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15" windowWidth="14520" windowHeight="12555"/>
  </bookViews>
  <sheets>
    <sheet name="КЛІНІЧНІ__" sheetId="12" r:id="rId1"/>
  </sheets>
  <externalReferences>
    <externalReference r:id="rId2"/>
  </externalReferences>
  <definedNames>
    <definedName name="_xlnm._FilterDatabase" localSheetId="0" hidden="1">КЛІНІЧНІ__!$A$7:$AC$7</definedName>
    <definedName name="препарат">OFFSET([1]Списки!$A$1,1,0,COUNTA([1]Списки!$A$2:$A$969),1)</definedName>
  </definedNames>
  <calcPr calcId="125725" refMode="R1C1"/>
</workbook>
</file>

<file path=xl/calcChain.xml><?xml version="1.0" encoding="utf-8"?>
<calcChain xmlns="http://schemas.openxmlformats.org/spreadsheetml/2006/main">
  <c r="AC12535" i="12"/>
  <c r="AD12535" s="1"/>
  <c r="AE12535"/>
  <c r="AF12535"/>
  <c r="F11554"/>
  <c r="H11554"/>
  <c r="AC11554"/>
  <c r="AD11554" s="1"/>
  <c r="AE11554"/>
  <c r="AF11554"/>
  <c r="F9703"/>
  <c r="H9703"/>
  <c r="AC9703"/>
  <c r="AD9703" s="1"/>
  <c r="AE9703"/>
  <c r="AF9703"/>
  <c r="G9691"/>
  <c r="H9691" s="1"/>
  <c r="AE9691"/>
  <c r="AF9691"/>
  <c r="H8188"/>
  <c r="AC8188"/>
  <c r="AD8188" s="1"/>
  <c r="AE8188"/>
  <c r="AF8188"/>
  <c r="AD4290"/>
  <c r="AE4290"/>
  <c r="AF4290"/>
  <c r="AG4290" s="1"/>
  <c r="H565"/>
  <c r="AD565"/>
  <c r="AE565"/>
  <c r="AF565"/>
  <c r="AG565" s="1"/>
  <c r="AG12535" l="1"/>
  <c r="AH12535" s="1"/>
  <c r="AI12535"/>
  <c r="AG11554"/>
  <c r="AH11554" s="1"/>
  <c r="AI11554"/>
  <c r="AG8188"/>
  <c r="AG9703"/>
  <c r="AH9703" s="1"/>
  <c r="AI9703"/>
  <c r="AC9691"/>
  <c r="AD9691" s="1"/>
  <c r="AH8188"/>
  <c r="AI8188"/>
  <c r="AH4290"/>
  <c r="AI4290"/>
  <c r="AH565"/>
  <c r="AI565"/>
  <c r="AI9691" l="1"/>
  <c r="AG9691"/>
  <c r="AH9691" s="1"/>
  <c r="F2431"/>
  <c r="AC2431"/>
  <c r="AD2431" s="1"/>
  <c r="AE2431"/>
  <c r="AF2431"/>
  <c r="AG2431" s="1"/>
  <c r="A940"/>
  <c r="A941" s="1"/>
  <c r="A943"/>
  <c r="A945"/>
  <c r="A946" s="1"/>
  <c r="A512"/>
  <c r="A513" s="1"/>
  <c r="A515"/>
  <c r="A516" s="1"/>
  <c r="A518"/>
  <c r="A519" s="1"/>
  <c r="A521"/>
  <c r="A522" s="1"/>
  <c r="A524"/>
  <c r="A525" s="1"/>
  <c r="A527"/>
  <c r="A528" s="1"/>
  <c r="A530"/>
  <c r="A531" s="1"/>
  <c r="A533"/>
  <c r="AH2431" l="1"/>
  <c r="AI2431"/>
  <c r="F12039"/>
  <c r="AC12039"/>
  <c r="AE12039"/>
  <c r="AF12039"/>
  <c r="F12042"/>
  <c r="H12042"/>
  <c r="AC12042"/>
  <c r="AD12042" s="1"/>
  <c r="AE12042"/>
  <c r="AF12042"/>
  <c r="F12043"/>
  <c r="H12043"/>
  <c r="AC12043"/>
  <c r="AE12043"/>
  <c r="AF12043"/>
  <c r="F12044"/>
  <c r="H12044"/>
  <c r="AC12044"/>
  <c r="AD12044" s="1"/>
  <c r="AE12044"/>
  <c r="AF12044"/>
  <c r="F12045"/>
  <c r="H12045"/>
  <c r="AC12045"/>
  <c r="AE12045"/>
  <c r="AF12045"/>
  <c r="F12046"/>
  <c r="H12046"/>
  <c r="AC12046"/>
  <c r="AD12046" s="1"/>
  <c r="AE12046"/>
  <c r="AF12046"/>
  <c r="F12047"/>
  <c r="H12047"/>
  <c r="AC12047"/>
  <c r="AD12047" s="1"/>
  <c r="AE12047"/>
  <c r="AF12047"/>
  <c r="F12050"/>
  <c r="H12050"/>
  <c r="AC12050"/>
  <c r="AD12050" s="1"/>
  <c r="AE12050"/>
  <c r="AF12050"/>
  <c r="F12051"/>
  <c r="H12051"/>
  <c r="AC12051"/>
  <c r="AD12051" s="1"/>
  <c r="AE12051"/>
  <c r="AF12051"/>
  <c r="F12052"/>
  <c r="H12052"/>
  <c r="AC12052"/>
  <c r="AE12052"/>
  <c r="AF12052"/>
  <c r="F12054"/>
  <c r="H12054"/>
  <c r="AC12054"/>
  <c r="AD12054" s="1"/>
  <c r="AE12054"/>
  <c r="AF12054"/>
  <c r="H12055"/>
  <c r="AC12055"/>
  <c r="AD12055" s="1"/>
  <c r="AE12055"/>
  <c r="AF12055"/>
  <c r="H12056"/>
  <c r="AC12056"/>
  <c r="AD12056" s="1"/>
  <c r="AE12056"/>
  <c r="AF12056"/>
  <c r="F12057"/>
  <c r="H12057"/>
  <c r="AC12057"/>
  <c r="AD12057" s="1"/>
  <c r="AE12057"/>
  <c r="AF12057"/>
  <c r="H12058"/>
  <c r="AC12058"/>
  <c r="AE12058"/>
  <c r="AF12058"/>
  <c r="F12059"/>
  <c r="H12059"/>
  <c r="AC12059"/>
  <c r="AD12059" s="1"/>
  <c r="AE12059"/>
  <c r="AF12059"/>
  <c r="F12061"/>
  <c r="H12061"/>
  <c r="AC12061"/>
  <c r="AD12061" s="1"/>
  <c r="AE12061"/>
  <c r="AF12061"/>
  <c r="H12063"/>
  <c r="AC12063"/>
  <c r="AE12063"/>
  <c r="AF12063"/>
  <c r="H12066"/>
  <c r="AD12066"/>
  <c r="AE12066"/>
  <c r="AF12066"/>
  <c r="AG12066" s="1"/>
  <c r="H12067"/>
  <c r="AC12067"/>
  <c r="AD12067" s="1"/>
  <c r="AE12067"/>
  <c r="AF12067"/>
  <c r="H12068"/>
  <c r="AC12068"/>
  <c r="AD12068" s="1"/>
  <c r="AE12068"/>
  <c r="AF12068"/>
  <c r="H12069"/>
  <c r="AC12069"/>
  <c r="AD12069" s="1"/>
  <c r="AE12069"/>
  <c r="AF12069"/>
  <c r="H12070"/>
  <c r="AC12070"/>
  <c r="AD12070" s="1"/>
  <c r="AE12070"/>
  <c r="AF12070"/>
  <c r="F12072"/>
  <c r="H12072"/>
  <c r="AC12072"/>
  <c r="AE12072"/>
  <c r="AF12072"/>
  <c r="F12074"/>
  <c r="H12074"/>
  <c r="AC12074"/>
  <c r="AD12074" s="1"/>
  <c r="AE12074"/>
  <c r="AF12074"/>
  <c r="F12075"/>
  <c r="H12075"/>
  <c r="AC12075"/>
  <c r="AD12075" s="1"/>
  <c r="AE12075"/>
  <c r="AF12075"/>
  <c r="F12076"/>
  <c r="H12076"/>
  <c r="AC12076"/>
  <c r="AD12076" s="1"/>
  <c r="AE12076"/>
  <c r="AF12076"/>
  <c r="F12077"/>
  <c r="H12077"/>
  <c r="AC12077"/>
  <c r="AE12077"/>
  <c r="AF12077"/>
  <c r="F12079"/>
  <c r="H12079"/>
  <c r="AC12079"/>
  <c r="AD12079" s="1"/>
  <c r="AE12079"/>
  <c r="AF12079"/>
  <c r="F12080"/>
  <c r="H12080"/>
  <c r="AC12080"/>
  <c r="AE12080"/>
  <c r="AF12080"/>
  <c r="AG12080" s="1"/>
  <c r="F12081"/>
  <c r="H12081"/>
  <c r="AC12081"/>
  <c r="AD12081" s="1"/>
  <c r="AE12081"/>
  <c r="AF12081"/>
  <c r="AG12081" s="1"/>
  <c r="F12082"/>
  <c r="H12082"/>
  <c r="AC12082"/>
  <c r="AD12082" s="1"/>
  <c r="AE12082"/>
  <c r="AF12082"/>
  <c r="AG12082" s="1"/>
  <c r="F12083"/>
  <c r="H12083"/>
  <c r="AC12083"/>
  <c r="AD12083" s="1"/>
  <c r="AE12083"/>
  <c r="AF12083"/>
  <c r="AG12083" s="1"/>
  <c r="F12084"/>
  <c r="H12084"/>
  <c r="AC12084"/>
  <c r="AE12084"/>
  <c r="AF12084"/>
  <c r="AG12084" s="1"/>
  <c r="F12085"/>
  <c r="H12085"/>
  <c r="AC12085"/>
  <c r="AD12085" s="1"/>
  <c r="AE12085"/>
  <c r="AF12085"/>
  <c r="F12086"/>
  <c r="H12086"/>
  <c r="AC12086"/>
  <c r="AE12086"/>
  <c r="AF12086"/>
  <c r="F12087"/>
  <c r="H12087"/>
  <c r="AC12087"/>
  <c r="AD12087" s="1"/>
  <c r="AE12087"/>
  <c r="AF12087"/>
  <c r="F12088"/>
  <c r="H12088"/>
  <c r="AC12088"/>
  <c r="AE12088"/>
  <c r="AF12088"/>
  <c r="F12089"/>
  <c r="H12089"/>
  <c r="AC12089"/>
  <c r="AD12089" s="1"/>
  <c r="AE12089"/>
  <c r="AF12089"/>
  <c r="F12090"/>
  <c r="H12090"/>
  <c r="AC12090"/>
  <c r="AE12090"/>
  <c r="AF12090"/>
  <c r="F12091"/>
  <c r="H12091"/>
  <c r="AC12091"/>
  <c r="AE12091"/>
  <c r="AF12091"/>
  <c r="F12092"/>
  <c r="H12092"/>
  <c r="AC12092"/>
  <c r="AE12092"/>
  <c r="AF12092"/>
  <c r="F12093"/>
  <c r="H12093"/>
  <c r="AC12093"/>
  <c r="AE12093"/>
  <c r="AF12093"/>
  <c r="F12094"/>
  <c r="H12094"/>
  <c r="AC12094"/>
  <c r="AE12094"/>
  <c r="AF12094"/>
  <c r="F12095"/>
  <c r="H12095"/>
  <c r="AC12095"/>
  <c r="AD12095" s="1"/>
  <c r="AE12095"/>
  <c r="AF12095"/>
  <c r="F12096"/>
  <c r="H12096"/>
  <c r="AC12096"/>
  <c r="AD12096" s="1"/>
  <c r="AE12096"/>
  <c r="AF12096"/>
  <c r="F12097"/>
  <c r="H12097"/>
  <c r="AC12097"/>
  <c r="AD12097" s="1"/>
  <c r="AE12097"/>
  <c r="AF12097"/>
  <c r="H12099"/>
  <c r="AC12099"/>
  <c r="AE12099"/>
  <c r="AF12099"/>
  <c r="H12100"/>
  <c r="AC12100"/>
  <c r="AE12100"/>
  <c r="AF12100"/>
  <c r="H12101"/>
  <c r="AC12101"/>
  <c r="AE12101"/>
  <c r="AF12101"/>
  <c r="H12102"/>
  <c r="AC12102"/>
  <c r="AE12102"/>
  <c r="AF12102"/>
  <c r="F12103"/>
  <c r="H12103"/>
  <c r="AC12103"/>
  <c r="AD12103" s="1"/>
  <c r="AE12103"/>
  <c r="AF12103"/>
  <c r="H12104"/>
  <c r="AC12104"/>
  <c r="AD12104" s="1"/>
  <c r="AE12104"/>
  <c r="AF12104"/>
  <c r="H12105"/>
  <c r="AC12105"/>
  <c r="AD12105" s="1"/>
  <c r="AE12105"/>
  <c r="AF12105"/>
  <c r="H12106"/>
  <c r="AC12106"/>
  <c r="AE12106"/>
  <c r="AF12106"/>
  <c r="H12107"/>
  <c r="AC12107"/>
  <c r="AD12107" s="1"/>
  <c r="AE12107"/>
  <c r="AF12107"/>
  <c r="H12108"/>
  <c r="AC12108"/>
  <c r="AE12108"/>
  <c r="AF12108"/>
  <c r="F12109"/>
  <c r="H12109"/>
  <c r="AC12109"/>
  <c r="AD12109" s="1"/>
  <c r="AE12109"/>
  <c r="AF12109"/>
  <c r="F12110"/>
  <c r="H12110"/>
  <c r="AC12110"/>
  <c r="AD12110" s="1"/>
  <c r="AE12110"/>
  <c r="AF12110"/>
  <c r="H12111"/>
  <c r="AC12111"/>
  <c r="AE12111"/>
  <c r="AF12111"/>
  <c r="H12112"/>
  <c r="AC12112"/>
  <c r="AD12112" s="1"/>
  <c r="AE12112"/>
  <c r="AF12112"/>
  <c r="H12113"/>
  <c r="AC12113"/>
  <c r="AE12113"/>
  <c r="AF12113"/>
  <c r="H12114"/>
  <c r="AC12114"/>
  <c r="AE12114"/>
  <c r="AF12114"/>
  <c r="H12115"/>
  <c r="AC12115"/>
  <c r="AE12115"/>
  <c r="AF12115"/>
  <c r="H12116"/>
  <c r="AC12116"/>
  <c r="AD12116" s="1"/>
  <c r="AE12116"/>
  <c r="AF12116"/>
  <c r="H12117"/>
  <c r="AC12117"/>
  <c r="AE12117"/>
  <c r="AF12117"/>
  <c r="H12118"/>
  <c r="AC12118"/>
  <c r="AD12118" s="1"/>
  <c r="AE12118"/>
  <c r="AF12118"/>
  <c r="H12119"/>
  <c r="AC12119"/>
  <c r="AE12119"/>
  <c r="AF12119"/>
  <c r="H12120"/>
  <c r="AC12120"/>
  <c r="AE12120"/>
  <c r="AF12120"/>
  <c r="H12121"/>
  <c r="AC12121"/>
  <c r="AE12121"/>
  <c r="AF12121"/>
  <c r="H12122"/>
  <c r="AC12122"/>
  <c r="AE12122"/>
  <c r="AF12122"/>
  <c r="H12123"/>
  <c r="AC12123"/>
  <c r="AD12123" s="1"/>
  <c r="AE12123"/>
  <c r="AF12123"/>
  <c r="H12124"/>
  <c r="AC12124"/>
  <c r="AE12124"/>
  <c r="AF12124"/>
  <c r="H12125"/>
  <c r="AC12125"/>
  <c r="AD12125" s="1"/>
  <c r="AE12125"/>
  <c r="AF12125"/>
  <c r="F12126"/>
  <c r="H12126"/>
  <c r="AC12126"/>
  <c r="AD12126" s="1"/>
  <c r="AE12126"/>
  <c r="AF12126"/>
  <c r="F12127"/>
  <c r="H12127"/>
  <c r="AC12127"/>
  <c r="AE12127"/>
  <c r="AF12127"/>
  <c r="F12128"/>
  <c r="H12128"/>
  <c r="AC12128"/>
  <c r="AD12128" s="1"/>
  <c r="AE12128"/>
  <c r="AF12128"/>
  <c r="F12129"/>
  <c r="H12129"/>
  <c r="AC12129"/>
  <c r="AD12129" s="1"/>
  <c r="AE12129"/>
  <c r="AF12129"/>
  <c r="F12130"/>
  <c r="H12130"/>
  <c r="AC12130"/>
  <c r="AD12130" s="1"/>
  <c r="AE12130"/>
  <c r="AF12130"/>
  <c r="F12131"/>
  <c r="H12131"/>
  <c r="AC12131"/>
  <c r="AD12131" s="1"/>
  <c r="AE12131"/>
  <c r="AF12131"/>
  <c r="F12132"/>
  <c r="H12132"/>
  <c r="AC12132"/>
  <c r="AD12132" s="1"/>
  <c r="AE12132"/>
  <c r="AF12132"/>
  <c r="F12133"/>
  <c r="H12133"/>
  <c r="AC12133"/>
  <c r="AD12133" s="1"/>
  <c r="AE12133"/>
  <c r="AF12133"/>
  <c r="F12134"/>
  <c r="H12134"/>
  <c r="AC12134"/>
  <c r="AD12134" s="1"/>
  <c r="AE12134"/>
  <c r="AF12134"/>
  <c r="H12135"/>
  <c r="AC12135"/>
  <c r="AE12135"/>
  <c r="AF12135"/>
  <c r="F12136"/>
  <c r="H12136"/>
  <c r="AC12136"/>
  <c r="AD12136" s="1"/>
  <c r="AE12136"/>
  <c r="AF12136"/>
  <c r="F12137"/>
  <c r="H12137"/>
  <c r="AC12137"/>
  <c r="AE12137"/>
  <c r="AF12137"/>
  <c r="F12138"/>
  <c r="H12138"/>
  <c r="AC12138"/>
  <c r="AD12138" s="1"/>
  <c r="AE12138"/>
  <c r="AF12138"/>
  <c r="F12139"/>
  <c r="H12139"/>
  <c r="AC12139"/>
  <c r="AD12139" s="1"/>
  <c r="AE12139"/>
  <c r="AF12139"/>
  <c r="F12140"/>
  <c r="H12140"/>
  <c r="AC12140"/>
  <c r="AD12140" s="1"/>
  <c r="AE12140"/>
  <c r="AF12140"/>
  <c r="F12141"/>
  <c r="H12141"/>
  <c r="AC12141"/>
  <c r="AD12141" s="1"/>
  <c r="AE12141"/>
  <c r="AF12141"/>
  <c r="H12142"/>
  <c r="AC12142"/>
  <c r="AE12142"/>
  <c r="AF12142"/>
  <c r="H12143"/>
  <c r="AC12143"/>
  <c r="AE12143"/>
  <c r="AF12143"/>
  <c r="AC12144"/>
  <c r="AD12144" s="1"/>
  <c r="AE12144"/>
  <c r="AF12144"/>
  <c r="H12145"/>
  <c r="AC12145"/>
  <c r="AD12145" s="1"/>
  <c r="AE12145"/>
  <c r="AF12145"/>
  <c r="H12146"/>
  <c r="AC12146"/>
  <c r="AD12146" s="1"/>
  <c r="AE12146"/>
  <c r="AF12146"/>
  <c r="H12147"/>
  <c r="AC12147"/>
  <c r="AD12147" s="1"/>
  <c r="AE12147"/>
  <c r="AF12147"/>
  <c r="H12148"/>
  <c r="AC12148"/>
  <c r="AD12148" s="1"/>
  <c r="AE12148"/>
  <c r="AF12148"/>
  <c r="H12152"/>
  <c r="AC12152"/>
  <c r="AD12152" s="1"/>
  <c r="AF12152"/>
  <c r="H12153"/>
  <c r="AC12153"/>
  <c r="AD12153" s="1"/>
  <c r="AF12153"/>
  <c r="H12154"/>
  <c r="AC12154"/>
  <c r="AD12154" s="1"/>
  <c r="AF12154"/>
  <c r="H12155"/>
  <c r="AC12155"/>
  <c r="AD12155" s="1"/>
  <c r="AF12155"/>
  <c r="H12156"/>
  <c r="AC12156"/>
  <c r="AD12156" s="1"/>
  <c r="AF12156"/>
  <c r="H12157"/>
  <c r="AC12157"/>
  <c r="AD12157" s="1"/>
  <c r="AF12157"/>
  <c r="H12158"/>
  <c r="AC12158"/>
  <c r="AD12158" s="1"/>
  <c r="AF12158"/>
  <c r="H12159"/>
  <c r="AC12159"/>
  <c r="AD12159" s="1"/>
  <c r="AF12159"/>
  <c r="H12160"/>
  <c r="AC12160"/>
  <c r="AD12160" s="1"/>
  <c r="AF12160"/>
  <c r="H12161"/>
  <c r="AC12161"/>
  <c r="AD12161" s="1"/>
  <c r="AF12161"/>
  <c r="AC12164"/>
  <c r="AE12164"/>
  <c r="AF12164"/>
  <c r="AC12165"/>
  <c r="AD12165" s="1"/>
  <c r="AE12165"/>
  <c r="AF12165"/>
  <c r="AC12166"/>
  <c r="AD12166" s="1"/>
  <c r="AE12166"/>
  <c r="AF12166"/>
  <c r="AG12166" s="1"/>
  <c r="AC12167"/>
  <c r="AD12167" s="1"/>
  <c r="AE12167"/>
  <c r="AF12167"/>
  <c r="AC12168"/>
  <c r="AD12168" s="1"/>
  <c r="AE12168"/>
  <c r="AF12168"/>
  <c r="AC12169"/>
  <c r="AD12169" s="1"/>
  <c r="AE12169"/>
  <c r="AF12169"/>
  <c r="AC12170"/>
  <c r="AD12170" s="1"/>
  <c r="AE12170"/>
  <c r="AF12170"/>
  <c r="F12171"/>
  <c r="AC12171"/>
  <c r="AD12171" s="1"/>
  <c r="AE12171"/>
  <c r="AF12171"/>
  <c r="AG12171" s="1"/>
  <c r="F12172"/>
  <c r="AC12172"/>
  <c r="AD12172" s="1"/>
  <c r="AE12172"/>
  <c r="AF12172"/>
  <c r="F12173"/>
  <c r="AC12173"/>
  <c r="AD12173" s="1"/>
  <c r="AE12173"/>
  <c r="AF12173"/>
  <c r="F12174"/>
  <c r="AC12174"/>
  <c r="AD12174" s="1"/>
  <c r="AE12174"/>
  <c r="AF12174"/>
  <c r="D12175"/>
  <c r="F12175" s="1"/>
  <c r="AC12175"/>
  <c r="AE12175"/>
  <c r="AF12175"/>
  <c r="D12176"/>
  <c r="F12176" s="1"/>
  <c r="AC12176"/>
  <c r="AE12176"/>
  <c r="AF12176"/>
  <c r="AC12177"/>
  <c r="AD12177" s="1"/>
  <c r="AE12177"/>
  <c r="AF12177"/>
  <c r="F12178"/>
  <c r="AC12178"/>
  <c r="AD12178" s="1"/>
  <c r="AE12178"/>
  <c r="AF12178"/>
  <c r="AC12179"/>
  <c r="AD12179" s="1"/>
  <c r="AE12179"/>
  <c r="AF12179"/>
  <c r="H12180"/>
  <c r="AC12180"/>
  <c r="AD12180" s="1"/>
  <c r="AE12180"/>
  <c r="AF12180"/>
  <c r="AC12181"/>
  <c r="AD12181" s="1"/>
  <c r="AE12181"/>
  <c r="AF12181"/>
  <c r="AC12182"/>
  <c r="AD12182" s="1"/>
  <c r="AE12182"/>
  <c r="AF12182"/>
  <c r="AC12183"/>
  <c r="AD12183" s="1"/>
  <c r="AE12183"/>
  <c r="AF12183"/>
  <c r="AC12184"/>
  <c r="AD12184" s="1"/>
  <c r="AE12184"/>
  <c r="AF12184"/>
  <c r="D12185"/>
  <c r="F12185" s="1"/>
  <c r="AC12185"/>
  <c r="AE12185"/>
  <c r="AF12185"/>
  <c r="D12186"/>
  <c r="F12186" s="1"/>
  <c r="AC12186"/>
  <c r="AE12186"/>
  <c r="AF12186"/>
  <c r="D12187"/>
  <c r="F12187" s="1"/>
  <c r="AC12187"/>
  <c r="AE12187"/>
  <c r="AF12187"/>
  <c r="D12188"/>
  <c r="F12188" s="1"/>
  <c r="AC12188"/>
  <c r="AE12188"/>
  <c r="AF12188"/>
  <c r="F12189"/>
  <c r="AC12189"/>
  <c r="AD12189" s="1"/>
  <c r="AE12189"/>
  <c r="AF12189"/>
  <c r="AG12189" s="1"/>
  <c r="F12190"/>
  <c r="AC12190"/>
  <c r="AD12190" s="1"/>
  <c r="AE12190"/>
  <c r="AF12190"/>
  <c r="F12191"/>
  <c r="AC12191"/>
  <c r="AD12191" s="1"/>
  <c r="AE12191"/>
  <c r="AF12191"/>
  <c r="F12192"/>
  <c r="AC12192"/>
  <c r="AD12192" s="1"/>
  <c r="AE12192"/>
  <c r="AF12192"/>
  <c r="F12193"/>
  <c r="AC12193"/>
  <c r="AD12193" s="1"/>
  <c r="AE12193"/>
  <c r="AF12193"/>
  <c r="F12194"/>
  <c r="AC12194"/>
  <c r="AD12194" s="1"/>
  <c r="AE12194"/>
  <c r="AF12194"/>
  <c r="F12195"/>
  <c r="AC12195"/>
  <c r="AD12195" s="1"/>
  <c r="AE12195"/>
  <c r="AF12195"/>
  <c r="AC12196"/>
  <c r="AF12196"/>
  <c r="D12197"/>
  <c r="AC12197"/>
  <c r="AE12197"/>
  <c r="AF12197"/>
  <c r="D12198"/>
  <c r="F12198" s="1"/>
  <c r="AC12198"/>
  <c r="AE12198"/>
  <c r="AF12198"/>
  <c r="F12199"/>
  <c r="AC12199"/>
  <c r="AD12199" s="1"/>
  <c r="AE12199"/>
  <c r="AF12199"/>
  <c r="F12200"/>
  <c r="AC12200"/>
  <c r="AD12200" s="1"/>
  <c r="AE12200"/>
  <c r="AF12200"/>
  <c r="F12201"/>
  <c r="AC12201"/>
  <c r="AD12201" s="1"/>
  <c r="AE12201"/>
  <c r="AF12201"/>
  <c r="F12202"/>
  <c r="AC12202"/>
  <c r="AD12202" s="1"/>
  <c r="AE12202"/>
  <c r="AF12202"/>
  <c r="F12203"/>
  <c r="AC12203"/>
  <c r="AD12203" s="1"/>
  <c r="AE12203"/>
  <c r="AF12203"/>
  <c r="D12204"/>
  <c r="AC12204"/>
  <c r="AE12204"/>
  <c r="AF12204"/>
  <c r="D12205"/>
  <c r="F12205" s="1"/>
  <c r="AC12205"/>
  <c r="AE12205"/>
  <c r="AF12205"/>
  <c r="D12206"/>
  <c r="F12206" s="1"/>
  <c r="AC12206"/>
  <c r="AE12206"/>
  <c r="AF12206"/>
  <c r="AG12206" s="1"/>
  <c r="F12207"/>
  <c r="AC12207"/>
  <c r="AD12207" s="1"/>
  <c r="AF12207"/>
  <c r="D12208"/>
  <c r="F12208" s="1"/>
  <c r="AC12208"/>
  <c r="AE12208"/>
  <c r="AF12208"/>
  <c r="H12209"/>
  <c r="AC12209"/>
  <c r="AD12209" s="1"/>
  <c r="AE12209"/>
  <c r="AF12209"/>
  <c r="AG12209" s="1"/>
  <c r="H12210"/>
  <c r="AC12210"/>
  <c r="AD12210" s="1"/>
  <c r="AE12210"/>
  <c r="AF12210"/>
  <c r="AC12211"/>
  <c r="AD12211" s="1"/>
  <c r="AE12211"/>
  <c r="AF12211"/>
  <c r="AC12212"/>
  <c r="AD12212" s="1"/>
  <c r="AE12212"/>
  <c r="AF12212"/>
  <c r="AC12213"/>
  <c r="AD12213" s="1"/>
  <c r="AE12213"/>
  <c r="AF12213"/>
  <c r="F12217"/>
  <c r="H12217"/>
  <c r="AC12217"/>
  <c r="AD12217" s="1"/>
  <c r="AE12217"/>
  <c r="AF12217"/>
  <c r="F12218"/>
  <c r="H12218"/>
  <c r="AC12218"/>
  <c r="AD12218" s="1"/>
  <c r="AE12218"/>
  <c r="AF12218"/>
  <c r="F12219"/>
  <c r="H12219"/>
  <c r="AC12219"/>
  <c r="AD12219" s="1"/>
  <c r="AE12219"/>
  <c r="AF12219"/>
  <c r="H12220"/>
  <c r="AC12220"/>
  <c r="AD12220" s="1"/>
  <c r="AE12220"/>
  <c r="AF12220"/>
  <c r="AG12220" s="1"/>
  <c r="F12221"/>
  <c r="H12221"/>
  <c r="AC12221"/>
  <c r="AD12221" s="1"/>
  <c r="AE12221"/>
  <c r="AF12221"/>
  <c r="AG12221" s="1"/>
  <c r="F12222"/>
  <c r="H12222"/>
  <c r="AC12222"/>
  <c r="AD12222" s="1"/>
  <c r="AE12222"/>
  <c r="AF12222"/>
  <c r="F12223"/>
  <c r="H12223"/>
  <c r="AC12223"/>
  <c r="AD12223" s="1"/>
  <c r="AE12223"/>
  <c r="AF12223"/>
  <c r="F12224"/>
  <c r="H12224"/>
  <c r="AC12224"/>
  <c r="AD12224" s="1"/>
  <c r="AE12224"/>
  <c r="AF12224"/>
  <c r="AG12224" s="1"/>
  <c r="F12225"/>
  <c r="H12225"/>
  <c r="AC12225"/>
  <c r="AD12225" s="1"/>
  <c r="AE12225"/>
  <c r="AF12225"/>
  <c r="AG12225" s="1"/>
  <c r="F12226"/>
  <c r="H12226"/>
  <c r="AC12226"/>
  <c r="AD12226" s="1"/>
  <c r="AE12226"/>
  <c r="AF12226"/>
  <c r="F12227"/>
  <c r="H12227"/>
  <c r="AC12227"/>
  <c r="AD12227" s="1"/>
  <c r="AE12227"/>
  <c r="AF12227"/>
  <c r="H12228"/>
  <c r="AC12228"/>
  <c r="AD12228" s="1"/>
  <c r="AE12228"/>
  <c r="AF12228"/>
  <c r="F12229"/>
  <c r="H12229"/>
  <c r="AC12229"/>
  <c r="AD12229" s="1"/>
  <c r="AE12229"/>
  <c r="AF12229"/>
  <c r="AG12229" s="1"/>
  <c r="H12230"/>
  <c r="AC12230"/>
  <c r="AD12230" s="1"/>
  <c r="AE12230"/>
  <c r="AF12230"/>
  <c r="F12231"/>
  <c r="H12231"/>
  <c r="AC12231"/>
  <c r="AD12231" s="1"/>
  <c r="AE12231"/>
  <c r="AF12231"/>
  <c r="F12232"/>
  <c r="AC12232"/>
  <c r="AD12232" s="1"/>
  <c r="AE12232"/>
  <c r="AF12232"/>
  <c r="AG12232" s="1"/>
  <c r="F12233"/>
  <c r="H12233"/>
  <c r="AC12233"/>
  <c r="AD12233" s="1"/>
  <c r="AE12233"/>
  <c r="AF12233"/>
  <c r="F12234"/>
  <c r="H12234"/>
  <c r="AC12234"/>
  <c r="AD12234" s="1"/>
  <c r="AE12234"/>
  <c r="AF12234"/>
  <c r="F12235"/>
  <c r="H12235"/>
  <c r="AC12235"/>
  <c r="AD12235" s="1"/>
  <c r="AE12235"/>
  <c r="AF12235"/>
  <c r="F12237"/>
  <c r="H12237"/>
  <c r="AC12237"/>
  <c r="AD12237" s="1"/>
  <c r="AE12237"/>
  <c r="AF12237"/>
  <c r="AG12237" s="1"/>
  <c r="H12238"/>
  <c r="AC12238"/>
  <c r="AD12238" s="1"/>
  <c r="AE12238"/>
  <c r="AF12238"/>
  <c r="F12239"/>
  <c r="H12239"/>
  <c r="AC12239"/>
  <c r="AD12239" s="1"/>
  <c r="AE12239"/>
  <c r="AF12239"/>
  <c r="AG12239" s="1"/>
  <c r="H12240"/>
  <c r="AC12240"/>
  <c r="AD12240" s="1"/>
  <c r="AE12240"/>
  <c r="AF12240"/>
  <c r="H12241"/>
  <c r="AC12241"/>
  <c r="AD12241" s="1"/>
  <c r="AE12241"/>
  <c r="AF12241"/>
  <c r="H12242"/>
  <c r="AC12242"/>
  <c r="AE12242"/>
  <c r="AF12242"/>
  <c r="AC12246"/>
  <c r="AF12246"/>
  <c r="AC12247"/>
  <c r="AD12247" s="1"/>
  <c r="AE12247"/>
  <c r="AF12247"/>
  <c r="AC12248"/>
  <c r="AD12248" s="1"/>
  <c r="AE12248"/>
  <c r="AF12248"/>
  <c r="AC12249"/>
  <c r="AE12249"/>
  <c r="AF12249"/>
  <c r="AC12250"/>
  <c r="AD12250" s="1"/>
  <c r="AE12250"/>
  <c r="AF12250"/>
  <c r="AC12251"/>
  <c r="AD12251" s="1"/>
  <c r="AE12251"/>
  <c r="AF12251"/>
  <c r="AC12252"/>
  <c r="AD12252" s="1"/>
  <c r="AE12252"/>
  <c r="AF12252"/>
  <c r="AC12253"/>
  <c r="AD12253" s="1"/>
  <c r="AE12253"/>
  <c r="AF12253"/>
  <c r="AC12254"/>
  <c r="AD12254" s="1"/>
  <c r="AF12254"/>
  <c r="AC12255"/>
  <c r="AD12255" s="1"/>
  <c r="AF12255"/>
  <c r="AC12256"/>
  <c r="AD12256" s="1"/>
  <c r="AE12256"/>
  <c r="AF12256"/>
  <c r="AC12257"/>
  <c r="AE12257"/>
  <c r="AF12257"/>
  <c r="AC12258"/>
  <c r="AD12258" s="1"/>
  <c r="AE12258"/>
  <c r="AF12258"/>
  <c r="AG12258" s="1"/>
  <c r="AC12259"/>
  <c r="AD12259" s="1"/>
  <c r="AE12259"/>
  <c r="AF12259"/>
  <c r="AC12260"/>
  <c r="AD12260" s="1"/>
  <c r="AE12260"/>
  <c r="AF12260"/>
  <c r="AC12261"/>
  <c r="AD12261" s="1"/>
  <c r="AE12261"/>
  <c r="AF12261"/>
  <c r="AG12261" s="1"/>
  <c r="AC12262"/>
  <c r="AE12262"/>
  <c r="AF12262"/>
  <c r="AC12263"/>
  <c r="AD12263" s="1"/>
  <c r="AE12263"/>
  <c r="AF12263"/>
  <c r="AC12264"/>
  <c r="AD12264" s="1"/>
  <c r="AE12264"/>
  <c r="AF12264"/>
  <c r="AC12265"/>
  <c r="AD12265" s="1"/>
  <c r="AE12265"/>
  <c r="AF12265"/>
  <c r="AC12266"/>
  <c r="AD12266" s="1"/>
  <c r="AE12266"/>
  <c r="AF12266"/>
  <c r="AC12267"/>
  <c r="AD12267" s="1"/>
  <c r="AE12267"/>
  <c r="AF12267"/>
  <c r="AC12268"/>
  <c r="AD12268" s="1"/>
  <c r="AE12268"/>
  <c r="AF12268"/>
  <c r="AC12269"/>
  <c r="AD12269" s="1"/>
  <c r="AF12269"/>
  <c r="AC12270"/>
  <c r="AD12270" s="1"/>
  <c r="AF12270"/>
  <c r="AC12271"/>
  <c r="AD12271" s="1"/>
  <c r="AF12271"/>
  <c r="AC12272"/>
  <c r="AD12272" s="1"/>
  <c r="AF12272"/>
  <c r="AC12273"/>
  <c r="AD12273" s="1"/>
  <c r="AF12273"/>
  <c r="AC12274"/>
  <c r="AD12274" s="1"/>
  <c r="AE12274"/>
  <c r="AF12274"/>
  <c r="AC12275"/>
  <c r="AD12275" s="1"/>
  <c r="AE12275"/>
  <c r="AF12275"/>
  <c r="AC12276"/>
  <c r="AD12276" s="1"/>
  <c r="AE12276"/>
  <c r="AF12276"/>
  <c r="AC12277"/>
  <c r="AD12277" s="1"/>
  <c r="AE12277"/>
  <c r="AF12277"/>
  <c r="AC12278"/>
  <c r="AD12278" s="1"/>
  <c r="AE12278"/>
  <c r="AF12278"/>
  <c r="AC12279"/>
  <c r="AD12279" s="1"/>
  <c r="AE12279"/>
  <c r="AF12279"/>
  <c r="AC12280"/>
  <c r="AD12280" s="1"/>
  <c r="AE12280"/>
  <c r="AF12280"/>
  <c r="AC12281"/>
  <c r="AE12281"/>
  <c r="AF12281"/>
  <c r="AC12282"/>
  <c r="AD12282" s="1"/>
  <c r="AE12282"/>
  <c r="AF12282"/>
  <c r="AG12282" s="1"/>
  <c r="AC12283"/>
  <c r="AD12283" s="1"/>
  <c r="AE12283"/>
  <c r="AF12283"/>
  <c r="AC12284"/>
  <c r="AD12284" s="1"/>
  <c r="AF12284"/>
  <c r="AC12285"/>
  <c r="AD12285" s="1"/>
  <c r="AF12285"/>
  <c r="AC12286"/>
  <c r="AD12286" s="1"/>
  <c r="AF12286"/>
  <c r="AC12287"/>
  <c r="AD12287" s="1"/>
  <c r="AF12287"/>
  <c r="AC12288"/>
  <c r="AD12288" s="1"/>
  <c r="AF12288"/>
  <c r="AC12289"/>
  <c r="AD12289" s="1"/>
  <c r="AF12289"/>
  <c r="AC12290"/>
  <c r="AD12290" s="1"/>
  <c r="AF12290"/>
  <c r="AC12291"/>
  <c r="AD12291" s="1"/>
  <c r="AF12291"/>
  <c r="AC12292"/>
  <c r="AD12292" s="1"/>
  <c r="AE12292"/>
  <c r="AF12292"/>
  <c r="AC12293"/>
  <c r="AD12293" s="1"/>
  <c r="AE12293"/>
  <c r="AF12293"/>
  <c r="AG12293" s="1"/>
  <c r="AC12294"/>
  <c r="AD12294" s="1"/>
  <c r="AE12294"/>
  <c r="AF12294"/>
  <c r="AG12294" s="1"/>
  <c r="AC12295"/>
  <c r="AD12295" s="1"/>
  <c r="AE12295"/>
  <c r="AF12295"/>
  <c r="AC12296"/>
  <c r="AD12296" s="1"/>
  <c r="AE12296"/>
  <c r="AF12296"/>
  <c r="AC12297"/>
  <c r="AD12297" s="1"/>
  <c r="AE12297"/>
  <c r="AF12297"/>
  <c r="AC12298"/>
  <c r="AD12298" s="1"/>
  <c r="AE12298"/>
  <c r="AF12298"/>
  <c r="AC12299"/>
  <c r="AD12299" s="1"/>
  <c r="AF12299"/>
  <c r="AC12300"/>
  <c r="AD12300" s="1"/>
  <c r="AE12300"/>
  <c r="AF12300"/>
  <c r="AC12301"/>
  <c r="AD12301" s="1"/>
  <c r="AE12301"/>
  <c r="AF12301"/>
  <c r="AC12302"/>
  <c r="AD12302" s="1"/>
  <c r="AE12302"/>
  <c r="AF12302"/>
  <c r="AC12303"/>
  <c r="AD12303" s="1"/>
  <c r="AF12303"/>
  <c r="AC12304"/>
  <c r="AD12304" s="1"/>
  <c r="AE12304"/>
  <c r="AF12304"/>
  <c r="AC12305"/>
  <c r="AE12305"/>
  <c r="AF12305"/>
  <c r="AC12306"/>
  <c r="AE12306"/>
  <c r="AF12306"/>
  <c r="AC12307"/>
  <c r="AD12307" s="1"/>
  <c r="AE12307"/>
  <c r="AF12307"/>
  <c r="AC12308"/>
  <c r="AD12308" s="1"/>
  <c r="AE12308"/>
  <c r="AF12308"/>
  <c r="AC12309"/>
  <c r="AD12309" s="1"/>
  <c r="AE12309"/>
  <c r="AF12309"/>
  <c r="AC12310"/>
  <c r="AD12310" s="1"/>
  <c r="AE12310"/>
  <c r="AF12310"/>
  <c r="AC12311"/>
  <c r="AD12311" s="1"/>
  <c r="AE12311"/>
  <c r="AF12311"/>
  <c r="AC12312"/>
  <c r="AD12312" s="1"/>
  <c r="AE12312"/>
  <c r="AF12312"/>
  <c r="AC12313"/>
  <c r="AD12313" s="1"/>
  <c r="AE12313"/>
  <c r="AF12313"/>
  <c r="AC12314"/>
  <c r="AD12314" s="1"/>
  <c r="AE12314"/>
  <c r="AF12314"/>
  <c r="AC12315"/>
  <c r="AD12315" s="1"/>
  <c r="AE12315"/>
  <c r="AF12315"/>
  <c r="AC12316"/>
  <c r="AD12316" s="1"/>
  <c r="AE12316"/>
  <c r="AF12316"/>
  <c r="AC12317"/>
  <c r="AD12317" s="1"/>
  <c r="AE12317"/>
  <c r="AF12317"/>
  <c r="AC12318"/>
  <c r="AD12318" s="1"/>
  <c r="AF12318"/>
  <c r="AC12319"/>
  <c r="AE12319"/>
  <c r="AF12319"/>
  <c r="AC12320"/>
  <c r="AD12320" s="1"/>
  <c r="AE12320"/>
  <c r="AF12320"/>
  <c r="AC12321"/>
  <c r="AE12321"/>
  <c r="AF12321"/>
  <c r="AC12322"/>
  <c r="AD12322" s="1"/>
  <c r="AE12322"/>
  <c r="AF12322"/>
  <c r="AC12323"/>
  <c r="AD12323" s="1"/>
  <c r="AE12323"/>
  <c r="AF12323"/>
  <c r="AC12324"/>
  <c r="AD12324" s="1"/>
  <c r="AE12324"/>
  <c r="AF12324"/>
  <c r="AC12325"/>
  <c r="AD12325" s="1"/>
  <c r="AE12325"/>
  <c r="AF12325"/>
  <c r="AC12326"/>
  <c r="AD12326" s="1"/>
  <c r="AE12326"/>
  <c r="AF12326"/>
  <c r="AC12327"/>
  <c r="AD12327" s="1"/>
  <c r="AE12327"/>
  <c r="AF12327"/>
  <c r="AC12328"/>
  <c r="AD12328" s="1"/>
  <c r="AE12328"/>
  <c r="AF12328"/>
  <c r="AC12329"/>
  <c r="AD12329" s="1"/>
  <c r="AE12329"/>
  <c r="AF12329"/>
  <c r="AG12329" s="1"/>
  <c r="AC12330"/>
  <c r="AD12330" s="1"/>
  <c r="AF12330"/>
  <c r="AC12331"/>
  <c r="AD12331" s="1"/>
  <c r="AF12331"/>
  <c r="AC12332"/>
  <c r="AD12332" s="1"/>
  <c r="AF12332"/>
  <c r="AC12333"/>
  <c r="AD12333" s="1"/>
  <c r="AE12333"/>
  <c r="AF12333"/>
  <c r="AC12334"/>
  <c r="AE12334"/>
  <c r="AF12334"/>
  <c r="AC12335"/>
  <c r="AD12335" s="1"/>
  <c r="AE12335"/>
  <c r="AF12335"/>
  <c r="AC12336"/>
  <c r="AD12336" s="1"/>
  <c r="AE12336"/>
  <c r="AF12336"/>
  <c r="AC12337"/>
  <c r="AD12337" s="1"/>
  <c r="AE12337"/>
  <c r="AF12337"/>
  <c r="AC12338"/>
  <c r="AD12338" s="1"/>
  <c r="AE12338"/>
  <c r="AF12338"/>
  <c r="AC12339"/>
  <c r="AD12339" s="1"/>
  <c r="AE12339"/>
  <c r="AF12339"/>
  <c r="AC12340"/>
  <c r="AD12340" s="1"/>
  <c r="AE12340"/>
  <c r="AF12340"/>
  <c r="AC12341"/>
  <c r="AD12341" s="1"/>
  <c r="AE12341"/>
  <c r="AF12341"/>
  <c r="AC12342"/>
  <c r="AD12342" s="1"/>
  <c r="AE12342"/>
  <c r="AF12342"/>
  <c r="AC12343"/>
  <c r="AD12343" s="1"/>
  <c r="AE12343"/>
  <c r="AF12343"/>
  <c r="AC12344"/>
  <c r="AD12344" s="1"/>
  <c r="AE12344"/>
  <c r="AF12344"/>
  <c r="AC12345"/>
  <c r="AD12345" s="1"/>
  <c r="AF12345"/>
  <c r="AC12346"/>
  <c r="AD12346" s="1"/>
  <c r="AE12346"/>
  <c r="AF12346"/>
  <c r="AC12347"/>
  <c r="AD12347" s="1"/>
  <c r="AE12347"/>
  <c r="AF12347"/>
  <c r="AC12348"/>
  <c r="AD12348" s="1"/>
  <c r="AE12348"/>
  <c r="AF12348"/>
  <c r="AC12349"/>
  <c r="AD12349" s="1"/>
  <c r="AE12349"/>
  <c r="AF12349"/>
  <c r="AC12350"/>
  <c r="AD12350" s="1"/>
  <c r="AE12350"/>
  <c r="AF12350"/>
  <c r="AC12351"/>
  <c r="AD12351" s="1"/>
  <c r="AE12351"/>
  <c r="AF12351"/>
  <c r="AC12352"/>
  <c r="AD12352" s="1"/>
  <c r="AE12352"/>
  <c r="AF12352"/>
  <c r="AC12353"/>
  <c r="AD12353" s="1"/>
  <c r="AF12353"/>
  <c r="AC12354"/>
  <c r="AD12354" s="1"/>
  <c r="AF12354"/>
  <c r="AC12355"/>
  <c r="AD12355" s="1"/>
  <c r="AE12355"/>
  <c r="AF12355"/>
  <c r="AC12356"/>
  <c r="AD12356" s="1"/>
  <c r="AE12356"/>
  <c r="AF12356"/>
  <c r="AC12357"/>
  <c r="AD12357" s="1"/>
  <c r="AE12357"/>
  <c r="AF12357"/>
  <c r="AC12358"/>
  <c r="AD12358" s="1"/>
  <c r="AE12358"/>
  <c r="AF12358"/>
  <c r="AC12359"/>
  <c r="AD12359" s="1"/>
  <c r="AE12359"/>
  <c r="AF12359"/>
  <c r="AC12360"/>
  <c r="AD12360" s="1"/>
  <c r="AE12360"/>
  <c r="AF12360"/>
  <c r="AC12361"/>
  <c r="AD12361" s="1"/>
  <c r="AE12361"/>
  <c r="AF12361"/>
  <c r="AC12362"/>
  <c r="AD12362" s="1"/>
  <c r="AE12362"/>
  <c r="AF12362"/>
  <c r="AC12363"/>
  <c r="AD12363" s="1"/>
  <c r="AF12363"/>
  <c r="AC12364"/>
  <c r="AD12364" s="1"/>
  <c r="AF12364"/>
  <c r="AC12366"/>
  <c r="AD12366" s="1"/>
  <c r="AE12366"/>
  <c r="AF12366"/>
  <c r="AC12367"/>
  <c r="AD12367" s="1"/>
  <c r="AE12367"/>
  <c r="AF12367"/>
  <c r="AC12368"/>
  <c r="AD12368" s="1"/>
  <c r="AE12368"/>
  <c r="AF12368"/>
  <c r="AC12369"/>
  <c r="AE12369"/>
  <c r="AF12369"/>
  <c r="AC12370"/>
  <c r="AD12370" s="1"/>
  <c r="AE12370"/>
  <c r="AF12370"/>
  <c r="AC12371"/>
  <c r="AE12371"/>
  <c r="AF12371"/>
  <c r="AC12372"/>
  <c r="AD12372" s="1"/>
  <c r="AE12372"/>
  <c r="AF12372"/>
  <c r="AC12373"/>
  <c r="AD12373" s="1"/>
  <c r="AE12373"/>
  <c r="AF12373"/>
  <c r="AC12374"/>
  <c r="AD12374" s="1"/>
  <c r="AE12374"/>
  <c r="AF12374"/>
  <c r="AC12375"/>
  <c r="AD12375" s="1"/>
  <c r="AE12375"/>
  <c r="AF12375"/>
  <c r="AC12376"/>
  <c r="AD12376" s="1"/>
  <c r="AE12376"/>
  <c r="AF12376"/>
  <c r="AC12377"/>
  <c r="AD12377" s="1"/>
  <c r="AE12377"/>
  <c r="AF12377"/>
  <c r="AC12378"/>
  <c r="AD12378" s="1"/>
  <c r="AE12378"/>
  <c r="AF12378"/>
  <c r="AC12379"/>
  <c r="AD12379" s="1"/>
  <c r="AE12379"/>
  <c r="AF12379"/>
  <c r="AC12380"/>
  <c r="AD12380" s="1"/>
  <c r="AE12380"/>
  <c r="AF12380"/>
  <c r="AC12381"/>
  <c r="AD12381" s="1"/>
  <c r="AE12381"/>
  <c r="AF12381"/>
  <c r="AC12382"/>
  <c r="AD12382" s="1"/>
  <c r="AE12382"/>
  <c r="AF12382"/>
  <c r="AC12383"/>
  <c r="AE12383"/>
  <c r="AF12383"/>
  <c r="AC12384"/>
  <c r="AD12384" s="1"/>
  <c r="AE12384"/>
  <c r="AF12384"/>
  <c r="AC12385"/>
  <c r="AE12385"/>
  <c r="AF12385"/>
  <c r="AC12386"/>
  <c r="AD12386" s="1"/>
  <c r="AE12386"/>
  <c r="AF12386"/>
  <c r="AC12387"/>
  <c r="AD12387" s="1"/>
  <c r="AE12387"/>
  <c r="AF12387"/>
  <c r="AC12388"/>
  <c r="AD12388" s="1"/>
  <c r="AE12388"/>
  <c r="AF12388"/>
  <c r="AC12389"/>
  <c r="AD12389" s="1"/>
  <c r="AE12389"/>
  <c r="AF12389"/>
  <c r="AC12390"/>
  <c r="AD12390" s="1"/>
  <c r="AE12390"/>
  <c r="AF12390"/>
  <c r="AC12391"/>
  <c r="AD12391" s="1"/>
  <c r="AE12391"/>
  <c r="AF12391"/>
  <c r="AC12392"/>
  <c r="AD12392" s="1"/>
  <c r="AE12392"/>
  <c r="AF12392"/>
  <c r="AC12393"/>
  <c r="AD12393" s="1"/>
  <c r="AE12393"/>
  <c r="AF12393"/>
  <c r="AC12394"/>
  <c r="AD12394" s="1"/>
  <c r="AE12394"/>
  <c r="AF12394"/>
  <c r="AC12395"/>
  <c r="AD12395" s="1"/>
  <c r="AE12395"/>
  <c r="AF12395"/>
  <c r="AC12396"/>
  <c r="AD12396" s="1"/>
  <c r="AE12396"/>
  <c r="AF12396"/>
  <c r="AC12397"/>
  <c r="AD12397" s="1"/>
  <c r="AE12397"/>
  <c r="AF12397"/>
  <c r="AC12398"/>
  <c r="AE12398"/>
  <c r="AF12398"/>
  <c r="AC12399"/>
  <c r="AD12399" s="1"/>
  <c r="AE12399"/>
  <c r="AF12399"/>
  <c r="AC12400"/>
  <c r="AE12400"/>
  <c r="AF12400"/>
  <c r="AC12401"/>
  <c r="AD12401" s="1"/>
  <c r="AE12401"/>
  <c r="AF12401"/>
  <c r="AC12402"/>
  <c r="AE12402"/>
  <c r="AF12402"/>
  <c r="AC12403"/>
  <c r="AD12403" s="1"/>
  <c r="AE12403"/>
  <c r="AF12403"/>
  <c r="AC12404"/>
  <c r="AE12404"/>
  <c r="AF12404"/>
  <c r="AC12405"/>
  <c r="AD12405" s="1"/>
  <c r="AE12405"/>
  <c r="AF12405"/>
  <c r="AC12406"/>
  <c r="AE12406"/>
  <c r="AF12406"/>
  <c r="H12408"/>
  <c r="AC12408"/>
  <c r="AD12408" s="1"/>
  <c r="AE12408"/>
  <c r="AF12408"/>
  <c r="AC12411"/>
  <c r="AD12411" s="1"/>
  <c r="AE12411"/>
  <c r="AF12411"/>
  <c r="AC12412"/>
  <c r="AD12412" s="1"/>
  <c r="AE12412"/>
  <c r="AF12412"/>
  <c r="AC12413"/>
  <c r="AD12413" s="1"/>
  <c r="AE12413"/>
  <c r="AF12413"/>
  <c r="AC12414"/>
  <c r="AD12414" s="1"/>
  <c r="AE12414"/>
  <c r="AF12414"/>
  <c r="AC12415"/>
  <c r="AD12415" s="1"/>
  <c r="AE12415"/>
  <c r="AF12415"/>
  <c r="AC12416"/>
  <c r="AD12416" s="1"/>
  <c r="AE12416"/>
  <c r="AF12416"/>
  <c r="AC12417"/>
  <c r="AD12417" s="1"/>
  <c r="AE12417"/>
  <c r="AF12417"/>
  <c r="AC12418"/>
  <c r="AD12418" s="1"/>
  <c r="AE12418"/>
  <c r="AF12418"/>
  <c r="AC12419"/>
  <c r="AD12419" s="1"/>
  <c r="AE12419"/>
  <c r="AF12419"/>
  <c r="AC12420"/>
  <c r="AD12420" s="1"/>
  <c r="AE12420"/>
  <c r="AF12420"/>
  <c r="AC12421"/>
  <c r="AD12421" s="1"/>
  <c r="AE12421"/>
  <c r="AF12421"/>
  <c r="AC12422"/>
  <c r="AD12422" s="1"/>
  <c r="AE12422"/>
  <c r="AF12422"/>
  <c r="AC12423"/>
  <c r="AD12423" s="1"/>
  <c r="AE12423"/>
  <c r="AF12423"/>
  <c r="AC12424"/>
  <c r="AD12424" s="1"/>
  <c r="AE12424"/>
  <c r="AF12424"/>
  <c r="AC12425"/>
  <c r="AD12425" s="1"/>
  <c r="AE12425"/>
  <c r="AF12425"/>
  <c r="AC12426"/>
  <c r="AD12426" s="1"/>
  <c r="AE12426"/>
  <c r="AF12426"/>
  <c r="AC12427"/>
  <c r="AD12427" s="1"/>
  <c r="AE12427"/>
  <c r="AF12427"/>
  <c r="AC12428"/>
  <c r="AD12428" s="1"/>
  <c r="AE12428"/>
  <c r="AF12428"/>
  <c r="AC12429"/>
  <c r="AD12429" s="1"/>
  <c r="AE12429"/>
  <c r="AF12429"/>
  <c r="AC12430"/>
  <c r="AD12430" s="1"/>
  <c r="AE12430"/>
  <c r="AF12430"/>
  <c r="AC12431"/>
  <c r="AD12431" s="1"/>
  <c r="AE12431"/>
  <c r="AF12431"/>
  <c r="AG12431" s="1"/>
  <c r="AC12432"/>
  <c r="AD12432" s="1"/>
  <c r="AE12432"/>
  <c r="AF12432"/>
  <c r="AG12432" s="1"/>
  <c r="AC12433"/>
  <c r="AD12433" s="1"/>
  <c r="AE12433"/>
  <c r="AF12433"/>
  <c r="AC12434"/>
  <c r="AD12434" s="1"/>
  <c r="AE12434"/>
  <c r="AF12434"/>
  <c r="AC12435"/>
  <c r="AD12435" s="1"/>
  <c r="AE12435"/>
  <c r="AF12435"/>
  <c r="AC12436"/>
  <c r="AD12436" s="1"/>
  <c r="AE12436"/>
  <c r="AF12436"/>
  <c r="AC12437"/>
  <c r="AD12437" s="1"/>
  <c r="AE12437"/>
  <c r="AF12437"/>
  <c r="AC12438"/>
  <c r="AD12438" s="1"/>
  <c r="AE12438"/>
  <c r="AF12438"/>
  <c r="AC12439"/>
  <c r="AD12439" s="1"/>
  <c r="AE12439"/>
  <c r="AF12439"/>
  <c r="AC12440"/>
  <c r="AD12440" s="1"/>
  <c r="AE12440"/>
  <c r="AF12440"/>
  <c r="AC12441"/>
  <c r="AD12441" s="1"/>
  <c r="AE12441"/>
  <c r="AF12441"/>
  <c r="AC12442"/>
  <c r="AD12442" s="1"/>
  <c r="AE12442"/>
  <c r="AF12442"/>
  <c r="AC12443"/>
  <c r="AD12443" s="1"/>
  <c r="AE12443"/>
  <c r="AF12443"/>
  <c r="AC12444"/>
  <c r="AD12444" s="1"/>
  <c r="AE12444"/>
  <c r="AF12444"/>
  <c r="AC12445"/>
  <c r="AD12445" s="1"/>
  <c r="AE12445"/>
  <c r="AF12445"/>
  <c r="AC12446"/>
  <c r="AD12446" s="1"/>
  <c r="AE12446"/>
  <c r="AF12446"/>
  <c r="AC12447"/>
  <c r="AD12447" s="1"/>
  <c r="AE12447"/>
  <c r="AF12447"/>
  <c r="AC12448"/>
  <c r="AD12448" s="1"/>
  <c r="AE12448"/>
  <c r="AF12448"/>
  <c r="AC12449"/>
  <c r="AD12449" s="1"/>
  <c r="AE12449"/>
  <c r="AF12449"/>
  <c r="AC12450"/>
  <c r="AD12450" s="1"/>
  <c r="AE12450"/>
  <c r="AF12450"/>
  <c r="AC12451"/>
  <c r="AD12451" s="1"/>
  <c r="AE12451"/>
  <c r="AF12451"/>
  <c r="AC12452"/>
  <c r="AD12452" s="1"/>
  <c r="AE12452"/>
  <c r="AF12452"/>
  <c r="AB12453"/>
  <c r="AC12453"/>
  <c r="AD12453" s="1"/>
  <c r="AE12453"/>
  <c r="AF12453"/>
  <c r="AB12454"/>
  <c r="AC12454"/>
  <c r="AD12454" s="1"/>
  <c r="AE12454"/>
  <c r="AF12454"/>
  <c r="AC12455"/>
  <c r="AD12455" s="1"/>
  <c r="AE12455"/>
  <c r="AF12455"/>
  <c r="AC12456"/>
  <c r="AD12456" s="1"/>
  <c r="AE12456"/>
  <c r="AF12456"/>
  <c r="AC12457"/>
  <c r="AD12457" s="1"/>
  <c r="AE12457"/>
  <c r="AF12457"/>
  <c r="AC12458"/>
  <c r="AD12458" s="1"/>
  <c r="AE12458"/>
  <c r="AF12458"/>
  <c r="AC12459"/>
  <c r="AD12459" s="1"/>
  <c r="AE12459"/>
  <c r="AF12459"/>
  <c r="AC12460"/>
  <c r="AD12460" s="1"/>
  <c r="AE12460"/>
  <c r="AF12460"/>
  <c r="AC12461"/>
  <c r="AD12461" s="1"/>
  <c r="AE12461"/>
  <c r="AF12461"/>
  <c r="AC12462"/>
  <c r="AD12462" s="1"/>
  <c r="AF12462"/>
  <c r="AC12463"/>
  <c r="AD12463" s="1"/>
  <c r="AF12463"/>
  <c r="AC12464"/>
  <c r="AD12464" s="1"/>
  <c r="AE12464"/>
  <c r="AF12464"/>
  <c r="AC12465"/>
  <c r="AD12465" s="1"/>
  <c r="AE12465"/>
  <c r="AF12465"/>
  <c r="AC12466"/>
  <c r="AD12466" s="1"/>
  <c r="AE12466"/>
  <c r="AF12466"/>
  <c r="AC12467"/>
  <c r="AD12467" s="1"/>
  <c r="AE12467"/>
  <c r="AF12467"/>
  <c r="AC12468"/>
  <c r="AD12468" s="1"/>
  <c r="AE12468"/>
  <c r="AF12468"/>
  <c r="AC12469"/>
  <c r="AD12469" s="1"/>
  <c r="AE12469"/>
  <c r="AF12469"/>
  <c r="AC12470"/>
  <c r="AD12470" s="1"/>
  <c r="AE12470"/>
  <c r="AF12470"/>
  <c r="AB12471"/>
  <c r="AC12471"/>
  <c r="AD12471" s="1"/>
  <c r="AE12471"/>
  <c r="AF12471"/>
  <c r="AC12472"/>
  <c r="AD12472" s="1"/>
  <c r="AE12472"/>
  <c r="AF12472"/>
  <c r="AC12473"/>
  <c r="AE12473"/>
  <c r="AF12473"/>
  <c r="AC12474"/>
  <c r="AD12474" s="1"/>
  <c r="AE12474"/>
  <c r="AF12474"/>
  <c r="AC12475"/>
  <c r="AE12475"/>
  <c r="AF12475"/>
  <c r="H12476"/>
  <c r="AC12476"/>
  <c r="AD12476" s="1"/>
  <c r="AE12476"/>
  <c r="AF12476"/>
  <c r="AC12477"/>
  <c r="AD12477" s="1"/>
  <c r="AE12477"/>
  <c r="AF12477"/>
  <c r="AC12478"/>
  <c r="AD12478" s="1"/>
  <c r="AE12478"/>
  <c r="AF12478"/>
  <c r="AC12479"/>
  <c r="AD12479" s="1"/>
  <c r="AE12479"/>
  <c r="AF12479"/>
  <c r="AC12480"/>
  <c r="AD12480" s="1"/>
  <c r="AE12480"/>
  <c r="AF12480"/>
  <c r="AC12482"/>
  <c r="AD12482" s="1"/>
  <c r="AE12482"/>
  <c r="AF12482"/>
  <c r="AC12483"/>
  <c r="AD12483" s="1"/>
  <c r="AE12483"/>
  <c r="AF12483"/>
  <c r="AC12484"/>
  <c r="AD12484" s="1"/>
  <c r="AE12484"/>
  <c r="AF12484"/>
  <c r="AC12485"/>
  <c r="AD12485" s="1"/>
  <c r="AE12485"/>
  <c r="AF12485"/>
  <c r="AC12486"/>
  <c r="AD12486" s="1"/>
  <c r="AE12486"/>
  <c r="AF12486"/>
  <c r="AC12487"/>
  <c r="AD12487" s="1"/>
  <c r="AE12487"/>
  <c r="AF12487"/>
  <c r="AC12488"/>
  <c r="AE12488"/>
  <c r="AF12488"/>
  <c r="AC12489"/>
  <c r="AD12489" s="1"/>
  <c r="AE12489"/>
  <c r="AF12489"/>
  <c r="AC12490"/>
  <c r="AD12490" s="1"/>
  <c r="AE12490"/>
  <c r="AF12490"/>
  <c r="AC12491"/>
  <c r="AD12491" s="1"/>
  <c r="AE12491"/>
  <c r="AF12491"/>
  <c r="AC12492"/>
  <c r="AD12492" s="1"/>
  <c r="AE12492"/>
  <c r="AF12492"/>
  <c r="AC12493"/>
  <c r="AD12493" s="1"/>
  <c r="AE12493"/>
  <c r="AF12493"/>
  <c r="F12495"/>
  <c r="AC12495"/>
  <c r="AD12495" s="1"/>
  <c r="AE12495"/>
  <c r="AF12495"/>
  <c r="F12496"/>
  <c r="AC12496"/>
  <c r="AD12496" s="1"/>
  <c r="AE12496"/>
  <c r="AF12496"/>
  <c r="F12497"/>
  <c r="AC12497"/>
  <c r="AD12497" s="1"/>
  <c r="AE12497"/>
  <c r="AF12497"/>
  <c r="F12498"/>
  <c r="AC12498"/>
  <c r="AD12498" s="1"/>
  <c r="AE12498"/>
  <c r="AF12498"/>
  <c r="F12499"/>
  <c r="AC12499"/>
  <c r="AD12499" s="1"/>
  <c r="AE12499"/>
  <c r="AF12499"/>
  <c r="F12500"/>
  <c r="AC12500"/>
  <c r="AD12500" s="1"/>
  <c r="AE12500"/>
  <c r="AF12500"/>
  <c r="F12501"/>
  <c r="AC12501"/>
  <c r="AE12501"/>
  <c r="AF12501"/>
  <c r="F12502"/>
  <c r="AC12502"/>
  <c r="AD12502" s="1"/>
  <c r="AE12502"/>
  <c r="AF12502"/>
  <c r="F12503"/>
  <c r="AC12503"/>
  <c r="AD12503" s="1"/>
  <c r="AE12503"/>
  <c r="AF12503"/>
  <c r="F12504"/>
  <c r="AC12504"/>
  <c r="AD12504" s="1"/>
  <c r="AE12504"/>
  <c r="AF12504"/>
  <c r="F12505"/>
  <c r="AC12505"/>
  <c r="AE12505"/>
  <c r="AF12505"/>
  <c r="F12506"/>
  <c r="AC12506"/>
  <c r="AD12506" s="1"/>
  <c r="AE12506"/>
  <c r="AF12506"/>
  <c r="F12508"/>
  <c r="AC12508"/>
  <c r="AD12508" s="1"/>
  <c r="AE12508"/>
  <c r="AF12508"/>
  <c r="AC12510"/>
  <c r="AD12510" s="1"/>
  <c r="AE12510"/>
  <c r="AF12510"/>
  <c r="AC12511"/>
  <c r="AD12511" s="1"/>
  <c r="AE12511"/>
  <c r="AF12511"/>
  <c r="D12512"/>
  <c r="AC12512"/>
  <c r="AE12512"/>
  <c r="AF12512"/>
  <c r="D12513"/>
  <c r="AC12513"/>
  <c r="AE12513"/>
  <c r="AF12513"/>
  <c r="D12514"/>
  <c r="AC12514"/>
  <c r="AE12514"/>
  <c r="AF12514"/>
  <c r="D12515"/>
  <c r="AC12515"/>
  <c r="AE12515"/>
  <c r="AF12515"/>
  <c r="D12516"/>
  <c r="AC12516"/>
  <c r="AE12516"/>
  <c r="AF12516"/>
  <c r="D12517"/>
  <c r="AC12517"/>
  <c r="AF12517"/>
  <c r="AC12518"/>
  <c r="AD12518" s="1"/>
  <c r="AE12518"/>
  <c r="AF12518"/>
  <c r="AC12519"/>
  <c r="AD12519" s="1"/>
  <c r="AE12519"/>
  <c r="AF12519"/>
  <c r="AC12520"/>
  <c r="AD12520" s="1"/>
  <c r="AE12520"/>
  <c r="AF12520"/>
  <c r="AC12521"/>
  <c r="AD12521" s="1"/>
  <c r="AE12521"/>
  <c r="AF12521"/>
  <c r="AC12522"/>
  <c r="AD12522" s="1"/>
  <c r="AE12522"/>
  <c r="AF12522"/>
  <c r="AC12523"/>
  <c r="AD12523" s="1"/>
  <c r="AE12523"/>
  <c r="AF12523"/>
  <c r="AC12524"/>
  <c r="AD12524" s="1"/>
  <c r="AE12524"/>
  <c r="AF12524"/>
  <c r="D12525"/>
  <c r="AC12525"/>
  <c r="AE12525"/>
  <c r="AF12525"/>
  <c r="AC12526"/>
  <c r="AD12526" s="1"/>
  <c r="AE12526"/>
  <c r="AF12526"/>
  <c r="AC12527"/>
  <c r="AE12527"/>
  <c r="AF12527"/>
  <c r="AC12528"/>
  <c r="AD12528" s="1"/>
  <c r="AE12528"/>
  <c r="AF12528"/>
  <c r="AG12528" s="1"/>
  <c r="AC12529"/>
  <c r="AE12529"/>
  <c r="AF12529"/>
  <c r="AC12530"/>
  <c r="AD12530" s="1"/>
  <c r="AE12530"/>
  <c r="AF12530"/>
  <c r="AC12531"/>
  <c r="AD12531" s="1"/>
  <c r="AE12531"/>
  <c r="AF12531"/>
  <c r="AC12532"/>
  <c r="AD12532" s="1"/>
  <c r="AE12532"/>
  <c r="AF12532"/>
  <c r="AC12533"/>
  <c r="AD12533" s="1"/>
  <c r="AF12533"/>
  <c r="AC12534"/>
  <c r="AD12534" s="1"/>
  <c r="AF12534"/>
  <c r="AC12536"/>
  <c r="AD12536" s="1"/>
  <c r="AE12536"/>
  <c r="AF12536"/>
  <c r="D12537"/>
  <c r="AC12537"/>
  <c r="AE12537"/>
  <c r="AF12537"/>
  <c r="AC12538"/>
  <c r="AD12538" s="1"/>
  <c r="AF12538"/>
  <c r="AC12539"/>
  <c r="AD12539" s="1"/>
  <c r="AF12539"/>
  <c r="AC12540"/>
  <c r="AD12540" s="1"/>
  <c r="AF12540"/>
  <c r="AC12541"/>
  <c r="AD12541" s="1"/>
  <c r="AE12541"/>
  <c r="AF12541"/>
  <c r="AC12542"/>
  <c r="AD12542" s="1"/>
  <c r="AE12542"/>
  <c r="AF12542"/>
  <c r="AC12543"/>
  <c r="AD12543" s="1"/>
  <c r="AE12543"/>
  <c r="AF12543"/>
  <c r="AC12544"/>
  <c r="AD12544" s="1"/>
  <c r="AE12544"/>
  <c r="AF12544"/>
  <c r="AC12545"/>
  <c r="AD12545" s="1"/>
  <c r="AE12545"/>
  <c r="AF12545"/>
  <c r="AC12546"/>
  <c r="AD12546" s="1"/>
  <c r="AE12546"/>
  <c r="AF12546"/>
  <c r="AC12547"/>
  <c r="AE12547"/>
  <c r="AF12547"/>
  <c r="AC12548"/>
  <c r="AF12548"/>
  <c r="AC12549"/>
  <c r="AF12549"/>
  <c r="AC12550"/>
  <c r="AE12550"/>
  <c r="AF12550"/>
  <c r="AC12551"/>
  <c r="AD12551" s="1"/>
  <c r="AE12551"/>
  <c r="AF12551"/>
  <c r="AC12552"/>
  <c r="AD12552" s="1"/>
  <c r="AE12552"/>
  <c r="AF12552"/>
  <c r="AC12553"/>
  <c r="AD12553" s="1"/>
  <c r="AF12553"/>
  <c r="AC12554"/>
  <c r="AD12554" s="1"/>
  <c r="AE12554"/>
  <c r="AF12554"/>
  <c r="AC12555"/>
  <c r="AD12555" s="1"/>
  <c r="AF12555"/>
  <c r="AC12556"/>
  <c r="AD12556" s="1"/>
  <c r="AE12556"/>
  <c r="AF12556"/>
  <c r="D12557"/>
  <c r="AC12557"/>
  <c r="AE12557"/>
  <c r="AF12557"/>
  <c r="AC12558"/>
  <c r="AD12558" s="1"/>
  <c r="AE12558"/>
  <c r="AF12558"/>
  <c r="AC12559"/>
  <c r="AD12559" s="1"/>
  <c r="AF12559"/>
  <c r="AC12560"/>
  <c r="AD12560" s="1"/>
  <c r="AE12560"/>
  <c r="AF12560"/>
  <c r="AC12561"/>
  <c r="AD12561" s="1"/>
  <c r="AE12561"/>
  <c r="AF12561"/>
  <c r="AC12562"/>
  <c r="AE12562"/>
  <c r="AF12562"/>
  <c r="AC12563"/>
  <c r="AD12563" s="1"/>
  <c r="AF12563"/>
  <c r="AC12564"/>
  <c r="AD12564" s="1"/>
  <c r="AE12564"/>
  <c r="AF12564"/>
  <c r="AC12565"/>
  <c r="AD12565" s="1"/>
  <c r="AE12565"/>
  <c r="AF12565"/>
  <c r="AC12566"/>
  <c r="AD12566" s="1"/>
  <c r="AF12566"/>
  <c r="AC12567"/>
  <c r="AD12567" s="1"/>
  <c r="AE12567"/>
  <c r="AF12567"/>
  <c r="AC12568"/>
  <c r="AD12568" s="1"/>
  <c r="AE12568"/>
  <c r="AF12568"/>
  <c r="AC12569"/>
  <c r="AE12569"/>
  <c r="AF12569"/>
  <c r="AC12570"/>
  <c r="AD12570" s="1"/>
  <c r="AE12570"/>
  <c r="AF12570"/>
  <c r="AG12570" s="1"/>
  <c r="AC12571"/>
  <c r="AD12571" s="1"/>
  <c r="AE12571"/>
  <c r="AF12571"/>
  <c r="AG12571" s="1"/>
  <c r="AC12572"/>
  <c r="AD12572" s="1"/>
  <c r="AE12572"/>
  <c r="AF12572"/>
  <c r="AC12573"/>
  <c r="AD12573" s="1"/>
  <c r="AE12573"/>
  <c r="AF12573"/>
  <c r="AC12574"/>
  <c r="AD12574" s="1"/>
  <c r="AF12574"/>
  <c r="AC12575"/>
  <c r="AD12575" s="1"/>
  <c r="AF12575"/>
  <c r="AC12576"/>
  <c r="AD12576" s="1"/>
  <c r="AE12576"/>
  <c r="AF12576"/>
  <c r="AC12577"/>
  <c r="AD12577" s="1"/>
  <c r="AE12577"/>
  <c r="AF12577"/>
  <c r="AC12578"/>
  <c r="AD12578" s="1"/>
  <c r="AE12578"/>
  <c r="AF12578"/>
  <c r="AC12579"/>
  <c r="AD12579" s="1"/>
  <c r="AE12579"/>
  <c r="AF12579"/>
  <c r="AC12580"/>
  <c r="AD12580" s="1"/>
  <c r="AE12580"/>
  <c r="AF12580"/>
  <c r="AC12581"/>
  <c r="AD12581" s="1"/>
  <c r="AE12581"/>
  <c r="AF12581"/>
  <c r="AC12582"/>
  <c r="AD12582" s="1"/>
  <c r="AF12582"/>
  <c r="AC12583"/>
  <c r="AD12583" s="1"/>
  <c r="AF12583"/>
  <c r="AC12584"/>
  <c r="AD12584" s="1"/>
  <c r="AF12584"/>
  <c r="AC12585"/>
  <c r="AD12585" s="1"/>
  <c r="AE12585"/>
  <c r="AF12585"/>
  <c r="AC12586"/>
  <c r="AD12586" s="1"/>
  <c r="AE12586"/>
  <c r="AF12586"/>
  <c r="AC12587"/>
  <c r="AD12587" s="1"/>
  <c r="AE12587"/>
  <c r="AF12587"/>
  <c r="AC12588"/>
  <c r="AD12588" s="1"/>
  <c r="AE12588"/>
  <c r="AF12588"/>
  <c r="AC12589"/>
  <c r="AD12589" s="1"/>
  <c r="AE12589"/>
  <c r="AF12589"/>
  <c r="AG12589" s="1"/>
  <c r="AC12590"/>
  <c r="AD12590" s="1"/>
  <c r="AE12590"/>
  <c r="AF12590"/>
  <c r="AC12591"/>
  <c r="AD12591" s="1"/>
  <c r="AE12591"/>
  <c r="AF12591"/>
  <c r="AC12592"/>
  <c r="AD12592" s="1"/>
  <c r="AF12592"/>
  <c r="AC12593"/>
  <c r="AD12593" s="1"/>
  <c r="AE12593"/>
  <c r="AF12593"/>
  <c r="D12594"/>
  <c r="AC12594"/>
  <c r="AE12594"/>
  <c r="AF12594"/>
  <c r="H12595"/>
  <c r="AC12595"/>
  <c r="AD12595" s="1"/>
  <c r="AE12595"/>
  <c r="AF12595"/>
  <c r="D12596"/>
  <c r="AC12596"/>
  <c r="AE12596"/>
  <c r="AF12596"/>
  <c r="AC12597"/>
  <c r="AD12597" s="1"/>
  <c r="AF12597"/>
  <c r="AC12598"/>
  <c r="AF12598"/>
  <c r="AC12599"/>
  <c r="AF12599"/>
  <c r="AC12600"/>
  <c r="AF12600"/>
  <c r="AC12601"/>
  <c r="AD12601" s="1"/>
  <c r="AE12601"/>
  <c r="AF12601"/>
  <c r="AC12602"/>
  <c r="AD12602" s="1"/>
  <c r="AE12602"/>
  <c r="AF12602"/>
  <c r="AC12603"/>
  <c r="AD12603" s="1"/>
  <c r="AE12603"/>
  <c r="AF12603"/>
  <c r="AC12604"/>
  <c r="AD12604" s="1"/>
  <c r="AE12604"/>
  <c r="AF12604"/>
  <c r="AG12604" s="1"/>
  <c r="AC12605"/>
  <c r="AE12605"/>
  <c r="AF12605"/>
  <c r="AC12606"/>
  <c r="AD12606" s="1"/>
  <c r="AE12606"/>
  <c r="AF12606"/>
  <c r="AC12607"/>
  <c r="AD12607" s="1"/>
  <c r="AF12607"/>
  <c r="AC12608"/>
  <c r="AD12608" s="1"/>
  <c r="AE12608"/>
  <c r="AF12608"/>
  <c r="AC12609"/>
  <c r="AD12609" s="1"/>
  <c r="AE12609"/>
  <c r="AF12609"/>
  <c r="AC12610"/>
  <c r="AD12610" s="1"/>
  <c r="AE12610"/>
  <c r="AF12610"/>
  <c r="AC12611"/>
  <c r="AD12611" s="1"/>
  <c r="AE12611"/>
  <c r="AF12611"/>
  <c r="AC12612"/>
  <c r="AD12612" s="1"/>
  <c r="AE12612"/>
  <c r="AF12612"/>
  <c r="AC12613"/>
  <c r="AD12613" s="1"/>
  <c r="AE12613"/>
  <c r="AF12613"/>
  <c r="AC12614"/>
  <c r="AD12614" s="1"/>
  <c r="AE12614"/>
  <c r="AF12614"/>
  <c r="AC12615"/>
  <c r="AD12615" s="1"/>
  <c r="AE12615"/>
  <c r="AF12615"/>
  <c r="AC12616"/>
  <c r="AD12616" s="1"/>
  <c r="AE12616"/>
  <c r="AF12616"/>
  <c r="AC12617"/>
  <c r="AD12617" s="1"/>
  <c r="AE12617"/>
  <c r="AF12617"/>
  <c r="AC12618"/>
  <c r="AD12618" s="1"/>
  <c r="AE12618"/>
  <c r="AF12618"/>
  <c r="AC12619"/>
  <c r="AD12619" s="1"/>
  <c r="AE12619"/>
  <c r="AF12619"/>
  <c r="AC12620"/>
  <c r="AD12620" s="1"/>
  <c r="AF12620"/>
  <c r="AC12621"/>
  <c r="AD12621" s="1"/>
  <c r="AE12621"/>
  <c r="AF12621"/>
  <c r="AC12622"/>
  <c r="AD12622" s="1"/>
  <c r="AE12622"/>
  <c r="AF12622"/>
  <c r="AC12623"/>
  <c r="AD12623" s="1"/>
  <c r="AE12623"/>
  <c r="AF12623"/>
  <c r="AC12624"/>
  <c r="AD12624" s="1"/>
  <c r="AE12624"/>
  <c r="AF12624"/>
  <c r="AG12624" s="1"/>
  <c r="AC12625"/>
  <c r="AE12625"/>
  <c r="AF12625"/>
  <c r="AC12626"/>
  <c r="AE12626"/>
  <c r="AF12626"/>
  <c r="AC12627"/>
  <c r="AD12627" s="1"/>
  <c r="AE12627"/>
  <c r="AF12627"/>
  <c r="AC12628"/>
  <c r="AE12628"/>
  <c r="AF12628"/>
  <c r="AC12629"/>
  <c r="AD12629" s="1"/>
  <c r="AE12629"/>
  <c r="AF12629"/>
  <c r="AC12630"/>
  <c r="AE12630"/>
  <c r="AF12630"/>
  <c r="AC12631"/>
  <c r="AD12631" s="1"/>
  <c r="AE12631"/>
  <c r="AF12631"/>
  <c r="AG12631" s="1"/>
  <c r="AC12632"/>
  <c r="AD12632" s="1"/>
  <c r="AE12632"/>
  <c r="AF12632"/>
  <c r="AG12632" s="1"/>
  <c r="D12633"/>
  <c r="AC12633"/>
  <c r="AF12633"/>
  <c r="AC12634"/>
  <c r="AD12634" s="1"/>
  <c r="AF12634"/>
  <c r="AC12635"/>
  <c r="AD12635" s="1"/>
  <c r="AE12635"/>
  <c r="AF12635"/>
  <c r="AG12635" s="1"/>
  <c r="AC12636"/>
  <c r="AD12636" s="1"/>
  <c r="AF12636"/>
  <c r="AC12637"/>
  <c r="AE12637"/>
  <c r="AF12637"/>
  <c r="AC12638"/>
  <c r="AD12638" s="1"/>
  <c r="AE12638"/>
  <c r="AF12638"/>
  <c r="AG12638" s="1"/>
  <c r="AC12639"/>
  <c r="AD12639" s="1"/>
  <c r="AE12639"/>
  <c r="AF12639"/>
  <c r="AC12640"/>
  <c r="AE12640"/>
  <c r="AF12640"/>
  <c r="AC12641"/>
  <c r="AD12641" s="1"/>
  <c r="AE12641"/>
  <c r="AF12641"/>
  <c r="AC12642"/>
  <c r="AD12642" s="1"/>
  <c r="AE12642"/>
  <c r="AF12642"/>
  <c r="AC12643"/>
  <c r="AD12643" s="1"/>
  <c r="AE12643"/>
  <c r="AF12643"/>
  <c r="AC12644"/>
  <c r="AE12644"/>
  <c r="AF12644"/>
  <c r="AC12645"/>
  <c r="AD12645" s="1"/>
  <c r="AE12645"/>
  <c r="AF12645"/>
  <c r="AC12646"/>
  <c r="AD12646" s="1"/>
  <c r="AE12646"/>
  <c r="AF12646"/>
  <c r="AC12647"/>
  <c r="AE12647"/>
  <c r="AF12647"/>
  <c r="AC12648"/>
  <c r="AD12648" s="1"/>
  <c r="AE12648"/>
  <c r="AF12648"/>
  <c r="D12649"/>
  <c r="AC12649"/>
  <c r="AE12649"/>
  <c r="AF12649"/>
  <c r="AC12650"/>
  <c r="AD12650" s="1"/>
  <c r="AE12650"/>
  <c r="AF12650"/>
  <c r="AC12651"/>
  <c r="AD12651" s="1"/>
  <c r="AE12651"/>
  <c r="AF12651"/>
  <c r="AC12652"/>
  <c r="AD12652" s="1"/>
  <c r="AE12652"/>
  <c r="AF12652"/>
  <c r="F7912"/>
  <c r="H7912"/>
  <c r="AC7912"/>
  <c r="AD7912" s="1"/>
  <c r="AE7912"/>
  <c r="AF7912"/>
  <c r="AG7912" s="1"/>
  <c r="F7913"/>
  <c r="H7913"/>
  <c r="AC7913"/>
  <c r="AD7913" s="1"/>
  <c r="AE7913"/>
  <c r="AF7913"/>
  <c r="AG7913" s="1"/>
  <c r="F7914"/>
  <c r="H7914"/>
  <c r="AC7914"/>
  <c r="AD7914" s="1"/>
  <c r="AE7914"/>
  <c r="AF7914"/>
  <c r="AG7914" s="1"/>
  <c r="F7915"/>
  <c r="H7915"/>
  <c r="AC7915"/>
  <c r="AD7915" s="1"/>
  <c r="AE7915"/>
  <c r="AF7915"/>
  <c r="F7916"/>
  <c r="H7916"/>
  <c r="AC7916"/>
  <c r="AD7916" s="1"/>
  <c r="AE7916"/>
  <c r="AF7916"/>
  <c r="AG7916" s="1"/>
  <c r="F7917"/>
  <c r="H7917"/>
  <c r="AC7917"/>
  <c r="AD7917" s="1"/>
  <c r="AE7917"/>
  <c r="AF7917"/>
  <c r="AG7917" s="1"/>
  <c r="F7918"/>
  <c r="H7918"/>
  <c r="AC7918"/>
  <c r="AE7918"/>
  <c r="AF7918"/>
  <c r="AG7918" s="1"/>
  <c r="F7919"/>
  <c r="H7919"/>
  <c r="AC7919"/>
  <c r="AD7919" s="1"/>
  <c r="AE7919"/>
  <c r="AF7919"/>
  <c r="AG7919" s="1"/>
  <c r="F7920"/>
  <c r="H7920"/>
  <c r="AC7920"/>
  <c r="AD7920" s="1"/>
  <c r="AE7920"/>
  <c r="AF7920"/>
  <c r="AG7920" s="1"/>
  <c r="F7921"/>
  <c r="H7921"/>
  <c r="AC7921"/>
  <c r="AD7921" s="1"/>
  <c r="AE7921"/>
  <c r="AF7921"/>
  <c r="F7923"/>
  <c r="H7923"/>
  <c r="AC7923"/>
  <c r="AD7923" s="1"/>
  <c r="AF7923"/>
  <c r="F7926"/>
  <c r="AC7926"/>
  <c r="AD7926" s="1"/>
  <c r="AE7926"/>
  <c r="AF7926"/>
  <c r="F7928"/>
  <c r="H7928"/>
  <c r="AC7928"/>
  <c r="AD7928" s="1"/>
  <c r="AE7928"/>
  <c r="AF7928"/>
  <c r="AG7928" s="1"/>
  <c r="F7930"/>
  <c r="H7930"/>
  <c r="AC7930"/>
  <c r="AD7930" s="1"/>
  <c r="AE7930"/>
  <c r="AF7930"/>
  <c r="F7932"/>
  <c r="H7932"/>
  <c r="AC7932"/>
  <c r="AD7932" s="1"/>
  <c r="AE7932"/>
  <c r="AF7932"/>
  <c r="F7933"/>
  <c r="H7933"/>
  <c r="AC7933"/>
  <c r="AD7933" s="1"/>
  <c r="AE7933"/>
  <c r="AF7933"/>
  <c r="F7934"/>
  <c r="H7934"/>
  <c r="AC7934"/>
  <c r="AD7934" s="1"/>
  <c r="AE7934"/>
  <c r="AF7934"/>
  <c r="F7938"/>
  <c r="H7938"/>
  <c r="AC7938"/>
  <c r="AD7938" s="1"/>
  <c r="AE7938"/>
  <c r="AF7938"/>
  <c r="H7939"/>
  <c r="AC7939"/>
  <c r="AD7939" s="1"/>
  <c r="AE7939"/>
  <c r="AF7939"/>
  <c r="H7940"/>
  <c r="AC7940"/>
  <c r="AD7940" s="1"/>
  <c r="AF7940"/>
  <c r="H7941"/>
  <c r="AC7941"/>
  <c r="AD7941" s="1"/>
  <c r="AF7941"/>
  <c r="F7942"/>
  <c r="H7942"/>
  <c r="AC7942"/>
  <c r="AD7942" s="1"/>
  <c r="AE7942"/>
  <c r="AF7942"/>
  <c r="F7943"/>
  <c r="H7943"/>
  <c r="AC7943"/>
  <c r="AD7943" s="1"/>
  <c r="AE7943"/>
  <c r="AF7943"/>
  <c r="F7944"/>
  <c r="H7944"/>
  <c r="AC7944"/>
  <c r="AD7944" s="1"/>
  <c r="AE7944"/>
  <c r="AF7944"/>
  <c r="F7945"/>
  <c r="H7945"/>
  <c r="AC7945"/>
  <c r="AD7945" s="1"/>
  <c r="AE7945"/>
  <c r="AF7945"/>
  <c r="F7946"/>
  <c r="H7946"/>
  <c r="AC7946"/>
  <c r="AD7946" s="1"/>
  <c r="AE7946"/>
  <c r="AF7946"/>
  <c r="F7947"/>
  <c r="H7947"/>
  <c r="AC7947"/>
  <c r="AD7947" s="1"/>
  <c r="AE7947"/>
  <c r="AF7947"/>
  <c r="F7948"/>
  <c r="H7948"/>
  <c r="AC7948"/>
  <c r="AD7948" s="1"/>
  <c r="AE7948"/>
  <c r="AF7948"/>
  <c r="F7949"/>
  <c r="H7949"/>
  <c r="AC7949"/>
  <c r="AE7949"/>
  <c r="AF7949"/>
  <c r="F7950"/>
  <c r="H7950"/>
  <c r="AC7950"/>
  <c r="AD7950" s="1"/>
  <c r="AE7950"/>
  <c r="AF7950"/>
  <c r="F7951"/>
  <c r="H7951"/>
  <c r="AC7951"/>
  <c r="AE7951"/>
  <c r="AF7951"/>
  <c r="F7952"/>
  <c r="H7952"/>
  <c r="AC7952"/>
  <c r="AD7952" s="1"/>
  <c r="AE7952"/>
  <c r="AF7952"/>
  <c r="F7953"/>
  <c r="H7953"/>
  <c r="AC7953"/>
  <c r="AD7953" s="1"/>
  <c r="AE7953"/>
  <c r="AF7953"/>
  <c r="F7954"/>
  <c r="H7954"/>
  <c r="AC7954"/>
  <c r="AD7954" s="1"/>
  <c r="AE7954"/>
  <c r="AF7954"/>
  <c r="F7955"/>
  <c r="H7955"/>
  <c r="AC7955"/>
  <c r="AD7955" s="1"/>
  <c r="AE7955"/>
  <c r="AF7955"/>
  <c r="F7956"/>
  <c r="H7956"/>
  <c r="AC7956"/>
  <c r="AD7956" s="1"/>
  <c r="AE7956"/>
  <c r="AF7956"/>
  <c r="F7957"/>
  <c r="H7957"/>
  <c r="AC7957"/>
  <c r="AD7957" s="1"/>
  <c r="AE7957"/>
  <c r="AF7957"/>
  <c r="F7958"/>
  <c r="H7958"/>
  <c r="AC7958"/>
  <c r="AD7958" s="1"/>
  <c r="AF7958"/>
  <c r="F7959"/>
  <c r="H7959"/>
  <c r="AC7959"/>
  <c r="AE7959"/>
  <c r="AF7959"/>
  <c r="F7960"/>
  <c r="H7960"/>
  <c r="AC7960"/>
  <c r="AE7960"/>
  <c r="AF7960"/>
  <c r="F7961"/>
  <c r="H7961"/>
  <c r="AC7961"/>
  <c r="AD7961" s="1"/>
  <c r="AE7961"/>
  <c r="AF7961"/>
  <c r="F7962"/>
  <c r="H7962"/>
  <c r="AC7962"/>
  <c r="AD7962" s="1"/>
  <c r="AE7962"/>
  <c r="AF7962"/>
  <c r="F7963"/>
  <c r="H7963"/>
  <c r="AC7963"/>
  <c r="AD7963" s="1"/>
  <c r="AE7963"/>
  <c r="AF7963"/>
  <c r="F7964"/>
  <c r="H7964"/>
  <c r="AC7964"/>
  <c r="AE7964"/>
  <c r="AF7964"/>
  <c r="F7965"/>
  <c r="H7965"/>
  <c r="AC7965"/>
  <c r="AE7965"/>
  <c r="AF7965"/>
  <c r="F7966"/>
  <c r="H7966"/>
  <c r="AC7966"/>
  <c r="AD7966" s="1"/>
  <c r="AF7966"/>
  <c r="F7967"/>
  <c r="H7967"/>
  <c r="AC7967"/>
  <c r="AD7967" s="1"/>
  <c r="AE7967"/>
  <c r="AF7967"/>
  <c r="F7968"/>
  <c r="H7968"/>
  <c r="AC7968"/>
  <c r="AD7968" s="1"/>
  <c r="AE7968"/>
  <c r="AF7968"/>
  <c r="F7969"/>
  <c r="H7969"/>
  <c r="AC7969"/>
  <c r="AD7969" s="1"/>
  <c r="AE7969"/>
  <c r="AF7969"/>
  <c r="AC7973"/>
  <c r="AE7973"/>
  <c r="AF7973"/>
  <c r="AC7974"/>
  <c r="AD7974" s="1"/>
  <c r="AE7974"/>
  <c r="AF7974"/>
  <c r="AC7975"/>
  <c r="AD7975" s="1"/>
  <c r="AE7975"/>
  <c r="AF7975"/>
  <c r="AG7975" s="1"/>
  <c r="AC7976"/>
  <c r="AD7976" s="1"/>
  <c r="AE7976"/>
  <c r="AF7976"/>
  <c r="AG7976" s="1"/>
  <c r="AC7977"/>
  <c r="AD7977" s="1"/>
  <c r="AE7977"/>
  <c r="AF7977"/>
  <c r="AC7978"/>
  <c r="AD7978" s="1"/>
  <c r="AE7978"/>
  <c r="AF7978"/>
  <c r="AG7978" s="1"/>
  <c r="AC7979"/>
  <c r="AD7979" s="1"/>
  <c r="AE7979"/>
  <c r="AF7979"/>
  <c r="AG7979" s="1"/>
  <c r="AC7980"/>
  <c r="AD7980" s="1"/>
  <c r="AE7980"/>
  <c r="AF7980"/>
  <c r="AG7980" s="1"/>
  <c r="AC7981"/>
  <c r="AD7981" s="1"/>
  <c r="AE7981"/>
  <c r="AF7981"/>
  <c r="AG7981" s="1"/>
  <c r="AC7982"/>
  <c r="AD7982" s="1"/>
  <c r="AE7982"/>
  <c r="AF7982"/>
  <c r="AC7983"/>
  <c r="AD7983" s="1"/>
  <c r="AE7983"/>
  <c r="AF7983"/>
  <c r="AC7984"/>
  <c r="AD7984" s="1"/>
  <c r="AE7984"/>
  <c r="AF7984"/>
  <c r="AG7984" s="1"/>
  <c r="AC7985"/>
  <c r="AD7985" s="1"/>
  <c r="AE7985"/>
  <c r="AF7985"/>
  <c r="AG7985" s="1"/>
  <c r="AC7986"/>
  <c r="AD7986" s="1"/>
  <c r="AE7986"/>
  <c r="AF7986"/>
  <c r="AC7987"/>
  <c r="AE7987"/>
  <c r="AF7987"/>
  <c r="AC7989"/>
  <c r="AD7989" s="1"/>
  <c r="AE7989"/>
  <c r="AF7989"/>
  <c r="AC7990"/>
  <c r="AD7990" s="1"/>
  <c r="AE7990"/>
  <c r="AF7990"/>
  <c r="AG7990" s="1"/>
  <c r="AC7991"/>
  <c r="AD7991" s="1"/>
  <c r="AE7991"/>
  <c r="AF7991"/>
  <c r="AG7991" s="1"/>
  <c r="AC7992"/>
  <c r="AD7992" s="1"/>
  <c r="AE7992"/>
  <c r="AF7992"/>
  <c r="AC7993"/>
  <c r="AD7993" s="1"/>
  <c r="AE7993"/>
  <c r="AF7993"/>
  <c r="AG7993" s="1"/>
  <c r="AC7994"/>
  <c r="AD7994" s="1"/>
  <c r="AE7994"/>
  <c r="AF7994"/>
  <c r="F7998"/>
  <c r="AC7998"/>
  <c r="AD7998" s="1"/>
  <c r="AF7998"/>
  <c r="F7999"/>
  <c r="AC7999"/>
  <c r="AD7999" s="1"/>
  <c r="AF7999"/>
  <c r="F8000"/>
  <c r="AC8000"/>
  <c r="AD8000" s="1"/>
  <c r="AF8000"/>
  <c r="F8001"/>
  <c r="AC8001"/>
  <c r="AD8001" s="1"/>
  <c r="AF8001"/>
  <c r="F8004"/>
  <c r="H8004"/>
  <c r="AC8004"/>
  <c r="AD8004" s="1"/>
  <c r="AF8004"/>
  <c r="F8005"/>
  <c r="H8005"/>
  <c r="AC8005"/>
  <c r="AD8005" s="1"/>
  <c r="AE8005"/>
  <c r="AF8005"/>
  <c r="H8006"/>
  <c r="AC8006"/>
  <c r="AD8006" s="1"/>
  <c r="AE8006"/>
  <c r="AF8006"/>
  <c r="H8008"/>
  <c r="AC8008"/>
  <c r="AD8008" s="1"/>
  <c r="AE8008"/>
  <c r="AF8008"/>
  <c r="H8009"/>
  <c r="AC8009"/>
  <c r="AE8009"/>
  <c r="AF8009"/>
  <c r="F8010"/>
  <c r="H8010"/>
  <c r="AC8010"/>
  <c r="AD8010" s="1"/>
  <c r="AE8010"/>
  <c r="AF8010"/>
  <c r="F8011"/>
  <c r="H8011"/>
  <c r="AC8011"/>
  <c r="AD8011" s="1"/>
  <c r="AE8011"/>
  <c r="AF8011"/>
  <c r="F8012"/>
  <c r="H8012"/>
  <c r="AC8012"/>
  <c r="AD8012" s="1"/>
  <c r="AE8012"/>
  <c r="AF8012"/>
  <c r="F8013"/>
  <c r="H8013"/>
  <c r="AC8013"/>
  <c r="AD8013" s="1"/>
  <c r="AE8013"/>
  <c r="AF8013"/>
  <c r="F8014"/>
  <c r="H8014"/>
  <c r="AC8014"/>
  <c r="AD8014" s="1"/>
  <c r="AE8014"/>
  <c r="AF8014"/>
  <c r="H8015"/>
  <c r="AC8015"/>
  <c r="AD8015" s="1"/>
  <c r="AE8015"/>
  <c r="AF8015"/>
  <c r="F8017"/>
  <c r="AC8017"/>
  <c r="AD8017" s="1"/>
  <c r="AF8017"/>
  <c r="F8018"/>
  <c r="AC8018"/>
  <c r="AD8018" s="1"/>
  <c r="AF8018"/>
  <c r="F8019"/>
  <c r="AC8019"/>
  <c r="AD8019" s="1"/>
  <c r="AF8019"/>
  <c r="F8020"/>
  <c r="AC8020"/>
  <c r="AD8020" s="1"/>
  <c r="AF8020"/>
  <c r="F8021"/>
  <c r="AC8021"/>
  <c r="AD8021" s="1"/>
  <c r="AF8021"/>
  <c r="F8022"/>
  <c r="AC8022"/>
  <c r="AD8022" s="1"/>
  <c r="AF8022"/>
  <c r="F8023"/>
  <c r="AC8023"/>
  <c r="AD8023" s="1"/>
  <c r="AF8023"/>
  <c r="F8024"/>
  <c r="AC8024"/>
  <c r="AD8024" s="1"/>
  <c r="AF8024"/>
  <c r="F8025"/>
  <c r="AC8025"/>
  <c r="AD8025" s="1"/>
  <c r="AF8025"/>
  <c r="F8026"/>
  <c r="AC8026"/>
  <c r="AF8026"/>
  <c r="F8027"/>
  <c r="AC8027"/>
  <c r="AD8027" s="1"/>
  <c r="AF8027"/>
  <c r="F8028"/>
  <c r="AC8028"/>
  <c r="AD8028" s="1"/>
  <c r="AF8028"/>
  <c r="F8029"/>
  <c r="AC8029"/>
  <c r="AD8029" s="1"/>
  <c r="AF8029"/>
  <c r="F8030"/>
  <c r="AC8030"/>
  <c r="AD8030" s="1"/>
  <c r="AF8030"/>
  <c r="F8031"/>
  <c r="AC8031"/>
  <c r="AD8031" s="1"/>
  <c r="AF8031"/>
  <c r="F8032"/>
  <c r="AC8032"/>
  <c r="AD8032" s="1"/>
  <c r="AF8032"/>
  <c r="F8033"/>
  <c r="AC8033"/>
  <c r="AD8033" s="1"/>
  <c r="AF8033"/>
  <c r="F8034"/>
  <c r="AC8034"/>
  <c r="AD8034" s="1"/>
  <c r="AF8034"/>
  <c r="F8035"/>
  <c r="AC8035"/>
  <c r="AD8035" s="1"/>
  <c r="AF8035"/>
  <c r="F8036"/>
  <c r="AC8036"/>
  <c r="AD8036" s="1"/>
  <c r="AF8036"/>
  <c r="F8037"/>
  <c r="AC8037"/>
  <c r="AD8037" s="1"/>
  <c r="AF8037"/>
  <c r="F8038"/>
  <c r="AC8038"/>
  <c r="AD8038" s="1"/>
  <c r="AF8038"/>
  <c r="F8039"/>
  <c r="AC8039"/>
  <c r="AD8039" s="1"/>
  <c r="AF8039"/>
  <c r="F8040"/>
  <c r="AC8040"/>
  <c r="AD8040" s="1"/>
  <c r="AF8040"/>
  <c r="F8041"/>
  <c r="AC8041"/>
  <c r="AD8041" s="1"/>
  <c r="AF8041"/>
  <c r="F8042"/>
  <c r="AC8042"/>
  <c r="AD8042" s="1"/>
  <c r="AF8042"/>
  <c r="F8043"/>
  <c r="AC8043"/>
  <c r="AD8043" s="1"/>
  <c r="AF8043"/>
  <c r="F8044"/>
  <c r="AC8044"/>
  <c r="AD8044" s="1"/>
  <c r="AF8044"/>
  <c r="F8045"/>
  <c r="AC8045"/>
  <c r="AD8045" s="1"/>
  <c r="AF8045"/>
  <c r="F8046"/>
  <c r="AC8046"/>
  <c r="AD8046" s="1"/>
  <c r="AF8046"/>
  <c r="F8047"/>
  <c r="AC8047"/>
  <c r="AD8047" s="1"/>
  <c r="AF8047"/>
  <c r="F8048"/>
  <c r="AC8048"/>
  <c r="AD8048" s="1"/>
  <c r="AF8048"/>
  <c r="F8049"/>
  <c r="AC8049"/>
  <c r="AD8049" s="1"/>
  <c r="AF8049"/>
  <c r="F8050"/>
  <c r="AC8050"/>
  <c r="AD8050" s="1"/>
  <c r="AF8050"/>
  <c r="F8051"/>
  <c r="AC8051"/>
  <c r="AD8051" s="1"/>
  <c r="AF8051"/>
  <c r="F8052"/>
  <c r="AC8052"/>
  <c r="AD8052" s="1"/>
  <c r="AF8052"/>
  <c r="F8053"/>
  <c r="AC8053"/>
  <c r="AD8053" s="1"/>
  <c r="AF8053"/>
  <c r="F8054"/>
  <c r="AC8054"/>
  <c r="AE8054"/>
  <c r="AF8054"/>
  <c r="F8055"/>
  <c r="AC8055"/>
  <c r="AF8055"/>
  <c r="F8056"/>
  <c r="AC8056"/>
  <c r="AD8056" s="1"/>
  <c r="AF8056"/>
  <c r="F8057"/>
  <c r="AC8057"/>
  <c r="AF8057"/>
  <c r="F8058"/>
  <c r="AC8058"/>
  <c r="AF8058"/>
  <c r="F8059"/>
  <c r="AC8059"/>
  <c r="AD8059" s="1"/>
  <c r="AF8059"/>
  <c r="F8060"/>
  <c r="AC8060"/>
  <c r="AD8060" s="1"/>
  <c r="AF8060"/>
  <c r="F8061"/>
  <c r="AC8061"/>
  <c r="AD8061" s="1"/>
  <c r="AF8061"/>
  <c r="F8062"/>
  <c r="AC8062"/>
  <c r="AD8062" s="1"/>
  <c r="AF8062"/>
  <c r="F8063"/>
  <c r="AC8063"/>
  <c r="AD8063" s="1"/>
  <c r="AF8063"/>
  <c r="F8064"/>
  <c r="AC8064"/>
  <c r="AD8064" s="1"/>
  <c r="AF8064"/>
  <c r="F8065"/>
  <c r="AC8065"/>
  <c r="AD8065" s="1"/>
  <c r="AF8065"/>
  <c r="F8066"/>
  <c r="AC8066"/>
  <c r="AD8066" s="1"/>
  <c r="AF8066"/>
  <c r="F8067"/>
  <c r="AC8067"/>
  <c r="AD8067" s="1"/>
  <c r="AF8067"/>
  <c r="F8068"/>
  <c r="AC8068"/>
  <c r="AD8068" s="1"/>
  <c r="AF8068"/>
  <c r="F8069"/>
  <c r="AC8069"/>
  <c r="AD8069" s="1"/>
  <c r="AF8069"/>
  <c r="F8070"/>
  <c r="AC8070"/>
  <c r="AD8070" s="1"/>
  <c r="AF8070"/>
  <c r="F8071"/>
  <c r="AC8071"/>
  <c r="AD8071" s="1"/>
  <c r="AF8071"/>
  <c r="F8072"/>
  <c r="AC8072"/>
  <c r="AD8072" s="1"/>
  <c r="AF8072"/>
  <c r="F8073"/>
  <c r="AC8073"/>
  <c r="AD8073" s="1"/>
  <c r="AF8073"/>
  <c r="F8074"/>
  <c r="AC8074"/>
  <c r="AD8074" s="1"/>
  <c r="AF8074"/>
  <c r="F8075"/>
  <c r="AC8075"/>
  <c r="AD8075" s="1"/>
  <c r="AF8075"/>
  <c r="F8076"/>
  <c r="AC8076"/>
  <c r="AD8076" s="1"/>
  <c r="AE8076"/>
  <c r="AF8076"/>
  <c r="F8077"/>
  <c r="AC8077"/>
  <c r="AD8077" s="1"/>
  <c r="AF8077"/>
  <c r="F8078"/>
  <c r="AC8078"/>
  <c r="AD8078" s="1"/>
  <c r="AF8078"/>
  <c r="F8079"/>
  <c r="AC8079"/>
  <c r="AD8079" s="1"/>
  <c r="AF8079"/>
  <c r="F8080"/>
  <c r="AC8080"/>
  <c r="AD8080" s="1"/>
  <c r="AF8080"/>
  <c r="F8081"/>
  <c r="AC8081"/>
  <c r="AD8081" s="1"/>
  <c r="AF8081"/>
  <c r="H8082"/>
  <c r="AC8082"/>
  <c r="AE8082"/>
  <c r="AF8082"/>
  <c r="H8083"/>
  <c r="AC8083"/>
  <c r="AD8083" s="1"/>
  <c r="AF8083"/>
  <c r="H8084"/>
  <c r="AC8084"/>
  <c r="AD8084" s="1"/>
  <c r="AF8084"/>
  <c r="H8085"/>
  <c r="AC8085"/>
  <c r="AD8085" s="1"/>
  <c r="AF8085"/>
  <c r="H8086"/>
  <c r="AC8086"/>
  <c r="AD8086" s="1"/>
  <c r="AF8086"/>
  <c r="H8087"/>
  <c r="AC8087"/>
  <c r="AD8087" s="1"/>
  <c r="AF8087"/>
  <c r="H8088"/>
  <c r="AC8088"/>
  <c r="AD8088" s="1"/>
  <c r="AF8088"/>
  <c r="H8089"/>
  <c r="AC8089"/>
  <c r="AD8089" s="1"/>
  <c r="AF8089"/>
  <c r="H8090"/>
  <c r="AC8090"/>
  <c r="AD8090" s="1"/>
  <c r="AE8090"/>
  <c r="AF8090"/>
  <c r="H8091"/>
  <c r="AC8091"/>
  <c r="AD8091" s="1"/>
  <c r="AE8091"/>
  <c r="AF8091"/>
  <c r="H8092"/>
  <c r="AC8092"/>
  <c r="AD8092" s="1"/>
  <c r="AE8092"/>
  <c r="AF8092"/>
  <c r="AG8092" s="1"/>
  <c r="H8093"/>
  <c r="AC8093"/>
  <c r="AE8093"/>
  <c r="AF8093"/>
  <c r="H8094"/>
  <c r="AC8094"/>
  <c r="AD8094" s="1"/>
  <c r="AE8094"/>
  <c r="AF8094"/>
  <c r="H8095"/>
  <c r="AC8095"/>
  <c r="AD8095" s="1"/>
  <c r="AF8095"/>
  <c r="H8096"/>
  <c r="AC8096"/>
  <c r="AD8096" s="1"/>
  <c r="AF8096"/>
  <c r="H8097"/>
  <c r="AC8097"/>
  <c r="AD8097" s="1"/>
  <c r="AF8097"/>
  <c r="H8098"/>
  <c r="AC8098"/>
  <c r="AD8098" s="1"/>
  <c r="AF8098"/>
  <c r="H8099"/>
  <c r="AC8099"/>
  <c r="AD8099" s="1"/>
  <c r="AF8099"/>
  <c r="H8100"/>
  <c r="AC8100"/>
  <c r="AD8100" s="1"/>
  <c r="AF8100"/>
  <c r="H8101"/>
  <c r="AC8101"/>
  <c r="AD8101" s="1"/>
  <c r="AF8101"/>
  <c r="H8102"/>
  <c r="AC8102"/>
  <c r="AD8102" s="1"/>
  <c r="AF8102"/>
  <c r="H8103"/>
  <c r="AC8103"/>
  <c r="AD8103" s="1"/>
  <c r="AF8103"/>
  <c r="H8104"/>
  <c r="AC8104"/>
  <c r="AD8104" s="1"/>
  <c r="AF8104"/>
  <c r="F8107"/>
  <c r="AC8107"/>
  <c r="AD8107" s="1"/>
  <c r="AF8107"/>
  <c r="F8110"/>
  <c r="AC8110"/>
  <c r="AD8110" s="1"/>
  <c r="AE8110"/>
  <c r="AF8110"/>
  <c r="AG8110" s="1"/>
  <c r="F8111"/>
  <c r="AC8111"/>
  <c r="AD8111" s="1"/>
  <c r="AE8111"/>
  <c r="AF8111"/>
  <c r="F8112"/>
  <c r="AC8112"/>
  <c r="AD8112" s="1"/>
  <c r="AE8112"/>
  <c r="AF8112"/>
  <c r="F8115"/>
  <c r="AC8115"/>
  <c r="AD8115" s="1"/>
  <c r="AE8115"/>
  <c r="AF8115"/>
  <c r="F8118"/>
  <c r="AC8118"/>
  <c r="AD8118" s="1"/>
  <c r="AE8118"/>
  <c r="AF8118"/>
  <c r="AG8118" s="1"/>
  <c r="F8121"/>
  <c r="AC8121"/>
  <c r="AD8121" s="1"/>
  <c r="AE8121"/>
  <c r="AF8121"/>
  <c r="F8124"/>
  <c r="AC8124"/>
  <c r="AE8124"/>
  <c r="AF8124"/>
  <c r="F8125"/>
  <c r="AC8125"/>
  <c r="AD8125" s="1"/>
  <c r="AE8125"/>
  <c r="AF8125"/>
  <c r="AG8125" s="1"/>
  <c r="F8128"/>
  <c r="AC8128"/>
  <c r="AD8128" s="1"/>
  <c r="AE8128"/>
  <c r="AF8128"/>
  <c r="AG8128" s="1"/>
  <c r="F8129"/>
  <c r="AC8129"/>
  <c r="AD8129" s="1"/>
  <c r="AE8129"/>
  <c r="AF8129"/>
  <c r="F8130"/>
  <c r="AC8130"/>
  <c r="AE8130"/>
  <c r="AF8130"/>
  <c r="H8131"/>
  <c r="AC8131"/>
  <c r="AD8131" s="1"/>
  <c r="AE8131"/>
  <c r="AF8131"/>
  <c r="F8134"/>
  <c r="AC8134"/>
  <c r="AD8134" s="1"/>
  <c r="AE8134"/>
  <c r="AF8134"/>
  <c r="F8136"/>
  <c r="AC8136"/>
  <c r="AD8136" s="1"/>
  <c r="AE8136"/>
  <c r="AF8136"/>
  <c r="H8137"/>
  <c r="AC8137"/>
  <c r="AD8137" s="1"/>
  <c r="AE8137"/>
  <c r="AF8137"/>
  <c r="H8138"/>
  <c r="AC8138"/>
  <c r="AD8138" s="1"/>
  <c r="AE8138"/>
  <c r="AF8138"/>
  <c r="H8139"/>
  <c r="AC8139"/>
  <c r="AD8139" s="1"/>
  <c r="AE8139"/>
  <c r="AF8139"/>
  <c r="H8140"/>
  <c r="AC8140"/>
  <c r="AD8140" s="1"/>
  <c r="AE8140"/>
  <c r="AF8140"/>
  <c r="F8143"/>
  <c r="AC8143"/>
  <c r="AD8143" s="1"/>
  <c r="AE8143"/>
  <c r="AF8143"/>
  <c r="F8146"/>
  <c r="AC8146"/>
  <c r="AD8146" s="1"/>
  <c r="AE8146"/>
  <c r="AF8146"/>
  <c r="F8147"/>
  <c r="AC8147"/>
  <c r="AD8147" s="1"/>
  <c r="AE8147"/>
  <c r="AF8147"/>
  <c r="F8148"/>
  <c r="AC8148"/>
  <c r="AD8148" s="1"/>
  <c r="AE8148"/>
  <c r="AF8148"/>
  <c r="F8149"/>
  <c r="AC8149"/>
  <c r="AD8149" s="1"/>
  <c r="AE8149"/>
  <c r="AF8149"/>
  <c r="F8150"/>
  <c r="AC8150"/>
  <c r="AD8150" s="1"/>
  <c r="AE8150"/>
  <c r="AF8150"/>
  <c r="F8151"/>
  <c r="AC8151"/>
  <c r="AD8151" s="1"/>
  <c r="AE8151"/>
  <c r="AF8151"/>
  <c r="F8152"/>
  <c r="AC8152"/>
  <c r="AD8152" s="1"/>
  <c r="AE8152"/>
  <c r="AF8152"/>
  <c r="F8153"/>
  <c r="AC8153"/>
  <c r="AD8153" s="1"/>
  <c r="AE8153"/>
  <c r="AF8153"/>
  <c r="F8154"/>
  <c r="AC8154"/>
  <c r="AD8154" s="1"/>
  <c r="AE8154"/>
  <c r="AF8154"/>
  <c r="F8155"/>
  <c r="AC8155"/>
  <c r="AD8155" s="1"/>
  <c r="AE8155"/>
  <c r="AF8155"/>
  <c r="F8156"/>
  <c r="AC8156"/>
  <c r="AD8156" s="1"/>
  <c r="AE8156"/>
  <c r="AF8156"/>
  <c r="F8157"/>
  <c r="AC8157"/>
  <c r="AD8157" s="1"/>
  <c r="AE8157"/>
  <c r="AF8157"/>
  <c r="F8158"/>
  <c r="AC8158"/>
  <c r="AD8158" s="1"/>
  <c r="AE8158"/>
  <c r="AF8158"/>
  <c r="F8161"/>
  <c r="AC8161"/>
  <c r="AD8161" s="1"/>
  <c r="AE8161"/>
  <c r="AF8161"/>
  <c r="F8162"/>
  <c r="AC8162"/>
  <c r="AE8162"/>
  <c r="AF8162"/>
  <c r="H8165"/>
  <c r="AC8165"/>
  <c r="AD8165" s="1"/>
  <c r="AE8165"/>
  <c r="AF8165"/>
  <c r="H8166"/>
  <c r="AC8166"/>
  <c r="AE8166"/>
  <c r="AF8166"/>
  <c r="H8170"/>
  <c r="AC8170"/>
  <c r="AD8170" s="1"/>
  <c r="AE8170"/>
  <c r="AF8170"/>
  <c r="AG8170" s="1"/>
  <c r="H8171"/>
  <c r="AC8171"/>
  <c r="AD8171" s="1"/>
  <c r="AE8171"/>
  <c r="AF8171"/>
  <c r="H8172"/>
  <c r="AC8172"/>
  <c r="AD8172" s="1"/>
  <c r="AE8172"/>
  <c r="AF8172"/>
  <c r="H8173"/>
  <c r="AC8173"/>
  <c r="AD8173" s="1"/>
  <c r="AE8173"/>
  <c r="AF8173"/>
  <c r="H8174"/>
  <c r="AC8174"/>
  <c r="AD8174" s="1"/>
  <c r="AE8174"/>
  <c r="AF8174"/>
  <c r="H8175"/>
  <c r="AC8175"/>
  <c r="AD8175" s="1"/>
  <c r="AE8175"/>
  <c r="AF8175"/>
  <c r="H8177"/>
  <c r="AC8177"/>
  <c r="AE8177"/>
  <c r="AF8177"/>
  <c r="F8179"/>
  <c r="H8179"/>
  <c r="AC8179"/>
  <c r="AD8179" s="1"/>
  <c r="AE8179"/>
  <c r="AF8179"/>
  <c r="F8180"/>
  <c r="H8180"/>
  <c r="AC8180"/>
  <c r="AD8180" s="1"/>
  <c r="AE8180"/>
  <c r="AF8180"/>
  <c r="F8181"/>
  <c r="H8181"/>
  <c r="AC8181"/>
  <c r="AD8181" s="1"/>
  <c r="AE8181"/>
  <c r="AF8181"/>
  <c r="AC8183"/>
  <c r="AD8183" s="1"/>
  <c r="AE8183"/>
  <c r="AF8183"/>
  <c r="H8184"/>
  <c r="AC8184"/>
  <c r="AD8184" s="1"/>
  <c r="AE8184"/>
  <c r="AF8184"/>
  <c r="H8185"/>
  <c r="AC8185"/>
  <c r="AD8185" s="1"/>
  <c r="AE8185"/>
  <c r="AF8185"/>
  <c r="H8186"/>
  <c r="AC8186"/>
  <c r="AD8186" s="1"/>
  <c r="AE8186"/>
  <c r="AF8186"/>
  <c r="H8187"/>
  <c r="AC8187"/>
  <c r="AD8187" s="1"/>
  <c r="AE8187"/>
  <c r="AF8187"/>
  <c r="H8189"/>
  <c r="AC8189"/>
  <c r="AD8189" s="1"/>
  <c r="AF8189"/>
  <c r="H8190"/>
  <c r="AC8190"/>
  <c r="AD8190" s="1"/>
  <c r="AF8190"/>
  <c r="H8191"/>
  <c r="AC8191"/>
  <c r="AD8191" s="1"/>
  <c r="AE8191"/>
  <c r="AF8191"/>
  <c r="H8192"/>
  <c r="AC8192"/>
  <c r="AD8192" s="1"/>
  <c r="AE8192"/>
  <c r="AF8192"/>
  <c r="H8193"/>
  <c r="AC8193"/>
  <c r="AE8193"/>
  <c r="AF8193"/>
  <c r="H8194"/>
  <c r="AC8194"/>
  <c r="AD8194" s="1"/>
  <c r="AE8194"/>
  <c r="AF8194"/>
  <c r="H8195"/>
  <c r="AC8195"/>
  <c r="AD8195" s="1"/>
  <c r="AE8195"/>
  <c r="AF8195"/>
  <c r="H8196"/>
  <c r="AC8196"/>
  <c r="AD8196" s="1"/>
  <c r="AE8196"/>
  <c r="AF8196"/>
  <c r="H8197"/>
  <c r="AC8197"/>
  <c r="AE8197"/>
  <c r="AF8197"/>
  <c r="H8198"/>
  <c r="AC8198"/>
  <c r="AD8198" s="1"/>
  <c r="AE8198"/>
  <c r="AF8198"/>
  <c r="H8199"/>
  <c r="AC8199"/>
  <c r="AD8199" s="1"/>
  <c r="AE8199"/>
  <c r="AF8199"/>
  <c r="H8200"/>
  <c r="AC8200"/>
  <c r="AD8200" s="1"/>
  <c r="AE8200"/>
  <c r="AF8200"/>
  <c r="H8201"/>
  <c r="AC8201"/>
  <c r="AE8201"/>
  <c r="AF8201"/>
  <c r="H8202"/>
  <c r="AC8202"/>
  <c r="AD8202" s="1"/>
  <c r="AE8202"/>
  <c r="AF8202"/>
  <c r="H8203"/>
  <c r="AC8203"/>
  <c r="AD8203" s="1"/>
  <c r="AE8203"/>
  <c r="AF8203"/>
  <c r="H8204"/>
  <c r="AC8204"/>
  <c r="AD8204" s="1"/>
  <c r="AE8204"/>
  <c r="AF8204"/>
  <c r="H8205"/>
  <c r="AC8205"/>
  <c r="AD8205" s="1"/>
  <c r="AE8205"/>
  <c r="AF8205"/>
  <c r="H8206"/>
  <c r="AC8206"/>
  <c r="AE8206"/>
  <c r="AF8206"/>
  <c r="H8207"/>
  <c r="AC8207"/>
  <c r="AD8207" s="1"/>
  <c r="AE8207"/>
  <c r="AF8207"/>
  <c r="H8208"/>
  <c r="AC8208"/>
  <c r="AE8208"/>
  <c r="AF8208"/>
  <c r="H8209"/>
  <c r="AC8209"/>
  <c r="AD8209" s="1"/>
  <c r="AE8209"/>
  <c r="AF8209"/>
  <c r="AC8213"/>
  <c r="AD8213" s="1"/>
  <c r="AE8213"/>
  <c r="AF8213"/>
  <c r="AC8214"/>
  <c r="AD8214" s="1"/>
  <c r="AE8214"/>
  <c r="AF8214"/>
  <c r="AC8216"/>
  <c r="AD8216" s="1"/>
  <c r="AE8216"/>
  <c r="AF8216"/>
  <c r="AC8218"/>
  <c r="AD8218" s="1"/>
  <c r="AE8218"/>
  <c r="AF8218"/>
  <c r="AC8220"/>
  <c r="AD8220" s="1"/>
  <c r="AE8220"/>
  <c r="AF8220"/>
  <c r="AC8223"/>
  <c r="AD8223" s="1"/>
  <c r="AE8223"/>
  <c r="AF8223"/>
  <c r="AC8224"/>
  <c r="AD8224" s="1"/>
  <c r="AE8224"/>
  <c r="AF8224"/>
  <c r="AC8225"/>
  <c r="AD8225" s="1"/>
  <c r="AE8225"/>
  <c r="AF8225"/>
  <c r="AC8226"/>
  <c r="AD8226" s="1"/>
  <c r="AE8226"/>
  <c r="AF8226"/>
  <c r="AC8227"/>
  <c r="AD8227" s="1"/>
  <c r="AE8227"/>
  <c r="AF8227"/>
  <c r="AC8228"/>
  <c r="AD8228" s="1"/>
  <c r="AE8228"/>
  <c r="AF8228"/>
  <c r="AC8229"/>
  <c r="AD8229" s="1"/>
  <c r="AE8229"/>
  <c r="AF8229"/>
  <c r="AC8230"/>
  <c r="AD8230" s="1"/>
  <c r="AE8230"/>
  <c r="AF8230"/>
  <c r="AC8231"/>
  <c r="AD8231" s="1"/>
  <c r="AE8231"/>
  <c r="AF8231"/>
  <c r="AC8232"/>
  <c r="AD8232" s="1"/>
  <c r="AE8232"/>
  <c r="AF8232"/>
  <c r="AC8234"/>
  <c r="AD8234" s="1"/>
  <c r="AE8234"/>
  <c r="AF8234"/>
  <c r="AC8235"/>
  <c r="AD8235" s="1"/>
  <c r="AE8235"/>
  <c r="AF8235"/>
  <c r="AC8236"/>
  <c r="AD8236" s="1"/>
  <c r="AE8236"/>
  <c r="AF8236"/>
  <c r="AC8237"/>
  <c r="AD8237" s="1"/>
  <c r="AE8237"/>
  <c r="AF8237"/>
  <c r="AC8238"/>
  <c r="AD8238" s="1"/>
  <c r="AE8238"/>
  <c r="AF8238"/>
  <c r="AC8239"/>
  <c r="AD8239" s="1"/>
  <c r="AE8239"/>
  <c r="AF8239"/>
  <c r="AC8241"/>
  <c r="AD8241" s="1"/>
  <c r="AE8241"/>
  <c r="AF8241"/>
  <c r="AC8242"/>
  <c r="AD8242" s="1"/>
  <c r="AE8242"/>
  <c r="AF8242"/>
  <c r="AC8244"/>
  <c r="AD8244" s="1"/>
  <c r="AE8244"/>
  <c r="AF8244"/>
  <c r="AC8246"/>
  <c r="AD8246" s="1"/>
  <c r="AF8246"/>
  <c r="AC8247"/>
  <c r="AD8247" s="1"/>
  <c r="AE8247"/>
  <c r="AF8247"/>
  <c r="AG8247" s="1"/>
  <c r="AC8248"/>
  <c r="AD8248" s="1"/>
  <c r="AE8248"/>
  <c r="AF8248"/>
  <c r="AC8249"/>
  <c r="AD8249" s="1"/>
  <c r="AE8249"/>
  <c r="AF8249"/>
  <c r="H8250"/>
  <c r="AC8250"/>
  <c r="AD8250" s="1"/>
  <c r="AE8250"/>
  <c r="AF8250"/>
  <c r="AC8251"/>
  <c r="AD8251" s="1"/>
  <c r="AE8251"/>
  <c r="AF8251"/>
  <c r="AC8252"/>
  <c r="AD8252" s="1"/>
  <c r="AE8252"/>
  <c r="AF8252"/>
  <c r="AC8253"/>
  <c r="AD8253" s="1"/>
  <c r="AE8253"/>
  <c r="AF8253"/>
  <c r="AC8254"/>
  <c r="AD8254" s="1"/>
  <c r="AF8254"/>
  <c r="AC8255"/>
  <c r="AD8255" s="1"/>
  <c r="AE8255"/>
  <c r="AF8255"/>
  <c r="AC8256"/>
  <c r="AD8256" s="1"/>
  <c r="AE8256"/>
  <c r="AF8256"/>
  <c r="AC8257"/>
  <c r="AD8257" s="1"/>
  <c r="AE8257"/>
  <c r="AF8257"/>
  <c r="AC8258"/>
  <c r="AD8258" s="1"/>
  <c r="AF8258"/>
  <c r="AC8259"/>
  <c r="AD8259" s="1"/>
  <c r="AE8259"/>
  <c r="AF8259"/>
  <c r="AC8260"/>
  <c r="AD8260" s="1"/>
  <c r="AE8260"/>
  <c r="AF8260"/>
  <c r="AC8261"/>
  <c r="AE8261"/>
  <c r="AF8261"/>
  <c r="AC8262"/>
  <c r="AD8262" s="1"/>
  <c r="AE8262"/>
  <c r="AF8262"/>
  <c r="H8263"/>
  <c r="AC8263"/>
  <c r="AD8263" s="1"/>
  <c r="AE8263"/>
  <c r="AF8263"/>
  <c r="AC8264"/>
  <c r="AD8264" s="1"/>
  <c r="AE8264"/>
  <c r="AF8264"/>
  <c r="AC8265"/>
  <c r="AE8265"/>
  <c r="AF8265"/>
  <c r="AC8266"/>
  <c r="AE8266"/>
  <c r="AF8266"/>
  <c r="AC8267"/>
  <c r="AD8267" s="1"/>
  <c r="AF8267"/>
  <c r="AC8268"/>
  <c r="AD8268" s="1"/>
  <c r="AE8268"/>
  <c r="AF8268"/>
  <c r="AC8269"/>
  <c r="AD8269" s="1"/>
  <c r="AE8269"/>
  <c r="AF8269"/>
  <c r="AC8270"/>
  <c r="AD8270" s="1"/>
  <c r="AE8270"/>
  <c r="AF8270"/>
  <c r="AC8271"/>
  <c r="AD8271" s="1"/>
  <c r="AE8271"/>
  <c r="AF8271"/>
  <c r="AC8272"/>
  <c r="AD8272" s="1"/>
  <c r="AE8272"/>
  <c r="AF8272"/>
  <c r="AC8273"/>
  <c r="AD8273" s="1"/>
  <c r="AE8273"/>
  <c r="AF8273"/>
  <c r="AG8273" s="1"/>
  <c r="AC8274"/>
  <c r="AD8274" s="1"/>
  <c r="AE8274"/>
  <c r="AF8274"/>
  <c r="AC8275"/>
  <c r="AD8275" s="1"/>
  <c r="AE8275"/>
  <c r="AF8275"/>
  <c r="AC8276"/>
  <c r="AD8276" s="1"/>
  <c r="AE8276"/>
  <c r="AF8276"/>
  <c r="AC8277"/>
  <c r="AD8277" s="1"/>
  <c r="AF8277"/>
  <c r="AC8278"/>
  <c r="AD8278" s="1"/>
  <c r="AF8278"/>
  <c r="AC8279"/>
  <c r="AD8279" s="1"/>
  <c r="AE8279"/>
  <c r="AF8279"/>
  <c r="AC8280"/>
  <c r="AD8280" s="1"/>
  <c r="AE8280"/>
  <c r="AF8280"/>
  <c r="AC8281"/>
  <c r="AD8281" s="1"/>
  <c r="AE8281"/>
  <c r="AF8281"/>
  <c r="AC8282"/>
  <c r="AD8282" s="1"/>
  <c r="AE8282"/>
  <c r="AF8282"/>
  <c r="AC8283"/>
  <c r="AD8283" s="1"/>
  <c r="AF8283"/>
  <c r="AC8284"/>
  <c r="AD8284" s="1"/>
  <c r="AE8284"/>
  <c r="AF8284"/>
  <c r="AC8285"/>
  <c r="AD8285" s="1"/>
  <c r="AE8285"/>
  <c r="AF8285"/>
  <c r="AC8286"/>
  <c r="AD8286" s="1"/>
  <c r="AE8286"/>
  <c r="AF8286"/>
  <c r="AC8287"/>
  <c r="AD8287" s="1"/>
  <c r="AE8287"/>
  <c r="AF8287"/>
  <c r="AC8288"/>
  <c r="AD8288" s="1"/>
  <c r="AE8288"/>
  <c r="AF8288"/>
  <c r="AC8289"/>
  <c r="AD8289" s="1"/>
  <c r="AE8289"/>
  <c r="AF8289"/>
  <c r="AC8290"/>
  <c r="AD8290" s="1"/>
  <c r="AE8290"/>
  <c r="AF8290"/>
  <c r="AC8291"/>
  <c r="AD8291" s="1"/>
  <c r="AE8291"/>
  <c r="AF8291"/>
  <c r="AC8292"/>
  <c r="AD8292" s="1"/>
  <c r="AE8292"/>
  <c r="AF8292"/>
  <c r="AC8293"/>
  <c r="AD8293" s="1"/>
  <c r="AE8293"/>
  <c r="AF8293"/>
  <c r="AC8294"/>
  <c r="AD8294" s="1"/>
  <c r="AE8294"/>
  <c r="AF8294"/>
  <c r="AG8294" s="1"/>
  <c r="AC8295"/>
  <c r="AD8295" s="1"/>
  <c r="AE8295"/>
  <c r="AF8295"/>
  <c r="AC8296"/>
  <c r="AD8296" s="1"/>
  <c r="AE8296"/>
  <c r="AF8296"/>
  <c r="AC8297"/>
  <c r="AD8297" s="1"/>
  <c r="AF8297"/>
  <c r="AC8298"/>
  <c r="AD8298" s="1"/>
  <c r="AE8298"/>
  <c r="AF8298"/>
  <c r="AC8299"/>
  <c r="AD8299" s="1"/>
  <c r="AF8299"/>
  <c r="AC8300"/>
  <c r="AD8300" s="1"/>
  <c r="AE8300"/>
  <c r="AF8300"/>
  <c r="AC8301"/>
  <c r="AD8301" s="1"/>
  <c r="AE8301"/>
  <c r="AF8301"/>
  <c r="AC8302"/>
  <c r="AD8302" s="1"/>
  <c r="AE8302"/>
  <c r="AF8302"/>
  <c r="AG8302" s="1"/>
  <c r="AC8303"/>
  <c r="AD8303" s="1"/>
  <c r="AE8303"/>
  <c r="AF8303"/>
  <c r="AC8304"/>
  <c r="AD8304" s="1"/>
  <c r="AE8304"/>
  <c r="AF8304"/>
  <c r="AC8305"/>
  <c r="AD8305" s="1"/>
  <c r="AE8305"/>
  <c r="AF8305"/>
  <c r="AC8306"/>
  <c r="AD8306" s="1"/>
  <c r="AE8306"/>
  <c r="AF8306"/>
  <c r="AC8307"/>
  <c r="AD8307" s="1"/>
  <c r="AE8307"/>
  <c r="AF8307"/>
  <c r="AC8308"/>
  <c r="AD8308" s="1"/>
  <c r="AE8308"/>
  <c r="AF8308"/>
  <c r="AC8309"/>
  <c r="AD8309" s="1"/>
  <c r="AF8309"/>
  <c r="AC8310"/>
  <c r="AD8310" s="1"/>
  <c r="AE8310"/>
  <c r="AF8310"/>
  <c r="AC8311"/>
  <c r="AD8311" s="1"/>
  <c r="AE8311"/>
  <c r="AF8311"/>
  <c r="H8312"/>
  <c r="AC8312"/>
  <c r="AD8312" s="1"/>
  <c r="AE8312"/>
  <c r="AF8312"/>
  <c r="AC8313"/>
  <c r="AD8313" s="1"/>
  <c r="AE8313"/>
  <c r="AF8313"/>
  <c r="AC8314"/>
  <c r="AD8314" s="1"/>
  <c r="AE8314"/>
  <c r="AF8314"/>
  <c r="AC8315"/>
  <c r="AD8315" s="1"/>
  <c r="AE8315"/>
  <c r="AF8315"/>
  <c r="AC8316"/>
  <c r="AD8316" s="1"/>
  <c r="AE8316"/>
  <c r="AF8316"/>
  <c r="H8317"/>
  <c r="AC8317"/>
  <c r="AD8317" s="1"/>
  <c r="AE8317"/>
  <c r="AF8317"/>
  <c r="H8318"/>
  <c r="AC8318"/>
  <c r="AE8318"/>
  <c r="AF8318"/>
  <c r="AG8318" s="1"/>
  <c r="AC8319"/>
  <c r="AD8319" s="1"/>
  <c r="AE8319"/>
  <c r="AF8319"/>
  <c r="F8324"/>
  <c r="AC8324"/>
  <c r="AD8324" s="1"/>
  <c r="AE8324"/>
  <c r="AF8324"/>
  <c r="F8325"/>
  <c r="AC8325"/>
  <c r="AD8325" s="1"/>
  <c r="AE8325"/>
  <c r="AF8325"/>
  <c r="AC8326"/>
  <c r="AD8326" s="1"/>
  <c r="AE8326"/>
  <c r="AF8326"/>
  <c r="AC8327"/>
  <c r="AD8327" s="1"/>
  <c r="AE8327"/>
  <c r="AF8327"/>
  <c r="F8331"/>
  <c r="H8331"/>
  <c r="AC8331"/>
  <c r="AD8331" s="1"/>
  <c r="AE8331"/>
  <c r="AF8331"/>
  <c r="H8332"/>
  <c r="AC8332"/>
  <c r="AD8332" s="1"/>
  <c r="AE8332"/>
  <c r="AF8332"/>
  <c r="F8334"/>
  <c r="AC8334"/>
  <c r="AD8334" s="1"/>
  <c r="AE8334"/>
  <c r="AF8334"/>
  <c r="F8335"/>
  <c r="AC8335"/>
  <c r="AD8335" s="1"/>
  <c r="AE8335"/>
  <c r="AF8335"/>
  <c r="H8336"/>
  <c r="AC8336"/>
  <c r="AD8336" s="1"/>
  <c r="AE8336"/>
  <c r="AF8336"/>
  <c r="F8340"/>
  <c r="AC8340"/>
  <c r="AD8340" s="1"/>
  <c r="AE8340"/>
  <c r="AF8340"/>
  <c r="F8341"/>
  <c r="AC8341"/>
  <c r="AD8341" s="1"/>
  <c r="AE8341"/>
  <c r="AF8341"/>
  <c r="F8342"/>
  <c r="H8342"/>
  <c r="AC8342"/>
  <c r="AD8342" s="1"/>
  <c r="AE8342"/>
  <c r="AF8342"/>
  <c r="F8343"/>
  <c r="AC8343"/>
  <c r="AD8343" s="1"/>
  <c r="AE8343"/>
  <c r="AF8343"/>
  <c r="F8344"/>
  <c r="AC8344"/>
  <c r="AE8344"/>
  <c r="AF8344"/>
  <c r="F8345"/>
  <c r="AC8345"/>
  <c r="AD8345" s="1"/>
  <c r="AE8345"/>
  <c r="AF8345"/>
  <c r="F8346"/>
  <c r="AC8346"/>
  <c r="AD8346" s="1"/>
  <c r="AE8346"/>
  <c r="AF8346"/>
  <c r="F8347"/>
  <c r="AC8347"/>
  <c r="AD8347" s="1"/>
  <c r="AE8347"/>
  <c r="AF8347"/>
  <c r="F8348"/>
  <c r="AC8348"/>
  <c r="AD8348" s="1"/>
  <c r="AE8348"/>
  <c r="AF8348"/>
  <c r="F8349"/>
  <c r="AC8349"/>
  <c r="AD8349" s="1"/>
  <c r="AE8349"/>
  <c r="AF8349"/>
  <c r="F8350"/>
  <c r="H8350"/>
  <c r="AC8350"/>
  <c r="AD8350" s="1"/>
  <c r="AE8350"/>
  <c r="AF8350"/>
  <c r="F8351"/>
  <c r="AC8351"/>
  <c r="AD8351" s="1"/>
  <c r="AE8351"/>
  <c r="AF8351"/>
  <c r="F8353"/>
  <c r="AC8353"/>
  <c r="AD8353" s="1"/>
  <c r="AE8353"/>
  <c r="AF8353"/>
  <c r="F8354"/>
  <c r="AC8354"/>
  <c r="AD8354" s="1"/>
  <c r="AE8354"/>
  <c r="AF8354"/>
  <c r="AG8354" s="1"/>
  <c r="F8355"/>
  <c r="AC8355"/>
  <c r="AD8355" s="1"/>
  <c r="AE8355"/>
  <c r="AF8355"/>
  <c r="F8358"/>
  <c r="AC8358"/>
  <c r="AD8358" s="1"/>
  <c r="AE8358"/>
  <c r="AF8358"/>
  <c r="F8359"/>
  <c r="AC8359"/>
  <c r="AD8359" s="1"/>
  <c r="AE8359"/>
  <c r="AF8359"/>
  <c r="F8360"/>
  <c r="AC8360"/>
  <c r="AD8360" s="1"/>
  <c r="AE8360"/>
  <c r="AF8360"/>
  <c r="F8361"/>
  <c r="AC8361"/>
  <c r="AD8361" s="1"/>
  <c r="AE8361"/>
  <c r="AF8361"/>
  <c r="F8362"/>
  <c r="AC8362"/>
  <c r="AD8362" s="1"/>
  <c r="AE8362"/>
  <c r="AF8362"/>
  <c r="F8364"/>
  <c r="AC8364"/>
  <c r="AD8364" s="1"/>
  <c r="AE8364"/>
  <c r="AF8364"/>
  <c r="F8365"/>
  <c r="AC8365"/>
  <c r="AD8365" s="1"/>
  <c r="AE8365"/>
  <c r="AF8365"/>
  <c r="AG8365" s="1"/>
  <c r="F8366"/>
  <c r="AC8366"/>
  <c r="AE8366"/>
  <c r="AF8366"/>
  <c r="E8367"/>
  <c r="AE8367"/>
  <c r="AF8367"/>
  <c r="F8368"/>
  <c r="AC8368"/>
  <c r="AD8368" s="1"/>
  <c r="AF8368"/>
  <c r="F8369"/>
  <c r="AC8369"/>
  <c r="AD8369" s="1"/>
  <c r="AE8369"/>
  <c r="AF8369"/>
  <c r="H8370"/>
  <c r="AC8370"/>
  <c r="AD8370" s="1"/>
  <c r="AE8370"/>
  <c r="AF8370"/>
  <c r="G8371"/>
  <c r="H8371" s="1"/>
  <c r="AE8371"/>
  <c r="AF8371"/>
  <c r="G8372"/>
  <c r="H8372" s="1"/>
  <c r="AE8372"/>
  <c r="AF8372"/>
  <c r="G8373"/>
  <c r="H8373" s="1"/>
  <c r="AE8373"/>
  <c r="AF8373"/>
  <c r="H8374"/>
  <c r="AC8374"/>
  <c r="AD8374" s="1"/>
  <c r="AE8374"/>
  <c r="AF8374"/>
  <c r="AG8374" s="1"/>
  <c r="G8375"/>
  <c r="H8375" s="1"/>
  <c r="AE8375"/>
  <c r="AF8375"/>
  <c r="G8376"/>
  <c r="H8376" s="1"/>
  <c r="AE8376"/>
  <c r="AF8376"/>
  <c r="H8377"/>
  <c r="AC8377"/>
  <c r="AD8377" s="1"/>
  <c r="AE8377"/>
  <c r="AF8377"/>
  <c r="H8378"/>
  <c r="AC8378"/>
  <c r="AD8378" s="1"/>
  <c r="AE8378"/>
  <c r="AF8378"/>
  <c r="H8379"/>
  <c r="AC8379"/>
  <c r="AD8379" s="1"/>
  <c r="AE8379"/>
  <c r="AF8379"/>
  <c r="G8380"/>
  <c r="H8380" s="1"/>
  <c r="AE8380"/>
  <c r="AF8380"/>
  <c r="F8381"/>
  <c r="AC8381"/>
  <c r="AD8381" s="1"/>
  <c r="AE8381"/>
  <c r="AF8381"/>
  <c r="F8382"/>
  <c r="AC8382"/>
  <c r="AD8382" s="1"/>
  <c r="AE8382"/>
  <c r="AF8382"/>
  <c r="F8383"/>
  <c r="AC8383"/>
  <c r="AD8383" s="1"/>
  <c r="AE8383"/>
  <c r="AF8383"/>
  <c r="F8384"/>
  <c r="AC8384"/>
  <c r="AD8384" s="1"/>
  <c r="AE8384"/>
  <c r="AF8384"/>
  <c r="F8385"/>
  <c r="AC8385"/>
  <c r="AD8385" s="1"/>
  <c r="AE8385"/>
  <c r="AF8385"/>
  <c r="F8386"/>
  <c r="AC8386"/>
  <c r="AD8386" s="1"/>
  <c r="AE8386"/>
  <c r="AF8386"/>
  <c r="F8387"/>
  <c r="AC8387"/>
  <c r="AD8387" s="1"/>
  <c r="AE8387"/>
  <c r="AF8387"/>
  <c r="F8388"/>
  <c r="AC8388"/>
  <c r="AD8388" s="1"/>
  <c r="AE8388"/>
  <c r="AF8388"/>
  <c r="F8389"/>
  <c r="AC8389"/>
  <c r="AD8389" s="1"/>
  <c r="AE8389"/>
  <c r="AF8389"/>
  <c r="F8390"/>
  <c r="AC8390"/>
  <c r="AD8390" s="1"/>
  <c r="AF8390"/>
  <c r="F8391"/>
  <c r="AC8391"/>
  <c r="AE8391"/>
  <c r="AF8391"/>
  <c r="F8392"/>
  <c r="AC8392"/>
  <c r="AE8392"/>
  <c r="AF8392"/>
  <c r="F8393"/>
  <c r="AC8393"/>
  <c r="AE8393"/>
  <c r="AF8393"/>
  <c r="F8394"/>
  <c r="AC8394"/>
  <c r="AD8394" s="1"/>
  <c r="AF8394"/>
  <c r="AC8395"/>
  <c r="AD8395" s="1"/>
  <c r="AE8395"/>
  <c r="AF8395"/>
  <c r="AC8396"/>
  <c r="AD8396" s="1"/>
  <c r="AE8396"/>
  <c r="AF8396"/>
  <c r="AC8397"/>
  <c r="AD8397" s="1"/>
  <c r="AF8397"/>
  <c r="AC8398"/>
  <c r="AD8398" s="1"/>
  <c r="AE8398"/>
  <c r="AF8398"/>
  <c r="AC8399"/>
  <c r="AE8399"/>
  <c r="AF8399"/>
  <c r="AC8400"/>
  <c r="AD8400" s="1"/>
  <c r="AE8400"/>
  <c r="AF8400"/>
  <c r="AC8401"/>
  <c r="AD8401" s="1"/>
  <c r="AF8401"/>
  <c r="AC8402"/>
  <c r="AD8402" s="1"/>
  <c r="AE8402"/>
  <c r="AF8402"/>
  <c r="F8403"/>
  <c r="AC8403"/>
  <c r="AD8403" s="1"/>
  <c r="AE8403"/>
  <c r="AF8403"/>
  <c r="F8404"/>
  <c r="AC8404"/>
  <c r="AE8404"/>
  <c r="AF8404"/>
  <c r="F8405"/>
  <c r="AC8405"/>
  <c r="AD8405" s="1"/>
  <c r="AE8405"/>
  <c r="AF8405"/>
  <c r="F8406"/>
  <c r="AC8406"/>
  <c r="AE8406"/>
  <c r="AF8406"/>
  <c r="F8407"/>
  <c r="AC8407"/>
  <c r="AD8407" s="1"/>
  <c r="AE8407"/>
  <c r="AF8407"/>
  <c r="F8408"/>
  <c r="AC8408"/>
  <c r="AE8408"/>
  <c r="AF8408"/>
  <c r="F8409"/>
  <c r="AC8409"/>
  <c r="AD8409" s="1"/>
  <c r="AE8409"/>
  <c r="AF8409"/>
  <c r="F8410"/>
  <c r="AC8410"/>
  <c r="AE8410"/>
  <c r="AF8410"/>
  <c r="F8411"/>
  <c r="AC8411"/>
  <c r="AD8411" s="1"/>
  <c r="AE8411"/>
  <c r="AF8411"/>
  <c r="F8412"/>
  <c r="AC8412"/>
  <c r="AE8412"/>
  <c r="AF8412"/>
  <c r="F8413"/>
  <c r="AC8413"/>
  <c r="AE8413"/>
  <c r="AF8413"/>
  <c r="F8414"/>
  <c r="AC8414"/>
  <c r="AE8414"/>
  <c r="AF8414"/>
  <c r="F8415"/>
  <c r="AC8415"/>
  <c r="AD8415" s="1"/>
  <c r="AE8415"/>
  <c r="AF8415"/>
  <c r="F8416"/>
  <c r="AC8416"/>
  <c r="AE8416"/>
  <c r="AF8416"/>
  <c r="F8417"/>
  <c r="AC8417"/>
  <c r="AD8417" s="1"/>
  <c r="AE8417"/>
  <c r="AF8417"/>
  <c r="F8418"/>
  <c r="AC8418"/>
  <c r="AE8418"/>
  <c r="AF8418"/>
  <c r="F8419"/>
  <c r="AC8419"/>
  <c r="AD8419" s="1"/>
  <c r="AE8419"/>
  <c r="AF8419"/>
  <c r="F8420"/>
  <c r="AC8420"/>
  <c r="AD8420" s="1"/>
  <c r="AE8420"/>
  <c r="AF8420"/>
  <c r="F8421"/>
  <c r="AC8421"/>
  <c r="AD8421" s="1"/>
  <c r="AE8421"/>
  <c r="AF8421"/>
  <c r="F8422"/>
  <c r="AC8422"/>
  <c r="AD8422" s="1"/>
  <c r="AE8422"/>
  <c r="AF8422"/>
  <c r="F8423"/>
  <c r="AC8423"/>
  <c r="AD8423" s="1"/>
  <c r="AE8423"/>
  <c r="AF8423"/>
  <c r="F8424"/>
  <c r="AC8424"/>
  <c r="AD8424" s="1"/>
  <c r="AE8424"/>
  <c r="AF8424"/>
  <c r="F8425"/>
  <c r="AC8425"/>
  <c r="AD8425" s="1"/>
  <c r="AE8425"/>
  <c r="AF8425"/>
  <c r="F8426"/>
  <c r="AC8426"/>
  <c r="AD8426" s="1"/>
  <c r="AE8426"/>
  <c r="AF8426"/>
  <c r="F8427"/>
  <c r="AC8427"/>
  <c r="AD8427" s="1"/>
  <c r="AE8427"/>
  <c r="AF8427"/>
  <c r="F8428"/>
  <c r="AC8428"/>
  <c r="AD8428" s="1"/>
  <c r="AF8428"/>
  <c r="F8429"/>
  <c r="AC8429"/>
  <c r="AD8429" s="1"/>
  <c r="AE8429"/>
  <c r="AF8429"/>
  <c r="F8430"/>
  <c r="AC8430"/>
  <c r="AD8430" s="1"/>
  <c r="AE8430"/>
  <c r="AF8430"/>
  <c r="F8431"/>
  <c r="AC8431"/>
  <c r="AD8431" s="1"/>
  <c r="AE8431"/>
  <c r="AF8431"/>
  <c r="F8432"/>
  <c r="AC8432"/>
  <c r="AD8432" s="1"/>
  <c r="AE8432"/>
  <c r="AF8432"/>
  <c r="F8433"/>
  <c r="AC8433"/>
  <c r="AD8433" s="1"/>
  <c r="AE8433"/>
  <c r="AF8433"/>
  <c r="F8434"/>
  <c r="AC8434"/>
  <c r="AD8434" s="1"/>
  <c r="AE8434"/>
  <c r="AF8434"/>
  <c r="F8435"/>
  <c r="AC8435"/>
  <c r="AD8435" s="1"/>
  <c r="AE8435"/>
  <c r="AF8435"/>
  <c r="F8436"/>
  <c r="AC8436"/>
  <c r="AD8436" s="1"/>
  <c r="AE8436"/>
  <c r="AF8436"/>
  <c r="F8437"/>
  <c r="AC8437"/>
  <c r="AD8437" s="1"/>
  <c r="AE8437"/>
  <c r="AF8437"/>
  <c r="F8438"/>
  <c r="AC8438"/>
  <c r="AD8438" s="1"/>
  <c r="AE8438"/>
  <c r="AF8438"/>
  <c r="F8439"/>
  <c r="AC8439"/>
  <c r="AD8439" s="1"/>
  <c r="AE8439"/>
  <c r="AF8439"/>
  <c r="F8440"/>
  <c r="AC8440"/>
  <c r="AD8440" s="1"/>
  <c r="AE8440"/>
  <c r="AF8440"/>
  <c r="F8441"/>
  <c r="AC8441"/>
  <c r="AD8441" s="1"/>
  <c r="AE8441"/>
  <c r="AF8441"/>
  <c r="F8442"/>
  <c r="AC8442"/>
  <c r="AD8442" s="1"/>
  <c r="AE8442"/>
  <c r="AF8442"/>
  <c r="F8443"/>
  <c r="AC8443"/>
  <c r="AD8443" s="1"/>
  <c r="AE8443"/>
  <c r="AF8443"/>
  <c r="F8444"/>
  <c r="AC8444"/>
  <c r="AD8444" s="1"/>
  <c r="AE8444"/>
  <c r="AF8444"/>
  <c r="F8445"/>
  <c r="AC8445"/>
  <c r="AD8445" s="1"/>
  <c r="AE8445"/>
  <c r="AF8445"/>
  <c r="F8446"/>
  <c r="AC8446"/>
  <c r="AD8446" s="1"/>
  <c r="AE8446"/>
  <c r="AF8446"/>
  <c r="F8447"/>
  <c r="AC8447"/>
  <c r="AD8447" s="1"/>
  <c r="AE8447"/>
  <c r="AF8447"/>
  <c r="F8448"/>
  <c r="AC8448"/>
  <c r="AD8448" s="1"/>
  <c r="AE8448"/>
  <c r="AF8448"/>
  <c r="F8449"/>
  <c r="AC8449"/>
  <c r="AD8449" s="1"/>
  <c r="AE8449"/>
  <c r="AF8449"/>
  <c r="F8450"/>
  <c r="AC8450"/>
  <c r="AD8450" s="1"/>
  <c r="AE8450"/>
  <c r="AF8450"/>
  <c r="F8451"/>
  <c r="AC8451"/>
  <c r="AD8451" s="1"/>
  <c r="AE8451"/>
  <c r="AF8451"/>
  <c r="F8452"/>
  <c r="AC8452"/>
  <c r="AD8452" s="1"/>
  <c r="AE8452"/>
  <c r="AF8452"/>
  <c r="F8453"/>
  <c r="AC8453"/>
  <c r="AD8453" s="1"/>
  <c r="AE8453"/>
  <c r="AF8453"/>
  <c r="F8454"/>
  <c r="AC8454"/>
  <c r="AD8454" s="1"/>
  <c r="AE8454"/>
  <c r="AF8454"/>
  <c r="F8455"/>
  <c r="AC8455"/>
  <c r="AD8455" s="1"/>
  <c r="AE8455"/>
  <c r="AF8455"/>
  <c r="F8456"/>
  <c r="AC8456"/>
  <c r="AD8456" s="1"/>
  <c r="AE8456"/>
  <c r="AF8456"/>
  <c r="F8457"/>
  <c r="AC8457"/>
  <c r="AD8457" s="1"/>
  <c r="AE8457"/>
  <c r="AF8457"/>
  <c r="F8458"/>
  <c r="AC8458"/>
  <c r="AD8458" s="1"/>
  <c r="AE8458"/>
  <c r="AF8458"/>
  <c r="F8459"/>
  <c r="AC8459"/>
  <c r="AD8459" s="1"/>
  <c r="AE8459"/>
  <c r="AF8459"/>
  <c r="F8460"/>
  <c r="AC8460"/>
  <c r="AD8460" s="1"/>
  <c r="AE8460"/>
  <c r="AF8460"/>
  <c r="F8461"/>
  <c r="AC8461"/>
  <c r="AD8461" s="1"/>
  <c r="AE8461"/>
  <c r="AF8461"/>
  <c r="F8462"/>
  <c r="AC8462"/>
  <c r="AD8462" s="1"/>
  <c r="AE8462"/>
  <c r="AF8462"/>
  <c r="F8463"/>
  <c r="AC8463"/>
  <c r="AD8463" s="1"/>
  <c r="AE8463"/>
  <c r="AF8463"/>
  <c r="F8464"/>
  <c r="AC8464"/>
  <c r="AD8464" s="1"/>
  <c r="AE8464"/>
  <c r="AF8464"/>
  <c r="F8465"/>
  <c r="AC8465"/>
  <c r="AD8465" s="1"/>
  <c r="AE8465"/>
  <c r="AF8465"/>
  <c r="F8466"/>
  <c r="AC8466"/>
  <c r="AD8466" s="1"/>
  <c r="AE8466"/>
  <c r="AF8466"/>
  <c r="F8467"/>
  <c r="AC8467"/>
  <c r="AD8467" s="1"/>
  <c r="AE8467"/>
  <c r="AF8467"/>
  <c r="F8468"/>
  <c r="AC8468"/>
  <c r="AD8468" s="1"/>
  <c r="AE8468"/>
  <c r="AF8468"/>
  <c r="F8469"/>
  <c r="AC8469"/>
  <c r="AD8469" s="1"/>
  <c r="AE8469"/>
  <c r="AF8469"/>
  <c r="F8470"/>
  <c r="AC8470"/>
  <c r="AD8470" s="1"/>
  <c r="AE8470"/>
  <c r="AF8470"/>
  <c r="F8471"/>
  <c r="AC8471"/>
  <c r="AD8471" s="1"/>
  <c r="AE8471"/>
  <c r="AF8471"/>
  <c r="F8472"/>
  <c r="AC8472"/>
  <c r="AD8472" s="1"/>
  <c r="AE8472"/>
  <c r="AF8472"/>
  <c r="F8473"/>
  <c r="AC8473"/>
  <c r="AD8473" s="1"/>
  <c r="AE8473"/>
  <c r="AF8473"/>
  <c r="F8474"/>
  <c r="AC8474"/>
  <c r="AD8474" s="1"/>
  <c r="AE8474"/>
  <c r="AF8474"/>
  <c r="F8475"/>
  <c r="AC8475"/>
  <c r="AD8475" s="1"/>
  <c r="AE8475"/>
  <c r="AF8475"/>
  <c r="F8476"/>
  <c r="AC8476"/>
  <c r="AD8476" s="1"/>
  <c r="AE8476"/>
  <c r="AF8476"/>
  <c r="F8477"/>
  <c r="AC8477"/>
  <c r="AD8477" s="1"/>
  <c r="AE8477"/>
  <c r="AF8477"/>
  <c r="H8478"/>
  <c r="AC8478"/>
  <c r="AD8478" s="1"/>
  <c r="AE8478"/>
  <c r="AF8478"/>
  <c r="H8479"/>
  <c r="AC8479"/>
  <c r="AD8479" s="1"/>
  <c r="AE8479"/>
  <c r="AF8479"/>
  <c r="H8480"/>
  <c r="AC8480"/>
  <c r="AD8480" s="1"/>
  <c r="AE8480"/>
  <c r="AF8480"/>
  <c r="H8481"/>
  <c r="AC8481"/>
  <c r="AD8481" s="1"/>
  <c r="AE8481"/>
  <c r="AF8481"/>
  <c r="H8482"/>
  <c r="AC8482"/>
  <c r="AD8482" s="1"/>
  <c r="AE8482"/>
  <c r="AF8482"/>
  <c r="H8483"/>
  <c r="AC8483"/>
  <c r="AD8483" s="1"/>
  <c r="AE8483"/>
  <c r="AF8483"/>
  <c r="H8484"/>
  <c r="AC8484"/>
  <c r="AD8484" s="1"/>
  <c r="AE8484"/>
  <c r="AF8484"/>
  <c r="H8485"/>
  <c r="AC8485"/>
  <c r="AD8485" s="1"/>
  <c r="AE8485"/>
  <c r="AF8485"/>
  <c r="AG8485" s="1"/>
  <c r="H8486"/>
  <c r="AC8486"/>
  <c r="AD8486" s="1"/>
  <c r="AF8486"/>
  <c r="H8487"/>
  <c r="AC8487"/>
  <c r="AD8487" s="1"/>
  <c r="AF8487"/>
  <c r="H8488"/>
  <c r="AC8488"/>
  <c r="AD8488" s="1"/>
  <c r="AE8488"/>
  <c r="AF8488"/>
  <c r="H8489"/>
  <c r="AC8489"/>
  <c r="AD8489" s="1"/>
  <c r="AE8489"/>
  <c r="AF8489"/>
  <c r="H8490"/>
  <c r="AC8490"/>
  <c r="AD8490" s="1"/>
  <c r="AE8490"/>
  <c r="AF8490"/>
  <c r="F8494"/>
  <c r="H8494"/>
  <c r="AC8494"/>
  <c r="AD8494" s="1"/>
  <c r="AF8494"/>
  <c r="F8496"/>
  <c r="H8496"/>
  <c r="AC8496"/>
  <c r="AD8496" s="1"/>
  <c r="AE8496"/>
  <c r="AF8496"/>
  <c r="F8497"/>
  <c r="H8497"/>
  <c r="AC8497"/>
  <c r="AD8497" s="1"/>
  <c r="AE8497"/>
  <c r="AF8497"/>
  <c r="F8499"/>
  <c r="H8499"/>
  <c r="AC8499"/>
  <c r="AD8499" s="1"/>
  <c r="AE8499"/>
  <c r="AF8499"/>
  <c r="F8500"/>
  <c r="H8500"/>
  <c r="AC8500"/>
  <c r="AD8500" s="1"/>
  <c r="AE8500"/>
  <c r="AF8500"/>
  <c r="F8501"/>
  <c r="H8501"/>
  <c r="AC8501"/>
  <c r="AD8501" s="1"/>
  <c r="AE8501"/>
  <c r="AF8501"/>
  <c r="F8504"/>
  <c r="H8504"/>
  <c r="AC8504"/>
  <c r="AD8504" s="1"/>
  <c r="AE8504"/>
  <c r="AF8504"/>
  <c r="F8505"/>
  <c r="H8505"/>
  <c r="AC8505"/>
  <c r="AD8505" s="1"/>
  <c r="AE8505"/>
  <c r="AF8505"/>
  <c r="F8506"/>
  <c r="H8506"/>
  <c r="AC8506"/>
  <c r="AD8506" s="1"/>
  <c r="AE8506"/>
  <c r="AF8506"/>
  <c r="H8507"/>
  <c r="AC8507"/>
  <c r="AD8507" s="1"/>
  <c r="AE8507"/>
  <c r="AF8507"/>
  <c r="F8508"/>
  <c r="H8508"/>
  <c r="AC8508"/>
  <c r="AE8508"/>
  <c r="AF8508"/>
  <c r="F8509"/>
  <c r="H8509"/>
  <c r="AC8509"/>
  <c r="AD8509" s="1"/>
  <c r="AE8509"/>
  <c r="AF8509"/>
  <c r="H8510"/>
  <c r="AC8510"/>
  <c r="AD8510" s="1"/>
  <c r="AE8510"/>
  <c r="AF8510"/>
  <c r="H8511"/>
  <c r="AC8511"/>
  <c r="AD8511" s="1"/>
  <c r="AE8511"/>
  <c r="AF8511"/>
  <c r="F8512"/>
  <c r="H8512"/>
  <c r="AC8512"/>
  <c r="AD8512" s="1"/>
  <c r="AE8512"/>
  <c r="AF8512"/>
  <c r="AG8512" s="1"/>
  <c r="F8513"/>
  <c r="H8513"/>
  <c r="AC8513"/>
  <c r="AD8513" s="1"/>
  <c r="AE8513"/>
  <c r="AF8513"/>
  <c r="F8514"/>
  <c r="H8514"/>
  <c r="AC8514"/>
  <c r="AD8514" s="1"/>
  <c r="AE8514"/>
  <c r="AF8514"/>
  <c r="F8515"/>
  <c r="H8515"/>
  <c r="AC8515"/>
  <c r="AE8515"/>
  <c r="AF8515"/>
  <c r="F8516"/>
  <c r="H8516"/>
  <c r="AC8516"/>
  <c r="AD8516" s="1"/>
  <c r="AE8516"/>
  <c r="AF8516"/>
  <c r="AG8516" s="1"/>
  <c r="F8518"/>
  <c r="H8518"/>
  <c r="AC8518"/>
  <c r="AD8518" s="1"/>
  <c r="AE8518"/>
  <c r="AF8518"/>
  <c r="F8519"/>
  <c r="AC8519"/>
  <c r="AD8519" s="1"/>
  <c r="AE8519"/>
  <c r="AF8519"/>
  <c r="F8520"/>
  <c r="H8520"/>
  <c r="AC8520"/>
  <c r="AD8520" s="1"/>
  <c r="AE8520"/>
  <c r="AF8520"/>
  <c r="F8521"/>
  <c r="H8521"/>
  <c r="AC8521"/>
  <c r="AD8521" s="1"/>
  <c r="AE8521"/>
  <c r="AF8521"/>
  <c r="F8522"/>
  <c r="H8522"/>
  <c r="AC8522"/>
  <c r="AD8522" s="1"/>
  <c r="AE8522"/>
  <c r="AF8522"/>
  <c r="F8523"/>
  <c r="H8523"/>
  <c r="AC8523"/>
  <c r="AD8523" s="1"/>
  <c r="AE8523"/>
  <c r="AF8523"/>
  <c r="H8525"/>
  <c r="AC8525"/>
  <c r="AD8525" s="1"/>
  <c r="AF8525"/>
  <c r="F8526"/>
  <c r="H8526"/>
  <c r="AC8526"/>
  <c r="AD8526" s="1"/>
  <c r="AF8526"/>
  <c r="F8527"/>
  <c r="H8527"/>
  <c r="AC8527"/>
  <c r="AD8527" s="1"/>
  <c r="AF8527"/>
  <c r="F8528"/>
  <c r="H8528"/>
  <c r="AC8528"/>
  <c r="AD8528" s="1"/>
  <c r="AF8528"/>
  <c r="F8529"/>
  <c r="H8529"/>
  <c r="AC8529"/>
  <c r="AD8529" s="1"/>
  <c r="AE8529"/>
  <c r="AF8529"/>
  <c r="F8530"/>
  <c r="H8530"/>
  <c r="AC8530"/>
  <c r="AD8530" s="1"/>
  <c r="AE8530"/>
  <c r="AF8530"/>
  <c r="F8531"/>
  <c r="H8531"/>
  <c r="AC8531"/>
  <c r="AD8531" s="1"/>
  <c r="AF8531"/>
  <c r="H8532"/>
  <c r="AC8532"/>
  <c r="AD8532" s="1"/>
  <c r="AF8532"/>
  <c r="H8533"/>
  <c r="AC8533"/>
  <c r="AD8533" s="1"/>
  <c r="AF8533"/>
  <c r="H8534"/>
  <c r="AC8534"/>
  <c r="AD8534" s="1"/>
  <c r="AF8534"/>
  <c r="F8535"/>
  <c r="H8535"/>
  <c r="AC8535"/>
  <c r="AD8535" s="1"/>
  <c r="AE8535"/>
  <c r="AF8535"/>
  <c r="H8536"/>
  <c r="AC8536"/>
  <c r="AD8536" s="1"/>
  <c r="AE8536"/>
  <c r="AF8536"/>
  <c r="F8537"/>
  <c r="H8537"/>
  <c r="AC8537"/>
  <c r="AD8537" s="1"/>
  <c r="AE8537"/>
  <c r="AF8537"/>
  <c r="F8538"/>
  <c r="H8538"/>
  <c r="AC8538"/>
  <c r="AD8538" s="1"/>
  <c r="AF8538"/>
  <c r="H8539"/>
  <c r="AC8539"/>
  <c r="AD8539" s="1"/>
  <c r="AE8539"/>
  <c r="AF8539"/>
  <c r="F8540"/>
  <c r="H8540"/>
  <c r="AC8540"/>
  <c r="AD8540" s="1"/>
  <c r="AF8540"/>
  <c r="F8541"/>
  <c r="H8541"/>
  <c r="AC8541"/>
  <c r="AD8541" s="1"/>
  <c r="AE8541"/>
  <c r="AF8541"/>
  <c r="AG8541" s="1"/>
  <c r="F8542"/>
  <c r="H8542"/>
  <c r="AC8542"/>
  <c r="AD8542" s="1"/>
  <c r="AE8542"/>
  <c r="AF8542"/>
  <c r="H8543"/>
  <c r="AC8543"/>
  <c r="AD8543" s="1"/>
  <c r="AE8543"/>
  <c r="AF8543"/>
  <c r="H8544"/>
  <c r="AC8544"/>
  <c r="AD8544" s="1"/>
  <c r="AE8544"/>
  <c r="AF8544"/>
  <c r="F8545"/>
  <c r="H8545"/>
  <c r="AC8545"/>
  <c r="AD8545" s="1"/>
  <c r="AE8545"/>
  <c r="AF8545"/>
  <c r="F8546"/>
  <c r="H8546"/>
  <c r="AC8546"/>
  <c r="AD8546" s="1"/>
  <c r="AE8546"/>
  <c r="AF8546"/>
  <c r="F8547"/>
  <c r="H8547"/>
  <c r="AC8547"/>
  <c r="AD8547" s="1"/>
  <c r="AE8547"/>
  <c r="AF8547"/>
  <c r="F8548"/>
  <c r="H8548"/>
  <c r="AC8548"/>
  <c r="AD8548" s="1"/>
  <c r="AE8548"/>
  <c r="AF8548"/>
  <c r="H8549"/>
  <c r="AC8549"/>
  <c r="AD8549" s="1"/>
  <c r="AE8549"/>
  <c r="AF8549"/>
  <c r="F8550"/>
  <c r="H8550"/>
  <c r="AC8550"/>
  <c r="AD8550" s="1"/>
  <c r="AE8550"/>
  <c r="AF8550"/>
  <c r="F8551"/>
  <c r="H8551"/>
  <c r="AC8551"/>
  <c r="AD8551" s="1"/>
  <c r="AE8551"/>
  <c r="AF8551"/>
  <c r="F8552"/>
  <c r="H8552"/>
  <c r="AC8552"/>
  <c r="AD8552" s="1"/>
  <c r="AE8552"/>
  <c r="AF8552"/>
  <c r="H8553"/>
  <c r="AC8553"/>
  <c r="AD8553" s="1"/>
  <c r="AE8553"/>
  <c r="AF8553"/>
  <c r="F8554"/>
  <c r="H8554"/>
  <c r="AC8554"/>
  <c r="AD8554" s="1"/>
  <c r="AF8554"/>
  <c r="H8555"/>
  <c r="AC8555"/>
  <c r="AD8555" s="1"/>
  <c r="AE8555"/>
  <c r="AF8555"/>
  <c r="F8556"/>
  <c r="H8556"/>
  <c r="AC8556"/>
  <c r="AD8556" s="1"/>
  <c r="AF8556"/>
  <c r="F8557"/>
  <c r="H8557"/>
  <c r="AC8557"/>
  <c r="AD8557" s="1"/>
  <c r="AF8557"/>
  <c r="H8558"/>
  <c r="AC8558"/>
  <c r="AD8558" s="1"/>
  <c r="AE8558"/>
  <c r="AF8558"/>
  <c r="H8559"/>
  <c r="AC8559"/>
  <c r="AD8559" s="1"/>
  <c r="AE8559"/>
  <c r="AF8559"/>
  <c r="H8560"/>
  <c r="AC8560"/>
  <c r="AD8560" s="1"/>
  <c r="AF8560"/>
  <c r="F8561"/>
  <c r="H8561"/>
  <c r="AC8561"/>
  <c r="AD8561" s="1"/>
  <c r="AE8561"/>
  <c r="AF8561"/>
  <c r="F8562"/>
  <c r="H8562"/>
  <c r="AC8562"/>
  <c r="AD8562" s="1"/>
  <c r="AF8562"/>
  <c r="H8563"/>
  <c r="AC8563"/>
  <c r="AD8563" s="1"/>
  <c r="AF8563"/>
  <c r="F8564"/>
  <c r="H8564"/>
  <c r="AC8564"/>
  <c r="AD8564" s="1"/>
  <c r="AF8564"/>
  <c r="F8565"/>
  <c r="H8565"/>
  <c r="AC8565"/>
  <c r="AD8565" s="1"/>
  <c r="AF8565"/>
  <c r="H8566"/>
  <c r="AC8566"/>
  <c r="AD8566" s="1"/>
  <c r="AE8566"/>
  <c r="AF8566"/>
  <c r="F8567"/>
  <c r="H8567"/>
  <c r="AC8567"/>
  <c r="AD8567" s="1"/>
  <c r="AE8567"/>
  <c r="AF8567"/>
  <c r="F8568"/>
  <c r="H8568"/>
  <c r="AC8568"/>
  <c r="AD8568" s="1"/>
  <c r="AE8568"/>
  <c r="AF8568"/>
  <c r="F8569"/>
  <c r="H8569"/>
  <c r="AC8569"/>
  <c r="AD8569" s="1"/>
  <c r="AE8569"/>
  <c r="AF8569"/>
  <c r="F8570"/>
  <c r="H8570"/>
  <c r="AC8570"/>
  <c r="AD8570" s="1"/>
  <c r="AE8570"/>
  <c r="AF8570"/>
  <c r="H8571"/>
  <c r="AC8571"/>
  <c r="AD8571" s="1"/>
  <c r="AF8571"/>
  <c r="F8573"/>
  <c r="H8573"/>
  <c r="AC8573"/>
  <c r="AD8573" s="1"/>
  <c r="AE8573"/>
  <c r="AF8573"/>
  <c r="F8574"/>
  <c r="H8574"/>
  <c r="AC8574"/>
  <c r="AD8574" s="1"/>
  <c r="AF8574"/>
  <c r="F8575"/>
  <c r="H8575"/>
  <c r="AC8575"/>
  <c r="AD8575" s="1"/>
  <c r="AF8575"/>
  <c r="F8580"/>
  <c r="H8580"/>
  <c r="AC8580"/>
  <c r="AD8580" s="1"/>
  <c r="AE8580"/>
  <c r="AF8580"/>
  <c r="F8581"/>
  <c r="H8581"/>
  <c r="AC8581"/>
  <c r="AD8581" s="1"/>
  <c r="AE8581"/>
  <c r="AF8581"/>
  <c r="F8583"/>
  <c r="AC8583"/>
  <c r="AD8583" s="1"/>
  <c r="AE8583"/>
  <c r="AF8583"/>
  <c r="F8587"/>
  <c r="H8587"/>
  <c r="AC8587"/>
  <c r="AD8587" s="1"/>
  <c r="AE8587"/>
  <c r="AF8587"/>
  <c r="F8588"/>
  <c r="H8588"/>
  <c r="AC8588"/>
  <c r="AE8588"/>
  <c r="AF8588"/>
  <c r="F8589"/>
  <c r="H8589"/>
  <c r="AC8589"/>
  <c r="AD8589" s="1"/>
  <c r="AE8589"/>
  <c r="AF8589"/>
  <c r="F8591"/>
  <c r="H8591"/>
  <c r="N8591"/>
  <c r="AC8591" s="1"/>
  <c r="AE8591"/>
  <c r="AF8591"/>
  <c r="F8592"/>
  <c r="H8592"/>
  <c r="N8592"/>
  <c r="AC8592" s="1"/>
  <c r="AE8592"/>
  <c r="AF8592"/>
  <c r="F8593"/>
  <c r="H8593"/>
  <c r="AC8593"/>
  <c r="AE8593"/>
  <c r="AF8593"/>
  <c r="F8596"/>
  <c r="H8596"/>
  <c r="AC8596"/>
  <c r="AD8596" s="1"/>
  <c r="AE8596"/>
  <c r="AF8596"/>
  <c r="F8597"/>
  <c r="H8597"/>
  <c r="AC8597"/>
  <c r="AD8597" s="1"/>
  <c r="AE8597"/>
  <c r="AF8597"/>
  <c r="F8598"/>
  <c r="H8598"/>
  <c r="AC8598"/>
  <c r="AD8598" s="1"/>
  <c r="AE8598"/>
  <c r="AF8598"/>
  <c r="F8599"/>
  <c r="H8599"/>
  <c r="AC8599"/>
  <c r="AD8599" s="1"/>
  <c r="AE8599"/>
  <c r="AF8599"/>
  <c r="F8600"/>
  <c r="H8600"/>
  <c r="AC8600"/>
  <c r="AD8600" s="1"/>
  <c r="AE8600"/>
  <c r="AF8600"/>
  <c r="F8601"/>
  <c r="H8601"/>
  <c r="AC8601"/>
  <c r="AD8601" s="1"/>
  <c r="AE8601"/>
  <c r="AF8601"/>
  <c r="F8602"/>
  <c r="H8602"/>
  <c r="N8602"/>
  <c r="AC8602" s="1"/>
  <c r="AE8602"/>
  <c r="AF8602"/>
  <c r="F8604"/>
  <c r="H8604"/>
  <c r="AC8604"/>
  <c r="AE8604"/>
  <c r="AF8604"/>
  <c r="F8606"/>
  <c r="H8606"/>
  <c r="AC8606"/>
  <c r="AD8606" s="1"/>
  <c r="AE8606"/>
  <c r="AF8606"/>
  <c r="F8608"/>
  <c r="H8608"/>
  <c r="AC8608"/>
  <c r="AD8608" s="1"/>
  <c r="AE8608"/>
  <c r="AF8608"/>
  <c r="F8610"/>
  <c r="H8610"/>
  <c r="AC8610"/>
  <c r="AD8610" s="1"/>
  <c r="AE8610"/>
  <c r="AF8610"/>
  <c r="F8612"/>
  <c r="H8612"/>
  <c r="AC8612"/>
  <c r="AD8612" s="1"/>
  <c r="AE8612"/>
  <c r="AF8612"/>
  <c r="F8614"/>
  <c r="H8614"/>
  <c r="AC8614"/>
  <c r="AD8614" s="1"/>
  <c r="AE8614"/>
  <c r="AF8614"/>
  <c r="F8615"/>
  <c r="H8615"/>
  <c r="AC8615"/>
  <c r="AD8615" s="1"/>
  <c r="AE8615"/>
  <c r="AF8615"/>
  <c r="F8617"/>
  <c r="H8617"/>
  <c r="AC8617"/>
  <c r="AD8617" s="1"/>
  <c r="AE8617"/>
  <c r="AF8617"/>
  <c r="F8619"/>
  <c r="H8619"/>
  <c r="AC8619"/>
  <c r="AD8619" s="1"/>
  <c r="AE8619"/>
  <c r="AF8619"/>
  <c r="F8621"/>
  <c r="H8621"/>
  <c r="AC8621"/>
  <c r="AD8621" s="1"/>
  <c r="AE8621"/>
  <c r="AF8621"/>
  <c r="F8622"/>
  <c r="H8622"/>
  <c r="AC8622"/>
  <c r="AD8622" s="1"/>
  <c r="AE8622"/>
  <c r="AF8622"/>
  <c r="F8623"/>
  <c r="AC8623"/>
  <c r="AD8623" s="1"/>
  <c r="AE8623"/>
  <c r="AF8623"/>
  <c r="F8624"/>
  <c r="H8624"/>
  <c r="AC8624"/>
  <c r="AD8624" s="1"/>
  <c r="AE8624"/>
  <c r="AF8624"/>
  <c r="F8625"/>
  <c r="H8625"/>
  <c r="AC8625"/>
  <c r="AD8625" s="1"/>
  <c r="AE8625"/>
  <c r="AF8625"/>
  <c r="F8626"/>
  <c r="H8626"/>
  <c r="AC8626"/>
  <c r="AD8626" s="1"/>
  <c r="AE8626"/>
  <c r="AF8626"/>
  <c r="F8627"/>
  <c r="H8627"/>
  <c r="AC8627"/>
  <c r="AD8627" s="1"/>
  <c r="AE8627"/>
  <c r="AF8627"/>
  <c r="F8628"/>
  <c r="H8628"/>
  <c r="AC8628"/>
  <c r="AD8628" s="1"/>
  <c r="AE8628"/>
  <c r="AF8628"/>
  <c r="F8629"/>
  <c r="H8629"/>
  <c r="N8629"/>
  <c r="AC8629" s="1"/>
  <c r="AE8629"/>
  <c r="F8630"/>
  <c r="H8630"/>
  <c r="AC8630"/>
  <c r="AD8630" s="1"/>
  <c r="AE8630"/>
  <c r="AF8630"/>
  <c r="F8631"/>
  <c r="H8631"/>
  <c r="AC8631"/>
  <c r="AD8631" s="1"/>
  <c r="AE8631"/>
  <c r="AF8631"/>
  <c r="F8632"/>
  <c r="H8632"/>
  <c r="AC8632"/>
  <c r="AD8632" s="1"/>
  <c r="AE8632"/>
  <c r="AF8632"/>
  <c r="F8633"/>
  <c r="H8633"/>
  <c r="AC8633"/>
  <c r="AD8633" s="1"/>
  <c r="AE8633"/>
  <c r="AF8633"/>
  <c r="F8634"/>
  <c r="H8634"/>
  <c r="AC8634"/>
  <c r="AD8634" s="1"/>
  <c r="AE8634"/>
  <c r="AF8634"/>
  <c r="F8635"/>
  <c r="H8635"/>
  <c r="N8635"/>
  <c r="AC8635" s="1"/>
  <c r="AD8635" s="1"/>
  <c r="AE8635"/>
  <c r="F8636"/>
  <c r="H8636"/>
  <c r="AC8636"/>
  <c r="AD8636" s="1"/>
  <c r="AE8636"/>
  <c r="AF8636"/>
  <c r="F8637"/>
  <c r="H8637"/>
  <c r="AC8637"/>
  <c r="AD8637" s="1"/>
  <c r="AE8637"/>
  <c r="AF8637"/>
  <c r="F8638"/>
  <c r="H8638"/>
  <c r="AC8638"/>
  <c r="AD8638" s="1"/>
  <c r="AE8638"/>
  <c r="AF8638"/>
  <c r="F8639"/>
  <c r="H8639"/>
  <c r="AC8639"/>
  <c r="AD8639" s="1"/>
  <c r="AE8639"/>
  <c r="AF8639"/>
  <c r="F8641"/>
  <c r="H8641"/>
  <c r="N8641"/>
  <c r="AC8641" s="1"/>
  <c r="AE8641"/>
  <c r="AF8641"/>
  <c r="F8642"/>
  <c r="H8642"/>
  <c r="AC8642"/>
  <c r="AD8642" s="1"/>
  <c r="AE8642"/>
  <c r="AF8642"/>
  <c r="F8643"/>
  <c r="H8643"/>
  <c r="AC8643"/>
  <c r="AD8643" s="1"/>
  <c r="AE8643"/>
  <c r="AF8643"/>
  <c r="F8644"/>
  <c r="H8644"/>
  <c r="AC8644"/>
  <c r="AD8644" s="1"/>
  <c r="AE8644"/>
  <c r="AF8644"/>
  <c r="F8646"/>
  <c r="H8646"/>
  <c r="AC8646"/>
  <c r="AD8646" s="1"/>
  <c r="AE8646"/>
  <c r="AF8646"/>
  <c r="F8648"/>
  <c r="H8648"/>
  <c r="AC8648"/>
  <c r="AD8648" s="1"/>
  <c r="AE8648"/>
  <c r="AF8648"/>
  <c r="F8649"/>
  <c r="H8649"/>
  <c r="AC8649"/>
  <c r="AD8649" s="1"/>
  <c r="AE8649"/>
  <c r="AF8649"/>
  <c r="F8651"/>
  <c r="H8651"/>
  <c r="AC8651"/>
  <c r="AD8651" s="1"/>
  <c r="AE8651"/>
  <c r="AF8651"/>
  <c r="F8652"/>
  <c r="H8652"/>
  <c r="AC8652"/>
  <c r="AE8652"/>
  <c r="AF8652"/>
  <c r="F8653"/>
  <c r="H8653"/>
  <c r="AC8653"/>
  <c r="AD8653" s="1"/>
  <c r="AE8653"/>
  <c r="AF8653"/>
  <c r="F8654"/>
  <c r="H8654"/>
  <c r="AC8654"/>
  <c r="AE8654"/>
  <c r="AF8654"/>
  <c r="F8656"/>
  <c r="H8656"/>
  <c r="AC8656"/>
  <c r="AD8656" s="1"/>
  <c r="AE8656"/>
  <c r="AF8656"/>
  <c r="F8657"/>
  <c r="H8657"/>
  <c r="AC8657"/>
  <c r="AD8657" s="1"/>
  <c r="AE8657"/>
  <c r="AF8657"/>
  <c r="F8659"/>
  <c r="H8659"/>
  <c r="AC8659"/>
  <c r="AD8659" s="1"/>
  <c r="AE8659"/>
  <c r="AF8659"/>
  <c r="F8660"/>
  <c r="H8660"/>
  <c r="AC8660"/>
  <c r="AD8660" s="1"/>
  <c r="AE8660"/>
  <c r="AF8660"/>
  <c r="F8661"/>
  <c r="H8661"/>
  <c r="AC8661"/>
  <c r="AD8661" s="1"/>
  <c r="AE8661"/>
  <c r="AF8661"/>
  <c r="F8662"/>
  <c r="H8662"/>
  <c r="AC8662"/>
  <c r="AD8662" s="1"/>
  <c r="AE8662"/>
  <c r="AF8662"/>
  <c r="F8663"/>
  <c r="H8663"/>
  <c r="AC8663"/>
  <c r="AD8663" s="1"/>
  <c r="AE8663"/>
  <c r="AF8663"/>
  <c r="F8664"/>
  <c r="H8664"/>
  <c r="AC8664"/>
  <c r="AD8664" s="1"/>
  <c r="AE8664"/>
  <c r="AF8664"/>
  <c r="F8665"/>
  <c r="H8665"/>
  <c r="AC8665"/>
  <c r="AD8665" s="1"/>
  <c r="AE8665"/>
  <c r="AF8665"/>
  <c r="F8666"/>
  <c r="H8666"/>
  <c r="AC8666"/>
  <c r="AD8666" s="1"/>
  <c r="AE8666"/>
  <c r="AF8666"/>
  <c r="F8667"/>
  <c r="H8667"/>
  <c r="AC8667"/>
  <c r="AD8667" s="1"/>
  <c r="AE8667"/>
  <c r="AF8667"/>
  <c r="F8668"/>
  <c r="H8668"/>
  <c r="AC8668"/>
  <c r="AD8668" s="1"/>
  <c r="AE8668"/>
  <c r="AF8668"/>
  <c r="F8669"/>
  <c r="H8669"/>
  <c r="AC8669"/>
  <c r="AD8669" s="1"/>
  <c r="AE8669"/>
  <c r="AF8669"/>
  <c r="F8670"/>
  <c r="H8670"/>
  <c r="AC8670"/>
  <c r="AD8670" s="1"/>
  <c r="AE8670"/>
  <c r="AF8670"/>
  <c r="F8671"/>
  <c r="H8671"/>
  <c r="AC8671"/>
  <c r="AD8671" s="1"/>
  <c r="AE8671"/>
  <c r="AF8671"/>
  <c r="F8672"/>
  <c r="H8672"/>
  <c r="AC8672"/>
  <c r="AD8672" s="1"/>
  <c r="AE8672"/>
  <c r="AF8672"/>
  <c r="F8673"/>
  <c r="H8673"/>
  <c r="AC8673"/>
  <c r="AD8673" s="1"/>
  <c r="AE8673"/>
  <c r="AF8673"/>
  <c r="F8674"/>
  <c r="H8674"/>
  <c r="AC8674"/>
  <c r="AD8674" s="1"/>
  <c r="AE8674"/>
  <c r="AF8674"/>
  <c r="F8675"/>
  <c r="H8675"/>
  <c r="AC8675"/>
  <c r="AD8675" s="1"/>
  <c r="AE8675"/>
  <c r="AF8675"/>
  <c r="F8676"/>
  <c r="H8676"/>
  <c r="AC8676"/>
  <c r="AD8676" s="1"/>
  <c r="AE8676"/>
  <c r="AF8676"/>
  <c r="F8677"/>
  <c r="H8677"/>
  <c r="AC8677"/>
  <c r="AD8677" s="1"/>
  <c r="AE8677"/>
  <c r="AF8677"/>
  <c r="F8678"/>
  <c r="H8678"/>
  <c r="AC8678"/>
  <c r="AD8678" s="1"/>
  <c r="AE8678"/>
  <c r="AF8678"/>
  <c r="F8679"/>
  <c r="H8679"/>
  <c r="AC8679"/>
  <c r="AD8679" s="1"/>
  <c r="AE8679"/>
  <c r="AF8679"/>
  <c r="F8680"/>
  <c r="H8680"/>
  <c r="AC8680"/>
  <c r="AD8680" s="1"/>
  <c r="AE8680"/>
  <c r="AF8680"/>
  <c r="F8681"/>
  <c r="H8681"/>
  <c r="AC8681"/>
  <c r="AD8681" s="1"/>
  <c r="AE8681"/>
  <c r="AF8681"/>
  <c r="F8682"/>
  <c r="H8682"/>
  <c r="AC8682"/>
  <c r="AD8682" s="1"/>
  <c r="AE8682"/>
  <c r="AF8682"/>
  <c r="F8683"/>
  <c r="H8683"/>
  <c r="AC8683"/>
  <c r="AD8683" s="1"/>
  <c r="AE8683"/>
  <c r="AF8683"/>
  <c r="F8684"/>
  <c r="H8684"/>
  <c r="AC8684"/>
  <c r="AD8684" s="1"/>
  <c r="AE8684"/>
  <c r="AF8684"/>
  <c r="F8685"/>
  <c r="H8685"/>
  <c r="AC8685"/>
  <c r="AD8685" s="1"/>
  <c r="AE8685"/>
  <c r="AF8685"/>
  <c r="F8686"/>
  <c r="H8686"/>
  <c r="AC8686"/>
  <c r="AD8686" s="1"/>
  <c r="AE8686"/>
  <c r="AF8686"/>
  <c r="F8687"/>
  <c r="H8687"/>
  <c r="AC8687"/>
  <c r="AD8687" s="1"/>
  <c r="AE8687"/>
  <c r="AF8687"/>
  <c r="F8688"/>
  <c r="H8688"/>
  <c r="AC8688"/>
  <c r="AD8688" s="1"/>
  <c r="AE8688"/>
  <c r="AF8688"/>
  <c r="F8689"/>
  <c r="H8689"/>
  <c r="AC8689"/>
  <c r="AD8689" s="1"/>
  <c r="AE8689"/>
  <c r="AF8689"/>
  <c r="AG8689" s="1"/>
  <c r="F8690"/>
  <c r="H8690"/>
  <c r="AC8690"/>
  <c r="AD8690" s="1"/>
  <c r="AF8690"/>
  <c r="F8691"/>
  <c r="H8691"/>
  <c r="AC8691"/>
  <c r="AE8691"/>
  <c r="AF8691"/>
  <c r="F8692"/>
  <c r="H8692"/>
  <c r="AC8692"/>
  <c r="AD8692" s="1"/>
  <c r="AF8692"/>
  <c r="F8693"/>
  <c r="H8693"/>
  <c r="AC8693"/>
  <c r="AD8693" s="1"/>
  <c r="AF8693"/>
  <c r="F8694"/>
  <c r="H8694"/>
  <c r="AC8694"/>
  <c r="AD8694" s="1"/>
  <c r="AF8694"/>
  <c r="F8695"/>
  <c r="H8695"/>
  <c r="AC8695"/>
  <c r="AD8695" s="1"/>
  <c r="AF8695"/>
  <c r="F8697"/>
  <c r="H8697"/>
  <c r="AC8697"/>
  <c r="AD8697" s="1"/>
  <c r="AE8697"/>
  <c r="AF8697"/>
  <c r="F8701"/>
  <c r="H8701"/>
  <c r="AC8701"/>
  <c r="AD8701" s="1"/>
  <c r="AE8701"/>
  <c r="AF8701"/>
  <c r="F8702"/>
  <c r="H8702"/>
  <c r="AC8702"/>
  <c r="AD8702" s="1"/>
  <c r="AE8702"/>
  <c r="AF8702"/>
  <c r="F8703"/>
  <c r="H8703"/>
  <c r="AC8703"/>
  <c r="AD8703" s="1"/>
  <c r="AE8703"/>
  <c r="AF8703"/>
  <c r="F8704"/>
  <c r="H8704"/>
  <c r="AC8704"/>
  <c r="AD8704" s="1"/>
  <c r="AE8704"/>
  <c r="AF8704"/>
  <c r="F8706"/>
  <c r="H8706"/>
  <c r="AC8706"/>
  <c r="AD8706" s="1"/>
  <c r="AE8706"/>
  <c r="AF8706"/>
  <c r="F8707"/>
  <c r="H8707"/>
  <c r="AC8707"/>
  <c r="AD8707" s="1"/>
  <c r="AE8707"/>
  <c r="AF8707"/>
  <c r="F8708"/>
  <c r="H8708"/>
  <c r="AC8708"/>
  <c r="AD8708" s="1"/>
  <c r="AE8708"/>
  <c r="AF8708"/>
  <c r="F8709"/>
  <c r="H8709"/>
  <c r="AC8709"/>
  <c r="AD8709" s="1"/>
  <c r="AE8709"/>
  <c r="AF8709"/>
  <c r="F8711"/>
  <c r="H8711"/>
  <c r="AC8711"/>
  <c r="AD8711" s="1"/>
  <c r="AE8711"/>
  <c r="AF8711"/>
  <c r="F8712"/>
  <c r="H8712"/>
  <c r="AC8712"/>
  <c r="AD8712" s="1"/>
  <c r="AE8712"/>
  <c r="AF8712"/>
  <c r="AC8716"/>
  <c r="AD8716" s="1"/>
  <c r="AF8716"/>
  <c r="AC8717"/>
  <c r="AD8717" s="1"/>
  <c r="AE8717"/>
  <c r="AF8717"/>
  <c r="AG8717" s="1"/>
  <c r="AC8718"/>
  <c r="AD8718" s="1"/>
  <c r="AE8718"/>
  <c r="AF8718"/>
  <c r="AC8719"/>
  <c r="AD8719" s="1"/>
  <c r="AE8719"/>
  <c r="AF8719"/>
  <c r="AC8720"/>
  <c r="AD8720" s="1"/>
  <c r="AE8720"/>
  <c r="AF8720"/>
  <c r="AC8721"/>
  <c r="AD8721" s="1"/>
  <c r="AE8721"/>
  <c r="AF8721"/>
  <c r="AC8722"/>
  <c r="AD8722" s="1"/>
  <c r="AE8722"/>
  <c r="AF8722"/>
  <c r="AC8725"/>
  <c r="AD8725" s="1"/>
  <c r="AE8725"/>
  <c r="AF8725"/>
  <c r="AC8726"/>
  <c r="AD8726" s="1"/>
  <c r="AE8726"/>
  <c r="AF8726"/>
  <c r="AC8727"/>
  <c r="AD8727" s="1"/>
  <c r="AE8727"/>
  <c r="AF8727"/>
  <c r="AC8728"/>
  <c r="AE8728"/>
  <c r="AF8728"/>
  <c r="AC8729"/>
  <c r="AD8729" s="1"/>
  <c r="AE8729"/>
  <c r="AF8729"/>
  <c r="AC8730"/>
  <c r="AD8730" s="1"/>
  <c r="AE8730"/>
  <c r="AF8730"/>
  <c r="AC8731"/>
  <c r="AD8731" s="1"/>
  <c r="AE8731"/>
  <c r="AF8731"/>
  <c r="AC8732"/>
  <c r="AD8732" s="1"/>
  <c r="AF8732"/>
  <c r="AC8733"/>
  <c r="AD8733" s="1"/>
  <c r="AF8733"/>
  <c r="AC8736"/>
  <c r="AD8736" s="1"/>
  <c r="AF8736"/>
  <c r="AC8737"/>
  <c r="AD8737" s="1"/>
  <c r="AE8737"/>
  <c r="AF8737"/>
  <c r="AC8738"/>
  <c r="AD8738" s="1"/>
  <c r="AE8738"/>
  <c r="AF8738"/>
  <c r="AC8739"/>
  <c r="AD8739" s="1"/>
  <c r="AE8739"/>
  <c r="AF8739"/>
  <c r="AC8740"/>
  <c r="AD8740" s="1"/>
  <c r="AE8740"/>
  <c r="AF8740"/>
  <c r="AC8741"/>
  <c r="AD8741" s="1"/>
  <c r="AE8741"/>
  <c r="AF8741"/>
  <c r="AC8742"/>
  <c r="AD8742" s="1"/>
  <c r="AE8742"/>
  <c r="AF8742"/>
  <c r="AC8743"/>
  <c r="AD8743" s="1"/>
  <c r="AE8743"/>
  <c r="AF8743"/>
  <c r="AC8744"/>
  <c r="AD8744" s="1"/>
  <c r="AE8744"/>
  <c r="AF8744"/>
  <c r="AC8745"/>
  <c r="AD8745" s="1"/>
  <c r="AE8745"/>
  <c r="AF8745"/>
  <c r="AC8746"/>
  <c r="AD8746" s="1"/>
  <c r="AE8746"/>
  <c r="AF8746"/>
  <c r="AC8747"/>
  <c r="AD8747" s="1"/>
  <c r="AE8747"/>
  <c r="AF8747"/>
  <c r="AC8748"/>
  <c r="AD8748" s="1"/>
  <c r="AE8748"/>
  <c r="AF8748"/>
  <c r="AC8749"/>
  <c r="AD8749" s="1"/>
  <c r="AE8749"/>
  <c r="AF8749"/>
  <c r="AC8750"/>
  <c r="AE8750"/>
  <c r="AF8750"/>
  <c r="AC8751"/>
  <c r="AD8751" s="1"/>
  <c r="AE8751"/>
  <c r="AF8751"/>
  <c r="AC8752"/>
  <c r="AD8752" s="1"/>
  <c r="AE8752"/>
  <c r="AF8752"/>
  <c r="AG8752" s="1"/>
  <c r="AC8753"/>
  <c r="AD8753" s="1"/>
  <c r="AE8753"/>
  <c r="AF8753"/>
  <c r="AC8754"/>
  <c r="AD8754" s="1"/>
  <c r="AF8754"/>
  <c r="AC8755"/>
  <c r="AD8755" s="1"/>
  <c r="AE8755"/>
  <c r="AF8755"/>
  <c r="AC8756"/>
  <c r="AD8756" s="1"/>
  <c r="AE8756"/>
  <c r="AF8756"/>
  <c r="AC8760"/>
  <c r="AD8760" s="1"/>
  <c r="AE8760"/>
  <c r="AF8760"/>
  <c r="H8761"/>
  <c r="AC8761"/>
  <c r="AD8761" s="1"/>
  <c r="AE8761"/>
  <c r="AF8761"/>
  <c r="H8762"/>
  <c r="AC8762"/>
  <c r="AD8762" s="1"/>
  <c r="AE8762"/>
  <c r="AF8762"/>
  <c r="H8763"/>
  <c r="AC8763"/>
  <c r="AD8763" s="1"/>
  <c r="AE8763"/>
  <c r="AF8763"/>
  <c r="H8764"/>
  <c r="AC8764"/>
  <c r="AD8764" s="1"/>
  <c r="AE8764"/>
  <c r="AF8764"/>
  <c r="F8765"/>
  <c r="H8765"/>
  <c r="AC8765"/>
  <c r="AD8765" s="1"/>
  <c r="AE8765"/>
  <c r="AF8765"/>
  <c r="F8768"/>
  <c r="H8768"/>
  <c r="AC8768"/>
  <c r="AD8768" s="1"/>
  <c r="AE8768"/>
  <c r="AF8768"/>
  <c r="H8769"/>
  <c r="AC8769"/>
  <c r="AE8769"/>
  <c r="AF8769"/>
  <c r="F8770"/>
  <c r="H8770"/>
  <c r="AC8770"/>
  <c r="AD8770" s="1"/>
  <c r="AE8770"/>
  <c r="AF8770"/>
  <c r="F8771"/>
  <c r="H8771"/>
  <c r="AC8771"/>
  <c r="AD8771" s="1"/>
  <c r="AE8771"/>
  <c r="AF8771"/>
  <c r="F8772"/>
  <c r="H8772"/>
  <c r="AC8772"/>
  <c r="AD8772" s="1"/>
  <c r="AE8772"/>
  <c r="AF8772"/>
  <c r="F8773"/>
  <c r="H8773"/>
  <c r="AC8773"/>
  <c r="AD8773" s="1"/>
  <c r="AE8773"/>
  <c r="AF8773"/>
  <c r="F8774"/>
  <c r="H8774"/>
  <c r="AC8774"/>
  <c r="AD8774" s="1"/>
  <c r="AE8774"/>
  <c r="AF8774"/>
  <c r="F8775"/>
  <c r="H8775"/>
  <c r="AC8775"/>
  <c r="AD8775" s="1"/>
  <c r="AE8775"/>
  <c r="AF8775"/>
  <c r="F8776"/>
  <c r="H8776"/>
  <c r="AC8776"/>
  <c r="AD8776" s="1"/>
  <c r="AE8776"/>
  <c r="AF8776"/>
  <c r="F8777"/>
  <c r="H8777"/>
  <c r="AC8777"/>
  <c r="AD8777" s="1"/>
  <c r="AE8777"/>
  <c r="AF8777"/>
  <c r="F8778"/>
  <c r="H8778"/>
  <c r="AC8778"/>
  <c r="AD8778" s="1"/>
  <c r="AE8778"/>
  <c r="AF8778"/>
  <c r="F8779"/>
  <c r="H8779"/>
  <c r="AC8779"/>
  <c r="AD8779" s="1"/>
  <c r="AE8779"/>
  <c r="AF8779"/>
  <c r="F8780"/>
  <c r="H8780"/>
  <c r="AC8780"/>
  <c r="AD8780" s="1"/>
  <c r="AE8780"/>
  <c r="AF8780"/>
  <c r="F8781"/>
  <c r="H8781"/>
  <c r="AC8781"/>
  <c r="AD8781" s="1"/>
  <c r="AE8781"/>
  <c r="AF8781"/>
  <c r="F8782"/>
  <c r="H8782"/>
  <c r="AC8782"/>
  <c r="AD8782" s="1"/>
  <c r="AE8782"/>
  <c r="AF8782"/>
  <c r="F8783"/>
  <c r="H8783"/>
  <c r="AC8783"/>
  <c r="AD8783" s="1"/>
  <c r="AE8783"/>
  <c r="AF8783"/>
  <c r="F8784"/>
  <c r="H8784"/>
  <c r="AC8784"/>
  <c r="AD8784" s="1"/>
  <c r="AE8784"/>
  <c r="AF8784"/>
  <c r="F8785"/>
  <c r="H8785"/>
  <c r="AC8785"/>
  <c r="AD8785" s="1"/>
  <c r="AE8785"/>
  <c r="AF8785"/>
  <c r="F8786"/>
  <c r="H8786"/>
  <c r="AC8786"/>
  <c r="AD8786" s="1"/>
  <c r="AE8786"/>
  <c r="AF8786"/>
  <c r="F8787"/>
  <c r="H8787"/>
  <c r="AC8787"/>
  <c r="AD8787" s="1"/>
  <c r="AE8787"/>
  <c r="AF8787"/>
  <c r="F8788"/>
  <c r="H8788"/>
  <c r="AC8788"/>
  <c r="AD8788" s="1"/>
  <c r="AE8788"/>
  <c r="AF8788"/>
  <c r="F8789"/>
  <c r="H8789"/>
  <c r="AC8789"/>
  <c r="AD8789" s="1"/>
  <c r="AE8789"/>
  <c r="AF8789"/>
  <c r="F8790"/>
  <c r="H8790"/>
  <c r="AC8790"/>
  <c r="AE8790"/>
  <c r="AF8790"/>
  <c r="F8791"/>
  <c r="H8791"/>
  <c r="AC8791"/>
  <c r="AD8791" s="1"/>
  <c r="AE8791"/>
  <c r="AF8791"/>
  <c r="F8792"/>
  <c r="H8792"/>
  <c r="AC8792"/>
  <c r="AD8792" s="1"/>
  <c r="AE8792"/>
  <c r="AF8792"/>
  <c r="F8793"/>
  <c r="H8793"/>
  <c r="AC8793"/>
  <c r="AD8793" s="1"/>
  <c r="AE8793"/>
  <c r="AF8793"/>
  <c r="F8794"/>
  <c r="H8794"/>
  <c r="AC8794"/>
  <c r="AD8794" s="1"/>
  <c r="AE8794"/>
  <c r="AF8794"/>
  <c r="F8795"/>
  <c r="H8795"/>
  <c r="AC8795"/>
  <c r="AD8795" s="1"/>
  <c r="AE8795"/>
  <c r="AF8795"/>
  <c r="F8796"/>
  <c r="H8796"/>
  <c r="AC8796"/>
  <c r="AD8796" s="1"/>
  <c r="AE8796"/>
  <c r="AF8796"/>
  <c r="F8797"/>
  <c r="H8797"/>
  <c r="AC8797"/>
  <c r="AD8797" s="1"/>
  <c r="AE8797"/>
  <c r="AF8797"/>
  <c r="F8798"/>
  <c r="H8798"/>
  <c r="AC8798"/>
  <c r="AD8798" s="1"/>
  <c r="AE8798"/>
  <c r="AF8798"/>
  <c r="F8801"/>
  <c r="H8801"/>
  <c r="AC8801"/>
  <c r="AD8801" s="1"/>
  <c r="AE8801"/>
  <c r="AF8801"/>
  <c r="F8802"/>
  <c r="H8802"/>
  <c r="AC8802"/>
  <c r="AD8802" s="1"/>
  <c r="AE8802"/>
  <c r="AF8802"/>
  <c r="F8803"/>
  <c r="H8803"/>
  <c r="AC8803"/>
  <c r="AD8803" s="1"/>
  <c r="AE8803"/>
  <c r="AF8803"/>
  <c r="F8804"/>
  <c r="H8804"/>
  <c r="AC8804"/>
  <c r="AD8804" s="1"/>
  <c r="AE8804"/>
  <c r="AF8804"/>
  <c r="F8805"/>
  <c r="H8805"/>
  <c r="AC8805"/>
  <c r="AD8805" s="1"/>
  <c r="AE8805"/>
  <c r="AF8805"/>
  <c r="F8806"/>
  <c r="H8806"/>
  <c r="AC8806"/>
  <c r="AD8806" s="1"/>
  <c r="AE8806"/>
  <c r="AF8806"/>
  <c r="F8807"/>
  <c r="H8807"/>
  <c r="AC8807"/>
  <c r="AD8807" s="1"/>
  <c r="AE8807"/>
  <c r="AF8807"/>
  <c r="F8808"/>
  <c r="H8808"/>
  <c r="AC8808"/>
  <c r="AD8808" s="1"/>
  <c r="AE8808"/>
  <c r="AF8808"/>
  <c r="F8809"/>
  <c r="H8809"/>
  <c r="AC8809"/>
  <c r="AD8809" s="1"/>
  <c r="AE8809"/>
  <c r="AF8809"/>
  <c r="F8810"/>
  <c r="H8810"/>
  <c r="AC8810"/>
  <c r="AD8810" s="1"/>
  <c r="AE8810"/>
  <c r="AF8810"/>
  <c r="F8811"/>
  <c r="H8811"/>
  <c r="AC8811"/>
  <c r="AD8811" s="1"/>
  <c r="AE8811"/>
  <c r="AF8811"/>
  <c r="F8812"/>
  <c r="H8812"/>
  <c r="AC8812"/>
  <c r="AD8812" s="1"/>
  <c r="AE8812"/>
  <c r="AF8812"/>
  <c r="F8813"/>
  <c r="H8813"/>
  <c r="AC8813"/>
  <c r="AD8813" s="1"/>
  <c r="AE8813"/>
  <c r="AF8813"/>
  <c r="F8814"/>
  <c r="H8814"/>
  <c r="AC8814"/>
  <c r="AD8814" s="1"/>
  <c r="AE8814"/>
  <c r="AF8814"/>
  <c r="F8815"/>
  <c r="H8815"/>
  <c r="AC8815"/>
  <c r="AD8815" s="1"/>
  <c r="AE8815"/>
  <c r="AF8815"/>
  <c r="F8816"/>
  <c r="H8816"/>
  <c r="AC8816"/>
  <c r="AD8816" s="1"/>
  <c r="AE8816"/>
  <c r="AF8816"/>
  <c r="F8817"/>
  <c r="H8817"/>
  <c r="AC8817"/>
  <c r="AD8817" s="1"/>
  <c r="AE8817"/>
  <c r="AF8817"/>
  <c r="F8818"/>
  <c r="H8818"/>
  <c r="AC8818"/>
  <c r="AD8818" s="1"/>
  <c r="AE8818"/>
  <c r="AF8818"/>
  <c r="F8819"/>
  <c r="H8819"/>
  <c r="AC8819"/>
  <c r="AD8819" s="1"/>
  <c r="AE8819"/>
  <c r="AF8819"/>
  <c r="F8820"/>
  <c r="H8820"/>
  <c r="AC8820"/>
  <c r="AD8820" s="1"/>
  <c r="AE8820"/>
  <c r="AF8820"/>
  <c r="F8821"/>
  <c r="H8821"/>
  <c r="AC8821"/>
  <c r="AD8821" s="1"/>
  <c r="AE8821"/>
  <c r="AF8821"/>
  <c r="F8822"/>
  <c r="H8822"/>
  <c r="AC8822"/>
  <c r="AD8822" s="1"/>
  <c r="AE8822"/>
  <c r="AF8822"/>
  <c r="F8823"/>
  <c r="H8823"/>
  <c r="AC8823"/>
  <c r="AD8823" s="1"/>
  <c r="AE8823"/>
  <c r="AF8823"/>
  <c r="F8824"/>
  <c r="H8824"/>
  <c r="AC8824"/>
  <c r="AD8824" s="1"/>
  <c r="AE8824"/>
  <c r="AF8824"/>
  <c r="F8825"/>
  <c r="H8825"/>
  <c r="AC8825"/>
  <c r="AD8825" s="1"/>
  <c r="AE8825"/>
  <c r="AF8825"/>
  <c r="F8826"/>
  <c r="H8826"/>
  <c r="AC8826"/>
  <c r="AD8826" s="1"/>
  <c r="AE8826"/>
  <c r="AF8826"/>
  <c r="F8827"/>
  <c r="H8827"/>
  <c r="AC8827"/>
  <c r="AD8827" s="1"/>
  <c r="AE8827"/>
  <c r="AF8827"/>
  <c r="F8828"/>
  <c r="H8828"/>
  <c r="AC8828"/>
  <c r="AD8828" s="1"/>
  <c r="AE8828"/>
  <c r="AF8828"/>
  <c r="F8829"/>
  <c r="H8829"/>
  <c r="AC8829"/>
  <c r="AD8829" s="1"/>
  <c r="AE8829"/>
  <c r="AF8829"/>
  <c r="F8830"/>
  <c r="H8830"/>
  <c r="AC8830"/>
  <c r="AD8830" s="1"/>
  <c r="AE8830"/>
  <c r="AF8830"/>
  <c r="F8831"/>
  <c r="H8831"/>
  <c r="AC8831"/>
  <c r="AD8831" s="1"/>
  <c r="AE8831"/>
  <c r="AF8831"/>
  <c r="F8832"/>
  <c r="H8832"/>
  <c r="AC8832"/>
  <c r="AD8832" s="1"/>
  <c r="AE8832"/>
  <c r="AF8832"/>
  <c r="F8833"/>
  <c r="H8833"/>
  <c r="AC8833"/>
  <c r="AD8833" s="1"/>
  <c r="AE8833"/>
  <c r="AF8833"/>
  <c r="F8834"/>
  <c r="H8834"/>
  <c r="AC8834"/>
  <c r="AD8834" s="1"/>
  <c r="AE8834"/>
  <c r="AF8834"/>
  <c r="F8835"/>
  <c r="H8835"/>
  <c r="AC8835"/>
  <c r="AD8835" s="1"/>
  <c r="AE8835"/>
  <c r="AF8835"/>
  <c r="F8836"/>
  <c r="H8836"/>
  <c r="AC8836"/>
  <c r="AD8836" s="1"/>
  <c r="AE8836"/>
  <c r="AF8836"/>
  <c r="F8837"/>
  <c r="H8837"/>
  <c r="AC8837"/>
  <c r="AE8837"/>
  <c r="AF8837"/>
  <c r="F8838"/>
  <c r="H8838"/>
  <c r="AC8838"/>
  <c r="AD8838" s="1"/>
  <c r="AE8838"/>
  <c r="AF8838"/>
  <c r="AG8838" s="1"/>
  <c r="H8839"/>
  <c r="AC8839"/>
  <c r="AD8839" s="1"/>
  <c r="AE8839"/>
  <c r="AF8839"/>
  <c r="H8840"/>
  <c r="AC8840"/>
  <c r="AD8840" s="1"/>
  <c r="AE8840"/>
  <c r="AF8840"/>
  <c r="H8841"/>
  <c r="AC8841"/>
  <c r="AD8841" s="1"/>
  <c r="AE8841"/>
  <c r="AF8841"/>
  <c r="H8842"/>
  <c r="AC8842"/>
  <c r="AD8842" s="1"/>
  <c r="AE8842"/>
  <c r="AF8842"/>
  <c r="F8846"/>
  <c r="H8846"/>
  <c r="AC8846"/>
  <c r="AD8846" s="1"/>
  <c r="AE8846"/>
  <c r="AF8846"/>
  <c r="F8847"/>
  <c r="H8847"/>
  <c r="AC8847"/>
  <c r="AD8847" s="1"/>
  <c r="AE8847"/>
  <c r="AF8847"/>
  <c r="F8849"/>
  <c r="AC8849"/>
  <c r="AD8849" s="1"/>
  <c r="AE8849"/>
  <c r="AF8849"/>
  <c r="F8851"/>
  <c r="H8851"/>
  <c r="AC8851"/>
  <c r="AD8851" s="1"/>
  <c r="AE8851"/>
  <c r="AF8851"/>
  <c r="F8852"/>
  <c r="H8852"/>
  <c r="AC8852"/>
  <c r="AD8852" s="1"/>
  <c r="AE8852"/>
  <c r="AF8852"/>
  <c r="F8855"/>
  <c r="H8855"/>
  <c r="AC8855"/>
  <c r="AD8855" s="1"/>
  <c r="AE8855"/>
  <c r="AF8855"/>
  <c r="F8856"/>
  <c r="H8856"/>
  <c r="AC8856"/>
  <c r="AD8856" s="1"/>
  <c r="AE8856"/>
  <c r="AF8856"/>
  <c r="F8859"/>
  <c r="H8859"/>
  <c r="AC8859"/>
  <c r="AD8859" s="1"/>
  <c r="AE8859"/>
  <c r="AF8859"/>
  <c r="A8862"/>
  <c r="A8863" s="1"/>
  <c r="A8864" s="1"/>
  <c r="A8865" s="1"/>
  <c r="A8866" s="1"/>
  <c r="A8867" s="1"/>
  <c r="A8868" s="1"/>
  <c r="A8869" s="1"/>
  <c r="A8870" s="1"/>
  <c r="A8871" s="1"/>
  <c r="A8872" s="1"/>
  <c r="A8873" s="1"/>
  <c r="A8874" s="1"/>
  <c r="A8875" s="1"/>
  <c r="F8862"/>
  <c r="H8862"/>
  <c r="AC8862"/>
  <c r="AD8862" s="1"/>
  <c r="AE8862"/>
  <c r="AF8862"/>
  <c r="F8863"/>
  <c r="H8863"/>
  <c r="AC8863"/>
  <c r="AD8863" s="1"/>
  <c r="AE8863"/>
  <c r="AF8863"/>
  <c r="F8864"/>
  <c r="H8864"/>
  <c r="AC8864"/>
  <c r="AD8864" s="1"/>
  <c r="AE8864"/>
  <c r="AF8864"/>
  <c r="F8865"/>
  <c r="H8865"/>
  <c r="AC8865"/>
  <c r="AD8865" s="1"/>
  <c r="AE8865"/>
  <c r="AF8865"/>
  <c r="F8866"/>
  <c r="H8866"/>
  <c r="AC8866"/>
  <c r="AD8866" s="1"/>
  <c r="AE8866"/>
  <c r="AF8866"/>
  <c r="F8867"/>
  <c r="H8867"/>
  <c r="AC8867"/>
  <c r="AD8867" s="1"/>
  <c r="AE8867"/>
  <c r="AF8867"/>
  <c r="F8868"/>
  <c r="H8868"/>
  <c r="AC8868"/>
  <c r="AD8868" s="1"/>
  <c r="AE8868"/>
  <c r="AF8868"/>
  <c r="F8869"/>
  <c r="H8869"/>
  <c r="AC8869"/>
  <c r="AD8869" s="1"/>
  <c r="AE8869"/>
  <c r="AF8869"/>
  <c r="F8870"/>
  <c r="H8870"/>
  <c r="AC8870"/>
  <c r="AD8870" s="1"/>
  <c r="AE8870"/>
  <c r="AF8870"/>
  <c r="F8871"/>
  <c r="H8871"/>
  <c r="AC8871"/>
  <c r="AD8871" s="1"/>
  <c r="AE8871"/>
  <c r="AF8871"/>
  <c r="F8872"/>
  <c r="H8872"/>
  <c r="AC8872"/>
  <c r="AD8872" s="1"/>
  <c r="AE8872"/>
  <c r="AF8872"/>
  <c r="F8873"/>
  <c r="H8873"/>
  <c r="AC8873"/>
  <c r="AD8873" s="1"/>
  <c r="AE8873"/>
  <c r="AF8873"/>
  <c r="F8874"/>
  <c r="H8874"/>
  <c r="AC8874"/>
  <c r="AD8874" s="1"/>
  <c r="AE8874"/>
  <c r="AF8874"/>
  <c r="F8875"/>
  <c r="H8875"/>
  <c r="AC8875"/>
  <c r="AD8875" s="1"/>
  <c r="AE8875"/>
  <c r="AF8875"/>
  <c r="F8877"/>
  <c r="H8877"/>
  <c r="AC8877"/>
  <c r="AD8877" s="1"/>
  <c r="AE8877"/>
  <c r="AF8877"/>
  <c r="A8878"/>
  <c r="F8878"/>
  <c r="H8878"/>
  <c r="AC8878"/>
  <c r="AD8878" s="1"/>
  <c r="AE8878"/>
  <c r="AF8878"/>
  <c r="A8879"/>
  <c r="A8880" s="1"/>
  <c r="A8881" s="1"/>
  <c r="A8883" s="1"/>
  <c r="A8884" s="1"/>
  <c r="A8885" s="1"/>
  <c r="F8879"/>
  <c r="H8879"/>
  <c r="AC8879"/>
  <c r="AD8879" s="1"/>
  <c r="AE8879"/>
  <c r="AF8879"/>
  <c r="F8880"/>
  <c r="H8880"/>
  <c r="AC8880"/>
  <c r="AD8880" s="1"/>
  <c r="AE8880"/>
  <c r="AF8880"/>
  <c r="F8881"/>
  <c r="H8881"/>
  <c r="AC8881"/>
  <c r="AD8881" s="1"/>
  <c r="AE8881"/>
  <c r="AF8881"/>
  <c r="H8882"/>
  <c r="AC8882"/>
  <c r="AD8882" s="1"/>
  <c r="AE8882"/>
  <c r="AF8882"/>
  <c r="F8883"/>
  <c r="H8883"/>
  <c r="AC8883"/>
  <c r="AD8883" s="1"/>
  <c r="AE8883"/>
  <c r="AF8883"/>
  <c r="F8884"/>
  <c r="H8884"/>
  <c r="AC8884"/>
  <c r="AD8884" s="1"/>
  <c r="AE8884"/>
  <c r="AF8884"/>
  <c r="F8885"/>
  <c r="H8885"/>
  <c r="AC8885"/>
  <c r="AD8885" s="1"/>
  <c r="AE8885"/>
  <c r="AF8885"/>
  <c r="H8886"/>
  <c r="AC8886"/>
  <c r="AD8886" s="1"/>
  <c r="AE8886"/>
  <c r="AF8886"/>
  <c r="A8887"/>
  <c r="F8887"/>
  <c r="H8887"/>
  <c r="AC8887"/>
  <c r="AD8887" s="1"/>
  <c r="AE8887"/>
  <c r="AF8887"/>
  <c r="F8889"/>
  <c r="H8889"/>
  <c r="AC8889"/>
  <c r="AD8889" s="1"/>
  <c r="AE8889"/>
  <c r="AF8889"/>
  <c r="F8890"/>
  <c r="H8890"/>
  <c r="AC8890"/>
  <c r="AD8890" s="1"/>
  <c r="AE8890"/>
  <c r="AF8890"/>
  <c r="F8893"/>
  <c r="H8893"/>
  <c r="AC8893"/>
  <c r="AD8893" s="1"/>
  <c r="AF8893"/>
  <c r="F8894"/>
  <c r="H8894"/>
  <c r="AC8894"/>
  <c r="AD8894" s="1"/>
  <c r="AF8894"/>
  <c r="F8896"/>
  <c r="H8896"/>
  <c r="AC8896"/>
  <c r="AD8896" s="1"/>
  <c r="AF8896"/>
  <c r="F8897"/>
  <c r="H8897"/>
  <c r="AC8897"/>
  <c r="AD8897" s="1"/>
  <c r="AF8897"/>
  <c r="F8899"/>
  <c r="H8899"/>
  <c r="AC8899"/>
  <c r="AD8899" s="1"/>
  <c r="AF8899"/>
  <c r="F8901"/>
  <c r="H8901"/>
  <c r="AC8901"/>
  <c r="AD8901" s="1"/>
  <c r="AF8901"/>
  <c r="A8903"/>
  <c r="A8905" s="1"/>
  <c r="A8906" s="1"/>
  <c r="A8907" s="1"/>
  <c r="A8908" s="1"/>
  <c r="A8909" s="1"/>
  <c r="A8910" s="1"/>
  <c r="A8912" s="1"/>
  <c r="A8913" s="1"/>
  <c r="A8914" s="1"/>
  <c r="A8915" s="1"/>
  <c r="A8916" s="1"/>
  <c r="A8917" s="1"/>
  <c r="A8918" s="1"/>
  <c r="A8919" s="1"/>
  <c r="A8920" s="1"/>
  <c r="A8921" s="1"/>
  <c r="A8922" s="1"/>
  <c r="A8923" s="1"/>
  <c r="A8924" s="1"/>
  <c r="A8925" s="1"/>
  <c r="A8927" s="1"/>
  <c r="A8928" s="1"/>
  <c r="A8929" s="1"/>
  <c r="A8930" s="1"/>
  <c r="A8931" s="1"/>
  <c r="A8932" s="1"/>
  <c r="A8933" s="1"/>
  <c r="A8934" s="1"/>
  <c r="A8935" s="1"/>
  <c r="A8936" s="1"/>
  <c r="A8937" s="1"/>
  <c r="A8938" s="1"/>
  <c r="A8939" s="1"/>
  <c r="A8940" s="1"/>
  <c r="A8941" s="1"/>
  <c r="A8943" s="1"/>
  <c r="A8944" s="1"/>
  <c r="A8945" s="1"/>
  <c r="A8946" s="1"/>
  <c r="A8947" s="1"/>
  <c r="A8950" s="1"/>
  <c r="H8902"/>
  <c r="AC8902"/>
  <c r="AD8902" s="1"/>
  <c r="AE8902"/>
  <c r="AF8902"/>
  <c r="F8903"/>
  <c r="H8903"/>
  <c r="AC8903"/>
  <c r="AD8903" s="1"/>
  <c r="AE8903"/>
  <c r="AF8903"/>
  <c r="H8904"/>
  <c r="AC8904"/>
  <c r="AD8904" s="1"/>
  <c r="AE8904"/>
  <c r="AF8904"/>
  <c r="F8905"/>
  <c r="H8905"/>
  <c r="AC8905"/>
  <c r="AD8905" s="1"/>
  <c r="AE8905"/>
  <c r="AF8905"/>
  <c r="F8906"/>
  <c r="H8906"/>
  <c r="AC8906"/>
  <c r="AD8906" s="1"/>
  <c r="AE8906"/>
  <c r="AF8906"/>
  <c r="H8907"/>
  <c r="AC8907"/>
  <c r="AD8907" s="1"/>
  <c r="AE8907"/>
  <c r="AF8907"/>
  <c r="F8908"/>
  <c r="H8908"/>
  <c r="AC8908"/>
  <c r="AD8908" s="1"/>
  <c r="AE8908"/>
  <c r="AF8908"/>
  <c r="H8909"/>
  <c r="AC8909"/>
  <c r="AD8909" s="1"/>
  <c r="AE8909"/>
  <c r="AF8909"/>
  <c r="H8910"/>
  <c r="AC8910"/>
  <c r="AD8910" s="1"/>
  <c r="AE8910"/>
  <c r="AF8910"/>
  <c r="H8911"/>
  <c r="AC8911"/>
  <c r="AD8911" s="1"/>
  <c r="AF8911"/>
  <c r="F8912"/>
  <c r="H8912"/>
  <c r="AC8912"/>
  <c r="AD8912" s="1"/>
  <c r="AE8912"/>
  <c r="AF8912"/>
  <c r="F8913"/>
  <c r="H8913"/>
  <c r="AC8913"/>
  <c r="AD8913" s="1"/>
  <c r="AE8913"/>
  <c r="AF8913"/>
  <c r="F8914"/>
  <c r="H8914"/>
  <c r="AC8914"/>
  <c r="AD8914" s="1"/>
  <c r="AF8914"/>
  <c r="F8915"/>
  <c r="H8915"/>
  <c r="AC8915"/>
  <c r="AD8915" s="1"/>
  <c r="AE8915"/>
  <c r="AF8915"/>
  <c r="F8916"/>
  <c r="H8916"/>
  <c r="AC8916"/>
  <c r="AD8916" s="1"/>
  <c r="AE8916"/>
  <c r="AF8916"/>
  <c r="F8917"/>
  <c r="H8917"/>
  <c r="AC8917"/>
  <c r="AD8917" s="1"/>
  <c r="AE8917"/>
  <c r="AF8917"/>
  <c r="F8918"/>
  <c r="H8918"/>
  <c r="AC8918"/>
  <c r="AD8918" s="1"/>
  <c r="AE8918"/>
  <c r="AF8918"/>
  <c r="F8919"/>
  <c r="H8919"/>
  <c r="AC8919"/>
  <c r="AD8919" s="1"/>
  <c r="AE8919"/>
  <c r="AF8919"/>
  <c r="F8920"/>
  <c r="H8920"/>
  <c r="AC8920"/>
  <c r="AD8920" s="1"/>
  <c r="AE8920"/>
  <c r="AF8920"/>
  <c r="F8921"/>
  <c r="H8921"/>
  <c r="AC8921"/>
  <c r="AD8921" s="1"/>
  <c r="AE8921"/>
  <c r="AF8921"/>
  <c r="F8922"/>
  <c r="H8922"/>
  <c r="AC8922"/>
  <c r="AD8922" s="1"/>
  <c r="AE8922"/>
  <c r="AF8922"/>
  <c r="F8923"/>
  <c r="H8923"/>
  <c r="AC8923"/>
  <c r="AD8923" s="1"/>
  <c r="AE8923"/>
  <c r="AF8923"/>
  <c r="F8924"/>
  <c r="H8924"/>
  <c r="AC8924"/>
  <c r="AD8924" s="1"/>
  <c r="AE8924"/>
  <c r="AF8924"/>
  <c r="F8925"/>
  <c r="H8925"/>
  <c r="AC8925"/>
  <c r="AD8925" s="1"/>
  <c r="AE8925"/>
  <c r="AF8925"/>
  <c r="H8926"/>
  <c r="AC8926"/>
  <c r="AD8926" s="1"/>
  <c r="AE8926"/>
  <c r="AF8926"/>
  <c r="F8927"/>
  <c r="H8927"/>
  <c r="AC8927"/>
  <c r="AD8927" s="1"/>
  <c r="AE8927"/>
  <c r="AF8927"/>
  <c r="F8928"/>
  <c r="H8928"/>
  <c r="AC8928"/>
  <c r="AD8928" s="1"/>
  <c r="AE8928"/>
  <c r="AF8928"/>
  <c r="F8929"/>
  <c r="H8929"/>
  <c r="AC8929"/>
  <c r="AD8929" s="1"/>
  <c r="AE8929"/>
  <c r="AF8929"/>
  <c r="F8930"/>
  <c r="H8930"/>
  <c r="AC8930"/>
  <c r="AD8930" s="1"/>
  <c r="AE8930"/>
  <c r="AF8930"/>
  <c r="F8931"/>
  <c r="H8931"/>
  <c r="AC8931"/>
  <c r="AD8931" s="1"/>
  <c r="AE8931"/>
  <c r="AF8931"/>
  <c r="F8932"/>
  <c r="H8932"/>
  <c r="AC8932"/>
  <c r="AD8932" s="1"/>
  <c r="AE8932"/>
  <c r="AF8932"/>
  <c r="F8933"/>
  <c r="H8933"/>
  <c r="AC8933"/>
  <c r="AD8933" s="1"/>
  <c r="AF8933"/>
  <c r="F8934"/>
  <c r="H8934"/>
  <c r="AC8934"/>
  <c r="AD8934" s="1"/>
  <c r="AE8934"/>
  <c r="AF8934"/>
  <c r="H8935"/>
  <c r="AC8935"/>
  <c r="AD8935" s="1"/>
  <c r="AE8935"/>
  <c r="AF8935"/>
  <c r="H8936"/>
  <c r="AC8936"/>
  <c r="AD8936" s="1"/>
  <c r="AE8936"/>
  <c r="AF8936"/>
  <c r="F8937"/>
  <c r="H8937"/>
  <c r="AC8937"/>
  <c r="AD8937" s="1"/>
  <c r="AE8937"/>
  <c r="AF8937"/>
  <c r="F8938"/>
  <c r="H8938"/>
  <c r="AC8938"/>
  <c r="AD8938" s="1"/>
  <c r="AE8938"/>
  <c r="AF8938"/>
  <c r="F8939"/>
  <c r="H8939"/>
  <c r="AC8939"/>
  <c r="AD8939" s="1"/>
  <c r="AE8939"/>
  <c r="AF8939"/>
  <c r="F8940"/>
  <c r="H8940"/>
  <c r="AC8940"/>
  <c r="AD8940" s="1"/>
  <c r="AE8940"/>
  <c r="AF8940"/>
  <c r="F8941"/>
  <c r="H8941"/>
  <c r="AC8941"/>
  <c r="AD8941" s="1"/>
  <c r="AE8941"/>
  <c r="AF8941"/>
  <c r="H8942"/>
  <c r="AC8942"/>
  <c r="AD8942" s="1"/>
  <c r="AE8942"/>
  <c r="AF8942"/>
  <c r="F8943"/>
  <c r="AC8943"/>
  <c r="AD8943" s="1"/>
  <c r="AF8943"/>
  <c r="F8944"/>
  <c r="H8944"/>
  <c r="AC8944"/>
  <c r="AD8944" s="1"/>
  <c r="AE8944"/>
  <c r="AF8944"/>
  <c r="F8945"/>
  <c r="H8945"/>
  <c r="AC8945"/>
  <c r="AD8945" s="1"/>
  <c r="AE8945"/>
  <c r="AF8945"/>
  <c r="F8946"/>
  <c r="H8946"/>
  <c r="AC8946"/>
  <c r="AD8946" s="1"/>
  <c r="AE8946"/>
  <c r="AF8946"/>
  <c r="F8947"/>
  <c r="H8947"/>
  <c r="AC8947"/>
  <c r="AD8947" s="1"/>
  <c r="AE8947"/>
  <c r="AF8947"/>
  <c r="H8948"/>
  <c r="AC8948"/>
  <c r="AD8948" s="1"/>
  <c r="AE8948"/>
  <c r="AF8948"/>
  <c r="H8949"/>
  <c r="AC8949"/>
  <c r="AD8949" s="1"/>
  <c r="AE8949"/>
  <c r="AF8949"/>
  <c r="F8950"/>
  <c r="H8950"/>
  <c r="AC8950"/>
  <c r="AD8950" s="1"/>
  <c r="AE8950"/>
  <c r="AF8950"/>
  <c r="A8952"/>
  <c r="A8954" s="1"/>
  <c r="A8956" s="1"/>
  <c r="A8957" s="1"/>
  <c r="A8958" s="1"/>
  <c r="A8961" s="1"/>
  <c r="A8962" s="1"/>
  <c r="A8963" s="1"/>
  <c r="A8964" s="1"/>
  <c r="A8965" s="1"/>
  <c r="A8966" s="1"/>
  <c r="A8968" s="1"/>
  <c r="A8969" s="1"/>
  <c r="A8973" s="1"/>
  <c r="A8974" s="1"/>
  <c r="A8975" s="1"/>
  <c r="A8976" s="1"/>
  <c r="A8977" s="1"/>
  <c r="A8978" s="1"/>
  <c r="A8979" s="1"/>
  <c r="A8980" s="1"/>
  <c r="A8981" s="1"/>
  <c r="A8985" s="1"/>
  <c r="A8987" s="1"/>
  <c r="A8990" s="1"/>
  <c r="F8952"/>
  <c r="H8952"/>
  <c r="AC8952"/>
  <c r="AD8952" s="1"/>
  <c r="AE8952"/>
  <c r="AF8952"/>
  <c r="H8953"/>
  <c r="AC8953"/>
  <c r="AD8953" s="1"/>
  <c r="AF8953"/>
  <c r="F8954"/>
  <c r="H8954"/>
  <c r="AC8954"/>
  <c r="AD8954" s="1"/>
  <c r="AE8954"/>
  <c r="AF8954"/>
  <c r="H8955"/>
  <c r="AC8955"/>
  <c r="AD8955" s="1"/>
  <c r="AE8955"/>
  <c r="AF8955"/>
  <c r="F8956"/>
  <c r="H8956"/>
  <c r="AC8956"/>
  <c r="AD8956" s="1"/>
  <c r="AF8956"/>
  <c r="F8957"/>
  <c r="H8957"/>
  <c r="AC8957"/>
  <c r="AD8957" s="1"/>
  <c r="AE8957"/>
  <c r="AF8957"/>
  <c r="F8958"/>
  <c r="H8958"/>
  <c r="AC8958"/>
  <c r="AD8958" s="1"/>
  <c r="AE8958"/>
  <c r="AF8958"/>
  <c r="H8959"/>
  <c r="AC8959"/>
  <c r="AD8959" s="1"/>
  <c r="AE8959"/>
  <c r="AF8959"/>
  <c r="H8960"/>
  <c r="AC8960"/>
  <c r="AD8960" s="1"/>
  <c r="AF8960"/>
  <c r="F8961"/>
  <c r="H8961"/>
  <c r="AC8961"/>
  <c r="AD8961" s="1"/>
  <c r="AF8961"/>
  <c r="F8962"/>
  <c r="H8962"/>
  <c r="AC8962"/>
  <c r="AD8962" s="1"/>
  <c r="AF8962"/>
  <c r="F8963"/>
  <c r="H8963"/>
  <c r="AC8963"/>
  <c r="AD8963" s="1"/>
  <c r="AE8963"/>
  <c r="AF8963"/>
  <c r="F8964"/>
  <c r="H8964"/>
  <c r="AC8964"/>
  <c r="AD8964" s="1"/>
  <c r="AE8964"/>
  <c r="AF8964"/>
  <c r="F8965"/>
  <c r="H8965"/>
  <c r="AC8965"/>
  <c r="AD8965" s="1"/>
  <c r="AE8965"/>
  <c r="AF8965"/>
  <c r="F8966"/>
  <c r="H8966"/>
  <c r="AC8966"/>
  <c r="AD8966" s="1"/>
  <c r="AF8966"/>
  <c r="H8967"/>
  <c r="AC8967"/>
  <c r="AD8967" s="1"/>
  <c r="AE8967"/>
  <c r="AF8967"/>
  <c r="F8968"/>
  <c r="H8968"/>
  <c r="AC8968"/>
  <c r="AD8968" s="1"/>
  <c r="AE8968"/>
  <c r="AF8968"/>
  <c r="F8969"/>
  <c r="H8969"/>
  <c r="AC8969"/>
  <c r="AD8969" s="1"/>
  <c r="AE8969"/>
  <c r="AF8969"/>
  <c r="H8970"/>
  <c r="AC8970"/>
  <c r="AD8970" s="1"/>
  <c r="AE8970"/>
  <c r="AF8970"/>
  <c r="H8971"/>
  <c r="AC8971"/>
  <c r="AD8971" s="1"/>
  <c r="AE8971"/>
  <c r="AF8971"/>
  <c r="H8972"/>
  <c r="AC8972"/>
  <c r="AD8972" s="1"/>
  <c r="AE8972"/>
  <c r="AF8972"/>
  <c r="F8973"/>
  <c r="H8973"/>
  <c r="AC8973"/>
  <c r="AD8973" s="1"/>
  <c r="AE8973"/>
  <c r="AF8973"/>
  <c r="F8974"/>
  <c r="H8974"/>
  <c r="AC8974"/>
  <c r="AD8974" s="1"/>
  <c r="AE8974"/>
  <c r="AF8974"/>
  <c r="F8975"/>
  <c r="H8975"/>
  <c r="AC8975"/>
  <c r="AD8975" s="1"/>
  <c r="AE8975"/>
  <c r="AF8975"/>
  <c r="F8976"/>
  <c r="H8976"/>
  <c r="AC8976"/>
  <c r="AD8976" s="1"/>
  <c r="AE8976"/>
  <c r="AF8976"/>
  <c r="F8977"/>
  <c r="H8977"/>
  <c r="AC8977"/>
  <c r="AD8977" s="1"/>
  <c r="AE8977"/>
  <c r="AF8977"/>
  <c r="F8978"/>
  <c r="H8978"/>
  <c r="AC8978"/>
  <c r="AD8978" s="1"/>
  <c r="AE8978"/>
  <c r="AF8978"/>
  <c r="F8979"/>
  <c r="H8979"/>
  <c r="AC8979"/>
  <c r="AD8979" s="1"/>
  <c r="AF8979"/>
  <c r="F8980"/>
  <c r="H8980"/>
  <c r="AC8980"/>
  <c r="AD8980" s="1"/>
  <c r="AF8980"/>
  <c r="F8981"/>
  <c r="H8981"/>
  <c r="AC8981"/>
  <c r="AD8981" s="1"/>
  <c r="AF8981"/>
  <c r="H8982"/>
  <c r="AC8982"/>
  <c r="AD8982" s="1"/>
  <c r="AE8982"/>
  <c r="AF8982"/>
  <c r="H8983"/>
  <c r="AC8983"/>
  <c r="AD8983" s="1"/>
  <c r="AE8983"/>
  <c r="AF8983"/>
  <c r="H8984"/>
  <c r="AC8984"/>
  <c r="AD8984" s="1"/>
  <c r="AE8984"/>
  <c r="AF8984"/>
  <c r="F8985"/>
  <c r="H8985"/>
  <c r="AC8985"/>
  <c r="AD8985" s="1"/>
  <c r="AF8985"/>
  <c r="H8986"/>
  <c r="AC8986"/>
  <c r="AD8986" s="1"/>
  <c r="AE8986"/>
  <c r="AF8986"/>
  <c r="F8987"/>
  <c r="H8987"/>
  <c r="AC8987"/>
  <c r="AD8987" s="1"/>
  <c r="AE8987"/>
  <c r="AF8987"/>
  <c r="H8988"/>
  <c r="AC8988"/>
  <c r="AD8988" s="1"/>
  <c r="AF8988"/>
  <c r="H8989"/>
  <c r="AC8989"/>
  <c r="AD8989" s="1"/>
  <c r="AE8989"/>
  <c r="AF8989"/>
  <c r="F8990"/>
  <c r="H8990"/>
  <c r="AC8990"/>
  <c r="AD8990" s="1"/>
  <c r="AE8990"/>
  <c r="AF8990"/>
  <c r="F8992"/>
  <c r="H8992"/>
  <c r="AC8992"/>
  <c r="AD8992" s="1"/>
  <c r="AE8992"/>
  <c r="AF8992"/>
  <c r="AG8992" s="1"/>
  <c r="F8993"/>
  <c r="H8993"/>
  <c r="AC8993"/>
  <c r="AD8993" s="1"/>
  <c r="AE8993"/>
  <c r="AF8993"/>
  <c r="A8994"/>
  <c r="A8995" s="1"/>
  <c r="A8996" s="1"/>
  <c r="F8994"/>
  <c r="H8994"/>
  <c r="AC8994"/>
  <c r="AD8994" s="1"/>
  <c r="AF8994"/>
  <c r="F8995"/>
  <c r="H8995"/>
  <c r="AC8995"/>
  <c r="AD8995" s="1"/>
  <c r="AF8995"/>
  <c r="F8996"/>
  <c r="H8996"/>
  <c r="AC8996"/>
  <c r="AD8996" s="1"/>
  <c r="AE8996"/>
  <c r="AF8996"/>
  <c r="F8997"/>
  <c r="H8997"/>
  <c r="AC8997"/>
  <c r="AD8997" s="1"/>
  <c r="AE8997"/>
  <c r="AF8997"/>
  <c r="A8998"/>
  <c r="F8998"/>
  <c r="H8998"/>
  <c r="AC8998"/>
  <c r="AD8998" s="1"/>
  <c r="AE8998"/>
  <c r="AF8998"/>
  <c r="A8999"/>
  <c r="A9000" s="1"/>
  <c r="F8999"/>
  <c r="H8999"/>
  <c r="AC8999"/>
  <c r="AD8999" s="1"/>
  <c r="AE8999"/>
  <c r="AF8999"/>
  <c r="F9000"/>
  <c r="H9000"/>
  <c r="AC9000"/>
  <c r="AD9000" s="1"/>
  <c r="AE9000"/>
  <c r="AF9000"/>
  <c r="H9004"/>
  <c r="AC9004"/>
  <c r="AD9004" s="1"/>
  <c r="AE9004"/>
  <c r="AF9004"/>
  <c r="H9005"/>
  <c r="AC9005"/>
  <c r="AD9005" s="1"/>
  <c r="AE9005"/>
  <c r="AF9005"/>
  <c r="H9006"/>
  <c r="AC9006"/>
  <c r="AD9006" s="1"/>
  <c r="AE9006"/>
  <c r="AF9006"/>
  <c r="H9007"/>
  <c r="AC9007"/>
  <c r="AD9007" s="1"/>
  <c r="AE9007"/>
  <c r="AF9007"/>
  <c r="H9008"/>
  <c r="AC9008"/>
  <c r="AD9008" s="1"/>
  <c r="AE9008"/>
  <c r="AF9008"/>
  <c r="H9009"/>
  <c r="AC9009"/>
  <c r="AD9009" s="1"/>
  <c r="AE9009"/>
  <c r="AF9009"/>
  <c r="G9012"/>
  <c r="H9012" s="1"/>
  <c r="P9012"/>
  <c r="AF9012" s="1"/>
  <c r="AE9012"/>
  <c r="H9013"/>
  <c r="AC9013"/>
  <c r="AD9013" s="1"/>
  <c r="AE9013"/>
  <c r="AF9013"/>
  <c r="H9014"/>
  <c r="AC9014"/>
  <c r="AD9014" s="1"/>
  <c r="AE9014"/>
  <c r="AF9014"/>
  <c r="H9015"/>
  <c r="AC9015"/>
  <c r="AD9015" s="1"/>
  <c r="AE9015"/>
  <c r="AF9015"/>
  <c r="H9016"/>
  <c r="AC9016"/>
  <c r="AD9016" s="1"/>
  <c r="AE9016"/>
  <c r="AF9016"/>
  <c r="H9017"/>
  <c r="AC9017"/>
  <c r="AD9017" s="1"/>
  <c r="AE9017"/>
  <c r="AF9017"/>
  <c r="H9018"/>
  <c r="AC9018"/>
  <c r="AD9018" s="1"/>
  <c r="AE9018"/>
  <c r="AF9018"/>
  <c r="H9019"/>
  <c r="AC9019"/>
  <c r="AD9019" s="1"/>
  <c r="AE9019"/>
  <c r="AF9019"/>
  <c r="H9020"/>
  <c r="AC9020"/>
  <c r="AD9020" s="1"/>
  <c r="AE9020"/>
  <c r="AF9020"/>
  <c r="H9021"/>
  <c r="AC9021"/>
  <c r="AD9021" s="1"/>
  <c r="AE9021"/>
  <c r="AF9021"/>
  <c r="H9022"/>
  <c r="AC9022"/>
  <c r="AD9022" s="1"/>
  <c r="AE9022"/>
  <c r="AF9022"/>
  <c r="H9023"/>
  <c r="AC9023"/>
  <c r="AD9023" s="1"/>
  <c r="AE9023"/>
  <c r="AF9023"/>
  <c r="H9024"/>
  <c r="AC9024"/>
  <c r="AD9024" s="1"/>
  <c r="AE9024"/>
  <c r="AF9024"/>
  <c r="H9025"/>
  <c r="AC9025"/>
  <c r="AD9025" s="1"/>
  <c r="AE9025"/>
  <c r="AF9025"/>
  <c r="H9026"/>
  <c r="AC9026"/>
  <c r="AD9026" s="1"/>
  <c r="AE9026"/>
  <c r="AF9026"/>
  <c r="H9027"/>
  <c r="AC9027"/>
  <c r="AD9027" s="1"/>
  <c r="AE9027"/>
  <c r="AF9027"/>
  <c r="H9028"/>
  <c r="AC9028"/>
  <c r="AD9028" s="1"/>
  <c r="AE9028"/>
  <c r="AF9028"/>
  <c r="H9029"/>
  <c r="AC9029"/>
  <c r="AD9029" s="1"/>
  <c r="AE9029"/>
  <c r="AF9029"/>
  <c r="H9031"/>
  <c r="AC9031"/>
  <c r="AD9031" s="1"/>
  <c r="AE9031"/>
  <c r="AF9031"/>
  <c r="H9032"/>
  <c r="AC9032"/>
  <c r="AD9032" s="1"/>
  <c r="AE9032"/>
  <c r="AF9032"/>
  <c r="H9033"/>
  <c r="AC9033"/>
  <c r="AD9033" s="1"/>
  <c r="AE9033"/>
  <c r="AF9033"/>
  <c r="AG9033" s="1"/>
  <c r="H9034"/>
  <c r="AC9034"/>
  <c r="AD9034" s="1"/>
  <c r="AE9034"/>
  <c r="AF9034"/>
  <c r="H9035"/>
  <c r="AC9035"/>
  <c r="AD9035" s="1"/>
  <c r="AE9035"/>
  <c r="AF9035"/>
  <c r="H9036"/>
  <c r="AC9036"/>
  <c r="AD9036" s="1"/>
  <c r="AE9036"/>
  <c r="AF9036"/>
  <c r="H9037"/>
  <c r="AC9037"/>
  <c r="AD9037" s="1"/>
  <c r="AE9037"/>
  <c r="AF9037"/>
  <c r="H9038"/>
  <c r="AC9038"/>
  <c r="AD9038" s="1"/>
  <c r="AE9038"/>
  <c r="AF9038"/>
  <c r="H9039"/>
  <c r="AC9039"/>
  <c r="AD9039" s="1"/>
  <c r="AE9039"/>
  <c r="AF9039"/>
  <c r="H9041"/>
  <c r="AC9041"/>
  <c r="AD9041" s="1"/>
  <c r="AE9041"/>
  <c r="AF9041"/>
  <c r="H9042"/>
  <c r="AC9042"/>
  <c r="AD9042" s="1"/>
  <c r="AE9042"/>
  <c r="AF9042"/>
  <c r="H9043"/>
  <c r="AC9043"/>
  <c r="AD9043" s="1"/>
  <c r="AE9043"/>
  <c r="AF9043"/>
  <c r="H9044"/>
  <c r="P9044"/>
  <c r="AC9044" s="1"/>
  <c r="AE9044"/>
  <c r="H9045"/>
  <c r="AC9045"/>
  <c r="AD9045" s="1"/>
  <c r="AE9045"/>
  <c r="AF9045"/>
  <c r="H9046"/>
  <c r="AC9046"/>
  <c r="AD9046" s="1"/>
  <c r="AE9046"/>
  <c r="AF9046"/>
  <c r="H9047"/>
  <c r="AC9047"/>
  <c r="AD9047" s="1"/>
  <c r="AE9047"/>
  <c r="AF9047"/>
  <c r="H9048"/>
  <c r="AC9048"/>
  <c r="AD9048" s="1"/>
  <c r="AE9048"/>
  <c r="AF9048"/>
  <c r="H9049"/>
  <c r="AC9049"/>
  <c r="AD9049" s="1"/>
  <c r="AE9049"/>
  <c r="AF9049"/>
  <c r="H9050"/>
  <c r="AC9050"/>
  <c r="AD9050" s="1"/>
  <c r="AE9050"/>
  <c r="AF9050"/>
  <c r="H9051"/>
  <c r="AC9051"/>
  <c r="AD9051" s="1"/>
  <c r="AE9051"/>
  <c r="AF9051"/>
  <c r="H9052"/>
  <c r="AC9052"/>
  <c r="AD9052" s="1"/>
  <c r="AE9052"/>
  <c r="AF9052"/>
  <c r="H9053"/>
  <c r="AC9053"/>
  <c r="AD9053" s="1"/>
  <c r="AE9053"/>
  <c r="AF9053"/>
  <c r="H9054"/>
  <c r="AC9054"/>
  <c r="AD9054" s="1"/>
  <c r="AE9054"/>
  <c r="AF9054"/>
  <c r="H9055"/>
  <c r="AC9055"/>
  <c r="AD9055" s="1"/>
  <c r="AE9055"/>
  <c r="AF9055"/>
  <c r="H9056"/>
  <c r="AC9056"/>
  <c r="AD9056" s="1"/>
  <c r="AE9056"/>
  <c r="AF9056"/>
  <c r="H9057"/>
  <c r="AC9057"/>
  <c r="AD9057" s="1"/>
  <c r="AE9057"/>
  <c r="AF9057"/>
  <c r="H9058"/>
  <c r="AC9058"/>
  <c r="AD9058" s="1"/>
  <c r="AE9058"/>
  <c r="AF9058"/>
  <c r="H9059"/>
  <c r="AC9059"/>
  <c r="AD9059" s="1"/>
  <c r="AE9059"/>
  <c r="AF9059"/>
  <c r="H9060"/>
  <c r="AC9060"/>
  <c r="AD9060" s="1"/>
  <c r="AE9060"/>
  <c r="AF9060"/>
  <c r="H9061"/>
  <c r="AC9061"/>
  <c r="AD9061" s="1"/>
  <c r="AE9061"/>
  <c r="AF9061"/>
  <c r="H9062"/>
  <c r="AC9062"/>
  <c r="AD9062" s="1"/>
  <c r="AE9062"/>
  <c r="AF9062"/>
  <c r="H9063"/>
  <c r="AC9063"/>
  <c r="AD9063" s="1"/>
  <c r="AE9063"/>
  <c r="AF9063"/>
  <c r="H9064"/>
  <c r="AC9064"/>
  <c r="AD9064" s="1"/>
  <c r="AE9064"/>
  <c r="AF9064"/>
  <c r="H9065"/>
  <c r="AC9065"/>
  <c r="AD9065" s="1"/>
  <c r="AE9065"/>
  <c r="AF9065"/>
  <c r="H9066"/>
  <c r="AC9066"/>
  <c r="AD9066" s="1"/>
  <c r="AE9066"/>
  <c r="AF9066"/>
  <c r="H9067"/>
  <c r="AC9067"/>
  <c r="AD9067" s="1"/>
  <c r="AE9067"/>
  <c r="AF9067"/>
  <c r="H9068"/>
  <c r="AC9068"/>
  <c r="AD9068" s="1"/>
  <c r="AE9068"/>
  <c r="AF9068"/>
  <c r="H9069"/>
  <c r="AC9069"/>
  <c r="AD9069" s="1"/>
  <c r="AE9069"/>
  <c r="AF9069"/>
  <c r="H9070"/>
  <c r="AC9070"/>
  <c r="AD9070" s="1"/>
  <c r="AE9070"/>
  <c r="AF9070"/>
  <c r="AG9070" s="1"/>
  <c r="H9071"/>
  <c r="AC9071"/>
  <c r="AD9071" s="1"/>
  <c r="AE9071"/>
  <c r="AF9071"/>
  <c r="H9072"/>
  <c r="AC9072"/>
  <c r="AD9072" s="1"/>
  <c r="AE9072"/>
  <c r="AF9072"/>
  <c r="H9073"/>
  <c r="AC9073"/>
  <c r="AD9073" s="1"/>
  <c r="AE9073"/>
  <c r="AF9073"/>
  <c r="H9074"/>
  <c r="AC9074"/>
  <c r="AD9074" s="1"/>
  <c r="AE9074"/>
  <c r="AF9074"/>
  <c r="H9075"/>
  <c r="AC9075"/>
  <c r="AD9075" s="1"/>
  <c r="AE9075"/>
  <c r="AF9075"/>
  <c r="H9076"/>
  <c r="AC9076"/>
  <c r="AD9076" s="1"/>
  <c r="AE9076"/>
  <c r="AF9076"/>
  <c r="H9077"/>
  <c r="AC9077"/>
  <c r="AD9077" s="1"/>
  <c r="AE9077"/>
  <c r="AF9077"/>
  <c r="H9078"/>
  <c r="AC9078"/>
  <c r="AD9078" s="1"/>
  <c r="AE9078"/>
  <c r="AF9078"/>
  <c r="H9079"/>
  <c r="AC9079"/>
  <c r="AD9079" s="1"/>
  <c r="AE9079"/>
  <c r="AF9079"/>
  <c r="H9080"/>
  <c r="AC9080"/>
  <c r="AD9080" s="1"/>
  <c r="AE9080"/>
  <c r="AF9080"/>
  <c r="H9081"/>
  <c r="AC9081"/>
  <c r="AD9081" s="1"/>
  <c r="AE9081"/>
  <c r="AF9081"/>
  <c r="H9082"/>
  <c r="AC9082"/>
  <c r="AD9082" s="1"/>
  <c r="AE9082"/>
  <c r="AF9082"/>
  <c r="H9083"/>
  <c r="AC9083"/>
  <c r="AD9083" s="1"/>
  <c r="AE9083"/>
  <c r="AF9083"/>
  <c r="H9084"/>
  <c r="AC9084"/>
  <c r="AD9084" s="1"/>
  <c r="AE9084"/>
  <c r="AF9084"/>
  <c r="H9085"/>
  <c r="AC9085"/>
  <c r="AD9085" s="1"/>
  <c r="AE9085"/>
  <c r="AF9085"/>
  <c r="H9086"/>
  <c r="AC9086"/>
  <c r="AD9086" s="1"/>
  <c r="AE9086"/>
  <c r="AF9086"/>
  <c r="H9087"/>
  <c r="AC9087"/>
  <c r="AD9087" s="1"/>
  <c r="AE9087"/>
  <c r="AF9087"/>
  <c r="H9088"/>
  <c r="AC9088"/>
  <c r="AD9088" s="1"/>
  <c r="AE9088"/>
  <c r="AF9088"/>
  <c r="H9089"/>
  <c r="AC9089"/>
  <c r="AE9089"/>
  <c r="AF9089"/>
  <c r="H9090"/>
  <c r="AC9090"/>
  <c r="AD9090" s="1"/>
  <c r="AE9090"/>
  <c r="AF9090"/>
  <c r="H9091"/>
  <c r="AC9091"/>
  <c r="AD9091" s="1"/>
  <c r="AE9091"/>
  <c r="AF9091"/>
  <c r="H9092"/>
  <c r="AC9092"/>
  <c r="AD9092" s="1"/>
  <c r="AE9092"/>
  <c r="AF9092"/>
  <c r="H9093"/>
  <c r="AC9093"/>
  <c r="AD9093" s="1"/>
  <c r="AE9093"/>
  <c r="AF9093"/>
  <c r="H9094"/>
  <c r="AC9094"/>
  <c r="AD9094" s="1"/>
  <c r="AE9094"/>
  <c r="AF9094"/>
  <c r="H9095"/>
  <c r="AC9095"/>
  <c r="AD9095" s="1"/>
  <c r="AE9095"/>
  <c r="AF9095"/>
  <c r="H9096"/>
  <c r="AC9096"/>
  <c r="AD9096" s="1"/>
  <c r="AE9096"/>
  <c r="AF9096"/>
  <c r="H9097"/>
  <c r="AC9097"/>
  <c r="AD9097" s="1"/>
  <c r="AE9097"/>
  <c r="AF9097"/>
  <c r="H9098"/>
  <c r="AC9098"/>
  <c r="AE9098"/>
  <c r="AF9098"/>
  <c r="H9099"/>
  <c r="AC9099"/>
  <c r="AD9099" s="1"/>
  <c r="AE9099"/>
  <c r="AF9099"/>
  <c r="H9100"/>
  <c r="AC9100"/>
  <c r="AD9100" s="1"/>
  <c r="AE9100"/>
  <c r="AF9100"/>
  <c r="H9101"/>
  <c r="AC9101"/>
  <c r="AD9101" s="1"/>
  <c r="AE9101"/>
  <c r="AF9101"/>
  <c r="H9102"/>
  <c r="AC9102"/>
  <c r="AE9102"/>
  <c r="AF9102"/>
  <c r="H9103"/>
  <c r="AC9103"/>
  <c r="AD9103" s="1"/>
  <c r="AE9103"/>
  <c r="AF9103"/>
  <c r="H9104"/>
  <c r="AC9104"/>
  <c r="AD9104" s="1"/>
  <c r="AE9104"/>
  <c r="AF9104"/>
  <c r="H9105"/>
  <c r="AC9105"/>
  <c r="AD9105" s="1"/>
  <c r="AE9105"/>
  <c r="AF9105"/>
  <c r="H9106"/>
  <c r="AC9106"/>
  <c r="AD9106" s="1"/>
  <c r="AE9106"/>
  <c r="AF9106"/>
  <c r="H9107"/>
  <c r="AC9107"/>
  <c r="AE9107"/>
  <c r="AF9107"/>
  <c r="H9108"/>
  <c r="AC9108"/>
  <c r="AD9108" s="1"/>
  <c r="AE9108"/>
  <c r="AF9108"/>
  <c r="H9109"/>
  <c r="AC9109"/>
  <c r="AD9109" s="1"/>
  <c r="AE9109"/>
  <c r="AF9109"/>
  <c r="H9110"/>
  <c r="AC9110"/>
  <c r="AD9110" s="1"/>
  <c r="AE9110"/>
  <c r="AF9110"/>
  <c r="H9111"/>
  <c r="AC9111"/>
  <c r="AD9111" s="1"/>
  <c r="AE9111"/>
  <c r="AF9111"/>
  <c r="H9112"/>
  <c r="AC9112"/>
  <c r="AD9112" s="1"/>
  <c r="AE9112"/>
  <c r="AF9112"/>
  <c r="H9113"/>
  <c r="AC9113"/>
  <c r="AD9113" s="1"/>
  <c r="AE9113"/>
  <c r="AF9113"/>
  <c r="H9114"/>
  <c r="AC9114"/>
  <c r="AD9114" s="1"/>
  <c r="AE9114"/>
  <c r="AF9114"/>
  <c r="H9115"/>
  <c r="AC9115"/>
  <c r="AD9115" s="1"/>
  <c r="AE9115"/>
  <c r="AF9115"/>
  <c r="H9116"/>
  <c r="AC9116"/>
  <c r="AD9116" s="1"/>
  <c r="AE9116"/>
  <c r="AF9116"/>
  <c r="H9117"/>
  <c r="AC9117"/>
  <c r="AD9117" s="1"/>
  <c r="AE9117"/>
  <c r="AF9117"/>
  <c r="H9118"/>
  <c r="AC9118"/>
  <c r="AD9118" s="1"/>
  <c r="AE9118"/>
  <c r="AF9118"/>
  <c r="H9119"/>
  <c r="AC9119"/>
  <c r="AD9119" s="1"/>
  <c r="AE9119"/>
  <c r="AF9119"/>
  <c r="H9120"/>
  <c r="AC9120"/>
  <c r="AD9120" s="1"/>
  <c r="AE9120"/>
  <c r="AF9120"/>
  <c r="H9121"/>
  <c r="AC9121"/>
  <c r="AD9121" s="1"/>
  <c r="AE9121"/>
  <c r="AF9121"/>
  <c r="H9122"/>
  <c r="AC9122"/>
  <c r="AD9122" s="1"/>
  <c r="AE9122"/>
  <c r="AF9122"/>
  <c r="H9123"/>
  <c r="AC9123"/>
  <c r="AD9123" s="1"/>
  <c r="AE9123"/>
  <c r="AF9123"/>
  <c r="H9124"/>
  <c r="AC9124"/>
  <c r="AD9124" s="1"/>
  <c r="AE9124"/>
  <c r="AF9124"/>
  <c r="H9125"/>
  <c r="AC9125"/>
  <c r="AD9125" s="1"/>
  <c r="AE9125"/>
  <c r="AF9125"/>
  <c r="H9126"/>
  <c r="AC9126"/>
  <c r="AD9126" s="1"/>
  <c r="AE9126"/>
  <c r="AF9126"/>
  <c r="H9127"/>
  <c r="AC9127"/>
  <c r="AD9127" s="1"/>
  <c r="AE9127"/>
  <c r="AF9127"/>
  <c r="H9128"/>
  <c r="AC9128"/>
  <c r="AD9128" s="1"/>
  <c r="AE9128"/>
  <c r="AF9128"/>
  <c r="H9129"/>
  <c r="AC9129"/>
  <c r="AD9129" s="1"/>
  <c r="AE9129"/>
  <c r="AF9129"/>
  <c r="H9130"/>
  <c r="AC9130"/>
  <c r="AD9130" s="1"/>
  <c r="AE9130"/>
  <c r="AF9130"/>
  <c r="H9131"/>
  <c r="AC9131"/>
  <c r="AD9131" s="1"/>
  <c r="AE9131"/>
  <c r="AF9131"/>
  <c r="H9132"/>
  <c r="AC9132"/>
  <c r="AD9132" s="1"/>
  <c r="AE9132"/>
  <c r="AF9132"/>
  <c r="H9133"/>
  <c r="AC9133"/>
  <c r="AD9133" s="1"/>
  <c r="AE9133"/>
  <c r="AF9133"/>
  <c r="H9134"/>
  <c r="AC9134"/>
  <c r="AD9134" s="1"/>
  <c r="AE9134"/>
  <c r="AF9134"/>
  <c r="H9135"/>
  <c r="AC9135"/>
  <c r="AD9135" s="1"/>
  <c r="AE9135"/>
  <c r="AF9135"/>
  <c r="H9136"/>
  <c r="AC9136"/>
  <c r="AD9136" s="1"/>
  <c r="AE9136"/>
  <c r="AF9136"/>
  <c r="H9137"/>
  <c r="AC9137"/>
  <c r="AD9137" s="1"/>
  <c r="AE9137"/>
  <c r="AF9137"/>
  <c r="H9138"/>
  <c r="AC9138"/>
  <c r="AD9138" s="1"/>
  <c r="AE9138"/>
  <c r="AF9138"/>
  <c r="H9139"/>
  <c r="AC9139"/>
  <c r="AD9139" s="1"/>
  <c r="AE9139"/>
  <c r="AF9139"/>
  <c r="H9140"/>
  <c r="AC9140"/>
  <c r="AD9140" s="1"/>
  <c r="AE9140"/>
  <c r="AF9140"/>
  <c r="H9141"/>
  <c r="AC9141"/>
  <c r="AD9141" s="1"/>
  <c r="AE9141"/>
  <c r="AF9141"/>
  <c r="H9142"/>
  <c r="AC9142"/>
  <c r="AD9142" s="1"/>
  <c r="AE9142"/>
  <c r="AF9142"/>
  <c r="H9143"/>
  <c r="AC9143"/>
  <c r="AD9143" s="1"/>
  <c r="AE9143"/>
  <c r="AF9143"/>
  <c r="AC9144"/>
  <c r="AD9144" s="1"/>
  <c r="AE9144"/>
  <c r="AF9144"/>
  <c r="AC9145"/>
  <c r="AD9145" s="1"/>
  <c r="AE9145"/>
  <c r="AF9145"/>
  <c r="AC9146"/>
  <c r="AD9146" s="1"/>
  <c r="AE9146"/>
  <c r="AF9146"/>
  <c r="AC9147"/>
  <c r="AD9147" s="1"/>
  <c r="AE9147"/>
  <c r="AF9147"/>
  <c r="AC9148"/>
  <c r="AD9148" s="1"/>
  <c r="AE9148"/>
  <c r="AF9148"/>
  <c r="AC9149"/>
  <c r="AD9149" s="1"/>
  <c r="AE9149"/>
  <c r="AF9149"/>
  <c r="AC9150"/>
  <c r="AD9150" s="1"/>
  <c r="AE9150"/>
  <c r="AF9150"/>
  <c r="AC9151"/>
  <c r="AD9151" s="1"/>
  <c r="AE9151"/>
  <c r="AF9151"/>
  <c r="F9155"/>
  <c r="H9155"/>
  <c r="AC9155"/>
  <c r="AD9155" s="1"/>
  <c r="AE9155"/>
  <c r="AF9155"/>
  <c r="F9157"/>
  <c r="H9157"/>
  <c r="AC9157"/>
  <c r="AD9157" s="1"/>
  <c r="AE9157"/>
  <c r="AF9157"/>
  <c r="F9159"/>
  <c r="H9159"/>
  <c r="AC9159"/>
  <c r="AD9159" s="1"/>
  <c r="AE9159"/>
  <c r="AF9159"/>
  <c r="F9161"/>
  <c r="H9161"/>
  <c r="AC9161"/>
  <c r="AD9161" s="1"/>
  <c r="AE9161"/>
  <c r="AF9161"/>
  <c r="F9163"/>
  <c r="H9163"/>
  <c r="AC9163"/>
  <c r="AD9163" s="1"/>
  <c r="AE9163"/>
  <c r="AF9163"/>
  <c r="F9164"/>
  <c r="H9164"/>
  <c r="AC9164"/>
  <c r="AD9164" s="1"/>
  <c r="AE9164"/>
  <c r="AF9164"/>
  <c r="F9166"/>
  <c r="H9166"/>
  <c r="AC9166"/>
  <c r="AD9166" s="1"/>
  <c r="AE9166"/>
  <c r="AF9166"/>
  <c r="F9167"/>
  <c r="H9167"/>
  <c r="AC9167"/>
  <c r="AD9167" s="1"/>
  <c r="AE9167"/>
  <c r="AF9167"/>
  <c r="F9170"/>
  <c r="H9170"/>
  <c r="AC9170"/>
  <c r="AD9170" s="1"/>
  <c r="AE9170"/>
  <c r="AF9170"/>
  <c r="F9171"/>
  <c r="H9171"/>
  <c r="AC9171"/>
  <c r="AD9171" s="1"/>
  <c r="AE9171"/>
  <c r="AF9171"/>
  <c r="AG9171" s="1"/>
  <c r="F9172"/>
  <c r="H9172"/>
  <c r="AC9172"/>
  <c r="AD9172" s="1"/>
  <c r="AE9172"/>
  <c r="AF9172"/>
  <c r="F9173"/>
  <c r="H9173"/>
  <c r="AC9173"/>
  <c r="AD9173" s="1"/>
  <c r="AE9173"/>
  <c r="AF9173"/>
  <c r="F9174"/>
  <c r="H9174"/>
  <c r="AC9174"/>
  <c r="AD9174" s="1"/>
  <c r="AE9174"/>
  <c r="AF9174"/>
  <c r="AG9174" s="1"/>
  <c r="F9175"/>
  <c r="H9175"/>
  <c r="AC9175"/>
  <c r="AD9175" s="1"/>
  <c r="AE9175"/>
  <c r="AF9175"/>
  <c r="F9176"/>
  <c r="G9176"/>
  <c r="H9176" s="1"/>
  <c r="AE9176"/>
  <c r="AF9176"/>
  <c r="F9177"/>
  <c r="H9177"/>
  <c r="AC9177"/>
  <c r="AD9177" s="1"/>
  <c r="AE9177"/>
  <c r="AF9177"/>
  <c r="F9178"/>
  <c r="H9178"/>
  <c r="AC9178"/>
  <c r="AD9178" s="1"/>
  <c r="AE9178"/>
  <c r="AF9178"/>
  <c r="F9179"/>
  <c r="H9179"/>
  <c r="AC9179"/>
  <c r="AD9179" s="1"/>
  <c r="AE9179"/>
  <c r="AF9179"/>
  <c r="F9180"/>
  <c r="H9180"/>
  <c r="AC9180"/>
  <c r="AD9180" s="1"/>
  <c r="AE9180"/>
  <c r="AF9180"/>
  <c r="F9181"/>
  <c r="G9181"/>
  <c r="H9181" s="1"/>
  <c r="AE9181"/>
  <c r="AF9181"/>
  <c r="F9182"/>
  <c r="H9182"/>
  <c r="AC9182"/>
  <c r="AD9182" s="1"/>
  <c r="AE9182"/>
  <c r="AF9182"/>
  <c r="F9183"/>
  <c r="H9183"/>
  <c r="AC9183"/>
  <c r="AD9183" s="1"/>
  <c r="AE9183"/>
  <c r="AF9183"/>
  <c r="F9184"/>
  <c r="H9184"/>
  <c r="AC9184"/>
  <c r="AD9184" s="1"/>
  <c r="AE9184"/>
  <c r="AF9184"/>
  <c r="F9185"/>
  <c r="H9185"/>
  <c r="AC9185"/>
  <c r="AD9185" s="1"/>
  <c r="AE9185"/>
  <c r="AF9185"/>
  <c r="F9186"/>
  <c r="H9186"/>
  <c r="AC9186"/>
  <c r="AD9186" s="1"/>
  <c r="AE9186"/>
  <c r="AF9186"/>
  <c r="F9187"/>
  <c r="H9187"/>
  <c r="AC9187"/>
  <c r="AD9187" s="1"/>
  <c r="AE9187"/>
  <c r="AF9187"/>
  <c r="F9188"/>
  <c r="H9188"/>
  <c r="AC9188"/>
  <c r="AD9188" s="1"/>
  <c r="AE9188"/>
  <c r="AF9188"/>
  <c r="F9189"/>
  <c r="H9189"/>
  <c r="AC9189"/>
  <c r="AD9189" s="1"/>
  <c r="AE9189"/>
  <c r="AF9189"/>
  <c r="F9190"/>
  <c r="H9190"/>
  <c r="AC9190"/>
  <c r="AD9190" s="1"/>
  <c r="AE9190"/>
  <c r="AF9190"/>
  <c r="F9191"/>
  <c r="H9191"/>
  <c r="AC9191"/>
  <c r="AD9191" s="1"/>
  <c r="AE9191"/>
  <c r="AF9191"/>
  <c r="F9192"/>
  <c r="H9192"/>
  <c r="AC9192"/>
  <c r="AD9192" s="1"/>
  <c r="AE9192"/>
  <c r="AF9192"/>
  <c r="F9194"/>
  <c r="H9194"/>
  <c r="AC9194"/>
  <c r="AD9194" s="1"/>
  <c r="AE9194"/>
  <c r="AF9194"/>
  <c r="F9195"/>
  <c r="H9195"/>
  <c r="AC9195"/>
  <c r="AD9195" s="1"/>
  <c r="AE9195"/>
  <c r="AF9195"/>
  <c r="F9196"/>
  <c r="H9196"/>
  <c r="AC9196"/>
  <c r="AD9196" s="1"/>
  <c r="AE9196"/>
  <c r="AF9196"/>
  <c r="F9197"/>
  <c r="H9197"/>
  <c r="AC9197"/>
  <c r="AD9197" s="1"/>
  <c r="AE9197"/>
  <c r="AF9197"/>
  <c r="F9198"/>
  <c r="H9198"/>
  <c r="AC9198"/>
  <c r="AD9198" s="1"/>
  <c r="AE9198"/>
  <c r="AF9198"/>
  <c r="F9199"/>
  <c r="H9199"/>
  <c r="AC9199"/>
  <c r="AD9199" s="1"/>
  <c r="AE9199"/>
  <c r="AF9199"/>
  <c r="F9200"/>
  <c r="H9200"/>
  <c r="AC9200"/>
  <c r="AD9200" s="1"/>
  <c r="AE9200"/>
  <c r="AF9200"/>
  <c r="F9201"/>
  <c r="H9201"/>
  <c r="AC9201"/>
  <c r="AD9201" s="1"/>
  <c r="AE9201"/>
  <c r="AF9201"/>
  <c r="AG9201" s="1"/>
  <c r="F9202"/>
  <c r="H9202"/>
  <c r="AC9202"/>
  <c r="AD9202" s="1"/>
  <c r="AE9202"/>
  <c r="AF9202"/>
  <c r="F9203"/>
  <c r="H9203"/>
  <c r="AC9203"/>
  <c r="AD9203" s="1"/>
  <c r="AE9203"/>
  <c r="AF9203"/>
  <c r="F9205"/>
  <c r="H9205"/>
  <c r="AC9205"/>
  <c r="AD9205" s="1"/>
  <c r="AE9205"/>
  <c r="AF9205"/>
  <c r="F9206"/>
  <c r="H9206"/>
  <c r="AC9206"/>
  <c r="AD9206" s="1"/>
  <c r="AE9206"/>
  <c r="AF9206"/>
  <c r="F9207"/>
  <c r="H9207"/>
  <c r="AC9207"/>
  <c r="AD9207" s="1"/>
  <c r="AE9207"/>
  <c r="AF9207"/>
  <c r="F9208"/>
  <c r="H9208"/>
  <c r="AC9208"/>
  <c r="AD9208" s="1"/>
  <c r="AE9208"/>
  <c r="AF9208"/>
  <c r="F9209"/>
  <c r="H9209"/>
  <c r="AC9209"/>
  <c r="AD9209" s="1"/>
  <c r="AE9209"/>
  <c r="AF9209"/>
  <c r="F9210"/>
  <c r="H9210"/>
  <c r="AC9210"/>
  <c r="AD9210" s="1"/>
  <c r="AE9210"/>
  <c r="AF9210"/>
  <c r="AG9210" s="1"/>
  <c r="F9211"/>
  <c r="H9211"/>
  <c r="AC9211"/>
  <c r="AD9211" s="1"/>
  <c r="AE9211"/>
  <c r="AF9211"/>
  <c r="F9212"/>
  <c r="G9212"/>
  <c r="H9212" s="1"/>
  <c r="AE9212"/>
  <c r="AF9212"/>
  <c r="F9213"/>
  <c r="H9213"/>
  <c r="AC9213"/>
  <c r="AD9213" s="1"/>
  <c r="AE9213"/>
  <c r="AF9213"/>
  <c r="F9214"/>
  <c r="H9214"/>
  <c r="AC9214"/>
  <c r="AD9214" s="1"/>
  <c r="AE9214"/>
  <c r="AF9214"/>
  <c r="F9215"/>
  <c r="H9215"/>
  <c r="AC9215"/>
  <c r="AD9215" s="1"/>
  <c r="AE9215"/>
  <c r="AF9215"/>
  <c r="F9216"/>
  <c r="H9216"/>
  <c r="AC9216"/>
  <c r="AD9216" s="1"/>
  <c r="AE9216"/>
  <c r="AF9216"/>
  <c r="F9217"/>
  <c r="H9217"/>
  <c r="AC9217"/>
  <c r="AD9217" s="1"/>
  <c r="AE9217"/>
  <c r="AF9217"/>
  <c r="F9218"/>
  <c r="H9218"/>
  <c r="AC9218"/>
  <c r="AD9218" s="1"/>
  <c r="AE9218"/>
  <c r="AF9218"/>
  <c r="F9219"/>
  <c r="H9219"/>
  <c r="AC9219"/>
  <c r="AD9219" s="1"/>
  <c r="AE9219"/>
  <c r="AF9219"/>
  <c r="F9220"/>
  <c r="H9220"/>
  <c r="AC9220"/>
  <c r="AD9220" s="1"/>
  <c r="AE9220"/>
  <c r="AF9220"/>
  <c r="F9221"/>
  <c r="H9221"/>
  <c r="AC9221"/>
  <c r="AD9221" s="1"/>
  <c r="AE9221"/>
  <c r="AF9221"/>
  <c r="F9222"/>
  <c r="H9222"/>
  <c r="AC9222"/>
  <c r="AD9222" s="1"/>
  <c r="AE9222"/>
  <c r="AF9222"/>
  <c r="F9223"/>
  <c r="H9223"/>
  <c r="AC9223"/>
  <c r="AD9223" s="1"/>
  <c r="AE9223"/>
  <c r="AF9223"/>
  <c r="F9224"/>
  <c r="H9224"/>
  <c r="AC9224"/>
  <c r="AD9224" s="1"/>
  <c r="AE9224"/>
  <c r="AF9224"/>
  <c r="F9225"/>
  <c r="H9225"/>
  <c r="AC9225"/>
  <c r="AD9225" s="1"/>
  <c r="AE9225"/>
  <c r="AF9225"/>
  <c r="F9226"/>
  <c r="H9226"/>
  <c r="AC9226"/>
  <c r="AD9226" s="1"/>
  <c r="AE9226"/>
  <c r="AF9226"/>
  <c r="F9227"/>
  <c r="H9227"/>
  <c r="AC9227"/>
  <c r="AD9227" s="1"/>
  <c r="AE9227"/>
  <c r="AF9227"/>
  <c r="F9228"/>
  <c r="H9228"/>
  <c r="AC9228"/>
  <c r="AD9228" s="1"/>
  <c r="AE9228"/>
  <c r="AF9228"/>
  <c r="F9229"/>
  <c r="H9229"/>
  <c r="AC9229"/>
  <c r="AD9229" s="1"/>
  <c r="AE9229"/>
  <c r="AF9229"/>
  <c r="F9230"/>
  <c r="H9230"/>
  <c r="AC9230"/>
  <c r="AD9230" s="1"/>
  <c r="AE9230"/>
  <c r="AF9230"/>
  <c r="F9231"/>
  <c r="H9231"/>
  <c r="AC9231"/>
  <c r="AD9231" s="1"/>
  <c r="AE9231"/>
  <c r="AF9231"/>
  <c r="F9232"/>
  <c r="H9232"/>
  <c r="AC9232"/>
  <c r="AD9232" s="1"/>
  <c r="AE9232"/>
  <c r="AF9232"/>
  <c r="AG9232" s="1"/>
  <c r="F9233"/>
  <c r="H9233"/>
  <c r="AC9233"/>
  <c r="AD9233" s="1"/>
  <c r="AE9233"/>
  <c r="AF9233"/>
  <c r="F9234"/>
  <c r="H9234"/>
  <c r="AC9234"/>
  <c r="AD9234" s="1"/>
  <c r="AE9234"/>
  <c r="AF9234"/>
  <c r="F9235"/>
  <c r="H9235"/>
  <c r="AC9235"/>
  <c r="AD9235" s="1"/>
  <c r="AE9235"/>
  <c r="AF9235"/>
  <c r="F9236"/>
  <c r="H9236"/>
  <c r="AC9236"/>
  <c r="AD9236" s="1"/>
  <c r="AE9236"/>
  <c r="AF9236"/>
  <c r="F9237"/>
  <c r="H9237"/>
  <c r="AC9237"/>
  <c r="AD9237" s="1"/>
  <c r="AE9237"/>
  <c r="AF9237"/>
  <c r="F9238"/>
  <c r="H9238"/>
  <c r="AC9238"/>
  <c r="AD9238" s="1"/>
  <c r="AE9238"/>
  <c r="AF9238"/>
  <c r="F9239"/>
  <c r="H9239"/>
  <c r="AC9239"/>
  <c r="AD9239" s="1"/>
  <c r="AE9239"/>
  <c r="AF9239"/>
  <c r="F9240"/>
  <c r="H9240"/>
  <c r="AC9240"/>
  <c r="AD9240" s="1"/>
  <c r="AE9240"/>
  <c r="AF9240"/>
  <c r="F9241"/>
  <c r="H9241"/>
  <c r="AC9241"/>
  <c r="AD9241" s="1"/>
  <c r="AE9241"/>
  <c r="AF9241"/>
  <c r="F9242"/>
  <c r="H9242"/>
  <c r="AC9242"/>
  <c r="AD9242" s="1"/>
  <c r="AE9242"/>
  <c r="AF9242"/>
  <c r="F9243"/>
  <c r="H9243"/>
  <c r="AC9243"/>
  <c r="AD9243" s="1"/>
  <c r="AE9243"/>
  <c r="AF9243"/>
  <c r="AG9243" s="1"/>
  <c r="F9244"/>
  <c r="H9244"/>
  <c r="AC9244"/>
  <c r="AD9244" s="1"/>
  <c r="AE9244"/>
  <c r="AF9244"/>
  <c r="AG9244" s="1"/>
  <c r="F9245"/>
  <c r="H9245"/>
  <c r="AC9245"/>
  <c r="AD9245" s="1"/>
  <c r="AE9245"/>
  <c r="AF9245"/>
  <c r="F9246"/>
  <c r="H9246"/>
  <c r="AC9246"/>
  <c r="AD9246" s="1"/>
  <c r="AE9246"/>
  <c r="AF9246"/>
  <c r="F9247"/>
  <c r="H9247"/>
  <c r="AC9247"/>
  <c r="AD9247" s="1"/>
  <c r="AE9247"/>
  <c r="AF9247"/>
  <c r="F9248"/>
  <c r="H9248"/>
  <c r="AC9248"/>
  <c r="AD9248" s="1"/>
  <c r="AE9248"/>
  <c r="AF9248"/>
  <c r="F9249"/>
  <c r="H9249"/>
  <c r="AC9249"/>
  <c r="AD9249" s="1"/>
  <c r="AE9249"/>
  <c r="AF9249"/>
  <c r="F9250"/>
  <c r="H9250"/>
  <c r="AC9250"/>
  <c r="AD9250" s="1"/>
  <c r="AE9250"/>
  <c r="AF9250"/>
  <c r="F9251"/>
  <c r="H9251"/>
  <c r="AC9251"/>
  <c r="AD9251" s="1"/>
  <c r="AE9251"/>
  <c r="AF9251"/>
  <c r="AG9251" s="1"/>
  <c r="F9252"/>
  <c r="H9252"/>
  <c r="AC9252"/>
  <c r="AD9252" s="1"/>
  <c r="AE9252"/>
  <c r="AF9252"/>
  <c r="F9253"/>
  <c r="H9253"/>
  <c r="AC9253"/>
  <c r="AD9253" s="1"/>
  <c r="AE9253"/>
  <c r="AF9253"/>
  <c r="F9254"/>
  <c r="H9254"/>
  <c r="AC9254"/>
  <c r="AD9254" s="1"/>
  <c r="AE9254"/>
  <c r="AF9254"/>
  <c r="F9255"/>
  <c r="H9255"/>
  <c r="AC9255"/>
  <c r="AD9255" s="1"/>
  <c r="AE9255"/>
  <c r="AF9255"/>
  <c r="F9256"/>
  <c r="H9256"/>
  <c r="AC9256"/>
  <c r="AD9256" s="1"/>
  <c r="AE9256"/>
  <c r="AF9256"/>
  <c r="F9257"/>
  <c r="H9257"/>
  <c r="AC9257"/>
  <c r="AD9257" s="1"/>
  <c r="AE9257"/>
  <c r="AF9257"/>
  <c r="F9258"/>
  <c r="H9258"/>
  <c r="AC9258"/>
  <c r="AD9258" s="1"/>
  <c r="AE9258"/>
  <c r="AF9258"/>
  <c r="F9259"/>
  <c r="H9259"/>
  <c r="AC9259"/>
  <c r="AD9259" s="1"/>
  <c r="AE9259"/>
  <c r="AF9259"/>
  <c r="F9260"/>
  <c r="H9260"/>
  <c r="AC9260"/>
  <c r="AD9260" s="1"/>
  <c r="AE9260"/>
  <c r="AF9260"/>
  <c r="F9261"/>
  <c r="H9261"/>
  <c r="AC9261"/>
  <c r="AD9261" s="1"/>
  <c r="AE9261"/>
  <c r="AF9261"/>
  <c r="F9262"/>
  <c r="H9262"/>
  <c r="AC9262"/>
  <c r="AD9262" s="1"/>
  <c r="AE9262"/>
  <c r="AF9262"/>
  <c r="F9263"/>
  <c r="H9263"/>
  <c r="AC9263"/>
  <c r="AD9263" s="1"/>
  <c r="AE9263"/>
  <c r="AF9263"/>
  <c r="F9264"/>
  <c r="H9264"/>
  <c r="AC9264"/>
  <c r="AD9264" s="1"/>
  <c r="AE9264"/>
  <c r="AF9264"/>
  <c r="F9265"/>
  <c r="H9265"/>
  <c r="AC9265"/>
  <c r="AD9265" s="1"/>
  <c r="AE9265"/>
  <c r="AF9265"/>
  <c r="F9266"/>
  <c r="H9266"/>
  <c r="AC9266"/>
  <c r="AD9266" s="1"/>
  <c r="AE9266"/>
  <c r="AF9266"/>
  <c r="F9267"/>
  <c r="H9267"/>
  <c r="AC9267"/>
  <c r="AD9267" s="1"/>
  <c r="AE9267"/>
  <c r="AF9267"/>
  <c r="F9268"/>
  <c r="H9268"/>
  <c r="AC9268"/>
  <c r="AD9268" s="1"/>
  <c r="AE9268"/>
  <c r="AF9268"/>
  <c r="F9269"/>
  <c r="H9269"/>
  <c r="AC9269"/>
  <c r="AD9269" s="1"/>
  <c r="AE9269"/>
  <c r="AF9269"/>
  <c r="F9270"/>
  <c r="H9270"/>
  <c r="AC9270"/>
  <c r="AD9270" s="1"/>
  <c r="AE9270"/>
  <c r="AF9270"/>
  <c r="F9271"/>
  <c r="H9271"/>
  <c r="AC9271"/>
  <c r="AD9271" s="1"/>
  <c r="AE9271"/>
  <c r="AF9271"/>
  <c r="F9272"/>
  <c r="H9272"/>
  <c r="AC9272"/>
  <c r="AD9272" s="1"/>
  <c r="AE9272"/>
  <c r="AF9272"/>
  <c r="F9273"/>
  <c r="H9273"/>
  <c r="AC9273"/>
  <c r="AD9273" s="1"/>
  <c r="AE9273"/>
  <c r="AF9273"/>
  <c r="F9274"/>
  <c r="H9274"/>
  <c r="AC9274"/>
  <c r="AD9274" s="1"/>
  <c r="AE9274"/>
  <c r="AF9274"/>
  <c r="F9275"/>
  <c r="H9275"/>
  <c r="AC9275"/>
  <c r="AD9275" s="1"/>
  <c r="AE9275"/>
  <c r="AF9275"/>
  <c r="F9276"/>
  <c r="H9276"/>
  <c r="AC9276"/>
  <c r="AD9276" s="1"/>
  <c r="AE9276"/>
  <c r="AF9276"/>
  <c r="F9277"/>
  <c r="H9277"/>
  <c r="AC9277"/>
  <c r="AD9277" s="1"/>
  <c r="AE9277"/>
  <c r="AF9277"/>
  <c r="F9278"/>
  <c r="H9278"/>
  <c r="AC9278"/>
  <c r="AD9278" s="1"/>
  <c r="AE9278"/>
  <c r="AF9278"/>
  <c r="F9279"/>
  <c r="H9279"/>
  <c r="AC9279"/>
  <c r="AD9279" s="1"/>
  <c r="AE9279"/>
  <c r="AF9279"/>
  <c r="F9280"/>
  <c r="H9280"/>
  <c r="AC9280"/>
  <c r="AD9280" s="1"/>
  <c r="AE9280"/>
  <c r="AF9280"/>
  <c r="F9281"/>
  <c r="H9281"/>
  <c r="AC9281"/>
  <c r="AD9281" s="1"/>
  <c r="AE9281"/>
  <c r="AF9281"/>
  <c r="AG9281" s="1"/>
  <c r="F9282"/>
  <c r="H9282"/>
  <c r="AC9282"/>
  <c r="AD9282" s="1"/>
  <c r="AE9282"/>
  <c r="AF9282"/>
  <c r="AG9282" s="1"/>
  <c r="F9283"/>
  <c r="H9283"/>
  <c r="AC9283"/>
  <c r="AD9283" s="1"/>
  <c r="AE9283"/>
  <c r="AF9283"/>
  <c r="F9284"/>
  <c r="H9284"/>
  <c r="AC9284"/>
  <c r="AD9284" s="1"/>
  <c r="AE9284"/>
  <c r="AF9284"/>
  <c r="F9285"/>
  <c r="H9285"/>
  <c r="AC9285"/>
  <c r="AD9285" s="1"/>
  <c r="AE9285"/>
  <c r="AF9285"/>
  <c r="F9286"/>
  <c r="H9286"/>
  <c r="AC9286"/>
  <c r="AD9286" s="1"/>
  <c r="AE9286"/>
  <c r="AF9286"/>
  <c r="F9287"/>
  <c r="H9287"/>
  <c r="AC9287"/>
  <c r="AD9287" s="1"/>
  <c r="AE9287"/>
  <c r="AF9287"/>
  <c r="F9288"/>
  <c r="H9288"/>
  <c r="AC9288"/>
  <c r="AD9288" s="1"/>
  <c r="AE9288"/>
  <c r="AF9288"/>
  <c r="F9289"/>
  <c r="H9289"/>
  <c r="AC9289"/>
  <c r="AD9289" s="1"/>
  <c r="AE9289"/>
  <c r="AF9289"/>
  <c r="F9290"/>
  <c r="H9290"/>
  <c r="AC9290"/>
  <c r="AD9290" s="1"/>
  <c r="AE9290"/>
  <c r="AF9290"/>
  <c r="F9291"/>
  <c r="H9291"/>
  <c r="AC9291"/>
  <c r="AD9291" s="1"/>
  <c r="AE9291"/>
  <c r="AF9291"/>
  <c r="F9292"/>
  <c r="H9292"/>
  <c r="AC9292"/>
  <c r="AD9292" s="1"/>
  <c r="AE9292"/>
  <c r="AF9292"/>
  <c r="F9293"/>
  <c r="H9293"/>
  <c r="AC9293"/>
  <c r="AD9293" s="1"/>
  <c r="AE9293"/>
  <c r="AF9293"/>
  <c r="F9294"/>
  <c r="H9294"/>
  <c r="AC9294"/>
  <c r="AD9294" s="1"/>
  <c r="AE9294"/>
  <c r="AF9294"/>
  <c r="F9295"/>
  <c r="H9295"/>
  <c r="AC9295"/>
  <c r="AD9295" s="1"/>
  <c r="AE9295"/>
  <c r="AF9295"/>
  <c r="F9299"/>
  <c r="AC9299"/>
  <c r="AD9299" s="1"/>
  <c r="AE9299"/>
  <c r="AF9299"/>
  <c r="F9300"/>
  <c r="AC9300"/>
  <c r="AD9300" s="1"/>
  <c r="AE9300"/>
  <c r="AF9300"/>
  <c r="F9301"/>
  <c r="AB9301"/>
  <c r="AC9301"/>
  <c r="AD9301" s="1"/>
  <c r="AE9301"/>
  <c r="AF9301"/>
  <c r="H9302"/>
  <c r="AC9302"/>
  <c r="AE9302"/>
  <c r="AF9302"/>
  <c r="F9304"/>
  <c r="AC9304"/>
  <c r="AD9304" s="1"/>
  <c r="AE9304"/>
  <c r="AF9304"/>
  <c r="F9305"/>
  <c r="AC9305"/>
  <c r="AE9305"/>
  <c r="AF9305"/>
  <c r="F9306"/>
  <c r="AC9306"/>
  <c r="AD9306" s="1"/>
  <c r="AE9306"/>
  <c r="AF9306"/>
  <c r="F9307"/>
  <c r="AC9307"/>
  <c r="AE9307"/>
  <c r="AF9307"/>
  <c r="F9308"/>
  <c r="AC9308"/>
  <c r="AD9308" s="1"/>
  <c r="AE9308"/>
  <c r="AF9308"/>
  <c r="F9309"/>
  <c r="AC9309"/>
  <c r="AE9309"/>
  <c r="AF9309"/>
  <c r="F9310"/>
  <c r="AC9310"/>
  <c r="AD9310" s="1"/>
  <c r="AE9310"/>
  <c r="AF9310"/>
  <c r="F9311"/>
  <c r="AC9311"/>
  <c r="AE9311"/>
  <c r="AF9311"/>
  <c r="F9312"/>
  <c r="AC9312"/>
  <c r="AD9312" s="1"/>
  <c r="AE9312"/>
  <c r="AF9312"/>
  <c r="F9313"/>
  <c r="AC9313"/>
  <c r="AE9313"/>
  <c r="AF9313"/>
  <c r="F9314"/>
  <c r="AC9314"/>
  <c r="AD9314" s="1"/>
  <c r="AE9314"/>
  <c r="AF9314"/>
  <c r="F9315"/>
  <c r="AC9315"/>
  <c r="AE9315"/>
  <c r="AF9315"/>
  <c r="F9316"/>
  <c r="AC9316"/>
  <c r="AD9316" s="1"/>
  <c r="AE9316"/>
  <c r="AF9316"/>
  <c r="F9317"/>
  <c r="AC9317"/>
  <c r="AE9317"/>
  <c r="AF9317"/>
  <c r="F9318"/>
  <c r="AC9318"/>
  <c r="AD9318" s="1"/>
  <c r="AE9318"/>
  <c r="AF9318"/>
  <c r="F9319"/>
  <c r="AC9319"/>
  <c r="AE9319"/>
  <c r="AF9319"/>
  <c r="F9320"/>
  <c r="AC9320"/>
  <c r="AD9320" s="1"/>
  <c r="AE9320"/>
  <c r="AF9320"/>
  <c r="F9321"/>
  <c r="AC9321"/>
  <c r="AD9321" s="1"/>
  <c r="AE9321"/>
  <c r="AF9321"/>
  <c r="F9322"/>
  <c r="AC9322"/>
  <c r="AD9322" s="1"/>
  <c r="AE9322"/>
  <c r="AF9322"/>
  <c r="F9324"/>
  <c r="AC9324"/>
  <c r="AE9324"/>
  <c r="AF9324"/>
  <c r="AC9325"/>
  <c r="AD9325" s="1"/>
  <c r="AE9325"/>
  <c r="AF9325"/>
  <c r="H9326"/>
  <c r="AC9326"/>
  <c r="AD9326" s="1"/>
  <c r="AE9326"/>
  <c r="AF9326"/>
  <c r="H9327"/>
  <c r="AC9327"/>
  <c r="AD9327" s="1"/>
  <c r="AE9327"/>
  <c r="AF9327"/>
  <c r="F9328"/>
  <c r="AC9328"/>
  <c r="AD9328" s="1"/>
  <c r="AE9328"/>
  <c r="AF9328"/>
  <c r="F9329"/>
  <c r="AC9329"/>
  <c r="AD9329" s="1"/>
  <c r="AE9329"/>
  <c r="AF9329"/>
  <c r="H9330"/>
  <c r="AC9330"/>
  <c r="AD9330" s="1"/>
  <c r="AE9330"/>
  <c r="AF9330"/>
  <c r="F9331"/>
  <c r="AC9331"/>
  <c r="AD9331" s="1"/>
  <c r="AE9331"/>
  <c r="AF9331"/>
  <c r="H9332"/>
  <c r="AC9332"/>
  <c r="AD9332" s="1"/>
  <c r="AE9332"/>
  <c r="AF9332"/>
  <c r="H9333"/>
  <c r="AC9333"/>
  <c r="AD9333" s="1"/>
  <c r="AE9333"/>
  <c r="AF9333"/>
  <c r="H9334"/>
  <c r="AC9334"/>
  <c r="AD9334" s="1"/>
  <c r="AE9334"/>
  <c r="AF9334"/>
  <c r="H9335"/>
  <c r="AC9335"/>
  <c r="AD9335" s="1"/>
  <c r="AE9335"/>
  <c r="AF9335"/>
  <c r="H9336"/>
  <c r="AC9336"/>
  <c r="AD9336" s="1"/>
  <c r="AE9336"/>
  <c r="AF9336"/>
  <c r="F9337"/>
  <c r="AC9337"/>
  <c r="AD9337" s="1"/>
  <c r="AE9337"/>
  <c r="AF9337"/>
  <c r="F9338"/>
  <c r="AC9338"/>
  <c r="AD9338" s="1"/>
  <c r="AE9338"/>
  <c r="AF9338"/>
  <c r="F9339"/>
  <c r="AC9339"/>
  <c r="AD9339" s="1"/>
  <c r="AE9339"/>
  <c r="AF9339"/>
  <c r="F9340"/>
  <c r="AC9340"/>
  <c r="AD9340" s="1"/>
  <c r="AE9340"/>
  <c r="AF9340"/>
  <c r="H9341"/>
  <c r="AC9341"/>
  <c r="AD9341" s="1"/>
  <c r="AE9341"/>
  <c r="AF9341"/>
  <c r="F9342"/>
  <c r="AC9342"/>
  <c r="AE9342"/>
  <c r="AF9342"/>
  <c r="F9343"/>
  <c r="AC9343"/>
  <c r="AD9343" s="1"/>
  <c r="AE9343"/>
  <c r="AF9343"/>
  <c r="F9345"/>
  <c r="AC9345"/>
  <c r="AE9345"/>
  <c r="AF9345"/>
  <c r="AC9346"/>
  <c r="AD9346" s="1"/>
  <c r="AE9346"/>
  <c r="AF9346"/>
  <c r="H9347"/>
  <c r="AC9347"/>
  <c r="AD9347" s="1"/>
  <c r="AE9347"/>
  <c r="AF9347"/>
  <c r="H9348"/>
  <c r="AC9348"/>
  <c r="AD9348" s="1"/>
  <c r="AE9348"/>
  <c r="AF9348"/>
  <c r="F9351"/>
  <c r="AC9351"/>
  <c r="AD9351" s="1"/>
  <c r="AE9351"/>
  <c r="AF9351"/>
  <c r="F9352"/>
  <c r="AC9352"/>
  <c r="AD9352" s="1"/>
  <c r="AE9352"/>
  <c r="AF9352"/>
  <c r="H9353"/>
  <c r="AC9353"/>
  <c r="AD9353" s="1"/>
  <c r="AE9353"/>
  <c r="AF9353"/>
  <c r="F9354"/>
  <c r="AC9354"/>
  <c r="AD9354" s="1"/>
  <c r="AE9354"/>
  <c r="AF9354"/>
  <c r="AC9356"/>
  <c r="AD9356" s="1"/>
  <c r="AE9356"/>
  <c r="AF9356"/>
  <c r="AC9357"/>
  <c r="AE9357"/>
  <c r="AF9357"/>
  <c r="AC9358"/>
  <c r="AD9358" s="1"/>
  <c r="AE9358"/>
  <c r="AF9358"/>
  <c r="AC9359"/>
  <c r="AE9359"/>
  <c r="AF9359"/>
  <c r="F9360"/>
  <c r="AC9360"/>
  <c r="AD9360" s="1"/>
  <c r="AE9360"/>
  <c r="AF9360"/>
  <c r="H9362"/>
  <c r="AC9362"/>
  <c r="AE9362"/>
  <c r="AF9362"/>
  <c r="H9363"/>
  <c r="AC9363"/>
  <c r="AD9363" s="1"/>
  <c r="AE9363"/>
  <c r="AF9363"/>
  <c r="H9364"/>
  <c r="AC9364"/>
  <c r="AE9364"/>
  <c r="AF9364"/>
  <c r="H9365"/>
  <c r="AC9365"/>
  <c r="AE9365"/>
  <c r="AF9365"/>
  <c r="H9366"/>
  <c r="AC9366"/>
  <c r="AE9366"/>
  <c r="AF9366"/>
  <c r="H9367"/>
  <c r="AC9367"/>
  <c r="AE9367"/>
  <c r="AF9367"/>
  <c r="F9370"/>
  <c r="AC9370"/>
  <c r="AD9370" s="1"/>
  <c r="AE9370"/>
  <c r="AF9370"/>
  <c r="F9371"/>
  <c r="AC9371"/>
  <c r="AE9371"/>
  <c r="AF9371"/>
  <c r="F9372"/>
  <c r="AC9372"/>
  <c r="AD9372" s="1"/>
  <c r="AE9372"/>
  <c r="AF9372"/>
  <c r="F9373"/>
  <c r="AC9373"/>
  <c r="AE9373"/>
  <c r="AF9373"/>
  <c r="F9374"/>
  <c r="AC9374"/>
  <c r="AD9374" s="1"/>
  <c r="AE9374"/>
  <c r="AF9374"/>
  <c r="F9375"/>
  <c r="AC9375"/>
  <c r="AE9375"/>
  <c r="AF9375"/>
  <c r="F9376"/>
  <c r="AC9376"/>
  <c r="AD9376" s="1"/>
  <c r="AE9376"/>
  <c r="AF9376"/>
  <c r="F9377"/>
  <c r="AC9377"/>
  <c r="AE9377"/>
  <c r="AF9377"/>
  <c r="F9378"/>
  <c r="AC9378"/>
  <c r="AD9378" s="1"/>
  <c r="AE9378"/>
  <c r="AF9378"/>
  <c r="F9379"/>
  <c r="AC9379"/>
  <c r="AE9379"/>
  <c r="AF9379"/>
  <c r="F9380"/>
  <c r="AC9380"/>
  <c r="AD9380" s="1"/>
  <c r="AE9380"/>
  <c r="AF9380"/>
  <c r="F9381"/>
  <c r="AC9381"/>
  <c r="AE9381"/>
  <c r="AF9381"/>
  <c r="F9382"/>
  <c r="AC9382"/>
  <c r="AD9382" s="1"/>
  <c r="AE9382"/>
  <c r="AF9382"/>
  <c r="H9383"/>
  <c r="AC9383"/>
  <c r="AE9383"/>
  <c r="AF9383"/>
  <c r="F9384"/>
  <c r="AC9384"/>
  <c r="AD9384" s="1"/>
  <c r="AE9384"/>
  <c r="AF9384"/>
  <c r="H9385"/>
  <c r="AC9385"/>
  <c r="AD9385" s="1"/>
  <c r="AE9385"/>
  <c r="AF9385"/>
  <c r="F9386"/>
  <c r="AC9386"/>
  <c r="AD9386" s="1"/>
  <c r="AE9386"/>
  <c r="AF9386"/>
  <c r="F9387"/>
  <c r="AC9387"/>
  <c r="AD9387" s="1"/>
  <c r="AE9387"/>
  <c r="AF9387"/>
  <c r="F9388"/>
  <c r="AC9388"/>
  <c r="AD9388" s="1"/>
  <c r="AE9388"/>
  <c r="AF9388"/>
  <c r="F9389"/>
  <c r="AC9389"/>
  <c r="AD9389" s="1"/>
  <c r="AE9389"/>
  <c r="AF9389"/>
  <c r="F9390"/>
  <c r="AC9390"/>
  <c r="AD9390" s="1"/>
  <c r="AE9390"/>
  <c r="AF9390"/>
  <c r="H9391"/>
  <c r="AC9391"/>
  <c r="AD9391" s="1"/>
  <c r="AE9391"/>
  <c r="AF9391"/>
  <c r="AG9391" s="1"/>
  <c r="F9392"/>
  <c r="AC9392"/>
  <c r="AD9392" s="1"/>
  <c r="AE9392"/>
  <c r="AF9392"/>
  <c r="F9393"/>
  <c r="AC9393"/>
  <c r="AD9393" s="1"/>
  <c r="AE9393"/>
  <c r="AF9393"/>
  <c r="F9394"/>
  <c r="AC9394"/>
  <c r="AD9394" s="1"/>
  <c r="AE9394"/>
  <c r="AF9394"/>
  <c r="F9395"/>
  <c r="AC9395"/>
  <c r="AE9395"/>
  <c r="AF9395"/>
  <c r="H9396"/>
  <c r="AC9396"/>
  <c r="AD9396" s="1"/>
  <c r="AE9396"/>
  <c r="AF9396"/>
  <c r="F9397"/>
  <c r="AC9397"/>
  <c r="AD9397" s="1"/>
  <c r="AE9397"/>
  <c r="AF9397"/>
  <c r="F9398"/>
  <c r="AC9398"/>
  <c r="AD9398" s="1"/>
  <c r="AE9398"/>
  <c r="AF9398"/>
  <c r="F9399"/>
  <c r="AC9399"/>
  <c r="AD9399" s="1"/>
  <c r="AE9399"/>
  <c r="AF9399"/>
  <c r="F9400"/>
  <c r="AC9400"/>
  <c r="AD9400" s="1"/>
  <c r="AE9400"/>
  <c r="AF9400"/>
  <c r="F9401"/>
  <c r="AC9401"/>
  <c r="AD9401" s="1"/>
  <c r="AE9401"/>
  <c r="AF9401"/>
  <c r="F9402"/>
  <c r="AC9402"/>
  <c r="AD9402" s="1"/>
  <c r="AE9402"/>
  <c r="AF9402"/>
  <c r="F9403"/>
  <c r="AC9403"/>
  <c r="AD9403" s="1"/>
  <c r="AE9403"/>
  <c r="AF9403"/>
  <c r="F9404"/>
  <c r="AC9404"/>
  <c r="AD9404" s="1"/>
  <c r="AE9404"/>
  <c r="AF9404"/>
  <c r="F9405"/>
  <c r="AC9405"/>
  <c r="AD9405" s="1"/>
  <c r="AE9405"/>
  <c r="AF9405"/>
  <c r="F9406"/>
  <c r="AC9406"/>
  <c r="AD9406" s="1"/>
  <c r="AE9406"/>
  <c r="AF9406"/>
  <c r="H9407"/>
  <c r="AC9407"/>
  <c r="AD9407" s="1"/>
  <c r="AE9407"/>
  <c r="AF9407"/>
  <c r="F9408"/>
  <c r="AC9408"/>
  <c r="AE9408"/>
  <c r="AF9408"/>
  <c r="F9409"/>
  <c r="AC9409"/>
  <c r="AD9409" s="1"/>
  <c r="AE9409"/>
  <c r="AF9409"/>
  <c r="F9410"/>
  <c r="AC9410"/>
  <c r="AD9410" s="1"/>
  <c r="AE9410"/>
  <c r="AF9410"/>
  <c r="H9411"/>
  <c r="AC9411"/>
  <c r="AD9411" s="1"/>
  <c r="AE9411"/>
  <c r="AF9411"/>
  <c r="F9412"/>
  <c r="AC9412"/>
  <c r="AD9412" s="1"/>
  <c r="AE9412"/>
  <c r="AF9412"/>
  <c r="H9413"/>
  <c r="AC9413"/>
  <c r="AD9413" s="1"/>
  <c r="AE9413"/>
  <c r="AF9413"/>
  <c r="H9414"/>
  <c r="AC9414"/>
  <c r="AD9414" s="1"/>
  <c r="AE9414"/>
  <c r="AF9414"/>
  <c r="H9415"/>
  <c r="AC9415"/>
  <c r="AD9415" s="1"/>
  <c r="AE9415"/>
  <c r="AF9415"/>
  <c r="H9416"/>
  <c r="AC9416"/>
  <c r="AD9416" s="1"/>
  <c r="AE9416"/>
  <c r="AF9416"/>
  <c r="F9417"/>
  <c r="AC9417"/>
  <c r="AD9417" s="1"/>
  <c r="AE9417"/>
  <c r="AF9417"/>
  <c r="AC9419"/>
  <c r="AD9419" s="1"/>
  <c r="AE9419"/>
  <c r="AF9419"/>
  <c r="F9420"/>
  <c r="AC9420"/>
  <c r="AD9420" s="1"/>
  <c r="AE9420"/>
  <c r="AF9420"/>
  <c r="AC9421"/>
  <c r="AD9421" s="1"/>
  <c r="AE9421"/>
  <c r="AF9421"/>
  <c r="F9422"/>
  <c r="AC9422"/>
  <c r="AD9422" s="1"/>
  <c r="AE9422"/>
  <c r="AF9422"/>
  <c r="F9423"/>
  <c r="AC9423"/>
  <c r="AD9423" s="1"/>
  <c r="AE9423"/>
  <c r="AF9423"/>
  <c r="AC9425"/>
  <c r="AD9425" s="1"/>
  <c r="AE9425"/>
  <c r="AF9425"/>
  <c r="F9426"/>
  <c r="AC9426"/>
  <c r="AD9426" s="1"/>
  <c r="AE9426"/>
  <c r="AF9426"/>
  <c r="AC9427"/>
  <c r="AD9427" s="1"/>
  <c r="AE9427"/>
  <c r="AF9427"/>
  <c r="F9428"/>
  <c r="AC9428"/>
  <c r="AD9428" s="1"/>
  <c r="AE9428"/>
  <c r="AF9428"/>
  <c r="F9429"/>
  <c r="AC9429"/>
  <c r="AD9429" s="1"/>
  <c r="AE9429"/>
  <c r="AF9429"/>
  <c r="F9433"/>
  <c r="H9433"/>
  <c r="AC9433"/>
  <c r="AD9433" s="1"/>
  <c r="AE9433"/>
  <c r="AF9433"/>
  <c r="F9434"/>
  <c r="H9434"/>
  <c r="AC9434"/>
  <c r="AE9434"/>
  <c r="AF9434"/>
  <c r="F9435"/>
  <c r="H9435"/>
  <c r="AC9435"/>
  <c r="AD9435" s="1"/>
  <c r="AE9435"/>
  <c r="AF9435"/>
  <c r="F9438"/>
  <c r="H9438"/>
  <c r="AB9438"/>
  <c r="AC9438"/>
  <c r="AD9438" s="1"/>
  <c r="AE9438"/>
  <c r="AF9438"/>
  <c r="F9439"/>
  <c r="H9439"/>
  <c r="AC9439"/>
  <c r="AD9439" s="1"/>
  <c r="AE9439"/>
  <c r="AF9439"/>
  <c r="F9440"/>
  <c r="H9440"/>
  <c r="AC9440"/>
  <c r="AD9440" s="1"/>
  <c r="AE9440"/>
  <c r="AF9440"/>
  <c r="F9441"/>
  <c r="H9441"/>
  <c r="AC9441"/>
  <c r="AD9441" s="1"/>
  <c r="AE9441"/>
  <c r="AF9441"/>
  <c r="F9444"/>
  <c r="H9444"/>
  <c r="AC9444"/>
  <c r="AD9444" s="1"/>
  <c r="AE9444"/>
  <c r="AF9444"/>
  <c r="F9445"/>
  <c r="H9445"/>
  <c r="AC9445"/>
  <c r="AD9445" s="1"/>
  <c r="AE9445"/>
  <c r="AF9445"/>
  <c r="F9446"/>
  <c r="H9446"/>
  <c r="AC9446"/>
  <c r="AD9446" s="1"/>
  <c r="AE9446"/>
  <c r="AF9446"/>
  <c r="F9447"/>
  <c r="H9447"/>
  <c r="AC9447"/>
  <c r="AD9447" s="1"/>
  <c r="AE9447"/>
  <c r="AF9447"/>
  <c r="F9448"/>
  <c r="H9448"/>
  <c r="AC9448"/>
  <c r="AD9448" s="1"/>
  <c r="AE9448"/>
  <c r="AF9448"/>
  <c r="F9449"/>
  <c r="H9449"/>
  <c r="AC9449"/>
  <c r="AD9449" s="1"/>
  <c r="AE9449"/>
  <c r="AF9449"/>
  <c r="F9450"/>
  <c r="H9450"/>
  <c r="AC9450"/>
  <c r="AD9450" s="1"/>
  <c r="AE9450"/>
  <c r="AF9450"/>
  <c r="F9451"/>
  <c r="H9451"/>
  <c r="AC9451"/>
  <c r="AD9451" s="1"/>
  <c r="AE9451"/>
  <c r="AF9451"/>
  <c r="H9452"/>
  <c r="AC9452"/>
  <c r="AD9452" s="1"/>
  <c r="AE9452"/>
  <c r="AF9452"/>
  <c r="H9453"/>
  <c r="AC9453"/>
  <c r="AD9453" s="1"/>
  <c r="AE9453"/>
  <c r="AF9453"/>
  <c r="H9454"/>
  <c r="AC9454"/>
  <c r="AD9454" s="1"/>
  <c r="AE9454"/>
  <c r="AF9454"/>
  <c r="H9455"/>
  <c r="AC9455"/>
  <c r="AD9455" s="1"/>
  <c r="AE9455"/>
  <c r="AF9455"/>
  <c r="H9456"/>
  <c r="AC9456"/>
  <c r="AD9456" s="1"/>
  <c r="AE9456"/>
  <c r="AF9456"/>
  <c r="H9457"/>
  <c r="AC9457"/>
  <c r="AD9457" s="1"/>
  <c r="AE9457"/>
  <c r="AF9457"/>
  <c r="H9458"/>
  <c r="AC9458"/>
  <c r="AD9458" s="1"/>
  <c r="AE9458"/>
  <c r="AF9458"/>
  <c r="F9459"/>
  <c r="AC9459"/>
  <c r="AD9459" s="1"/>
  <c r="AE9459"/>
  <c r="AF9459"/>
  <c r="F9461"/>
  <c r="H9461"/>
  <c r="AC9461"/>
  <c r="AD9461" s="1"/>
  <c r="AE9461"/>
  <c r="AF9461"/>
  <c r="F9462"/>
  <c r="H9462"/>
  <c r="AC9462"/>
  <c r="AD9462" s="1"/>
  <c r="AE9462"/>
  <c r="AF9462"/>
  <c r="F9463"/>
  <c r="H9463"/>
  <c r="AC9463"/>
  <c r="AD9463" s="1"/>
  <c r="AE9463"/>
  <c r="AF9463"/>
  <c r="H9464"/>
  <c r="AC9464"/>
  <c r="AD9464" s="1"/>
  <c r="AE9464"/>
  <c r="AF9464"/>
  <c r="H9465"/>
  <c r="AC9465"/>
  <c r="AD9465" s="1"/>
  <c r="AE9465"/>
  <c r="AF9465"/>
  <c r="F9466"/>
  <c r="H9466"/>
  <c r="AC9466"/>
  <c r="AD9466" s="1"/>
  <c r="AE9466"/>
  <c r="AF9466"/>
  <c r="F9467"/>
  <c r="H9467"/>
  <c r="AC9467"/>
  <c r="AD9467" s="1"/>
  <c r="AE9467"/>
  <c r="AF9467"/>
  <c r="F9468"/>
  <c r="H9468"/>
  <c r="AC9468"/>
  <c r="AD9468" s="1"/>
  <c r="AE9468"/>
  <c r="AF9468"/>
  <c r="F9469"/>
  <c r="H9469"/>
  <c r="AC9469"/>
  <c r="AD9469" s="1"/>
  <c r="AE9469"/>
  <c r="AF9469"/>
  <c r="F9470"/>
  <c r="H9470"/>
  <c r="AC9470"/>
  <c r="AD9470" s="1"/>
  <c r="AE9470"/>
  <c r="AF9470"/>
  <c r="F9471"/>
  <c r="AC9471"/>
  <c r="AD9471" s="1"/>
  <c r="AE9471"/>
  <c r="AF9471"/>
  <c r="F9472"/>
  <c r="AC9472"/>
  <c r="AD9472" s="1"/>
  <c r="AE9472"/>
  <c r="AF9472"/>
  <c r="F9473"/>
  <c r="H9473"/>
  <c r="AC9473"/>
  <c r="AD9473" s="1"/>
  <c r="AE9473"/>
  <c r="AF9473"/>
  <c r="H9474"/>
  <c r="AC9474"/>
  <c r="AD9474" s="1"/>
  <c r="AE9474"/>
  <c r="AF9474"/>
  <c r="H9475"/>
  <c r="AC9475"/>
  <c r="AD9475" s="1"/>
  <c r="AE9475"/>
  <c r="AF9475"/>
  <c r="F9476"/>
  <c r="H9476"/>
  <c r="AC9476"/>
  <c r="AD9476" s="1"/>
  <c r="AE9476"/>
  <c r="AF9476"/>
  <c r="F9477"/>
  <c r="H9477"/>
  <c r="AC9477"/>
  <c r="AD9477" s="1"/>
  <c r="AE9477"/>
  <c r="AF9477"/>
  <c r="F9478"/>
  <c r="H9478"/>
  <c r="AC9478"/>
  <c r="AD9478" s="1"/>
  <c r="AE9478"/>
  <c r="AF9478"/>
  <c r="F9481"/>
  <c r="H9481"/>
  <c r="AC9481"/>
  <c r="AD9481" s="1"/>
  <c r="AE9481"/>
  <c r="AF9481"/>
  <c r="F9482"/>
  <c r="H9482"/>
  <c r="AC9482"/>
  <c r="AD9482" s="1"/>
  <c r="AE9482"/>
  <c r="AF9482"/>
  <c r="F9483"/>
  <c r="H9483"/>
  <c r="AC9483"/>
  <c r="AD9483" s="1"/>
  <c r="AE9483"/>
  <c r="AF9483"/>
  <c r="F9484"/>
  <c r="H9484"/>
  <c r="AC9484"/>
  <c r="AD9484" s="1"/>
  <c r="AE9484"/>
  <c r="AF9484"/>
  <c r="F9485"/>
  <c r="H9485"/>
  <c r="AC9485"/>
  <c r="AD9485" s="1"/>
  <c r="AE9485"/>
  <c r="AF9485"/>
  <c r="F9486"/>
  <c r="H9486"/>
  <c r="AC9486"/>
  <c r="AD9486" s="1"/>
  <c r="AE9486"/>
  <c r="AF9486"/>
  <c r="F9487"/>
  <c r="H9487"/>
  <c r="AC9487"/>
  <c r="AD9487" s="1"/>
  <c r="AE9487"/>
  <c r="AF9487"/>
  <c r="F9488"/>
  <c r="H9488"/>
  <c r="AC9488"/>
  <c r="AD9488" s="1"/>
  <c r="AE9488"/>
  <c r="AF9488"/>
  <c r="F9489"/>
  <c r="H9489"/>
  <c r="AC9489"/>
  <c r="AD9489" s="1"/>
  <c r="AE9489"/>
  <c r="AF9489"/>
  <c r="F9490"/>
  <c r="H9490"/>
  <c r="AC9490"/>
  <c r="AD9490" s="1"/>
  <c r="AE9490"/>
  <c r="AF9490"/>
  <c r="AG9490" s="1"/>
  <c r="F9491"/>
  <c r="H9491"/>
  <c r="AC9491"/>
  <c r="AD9491" s="1"/>
  <c r="AE9491"/>
  <c r="AF9491"/>
  <c r="F9492"/>
  <c r="H9492"/>
  <c r="AC9492"/>
  <c r="AD9492" s="1"/>
  <c r="AE9492"/>
  <c r="AF9492"/>
  <c r="F9493"/>
  <c r="H9493"/>
  <c r="AC9493"/>
  <c r="AD9493" s="1"/>
  <c r="AE9493"/>
  <c r="AF9493"/>
  <c r="F9494"/>
  <c r="H9494"/>
  <c r="AC9494"/>
  <c r="AD9494" s="1"/>
  <c r="AE9494"/>
  <c r="AF9494"/>
  <c r="F9495"/>
  <c r="H9495"/>
  <c r="AC9495"/>
  <c r="AD9495" s="1"/>
  <c r="AE9495"/>
  <c r="AF9495"/>
  <c r="F9496"/>
  <c r="H9496"/>
  <c r="AC9496"/>
  <c r="AD9496" s="1"/>
  <c r="AE9496"/>
  <c r="AF9496"/>
  <c r="F9497"/>
  <c r="H9497"/>
  <c r="AC9497"/>
  <c r="AD9497" s="1"/>
  <c r="AE9497"/>
  <c r="AF9497"/>
  <c r="F9498"/>
  <c r="H9498"/>
  <c r="AC9498"/>
  <c r="AD9498" s="1"/>
  <c r="AE9498"/>
  <c r="AF9498"/>
  <c r="F9499"/>
  <c r="H9499"/>
  <c r="AC9499"/>
  <c r="AD9499" s="1"/>
  <c r="AE9499"/>
  <c r="AF9499"/>
  <c r="F9500"/>
  <c r="H9500"/>
  <c r="AC9500"/>
  <c r="AD9500" s="1"/>
  <c r="AE9500"/>
  <c r="AF9500"/>
  <c r="F9501"/>
  <c r="H9501"/>
  <c r="AC9501"/>
  <c r="AD9501" s="1"/>
  <c r="AE9501"/>
  <c r="AF9501"/>
  <c r="F9502"/>
  <c r="H9502"/>
  <c r="AC9502"/>
  <c r="AD9502" s="1"/>
  <c r="AE9502"/>
  <c r="AF9502"/>
  <c r="F9503"/>
  <c r="H9503"/>
  <c r="AC9503"/>
  <c r="AD9503" s="1"/>
  <c r="AE9503"/>
  <c r="AF9503"/>
  <c r="F9504"/>
  <c r="H9504"/>
  <c r="AC9504"/>
  <c r="AD9504" s="1"/>
  <c r="AE9504"/>
  <c r="AF9504"/>
  <c r="F9505"/>
  <c r="H9505"/>
  <c r="AC9505"/>
  <c r="AD9505" s="1"/>
  <c r="AE9505"/>
  <c r="AF9505"/>
  <c r="F9506"/>
  <c r="H9506"/>
  <c r="AC9506"/>
  <c r="AD9506" s="1"/>
  <c r="AE9506"/>
  <c r="AF9506"/>
  <c r="AG9506" s="1"/>
  <c r="F9507"/>
  <c r="H9507"/>
  <c r="AC9507"/>
  <c r="AD9507" s="1"/>
  <c r="AE9507"/>
  <c r="AF9507"/>
  <c r="F9508"/>
  <c r="H9508"/>
  <c r="AC9508"/>
  <c r="AD9508" s="1"/>
  <c r="AE9508"/>
  <c r="AF9508"/>
  <c r="F9509"/>
  <c r="H9509"/>
  <c r="AC9509"/>
  <c r="AD9509" s="1"/>
  <c r="AE9509"/>
  <c r="AF9509"/>
  <c r="F9510"/>
  <c r="H9510"/>
  <c r="AC9510"/>
  <c r="AD9510" s="1"/>
  <c r="AE9510"/>
  <c r="AF9510"/>
  <c r="F9511"/>
  <c r="H9511"/>
  <c r="AC9511"/>
  <c r="AD9511" s="1"/>
  <c r="AE9511"/>
  <c r="AF9511"/>
  <c r="F9512"/>
  <c r="H9512"/>
  <c r="AC9512"/>
  <c r="AD9512" s="1"/>
  <c r="AE9512"/>
  <c r="AF9512"/>
  <c r="F9513"/>
  <c r="H9513"/>
  <c r="AC9513"/>
  <c r="AD9513" s="1"/>
  <c r="AE9513"/>
  <c r="AF9513"/>
  <c r="F9514"/>
  <c r="H9514"/>
  <c r="AC9514"/>
  <c r="AD9514" s="1"/>
  <c r="AE9514"/>
  <c r="AF9514"/>
  <c r="F9515"/>
  <c r="H9515"/>
  <c r="AC9515"/>
  <c r="AD9515" s="1"/>
  <c r="AE9515"/>
  <c r="AF9515"/>
  <c r="F9516"/>
  <c r="H9516"/>
  <c r="AC9516"/>
  <c r="AD9516" s="1"/>
  <c r="AE9516"/>
  <c r="AF9516"/>
  <c r="F9517"/>
  <c r="H9517"/>
  <c r="AC9517"/>
  <c r="AD9517" s="1"/>
  <c r="AE9517"/>
  <c r="AF9517"/>
  <c r="F9518"/>
  <c r="H9518"/>
  <c r="AC9518"/>
  <c r="AD9518" s="1"/>
  <c r="AE9518"/>
  <c r="AF9518"/>
  <c r="F9519"/>
  <c r="H9519"/>
  <c r="AC9519"/>
  <c r="AD9519" s="1"/>
  <c r="AE9519"/>
  <c r="AF9519"/>
  <c r="F9520"/>
  <c r="H9520"/>
  <c r="AC9520"/>
  <c r="AD9520" s="1"/>
  <c r="AE9520"/>
  <c r="AF9520"/>
  <c r="F9521"/>
  <c r="H9521"/>
  <c r="AC9521"/>
  <c r="AD9521" s="1"/>
  <c r="AE9521"/>
  <c r="AF9521"/>
  <c r="F9522"/>
  <c r="H9522"/>
  <c r="AC9522"/>
  <c r="AD9522" s="1"/>
  <c r="AE9522"/>
  <c r="AF9522"/>
  <c r="F9523"/>
  <c r="H9523"/>
  <c r="AC9523"/>
  <c r="AD9523" s="1"/>
  <c r="AE9523"/>
  <c r="AF9523"/>
  <c r="F9524"/>
  <c r="H9524"/>
  <c r="AC9524"/>
  <c r="AD9524" s="1"/>
  <c r="AE9524"/>
  <c r="AF9524"/>
  <c r="F9525"/>
  <c r="H9525"/>
  <c r="AC9525"/>
  <c r="AD9525" s="1"/>
  <c r="AE9525"/>
  <c r="AF9525"/>
  <c r="F9526"/>
  <c r="H9526"/>
  <c r="AC9526"/>
  <c r="AD9526" s="1"/>
  <c r="AE9526"/>
  <c r="AF9526"/>
  <c r="F9527"/>
  <c r="H9527"/>
  <c r="AC9527"/>
  <c r="AD9527" s="1"/>
  <c r="AE9527"/>
  <c r="AF9527"/>
  <c r="F9528"/>
  <c r="H9528"/>
  <c r="AC9528"/>
  <c r="AD9528" s="1"/>
  <c r="AE9528"/>
  <c r="AF9528"/>
  <c r="F9529"/>
  <c r="H9529"/>
  <c r="AC9529"/>
  <c r="AD9529" s="1"/>
  <c r="AE9529"/>
  <c r="AF9529"/>
  <c r="F9530"/>
  <c r="H9530"/>
  <c r="AC9530"/>
  <c r="AD9530" s="1"/>
  <c r="AE9530"/>
  <c r="AF9530"/>
  <c r="F9531"/>
  <c r="H9531"/>
  <c r="AC9531"/>
  <c r="AD9531" s="1"/>
  <c r="AE9531"/>
  <c r="AF9531"/>
  <c r="F9532"/>
  <c r="H9532"/>
  <c r="AC9532"/>
  <c r="AD9532" s="1"/>
  <c r="AE9532"/>
  <c r="AF9532"/>
  <c r="F9533"/>
  <c r="H9533"/>
  <c r="AC9533"/>
  <c r="AD9533" s="1"/>
  <c r="AE9533"/>
  <c r="AF9533"/>
  <c r="F9534"/>
  <c r="H9534"/>
  <c r="AC9534"/>
  <c r="AD9534" s="1"/>
  <c r="AE9534"/>
  <c r="AF9534"/>
  <c r="F9535"/>
  <c r="H9535"/>
  <c r="AC9535"/>
  <c r="AD9535" s="1"/>
  <c r="AE9535"/>
  <c r="AF9535"/>
  <c r="F9536"/>
  <c r="H9536"/>
  <c r="AC9536"/>
  <c r="AD9536" s="1"/>
  <c r="AE9536"/>
  <c r="AF9536"/>
  <c r="F9537"/>
  <c r="H9537"/>
  <c r="AC9537"/>
  <c r="AD9537" s="1"/>
  <c r="AE9537"/>
  <c r="AF9537"/>
  <c r="F9538"/>
  <c r="H9538"/>
  <c r="AC9538"/>
  <c r="AD9538" s="1"/>
  <c r="AE9538"/>
  <c r="AF9538"/>
  <c r="F9540"/>
  <c r="H9540"/>
  <c r="AC9540"/>
  <c r="AD9540" s="1"/>
  <c r="AE9540"/>
  <c r="AF9540"/>
  <c r="F9541"/>
  <c r="H9541"/>
  <c r="AC9541"/>
  <c r="AD9541" s="1"/>
  <c r="AE9541"/>
  <c r="AF9541"/>
  <c r="F9542"/>
  <c r="H9542"/>
  <c r="AC9542"/>
  <c r="AD9542" s="1"/>
  <c r="AE9542"/>
  <c r="AF9542"/>
  <c r="F9543"/>
  <c r="H9543"/>
  <c r="AC9543"/>
  <c r="AD9543" s="1"/>
  <c r="AE9543"/>
  <c r="AF9543"/>
  <c r="F9544"/>
  <c r="H9544"/>
  <c r="AC9544"/>
  <c r="AD9544" s="1"/>
  <c r="AE9544"/>
  <c r="AF9544"/>
  <c r="F9548"/>
  <c r="AC9548"/>
  <c r="AD9548" s="1"/>
  <c r="AE9548"/>
  <c r="AF9548"/>
  <c r="H9549"/>
  <c r="AC9549"/>
  <c r="AD9549" s="1"/>
  <c r="AE9549"/>
  <c r="AF9549"/>
  <c r="F9550"/>
  <c r="H9550"/>
  <c r="AC9550"/>
  <c r="AD9550" s="1"/>
  <c r="AE9550"/>
  <c r="AF9550"/>
  <c r="H9551"/>
  <c r="AC9551"/>
  <c r="AD9551" s="1"/>
  <c r="AE9551"/>
  <c r="AF9551"/>
  <c r="F9552"/>
  <c r="H9552"/>
  <c r="AC9552"/>
  <c r="AD9552" s="1"/>
  <c r="AE9552"/>
  <c r="AF9552"/>
  <c r="F9553"/>
  <c r="H9553"/>
  <c r="AC9553"/>
  <c r="AD9553" s="1"/>
  <c r="AE9553"/>
  <c r="AF9553"/>
  <c r="F9554"/>
  <c r="H9554"/>
  <c r="AC9554"/>
  <c r="AD9554" s="1"/>
  <c r="AE9554"/>
  <c r="AF9554"/>
  <c r="AG9554" s="1"/>
  <c r="F9555"/>
  <c r="H9555"/>
  <c r="AC9555"/>
  <c r="AD9555" s="1"/>
  <c r="AE9555"/>
  <c r="AF9555"/>
  <c r="AG9555" s="1"/>
  <c r="F9556"/>
  <c r="AC9556"/>
  <c r="AD9556" s="1"/>
  <c r="AE9556"/>
  <c r="AF9556"/>
  <c r="F9557"/>
  <c r="AC9557"/>
  <c r="AD9557" s="1"/>
  <c r="AE9557"/>
  <c r="AF9557"/>
  <c r="F9558"/>
  <c r="AC9558"/>
  <c r="AD9558" s="1"/>
  <c r="AE9558"/>
  <c r="AF9558"/>
  <c r="F9560"/>
  <c r="AC9560"/>
  <c r="AD9560" s="1"/>
  <c r="AF9560"/>
  <c r="F9561"/>
  <c r="AC9561"/>
  <c r="AD9561" s="1"/>
  <c r="AF9561"/>
  <c r="F9562"/>
  <c r="AC9562"/>
  <c r="AD9562" s="1"/>
  <c r="AF9562"/>
  <c r="AC9563"/>
  <c r="AD9563" s="1"/>
  <c r="AF9563"/>
  <c r="AC9564"/>
  <c r="AD9564" s="1"/>
  <c r="AF9564"/>
  <c r="AC9565"/>
  <c r="AD9565" s="1"/>
  <c r="AF9565"/>
  <c r="F9567"/>
  <c r="AC9567"/>
  <c r="AD9567" s="1"/>
  <c r="AE9567"/>
  <c r="AF9567"/>
  <c r="F9568"/>
  <c r="AC9568"/>
  <c r="AD9568" s="1"/>
  <c r="AE9568"/>
  <c r="AF9568"/>
  <c r="F9569"/>
  <c r="AC9569"/>
  <c r="AD9569" s="1"/>
  <c r="AE9569"/>
  <c r="AF9569"/>
  <c r="F9570"/>
  <c r="AC9570"/>
  <c r="AD9570" s="1"/>
  <c r="AE9570"/>
  <c r="AF9570"/>
  <c r="F9571"/>
  <c r="H9571"/>
  <c r="AC9571"/>
  <c r="AD9571" s="1"/>
  <c r="AE9571"/>
  <c r="AF9571"/>
  <c r="F9572"/>
  <c r="AC9572"/>
  <c r="AD9572" s="1"/>
  <c r="AE9572"/>
  <c r="AF9572"/>
  <c r="AC9573"/>
  <c r="AE9573"/>
  <c r="AF9573"/>
  <c r="AI9575"/>
  <c r="F9576"/>
  <c r="AC9576"/>
  <c r="AD9576" s="1"/>
  <c r="AE9576"/>
  <c r="AF9576"/>
  <c r="AC9577"/>
  <c r="AD9577" s="1"/>
  <c r="AE9577"/>
  <c r="AF9577"/>
  <c r="F9578"/>
  <c r="AC9578"/>
  <c r="AD9578" s="1"/>
  <c r="AE9578"/>
  <c r="AF9578"/>
  <c r="H9579"/>
  <c r="AC9579"/>
  <c r="AD9579" s="1"/>
  <c r="AE9579"/>
  <c r="AF9579"/>
  <c r="F9581"/>
  <c r="H9581"/>
  <c r="AC9581"/>
  <c r="AD9581" s="1"/>
  <c r="AE9581"/>
  <c r="AF9581"/>
  <c r="F9582"/>
  <c r="AC9582"/>
  <c r="AD9582" s="1"/>
  <c r="AE9582"/>
  <c r="AF9582"/>
  <c r="F9583"/>
  <c r="AC9583"/>
  <c r="AD9583" s="1"/>
  <c r="AE9583"/>
  <c r="AF9583"/>
  <c r="F9584"/>
  <c r="AC9584"/>
  <c r="AD9584" s="1"/>
  <c r="AE9584"/>
  <c r="AF9584"/>
  <c r="F9585"/>
  <c r="AC9585"/>
  <c r="AD9585" s="1"/>
  <c r="AE9585"/>
  <c r="AF9585"/>
  <c r="F9586"/>
  <c r="AC9586"/>
  <c r="AD9586" s="1"/>
  <c r="AE9586"/>
  <c r="AF9586"/>
  <c r="AC9588"/>
  <c r="AD9588" s="1"/>
  <c r="AF9588"/>
  <c r="AC9589"/>
  <c r="AD9589" s="1"/>
  <c r="AF9589"/>
  <c r="AC9590"/>
  <c r="AD9590" s="1"/>
  <c r="AF9590"/>
  <c r="AC9591"/>
  <c r="AD9591" s="1"/>
  <c r="AF9591"/>
  <c r="AC9593"/>
  <c r="AD9593" s="1"/>
  <c r="AE9593"/>
  <c r="AF9593"/>
  <c r="AC9594"/>
  <c r="AE9594"/>
  <c r="AF9594"/>
  <c r="AC9595"/>
  <c r="AD9595" s="1"/>
  <c r="AE9595"/>
  <c r="AF9595"/>
  <c r="F9598"/>
  <c r="AC9598"/>
  <c r="AD9598" s="1"/>
  <c r="AE9598"/>
  <c r="AF9598"/>
  <c r="AC9599"/>
  <c r="AD9599" s="1"/>
  <c r="AE9599"/>
  <c r="AF9599"/>
  <c r="AE9600"/>
  <c r="AF9600"/>
  <c r="AC9601"/>
  <c r="AD9601" s="1"/>
  <c r="AE9601"/>
  <c r="AF9601"/>
  <c r="AC9602"/>
  <c r="AD9602" s="1"/>
  <c r="AE9602"/>
  <c r="AF9602"/>
  <c r="AC9603"/>
  <c r="AD9603" s="1"/>
  <c r="AE9603"/>
  <c r="AF9603"/>
  <c r="AC9604"/>
  <c r="AE9604"/>
  <c r="AF9604"/>
  <c r="AC9605"/>
  <c r="AD9605" s="1"/>
  <c r="AE9605"/>
  <c r="AF9605"/>
  <c r="H9606"/>
  <c r="AC9606"/>
  <c r="AD9606" s="1"/>
  <c r="AE9606"/>
  <c r="AF9606"/>
  <c r="H9607"/>
  <c r="AC9607"/>
  <c r="AD9607" s="1"/>
  <c r="AE9607"/>
  <c r="AF9607"/>
  <c r="H9608"/>
  <c r="AC9608"/>
  <c r="AD9608" s="1"/>
  <c r="AE9608"/>
  <c r="AF9608"/>
  <c r="H9609"/>
  <c r="AC9609"/>
  <c r="AD9609" s="1"/>
  <c r="AE9609"/>
  <c r="AF9609"/>
  <c r="G9610"/>
  <c r="H9610" s="1"/>
  <c r="AE9610"/>
  <c r="AF9610"/>
  <c r="H9611"/>
  <c r="AC9611"/>
  <c r="AE9611"/>
  <c r="AF9611"/>
  <c r="H9612"/>
  <c r="AC9612"/>
  <c r="AD9612" s="1"/>
  <c r="AF9612"/>
  <c r="AC9614"/>
  <c r="AD9614" s="1"/>
  <c r="AE9614"/>
  <c r="AF9614"/>
  <c r="AC9615"/>
  <c r="AD9615" s="1"/>
  <c r="AE9615"/>
  <c r="AF9615"/>
  <c r="AC9616"/>
  <c r="AD9616" s="1"/>
  <c r="AE9616"/>
  <c r="AF9616"/>
  <c r="AC9617"/>
  <c r="AD9617" s="1"/>
  <c r="AE9617"/>
  <c r="AF9617"/>
  <c r="AC9618"/>
  <c r="AD9618" s="1"/>
  <c r="AE9618"/>
  <c r="AF9618"/>
  <c r="AC9619"/>
  <c r="AD9619" s="1"/>
  <c r="AE9619"/>
  <c r="AF9619"/>
  <c r="AC9620"/>
  <c r="AD9620" s="1"/>
  <c r="AE9620"/>
  <c r="AF9620"/>
  <c r="AC9621"/>
  <c r="AD9621" s="1"/>
  <c r="AE9621"/>
  <c r="AF9621"/>
  <c r="AC9622"/>
  <c r="AD9622" s="1"/>
  <c r="AE9622"/>
  <c r="AF9622"/>
  <c r="AC9623"/>
  <c r="AD9623" s="1"/>
  <c r="AE9623"/>
  <c r="AF9623"/>
  <c r="AC9624"/>
  <c r="AD9624" s="1"/>
  <c r="AE9624"/>
  <c r="AF9624"/>
  <c r="AC9625"/>
  <c r="AD9625" s="1"/>
  <c r="AF9625"/>
  <c r="AC9626"/>
  <c r="AD9626" s="1"/>
  <c r="AE9626"/>
  <c r="AF9626"/>
  <c r="AC9627"/>
  <c r="AD9627" s="1"/>
  <c r="AE9627"/>
  <c r="AF9627"/>
  <c r="AC9628"/>
  <c r="AD9628" s="1"/>
  <c r="AF9628"/>
  <c r="AC9629"/>
  <c r="AD9629" s="1"/>
  <c r="AE9629"/>
  <c r="AF9629"/>
  <c r="AC9630"/>
  <c r="AD9630" s="1"/>
  <c r="AE9630"/>
  <c r="AF9630"/>
  <c r="AC9631"/>
  <c r="AD9631" s="1"/>
  <c r="AE9631"/>
  <c r="AF9631"/>
  <c r="AC9632"/>
  <c r="AD9632" s="1"/>
  <c r="AE9632"/>
  <c r="AF9632"/>
  <c r="AC9633"/>
  <c r="AD9633" s="1"/>
  <c r="AE9633"/>
  <c r="AF9633"/>
  <c r="AC9634"/>
  <c r="AD9634" s="1"/>
  <c r="AE9634"/>
  <c r="AF9634"/>
  <c r="AC9635"/>
  <c r="AD9635" s="1"/>
  <c r="AF9635"/>
  <c r="AC9636"/>
  <c r="AD9636" s="1"/>
  <c r="AE9636"/>
  <c r="AF9636"/>
  <c r="AC9637"/>
  <c r="AD9637" s="1"/>
  <c r="AF9637"/>
  <c r="AC9638"/>
  <c r="AD9638" s="1"/>
  <c r="AF9638"/>
  <c r="AC9639"/>
  <c r="AD9639" s="1"/>
  <c r="AF9639"/>
  <c r="AC9640"/>
  <c r="AD9640" s="1"/>
  <c r="AF9640"/>
  <c r="AC9641"/>
  <c r="AD9641" s="1"/>
  <c r="AF9641"/>
  <c r="AC9642"/>
  <c r="AD9642" s="1"/>
  <c r="AF9642"/>
  <c r="AC9643"/>
  <c r="AD9643" s="1"/>
  <c r="AE9643"/>
  <c r="AF9643"/>
  <c r="AC9644"/>
  <c r="AD9644" s="1"/>
  <c r="AF9644"/>
  <c r="AC9645"/>
  <c r="AD9645" s="1"/>
  <c r="AF9645"/>
  <c r="AC9646"/>
  <c r="AD9646" s="1"/>
  <c r="AF9646"/>
  <c r="AC9647"/>
  <c r="AD9647" s="1"/>
  <c r="AF9647"/>
  <c r="AC9648"/>
  <c r="AD9648" s="1"/>
  <c r="AF9648"/>
  <c r="AC9649"/>
  <c r="AD9649" s="1"/>
  <c r="AE9649"/>
  <c r="AF9649"/>
  <c r="AC9650"/>
  <c r="AD9650" s="1"/>
  <c r="AE9650"/>
  <c r="AF9650"/>
  <c r="AC9651"/>
  <c r="AD9651" s="1"/>
  <c r="AE9651"/>
  <c r="AF9651"/>
  <c r="AC9652"/>
  <c r="AD9652" s="1"/>
  <c r="AE9652"/>
  <c r="AF9652"/>
  <c r="AC9653"/>
  <c r="AD9653" s="1"/>
  <c r="AE9653"/>
  <c r="AF9653"/>
  <c r="AG9653" s="1"/>
  <c r="AC9654"/>
  <c r="AD9654" s="1"/>
  <c r="AE9654"/>
  <c r="AF9654"/>
  <c r="AC9655"/>
  <c r="AD9655" s="1"/>
  <c r="AF9655"/>
  <c r="AC9656"/>
  <c r="AD9656" s="1"/>
  <c r="AF9656"/>
  <c r="AC9657"/>
  <c r="AD9657" s="1"/>
  <c r="AE9657"/>
  <c r="AF9657"/>
  <c r="AC9658"/>
  <c r="AD9658" s="1"/>
  <c r="AE9658"/>
  <c r="AF9658"/>
  <c r="AC9659"/>
  <c r="AD9659" s="1"/>
  <c r="AE9659"/>
  <c r="AF9659"/>
  <c r="AC9660"/>
  <c r="AD9660" s="1"/>
  <c r="AE9660"/>
  <c r="AF9660"/>
  <c r="H9661"/>
  <c r="AC9661"/>
  <c r="AD9661" s="1"/>
  <c r="AE9661"/>
  <c r="AF9661"/>
  <c r="H9662"/>
  <c r="AC9662"/>
  <c r="AD9662" s="1"/>
  <c r="AE9662"/>
  <c r="AF9662"/>
  <c r="H9663"/>
  <c r="AC9663"/>
  <c r="AD9663" s="1"/>
  <c r="AF9663"/>
  <c r="H9664"/>
  <c r="AC9664"/>
  <c r="AD9664" s="1"/>
  <c r="AF9664"/>
  <c r="F9668"/>
  <c r="H9668"/>
  <c r="AC9668"/>
  <c r="AD9668" s="1"/>
  <c r="AE9668"/>
  <c r="AF9668"/>
  <c r="F9670"/>
  <c r="H9670"/>
  <c r="AD9670"/>
  <c r="AE9670"/>
  <c r="AF9670"/>
  <c r="F9671"/>
  <c r="H9671"/>
  <c r="AC9671"/>
  <c r="AD9671" s="1"/>
  <c r="AE9671"/>
  <c r="AF9671"/>
  <c r="F9672"/>
  <c r="H9672"/>
  <c r="AC9672"/>
  <c r="AD9672" s="1"/>
  <c r="AE9672"/>
  <c r="AF9672"/>
  <c r="F9673"/>
  <c r="H9673"/>
  <c r="AC9673"/>
  <c r="AD9673" s="1"/>
  <c r="AE9673"/>
  <c r="AF9673"/>
  <c r="F9674"/>
  <c r="AC9674"/>
  <c r="AD9674" s="1"/>
  <c r="AE9674"/>
  <c r="AF9674"/>
  <c r="F9675"/>
  <c r="AC9675"/>
  <c r="AD9675" s="1"/>
  <c r="AE9675"/>
  <c r="AF9675"/>
  <c r="F9678"/>
  <c r="H9678"/>
  <c r="AC9678"/>
  <c r="AD9678" s="1"/>
  <c r="AE9678"/>
  <c r="AF9678"/>
  <c r="F9679"/>
  <c r="H9679"/>
  <c r="AC9679"/>
  <c r="AD9679" s="1"/>
  <c r="AE9679"/>
  <c r="AF9679"/>
  <c r="H9680"/>
  <c r="AC9680"/>
  <c r="AD9680" s="1"/>
  <c r="AE9680"/>
  <c r="AF9680"/>
  <c r="F9681"/>
  <c r="H9681"/>
  <c r="AC9681"/>
  <c r="AD9681" s="1"/>
  <c r="AE9681"/>
  <c r="AF9681"/>
  <c r="F9682"/>
  <c r="H9682"/>
  <c r="AC9682"/>
  <c r="AD9682" s="1"/>
  <c r="AE9682"/>
  <c r="AF9682"/>
  <c r="F9683"/>
  <c r="H9683"/>
  <c r="AC9683"/>
  <c r="AD9683" s="1"/>
  <c r="AE9683"/>
  <c r="AF9683"/>
  <c r="F9684"/>
  <c r="H9684"/>
  <c r="AC9684"/>
  <c r="AD9684" s="1"/>
  <c r="AE9684"/>
  <c r="AF9684"/>
  <c r="F9685"/>
  <c r="H9685"/>
  <c r="AC9685"/>
  <c r="AD9685" s="1"/>
  <c r="AE9685"/>
  <c r="AF9685"/>
  <c r="F9686"/>
  <c r="H9686"/>
  <c r="AC9686"/>
  <c r="AD9686" s="1"/>
  <c r="AE9686"/>
  <c r="AF9686"/>
  <c r="H9687"/>
  <c r="AD9687"/>
  <c r="AE9687"/>
  <c r="AF9687"/>
  <c r="G9688"/>
  <c r="H9688" s="1"/>
  <c r="AE9688"/>
  <c r="AF9688"/>
  <c r="G9689"/>
  <c r="H9689" s="1"/>
  <c r="AE9689"/>
  <c r="AF9689"/>
  <c r="F9690"/>
  <c r="H9690"/>
  <c r="AC9690"/>
  <c r="AD9690" s="1"/>
  <c r="AE9690"/>
  <c r="AF9690"/>
  <c r="F9692"/>
  <c r="H9692"/>
  <c r="AC9692"/>
  <c r="AD9692" s="1"/>
  <c r="AE9692"/>
  <c r="AF9692"/>
  <c r="F9693"/>
  <c r="H9693"/>
  <c r="AC9693"/>
  <c r="AD9693" s="1"/>
  <c r="AE9693"/>
  <c r="AF9693"/>
  <c r="F9694"/>
  <c r="G9694"/>
  <c r="H9694" s="1"/>
  <c r="AE9694"/>
  <c r="AF9694"/>
  <c r="F9697"/>
  <c r="H9697"/>
  <c r="AC9697"/>
  <c r="AD9697" s="1"/>
  <c r="AE9697"/>
  <c r="AF9697"/>
  <c r="F9698"/>
  <c r="H9698"/>
  <c r="AC9698"/>
  <c r="AD9698" s="1"/>
  <c r="AE9698"/>
  <c r="AF9698"/>
  <c r="H9699"/>
  <c r="AC9699"/>
  <c r="AD9699" s="1"/>
  <c r="AE9699"/>
  <c r="AF9699"/>
  <c r="H9700"/>
  <c r="AC9700"/>
  <c r="AD9700" s="1"/>
  <c r="AE9700"/>
  <c r="AF9700"/>
  <c r="H9701"/>
  <c r="AC9701"/>
  <c r="AD9701" s="1"/>
  <c r="AE9701"/>
  <c r="AF9701"/>
  <c r="AD9702"/>
  <c r="AE9702"/>
  <c r="AF9702"/>
  <c r="F9704"/>
  <c r="H9704"/>
  <c r="AC9704"/>
  <c r="AD9704" s="1"/>
  <c r="AE9704"/>
  <c r="AF9704"/>
  <c r="F9705"/>
  <c r="H9705"/>
  <c r="AC9705"/>
  <c r="AD9705" s="1"/>
  <c r="AE9705"/>
  <c r="AF9705"/>
  <c r="F9706"/>
  <c r="H9706"/>
  <c r="AC9706"/>
  <c r="AD9706" s="1"/>
  <c r="AE9706"/>
  <c r="AF9706"/>
  <c r="F9707"/>
  <c r="H9707"/>
  <c r="AC9707"/>
  <c r="AD9707" s="1"/>
  <c r="AE9707"/>
  <c r="AF9707"/>
  <c r="F9708"/>
  <c r="H9708"/>
  <c r="AC9708"/>
  <c r="AD9708" s="1"/>
  <c r="AE9708"/>
  <c r="AF9708"/>
  <c r="F9709"/>
  <c r="H9709"/>
  <c r="AC9709"/>
  <c r="AD9709" s="1"/>
  <c r="AE9709"/>
  <c r="AF9709"/>
  <c r="F9710"/>
  <c r="H9710"/>
  <c r="AC9710"/>
  <c r="AD9710" s="1"/>
  <c r="AE9710"/>
  <c r="AF9710"/>
  <c r="F9711"/>
  <c r="H9711"/>
  <c r="AC9711"/>
  <c r="AD9711" s="1"/>
  <c r="AE9711"/>
  <c r="AF9711"/>
  <c r="F9712"/>
  <c r="H9712"/>
  <c r="AC9712"/>
  <c r="AD9712" s="1"/>
  <c r="AE9712"/>
  <c r="AF9712"/>
  <c r="F9713"/>
  <c r="H9713"/>
  <c r="AC9713"/>
  <c r="AD9713" s="1"/>
  <c r="AE9713"/>
  <c r="AF9713"/>
  <c r="F9714"/>
  <c r="H9714"/>
  <c r="AC9714"/>
  <c r="AD9714" s="1"/>
  <c r="AE9714"/>
  <c r="AF9714"/>
  <c r="F9715"/>
  <c r="H9715"/>
  <c r="AC9715"/>
  <c r="AD9715" s="1"/>
  <c r="AE9715"/>
  <c r="AF9715"/>
  <c r="F9716"/>
  <c r="H9716"/>
  <c r="AC9716"/>
  <c r="AD9716" s="1"/>
  <c r="AE9716"/>
  <c r="AF9716"/>
  <c r="F9717"/>
  <c r="H9717"/>
  <c r="AC9717"/>
  <c r="AD9717" s="1"/>
  <c r="AE9717"/>
  <c r="AF9717"/>
  <c r="F9718"/>
  <c r="H9718"/>
  <c r="AC9718"/>
  <c r="AD9718" s="1"/>
  <c r="AE9718"/>
  <c r="AF9718"/>
  <c r="F9719"/>
  <c r="H9719"/>
  <c r="AC9719"/>
  <c r="AD9719" s="1"/>
  <c r="AE9719"/>
  <c r="AF9719"/>
  <c r="H9720"/>
  <c r="AC9720"/>
  <c r="AD9720" s="1"/>
  <c r="AE9720"/>
  <c r="AF9720"/>
  <c r="H9721"/>
  <c r="AC9721"/>
  <c r="AD9721" s="1"/>
  <c r="AE9721"/>
  <c r="AF9721"/>
  <c r="H9722"/>
  <c r="AC9722"/>
  <c r="AD9722" s="1"/>
  <c r="AE9722"/>
  <c r="AF9722"/>
  <c r="H9723"/>
  <c r="AC9723"/>
  <c r="AD9723" s="1"/>
  <c r="AE9723"/>
  <c r="AF9723"/>
  <c r="H9724"/>
  <c r="AC9724"/>
  <c r="AD9724" s="1"/>
  <c r="AE9724"/>
  <c r="AF9724"/>
  <c r="H9725"/>
  <c r="AC9725"/>
  <c r="AD9725" s="1"/>
  <c r="AE9725"/>
  <c r="AF9725"/>
  <c r="H9726"/>
  <c r="AC9726"/>
  <c r="AD9726" s="1"/>
  <c r="AE9726"/>
  <c r="AF9726"/>
  <c r="F9730"/>
  <c r="AC9730"/>
  <c r="AD9730" s="1"/>
  <c r="AE9730"/>
  <c r="AF9730"/>
  <c r="F9731"/>
  <c r="AC9731"/>
  <c r="AD9731" s="1"/>
  <c r="AE9731"/>
  <c r="AF9731"/>
  <c r="F9732"/>
  <c r="AC9732"/>
  <c r="AD9732" s="1"/>
  <c r="AE9732"/>
  <c r="AF9732"/>
  <c r="F9733"/>
  <c r="AC9733"/>
  <c r="AD9733" s="1"/>
  <c r="AE9733"/>
  <c r="AF9733"/>
  <c r="F9734"/>
  <c r="AC9734"/>
  <c r="AD9734" s="1"/>
  <c r="AE9734"/>
  <c r="AF9734"/>
  <c r="F9735"/>
  <c r="AC9735"/>
  <c r="AD9735" s="1"/>
  <c r="AE9735"/>
  <c r="AF9735"/>
  <c r="F9738"/>
  <c r="H9738"/>
  <c r="AC9738"/>
  <c r="AD9738" s="1"/>
  <c r="AE9738"/>
  <c r="AF9738"/>
  <c r="F9739"/>
  <c r="AC9739"/>
  <c r="AD9739" s="1"/>
  <c r="AE9739"/>
  <c r="AF9739"/>
  <c r="F9740"/>
  <c r="AC9740"/>
  <c r="AD9740" s="1"/>
  <c r="AE9740"/>
  <c r="AF9740"/>
  <c r="H9741"/>
  <c r="AC9741"/>
  <c r="AD9741" s="1"/>
  <c r="AE9741"/>
  <c r="AF9741"/>
  <c r="H9742"/>
  <c r="AC9742"/>
  <c r="AD9742" s="1"/>
  <c r="AE9742"/>
  <c r="AF9742"/>
  <c r="H9743"/>
  <c r="AC9743"/>
  <c r="AD9743" s="1"/>
  <c r="AE9743"/>
  <c r="AF9743"/>
  <c r="F9744"/>
  <c r="AC9744"/>
  <c r="AD9744" s="1"/>
  <c r="AE9744"/>
  <c r="AF9744"/>
  <c r="F9745"/>
  <c r="AC9745"/>
  <c r="AD9745" s="1"/>
  <c r="AE9745"/>
  <c r="AF9745"/>
  <c r="F9746"/>
  <c r="AC9746"/>
  <c r="AE9746"/>
  <c r="AF9746"/>
  <c r="F9747"/>
  <c r="AC9747"/>
  <c r="AD9747" s="1"/>
  <c r="AE9747"/>
  <c r="AF9747"/>
  <c r="F9748"/>
  <c r="AC9748"/>
  <c r="AD9748" s="1"/>
  <c r="AE9748"/>
  <c r="AF9748"/>
  <c r="F9749"/>
  <c r="AC9749"/>
  <c r="AD9749" s="1"/>
  <c r="AE9749"/>
  <c r="AF9749"/>
  <c r="F9750"/>
  <c r="AC9750"/>
  <c r="AE9750"/>
  <c r="AF9750"/>
  <c r="F9751"/>
  <c r="AC9751"/>
  <c r="AD9751" s="1"/>
  <c r="AE9751"/>
  <c r="AF9751"/>
  <c r="F9754"/>
  <c r="AC9754"/>
  <c r="AD9754" s="1"/>
  <c r="AE9754"/>
  <c r="AF9754"/>
  <c r="F9755"/>
  <c r="AC9755"/>
  <c r="AE9755"/>
  <c r="AF9755"/>
  <c r="F9756"/>
  <c r="AC9756"/>
  <c r="AD9756" s="1"/>
  <c r="AE9756"/>
  <c r="AF9756"/>
  <c r="F9757"/>
  <c r="AC9757"/>
  <c r="AD9757" s="1"/>
  <c r="AE9757"/>
  <c r="AF9757"/>
  <c r="F9758"/>
  <c r="AC9758"/>
  <c r="AD9758" s="1"/>
  <c r="AE9758"/>
  <c r="AF9758"/>
  <c r="F9759"/>
  <c r="AC9759"/>
  <c r="AD9759" s="1"/>
  <c r="AE9759"/>
  <c r="AF9759"/>
  <c r="F9760"/>
  <c r="AC9760"/>
  <c r="AD9760" s="1"/>
  <c r="AE9760"/>
  <c r="AF9760"/>
  <c r="F9763"/>
  <c r="AC9763"/>
  <c r="AD9763" s="1"/>
  <c r="AE9763"/>
  <c r="AF9763"/>
  <c r="F9764"/>
  <c r="AC9764"/>
  <c r="AD9764" s="1"/>
  <c r="AE9764"/>
  <c r="AF9764"/>
  <c r="F9765"/>
  <c r="AC9765"/>
  <c r="AD9765" s="1"/>
  <c r="AE9765"/>
  <c r="AF9765"/>
  <c r="F9766"/>
  <c r="AC9766"/>
  <c r="AD9766" s="1"/>
  <c r="AE9766"/>
  <c r="AF9766"/>
  <c r="F9767"/>
  <c r="AC9767"/>
  <c r="AD9767" s="1"/>
  <c r="AE9767"/>
  <c r="AF9767"/>
  <c r="H9768"/>
  <c r="AC9768"/>
  <c r="AD9768" s="1"/>
  <c r="AE9768"/>
  <c r="AF9768"/>
  <c r="H9769"/>
  <c r="AC9769"/>
  <c r="AD9769" s="1"/>
  <c r="AE9769"/>
  <c r="AF9769"/>
  <c r="H9770"/>
  <c r="AC9770"/>
  <c r="AD9770" s="1"/>
  <c r="AE9770"/>
  <c r="AF9770"/>
  <c r="H9771"/>
  <c r="AC9771"/>
  <c r="AD9771" s="1"/>
  <c r="AE9771"/>
  <c r="AF9771"/>
  <c r="H9772"/>
  <c r="AC9772"/>
  <c r="AD9772" s="1"/>
  <c r="AE9772"/>
  <c r="AF9772"/>
  <c r="F9773"/>
  <c r="AC9773"/>
  <c r="AD9773" s="1"/>
  <c r="AE9773"/>
  <c r="AF9773"/>
  <c r="F9774"/>
  <c r="AC9774"/>
  <c r="AD9774" s="1"/>
  <c r="AF9774"/>
  <c r="F9775"/>
  <c r="AC9775"/>
  <c r="AD9775" s="1"/>
  <c r="AE9775"/>
  <c r="AF9775"/>
  <c r="F9776"/>
  <c r="AC9776"/>
  <c r="AD9776" s="1"/>
  <c r="AE9776"/>
  <c r="AF9776"/>
  <c r="F9777"/>
  <c r="AC9777"/>
  <c r="AD9777" s="1"/>
  <c r="AF9777"/>
  <c r="F9778"/>
  <c r="AC9778"/>
  <c r="AD9778" s="1"/>
  <c r="AF9778"/>
  <c r="F9779"/>
  <c r="AC9779"/>
  <c r="AD9779" s="1"/>
  <c r="AF9779"/>
  <c r="F9780"/>
  <c r="AC9780"/>
  <c r="AD9780" s="1"/>
  <c r="AF9780"/>
  <c r="F9781"/>
  <c r="AC9781"/>
  <c r="AD9781" s="1"/>
  <c r="AF9781"/>
  <c r="F9782"/>
  <c r="AC9782"/>
  <c r="AD9782" s="1"/>
  <c r="AE9782"/>
  <c r="AF9782"/>
  <c r="F9783"/>
  <c r="AC9783"/>
  <c r="AD9783" s="1"/>
  <c r="AE9783"/>
  <c r="AF9783"/>
  <c r="F9784"/>
  <c r="AC9784"/>
  <c r="AD9784" s="1"/>
  <c r="AF9784"/>
  <c r="F9785"/>
  <c r="AC9785"/>
  <c r="AD9785" s="1"/>
  <c r="AE9785"/>
  <c r="AF9785"/>
  <c r="F9786"/>
  <c r="AC9786"/>
  <c r="AD9786" s="1"/>
  <c r="AE9786"/>
  <c r="AF9786"/>
  <c r="F9787"/>
  <c r="AC9787"/>
  <c r="AD9787" s="1"/>
  <c r="AF9787"/>
  <c r="F9788"/>
  <c r="AC9788"/>
  <c r="AD9788" s="1"/>
  <c r="AF9788"/>
  <c r="F9789"/>
  <c r="AC9789"/>
  <c r="AD9789" s="1"/>
  <c r="AE9789"/>
  <c r="AF9789"/>
  <c r="F9790"/>
  <c r="AC9790"/>
  <c r="AD9790" s="1"/>
  <c r="AE9790"/>
  <c r="AF9790"/>
  <c r="F9791"/>
  <c r="AC9791"/>
  <c r="AD9791" s="1"/>
  <c r="AE9791"/>
  <c r="AF9791"/>
  <c r="F9792"/>
  <c r="AC9792"/>
  <c r="AD9792" s="1"/>
  <c r="AE9792"/>
  <c r="AF9792"/>
  <c r="F9793"/>
  <c r="AC9793"/>
  <c r="AD9793" s="1"/>
  <c r="AF9793"/>
  <c r="F9794"/>
  <c r="AC9794"/>
  <c r="AD9794" s="1"/>
  <c r="AE9794"/>
  <c r="AF9794"/>
  <c r="F9795"/>
  <c r="AC9795"/>
  <c r="AD9795" s="1"/>
  <c r="AE9795"/>
  <c r="AF9795"/>
  <c r="F9796"/>
  <c r="AC9796"/>
  <c r="AD9796" s="1"/>
  <c r="AE9796"/>
  <c r="AF9796"/>
  <c r="F9797"/>
  <c r="AC9797"/>
  <c r="AD9797" s="1"/>
  <c r="AE9797"/>
  <c r="AF9797"/>
  <c r="F9798"/>
  <c r="AC9798"/>
  <c r="AD9798" s="1"/>
  <c r="AE9798"/>
  <c r="AF9798"/>
  <c r="F9799"/>
  <c r="AC9799"/>
  <c r="AD9799" s="1"/>
  <c r="AE9799"/>
  <c r="AF9799"/>
  <c r="F9800"/>
  <c r="AC9800"/>
  <c r="AD9800" s="1"/>
  <c r="AF9800"/>
  <c r="F9801"/>
  <c r="AC9801"/>
  <c r="AD9801" s="1"/>
  <c r="AF9801"/>
  <c r="F9802"/>
  <c r="AC9802"/>
  <c r="AD9802" s="1"/>
  <c r="AF9802"/>
  <c r="F9803"/>
  <c r="AC9803"/>
  <c r="AD9803" s="1"/>
  <c r="AF9803"/>
  <c r="F9804"/>
  <c r="AC9804"/>
  <c r="AD9804" s="1"/>
  <c r="AE9804"/>
  <c r="AF9804"/>
  <c r="F9805"/>
  <c r="AC9805"/>
  <c r="AD9805" s="1"/>
  <c r="AE9805"/>
  <c r="AF9805"/>
  <c r="F9806"/>
  <c r="AC9806"/>
  <c r="AD9806" s="1"/>
  <c r="AE9806"/>
  <c r="AF9806"/>
  <c r="F9807"/>
  <c r="AC9807"/>
  <c r="AD9807" s="1"/>
  <c r="AE9807"/>
  <c r="AF9807"/>
  <c r="F9808"/>
  <c r="AC9808"/>
  <c r="AD9808" s="1"/>
  <c r="AE9808"/>
  <c r="AF9808"/>
  <c r="F9809"/>
  <c r="AC9809"/>
  <c r="AD9809" s="1"/>
  <c r="AE9809"/>
  <c r="AF9809"/>
  <c r="F9810"/>
  <c r="AC9810"/>
  <c r="AD9810" s="1"/>
  <c r="AE9810"/>
  <c r="AF9810"/>
  <c r="F9811"/>
  <c r="AC9811"/>
  <c r="AD9811" s="1"/>
  <c r="AE9811"/>
  <c r="AF9811"/>
  <c r="F9812"/>
  <c r="AC9812"/>
  <c r="AD9812" s="1"/>
  <c r="AE9812"/>
  <c r="AF9812"/>
  <c r="F9813"/>
  <c r="AC9813"/>
  <c r="AD9813" s="1"/>
  <c r="AE9813"/>
  <c r="AF9813"/>
  <c r="F9814"/>
  <c r="AC9814"/>
  <c r="AD9814" s="1"/>
  <c r="AE9814"/>
  <c r="AF9814"/>
  <c r="F9815"/>
  <c r="AC9815"/>
  <c r="AD9815" s="1"/>
  <c r="AE9815"/>
  <c r="AF9815"/>
  <c r="F9816"/>
  <c r="AC9816"/>
  <c r="AD9816" s="1"/>
  <c r="AE9816"/>
  <c r="AF9816"/>
  <c r="F9817"/>
  <c r="AC9817"/>
  <c r="AD9817" s="1"/>
  <c r="AF9817"/>
  <c r="F9818"/>
  <c r="AC9818"/>
  <c r="AD9818" s="1"/>
  <c r="AF9818"/>
  <c r="F9819"/>
  <c r="AC9819"/>
  <c r="AD9819" s="1"/>
  <c r="AE9819"/>
  <c r="AF9819"/>
  <c r="F9820"/>
  <c r="AC9820"/>
  <c r="AD9820" s="1"/>
  <c r="AE9820"/>
  <c r="AF9820"/>
  <c r="F9821"/>
  <c r="AC9821"/>
  <c r="AD9821" s="1"/>
  <c r="AE9821"/>
  <c r="AF9821"/>
  <c r="AG9821" s="1"/>
  <c r="F9822"/>
  <c r="AC9822"/>
  <c r="AD9822" s="1"/>
  <c r="AE9822"/>
  <c r="AF9822"/>
  <c r="F9823"/>
  <c r="AC9823"/>
  <c r="AD9823" s="1"/>
  <c r="AE9823"/>
  <c r="AF9823"/>
  <c r="F9824"/>
  <c r="AC9824"/>
  <c r="AD9824" s="1"/>
  <c r="AE9824"/>
  <c r="AF9824"/>
  <c r="F9825"/>
  <c r="AC9825"/>
  <c r="AD9825" s="1"/>
  <c r="AE9825"/>
  <c r="AF9825"/>
  <c r="F9826"/>
  <c r="AC9826"/>
  <c r="AD9826" s="1"/>
  <c r="AE9826"/>
  <c r="AF9826"/>
  <c r="F9827"/>
  <c r="AC9827"/>
  <c r="AD9827" s="1"/>
  <c r="AE9827"/>
  <c r="AF9827"/>
  <c r="F9828"/>
  <c r="AC9828"/>
  <c r="AD9828" s="1"/>
  <c r="AE9828"/>
  <c r="AF9828"/>
  <c r="F9829"/>
  <c r="AC9829"/>
  <c r="AD9829" s="1"/>
  <c r="AE9829"/>
  <c r="AF9829"/>
  <c r="F9830"/>
  <c r="AC9830"/>
  <c r="AD9830" s="1"/>
  <c r="AE9830"/>
  <c r="AF9830"/>
  <c r="F9831"/>
  <c r="AC9831"/>
  <c r="AD9831" s="1"/>
  <c r="AE9831"/>
  <c r="AF9831"/>
  <c r="F9832"/>
  <c r="AC9832"/>
  <c r="AD9832" s="1"/>
  <c r="AE9832"/>
  <c r="AF9832"/>
  <c r="F9833"/>
  <c r="AC9833"/>
  <c r="AD9833" s="1"/>
  <c r="AE9833"/>
  <c r="AF9833"/>
  <c r="F9834"/>
  <c r="AC9834"/>
  <c r="AD9834" s="1"/>
  <c r="AF9834"/>
  <c r="F9835"/>
  <c r="AC9835"/>
  <c r="AD9835" s="1"/>
  <c r="AE9835"/>
  <c r="AF9835"/>
  <c r="F9836"/>
  <c r="AC9836"/>
  <c r="AD9836" s="1"/>
  <c r="AE9836"/>
  <c r="AF9836"/>
  <c r="F9837"/>
  <c r="AC9837"/>
  <c r="AD9837" s="1"/>
  <c r="AE9837"/>
  <c r="AF9837"/>
  <c r="F9838"/>
  <c r="AC9838"/>
  <c r="AD9838" s="1"/>
  <c r="AE9838"/>
  <c r="AF9838"/>
  <c r="F9839"/>
  <c r="AC9839"/>
  <c r="AD9839" s="1"/>
  <c r="AE9839"/>
  <c r="AF9839"/>
  <c r="F9840"/>
  <c r="AC9840"/>
  <c r="AD9840" s="1"/>
  <c r="AE9840"/>
  <c r="AF9840"/>
  <c r="F9841"/>
  <c r="AC9841"/>
  <c r="AD9841" s="1"/>
  <c r="AF9841"/>
  <c r="F9842"/>
  <c r="AC9842"/>
  <c r="AD9842" s="1"/>
  <c r="AF9842"/>
  <c r="F9843"/>
  <c r="AC9843"/>
  <c r="AD9843" s="1"/>
  <c r="AE9843"/>
  <c r="AF9843"/>
  <c r="F9844"/>
  <c r="AC9844"/>
  <c r="AD9844" s="1"/>
  <c r="AE9844"/>
  <c r="AF9844"/>
  <c r="F9845"/>
  <c r="AC9845"/>
  <c r="AD9845" s="1"/>
  <c r="AE9845"/>
  <c r="AF9845"/>
  <c r="F9846"/>
  <c r="AC9846"/>
  <c r="AD9846" s="1"/>
  <c r="AE9846"/>
  <c r="AF9846"/>
  <c r="F9847"/>
  <c r="AC9847"/>
  <c r="AD9847" s="1"/>
  <c r="AE9847"/>
  <c r="AF9847"/>
  <c r="F9848"/>
  <c r="AC9848"/>
  <c r="AD9848" s="1"/>
  <c r="AE9848"/>
  <c r="AF9848"/>
  <c r="H9849"/>
  <c r="AC9849"/>
  <c r="AD9849" s="1"/>
  <c r="AE9849"/>
  <c r="AF9849"/>
  <c r="H9850"/>
  <c r="AC9850"/>
  <c r="AD9850" s="1"/>
  <c r="AE9850"/>
  <c r="AF9850"/>
  <c r="H9851"/>
  <c r="AC9851"/>
  <c r="AD9851" s="1"/>
  <c r="AE9851"/>
  <c r="AF9851"/>
  <c r="H9852"/>
  <c r="AC9852"/>
  <c r="AD9852" s="1"/>
  <c r="AE9852"/>
  <c r="AF9852"/>
  <c r="H9853"/>
  <c r="AC9853"/>
  <c r="AD9853" s="1"/>
  <c r="AE9853"/>
  <c r="AF9853"/>
  <c r="H9854"/>
  <c r="AC9854"/>
  <c r="AD9854" s="1"/>
  <c r="AE9854"/>
  <c r="AF9854"/>
  <c r="H9855"/>
  <c r="AC9855"/>
  <c r="AD9855" s="1"/>
  <c r="AE9855"/>
  <c r="AF9855"/>
  <c r="H9856"/>
  <c r="AC9856"/>
  <c r="AD9856" s="1"/>
  <c r="AE9856"/>
  <c r="AF9856"/>
  <c r="H9857"/>
  <c r="AC9857"/>
  <c r="AD9857" s="1"/>
  <c r="AE9857"/>
  <c r="AF9857"/>
  <c r="F9862"/>
  <c r="H9862"/>
  <c r="AC9862"/>
  <c r="AD9862" s="1"/>
  <c r="AE9862"/>
  <c r="AF9862"/>
  <c r="F9863"/>
  <c r="H9863"/>
  <c r="AC9863"/>
  <c r="AD9863" s="1"/>
  <c r="AE9863"/>
  <c r="AF9863"/>
  <c r="F9864"/>
  <c r="H9864"/>
  <c r="AC9864"/>
  <c r="AD9864" s="1"/>
  <c r="AE9864"/>
  <c r="AF9864"/>
  <c r="F9866"/>
  <c r="H9866"/>
  <c r="AC9866"/>
  <c r="AD9866" s="1"/>
  <c r="AE9866"/>
  <c r="AF9866"/>
  <c r="H9867"/>
  <c r="AC9867"/>
  <c r="AD9867" s="1"/>
  <c r="AE9867"/>
  <c r="AF9867"/>
  <c r="F9871"/>
  <c r="AC9871"/>
  <c r="AD9871" s="1"/>
  <c r="AE9871"/>
  <c r="AF9871"/>
  <c r="AC9873"/>
  <c r="AD9873" s="1"/>
  <c r="AE9873"/>
  <c r="AF9873"/>
  <c r="AC9874"/>
  <c r="AD9874" s="1"/>
  <c r="AE9874"/>
  <c r="AF9874"/>
  <c r="AC9876"/>
  <c r="AD9876" s="1"/>
  <c r="AE9876"/>
  <c r="AF9876"/>
  <c r="AC9877"/>
  <c r="AD9877" s="1"/>
  <c r="AE9877"/>
  <c r="AF9877"/>
  <c r="F9879"/>
  <c r="AC9879"/>
  <c r="AD9879" s="1"/>
  <c r="AE9879"/>
  <c r="AF9879"/>
  <c r="AC9880"/>
  <c r="AD9880" s="1"/>
  <c r="AE9880"/>
  <c r="AF9880"/>
  <c r="F9881"/>
  <c r="AC9881"/>
  <c r="AD9881" s="1"/>
  <c r="AE9881"/>
  <c r="AF9881"/>
  <c r="AC9882"/>
  <c r="AD9882" s="1"/>
  <c r="AE9882"/>
  <c r="AF9882"/>
  <c r="F9883"/>
  <c r="AC9883"/>
  <c r="AD9883" s="1"/>
  <c r="AE9883"/>
  <c r="AF9883"/>
  <c r="AC9884"/>
  <c r="AD9884" s="1"/>
  <c r="AE9884"/>
  <c r="AF9884"/>
  <c r="F9885"/>
  <c r="AC9885"/>
  <c r="AD9885" s="1"/>
  <c r="AE9885"/>
  <c r="AF9885"/>
  <c r="AC9886"/>
  <c r="AD9886" s="1"/>
  <c r="AE9886"/>
  <c r="AF9886"/>
  <c r="F9887"/>
  <c r="AC9887"/>
  <c r="AD9887" s="1"/>
  <c r="AE9887"/>
  <c r="AF9887"/>
  <c r="AC9888"/>
  <c r="AD9888" s="1"/>
  <c r="AE9888"/>
  <c r="AF9888"/>
  <c r="AC9891"/>
  <c r="AD9891" s="1"/>
  <c r="AE9891"/>
  <c r="AF9891"/>
  <c r="AC9892"/>
  <c r="AD9892" s="1"/>
  <c r="AE9892"/>
  <c r="AF9892"/>
  <c r="H9893"/>
  <c r="AC9893"/>
  <c r="AD9893" s="1"/>
  <c r="AE9893"/>
  <c r="AF9893"/>
  <c r="AC9894"/>
  <c r="AD9894" s="1"/>
  <c r="AE9894"/>
  <c r="AF9894"/>
  <c r="AG9894" s="1"/>
  <c r="F9895"/>
  <c r="H9895"/>
  <c r="AC9895"/>
  <c r="AD9895" s="1"/>
  <c r="AE9895"/>
  <c r="AF9895"/>
  <c r="F9896"/>
  <c r="AC9896"/>
  <c r="AD9896" s="1"/>
  <c r="AE9896"/>
  <c r="AF9896"/>
  <c r="H9897"/>
  <c r="AC9897"/>
  <c r="AD9897" s="1"/>
  <c r="AE9897"/>
  <c r="AF9897"/>
  <c r="F9898"/>
  <c r="AC9898"/>
  <c r="AD9898" s="1"/>
  <c r="AE9898"/>
  <c r="AF9898"/>
  <c r="H9899"/>
  <c r="AC9899"/>
  <c r="AD9899" s="1"/>
  <c r="AE9899"/>
  <c r="AF9899"/>
  <c r="H9900"/>
  <c r="AC9900"/>
  <c r="AD9900" s="1"/>
  <c r="AE9900"/>
  <c r="AF9900"/>
  <c r="H9901"/>
  <c r="AC9901"/>
  <c r="AD9901" s="1"/>
  <c r="AE9901"/>
  <c r="AF9901"/>
  <c r="AC9902"/>
  <c r="AD9902" s="1"/>
  <c r="AE9902"/>
  <c r="AF9902"/>
  <c r="F9903"/>
  <c r="AC9903"/>
  <c r="AD9903" s="1"/>
  <c r="AE9903"/>
  <c r="AF9903"/>
  <c r="F9904"/>
  <c r="AC9904"/>
  <c r="AD9904" s="1"/>
  <c r="AE9904"/>
  <c r="AF9904"/>
  <c r="H9905"/>
  <c r="AC9905"/>
  <c r="AD9905" s="1"/>
  <c r="AE9905"/>
  <c r="AF9905"/>
  <c r="H9908"/>
  <c r="AC9908"/>
  <c r="AD9908" s="1"/>
  <c r="AE9908"/>
  <c r="AF9908"/>
  <c r="H9909"/>
  <c r="AC9909"/>
  <c r="AD9909" s="1"/>
  <c r="AE9909"/>
  <c r="AF9909"/>
  <c r="AC9910"/>
  <c r="AD9910" s="1"/>
  <c r="AE9910"/>
  <c r="AF9910"/>
  <c r="H9911"/>
  <c r="AC9911"/>
  <c r="AD9911" s="1"/>
  <c r="AE9911"/>
  <c r="AF9911"/>
  <c r="AC9912"/>
  <c r="AD9912" s="1"/>
  <c r="AE9912"/>
  <c r="AF9912"/>
  <c r="H9913"/>
  <c r="AC9913"/>
  <c r="AD9913" s="1"/>
  <c r="AE9913"/>
  <c r="AF9913"/>
  <c r="H9914"/>
  <c r="AC9914"/>
  <c r="AD9914" s="1"/>
  <c r="AE9914"/>
  <c r="AF9914"/>
  <c r="H9915"/>
  <c r="AC9915"/>
  <c r="AD9915" s="1"/>
  <c r="AE9915"/>
  <c r="AF9915"/>
  <c r="AC9916"/>
  <c r="AD9916" s="1"/>
  <c r="AE9916"/>
  <c r="AF9916"/>
  <c r="AC9917"/>
  <c r="AD9917" s="1"/>
  <c r="AE9917"/>
  <c r="AF9917"/>
  <c r="H9918"/>
  <c r="AC9918"/>
  <c r="AD9918" s="1"/>
  <c r="AE9918"/>
  <c r="AF9918"/>
  <c r="H9919"/>
  <c r="AC9919"/>
  <c r="AD9919" s="1"/>
  <c r="AE9919"/>
  <c r="AF9919"/>
  <c r="H9920"/>
  <c r="AC9920"/>
  <c r="AD9920" s="1"/>
  <c r="AE9920"/>
  <c r="AF9920"/>
  <c r="H9921"/>
  <c r="AC9921"/>
  <c r="AD9921" s="1"/>
  <c r="AE9921"/>
  <c r="AF9921"/>
  <c r="H9922"/>
  <c r="AC9922"/>
  <c r="AD9922" s="1"/>
  <c r="AE9922"/>
  <c r="AF9922"/>
  <c r="H9923"/>
  <c r="AC9923"/>
  <c r="AD9923" s="1"/>
  <c r="AE9923"/>
  <c r="AF9923"/>
  <c r="H9924"/>
  <c r="AC9924"/>
  <c r="AD9924" s="1"/>
  <c r="AE9924"/>
  <c r="AF9924"/>
  <c r="H9925"/>
  <c r="AC9925"/>
  <c r="AD9925" s="1"/>
  <c r="AE9925"/>
  <c r="AF9925"/>
  <c r="H9926"/>
  <c r="AC9926"/>
  <c r="AD9926" s="1"/>
  <c r="AE9926"/>
  <c r="AF9926"/>
  <c r="H9927"/>
  <c r="AC9927"/>
  <c r="AD9927" s="1"/>
  <c r="AE9927"/>
  <c r="AF9927"/>
  <c r="H9928"/>
  <c r="AC9928"/>
  <c r="AD9928" s="1"/>
  <c r="AE9928"/>
  <c r="AF9928"/>
  <c r="AG9928" s="1"/>
  <c r="H9929"/>
  <c r="AC9929"/>
  <c r="AD9929" s="1"/>
  <c r="AE9929"/>
  <c r="AF9929"/>
  <c r="H9930"/>
  <c r="AC9930"/>
  <c r="AD9930" s="1"/>
  <c r="AE9930"/>
  <c r="AF9930"/>
  <c r="AC9931"/>
  <c r="AD9931" s="1"/>
  <c r="AE9931"/>
  <c r="AF9931"/>
  <c r="AC9932"/>
  <c r="AD9932" s="1"/>
  <c r="AE9932"/>
  <c r="AF9932"/>
  <c r="AC9933"/>
  <c r="AD9933" s="1"/>
  <c r="AE9933"/>
  <c r="AF9933"/>
  <c r="F9937"/>
  <c r="H9937"/>
  <c r="AC9937"/>
  <c r="AD9937" s="1"/>
  <c r="AE9937"/>
  <c r="AF9937"/>
  <c r="F9938"/>
  <c r="H9938"/>
  <c r="AC9938"/>
  <c r="AD9938" s="1"/>
  <c r="AE9938"/>
  <c r="AF9938"/>
  <c r="F9939"/>
  <c r="H9939"/>
  <c r="AC9939"/>
  <c r="AD9939" s="1"/>
  <c r="AE9939"/>
  <c r="AF9939"/>
  <c r="F9940"/>
  <c r="H9940"/>
  <c r="AC9940"/>
  <c r="AD9940" s="1"/>
  <c r="AE9940"/>
  <c r="AF9940"/>
  <c r="F9941"/>
  <c r="H9941"/>
  <c r="AC9941"/>
  <c r="AD9941" s="1"/>
  <c r="AE9941"/>
  <c r="AF9941"/>
  <c r="F9942"/>
  <c r="H9942"/>
  <c r="AC9942"/>
  <c r="AD9942" s="1"/>
  <c r="AE9942"/>
  <c r="AF9942"/>
  <c r="F9943"/>
  <c r="H9943"/>
  <c r="AC9943"/>
  <c r="AD9943" s="1"/>
  <c r="AE9943"/>
  <c r="AF9943"/>
  <c r="F9944"/>
  <c r="H9944"/>
  <c r="AC9944"/>
  <c r="AD9944" s="1"/>
  <c r="AE9944"/>
  <c r="AF9944"/>
  <c r="F9945"/>
  <c r="H9945"/>
  <c r="AC9945"/>
  <c r="AD9945" s="1"/>
  <c r="AE9945"/>
  <c r="AF9945"/>
  <c r="F9946"/>
  <c r="H9946"/>
  <c r="AC9946"/>
  <c r="AD9946" s="1"/>
  <c r="AE9946"/>
  <c r="AF9946"/>
  <c r="F9947"/>
  <c r="H9947"/>
  <c r="AC9947"/>
  <c r="AD9947" s="1"/>
  <c r="AE9947"/>
  <c r="AF9947"/>
  <c r="F9948"/>
  <c r="AC9948"/>
  <c r="AD9948" s="1"/>
  <c r="AE9948"/>
  <c r="AF9948"/>
  <c r="F9949"/>
  <c r="AC9949"/>
  <c r="AD9949" s="1"/>
  <c r="AE9949"/>
  <c r="AF9949"/>
  <c r="F9950"/>
  <c r="H9950"/>
  <c r="AC9950"/>
  <c r="AD9950" s="1"/>
  <c r="AE9950"/>
  <c r="AF9950"/>
  <c r="F9951"/>
  <c r="H9951"/>
  <c r="AC9951"/>
  <c r="AD9951" s="1"/>
  <c r="AE9951"/>
  <c r="AF9951"/>
  <c r="F9952"/>
  <c r="AC9952"/>
  <c r="AD9952" s="1"/>
  <c r="AE9952"/>
  <c r="AF9952"/>
  <c r="F9954"/>
  <c r="H9954"/>
  <c r="AC9954"/>
  <c r="AD9954" s="1"/>
  <c r="AE9954"/>
  <c r="AF9954"/>
  <c r="F9955"/>
  <c r="H9955"/>
  <c r="AC9955"/>
  <c r="AD9955" s="1"/>
  <c r="AE9955"/>
  <c r="AF9955"/>
  <c r="F9958"/>
  <c r="H9958"/>
  <c r="AC9958"/>
  <c r="AD9958" s="1"/>
  <c r="AE9958"/>
  <c r="AF9958"/>
  <c r="F9959"/>
  <c r="H9959"/>
  <c r="AC9959"/>
  <c r="AD9959" s="1"/>
  <c r="AE9959"/>
  <c r="AF9959"/>
  <c r="F9960"/>
  <c r="H9960"/>
  <c r="AC9960"/>
  <c r="AD9960" s="1"/>
  <c r="AE9960"/>
  <c r="AF9960"/>
  <c r="F9961"/>
  <c r="H9961"/>
  <c r="AC9961"/>
  <c r="AD9961" s="1"/>
  <c r="AE9961"/>
  <c r="AF9961"/>
  <c r="H9962"/>
  <c r="AC9962"/>
  <c r="AD9962" s="1"/>
  <c r="AE9962"/>
  <c r="AF9962"/>
  <c r="H9963"/>
  <c r="AC9963"/>
  <c r="AD9963" s="1"/>
  <c r="AE9963"/>
  <c r="AF9963"/>
  <c r="H9964"/>
  <c r="AC9964"/>
  <c r="AD9964" s="1"/>
  <c r="AE9964"/>
  <c r="AF9964"/>
  <c r="H9965"/>
  <c r="AC9965"/>
  <c r="AD9965" s="1"/>
  <c r="AE9965"/>
  <c r="AF9965"/>
  <c r="F9967"/>
  <c r="H9967"/>
  <c r="AC9967"/>
  <c r="AD9967" s="1"/>
  <c r="AE9967"/>
  <c r="AF9967"/>
  <c r="F9968"/>
  <c r="H9968"/>
  <c r="AC9968"/>
  <c r="AD9968" s="1"/>
  <c r="AE9968"/>
  <c r="AF9968"/>
  <c r="F9970"/>
  <c r="H9970"/>
  <c r="AC9970"/>
  <c r="AD9970" s="1"/>
  <c r="AE9970"/>
  <c r="AF9970"/>
  <c r="F9975"/>
  <c r="H9975"/>
  <c r="AC9975"/>
  <c r="AD9975" s="1"/>
  <c r="AE9975"/>
  <c r="AF9975"/>
  <c r="F9976"/>
  <c r="H9976"/>
  <c r="AC9976"/>
  <c r="AD9976" s="1"/>
  <c r="AE9976"/>
  <c r="AF9976"/>
  <c r="F9977"/>
  <c r="H9977"/>
  <c r="AC9977"/>
  <c r="AD9977" s="1"/>
  <c r="AE9977"/>
  <c r="AF9977"/>
  <c r="F9978"/>
  <c r="H9978"/>
  <c r="AC9978"/>
  <c r="AD9978" s="1"/>
  <c r="AE9978"/>
  <c r="AF9978"/>
  <c r="F9979"/>
  <c r="H9979"/>
  <c r="AC9979"/>
  <c r="AD9979" s="1"/>
  <c r="AE9979"/>
  <c r="AF9979"/>
  <c r="F9980"/>
  <c r="H9980"/>
  <c r="AC9980"/>
  <c r="AD9980" s="1"/>
  <c r="AE9980"/>
  <c r="AF9980"/>
  <c r="F9981"/>
  <c r="H9981"/>
  <c r="AC9981"/>
  <c r="AD9981" s="1"/>
  <c r="AE9981"/>
  <c r="AF9981"/>
  <c r="F9982"/>
  <c r="H9982"/>
  <c r="AC9982"/>
  <c r="AD9982" s="1"/>
  <c r="AE9982"/>
  <c r="AF9982"/>
  <c r="F9983"/>
  <c r="H9983"/>
  <c r="AC9983"/>
  <c r="AD9983" s="1"/>
  <c r="AF9983"/>
  <c r="F9984"/>
  <c r="H9984"/>
  <c r="AC9984"/>
  <c r="AD9984" s="1"/>
  <c r="AE9984"/>
  <c r="AF9984"/>
  <c r="F9985"/>
  <c r="H9985"/>
  <c r="AC9985"/>
  <c r="AD9985" s="1"/>
  <c r="AE9985"/>
  <c r="AF9985"/>
  <c r="F9986"/>
  <c r="H9986"/>
  <c r="AC9986"/>
  <c r="AD9986" s="1"/>
  <c r="AE9986"/>
  <c r="AF9986"/>
  <c r="F9990"/>
  <c r="H9990"/>
  <c r="AC9990"/>
  <c r="AD9990" s="1"/>
  <c r="AE9990"/>
  <c r="AF9990"/>
  <c r="F9991"/>
  <c r="H9991"/>
  <c r="AC9991"/>
  <c r="AD9991" s="1"/>
  <c r="AE9991"/>
  <c r="AF9991"/>
  <c r="F9992"/>
  <c r="H9992"/>
  <c r="AC9992"/>
  <c r="AD9992" s="1"/>
  <c r="AE9992"/>
  <c r="AF9992"/>
  <c r="F9993"/>
  <c r="H9993"/>
  <c r="AC9993"/>
  <c r="AD9993" s="1"/>
  <c r="AE9993"/>
  <c r="AF9993"/>
  <c r="F9994"/>
  <c r="H9994"/>
  <c r="AC9994"/>
  <c r="AD9994" s="1"/>
  <c r="AE9994"/>
  <c r="AF9994"/>
  <c r="F9995"/>
  <c r="H9995"/>
  <c r="AC9995"/>
  <c r="AD9995" s="1"/>
  <c r="AE9995"/>
  <c r="AF9995"/>
  <c r="F9996"/>
  <c r="H9996"/>
  <c r="AC9996"/>
  <c r="AD9996" s="1"/>
  <c r="AE9996"/>
  <c r="AF9996"/>
  <c r="F9997"/>
  <c r="H9997"/>
  <c r="AC9997"/>
  <c r="AD9997" s="1"/>
  <c r="AE9997"/>
  <c r="AF9997"/>
  <c r="F9998"/>
  <c r="H9998"/>
  <c r="AC9998"/>
  <c r="AD9998" s="1"/>
  <c r="AE9998"/>
  <c r="AF9998"/>
  <c r="F9999"/>
  <c r="H9999"/>
  <c r="AC9999"/>
  <c r="AD9999" s="1"/>
  <c r="AE9999"/>
  <c r="AF9999"/>
  <c r="F10002"/>
  <c r="H10002"/>
  <c r="AC10002"/>
  <c r="AD10002" s="1"/>
  <c r="AE10002"/>
  <c r="AF10002"/>
  <c r="F10003"/>
  <c r="H10003"/>
  <c r="AC10003"/>
  <c r="AD10003" s="1"/>
  <c r="AE10003"/>
  <c r="AF10003"/>
  <c r="F10004"/>
  <c r="H10004"/>
  <c r="AC10004"/>
  <c r="AD10004" s="1"/>
  <c r="AE10004"/>
  <c r="AF10004"/>
  <c r="H10005"/>
  <c r="AC10005"/>
  <c r="AD10005" s="1"/>
  <c r="AE10005"/>
  <c r="AF10005"/>
  <c r="F10006"/>
  <c r="H10006"/>
  <c r="AC10006"/>
  <c r="AD10006" s="1"/>
  <c r="AE10006"/>
  <c r="AF10006"/>
  <c r="H10007"/>
  <c r="AC10007"/>
  <c r="AD10007" s="1"/>
  <c r="AE10007"/>
  <c r="AF10007"/>
  <c r="F10008"/>
  <c r="H10008"/>
  <c r="AC10008"/>
  <c r="AD10008" s="1"/>
  <c r="AE10008"/>
  <c r="AF10008"/>
  <c r="F10009"/>
  <c r="H10009"/>
  <c r="AC10009"/>
  <c r="AD10009" s="1"/>
  <c r="AE10009"/>
  <c r="AF10009"/>
  <c r="F10010"/>
  <c r="H10010"/>
  <c r="AC10010"/>
  <c r="AD10010" s="1"/>
  <c r="AE10010"/>
  <c r="AF10010"/>
  <c r="F10011"/>
  <c r="H10011"/>
  <c r="AC10011"/>
  <c r="AD10011" s="1"/>
  <c r="AE10011"/>
  <c r="AF10011"/>
  <c r="H10012"/>
  <c r="AC10012"/>
  <c r="AD10012" s="1"/>
  <c r="AE10012"/>
  <c r="AF10012"/>
  <c r="H10013"/>
  <c r="AC10013"/>
  <c r="AD10013" s="1"/>
  <c r="AE10013"/>
  <c r="AF10013"/>
  <c r="F10014"/>
  <c r="H10014"/>
  <c r="AC10014"/>
  <c r="AD10014" s="1"/>
  <c r="AF10014"/>
  <c r="F10015"/>
  <c r="H10015"/>
  <c r="AC10015"/>
  <c r="AD10015" s="1"/>
  <c r="AF10015"/>
  <c r="G10016"/>
  <c r="H10016" s="1"/>
  <c r="AE10016"/>
  <c r="AF10016"/>
  <c r="F10017"/>
  <c r="H10017"/>
  <c r="AC10017"/>
  <c r="AD10017" s="1"/>
  <c r="AE10017"/>
  <c r="AF10017"/>
  <c r="F10018"/>
  <c r="H10018"/>
  <c r="AC10018"/>
  <c r="AD10018" s="1"/>
  <c r="AE10018"/>
  <c r="AF10018"/>
  <c r="G10019"/>
  <c r="H10019" s="1"/>
  <c r="AE10019"/>
  <c r="AF10019"/>
  <c r="G10020"/>
  <c r="H10020" s="1"/>
  <c r="AE10020"/>
  <c r="AF10020"/>
  <c r="F10023"/>
  <c r="H10023"/>
  <c r="AC10023"/>
  <c r="AD10023" s="1"/>
  <c r="AF10023"/>
  <c r="F10024"/>
  <c r="H10024"/>
  <c r="AC10024"/>
  <c r="AD10024" s="1"/>
  <c r="AF10024"/>
  <c r="F10025"/>
  <c r="H10025"/>
  <c r="AC10025"/>
  <c r="AD10025" s="1"/>
  <c r="AF10025"/>
  <c r="F10026"/>
  <c r="H10026"/>
  <c r="AC10026"/>
  <c r="AD10026" s="1"/>
  <c r="AF10026"/>
  <c r="F10027"/>
  <c r="H10027"/>
  <c r="AC10027"/>
  <c r="AD10027" s="1"/>
  <c r="AF10027"/>
  <c r="F10028"/>
  <c r="H10028"/>
  <c r="AC10028"/>
  <c r="AD10028" s="1"/>
  <c r="AF10028"/>
  <c r="F10029"/>
  <c r="H10029"/>
  <c r="AC10029"/>
  <c r="AD10029" s="1"/>
  <c r="AE10029"/>
  <c r="AF10029"/>
  <c r="F10030"/>
  <c r="H10030"/>
  <c r="AC10030"/>
  <c r="AD10030" s="1"/>
  <c r="AE10030"/>
  <c r="AF10030"/>
  <c r="F10031"/>
  <c r="H10031"/>
  <c r="AC10031"/>
  <c r="AD10031" s="1"/>
  <c r="AE10031"/>
  <c r="AF10031"/>
  <c r="F10032"/>
  <c r="H10032"/>
  <c r="AC10032"/>
  <c r="AD10032" s="1"/>
  <c r="AE10032"/>
  <c r="AF10032"/>
  <c r="F10033"/>
  <c r="H10033"/>
  <c r="AC10033"/>
  <c r="AD10033" s="1"/>
  <c r="AE10033"/>
  <c r="AF10033"/>
  <c r="F10034"/>
  <c r="H10034"/>
  <c r="AC10034"/>
  <c r="AD10034" s="1"/>
  <c r="AE10034"/>
  <c r="AF10034"/>
  <c r="F10035"/>
  <c r="H10035"/>
  <c r="AC10035"/>
  <c r="AD10035" s="1"/>
  <c r="AE10035"/>
  <c r="AF10035"/>
  <c r="F10036"/>
  <c r="H10036"/>
  <c r="AC10036"/>
  <c r="AD10036" s="1"/>
  <c r="AE10036"/>
  <c r="AF10036"/>
  <c r="F10037"/>
  <c r="H10037"/>
  <c r="AC10037"/>
  <c r="AD10037" s="1"/>
  <c r="AE10037"/>
  <c r="AF10037"/>
  <c r="F10038"/>
  <c r="H10038"/>
  <c r="AC10038"/>
  <c r="AD10038" s="1"/>
  <c r="AE10038"/>
  <c r="AF10038"/>
  <c r="F10039"/>
  <c r="H10039"/>
  <c r="AC10039"/>
  <c r="AD10039" s="1"/>
  <c r="AE10039"/>
  <c r="AF10039"/>
  <c r="F10040"/>
  <c r="H10040"/>
  <c r="AC10040"/>
  <c r="AD10040" s="1"/>
  <c r="AE10040"/>
  <c r="AF10040"/>
  <c r="F10041"/>
  <c r="H10041"/>
  <c r="AC10041"/>
  <c r="AD10041" s="1"/>
  <c r="AE10041"/>
  <c r="AF10041"/>
  <c r="F10042"/>
  <c r="H10042"/>
  <c r="AC10042"/>
  <c r="AD10042" s="1"/>
  <c r="AE10042"/>
  <c r="AF10042"/>
  <c r="F10043"/>
  <c r="H10043"/>
  <c r="AC10043"/>
  <c r="AD10043" s="1"/>
  <c r="AE10043"/>
  <c r="AF10043"/>
  <c r="F10044"/>
  <c r="H10044"/>
  <c r="AC10044"/>
  <c r="AD10044" s="1"/>
  <c r="AE10044"/>
  <c r="AF10044"/>
  <c r="F10045"/>
  <c r="H10045"/>
  <c r="AC10045"/>
  <c r="AD10045" s="1"/>
  <c r="AE10045"/>
  <c r="AF10045"/>
  <c r="F10046"/>
  <c r="H10046"/>
  <c r="AC10046"/>
  <c r="AD10046" s="1"/>
  <c r="AE10046"/>
  <c r="AF10046"/>
  <c r="F10047"/>
  <c r="H10047"/>
  <c r="AC10047"/>
  <c r="AD10047" s="1"/>
  <c r="AE10047"/>
  <c r="AF10047"/>
  <c r="F10048"/>
  <c r="H10048"/>
  <c r="AC10048"/>
  <c r="AD10048" s="1"/>
  <c r="AE10048"/>
  <c r="AF10048"/>
  <c r="F10049"/>
  <c r="H10049"/>
  <c r="AC10049"/>
  <c r="AD10049" s="1"/>
  <c r="AE10049"/>
  <c r="AF10049"/>
  <c r="F10050"/>
  <c r="H10050"/>
  <c r="AC10050"/>
  <c r="AD10050" s="1"/>
  <c r="AE10050"/>
  <c r="AF10050"/>
  <c r="F10051"/>
  <c r="H10051"/>
  <c r="AC10051"/>
  <c r="AD10051" s="1"/>
  <c r="AE10051"/>
  <c r="AF10051"/>
  <c r="F10052"/>
  <c r="H10052"/>
  <c r="AC10052"/>
  <c r="AD10052" s="1"/>
  <c r="AE10052"/>
  <c r="AF10052"/>
  <c r="F10053"/>
  <c r="H10053"/>
  <c r="AC10053"/>
  <c r="AD10053" s="1"/>
  <c r="AE10053"/>
  <c r="AF10053"/>
  <c r="F10054"/>
  <c r="H10054"/>
  <c r="AC10054"/>
  <c r="AD10054" s="1"/>
  <c r="AE10054"/>
  <c r="AF10054"/>
  <c r="F10055"/>
  <c r="H10055"/>
  <c r="AC10055"/>
  <c r="AD10055" s="1"/>
  <c r="AE10055"/>
  <c r="AF10055"/>
  <c r="F10056"/>
  <c r="H10056"/>
  <c r="AC10056"/>
  <c r="AD10056" s="1"/>
  <c r="AE10056"/>
  <c r="AF10056"/>
  <c r="F10057"/>
  <c r="H10057"/>
  <c r="AC10057"/>
  <c r="AD10057" s="1"/>
  <c r="AE10057"/>
  <c r="AF10057"/>
  <c r="F10058"/>
  <c r="H10058"/>
  <c r="AC10058"/>
  <c r="AD10058" s="1"/>
  <c r="AE10058"/>
  <c r="AF10058"/>
  <c r="F10059"/>
  <c r="H10059"/>
  <c r="AC10059"/>
  <c r="AD10059" s="1"/>
  <c r="AE10059"/>
  <c r="AF10059"/>
  <c r="F10060"/>
  <c r="H10060"/>
  <c r="AC10060"/>
  <c r="AE10060"/>
  <c r="AF10060"/>
  <c r="F10061"/>
  <c r="H10061"/>
  <c r="AC10061"/>
  <c r="AD10061" s="1"/>
  <c r="AE10061"/>
  <c r="AF10061"/>
  <c r="F10062"/>
  <c r="H10062"/>
  <c r="AC10062"/>
  <c r="AD10062" s="1"/>
  <c r="AE10062"/>
  <c r="AF10062"/>
  <c r="F10063"/>
  <c r="H10063"/>
  <c r="AC10063"/>
  <c r="AD10063" s="1"/>
  <c r="AE10063"/>
  <c r="AF10063"/>
  <c r="F10064"/>
  <c r="H10064"/>
  <c r="AC10064"/>
  <c r="AD10064" s="1"/>
  <c r="AE10064"/>
  <c r="AF10064"/>
  <c r="F10065"/>
  <c r="H10065"/>
  <c r="AC10065"/>
  <c r="AD10065" s="1"/>
  <c r="AE10065"/>
  <c r="AF10065"/>
  <c r="F10066"/>
  <c r="H10066"/>
  <c r="AC10066"/>
  <c r="AD10066" s="1"/>
  <c r="AE10066"/>
  <c r="AF10066"/>
  <c r="F10067"/>
  <c r="H10067"/>
  <c r="AC10067"/>
  <c r="AD10067" s="1"/>
  <c r="AE10067"/>
  <c r="AF10067"/>
  <c r="F10068"/>
  <c r="H10068"/>
  <c r="AC10068"/>
  <c r="AD10068" s="1"/>
  <c r="AE10068"/>
  <c r="AF10068"/>
  <c r="F10069"/>
  <c r="H10069"/>
  <c r="AC10069"/>
  <c r="AD10069" s="1"/>
  <c r="AE10069"/>
  <c r="AF10069"/>
  <c r="F10070"/>
  <c r="H10070"/>
  <c r="AC10070"/>
  <c r="AD10070" s="1"/>
  <c r="AE10070"/>
  <c r="AF10070"/>
  <c r="F10071"/>
  <c r="H10071"/>
  <c r="AC10071"/>
  <c r="AD10071" s="1"/>
  <c r="AE10071"/>
  <c r="AF10071"/>
  <c r="F10072"/>
  <c r="H10072"/>
  <c r="AC10072"/>
  <c r="AD10072" s="1"/>
  <c r="AE10072"/>
  <c r="AF10072"/>
  <c r="F10073"/>
  <c r="H10073"/>
  <c r="AC10073"/>
  <c r="AD10073" s="1"/>
  <c r="AE10073"/>
  <c r="AF10073"/>
  <c r="F10074"/>
  <c r="H10074"/>
  <c r="AC10074"/>
  <c r="AD10074" s="1"/>
  <c r="AE10074"/>
  <c r="AF10074"/>
  <c r="F10075"/>
  <c r="H10075"/>
  <c r="AC10075"/>
  <c r="AD10075" s="1"/>
  <c r="AE10075"/>
  <c r="AF10075"/>
  <c r="F10076"/>
  <c r="H10076"/>
  <c r="AC10076"/>
  <c r="AD10076" s="1"/>
  <c r="AE10076"/>
  <c r="AF10076"/>
  <c r="F10077"/>
  <c r="H10077"/>
  <c r="AC10077"/>
  <c r="AD10077" s="1"/>
  <c r="AE10077"/>
  <c r="AF10077"/>
  <c r="F10078"/>
  <c r="H10078"/>
  <c r="AC10078"/>
  <c r="AD10078" s="1"/>
  <c r="AE10078"/>
  <c r="AF10078"/>
  <c r="F10079"/>
  <c r="H10079"/>
  <c r="AC10079"/>
  <c r="AD10079" s="1"/>
  <c r="AE10079"/>
  <c r="AF10079"/>
  <c r="F10080"/>
  <c r="H10080"/>
  <c r="AC10080"/>
  <c r="AD10080" s="1"/>
  <c r="AE10080"/>
  <c r="AF10080"/>
  <c r="F10081"/>
  <c r="H10081"/>
  <c r="AC10081"/>
  <c r="AD10081" s="1"/>
  <c r="AE10081"/>
  <c r="AF10081"/>
  <c r="F10082"/>
  <c r="H10082"/>
  <c r="AC10082"/>
  <c r="AD10082" s="1"/>
  <c r="AE10082"/>
  <c r="AF10082"/>
  <c r="F10083"/>
  <c r="H10083"/>
  <c r="AC10083"/>
  <c r="AD10083" s="1"/>
  <c r="AE10083"/>
  <c r="AF10083"/>
  <c r="F10084"/>
  <c r="H10084"/>
  <c r="AC10084"/>
  <c r="AD10084" s="1"/>
  <c r="AE10084"/>
  <c r="AF10084"/>
  <c r="F10085"/>
  <c r="H10085"/>
  <c r="AC10085"/>
  <c r="AD10085" s="1"/>
  <c r="AE10085"/>
  <c r="AF10085"/>
  <c r="F10086"/>
  <c r="H10086"/>
  <c r="AC10086"/>
  <c r="AD10086" s="1"/>
  <c r="AE10086"/>
  <c r="AF10086"/>
  <c r="F10087"/>
  <c r="H10087"/>
  <c r="AC10087"/>
  <c r="AD10087" s="1"/>
  <c r="AE10087"/>
  <c r="AF10087"/>
  <c r="F10088"/>
  <c r="H10088"/>
  <c r="AC10088"/>
  <c r="AD10088" s="1"/>
  <c r="AE10088"/>
  <c r="AF10088"/>
  <c r="F10089"/>
  <c r="H10089"/>
  <c r="AC10089"/>
  <c r="AD10089" s="1"/>
  <c r="AE10089"/>
  <c r="AF10089"/>
  <c r="F10090"/>
  <c r="H10090"/>
  <c r="AC10090"/>
  <c r="AD10090" s="1"/>
  <c r="AE10090"/>
  <c r="AF10090"/>
  <c r="F10091"/>
  <c r="H10091"/>
  <c r="AC10091"/>
  <c r="AD10091" s="1"/>
  <c r="AE10091"/>
  <c r="AF10091"/>
  <c r="F10092"/>
  <c r="H10092"/>
  <c r="AC10092"/>
  <c r="AD10092" s="1"/>
  <c r="AE10092"/>
  <c r="AF10092"/>
  <c r="F10093"/>
  <c r="H10093"/>
  <c r="AC10093"/>
  <c r="AD10093" s="1"/>
  <c r="AE10093"/>
  <c r="AF10093"/>
  <c r="F10094"/>
  <c r="H10094"/>
  <c r="AC10094"/>
  <c r="AD10094" s="1"/>
  <c r="AE10094"/>
  <c r="AF10094"/>
  <c r="F10095"/>
  <c r="H10095"/>
  <c r="AC10095"/>
  <c r="AD10095" s="1"/>
  <c r="AE10095"/>
  <c r="AF10095"/>
  <c r="F10096"/>
  <c r="H10096"/>
  <c r="AC10096"/>
  <c r="AD10096" s="1"/>
  <c r="AE10096"/>
  <c r="AF10096"/>
  <c r="F10097"/>
  <c r="H10097"/>
  <c r="AC10097"/>
  <c r="AE10097"/>
  <c r="AF10097"/>
  <c r="F10098"/>
  <c r="H10098"/>
  <c r="AC10098"/>
  <c r="AD10098" s="1"/>
  <c r="AE10098"/>
  <c r="AF10098"/>
  <c r="F10099"/>
  <c r="H10099"/>
  <c r="AC10099"/>
  <c r="AE10099"/>
  <c r="AF10099"/>
  <c r="F10100"/>
  <c r="H10100"/>
  <c r="AC10100"/>
  <c r="AD10100" s="1"/>
  <c r="AE10100"/>
  <c r="AF10100"/>
  <c r="F10101"/>
  <c r="H10101"/>
  <c r="AC10101"/>
  <c r="AD10101" s="1"/>
  <c r="AE10101"/>
  <c r="AF10101"/>
  <c r="F10102"/>
  <c r="H10102"/>
  <c r="AC10102"/>
  <c r="AD10102" s="1"/>
  <c r="AE10102"/>
  <c r="AF10102"/>
  <c r="F10103"/>
  <c r="H10103"/>
  <c r="AC10103"/>
  <c r="AD10103" s="1"/>
  <c r="AE10103"/>
  <c r="AF10103"/>
  <c r="F10104"/>
  <c r="H10104"/>
  <c r="AC10104"/>
  <c r="AD10104" s="1"/>
  <c r="AE10104"/>
  <c r="AF10104"/>
  <c r="H10105"/>
  <c r="AC10105"/>
  <c r="AD10105" s="1"/>
  <c r="AE10105"/>
  <c r="AF10105"/>
  <c r="H10106"/>
  <c r="AC10106"/>
  <c r="AD10106" s="1"/>
  <c r="AE10106"/>
  <c r="AF10106"/>
  <c r="H10107"/>
  <c r="AC10107"/>
  <c r="AD10107" s="1"/>
  <c r="AE10107"/>
  <c r="AF10107"/>
  <c r="H10108"/>
  <c r="AC10108"/>
  <c r="AD10108" s="1"/>
  <c r="AE10108"/>
  <c r="AF10108"/>
  <c r="H10109"/>
  <c r="AC10109"/>
  <c r="AD10109" s="1"/>
  <c r="AE10109"/>
  <c r="AF10109"/>
  <c r="H10110"/>
  <c r="AC10110"/>
  <c r="AD10110" s="1"/>
  <c r="AE10110"/>
  <c r="AF10110"/>
  <c r="H10111"/>
  <c r="AC10111"/>
  <c r="AD10111" s="1"/>
  <c r="AE10111"/>
  <c r="AF10111"/>
  <c r="H10112"/>
  <c r="AC10112"/>
  <c r="AD10112" s="1"/>
  <c r="AE10112"/>
  <c r="AF10112"/>
  <c r="H10113"/>
  <c r="AC10113"/>
  <c r="AD10113" s="1"/>
  <c r="AE10113"/>
  <c r="AF10113"/>
  <c r="H10114"/>
  <c r="AC10114"/>
  <c r="AD10114" s="1"/>
  <c r="AE10114"/>
  <c r="AF10114"/>
  <c r="H10115"/>
  <c r="AC10115"/>
  <c r="AD10115" s="1"/>
  <c r="AE10115"/>
  <c r="AF10115"/>
  <c r="AC10119"/>
  <c r="AD10119" s="1"/>
  <c r="AE10119"/>
  <c r="AF10119"/>
  <c r="AC10120"/>
  <c r="AD10120" s="1"/>
  <c r="AE10120"/>
  <c r="AF10120"/>
  <c r="AC10121"/>
  <c r="AD10121" s="1"/>
  <c r="AE10121"/>
  <c r="AF10121"/>
  <c r="AC10122"/>
  <c r="AD10122" s="1"/>
  <c r="AE10122"/>
  <c r="AF10122"/>
  <c r="AC10123"/>
  <c r="AD10123" s="1"/>
  <c r="AE10123"/>
  <c r="AF10123"/>
  <c r="H10124"/>
  <c r="AC10124"/>
  <c r="AD10124" s="1"/>
  <c r="AE10124"/>
  <c r="AF10124"/>
  <c r="AC10127"/>
  <c r="AD10127" s="1"/>
  <c r="AE10127"/>
  <c r="AF10127"/>
  <c r="AC10128"/>
  <c r="AD10128" s="1"/>
  <c r="AE10128"/>
  <c r="AF10128"/>
  <c r="AC10129"/>
  <c r="AD10129" s="1"/>
  <c r="AE10129"/>
  <c r="AF10129"/>
  <c r="AC10130"/>
  <c r="AD10130" s="1"/>
  <c r="AE10130"/>
  <c r="AF10130"/>
  <c r="AC10131"/>
  <c r="AD10131" s="1"/>
  <c r="AE10131"/>
  <c r="AF10131"/>
  <c r="AC10132"/>
  <c r="AD10132" s="1"/>
  <c r="AE10132"/>
  <c r="AF10132"/>
  <c r="AC10133"/>
  <c r="AD10133" s="1"/>
  <c r="AE10133"/>
  <c r="AF10133"/>
  <c r="AC10134"/>
  <c r="AD10134" s="1"/>
  <c r="AE10134"/>
  <c r="AF10134"/>
  <c r="AC10135"/>
  <c r="AD10135" s="1"/>
  <c r="AE10135"/>
  <c r="AF10135"/>
  <c r="AC10136"/>
  <c r="AD10136" s="1"/>
  <c r="AE10136"/>
  <c r="AF10136"/>
  <c r="AC10137"/>
  <c r="AD10137" s="1"/>
  <c r="AE10137"/>
  <c r="AF10137"/>
  <c r="AC10138"/>
  <c r="AD10138" s="1"/>
  <c r="AE10138"/>
  <c r="AF10138"/>
  <c r="AG10138" s="1"/>
  <c r="AC10139"/>
  <c r="AD10139" s="1"/>
  <c r="AE10139"/>
  <c r="AF10139"/>
  <c r="AG10139" s="1"/>
  <c r="AC10140"/>
  <c r="AD10140" s="1"/>
  <c r="AE10140"/>
  <c r="AF10140"/>
  <c r="AG10140" s="1"/>
  <c r="AC10141"/>
  <c r="AD10141" s="1"/>
  <c r="AE10141"/>
  <c r="AF10141"/>
  <c r="AC10142"/>
  <c r="AD10142" s="1"/>
  <c r="AE10142"/>
  <c r="AF10142"/>
  <c r="AC10143"/>
  <c r="AD10143" s="1"/>
  <c r="AE10143"/>
  <c r="AF10143"/>
  <c r="AC10144"/>
  <c r="AD10144" s="1"/>
  <c r="AE10144"/>
  <c r="AF10144"/>
  <c r="AG10144" s="1"/>
  <c r="AC10145"/>
  <c r="AD10145" s="1"/>
  <c r="AE10145"/>
  <c r="AF10145"/>
  <c r="AG10145" s="1"/>
  <c r="AC10148"/>
  <c r="AD10148" s="1"/>
  <c r="AE10148"/>
  <c r="AF10148"/>
  <c r="AC10149"/>
  <c r="AD10149" s="1"/>
  <c r="AE10149"/>
  <c r="AF10149"/>
  <c r="AC10150"/>
  <c r="AD10150" s="1"/>
  <c r="AE10150"/>
  <c r="AF10150"/>
  <c r="AC10151"/>
  <c r="AD10151" s="1"/>
  <c r="AE10151"/>
  <c r="AF10151"/>
  <c r="AG10151" s="1"/>
  <c r="AC10152"/>
  <c r="AD10152" s="1"/>
  <c r="AE10152"/>
  <c r="AF10152"/>
  <c r="AC10153"/>
  <c r="AD10153" s="1"/>
  <c r="AE10153"/>
  <c r="AF10153"/>
  <c r="AG10153" s="1"/>
  <c r="AB10154"/>
  <c r="AC10154"/>
  <c r="AD10154" s="1"/>
  <c r="AE10154"/>
  <c r="AF10154"/>
  <c r="AC10155"/>
  <c r="AD10155" s="1"/>
  <c r="AE10155"/>
  <c r="AF10155"/>
  <c r="AG10155" s="1"/>
  <c r="AC10156"/>
  <c r="AD10156" s="1"/>
  <c r="AE10156"/>
  <c r="AF10156"/>
  <c r="AC10157"/>
  <c r="AD10157" s="1"/>
  <c r="AE10157"/>
  <c r="AF10157"/>
  <c r="AC10158"/>
  <c r="AD10158" s="1"/>
  <c r="AE10158"/>
  <c r="AF10158"/>
  <c r="AC10159"/>
  <c r="AD10159" s="1"/>
  <c r="AE10159"/>
  <c r="AF10159"/>
  <c r="AC10160"/>
  <c r="AD10160" s="1"/>
  <c r="AE10160"/>
  <c r="AF10160"/>
  <c r="AC10161"/>
  <c r="AD10161" s="1"/>
  <c r="AE10161"/>
  <c r="AF10161"/>
  <c r="AG10161" s="1"/>
  <c r="AC10162"/>
  <c r="AD10162" s="1"/>
  <c r="AE10162"/>
  <c r="AF10162"/>
  <c r="AG10162" s="1"/>
  <c r="AC10163"/>
  <c r="AD10163" s="1"/>
  <c r="AE10163"/>
  <c r="AF10163"/>
  <c r="AC10164"/>
  <c r="AD10164" s="1"/>
  <c r="AE10164"/>
  <c r="AF10164"/>
  <c r="AC10165"/>
  <c r="AD10165" s="1"/>
  <c r="AE10165"/>
  <c r="AF10165"/>
  <c r="AC10166"/>
  <c r="AD10166" s="1"/>
  <c r="AE10166"/>
  <c r="AF10166"/>
  <c r="AG10166" s="1"/>
  <c r="AC10167"/>
  <c r="AD10167" s="1"/>
  <c r="AE10167"/>
  <c r="AF10167"/>
  <c r="AG10167" s="1"/>
  <c r="AC10168"/>
  <c r="AD10168" s="1"/>
  <c r="AE10168"/>
  <c r="AF10168"/>
  <c r="AG10168" s="1"/>
  <c r="AC10169"/>
  <c r="AD10169" s="1"/>
  <c r="AE10169"/>
  <c r="AF10169"/>
  <c r="AG10169" s="1"/>
  <c r="AC10170"/>
  <c r="AD10170" s="1"/>
  <c r="AE10170"/>
  <c r="AF10170"/>
  <c r="AG10170" s="1"/>
  <c r="AC10171"/>
  <c r="AD10171" s="1"/>
  <c r="AE10171"/>
  <c r="AF10171"/>
  <c r="AC10172"/>
  <c r="AD10172" s="1"/>
  <c r="AE10172"/>
  <c r="AF10172"/>
  <c r="AC10173"/>
  <c r="AD10173" s="1"/>
  <c r="AE10173"/>
  <c r="AF10173"/>
  <c r="AC10174"/>
  <c r="AD10174" s="1"/>
  <c r="AE10174"/>
  <c r="AF10174"/>
  <c r="AC10175"/>
  <c r="AD10175" s="1"/>
  <c r="AE10175"/>
  <c r="AF10175"/>
  <c r="AC10176"/>
  <c r="AD10176" s="1"/>
  <c r="AE10176"/>
  <c r="AF10176"/>
  <c r="AC10177"/>
  <c r="AD10177" s="1"/>
  <c r="AE10177"/>
  <c r="AF10177"/>
  <c r="AC10178"/>
  <c r="AD10178" s="1"/>
  <c r="AE10178"/>
  <c r="AF10178"/>
  <c r="AC10179"/>
  <c r="AD10179" s="1"/>
  <c r="AE10179"/>
  <c r="AF10179"/>
  <c r="AC10180"/>
  <c r="AD10180" s="1"/>
  <c r="AE10180"/>
  <c r="AF10180"/>
  <c r="AC10181"/>
  <c r="AD10181" s="1"/>
  <c r="AE10181"/>
  <c r="AF10181"/>
  <c r="AC10182"/>
  <c r="AD10182" s="1"/>
  <c r="AE10182"/>
  <c r="AF10182"/>
  <c r="AC10183"/>
  <c r="AD10183" s="1"/>
  <c r="AE10183"/>
  <c r="AF10183"/>
  <c r="AC10184"/>
  <c r="AD10184" s="1"/>
  <c r="AE10184"/>
  <c r="AF10184"/>
  <c r="AC10185"/>
  <c r="AD10185" s="1"/>
  <c r="AE10185"/>
  <c r="AF10185"/>
  <c r="AC10186"/>
  <c r="AD10186" s="1"/>
  <c r="AE10186"/>
  <c r="AF10186"/>
  <c r="AC10187"/>
  <c r="AD10187" s="1"/>
  <c r="AE10187"/>
  <c r="AF10187"/>
  <c r="AC10188"/>
  <c r="AD10188" s="1"/>
  <c r="AE10188"/>
  <c r="AF10188"/>
  <c r="AC10189"/>
  <c r="AD10189" s="1"/>
  <c r="AE10189"/>
  <c r="AF10189"/>
  <c r="AC10190"/>
  <c r="AD10190" s="1"/>
  <c r="AE10190"/>
  <c r="AF10190"/>
  <c r="AC10191"/>
  <c r="AD10191" s="1"/>
  <c r="AE10191"/>
  <c r="AF10191"/>
  <c r="AC10192"/>
  <c r="AD10192" s="1"/>
  <c r="AE10192"/>
  <c r="AF10192"/>
  <c r="AC10193"/>
  <c r="AD10193" s="1"/>
  <c r="AE10193"/>
  <c r="AF10193"/>
  <c r="AC10194"/>
  <c r="AD10194" s="1"/>
  <c r="AE10194"/>
  <c r="AF10194"/>
  <c r="AC10195"/>
  <c r="AD10195" s="1"/>
  <c r="AE10195"/>
  <c r="AF10195"/>
  <c r="AC10196"/>
  <c r="AD10196" s="1"/>
  <c r="AE10196"/>
  <c r="AF10196"/>
  <c r="AC10197"/>
  <c r="AD10197" s="1"/>
  <c r="AE10197"/>
  <c r="AF10197"/>
  <c r="AC10198"/>
  <c r="AD10198" s="1"/>
  <c r="AE10198"/>
  <c r="AF10198"/>
  <c r="AC10199"/>
  <c r="AD10199" s="1"/>
  <c r="AE10199"/>
  <c r="AF10199"/>
  <c r="AC10200"/>
  <c r="AD10200" s="1"/>
  <c r="AE10200"/>
  <c r="AF10200"/>
  <c r="AC10201"/>
  <c r="AD10201" s="1"/>
  <c r="AE10201"/>
  <c r="AF10201"/>
  <c r="AC10202"/>
  <c r="AD10202" s="1"/>
  <c r="AE10202"/>
  <c r="AF10202"/>
  <c r="AC10203"/>
  <c r="AD10203" s="1"/>
  <c r="AE10203"/>
  <c r="AF10203"/>
  <c r="AC10204"/>
  <c r="AD10204" s="1"/>
  <c r="AE10204"/>
  <c r="AF10204"/>
  <c r="AC10205"/>
  <c r="AD10205" s="1"/>
  <c r="AE10205"/>
  <c r="AF10205"/>
  <c r="AC10206"/>
  <c r="AD10206" s="1"/>
  <c r="AE10206"/>
  <c r="AF10206"/>
  <c r="AC10207"/>
  <c r="AD10207" s="1"/>
  <c r="AE10207"/>
  <c r="AF10207"/>
  <c r="AC10208"/>
  <c r="AD10208" s="1"/>
  <c r="AE10208"/>
  <c r="AF10208"/>
  <c r="AC10209"/>
  <c r="AD10209" s="1"/>
  <c r="AE10209"/>
  <c r="AF10209"/>
  <c r="AC10210"/>
  <c r="AD10210" s="1"/>
  <c r="AE10210"/>
  <c r="AF10210"/>
  <c r="AC10211"/>
  <c r="AD10211" s="1"/>
  <c r="AE10211"/>
  <c r="AF10211"/>
  <c r="AC10212"/>
  <c r="AD10212" s="1"/>
  <c r="AE10212"/>
  <c r="AF10212"/>
  <c r="AC10213"/>
  <c r="AD10213" s="1"/>
  <c r="AE10213"/>
  <c r="AF10213"/>
  <c r="AC10214"/>
  <c r="AD10214" s="1"/>
  <c r="AE10214"/>
  <c r="AF10214"/>
  <c r="AC10215"/>
  <c r="AD10215" s="1"/>
  <c r="AE10215"/>
  <c r="AF10215"/>
  <c r="AC10216"/>
  <c r="AD10216" s="1"/>
  <c r="AE10216"/>
  <c r="AF10216"/>
  <c r="AC10217"/>
  <c r="AD10217" s="1"/>
  <c r="AE10217"/>
  <c r="AF10217"/>
  <c r="F10221"/>
  <c r="AC10221"/>
  <c r="AD10221" s="1"/>
  <c r="AE10221"/>
  <c r="AF10221"/>
  <c r="F10222"/>
  <c r="AC10222"/>
  <c r="AD10222" s="1"/>
  <c r="AE10222"/>
  <c r="AF10222"/>
  <c r="F10223"/>
  <c r="AC10223"/>
  <c r="AD10223" s="1"/>
  <c r="AE10223"/>
  <c r="AF10223"/>
  <c r="F10224"/>
  <c r="AC10224"/>
  <c r="AD10224" s="1"/>
  <c r="AE10224"/>
  <c r="AF10224"/>
  <c r="H10226"/>
  <c r="AC10226"/>
  <c r="AD10226" s="1"/>
  <c r="AE10226"/>
  <c r="AF10226"/>
  <c r="F10227"/>
  <c r="AC10227"/>
  <c r="AD10227" s="1"/>
  <c r="AE10227"/>
  <c r="AF10227"/>
  <c r="H10228"/>
  <c r="AC10228"/>
  <c r="AD10228" s="1"/>
  <c r="AE10228"/>
  <c r="AF10228"/>
  <c r="F10231"/>
  <c r="AC10231"/>
  <c r="AD10231" s="1"/>
  <c r="AE10231"/>
  <c r="AF10231"/>
  <c r="F10233"/>
  <c r="AC10233"/>
  <c r="AD10233" s="1"/>
  <c r="AE10233"/>
  <c r="AF10233"/>
  <c r="F10235"/>
  <c r="AC10235"/>
  <c r="AD10235" s="1"/>
  <c r="AE10235"/>
  <c r="AF10235"/>
  <c r="F10236"/>
  <c r="AC10236"/>
  <c r="AD10236" s="1"/>
  <c r="AE10236"/>
  <c r="AF10236"/>
  <c r="H10237"/>
  <c r="AC10237"/>
  <c r="AE10237"/>
  <c r="AF10237"/>
  <c r="H10238"/>
  <c r="AC10238"/>
  <c r="AD10238" s="1"/>
  <c r="AE10238"/>
  <c r="AF10238"/>
  <c r="F10239"/>
  <c r="AC10239"/>
  <c r="AD10239" s="1"/>
  <c r="AE10239"/>
  <c r="AF10239"/>
  <c r="F10240"/>
  <c r="AC10240"/>
  <c r="AD10240" s="1"/>
  <c r="AE10240"/>
  <c r="AF10240"/>
  <c r="H10242"/>
  <c r="AC10242"/>
  <c r="AD10242" s="1"/>
  <c r="AE10242"/>
  <c r="AF10242"/>
  <c r="F10243"/>
  <c r="AC10243"/>
  <c r="AD10243" s="1"/>
  <c r="AE10243"/>
  <c r="AF10243"/>
  <c r="H10244"/>
  <c r="AC10244"/>
  <c r="AD10244" s="1"/>
  <c r="AE10244"/>
  <c r="AF10244"/>
  <c r="F10245"/>
  <c r="AC10245"/>
  <c r="AD10245" s="1"/>
  <c r="AE10245"/>
  <c r="AF10245"/>
  <c r="H10246"/>
  <c r="AC10246"/>
  <c r="AD10246" s="1"/>
  <c r="AE10246"/>
  <c r="AF10246"/>
  <c r="F10247"/>
  <c r="AC10247"/>
  <c r="AD10247" s="1"/>
  <c r="AE10247"/>
  <c r="AF10247"/>
  <c r="H10248"/>
  <c r="AC10248"/>
  <c r="AD10248" s="1"/>
  <c r="AE10248"/>
  <c r="AF10248"/>
  <c r="F10251"/>
  <c r="AC10251"/>
  <c r="AD10251" s="1"/>
  <c r="AE10251"/>
  <c r="AF10251"/>
  <c r="F10252"/>
  <c r="AC10252"/>
  <c r="AD10252" s="1"/>
  <c r="AE10252"/>
  <c r="AF10252"/>
  <c r="F10254"/>
  <c r="AC10254"/>
  <c r="AD10254" s="1"/>
  <c r="AE10254"/>
  <c r="AF10254"/>
  <c r="F10255"/>
  <c r="AC10255"/>
  <c r="AD10255" s="1"/>
  <c r="AE10255"/>
  <c r="AF10255"/>
  <c r="F10256"/>
  <c r="AC10256"/>
  <c r="AD10256" s="1"/>
  <c r="AE10256"/>
  <c r="AF10256"/>
  <c r="F10257"/>
  <c r="AC10257"/>
  <c r="AE10257"/>
  <c r="AF10257"/>
  <c r="F10258"/>
  <c r="AC10258"/>
  <c r="AD10258" s="1"/>
  <c r="AE10258"/>
  <c r="AF10258"/>
  <c r="F10259"/>
  <c r="AC10259"/>
  <c r="AD10259" s="1"/>
  <c r="AE10259"/>
  <c r="AF10259"/>
  <c r="F10260"/>
  <c r="AC10260"/>
  <c r="AD10260" s="1"/>
  <c r="AE10260"/>
  <c r="AF10260"/>
  <c r="H10261"/>
  <c r="AC10261"/>
  <c r="AD10261" s="1"/>
  <c r="AE10261"/>
  <c r="AF10261"/>
  <c r="H10262"/>
  <c r="AC10262"/>
  <c r="AD10262" s="1"/>
  <c r="AE10262"/>
  <c r="AF10262"/>
  <c r="H10263"/>
  <c r="AC10263"/>
  <c r="AD10263" s="1"/>
  <c r="AE10263"/>
  <c r="AF10263"/>
  <c r="H10264"/>
  <c r="AC10264"/>
  <c r="AD10264" s="1"/>
  <c r="AE10264"/>
  <c r="AF10264"/>
  <c r="F10266"/>
  <c r="AC10266"/>
  <c r="AD10266" s="1"/>
  <c r="AE10266"/>
  <c r="AF10266"/>
  <c r="F10267"/>
  <c r="AC10267"/>
  <c r="AD10267" s="1"/>
  <c r="AE10267"/>
  <c r="AF10267"/>
  <c r="F10268"/>
  <c r="AC10268"/>
  <c r="AD10268" s="1"/>
  <c r="AE10268"/>
  <c r="AF10268"/>
  <c r="F10269"/>
  <c r="AC10269"/>
  <c r="AD10269" s="1"/>
  <c r="AE10269"/>
  <c r="AF10269"/>
  <c r="F10271"/>
  <c r="AC10271"/>
  <c r="AD10271" s="1"/>
  <c r="AE10271"/>
  <c r="AF10271"/>
  <c r="F10272"/>
  <c r="AC10272"/>
  <c r="AD10272" s="1"/>
  <c r="AE10272"/>
  <c r="AF10272"/>
  <c r="AC10275"/>
  <c r="AD10275" s="1"/>
  <c r="AE10275"/>
  <c r="AF10275"/>
  <c r="AC10276"/>
  <c r="AD10276" s="1"/>
  <c r="AE10276"/>
  <c r="AF10276"/>
  <c r="AC10277"/>
  <c r="AD10277" s="1"/>
  <c r="AE10277"/>
  <c r="AF10277"/>
  <c r="AC10278"/>
  <c r="AD10278" s="1"/>
  <c r="AE10278"/>
  <c r="AF10278"/>
  <c r="AC10279"/>
  <c r="AE10279"/>
  <c r="AF10279"/>
  <c r="AC10280"/>
  <c r="AD10280" s="1"/>
  <c r="AE10280"/>
  <c r="AF10280"/>
  <c r="AC10281"/>
  <c r="AD10281" s="1"/>
  <c r="AE10281"/>
  <c r="AF10281"/>
  <c r="AC10282"/>
  <c r="AD10282" s="1"/>
  <c r="AE10282"/>
  <c r="AF10282"/>
  <c r="AC10283"/>
  <c r="AD10283" s="1"/>
  <c r="AE10283"/>
  <c r="AF10283"/>
  <c r="AC10284"/>
  <c r="AD10284" s="1"/>
  <c r="AE10284"/>
  <c r="AF10284"/>
  <c r="AC10285"/>
  <c r="AD10285" s="1"/>
  <c r="AE10285"/>
  <c r="AF10285"/>
  <c r="AC10286"/>
  <c r="AD10286" s="1"/>
  <c r="AE10286"/>
  <c r="AF10286"/>
  <c r="AC10287"/>
  <c r="AD10287" s="1"/>
  <c r="AE10287"/>
  <c r="AF10287"/>
  <c r="H10288"/>
  <c r="AC10288"/>
  <c r="AD10288" s="1"/>
  <c r="AE10288"/>
  <c r="AF10288"/>
  <c r="H10289"/>
  <c r="AC10289"/>
  <c r="AD10289" s="1"/>
  <c r="AE10289"/>
  <c r="AF10289"/>
  <c r="H10290"/>
  <c r="AC10290"/>
  <c r="AD10290" s="1"/>
  <c r="AE10290"/>
  <c r="AF10290"/>
  <c r="H10291"/>
  <c r="AC10291"/>
  <c r="AD10291" s="1"/>
  <c r="AE10291"/>
  <c r="AF10291"/>
  <c r="AC10292"/>
  <c r="AD10292" s="1"/>
  <c r="AE10292"/>
  <c r="AF10292"/>
  <c r="AC10293"/>
  <c r="AD10293" s="1"/>
  <c r="AE10293"/>
  <c r="AF10293"/>
  <c r="AC10294"/>
  <c r="AD10294" s="1"/>
  <c r="AE10294"/>
  <c r="AF10294"/>
  <c r="AC10296"/>
  <c r="AD10296" s="1"/>
  <c r="AE10296"/>
  <c r="AF10296"/>
  <c r="AC10297"/>
  <c r="AD10297" s="1"/>
  <c r="AE10297"/>
  <c r="AF10297"/>
  <c r="AC10298"/>
  <c r="AD10298" s="1"/>
  <c r="AE10298"/>
  <c r="AF10298"/>
  <c r="AC10299"/>
  <c r="AD10299" s="1"/>
  <c r="AF10299"/>
  <c r="AC10300"/>
  <c r="AD10300" s="1"/>
  <c r="AE10300"/>
  <c r="AF10300"/>
  <c r="AC10301"/>
  <c r="AD10301" s="1"/>
  <c r="AE10301"/>
  <c r="AF10301"/>
  <c r="AC10302"/>
  <c r="AD10302" s="1"/>
  <c r="AE10302"/>
  <c r="AF10302"/>
  <c r="AC10303"/>
  <c r="AD10303" s="1"/>
  <c r="AE10303"/>
  <c r="AF10303"/>
  <c r="AC10304"/>
  <c r="AD10304" s="1"/>
  <c r="AE10304"/>
  <c r="AF10304"/>
  <c r="AC10305"/>
  <c r="AD10305" s="1"/>
  <c r="AE10305"/>
  <c r="AF10305"/>
  <c r="AC10306"/>
  <c r="AD10306" s="1"/>
  <c r="AE10306"/>
  <c r="AF10306"/>
  <c r="AC10307"/>
  <c r="AD10307" s="1"/>
  <c r="AE10307"/>
  <c r="AF10307"/>
  <c r="AC10308"/>
  <c r="AD10308" s="1"/>
  <c r="AE10308"/>
  <c r="AF10308"/>
  <c r="AC10309"/>
  <c r="AE10309"/>
  <c r="AF10309"/>
  <c r="AC10311"/>
  <c r="AE10311"/>
  <c r="AF10311"/>
  <c r="AC10312"/>
  <c r="AD10312" s="1"/>
  <c r="AE10312"/>
  <c r="AF10312"/>
  <c r="AC10313"/>
  <c r="AE10313"/>
  <c r="AF10313"/>
  <c r="AC10314"/>
  <c r="AD10314" s="1"/>
  <c r="AE10314"/>
  <c r="AF10314"/>
  <c r="AC10315"/>
  <c r="AD10315" s="1"/>
  <c r="AE10315"/>
  <c r="AF10315"/>
  <c r="AC10316"/>
  <c r="AD10316" s="1"/>
  <c r="AE10316"/>
  <c r="AF10316"/>
  <c r="AC10317"/>
  <c r="AD10317" s="1"/>
  <c r="AE10317"/>
  <c r="AF10317"/>
  <c r="AC10318"/>
  <c r="AD10318" s="1"/>
  <c r="AE10318"/>
  <c r="AF10318"/>
  <c r="AC10319"/>
  <c r="AD10319" s="1"/>
  <c r="AE10319"/>
  <c r="AF10319"/>
  <c r="AC10320"/>
  <c r="AD10320" s="1"/>
  <c r="AE10320"/>
  <c r="AF10320"/>
  <c r="AC10321"/>
  <c r="AD10321" s="1"/>
  <c r="AE10321"/>
  <c r="AF10321"/>
  <c r="AC10322"/>
  <c r="AD10322" s="1"/>
  <c r="AE10322"/>
  <c r="AF10322"/>
  <c r="AC10323"/>
  <c r="AD10323" s="1"/>
  <c r="AE10323"/>
  <c r="AF10323"/>
  <c r="AC10324"/>
  <c r="AD10324" s="1"/>
  <c r="AE10324"/>
  <c r="AF10324"/>
  <c r="AC10325"/>
  <c r="AD10325" s="1"/>
  <c r="AE10325"/>
  <c r="AF10325"/>
  <c r="AC10326"/>
  <c r="AD10326" s="1"/>
  <c r="AE10326"/>
  <c r="AF10326"/>
  <c r="AC10327"/>
  <c r="AD10327" s="1"/>
  <c r="AE10327"/>
  <c r="AF10327"/>
  <c r="AC10328"/>
  <c r="AD10328" s="1"/>
  <c r="AE10328"/>
  <c r="AF10328"/>
  <c r="AC10329"/>
  <c r="AD10329" s="1"/>
  <c r="AE10329"/>
  <c r="AF10329"/>
  <c r="AC10330"/>
  <c r="AD10330" s="1"/>
  <c r="AE10330"/>
  <c r="AF10330"/>
  <c r="AC10331"/>
  <c r="AD10331" s="1"/>
  <c r="AE10331"/>
  <c r="AF10331"/>
  <c r="AC10332"/>
  <c r="AD10332" s="1"/>
  <c r="AE10332"/>
  <c r="AF10332"/>
  <c r="AC10333"/>
  <c r="AD10333" s="1"/>
  <c r="AE10333"/>
  <c r="AF10333"/>
  <c r="AC10334"/>
  <c r="AD10334" s="1"/>
  <c r="AE10334"/>
  <c r="AF10334"/>
  <c r="AC10335"/>
  <c r="AD10335" s="1"/>
  <c r="AE10335"/>
  <c r="AF10335"/>
  <c r="AC10336"/>
  <c r="AD10336" s="1"/>
  <c r="AE10336"/>
  <c r="AF10336"/>
  <c r="AC10337"/>
  <c r="AD10337" s="1"/>
  <c r="AE10337"/>
  <c r="AF10337"/>
  <c r="AC10338"/>
  <c r="AD10338" s="1"/>
  <c r="AE10338"/>
  <c r="AF10338"/>
  <c r="AC10339"/>
  <c r="AD10339" s="1"/>
  <c r="AE10339"/>
  <c r="AF10339"/>
  <c r="AC10340"/>
  <c r="AD10340" s="1"/>
  <c r="AE10340"/>
  <c r="AF10340"/>
  <c r="AC10341"/>
  <c r="AD10341" s="1"/>
  <c r="AE10341"/>
  <c r="AF10341"/>
  <c r="AC10342"/>
  <c r="AD10342" s="1"/>
  <c r="AE10342"/>
  <c r="AF10342"/>
  <c r="AC10343"/>
  <c r="AD10343" s="1"/>
  <c r="AE10343"/>
  <c r="AF10343"/>
  <c r="AC10344"/>
  <c r="AD10344" s="1"/>
  <c r="AE10344"/>
  <c r="AF10344"/>
  <c r="AC10345"/>
  <c r="AD10345" s="1"/>
  <c r="AE10345"/>
  <c r="AF10345"/>
  <c r="AC10346"/>
  <c r="AD10346" s="1"/>
  <c r="AE10346"/>
  <c r="AF10346"/>
  <c r="AC10347"/>
  <c r="AD10347" s="1"/>
  <c r="AE10347"/>
  <c r="AF10347"/>
  <c r="AC10348"/>
  <c r="AD10348" s="1"/>
  <c r="AE10348"/>
  <c r="AF10348"/>
  <c r="AC10349"/>
  <c r="AD10349" s="1"/>
  <c r="AE10349"/>
  <c r="AF10349"/>
  <c r="AC10350"/>
  <c r="AD10350" s="1"/>
  <c r="AE10350"/>
  <c r="AF10350"/>
  <c r="AC10351"/>
  <c r="AD10351" s="1"/>
  <c r="AE10351"/>
  <c r="AF10351"/>
  <c r="AC10352"/>
  <c r="AD10352" s="1"/>
  <c r="AE10352"/>
  <c r="AF10352"/>
  <c r="AC10353"/>
  <c r="AD10353" s="1"/>
  <c r="AE10353"/>
  <c r="AF10353"/>
  <c r="AC10354"/>
  <c r="AD10354" s="1"/>
  <c r="AE10354"/>
  <c r="AF10354"/>
  <c r="AC10355"/>
  <c r="AD10355" s="1"/>
  <c r="AE10355"/>
  <c r="AF10355"/>
  <c r="AC10356"/>
  <c r="AE10356"/>
  <c r="AF10356"/>
  <c r="AC10357"/>
  <c r="AD10357" s="1"/>
  <c r="AE10357"/>
  <c r="AF10357"/>
  <c r="AC10358"/>
  <c r="AE10358"/>
  <c r="AF10358"/>
  <c r="AC10359"/>
  <c r="AD10359" s="1"/>
  <c r="AE10359"/>
  <c r="AF10359"/>
  <c r="AC10360"/>
  <c r="AD10360" s="1"/>
  <c r="AE10360"/>
  <c r="AF10360"/>
  <c r="AC10361"/>
  <c r="AD10361" s="1"/>
  <c r="AE10361"/>
  <c r="AF10361"/>
  <c r="AC10362"/>
  <c r="AD10362" s="1"/>
  <c r="AE10362"/>
  <c r="AF10362"/>
  <c r="AC10363"/>
  <c r="AD10363" s="1"/>
  <c r="AE10363"/>
  <c r="AF10363"/>
  <c r="AC10364"/>
  <c r="AD10364" s="1"/>
  <c r="AE10364"/>
  <c r="AF10364"/>
  <c r="AC10365"/>
  <c r="AD10365" s="1"/>
  <c r="AE10365"/>
  <c r="AF10365"/>
  <c r="AC10366"/>
  <c r="AD10366" s="1"/>
  <c r="AE10366"/>
  <c r="AF10366"/>
  <c r="AC10367"/>
  <c r="AD10367" s="1"/>
  <c r="AE10367"/>
  <c r="AF10367"/>
  <c r="AC10368"/>
  <c r="AD10368" s="1"/>
  <c r="AE10368"/>
  <c r="AF10368"/>
  <c r="AC10369"/>
  <c r="AD10369" s="1"/>
  <c r="AE10369"/>
  <c r="AF10369"/>
  <c r="AC10370"/>
  <c r="AD10370" s="1"/>
  <c r="AE10370"/>
  <c r="AF10370"/>
  <c r="AC10371"/>
  <c r="AD10371" s="1"/>
  <c r="AE10371"/>
  <c r="AF10371"/>
  <c r="AC10372"/>
  <c r="AD10372" s="1"/>
  <c r="AE10372"/>
  <c r="AF10372"/>
  <c r="AC10373"/>
  <c r="AD10373" s="1"/>
  <c r="AE10373"/>
  <c r="AF10373"/>
  <c r="AC10374"/>
  <c r="AD10374" s="1"/>
  <c r="AE10374"/>
  <c r="AF10374"/>
  <c r="AC10375"/>
  <c r="AD10375" s="1"/>
  <c r="AE10375"/>
  <c r="AF10375"/>
  <c r="AC10376"/>
  <c r="AD10376" s="1"/>
  <c r="AE10376"/>
  <c r="AF10376"/>
  <c r="AC10377"/>
  <c r="AD10377" s="1"/>
  <c r="AE10377"/>
  <c r="AF10377"/>
  <c r="AC10378"/>
  <c r="AD10378" s="1"/>
  <c r="AE10378"/>
  <c r="AF10378"/>
  <c r="AC10379"/>
  <c r="AD10379" s="1"/>
  <c r="AE10379"/>
  <c r="AF10379"/>
  <c r="AC10380"/>
  <c r="AD10380" s="1"/>
  <c r="AE10380"/>
  <c r="AF10380"/>
  <c r="AC10381"/>
  <c r="AD10381" s="1"/>
  <c r="AE10381"/>
  <c r="AF10381"/>
  <c r="AC10382"/>
  <c r="AD10382" s="1"/>
  <c r="AE10382"/>
  <c r="AF10382"/>
  <c r="AC10383"/>
  <c r="AD10383" s="1"/>
  <c r="AE10383"/>
  <c r="AF10383"/>
  <c r="AC10384"/>
  <c r="AD10384" s="1"/>
  <c r="AE10384"/>
  <c r="AF10384"/>
  <c r="AC10385"/>
  <c r="AD10385" s="1"/>
  <c r="AE10385"/>
  <c r="AF10385"/>
  <c r="AC10386"/>
  <c r="AD10386" s="1"/>
  <c r="AE10386"/>
  <c r="AF10386"/>
  <c r="AC10387"/>
  <c r="AE10387"/>
  <c r="AF10387"/>
  <c r="AC10388"/>
  <c r="AD10388" s="1"/>
  <c r="AE10388"/>
  <c r="AF10388"/>
  <c r="AC10389"/>
  <c r="AE10389"/>
  <c r="AF10389"/>
  <c r="AC10390"/>
  <c r="AD10390" s="1"/>
  <c r="AE10390"/>
  <c r="AF10390"/>
  <c r="AC10391"/>
  <c r="AD10391" s="1"/>
  <c r="AE10391"/>
  <c r="AF10391"/>
  <c r="AC10392"/>
  <c r="AD10392" s="1"/>
  <c r="AE10392"/>
  <c r="AF10392"/>
  <c r="AC10393"/>
  <c r="AD10393" s="1"/>
  <c r="AE10393"/>
  <c r="AF10393"/>
  <c r="AC10394"/>
  <c r="AD10394" s="1"/>
  <c r="AE10394"/>
  <c r="AF10394"/>
  <c r="AC10395"/>
  <c r="AD10395" s="1"/>
  <c r="AE10395"/>
  <c r="AF10395"/>
  <c r="AC10396"/>
  <c r="AD10396" s="1"/>
  <c r="AE10396"/>
  <c r="AF10396"/>
  <c r="AC10397"/>
  <c r="AD10397" s="1"/>
  <c r="AE10397"/>
  <c r="AF10397"/>
  <c r="AC10398"/>
  <c r="AD10398" s="1"/>
  <c r="AE10398"/>
  <c r="AF10398"/>
  <c r="AC10399"/>
  <c r="AD10399" s="1"/>
  <c r="AE10399"/>
  <c r="AF10399"/>
  <c r="AC10400"/>
  <c r="AD10400" s="1"/>
  <c r="AE10400"/>
  <c r="AF10400"/>
  <c r="AC10401"/>
  <c r="AD10401" s="1"/>
  <c r="AE10401"/>
  <c r="AF10401"/>
  <c r="AC10402"/>
  <c r="AD10402" s="1"/>
  <c r="AE10402"/>
  <c r="AF10402"/>
  <c r="AC10403"/>
  <c r="AD10403" s="1"/>
  <c r="AE10403"/>
  <c r="AF10403"/>
  <c r="AC10404"/>
  <c r="AD10404" s="1"/>
  <c r="AE10404"/>
  <c r="AF10404"/>
  <c r="AC10405"/>
  <c r="AD10405" s="1"/>
  <c r="AE10405"/>
  <c r="AF10405"/>
  <c r="AC10406"/>
  <c r="AD10406" s="1"/>
  <c r="AE10406"/>
  <c r="AF10406"/>
  <c r="AC10407"/>
  <c r="AD10407" s="1"/>
  <c r="AE10407"/>
  <c r="AF10407"/>
  <c r="AC10408"/>
  <c r="AD10408" s="1"/>
  <c r="AE10408"/>
  <c r="AF10408"/>
  <c r="AC10409"/>
  <c r="AD10409" s="1"/>
  <c r="AE10409"/>
  <c r="AF10409"/>
  <c r="AC10410"/>
  <c r="AD10410" s="1"/>
  <c r="AE10410"/>
  <c r="AF10410"/>
  <c r="AC10411"/>
  <c r="AD10411" s="1"/>
  <c r="AE10411"/>
  <c r="AF10411"/>
  <c r="AC10412"/>
  <c r="AD10412" s="1"/>
  <c r="AE10412"/>
  <c r="AF10412"/>
  <c r="AC10413"/>
  <c r="AD10413" s="1"/>
  <c r="AE10413"/>
  <c r="AF10413"/>
  <c r="AC10414"/>
  <c r="AD10414" s="1"/>
  <c r="AE10414"/>
  <c r="AF10414"/>
  <c r="AC10415"/>
  <c r="AD10415" s="1"/>
  <c r="AE10415"/>
  <c r="AF10415"/>
  <c r="AC10416"/>
  <c r="AD10416" s="1"/>
  <c r="AE10416"/>
  <c r="AF10416"/>
  <c r="AC10417"/>
  <c r="AD10417" s="1"/>
  <c r="AE10417"/>
  <c r="AF10417"/>
  <c r="AC10418"/>
  <c r="AD10418" s="1"/>
  <c r="AE10418"/>
  <c r="AF10418"/>
  <c r="AC10419"/>
  <c r="AD10419" s="1"/>
  <c r="AE10419"/>
  <c r="AF10419"/>
  <c r="AC10420"/>
  <c r="AD10420" s="1"/>
  <c r="AE10420"/>
  <c r="AF10420"/>
  <c r="AC10421"/>
  <c r="AD10421" s="1"/>
  <c r="AE10421"/>
  <c r="AF10421"/>
  <c r="AC10422"/>
  <c r="AD10422" s="1"/>
  <c r="AE10422"/>
  <c r="AF10422"/>
  <c r="AC10423"/>
  <c r="AD10423" s="1"/>
  <c r="AE10423"/>
  <c r="AF10423"/>
  <c r="F10427"/>
  <c r="H10427"/>
  <c r="AC10427"/>
  <c r="AD10427" s="1"/>
  <c r="AE10427"/>
  <c r="AF10427"/>
  <c r="F10428"/>
  <c r="H10428"/>
  <c r="AC10428"/>
  <c r="AD10428" s="1"/>
  <c r="AE10428"/>
  <c r="AF10428"/>
  <c r="F10429"/>
  <c r="H10429"/>
  <c r="AC10429"/>
  <c r="AD10429" s="1"/>
  <c r="AE10429"/>
  <c r="AF10429"/>
  <c r="F10430"/>
  <c r="H10430"/>
  <c r="AC10430"/>
  <c r="AD10430" s="1"/>
  <c r="AE10430"/>
  <c r="AF10430"/>
  <c r="F10431"/>
  <c r="H10431"/>
  <c r="AC10431"/>
  <c r="AD10431" s="1"/>
  <c r="AE10431"/>
  <c r="AF10431"/>
  <c r="F10432"/>
  <c r="H10432"/>
  <c r="AC10432"/>
  <c r="AD10432" s="1"/>
  <c r="AE10432"/>
  <c r="AF10432"/>
  <c r="F10433"/>
  <c r="H10433"/>
  <c r="AC10433"/>
  <c r="AD10433" s="1"/>
  <c r="AE10433"/>
  <c r="AF10433"/>
  <c r="F10434"/>
  <c r="H10434"/>
  <c r="AC10434"/>
  <c r="AD10434" s="1"/>
  <c r="AE10434"/>
  <c r="AF10434"/>
  <c r="F10435"/>
  <c r="H10435"/>
  <c r="AC10435"/>
  <c r="AD10435" s="1"/>
  <c r="AF10435"/>
  <c r="F10436"/>
  <c r="H10436"/>
  <c r="AC10436"/>
  <c r="AD10436" s="1"/>
  <c r="AE10436"/>
  <c r="AF10436"/>
  <c r="F10437"/>
  <c r="H10437"/>
  <c r="AC10437"/>
  <c r="AD10437" s="1"/>
  <c r="AE10437"/>
  <c r="AF10437"/>
  <c r="F10438"/>
  <c r="H10438"/>
  <c r="AC10438"/>
  <c r="AD10438" s="1"/>
  <c r="AE10438"/>
  <c r="AF10438"/>
  <c r="F10439"/>
  <c r="H10439"/>
  <c r="AC10439"/>
  <c r="AE10439"/>
  <c r="AF10439"/>
  <c r="F10440"/>
  <c r="H10440"/>
  <c r="AC10440"/>
  <c r="AF10440"/>
  <c r="F10441"/>
  <c r="H10441"/>
  <c r="AC10441"/>
  <c r="AD10441" s="1"/>
  <c r="AE10441"/>
  <c r="AF10441"/>
  <c r="F10442"/>
  <c r="H10442"/>
  <c r="AC10442"/>
  <c r="AD10442" s="1"/>
  <c r="AE10442"/>
  <c r="AF10442"/>
  <c r="F10443"/>
  <c r="H10443"/>
  <c r="AC10443"/>
  <c r="AD10443" s="1"/>
  <c r="AE10443"/>
  <c r="AF10443"/>
  <c r="F10444"/>
  <c r="H10444"/>
  <c r="AC10444"/>
  <c r="AD10444" s="1"/>
  <c r="AE10444"/>
  <c r="AF10444"/>
  <c r="F10445"/>
  <c r="H10445"/>
  <c r="AC10445"/>
  <c r="AD10445" s="1"/>
  <c r="AE10445"/>
  <c r="AF10445"/>
  <c r="F10446"/>
  <c r="H10446"/>
  <c r="AC10446"/>
  <c r="AD10446" s="1"/>
  <c r="AE10446"/>
  <c r="AF10446"/>
  <c r="F10447"/>
  <c r="H10447"/>
  <c r="AC10447"/>
  <c r="AD10447" s="1"/>
  <c r="AF10447"/>
  <c r="F10448"/>
  <c r="H10448"/>
  <c r="AC10448"/>
  <c r="AD10448" s="1"/>
  <c r="AF10448"/>
  <c r="H10449"/>
  <c r="AC10449"/>
  <c r="AD10449" s="1"/>
  <c r="AE10449"/>
  <c r="AF10449"/>
  <c r="H10450"/>
  <c r="AC10450"/>
  <c r="AD10450" s="1"/>
  <c r="AE10450"/>
  <c r="AF10450"/>
  <c r="H10451"/>
  <c r="AC10451"/>
  <c r="AD10451" s="1"/>
  <c r="AE10451"/>
  <c r="AF10451"/>
  <c r="H10452"/>
  <c r="AC10452"/>
  <c r="AD10452" s="1"/>
  <c r="AE10452"/>
  <c r="AF10452"/>
  <c r="H10453"/>
  <c r="AC10453"/>
  <c r="AD10453" s="1"/>
  <c r="AE10453"/>
  <c r="AF10453"/>
  <c r="H10454"/>
  <c r="AC10454"/>
  <c r="AD10454" s="1"/>
  <c r="AE10454"/>
  <c r="AF10454"/>
  <c r="H10455"/>
  <c r="AC10455"/>
  <c r="AD10455" s="1"/>
  <c r="AE10455"/>
  <c r="AF10455"/>
  <c r="H10456"/>
  <c r="AC10456"/>
  <c r="AD10456" s="1"/>
  <c r="AE10456"/>
  <c r="AF10456"/>
  <c r="H10457"/>
  <c r="AC10457"/>
  <c r="AD10457" s="1"/>
  <c r="AE10457"/>
  <c r="AF10457"/>
  <c r="H10458"/>
  <c r="AC10458"/>
  <c r="AD10458" s="1"/>
  <c r="AE10458"/>
  <c r="AF10458"/>
  <c r="H10459"/>
  <c r="AC10459"/>
  <c r="AD10459" s="1"/>
  <c r="AE10459"/>
  <c r="AF10459"/>
  <c r="H10460"/>
  <c r="AC10460"/>
  <c r="AD10460" s="1"/>
  <c r="AE10460"/>
  <c r="AF10460"/>
  <c r="H10461"/>
  <c r="AC10461"/>
  <c r="AD10461" s="1"/>
  <c r="AE10461"/>
  <c r="AF10461"/>
  <c r="H10462"/>
  <c r="AC10462"/>
  <c r="AD10462" s="1"/>
  <c r="AE10462"/>
  <c r="AF10462"/>
  <c r="H10463"/>
  <c r="AC10463"/>
  <c r="AD10463" s="1"/>
  <c r="AE10463"/>
  <c r="AF10463"/>
  <c r="H10464"/>
  <c r="AC10464"/>
  <c r="AE10464"/>
  <c r="AF10464"/>
  <c r="H10465"/>
  <c r="AC10465"/>
  <c r="AD10465" s="1"/>
  <c r="AE10465"/>
  <c r="AF10465"/>
  <c r="H10466"/>
  <c r="AC10466"/>
  <c r="AD10466" s="1"/>
  <c r="AE10466"/>
  <c r="AF10466"/>
  <c r="H10467"/>
  <c r="AC10467"/>
  <c r="AD10467" s="1"/>
  <c r="AE10467"/>
  <c r="AF10467"/>
  <c r="F10471"/>
  <c r="AC10471"/>
  <c r="AD10471" s="1"/>
  <c r="AE10471"/>
  <c r="AF10471"/>
  <c r="F10472"/>
  <c r="H10472"/>
  <c r="AC10472"/>
  <c r="AD10472" s="1"/>
  <c r="AE10472"/>
  <c r="AF10472"/>
  <c r="F10473"/>
  <c r="AC10473"/>
  <c r="AD10473" s="1"/>
  <c r="AE10473"/>
  <c r="AF10473"/>
  <c r="F10474"/>
  <c r="AC10474"/>
  <c r="AD10474" s="1"/>
  <c r="AE10474"/>
  <c r="AF10474"/>
  <c r="F10475"/>
  <c r="H10475"/>
  <c r="AC10475"/>
  <c r="AD10475" s="1"/>
  <c r="AE10475"/>
  <c r="AF10475"/>
  <c r="F10476"/>
  <c r="H10476"/>
  <c r="AC10476"/>
  <c r="AD10476" s="1"/>
  <c r="AE10476"/>
  <c r="AF10476"/>
  <c r="F10477"/>
  <c r="H10477"/>
  <c r="AC10477"/>
  <c r="AD10477" s="1"/>
  <c r="AE10477"/>
  <c r="AF10477"/>
  <c r="F10480"/>
  <c r="H10480"/>
  <c r="AC10480"/>
  <c r="AD10480" s="1"/>
  <c r="AE10480"/>
  <c r="AF10480"/>
  <c r="F10481"/>
  <c r="H10481"/>
  <c r="AC10481"/>
  <c r="AD10481" s="1"/>
  <c r="AE10481"/>
  <c r="AF10481"/>
  <c r="F10482"/>
  <c r="H10482"/>
  <c r="AC10482"/>
  <c r="AD10482" s="1"/>
  <c r="AE10482"/>
  <c r="AF10482"/>
  <c r="H10483"/>
  <c r="AC10483"/>
  <c r="AD10483" s="1"/>
  <c r="AE10483"/>
  <c r="AF10483"/>
  <c r="H10484"/>
  <c r="AC10484"/>
  <c r="AD10484" s="1"/>
  <c r="AE10484"/>
  <c r="AF10484"/>
  <c r="F10485"/>
  <c r="H10485"/>
  <c r="AC10485"/>
  <c r="AD10485" s="1"/>
  <c r="AE10485"/>
  <c r="AF10485"/>
  <c r="F10486"/>
  <c r="H10486"/>
  <c r="AC10486"/>
  <c r="AD10486" s="1"/>
  <c r="AE10486"/>
  <c r="AF10486"/>
  <c r="F10487"/>
  <c r="H10487"/>
  <c r="AC10487"/>
  <c r="AD10487" s="1"/>
  <c r="AE10487"/>
  <c r="AF10487"/>
  <c r="H10488"/>
  <c r="AC10488"/>
  <c r="AD10488" s="1"/>
  <c r="AE10488"/>
  <c r="AF10488"/>
  <c r="F10489"/>
  <c r="H10489"/>
  <c r="AC10489"/>
  <c r="AD10489" s="1"/>
  <c r="AE10489"/>
  <c r="AF10489"/>
  <c r="F10490"/>
  <c r="H10490"/>
  <c r="AC10490"/>
  <c r="AD10490" s="1"/>
  <c r="AE10490"/>
  <c r="AF10490"/>
  <c r="F10491"/>
  <c r="AC10491"/>
  <c r="AD10491" s="1"/>
  <c r="AE10491"/>
  <c r="AF10491"/>
  <c r="F10492"/>
  <c r="H10492"/>
  <c r="AC10492"/>
  <c r="AD10492" s="1"/>
  <c r="AE10492"/>
  <c r="AF10492"/>
  <c r="F10493"/>
  <c r="H10493"/>
  <c r="AC10493"/>
  <c r="AD10493" s="1"/>
  <c r="AE10493"/>
  <c r="AF10493"/>
  <c r="H10494"/>
  <c r="AC10494"/>
  <c r="AD10494" s="1"/>
  <c r="AE10494"/>
  <c r="AF10494"/>
  <c r="F10495"/>
  <c r="AC10495"/>
  <c r="AD10495" s="1"/>
  <c r="AE10495"/>
  <c r="AF10495"/>
  <c r="F10496"/>
  <c r="AC10496"/>
  <c r="AD10496" s="1"/>
  <c r="AE10496"/>
  <c r="AF10496"/>
  <c r="F10497"/>
  <c r="AC10497"/>
  <c r="AD10497" s="1"/>
  <c r="AE10497"/>
  <c r="AF10497"/>
  <c r="F10498"/>
  <c r="AC10498"/>
  <c r="AD10498" s="1"/>
  <c r="AE10498"/>
  <c r="AF10498"/>
  <c r="F10499"/>
  <c r="AC10499"/>
  <c r="AD10499" s="1"/>
  <c r="AE10499"/>
  <c r="AF10499"/>
  <c r="F10500"/>
  <c r="AC10500"/>
  <c r="AD10500" s="1"/>
  <c r="AE10500"/>
  <c r="AF10500"/>
  <c r="H10501"/>
  <c r="AC10501"/>
  <c r="AD10501" s="1"/>
  <c r="AE10501"/>
  <c r="AF10501"/>
  <c r="H10502"/>
  <c r="AC10502"/>
  <c r="AD10502" s="1"/>
  <c r="AE10502"/>
  <c r="AF10502"/>
  <c r="H10503"/>
  <c r="AC10503"/>
  <c r="AD10503" s="1"/>
  <c r="AE10503"/>
  <c r="AF10503"/>
  <c r="H10504"/>
  <c r="AC10504"/>
  <c r="AD10504" s="1"/>
  <c r="AE10504"/>
  <c r="AF10504"/>
  <c r="F10505"/>
  <c r="H10505"/>
  <c r="AC10505"/>
  <c r="AD10505" s="1"/>
  <c r="AE10505"/>
  <c r="AF10505"/>
  <c r="F10508"/>
  <c r="H10508"/>
  <c r="AC10508"/>
  <c r="AD10508" s="1"/>
  <c r="AE10508"/>
  <c r="AF10508"/>
  <c r="F10509"/>
  <c r="H10509"/>
  <c r="AC10509"/>
  <c r="AD10509" s="1"/>
  <c r="AE10509"/>
  <c r="AF10509"/>
  <c r="F10510"/>
  <c r="H10510"/>
  <c r="AC10510"/>
  <c r="AD10510" s="1"/>
  <c r="AE10510"/>
  <c r="AF10510"/>
  <c r="F10511"/>
  <c r="H10511"/>
  <c r="AC10511"/>
  <c r="AD10511" s="1"/>
  <c r="AE10511"/>
  <c r="AF10511"/>
  <c r="F10512"/>
  <c r="H10512"/>
  <c r="AC10512"/>
  <c r="AD10512" s="1"/>
  <c r="AE10512"/>
  <c r="AF10512"/>
  <c r="F10513"/>
  <c r="H10513"/>
  <c r="AC10513"/>
  <c r="AD10513" s="1"/>
  <c r="AE10513"/>
  <c r="AF10513"/>
  <c r="F10514"/>
  <c r="H10514"/>
  <c r="AC10514"/>
  <c r="AD10514" s="1"/>
  <c r="AF10514"/>
  <c r="F10515"/>
  <c r="H10515"/>
  <c r="AC10515"/>
  <c r="AD10515" s="1"/>
  <c r="AF10515"/>
  <c r="F10516"/>
  <c r="H10516"/>
  <c r="AC10516"/>
  <c r="AD10516" s="1"/>
  <c r="AE10516"/>
  <c r="AF10516"/>
  <c r="F10517"/>
  <c r="H10517"/>
  <c r="AC10517"/>
  <c r="AD10517" s="1"/>
  <c r="AF10517"/>
  <c r="F10518"/>
  <c r="H10518"/>
  <c r="AC10518"/>
  <c r="AD10518" s="1"/>
  <c r="AF10518"/>
  <c r="F10519"/>
  <c r="H10519"/>
  <c r="AC10519"/>
  <c r="AE10519"/>
  <c r="AF10519"/>
  <c r="F10520"/>
  <c r="H10520"/>
  <c r="AC10520"/>
  <c r="AD10520" s="1"/>
  <c r="AE10520"/>
  <c r="AF10520"/>
  <c r="F10521"/>
  <c r="H10521"/>
  <c r="AC10521"/>
  <c r="AD10521" s="1"/>
  <c r="AF10521"/>
  <c r="F10522"/>
  <c r="H10522"/>
  <c r="AC10522"/>
  <c r="AE10522"/>
  <c r="AF10522"/>
  <c r="F10523"/>
  <c r="H10523"/>
  <c r="AC10523"/>
  <c r="AD10523" s="1"/>
  <c r="AF10523"/>
  <c r="F10524"/>
  <c r="H10524"/>
  <c r="AC10524"/>
  <c r="AD10524" s="1"/>
  <c r="AE10524"/>
  <c r="AF10524"/>
  <c r="F10525"/>
  <c r="H10525"/>
  <c r="AC10525"/>
  <c r="AD10525" s="1"/>
  <c r="AE10525"/>
  <c r="AF10525"/>
  <c r="F10526"/>
  <c r="H10526"/>
  <c r="AC10526"/>
  <c r="AD10526" s="1"/>
  <c r="AE10526"/>
  <c r="AF10526"/>
  <c r="F10527"/>
  <c r="H10527"/>
  <c r="AC10527"/>
  <c r="AD10527" s="1"/>
  <c r="AE10527"/>
  <c r="AF10527"/>
  <c r="F10528"/>
  <c r="H10528"/>
  <c r="AC10528"/>
  <c r="AD10528" s="1"/>
  <c r="AE10528"/>
  <c r="AF10528"/>
  <c r="H10529"/>
  <c r="AC10529"/>
  <c r="AD10529" s="1"/>
  <c r="AE10529"/>
  <c r="AF10529"/>
  <c r="H10530"/>
  <c r="AC10530"/>
  <c r="AD10530" s="1"/>
  <c r="AE10530"/>
  <c r="AF10530"/>
  <c r="F10531"/>
  <c r="H10531"/>
  <c r="AC10531"/>
  <c r="AD10531" s="1"/>
  <c r="AE10531"/>
  <c r="AF10531"/>
  <c r="H10532"/>
  <c r="AC10532"/>
  <c r="AD10532" s="1"/>
  <c r="AE10532"/>
  <c r="AF10532"/>
  <c r="H10533"/>
  <c r="AC10533"/>
  <c r="AD10533" s="1"/>
  <c r="AE10533"/>
  <c r="AF10533"/>
  <c r="F10534"/>
  <c r="AC10534"/>
  <c r="AD10534" s="1"/>
  <c r="AE10534"/>
  <c r="AF10534"/>
  <c r="F10535"/>
  <c r="H10535"/>
  <c r="AC10535"/>
  <c r="AE10535"/>
  <c r="AF10535"/>
  <c r="F10536"/>
  <c r="H10536"/>
  <c r="AC10536"/>
  <c r="AD10536" s="1"/>
  <c r="AE10536"/>
  <c r="AF10536"/>
  <c r="F10537"/>
  <c r="H10537"/>
  <c r="AC10537"/>
  <c r="AD10537" s="1"/>
  <c r="AE10537"/>
  <c r="AF10537"/>
  <c r="F10538"/>
  <c r="H10538"/>
  <c r="AC10538"/>
  <c r="AD10538" s="1"/>
  <c r="AE10538"/>
  <c r="AF10538"/>
  <c r="F10539"/>
  <c r="H10539"/>
  <c r="AC10539"/>
  <c r="AD10539" s="1"/>
  <c r="AE10539"/>
  <c r="AF10539"/>
  <c r="F10540"/>
  <c r="H10540"/>
  <c r="AC10540"/>
  <c r="AD10540" s="1"/>
  <c r="AE10540"/>
  <c r="AF10540"/>
  <c r="F10541"/>
  <c r="H10541"/>
  <c r="AC10541"/>
  <c r="AD10541" s="1"/>
  <c r="AE10541"/>
  <c r="AF10541"/>
  <c r="F10542"/>
  <c r="H10542"/>
  <c r="AC10542"/>
  <c r="AD10542" s="1"/>
  <c r="AE10542"/>
  <c r="AF10542"/>
  <c r="F10543"/>
  <c r="H10543"/>
  <c r="AC10543"/>
  <c r="AD10543" s="1"/>
  <c r="AE10543"/>
  <c r="AF10543"/>
  <c r="F10544"/>
  <c r="H10544"/>
  <c r="AC10544"/>
  <c r="AD10544" s="1"/>
  <c r="AE10544"/>
  <c r="AF10544"/>
  <c r="F10545"/>
  <c r="H10545"/>
  <c r="AC10545"/>
  <c r="AD10545" s="1"/>
  <c r="AE10545"/>
  <c r="AF10545"/>
  <c r="F10546"/>
  <c r="H10546"/>
  <c r="AC10546"/>
  <c r="AD10546" s="1"/>
  <c r="AE10546"/>
  <c r="AF10546"/>
  <c r="F10547"/>
  <c r="H10547"/>
  <c r="AC10547"/>
  <c r="AD10547" s="1"/>
  <c r="AE10547"/>
  <c r="AF10547"/>
  <c r="F10548"/>
  <c r="H10548"/>
  <c r="AC10548"/>
  <c r="AD10548" s="1"/>
  <c r="AE10548"/>
  <c r="AF10548"/>
  <c r="F10549"/>
  <c r="H10549"/>
  <c r="AC10549"/>
  <c r="AD10549" s="1"/>
  <c r="AE10549"/>
  <c r="AF10549"/>
  <c r="F10550"/>
  <c r="H10550"/>
  <c r="AC10550"/>
  <c r="AD10550" s="1"/>
  <c r="AE10550"/>
  <c r="AF10550"/>
  <c r="F10551"/>
  <c r="H10551"/>
  <c r="AC10551"/>
  <c r="AD10551" s="1"/>
  <c r="AE10551"/>
  <c r="AF10551"/>
  <c r="F10552"/>
  <c r="H10552"/>
  <c r="AC10552"/>
  <c r="AD10552" s="1"/>
  <c r="AE10552"/>
  <c r="AF10552"/>
  <c r="F10553"/>
  <c r="H10553"/>
  <c r="AC10553"/>
  <c r="AD10553" s="1"/>
  <c r="AE10553"/>
  <c r="AF10553"/>
  <c r="F10554"/>
  <c r="H10554"/>
  <c r="AC10554"/>
  <c r="AD10554" s="1"/>
  <c r="AE10554"/>
  <c r="AF10554"/>
  <c r="F10555"/>
  <c r="H10555"/>
  <c r="AC10555"/>
  <c r="AD10555" s="1"/>
  <c r="AE10555"/>
  <c r="AF10555"/>
  <c r="F10556"/>
  <c r="H10556"/>
  <c r="AC10556"/>
  <c r="AD10556" s="1"/>
  <c r="AE10556"/>
  <c r="AF10556"/>
  <c r="F10557"/>
  <c r="H10557"/>
  <c r="AC10557"/>
  <c r="AD10557" s="1"/>
  <c r="AE10557"/>
  <c r="AF10557"/>
  <c r="H10558"/>
  <c r="AC10558"/>
  <c r="AD10558" s="1"/>
  <c r="AE10558"/>
  <c r="AF10558"/>
  <c r="H10559"/>
  <c r="AC10559"/>
  <c r="AD10559" s="1"/>
  <c r="AE10559"/>
  <c r="AF10559"/>
  <c r="H10560"/>
  <c r="AC10560"/>
  <c r="AD10560" s="1"/>
  <c r="AE10560"/>
  <c r="AF10560"/>
  <c r="H10561"/>
  <c r="AC10561"/>
  <c r="AD10561" s="1"/>
  <c r="AE10561"/>
  <c r="AF10561"/>
  <c r="H10562"/>
  <c r="AC10562"/>
  <c r="AD10562" s="1"/>
  <c r="AE10562"/>
  <c r="AF10562"/>
  <c r="AC10566"/>
  <c r="AD10566" s="1"/>
  <c r="AE10566"/>
  <c r="AF10566"/>
  <c r="F10567"/>
  <c r="AC10567"/>
  <c r="AD10567" s="1"/>
  <c r="AE10567"/>
  <c r="AF10567"/>
  <c r="AC10568"/>
  <c r="AD10568" s="1"/>
  <c r="AE10568"/>
  <c r="AF10568"/>
  <c r="F10569"/>
  <c r="AC10569"/>
  <c r="AD10569" s="1"/>
  <c r="AE10569"/>
  <c r="AF10569"/>
  <c r="F10570"/>
  <c r="AC10570"/>
  <c r="AD10570" s="1"/>
  <c r="AE10570"/>
  <c r="AF10570"/>
  <c r="F10571"/>
  <c r="AC10571"/>
  <c r="AD10571" s="1"/>
  <c r="AE10571"/>
  <c r="AF10571"/>
  <c r="AC10574"/>
  <c r="AE10574"/>
  <c r="AF10574"/>
  <c r="AC10575"/>
  <c r="AD10575" s="1"/>
  <c r="AE10575"/>
  <c r="AF10575"/>
  <c r="AC10576"/>
  <c r="AD10576" s="1"/>
  <c r="AE10576"/>
  <c r="AF10576"/>
  <c r="AC10577"/>
  <c r="AD10577" s="1"/>
  <c r="AE10577"/>
  <c r="AF10577"/>
  <c r="F10578"/>
  <c r="AC10578"/>
  <c r="AD10578" s="1"/>
  <c r="AE10578"/>
  <c r="AF10578"/>
  <c r="AC10579"/>
  <c r="AD10579" s="1"/>
  <c r="AE10579"/>
  <c r="AF10579"/>
  <c r="F10580"/>
  <c r="AC10580"/>
  <c r="AD10580" s="1"/>
  <c r="AE10580"/>
  <c r="AF10580"/>
  <c r="AC10581"/>
  <c r="AD10581" s="1"/>
  <c r="AE10581"/>
  <c r="AF10581"/>
  <c r="AC10582"/>
  <c r="AD10582" s="1"/>
  <c r="AE10582"/>
  <c r="AF10582"/>
  <c r="AC10583"/>
  <c r="AD10583" s="1"/>
  <c r="AE10583"/>
  <c r="AF10583"/>
  <c r="F10584"/>
  <c r="AC10584"/>
  <c r="AD10584" s="1"/>
  <c r="AE10584"/>
  <c r="AF10584"/>
  <c r="AC10585"/>
  <c r="AD10585" s="1"/>
  <c r="AE10585"/>
  <c r="AF10585"/>
  <c r="F10586"/>
  <c r="AC10586"/>
  <c r="AD10586" s="1"/>
  <c r="AE10586"/>
  <c r="AF10586"/>
  <c r="AC10587"/>
  <c r="AD10587" s="1"/>
  <c r="AE10587"/>
  <c r="AF10587"/>
  <c r="AC10588"/>
  <c r="AD10588" s="1"/>
  <c r="AE10588"/>
  <c r="AF10588"/>
  <c r="AC10589"/>
  <c r="AD10589" s="1"/>
  <c r="AE10589"/>
  <c r="AF10589"/>
  <c r="AC10590"/>
  <c r="AD10590" s="1"/>
  <c r="AE10590"/>
  <c r="AF10590"/>
  <c r="AD10591"/>
  <c r="AE10591"/>
  <c r="AF10591"/>
  <c r="F10592"/>
  <c r="AC10592"/>
  <c r="AD10592" s="1"/>
  <c r="AE10592"/>
  <c r="AF10592"/>
  <c r="F10593"/>
  <c r="AC10593"/>
  <c r="AD10593" s="1"/>
  <c r="AE10593"/>
  <c r="AF10593"/>
  <c r="F10594"/>
  <c r="AC10594"/>
  <c r="AD10594" s="1"/>
  <c r="AE10594"/>
  <c r="AF10594"/>
  <c r="F10595"/>
  <c r="AC10595"/>
  <c r="AD10595" s="1"/>
  <c r="AE10595"/>
  <c r="AF10595"/>
  <c r="F10596"/>
  <c r="AC10596"/>
  <c r="AE10596"/>
  <c r="AF10596"/>
  <c r="F10597"/>
  <c r="AC10597"/>
  <c r="AD10597" s="1"/>
  <c r="AE10597"/>
  <c r="AF10597"/>
  <c r="F10598"/>
  <c r="AC10598"/>
  <c r="AD10598" s="1"/>
  <c r="AE10598"/>
  <c r="AF10598"/>
  <c r="F10599"/>
  <c r="AC10599"/>
  <c r="AD10599" s="1"/>
  <c r="AE10599"/>
  <c r="AF10599"/>
  <c r="F10600"/>
  <c r="AC10600"/>
  <c r="AD10600" s="1"/>
  <c r="AE10600"/>
  <c r="AF10600"/>
  <c r="F10601"/>
  <c r="AC10601"/>
  <c r="AD10601" s="1"/>
  <c r="AE10601"/>
  <c r="AF10601"/>
  <c r="F10602"/>
  <c r="AC10602"/>
  <c r="AD10602" s="1"/>
  <c r="AE10602"/>
  <c r="AF10602"/>
  <c r="F10603"/>
  <c r="AC10603"/>
  <c r="AD10603" s="1"/>
  <c r="AE10603"/>
  <c r="AF10603"/>
  <c r="F10604"/>
  <c r="AC10604"/>
  <c r="AD10604" s="1"/>
  <c r="AE10604"/>
  <c r="AF10604"/>
  <c r="F10605"/>
  <c r="AC10605"/>
  <c r="AD10605" s="1"/>
  <c r="AE10605"/>
  <c r="AF10605"/>
  <c r="F10606"/>
  <c r="AC10606"/>
  <c r="AE10606"/>
  <c r="AF10606"/>
  <c r="F10607"/>
  <c r="AC10607"/>
  <c r="AD10607" s="1"/>
  <c r="AE10607"/>
  <c r="AF10607"/>
  <c r="F10608"/>
  <c r="AC10608"/>
  <c r="AD10608" s="1"/>
  <c r="AE10608"/>
  <c r="AF10608"/>
  <c r="F10609"/>
  <c r="AC10609"/>
  <c r="AD10609" s="1"/>
  <c r="AE10609"/>
  <c r="AF10609"/>
  <c r="F10610"/>
  <c r="AC10610"/>
  <c r="AD10610" s="1"/>
  <c r="AE10610"/>
  <c r="AF10610"/>
  <c r="F10611"/>
  <c r="AC10611"/>
  <c r="AD10611" s="1"/>
  <c r="AE10611"/>
  <c r="AF10611"/>
  <c r="F10612"/>
  <c r="AC10612"/>
  <c r="AD10612" s="1"/>
  <c r="AE10612"/>
  <c r="AF10612"/>
  <c r="F10613"/>
  <c r="AC10613"/>
  <c r="AD10613" s="1"/>
  <c r="AE10613"/>
  <c r="AF10613"/>
  <c r="F10614"/>
  <c r="AC10614"/>
  <c r="AD10614" s="1"/>
  <c r="AE10614"/>
  <c r="AF10614"/>
  <c r="F10615"/>
  <c r="AC10615"/>
  <c r="AD10615" s="1"/>
  <c r="AE10615"/>
  <c r="AF10615"/>
  <c r="F10616"/>
  <c r="AC10616"/>
  <c r="AD10616" s="1"/>
  <c r="AE10616"/>
  <c r="AF10616"/>
  <c r="F10617"/>
  <c r="AC10617"/>
  <c r="AE10617"/>
  <c r="AF10617"/>
  <c r="F10618"/>
  <c r="AC10618"/>
  <c r="AD10618" s="1"/>
  <c r="AE10618"/>
  <c r="AF10618"/>
  <c r="F10619"/>
  <c r="AC10619"/>
  <c r="AD10619" s="1"/>
  <c r="AE10619"/>
  <c r="AF10619"/>
  <c r="F10620"/>
  <c r="AC10620"/>
  <c r="AD10620" s="1"/>
  <c r="AE10620"/>
  <c r="AF10620"/>
  <c r="F10621"/>
  <c r="AC10621"/>
  <c r="AD10621" s="1"/>
  <c r="AE10621"/>
  <c r="AF10621"/>
  <c r="F10622"/>
  <c r="AC10622"/>
  <c r="AD10622" s="1"/>
  <c r="AE10622"/>
  <c r="AF10622"/>
  <c r="F10623"/>
  <c r="AC10623"/>
  <c r="AE10623"/>
  <c r="AF10623"/>
  <c r="F10624"/>
  <c r="AC10624"/>
  <c r="AD10624" s="1"/>
  <c r="AE10624"/>
  <c r="AF10624"/>
  <c r="F10625"/>
  <c r="AC10625"/>
  <c r="AD10625" s="1"/>
  <c r="AE10625"/>
  <c r="AF10625"/>
  <c r="F10626"/>
  <c r="AC10626"/>
  <c r="AE10626"/>
  <c r="AF10626"/>
  <c r="F10627"/>
  <c r="AC10627"/>
  <c r="AD10627" s="1"/>
  <c r="AE10627"/>
  <c r="AF10627"/>
  <c r="F10628"/>
  <c r="AC10628"/>
  <c r="AD10628" s="1"/>
  <c r="AE10628"/>
  <c r="AF10628"/>
  <c r="F10629"/>
  <c r="AC10629"/>
  <c r="AD10629" s="1"/>
  <c r="AE10629"/>
  <c r="AF10629"/>
  <c r="F10630"/>
  <c r="AC10630"/>
  <c r="AD10630" s="1"/>
  <c r="AE10630"/>
  <c r="AF10630"/>
  <c r="F10631"/>
  <c r="AC10631"/>
  <c r="AD10631" s="1"/>
  <c r="AE10631"/>
  <c r="AF10631"/>
  <c r="F10632"/>
  <c r="AC10632"/>
  <c r="AD10632" s="1"/>
  <c r="AE10632"/>
  <c r="AF10632"/>
  <c r="F10633"/>
  <c r="AC10633"/>
  <c r="AD10633" s="1"/>
  <c r="AE10633"/>
  <c r="AF10633"/>
  <c r="F10634"/>
  <c r="AC10634"/>
  <c r="AD10634" s="1"/>
  <c r="AE10634"/>
  <c r="AF10634"/>
  <c r="F10635"/>
  <c r="AC10635"/>
  <c r="AD10635" s="1"/>
  <c r="AE10635"/>
  <c r="AF10635"/>
  <c r="F10636"/>
  <c r="AC10636"/>
  <c r="AD10636" s="1"/>
  <c r="AE10636"/>
  <c r="AF10636"/>
  <c r="F10637"/>
  <c r="AC10637"/>
  <c r="AD10637" s="1"/>
  <c r="AE10637"/>
  <c r="AF10637"/>
  <c r="F10638"/>
  <c r="AC10638"/>
  <c r="AD10638" s="1"/>
  <c r="AE10638"/>
  <c r="AF10638"/>
  <c r="F10639"/>
  <c r="AC10639"/>
  <c r="AD10639" s="1"/>
  <c r="AE10639"/>
  <c r="AF10639"/>
  <c r="F10640"/>
  <c r="AC10640"/>
  <c r="AD10640" s="1"/>
  <c r="AE10640"/>
  <c r="AF10640"/>
  <c r="F10641"/>
  <c r="AC10641"/>
  <c r="AD10641" s="1"/>
  <c r="AE10641"/>
  <c r="AF10641"/>
  <c r="F10642"/>
  <c r="AC10642"/>
  <c r="AD10642" s="1"/>
  <c r="AE10642"/>
  <c r="AF10642"/>
  <c r="F10643"/>
  <c r="AC10643"/>
  <c r="AE10643"/>
  <c r="AF10643"/>
  <c r="F10644"/>
  <c r="AC10644"/>
  <c r="AD10644" s="1"/>
  <c r="AE10644"/>
  <c r="AF10644"/>
  <c r="F10645"/>
  <c r="AC10645"/>
  <c r="AD10645" s="1"/>
  <c r="AE10645"/>
  <c r="AF10645"/>
  <c r="F10646"/>
  <c r="AC10646"/>
  <c r="AD10646" s="1"/>
  <c r="AE10646"/>
  <c r="AF10646"/>
  <c r="F10647"/>
  <c r="AC10647"/>
  <c r="AD10647" s="1"/>
  <c r="AE10647"/>
  <c r="AF10647"/>
  <c r="F10648"/>
  <c r="AC10648"/>
  <c r="AD10648" s="1"/>
  <c r="AE10648"/>
  <c r="AF10648"/>
  <c r="F10649"/>
  <c r="AC10649"/>
  <c r="AD10649" s="1"/>
  <c r="AE10649"/>
  <c r="AF10649"/>
  <c r="F10650"/>
  <c r="AC10650"/>
  <c r="AD10650" s="1"/>
  <c r="AE10650"/>
  <c r="AF10650"/>
  <c r="F10651"/>
  <c r="AC10651"/>
  <c r="AE10651"/>
  <c r="AF10651"/>
  <c r="F10652"/>
  <c r="AC10652"/>
  <c r="AD10652" s="1"/>
  <c r="AE10652"/>
  <c r="AF10652"/>
  <c r="F10653"/>
  <c r="AC10653"/>
  <c r="AD10653" s="1"/>
  <c r="AE10653"/>
  <c r="AF10653"/>
  <c r="F10654"/>
  <c r="AC10654"/>
  <c r="AD10654" s="1"/>
  <c r="AE10654"/>
  <c r="AF10654"/>
  <c r="F10655"/>
  <c r="AC10655"/>
  <c r="AD10655" s="1"/>
  <c r="AE10655"/>
  <c r="AF10655"/>
  <c r="F10656"/>
  <c r="AC10656"/>
  <c r="AD10656" s="1"/>
  <c r="AE10656"/>
  <c r="AF10656"/>
  <c r="F10657"/>
  <c r="AC10657"/>
  <c r="AD10657" s="1"/>
  <c r="AE10657"/>
  <c r="AF10657"/>
  <c r="F10658"/>
  <c r="AC10658"/>
  <c r="AD10658" s="1"/>
  <c r="AE10658"/>
  <c r="AF10658"/>
  <c r="AC10659"/>
  <c r="AD10659" s="1"/>
  <c r="AE10659"/>
  <c r="AF10659"/>
  <c r="AC10660"/>
  <c r="AD10660" s="1"/>
  <c r="AE10660"/>
  <c r="AF10660"/>
  <c r="AC10661"/>
  <c r="AD10661" s="1"/>
  <c r="AE10661"/>
  <c r="AF10661"/>
  <c r="AC10662"/>
  <c r="AD10662" s="1"/>
  <c r="AE10662"/>
  <c r="AF10662"/>
  <c r="AC10663"/>
  <c r="AD10663" s="1"/>
  <c r="AE10663"/>
  <c r="AF10663"/>
  <c r="AC10664"/>
  <c r="AD10664" s="1"/>
  <c r="AE10664"/>
  <c r="AF10664"/>
  <c r="AG10664" s="1"/>
  <c r="AC10665"/>
  <c r="AD10665" s="1"/>
  <c r="AE10665"/>
  <c r="AF10665"/>
  <c r="AC10666"/>
  <c r="AD10666" s="1"/>
  <c r="AE10666"/>
  <c r="AF10666"/>
  <c r="AC10667"/>
  <c r="AD10667" s="1"/>
  <c r="AE10667"/>
  <c r="AF10667"/>
  <c r="AC10668"/>
  <c r="AD10668" s="1"/>
  <c r="AE10668"/>
  <c r="AF10668"/>
  <c r="F10672"/>
  <c r="AC10672"/>
  <c r="AD10672" s="1"/>
  <c r="AE10672"/>
  <c r="AF10672"/>
  <c r="A10673"/>
  <c r="A10674" s="1"/>
  <c r="A10675" s="1"/>
  <c r="A10676" s="1"/>
  <c r="A10677" s="1"/>
  <c r="A10678" s="1"/>
  <c r="F10673"/>
  <c r="AC10673"/>
  <c r="AD10673" s="1"/>
  <c r="AE10673"/>
  <c r="AF10673"/>
  <c r="H10674"/>
  <c r="AC10674"/>
  <c r="AD10674" s="1"/>
  <c r="AE10674"/>
  <c r="AF10674"/>
  <c r="H10675"/>
  <c r="AC10675"/>
  <c r="AD10675" s="1"/>
  <c r="AE10675"/>
  <c r="AF10675"/>
  <c r="H10676"/>
  <c r="AC10676"/>
  <c r="AD10676" s="1"/>
  <c r="AE10676"/>
  <c r="AF10676"/>
  <c r="F10677"/>
  <c r="AC10677"/>
  <c r="AD10677" s="1"/>
  <c r="AE10677"/>
  <c r="AF10677"/>
  <c r="H10678"/>
  <c r="AC10678"/>
  <c r="AD10678" s="1"/>
  <c r="AE10678"/>
  <c r="AF10678"/>
  <c r="F10680"/>
  <c r="AC10680"/>
  <c r="AD10680" s="1"/>
  <c r="AE10680"/>
  <c r="AF10680"/>
  <c r="A10681"/>
  <c r="A10682" s="1"/>
  <c r="A10683" s="1"/>
  <c r="F10681"/>
  <c r="AC10681"/>
  <c r="AD10681" s="1"/>
  <c r="AE10681"/>
  <c r="AF10681"/>
  <c r="F10682"/>
  <c r="AC10682"/>
  <c r="AD10682" s="1"/>
  <c r="AE10682"/>
  <c r="AF10682"/>
  <c r="F10683"/>
  <c r="AC10683"/>
  <c r="AD10683" s="1"/>
  <c r="AE10683"/>
  <c r="AF10683"/>
  <c r="F10685"/>
  <c r="AC10685"/>
  <c r="AD10685" s="1"/>
  <c r="AE10685"/>
  <c r="AF10685"/>
  <c r="AG10685" s="1"/>
  <c r="A10686"/>
  <c r="A10687" s="1"/>
  <c r="A10688" s="1"/>
  <c r="A10689" s="1"/>
  <c r="A10690" s="1"/>
  <c r="A10691" s="1"/>
  <c r="A10692" s="1"/>
  <c r="F10686"/>
  <c r="AC10686"/>
  <c r="AD10686" s="1"/>
  <c r="AE10686"/>
  <c r="AF10686"/>
  <c r="F10687"/>
  <c r="H10687"/>
  <c r="AC10687"/>
  <c r="AD10687" s="1"/>
  <c r="AE10687"/>
  <c r="AF10687"/>
  <c r="F10688"/>
  <c r="H10688"/>
  <c r="AC10688"/>
  <c r="AD10688" s="1"/>
  <c r="AE10688"/>
  <c r="AF10688"/>
  <c r="F10689"/>
  <c r="AC10689"/>
  <c r="AD10689" s="1"/>
  <c r="AE10689"/>
  <c r="AF10689"/>
  <c r="F10690"/>
  <c r="H10690"/>
  <c r="AC10690"/>
  <c r="AD10690" s="1"/>
  <c r="AE10690"/>
  <c r="AF10690"/>
  <c r="F10691"/>
  <c r="H10691"/>
  <c r="AC10691"/>
  <c r="AD10691" s="1"/>
  <c r="AE10691"/>
  <c r="AF10691"/>
  <c r="F10692"/>
  <c r="H10692"/>
  <c r="AC10692"/>
  <c r="AD10692" s="1"/>
  <c r="AE10692"/>
  <c r="AF10692"/>
  <c r="F10694"/>
  <c r="AC10694"/>
  <c r="AD10694" s="1"/>
  <c r="AF10694"/>
  <c r="A10695"/>
  <c r="F10695"/>
  <c r="AC10695"/>
  <c r="AD10695" s="1"/>
  <c r="AF10695"/>
  <c r="A10696"/>
  <c r="A10697" s="1"/>
  <c r="A10698" s="1"/>
  <c r="A10699" s="1"/>
  <c r="A10700" s="1"/>
  <c r="A10701" s="1"/>
  <c r="A10702" s="1"/>
  <c r="A10703" s="1"/>
  <c r="A10704" s="1"/>
  <c r="A10705" s="1"/>
  <c r="A10706" s="1"/>
  <c r="A10707" s="1"/>
  <c r="A10708" s="1"/>
  <c r="A10709" s="1"/>
  <c r="A10710" s="1"/>
  <c r="F10696"/>
  <c r="AC10696"/>
  <c r="AD10696" s="1"/>
  <c r="AF10696"/>
  <c r="F10697"/>
  <c r="AC10697"/>
  <c r="AD10697" s="1"/>
  <c r="AF10697"/>
  <c r="F10698"/>
  <c r="AC10698"/>
  <c r="AD10698" s="1"/>
  <c r="AF10698"/>
  <c r="F10699"/>
  <c r="AC10699"/>
  <c r="AD10699" s="1"/>
  <c r="AE10699"/>
  <c r="AF10699"/>
  <c r="F10700"/>
  <c r="AC10700"/>
  <c r="AD10700" s="1"/>
  <c r="AE10700"/>
  <c r="AF10700"/>
  <c r="F10701"/>
  <c r="AC10701"/>
  <c r="AD10701" s="1"/>
  <c r="AE10701"/>
  <c r="AF10701"/>
  <c r="F10702"/>
  <c r="AC10702"/>
  <c r="AD10702" s="1"/>
  <c r="AE10702"/>
  <c r="AF10702"/>
  <c r="F10703"/>
  <c r="AC10703"/>
  <c r="AE10703"/>
  <c r="AF10703"/>
  <c r="F10704"/>
  <c r="AC10704"/>
  <c r="AD10704" s="1"/>
  <c r="AE10704"/>
  <c r="AF10704"/>
  <c r="F10705"/>
  <c r="AC10705"/>
  <c r="AD10705" s="1"/>
  <c r="AE10705"/>
  <c r="AF10705"/>
  <c r="F10706"/>
  <c r="AC10706"/>
  <c r="AD10706" s="1"/>
  <c r="AE10706"/>
  <c r="AF10706"/>
  <c r="F10707"/>
  <c r="AC10707"/>
  <c r="AD10707" s="1"/>
  <c r="AE10707"/>
  <c r="AF10707"/>
  <c r="F10708"/>
  <c r="AC10708"/>
  <c r="AD10708" s="1"/>
  <c r="AE10708"/>
  <c r="AF10708"/>
  <c r="AC10709"/>
  <c r="AD10709" s="1"/>
  <c r="AE10709"/>
  <c r="AF10709"/>
  <c r="F10710"/>
  <c r="AC10710"/>
  <c r="AD10710" s="1"/>
  <c r="AE10710"/>
  <c r="AF10710"/>
  <c r="F10712"/>
  <c r="AC10712"/>
  <c r="AD10712" s="1"/>
  <c r="AE10712"/>
  <c r="AF10712"/>
  <c r="A10713"/>
  <c r="A10714" s="1"/>
  <c r="A10715" s="1"/>
  <c r="A10716" s="1"/>
  <c r="A10717" s="1"/>
  <c r="A10718" s="1"/>
  <c r="A10719" s="1"/>
  <c r="A10720" s="1"/>
  <c r="A10721" s="1"/>
  <c r="A10722" s="1"/>
  <c r="A10723" s="1"/>
  <c r="A10724" s="1"/>
  <c r="F10713"/>
  <c r="AC10713"/>
  <c r="AD10713" s="1"/>
  <c r="AE10713"/>
  <c r="AF10713"/>
  <c r="F10714"/>
  <c r="AC10714"/>
  <c r="AD10714" s="1"/>
  <c r="AE10714"/>
  <c r="AF10714"/>
  <c r="F10715"/>
  <c r="AC10715"/>
  <c r="AD10715" s="1"/>
  <c r="AE10715"/>
  <c r="AF10715"/>
  <c r="F10716"/>
  <c r="AC10716"/>
  <c r="AD10716" s="1"/>
  <c r="AE10716"/>
  <c r="AF10716"/>
  <c r="F10717"/>
  <c r="AC10717"/>
  <c r="AD10717" s="1"/>
  <c r="AE10717"/>
  <c r="AF10717"/>
  <c r="F10718"/>
  <c r="AC10718"/>
  <c r="AD10718" s="1"/>
  <c r="AE10718"/>
  <c r="AF10718"/>
  <c r="F10719"/>
  <c r="AC10719"/>
  <c r="AD10719" s="1"/>
  <c r="AE10719"/>
  <c r="AF10719"/>
  <c r="F10720"/>
  <c r="AC10720"/>
  <c r="AD10720" s="1"/>
  <c r="AE10720"/>
  <c r="AF10720"/>
  <c r="F10721"/>
  <c r="AC10721"/>
  <c r="AD10721" s="1"/>
  <c r="AE10721"/>
  <c r="AF10721"/>
  <c r="F10722"/>
  <c r="AC10722"/>
  <c r="AD10722" s="1"/>
  <c r="AE10722"/>
  <c r="AF10722"/>
  <c r="F10723"/>
  <c r="AC10723"/>
  <c r="AD10723" s="1"/>
  <c r="AE10723"/>
  <c r="AF10723"/>
  <c r="F10724"/>
  <c r="AC10724"/>
  <c r="AD10724" s="1"/>
  <c r="AE10724"/>
  <c r="AF10724"/>
  <c r="F10727"/>
  <c r="AC10727"/>
  <c r="AD10727" s="1"/>
  <c r="AE10727"/>
  <c r="AF10727"/>
  <c r="F10729"/>
  <c r="AC10729"/>
  <c r="AD10729" s="1"/>
  <c r="AE10729"/>
  <c r="AF10729"/>
  <c r="A10730"/>
  <c r="A10731" s="1"/>
  <c r="A10732" s="1"/>
  <c r="A10733" s="1"/>
  <c r="A10734" s="1"/>
  <c r="A10735" s="1"/>
  <c r="A10736" s="1"/>
  <c r="F10730"/>
  <c r="AC10730"/>
  <c r="AD10730" s="1"/>
  <c r="AE10730"/>
  <c r="AF10730"/>
  <c r="F10731"/>
  <c r="H10731"/>
  <c r="AC10731"/>
  <c r="AD10731" s="1"/>
  <c r="AE10731"/>
  <c r="AF10731"/>
  <c r="F10732"/>
  <c r="AC10732"/>
  <c r="AE10732"/>
  <c r="AF10732"/>
  <c r="F10733"/>
  <c r="AC10733"/>
  <c r="AD10733" s="1"/>
  <c r="AE10733"/>
  <c r="AF10733"/>
  <c r="F10734"/>
  <c r="H10734"/>
  <c r="AC10734"/>
  <c r="AD10734" s="1"/>
  <c r="AE10734"/>
  <c r="AF10734"/>
  <c r="F10735"/>
  <c r="H10735"/>
  <c r="AC10735"/>
  <c r="AD10735" s="1"/>
  <c r="AE10735"/>
  <c r="AF10735"/>
  <c r="F10736"/>
  <c r="AC10736"/>
  <c r="AD10736" s="1"/>
  <c r="AE10736"/>
  <c r="AF10736"/>
  <c r="F10738"/>
  <c r="H10738"/>
  <c r="AC10738"/>
  <c r="AD10738" s="1"/>
  <c r="AE10738"/>
  <c r="AF10738"/>
  <c r="F10740"/>
  <c r="AC10740"/>
  <c r="AD10740" s="1"/>
  <c r="AE10740"/>
  <c r="AF10740"/>
  <c r="A10741"/>
  <c r="A10742" s="1"/>
  <c r="A10743" s="1"/>
  <c r="A10744" s="1"/>
  <c r="A10745" s="1"/>
  <c r="A10746" s="1"/>
  <c r="F10741"/>
  <c r="AC10741"/>
  <c r="AD10741" s="1"/>
  <c r="AE10741"/>
  <c r="AF10741"/>
  <c r="F10742"/>
  <c r="AC10742"/>
  <c r="AD10742" s="1"/>
  <c r="AE10742"/>
  <c r="AF10742"/>
  <c r="F10743"/>
  <c r="AC10743"/>
  <c r="AD10743" s="1"/>
  <c r="AE10743"/>
  <c r="AF10743"/>
  <c r="F10744"/>
  <c r="AC10744"/>
  <c r="AD10744" s="1"/>
  <c r="AE10744"/>
  <c r="AF10744"/>
  <c r="H10745"/>
  <c r="AC10745"/>
  <c r="AD10745" s="1"/>
  <c r="AE10745"/>
  <c r="AF10745"/>
  <c r="H10746"/>
  <c r="AC10746"/>
  <c r="AD10746" s="1"/>
  <c r="AE10746"/>
  <c r="AF10746"/>
  <c r="F10748"/>
  <c r="H10748"/>
  <c r="AC10748"/>
  <c r="AD10748" s="1"/>
  <c r="AE10748"/>
  <c r="AF10748"/>
  <c r="AB10750"/>
  <c r="AC10750"/>
  <c r="AD10750" s="1"/>
  <c r="AE10750"/>
  <c r="AF10750"/>
  <c r="A10751"/>
  <c r="A10752" s="1"/>
  <c r="A10753" s="1"/>
  <c r="A10754" s="1"/>
  <c r="F10751"/>
  <c r="AC10751"/>
  <c r="AD10751" s="1"/>
  <c r="AE10751"/>
  <c r="AF10751"/>
  <c r="F10752"/>
  <c r="AC10752"/>
  <c r="AD10752" s="1"/>
  <c r="AE10752"/>
  <c r="AF10752"/>
  <c r="F10753"/>
  <c r="AC10753"/>
  <c r="AF10753"/>
  <c r="F10754"/>
  <c r="AC10754"/>
  <c r="AD10754" s="1"/>
  <c r="AE10754"/>
  <c r="AF10754"/>
  <c r="A10757"/>
  <c r="A10758" s="1"/>
  <c r="A10759" s="1"/>
  <c r="A10760" s="1"/>
  <c r="A10761" s="1"/>
  <c r="A10762" s="1"/>
  <c r="F10757"/>
  <c r="H10757"/>
  <c r="AC10757"/>
  <c r="AD10757" s="1"/>
  <c r="AE10757"/>
  <c r="AF10757"/>
  <c r="F10758"/>
  <c r="AC10758"/>
  <c r="AD10758" s="1"/>
  <c r="AE10758"/>
  <c r="AF10758"/>
  <c r="F10759"/>
  <c r="H10759"/>
  <c r="AC10759"/>
  <c r="AD10759" s="1"/>
  <c r="AE10759"/>
  <c r="AF10759"/>
  <c r="F10760"/>
  <c r="H10760"/>
  <c r="AC10760"/>
  <c r="AD10760" s="1"/>
  <c r="AE10760"/>
  <c r="AF10760"/>
  <c r="F10761"/>
  <c r="AC10761"/>
  <c r="AD10761" s="1"/>
  <c r="AE10761"/>
  <c r="AF10761"/>
  <c r="F10762"/>
  <c r="H10762"/>
  <c r="AC10762"/>
  <c r="AD10762" s="1"/>
  <c r="AE10762"/>
  <c r="AF10762"/>
  <c r="F10764"/>
  <c r="AC10764"/>
  <c r="AD10764" s="1"/>
  <c r="AE10764"/>
  <c r="AF10764"/>
  <c r="A10765"/>
  <c r="A10766" s="1"/>
  <c r="A10767" s="1"/>
  <c r="A10768" s="1"/>
  <c r="A10769" s="1"/>
  <c r="A10770" s="1"/>
  <c r="A10771" s="1"/>
  <c r="A10772" s="1"/>
  <c r="A10773" s="1"/>
  <c r="A10774" s="1"/>
  <c r="AC10765"/>
  <c r="AD10765" s="1"/>
  <c r="AE10765"/>
  <c r="AF10765"/>
  <c r="AC10766"/>
  <c r="AD10766" s="1"/>
  <c r="AE10766"/>
  <c r="AF10766"/>
  <c r="AC10767"/>
  <c r="AD10767" s="1"/>
  <c r="AE10767"/>
  <c r="AF10767"/>
  <c r="AC10768"/>
  <c r="AD10768" s="1"/>
  <c r="AE10768"/>
  <c r="AF10768"/>
  <c r="AC10769"/>
  <c r="AD10769" s="1"/>
  <c r="AE10769"/>
  <c r="AF10769"/>
  <c r="F10770"/>
  <c r="AC10770"/>
  <c r="AD10770" s="1"/>
  <c r="AF10770"/>
  <c r="F10771"/>
  <c r="AC10771"/>
  <c r="AD10771" s="1"/>
  <c r="AF10771"/>
  <c r="F10772"/>
  <c r="AC10772"/>
  <c r="AD10772" s="1"/>
  <c r="AE10772"/>
  <c r="AF10772"/>
  <c r="F10773"/>
  <c r="AC10773"/>
  <c r="AD10773" s="1"/>
  <c r="AE10773"/>
  <c r="AF10773"/>
  <c r="F10774"/>
  <c r="AC10774"/>
  <c r="AD10774" s="1"/>
  <c r="AE10774"/>
  <c r="AF10774"/>
  <c r="F10776"/>
  <c r="AC10776"/>
  <c r="AD10776" s="1"/>
  <c r="AE10776"/>
  <c r="AF10776"/>
  <c r="H10778"/>
  <c r="AC10778"/>
  <c r="AD10778" s="1"/>
  <c r="AE10778"/>
  <c r="AF10778"/>
  <c r="A10779"/>
  <c r="A10780" s="1"/>
  <c r="A10781" s="1"/>
  <c r="A10782" s="1"/>
  <c r="A10783" s="1"/>
  <c r="A10784" s="1"/>
  <c r="A10785" s="1"/>
  <c r="A10786" s="1"/>
  <c r="A10787" s="1"/>
  <c r="A10788" s="1"/>
  <c r="F10779"/>
  <c r="AC10779"/>
  <c r="AD10779" s="1"/>
  <c r="AE10779"/>
  <c r="AF10779"/>
  <c r="F10780"/>
  <c r="H10780"/>
  <c r="AC10780"/>
  <c r="AD10780" s="1"/>
  <c r="AE10780"/>
  <c r="AF10780"/>
  <c r="F10781"/>
  <c r="AC10781"/>
  <c r="AD10781" s="1"/>
  <c r="AE10781"/>
  <c r="AF10781"/>
  <c r="F10782"/>
  <c r="AC10782"/>
  <c r="AD10782" s="1"/>
  <c r="AE10782"/>
  <c r="AF10782"/>
  <c r="F10783"/>
  <c r="AC10783"/>
  <c r="AD10783" s="1"/>
  <c r="AE10783"/>
  <c r="AF10783"/>
  <c r="F10784"/>
  <c r="AC10784"/>
  <c r="AD10784" s="1"/>
  <c r="AE10784"/>
  <c r="AF10784"/>
  <c r="F10785"/>
  <c r="AC10785"/>
  <c r="AD10785" s="1"/>
  <c r="AE10785"/>
  <c r="AF10785"/>
  <c r="F10786"/>
  <c r="H10786"/>
  <c r="AC10786"/>
  <c r="AD10786" s="1"/>
  <c r="AE10786"/>
  <c r="AF10786"/>
  <c r="F10787"/>
  <c r="AC10787"/>
  <c r="AD10787" s="1"/>
  <c r="AE10787"/>
  <c r="AF10787"/>
  <c r="F10788"/>
  <c r="H10788"/>
  <c r="AC10788"/>
  <c r="AD10788" s="1"/>
  <c r="AE10788"/>
  <c r="AF10788"/>
  <c r="F10790"/>
  <c r="H10790"/>
  <c r="AC10790"/>
  <c r="AD10790" s="1"/>
  <c r="AE10790"/>
  <c r="AF10790"/>
  <c r="A10792"/>
  <c r="A10793" s="1"/>
  <c r="A10794" s="1"/>
  <c r="A10795" s="1"/>
  <c r="A10796" s="1"/>
  <c r="A10797" s="1"/>
  <c r="A10798" s="1"/>
  <c r="A10799" s="1"/>
  <c r="A10800" s="1"/>
  <c r="F10792"/>
  <c r="AC10792"/>
  <c r="AD10792" s="1"/>
  <c r="AE10792"/>
  <c r="AF10792"/>
  <c r="F10793"/>
  <c r="AC10793"/>
  <c r="AD10793" s="1"/>
  <c r="AE10793"/>
  <c r="AF10793"/>
  <c r="F10794"/>
  <c r="AC10794"/>
  <c r="AD10794" s="1"/>
  <c r="AE10794"/>
  <c r="AF10794"/>
  <c r="F10795"/>
  <c r="H10795"/>
  <c r="AC10795"/>
  <c r="AD10795" s="1"/>
  <c r="AE10795"/>
  <c r="AF10795"/>
  <c r="F10796"/>
  <c r="AC10796"/>
  <c r="AD10796" s="1"/>
  <c r="AE10796"/>
  <c r="AF10796"/>
  <c r="F10797"/>
  <c r="AC10797"/>
  <c r="AD10797" s="1"/>
  <c r="AE10797"/>
  <c r="AF10797"/>
  <c r="F10798"/>
  <c r="AC10798"/>
  <c r="AD10798" s="1"/>
  <c r="AE10798"/>
  <c r="AF10798"/>
  <c r="F10799"/>
  <c r="AC10799"/>
  <c r="AD10799" s="1"/>
  <c r="AE10799"/>
  <c r="AF10799"/>
  <c r="F10800"/>
  <c r="AC10800"/>
  <c r="AE10800"/>
  <c r="AF10800"/>
  <c r="F10802"/>
  <c r="AC10802"/>
  <c r="AD10802" s="1"/>
  <c r="AE10802"/>
  <c r="AF10802"/>
  <c r="F10803"/>
  <c r="AC10803"/>
  <c r="AD10803" s="1"/>
  <c r="AE10803"/>
  <c r="AF10803"/>
  <c r="F10805"/>
  <c r="AC10805"/>
  <c r="AD10805" s="1"/>
  <c r="AE10805"/>
  <c r="AF10805"/>
  <c r="A10806"/>
  <c r="A10807" s="1"/>
  <c r="A10808" s="1"/>
  <c r="A10809" s="1"/>
  <c r="A10810" s="1"/>
  <c r="A10811" s="1"/>
  <c r="F10806"/>
  <c r="H10806"/>
  <c r="AC10806"/>
  <c r="AD10806" s="1"/>
  <c r="AE10806"/>
  <c r="AF10806"/>
  <c r="F10807"/>
  <c r="H10807"/>
  <c r="AC10807"/>
  <c r="AD10807" s="1"/>
  <c r="AE10807"/>
  <c r="AF10807"/>
  <c r="F10808"/>
  <c r="AC10808"/>
  <c r="AD10808" s="1"/>
  <c r="AE10808"/>
  <c r="AF10808"/>
  <c r="F10809"/>
  <c r="AC10809"/>
  <c r="AD10809" s="1"/>
  <c r="AE10809"/>
  <c r="AF10809"/>
  <c r="F10810"/>
  <c r="AC10810"/>
  <c r="AD10810" s="1"/>
  <c r="AE10810"/>
  <c r="AF10810"/>
  <c r="F10811"/>
  <c r="AC10811"/>
  <c r="AD10811" s="1"/>
  <c r="AE10811"/>
  <c r="AF10811"/>
  <c r="F10813"/>
  <c r="AC10813"/>
  <c r="AD10813" s="1"/>
  <c r="AE10813"/>
  <c r="AF10813"/>
  <c r="F10815"/>
  <c r="H10815"/>
  <c r="AC10815"/>
  <c r="AD10815" s="1"/>
  <c r="AE10815"/>
  <c r="AF10815"/>
  <c r="F10817"/>
  <c r="AC10817"/>
  <c r="AD10817" s="1"/>
  <c r="AE10817"/>
  <c r="AF10817"/>
  <c r="A10818"/>
  <c r="A10819" s="1"/>
  <c r="A10820" s="1"/>
  <c r="A10821" s="1"/>
  <c r="A10822" s="1"/>
  <c r="A10823" s="1"/>
  <c r="F10818"/>
  <c r="AC10818"/>
  <c r="AD10818" s="1"/>
  <c r="AE10818"/>
  <c r="AF10818"/>
  <c r="F10819"/>
  <c r="AC10819"/>
  <c r="AD10819" s="1"/>
  <c r="AE10819"/>
  <c r="AF10819"/>
  <c r="F10820"/>
  <c r="AC10820"/>
  <c r="AD10820" s="1"/>
  <c r="AE10820"/>
  <c r="AF10820"/>
  <c r="F10821"/>
  <c r="AC10821"/>
  <c r="AD10821" s="1"/>
  <c r="AE10821"/>
  <c r="AF10821"/>
  <c r="F10822"/>
  <c r="AC10822"/>
  <c r="AD10822" s="1"/>
  <c r="AE10822"/>
  <c r="AF10822"/>
  <c r="F10823"/>
  <c r="AC10823"/>
  <c r="AD10823" s="1"/>
  <c r="AE10823"/>
  <c r="AF10823"/>
  <c r="F10825"/>
  <c r="AC10825"/>
  <c r="AD10825" s="1"/>
  <c r="AE10825"/>
  <c r="AF10825"/>
  <c r="F10827"/>
  <c r="AC10827"/>
  <c r="AD10827" s="1"/>
  <c r="AE10827"/>
  <c r="AF10827"/>
  <c r="F10828"/>
  <c r="AC10828"/>
  <c r="AD10828" s="1"/>
  <c r="AE10828"/>
  <c r="AF10828"/>
  <c r="F10830"/>
  <c r="H10830"/>
  <c r="AC10830"/>
  <c r="AD10830" s="1"/>
  <c r="AE10830"/>
  <c r="AF10830"/>
  <c r="F10831"/>
  <c r="H10831"/>
  <c r="AC10831"/>
  <c r="AF10831"/>
  <c r="F10833"/>
  <c r="AC10833"/>
  <c r="AD10833" s="1"/>
  <c r="AF10833"/>
  <c r="A10834"/>
  <c r="A10835" s="1"/>
  <c r="F10834"/>
  <c r="AC10834"/>
  <c r="AD10834" s="1"/>
  <c r="AE10834"/>
  <c r="AF10834"/>
  <c r="F10835"/>
  <c r="H10835"/>
  <c r="AC10835"/>
  <c r="AF10835"/>
  <c r="AC10839"/>
  <c r="AD10839" s="1"/>
  <c r="AE10839"/>
  <c r="AF10839"/>
  <c r="AC10840"/>
  <c r="AD10840" s="1"/>
  <c r="AE10840"/>
  <c r="AF10840"/>
  <c r="H10841"/>
  <c r="AC10841"/>
  <c r="AD10841" s="1"/>
  <c r="AE10841"/>
  <c r="AF10841"/>
  <c r="H10842"/>
  <c r="AC10842"/>
  <c r="AD10842" s="1"/>
  <c r="AE10842"/>
  <c r="AF10842"/>
  <c r="H10845"/>
  <c r="AC10845"/>
  <c r="AD10845" s="1"/>
  <c r="AE10845"/>
  <c r="AF10845"/>
  <c r="H10846"/>
  <c r="AC10846"/>
  <c r="AD10846" s="1"/>
  <c r="AE10846"/>
  <c r="AF10846"/>
  <c r="A10849"/>
  <c r="A10850" s="1"/>
  <c r="A10851" s="1"/>
  <c r="A10852" s="1"/>
  <c r="A10853" s="1"/>
  <c r="A10854" s="1"/>
  <c r="A10855" s="1"/>
  <c r="A10856" s="1"/>
  <c r="A10857" s="1"/>
  <c r="A10858" s="1"/>
  <c r="A10859" s="1"/>
  <c r="A10860" s="1"/>
  <c r="A10861" s="1"/>
  <c r="A10862" s="1"/>
  <c r="A10863" s="1"/>
  <c r="A10864" s="1"/>
  <c r="A10865" s="1"/>
  <c r="A10866" s="1"/>
  <c r="A10867" s="1"/>
  <c r="A10868" s="1"/>
  <c r="A10869" s="1"/>
  <c r="A10870" s="1"/>
  <c r="A10871" s="1"/>
  <c r="A10872" s="1"/>
  <c r="A10873" s="1"/>
  <c r="A10874" s="1"/>
  <c r="A10875" s="1"/>
  <c r="A10876" s="1"/>
  <c r="A10877" s="1"/>
  <c r="A10878" s="1"/>
  <c r="A10879" s="1"/>
  <c r="A10880" s="1"/>
  <c r="A10881" s="1"/>
  <c r="A10882" s="1"/>
  <c r="A10883" s="1"/>
  <c r="A10884" s="1"/>
  <c r="A10885" s="1"/>
  <c r="A10886" s="1"/>
  <c r="A10887" s="1"/>
  <c r="A10888" s="1"/>
  <c r="A10889" s="1"/>
  <c r="A10890" s="1"/>
  <c r="A10891" s="1"/>
  <c r="A10892" s="1"/>
  <c r="A10893" s="1"/>
  <c r="AC10849"/>
  <c r="AD10849" s="1"/>
  <c r="AE10849"/>
  <c r="AF10849"/>
  <c r="AC10850"/>
  <c r="AD10850" s="1"/>
  <c r="AE10850"/>
  <c r="AF10850"/>
  <c r="AC10851"/>
  <c r="AD10851" s="1"/>
  <c r="AE10851"/>
  <c r="AF10851"/>
  <c r="AC10852"/>
  <c r="AD10852" s="1"/>
  <c r="AE10852"/>
  <c r="AF10852"/>
  <c r="AC10853"/>
  <c r="AD10853" s="1"/>
  <c r="AE10853"/>
  <c r="AF10853"/>
  <c r="AC10854"/>
  <c r="AD10854" s="1"/>
  <c r="AE10854"/>
  <c r="AF10854"/>
  <c r="H10855"/>
  <c r="AC10855"/>
  <c r="AD10855" s="1"/>
  <c r="AE10855"/>
  <c r="AF10855"/>
  <c r="H10856"/>
  <c r="AC10856"/>
  <c r="AD10856" s="1"/>
  <c r="AE10856"/>
  <c r="AF10856"/>
  <c r="H10857"/>
  <c r="AC10857"/>
  <c r="AD10857" s="1"/>
  <c r="AE10857"/>
  <c r="AF10857"/>
  <c r="H10858"/>
  <c r="AC10858"/>
  <c r="AD10858" s="1"/>
  <c r="AE10858"/>
  <c r="AF10858"/>
  <c r="H10859"/>
  <c r="AC10859"/>
  <c r="AE10859"/>
  <c r="AF10859"/>
  <c r="H10860"/>
  <c r="AC10860"/>
  <c r="AD10860" s="1"/>
  <c r="AE10860"/>
  <c r="AF10860"/>
  <c r="H10861"/>
  <c r="AC10861"/>
  <c r="AD10861" s="1"/>
  <c r="AE10861"/>
  <c r="AF10861"/>
  <c r="H10862"/>
  <c r="AC10862"/>
  <c r="AD10862" s="1"/>
  <c r="AE10862"/>
  <c r="AF10862"/>
  <c r="H10863"/>
  <c r="AC10863"/>
  <c r="AD10863" s="1"/>
  <c r="AE10863"/>
  <c r="AF10863"/>
  <c r="H10864"/>
  <c r="AC10864"/>
  <c r="AD10864" s="1"/>
  <c r="AE10864"/>
  <c r="AF10864"/>
  <c r="H10865"/>
  <c r="AC10865"/>
  <c r="AD10865" s="1"/>
  <c r="AE10865"/>
  <c r="AF10865"/>
  <c r="H10866"/>
  <c r="AC10866"/>
  <c r="AD10866" s="1"/>
  <c r="AE10866"/>
  <c r="AF10866"/>
  <c r="H10867"/>
  <c r="AC10867"/>
  <c r="AD10867" s="1"/>
  <c r="AE10867"/>
  <c r="AF10867"/>
  <c r="H10868"/>
  <c r="AC10868"/>
  <c r="AD10868" s="1"/>
  <c r="AE10868"/>
  <c r="AF10868"/>
  <c r="H10869"/>
  <c r="AC10869"/>
  <c r="AD10869" s="1"/>
  <c r="AE10869"/>
  <c r="AF10869"/>
  <c r="H10870"/>
  <c r="AC10870"/>
  <c r="AD10870" s="1"/>
  <c r="AE10870"/>
  <c r="AF10870"/>
  <c r="H10871"/>
  <c r="AC10871"/>
  <c r="AD10871" s="1"/>
  <c r="AE10871"/>
  <c r="AF10871"/>
  <c r="H10872"/>
  <c r="AC10872"/>
  <c r="AD10872" s="1"/>
  <c r="AE10872"/>
  <c r="AF10872"/>
  <c r="H10873"/>
  <c r="AC10873"/>
  <c r="AD10873" s="1"/>
  <c r="AE10873"/>
  <c r="AF10873"/>
  <c r="H10874"/>
  <c r="AC10874"/>
  <c r="AD10874" s="1"/>
  <c r="AE10874"/>
  <c r="AF10874"/>
  <c r="H10875"/>
  <c r="AC10875"/>
  <c r="AD10875" s="1"/>
  <c r="AE10875"/>
  <c r="AF10875"/>
  <c r="H10876"/>
  <c r="AC10876"/>
  <c r="AD10876" s="1"/>
  <c r="AE10876"/>
  <c r="AF10876"/>
  <c r="H10877"/>
  <c r="AC10877"/>
  <c r="AD10877" s="1"/>
  <c r="AE10877"/>
  <c r="AF10877"/>
  <c r="H10878"/>
  <c r="AC10878"/>
  <c r="AD10878" s="1"/>
  <c r="AE10878"/>
  <c r="AF10878"/>
  <c r="H10879"/>
  <c r="AC10879"/>
  <c r="AD10879" s="1"/>
  <c r="AE10879"/>
  <c r="AF10879"/>
  <c r="H10880"/>
  <c r="AC10880"/>
  <c r="AD10880" s="1"/>
  <c r="AE10880"/>
  <c r="AF10880"/>
  <c r="H10881"/>
  <c r="AC10881"/>
  <c r="AD10881" s="1"/>
  <c r="AF10881"/>
  <c r="H10882"/>
  <c r="AC10882"/>
  <c r="AD10882" s="1"/>
  <c r="AE10882"/>
  <c r="AF10882"/>
  <c r="H10883"/>
  <c r="AC10883"/>
  <c r="AD10883" s="1"/>
  <c r="AE10883"/>
  <c r="AF10883"/>
  <c r="H10884"/>
  <c r="AC10884"/>
  <c r="AD10884" s="1"/>
  <c r="AE10884"/>
  <c r="AF10884"/>
  <c r="H10885"/>
  <c r="AC10885"/>
  <c r="AD10885" s="1"/>
  <c r="AE10885"/>
  <c r="AF10885"/>
  <c r="H10886"/>
  <c r="AC10886"/>
  <c r="AD10886" s="1"/>
  <c r="AE10886"/>
  <c r="AF10886"/>
  <c r="H10887"/>
  <c r="AC10887"/>
  <c r="AD10887" s="1"/>
  <c r="AE10887"/>
  <c r="AF10887"/>
  <c r="H10888"/>
  <c r="AC10888"/>
  <c r="AD10888" s="1"/>
  <c r="AE10888"/>
  <c r="AF10888"/>
  <c r="H10889"/>
  <c r="AC10889"/>
  <c r="AD10889" s="1"/>
  <c r="AE10889"/>
  <c r="AF10889"/>
  <c r="H10890"/>
  <c r="AC10890"/>
  <c r="AD10890" s="1"/>
  <c r="AE10890"/>
  <c r="AF10890"/>
  <c r="H10891"/>
  <c r="AC10891"/>
  <c r="AD10891" s="1"/>
  <c r="AE10891"/>
  <c r="AF10891"/>
  <c r="H10892"/>
  <c r="AC10892"/>
  <c r="AD10892" s="1"/>
  <c r="AE10892"/>
  <c r="AF10892"/>
  <c r="H10893"/>
  <c r="AC10893"/>
  <c r="AD10893" s="1"/>
  <c r="AE10893"/>
  <c r="AF10893"/>
  <c r="AC10897"/>
  <c r="AD10897" s="1"/>
  <c r="AE10897"/>
  <c r="AF10897"/>
  <c r="AC10898"/>
  <c r="AD10898" s="1"/>
  <c r="AE10898"/>
  <c r="AF10898"/>
  <c r="AC10899"/>
  <c r="AD10899" s="1"/>
  <c r="AE10899"/>
  <c r="AF10899"/>
  <c r="AC10900"/>
  <c r="AD10900" s="1"/>
  <c r="AE10900"/>
  <c r="AF10900"/>
  <c r="AC10901"/>
  <c r="AD10901" s="1"/>
  <c r="AE10901"/>
  <c r="AF10901"/>
  <c r="AC10902"/>
  <c r="AD10902" s="1"/>
  <c r="AE10902"/>
  <c r="AF10902"/>
  <c r="AC10903"/>
  <c r="AD10903" s="1"/>
  <c r="AE10903"/>
  <c r="AF10903"/>
  <c r="AC10904"/>
  <c r="AD10904" s="1"/>
  <c r="AE10904"/>
  <c r="AF10904"/>
  <c r="AC10905"/>
  <c r="AD10905" s="1"/>
  <c r="AE10905"/>
  <c r="AF10905"/>
  <c r="AC10906"/>
  <c r="AD10906" s="1"/>
  <c r="AE10906"/>
  <c r="AF10906"/>
  <c r="AC10907"/>
  <c r="AD10907" s="1"/>
  <c r="AE10907"/>
  <c r="AF10907"/>
  <c r="AC10908"/>
  <c r="AD10908" s="1"/>
  <c r="AE10908"/>
  <c r="AF10908"/>
  <c r="AC10909"/>
  <c r="AD10909" s="1"/>
  <c r="AE10909"/>
  <c r="AF10909"/>
  <c r="AC10910"/>
  <c r="AD10910" s="1"/>
  <c r="AE10910"/>
  <c r="AF10910"/>
  <c r="AC10911"/>
  <c r="AD10911" s="1"/>
  <c r="AE10911"/>
  <c r="AF10911"/>
  <c r="P10912"/>
  <c r="AC10912" s="1"/>
  <c r="AD10912" s="1"/>
  <c r="AE10912"/>
  <c r="AC10913"/>
  <c r="AD10913" s="1"/>
  <c r="AE10913"/>
  <c r="AF10913"/>
  <c r="AC10914"/>
  <c r="AD10914" s="1"/>
  <c r="AE10914"/>
  <c r="AF10914"/>
  <c r="AC10915"/>
  <c r="AE10915"/>
  <c r="AF10915"/>
  <c r="AC10916"/>
  <c r="AD10916" s="1"/>
  <c r="AE10916"/>
  <c r="AF10916"/>
  <c r="AC10917"/>
  <c r="AD10917" s="1"/>
  <c r="AE10917"/>
  <c r="AF10917"/>
  <c r="AC10918"/>
  <c r="AD10918" s="1"/>
  <c r="AE10918"/>
  <c r="AF10918"/>
  <c r="AC10919"/>
  <c r="AD10919" s="1"/>
  <c r="AE10919"/>
  <c r="AF10919"/>
  <c r="AC10920"/>
  <c r="AD10920" s="1"/>
  <c r="AE10920"/>
  <c r="AF10920"/>
  <c r="AC10921"/>
  <c r="AD10921" s="1"/>
  <c r="AE10921"/>
  <c r="AF10921"/>
  <c r="AC10922"/>
  <c r="AD10922" s="1"/>
  <c r="AE10922"/>
  <c r="AF10922"/>
  <c r="AC10923"/>
  <c r="AD10923" s="1"/>
  <c r="AE10923"/>
  <c r="AF10923"/>
  <c r="AC10926"/>
  <c r="AD10926" s="1"/>
  <c r="AE10926"/>
  <c r="AF10926"/>
  <c r="AC10927"/>
  <c r="AD10927" s="1"/>
  <c r="AE10927"/>
  <c r="AF10927"/>
  <c r="AC10928"/>
  <c r="AD10928" s="1"/>
  <c r="AE10928"/>
  <c r="AF10928"/>
  <c r="AC10929"/>
  <c r="AD10929" s="1"/>
  <c r="AE10929"/>
  <c r="AF10929"/>
  <c r="AC10930"/>
  <c r="AD10930" s="1"/>
  <c r="AE10930"/>
  <c r="AF10930"/>
  <c r="AC10931"/>
  <c r="AD10931" s="1"/>
  <c r="AE10931"/>
  <c r="AF10931"/>
  <c r="AC10932"/>
  <c r="AD10932" s="1"/>
  <c r="AE10932"/>
  <c r="AF10932"/>
  <c r="AC10933"/>
  <c r="AD10933" s="1"/>
  <c r="AE10933"/>
  <c r="AF10933"/>
  <c r="AC10934"/>
  <c r="AD10934" s="1"/>
  <c r="AE10934"/>
  <c r="AF10934"/>
  <c r="AC10935"/>
  <c r="AD10935" s="1"/>
  <c r="AE10935"/>
  <c r="AF10935"/>
  <c r="AC10936"/>
  <c r="AD10936" s="1"/>
  <c r="AE10936"/>
  <c r="AF10936"/>
  <c r="AC10937"/>
  <c r="AD10937" s="1"/>
  <c r="AE10937"/>
  <c r="AF10937"/>
  <c r="AC10938"/>
  <c r="AD10938" s="1"/>
  <c r="AE10938"/>
  <c r="AF10938"/>
  <c r="AC10939"/>
  <c r="AD10939" s="1"/>
  <c r="AE10939"/>
  <c r="AF10939"/>
  <c r="AC10940"/>
  <c r="AD10940" s="1"/>
  <c r="AE10940"/>
  <c r="AF10940"/>
  <c r="AC10941"/>
  <c r="AD10941" s="1"/>
  <c r="AE10941"/>
  <c r="AF10941"/>
  <c r="AC10942"/>
  <c r="AD10942" s="1"/>
  <c r="AE10942"/>
  <c r="AF10942"/>
  <c r="AC10943"/>
  <c r="AD10943" s="1"/>
  <c r="AE10943"/>
  <c r="AF10943"/>
  <c r="AC10944"/>
  <c r="AD10944" s="1"/>
  <c r="AE10944"/>
  <c r="AF10944"/>
  <c r="AC10945"/>
  <c r="AD10945" s="1"/>
  <c r="AE10945"/>
  <c r="AF10945"/>
  <c r="AC10946"/>
  <c r="AD10946" s="1"/>
  <c r="AE10946"/>
  <c r="AF10946"/>
  <c r="AC10947"/>
  <c r="AD10947" s="1"/>
  <c r="AE10947"/>
  <c r="AF10947"/>
  <c r="AC10948"/>
  <c r="AD10948" s="1"/>
  <c r="AE10948"/>
  <c r="AF10948"/>
  <c r="AC10949"/>
  <c r="AD10949" s="1"/>
  <c r="AE10949"/>
  <c r="AF10949"/>
  <c r="H10950"/>
  <c r="AC10950"/>
  <c r="AD10950" s="1"/>
  <c r="AE10950"/>
  <c r="AF10950"/>
  <c r="H10951"/>
  <c r="AC10951"/>
  <c r="AD10951" s="1"/>
  <c r="AE10951"/>
  <c r="AF10951"/>
  <c r="AC10952"/>
  <c r="AD10952" s="1"/>
  <c r="AE10952"/>
  <c r="AF10952"/>
  <c r="AC10953"/>
  <c r="AD10953" s="1"/>
  <c r="AE10953"/>
  <c r="AF10953"/>
  <c r="AC10954"/>
  <c r="AD10954" s="1"/>
  <c r="AE10954"/>
  <c r="AF10954"/>
  <c r="AC10955"/>
  <c r="AD10955" s="1"/>
  <c r="AE10955"/>
  <c r="AF10955"/>
  <c r="AC10956"/>
  <c r="AD10956" s="1"/>
  <c r="AE10956"/>
  <c r="AF10956"/>
  <c r="AC10957"/>
  <c r="AD10957" s="1"/>
  <c r="AE10957"/>
  <c r="AF10957"/>
  <c r="AC10958"/>
  <c r="AD10958" s="1"/>
  <c r="AE10958"/>
  <c r="AF10958"/>
  <c r="AC10959"/>
  <c r="AD10959" s="1"/>
  <c r="AE10959"/>
  <c r="AF10959"/>
  <c r="AC10960"/>
  <c r="AD10960" s="1"/>
  <c r="AE10960"/>
  <c r="AF10960"/>
  <c r="AC10961"/>
  <c r="AD10961" s="1"/>
  <c r="AE10961"/>
  <c r="AF10961"/>
  <c r="AC10962"/>
  <c r="AD10962" s="1"/>
  <c r="AE10962"/>
  <c r="AF10962"/>
  <c r="AC10963"/>
  <c r="AD10963" s="1"/>
  <c r="AE10963"/>
  <c r="AF10963"/>
  <c r="AC10964"/>
  <c r="AD10964" s="1"/>
  <c r="AE10964"/>
  <c r="AF10964"/>
  <c r="AC10965"/>
  <c r="AD10965" s="1"/>
  <c r="AE10965"/>
  <c r="AF10965"/>
  <c r="AC10966"/>
  <c r="AD10966" s="1"/>
  <c r="AE10966"/>
  <c r="AF10966"/>
  <c r="AC10967"/>
  <c r="AD10967" s="1"/>
  <c r="AE10967"/>
  <c r="AF10967"/>
  <c r="AC10968"/>
  <c r="AE10968"/>
  <c r="AF10968"/>
  <c r="AC10969"/>
  <c r="AD10969" s="1"/>
  <c r="AE10969"/>
  <c r="AF10969"/>
  <c r="AC10970"/>
  <c r="AE10970"/>
  <c r="AF10970"/>
  <c r="F10974"/>
  <c r="H10974"/>
  <c r="AC10974"/>
  <c r="AD10974" s="1"/>
  <c r="AE10974"/>
  <c r="AF10974"/>
  <c r="F10975"/>
  <c r="H10975"/>
  <c r="AC10975"/>
  <c r="AD10975" s="1"/>
  <c r="AE10975"/>
  <c r="AF10975"/>
  <c r="F10976"/>
  <c r="H10976"/>
  <c r="AC10976"/>
  <c r="AD10976" s="1"/>
  <c r="AE10976"/>
  <c r="AF10976"/>
  <c r="F10977"/>
  <c r="H10977"/>
  <c r="AC10977"/>
  <c r="AD10977" s="1"/>
  <c r="AE10977"/>
  <c r="AF10977"/>
  <c r="F10978"/>
  <c r="H10978"/>
  <c r="AC10978"/>
  <c r="AD10978" s="1"/>
  <c r="AE10978"/>
  <c r="AF10978"/>
  <c r="F10979"/>
  <c r="H10979"/>
  <c r="AC10979"/>
  <c r="AD10979" s="1"/>
  <c r="AE10979"/>
  <c r="AF10979"/>
  <c r="F10980"/>
  <c r="H10980"/>
  <c r="AC10980"/>
  <c r="AD10980" s="1"/>
  <c r="AE10980"/>
  <c r="AF10980"/>
  <c r="F10981"/>
  <c r="H10981"/>
  <c r="AC10981"/>
  <c r="AD10981" s="1"/>
  <c r="AE10981"/>
  <c r="AF10981"/>
  <c r="F10984"/>
  <c r="H10984"/>
  <c r="AC10984"/>
  <c r="AD10984" s="1"/>
  <c r="AE10984"/>
  <c r="AF10984"/>
  <c r="F10987"/>
  <c r="H10987"/>
  <c r="AC10987"/>
  <c r="AD10987" s="1"/>
  <c r="AE10987"/>
  <c r="AF10987"/>
  <c r="F10988"/>
  <c r="H10988"/>
  <c r="AC10988"/>
  <c r="AD10988" s="1"/>
  <c r="AE10988"/>
  <c r="AF10988"/>
  <c r="F10989"/>
  <c r="H10989"/>
  <c r="AC10989"/>
  <c r="AD10989" s="1"/>
  <c r="AE10989"/>
  <c r="AF10989"/>
  <c r="F10990"/>
  <c r="H10990"/>
  <c r="AC10990"/>
  <c r="AD10990" s="1"/>
  <c r="AE10990"/>
  <c r="AF10990"/>
  <c r="F10991"/>
  <c r="H10991"/>
  <c r="AC10991"/>
  <c r="AD10991" s="1"/>
  <c r="AE10991"/>
  <c r="AF10991"/>
  <c r="F10992"/>
  <c r="H10992"/>
  <c r="AC10992"/>
  <c r="AD10992" s="1"/>
  <c r="AE10992"/>
  <c r="AF10992"/>
  <c r="F10993"/>
  <c r="H10993"/>
  <c r="AC10993"/>
  <c r="AD10993" s="1"/>
  <c r="AE10993"/>
  <c r="AF10993"/>
  <c r="F10994"/>
  <c r="H10994"/>
  <c r="AC10994"/>
  <c r="AD10994" s="1"/>
  <c r="AE10994"/>
  <c r="AF10994"/>
  <c r="F10995"/>
  <c r="H10995"/>
  <c r="AC10995"/>
  <c r="AD10995" s="1"/>
  <c r="AE10995"/>
  <c r="AF10995"/>
  <c r="F10996"/>
  <c r="H10996"/>
  <c r="AC10996"/>
  <c r="AD10996" s="1"/>
  <c r="AE10996"/>
  <c r="AF10996"/>
  <c r="F10997"/>
  <c r="H10997"/>
  <c r="AC10997"/>
  <c r="AD10997" s="1"/>
  <c r="AE10997"/>
  <c r="AF10997"/>
  <c r="F10998"/>
  <c r="H10998"/>
  <c r="AC10998"/>
  <c r="AD10998" s="1"/>
  <c r="AE10998"/>
  <c r="AF10998"/>
  <c r="F10999"/>
  <c r="H10999"/>
  <c r="AC10999"/>
  <c r="AD10999" s="1"/>
  <c r="AE10999"/>
  <c r="AF10999"/>
  <c r="F11000"/>
  <c r="H11000"/>
  <c r="AC11000"/>
  <c r="AD11000" s="1"/>
  <c r="AE11000"/>
  <c r="AF11000"/>
  <c r="F11001"/>
  <c r="H11001"/>
  <c r="AC11001"/>
  <c r="AD11001" s="1"/>
  <c r="AE11001"/>
  <c r="AF11001"/>
  <c r="F11002"/>
  <c r="H11002"/>
  <c r="AC11002"/>
  <c r="AD11002" s="1"/>
  <c r="AE11002"/>
  <c r="AF11002"/>
  <c r="F11003"/>
  <c r="H11003"/>
  <c r="AC11003"/>
  <c r="AD11003" s="1"/>
  <c r="AE11003"/>
  <c r="AF11003"/>
  <c r="F11005"/>
  <c r="H11005"/>
  <c r="AC11005"/>
  <c r="AD11005" s="1"/>
  <c r="AE11005"/>
  <c r="AF11005"/>
  <c r="F11008"/>
  <c r="H11008"/>
  <c r="AC11008"/>
  <c r="AD11008" s="1"/>
  <c r="AE11008"/>
  <c r="AF11008"/>
  <c r="F11009"/>
  <c r="H11009"/>
  <c r="AC11009"/>
  <c r="AD11009" s="1"/>
  <c r="AE11009"/>
  <c r="AF11009"/>
  <c r="F11010"/>
  <c r="H11010"/>
  <c r="AC11010"/>
  <c r="AD11010" s="1"/>
  <c r="AE11010"/>
  <c r="AF11010"/>
  <c r="F11011"/>
  <c r="H11011"/>
  <c r="AC11011"/>
  <c r="AD11011" s="1"/>
  <c r="AE11011"/>
  <c r="AF11011"/>
  <c r="F11012"/>
  <c r="H11012"/>
  <c r="AC11012"/>
  <c r="AD11012" s="1"/>
  <c r="AE11012"/>
  <c r="AF11012"/>
  <c r="F11013"/>
  <c r="H11013"/>
  <c r="AC11013"/>
  <c r="AD11013" s="1"/>
  <c r="AE11013"/>
  <c r="AF11013"/>
  <c r="F11014"/>
  <c r="H11014"/>
  <c r="AC11014"/>
  <c r="AD11014" s="1"/>
  <c r="AE11014"/>
  <c r="AF11014"/>
  <c r="F11015"/>
  <c r="H11015"/>
  <c r="AC11015"/>
  <c r="AD11015" s="1"/>
  <c r="AE11015"/>
  <c r="AF11015"/>
  <c r="F11016"/>
  <c r="H11016"/>
  <c r="AC11016"/>
  <c r="AD11016" s="1"/>
  <c r="AE11016"/>
  <c r="AF11016"/>
  <c r="F11017"/>
  <c r="H11017"/>
  <c r="AC11017"/>
  <c r="AD11017" s="1"/>
  <c r="AE11017"/>
  <c r="AF11017"/>
  <c r="F11018"/>
  <c r="H11018"/>
  <c r="AC11018"/>
  <c r="AD11018" s="1"/>
  <c r="AE11018"/>
  <c r="AF11018"/>
  <c r="F11019"/>
  <c r="H11019"/>
  <c r="AC11019"/>
  <c r="AD11019" s="1"/>
  <c r="AE11019"/>
  <c r="AF11019"/>
  <c r="F11020"/>
  <c r="H11020"/>
  <c r="AC11020"/>
  <c r="AD11020" s="1"/>
  <c r="AE11020"/>
  <c r="AF11020"/>
  <c r="F11021"/>
  <c r="H11021"/>
  <c r="AC11021"/>
  <c r="AD11021" s="1"/>
  <c r="AE11021"/>
  <c r="AF11021"/>
  <c r="F11022"/>
  <c r="H11022"/>
  <c r="AC11022"/>
  <c r="AD11022" s="1"/>
  <c r="AE11022"/>
  <c r="AF11022"/>
  <c r="F11023"/>
  <c r="H11023"/>
  <c r="AC11023"/>
  <c r="AD11023" s="1"/>
  <c r="AE11023"/>
  <c r="AF11023"/>
  <c r="F11024"/>
  <c r="H11024"/>
  <c r="AC11024"/>
  <c r="AD11024" s="1"/>
  <c r="AE11024"/>
  <c r="AF11024"/>
  <c r="F11025"/>
  <c r="H11025"/>
  <c r="AC11025"/>
  <c r="AD11025" s="1"/>
  <c r="AE11025"/>
  <c r="AF11025"/>
  <c r="F11026"/>
  <c r="H11026"/>
  <c r="AC11026"/>
  <c r="AD11026" s="1"/>
  <c r="AE11026"/>
  <c r="AF11026"/>
  <c r="F11027"/>
  <c r="H11027"/>
  <c r="AC11027"/>
  <c r="AD11027" s="1"/>
  <c r="AE11027"/>
  <c r="AF11027"/>
  <c r="F11028"/>
  <c r="H11028"/>
  <c r="AC11028"/>
  <c r="AD11028" s="1"/>
  <c r="AE11028"/>
  <c r="AF11028"/>
  <c r="F11029"/>
  <c r="H11029"/>
  <c r="AC11029"/>
  <c r="AD11029" s="1"/>
  <c r="AE11029"/>
  <c r="AF11029"/>
  <c r="F11030"/>
  <c r="H11030"/>
  <c r="AC11030"/>
  <c r="AD11030" s="1"/>
  <c r="AE11030"/>
  <c r="AF11030"/>
  <c r="F11031"/>
  <c r="H11031"/>
  <c r="AC11031"/>
  <c r="AD11031" s="1"/>
  <c r="AE11031"/>
  <c r="AF11031"/>
  <c r="F11032"/>
  <c r="H11032"/>
  <c r="AC11032"/>
  <c r="AD11032" s="1"/>
  <c r="AE11032"/>
  <c r="AF11032"/>
  <c r="F11033"/>
  <c r="H11033"/>
  <c r="AC11033"/>
  <c r="AD11033" s="1"/>
  <c r="AE11033"/>
  <c r="AF11033"/>
  <c r="F11034"/>
  <c r="H11034"/>
  <c r="AC11034"/>
  <c r="AD11034" s="1"/>
  <c r="AE11034"/>
  <c r="AF11034"/>
  <c r="F11035"/>
  <c r="H11035"/>
  <c r="AC11035"/>
  <c r="AD11035" s="1"/>
  <c r="AE11035"/>
  <c r="AF11035"/>
  <c r="F11036"/>
  <c r="H11036"/>
  <c r="AC11036"/>
  <c r="AD11036" s="1"/>
  <c r="AE11036"/>
  <c r="AF11036"/>
  <c r="F11037"/>
  <c r="H11037"/>
  <c r="AC11037"/>
  <c r="AD11037" s="1"/>
  <c r="AE11037"/>
  <c r="AF11037"/>
  <c r="F11038"/>
  <c r="H11038"/>
  <c r="AC11038"/>
  <c r="AD11038" s="1"/>
  <c r="AE11038"/>
  <c r="AF11038"/>
  <c r="F11039"/>
  <c r="H11039"/>
  <c r="AC11039"/>
  <c r="AD11039" s="1"/>
  <c r="AE11039"/>
  <c r="AF11039"/>
  <c r="F11040"/>
  <c r="H11040"/>
  <c r="AC11040"/>
  <c r="AD11040" s="1"/>
  <c r="AE11040"/>
  <c r="AF11040"/>
  <c r="F11041"/>
  <c r="H11041"/>
  <c r="AC11041"/>
  <c r="AD11041" s="1"/>
  <c r="AE11041"/>
  <c r="AF11041"/>
  <c r="F11042"/>
  <c r="H11042"/>
  <c r="AC11042"/>
  <c r="AD11042" s="1"/>
  <c r="AE11042"/>
  <c r="AF11042"/>
  <c r="F11043"/>
  <c r="H11043"/>
  <c r="AC11043"/>
  <c r="AD11043" s="1"/>
  <c r="AE11043"/>
  <c r="AF11043"/>
  <c r="F11044"/>
  <c r="H11044"/>
  <c r="AC11044"/>
  <c r="AD11044" s="1"/>
  <c r="AE11044"/>
  <c r="AF11044"/>
  <c r="F11045"/>
  <c r="H11045"/>
  <c r="AC11045"/>
  <c r="AD11045" s="1"/>
  <c r="AE11045"/>
  <c r="AF11045"/>
  <c r="F11046"/>
  <c r="H11046"/>
  <c r="AC11046"/>
  <c r="AD11046" s="1"/>
  <c r="AE11046"/>
  <c r="AF11046"/>
  <c r="F11047"/>
  <c r="H11047"/>
  <c r="AC11047"/>
  <c r="AD11047" s="1"/>
  <c r="AE11047"/>
  <c r="AF11047"/>
  <c r="F11048"/>
  <c r="H11048"/>
  <c r="AC11048"/>
  <c r="AD11048" s="1"/>
  <c r="AE11048"/>
  <c r="AF11048"/>
  <c r="F11049"/>
  <c r="H11049"/>
  <c r="AC11049"/>
  <c r="AD11049" s="1"/>
  <c r="AE11049"/>
  <c r="AF11049"/>
  <c r="F11050"/>
  <c r="H11050"/>
  <c r="AC11050"/>
  <c r="AD11050" s="1"/>
  <c r="AE11050"/>
  <c r="AF11050"/>
  <c r="F11051"/>
  <c r="H11051"/>
  <c r="AC11051"/>
  <c r="AD11051" s="1"/>
  <c r="AE11051"/>
  <c r="AF11051"/>
  <c r="F11052"/>
  <c r="H11052"/>
  <c r="AC11052"/>
  <c r="AD11052" s="1"/>
  <c r="AE11052"/>
  <c r="AF11052"/>
  <c r="F11053"/>
  <c r="H11053"/>
  <c r="AC11053"/>
  <c r="AD11053" s="1"/>
  <c r="AE11053"/>
  <c r="AF11053"/>
  <c r="F11054"/>
  <c r="H11054"/>
  <c r="AC11054"/>
  <c r="AD11054" s="1"/>
  <c r="AE11054"/>
  <c r="AF11054"/>
  <c r="F11055"/>
  <c r="H11055"/>
  <c r="AC11055"/>
  <c r="AD11055" s="1"/>
  <c r="AE11055"/>
  <c r="AF11055"/>
  <c r="F11056"/>
  <c r="H11056"/>
  <c r="AC11056"/>
  <c r="AD11056" s="1"/>
  <c r="AE11056"/>
  <c r="AF11056"/>
  <c r="F11057"/>
  <c r="H11057"/>
  <c r="AC11057"/>
  <c r="AD11057" s="1"/>
  <c r="AE11057"/>
  <c r="AF11057"/>
  <c r="F11058"/>
  <c r="H11058"/>
  <c r="AC11058"/>
  <c r="AD11058" s="1"/>
  <c r="AE11058"/>
  <c r="AF11058"/>
  <c r="F11059"/>
  <c r="H11059"/>
  <c r="AC11059"/>
  <c r="AD11059" s="1"/>
  <c r="AE11059"/>
  <c r="AF11059"/>
  <c r="F11060"/>
  <c r="H11060"/>
  <c r="AC11060"/>
  <c r="AD11060" s="1"/>
  <c r="AE11060"/>
  <c r="AF11060"/>
  <c r="F11061"/>
  <c r="H11061"/>
  <c r="AC11061"/>
  <c r="AD11061" s="1"/>
  <c r="AE11061"/>
  <c r="AF11061"/>
  <c r="F11062"/>
  <c r="H11062"/>
  <c r="AC11062"/>
  <c r="AD11062" s="1"/>
  <c r="AE11062"/>
  <c r="AF11062"/>
  <c r="F11063"/>
  <c r="H11063"/>
  <c r="AC11063"/>
  <c r="AD11063" s="1"/>
  <c r="AE11063"/>
  <c r="AF11063"/>
  <c r="F11064"/>
  <c r="H11064"/>
  <c r="AC11064"/>
  <c r="AD11064" s="1"/>
  <c r="AE11064"/>
  <c r="AF11064"/>
  <c r="F11065"/>
  <c r="H11065"/>
  <c r="AC11065"/>
  <c r="AD11065" s="1"/>
  <c r="AE11065"/>
  <c r="AF11065"/>
  <c r="F11066"/>
  <c r="H11066"/>
  <c r="AC11066"/>
  <c r="AD11066" s="1"/>
  <c r="AE11066"/>
  <c r="AF11066"/>
  <c r="F11067"/>
  <c r="H11067"/>
  <c r="AC11067"/>
  <c r="AD11067" s="1"/>
  <c r="AE11067"/>
  <c r="AF11067"/>
  <c r="F11068"/>
  <c r="H11068"/>
  <c r="AC11068"/>
  <c r="AD11068" s="1"/>
  <c r="AE11068"/>
  <c r="AF11068"/>
  <c r="F11069"/>
  <c r="H11069"/>
  <c r="AC11069"/>
  <c r="AD11069" s="1"/>
  <c r="AE11069"/>
  <c r="AF11069"/>
  <c r="F11070"/>
  <c r="H11070"/>
  <c r="AC11070"/>
  <c r="AD11070" s="1"/>
  <c r="AE11070"/>
  <c r="AF11070"/>
  <c r="F11071"/>
  <c r="H11071"/>
  <c r="AC11071"/>
  <c r="AD11071" s="1"/>
  <c r="AE11071"/>
  <c r="AF11071"/>
  <c r="F11072"/>
  <c r="H11072"/>
  <c r="AC11072"/>
  <c r="AD11072" s="1"/>
  <c r="AE11072"/>
  <c r="AF11072"/>
  <c r="F11073"/>
  <c r="H11073"/>
  <c r="AC11073"/>
  <c r="AD11073" s="1"/>
  <c r="AE11073"/>
  <c r="AF11073"/>
  <c r="F11074"/>
  <c r="H11074"/>
  <c r="AC11074"/>
  <c r="AD11074" s="1"/>
  <c r="AE11074"/>
  <c r="AF11074"/>
  <c r="F11075"/>
  <c r="H11075"/>
  <c r="AC11075"/>
  <c r="AD11075" s="1"/>
  <c r="AE11075"/>
  <c r="AF11075"/>
  <c r="F11076"/>
  <c r="H11076"/>
  <c r="AC11076"/>
  <c r="AE11076"/>
  <c r="AF11076"/>
  <c r="F11077"/>
  <c r="H11077"/>
  <c r="AC11077"/>
  <c r="AD11077" s="1"/>
  <c r="AE11077"/>
  <c r="AF11077"/>
  <c r="F11078"/>
  <c r="H11078"/>
  <c r="AC11078"/>
  <c r="AD11078" s="1"/>
  <c r="AE11078"/>
  <c r="AF11078"/>
  <c r="F11079"/>
  <c r="H11079"/>
  <c r="AC11079"/>
  <c r="AD11079" s="1"/>
  <c r="AE11079"/>
  <c r="AF11079"/>
  <c r="F11080"/>
  <c r="H11080"/>
  <c r="AC11080"/>
  <c r="AD11080" s="1"/>
  <c r="AE11080"/>
  <c r="AF11080"/>
  <c r="F11081"/>
  <c r="H11081"/>
  <c r="AC11081"/>
  <c r="AD11081" s="1"/>
  <c r="AE11081"/>
  <c r="AF11081"/>
  <c r="F11082"/>
  <c r="H11082"/>
  <c r="AC11082"/>
  <c r="AD11082" s="1"/>
  <c r="AE11082"/>
  <c r="AF11082"/>
  <c r="F11083"/>
  <c r="H11083"/>
  <c r="AC11083"/>
  <c r="AD11083" s="1"/>
  <c r="AE11083"/>
  <c r="AF11083"/>
  <c r="F11084"/>
  <c r="H11084"/>
  <c r="AC11084"/>
  <c r="AD11084" s="1"/>
  <c r="AE11084"/>
  <c r="AF11084"/>
  <c r="F11085"/>
  <c r="H11085"/>
  <c r="AC11085"/>
  <c r="AD11085" s="1"/>
  <c r="AE11085"/>
  <c r="AF11085"/>
  <c r="F11086"/>
  <c r="H11086"/>
  <c r="AC11086"/>
  <c r="AD11086" s="1"/>
  <c r="AE11086"/>
  <c r="AF11086"/>
  <c r="F11087"/>
  <c r="H11087"/>
  <c r="AC11087"/>
  <c r="AD11087" s="1"/>
  <c r="AE11087"/>
  <c r="AF11087"/>
  <c r="F11088"/>
  <c r="H11088"/>
  <c r="AC11088"/>
  <c r="AD11088" s="1"/>
  <c r="AE11088"/>
  <c r="AF11088"/>
  <c r="F11089"/>
  <c r="H11089"/>
  <c r="AC11089"/>
  <c r="AD11089" s="1"/>
  <c r="AE11089"/>
  <c r="AF11089"/>
  <c r="F11090"/>
  <c r="H11090"/>
  <c r="AC11090"/>
  <c r="AD11090" s="1"/>
  <c r="AE11090"/>
  <c r="AF11090"/>
  <c r="F11091"/>
  <c r="H11091"/>
  <c r="AC11091"/>
  <c r="AD11091" s="1"/>
  <c r="AE11091"/>
  <c r="AF11091"/>
  <c r="F11092"/>
  <c r="H11092"/>
  <c r="AC11092"/>
  <c r="AD11092" s="1"/>
  <c r="AE11092"/>
  <c r="AF11092"/>
  <c r="F11093"/>
  <c r="H11093"/>
  <c r="AC11093"/>
  <c r="AD11093" s="1"/>
  <c r="AE11093"/>
  <c r="AF11093"/>
  <c r="F11094"/>
  <c r="H11094"/>
  <c r="AC11094"/>
  <c r="AD11094" s="1"/>
  <c r="AE11094"/>
  <c r="AF11094"/>
  <c r="F11095"/>
  <c r="H11095"/>
  <c r="AC11095"/>
  <c r="AD11095" s="1"/>
  <c r="AE11095"/>
  <c r="AF11095"/>
  <c r="F11096"/>
  <c r="H11096"/>
  <c r="AC11096"/>
  <c r="AD11096" s="1"/>
  <c r="AE11096"/>
  <c r="AF11096"/>
  <c r="F11097"/>
  <c r="H11097"/>
  <c r="AC11097"/>
  <c r="AD11097" s="1"/>
  <c r="AE11097"/>
  <c r="AF11097"/>
  <c r="F11098"/>
  <c r="H11098"/>
  <c r="AC11098"/>
  <c r="AD11098" s="1"/>
  <c r="AE11098"/>
  <c r="AF11098"/>
  <c r="F11099"/>
  <c r="H11099"/>
  <c r="AC11099"/>
  <c r="AD11099" s="1"/>
  <c r="AE11099"/>
  <c r="AF11099"/>
  <c r="F11100"/>
  <c r="H11100"/>
  <c r="AC11100"/>
  <c r="AD11100" s="1"/>
  <c r="AE11100"/>
  <c r="AF11100"/>
  <c r="AG11100" s="1"/>
  <c r="F11101"/>
  <c r="H11101"/>
  <c r="AC11101"/>
  <c r="AD11101" s="1"/>
  <c r="AE11101"/>
  <c r="AF11101"/>
  <c r="F11102"/>
  <c r="H11102"/>
  <c r="AC11102"/>
  <c r="AD11102" s="1"/>
  <c r="AE11102"/>
  <c r="AF11102"/>
  <c r="AG11102" s="1"/>
  <c r="F11103"/>
  <c r="H11103"/>
  <c r="AC11103"/>
  <c r="AD11103" s="1"/>
  <c r="AE11103"/>
  <c r="AF11103"/>
  <c r="F11104"/>
  <c r="H11104"/>
  <c r="AC11104"/>
  <c r="AD11104" s="1"/>
  <c r="AE11104"/>
  <c r="AF11104"/>
  <c r="F11105"/>
  <c r="H11105"/>
  <c r="AC11105"/>
  <c r="AD11105" s="1"/>
  <c r="AE11105"/>
  <c r="AF11105"/>
  <c r="F11106"/>
  <c r="H11106"/>
  <c r="AC11106"/>
  <c r="AD11106" s="1"/>
  <c r="AE11106"/>
  <c r="AF11106"/>
  <c r="F11107"/>
  <c r="H11107"/>
  <c r="AC11107"/>
  <c r="AD11107" s="1"/>
  <c r="AE11107"/>
  <c r="AF11107"/>
  <c r="F11108"/>
  <c r="H11108"/>
  <c r="AC11108"/>
  <c r="AD11108" s="1"/>
  <c r="AE11108"/>
  <c r="AF11108"/>
  <c r="F11109"/>
  <c r="H11109"/>
  <c r="AC11109"/>
  <c r="AD11109" s="1"/>
  <c r="AE11109"/>
  <c r="AF11109"/>
  <c r="F11110"/>
  <c r="H11110"/>
  <c r="AC11110"/>
  <c r="AD11110" s="1"/>
  <c r="AE11110"/>
  <c r="AF11110"/>
  <c r="F11111"/>
  <c r="H11111"/>
  <c r="AC11111"/>
  <c r="AD11111" s="1"/>
  <c r="AE11111"/>
  <c r="AF11111"/>
  <c r="AC11115"/>
  <c r="AD11115" s="1"/>
  <c r="AE11115"/>
  <c r="AF11115"/>
  <c r="AC11117"/>
  <c r="AD11117" s="1"/>
  <c r="AE11117"/>
  <c r="AF11117"/>
  <c r="AC11120"/>
  <c r="AD11120" s="1"/>
  <c r="AE11120"/>
  <c r="AF11120"/>
  <c r="AC11121"/>
  <c r="AD11121" s="1"/>
  <c r="AE11121"/>
  <c r="AF11121"/>
  <c r="AC11122"/>
  <c r="AD11122" s="1"/>
  <c r="AE11122"/>
  <c r="AF11122"/>
  <c r="H11125"/>
  <c r="AC11125"/>
  <c r="AD11125" s="1"/>
  <c r="AE11125"/>
  <c r="AF11125"/>
  <c r="AC11126"/>
  <c r="AD11126" s="1"/>
  <c r="AE11126"/>
  <c r="AF11126"/>
  <c r="H11128"/>
  <c r="AC11128"/>
  <c r="AD11128" s="1"/>
  <c r="AE11128"/>
  <c r="AF11128"/>
  <c r="H11129"/>
  <c r="AC11129"/>
  <c r="AD11129" s="1"/>
  <c r="AE11129"/>
  <c r="AF11129"/>
  <c r="H11130"/>
  <c r="AC11130"/>
  <c r="AD11130" s="1"/>
  <c r="AE11130"/>
  <c r="AF11130"/>
  <c r="H11131"/>
  <c r="AC11131"/>
  <c r="AD11131" s="1"/>
  <c r="AE11131"/>
  <c r="AF11131"/>
  <c r="H11132"/>
  <c r="AC11132"/>
  <c r="AD11132" s="1"/>
  <c r="AE11132"/>
  <c r="AF11132"/>
  <c r="AC11133"/>
  <c r="AD11133" s="1"/>
  <c r="AE11133"/>
  <c r="AF11133"/>
  <c r="F11137"/>
  <c r="H11137"/>
  <c r="AC11137"/>
  <c r="AD11137" s="1"/>
  <c r="AE11137"/>
  <c r="AF11137"/>
  <c r="F11138"/>
  <c r="H11138"/>
  <c r="AC11138"/>
  <c r="AD11138" s="1"/>
  <c r="AE11138"/>
  <c r="AF11138"/>
  <c r="F11139"/>
  <c r="H11139"/>
  <c r="AC11139"/>
  <c r="AD11139" s="1"/>
  <c r="AE11139"/>
  <c r="AF11139"/>
  <c r="F11140"/>
  <c r="H11140"/>
  <c r="AC11140"/>
  <c r="AD11140" s="1"/>
  <c r="AE11140"/>
  <c r="AF11140"/>
  <c r="F11141"/>
  <c r="H11141"/>
  <c r="AC11141"/>
  <c r="AD11141" s="1"/>
  <c r="AE11141"/>
  <c r="AF11141"/>
  <c r="F11142"/>
  <c r="H11142"/>
  <c r="AC11142"/>
  <c r="AD11142" s="1"/>
  <c r="AE11142"/>
  <c r="AF11142"/>
  <c r="F11145"/>
  <c r="H11145"/>
  <c r="AC11145"/>
  <c r="AD11145" s="1"/>
  <c r="AE11145"/>
  <c r="AF11145"/>
  <c r="F11146"/>
  <c r="H11146"/>
  <c r="AC11146"/>
  <c r="AD11146" s="1"/>
  <c r="AE11146"/>
  <c r="AF11146"/>
  <c r="F11147"/>
  <c r="H11147"/>
  <c r="AC11147"/>
  <c r="AD11147" s="1"/>
  <c r="AE11147"/>
  <c r="AF11147"/>
  <c r="F11148"/>
  <c r="H11148"/>
  <c r="AC11148"/>
  <c r="AD11148" s="1"/>
  <c r="AE11148"/>
  <c r="AF11148"/>
  <c r="F11149"/>
  <c r="H11149"/>
  <c r="AC11149"/>
  <c r="AD11149" s="1"/>
  <c r="AE11149"/>
  <c r="AF11149"/>
  <c r="AG11149" s="1"/>
  <c r="F11152"/>
  <c r="H11152"/>
  <c r="AC11152"/>
  <c r="AD11152" s="1"/>
  <c r="AE11152"/>
  <c r="AF11152"/>
  <c r="AG11152" s="1"/>
  <c r="F11154"/>
  <c r="H11154"/>
  <c r="AC11154"/>
  <c r="AD11154" s="1"/>
  <c r="AE11154"/>
  <c r="AF11154"/>
  <c r="F11157"/>
  <c r="H11157"/>
  <c r="AC11157"/>
  <c r="AD11157" s="1"/>
  <c r="AE11157"/>
  <c r="AF11157"/>
  <c r="F11158"/>
  <c r="H11158"/>
  <c r="AC11158"/>
  <c r="AD11158" s="1"/>
  <c r="AE11158"/>
  <c r="AF11158"/>
  <c r="F11161"/>
  <c r="H11161"/>
  <c r="AC11161"/>
  <c r="AD11161" s="1"/>
  <c r="AE11161"/>
  <c r="AF11161"/>
  <c r="H11162"/>
  <c r="AC11162"/>
  <c r="AD11162" s="1"/>
  <c r="AE11162"/>
  <c r="AF11162"/>
  <c r="F11163"/>
  <c r="H11163"/>
  <c r="AC11163"/>
  <c r="AD11163" s="1"/>
  <c r="AE11163"/>
  <c r="AF11163"/>
  <c r="H11164"/>
  <c r="AC11164"/>
  <c r="AD11164" s="1"/>
  <c r="AE11164"/>
  <c r="AF11164"/>
  <c r="F11165"/>
  <c r="H11165"/>
  <c r="AC11165"/>
  <c r="AD11165" s="1"/>
  <c r="AE11165"/>
  <c r="AF11165"/>
  <c r="F11166"/>
  <c r="H11166"/>
  <c r="AC11166"/>
  <c r="AE11166"/>
  <c r="AF11166"/>
  <c r="F11167"/>
  <c r="H11167"/>
  <c r="AC11167"/>
  <c r="AE11167"/>
  <c r="AF11167"/>
  <c r="F11168"/>
  <c r="H11168"/>
  <c r="AC11168"/>
  <c r="AD11168" s="1"/>
  <c r="AE11168"/>
  <c r="AF11168"/>
  <c r="H11169"/>
  <c r="AC11169"/>
  <c r="AD11169" s="1"/>
  <c r="AE11169"/>
  <c r="AF11169"/>
  <c r="F11170"/>
  <c r="H11170"/>
  <c r="AC11170"/>
  <c r="AD11170" s="1"/>
  <c r="AE11170"/>
  <c r="AF11170"/>
  <c r="F11171"/>
  <c r="H11171"/>
  <c r="AC11171"/>
  <c r="AD11171" s="1"/>
  <c r="AE11171"/>
  <c r="AF11171"/>
  <c r="F11174"/>
  <c r="H11174"/>
  <c r="AC11174"/>
  <c r="AD11174" s="1"/>
  <c r="AE11174"/>
  <c r="AF11174"/>
  <c r="F11175"/>
  <c r="H11175"/>
  <c r="AC11175"/>
  <c r="AD11175" s="1"/>
  <c r="AE11175"/>
  <c r="AF11175"/>
  <c r="F11176"/>
  <c r="H11176"/>
  <c r="AC11176"/>
  <c r="AD11176" s="1"/>
  <c r="AE11176"/>
  <c r="AF11176"/>
  <c r="F11179"/>
  <c r="H11179"/>
  <c r="AC11179"/>
  <c r="AD11179" s="1"/>
  <c r="AE11179"/>
  <c r="AF11179"/>
  <c r="F11181"/>
  <c r="H11181"/>
  <c r="AC11181"/>
  <c r="AD11181" s="1"/>
  <c r="AE11181"/>
  <c r="AF11181"/>
  <c r="H11185"/>
  <c r="AC11185"/>
  <c r="AD11185" s="1"/>
  <c r="AE11185"/>
  <c r="AF11185"/>
  <c r="H11186"/>
  <c r="AC11186"/>
  <c r="AD11186" s="1"/>
  <c r="AE11186"/>
  <c r="AF11186"/>
  <c r="H11187"/>
  <c r="AC11187"/>
  <c r="AD11187" s="1"/>
  <c r="AE11187"/>
  <c r="AF11187"/>
  <c r="H11188"/>
  <c r="AC11188"/>
  <c r="AD11188" s="1"/>
  <c r="AE11188"/>
  <c r="AF11188"/>
  <c r="H11189"/>
  <c r="AC11189"/>
  <c r="AD11189" s="1"/>
  <c r="AE11189"/>
  <c r="AF11189"/>
  <c r="H11190"/>
  <c r="AC11190"/>
  <c r="AD11190" s="1"/>
  <c r="AE11190"/>
  <c r="AF11190"/>
  <c r="H11191"/>
  <c r="AC11191"/>
  <c r="AD11191" s="1"/>
  <c r="AE11191"/>
  <c r="AF11191"/>
  <c r="H11192"/>
  <c r="AC11192"/>
  <c r="AD11192" s="1"/>
  <c r="AE11192"/>
  <c r="AF11192"/>
  <c r="H11193"/>
  <c r="AC11193"/>
  <c r="AD11193" s="1"/>
  <c r="AE11193"/>
  <c r="AF11193"/>
  <c r="H11194"/>
  <c r="AC11194"/>
  <c r="AD11194" s="1"/>
  <c r="AE11194"/>
  <c r="AF11194"/>
  <c r="H11195"/>
  <c r="AC11195"/>
  <c r="AD11195" s="1"/>
  <c r="AE11195"/>
  <c r="AF11195"/>
  <c r="H11196"/>
  <c r="AC11196"/>
  <c r="AE11196"/>
  <c r="AF11196"/>
  <c r="H11197"/>
  <c r="AC11197"/>
  <c r="AD11197" s="1"/>
  <c r="AE11197"/>
  <c r="AF11197"/>
  <c r="H11198"/>
  <c r="AC11198"/>
  <c r="AD11198" s="1"/>
  <c r="AE11198"/>
  <c r="AF11198"/>
  <c r="AG11198" s="1"/>
  <c r="F11200"/>
  <c r="H11200"/>
  <c r="AC11200"/>
  <c r="AD11200" s="1"/>
  <c r="AE11200"/>
  <c r="AF11200"/>
  <c r="F11201"/>
  <c r="H11201"/>
  <c r="AC11201"/>
  <c r="AD11201" s="1"/>
  <c r="AE11201"/>
  <c r="AF11201"/>
  <c r="F11202"/>
  <c r="H11202"/>
  <c r="AC11202"/>
  <c r="AD11202" s="1"/>
  <c r="AE11202"/>
  <c r="AF11202"/>
  <c r="F11203"/>
  <c r="H11203"/>
  <c r="AC11203"/>
  <c r="AD11203" s="1"/>
  <c r="AE11203"/>
  <c r="AF11203"/>
  <c r="F11204"/>
  <c r="H11204"/>
  <c r="AC11204"/>
  <c r="AD11204" s="1"/>
  <c r="AE11204"/>
  <c r="AF11204"/>
  <c r="F11205"/>
  <c r="H11205"/>
  <c r="AC11205"/>
  <c r="AD11205" s="1"/>
  <c r="AE11205"/>
  <c r="AF11205"/>
  <c r="F11206"/>
  <c r="H11206"/>
  <c r="AC11206"/>
  <c r="AD11206" s="1"/>
  <c r="AE11206"/>
  <c r="AF11206"/>
  <c r="F11207"/>
  <c r="H11207"/>
  <c r="AC11207"/>
  <c r="AD11207" s="1"/>
  <c r="AE11207"/>
  <c r="AF11207"/>
  <c r="F11208"/>
  <c r="H11208"/>
  <c r="AC11208"/>
  <c r="AD11208" s="1"/>
  <c r="AE11208"/>
  <c r="AF11208"/>
  <c r="AG11208" s="1"/>
  <c r="F11209"/>
  <c r="H11209"/>
  <c r="AC11209"/>
  <c r="AD11209" s="1"/>
  <c r="AE11209"/>
  <c r="AF11209"/>
  <c r="F11210"/>
  <c r="H11210"/>
  <c r="AC11210"/>
  <c r="AD11210" s="1"/>
  <c r="AE11210"/>
  <c r="AF11210"/>
  <c r="F11211"/>
  <c r="H11211"/>
  <c r="AC11211"/>
  <c r="AD11211" s="1"/>
  <c r="AE11211"/>
  <c r="AF11211"/>
  <c r="F11212"/>
  <c r="H11212"/>
  <c r="AC11212"/>
  <c r="AD11212" s="1"/>
  <c r="AE11212"/>
  <c r="AF11212"/>
  <c r="F11213"/>
  <c r="H11213"/>
  <c r="AC11213"/>
  <c r="AD11213" s="1"/>
  <c r="AE11213"/>
  <c r="AF11213"/>
  <c r="F11214"/>
  <c r="H11214"/>
  <c r="AC11214"/>
  <c r="AD11214" s="1"/>
  <c r="AE11214"/>
  <c r="AF11214"/>
  <c r="F11215"/>
  <c r="H11215"/>
  <c r="AC11215"/>
  <c r="AD11215" s="1"/>
  <c r="AE11215"/>
  <c r="AF11215"/>
  <c r="F11216"/>
  <c r="H11216"/>
  <c r="AC11216"/>
  <c r="AD11216" s="1"/>
  <c r="AE11216"/>
  <c r="AF11216"/>
  <c r="AG11216" s="1"/>
  <c r="F11217"/>
  <c r="H11217"/>
  <c r="AC11217"/>
  <c r="AD11217" s="1"/>
  <c r="AE11217"/>
  <c r="AF11217"/>
  <c r="F11218"/>
  <c r="H11218"/>
  <c r="AC11218"/>
  <c r="AD11218" s="1"/>
  <c r="AE11218"/>
  <c r="AF11218"/>
  <c r="F11219"/>
  <c r="H11219"/>
  <c r="AC11219"/>
  <c r="AD11219" s="1"/>
  <c r="AE11219"/>
  <c r="AF11219"/>
  <c r="F11220"/>
  <c r="H11220"/>
  <c r="AC11220"/>
  <c r="AD11220" s="1"/>
  <c r="AE11220"/>
  <c r="AF11220"/>
  <c r="F11221"/>
  <c r="H11221"/>
  <c r="AC11221"/>
  <c r="AE11221"/>
  <c r="AF11221"/>
  <c r="F11222"/>
  <c r="H11222"/>
  <c r="AC11222"/>
  <c r="AD11222" s="1"/>
  <c r="AE11222"/>
  <c r="AF11222"/>
  <c r="F11223"/>
  <c r="H11223"/>
  <c r="AC11223"/>
  <c r="AD11223" s="1"/>
  <c r="AE11223"/>
  <c r="AF11223"/>
  <c r="F11224"/>
  <c r="H11224"/>
  <c r="AC11224"/>
  <c r="AD11224" s="1"/>
  <c r="AE11224"/>
  <c r="AF11224"/>
  <c r="F11225"/>
  <c r="H11225"/>
  <c r="AC11225"/>
  <c r="AD11225" s="1"/>
  <c r="AE11225"/>
  <c r="AF11225"/>
  <c r="F11226"/>
  <c r="H11226"/>
  <c r="AC11226"/>
  <c r="AD11226" s="1"/>
  <c r="AE11226"/>
  <c r="AF11226"/>
  <c r="F11227"/>
  <c r="H11227"/>
  <c r="AC11227"/>
  <c r="AD11227" s="1"/>
  <c r="AE11227"/>
  <c r="AF11227"/>
  <c r="F11228"/>
  <c r="H11228"/>
  <c r="AC11228"/>
  <c r="AD11228" s="1"/>
  <c r="AE11228"/>
  <c r="AF11228"/>
  <c r="F11229"/>
  <c r="H11229"/>
  <c r="AC11229"/>
  <c r="AD11229" s="1"/>
  <c r="AE11229"/>
  <c r="AF11229"/>
  <c r="F11230"/>
  <c r="H11230"/>
  <c r="AC11230"/>
  <c r="AD11230" s="1"/>
  <c r="AE11230"/>
  <c r="AF11230"/>
  <c r="F11231"/>
  <c r="H11231"/>
  <c r="AC11231"/>
  <c r="AD11231" s="1"/>
  <c r="AE11231"/>
  <c r="AF11231"/>
  <c r="F11232"/>
  <c r="H11232"/>
  <c r="AC11232"/>
  <c r="AD11232" s="1"/>
  <c r="AE11232"/>
  <c r="AF11232"/>
  <c r="F11233"/>
  <c r="H11233"/>
  <c r="AC11233"/>
  <c r="AD11233" s="1"/>
  <c r="AE11233"/>
  <c r="AF11233"/>
  <c r="F11234"/>
  <c r="H11234"/>
  <c r="AC11234"/>
  <c r="AD11234" s="1"/>
  <c r="AE11234"/>
  <c r="AF11234"/>
  <c r="F11235"/>
  <c r="H11235"/>
  <c r="AC11235"/>
  <c r="AD11235" s="1"/>
  <c r="AE11235"/>
  <c r="AF11235"/>
  <c r="AG11235" s="1"/>
  <c r="F11236"/>
  <c r="H11236"/>
  <c r="AC11236"/>
  <c r="AD11236" s="1"/>
  <c r="AE11236"/>
  <c r="AF11236"/>
  <c r="F11237"/>
  <c r="H11237"/>
  <c r="AC11237"/>
  <c r="AD11237" s="1"/>
  <c r="AE11237"/>
  <c r="AF11237"/>
  <c r="F11238"/>
  <c r="H11238"/>
  <c r="AC11238"/>
  <c r="AD11238" s="1"/>
  <c r="AE11238"/>
  <c r="AF11238"/>
  <c r="F11239"/>
  <c r="H11239"/>
  <c r="AC11239"/>
  <c r="AD11239" s="1"/>
  <c r="AE11239"/>
  <c r="AF11239"/>
  <c r="F11240"/>
  <c r="H11240"/>
  <c r="AC11240"/>
  <c r="AD11240" s="1"/>
  <c r="AE11240"/>
  <c r="AF11240"/>
  <c r="F11241"/>
  <c r="H11241"/>
  <c r="AC11241"/>
  <c r="AD11241" s="1"/>
  <c r="AE11241"/>
  <c r="AF11241"/>
  <c r="F11242"/>
  <c r="H11242"/>
  <c r="AC11242"/>
  <c r="AD11242" s="1"/>
  <c r="AE11242"/>
  <c r="AF11242"/>
  <c r="F11243"/>
  <c r="H11243"/>
  <c r="AC11243"/>
  <c r="AD11243" s="1"/>
  <c r="AE11243"/>
  <c r="AF11243"/>
  <c r="F11244"/>
  <c r="H11244"/>
  <c r="AC11244"/>
  <c r="AD11244" s="1"/>
  <c r="AE11244"/>
  <c r="AF11244"/>
  <c r="AG11244" s="1"/>
  <c r="F11245"/>
  <c r="H11245"/>
  <c r="AC11245"/>
  <c r="AD11245" s="1"/>
  <c r="AE11245"/>
  <c r="AF11245"/>
  <c r="F11246"/>
  <c r="H11246"/>
  <c r="AC11246"/>
  <c r="AD11246" s="1"/>
  <c r="AE11246"/>
  <c r="AF11246"/>
  <c r="F11247"/>
  <c r="H11247"/>
  <c r="AC11247"/>
  <c r="AD11247" s="1"/>
  <c r="AE11247"/>
  <c r="AF11247"/>
  <c r="AG11247" s="1"/>
  <c r="F11248"/>
  <c r="H11248"/>
  <c r="AC11248"/>
  <c r="AD11248" s="1"/>
  <c r="AE11248"/>
  <c r="AF11248"/>
  <c r="AG11248" s="1"/>
  <c r="F11249"/>
  <c r="H11249"/>
  <c r="AC11249"/>
  <c r="AD11249" s="1"/>
  <c r="AE11249"/>
  <c r="AF11249"/>
  <c r="F11250"/>
  <c r="H11250"/>
  <c r="AC11250"/>
  <c r="AD11250" s="1"/>
  <c r="AE11250"/>
  <c r="AF11250"/>
  <c r="F11251"/>
  <c r="H11251"/>
  <c r="AC11251"/>
  <c r="AE11251"/>
  <c r="AF11251"/>
  <c r="F11252"/>
  <c r="H11252"/>
  <c r="AC11252"/>
  <c r="AD11252" s="1"/>
  <c r="AE11252"/>
  <c r="AF11252"/>
  <c r="F11253"/>
  <c r="H11253"/>
  <c r="AC11253"/>
  <c r="AE11253"/>
  <c r="AF11253"/>
  <c r="F11254"/>
  <c r="H11254"/>
  <c r="AC11254"/>
  <c r="AD11254" s="1"/>
  <c r="AE11254"/>
  <c r="AF11254"/>
  <c r="F11255"/>
  <c r="H11255"/>
  <c r="AC11255"/>
  <c r="AD11255" s="1"/>
  <c r="AE11255"/>
  <c r="AF11255"/>
  <c r="F11256"/>
  <c r="H11256"/>
  <c r="AC11256"/>
  <c r="AD11256" s="1"/>
  <c r="AE11256"/>
  <c r="AF11256"/>
  <c r="F11257"/>
  <c r="H11257"/>
  <c r="AC11257"/>
  <c r="AD11257" s="1"/>
  <c r="AE11257"/>
  <c r="AF11257"/>
  <c r="F11258"/>
  <c r="H11258"/>
  <c r="AC11258"/>
  <c r="AD11258" s="1"/>
  <c r="AE11258"/>
  <c r="AF11258"/>
  <c r="F11259"/>
  <c r="H11259"/>
  <c r="AC11259"/>
  <c r="AD11259" s="1"/>
  <c r="AE11259"/>
  <c r="AF11259"/>
  <c r="AG11259" s="1"/>
  <c r="F11260"/>
  <c r="H11260"/>
  <c r="AC11260"/>
  <c r="AD11260" s="1"/>
  <c r="AE11260"/>
  <c r="AF11260"/>
  <c r="AG11260" s="1"/>
  <c r="F11261"/>
  <c r="H11261"/>
  <c r="AC11261"/>
  <c r="AD11261" s="1"/>
  <c r="AE11261"/>
  <c r="AF11261"/>
  <c r="F11262"/>
  <c r="H11262"/>
  <c r="AC11262"/>
  <c r="AD11262" s="1"/>
  <c r="AE11262"/>
  <c r="AF11262"/>
  <c r="F11263"/>
  <c r="H11263"/>
  <c r="AC11263"/>
  <c r="AD11263" s="1"/>
  <c r="AE11263"/>
  <c r="AF11263"/>
  <c r="AG11263" s="1"/>
  <c r="F11264"/>
  <c r="H11264"/>
  <c r="AC11264"/>
  <c r="AD11264" s="1"/>
  <c r="AE11264"/>
  <c r="AF11264"/>
  <c r="AG11264" s="1"/>
  <c r="F11265"/>
  <c r="H11265"/>
  <c r="AC11265"/>
  <c r="AD11265" s="1"/>
  <c r="AE11265"/>
  <c r="AF11265"/>
  <c r="H11266"/>
  <c r="AC11266"/>
  <c r="AD11266" s="1"/>
  <c r="AE11266"/>
  <c r="AF11266"/>
  <c r="H11267"/>
  <c r="AC11267"/>
  <c r="AD11267" s="1"/>
  <c r="AE11267"/>
  <c r="AF11267"/>
  <c r="H11268"/>
  <c r="AC11268"/>
  <c r="AD11268" s="1"/>
  <c r="AE11268"/>
  <c r="AF11268"/>
  <c r="H11269"/>
  <c r="AC11269"/>
  <c r="AD11269" s="1"/>
  <c r="AE11269"/>
  <c r="AF11269"/>
  <c r="AG11269" s="1"/>
  <c r="H11270"/>
  <c r="AC11270"/>
  <c r="AD11270" s="1"/>
  <c r="AE11270"/>
  <c r="AF11270"/>
  <c r="H11271"/>
  <c r="AC11271"/>
  <c r="AD11271" s="1"/>
  <c r="AE11271"/>
  <c r="AF11271"/>
  <c r="H11272"/>
  <c r="AC11272"/>
  <c r="AD11272" s="1"/>
  <c r="AE11272"/>
  <c r="AF11272"/>
  <c r="H11273"/>
  <c r="AC11273"/>
  <c r="AD11273" s="1"/>
  <c r="AE11273"/>
  <c r="AF11273"/>
  <c r="H11274"/>
  <c r="AC11274"/>
  <c r="AD11274" s="1"/>
  <c r="AE11274"/>
  <c r="AF11274"/>
  <c r="AC11279"/>
  <c r="AD11279" s="1"/>
  <c r="AE11279"/>
  <c r="AF11279"/>
  <c r="F11281"/>
  <c r="AC11281"/>
  <c r="AD11281" s="1"/>
  <c r="AE11281"/>
  <c r="AF11281"/>
  <c r="F11283"/>
  <c r="AC11283"/>
  <c r="AE11283"/>
  <c r="AF11283"/>
  <c r="F11285"/>
  <c r="AC11285"/>
  <c r="AD11285" s="1"/>
  <c r="AE11285"/>
  <c r="AF11285"/>
  <c r="F11288"/>
  <c r="H11288"/>
  <c r="AC11288"/>
  <c r="AD11288" s="1"/>
  <c r="AE11288"/>
  <c r="AF11288"/>
  <c r="F11289"/>
  <c r="H11289"/>
  <c r="AC11289"/>
  <c r="AD11289" s="1"/>
  <c r="AE11289"/>
  <c r="AF11289"/>
  <c r="AG11289" s="1"/>
  <c r="F11290"/>
  <c r="H11290"/>
  <c r="AC11290"/>
  <c r="AD11290" s="1"/>
  <c r="AE11290"/>
  <c r="AF11290"/>
  <c r="AG11290" s="1"/>
  <c r="H11291"/>
  <c r="AC11291"/>
  <c r="AD11291" s="1"/>
  <c r="AE11291"/>
  <c r="AF11291"/>
  <c r="F11292"/>
  <c r="H11292"/>
  <c r="AC11292"/>
  <c r="AD11292" s="1"/>
  <c r="AE11292"/>
  <c r="AF11292"/>
  <c r="F11293"/>
  <c r="H11293"/>
  <c r="AC11293"/>
  <c r="AD11293" s="1"/>
  <c r="AE11293"/>
  <c r="AF11293"/>
  <c r="F11294"/>
  <c r="H11294"/>
  <c r="AC11294"/>
  <c r="AD11294" s="1"/>
  <c r="AE11294"/>
  <c r="AF11294"/>
  <c r="F11295"/>
  <c r="H11295"/>
  <c r="AC11295"/>
  <c r="AD11295" s="1"/>
  <c r="AE11295"/>
  <c r="AF11295"/>
  <c r="F11296"/>
  <c r="H11296"/>
  <c r="AC11296"/>
  <c r="AD11296" s="1"/>
  <c r="AE11296"/>
  <c r="AF11296"/>
  <c r="F11297"/>
  <c r="H11297"/>
  <c r="AC11297"/>
  <c r="AD11297" s="1"/>
  <c r="AE11297"/>
  <c r="AF11297"/>
  <c r="H11299"/>
  <c r="AC11299"/>
  <c r="AD11299" s="1"/>
  <c r="AE11299"/>
  <c r="AF11299"/>
  <c r="F11300"/>
  <c r="H11300"/>
  <c r="AC11300"/>
  <c r="AD11300" s="1"/>
  <c r="AE11300"/>
  <c r="AF11300"/>
  <c r="H11301"/>
  <c r="AC11301"/>
  <c r="AD11301" s="1"/>
  <c r="AE11301"/>
  <c r="AF11301"/>
  <c r="F11302"/>
  <c r="AC11302"/>
  <c r="AD11302" s="1"/>
  <c r="AE11302"/>
  <c r="AF11302"/>
  <c r="F11303"/>
  <c r="H11303"/>
  <c r="AC11303"/>
  <c r="AD11303" s="1"/>
  <c r="AE11303"/>
  <c r="AF11303"/>
  <c r="F11304"/>
  <c r="H11304"/>
  <c r="AC11304"/>
  <c r="AD11304" s="1"/>
  <c r="AE11304"/>
  <c r="AF11304"/>
  <c r="H11305"/>
  <c r="AC11305"/>
  <c r="AD11305" s="1"/>
  <c r="AE11305"/>
  <c r="AF11305"/>
  <c r="H11306"/>
  <c r="AC11306"/>
  <c r="AD11306" s="1"/>
  <c r="AE11306"/>
  <c r="AF11306"/>
  <c r="F11307"/>
  <c r="AC11307"/>
  <c r="AD11307" s="1"/>
  <c r="AE11307"/>
  <c r="AF11307"/>
  <c r="F11308"/>
  <c r="H11308"/>
  <c r="AC11308"/>
  <c r="AD11308" s="1"/>
  <c r="AE11308"/>
  <c r="AF11308"/>
  <c r="F11309"/>
  <c r="H11309"/>
  <c r="AC11309"/>
  <c r="AD11309" s="1"/>
  <c r="AE11309"/>
  <c r="AF11309"/>
  <c r="H11310"/>
  <c r="AC11310"/>
  <c r="AD11310" s="1"/>
  <c r="AE11310"/>
  <c r="AF11310"/>
  <c r="H11311"/>
  <c r="AC11311"/>
  <c r="AD11311" s="1"/>
  <c r="AE11311"/>
  <c r="AF11311"/>
  <c r="F11312"/>
  <c r="AC11312"/>
  <c r="AD11312" s="1"/>
  <c r="AE11312"/>
  <c r="AF11312"/>
  <c r="H11313"/>
  <c r="AC11313"/>
  <c r="AD11313" s="1"/>
  <c r="AE11313"/>
  <c r="AF11313"/>
  <c r="H11314"/>
  <c r="AC11314"/>
  <c r="AD11314" s="1"/>
  <c r="AE11314"/>
  <c r="AF11314"/>
  <c r="H11315"/>
  <c r="AC11315"/>
  <c r="AE11315"/>
  <c r="AF11315"/>
  <c r="F11316"/>
  <c r="H11316"/>
  <c r="AC11316"/>
  <c r="AD11316" s="1"/>
  <c r="AE11316"/>
  <c r="AF11316"/>
  <c r="H11319"/>
  <c r="AC11319"/>
  <c r="AD11319" s="1"/>
  <c r="AE11319"/>
  <c r="AF11319"/>
  <c r="H11320"/>
  <c r="AC11320"/>
  <c r="AD11320" s="1"/>
  <c r="AE11320"/>
  <c r="AF11320"/>
  <c r="H11321"/>
  <c r="AC11321"/>
  <c r="AD11321" s="1"/>
  <c r="AE11321"/>
  <c r="AF11321"/>
  <c r="H11323"/>
  <c r="AC11323"/>
  <c r="AD11323" s="1"/>
  <c r="AE11323"/>
  <c r="AF11323"/>
  <c r="H11324"/>
  <c r="AC11324"/>
  <c r="AD11324" s="1"/>
  <c r="AE11324"/>
  <c r="AF11324"/>
  <c r="F11325"/>
  <c r="H11325"/>
  <c r="AC11325"/>
  <c r="AE11325"/>
  <c r="AF11325"/>
  <c r="H11326"/>
  <c r="AC11326"/>
  <c r="AD11326" s="1"/>
  <c r="AE11326"/>
  <c r="AF11326"/>
  <c r="H11327"/>
  <c r="AC11327"/>
  <c r="AD11327" s="1"/>
  <c r="AE11327"/>
  <c r="AF11327"/>
  <c r="F11328"/>
  <c r="H11328"/>
  <c r="AC11328"/>
  <c r="AD11328" s="1"/>
  <c r="AE11328"/>
  <c r="AF11328"/>
  <c r="H11329"/>
  <c r="AC11329"/>
  <c r="AD11329" s="1"/>
  <c r="AE11329"/>
  <c r="AF11329"/>
  <c r="H11330"/>
  <c r="AC11330"/>
  <c r="AD11330" s="1"/>
  <c r="AE11330"/>
  <c r="AF11330"/>
  <c r="H11331"/>
  <c r="AC11331"/>
  <c r="AD11331" s="1"/>
  <c r="AE11331"/>
  <c r="AF11331"/>
  <c r="H11332"/>
  <c r="AC11332"/>
  <c r="AD11332" s="1"/>
  <c r="AE11332"/>
  <c r="AF11332"/>
  <c r="H11333"/>
  <c r="AC11333"/>
  <c r="AD11333" s="1"/>
  <c r="AE11333"/>
  <c r="AF11333"/>
  <c r="H11334"/>
  <c r="AC11334"/>
  <c r="AD11334" s="1"/>
  <c r="AE11334"/>
  <c r="AF11334"/>
  <c r="H11335"/>
  <c r="AC11335"/>
  <c r="AD11335" s="1"/>
  <c r="AE11335"/>
  <c r="AF11335"/>
  <c r="F11336"/>
  <c r="H11336"/>
  <c r="AC11336"/>
  <c r="AD11336" s="1"/>
  <c r="AE11336"/>
  <c r="AF11336"/>
  <c r="H11337"/>
  <c r="AC11337"/>
  <c r="AD11337" s="1"/>
  <c r="AE11337"/>
  <c r="AF11337"/>
  <c r="F11338"/>
  <c r="H11338"/>
  <c r="AC11338"/>
  <c r="AD11338" s="1"/>
  <c r="AE11338"/>
  <c r="AF11338"/>
  <c r="F11339"/>
  <c r="H11339"/>
  <c r="AC11339"/>
  <c r="AD11339" s="1"/>
  <c r="AE11339"/>
  <c r="AF11339"/>
  <c r="F11340"/>
  <c r="H11340"/>
  <c r="AC11340"/>
  <c r="AD11340" s="1"/>
  <c r="AE11340"/>
  <c r="AF11340"/>
  <c r="F11341"/>
  <c r="H11341"/>
  <c r="AC11341"/>
  <c r="AD11341" s="1"/>
  <c r="AE11341"/>
  <c r="AF11341"/>
  <c r="F11342"/>
  <c r="H11342"/>
  <c r="AC11342"/>
  <c r="AD11342" s="1"/>
  <c r="AE11342"/>
  <c r="AF11342"/>
  <c r="F11343"/>
  <c r="H11343"/>
  <c r="AC11343"/>
  <c r="AD11343" s="1"/>
  <c r="AE11343"/>
  <c r="AF11343"/>
  <c r="H11344"/>
  <c r="AC11344"/>
  <c r="AD11344" s="1"/>
  <c r="AE11344"/>
  <c r="AF11344"/>
  <c r="H11345"/>
  <c r="AC11345"/>
  <c r="AD11345" s="1"/>
  <c r="AE11345"/>
  <c r="AF11345"/>
  <c r="F11346"/>
  <c r="H11346"/>
  <c r="AC11346"/>
  <c r="AD11346" s="1"/>
  <c r="AE11346"/>
  <c r="AF11346"/>
  <c r="F11347"/>
  <c r="H11347"/>
  <c r="AC11347"/>
  <c r="AD11347" s="1"/>
  <c r="AE11347"/>
  <c r="AF11347"/>
  <c r="F11348"/>
  <c r="H11348"/>
  <c r="AC11348"/>
  <c r="AD11348" s="1"/>
  <c r="AE11348"/>
  <c r="AF11348"/>
  <c r="F11349"/>
  <c r="H11349"/>
  <c r="AC11349"/>
  <c r="AD11349" s="1"/>
  <c r="AE11349"/>
  <c r="AF11349"/>
  <c r="H11350"/>
  <c r="AC11350"/>
  <c r="AE11350"/>
  <c r="AF11350"/>
  <c r="F11351"/>
  <c r="H11351"/>
  <c r="AC11351"/>
  <c r="AD11351" s="1"/>
  <c r="AE11351"/>
  <c r="AF11351"/>
  <c r="AG11351" s="1"/>
  <c r="F11352"/>
  <c r="H11352"/>
  <c r="AC11352"/>
  <c r="AD11352" s="1"/>
  <c r="AE11352"/>
  <c r="AF11352"/>
  <c r="F11353"/>
  <c r="H11353"/>
  <c r="AC11353"/>
  <c r="AD11353" s="1"/>
  <c r="AE11353"/>
  <c r="AF11353"/>
  <c r="F11354"/>
  <c r="H11354"/>
  <c r="AC11354"/>
  <c r="AD11354" s="1"/>
  <c r="AE11354"/>
  <c r="AF11354"/>
  <c r="F11355"/>
  <c r="H11355"/>
  <c r="AC11355"/>
  <c r="AD11355" s="1"/>
  <c r="AE11355"/>
  <c r="AF11355"/>
  <c r="F11356"/>
  <c r="H11356"/>
  <c r="AC11356"/>
  <c r="AD11356" s="1"/>
  <c r="AE11356"/>
  <c r="AF11356"/>
  <c r="F11357"/>
  <c r="H11357"/>
  <c r="AC11357"/>
  <c r="AD11357" s="1"/>
  <c r="AE11357"/>
  <c r="AF11357"/>
  <c r="F11358"/>
  <c r="H11358"/>
  <c r="AC11358"/>
  <c r="AD11358" s="1"/>
  <c r="AE11358"/>
  <c r="AF11358"/>
  <c r="AG11358" s="1"/>
  <c r="F11359"/>
  <c r="H11359"/>
  <c r="AC11359"/>
  <c r="AD11359" s="1"/>
  <c r="AE11359"/>
  <c r="AF11359"/>
  <c r="H11360"/>
  <c r="AC11360"/>
  <c r="AD11360" s="1"/>
  <c r="AE11360"/>
  <c r="AF11360"/>
  <c r="F11361"/>
  <c r="H11361"/>
  <c r="AC11361"/>
  <c r="AD11361" s="1"/>
  <c r="AE11361"/>
  <c r="AF11361"/>
  <c r="F11362"/>
  <c r="H11362"/>
  <c r="AC11362"/>
  <c r="AD11362" s="1"/>
  <c r="AE11362"/>
  <c r="AF11362"/>
  <c r="F11363"/>
  <c r="H11363"/>
  <c r="AC11363"/>
  <c r="AD11363" s="1"/>
  <c r="AE11363"/>
  <c r="AF11363"/>
  <c r="F11364"/>
  <c r="H11364"/>
  <c r="AC11364"/>
  <c r="AD11364" s="1"/>
  <c r="AE11364"/>
  <c r="AF11364"/>
  <c r="F11365"/>
  <c r="H11365"/>
  <c r="AC11365"/>
  <c r="AD11365" s="1"/>
  <c r="AE11365"/>
  <c r="AF11365"/>
  <c r="F11366"/>
  <c r="H11366"/>
  <c r="AC11366"/>
  <c r="AD11366" s="1"/>
  <c r="AE11366"/>
  <c r="AF11366"/>
  <c r="H11367"/>
  <c r="AC11367"/>
  <c r="AE11367"/>
  <c r="AF11367"/>
  <c r="F11371"/>
  <c r="H11371"/>
  <c r="F11372"/>
  <c r="H11372"/>
  <c r="AC11372"/>
  <c r="AE11372"/>
  <c r="AF11372"/>
  <c r="F11373"/>
  <c r="H11373"/>
  <c r="AC11373"/>
  <c r="AD11373" s="1"/>
  <c r="AE11373"/>
  <c r="AF11373"/>
  <c r="F11374"/>
  <c r="H11374"/>
  <c r="AC11374"/>
  <c r="AD11374" s="1"/>
  <c r="AE11374"/>
  <c r="AF11374"/>
  <c r="F11375"/>
  <c r="H11375"/>
  <c r="AC11375"/>
  <c r="AD11375" s="1"/>
  <c r="AE11375"/>
  <c r="AF11375"/>
  <c r="F11376"/>
  <c r="H11376"/>
  <c r="AC11376"/>
  <c r="AD11376" s="1"/>
  <c r="AE11376"/>
  <c r="AF11376"/>
  <c r="F11377"/>
  <c r="H11377"/>
  <c r="AC11377"/>
  <c r="AD11377" s="1"/>
  <c r="AE11377"/>
  <c r="AF11377"/>
  <c r="F11379"/>
  <c r="H11379"/>
  <c r="AC11379"/>
  <c r="AD11379" s="1"/>
  <c r="AE11379"/>
  <c r="AF11379"/>
  <c r="F11380"/>
  <c r="H11380"/>
  <c r="AC11380"/>
  <c r="AD11380" s="1"/>
  <c r="AE11380"/>
  <c r="AF11380"/>
  <c r="F11381"/>
  <c r="H11381"/>
  <c r="AC11381"/>
  <c r="AD11381" s="1"/>
  <c r="AE11381"/>
  <c r="AF11381"/>
  <c r="F11383"/>
  <c r="H11383"/>
  <c r="AC11383"/>
  <c r="AD11383" s="1"/>
  <c r="AE11383"/>
  <c r="AF11383"/>
  <c r="F11384"/>
  <c r="H11384"/>
  <c r="AC11384"/>
  <c r="AD11384" s="1"/>
  <c r="AE11384"/>
  <c r="AF11384"/>
  <c r="F11385"/>
  <c r="H11385"/>
  <c r="AC11385"/>
  <c r="AD11385" s="1"/>
  <c r="AE11385"/>
  <c r="AF11385"/>
  <c r="F11387"/>
  <c r="H11387"/>
  <c r="AC11387"/>
  <c r="AD11387" s="1"/>
  <c r="AE11387"/>
  <c r="AF11387"/>
  <c r="F11388"/>
  <c r="H11388"/>
  <c r="AC11388"/>
  <c r="AD11388" s="1"/>
  <c r="AE11388"/>
  <c r="AF11388"/>
  <c r="F11390"/>
  <c r="H11390"/>
  <c r="AC11390"/>
  <c r="AD11390" s="1"/>
  <c r="AE11390"/>
  <c r="AF11390"/>
  <c r="F11393"/>
  <c r="H11393"/>
  <c r="AC11393"/>
  <c r="AD11393" s="1"/>
  <c r="AE11393"/>
  <c r="AF11393"/>
  <c r="F11395"/>
  <c r="H11395"/>
  <c r="AC11395"/>
  <c r="AD11395" s="1"/>
  <c r="AE11395"/>
  <c r="AF11395"/>
  <c r="F11396"/>
  <c r="H11396"/>
  <c r="AC11396"/>
  <c r="AD11396" s="1"/>
  <c r="AE11396"/>
  <c r="AF11396"/>
  <c r="F11397"/>
  <c r="H11397"/>
  <c r="AC11397"/>
  <c r="AD11397" s="1"/>
  <c r="AE11397"/>
  <c r="AF11397"/>
  <c r="F11398"/>
  <c r="H11398"/>
  <c r="AC11398"/>
  <c r="AD11398" s="1"/>
  <c r="AE11398"/>
  <c r="AF11398"/>
  <c r="F11399"/>
  <c r="H11399"/>
  <c r="AC11399"/>
  <c r="AD11399" s="1"/>
  <c r="AE11399"/>
  <c r="AF11399"/>
  <c r="F11400"/>
  <c r="H11400"/>
  <c r="AC11400"/>
  <c r="AD11400" s="1"/>
  <c r="AE11400"/>
  <c r="AF11400"/>
  <c r="F11401"/>
  <c r="H11401"/>
  <c r="AC11401"/>
  <c r="AD11401" s="1"/>
  <c r="AE11401"/>
  <c r="AF11401"/>
  <c r="F11402"/>
  <c r="H11402"/>
  <c r="AC11402"/>
  <c r="AD11402" s="1"/>
  <c r="AE11402"/>
  <c r="AF11402"/>
  <c r="F11403"/>
  <c r="H11403"/>
  <c r="AC11403"/>
  <c r="AD11403" s="1"/>
  <c r="AE11403"/>
  <c r="AF11403"/>
  <c r="F11405"/>
  <c r="H11405"/>
  <c r="AC11405"/>
  <c r="AD11405" s="1"/>
  <c r="AE11405"/>
  <c r="AF11405"/>
  <c r="F11406"/>
  <c r="H11406"/>
  <c r="AC11406"/>
  <c r="AD11406" s="1"/>
  <c r="AE11406"/>
  <c r="AF11406"/>
  <c r="F11407"/>
  <c r="H11407"/>
  <c r="AC11407"/>
  <c r="AD11407" s="1"/>
  <c r="AE11407"/>
  <c r="AF11407"/>
  <c r="AG11407" s="1"/>
  <c r="F11408"/>
  <c r="H11408"/>
  <c r="AC11408"/>
  <c r="AD11408" s="1"/>
  <c r="AE11408"/>
  <c r="AF11408"/>
  <c r="AG11408" s="1"/>
  <c r="F11409"/>
  <c r="H11409"/>
  <c r="AC11409"/>
  <c r="AD11409" s="1"/>
  <c r="AE11409"/>
  <c r="AF11409"/>
  <c r="F11410"/>
  <c r="H11410"/>
  <c r="AC11410"/>
  <c r="AD11410" s="1"/>
  <c r="AE11410"/>
  <c r="AF11410"/>
  <c r="G11411"/>
  <c r="H11411" s="1"/>
  <c r="AE11411"/>
  <c r="AF11411"/>
  <c r="G11412"/>
  <c r="H11412" s="1"/>
  <c r="AE11412"/>
  <c r="AF11412"/>
  <c r="G11413"/>
  <c r="H11413" s="1"/>
  <c r="AE11413"/>
  <c r="AF11413"/>
  <c r="G11414"/>
  <c r="H11414" s="1"/>
  <c r="AF11414"/>
  <c r="H11415"/>
  <c r="AC11415"/>
  <c r="AD11415" s="1"/>
  <c r="AE11415"/>
  <c r="AF11415"/>
  <c r="H11416"/>
  <c r="AC11416"/>
  <c r="AD11416" s="1"/>
  <c r="AE11416"/>
  <c r="AF11416"/>
  <c r="F11417"/>
  <c r="H11417"/>
  <c r="AC11417"/>
  <c r="AD11417" s="1"/>
  <c r="AF11417"/>
  <c r="F11419"/>
  <c r="H11419"/>
  <c r="AC11419"/>
  <c r="AD11419" s="1"/>
  <c r="AE11419"/>
  <c r="AF11419"/>
  <c r="F11422"/>
  <c r="H11422"/>
  <c r="AC11422"/>
  <c r="AD11422" s="1"/>
  <c r="AE11422"/>
  <c r="AF11422"/>
  <c r="F11424"/>
  <c r="H11424"/>
  <c r="AC11424"/>
  <c r="AD11424" s="1"/>
  <c r="AE11424"/>
  <c r="AF11424"/>
  <c r="F11425"/>
  <c r="H11425"/>
  <c r="F11426"/>
  <c r="H11426"/>
  <c r="AC11426"/>
  <c r="AD11426" s="1"/>
  <c r="AE11426"/>
  <c r="AF11426"/>
  <c r="F11427"/>
  <c r="H11427"/>
  <c r="AC11427"/>
  <c r="AD11427" s="1"/>
  <c r="AE11427"/>
  <c r="AF11427"/>
  <c r="F11428"/>
  <c r="H11428"/>
  <c r="AC11428"/>
  <c r="AD11428" s="1"/>
  <c r="AE11428"/>
  <c r="AF11428"/>
  <c r="F11429"/>
  <c r="H11429"/>
  <c r="AC11429"/>
  <c r="AD11429" s="1"/>
  <c r="AE11429"/>
  <c r="AF11429"/>
  <c r="H11430"/>
  <c r="F11431"/>
  <c r="H11431"/>
  <c r="AC11431"/>
  <c r="AD11431" s="1"/>
  <c r="AE11431"/>
  <c r="AF11431"/>
  <c r="F11432"/>
  <c r="H11432"/>
  <c r="F11433"/>
  <c r="H11433"/>
  <c r="AC11433"/>
  <c r="AD11433" s="1"/>
  <c r="AE11433"/>
  <c r="AF11433"/>
  <c r="F11434"/>
  <c r="H11434"/>
  <c r="AC11434"/>
  <c r="AD11434" s="1"/>
  <c r="AE11434"/>
  <c r="AF11434"/>
  <c r="AG11434" s="1"/>
  <c r="F11435"/>
  <c r="H11435"/>
  <c r="AB11435"/>
  <c r="AC11435" s="1"/>
  <c r="AD11435"/>
  <c r="AE11435"/>
  <c r="F11436"/>
  <c r="H11436"/>
  <c r="AC11436"/>
  <c r="AD11436" s="1"/>
  <c r="AE11436"/>
  <c r="AF11436"/>
  <c r="F11437"/>
  <c r="H11437"/>
  <c r="AC11437"/>
  <c r="AD11437" s="1"/>
  <c r="AE11437"/>
  <c r="AF11437"/>
  <c r="F11438"/>
  <c r="H11438"/>
  <c r="AC11438"/>
  <c r="AD11438" s="1"/>
  <c r="AE11438"/>
  <c r="AF11438"/>
  <c r="F11440"/>
  <c r="H11440"/>
  <c r="AC11440"/>
  <c r="AD11440" s="1"/>
  <c r="AE11440"/>
  <c r="AF11440"/>
  <c r="F11441"/>
  <c r="H11441"/>
  <c r="AC11441"/>
  <c r="AD11441" s="1"/>
  <c r="AE11441"/>
  <c r="AF11441"/>
  <c r="F11442"/>
  <c r="H11442"/>
  <c r="AC11442"/>
  <c r="AD11442" s="1"/>
  <c r="AE11442"/>
  <c r="AF11442"/>
  <c r="F11443"/>
  <c r="H11443"/>
  <c r="AC11443"/>
  <c r="AD11443" s="1"/>
  <c r="AE11443"/>
  <c r="AF11443"/>
  <c r="F11444"/>
  <c r="H11444"/>
  <c r="AC11444"/>
  <c r="AD11444" s="1"/>
  <c r="AE11444"/>
  <c r="AF11444"/>
  <c r="F11445"/>
  <c r="H11445"/>
  <c r="AC11445"/>
  <c r="AD11445" s="1"/>
  <c r="AE11445"/>
  <c r="AF11445"/>
  <c r="F11447"/>
  <c r="H11447"/>
  <c r="AC11447"/>
  <c r="AD11447" s="1"/>
  <c r="AE11447"/>
  <c r="AF11447"/>
  <c r="F11448"/>
  <c r="H11448"/>
  <c r="AC11448"/>
  <c r="AD11448" s="1"/>
  <c r="AE11448"/>
  <c r="AF11448"/>
  <c r="F11450"/>
  <c r="H11450"/>
  <c r="AC11450"/>
  <c r="AD11450" s="1"/>
  <c r="AE11450"/>
  <c r="AF11450"/>
  <c r="F11452"/>
  <c r="H11452"/>
  <c r="AC11452"/>
  <c r="AD11452" s="1"/>
  <c r="AF11452"/>
  <c r="F11454"/>
  <c r="H11454"/>
  <c r="AC11454"/>
  <c r="AD11454" s="1"/>
  <c r="AE11454"/>
  <c r="AF11454"/>
  <c r="F11455"/>
  <c r="H11455"/>
  <c r="AC11455"/>
  <c r="AD11455" s="1"/>
  <c r="AE11455"/>
  <c r="AF11455"/>
  <c r="F11457"/>
  <c r="H11457"/>
  <c r="AC11457"/>
  <c r="AD11457" s="1"/>
  <c r="AE11457"/>
  <c r="AF11457"/>
  <c r="F11458"/>
  <c r="H11458"/>
  <c r="AC11458"/>
  <c r="AD11458" s="1"/>
  <c r="AE11458"/>
  <c r="AF11458"/>
  <c r="F11459"/>
  <c r="H11459"/>
  <c r="AC11459"/>
  <c r="AD11459" s="1"/>
  <c r="AE11459"/>
  <c r="AF11459"/>
  <c r="F11460"/>
  <c r="H11460"/>
  <c r="AC11460"/>
  <c r="AD11460" s="1"/>
  <c r="AF11460"/>
  <c r="F11461"/>
  <c r="H11461"/>
  <c r="AC11461"/>
  <c r="AD11461" s="1"/>
  <c r="AE11461"/>
  <c r="AF11461"/>
  <c r="F11462"/>
  <c r="H11462"/>
  <c r="AC11462"/>
  <c r="AD11462" s="1"/>
  <c r="AE11462"/>
  <c r="AF11462"/>
  <c r="F11463"/>
  <c r="H11463"/>
  <c r="AC11463"/>
  <c r="AD11463" s="1"/>
  <c r="AE11463"/>
  <c r="AF11463"/>
  <c r="F11464"/>
  <c r="H11464"/>
  <c r="AC11464"/>
  <c r="AD11464" s="1"/>
  <c r="AE11464"/>
  <c r="AF11464"/>
  <c r="AG11464" s="1"/>
  <c r="F11465"/>
  <c r="H11465"/>
  <c r="AC11465"/>
  <c r="AD11465" s="1"/>
  <c r="AE11465"/>
  <c r="AF11465"/>
  <c r="F11466"/>
  <c r="H11466"/>
  <c r="AC11466"/>
  <c r="AD11466" s="1"/>
  <c r="AE11466"/>
  <c r="AF11466"/>
  <c r="F11467"/>
  <c r="H11467"/>
  <c r="AC11467"/>
  <c r="AD11467" s="1"/>
  <c r="AF11467"/>
  <c r="H11468"/>
  <c r="AC11468"/>
  <c r="AE11468"/>
  <c r="AF11468"/>
  <c r="H11469"/>
  <c r="AC11469"/>
  <c r="AD11469" s="1"/>
  <c r="AE11469"/>
  <c r="AF11469"/>
  <c r="H11470"/>
  <c r="AC11470"/>
  <c r="AD11470" s="1"/>
  <c r="AE11470"/>
  <c r="AF11470"/>
  <c r="AG11470" s="1"/>
  <c r="H11471"/>
  <c r="AC11471"/>
  <c r="AD11471" s="1"/>
  <c r="AE11471"/>
  <c r="AF11471"/>
  <c r="H11472"/>
  <c r="AC11472"/>
  <c r="AD11472" s="1"/>
  <c r="AE11472"/>
  <c r="AF11472"/>
  <c r="F11473"/>
  <c r="H11473"/>
  <c r="AC11473"/>
  <c r="AD11473" s="1"/>
  <c r="AE11473"/>
  <c r="AF11473"/>
  <c r="F11474"/>
  <c r="H11474"/>
  <c r="AC11474"/>
  <c r="AD11474" s="1"/>
  <c r="AF11474"/>
  <c r="F11475"/>
  <c r="H11475"/>
  <c r="AC11475"/>
  <c r="AD11475" s="1"/>
  <c r="AF11475"/>
  <c r="F11476"/>
  <c r="H11476"/>
  <c r="AC11476"/>
  <c r="AD11476" s="1"/>
  <c r="AF11476"/>
  <c r="F11477"/>
  <c r="H11477"/>
  <c r="AC11477"/>
  <c r="AD11477" s="1"/>
  <c r="AF11477"/>
  <c r="F11478"/>
  <c r="H11478"/>
  <c r="AC11478"/>
  <c r="AD11478" s="1"/>
  <c r="AF11478"/>
  <c r="F11479"/>
  <c r="H11479"/>
  <c r="AC11479"/>
  <c r="AD11479" s="1"/>
  <c r="AF11479"/>
  <c r="F11481"/>
  <c r="H11481"/>
  <c r="AC11481"/>
  <c r="AD11481" s="1"/>
  <c r="AE11481"/>
  <c r="AF11481"/>
  <c r="F11482"/>
  <c r="H11482"/>
  <c r="AC11482"/>
  <c r="AD11482" s="1"/>
  <c r="AE11482"/>
  <c r="AF11482"/>
  <c r="F11483"/>
  <c r="H11483"/>
  <c r="AC11483"/>
  <c r="AD11483" s="1"/>
  <c r="AE11483"/>
  <c r="AF11483"/>
  <c r="F11484"/>
  <c r="H11484"/>
  <c r="AC11484"/>
  <c r="AD11484" s="1"/>
  <c r="AE11484"/>
  <c r="AF11484"/>
  <c r="F11485"/>
  <c r="H11485"/>
  <c r="AC11485"/>
  <c r="AD11485" s="1"/>
  <c r="AE11485"/>
  <c r="AF11485"/>
  <c r="F11486"/>
  <c r="H11486"/>
  <c r="AC11486"/>
  <c r="AD11486" s="1"/>
  <c r="AF11486"/>
  <c r="F11487"/>
  <c r="H11487"/>
  <c r="AC11487"/>
  <c r="AD11487" s="1"/>
  <c r="AE11487"/>
  <c r="AF11487"/>
  <c r="F11488"/>
  <c r="H11488"/>
  <c r="AC11488"/>
  <c r="AD11488" s="1"/>
  <c r="AE11488"/>
  <c r="AF11488"/>
  <c r="F11489"/>
  <c r="H11489"/>
  <c r="AC11489"/>
  <c r="AD11489" s="1"/>
  <c r="AE11489"/>
  <c r="AF11489"/>
  <c r="F11491"/>
  <c r="H11491"/>
  <c r="AC11491"/>
  <c r="AD11491" s="1"/>
  <c r="AE11491"/>
  <c r="AF11491"/>
  <c r="F11492"/>
  <c r="H11492"/>
  <c r="AC11492"/>
  <c r="AD11492" s="1"/>
  <c r="AE11492"/>
  <c r="AF11492"/>
  <c r="F11494"/>
  <c r="H11494"/>
  <c r="AC11494"/>
  <c r="AD11494" s="1"/>
  <c r="AF11494"/>
  <c r="F11496"/>
  <c r="H11496"/>
  <c r="AC11496"/>
  <c r="AD11496" s="1"/>
  <c r="AF11496"/>
  <c r="F11499"/>
  <c r="H11499"/>
  <c r="AC11499"/>
  <c r="AD11499" s="1"/>
  <c r="AE11499"/>
  <c r="AF11499"/>
  <c r="F11500"/>
  <c r="H11500"/>
  <c r="AC11500"/>
  <c r="AE11500"/>
  <c r="AF11500"/>
  <c r="F11501"/>
  <c r="H11501"/>
  <c r="AC11501"/>
  <c r="AD11501" s="1"/>
  <c r="AE11501"/>
  <c r="AF11501"/>
  <c r="AG11501" s="1"/>
  <c r="F11502"/>
  <c r="H11502"/>
  <c r="AC11502"/>
  <c r="AD11502" s="1"/>
  <c r="AE11502"/>
  <c r="AF11502"/>
  <c r="AG11502" s="1"/>
  <c r="F11503"/>
  <c r="H11503"/>
  <c r="AC11503"/>
  <c r="AD11503" s="1"/>
  <c r="AE11503"/>
  <c r="AF11503"/>
  <c r="F11504"/>
  <c r="H11504"/>
  <c r="AC11504"/>
  <c r="AD11504" s="1"/>
  <c r="AE11504"/>
  <c r="AF11504"/>
  <c r="F11505"/>
  <c r="H11505"/>
  <c r="AC11505"/>
  <c r="AD11505" s="1"/>
  <c r="AE11505"/>
  <c r="AF11505"/>
  <c r="F11506"/>
  <c r="H11506"/>
  <c r="AC11506"/>
  <c r="AD11506" s="1"/>
  <c r="AE11506"/>
  <c r="AF11506"/>
  <c r="F11507"/>
  <c r="H11507"/>
  <c r="AC11507"/>
  <c r="AD11507" s="1"/>
  <c r="AE11507"/>
  <c r="AF11507"/>
  <c r="F11508"/>
  <c r="H11508"/>
  <c r="AC11508"/>
  <c r="AD11508" s="1"/>
  <c r="AE11508"/>
  <c r="AF11508"/>
  <c r="F11509"/>
  <c r="H11509"/>
  <c r="AC11509"/>
  <c r="AD11509" s="1"/>
  <c r="AE11509"/>
  <c r="AF11509"/>
  <c r="F11510"/>
  <c r="H11510"/>
  <c r="AC11510"/>
  <c r="AD11510" s="1"/>
  <c r="AE11510"/>
  <c r="AF11510"/>
  <c r="F11511"/>
  <c r="H11511"/>
  <c r="AC11511"/>
  <c r="AD11511" s="1"/>
  <c r="AE11511"/>
  <c r="AF11511"/>
  <c r="F11513"/>
  <c r="H11513"/>
  <c r="AC11513"/>
  <c r="AD11513" s="1"/>
  <c r="AE11513"/>
  <c r="AF11513"/>
  <c r="F11514"/>
  <c r="H11514"/>
  <c r="AC11514"/>
  <c r="AD11514" s="1"/>
  <c r="AE11514"/>
  <c r="AF11514"/>
  <c r="F11515"/>
  <c r="H11515"/>
  <c r="AC11515"/>
  <c r="AD11515" s="1"/>
  <c r="AE11515"/>
  <c r="AF11515"/>
  <c r="F11516"/>
  <c r="H11516"/>
  <c r="AC11516"/>
  <c r="AD11516" s="1"/>
  <c r="AE11516"/>
  <c r="AF11516"/>
  <c r="H11517"/>
  <c r="AC11517"/>
  <c r="AD11517" s="1"/>
  <c r="AE11517"/>
  <c r="AF11517"/>
  <c r="F11518"/>
  <c r="H11518"/>
  <c r="AC11518"/>
  <c r="AD11518" s="1"/>
  <c r="AE11518"/>
  <c r="AF11518"/>
  <c r="F11519"/>
  <c r="H11519"/>
  <c r="AC11519"/>
  <c r="AD11519" s="1"/>
  <c r="AE11519"/>
  <c r="AF11519"/>
  <c r="F11520"/>
  <c r="H11520"/>
  <c r="AC11520"/>
  <c r="AD11520" s="1"/>
  <c r="AE11520"/>
  <c r="AF11520"/>
  <c r="F11521"/>
  <c r="H11521"/>
  <c r="AC11521"/>
  <c r="AD11521" s="1"/>
  <c r="AE11521"/>
  <c r="AF11521"/>
  <c r="F11522"/>
  <c r="H11522"/>
  <c r="AC11522"/>
  <c r="AD11522" s="1"/>
  <c r="AE11522"/>
  <c r="AF11522"/>
  <c r="F11523"/>
  <c r="H11523"/>
  <c r="AC11523"/>
  <c r="AD11523" s="1"/>
  <c r="AE11523"/>
  <c r="AF11523"/>
  <c r="F11524"/>
  <c r="H11524"/>
  <c r="AC11524"/>
  <c r="AD11524" s="1"/>
  <c r="AE11524"/>
  <c r="AF11524"/>
  <c r="F11525"/>
  <c r="H11525"/>
  <c r="AC11525"/>
  <c r="AD11525" s="1"/>
  <c r="AE11525"/>
  <c r="AF11525"/>
  <c r="F11526"/>
  <c r="H11526"/>
  <c r="AC11526"/>
  <c r="AD11526" s="1"/>
  <c r="AE11526"/>
  <c r="AF11526"/>
  <c r="F11527"/>
  <c r="H11527"/>
  <c r="AC11527"/>
  <c r="AD11527" s="1"/>
  <c r="AE11527"/>
  <c r="AF11527"/>
  <c r="F11528"/>
  <c r="H11528"/>
  <c r="AC11528"/>
  <c r="AD11528" s="1"/>
  <c r="AE11528"/>
  <c r="AF11528"/>
  <c r="AG11528" s="1"/>
  <c r="F11529"/>
  <c r="H11529"/>
  <c r="AC11529"/>
  <c r="AD11529" s="1"/>
  <c r="AE11529"/>
  <c r="AF11529"/>
  <c r="F11530"/>
  <c r="H11530"/>
  <c r="AC11530"/>
  <c r="AD11530" s="1"/>
  <c r="AE11530"/>
  <c r="AF11530"/>
  <c r="F11531"/>
  <c r="H11531"/>
  <c r="AC11531"/>
  <c r="AD11531" s="1"/>
  <c r="AE11531"/>
  <c r="AF11531"/>
  <c r="F11532"/>
  <c r="H11532"/>
  <c r="AC11532"/>
  <c r="AD11532" s="1"/>
  <c r="AE11532"/>
  <c r="AF11532"/>
  <c r="F11533"/>
  <c r="H11533"/>
  <c r="AC11533"/>
  <c r="AD11533" s="1"/>
  <c r="AE11533"/>
  <c r="AF11533"/>
  <c r="F11534"/>
  <c r="H11534"/>
  <c r="AC11534"/>
  <c r="AD11534" s="1"/>
  <c r="AE11534"/>
  <c r="AF11534"/>
  <c r="F11535"/>
  <c r="H11535"/>
  <c r="AC11535"/>
  <c r="AD11535" s="1"/>
  <c r="AE11535"/>
  <c r="AF11535"/>
  <c r="F11536"/>
  <c r="H11536"/>
  <c r="AC11536"/>
  <c r="AD11536" s="1"/>
  <c r="AE11536"/>
  <c r="AF11536"/>
  <c r="F11537"/>
  <c r="H11537"/>
  <c r="AC11537"/>
  <c r="AD11537" s="1"/>
  <c r="AE11537"/>
  <c r="AF11537"/>
  <c r="F11538"/>
  <c r="H11538"/>
  <c r="AC11538"/>
  <c r="AD11538" s="1"/>
  <c r="AE11538"/>
  <c r="AF11538"/>
  <c r="F11539"/>
  <c r="H11539"/>
  <c r="AC11539"/>
  <c r="AD11539" s="1"/>
  <c r="AE11539"/>
  <c r="AF11539"/>
  <c r="AG11539" s="1"/>
  <c r="F11541"/>
  <c r="H11541"/>
  <c r="AC11541"/>
  <c r="AD11541" s="1"/>
  <c r="AE11541"/>
  <c r="AF11541"/>
  <c r="H11542"/>
  <c r="AC11542"/>
  <c r="AD11542" s="1"/>
  <c r="AE11542"/>
  <c r="AF11542"/>
  <c r="F11543"/>
  <c r="H11543"/>
  <c r="AC11543"/>
  <c r="AD11543" s="1"/>
  <c r="AE11543"/>
  <c r="AF11543"/>
  <c r="F11544"/>
  <c r="H11544"/>
  <c r="AC11544"/>
  <c r="AD11544" s="1"/>
  <c r="AE11544"/>
  <c r="AF11544"/>
  <c r="F11545"/>
  <c r="H11545"/>
  <c r="AC11545"/>
  <c r="AD11545" s="1"/>
  <c r="AE11545"/>
  <c r="AF11545"/>
  <c r="F11546"/>
  <c r="H11546"/>
  <c r="AC11546"/>
  <c r="AD11546" s="1"/>
  <c r="AE11546"/>
  <c r="AF11546"/>
  <c r="F11547"/>
  <c r="H11547"/>
  <c r="AC11547"/>
  <c r="AD11547" s="1"/>
  <c r="AE11547"/>
  <c r="AF11547"/>
  <c r="F11548"/>
  <c r="H11548"/>
  <c r="AC11548"/>
  <c r="AD11548" s="1"/>
  <c r="AE11548"/>
  <c r="AF11548"/>
  <c r="F11549"/>
  <c r="H11549"/>
  <c r="AC11549"/>
  <c r="AD11549" s="1"/>
  <c r="AE11549"/>
  <c r="AF11549"/>
  <c r="F11550"/>
  <c r="H11550"/>
  <c r="AC11550"/>
  <c r="AD11550" s="1"/>
  <c r="AE11550"/>
  <c r="AF11550"/>
  <c r="AG11550" s="1"/>
  <c r="F11551"/>
  <c r="H11551"/>
  <c r="AC11551"/>
  <c r="AD11551" s="1"/>
  <c r="AE11551"/>
  <c r="AF11551"/>
  <c r="F11552"/>
  <c r="H11552"/>
  <c r="AC11552"/>
  <c r="AD11552" s="1"/>
  <c r="AE11552"/>
  <c r="AF11552"/>
  <c r="H11553"/>
  <c r="AC11553"/>
  <c r="AD11553" s="1"/>
  <c r="AE11553"/>
  <c r="AF11553"/>
  <c r="F11555"/>
  <c r="H11555"/>
  <c r="AC11555"/>
  <c r="AD11555" s="1"/>
  <c r="AE11555"/>
  <c r="AF11555"/>
  <c r="F11556"/>
  <c r="H11556"/>
  <c r="AC11556"/>
  <c r="AD11556" s="1"/>
  <c r="AE11556"/>
  <c r="AF11556"/>
  <c r="F11557"/>
  <c r="H11557"/>
  <c r="AC11557"/>
  <c r="AD11557" s="1"/>
  <c r="AE11557"/>
  <c r="AF11557"/>
  <c r="F11558"/>
  <c r="H11558"/>
  <c r="AC11558"/>
  <c r="AD11558" s="1"/>
  <c r="AE11558"/>
  <c r="AF11558"/>
  <c r="H11559"/>
  <c r="AC11559"/>
  <c r="AD11559" s="1"/>
  <c r="AE11559"/>
  <c r="AF11559"/>
  <c r="F11560"/>
  <c r="H11560"/>
  <c r="AC11560"/>
  <c r="AD11560" s="1"/>
  <c r="AE11560"/>
  <c r="AF11560"/>
  <c r="F11561"/>
  <c r="H11561"/>
  <c r="AC11561"/>
  <c r="AD11561" s="1"/>
  <c r="AE11561"/>
  <c r="AF11561"/>
  <c r="F11562"/>
  <c r="H11562"/>
  <c r="AC11562"/>
  <c r="AD11562" s="1"/>
  <c r="AE11562"/>
  <c r="AF11562"/>
  <c r="F11563"/>
  <c r="H11563"/>
  <c r="AC11563"/>
  <c r="AD11563" s="1"/>
  <c r="AE11563"/>
  <c r="AF11563"/>
  <c r="F11564"/>
  <c r="H11564"/>
  <c r="AC11564"/>
  <c r="AD11564" s="1"/>
  <c r="AE11564"/>
  <c r="AF11564"/>
  <c r="F11565"/>
  <c r="H11565"/>
  <c r="AC11565"/>
  <c r="AD11565" s="1"/>
  <c r="AE11565"/>
  <c r="AF11565"/>
  <c r="F11566"/>
  <c r="H11566"/>
  <c r="AC11566"/>
  <c r="AD11566" s="1"/>
  <c r="AE11566"/>
  <c r="AF11566"/>
  <c r="F11567"/>
  <c r="H11567"/>
  <c r="AC11567"/>
  <c r="AD11567" s="1"/>
  <c r="AE11567"/>
  <c r="AF11567"/>
  <c r="AG11567" s="1"/>
  <c r="H11568"/>
  <c r="AC11568"/>
  <c r="AD11568" s="1"/>
  <c r="AE11568"/>
  <c r="AF11568"/>
  <c r="F11569"/>
  <c r="H11569"/>
  <c r="AC11569"/>
  <c r="AD11569" s="1"/>
  <c r="AE11569"/>
  <c r="AF11569"/>
  <c r="H11570"/>
  <c r="AC11570"/>
  <c r="AD11570" s="1"/>
  <c r="AE11570"/>
  <c r="AF11570"/>
  <c r="AG11570" s="1"/>
  <c r="F11571"/>
  <c r="H11571"/>
  <c r="AC11571"/>
  <c r="AD11571" s="1"/>
  <c r="AE11571"/>
  <c r="AF11571"/>
  <c r="AG11571" s="1"/>
  <c r="F11572"/>
  <c r="H11572"/>
  <c r="AC11572"/>
  <c r="AD11572" s="1"/>
  <c r="AE11572"/>
  <c r="AF11572"/>
  <c r="F11573"/>
  <c r="H11573"/>
  <c r="AC11573"/>
  <c r="AD11573" s="1"/>
  <c r="AE11573"/>
  <c r="AF11573"/>
  <c r="F11574"/>
  <c r="H11574"/>
  <c r="AC11574"/>
  <c r="AD11574" s="1"/>
  <c r="AE11574"/>
  <c r="AF11574"/>
  <c r="F11575"/>
  <c r="H11575"/>
  <c r="AC11575"/>
  <c r="AD11575" s="1"/>
  <c r="AE11575"/>
  <c r="AF11575"/>
  <c r="F11576"/>
  <c r="H11576"/>
  <c r="AC11576"/>
  <c r="AD11576" s="1"/>
  <c r="AE11576"/>
  <c r="AF11576"/>
  <c r="F11577"/>
  <c r="H11577"/>
  <c r="AC11577"/>
  <c r="AD11577" s="1"/>
  <c r="AE11577"/>
  <c r="AF11577"/>
  <c r="F11578"/>
  <c r="H11578"/>
  <c r="AC11578"/>
  <c r="AD11578" s="1"/>
  <c r="AE11578"/>
  <c r="AF11578"/>
  <c r="F11579"/>
  <c r="H11579"/>
  <c r="AC11579"/>
  <c r="AD11579" s="1"/>
  <c r="AE11579"/>
  <c r="AF11579"/>
  <c r="F11580"/>
  <c r="H11580"/>
  <c r="AC11580"/>
  <c r="AD11580" s="1"/>
  <c r="AE11580"/>
  <c r="AF11580"/>
  <c r="F11581"/>
  <c r="H11581"/>
  <c r="AC11581"/>
  <c r="AD11581" s="1"/>
  <c r="AE11581"/>
  <c r="AF11581"/>
  <c r="F11582"/>
  <c r="H11582"/>
  <c r="AC11582"/>
  <c r="AD11582" s="1"/>
  <c r="AE11582"/>
  <c r="AF11582"/>
  <c r="F11583"/>
  <c r="H11583"/>
  <c r="AC11583"/>
  <c r="AD11583" s="1"/>
  <c r="AE11583"/>
  <c r="AF11583"/>
  <c r="F11584"/>
  <c r="H11584"/>
  <c r="AC11584"/>
  <c r="AD11584" s="1"/>
  <c r="AE11584"/>
  <c r="AF11584"/>
  <c r="H11585"/>
  <c r="AC11585"/>
  <c r="AD11585" s="1"/>
  <c r="AE11585"/>
  <c r="AF11585"/>
  <c r="H11586"/>
  <c r="AC11586"/>
  <c r="AD11586" s="1"/>
  <c r="AE11586"/>
  <c r="AF11586"/>
  <c r="F11587"/>
  <c r="H11587"/>
  <c r="AC11587"/>
  <c r="AD11587" s="1"/>
  <c r="AE11587"/>
  <c r="AF11587"/>
  <c r="F11588"/>
  <c r="H11588"/>
  <c r="AC11588"/>
  <c r="AD11588" s="1"/>
  <c r="AE11588"/>
  <c r="AF11588"/>
  <c r="F11589"/>
  <c r="H11589"/>
  <c r="AC11589"/>
  <c r="AD11589" s="1"/>
  <c r="AE11589"/>
  <c r="AF11589"/>
  <c r="F11590"/>
  <c r="H11590"/>
  <c r="AC11590"/>
  <c r="AD11590" s="1"/>
  <c r="AE11590"/>
  <c r="AF11590"/>
  <c r="F11591"/>
  <c r="H11591"/>
  <c r="AC11591"/>
  <c r="AD11591" s="1"/>
  <c r="AE11591"/>
  <c r="AF11591"/>
  <c r="F11592"/>
  <c r="H11592"/>
  <c r="AC11592"/>
  <c r="AD11592" s="1"/>
  <c r="AE11592"/>
  <c r="AF11592"/>
  <c r="F11593"/>
  <c r="H11593"/>
  <c r="AC11593"/>
  <c r="AD11593" s="1"/>
  <c r="AE11593"/>
  <c r="AF11593"/>
  <c r="F11594"/>
  <c r="H11594"/>
  <c r="AC11594"/>
  <c r="AD11594" s="1"/>
  <c r="AE11594"/>
  <c r="AF11594"/>
  <c r="F11595"/>
  <c r="H11595"/>
  <c r="AC11595"/>
  <c r="AD11595" s="1"/>
  <c r="AE11595"/>
  <c r="AF11595"/>
  <c r="F11596"/>
  <c r="H11596"/>
  <c r="AC11596"/>
  <c r="AD11596" s="1"/>
  <c r="AE11596"/>
  <c r="AF11596"/>
  <c r="F11597"/>
  <c r="H11597"/>
  <c r="AC11597"/>
  <c r="AD11597" s="1"/>
  <c r="AE11597"/>
  <c r="AF11597"/>
  <c r="F11598"/>
  <c r="H11598"/>
  <c r="AC11598"/>
  <c r="AD11598" s="1"/>
  <c r="AE11598"/>
  <c r="AF11598"/>
  <c r="F11599"/>
  <c r="H11599"/>
  <c r="AC11599"/>
  <c r="AD11599" s="1"/>
  <c r="AE11599"/>
  <c r="AF11599"/>
  <c r="F11600"/>
  <c r="H11600"/>
  <c r="AC11600"/>
  <c r="AE11600"/>
  <c r="AF11600"/>
  <c r="H11601"/>
  <c r="AC11601"/>
  <c r="AD11601" s="1"/>
  <c r="AE11601"/>
  <c r="AF11601"/>
  <c r="F11602"/>
  <c r="H11602"/>
  <c r="AC11602"/>
  <c r="AD11602" s="1"/>
  <c r="AE11602"/>
  <c r="AF11602"/>
  <c r="F11603"/>
  <c r="H11603"/>
  <c r="AC11603"/>
  <c r="AD11603" s="1"/>
  <c r="AE11603"/>
  <c r="AF11603"/>
  <c r="F11604"/>
  <c r="H11604"/>
  <c r="AC11604"/>
  <c r="AD11604" s="1"/>
  <c r="AE11604"/>
  <c r="AF11604"/>
  <c r="F11605"/>
  <c r="H11605"/>
  <c r="AC11605"/>
  <c r="AD11605" s="1"/>
  <c r="AE11605"/>
  <c r="AF11605"/>
  <c r="H11606"/>
  <c r="AC11606"/>
  <c r="AD11606" s="1"/>
  <c r="AE11606"/>
  <c r="AF11606"/>
  <c r="F11607"/>
  <c r="H11607"/>
  <c r="AC11607"/>
  <c r="AD11607" s="1"/>
  <c r="AE11607"/>
  <c r="AF11607"/>
  <c r="F11608"/>
  <c r="H11608"/>
  <c r="AC11608"/>
  <c r="AD11608" s="1"/>
  <c r="AE11608"/>
  <c r="AF11608"/>
  <c r="H11609"/>
  <c r="AC11609"/>
  <c r="AD11609" s="1"/>
  <c r="AE11609"/>
  <c r="AF11609"/>
  <c r="F11610"/>
  <c r="H11610"/>
  <c r="AC11610"/>
  <c r="AD11610" s="1"/>
  <c r="AE11610"/>
  <c r="AF11610"/>
  <c r="F11611"/>
  <c r="H11611"/>
  <c r="AC11611"/>
  <c r="AD11611" s="1"/>
  <c r="AE11611"/>
  <c r="AF11611"/>
  <c r="F11612"/>
  <c r="H11612"/>
  <c r="AC11612"/>
  <c r="AD11612" s="1"/>
  <c r="AE11612"/>
  <c r="AF11612"/>
  <c r="F11613"/>
  <c r="H11613"/>
  <c r="AC11613"/>
  <c r="AD11613" s="1"/>
  <c r="AE11613"/>
  <c r="AF11613"/>
  <c r="F11614"/>
  <c r="H11614"/>
  <c r="AC11614"/>
  <c r="AD11614" s="1"/>
  <c r="AE11614"/>
  <c r="AF11614"/>
  <c r="F11615"/>
  <c r="H11615"/>
  <c r="AC11615"/>
  <c r="AD11615" s="1"/>
  <c r="AE11615"/>
  <c r="AF11615"/>
  <c r="F11616"/>
  <c r="H11616"/>
  <c r="AC11616"/>
  <c r="AD11616" s="1"/>
  <c r="AE11616"/>
  <c r="AF11616"/>
  <c r="F11617"/>
  <c r="H11617"/>
  <c r="AC11617"/>
  <c r="AD11617" s="1"/>
  <c r="AE11617"/>
  <c r="AF11617"/>
  <c r="F11618"/>
  <c r="H11618"/>
  <c r="AC11618"/>
  <c r="AD11618" s="1"/>
  <c r="AE11618"/>
  <c r="AF11618"/>
  <c r="F11619"/>
  <c r="H11619"/>
  <c r="AC11619"/>
  <c r="AD11619" s="1"/>
  <c r="AE11619"/>
  <c r="AF11619"/>
  <c r="F11620"/>
  <c r="H11620"/>
  <c r="AC11620"/>
  <c r="AD11620" s="1"/>
  <c r="AE11620"/>
  <c r="AF11620"/>
  <c r="F11621"/>
  <c r="H11621"/>
  <c r="AC11621"/>
  <c r="AD11621" s="1"/>
  <c r="AE11621"/>
  <c r="AF11621"/>
  <c r="F11622"/>
  <c r="H11622"/>
  <c r="AC11622"/>
  <c r="AD11622" s="1"/>
  <c r="AE11622"/>
  <c r="AF11622"/>
  <c r="F11623"/>
  <c r="H11623"/>
  <c r="AC11623"/>
  <c r="AD11623" s="1"/>
  <c r="AE11623"/>
  <c r="AF11623"/>
  <c r="F11624"/>
  <c r="H11624"/>
  <c r="AC11624"/>
  <c r="AD11624" s="1"/>
  <c r="AE11624"/>
  <c r="AF11624"/>
  <c r="F11625"/>
  <c r="H11625"/>
  <c r="AC11625"/>
  <c r="AD11625" s="1"/>
  <c r="AE11625"/>
  <c r="AF11625"/>
  <c r="F11626"/>
  <c r="H11626"/>
  <c r="AC11626"/>
  <c r="AD11626" s="1"/>
  <c r="AE11626"/>
  <c r="AF11626"/>
  <c r="F11627"/>
  <c r="H11627"/>
  <c r="AC11627"/>
  <c r="AD11627" s="1"/>
  <c r="AE11627"/>
  <c r="AF11627"/>
  <c r="F11628"/>
  <c r="H11628"/>
  <c r="AC11628"/>
  <c r="AD11628" s="1"/>
  <c r="AE11628"/>
  <c r="AF11628"/>
  <c r="F11629"/>
  <c r="H11629"/>
  <c r="AC11629"/>
  <c r="AD11629" s="1"/>
  <c r="AE11629"/>
  <c r="AF11629"/>
  <c r="F11630"/>
  <c r="H11630"/>
  <c r="AC11630"/>
  <c r="AD11630" s="1"/>
  <c r="AE11630"/>
  <c r="AF11630"/>
  <c r="F11631"/>
  <c r="H11631"/>
  <c r="AC11631"/>
  <c r="AD11631" s="1"/>
  <c r="AE11631"/>
  <c r="AF11631"/>
  <c r="F11632"/>
  <c r="H11632"/>
  <c r="AC11632"/>
  <c r="AD11632" s="1"/>
  <c r="AE11632"/>
  <c r="AF11632"/>
  <c r="H11633"/>
  <c r="AC11633"/>
  <c r="AD11633" s="1"/>
  <c r="AE11633"/>
  <c r="AF11633"/>
  <c r="H11634"/>
  <c r="AC11634"/>
  <c r="AD11634" s="1"/>
  <c r="AE11634"/>
  <c r="AF11634"/>
  <c r="F11635"/>
  <c r="H11635"/>
  <c r="AC11635"/>
  <c r="AD11635" s="1"/>
  <c r="AE11635"/>
  <c r="AF11635"/>
  <c r="F11636"/>
  <c r="H11636"/>
  <c r="AC11636"/>
  <c r="AD11636" s="1"/>
  <c r="AE11636"/>
  <c r="AF11636"/>
  <c r="F11637"/>
  <c r="H11637"/>
  <c r="AC11637"/>
  <c r="AD11637" s="1"/>
  <c r="AE11637"/>
  <c r="AF11637"/>
  <c r="AG11637" s="1"/>
  <c r="F11638"/>
  <c r="H11638"/>
  <c r="AC11638"/>
  <c r="AD11638" s="1"/>
  <c r="AE11638"/>
  <c r="AF11638"/>
  <c r="F11639"/>
  <c r="H11639"/>
  <c r="AC11639"/>
  <c r="AD11639" s="1"/>
  <c r="AE11639"/>
  <c r="AF11639"/>
  <c r="F11640"/>
  <c r="H11640"/>
  <c r="AC11640"/>
  <c r="AD11640" s="1"/>
  <c r="AE11640"/>
  <c r="AF11640"/>
  <c r="F11641"/>
  <c r="H11641"/>
  <c r="AC11641"/>
  <c r="AD11641" s="1"/>
  <c r="AE11641"/>
  <c r="AF11641"/>
  <c r="F11642"/>
  <c r="H11642"/>
  <c r="AC11642"/>
  <c r="AD11642" s="1"/>
  <c r="AE11642"/>
  <c r="AF11642"/>
  <c r="AG11642" s="1"/>
  <c r="F11643"/>
  <c r="H11643"/>
  <c r="AC11643"/>
  <c r="AD11643" s="1"/>
  <c r="AE11643"/>
  <c r="AF11643"/>
  <c r="AC11644"/>
  <c r="AD11644" s="1"/>
  <c r="AE11644"/>
  <c r="AF11644"/>
  <c r="F11645"/>
  <c r="H11645"/>
  <c r="AC11645"/>
  <c r="AD11645" s="1"/>
  <c r="AE11645"/>
  <c r="AF11645"/>
  <c r="F11646"/>
  <c r="H11646"/>
  <c r="AC11646"/>
  <c r="AD11646" s="1"/>
  <c r="AE11646"/>
  <c r="AF11646"/>
  <c r="F11647"/>
  <c r="H11647"/>
  <c r="AC11647"/>
  <c r="AD11647" s="1"/>
  <c r="AE11647"/>
  <c r="AF11647"/>
  <c r="F11648"/>
  <c r="H11648"/>
  <c r="AC11648"/>
  <c r="AD11648" s="1"/>
  <c r="AE11648"/>
  <c r="AF11648"/>
  <c r="F11649"/>
  <c r="H11649"/>
  <c r="AC11649"/>
  <c r="AD11649" s="1"/>
  <c r="AE11649"/>
  <c r="AF11649"/>
  <c r="F11650"/>
  <c r="H11650"/>
  <c r="AC11650"/>
  <c r="AD11650" s="1"/>
  <c r="AE11650"/>
  <c r="AF11650"/>
  <c r="F11651"/>
  <c r="H11651"/>
  <c r="AC11651"/>
  <c r="AD11651" s="1"/>
  <c r="AE11651"/>
  <c r="AF11651"/>
  <c r="F11652"/>
  <c r="H11652"/>
  <c r="AC11652"/>
  <c r="AD11652" s="1"/>
  <c r="AE11652"/>
  <c r="AF11652"/>
  <c r="F11653"/>
  <c r="H11653"/>
  <c r="AC11653"/>
  <c r="AD11653" s="1"/>
  <c r="AE11653"/>
  <c r="AF11653"/>
  <c r="F11654"/>
  <c r="H11654"/>
  <c r="AC11654"/>
  <c r="AD11654" s="1"/>
  <c r="AE11654"/>
  <c r="AF11654"/>
  <c r="F11655"/>
  <c r="H11655"/>
  <c r="AC11655"/>
  <c r="AD11655" s="1"/>
  <c r="AE11655"/>
  <c r="AF11655"/>
  <c r="AG11655" s="1"/>
  <c r="F11656"/>
  <c r="H11656"/>
  <c r="AC11656"/>
  <c r="AD11656" s="1"/>
  <c r="AE11656"/>
  <c r="AF11656"/>
  <c r="F11657"/>
  <c r="H11657"/>
  <c r="AC11657"/>
  <c r="AD11657" s="1"/>
  <c r="AE11657"/>
  <c r="AF11657"/>
  <c r="F11658"/>
  <c r="H11658"/>
  <c r="AC11658"/>
  <c r="AD11658" s="1"/>
  <c r="AE11658"/>
  <c r="AF11658"/>
  <c r="F11659"/>
  <c r="H11659"/>
  <c r="AC11659"/>
  <c r="AD11659" s="1"/>
  <c r="AE11659"/>
  <c r="AF11659"/>
  <c r="F11660"/>
  <c r="H11660"/>
  <c r="AC11660"/>
  <c r="AD11660" s="1"/>
  <c r="AE11660"/>
  <c r="AF11660"/>
  <c r="AG11660" s="1"/>
  <c r="H11661"/>
  <c r="AC11661"/>
  <c r="AD11661" s="1"/>
  <c r="AE11661"/>
  <c r="AF11661"/>
  <c r="F11662"/>
  <c r="H11662"/>
  <c r="AC11662"/>
  <c r="AD11662" s="1"/>
  <c r="AE11662"/>
  <c r="AF11662"/>
  <c r="F11663"/>
  <c r="H11663"/>
  <c r="AC11663"/>
  <c r="AD11663" s="1"/>
  <c r="AE11663"/>
  <c r="AF11663"/>
  <c r="F11664"/>
  <c r="H11664"/>
  <c r="AC11664"/>
  <c r="AD11664" s="1"/>
  <c r="AE11664"/>
  <c r="AF11664"/>
  <c r="F11665"/>
  <c r="H11665"/>
  <c r="AC11665"/>
  <c r="AD11665" s="1"/>
  <c r="AE11665"/>
  <c r="AF11665"/>
  <c r="F11666"/>
  <c r="H11666"/>
  <c r="AC11666"/>
  <c r="AD11666" s="1"/>
  <c r="AE11666"/>
  <c r="AF11666"/>
  <c r="F11667"/>
  <c r="H11667"/>
  <c r="AC11667"/>
  <c r="AD11667" s="1"/>
  <c r="AE11667"/>
  <c r="AF11667"/>
  <c r="F11668"/>
  <c r="H11668"/>
  <c r="AC11668"/>
  <c r="AD11668" s="1"/>
  <c r="AE11668"/>
  <c r="AF11668"/>
  <c r="F11669"/>
  <c r="H11669"/>
  <c r="AC11669"/>
  <c r="AD11669" s="1"/>
  <c r="AE11669"/>
  <c r="AF11669"/>
  <c r="F11670"/>
  <c r="H11670"/>
  <c r="AC11670"/>
  <c r="AD11670" s="1"/>
  <c r="AE11670"/>
  <c r="AF11670"/>
  <c r="F11671"/>
  <c r="H11671"/>
  <c r="AC11671"/>
  <c r="AD11671" s="1"/>
  <c r="AE11671"/>
  <c r="AF11671"/>
  <c r="F11672"/>
  <c r="H11672"/>
  <c r="AC11672"/>
  <c r="AD11672" s="1"/>
  <c r="AE11672"/>
  <c r="AF11672"/>
  <c r="F11673"/>
  <c r="H11673"/>
  <c r="AC11673"/>
  <c r="AD11673" s="1"/>
  <c r="AE11673"/>
  <c r="AF11673"/>
  <c r="F11674"/>
  <c r="H11674"/>
  <c r="AC11674"/>
  <c r="AD11674" s="1"/>
  <c r="AE11674"/>
  <c r="AF11674"/>
  <c r="F11675"/>
  <c r="H11675"/>
  <c r="AC11675"/>
  <c r="AD11675" s="1"/>
  <c r="AE11675"/>
  <c r="AF11675"/>
  <c r="H11676"/>
  <c r="AC11676"/>
  <c r="AD11676" s="1"/>
  <c r="AE11676"/>
  <c r="AF11676"/>
  <c r="F11677"/>
  <c r="H11677"/>
  <c r="AC11677"/>
  <c r="AD11677" s="1"/>
  <c r="AE11677"/>
  <c r="AF11677"/>
  <c r="F11678"/>
  <c r="H11678"/>
  <c r="AC11678"/>
  <c r="AD11678" s="1"/>
  <c r="AE11678"/>
  <c r="AF11678"/>
  <c r="H11679"/>
  <c r="AC11679"/>
  <c r="AD11679" s="1"/>
  <c r="AE11679"/>
  <c r="AF11679"/>
  <c r="H11680"/>
  <c r="AC11680"/>
  <c r="AD11680" s="1"/>
  <c r="AE11680"/>
  <c r="AF11680"/>
  <c r="H11681"/>
  <c r="AC11681"/>
  <c r="AD11681" s="1"/>
  <c r="AE11681"/>
  <c r="AF11681"/>
  <c r="F11682"/>
  <c r="H11682"/>
  <c r="AC11682"/>
  <c r="AD11682" s="1"/>
  <c r="AE11682"/>
  <c r="AF11682"/>
  <c r="F11683"/>
  <c r="H11683"/>
  <c r="AC11683"/>
  <c r="AD11683" s="1"/>
  <c r="AE11683"/>
  <c r="AF11683"/>
  <c r="F11684"/>
  <c r="H11684"/>
  <c r="AC11684"/>
  <c r="AD11684" s="1"/>
  <c r="AE11684"/>
  <c r="AF11684"/>
  <c r="F11685"/>
  <c r="H11685"/>
  <c r="AC11685"/>
  <c r="AD11685" s="1"/>
  <c r="AE11685"/>
  <c r="AF11685"/>
  <c r="F11686"/>
  <c r="H11686"/>
  <c r="AC11686"/>
  <c r="AD11686" s="1"/>
  <c r="AE11686"/>
  <c r="AF11686"/>
  <c r="F11687"/>
  <c r="H11687"/>
  <c r="AC11687"/>
  <c r="AD11687" s="1"/>
  <c r="AE11687"/>
  <c r="AF11687"/>
  <c r="H11688"/>
  <c r="AC11688"/>
  <c r="AD11688" s="1"/>
  <c r="AE11688"/>
  <c r="AF11688"/>
  <c r="F11689"/>
  <c r="H11689"/>
  <c r="AC11689"/>
  <c r="AD11689" s="1"/>
  <c r="AE11689"/>
  <c r="AF11689"/>
  <c r="F11690"/>
  <c r="H11690"/>
  <c r="AC11690"/>
  <c r="AD11690" s="1"/>
  <c r="AE11690"/>
  <c r="AF11690"/>
  <c r="F11691"/>
  <c r="H11691"/>
  <c r="AC11691"/>
  <c r="AD11691" s="1"/>
  <c r="AE11691"/>
  <c r="AF11691"/>
  <c r="AG11691" s="1"/>
  <c r="F11692"/>
  <c r="H11692"/>
  <c r="AC11692"/>
  <c r="AD11692" s="1"/>
  <c r="AE11692"/>
  <c r="AF11692"/>
  <c r="AG11692" s="1"/>
  <c r="F11693"/>
  <c r="H11693"/>
  <c r="AC11693"/>
  <c r="AD11693" s="1"/>
  <c r="AE11693"/>
  <c r="AF11693"/>
  <c r="F11694"/>
  <c r="H11694"/>
  <c r="AC11694"/>
  <c r="AD11694" s="1"/>
  <c r="AE11694"/>
  <c r="AF11694"/>
  <c r="AG11694" s="1"/>
  <c r="F11695"/>
  <c r="H11695"/>
  <c r="AC11695"/>
  <c r="AD11695" s="1"/>
  <c r="AE11695"/>
  <c r="AF11695"/>
  <c r="F11696"/>
  <c r="H11696"/>
  <c r="AC11696"/>
  <c r="AD11696" s="1"/>
  <c r="AE11696"/>
  <c r="AF11696"/>
  <c r="F11697"/>
  <c r="H11697"/>
  <c r="AC11697"/>
  <c r="AD11697" s="1"/>
  <c r="AE11697"/>
  <c r="AF11697"/>
  <c r="F11698"/>
  <c r="H11698"/>
  <c r="AC11698"/>
  <c r="AD11698" s="1"/>
  <c r="AE11698"/>
  <c r="AF11698"/>
  <c r="F11699"/>
  <c r="H11699"/>
  <c r="AC11699"/>
  <c r="AD11699" s="1"/>
  <c r="AE11699"/>
  <c r="AF11699"/>
  <c r="F11700"/>
  <c r="H11700"/>
  <c r="AC11700"/>
  <c r="AD11700" s="1"/>
  <c r="AE11700"/>
  <c r="AF11700"/>
  <c r="H11701"/>
  <c r="AC11701"/>
  <c r="AD11701" s="1"/>
  <c r="AE11701"/>
  <c r="AF11701"/>
  <c r="F11702"/>
  <c r="H11702"/>
  <c r="AC11702"/>
  <c r="AD11702" s="1"/>
  <c r="AE11702"/>
  <c r="AF11702"/>
  <c r="F11703"/>
  <c r="H11703"/>
  <c r="AC11703"/>
  <c r="AD11703" s="1"/>
  <c r="AE11703"/>
  <c r="AF11703"/>
  <c r="F11704"/>
  <c r="H11704"/>
  <c r="AC11704"/>
  <c r="AD11704" s="1"/>
  <c r="AE11704"/>
  <c r="AF11704"/>
  <c r="F11705"/>
  <c r="H11705"/>
  <c r="AC11705"/>
  <c r="AD11705" s="1"/>
  <c r="AE11705"/>
  <c r="AF11705"/>
  <c r="F11706"/>
  <c r="H11706"/>
  <c r="AC11706"/>
  <c r="AD11706" s="1"/>
  <c r="AE11706"/>
  <c r="AF11706"/>
  <c r="F11707"/>
  <c r="H11707"/>
  <c r="AC11707"/>
  <c r="AD11707" s="1"/>
  <c r="AE11707"/>
  <c r="AF11707"/>
  <c r="F11708"/>
  <c r="H11708"/>
  <c r="AC11708"/>
  <c r="AD11708" s="1"/>
  <c r="AE11708"/>
  <c r="AF11708"/>
  <c r="F11709"/>
  <c r="H11709"/>
  <c r="AC11709"/>
  <c r="AD11709" s="1"/>
  <c r="AE11709"/>
  <c r="AF11709"/>
  <c r="F11710"/>
  <c r="H11710"/>
  <c r="AC11710"/>
  <c r="AD11710" s="1"/>
  <c r="AE11710"/>
  <c r="AF11710"/>
  <c r="F11711"/>
  <c r="H11711"/>
  <c r="AC11711"/>
  <c r="AD11711" s="1"/>
  <c r="AE11711"/>
  <c r="AF11711"/>
  <c r="F11712"/>
  <c r="H11712"/>
  <c r="AC11712"/>
  <c r="AD11712" s="1"/>
  <c r="AE11712"/>
  <c r="AF11712"/>
  <c r="F11713"/>
  <c r="H11713"/>
  <c r="AC11713"/>
  <c r="AD11713" s="1"/>
  <c r="AE11713"/>
  <c r="AF11713"/>
  <c r="F11714"/>
  <c r="H11714"/>
  <c r="AC11714"/>
  <c r="AD11714" s="1"/>
  <c r="AE11714"/>
  <c r="AF11714"/>
  <c r="F11715"/>
  <c r="H11715"/>
  <c r="AC11715"/>
  <c r="AD11715" s="1"/>
  <c r="AE11715"/>
  <c r="AF11715"/>
  <c r="F11716"/>
  <c r="H11716"/>
  <c r="AC11716"/>
  <c r="AD11716" s="1"/>
  <c r="AE11716"/>
  <c r="AF11716"/>
  <c r="F11717"/>
  <c r="H11717"/>
  <c r="AC11717"/>
  <c r="AD11717" s="1"/>
  <c r="AE11717"/>
  <c r="AF11717"/>
  <c r="F11718"/>
  <c r="H11718"/>
  <c r="AC11718"/>
  <c r="AD11718" s="1"/>
  <c r="AE11718"/>
  <c r="AF11718"/>
  <c r="F11719"/>
  <c r="H11719"/>
  <c r="AC11719"/>
  <c r="AD11719" s="1"/>
  <c r="AE11719"/>
  <c r="AF11719"/>
  <c r="F11720"/>
  <c r="H11720"/>
  <c r="AC11720"/>
  <c r="AD11720" s="1"/>
  <c r="AE11720"/>
  <c r="AF11720"/>
  <c r="F11721"/>
  <c r="H11721"/>
  <c r="AC11721"/>
  <c r="AD11721" s="1"/>
  <c r="AE11721"/>
  <c r="AF11721"/>
  <c r="F11722"/>
  <c r="H11722"/>
  <c r="AC11722"/>
  <c r="AD11722" s="1"/>
  <c r="AE11722"/>
  <c r="AF11722"/>
  <c r="F11723"/>
  <c r="H11723"/>
  <c r="AC11723"/>
  <c r="AD11723" s="1"/>
  <c r="AE11723"/>
  <c r="AF11723"/>
  <c r="F11724"/>
  <c r="H11724"/>
  <c r="AC11724"/>
  <c r="AD11724" s="1"/>
  <c r="AE11724"/>
  <c r="AF11724"/>
  <c r="F11725"/>
  <c r="H11725"/>
  <c r="AC11725"/>
  <c r="AD11725" s="1"/>
  <c r="AE11725"/>
  <c r="AF11725"/>
  <c r="F11726"/>
  <c r="H11726"/>
  <c r="AC11726"/>
  <c r="AD11726" s="1"/>
  <c r="AE11726"/>
  <c r="AF11726"/>
  <c r="F11727"/>
  <c r="H11727"/>
  <c r="AC11727"/>
  <c r="AD11727" s="1"/>
  <c r="AE11727"/>
  <c r="AF11727"/>
  <c r="F11728"/>
  <c r="H11728"/>
  <c r="AC11728"/>
  <c r="AD11728" s="1"/>
  <c r="AE11728"/>
  <c r="AF11728"/>
  <c r="F11729"/>
  <c r="H11729"/>
  <c r="AC11729"/>
  <c r="AD11729" s="1"/>
  <c r="AE11729"/>
  <c r="AF11729"/>
  <c r="F11730"/>
  <c r="H11730"/>
  <c r="AC11730"/>
  <c r="AD11730" s="1"/>
  <c r="AE11730"/>
  <c r="AF11730"/>
  <c r="F11731"/>
  <c r="H11731"/>
  <c r="AC11731"/>
  <c r="AD11731" s="1"/>
  <c r="AE11731"/>
  <c r="AF11731"/>
  <c r="H11732"/>
  <c r="AC11732"/>
  <c r="AD11732" s="1"/>
  <c r="AE11732"/>
  <c r="AF11732"/>
  <c r="F11733"/>
  <c r="H11733"/>
  <c r="AC11733"/>
  <c r="AD11733" s="1"/>
  <c r="AE11733"/>
  <c r="AF11733"/>
  <c r="F11738"/>
  <c r="H11738"/>
  <c r="AC11738"/>
  <c r="AD11738" s="1"/>
  <c r="AE11738"/>
  <c r="AF11738"/>
  <c r="F11739"/>
  <c r="H11739"/>
  <c r="AC11739"/>
  <c r="AD11739" s="1"/>
  <c r="AE11739"/>
  <c r="AF11739"/>
  <c r="AG11739" s="1"/>
  <c r="F11741"/>
  <c r="H11741"/>
  <c r="AC11741"/>
  <c r="AD11741" s="1"/>
  <c r="AE11741"/>
  <c r="AF11741"/>
  <c r="AG11741" s="1"/>
  <c r="F11745"/>
  <c r="H11745"/>
  <c r="AC11745"/>
  <c r="AD11745" s="1"/>
  <c r="AE11745"/>
  <c r="AF11745"/>
  <c r="F11746"/>
  <c r="H11746"/>
  <c r="AC11746"/>
  <c r="AD11746" s="1"/>
  <c r="AE11746"/>
  <c r="AF11746"/>
  <c r="F11747"/>
  <c r="H11747"/>
  <c r="AC11747"/>
  <c r="AD11747" s="1"/>
  <c r="AE11747"/>
  <c r="AF11747"/>
  <c r="H11748"/>
  <c r="AC11748"/>
  <c r="AD11748" s="1"/>
  <c r="AE11748"/>
  <c r="AF11748"/>
  <c r="F11749"/>
  <c r="H11749"/>
  <c r="AC11749"/>
  <c r="AD11749" s="1"/>
  <c r="AE11749"/>
  <c r="AF11749"/>
  <c r="H11750"/>
  <c r="AC11750"/>
  <c r="AD11750" s="1"/>
  <c r="AE11750"/>
  <c r="AF11750"/>
  <c r="H11751"/>
  <c r="AC11751"/>
  <c r="AD11751" s="1"/>
  <c r="AE11751"/>
  <c r="AF11751"/>
  <c r="F11752"/>
  <c r="H11752"/>
  <c r="AC11752"/>
  <c r="AD11752" s="1"/>
  <c r="AE11752"/>
  <c r="AF11752"/>
  <c r="F11753"/>
  <c r="H11753"/>
  <c r="AC11753"/>
  <c r="AD11753" s="1"/>
  <c r="AE11753"/>
  <c r="AF11753"/>
  <c r="AC11754"/>
  <c r="AD11754" s="1"/>
  <c r="AE11754"/>
  <c r="AF11754"/>
  <c r="F11755"/>
  <c r="AC11755"/>
  <c r="AD11755" s="1"/>
  <c r="AE11755"/>
  <c r="AF11755"/>
  <c r="F11756"/>
  <c r="H11756"/>
  <c r="AC11756"/>
  <c r="AD11756" s="1"/>
  <c r="AE11756"/>
  <c r="AF11756"/>
  <c r="F11757"/>
  <c r="H11757"/>
  <c r="AC11757"/>
  <c r="AD11757" s="1"/>
  <c r="AE11757"/>
  <c r="AF11757"/>
  <c r="AG11757" s="1"/>
  <c r="F11759"/>
  <c r="H11759"/>
  <c r="AC11759"/>
  <c r="AD11759" s="1"/>
  <c r="AE11759"/>
  <c r="AF11759"/>
  <c r="AG11759" s="1"/>
  <c r="F11760"/>
  <c r="H11760"/>
  <c r="AC11760"/>
  <c r="AD11760" s="1"/>
  <c r="AE11760"/>
  <c r="AF11760"/>
  <c r="F11761"/>
  <c r="AC11761"/>
  <c r="AD11761" s="1"/>
  <c r="AE11761"/>
  <c r="AF11761"/>
  <c r="F11762"/>
  <c r="H11762"/>
  <c r="AC11762"/>
  <c r="AD11762" s="1"/>
  <c r="AE11762"/>
  <c r="AF11762"/>
  <c r="F11763"/>
  <c r="H11763"/>
  <c r="AC11763"/>
  <c r="AD11763" s="1"/>
  <c r="AE11763"/>
  <c r="AF11763"/>
  <c r="F11764"/>
  <c r="H11764"/>
  <c r="AC11764"/>
  <c r="AD11764" s="1"/>
  <c r="AE11764"/>
  <c r="AF11764"/>
  <c r="F11766"/>
  <c r="H11766"/>
  <c r="AC11766"/>
  <c r="AD11766" s="1"/>
  <c r="AE11766"/>
  <c r="AF11766"/>
  <c r="F11768"/>
  <c r="AC11768"/>
  <c r="AD11768" s="1"/>
  <c r="AE11768"/>
  <c r="AF11768"/>
  <c r="F11769"/>
  <c r="AC11769"/>
  <c r="AD11769" s="1"/>
  <c r="AE11769"/>
  <c r="AF11769"/>
  <c r="F11770"/>
  <c r="H11770"/>
  <c r="AC11770"/>
  <c r="AD11770" s="1"/>
  <c r="AE11770"/>
  <c r="AF11770"/>
  <c r="F11771"/>
  <c r="H11771"/>
  <c r="AC11771"/>
  <c r="AD11771" s="1"/>
  <c r="AE11771"/>
  <c r="AF11771"/>
  <c r="F11772"/>
  <c r="H11772"/>
  <c r="AC11772"/>
  <c r="AD11772" s="1"/>
  <c r="AE11772"/>
  <c r="AF11772"/>
  <c r="F11773"/>
  <c r="H11773"/>
  <c r="AC11773"/>
  <c r="AD11773" s="1"/>
  <c r="AE11773"/>
  <c r="AF11773"/>
  <c r="F11774"/>
  <c r="H11774"/>
  <c r="AC11774"/>
  <c r="AD11774" s="1"/>
  <c r="AE11774"/>
  <c r="AF11774"/>
  <c r="F11775"/>
  <c r="H11775"/>
  <c r="AC11775"/>
  <c r="AD11775" s="1"/>
  <c r="AE11775"/>
  <c r="AF11775"/>
  <c r="F11776"/>
  <c r="H11776"/>
  <c r="AC11776"/>
  <c r="AD11776" s="1"/>
  <c r="AE11776"/>
  <c r="AF11776"/>
  <c r="H11779"/>
  <c r="AC11779"/>
  <c r="AD11779" s="1"/>
  <c r="AE11779"/>
  <c r="AF11779"/>
  <c r="AC11780"/>
  <c r="AD11780" s="1"/>
  <c r="AE11780"/>
  <c r="AF11780"/>
  <c r="F11781"/>
  <c r="AC11781"/>
  <c r="AD11781" s="1"/>
  <c r="AE11781"/>
  <c r="AF11781"/>
  <c r="H11782"/>
  <c r="AC11782"/>
  <c r="AD11782" s="1"/>
  <c r="AE11782"/>
  <c r="AF11782"/>
  <c r="F11783"/>
  <c r="AC11783"/>
  <c r="AD11783" s="1"/>
  <c r="AE11783"/>
  <c r="AF11783"/>
  <c r="H11784"/>
  <c r="AC11784"/>
  <c r="AD11784" s="1"/>
  <c r="AE11784"/>
  <c r="AF11784"/>
  <c r="F11785"/>
  <c r="H11785"/>
  <c r="AC11785"/>
  <c r="AD11785" s="1"/>
  <c r="AE11785"/>
  <c r="AF11785"/>
  <c r="F11786"/>
  <c r="H11786"/>
  <c r="AC11786"/>
  <c r="AD11786" s="1"/>
  <c r="AE11786"/>
  <c r="AF11786"/>
  <c r="F11787"/>
  <c r="H11787"/>
  <c r="AC11787"/>
  <c r="AD11787" s="1"/>
  <c r="AE11787"/>
  <c r="AF11787"/>
  <c r="F11788"/>
  <c r="H11788"/>
  <c r="AC11788"/>
  <c r="AD11788" s="1"/>
  <c r="AE11788"/>
  <c r="AF11788"/>
  <c r="H11789"/>
  <c r="AC11789"/>
  <c r="AD11789" s="1"/>
  <c r="AE11789"/>
  <c r="AF11789"/>
  <c r="H11790"/>
  <c r="AC11790"/>
  <c r="AD11790" s="1"/>
  <c r="AE11790"/>
  <c r="AF11790"/>
  <c r="F11791"/>
  <c r="H11791"/>
  <c r="AC11791"/>
  <c r="AD11791" s="1"/>
  <c r="AE11791"/>
  <c r="AF11791"/>
  <c r="F11792"/>
  <c r="H11792"/>
  <c r="AC11792"/>
  <c r="AD11792" s="1"/>
  <c r="AE11792"/>
  <c r="AF11792"/>
  <c r="F11793"/>
  <c r="H11793"/>
  <c r="AC11793"/>
  <c r="AD11793" s="1"/>
  <c r="AE11793"/>
  <c r="AF11793"/>
  <c r="F11794"/>
  <c r="H11794"/>
  <c r="AC11794"/>
  <c r="AD11794" s="1"/>
  <c r="AE11794"/>
  <c r="AF11794"/>
  <c r="F11796"/>
  <c r="H11796"/>
  <c r="AC11796"/>
  <c r="AD11796" s="1"/>
  <c r="AE11796"/>
  <c r="AF11796"/>
  <c r="H11797"/>
  <c r="AC11797"/>
  <c r="AD11797" s="1"/>
  <c r="AE11797"/>
  <c r="AF11797"/>
  <c r="F11798"/>
  <c r="H11798"/>
  <c r="AC11798"/>
  <c r="AD11798" s="1"/>
  <c r="AE11798"/>
  <c r="AF11798"/>
  <c r="AG11798" s="1"/>
  <c r="F11799"/>
  <c r="H11799"/>
  <c r="AC11799"/>
  <c r="AD11799" s="1"/>
  <c r="AE11799"/>
  <c r="AF11799"/>
  <c r="AG11799" s="1"/>
  <c r="F11800"/>
  <c r="AC11800"/>
  <c r="AD11800" s="1"/>
  <c r="AE11800"/>
  <c r="AF11800"/>
  <c r="F11801"/>
  <c r="AC11801"/>
  <c r="AD11801" s="1"/>
  <c r="AE11801"/>
  <c r="AF11801"/>
  <c r="F11802"/>
  <c r="AC11802"/>
  <c r="AD11802" s="1"/>
  <c r="AE11802"/>
  <c r="AF11802"/>
  <c r="F11803"/>
  <c r="AC11803"/>
  <c r="AD11803" s="1"/>
  <c r="AE11803"/>
  <c r="AF11803"/>
  <c r="F11804"/>
  <c r="AC11804"/>
  <c r="AD11804" s="1"/>
  <c r="AE11804"/>
  <c r="AF11804"/>
  <c r="AG11804" s="1"/>
  <c r="F11805"/>
  <c r="AC11805"/>
  <c r="AD11805" s="1"/>
  <c r="AE11805"/>
  <c r="AF11805"/>
  <c r="F11806"/>
  <c r="AC11806"/>
  <c r="AD11806" s="1"/>
  <c r="AE11806"/>
  <c r="AF11806"/>
  <c r="F11807"/>
  <c r="AC11807"/>
  <c r="AD11807" s="1"/>
  <c r="AE11807"/>
  <c r="AF11807"/>
  <c r="F11808"/>
  <c r="AC11808"/>
  <c r="AD11808" s="1"/>
  <c r="AE11808"/>
  <c r="AF11808"/>
  <c r="F11809"/>
  <c r="AC11809"/>
  <c r="AD11809" s="1"/>
  <c r="AE11809"/>
  <c r="AF11809"/>
  <c r="F11810"/>
  <c r="AC11810"/>
  <c r="AD11810" s="1"/>
  <c r="AE11810"/>
  <c r="AF11810"/>
  <c r="F11811"/>
  <c r="H11811"/>
  <c r="AC11811"/>
  <c r="AD11811" s="1"/>
  <c r="AE11811"/>
  <c r="AF11811"/>
  <c r="F11812"/>
  <c r="H11812"/>
  <c r="AC11812"/>
  <c r="AD11812" s="1"/>
  <c r="AE11812"/>
  <c r="AF11812"/>
  <c r="F11813"/>
  <c r="H11813"/>
  <c r="AC11813"/>
  <c r="AD11813" s="1"/>
  <c r="AE11813"/>
  <c r="AF11813"/>
  <c r="F11814"/>
  <c r="H11814"/>
  <c r="AC11814"/>
  <c r="AD11814" s="1"/>
  <c r="AE11814"/>
  <c r="AF11814"/>
  <c r="F11815"/>
  <c r="H11815"/>
  <c r="AC11815"/>
  <c r="AD11815" s="1"/>
  <c r="AE11815"/>
  <c r="AF11815"/>
  <c r="AG11815" s="1"/>
  <c r="F11816"/>
  <c r="H11816"/>
  <c r="AC11816"/>
  <c r="AD11816" s="1"/>
  <c r="AE11816"/>
  <c r="AF11816"/>
  <c r="AG11816" s="1"/>
  <c r="F11817"/>
  <c r="H11817"/>
  <c r="AC11817"/>
  <c r="AD11817" s="1"/>
  <c r="AE11817"/>
  <c r="AF11817"/>
  <c r="F11818"/>
  <c r="H11818"/>
  <c r="AC11818"/>
  <c r="AD11818" s="1"/>
  <c r="AE11818"/>
  <c r="AF11818"/>
  <c r="F11819"/>
  <c r="H11819"/>
  <c r="AC11819"/>
  <c r="AD11819" s="1"/>
  <c r="AE11819"/>
  <c r="AF11819"/>
  <c r="F11820"/>
  <c r="H11820"/>
  <c r="AC11820"/>
  <c r="AD11820" s="1"/>
  <c r="AE11820"/>
  <c r="AF11820"/>
  <c r="F11821"/>
  <c r="H11821"/>
  <c r="AC11821"/>
  <c r="AD11821" s="1"/>
  <c r="AE11821"/>
  <c r="AF11821"/>
  <c r="F11822"/>
  <c r="H11822"/>
  <c r="AC11822"/>
  <c r="AD11822" s="1"/>
  <c r="AE11822"/>
  <c r="AF11822"/>
  <c r="AG11822" s="1"/>
  <c r="F11823"/>
  <c r="H11823"/>
  <c r="AC11823"/>
  <c r="AD11823" s="1"/>
  <c r="AE11823"/>
  <c r="AF11823"/>
  <c r="AG11823" s="1"/>
  <c r="F11824"/>
  <c r="H11824"/>
  <c r="AC11824"/>
  <c r="AD11824" s="1"/>
  <c r="AE11824"/>
  <c r="AF11824"/>
  <c r="F11825"/>
  <c r="H11825"/>
  <c r="AC11825"/>
  <c r="AD11825" s="1"/>
  <c r="AE11825"/>
  <c r="AF11825"/>
  <c r="F11826"/>
  <c r="H11826"/>
  <c r="AC11826"/>
  <c r="AD11826" s="1"/>
  <c r="AE11826"/>
  <c r="AF11826"/>
  <c r="F11827"/>
  <c r="H11827"/>
  <c r="AC11827"/>
  <c r="AD11827" s="1"/>
  <c r="AE11827"/>
  <c r="AF11827"/>
  <c r="F11828"/>
  <c r="H11828"/>
  <c r="AC11828"/>
  <c r="AD11828" s="1"/>
  <c r="AE11828"/>
  <c r="AF11828"/>
  <c r="AG11828" s="1"/>
  <c r="F11829"/>
  <c r="H11829"/>
  <c r="AC11829"/>
  <c r="AD11829" s="1"/>
  <c r="AE11829"/>
  <c r="AF11829"/>
  <c r="F11830"/>
  <c r="H11830"/>
  <c r="AC11830"/>
  <c r="AD11830" s="1"/>
  <c r="AE11830"/>
  <c r="AF11830"/>
  <c r="F11831"/>
  <c r="H11831"/>
  <c r="AC11831"/>
  <c r="AD11831" s="1"/>
  <c r="AE11831"/>
  <c r="AF11831"/>
  <c r="F11832"/>
  <c r="H11832"/>
  <c r="AC11832"/>
  <c r="AD11832" s="1"/>
  <c r="AE11832"/>
  <c r="AF11832"/>
  <c r="F11833"/>
  <c r="H11833"/>
  <c r="AC11833"/>
  <c r="AD11833" s="1"/>
  <c r="AE11833"/>
  <c r="AF11833"/>
  <c r="F11834"/>
  <c r="H11834"/>
  <c r="AC11834"/>
  <c r="AD11834" s="1"/>
  <c r="AE11834"/>
  <c r="AF11834"/>
  <c r="F11835"/>
  <c r="H11835"/>
  <c r="AC11835"/>
  <c r="AD11835" s="1"/>
  <c r="AE11835"/>
  <c r="AF11835"/>
  <c r="F11836"/>
  <c r="H11836"/>
  <c r="AC11836"/>
  <c r="AD11836" s="1"/>
  <c r="AE11836"/>
  <c r="AF11836"/>
  <c r="F11837"/>
  <c r="H11837"/>
  <c r="AC11837"/>
  <c r="AD11837" s="1"/>
  <c r="AE11837"/>
  <c r="AF11837"/>
  <c r="F11838"/>
  <c r="H11838"/>
  <c r="AC11838"/>
  <c r="AD11838" s="1"/>
  <c r="AE11838"/>
  <c r="AF11838"/>
  <c r="F11839"/>
  <c r="H11839"/>
  <c r="AC11839"/>
  <c r="AD11839" s="1"/>
  <c r="AE11839"/>
  <c r="AF11839"/>
  <c r="F11840"/>
  <c r="H11840"/>
  <c r="AC11840"/>
  <c r="AD11840" s="1"/>
  <c r="AE11840"/>
  <c r="AF11840"/>
  <c r="F11841"/>
  <c r="H11841"/>
  <c r="AC11841"/>
  <c r="AD11841" s="1"/>
  <c r="AE11841"/>
  <c r="AF11841"/>
  <c r="F11842"/>
  <c r="H11842"/>
  <c r="AC11842"/>
  <c r="AD11842" s="1"/>
  <c r="AE11842"/>
  <c r="AF11842"/>
  <c r="F11843"/>
  <c r="H11843"/>
  <c r="AC11843"/>
  <c r="AD11843" s="1"/>
  <c r="AE11843"/>
  <c r="AF11843"/>
  <c r="F11844"/>
  <c r="H11844"/>
  <c r="AC11844"/>
  <c r="AD11844" s="1"/>
  <c r="AE11844"/>
  <c r="AF11844"/>
  <c r="F11845"/>
  <c r="H11845"/>
  <c r="AC11845"/>
  <c r="AD11845" s="1"/>
  <c r="AE11845"/>
  <c r="AF11845"/>
  <c r="F11846"/>
  <c r="H11846"/>
  <c r="AC11846"/>
  <c r="AD11846" s="1"/>
  <c r="AE11846"/>
  <c r="AF11846"/>
  <c r="F11847"/>
  <c r="H11847"/>
  <c r="AC11847"/>
  <c r="AD11847" s="1"/>
  <c r="AE11847"/>
  <c r="AF11847"/>
  <c r="F11848"/>
  <c r="H11848"/>
  <c r="AC11848"/>
  <c r="AD11848" s="1"/>
  <c r="AE11848"/>
  <c r="AF11848"/>
  <c r="F11849"/>
  <c r="H11849"/>
  <c r="AC11849"/>
  <c r="AD11849" s="1"/>
  <c r="AE11849"/>
  <c r="AF11849"/>
  <c r="F11850"/>
  <c r="H11850"/>
  <c r="AC11850"/>
  <c r="AD11850" s="1"/>
  <c r="AE11850"/>
  <c r="AF11850"/>
  <c r="F11851"/>
  <c r="H11851"/>
  <c r="AC11851"/>
  <c r="AD11851" s="1"/>
  <c r="AE11851"/>
  <c r="AF11851"/>
  <c r="F11852"/>
  <c r="H11852"/>
  <c r="AC11852"/>
  <c r="AD11852" s="1"/>
  <c r="AE11852"/>
  <c r="AF11852"/>
  <c r="AG11852" s="1"/>
  <c r="F11853"/>
  <c r="H11853"/>
  <c r="AC11853"/>
  <c r="AD11853" s="1"/>
  <c r="AE11853"/>
  <c r="AF11853"/>
  <c r="AG11853" s="1"/>
  <c r="F11854"/>
  <c r="H11854"/>
  <c r="AC11854"/>
  <c r="AD11854" s="1"/>
  <c r="AE11854"/>
  <c r="AF11854"/>
  <c r="F11855"/>
  <c r="H11855"/>
  <c r="AC11855"/>
  <c r="AD11855" s="1"/>
  <c r="AE11855"/>
  <c r="AF11855"/>
  <c r="F11856"/>
  <c r="H11856"/>
  <c r="AC11856"/>
  <c r="AD11856" s="1"/>
  <c r="AE11856"/>
  <c r="AF11856"/>
  <c r="F11857"/>
  <c r="H11857"/>
  <c r="AC11857"/>
  <c r="AD11857" s="1"/>
  <c r="AE11857"/>
  <c r="AF11857"/>
  <c r="F11858"/>
  <c r="H11858"/>
  <c r="AC11858"/>
  <c r="AD11858" s="1"/>
  <c r="AE11858"/>
  <c r="AF11858"/>
  <c r="F11859"/>
  <c r="H11859"/>
  <c r="AC11859"/>
  <c r="AD11859" s="1"/>
  <c r="AE11859"/>
  <c r="AF11859"/>
  <c r="F11860"/>
  <c r="H11860"/>
  <c r="AC11860"/>
  <c r="AD11860" s="1"/>
  <c r="AE11860"/>
  <c r="AF11860"/>
  <c r="F11861"/>
  <c r="H11861"/>
  <c r="AC11861"/>
  <c r="AD11861" s="1"/>
  <c r="AE11861"/>
  <c r="AF11861"/>
  <c r="F11862"/>
  <c r="H11862"/>
  <c r="AC11862"/>
  <c r="AD11862" s="1"/>
  <c r="AE11862"/>
  <c r="AF11862"/>
  <c r="F11863"/>
  <c r="H11863"/>
  <c r="AC11863"/>
  <c r="AD11863" s="1"/>
  <c r="AE11863"/>
  <c r="AF11863"/>
  <c r="F11864"/>
  <c r="H11864"/>
  <c r="AC11864"/>
  <c r="AD11864" s="1"/>
  <c r="AE11864"/>
  <c r="AF11864"/>
  <c r="F11865"/>
  <c r="H11865"/>
  <c r="AC11865"/>
  <c r="AD11865" s="1"/>
  <c r="AE11865"/>
  <c r="AF11865"/>
  <c r="AG11865" s="1"/>
  <c r="F11866"/>
  <c r="H11866"/>
  <c r="AC11866"/>
  <c r="AD11866" s="1"/>
  <c r="AE11866"/>
  <c r="AF11866"/>
  <c r="AG11866" s="1"/>
  <c r="F11867"/>
  <c r="H11867"/>
  <c r="AC11867"/>
  <c r="AD11867" s="1"/>
  <c r="AE11867"/>
  <c r="AF11867"/>
  <c r="F11868"/>
  <c r="H11868"/>
  <c r="AC11868"/>
  <c r="AD11868" s="1"/>
  <c r="AE11868"/>
  <c r="AF11868"/>
  <c r="F11869"/>
  <c r="H11869"/>
  <c r="AC11869"/>
  <c r="AD11869" s="1"/>
  <c r="AE11869"/>
  <c r="AF11869"/>
  <c r="F11870"/>
  <c r="H11870"/>
  <c r="AC11870"/>
  <c r="AD11870" s="1"/>
  <c r="AE11870"/>
  <c r="AF11870"/>
  <c r="F11871"/>
  <c r="H11871"/>
  <c r="AC11871"/>
  <c r="AD11871" s="1"/>
  <c r="AE11871"/>
  <c r="AF11871"/>
  <c r="F11872"/>
  <c r="H11872"/>
  <c r="AC11872"/>
  <c r="AD11872" s="1"/>
  <c r="AE11872"/>
  <c r="AF11872"/>
  <c r="F11873"/>
  <c r="H11873"/>
  <c r="AC11873"/>
  <c r="AD11873" s="1"/>
  <c r="AE11873"/>
  <c r="AF11873"/>
  <c r="F11874"/>
  <c r="H11874"/>
  <c r="AC11874"/>
  <c r="AD11874" s="1"/>
  <c r="AE11874"/>
  <c r="AF11874"/>
  <c r="F11875"/>
  <c r="H11875"/>
  <c r="AC11875"/>
  <c r="AD11875" s="1"/>
  <c r="AE11875"/>
  <c r="AF11875"/>
  <c r="F11876"/>
  <c r="H11876"/>
  <c r="AC11876"/>
  <c r="AD11876" s="1"/>
  <c r="AE11876"/>
  <c r="AF11876"/>
  <c r="F11877"/>
  <c r="H11877"/>
  <c r="AC11877"/>
  <c r="AD11877" s="1"/>
  <c r="AE11877"/>
  <c r="AF11877"/>
  <c r="F11878"/>
  <c r="H11878"/>
  <c r="AC11878"/>
  <c r="AD11878" s="1"/>
  <c r="AE11878"/>
  <c r="AF11878"/>
  <c r="F11879"/>
  <c r="H11879"/>
  <c r="AC11879"/>
  <c r="AD11879" s="1"/>
  <c r="AE11879"/>
  <c r="AF11879"/>
  <c r="F11880"/>
  <c r="H11880"/>
  <c r="AC11880"/>
  <c r="AD11880" s="1"/>
  <c r="AE11880"/>
  <c r="AF11880"/>
  <c r="F11881"/>
  <c r="H11881"/>
  <c r="AC11881"/>
  <c r="AD11881" s="1"/>
  <c r="AE11881"/>
  <c r="AF11881"/>
  <c r="AG11881" s="1"/>
  <c r="H11882"/>
  <c r="AC11882"/>
  <c r="AD11882" s="1"/>
  <c r="AE11882"/>
  <c r="AF11882"/>
  <c r="H11883"/>
  <c r="AC11883"/>
  <c r="AD11883" s="1"/>
  <c r="AE11883"/>
  <c r="AF11883"/>
  <c r="H11884"/>
  <c r="AC11884"/>
  <c r="AD11884" s="1"/>
  <c r="AE11884"/>
  <c r="AF11884"/>
  <c r="AG11884" s="1"/>
  <c r="H11885"/>
  <c r="AC11885"/>
  <c r="AD11885" s="1"/>
  <c r="AE11885"/>
  <c r="AF11885"/>
  <c r="H11886"/>
  <c r="AC11886"/>
  <c r="AD11886" s="1"/>
  <c r="AE11886"/>
  <c r="AF11886"/>
  <c r="H11887"/>
  <c r="AC11887"/>
  <c r="AD11887" s="1"/>
  <c r="AE11887"/>
  <c r="AF11887"/>
  <c r="H11888"/>
  <c r="AC11888"/>
  <c r="AD11888" s="1"/>
  <c r="AE11888"/>
  <c r="AF11888"/>
  <c r="AG11888" s="1"/>
  <c r="H11889"/>
  <c r="AC11889"/>
  <c r="AD11889" s="1"/>
  <c r="AE11889"/>
  <c r="AF11889"/>
  <c r="H11890"/>
  <c r="AC11890"/>
  <c r="AD11890" s="1"/>
  <c r="AE11890"/>
  <c r="AF11890"/>
  <c r="AG11890" s="1"/>
  <c r="H11891"/>
  <c r="AC11891"/>
  <c r="AD11891" s="1"/>
  <c r="AE11891"/>
  <c r="AF11891"/>
  <c r="H11892"/>
  <c r="AC11892"/>
  <c r="AD11892" s="1"/>
  <c r="AE11892"/>
  <c r="AF11892"/>
  <c r="H11893"/>
  <c r="AC11893"/>
  <c r="AD11893" s="1"/>
  <c r="AE11893"/>
  <c r="AF11893"/>
  <c r="H11894"/>
  <c r="AC11894"/>
  <c r="AD11894" s="1"/>
  <c r="AE11894"/>
  <c r="AF11894"/>
  <c r="AG11894" s="1"/>
  <c r="H11895"/>
  <c r="AC11895"/>
  <c r="AD11895" s="1"/>
  <c r="AE11895"/>
  <c r="AF11895"/>
  <c r="H11896"/>
  <c r="AC11896"/>
  <c r="AD11896" s="1"/>
  <c r="AE11896"/>
  <c r="AF11896"/>
  <c r="AG11896" s="1"/>
  <c r="H11897"/>
  <c r="AC11897"/>
  <c r="AD11897" s="1"/>
  <c r="AE11897"/>
  <c r="AF11897"/>
  <c r="H11898"/>
  <c r="AC11898"/>
  <c r="AD11898" s="1"/>
  <c r="AE11898"/>
  <c r="AF11898"/>
  <c r="AG11898" s="1"/>
  <c r="H11899"/>
  <c r="AC11899"/>
  <c r="AD11899" s="1"/>
  <c r="AE11899"/>
  <c r="AF11899"/>
  <c r="H11900"/>
  <c r="AC11900"/>
  <c r="AD11900" s="1"/>
  <c r="AE11900"/>
  <c r="AF11900"/>
  <c r="H11901"/>
  <c r="AC11901"/>
  <c r="AD11901" s="1"/>
  <c r="AE11901"/>
  <c r="AF11901"/>
  <c r="H11902"/>
  <c r="AC11902"/>
  <c r="AD11902" s="1"/>
  <c r="AE11902"/>
  <c r="AF11902"/>
  <c r="AG11902" s="1"/>
  <c r="F11906"/>
  <c r="H11906"/>
  <c r="AC11906"/>
  <c r="AD11906" s="1"/>
  <c r="AE11906"/>
  <c r="AF11906"/>
  <c r="AG11906" s="1"/>
  <c r="F11907"/>
  <c r="H11907"/>
  <c r="AC11907"/>
  <c r="AD11907" s="1"/>
  <c r="AF11907"/>
  <c r="F11908"/>
  <c r="H11908"/>
  <c r="AC11908"/>
  <c r="AD11908" s="1"/>
  <c r="AF11908"/>
  <c r="F11909"/>
  <c r="H11909"/>
  <c r="AC11909"/>
  <c r="AD11909" s="1"/>
  <c r="AE11909"/>
  <c r="AF11909"/>
  <c r="F11912"/>
  <c r="H11912"/>
  <c r="AC11912"/>
  <c r="AD11912" s="1"/>
  <c r="AE11912"/>
  <c r="AF11912"/>
  <c r="F11913"/>
  <c r="H11913"/>
  <c r="AC11913"/>
  <c r="AD11913" s="1"/>
  <c r="AE11913"/>
  <c r="AF11913"/>
  <c r="F11914"/>
  <c r="H11914"/>
  <c r="AC11914"/>
  <c r="AD11914" s="1"/>
  <c r="AE11914"/>
  <c r="AF11914"/>
  <c r="F11915"/>
  <c r="H11915"/>
  <c r="AC11915"/>
  <c r="AD11915" s="1"/>
  <c r="AE11915"/>
  <c r="AF11915"/>
  <c r="AG11915" s="1"/>
  <c r="F11916"/>
  <c r="H11916"/>
  <c r="AC11916"/>
  <c r="AD11916" s="1"/>
  <c r="AE11916"/>
  <c r="AF11916"/>
  <c r="F11917"/>
  <c r="H11917"/>
  <c r="AC11917"/>
  <c r="AD11917" s="1"/>
  <c r="AE11917"/>
  <c r="AF11917"/>
  <c r="F11918"/>
  <c r="H11918"/>
  <c r="AC11918"/>
  <c r="AD11918" s="1"/>
  <c r="AE11918"/>
  <c r="AF11918"/>
  <c r="AG11918" s="1"/>
  <c r="F11919"/>
  <c r="H11919"/>
  <c r="AC11919"/>
  <c r="AD11919" s="1"/>
  <c r="AE11919"/>
  <c r="AF11919"/>
  <c r="F11920"/>
  <c r="H11920"/>
  <c r="AC11920"/>
  <c r="AD11920" s="1"/>
  <c r="AE11920"/>
  <c r="AF11920"/>
  <c r="F11921"/>
  <c r="H11921"/>
  <c r="AC11921"/>
  <c r="AD11921" s="1"/>
  <c r="AE11921"/>
  <c r="AF11921"/>
  <c r="AG11921" s="1"/>
  <c r="F11922"/>
  <c r="H11922"/>
  <c r="AC11922"/>
  <c r="AD11922" s="1"/>
  <c r="AE11922"/>
  <c r="AF11922"/>
  <c r="F11923"/>
  <c r="H11923"/>
  <c r="AC11923"/>
  <c r="AD11923" s="1"/>
  <c r="AE11923"/>
  <c r="AF11923"/>
  <c r="F11924"/>
  <c r="H11924"/>
  <c r="AC11924"/>
  <c r="AD11924" s="1"/>
  <c r="AE11924"/>
  <c r="AF11924"/>
  <c r="F11925"/>
  <c r="H11925"/>
  <c r="AC11925"/>
  <c r="AD11925" s="1"/>
  <c r="AF11925"/>
  <c r="F11926"/>
  <c r="H11926"/>
  <c r="AC11926"/>
  <c r="AD11926" s="1"/>
  <c r="AE11926"/>
  <c r="AF11926"/>
  <c r="AG11926" s="1"/>
  <c r="H11927"/>
  <c r="AC11927"/>
  <c r="AD11927" s="1"/>
  <c r="AE11927"/>
  <c r="AF11927"/>
  <c r="F11928"/>
  <c r="H11928"/>
  <c r="AC11928"/>
  <c r="AD11928" s="1"/>
  <c r="AE11928"/>
  <c r="AF11928"/>
  <c r="F11929"/>
  <c r="H11929"/>
  <c r="AC11929"/>
  <c r="AD11929" s="1"/>
  <c r="AF11929"/>
  <c r="F11930"/>
  <c r="H11930"/>
  <c r="AC11930"/>
  <c r="AD11930" s="1"/>
  <c r="AE11930"/>
  <c r="AF11930"/>
  <c r="F11931"/>
  <c r="H11931"/>
  <c r="AC11931"/>
  <c r="AD11931" s="1"/>
  <c r="AE11931"/>
  <c r="AF11931"/>
  <c r="F11932"/>
  <c r="H11932"/>
  <c r="AC11932"/>
  <c r="AD11932" s="1"/>
  <c r="AE11932"/>
  <c r="AF11932"/>
  <c r="F11933"/>
  <c r="H11933"/>
  <c r="AC11933"/>
  <c r="AD11933" s="1"/>
  <c r="AE11933"/>
  <c r="AF11933"/>
  <c r="F11934"/>
  <c r="H11934"/>
  <c r="AC11934"/>
  <c r="AD11934" s="1"/>
  <c r="AE11934"/>
  <c r="AF11934"/>
  <c r="F11935"/>
  <c r="H11935"/>
  <c r="AC11935"/>
  <c r="AD11935" s="1"/>
  <c r="AE11935"/>
  <c r="AF11935"/>
  <c r="F11936"/>
  <c r="H11936"/>
  <c r="AC11936"/>
  <c r="AD11936" s="1"/>
  <c r="AE11936"/>
  <c r="AF11936"/>
  <c r="F11937"/>
  <c r="H11937"/>
  <c r="AC11937"/>
  <c r="AD11937" s="1"/>
  <c r="AE11937"/>
  <c r="AF11937"/>
  <c r="F11938"/>
  <c r="H11938"/>
  <c r="AC11938"/>
  <c r="AD11938" s="1"/>
  <c r="AF11938"/>
  <c r="F11939"/>
  <c r="H11939"/>
  <c r="AC11939"/>
  <c r="AD11939" s="1"/>
  <c r="AF11939"/>
  <c r="F11940"/>
  <c r="H11940"/>
  <c r="AC11940"/>
  <c r="AD11940" s="1"/>
  <c r="AF11940"/>
  <c r="F11941"/>
  <c r="H11941"/>
  <c r="AC11941"/>
  <c r="AD11941" s="1"/>
  <c r="AF11941"/>
  <c r="F11942"/>
  <c r="H11942"/>
  <c r="AC11942"/>
  <c r="AD11942" s="1"/>
  <c r="AF11942"/>
  <c r="F11943"/>
  <c r="H11943"/>
  <c r="AC11943"/>
  <c r="AD11943" s="1"/>
  <c r="AF11943"/>
  <c r="F11944"/>
  <c r="H11944"/>
  <c r="AC11944"/>
  <c r="AD11944" s="1"/>
  <c r="AF11944"/>
  <c r="F11947"/>
  <c r="H11947"/>
  <c r="AC11947"/>
  <c r="AD11947" s="1"/>
  <c r="AE11947"/>
  <c r="AF11947"/>
  <c r="F11948"/>
  <c r="H11948"/>
  <c r="AC11948"/>
  <c r="AD11948" s="1"/>
  <c r="AE11948"/>
  <c r="AF11948"/>
  <c r="F11949"/>
  <c r="H11949"/>
  <c r="AC11949"/>
  <c r="AD11949" s="1"/>
  <c r="AE11949"/>
  <c r="AF11949"/>
  <c r="F11950"/>
  <c r="H11950"/>
  <c r="AC11950"/>
  <c r="AD11950" s="1"/>
  <c r="AF11950"/>
  <c r="F11951"/>
  <c r="H11951"/>
  <c r="AC11951"/>
  <c r="AD11951" s="1"/>
  <c r="AF11951"/>
  <c r="F11952"/>
  <c r="H11952"/>
  <c r="AC11952"/>
  <c r="AD11952" s="1"/>
  <c r="AE11952"/>
  <c r="AF11952"/>
  <c r="F11953"/>
  <c r="H11953"/>
  <c r="AC11953"/>
  <c r="AD11953" s="1"/>
  <c r="AE11953"/>
  <c r="AF11953"/>
  <c r="F11954"/>
  <c r="H11954"/>
  <c r="AC11954"/>
  <c r="AD11954" s="1"/>
  <c r="AE11954"/>
  <c r="AF11954"/>
  <c r="F11955"/>
  <c r="H11955"/>
  <c r="AC11955"/>
  <c r="AD11955" s="1"/>
  <c r="AE11955"/>
  <c r="AF11955"/>
  <c r="F11956"/>
  <c r="H11956"/>
  <c r="AC11956"/>
  <c r="AD11956" s="1"/>
  <c r="AF11956"/>
  <c r="F11957"/>
  <c r="H11957"/>
  <c r="AC11957"/>
  <c r="AD11957" s="1"/>
  <c r="AF11957"/>
  <c r="F11958"/>
  <c r="H11958"/>
  <c r="AC11958"/>
  <c r="AD11958" s="1"/>
  <c r="AF11958"/>
  <c r="F11959"/>
  <c r="H11959"/>
  <c r="AC11959"/>
  <c r="AD11959" s="1"/>
  <c r="AE11959"/>
  <c r="AF11959"/>
  <c r="F11960"/>
  <c r="H11960"/>
  <c r="AC11960"/>
  <c r="AD11960" s="1"/>
  <c r="AE11960"/>
  <c r="AF11960"/>
  <c r="F11961"/>
  <c r="H11961"/>
  <c r="AC11961"/>
  <c r="AD11961" s="1"/>
  <c r="AF11961"/>
  <c r="F11962"/>
  <c r="H11962"/>
  <c r="AC11962"/>
  <c r="AD11962" s="1"/>
  <c r="AE11962"/>
  <c r="AF11962"/>
  <c r="F11963"/>
  <c r="H11963"/>
  <c r="AC11963"/>
  <c r="AD11963" s="1"/>
  <c r="AE11963"/>
  <c r="AF11963"/>
  <c r="F11964"/>
  <c r="H11964"/>
  <c r="AC11964"/>
  <c r="AD11964" s="1"/>
  <c r="AF11964"/>
  <c r="F11965"/>
  <c r="H11965"/>
  <c r="AC11965"/>
  <c r="AD11965" s="1"/>
  <c r="AF11965"/>
  <c r="F11966"/>
  <c r="H11966"/>
  <c r="AC11966"/>
  <c r="AD11966" s="1"/>
  <c r="AF11966"/>
  <c r="F11967"/>
  <c r="H11967"/>
  <c r="AC11967"/>
  <c r="AD11967" s="1"/>
  <c r="AE11967"/>
  <c r="AF11967"/>
  <c r="F11968"/>
  <c r="H11968"/>
  <c r="AC11968"/>
  <c r="AD11968" s="1"/>
  <c r="AE11968"/>
  <c r="AF11968"/>
  <c r="F11969"/>
  <c r="H11969"/>
  <c r="AC11969"/>
  <c r="AD11969" s="1"/>
  <c r="AE11969"/>
  <c r="AF11969"/>
  <c r="F11970"/>
  <c r="H11970"/>
  <c r="AC11970"/>
  <c r="AD11970" s="1"/>
  <c r="AE11970"/>
  <c r="AF11970"/>
  <c r="F11971"/>
  <c r="H11971"/>
  <c r="AC11971"/>
  <c r="AD11971" s="1"/>
  <c r="AF11971"/>
  <c r="F11972"/>
  <c r="H11972"/>
  <c r="AC11972"/>
  <c r="AD11972" s="1"/>
  <c r="AE11972"/>
  <c r="AF11972"/>
  <c r="F11973"/>
  <c r="H11973"/>
  <c r="AC11973"/>
  <c r="AD11973" s="1"/>
  <c r="AE11973"/>
  <c r="AF11973"/>
  <c r="F11974"/>
  <c r="H11974"/>
  <c r="AC11974"/>
  <c r="AD11974" s="1"/>
  <c r="AE11974"/>
  <c r="AF11974"/>
  <c r="F11975"/>
  <c r="H11975"/>
  <c r="AC11975"/>
  <c r="AD11975" s="1"/>
  <c r="AE11975"/>
  <c r="AF11975"/>
  <c r="F11976"/>
  <c r="H11976"/>
  <c r="AC11976"/>
  <c r="AD11976" s="1"/>
  <c r="AE11976"/>
  <c r="AF11976"/>
  <c r="AG11976" s="1"/>
  <c r="F11977"/>
  <c r="H11977"/>
  <c r="AC11977"/>
  <c r="AD11977" s="1"/>
  <c r="AE11977"/>
  <c r="AF11977"/>
  <c r="F11978"/>
  <c r="H11978"/>
  <c r="AC11978"/>
  <c r="AD11978" s="1"/>
  <c r="AF11978"/>
  <c r="F11979"/>
  <c r="H11979"/>
  <c r="AC11979"/>
  <c r="AD11979" s="1"/>
  <c r="AF11979"/>
  <c r="F11980"/>
  <c r="H11980"/>
  <c r="AC11980"/>
  <c r="AD11980" s="1"/>
  <c r="AF11980"/>
  <c r="F11981"/>
  <c r="H11981"/>
  <c r="AC11981"/>
  <c r="AD11981" s="1"/>
  <c r="AF11981"/>
  <c r="F11982"/>
  <c r="H11982"/>
  <c r="AC11982"/>
  <c r="AD11982" s="1"/>
  <c r="AE11982"/>
  <c r="AF11982"/>
  <c r="F11983"/>
  <c r="H11983"/>
  <c r="AC11983"/>
  <c r="AD11983" s="1"/>
  <c r="AE11983"/>
  <c r="AF11983"/>
  <c r="F11984"/>
  <c r="H11984"/>
  <c r="AC11984"/>
  <c r="AD11984" s="1"/>
  <c r="AF11984"/>
  <c r="F11985"/>
  <c r="H11985"/>
  <c r="AC11985"/>
  <c r="AD11985" s="1"/>
  <c r="AE11985"/>
  <c r="AF11985"/>
  <c r="F11986"/>
  <c r="H11986"/>
  <c r="AC11986"/>
  <c r="AD11986" s="1"/>
  <c r="AE11986"/>
  <c r="AF11986"/>
  <c r="F11987"/>
  <c r="H11987"/>
  <c r="AC11987"/>
  <c r="AD11987" s="1"/>
  <c r="AE11987"/>
  <c r="AF11987"/>
  <c r="F11988"/>
  <c r="H11988"/>
  <c r="AC11988"/>
  <c r="AD11988" s="1"/>
  <c r="AE11988"/>
  <c r="AF11988"/>
  <c r="F11989"/>
  <c r="H11989"/>
  <c r="AC11989"/>
  <c r="AD11989" s="1"/>
  <c r="AE11989"/>
  <c r="AF11989"/>
  <c r="F11990"/>
  <c r="H11990"/>
  <c r="AC11990"/>
  <c r="AD11990" s="1"/>
  <c r="AE11990"/>
  <c r="AF11990"/>
  <c r="F11991"/>
  <c r="H11991"/>
  <c r="AC11991"/>
  <c r="AD11991" s="1"/>
  <c r="AE11991"/>
  <c r="AF11991"/>
  <c r="F11992"/>
  <c r="H11992"/>
  <c r="AC11992"/>
  <c r="AD11992" s="1"/>
  <c r="AE11992"/>
  <c r="AF11992"/>
  <c r="AG11992" s="1"/>
  <c r="F11993"/>
  <c r="H11993"/>
  <c r="AC11993"/>
  <c r="AD11993" s="1"/>
  <c r="AF11993"/>
  <c r="F11994"/>
  <c r="H11994"/>
  <c r="AC11994"/>
  <c r="AD11994" s="1"/>
  <c r="AF11994"/>
  <c r="F11995"/>
  <c r="H11995"/>
  <c r="AC11995"/>
  <c r="AD11995" s="1"/>
  <c r="AE11995"/>
  <c r="AF11995"/>
  <c r="F11996"/>
  <c r="H11996"/>
  <c r="AC11996"/>
  <c r="AD11996" s="1"/>
  <c r="AE11996"/>
  <c r="AF11996"/>
  <c r="F11997"/>
  <c r="H11997"/>
  <c r="AC11997"/>
  <c r="AD11997" s="1"/>
  <c r="AE11997"/>
  <c r="AF11997"/>
  <c r="F11998"/>
  <c r="H11998"/>
  <c r="AC11998"/>
  <c r="AD11998" s="1"/>
  <c r="AE11998"/>
  <c r="AF11998"/>
  <c r="F11999"/>
  <c r="H11999"/>
  <c r="AC11999"/>
  <c r="AD11999" s="1"/>
  <c r="AE11999"/>
  <c r="AF11999"/>
  <c r="F12000"/>
  <c r="H12000"/>
  <c r="AC12000"/>
  <c r="AD12000" s="1"/>
  <c r="AE12000"/>
  <c r="AF12000"/>
  <c r="F12001"/>
  <c r="H12001"/>
  <c r="AC12001"/>
  <c r="AD12001" s="1"/>
  <c r="AE12001"/>
  <c r="AF12001"/>
  <c r="F12002"/>
  <c r="H12002"/>
  <c r="AC12002"/>
  <c r="AD12002" s="1"/>
  <c r="AE12002"/>
  <c r="AF12002"/>
  <c r="F12003"/>
  <c r="H12003"/>
  <c r="AC12003"/>
  <c r="AD12003" s="1"/>
  <c r="AE12003"/>
  <c r="AF12003"/>
  <c r="F12004"/>
  <c r="H12004"/>
  <c r="AC12004"/>
  <c r="AD12004" s="1"/>
  <c r="AE12004"/>
  <c r="AF12004"/>
  <c r="AG12004" s="1"/>
  <c r="F12005"/>
  <c r="H12005"/>
  <c r="AC12005"/>
  <c r="AD12005" s="1"/>
  <c r="AE12005"/>
  <c r="AF12005"/>
  <c r="AG12005" s="1"/>
  <c r="F12006"/>
  <c r="H12006"/>
  <c r="AC12006"/>
  <c r="AD12006" s="1"/>
  <c r="AE12006"/>
  <c r="AF12006"/>
  <c r="F12007"/>
  <c r="H12007"/>
  <c r="AC12007"/>
  <c r="AD12007" s="1"/>
  <c r="AE12007"/>
  <c r="AF12007"/>
  <c r="F12008"/>
  <c r="H12008"/>
  <c r="AC12008"/>
  <c r="AD12008" s="1"/>
  <c r="AE12008"/>
  <c r="AF12008"/>
  <c r="F12009"/>
  <c r="H12009"/>
  <c r="AC12009"/>
  <c r="AD12009" s="1"/>
  <c r="AE12009"/>
  <c r="AF12009"/>
  <c r="F12010"/>
  <c r="H12010"/>
  <c r="AC12010"/>
  <c r="AD12010" s="1"/>
  <c r="AE12010"/>
  <c r="AF12010"/>
  <c r="F12011"/>
  <c r="H12011"/>
  <c r="AC12011"/>
  <c r="AD12011" s="1"/>
  <c r="AE12011"/>
  <c r="AF12011"/>
  <c r="F12012"/>
  <c r="H12012"/>
  <c r="AC12012"/>
  <c r="AD12012" s="1"/>
  <c r="AE12012"/>
  <c r="AF12012"/>
  <c r="F12013"/>
  <c r="H12013"/>
  <c r="AC12013"/>
  <c r="AD12013" s="1"/>
  <c r="AE12013"/>
  <c r="AF12013"/>
  <c r="F12014"/>
  <c r="H12014"/>
  <c r="AC12014"/>
  <c r="AD12014" s="1"/>
  <c r="AE12014"/>
  <c r="AF12014"/>
  <c r="F12015"/>
  <c r="H12015"/>
  <c r="AC12015"/>
  <c r="AD12015" s="1"/>
  <c r="AE12015"/>
  <c r="AF12015"/>
  <c r="F12016"/>
  <c r="H12016"/>
  <c r="AC12016"/>
  <c r="AD12016" s="1"/>
  <c r="AE12016"/>
  <c r="AF12016"/>
  <c r="F12017"/>
  <c r="H12017"/>
  <c r="AC12017"/>
  <c r="AD12017" s="1"/>
  <c r="AE12017"/>
  <c r="AF12017"/>
  <c r="F12018"/>
  <c r="H12018"/>
  <c r="AC12018"/>
  <c r="AD12018" s="1"/>
  <c r="AE12018"/>
  <c r="AF12018"/>
  <c r="F12019"/>
  <c r="H12019"/>
  <c r="AC12019"/>
  <c r="AD12019" s="1"/>
  <c r="AE12019"/>
  <c r="AF12019"/>
  <c r="F12020"/>
  <c r="H12020"/>
  <c r="AC12020"/>
  <c r="AD12020" s="1"/>
  <c r="AE12020"/>
  <c r="AF12020"/>
  <c r="F12021"/>
  <c r="H12021"/>
  <c r="AC12021"/>
  <c r="AD12021" s="1"/>
  <c r="AE12021"/>
  <c r="AF12021"/>
  <c r="F12022"/>
  <c r="H12022"/>
  <c r="AC12022"/>
  <c r="AD12022" s="1"/>
  <c r="AE12022"/>
  <c r="AF12022"/>
  <c r="F12023"/>
  <c r="H12023"/>
  <c r="AC12023"/>
  <c r="AD12023" s="1"/>
  <c r="AE12023"/>
  <c r="AF12023"/>
  <c r="F12024"/>
  <c r="H12024"/>
  <c r="AC12024"/>
  <c r="AD12024" s="1"/>
  <c r="AE12024"/>
  <c r="AF12024"/>
  <c r="H12025"/>
  <c r="AC12025"/>
  <c r="AD12025" s="1"/>
  <c r="AE12025"/>
  <c r="AF12025"/>
  <c r="F12026"/>
  <c r="H12026"/>
  <c r="AC12026"/>
  <c r="AD12026" s="1"/>
  <c r="AE12026"/>
  <c r="AF12026"/>
  <c r="F12027"/>
  <c r="H12027"/>
  <c r="AC12027"/>
  <c r="AD12027" s="1"/>
  <c r="AF12027"/>
  <c r="F12028"/>
  <c r="H12028"/>
  <c r="AC12028"/>
  <c r="AD12028" s="1"/>
  <c r="AE12028"/>
  <c r="AF12028"/>
  <c r="F12029"/>
  <c r="H12029"/>
  <c r="AC12029"/>
  <c r="AD12029" s="1"/>
  <c r="AE12029"/>
  <c r="AF12029"/>
  <c r="F12030"/>
  <c r="H12030"/>
  <c r="AC12030"/>
  <c r="AD12030" s="1"/>
  <c r="AF12030"/>
  <c r="F12031"/>
  <c r="H12031"/>
  <c r="AC12031"/>
  <c r="AD12031" s="1"/>
  <c r="AE12031"/>
  <c r="AF12031"/>
  <c r="F12032"/>
  <c r="H12032"/>
  <c r="AC12032"/>
  <c r="AD12032" s="1"/>
  <c r="AE12032"/>
  <c r="AF12032"/>
  <c r="F12033"/>
  <c r="H12033"/>
  <c r="AC12033"/>
  <c r="AD12033" s="1"/>
  <c r="AF12033"/>
  <c r="F12034"/>
  <c r="H12034"/>
  <c r="AC12034"/>
  <c r="AD12034" s="1"/>
  <c r="AF12034"/>
  <c r="F12035"/>
  <c r="H12035"/>
  <c r="AC12035"/>
  <c r="AD12035" s="1"/>
  <c r="AF12035"/>
  <c r="F12036"/>
  <c r="H12036"/>
  <c r="AC12036"/>
  <c r="AD12036" s="1"/>
  <c r="AF12036"/>
  <c r="F3692"/>
  <c r="H3692"/>
  <c r="AC3692"/>
  <c r="AD3692" s="1"/>
  <c r="AE3692"/>
  <c r="AF3692"/>
  <c r="F3693"/>
  <c r="H3693"/>
  <c r="AC3693"/>
  <c r="AD3693" s="1"/>
  <c r="AE3693"/>
  <c r="AF3693"/>
  <c r="F3694"/>
  <c r="H3694"/>
  <c r="AC3694"/>
  <c r="AD3694" s="1"/>
  <c r="AE3694"/>
  <c r="AF3694"/>
  <c r="F3695"/>
  <c r="H3695"/>
  <c r="AC3695"/>
  <c r="AD3695" s="1"/>
  <c r="AE3695"/>
  <c r="AF3695"/>
  <c r="F3696"/>
  <c r="H3696"/>
  <c r="AC3696"/>
  <c r="AD3696" s="1"/>
  <c r="AE3696"/>
  <c r="AF3696"/>
  <c r="F3697"/>
  <c r="H3697"/>
  <c r="AC3697"/>
  <c r="AD3697" s="1"/>
  <c r="AE3697"/>
  <c r="AF3697"/>
  <c r="F3698"/>
  <c r="H3698"/>
  <c r="AC3698"/>
  <c r="AD3698" s="1"/>
  <c r="AE3698"/>
  <c r="AF3698"/>
  <c r="F3699"/>
  <c r="H3699"/>
  <c r="AC3699"/>
  <c r="AD3699" s="1"/>
  <c r="AE3699"/>
  <c r="AF3699"/>
  <c r="F3700"/>
  <c r="H3700"/>
  <c r="AC3700"/>
  <c r="AD3700" s="1"/>
  <c r="AE3700"/>
  <c r="AF3700"/>
  <c r="F3701"/>
  <c r="H3701"/>
  <c r="AC3701"/>
  <c r="AD3701" s="1"/>
  <c r="AE3701"/>
  <c r="AF3701"/>
  <c r="AG3701" s="1"/>
  <c r="F3702"/>
  <c r="H3702"/>
  <c r="AC3702"/>
  <c r="AD3702" s="1"/>
  <c r="AE3702"/>
  <c r="AF3702"/>
  <c r="F3703"/>
  <c r="H3703"/>
  <c r="AC3703"/>
  <c r="AD3703" s="1"/>
  <c r="AE3703"/>
  <c r="AF3703"/>
  <c r="F3704"/>
  <c r="H3704"/>
  <c r="AC3704"/>
  <c r="AD3704" s="1"/>
  <c r="AE3704"/>
  <c r="AF3704"/>
  <c r="AG3704" s="1"/>
  <c r="F3705"/>
  <c r="H3705"/>
  <c r="AC3705"/>
  <c r="AD3705" s="1"/>
  <c r="AE3705"/>
  <c r="AF3705"/>
  <c r="F3706"/>
  <c r="H3706"/>
  <c r="AC3706"/>
  <c r="AD3706" s="1"/>
  <c r="AE3706"/>
  <c r="AF3706"/>
  <c r="F3707"/>
  <c r="H3707"/>
  <c r="AC3707"/>
  <c r="AD3707" s="1"/>
  <c r="AE3707"/>
  <c r="AF3707"/>
  <c r="F3708"/>
  <c r="H3708"/>
  <c r="AC3708"/>
  <c r="AD3708" s="1"/>
  <c r="AE3708"/>
  <c r="AF3708"/>
  <c r="F3709"/>
  <c r="H3709"/>
  <c r="AC3709"/>
  <c r="AD3709" s="1"/>
  <c r="AE3709"/>
  <c r="AF3709"/>
  <c r="F3710"/>
  <c r="H3710"/>
  <c r="AC3710"/>
  <c r="AD3710" s="1"/>
  <c r="AE3710"/>
  <c r="AF3710"/>
  <c r="F3711"/>
  <c r="H3711"/>
  <c r="AC3711"/>
  <c r="AD3711" s="1"/>
  <c r="AE3711"/>
  <c r="AF3711"/>
  <c r="F3712"/>
  <c r="H3712"/>
  <c r="AC3712"/>
  <c r="AD3712" s="1"/>
  <c r="AE3712"/>
  <c r="AF3712"/>
  <c r="F3713"/>
  <c r="H3713"/>
  <c r="AC3713"/>
  <c r="AD3713" s="1"/>
  <c r="AE3713"/>
  <c r="AF3713"/>
  <c r="F3714"/>
  <c r="H3714"/>
  <c r="AC3714"/>
  <c r="AD3714" s="1"/>
  <c r="AE3714"/>
  <c r="AF3714"/>
  <c r="F3715"/>
  <c r="AC3715"/>
  <c r="AD3715" s="1"/>
  <c r="AE3715"/>
  <c r="AF3715"/>
  <c r="F3716"/>
  <c r="H3716"/>
  <c r="AC3716"/>
  <c r="AD3716" s="1"/>
  <c r="AE3716"/>
  <c r="AF3716"/>
  <c r="F3717"/>
  <c r="H3717"/>
  <c r="AC3717"/>
  <c r="AD3717" s="1"/>
  <c r="AE3717"/>
  <c r="AF3717"/>
  <c r="F3718"/>
  <c r="H3718"/>
  <c r="AC3718"/>
  <c r="AD3718" s="1"/>
  <c r="AE3718"/>
  <c r="AF3718"/>
  <c r="F3719"/>
  <c r="H3719"/>
  <c r="AC3719"/>
  <c r="AD3719" s="1"/>
  <c r="AE3719"/>
  <c r="AF3719"/>
  <c r="F3720"/>
  <c r="H3720"/>
  <c r="AC3720"/>
  <c r="AD3720" s="1"/>
  <c r="AE3720"/>
  <c r="AF3720"/>
  <c r="F3721"/>
  <c r="H3721"/>
  <c r="AC3721"/>
  <c r="AD3721" s="1"/>
  <c r="AE3721"/>
  <c r="AF3721"/>
  <c r="F3722"/>
  <c r="H3722"/>
  <c r="AC3722"/>
  <c r="AD3722" s="1"/>
  <c r="AE3722"/>
  <c r="AF3722"/>
  <c r="AG3722" s="1"/>
  <c r="F3723"/>
  <c r="H3723"/>
  <c r="AC3723"/>
  <c r="AD3723" s="1"/>
  <c r="AE3723"/>
  <c r="AF3723"/>
  <c r="F3724"/>
  <c r="H3724"/>
  <c r="AC3724"/>
  <c r="AD3724" s="1"/>
  <c r="AE3724"/>
  <c r="AF3724"/>
  <c r="F3725"/>
  <c r="AC3725"/>
  <c r="AD3725" s="1"/>
  <c r="AE3725"/>
  <c r="AF3725"/>
  <c r="F3726"/>
  <c r="H3726"/>
  <c r="AC3726"/>
  <c r="AD3726" s="1"/>
  <c r="AE3726"/>
  <c r="AF3726"/>
  <c r="F3727"/>
  <c r="H3727"/>
  <c r="AC3727"/>
  <c r="AD3727" s="1"/>
  <c r="AE3727"/>
  <c r="AF3727"/>
  <c r="AG3727" s="1"/>
  <c r="F3728"/>
  <c r="H3728"/>
  <c r="AC3728"/>
  <c r="AD3728" s="1"/>
  <c r="AE3728"/>
  <c r="AF3728"/>
  <c r="F3729"/>
  <c r="H3729"/>
  <c r="AC3729"/>
  <c r="AD3729" s="1"/>
  <c r="AE3729"/>
  <c r="AF3729"/>
  <c r="F3730"/>
  <c r="H3730"/>
  <c r="AC3730"/>
  <c r="AD3730" s="1"/>
  <c r="AE3730"/>
  <c r="AF3730"/>
  <c r="F3731"/>
  <c r="H3731"/>
  <c r="AC3731"/>
  <c r="AD3731" s="1"/>
  <c r="AE3731"/>
  <c r="AF3731"/>
  <c r="F3732"/>
  <c r="H3732"/>
  <c r="AC3732"/>
  <c r="AD3732" s="1"/>
  <c r="AE3732"/>
  <c r="AF3732"/>
  <c r="F3733"/>
  <c r="H3733"/>
  <c r="AC3733"/>
  <c r="AD3733" s="1"/>
  <c r="AE3733"/>
  <c r="AF3733"/>
  <c r="AG3733" s="1"/>
  <c r="F3734"/>
  <c r="H3734"/>
  <c r="AC3734"/>
  <c r="AD3734" s="1"/>
  <c r="AE3734"/>
  <c r="AF3734"/>
  <c r="AG3734" s="1"/>
  <c r="F3735"/>
  <c r="H3735"/>
  <c r="AC3735"/>
  <c r="AD3735" s="1"/>
  <c r="AE3735"/>
  <c r="AF3735"/>
  <c r="F3736"/>
  <c r="H3736"/>
  <c r="AC3736"/>
  <c r="AD3736" s="1"/>
  <c r="AE3736"/>
  <c r="AF3736"/>
  <c r="F3737"/>
  <c r="H3737"/>
  <c r="AC3737"/>
  <c r="AD3737" s="1"/>
  <c r="AE3737"/>
  <c r="AF3737"/>
  <c r="AG3737" s="1"/>
  <c r="F3738"/>
  <c r="H3738"/>
  <c r="AC3738"/>
  <c r="AD3738" s="1"/>
  <c r="AE3738"/>
  <c r="AF3738"/>
  <c r="AG3738" s="1"/>
  <c r="F3739"/>
  <c r="H3739"/>
  <c r="AC3739"/>
  <c r="AD3739" s="1"/>
  <c r="AE3739"/>
  <c r="AF3739"/>
  <c r="F3740"/>
  <c r="H3740"/>
  <c r="AC3740"/>
  <c r="AD3740" s="1"/>
  <c r="AE3740"/>
  <c r="AF3740"/>
  <c r="F3741"/>
  <c r="H3741"/>
  <c r="AC3741"/>
  <c r="AD3741" s="1"/>
  <c r="AE3741"/>
  <c r="AF3741"/>
  <c r="AG3741" s="1"/>
  <c r="F3742"/>
  <c r="H3742"/>
  <c r="AC3742"/>
  <c r="AD3742" s="1"/>
  <c r="AE3742"/>
  <c r="AF3742"/>
  <c r="AG3742" s="1"/>
  <c r="F3743"/>
  <c r="H3743"/>
  <c r="AC3743"/>
  <c r="AD3743" s="1"/>
  <c r="AE3743"/>
  <c r="AF3743"/>
  <c r="F3744"/>
  <c r="H3744"/>
  <c r="AC3744"/>
  <c r="AD3744" s="1"/>
  <c r="AE3744"/>
  <c r="AF3744"/>
  <c r="F3745"/>
  <c r="H3745"/>
  <c r="AC3745"/>
  <c r="AD3745" s="1"/>
  <c r="AE3745"/>
  <c r="AF3745"/>
  <c r="F3746"/>
  <c r="H3746"/>
  <c r="AC3746"/>
  <c r="AD3746" s="1"/>
  <c r="AE3746"/>
  <c r="AF3746"/>
  <c r="AG3746" s="1"/>
  <c r="F3747"/>
  <c r="H3747"/>
  <c r="AC3747"/>
  <c r="AD3747" s="1"/>
  <c r="AE3747"/>
  <c r="AF3747"/>
  <c r="F3748"/>
  <c r="H3748"/>
  <c r="AC3748"/>
  <c r="AD3748" s="1"/>
  <c r="AE3748"/>
  <c r="AF3748"/>
  <c r="F3749"/>
  <c r="H3749"/>
  <c r="AC3749"/>
  <c r="AD3749" s="1"/>
  <c r="AE3749"/>
  <c r="AF3749"/>
  <c r="AG3749" s="1"/>
  <c r="F3750"/>
  <c r="H3750"/>
  <c r="AC3750"/>
  <c r="AD3750" s="1"/>
  <c r="AE3750"/>
  <c r="AF3750"/>
  <c r="AG3750" s="1"/>
  <c r="F3751"/>
  <c r="H3751"/>
  <c r="AC3751"/>
  <c r="AD3751" s="1"/>
  <c r="AE3751"/>
  <c r="AF3751"/>
  <c r="F3752"/>
  <c r="H3752"/>
  <c r="AC3752"/>
  <c r="AD3752" s="1"/>
  <c r="AE3752"/>
  <c r="AF3752"/>
  <c r="F3753"/>
  <c r="H3753"/>
  <c r="AC3753"/>
  <c r="AD3753" s="1"/>
  <c r="AE3753"/>
  <c r="AF3753"/>
  <c r="AG3753" s="1"/>
  <c r="F3754"/>
  <c r="H3754"/>
  <c r="AC3754"/>
  <c r="AD3754" s="1"/>
  <c r="AE3754"/>
  <c r="AF3754"/>
  <c r="F3755"/>
  <c r="H3755"/>
  <c r="AC3755"/>
  <c r="AD3755" s="1"/>
  <c r="AE3755"/>
  <c r="AF3755"/>
  <c r="F3756"/>
  <c r="H3756"/>
  <c r="AC3756"/>
  <c r="AD3756" s="1"/>
  <c r="AE3756"/>
  <c r="AF3756"/>
  <c r="F3757"/>
  <c r="H3757"/>
  <c r="AC3757"/>
  <c r="AD3757" s="1"/>
  <c r="AE3757"/>
  <c r="AF3757"/>
  <c r="F3758"/>
  <c r="H3758"/>
  <c r="AC3758"/>
  <c r="AD3758" s="1"/>
  <c r="AE3758"/>
  <c r="AF3758"/>
  <c r="AG3758" s="1"/>
  <c r="F3759"/>
  <c r="H3759"/>
  <c r="AC3759"/>
  <c r="AD3759" s="1"/>
  <c r="AE3759"/>
  <c r="AF3759"/>
  <c r="AG3759" s="1"/>
  <c r="F3760"/>
  <c r="H3760"/>
  <c r="AC3760"/>
  <c r="AD3760" s="1"/>
  <c r="AE3760"/>
  <c r="AF3760"/>
  <c r="F3761"/>
  <c r="H3761"/>
  <c r="AC3761"/>
  <c r="AD3761" s="1"/>
  <c r="AE3761"/>
  <c r="AF3761"/>
  <c r="F3762"/>
  <c r="H3762"/>
  <c r="AC3762"/>
  <c r="AD3762" s="1"/>
  <c r="AE3762"/>
  <c r="AF3762"/>
  <c r="AG3762" s="1"/>
  <c r="F3763"/>
  <c r="H3763"/>
  <c r="AC3763"/>
  <c r="AD3763" s="1"/>
  <c r="AE3763"/>
  <c r="AF3763"/>
  <c r="F3764"/>
  <c r="H3764"/>
  <c r="AC3764"/>
  <c r="AD3764" s="1"/>
  <c r="AE3764"/>
  <c r="AF3764"/>
  <c r="F3765"/>
  <c r="AC3765"/>
  <c r="AD3765" s="1"/>
  <c r="AE3765"/>
  <c r="AF3765"/>
  <c r="F3766"/>
  <c r="AC3766"/>
  <c r="AD3766" s="1"/>
  <c r="AE3766"/>
  <c r="AF3766"/>
  <c r="AG3766" s="1"/>
  <c r="F3767"/>
  <c r="AC3767"/>
  <c r="AD3767" s="1"/>
  <c r="AE3767"/>
  <c r="AF3767"/>
  <c r="F3768"/>
  <c r="H3768"/>
  <c r="AC3768"/>
  <c r="AD3768" s="1"/>
  <c r="AE3768"/>
  <c r="AF3768"/>
  <c r="F3769"/>
  <c r="H3769"/>
  <c r="AC3769"/>
  <c r="AD3769" s="1"/>
  <c r="AE3769"/>
  <c r="AF3769"/>
  <c r="F3770"/>
  <c r="H3770"/>
  <c r="AC3770"/>
  <c r="AD3770" s="1"/>
  <c r="AE3770"/>
  <c r="AF3770"/>
  <c r="F3771"/>
  <c r="H3771"/>
  <c r="AC3771"/>
  <c r="AD3771" s="1"/>
  <c r="AE3771"/>
  <c r="AF3771"/>
  <c r="F3772"/>
  <c r="H3772"/>
  <c r="AC3772"/>
  <c r="AD3772" s="1"/>
  <c r="AE3772"/>
  <c r="AF3772"/>
  <c r="F3773"/>
  <c r="H3773"/>
  <c r="AC3773"/>
  <c r="AD3773" s="1"/>
  <c r="AE3773"/>
  <c r="AF3773"/>
  <c r="F3774"/>
  <c r="H3774"/>
  <c r="AC3774"/>
  <c r="AD3774" s="1"/>
  <c r="AE3774"/>
  <c r="AF3774"/>
  <c r="F3775"/>
  <c r="H3775"/>
  <c r="AC3775"/>
  <c r="AD3775" s="1"/>
  <c r="AE3775"/>
  <c r="AF3775"/>
  <c r="AG3775" s="1"/>
  <c r="F3776"/>
  <c r="H3776"/>
  <c r="AC3776"/>
  <c r="AD3776" s="1"/>
  <c r="AE3776"/>
  <c r="AF3776"/>
  <c r="F3777"/>
  <c r="H3777"/>
  <c r="AC3777"/>
  <c r="AD3777" s="1"/>
  <c r="AE3777"/>
  <c r="AF3777"/>
  <c r="F3778"/>
  <c r="H3778"/>
  <c r="AC3778"/>
  <c r="AD3778" s="1"/>
  <c r="AE3778"/>
  <c r="AF3778"/>
  <c r="AG3778" s="1"/>
  <c r="F3779"/>
  <c r="H3779"/>
  <c r="AC3779"/>
  <c r="AD3779" s="1"/>
  <c r="AE3779"/>
  <c r="AF3779"/>
  <c r="AG3779" s="1"/>
  <c r="F3780"/>
  <c r="H3780"/>
  <c r="AC3780"/>
  <c r="AD3780" s="1"/>
  <c r="AE3780"/>
  <c r="AF3780"/>
  <c r="F3781"/>
  <c r="H3781"/>
  <c r="AC3781"/>
  <c r="AD3781" s="1"/>
  <c r="AE3781"/>
  <c r="AF3781"/>
  <c r="F3782"/>
  <c r="H3782"/>
  <c r="AC3782"/>
  <c r="AD3782" s="1"/>
  <c r="AE3782"/>
  <c r="AF3782"/>
  <c r="F3783"/>
  <c r="H3783"/>
  <c r="AC3783"/>
  <c r="AD3783" s="1"/>
  <c r="AE3783"/>
  <c r="AF3783"/>
  <c r="F3784"/>
  <c r="H3784"/>
  <c r="AC3784"/>
  <c r="AD3784" s="1"/>
  <c r="AE3784"/>
  <c r="AF3784"/>
  <c r="F3786"/>
  <c r="H3786"/>
  <c r="AC3786"/>
  <c r="AD3786" s="1"/>
  <c r="AE3786"/>
  <c r="AF3786"/>
  <c r="F3788"/>
  <c r="H3788"/>
  <c r="AC3788"/>
  <c r="AD3788" s="1"/>
  <c r="AE3788"/>
  <c r="AF3788"/>
  <c r="F3789"/>
  <c r="H3789"/>
  <c r="AC3789"/>
  <c r="AD3789" s="1"/>
  <c r="AE3789"/>
  <c r="AF3789"/>
  <c r="F3790"/>
  <c r="H3790"/>
  <c r="AC3790"/>
  <c r="AD3790" s="1"/>
  <c r="AE3790"/>
  <c r="AF3790"/>
  <c r="F3791"/>
  <c r="H3791"/>
  <c r="AC3791"/>
  <c r="AD3791" s="1"/>
  <c r="AE3791"/>
  <c r="AF3791"/>
  <c r="F3792"/>
  <c r="H3792"/>
  <c r="AC3792"/>
  <c r="AD3792" s="1"/>
  <c r="AE3792"/>
  <c r="AF3792"/>
  <c r="F3793"/>
  <c r="H3793"/>
  <c r="AC3793"/>
  <c r="AD3793" s="1"/>
  <c r="AE3793"/>
  <c r="AF3793"/>
  <c r="F3794"/>
  <c r="H3794"/>
  <c r="AC3794"/>
  <c r="AD3794" s="1"/>
  <c r="AE3794"/>
  <c r="AF3794"/>
  <c r="F3795"/>
  <c r="H3795"/>
  <c r="AC3795"/>
  <c r="AD3795" s="1"/>
  <c r="AE3795"/>
  <c r="AF3795"/>
  <c r="F3796"/>
  <c r="H3796"/>
  <c r="AC3796"/>
  <c r="AD3796" s="1"/>
  <c r="AE3796"/>
  <c r="AF3796"/>
  <c r="F3797"/>
  <c r="H3797"/>
  <c r="AC3797"/>
  <c r="AD3797" s="1"/>
  <c r="AE3797"/>
  <c r="AF3797"/>
  <c r="F3798"/>
  <c r="H3798"/>
  <c r="AC3798"/>
  <c r="AD3798" s="1"/>
  <c r="AE3798"/>
  <c r="AF3798"/>
  <c r="F3799"/>
  <c r="H3799"/>
  <c r="AC3799"/>
  <c r="AD3799" s="1"/>
  <c r="AE3799"/>
  <c r="AF3799"/>
  <c r="F3800"/>
  <c r="H3800"/>
  <c r="AC3800"/>
  <c r="AD3800" s="1"/>
  <c r="AE3800"/>
  <c r="AF3800"/>
  <c r="F3801"/>
  <c r="H3801"/>
  <c r="AC3801"/>
  <c r="AD3801" s="1"/>
  <c r="AE3801"/>
  <c r="AF3801"/>
  <c r="F3802"/>
  <c r="H3802"/>
  <c r="AC3802"/>
  <c r="AD3802" s="1"/>
  <c r="AE3802"/>
  <c r="AF3802"/>
  <c r="F3803"/>
  <c r="H3803"/>
  <c r="AC3803"/>
  <c r="AD3803" s="1"/>
  <c r="AE3803"/>
  <c r="AF3803"/>
  <c r="F3804"/>
  <c r="H3804"/>
  <c r="AC3804"/>
  <c r="AD3804" s="1"/>
  <c r="AE3804"/>
  <c r="AF3804"/>
  <c r="F3805"/>
  <c r="H3805"/>
  <c r="AC3805"/>
  <c r="AD3805" s="1"/>
  <c r="AE3805"/>
  <c r="AF3805"/>
  <c r="F3806"/>
  <c r="H3806"/>
  <c r="AC3806"/>
  <c r="AD3806" s="1"/>
  <c r="AE3806"/>
  <c r="AF3806"/>
  <c r="F3807"/>
  <c r="H3807"/>
  <c r="AC3807"/>
  <c r="AD3807" s="1"/>
  <c r="AE3807"/>
  <c r="AF3807"/>
  <c r="F3808"/>
  <c r="H3808"/>
  <c r="AC3808"/>
  <c r="AD3808" s="1"/>
  <c r="AE3808"/>
  <c r="AF3808"/>
  <c r="F3809"/>
  <c r="H3809"/>
  <c r="AC3809"/>
  <c r="AD3809" s="1"/>
  <c r="AE3809"/>
  <c r="AF3809"/>
  <c r="F3810"/>
  <c r="H3810"/>
  <c r="AC3810"/>
  <c r="AD3810" s="1"/>
  <c r="AE3810"/>
  <c r="AF3810"/>
  <c r="F3811"/>
  <c r="H3811"/>
  <c r="AC3811"/>
  <c r="AD3811" s="1"/>
  <c r="AE3811"/>
  <c r="AF3811"/>
  <c r="F3812"/>
  <c r="H3812"/>
  <c r="AC3812"/>
  <c r="AD3812" s="1"/>
  <c r="AE3812"/>
  <c r="AF3812"/>
  <c r="F3813"/>
  <c r="H3813"/>
  <c r="AC3813"/>
  <c r="AD3813" s="1"/>
  <c r="AE3813"/>
  <c r="AF3813"/>
  <c r="F3814"/>
  <c r="H3814"/>
  <c r="AC3814"/>
  <c r="AD3814" s="1"/>
  <c r="AE3814"/>
  <c r="AF3814"/>
  <c r="F3815"/>
  <c r="H3815"/>
  <c r="AC3815"/>
  <c r="AD3815" s="1"/>
  <c r="AE3815"/>
  <c r="AF3815"/>
  <c r="F3816"/>
  <c r="H3816"/>
  <c r="AC3816"/>
  <c r="AD3816" s="1"/>
  <c r="AE3816"/>
  <c r="AF3816"/>
  <c r="F3817"/>
  <c r="H3817"/>
  <c r="AC3817"/>
  <c r="AD3817" s="1"/>
  <c r="AE3817"/>
  <c r="AF3817"/>
  <c r="F3818"/>
  <c r="H3818"/>
  <c r="AC3818"/>
  <c r="AD3818" s="1"/>
  <c r="AE3818"/>
  <c r="AF3818"/>
  <c r="F3819"/>
  <c r="H3819"/>
  <c r="AC3819"/>
  <c r="AD3819" s="1"/>
  <c r="AE3819"/>
  <c r="AF3819"/>
  <c r="F3820"/>
  <c r="H3820"/>
  <c r="AC3820"/>
  <c r="AD3820" s="1"/>
  <c r="AE3820"/>
  <c r="AF3820"/>
  <c r="F3821"/>
  <c r="H3821"/>
  <c r="AC3821"/>
  <c r="AD3821" s="1"/>
  <c r="AE3821"/>
  <c r="AF3821"/>
  <c r="F3822"/>
  <c r="H3822"/>
  <c r="AC3822"/>
  <c r="AD3822" s="1"/>
  <c r="AE3822"/>
  <c r="AF3822"/>
  <c r="F3823"/>
  <c r="H3823"/>
  <c r="AC3823"/>
  <c r="AD3823" s="1"/>
  <c r="AE3823"/>
  <c r="AF3823"/>
  <c r="F3824"/>
  <c r="H3824"/>
  <c r="AC3824"/>
  <c r="AD3824" s="1"/>
  <c r="AE3824"/>
  <c r="AF3824"/>
  <c r="F3825"/>
  <c r="H3825"/>
  <c r="AC3825"/>
  <c r="AD3825" s="1"/>
  <c r="AE3825"/>
  <c r="AF3825"/>
  <c r="F3826"/>
  <c r="H3826"/>
  <c r="AC3826"/>
  <c r="AD3826" s="1"/>
  <c r="AE3826"/>
  <c r="AF3826"/>
  <c r="F3827"/>
  <c r="H3827"/>
  <c r="AC3827"/>
  <c r="AD3827" s="1"/>
  <c r="AE3827"/>
  <c r="AF3827"/>
  <c r="F3828"/>
  <c r="H3828"/>
  <c r="AC3828"/>
  <c r="AD3828" s="1"/>
  <c r="AE3828"/>
  <c r="AF3828"/>
  <c r="F3829"/>
  <c r="H3829"/>
  <c r="AC3829"/>
  <c r="AD3829" s="1"/>
  <c r="AE3829"/>
  <c r="AF3829"/>
  <c r="F3830"/>
  <c r="H3830"/>
  <c r="AC3830"/>
  <c r="AD3830" s="1"/>
  <c r="AE3830"/>
  <c r="AF3830"/>
  <c r="F3831"/>
  <c r="H3831"/>
  <c r="AC3831"/>
  <c r="AD3831" s="1"/>
  <c r="AE3831"/>
  <c r="AF3831"/>
  <c r="F3832"/>
  <c r="H3832"/>
  <c r="AC3832"/>
  <c r="AD3832" s="1"/>
  <c r="AE3832"/>
  <c r="AF3832"/>
  <c r="F3833"/>
  <c r="H3833"/>
  <c r="AC3833"/>
  <c r="AD3833" s="1"/>
  <c r="AE3833"/>
  <c r="AF3833"/>
  <c r="F3834"/>
  <c r="H3834"/>
  <c r="AC3834"/>
  <c r="AD3834" s="1"/>
  <c r="AE3834"/>
  <c r="AF3834"/>
  <c r="F3837"/>
  <c r="AC3837"/>
  <c r="AD3837" s="1"/>
  <c r="AE3837"/>
  <c r="AF3837"/>
  <c r="F3838"/>
  <c r="AC3838"/>
  <c r="AD3838" s="1"/>
  <c r="AE3838"/>
  <c r="AF3838"/>
  <c r="F3839"/>
  <c r="AC3839"/>
  <c r="AD3839" s="1"/>
  <c r="AE3839"/>
  <c r="AF3839"/>
  <c r="F3840"/>
  <c r="AC3840"/>
  <c r="AD3840" s="1"/>
  <c r="AE3840"/>
  <c r="AF3840"/>
  <c r="F3841"/>
  <c r="AC3841"/>
  <c r="AD3841" s="1"/>
  <c r="AE3841"/>
  <c r="AF3841"/>
  <c r="F3842"/>
  <c r="AC3842"/>
  <c r="AD3842" s="1"/>
  <c r="AE3842"/>
  <c r="AF3842"/>
  <c r="F3843"/>
  <c r="AC3843"/>
  <c r="AD3843" s="1"/>
  <c r="AF3843"/>
  <c r="F3845"/>
  <c r="H3845"/>
  <c r="AC3845"/>
  <c r="AD3845" s="1"/>
  <c r="AE3845"/>
  <c r="AF3845"/>
  <c r="F3846"/>
  <c r="H3846"/>
  <c r="AC3846"/>
  <c r="AD3846" s="1"/>
  <c r="AE3846"/>
  <c r="AF3846"/>
  <c r="F3847"/>
  <c r="H3847"/>
  <c r="AC3847"/>
  <c r="AD3847" s="1"/>
  <c r="AE3847"/>
  <c r="AF3847"/>
  <c r="F3849"/>
  <c r="H3849"/>
  <c r="AC3849"/>
  <c r="AD3849" s="1"/>
  <c r="AE3849"/>
  <c r="AF3849"/>
  <c r="F3850"/>
  <c r="H3850"/>
  <c r="AC3850"/>
  <c r="AD3850" s="1"/>
  <c r="AE3850"/>
  <c r="AF3850"/>
  <c r="F3851"/>
  <c r="H3851"/>
  <c r="AC3851"/>
  <c r="AD3851" s="1"/>
  <c r="AE3851"/>
  <c r="AF3851"/>
  <c r="F3852"/>
  <c r="AC3852"/>
  <c r="AD3852" s="1"/>
  <c r="AE3852"/>
  <c r="AF3852"/>
  <c r="F3853"/>
  <c r="AC3853"/>
  <c r="AD3853" s="1"/>
  <c r="AE3853"/>
  <c r="AF3853"/>
  <c r="F3854"/>
  <c r="AC3854"/>
  <c r="AD3854" s="1"/>
  <c r="AE3854"/>
  <c r="AF3854"/>
  <c r="F3855"/>
  <c r="H3855"/>
  <c r="AC3855"/>
  <c r="AD3855" s="1"/>
  <c r="AE3855"/>
  <c r="AF3855"/>
  <c r="F3857"/>
  <c r="AC3857"/>
  <c r="AD3857" s="1"/>
  <c r="AE3857"/>
  <c r="AF3857"/>
  <c r="F3858"/>
  <c r="H3858"/>
  <c r="AC3858"/>
  <c r="AD3858" s="1"/>
  <c r="AE3858"/>
  <c r="AF3858"/>
  <c r="F3859"/>
  <c r="H3859"/>
  <c r="AC3859"/>
  <c r="AD3859" s="1"/>
  <c r="AE3859"/>
  <c r="AF3859"/>
  <c r="F3860"/>
  <c r="AC3860"/>
  <c r="AD3860" s="1"/>
  <c r="AF3860"/>
  <c r="F3862"/>
  <c r="H3862"/>
  <c r="AC3862"/>
  <c r="AD3862" s="1"/>
  <c r="AE3862"/>
  <c r="AF3862"/>
  <c r="F3863"/>
  <c r="H3863"/>
  <c r="AC3863"/>
  <c r="AD3863" s="1"/>
  <c r="AE3863"/>
  <c r="AF3863"/>
  <c r="F3864"/>
  <c r="H3864"/>
  <c r="AC3864"/>
  <c r="AD3864" s="1"/>
  <c r="AE3864"/>
  <c r="AF3864"/>
  <c r="F3866"/>
  <c r="H3866"/>
  <c r="AC3866"/>
  <c r="AD3866" s="1"/>
  <c r="AE3866"/>
  <c r="AF3866"/>
  <c r="F3867"/>
  <c r="H3867"/>
  <c r="AC3867"/>
  <c r="AD3867" s="1"/>
  <c r="AE3867"/>
  <c r="AF3867"/>
  <c r="F3869"/>
  <c r="H3869"/>
  <c r="AC3869"/>
  <c r="AD3869" s="1"/>
  <c r="AE3869"/>
  <c r="AF3869"/>
  <c r="F3871"/>
  <c r="H3871"/>
  <c r="AC3871"/>
  <c r="AD3871" s="1"/>
  <c r="AE3871"/>
  <c r="AF3871"/>
  <c r="F3873"/>
  <c r="AC3873"/>
  <c r="AD3873" s="1"/>
  <c r="AE3873"/>
  <c r="AF3873"/>
  <c r="F3874"/>
  <c r="AC3874"/>
  <c r="AD3874" s="1"/>
  <c r="AE3874"/>
  <c r="AF3874"/>
  <c r="F3875"/>
  <c r="H3875"/>
  <c r="AC3875"/>
  <c r="AD3875" s="1"/>
  <c r="AE3875"/>
  <c r="AF3875"/>
  <c r="F3876"/>
  <c r="H3876"/>
  <c r="AC3876"/>
  <c r="AD3876" s="1"/>
  <c r="AE3876"/>
  <c r="AF3876"/>
  <c r="F3877"/>
  <c r="H3877"/>
  <c r="AC3877"/>
  <c r="AD3877" s="1"/>
  <c r="AE3877"/>
  <c r="AF3877"/>
  <c r="F3878"/>
  <c r="H3878"/>
  <c r="AC3878"/>
  <c r="AD3878" s="1"/>
  <c r="AE3878"/>
  <c r="AF3878"/>
  <c r="F3879"/>
  <c r="H3879"/>
  <c r="AC3879"/>
  <c r="AD3879" s="1"/>
  <c r="AE3879"/>
  <c r="AF3879"/>
  <c r="F3880"/>
  <c r="H3880"/>
  <c r="AC3880"/>
  <c r="AD3880" s="1"/>
  <c r="AE3880"/>
  <c r="AF3880"/>
  <c r="F3881"/>
  <c r="H3881"/>
  <c r="AC3881"/>
  <c r="AD3881" s="1"/>
  <c r="AE3881"/>
  <c r="AF3881"/>
  <c r="F3882"/>
  <c r="H3882"/>
  <c r="AC3882"/>
  <c r="AD3882" s="1"/>
  <c r="AE3882"/>
  <c r="AF3882"/>
  <c r="F3884"/>
  <c r="H3884"/>
  <c r="AC3884"/>
  <c r="AD3884" s="1"/>
  <c r="AE3884"/>
  <c r="AF3884"/>
  <c r="F3885"/>
  <c r="H3885"/>
  <c r="AC3885"/>
  <c r="AD3885" s="1"/>
  <c r="AE3885"/>
  <c r="AF3885"/>
  <c r="F3886"/>
  <c r="H3886"/>
  <c r="AC3886"/>
  <c r="AD3886" s="1"/>
  <c r="AE3886"/>
  <c r="AF3886"/>
  <c r="F3887"/>
  <c r="H3887"/>
  <c r="AC3887"/>
  <c r="AD3887" s="1"/>
  <c r="AE3887"/>
  <c r="AF3887"/>
  <c r="F3888"/>
  <c r="H3888"/>
  <c r="AC3888"/>
  <c r="AD3888" s="1"/>
  <c r="AE3888"/>
  <c r="AF3888"/>
  <c r="F3890"/>
  <c r="H3890"/>
  <c r="AC3890"/>
  <c r="AD3890" s="1"/>
  <c r="AF3890"/>
  <c r="F3892"/>
  <c r="H3892"/>
  <c r="AC3892"/>
  <c r="AD3892" s="1"/>
  <c r="AF3892"/>
  <c r="F3893"/>
  <c r="H3893"/>
  <c r="AC3893"/>
  <c r="AD3893" s="1"/>
  <c r="AF3893"/>
  <c r="F3894"/>
  <c r="H3894"/>
  <c r="AC3894"/>
  <c r="AD3894" s="1"/>
  <c r="AF3894"/>
  <c r="F3895"/>
  <c r="H3895"/>
  <c r="AC3895"/>
  <c r="AD3895" s="1"/>
  <c r="AF3895"/>
  <c r="F3896"/>
  <c r="H3896"/>
  <c r="AC3896"/>
  <c r="AD3896" s="1"/>
  <c r="AE3896"/>
  <c r="AF3896"/>
  <c r="F3897"/>
  <c r="H3897"/>
  <c r="AC3897"/>
  <c r="AD3897" s="1"/>
  <c r="AE3897"/>
  <c r="AF3897"/>
  <c r="F3898"/>
  <c r="H3898"/>
  <c r="AC3898"/>
  <c r="AD3898" s="1"/>
  <c r="AE3898"/>
  <c r="AF3898"/>
  <c r="F3899"/>
  <c r="H3899"/>
  <c r="AC3899"/>
  <c r="AD3899" s="1"/>
  <c r="AE3899"/>
  <c r="AF3899"/>
  <c r="F3900"/>
  <c r="H3900"/>
  <c r="AC3900"/>
  <c r="AD3900" s="1"/>
  <c r="AE3900"/>
  <c r="AF3900"/>
  <c r="F3902"/>
  <c r="H3902"/>
  <c r="AC3902"/>
  <c r="AD3902" s="1"/>
  <c r="AE3902"/>
  <c r="AF3902"/>
  <c r="F3903"/>
  <c r="H3903"/>
  <c r="AC3903"/>
  <c r="AD3903" s="1"/>
  <c r="AE3903"/>
  <c r="AF3903"/>
  <c r="F3904"/>
  <c r="H3904"/>
  <c r="AC3904"/>
  <c r="AD3904" s="1"/>
  <c r="AE3904"/>
  <c r="AF3904"/>
  <c r="F3905"/>
  <c r="H3905"/>
  <c r="AC3905"/>
  <c r="AD3905" s="1"/>
  <c r="AE3905"/>
  <c r="AF3905"/>
  <c r="F3906"/>
  <c r="H3906"/>
  <c r="AC3906"/>
  <c r="AD3906" s="1"/>
  <c r="AE3906"/>
  <c r="AF3906"/>
  <c r="F3907"/>
  <c r="H3907"/>
  <c r="AC3907"/>
  <c r="AD3907" s="1"/>
  <c r="AE3907"/>
  <c r="AF3907"/>
  <c r="F3908"/>
  <c r="H3908"/>
  <c r="AC3908"/>
  <c r="AD3908" s="1"/>
  <c r="AE3908"/>
  <c r="AF3908"/>
  <c r="F3909"/>
  <c r="H3909"/>
  <c r="AC3909"/>
  <c r="AD3909" s="1"/>
  <c r="AE3909"/>
  <c r="AF3909"/>
  <c r="F3910"/>
  <c r="H3910"/>
  <c r="AC3910"/>
  <c r="AD3910" s="1"/>
  <c r="AE3910"/>
  <c r="AF3910"/>
  <c r="F3911"/>
  <c r="H3911"/>
  <c r="AC3911"/>
  <c r="AD3911" s="1"/>
  <c r="AE3911"/>
  <c r="AF3911"/>
  <c r="F3912"/>
  <c r="H3912"/>
  <c r="AC3912"/>
  <c r="AD3912" s="1"/>
  <c r="AE3912"/>
  <c r="AF3912"/>
  <c r="F3913"/>
  <c r="H3913"/>
  <c r="AC3913"/>
  <c r="AD3913" s="1"/>
  <c r="AE3913"/>
  <c r="AF3913"/>
  <c r="F3916"/>
  <c r="AC3916"/>
  <c r="AD3916" s="1"/>
  <c r="AE3916"/>
  <c r="AF3916"/>
  <c r="F3917"/>
  <c r="AC3917"/>
  <c r="AD3917" s="1"/>
  <c r="AE3917"/>
  <c r="AF3917"/>
  <c r="F3918"/>
  <c r="H3918"/>
  <c r="AC3918"/>
  <c r="AD3918" s="1"/>
  <c r="AE3918"/>
  <c r="AF3918"/>
  <c r="F3919"/>
  <c r="H3919"/>
  <c r="AC3919"/>
  <c r="AD3919" s="1"/>
  <c r="AE3919"/>
  <c r="AF3919"/>
  <c r="F3920"/>
  <c r="H3920"/>
  <c r="AC3920"/>
  <c r="AD3920" s="1"/>
  <c r="AE3920"/>
  <c r="AF3920"/>
  <c r="F3921"/>
  <c r="AC3921"/>
  <c r="AD3921" s="1"/>
  <c r="AE3921"/>
  <c r="AF3921"/>
  <c r="F3922"/>
  <c r="H3922"/>
  <c r="AC3922"/>
  <c r="AD3922" s="1"/>
  <c r="AE3922"/>
  <c r="AF3922"/>
  <c r="F3923"/>
  <c r="AC3923"/>
  <c r="AD3923" s="1"/>
  <c r="AE3923"/>
  <c r="AF3923"/>
  <c r="F3924"/>
  <c r="AC3924"/>
  <c r="AD3924" s="1"/>
  <c r="AE3924"/>
  <c r="AF3924"/>
  <c r="F3925"/>
  <c r="AC3925"/>
  <c r="AF3925"/>
  <c r="F3926"/>
  <c r="H3926"/>
  <c r="AC3926"/>
  <c r="AD3926" s="1"/>
  <c r="AE3926"/>
  <c r="AF3926"/>
  <c r="F3928"/>
  <c r="H3928"/>
  <c r="AC3928"/>
  <c r="AD3928" s="1"/>
  <c r="AE3928"/>
  <c r="AF3928"/>
  <c r="F3929"/>
  <c r="H3929"/>
  <c r="AC3929"/>
  <c r="AD3929" s="1"/>
  <c r="AE3929"/>
  <c r="AF3929"/>
  <c r="F3930"/>
  <c r="H3930"/>
  <c r="AC3930"/>
  <c r="AD3930" s="1"/>
  <c r="AE3930"/>
  <c r="AF3930"/>
  <c r="F3931"/>
  <c r="H3931"/>
  <c r="AC3931"/>
  <c r="AD3931" s="1"/>
  <c r="AE3931"/>
  <c r="AF3931"/>
  <c r="F3932"/>
  <c r="H3932"/>
  <c r="AC3932"/>
  <c r="AD3932" s="1"/>
  <c r="AE3932"/>
  <c r="AF3932"/>
  <c r="F3933"/>
  <c r="H3933"/>
  <c r="AC3933"/>
  <c r="AD3933" s="1"/>
  <c r="AE3933"/>
  <c r="AF3933"/>
  <c r="F3934"/>
  <c r="H3934"/>
  <c r="AC3934"/>
  <c r="AD3934" s="1"/>
  <c r="AE3934"/>
  <c r="AF3934"/>
  <c r="F3935"/>
  <c r="H3935"/>
  <c r="AC3935"/>
  <c r="AD3935" s="1"/>
  <c r="AE3935"/>
  <c r="AF3935"/>
  <c r="H3936"/>
  <c r="AC3936"/>
  <c r="AD3936" s="1"/>
  <c r="AE3936"/>
  <c r="AF3936"/>
  <c r="F3937"/>
  <c r="H3937"/>
  <c r="AC3937"/>
  <c r="AD3937" s="1"/>
  <c r="AE3937"/>
  <c r="AF3937"/>
  <c r="F3938"/>
  <c r="H3938"/>
  <c r="AC3938"/>
  <c r="AD3938" s="1"/>
  <c r="AE3938"/>
  <c r="AF3938"/>
  <c r="F3939"/>
  <c r="H3939"/>
  <c r="AC3939"/>
  <c r="AD3939" s="1"/>
  <c r="AE3939"/>
  <c r="AF3939"/>
  <c r="F3940"/>
  <c r="H3940"/>
  <c r="AC3940"/>
  <c r="AD3940" s="1"/>
  <c r="AE3940"/>
  <c r="AF3940"/>
  <c r="F3941"/>
  <c r="H3941"/>
  <c r="AC3941"/>
  <c r="AD3941" s="1"/>
  <c r="AE3941"/>
  <c r="AF3941"/>
  <c r="F3942"/>
  <c r="H3942"/>
  <c r="AC3942"/>
  <c r="AD3942" s="1"/>
  <c r="AE3942"/>
  <c r="AF3942"/>
  <c r="F3943"/>
  <c r="H3943"/>
  <c r="AC3943"/>
  <c r="AD3943" s="1"/>
  <c r="AE3943"/>
  <c r="AF3943"/>
  <c r="F3944"/>
  <c r="AC3944"/>
  <c r="AD3944" s="1"/>
  <c r="AE3944"/>
  <c r="AF3944"/>
  <c r="F3945"/>
  <c r="H3945"/>
  <c r="AC3945"/>
  <c r="AD3945" s="1"/>
  <c r="AE3945"/>
  <c r="AF3945"/>
  <c r="F3947"/>
  <c r="H3947"/>
  <c r="AC3947"/>
  <c r="AD3947" s="1"/>
  <c r="AE3947"/>
  <c r="AF3947"/>
  <c r="F3948"/>
  <c r="H3948"/>
  <c r="AC3948"/>
  <c r="AD3948" s="1"/>
  <c r="AE3948"/>
  <c r="AF3948"/>
  <c r="F3949"/>
  <c r="H3949"/>
  <c r="AC3949"/>
  <c r="AD3949" s="1"/>
  <c r="AE3949"/>
  <c r="AF3949"/>
  <c r="F3950"/>
  <c r="H3950"/>
  <c r="AC3950"/>
  <c r="AD3950" s="1"/>
  <c r="AE3950"/>
  <c r="AF3950"/>
  <c r="F3951"/>
  <c r="H3951"/>
  <c r="AC3951"/>
  <c r="AD3951" s="1"/>
  <c r="AE3951"/>
  <c r="AF3951"/>
  <c r="F3952"/>
  <c r="H3952"/>
  <c r="AC3952"/>
  <c r="AD3952" s="1"/>
  <c r="AE3952"/>
  <c r="AF3952"/>
  <c r="F3953"/>
  <c r="H3953"/>
  <c r="AC3953"/>
  <c r="AD3953" s="1"/>
  <c r="AE3953"/>
  <c r="AF3953"/>
  <c r="F3954"/>
  <c r="AC3954"/>
  <c r="AD3954" s="1"/>
  <c r="AE3954"/>
  <c r="AF3954"/>
  <c r="F3955"/>
  <c r="H3955"/>
  <c r="AC3955"/>
  <c r="AD3955" s="1"/>
  <c r="AE3955"/>
  <c r="AF3955"/>
  <c r="F3956"/>
  <c r="H3956"/>
  <c r="AC3956"/>
  <c r="AD3956" s="1"/>
  <c r="AE3956"/>
  <c r="AF3956"/>
  <c r="F3957"/>
  <c r="H3957"/>
  <c r="AC3957"/>
  <c r="AD3957" s="1"/>
  <c r="AE3957"/>
  <c r="AF3957"/>
  <c r="F3958"/>
  <c r="H3958"/>
  <c r="AC3958"/>
  <c r="AD3958" s="1"/>
  <c r="AE3958"/>
  <c r="AF3958"/>
  <c r="F3959"/>
  <c r="AC3959"/>
  <c r="AD3959" s="1"/>
  <c r="AE3959"/>
  <c r="AF3959"/>
  <c r="F3960"/>
  <c r="AC3960"/>
  <c r="AD3960" s="1"/>
  <c r="AE3960"/>
  <c r="AF3960"/>
  <c r="F3961"/>
  <c r="H3961"/>
  <c r="AC3961"/>
  <c r="AD3961" s="1"/>
  <c r="AE3961"/>
  <c r="AF3961"/>
  <c r="F3962"/>
  <c r="AC3962"/>
  <c r="AD3962" s="1"/>
  <c r="AE3962"/>
  <c r="AF3962"/>
  <c r="F3963"/>
  <c r="H3963"/>
  <c r="AC3963"/>
  <c r="AD3963" s="1"/>
  <c r="AE3963"/>
  <c r="AF3963"/>
  <c r="F3964"/>
  <c r="AC3964"/>
  <c r="AD3964" s="1"/>
  <c r="AE3964"/>
  <c r="AF3964"/>
  <c r="F3965"/>
  <c r="H3965"/>
  <c r="AC3965"/>
  <c r="AD3965" s="1"/>
  <c r="AE3965"/>
  <c r="AF3965"/>
  <c r="F3966"/>
  <c r="AC3966"/>
  <c r="AD3966" s="1"/>
  <c r="AE3966"/>
  <c r="AF3966"/>
  <c r="F3967"/>
  <c r="H3967"/>
  <c r="AC3967"/>
  <c r="AD3967" s="1"/>
  <c r="AE3967"/>
  <c r="AF3967"/>
  <c r="F3968"/>
  <c r="H3968"/>
  <c r="AC3968"/>
  <c r="AD3968" s="1"/>
  <c r="AE3968"/>
  <c r="AF3968"/>
  <c r="F3969"/>
  <c r="H3969"/>
  <c r="AC3969"/>
  <c r="AD3969" s="1"/>
  <c r="AE3969"/>
  <c r="AF3969"/>
  <c r="F3970"/>
  <c r="H3970"/>
  <c r="AC3970"/>
  <c r="AD3970" s="1"/>
  <c r="AE3970"/>
  <c r="AF3970"/>
  <c r="F3971"/>
  <c r="H3971"/>
  <c r="AC3971"/>
  <c r="AD3971" s="1"/>
  <c r="AE3971"/>
  <c r="AF3971"/>
  <c r="F3972"/>
  <c r="AC3972"/>
  <c r="AD3972" s="1"/>
  <c r="AE3972"/>
  <c r="AF3972"/>
  <c r="F3973"/>
  <c r="AC3973"/>
  <c r="AD3973" s="1"/>
  <c r="AE3973"/>
  <c r="AF3973"/>
  <c r="F3974"/>
  <c r="H3974"/>
  <c r="AC3974"/>
  <c r="AD3974" s="1"/>
  <c r="AE3974"/>
  <c r="AF3974"/>
  <c r="AG3974" s="1"/>
  <c r="F3975"/>
  <c r="H3975"/>
  <c r="AC3975"/>
  <c r="AD3975" s="1"/>
  <c r="AE3975"/>
  <c r="AF3975"/>
  <c r="F3977"/>
  <c r="H3977"/>
  <c r="AC3977"/>
  <c r="AD3977" s="1"/>
  <c r="AE3977"/>
  <c r="AF3977"/>
  <c r="F3978"/>
  <c r="H3978"/>
  <c r="AC3978"/>
  <c r="AD3978" s="1"/>
  <c r="AE3978"/>
  <c r="AF3978"/>
  <c r="AG3978" s="1"/>
  <c r="F3979"/>
  <c r="H3979"/>
  <c r="AC3979"/>
  <c r="AD3979" s="1"/>
  <c r="AE3979"/>
  <c r="AF3979"/>
  <c r="AG3979" s="1"/>
  <c r="F3980"/>
  <c r="H3980"/>
  <c r="AC3980"/>
  <c r="AD3980" s="1"/>
  <c r="AE3980"/>
  <c r="AF3980"/>
  <c r="F3981"/>
  <c r="H3981"/>
  <c r="AC3981"/>
  <c r="AD3981" s="1"/>
  <c r="AE3981"/>
  <c r="AF3981"/>
  <c r="F3982"/>
  <c r="AC3982"/>
  <c r="AD3982" s="1"/>
  <c r="AE3982"/>
  <c r="AF3982"/>
  <c r="F3983"/>
  <c r="H3983"/>
  <c r="AC3983"/>
  <c r="AD3983" s="1"/>
  <c r="AE3983"/>
  <c r="AF3983"/>
  <c r="F3984"/>
  <c r="H3984"/>
  <c r="AC3984"/>
  <c r="AD3984" s="1"/>
  <c r="AE3984"/>
  <c r="AF3984"/>
  <c r="AG3984" s="1"/>
  <c r="F3985"/>
  <c r="H3985"/>
  <c r="AC3985"/>
  <c r="AD3985" s="1"/>
  <c r="AE3985"/>
  <c r="AF3985"/>
  <c r="F3986"/>
  <c r="H3986"/>
  <c r="AC3986"/>
  <c r="AD3986" s="1"/>
  <c r="AE3986"/>
  <c r="AF3986"/>
  <c r="F3987"/>
  <c r="H3987"/>
  <c r="AC3987"/>
  <c r="AD3987" s="1"/>
  <c r="AE3987"/>
  <c r="AF3987"/>
  <c r="AG3987" s="1"/>
  <c r="F3988"/>
  <c r="H3988"/>
  <c r="AC3988"/>
  <c r="AD3988" s="1"/>
  <c r="AE3988"/>
  <c r="AF3988"/>
  <c r="AG3988" s="1"/>
  <c r="F3989"/>
  <c r="H3989"/>
  <c r="AC3989"/>
  <c r="AD3989" s="1"/>
  <c r="AE3989"/>
  <c r="AF3989"/>
  <c r="F3990"/>
  <c r="H3990"/>
  <c r="AC3990"/>
  <c r="AD3990" s="1"/>
  <c r="AE3990"/>
  <c r="AF3990"/>
  <c r="F3991"/>
  <c r="H3991"/>
  <c r="AC3991"/>
  <c r="AD3991" s="1"/>
  <c r="AE3991"/>
  <c r="AF3991"/>
  <c r="F3992"/>
  <c r="H3992"/>
  <c r="AC3992"/>
  <c r="AD3992" s="1"/>
  <c r="AE3992"/>
  <c r="AF3992"/>
  <c r="F3993"/>
  <c r="H3993"/>
  <c r="AC3993"/>
  <c r="AD3993" s="1"/>
  <c r="AE3993"/>
  <c r="AF3993"/>
  <c r="F3994"/>
  <c r="H3994"/>
  <c r="AC3994"/>
  <c r="AD3994" s="1"/>
  <c r="AE3994"/>
  <c r="AF3994"/>
  <c r="F3995"/>
  <c r="AC3995"/>
  <c r="AD3995" s="1"/>
  <c r="AE3995"/>
  <c r="AF3995"/>
  <c r="F3996"/>
  <c r="H3996"/>
  <c r="AC3996"/>
  <c r="AD3996" s="1"/>
  <c r="AE3996"/>
  <c r="AF3996"/>
  <c r="F3997"/>
  <c r="AC3997"/>
  <c r="AD3997" s="1"/>
  <c r="AE3997"/>
  <c r="AF3997"/>
  <c r="F3998"/>
  <c r="H3998"/>
  <c r="AC3998"/>
  <c r="AD3998" s="1"/>
  <c r="AE3998"/>
  <c r="AF3998"/>
  <c r="F3999"/>
  <c r="AC3999"/>
  <c r="AD3999" s="1"/>
  <c r="AE3999"/>
  <c r="AF3999"/>
  <c r="F4000"/>
  <c r="H4000"/>
  <c r="AC4000"/>
  <c r="AD4000" s="1"/>
  <c r="AE4000"/>
  <c r="AF4000"/>
  <c r="F4001"/>
  <c r="H4001"/>
  <c r="AC4001"/>
  <c r="AD4001" s="1"/>
  <c r="AE4001"/>
  <c r="AF4001"/>
  <c r="F4002"/>
  <c r="H4002"/>
  <c r="AC4002"/>
  <c r="AD4002" s="1"/>
  <c r="AE4002"/>
  <c r="AF4002"/>
  <c r="AG4002" s="1"/>
  <c r="F4003"/>
  <c r="H4003"/>
  <c r="AC4003"/>
  <c r="AD4003" s="1"/>
  <c r="AE4003"/>
  <c r="AF4003"/>
  <c r="F4005"/>
  <c r="H4005"/>
  <c r="AC4005"/>
  <c r="AD4005" s="1"/>
  <c r="AE4005"/>
  <c r="AF4005"/>
  <c r="F4007"/>
  <c r="H4007"/>
  <c r="AC4007"/>
  <c r="AD4007" s="1"/>
  <c r="AE4007"/>
  <c r="AF4007"/>
  <c r="AG4007" s="1"/>
  <c r="F4008"/>
  <c r="H4008"/>
  <c r="AC4008"/>
  <c r="AD4008" s="1"/>
  <c r="AE4008"/>
  <c r="AF4008"/>
  <c r="AG4008" s="1"/>
  <c r="F4010"/>
  <c r="AC4010"/>
  <c r="AD4010" s="1"/>
  <c r="AE4010"/>
  <c r="AF4010"/>
  <c r="AG4010" s="1"/>
  <c r="F4013"/>
  <c r="H4013"/>
  <c r="AC4013"/>
  <c r="AD4013" s="1"/>
  <c r="AE4013"/>
  <c r="AF4013"/>
  <c r="AG4013" s="1"/>
  <c r="F4014"/>
  <c r="AC4014"/>
  <c r="AD4014" s="1"/>
  <c r="AF4014"/>
  <c r="F4015"/>
  <c r="H4015"/>
  <c r="AC4015"/>
  <c r="AD4015" s="1"/>
  <c r="AF4015"/>
  <c r="F4016"/>
  <c r="H4016"/>
  <c r="AC4016"/>
  <c r="AD4016" s="1"/>
  <c r="AF4016"/>
  <c r="F4017"/>
  <c r="H4017"/>
  <c r="AC4017"/>
  <c r="AD4017" s="1"/>
  <c r="AF4017"/>
  <c r="F4018"/>
  <c r="H4018"/>
  <c r="AC4018"/>
  <c r="AD4018" s="1"/>
  <c r="AE4018"/>
  <c r="AF4018"/>
  <c r="F4019"/>
  <c r="H4019"/>
  <c r="AC4019"/>
  <c r="AD4019" s="1"/>
  <c r="AE4019"/>
  <c r="AF4019"/>
  <c r="F4021"/>
  <c r="H4021"/>
  <c r="AC4021"/>
  <c r="AD4021" s="1"/>
  <c r="AE4021"/>
  <c r="AF4021"/>
  <c r="F4022"/>
  <c r="H4022"/>
  <c r="AC4022"/>
  <c r="AD4022" s="1"/>
  <c r="AF4022"/>
  <c r="F4023"/>
  <c r="H4023"/>
  <c r="AC4023"/>
  <c r="AD4023" s="1"/>
  <c r="AF4023"/>
  <c r="F4024"/>
  <c r="H4024"/>
  <c r="AC4024"/>
  <c r="AD4024" s="1"/>
  <c r="AF4024"/>
  <c r="F4025"/>
  <c r="H4025"/>
  <c r="AC4025"/>
  <c r="AD4025" s="1"/>
  <c r="AF4025"/>
  <c r="F4026"/>
  <c r="H4026"/>
  <c r="AC4026"/>
  <c r="AD4026" s="1"/>
  <c r="AF4026"/>
  <c r="F4027"/>
  <c r="H4027"/>
  <c r="AC4027"/>
  <c r="AD4027" s="1"/>
  <c r="AF4027"/>
  <c r="F4028"/>
  <c r="H4028"/>
  <c r="AC4028"/>
  <c r="AD4028" s="1"/>
  <c r="AF4028"/>
  <c r="F4029"/>
  <c r="H4029"/>
  <c r="AC4029"/>
  <c r="AD4029" s="1"/>
  <c r="AF4029"/>
  <c r="F4030"/>
  <c r="H4030"/>
  <c r="AC4030"/>
  <c r="AD4030" s="1"/>
  <c r="AF4030"/>
  <c r="F4031"/>
  <c r="H4031"/>
  <c r="AC4031"/>
  <c r="AD4031" s="1"/>
  <c r="AF4031"/>
  <c r="F4032"/>
  <c r="H4032"/>
  <c r="AC4032"/>
  <c r="AD4032" s="1"/>
  <c r="AF4032"/>
  <c r="F4033"/>
  <c r="H4033"/>
  <c r="AC4033"/>
  <c r="AD4033" s="1"/>
  <c r="AF4033"/>
  <c r="F4034"/>
  <c r="H4034"/>
  <c r="AC4034"/>
  <c r="AD4034" s="1"/>
  <c r="AF4034"/>
  <c r="F4035"/>
  <c r="H4035"/>
  <c r="AC4035"/>
  <c r="AD4035" s="1"/>
  <c r="AF4035"/>
  <c r="F4036"/>
  <c r="H4036"/>
  <c r="AC4036"/>
  <c r="AD4036" s="1"/>
  <c r="AE4036"/>
  <c r="AF4036"/>
  <c r="H4041"/>
  <c r="AC4041"/>
  <c r="AD4041" s="1"/>
  <c r="AE4041"/>
  <c r="AF4041"/>
  <c r="F4042"/>
  <c r="H4042"/>
  <c r="AC4042"/>
  <c r="AD4042" s="1"/>
  <c r="AE4042"/>
  <c r="AF4042"/>
  <c r="F4044"/>
  <c r="H4044"/>
  <c r="AC4044"/>
  <c r="AD4044" s="1"/>
  <c r="AE4044"/>
  <c r="AF4044"/>
  <c r="F4045"/>
  <c r="H4045"/>
  <c r="AC4045"/>
  <c r="AD4045" s="1"/>
  <c r="AE4045"/>
  <c r="AF4045"/>
  <c r="AG4045" s="1"/>
  <c r="F4046"/>
  <c r="H4046"/>
  <c r="AC4046"/>
  <c r="AD4046" s="1"/>
  <c r="AE4046"/>
  <c r="AF4046"/>
  <c r="F4047"/>
  <c r="H4047"/>
  <c r="AC4047"/>
  <c r="AD4047" s="1"/>
  <c r="AE4047"/>
  <c r="AF4047"/>
  <c r="F4048"/>
  <c r="H4048"/>
  <c r="AC4048"/>
  <c r="AD4048" s="1"/>
  <c r="AE4048"/>
  <c r="AF4048"/>
  <c r="F4049"/>
  <c r="H4049"/>
  <c r="AC4049"/>
  <c r="AD4049" s="1"/>
  <c r="AE4049"/>
  <c r="AF4049"/>
  <c r="F4050"/>
  <c r="H4050"/>
  <c r="N4050"/>
  <c r="AC4050" s="1"/>
  <c r="AE4050"/>
  <c r="F4051"/>
  <c r="H4051"/>
  <c r="AC4051"/>
  <c r="AD4051" s="1"/>
  <c r="AE4051"/>
  <c r="AF4051"/>
  <c r="F4052"/>
  <c r="H4052"/>
  <c r="AC4052"/>
  <c r="AD4052" s="1"/>
  <c r="AE4052"/>
  <c r="AF4052"/>
  <c r="F4053"/>
  <c r="H4053"/>
  <c r="AC4053"/>
  <c r="AD4053" s="1"/>
  <c r="AE4053"/>
  <c r="AF4053"/>
  <c r="F4054"/>
  <c r="H4054"/>
  <c r="AC4054"/>
  <c r="AD4054" s="1"/>
  <c r="AE4054"/>
  <c r="AF4054"/>
  <c r="F4055"/>
  <c r="H4055"/>
  <c r="AC4055"/>
  <c r="AD4055" s="1"/>
  <c r="AE4055"/>
  <c r="AF4055"/>
  <c r="F4056"/>
  <c r="H4056"/>
  <c r="AC4056"/>
  <c r="AD4056" s="1"/>
  <c r="AE4056"/>
  <c r="AF4056"/>
  <c r="F4057"/>
  <c r="H4057"/>
  <c r="AC4057"/>
  <c r="AD4057" s="1"/>
  <c r="AE4057"/>
  <c r="AF4057"/>
  <c r="F4058"/>
  <c r="H4058"/>
  <c r="AC4058"/>
  <c r="AD4058" s="1"/>
  <c r="AE4058"/>
  <c r="AF4058"/>
  <c r="F4059"/>
  <c r="H4059"/>
  <c r="AC4059"/>
  <c r="AD4059" s="1"/>
  <c r="AE4059"/>
  <c r="AF4059"/>
  <c r="F4060"/>
  <c r="H4060"/>
  <c r="AC4060"/>
  <c r="AD4060" s="1"/>
  <c r="AE4060"/>
  <c r="AF4060"/>
  <c r="F4063"/>
  <c r="H4063"/>
  <c r="AC4063"/>
  <c r="AD4063" s="1"/>
  <c r="AF4063"/>
  <c r="F4064"/>
  <c r="H4064"/>
  <c r="AC4064"/>
  <c r="AD4064" s="1"/>
  <c r="AF4064"/>
  <c r="F4065"/>
  <c r="H4065"/>
  <c r="AC4065"/>
  <c r="AD4065" s="1"/>
  <c r="AF4065"/>
  <c r="F4066"/>
  <c r="H4066"/>
  <c r="AC4066"/>
  <c r="AD4066" s="1"/>
  <c r="AF4066"/>
  <c r="F4067"/>
  <c r="H4067"/>
  <c r="AC4067"/>
  <c r="AD4067" s="1"/>
  <c r="AF4067"/>
  <c r="F4068"/>
  <c r="H4068"/>
  <c r="AC4068"/>
  <c r="AD4068" s="1"/>
  <c r="AF4068"/>
  <c r="F4069"/>
  <c r="H4069"/>
  <c r="AC4069"/>
  <c r="AD4069" s="1"/>
  <c r="AF4069"/>
  <c r="F4070"/>
  <c r="H4070"/>
  <c r="AC4070"/>
  <c r="AD4070" s="1"/>
  <c r="AE4070"/>
  <c r="AF4070"/>
  <c r="F4071"/>
  <c r="H4071"/>
  <c r="AC4071"/>
  <c r="AD4071" s="1"/>
  <c r="AE4071"/>
  <c r="AF4071"/>
  <c r="AG4071" s="1"/>
  <c r="F4072"/>
  <c r="H4072"/>
  <c r="AC4072"/>
  <c r="AD4072" s="1"/>
  <c r="AE4072"/>
  <c r="AF4072"/>
  <c r="AG4072" s="1"/>
  <c r="F4073"/>
  <c r="H4073"/>
  <c r="AC4073"/>
  <c r="AD4073" s="1"/>
  <c r="AE4073"/>
  <c r="AF4073"/>
  <c r="F4074"/>
  <c r="H4074"/>
  <c r="AC4074"/>
  <c r="AD4074" s="1"/>
  <c r="AE4074"/>
  <c r="AF4074"/>
  <c r="AG4074" s="1"/>
  <c r="F4075"/>
  <c r="H4075"/>
  <c r="AC4075"/>
  <c r="AD4075" s="1"/>
  <c r="AE4075"/>
  <c r="AF4075"/>
  <c r="F4076"/>
  <c r="H4076"/>
  <c r="AC4076"/>
  <c r="AD4076" s="1"/>
  <c r="AE4076"/>
  <c r="AF4076"/>
  <c r="F4077"/>
  <c r="H4077"/>
  <c r="AC4077"/>
  <c r="AD4077" s="1"/>
  <c r="AE4077"/>
  <c r="AF4077"/>
  <c r="F4078"/>
  <c r="H4078"/>
  <c r="AC4078"/>
  <c r="AD4078" s="1"/>
  <c r="AE4078"/>
  <c r="AF4078"/>
  <c r="F4079"/>
  <c r="H4079"/>
  <c r="AC4079"/>
  <c r="AD4079" s="1"/>
  <c r="AE4079"/>
  <c r="AF4079"/>
  <c r="F4080"/>
  <c r="H4080"/>
  <c r="AC4080"/>
  <c r="AD4080" s="1"/>
  <c r="AE4080"/>
  <c r="AF4080"/>
  <c r="F4081"/>
  <c r="H4081"/>
  <c r="AC4081"/>
  <c r="AD4081" s="1"/>
  <c r="AE4081"/>
  <c r="AF4081"/>
  <c r="F4082"/>
  <c r="H4082"/>
  <c r="AC4082"/>
  <c r="AD4082" s="1"/>
  <c r="AE4082"/>
  <c r="AF4082"/>
  <c r="F4083"/>
  <c r="H4083"/>
  <c r="AC4083"/>
  <c r="AD4083" s="1"/>
  <c r="AE4083"/>
  <c r="AF4083"/>
  <c r="F4084"/>
  <c r="H4084"/>
  <c r="AC4084"/>
  <c r="AD4084" s="1"/>
  <c r="AE4084"/>
  <c r="AF4084"/>
  <c r="F4085"/>
  <c r="H4085"/>
  <c r="AC4085"/>
  <c r="AD4085" s="1"/>
  <c r="AE4085"/>
  <c r="AF4085"/>
  <c r="F4086"/>
  <c r="H4086"/>
  <c r="AC4086"/>
  <c r="AD4086" s="1"/>
  <c r="AE4086"/>
  <c r="AF4086"/>
  <c r="F4087"/>
  <c r="H4087"/>
  <c r="AC4087"/>
  <c r="AD4087" s="1"/>
  <c r="AE4087"/>
  <c r="AF4087"/>
  <c r="AG4087" s="1"/>
  <c r="F4088"/>
  <c r="H4088"/>
  <c r="AC4088"/>
  <c r="AD4088" s="1"/>
  <c r="AE4088"/>
  <c r="AF4088"/>
  <c r="AG4088" s="1"/>
  <c r="F4089"/>
  <c r="H4089"/>
  <c r="AC4089"/>
  <c r="AD4089" s="1"/>
  <c r="AE4089"/>
  <c r="AF4089"/>
  <c r="F4090"/>
  <c r="H4090"/>
  <c r="AC4090"/>
  <c r="AD4090" s="1"/>
  <c r="AE4090"/>
  <c r="AF4090"/>
  <c r="F4091"/>
  <c r="H4091"/>
  <c r="AC4091"/>
  <c r="AD4091" s="1"/>
  <c r="AE4091"/>
  <c r="AF4091"/>
  <c r="F4092"/>
  <c r="H4092"/>
  <c r="AC4092"/>
  <c r="AD4092" s="1"/>
  <c r="AE4092"/>
  <c r="AF4092"/>
  <c r="F4093"/>
  <c r="H4093"/>
  <c r="AC4093"/>
  <c r="AD4093" s="1"/>
  <c r="AE4093"/>
  <c r="AF4093"/>
  <c r="F4094"/>
  <c r="H4094"/>
  <c r="AC4094"/>
  <c r="AD4094" s="1"/>
  <c r="AE4094"/>
  <c r="AF4094"/>
  <c r="F4095"/>
  <c r="H4095"/>
  <c r="AC4095"/>
  <c r="AD4095" s="1"/>
  <c r="AE4095"/>
  <c r="AF4095"/>
  <c r="F4096"/>
  <c r="H4096"/>
  <c r="AC4096"/>
  <c r="AD4096" s="1"/>
  <c r="AE4096"/>
  <c r="AF4096"/>
  <c r="AG4096" s="1"/>
  <c r="F4097"/>
  <c r="H4097"/>
  <c r="AC4097"/>
  <c r="AD4097" s="1"/>
  <c r="AE4097"/>
  <c r="AF4097"/>
  <c r="F4098"/>
  <c r="H4098"/>
  <c r="AC4098"/>
  <c r="AD4098" s="1"/>
  <c r="AE4098"/>
  <c r="AF4098"/>
  <c r="F4099"/>
  <c r="H4099"/>
  <c r="AC4099"/>
  <c r="AD4099" s="1"/>
  <c r="AE4099"/>
  <c r="AF4099"/>
  <c r="F4100"/>
  <c r="H4100"/>
  <c r="AC4100"/>
  <c r="AD4100" s="1"/>
  <c r="AE4100"/>
  <c r="AF4100"/>
  <c r="AG4100" s="1"/>
  <c r="F4101"/>
  <c r="H4101"/>
  <c r="AC4101"/>
  <c r="AD4101" s="1"/>
  <c r="AE4101"/>
  <c r="AF4101"/>
  <c r="AG4101" s="1"/>
  <c r="F4102"/>
  <c r="H4102"/>
  <c r="AC4102"/>
  <c r="AD4102" s="1"/>
  <c r="AE4102"/>
  <c r="AF4102"/>
  <c r="F4103"/>
  <c r="H4103"/>
  <c r="AC4103"/>
  <c r="AD4103" s="1"/>
  <c r="AE4103"/>
  <c r="AF4103"/>
  <c r="F4104"/>
  <c r="H4104"/>
  <c r="AC4104"/>
  <c r="AD4104" s="1"/>
  <c r="AE4104"/>
  <c r="AF4104"/>
  <c r="F4105"/>
  <c r="H4105"/>
  <c r="AC4105"/>
  <c r="AD4105" s="1"/>
  <c r="AE4105"/>
  <c r="AF4105"/>
  <c r="F4106"/>
  <c r="H4106"/>
  <c r="AC4106"/>
  <c r="AD4106" s="1"/>
  <c r="AE4106"/>
  <c r="AF4106"/>
  <c r="F4107"/>
  <c r="H4107"/>
  <c r="AC4107"/>
  <c r="AD4107" s="1"/>
  <c r="AE4107"/>
  <c r="AF4107"/>
  <c r="F4108"/>
  <c r="H4108"/>
  <c r="AC4108"/>
  <c r="AD4108" s="1"/>
  <c r="AE4108"/>
  <c r="AF4108"/>
  <c r="F4109"/>
  <c r="H4109"/>
  <c r="AC4109"/>
  <c r="AD4109" s="1"/>
  <c r="AE4109"/>
  <c r="AF4109"/>
  <c r="F4110"/>
  <c r="H4110"/>
  <c r="AC4110"/>
  <c r="AD4110" s="1"/>
  <c r="AE4110"/>
  <c r="AF4110"/>
  <c r="F4111"/>
  <c r="H4111"/>
  <c r="AC4111"/>
  <c r="AD4111" s="1"/>
  <c r="AE4111"/>
  <c r="AF4111"/>
  <c r="F4112"/>
  <c r="H4112"/>
  <c r="AC4112"/>
  <c r="AD4112" s="1"/>
  <c r="AE4112"/>
  <c r="AF4112"/>
  <c r="F4113"/>
  <c r="H4113"/>
  <c r="AC4113"/>
  <c r="AD4113" s="1"/>
  <c r="AE4113"/>
  <c r="AF4113"/>
  <c r="F4114"/>
  <c r="H4114"/>
  <c r="AC4114"/>
  <c r="AD4114" s="1"/>
  <c r="AE4114"/>
  <c r="AF4114"/>
  <c r="F4115"/>
  <c r="H4115"/>
  <c r="AC4115"/>
  <c r="AD4115" s="1"/>
  <c r="AE4115"/>
  <c r="AF4115"/>
  <c r="F4116"/>
  <c r="H4116"/>
  <c r="AC4116"/>
  <c r="AD4116" s="1"/>
  <c r="AE4116"/>
  <c r="AF4116"/>
  <c r="F4117"/>
  <c r="H4117"/>
  <c r="AC4117"/>
  <c r="AD4117" s="1"/>
  <c r="AE4117"/>
  <c r="AF4117"/>
  <c r="F4118"/>
  <c r="H4118"/>
  <c r="AC4118"/>
  <c r="AD4118" s="1"/>
  <c r="AE4118"/>
  <c r="AF4118"/>
  <c r="F4119"/>
  <c r="H4119"/>
  <c r="AC4119"/>
  <c r="AD4119" s="1"/>
  <c r="AE4119"/>
  <c r="AF4119"/>
  <c r="F4120"/>
  <c r="H4120"/>
  <c r="AC4120"/>
  <c r="AD4120" s="1"/>
  <c r="AE4120"/>
  <c r="AF4120"/>
  <c r="F4121"/>
  <c r="H4121"/>
  <c r="AC4121"/>
  <c r="AD4121" s="1"/>
  <c r="AE4121"/>
  <c r="AF4121"/>
  <c r="F4122"/>
  <c r="H4122"/>
  <c r="AC4122"/>
  <c r="AD4122" s="1"/>
  <c r="AE4122"/>
  <c r="AF4122"/>
  <c r="F4123"/>
  <c r="H4123"/>
  <c r="AC4123"/>
  <c r="AD4123" s="1"/>
  <c r="AE4123"/>
  <c r="AF4123"/>
  <c r="F4124"/>
  <c r="H4124"/>
  <c r="AC4124"/>
  <c r="AD4124" s="1"/>
  <c r="AE4124"/>
  <c r="AF4124"/>
  <c r="F4125"/>
  <c r="H4125"/>
  <c r="AC4125"/>
  <c r="AD4125" s="1"/>
  <c r="AE4125"/>
  <c r="AF4125"/>
  <c r="F4126"/>
  <c r="H4126"/>
  <c r="AC4126"/>
  <c r="AD4126" s="1"/>
  <c r="AE4126"/>
  <c r="AF4126"/>
  <c r="F4127"/>
  <c r="H4127"/>
  <c r="AC4127"/>
  <c r="AD4127" s="1"/>
  <c r="AE4127"/>
  <c r="AF4127"/>
  <c r="F4128"/>
  <c r="H4128"/>
  <c r="AC4128"/>
  <c r="AD4128" s="1"/>
  <c r="AE4128"/>
  <c r="AF4128"/>
  <c r="AG4128" s="1"/>
  <c r="F4129"/>
  <c r="H4129"/>
  <c r="AC4129"/>
  <c r="AD4129" s="1"/>
  <c r="AE4129"/>
  <c r="AF4129"/>
  <c r="AG4129" s="1"/>
  <c r="F4130"/>
  <c r="H4130"/>
  <c r="AC4130"/>
  <c r="AD4130" s="1"/>
  <c r="AE4130"/>
  <c r="AF4130"/>
  <c r="F4131"/>
  <c r="H4131"/>
  <c r="AC4131"/>
  <c r="AD4131" s="1"/>
  <c r="AE4131"/>
  <c r="AF4131"/>
  <c r="F4132"/>
  <c r="H4132"/>
  <c r="AC4132"/>
  <c r="AD4132" s="1"/>
  <c r="AE4132"/>
  <c r="AF4132"/>
  <c r="F4133"/>
  <c r="H4133"/>
  <c r="AC4133"/>
  <c r="AD4133" s="1"/>
  <c r="AE4133"/>
  <c r="AF4133"/>
  <c r="F4134"/>
  <c r="H4134"/>
  <c r="AC4134"/>
  <c r="AD4134" s="1"/>
  <c r="AE4134"/>
  <c r="AF4134"/>
  <c r="F4135"/>
  <c r="H4135"/>
  <c r="AC4135"/>
  <c r="AD4135" s="1"/>
  <c r="AE4135"/>
  <c r="AF4135"/>
  <c r="F4136"/>
  <c r="H4136"/>
  <c r="AC4136"/>
  <c r="AD4136" s="1"/>
  <c r="AE4136"/>
  <c r="AF4136"/>
  <c r="F4137"/>
  <c r="H4137"/>
  <c r="AC4137"/>
  <c r="AD4137" s="1"/>
  <c r="AE4137"/>
  <c r="AF4137"/>
  <c r="F4138"/>
  <c r="H4138"/>
  <c r="AC4138"/>
  <c r="AD4138" s="1"/>
  <c r="AE4138"/>
  <c r="AF4138"/>
  <c r="F4139"/>
  <c r="H4139"/>
  <c r="AC4139"/>
  <c r="AD4139" s="1"/>
  <c r="AE4139"/>
  <c r="AF4139"/>
  <c r="F4140"/>
  <c r="H4140"/>
  <c r="AC4140"/>
  <c r="AD4140" s="1"/>
  <c r="AE4140"/>
  <c r="AF4140"/>
  <c r="F4141"/>
  <c r="H4141"/>
  <c r="AC4141"/>
  <c r="AD4141" s="1"/>
  <c r="AE4141"/>
  <c r="AF4141"/>
  <c r="F4142"/>
  <c r="H4142"/>
  <c r="AC4142"/>
  <c r="AD4142" s="1"/>
  <c r="AE4142"/>
  <c r="AF4142"/>
  <c r="AG4142" s="1"/>
  <c r="F4143"/>
  <c r="H4143"/>
  <c r="AC4143"/>
  <c r="AD4143" s="1"/>
  <c r="AE4143"/>
  <c r="AF4143"/>
  <c r="AG4143" s="1"/>
  <c r="F4144"/>
  <c r="H4144"/>
  <c r="AC4144"/>
  <c r="AD4144" s="1"/>
  <c r="AE4144"/>
  <c r="AF4144"/>
  <c r="F4145"/>
  <c r="H4145"/>
  <c r="AC4145"/>
  <c r="AD4145" s="1"/>
  <c r="AE4145"/>
  <c r="AF4145"/>
  <c r="AG4145" s="1"/>
  <c r="F4146"/>
  <c r="H4146"/>
  <c r="AC4146"/>
  <c r="AD4146" s="1"/>
  <c r="AE4146"/>
  <c r="AF4146"/>
  <c r="F4147"/>
  <c r="H4147"/>
  <c r="AC4147"/>
  <c r="AD4147" s="1"/>
  <c r="AE4147"/>
  <c r="AF4147"/>
  <c r="F4148"/>
  <c r="H4148"/>
  <c r="AC4148"/>
  <c r="AD4148" s="1"/>
  <c r="AE4148"/>
  <c r="AF4148"/>
  <c r="F4149"/>
  <c r="H4149"/>
  <c r="AC4149"/>
  <c r="AD4149" s="1"/>
  <c r="AE4149"/>
  <c r="AF4149"/>
  <c r="AG4149" s="1"/>
  <c r="F4150"/>
  <c r="H4150"/>
  <c r="AC4150"/>
  <c r="AD4150" s="1"/>
  <c r="AE4150"/>
  <c r="AF4150"/>
  <c r="AG4150" s="1"/>
  <c r="F4151"/>
  <c r="H4151"/>
  <c r="AC4151"/>
  <c r="AD4151" s="1"/>
  <c r="AE4151"/>
  <c r="AF4151"/>
  <c r="F4152"/>
  <c r="H4152"/>
  <c r="AC4152"/>
  <c r="AD4152" s="1"/>
  <c r="AE4152"/>
  <c r="AF4152"/>
  <c r="F4153"/>
  <c r="H4153"/>
  <c r="AC4153"/>
  <c r="AD4153" s="1"/>
  <c r="AE4153"/>
  <c r="AF4153"/>
  <c r="AG4153" s="1"/>
  <c r="F4154"/>
  <c r="H4154"/>
  <c r="AC4154"/>
  <c r="AD4154" s="1"/>
  <c r="AE4154"/>
  <c r="AF4154"/>
  <c r="F4155"/>
  <c r="H4155"/>
  <c r="AC4155"/>
  <c r="AD4155" s="1"/>
  <c r="AE4155"/>
  <c r="AF4155"/>
  <c r="F4156"/>
  <c r="H4156"/>
  <c r="AC4156"/>
  <c r="AD4156" s="1"/>
  <c r="AE4156"/>
  <c r="AF4156"/>
  <c r="F4157"/>
  <c r="H4157"/>
  <c r="AC4157"/>
  <c r="AD4157" s="1"/>
  <c r="AE4157"/>
  <c r="AF4157"/>
  <c r="AG4157" s="1"/>
  <c r="F4158"/>
  <c r="H4158"/>
  <c r="AC4158"/>
  <c r="AD4158" s="1"/>
  <c r="AE4158"/>
  <c r="AF4158"/>
  <c r="F4159"/>
  <c r="H4159"/>
  <c r="AC4159"/>
  <c r="AD4159" s="1"/>
  <c r="AE4159"/>
  <c r="AF4159"/>
  <c r="F4160"/>
  <c r="H4160"/>
  <c r="AC4160"/>
  <c r="AD4160" s="1"/>
  <c r="AE4160"/>
  <c r="AF4160"/>
  <c r="F4161"/>
  <c r="H4161"/>
  <c r="AC4161"/>
  <c r="AD4161" s="1"/>
  <c r="AE4161"/>
  <c r="AF4161"/>
  <c r="F4162"/>
  <c r="H4162"/>
  <c r="AC4162"/>
  <c r="AD4162" s="1"/>
  <c r="AE4162"/>
  <c r="AF4162"/>
  <c r="F4163"/>
  <c r="H4163"/>
  <c r="AC4163"/>
  <c r="AD4163" s="1"/>
  <c r="AE4163"/>
  <c r="AF4163"/>
  <c r="AG4163" s="1"/>
  <c r="F4164"/>
  <c r="H4164"/>
  <c r="AC4164"/>
  <c r="AD4164" s="1"/>
  <c r="AE4164"/>
  <c r="AF4164"/>
  <c r="F4165"/>
  <c r="H4165"/>
  <c r="AC4165"/>
  <c r="AD4165" s="1"/>
  <c r="AE4165"/>
  <c r="AF4165"/>
  <c r="F4166"/>
  <c r="H4166"/>
  <c r="AC4166"/>
  <c r="AD4166" s="1"/>
  <c r="AE4166"/>
  <c r="AF4166"/>
  <c r="AG4166" s="1"/>
  <c r="F4167"/>
  <c r="H4167"/>
  <c r="AC4167"/>
  <c r="AD4167" s="1"/>
  <c r="AE4167"/>
  <c r="AF4167"/>
  <c r="F4168"/>
  <c r="H4168"/>
  <c r="AC4168"/>
  <c r="AD4168" s="1"/>
  <c r="AE4168"/>
  <c r="AF4168"/>
  <c r="F4169"/>
  <c r="H4169"/>
  <c r="AC4169"/>
  <c r="AD4169" s="1"/>
  <c r="AE4169"/>
  <c r="AF4169"/>
  <c r="F4170"/>
  <c r="H4170"/>
  <c r="AC4170"/>
  <c r="AD4170" s="1"/>
  <c r="AE4170"/>
  <c r="AF4170"/>
  <c r="AG4170" s="1"/>
  <c r="F4171"/>
  <c r="H4171"/>
  <c r="AC4171"/>
  <c r="AD4171" s="1"/>
  <c r="AE4171"/>
  <c r="AF4171"/>
  <c r="AG4171" s="1"/>
  <c r="F4172"/>
  <c r="H4172"/>
  <c r="AC4172"/>
  <c r="AD4172" s="1"/>
  <c r="AE4172"/>
  <c r="AF4172"/>
  <c r="F4173"/>
  <c r="H4173"/>
  <c r="AC4173"/>
  <c r="AD4173" s="1"/>
  <c r="AE4173"/>
  <c r="AF4173"/>
  <c r="F4174"/>
  <c r="H4174"/>
  <c r="AC4174"/>
  <c r="AD4174" s="1"/>
  <c r="AE4174"/>
  <c r="AF4174"/>
  <c r="F4175"/>
  <c r="H4175"/>
  <c r="AC4175"/>
  <c r="AD4175" s="1"/>
  <c r="AE4175"/>
  <c r="AF4175"/>
  <c r="F4176"/>
  <c r="H4176"/>
  <c r="AC4176"/>
  <c r="AD4176" s="1"/>
  <c r="AE4176"/>
  <c r="AF4176"/>
  <c r="F4177"/>
  <c r="H4177"/>
  <c r="AC4177"/>
  <c r="AD4177" s="1"/>
  <c r="AE4177"/>
  <c r="AF4177"/>
  <c r="F4178"/>
  <c r="H4178"/>
  <c r="AC4178"/>
  <c r="AD4178" s="1"/>
  <c r="AE4178"/>
  <c r="AF4178"/>
  <c r="F4179"/>
  <c r="H4179"/>
  <c r="AC4179"/>
  <c r="AD4179" s="1"/>
  <c r="AE4179"/>
  <c r="AF4179"/>
  <c r="F4180"/>
  <c r="H4180"/>
  <c r="AC4180"/>
  <c r="AD4180" s="1"/>
  <c r="AE4180"/>
  <c r="AF4180"/>
  <c r="AG4180" s="1"/>
  <c r="F4181"/>
  <c r="H4181"/>
  <c r="AC4181"/>
  <c r="AD4181" s="1"/>
  <c r="AE4181"/>
  <c r="AF4181"/>
  <c r="AG4181" s="1"/>
  <c r="F4182"/>
  <c r="H4182"/>
  <c r="AC4182"/>
  <c r="AD4182" s="1"/>
  <c r="AE4182"/>
  <c r="AF4182"/>
  <c r="F4183"/>
  <c r="H4183"/>
  <c r="AC4183"/>
  <c r="AD4183" s="1"/>
  <c r="AE4183"/>
  <c r="AF4183"/>
  <c r="F4184"/>
  <c r="H4184"/>
  <c r="AC4184"/>
  <c r="AD4184" s="1"/>
  <c r="AE4184"/>
  <c r="AF4184"/>
  <c r="AG4184" s="1"/>
  <c r="F4185"/>
  <c r="H4185"/>
  <c r="AC4185"/>
  <c r="AD4185" s="1"/>
  <c r="AE4185"/>
  <c r="AF4185"/>
  <c r="AG4185" s="1"/>
  <c r="F4186"/>
  <c r="H4186"/>
  <c r="AC4186"/>
  <c r="AD4186" s="1"/>
  <c r="AE4186"/>
  <c r="AF4186"/>
  <c r="F4187"/>
  <c r="H4187"/>
  <c r="AC4187"/>
  <c r="AD4187" s="1"/>
  <c r="AE4187"/>
  <c r="AF4187"/>
  <c r="F4188"/>
  <c r="H4188"/>
  <c r="AC4188"/>
  <c r="AD4188" s="1"/>
  <c r="AE4188"/>
  <c r="AF4188"/>
  <c r="AG4188" s="1"/>
  <c r="F4189"/>
  <c r="H4189"/>
  <c r="AC4189"/>
  <c r="AD4189" s="1"/>
  <c r="AE4189"/>
  <c r="AF4189"/>
  <c r="F4190"/>
  <c r="H4190"/>
  <c r="AC4190"/>
  <c r="AD4190" s="1"/>
  <c r="AE4190"/>
  <c r="AF4190"/>
  <c r="F4191"/>
  <c r="H4191"/>
  <c r="AC4191"/>
  <c r="AD4191" s="1"/>
  <c r="AE4191"/>
  <c r="AF4191"/>
  <c r="AG4191" s="1"/>
  <c r="F4192"/>
  <c r="H4192"/>
  <c r="AC4192"/>
  <c r="AD4192" s="1"/>
  <c r="AE4192"/>
  <c r="AF4192"/>
  <c r="F4193"/>
  <c r="H4193"/>
  <c r="AC4193"/>
  <c r="AD4193" s="1"/>
  <c r="AE4193"/>
  <c r="AF4193"/>
  <c r="F4194"/>
  <c r="H4194"/>
  <c r="AC4194"/>
  <c r="AD4194" s="1"/>
  <c r="AE4194"/>
  <c r="AF4194"/>
  <c r="F4195"/>
  <c r="H4195"/>
  <c r="AC4195"/>
  <c r="AD4195" s="1"/>
  <c r="AE4195"/>
  <c r="AF4195"/>
  <c r="F4196"/>
  <c r="H4196"/>
  <c r="AC4196"/>
  <c r="AD4196" s="1"/>
  <c r="AE4196"/>
  <c r="AF4196"/>
  <c r="F4197"/>
  <c r="H4197"/>
  <c r="AC4197"/>
  <c r="AD4197" s="1"/>
  <c r="AE4197"/>
  <c r="AF4197"/>
  <c r="F4198"/>
  <c r="H4198"/>
  <c r="AC4198"/>
  <c r="AD4198" s="1"/>
  <c r="AE4198"/>
  <c r="AF4198"/>
  <c r="F4199"/>
  <c r="H4199"/>
  <c r="AC4199"/>
  <c r="AD4199" s="1"/>
  <c r="AE4199"/>
  <c r="AF4199"/>
  <c r="F4200"/>
  <c r="H4200"/>
  <c r="AC4200"/>
  <c r="AD4200" s="1"/>
  <c r="AE4200"/>
  <c r="AF4200"/>
  <c r="F4201"/>
  <c r="H4201"/>
  <c r="AC4201"/>
  <c r="AD4201" s="1"/>
  <c r="AE4201"/>
  <c r="AF4201"/>
  <c r="F4202"/>
  <c r="H4202"/>
  <c r="AC4202"/>
  <c r="AD4202" s="1"/>
  <c r="AE4202"/>
  <c r="AF4202"/>
  <c r="F4203"/>
  <c r="H4203"/>
  <c r="AC4203"/>
  <c r="AD4203" s="1"/>
  <c r="AE4203"/>
  <c r="AF4203"/>
  <c r="F4204"/>
  <c r="H4204"/>
  <c r="AC4204"/>
  <c r="AD4204" s="1"/>
  <c r="AE4204"/>
  <c r="AF4204"/>
  <c r="F4205"/>
  <c r="H4205"/>
  <c r="AC4205"/>
  <c r="AD4205" s="1"/>
  <c r="AE4205"/>
  <c r="AF4205"/>
  <c r="F4206"/>
  <c r="H4206"/>
  <c r="AC4206"/>
  <c r="AD4206" s="1"/>
  <c r="AE4206"/>
  <c r="AF4206"/>
  <c r="AG4206" s="1"/>
  <c r="E4207"/>
  <c r="F4207" s="1"/>
  <c r="H4207"/>
  <c r="AE4207"/>
  <c r="AF4207"/>
  <c r="E4208"/>
  <c r="F4208" s="1"/>
  <c r="H4208"/>
  <c r="AE4208"/>
  <c r="AF4208"/>
  <c r="E4209"/>
  <c r="F4209" s="1"/>
  <c r="H4209"/>
  <c r="AE4209"/>
  <c r="AF4209"/>
  <c r="E4210"/>
  <c r="F4210" s="1"/>
  <c r="H4210"/>
  <c r="AE4210"/>
  <c r="AF4210"/>
  <c r="F4211"/>
  <c r="H4211"/>
  <c r="AC4211"/>
  <c r="AD4211" s="1"/>
  <c r="AE4211"/>
  <c r="AF4211"/>
  <c r="F4212"/>
  <c r="H4212"/>
  <c r="AC4212"/>
  <c r="AD4212" s="1"/>
  <c r="AE4212"/>
  <c r="AF4212"/>
  <c r="F4213"/>
  <c r="H4213"/>
  <c r="AC4213"/>
  <c r="AD4213" s="1"/>
  <c r="AE4213"/>
  <c r="AF4213"/>
  <c r="F4214"/>
  <c r="H4214"/>
  <c r="AC4214"/>
  <c r="AD4214" s="1"/>
  <c r="AE4214"/>
  <c r="AF4214"/>
  <c r="F4215"/>
  <c r="H4215"/>
  <c r="AC4215"/>
  <c r="AD4215" s="1"/>
  <c r="AE4215"/>
  <c r="AF4215"/>
  <c r="F4216"/>
  <c r="H4216"/>
  <c r="AC4216"/>
  <c r="AD4216" s="1"/>
  <c r="AE4216"/>
  <c r="AF4216"/>
  <c r="F4217"/>
  <c r="H4217"/>
  <c r="AC4217"/>
  <c r="AD4217" s="1"/>
  <c r="AE4217"/>
  <c r="AF4217"/>
  <c r="F4218"/>
  <c r="H4218"/>
  <c r="AC4218"/>
  <c r="AD4218" s="1"/>
  <c r="AE4218"/>
  <c r="AF4218"/>
  <c r="F4222"/>
  <c r="AC4222"/>
  <c r="AD4222" s="1"/>
  <c r="AE4222"/>
  <c r="AF4222"/>
  <c r="F4223"/>
  <c r="H4223"/>
  <c r="AC4223"/>
  <c r="AD4223" s="1"/>
  <c r="AE4223"/>
  <c r="AF4223"/>
  <c r="F4224"/>
  <c r="H4224"/>
  <c r="AC4224"/>
  <c r="AD4224" s="1"/>
  <c r="AE4224"/>
  <c r="AF4224"/>
  <c r="F4225"/>
  <c r="H4225"/>
  <c r="AC4225"/>
  <c r="AD4225" s="1"/>
  <c r="AE4225"/>
  <c r="AF4225"/>
  <c r="F4226"/>
  <c r="H4226"/>
  <c r="AC4226"/>
  <c r="AD4226" s="1"/>
  <c r="AE4226"/>
  <c r="AF4226"/>
  <c r="F4227"/>
  <c r="H4227"/>
  <c r="AC4227"/>
  <c r="AD4227" s="1"/>
  <c r="AE4227"/>
  <c r="AF4227"/>
  <c r="F4228"/>
  <c r="H4228"/>
  <c r="AC4228"/>
  <c r="AD4228" s="1"/>
  <c r="AE4228"/>
  <c r="AF4228"/>
  <c r="F4229"/>
  <c r="H4229"/>
  <c r="AC4229"/>
  <c r="AD4229" s="1"/>
  <c r="AE4229"/>
  <c r="AF4229"/>
  <c r="F4230"/>
  <c r="H4230"/>
  <c r="AC4230"/>
  <c r="AD4230" s="1"/>
  <c r="AE4230"/>
  <c r="AF4230"/>
  <c r="F4231"/>
  <c r="H4231"/>
  <c r="AC4231"/>
  <c r="AD4231" s="1"/>
  <c r="AE4231"/>
  <c r="AF4231"/>
  <c r="F4232"/>
  <c r="H4232"/>
  <c r="AC4232"/>
  <c r="AD4232" s="1"/>
  <c r="AE4232"/>
  <c r="AF4232"/>
  <c r="F4233"/>
  <c r="H4233"/>
  <c r="AC4233"/>
  <c r="AD4233" s="1"/>
  <c r="AE4233"/>
  <c r="AF4233"/>
  <c r="F4234"/>
  <c r="H4234"/>
  <c r="AC4234"/>
  <c r="AD4234" s="1"/>
  <c r="AE4234"/>
  <c r="AF4234"/>
  <c r="F4235"/>
  <c r="H4235"/>
  <c r="AC4235"/>
  <c r="AD4235" s="1"/>
  <c r="AE4235"/>
  <c r="AF4235"/>
  <c r="F4236"/>
  <c r="AC4236"/>
  <c r="AD4236" s="1"/>
  <c r="AE4236"/>
  <c r="AF4236"/>
  <c r="F4237"/>
  <c r="AC4237"/>
  <c r="AD4237" s="1"/>
  <c r="AE4237"/>
  <c r="AF4237"/>
  <c r="F4238"/>
  <c r="AC4238"/>
  <c r="AD4238" s="1"/>
  <c r="AE4238"/>
  <c r="AF4238"/>
  <c r="F4239"/>
  <c r="AC4239"/>
  <c r="AD4239" s="1"/>
  <c r="AE4239"/>
  <c r="AF4239"/>
  <c r="F4240"/>
  <c r="AC4240"/>
  <c r="AD4240" s="1"/>
  <c r="AE4240"/>
  <c r="AF4240"/>
  <c r="F4242"/>
  <c r="AC4242"/>
  <c r="AD4242" s="1"/>
  <c r="AE4242"/>
  <c r="AF4242"/>
  <c r="F4243"/>
  <c r="AC4243"/>
  <c r="AD4243" s="1"/>
  <c r="AE4243"/>
  <c r="AF4243"/>
  <c r="F4244"/>
  <c r="AC4244"/>
  <c r="AD4244" s="1"/>
  <c r="AE4244"/>
  <c r="AF4244"/>
  <c r="F4245"/>
  <c r="AC4245"/>
  <c r="AD4245" s="1"/>
  <c r="AE4245"/>
  <c r="AF4245"/>
  <c r="F4246"/>
  <c r="AC4246"/>
  <c r="AD4246" s="1"/>
  <c r="AE4246"/>
  <c r="AF4246"/>
  <c r="F4247"/>
  <c r="AC4247"/>
  <c r="AD4247" s="1"/>
  <c r="AE4247"/>
  <c r="AF4247"/>
  <c r="F4248"/>
  <c r="AC4248"/>
  <c r="AD4248" s="1"/>
  <c r="AE4248"/>
  <c r="AF4248"/>
  <c r="F4249"/>
  <c r="AC4249"/>
  <c r="AD4249" s="1"/>
  <c r="AE4249"/>
  <c r="AF4249"/>
  <c r="F4250"/>
  <c r="AC4250"/>
  <c r="AD4250" s="1"/>
  <c r="AE4250"/>
  <c r="AF4250"/>
  <c r="F4251"/>
  <c r="AC4251"/>
  <c r="AD4251" s="1"/>
  <c r="AE4251"/>
  <c r="AF4251"/>
  <c r="F4252"/>
  <c r="AC4252"/>
  <c r="AD4252" s="1"/>
  <c r="AE4252"/>
  <c r="AF4252"/>
  <c r="F4253"/>
  <c r="AC4253"/>
  <c r="AD4253" s="1"/>
  <c r="AE4253"/>
  <c r="AF4253"/>
  <c r="F4254"/>
  <c r="AC4254"/>
  <c r="AD4254" s="1"/>
  <c r="AE4254"/>
  <c r="AF4254"/>
  <c r="F4255"/>
  <c r="AC4255"/>
  <c r="AD4255" s="1"/>
  <c r="AE4255"/>
  <c r="AF4255"/>
  <c r="F4256"/>
  <c r="AC4256"/>
  <c r="AD4256" s="1"/>
  <c r="AE4256"/>
  <c r="AF4256"/>
  <c r="F4257"/>
  <c r="AC4257"/>
  <c r="AD4257" s="1"/>
  <c r="AE4257"/>
  <c r="AF4257"/>
  <c r="F4258"/>
  <c r="AC4258"/>
  <c r="AD4258" s="1"/>
  <c r="AE4258"/>
  <c r="AF4258"/>
  <c r="F4259"/>
  <c r="AC4259"/>
  <c r="AD4259" s="1"/>
  <c r="AE4259"/>
  <c r="AF4259"/>
  <c r="F4260"/>
  <c r="AC4260"/>
  <c r="AD4260" s="1"/>
  <c r="AE4260"/>
  <c r="AF4260"/>
  <c r="F4261"/>
  <c r="AC4261"/>
  <c r="AD4261" s="1"/>
  <c r="AE4261"/>
  <c r="AF4261"/>
  <c r="F4263"/>
  <c r="H4263"/>
  <c r="AC4263"/>
  <c r="AD4263" s="1"/>
  <c r="AE4263"/>
  <c r="AF4263"/>
  <c r="F4264"/>
  <c r="H4264"/>
  <c r="AC4264"/>
  <c r="AD4264" s="1"/>
  <c r="AE4264"/>
  <c r="AF4264"/>
  <c r="F4267"/>
  <c r="AC4267"/>
  <c r="AD4267" s="1"/>
  <c r="AE4267"/>
  <c r="AF4267"/>
  <c r="F4268"/>
  <c r="AB4268"/>
  <c r="AC4268"/>
  <c r="AD4268" s="1"/>
  <c r="AE4268"/>
  <c r="AF4268"/>
  <c r="F4269"/>
  <c r="AB4269"/>
  <c r="AC4269"/>
  <c r="AD4269" s="1"/>
  <c r="AE4269"/>
  <c r="AF4269"/>
  <c r="F4270"/>
  <c r="AC4270"/>
  <c r="AD4270" s="1"/>
  <c r="AE4270"/>
  <c r="AF4270"/>
  <c r="F4271"/>
  <c r="AC4271"/>
  <c r="AD4271" s="1"/>
  <c r="AE4271"/>
  <c r="AF4271"/>
  <c r="F4273"/>
  <c r="AC4273"/>
  <c r="AD4273" s="1"/>
  <c r="AE4273"/>
  <c r="AF4273"/>
  <c r="AG4273" s="1"/>
  <c r="F4274"/>
  <c r="AB4274"/>
  <c r="AC4274"/>
  <c r="AD4274" s="1"/>
  <c r="AE4274"/>
  <c r="AF4274"/>
  <c r="H4275"/>
  <c r="AC4275"/>
  <c r="AD4275" s="1"/>
  <c r="AE4275"/>
  <c r="AF4275"/>
  <c r="F4277"/>
  <c r="AC4277"/>
  <c r="AD4277" s="1"/>
  <c r="AF4277"/>
  <c r="F4278"/>
  <c r="AC4278"/>
  <c r="AD4278" s="1"/>
  <c r="AE4278"/>
  <c r="AF4278"/>
  <c r="F4279"/>
  <c r="AC4279"/>
  <c r="AD4279" s="1"/>
  <c r="AE4279"/>
  <c r="AF4279"/>
  <c r="F4280"/>
  <c r="AC4280"/>
  <c r="AD4280" s="1"/>
  <c r="AE4280"/>
  <c r="AF4280"/>
  <c r="F4281"/>
  <c r="AC4281"/>
  <c r="AD4281" s="1"/>
  <c r="AF4281"/>
  <c r="F4282"/>
  <c r="AC4282"/>
  <c r="AD4282" s="1"/>
  <c r="AE4282"/>
  <c r="AF4282"/>
  <c r="F4283"/>
  <c r="AC4283"/>
  <c r="AD4283" s="1"/>
  <c r="AE4283"/>
  <c r="AF4283"/>
  <c r="F4284"/>
  <c r="AC4284"/>
  <c r="AD4284" s="1"/>
  <c r="AE4284"/>
  <c r="AF4284"/>
  <c r="F4285"/>
  <c r="AC4285"/>
  <c r="AD4285" s="1"/>
  <c r="AE4285"/>
  <c r="AF4285"/>
  <c r="F4286"/>
  <c r="AC4286"/>
  <c r="AD4286" s="1"/>
  <c r="AE4286"/>
  <c r="AF4286"/>
  <c r="F4287"/>
  <c r="AC4287"/>
  <c r="AD4287" s="1"/>
  <c r="AE4287"/>
  <c r="AF4287"/>
  <c r="AG4287" s="1"/>
  <c r="F4288"/>
  <c r="AC4288"/>
  <c r="AD4288" s="1"/>
  <c r="AE4288"/>
  <c r="AF4288"/>
  <c r="F4289"/>
  <c r="AC4289"/>
  <c r="AD4289" s="1"/>
  <c r="AE4289"/>
  <c r="AF4289"/>
  <c r="F4291"/>
  <c r="AC4291"/>
  <c r="AD4291" s="1"/>
  <c r="AE4291"/>
  <c r="AF4291"/>
  <c r="F4292"/>
  <c r="H4292"/>
  <c r="AC4292"/>
  <c r="AD4292" s="1"/>
  <c r="AE4292"/>
  <c r="AF4292"/>
  <c r="F4293"/>
  <c r="H4293"/>
  <c r="AC4293"/>
  <c r="AD4293" s="1"/>
  <c r="AE4293"/>
  <c r="AF4293"/>
  <c r="H4294"/>
  <c r="AC4294"/>
  <c r="AD4294" s="1"/>
  <c r="AE4294"/>
  <c r="AF4294"/>
  <c r="H4295"/>
  <c r="AC4295"/>
  <c r="AD4295" s="1"/>
  <c r="AE4295"/>
  <c r="AF4295"/>
  <c r="AD4296"/>
  <c r="AE4296"/>
  <c r="AF4296"/>
  <c r="F4297"/>
  <c r="H4297"/>
  <c r="AC4297"/>
  <c r="AD4297" s="1"/>
  <c r="AE4297"/>
  <c r="AF4297"/>
  <c r="F4298"/>
  <c r="H4298"/>
  <c r="AC4298"/>
  <c r="AD4298" s="1"/>
  <c r="AE4298"/>
  <c r="AF4298"/>
  <c r="F4299"/>
  <c r="H4299"/>
  <c r="AC4299"/>
  <c r="AD4299" s="1"/>
  <c r="AE4299"/>
  <c r="AF4299"/>
  <c r="F4300"/>
  <c r="H4300"/>
  <c r="AC4300"/>
  <c r="AD4300" s="1"/>
  <c r="AE4300"/>
  <c r="AF4300"/>
  <c r="F4301"/>
  <c r="H4301"/>
  <c r="AC4301"/>
  <c r="AD4301" s="1"/>
  <c r="AE4301"/>
  <c r="AF4301"/>
  <c r="F4304"/>
  <c r="H4304"/>
  <c r="AC4304"/>
  <c r="AD4304" s="1"/>
  <c r="AE4304"/>
  <c r="AF4304"/>
  <c r="F4305"/>
  <c r="AC4305"/>
  <c r="AD4305" s="1"/>
  <c r="AE4305"/>
  <c r="AF4305"/>
  <c r="F4306"/>
  <c r="H4306"/>
  <c r="AC4306"/>
  <c r="AD4306" s="1"/>
  <c r="AE4306"/>
  <c r="AF4306"/>
  <c r="F4307"/>
  <c r="H4307"/>
  <c r="AC4307"/>
  <c r="AD4307" s="1"/>
  <c r="AE4307"/>
  <c r="AF4307"/>
  <c r="F4308"/>
  <c r="H4308"/>
  <c r="AC4308"/>
  <c r="AD4308" s="1"/>
  <c r="AE4308"/>
  <c r="AF4308"/>
  <c r="F4309"/>
  <c r="H4309"/>
  <c r="AC4309"/>
  <c r="AD4309" s="1"/>
  <c r="AE4309"/>
  <c r="AF4309"/>
  <c r="F4310"/>
  <c r="H4310"/>
  <c r="AC4310"/>
  <c r="AD4310" s="1"/>
  <c r="AE4310"/>
  <c r="AF4310"/>
  <c r="F4314"/>
  <c r="H4314"/>
  <c r="AC4314"/>
  <c r="AD4314" s="1"/>
  <c r="AE4314"/>
  <c r="AF4314"/>
  <c r="F4315"/>
  <c r="H4315"/>
  <c r="AC4315"/>
  <c r="AD4315" s="1"/>
  <c r="AE4315"/>
  <c r="AF4315"/>
  <c r="F4316"/>
  <c r="H4316"/>
  <c r="AC4316"/>
  <c r="AD4316" s="1"/>
  <c r="AE4316"/>
  <c r="AF4316"/>
  <c r="F4317"/>
  <c r="AC4317"/>
  <c r="AD4317" s="1"/>
  <c r="AE4317"/>
  <c r="AF4317"/>
  <c r="F4319"/>
  <c r="H4319"/>
  <c r="AC4319"/>
  <c r="AD4319" s="1"/>
  <c r="AE4319"/>
  <c r="AF4319"/>
  <c r="AG4319" s="1"/>
  <c r="F4320"/>
  <c r="H4320"/>
  <c r="AC4320"/>
  <c r="AD4320" s="1"/>
  <c r="AE4320"/>
  <c r="AF4320"/>
  <c r="F4321"/>
  <c r="H4321"/>
  <c r="AC4321"/>
  <c r="AD4321" s="1"/>
  <c r="AE4321"/>
  <c r="AF4321"/>
  <c r="F4322"/>
  <c r="H4322"/>
  <c r="AC4322"/>
  <c r="AD4322" s="1"/>
  <c r="AE4322"/>
  <c r="AF4322"/>
  <c r="F4323"/>
  <c r="H4323"/>
  <c r="AC4323"/>
  <c r="AD4323" s="1"/>
  <c r="AE4323"/>
  <c r="AF4323"/>
  <c r="F4324"/>
  <c r="H4324"/>
  <c r="AC4324"/>
  <c r="AD4324" s="1"/>
  <c r="AE4324"/>
  <c r="AF4324"/>
  <c r="F4325"/>
  <c r="H4325"/>
  <c r="AC4325"/>
  <c r="AD4325" s="1"/>
  <c r="AE4325"/>
  <c r="AF4325"/>
  <c r="F4326"/>
  <c r="H4326"/>
  <c r="AC4326"/>
  <c r="AD4326" s="1"/>
  <c r="AE4326"/>
  <c r="AF4326"/>
  <c r="F4327"/>
  <c r="H4327"/>
  <c r="AC4327"/>
  <c r="AD4327" s="1"/>
  <c r="AE4327"/>
  <c r="AF4327"/>
  <c r="F4328"/>
  <c r="H4328"/>
  <c r="AC4328"/>
  <c r="AD4328" s="1"/>
  <c r="AE4328"/>
  <c r="AF4328"/>
  <c r="F4329"/>
  <c r="H4329"/>
  <c r="AC4329"/>
  <c r="AD4329" s="1"/>
  <c r="AE4329"/>
  <c r="AF4329"/>
  <c r="F4330"/>
  <c r="H4330"/>
  <c r="AC4330"/>
  <c r="AD4330" s="1"/>
  <c r="AE4330"/>
  <c r="AF4330"/>
  <c r="F4331"/>
  <c r="H4331"/>
  <c r="AC4331"/>
  <c r="AD4331" s="1"/>
  <c r="AE4331"/>
  <c r="AF4331"/>
  <c r="F4332"/>
  <c r="H4332"/>
  <c r="AC4332"/>
  <c r="AD4332" s="1"/>
  <c r="AE4332"/>
  <c r="AF4332"/>
  <c r="F4333"/>
  <c r="H4333"/>
  <c r="AC4333"/>
  <c r="AD4333" s="1"/>
  <c r="AE4333"/>
  <c r="AF4333"/>
  <c r="F4335"/>
  <c r="H4335"/>
  <c r="AC4335"/>
  <c r="AD4335" s="1"/>
  <c r="AF4335"/>
  <c r="F4336"/>
  <c r="H4336"/>
  <c r="AC4336"/>
  <c r="AD4336" s="1"/>
  <c r="AF4336"/>
  <c r="F4337"/>
  <c r="H4337"/>
  <c r="AC4337"/>
  <c r="AD4337" s="1"/>
  <c r="AF4337"/>
  <c r="F4338"/>
  <c r="H4338"/>
  <c r="AC4338"/>
  <c r="AD4338" s="1"/>
  <c r="AE4338"/>
  <c r="AF4338"/>
  <c r="F4340"/>
  <c r="H4340"/>
  <c r="AC4340"/>
  <c r="AD4340" s="1"/>
  <c r="AE4340"/>
  <c r="AF4340"/>
  <c r="F4341"/>
  <c r="H4341"/>
  <c r="AC4341"/>
  <c r="AD4341" s="1"/>
  <c r="AE4341"/>
  <c r="AF4341"/>
  <c r="AG4341" s="1"/>
  <c r="F4342"/>
  <c r="H4342"/>
  <c r="AC4342"/>
  <c r="AD4342" s="1"/>
  <c r="AE4342"/>
  <c r="AF4342"/>
  <c r="AD4343"/>
  <c r="AE4343"/>
  <c r="AF4343"/>
  <c r="F4344"/>
  <c r="H4344"/>
  <c r="AC4344"/>
  <c r="AD4344" s="1"/>
  <c r="AE4344"/>
  <c r="AF4344"/>
  <c r="F4345"/>
  <c r="H4345"/>
  <c r="AC4345"/>
  <c r="AD4345" s="1"/>
  <c r="AE4345"/>
  <c r="AF4345"/>
  <c r="H4347"/>
  <c r="AC4347"/>
  <c r="AD4347" s="1"/>
  <c r="AE4347"/>
  <c r="AF4347"/>
  <c r="F4348"/>
  <c r="H4348"/>
  <c r="AC4348"/>
  <c r="AD4348" s="1"/>
  <c r="AE4348"/>
  <c r="AF4348"/>
  <c r="F4349"/>
  <c r="H4349"/>
  <c r="AC4349"/>
  <c r="AD4349" s="1"/>
  <c r="AE4349"/>
  <c r="AF4349"/>
  <c r="F4350"/>
  <c r="H4350"/>
  <c r="AC4350"/>
  <c r="AD4350" s="1"/>
  <c r="AE4350"/>
  <c r="AF4350"/>
  <c r="F4352"/>
  <c r="H4352"/>
  <c r="AC4352"/>
  <c r="AD4352" s="1"/>
  <c r="AE4352"/>
  <c r="AF4352"/>
  <c r="F4353"/>
  <c r="H4353"/>
  <c r="AC4353"/>
  <c r="AD4353" s="1"/>
  <c r="AE4353"/>
  <c r="AF4353"/>
  <c r="F4354"/>
  <c r="H4354"/>
  <c r="AC4354"/>
  <c r="AD4354" s="1"/>
  <c r="AE4354"/>
  <c r="AF4354"/>
  <c r="F4355"/>
  <c r="H4355"/>
  <c r="AC4355"/>
  <c r="AD4355" s="1"/>
  <c r="AE4355"/>
  <c r="AF4355"/>
  <c r="F4356"/>
  <c r="H4356"/>
  <c r="AC4356"/>
  <c r="AD4356" s="1"/>
  <c r="AE4356"/>
  <c r="AF4356"/>
  <c r="F4357"/>
  <c r="H4357"/>
  <c r="AC4357"/>
  <c r="AD4357" s="1"/>
  <c r="AE4357"/>
  <c r="AF4357"/>
  <c r="F4358"/>
  <c r="H4358"/>
  <c r="AC4358"/>
  <c r="AD4358" s="1"/>
  <c r="AE4358"/>
  <c r="AF4358"/>
  <c r="F4359"/>
  <c r="H4359"/>
  <c r="AC4359"/>
  <c r="AD4359" s="1"/>
  <c r="AE4359"/>
  <c r="AF4359"/>
  <c r="F4360"/>
  <c r="H4360"/>
  <c r="AC4360"/>
  <c r="AD4360" s="1"/>
  <c r="AE4360"/>
  <c r="AF4360"/>
  <c r="F4361"/>
  <c r="H4361"/>
  <c r="AC4361"/>
  <c r="AD4361" s="1"/>
  <c r="AE4361"/>
  <c r="AF4361"/>
  <c r="F4362"/>
  <c r="H4362"/>
  <c r="AC4362"/>
  <c r="AD4362" s="1"/>
  <c r="AE4362"/>
  <c r="AF4362"/>
  <c r="F4363"/>
  <c r="H4363"/>
  <c r="AC4363"/>
  <c r="AD4363" s="1"/>
  <c r="AE4363"/>
  <c r="AF4363"/>
  <c r="F4364"/>
  <c r="H4364"/>
  <c r="AC4364"/>
  <c r="AD4364" s="1"/>
  <c r="AE4364"/>
  <c r="AF4364"/>
  <c r="F4365"/>
  <c r="H4365"/>
  <c r="AC4365"/>
  <c r="AD4365" s="1"/>
  <c r="AE4365"/>
  <c r="AF4365"/>
  <c r="F4366"/>
  <c r="H4366"/>
  <c r="AC4366"/>
  <c r="AD4366" s="1"/>
  <c r="AE4366"/>
  <c r="AF4366"/>
  <c r="F4367"/>
  <c r="H4367"/>
  <c r="AC4367"/>
  <c r="AD4367" s="1"/>
  <c r="AE4367"/>
  <c r="AF4367"/>
  <c r="F4368"/>
  <c r="H4368"/>
  <c r="AC4368"/>
  <c r="AD4368" s="1"/>
  <c r="AE4368"/>
  <c r="AF4368"/>
  <c r="F4369"/>
  <c r="H4369"/>
  <c r="AC4369"/>
  <c r="AD4369" s="1"/>
  <c r="AE4369"/>
  <c r="AF4369"/>
  <c r="F4370"/>
  <c r="H4370"/>
  <c r="AC4370"/>
  <c r="AD4370" s="1"/>
  <c r="AE4370"/>
  <c r="AF4370"/>
  <c r="F4371"/>
  <c r="H4371"/>
  <c r="AC4371"/>
  <c r="AD4371" s="1"/>
  <c r="AE4371"/>
  <c r="AF4371"/>
  <c r="F4372"/>
  <c r="H4372"/>
  <c r="AC4372"/>
  <c r="AD4372" s="1"/>
  <c r="AE4372"/>
  <c r="AF4372"/>
  <c r="F4373"/>
  <c r="H4373"/>
  <c r="AC4373"/>
  <c r="AD4373" s="1"/>
  <c r="AE4373"/>
  <c r="AF4373"/>
  <c r="F4374"/>
  <c r="H4374"/>
  <c r="AC4374"/>
  <c r="AD4374" s="1"/>
  <c r="AE4374"/>
  <c r="AF4374"/>
  <c r="F4375"/>
  <c r="H4375"/>
  <c r="AC4375"/>
  <c r="AD4375" s="1"/>
  <c r="AE4375"/>
  <c r="AF4375"/>
  <c r="F4376"/>
  <c r="H4376"/>
  <c r="AC4376"/>
  <c r="AD4376" s="1"/>
  <c r="AE4376"/>
  <c r="AF4376"/>
  <c r="AG4376" s="1"/>
  <c r="F4377"/>
  <c r="H4377"/>
  <c r="AC4377"/>
  <c r="AD4377" s="1"/>
  <c r="AE4377"/>
  <c r="AF4377"/>
  <c r="AG4377" s="1"/>
  <c r="F4378"/>
  <c r="H4378"/>
  <c r="AC4378"/>
  <c r="AD4378" s="1"/>
  <c r="AE4378"/>
  <c r="AF4378"/>
  <c r="F4379"/>
  <c r="H4379"/>
  <c r="AC4379"/>
  <c r="AD4379" s="1"/>
  <c r="AE4379"/>
  <c r="AF4379"/>
  <c r="F4380"/>
  <c r="H4380"/>
  <c r="AC4380"/>
  <c r="AD4380" s="1"/>
  <c r="AE4380"/>
  <c r="AF4380"/>
  <c r="F4381"/>
  <c r="H4381"/>
  <c r="AC4381"/>
  <c r="AD4381" s="1"/>
  <c r="AE4381"/>
  <c r="AF4381"/>
  <c r="F4382"/>
  <c r="H4382"/>
  <c r="AC4382"/>
  <c r="AD4382" s="1"/>
  <c r="AE4382"/>
  <c r="AF4382"/>
  <c r="F4383"/>
  <c r="H4383"/>
  <c r="AC4383"/>
  <c r="AD4383" s="1"/>
  <c r="AE4383"/>
  <c r="AF4383"/>
  <c r="F4384"/>
  <c r="H4384"/>
  <c r="AC4384"/>
  <c r="AD4384" s="1"/>
  <c r="AE4384"/>
  <c r="AF4384"/>
  <c r="F4385"/>
  <c r="H4385"/>
  <c r="AC4385"/>
  <c r="AD4385" s="1"/>
  <c r="AE4385"/>
  <c r="AF4385"/>
  <c r="F4386"/>
  <c r="H4386"/>
  <c r="AC4386"/>
  <c r="AD4386" s="1"/>
  <c r="AE4386"/>
  <c r="AF4386"/>
  <c r="F4389"/>
  <c r="H4389"/>
  <c r="AC4389"/>
  <c r="AD4389" s="1"/>
  <c r="AE4389"/>
  <c r="AF4389"/>
  <c r="AG4389" s="1"/>
  <c r="F4390"/>
  <c r="H4390"/>
  <c r="AC4390"/>
  <c r="AD4390" s="1"/>
  <c r="AF4390"/>
  <c r="F4391"/>
  <c r="H4391"/>
  <c r="AC4391"/>
  <c r="AD4391" s="1"/>
  <c r="AF4391"/>
  <c r="F4392"/>
  <c r="H4392"/>
  <c r="AC4392"/>
  <c r="AD4392" s="1"/>
  <c r="AF4392"/>
  <c r="F4393"/>
  <c r="H4393"/>
  <c r="AC4393"/>
  <c r="AD4393" s="1"/>
  <c r="AF4393"/>
  <c r="F4394"/>
  <c r="H4394"/>
  <c r="AC4394"/>
  <c r="AD4394" s="1"/>
  <c r="AF4394"/>
  <c r="F4395"/>
  <c r="H4395"/>
  <c r="AC4395"/>
  <c r="AD4395" s="1"/>
  <c r="AF4395"/>
  <c r="F4396"/>
  <c r="H4396"/>
  <c r="AC4396"/>
  <c r="AD4396" s="1"/>
  <c r="AF4396"/>
  <c r="F4397"/>
  <c r="H4397"/>
  <c r="AC4397"/>
  <c r="AD4397" s="1"/>
  <c r="AF4397"/>
  <c r="F4399"/>
  <c r="H4399"/>
  <c r="AC4399"/>
  <c r="AD4399" s="1"/>
  <c r="AE4399"/>
  <c r="AF4399"/>
  <c r="F4400"/>
  <c r="H4400"/>
  <c r="AC4400"/>
  <c r="AD4400" s="1"/>
  <c r="AE4400"/>
  <c r="AF4400"/>
  <c r="H4401"/>
  <c r="AC4401"/>
  <c r="AD4401" s="1"/>
  <c r="AE4401"/>
  <c r="AF4401"/>
  <c r="F4403"/>
  <c r="H4403"/>
  <c r="AC4403"/>
  <c r="AD4403" s="1"/>
  <c r="AE4403"/>
  <c r="AF4403"/>
  <c r="H4404"/>
  <c r="AC4404"/>
  <c r="AD4404" s="1"/>
  <c r="AE4404"/>
  <c r="AF4404"/>
  <c r="F4405"/>
  <c r="H4405"/>
  <c r="AC4405"/>
  <c r="AD4405" s="1"/>
  <c r="AE4405"/>
  <c r="AF4405"/>
  <c r="F4406"/>
  <c r="H4406"/>
  <c r="AC4406"/>
  <c r="AD4406" s="1"/>
  <c r="AE4406"/>
  <c r="AF4406"/>
  <c r="F4407"/>
  <c r="H4407"/>
  <c r="AC4407"/>
  <c r="AD4407" s="1"/>
  <c r="AE4407"/>
  <c r="AF4407"/>
  <c r="F4408"/>
  <c r="H4408"/>
  <c r="AC4408"/>
  <c r="AE4408"/>
  <c r="AF4408"/>
  <c r="F4410"/>
  <c r="H4410"/>
  <c r="AC4410"/>
  <c r="AD4410" s="1"/>
  <c r="AE4410"/>
  <c r="AF4410"/>
  <c r="F4411"/>
  <c r="H4411"/>
  <c r="AC4411"/>
  <c r="AE4411"/>
  <c r="AF4411"/>
  <c r="F4412"/>
  <c r="H4412"/>
  <c r="AC4412"/>
  <c r="AD4412" s="1"/>
  <c r="AE4412"/>
  <c r="AF4412"/>
  <c r="F4414"/>
  <c r="H4414"/>
  <c r="AC4414"/>
  <c r="AD4414" s="1"/>
  <c r="AE4414"/>
  <c r="AF4414"/>
  <c r="F4415"/>
  <c r="H4415"/>
  <c r="AC4415"/>
  <c r="AD4415" s="1"/>
  <c r="AE4415"/>
  <c r="AF4415"/>
  <c r="F4416"/>
  <c r="H4416"/>
  <c r="AC4416"/>
  <c r="AD4416" s="1"/>
  <c r="AE4416"/>
  <c r="AF4416"/>
  <c r="F4417"/>
  <c r="H4417"/>
  <c r="AC4417"/>
  <c r="AD4417" s="1"/>
  <c r="AE4417"/>
  <c r="AF4417"/>
  <c r="F4419"/>
  <c r="H4419"/>
  <c r="AC4419"/>
  <c r="AD4419" s="1"/>
  <c r="AE4419"/>
  <c r="AF4419"/>
  <c r="AD4420"/>
  <c r="AE4420"/>
  <c r="AF4420"/>
  <c r="F4421"/>
  <c r="H4421"/>
  <c r="AC4421"/>
  <c r="AD4421" s="1"/>
  <c r="AE4421"/>
  <c r="AF4421"/>
  <c r="F4422"/>
  <c r="H4422"/>
  <c r="AC4422"/>
  <c r="AD4422" s="1"/>
  <c r="AE4422"/>
  <c r="AF4422"/>
  <c r="F4423"/>
  <c r="H4423"/>
  <c r="AC4423"/>
  <c r="AD4423" s="1"/>
  <c r="AE4423"/>
  <c r="AF4423"/>
  <c r="F4424"/>
  <c r="H4424"/>
  <c r="AC4424"/>
  <c r="AD4424" s="1"/>
  <c r="AE4424"/>
  <c r="AF4424"/>
  <c r="F4425"/>
  <c r="H4425"/>
  <c r="AC4425"/>
  <c r="AD4425" s="1"/>
  <c r="AE4425"/>
  <c r="AF4425"/>
  <c r="F4426"/>
  <c r="H4426"/>
  <c r="AC4426"/>
  <c r="AD4426" s="1"/>
  <c r="AE4426"/>
  <c r="AF4426"/>
  <c r="F4427"/>
  <c r="H4427"/>
  <c r="AC4427"/>
  <c r="AD4427" s="1"/>
  <c r="AE4427"/>
  <c r="AF4427"/>
  <c r="F4428"/>
  <c r="H4428"/>
  <c r="AC4428"/>
  <c r="AD4428" s="1"/>
  <c r="AE4428"/>
  <c r="AF4428"/>
  <c r="F4429"/>
  <c r="H4429"/>
  <c r="AC4429"/>
  <c r="AD4429" s="1"/>
  <c r="AE4429"/>
  <c r="AF4429"/>
  <c r="AD4430"/>
  <c r="AE4430"/>
  <c r="AF4430"/>
  <c r="F4431"/>
  <c r="H4431"/>
  <c r="AC4431"/>
  <c r="AD4431" s="1"/>
  <c r="AE4431"/>
  <c r="AF4431"/>
  <c r="F4432"/>
  <c r="H4432"/>
  <c r="AC4432"/>
  <c r="AD4432" s="1"/>
  <c r="AE4432"/>
  <c r="AF4432"/>
  <c r="F4433"/>
  <c r="H4433"/>
  <c r="AC4433"/>
  <c r="AD4433" s="1"/>
  <c r="AE4433"/>
  <c r="AF4433"/>
  <c r="F4434"/>
  <c r="H4434"/>
  <c r="AC4434"/>
  <c r="AD4434" s="1"/>
  <c r="AE4434"/>
  <c r="AF4434"/>
  <c r="F4435"/>
  <c r="H4435"/>
  <c r="AC4435"/>
  <c r="AD4435" s="1"/>
  <c r="AE4435"/>
  <c r="AF4435"/>
  <c r="F4436"/>
  <c r="H4436"/>
  <c r="AC4436"/>
  <c r="AD4436" s="1"/>
  <c r="AE4436"/>
  <c r="AF4436"/>
  <c r="F4437"/>
  <c r="H4437"/>
  <c r="AC4437"/>
  <c r="AD4437" s="1"/>
  <c r="AE4437"/>
  <c r="AF4437"/>
  <c r="F4438"/>
  <c r="H4438"/>
  <c r="AC4438"/>
  <c r="AD4438" s="1"/>
  <c r="AE4438"/>
  <c r="AF4438"/>
  <c r="F4439"/>
  <c r="H4439"/>
  <c r="AC4439"/>
  <c r="AD4439" s="1"/>
  <c r="AE4439"/>
  <c r="AF4439"/>
  <c r="F4440"/>
  <c r="H4440"/>
  <c r="AC4440"/>
  <c r="AD4440" s="1"/>
  <c r="AE4440"/>
  <c r="AF4440"/>
  <c r="F4441"/>
  <c r="H4441"/>
  <c r="AC4441"/>
  <c r="AD4441" s="1"/>
  <c r="AE4441"/>
  <c r="AF4441"/>
  <c r="F4442"/>
  <c r="H4442"/>
  <c r="AC4442"/>
  <c r="AD4442" s="1"/>
  <c r="AE4442"/>
  <c r="AF4442"/>
  <c r="F4443"/>
  <c r="H4443"/>
  <c r="AC4443"/>
  <c r="AD4443" s="1"/>
  <c r="AE4443"/>
  <c r="AF4443"/>
  <c r="F4444"/>
  <c r="H4444"/>
  <c r="AC4444"/>
  <c r="AD4444" s="1"/>
  <c r="AE4444"/>
  <c r="AF4444"/>
  <c r="F4445"/>
  <c r="H4445"/>
  <c r="AC4445"/>
  <c r="AD4445" s="1"/>
  <c r="AE4445"/>
  <c r="AF4445"/>
  <c r="F4446"/>
  <c r="H4446"/>
  <c r="AC4446"/>
  <c r="AD4446" s="1"/>
  <c r="AE4446"/>
  <c r="AF4446"/>
  <c r="F4447"/>
  <c r="H4447"/>
  <c r="AC4447"/>
  <c r="AD4447" s="1"/>
  <c r="AE4447"/>
  <c r="AF4447"/>
  <c r="F4448"/>
  <c r="H4448"/>
  <c r="AC4448"/>
  <c r="AD4448" s="1"/>
  <c r="AE4448"/>
  <c r="AF4448"/>
  <c r="F4452"/>
  <c r="AC4452"/>
  <c r="AD4452" s="1"/>
  <c r="AE4452"/>
  <c r="AF4452"/>
  <c r="F4453"/>
  <c r="AC4453"/>
  <c r="AD4453" s="1"/>
  <c r="AE4453"/>
  <c r="AF4453"/>
  <c r="F4454"/>
  <c r="AC4454"/>
  <c r="AD4454" s="1"/>
  <c r="AE4454"/>
  <c r="AF4454"/>
  <c r="F4455"/>
  <c r="AC4455"/>
  <c r="AD4455" s="1"/>
  <c r="AE4455"/>
  <c r="AF4455"/>
  <c r="F4456"/>
  <c r="AC4456"/>
  <c r="AD4456" s="1"/>
  <c r="AE4456"/>
  <c r="AF4456"/>
  <c r="F4457"/>
  <c r="AC4457"/>
  <c r="AD4457" s="1"/>
  <c r="AE4457"/>
  <c r="AF4457"/>
  <c r="F4458"/>
  <c r="AC4458"/>
  <c r="AD4458" s="1"/>
  <c r="AE4458"/>
  <c r="AF4458"/>
  <c r="F4459"/>
  <c r="AC4459"/>
  <c r="AD4459" s="1"/>
  <c r="AE4459"/>
  <c r="AF4459"/>
  <c r="F4460"/>
  <c r="AC4460"/>
  <c r="AD4460" s="1"/>
  <c r="AE4460"/>
  <c r="AF4460"/>
  <c r="F4461"/>
  <c r="AC4461"/>
  <c r="AD4461" s="1"/>
  <c r="AE4461"/>
  <c r="AF4461"/>
  <c r="F4462"/>
  <c r="AC4462"/>
  <c r="AD4462" s="1"/>
  <c r="AE4462"/>
  <c r="AF4462"/>
  <c r="F4463"/>
  <c r="AC4463"/>
  <c r="AD4463" s="1"/>
  <c r="AF4463"/>
  <c r="F4464"/>
  <c r="AC4464"/>
  <c r="AD4464" s="1"/>
  <c r="AF4464"/>
  <c r="F4465"/>
  <c r="AC4465"/>
  <c r="AD4465" s="1"/>
  <c r="AE4465"/>
  <c r="AF4465"/>
  <c r="F4466"/>
  <c r="AC4466"/>
  <c r="AD4466" s="1"/>
  <c r="AF4466"/>
  <c r="F4467"/>
  <c r="AC4467"/>
  <c r="AD4467" s="1"/>
  <c r="AE4467"/>
  <c r="AF4467"/>
  <c r="F4468"/>
  <c r="AC4468"/>
  <c r="AD4468" s="1"/>
  <c r="AF4468"/>
  <c r="F4469"/>
  <c r="AC4469"/>
  <c r="AD4469" s="1"/>
  <c r="AE4469"/>
  <c r="AF4469"/>
  <c r="F4470"/>
  <c r="AC4470"/>
  <c r="AD4470" s="1"/>
  <c r="AE4470"/>
  <c r="AF4470"/>
  <c r="F4471"/>
  <c r="AC4471"/>
  <c r="AD4471" s="1"/>
  <c r="AE4471"/>
  <c r="AF4471"/>
  <c r="H4472"/>
  <c r="AC4472"/>
  <c r="AD4472" s="1"/>
  <c r="AE4472"/>
  <c r="AF4472"/>
  <c r="H4473"/>
  <c r="AC4473"/>
  <c r="AD4473" s="1"/>
  <c r="AE4473"/>
  <c r="AF4473"/>
  <c r="F4474"/>
  <c r="AC4474"/>
  <c r="AD4474" s="1"/>
  <c r="AE4474"/>
  <c r="AF4474"/>
  <c r="F4475"/>
  <c r="AC4475"/>
  <c r="AD4475" s="1"/>
  <c r="AF4475"/>
  <c r="F4476"/>
  <c r="AC4476"/>
  <c r="AD4476" s="1"/>
  <c r="AE4476"/>
  <c r="AF4476"/>
  <c r="F4477"/>
  <c r="AC4477"/>
  <c r="AD4477" s="1"/>
  <c r="AE4477"/>
  <c r="AF4477"/>
  <c r="F4478"/>
  <c r="AC4478"/>
  <c r="AD4478" s="1"/>
  <c r="AF4478"/>
  <c r="F4479"/>
  <c r="AC4479"/>
  <c r="AD4479" s="1"/>
  <c r="AE4479"/>
  <c r="AF4479"/>
  <c r="F4480"/>
  <c r="AC4480"/>
  <c r="AD4480" s="1"/>
  <c r="AF4480"/>
  <c r="F4481"/>
  <c r="AC4481"/>
  <c r="AD4481" s="1"/>
  <c r="AE4481"/>
  <c r="AF4481"/>
  <c r="F4482"/>
  <c r="AC4482"/>
  <c r="AD4482" s="1"/>
  <c r="AE4482"/>
  <c r="AF4482"/>
  <c r="F4483"/>
  <c r="AC4483"/>
  <c r="AD4483" s="1"/>
  <c r="AE4483"/>
  <c r="AF4483"/>
  <c r="F4484"/>
  <c r="AC4484"/>
  <c r="AD4484" s="1"/>
  <c r="AE4484"/>
  <c r="AF4484"/>
  <c r="F4485"/>
  <c r="AC4485"/>
  <c r="AD4485" s="1"/>
  <c r="AE4485"/>
  <c r="AF4485"/>
  <c r="F4486"/>
  <c r="AC4486"/>
  <c r="AD4486" s="1"/>
  <c r="AE4486"/>
  <c r="AF4486"/>
  <c r="H4487"/>
  <c r="AC4487"/>
  <c r="AD4487" s="1"/>
  <c r="AE4487"/>
  <c r="AF4487"/>
  <c r="F4488"/>
  <c r="AC4488"/>
  <c r="AD4488" s="1"/>
  <c r="AE4488"/>
  <c r="AF4488"/>
  <c r="F4489"/>
  <c r="AC4489"/>
  <c r="AD4489" s="1"/>
  <c r="AE4489"/>
  <c r="AF4489"/>
  <c r="F4490"/>
  <c r="AC4490"/>
  <c r="AD4490" s="1"/>
  <c r="AE4490"/>
  <c r="AF4490"/>
  <c r="F4491"/>
  <c r="AC4491"/>
  <c r="AD4491" s="1"/>
  <c r="AE4491"/>
  <c r="AF4491"/>
  <c r="F4492"/>
  <c r="AC4492"/>
  <c r="AD4492" s="1"/>
  <c r="AE4492"/>
  <c r="AF4492"/>
  <c r="F4493"/>
  <c r="AC4493"/>
  <c r="AD4493" s="1"/>
  <c r="AE4493"/>
  <c r="AF4493"/>
  <c r="F4495"/>
  <c r="AC4495"/>
  <c r="AD4495" s="1"/>
  <c r="AE4495"/>
  <c r="AF4495"/>
  <c r="F4496"/>
  <c r="AC4496"/>
  <c r="AD4496" s="1"/>
  <c r="AE4496"/>
  <c r="AF4496"/>
  <c r="F4497"/>
  <c r="AC4497"/>
  <c r="AD4497" s="1"/>
  <c r="AE4497"/>
  <c r="AF4497"/>
  <c r="F4498"/>
  <c r="AC4498"/>
  <c r="AD4498" s="1"/>
  <c r="AE4498"/>
  <c r="AF4498"/>
  <c r="E4499"/>
  <c r="F4499" s="1"/>
  <c r="AE4499"/>
  <c r="AF4499"/>
  <c r="F4500"/>
  <c r="AC4500"/>
  <c r="AD4500" s="1"/>
  <c r="AE4500"/>
  <c r="AF4500"/>
  <c r="F4501"/>
  <c r="AC4501"/>
  <c r="AD4501" s="1"/>
  <c r="AE4501"/>
  <c r="AF4501"/>
  <c r="F4504"/>
  <c r="AC4504"/>
  <c r="AD4504" s="1"/>
  <c r="AF4504"/>
  <c r="F4505"/>
  <c r="AC4505"/>
  <c r="AD4505" s="1"/>
  <c r="AF4505"/>
  <c r="F4506"/>
  <c r="AC4506"/>
  <c r="AD4506" s="1"/>
  <c r="AF4506"/>
  <c r="F4507"/>
  <c r="AC4507"/>
  <c r="AD4507" s="1"/>
  <c r="AF4507"/>
  <c r="F4508"/>
  <c r="AC4508"/>
  <c r="AD4508" s="1"/>
  <c r="AE4508"/>
  <c r="AF4508"/>
  <c r="F4509"/>
  <c r="AC4509"/>
  <c r="AD4509" s="1"/>
  <c r="AF4509"/>
  <c r="F4510"/>
  <c r="AC4510"/>
  <c r="AD4510" s="1"/>
  <c r="AE4510"/>
  <c r="AF4510"/>
  <c r="F4511"/>
  <c r="AC4511"/>
  <c r="AD4511" s="1"/>
  <c r="AF4511"/>
  <c r="F4512"/>
  <c r="AC4512"/>
  <c r="AD4512" s="1"/>
  <c r="AF4512"/>
  <c r="F4513"/>
  <c r="AC4513"/>
  <c r="AD4513" s="1"/>
  <c r="AE4513"/>
  <c r="AF4513"/>
  <c r="F4514"/>
  <c r="AC4514"/>
  <c r="AD4514" s="1"/>
  <c r="AF4514"/>
  <c r="F4515"/>
  <c r="AC4515"/>
  <c r="AD4515" s="1"/>
  <c r="AF4515"/>
  <c r="F4516"/>
  <c r="AC4516"/>
  <c r="AD4516" s="1"/>
  <c r="AF4516"/>
  <c r="F4517"/>
  <c r="AC4517"/>
  <c r="AD4517" s="1"/>
  <c r="AF4517"/>
  <c r="F4518"/>
  <c r="AC4518"/>
  <c r="AD4518" s="1"/>
  <c r="AF4518"/>
  <c r="F4519"/>
  <c r="AC4519"/>
  <c r="AD4519" s="1"/>
  <c r="AF4519"/>
  <c r="F4520"/>
  <c r="AC4520"/>
  <c r="AD4520" s="1"/>
  <c r="AF4520"/>
  <c r="F4521"/>
  <c r="AC4521"/>
  <c r="AD4521" s="1"/>
  <c r="AE4521"/>
  <c r="AF4521"/>
  <c r="F4522"/>
  <c r="AC4522"/>
  <c r="AD4522" s="1"/>
  <c r="AE4522"/>
  <c r="AF4522"/>
  <c r="F4523"/>
  <c r="AC4523"/>
  <c r="AD4523" s="1"/>
  <c r="AE4523"/>
  <c r="AF4523"/>
  <c r="F4524"/>
  <c r="AC4524"/>
  <c r="AD4524" s="1"/>
  <c r="AF4524"/>
  <c r="F4525"/>
  <c r="AC4525"/>
  <c r="AD4525" s="1"/>
  <c r="AF4525"/>
  <c r="F4526"/>
  <c r="AC4526"/>
  <c r="AD4526" s="1"/>
  <c r="AE4526"/>
  <c r="AF4526"/>
  <c r="F4527"/>
  <c r="AC4527"/>
  <c r="AD4527" s="1"/>
  <c r="AE4527"/>
  <c r="AF4527"/>
  <c r="F4528"/>
  <c r="AC4528"/>
  <c r="AD4528" s="1"/>
  <c r="AF4528"/>
  <c r="F4529"/>
  <c r="AC4529"/>
  <c r="AD4529" s="1"/>
  <c r="AE4529"/>
  <c r="AF4529"/>
  <c r="F4530"/>
  <c r="AC4530"/>
  <c r="AD4530" s="1"/>
  <c r="AF4530"/>
  <c r="F4531"/>
  <c r="AC4531"/>
  <c r="AD4531" s="1"/>
  <c r="AF4531"/>
  <c r="F4532"/>
  <c r="AC4532"/>
  <c r="AD4532" s="1"/>
  <c r="AE4532"/>
  <c r="AF4532"/>
  <c r="F4533"/>
  <c r="AC4533"/>
  <c r="AD4533" s="1"/>
  <c r="AE4533"/>
  <c r="AF4533"/>
  <c r="F4534"/>
  <c r="AC4534"/>
  <c r="AD4534" s="1"/>
  <c r="AF4534"/>
  <c r="F4535"/>
  <c r="AC4535"/>
  <c r="AD4535" s="1"/>
  <c r="AE4535"/>
  <c r="AF4535"/>
  <c r="F4536"/>
  <c r="AC4536"/>
  <c r="AD4536" s="1"/>
  <c r="AF4536"/>
  <c r="F4537"/>
  <c r="AC4537"/>
  <c r="AD4537" s="1"/>
  <c r="AF4537"/>
  <c r="F4538"/>
  <c r="AC4538"/>
  <c r="AD4538" s="1"/>
  <c r="AF4538"/>
  <c r="F4539"/>
  <c r="AC4539"/>
  <c r="AD4539" s="1"/>
  <c r="AF4539"/>
  <c r="F4540"/>
  <c r="AC4540"/>
  <c r="AD4540" s="1"/>
  <c r="AF4540"/>
  <c r="F4541"/>
  <c r="AC4541"/>
  <c r="AD4541" s="1"/>
  <c r="AF4541"/>
  <c r="F4542"/>
  <c r="AC4542"/>
  <c r="AD4542" s="1"/>
  <c r="AE4542"/>
  <c r="AF4542"/>
  <c r="F4543"/>
  <c r="AC4543"/>
  <c r="AD4543" s="1"/>
  <c r="AE4543"/>
  <c r="AF4543"/>
  <c r="F4544"/>
  <c r="AC4544"/>
  <c r="AD4544" s="1"/>
  <c r="AE4544"/>
  <c r="AF4544"/>
  <c r="F4545"/>
  <c r="AC4545"/>
  <c r="AD4545" s="1"/>
  <c r="AE4545"/>
  <c r="AF4545"/>
  <c r="F4546"/>
  <c r="AC4546"/>
  <c r="AD4546" s="1"/>
  <c r="AF4546"/>
  <c r="F4547"/>
  <c r="AC4547"/>
  <c r="AD4547" s="1"/>
  <c r="AF4547"/>
  <c r="F4548"/>
  <c r="AC4548"/>
  <c r="AD4548" s="1"/>
  <c r="AE4548"/>
  <c r="AF4548"/>
  <c r="F4549"/>
  <c r="AC4549"/>
  <c r="AD4549" s="1"/>
  <c r="AF4549"/>
  <c r="F4550"/>
  <c r="AC4550"/>
  <c r="AD4550" s="1"/>
  <c r="AF4550"/>
  <c r="F4551"/>
  <c r="AC4551"/>
  <c r="AD4551" s="1"/>
  <c r="AF4551"/>
  <c r="F4552"/>
  <c r="AC4552"/>
  <c r="AD4552" s="1"/>
  <c r="AE4552"/>
  <c r="AF4552"/>
  <c r="F4553"/>
  <c r="AC4553"/>
  <c r="AD4553" s="1"/>
  <c r="AF4553"/>
  <c r="F4554"/>
  <c r="AC4554"/>
  <c r="AD4554" s="1"/>
  <c r="AE4554"/>
  <c r="AF4554"/>
  <c r="F4555"/>
  <c r="AC4555"/>
  <c r="AD4555" s="1"/>
  <c r="AE4555"/>
  <c r="AF4555"/>
  <c r="F4556"/>
  <c r="AC4556"/>
  <c r="AD4556" s="1"/>
  <c r="AF4556"/>
  <c r="F4557"/>
  <c r="AC4557"/>
  <c r="AD4557" s="1"/>
  <c r="AF4557"/>
  <c r="F4558"/>
  <c r="AC4558"/>
  <c r="AD4558" s="1"/>
  <c r="AF4558"/>
  <c r="F4559"/>
  <c r="AC4559"/>
  <c r="AD4559" s="1"/>
  <c r="AF4559"/>
  <c r="F4560"/>
  <c r="AC4560"/>
  <c r="AD4560" s="1"/>
  <c r="AF4560"/>
  <c r="F4561"/>
  <c r="AC4561"/>
  <c r="AD4561" s="1"/>
  <c r="AF4561"/>
  <c r="F4562"/>
  <c r="AC4562"/>
  <c r="AD4562" s="1"/>
  <c r="AF4562"/>
  <c r="F4563"/>
  <c r="AC4563"/>
  <c r="AD4563" s="1"/>
  <c r="AF4563"/>
  <c r="F4564"/>
  <c r="AC4564"/>
  <c r="AD4564" s="1"/>
  <c r="AE4564"/>
  <c r="AF4564"/>
  <c r="F4565"/>
  <c r="AC4565"/>
  <c r="AD4565" s="1"/>
  <c r="AE4565"/>
  <c r="AF4565"/>
  <c r="F4566"/>
  <c r="AC4566"/>
  <c r="AD4566" s="1"/>
  <c r="AE4566"/>
  <c r="AF4566"/>
  <c r="F4567"/>
  <c r="AC4567"/>
  <c r="AD4567" s="1"/>
  <c r="AE4567"/>
  <c r="AF4567"/>
  <c r="F4568"/>
  <c r="AC4568"/>
  <c r="AD4568" s="1"/>
  <c r="AE4568"/>
  <c r="AF4568"/>
  <c r="F4569"/>
  <c r="AC4569"/>
  <c r="AD4569" s="1"/>
  <c r="AE4569"/>
  <c r="AF4569"/>
  <c r="F4570"/>
  <c r="AC4570"/>
  <c r="AD4570" s="1"/>
  <c r="AE4570"/>
  <c r="AF4570"/>
  <c r="F4571"/>
  <c r="AC4571"/>
  <c r="AD4571" s="1"/>
  <c r="AE4571"/>
  <c r="AF4571"/>
  <c r="H4572"/>
  <c r="AC4572"/>
  <c r="AD4572" s="1"/>
  <c r="AE4572"/>
  <c r="AF4572"/>
  <c r="H4573"/>
  <c r="AC4573"/>
  <c r="AD4573" s="1"/>
  <c r="AE4573"/>
  <c r="AF4573"/>
  <c r="H4574"/>
  <c r="AC4574"/>
  <c r="AD4574" s="1"/>
  <c r="AE4574"/>
  <c r="AF4574"/>
  <c r="H4575"/>
  <c r="AC4575"/>
  <c r="AD4575" s="1"/>
  <c r="AE4575"/>
  <c r="AF4575"/>
  <c r="H4576"/>
  <c r="AC4576"/>
  <c r="AD4576" s="1"/>
  <c r="AE4576"/>
  <c r="AF4576"/>
  <c r="H4577"/>
  <c r="AC4577"/>
  <c r="AD4577" s="1"/>
  <c r="AE4577"/>
  <c r="AF4577"/>
  <c r="H4578"/>
  <c r="AC4578"/>
  <c r="AD4578" s="1"/>
  <c r="AE4578"/>
  <c r="AF4578"/>
  <c r="H4579"/>
  <c r="AC4579"/>
  <c r="AD4579" s="1"/>
  <c r="AE4579"/>
  <c r="AF4579"/>
  <c r="H4580"/>
  <c r="AC4580"/>
  <c r="AD4580" s="1"/>
  <c r="AE4580"/>
  <c r="AF4580"/>
  <c r="H4581"/>
  <c r="AC4581"/>
  <c r="AD4581" s="1"/>
  <c r="AE4581"/>
  <c r="AF4581"/>
  <c r="H4582"/>
  <c r="AC4582"/>
  <c r="AD4582" s="1"/>
  <c r="AE4582"/>
  <c r="AF4582"/>
  <c r="F4583"/>
  <c r="AC4583"/>
  <c r="AD4583" s="1"/>
  <c r="AE4583"/>
  <c r="AF4583"/>
  <c r="F4584"/>
  <c r="AC4584"/>
  <c r="AD4584" s="1"/>
  <c r="AE4584"/>
  <c r="AF4584"/>
  <c r="F4585"/>
  <c r="AC4585"/>
  <c r="AD4585" s="1"/>
  <c r="AE4585"/>
  <c r="AF4585"/>
  <c r="F4586"/>
  <c r="AC4586"/>
  <c r="AD4586" s="1"/>
  <c r="AE4586"/>
  <c r="AF4586"/>
  <c r="F4587"/>
  <c r="AC4587"/>
  <c r="AD4587" s="1"/>
  <c r="AE4587"/>
  <c r="AF4587"/>
  <c r="F4588"/>
  <c r="AC4588"/>
  <c r="AD4588" s="1"/>
  <c r="AE4588"/>
  <c r="AF4588"/>
  <c r="F4589"/>
  <c r="AC4589"/>
  <c r="AD4589" s="1"/>
  <c r="AE4589"/>
  <c r="AF4589"/>
  <c r="F4590"/>
  <c r="AC4590"/>
  <c r="AD4590" s="1"/>
  <c r="AE4590"/>
  <c r="AF4590"/>
  <c r="F4591"/>
  <c r="AC4591"/>
  <c r="AD4591" s="1"/>
  <c r="AE4591"/>
  <c r="AF4591"/>
  <c r="F4592"/>
  <c r="AC4592"/>
  <c r="AD4592" s="1"/>
  <c r="AE4592"/>
  <c r="AF4592"/>
  <c r="F4593"/>
  <c r="AC4593"/>
  <c r="AD4593" s="1"/>
  <c r="AE4593"/>
  <c r="AF4593"/>
  <c r="F4594"/>
  <c r="AC4594"/>
  <c r="AD4594" s="1"/>
  <c r="AE4594"/>
  <c r="AF4594"/>
  <c r="F4595"/>
  <c r="AC4595"/>
  <c r="AD4595" s="1"/>
  <c r="AE4595"/>
  <c r="AF4595"/>
  <c r="F4596"/>
  <c r="AC4596"/>
  <c r="AD4596" s="1"/>
  <c r="AE4596"/>
  <c r="AF4596"/>
  <c r="F4597"/>
  <c r="AC4597"/>
  <c r="AD4597" s="1"/>
  <c r="AE4597"/>
  <c r="AF4597"/>
  <c r="F4598"/>
  <c r="AC4598"/>
  <c r="AD4598" s="1"/>
  <c r="AE4598"/>
  <c r="AF4598"/>
  <c r="F4599"/>
  <c r="AC4599"/>
  <c r="AD4599" s="1"/>
  <c r="AE4599"/>
  <c r="AF4599"/>
  <c r="F4600"/>
  <c r="AC4600"/>
  <c r="AD4600" s="1"/>
  <c r="AE4600"/>
  <c r="AF4600"/>
  <c r="F4601"/>
  <c r="AC4601"/>
  <c r="AD4601" s="1"/>
  <c r="AE4601"/>
  <c r="AF4601"/>
  <c r="F4602"/>
  <c r="AC4602"/>
  <c r="AD4602" s="1"/>
  <c r="AE4602"/>
  <c r="AF4602"/>
  <c r="F4603"/>
  <c r="AC4603"/>
  <c r="AD4603" s="1"/>
  <c r="AE4603"/>
  <c r="AF4603"/>
  <c r="F4604"/>
  <c r="AC4604"/>
  <c r="AD4604" s="1"/>
  <c r="AE4604"/>
  <c r="AF4604"/>
  <c r="F4605"/>
  <c r="AC4605"/>
  <c r="AD4605" s="1"/>
  <c r="AE4605"/>
  <c r="AF4605"/>
  <c r="F4606"/>
  <c r="AC4606"/>
  <c r="AD4606" s="1"/>
  <c r="AE4606"/>
  <c r="AF4606"/>
  <c r="F4607"/>
  <c r="AC4607"/>
  <c r="AD4607" s="1"/>
  <c r="AE4607"/>
  <c r="AF4607"/>
  <c r="F4608"/>
  <c r="AC4608"/>
  <c r="AD4608" s="1"/>
  <c r="AE4608"/>
  <c r="AF4608"/>
  <c r="F4609"/>
  <c r="AC4609"/>
  <c r="AD4609" s="1"/>
  <c r="AE4609"/>
  <c r="AF4609"/>
  <c r="F4610"/>
  <c r="AC4610"/>
  <c r="AD4610" s="1"/>
  <c r="AE4610"/>
  <c r="AF4610"/>
  <c r="F4611"/>
  <c r="AC4611"/>
  <c r="AD4611" s="1"/>
  <c r="AE4611"/>
  <c r="AF4611"/>
  <c r="F4612"/>
  <c r="AC4612"/>
  <c r="AD4612" s="1"/>
  <c r="AE4612"/>
  <c r="AF4612"/>
  <c r="F4613"/>
  <c r="AC4613"/>
  <c r="AD4613" s="1"/>
  <c r="AE4613"/>
  <c r="AF4613"/>
  <c r="F4614"/>
  <c r="AC4614"/>
  <c r="AD4614" s="1"/>
  <c r="AE4614"/>
  <c r="AF4614"/>
  <c r="F4615"/>
  <c r="AC4615"/>
  <c r="AD4615" s="1"/>
  <c r="AE4615"/>
  <c r="AF4615"/>
  <c r="F4616"/>
  <c r="AC4616"/>
  <c r="AD4616" s="1"/>
  <c r="AE4616"/>
  <c r="AF4616"/>
  <c r="F4617"/>
  <c r="AC4617"/>
  <c r="AD4617" s="1"/>
  <c r="AE4617"/>
  <c r="AF4617"/>
  <c r="F4618"/>
  <c r="AC4618"/>
  <c r="AD4618" s="1"/>
  <c r="AE4618"/>
  <c r="AF4618"/>
  <c r="F4619"/>
  <c r="AC4619"/>
  <c r="AD4619" s="1"/>
  <c r="AE4619"/>
  <c r="AF4619"/>
  <c r="F4620"/>
  <c r="AC4620"/>
  <c r="AD4620" s="1"/>
  <c r="AE4620"/>
  <c r="AF4620"/>
  <c r="F4621"/>
  <c r="AC4621"/>
  <c r="AD4621" s="1"/>
  <c r="AE4621"/>
  <c r="AF4621"/>
  <c r="F4622"/>
  <c r="AC4622"/>
  <c r="AD4622" s="1"/>
  <c r="AE4622"/>
  <c r="AF4622"/>
  <c r="F4623"/>
  <c r="AC4623"/>
  <c r="AD4623" s="1"/>
  <c r="AE4623"/>
  <c r="AF4623"/>
  <c r="AC4624"/>
  <c r="AD4624" s="1"/>
  <c r="AE4624"/>
  <c r="AF4624"/>
  <c r="AC4625"/>
  <c r="AD4625" s="1"/>
  <c r="AE4625"/>
  <c r="AF4625"/>
  <c r="AC4626"/>
  <c r="AD4626" s="1"/>
  <c r="AE4626"/>
  <c r="AF4626"/>
  <c r="F4627"/>
  <c r="AC4627"/>
  <c r="AD4627" s="1"/>
  <c r="AE4627"/>
  <c r="AF4627"/>
  <c r="F4628"/>
  <c r="AC4628"/>
  <c r="AD4628" s="1"/>
  <c r="AE4628"/>
  <c r="AF4628"/>
  <c r="F4629"/>
  <c r="AC4629"/>
  <c r="AD4629" s="1"/>
  <c r="AE4629"/>
  <c r="AF4629"/>
  <c r="F4630"/>
  <c r="AC4630"/>
  <c r="AD4630" s="1"/>
  <c r="AE4630"/>
  <c r="AF4630"/>
  <c r="F4631"/>
  <c r="AC4631"/>
  <c r="AD4631" s="1"/>
  <c r="AE4631"/>
  <c r="AF4631"/>
  <c r="F4632"/>
  <c r="AC4632"/>
  <c r="AD4632" s="1"/>
  <c r="AE4632"/>
  <c r="AF4632"/>
  <c r="F4633"/>
  <c r="AC4633"/>
  <c r="AD4633" s="1"/>
  <c r="AE4633"/>
  <c r="AF4633"/>
  <c r="F4634"/>
  <c r="AC4634"/>
  <c r="AD4634" s="1"/>
  <c r="AE4634"/>
  <c r="AF4634"/>
  <c r="F4635"/>
  <c r="AC4635"/>
  <c r="AD4635" s="1"/>
  <c r="AE4635"/>
  <c r="AF4635"/>
  <c r="F4636"/>
  <c r="AC4636"/>
  <c r="AD4636" s="1"/>
  <c r="AE4636"/>
  <c r="AF4636"/>
  <c r="F4637"/>
  <c r="AC4637"/>
  <c r="AD4637" s="1"/>
  <c r="AE4637"/>
  <c r="AF4637"/>
  <c r="F4638"/>
  <c r="AC4638"/>
  <c r="AD4638" s="1"/>
  <c r="AE4638"/>
  <c r="AF4638"/>
  <c r="F4639"/>
  <c r="AC4639"/>
  <c r="AD4639" s="1"/>
  <c r="AE4639"/>
  <c r="AF4639"/>
  <c r="F4640"/>
  <c r="AC4640"/>
  <c r="AD4640" s="1"/>
  <c r="AE4640"/>
  <c r="AF4640"/>
  <c r="F4641"/>
  <c r="AC4641"/>
  <c r="AD4641" s="1"/>
  <c r="AE4641"/>
  <c r="AF4641"/>
  <c r="F4642"/>
  <c r="AC4642"/>
  <c r="AD4642" s="1"/>
  <c r="AE4642"/>
  <c r="AF4642"/>
  <c r="F4643"/>
  <c r="AC4643"/>
  <c r="AD4643" s="1"/>
  <c r="AE4643"/>
  <c r="AF4643"/>
  <c r="F4644"/>
  <c r="AC4644"/>
  <c r="AD4644" s="1"/>
  <c r="AE4644"/>
  <c r="AF4644"/>
  <c r="F4645"/>
  <c r="AC4645"/>
  <c r="AD4645" s="1"/>
  <c r="AE4645"/>
  <c r="AF4645"/>
  <c r="F4646"/>
  <c r="AC4646"/>
  <c r="AD4646" s="1"/>
  <c r="AE4646"/>
  <c r="AF4646"/>
  <c r="H4647"/>
  <c r="AC4647"/>
  <c r="AD4647" s="1"/>
  <c r="AE4647"/>
  <c r="AF4647"/>
  <c r="F4648"/>
  <c r="AC4648"/>
  <c r="AD4648" s="1"/>
  <c r="AE4648"/>
  <c r="AF4648"/>
  <c r="F4649"/>
  <c r="AC4649"/>
  <c r="AD4649" s="1"/>
  <c r="AE4649"/>
  <c r="AF4649"/>
  <c r="F4650"/>
  <c r="AC4650"/>
  <c r="AD4650" s="1"/>
  <c r="AE4650"/>
  <c r="AF4650"/>
  <c r="F4651"/>
  <c r="AC4651"/>
  <c r="AD4651" s="1"/>
  <c r="AE4651"/>
  <c r="AF4651"/>
  <c r="F4652"/>
  <c r="AC4652"/>
  <c r="AD4652" s="1"/>
  <c r="AE4652"/>
  <c r="AF4652"/>
  <c r="F4654"/>
  <c r="H4654"/>
  <c r="AC4654"/>
  <c r="AD4654" s="1"/>
  <c r="AE4654"/>
  <c r="AF4654"/>
  <c r="F4655"/>
  <c r="H4655"/>
  <c r="AC4655"/>
  <c r="AD4655" s="1"/>
  <c r="AE4655"/>
  <c r="AF4655"/>
  <c r="H4656"/>
  <c r="AC4656"/>
  <c r="AD4656" s="1"/>
  <c r="AE4656"/>
  <c r="AF4656"/>
  <c r="H4657"/>
  <c r="AC4657"/>
  <c r="AD4657" s="1"/>
  <c r="AE4657"/>
  <c r="AF4657"/>
  <c r="H4658"/>
  <c r="AC4658"/>
  <c r="AD4658" s="1"/>
  <c r="AE4658"/>
  <c r="AF4658"/>
  <c r="H4659"/>
  <c r="AC4659"/>
  <c r="AD4659" s="1"/>
  <c r="AE4659"/>
  <c r="AF4659"/>
  <c r="H4660"/>
  <c r="AC4660"/>
  <c r="AD4660" s="1"/>
  <c r="AE4660"/>
  <c r="AF4660"/>
  <c r="H4661"/>
  <c r="AC4661"/>
  <c r="AD4661" s="1"/>
  <c r="AE4661"/>
  <c r="AF4661"/>
  <c r="H4662"/>
  <c r="AC4662"/>
  <c r="AD4662" s="1"/>
  <c r="AE4662"/>
  <c r="AF4662"/>
  <c r="F4663"/>
  <c r="H4663"/>
  <c r="AC4663"/>
  <c r="AD4663" s="1"/>
  <c r="AF4663"/>
  <c r="F4664"/>
  <c r="H4664"/>
  <c r="AC4664"/>
  <c r="AD4664" s="1"/>
  <c r="AF4664"/>
  <c r="F4665"/>
  <c r="H4665"/>
  <c r="AC4665"/>
  <c r="AD4665" s="1"/>
  <c r="AF4665"/>
  <c r="F4666"/>
  <c r="H4666"/>
  <c r="AC4666"/>
  <c r="AD4666" s="1"/>
  <c r="AF4666"/>
  <c r="F4667"/>
  <c r="H4667"/>
  <c r="AC4667"/>
  <c r="AD4667" s="1"/>
  <c r="AF4667"/>
  <c r="F4668"/>
  <c r="H4668"/>
  <c r="AC4668"/>
  <c r="AD4668" s="1"/>
  <c r="AF4668"/>
  <c r="F4669"/>
  <c r="H4669"/>
  <c r="AC4669"/>
  <c r="AD4669" s="1"/>
  <c r="AF4669"/>
  <c r="F4670"/>
  <c r="H4670"/>
  <c r="AC4670"/>
  <c r="AD4670" s="1"/>
  <c r="AF4670"/>
  <c r="F4671"/>
  <c r="H4671"/>
  <c r="AC4671"/>
  <c r="AD4671" s="1"/>
  <c r="AF4671"/>
  <c r="F4672"/>
  <c r="H4672"/>
  <c r="AC4672"/>
  <c r="AD4672" s="1"/>
  <c r="AF4672"/>
  <c r="H4673"/>
  <c r="AC4673"/>
  <c r="AD4673" s="1"/>
  <c r="AF4673"/>
  <c r="H4674"/>
  <c r="AC4674"/>
  <c r="AD4674" s="1"/>
  <c r="AE4674"/>
  <c r="AF4674"/>
  <c r="H4675"/>
  <c r="AC4675"/>
  <c r="AD4675" s="1"/>
  <c r="AE4675"/>
  <c r="AF4675"/>
  <c r="F4676"/>
  <c r="H4676"/>
  <c r="AC4676"/>
  <c r="AD4676" s="1"/>
  <c r="AE4676"/>
  <c r="AF4676"/>
  <c r="F4677"/>
  <c r="H4677"/>
  <c r="AC4677"/>
  <c r="AD4677" s="1"/>
  <c r="AF4677"/>
  <c r="F4678"/>
  <c r="H4678"/>
  <c r="AC4678"/>
  <c r="AD4678" s="1"/>
  <c r="AF4678"/>
  <c r="H4679"/>
  <c r="AC4679"/>
  <c r="AD4679" s="1"/>
  <c r="AE4679"/>
  <c r="AF4679"/>
  <c r="H4680"/>
  <c r="AC4680"/>
  <c r="AD4680" s="1"/>
  <c r="AE4680"/>
  <c r="AF4680"/>
  <c r="H4681"/>
  <c r="AC4681"/>
  <c r="AD4681" s="1"/>
  <c r="AE4681"/>
  <c r="AF4681"/>
  <c r="H4682"/>
  <c r="AC4682"/>
  <c r="AD4682" s="1"/>
  <c r="AE4682"/>
  <c r="AF4682"/>
  <c r="H4683"/>
  <c r="AC4683"/>
  <c r="AD4683" s="1"/>
  <c r="AE4683"/>
  <c r="AF4683"/>
  <c r="H4684"/>
  <c r="AC4684"/>
  <c r="AD4684" s="1"/>
  <c r="AE4684"/>
  <c r="AF4684"/>
  <c r="H4685"/>
  <c r="AC4685"/>
  <c r="AD4685" s="1"/>
  <c r="AE4685"/>
  <c r="AF4685"/>
  <c r="F4686"/>
  <c r="H4686"/>
  <c r="AC4686"/>
  <c r="AD4686" s="1"/>
  <c r="AE4686"/>
  <c r="AF4686"/>
  <c r="H4687"/>
  <c r="AC4687"/>
  <c r="AD4687" s="1"/>
  <c r="AE4687"/>
  <c r="AF4687"/>
  <c r="H4688"/>
  <c r="AC4688"/>
  <c r="AD4688" s="1"/>
  <c r="AE4688"/>
  <c r="AF4688"/>
  <c r="H4689"/>
  <c r="AC4689"/>
  <c r="AD4689" s="1"/>
  <c r="AE4689"/>
  <c r="AF4689"/>
  <c r="F4690"/>
  <c r="H4690"/>
  <c r="AC4690"/>
  <c r="AD4690" s="1"/>
  <c r="AF4690"/>
  <c r="F4691"/>
  <c r="H4691"/>
  <c r="AC4691"/>
  <c r="AD4691" s="1"/>
  <c r="AF4691"/>
  <c r="F4692"/>
  <c r="H4692"/>
  <c r="AC4692"/>
  <c r="AD4692" s="1"/>
  <c r="AE4692"/>
  <c r="AF4692"/>
  <c r="F4693"/>
  <c r="H4693"/>
  <c r="AC4693"/>
  <c r="AD4693" s="1"/>
  <c r="AF4693"/>
  <c r="F4694"/>
  <c r="H4694"/>
  <c r="AC4694"/>
  <c r="AD4694" s="1"/>
  <c r="AF4694"/>
  <c r="F4695"/>
  <c r="H4695"/>
  <c r="AC4695"/>
  <c r="AD4695" s="1"/>
  <c r="AF4695"/>
  <c r="F4696"/>
  <c r="H4696"/>
  <c r="AC4696"/>
  <c r="AD4696" s="1"/>
  <c r="AF4696"/>
  <c r="F4697"/>
  <c r="H4697"/>
  <c r="AC4697"/>
  <c r="AD4697" s="1"/>
  <c r="AF4697"/>
  <c r="F4698"/>
  <c r="H4698"/>
  <c r="AC4698"/>
  <c r="AD4698" s="1"/>
  <c r="AE4698"/>
  <c r="AF4698"/>
  <c r="H4699"/>
  <c r="AC4699"/>
  <c r="AD4699" s="1"/>
  <c r="AE4699"/>
  <c r="AF4699"/>
  <c r="F4700"/>
  <c r="H4700"/>
  <c r="AC4700"/>
  <c r="AD4700" s="1"/>
  <c r="AF4700"/>
  <c r="F4701"/>
  <c r="H4701"/>
  <c r="AC4701"/>
  <c r="AD4701" s="1"/>
  <c r="AF4701"/>
  <c r="F4702"/>
  <c r="H4702"/>
  <c r="AC4702"/>
  <c r="AD4702" s="1"/>
  <c r="AE4702"/>
  <c r="AF4702"/>
  <c r="F4703"/>
  <c r="H4703"/>
  <c r="AC4703"/>
  <c r="AD4703" s="1"/>
  <c r="AE4703"/>
  <c r="AF4703"/>
  <c r="H4704"/>
  <c r="AC4704"/>
  <c r="AD4704" s="1"/>
  <c r="AE4704"/>
  <c r="AF4704"/>
  <c r="F4705"/>
  <c r="H4705"/>
  <c r="AC4705"/>
  <c r="AD4705" s="1"/>
  <c r="AF4705"/>
  <c r="F4706"/>
  <c r="H4706"/>
  <c r="AC4706"/>
  <c r="AD4706" s="1"/>
  <c r="AE4706"/>
  <c r="AF4706"/>
  <c r="F4707"/>
  <c r="H4707"/>
  <c r="AC4707"/>
  <c r="AD4707" s="1"/>
  <c r="AE4707"/>
  <c r="AF4707"/>
  <c r="F4708"/>
  <c r="H4708"/>
  <c r="AC4708"/>
  <c r="AD4708" s="1"/>
  <c r="AF4708"/>
  <c r="F4709"/>
  <c r="H4709"/>
  <c r="AC4709"/>
  <c r="AD4709" s="1"/>
  <c r="AF4709"/>
  <c r="F4710"/>
  <c r="H4710"/>
  <c r="AC4710"/>
  <c r="AD4710" s="1"/>
  <c r="AE4710"/>
  <c r="AF4710"/>
  <c r="F4711"/>
  <c r="H4711"/>
  <c r="AC4711"/>
  <c r="AD4711" s="1"/>
  <c r="AE4711"/>
  <c r="AF4711"/>
  <c r="H4712"/>
  <c r="AC4712"/>
  <c r="AD4712" s="1"/>
  <c r="AE4712"/>
  <c r="AF4712"/>
  <c r="H4713"/>
  <c r="AC4713"/>
  <c r="AD4713" s="1"/>
  <c r="AE4713"/>
  <c r="AF4713"/>
  <c r="H4714"/>
  <c r="AC4714"/>
  <c r="AD4714" s="1"/>
  <c r="AE4714"/>
  <c r="AF4714"/>
  <c r="F4715"/>
  <c r="H4715"/>
  <c r="AC4715"/>
  <c r="AD4715" s="1"/>
  <c r="AE4715"/>
  <c r="AF4715"/>
  <c r="F4716"/>
  <c r="H4716"/>
  <c r="AC4716"/>
  <c r="AD4716" s="1"/>
  <c r="AE4716"/>
  <c r="AF4716"/>
  <c r="F4717"/>
  <c r="H4717"/>
  <c r="AC4717"/>
  <c r="AD4717" s="1"/>
  <c r="AE4717"/>
  <c r="AF4717"/>
  <c r="F4718"/>
  <c r="H4718"/>
  <c r="AC4718"/>
  <c r="AD4718" s="1"/>
  <c r="AE4718"/>
  <c r="AF4718"/>
  <c r="H4719"/>
  <c r="AC4719"/>
  <c r="AD4719" s="1"/>
  <c r="AE4719"/>
  <c r="AF4719"/>
  <c r="H4720"/>
  <c r="AC4720"/>
  <c r="AD4720" s="1"/>
  <c r="AE4720"/>
  <c r="AF4720"/>
  <c r="H4721"/>
  <c r="AC4721"/>
  <c r="AD4721" s="1"/>
  <c r="AE4721"/>
  <c r="AF4721"/>
  <c r="F4722"/>
  <c r="H4722"/>
  <c r="AC4722"/>
  <c r="AD4722" s="1"/>
  <c r="AE4722"/>
  <c r="AF4722"/>
  <c r="F4723"/>
  <c r="H4723"/>
  <c r="AC4723"/>
  <c r="AD4723" s="1"/>
  <c r="AF4723"/>
  <c r="F4724"/>
  <c r="H4724"/>
  <c r="AC4724"/>
  <c r="AD4724" s="1"/>
  <c r="AF4724"/>
  <c r="F4725"/>
  <c r="H4725"/>
  <c r="AC4725"/>
  <c r="AD4725" s="1"/>
  <c r="AF4725"/>
  <c r="F4726"/>
  <c r="H4726"/>
  <c r="AC4726"/>
  <c r="AD4726" s="1"/>
  <c r="AE4726"/>
  <c r="AF4726"/>
  <c r="F4727"/>
  <c r="H4727"/>
  <c r="AC4727"/>
  <c r="AD4727" s="1"/>
  <c r="AF4727"/>
  <c r="F4728"/>
  <c r="H4728"/>
  <c r="AC4728"/>
  <c r="AD4728" s="1"/>
  <c r="AF4728"/>
  <c r="H4729"/>
  <c r="AC4729"/>
  <c r="AD4729" s="1"/>
  <c r="AE4729"/>
  <c r="AF4729"/>
  <c r="H4730"/>
  <c r="AC4730"/>
  <c r="AD4730" s="1"/>
  <c r="AE4730"/>
  <c r="AF4730"/>
  <c r="H4731"/>
  <c r="AC4731"/>
  <c r="AD4731" s="1"/>
  <c r="AE4731"/>
  <c r="AF4731"/>
  <c r="H4732"/>
  <c r="AC4732"/>
  <c r="AD4732" s="1"/>
  <c r="AE4732"/>
  <c r="AF4732"/>
  <c r="F4733"/>
  <c r="H4733"/>
  <c r="AC4733"/>
  <c r="AD4733" s="1"/>
  <c r="AF4733"/>
  <c r="F4734"/>
  <c r="H4734"/>
  <c r="AC4734"/>
  <c r="AD4734" s="1"/>
  <c r="AF4734"/>
  <c r="F4735"/>
  <c r="H4735"/>
  <c r="AC4735"/>
  <c r="AD4735" s="1"/>
  <c r="AF4735"/>
  <c r="F4736"/>
  <c r="H4736"/>
  <c r="AC4736"/>
  <c r="AD4736" s="1"/>
  <c r="AF4736"/>
  <c r="F4737"/>
  <c r="H4737"/>
  <c r="AC4737"/>
  <c r="AD4737" s="1"/>
  <c r="AF4737"/>
  <c r="F4738"/>
  <c r="H4738"/>
  <c r="AC4738"/>
  <c r="AD4738" s="1"/>
  <c r="AF4738"/>
  <c r="F4739"/>
  <c r="H4739"/>
  <c r="AC4739"/>
  <c r="AD4739" s="1"/>
  <c r="AF4739"/>
  <c r="F4740"/>
  <c r="H4740"/>
  <c r="AC4740"/>
  <c r="AD4740" s="1"/>
  <c r="AF4740"/>
  <c r="F4741"/>
  <c r="H4741"/>
  <c r="AC4741"/>
  <c r="AD4741" s="1"/>
  <c r="AF4741"/>
  <c r="F4742"/>
  <c r="H4742"/>
  <c r="AC4742"/>
  <c r="AD4742" s="1"/>
  <c r="AF4742"/>
  <c r="F4743"/>
  <c r="H4743"/>
  <c r="AC4743"/>
  <c r="AD4743" s="1"/>
  <c r="AF4743"/>
  <c r="F4744"/>
  <c r="H4744"/>
  <c r="AC4744"/>
  <c r="AD4744" s="1"/>
  <c r="AF4744"/>
  <c r="F4745"/>
  <c r="H4745"/>
  <c r="AC4745"/>
  <c r="AD4745" s="1"/>
  <c r="AE4745"/>
  <c r="AF4745"/>
  <c r="H4746"/>
  <c r="AC4746"/>
  <c r="AD4746" s="1"/>
  <c r="AE4746"/>
  <c r="AF4746"/>
  <c r="H4747"/>
  <c r="AC4747"/>
  <c r="AD4747" s="1"/>
  <c r="AE4747"/>
  <c r="AF4747"/>
  <c r="H4748"/>
  <c r="AC4748"/>
  <c r="AD4748" s="1"/>
  <c r="AE4748"/>
  <c r="AF4748"/>
  <c r="F4749"/>
  <c r="H4749"/>
  <c r="AC4749"/>
  <c r="AD4749" s="1"/>
  <c r="AF4749"/>
  <c r="F4750"/>
  <c r="H4750"/>
  <c r="AC4750"/>
  <c r="AD4750" s="1"/>
  <c r="AF4750"/>
  <c r="F4751"/>
  <c r="H4751"/>
  <c r="AC4751"/>
  <c r="AD4751" s="1"/>
  <c r="AF4751"/>
  <c r="F4752"/>
  <c r="H4752"/>
  <c r="AC4752"/>
  <c r="AD4752" s="1"/>
  <c r="AF4752"/>
  <c r="F4753"/>
  <c r="H4753"/>
  <c r="AC4753"/>
  <c r="AD4753" s="1"/>
  <c r="AF4753"/>
  <c r="F4754"/>
  <c r="H4754"/>
  <c r="AC4754"/>
  <c r="AD4754" s="1"/>
  <c r="AF4754"/>
  <c r="F4755"/>
  <c r="H4755"/>
  <c r="AC4755"/>
  <c r="AD4755" s="1"/>
  <c r="AF4755"/>
  <c r="F4756"/>
  <c r="H4756"/>
  <c r="AC4756"/>
  <c r="AD4756" s="1"/>
  <c r="AF4756"/>
  <c r="F4757"/>
  <c r="AC4757"/>
  <c r="AD4757" s="1"/>
  <c r="AF4757"/>
  <c r="H4758"/>
  <c r="AC4758"/>
  <c r="AD4758" s="1"/>
  <c r="AE4758"/>
  <c r="AF4758"/>
  <c r="H4759"/>
  <c r="AC4759"/>
  <c r="AD4759" s="1"/>
  <c r="AE4759"/>
  <c r="AF4759"/>
  <c r="AG4759" s="1"/>
  <c r="F4760"/>
  <c r="AC4760"/>
  <c r="AD4760" s="1"/>
  <c r="AF4760"/>
  <c r="F4761"/>
  <c r="AC4761"/>
  <c r="AD4761" s="1"/>
  <c r="AE4761"/>
  <c r="AF4761"/>
  <c r="F4762"/>
  <c r="AC4762"/>
  <c r="AD4762" s="1"/>
  <c r="AF4762"/>
  <c r="F4763"/>
  <c r="AC4763"/>
  <c r="AD4763" s="1"/>
  <c r="AF4763"/>
  <c r="F4764"/>
  <c r="AC4764"/>
  <c r="AD4764" s="1"/>
  <c r="AF4764"/>
  <c r="F4765"/>
  <c r="AC4765"/>
  <c r="AD4765" s="1"/>
  <c r="AE4765"/>
  <c r="AF4765"/>
  <c r="F4766"/>
  <c r="AC4766"/>
  <c r="AD4766" s="1"/>
  <c r="AE4766"/>
  <c r="AF4766"/>
  <c r="AG4766" s="1"/>
  <c r="H4767"/>
  <c r="AC4767"/>
  <c r="AD4767" s="1"/>
  <c r="AE4767"/>
  <c r="AF4767"/>
  <c r="F4768"/>
  <c r="AC4768"/>
  <c r="AD4768" s="1"/>
  <c r="AE4768"/>
  <c r="AF4768"/>
  <c r="AG4768" s="1"/>
  <c r="F4769"/>
  <c r="AC4769"/>
  <c r="AD4769" s="1"/>
  <c r="AE4769"/>
  <c r="AF4769"/>
  <c r="F4770"/>
  <c r="AC4770"/>
  <c r="AD4770" s="1"/>
  <c r="AE4770"/>
  <c r="AF4770"/>
  <c r="F4771"/>
  <c r="AC4771"/>
  <c r="AD4771" s="1"/>
  <c r="AE4771"/>
  <c r="AF4771"/>
  <c r="AG4771" s="1"/>
  <c r="F4772"/>
  <c r="AC4772"/>
  <c r="AD4772" s="1"/>
  <c r="AE4772"/>
  <c r="AF4772"/>
  <c r="F4773"/>
  <c r="AC4773"/>
  <c r="AD4773" s="1"/>
  <c r="AE4773"/>
  <c r="AF4773"/>
  <c r="F4774"/>
  <c r="AC4774"/>
  <c r="AD4774" s="1"/>
  <c r="AE4774"/>
  <c r="AF4774"/>
  <c r="F4775"/>
  <c r="AC4775"/>
  <c r="AD4775" s="1"/>
  <c r="AE4775"/>
  <c r="AF4775"/>
  <c r="F4776"/>
  <c r="AC4776"/>
  <c r="AD4776" s="1"/>
  <c r="AE4776"/>
  <c r="AF4776"/>
  <c r="F4777"/>
  <c r="AC4777"/>
  <c r="AD4777" s="1"/>
  <c r="AF4777"/>
  <c r="F4778"/>
  <c r="AC4778"/>
  <c r="AD4778" s="1"/>
  <c r="AE4778"/>
  <c r="AF4778"/>
  <c r="F4779"/>
  <c r="AC4779"/>
  <c r="AD4779" s="1"/>
  <c r="AE4779"/>
  <c r="AF4779"/>
  <c r="F4780"/>
  <c r="AC4780"/>
  <c r="AD4780" s="1"/>
  <c r="AF4780"/>
  <c r="F4781"/>
  <c r="AC4781"/>
  <c r="AD4781" s="1"/>
  <c r="AF4781"/>
  <c r="F4782"/>
  <c r="H4782"/>
  <c r="AC4782"/>
  <c r="AD4782" s="1"/>
  <c r="AE4782"/>
  <c r="AF4782"/>
  <c r="F4783"/>
  <c r="H4783"/>
  <c r="AC4783"/>
  <c r="AD4783" s="1"/>
  <c r="AE4783"/>
  <c r="AF4783"/>
  <c r="F4784"/>
  <c r="H4784"/>
  <c r="AC4784"/>
  <c r="AD4784" s="1"/>
  <c r="AE4784"/>
  <c r="AF4784"/>
  <c r="AG4784" s="1"/>
  <c r="F4785"/>
  <c r="H4785"/>
  <c r="AC4785"/>
  <c r="AD4785" s="1"/>
  <c r="AE4785"/>
  <c r="AF4785"/>
  <c r="AG4785" s="1"/>
  <c r="H4786"/>
  <c r="AC4786"/>
  <c r="AD4786" s="1"/>
  <c r="AE4786"/>
  <c r="AF4786"/>
  <c r="F4787"/>
  <c r="H4787"/>
  <c r="AC4787"/>
  <c r="AD4787" s="1"/>
  <c r="AE4787"/>
  <c r="AF4787"/>
  <c r="F4788"/>
  <c r="H4788"/>
  <c r="AC4788"/>
  <c r="AD4788" s="1"/>
  <c r="AF4788"/>
  <c r="F4789"/>
  <c r="H4789"/>
  <c r="AC4789"/>
  <c r="AD4789" s="1"/>
  <c r="AF4789"/>
  <c r="F4790"/>
  <c r="H4790"/>
  <c r="AC4790"/>
  <c r="AD4790" s="1"/>
  <c r="AE4790"/>
  <c r="AF4790"/>
  <c r="F4791"/>
  <c r="H4791"/>
  <c r="AC4791"/>
  <c r="AD4791" s="1"/>
  <c r="AE4791"/>
  <c r="AF4791"/>
  <c r="F4792"/>
  <c r="H4792"/>
  <c r="AC4792"/>
  <c r="AD4792" s="1"/>
  <c r="AE4792"/>
  <c r="AF4792"/>
  <c r="F4793"/>
  <c r="H4793"/>
  <c r="AC4793"/>
  <c r="AD4793" s="1"/>
  <c r="AE4793"/>
  <c r="AF4793"/>
  <c r="F4794"/>
  <c r="H4794"/>
  <c r="AC4794"/>
  <c r="AD4794" s="1"/>
  <c r="AE4794"/>
  <c r="AF4794"/>
  <c r="F4795"/>
  <c r="H4795"/>
  <c r="AC4795"/>
  <c r="AD4795" s="1"/>
  <c r="AE4795"/>
  <c r="AF4795"/>
  <c r="F4796"/>
  <c r="H4796"/>
  <c r="AC4796"/>
  <c r="AD4796" s="1"/>
  <c r="AE4796"/>
  <c r="AF4796"/>
  <c r="F4797"/>
  <c r="H4797"/>
  <c r="AC4797"/>
  <c r="AD4797" s="1"/>
  <c r="AF4797"/>
  <c r="F4798"/>
  <c r="H4798"/>
  <c r="AC4798"/>
  <c r="AD4798" s="1"/>
  <c r="AF4798"/>
  <c r="F4799"/>
  <c r="H4799"/>
  <c r="AC4799"/>
  <c r="AD4799" s="1"/>
  <c r="AF4799"/>
  <c r="F4800"/>
  <c r="H4800"/>
  <c r="AC4800"/>
  <c r="AD4800" s="1"/>
  <c r="AE4800"/>
  <c r="AF4800"/>
  <c r="F4801"/>
  <c r="H4801"/>
  <c r="AC4801"/>
  <c r="AD4801" s="1"/>
  <c r="AE4801"/>
  <c r="AF4801"/>
  <c r="AG4801" s="1"/>
  <c r="F4802"/>
  <c r="H4802"/>
  <c r="AC4802"/>
  <c r="AD4802" s="1"/>
  <c r="AE4802"/>
  <c r="AF4802"/>
  <c r="F4803"/>
  <c r="H4803"/>
  <c r="AC4803"/>
  <c r="AD4803" s="1"/>
  <c r="AE4803"/>
  <c r="AF4803"/>
  <c r="F4804"/>
  <c r="H4804"/>
  <c r="AC4804"/>
  <c r="AD4804" s="1"/>
  <c r="AE4804"/>
  <c r="AF4804"/>
  <c r="F4805"/>
  <c r="H4805"/>
  <c r="AC4805"/>
  <c r="AD4805" s="1"/>
  <c r="AE4805"/>
  <c r="AF4805"/>
  <c r="F4806"/>
  <c r="H4806"/>
  <c r="AC4806"/>
  <c r="AD4806" s="1"/>
  <c r="AE4806"/>
  <c r="AF4806"/>
  <c r="F4807"/>
  <c r="H4807"/>
  <c r="AC4807"/>
  <c r="AD4807" s="1"/>
  <c r="AE4807"/>
  <c r="AF4807"/>
  <c r="F4808"/>
  <c r="H4808"/>
  <c r="AC4808"/>
  <c r="AD4808" s="1"/>
  <c r="AE4808"/>
  <c r="AF4808"/>
  <c r="F4809"/>
  <c r="H4809"/>
  <c r="AC4809"/>
  <c r="AD4809" s="1"/>
  <c r="AE4809"/>
  <c r="AF4809"/>
  <c r="F4810"/>
  <c r="H4810"/>
  <c r="AC4810"/>
  <c r="AD4810" s="1"/>
  <c r="AE4810"/>
  <c r="AF4810"/>
  <c r="AG4810" s="1"/>
  <c r="F4811"/>
  <c r="H4811"/>
  <c r="AC4811"/>
  <c r="AD4811" s="1"/>
  <c r="AE4811"/>
  <c r="AF4811"/>
  <c r="H4812"/>
  <c r="AC4812"/>
  <c r="AD4812" s="1"/>
  <c r="AE4812"/>
  <c r="AF4812"/>
  <c r="H4813"/>
  <c r="AC4813"/>
  <c r="AD4813" s="1"/>
  <c r="AE4813"/>
  <c r="AF4813"/>
  <c r="H4814"/>
  <c r="AC4814"/>
  <c r="AD4814" s="1"/>
  <c r="AE4814"/>
  <c r="AF4814"/>
  <c r="H4815"/>
  <c r="AC4815"/>
  <c r="AD4815" s="1"/>
  <c r="AE4815"/>
  <c r="AF4815"/>
  <c r="H4816"/>
  <c r="AC4816"/>
  <c r="AD4816" s="1"/>
  <c r="AE4816"/>
  <c r="AF4816"/>
  <c r="H4817"/>
  <c r="AC4817"/>
  <c r="AD4817" s="1"/>
  <c r="AE4817"/>
  <c r="AF4817"/>
  <c r="H4818"/>
  <c r="AC4818"/>
  <c r="AD4818" s="1"/>
  <c r="AE4818"/>
  <c r="AF4818"/>
  <c r="H4819"/>
  <c r="AC4819"/>
  <c r="AD4819" s="1"/>
  <c r="AE4819"/>
  <c r="AF4819"/>
  <c r="H4820"/>
  <c r="AC4820"/>
  <c r="AD4820" s="1"/>
  <c r="AF4820"/>
  <c r="H4821"/>
  <c r="AC4821"/>
  <c r="AD4821" s="1"/>
  <c r="AF4821"/>
  <c r="H4822"/>
  <c r="AC4822"/>
  <c r="AD4822" s="1"/>
  <c r="AE4822"/>
  <c r="AF4822"/>
  <c r="AG4822" s="1"/>
  <c r="AD4823"/>
  <c r="AE4823"/>
  <c r="AF4823"/>
  <c r="F4824"/>
  <c r="H4824"/>
  <c r="AC4824"/>
  <c r="AD4824" s="1"/>
  <c r="AE4824"/>
  <c r="AF4824"/>
  <c r="AG4824" s="1"/>
  <c r="F4825"/>
  <c r="H4825"/>
  <c r="AC4825"/>
  <c r="AD4825" s="1"/>
  <c r="AE4825"/>
  <c r="AF4825"/>
  <c r="F4826"/>
  <c r="H4826"/>
  <c r="AC4826"/>
  <c r="AD4826" s="1"/>
  <c r="AE4826"/>
  <c r="AF4826"/>
  <c r="F4827"/>
  <c r="H4827"/>
  <c r="AC4827"/>
  <c r="AD4827" s="1"/>
  <c r="AE4827"/>
  <c r="AF4827"/>
  <c r="F4828"/>
  <c r="H4828"/>
  <c r="AC4828"/>
  <c r="AD4828" s="1"/>
  <c r="AE4828"/>
  <c r="AF4828"/>
  <c r="AG4828" s="1"/>
  <c r="F4829"/>
  <c r="H4829"/>
  <c r="AC4829"/>
  <c r="AD4829" s="1"/>
  <c r="AE4829"/>
  <c r="AF4829"/>
  <c r="AG4829" s="1"/>
  <c r="F4830"/>
  <c r="H4830"/>
  <c r="AC4830"/>
  <c r="AD4830" s="1"/>
  <c r="AE4830"/>
  <c r="AF4830"/>
  <c r="F4831"/>
  <c r="H4831"/>
  <c r="AC4831"/>
  <c r="AD4831" s="1"/>
  <c r="AE4831"/>
  <c r="AF4831"/>
  <c r="F4832"/>
  <c r="H4832"/>
  <c r="AC4832"/>
  <c r="AD4832" s="1"/>
  <c r="AE4832"/>
  <c r="AF4832"/>
  <c r="AG4832" s="1"/>
  <c r="F4833"/>
  <c r="H4833"/>
  <c r="AC4833"/>
  <c r="AD4833" s="1"/>
  <c r="AE4833"/>
  <c r="AF4833"/>
  <c r="F4834"/>
  <c r="H4834"/>
  <c r="AC4834"/>
  <c r="AD4834" s="1"/>
  <c r="AE4834"/>
  <c r="AF4834"/>
  <c r="F4835"/>
  <c r="H4835"/>
  <c r="AC4835"/>
  <c r="AD4835" s="1"/>
  <c r="AE4835"/>
  <c r="AF4835"/>
  <c r="F4836"/>
  <c r="H4836"/>
  <c r="AC4836"/>
  <c r="AD4836" s="1"/>
  <c r="AE4836"/>
  <c r="AF4836"/>
  <c r="F4837"/>
  <c r="H4837"/>
  <c r="AC4837"/>
  <c r="AD4837" s="1"/>
  <c r="AE4837"/>
  <c r="AF4837"/>
  <c r="F4838"/>
  <c r="H4838"/>
  <c r="AC4838"/>
  <c r="AD4838" s="1"/>
  <c r="AE4838"/>
  <c r="AF4838"/>
  <c r="F4839"/>
  <c r="H4839"/>
  <c r="AC4839"/>
  <c r="AD4839" s="1"/>
  <c r="AE4839"/>
  <c r="AF4839"/>
  <c r="F4840"/>
  <c r="H4840"/>
  <c r="AC4840"/>
  <c r="AD4840" s="1"/>
  <c r="AE4840"/>
  <c r="AF4840"/>
  <c r="F4841"/>
  <c r="H4841"/>
  <c r="AC4841"/>
  <c r="AD4841" s="1"/>
  <c r="AE4841"/>
  <c r="AF4841"/>
  <c r="F4842"/>
  <c r="H4842"/>
  <c r="AC4842"/>
  <c r="AD4842" s="1"/>
  <c r="AE4842"/>
  <c r="AF4842"/>
  <c r="F4843"/>
  <c r="H4843"/>
  <c r="AC4843"/>
  <c r="AD4843" s="1"/>
  <c r="AE4843"/>
  <c r="AF4843"/>
  <c r="F4844"/>
  <c r="H4844"/>
  <c r="AC4844"/>
  <c r="AD4844" s="1"/>
  <c r="AE4844"/>
  <c r="AF4844"/>
  <c r="F4845"/>
  <c r="H4845"/>
  <c r="AC4845"/>
  <c r="AD4845" s="1"/>
  <c r="AE4845"/>
  <c r="AF4845"/>
  <c r="F4846"/>
  <c r="H4846"/>
  <c r="AC4846"/>
  <c r="AD4846" s="1"/>
  <c r="AE4846"/>
  <c r="AF4846"/>
  <c r="F4847"/>
  <c r="H4847"/>
  <c r="AC4847"/>
  <c r="AD4847" s="1"/>
  <c r="AE4847"/>
  <c r="AF4847"/>
  <c r="H4848"/>
  <c r="AC4848"/>
  <c r="AD4848" s="1"/>
  <c r="AE4848"/>
  <c r="AF4848"/>
  <c r="H4849"/>
  <c r="AC4849"/>
  <c r="AD4849" s="1"/>
  <c r="AE4849"/>
  <c r="AF4849"/>
  <c r="H4850"/>
  <c r="AC4850"/>
  <c r="AD4850" s="1"/>
  <c r="AE4850"/>
  <c r="AF4850"/>
  <c r="H4851"/>
  <c r="AC4851"/>
  <c r="AD4851" s="1"/>
  <c r="AE4851"/>
  <c r="AF4851"/>
  <c r="F4852"/>
  <c r="H4852"/>
  <c r="AC4852"/>
  <c r="AD4852" s="1"/>
  <c r="AE4852"/>
  <c r="AF4852"/>
  <c r="F4853"/>
  <c r="H4853"/>
  <c r="AC4853"/>
  <c r="AD4853" s="1"/>
  <c r="AE4853"/>
  <c r="AF4853"/>
  <c r="F4854"/>
  <c r="H4854"/>
  <c r="AC4854"/>
  <c r="AD4854" s="1"/>
  <c r="AE4854"/>
  <c r="AF4854"/>
  <c r="F4855"/>
  <c r="H4855"/>
  <c r="AC4855"/>
  <c r="AD4855" s="1"/>
  <c r="AE4855"/>
  <c r="AF4855"/>
  <c r="F4856"/>
  <c r="H4856"/>
  <c r="AC4856"/>
  <c r="AD4856" s="1"/>
  <c r="AE4856"/>
  <c r="AF4856"/>
  <c r="F4857"/>
  <c r="H4857"/>
  <c r="AC4857"/>
  <c r="AD4857" s="1"/>
  <c r="AE4857"/>
  <c r="AF4857"/>
  <c r="F4858"/>
  <c r="H4858"/>
  <c r="AC4858"/>
  <c r="AD4858" s="1"/>
  <c r="AF4858"/>
  <c r="F4859"/>
  <c r="H4859"/>
  <c r="AC4859"/>
  <c r="AD4859" s="1"/>
  <c r="AF4859"/>
  <c r="F4860"/>
  <c r="H4860"/>
  <c r="AC4860"/>
  <c r="AD4860" s="1"/>
  <c r="AF4860"/>
  <c r="H4861"/>
  <c r="AC4861"/>
  <c r="AD4861" s="1"/>
  <c r="AE4861"/>
  <c r="AF4861"/>
  <c r="H4862"/>
  <c r="AC4862"/>
  <c r="AD4862" s="1"/>
  <c r="AE4862"/>
  <c r="AF4862"/>
  <c r="F4863"/>
  <c r="H4863"/>
  <c r="AC4863"/>
  <c r="AD4863" s="1"/>
  <c r="AE4863"/>
  <c r="AF4863"/>
  <c r="F4864"/>
  <c r="H4864"/>
  <c r="AC4864"/>
  <c r="AD4864" s="1"/>
  <c r="AE4864"/>
  <c r="AF4864"/>
  <c r="H4865"/>
  <c r="AC4865"/>
  <c r="AD4865" s="1"/>
  <c r="AE4865"/>
  <c r="AF4865"/>
  <c r="H4866"/>
  <c r="AC4866"/>
  <c r="AD4866" s="1"/>
  <c r="AE4866"/>
  <c r="AF4866"/>
  <c r="F4867"/>
  <c r="H4867"/>
  <c r="AC4867"/>
  <c r="AD4867" s="1"/>
  <c r="AF4867"/>
  <c r="F4868"/>
  <c r="H4868"/>
  <c r="AC4868"/>
  <c r="AD4868" s="1"/>
  <c r="AF4868"/>
  <c r="F4869"/>
  <c r="H4869"/>
  <c r="AC4869"/>
  <c r="AD4869" s="1"/>
  <c r="AE4869"/>
  <c r="AF4869"/>
  <c r="F4870"/>
  <c r="H4870"/>
  <c r="AC4870"/>
  <c r="AD4870" s="1"/>
  <c r="AE4870"/>
  <c r="AF4870"/>
  <c r="F4871"/>
  <c r="H4871"/>
  <c r="AC4871"/>
  <c r="AD4871" s="1"/>
  <c r="AE4871"/>
  <c r="AF4871"/>
  <c r="F4872"/>
  <c r="H4872"/>
  <c r="AC4872"/>
  <c r="AD4872" s="1"/>
  <c r="AE4872"/>
  <c r="AF4872"/>
  <c r="F4873"/>
  <c r="H4873"/>
  <c r="AC4873"/>
  <c r="AD4873" s="1"/>
  <c r="AE4873"/>
  <c r="AF4873"/>
  <c r="F4874"/>
  <c r="H4874"/>
  <c r="AC4874"/>
  <c r="AD4874" s="1"/>
  <c r="AE4874"/>
  <c r="AF4874"/>
  <c r="F4875"/>
  <c r="H4875"/>
  <c r="AC4875"/>
  <c r="AD4875" s="1"/>
  <c r="AE4875"/>
  <c r="AF4875"/>
  <c r="F4876"/>
  <c r="H4876"/>
  <c r="AC4876"/>
  <c r="AD4876" s="1"/>
  <c r="AE4876"/>
  <c r="AF4876"/>
  <c r="F4877"/>
  <c r="H4877"/>
  <c r="AC4877"/>
  <c r="AD4877" s="1"/>
  <c r="AE4877"/>
  <c r="AF4877"/>
  <c r="F4878"/>
  <c r="H4878"/>
  <c r="AC4878"/>
  <c r="AD4878" s="1"/>
  <c r="AE4878"/>
  <c r="AF4878"/>
  <c r="F4879"/>
  <c r="H4879"/>
  <c r="AC4879"/>
  <c r="AD4879" s="1"/>
  <c r="AE4879"/>
  <c r="AF4879"/>
  <c r="AG4879" s="1"/>
  <c r="F4880"/>
  <c r="H4880"/>
  <c r="AC4880"/>
  <c r="AD4880" s="1"/>
  <c r="AE4880"/>
  <c r="AF4880"/>
  <c r="F4881"/>
  <c r="H4881"/>
  <c r="AC4881"/>
  <c r="AD4881" s="1"/>
  <c r="AF4881"/>
  <c r="F4882"/>
  <c r="H4882"/>
  <c r="AC4882"/>
  <c r="AD4882" s="1"/>
  <c r="AE4882"/>
  <c r="AF4882"/>
  <c r="H4883"/>
  <c r="AC4883"/>
  <c r="AD4883" s="1"/>
  <c r="AE4883"/>
  <c r="AF4883"/>
  <c r="H4884"/>
  <c r="AC4884"/>
  <c r="AD4884" s="1"/>
  <c r="AE4884"/>
  <c r="AF4884"/>
  <c r="F4885"/>
  <c r="H4885"/>
  <c r="AC4885"/>
  <c r="AD4885" s="1"/>
  <c r="AE4885"/>
  <c r="AF4885"/>
  <c r="AG4885" s="1"/>
  <c r="H4886"/>
  <c r="AC4886"/>
  <c r="AD4886" s="1"/>
  <c r="AE4886"/>
  <c r="AF4886"/>
  <c r="F4887"/>
  <c r="H4887"/>
  <c r="AC4887"/>
  <c r="AD4887" s="1"/>
  <c r="AF4887"/>
  <c r="F4888"/>
  <c r="H4888"/>
  <c r="AC4888"/>
  <c r="AD4888" s="1"/>
  <c r="AF4888"/>
  <c r="F4889"/>
  <c r="H4889"/>
  <c r="AC4889"/>
  <c r="AD4889" s="1"/>
  <c r="AE4889"/>
  <c r="AF4889"/>
  <c r="F4890"/>
  <c r="H4890"/>
  <c r="AC4890"/>
  <c r="AD4890" s="1"/>
  <c r="AE4890"/>
  <c r="AF4890"/>
  <c r="H4891"/>
  <c r="AC4891"/>
  <c r="AD4891" s="1"/>
  <c r="AE4891"/>
  <c r="AF4891"/>
  <c r="F4892"/>
  <c r="H4892"/>
  <c r="AC4892"/>
  <c r="AD4892" s="1"/>
  <c r="AE4892"/>
  <c r="AF4892"/>
  <c r="F4893"/>
  <c r="H4893"/>
  <c r="AC4893"/>
  <c r="AD4893" s="1"/>
  <c r="AE4893"/>
  <c r="AF4893"/>
  <c r="F4894"/>
  <c r="H4894"/>
  <c r="AC4894"/>
  <c r="AD4894" s="1"/>
  <c r="AE4894"/>
  <c r="AF4894"/>
  <c r="F4895"/>
  <c r="H4895"/>
  <c r="AC4895"/>
  <c r="AD4895" s="1"/>
  <c r="AE4895"/>
  <c r="AF4895"/>
  <c r="F4896"/>
  <c r="H4896"/>
  <c r="AC4896"/>
  <c r="AD4896" s="1"/>
  <c r="AE4896"/>
  <c r="AF4896"/>
  <c r="F4897"/>
  <c r="H4897"/>
  <c r="AC4897"/>
  <c r="AD4897" s="1"/>
  <c r="AE4897"/>
  <c r="AF4897"/>
  <c r="F4898"/>
  <c r="H4898"/>
  <c r="AC4898"/>
  <c r="AD4898" s="1"/>
  <c r="AE4898"/>
  <c r="AF4898"/>
  <c r="F4899"/>
  <c r="H4899"/>
  <c r="AC4899"/>
  <c r="AD4899" s="1"/>
  <c r="AE4899"/>
  <c r="AF4899"/>
  <c r="F4900"/>
  <c r="H4900"/>
  <c r="AC4900"/>
  <c r="AD4900" s="1"/>
  <c r="AE4900"/>
  <c r="AF4900"/>
  <c r="F4901"/>
  <c r="H4901"/>
  <c r="AC4901"/>
  <c r="AD4901" s="1"/>
  <c r="AE4901"/>
  <c r="AF4901"/>
  <c r="F4902"/>
  <c r="H4902"/>
  <c r="AC4902"/>
  <c r="AD4902" s="1"/>
  <c r="AE4902"/>
  <c r="AF4902"/>
  <c r="F4903"/>
  <c r="H4903"/>
  <c r="AC4903"/>
  <c r="AD4903" s="1"/>
  <c r="AE4903"/>
  <c r="AF4903"/>
  <c r="F4904"/>
  <c r="H4904"/>
  <c r="AC4904"/>
  <c r="AD4904" s="1"/>
  <c r="AF4904"/>
  <c r="F4905"/>
  <c r="H4905"/>
  <c r="AC4905"/>
  <c r="AD4905" s="1"/>
  <c r="AE4905"/>
  <c r="AF4905"/>
  <c r="F4906"/>
  <c r="H4906"/>
  <c r="AC4906"/>
  <c r="AD4906" s="1"/>
  <c r="AF4906"/>
  <c r="F4907"/>
  <c r="H4907"/>
  <c r="AC4907"/>
  <c r="AD4907" s="1"/>
  <c r="AF4907"/>
  <c r="F4908"/>
  <c r="H4908"/>
  <c r="AC4908"/>
  <c r="AD4908" s="1"/>
  <c r="AE4908"/>
  <c r="AF4908"/>
  <c r="F4909"/>
  <c r="H4909"/>
  <c r="AC4909"/>
  <c r="AD4909" s="1"/>
  <c r="AE4909"/>
  <c r="AF4909"/>
  <c r="F4910"/>
  <c r="H4910"/>
  <c r="AC4910"/>
  <c r="AD4910" s="1"/>
  <c r="AE4910"/>
  <c r="AF4910"/>
  <c r="F4911"/>
  <c r="H4911"/>
  <c r="AC4911"/>
  <c r="AD4911" s="1"/>
  <c r="AE4911"/>
  <c r="AF4911"/>
  <c r="F4912"/>
  <c r="H4912"/>
  <c r="AC4912"/>
  <c r="AD4912" s="1"/>
  <c r="AF4912"/>
  <c r="F4913"/>
  <c r="H4913"/>
  <c r="AC4913"/>
  <c r="AD4913" s="1"/>
  <c r="AF4913"/>
  <c r="F4914"/>
  <c r="H4914"/>
  <c r="AC4914"/>
  <c r="AD4914" s="1"/>
  <c r="AF4914"/>
  <c r="F4915"/>
  <c r="H4915"/>
  <c r="AC4915"/>
  <c r="AD4915" s="1"/>
  <c r="AF4915"/>
  <c r="F4916"/>
  <c r="H4916"/>
  <c r="AC4916"/>
  <c r="AD4916" s="1"/>
  <c r="AE4916"/>
  <c r="AF4916"/>
  <c r="F4917"/>
  <c r="H4917"/>
  <c r="AC4917"/>
  <c r="AD4917" s="1"/>
  <c r="AE4917"/>
  <c r="AF4917"/>
  <c r="F4918"/>
  <c r="H4918"/>
  <c r="AC4918"/>
  <c r="AD4918" s="1"/>
  <c r="AF4918"/>
  <c r="F4919"/>
  <c r="H4919"/>
  <c r="AC4919"/>
  <c r="AD4919" s="1"/>
  <c r="AF4919"/>
  <c r="H4920"/>
  <c r="AC4920"/>
  <c r="AD4920" s="1"/>
  <c r="AE4920"/>
  <c r="AF4920"/>
  <c r="H4921"/>
  <c r="AC4921"/>
  <c r="AD4921" s="1"/>
  <c r="AE4921"/>
  <c r="AF4921"/>
  <c r="H4922"/>
  <c r="AC4922"/>
  <c r="AD4922" s="1"/>
  <c r="AE4922"/>
  <c r="AF4922"/>
  <c r="H4923"/>
  <c r="AC4923"/>
  <c r="AD4923" s="1"/>
  <c r="AE4923"/>
  <c r="AF4923"/>
  <c r="F4924"/>
  <c r="H4924"/>
  <c r="AC4924"/>
  <c r="AD4924" s="1"/>
  <c r="AE4924"/>
  <c r="AF4924"/>
  <c r="F4925"/>
  <c r="H4925"/>
  <c r="AC4925"/>
  <c r="AD4925" s="1"/>
  <c r="AE4925"/>
  <c r="AF4925"/>
  <c r="F4926"/>
  <c r="H4926"/>
  <c r="AC4926"/>
  <c r="AD4926" s="1"/>
  <c r="AE4926"/>
  <c r="AF4926"/>
  <c r="F4927"/>
  <c r="H4927"/>
  <c r="AC4927"/>
  <c r="AD4927" s="1"/>
  <c r="AE4927"/>
  <c r="AF4927"/>
  <c r="F4928"/>
  <c r="H4928"/>
  <c r="AC4928"/>
  <c r="AD4928" s="1"/>
  <c r="AE4928"/>
  <c r="AF4928"/>
  <c r="F4929"/>
  <c r="H4929"/>
  <c r="AC4929"/>
  <c r="AD4929" s="1"/>
  <c r="AF4929"/>
  <c r="F4930"/>
  <c r="H4930"/>
  <c r="AC4930"/>
  <c r="AD4930" s="1"/>
  <c r="AE4930"/>
  <c r="AF4930"/>
  <c r="F4931"/>
  <c r="H4931"/>
  <c r="AC4931"/>
  <c r="AD4931" s="1"/>
  <c r="AE4931"/>
  <c r="AF4931"/>
  <c r="F4932"/>
  <c r="H4932"/>
  <c r="AC4932"/>
  <c r="AD4932" s="1"/>
  <c r="AE4932"/>
  <c r="AF4932"/>
  <c r="F4933"/>
  <c r="H4933"/>
  <c r="AC4933"/>
  <c r="AD4933" s="1"/>
  <c r="AE4933"/>
  <c r="AF4933"/>
  <c r="F4934"/>
  <c r="H4934"/>
  <c r="AC4934"/>
  <c r="AD4934" s="1"/>
  <c r="AE4934"/>
  <c r="AF4934"/>
  <c r="F4935"/>
  <c r="H4935"/>
  <c r="AC4935"/>
  <c r="AD4935" s="1"/>
  <c r="AE4935"/>
  <c r="AF4935"/>
  <c r="F4936"/>
  <c r="H4936"/>
  <c r="AC4936"/>
  <c r="AD4936" s="1"/>
  <c r="AE4936"/>
  <c r="AF4936"/>
  <c r="F4937"/>
  <c r="H4937"/>
  <c r="AC4937"/>
  <c r="AD4937" s="1"/>
  <c r="AE4937"/>
  <c r="AF4937"/>
  <c r="F4938"/>
  <c r="H4938"/>
  <c r="AC4938"/>
  <c r="AD4938" s="1"/>
  <c r="AF4938"/>
  <c r="F4939"/>
  <c r="H4939"/>
  <c r="AC4939"/>
  <c r="AD4939" s="1"/>
  <c r="AF4939"/>
  <c r="F4940"/>
  <c r="H4940"/>
  <c r="AC4940"/>
  <c r="AD4940" s="1"/>
  <c r="AF4940"/>
  <c r="F4941"/>
  <c r="H4941"/>
  <c r="AC4941"/>
  <c r="AD4941" s="1"/>
  <c r="AF4941"/>
  <c r="F4942"/>
  <c r="H4942"/>
  <c r="AC4942"/>
  <c r="AD4942" s="1"/>
  <c r="AF4942"/>
  <c r="F4943"/>
  <c r="H4943"/>
  <c r="AC4943"/>
  <c r="AD4943" s="1"/>
  <c r="AF4943"/>
  <c r="H4944"/>
  <c r="AC4944"/>
  <c r="AD4944" s="1"/>
  <c r="AE4944"/>
  <c r="AF4944"/>
  <c r="H4945"/>
  <c r="AC4945"/>
  <c r="AD4945" s="1"/>
  <c r="AE4945"/>
  <c r="AF4945"/>
  <c r="H4946"/>
  <c r="AC4946"/>
  <c r="AD4946" s="1"/>
  <c r="AE4946"/>
  <c r="AF4946"/>
  <c r="H4947"/>
  <c r="AC4947"/>
  <c r="AD4947" s="1"/>
  <c r="AE4947"/>
  <c r="AF4947"/>
  <c r="H4948"/>
  <c r="AC4948"/>
  <c r="AD4948" s="1"/>
  <c r="AE4948"/>
  <c r="AF4948"/>
  <c r="H4949"/>
  <c r="AC4949"/>
  <c r="AD4949" s="1"/>
  <c r="AE4949"/>
  <c r="AF4949"/>
  <c r="H4950"/>
  <c r="AC4950"/>
  <c r="AD4950" s="1"/>
  <c r="AE4950"/>
  <c r="AF4950"/>
  <c r="H4951"/>
  <c r="AC4951"/>
  <c r="AD4951" s="1"/>
  <c r="AE4951"/>
  <c r="AF4951"/>
  <c r="H4952"/>
  <c r="AC4952"/>
  <c r="AD4952" s="1"/>
  <c r="AE4952"/>
  <c r="AF4952"/>
  <c r="H4953"/>
  <c r="AC4953"/>
  <c r="AD4953" s="1"/>
  <c r="AE4953"/>
  <c r="AF4953"/>
  <c r="H4954"/>
  <c r="AC4954"/>
  <c r="AD4954" s="1"/>
  <c r="AE4954"/>
  <c r="AF4954"/>
  <c r="H4955"/>
  <c r="AC4955"/>
  <c r="AD4955" s="1"/>
  <c r="AE4955"/>
  <c r="AF4955"/>
  <c r="H4956"/>
  <c r="AC4956"/>
  <c r="AD4956" s="1"/>
  <c r="AE4956"/>
  <c r="AF4956"/>
  <c r="H4957"/>
  <c r="AC4957"/>
  <c r="AD4957" s="1"/>
  <c r="AE4957"/>
  <c r="AF4957"/>
  <c r="H4958"/>
  <c r="AC4958"/>
  <c r="AD4958" s="1"/>
  <c r="AE4958"/>
  <c r="AF4958"/>
  <c r="H4959"/>
  <c r="AC4959"/>
  <c r="AD4959" s="1"/>
  <c r="AE4959"/>
  <c r="AF4959"/>
  <c r="H4960"/>
  <c r="AC4960"/>
  <c r="AD4960" s="1"/>
  <c r="AE4960"/>
  <c r="AF4960"/>
  <c r="H4961"/>
  <c r="AC4961"/>
  <c r="AD4961" s="1"/>
  <c r="AE4961"/>
  <c r="AF4961"/>
  <c r="H4962"/>
  <c r="AC4962"/>
  <c r="AD4962" s="1"/>
  <c r="AE4962"/>
  <c r="AF4962"/>
  <c r="H4963"/>
  <c r="AC4963"/>
  <c r="AD4963" s="1"/>
  <c r="AE4963"/>
  <c r="AF4963"/>
  <c r="H4964"/>
  <c r="AC4964"/>
  <c r="AD4964" s="1"/>
  <c r="AE4964"/>
  <c r="AF4964"/>
  <c r="H4965"/>
  <c r="AC4965"/>
  <c r="AD4965" s="1"/>
  <c r="AE4965"/>
  <c r="AF4965"/>
  <c r="F4966"/>
  <c r="H4966"/>
  <c r="AC4966"/>
  <c r="AD4966" s="1"/>
  <c r="AE4966"/>
  <c r="AF4966"/>
  <c r="F4967"/>
  <c r="H4967"/>
  <c r="AC4967"/>
  <c r="AD4967" s="1"/>
  <c r="AE4967"/>
  <c r="AF4967"/>
  <c r="H4968"/>
  <c r="AC4968"/>
  <c r="AD4968" s="1"/>
  <c r="AE4968"/>
  <c r="AF4968"/>
  <c r="H4969"/>
  <c r="AC4969"/>
  <c r="AD4969" s="1"/>
  <c r="AE4969"/>
  <c r="AF4969"/>
  <c r="H4970"/>
  <c r="AC4970"/>
  <c r="AD4970" s="1"/>
  <c r="AE4970"/>
  <c r="AF4970"/>
  <c r="H4971"/>
  <c r="AC4971"/>
  <c r="AD4971" s="1"/>
  <c r="AE4971"/>
  <c r="AF4971"/>
  <c r="H4972"/>
  <c r="AC4972"/>
  <c r="AD4972" s="1"/>
  <c r="AE4972"/>
  <c r="AF4972"/>
  <c r="F4973"/>
  <c r="H4973"/>
  <c r="AC4973"/>
  <c r="AD4973" s="1"/>
  <c r="AE4973"/>
  <c r="AF4973"/>
  <c r="F4974"/>
  <c r="H4974"/>
  <c r="AC4974"/>
  <c r="AD4974" s="1"/>
  <c r="AE4974"/>
  <c r="AF4974"/>
  <c r="F4975"/>
  <c r="H4975"/>
  <c r="AC4975"/>
  <c r="AD4975" s="1"/>
  <c r="AE4975"/>
  <c r="AF4975"/>
  <c r="F4976"/>
  <c r="H4976"/>
  <c r="AC4976"/>
  <c r="AD4976" s="1"/>
  <c r="AE4976"/>
  <c r="AF4976"/>
  <c r="F4977"/>
  <c r="H4977"/>
  <c r="AC4977"/>
  <c r="AD4977" s="1"/>
  <c r="AE4977"/>
  <c r="AF4977"/>
  <c r="F4978"/>
  <c r="H4978"/>
  <c r="AC4978"/>
  <c r="AD4978" s="1"/>
  <c r="AE4978"/>
  <c r="AF4978"/>
  <c r="F4979"/>
  <c r="H4979"/>
  <c r="AC4979"/>
  <c r="AD4979" s="1"/>
  <c r="AE4979"/>
  <c r="AF4979"/>
  <c r="F4980"/>
  <c r="H4980"/>
  <c r="AC4980"/>
  <c r="AD4980" s="1"/>
  <c r="AE4980"/>
  <c r="AF4980"/>
  <c r="F4981"/>
  <c r="H4981"/>
  <c r="AC4981"/>
  <c r="AD4981" s="1"/>
  <c r="AE4981"/>
  <c r="AF4981"/>
  <c r="AG4981" s="1"/>
  <c r="H4982"/>
  <c r="AC4982"/>
  <c r="AD4982" s="1"/>
  <c r="AE4982"/>
  <c r="AF4982"/>
  <c r="F4983"/>
  <c r="H4983"/>
  <c r="AC4983"/>
  <c r="AD4983" s="1"/>
  <c r="AE4983"/>
  <c r="AF4983"/>
  <c r="F4984"/>
  <c r="H4984"/>
  <c r="AC4984"/>
  <c r="AD4984" s="1"/>
  <c r="AE4984"/>
  <c r="AF4984"/>
  <c r="F4985"/>
  <c r="H4985"/>
  <c r="AC4985"/>
  <c r="AD4985" s="1"/>
  <c r="AE4985"/>
  <c r="AF4985"/>
  <c r="F4986"/>
  <c r="H4986"/>
  <c r="AC4986"/>
  <c r="AD4986" s="1"/>
  <c r="AE4986"/>
  <c r="AF4986"/>
  <c r="F4987"/>
  <c r="H4987"/>
  <c r="AC4987"/>
  <c r="AD4987" s="1"/>
  <c r="AE4987"/>
  <c r="AF4987"/>
  <c r="F4988"/>
  <c r="H4988"/>
  <c r="AC4988"/>
  <c r="AD4988" s="1"/>
  <c r="AE4988"/>
  <c r="AF4988"/>
  <c r="F4989"/>
  <c r="H4989"/>
  <c r="AC4989"/>
  <c r="AD4989" s="1"/>
  <c r="AE4989"/>
  <c r="AF4989"/>
  <c r="F4990"/>
  <c r="H4990"/>
  <c r="AC4990"/>
  <c r="AD4990" s="1"/>
  <c r="AF4990"/>
  <c r="F4991"/>
  <c r="H4991"/>
  <c r="AC4991"/>
  <c r="AE4991"/>
  <c r="AF4991"/>
  <c r="F4992"/>
  <c r="H4992"/>
  <c r="AC4992"/>
  <c r="AD4992" s="1"/>
  <c r="AE4992"/>
  <c r="AF4992"/>
  <c r="F4993"/>
  <c r="H4993"/>
  <c r="AC4993"/>
  <c r="AD4993" s="1"/>
  <c r="AE4993"/>
  <c r="AF4993"/>
  <c r="F4994"/>
  <c r="H4994"/>
  <c r="AC4994"/>
  <c r="AD4994" s="1"/>
  <c r="AE4994"/>
  <c r="AF4994"/>
  <c r="F4995"/>
  <c r="H4995"/>
  <c r="AC4995"/>
  <c r="AD4995" s="1"/>
  <c r="AE4995"/>
  <c r="AF4995"/>
  <c r="F4996"/>
  <c r="H4996"/>
  <c r="AC4996"/>
  <c r="AD4996" s="1"/>
  <c r="AE4996"/>
  <c r="AF4996"/>
  <c r="F4997"/>
  <c r="H4997"/>
  <c r="AC4997"/>
  <c r="AD4997" s="1"/>
  <c r="AE4997"/>
  <c r="AF4997"/>
  <c r="AG4997" s="1"/>
  <c r="H4998"/>
  <c r="AC4998"/>
  <c r="AD4998" s="1"/>
  <c r="AE4998"/>
  <c r="AF4998"/>
  <c r="H4999"/>
  <c r="AC4999"/>
  <c r="AD4999" s="1"/>
  <c r="AE4999"/>
  <c r="AF4999"/>
  <c r="H5000"/>
  <c r="AC5000"/>
  <c r="AD5000" s="1"/>
  <c r="AE5000"/>
  <c r="AF5000"/>
  <c r="H5001"/>
  <c r="AC5001"/>
  <c r="AD5001" s="1"/>
  <c r="AE5001"/>
  <c r="AF5001"/>
  <c r="H5002"/>
  <c r="AC5002"/>
  <c r="AD5002" s="1"/>
  <c r="AE5002"/>
  <c r="AF5002"/>
  <c r="H5003"/>
  <c r="AC5003"/>
  <c r="AD5003" s="1"/>
  <c r="AE5003"/>
  <c r="AF5003"/>
  <c r="H5004"/>
  <c r="AC5004"/>
  <c r="AD5004" s="1"/>
  <c r="AE5004"/>
  <c r="AF5004"/>
  <c r="F5005"/>
  <c r="H5005"/>
  <c r="AC5005"/>
  <c r="AD5005" s="1"/>
  <c r="AE5005"/>
  <c r="AF5005"/>
  <c r="F5006"/>
  <c r="H5006"/>
  <c r="AC5006"/>
  <c r="AD5006" s="1"/>
  <c r="AE5006"/>
  <c r="AF5006"/>
  <c r="H5007"/>
  <c r="AC5007"/>
  <c r="AD5007" s="1"/>
  <c r="AE5007"/>
  <c r="AF5007"/>
  <c r="H5008"/>
  <c r="AC5008"/>
  <c r="AD5008" s="1"/>
  <c r="AE5008"/>
  <c r="AF5008"/>
  <c r="H5009"/>
  <c r="AC5009"/>
  <c r="AD5009" s="1"/>
  <c r="AE5009"/>
  <c r="AF5009"/>
  <c r="F5010"/>
  <c r="H5010"/>
  <c r="AC5010"/>
  <c r="AD5010" s="1"/>
  <c r="AE5010"/>
  <c r="AF5010"/>
  <c r="F5011"/>
  <c r="H5011"/>
  <c r="AC5011"/>
  <c r="AD5011" s="1"/>
  <c r="AE5011"/>
  <c r="AF5011"/>
  <c r="F5012"/>
  <c r="H5012"/>
  <c r="AC5012"/>
  <c r="AD5012" s="1"/>
  <c r="AE5012"/>
  <c r="AF5012"/>
  <c r="F5013"/>
  <c r="H5013"/>
  <c r="AC5013"/>
  <c r="AD5013" s="1"/>
  <c r="AE5013"/>
  <c r="AF5013"/>
  <c r="F5014"/>
  <c r="H5014"/>
  <c r="AC5014"/>
  <c r="AD5014" s="1"/>
  <c r="AE5014"/>
  <c r="AF5014"/>
  <c r="F5015"/>
  <c r="H5015"/>
  <c r="AC5015"/>
  <c r="AD5015" s="1"/>
  <c r="AE5015"/>
  <c r="AF5015"/>
  <c r="F5016"/>
  <c r="H5016"/>
  <c r="AC5016"/>
  <c r="AD5016" s="1"/>
  <c r="AE5016"/>
  <c r="AF5016"/>
  <c r="F5017"/>
  <c r="H5017"/>
  <c r="AC5017"/>
  <c r="AD5017" s="1"/>
  <c r="AE5017"/>
  <c r="AF5017"/>
  <c r="F5018"/>
  <c r="H5018"/>
  <c r="AC5018"/>
  <c r="AD5018" s="1"/>
  <c r="AE5018"/>
  <c r="AF5018"/>
  <c r="H5019"/>
  <c r="AC5019"/>
  <c r="AD5019" s="1"/>
  <c r="AE5019"/>
  <c r="AF5019"/>
  <c r="F5020"/>
  <c r="H5020"/>
  <c r="AC5020"/>
  <c r="AD5020" s="1"/>
  <c r="AE5020"/>
  <c r="AF5020"/>
  <c r="F5021"/>
  <c r="H5021"/>
  <c r="AC5021"/>
  <c r="AD5021" s="1"/>
  <c r="AE5021"/>
  <c r="AF5021"/>
  <c r="F5022"/>
  <c r="H5022"/>
  <c r="AC5022"/>
  <c r="AD5022" s="1"/>
  <c r="AE5022"/>
  <c r="AF5022"/>
  <c r="F5023"/>
  <c r="H5023"/>
  <c r="AC5023"/>
  <c r="AD5023" s="1"/>
  <c r="AE5023"/>
  <c r="AF5023"/>
  <c r="F5024"/>
  <c r="H5024"/>
  <c r="AC5024"/>
  <c r="AD5024" s="1"/>
  <c r="AE5024"/>
  <c r="AF5024"/>
  <c r="F5025"/>
  <c r="H5025"/>
  <c r="AC5025"/>
  <c r="AD5025" s="1"/>
  <c r="AE5025"/>
  <c r="AF5025"/>
  <c r="F5026"/>
  <c r="H5026"/>
  <c r="AC5026"/>
  <c r="AD5026" s="1"/>
  <c r="AE5026"/>
  <c r="AF5026"/>
  <c r="F5027"/>
  <c r="H5027"/>
  <c r="AC5027"/>
  <c r="AD5027" s="1"/>
  <c r="AE5027"/>
  <c r="AF5027"/>
  <c r="F5028"/>
  <c r="H5028"/>
  <c r="AC5028"/>
  <c r="AD5028" s="1"/>
  <c r="AE5028"/>
  <c r="AF5028"/>
  <c r="F5029"/>
  <c r="H5029"/>
  <c r="AC5029"/>
  <c r="AD5029" s="1"/>
  <c r="AE5029"/>
  <c r="AF5029"/>
  <c r="F5030"/>
  <c r="H5030"/>
  <c r="AC5030"/>
  <c r="AD5030" s="1"/>
  <c r="AE5030"/>
  <c r="AF5030"/>
  <c r="F5031"/>
  <c r="H5031"/>
  <c r="AC5031"/>
  <c r="AD5031" s="1"/>
  <c r="AE5031"/>
  <c r="AF5031"/>
  <c r="F5032"/>
  <c r="H5032"/>
  <c r="AC5032"/>
  <c r="AD5032" s="1"/>
  <c r="AE5032"/>
  <c r="AF5032"/>
  <c r="F5033"/>
  <c r="H5033"/>
  <c r="AC5033"/>
  <c r="AD5033" s="1"/>
  <c r="AE5033"/>
  <c r="AF5033"/>
  <c r="F5034"/>
  <c r="H5034"/>
  <c r="AC5034"/>
  <c r="AD5034" s="1"/>
  <c r="AE5034"/>
  <c r="AF5034"/>
  <c r="F5035"/>
  <c r="H5035"/>
  <c r="AC5035"/>
  <c r="AD5035" s="1"/>
  <c r="AE5035"/>
  <c r="AF5035"/>
  <c r="F5036"/>
  <c r="H5036"/>
  <c r="AC5036"/>
  <c r="AD5036" s="1"/>
  <c r="AE5036"/>
  <c r="AF5036"/>
  <c r="F5037"/>
  <c r="H5037"/>
  <c r="AC5037"/>
  <c r="AD5037" s="1"/>
  <c r="AE5037"/>
  <c r="AF5037"/>
  <c r="F5038"/>
  <c r="H5038"/>
  <c r="AC5038"/>
  <c r="AD5038" s="1"/>
  <c r="AE5038"/>
  <c r="AF5038"/>
  <c r="F5039"/>
  <c r="H5039"/>
  <c r="AC5039"/>
  <c r="AD5039" s="1"/>
  <c r="AE5039"/>
  <c r="AF5039"/>
  <c r="H5040"/>
  <c r="AC5040"/>
  <c r="AD5040" s="1"/>
  <c r="AE5040"/>
  <c r="AF5040"/>
  <c r="F5041"/>
  <c r="H5041"/>
  <c r="AC5041"/>
  <c r="AD5041" s="1"/>
  <c r="AE5041"/>
  <c r="AF5041"/>
  <c r="F5042"/>
  <c r="H5042"/>
  <c r="AC5042"/>
  <c r="AD5042" s="1"/>
  <c r="AE5042"/>
  <c r="AF5042"/>
  <c r="F5043"/>
  <c r="H5043"/>
  <c r="AC5043"/>
  <c r="AD5043" s="1"/>
  <c r="AE5043"/>
  <c r="AF5043"/>
  <c r="H5044"/>
  <c r="AC5044"/>
  <c r="AD5044" s="1"/>
  <c r="AE5044"/>
  <c r="AF5044"/>
  <c r="H5045"/>
  <c r="AC5045"/>
  <c r="AD5045" s="1"/>
  <c r="AE5045"/>
  <c r="AF5045"/>
  <c r="F5046"/>
  <c r="H5046"/>
  <c r="AC5046"/>
  <c r="AD5046" s="1"/>
  <c r="AF5046"/>
  <c r="F5047"/>
  <c r="H5047"/>
  <c r="AC5047"/>
  <c r="AD5047" s="1"/>
  <c r="AE5047"/>
  <c r="AF5047"/>
  <c r="F5048"/>
  <c r="H5048"/>
  <c r="AC5048"/>
  <c r="AD5048" s="1"/>
  <c r="AE5048"/>
  <c r="AF5048"/>
  <c r="F5049"/>
  <c r="H5049"/>
  <c r="AC5049"/>
  <c r="AD5049" s="1"/>
  <c r="AE5049"/>
  <c r="AF5049"/>
  <c r="F5050"/>
  <c r="H5050"/>
  <c r="AC5050"/>
  <c r="AD5050" s="1"/>
  <c r="AE5050"/>
  <c r="AF5050"/>
  <c r="F5051"/>
  <c r="H5051"/>
  <c r="AC5051"/>
  <c r="AD5051" s="1"/>
  <c r="AE5051"/>
  <c r="AF5051"/>
  <c r="F5052"/>
  <c r="H5052"/>
  <c r="AC5052"/>
  <c r="AD5052" s="1"/>
  <c r="AE5052"/>
  <c r="AF5052"/>
  <c r="F5053"/>
  <c r="H5053"/>
  <c r="AC5053"/>
  <c r="AD5053" s="1"/>
  <c r="AE5053"/>
  <c r="AF5053"/>
  <c r="F5054"/>
  <c r="H5054"/>
  <c r="AC5054"/>
  <c r="AD5054" s="1"/>
  <c r="AE5054"/>
  <c r="AF5054"/>
  <c r="F5055"/>
  <c r="H5055"/>
  <c r="AC5055"/>
  <c r="AD5055" s="1"/>
  <c r="AE5055"/>
  <c r="AF5055"/>
  <c r="F5056"/>
  <c r="H5056"/>
  <c r="AC5056"/>
  <c r="AD5056" s="1"/>
  <c r="AE5056"/>
  <c r="AF5056"/>
  <c r="F5057"/>
  <c r="H5057"/>
  <c r="AC5057"/>
  <c r="AD5057" s="1"/>
  <c r="AE5057"/>
  <c r="AF5057"/>
  <c r="F5058"/>
  <c r="H5058"/>
  <c r="AC5058"/>
  <c r="AD5058" s="1"/>
  <c r="AE5058"/>
  <c r="AF5058"/>
  <c r="F5059"/>
  <c r="H5059"/>
  <c r="AC5059"/>
  <c r="AD5059" s="1"/>
  <c r="AE5059"/>
  <c r="AF5059"/>
  <c r="F5060"/>
  <c r="H5060"/>
  <c r="AC5060"/>
  <c r="AD5060" s="1"/>
  <c r="AE5060"/>
  <c r="AF5060"/>
  <c r="F5061"/>
  <c r="H5061"/>
  <c r="AC5061"/>
  <c r="AD5061" s="1"/>
  <c r="AE5061"/>
  <c r="AF5061"/>
  <c r="F5062"/>
  <c r="H5062"/>
  <c r="AC5062"/>
  <c r="AD5062" s="1"/>
  <c r="AE5062"/>
  <c r="AF5062"/>
  <c r="F5063"/>
  <c r="H5063"/>
  <c r="AC5063"/>
  <c r="AD5063" s="1"/>
  <c r="AE5063"/>
  <c r="AF5063"/>
  <c r="F5064"/>
  <c r="H5064"/>
  <c r="AC5064"/>
  <c r="AD5064" s="1"/>
  <c r="AE5064"/>
  <c r="AF5064"/>
  <c r="F5065"/>
  <c r="H5065"/>
  <c r="AC5065"/>
  <c r="AD5065" s="1"/>
  <c r="AE5065"/>
  <c r="AF5065"/>
  <c r="F5066"/>
  <c r="H5066"/>
  <c r="AC5066"/>
  <c r="AD5066" s="1"/>
  <c r="AE5066"/>
  <c r="AF5066"/>
  <c r="F5067"/>
  <c r="H5067"/>
  <c r="AC5067"/>
  <c r="AD5067" s="1"/>
  <c r="AE5067"/>
  <c r="AF5067"/>
  <c r="F5068"/>
  <c r="H5068"/>
  <c r="AC5068"/>
  <c r="AD5068" s="1"/>
  <c r="AE5068"/>
  <c r="AF5068"/>
  <c r="F5069"/>
  <c r="H5069"/>
  <c r="AC5069"/>
  <c r="AD5069" s="1"/>
  <c r="AE5069"/>
  <c r="AF5069"/>
  <c r="H5070"/>
  <c r="AC5070"/>
  <c r="AD5070" s="1"/>
  <c r="AE5070"/>
  <c r="AF5070"/>
  <c r="H5071"/>
  <c r="AC5071"/>
  <c r="AD5071" s="1"/>
  <c r="AE5071"/>
  <c r="AF5071"/>
  <c r="F5072"/>
  <c r="H5072"/>
  <c r="AC5072"/>
  <c r="AD5072" s="1"/>
  <c r="AE5072"/>
  <c r="AF5072"/>
  <c r="F5073"/>
  <c r="H5073"/>
  <c r="AC5073"/>
  <c r="AD5073" s="1"/>
  <c r="AE5073"/>
  <c r="AF5073"/>
  <c r="F5074"/>
  <c r="H5074"/>
  <c r="AC5074"/>
  <c r="AD5074" s="1"/>
  <c r="AE5074"/>
  <c r="AF5074"/>
  <c r="F5075"/>
  <c r="H5075"/>
  <c r="AC5075"/>
  <c r="AD5075" s="1"/>
  <c r="AE5075"/>
  <c r="AF5075"/>
  <c r="F5076"/>
  <c r="H5076"/>
  <c r="AC5076"/>
  <c r="AD5076" s="1"/>
  <c r="AF5076"/>
  <c r="F5077"/>
  <c r="H5077"/>
  <c r="AC5077"/>
  <c r="AD5077" s="1"/>
  <c r="AF5077"/>
  <c r="F5078"/>
  <c r="H5078"/>
  <c r="AC5078"/>
  <c r="AD5078" s="1"/>
  <c r="AE5078"/>
  <c r="AF5078"/>
  <c r="F5079"/>
  <c r="H5079"/>
  <c r="AC5079"/>
  <c r="AD5079" s="1"/>
  <c r="AE5079"/>
  <c r="AF5079"/>
  <c r="F5080"/>
  <c r="H5080"/>
  <c r="AC5080"/>
  <c r="AD5080" s="1"/>
  <c r="AE5080"/>
  <c r="AF5080"/>
  <c r="F5081"/>
  <c r="H5081"/>
  <c r="AC5081"/>
  <c r="AD5081" s="1"/>
  <c r="AF5081"/>
  <c r="F5082"/>
  <c r="H5082"/>
  <c r="AC5082"/>
  <c r="AD5082" s="1"/>
  <c r="AF5082"/>
  <c r="F5083"/>
  <c r="H5083"/>
  <c r="AC5083"/>
  <c r="AD5083" s="1"/>
  <c r="AE5083"/>
  <c r="AF5083"/>
  <c r="F5084"/>
  <c r="H5084"/>
  <c r="AC5084"/>
  <c r="AD5084" s="1"/>
  <c r="AE5084"/>
  <c r="AF5084"/>
  <c r="F5085"/>
  <c r="H5085"/>
  <c r="AC5085"/>
  <c r="AD5085" s="1"/>
  <c r="AE5085"/>
  <c r="AF5085"/>
  <c r="F5086"/>
  <c r="H5086"/>
  <c r="AC5086"/>
  <c r="AD5086" s="1"/>
  <c r="AE5086"/>
  <c r="AF5086"/>
  <c r="F5087"/>
  <c r="H5087"/>
  <c r="AC5087"/>
  <c r="AD5087" s="1"/>
  <c r="AE5087"/>
  <c r="AF5087"/>
  <c r="F5088"/>
  <c r="H5088"/>
  <c r="AC5088"/>
  <c r="AD5088" s="1"/>
  <c r="AF5088"/>
  <c r="F5089"/>
  <c r="H5089"/>
  <c r="AC5089"/>
  <c r="AD5089" s="1"/>
  <c r="AF5089"/>
  <c r="F5090"/>
  <c r="H5090"/>
  <c r="AC5090"/>
  <c r="AD5090" s="1"/>
  <c r="AE5090"/>
  <c r="AF5090"/>
  <c r="F5091"/>
  <c r="H5091"/>
  <c r="AC5091"/>
  <c r="AD5091" s="1"/>
  <c r="AE5091"/>
  <c r="AF5091"/>
  <c r="F5092"/>
  <c r="H5092"/>
  <c r="AC5092"/>
  <c r="AD5092" s="1"/>
  <c r="AE5092"/>
  <c r="AF5092"/>
  <c r="F5093"/>
  <c r="H5093"/>
  <c r="AC5093"/>
  <c r="AD5093" s="1"/>
  <c r="AE5093"/>
  <c r="AF5093"/>
  <c r="F5094"/>
  <c r="H5094"/>
  <c r="AC5094"/>
  <c r="AD5094" s="1"/>
  <c r="AE5094"/>
  <c r="AF5094"/>
  <c r="F5095"/>
  <c r="H5095"/>
  <c r="AC5095"/>
  <c r="AD5095" s="1"/>
  <c r="AF5095"/>
  <c r="F5096"/>
  <c r="H5096"/>
  <c r="AC5096"/>
  <c r="AD5096" s="1"/>
  <c r="AE5096"/>
  <c r="AF5096"/>
  <c r="F5097"/>
  <c r="H5097"/>
  <c r="AC5097"/>
  <c r="AD5097" s="1"/>
  <c r="AF5097"/>
  <c r="F5098"/>
  <c r="H5098"/>
  <c r="AC5098"/>
  <c r="AD5098" s="1"/>
  <c r="AF5098"/>
  <c r="F5099"/>
  <c r="H5099"/>
  <c r="AC5099"/>
  <c r="AD5099" s="1"/>
  <c r="AF5099"/>
  <c r="F5100"/>
  <c r="H5100"/>
  <c r="AC5100"/>
  <c r="AD5100" s="1"/>
  <c r="AF5100"/>
  <c r="F5101"/>
  <c r="H5101"/>
  <c r="AC5101"/>
  <c r="AD5101" s="1"/>
  <c r="AE5101"/>
  <c r="AF5101"/>
  <c r="F5102"/>
  <c r="H5102"/>
  <c r="AC5102"/>
  <c r="AD5102" s="1"/>
  <c r="AE5102"/>
  <c r="AF5102"/>
  <c r="F5103"/>
  <c r="H5103"/>
  <c r="AC5103"/>
  <c r="AD5103" s="1"/>
  <c r="AE5103"/>
  <c r="AF5103"/>
  <c r="F5104"/>
  <c r="H5104"/>
  <c r="AC5104"/>
  <c r="AD5104" s="1"/>
  <c r="AE5104"/>
  <c r="AF5104"/>
  <c r="F5105"/>
  <c r="H5105"/>
  <c r="AC5105"/>
  <c r="AD5105" s="1"/>
  <c r="AE5105"/>
  <c r="AF5105"/>
  <c r="F5106"/>
  <c r="H5106"/>
  <c r="AC5106"/>
  <c r="AD5106" s="1"/>
  <c r="AE5106"/>
  <c r="AF5106"/>
  <c r="F5107"/>
  <c r="H5107"/>
  <c r="AC5107"/>
  <c r="AD5107" s="1"/>
  <c r="AE5107"/>
  <c r="AF5107"/>
  <c r="F5108"/>
  <c r="H5108"/>
  <c r="AC5108"/>
  <c r="AD5108" s="1"/>
  <c r="AE5108"/>
  <c r="AF5108"/>
  <c r="F5109"/>
  <c r="H5109"/>
  <c r="AC5109"/>
  <c r="AD5109" s="1"/>
  <c r="AE5109"/>
  <c r="AF5109"/>
  <c r="F5110"/>
  <c r="H5110"/>
  <c r="AC5110"/>
  <c r="AD5110" s="1"/>
  <c r="AE5110"/>
  <c r="AF5110"/>
  <c r="F5111"/>
  <c r="H5111"/>
  <c r="AC5111"/>
  <c r="AD5111" s="1"/>
  <c r="AE5111"/>
  <c r="AF5111"/>
  <c r="F5112"/>
  <c r="H5112"/>
  <c r="AC5112"/>
  <c r="AD5112" s="1"/>
  <c r="AE5112"/>
  <c r="AF5112"/>
  <c r="F5113"/>
  <c r="H5113"/>
  <c r="AC5113"/>
  <c r="AD5113" s="1"/>
  <c r="AE5113"/>
  <c r="AF5113"/>
  <c r="F5114"/>
  <c r="H5114"/>
  <c r="AC5114"/>
  <c r="AD5114" s="1"/>
  <c r="AE5114"/>
  <c r="AF5114"/>
  <c r="F5115"/>
  <c r="H5115"/>
  <c r="AC5115"/>
  <c r="AD5115" s="1"/>
  <c r="AE5115"/>
  <c r="AF5115"/>
  <c r="F5116"/>
  <c r="H5116"/>
  <c r="AC5116"/>
  <c r="AD5116" s="1"/>
  <c r="AE5116"/>
  <c r="AF5116"/>
  <c r="F5117"/>
  <c r="H5117"/>
  <c r="AC5117"/>
  <c r="AD5117" s="1"/>
  <c r="AE5117"/>
  <c r="AF5117"/>
  <c r="H5118"/>
  <c r="AC5118"/>
  <c r="AD5118" s="1"/>
  <c r="AE5118"/>
  <c r="AF5118"/>
  <c r="F5119"/>
  <c r="H5119"/>
  <c r="AC5119"/>
  <c r="AD5119" s="1"/>
  <c r="AE5119"/>
  <c r="AF5119"/>
  <c r="F5120"/>
  <c r="H5120"/>
  <c r="AC5120"/>
  <c r="AD5120" s="1"/>
  <c r="AE5120"/>
  <c r="AF5120"/>
  <c r="F5121"/>
  <c r="H5121"/>
  <c r="AC5121"/>
  <c r="AD5121" s="1"/>
  <c r="AE5121"/>
  <c r="AF5121"/>
  <c r="F5122"/>
  <c r="H5122"/>
  <c r="AC5122"/>
  <c r="AD5122" s="1"/>
  <c r="AE5122"/>
  <c r="AF5122"/>
  <c r="F5123"/>
  <c r="H5123"/>
  <c r="AC5123"/>
  <c r="AD5123" s="1"/>
  <c r="AE5123"/>
  <c r="AF5123"/>
  <c r="F5124"/>
  <c r="H5124"/>
  <c r="AC5124"/>
  <c r="AD5124" s="1"/>
  <c r="AE5124"/>
  <c r="AF5124"/>
  <c r="F5125"/>
  <c r="H5125"/>
  <c r="AC5125"/>
  <c r="AD5125" s="1"/>
  <c r="AE5125"/>
  <c r="AF5125"/>
  <c r="F5126"/>
  <c r="H5126"/>
  <c r="AC5126"/>
  <c r="AD5126" s="1"/>
  <c r="AE5126"/>
  <c r="AF5126"/>
  <c r="H5127"/>
  <c r="AC5127"/>
  <c r="AD5127" s="1"/>
  <c r="AE5127"/>
  <c r="AF5127"/>
  <c r="H5128"/>
  <c r="AC5128"/>
  <c r="AD5128" s="1"/>
  <c r="AE5128"/>
  <c r="AF5128"/>
  <c r="H5129"/>
  <c r="AC5129"/>
  <c r="AD5129" s="1"/>
  <c r="AE5129"/>
  <c r="AF5129"/>
  <c r="H5130"/>
  <c r="AC5130"/>
  <c r="AD5130" s="1"/>
  <c r="AE5130"/>
  <c r="AF5130"/>
  <c r="H5131"/>
  <c r="AC5131"/>
  <c r="AD5131" s="1"/>
  <c r="AE5131"/>
  <c r="AF5131"/>
  <c r="H5132"/>
  <c r="AC5132"/>
  <c r="AD5132" s="1"/>
  <c r="AE5132"/>
  <c r="AF5132"/>
  <c r="H5133"/>
  <c r="AC5133"/>
  <c r="AD5133" s="1"/>
  <c r="AE5133"/>
  <c r="AF5133"/>
  <c r="H5134"/>
  <c r="AC5134"/>
  <c r="AD5134" s="1"/>
  <c r="AE5134"/>
  <c r="AF5134"/>
  <c r="H5135"/>
  <c r="AC5135"/>
  <c r="AD5135" s="1"/>
  <c r="AE5135"/>
  <c r="AF5135"/>
  <c r="H5136"/>
  <c r="AC5136"/>
  <c r="AD5136" s="1"/>
  <c r="AE5136"/>
  <c r="AF5136"/>
  <c r="H5137"/>
  <c r="AC5137"/>
  <c r="AD5137" s="1"/>
  <c r="AE5137"/>
  <c r="AF5137"/>
  <c r="H5138"/>
  <c r="AC5138"/>
  <c r="AD5138" s="1"/>
  <c r="AE5138"/>
  <c r="AF5138"/>
  <c r="H5139"/>
  <c r="AC5139"/>
  <c r="AD5139" s="1"/>
  <c r="AE5139"/>
  <c r="AF5139"/>
  <c r="H5140"/>
  <c r="AC5140"/>
  <c r="AD5140" s="1"/>
  <c r="AE5140"/>
  <c r="AF5140"/>
  <c r="H5141"/>
  <c r="AC5141"/>
  <c r="AD5141" s="1"/>
  <c r="AE5141"/>
  <c r="AF5141"/>
  <c r="H5142"/>
  <c r="AC5142"/>
  <c r="AD5142" s="1"/>
  <c r="AE5142"/>
  <c r="AF5142"/>
  <c r="H5143"/>
  <c r="AC5143"/>
  <c r="AD5143" s="1"/>
  <c r="AE5143"/>
  <c r="AF5143"/>
  <c r="H5144"/>
  <c r="AC5144"/>
  <c r="AD5144" s="1"/>
  <c r="AE5144"/>
  <c r="AF5144"/>
  <c r="H5145"/>
  <c r="AC5145"/>
  <c r="AD5145" s="1"/>
  <c r="AE5145"/>
  <c r="AF5145"/>
  <c r="H5146"/>
  <c r="AC5146"/>
  <c r="AD5146" s="1"/>
  <c r="AE5146"/>
  <c r="AF5146"/>
  <c r="H5147"/>
  <c r="AC5147"/>
  <c r="AD5147" s="1"/>
  <c r="AE5147"/>
  <c r="AF5147"/>
  <c r="H5148"/>
  <c r="AC5148"/>
  <c r="AD5148" s="1"/>
  <c r="AE5148"/>
  <c r="AF5148"/>
  <c r="H5149"/>
  <c r="AC5149"/>
  <c r="AD5149" s="1"/>
  <c r="AE5149"/>
  <c r="AF5149"/>
  <c r="H5150"/>
  <c r="AC5150"/>
  <c r="AD5150" s="1"/>
  <c r="AE5150"/>
  <c r="AF5150"/>
  <c r="H5151"/>
  <c r="AC5151"/>
  <c r="AD5151" s="1"/>
  <c r="AE5151"/>
  <c r="AF5151"/>
  <c r="H5152"/>
  <c r="AC5152"/>
  <c r="AD5152" s="1"/>
  <c r="AE5152"/>
  <c r="AF5152"/>
  <c r="H5153"/>
  <c r="AC5153"/>
  <c r="AD5153" s="1"/>
  <c r="AE5153"/>
  <c r="AF5153"/>
  <c r="H5154"/>
  <c r="AC5154"/>
  <c r="AD5154" s="1"/>
  <c r="AE5154"/>
  <c r="AF5154"/>
  <c r="H5155"/>
  <c r="AC5155"/>
  <c r="AD5155" s="1"/>
  <c r="AE5155"/>
  <c r="AF5155"/>
  <c r="H5156"/>
  <c r="AC5156"/>
  <c r="AD5156" s="1"/>
  <c r="AE5156"/>
  <c r="AF5156"/>
  <c r="H5157"/>
  <c r="AC5157"/>
  <c r="AD5157" s="1"/>
  <c r="AE5157"/>
  <c r="AF5157"/>
  <c r="H5158"/>
  <c r="AC5158"/>
  <c r="AD5158" s="1"/>
  <c r="AE5158"/>
  <c r="AF5158"/>
  <c r="H5159"/>
  <c r="AC5159"/>
  <c r="AD5159" s="1"/>
  <c r="AE5159"/>
  <c r="AF5159"/>
  <c r="F5161"/>
  <c r="AC5161"/>
  <c r="AD5161" s="1"/>
  <c r="AE5161"/>
  <c r="AF5161"/>
  <c r="F5162"/>
  <c r="AC5162"/>
  <c r="AD5162" s="1"/>
  <c r="AE5162"/>
  <c r="AF5162"/>
  <c r="F5163"/>
  <c r="H5163"/>
  <c r="AC5163"/>
  <c r="AD5163" s="1"/>
  <c r="AE5163"/>
  <c r="AF5163"/>
  <c r="F5164"/>
  <c r="H5164"/>
  <c r="AC5164"/>
  <c r="AD5164" s="1"/>
  <c r="AE5164"/>
  <c r="AF5164"/>
  <c r="AC5166"/>
  <c r="AD5166" s="1"/>
  <c r="AE5166"/>
  <c r="AF5166"/>
  <c r="AC5167"/>
  <c r="AD5167" s="1"/>
  <c r="AE5167"/>
  <c r="AF5167"/>
  <c r="AC5168"/>
  <c r="AD5168" s="1"/>
  <c r="AE5168"/>
  <c r="AF5168"/>
  <c r="AC5169"/>
  <c r="AD5169" s="1"/>
  <c r="AE5169"/>
  <c r="AF5169"/>
  <c r="AC5170"/>
  <c r="AD5170" s="1"/>
  <c r="AE5170"/>
  <c r="AF5170"/>
  <c r="AC5171"/>
  <c r="AD5171" s="1"/>
  <c r="AE5171"/>
  <c r="AF5171"/>
  <c r="F5176"/>
  <c r="AB5176"/>
  <c r="AC5176"/>
  <c r="AD5176" s="1"/>
  <c r="AF5176"/>
  <c r="F5177"/>
  <c r="AC5177"/>
  <c r="AF5177"/>
  <c r="F5178"/>
  <c r="AC5178"/>
  <c r="AD5178" s="1"/>
  <c r="AF5178"/>
  <c r="F5179"/>
  <c r="AC5179"/>
  <c r="AF5179"/>
  <c r="F5180"/>
  <c r="H5180"/>
  <c r="AC5180"/>
  <c r="AF5180"/>
  <c r="F5181"/>
  <c r="H5181"/>
  <c r="AC5181"/>
  <c r="AF5181"/>
  <c r="F5182"/>
  <c r="H5182"/>
  <c r="AC5182"/>
  <c r="AF5182"/>
  <c r="F5183"/>
  <c r="H5183"/>
  <c r="AC5183"/>
  <c r="AF5183"/>
  <c r="F5184"/>
  <c r="H5184"/>
  <c r="AC5184"/>
  <c r="AF5184"/>
  <c r="F5185"/>
  <c r="AC5185"/>
  <c r="AD5185" s="1"/>
  <c r="AF5185"/>
  <c r="F5186"/>
  <c r="H5186"/>
  <c r="AC5186"/>
  <c r="AD5186" s="1"/>
  <c r="AF5186"/>
  <c r="F5188"/>
  <c r="H5188"/>
  <c r="AC5188"/>
  <c r="AD5188" s="1"/>
  <c r="AF5188"/>
  <c r="F5191"/>
  <c r="AC5191"/>
  <c r="AF5191"/>
  <c r="F5192"/>
  <c r="AC5192"/>
  <c r="AD5192" s="1"/>
  <c r="AF5192"/>
  <c r="F5193"/>
  <c r="H5193"/>
  <c r="AC5193"/>
  <c r="AD5193" s="1"/>
  <c r="AF5193"/>
  <c r="F5195"/>
  <c r="AC5195"/>
  <c r="AD5195" s="1"/>
  <c r="AE5195"/>
  <c r="AF5195"/>
  <c r="F5196"/>
  <c r="H5196"/>
  <c r="AC5196"/>
  <c r="AD5196" s="1"/>
  <c r="AE5196"/>
  <c r="AF5196"/>
  <c r="F5197"/>
  <c r="AC5197"/>
  <c r="AD5197" s="1"/>
  <c r="AE5197"/>
  <c r="AF5197"/>
  <c r="AC5198"/>
  <c r="AD5198" s="1"/>
  <c r="AE5198"/>
  <c r="AF5198"/>
  <c r="AC5199"/>
  <c r="AD5199" s="1"/>
  <c r="AE5199"/>
  <c r="AF5199"/>
  <c r="F5200"/>
  <c r="AC5200"/>
  <c r="AD5200" s="1"/>
  <c r="AE5200"/>
  <c r="AF5200"/>
  <c r="F5202"/>
  <c r="H5202"/>
  <c r="AC5202"/>
  <c r="AD5202" s="1"/>
  <c r="AE5202"/>
  <c r="AF5202"/>
  <c r="F5203"/>
  <c r="H5203"/>
  <c r="AC5203"/>
  <c r="AD5203" s="1"/>
  <c r="AE5203"/>
  <c r="AF5203"/>
  <c r="F5204"/>
  <c r="H5204"/>
  <c r="AC5204"/>
  <c r="AD5204" s="1"/>
  <c r="AF5204"/>
  <c r="F5208"/>
  <c r="AC5208"/>
  <c r="AF5208"/>
  <c r="F5209"/>
  <c r="H5209"/>
  <c r="AC5209"/>
  <c r="AF5209"/>
  <c r="F5210"/>
  <c r="H5210"/>
  <c r="AC5210"/>
  <c r="AF5210"/>
  <c r="F5211"/>
  <c r="H5211"/>
  <c r="AC5211"/>
  <c r="AF5211"/>
  <c r="F5212"/>
  <c r="H5212"/>
  <c r="AC5212"/>
  <c r="AD5212" s="1"/>
  <c r="AE5212"/>
  <c r="AF5212"/>
  <c r="F5213"/>
  <c r="H5213"/>
  <c r="AC5213"/>
  <c r="AD5213" s="1"/>
  <c r="AE5213"/>
  <c r="AF5213"/>
  <c r="F5214"/>
  <c r="H5214"/>
  <c r="AC5214"/>
  <c r="AD5214" s="1"/>
  <c r="AE5214"/>
  <c r="AF5214"/>
  <c r="H5215"/>
  <c r="AC5215"/>
  <c r="AD5215" s="1"/>
  <c r="AE5215"/>
  <c r="AF5215"/>
  <c r="H5216"/>
  <c r="AC5216"/>
  <c r="AD5216" s="1"/>
  <c r="AE5216"/>
  <c r="AF5216"/>
  <c r="H5217"/>
  <c r="AC5217"/>
  <c r="AD5217" s="1"/>
  <c r="AE5217"/>
  <c r="AF5217"/>
  <c r="H5218"/>
  <c r="AC5218"/>
  <c r="AD5218" s="1"/>
  <c r="AE5218"/>
  <c r="AF5218"/>
  <c r="H5219"/>
  <c r="AC5219"/>
  <c r="AD5219" s="1"/>
  <c r="AE5219"/>
  <c r="AF5219"/>
  <c r="H5220"/>
  <c r="AC5220"/>
  <c r="AD5220" s="1"/>
  <c r="AE5220"/>
  <c r="AF5220"/>
  <c r="H5222"/>
  <c r="AC5222"/>
  <c r="AD5222" s="1"/>
  <c r="AE5222"/>
  <c r="AF5222"/>
  <c r="H5223"/>
  <c r="AC5223"/>
  <c r="AD5223" s="1"/>
  <c r="AE5223"/>
  <c r="AF5223"/>
  <c r="F5224"/>
  <c r="H5224"/>
  <c r="AC5224"/>
  <c r="AD5224" s="1"/>
  <c r="AF5224"/>
  <c r="F5225"/>
  <c r="H5225"/>
  <c r="AC5225"/>
  <c r="AD5225" s="1"/>
  <c r="AF5225"/>
  <c r="H5226"/>
  <c r="AC5226"/>
  <c r="AD5226" s="1"/>
  <c r="AE5226"/>
  <c r="AF5226"/>
  <c r="F5227"/>
  <c r="H5227"/>
  <c r="AC5227"/>
  <c r="AD5227" s="1"/>
  <c r="AE5227"/>
  <c r="AF5227"/>
  <c r="F5229"/>
  <c r="AC5229"/>
  <c r="AD5229" s="1"/>
  <c r="AE5229"/>
  <c r="AF5229"/>
  <c r="H5231"/>
  <c r="AC5231"/>
  <c r="AD5231" s="1"/>
  <c r="AE5231"/>
  <c r="AF5231"/>
  <c r="H5233"/>
  <c r="AC5233"/>
  <c r="AD5233" s="1"/>
  <c r="AE5233"/>
  <c r="AF5233"/>
  <c r="H5235"/>
  <c r="AC5235"/>
  <c r="AD5235" s="1"/>
  <c r="AE5235"/>
  <c r="AF5235"/>
  <c r="H5237"/>
  <c r="AC5237"/>
  <c r="AD5237" s="1"/>
  <c r="AE5237"/>
  <c r="AF5237"/>
  <c r="F5248"/>
  <c r="H5248"/>
  <c r="AC5248"/>
  <c r="AD5248" s="1"/>
  <c r="AF5248"/>
  <c r="F5249"/>
  <c r="H5249"/>
  <c r="AC5249"/>
  <c r="AD5249" s="1"/>
  <c r="AF5249"/>
  <c r="F5250"/>
  <c r="H5250"/>
  <c r="AC5250"/>
  <c r="AD5250" s="1"/>
  <c r="AF5250"/>
  <c r="F5251"/>
  <c r="H5251"/>
  <c r="AC5251"/>
  <c r="AD5251" s="1"/>
  <c r="AF5251"/>
  <c r="F5252"/>
  <c r="H5252"/>
  <c r="AC5252"/>
  <c r="AD5252" s="1"/>
  <c r="AF5252"/>
  <c r="F5253"/>
  <c r="H5253"/>
  <c r="AC5253"/>
  <c r="AD5253" s="1"/>
  <c r="AF5253"/>
  <c r="F5254"/>
  <c r="H5254"/>
  <c r="AC5254"/>
  <c r="AD5254" s="1"/>
  <c r="AF5254"/>
  <c r="F5255"/>
  <c r="H5255"/>
  <c r="AC5255"/>
  <c r="AD5255" s="1"/>
  <c r="AF5255"/>
  <c r="F5256"/>
  <c r="H5256"/>
  <c r="AC5256"/>
  <c r="AD5256" s="1"/>
  <c r="AF5256"/>
  <c r="F5257"/>
  <c r="H5257"/>
  <c r="AC5257"/>
  <c r="AD5257" s="1"/>
  <c r="AF5257"/>
  <c r="F5258"/>
  <c r="H5258"/>
  <c r="AC5258"/>
  <c r="AD5258" s="1"/>
  <c r="AF5258"/>
  <c r="F5259"/>
  <c r="H5259"/>
  <c r="AC5259"/>
  <c r="AD5259" s="1"/>
  <c r="AF5259"/>
  <c r="F5260"/>
  <c r="H5260"/>
  <c r="AC5260"/>
  <c r="AD5260" s="1"/>
  <c r="AF5260"/>
  <c r="F5261"/>
  <c r="H5261"/>
  <c r="AC5261"/>
  <c r="AD5261" s="1"/>
  <c r="AF5261"/>
  <c r="F5262"/>
  <c r="H5262"/>
  <c r="AC5262"/>
  <c r="AD5262" s="1"/>
  <c r="AF5262"/>
  <c r="F5263"/>
  <c r="H5263"/>
  <c r="AC5263"/>
  <c r="AD5263" s="1"/>
  <c r="AF5263"/>
  <c r="F5265"/>
  <c r="H5265"/>
  <c r="AC5265"/>
  <c r="AD5265" s="1"/>
  <c r="AF5265"/>
  <c r="F5266"/>
  <c r="H5266"/>
  <c r="AC5266"/>
  <c r="AD5266" s="1"/>
  <c r="AF5266"/>
  <c r="F5267"/>
  <c r="H5267"/>
  <c r="AC5267"/>
  <c r="AD5267" s="1"/>
  <c r="AF5267"/>
  <c r="F5268"/>
  <c r="H5268"/>
  <c r="AC5268"/>
  <c r="AD5268" s="1"/>
  <c r="AF5268"/>
  <c r="F5269"/>
  <c r="H5269"/>
  <c r="AC5269"/>
  <c r="AD5269" s="1"/>
  <c r="AF5269"/>
  <c r="F5270"/>
  <c r="H5270"/>
  <c r="AC5270"/>
  <c r="AD5270" s="1"/>
  <c r="AF5270"/>
  <c r="F5271"/>
  <c r="H5271"/>
  <c r="AC5271"/>
  <c r="AD5271" s="1"/>
  <c r="AF5271"/>
  <c r="F5272"/>
  <c r="H5272"/>
  <c r="AC5272"/>
  <c r="AD5272" s="1"/>
  <c r="AF5272"/>
  <c r="F5273"/>
  <c r="H5273"/>
  <c r="AC5273"/>
  <c r="AD5273" s="1"/>
  <c r="AF5273"/>
  <c r="F5274"/>
  <c r="H5274"/>
  <c r="AC5274"/>
  <c r="AD5274" s="1"/>
  <c r="AF5274"/>
  <c r="F5275"/>
  <c r="H5275"/>
  <c r="AC5275"/>
  <c r="AD5275" s="1"/>
  <c r="AF5275"/>
  <c r="F5276"/>
  <c r="H5276"/>
  <c r="AC5276"/>
  <c r="AD5276" s="1"/>
  <c r="AF5276"/>
  <c r="F5277"/>
  <c r="H5277"/>
  <c r="AC5277"/>
  <c r="AD5277" s="1"/>
  <c r="AF5277"/>
  <c r="F5278"/>
  <c r="H5278"/>
  <c r="AC5278"/>
  <c r="AD5278" s="1"/>
  <c r="AF5278"/>
  <c r="F5279"/>
  <c r="H5279"/>
  <c r="AC5279"/>
  <c r="AD5279" s="1"/>
  <c r="AF5279"/>
  <c r="F5280"/>
  <c r="H5280"/>
  <c r="AC5280"/>
  <c r="AD5280" s="1"/>
  <c r="AF5280"/>
  <c r="F5281"/>
  <c r="H5281"/>
  <c r="AC5281"/>
  <c r="AD5281" s="1"/>
  <c r="AF5281"/>
  <c r="F5282"/>
  <c r="H5282"/>
  <c r="AC5282"/>
  <c r="AD5282" s="1"/>
  <c r="AF5282"/>
  <c r="F5283"/>
  <c r="H5283"/>
  <c r="AC5283"/>
  <c r="AD5283" s="1"/>
  <c r="AF5283"/>
  <c r="F5284"/>
  <c r="H5284"/>
  <c r="AC5284"/>
  <c r="AD5284" s="1"/>
  <c r="AF5284"/>
  <c r="F5285"/>
  <c r="H5285"/>
  <c r="AC5285"/>
  <c r="AD5285" s="1"/>
  <c r="AF5285"/>
  <c r="F5286"/>
  <c r="H5286"/>
  <c r="AC5286"/>
  <c r="AD5286" s="1"/>
  <c r="AF5286"/>
  <c r="F5287"/>
  <c r="H5287"/>
  <c r="AC5287"/>
  <c r="AD5287" s="1"/>
  <c r="AF5287"/>
  <c r="F5288"/>
  <c r="H5288"/>
  <c r="AC5288"/>
  <c r="AD5288" s="1"/>
  <c r="AF5288"/>
  <c r="F5289"/>
  <c r="H5289"/>
  <c r="AC5289"/>
  <c r="AD5289" s="1"/>
  <c r="AF5289"/>
  <c r="F5290"/>
  <c r="H5290"/>
  <c r="AC5290"/>
  <c r="AD5290" s="1"/>
  <c r="AF5290"/>
  <c r="F5291"/>
  <c r="H5291"/>
  <c r="AC5291"/>
  <c r="AD5291" s="1"/>
  <c r="AF5291"/>
  <c r="F5292"/>
  <c r="H5292"/>
  <c r="AC5292"/>
  <c r="AD5292" s="1"/>
  <c r="AF5292"/>
  <c r="F5293"/>
  <c r="H5293"/>
  <c r="AC5293"/>
  <c r="AD5293" s="1"/>
  <c r="AF5293"/>
  <c r="F5294"/>
  <c r="H5294"/>
  <c r="AC5294"/>
  <c r="AD5294" s="1"/>
  <c r="AF5294"/>
  <c r="F5295"/>
  <c r="H5295"/>
  <c r="AC5295"/>
  <c r="AD5295" s="1"/>
  <c r="AF5295"/>
  <c r="F5296"/>
  <c r="H5296"/>
  <c r="AC5296"/>
  <c r="AD5296" s="1"/>
  <c r="AF5296"/>
  <c r="F5297"/>
  <c r="H5297"/>
  <c r="AC5297"/>
  <c r="AD5297" s="1"/>
  <c r="AF5297"/>
  <c r="F5298"/>
  <c r="H5298"/>
  <c r="AC5298"/>
  <c r="AD5298" s="1"/>
  <c r="AF5298"/>
  <c r="F5299"/>
  <c r="H5299"/>
  <c r="AC5299"/>
  <c r="AD5299" s="1"/>
  <c r="AF5299"/>
  <c r="F5300"/>
  <c r="H5300"/>
  <c r="AC5300"/>
  <c r="AD5300" s="1"/>
  <c r="AF5300"/>
  <c r="F5301"/>
  <c r="H5301"/>
  <c r="AC5301"/>
  <c r="AD5301" s="1"/>
  <c r="AF5301"/>
  <c r="F5302"/>
  <c r="H5302"/>
  <c r="AC5302"/>
  <c r="AD5302" s="1"/>
  <c r="AF5302"/>
  <c r="F5303"/>
  <c r="H5303"/>
  <c r="AC5303"/>
  <c r="AD5303" s="1"/>
  <c r="AF5303"/>
  <c r="F5304"/>
  <c r="H5304"/>
  <c r="AC5304"/>
  <c r="AD5304" s="1"/>
  <c r="AF5304"/>
  <c r="F5305"/>
  <c r="H5305"/>
  <c r="AC5305"/>
  <c r="AD5305" s="1"/>
  <c r="AF5305"/>
  <c r="F5306"/>
  <c r="H5306"/>
  <c r="AC5306"/>
  <c r="AD5306" s="1"/>
  <c r="AF5306"/>
  <c r="F5307"/>
  <c r="H5307"/>
  <c r="AC5307"/>
  <c r="AD5307" s="1"/>
  <c r="AF5307"/>
  <c r="F5308"/>
  <c r="H5308"/>
  <c r="AC5308"/>
  <c r="AD5308" s="1"/>
  <c r="AF5308"/>
  <c r="F5309"/>
  <c r="H5309"/>
  <c r="AC5309"/>
  <c r="AD5309" s="1"/>
  <c r="AF5309"/>
  <c r="F5310"/>
  <c r="H5310"/>
  <c r="AC5310"/>
  <c r="AD5310" s="1"/>
  <c r="AF5310"/>
  <c r="F5311"/>
  <c r="H5311"/>
  <c r="AC5311"/>
  <c r="AD5311" s="1"/>
  <c r="AF5311"/>
  <c r="F5313"/>
  <c r="H5313"/>
  <c r="AC5313"/>
  <c r="AD5313" s="1"/>
  <c r="AE5313"/>
  <c r="AF5313"/>
  <c r="F5314"/>
  <c r="H5314"/>
  <c r="AC5314"/>
  <c r="AD5314" s="1"/>
  <c r="AE5314"/>
  <c r="AF5314"/>
  <c r="F5315"/>
  <c r="H5315"/>
  <c r="AC5315"/>
  <c r="AD5315" s="1"/>
  <c r="AE5315"/>
  <c r="AF5315"/>
  <c r="F5316"/>
  <c r="H5316"/>
  <c r="AC5316"/>
  <c r="AD5316" s="1"/>
  <c r="AE5316"/>
  <c r="AF5316"/>
  <c r="AG5316" s="1"/>
  <c r="F5319"/>
  <c r="H5319"/>
  <c r="AC5319"/>
  <c r="AD5319" s="1"/>
  <c r="AE5319"/>
  <c r="AF5319"/>
  <c r="F5320"/>
  <c r="H5320"/>
  <c r="AC5320"/>
  <c r="AD5320" s="1"/>
  <c r="AE5320"/>
  <c r="AF5320"/>
  <c r="F5322"/>
  <c r="H5322"/>
  <c r="AC5322"/>
  <c r="AD5322" s="1"/>
  <c r="AE5322"/>
  <c r="AF5322"/>
  <c r="F5324"/>
  <c r="H5324"/>
  <c r="AC5324"/>
  <c r="AD5324" s="1"/>
  <c r="AE5324"/>
  <c r="AF5324"/>
  <c r="F5325"/>
  <c r="H5325"/>
  <c r="AC5325"/>
  <c r="AD5325" s="1"/>
  <c r="AE5325"/>
  <c r="AF5325"/>
  <c r="F5326"/>
  <c r="H5326"/>
  <c r="AC5326"/>
  <c r="AD5326" s="1"/>
  <c r="AE5326"/>
  <c r="AF5326"/>
  <c r="F5327"/>
  <c r="H5327"/>
  <c r="AC5327"/>
  <c r="AD5327" s="1"/>
  <c r="AE5327"/>
  <c r="AF5327"/>
  <c r="F5329"/>
  <c r="H5329"/>
  <c r="AC5329"/>
  <c r="AD5329" s="1"/>
  <c r="AF5329"/>
  <c r="F5330"/>
  <c r="H5330"/>
  <c r="AC5330"/>
  <c r="AD5330" s="1"/>
  <c r="AF5330"/>
  <c r="H5331"/>
  <c r="AC5331"/>
  <c r="AD5331" s="1"/>
  <c r="AF5331"/>
  <c r="F5333"/>
  <c r="H5333"/>
  <c r="AC5333"/>
  <c r="AD5333" s="1"/>
  <c r="AE5333"/>
  <c r="AF5333"/>
  <c r="AG5333" s="1"/>
  <c r="F5334"/>
  <c r="H5334"/>
  <c r="AC5334"/>
  <c r="AD5334" s="1"/>
  <c r="AE5334"/>
  <c r="AF5334"/>
  <c r="F5335"/>
  <c r="H5335"/>
  <c r="AC5335"/>
  <c r="AD5335" s="1"/>
  <c r="AE5335"/>
  <c r="AF5335"/>
  <c r="F5336"/>
  <c r="H5336"/>
  <c r="AC5336"/>
  <c r="AD5336" s="1"/>
  <c r="AE5336"/>
  <c r="AF5336"/>
  <c r="AG5336" s="1"/>
  <c r="F5337"/>
  <c r="H5337"/>
  <c r="AC5337"/>
  <c r="AD5337" s="1"/>
  <c r="AE5337"/>
  <c r="AF5337"/>
  <c r="AG5337" s="1"/>
  <c r="F5338"/>
  <c r="H5338"/>
  <c r="AC5338"/>
  <c r="AD5338" s="1"/>
  <c r="AE5338"/>
  <c r="AF5338"/>
  <c r="F5339"/>
  <c r="H5339"/>
  <c r="AC5339"/>
  <c r="AD5339" s="1"/>
  <c r="AE5339"/>
  <c r="AF5339"/>
  <c r="F5340"/>
  <c r="H5340"/>
  <c r="AC5340"/>
  <c r="AD5340" s="1"/>
  <c r="AE5340"/>
  <c r="AF5340"/>
  <c r="AG5340" s="1"/>
  <c r="F5341"/>
  <c r="H5341"/>
  <c r="AC5341"/>
  <c r="AD5341" s="1"/>
  <c r="AE5341"/>
  <c r="AF5341"/>
  <c r="AG5341" s="1"/>
  <c r="F5342"/>
  <c r="H5342"/>
  <c r="AC5342"/>
  <c r="AD5342" s="1"/>
  <c r="AE5342"/>
  <c r="AF5342"/>
  <c r="F5343"/>
  <c r="H5343"/>
  <c r="AC5343"/>
  <c r="AD5343" s="1"/>
  <c r="AE5343"/>
  <c r="AF5343"/>
  <c r="F5344"/>
  <c r="H5344"/>
  <c r="AC5344"/>
  <c r="AD5344" s="1"/>
  <c r="AE5344"/>
  <c r="AF5344"/>
  <c r="AG5344" s="1"/>
  <c r="F5345"/>
  <c r="H5345"/>
  <c r="AC5345"/>
  <c r="AD5345" s="1"/>
  <c r="AE5345"/>
  <c r="AF5345"/>
  <c r="AG5345" s="1"/>
  <c r="F5346"/>
  <c r="H5346"/>
  <c r="AC5346"/>
  <c r="AD5346" s="1"/>
  <c r="AF5346"/>
  <c r="F5347"/>
  <c r="H5347"/>
  <c r="AC5347"/>
  <c r="AD5347" s="1"/>
  <c r="AE5347"/>
  <c r="AF5347"/>
  <c r="F5348"/>
  <c r="H5348"/>
  <c r="AC5348"/>
  <c r="AD5348" s="1"/>
  <c r="AE5348"/>
  <c r="AF5348"/>
  <c r="F5349"/>
  <c r="H5349"/>
  <c r="AC5349"/>
  <c r="AD5349" s="1"/>
  <c r="AE5349"/>
  <c r="AF5349"/>
  <c r="AG5349" s="1"/>
  <c r="F5350"/>
  <c r="H5350"/>
  <c r="AC5350"/>
  <c r="AD5350" s="1"/>
  <c r="AE5350"/>
  <c r="AF5350"/>
  <c r="AG5350" s="1"/>
  <c r="F5351"/>
  <c r="H5351"/>
  <c r="AC5351"/>
  <c r="AD5351" s="1"/>
  <c r="AE5351"/>
  <c r="AF5351"/>
  <c r="F5352"/>
  <c r="H5352"/>
  <c r="AC5352"/>
  <c r="AD5352" s="1"/>
  <c r="AE5352"/>
  <c r="AF5352"/>
  <c r="F5353"/>
  <c r="H5353"/>
  <c r="AC5353"/>
  <c r="AD5353" s="1"/>
  <c r="AE5353"/>
  <c r="AF5353"/>
  <c r="F5354"/>
  <c r="H5354"/>
  <c r="AC5354"/>
  <c r="AD5354" s="1"/>
  <c r="AE5354"/>
  <c r="AF5354"/>
  <c r="F5355"/>
  <c r="H5355"/>
  <c r="AC5355"/>
  <c r="AD5355" s="1"/>
  <c r="AE5355"/>
  <c r="AF5355"/>
  <c r="F5356"/>
  <c r="H5356"/>
  <c r="AC5356"/>
  <c r="AD5356" s="1"/>
  <c r="AE5356"/>
  <c r="AF5356"/>
  <c r="F5358"/>
  <c r="H5358"/>
  <c r="AC5358"/>
  <c r="AD5358" s="1"/>
  <c r="AE5358"/>
  <c r="AF5358"/>
  <c r="F5359"/>
  <c r="H5359"/>
  <c r="AC5359"/>
  <c r="AD5359" s="1"/>
  <c r="AE5359"/>
  <c r="AF5359"/>
  <c r="F5360"/>
  <c r="H5360"/>
  <c r="AC5360"/>
  <c r="AD5360" s="1"/>
  <c r="AE5360"/>
  <c r="AF5360"/>
  <c r="F5361"/>
  <c r="H5361"/>
  <c r="AC5361"/>
  <c r="AD5361" s="1"/>
  <c r="AE5361"/>
  <c r="AF5361"/>
  <c r="F5362"/>
  <c r="H5362"/>
  <c r="AC5362"/>
  <c r="AD5362" s="1"/>
  <c r="AE5362"/>
  <c r="AF5362"/>
  <c r="F5363"/>
  <c r="H5363"/>
  <c r="AC5363"/>
  <c r="AD5363" s="1"/>
  <c r="AE5363"/>
  <c r="AF5363"/>
  <c r="F5364"/>
  <c r="H5364"/>
  <c r="AC5364"/>
  <c r="AD5364" s="1"/>
  <c r="AE5364"/>
  <c r="AF5364"/>
  <c r="F5365"/>
  <c r="H5365"/>
  <c r="AC5365"/>
  <c r="AD5365" s="1"/>
  <c r="AF5365"/>
  <c r="F5368"/>
  <c r="H5368"/>
  <c r="AC5368"/>
  <c r="AD5368" s="1"/>
  <c r="AE5368"/>
  <c r="AF5368"/>
  <c r="F5370"/>
  <c r="H5370"/>
  <c r="AC5370"/>
  <c r="AD5370" s="1"/>
  <c r="AF5370"/>
  <c r="F5371"/>
  <c r="H5371"/>
  <c r="AC5371"/>
  <c r="AD5371" s="1"/>
  <c r="AF5371"/>
  <c r="F5372"/>
  <c r="H5372"/>
  <c r="AC5372"/>
  <c r="AD5372" s="1"/>
  <c r="AF5372"/>
  <c r="F5373"/>
  <c r="H5373"/>
  <c r="AC5373"/>
  <c r="AD5373" s="1"/>
  <c r="AF5373"/>
  <c r="F5374"/>
  <c r="H5374"/>
  <c r="AC5374"/>
  <c r="AD5374" s="1"/>
  <c r="AF5374"/>
  <c r="F5375"/>
  <c r="H5375"/>
  <c r="AC5375"/>
  <c r="AD5375" s="1"/>
  <c r="AF5375"/>
  <c r="F5376"/>
  <c r="H5376"/>
  <c r="AC5376"/>
  <c r="AD5376" s="1"/>
  <c r="AF5376"/>
  <c r="F5377"/>
  <c r="H5377"/>
  <c r="AC5377"/>
  <c r="AD5377" s="1"/>
  <c r="AF5377"/>
  <c r="F5378"/>
  <c r="H5378"/>
  <c r="AC5378"/>
  <c r="AD5378" s="1"/>
  <c r="AF5378"/>
  <c r="F5379"/>
  <c r="H5379"/>
  <c r="AC5379"/>
  <c r="AD5379" s="1"/>
  <c r="AF5379"/>
  <c r="F5380"/>
  <c r="H5380"/>
  <c r="AC5380"/>
  <c r="AD5380" s="1"/>
  <c r="AF5380"/>
  <c r="F5381"/>
  <c r="AC5381"/>
  <c r="AD5381" s="1"/>
  <c r="AF5381"/>
  <c r="F5383"/>
  <c r="H5383"/>
  <c r="AC5383"/>
  <c r="AD5383" s="1"/>
  <c r="AE5383"/>
  <c r="AF5383"/>
  <c r="F5384"/>
  <c r="H5384"/>
  <c r="AC5384"/>
  <c r="AD5384" s="1"/>
  <c r="AE5384"/>
  <c r="AF5384"/>
  <c r="F5385"/>
  <c r="H5385"/>
  <c r="AC5385"/>
  <c r="AD5385" s="1"/>
  <c r="AE5385"/>
  <c r="AF5385"/>
  <c r="F5387"/>
  <c r="H5387"/>
  <c r="AC5387"/>
  <c r="AD5387" s="1"/>
  <c r="AF5387"/>
  <c r="F5388"/>
  <c r="H5388"/>
  <c r="AC5388"/>
  <c r="AD5388" s="1"/>
  <c r="AF5388"/>
  <c r="F5389"/>
  <c r="H5389"/>
  <c r="AC5389"/>
  <c r="AD5389" s="1"/>
  <c r="AF5389"/>
  <c r="H5390"/>
  <c r="AC5390"/>
  <c r="AD5390" s="1"/>
  <c r="AF5390"/>
  <c r="F5391"/>
  <c r="H5391"/>
  <c r="AC5391"/>
  <c r="AD5391" s="1"/>
  <c r="AF5391"/>
  <c r="F5392"/>
  <c r="H5392"/>
  <c r="AC5392"/>
  <c r="AD5392" s="1"/>
  <c r="AF5392"/>
  <c r="F5393"/>
  <c r="H5393"/>
  <c r="AC5393"/>
  <c r="AD5393" s="1"/>
  <c r="AE5393"/>
  <c r="AF5393"/>
  <c r="F5394"/>
  <c r="H5394"/>
  <c r="AC5394"/>
  <c r="AD5394" s="1"/>
  <c r="AF5394"/>
  <c r="F5395"/>
  <c r="H5395"/>
  <c r="AC5395"/>
  <c r="AD5395" s="1"/>
  <c r="AF5395"/>
  <c r="F5396"/>
  <c r="H5396"/>
  <c r="AC5396"/>
  <c r="AD5396" s="1"/>
  <c r="AF5396"/>
  <c r="F5397"/>
  <c r="H5397"/>
  <c r="AC5397"/>
  <c r="AD5397" s="1"/>
  <c r="AF5397"/>
  <c r="F5398"/>
  <c r="H5398"/>
  <c r="AC5398"/>
  <c r="AD5398" s="1"/>
  <c r="AF5398"/>
  <c r="F5399"/>
  <c r="H5399"/>
  <c r="AC5399"/>
  <c r="AD5399" s="1"/>
  <c r="AF5399"/>
  <c r="F5400"/>
  <c r="H5400"/>
  <c r="AC5400"/>
  <c r="AD5400" s="1"/>
  <c r="AF5400"/>
  <c r="F5401"/>
  <c r="H5401"/>
  <c r="AC5401"/>
  <c r="AD5401" s="1"/>
  <c r="AF5401"/>
  <c r="F5402"/>
  <c r="H5402"/>
  <c r="AC5402"/>
  <c r="AD5402" s="1"/>
  <c r="AF5402"/>
  <c r="F5403"/>
  <c r="H5403"/>
  <c r="AC5403"/>
  <c r="AD5403" s="1"/>
  <c r="AF5403"/>
  <c r="F5404"/>
  <c r="H5404"/>
  <c r="AC5404"/>
  <c r="AD5404" s="1"/>
  <c r="AF5404"/>
  <c r="F5405"/>
  <c r="H5405"/>
  <c r="AC5405"/>
  <c r="AD5405" s="1"/>
  <c r="AF5405"/>
  <c r="F5406"/>
  <c r="H5406"/>
  <c r="AC5406"/>
  <c r="AD5406" s="1"/>
  <c r="AF5406"/>
  <c r="F5407"/>
  <c r="H5407"/>
  <c r="AC5407"/>
  <c r="AD5407" s="1"/>
  <c r="AF5407"/>
  <c r="F5408"/>
  <c r="H5408"/>
  <c r="AC5408"/>
  <c r="AD5408" s="1"/>
  <c r="AF5408"/>
  <c r="F5409"/>
  <c r="H5409"/>
  <c r="AC5409"/>
  <c r="AD5409" s="1"/>
  <c r="AF5409"/>
  <c r="F5410"/>
  <c r="H5410"/>
  <c r="AC5410"/>
  <c r="AD5410" s="1"/>
  <c r="AF5410"/>
  <c r="F5411"/>
  <c r="H5411"/>
  <c r="AC5411"/>
  <c r="AD5411" s="1"/>
  <c r="AF5411"/>
  <c r="F5412"/>
  <c r="H5412"/>
  <c r="AC5412"/>
  <c r="AD5412" s="1"/>
  <c r="AF5412"/>
  <c r="F5413"/>
  <c r="H5413"/>
  <c r="AC5413"/>
  <c r="AD5413" s="1"/>
  <c r="AF5413"/>
  <c r="F5414"/>
  <c r="H5414"/>
  <c r="AC5414"/>
  <c r="AD5414" s="1"/>
  <c r="AF5414"/>
  <c r="F5415"/>
  <c r="H5415"/>
  <c r="AC5415"/>
  <c r="AD5415" s="1"/>
  <c r="AF5415"/>
  <c r="F5416"/>
  <c r="H5416"/>
  <c r="AC5416"/>
  <c r="AD5416" s="1"/>
  <c r="AF5416"/>
  <c r="F5417"/>
  <c r="H5417"/>
  <c r="AC5417"/>
  <c r="AD5417" s="1"/>
  <c r="AF5417"/>
  <c r="F5418"/>
  <c r="H5418"/>
  <c r="AC5418"/>
  <c r="AD5418" s="1"/>
  <c r="AF5418"/>
  <c r="F5419"/>
  <c r="H5419"/>
  <c r="AC5419"/>
  <c r="AD5419" s="1"/>
  <c r="AF5419"/>
  <c r="F5420"/>
  <c r="H5420"/>
  <c r="AC5420"/>
  <c r="AD5420" s="1"/>
  <c r="AF5420"/>
  <c r="F5421"/>
  <c r="H5421"/>
  <c r="AC5421"/>
  <c r="AD5421" s="1"/>
  <c r="AF5421"/>
  <c r="F5422"/>
  <c r="H5422"/>
  <c r="AC5422"/>
  <c r="AD5422" s="1"/>
  <c r="AF5422"/>
  <c r="F5423"/>
  <c r="H5423"/>
  <c r="AC5423"/>
  <c r="AD5423" s="1"/>
  <c r="AF5423"/>
  <c r="F5424"/>
  <c r="H5424"/>
  <c r="AC5424"/>
  <c r="AD5424" s="1"/>
  <c r="AF5424"/>
  <c r="F5425"/>
  <c r="H5425"/>
  <c r="AC5425"/>
  <c r="AD5425" s="1"/>
  <c r="AF5425"/>
  <c r="F5426"/>
  <c r="H5426"/>
  <c r="AC5426"/>
  <c r="AD5426" s="1"/>
  <c r="AF5426"/>
  <c r="F5427"/>
  <c r="H5427"/>
  <c r="AC5427"/>
  <c r="AD5427" s="1"/>
  <c r="AF5427"/>
  <c r="F5428"/>
  <c r="H5428"/>
  <c r="AC5428"/>
  <c r="AD5428" s="1"/>
  <c r="AF5428"/>
  <c r="F5429"/>
  <c r="H5429"/>
  <c r="AC5429"/>
  <c r="AD5429" s="1"/>
  <c r="AF5429"/>
  <c r="F5430"/>
  <c r="H5430"/>
  <c r="AC5430"/>
  <c r="AD5430" s="1"/>
  <c r="AF5430"/>
  <c r="F5431"/>
  <c r="H5431"/>
  <c r="AC5431"/>
  <c r="AD5431" s="1"/>
  <c r="AF5431"/>
  <c r="F5432"/>
  <c r="H5432"/>
  <c r="AC5432"/>
  <c r="AD5432" s="1"/>
  <c r="AF5432"/>
  <c r="F5433"/>
  <c r="H5433"/>
  <c r="AC5433"/>
  <c r="AD5433" s="1"/>
  <c r="AF5433"/>
  <c r="F5434"/>
  <c r="H5434"/>
  <c r="AC5434"/>
  <c r="AD5434" s="1"/>
  <c r="AF5434"/>
  <c r="F5435"/>
  <c r="H5435"/>
  <c r="AC5435"/>
  <c r="AD5435" s="1"/>
  <c r="AF5435"/>
  <c r="F5436"/>
  <c r="H5436"/>
  <c r="AC5436"/>
  <c r="AD5436" s="1"/>
  <c r="AF5436"/>
  <c r="F5437"/>
  <c r="H5437"/>
  <c r="AC5437"/>
  <c r="AD5437" s="1"/>
  <c r="AF5437"/>
  <c r="F5438"/>
  <c r="H5438"/>
  <c r="AC5438"/>
  <c r="AD5438" s="1"/>
  <c r="AF5438"/>
  <c r="F5439"/>
  <c r="H5439"/>
  <c r="AC5439"/>
  <c r="AD5439" s="1"/>
  <c r="AF5439"/>
  <c r="F5440"/>
  <c r="H5440"/>
  <c r="AC5440"/>
  <c r="AD5440" s="1"/>
  <c r="AF5440"/>
  <c r="F5441"/>
  <c r="H5441"/>
  <c r="AC5441"/>
  <c r="AD5441" s="1"/>
  <c r="AF5441"/>
  <c r="F5442"/>
  <c r="H5442"/>
  <c r="AC5442"/>
  <c r="AD5442" s="1"/>
  <c r="AF5442"/>
  <c r="F5443"/>
  <c r="H5443"/>
  <c r="AC5443"/>
  <c r="AD5443" s="1"/>
  <c r="AF5443"/>
  <c r="F5444"/>
  <c r="H5444"/>
  <c r="AC5444"/>
  <c r="AD5444" s="1"/>
  <c r="AF5444"/>
  <c r="F5445"/>
  <c r="H5445"/>
  <c r="AC5445"/>
  <c r="AD5445" s="1"/>
  <c r="AF5445"/>
  <c r="F5446"/>
  <c r="H5446"/>
  <c r="AC5446"/>
  <c r="AD5446" s="1"/>
  <c r="AF5446"/>
  <c r="F5447"/>
  <c r="H5447"/>
  <c r="AC5447"/>
  <c r="AD5447" s="1"/>
  <c r="AF5447"/>
  <c r="F5448"/>
  <c r="H5448"/>
  <c r="AC5448"/>
  <c r="AD5448" s="1"/>
  <c r="AF5448"/>
  <c r="F5449"/>
  <c r="H5449"/>
  <c r="AC5449"/>
  <c r="AD5449" s="1"/>
  <c r="AF5449"/>
  <c r="F5450"/>
  <c r="H5450"/>
  <c r="AC5450"/>
  <c r="AD5450" s="1"/>
  <c r="AF5450"/>
  <c r="F5451"/>
  <c r="H5451"/>
  <c r="AC5451"/>
  <c r="AD5451" s="1"/>
  <c r="AF5451"/>
  <c r="F5452"/>
  <c r="H5452"/>
  <c r="AC5452"/>
  <c r="AD5452" s="1"/>
  <c r="AF5452"/>
  <c r="F5453"/>
  <c r="H5453"/>
  <c r="AC5453"/>
  <c r="AD5453" s="1"/>
  <c r="AF5453"/>
  <c r="F5454"/>
  <c r="H5454"/>
  <c r="AC5454"/>
  <c r="AD5454" s="1"/>
  <c r="AF5454"/>
  <c r="F5455"/>
  <c r="H5455"/>
  <c r="AC5455"/>
  <c r="AD5455" s="1"/>
  <c r="AF5455"/>
  <c r="F5459"/>
  <c r="AC5459"/>
  <c r="AD5459" s="1"/>
  <c r="AE5459"/>
  <c r="AF5459"/>
  <c r="F5460"/>
  <c r="H5460"/>
  <c r="AC5460"/>
  <c r="AD5460" s="1"/>
  <c r="AE5460"/>
  <c r="AF5460"/>
  <c r="F5461"/>
  <c r="H5461"/>
  <c r="AC5461"/>
  <c r="AD5461" s="1"/>
  <c r="AE5461"/>
  <c r="AF5461"/>
  <c r="F5462"/>
  <c r="H5462"/>
  <c r="AC5462"/>
  <c r="AD5462" s="1"/>
  <c r="AE5462"/>
  <c r="AF5462"/>
  <c r="F5463"/>
  <c r="H5463"/>
  <c r="AC5463"/>
  <c r="AD5463" s="1"/>
  <c r="AE5463"/>
  <c r="AF5463"/>
  <c r="F5464"/>
  <c r="H5464"/>
  <c r="AC5464"/>
  <c r="AD5464" s="1"/>
  <c r="AE5464"/>
  <c r="AF5464"/>
  <c r="F5465"/>
  <c r="H5465"/>
  <c r="AC5465"/>
  <c r="AD5465" s="1"/>
  <c r="AE5465"/>
  <c r="AF5465"/>
  <c r="F5466"/>
  <c r="H5466"/>
  <c r="AC5466"/>
  <c r="AD5466" s="1"/>
  <c r="AE5466"/>
  <c r="AF5466"/>
  <c r="F5467"/>
  <c r="H5467"/>
  <c r="AC5467"/>
  <c r="AD5467" s="1"/>
  <c r="AE5467"/>
  <c r="AF5467"/>
  <c r="F5468"/>
  <c r="H5468"/>
  <c r="AC5468"/>
  <c r="AD5468" s="1"/>
  <c r="AE5468"/>
  <c r="AF5468"/>
  <c r="F5469"/>
  <c r="H5469"/>
  <c r="AC5469"/>
  <c r="AD5469" s="1"/>
  <c r="AE5469"/>
  <c r="AF5469"/>
  <c r="F5470"/>
  <c r="H5470"/>
  <c r="AC5470"/>
  <c r="AD5470" s="1"/>
  <c r="AE5470"/>
  <c r="AF5470"/>
  <c r="F5471"/>
  <c r="H5471"/>
  <c r="AC5471"/>
  <c r="AD5471" s="1"/>
  <c r="AE5471"/>
  <c r="AF5471"/>
  <c r="F5473"/>
  <c r="H5473"/>
  <c r="AC5473"/>
  <c r="AD5473" s="1"/>
  <c r="AE5473"/>
  <c r="AF5473"/>
  <c r="F5474"/>
  <c r="H5474"/>
  <c r="AC5474"/>
  <c r="AD5474" s="1"/>
  <c r="AE5474"/>
  <c r="AF5474"/>
  <c r="F5475"/>
  <c r="H5475"/>
  <c r="AC5475"/>
  <c r="AD5475" s="1"/>
  <c r="AE5475"/>
  <c r="AF5475"/>
  <c r="F5476"/>
  <c r="H5476"/>
  <c r="AC5476"/>
  <c r="AD5476" s="1"/>
  <c r="AE5476"/>
  <c r="AF5476"/>
  <c r="F5477"/>
  <c r="H5477"/>
  <c r="AC5477"/>
  <c r="AD5477" s="1"/>
  <c r="AE5477"/>
  <c r="AF5477"/>
  <c r="F5478"/>
  <c r="H5478"/>
  <c r="AC5478"/>
  <c r="AD5478" s="1"/>
  <c r="AE5478"/>
  <c r="AF5478"/>
  <c r="F5479"/>
  <c r="H5479"/>
  <c r="AC5479"/>
  <c r="AD5479" s="1"/>
  <c r="AE5479"/>
  <c r="AF5479"/>
  <c r="F5480"/>
  <c r="H5480"/>
  <c r="AC5480"/>
  <c r="AD5480" s="1"/>
  <c r="AE5480"/>
  <c r="AF5480"/>
  <c r="AG5480" s="1"/>
  <c r="F5481"/>
  <c r="H5481"/>
  <c r="AC5481"/>
  <c r="AD5481" s="1"/>
  <c r="AE5481"/>
  <c r="AF5481"/>
  <c r="F5482"/>
  <c r="H5482"/>
  <c r="AC5482"/>
  <c r="AD5482" s="1"/>
  <c r="AE5482"/>
  <c r="AF5482"/>
  <c r="F5483"/>
  <c r="H5483"/>
  <c r="AC5483"/>
  <c r="AD5483" s="1"/>
  <c r="AE5483"/>
  <c r="AF5483"/>
  <c r="F5484"/>
  <c r="H5484"/>
  <c r="AC5484"/>
  <c r="AD5484" s="1"/>
  <c r="AE5484"/>
  <c r="AF5484"/>
  <c r="F5485"/>
  <c r="H5485"/>
  <c r="AC5485"/>
  <c r="AD5485" s="1"/>
  <c r="AE5485"/>
  <c r="AF5485"/>
  <c r="H5486"/>
  <c r="AC5486"/>
  <c r="AD5486" s="1"/>
  <c r="AE5486"/>
  <c r="AF5486"/>
  <c r="AD5487"/>
  <c r="AE5487"/>
  <c r="AF5487"/>
  <c r="F5488"/>
  <c r="AC5488"/>
  <c r="AD5488" s="1"/>
  <c r="AE5488"/>
  <c r="AF5488"/>
  <c r="H5489"/>
  <c r="AC5489"/>
  <c r="AD5489" s="1"/>
  <c r="AE5489"/>
  <c r="AF5489"/>
  <c r="H5490"/>
  <c r="AC5490"/>
  <c r="AD5490" s="1"/>
  <c r="AE5490"/>
  <c r="AF5490"/>
  <c r="H5491"/>
  <c r="AC5491"/>
  <c r="AD5491" s="1"/>
  <c r="AE5491"/>
  <c r="AF5491"/>
  <c r="F5493"/>
  <c r="H5493"/>
  <c r="AC5493"/>
  <c r="AD5493" s="1"/>
  <c r="AE5493"/>
  <c r="AF5493"/>
  <c r="F5494"/>
  <c r="H5494"/>
  <c r="AC5494"/>
  <c r="AD5494" s="1"/>
  <c r="AE5494"/>
  <c r="AF5494"/>
  <c r="H5495"/>
  <c r="AC5495"/>
  <c r="AD5495" s="1"/>
  <c r="AE5495"/>
  <c r="AF5495"/>
  <c r="F5497"/>
  <c r="H5497"/>
  <c r="AC5497"/>
  <c r="AD5497" s="1"/>
  <c r="AE5497"/>
  <c r="AF5497"/>
  <c r="F5498"/>
  <c r="H5498"/>
  <c r="AC5498"/>
  <c r="AD5498" s="1"/>
  <c r="AE5498"/>
  <c r="AF5498"/>
  <c r="F5499"/>
  <c r="H5499"/>
  <c r="AC5499"/>
  <c r="AD5499" s="1"/>
  <c r="AE5499"/>
  <c r="AF5499"/>
  <c r="F5501"/>
  <c r="H5501"/>
  <c r="AC5501"/>
  <c r="AD5501" s="1"/>
  <c r="AE5501"/>
  <c r="AF5501"/>
  <c r="F5503"/>
  <c r="H5503"/>
  <c r="AC5503"/>
  <c r="AD5503" s="1"/>
  <c r="AE5503"/>
  <c r="AF5503"/>
  <c r="F5504"/>
  <c r="H5504"/>
  <c r="AC5504"/>
  <c r="AD5504" s="1"/>
  <c r="AE5504"/>
  <c r="AF5504"/>
  <c r="F5505"/>
  <c r="H5505"/>
  <c r="AC5505"/>
  <c r="AD5505" s="1"/>
  <c r="AE5505"/>
  <c r="AF5505"/>
  <c r="F5506"/>
  <c r="H5506"/>
  <c r="AC5506"/>
  <c r="AD5506" s="1"/>
  <c r="AE5506"/>
  <c r="AF5506"/>
  <c r="F5507"/>
  <c r="H5507"/>
  <c r="AC5507"/>
  <c r="AD5507" s="1"/>
  <c r="AE5507"/>
  <c r="AF5507"/>
  <c r="H5509"/>
  <c r="AC5509"/>
  <c r="AD5509" s="1"/>
  <c r="AE5509"/>
  <c r="AF5509"/>
  <c r="H5510"/>
  <c r="AC5510"/>
  <c r="AD5510" s="1"/>
  <c r="AE5510"/>
  <c r="AF5510"/>
  <c r="H5511"/>
  <c r="AC5511"/>
  <c r="AD5511" s="1"/>
  <c r="AE5511"/>
  <c r="AF5511"/>
  <c r="H5512"/>
  <c r="AC5512"/>
  <c r="AD5512" s="1"/>
  <c r="AE5512"/>
  <c r="AF5512"/>
  <c r="H5513"/>
  <c r="AC5513"/>
  <c r="AD5513" s="1"/>
  <c r="AE5513"/>
  <c r="AF5513"/>
  <c r="H5514"/>
  <c r="AC5514"/>
  <c r="AD5514" s="1"/>
  <c r="AE5514"/>
  <c r="AF5514"/>
  <c r="H5515"/>
  <c r="AC5515"/>
  <c r="AD5515" s="1"/>
  <c r="AE5515"/>
  <c r="AF5515"/>
  <c r="H5516"/>
  <c r="AC5516"/>
  <c r="AD5516" s="1"/>
  <c r="AE5516"/>
  <c r="AF5516"/>
  <c r="H5517"/>
  <c r="AC5517"/>
  <c r="AD5517" s="1"/>
  <c r="AE5517"/>
  <c r="AF5517"/>
  <c r="H5518"/>
  <c r="AC5518"/>
  <c r="AD5518" s="1"/>
  <c r="AE5518"/>
  <c r="AF5518"/>
  <c r="H5519"/>
  <c r="AC5519"/>
  <c r="AD5519" s="1"/>
  <c r="AE5519"/>
  <c r="AF5519"/>
  <c r="H5520"/>
  <c r="AC5520"/>
  <c r="AD5520" s="1"/>
  <c r="AE5520"/>
  <c r="AF5520"/>
  <c r="H5521"/>
  <c r="AC5521"/>
  <c r="AD5521" s="1"/>
  <c r="AE5521"/>
  <c r="AF5521"/>
  <c r="H5522"/>
  <c r="AC5522"/>
  <c r="AD5522" s="1"/>
  <c r="AE5522"/>
  <c r="AF5522"/>
  <c r="F5523"/>
  <c r="AC5523"/>
  <c r="AD5523" s="1"/>
  <c r="AE5523"/>
  <c r="AF5523"/>
  <c r="F5524"/>
  <c r="H5524"/>
  <c r="AC5524"/>
  <c r="AD5524" s="1"/>
  <c r="AE5524"/>
  <c r="AF5524"/>
  <c r="F5525"/>
  <c r="AC5525"/>
  <c r="AD5525" s="1"/>
  <c r="AE5525"/>
  <c r="AF5525"/>
  <c r="F5526"/>
  <c r="AC5526"/>
  <c r="AD5526" s="1"/>
  <c r="AE5526"/>
  <c r="AF5526"/>
  <c r="F5527"/>
  <c r="AC5527"/>
  <c r="AD5527" s="1"/>
  <c r="AE5527"/>
  <c r="AF5527"/>
  <c r="F5528"/>
  <c r="AC5528"/>
  <c r="AD5528" s="1"/>
  <c r="AE5528"/>
  <c r="AF5528"/>
  <c r="F5529"/>
  <c r="AC5529"/>
  <c r="AD5529" s="1"/>
  <c r="AE5529"/>
  <c r="AF5529"/>
  <c r="F5531"/>
  <c r="H5531"/>
  <c r="AC5531"/>
  <c r="AD5531" s="1"/>
  <c r="AE5531"/>
  <c r="AF5531"/>
  <c r="F5533"/>
  <c r="H5533"/>
  <c r="AC5533"/>
  <c r="AD5533" s="1"/>
  <c r="AE5533"/>
  <c r="AF5533"/>
  <c r="AG5533" s="1"/>
  <c r="F5534"/>
  <c r="H5534"/>
  <c r="AC5534"/>
  <c r="AD5534" s="1"/>
  <c r="AE5534"/>
  <c r="AF5534"/>
  <c r="AG5534" s="1"/>
  <c r="F5535"/>
  <c r="AC5535"/>
  <c r="AD5535" s="1"/>
  <c r="AE5535"/>
  <c r="AF5535"/>
  <c r="F5536"/>
  <c r="AC5536"/>
  <c r="AD5536" s="1"/>
  <c r="AE5536"/>
  <c r="AF5536"/>
  <c r="F5537"/>
  <c r="AC5537"/>
  <c r="AD5537" s="1"/>
  <c r="AE5537"/>
  <c r="AF5537"/>
  <c r="F5538"/>
  <c r="AC5538"/>
  <c r="AD5538" s="1"/>
  <c r="AE5538"/>
  <c r="AF5538"/>
  <c r="F5539"/>
  <c r="AC5539"/>
  <c r="AD5539" s="1"/>
  <c r="AE5539"/>
  <c r="AF5539"/>
  <c r="F5540"/>
  <c r="AC5540"/>
  <c r="AD5540" s="1"/>
  <c r="AE5540"/>
  <c r="AF5540"/>
  <c r="AG5540" s="1"/>
  <c r="F5541"/>
  <c r="AC5541"/>
  <c r="AD5541" s="1"/>
  <c r="AE5541"/>
  <c r="AF5541"/>
  <c r="F5542"/>
  <c r="AC5542"/>
  <c r="AD5542" s="1"/>
  <c r="AE5542"/>
  <c r="AF5542"/>
  <c r="AG5542" s="1"/>
  <c r="F5543"/>
  <c r="AC5543"/>
  <c r="AD5543" s="1"/>
  <c r="AE5543"/>
  <c r="AF5543"/>
  <c r="F5544"/>
  <c r="AC5544"/>
  <c r="AD5544" s="1"/>
  <c r="AE5544"/>
  <c r="AF5544"/>
  <c r="AG5544" s="1"/>
  <c r="F5545"/>
  <c r="H5545"/>
  <c r="AC5545"/>
  <c r="AD5545" s="1"/>
  <c r="AE5545"/>
  <c r="AF5545"/>
  <c r="F5546"/>
  <c r="H5546"/>
  <c r="AC5546"/>
  <c r="AD5546" s="1"/>
  <c r="AE5546"/>
  <c r="AF5546"/>
  <c r="F5547"/>
  <c r="AC5547"/>
  <c r="AD5547" s="1"/>
  <c r="AE5547"/>
  <c r="AF5547"/>
  <c r="AD5548"/>
  <c r="AE5548"/>
  <c r="AF5548"/>
  <c r="AG5548" s="1"/>
  <c r="H5549"/>
  <c r="AC5549"/>
  <c r="AD5549" s="1"/>
  <c r="AE5549"/>
  <c r="AF5549"/>
  <c r="H5550"/>
  <c r="AC5550"/>
  <c r="AD5550" s="1"/>
  <c r="AE5550"/>
  <c r="AF5550"/>
  <c r="H5551"/>
  <c r="AC5551"/>
  <c r="AD5551" s="1"/>
  <c r="AE5551"/>
  <c r="AF5551"/>
  <c r="H5552"/>
  <c r="AC5552"/>
  <c r="AD5552" s="1"/>
  <c r="AE5552"/>
  <c r="AF5552"/>
  <c r="H5553"/>
  <c r="AC5553"/>
  <c r="AD5553" s="1"/>
  <c r="AE5553"/>
  <c r="AF5553"/>
  <c r="H5554"/>
  <c r="AC5554"/>
  <c r="AD5554" s="1"/>
  <c r="AE5554"/>
  <c r="AF5554"/>
  <c r="H5555"/>
  <c r="AC5555"/>
  <c r="AD5555" s="1"/>
  <c r="AE5555"/>
  <c r="AF5555"/>
  <c r="F5556"/>
  <c r="H5556"/>
  <c r="AC5556"/>
  <c r="AD5556" s="1"/>
  <c r="AE5556"/>
  <c r="AF5556"/>
  <c r="F5557"/>
  <c r="H5557"/>
  <c r="AC5557"/>
  <c r="AD5557" s="1"/>
  <c r="AE5557"/>
  <c r="AF5557"/>
  <c r="F5558"/>
  <c r="AC5558"/>
  <c r="AD5558" s="1"/>
  <c r="AE5558"/>
  <c r="AF5558"/>
  <c r="F5559"/>
  <c r="AC5559"/>
  <c r="AD5559" s="1"/>
  <c r="AE5559"/>
  <c r="AF5559"/>
  <c r="F5560"/>
  <c r="H5560"/>
  <c r="AC5560"/>
  <c r="AD5560" s="1"/>
  <c r="AE5560"/>
  <c r="AF5560"/>
  <c r="AG5560" s="1"/>
  <c r="F5561"/>
  <c r="H5561"/>
  <c r="AC5561"/>
  <c r="AD5561" s="1"/>
  <c r="AE5561"/>
  <c r="AF5561"/>
  <c r="F5562"/>
  <c r="H5562"/>
  <c r="AC5562"/>
  <c r="AD5562" s="1"/>
  <c r="AE5562"/>
  <c r="AF5562"/>
  <c r="F5563"/>
  <c r="H5563"/>
  <c r="AC5563"/>
  <c r="AD5563" s="1"/>
  <c r="AE5563"/>
  <c r="AF5563"/>
  <c r="F5564"/>
  <c r="AC5564"/>
  <c r="AD5564" s="1"/>
  <c r="AE5564"/>
  <c r="AF5564"/>
  <c r="F5565"/>
  <c r="H5565"/>
  <c r="AC5565"/>
  <c r="AD5565" s="1"/>
  <c r="AE5565"/>
  <c r="AF5565"/>
  <c r="F5567"/>
  <c r="H5567"/>
  <c r="AC5567"/>
  <c r="AD5567" s="1"/>
  <c r="AE5567"/>
  <c r="AF5567"/>
  <c r="F5568"/>
  <c r="H5568"/>
  <c r="AC5568"/>
  <c r="AD5568" s="1"/>
  <c r="AE5568"/>
  <c r="AF5568"/>
  <c r="AG5568" s="1"/>
  <c r="F5569"/>
  <c r="H5569"/>
  <c r="AC5569"/>
  <c r="AD5569" s="1"/>
  <c r="AE5569"/>
  <c r="AF5569"/>
  <c r="AG5569" s="1"/>
  <c r="F5570"/>
  <c r="H5570"/>
  <c r="AC5570"/>
  <c r="AD5570" s="1"/>
  <c r="AE5570"/>
  <c r="AF5570"/>
  <c r="F5571"/>
  <c r="H5571"/>
  <c r="AC5571"/>
  <c r="AD5571" s="1"/>
  <c r="AE5571"/>
  <c r="AF5571"/>
  <c r="F5572"/>
  <c r="H5572"/>
  <c r="AC5572"/>
  <c r="AD5572" s="1"/>
  <c r="AE5572"/>
  <c r="AF5572"/>
  <c r="F5573"/>
  <c r="H5573"/>
  <c r="AC5573"/>
  <c r="AD5573" s="1"/>
  <c r="AE5573"/>
  <c r="AF5573"/>
  <c r="F5574"/>
  <c r="H5574"/>
  <c r="AC5574"/>
  <c r="AD5574" s="1"/>
  <c r="AE5574"/>
  <c r="AF5574"/>
  <c r="F5575"/>
  <c r="AC5575"/>
  <c r="AD5575" s="1"/>
  <c r="AE5575"/>
  <c r="AF5575"/>
  <c r="F5576"/>
  <c r="H5576"/>
  <c r="AC5576"/>
  <c r="AD5576" s="1"/>
  <c r="AE5576"/>
  <c r="AF5576"/>
  <c r="F5577"/>
  <c r="AC5577"/>
  <c r="AD5577" s="1"/>
  <c r="AE5577"/>
  <c r="AF5577"/>
  <c r="H5578"/>
  <c r="AC5578"/>
  <c r="AD5578" s="1"/>
  <c r="AE5578"/>
  <c r="AF5578"/>
  <c r="H5579"/>
  <c r="AC5579"/>
  <c r="AD5579" s="1"/>
  <c r="AE5579"/>
  <c r="AF5579"/>
  <c r="F5580"/>
  <c r="H5580"/>
  <c r="AC5580"/>
  <c r="AD5580" s="1"/>
  <c r="AE5580"/>
  <c r="AF5580"/>
  <c r="F5581"/>
  <c r="H5581"/>
  <c r="AC5581"/>
  <c r="AD5581" s="1"/>
  <c r="AE5581"/>
  <c r="AF5581"/>
  <c r="H5582"/>
  <c r="AC5582"/>
  <c r="AD5582" s="1"/>
  <c r="AE5582"/>
  <c r="AF5582"/>
  <c r="F5583"/>
  <c r="H5583"/>
  <c r="AC5583"/>
  <c r="AD5583" s="1"/>
  <c r="AE5583"/>
  <c r="AF5583"/>
  <c r="F5584"/>
  <c r="H5584"/>
  <c r="AC5584"/>
  <c r="AD5584" s="1"/>
  <c r="AE5584"/>
  <c r="AF5584"/>
  <c r="F5585"/>
  <c r="H5585"/>
  <c r="AC5585"/>
  <c r="AD5585" s="1"/>
  <c r="AE5585"/>
  <c r="AF5585"/>
  <c r="F5586"/>
  <c r="H5586"/>
  <c r="AC5586"/>
  <c r="AD5586" s="1"/>
  <c r="AE5586"/>
  <c r="AF5586"/>
  <c r="F5587"/>
  <c r="H5587"/>
  <c r="AC5587"/>
  <c r="AD5587" s="1"/>
  <c r="AE5587"/>
  <c r="AF5587"/>
  <c r="F5588"/>
  <c r="H5588"/>
  <c r="AC5588"/>
  <c r="AD5588" s="1"/>
  <c r="AE5588"/>
  <c r="AF5588"/>
  <c r="F5589"/>
  <c r="H5589"/>
  <c r="AC5589"/>
  <c r="AD5589" s="1"/>
  <c r="AE5589"/>
  <c r="AF5589"/>
  <c r="F5590"/>
  <c r="H5590"/>
  <c r="AC5590"/>
  <c r="AD5590" s="1"/>
  <c r="AE5590"/>
  <c r="AF5590"/>
  <c r="F5591"/>
  <c r="H5591"/>
  <c r="AC5591"/>
  <c r="AD5591" s="1"/>
  <c r="AE5591"/>
  <c r="AF5591"/>
  <c r="F5592"/>
  <c r="H5592"/>
  <c r="AC5592"/>
  <c r="AD5592" s="1"/>
  <c r="AE5592"/>
  <c r="AF5592"/>
  <c r="H5593"/>
  <c r="AC5593"/>
  <c r="AD5593" s="1"/>
  <c r="AE5593"/>
  <c r="AF5593"/>
  <c r="H5594"/>
  <c r="AC5594"/>
  <c r="AD5594" s="1"/>
  <c r="AE5594"/>
  <c r="AF5594"/>
  <c r="H5595"/>
  <c r="AC5595"/>
  <c r="AD5595" s="1"/>
  <c r="AE5595"/>
  <c r="AF5595"/>
  <c r="H5596"/>
  <c r="AC5596"/>
  <c r="AD5596" s="1"/>
  <c r="AE5596"/>
  <c r="AF5596"/>
  <c r="F5597"/>
  <c r="H5597"/>
  <c r="AC5597"/>
  <c r="AD5597" s="1"/>
  <c r="AE5597"/>
  <c r="AF5597"/>
  <c r="H5598"/>
  <c r="AC5598"/>
  <c r="AD5598" s="1"/>
  <c r="AE5598"/>
  <c r="AF5598"/>
  <c r="H5599"/>
  <c r="AC5599"/>
  <c r="AD5599" s="1"/>
  <c r="AE5599"/>
  <c r="AF5599"/>
  <c r="H5600"/>
  <c r="AC5600"/>
  <c r="AD5600" s="1"/>
  <c r="AE5600"/>
  <c r="AF5600"/>
  <c r="F5601"/>
  <c r="H5601"/>
  <c r="AC5601"/>
  <c r="AD5601" s="1"/>
  <c r="AE5601"/>
  <c r="AF5601"/>
  <c r="F5602"/>
  <c r="H5602"/>
  <c r="AC5602"/>
  <c r="AD5602" s="1"/>
  <c r="AE5602"/>
  <c r="AF5602"/>
  <c r="F5603"/>
  <c r="H5603"/>
  <c r="AC5603"/>
  <c r="AD5603" s="1"/>
  <c r="AE5603"/>
  <c r="AF5603"/>
  <c r="F5604"/>
  <c r="H5604"/>
  <c r="AC5604"/>
  <c r="AD5604" s="1"/>
  <c r="AE5604"/>
  <c r="AF5604"/>
  <c r="H5605"/>
  <c r="AC5605"/>
  <c r="AD5605" s="1"/>
  <c r="AE5605"/>
  <c r="AF5605"/>
  <c r="F5606"/>
  <c r="H5606"/>
  <c r="AC5606"/>
  <c r="AD5606" s="1"/>
  <c r="AE5606"/>
  <c r="AF5606"/>
  <c r="H5607"/>
  <c r="AC5607"/>
  <c r="AD5607" s="1"/>
  <c r="AE5607"/>
  <c r="AF5607"/>
  <c r="H5608"/>
  <c r="AC5608"/>
  <c r="AD5608" s="1"/>
  <c r="AE5608"/>
  <c r="AF5608"/>
  <c r="H5609"/>
  <c r="AC5609"/>
  <c r="AD5609" s="1"/>
  <c r="AE5609"/>
  <c r="AF5609"/>
  <c r="H5610"/>
  <c r="AC5610"/>
  <c r="AD5610" s="1"/>
  <c r="AE5610"/>
  <c r="AF5610"/>
  <c r="H5611"/>
  <c r="AC5611"/>
  <c r="AD5611" s="1"/>
  <c r="AE5611"/>
  <c r="AF5611"/>
  <c r="F5612"/>
  <c r="H5612"/>
  <c r="AC5612"/>
  <c r="AD5612" s="1"/>
  <c r="AE5612"/>
  <c r="AF5612"/>
  <c r="F5613"/>
  <c r="H5613"/>
  <c r="AC5613"/>
  <c r="AD5613" s="1"/>
  <c r="AE5613"/>
  <c r="AF5613"/>
  <c r="AG5613" s="1"/>
  <c r="F5614"/>
  <c r="H5614"/>
  <c r="AC5614"/>
  <c r="AD5614" s="1"/>
  <c r="AE5614"/>
  <c r="AF5614"/>
  <c r="AG5614" s="1"/>
  <c r="F5615"/>
  <c r="H5615"/>
  <c r="AC5615"/>
  <c r="AD5615" s="1"/>
  <c r="AE5615"/>
  <c r="AF5615"/>
  <c r="F5616"/>
  <c r="H5616"/>
  <c r="AC5616"/>
  <c r="AD5616" s="1"/>
  <c r="AE5616"/>
  <c r="AF5616"/>
  <c r="AG5616" s="1"/>
  <c r="F5617"/>
  <c r="H5617"/>
  <c r="AC5617"/>
  <c r="AD5617" s="1"/>
  <c r="AE5617"/>
  <c r="AF5617"/>
  <c r="F5618"/>
  <c r="H5618"/>
  <c r="AC5618"/>
  <c r="AD5618" s="1"/>
  <c r="AE5618"/>
  <c r="AF5618"/>
  <c r="F5619"/>
  <c r="H5619"/>
  <c r="AC5619"/>
  <c r="AD5619" s="1"/>
  <c r="AE5619"/>
  <c r="AF5619"/>
  <c r="F5620"/>
  <c r="H5620"/>
  <c r="AC5620"/>
  <c r="AD5620" s="1"/>
  <c r="AE5620"/>
  <c r="AF5620"/>
  <c r="F5621"/>
  <c r="H5621"/>
  <c r="AC5621"/>
  <c r="AD5621" s="1"/>
  <c r="AE5621"/>
  <c r="AF5621"/>
  <c r="AG5621" s="1"/>
  <c r="F5622"/>
  <c r="H5622"/>
  <c r="AC5622"/>
  <c r="AD5622" s="1"/>
  <c r="AE5622"/>
  <c r="AF5622"/>
  <c r="F5623"/>
  <c r="H5623"/>
  <c r="AC5623"/>
  <c r="AD5623" s="1"/>
  <c r="AE5623"/>
  <c r="AF5623"/>
  <c r="H5624"/>
  <c r="AC5624"/>
  <c r="AD5624" s="1"/>
  <c r="AE5624"/>
  <c r="AF5624"/>
  <c r="H5625"/>
  <c r="AC5625"/>
  <c r="AD5625" s="1"/>
  <c r="AE5625"/>
  <c r="AF5625"/>
  <c r="H5626"/>
  <c r="AC5626"/>
  <c r="AD5626" s="1"/>
  <c r="AE5626"/>
  <c r="AF5626"/>
  <c r="H5627"/>
  <c r="AC5627"/>
  <c r="AD5627" s="1"/>
  <c r="AE5627"/>
  <c r="AF5627"/>
  <c r="H5628"/>
  <c r="AC5628"/>
  <c r="AD5628" s="1"/>
  <c r="AE5628"/>
  <c r="AF5628"/>
  <c r="H5629"/>
  <c r="AC5629"/>
  <c r="AD5629" s="1"/>
  <c r="AE5629"/>
  <c r="AF5629"/>
  <c r="H5630"/>
  <c r="AC5630"/>
  <c r="AD5630" s="1"/>
  <c r="AE5630"/>
  <c r="AF5630"/>
  <c r="H5631"/>
  <c r="AC5631"/>
  <c r="AD5631" s="1"/>
  <c r="AE5631"/>
  <c r="AF5631"/>
  <c r="H5632"/>
  <c r="AC5632"/>
  <c r="AD5632" s="1"/>
  <c r="AE5632"/>
  <c r="AF5632"/>
  <c r="F5633"/>
  <c r="H5633"/>
  <c r="AC5633"/>
  <c r="AD5633" s="1"/>
  <c r="AE5633"/>
  <c r="AF5633"/>
  <c r="F5634"/>
  <c r="H5634"/>
  <c r="AC5634"/>
  <c r="AD5634" s="1"/>
  <c r="AE5634"/>
  <c r="AF5634"/>
  <c r="AG5634" s="1"/>
  <c r="F5635"/>
  <c r="H5635"/>
  <c r="AC5635"/>
  <c r="AD5635" s="1"/>
  <c r="AE5635"/>
  <c r="AF5635"/>
  <c r="F5636"/>
  <c r="H5636"/>
  <c r="AC5636"/>
  <c r="AD5636" s="1"/>
  <c r="AE5636"/>
  <c r="AF5636"/>
  <c r="AG5636" s="1"/>
  <c r="H5637"/>
  <c r="AC5637"/>
  <c r="AD5637" s="1"/>
  <c r="AE5637"/>
  <c r="AF5637"/>
  <c r="F5638"/>
  <c r="H5638"/>
  <c r="AC5638"/>
  <c r="AD5638" s="1"/>
  <c r="AE5638"/>
  <c r="AF5638"/>
  <c r="H5639"/>
  <c r="AC5639"/>
  <c r="AD5639" s="1"/>
  <c r="AE5639"/>
  <c r="AF5639"/>
  <c r="H5640"/>
  <c r="AC5640"/>
  <c r="AD5640" s="1"/>
  <c r="AE5640"/>
  <c r="AF5640"/>
  <c r="H5641"/>
  <c r="AC5641"/>
  <c r="AD5641" s="1"/>
  <c r="AE5641"/>
  <c r="AF5641"/>
  <c r="F5642"/>
  <c r="H5642"/>
  <c r="AC5642"/>
  <c r="AD5642" s="1"/>
  <c r="AE5642"/>
  <c r="AF5642"/>
  <c r="H5643"/>
  <c r="AC5643"/>
  <c r="AD5643" s="1"/>
  <c r="AE5643"/>
  <c r="AF5643"/>
  <c r="F5644"/>
  <c r="H5644"/>
  <c r="AC5644"/>
  <c r="AD5644" s="1"/>
  <c r="AE5644"/>
  <c r="AF5644"/>
  <c r="F5645"/>
  <c r="H5645"/>
  <c r="AC5645"/>
  <c r="AD5645" s="1"/>
  <c r="AE5645"/>
  <c r="AF5645"/>
  <c r="H5646"/>
  <c r="AC5646"/>
  <c r="AD5646" s="1"/>
  <c r="AE5646"/>
  <c r="AF5646"/>
  <c r="F5647"/>
  <c r="H5647"/>
  <c r="AC5647"/>
  <c r="AD5647" s="1"/>
  <c r="AE5647"/>
  <c r="AF5647"/>
  <c r="F5648"/>
  <c r="H5648"/>
  <c r="AC5648"/>
  <c r="AD5648" s="1"/>
  <c r="AE5648"/>
  <c r="AF5648"/>
  <c r="F5649"/>
  <c r="H5649"/>
  <c r="AC5649"/>
  <c r="AD5649" s="1"/>
  <c r="AE5649"/>
  <c r="AF5649"/>
  <c r="F5650"/>
  <c r="H5650"/>
  <c r="AC5650"/>
  <c r="AD5650" s="1"/>
  <c r="AE5650"/>
  <c r="AF5650"/>
  <c r="F5651"/>
  <c r="H5651"/>
  <c r="AC5651"/>
  <c r="AD5651" s="1"/>
  <c r="AE5651"/>
  <c r="AF5651"/>
  <c r="F5652"/>
  <c r="H5652"/>
  <c r="AC5652"/>
  <c r="AD5652" s="1"/>
  <c r="AE5652"/>
  <c r="AF5652"/>
  <c r="F5653"/>
  <c r="H5653"/>
  <c r="AC5653"/>
  <c r="AD5653" s="1"/>
  <c r="AE5653"/>
  <c r="AF5653"/>
  <c r="H5654"/>
  <c r="AC5654"/>
  <c r="AD5654" s="1"/>
  <c r="AE5654"/>
  <c r="AF5654"/>
  <c r="F5655"/>
  <c r="H5655"/>
  <c r="AC5655"/>
  <c r="AD5655" s="1"/>
  <c r="AE5655"/>
  <c r="AF5655"/>
  <c r="H5656"/>
  <c r="AC5656"/>
  <c r="AD5656" s="1"/>
  <c r="AE5656"/>
  <c r="AF5656"/>
  <c r="F5660"/>
  <c r="AC5660"/>
  <c r="AD5660" s="1"/>
  <c r="AE5660"/>
  <c r="AF5660"/>
  <c r="F5661"/>
  <c r="AC5661"/>
  <c r="AD5661" s="1"/>
  <c r="AE5661"/>
  <c r="AF5661"/>
  <c r="F5662"/>
  <c r="AC5662"/>
  <c r="AD5662" s="1"/>
  <c r="AE5662"/>
  <c r="AF5662"/>
  <c r="F5663"/>
  <c r="AC5663"/>
  <c r="AD5663" s="1"/>
  <c r="AE5663"/>
  <c r="AF5663"/>
  <c r="AG5663" s="1"/>
  <c r="F5664"/>
  <c r="AC5664"/>
  <c r="AD5664" s="1"/>
  <c r="AE5664"/>
  <c r="AF5664"/>
  <c r="F5665"/>
  <c r="AC5665"/>
  <c r="AD5665" s="1"/>
  <c r="AE5665"/>
  <c r="AF5665"/>
  <c r="F5666"/>
  <c r="AC5666"/>
  <c r="AD5666" s="1"/>
  <c r="AE5666"/>
  <c r="AF5666"/>
  <c r="F5667"/>
  <c r="AC5667"/>
  <c r="AD5667" s="1"/>
  <c r="AE5667"/>
  <c r="AF5667"/>
  <c r="F5668"/>
  <c r="AC5668"/>
  <c r="AD5668" s="1"/>
  <c r="AE5668"/>
  <c r="AF5668"/>
  <c r="F5669"/>
  <c r="AC5669"/>
  <c r="AD5669" s="1"/>
  <c r="AE5669"/>
  <c r="AF5669"/>
  <c r="F5670"/>
  <c r="AC5670"/>
  <c r="AD5670" s="1"/>
  <c r="AE5670"/>
  <c r="AF5670"/>
  <c r="F5671"/>
  <c r="AC5671"/>
  <c r="AD5671" s="1"/>
  <c r="AE5671"/>
  <c r="AF5671"/>
  <c r="F5672"/>
  <c r="AC5672"/>
  <c r="AD5672" s="1"/>
  <c r="AE5672"/>
  <c r="AF5672"/>
  <c r="F5673"/>
  <c r="AC5673"/>
  <c r="AD5673" s="1"/>
  <c r="AE5673"/>
  <c r="AF5673"/>
  <c r="F5674"/>
  <c r="AC5674"/>
  <c r="AD5674" s="1"/>
  <c r="AE5674"/>
  <c r="AF5674"/>
  <c r="AG5674" s="1"/>
  <c r="F5675"/>
  <c r="AC5675"/>
  <c r="AD5675" s="1"/>
  <c r="AE5675"/>
  <c r="AF5675"/>
  <c r="F5676"/>
  <c r="AC5676"/>
  <c r="AD5676" s="1"/>
  <c r="AE5676"/>
  <c r="AF5676"/>
  <c r="F5677"/>
  <c r="AC5677"/>
  <c r="AD5677" s="1"/>
  <c r="AE5677"/>
  <c r="AF5677"/>
  <c r="AG5677" s="1"/>
  <c r="F5678"/>
  <c r="AC5678"/>
  <c r="AD5678" s="1"/>
  <c r="AE5678"/>
  <c r="AF5678"/>
  <c r="F5679"/>
  <c r="AC5679"/>
  <c r="AD5679" s="1"/>
  <c r="AE5679"/>
  <c r="AF5679"/>
  <c r="F5680"/>
  <c r="AC5680"/>
  <c r="AD5680" s="1"/>
  <c r="AE5680"/>
  <c r="AF5680"/>
  <c r="F5681"/>
  <c r="AC5681"/>
  <c r="AD5681" s="1"/>
  <c r="AE5681"/>
  <c r="AF5681"/>
  <c r="F5682"/>
  <c r="AC5682"/>
  <c r="AD5682" s="1"/>
  <c r="AE5682"/>
  <c r="AF5682"/>
  <c r="F5683"/>
  <c r="AC5683"/>
  <c r="AD5683" s="1"/>
  <c r="AE5683"/>
  <c r="AF5683"/>
  <c r="F5684"/>
  <c r="AC5684"/>
  <c r="AD5684" s="1"/>
  <c r="AE5684"/>
  <c r="AF5684"/>
  <c r="F5685"/>
  <c r="AC5685"/>
  <c r="AD5685" s="1"/>
  <c r="AE5685"/>
  <c r="AF5685"/>
  <c r="F5686"/>
  <c r="AC5686"/>
  <c r="AD5686" s="1"/>
  <c r="AE5686"/>
  <c r="AF5686"/>
  <c r="F5687"/>
  <c r="AC5687"/>
  <c r="AD5687" s="1"/>
  <c r="AE5687"/>
  <c r="AF5687"/>
  <c r="AG5687" s="1"/>
  <c r="F5688"/>
  <c r="AC5688"/>
  <c r="AD5688" s="1"/>
  <c r="AE5688"/>
  <c r="AF5688"/>
  <c r="F5689"/>
  <c r="AC5689"/>
  <c r="AD5689" s="1"/>
  <c r="AE5689"/>
  <c r="AF5689"/>
  <c r="F5690"/>
  <c r="AC5690"/>
  <c r="AD5690" s="1"/>
  <c r="AE5690"/>
  <c r="AF5690"/>
  <c r="F5691"/>
  <c r="AC5691"/>
  <c r="AD5691" s="1"/>
  <c r="AE5691"/>
  <c r="AF5691"/>
  <c r="AG5691" s="1"/>
  <c r="F5692"/>
  <c r="AC5692"/>
  <c r="AD5692" s="1"/>
  <c r="AE5692"/>
  <c r="AF5692"/>
  <c r="F5693"/>
  <c r="AC5693"/>
  <c r="AD5693" s="1"/>
  <c r="AE5693"/>
  <c r="AF5693"/>
  <c r="F5696"/>
  <c r="AC5696"/>
  <c r="AD5696" s="1"/>
  <c r="AE5696"/>
  <c r="AF5696"/>
  <c r="F5697"/>
  <c r="AC5697"/>
  <c r="AD5697" s="1"/>
  <c r="AE5697"/>
  <c r="AF5697"/>
  <c r="F5698"/>
  <c r="AC5698"/>
  <c r="AD5698" s="1"/>
  <c r="AE5698"/>
  <c r="AF5698"/>
  <c r="F5699"/>
  <c r="AC5699"/>
  <c r="AD5699" s="1"/>
  <c r="AE5699"/>
  <c r="AF5699"/>
  <c r="F5700"/>
  <c r="AC5700"/>
  <c r="AD5700" s="1"/>
  <c r="AE5700"/>
  <c r="AF5700"/>
  <c r="F5701"/>
  <c r="AC5701"/>
  <c r="AD5701" s="1"/>
  <c r="AE5701"/>
  <c r="AF5701"/>
  <c r="F5702"/>
  <c r="AC5702"/>
  <c r="AD5702" s="1"/>
  <c r="AE5702"/>
  <c r="AF5702"/>
  <c r="F5703"/>
  <c r="AC5703"/>
  <c r="AD5703" s="1"/>
  <c r="AE5703"/>
  <c r="AF5703"/>
  <c r="F5704"/>
  <c r="AC5704"/>
  <c r="AD5704" s="1"/>
  <c r="AE5704"/>
  <c r="AF5704"/>
  <c r="F5705"/>
  <c r="AC5705"/>
  <c r="AD5705" s="1"/>
  <c r="AE5705"/>
  <c r="AF5705"/>
  <c r="F5706"/>
  <c r="AC5706"/>
  <c r="AD5706" s="1"/>
  <c r="AE5706"/>
  <c r="AF5706"/>
  <c r="F5707"/>
  <c r="AC5707"/>
  <c r="AD5707" s="1"/>
  <c r="AE5707"/>
  <c r="AF5707"/>
  <c r="F5708"/>
  <c r="AC5708"/>
  <c r="AD5708" s="1"/>
  <c r="AE5708"/>
  <c r="AF5708"/>
  <c r="AG5708" s="1"/>
  <c r="F5709"/>
  <c r="AC5709"/>
  <c r="AD5709" s="1"/>
  <c r="AE5709"/>
  <c r="AF5709"/>
  <c r="F5710"/>
  <c r="AC5710"/>
  <c r="AD5710" s="1"/>
  <c r="AE5710"/>
  <c r="AF5710"/>
  <c r="F5711"/>
  <c r="AC5711"/>
  <c r="AD5711" s="1"/>
  <c r="AE5711"/>
  <c r="AF5711"/>
  <c r="F5712"/>
  <c r="AC5712"/>
  <c r="AD5712" s="1"/>
  <c r="AE5712"/>
  <c r="AF5712"/>
  <c r="F5713"/>
  <c r="AC5713"/>
  <c r="AD5713" s="1"/>
  <c r="AE5713"/>
  <c r="AF5713"/>
  <c r="F5714"/>
  <c r="AC5714"/>
  <c r="AD5714" s="1"/>
  <c r="AE5714"/>
  <c r="AF5714"/>
  <c r="F5715"/>
  <c r="AC5715"/>
  <c r="AD5715" s="1"/>
  <c r="AE5715"/>
  <c r="AF5715"/>
  <c r="F5716"/>
  <c r="AC5716"/>
  <c r="AD5716" s="1"/>
  <c r="AE5716"/>
  <c r="AF5716"/>
  <c r="F5717"/>
  <c r="AC5717"/>
  <c r="AD5717" s="1"/>
  <c r="AE5717"/>
  <c r="AF5717"/>
  <c r="AG5717" s="1"/>
  <c r="F5718"/>
  <c r="AC5718"/>
  <c r="AD5718" s="1"/>
  <c r="AE5718"/>
  <c r="AF5718"/>
  <c r="F5719"/>
  <c r="AC5719"/>
  <c r="AD5719" s="1"/>
  <c r="AE5719"/>
  <c r="AF5719"/>
  <c r="F5720"/>
  <c r="AC5720"/>
  <c r="AD5720" s="1"/>
  <c r="AE5720"/>
  <c r="AF5720"/>
  <c r="F5721"/>
  <c r="AC5721"/>
  <c r="AD5721" s="1"/>
  <c r="AE5721"/>
  <c r="AF5721"/>
  <c r="F5722"/>
  <c r="AC5722"/>
  <c r="AD5722" s="1"/>
  <c r="AE5722"/>
  <c r="AF5722"/>
  <c r="F5723"/>
  <c r="AC5723"/>
  <c r="AD5723" s="1"/>
  <c r="AE5723"/>
  <c r="AF5723"/>
  <c r="F5724"/>
  <c r="AC5724"/>
  <c r="AD5724" s="1"/>
  <c r="AE5724"/>
  <c r="AF5724"/>
  <c r="F5725"/>
  <c r="AC5725"/>
  <c r="AD5725" s="1"/>
  <c r="AE5725"/>
  <c r="AF5725"/>
  <c r="F5726"/>
  <c r="AC5726"/>
  <c r="AD5726" s="1"/>
  <c r="AE5726"/>
  <c r="AF5726"/>
  <c r="F5727"/>
  <c r="AC5727"/>
  <c r="AD5727" s="1"/>
  <c r="AE5727"/>
  <c r="AF5727"/>
  <c r="F5730"/>
  <c r="AC5730"/>
  <c r="AD5730" s="1"/>
  <c r="AE5730"/>
  <c r="AF5730"/>
  <c r="F5731"/>
  <c r="AC5731"/>
  <c r="AD5731" s="1"/>
  <c r="AE5731"/>
  <c r="AF5731"/>
  <c r="F5732"/>
  <c r="AC5732"/>
  <c r="AD5732" s="1"/>
  <c r="AE5732"/>
  <c r="AF5732"/>
  <c r="F5735"/>
  <c r="AC5735"/>
  <c r="AD5735" s="1"/>
  <c r="AE5735"/>
  <c r="AF5735"/>
  <c r="F5736"/>
  <c r="AC5736"/>
  <c r="AD5736" s="1"/>
  <c r="AE5736"/>
  <c r="AF5736"/>
  <c r="F5737"/>
  <c r="AC5737"/>
  <c r="AD5737" s="1"/>
  <c r="AE5737"/>
  <c r="AF5737"/>
  <c r="F5738"/>
  <c r="AC5738"/>
  <c r="AD5738" s="1"/>
  <c r="AE5738"/>
  <c r="AF5738"/>
  <c r="F5739"/>
  <c r="AC5739"/>
  <c r="AD5739" s="1"/>
  <c r="AE5739"/>
  <c r="AF5739"/>
  <c r="F5740"/>
  <c r="AC5740"/>
  <c r="AD5740" s="1"/>
  <c r="AE5740"/>
  <c r="AF5740"/>
  <c r="F5741"/>
  <c r="AC5741"/>
  <c r="AD5741" s="1"/>
  <c r="AE5741"/>
  <c r="AF5741"/>
  <c r="F5742"/>
  <c r="AC5742"/>
  <c r="AD5742" s="1"/>
  <c r="AE5742"/>
  <c r="AF5742"/>
  <c r="F5743"/>
  <c r="AC5743"/>
  <c r="AD5743" s="1"/>
  <c r="AE5743"/>
  <c r="AF5743"/>
  <c r="AG5743" s="1"/>
  <c r="F5744"/>
  <c r="AC5744"/>
  <c r="AD5744" s="1"/>
  <c r="AE5744"/>
  <c r="AF5744"/>
  <c r="F5745"/>
  <c r="AC5745"/>
  <c r="AD5745" s="1"/>
  <c r="AE5745"/>
  <c r="AF5745"/>
  <c r="F5746"/>
  <c r="AC5746"/>
  <c r="AD5746" s="1"/>
  <c r="AE5746"/>
  <c r="AF5746"/>
  <c r="F5747"/>
  <c r="AC5747"/>
  <c r="AD5747" s="1"/>
  <c r="AE5747"/>
  <c r="AF5747"/>
  <c r="F5748"/>
  <c r="AC5748"/>
  <c r="AD5748" s="1"/>
  <c r="AE5748"/>
  <c r="AF5748"/>
  <c r="H5751"/>
  <c r="AC5751"/>
  <c r="AD5751" s="1"/>
  <c r="AE5751"/>
  <c r="AF5751"/>
  <c r="F5754"/>
  <c r="AC5754"/>
  <c r="AD5754" s="1"/>
  <c r="AE5754"/>
  <c r="AF5754"/>
  <c r="F5755"/>
  <c r="AC5755"/>
  <c r="AD5755" s="1"/>
  <c r="AE5755"/>
  <c r="AF5755"/>
  <c r="F5756"/>
  <c r="AC5756"/>
  <c r="AD5756" s="1"/>
  <c r="AE5756"/>
  <c r="AF5756"/>
  <c r="H5757"/>
  <c r="AC5757"/>
  <c r="AD5757" s="1"/>
  <c r="AE5757"/>
  <c r="AF5757"/>
  <c r="F5760"/>
  <c r="AC5760"/>
  <c r="AD5760" s="1"/>
  <c r="AE5760"/>
  <c r="AF5760"/>
  <c r="F5763"/>
  <c r="AC5763"/>
  <c r="AD5763" s="1"/>
  <c r="AE5763"/>
  <c r="AF5763"/>
  <c r="F5764"/>
  <c r="AC5764"/>
  <c r="AD5764" s="1"/>
  <c r="AE5764"/>
  <c r="AF5764"/>
  <c r="H5767"/>
  <c r="AC5767"/>
  <c r="AD5767" s="1"/>
  <c r="AE5767"/>
  <c r="AF5767"/>
  <c r="H5768"/>
  <c r="AC5768"/>
  <c r="AD5768" s="1"/>
  <c r="AE5768"/>
  <c r="AF5768"/>
  <c r="H5771"/>
  <c r="AC5771"/>
  <c r="AD5771" s="1"/>
  <c r="AE5771"/>
  <c r="AF5771"/>
  <c r="H5772"/>
  <c r="AC5772"/>
  <c r="AD5772" s="1"/>
  <c r="AE5772"/>
  <c r="AF5772"/>
  <c r="H5773"/>
  <c r="AC5773"/>
  <c r="AD5773" s="1"/>
  <c r="AE5773"/>
  <c r="AF5773"/>
  <c r="H5774"/>
  <c r="AC5774"/>
  <c r="AD5774" s="1"/>
  <c r="AE5774"/>
  <c r="AF5774"/>
  <c r="H5775"/>
  <c r="AC5775"/>
  <c r="AD5775" s="1"/>
  <c r="AE5775"/>
  <c r="AF5775"/>
  <c r="H5776"/>
  <c r="AC5776"/>
  <c r="AD5776" s="1"/>
  <c r="AE5776"/>
  <c r="AF5776"/>
  <c r="H5777"/>
  <c r="AC5777"/>
  <c r="AD5777" s="1"/>
  <c r="AE5777"/>
  <c r="AF5777"/>
  <c r="H5778"/>
  <c r="AC5778"/>
  <c r="AD5778" s="1"/>
  <c r="AE5778"/>
  <c r="AF5778"/>
  <c r="H5779"/>
  <c r="AC5779"/>
  <c r="AD5779" s="1"/>
  <c r="AE5779"/>
  <c r="AF5779"/>
  <c r="H5780"/>
  <c r="AC5780"/>
  <c r="AD5780" s="1"/>
  <c r="AE5780"/>
  <c r="AF5780"/>
  <c r="H5781"/>
  <c r="AC5781"/>
  <c r="AD5781" s="1"/>
  <c r="AE5781"/>
  <c r="AF5781"/>
  <c r="H5782"/>
  <c r="AC5782"/>
  <c r="AD5782" s="1"/>
  <c r="AE5782"/>
  <c r="AF5782"/>
  <c r="H5783"/>
  <c r="AC5783"/>
  <c r="AD5783" s="1"/>
  <c r="AE5783"/>
  <c r="AF5783"/>
  <c r="H5784"/>
  <c r="AC5784"/>
  <c r="AD5784" s="1"/>
  <c r="AE5784"/>
  <c r="AF5784"/>
  <c r="H5785"/>
  <c r="AC5785"/>
  <c r="AD5785" s="1"/>
  <c r="AE5785"/>
  <c r="AF5785"/>
  <c r="H5786"/>
  <c r="AC5786"/>
  <c r="AD5786" s="1"/>
  <c r="AE5786"/>
  <c r="AF5786"/>
  <c r="H5787"/>
  <c r="AC5787"/>
  <c r="AD5787" s="1"/>
  <c r="AE5787"/>
  <c r="AF5787"/>
  <c r="H5788"/>
  <c r="AC5788"/>
  <c r="AD5788" s="1"/>
  <c r="AE5788"/>
  <c r="AF5788"/>
  <c r="H5791"/>
  <c r="AC5791"/>
  <c r="AD5791" s="1"/>
  <c r="AE5791"/>
  <c r="AF5791"/>
  <c r="H5792"/>
  <c r="AC5792"/>
  <c r="AD5792" s="1"/>
  <c r="AE5792"/>
  <c r="AF5792"/>
  <c r="H5793"/>
  <c r="AC5793"/>
  <c r="AD5793" s="1"/>
  <c r="AE5793"/>
  <c r="AF5793"/>
  <c r="H5794"/>
  <c r="AC5794"/>
  <c r="AD5794" s="1"/>
  <c r="AE5794"/>
  <c r="AF5794"/>
  <c r="AG5794" s="1"/>
  <c r="H5795"/>
  <c r="AC5795"/>
  <c r="AD5795" s="1"/>
  <c r="AE5795"/>
  <c r="AF5795"/>
  <c r="H5796"/>
  <c r="AC5796"/>
  <c r="AD5796" s="1"/>
  <c r="AE5796"/>
  <c r="AF5796"/>
  <c r="H5797"/>
  <c r="AC5797"/>
  <c r="AD5797" s="1"/>
  <c r="AE5797"/>
  <c r="AF5797"/>
  <c r="H5798"/>
  <c r="AC5798"/>
  <c r="AD5798" s="1"/>
  <c r="AE5798"/>
  <c r="AF5798"/>
  <c r="H5801"/>
  <c r="AC5801"/>
  <c r="AD5801" s="1"/>
  <c r="AE5801"/>
  <c r="AF5801"/>
  <c r="H5802"/>
  <c r="AC5802"/>
  <c r="AD5802" s="1"/>
  <c r="AE5802"/>
  <c r="AF5802"/>
  <c r="H5803"/>
  <c r="AC5803"/>
  <c r="AD5803" s="1"/>
  <c r="AE5803"/>
  <c r="AF5803"/>
  <c r="H5804"/>
  <c r="AC5804"/>
  <c r="AD5804" s="1"/>
  <c r="AE5804"/>
  <c r="AF5804"/>
  <c r="H5805"/>
  <c r="AC5805"/>
  <c r="AD5805" s="1"/>
  <c r="AE5805"/>
  <c r="AF5805"/>
  <c r="H5806"/>
  <c r="AC5806"/>
  <c r="AD5806" s="1"/>
  <c r="AE5806"/>
  <c r="AF5806"/>
  <c r="H5807"/>
  <c r="AC5807"/>
  <c r="AD5807" s="1"/>
  <c r="AE5807"/>
  <c r="AF5807"/>
  <c r="H5808"/>
  <c r="AC5808"/>
  <c r="AD5808" s="1"/>
  <c r="AE5808"/>
  <c r="AF5808"/>
  <c r="H5809"/>
  <c r="AC5809"/>
  <c r="AD5809" s="1"/>
  <c r="AE5809"/>
  <c r="AF5809"/>
  <c r="H5810"/>
  <c r="AC5810"/>
  <c r="AD5810" s="1"/>
  <c r="AE5810"/>
  <c r="AF5810"/>
  <c r="H5811"/>
  <c r="AC5811"/>
  <c r="AD5811" s="1"/>
  <c r="AE5811"/>
  <c r="AF5811"/>
  <c r="AG5811" s="1"/>
  <c r="H5812"/>
  <c r="AC5812"/>
  <c r="AD5812" s="1"/>
  <c r="AE5812"/>
  <c r="AF5812"/>
  <c r="H5813"/>
  <c r="AC5813"/>
  <c r="AD5813" s="1"/>
  <c r="AE5813"/>
  <c r="AF5813"/>
  <c r="H5814"/>
  <c r="AC5814"/>
  <c r="AD5814" s="1"/>
  <c r="AE5814"/>
  <c r="AF5814"/>
  <c r="H5815"/>
  <c r="AC5815"/>
  <c r="AD5815" s="1"/>
  <c r="AE5815"/>
  <c r="AF5815"/>
  <c r="H5816"/>
  <c r="AC5816"/>
  <c r="AD5816" s="1"/>
  <c r="AE5816"/>
  <c r="AF5816"/>
  <c r="F5819"/>
  <c r="AC5819"/>
  <c r="AD5819" s="1"/>
  <c r="AE5819"/>
  <c r="AF5819"/>
  <c r="F5820"/>
  <c r="AC5820"/>
  <c r="AD5820" s="1"/>
  <c r="AE5820"/>
  <c r="AF5820"/>
  <c r="F5821"/>
  <c r="AC5821"/>
  <c r="AD5821" s="1"/>
  <c r="AE5821"/>
  <c r="AF5821"/>
  <c r="F5822"/>
  <c r="AC5822"/>
  <c r="AD5822" s="1"/>
  <c r="AE5822"/>
  <c r="AF5822"/>
  <c r="F5823"/>
  <c r="AC5823"/>
  <c r="AD5823" s="1"/>
  <c r="AE5823"/>
  <c r="AF5823"/>
  <c r="F5824"/>
  <c r="AC5824"/>
  <c r="AD5824" s="1"/>
  <c r="AE5824"/>
  <c r="AF5824"/>
  <c r="F5825"/>
  <c r="AC5825"/>
  <c r="AD5825" s="1"/>
  <c r="AE5825"/>
  <c r="AF5825"/>
  <c r="F5826"/>
  <c r="AC5826"/>
  <c r="AD5826" s="1"/>
  <c r="AE5826"/>
  <c r="AF5826"/>
  <c r="F5827"/>
  <c r="AC5827"/>
  <c r="AD5827" s="1"/>
  <c r="AE5827"/>
  <c r="AF5827"/>
  <c r="F5828"/>
  <c r="AC5828"/>
  <c r="AD5828" s="1"/>
  <c r="AE5828"/>
  <c r="AF5828"/>
  <c r="F5829"/>
  <c r="AC5829"/>
  <c r="AD5829" s="1"/>
  <c r="AE5829"/>
  <c r="AF5829"/>
  <c r="F5830"/>
  <c r="AC5830"/>
  <c r="AD5830" s="1"/>
  <c r="AE5830"/>
  <c r="AF5830"/>
  <c r="F5831"/>
  <c r="AC5831"/>
  <c r="AD5831" s="1"/>
  <c r="AE5831"/>
  <c r="AF5831"/>
  <c r="F5832"/>
  <c r="AC5832"/>
  <c r="AD5832" s="1"/>
  <c r="AE5832"/>
  <c r="AF5832"/>
  <c r="F5833"/>
  <c r="AC5833"/>
  <c r="AD5833" s="1"/>
  <c r="AE5833"/>
  <c r="AF5833"/>
  <c r="F5834"/>
  <c r="AC5834"/>
  <c r="AD5834" s="1"/>
  <c r="AE5834"/>
  <c r="AF5834"/>
  <c r="F5835"/>
  <c r="AC5835"/>
  <c r="AD5835" s="1"/>
  <c r="AE5835"/>
  <c r="AF5835"/>
  <c r="F5838"/>
  <c r="AC5838"/>
  <c r="AD5838" s="1"/>
  <c r="AE5838"/>
  <c r="AF5838"/>
  <c r="F5839"/>
  <c r="AC5839"/>
  <c r="AD5839" s="1"/>
  <c r="AE5839"/>
  <c r="AF5839"/>
  <c r="F5840"/>
  <c r="AC5840"/>
  <c r="AD5840" s="1"/>
  <c r="AE5840"/>
  <c r="AF5840"/>
  <c r="F5841"/>
  <c r="AC5841"/>
  <c r="AD5841" s="1"/>
  <c r="AE5841"/>
  <c r="AF5841"/>
  <c r="H5842"/>
  <c r="AC5842"/>
  <c r="AD5842" s="1"/>
  <c r="AE5842"/>
  <c r="AF5842"/>
  <c r="F5843"/>
  <c r="AC5843"/>
  <c r="AD5843" s="1"/>
  <c r="AE5843"/>
  <c r="AF5843"/>
  <c r="F5844"/>
  <c r="AC5844"/>
  <c r="AD5844" s="1"/>
  <c r="AE5844"/>
  <c r="AF5844"/>
  <c r="F5845"/>
  <c r="AC5845"/>
  <c r="AD5845" s="1"/>
  <c r="AE5845"/>
  <c r="AF5845"/>
  <c r="F5846"/>
  <c r="AC5846"/>
  <c r="AD5846" s="1"/>
  <c r="AE5846"/>
  <c r="AF5846"/>
  <c r="F5847"/>
  <c r="AC5847"/>
  <c r="AD5847" s="1"/>
  <c r="AE5847"/>
  <c r="AF5847"/>
  <c r="F5848"/>
  <c r="AC5848"/>
  <c r="AD5848" s="1"/>
  <c r="AE5848"/>
  <c r="AF5848"/>
  <c r="F5849"/>
  <c r="AC5849"/>
  <c r="AD5849" s="1"/>
  <c r="AE5849"/>
  <c r="AF5849"/>
  <c r="F5850"/>
  <c r="AC5850"/>
  <c r="AD5850" s="1"/>
  <c r="AE5850"/>
  <c r="AF5850"/>
  <c r="H5851"/>
  <c r="AC5851"/>
  <c r="AD5851" s="1"/>
  <c r="AE5851"/>
  <c r="AF5851"/>
  <c r="H5852"/>
  <c r="AC5852"/>
  <c r="AD5852" s="1"/>
  <c r="AE5852"/>
  <c r="AF5852"/>
  <c r="F5853"/>
  <c r="AC5853"/>
  <c r="AD5853" s="1"/>
  <c r="AE5853"/>
  <c r="AF5853"/>
  <c r="H5854"/>
  <c r="AC5854"/>
  <c r="AD5854" s="1"/>
  <c r="AE5854"/>
  <c r="AF5854"/>
  <c r="AC5855"/>
  <c r="AD5855" s="1"/>
  <c r="AE5855"/>
  <c r="AF5855"/>
  <c r="F5856"/>
  <c r="AC5856"/>
  <c r="AD5856" s="1"/>
  <c r="AE5856"/>
  <c r="AF5856"/>
  <c r="F5857"/>
  <c r="AC5857"/>
  <c r="AD5857" s="1"/>
  <c r="AE5857"/>
  <c r="AF5857"/>
  <c r="F5858"/>
  <c r="AC5858"/>
  <c r="AD5858" s="1"/>
  <c r="AE5858"/>
  <c r="AF5858"/>
  <c r="F5859"/>
  <c r="AC5859"/>
  <c r="AD5859" s="1"/>
  <c r="AE5859"/>
  <c r="AF5859"/>
  <c r="H5860"/>
  <c r="AC5860"/>
  <c r="AD5860" s="1"/>
  <c r="AE5860"/>
  <c r="AF5860"/>
  <c r="F5861"/>
  <c r="AC5861"/>
  <c r="AD5861" s="1"/>
  <c r="AE5861"/>
  <c r="AF5861"/>
  <c r="H5862"/>
  <c r="AC5862"/>
  <c r="AD5862" s="1"/>
  <c r="AE5862"/>
  <c r="AF5862"/>
  <c r="F5863"/>
  <c r="AC5863"/>
  <c r="AD5863" s="1"/>
  <c r="AE5863"/>
  <c r="AF5863"/>
  <c r="F5864"/>
  <c r="AC5864"/>
  <c r="AD5864" s="1"/>
  <c r="AE5864"/>
  <c r="AF5864"/>
  <c r="F5865"/>
  <c r="AC5865"/>
  <c r="AD5865" s="1"/>
  <c r="AE5865"/>
  <c r="AF5865"/>
  <c r="F5866"/>
  <c r="AC5866"/>
  <c r="AD5866" s="1"/>
  <c r="AE5866"/>
  <c r="AF5866"/>
  <c r="H5867"/>
  <c r="AC5867"/>
  <c r="AD5867" s="1"/>
  <c r="AE5867"/>
  <c r="AF5867"/>
  <c r="F5868"/>
  <c r="AC5868"/>
  <c r="AD5868" s="1"/>
  <c r="AE5868"/>
  <c r="AF5868"/>
  <c r="F5869"/>
  <c r="AC5869"/>
  <c r="AD5869" s="1"/>
  <c r="AE5869"/>
  <c r="AF5869"/>
  <c r="F5870"/>
  <c r="AC5870"/>
  <c r="AD5870" s="1"/>
  <c r="AE5870"/>
  <c r="AF5870"/>
  <c r="H5871"/>
  <c r="AC5871"/>
  <c r="AD5871" s="1"/>
  <c r="AE5871"/>
  <c r="AF5871"/>
  <c r="H5872"/>
  <c r="AC5872"/>
  <c r="AD5872" s="1"/>
  <c r="AE5872"/>
  <c r="AF5872"/>
  <c r="H5873"/>
  <c r="AC5873"/>
  <c r="AD5873" s="1"/>
  <c r="AE5873"/>
  <c r="AF5873"/>
  <c r="H5874"/>
  <c r="AC5874"/>
  <c r="AD5874" s="1"/>
  <c r="AE5874"/>
  <c r="AF5874"/>
  <c r="F5877"/>
  <c r="AC5877"/>
  <c r="AD5877" s="1"/>
  <c r="AE5877"/>
  <c r="AF5877"/>
  <c r="F5878"/>
  <c r="AC5878"/>
  <c r="AD5878" s="1"/>
  <c r="AE5878"/>
  <c r="AF5878"/>
  <c r="F5879"/>
  <c r="AC5879"/>
  <c r="AD5879" s="1"/>
  <c r="AE5879"/>
  <c r="AF5879"/>
  <c r="F5882"/>
  <c r="AC5882"/>
  <c r="AD5882" s="1"/>
  <c r="AE5882"/>
  <c r="AF5882"/>
  <c r="F5883"/>
  <c r="AC5883"/>
  <c r="AD5883" s="1"/>
  <c r="AE5883"/>
  <c r="AF5883"/>
  <c r="F5884"/>
  <c r="AC5884"/>
  <c r="AD5884" s="1"/>
  <c r="AE5884"/>
  <c r="AF5884"/>
  <c r="F5885"/>
  <c r="AC5885"/>
  <c r="AD5885" s="1"/>
  <c r="AE5885"/>
  <c r="AF5885"/>
  <c r="F5886"/>
  <c r="AC5886"/>
  <c r="AD5886" s="1"/>
  <c r="AE5886"/>
  <c r="AF5886"/>
  <c r="F5887"/>
  <c r="AC5887"/>
  <c r="AD5887" s="1"/>
  <c r="AE5887"/>
  <c r="AF5887"/>
  <c r="AC5888"/>
  <c r="AD5888" s="1"/>
  <c r="AE5888"/>
  <c r="AF5888"/>
  <c r="AC5889"/>
  <c r="AD5889" s="1"/>
  <c r="AE5889"/>
  <c r="AF5889"/>
  <c r="F5892"/>
  <c r="AC5892"/>
  <c r="AD5892" s="1"/>
  <c r="AE5892"/>
  <c r="AF5892"/>
  <c r="F5893"/>
  <c r="AC5893"/>
  <c r="AD5893" s="1"/>
  <c r="AE5893"/>
  <c r="AF5893"/>
  <c r="F5894"/>
  <c r="AC5894"/>
  <c r="AD5894" s="1"/>
  <c r="AE5894"/>
  <c r="AF5894"/>
  <c r="AG5894" s="1"/>
  <c r="F5895"/>
  <c r="AC5895"/>
  <c r="AD5895" s="1"/>
  <c r="AE5895"/>
  <c r="AF5895"/>
  <c r="F5898"/>
  <c r="AC5898"/>
  <c r="AD5898" s="1"/>
  <c r="AE5898"/>
  <c r="AF5898"/>
  <c r="F5899"/>
  <c r="AC5899"/>
  <c r="AD5899" s="1"/>
  <c r="AE5899"/>
  <c r="AF5899"/>
  <c r="F5900"/>
  <c r="AC5900"/>
  <c r="AD5900" s="1"/>
  <c r="AE5900"/>
  <c r="AF5900"/>
  <c r="F5901"/>
  <c r="AC5901"/>
  <c r="AD5901" s="1"/>
  <c r="AE5901"/>
  <c r="AF5901"/>
  <c r="F5904"/>
  <c r="H5904"/>
  <c r="AC5904"/>
  <c r="AD5904" s="1"/>
  <c r="AE5904"/>
  <c r="AF5904"/>
  <c r="AC5907"/>
  <c r="AD5907" s="1"/>
  <c r="AE5907"/>
  <c r="AF5907"/>
  <c r="F5908"/>
  <c r="AC5908"/>
  <c r="AD5908" s="1"/>
  <c r="AE5908"/>
  <c r="AF5908"/>
  <c r="F5911"/>
  <c r="AC5911"/>
  <c r="AD5911" s="1"/>
  <c r="AE5911"/>
  <c r="AF5911"/>
  <c r="F5913"/>
  <c r="AC5913"/>
  <c r="AD5913" s="1"/>
  <c r="AE5913"/>
  <c r="AF5913"/>
  <c r="F5914"/>
  <c r="AC5914"/>
  <c r="AD5914" s="1"/>
  <c r="AE5914"/>
  <c r="AF5914"/>
  <c r="F5915"/>
  <c r="AC5915"/>
  <c r="AD5915" s="1"/>
  <c r="AE5915"/>
  <c r="AF5915"/>
  <c r="F5916"/>
  <c r="AC5916"/>
  <c r="AD5916" s="1"/>
  <c r="AE5916"/>
  <c r="AF5916"/>
  <c r="F5917"/>
  <c r="AC5917"/>
  <c r="AD5917" s="1"/>
  <c r="AE5917"/>
  <c r="AF5917"/>
  <c r="F5918"/>
  <c r="AC5918"/>
  <c r="AD5918" s="1"/>
  <c r="AE5918"/>
  <c r="AF5918"/>
  <c r="F5919"/>
  <c r="AC5919"/>
  <c r="AD5919" s="1"/>
  <c r="AE5919"/>
  <c r="AF5919"/>
  <c r="F5920"/>
  <c r="AC5920"/>
  <c r="AD5920" s="1"/>
  <c r="AE5920"/>
  <c r="AF5920"/>
  <c r="F5921"/>
  <c r="AC5921"/>
  <c r="AD5921" s="1"/>
  <c r="AE5921"/>
  <c r="AF5921"/>
  <c r="F5922"/>
  <c r="AC5922"/>
  <c r="AD5922" s="1"/>
  <c r="AE5922"/>
  <c r="AF5922"/>
  <c r="F5923"/>
  <c r="AC5923"/>
  <c r="AD5923" s="1"/>
  <c r="AE5923"/>
  <c r="AF5923"/>
  <c r="F5924"/>
  <c r="AC5924"/>
  <c r="AD5924" s="1"/>
  <c r="AE5924"/>
  <c r="AF5924"/>
  <c r="F5925"/>
  <c r="AC5925"/>
  <c r="AD5925" s="1"/>
  <c r="AE5925"/>
  <c r="AF5925"/>
  <c r="F5926"/>
  <c r="AC5926"/>
  <c r="AD5926" s="1"/>
  <c r="AE5926"/>
  <c r="AF5926"/>
  <c r="F5927"/>
  <c r="AC5927"/>
  <c r="AD5927" s="1"/>
  <c r="AE5927"/>
  <c r="AF5927"/>
  <c r="F5928"/>
  <c r="AC5928"/>
  <c r="AD5928" s="1"/>
  <c r="AE5928"/>
  <c r="AF5928"/>
  <c r="F5929"/>
  <c r="AC5929"/>
  <c r="AD5929" s="1"/>
  <c r="AE5929"/>
  <c r="AF5929"/>
  <c r="F5930"/>
  <c r="AC5930"/>
  <c r="AD5930" s="1"/>
  <c r="AE5930"/>
  <c r="AF5930"/>
  <c r="F5931"/>
  <c r="AC5931"/>
  <c r="AD5931" s="1"/>
  <c r="AE5931"/>
  <c r="AF5931"/>
  <c r="F5932"/>
  <c r="AC5932"/>
  <c r="AD5932" s="1"/>
  <c r="AE5932"/>
  <c r="AF5932"/>
  <c r="F5933"/>
  <c r="AC5933"/>
  <c r="AD5933" s="1"/>
  <c r="AE5933"/>
  <c r="AF5933"/>
  <c r="F5934"/>
  <c r="AC5934"/>
  <c r="AD5934" s="1"/>
  <c r="AE5934"/>
  <c r="AF5934"/>
  <c r="F5935"/>
  <c r="AC5935"/>
  <c r="AD5935" s="1"/>
  <c r="AE5935"/>
  <c r="AF5935"/>
  <c r="F5936"/>
  <c r="AC5936"/>
  <c r="AD5936" s="1"/>
  <c r="AE5936"/>
  <c r="AF5936"/>
  <c r="F5937"/>
  <c r="AC5937"/>
  <c r="AD5937" s="1"/>
  <c r="AE5937"/>
  <c r="AF5937"/>
  <c r="F5938"/>
  <c r="AC5938"/>
  <c r="AD5938" s="1"/>
  <c r="AE5938"/>
  <c r="AF5938"/>
  <c r="F5939"/>
  <c r="AC5939"/>
  <c r="AD5939" s="1"/>
  <c r="AE5939"/>
  <c r="AF5939"/>
  <c r="F5940"/>
  <c r="AC5940"/>
  <c r="AD5940" s="1"/>
  <c r="AE5940"/>
  <c r="AF5940"/>
  <c r="F5941"/>
  <c r="AC5941"/>
  <c r="AD5941" s="1"/>
  <c r="AE5941"/>
  <c r="AF5941"/>
  <c r="F5942"/>
  <c r="AC5942"/>
  <c r="AD5942" s="1"/>
  <c r="AE5942"/>
  <c r="AF5942"/>
  <c r="F5943"/>
  <c r="AC5943"/>
  <c r="AD5943" s="1"/>
  <c r="AE5943"/>
  <c r="AF5943"/>
  <c r="F5944"/>
  <c r="AC5944"/>
  <c r="AD5944" s="1"/>
  <c r="AE5944"/>
  <c r="AF5944"/>
  <c r="F5945"/>
  <c r="AC5945"/>
  <c r="AD5945" s="1"/>
  <c r="AE5945"/>
  <c r="AF5945"/>
  <c r="F5946"/>
  <c r="AC5946"/>
  <c r="AD5946" s="1"/>
  <c r="AE5946"/>
  <c r="AF5946"/>
  <c r="F5947"/>
  <c r="AC5947"/>
  <c r="AD5947" s="1"/>
  <c r="AE5947"/>
  <c r="AF5947"/>
  <c r="F5948"/>
  <c r="AC5948"/>
  <c r="AD5948" s="1"/>
  <c r="AE5948"/>
  <c r="AF5948"/>
  <c r="F5949"/>
  <c r="AC5949"/>
  <c r="AD5949" s="1"/>
  <c r="AE5949"/>
  <c r="AF5949"/>
  <c r="F5950"/>
  <c r="AC5950"/>
  <c r="AD5950" s="1"/>
  <c r="AE5950"/>
  <c r="AF5950"/>
  <c r="F5951"/>
  <c r="AC5951"/>
  <c r="AD5951" s="1"/>
  <c r="AE5951"/>
  <c r="AF5951"/>
  <c r="F5952"/>
  <c r="AC5952"/>
  <c r="AD5952" s="1"/>
  <c r="AE5952"/>
  <c r="AF5952"/>
  <c r="F5953"/>
  <c r="AC5953"/>
  <c r="AD5953" s="1"/>
  <c r="AE5953"/>
  <c r="AF5953"/>
  <c r="F5954"/>
  <c r="AC5954"/>
  <c r="AD5954" s="1"/>
  <c r="AE5954"/>
  <c r="AF5954"/>
  <c r="F5955"/>
  <c r="AC5955"/>
  <c r="AD5955" s="1"/>
  <c r="AE5955"/>
  <c r="AF5955"/>
  <c r="F5956"/>
  <c r="AC5956"/>
  <c r="AD5956" s="1"/>
  <c r="AE5956"/>
  <c r="AF5956"/>
  <c r="F5957"/>
  <c r="AC5957"/>
  <c r="AD5957" s="1"/>
  <c r="AE5957"/>
  <c r="AF5957"/>
  <c r="F5958"/>
  <c r="AC5958"/>
  <c r="AD5958" s="1"/>
  <c r="AE5958"/>
  <c r="AF5958"/>
  <c r="F5959"/>
  <c r="AC5959"/>
  <c r="AD5959" s="1"/>
  <c r="AE5959"/>
  <c r="AF5959"/>
  <c r="F5960"/>
  <c r="AC5960"/>
  <c r="AD5960" s="1"/>
  <c r="AE5960"/>
  <c r="AF5960"/>
  <c r="F5961"/>
  <c r="AC5961"/>
  <c r="AD5961" s="1"/>
  <c r="AE5961"/>
  <c r="AF5961"/>
  <c r="F5962"/>
  <c r="AC5962"/>
  <c r="AD5962" s="1"/>
  <c r="AE5962"/>
  <c r="AF5962"/>
  <c r="F5963"/>
  <c r="AC5963"/>
  <c r="AD5963" s="1"/>
  <c r="AE5963"/>
  <c r="AF5963"/>
  <c r="F5964"/>
  <c r="AC5964"/>
  <c r="AD5964" s="1"/>
  <c r="AE5964"/>
  <c r="AF5964"/>
  <c r="F5965"/>
  <c r="AC5965"/>
  <c r="AD5965" s="1"/>
  <c r="AE5965"/>
  <c r="AF5965"/>
  <c r="F5966"/>
  <c r="AC5966"/>
  <c r="AD5966" s="1"/>
  <c r="AE5966"/>
  <c r="AF5966"/>
  <c r="F5967"/>
  <c r="AC5967"/>
  <c r="AD5967" s="1"/>
  <c r="AE5967"/>
  <c r="AF5967"/>
  <c r="F5968"/>
  <c r="AC5968"/>
  <c r="AD5968" s="1"/>
  <c r="AE5968"/>
  <c r="AF5968"/>
  <c r="F5969"/>
  <c r="AC5969"/>
  <c r="AD5969" s="1"/>
  <c r="AE5969"/>
  <c r="AF5969"/>
  <c r="F5970"/>
  <c r="AC5970"/>
  <c r="AD5970" s="1"/>
  <c r="AE5970"/>
  <c r="AF5970"/>
  <c r="F5971"/>
  <c r="AC5971"/>
  <c r="AD5971" s="1"/>
  <c r="AE5971"/>
  <c r="AF5971"/>
  <c r="F5972"/>
  <c r="AC5972"/>
  <c r="AD5972" s="1"/>
  <c r="AE5972"/>
  <c r="AF5972"/>
  <c r="F5973"/>
  <c r="AC5973"/>
  <c r="AD5973" s="1"/>
  <c r="AE5973"/>
  <c r="AF5973"/>
  <c r="F5974"/>
  <c r="AC5974"/>
  <c r="AD5974" s="1"/>
  <c r="AE5974"/>
  <c r="AF5974"/>
  <c r="F5976"/>
  <c r="AC5976"/>
  <c r="AD5976" s="1"/>
  <c r="AE5976"/>
  <c r="AF5976"/>
  <c r="F5977"/>
  <c r="AC5977"/>
  <c r="AD5977" s="1"/>
  <c r="AE5977"/>
  <c r="AF5977"/>
  <c r="F5978"/>
  <c r="AC5978"/>
  <c r="AD5978" s="1"/>
  <c r="AE5978"/>
  <c r="AF5978"/>
  <c r="F5979"/>
  <c r="AC5979"/>
  <c r="AD5979" s="1"/>
  <c r="AE5979"/>
  <c r="AF5979"/>
  <c r="F5980"/>
  <c r="AC5980"/>
  <c r="AD5980" s="1"/>
  <c r="AE5980"/>
  <c r="AF5980"/>
  <c r="F5981"/>
  <c r="AC5981"/>
  <c r="AD5981" s="1"/>
  <c r="AE5981"/>
  <c r="AF5981"/>
  <c r="F5982"/>
  <c r="AC5982"/>
  <c r="AD5982" s="1"/>
  <c r="AE5982"/>
  <c r="AF5982"/>
  <c r="F5983"/>
  <c r="AC5983"/>
  <c r="AD5983" s="1"/>
  <c r="AE5983"/>
  <c r="AF5983"/>
  <c r="F5984"/>
  <c r="AC5984"/>
  <c r="AD5984" s="1"/>
  <c r="AE5984"/>
  <c r="AF5984"/>
  <c r="F5985"/>
  <c r="AC5985"/>
  <c r="AD5985" s="1"/>
  <c r="AE5985"/>
  <c r="AF5985"/>
  <c r="F5986"/>
  <c r="AC5986"/>
  <c r="AD5986" s="1"/>
  <c r="AE5986"/>
  <c r="AF5986"/>
  <c r="F5987"/>
  <c r="AC5987"/>
  <c r="AD5987" s="1"/>
  <c r="AE5987"/>
  <c r="AF5987"/>
  <c r="F5988"/>
  <c r="AC5988"/>
  <c r="AD5988" s="1"/>
  <c r="AE5988"/>
  <c r="AF5988"/>
  <c r="F5989"/>
  <c r="AC5989"/>
  <c r="AD5989" s="1"/>
  <c r="AE5989"/>
  <c r="AF5989"/>
  <c r="F5990"/>
  <c r="AC5990"/>
  <c r="AD5990" s="1"/>
  <c r="AE5990"/>
  <c r="AF5990"/>
  <c r="F5991"/>
  <c r="AC5991"/>
  <c r="AD5991" s="1"/>
  <c r="AE5991"/>
  <c r="AF5991"/>
  <c r="F5992"/>
  <c r="AC5992"/>
  <c r="AD5992" s="1"/>
  <c r="AE5992"/>
  <c r="AF5992"/>
  <c r="F5993"/>
  <c r="AC5993"/>
  <c r="AD5993" s="1"/>
  <c r="AE5993"/>
  <c r="AF5993"/>
  <c r="F5994"/>
  <c r="AC5994"/>
  <c r="AD5994" s="1"/>
  <c r="AE5994"/>
  <c r="AF5994"/>
  <c r="F5995"/>
  <c r="AC5995"/>
  <c r="AD5995" s="1"/>
  <c r="AE5995"/>
  <c r="AF5995"/>
  <c r="F5996"/>
  <c r="AC5996"/>
  <c r="AD5996" s="1"/>
  <c r="AE5996"/>
  <c r="AF5996"/>
  <c r="F5997"/>
  <c r="AC5997"/>
  <c r="AD5997" s="1"/>
  <c r="AE5997"/>
  <c r="AF5997"/>
  <c r="F5998"/>
  <c r="AC5998"/>
  <c r="AD5998" s="1"/>
  <c r="AE5998"/>
  <c r="AF5998"/>
  <c r="F5999"/>
  <c r="AC5999"/>
  <c r="AD5999" s="1"/>
  <c r="AE5999"/>
  <c r="AF5999"/>
  <c r="F6000"/>
  <c r="AC6000"/>
  <c r="AD6000" s="1"/>
  <c r="AE6000"/>
  <c r="AF6000"/>
  <c r="F6001"/>
  <c r="AC6001"/>
  <c r="AD6001" s="1"/>
  <c r="AE6001"/>
  <c r="AF6001"/>
  <c r="F6002"/>
  <c r="AC6002"/>
  <c r="AD6002" s="1"/>
  <c r="AE6002"/>
  <c r="AF6002"/>
  <c r="F6003"/>
  <c r="AC6003"/>
  <c r="AD6003" s="1"/>
  <c r="AE6003"/>
  <c r="AF6003"/>
  <c r="F6004"/>
  <c r="AC6004"/>
  <c r="AD6004" s="1"/>
  <c r="AE6004"/>
  <c r="AF6004"/>
  <c r="F6005"/>
  <c r="AC6005"/>
  <c r="AD6005" s="1"/>
  <c r="AE6005"/>
  <c r="AF6005"/>
  <c r="H6006"/>
  <c r="AC6006"/>
  <c r="AD6006" s="1"/>
  <c r="AE6006"/>
  <c r="AF6006"/>
  <c r="D6007"/>
  <c r="AC6007"/>
  <c r="AE6007"/>
  <c r="AF6007"/>
  <c r="H6008"/>
  <c r="AC6008"/>
  <c r="AD6008" s="1"/>
  <c r="AE6008"/>
  <c r="AF6008"/>
  <c r="H6009"/>
  <c r="AC6009"/>
  <c r="AD6009" s="1"/>
  <c r="AE6009"/>
  <c r="AF6009"/>
  <c r="H6010"/>
  <c r="AC6010"/>
  <c r="AD6010" s="1"/>
  <c r="AE6010"/>
  <c r="AF6010"/>
  <c r="H6011"/>
  <c r="AC6011"/>
  <c r="AD6011" s="1"/>
  <c r="AE6011"/>
  <c r="AF6011"/>
  <c r="H6012"/>
  <c r="AC6012"/>
  <c r="AD6012" s="1"/>
  <c r="AE6012"/>
  <c r="AF6012"/>
  <c r="H6013"/>
  <c r="AC6013"/>
  <c r="AD6013" s="1"/>
  <c r="AE6013"/>
  <c r="AF6013"/>
  <c r="H6014"/>
  <c r="AC6014"/>
  <c r="AD6014" s="1"/>
  <c r="AE6014"/>
  <c r="AF6014"/>
  <c r="H6015"/>
  <c r="AC6015"/>
  <c r="AD6015" s="1"/>
  <c r="AE6015"/>
  <c r="AF6015"/>
  <c r="H6016"/>
  <c r="AC6016"/>
  <c r="AD6016" s="1"/>
  <c r="AE6016"/>
  <c r="AF6016"/>
  <c r="H6017"/>
  <c r="AC6017"/>
  <c r="AD6017" s="1"/>
  <c r="AE6017"/>
  <c r="AF6017"/>
  <c r="H6018"/>
  <c r="AC6018"/>
  <c r="AD6018" s="1"/>
  <c r="AE6018"/>
  <c r="AF6018"/>
  <c r="H6019"/>
  <c r="AC6019"/>
  <c r="AD6019" s="1"/>
  <c r="AE6019"/>
  <c r="AF6019"/>
  <c r="H6020"/>
  <c r="AC6020"/>
  <c r="AD6020" s="1"/>
  <c r="AE6020"/>
  <c r="AF6020"/>
  <c r="H6021"/>
  <c r="AC6021"/>
  <c r="AD6021" s="1"/>
  <c r="AE6021"/>
  <c r="AF6021"/>
  <c r="H6022"/>
  <c r="AC6022"/>
  <c r="AD6022" s="1"/>
  <c r="AE6022"/>
  <c r="AF6022"/>
  <c r="H6023"/>
  <c r="AC6023"/>
  <c r="AD6023" s="1"/>
  <c r="AE6023"/>
  <c r="AF6023"/>
  <c r="H6024"/>
  <c r="AC6024"/>
  <c r="AD6024" s="1"/>
  <c r="AE6024"/>
  <c r="AF6024"/>
  <c r="H6025"/>
  <c r="AC6025"/>
  <c r="AD6025" s="1"/>
  <c r="AE6025"/>
  <c r="AF6025"/>
  <c r="H6026"/>
  <c r="AC6026"/>
  <c r="AD6026" s="1"/>
  <c r="AE6026"/>
  <c r="AF6026"/>
  <c r="H6027"/>
  <c r="AC6027"/>
  <c r="AD6027" s="1"/>
  <c r="AE6027"/>
  <c r="AF6027"/>
  <c r="H6028"/>
  <c r="AC6028"/>
  <c r="AD6028" s="1"/>
  <c r="AE6028"/>
  <c r="AF6028"/>
  <c r="H6029"/>
  <c r="AC6029"/>
  <c r="AD6029" s="1"/>
  <c r="AE6029"/>
  <c r="AF6029"/>
  <c r="F6031"/>
  <c r="AC6031"/>
  <c r="AD6031" s="1"/>
  <c r="AE6031"/>
  <c r="AF6031"/>
  <c r="F6032"/>
  <c r="AC6032"/>
  <c r="AD6032" s="1"/>
  <c r="AE6032"/>
  <c r="AF6032"/>
  <c r="F6033"/>
  <c r="AC6033"/>
  <c r="AD6033" s="1"/>
  <c r="AE6033"/>
  <c r="AF6033"/>
  <c r="F6034"/>
  <c r="AC6034"/>
  <c r="AD6034" s="1"/>
  <c r="AE6034"/>
  <c r="AF6034"/>
  <c r="AC6036"/>
  <c r="AD6036" s="1"/>
  <c r="AE6036"/>
  <c r="AF6036"/>
  <c r="AC6038"/>
  <c r="AD6038" s="1"/>
  <c r="AE6038"/>
  <c r="AF6038"/>
  <c r="AC6039"/>
  <c r="AD6039" s="1"/>
  <c r="AE6039"/>
  <c r="AF6039"/>
  <c r="F6041"/>
  <c r="AC6041"/>
  <c r="AD6041" s="1"/>
  <c r="AE6041"/>
  <c r="AF6041"/>
  <c r="F6042"/>
  <c r="AC6042"/>
  <c r="AD6042" s="1"/>
  <c r="AE6042"/>
  <c r="AF6042"/>
  <c r="F6043"/>
  <c r="AC6043"/>
  <c r="AD6043" s="1"/>
  <c r="AE6043"/>
  <c r="AF6043"/>
  <c r="F6044"/>
  <c r="AC6044"/>
  <c r="AD6044" s="1"/>
  <c r="AE6044"/>
  <c r="AF6044"/>
  <c r="F6045"/>
  <c r="AC6045"/>
  <c r="AD6045" s="1"/>
  <c r="AE6045"/>
  <c r="AF6045"/>
  <c r="F6046"/>
  <c r="AC6046"/>
  <c r="AD6046" s="1"/>
  <c r="AE6046"/>
  <c r="AF6046"/>
  <c r="F6047"/>
  <c r="AC6047"/>
  <c r="AD6047" s="1"/>
  <c r="AE6047"/>
  <c r="AF6047"/>
  <c r="F6048"/>
  <c r="AC6048"/>
  <c r="AD6048" s="1"/>
  <c r="AE6048"/>
  <c r="AF6048"/>
  <c r="F6049"/>
  <c r="AC6049"/>
  <c r="AD6049" s="1"/>
  <c r="AE6049"/>
  <c r="AF6049"/>
  <c r="F6050"/>
  <c r="AC6050"/>
  <c r="AD6050" s="1"/>
  <c r="AE6050"/>
  <c r="AF6050"/>
  <c r="F6051"/>
  <c r="AC6051"/>
  <c r="AD6051" s="1"/>
  <c r="AE6051"/>
  <c r="AF6051"/>
  <c r="F6052"/>
  <c r="AC6052"/>
  <c r="AD6052" s="1"/>
  <c r="AE6052"/>
  <c r="AF6052"/>
  <c r="F6053"/>
  <c r="AC6053"/>
  <c r="AD6053" s="1"/>
  <c r="AE6053"/>
  <c r="AF6053"/>
  <c r="F6054"/>
  <c r="AC6054"/>
  <c r="AD6054" s="1"/>
  <c r="AE6054"/>
  <c r="AF6054"/>
  <c r="F6055"/>
  <c r="AC6055"/>
  <c r="AD6055" s="1"/>
  <c r="AE6055"/>
  <c r="AF6055"/>
  <c r="F6056"/>
  <c r="AC6056"/>
  <c r="AD6056" s="1"/>
  <c r="AE6056"/>
  <c r="AF6056"/>
  <c r="F6057"/>
  <c r="AC6057"/>
  <c r="AD6057" s="1"/>
  <c r="AE6057"/>
  <c r="AF6057"/>
  <c r="F6058"/>
  <c r="AC6058"/>
  <c r="AD6058" s="1"/>
  <c r="AE6058"/>
  <c r="AF6058"/>
  <c r="F6059"/>
  <c r="AC6059"/>
  <c r="AD6059" s="1"/>
  <c r="AE6059"/>
  <c r="AF6059"/>
  <c r="F6060"/>
  <c r="AC6060"/>
  <c r="AD6060" s="1"/>
  <c r="AE6060"/>
  <c r="AF6060"/>
  <c r="F6061"/>
  <c r="AC6061"/>
  <c r="AD6061" s="1"/>
  <c r="AE6061"/>
  <c r="AF6061"/>
  <c r="F6062"/>
  <c r="AC6062"/>
  <c r="AD6062" s="1"/>
  <c r="AE6062"/>
  <c r="AF6062"/>
  <c r="F6063"/>
  <c r="AC6063"/>
  <c r="AD6063" s="1"/>
  <c r="AE6063"/>
  <c r="AF6063"/>
  <c r="F6064"/>
  <c r="AC6064"/>
  <c r="AD6064" s="1"/>
  <c r="AE6064"/>
  <c r="AF6064"/>
  <c r="F6065"/>
  <c r="AC6065"/>
  <c r="AD6065" s="1"/>
  <c r="AE6065"/>
  <c r="AF6065"/>
  <c r="F6066"/>
  <c r="AC6066"/>
  <c r="AD6066" s="1"/>
  <c r="AE6066"/>
  <c r="AF6066"/>
  <c r="F6067"/>
  <c r="AC6067"/>
  <c r="AD6067" s="1"/>
  <c r="AE6067"/>
  <c r="AF6067"/>
  <c r="F6068"/>
  <c r="AC6068"/>
  <c r="AD6068" s="1"/>
  <c r="AE6068"/>
  <c r="AF6068"/>
  <c r="F6069"/>
  <c r="AC6069"/>
  <c r="AD6069" s="1"/>
  <c r="AE6069"/>
  <c r="AF6069"/>
  <c r="F6070"/>
  <c r="AC6070"/>
  <c r="AD6070" s="1"/>
  <c r="AE6070"/>
  <c r="AF6070"/>
  <c r="F6071"/>
  <c r="AC6071"/>
  <c r="AD6071" s="1"/>
  <c r="AE6071"/>
  <c r="AF6071"/>
  <c r="F6072"/>
  <c r="AC6072"/>
  <c r="AD6072" s="1"/>
  <c r="AE6072"/>
  <c r="AF6072"/>
  <c r="F6073"/>
  <c r="AC6073"/>
  <c r="AD6073" s="1"/>
  <c r="AE6073"/>
  <c r="AF6073"/>
  <c r="F6074"/>
  <c r="AC6074"/>
  <c r="AD6074" s="1"/>
  <c r="AE6074"/>
  <c r="AF6074"/>
  <c r="F6075"/>
  <c r="AC6075"/>
  <c r="AD6075" s="1"/>
  <c r="AE6075"/>
  <c r="AF6075"/>
  <c r="F6076"/>
  <c r="AC6076"/>
  <c r="AD6076" s="1"/>
  <c r="AE6076"/>
  <c r="AF6076"/>
  <c r="F6077"/>
  <c r="AC6077"/>
  <c r="AD6077" s="1"/>
  <c r="AE6077"/>
  <c r="AF6077"/>
  <c r="F6078"/>
  <c r="AC6078"/>
  <c r="AD6078" s="1"/>
  <c r="AE6078"/>
  <c r="AF6078"/>
  <c r="F6079"/>
  <c r="AC6079"/>
  <c r="AD6079" s="1"/>
  <c r="AE6079"/>
  <c r="AF6079"/>
  <c r="F6080"/>
  <c r="AC6080"/>
  <c r="AD6080" s="1"/>
  <c r="AE6080"/>
  <c r="AF6080"/>
  <c r="F6081"/>
  <c r="AC6081"/>
  <c r="AD6081" s="1"/>
  <c r="AE6081"/>
  <c r="AF6081"/>
  <c r="F6082"/>
  <c r="AC6082"/>
  <c r="AD6082" s="1"/>
  <c r="AE6082"/>
  <c r="AF6082"/>
  <c r="F6083"/>
  <c r="AC6083"/>
  <c r="AD6083" s="1"/>
  <c r="AE6083"/>
  <c r="AF6083"/>
  <c r="F6084"/>
  <c r="AC6084"/>
  <c r="AD6084" s="1"/>
  <c r="AE6084"/>
  <c r="AF6084"/>
  <c r="F6085"/>
  <c r="AC6085"/>
  <c r="AD6085" s="1"/>
  <c r="AE6085"/>
  <c r="AF6085"/>
  <c r="F6087"/>
  <c r="AC6087"/>
  <c r="AD6087" s="1"/>
  <c r="AE6087"/>
  <c r="AF6087"/>
  <c r="F6088"/>
  <c r="AC6088"/>
  <c r="AD6088" s="1"/>
  <c r="AE6088"/>
  <c r="AF6088"/>
  <c r="F6090"/>
  <c r="AC6090"/>
  <c r="AD6090" s="1"/>
  <c r="AE6090"/>
  <c r="AF6090"/>
  <c r="F6092"/>
  <c r="AC6092"/>
  <c r="AD6092" s="1"/>
  <c r="AE6092"/>
  <c r="AF6092"/>
  <c r="F6093"/>
  <c r="AC6093"/>
  <c r="AD6093" s="1"/>
  <c r="AE6093"/>
  <c r="AF6093"/>
  <c r="F6094"/>
  <c r="AC6094"/>
  <c r="AD6094" s="1"/>
  <c r="AE6094"/>
  <c r="AF6094"/>
  <c r="F6095"/>
  <c r="AC6095"/>
  <c r="AD6095" s="1"/>
  <c r="AE6095"/>
  <c r="AF6095"/>
  <c r="F6096"/>
  <c r="AC6096"/>
  <c r="AD6096" s="1"/>
  <c r="AE6096"/>
  <c r="AF6096"/>
  <c r="F6097"/>
  <c r="AC6097"/>
  <c r="AD6097" s="1"/>
  <c r="AE6097"/>
  <c r="AF6097"/>
  <c r="F6098"/>
  <c r="AC6098"/>
  <c r="AD6098" s="1"/>
  <c r="AE6098"/>
  <c r="AF6098"/>
  <c r="F6099"/>
  <c r="AC6099"/>
  <c r="AD6099" s="1"/>
  <c r="AE6099"/>
  <c r="AF6099"/>
  <c r="F6100"/>
  <c r="AC6100"/>
  <c r="AD6100" s="1"/>
  <c r="AE6100"/>
  <c r="AF6100"/>
  <c r="F6101"/>
  <c r="AC6101"/>
  <c r="AD6101" s="1"/>
  <c r="AE6101"/>
  <c r="AF6101"/>
  <c r="F6102"/>
  <c r="AC6102"/>
  <c r="AD6102" s="1"/>
  <c r="AE6102"/>
  <c r="AF6102"/>
  <c r="F6103"/>
  <c r="AC6103"/>
  <c r="AD6103" s="1"/>
  <c r="AE6103"/>
  <c r="AF6103"/>
  <c r="F6104"/>
  <c r="AC6104"/>
  <c r="AD6104" s="1"/>
  <c r="AE6104"/>
  <c r="AF6104"/>
  <c r="F6105"/>
  <c r="AC6105"/>
  <c r="AD6105" s="1"/>
  <c r="AE6105"/>
  <c r="AF6105"/>
  <c r="F6106"/>
  <c r="AC6106"/>
  <c r="AD6106" s="1"/>
  <c r="AE6106"/>
  <c r="AF6106"/>
  <c r="F6107"/>
  <c r="AC6107"/>
  <c r="AD6107" s="1"/>
  <c r="AE6107"/>
  <c r="AF6107"/>
  <c r="F6108"/>
  <c r="AC6108"/>
  <c r="AD6108" s="1"/>
  <c r="AE6108"/>
  <c r="AF6108"/>
  <c r="F6109"/>
  <c r="AC6109"/>
  <c r="AD6109" s="1"/>
  <c r="AE6109"/>
  <c r="AF6109"/>
  <c r="F6110"/>
  <c r="AC6110"/>
  <c r="AD6110" s="1"/>
  <c r="AE6110"/>
  <c r="AF6110"/>
  <c r="F6111"/>
  <c r="AC6111"/>
  <c r="AD6111" s="1"/>
  <c r="AE6111"/>
  <c r="AF6111"/>
  <c r="F6112"/>
  <c r="AC6112"/>
  <c r="AD6112" s="1"/>
  <c r="AE6112"/>
  <c r="AF6112"/>
  <c r="F6113"/>
  <c r="AC6113"/>
  <c r="AD6113" s="1"/>
  <c r="AE6113"/>
  <c r="AF6113"/>
  <c r="F6114"/>
  <c r="AC6114"/>
  <c r="AD6114" s="1"/>
  <c r="AE6114"/>
  <c r="AF6114"/>
  <c r="F6115"/>
  <c r="AC6115"/>
  <c r="AD6115" s="1"/>
  <c r="AE6115"/>
  <c r="AF6115"/>
  <c r="F6116"/>
  <c r="AC6116"/>
  <c r="AD6116" s="1"/>
  <c r="AE6116"/>
  <c r="AF6116"/>
  <c r="F6117"/>
  <c r="AC6117"/>
  <c r="AD6117" s="1"/>
  <c r="AE6117"/>
  <c r="AF6117"/>
  <c r="F6118"/>
  <c r="AC6118"/>
  <c r="AD6118" s="1"/>
  <c r="AE6118"/>
  <c r="AF6118"/>
  <c r="F6119"/>
  <c r="AC6119"/>
  <c r="AD6119" s="1"/>
  <c r="AE6119"/>
  <c r="AF6119"/>
  <c r="F6120"/>
  <c r="AC6120"/>
  <c r="AD6120" s="1"/>
  <c r="AE6120"/>
  <c r="AF6120"/>
  <c r="F6121"/>
  <c r="AC6121"/>
  <c r="AD6121" s="1"/>
  <c r="AE6121"/>
  <c r="AF6121"/>
  <c r="F6125"/>
  <c r="AC6125"/>
  <c r="AD6125" s="1"/>
  <c r="AF6125"/>
  <c r="F6126"/>
  <c r="AC6126"/>
  <c r="AD6126" s="1"/>
  <c r="AF6126"/>
  <c r="F6127"/>
  <c r="AC6127"/>
  <c r="AD6127" s="1"/>
  <c r="AF6127"/>
  <c r="F6128"/>
  <c r="AC6128"/>
  <c r="AD6128" s="1"/>
  <c r="AF6128"/>
  <c r="F6129"/>
  <c r="AC6129"/>
  <c r="AD6129" s="1"/>
  <c r="AF6129"/>
  <c r="F6130"/>
  <c r="AC6130"/>
  <c r="AD6130" s="1"/>
  <c r="AF6130"/>
  <c r="F6131"/>
  <c r="AC6131"/>
  <c r="AD6131" s="1"/>
  <c r="AF6131"/>
  <c r="F6132"/>
  <c r="AC6132"/>
  <c r="AD6132" s="1"/>
  <c r="AF6132"/>
  <c r="F6133"/>
  <c r="AC6133"/>
  <c r="AD6133" s="1"/>
  <c r="AF6133"/>
  <c r="F6134"/>
  <c r="AC6134"/>
  <c r="AD6134" s="1"/>
  <c r="AE6134"/>
  <c r="AF6134"/>
  <c r="F6135"/>
  <c r="AC6135"/>
  <c r="AD6135" s="1"/>
  <c r="AE6135"/>
  <c r="AF6135"/>
  <c r="F6136"/>
  <c r="AC6136"/>
  <c r="AD6136" s="1"/>
  <c r="AE6136"/>
  <c r="AF6136"/>
  <c r="F6137"/>
  <c r="AC6137"/>
  <c r="AD6137" s="1"/>
  <c r="AF6137"/>
  <c r="F6138"/>
  <c r="AC6138"/>
  <c r="AD6138" s="1"/>
  <c r="AF6138"/>
  <c r="F6139"/>
  <c r="AC6139"/>
  <c r="AD6139" s="1"/>
  <c r="AF6139"/>
  <c r="F6140"/>
  <c r="AC6140"/>
  <c r="AD6140" s="1"/>
  <c r="AF6140"/>
  <c r="F6141"/>
  <c r="AC6141"/>
  <c r="AD6141" s="1"/>
  <c r="AF6141"/>
  <c r="F6142"/>
  <c r="AC6142"/>
  <c r="AD6142" s="1"/>
  <c r="AE6142"/>
  <c r="AF6142"/>
  <c r="F6143"/>
  <c r="AC6143"/>
  <c r="AD6143" s="1"/>
  <c r="AE6143"/>
  <c r="AF6143"/>
  <c r="F6144"/>
  <c r="AC6144"/>
  <c r="AD6144" s="1"/>
  <c r="AE6144"/>
  <c r="AF6144"/>
  <c r="F6145"/>
  <c r="AC6145"/>
  <c r="AD6145" s="1"/>
  <c r="AF6145"/>
  <c r="F6146"/>
  <c r="AC6146"/>
  <c r="AD6146" s="1"/>
  <c r="AE6146"/>
  <c r="AF6146"/>
  <c r="F6147"/>
  <c r="AC6147"/>
  <c r="AD6147" s="1"/>
  <c r="AE6147"/>
  <c r="AF6147"/>
  <c r="F6148"/>
  <c r="AC6148"/>
  <c r="AD6148" s="1"/>
  <c r="AE6148"/>
  <c r="AF6148"/>
  <c r="F6149"/>
  <c r="AC6149"/>
  <c r="AD6149" s="1"/>
  <c r="AF6149"/>
  <c r="F6150"/>
  <c r="AC6150"/>
  <c r="AD6150" s="1"/>
  <c r="AF6150"/>
  <c r="F6151"/>
  <c r="AC6151"/>
  <c r="AD6151" s="1"/>
  <c r="AF6151"/>
  <c r="F6152"/>
  <c r="AC6152"/>
  <c r="AD6152" s="1"/>
  <c r="AF6152"/>
  <c r="F6153"/>
  <c r="AC6153"/>
  <c r="AD6153" s="1"/>
  <c r="AF6153"/>
  <c r="F6154"/>
  <c r="AC6154"/>
  <c r="AD6154" s="1"/>
  <c r="AF6154"/>
  <c r="F6155"/>
  <c r="AC6155"/>
  <c r="AD6155" s="1"/>
  <c r="AF6155"/>
  <c r="F6156"/>
  <c r="AC6156"/>
  <c r="AD6156" s="1"/>
  <c r="AF6156"/>
  <c r="F6157"/>
  <c r="AC6157"/>
  <c r="AD6157" s="1"/>
  <c r="AF6157"/>
  <c r="F6158"/>
  <c r="AC6158"/>
  <c r="AD6158" s="1"/>
  <c r="AF6158"/>
  <c r="F6159"/>
  <c r="AC6159"/>
  <c r="AD6159" s="1"/>
  <c r="AF6159"/>
  <c r="F6160"/>
  <c r="AC6160"/>
  <c r="AD6160" s="1"/>
  <c r="AF6160"/>
  <c r="F6161"/>
  <c r="AC6161"/>
  <c r="AD6161" s="1"/>
  <c r="AF6161"/>
  <c r="F6162"/>
  <c r="AC6162"/>
  <c r="AD6162" s="1"/>
  <c r="AF6162"/>
  <c r="F6163"/>
  <c r="AC6163"/>
  <c r="AD6163" s="1"/>
  <c r="AE6163"/>
  <c r="AF6163"/>
  <c r="F6164"/>
  <c r="AC6164"/>
  <c r="AD6164" s="1"/>
  <c r="AE6164"/>
  <c r="AF6164"/>
  <c r="F6165"/>
  <c r="AC6165"/>
  <c r="AD6165" s="1"/>
  <c r="AE6165"/>
  <c r="AF6165"/>
  <c r="F6166"/>
  <c r="AC6166"/>
  <c r="AD6166" s="1"/>
  <c r="AE6166"/>
  <c r="AF6166"/>
  <c r="F6167"/>
  <c r="AC6167"/>
  <c r="AD6167" s="1"/>
  <c r="AE6167"/>
  <c r="AF6167"/>
  <c r="F6168"/>
  <c r="AC6168"/>
  <c r="AD6168" s="1"/>
  <c r="AE6168"/>
  <c r="AF6168"/>
  <c r="F6169"/>
  <c r="AC6169"/>
  <c r="AD6169" s="1"/>
  <c r="AE6169"/>
  <c r="AF6169"/>
  <c r="F6170"/>
  <c r="AC6170"/>
  <c r="AD6170" s="1"/>
  <c r="AE6170"/>
  <c r="AF6170"/>
  <c r="F6171"/>
  <c r="AC6171"/>
  <c r="AD6171" s="1"/>
  <c r="AE6171"/>
  <c r="AF6171"/>
  <c r="F6173"/>
  <c r="AC6173"/>
  <c r="AD6173" s="1"/>
  <c r="AE6173"/>
  <c r="AF6173"/>
  <c r="F6174"/>
  <c r="AC6174"/>
  <c r="AD6174" s="1"/>
  <c r="AE6174"/>
  <c r="AF6174"/>
  <c r="F6177"/>
  <c r="AC6177"/>
  <c r="AD6177" s="1"/>
  <c r="AE6177"/>
  <c r="AF6177"/>
  <c r="F6178"/>
  <c r="AC6178"/>
  <c r="AD6178" s="1"/>
  <c r="AE6178"/>
  <c r="AF6178"/>
  <c r="F6180"/>
  <c r="AC6180"/>
  <c r="AD6180" s="1"/>
  <c r="AE6180"/>
  <c r="AF6180"/>
  <c r="F6183"/>
  <c r="AC6183"/>
  <c r="AD6183" s="1"/>
  <c r="AE6183"/>
  <c r="AF6183"/>
  <c r="AC6185"/>
  <c r="AD6185" s="1"/>
  <c r="AE6185"/>
  <c r="AF6185"/>
  <c r="AC6186"/>
  <c r="AD6186" s="1"/>
  <c r="AE6186"/>
  <c r="AF6186"/>
  <c r="AC6187"/>
  <c r="AD6187" s="1"/>
  <c r="AE6187"/>
  <c r="AF6187"/>
  <c r="AC6188"/>
  <c r="AD6188" s="1"/>
  <c r="AE6188"/>
  <c r="AF6188"/>
  <c r="AC6189"/>
  <c r="AD6189" s="1"/>
  <c r="AE6189"/>
  <c r="AF6189"/>
  <c r="AC6190"/>
  <c r="AD6190" s="1"/>
  <c r="AE6190"/>
  <c r="AF6190"/>
  <c r="AC6191"/>
  <c r="AD6191" s="1"/>
  <c r="AE6191"/>
  <c r="AF6191"/>
  <c r="F6192"/>
  <c r="AC6192"/>
  <c r="AD6192" s="1"/>
  <c r="AE6192"/>
  <c r="AF6192"/>
  <c r="AC6193"/>
  <c r="AD6193" s="1"/>
  <c r="AE6193"/>
  <c r="AF6193"/>
  <c r="AC6194"/>
  <c r="AD6194" s="1"/>
  <c r="AE6194"/>
  <c r="AF6194"/>
  <c r="AC6195"/>
  <c r="AD6195" s="1"/>
  <c r="AE6195"/>
  <c r="AF6195"/>
  <c r="AC6196"/>
  <c r="AD6196" s="1"/>
  <c r="AE6196"/>
  <c r="AF6196"/>
  <c r="AC6197"/>
  <c r="AD6197" s="1"/>
  <c r="AE6197"/>
  <c r="AF6197"/>
  <c r="F6198"/>
  <c r="AC6198"/>
  <c r="AD6198" s="1"/>
  <c r="AF6198"/>
  <c r="F6199"/>
  <c r="AC6199"/>
  <c r="AD6199" s="1"/>
  <c r="AF6199"/>
  <c r="AC6200"/>
  <c r="AD6200" s="1"/>
  <c r="AE6200"/>
  <c r="AF6200"/>
  <c r="AC6201"/>
  <c r="AD6201" s="1"/>
  <c r="AE6201"/>
  <c r="AF6201"/>
  <c r="AC6202"/>
  <c r="AD6202" s="1"/>
  <c r="AE6202"/>
  <c r="AF6202"/>
  <c r="F6203"/>
  <c r="AC6203"/>
  <c r="AD6203" s="1"/>
  <c r="AF6203"/>
  <c r="AC6204"/>
  <c r="AD6204" s="1"/>
  <c r="AE6204"/>
  <c r="AF6204"/>
  <c r="F6205"/>
  <c r="AC6205"/>
  <c r="AD6205" s="1"/>
  <c r="AF6205"/>
  <c r="AC6206"/>
  <c r="AD6206" s="1"/>
  <c r="AF6206"/>
  <c r="AC6207"/>
  <c r="AD6207" s="1"/>
  <c r="AE6207"/>
  <c r="AF6207"/>
  <c r="AC6208"/>
  <c r="AD6208" s="1"/>
  <c r="AF6208"/>
  <c r="AC6209"/>
  <c r="AD6209" s="1"/>
  <c r="AF6209"/>
  <c r="F6210"/>
  <c r="AC6210"/>
  <c r="AD6210" s="1"/>
  <c r="AF6210"/>
  <c r="AC6211"/>
  <c r="AD6211" s="1"/>
  <c r="AE6211"/>
  <c r="AF6211"/>
  <c r="AC6212"/>
  <c r="AD6212" s="1"/>
  <c r="AE6212"/>
  <c r="AF6212"/>
  <c r="AC6213"/>
  <c r="AD6213" s="1"/>
  <c r="AE6213"/>
  <c r="AF6213"/>
  <c r="AC6214"/>
  <c r="AD6214" s="1"/>
  <c r="AE6214"/>
  <c r="AF6214"/>
  <c r="AC6215"/>
  <c r="AD6215" s="1"/>
  <c r="AE6215"/>
  <c r="AF6215"/>
  <c r="AC6216"/>
  <c r="AD6216" s="1"/>
  <c r="AE6216"/>
  <c r="AF6216"/>
  <c r="AC6217"/>
  <c r="AD6217" s="1"/>
  <c r="AE6217"/>
  <c r="AF6217"/>
  <c r="AC6218"/>
  <c r="AD6218" s="1"/>
  <c r="AE6218"/>
  <c r="AF6218"/>
  <c r="AC6219"/>
  <c r="AD6219" s="1"/>
  <c r="AE6219"/>
  <c r="AF6219"/>
  <c r="AC6220"/>
  <c r="AD6220" s="1"/>
  <c r="AE6220"/>
  <c r="AF6220"/>
  <c r="AC6221"/>
  <c r="AD6221" s="1"/>
  <c r="AE6221"/>
  <c r="AF6221"/>
  <c r="F6222"/>
  <c r="AC6222"/>
  <c r="AD6222" s="1"/>
  <c r="AE6222"/>
  <c r="AF6222"/>
  <c r="F6223"/>
  <c r="AC6223"/>
  <c r="AD6223" s="1"/>
  <c r="AE6223"/>
  <c r="AF6223"/>
  <c r="F6224"/>
  <c r="AC6224"/>
  <c r="AD6224" s="1"/>
  <c r="AE6224"/>
  <c r="AF6224"/>
  <c r="AC6225"/>
  <c r="AD6225" s="1"/>
  <c r="AF6225"/>
  <c r="F6226"/>
  <c r="AC6226"/>
  <c r="AD6226" s="1"/>
  <c r="AE6226"/>
  <c r="AF6226"/>
  <c r="F6227"/>
  <c r="AC6227"/>
  <c r="AD6227" s="1"/>
  <c r="AE6227"/>
  <c r="AF6227"/>
  <c r="AC6228"/>
  <c r="AD6228" s="1"/>
  <c r="AE6228"/>
  <c r="AF6228"/>
  <c r="AC6229"/>
  <c r="AD6229" s="1"/>
  <c r="AE6229"/>
  <c r="AF6229"/>
  <c r="AC6230"/>
  <c r="AD6230" s="1"/>
  <c r="AE6230"/>
  <c r="AF6230"/>
  <c r="AC6231"/>
  <c r="AD6231" s="1"/>
  <c r="AE6231"/>
  <c r="AF6231"/>
  <c r="AC6232"/>
  <c r="AD6232" s="1"/>
  <c r="AE6232"/>
  <c r="AF6232"/>
  <c r="AC6233"/>
  <c r="AD6233" s="1"/>
  <c r="AE6233"/>
  <c r="AF6233"/>
  <c r="AC6234"/>
  <c r="AD6234" s="1"/>
  <c r="AE6234"/>
  <c r="AF6234"/>
  <c r="F6235"/>
  <c r="AC6235"/>
  <c r="AD6235" s="1"/>
  <c r="AE6235"/>
  <c r="AF6235"/>
  <c r="F6236"/>
  <c r="AC6236"/>
  <c r="AD6236" s="1"/>
  <c r="AE6236"/>
  <c r="AF6236"/>
  <c r="F6237"/>
  <c r="AC6237"/>
  <c r="AD6237" s="1"/>
  <c r="AE6237"/>
  <c r="AF6237"/>
  <c r="AC6238"/>
  <c r="AD6238" s="1"/>
  <c r="AE6238"/>
  <c r="AF6238"/>
  <c r="AC6239"/>
  <c r="AD6239" s="1"/>
  <c r="AE6239"/>
  <c r="AF6239"/>
  <c r="AC6240"/>
  <c r="AD6240" s="1"/>
  <c r="AE6240"/>
  <c r="AF6240"/>
  <c r="AC6241"/>
  <c r="AD6241" s="1"/>
  <c r="AE6241"/>
  <c r="AF6241"/>
  <c r="F6242"/>
  <c r="AC6242"/>
  <c r="AD6242" s="1"/>
  <c r="AE6242"/>
  <c r="AF6242"/>
  <c r="F6243"/>
  <c r="AC6243"/>
  <c r="AD6243" s="1"/>
  <c r="AE6243"/>
  <c r="AF6243"/>
  <c r="F6244"/>
  <c r="AC6244"/>
  <c r="AD6244" s="1"/>
  <c r="AE6244"/>
  <c r="AF6244"/>
  <c r="F6245"/>
  <c r="AC6245"/>
  <c r="AD6245" s="1"/>
  <c r="AE6245"/>
  <c r="AF6245"/>
  <c r="F6246"/>
  <c r="AC6246"/>
  <c r="AD6246" s="1"/>
  <c r="AE6246"/>
  <c r="AF6246"/>
  <c r="F6247"/>
  <c r="AC6247"/>
  <c r="AD6247" s="1"/>
  <c r="AE6247"/>
  <c r="AF6247"/>
  <c r="F6248"/>
  <c r="AC6248"/>
  <c r="AD6248" s="1"/>
  <c r="AE6248"/>
  <c r="AF6248"/>
  <c r="F6249"/>
  <c r="AC6249"/>
  <c r="AD6249" s="1"/>
  <c r="AE6249"/>
  <c r="AF6249"/>
  <c r="F6250"/>
  <c r="AC6250"/>
  <c r="AD6250" s="1"/>
  <c r="AE6250"/>
  <c r="AF6250"/>
  <c r="F6251"/>
  <c r="AC6251"/>
  <c r="AD6251" s="1"/>
  <c r="AE6251"/>
  <c r="AF6251"/>
  <c r="F6252"/>
  <c r="AC6252"/>
  <c r="AD6252" s="1"/>
  <c r="AE6252"/>
  <c r="AF6252"/>
  <c r="F6253"/>
  <c r="AC6253"/>
  <c r="AD6253" s="1"/>
  <c r="AE6253"/>
  <c r="AF6253"/>
  <c r="F6254"/>
  <c r="AC6254"/>
  <c r="AD6254" s="1"/>
  <c r="AE6254"/>
  <c r="AF6254"/>
  <c r="F6255"/>
  <c r="AC6255"/>
  <c r="AD6255" s="1"/>
  <c r="AE6255"/>
  <c r="AF6255"/>
  <c r="F6256"/>
  <c r="AC6256"/>
  <c r="AD6256" s="1"/>
  <c r="AE6256"/>
  <c r="AF6256"/>
  <c r="F6257"/>
  <c r="AC6257"/>
  <c r="AD6257" s="1"/>
  <c r="AE6257"/>
  <c r="AF6257"/>
  <c r="F6258"/>
  <c r="AC6258"/>
  <c r="AD6258" s="1"/>
  <c r="AE6258"/>
  <c r="AF6258"/>
  <c r="F6259"/>
  <c r="AC6259"/>
  <c r="AD6259" s="1"/>
  <c r="AE6259"/>
  <c r="AF6259"/>
  <c r="F6260"/>
  <c r="AC6260"/>
  <c r="AD6260" s="1"/>
  <c r="AE6260"/>
  <c r="AF6260"/>
  <c r="F6261"/>
  <c r="AC6261"/>
  <c r="AD6261" s="1"/>
  <c r="AE6261"/>
  <c r="AF6261"/>
  <c r="F6262"/>
  <c r="AC6262"/>
  <c r="AD6262" s="1"/>
  <c r="AE6262"/>
  <c r="AF6262"/>
  <c r="F6263"/>
  <c r="AC6263"/>
  <c r="AD6263" s="1"/>
  <c r="AE6263"/>
  <c r="AF6263"/>
  <c r="F6264"/>
  <c r="AC6264"/>
  <c r="AD6264" s="1"/>
  <c r="AE6264"/>
  <c r="AF6264"/>
  <c r="F6265"/>
  <c r="AC6265"/>
  <c r="AD6265" s="1"/>
  <c r="AE6265"/>
  <c r="AF6265"/>
  <c r="F6266"/>
  <c r="AC6266"/>
  <c r="AD6266" s="1"/>
  <c r="AE6266"/>
  <c r="AF6266"/>
  <c r="F6267"/>
  <c r="AC6267"/>
  <c r="AD6267" s="1"/>
  <c r="AE6267"/>
  <c r="AF6267"/>
  <c r="F6268"/>
  <c r="AC6268"/>
  <c r="AD6268" s="1"/>
  <c r="AE6268"/>
  <c r="AF6268"/>
  <c r="F6269"/>
  <c r="AC6269"/>
  <c r="AD6269" s="1"/>
  <c r="AE6269"/>
  <c r="AF6269"/>
  <c r="F6270"/>
  <c r="AC6270"/>
  <c r="AD6270" s="1"/>
  <c r="AE6270"/>
  <c r="AF6270"/>
  <c r="F6271"/>
  <c r="AC6271"/>
  <c r="AD6271" s="1"/>
  <c r="AE6271"/>
  <c r="AF6271"/>
  <c r="F6272"/>
  <c r="AC6272"/>
  <c r="AD6272" s="1"/>
  <c r="AE6272"/>
  <c r="AF6272"/>
  <c r="F6273"/>
  <c r="AC6273"/>
  <c r="AD6273" s="1"/>
  <c r="AE6273"/>
  <c r="AF6273"/>
  <c r="F6274"/>
  <c r="AC6274"/>
  <c r="AD6274" s="1"/>
  <c r="AE6274"/>
  <c r="AF6274"/>
  <c r="F6275"/>
  <c r="AC6275"/>
  <c r="AD6275" s="1"/>
  <c r="AE6275"/>
  <c r="AF6275"/>
  <c r="F6276"/>
  <c r="AC6276"/>
  <c r="AD6276" s="1"/>
  <c r="AE6276"/>
  <c r="AF6276"/>
  <c r="F6277"/>
  <c r="AC6277"/>
  <c r="AD6277" s="1"/>
  <c r="AE6277"/>
  <c r="AF6277"/>
  <c r="F6278"/>
  <c r="AC6278"/>
  <c r="AD6278" s="1"/>
  <c r="AE6278"/>
  <c r="AF6278"/>
  <c r="F6279"/>
  <c r="AC6279"/>
  <c r="AD6279" s="1"/>
  <c r="AE6279"/>
  <c r="AF6279"/>
  <c r="F6280"/>
  <c r="AC6280"/>
  <c r="AD6280" s="1"/>
  <c r="AE6280"/>
  <c r="AF6280"/>
  <c r="F6281"/>
  <c r="AC6281"/>
  <c r="AD6281" s="1"/>
  <c r="AE6281"/>
  <c r="AF6281"/>
  <c r="F6282"/>
  <c r="AC6282"/>
  <c r="AD6282" s="1"/>
  <c r="AE6282"/>
  <c r="AF6282"/>
  <c r="F6283"/>
  <c r="AC6283"/>
  <c r="AD6283" s="1"/>
  <c r="AE6283"/>
  <c r="AF6283"/>
  <c r="F6284"/>
  <c r="AC6284"/>
  <c r="AD6284" s="1"/>
  <c r="AE6284"/>
  <c r="AF6284"/>
  <c r="F6285"/>
  <c r="AC6285"/>
  <c r="AD6285" s="1"/>
  <c r="AE6285"/>
  <c r="AF6285"/>
  <c r="F6286"/>
  <c r="AC6286"/>
  <c r="AD6286" s="1"/>
  <c r="AE6286"/>
  <c r="AF6286"/>
  <c r="F6287"/>
  <c r="AC6287"/>
  <c r="AD6287" s="1"/>
  <c r="AE6287"/>
  <c r="AF6287"/>
  <c r="F6288"/>
  <c r="AC6288"/>
  <c r="AD6288" s="1"/>
  <c r="AE6288"/>
  <c r="AF6288"/>
  <c r="F6289"/>
  <c r="AC6289"/>
  <c r="AD6289" s="1"/>
  <c r="AE6289"/>
  <c r="AF6289"/>
  <c r="F6290"/>
  <c r="AC6290"/>
  <c r="AD6290" s="1"/>
  <c r="AE6290"/>
  <c r="AF6290"/>
  <c r="F6291"/>
  <c r="AC6291"/>
  <c r="AD6291" s="1"/>
  <c r="AE6291"/>
  <c r="AF6291"/>
  <c r="F6292"/>
  <c r="AC6292"/>
  <c r="AD6292" s="1"/>
  <c r="AE6292"/>
  <c r="AF6292"/>
  <c r="F6293"/>
  <c r="AC6293"/>
  <c r="AD6293" s="1"/>
  <c r="AE6293"/>
  <c r="AF6293"/>
  <c r="AC6294"/>
  <c r="AD6294" s="1"/>
  <c r="AE6294"/>
  <c r="AF6294"/>
  <c r="AC6295"/>
  <c r="AD6295" s="1"/>
  <c r="AE6295"/>
  <c r="AF6295"/>
  <c r="AC6296"/>
  <c r="AD6296" s="1"/>
  <c r="AE6296"/>
  <c r="AF6296"/>
  <c r="AC6297"/>
  <c r="AD6297" s="1"/>
  <c r="AE6297"/>
  <c r="AF6297"/>
  <c r="AC6298"/>
  <c r="AD6298" s="1"/>
  <c r="AE6298"/>
  <c r="AF6298"/>
  <c r="AC6299"/>
  <c r="AD6299" s="1"/>
  <c r="AE6299"/>
  <c r="AF6299"/>
  <c r="AC6300"/>
  <c r="AD6300" s="1"/>
  <c r="AE6300"/>
  <c r="AF6300"/>
  <c r="AC6301"/>
  <c r="AD6301" s="1"/>
  <c r="AE6301"/>
  <c r="AF6301"/>
  <c r="AC6302"/>
  <c r="AD6302" s="1"/>
  <c r="AE6302"/>
  <c r="AF6302"/>
  <c r="AC6303"/>
  <c r="AD6303" s="1"/>
  <c r="AE6303"/>
  <c r="AF6303"/>
  <c r="AC6304"/>
  <c r="AD6304" s="1"/>
  <c r="AE6304"/>
  <c r="AF6304"/>
  <c r="AC6305"/>
  <c r="AD6305" s="1"/>
  <c r="AE6305"/>
  <c r="AF6305"/>
  <c r="AC6306"/>
  <c r="AD6306" s="1"/>
  <c r="AE6306"/>
  <c r="AF6306"/>
  <c r="F6307"/>
  <c r="AC6307"/>
  <c r="AD6307" s="1"/>
  <c r="AE6307"/>
  <c r="AF6307"/>
  <c r="F6308"/>
  <c r="AC6308"/>
  <c r="AD6308" s="1"/>
  <c r="AE6308"/>
  <c r="AF6308"/>
  <c r="F6309"/>
  <c r="AC6309"/>
  <c r="AD6309" s="1"/>
  <c r="AE6309"/>
  <c r="AF6309"/>
  <c r="F6310"/>
  <c r="AC6310"/>
  <c r="AD6310" s="1"/>
  <c r="AE6310"/>
  <c r="AF6310"/>
  <c r="F6311"/>
  <c r="AC6311"/>
  <c r="AD6311" s="1"/>
  <c r="AE6311"/>
  <c r="AF6311"/>
  <c r="F6312"/>
  <c r="AC6312"/>
  <c r="AD6312" s="1"/>
  <c r="AE6312"/>
  <c r="AF6312"/>
  <c r="F6313"/>
  <c r="AC6313"/>
  <c r="AD6313" s="1"/>
  <c r="AE6313"/>
  <c r="AF6313"/>
  <c r="F6314"/>
  <c r="AC6314"/>
  <c r="AE6314"/>
  <c r="AF6314"/>
  <c r="F6315"/>
  <c r="AC6315"/>
  <c r="AD6315" s="1"/>
  <c r="AE6315"/>
  <c r="AF6315"/>
  <c r="H6316"/>
  <c r="AC6316"/>
  <c r="AD6316" s="1"/>
  <c r="AE6316"/>
  <c r="AF6316"/>
  <c r="H6317"/>
  <c r="AC6317"/>
  <c r="AD6317" s="1"/>
  <c r="AE6317"/>
  <c r="AF6317"/>
  <c r="H6318"/>
  <c r="AC6318"/>
  <c r="AD6318" s="1"/>
  <c r="AE6318"/>
  <c r="AF6318"/>
  <c r="H6319"/>
  <c r="AC6319"/>
  <c r="AD6319" s="1"/>
  <c r="AE6319"/>
  <c r="AF6319"/>
  <c r="H6320"/>
  <c r="AC6320"/>
  <c r="AD6320" s="1"/>
  <c r="AE6320"/>
  <c r="AF6320"/>
  <c r="H6321"/>
  <c r="AC6321"/>
  <c r="AD6321" s="1"/>
  <c r="AE6321"/>
  <c r="AF6321"/>
  <c r="H6322"/>
  <c r="AC6322"/>
  <c r="AD6322" s="1"/>
  <c r="AE6322"/>
  <c r="AF6322"/>
  <c r="H6323"/>
  <c r="AC6323"/>
  <c r="AD6323" s="1"/>
  <c r="AE6323"/>
  <c r="AF6323"/>
  <c r="H6324"/>
  <c r="AC6324"/>
  <c r="AD6324" s="1"/>
  <c r="AE6324"/>
  <c r="AF6324"/>
  <c r="H6325"/>
  <c r="AC6325"/>
  <c r="AD6325" s="1"/>
  <c r="AE6325"/>
  <c r="AF6325"/>
  <c r="H6326"/>
  <c r="AC6326"/>
  <c r="AD6326" s="1"/>
  <c r="AE6326"/>
  <c r="AF6326"/>
  <c r="H6327"/>
  <c r="AC6327"/>
  <c r="AD6327" s="1"/>
  <c r="AE6327"/>
  <c r="AF6327"/>
  <c r="H6328"/>
  <c r="AC6328"/>
  <c r="AD6328" s="1"/>
  <c r="AE6328"/>
  <c r="AF6328"/>
  <c r="H6329"/>
  <c r="AC6329"/>
  <c r="AD6329" s="1"/>
  <c r="AE6329"/>
  <c r="AF6329"/>
  <c r="H6330"/>
  <c r="AC6330"/>
  <c r="AD6330" s="1"/>
  <c r="AE6330"/>
  <c r="AF6330"/>
  <c r="H6331"/>
  <c r="AC6331"/>
  <c r="AD6331" s="1"/>
  <c r="AE6331"/>
  <c r="AF6331"/>
  <c r="H6332"/>
  <c r="AC6332"/>
  <c r="AD6332" s="1"/>
  <c r="AE6332"/>
  <c r="AF6332"/>
  <c r="H6333"/>
  <c r="AC6333"/>
  <c r="AD6333" s="1"/>
  <c r="AE6333"/>
  <c r="AF6333"/>
  <c r="H6334"/>
  <c r="AC6334"/>
  <c r="AD6334" s="1"/>
  <c r="AE6334"/>
  <c r="AF6334"/>
  <c r="H6335"/>
  <c r="AC6335"/>
  <c r="AD6335" s="1"/>
  <c r="AE6335"/>
  <c r="AF6335"/>
  <c r="H6336"/>
  <c r="AC6336"/>
  <c r="AD6336" s="1"/>
  <c r="AE6336"/>
  <c r="AF6336"/>
  <c r="H6337"/>
  <c r="AC6337"/>
  <c r="AD6337" s="1"/>
  <c r="AE6337"/>
  <c r="AF6337"/>
  <c r="H6338"/>
  <c r="AC6338"/>
  <c r="AD6338" s="1"/>
  <c r="AE6338"/>
  <c r="AF6338"/>
  <c r="H6339"/>
  <c r="AC6339"/>
  <c r="AD6339" s="1"/>
  <c r="AE6339"/>
  <c r="AF6339"/>
  <c r="H6340"/>
  <c r="AC6340"/>
  <c r="AD6340" s="1"/>
  <c r="AE6340"/>
  <c r="AF6340"/>
  <c r="H6341"/>
  <c r="AC6341"/>
  <c r="AD6341" s="1"/>
  <c r="AE6341"/>
  <c r="AF6341"/>
  <c r="H6342"/>
  <c r="AC6342"/>
  <c r="AD6342" s="1"/>
  <c r="AE6342"/>
  <c r="AF6342"/>
  <c r="H6343"/>
  <c r="AC6343"/>
  <c r="AD6343" s="1"/>
  <c r="AE6343"/>
  <c r="AF6343"/>
  <c r="H6344"/>
  <c r="AC6344"/>
  <c r="AD6344" s="1"/>
  <c r="AE6344"/>
  <c r="AF6344"/>
  <c r="H6345"/>
  <c r="AC6345"/>
  <c r="AD6345" s="1"/>
  <c r="AE6345"/>
  <c r="AF6345"/>
  <c r="H6346"/>
  <c r="AC6346"/>
  <c r="AD6346" s="1"/>
  <c r="AE6346"/>
  <c r="AF6346"/>
  <c r="H6347"/>
  <c r="AC6347"/>
  <c r="AD6347" s="1"/>
  <c r="AE6347"/>
  <c r="AF6347"/>
  <c r="H6348"/>
  <c r="AC6348"/>
  <c r="AD6348" s="1"/>
  <c r="AE6348"/>
  <c r="AF6348"/>
  <c r="H6349"/>
  <c r="AC6349"/>
  <c r="AD6349" s="1"/>
  <c r="AE6349"/>
  <c r="AF6349"/>
  <c r="H6350"/>
  <c r="AC6350"/>
  <c r="AD6350" s="1"/>
  <c r="AE6350"/>
  <c r="AF6350"/>
  <c r="H6351"/>
  <c r="AC6351"/>
  <c r="AD6351" s="1"/>
  <c r="AE6351"/>
  <c r="AF6351"/>
  <c r="H6352"/>
  <c r="AC6352"/>
  <c r="AD6352" s="1"/>
  <c r="AE6352"/>
  <c r="AF6352"/>
  <c r="H6353"/>
  <c r="AC6353"/>
  <c r="AD6353" s="1"/>
  <c r="AE6353"/>
  <c r="AF6353"/>
  <c r="H6354"/>
  <c r="AC6354"/>
  <c r="AD6354" s="1"/>
  <c r="AE6354"/>
  <c r="AF6354"/>
  <c r="H6355"/>
  <c r="AC6355"/>
  <c r="AD6355" s="1"/>
  <c r="AE6355"/>
  <c r="AF6355"/>
  <c r="H6356"/>
  <c r="AC6356"/>
  <c r="AD6356" s="1"/>
  <c r="AE6356"/>
  <c r="AF6356"/>
  <c r="H6357"/>
  <c r="AC6357"/>
  <c r="AD6357" s="1"/>
  <c r="AE6357"/>
  <c r="AF6357"/>
  <c r="F6361"/>
  <c r="H6361"/>
  <c r="AC6361"/>
  <c r="AD6361" s="1"/>
  <c r="AF6361"/>
  <c r="F6362"/>
  <c r="H6362"/>
  <c r="AC6362"/>
  <c r="AD6362" s="1"/>
  <c r="AF6362"/>
  <c r="H6363"/>
  <c r="AC6363"/>
  <c r="AD6363" s="1"/>
  <c r="AF6363"/>
  <c r="AC6366"/>
  <c r="AD6366" s="1"/>
  <c r="AE6366"/>
  <c r="AF6366"/>
  <c r="AC6367"/>
  <c r="AD6367" s="1"/>
  <c r="AE6367"/>
  <c r="AF6367"/>
  <c r="AC6368"/>
  <c r="AD6368" s="1"/>
  <c r="AE6368"/>
  <c r="AF6368"/>
  <c r="AC6369"/>
  <c r="AD6369" s="1"/>
  <c r="AE6369"/>
  <c r="AF6369"/>
  <c r="AC6370"/>
  <c r="AD6370" s="1"/>
  <c r="AE6370"/>
  <c r="AF6370"/>
  <c r="AC6373"/>
  <c r="AD6373" s="1"/>
  <c r="AE6373"/>
  <c r="AF6373"/>
  <c r="AC6374"/>
  <c r="AD6374" s="1"/>
  <c r="AF6374"/>
  <c r="AC6375"/>
  <c r="AD6375" s="1"/>
  <c r="AF6375"/>
  <c r="AC6376"/>
  <c r="AD6376" s="1"/>
  <c r="AE6376"/>
  <c r="AF6376"/>
  <c r="AC6377"/>
  <c r="AD6377" s="1"/>
  <c r="AE6377"/>
  <c r="AF6377"/>
  <c r="AC6378"/>
  <c r="AD6378" s="1"/>
  <c r="AE6378"/>
  <c r="AF6378"/>
  <c r="AC6379"/>
  <c r="AD6379" s="1"/>
  <c r="AE6379"/>
  <c r="AF6379"/>
  <c r="AC6380"/>
  <c r="AD6380" s="1"/>
  <c r="AE6380"/>
  <c r="AF6380"/>
  <c r="AC6381"/>
  <c r="AD6381" s="1"/>
  <c r="AE6381"/>
  <c r="AF6381"/>
  <c r="AC6382"/>
  <c r="AD6382" s="1"/>
  <c r="AE6382"/>
  <c r="AF6382"/>
  <c r="AC6383"/>
  <c r="AD6383" s="1"/>
  <c r="AE6383"/>
  <c r="AF6383"/>
  <c r="AC6384"/>
  <c r="AD6384" s="1"/>
  <c r="AE6384"/>
  <c r="AF6384"/>
  <c r="AC6385"/>
  <c r="AD6385" s="1"/>
  <c r="AE6385"/>
  <c r="AF6385"/>
  <c r="AC6386"/>
  <c r="AD6386" s="1"/>
  <c r="AE6386"/>
  <c r="AF6386"/>
  <c r="AC6387"/>
  <c r="AD6387" s="1"/>
  <c r="AE6387"/>
  <c r="AF6387"/>
  <c r="AC6388"/>
  <c r="AD6388" s="1"/>
  <c r="AE6388"/>
  <c r="AF6388"/>
  <c r="AC6389"/>
  <c r="AD6389" s="1"/>
  <c r="AE6389"/>
  <c r="AF6389"/>
  <c r="AC6390"/>
  <c r="AD6390" s="1"/>
  <c r="AE6390"/>
  <c r="AF6390"/>
  <c r="AC6391"/>
  <c r="AD6391" s="1"/>
  <c r="AE6391"/>
  <c r="AF6391"/>
  <c r="AC6392"/>
  <c r="AD6392" s="1"/>
  <c r="AE6392"/>
  <c r="AF6392"/>
  <c r="AC6393"/>
  <c r="AE6393"/>
  <c r="AF6393"/>
  <c r="AC6394"/>
  <c r="AD6394" s="1"/>
  <c r="AE6394"/>
  <c r="AF6394"/>
  <c r="AC6395"/>
  <c r="AD6395" s="1"/>
  <c r="AE6395"/>
  <c r="AF6395"/>
  <c r="AC6396"/>
  <c r="AD6396" s="1"/>
  <c r="AE6396"/>
  <c r="AF6396"/>
  <c r="AC6397"/>
  <c r="AD6397" s="1"/>
  <c r="AE6397"/>
  <c r="AF6397"/>
  <c r="AC6398"/>
  <c r="AD6398" s="1"/>
  <c r="AE6398"/>
  <c r="AF6398"/>
  <c r="AC6399"/>
  <c r="AD6399" s="1"/>
  <c r="AE6399"/>
  <c r="AF6399"/>
  <c r="AC6400"/>
  <c r="AD6400" s="1"/>
  <c r="AE6400"/>
  <c r="AF6400"/>
  <c r="AC6403"/>
  <c r="AD6403" s="1"/>
  <c r="AE6403"/>
  <c r="AF6403"/>
  <c r="AC6404"/>
  <c r="AD6404" s="1"/>
  <c r="AE6404"/>
  <c r="AF6404"/>
  <c r="AC6405"/>
  <c r="AD6405" s="1"/>
  <c r="AF6405"/>
  <c r="AC6406"/>
  <c r="AD6406" s="1"/>
  <c r="AE6406"/>
  <c r="AF6406"/>
  <c r="AC6407"/>
  <c r="AD6407" s="1"/>
  <c r="AE6407"/>
  <c r="AF6407"/>
  <c r="AC6408"/>
  <c r="AD6408" s="1"/>
  <c r="AE6408"/>
  <c r="AF6408"/>
  <c r="AC6409"/>
  <c r="AD6409" s="1"/>
  <c r="AE6409"/>
  <c r="AF6409"/>
  <c r="AC6410"/>
  <c r="AD6410" s="1"/>
  <c r="AE6410"/>
  <c r="AF6410"/>
  <c r="AC6411"/>
  <c r="AD6411" s="1"/>
  <c r="AE6411"/>
  <c r="AF6411"/>
  <c r="AC6412"/>
  <c r="AD6412" s="1"/>
  <c r="AE6412"/>
  <c r="AF6412"/>
  <c r="AC6413"/>
  <c r="AD6413" s="1"/>
  <c r="AF6413"/>
  <c r="AC6414"/>
  <c r="AD6414" s="1"/>
  <c r="AE6414"/>
  <c r="AF6414"/>
  <c r="AC6415"/>
  <c r="AD6415" s="1"/>
  <c r="AE6415"/>
  <c r="AF6415"/>
  <c r="AC6416"/>
  <c r="AD6416" s="1"/>
  <c r="AE6416"/>
  <c r="AF6416"/>
  <c r="AC6417"/>
  <c r="AD6417" s="1"/>
  <c r="AE6417"/>
  <c r="AF6417"/>
  <c r="AC6418"/>
  <c r="AD6418" s="1"/>
  <c r="AE6418"/>
  <c r="AF6418"/>
  <c r="AC6419"/>
  <c r="AD6419" s="1"/>
  <c r="AE6419"/>
  <c r="AF6419"/>
  <c r="AC6420"/>
  <c r="AD6420" s="1"/>
  <c r="AE6420"/>
  <c r="AF6420"/>
  <c r="AG6420" s="1"/>
  <c r="F6421"/>
  <c r="AC6421"/>
  <c r="AD6421" s="1"/>
  <c r="AF6421"/>
  <c r="F6422"/>
  <c r="AC6422"/>
  <c r="AD6422" s="1"/>
  <c r="AE6422"/>
  <c r="AF6422"/>
  <c r="F6423"/>
  <c r="AC6423"/>
  <c r="AD6423" s="1"/>
  <c r="AE6423"/>
  <c r="AF6423"/>
  <c r="AC6424"/>
  <c r="AD6424" s="1"/>
  <c r="AE6424"/>
  <c r="AF6424"/>
  <c r="AC6425"/>
  <c r="AD6425" s="1"/>
  <c r="AE6425"/>
  <c r="AF6425"/>
  <c r="AC6426"/>
  <c r="AD6426" s="1"/>
  <c r="AE6426"/>
  <c r="AF6426"/>
  <c r="AG6426" s="1"/>
  <c r="AC6427"/>
  <c r="AD6427" s="1"/>
  <c r="AE6427"/>
  <c r="AF6427"/>
  <c r="AC6428"/>
  <c r="AD6428" s="1"/>
  <c r="AE6428"/>
  <c r="AF6428"/>
  <c r="AC6429"/>
  <c r="AD6429" s="1"/>
  <c r="AE6429"/>
  <c r="AF6429"/>
  <c r="AC6430"/>
  <c r="AD6430" s="1"/>
  <c r="AE6430"/>
  <c r="AF6430"/>
  <c r="AC6431"/>
  <c r="AD6431" s="1"/>
  <c r="AE6431"/>
  <c r="AF6431"/>
  <c r="AG6431" s="1"/>
  <c r="H6434"/>
  <c r="AC6434"/>
  <c r="AD6434" s="1"/>
  <c r="AE6434"/>
  <c r="AF6434"/>
  <c r="H6435"/>
  <c r="AC6435"/>
  <c r="AD6435" s="1"/>
  <c r="AE6435"/>
  <c r="AF6435"/>
  <c r="H6436"/>
  <c r="AC6436"/>
  <c r="AD6436" s="1"/>
  <c r="AE6436"/>
  <c r="AF6436"/>
  <c r="H6437"/>
  <c r="AC6437"/>
  <c r="AD6437" s="1"/>
  <c r="AE6437"/>
  <c r="AF6437"/>
  <c r="H6438"/>
  <c r="AC6438"/>
  <c r="AD6438" s="1"/>
  <c r="AE6438"/>
  <c r="AF6438"/>
  <c r="H6439"/>
  <c r="AC6439"/>
  <c r="AD6439" s="1"/>
  <c r="AE6439"/>
  <c r="AF6439"/>
  <c r="H6440"/>
  <c r="AC6440"/>
  <c r="AD6440" s="1"/>
  <c r="AE6440"/>
  <c r="AF6440"/>
  <c r="H6441"/>
  <c r="AC6441"/>
  <c r="AD6441" s="1"/>
  <c r="AE6441"/>
  <c r="AF6441"/>
  <c r="H6442"/>
  <c r="AC6442"/>
  <c r="AD6442" s="1"/>
  <c r="AE6442"/>
  <c r="AF6442"/>
  <c r="H6443"/>
  <c r="AC6443"/>
  <c r="AD6443" s="1"/>
  <c r="AE6443"/>
  <c r="AF6443"/>
  <c r="H6444"/>
  <c r="AC6444"/>
  <c r="AD6444" s="1"/>
  <c r="AE6444"/>
  <c r="AF6444"/>
  <c r="H6445"/>
  <c r="AC6445"/>
  <c r="AD6445" s="1"/>
  <c r="AE6445"/>
  <c r="AF6445"/>
  <c r="H6446"/>
  <c r="AC6446"/>
  <c r="AD6446" s="1"/>
  <c r="AE6446"/>
  <c r="AF6446"/>
  <c r="H6447"/>
  <c r="AC6447"/>
  <c r="AD6447" s="1"/>
  <c r="AE6447"/>
  <c r="AF6447"/>
  <c r="H6448"/>
  <c r="AC6448"/>
  <c r="AD6448" s="1"/>
  <c r="AE6448"/>
  <c r="AF6448"/>
  <c r="H6449"/>
  <c r="AC6449"/>
  <c r="AD6449" s="1"/>
  <c r="AE6449"/>
  <c r="AF6449"/>
  <c r="F6453"/>
  <c r="AC6453"/>
  <c r="AD6453" s="1"/>
  <c r="AE6453"/>
  <c r="AF6453"/>
  <c r="F6454"/>
  <c r="AC6454"/>
  <c r="AD6454" s="1"/>
  <c r="AE6454"/>
  <c r="AF6454"/>
  <c r="F6455"/>
  <c r="H6455"/>
  <c r="AC6455"/>
  <c r="AD6455" s="1"/>
  <c r="AE6455"/>
  <c r="AF6455"/>
  <c r="F6456"/>
  <c r="H6456"/>
  <c r="AC6456"/>
  <c r="AD6456" s="1"/>
  <c r="AE6456"/>
  <c r="AF6456"/>
  <c r="F6457"/>
  <c r="AC6457"/>
  <c r="AD6457" s="1"/>
  <c r="AE6457"/>
  <c r="AF6457"/>
  <c r="F6458"/>
  <c r="AC6458"/>
  <c r="AD6458" s="1"/>
  <c r="AE6458"/>
  <c r="AF6458"/>
  <c r="F6459"/>
  <c r="AC6459"/>
  <c r="AD6459" s="1"/>
  <c r="AE6459"/>
  <c r="AF6459"/>
  <c r="F6460"/>
  <c r="AC6460"/>
  <c r="AD6460" s="1"/>
  <c r="AE6460"/>
  <c r="AF6460"/>
  <c r="F6461"/>
  <c r="AC6461"/>
  <c r="AD6461" s="1"/>
  <c r="AE6461"/>
  <c r="AF6461"/>
  <c r="F6462"/>
  <c r="AC6462"/>
  <c r="AD6462" s="1"/>
  <c r="AE6462"/>
  <c r="AF6462"/>
  <c r="F6463"/>
  <c r="AC6463"/>
  <c r="AD6463" s="1"/>
  <c r="AE6463"/>
  <c r="AF6463"/>
  <c r="F6464"/>
  <c r="AC6464"/>
  <c r="AD6464" s="1"/>
  <c r="AE6464"/>
  <c r="AF6464"/>
  <c r="F6465"/>
  <c r="AC6465"/>
  <c r="AD6465" s="1"/>
  <c r="AE6465"/>
  <c r="AF6465"/>
  <c r="F6466"/>
  <c r="AC6466"/>
  <c r="AD6466" s="1"/>
  <c r="AE6466"/>
  <c r="AF6466"/>
  <c r="F6467"/>
  <c r="AC6467"/>
  <c r="AD6467" s="1"/>
  <c r="AE6467"/>
  <c r="AF6467"/>
  <c r="F6468"/>
  <c r="AC6468"/>
  <c r="AD6468" s="1"/>
  <c r="AE6468"/>
  <c r="AF6468"/>
  <c r="F6469"/>
  <c r="AC6469"/>
  <c r="AD6469" s="1"/>
  <c r="AE6469"/>
  <c r="AF6469"/>
  <c r="F6470"/>
  <c r="AC6470"/>
  <c r="AD6470" s="1"/>
  <c r="AE6470"/>
  <c r="AF6470"/>
  <c r="F6471"/>
  <c r="AC6471"/>
  <c r="AD6471" s="1"/>
  <c r="AE6471"/>
  <c r="AF6471"/>
  <c r="H6472"/>
  <c r="AC6472"/>
  <c r="AD6472" s="1"/>
  <c r="AE6472"/>
  <c r="AF6472"/>
  <c r="F6475"/>
  <c r="AC6475"/>
  <c r="AD6475" s="1"/>
  <c r="AE6475"/>
  <c r="AF6475"/>
  <c r="F6476"/>
  <c r="AC6476"/>
  <c r="AD6476" s="1"/>
  <c r="AE6476"/>
  <c r="AF6476"/>
  <c r="F6477"/>
  <c r="AC6477"/>
  <c r="AD6477" s="1"/>
  <c r="AE6477"/>
  <c r="AF6477"/>
  <c r="H6478"/>
  <c r="AC6478"/>
  <c r="AD6478" s="1"/>
  <c r="AE6478"/>
  <c r="AF6478"/>
  <c r="H6479"/>
  <c r="AC6479"/>
  <c r="AD6479" s="1"/>
  <c r="AE6479"/>
  <c r="AF6479"/>
  <c r="H6480"/>
  <c r="AC6480"/>
  <c r="AD6480" s="1"/>
  <c r="AE6480"/>
  <c r="AF6480"/>
  <c r="H6481"/>
  <c r="AC6481"/>
  <c r="AD6481" s="1"/>
  <c r="AE6481"/>
  <c r="AF6481"/>
  <c r="F6483"/>
  <c r="AC6483"/>
  <c r="AD6483" s="1"/>
  <c r="AE6483"/>
  <c r="AF6483"/>
  <c r="F6484"/>
  <c r="AC6484"/>
  <c r="AD6484" s="1"/>
  <c r="AE6484"/>
  <c r="AF6484"/>
  <c r="F6485"/>
  <c r="AC6485"/>
  <c r="AD6485" s="1"/>
  <c r="AE6485"/>
  <c r="AF6485"/>
  <c r="F6486"/>
  <c r="AC6486"/>
  <c r="AD6486" s="1"/>
  <c r="AE6486"/>
  <c r="AF6486"/>
  <c r="F6487"/>
  <c r="AC6487"/>
  <c r="AD6487" s="1"/>
  <c r="AE6487"/>
  <c r="AF6487"/>
  <c r="F6488"/>
  <c r="AC6488"/>
  <c r="AD6488" s="1"/>
  <c r="AE6488"/>
  <c r="AF6488"/>
  <c r="F6489"/>
  <c r="AC6489"/>
  <c r="AD6489" s="1"/>
  <c r="AE6489"/>
  <c r="AF6489"/>
  <c r="F6490"/>
  <c r="AC6490"/>
  <c r="AD6490" s="1"/>
  <c r="AE6490"/>
  <c r="AF6490"/>
  <c r="F6492"/>
  <c r="AC6492"/>
  <c r="AD6492" s="1"/>
  <c r="AE6492"/>
  <c r="AF6492"/>
  <c r="F6493"/>
  <c r="AC6493"/>
  <c r="AD6493" s="1"/>
  <c r="AE6493"/>
  <c r="AF6493"/>
  <c r="F6494"/>
  <c r="AC6494"/>
  <c r="AD6494" s="1"/>
  <c r="AE6494"/>
  <c r="AF6494"/>
  <c r="F6495"/>
  <c r="AC6495"/>
  <c r="AD6495" s="1"/>
  <c r="AE6495"/>
  <c r="AF6495"/>
  <c r="F6496"/>
  <c r="AC6496"/>
  <c r="AD6496" s="1"/>
  <c r="AE6496"/>
  <c r="AF6496"/>
  <c r="F6497"/>
  <c r="AC6497"/>
  <c r="AD6497" s="1"/>
  <c r="AE6497"/>
  <c r="AF6497"/>
  <c r="F6498"/>
  <c r="AC6498"/>
  <c r="AD6498" s="1"/>
  <c r="AE6498"/>
  <c r="AF6498"/>
  <c r="F6499"/>
  <c r="AC6499"/>
  <c r="AD6499" s="1"/>
  <c r="AE6499"/>
  <c r="AF6499"/>
  <c r="F6500"/>
  <c r="AC6500"/>
  <c r="AD6500" s="1"/>
  <c r="AE6500"/>
  <c r="AF6500"/>
  <c r="F6501"/>
  <c r="AC6501"/>
  <c r="AD6501" s="1"/>
  <c r="AF6501"/>
  <c r="F6502"/>
  <c r="AC6502"/>
  <c r="AD6502" s="1"/>
  <c r="AF6502"/>
  <c r="F6503"/>
  <c r="AC6503"/>
  <c r="AD6503" s="1"/>
  <c r="AF6503"/>
  <c r="F6504"/>
  <c r="AC6504"/>
  <c r="AD6504" s="1"/>
  <c r="AE6504"/>
  <c r="AF6504"/>
  <c r="F6505"/>
  <c r="AC6505"/>
  <c r="AD6505" s="1"/>
  <c r="AE6505"/>
  <c r="AF6505"/>
  <c r="F6506"/>
  <c r="AC6506"/>
  <c r="AD6506" s="1"/>
  <c r="AE6506"/>
  <c r="AF6506"/>
  <c r="F6507"/>
  <c r="AC6507"/>
  <c r="AD6507" s="1"/>
  <c r="AE6507"/>
  <c r="AF6507"/>
  <c r="AC6508"/>
  <c r="AD6508" s="1"/>
  <c r="AF6508"/>
  <c r="AC6509"/>
  <c r="AD6509" s="1"/>
  <c r="AE6509"/>
  <c r="AF6509"/>
  <c r="AC6510"/>
  <c r="AD6510" s="1"/>
  <c r="AE6510"/>
  <c r="AF6510"/>
  <c r="AC6511"/>
  <c r="AD6511" s="1"/>
  <c r="AF6511"/>
  <c r="F6513"/>
  <c r="AC6513"/>
  <c r="AD6513" s="1"/>
  <c r="AE6513"/>
  <c r="AF6513"/>
  <c r="F6514"/>
  <c r="AC6514"/>
  <c r="AD6514" s="1"/>
  <c r="AF6514"/>
  <c r="F6515"/>
  <c r="AC6515"/>
  <c r="AD6515" s="1"/>
  <c r="AF6515"/>
  <c r="F6516"/>
  <c r="AC6516"/>
  <c r="AD6516" s="1"/>
  <c r="AF6516"/>
  <c r="F6517"/>
  <c r="AC6517"/>
  <c r="AD6517" s="1"/>
  <c r="AE6517"/>
  <c r="AF6517"/>
  <c r="F6518"/>
  <c r="AC6518"/>
  <c r="AD6518" s="1"/>
  <c r="AE6518"/>
  <c r="AF6518"/>
  <c r="F6519"/>
  <c r="AC6519"/>
  <c r="AD6519" s="1"/>
  <c r="AE6519"/>
  <c r="AF6519"/>
  <c r="F6520"/>
  <c r="AC6520"/>
  <c r="AD6520" s="1"/>
  <c r="AE6520"/>
  <c r="AF6520"/>
  <c r="F6521"/>
  <c r="AC6521"/>
  <c r="AD6521" s="1"/>
  <c r="AE6521"/>
  <c r="AF6521"/>
  <c r="F6522"/>
  <c r="AC6522"/>
  <c r="AD6522" s="1"/>
  <c r="AE6522"/>
  <c r="AF6522"/>
  <c r="F6523"/>
  <c r="AC6523"/>
  <c r="AD6523" s="1"/>
  <c r="AE6523"/>
  <c r="AF6523"/>
  <c r="F6524"/>
  <c r="AC6524"/>
  <c r="AD6524" s="1"/>
  <c r="AE6524"/>
  <c r="AF6524"/>
  <c r="F6525"/>
  <c r="AC6525"/>
  <c r="AD6525" s="1"/>
  <c r="AE6525"/>
  <c r="AF6525"/>
  <c r="F6526"/>
  <c r="AC6526"/>
  <c r="AD6526" s="1"/>
  <c r="AE6526"/>
  <c r="AF6526"/>
  <c r="F6527"/>
  <c r="AC6527"/>
  <c r="AD6527" s="1"/>
  <c r="AE6527"/>
  <c r="AF6527"/>
  <c r="F6528"/>
  <c r="AC6528"/>
  <c r="AD6528" s="1"/>
  <c r="AE6528"/>
  <c r="AF6528"/>
  <c r="F6529"/>
  <c r="AC6529"/>
  <c r="AD6529" s="1"/>
  <c r="AE6529"/>
  <c r="AF6529"/>
  <c r="F6530"/>
  <c r="AC6530"/>
  <c r="AD6530" s="1"/>
  <c r="AF6530"/>
  <c r="F6531"/>
  <c r="AC6531"/>
  <c r="AD6531" s="1"/>
  <c r="AF6531"/>
  <c r="F6532"/>
  <c r="AC6532"/>
  <c r="AD6532" s="1"/>
  <c r="AF6532"/>
  <c r="F6533"/>
  <c r="AC6533"/>
  <c r="AD6533" s="1"/>
  <c r="AF6533"/>
  <c r="F6534"/>
  <c r="AC6534"/>
  <c r="AD6534" s="1"/>
  <c r="AF6534"/>
  <c r="F6535"/>
  <c r="AC6535"/>
  <c r="AD6535" s="1"/>
  <c r="AF6535"/>
  <c r="F6536"/>
  <c r="AC6536"/>
  <c r="AD6536" s="1"/>
  <c r="AF6536"/>
  <c r="F6537"/>
  <c r="AC6537"/>
  <c r="AD6537" s="1"/>
  <c r="AE6537"/>
  <c r="AF6537"/>
  <c r="F6538"/>
  <c r="AC6538"/>
  <c r="AD6538" s="1"/>
  <c r="AE6538"/>
  <c r="AF6538"/>
  <c r="F6539"/>
  <c r="AC6539"/>
  <c r="AD6539" s="1"/>
  <c r="AF6539"/>
  <c r="F6540"/>
  <c r="AC6540"/>
  <c r="AD6540" s="1"/>
  <c r="AE6540"/>
  <c r="AF6540"/>
  <c r="F6541"/>
  <c r="AC6541"/>
  <c r="AD6541" s="1"/>
  <c r="AE6541"/>
  <c r="AF6541"/>
  <c r="F6542"/>
  <c r="AC6542"/>
  <c r="AD6542" s="1"/>
  <c r="AE6542"/>
  <c r="AF6542"/>
  <c r="F6543"/>
  <c r="AC6543"/>
  <c r="AD6543" s="1"/>
  <c r="AE6543"/>
  <c r="AF6543"/>
  <c r="F6544"/>
  <c r="AC6544"/>
  <c r="AD6544" s="1"/>
  <c r="AE6544"/>
  <c r="AF6544"/>
  <c r="F6545"/>
  <c r="AC6545"/>
  <c r="AD6545" s="1"/>
  <c r="AE6545"/>
  <c r="AF6545"/>
  <c r="F6546"/>
  <c r="AC6546"/>
  <c r="AD6546" s="1"/>
  <c r="AE6546"/>
  <c r="AF6546"/>
  <c r="F6547"/>
  <c r="AC6547"/>
  <c r="AD6547" s="1"/>
  <c r="AE6547"/>
  <c r="AF6547"/>
  <c r="F6548"/>
  <c r="AC6548"/>
  <c r="AD6548" s="1"/>
  <c r="AE6548"/>
  <c r="AF6548"/>
  <c r="F6549"/>
  <c r="AC6549"/>
  <c r="AD6549" s="1"/>
  <c r="AE6549"/>
  <c r="AF6549"/>
  <c r="F6550"/>
  <c r="AC6550"/>
  <c r="AD6550" s="1"/>
  <c r="AE6550"/>
  <c r="AF6550"/>
  <c r="F6551"/>
  <c r="AC6551"/>
  <c r="AD6551" s="1"/>
  <c r="AE6551"/>
  <c r="AF6551"/>
  <c r="F6552"/>
  <c r="AC6552"/>
  <c r="AD6552" s="1"/>
  <c r="AE6552"/>
  <c r="AF6552"/>
  <c r="F6553"/>
  <c r="AC6553"/>
  <c r="AD6553" s="1"/>
  <c r="AE6553"/>
  <c r="AF6553"/>
  <c r="F6554"/>
  <c r="AC6554"/>
  <c r="AD6554" s="1"/>
  <c r="AE6554"/>
  <c r="AF6554"/>
  <c r="F6555"/>
  <c r="AC6555"/>
  <c r="AD6555" s="1"/>
  <c r="AE6555"/>
  <c r="AF6555"/>
  <c r="F6556"/>
  <c r="AC6556"/>
  <c r="AD6556" s="1"/>
  <c r="AE6556"/>
  <c r="AF6556"/>
  <c r="F6557"/>
  <c r="AC6557"/>
  <c r="AD6557" s="1"/>
  <c r="AE6557"/>
  <c r="AF6557"/>
  <c r="F6558"/>
  <c r="AC6558"/>
  <c r="AD6558" s="1"/>
  <c r="AE6558"/>
  <c r="AF6558"/>
  <c r="F6559"/>
  <c r="AC6559"/>
  <c r="AD6559" s="1"/>
  <c r="AE6559"/>
  <c r="AF6559"/>
  <c r="F6560"/>
  <c r="AC6560"/>
  <c r="AD6560" s="1"/>
  <c r="AE6560"/>
  <c r="AF6560"/>
  <c r="F6561"/>
  <c r="AC6561"/>
  <c r="AD6561" s="1"/>
  <c r="AF6561"/>
  <c r="F6562"/>
  <c r="AC6562"/>
  <c r="AD6562" s="1"/>
  <c r="AE6562"/>
  <c r="AF6562"/>
  <c r="F6563"/>
  <c r="AC6563"/>
  <c r="AD6563" s="1"/>
  <c r="AE6563"/>
  <c r="AF6563"/>
  <c r="F6564"/>
  <c r="AC6564"/>
  <c r="AD6564" s="1"/>
  <c r="AE6564"/>
  <c r="AF6564"/>
  <c r="F6565"/>
  <c r="AC6565"/>
  <c r="AD6565" s="1"/>
  <c r="AE6565"/>
  <c r="AF6565"/>
  <c r="F6566"/>
  <c r="AC6566"/>
  <c r="AE6566"/>
  <c r="AF6566"/>
  <c r="F6567"/>
  <c r="AC6567"/>
  <c r="AD6567" s="1"/>
  <c r="AE6567"/>
  <c r="AF6567"/>
  <c r="F6568"/>
  <c r="AC6568"/>
  <c r="AD6568" s="1"/>
  <c r="AE6568"/>
  <c r="AF6568"/>
  <c r="F6569"/>
  <c r="AC6569"/>
  <c r="AD6569" s="1"/>
  <c r="AE6569"/>
  <c r="AF6569"/>
  <c r="F6570"/>
  <c r="AC6570"/>
  <c r="AD6570" s="1"/>
  <c r="AE6570"/>
  <c r="AF6570"/>
  <c r="F6571"/>
  <c r="AC6571"/>
  <c r="AD6571" s="1"/>
  <c r="AE6571"/>
  <c r="AF6571"/>
  <c r="F6572"/>
  <c r="AC6572"/>
  <c r="AD6572" s="1"/>
  <c r="AE6572"/>
  <c r="AF6572"/>
  <c r="F6573"/>
  <c r="AC6573"/>
  <c r="AD6573" s="1"/>
  <c r="AE6573"/>
  <c r="AF6573"/>
  <c r="F6574"/>
  <c r="AC6574"/>
  <c r="AD6574" s="1"/>
  <c r="AE6574"/>
  <c r="AF6574"/>
  <c r="F6575"/>
  <c r="AC6575"/>
  <c r="AD6575" s="1"/>
  <c r="AE6575"/>
  <c r="AF6575"/>
  <c r="F6576"/>
  <c r="AC6576"/>
  <c r="AD6576" s="1"/>
  <c r="AE6576"/>
  <c r="AF6576"/>
  <c r="F6577"/>
  <c r="AC6577"/>
  <c r="AD6577" s="1"/>
  <c r="AE6577"/>
  <c r="AF6577"/>
  <c r="F6578"/>
  <c r="AC6578"/>
  <c r="AD6578" s="1"/>
  <c r="AE6578"/>
  <c r="AF6578"/>
  <c r="F6579"/>
  <c r="AC6579"/>
  <c r="AD6579" s="1"/>
  <c r="AF6579"/>
  <c r="F6580"/>
  <c r="AC6580"/>
  <c r="AD6580" s="1"/>
  <c r="AF6580"/>
  <c r="F6581"/>
  <c r="AC6581"/>
  <c r="AD6581" s="1"/>
  <c r="AE6581"/>
  <c r="AF6581"/>
  <c r="F6582"/>
  <c r="AC6582"/>
  <c r="AD6582" s="1"/>
  <c r="AE6582"/>
  <c r="AF6582"/>
  <c r="F6583"/>
  <c r="AC6583"/>
  <c r="AD6583" s="1"/>
  <c r="AE6583"/>
  <c r="AF6583"/>
  <c r="F6584"/>
  <c r="AC6584"/>
  <c r="AD6584" s="1"/>
  <c r="AE6584"/>
  <c r="AF6584"/>
  <c r="F6585"/>
  <c r="AC6585"/>
  <c r="AD6585" s="1"/>
  <c r="AE6585"/>
  <c r="AF6585"/>
  <c r="F6586"/>
  <c r="AC6586"/>
  <c r="AD6586" s="1"/>
  <c r="AE6586"/>
  <c r="AF6586"/>
  <c r="F6587"/>
  <c r="AC6587"/>
  <c r="AD6587" s="1"/>
  <c r="AE6587"/>
  <c r="AF6587"/>
  <c r="F6588"/>
  <c r="AC6588"/>
  <c r="AD6588" s="1"/>
  <c r="AE6588"/>
  <c r="AF6588"/>
  <c r="F6589"/>
  <c r="AC6589"/>
  <c r="AD6589" s="1"/>
  <c r="AE6589"/>
  <c r="AF6589"/>
  <c r="F6590"/>
  <c r="AC6590"/>
  <c r="AD6590" s="1"/>
  <c r="AE6590"/>
  <c r="AF6590"/>
  <c r="F6591"/>
  <c r="AC6591"/>
  <c r="AD6591" s="1"/>
  <c r="AE6591"/>
  <c r="AF6591"/>
  <c r="F6592"/>
  <c r="AC6592"/>
  <c r="AD6592" s="1"/>
  <c r="AE6592"/>
  <c r="AF6592"/>
  <c r="F6593"/>
  <c r="AC6593"/>
  <c r="AD6593" s="1"/>
  <c r="AE6593"/>
  <c r="AF6593"/>
  <c r="F6594"/>
  <c r="AC6594"/>
  <c r="AD6594" s="1"/>
  <c r="AE6594"/>
  <c r="AF6594"/>
  <c r="F6595"/>
  <c r="AC6595"/>
  <c r="AD6595" s="1"/>
  <c r="AE6595"/>
  <c r="AF6595"/>
  <c r="F6596"/>
  <c r="AC6596"/>
  <c r="AD6596" s="1"/>
  <c r="AE6596"/>
  <c r="AF6596"/>
  <c r="F6597"/>
  <c r="AC6597"/>
  <c r="AD6597" s="1"/>
  <c r="AE6597"/>
  <c r="AF6597"/>
  <c r="F6598"/>
  <c r="AC6598"/>
  <c r="AD6598" s="1"/>
  <c r="AE6598"/>
  <c r="AF6598"/>
  <c r="F6599"/>
  <c r="AC6599"/>
  <c r="AD6599" s="1"/>
  <c r="AE6599"/>
  <c r="AF6599"/>
  <c r="F6600"/>
  <c r="AC6600"/>
  <c r="AD6600" s="1"/>
  <c r="AF6600"/>
  <c r="F6601"/>
  <c r="AC6601"/>
  <c r="AD6601" s="1"/>
  <c r="AE6601"/>
  <c r="AF6601"/>
  <c r="F6602"/>
  <c r="AC6602"/>
  <c r="AD6602" s="1"/>
  <c r="AE6602"/>
  <c r="AF6602"/>
  <c r="F6603"/>
  <c r="AC6603"/>
  <c r="AD6603" s="1"/>
  <c r="AE6603"/>
  <c r="AF6603"/>
  <c r="F6604"/>
  <c r="AC6604"/>
  <c r="AF6604"/>
  <c r="F6605"/>
  <c r="AC6605"/>
  <c r="AD6605" s="1"/>
  <c r="AE6605"/>
  <c r="AF6605"/>
  <c r="F6606"/>
  <c r="AC6606"/>
  <c r="AD6606" s="1"/>
  <c r="AE6606"/>
  <c r="AF6606"/>
  <c r="F6607"/>
  <c r="AC6607"/>
  <c r="AD6607" s="1"/>
  <c r="AE6607"/>
  <c r="AF6607"/>
  <c r="F6608"/>
  <c r="AC6608"/>
  <c r="AD6608" s="1"/>
  <c r="AF6608"/>
  <c r="F6609"/>
  <c r="AC6609"/>
  <c r="AD6609" s="1"/>
  <c r="AE6609"/>
  <c r="AF6609"/>
  <c r="F6610"/>
  <c r="AC6610"/>
  <c r="AD6610" s="1"/>
  <c r="AF6610"/>
  <c r="F6611"/>
  <c r="AC6611"/>
  <c r="AD6611" s="1"/>
  <c r="AE6611"/>
  <c r="AF6611"/>
  <c r="F6612"/>
  <c r="AC6612"/>
  <c r="AD6612" s="1"/>
  <c r="AE6612"/>
  <c r="AF6612"/>
  <c r="F6613"/>
  <c r="AC6613"/>
  <c r="AD6613" s="1"/>
  <c r="AF6613"/>
  <c r="F6614"/>
  <c r="AC6614"/>
  <c r="AD6614" s="1"/>
  <c r="AE6614"/>
  <c r="AF6614"/>
  <c r="F6615"/>
  <c r="AC6615"/>
  <c r="AD6615" s="1"/>
  <c r="AE6615"/>
  <c r="AF6615"/>
  <c r="F6616"/>
  <c r="AC6616"/>
  <c r="AD6616" s="1"/>
  <c r="AE6616"/>
  <c r="AF6616"/>
  <c r="F6617"/>
  <c r="AC6617"/>
  <c r="AD6617" s="1"/>
  <c r="AE6617"/>
  <c r="AF6617"/>
  <c r="F6618"/>
  <c r="AC6618"/>
  <c r="AD6618" s="1"/>
  <c r="AE6618"/>
  <c r="AF6618"/>
  <c r="F6619"/>
  <c r="AC6619"/>
  <c r="AD6619" s="1"/>
  <c r="AE6619"/>
  <c r="AF6619"/>
  <c r="AC6620"/>
  <c r="AD6620" s="1"/>
  <c r="AE6620"/>
  <c r="AF6620"/>
  <c r="AC6621"/>
  <c r="AD6621" s="1"/>
  <c r="AE6621"/>
  <c r="AF6621"/>
  <c r="H6622"/>
  <c r="AC6622"/>
  <c r="AD6622" s="1"/>
  <c r="AE6622"/>
  <c r="AF6622"/>
  <c r="H6623"/>
  <c r="AC6623"/>
  <c r="AD6623" s="1"/>
  <c r="AE6623"/>
  <c r="AF6623"/>
  <c r="H6624"/>
  <c r="AC6624"/>
  <c r="AD6624" s="1"/>
  <c r="AE6624"/>
  <c r="AF6624"/>
  <c r="H6625"/>
  <c r="AC6625"/>
  <c r="AD6625" s="1"/>
  <c r="AE6625"/>
  <c r="AF6625"/>
  <c r="H6626"/>
  <c r="AC6626"/>
  <c r="AD6626" s="1"/>
  <c r="AE6626"/>
  <c r="AF6626"/>
  <c r="H6627"/>
  <c r="AC6627"/>
  <c r="AD6627" s="1"/>
  <c r="AE6627"/>
  <c r="AF6627"/>
  <c r="H6628"/>
  <c r="AC6628"/>
  <c r="AD6628" s="1"/>
  <c r="AE6628"/>
  <c r="AF6628"/>
  <c r="AC6629"/>
  <c r="AD6629" s="1"/>
  <c r="AE6629"/>
  <c r="AF6629"/>
  <c r="AC6630"/>
  <c r="AD6630" s="1"/>
  <c r="AE6630"/>
  <c r="AF6630"/>
  <c r="AC6631"/>
  <c r="AD6631" s="1"/>
  <c r="AE6631"/>
  <c r="AF6631"/>
  <c r="AC6632"/>
  <c r="AD6632" s="1"/>
  <c r="AE6632"/>
  <c r="AF6632"/>
  <c r="AC6633"/>
  <c r="AD6633" s="1"/>
  <c r="AE6633"/>
  <c r="AF6633"/>
  <c r="AC6634"/>
  <c r="AD6634" s="1"/>
  <c r="AE6634"/>
  <c r="AF6634"/>
  <c r="AC6635"/>
  <c r="AD6635" s="1"/>
  <c r="AE6635"/>
  <c r="AF6635"/>
  <c r="AC6636"/>
  <c r="AD6636" s="1"/>
  <c r="AE6636"/>
  <c r="AF6636"/>
  <c r="AC6637"/>
  <c r="AD6637" s="1"/>
  <c r="AE6637"/>
  <c r="AF6637"/>
  <c r="AC6638"/>
  <c r="AD6638" s="1"/>
  <c r="AE6638"/>
  <c r="AF6638"/>
  <c r="AC6639"/>
  <c r="AD6639" s="1"/>
  <c r="AE6639"/>
  <c r="AF6639"/>
  <c r="AC6640"/>
  <c r="AD6640" s="1"/>
  <c r="AE6640"/>
  <c r="AF6640"/>
  <c r="AC6641"/>
  <c r="AD6641" s="1"/>
  <c r="AE6641"/>
  <c r="AF6641"/>
  <c r="AC6642"/>
  <c r="AD6642" s="1"/>
  <c r="AE6642"/>
  <c r="AF6642"/>
  <c r="AC6643"/>
  <c r="AD6643" s="1"/>
  <c r="AE6643"/>
  <c r="AF6643"/>
  <c r="AC6644"/>
  <c r="AD6644" s="1"/>
  <c r="AE6644"/>
  <c r="AF6644"/>
  <c r="F6648"/>
  <c r="AC6648"/>
  <c r="AD6648" s="1"/>
  <c r="AE6648"/>
  <c r="AF6648"/>
  <c r="F6650"/>
  <c r="AC6650"/>
  <c r="AD6650" s="1"/>
  <c r="AE6650"/>
  <c r="AF6650"/>
  <c r="F6652"/>
  <c r="AC6652"/>
  <c r="AD6652" s="1"/>
  <c r="AE6652"/>
  <c r="AF6652"/>
  <c r="F6655"/>
  <c r="AC6655"/>
  <c r="AD6655" s="1"/>
  <c r="AE6655"/>
  <c r="AF6655"/>
  <c r="F6656"/>
  <c r="AC6656"/>
  <c r="AD6656" s="1"/>
  <c r="AE6656"/>
  <c r="AF6656"/>
  <c r="F6657"/>
  <c r="AC6657"/>
  <c r="AD6657" s="1"/>
  <c r="AE6657"/>
  <c r="AF6657"/>
  <c r="F6658"/>
  <c r="AC6658"/>
  <c r="AD6658" s="1"/>
  <c r="AE6658"/>
  <c r="AF6658"/>
  <c r="F6659"/>
  <c r="AC6659"/>
  <c r="AD6659" s="1"/>
  <c r="AE6659"/>
  <c r="AF6659"/>
  <c r="F6661"/>
  <c r="AC6661"/>
  <c r="AD6661" s="1"/>
  <c r="AE6661"/>
  <c r="AF6661"/>
  <c r="F6663"/>
  <c r="AC6663"/>
  <c r="AD6663" s="1"/>
  <c r="AE6663"/>
  <c r="AF6663"/>
  <c r="F6664"/>
  <c r="AC6664"/>
  <c r="AD6664" s="1"/>
  <c r="AE6664"/>
  <c r="AF6664"/>
  <c r="F6666"/>
  <c r="AC6666"/>
  <c r="AD6666" s="1"/>
  <c r="AE6666"/>
  <c r="AF6666"/>
  <c r="F6667"/>
  <c r="AC6667"/>
  <c r="AD6667" s="1"/>
  <c r="AE6667"/>
  <c r="AF6667"/>
  <c r="F6668"/>
  <c r="AC6668"/>
  <c r="AD6668" s="1"/>
  <c r="AE6668"/>
  <c r="AF6668"/>
  <c r="H6669"/>
  <c r="AC6669"/>
  <c r="AD6669" s="1"/>
  <c r="AE6669"/>
  <c r="AF6669"/>
  <c r="AG6669" s="1"/>
  <c r="H6670"/>
  <c r="AC6670"/>
  <c r="AD6670" s="1"/>
  <c r="AE6670"/>
  <c r="AF6670"/>
  <c r="H6671"/>
  <c r="AC6671"/>
  <c r="AD6671" s="1"/>
  <c r="AE6671"/>
  <c r="AF6671"/>
  <c r="H6672"/>
  <c r="AC6672"/>
  <c r="AD6672" s="1"/>
  <c r="AE6672"/>
  <c r="AF6672"/>
  <c r="F6673"/>
  <c r="AC6673"/>
  <c r="AD6673" s="1"/>
  <c r="AE6673"/>
  <c r="AF6673"/>
  <c r="F6674"/>
  <c r="AC6674"/>
  <c r="AD6674" s="1"/>
  <c r="AE6674"/>
  <c r="AF6674"/>
  <c r="F6675"/>
  <c r="AC6675"/>
  <c r="AD6675" s="1"/>
  <c r="AE6675"/>
  <c r="AF6675"/>
  <c r="H6676"/>
  <c r="AC6676"/>
  <c r="AD6676" s="1"/>
  <c r="AE6676"/>
  <c r="AF6676"/>
  <c r="F6677"/>
  <c r="AC6677"/>
  <c r="AD6677" s="1"/>
  <c r="AE6677"/>
  <c r="AF6677"/>
  <c r="H6678"/>
  <c r="AC6678"/>
  <c r="AD6678" s="1"/>
  <c r="AE6678"/>
  <c r="AF6678"/>
  <c r="F6679"/>
  <c r="AC6679"/>
  <c r="AD6679" s="1"/>
  <c r="AE6679"/>
  <c r="AF6679"/>
  <c r="F6680"/>
  <c r="AC6680"/>
  <c r="AD6680" s="1"/>
  <c r="AE6680"/>
  <c r="AF6680"/>
  <c r="F6681"/>
  <c r="AC6681"/>
  <c r="AD6681" s="1"/>
  <c r="AE6681"/>
  <c r="AF6681"/>
  <c r="F6682"/>
  <c r="AC6682"/>
  <c r="AD6682" s="1"/>
  <c r="AE6682"/>
  <c r="AF6682"/>
  <c r="F6683"/>
  <c r="AC6683"/>
  <c r="AD6683" s="1"/>
  <c r="AE6683"/>
  <c r="AF6683"/>
  <c r="F6684"/>
  <c r="AC6684"/>
  <c r="AD6684" s="1"/>
  <c r="AE6684"/>
  <c r="AF6684"/>
  <c r="H6686"/>
  <c r="AC6686"/>
  <c r="AD6686" s="1"/>
  <c r="AE6686"/>
  <c r="AF6686"/>
  <c r="H6687"/>
  <c r="AC6687"/>
  <c r="AD6687" s="1"/>
  <c r="AE6687"/>
  <c r="AF6687"/>
  <c r="H6688"/>
  <c r="AC6688"/>
  <c r="AD6688" s="1"/>
  <c r="AE6688"/>
  <c r="AF6688"/>
  <c r="H6689"/>
  <c r="AC6689"/>
  <c r="AD6689" s="1"/>
  <c r="AE6689"/>
  <c r="AF6689"/>
  <c r="H6690"/>
  <c r="AC6690"/>
  <c r="AD6690" s="1"/>
  <c r="AE6690"/>
  <c r="AF6690"/>
  <c r="H6691"/>
  <c r="AC6691"/>
  <c r="AD6691" s="1"/>
  <c r="AE6691"/>
  <c r="AF6691"/>
  <c r="H6692"/>
  <c r="AC6692"/>
  <c r="AD6692" s="1"/>
  <c r="AE6692"/>
  <c r="AF6692"/>
  <c r="H6693"/>
  <c r="AC6693"/>
  <c r="AD6693" s="1"/>
  <c r="AE6693"/>
  <c r="AF6693"/>
  <c r="H6694"/>
  <c r="AC6694"/>
  <c r="AD6694" s="1"/>
  <c r="AE6694"/>
  <c r="AF6694"/>
  <c r="H6695"/>
  <c r="AC6695"/>
  <c r="AD6695" s="1"/>
  <c r="AE6695"/>
  <c r="AF6695"/>
  <c r="H6696"/>
  <c r="AC6696"/>
  <c r="AD6696" s="1"/>
  <c r="AE6696"/>
  <c r="AF6696"/>
  <c r="H6697"/>
  <c r="AC6697"/>
  <c r="AD6697" s="1"/>
  <c r="AE6697"/>
  <c r="AF6697"/>
  <c r="F6699"/>
  <c r="AC6699"/>
  <c r="AD6699" s="1"/>
  <c r="AE6699"/>
  <c r="AF6699"/>
  <c r="F6700"/>
  <c r="AC6700"/>
  <c r="AD6700" s="1"/>
  <c r="AE6700"/>
  <c r="AF6700"/>
  <c r="F6701"/>
  <c r="AC6701"/>
  <c r="AD6701" s="1"/>
  <c r="AE6701"/>
  <c r="AF6701"/>
  <c r="F6702"/>
  <c r="AC6702"/>
  <c r="AD6702" s="1"/>
  <c r="AE6702"/>
  <c r="AF6702"/>
  <c r="F6703"/>
  <c r="AC6703"/>
  <c r="AD6703" s="1"/>
  <c r="AE6703"/>
  <c r="AF6703"/>
  <c r="F6704"/>
  <c r="AC6704"/>
  <c r="AD6704" s="1"/>
  <c r="AE6704"/>
  <c r="AF6704"/>
  <c r="F6705"/>
  <c r="AC6705"/>
  <c r="AD6705" s="1"/>
  <c r="AE6705"/>
  <c r="AF6705"/>
  <c r="F6706"/>
  <c r="AC6706"/>
  <c r="AD6706" s="1"/>
  <c r="AE6706"/>
  <c r="AF6706"/>
  <c r="F6707"/>
  <c r="AC6707"/>
  <c r="AD6707" s="1"/>
  <c r="AE6707"/>
  <c r="AF6707"/>
  <c r="F6708"/>
  <c r="AC6708"/>
  <c r="AD6708" s="1"/>
  <c r="AE6708"/>
  <c r="AF6708"/>
  <c r="F6709"/>
  <c r="AC6709"/>
  <c r="AD6709" s="1"/>
  <c r="AE6709"/>
  <c r="AF6709"/>
  <c r="H6710"/>
  <c r="AC6710"/>
  <c r="AD6710" s="1"/>
  <c r="AE6710"/>
  <c r="AF6710"/>
  <c r="F6711"/>
  <c r="AC6711"/>
  <c r="AD6711" s="1"/>
  <c r="AE6711"/>
  <c r="AF6711"/>
  <c r="F6712"/>
  <c r="AC6712"/>
  <c r="AD6712" s="1"/>
  <c r="AE6712"/>
  <c r="AF6712"/>
  <c r="F6713"/>
  <c r="AC6713"/>
  <c r="AD6713" s="1"/>
  <c r="AE6713"/>
  <c r="AF6713"/>
  <c r="F6714"/>
  <c r="AC6714"/>
  <c r="AD6714" s="1"/>
  <c r="AE6714"/>
  <c r="AF6714"/>
  <c r="F6715"/>
  <c r="AC6715"/>
  <c r="AD6715" s="1"/>
  <c r="AE6715"/>
  <c r="AF6715"/>
  <c r="F6716"/>
  <c r="AC6716"/>
  <c r="AD6716" s="1"/>
  <c r="AE6716"/>
  <c r="AF6716"/>
  <c r="F6717"/>
  <c r="AC6717"/>
  <c r="AD6717" s="1"/>
  <c r="AE6717"/>
  <c r="AF6717"/>
  <c r="F6718"/>
  <c r="AC6718"/>
  <c r="AD6718" s="1"/>
  <c r="AE6718"/>
  <c r="AF6718"/>
  <c r="F6719"/>
  <c r="AC6719"/>
  <c r="AD6719" s="1"/>
  <c r="AE6719"/>
  <c r="AF6719"/>
  <c r="H6720"/>
  <c r="AC6720"/>
  <c r="AD6720" s="1"/>
  <c r="AE6720"/>
  <c r="AF6720"/>
  <c r="H6721"/>
  <c r="AC6721"/>
  <c r="AD6721" s="1"/>
  <c r="AE6721"/>
  <c r="AF6721"/>
  <c r="F6722"/>
  <c r="AC6722"/>
  <c r="AD6722" s="1"/>
  <c r="AE6722"/>
  <c r="AF6722"/>
  <c r="H6723"/>
  <c r="AC6723"/>
  <c r="AD6723" s="1"/>
  <c r="AE6723"/>
  <c r="AF6723"/>
  <c r="F6724"/>
  <c r="AC6724"/>
  <c r="AD6724" s="1"/>
  <c r="AE6724"/>
  <c r="AF6724"/>
  <c r="F6725"/>
  <c r="AC6725"/>
  <c r="AD6725" s="1"/>
  <c r="AE6725"/>
  <c r="AF6725"/>
  <c r="F6726"/>
  <c r="AC6726"/>
  <c r="AD6726" s="1"/>
  <c r="AE6726"/>
  <c r="AF6726"/>
  <c r="F6727"/>
  <c r="AC6727"/>
  <c r="AD6727" s="1"/>
  <c r="AE6727"/>
  <c r="AF6727"/>
  <c r="F6728"/>
  <c r="AC6728"/>
  <c r="AD6728" s="1"/>
  <c r="AE6728"/>
  <c r="AF6728"/>
  <c r="F6729"/>
  <c r="AC6729"/>
  <c r="AD6729" s="1"/>
  <c r="AE6729"/>
  <c r="AF6729"/>
  <c r="F6730"/>
  <c r="AC6730"/>
  <c r="AD6730" s="1"/>
  <c r="AE6730"/>
  <c r="AF6730"/>
  <c r="H6731"/>
  <c r="AC6731"/>
  <c r="AD6731" s="1"/>
  <c r="AE6731"/>
  <c r="AF6731"/>
  <c r="F6732"/>
  <c r="AC6732"/>
  <c r="AD6732" s="1"/>
  <c r="AE6732"/>
  <c r="AF6732"/>
  <c r="F6733"/>
  <c r="AC6733"/>
  <c r="AD6733" s="1"/>
  <c r="AE6733"/>
  <c r="AF6733"/>
  <c r="F6734"/>
  <c r="AC6734"/>
  <c r="AD6734" s="1"/>
  <c r="AE6734"/>
  <c r="AF6734"/>
  <c r="F6735"/>
  <c r="AC6735"/>
  <c r="AD6735" s="1"/>
  <c r="AE6735"/>
  <c r="AF6735"/>
  <c r="F6736"/>
  <c r="AC6736"/>
  <c r="AD6736" s="1"/>
  <c r="AE6736"/>
  <c r="AF6736"/>
  <c r="F6737"/>
  <c r="AC6737"/>
  <c r="AD6737" s="1"/>
  <c r="AE6737"/>
  <c r="AF6737"/>
  <c r="F6738"/>
  <c r="AC6738"/>
  <c r="AD6738" s="1"/>
  <c r="AE6738"/>
  <c r="AF6738"/>
  <c r="F6739"/>
  <c r="AC6739"/>
  <c r="AD6739" s="1"/>
  <c r="AE6739"/>
  <c r="AF6739"/>
  <c r="F6740"/>
  <c r="AC6740"/>
  <c r="AD6740" s="1"/>
  <c r="AE6740"/>
  <c r="AF6740"/>
  <c r="F6741"/>
  <c r="AC6741"/>
  <c r="AD6741" s="1"/>
  <c r="AE6741"/>
  <c r="AF6741"/>
  <c r="F6742"/>
  <c r="AC6742"/>
  <c r="AD6742" s="1"/>
  <c r="AE6742"/>
  <c r="AF6742"/>
  <c r="H6743"/>
  <c r="AC6743"/>
  <c r="AD6743" s="1"/>
  <c r="AE6743"/>
  <c r="AF6743"/>
  <c r="H6744"/>
  <c r="AC6744"/>
  <c r="AD6744" s="1"/>
  <c r="AE6744"/>
  <c r="AF6744"/>
  <c r="F6745"/>
  <c r="AC6745"/>
  <c r="AD6745" s="1"/>
  <c r="AE6745"/>
  <c r="AF6745"/>
  <c r="F6746"/>
  <c r="AC6746"/>
  <c r="AD6746" s="1"/>
  <c r="AE6746"/>
  <c r="AF6746"/>
  <c r="F6747"/>
  <c r="AC6747"/>
  <c r="AD6747" s="1"/>
  <c r="AE6747"/>
  <c r="AF6747"/>
  <c r="F6748"/>
  <c r="AC6748"/>
  <c r="AD6748" s="1"/>
  <c r="AE6748"/>
  <c r="AF6748"/>
  <c r="F6749"/>
  <c r="AC6749"/>
  <c r="AD6749" s="1"/>
  <c r="AE6749"/>
  <c r="AF6749"/>
  <c r="F6750"/>
  <c r="AC6750"/>
  <c r="AD6750" s="1"/>
  <c r="AF6750"/>
  <c r="F6751"/>
  <c r="AC6751"/>
  <c r="AD6751" s="1"/>
  <c r="AE6751"/>
  <c r="AF6751"/>
  <c r="H6752"/>
  <c r="AC6752"/>
  <c r="AD6752" s="1"/>
  <c r="AE6752"/>
  <c r="AF6752"/>
  <c r="H6753"/>
  <c r="AC6753"/>
  <c r="AD6753" s="1"/>
  <c r="AE6753"/>
  <c r="AF6753"/>
  <c r="H6754"/>
  <c r="AC6754"/>
  <c r="AD6754" s="1"/>
  <c r="AE6754"/>
  <c r="AF6754"/>
  <c r="F6755"/>
  <c r="AC6755"/>
  <c r="AD6755" s="1"/>
  <c r="AE6755"/>
  <c r="AF6755"/>
  <c r="F6756"/>
  <c r="AC6756"/>
  <c r="AE6756"/>
  <c r="AF6756"/>
  <c r="F6757"/>
  <c r="AC6757"/>
  <c r="AD6757" s="1"/>
  <c r="AE6757"/>
  <c r="AF6757"/>
  <c r="F6758"/>
  <c r="AC6758"/>
  <c r="AD6758" s="1"/>
  <c r="AE6758"/>
  <c r="AF6758"/>
  <c r="F6759"/>
  <c r="AC6759"/>
  <c r="AD6759" s="1"/>
  <c r="AE6759"/>
  <c r="AF6759"/>
  <c r="F6760"/>
  <c r="AC6760"/>
  <c r="AD6760" s="1"/>
  <c r="AE6760"/>
  <c r="AF6760"/>
  <c r="F6761"/>
  <c r="AC6761"/>
  <c r="AD6761" s="1"/>
  <c r="AE6761"/>
  <c r="AF6761"/>
  <c r="F6762"/>
  <c r="AC6762"/>
  <c r="AD6762" s="1"/>
  <c r="AE6762"/>
  <c r="AF6762"/>
  <c r="F6763"/>
  <c r="AC6763"/>
  <c r="AD6763" s="1"/>
  <c r="AE6763"/>
  <c r="AF6763"/>
  <c r="F6764"/>
  <c r="AC6764"/>
  <c r="AD6764" s="1"/>
  <c r="AE6764"/>
  <c r="AF6764"/>
  <c r="F6765"/>
  <c r="AC6765"/>
  <c r="AD6765" s="1"/>
  <c r="AE6765"/>
  <c r="AF6765"/>
  <c r="F6766"/>
  <c r="AC6766"/>
  <c r="AD6766" s="1"/>
  <c r="AE6766"/>
  <c r="AF6766"/>
  <c r="F6767"/>
  <c r="AC6767"/>
  <c r="AD6767" s="1"/>
  <c r="AE6767"/>
  <c r="AF6767"/>
  <c r="F6768"/>
  <c r="AC6768"/>
  <c r="AD6768" s="1"/>
  <c r="AE6768"/>
  <c r="AF6768"/>
  <c r="F6769"/>
  <c r="AC6769"/>
  <c r="AD6769" s="1"/>
  <c r="AE6769"/>
  <c r="AF6769"/>
  <c r="F6770"/>
  <c r="AC6770"/>
  <c r="AD6770" s="1"/>
  <c r="AE6770"/>
  <c r="AF6770"/>
  <c r="H6771"/>
  <c r="AC6771"/>
  <c r="AD6771" s="1"/>
  <c r="AE6771"/>
  <c r="AF6771"/>
  <c r="H6772"/>
  <c r="AC6772"/>
  <c r="AD6772" s="1"/>
  <c r="AE6772"/>
  <c r="AF6772"/>
  <c r="H6773"/>
  <c r="AC6773"/>
  <c r="AD6773" s="1"/>
  <c r="AE6773"/>
  <c r="AF6773"/>
  <c r="H6774"/>
  <c r="AC6774"/>
  <c r="AD6774" s="1"/>
  <c r="AE6774"/>
  <c r="AF6774"/>
  <c r="H6775"/>
  <c r="AC6775"/>
  <c r="AD6775" s="1"/>
  <c r="AE6775"/>
  <c r="AF6775"/>
  <c r="H6776"/>
  <c r="AC6776"/>
  <c r="AD6776" s="1"/>
  <c r="AE6776"/>
  <c r="AF6776"/>
  <c r="H6777"/>
  <c r="AC6777"/>
  <c r="AD6777" s="1"/>
  <c r="AE6777"/>
  <c r="AF6777"/>
  <c r="H6778"/>
  <c r="AC6778"/>
  <c r="AD6778" s="1"/>
  <c r="AE6778"/>
  <c r="AF6778"/>
  <c r="H6779"/>
  <c r="AC6779"/>
  <c r="AD6779" s="1"/>
  <c r="AE6779"/>
  <c r="AF6779"/>
  <c r="H6780"/>
  <c r="AC6780"/>
  <c r="AD6780" s="1"/>
  <c r="AE6780"/>
  <c r="AF6780"/>
  <c r="F6781"/>
  <c r="AC6781"/>
  <c r="AD6781" s="1"/>
  <c r="AE6781"/>
  <c r="AF6781"/>
  <c r="H6782"/>
  <c r="AC6782"/>
  <c r="AD6782" s="1"/>
  <c r="AE6782"/>
  <c r="AF6782"/>
  <c r="H6783"/>
  <c r="AC6783"/>
  <c r="AD6783" s="1"/>
  <c r="AE6783"/>
  <c r="AF6783"/>
  <c r="H6784"/>
  <c r="AC6784"/>
  <c r="AD6784" s="1"/>
  <c r="AE6784"/>
  <c r="AF6784"/>
  <c r="F6785"/>
  <c r="AC6785"/>
  <c r="AD6785" s="1"/>
  <c r="AE6785"/>
  <c r="AF6785"/>
  <c r="F6786"/>
  <c r="AC6786"/>
  <c r="AD6786" s="1"/>
  <c r="AE6786"/>
  <c r="AF6786"/>
  <c r="F6787"/>
  <c r="AC6787"/>
  <c r="AD6787" s="1"/>
  <c r="AE6787"/>
  <c r="AF6787"/>
  <c r="H6788"/>
  <c r="AC6788"/>
  <c r="AE6788"/>
  <c r="AF6788"/>
  <c r="F6789"/>
  <c r="AC6789"/>
  <c r="AD6789" s="1"/>
  <c r="AE6789"/>
  <c r="AF6789"/>
  <c r="H6790"/>
  <c r="AC6790"/>
  <c r="AD6790" s="1"/>
  <c r="AE6790"/>
  <c r="AF6790"/>
  <c r="F6791"/>
  <c r="AC6791"/>
  <c r="AD6791" s="1"/>
  <c r="AE6791"/>
  <c r="AF6791"/>
  <c r="F6792"/>
  <c r="AC6792"/>
  <c r="AD6792" s="1"/>
  <c r="AE6792"/>
  <c r="AF6792"/>
  <c r="F6796"/>
  <c r="H6796"/>
  <c r="AC6796"/>
  <c r="AD6796" s="1"/>
  <c r="AE6796"/>
  <c r="AF6796"/>
  <c r="A6797"/>
  <c r="F6797"/>
  <c r="H6797"/>
  <c r="AC6797"/>
  <c r="AD6797" s="1"/>
  <c r="AE6797"/>
  <c r="AF6797"/>
  <c r="F6798"/>
  <c r="H6798"/>
  <c r="AC6798"/>
  <c r="AD6798" s="1"/>
  <c r="AE6798"/>
  <c r="AF6798"/>
  <c r="F6799"/>
  <c r="H6799"/>
  <c r="AC6799"/>
  <c r="AD6799" s="1"/>
  <c r="AE6799"/>
  <c r="AF6799"/>
  <c r="F6800"/>
  <c r="H6800"/>
  <c r="AC6800"/>
  <c r="AD6800" s="1"/>
  <c r="AE6800"/>
  <c r="AF6800"/>
  <c r="F6801"/>
  <c r="H6801"/>
  <c r="AC6801"/>
  <c r="AD6801" s="1"/>
  <c r="AE6801"/>
  <c r="AF6801"/>
  <c r="F6802"/>
  <c r="H6802"/>
  <c r="AC6802"/>
  <c r="AD6802" s="1"/>
  <c r="AE6802"/>
  <c r="AF6802"/>
  <c r="F6803"/>
  <c r="H6803"/>
  <c r="AC6803"/>
  <c r="AD6803" s="1"/>
  <c r="AE6803"/>
  <c r="AF6803"/>
  <c r="F6804"/>
  <c r="H6804"/>
  <c r="AC6804"/>
  <c r="AD6804" s="1"/>
  <c r="AE6804"/>
  <c r="AF6804"/>
  <c r="F6805"/>
  <c r="H6805"/>
  <c r="AC6805"/>
  <c r="AD6805" s="1"/>
  <c r="AE6805"/>
  <c r="AF6805"/>
  <c r="F6806"/>
  <c r="H6806"/>
  <c r="AC6806"/>
  <c r="AD6806" s="1"/>
  <c r="AE6806"/>
  <c r="AF6806"/>
  <c r="F6807"/>
  <c r="H6807"/>
  <c r="AC6807"/>
  <c r="AD6807" s="1"/>
  <c r="AE6807"/>
  <c r="AF6807"/>
  <c r="F6808"/>
  <c r="H6808"/>
  <c r="AC6808"/>
  <c r="AD6808" s="1"/>
  <c r="AE6808"/>
  <c r="AF6808"/>
  <c r="F6809"/>
  <c r="H6809"/>
  <c r="AC6809"/>
  <c r="AD6809" s="1"/>
  <c r="AE6809"/>
  <c r="AF6809"/>
  <c r="F6810"/>
  <c r="H6810"/>
  <c r="AC6810"/>
  <c r="AD6810" s="1"/>
  <c r="AE6810"/>
  <c r="AF6810"/>
  <c r="F6811"/>
  <c r="H6811"/>
  <c r="AC6811"/>
  <c r="AD6811" s="1"/>
  <c r="AE6811"/>
  <c r="AF6811"/>
  <c r="F6812"/>
  <c r="H6812"/>
  <c r="AC6812"/>
  <c r="AD6812" s="1"/>
  <c r="AE6812"/>
  <c r="AF6812"/>
  <c r="F6813"/>
  <c r="H6813"/>
  <c r="AC6813"/>
  <c r="AD6813" s="1"/>
  <c r="AE6813"/>
  <c r="AF6813"/>
  <c r="F6814"/>
  <c r="H6814"/>
  <c r="AC6814"/>
  <c r="AD6814" s="1"/>
  <c r="AE6814"/>
  <c r="AF6814"/>
  <c r="F6815"/>
  <c r="H6815"/>
  <c r="AC6815"/>
  <c r="AD6815" s="1"/>
  <c r="AE6815"/>
  <c r="AF6815"/>
  <c r="F6816"/>
  <c r="H6816"/>
  <c r="AC6816"/>
  <c r="AD6816" s="1"/>
  <c r="AE6816"/>
  <c r="AF6816"/>
  <c r="F6817"/>
  <c r="H6817"/>
  <c r="AC6817"/>
  <c r="AD6817" s="1"/>
  <c r="AE6817"/>
  <c r="AF6817"/>
  <c r="F6818"/>
  <c r="H6818"/>
  <c r="AC6818"/>
  <c r="AD6818" s="1"/>
  <c r="AF6818"/>
  <c r="F6819"/>
  <c r="H6819"/>
  <c r="AC6819"/>
  <c r="AD6819" s="1"/>
  <c r="AE6819"/>
  <c r="AF6819"/>
  <c r="F6820"/>
  <c r="H6820"/>
  <c r="AC6820"/>
  <c r="AD6820" s="1"/>
  <c r="AE6820"/>
  <c r="AF6820"/>
  <c r="F6821"/>
  <c r="H6821"/>
  <c r="AC6821"/>
  <c r="AD6821" s="1"/>
  <c r="AE6821"/>
  <c r="AF6821"/>
  <c r="F6822"/>
  <c r="H6822"/>
  <c r="AC6822"/>
  <c r="AD6822" s="1"/>
  <c r="AE6822"/>
  <c r="AF6822"/>
  <c r="F6823"/>
  <c r="H6823"/>
  <c r="AC6823"/>
  <c r="AD6823" s="1"/>
  <c r="AE6823"/>
  <c r="AF6823"/>
  <c r="F6824"/>
  <c r="H6824"/>
  <c r="AC6824"/>
  <c r="AD6824" s="1"/>
  <c r="AE6824"/>
  <c r="AF6824"/>
  <c r="F6825"/>
  <c r="H6825"/>
  <c r="AC6825"/>
  <c r="AD6825" s="1"/>
  <c r="AE6825"/>
  <c r="AF6825"/>
  <c r="F6826"/>
  <c r="H6826"/>
  <c r="AC6826"/>
  <c r="AD6826" s="1"/>
  <c r="AE6826"/>
  <c r="AF6826"/>
  <c r="F6827"/>
  <c r="H6827"/>
  <c r="AC6827"/>
  <c r="AD6827" s="1"/>
  <c r="AE6827"/>
  <c r="AF6827"/>
  <c r="F6828"/>
  <c r="H6828"/>
  <c r="AC6828"/>
  <c r="AD6828" s="1"/>
  <c r="AE6828"/>
  <c r="AF6828"/>
  <c r="F6829"/>
  <c r="H6829"/>
  <c r="AC6829"/>
  <c r="AD6829" s="1"/>
  <c r="AE6829"/>
  <c r="AF6829"/>
  <c r="F6830"/>
  <c r="H6830"/>
  <c r="AC6830"/>
  <c r="AD6830" s="1"/>
  <c r="AE6830"/>
  <c r="AF6830"/>
  <c r="F6831"/>
  <c r="H6831"/>
  <c r="AC6831"/>
  <c r="AD6831" s="1"/>
  <c r="AE6831"/>
  <c r="AF6831"/>
  <c r="F6832"/>
  <c r="H6832"/>
  <c r="AC6832"/>
  <c r="AD6832" s="1"/>
  <c r="AE6832"/>
  <c r="AF6832"/>
  <c r="F6833"/>
  <c r="H6833"/>
  <c r="AC6833"/>
  <c r="AD6833" s="1"/>
  <c r="AE6833"/>
  <c r="AF6833"/>
  <c r="F6834"/>
  <c r="H6834"/>
  <c r="AC6834"/>
  <c r="AD6834" s="1"/>
  <c r="AE6834"/>
  <c r="AF6834"/>
  <c r="F6835"/>
  <c r="H6835"/>
  <c r="AC6835"/>
  <c r="AD6835" s="1"/>
  <c r="AE6835"/>
  <c r="AF6835"/>
  <c r="F6836"/>
  <c r="H6836"/>
  <c r="AC6836"/>
  <c r="AD6836" s="1"/>
  <c r="AE6836"/>
  <c r="AF6836"/>
  <c r="F6837"/>
  <c r="H6837"/>
  <c r="AC6837"/>
  <c r="AD6837" s="1"/>
  <c r="AE6837"/>
  <c r="AF6837"/>
  <c r="F6838"/>
  <c r="H6838"/>
  <c r="AC6838"/>
  <c r="AD6838" s="1"/>
  <c r="AE6838"/>
  <c r="AF6838"/>
  <c r="F6839"/>
  <c r="H6839"/>
  <c r="AC6839"/>
  <c r="AD6839" s="1"/>
  <c r="AE6839"/>
  <c r="AF6839"/>
  <c r="F6840"/>
  <c r="H6840"/>
  <c r="AC6840"/>
  <c r="AD6840" s="1"/>
  <c r="AE6840"/>
  <c r="AF6840"/>
  <c r="F6841"/>
  <c r="H6841"/>
  <c r="AC6841"/>
  <c r="AD6841" s="1"/>
  <c r="AE6841"/>
  <c r="AF6841"/>
  <c r="F6842"/>
  <c r="H6842"/>
  <c r="AC6842"/>
  <c r="AD6842" s="1"/>
  <c r="AE6842"/>
  <c r="AF6842"/>
  <c r="F6843"/>
  <c r="H6843"/>
  <c r="AC6843"/>
  <c r="AD6843" s="1"/>
  <c r="AE6843"/>
  <c r="AF6843"/>
  <c r="F6844"/>
  <c r="H6844"/>
  <c r="AC6844"/>
  <c r="AD6844" s="1"/>
  <c r="AE6844"/>
  <c r="AF6844"/>
  <c r="F6845"/>
  <c r="H6845"/>
  <c r="AC6845"/>
  <c r="AD6845" s="1"/>
  <c r="AE6845"/>
  <c r="AF6845"/>
  <c r="F6846"/>
  <c r="H6846"/>
  <c r="AC6846"/>
  <c r="AD6846" s="1"/>
  <c r="AE6846"/>
  <c r="AF6846"/>
  <c r="F6847"/>
  <c r="H6847"/>
  <c r="AC6847"/>
  <c r="AD6847" s="1"/>
  <c r="AE6847"/>
  <c r="AF6847"/>
  <c r="F6848"/>
  <c r="H6848"/>
  <c r="AC6848"/>
  <c r="AD6848" s="1"/>
  <c r="AE6848"/>
  <c r="AF6848"/>
  <c r="F6849"/>
  <c r="H6849"/>
  <c r="AC6849"/>
  <c r="AD6849" s="1"/>
  <c r="AE6849"/>
  <c r="AF6849"/>
  <c r="F6850"/>
  <c r="H6850"/>
  <c r="AC6850"/>
  <c r="AD6850" s="1"/>
  <c r="AE6850"/>
  <c r="AF6850"/>
  <c r="F6851"/>
  <c r="H6851"/>
  <c r="AC6851"/>
  <c r="AD6851" s="1"/>
  <c r="AE6851"/>
  <c r="AF6851"/>
  <c r="F6852"/>
  <c r="H6852"/>
  <c r="AC6852"/>
  <c r="AD6852" s="1"/>
  <c r="AE6852"/>
  <c r="AF6852"/>
  <c r="F6853"/>
  <c r="H6853"/>
  <c r="AC6853"/>
  <c r="AD6853" s="1"/>
  <c r="AE6853"/>
  <c r="AF6853"/>
  <c r="F6854"/>
  <c r="H6854"/>
  <c r="AC6854"/>
  <c r="AD6854" s="1"/>
  <c r="AE6854"/>
  <c r="AF6854"/>
  <c r="F6855"/>
  <c r="H6855"/>
  <c r="AC6855"/>
  <c r="AD6855" s="1"/>
  <c r="AE6855"/>
  <c r="AF6855"/>
  <c r="F6856"/>
  <c r="H6856"/>
  <c r="AC6856"/>
  <c r="AD6856" s="1"/>
  <c r="AE6856"/>
  <c r="AF6856"/>
  <c r="F6857"/>
  <c r="H6857"/>
  <c r="AC6857"/>
  <c r="AD6857" s="1"/>
  <c r="AE6857"/>
  <c r="AF6857"/>
  <c r="F6858"/>
  <c r="H6858"/>
  <c r="AC6858"/>
  <c r="AD6858" s="1"/>
  <c r="AE6858"/>
  <c r="AF6858"/>
  <c r="F6859"/>
  <c r="H6859"/>
  <c r="AC6859"/>
  <c r="AD6859" s="1"/>
  <c r="AE6859"/>
  <c r="AF6859"/>
  <c r="F6860"/>
  <c r="H6860"/>
  <c r="AC6860"/>
  <c r="AD6860" s="1"/>
  <c r="AE6860"/>
  <c r="AF6860"/>
  <c r="F6861"/>
  <c r="H6861"/>
  <c r="AC6861"/>
  <c r="AD6861" s="1"/>
  <c r="AE6861"/>
  <c r="AF6861"/>
  <c r="F6862"/>
  <c r="H6862"/>
  <c r="AC6862"/>
  <c r="AD6862" s="1"/>
  <c r="AE6862"/>
  <c r="AF6862"/>
  <c r="F6863"/>
  <c r="H6863"/>
  <c r="AC6863"/>
  <c r="AD6863" s="1"/>
  <c r="AE6863"/>
  <c r="AF6863"/>
  <c r="F6864"/>
  <c r="H6864"/>
  <c r="AC6864"/>
  <c r="AD6864" s="1"/>
  <c r="AE6864"/>
  <c r="AF6864"/>
  <c r="F6865"/>
  <c r="H6865"/>
  <c r="AC6865"/>
  <c r="AD6865" s="1"/>
  <c r="AE6865"/>
  <c r="AF6865"/>
  <c r="F6866"/>
  <c r="H6866"/>
  <c r="AC6866"/>
  <c r="AD6866" s="1"/>
  <c r="AE6866"/>
  <c r="AF6866"/>
  <c r="F6867"/>
  <c r="H6867"/>
  <c r="AC6867"/>
  <c r="AD6867" s="1"/>
  <c r="AE6867"/>
  <c r="AF6867"/>
  <c r="F6868"/>
  <c r="H6868"/>
  <c r="AC6868"/>
  <c r="AD6868" s="1"/>
  <c r="AE6868"/>
  <c r="AF6868"/>
  <c r="F6869"/>
  <c r="H6869"/>
  <c r="AC6869"/>
  <c r="AD6869" s="1"/>
  <c r="AE6869"/>
  <c r="AF6869"/>
  <c r="F6870"/>
  <c r="H6870"/>
  <c r="AC6870"/>
  <c r="AD6870" s="1"/>
  <c r="AE6870"/>
  <c r="AF6870"/>
  <c r="F6871"/>
  <c r="H6871"/>
  <c r="AC6871"/>
  <c r="AD6871" s="1"/>
  <c r="AE6871"/>
  <c r="AF6871"/>
  <c r="F6872"/>
  <c r="H6872"/>
  <c r="AC6872"/>
  <c r="AD6872" s="1"/>
  <c r="AE6872"/>
  <c r="AF6872"/>
  <c r="F6873"/>
  <c r="H6873"/>
  <c r="AC6873"/>
  <c r="AD6873" s="1"/>
  <c r="AE6873"/>
  <c r="AF6873"/>
  <c r="F6874"/>
  <c r="H6874"/>
  <c r="AC6874"/>
  <c r="AD6874" s="1"/>
  <c r="AE6874"/>
  <c r="AF6874"/>
  <c r="F6875"/>
  <c r="H6875"/>
  <c r="AC6875"/>
  <c r="AD6875" s="1"/>
  <c r="AE6875"/>
  <c r="AF6875"/>
  <c r="F6876"/>
  <c r="H6876"/>
  <c r="AC6876"/>
  <c r="AD6876" s="1"/>
  <c r="AE6876"/>
  <c r="AF6876"/>
  <c r="F6877"/>
  <c r="H6877"/>
  <c r="AC6877"/>
  <c r="AD6877" s="1"/>
  <c r="AE6877"/>
  <c r="AF6877"/>
  <c r="F6878"/>
  <c r="H6878"/>
  <c r="AC6878"/>
  <c r="AD6878" s="1"/>
  <c r="AE6878"/>
  <c r="AF6878"/>
  <c r="F6879"/>
  <c r="H6879"/>
  <c r="AC6879"/>
  <c r="AD6879" s="1"/>
  <c r="AE6879"/>
  <c r="AF6879"/>
  <c r="F6880"/>
  <c r="H6880"/>
  <c r="AC6880"/>
  <c r="AD6880" s="1"/>
  <c r="AE6880"/>
  <c r="AF6880"/>
  <c r="F6881"/>
  <c r="H6881"/>
  <c r="AC6881"/>
  <c r="AD6881" s="1"/>
  <c r="AE6881"/>
  <c r="AF6881"/>
  <c r="F6882"/>
  <c r="H6882"/>
  <c r="AC6882"/>
  <c r="AD6882" s="1"/>
  <c r="AE6882"/>
  <c r="AF6882"/>
  <c r="F6883"/>
  <c r="H6883"/>
  <c r="AC6883"/>
  <c r="AD6883" s="1"/>
  <c r="AE6883"/>
  <c r="AF6883"/>
  <c r="F6884"/>
  <c r="H6884"/>
  <c r="AC6884"/>
  <c r="AD6884" s="1"/>
  <c r="AE6884"/>
  <c r="AF6884"/>
  <c r="F6885"/>
  <c r="H6885"/>
  <c r="AC6885"/>
  <c r="AD6885" s="1"/>
  <c r="AE6885"/>
  <c r="AF6885"/>
  <c r="F6886"/>
  <c r="H6886"/>
  <c r="AC6886"/>
  <c r="AD6886" s="1"/>
  <c r="AE6886"/>
  <c r="AF6886"/>
  <c r="F6887"/>
  <c r="H6887"/>
  <c r="AC6887"/>
  <c r="AD6887" s="1"/>
  <c r="AE6887"/>
  <c r="AF6887"/>
  <c r="F6888"/>
  <c r="H6888"/>
  <c r="AC6888"/>
  <c r="AD6888" s="1"/>
  <c r="AE6888"/>
  <c r="AF6888"/>
  <c r="F6889"/>
  <c r="H6889"/>
  <c r="AC6889"/>
  <c r="AD6889" s="1"/>
  <c r="AE6889"/>
  <c r="AF6889"/>
  <c r="F6890"/>
  <c r="H6890"/>
  <c r="AC6890"/>
  <c r="AD6890" s="1"/>
  <c r="AE6890"/>
  <c r="AF6890"/>
  <c r="F6891"/>
  <c r="H6891"/>
  <c r="AC6891"/>
  <c r="AD6891" s="1"/>
  <c r="AE6891"/>
  <c r="AF6891"/>
  <c r="F6892"/>
  <c r="H6892"/>
  <c r="AC6892"/>
  <c r="AD6892" s="1"/>
  <c r="AE6892"/>
  <c r="AF6892"/>
  <c r="F6893"/>
  <c r="H6893"/>
  <c r="AC6893"/>
  <c r="AD6893" s="1"/>
  <c r="AE6893"/>
  <c r="AF6893"/>
  <c r="F6894"/>
  <c r="H6894"/>
  <c r="AC6894"/>
  <c r="AD6894" s="1"/>
  <c r="AE6894"/>
  <c r="AF6894"/>
  <c r="F6895"/>
  <c r="H6895"/>
  <c r="AC6895"/>
  <c r="AD6895" s="1"/>
  <c r="AE6895"/>
  <c r="AF6895"/>
  <c r="F6896"/>
  <c r="H6896"/>
  <c r="AC6896"/>
  <c r="AD6896" s="1"/>
  <c r="AE6896"/>
  <c r="AF6896"/>
  <c r="F6897"/>
  <c r="H6897"/>
  <c r="AC6897"/>
  <c r="AD6897" s="1"/>
  <c r="AE6897"/>
  <c r="AF6897"/>
  <c r="F6898"/>
  <c r="H6898"/>
  <c r="AC6898"/>
  <c r="AD6898" s="1"/>
  <c r="AE6898"/>
  <c r="AF6898"/>
  <c r="F6899"/>
  <c r="H6899"/>
  <c r="AC6899"/>
  <c r="AD6899" s="1"/>
  <c r="AE6899"/>
  <c r="AF6899"/>
  <c r="F6900"/>
  <c r="H6900"/>
  <c r="AC6900"/>
  <c r="AD6900" s="1"/>
  <c r="AE6900"/>
  <c r="AF6900"/>
  <c r="F6901"/>
  <c r="H6901"/>
  <c r="AC6901"/>
  <c r="AD6901" s="1"/>
  <c r="AE6901"/>
  <c r="AF6901"/>
  <c r="F6902"/>
  <c r="H6902"/>
  <c r="AC6902"/>
  <c r="AD6902" s="1"/>
  <c r="AE6902"/>
  <c r="AF6902"/>
  <c r="F6903"/>
  <c r="H6903"/>
  <c r="AC6903"/>
  <c r="AD6903" s="1"/>
  <c r="AF6903"/>
  <c r="F6904"/>
  <c r="H6904"/>
  <c r="AC6904"/>
  <c r="AD6904" s="1"/>
  <c r="AF6904"/>
  <c r="F6905"/>
  <c r="H6905"/>
  <c r="AC6905"/>
  <c r="AD6905" s="1"/>
  <c r="AF6905"/>
  <c r="F6906"/>
  <c r="H6906"/>
  <c r="AC6906"/>
  <c r="AD6906" s="1"/>
  <c r="AE6906"/>
  <c r="AF6906"/>
  <c r="F6907"/>
  <c r="H6907"/>
  <c r="AC6907"/>
  <c r="AD6907" s="1"/>
  <c r="AE6907"/>
  <c r="AF6907"/>
  <c r="F6908"/>
  <c r="H6908"/>
  <c r="AC6908"/>
  <c r="AD6908" s="1"/>
  <c r="AE6908"/>
  <c r="AF6908"/>
  <c r="F6909"/>
  <c r="H6909"/>
  <c r="AC6909"/>
  <c r="AD6909" s="1"/>
  <c r="AE6909"/>
  <c r="AF6909"/>
  <c r="F6910"/>
  <c r="H6910"/>
  <c r="AC6910"/>
  <c r="AD6910" s="1"/>
  <c r="AE6910"/>
  <c r="AF6910"/>
  <c r="F6911"/>
  <c r="H6911"/>
  <c r="AC6911"/>
  <c r="AD6911" s="1"/>
  <c r="AE6911"/>
  <c r="AF6911"/>
  <c r="F6912"/>
  <c r="H6912"/>
  <c r="AC6912"/>
  <c r="AD6912" s="1"/>
  <c r="AE6912"/>
  <c r="AF6912"/>
  <c r="F6913"/>
  <c r="H6913"/>
  <c r="AC6913"/>
  <c r="AD6913" s="1"/>
  <c r="AE6913"/>
  <c r="AF6913"/>
  <c r="F6914"/>
  <c r="H6914"/>
  <c r="AC6914"/>
  <c r="AD6914" s="1"/>
  <c r="AE6914"/>
  <c r="AF6914"/>
  <c r="F6915"/>
  <c r="H6915"/>
  <c r="AC6915"/>
  <c r="AD6915" s="1"/>
  <c r="AE6915"/>
  <c r="AF6915"/>
  <c r="F6916"/>
  <c r="H6916"/>
  <c r="AC6916"/>
  <c r="AD6916" s="1"/>
  <c r="AE6916"/>
  <c r="AF6916"/>
  <c r="F6917"/>
  <c r="H6917"/>
  <c r="AC6917"/>
  <c r="AD6917" s="1"/>
  <c r="AE6917"/>
  <c r="AF6917"/>
  <c r="F6918"/>
  <c r="H6918"/>
  <c r="AC6918"/>
  <c r="AD6918" s="1"/>
  <c r="AE6918"/>
  <c r="AF6918"/>
  <c r="F6919"/>
  <c r="H6919"/>
  <c r="AC6919"/>
  <c r="AD6919" s="1"/>
  <c r="AE6919"/>
  <c r="AF6919"/>
  <c r="F6920"/>
  <c r="H6920"/>
  <c r="AC6920"/>
  <c r="AD6920" s="1"/>
  <c r="AE6920"/>
  <c r="AF6920"/>
  <c r="F6921"/>
  <c r="H6921"/>
  <c r="AC6921"/>
  <c r="AD6921" s="1"/>
  <c r="AE6921"/>
  <c r="AF6921"/>
  <c r="F6922"/>
  <c r="H6922"/>
  <c r="AC6922"/>
  <c r="AD6922" s="1"/>
  <c r="AE6922"/>
  <c r="AF6922"/>
  <c r="F6923"/>
  <c r="H6923"/>
  <c r="AC6923"/>
  <c r="AD6923" s="1"/>
  <c r="AE6923"/>
  <c r="AF6923"/>
  <c r="F6924"/>
  <c r="H6924"/>
  <c r="AC6924"/>
  <c r="AD6924" s="1"/>
  <c r="AE6924"/>
  <c r="AF6924"/>
  <c r="F6925"/>
  <c r="H6925"/>
  <c r="AC6925"/>
  <c r="AD6925" s="1"/>
  <c r="AE6925"/>
  <c r="AF6925"/>
  <c r="A6926"/>
  <c r="F6926"/>
  <c r="H6926"/>
  <c r="AC6926"/>
  <c r="AD6926" s="1"/>
  <c r="AE6926"/>
  <c r="AF6926"/>
  <c r="H6928"/>
  <c r="AC6928"/>
  <c r="AD6928" s="1"/>
  <c r="AE6928"/>
  <c r="AF6928"/>
  <c r="A6929"/>
  <c r="A6930" s="1"/>
  <c r="A6931" s="1"/>
  <c r="A6932" s="1"/>
  <c r="A6933" s="1"/>
  <c r="A6934" s="1"/>
  <c r="A6935" s="1"/>
  <c r="A6936" s="1"/>
  <c r="A6937" s="1"/>
  <c r="A6938" s="1"/>
  <c r="A6939" s="1"/>
  <c r="A6940" s="1"/>
  <c r="A6941" s="1"/>
  <c r="H6929"/>
  <c r="AC6929"/>
  <c r="AD6929" s="1"/>
  <c r="AE6929"/>
  <c r="AF6929"/>
  <c r="H6930"/>
  <c r="AC6930"/>
  <c r="AD6930" s="1"/>
  <c r="AE6930"/>
  <c r="AF6930"/>
  <c r="H6931"/>
  <c r="AC6931"/>
  <c r="AD6931" s="1"/>
  <c r="AE6931"/>
  <c r="AF6931"/>
  <c r="H6932"/>
  <c r="AC6932"/>
  <c r="AD6932" s="1"/>
  <c r="AE6932"/>
  <c r="AF6932"/>
  <c r="H6933"/>
  <c r="AC6933"/>
  <c r="AD6933" s="1"/>
  <c r="AE6933"/>
  <c r="AF6933"/>
  <c r="H6934"/>
  <c r="AC6934"/>
  <c r="AD6934" s="1"/>
  <c r="AE6934"/>
  <c r="AF6934"/>
  <c r="H6935"/>
  <c r="AC6935"/>
  <c r="AD6935" s="1"/>
  <c r="AE6935"/>
  <c r="AF6935"/>
  <c r="H6936"/>
  <c r="AC6936"/>
  <c r="AD6936" s="1"/>
  <c r="AE6936"/>
  <c r="AF6936"/>
  <c r="H6937"/>
  <c r="AC6937"/>
  <c r="AD6937" s="1"/>
  <c r="AE6937"/>
  <c r="AF6937"/>
  <c r="H6938"/>
  <c r="AC6938"/>
  <c r="AD6938" s="1"/>
  <c r="AE6938"/>
  <c r="AF6938"/>
  <c r="H6939"/>
  <c r="AC6939"/>
  <c r="AD6939" s="1"/>
  <c r="AE6939"/>
  <c r="AF6939"/>
  <c r="H6940"/>
  <c r="AC6940"/>
  <c r="AD6940" s="1"/>
  <c r="AE6940"/>
  <c r="AF6940"/>
  <c r="H6941"/>
  <c r="AC6941"/>
  <c r="AD6941" s="1"/>
  <c r="AE6941"/>
  <c r="AF6941"/>
  <c r="A6944"/>
  <c r="F6944"/>
  <c r="H6944"/>
  <c r="AC6944"/>
  <c r="AD6944" s="1"/>
  <c r="AE6944"/>
  <c r="AF6944"/>
  <c r="A6945"/>
  <c r="A6946" s="1"/>
  <c r="A6947" s="1"/>
  <c r="A6948" s="1"/>
  <c r="F6945"/>
  <c r="H6945"/>
  <c r="AC6945"/>
  <c r="AD6945" s="1"/>
  <c r="AE6945"/>
  <c r="AF6945"/>
  <c r="F6946"/>
  <c r="H6946"/>
  <c r="AC6946"/>
  <c r="AD6946" s="1"/>
  <c r="AE6946"/>
  <c r="AF6946"/>
  <c r="F6947"/>
  <c r="H6947"/>
  <c r="AC6947"/>
  <c r="AD6947" s="1"/>
  <c r="AE6947"/>
  <c r="AF6947"/>
  <c r="F6948"/>
  <c r="H6948"/>
  <c r="AC6948"/>
  <c r="AD6948" s="1"/>
  <c r="AE6948"/>
  <c r="AF6948"/>
  <c r="F6949"/>
  <c r="H6949"/>
  <c r="AC6949"/>
  <c r="AD6949" s="1"/>
  <c r="AE6949"/>
  <c r="AF6949"/>
  <c r="H6950"/>
  <c r="AC6950"/>
  <c r="AD6950" s="1"/>
  <c r="AE6950"/>
  <c r="AF6950"/>
  <c r="A6951"/>
  <c r="A6952" s="1"/>
  <c r="A6953" s="1"/>
  <c r="A6954" s="1"/>
  <c r="A6955" s="1"/>
  <c r="A6956" s="1"/>
  <c r="A6957" s="1"/>
  <c r="A6958" s="1"/>
  <c r="A6959" s="1"/>
  <c r="A6960" s="1"/>
  <c r="A6961" s="1"/>
  <c r="A6962" s="1"/>
  <c r="A6963" s="1"/>
  <c r="A6964" s="1"/>
  <c r="A6965" s="1"/>
  <c r="A6966" s="1"/>
  <c r="A6967" s="1"/>
  <c r="A6968" s="1"/>
  <c r="H6951"/>
  <c r="AC6951"/>
  <c r="AD6951" s="1"/>
  <c r="AE6951"/>
  <c r="AF6951"/>
  <c r="H6952"/>
  <c r="AC6952"/>
  <c r="AD6952" s="1"/>
  <c r="AE6952"/>
  <c r="AF6952"/>
  <c r="H6953"/>
  <c r="AC6953"/>
  <c r="AD6953" s="1"/>
  <c r="AE6953"/>
  <c r="AF6953"/>
  <c r="H6954"/>
  <c r="AC6954"/>
  <c r="AD6954" s="1"/>
  <c r="AE6954"/>
  <c r="AF6954"/>
  <c r="H6955"/>
  <c r="AC6955"/>
  <c r="AD6955" s="1"/>
  <c r="AE6955"/>
  <c r="AF6955"/>
  <c r="H6956"/>
  <c r="AC6956"/>
  <c r="AD6956" s="1"/>
  <c r="AE6956"/>
  <c r="AF6956"/>
  <c r="H6957"/>
  <c r="AC6957"/>
  <c r="AD6957" s="1"/>
  <c r="AE6957"/>
  <c r="AF6957"/>
  <c r="H6958"/>
  <c r="AC6958"/>
  <c r="AD6958" s="1"/>
  <c r="AE6958"/>
  <c r="AF6958"/>
  <c r="H6959"/>
  <c r="AC6959"/>
  <c r="AD6959" s="1"/>
  <c r="AE6959"/>
  <c r="AF6959"/>
  <c r="H6960"/>
  <c r="AC6960"/>
  <c r="AD6960" s="1"/>
  <c r="AE6960"/>
  <c r="AF6960"/>
  <c r="H6961"/>
  <c r="AC6961"/>
  <c r="AD6961" s="1"/>
  <c r="AE6961"/>
  <c r="AF6961"/>
  <c r="H6962"/>
  <c r="AC6962"/>
  <c r="AD6962" s="1"/>
  <c r="AE6962"/>
  <c r="AF6962"/>
  <c r="H6963"/>
  <c r="AC6963"/>
  <c r="AD6963" s="1"/>
  <c r="AE6963"/>
  <c r="AF6963"/>
  <c r="H6964"/>
  <c r="AC6964"/>
  <c r="AD6964" s="1"/>
  <c r="AE6964"/>
  <c r="AF6964"/>
  <c r="H6965"/>
  <c r="AC6965"/>
  <c r="AD6965" s="1"/>
  <c r="AE6965"/>
  <c r="AF6965"/>
  <c r="H6966"/>
  <c r="AC6966"/>
  <c r="AD6966" s="1"/>
  <c r="AE6966"/>
  <c r="AF6966"/>
  <c r="H6967"/>
  <c r="AC6967"/>
  <c r="AD6967" s="1"/>
  <c r="AE6967"/>
  <c r="AF6967"/>
  <c r="H6968"/>
  <c r="AC6968"/>
  <c r="AD6968" s="1"/>
  <c r="AE6968"/>
  <c r="AF6968"/>
  <c r="A6970"/>
  <c r="A6971" s="1"/>
  <c r="A6972" s="1"/>
  <c r="A6973" s="1"/>
  <c r="A6974" s="1"/>
  <c r="A6975" s="1"/>
  <c r="A6976" s="1"/>
  <c r="A6977" s="1"/>
  <c r="A6978" s="1"/>
  <c r="A6979" s="1"/>
  <c r="A6980" s="1"/>
  <c r="A6981" s="1"/>
  <c r="A6982" s="1"/>
  <c r="A6983" s="1"/>
  <c r="A6984" s="1"/>
  <c r="A6985" s="1"/>
  <c r="A6986" s="1"/>
  <c r="A6987" s="1"/>
  <c r="A6988" s="1"/>
  <c r="A6989" s="1"/>
  <c r="A6990" s="1"/>
  <c r="A6991" s="1"/>
  <c r="A6992" s="1"/>
  <c r="A6993" s="1"/>
  <c r="A6994" s="1"/>
  <c r="A6995" s="1"/>
  <c r="A6996" s="1"/>
  <c r="A6997" s="1"/>
  <c r="A6998" s="1"/>
  <c r="A6999" s="1"/>
  <c r="A7000" s="1"/>
  <c r="A7001" s="1"/>
  <c r="A7002" s="1"/>
  <c r="A7003" s="1"/>
  <c r="A7004" s="1"/>
  <c r="A7005" s="1"/>
  <c r="A7006" s="1"/>
  <c r="A7007" s="1"/>
  <c r="A7008" s="1"/>
  <c r="A7009" s="1"/>
  <c r="A7010" s="1"/>
  <c r="A7011" s="1"/>
  <c r="F6970"/>
  <c r="H6970"/>
  <c r="AC6970"/>
  <c r="AD6970" s="1"/>
  <c r="AF6970"/>
  <c r="F6971"/>
  <c r="H6971"/>
  <c r="AC6971"/>
  <c r="AD6971" s="1"/>
  <c r="AF6971"/>
  <c r="F6972"/>
  <c r="H6972"/>
  <c r="AC6972"/>
  <c r="AD6972" s="1"/>
  <c r="AF6972"/>
  <c r="F6973"/>
  <c r="H6973"/>
  <c r="AC6973"/>
  <c r="AD6973" s="1"/>
  <c r="AF6973"/>
  <c r="F6974"/>
  <c r="H6974"/>
  <c r="AC6974"/>
  <c r="AD6974" s="1"/>
  <c r="AF6974"/>
  <c r="F6975"/>
  <c r="H6975"/>
  <c r="AC6975"/>
  <c r="AD6975" s="1"/>
  <c r="AF6975"/>
  <c r="F6976"/>
  <c r="H6976"/>
  <c r="AC6976"/>
  <c r="AD6976" s="1"/>
  <c r="AF6976"/>
  <c r="F6977"/>
  <c r="H6977"/>
  <c r="AC6977"/>
  <c r="AD6977" s="1"/>
  <c r="AF6977"/>
  <c r="F6978"/>
  <c r="H6978"/>
  <c r="AC6978"/>
  <c r="AD6978" s="1"/>
  <c r="AF6978"/>
  <c r="F6979"/>
  <c r="H6979"/>
  <c r="AC6979"/>
  <c r="AD6979" s="1"/>
  <c r="AF6979"/>
  <c r="F6980"/>
  <c r="H6980"/>
  <c r="AC6980"/>
  <c r="AD6980" s="1"/>
  <c r="AF6980"/>
  <c r="F6981"/>
  <c r="H6981"/>
  <c r="AC6981"/>
  <c r="AD6981" s="1"/>
  <c r="AF6981"/>
  <c r="F6982"/>
  <c r="H6982"/>
  <c r="AC6982"/>
  <c r="AD6982" s="1"/>
  <c r="AF6982"/>
  <c r="F6983"/>
  <c r="H6983"/>
  <c r="AC6983"/>
  <c r="AD6983" s="1"/>
  <c r="AF6983"/>
  <c r="F6984"/>
  <c r="H6984"/>
  <c r="AC6984"/>
  <c r="AD6984" s="1"/>
  <c r="AE6984"/>
  <c r="AF6984"/>
  <c r="F6985"/>
  <c r="H6985"/>
  <c r="AC6985"/>
  <c r="AD6985" s="1"/>
  <c r="AE6985"/>
  <c r="AF6985"/>
  <c r="F6986"/>
  <c r="H6986"/>
  <c r="AC6986"/>
  <c r="AD6986" s="1"/>
  <c r="AE6986"/>
  <c r="AF6986"/>
  <c r="F6987"/>
  <c r="H6987"/>
  <c r="AC6987"/>
  <c r="AD6987" s="1"/>
  <c r="AE6987"/>
  <c r="AF6987"/>
  <c r="F6988"/>
  <c r="H6988"/>
  <c r="AC6988"/>
  <c r="AD6988" s="1"/>
  <c r="AE6988"/>
  <c r="AF6988"/>
  <c r="F6989"/>
  <c r="H6989"/>
  <c r="AC6989"/>
  <c r="AD6989" s="1"/>
  <c r="AE6989"/>
  <c r="AF6989"/>
  <c r="F6990"/>
  <c r="H6990"/>
  <c r="AC6990"/>
  <c r="AD6990" s="1"/>
  <c r="AE6990"/>
  <c r="AF6990"/>
  <c r="F6991"/>
  <c r="H6991"/>
  <c r="AC6991"/>
  <c r="AD6991" s="1"/>
  <c r="AE6991"/>
  <c r="AF6991"/>
  <c r="F6992"/>
  <c r="H6992"/>
  <c r="AC6992"/>
  <c r="AD6992" s="1"/>
  <c r="AE6992"/>
  <c r="AF6992"/>
  <c r="F6993"/>
  <c r="H6993"/>
  <c r="AC6993"/>
  <c r="AD6993" s="1"/>
  <c r="AE6993"/>
  <c r="AF6993"/>
  <c r="F6994"/>
  <c r="H6994"/>
  <c r="AC6994"/>
  <c r="AD6994" s="1"/>
  <c r="AE6994"/>
  <c r="AF6994"/>
  <c r="H6995"/>
  <c r="AC6995"/>
  <c r="AD6995" s="1"/>
  <c r="AE6995"/>
  <c r="AF6995"/>
  <c r="F6996"/>
  <c r="H6996"/>
  <c r="AC6996"/>
  <c r="AD6996" s="1"/>
  <c r="AE6996"/>
  <c r="AF6996"/>
  <c r="F6997"/>
  <c r="H6997"/>
  <c r="AC6997"/>
  <c r="AD6997" s="1"/>
  <c r="AE6997"/>
  <c r="AF6997"/>
  <c r="F6998"/>
  <c r="H6998"/>
  <c r="AC6998"/>
  <c r="AD6998" s="1"/>
  <c r="AE6998"/>
  <c r="AF6998"/>
  <c r="F6999"/>
  <c r="H6999"/>
  <c r="AC6999"/>
  <c r="AD6999" s="1"/>
  <c r="AE6999"/>
  <c r="AF6999"/>
  <c r="F7000"/>
  <c r="H7000"/>
  <c r="AC7000"/>
  <c r="AD7000" s="1"/>
  <c r="AE7000"/>
  <c r="AF7000"/>
  <c r="F7001"/>
  <c r="H7001"/>
  <c r="AC7001"/>
  <c r="AD7001" s="1"/>
  <c r="AE7001"/>
  <c r="AF7001"/>
  <c r="F7002"/>
  <c r="H7002"/>
  <c r="AC7002"/>
  <c r="AD7002" s="1"/>
  <c r="AE7002"/>
  <c r="AF7002"/>
  <c r="F7003"/>
  <c r="H7003"/>
  <c r="AC7003"/>
  <c r="AD7003" s="1"/>
  <c r="AE7003"/>
  <c r="AF7003"/>
  <c r="F7004"/>
  <c r="H7004"/>
  <c r="AC7004"/>
  <c r="AD7004" s="1"/>
  <c r="AE7004"/>
  <c r="AF7004"/>
  <c r="F7005"/>
  <c r="H7005"/>
  <c r="AC7005"/>
  <c r="AD7005" s="1"/>
  <c r="AE7005"/>
  <c r="AF7005"/>
  <c r="F7006"/>
  <c r="H7006"/>
  <c r="AC7006"/>
  <c r="AD7006" s="1"/>
  <c r="AE7006"/>
  <c r="AF7006"/>
  <c r="F7007"/>
  <c r="H7007"/>
  <c r="AC7007"/>
  <c r="AD7007" s="1"/>
  <c r="AE7007"/>
  <c r="AF7007"/>
  <c r="F7008"/>
  <c r="H7008"/>
  <c r="AC7008"/>
  <c r="AD7008" s="1"/>
  <c r="AE7008"/>
  <c r="AF7008"/>
  <c r="F7009"/>
  <c r="H7009"/>
  <c r="AC7009"/>
  <c r="AD7009" s="1"/>
  <c r="AE7009"/>
  <c r="AF7009"/>
  <c r="F7010"/>
  <c r="H7010"/>
  <c r="AC7010"/>
  <c r="AD7010" s="1"/>
  <c r="AE7010"/>
  <c r="AF7010"/>
  <c r="F7011"/>
  <c r="H7011"/>
  <c r="AC7011"/>
  <c r="AD7011" s="1"/>
  <c r="AE7011"/>
  <c r="AF7011"/>
  <c r="F7012"/>
  <c r="H7012"/>
  <c r="AC7012"/>
  <c r="AD7012" s="1"/>
  <c r="AE7012"/>
  <c r="AF7012"/>
  <c r="F7013"/>
  <c r="H7013"/>
  <c r="AC7013"/>
  <c r="AD7013" s="1"/>
  <c r="AE7013"/>
  <c r="AF7013"/>
  <c r="H7014"/>
  <c r="AC7014"/>
  <c r="AD7014" s="1"/>
  <c r="AE7014"/>
  <c r="AF7014"/>
  <c r="H7015"/>
  <c r="AC7015"/>
  <c r="AD7015" s="1"/>
  <c r="AE7015"/>
  <c r="AF7015"/>
  <c r="H7016"/>
  <c r="AC7016"/>
  <c r="AD7016" s="1"/>
  <c r="AE7016"/>
  <c r="AF7016"/>
  <c r="H7017"/>
  <c r="AC7017"/>
  <c r="AD7017" s="1"/>
  <c r="AE7017"/>
  <c r="AF7017"/>
  <c r="H7018"/>
  <c r="AC7018"/>
  <c r="AD7018" s="1"/>
  <c r="AE7018"/>
  <c r="AF7018"/>
  <c r="H7019"/>
  <c r="AC7019"/>
  <c r="AD7019" s="1"/>
  <c r="AE7019"/>
  <c r="AF7019"/>
  <c r="H7020"/>
  <c r="AC7020"/>
  <c r="AD7020" s="1"/>
  <c r="AE7020"/>
  <c r="AF7020"/>
  <c r="H7021"/>
  <c r="AC7021"/>
  <c r="AD7021" s="1"/>
  <c r="AE7021"/>
  <c r="AF7021"/>
  <c r="A7022"/>
  <c r="A7023" s="1"/>
  <c r="A7024" s="1"/>
  <c r="A7025" s="1"/>
  <c r="A7026" s="1"/>
  <c r="A7027" s="1"/>
  <c r="A7028" s="1"/>
  <c r="A7029" s="1"/>
  <c r="A7030" s="1"/>
  <c r="A7031" s="1"/>
  <c r="A7032" s="1"/>
  <c r="A7033" s="1"/>
  <c r="A7034" s="1"/>
  <c r="A7035" s="1"/>
  <c r="H7022"/>
  <c r="AC7022"/>
  <c r="AD7022" s="1"/>
  <c r="AE7022"/>
  <c r="AF7022"/>
  <c r="H7023"/>
  <c r="AC7023"/>
  <c r="AD7023" s="1"/>
  <c r="AE7023"/>
  <c r="AF7023"/>
  <c r="H7024"/>
  <c r="AC7024"/>
  <c r="AD7024" s="1"/>
  <c r="AE7024"/>
  <c r="AF7024"/>
  <c r="H7025"/>
  <c r="AC7025"/>
  <c r="AD7025" s="1"/>
  <c r="AE7025"/>
  <c r="AF7025"/>
  <c r="H7026"/>
  <c r="AC7026"/>
  <c r="AD7026" s="1"/>
  <c r="AE7026"/>
  <c r="AF7026"/>
  <c r="H7027"/>
  <c r="AC7027"/>
  <c r="AD7027" s="1"/>
  <c r="AE7027"/>
  <c r="AF7027"/>
  <c r="H7028"/>
  <c r="AC7028"/>
  <c r="AD7028" s="1"/>
  <c r="AE7028"/>
  <c r="AF7028"/>
  <c r="H7029"/>
  <c r="AC7029"/>
  <c r="AD7029" s="1"/>
  <c r="AE7029"/>
  <c r="AF7029"/>
  <c r="H7030"/>
  <c r="AC7030"/>
  <c r="AD7030" s="1"/>
  <c r="AE7030"/>
  <c r="AF7030"/>
  <c r="H7031"/>
  <c r="AC7031"/>
  <c r="AD7031" s="1"/>
  <c r="AE7031"/>
  <c r="AF7031"/>
  <c r="H7032"/>
  <c r="AC7032"/>
  <c r="AD7032" s="1"/>
  <c r="AE7032"/>
  <c r="AF7032"/>
  <c r="H7033"/>
  <c r="AC7033"/>
  <c r="AD7033" s="1"/>
  <c r="AE7033"/>
  <c r="AF7033"/>
  <c r="H7034"/>
  <c r="AC7034"/>
  <c r="AD7034" s="1"/>
  <c r="AE7034"/>
  <c r="AF7034"/>
  <c r="H7035"/>
  <c r="AC7035"/>
  <c r="AD7035" s="1"/>
  <c r="AE7035"/>
  <c r="AF7035"/>
  <c r="H7036"/>
  <c r="AC7036"/>
  <c r="AD7036" s="1"/>
  <c r="AE7036"/>
  <c r="AF7036"/>
  <c r="H7037"/>
  <c r="AC7037"/>
  <c r="AD7037" s="1"/>
  <c r="AE7037"/>
  <c r="AF7037"/>
  <c r="H7038"/>
  <c r="AC7038"/>
  <c r="AD7038" s="1"/>
  <c r="AE7038"/>
  <c r="AF7038"/>
  <c r="H7039"/>
  <c r="AC7039"/>
  <c r="AD7039" s="1"/>
  <c r="AE7039"/>
  <c r="AF7039"/>
  <c r="F7043"/>
  <c r="AC7043"/>
  <c r="AD7043" s="1"/>
  <c r="AE7043"/>
  <c r="AF7043"/>
  <c r="F7044"/>
  <c r="AC7044"/>
  <c r="AD7044" s="1"/>
  <c r="AE7044"/>
  <c r="AF7044"/>
  <c r="F7046"/>
  <c r="AC7046"/>
  <c r="AD7046" s="1"/>
  <c r="AE7046"/>
  <c r="AF7046"/>
  <c r="F7047"/>
  <c r="AC7047"/>
  <c r="AD7047" s="1"/>
  <c r="AE7047"/>
  <c r="AF7047"/>
  <c r="A7048"/>
  <c r="F7048"/>
  <c r="AC7048"/>
  <c r="AD7048" s="1"/>
  <c r="AE7048"/>
  <c r="AF7048"/>
  <c r="F7050"/>
  <c r="AC7050"/>
  <c r="AD7050" s="1"/>
  <c r="AE7050"/>
  <c r="AF7050"/>
  <c r="F7051"/>
  <c r="AC7051"/>
  <c r="AD7051" s="1"/>
  <c r="AE7051"/>
  <c r="AF7051"/>
  <c r="F7052"/>
  <c r="AC7052"/>
  <c r="AD7052" s="1"/>
  <c r="AE7052"/>
  <c r="AF7052"/>
  <c r="F7053"/>
  <c r="AC7053"/>
  <c r="AD7053" s="1"/>
  <c r="AE7053"/>
  <c r="AF7053"/>
  <c r="H7054"/>
  <c r="AC7054"/>
  <c r="AD7054" s="1"/>
  <c r="AE7054"/>
  <c r="AF7054"/>
  <c r="F7055"/>
  <c r="AC7055"/>
  <c r="AD7055" s="1"/>
  <c r="AE7055"/>
  <c r="AF7055"/>
  <c r="F7057"/>
  <c r="AC7057"/>
  <c r="AD7057" s="1"/>
  <c r="AE7057"/>
  <c r="AF7057"/>
  <c r="F7058"/>
  <c r="AC7058"/>
  <c r="AD7058" s="1"/>
  <c r="AE7058"/>
  <c r="AF7058"/>
  <c r="F7061"/>
  <c r="AC7061"/>
  <c r="AD7061" s="1"/>
  <c r="AE7061"/>
  <c r="AF7061"/>
  <c r="F7062"/>
  <c r="AC7062"/>
  <c r="AD7062" s="1"/>
  <c r="AE7062"/>
  <c r="AF7062"/>
  <c r="F7063"/>
  <c r="AC7063"/>
  <c r="AD7063" s="1"/>
  <c r="AE7063"/>
  <c r="AF7063"/>
  <c r="F7064"/>
  <c r="AC7064"/>
  <c r="AD7064" s="1"/>
  <c r="AE7064"/>
  <c r="AF7064"/>
  <c r="F7065"/>
  <c r="AC7065"/>
  <c r="AD7065" s="1"/>
  <c r="AF7065"/>
  <c r="F7066"/>
  <c r="AC7066"/>
  <c r="AD7066" s="1"/>
  <c r="AF7066"/>
  <c r="F7067"/>
  <c r="AC7067"/>
  <c r="AD7067" s="1"/>
  <c r="AE7067"/>
  <c r="AF7067"/>
  <c r="H7068"/>
  <c r="AC7068"/>
  <c r="AD7068" s="1"/>
  <c r="AE7068"/>
  <c r="AF7068"/>
  <c r="F7069"/>
  <c r="H7069"/>
  <c r="AC7069"/>
  <c r="AD7069" s="1"/>
  <c r="AE7069"/>
  <c r="AF7069"/>
  <c r="H7070"/>
  <c r="AC7070"/>
  <c r="AD7070" s="1"/>
  <c r="AE7070"/>
  <c r="AF7070"/>
  <c r="AC7071"/>
  <c r="AD7071" s="1"/>
  <c r="AE7071"/>
  <c r="AF7071"/>
  <c r="H7072"/>
  <c r="AC7072"/>
  <c r="AD7072" s="1"/>
  <c r="AE7072"/>
  <c r="AF7072"/>
  <c r="F7073"/>
  <c r="H7073"/>
  <c r="AC7073"/>
  <c r="AD7073" s="1"/>
  <c r="AE7073"/>
  <c r="AF7073"/>
  <c r="F7074"/>
  <c r="H7074"/>
  <c r="AC7074"/>
  <c r="AD7074" s="1"/>
  <c r="AE7074"/>
  <c r="AF7074"/>
  <c r="H7075"/>
  <c r="AC7075"/>
  <c r="AD7075" s="1"/>
  <c r="AE7075"/>
  <c r="AF7075"/>
  <c r="H7076"/>
  <c r="AC7076"/>
  <c r="AD7076" s="1"/>
  <c r="AE7076"/>
  <c r="AF7076"/>
  <c r="H7077"/>
  <c r="AC7077"/>
  <c r="AD7077" s="1"/>
  <c r="AE7077"/>
  <c r="AF7077"/>
  <c r="H7078"/>
  <c r="AC7078"/>
  <c r="AD7078" s="1"/>
  <c r="AE7078"/>
  <c r="AF7078"/>
  <c r="F7079"/>
  <c r="H7079"/>
  <c r="AC7079"/>
  <c r="AD7079" s="1"/>
  <c r="AE7079"/>
  <c r="AF7079"/>
  <c r="H7080"/>
  <c r="AC7080"/>
  <c r="AD7080" s="1"/>
  <c r="AE7080"/>
  <c r="AF7080"/>
  <c r="F7081"/>
  <c r="H7081"/>
  <c r="AC7081"/>
  <c r="AD7081" s="1"/>
  <c r="AE7081"/>
  <c r="AF7081"/>
  <c r="H7082"/>
  <c r="AC7082"/>
  <c r="AD7082" s="1"/>
  <c r="AE7082"/>
  <c r="AF7082"/>
  <c r="H7083"/>
  <c r="AC7083"/>
  <c r="AD7083" s="1"/>
  <c r="AE7083"/>
  <c r="AF7083"/>
  <c r="H7084"/>
  <c r="AC7084"/>
  <c r="AD7084" s="1"/>
  <c r="AE7084"/>
  <c r="AF7084"/>
  <c r="H7085"/>
  <c r="AC7085"/>
  <c r="AD7085" s="1"/>
  <c r="AE7085"/>
  <c r="AF7085"/>
  <c r="H7086"/>
  <c r="AC7086"/>
  <c r="AD7086" s="1"/>
  <c r="AE7086"/>
  <c r="AF7086"/>
  <c r="F7087"/>
  <c r="H7087"/>
  <c r="AC7087"/>
  <c r="AD7087" s="1"/>
  <c r="AE7087"/>
  <c r="AF7087"/>
  <c r="H7088"/>
  <c r="AC7088"/>
  <c r="AD7088" s="1"/>
  <c r="AE7088"/>
  <c r="AF7088"/>
  <c r="H7089"/>
  <c r="AC7089"/>
  <c r="AD7089" s="1"/>
  <c r="AE7089"/>
  <c r="AF7089"/>
  <c r="H7090"/>
  <c r="AC7090"/>
  <c r="AD7090" s="1"/>
  <c r="AE7090"/>
  <c r="AF7090"/>
  <c r="H7091"/>
  <c r="AC7091"/>
  <c r="AD7091" s="1"/>
  <c r="AE7091"/>
  <c r="AF7091"/>
  <c r="H7092"/>
  <c r="AC7092"/>
  <c r="AD7092" s="1"/>
  <c r="AE7092"/>
  <c r="AF7092"/>
  <c r="H7093"/>
  <c r="AC7093"/>
  <c r="AD7093" s="1"/>
  <c r="AE7093"/>
  <c r="AF7093"/>
  <c r="H7094"/>
  <c r="AC7094"/>
  <c r="AD7094" s="1"/>
  <c r="AE7094"/>
  <c r="AF7094"/>
  <c r="F7096"/>
  <c r="AC7096"/>
  <c r="AD7096" s="1"/>
  <c r="AE7096"/>
  <c r="AF7096"/>
  <c r="F7097"/>
  <c r="AC7097"/>
  <c r="AD7097" s="1"/>
  <c r="AE7097"/>
  <c r="AF7097"/>
  <c r="F7098"/>
  <c r="AC7098"/>
  <c r="AD7098" s="1"/>
  <c r="AE7098"/>
  <c r="AF7098"/>
  <c r="F7099"/>
  <c r="AC7099"/>
  <c r="AD7099" s="1"/>
  <c r="AF7099"/>
  <c r="F7100"/>
  <c r="AC7100"/>
  <c r="AD7100" s="1"/>
  <c r="AF7100"/>
  <c r="F7101"/>
  <c r="AC7101"/>
  <c r="AD7101" s="1"/>
  <c r="AF7101"/>
  <c r="F7103"/>
  <c r="AC7103"/>
  <c r="AD7103" s="1"/>
  <c r="AE7103"/>
  <c r="AF7103"/>
  <c r="A7104"/>
  <c r="F7104"/>
  <c r="AC7104"/>
  <c r="AD7104" s="1"/>
  <c r="AF7104"/>
  <c r="F7105"/>
  <c r="AC7105"/>
  <c r="AD7105" s="1"/>
  <c r="AF7105"/>
  <c r="A7106"/>
  <c r="A7107" s="1"/>
  <c r="F7106"/>
  <c r="AC7106"/>
  <c r="AD7106" s="1"/>
  <c r="AF7106"/>
  <c r="F7107"/>
  <c r="AC7107"/>
  <c r="AD7107" s="1"/>
  <c r="AF7107"/>
  <c r="F7108"/>
  <c r="AC7108"/>
  <c r="AD7108" s="1"/>
  <c r="AF7108"/>
  <c r="A7109"/>
  <c r="F7109"/>
  <c r="AC7109"/>
  <c r="AD7109" s="1"/>
  <c r="AF7109"/>
  <c r="A7110"/>
  <c r="F7110"/>
  <c r="AC7110"/>
  <c r="AD7110" s="1"/>
  <c r="AF7110"/>
  <c r="A7111"/>
  <c r="H7111"/>
  <c r="AC7111"/>
  <c r="AD7111" s="1"/>
  <c r="AE7111"/>
  <c r="AF7111"/>
  <c r="H7112"/>
  <c r="AC7112"/>
  <c r="AD7112" s="1"/>
  <c r="AE7112"/>
  <c r="AF7112"/>
  <c r="A7113"/>
  <c r="A7114" s="1"/>
  <c r="H7113"/>
  <c r="AC7113"/>
  <c r="AD7113" s="1"/>
  <c r="AE7113"/>
  <c r="AF7113"/>
  <c r="F7114"/>
  <c r="H7114"/>
  <c r="AC7114"/>
  <c r="AD7114" s="1"/>
  <c r="AE7114"/>
  <c r="AF7114"/>
  <c r="F7115"/>
  <c r="H7115"/>
  <c r="AC7115"/>
  <c r="AD7115" s="1"/>
  <c r="AE7115"/>
  <c r="AF7115"/>
  <c r="H7116"/>
  <c r="AC7116"/>
  <c r="AD7116" s="1"/>
  <c r="AE7116"/>
  <c r="AF7116"/>
  <c r="F7117"/>
  <c r="H7117"/>
  <c r="AC7117"/>
  <c r="AD7117" s="1"/>
  <c r="AF7117"/>
  <c r="A7118"/>
  <c r="A7119" s="1"/>
  <c r="F7118"/>
  <c r="H7118"/>
  <c r="AC7118"/>
  <c r="AD7118" s="1"/>
  <c r="AF7118"/>
  <c r="F7119"/>
  <c r="H7119"/>
  <c r="AC7119"/>
  <c r="AD7119" s="1"/>
  <c r="AF7119"/>
  <c r="F7120"/>
  <c r="AC7120"/>
  <c r="AD7120" s="1"/>
  <c r="AE7120"/>
  <c r="AF7120"/>
  <c r="A7121"/>
  <c r="A7122" s="1"/>
  <c r="F7121"/>
  <c r="AC7121"/>
  <c r="AD7121" s="1"/>
  <c r="AF7121"/>
  <c r="F7122"/>
  <c r="AC7122"/>
  <c r="AD7122" s="1"/>
  <c r="AE7122"/>
  <c r="AF7122"/>
  <c r="F7123"/>
  <c r="AC7123"/>
  <c r="AD7123" s="1"/>
  <c r="AE7123"/>
  <c r="AF7123"/>
  <c r="A7124"/>
  <c r="A7125" s="1"/>
  <c r="F7124"/>
  <c r="AC7124"/>
  <c r="AD7124" s="1"/>
  <c r="AE7124"/>
  <c r="AF7124"/>
  <c r="F7125"/>
  <c r="AC7125"/>
  <c r="AD7125" s="1"/>
  <c r="AF7125"/>
  <c r="A7126"/>
  <c r="F7126"/>
  <c r="AC7126"/>
  <c r="AD7126" s="1"/>
  <c r="AE7126"/>
  <c r="AF7126"/>
  <c r="F7127"/>
  <c r="AC7127"/>
  <c r="AD7127" s="1"/>
  <c r="AE7127"/>
  <c r="AF7127"/>
  <c r="A7128"/>
  <c r="A7129" s="1"/>
  <c r="F7128"/>
  <c r="AC7128"/>
  <c r="AD7128" s="1"/>
  <c r="AE7128"/>
  <c r="AF7128"/>
  <c r="F7129"/>
  <c r="AC7129"/>
  <c r="AD7129" s="1"/>
  <c r="AE7129"/>
  <c r="AF7129"/>
  <c r="F7130"/>
  <c r="AC7130"/>
  <c r="AD7130" s="1"/>
  <c r="AF7130"/>
  <c r="A7131"/>
  <c r="F7131"/>
  <c r="AC7131"/>
  <c r="AD7131" s="1"/>
  <c r="AF7131"/>
  <c r="F7132"/>
  <c r="AC7132"/>
  <c r="AD7132" s="1"/>
  <c r="AF7132"/>
  <c r="A7133"/>
  <c r="F7133"/>
  <c r="AC7133"/>
  <c r="AD7133" s="1"/>
  <c r="AF7133"/>
  <c r="A7134"/>
  <c r="F7134"/>
  <c r="AC7134"/>
  <c r="AD7134" s="1"/>
  <c r="AF7134"/>
  <c r="F7135"/>
  <c r="AC7135"/>
  <c r="AD7135" s="1"/>
  <c r="AF7135"/>
  <c r="A7136"/>
  <c r="F7136"/>
  <c r="AC7136"/>
  <c r="AD7136" s="1"/>
  <c r="AF7136"/>
  <c r="A7137"/>
  <c r="F7137"/>
  <c r="AC7137"/>
  <c r="AD7137" s="1"/>
  <c r="AF7137"/>
  <c r="F7138"/>
  <c r="AC7138"/>
  <c r="AD7138" s="1"/>
  <c r="AF7138"/>
  <c r="A7139"/>
  <c r="A7140" s="1"/>
  <c r="F7139"/>
  <c r="AC7139"/>
  <c r="AD7139" s="1"/>
  <c r="AF7139"/>
  <c r="F7140"/>
  <c r="AC7140"/>
  <c r="AD7140" s="1"/>
  <c r="AF7140"/>
  <c r="F7141"/>
  <c r="AC7141"/>
  <c r="AD7141" s="1"/>
  <c r="AF7141"/>
  <c r="A7142"/>
  <c r="F7142"/>
  <c r="AC7142"/>
  <c r="AD7142" s="1"/>
  <c r="AF7142"/>
  <c r="A7143"/>
  <c r="F7143"/>
  <c r="AC7143"/>
  <c r="AD7143" s="1"/>
  <c r="AF7143"/>
  <c r="F7144"/>
  <c r="AC7144"/>
  <c r="AD7144" s="1"/>
  <c r="AF7144"/>
  <c r="A7145"/>
  <c r="F7145"/>
  <c r="AC7145"/>
  <c r="AD7145" s="1"/>
  <c r="AF7145"/>
  <c r="F7147"/>
  <c r="AC7147"/>
  <c r="AD7147" s="1"/>
  <c r="AE7147"/>
  <c r="AF7147"/>
  <c r="F7148"/>
  <c r="AC7148"/>
  <c r="AD7148" s="1"/>
  <c r="AE7148"/>
  <c r="AF7148"/>
  <c r="F7149"/>
  <c r="AC7149"/>
  <c r="AD7149" s="1"/>
  <c r="AE7149"/>
  <c r="AF7149"/>
  <c r="F7150"/>
  <c r="AC7150"/>
  <c r="AD7150" s="1"/>
  <c r="AE7150"/>
  <c r="AF7150"/>
  <c r="F7151"/>
  <c r="H7151"/>
  <c r="AC7151"/>
  <c r="AD7151" s="1"/>
  <c r="AE7151"/>
  <c r="AF7151"/>
  <c r="H7152"/>
  <c r="AC7152"/>
  <c r="AD7152" s="1"/>
  <c r="AE7152"/>
  <c r="AF7152"/>
  <c r="H7153"/>
  <c r="AC7153"/>
  <c r="AD7153" s="1"/>
  <c r="AE7153"/>
  <c r="AF7153"/>
  <c r="AC7154"/>
  <c r="AD7154" s="1"/>
  <c r="AE7154"/>
  <c r="AF7154"/>
  <c r="F7156"/>
  <c r="AC7156"/>
  <c r="AD7156" s="1"/>
  <c r="AE7156"/>
  <c r="AF7156"/>
  <c r="A7157"/>
  <c r="A7158" s="1"/>
  <c r="F7157"/>
  <c r="AC7157"/>
  <c r="AD7157" s="1"/>
  <c r="AE7157"/>
  <c r="AF7157"/>
  <c r="F7158"/>
  <c r="AC7158"/>
  <c r="AD7158" s="1"/>
  <c r="AE7158"/>
  <c r="AF7158"/>
  <c r="F7159"/>
  <c r="AC7159"/>
  <c r="AD7159" s="1"/>
  <c r="AE7159"/>
  <c r="AF7159"/>
  <c r="A7160"/>
  <c r="A7161" s="1"/>
  <c r="F7160"/>
  <c r="AC7160"/>
  <c r="AD7160" s="1"/>
  <c r="AE7160"/>
  <c r="AF7160"/>
  <c r="F7161"/>
  <c r="AC7161"/>
  <c r="AD7161" s="1"/>
  <c r="AE7161"/>
  <c r="AF7161"/>
  <c r="F7162"/>
  <c r="AC7162"/>
  <c r="AD7162" s="1"/>
  <c r="AE7162"/>
  <c r="AF7162"/>
  <c r="A7163"/>
  <c r="A7164" s="1"/>
  <c r="F7163"/>
  <c r="AC7163"/>
  <c r="AD7163" s="1"/>
  <c r="AE7163"/>
  <c r="AF7163"/>
  <c r="F7164"/>
  <c r="AC7164"/>
  <c r="AD7164" s="1"/>
  <c r="AE7164"/>
  <c r="AF7164"/>
  <c r="F7165"/>
  <c r="AC7165"/>
  <c r="AD7165" s="1"/>
  <c r="AE7165"/>
  <c r="AF7165"/>
  <c r="A7166"/>
  <c r="A7167" s="1"/>
  <c r="F7166"/>
  <c r="AC7166"/>
  <c r="AD7166" s="1"/>
  <c r="AE7166"/>
  <c r="AF7166"/>
  <c r="F7167"/>
  <c r="AC7167"/>
  <c r="AD7167" s="1"/>
  <c r="AE7167"/>
  <c r="AF7167"/>
  <c r="F7168"/>
  <c r="AC7168"/>
  <c r="AD7168" s="1"/>
  <c r="AE7168"/>
  <c r="AF7168"/>
  <c r="A7169"/>
  <c r="A7170" s="1"/>
  <c r="F7169"/>
  <c r="AC7169"/>
  <c r="AD7169" s="1"/>
  <c r="AE7169"/>
  <c r="AF7169"/>
  <c r="F7170"/>
  <c r="AC7170"/>
  <c r="AD7170" s="1"/>
  <c r="AE7170"/>
  <c r="AF7170"/>
  <c r="A7171"/>
  <c r="F7171"/>
  <c r="AC7171"/>
  <c r="AD7171" s="1"/>
  <c r="AE7171"/>
  <c r="AF7171"/>
  <c r="F7172"/>
  <c r="AC7172"/>
  <c r="AD7172" s="1"/>
  <c r="AE7172"/>
  <c r="AF7172"/>
  <c r="A7173"/>
  <c r="F7173"/>
  <c r="AC7173"/>
  <c r="AD7173" s="1"/>
  <c r="AE7173"/>
  <c r="AF7173"/>
  <c r="F7174"/>
  <c r="AC7174"/>
  <c r="AD7174" s="1"/>
  <c r="AF7174"/>
  <c r="A7175"/>
  <c r="F7175"/>
  <c r="AC7175"/>
  <c r="AD7175" s="1"/>
  <c r="AE7175"/>
  <c r="AF7175"/>
  <c r="F7176"/>
  <c r="AC7176"/>
  <c r="AD7176" s="1"/>
  <c r="AE7176"/>
  <c r="AF7176"/>
  <c r="A7177"/>
  <c r="F7177"/>
  <c r="AC7177"/>
  <c r="AD7177" s="1"/>
  <c r="AE7177"/>
  <c r="AF7177"/>
  <c r="A7178"/>
  <c r="F7178"/>
  <c r="AC7178"/>
  <c r="AD7178" s="1"/>
  <c r="AE7178"/>
  <c r="AF7178"/>
  <c r="A7179"/>
  <c r="F7179"/>
  <c r="AC7179"/>
  <c r="AD7179" s="1"/>
  <c r="AE7179"/>
  <c r="AF7179"/>
  <c r="A7180"/>
  <c r="A7181" s="1"/>
  <c r="F7180"/>
  <c r="AC7180"/>
  <c r="AD7180" s="1"/>
  <c r="AE7180"/>
  <c r="AF7180"/>
  <c r="F7181"/>
  <c r="AC7181"/>
  <c r="AD7181" s="1"/>
  <c r="AE7181"/>
  <c r="AF7181"/>
  <c r="F7182"/>
  <c r="AC7182"/>
  <c r="AD7182" s="1"/>
  <c r="AE7182"/>
  <c r="AF7182"/>
  <c r="F7183"/>
  <c r="AC7183"/>
  <c r="AD7183" s="1"/>
  <c r="AF7183"/>
  <c r="A7184"/>
  <c r="F7184"/>
  <c r="AC7184"/>
  <c r="AD7184" s="1"/>
  <c r="AE7184"/>
  <c r="AF7184"/>
  <c r="F7185"/>
  <c r="AC7185"/>
  <c r="AD7185" s="1"/>
  <c r="AE7185"/>
  <c r="AF7185"/>
  <c r="A7186"/>
  <c r="A7187" s="1"/>
  <c r="F7186"/>
  <c r="AC7186"/>
  <c r="AD7186" s="1"/>
  <c r="AE7186"/>
  <c r="AF7186"/>
  <c r="F7187"/>
  <c r="AC7187"/>
  <c r="AD7187" s="1"/>
  <c r="AE7187"/>
  <c r="AF7187"/>
  <c r="F7188"/>
  <c r="AC7188"/>
  <c r="AD7188" s="1"/>
  <c r="AE7188"/>
  <c r="AF7188"/>
  <c r="A7189"/>
  <c r="F7189"/>
  <c r="AC7189"/>
  <c r="AD7189" s="1"/>
  <c r="AE7189"/>
  <c r="AF7189"/>
  <c r="F7190"/>
  <c r="AC7190"/>
  <c r="AD7190" s="1"/>
  <c r="AE7190"/>
  <c r="AF7190"/>
  <c r="A7191"/>
  <c r="A7192" s="1"/>
  <c r="F7191"/>
  <c r="AC7191"/>
  <c r="AD7191" s="1"/>
  <c r="AE7191"/>
  <c r="AF7191"/>
  <c r="AG7191" s="1"/>
  <c r="F7192"/>
  <c r="AC7192"/>
  <c r="AD7192" s="1"/>
  <c r="AE7192"/>
  <c r="AF7192"/>
  <c r="A7193"/>
  <c r="F7193"/>
  <c r="AC7193"/>
  <c r="AD7193" s="1"/>
  <c r="AE7193"/>
  <c r="AF7193"/>
  <c r="A7194"/>
  <c r="F7194"/>
  <c r="AC7194"/>
  <c r="AD7194" s="1"/>
  <c r="AE7194"/>
  <c r="AF7194"/>
  <c r="F7195"/>
  <c r="AC7195"/>
  <c r="AD7195" s="1"/>
  <c r="AE7195"/>
  <c r="AF7195"/>
  <c r="A7196"/>
  <c r="F7196"/>
  <c r="AC7196"/>
  <c r="AD7196" s="1"/>
  <c r="AF7196"/>
  <c r="A7197"/>
  <c r="F7197"/>
  <c r="AC7197"/>
  <c r="AD7197" s="1"/>
  <c r="AF7197"/>
  <c r="A7198"/>
  <c r="F7198"/>
  <c r="AC7198"/>
  <c r="AD7198" s="1"/>
  <c r="AE7198"/>
  <c r="AF7198"/>
  <c r="A7199"/>
  <c r="F7199"/>
  <c r="AC7199"/>
  <c r="AD7199" s="1"/>
  <c r="AE7199"/>
  <c r="AF7199"/>
  <c r="F7200"/>
  <c r="AC7200"/>
  <c r="AD7200" s="1"/>
  <c r="AE7200"/>
  <c r="AF7200"/>
  <c r="AG7200" s="1"/>
  <c r="A7201"/>
  <c r="F7201"/>
  <c r="AC7201"/>
  <c r="AD7201" s="1"/>
  <c r="AE7201"/>
  <c r="AF7201"/>
  <c r="A7202"/>
  <c r="F7202"/>
  <c r="AC7202"/>
  <c r="AD7202" s="1"/>
  <c r="AE7202"/>
  <c r="AF7202"/>
  <c r="F7203"/>
  <c r="AC7203"/>
  <c r="AD7203" s="1"/>
  <c r="AE7203"/>
  <c r="AF7203"/>
  <c r="A7204"/>
  <c r="F7204"/>
  <c r="AC7204"/>
  <c r="AD7204" s="1"/>
  <c r="AE7204"/>
  <c r="AF7204"/>
  <c r="F7205"/>
  <c r="AC7205"/>
  <c r="AD7205" s="1"/>
  <c r="AE7205"/>
  <c r="AF7205"/>
  <c r="A7206"/>
  <c r="A7207" s="1"/>
  <c r="F7206"/>
  <c r="AC7206"/>
  <c r="AD7206" s="1"/>
  <c r="AE7206"/>
  <c r="AF7206"/>
  <c r="F7207"/>
  <c r="AC7207"/>
  <c r="AD7207" s="1"/>
  <c r="AE7207"/>
  <c r="AF7207"/>
  <c r="A7208"/>
  <c r="A7209" s="1"/>
  <c r="F7208"/>
  <c r="AC7208"/>
  <c r="AD7208" s="1"/>
  <c r="AE7208"/>
  <c r="AF7208"/>
  <c r="F7209"/>
  <c r="AC7209"/>
  <c r="AD7209" s="1"/>
  <c r="AE7209"/>
  <c r="AF7209"/>
  <c r="F7210"/>
  <c r="AC7210"/>
  <c r="AD7210" s="1"/>
  <c r="AF7210"/>
  <c r="A7211"/>
  <c r="A7212" s="1"/>
  <c r="F7211"/>
  <c r="AC7211"/>
  <c r="AD7211" s="1"/>
  <c r="AE7211"/>
  <c r="AF7211"/>
  <c r="F7212"/>
  <c r="AC7212"/>
  <c r="AD7212" s="1"/>
  <c r="AE7212"/>
  <c r="AF7212"/>
  <c r="H7213"/>
  <c r="AC7213"/>
  <c r="AD7213" s="1"/>
  <c r="AF7213"/>
  <c r="A7214"/>
  <c r="A7215" s="1"/>
  <c r="H7214"/>
  <c r="AC7214"/>
  <c r="AD7214" s="1"/>
  <c r="AF7214"/>
  <c r="H7215"/>
  <c r="AC7215"/>
  <c r="AD7215" s="1"/>
  <c r="AF7215"/>
  <c r="H7216"/>
  <c r="AC7216"/>
  <c r="AD7216" s="1"/>
  <c r="AF7216"/>
  <c r="A7217"/>
  <c r="A7218" s="1"/>
  <c r="H7217"/>
  <c r="AC7217"/>
  <c r="AD7217" s="1"/>
  <c r="AF7217"/>
  <c r="H7218"/>
  <c r="AC7218"/>
  <c r="AD7218" s="1"/>
  <c r="AF7218"/>
  <c r="H7219"/>
  <c r="AC7219"/>
  <c r="AD7219" s="1"/>
  <c r="AF7219"/>
  <c r="A7220"/>
  <c r="H7220"/>
  <c r="AC7220"/>
  <c r="AD7220" s="1"/>
  <c r="AF7220"/>
  <c r="A7221"/>
  <c r="H7221"/>
  <c r="AC7221"/>
  <c r="AD7221" s="1"/>
  <c r="AF7221"/>
  <c r="H7222"/>
  <c r="AC7222"/>
  <c r="AD7222" s="1"/>
  <c r="AF7222"/>
  <c r="A7223"/>
  <c r="H7223"/>
  <c r="AC7223"/>
  <c r="AD7223" s="1"/>
  <c r="AF7223"/>
  <c r="H7224"/>
  <c r="AC7224"/>
  <c r="AD7224" s="1"/>
  <c r="AF7224"/>
  <c r="A7225"/>
  <c r="A7226" s="1"/>
  <c r="H7225"/>
  <c r="AC7225"/>
  <c r="AD7225" s="1"/>
  <c r="AF7225"/>
  <c r="H7226"/>
  <c r="AC7226"/>
  <c r="AD7226" s="1"/>
  <c r="AF7226"/>
  <c r="H7227"/>
  <c r="AC7227"/>
  <c r="AD7227" s="1"/>
  <c r="AF7227"/>
  <c r="A7228"/>
  <c r="A7229" s="1"/>
  <c r="H7228"/>
  <c r="AC7228"/>
  <c r="AD7228" s="1"/>
  <c r="AF7228"/>
  <c r="H7229"/>
  <c r="AC7229"/>
  <c r="AD7229" s="1"/>
  <c r="AE7229"/>
  <c r="AF7229"/>
  <c r="H7230"/>
  <c r="AC7230"/>
  <c r="AD7230" s="1"/>
  <c r="AE7230"/>
  <c r="AF7230"/>
  <c r="A7231"/>
  <c r="A7232" s="1"/>
  <c r="H7231"/>
  <c r="AC7231"/>
  <c r="AD7231" s="1"/>
  <c r="AE7231"/>
  <c r="AF7231"/>
  <c r="H7232"/>
  <c r="AC7232"/>
  <c r="AD7232" s="1"/>
  <c r="AE7232"/>
  <c r="AF7232"/>
  <c r="A7233"/>
  <c r="A7234" s="1"/>
  <c r="H7233"/>
  <c r="AC7233"/>
  <c r="AD7233" s="1"/>
  <c r="AE7233"/>
  <c r="AF7233"/>
  <c r="H7234"/>
  <c r="AC7234"/>
  <c r="AD7234" s="1"/>
  <c r="AE7234"/>
  <c r="AF7234"/>
  <c r="H7235"/>
  <c r="AC7235"/>
  <c r="AD7235" s="1"/>
  <c r="AE7235"/>
  <c r="AF7235"/>
  <c r="A7236"/>
  <c r="A7237" s="1"/>
  <c r="H7236"/>
  <c r="AC7236"/>
  <c r="AD7236" s="1"/>
  <c r="AE7236"/>
  <c r="AF7236"/>
  <c r="H7237"/>
  <c r="AC7237"/>
  <c r="AD7237" s="1"/>
  <c r="AE7237"/>
  <c r="AF7237"/>
  <c r="H7238"/>
  <c r="AC7238"/>
  <c r="AD7238" s="1"/>
  <c r="AE7238"/>
  <c r="AF7238"/>
  <c r="A7239"/>
  <c r="A7240" s="1"/>
  <c r="H7239"/>
  <c r="AC7239"/>
  <c r="AD7239" s="1"/>
  <c r="AE7239"/>
  <c r="AF7239"/>
  <c r="H7240"/>
  <c r="AC7240"/>
  <c r="AD7240" s="1"/>
  <c r="AF7240"/>
  <c r="H7241"/>
  <c r="AC7241"/>
  <c r="AD7241" s="1"/>
  <c r="AF7241"/>
  <c r="A7242"/>
  <c r="A7243" s="1"/>
  <c r="H7242"/>
  <c r="AC7242"/>
  <c r="AD7242" s="1"/>
  <c r="AF7242"/>
  <c r="H7243"/>
  <c r="AC7243"/>
  <c r="AD7243" s="1"/>
  <c r="AF7243"/>
  <c r="H7244"/>
  <c r="AC7244"/>
  <c r="AD7244" s="1"/>
  <c r="AF7244"/>
  <c r="A7245"/>
  <c r="A7246" s="1"/>
  <c r="H7245"/>
  <c r="AC7245"/>
  <c r="AD7245" s="1"/>
  <c r="AE7245"/>
  <c r="AF7245"/>
  <c r="H7246"/>
  <c r="AC7246"/>
  <c r="AD7246" s="1"/>
  <c r="AE7246"/>
  <c r="AF7246"/>
  <c r="H7247"/>
  <c r="AC7247"/>
  <c r="AD7247" s="1"/>
  <c r="AE7247"/>
  <c r="AF7247"/>
  <c r="A7248"/>
  <c r="A7249" s="1"/>
  <c r="H7248"/>
  <c r="AC7248"/>
  <c r="AD7248" s="1"/>
  <c r="AE7248"/>
  <c r="AF7248"/>
  <c r="H7249"/>
  <c r="AC7249"/>
  <c r="AD7249" s="1"/>
  <c r="AE7249"/>
  <c r="AF7249"/>
  <c r="H7250"/>
  <c r="AC7250"/>
  <c r="AD7250" s="1"/>
  <c r="AE7250"/>
  <c r="AF7250"/>
  <c r="A7251"/>
  <c r="A7252" s="1"/>
  <c r="H7251"/>
  <c r="AC7251"/>
  <c r="AD7251" s="1"/>
  <c r="AE7251"/>
  <c r="AF7251"/>
  <c r="H7252"/>
  <c r="AC7252"/>
  <c r="AD7252" s="1"/>
  <c r="AE7252"/>
  <c r="AF7252"/>
  <c r="H7253"/>
  <c r="AC7253"/>
  <c r="AD7253" s="1"/>
  <c r="AE7253"/>
  <c r="AF7253"/>
  <c r="A7254"/>
  <c r="A7255" s="1"/>
  <c r="AC7254"/>
  <c r="AD7254" s="1"/>
  <c r="AE7254"/>
  <c r="AF7254"/>
  <c r="H7255"/>
  <c r="AC7255"/>
  <c r="AD7255" s="1"/>
  <c r="AE7255"/>
  <c r="AF7255"/>
  <c r="A7256"/>
  <c r="A7257" s="1"/>
  <c r="H7256"/>
  <c r="AC7256"/>
  <c r="AD7256" s="1"/>
  <c r="AE7256"/>
  <c r="AF7256"/>
  <c r="H7257"/>
  <c r="AC7257"/>
  <c r="AD7257" s="1"/>
  <c r="AE7257"/>
  <c r="AF7257"/>
  <c r="H7258"/>
  <c r="AC7258"/>
  <c r="AE7258"/>
  <c r="AF7258"/>
  <c r="A7259"/>
  <c r="A7260" s="1"/>
  <c r="H7259"/>
  <c r="AC7259"/>
  <c r="AD7259" s="1"/>
  <c r="AE7259"/>
  <c r="AF7259"/>
  <c r="H7260"/>
  <c r="AC7260"/>
  <c r="AD7260" s="1"/>
  <c r="AE7260"/>
  <c r="AF7260"/>
  <c r="H7261"/>
  <c r="AC7261"/>
  <c r="AD7261" s="1"/>
  <c r="AE7261"/>
  <c r="AF7261"/>
  <c r="A7262"/>
  <c r="A7263" s="1"/>
  <c r="H7262"/>
  <c r="AC7262"/>
  <c r="AD7262" s="1"/>
  <c r="AE7262"/>
  <c r="AF7262"/>
  <c r="H7263"/>
  <c r="AC7263"/>
  <c r="AD7263" s="1"/>
  <c r="AE7263"/>
  <c r="AF7263"/>
  <c r="H7264"/>
  <c r="AC7264"/>
  <c r="AD7264" s="1"/>
  <c r="AE7264"/>
  <c r="AF7264"/>
  <c r="A7265"/>
  <c r="H7265"/>
  <c r="AC7265"/>
  <c r="AD7265" s="1"/>
  <c r="AE7265"/>
  <c r="AF7265"/>
  <c r="H7266"/>
  <c r="AC7266"/>
  <c r="AD7266" s="1"/>
  <c r="AE7266"/>
  <c r="AF7266"/>
  <c r="H7267"/>
  <c r="AC7267"/>
  <c r="AD7267" s="1"/>
  <c r="AE7267"/>
  <c r="AF7267"/>
  <c r="F7271"/>
  <c r="AC7271"/>
  <c r="AD7271" s="1"/>
  <c r="AE7271"/>
  <c r="AF7271"/>
  <c r="F7272"/>
  <c r="AC7272"/>
  <c r="AD7272" s="1"/>
  <c r="AE7272"/>
  <c r="AF7272"/>
  <c r="F7273"/>
  <c r="AC7273"/>
  <c r="AD7273" s="1"/>
  <c r="AE7273"/>
  <c r="AF7273"/>
  <c r="F7274"/>
  <c r="AC7274"/>
  <c r="AD7274" s="1"/>
  <c r="AE7274"/>
  <c r="AF7274"/>
  <c r="F7275"/>
  <c r="AC7275"/>
  <c r="AD7275" s="1"/>
  <c r="AE7275"/>
  <c r="AF7275"/>
  <c r="F7276"/>
  <c r="AC7276"/>
  <c r="AD7276" s="1"/>
  <c r="AE7276"/>
  <c r="AF7276"/>
  <c r="F7277"/>
  <c r="AC7277"/>
  <c r="AD7277" s="1"/>
  <c r="AE7277"/>
  <c r="AF7277"/>
  <c r="F7278"/>
  <c r="AC7278"/>
  <c r="AD7278" s="1"/>
  <c r="AE7278"/>
  <c r="AF7278"/>
  <c r="F7279"/>
  <c r="AC7279"/>
  <c r="AD7279" s="1"/>
  <c r="AE7279"/>
  <c r="AF7279"/>
  <c r="F7280"/>
  <c r="AC7280"/>
  <c r="AD7280" s="1"/>
  <c r="AE7280"/>
  <c r="AF7280"/>
  <c r="F7281"/>
  <c r="AC7281"/>
  <c r="AD7281" s="1"/>
  <c r="AE7281"/>
  <c r="AF7281"/>
  <c r="F7282"/>
  <c r="AC7282"/>
  <c r="AD7282" s="1"/>
  <c r="AE7282"/>
  <c r="AF7282"/>
  <c r="F7283"/>
  <c r="AC7283"/>
  <c r="AD7283" s="1"/>
  <c r="AE7283"/>
  <c r="AF7283"/>
  <c r="F7284"/>
  <c r="AC7284"/>
  <c r="AD7284" s="1"/>
  <c r="AE7284"/>
  <c r="AF7284"/>
  <c r="F7285"/>
  <c r="AC7285"/>
  <c r="AD7285" s="1"/>
  <c r="AE7285"/>
  <c r="AF7285"/>
  <c r="F7286"/>
  <c r="AC7286"/>
  <c r="AD7286" s="1"/>
  <c r="AE7286"/>
  <c r="AF7286"/>
  <c r="F7287"/>
  <c r="AC7287"/>
  <c r="AD7287" s="1"/>
  <c r="AE7287"/>
  <c r="AF7287"/>
  <c r="F7288"/>
  <c r="AC7288"/>
  <c r="AD7288" s="1"/>
  <c r="AE7288"/>
  <c r="AF7288"/>
  <c r="F7289"/>
  <c r="AC7289"/>
  <c r="AD7289" s="1"/>
  <c r="AE7289"/>
  <c r="AF7289"/>
  <c r="F7290"/>
  <c r="AC7290"/>
  <c r="AD7290" s="1"/>
  <c r="AE7290"/>
  <c r="AF7290"/>
  <c r="F7291"/>
  <c r="AC7291"/>
  <c r="AD7291" s="1"/>
  <c r="AE7291"/>
  <c r="AF7291"/>
  <c r="F7292"/>
  <c r="AC7292"/>
  <c r="AD7292" s="1"/>
  <c r="AE7292"/>
  <c r="AF7292"/>
  <c r="F7293"/>
  <c r="AC7293"/>
  <c r="AD7293" s="1"/>
  <c r="AE7293"/>
  <c r="AF7293"/>
  <c r="F7294"/>
  <c r="AC7294"/>
  <c r="AD7294" s="1"/>
  <c r="AE7294"/>
  <c r="AF7294"/>
  <c r="F7295"/>
  <c r="AC7295"/>
  <c r="AE7295"/>
  <c r="AF7295"/>
  <c r="F7296"/>
  <c r="AC7296"/>
  <c r="AD7296" s="1"/>
  <c r="AE7296"/>
  <c r="AF7296"/>
  <c r="F7297"/>
  <c r="AC7297"/>
  <c r="AD7297" s="1"/>
  <c r="AE7297"/>
  <c r="AF7297"/>
  <c r="F7298"/>
  <c r="AC7298"/>
  <c r="AD7298" s="1"/>
  <c r="AE7298"/>
  <c r="AF7298"/>
  <c r="F7299"/>
  <c r="AC7299"/>
  <c r="AD7299" s="1"/>
  <c r="AE7299"/>
  <c r="AF7299"/>
  <c r="F7300"/>
  <c r="AC7300"/>
  <c r="AD7300" s="1"/>
  <c r="AE7300"/>
  <c r="AF7300"/>
  <c r="F7301"/>
  <c r="AC7301"/>
  <c r="AD7301" s="1"/>
  <c r="AE7301"/>
  <c r="AF7301"/>
  <c r="F7302"/>
  <c r="AC7302"/>
  <c r="AD7302" s="1"/>
  <c r="AE7302"/>
  <c r="AF7302"/>
  <c r="F7303"/>
  <c r="AC7303"/>
  <c r="AD7303" s="1"/>
  <c r="AE7303"/>
  <c r="AF7303"/>
  <c r="F7304"/>
  <c r="AC7304"/>
  <c r="AD7304" s="1"/>
  <c r="AE7304"/>
  <c r="AF7304"/>
  <c r="F7305"/>
  <c r="AC7305"/>
  <c r="AD7305" s="1"/>
  <c r="AE7305"/>
  <c r="AF7305"/>
  <c r="F7306"/>
  <c r="AC7306"/>
  <c r="AD7306" s="1"/>
  <c r="AE7306"/>
  <c r="AF7306"/>
  <c r="F7307"/>
  <c r="AC7307"/>
  <c r="AE7307"/>
  <c r="AF7307"/>
  <c r="F7308"/>
  <c r="AC7308"/>
  <c r="AD7308" s="1"/>
  <c r="AE7308"/>
  <c r="AF7308"/>
  <c r="F7309"/>
  <c r="AC7309"/>
  <c r="AD7309" s="1"/>
  <c r="AE7309"/>
  <c r="AF7309"/>
  <c r="F7310"/>
  <c r="AC7310"/>
  <c r="AD7310" s="1"/>
  <c r="AE7310"/>
  <c r="AF7310"/>
  <c r="F7311"/>
  <c r="AC7311"/>
  <c r="AD7311" s="1"/>
  <c r="AE7311"/>
  <c r="AF7311"/>
  <c r="F7312"/>
  <c r="AC7312"/>
  <c r="AD7312" s="1"/>
  <c r="AE7312"/>
  <c r="AF7312"/>
  <c r="F7313"/>
  <c r="AC7313"/>
  <c r="AD7313" s="1"/>
  <c r="AE7313"/>
  <c r="AF7313"/>
  <c r="F7314"/>
  <c r="AC7314"/>
  <c r="AD7314" s="1"/>
  <c r="AE7314"/>
  <c r="AF7314"/>
  <c r="F7315"/>
  <c r="AC7315"/>
  <c r="AD7315" s="1"/>
  <c r="AE7315"/>
  <c r="AF7315"/>
  <c r="F7316"/>
  <c r="AC7316"/>
  <c r="AD7316" s="1"/>
  <c r="AE7316"/>
  <c r="AF7316"/>
  <c r="F7317"/>
  <c r="AC7317"/>
  <c r="AD7317" s="1"/>
  <c r="AE7317"/>
  <c r="AF7317"/>
  <c r="F7318"/>
  <c r="AC7318"/>
  <c r="AD7318" s="1"/>
  <c r="AE7318"/>
  <c r="AF7318"/>
  <c r="F7319"/>
  <c r="AC7319"/>
  <c r="AD7319" s="1"/>
  <c r="AE7319"/>
  <c r="AF7319"/>
  <c r="F7320"/>
  <c r="AC7320"/>
  <c r="AD7320" s="1"/>
  <c r="AE7320"/>
  <c r="AF7320"/>
  <c r="F7321"/>
  <c r="AC7321"/>
  <c r="AD7321" s="1"/>
  <c r="AE7321"/>
  <c r="AF7321"/>
  <c r="F7322"/>
  <c r="AC7322"/>
  <c r="AD7322" s="1"/>
  <c r="AE7322"/>
  <c r="AF7322"/>
  <c r="F7323"/>
  <c r="AC7323"/>
  <c r="AD7323" s="1"/>
  <c r="AE7323"/>
  <c r="AF7323"/>
  <c r="F7324"/>
  <c r="AC7324"/>
  <c r="AD7324" s="1"/>
  <c r="AE7324"/>
  <c r="AF7324"/>
  <c r="F7325"/>
  <c r="H7325"/>
  <c r="AC7325"/>
  <c r="AD7325" s="1"/>
  <c r="AE7325"/>
  <c r="AF7325"/>
  <c r="F7326"/>
  <c r="H7326"/>
  <c r="AC7326"/>
  <c r="AD7326" s="1"/>
  <c r="AE7326"/>
  <c r="AF7326"/>
  <c r="F7327"/>
  <c r="H7327"/>
  <c r="AC7327"/>
  <c r="AD7327" s="1"/>
  <c r="AE7327"/>
  <c r="AF7327"/>
  <c r="F7328"/>
  <c r="H7328"/>
  <c r="AC7328"/>
  <c r="AD7328" s="1"/>
  <c r="AE7328"/>
  <c r="AF7328"/>
  <c r="F7329"/>
  <c r="H7329"/>
  <c r="AC7329"/>
  <c r="AD7329" s="1"/>
  <c r="AE7329"/>
  <c r="AF7329"/>
  <c r="F7330"/>
  <c r="H7330"/>
  <c r="AC7330"/>
  <c r="AD7330" s="1"/>
  <c r="AE7330"/>
  <c r="AF7330"/>
  <c r="F7331"/>
  <c r="H7331"/>
  <c r="AC7331"/>
  <c r="AD7331" s="1"/>
  <c r="AE7331"/>
  <c r="AF7331"/>
  <c r="F7332"/>
  <c r="H7332"/>
  <c r="AC7332"/>
  <c r="AD7332" s="1"/>
  <c r="AE7332"/>
  <c r="AF7332"/>
  <c r="F7333"/>
  <c r="H7333"/>
  <c r="AC7333"/>
  <c r="AD7333" s="1"/>
  <c r="AE7333"/>
  <c r="AF7333"/>
  <c r="F7334"/>
  <c r="H7334"/>
  <c r="AC7334"/>
  <c r="AD7334" s="1"/>
  <c r="AE7334"/>
  <c r="AF7334"/>
  <c r="F7335"/>
  <c r="H7335"/>
  <c r="AC7335"/>
  <c r="AD7335" s="1"/>
  <c r="AE7335"/>
  <c r="AF7335"/>
  <c r="F7336"/>
  <c r="H7336"/>
  <c r="AC7336"/>
  <c r="AD7336" s="1"/>
  <c r="AE7336"/>
  <c r="AF7336"/>
  <c r="F7337"/>
  <c r="H7337"/>
  <c r="AC7337"/>
  <c r="AD7337" s="1"/>
  <c r="AE7337"/>
  <c r="AF7337"/>
  <c r="F7338"/>
  <c r="H7338"/>
  <c r="AC7338"/>
  <c r="AD7338" s="1"/>
  <c r="AE7338"/>
  <c r="AF7338"/>
  <c r="F7339"/>
  <c r="H7339"/>
  <c r="AC7339"/>
  <c r="AD7339" s="1"/>
  <c r="AE7339"/>
  <c r="AF7339"/>
  <c r="F7340"/>
  <c r="H7340"/>
  <c r="AC7340"/>
  <c r="AD7340" s="1"/>
  <c r="AE7340"/>
  <c r="AF7340"/>
  <c r="F7341"/>
  <c r="H7341"/>
  <c r="AC7341"/>
  <c r="AD7341" s="1"/>
  <c r="AE7341"/>
  <c r="AF7341"/>
  <c r="F7342"/>
  <c r="H7342"/>
  <c r="AC7342"/>
  <c r="AD7342" s="1"/>
  <c r="AE7342"/>
  <c r="AF7342"/>
  <c r="F7343"/>
  <c r="H7343"/>
  <c r="AC7343"/>
  <c r="AD7343" s="1"/>
  <c r="AE7343"/>
  <c r="AF7343"/>
  <c r="F7344"/>
  <c r="H7344"/>
  <c r="AC7344"/>
  <c r="AD7344" s="1"/>
  <c r="AE7344"/>
  <c r="AF7344"/>
  <c r="F7345"/>
  <c r="H7345"/>
  <c r="AC7345"/>
  <c r="AD7345" s="1"/>
  <c r="AE7345"/>
  <c r="AF7345"/>
  <c r="F7346"/>
  <c r="H7346"/>
  <c r="AC7346"/>
  <c r="AD7346" s="1"/>
  <c r="AE7346"/>
  <c r="AF7346"/>
  <c r="F7347"/>
  <c r="H7347"/>
  <c r="AC7347"/>
  <c r="AD7347" s="1"/>
  <c r="AE7347"/>
  <c r="AF7347"/>
  <c r="F7348"/>
  <c r="H7348"/>
  <c r="AC7348"/>
  <c r="AD7348" s="1"/>
  <c r="AE7348"/>
  <c r="AF7348"/>
  <c r="F7349"/>
  <c r="H7349"/>
  <c r="AC7349"/>
  <c r="AD7349" s="1"/>
  <c r="AE7349"/>
  <c r="AF7349"/>
  <c r="F7350"/>
  <c r="H7350"/>
  <c r="AC7350"/>
  <c r="AD7350" s="1"/>
  <c r="AE7350"/>
  <c r="AF7350"/>
  <c r="F7351"/>
  <c r="H7351"/>
  <c r="AC7351"/>
  <c r="AD7351" s="1"/>
  <c r="AE7351"/>
  <c r="AF7351"/>
  <c r="F7352"/>
  <c r="H7352"/>
  <c r="AC7352"/>
  <c r="AD7352" s="1"/>
  <c r="AE7352"/>
  <c r="AF7352"/>
  <c r="F7353"/>
  <c r="H7353"/>
  <c r="AC7353"/>
  <c r="AD7353" s="1"/>
  <c r="AE7353"/>
  <c r="AF7353"/>
  <c r="F7354"/>
  <c r="H7354"/>
  <c r="AC7354"/>
  <c r="AD7354" s="1"/>
  <c r="AE7354"/>
  <c r="AF7354"/>
  <c r="F7355"/>
  <c r="H7355"/>
  <c r="AC7355"/>
  <c r="AD7355" s="1"/>
  <c r="AE7355"/>
  <c r="AF7355"/>
  <c r="F7356"/>
  <c r="H7356"/>
  <c r="AC7356"/>
  <c r="AD7356" s="1"/>
  <c r="AE7356"/>
  <c r="AF7356"/>
  <c r="F7357"/>
  <c r="H7357"/>
  <c r="AC7357"/>
  <c r="AD7357" s="1"/>
  <c r="AE7357"/>
  <c r="AF7357"/>
  <c r="F7358"/>
  <c r="H7358"/>
  <c r="AC7358"/>
  <c r="AD7358" s="1"/>
  <c r="AE7358"/>
  <c r="AF7358"/>
  <c r="F7359"/>
  <c r="H7359"/>
  <c r="AC7359"/>
  <c r="AD7359" s="1"/>
  <c r="AE7359"/>
  <c r="AF7359"/>
  <c r="F7360"/>
  <c r="H7360"/>
  <c r="AC7360"/>
  <c r="AD7360" s="1"/>
  <c r="AE7360"/>
  <c r="AF7360"/>
  <c r="F7361"/>
  <c r="H7361"/>
  <c r="AC7361"/>
  <c r="AD7361" s="1"/>
  <c r="AE7361"/>
  <c r="AF7361"/>
  <c r="F7362"/>
  <c r="H7362"/>
  <c r="AC7362"/>
  <c r="AD7362" s="1"/>
  <c r="AE7362"/>
  <c r="AF7362"/>
  <c r="F7363"/>
  <c r="H7363"/>
  <c r="AC7363"/>
  <c r="AD7363" s="1"/>
  <c r="AE7363"/>
  <c r="AF7363"/>
  <c r="F7364"/>
  <c r="H7364"/>
  <c r="AC7364"/>
  <c r="AD7364" s="1"/>
  <c r="AE7364"/>
  <c r="AF7364"/>
  <c r="F7365"/>
  <c r="H7365"/>
  <c r="AC7365"/>
  <c r="AD7365" s="1"/>
  <c r="AE7365"/>
  <c r="AF7365"/>
  <c r="F7366"/>
  <c r="H7366"/>
  <c r="AC7366"/>
  <c r="AD7366" s="1"/>
  <c r="AE7366"/>
  <c r="AF7366"/>
  <c r="F7367"/>
  <c r="H7367"/>
  <c r="AC7367"/>
  <c r="AD7367" s="1"/>
  <c r="AE7367"/>
  <c r="AF7367"/>
  <c r="F7368"/>
  <c r="H7368"/>
  <c r="AC7368"/>
  <c r="AD7368" s="1"/>
  <c r="AE7368"/>
  <c r="AF7368"/>
  <c r="AG7368" s="1"/>
  <c r="F7369"/>
  <c r="H7369"/>
  <c r="AC7369"/>
  <c r="AD7369" s="1"/>
  <c r="AE7369"/>
  <c r="AF7369"/>
  <c r="AG7369" s="1"/>
  <c r="F7370"/>
  <c r="H7370"/>
  <c r="AC7370"/>
  <c r="AD7370" s="1"/>
  <c r="AE7370"/>
  <c r="AF7370"/>
  <c r="F7371"/>
  <c r="H7371"/>
  <c r="AC7371"/>
  <c r="AD7371" s="1"/>
  <c r="AE7371"/>
  <c r="AF7371"/>
  <c r="F7372"/>
  <c r="H7372"/>
  <c r="AC7372"/>
  <c r="AD7372" s="1"/>
  <c r="AE7372"/>
  <c r="AF7372"/>
  <c r="F7373"/>
  <c r="H7373"/>
  <c r="AC7373"/>
  <c r="AD7373" s="1"/>
  <c r="AE7373"/>
  <c r="AF7373"/>
  <c r="F7374"/>
  <c r="H7374"/>
  <c r="AC7374"/>
  <c r="AD7374" s="1"/>
  <c r="AE7374"/>
  <c r="AF7374"/>
  <c r="F7375"/>
  <c r="H7375"/>
  <c r="AC7375"/>
  <c r="AD7375" s="1"/>
  <c r="AE7375"/>
  <c r="AF7375"/>
  <c r="F7376"/>
  <c r="H7376"/>
  <c r="AC7376"/>
  <c r="AD7376" s="1"/>
  <c r="AE7376"/>
  <c r="AF7376"/>
  <c r="F7377"/>
  <c r="H7377"/>
  <c r="AC7377"/>
  <c r="AD7377" s="1"/>
  <c r="AE7377"/>
  <c r="AF7377"/>
  <c r="F7378"/>
  <c r="H7378"/>
  <c r="AC7378"/>
  <c r="AD7378" s="1"/>
  <c r="AE7378"/>
  <c r="AF7378"/>
  <c r="F7379"/>
  <c r="H7379"/>
  <c r="AC7379"/>
  <c r="AD7379" s="1"/>
  <c r="AE7379"/>
  <c r="AF7379"/>
  <c r="F7380"/>
  <c r="H7380"/>
  <c r="AC7380"/>
  <c r="AD7380" s="1"/>
  <c r="AE7380"/>
  <c r="AF7380"/>
  <c r="F7381"/>
  <c r="H7381"/>
  <c r="AC7381"/>
  <c r="AD7381" s="1"/>
  <c r="AE7381"/>
  <c r="AF7381"/>
  <c r="F7382"/>
  <c r="H7382"/>
  <c r="AC7382"/>
  <c r="AD7382" s="1"/>
  <c r="AE7382"/>
  <c r="AF7382"/>
  <c r="F7383"/>
  <c r="H7383"/>
  <c r="AC7383"/>
  <c r="AD7383" s="1"/>
  <c r="AE7383"/>
  <c r="AF7383"/>
  <c r="F7384"/>
  <c r="H7384"/>
  <c r="AC7384"/>
  <c r="AD7384" s="1"/>
  <c r="AE7384"/>
  <c r="AF7384"/>
  <c r="F7385"/>
  <c r="H7385"/>
  <c r="AC7385"/>
  <c r="AD7385" s="1"/>
  <c r="AE7385"/>
  <c r="AF7385"/>
  <c r="F7386"/>
  <c r="H7386"/>
  <c r="AC7386"/>
  <c r="AD7386" s="1"/>
  <c r="AE7386"/>
  <c r="AF7386"/>
  <c r="F7387"/>
  <c r="H7387"/>
  <c r="AC7387"/>
  <c r="AD7387" s="1"/>
  <c r="AE7387"/>
  <c r="AF7387"/>
  <c r="F7388"/>
  <c r="H7388"/>
  <c r="AC7388"/>
  <c r="AD7388" s="1"/>
  <c r="AE7388"/>
  <c r="AF7388"/>
  <c r="F7389"/>
  <c r="H7389"/>
  <c r="AC7389"/>
  <c r="AD7389" s="1"/>
  <c r="AE7389"/>
  <c r="AF7389"/>
  <c r="F7390"/>
  <c r="H7390"/>
  <c r="AC7390"/>
  <c r="AD7390" s="1"/>
  <c r="AE7390"/>
  <c r="AF7390"/>
  <c r="F7391"/>
  <c r="H7391"/>
  <c r="AC7391"/>
  <c r="AD7391" s="1"/>
  <c r="AE7391"/>
  <c r="AF7391"/>
  <c r="F7392"/>
  <c r="H7392"/>
  <c r="AC7392"/>
  <c r="AD7392" s="1"/>
  <c r="AE7392"/>
  <c r="AF7392"/>
  <c r="F7393"/>
  <c r="H7393"/>
  <c r="AC7393"/>
  <c r="AD7393" s="1"/>
  <c r="AE7393"/>
  <c r="AF7393"/>
  <c r="F7395"/>
  <c r="AC7395"/>
  <c r="AD7395" s="1"/>
  <c r="AE7395"/>
  <c r="AF7395"/>
  <c r="F7396"/>
  <c r="AC7396"/>
  <c r="AD7396" s="1"/>
  <c r="AE7396"/>
  <c r="AF7396"/>
  <c r="F7397"/>
  <c r="AC7397"/>
  <c r="AD7397" s="1"/>
  <c r="AE7397"/>
  <c r="AF7397"/>
  <c r="F7399"/>
  <c r="AC7399"/>
  <c r="AD7399" s="1"/>
  <c r="AE7399"/>
  <c r="AF7399"/>
  <c r="F7400"/>
  <c r="H7400"/>
  <c r="AC7400"/>
  <c r="AD7400" s="1"/>
  <c r="AE7400"/>
  <c r="AF7400"/>
  <c r="F7401"/>
  <c r="AC7401"/>
  <c r="AD7401" s="1"/>
  <c r="AE7401"/>
  <c r="AF7401"/>
  <c r="F7402"/>
  <c r="AC7402"/>
  <c r="AD7402" s="1"/>
  <c r="AE7402"/>
  <c r="AF7402"/>
  <c r="F7403"/>
  <c r="AC7403"/>
  <c r="AD7403" s="1"/>
  <c r="AE7403"/>
  <c r="AF7403"/>
  <c r="F7404"/>
  <c r="H7404"/>
  <c r="AC7404"/>
  <c r="AD7404" s="1"/>
  <c r="AE7404"/>
  <c r="AF7404"/>
  <c r="F7405"/>
  <c r="H7405"/>
  <c r="AC7405"/>
  <c r="AD7405" s="1"/>
  <c r="AE7405"/>
  <c r="AF7405"/>
  <c r="F7406"/>
  <c r="H7406"/>
  <c r="AC7406"/>
  <c r="AD7406" s="1"/>
  <c r="AE7406"/>
  <c r="AF7406"/>
  <c r="F7408"/>
  <c r="AC7408"/>
  <c r="AD7408" s="1"/>
  <c r="AE7408"/>
  <c r="AF7408"/>
  <c r="F7409"/>
  <c r="AC7409"/>
  <c r="AD7409" s="1"/>
  <c r="AE7409"/>
  <c r="AF7409"/>
  <c r="F7410"/>
  <c r="AC7410"/>
  <c r="AD7410" s="1"/>
  <c r="AE7410"/>
  <c r="AF7410"/>
  <c r="F7411"/>
  <c r="AC7411"/>
  <c r="AD7411" s="1"/>
  <c r="AE7411"/>
  <c r="AF7411"/>
  <c r="F7412"/>
  <c r="AC7412"/>
  <c r="AD7412" s="1"/>
  <c r="AE7412"/>
  <c r="AF7412"/>
  <c r="F7413"/>
  <c r="AC7413"/>
  <c r="AD7413" s="1"/>
  <c r="AE7413"/>
  <c r="AF7413"/>
  <c r="F7414"/>
  <c r="H7414"/>
  <c r="AC7414"/>
  <c r="AD7414" s="1"/>
  <c r="AE7414"/>
  <c r="AF7414"/>
  <c r="F7415"/>
  <c r="H7415"/>
  <c r="AC7415"/>
  <c r="AD7415" s="1"/>
  <c r="AE7415"/>
  <c r="AF7415"/>
  <c r="F7416"/>
  <c r="H7416"/>
  <c r="AC7416"/>
  <c r="AD7416" s="1"/>
  <c r="AE7416"/>
  <c r="AF7416"/>
  <c r="F7417"/>
  <c r="H7417"/>
  <c r="AC7417"/>
  <c r="AD7417" s="1"/>
  <c r="AE7417"/>
  <c r="AF7417"/>
  <c r="F7418"/>
  <c r="H7418"/>
  <c r="AC7418"/>
  <c r="AD7418" s="1"/>
  <c r="AE7418"/>
  <c r="AF7418"/>
  <c r="F7419"/>
  <c r="H7419"/>
  <c r="AC7419"/>
  <c r="AD7419" s="1"/>
  <c r="AE7419"/>
  <c r="AF7419"/>
  <c r="F7420"/>
  <c r="H7420"/>
  <c r="AC7420"/>
  <c r="AD7420" s="1"/>
  <c r="AE7420"/>
  <c r="AF7420"/>
  <c r="F7421"/>
  <c r="H7421"/>
  <c r="AC7421"/>
  <c r="AD7421" s="1"/>
  <c r="AE7421"/>
  <c r="AF7421"/>
  <c r="F7422"/>
  <c r="H7422"/>
  <c r="AC7422"/>
  <c r="AD7422" s="1"/>
  <c r="AE7422"/>
  <c r="AF7422"/>
  <c r="F7423"/>
  <c r="H7423"/>
  <c r="AC7423"/>
  <c r="AD7423" s="1"/>
  <c r="AE7423"/>
  <c r="AF7423"/>
  <c r="F7424"/>
  <c r="H7424"/>
  <c r="AC7424"/>
  <c r="AD7424" s="1"/>
  <c r="AE7424"/>
  <c r="AF7424"/>
  <c r="F7425"/>
  <c r="H7425"/>
  <c r="AC7425"/>
  <c r="AD7425" s="1"/>
  <c r="AE7425"/>
  <c r="AF7425"/>
  <c r="F7426"/>
  <c r="H7426"/>
  <c r="AC7426"/>
  <c r="AD7426" s="1"/>
  <c r="AE7426"/>
  <c r="AF7426"/>
  <c r="F7427"/>
  <c r="H7427"/>
  <c r="AC7427"/>
  <c r="AD7427" s="1"/>
  <c r="AE7427"/>
  <c r="AF7427"/>
  <c r="F7428"/>
  <c r="H7428"/>
  <c r="AC7428"/>
  <c r="AD7428" s="1"/>
  <c r="AE7428"/>
  <c r="AF7428"/>
  <c r="F7429"/>
  <c r="H7429"/>
  <c r="AC7429"/>
  <c r="AD7429" s="1"/>
  <c r="AE7429"/>
  <c r="AF7429"/>
  <c r="F7430"/>
  <c r="H7430"/>
  <c r="AC7430"/>
  <c r="AD7430" s="1"/>
  <c r="AE7430"/>
  <c r="AF7430"/>
  <c r="F7431"/>
  <c r="H7431"/>
  <c r="AC7431"/>
  <c r="AD7431" s="1"/>
  <c r="AE7431"/>
  <c r="AF7431"/>
  <c r="F7432"/>
  <c r="H7432"/>
  <c r="AC7432"/>
  <c r="AD7432" s="1"/>
  <c r="AE7432"/>
  <c r="AF7432"/>
  <c r="F7434"/>
  <c r="AC7434"/>
  <c r="AD7434" s="1"/>
  <c r="AE7434"/>
  <c r="AF7434"/>
  <c r="F7435"/>
  <c r="AC7435"/>
  <c r="AD7435" s="1"/>
  <c r="AE7435"/>
  <c r="AF7435"/>
  <c r="F7437"/>
  <c r="H7437"/>
  <c r="AC7437"/>
  <c r="AD7437" s="1"/>
  <c r="AE7437"/>
  <c r="AF7437"/>
  <c r="F7438"/>
  <c r="H7438"/>
  <c r="AC7438"/>
  <c r="AD7438" s="1"/>
  <c r="AE7438"/>
  <c r="AF7438"/>
  <c r="F7439"/>
  <c r="H7439"/>
  <c r="AC7439"/>
  <c r="AD7439" s="1"/>
  <c r="AE7439"/>
  <c r="AF7439"/>
  <c r="F7440"/>
  <c r="H7440"/>
  <c r="AC7440"/>
  <c r="AD7440" s="1"/>
  <c r="AE7440"/>
  <c r="AF7440"/>
  <c r="F7441"/>
  <c r="H7441"/>
  <c r="AC7441"/>
  <c r="AD7441" s="1"/>
  <c r="AE7441"/>
  <c r="AF7441"/>
  <c r="F7444"/>
  <c r="H7444"/>
  <c r="AC7444"/>
  <c r="AD7444" s="1"/>
  <c r="AE7444"/>
  <c r="AF7444"/>
  <c r="F7446"/>
  <c r="H7446"/>
  <c r="AC7446"/>
  <c r="AD7446" s="1"/>
  <c r="AE7446"/>
  <c r="AF7446"/>
  <c r="F7447"/>
  <c r="H7447"/>
  <c r="AC7447"/>
  <c r="AD7447" s="1"/>
  <c r="AE7447"/>
  <c r="AF7447"/>
  <c r="F7448"/>
  <c r="H7448"/>
  <c r="AC7448"/>
  <c r="AD7448" s="1"/>
  <c r="AE7448"/>
  <c r="AF7448"/>
  <c r="H7449"/>
  <c r="AC7449"/>
  <c r="AD7449" s="1"/>
  <c r="AE7449"/>
  <c r="AF7449"/>
  <c r="H7450"/>
  <c r="AC7450"/>
  <c r="AD7450" s="1"/>
  <c r="AE7450"/>
  <c r="AF7450"/>
  <c r="H7451"/>
  <c r="AC7451"/>
  <c r="AD7451" s="1"/>
  <c r="AE7451"/>
  <c r="AF7451"/>
  <c r="H7452"/>
  <c r="AC7452"/>
  <c r="AD7452" s="1"/>
  <c r="AE7452"/>
  <c r="AF7452"/>
  <c r="H7453"/>
  <c r="AC7453"/>
  <c r="AD7453" s="1"/>
  <c r="AE7453"/>
  <c r="AF7453"/>
  <c r="H7454"/>
  <c r="AC7454"/>
  <c r="AD7454" s="1"/>
  <c r="AE7454"/>
  <c r="AF7454"/>
  <c r="H7455"/>
  <c r="AC7455"/>
  <c r="AD7455" s="1"/>
  <c r="AE7455"/>
  <c r="AF7455"/>
  <c r="F7458"/>
  <c r="AC7458"/>
  <c r="AD7458" s="1"/>
  <c r="AE7458"/>
  <c r="AF7458"/>
  <c r="F7459"/>
  <c r="AC7459"/>
  <c r="AD7459" s="1"/>
  <c r="AE7459"/>
  <c r="AF7459"/>
  <c r="F7460"/>
  <c r="AC7460"/>
  <c r="AE7460"/>
  <c r="AF7460"/>
  <c r="F7461"/>
  <c r="H7461"/>
  <c r="AC7461"/>
  <c r="AD7461" s="1"/>
  <c r="AE7461"/>
  <c r="AF7461"/>
  <c r="F7462"/>
  <c r="H7462"/>
  <c r="AC7462"/>
  <c r="AD7462" s="1"/>
  <c r="AE7462"/>
  <c r="AF7462"/>
  <c r="F7463"/>
  <c r="H7463"/>
  <c r="AC7463"/>
  <c r="AD7463" s="1"/>
  <c r="AE7463"/>
  <c r="AF7463"/>
  <c r="F7464"/>
  <c r="H7464"/>
  <c r="AC7464"/>
  <c r="AD7464" s="1"/>
  <c r="AE7464"/>
  <c r="AF7464"/>
  <c r="F7465"/>
  <c r="H7465"/>
  <c r="AC7465"/>
  <c r="AD7465" s="1"/>
  <c r="AE7465"/>
  <c r="AF7465"/>
  <c r="F7466"/>
  <c r="H7466"/>
  <c r="AC7466"/>
  <c r="AD7466" s="1"/>
  <c r="AE7466"/>
  <c r="AF7466"/>
  <c r="F7467"/>
  <c r="H7467"/>
  <c r="AC7467"/>
  <c r="AD7467" s="1"/>
  <c r="AE7467"/>
  <c r="AF7467"/>
  <c r="F7468"/>
  <c r="H7468"/>
  <c r="AC7468"/>
  <c r="AD7468" s="1"/>
  <c r="AE7468"/>
  <c r="AF7468"/>
  <c r="F7469"/>
  <c r="H7469"/>
  <c r="AC7469"/>
  <c r="AD7469" s="1"/>
  <c r="AE7469"/>
  <c r="AF7469"/>
  <c r="F7470"/>
  <c r="H7470"/>
  <c r="AC7470"/>
  <c r="AD7470" s="1"/>
  <c r="AE7470"/>
  <c r="AF7470"/>
  <c r="F7471"/>
  <c r="H7471"/>
  <c r="AC7471"/>
  <c r="AD7471" s="1"/>
  <c r="AE7471"/>
  <c r="AF7471"/>
  <c r="F7472"/>
  <c r="H7472"/>
  <c r="AC7472"/>
  <c r="AD7472" s="1"/>
  <c r="AE7472"/>
  <c r="AF7472"/>
  <c r="F7473"/>
  <c r="H7473"/>
  <c r="AC7473"/>
  <c r="AD7473" s="1"/>
  <c r="AE7473"/>
  <c r="AF7473"/>
  <c r="F7474"/>
  <c r="AC7474"/>
  <c r="AD7474" s="1"/>
  <c r="AE7474"/>
  <c r="AF7474"/>
  <c r="F7475"/>
  <c r="AC7475"/>
  <c r="AD7475" s="1"/>
  <c r="AE7475"/>
  <c r="AF7475"/>
  <c r="F7476"/>
  <c r="AC7476"/>
  <c r="AD7476" s="1"/>
  <c r="AE7476"/>
  <c r="AF7476"/>
  <c r="F7477"/>
  <c r="AC7477"/>
  <c r="AD7477" s="1"/>
  <c r="AE7477"/>
  <c r="AF7477"/>
  <c r="F7478"/>
  <c r="AC7478"/>
  <c r="AD7478" s="1"/>
  <c r="AE7478"/>
  <c r="AF7478"/>
  <c r="F7479"/>
  <c r="AC7479"/>
  <c r="AD7479" s="1"/>
  <c r="AE7479"/>
  <c r="AF7479"/>
  <c r="F7480"/>
  <c r="AC7480"/>
  <c r="AD7480" s="1"/>
  <c r="AE7480"/>
  <c r="AF7480"/>
  <c r="F7481"/>
  <c r="AC7481"/>
  <c r="AD7481" s="1"/>
  <c r="AE7481"/>
  <c r="AF7481"/>
  <c r="F7482"/>
  <c r="H7482"/>
  <c r="AC7482"/>
  <c r="AD7482" s="1"/>
  <c r="AE7482"/>
  <c r="AF7482"/>
  <c r="F7483"/>
  <c r="AC7483"/>
  <c r="AD7483" s="1"/>
  <c r="AE7483"/>
  <c r="AF7483"/>
  <c r="F7484"/>
  <c r="AC7484"/>
  <c r="AD7484" s="1"/>
  <c r="AE7484"/>
  <c r="AF7484"/>
  <c r="F7485"/>
  <c r="AC7485"/>
  <c r="AD7485" s="1"/>
  <c r="AE7485"/>
  <c r="AF7485"/>
  <c r="F7486"/>
  <c r="AC7486"/>
  <c r="AD7486" s="1"/>
  <c r="AE7486"/>
  <c r="AF7486"/>
  <c r="F7487"/>
  <c r="H7487"/>
  <c r="AC7487"/>
  <c r="AD7487" s="1"/>
  <c r="AE7487"/>
  <c r="AF7487"/>
  <c r="F7488"/>
  <c r="H7488"/>
  <c r="AC7488"/>
  <c r="AD7488" s="1"/>
  <c r="AE7488"/>
  <c r="AF7488"/>
  <c r="H7489"/>
  <c r="AC7489"/>
  <c r="AD7489" s="1"/>
  <c r="AE7489"/>
  <c r="AF7489"/>
  <c r="F7490"/>
  <c r="AC7490"/>
  <c r="AD7490" s="1"/>
  <c r="AE7490"/>
  <c r="AF7490"/>
  <c r="H7491"/>
  <c r="AC7491"/>
  <c r="AD7491" s="1"/>
  <c r="AE7491"/>
  <c r="AF7491"/>
  <c r="H7492"/>
  <c r="AC7492"/>
  <c r="AD7492" s="1"/>
  <c r="AE7492"/>
  <c r="AF7492"/>
  <c r="F7493"/>
  <c r="AC7493"/>
  <c r="AD7493" s="1"/>
  <c r="AE7493"/>
  <c r="AF7493"/>
  <c r="F7494"/>
  <c r="AC7494"/>
  <c r="AD7494" s="1"/>
  <c r="AE7494"/>
  <c r="AF7494"/>
  <c r="F7495"/>
  <c r="AC7495"/>
  <c r="AD7495" s="1"/>
  <c r="AE7495"/>
  <c r="AF7495"/>
  <c r="F7496"/>
  <c r="AC7496"/>
  <c r="AD7496" s="1"/>
  <c r="AE7496"/>
  <c r="AF7496"/>
  <c r="F7497"/>
  <c r="AC7497"/>
  <c r="AD7497" s="1"/>
  <c r="AE7497"/>
  <c r="AF7497"/>
  <c r="F7498"/>
  <c r="AC7498"/>
  <c r="AD7498" s="1"/>
  <c r="AE7498"/>
  <c r="AF7498"/>
  <c r="F7499"/>
  <c r="AC7499"/>
  <c r="AD7499" s="1"/>
  <c r="AE7499"/>
  <c r="AF7499"/>
  <c r="F7500"/>
  <c r="AC7500"/>
  <c r="AD7500" s="1"/>
  <c r="AE7500"/>
  <c r="AF7500"/>
  <c r="F7501"/>
  <c r="AC7501"/>
  <c r="AD7501" s="1"/>
  <c r="AE7501"/>
  <c r="AF7501"/>
  <c r="F7502"/>
  <c r="AC7502"/>
  <c r="AD7502" s="1"/>
  <c r="AE7502"/>
  <c r="AF7502"/>
  <c r="F7503"/>
  <c r="AC7503"/>
  <c r="AD7503" s="1"/>
  <c r="AE7503"/>
  <c r="AF7503"/>
  <c r="F7504"/>
  <c r="AC7504"/>
  <c r="AD7504" s="1"/>
  <c r="AE7504"/>
  <c r="AF7504"/>
  <c r="F7505"/>
  <c r="AC7505"/>
  <c r="AD7505" s="1"/>
  <c r="AE7505"/>
  <c r="AF7505"/>
  <c r="F7506"/>
  <c r="AC7506"/>
  <c r="AD7506" s="1"/>
  <c r="AE7506"/>
  <c r="AF7506"/>
  <c r="F7507"/>
  <c r="AC7507"/>
  <c r="AD7507" s="1"/>
  <c r="AE7507"/>
  <c r="AF7507"/>
  <c r="F7508"/>
  <c r="AC7508"/>
  <c r="AD7508" s="1"/>
  <c r="AE7508"/>
  <c r="AF7508"/>
  <c r="F7509"/>
  <c r="AC7509"/>
  <c r="AD7509" s="1"/>
  <c r="AE7509"/>
  <c r="AF7509"/>
  <c r="F7510"/>
  <c r="AC7510"/>
  <c r="AD7510" s="1"/>
  <c r="AE7510"/>
  <c r="AF7510"/>
  <c r="H7511"/>
  <c r="AC7511"/>
  <c r="AD7511" s="1"/>
  <c r="AE7511"/>
  <c r="AF7511"/>
  <c r="H7512"/>
  <c r="AC7512"/>
  <c r="AD7512" s="1"/>
  <c r="AE7512"/>
  <c r="AF7512"/>
  <c r="H7513"/>
  <c r="AC7513"/>
  <c r="AD7513" s="1"/>
  <c r="AE7513"/>
  <c r="AF7513"/>
  <c r="H7514"/>
  <c r="AC7514"/>
  <c r="AD7514" s="1"/>
  <c r="AE7514"/>
  <c r="AF7514"/>
  <c r="H7515"/>
  <c r="AC7515"/>
  <c r="AD7515" s="1"/>
  <c r="AE7515"/>
  <c r="AF7515"/>
  <c r="F7516"/>
  <c r="H7516"/>
  <c r="AC7516"/>
  <c r="AD7516" s="1"/>
  <c r="AE7516"/>
  <c r="AF7516"/>
  <c r="F7517"/>
  <c r="H7517"/>
  <c r="AC7517"/>
  <c r="AD7517" s="1"/>
  <c r="AE7517"/>
  <c r="AF7517"/>
  <c r="F7518"/>
  <c r="H7518"/>
  <c r="AC7518"/>
  <c r="AD7518" s="1"/>
  <c r="AE7518"/>
  <c r="AF7518"/>
  <c r="F7519"/>
  <c r="AC7519"/>
  <c r="AD7519" s="1"/>
  <c r="AE7519"/>
  <c r="AF7519"/>
  <c r="F7520"/>
  <c r="H7520"/>
  <c r="AC7520"/>
  <c r="AD7520" s="1"/>
  <c r="AE7520"/>
  <c r="AF7520"/>
  <c r="F7521"/>
  <c r="H7521"/>
  <c r="AC7521"/>
  <c r="AD7521" s="1"/>
  <c r="AE7521"/>
  <c r="AF7521"/>
  <c r="F7522"/>
  <c r="H7522"/>
  <c r="AC7522"/>
  <c r="AD7522" s="1"/>
  <c r="AE7522"/>
  <c r="AF7522"/>
  <c r="F7523"/>
  <c r="AC7523"/>
  <c r="AD7523" s="1"/>
  <c r="AE7523"/>
  <c r="AF7523"/>
  <c r="F7524"/>
  <c r="AC7524"/>
  <c r="AD7524" s="1"/>
  <c r="AE7524"/>
  <c r="AF7524"/>
  <c r="F7525"/>
  <c r="AC7525"/>
  <c r="AD7525" s="1"/>
  <c r="AE7525"/>
  <c r="AF7525"/>
  <c r="F7526"/>
  <c r="AC7526"/>
  <c r="AD7526" s="1"/>
  <c r="AE7526"/>
  <c r="AF7526"/>
  <c r="F7527"/>
  <c r="AC7527"/>
  <c r="AD7527" s="1"/>
  <c r="AE7527"/>
  <c r="AF7527"/>
  <c r="F7528"/>
  <c r="AC7528"/>
  <c r="AD7528" s="1"/>
  <c r="AE7528"/>
  <c r="AF7528"/>
  <c r="F7529"/>
  <c r="AC7529"/>
  <c r="AD7529" s="1"/>
  <c r="AE7529"/>
  <c r="AF7529"/>
  <c r="F7530"/>
  <c r="AC7530"/>
  <c r="AD7530" s="1"/>
  <c r="AE7530"/>
  <c r="AF7530"/>
  <c r="F7531"/>
  <c r="AC7531"/>
  <c r="AD7531" s="1"/>
  <c r="AE7531"/>
  <c r="AF7531"/>
  <c r="F7532"/>
  <c r="H7532"/>
  <c r="AC7532"/>
  <c r="AD7532" s="1"/>
  <c r="AE7532"/>
  <c r="AF7532"/>
  <c r="F7533"/>
  <c r="H7533"/>
  <c r="AC7533"/>
  <c r="AD7533" s="1"/>
  <c r="AE7533"/>
  <c r="AF7533"/>
  <c r="F7534"/>
  <c r="H7534"/>
  <c r="AC7534"/>
  <c r="AD7534" s="1"/>
  <c r="AE7534"/>
  <c r="AF7534"/>
  <c r="F7535"/>
  <c r="H7535"/>
  <c r="AC7535"/>
  <c r="AD7535" s="1"/>
  <c r="AE7535"/>
  <c r="AF7535"/>
  <c r="F7536"/>
  <c r="H7536"/>
  <c r="AC7536"/>
  <c r="AD7536" s="1"/>
  <c r="AE7536"/>
  <c r="AF7536"/>
  <c r="F7537"/>
  <c r="H7537"/>
  <c r="AC7537"/>
  <c r="AD7537" s="1"/>
  <c r="AE7537"/>
  <c r="AF7537"/>
  <c r="F7538"/>
  <c r="H7538"/>
  <c r="AC7538"/>
  <c r="AD7538" s="1"/>
  <c r="AE7538"/>
  <c r="AF7538"/>
  <c r="F7539"/>
  <c r="H7539"/>
  <c r="AC7539"/>
  <c r="AD7539" s="1"/>
  <c r="AE7539"/>
  <c r="AF7539"/>
  <c r="F7540"/>
  <c r="AC7540"/>
  <c r="AD7540" s="1"/>
  <c r="AE7540"/>
  <c r="AF7540"/>
  <c r="F7541"/>
  <c r="AC7541"/>
  <c r="AD7541" s="1"/>
  <c r="AE7541"/>
  <c r="AF7541"/>
  <c r="F7542"/>
  <c r="AC7542"/>
  <c r="AD7542" s="1"/>
  <c r="AE7542"/>
  <c r="AF7542"/>
  <c r="F7543"/>
  <c r="AC7543"/>
  <c r="AD7543" s="1"/>
  <c r="AE7543"/>
  <c r="AF7543"/>
  <c r="F7544"/>
  <c r="AC7544"/>
  <c r="AD7544" s="1"/>
  <c r="AE7544"/>
  <c r="AF7544"/>
  <c r="F7545"/>
  <c r="AC7545"/>
  <c r="AD7545" s="1"/>
  <c r="AE7545"/>
  <c r="AF7545"/>
  <c r="F7546"/>
  <c r="AC7546"/>
  <c r="AD7546" s="1"/>
  <c r="AE7546"/>
  <c r="AF7546"/>
  <c r="F7547"/>
  <c r="AC7547"/>
  <c r="AD7547" s="1"/>
  <c r="AE7547"/>
  <c r="AF7547"/>
  <c r="F7548"/>
  <c r="H7548"/>
  <c r="AC7548"/>
  <c r="AD7548" s="1"/>
  <c r="AE7548"/>
  <c r="AF7548"/>
  <c r="F7549"/>
  <c r="H7549"/>
  <c r="AC7549"/>
  <c r="AD7549" s="1"/>
  <c r="AE7549"/>
  <c r="AF7549"/>
  <c r="F7550"/>
  <c r="H7550"/>
  <c r="AC7550"/>
  <c r="AD7550" s="1"/>
  <c r="AE7550"/>
  <c r="AF7550"/>
  <c r="F7551"/>
  <c r="H7551"/>
  <c r="AC7551"/>
  <c r="AD7551" s="1"/>
  <c r="AE7551"/>
  <c r="AF7551"/>
  <c r="F7552"/>
  <c r="H7552"/>
  <c r="AC7552"/>
  <c r="AD7552" s="1"/>
  <c r="AE7552"/>
  <c r="AF7552"/>
  <c r="F7553"/>
  <c r="H7553"/>
  <c r="AC7553"/>
  <c r="AD7553" s="1"/>
  <c r="AE7553"/>
  <c r="AF7553"/>
  <c r="F7554"/>
  <c r="H7554"/>
  <c r="AC7554"/>
  <c r="AD7554" s="1"/>
  <c r="AE7554"/>
  <c r="AF7554"/>
  <c r="F7555"/>
  <c r="H7555"/>
  <c r="AC7555"/>
  <c r="AD7555" s="1"/>
  <c r="AE7555"/>
  <c r="AF7555"/>
  <c r="F7556"/>
  <c r="H7556"/>
  <c r="AC7556"/>
  <c r="AD7556" s="1"/>
  <c r="AE7556"/>
  <c r="AF7556"/>
  <c r="F7557"/>
  <c r="H7557"/>
  <c r="AC7557"/>
  <c r="AD7557" s="1"/>
  <c r="AE7557"/>
  <c r="AF7557"/>
  <c r="F7558"/>
  <c r="H7558"/>
  <c r="AC7558"/>
  <c r="AD7558" s="1"/>
  <c r="AE7558"/>
  <c r="AF7558"/>
  <c r="F7559"/>
  <c r="H7559"/>
  <c r="AC7559"/>
  <c r="AD7559" s="1"/>
  <c r="AE7559"/>
  <c r="AF7559"/>
  <c r="F7560"/>
  <c r="H7560"/>
  <c r="AB7560"/>
  <c r="AC7560"/>
  <c r="AD7560" s="1"/>
  <c r="AE7560"/>
  <c r="AF7560"/>
  <c r="F7561"/>
  <c r="H7561"/>
  <c r="AC7561"/>
  <c r="AD7561" s="1"/>
  <c r="AE7561"/>
  <c r="AF7561"/>
  <c r="F7562"/>
  <c r="H7562"/>
  <c r="AC7562"/>
  <c r="AD7562" s="1"/>
  <c r="AE7562"/>
  <c r="AF7562"/>
  <c r="F7563"/>
  <c r="H7563"/>
  <c r="AC7563"/>
  <c r="AD7563" s="1"/>
  <c r="AE7563"/>
  <c r="AF7563"/>
  <c r="F7564"/>
  <c r="H7564"/>
  <c r="AC7564"/>
  <c r="AD7564" s="1"/>
  <c r="AE7564"/>
  <c r="AF7564"/>
  <c r="F7565"/>
  <c r="H7565"/>
  <c r="AC7565"/>
  <c r="AD7565" s="1"/>
  <c r="AE7565"/>
  <c r="AF7565"/>
  <c r="F7566"/>
  <c r="H7566"/>
  <c r="AC7566"/>
  <c r="AD7566" s="1"/>
  <c r="AE7566"/>
  <c r="AF7566"/>
  <c r="F7567"/>
  <c r="H7567"/>
  <c r="AC7567"/>
  <c r="AD7567" s="1"/>
  <c r="AE7567"/>
  <c r="AF7567"/>
  <c r="F7568"/>
  <c r="H7568"/>
  <c r="AC7568"/>
  <c r="AD7568" s="1"/>
  <c r="AE7568"/>
  <c r="AF7568"/>
  <c r="F7569"/>
  <c r="H7569"/>
  <c r="AC7569"/>
  <c r="AD7569" s="1"/>
  <c r="AE7569"/>
  <c r="AF7569"/>
  <c r="F7570"/>
  <c r="H7570"/>
  <c r="AC7570"/>
  <c r="AD7570" s="1"/>
  <c r="AE7570"/>
  <c r="AF7570"/>
  <c r="F7571"/>
  <c r="H7571"/>
  <c r="AC7571"/>
  <c r="AD7571" s="1"/>
  <c r="AE7571"/>
  <c r="AF7571"/>
  <c r="F7572"/>
  <c r="H7572"/>
  <c r="AC7572"/>
  <c r="AD7572" s="1"/>
  <c r="AE7572"/>
  <c r="AF7572"/>
  <c r="F7573"/>
  <c r="H7573"/>
  <c r="AC7573"/>
  <c r="AD7573" s="1"/>
  <c r="AE7573"/>
  <c r="AF7573"/>
  <c r="F7574"/>
  <c r="H7574"/>
  <c r="AC7574"/>
  <c r="AD7574" s="1"/>
  <c r="AE7574"/>
  <c r="AF7574"/>
  <c r="F7575"/>
  <c r="H7575"/>
  <c r="AC7575"/>
  <c r="AD7575" s="1"/>
  <c r="AE7575"/>
  <c r="AF7575"/>
  <c r="F7576"/>
  <c r="H7576"/>
  <c r="AC7576"/>
  <c r="AD7576" s="1"/>
  <c r="AE7576"/>
  <c r="AF7576"/>
  <c r="F7577"/>
  <c r="H7577"/>
  <c r="AC7577"/>
  <c r="AD7577" s="1"/>
  <c r="AE7577"/>
  <c r="AF7577"/>
  <c r="F7578"/>
  <c r="H7578"/>
  <c r="AC7578"/>
  <c r="AD7578" s="1"/>
  <c r="AE7578"/>
  <c r="AF7578"/>
  <c r="F7579"/>
  <c r="H7579"/>
  <c r="AC7579"/>
  <c r="AD7579" s="1"/>
  <c r="AE7579"/>
  <c r="AF7579"/>
  <c r="F7580"/>
  <c r="H7580"/>
  <c r="AC7580"/>
  <c r="AD7580" s="1"/>
  <c r="AE7580"/>
  <c r="AF7580"/>
  <c r="F7581"/>
  <c r="H7581"/>
  <c r="AC7581"/>
  <c r="AD7581" s="1"/>
  <c r="AE7581"/>
  <c r="AF7581"/>
  <c r="F7582"/>
  <c r="H7582"/>
  <c r="AC7582"/>
  <c r="AD7582" s="1"/>
  <c r="AE7582"/>
  <c r="AF7582"/>
  <c r="F7583"/>
  <c r="H7583"/>
  <c r="AC7583"/>
  <c r="AD7583" s="1"/>
  <c r="AE7583"/>
  <c r="AF7583"/>
  <c r="F7584"/>
  <c r="H7584"/>
  <c r="AC7584"/>
  <c r="AD7584" s="1"/>
  <c r="AE7584"/>
  <c r="AF7584"/>
  <c r="F7585"/>
  <c r="H7585"/>
  <c r="AC7585"/>
  <c r="AD7585" s="1"/>
  <c r="AE7585"/>
  <c r="AF7585"/>
  <c r="F7586"/>
  <c r="H7586"/>
  <c r="AC7586"/>
  <c r="AD7586" s="1"/>
  <c r="AE7586"/>
  <c r="AF7586"/>
  <c r="F7587"/>
  <c r="H7587"/>
  <c r="AC7587"/>
  <c r="AD7587" s="1"/>
  <c r="AE7587"/>
  <c r="AF7587"/>
  <c r="F7588"/>
  <c r="H7588"/>
  <c r="AC7588"/>
  <c r="AD7588" s="1"/>
  <c r="AE7588"/>
  <c r="AF7588"/>
  <c r="F7589"/>
  <c r="H7589"/>
  <c r="AC7589"/>
  <c r="AD7589" s="1"/>
  <c r="AE7589"/>
  <c r="AF7589"/>
  <c r="F7590"/>
  <c r="H7590"/>
  <c r="AC7590"/>
  <c r="AD7590" s="1"/>
  <c r="AE7590"/>
  <c r="AF7590"/>
  <c r="F7591"/>
  <c r="H7591"/>
  <c r="AC7591"/>
  <c r="AD7591" s="1"/>
  <c r="AE7591"/>
  <c r="AF7591"/>
  <c r="F7592"/>
  <c r="H7592"/>
  <c r="AC7592"/>
  <c r="AD7592" s="1"/>
  <c r="AE7592"/>
  <c r="AF7592"/>
  <c r="F7593"/>
  <c r="H7593"/>
  <c r="AC7593"/>
  <c r="AD7593" s="1"/>
  <c r="AE7593"/>
  <c r="AF7593"/>
  <c r="F7594"/>
  <c r="H7594"/>
  <c r="AC7594"/>
  <c r="AD7594" s="1"/>
  <c r="AE7594"/>
  <c r="AF7594"/>
  <c r="F7595"/>
  <c r="H7595"/>
  <c r="AC7595"/>
  <c r="AD7595" s="1"/>
  <c r="AE7595"/>
  <c r="AF7595"/>
  <c r="F7596"/>
  <c r="H7596"/>
  <c r="AC7596"/>
  <c r="AD7596" s="1"/>
  <c r="AE7596"/>
  <c r="AF7596"/>
  <c r="F7597"/>
  <c r="H7597"/>
  <c r="AC7597"/>
  <c r="AD7597" s="1"/>
  <c r="AE7597"/>
  <c r="AF7597"/>
  <c r="F7598"/>
  <c r="H7598"/>
  <c r="AC7598"/>
  <c r="AD7598" s="1"/>
  <c r="AE7598"/>
  <c r="AF7598"/>
  <c r="F7599"/>
  <c r="AC7599"/>
  <c r="AD7599" s="1"/>
  <c r="AE7599"/>
  <c r="AF7599"/>
  <c r="F7600"/>
  <c r="AC7600"/>
  <c r="AD7600" s="1"/>
  <c r="AE7600"/>
  <c r="AF7600"/>
  <c r="F7601"/>
  <c r="AC7601"/>
  <c r="AD7601" s="1"/>
  <c r="AE7601"/>
  <c r="AF7601"/>
  <c r="F7602"/>
  <c r="AC7602"/>
  <c r="AD7602" s="1"/>
  <c r="AE7602"/>
  <c r="AF7602"/>
  <c r="F7603"/>
  <c r="AC7603"/>
  <c r="AD7603" s="1"/>
  <c r="AE7603"/>
  <c r="AF7603"/>
  <c r="F7604"/>
  <c r="AC7604"/>
  <c r="AD7604" s="1"/>
  <c r="AE7604"/>
  <c r="AF7604"/>
  <c r="F7605"/>
  <c r="AC7605"/>
  <c r="AD7605" s="1"/>
  <c r="AE7605"/>
  <c r="AF7605"/>
  <c r="F7606"/>
  <c r="AC7606"/>
  <c r="AD7606" s="1"/>
  <c r="AE7606"/>
  <c r="AF7606"/>
  <c r="F7607"/>
  <c r="AC7607"/>
  <c r="AD7607" s="1"/>
  <c r="AE7607"/>
  <c r="AF7607"/>
  <c r="F7608"/>
  <c r="AC7608"/>
  <c r="AD7608" s="1"/>
  <c r="AE7608"/>
  <c r="AF7608"/>
  <c r="F7609"/>
  <c r="AC7609"/>
  <c r="AD7609" s="1"/>
  <c r="AE7609"/>
  <c r="AF7609"/>
  <c r="F7610"/>
  <c r="AC7610"/>
  <c r="AD7610" s="1"/>
  <c r="AE7610"/>
  <c r="AF7610"/>
  <c r="F7611"/>
  <c r="AC7611"/>
  <c r="AD7611" s="1"/>
  <c r="AE7611"/>
  <c r="AF7611"/>
  <c r="F7612"/>
  <c r="AC7612"/>
  <c r="AD7612" s="1"/>
  <c r="AE7612"/>
  <c r="AF7612"/>
  <c r="F7613"/>
  <c r="AC7613"/>
  <c r="AD7613" s="1"/>
  <c r="AE7613"/>
  <c r="AF7613"/>
  <c r="F7614"/>
  <c r="AC7614"/>
  <c r="AD7614" s="1"/>
  <c r="AE7614"/>
  <c r="AF7614"/>
  <c r="F7615"/>
  <c r="AC7615"/>
  <c r="AD7615" s="1"/>
  <c r="AE7615"/>
  <c r="AF7615"/>
  <c r="F7616"/>
  <c r="AC7616"/>
  <c r="AD7616" s="1"/>
  <c r="AE7616"/>
  <c r="AF7616"/>
  <c r="F7617"/>
  <c r="AC7617"/>
  <c r="AD7617" s="1"/>
  <c r="AE7617"/>
  <c r="AF7617"/>
  <c r="F7618"/>
  <c r="AC7618"/>
  <c r="AD7618" s="1"/>
  <c r="AE7618"/>
  <c r="AF7618"/>
  <c r="F7619"/>
  <c r="AC7619"/>
  <c r="AD7619" s="1"/>
  <c r="AE7619"/>
  <c r="AF7619"/>
  <c r="F7620"/>
  <c r="AC7620"/>
  <c r="AD7620" s="1"/>
  <c r="AE7620"/>
  <c r="AF7620"/>
  <c r="F7621"/>
  <c r="AC7621"/>
  <c r="AD7621" s="1"/>
  <c r="AE7621"/>
  <c r="AF7621"/>
  <c r="F7622"/>
  <c r="AC7622"/>
  <c r="AD7622" s="1"/>
  <c r="AE7622"/>
  <c r="AF7622"/>
  <c r="F7623"/>
  <c r="AC7623"/>
  <c r="AD7623" s="1"/>
  <c r="AE7623"/>
  <c r="AF7623"/>
  <c r="F7624"/>
  <c r="AC7624"/>
  <c r="AD7624" s="1"/>
  <c r="AE7624"/>
  <c r="AF7624"/>
  <c r="F7625"/>
  <c r="AC7625"/>
  <c r="AD7625" s="1"/>
  <c r="AE7625"/>
  <c r="AF7625"/>
  <c r="F7626"/>
  <c r="AC7626"/>
  <c r="AD7626" s="1"/>
  <c r="AE7626"/>
  <c r="AF7626"/>
  <c r="F7627"/>
  <c r="H7627"/>
  <c r="AC7627"/>
  <c r="AD7627" s="1"/>
  <c r="AE7627"/>
  <c r="AF7627"/>
  <c r="F7628"/>
  <c r="H7628"/>
  <c r="AC7628"/>
  <c r="AD7628" s="1"/>
  <c r="AE7628"/>
  <c r="AF7628"/>
  <c r="F7629"/>
  <c r="H7629"/>
  <c r="AC7629"/>
  <c r="AD7629" s="1"/>
  <c r="AE7629"/>
  <c r="AF7629"/>
  <c r="F7630"/>
  <c r="H7630"/>
  <c r="AC7630"/>
  <c r="AD7630" s="1"/>
  <c r="AE7630"/>
  <c r="AF7630"/>
  <c r="F7631"/>
  <c r="H7631"/>
  <c r="AC7631"/>
  <c r="AD7631" s="1"/>
  <c r="AE7631"/>
  <c r="AF7631"/>
  <c r="F7632"/>
  <c r="H7632"/>
  <c r="AC7632"/>
  <c r="AD7632" s="1"/>
  <c r="AE7632"/>
  <c r="AF7632"/>
  <c r="F7633"/>
  <c r="H7633"/>
  <c r="AC7633"/>
  <c r="AD7633" s="1"/>
  <c r="AE7633"/>
  <c r="AF7633"/>
  <c r="F7634"/>
  <c r="H7634"/>
  <c r="AC7634"/>
  <c r="AD7634" s="1"/>
  <c r="AE7634"/>
  <c r="AF7634"/>
  <c r="F7635"/>
  <c r="H7635"/>
  <c r="AC7635"/>
  <c r="AD7635" s="1"/>
  <c r="AE7635"/>
  <c r="AF7635"/>
  <c r="F7636"/>
  <c r="H7636"/>
  <c r="AC7636"/>
  <c r="AD7636" s="1"/>
  <c r="AE7636"/>
  <c r="AF7636"/>
  <c r="F7637"/>
  <c r="H7637"/>
  <c r="AC7637"/>
  <c r="AD7637" s="1"/>
  <c r="AE7637"/>
  <c r="AF7637"/>
  <c r="F7638"/>
  <c r="H7638"/>
  <c r="AC7638"/>
  <c r="AD7638" s="1"/>
  <c r="AE7638"/>
  <c r="AF7638"/>
  <c r="F7639"/>
  <c r="H7639"/>
  <c r="AC7639"/>
  <c r="AD7639" s="1"/>
  <c r="AE7639"/>
  <c r="AF7639"/>
  <c r="F7640"/>
  <c r="H7640"/>
  <c r="AC7640"/>
  <c r="AD7640" s="1"/>
  <c r="AE7640"/>
  <c r="AF7640"/>
  <c r="F7641"/>
  <c r="H7641"/>
  <c r="AC7641"/>
  <c r="AD7641" s="1"/>
  <c r="AE7641"/>
  <c r="AF7641"/>
  <c r="F7642"/>
  <c r="H7642"/>
  <c r="AC7642"/>
  <c r="AD7642" s="1"/>
  <c r="AE7642"/>
  <c r="AF7642"/>
  <c r="F7643"/>
  <c r="H7643"/>
  <c r="AC7643"/>
  <c r="AD7643" s="1"/>
  <c r="AE7643"/>
  <c r="AF7643"/>
  <c r="F7644"/>
  <c r="H7644"/>
  <c r="AC7644"/>
  <c r="AD7644" s="1"/>
  <c r="AE7644"/>
  <c r="AF7644"/>
  <c r="F7645"/>
  <c r="H7645"/>
  <c r="AC7645"/>
  <c r="AD7645" s="1"/>
  <c r="AE7645"/>
  <c r="AF7645"/>
  <c r="F7646"/>
  <c r="H7646"/>
  <c r="AC7646"/>
  <c r="AD7646" s="1"/>
  <c r="AE7646"/>
  <c r="AF7646"/>
  <c r="F7647"/>
  <c r="H7647"/>
  <c r="AC7647"/>
  <c r="AD7647" s="1"/>
  <c r="AE7647"/>
  <c r="AF7647"/>
  <c r="F7648"/>
  <c r="H7648"/>
  <c r="AC7648"/>
  <c r="AD7648" s="1"/>
  <c r="AE7648"/>
  <c r="AF7648"/>
  <c r="F7649"/>
  <c r="H7649"/>
  <c r="AC7649"/>
  <c r="AD7649" s="1"/>
  <c r="AE7649"/>
  <c r="AF7649"/>
  <c r="F7650"/>
  <c r="H7650"/>
  <c r="AC7650"/>
  <c r="AD7650" s="1"/>
  <c r="AE7650"/>
  <c r="AF7650"/>
  <c r="F7651"/>
  <c r="H7651"/>
  <c r="AC7651"/>
  <c r="AD7651" s="1"/>
  <c r="AE7651"/>
  <c r="AF7651"/>
  <c r="F7652"/>
  <c r="H7652"/>
  <c r="AC7652"/>
  <c r="AD7652" s="1"/>
  <c r="AE7652"/>
  <c r="AF7652"/>
  <c r="F7653"/>
  <c r="H7653"/>
  <c r="AC7653"/>
  <c r="AD7653" s="1"/>
  <c r="AE7653"/>
  <c r="AF7653"/>
  <c r="F7654"/>
  <c r="H7654"/>
  <c r="AC7654"/>
  <c r="AD7654" s="1"/>
  <c r="AE7654"/>
  <c r="AF7654"/>
  <c r="F7655"/>
  <c r="H7655"/>
  <c r="AC7655"/>
  <c r="AD7655" s="1"/>
  <c r="AE7655"/>
  <c r="AF7655"/>
  <c r="F7656"/>
  <c r="H7656"/>
  <c r="AC7656"/>
  <c r="AD7656" s="1"/>
  <c r="AE7656"/>
  <c r="AF7656"/>
  <c r="F7657"/>
  <c r="H7657"/>
  <c r="AC7657"/>
  <c r="AD7657" s="1"/>
  <c r="AE7657"/>
  <c r="AF7657"/>
  <c r="F7658"/>
  <c r="H7658"/>
  <c r="AC7658"/>
  <c r="AD7658" s="1"/>
  <c r="AE7658"/>
  <c r="AF7658"/>
  <c r="F7659"/>
  <c r="H7659"/>
  <c r="AC7659"/>
  <c r="AD7659" s="1"/>
  <c r="AE7659"/>
  <c r="AF7659"/>
  <c r="F7660"/>
  <c r="H7660"/>
  <c r="AC7660"/>
  <c r="AD7660" s="1"/>
  <c r="AE7660"/>
  <c r="AF7660"/>
  <c r="F7661"/>
  <c r="H7661"/>
  <c r="AC7661"/>
  <c r="AD7661" s="1"/>
  <c r="AE7661"/>
  <c r="AF7661"/>
  <c r="F7662"/>
  <c r="H7662"/>
  <c r="AC7662"/>
  <c r="AD7662" s="1"/>
  <c r="AE7662"/>
  <c r="AF7662"/>
  <c r="F7663"/>
  <c r="H7663"/>
  <c r="AC7663"/>
  <c r="AD7663" s="1"/>
  <c r="AE7663"/>
  <c r="AF7663"/>
  <c r="F7664"/>
  <c r="H7664"/>
  <c r="AC7664"/>
  <c r="AD7664" s="1"/>
  <c r="AE7664"/>
  <c r="AF7664"/>
  <c r="F7665"/>
  <c r="H7665"/>
  <c r="AC7665"/>
  <c r="AD7665" s="1"/>
  <c r="AE7665"/>
  <c r="AF7665"/>
  <c r="F7666"/>
  <c r="H7666"/>
  <c r="AC7666"/>
  <c r="AD7666" s="1"/>
  <c r="AE7666"/>
  <c r="AF7666"/>
  <c r="F7667"/>
  <c r="H7667"/>
  <c r="AC7667"/>
  <c r="AD7667" s="1"/>
  <c r="AE7667"/>
  <c r="AF7667"/>
  <c r="F7668"/>
  <c r="H7668"/>
  <c r="AC7668"/>
  <c r="AD7668" s="1"/>
  <c r="AE7668"/>
  <c r="AF7668"/>
  <c r="F7669"/>
  <c r="H7669"/>
  <c r="AC7669"/>
  <c r="AD7669" s="1"/>
  <c r="AE7669"/>
  <c r="AF7669"/>
  <c r="F7670"/>
  <c r="H7670"/>
  <c r="AC7670"/>
  <c r="AD7670" s="1"/>
  <c r="AE7670"/>
  <c r="AF7670"/>
  <c r="F7671"/>
  <c r="H7671"/>
  <c r="AC7671"/>
  <c r="AD7671" s="1"/>
  <c r="AE7671"/>
  <c r="AF7671"/>
  <c r="F7672"/>
  <c r="H7672"/>
  <c r="AC7672"/>
  <c r="AD7672" s="1"/>
  <c r="AE7672"/>
  <c r="AF7672"/>
  <c r="F7673"/>
  <c r="H7673"/>
  <c r="AC7673"/>
  <c r="AD7673" s="1"/>
  <c r="AE7673"/>
  <c r="AF7673"/>
  <c r="F7674"/>
  <c r="H7674"/>
  <c r="AC7674"/>
  <c r="AD7674" s="1"/>
  <c r="AE7674"/>
  <c r="AF7674"/>
  <c r="F7675"/>
  <c r="H7675"/>
  <c r="AC7675"/>
  <c r="AD7675" s="1"/>
  <c r="AE7675"/>
  <c r="AF7675"/>
  <c r="F7676"/>
  <c r="H7676"/>
  <c r="AC7676"/>
  <c r="AD7676" s="1"/>
  <c r="AE7676"/>
  <c r="AF7676"/>
  <c r="F7677"/>
  <c r="H7677"/>
  <c r="AC7677"/>
  <c r="AD7677" s="1"/>
  <c r="AE7677"/>
  <c r="AF7677"/>
  <c r="F7678"/>
  <c r="H7678"/>
  <c r="AC7678"/>
  <c r="AD7678" s="1"/>
  <c r="AE7678"/>
  <c r="AF7678"/>
  <c r="F7679"/>
  <c r="H7679"/>
  <c r="AC7679"/>
  <c r="AD7679" s="1"/>
  <c r="AE7679"/>
  <c r="AF7679"/>
  <c r="F7680"/>
  <c r="H7680"/>
  <c r="AC7680"/>
  <c r="AD7680" s="1"/>
  <c r="AE7680"/>
  <c r="AF7680"/>
  <c r="F7681"/>
  <c r="H7681"/>
  <c r="AC7681"/>
  <c r="AD7681" s="1"/>
  <c r="AE7681"/>
  <c r="AF7681"/>
  <c r="F7682"/>
  <c r="H7682"/>
  <c r="AC7682"/>
  <c r="AD7682" s="1"/>
  <c r="AE7682"/>
  <c r="AF7682"/>
  <c r="F7683"/>
  <c r="H7683"/>
  <c r="AC7683"/>
  <c r="AD7683" s="1"/>
  <c r="AE7683"/>
  <c r="AF7683"/>
  <c r="F7684"/>
  <c r="H7684"/>
  <c r="AC7684"/>
  <c r="AD7684" s="1"/>
  <c r="AE7684"/>
  <c r="AF7684"/>
  <c r="F7685"/>
  <c r="H7685"/>
  <c r="AC7685"/>
  <c r="AD7685" s="1"/>
  <c r="AE7685"/>
  <c r="AF7685"/>
  <c r="F7686"/>
  <c r="H7686"/>
  <c r="AC7686"/>
  <c r="AD7686" s="1"/>
  <c r="AE7686"/>
  <c r="AF7686"/>
  <c r="F7687"/>
  <c r="H7687"/>
  <c r="AC7687"/>
  <c r="AD7687" s="1"/>
  <c r="AE7687"/>
  <c r="AF7687"/>
  <c r="F7688"/>
  <c r="H7688"/>
  <c r="AC7688"/>
  <c r="AD7688" s="1"/>
  <c r="AE7688"/>
  <c r="AF7688"/>
  <c r="F7689"/>
  <c r="H7689"/>
  <c r="AC7689"/>
  <c r="AD7689" s="1"/>
  <c r="AE7689"/>
  <c r="AF7689"/>
  <c r="F7690"/>
  <c r="H7690"/>
  <c r="AC7690"/>
  <c r="AD7690" s="1"/>
  <c r="AE7690"/>
  <c r="AF7690"/>
  <c r="F7691"/>
  <c r="H7691"/>
  <c r="AC7691"/>
  <c r="AD7691" s="1"/>
  <c r="AE7691"/>
  <c r="AF7691"/>
  <c r="F7692"/>
  <c r="H7692"/>
  <c r="AC7692"/>
  <c r="AD7692" s="1"/>
  <c r="AE7692"/>
  <c r="AF7692"/>
  <c r="F7693"/>
  <c r="H7693"/>
  <c r="AC7693"/>
  <c r="AD7693" s="1"/>
  <c r="AE7693"/>
  <c r="AF7693"/>
  <c r="F7694"/>
  <c r="H7694"/>
  <c r="AC7694"/>
  <c r="AD7694" s="1"/>
  <c r="AE7694"/>
  <c r="AF7694"/>
  <c r="F7695"/>
  <c r="H7695"/>
  <c r="AC7695"/>
  <c r="AD7695" s="1"/>
  <c r="AE7695"/>
  <c r="AF7695"/>
  <c r="F7696"/>
  <c r="H7696"/>
  <c r="AC7696"/>
  <c r="AD7696" s="1"/>
  <c r="AE7696"/>
  <c r="AF7696"/>
  <c r="F7697"/>
  <c r="H7697"/>
  <c r="AC7697"/>
  <c r="AD7697" s="1"/>
  <c r="AE7697"/>
  <c r="AF7697"/>
  <c r="F7698"/>
  <c r="H7698"/>
  <c r="AC7698"/>
  <c r="AD7698" s="1"/>
  <c r="AE7698"/>
  <c r="AF7698"/>
  <c r="F7699"/>
  <c r="H7699"/>
  <c r="AC7699"/>
  <c r="AD7699" s="1"/>
  <c r="AE7699"/>
  <c r="AF7699"/>
  <c r="F7700"/>
  <c r="H7700"/>
  <c r="AC7700"/>
  <c r="AD7700" s="1"/>
  <c r="AE7700"/>
  <c r="AF7700"/>
  <c r="F7701"/>
  <c r="H7701"/>
  <c r="AC7701"/>
  <c r="AD7701" s="1"/>
  <c r="AE7701"/>
  <c r="AF7701"/>
  <c r="F7702"/>
  <c r="H7702"/>
  <c r="AC7702"/>
  <c r="AD7702" s="1"/>
  <c r="AE7702"/>
  <c r="AF7702"/>
  <c r="F7703"/>
  <c r="H7703"/>
  <c r="AC7703"/>
  <c r="AD7703" s="1"/>
  <c r="AE7703"/>
  <c r="AF7703"/>
  <c r="F7704"/>
  <c r="H7704"/>
  <c r="AC7704"/>
  <c r="AD7704" s="1"/>
  <c r="AE7704"/>
  <c r="AF7704"/>
  <c r="F7705"/>
  <c r="H7705"/>
  <c r="AC7705"/>
  <c r="AD7705" s="1"/>
  <c r="AE7705"/>
  <c r="AF7705"/>
  <c r="F7706"/>
  <c r="H7706"/>
  <c r="AC7706"/>
  <c r="AD7706" s="1"/>
  <c r="AE7706"/>
  <c r="AF7706"/>
  <c r="F7707"/>
  <c r="H7707"/>
  <c r="AC7707"/>
  <c r="AD7707" s="1"/>
  <c r="AE7707"/>
  <c r="AF7707"/>
  <c r="F7708"/>
  <c r="H7708"/>
  <c r="AC7708"/>
  <c r="AD7708" s="1"/>
  <c r="AE7708"/>
  <c r="AF7708"/>
  <c r="F7709"/>
  <c r="H7709"/>
  <c r="AC7709"/>
  <c r="AD7709" s="1"/>
  <c r="AE7709"/>
  <c r="AF7709"/>
  <c r="F7710"/>
  <c r="H7710"/>
  <c r="AC7710"/>
  <c r="AD7710" s="1"/>
  <c r="AE7710"/>
  <c r="AF7710"/>
  <c r="F7711"/>
  <c r="H7711"/>
  <c r="AC7711"/>
  <c r="AD7711" s="1"/>
  <c r="AE7711"/>
  <c r="AF7711"/>
  <c r="F7712"/>
  <c r="H7712"/>
  <c r="AC7712"/>
  <c r="AD7712" s="1"/>
  <c r="AE7712"/>
  <c r="AF7712"/>
  <c r="F7713"/>
  <c r="H7713"/>
  <c r="AC7713"/>
  <c r="AD7713" s="1"/>
  <c r="AE7713"/>
  <c r="AF7713"/>
  <c r="F7714"/>
  <c r="H7714"/>
  <c r="AC7714"/>
  <c r="AD7714" s="1"/>
  <c r="AE7714"/>
  <c r="AF7714"/>
  <c r="F7715"/>
  <c r="H7715"/>
  <c r="AC7715"/>
  <c r="AD7715" s="1"/>
  <c r="AE7715"/>
  <c r="AF7715"/>
  <c r="F7716"/>
  <c r="H7716"/>
  <c r="AC7716"/>
  <c r="AD7716" s="1"/>
  <c r="AE7716"/>
  <c r="AF7716"/>
  <c r="H7717"/>
  <c r="AC7717"/>
  <c r="AD7717" s="1"/>
  <c r="AE7717"/>
  <c r="AF7717"/>
  <c r="H7718"/>
  <c r="AC7718"/>
  <c r="AD7718" s="1"/>
  <c r="AE7718"/>
  <c r="AF7718"/>
  <c r="H7719"/>
  <c r="AC7719"/>
  <c r="AD7719" s="1"/>
  <c r="AE7719"/>
  <c r="AF7719"/>
  <c r="H7720"/>
  <c r="AC7720"/>
  <c r="AD7720" s="1"/>
  <c r="AE7720"/>
  <c r="AF7720"/>
  <c r="H7721"/>
  <c r="AC7721"/>
  <c r="AD7721" s="1"/>
  <c r="AE7721"/>
  <c r="AF7721"/>
  <c r="H7722"/>
  <c r="AC7722"/>
  <c r="AD7722" s="1"/>
  <c r="AE7722"/>
  <c r="AF7722"/>
  <c r="H7723"/>
  <c r="AC7723"/>
  <c r="AD7723" s="1"/>
  <c r="AE7723"/>
  <c r="AF7723"/>
  <c r="H7724"/>
  <c r="AC7724"/>
  <c r="AD7724" s="1"/>
  <c r="AE7724"/>
  <c r="AF7724"/>
  <c r="H7725"/>
  <c r="AC7725"/>
  <c r="AD7725" s="1"/>
  <c r="AE7725"/>
  <c r="AF7725"/>
  <c r="H7726"/>
  <c r="AC7726"/>
  <c r="AD7726" s="1"/>
  <c r="AE7726"/>
  <c r="AF7726"/>
  <c r="H7727"/>
  <c r="AC7727"/>
  <c r="AD7727" s="1"/>
  <c r="AE7727"/>
  <c r="AF7727"/>
  <c r="H7728"/>
  <c r="AC7728"/>
  <c r="AD7728" s="1"/>
  <c r="AE7728"/>
  <c r="AF7728"/>
  <c r="H7729"/>
  <c r="AC7729"/>
  <c r="AD7729" s="1"/>
  <c r="AE7729"/>
  <c r="AF7729"/>
  <c r="H7730"/>
  <c r="AC7730"/>
  <c r="AD7730" s="1"/>
  <c r="AE7730"/>
  <c r="AF7730"/>
  <c r="H7731"/>
  <c r="AC7731"/>
  <c r="AD7731" s="1"/>
  <c r="AE7731"/>
  <c r="AF7731"/>
  <c r="H7732"/>
  <c r="AC7732"/>
  <c r="AD7732" s="1"/>
  <c r="AE7732"/>
  <c r="AF7732"/>
  <c r="H7733"/>
  <c r="AC7733"/>
  <c r="AD7733" s="1"/>
  <c r="AE7733"/>
  <c r="AF7733"/>
  <c r="H7734"/>
  <c r="AC7734"/>
  <c r="AD7734" s="1"/>
  <c r="AE7734"/>
  <c r="AF7734"/>
  <c r="H7735"/>
  <c r="AC7735"/>
  <c r="AD7735" s="1"/>
  <c r="AE7735"/>
  <c r="AF7735"/>
  <c r="H7736"/>
  <c r="AC7736"/>
  <c r="AD7736" s="1"/>
  <c r="AE7736"/>
  <c r="AF7736"/>
  <c r="H7737"/>
  <c r="AC7737"/>
  <c r="AD7737" s="1"/>
  <c r="AE7737"/>
  <c r="AF7737"/>
  <c r="H7738"/>
  <c r="AC7738"/>
  <c r="AD7738" s="1"/>
  <c r="AE7738"/>
  <c r="AF7738"/>
  <c r="H7739"/>
  <c r="AC7739"/>
  <c r="AD7739" s="1"/>
  <c r="AE7739"/>
  <c r="AF7739"/>
  <c r="H7740"/>
  <c r="AC7740"/>
  <c r="AD7740" s="1"/>
  <c r="AE7740"/>
  <c r="AF7740"/>
  <c r="H7741"/>
  <c r="AC7741"/>
  <c r="AD7741" s="1"/>
  <c r="AE7741"/>
  <c r="AF7741"/>
  <c r="H7742"/>
  <c r="AC7742"/>
  <c r="AD7742" s="1"/>
  <c r="AE7742"/>
  <c r="AF7742"/>
  <c r="H7743"/>
  <c r="AC7743"/>
  <c r="AD7743" s="1"/>
  <c r="AE7743"/>
  <c r="AF7743"/>
  <c r="H7744"/>
  <c r="AC7744"/>
  <c r="AD7744" s="1"/>
  <c r="AE7744"/>
  <c r="AF7744"/>
  <c r="H7745"/>
  <c r="AC7745"/>
  <c r="AD7745" s="1"/>
  <c r="AE7745"/>
  <c r="AF7745"/>
  <c r="H7746"/>
  <c r="AC7746"/>
  <c r="AD7746" s="1"/>
  <c r="AE7746"/>
  <c r="AF7746"/>
  <c r="H7747"/>
  <c r="AC7747"/>
  <c r="AD7747" s="1"/>
  <c r="AE7747"/>
  <c r="AF7747"/>
  <c r="H7748"/>
  <c r="AC7748"/>
  <c r="AD7748" s="1"/>
  <c r="AE7748"/>
  <c r="AF7748"/>
  <c r="H7749"/>
  <c r="AC7749"/>
  <c r="AD7749" s="1"/>
  <c r="AE7749"/>
  <c r="AF7749"/>
  <c r="H7750"/>
  <c r="AC7750"/>
  <c r="AD7750" s="1"/>
  <c r="AE7750"/>
  <c r="AF7750"/>
  <c r="H7751"/>
  <c r="AC7751"/>
  <c r="AD7751" s="1"/>
  <c r="AE7751"/>
  <c r="AF7751"/>
  <c r="H7752"/>
  <c r="AC7752"/>
  <c r="AD7752" s="1"/>
  <c r="AE7752"/>
  <c r="AF7752"/>
  <c r="H7753"/>
  <c r="AC7753"/>
  <c r="AD7753" s="1"/>
  <c r="AE7753"/>
  <c r="AF7753"/>
  <c r="H7754"/>
  <c r="AC7754"/>
  <c r="AD7754" s="1"/>
  <c r="AE7754"/>
  <c r="AF7754"/>
  <c r="H7755"/>
  <c r="AC7755"/>
  <c r="AD7755" s="1"/>
  <c r="AE7755"/>
  <c r="AF7755"/>
  <c r="H7756"/>
  <c r="AC7756"/>
  <c r="AD7756" s="1"/>
  <c r="AE7756"/>
  <c r="AF7756"/>
  <c r="H7757"/>
  <c r="AC7757"/>
  <c r="AD7757" s="1"/>
  <c r="AE7757"/>
  <c r="AF7757"/>
  <c r="H7758"/>
  <c r="AC7758"/>
  <c r="AD7758" s="1"/>
  <c r="AE7758"/>
  <c r="AF7758"/>
  <c r="H7759"/>
  <c r="AC7759"/>
  <c r="AD7759" s="1"/>
  <c r="AE7759"/>
  <c r="AF7759"/>
  <c r="H7760"/>
  <c r="AC7760"/>
  <c r="AD7760" s="1"/>
  <c r="AE7760"/>
  <c r="AF7760"/>
  <c r="H7761"/>
  <c r="AC7761"/>
  <c r="AD7761" s="1"/>
  <c r="AE7761"/>
  <c r="AF7761"/>
  <c r="H7762"/>
  <c r="AC7762"/>
  <c r="AD7762" s="1"/>
  <c r="AE7762"/>
  <c r="AF7762"/>
  <c r="H7763"/>
  <c r="AC7763"/>
  <c r="AD7763" s="1"/>
  <c r="AE7763"/>
  <c r="AF7763"/>
  <c r="H7764"/>
  <c r="AC7764"/>
  <c r="AD7764" s="1"/>
  <c r="AE7764"/>
  <c r="AF7764"/>
  <c r="H7765"/>
  <c r="AC7765"/>
  <c r="AD7765" s="1"/>
  <c r="AE7765"/>
  <c r="AF7765"/>
  <c r="H7766"/>
  <c r="AC7766"/>
  <c r="AD7766" s="1"/>
  <c r="AE7766"/>
  <c r="AF7766"/>
  <c r="H7767"/>
  <c r="AC7767"/>
  <c r="AD7767" s="1"/>
  <c r="AE7767"/>
  <c r="AF7767"/>
  <c r="H7768"/>
  <c r="AC7768"/>
  <c r="AD7768" s="1"/>
  <c r="AE7768"/>
  <c r="AF7768"/>
  <c r="H7769"/>
  <c r="AC7769"/>
  <c r="AD7769" s="1"/>
  <c r="AE7769"/>
  <c r="AF7769"/>
  <c r="H7770"/>
  <c r="AC7770"/>
  <c r="AD7770" s="1"/>
  <c r="AE7770"/>
  <c r="AF7770"/>
  <c r="H7771"/>
  <c r="AC7771"/>
  <c r="AD7771" s="1"/>
  <c r="AE7771"/>
  <c r="AF7771"/>
  <c r="H7772"/>
  <c r="AC7772"/>
  <c r="AD7772" s="1"/>
  <c r="AE7772"/>
  <c r="AF7772"/>
  <c r="H7773"/>
  <c r="AC7773"/>
  <c r="AD7773" s="1"/>
  <c r="AE7773"/>
  <c r="AF7773"/>
  <c r="H7774"/>
  <c r="AC7774"/>
  <c r="AD7774" s="1"/>
  <c r="AE7774"/>
  <c r="AF7774"/>
  <c r="H7775"/>
  <c r="AC7775"/>
  <c r="AD7775" s="1"/>
  <c r="AE7775"/>
  <c r="AF7775"/>
  <c r="H7776"/>
  <c r="AC7776"/>
  <c r="AD7776" s="1"/>
  <c r="AE7776"/>
  <c r="AF7776"/>
  <c r="H7777"/>
  <c r="AC7777"/>
  <c r="AD7777" s="1"/>
  <c r="AE7777"/>
  <c r="AF7777"/>
  <c r="H7778"/>
  <c r="AC7778"/>
  <c r="AD7778" s="1"/>
  <c r="AE7778"/>
  <c r="AF7778"/>
  <c r="H7779"/>
  <c r="AC7779"/>
  <c r="AD7779" s="1"/>
  <c r="AE7779"/>
  <c r="AF7779"/>
  <c r="H7780"/>
  <c r="AC7780"/>
  <c r="AD7780" s="1"/>
  <c r="AE7780"/>
  <c r="AF7780"/>
  <c r="H7781"/>
  <c r="AC7781"/>
  <c r="AD7781" s="1"/>
  <c r="AE7781"/>
  <c r="AF7781"/>
  <c r="H7782"/>
  <c r="AC7782"/>
  <c r="AD7782" s="1"/>
  <c r="AE7782"/>
  <c r="AF7782"/>
  <c r="H7783"/>
  <c r="AC7783"/>
  <c r="AD7783" s="1"/>
  <c r="AE7783"/>
  <c r="AF7783"/>
  <c r="H7784"/>
  <c r="AC7784"/>
  <c r="AD7784" s="1"/>
  <c r="AE7784"/>
  <c r="AF7784"/>
  <c r="H7785"/>
  <c r="AC7785"/>
  <c r="AD7785" s="1"/>
  <c r="AE7785"/>
  <c r="AF7785"/>
  <c r="H7786"/>
  <c r="AC7786"/>
  <c r="AD7786" s="1"/>
  <c r="AE7786"/>
  <c r="AF7786"/>
  <c r="H7787"/>
  <c r="AC7787"/>
  <c r="AD7787" s="1"/>
  <c r="AE7787"/>
  <c r="AF7787"/>
  <c r="H7788"/>
  <c r="AC7788"/>
  <c r="AD7788" s="1"/>
  <c r="AE7788"/>
  <c r="AF7788"/>
  <c r="H7789"/>
  <c r="AC7789"/>
  <c r="AD7789" s="1"/>
  <c r="AE7789"/>
  <c r="AF7789"/>
  <c r="H7790"/>
  <c r="AC7790"/>
  <c r="AD7790" s="1"/>
  <c r="AE7790"/>
  <c r="AF7790"/>
  <c r="H7791"/>
  <c r="AC7791"/>
  <c r="AD7791" s="1"/>
  <c r="AE7791"/>
  <c r="AF7791"/>
  <c r="H7792"/>
  <c r="AC7792"/>
  <c r="AD7792" s="1"/>
  <c r="AE7792"/>
  <c r="AF7792"/>
  <c r="H7793"/>
  <c r="AC7793"/>
  <c r="AD7793" s="1"/>
  <c r="AE7793"/>
  <c r="AF7793"/>
  <c r="H7794"/>
  <c r="AC7794"/>
  <c r="AD7794" s="1"/>
  <c r="AE7794"/>
  <c r="AF7794"/>
  <c r="H7795"/>
  <c r="AC7795"/>
  <c r="AD7795" s="1"/>
  <c r="AE7795"/>
  <c r="AF7795"/>
  <c r="F7797"/>
  <c r="AC7797"/>
  <c r="AD7797" s="1"/>
  <c r="AE7797"/>
  <c r="AF7797"/>
  <c r="F7798"/>
  <c r="H7798"/>
  <c r="AC7798"/>
  <c r="AD7798" s="1"/>
  <c r="AE7798"/>
  <c r="AF7798"/>
  <c r="F7799"/>
  <c r="H7799"/>
  <c r="AC7799"/>
  <c r="AD7799" s="1"/>
  <c r="AE7799"/>
  <c r="AF7799"/>
  <c r="F7800"/>
  <c r="H7800"/>
  <c r="AC7800"/>
  <c r="AD7800" s="1"/>
  <c r="AE7800"/>
  <c r="AF7800"/>
  <c r="H7801"/>
  <c r="AC7801"/>
  <c r="AD7801" s="1"/>
  <c r="AE7801"/>
  <c r="AF7801"/>
  <c r="F7803"/>
  <c r="H7803"/>
  <c r="AC7803"/>
  <c r="AD7803" s="1"/>
  <c r="AE7803"/>
  <c r="AF7803"/>
  <c r="F7804"/>
  <c r="H7804"/>
  <c r="AC7804"/>
  <c r="AD7804" s="1"/>
  <c r="AE7804"/>
  <c r="AF7804"/>
  <c r="F7805"/>
  <c r="H7805"/>
  <c r="AC7805"/>
  <c r="AD7805" s="1"/>
  <c r="AE7805"/>
  <c r="AF7805"/>
  <c r="F7806"/>
  <c r="H7806"/>
  <c r="AC7806"/>
  <c r="AD7806" s="1"/>
  <c r="AE7806"/>
  <c r="AF7806"/>
  <c r="F7807"/>
  <c r="H7807"/>
  <c r="AC7807"/>
  <c r="AD7807" s="1"/>
  <c r="AE7807"/>
  <c r="AF7807"/>
  <c r="F7808"/>
  <c r="H7808"/>
  <c r="AC7808"/>
  <c r="AD7808" s="1"/>
  <c r="AE7808"/>
  <c r="AF7808"/>
  <c r="F7809"/>
  <c r="AC7809"/>
  <c r="AD7809" s="1"/>
  <c r="AE7809"/>
  <c r="AF7809"/>
  <c r="F7810"/>
  <c r="H7810"/>
  <c r="AC7810"/>
  <c r="AD7810" s="1"/>
  <c r="AE7810"/>
  <c r="AF7810"/>
  <c r="F7811"/>
  <c r="H7811"/>
  <c r="AC7811"/>
  <c r="AD7811" s="1"/>
  <c r="AE7811"/>
  <c r="AF7811"/>
  <c r="H7812"/>
  <c r="AC7812"/>
  <c r="AD7812" s="1"/>
  <c r="AE7812"/>
  <c r="AF7812"/>
  <c r="H7813"/>
  <c r="AC7813"/>
  <c r="AD7813" s="1"/>
  <c r="AE7813"/>
  <c r="AF7813"/>
  <c r="H7814"/>
  <c r="AC7814"/>
  <c r="AD7814" s="1"/>
  <c r="AE7814"/>
  <c r="AF7814"/>
  <c r="H7815"/>
  <c r="AC7815"/>
  <c r="AD7815" s="1"/>
  <c r="AE7815"/>
  <c r="AF7815"/>
  <c r="H7816"/>
  <c r="AC7816"/>
  <c r="AD7816" s="1"/>
  <c r="AE7816"/>
  <c r="AF7816"/>
  <c r="H7817"/>
  <c r="AC7817"/>
  <c r="AD7817" s="1"/>
  <c r="AE7817"/>
  <c r="AF7817"/>
  <c r="F7819"/>
  <c r="H7819"/>
  <c r="AC7819"/>
  <c r="AD7819" s="1"/>
  <c r="AE7819"/>
  <c r="AF7819"/>
  <c r="F7820"/>
  <c r="H7820"/>
  <c r="AC7820"/>
  <c r="AD7820" s="1"/>
  <c r="AE7820"/>
  <c r="AF7820"/>
  <c r="F7821"/>
  <c r="H7821"/>
  <c r="AC7821"/>
  <c r="AD7821" s="1"/>
  <c r="AE7821"/>
  <c r="AF7821"/>
  <c r="F7822"/>
  <c r="H7822"/>
  <c r="AB7822"/>
  <c r="AC7822"/>
  <c r="AD7822" s="1"/>
  <c r="AE7822"/>
  <c r="AF7822"/>
  <c r="H7823"/>
  <c r="AC7823"/>
  <c r="AD7823" s="1"/>
  <c r="AE7823"/>
  <c r="AF7823"/>
  <c r="F7825"/>
  <c r="H7825"/>
  <c r="AC7825"/>
  <c r="AD7825" s="1"/>
  <c r="AE7825"/>
  <c r="AF7825"/>
  <c r="F7826"/>
  <c r="H7826"/>
  <c r="AC7826"/>
  <c r="AD7826" s="1"/>
  <c r="AE7826"/>
  <c r="AF7826"/>
  <c r="H7827"/>
  <c r="AC7827"/>
  <c r="AD7827" s="1"/>
  <c r="AE7827"/>
  <c r="AF7827"/>
  <c r="H7829"/>
  <c r="AC7829"/>
  <c r="AD7829" s="1"/>
  <c r="AE7829"/>
  <c r="AF7829"/>
  <c r="F7831"/>
  <c r="H7831"/>
  <c r="AC7831"/>
  <c r="AD7831" s="1"/>
  <c r="AE7831"/>
  <c r="AF7831"/>
  <c r="F7832"/>
  <c r="H7832"/>
  <c r="AC7832"/>
  <c r="AD7832" s="1"/>
  <c r="AE7832"/>
  <c r="AF7832"/>
  <c r="F7833"/>
  <c r="H7833"/>
  <c r="AC7833"/>
  <c r="AD7833" s="1"/>
  <c r="AE7833"/>
  <c r="AF7833"/>
  <c r="F7834"/>
  <c r="H7834"/>
  <c r="AC7834"/>
  <c r="AD7834" s="1"/>
  <c r="AE7834"/>
  <c r="AF7834"/>
  <c r="F7835"/>
  <c r="H7835"/>
  <c r="AC7835"/>
  <c r="AD7835" s="1"/>
  <c r="AE7835"/>
  <c r="AF7835"/>
  <c r="F7836"/>
  <c r="H7836"/>
  <c r="AC7836"/>
  <c r="AD7836" s="1"/>
  <c r="AE7836"/>
  <c r="AF7836"/>
  <c r="F7837"/>
  <c r="H7837"/>
  <c r="AC7837"/>
  <c r="AD7837" s="1"/>
  <c r="AE7837"/>
  <c r="AF7837"/>
  <c r="F7838"/>
  <c r="H7838"/>
  <c r="AC7838"/>
  <c r="AD7838" s="1"/>
  <c r="AE7838"/>
  <c r="AF7838"/>
  <c r="F7839"/>
  <c r="H7839"/>
  <c r="AC7839"/>
  <c r="AD7839" s="1"/>
  <c r="AE7839"/>
  <c r="AF7839"/>
  <c r="F7840"/>
  <c r="H7840"/>
  <c r="AC7840"/>
  <c r="AD7840" s="1"/>
  <c r="AE7840"/>
  <c r="AF7840"/>
  <c r="F7841"/>
  <c r="H7841"/>
  <c r="AC7841"/>
  <c r="AD7841" s="1"/>
  <c r="AE7841"/>
  <c r="AF7841"/>
  <c r="F7842"/>
  <c r="H7842"/>
  <c r="AC7842"/>
  <c r="AD7842" s="1"/>
  <c r="AE7842"/>
  <c r="AF7842"/>
  <c r="F7843"/>
  <c r="H7843"/>
  <c r="AC7843"/>
  <c r="AD7843" s="1"/>
  <c r="AE7843"/>
  <c r="AF7843"/>
  <c r="F7844"/>
  <c r="H7844"/>
  <c r="AC7844"/>
  <c r="AD7844" s="1"/>
  <c r="AE7844"/>
  <c r="AF7844"/>
  <c r="F7845"/>
  <c r="H7845"/>
  <c r="AC7845"/>
  <c r="AD7845" s="1"/>
  <c r="AE7845"/>
  <c r="AF7845"/>
  <c r="F7846"/>
  <c r="H7846"/>
  <c r="AC7846"/>
  <c r="AD7846" s="1"/>
  <c r="AE7846"/>
  <c r="AF7846"/>
  <c r="F7847"/>
  <c r="H7847"/>
  <c r="AC7847"/>
  <c r="AD7847" s="1"/>
  <c r="AE7847"/>
  <c r="AF7847"/>
  <c r="F7848"/>
  <c r="H7848"/>
  <c r="AC7848"/>
  <c r="AD7848" s="1"/>
  <c r="AE7848"/>
  <c r="AF7848"/>
  <c r="F7849"/>
  <c r="H7849"/>
  <c r="AC7849"/>
  <c r="AD7849" s="1"/>
  <c r="AE7849"/>
  <c r="AF7849"/>
  <c r="F7850"/>
  <c r="H7850"/>
  <c r="AC7850"/>
  <c r="AD7850" s="1"/>
  <c r="AE7850"/>
  <c r="AF7850"/>
  <c r="F7851"/>
  <c r="H7851"/>
  <c r="AC7851"/>
  <c r="AD7851" s="1"/>
  <c r="AE7851"/>
  <c r="AF7851"/>
  <c r="F7852"/>
  <c r="H7852"/>
  <c r="AC7852"/>
  <c r="AD7852" s="1"/>
  <c r="AE7852"/>
  <c r="AF7852"/>
  <c r="F7853"/>
  <c r="H7853"/>
  <c r="AC7853"/>
  <c r="AD7853" s="1"/>
  <c r="AE7853"/>
  <c r="AF7853"/>
  <c r="F7854"/>
  <c r="H7854"/>
  <c r="AC7854"/>
  <c r="AD7854" s="1"/>
  <c r="AE7854"/>
  <c r="AF7854"/>
  <c r="F7855"/>
  <c r="H7855"/>
  <c r="AC7855"/>
  <c r="AD7855" s="1"/>
  <c r="AE7855"/>
  <c r="AF7855"/>
  <c r="F7856"/>
  <c r="H7856"/>
  <c r="AC7856"/>
  <c r="AD7856" s="1"/>
  <c r="AE7856"/>
  <c r="AF7856"/>
  <c r="F7857"/>
  <c r="H7857"/>
  <c r="AC7857"/>
  <c r="AD7857" s="1"/>
  <c r="AE7857"/>
  <c r="AF7857"/>
  <c r="F7858"/>
  <c r="H7858"/>
  <c r="AC7858"/>
  <c r="AD7858" s="1"/>
  <c r="AE7858"/>
  <c r="AF7858"/>
  <c r="F7859"/>
  <c r="H7859"/>
  <c r="AC7859"/>
  <c r="AD7859" s="1"/>
  <c r="AE7859"/>
  <c r="AF7859"/>
  <c r="F7860"/>
  <c r="H7860"/>
  <c r="AC7860"/>
  <c r="AD7860" s="1"/>
  <c r="AE7860"/>
  <c r="AF7860"/>
  <c r="F7861"/>
  <c r="H7861"/>
  <c r="AC7861"/>
  <c r="AD7861" s="1"/>
  <c r="AE7861"/>
  <c r="AF7861"/>
  <c r="F7862"/>
  <c r="H7862"/>
  <c r="AC7862"/>
  <c r="AD7862" s="1"/>
  <c r="AE7862"/>
  <c r="AF7862"/>
  <c r="F7863"/>
  <c r="H7863"/>
  <c r="AC7863"/>
  <c r="AD7863" s="1"/>
  <c r="AE7863"/>
  <c r="AF7863"/>
  <c r="F7864"/>
  <c r="H7864"/>
  <c r="AC7864"/>
  <c r="AD7864" s="1"/>
  <c r="AE7864"/>
  <c r="AF7864"/>
  <c r="F7865"/>
  <c r="H7865"/>
  <c r="AC7865"/>
  <c r="AD7865" s="1"/>
  <c r="AE7865"/>
  <c r="AF7865"/>
  <c r="F7866"/>
  <c r="H7866"/>
  <c r="AC7866"/>
  <c r="AD7866" s="1"/>
  <c r="AE7866"/>
  <c r="AF7866"/>
  <c r="F7867"/>
  <c r="H7867"/>
  <c r="AC7867"/>
  <c r="AD7867" s="1"/>
  <c r="AE7867"/>
  <c r="AF7867"/>
  <c r="F7868"/>
  <c r="H7868"/>
  <c r="AC7868"/>
  <c r="AD7868" s="1"/>
  <c r="AE7868"/>
  <c r="AF7868"/>
  <c r="F7869"/>
  <c r="H7869"/>
  <c r="AC7869"/>
  <c r="AD7869" s="1"/>
  <c r="AE7869"/>
  <c r="AF7869"/>
  <c r="F7870"/>
  <c r="H7870"/>
  <c r="AC7870"/>
  <c r="AD7870" s="1"/>
  <c r="AE7870"/>
  <c r="AF7870"/>
  <c r="F7871"/>
  <c r="H7871"/>
  <c r="AC7871"/>
  <c r="AD7871" s="1"/>
  <c r="AE7871"/>
  <c r="AF7871"/>
  <c r="F7872"/>
  <c r="H7872"/>
  <c r="AC7872"/>
  <c r="AD7872" s="1"/>
  <c r="AE7872"/>
  <c r="AF7872"/>
  <c r="F7873"/>
  <c r="H7873"/>
  <c r="AC7873"/>
  <c r="AD7873" s="1"/>
  <c r="AE7873"/>
  <c r="AF7873"/>
  <c r="F7874"/>
  <c r="H7874"/>
  <c r="AC7874"/>
  <c r="AD7874" s="1"/>
  <c r="AE7874"/>
  <c r="AF7874"/>
  <c r="F7875"/>
  <c r="H7875"/>
  <c r="AC7875"/>
  <c r="AD7875" s="1"/>
  <c r="AE7875"/>
  <c r="AF7875"/>
  <c r="F7876"/>
  <c r="H7876"/>
  <c r="AC7876"/>
  <c r="AD7876" s="1"/>
  <c r="AE7876"/>
  <c r="AF7876"/>
  <c r="F7877"/>
  <c r="H7877"/>
  <c r="AC7877"/>
  <c r="AD7877" s="1"/>
  <c r="AE7877"/>
  <c r="AF7877"/>
  <c r="F7878"/>
  <c r="H7878"/>
  <c r="AC7878"/>
  <c r="AD7878" s="1"/>
  <c r="AE7878"/>
  <c r="AF7878"/>
  <c r="F7879"/>
  <c r="H7879"/>
  <c r="AC7879"/>
  <c r="AD7879" s="1"/>
  <c r="AE7879"/>
  <c r="AF7879"/>
  <c r="H7880"/>
  <c r="AC7880"/>
  <c r="AD7880" s="1"/>
  <c r="AE7880"/>
  <c r="AF7880"/>
  <c r="H7881"/>
  <c r="AC7881"/>
  <c r="AD7881" s="1"/>
  <c r="AE7881"/>
  <c r="AF7881"/>
  <c r="H7882"/>
  <c r="AC7882"/>
  <c r="AD7882" s="1"/>
  <c r="AE7882"/>
  <c r="AF7882"/>
  <c r="H7883"/>
  <c r="AC7883"/>
  <c r="AD7883" s="1"/>
  <c r="AE7883"/>
  <c r="AF7883"/>
  <c r="H7884"/>
  <c r="AC7884"/>
  <c r="AD7884" s="1"/>
  <c r="AE7884"/>
  <c r="AF7884"/>
  <c r="H7885"/>
  <c r="AC7885"/>
  <c r="AD7885" s="1"/>
  <c r="AE7885"/>
  <c r="AF7885"/>
  <c r="H7886"/>
  <c r="AC7886"/>
  <c r="AD7886" s="1"/>
  <c r="AE7886"/>
  <c r="AF7886"/>
  <c r="H7887"/>
  <c r="AC7887"/>
  <c r="AD7887" s="1"/>
  <c r="AE7887"/>
  <c r="AF7887"/>
  <c r="H7888"/>
  <c r="AC7888"/>
  <c r="AD7888" s="1"/>
  <c r="AE7888"/>
  <c r="AF7888"/>
  <c r="H7889"/>
  <c r="AC7889"/>
  <c r="AD7889" s="1"/>
  <c r="AE7889"/>
  <c r="AF7889"/>
  <c r="H7890"/>
  <c r="AC7890"/>
  <c r="AD7890" s="1"/>
  <c r="AE7890"/>
  <c r="AF7890"/>
  <c r="H7891"/>
  <c r="AC7891"/>
  <c r="AD7891" s="1"/>
  <c r="AE7891"/>
  <c r="AF7891"/>
  <c r="H7892"/>
  <c r="AC7892"/>
  <c r="AD7892" s="1"/>
  <c r="AE7892"/>
  <c r="AF7892"/>
  <c r="H7893"/>
  <c r="AC7893"/>
  <c r="AD7893" s="1"/>
  <c r="AE7893"/>
  <c r="AF7893"/>
  <c r="H7894"/>
  <c r="AC7894"/>
  <c r="AD7894" s="1"/>
  <c r="AE7894"/>
  <c r="AF7894"/>
  <c r="H7895"/>
  <c r="AC7895"/>
  <c r="AD7895" s="1"/>
  <c r="AE7895"/>
  <c r="AF7895"/>
  <c r="H7896"/>
  <c r="AC7896"/>
  <c r="AD7896" s="1"/>
  <c r="AE7896"/>
  <c r="AF7896"/>
  <c r="H7897"/>
  <c r="AC7897"/>
  <c r="AD7897" s="1"/>
  <c r="AE7897"/>
  <c r="AF7897"/>
  <c r="H7898"/>
  <c r="AC7898"/>
  <c r="AD7898" s="1"/>
  <c r="AE7898"/>
  <c r="AF7898"/>
  <c r="H7899"/>
  <c r="AC7899"/>
  <c r="AD7899" s="1"/>
  <c r="AE7899"/>
  <c r="AF7899"/>
  <c r="H7900"/>
  <c r="AC7900"/>
  <c r="AD7900" s="1"/>
  <c r="AE7900"/>
  <c r="AF7900"/>
  <c r="H7901"/>
  <c r="AC7901"/>
  <c r="AD7901" s="1"/>
  <c r="AE7901"/>
  <c r="AF7901"/>
  <c r="H7902"/>
  <c r="AC7902"/>
  <c r="AD7902" s="1"/>
  <c r="AE7902"/>
  <c r="AF7902"/>
  <c r="H7903"/>
  <c r="AC7903"/>
  <c r="AD7903" s="1"/>
  <c r="AE7903"/>
  <c r="AF7903"/>
  <c r="H7904"/>
  <c r="AC7904"/>
  <c r="AD7904" s="1"/>
  <c r="AE7904"/>
  <c r="AF7904"/>
  <c r="H7905"/>
  <c r="AC7905"/>
  <c r="AD7905" s="1"/>
  <c r="AE7905"/>
  <c r="AF7905"/>
  <c r="H7906"/>
  <c r="AC7906"/>
  <c r="AD7906" s="1"/>
  <c r="AE7906"/>
  <c r="AF7906"/>
  <c r="H7907"/>
  <c r="AC7907"/>
  <c r="AD7907" s="1"/>
  <c r="AE7907"/>
  <c r="AF7907"/>
  <c r="AC7908"/>
  <c r="AD7908" s="1"/>
  <c r="AE7908"/>
  <c r="AF7908"/>
  <c r="F2046"/>
  <c r="H2046"/>
  <c r="AC2046"/>
  <c r="AD2046" s="1"/>
  <c r="AE2046"/>
  <c r="AF2046"/>
  <c r="F2047"/>
  <c r="H2047"/>
  <c r="AC2047"/>
  <c r="AD2047" s="1"/>
  <c r="AE2047"/>
  <c r="AF2047"/>
  <c r="F2048"/>
  <c r="H2048"/>
  <c r="AC2048"/>
  <c r="AD2048" s="1"/>
  <c r="AE2048"/>
  <c r="AF2048"/>
  <c r="F2049"/>
  <c r="H2049"/>
  <c r="AC2049"/>
  <c r="AD2049" s="1"/>
  <c r="AE2049"/>
  <c r="AF2049"/>
  <c r="F2050"/>
  <c r="H2050"/>
  <c r="AC2050"/>
  <c r="AD2050" s="1"/>
  <c r="AE2050"/>
  <c r="AF2050"/>
  <c r="F2051"/>
  <c r="H2051"/>
  <c r="AC2051"/>
  <c r="AD2051" s="1"/>
  <c r="AE2051"/>
  <c r="AF2051"/>
  <c r="F2052"/>
  <c r="H2052"/>
  <c r="AC2052"/>
  <c r="AD2052" s="1"/>
  <c r="AE2052"/>
  <c r="AF2052"/>
  <c r="F2053"/>
  <c r="H2053"/>
  <c r="AC2053"/>
  <c r="AD2053" s="1"/>
  <c r="AE2053"/>
  <c r="AF2053"/>
  <c r="F2054"/>
  <c r="H2054"/>
  <c r="AC2054"/>
  <c r="AD2054" s="1"/>
  <c r="AE2054"/>
  <c r="AF2054"/>
  <c r="F2055"/>
  <c r="H2055"/>
  <c r="AC2055"/>
  <c r="AD2055" s="1"/>
  <c r="AE2055"/>
  <c r="AF2055"/>
  <c r="AC2056"/>
  <c r="AD2056" s="1"/>
  <c r="AE2056"/>
  <c r="AF2056"/>
  <c r="AC2057"/>
  <c r="AD2057" s="1"/>
  <c r="AE2057"/>
  <c r="AF2057"/>
  <c r="AC2058"/>
  <c r="AD2058" s="1"/>
  <c r="AE2058"/>
  <c r="AF2058"/>
  <c r="F2060"/>
  <c r="H2060"/>
  <c r="AC2060"/>
  <c r="AD2060" s="1"/>
  <c r="AE2060"/>
  <c r="AF2060"/>
  <c r="F2061"/>
  <c r="H2061"/>
  <c r="AC2061"/>
  <c r="AD2061" s="1"/>
  <c r="AE2061"/>
  <c r="AF2061"/>
  <c r="F2062"/>
  <c r="H2062"/>
  <c r="AC2062"/>
  <c r="AD2062" s="1"/>
  <c r="AE2062"/>
  <c r="AF2062"/>
  <c r="F2063"/>
  <c r="H2063"/>
  <c r="AC2063"/>
  <c r="AD2063" s="1"/>
  <c r="AF2063"/>
  <c r="F2064"/>
  <c r="H2064"/>
  <c r="AC2064"/>
  <c r="AD2064" s="1"/>
  <c r="AF2064"/>
  <c r="F2065"/>
  <c r="H2065"/>
  <c r="AC2065"/>
  <c r="AD2065" s="1"/>
  <c r="AF2065"/>
  <c r="F2066"/>
  <c r="H2066"/>
  <c r="AC2066"/>
  <c r="AD2066" s="1"/>
  <c r="AF2066"/>
  <c r="F2067"/>
  <c r="H2067"/>
  <c r="AC2067"/>
  <c r="AD2067" s="1"/>
  <c r="AF2067"/>
  <c r="F2068"/>
  <c r="H2068"/>
  <c r="AC2068"/>
  <c r="AD2068" s="1"/>
  <c r="AF2068"/>
  <c r="F2069"/>
  <c r="H2069"/>
  <c r="AC2069"/>
  <c r="AD2069" s="1"/>
  <c r="AF2069"/>
  <c r="F2070"/>
  <c r="H2070"/>
  <c r="AC2070"/>
  <c r="AD2070" s="1"/>
  <c r="AF2070"/>
  <c r="F2071"/>
  <c r="H2071"/>
  <c r="AC2071"/>
  <c r="AD2071" s="1"/>
  <c r="AF2071"/>
  <c r="F2072"/>
  <c r="H2072"/>
  <c r="AC2072"/>
  <c r="AD2072" s="1"/>
  <c r="AF2072"/>
  <c r="F2073"/>
  <c r="H2073"/>
  <c r="AC2073"/>
  <c r="AD2073" s="1"/>
  <c r="AF2073"/>
  <c r="F2074"/>
  <c r="H2074"/>
  <c r="AC2074"/>
  <c r="AD2074" s="1"/>
  <c r="AE2074"/>
  <c r="AF2074"/>
  <c r="F2075"/>
  <c r="H2075"/>
  <c r="AC2075"/>
  <c r="AD2075" s="1"/>
  <c r="AE2075"/>
  <c r="AF2075"/>
  <c r="F2076"/>
  <c r="H2076"/>
  <c r="AC2076"/>
  <c r="AD2076" s="1"/>
  <c r="AE2076"/>
  <c r="AF2076"/>
  <c r="F2077"/>
  <c r="H2077"/>
  <c r="AC2077"/>
  <c r="AD2077" s="1"/>
  <c r="AE2077"/>
  <c r="AF2077"/>
  <c r="H2078"/>
  <c r="AC2078"/>
  <c r="AD2078" s="1"/>
  <c r="AF2078"/>
  <c r="H2079"/>
  <c r="AC2079"/>
  <c r="AD2079" s="1"/>
  <c r="AF2079"/>
  <c r="H2080"/>
  <c r="AC2080"/>
  <c r="AD2080" s="1"/>
  <c r="AF2080"/>
  <c r="H2081"/>
  <c r="AC2081"/>
  <c r="AD2081" s="1"/>
  <c r="AF2081"/>
  <c r="H2082"/>
  <c r="AC2082"/>
  <c r="AD2082" s="1"/>
  <c r="AF2082"/>
  <c r="H2083"/>
  <c r="AC2083"/>
  <c r="AD2083" s="1"/>
  <c r="AF2083"/>
  <c r="H2084"/>
  <c r="AC2084"/>
  <c r="AD2084" s="1"/>
  <c r="AF2084"/>
  <c r="H2085"/>
  <c r="AC2085"/>
  <c r="AD2085" s="1"/>
  <c r="AF2085"/>
  <c r="H2086"/>
  <c r="AC2086"/>
  <c r="AD2086" s="1"/>
  <c r="AF2086"/>
  <c r="F2087"/>
  <c r="H2087"/>
  <c r="AC2087"/>
  <c r="AD2087" s="1"/>
  <c r="AE2087"/>
  <c r="AF2087"/>
  <c r="H2088"/>
  <c r="AC2088"/>
  <c r="AD2088" s="1"/>
  <c r="AE2088"/>
  <c r="AF2088"/>
  <c r="H2089"/>
  <c r="AC2089"/>
  <c r="AD2089" s="1"/>
  <c r="AE2089"/>
  <c r="AF2089"/>
  <c r="F2090"/>
  <c r="H2090"/>
  <c r="AC2090"/>
  <c r="AD2090" s="1"/>
  <c r="AE2090"/>
  <c r="AF2090"/>
  <c r="F2091"/>
  <c r="H2091"/>
  <c r="AC2091"/>
  <c r="AD2091" s="1"/>
  <c r="AE2091"/>
  <c r="AF2091"/>
  <c r="F2092"/>
  <c r="H2092"/>
  <c r="AC2092"/>
  <c r="AD2092" s="1"/>
  <c r="AE2092"/>
  <c r="AF2092"/>
  <c r="H2093"/>
  <c r="AC2093"/>
  <c r="AD2093" s="1"/>
  <c r="AE2093"/>
  <c r="AF2093"/>
  <c r="F2095"/>
  <c r="H2095"/>
  <c r="AC2095"/>
  <c r="AD2095" s="1"/>
  <c r="AE2095"/>
  <c r="AF2095"/>
  <c r="F2098"/>
  <c r="H2098"/>
  <c r="AC2098"/>
  <c r="AD2098" s="1"/>
  <c r="AF2098"/>
  <c r="F2099"/>
  <c r="H2099"/>
  <c r="AC2099"/>
  <c r="AD2099" s="1"/>
  <c r="AF2099"/>
  <c r="F2100"/>
  <c r="H2100"/>
  <c r="AC2100"/>
  <c r="AD2100" s="1"/>
  <c r="AF2100"/>
  <c r="F2101"/>
  <c r="H2101"/>
  <c r="AC2101"/>
  <c r="AD2101" s="1"/>
  <c r="AF2101"/>
  <c r="F2102"/>
  <c r="H2102"/>
  <c r="AC2102"/>
  <c r="AD2102" s="1"/>
  <c r="AF2102"/>
  <c r="F2103"/>
  <c r="H2103"/>
  <c r="AC2103"/>
  <c r="AD2103" s="1"/>
  <c r="AE2103"/>
  <c r="AF2103"/>
  <c r="F2104"/>
  <c r="H2104"/>
  <c r="AC2104"/>
  <c r="AD2104" s="1"/>
  <c r="AE2104"/>
  <c r="AF2104"/>
  <c r="F2105"/>
  <c r="H2105"/>
  <c r="AC2105"/>
  <c r="AD2105" s="1"/>
  <c r="AE2105"/>
  <c r="AF2105"/>
  <c r="F2106"/>
  <c r="H2106"/>
  <c r="AC2106"/>
  <c r="AD2106" s="1"/>
  <c r="AE2106"/>
  <c r="AF2106"/>
  <c r="F2107"/>
  <c r="H2107"/>
  <c r="AC2107"/>
  <c r="AD2107" s="1"/>
  <c r="AE2107"/>
  <c r="AF2107"/>
  <c r="F2108"/>
  <c r="H2108"/>
  <c r="AC2108"/>
  <c r="AF2108"/>
  <c r="F2109"/>
  <c r="H2109"/>
  <c r="AC2109"/>
  <c r="AD2109" s="1"/>
  <c r="AE2109"/>
  <c r="AF2109"/>
  <c r="H2110"/>
  <c r="AC2110"/>
  <c r="AD2110" s="1"/>
  <c r="AE2110"/>
  <c r="AF2110"/>
  <c r="H2111"/>
  <c r="AC2111"/>
  <c r="AD2111" s="1"/>
  <c r="AE2111"/>
  <c r="AF2111"/>
  <c r="H2112"/>
  <c r="AC2112"/>
  <c r="AD2112" s="1"/>
  <c r="AE2112"/>
  <c r="AF2112"/>
  <c r="H2113"/>
  <c r="AC2113"/>
  <c r="AD2113" s="1"/>
  <c r="AE2113"/>
  <c r="AF2113"/>
  <c r="H2114"/>
  <c r="AC2114"/>
  <c r="AD2114" s="1"/>
  <c r="AE2114"/>
  <c r="AF2114"/>
  <c r="H2115"/>
  <c r="AC2115"/>
  <c r="AD2115" s="1"/>
  <c r="AE2115"/>
  <c r="AF2115"/>
  <c r="F2119"/>
  <c r="H2119"/>
  <c r="AC2119"/>
  <c r="AD2119" s="1"/>
  <c r="AE2119"/>
  <c r="AF2119"/>
  <c r="F2120"/>
  <c r="H2120"/>
  <c r="AC2120"/>
  <c r="AD2120" s="1"/>
  <c r="AE2120"/>
  <c r="AF2120"/>
  <c r="F2121"/>
  <c r="H2121"/>
  <c r="AC2121"/>
  <c r="AD2121" s="1"/>
  <c r="AE2121"/>
  <c r="AF2121"/>
  <c r="F2122"/>
  <c r="AC2122"/>
  <c r="AD2122" s="1"/>
  <c r="AE2122"/>
  <c r="AF2122"/>
  <c r="F2123"/>
  <c r="H2123"/>
  <c r="AC2123"/>
  <c r="AD2123" s="1"/>
  <c r="AE2123"/>
  <c r="AF2123"/>
  <c r="F2124"/>
  <c r="H2124"/>
  <c r="AC2124"/>
  <c r="AD2124" s="1"/>
  <c r="AE2124"/>
  <c r="AF2124"/>
  <c r="H2127"/>
  <c r="AC2127"/>
  <c r="AD2127" s="1"/>
  <c r="AE2127"/>
  <c r="AF2127"/>
  <c r="H2128"/>
  <c r="AC2128"/>
  <c r="AD2128" s="1"/>
  <c r="AE2128"/>
  <c r="AF2128"/>
  <c r="H2129"/>
  <c r="AC2129"/>
  <c r="AD2129" s="1"/>
  <c r="AE2129"/>
  <c r="AF2129"/>
  <c r="H2130"/>
  <c r="AC2130"/>
  <c r="AD2130" s="1"/>
  <c r="AE2130"/>
  <c r="AF2130"/>
  <c r="H2131"/>
  <c r="AC2131"/>
  <c r="AD2131" s="1"/>
  <c r="AE2131"/>
  <c r="AF2131"/>
  <c r="H2132"/>
  <c r="AC2132"/>
  <c r="AD2132" s="1"/>
  <c r="AE2132"/>
  <c r="AF2132"/>
  <c r="H2133"/>
  <c r="AC2133"/>
  <c r="AD2133" s="1"/>
  <c r="AE2133"/>
  <c r="AF2133"/>
  <c r="H2134"/>
  <c r="AC2134"/>
  <c r="AD2134" s="1"/>
  <c r="AE2134"/>
  <c r="AF2134"/>
  <c r="H2135"/>
  <c r="AC2135"/>
  <c r="AD2135" s="1"/>
  <c r="AE2135"/>
  <c r="AF2135"/>
  <c r="H2136"/>
  <c r="AC2136"/>
  <c r="AD2136" s="1"/>
  <c r="AE2136"/>
  <c r="AF2136"/>
  <c r="H2137"/>
  <c r="AC2137"/>
  <c r="AD2137" s="1"/>
  <c r="AE2137"/>
  <c r="AF2137"/>
  <c r="H2138"/>
  <c r="AC2138"/>
  <c r="AD2138" s="1"/>
  <c r="AE2138"/>
  <c r="AF2138"/>
  <c r="H2139"/>
  <c r="AC2139"/>
  <c r="AD2139" s="1"/>
  <c r="AE2139"/>
  <c r="AF2139"/>
  <c r="H2140"/>
  <c r="AC2140"/>
  <c r="AD2140" s="1"/>
  <c r="AE2140"/>
  <c r="AF2140"/>
  <c r="H2141"/>
  <c r="AC2141"/>
  <c r="AD2141" s="1"/>
  <c r="AE2141"/>
  <c r="AF2141"/>
  <c r="H2142"/>
  <c r="AC2142"/>
  <c r="AD2142" s="1"/>
  <c r="AE2142"/>
  <c r="AF2142"/>
  <c r="H2143"/>
  <c r="AC2143"/>
  <c r="AD2143" s="1"/>
  <c r="AE2143"/>
  <c r="AF2143"/>
  <c r="H2144"/>
  <c r="AC2144"/>
  <c r="AD2144" s="1"/>
  <c r="AE2144"/>
  <c r="AF2144"/>
  <c r="H2145"/>
  <c r="AC2145"/>
  <c r="AD2145" s="1"/>
  <c r="AE2145"/>
  <c r="AF2145"/>
  <c r="H2146"/>
  <c r="AC2146"/>
  <c r="AD2146" s="1"/>
  <c r="AE2146"/>
  <c r="AF2146"/>
  <c r="H2147"/>
  <c r="AC2147"/>
  <c r="AD2147" s="1"/>
  <c r="AE2147"/>
  <c r="AF2147"/>
  <c r="H2148"/>
  <c r="AC2148"/>
  <c r="AD2148" s="1"/>
  <c r="AE2148"/>
  <c r="AF2148"/>
  <c r="H2149"/>
  <c r="AC2149"/>
  <c r="AD2149" s="1"/>
  <c r="AE2149"/>
  <c r="AF2149"/>
  <c r="H2150"/>
  <c r="AC2150"/>
  <c r="AD2150" s="1"/>
  <c r="AE2150"/>
  <c r="AF2150"/>
  <c r="H2151"/>
  <c r="AC2151"/>
  <c r="AD2151" s="1"/>
  <c r="AE2151"/>
  <c r="AF2151"/>
  <c r="H2152"/>
  <c r="AC2152"/>
  <c r="AD2152" s="1"/>
  <c r="AE2152"/>
  <c r="AF2152"/>
  <c r="H2153"/>
  <c r="AC2153"/>
  <c r="AD2153" s="1"/>
  <c r="AE2153"/>
  <c r="AF2153"/>
  <c r="H2154"/>
  <c r="AC2154"/>
  <c r="AD2154" s="1"/>
  <c r="AE2154"/>
  <c r="AF2154"/>
  <c r="H2155"/>
  <c r="AC2155"/>
  <c r="AD2155" s="1"/>
  <c r="AE2155"/>
  <c r="AF2155"/>
  <c r="H2156"/>
  <c r="AC2156"/>
  <c r="AD2156" s="1"/>
  <c r="AE2156"/>
  <c r="AF2156"/>
  <c r="H2157"/>
  <c r="AC2157"/>
  <c r="AD2157" s="1"/>
  <c r="AE2157"/>
  <c r="AF2157"/>
  <c r="F2161"/>
  <c r="AC2161"/>
  <c r="AD2161" s="1"/>
  <c r="AE2161"/>
  <c r="AF2161"/>
  <c r="F2162"/>
  <c r="AC2162"/>
  <c r="AD2162" s="1"/>
  <c r="AE2162"/>
  <c r="AF2162"/>
  <c r="F2163"/>
  <c r="AC2163"/>
  <c r="AD2163" s="1"/>
  <c r="AE2163"/>
  <c r="AF2163"/>
  <c r="F2164"/>
  <c r="AC2164"/>
  <c r="AD2164" s="1"/>
  <c r="AE2164"/>
  <c r="AF2164"/>
  <c r="F2165"/>
  <c r="AC2165"/>
  <c r="AD2165" s="1"/>
  <c r="AE2165"/>
  <c r="AF2165"/>
  <c r="F2166"/>
  <c r="AC2166"/>
  <c r="AD2166" s="1"/>
  <c r="AE2166"/>
  <c r="AF2166"/>
  <c r="F2167"/>
  <c r="AC2167"/>
  <c r="AD2167" s="1"/>
  <c r="AE2167"/>
  <c r="AF2167"/>
  <c r="F2168"/>
  <c r="AC2168"/>
  <c r="AD2168" s="1"/>
  <c r="AE2168"/>
  <c r="AF2168"/>
  <c r="H2169"/>
  <c r="AC2169"/>
  <c r="AD2169" s="1"/>
  <c r="AE2169"/>
  <c r="AF2169"/>
  <c r="H2170"/>
  <c r="AC2170"/>
  <c r="AD2170" s="1"/>
  <c r="AE2170"/>
  <c r="AF2170"/>
  <c r="H2171"/>
  <c r="AC2171"/>
  <c r="AD2171" s="1"/>
  <c r="AE2171"/>
  <c r="AF2171"/>
  <c r="H2172"/>
  <c r="AC2172"/>
  <c r="AD2172" s="1"/>
  <c r="AE2172"/>
  <c r="AF2172"/>
  <c r="H2173"/>
  <c r="AC2173"/>
  <c r="AD2173" s="1"/>
  <c r="AE2173"/>
  <c r="AF2173"/>
  <c r="F2174"/>
  <c r="AC2174"/>
  <c r="AD2174" s="1"/>
  <c r="AE2174"/>
  <c r="AF2174"/>
  <c r="F2175"/>
  <c r="AC2175"/>
  <c r="AD2175" s="1"/>
  <c r="AE2175"/>
  <c r="AF2175"/>
  <c r="F2176"/>
  <c r="AC2176"/>
  <c r="AD2176" s="1"/>
  <c r="AE2176"/>
  <c r="AF2176"/>
  <c r="F2177"/>
  <c r="AC2177"/>
  <c r="AD2177" s="1"/>
  <c r="AE2177"/>
  <c r="AF2177"/>
  <c r="F2178"/>
  <c r="AC2178"/>
  <c r="AD2178" s="1"/>
  <c r="AE2178"/>
  <c r="AF2178"/>
  <c r="F2179"/>
  <c r="AC2179"/>
  <c r="AD2179" s="1"/>
  <c r="AE2179"/>
  <c r="AF2179"/>
  <c r="F2180"/>
  <c r="AC2180"/>
  <c r="AD2180" s="1"/>
  <c r="AE2180"/>
  <c r="AF2180"/>
  <c r="F2181"/>
  <c r="AC2181"/>
  <c r="AD2181" s="1"/>
  <c r="AE2181"/>
  <c r="AF2181"/>
  <c r="F2182"/>
  <c r="AC2182"/>
  <c r="AD2182" s="1"/>
  <c r="AE2182"/>
  <c r="AF2182"/>
  <c r="F2183"/>
  <c r="AC2183"/>
  <c r="AD2183" s="1"/>
  <c r="AE2183"/>
  <c r="AF2183"/>
  <c r="F2184"/>
  <c r="AC2184"/>
  <c r="AD2184" s="1"/>
  <c r="AE2184"/>
  <c r="AF2184"/>
  <c r="F2185"/>
  <c r="AC2185"/>
  <c r="AD2185" s="1"/>
  <c r="AE2185"/>
  <c r="AF2185"/>
  <c r="H2186"/>
  <c r="AC2186"/>
  <c r="AD2186" s="1"/>
  <c r="AE2186"/>
  <c r="AF2186"/>
  <c r="F2187"/>
  <c r="AC2187"/>
  <c r="AD2187" s="1"/>
  <c r="AE2187"/>
  <c r="AF2187"/>
  <c r="F2188"/>
  <c r="AC2188"/>
  <c r="AD2188" s="1"/>
  <c r="AE2188"/>
  <c r="AF2188"/>
  <c r="F2189"/>
  <c r="AC2189"/>
  <c r="AD2189" s="1"/>
  <c r="AE2189"/>
  <c r="AF2189"/>
  <c r="F2190"/>
  <c r="AC2190"/>
  <c r="AD2190" s="1"/>
  <c r="AE2190"/>
  <c r="AF2190"/>
  <c r="F2191"/>
  <c r="AC2191"/>
  <c r="AD2191" s="1"/>
  <c r="AE2191"/>
  <c r="AF2191"/>
  <c r="F2192"/>
  <c r="AC2192"/>
  <c r="AD2192" s="1"/>
  <c r="AE2192"/>
  <c r="AF2192"/>
  <c r="F2193"/>
  <c r="AC2193"/>
  <c r="AD2193" s="1"/>
  <c r="AE2193"/>
  <c r="AF2193"/>
  <c r="F2194"/>
  <c r="AC2194"/>
  <c r="AD2194" s="1"/>
  <c r="AE2194"/>
  <c r="AF2194"/>
  <c r="F2195"/>
  <c r="AC2195"/>
  <c r="AD2195" s="1"/>
  <c r="AE2195"/>
  <c r="AF2195"/>
  <c r="F2196"/>
  <c r="AC2196"/>
  <c r="AD2196" s="1"/>
  <c r="AE2196"/>
  <c r="AF2196"/>
  <c r="H2197"/>
  <c r="AC2197"/>
  <c r="AD2197" s="1"/>
  <c r="AE2197"/>
  <c r="AF2197"/>
  <c r="H2198"/>
  <c r="AC2198"/>
  <c r="AD2198" s="1"/>
  <c r="AE2198"/>
  <c r="AF2198"/>
  <c r="H2199"/>
  <c r="AC2199"/>
  <c r="AD2199" s="1"/>
  <c r="AE2199"/>
  <c r="AF2199"/>
  <c r="H2200"/>
  <c r="AC2200"/>
  <c r="AD2200" s="1"/>
  <c r="AE2200"/>
  <c r="AF2200"/>
  <c r="H2201"/>
  <c r="AC2201"/>
  <c r="AD2201" s="1"/>
  <c r="AE2201"/>
  <c r="AF2201"/>
  <c r="F2202"/>
  <c r="AC2202"/>
  <c r="AD2202" s="1"/>
  <c r="AE2202"/>
  <c r="AF2202"/>
  <c r="F2203"/>
  <c r="AC2203"/>
  <c r="AD2203" s="1"/>
  <c r="AE2203"/>
  <c r="AF2203"/>
  <c r="H2204"/>
  <c r="AC2204"/>
  <c r="AD2204" s="1"/>
  <c r="AE2204"/>
  <c r="AF2204"/>
  <c r="H2205"/>
  <c r="AC2205"/>
  <c r="AD2205" s="1"/>
  <c r="AE2205"/>
  <c r="AF2205"/>
  <c r="H2206"/>
  <c r="AC2206"/>
  <c r="AD2206" s="1"/>
  <c r="AE2206"/>
  <c r="AF2206"/>
  <c r="F2207"/>
  <c r="AC2207"/>
  <c r="AD2207" s="1"/>
  <c r="AE2207"/>
  <c r="AF2207"/>
  <c r="F2208"/>
  <c r="AC2208"/>
  <c r="AD2208" s="1"/>
  <c r="AE2208"/>
  <c r="AF2208"/>
  <c r="F2209"/>
  <c r="AC2209"/>
  <c r="AD2209" s="1"/>
  <c r="AE2209"/>
  <c r="AF2209"/>
  <c r="F2210"/>
  <c r="AC2210"/>
  <c r="AD2210" s="1"/>
  <c r="AE2210"/>
  <c r="AF2210"/>
  <c r="F2211"/>
  <c r="AC2211"/>
  <c r="AD2211" s="1"/>
  <c r="AE2211"/>
  <c r="AF2211"/>
  <c r="F2212"/>
  <c r="AC2212"/>
  <c r="AD2212" s="1"/>
  <c r="AE2212"/>
  <c r="AF2212"/>
  <c r="H2213"/>
  <c r="AC2213"/>
  <c r="AD2213" s="1"/>
  <c r="AE2213"/>
  <c r="AF2213"/>
  <c r="F2214"/>
  <c r="AC2214"/>
  <c r="AD2214" s="1"/>
  <c r="AE2214"/>
  <c r="AF2214"/>
  <c r="F2215"/>
  <c r="AC2215"/>
  <c r="AD2215" s="1"/>
  <c r="AE2215"/>
  <c r="AF2215"/>
  <c r="F2216"/>
  <c r="AC2216"/>
  <c r="AD2216" s="1"/>
  <c r="AE2216"/>
  <c r="AF2216"/>
  <c r="F2217"/>
  <c r="AC2217"/>
  <c r="AD2217" s="1"/>
  <c r="AE2217"/>
  <c r="AF2217"/>
  <c r="F2218"/>
  <c r="AC2218"/>
  <c r="AD2218" s="1"/>
  <c r="AE2218"/>
  <c r="AF2218"/>
  <c r="F2219"/>
  <c r="AC2219"/>
  <c r="AD2219" s="1"/>
  <c r="AE2219"/>
  <c r="AF2219"/>
  <c r="F2220"/>
  <c r="AC2220"/>
  <c r="AD2220" s="1"/>
  <c r="AE2220"/>
  <c r="AF2220"/>
  <c r="F2221"/>
  <c r="AC2221"/>
  <c r="AD2221" s="1"/>
  <c r="AE2221"/>
  <c r="AF2221"/>
  <c r="H2222"/>
  <c r="AC2222"/>
  <c r="AD2222" s="1"/>
  <c r="AE2222"/>
  <c r="AF2222"/>
  <c r="F2223"/>
  <c r="AC2223"/>
  <c r="AD2223" s="1"/>
  <c r="AE2223"/>
  <c r="AF2223"/>
  <c r="F2224"/>
  <c r="AC2224"/>
  <c r="AD2224" s="1"/>
  <c r="AE2224"/>
  <c r="AF2224"/>
  <c r="F2225"/>
  <c r="AC2225"/>
  <c r="AD2225" s="1"/>
  <c r="AE2225"/>
  <c r="AF2225"/>
  <c r="F2228"/>
  <c r="AC2228"/>
  <c r="AD2228" s="1"/>
  <c r="AE2228"/>
  <c r="AF2228"/>
  <c r="AC2229"/>
  <c r="AD2229" s="1"/>
  <c r="AE2229"/>
  <c r="AF2229"/>
  <c r="AC2230"/>
  <c r="AD2230" s="1"/>
  <c r="AE2230"/>
  <c r="AF2230"/>
  <c r="AC2231"/>
  <c r="AD2231" s="1"/>
  <c r="AE2231"/>
  <c r="AF2231"/>
  <c r="AC2232"/>
  <c r="AD2232" s="1"/>
  <c r="AE2232"/>
  <c r="AF2232"/>
  <c r="F2234"/>
  <c r="AC2234"/>
  <c r="AD2234" s="1"/>
  <c r="AE2234"/>
  <c r="AF2234"/>
  <c r="F2237"/>
  <c r="AC2237"/>
  <c r="AD2237" s="1"/>
  <c r="AE2237"/>
  <c r="AF2237"/>
  <c r="AC2238"/>
  <c r="AD2238" s="1"/>
  <c r="AE2238"/>
  <c r="AF2238"/>
  <c r="H2239"/>
  <c r="AC2239"/>
  <c r="AD2239" s="1"/>
  <c r="AE2239"/>
  <c r="AF2239"/>
  <c r="H2240"/>
  <c r="AC2240"/>
  <c r="AD2240" s="1"/>
  <c r="AE2240"/>
  <c r="AF2240"/>
  <c r="F2241"/>
  <c r="AC2241"/>
  <c r="AD2241" s="1"/>
  <c r="AE2241"/>
  <c r="AF2241"/>
  <c r="F2242"/>
  <c r="AC2242"/>
  <c r="AD2242" s="1"/>
  <c r="AE2242"/>
  <c r="AF2242"/>
  <c r="F2243"/>
  <c r="AC2243"/>
  <c r="AD2243" s="1"/>
  <c r="AE2243"/>
  <c r="AF2243"/>
  <c r="F2244"/>
  <c r="AC2244"/>
  <c r="AD2244" s="1"/>
  <c r="AE2244"/>
  <c r="AF2244"/>
  <c r="F2245"/>
  <c r="AC2245"/>
  <c r="AD2245" s="1"/>
  <c r="AE2245"/>
  <c r="AF2245"/>
  <c r="H2246"/>
  <c r="AC2246"/>
  <c r="AD2246" s="1"/>
  <c r="AE2246"/>
  <c r="AF2246"/>
  <c r="H2247"/>
  <c r="AC2247"/>
  <c r="AD2247" s="1"/>
  <c r="AE2247"/>
  <c r="AF2247"/>
  <c r="AC2248"/>
  <c r="AD2248" s="1"/>
  <c r="AE2248"/>
  <c r="AF2248"/>
  <c r="H2249"/>
  <c r="AC2249"/>
  <c r="AD2249" s="1"/>
  <c r="AE2249"/>
  <c r="AF2249"/>
  <c r="H2250"/>
  <c r="AC2250"/>
  <c r="AD2250" s="1"/>
  <c r="AE2250"/>
  <c r="AF2250"/>
  <c r="F2251"/>
  <c r="AC2251"/>
  <c r="AD2251" s="1"/>
  <c r="AE2251"/>
  <c r="AF2251"/>
  <c r="F2252"/>
  <c r="AC2252"/>
  <c r="AD2252" s="1"/>
  <c r="AE2252"/>
  <c r="AF2252"/>
  <c r="AC2255"/>
  <c r="AD2255" s="1"/>
  <c r="AE2255"/>
  <c r="AF2255"/>
  <c r="AC2256"/>
  <c r="AD2256" s="1"/>
  <c r="AE2256"/>
  <c r="AF2256"/>
  <c r="AC2257"/>
  <c r="AD2257" s="1"/>
  <c r="AE2257"/>
  <c r="AF2257"/>
  <c r="F2258"/>
  <c r="H2258"/>
  <c r="AC2258"/>
  <c r="AD2258" s="1"/>
  <c r="AE2258"/>
  <c r="AF2258"/>
  <c r="H2259"/>
  <c r="AC2259"/>
  <c r="AD2259" s="1"/>
  <c r="AE2259"/>
  <c r="AF2259"/>
  <c r="F2260"/>
  <c r="AC2260"/>
  <c r="AD2260" s="1"/>
  <c r="AE2260"/>
  <c r="AF2260"/>
  <c r="F2262"/>
  <c r="AC2262"/>
  <c r="AD2262" s="1"/>
  <c r="AE2262"/>
  <c r="AF2262"/>
  <c r="F2264"/>
  <c r="H2264"/>
  <c r="AC2264"/>
  <c r="AD2264" s="1"/>
  <c r="AE2264"/>
  <c r="AF2264"/>
  <c r="F2265"/>
  <c r="H2265"/>
  <c r="AC2265"/>
  <c r="AD2265" s="1"/>
  <c r="AE2265"/>
  <c r="AF2265"/>
  <c r="F2266"/>
  <c r="H2266"/>
  <c r="AC2266"/>
  <c r="AD2266" s="1"/>
  <c r="AE2266"/>
  <c r="AF2266"/>
  <c r="F2267"/>
  <c r="H2267"/>
  <c r="AC2267"/>
  <c r="AD2267" s="1"/>
  <c r="AE2267"/>
  <c r="AF2267"/>
  <c r="F2268"/>
  <c r="H2268"/>
  <c r="AC2268"/>
  <c r="AD2268" s="1"/>
  <c r="AE2268"/>
  <c r="AF2268"/>
  <c r="F2270"/>
  <c r="AC2270"/>
  <c r="AD2270" s="1"/>
  <c r="AE2270"/>
  <c r="AF2270"/>
  <c r="F2271"/>
  <c r="AC2271"/>
  <c r="AD2271" s="1"/>
  <c r="AE2271"/>
  <c r="AF2271"/>
  <c r="F2272"/>
  <c r="AC2272"/>
  <c r="AD2272" s="1"/>
  <c r="AE2272"/>
  <c r="AF2272"/>
  <c r="F2273"/>
  <c r="AC2273"/>
  <c r="AD2273" s="1"/>
  <c r="AE2273"/>
  <c r="AF2273"/>
  <c r="F2275"/>
  <c r="AC2275"/>
  <c r="AD2275" s="1"/>
  <c r="AE2275"/>
  <c r="AF2275"/>
  <c r="F2276"/>
  <c r="AC2276"/>
  <c r="AD2276" s="1"/>
  <c r="AE2276"/>
  <c r="AF2276"/>
  <c r="F2278"/>
  <c r="AC2278"/>
  <c r="AD2278" s="1"/>
  <c r="AE2278"/>
  <c r="AF2278"/>
  <c r="F2279"/>
  <c r="AC2279"/>
  <c r="AD2279" s="1"/>
  <c r="AE2279"/>
  <c r="AF2279"/>
  <c r="F2281"/>
  <c r="AC2281"/>
  <c r="AD2281" s="1"/>
  <c r="AE2281"/>
  <c r="AF2281"/>
  <c r="F2282"/>
  <c r="AC2282"/>
  <c r="AD2282" s="1"/>
  <c r="AE2282"/>
  <c r="AF2282"/>
  <c r="F2283"/>
  <c r="AC2283"/>
  <c r="AD2283" s="1"/>
  <c r="AE2283"/>
  <c r="AF2283"/>
  <c r="F2284"/>
  <c r="AC2284"/>
  <c r="AD2284" s="1"/>
  <c r="AE2284"/>
  <c r="AF2284"/>
  <c r="F2286"/>
  <c r="AC2286"/>
  <c r="AD2286" s="1"/>
  <c r="AE2286"/>
  <c r="AF2286"/>
  <c r="F2288"/>
  <c r="H2288"/>
  <c r="AC2288"/>
  <c r="AD2288" s="1"/>
  <c r="AE2288"/>
  <c r="AF2288"/>
  <c r="F2289"/>
  <c r="AC2289"/>
  <c r="AD2289" s="1"/>
  <c r="AE2289"/>
  <c r="AF2289"/>
  <c r="F2290"/>
  <c r="H2290"/>
  <c r="AC2290"/>
  <c r="AD2290" s="1"/>
  <c r="AE2290"/>
  <c r="AF2290"/>
  <c r="F2291"/>
  <c r="AC2291"/>
  <c r="AD2291" s="1"/>
  <c r="AE2291"/>
  <c r="AF2291"/>
  <c r="F2293"/>
  <c r="AC2293"/>
  <c r="AD2293" s="1"/>
  <c r="AE2293"/>
  <c r="AF2293"/>
  <c r="F2296"/>
  <c r="AC2296"/>
  <c r="AD2296" s="1"/>
  <c r="AE2296"/>
  <c r="AF2296"/>
  <c r="F2298"/>
  <c r="AC2298"/>
  <c r="AD2298" s="1"/>
  <c r="AE2298"/>
  <c r="AF2298"/>
  <c r="F2299"/>
  <c r="H2299"/>
  <c r="AC2299"/>
  <c r="AD2299" s="1"/>
  <c r="AE2299"/>
  <c r="AF2299"/>
  <c r="F2300"/>
  <c r="AC2300"/>
  <c r="AD2300" s="1"/>
  <c r="AE2300"/>
  <c r="AF2300"/>
  <c r="H2301"/>
  <c r="AC2301"/>
  <c r="AD2301" s="1"/>
  <c r="AE2301"/>
  <c r="AF2301"/>
  <c r="H2302"/>
  <c r="AC2302"/>
  <c r="AD2302" s="1"/>
  <c r="AE2302"/>
  <c r="AF2302"/>
  <c r="H2303"/>
  <c r="AC2303"/>
  <c r="AD2303" s="1"/>
  <c r="AE2303"/>
  <c r="AF2303"/>
  <c r="F2304"/>
  <c r="AC2304"/>
  <c r="AD2304" s="1"/>
  <c r="AE2304"/>
  <c r="AF2304"/>
  <c r="H2305"/>
  <c r="AC2305"/>
  <c r="AD2305" s="1"/>
  <c r="AE2305"/>
  <c r="AF2305"/>
  <c r="H2306"/>
  <c r="AC2306"/>
  <c r="AD2306" s="1"/>
  <c r="AE2306"/>
  <c r="AF2306"/>
  <c r="H2307"/>
  <c r="AC2307"/>
  <c r="AD2307" s="1"/>
  <c r="AE2307"/>
  <c r="AF2307"/>
  <c r="H2308"/>
  <c r="AC2308"/>
  <c r="AD2308" s="1"/>
  <c r="AE2308"/>
  <c r="AF2308"/>
  <c r="H2309"/>
  <c r="AC2309"/>
  <c r="AD2309" s="1"/>
  <c r="AE2309"/>
  <c r="AF2309"/>
  <c r="F2310"/>
  <c r="H2310"/>
  <c r="AC2310"/>
  <c r="AD2310" s="1"/>
  <c r="AE2310"/>
  <c r="AF2310"/>
  <c r="F2312"/>
  <c r="AC2312"/>
  <c r="AD2312" s="1"/>
  <c r="AE2312"/>
  <c r="AF2312"/>
  <c r="F2313"/>
  <c r="AC2313"/>
  <c r="AD2313" s="1"/>
  <c r="AE2313"/>
  <c r="AF2313"/>
  <c r="F2314"/>
  <c r="AC2314"/>
  <c r="AD2314" s="1"/>
  <c r="AE2314"/>
  <c r="AF2314"/>
  <c r="F2316"/>
  <c r="H2316"/>
  <c r="AC2316"/>
  <c r="AD2316" s="1"/>
  <c r="AE2316"/>
  <c r="AF2316"/>
  <c r="F2317"/>
  <c r="H2317"/>
  <c r="AC2317"/>
  <c r="AD2317" s="1"/>
  <c r="AE2317"/>
  <c r="AF2317"/>
  <c r="F2319"/>
  <c r="AC2319"/>
  <c r="AD2319" s="1"/>
  <c r="AE2319"/>
  <c r="AF2319"/>
  <c r="F2320"/>
  <c r="AC2320"/>
  <c r="AD2320" s="1"/>
  <c r="AE2320"/>
  <c r="AF2320"/>
  <c r="F2321"/>
  <c r="AC2321"/>
  <c r="AD2321" s="1"/>
  <c r="AE2321"/>
  <c r="AF2321"/>
  <c r="F2322"/>
  <c r="H2322"/>
  <c r="AC2322"/>
  <c r="AD2322" s="1"/>
  <c r="AE2322"/>
  <c r="AF2322"/>
  <c r="H2323"/>
  <c r="AC2323"/>
  <c r="AD2323" s="1"/>
  <c r="AE2323"/>
  <c r="AF2323"/>
  <c r="F2324"/>
  <c r="H2324"/>
  <c r="AC2324"/>
  <c r="AD2324" s="1"/>
  <c r="AE2324"/>
  <c r="AF2324"/>
  <c r="F2325"/>
  <c r="H2325"/>
  <c r="AC2325"/>
  <c r="AD2325" s="1"/>
  <c r="AE2325"/>
  <c r="AF2325"/>
  <c r="F2326"/>
  <c r="H2326"/>
  <c r="AC2326"/>
  <c r="AD2326" s="1"/>
  <c r="AE2326"/>
  <c r="AF2326"/>
  <c r="F2327"/>
  <c r="H2327"/>
  <c r="AC2327"/>
  <c r="AD2327" s="1"/>
  <c r="AE2327"/>
  <c r="AF2327"/>
  <c r="F2328"/>
  <c r="AC2328"/>
  <c r="AD2328" s="1"/>
  <c r="AE2328"/>
  <c r="AF2328"/>
  <c r="F2329"/>
  <c r="H2329"/>
  <c r="AC2329"/>
  <c r="AD2329" s="1"/>
  <c r="AE2329"/>
  <c r="AF2329"/>
  <c r="H2330"/>
  <c r="AC2330"/>
  <c r="AD2330" s="1"/>
  <c r="AE2330"/>
  <c r="AF2330"/>
  <c r="H2331"/>
  <c r="AC2331"/>
  <c r="AD2331" s="1"/>
  <c r="AE2331"/>
  <c r="AF2331"/>
  <c r="F2332"/>
  <c r="AC2332"/>
  <c r="AD2332" s="1"/>
  <c r="AE2332"/>
  <c r="AF2332"/>
  <c r="F2333"/>
  <c r="AC2333"/>
  <c r="AD2333" s="1"/>
  <c r="AE2333"/>
  <c r="AF2333"/>
  <c r="F2334"/>
  <c r="AC2334"/>
  <c r="AD2334" s="1"/>
  <c r="AE2334"/>
  <c r="AF2334"/>
  <c r="F2335"/>
  <c r="H2335"/>
  <c r="AC2335"/>
  <c r="AD2335" s="1"/>
  <c r="AE2335"/>
  <c r="AF2335"/>
  <c r="F2336"/>
  <c r="AC2336"/>
  <c r="AD2336" s="1"/>
  <c r="AE2336"/>
  <c r="AF2336"/>
  <c r="F2337"/>
  <c r="H2337"/>
  <c r="AC2337"/>
  <c r="AD2337" s="1"/>
  <c r="AE2337"/>
  <c r="AF2337"/>
  <c r="F2338"/>
  <c r="H2338"/>
  <c r="AC2338"/>
  <c r="AD2338" s="1"/>
  <c r="AE2338"/>
  <c r="AF2338"/>
  <c r="H2339"/>
  <c r="AC2339"/>
  <c r="AD2339" s="1"/>
  <c r="AE2339"/>
  <c r="AF2339"/>
  <c r="F2340"/>
  <c r="AC2340"/>
  <c r="AD2340" s="1"/>
  <c r="AE2340"/>
  <c r="AF2340"/>
  <c r="F2342"/>
  <c r="AC2342"/>
  <c r="AD2342" s="1"/>
  <c r="AE2342"/>
  <c r="AF2342"/>
  <c r="F2344"/>
  <c r="AC2344"/>
  <c r="AD2344" s="1"/>
  <c r="AE2344"/>
  <c r="AF2344"/>
  <c r="F2345"/>
  <c r="AC2345"/>
  <c r="AD2345" s="1"/>
  <c r="AE2345"/>
  <c r="AF2345"/>
  <c r="F2346"/>
  <c r="H2346"/>
  <c r="AC2346"/>
  <c r="AD2346" s="1"/>
  <c r="AE2346"/>
  <c r="AF2346"/>
  <c r="F2347"/>
  <c r="H2347"/>
  <c r="AC2347"/>
  <c r="AD2347" s="1"/>
  <c r="AE2347"/>
  <c r="AF2347"/>
  <c r="F2348"/>
  <c r="H2348"/>
  <c r="AC2348"/>
  <c r="AD2348" s="1"/>
  <c r="AE2348"/>
  <c r="AF2348"/>
  <c r="F2349"/>
  <c r="H2349"/>
  <c r="AC2349"/>
  <c r="AD2349" s="1"/>
  <c r="AE2349"/>
  <c r="AF2349"/>
  <c r="H2350"/>
  <c r="AC2350"/>
  <c r="AD2350" s="1"/>
  <c r="AE2350"/>
  <c r="AF2350"/>
  <c r="H2351"/>
  <c r="AC2351"/>
  <c r="AD2351" s="1"/>
  <c r="AE2351"/>
  <c r="AF2351"/>
  <c r="H2352"/>
  <c r="AC2352"/>
  <c r="AD2352" s="1"/>
  <c r="AE2352"/>
  <c r="AF2352"/>
  <c r="F2353"/>
  <c r="H2353"/>
  <c r="AC2353"/>
  <c r="AD2353" s="1"/>
  <c r="AE2353"/>
  <c r="AF2353"/>
  <c r="F2354"/>
  <c r="H2354"/>
  <c r="AC2354"/>
  <c r="AD2354" s="1"/>
  <c r="AE2354"/>
  <c r="AF2354"/>
  <c r="H2355"/>
  <c r="AC2355"/>
  <c r="AD2355" s="1"/>
  <c r="AE2355"/>
  <c r="AF2355"/>
  <c r="F2356"/>
  <c r="AC2356"/>
  <c r="AD2356" s="1"/>
  <c r="AE2356"/>
  <c r="AF2356"/>
  <c r="F2357"/>
  <c r="AC2357"/>
  <c r="AD2357" s="1"/>
  <c r="AE2357"/>
  <c r="AF2357"/>
  <c r="F2358"/>
  <c r="H2358"/>
  <c r="AC2358"/>
  <c r="AD2358" s="1"/>
  <c r="AE2358"/>
  <c r="AF2358"/>
  <c r="F2359"/>
  <c r="H2359"/>
  <c r="AC2359"/>
  <c r="AD2359" s="1"/>
  <c r="AE2359"/>
  <c r="AF2359"/>
  <c r="F2360"/>
  <c r="H2360"/>
  <c r="AC2360"/>
  <c r="AD2360" s="1"/>
  <c r="AE2360"/>
  <c r="AF2360"/>
  <c r="H2361"/>
  <c r="AC2361"/>
  <c r="AD2361" s="1"/>
  <c r="AE2361"/>
  <c r="AF2361"/>
  <c r="F2363"/>
  <c r="H2363"/>
  <c r="AC2363"/>
  <c r="AD2363" s="1"/>
  <c r="AE2363"/>
  <c r="AF2363"/>
  <c r="F2364"/>
  <c r="H2364"/>
  <c r="AC2364"/>
  <c r="AD2364" s="1"/>
  <c r="AE2364"/>
  <c r="AF2364"/>
  <c r="F2365"/>
  <c r="AC2365"/>
  <c r="AD2365" s="1"/>
  <c r="AE2365"/>
  <c r="AF2365"/>
  <c r="F2366"/>
  <c r="H2366"/>
  <c r="AC2366"/>
  <c r="AD2366" s="1"/>
  <c r="AE2366"/>
  <c r="AF2366"/>
  <c r="F2368"/>
  <c r="AC2368"/>
  <c r="AD2368" s="1"/>
  <c r="AE2368"/>
  <c r="AF2368"/>
  <c r="F2369"/>
  <c r="AC2369"/>
  <c r="AD2369" s="1"/>
  <c r="AE2369"/>
  <c r="AF2369"/>
  <c r="F2371"/>
  <c r="H2371"/>
  <c r="AC2371"/>
  <c r="AD2371" s="1"/>
  <c r="AE2371"/>
  <c r="AF2371"/>
  <c r="H2373"/>
  <c r="AC2373"/>
  <c r="AD2373" s="1"/>
  <c r="AE2373"/>
  <c r="AF2373"/>
  <c r="F2374"/>
  <c r="H2374"/>
  <c r="AC2374"/>
  <c r="AD2374" s="1"/>
  <c r="AE2374"/>
  <c r="AF2374"/>
  <c r="H2376"/>
  <c r="AC2376"/>
  <c r="AD2376" s="1"/>
  <c r="AE2376"/>
  <c r="AF2376"/>
  <c r="F2379"/>
  <c r="H2379"/>
  <c r="AC2379"/>
  <c r="AD2379" s="1"/>
  <c r="AE2379"/>
  <c r="AF2379"/>
  <c r="F2380"/>
  <c r="AE2380"/>
  <c r="F2381"/>
  <c r="AC2381"/>
  <c r="AD2381" s="1"/>
  <c r="AE2381"/>
  <c r="AF2381"/>
  <c r="F2382"/>
  <c r="AC2382"/>
  <c r="AD2382" s="1"/>
  <c r="AE2382"/>
  <c r="AF2382"/>
  <c r="F2383"/>
  <c r="AC2383"/>
  <c r="AD2383" s="1"/>
  <c r="AE2383"/>
  <c r="AF2383"/>
  <c r="F2384"/>
  <c r="AC2384"/>
  <c r="AD2384" s="1"/>
  <c r="AE2384"/>
  <c r="AF2384"/>
  <c r="F2385"/>
  <c r="AC2385"/>
  <c r="AD2385" s="1"/>
  <c r="AE2385"/>
  <c r="AF2385"/>
  <c r="F2386"/>
  <c r="AC2386"/>
  <c r="AD2386" s="1"/>
  <c r="AE2386"/>
  <c r="AF2386"/>
  <c r="F2387"/>
  <c r="AC2387"/>
  <c r="AD2387" s="1"/>
  <c r="AE2387"/>
  <c r="AF2387"/>
  <c r="F2388"/>
  <c r="AC2388"/>
  <c r="AD2388" s="1"/>
  <c r="AE2388"/>
  <c r="AF2388"/>
  <c r="F2389"/>
  <c r="AC2389"/>
  <c r="AD2389" s="1"/>
  <c r="AE2389"/>
  <c r="AF2389"/>
  <c r="F2390"/>
  <c r="AC2390"/>
  <c r="AD2390" s="1"/>
  <c r="AE2390"/>
  <c r="AF2390"/>
  <c r="F2391"/>
  <c r="AC2391"/>
  <c r="AD2391" s="1"/>
  <c r="AE2391"/>
  <c r="AF2391"/>
  <c r="F2392"/>
  <c r="AC2392"/>
  <c r="AD2392" s="1"/>
  <c r="AE2392"/>
  <c r="AF2392"/>
  <c r="F2393"/>
  <c r="AC2393"/>
  <c r="AD2393" s="1"/>
  <c r="AE2393"/>
  <c r="AF2393"/>
  <c r="F2394"/>
  <c r="AC2394"/>
  <c r="AD2394" s="1"/>
  <c r="AE2394"/>
  <c r="AF2394"/>
  <c r="F2395"/>
  <c r="AC2395"/>
  <c r="AD2395" s="1"/>
  <c r="AE2395"/>
  <c r="AF2395"/>
  <c r="F2396"/>
  <c r="AC2396"/>
  <c r="AD2396" s="1"/>
  <c r="AE2396"/>
  <c r="AF2396"/>
  <c r="F2397"/>
  <c r="AC2397"/>
  <c r="AD2397" s="1"/>
  <c r="AE2397"/>
  <c r="AF2397"/>
  <c r="F2398"/>
  <c r="AC2398"/>
  <c r="AD2398" s="1"/>
  <c r="AE2398"/>
  <c r="AF2398"/>
  <c r="F2399"/>
  <c r="AC2399"/>
  <c r="AD2399" s="1"/>
  <c r="AE2399"/>
  <c r="AF2399"/>
  <c r="F2400"/>
  <c r="AC2400"/>
  <c r="AD2400" s="1"/>
  <c r="AE2400"/>
  <c r="AF2400"/>
  <c r="F2401"/>
  <c r="AC2401"/>
  <c r="AD2401" s="1"/>
  <c r="AE2401"/>
  <c r="AF2401"/>
  <c r="F2402"/>
  <c r="AC2402"/>
  <c r="AD2402" s="1"/>
  <c r="AE2402"/>
  <c r="AF2402"/>
  <c r="F2403"/>
  <c r="AC2403"/>
  <c r="AD2403" s="1"/>
  <c r="AE2403"/>
  <c r="AF2403"/>
  <c r="F2404"/>
  <c r="AC2404"/>
  <c r="AD2404" s="1"/>
  <c r="AE2404"/>
  <c r="AF2404"/>
  <c r="F2405"/>
  <c r="AC2405"/>
  <c r="AD2405" s="1"/>
  <c r="AE2405"/>
  <c r="AF2405"/>
  <c r="F2406"/>
  <c r="AC2406"/>
  <c r="AD2406" s="1"/>
  <c r="AE2406"/>
  <c r="AF2406"/>
  <c r="F2407"/>
  <c r="AC2407"/>
  <c r="AD2407" s="1"/>
  <c r="AE2407"/>
  <c r="AF2407"/>
  <c r="F2408"/>
  <c r="AC2408"/>
  <c r="AD2408" s="1"/>
  <c r="AE2408"/>
  <c r="AF2408"/>
  <c r="F2409"/>
  <c r="AC2409"/>
  <c r="AD2409" s="1"/>
  <c r="AE2409"/>
  <c r="AF2409"/>
  <c r="F2410"/>
  <c r="AC2410"/>
  <c r="AD2410" s="1"/>
  <c r="AE2410"/>
  <c r="AF2410"/>
  <c r="F2411"/>
  <c r="AC2411"/>
  <c r="AD2411" s="1"/>
  <c r="AE2411"/>
  <c r="AF2411"/>
  <c r="F2412"/>
  <c r="AC2412"/>
  <c r="AD2412" s="1"/>
  <c r="AE2412"/>
  <c r="AF2412"/>
  <c r="F2413"/>
  <c r="AC2413"/>
  <c r="AD2413" s="1"/>
  <c r="AE2413"/>
  <c r="AF2413"/>
  <c r="F2414"/>
  <c r="AC2414"/>
  <c r="AD2414" s="1"/>
  <c r="AE2414"/>
  <c r="AF2414"/>
  <c r="F2415"/>
  <c r="AC2415"/>
  <c r="AD2415" s="1"/>
  <c r="AE2415"/>
  <c r="AF2415"/>
  <c r="F2416"/>
  <c r="AC2416"/>
  <c r="AD2416" s="1"/>
  <c r="AE2416"/>
  <c r="AF2416"/>
  <c r="F2417"/>
  <c r="AC2417"/>
  <c r="AD2417" s="1"/>
  <c r="AE2417"/>
  <c r="AF2417"/>
  <c r="F2418"/>
  <c r="AC2418"/>
  <c r="AD2418" s="1"/>
  <c r="AE2418"/>
  <c r="AF2418"/>
  <c r="F2419"/>
  <c r="AC2419"/>
  <c r="AD2419" s="1"/>
  <c r="AE2419"/>
  <c r="AF2419"/>
  <c r="F2420"/>
  <c r="AC2420"/>
  <c r="AD2420" s="1"/>
  <c r="AE2420"/>
  <c r="AF2420"/>
  <c r="F2421"/>
  <c r="AC2421"/>
  <c r="AD2421" s="1"/>
  <c r="AE2421"/>
  <c r="AF2421"/>
  <c r="F2422"/>
  <c r="AC2422"/>
  <c r="AD2422" s="1"/>
  <c r="AE2422"/>
  <c r="AF2422"/>
  <c r="F2423"/>
  <c r="AC2423"/>
  <c r="AD2423" s="1"/>
  <c r="AE2423"/>
  <c r="AF2423"/>
  <c r="F2424"/>
  <c r="AC2424"/>
  <c r="AD2424" s="1"/>
  <c r="AE2424"/>
  <c r="AF2424"/>
  <c r="F2425"/>
  <c r="AC2425"/>
  <c r="AD2425" s="1"/>
  <c r="AE2425"/>
  <c r="AF2425"/>
  <c r="F2426"/>
  <c r="AC2426"/>
  <c r="AD2426" s="1"/>
  <c r="AE2426"/>
  <c r="AF2426"/>
  <c r="F2427"/>
  <c r="AC2427"/>
  <c r="AD2427" s="1"/>
  <c r="AE2427"/>
  <c r="AF2427"/>
  <c r="F2428"/>
  <c r="AC2428"/>
  <c r="AD2428" s="1"/>
  <c r="AE2428"/>
  <c r="AF2428"/>
  <c r="F2429"/>
  <c r="AC2429"/>
  <c r="AD2429" s="1"/>
  <c r="AE2429"/>
  <c r="AF2429"/>
  <c r="F2430"/>
  <c r="AC2430"/>
  <c r="AD2430" s="1"/>
  <c r="AE2430"/>
  <c r="AF2430"/>
  <c r="F2432"/>
  <c r="AC2432"/>
  <c r="AD2432" s="1"/>
  <c r="AE2432"/>
  <c r="AF2432"/>
  <c r="F2433"/>
  <c r="AC2433"/>
  <c r="AD2433" s="1"/>
  <c r="AE2433"/>
  <c r="AF2433"/>
  <c r="F2434"/>
  <c r="AC2434"/>
  <c r="AD2434" s="1"/>
  <c r="AE2434"/>
  <c r="AF2434"/>
  <c r="F2435"/>
  <c r="AC2435"/>
  <c r="AD2435" s="1"/>
  <c r="AE2435"/>
  <c r="AF2435"/>
  <c r="F2436"/>
  <c r="AC2436"/>
  <c r="AD2436" s="1"/>
  <c r="AE2436"/>
  <c r="AF2436"/>
  <c r="F2437"/>
  <c r="AC2437"/>
  <c r="AD2437" s="1"/>
  <c r="AE2437"/>
  <c r="AF2437"/>
  <c r="F2438"/>
  <c r="AC2438"/>
  <c r="AF2438"/>
  <c r="F2439"/>
  <c r="AC2439"/>
  <c r="AD2439" s="1"/>
  <c r="AF2439"/>
  <c r="F2440"/>
  <c r="AC2440"/>
  <c r="AD2440" s="1"/>
  <c r="AE2440"/>
  <c r="AF2440"/>
  <c r="F2441"/>
  <c r="AC2441"/>
  <c r="AD2441" s="1"/>
  <c r="AE2441"/>
  <c r="AF2441"/>
  <c r="F2442"/>
  <c r="AC2442"/>
  <c r="AD2442" s="1"/>
  <c r="AE2442"/>
  <c r="AF2442"/>
  <c r="F2443"/>
  <c r="AC2443"/>
  <c r="AD2443" s="1"/>
  <c r="AE2443"/>
  <c r="AF2443"/>
  <c r="F2444"/>
  <c r="AC2444"/>
  <c r="AD2444" s="1"/>
  <c r="AE2444"/>
  <c r="AF2444"/>
  <c r="F2445"/>
  <c r="AC2445"/>
  <c r="AD2445" s="1"/>
  <c r="AE2445"/>
  <c r="AF2445"/>
  <c r="F2446"/>
  <c r="AC2446"/>
  <c r="AD2446" s="1"/>
  <c r="AE2446"/>
  <c r="AF2446"/>
  <c r="F2447"/>
  <c r="AC2447"/>
  <c r="AD2447" s="1"/>
  <c r="AE2447"/>
  <c r="AF2447"/>
  <c r="F2448"/>
  <c r="AC2448"/>
  <c r="AD2448" s="1"/>
  <c r="AE2448"/>
  <c r="AF2448"/>
  <c r="F2449"/>
  <c r="AC2449"/>
  <c r="AD2449" s="1"/>
  <c r="AE2449"/>
  <c r="AF2449"/>
  <c r="F2450"/>
  <c r="AC2450"/>
  <c r="AD2450" s="1"/>
  <c r="AE2450"/>
  <c r="AF2450"/>
  <c r="F2451"/>
  <c r="AC2451"/>
  <c r="AD2451" s="1"/>
  <c r="AE2451"/>
  <c r="AF2451"/>
  <c r="F2452"/>
  <c r="AC2452"/>
  <c r="AD2452" s="1"/>
  <c r="AE2452"/>
  <c r="AF2452"/>
  <c r="F2453"/>
  <c r="AC2453"/>
  <c r="AD2453" s="1"/>
  <c r="AE2453"/>
  <c r="AF2453"/>
  <c r="F2454"/>
  <c r="AC2454"/>
  <c r="AD2454" s="1"/>
  <c r="AE2454"/>
  <c r="AF2454"/>
  <c r="F2455"/>
  <c r="AC2455"/>
  <c r="AD2455" s="1"/>
  <c r="AE2455"/>
  <c r="AF2455"/>
  <c r="F2456"/>
  <c r="AC2456"/>
  <c r="AD2456" s="1"/>
  <c r="AE2456"/>
  <c r="AF2456"/>
  <c r="F2457"/>
  <c r="AC2457"/>
  <c r="AD2457" s="1"/>
  <c r="AE2457"/>
  <c r="AF2457"/>
  <c r="F2458"/>
  <c r="AC2458"/>
  <c r="AD2458" s="1"/>
  <c r="AE2458"/>
  <c r="AF2458"/>
  <c r="F2459"/>
  <c r="AC2459"/>
  <c r="AD2459" s="1"/>
  <c r="AE2459"/>
  <c r="AF2459"/>
  <c r="F2460"/>
  <c r="AC2460"/>
  <c r="AD2460" s="1"/>
  <c r="AE2460"/>
  <c r="AF2460"/>
  <c r="F2461"/>
  <c r="AC2461"/>
  <c r="AD2461" s="1"/>
  <c r="AE2461"/>
  <c r="AF2461"/>
  <c r="F2462"/>
  <c r="AC2462"/>
  <c r="AD2462" s="1"/>
  <c r="AE2462"/>
  <c r="AF2462"/>
  <c r="F2463"/>
  <c r="AC2463"/>
  <c r="AD2463" s="1"/>
  <c r="AE2463"/>
  <c r="AF2463"/>
  <c r="F2464"/>
  <c r="AC2464"/>
  <c r="AD2464" s="1"/>
  <c r="AE2464"/>
  <c r="AF2464"/>
  <c r="F2465"/>
  <c r="AC2465"/>
  <c r="AD2465" s="1"/>
  <c r="AE2465"/>
  <c r="AF2465"/>
  <c r="F2466"/>
  <c r="AC2466"/>
  <c r="AD2466" s="1"/>
  <c r="AE2466"/>
  <c r="AF2466"/>
  <c r="F2467"/>
  <c r="AC2467"/>
  <c r="AD2467" s="1"/>
  <c r="AE2467"/>
  <c r="AF2467"/>
  <c r="H2468"/>
  <c r="AC2468"/>
  <c r="AD2468" s="1"/>
  <c r="AE2468"/>
  <c r="AF2468"/>
  <c r="H2469"/>
  <c r="AC2469"/>
  <c r="AD2469" s="1"/>
  <c r="AE2469"/>
  <c r="AF2469"/>
  <c r="H2470"/>
  <c r="AC2470"/>
  <c r="AD2470" s="1"/>
  <c r="AE2470"/>
  <c r="AF2470"/>
  <c r="H2471"/>
  <c r="AC2471"/>
  <c r="AD2471" s="1"/>
  <c r="AE2471"/>
  <c r="AF2471"/>
  <c r="H2472"/>
  <c r="AC2472"/>
  <c r="AD2472" s="1"/>
  <c r="AE2472"/>
  <c r="AF2472"/>
  <c r="H2473"/>
  <c r="AC2473"/>
  <c r="AD2473" s="1"/>
  <c r="AE2473"/>
  <c r="AF2473"/>
  <c r="H2474"/>
  <c r="AC2474"/>
  <c r="AD2474" s="1"/>
  <c r="AE2474"/>
  <c r="AF2474"/>
  <c r="H2475"/>
  <c r="AC2475"/>
  <c r="AD2475" s="1"/>
  <c r="AE2475"/>
  <c r="AF2475"/>
  <c r="H2476"/>
  <c r="AC2476"/>
  <c r="AD2476" s="1"/>
  <c r="AE2476"/>
  <c r="AF2476"/>
  <c r="H2477"/>
  <c r="AC2477"/>
  <c r="AD2477" s="1"/>
  <c r="AE2477"/>
  <c r="AF2477"/>
  <c r="H2478"/>
  <c r="AC2478"/>
  <c r="AD2478" s="1"/>
  <c r="AE2478"/>
  <c r="AF2478"/>
  <c r="H2479"/>
  <c r="AC2479"/>
  <c r="AD2479" s="1"/>
  <c r="AE2479"/>
  <c r="AF2479"/>
  <c r="H2480"/>
  <c r="AC2480"/>
  <c r="AD2480" s="1"/>
  <c r="AE2480"/>
  <c r="AF2480"/>
  <c r="H2481"/>
  <c r="AC2481"/>
  <c r="AD2481" s="1"/>
  <c r="AE2481"/>
  <c r="AF2481"/>
  <c r="H2482"/>
  <c r="AC2482"/>
  <c r="AD2482" s="1"/>
  <c r="AE2482"/>
  <c r="AF2482"/>
  <c r="H2483"/>
  <c r="AC2483"/>
  <c r="AD2483" s="1"/>
  <c r="AE2483"/>
  <c r="AF2483"/>
  <c r="H2484"/>
  <c r="AC2484"/>
  <c r="AD2484" s="1"/>
  <c r="AE2484"/>
  <c r="AF2484"/>
  <c r="H2485"/>
  <c r="AC2485"/>
  <c r="AD2485" s="1"/>
  <c r="AE2485"/>
  <c r="AF2485"/>
  <c r="H2486"/>
  <c r="AC2486"/>
  <c r="AD2486" s="1"/>
  <c r="AE2486"/>
  <c r="AF2486"/>
  <c r="H2487"/>
  <c r="AC2487"/>
  <c r="AD2487" s="1"/>
  <c r="AE2487"/>
  <c r="AF2487"/>
  <c r="H2488"/>
  <c r="AC2488"/>
  <c r="AD2488" s="1"/>
  <c r="AE2488"/>
  <c r="AF2488"/>
  <c r="H2489"/>
  <c r="AC2489"/>
  <c r="AD2489" s="1"/>
  <c r="AE2489"/>
  <c r="AF2489"/>
  <c r="H2490"/>
  <c r="AC2490"/>
  <c r="AD2490" s="1"/>
  <c r="AE2490"/>
  <c r="AF2490"/>
  <c r="H2491"/>
  <c r="AC2491"/>
  <c r="AD2491" s="1"/>
  <c r="AE2491"/>
  <c r="AF2491"/>
  <c r="H2492"/>
  <c r="AC2492"/>
  <c r="AD2492" s="1"/>
  <c r="AE2492"/>
  <c r="AF2492"/>
  <c r="H2493"/>
  <c r="AC2493"/>
  <c r="AD2493" s="1"/>
  <c r="AE2493"/>
  <c r="AF2493"/>
  <c r="H2494"/>
  <c r="AC2494"/>
  <c r="AD2494" s="1"/>
  <c r="AE2494"/>
  <c r="AF2494"/>
  <c r="H2495"/>
  <c r="AC2495"/>
  <c r="AD2495" s="1"/>
  <c r="AE2495"/>
  <c r="AF2495"/>
  <c r="H2496"/>
  <c r="AC2496"/>
  <c r="AD2496" s="1"/>
  <c r="AE2496"/>
  <c r="AF2496"/>
  <c r="H2497"/>
  <c r="AC2497"/>
  <c r="AD2497" s="1"/>
  <c r="AE2497"/>
  <c r="AF2497"/>
  <c r="H2498"/>
  <c r="AC2498"/>
  <c r="AD2498" s="1"/>
  <c r="AE2498"/>
  <c r="AF2498"/>
  <c r="H2499"/>
  <c r="AC2499"/>
  <c r="AD2499" s="1"/>
  <c r="AE2499"/>
  <c r="AF2499"/>
  <c r="H2500"/>
  <c r="AC2500"/>
  <c r="AD2500" s="1"/>
  <c r="AE2500"/>
  <c r="AF2500"/>
  <c r="H2501"/>
  <c r="AC2501"/>
  <c r="AD2501" s="1"/>
  <c r="AE2501"/>
  <c r="AF2501"/>
  <c r="H2502"/>
  <c r="AC2502"/>
  <c r="AD2502" s="1"/>
  <c r="AE2502"/>
  <c r="AF2502"/>
  <c r="H2503"/>
  <c r="AC2503"/>
  <c r="AD2503" s="1"/>
  <c r="AE2503"/>
  <c r="AF2503"/>
  <c r="H2504"/>
  <c r="AC2504"/>
  <c r="AD2504" s="1"/>
  <c r="AE2504"/>
  <c r="AF2504"/>
  <c r="H2505"/>
  <c r="AC2505"/>
  <c r="AD2505" s="1"/>
  <c r="AE2505"/>
  <c r="AF2505"/>
  <c r="H2506"/>
  <c r="AC2506"/>
  <c r="AD2506" s="1"/>
  <c r="AE2506"/>
  <c r="AF2506"/>
  <c r="H2507"/>
  <c r="AC2507"/>
  <c r="AD2507" s="1"/>
  <c r="AE2507"/>
  <c r="AF2507"/>
  <c r="H2508"/>
  <c r="AC2508"/>
  <c r="AD2508" s="1"/>
  <c r="AE2508"/>
  <c r="AF2508"/>
  <c r="H2509"/>
  <c r="AC2509"/>
  <c r="AD2509" s="1"/>
  <c r="AE2509"/>
  <c r="AF2509"/>
  <c r="H2510"/>
  <c r="AC2510"/>
  <c r="AD2510" s="1"/>
  <c r="AE2510"/>
  <c r="AF2510"/>
  <c r="H2511"/>
  <c r="AC2511"/>
  <c r="AD2511" s="1"/>
  <c r="AE2511"/>
  <c r="AF2511"/>
  <c r="H2512"/>
  <c r="AC2512"/>
  <c r="AD2512" s="1"/>
  <c r="AE2512"/>
  <c r="AF2512"/>
  <c r="H2513"/>
  <c r="AC2513"/>
  <c r="AD2513" s="1"/>
  <c r="AE2513"/>
  <c r="AF2513"/>
  <c r="H2514"/>
  <c r="AC2514"/>
  <c r="AD2514" s="1"/>
  <c r="AE2514"/>
  <c r="AF2514"/>
  <c r="H2515"/>
  <c r="AC2515"/>
  <c r="AD2515" s="1"/>
  <c r="AE2515"/>
  <c r="AF2515"/>
  <c r="H2516"/>
  <c r="AC2516"/>
  <c r="AD2516" s="1"/>
  <c r="AE2516"/>
  <c r="AF2516"/>
  <c r="H2517"/>
  <c r="AC2517"/>
  <c r="AD2517" s="1"/>
  <c r="AE2517"/>
  <c r="AF2517"/>
  <c r="H2518"/>
  <c r="AC2518"/>
  <c r="AD2518" s="1"/>
  <c r="AE2518"/>
  <c r="AF2518"/>
  <c r="H2519"/>
  <c r="AC2519"/>
  <c r="AD2519" s="1"/>
  <c r="AE2519"/>
  <c r="AF2519"/>
  <c r="H2520"/>
  <c r="AC2520"/>
  <c r="AD2520" s="1"/>
  <c r="AE2520"/>
  <c r="AF2520"/>
  <c r="H2521"/>
  <c r="AC2521"/>
  <c r="AD2521" s="1"/>
  <c r="AE2521"/>
  <c r="AF2521"/>
  <c r="H2522"/>
  <c r="AC2522"/>
  <c r="AD2522" s="1"/>
  <c r="AE2522"/>
  <c r="AF2522"/>
  <c r="H2523"/>
  <c r="AC2523"/>
  <c r="AD2523" s="1"/>
  <c r="AE2523"/>
  <c r="AF2523"/>
  <c r="H2524"/>
  <c r="AC2524"/>
  <c r="AD2524" s="1"/>
  <c r="AE2524"/>
  <c r="AF2524"/>
  <c r="H2525"/>
  <c r="AC2525"/>
  <c r="AD2525" s="1"/>
  <c r="AE2525"/>
  <c r="AF2525"/>
  <c r="H2526"/>
  <c r="AC2526"/>
  <c r="AD2526" s="1"/>
  <c r="AE2526"/>
  <c r="AF2526"/>
  <c r="H2527"/>
  <c r="AC2527"/>
  <c r="AD2527" s="1"/>
  <c r="AE2527"/>
  <c r="AF2527"/>
  <c r="H2528"/>
  <c r="AC2528"/>
  <c r="AD2528" s="1"/>
  <c r="AE2528"/>
  <c r="AF2528"/>
  <c r="H2529"/>
  <c r="AC2529"/>
  <c r="AD2529" s="1"/>
  <c r="AE2529"/>
  <c r="AF2529"/>
  <c r="H2530"/>
  <c r="AC2530"/>
  <c r="AD2530" s="1"/>
  <c r="AE2530"/>
  <c r="AF2530"/>
  <c r="H2531"/>
  <c r="AC2531"/>
  <c r="AD2531" s="1"/>
  <c r="AE2531"/>
  <c r="AF2531"/>
  <c r="H2532"/>
  <c r="AC2532"/>
  <c r="AD2532" s="1"/>
  <c r="AE2532"/>
  <c r="AF2532"/>
  <c r="H2533"/>
  <c r="AC2533"/>
  <c r="AD2533" s="1"/>
  <c r="AE2533"/>
  <c r="AF2533"/>
  <c r="H2534"/>
  <c r="AC2534"/>
  <c r="AD2534" s="1"/>
  <c r="AE2534"/>
  <c r="AF2534"/>
  <c r="H2535"/>
  <c r="AC2535"/>
  <c r="AD2535" s="1"/>
  <c r="AE2535"/>
  <c r="AF2535"/>
  <c r="H2536"/>
  <c r="AC2536"/>
  <c r="AD2536" s="1"/>
  <c r="AE2536"/>
  <c r="AF2536"/>
  <c r="H2537"/>
  <c r="AC2537"/>
  <c r="AE2537"/>
  <c r="AF2537"/>
  <c r="F2543"/>
  <c r="AC2543"/>
  <c r="AD2543" s="1"/>
  <c r="AE2543"/>
  <c r="AF2543"/>
  <c r="F2544"/>
  <c r="AC2544"/>
  <c r="AD2544" s="1"/>
  <c r="AE2544"/>
  <c r="AF2544"/>
  <c r="F2545"/>
  <c r="AC2545"/>
  <c r="AD2545" s="1"/>
  <c r="AE2545"/>
  <c r="AF2545"/>
  <c r="F2546"/>
  <c r="AC2546"/>
  <c r="AD2546" s="1"/>
  <c r="AE2546"/>
  <c r="AF2546"/>
  <c r="F2547"/>
  <c r="AC2547"/>
  <c r="AD2547" s="1"/>
  <c r="AE2547"/>
  <c r="AF2547"/>
  <c r="F2548"/>
  <c r="AC2548"/>
  <c r="AD2548" s="1"/>
  <c r="AE2548"/>
  <c r="AF2548"/>
  <c r="F2549"/>
  <c r="AC2549"/>
  <c r="AD2549" s="1"/>
  <c r="AE2549"/>
  <c r="AF2549"/>
  <c r="F2550"/>
  <c r="AC2550"/>
  <c r="AD2550" s="1"/>
  <c r="AE2550"/>
  <c r="AF2550"/>
  <c r="F2552"/>
  <c r="AC2552"/>
  <c r="AD2552" s="1"/>
  <c r="AE2552"/>
  <c r="AF2552"/>
  <c r="AC2553"/>
  <c r="AD2553" s="1"/>
  <c r="AE2553"/>
  <c r="AF2553"/>
  <c r="AC2555"/>
  <c r="AD2555" s="1"/>
  <c r="AE2555"/>
  <c r="AF2555"/>
  <c r="AC2556"/>
  <c r="AD2556" s="1"/>
  <c r="AE2556"/>
  <c r="AF2556"/>
  <c r="AC2557"/>
  <c r="AD2557" s="1"/>
  <c r="AE2557"/>
  <c r="AF2557"/>
  <c r="H2558"/>
  <c r="AC2558"/>
  <c r="AE2558"/>
  <c r="AF2558"/>
  <c r="H2559"/>
  <c r="AC2559"/>
  <c r="AD2559" s="1"/>
  <c r="AE2559"/>
  <c r="AF2559"/>
  <c r="H2560"/>
  <c r="AC2560"/>
  <c r="AE2560"/>
  <c r="AF2560"/>
  <c r="H2562"/>
  <c r="AC2562"/>
  <c r="AD2562" s="1"/>
  <c r="AE2562"/>
  <c r="AF2562"/>
  <c r="H2563"/>
  <c r="AC2563"/>
  <c r="AE2563"/>
  <c r="AF2563"/>
  <c r="AC2565"/>
  <c r="AD2565" s="1"/>
  <c r="AE2565"/>
  <c r="AF2565"/>
  <c r="AC2566"/>
  <c r="AE2566"/>
  <c r="AF2566"/>
  <c r="AC2567"/>
  <c r="AD2567" s="1"/>
  <c r="AE2567"/>
  <c r="AF2567"/>
  <c r="AC2568"/>
  <c r="AE2568"/>
  <c r="AF2568"/>
  <c r="F2571"/>
  <c r="AC2571"/>
  <c r="AD2571" s="1"/>
  <c r="AE2571"/>
  <c r="AF2571"/>
  <c r="F2572"/>
  <c r="AC2572"/>
  <c r="AD2572" s="1"/>
  <c r="AE2572"/>
  <c r="AF2572"/>
  <c r="AC2573"/>
  <c r="AE2573"/>
  <c r="AF2573"/>
  <c r="AC2574"/>
  <c r="AD2574" s="1"/>
  <c r="AE2574"/>
  <c r="AF2574"/>
  <c r="AC2575"/>
  <c r="AD2575" s="1"/>
  <c r="AE2575"/>
  <c r="AF2575"/>
  <c r="AC2576"/>
  <c r="AE2576"/>
  <c r="AF2576"/>
  <c r="AC2577"/>
  <c r="AD2577" s="1"/>
  <c r="AE2577"/>
  <c r="AF2577"/>
  <c r="AC2578"/>
  <c r="AE2578"/>
  <c r="AF2578"/>
  <c r="AC2579"/>
  <c r="AD2579" s="1"/>
  <c r="AE2579"/>
  <c r="AF2579"/>
  <c r="AC2580"/>
  <c r="AE2580"/>
  <c r="AF2580"/>
  <c r="AC2581"/>
  <c r="AD2581" s="1"/>
  <c r="AE2581"/>
  <c r="AF2581"/>
  <c r="AC2582"/>
  <c r="AE2582"/>
  <c r="AF2582"/>
  <c r="AC2583"/>
  <c r="AD2583" s="1"/>
  <c r="AE2583"/>
  <c r="AF2583"/>
  <c r="AC2584"/>
  <c r="AE2584"/>
  <c r="AF2584"/>
  <c r="AC2585"/>
  <c r="AD2585" s="1"/>
  <c r="AE2585"/>
  <c r="AF2585"/>
  <c r="AC2586"/>
  <c r="AE2586"/>
  <c r="AF2586"/>
  <c r="AC2587"/>
  <c r="AD2587" s="1"/>
  <c r="AE2587"/>
  <c r="AF2587"/>
  <c r="AC2588"/>
  <c r="AE2588"/>
  <c r="AF2588"/>
  <c r="AC2589"/>
  <c r="AD2589" s="1"/>
  <c r="AE2589"/>
  <c r="AF2589"/>
  <c r="AC2590"/>
  <c r="AE2590"/>
  <c r="AF2590"/>
  <c r="AC2591"/>
  <c r="AD2591" s="1"/>
  <c r="AE2591"/>
  <c r="AF2591"/>
  <c r="F2592"/>
  <c r="AC2592"/>
  <c r="AD2592" s="1"/>
  <c r="AE2592"/>
  <c r="AF2592"/>
  <c r="F2593"/>
  <c r="AC2593"/>
  <c r="AD2593" s="1"/>
  <c r="AE2593"/>
  <c r="AF2593"/>
  <c r="F2594"/>
  <c r="AC2594"/>
  <c r="AD2594" s="1"/>
  <c r="AE2594"/>
  <c r="AF2594"/>
  <c r="F2596"/>
  <c r="AC2596"/>
  <c r="AD2596" s="1"/>
  <c r="AE2596"/>
  <c r="AF2596"/>
  <c r="F2597"/>
  <c r="AC2597"/>
  <c r="AD2597" s="1"/>
  <c r="AE2597"/>
  <c r="AF2597"/>
  <c r="F2598"/>
  <c r="AC2598"/>
  <c r="AD2598" s="1"/>
  <c r="AE2598"/>
  <c r="AF2598"/>
  <c r="F2599"/>
  <c r="AC2599"/>
  <c r="AD2599" s="1"/>
  <c r="AE2599"/>
  <c r="AF2599"/>
  <c r="F2600"/>
  <c r="AC2600"/>
  <c r="AD2600" s="1"/>
  <c r="AE2600"/>
  <c r="AF2600"/>
  <c r="F2601"/>
  <c r="AC2601"/>
  <c r="AD2601" s="1"/>
  <c r="AE2601"/>
  <c r="AF2601"/>
  <c r="F2602"/>
  <c r="AC2602"/>
  <c r="AD2602" s="1"/>
  <c r="AE2602"/>
  <c r="AF2602"/>
  <c r="F2603"/>
  <c r="AC2603"/>
  <c r="AD2603" s="1"/>
  <c r="AE2603"/>
  <c r="AF2603"/>
  <c r="F2604"/>
  <c r="AC2604"/>
  <c r="AD2604" s="1"/>
  <c r="AE2604"/>
  <c r="AF2604"/>
  <c r="F2605"/>
  <c r="AC2605"/>
  <c r="AD2605" s="1"/>
  <c r="AE2605"/>
  <c r="AF2605"/>
  <c r="F2606"/>
  <c r="AC2606"/>
  <c r="AE2606"/>
  <c r="AF2606"/>
  <c r="AC2607"/>
  <c r="AD2607" s="1"/>
  <c r="AE2607"/>
  <c r="AF2607"/>
  <c r="AC2608"/>
  <c r="AD2608" s="1"/>
  <c r="AE2608"/>
  <c r="AF2608"/>
  <c r="AC2609"/>
  <c r="AE2609"/>
  <c r="AF2609"/>
  <c r="AC2610"/>
  <c r="AD2610" s="1"/>
  <c r="AE2610"/>
  <c r="AF2610"/>
  <c r="AC2611"/>
  <c r="AD2611" s="1"/>
  <c r="AE2611"/>
  <c r="AF2611"/>
  <c r="AC2612"/>
  <c r="AD2612" s="1"/>
  <c r="AE2612"/>
  <c r="AF2612"/>
  <c r="AC2613"/>
  <c r="AE2613"/>
  <c r="AF2613"/>
  <c r="AC2614"/>
  <c r="AD2614" s="1"/>
  <c r="AE2614"/>
  <c r="AF2614"/>
  <c r="AC2615"/>
  <c r="AD2615" s="1"/>
  <c r="AE2615"/>
  <c r="AF2615"/>
  <c r="AC2616"/>
  <c r="AD2616" s="1"/>
  <c r="AE2616"/>
  <c r="AF2616"/>
  <c r="AC2617"/>
  <c r="AE2617"/>
  <c r="AF2617"/>
  <c r="AC2618"/>
  <c r="AD2618" s="1"/>
  <c r="AE2618"/>
  <c r="AF2618"/>
  <c r="AC2619"/>
  <c r="AD2619" s="1"/>
  <c r="AE2619"/>
  <c r="AF2619"/>
  <c r="AC2620"/>
  <c r="AD2620" s="1"/>
  <c r="AE2620"/>
  <c r="AF2620"/>
  <c r="AC2623"/>
  <c r="AD2623" s="1"/>
  <c r="AF2623"/>
  <c r="AC2624"/>
  <c r="AD2624" s="1"/>
  <c r="AF2624"/>
  <c r="AC2625"/>
  <c r="AD2625" s="1"/>
  <c r="AF2625"/>
  <c r="F2628"/>
  <c r="AC2628"/>
  <c r="AE2628"/>
  <c r="AF2628"/>
  <c r="F2631"/>
  <c r="H2631"/>
  <c r="AC2631"/>
  <c r="AD2631" s="1"/>
  <c r="AE2631"/>
  <c r="AF2631"/>
  <c r="F2632"/>
  <c r="H2632"/>
  <c r="AC2632"/>
  <c r="AD2632" s="1"/>
  <c r="AE2632"/>
  <c r="AF2632"/>
  <c r="F2633"/>
  <c r="H2633"/>
  <c r="AC2633"/>
  <c r="AD2633" s="1"/>
  <c r="AE2633"/>
  <c r="AF2633"/>
  <c r="F2635"/>
  <c r="H2635"/>
  <c r="AC2635"/>
  <c r="AE2635"/>
  <c r="AF2635"/>
  <c r="F2637"/>
  <c r="H2637"/>
  <c r="AC2637"/>
  <c r="AD2637" s="1"/>
  <c r="AE2637"/>
  <c r="AF2637"/>
  <c r="F2638"/>
  <c r="H2638"/>
  <c r="AC2638"/>
  <c r="AD2638" s="1"/>
  <c r="AE2638"/>
  <c r="AF2638"/>
  <c r="F2639"/>
  <c r="H2639"/>
  <c r="AC2639"/>
  <c r="AD2639" s="1"/>
  <c r="AE2639"/>
  <c r="AF2639"/>
  <c r="F2640"/>
  <c r="H2640"/>
  <c r="AC2640"/>
  <c r="AE2640"/>
  <c r="AF2640"/>
  <c r="F2641"/>
  <c r="H2641"/>
  <c r="AC2641"/>
  <c r="AD2641" s="1"/>
  <c r="AE2641"/>
  <c r="AF2641"/>
  <c r="F2642"/>
  <c r="H2642"/>
  <c r="AC2642"/>
  <c r="AD2642" s="1"/>
  <c r="AE2642"/>
  <c r="AF2642"/>
  <c r="F2643"/>
  <c r="H2643"/>
  <c r="AC2643"/>
  <c r="AD2643" s="1"/>
  <c r="AE2643"/>
  <c r="AF2643"/>
  <c r="F2644"/>
  <c r="H2644"/>
  <c r="AC2644"/>
  <c r="AE2644"/>
  <c r="AF2644"/>
  <c r="F2647"/>
  <c r="H2647"/>
  <c r="AC2647"/>
  <c r="AD2647" s="1"/>
  <c r="AF2647"/>
  <c r="F2648"/>
  <c r="H2648"/>
  <c r="AC2648"/>
  <c r="AD2648" s="1"/>
  <c r="AF2648"/>
  <c r="F2649"/>
  <c r="H2649"/>
  <c r="AC2649"/>
  <c r="AD2649" s="1"/>
  <c r="AF2649"/>
  <c r="F2650"/>
  <c r="H2650"/>
  <c r="AC2650"/>
  <c r="AD2650" s="1"/>
  <c r="AE2650"/>
  <c r="AF2650"/>
  <c r="F2651"/>
  <c r="H2651"/>
  <c r="AC2651"/>
  <c r="AD2651" s="1"/>
  <c r="AE2651"/>
  <c r="AF2651"/>
  <c r="F2652"/>
  <c r="H2652"/>
  <c r="AC2652"/>
  <c r="AD2652" s="1"/>
  <c r="AE2652"/>
  <c r="AF2652"/>
  <c r="F2654"/>
  <c r="H2654"/>
  <c r="AC2654"/>
  <c r="AE2654"/>
  <c r="AF2654"/>
  <c r="F2655"/>
  <c r="H2655"/>
  <c r="AC2655"/>
  <c r="AD2655" s="1"/>
  <c r="AE2655"/>
  <c r="AF2655"/>
  <c r="F2656"/>
  <c r="H2656"/>
  <c r="AC2656"/>
  <c r="AD2656" s="1"/>
  <c r="AE2656"/>
  <c r="AF2656"/>
  <c r="F2658"/>
  <c r="H2658"/>
  <c r="AC2658"/>
  <c r="AD2658" s="1"/>
  <c r="AE2658"/>
  <c r="AF2658"/>
  <c r="F2659"/>
  <c r="H2659"/>
  <c r="AC2659"/>
  <c r="AD2659" s="1"/>
  <c r="AE2659"/>
  <c r="AF2659"/>
  <c r="F2660"/>
  <c r="H2660"/>
  <c r="AC2660"/>
  <c r="AD2660" s="1"/>
  <c r="AE2660"/>
  <c r="AF2660"/>
  <c r="F2661"/>
  <c r="H2661"/>
  <c r="AC2661"/>
  <c r="AD2661" s="1"/>
  <c r="AE2661"/>
  <c r="AF2661"/>
  <c r="F2662"/>
  <c r="H2662"/>
  <c r="AC2662"/>
  <c r="AD2662" s="1"/>
  <c r="AE2662"/>
  <c r="AF2662"/>
  <c r="F2663"/>
  <c r="H2663"/>
  <c r="AC2663"/>
  <c r="AD2663" s="1"/>
  <c r="AE2663"/>
  <c r="AF2663"/>
  <c r="F2664"/>
  <c r="H2664"/>
  <c r="AC2664"/>
  <c r="AD2664" s="1"/>
  <c r="AF2664"/>
  <c r="F2665"/>
  <c r="H2665"/>
  <c r="AC2665"/>
  <c r="AD2665" s="1"/>
  <c r="AE2665"/>
  <c r="AF2665"/>
  <c r="F2666"/>
  <c r="H2666"/>
  <c r="AC2666"/>
  <c r="AD2666" s="1"/>
  <c r="AE2666"/>
  <c r="AF2666"/>
  <c r="F2667"/>
  <c r="H2667"/>
  <c r="AC2667"/>
  <c r="AD2667" s="1"/>
  <c r="AE2667"/>
  <c r="AF2667"/>
  <c r="F2668"/>
  <c r="H2668"/>
  <c r="AC2668"/>
  <c r="AD2668" s="1"/>
  <c r="AE2668"/>
  <c r="AF2668"/>
  <c r="F2669"/>
  <c r="H2669"/>
  <c r="AC2669"/>
  <c r="AD2669" s="1"/>
  <c r="AE2669"/>
  <c r="AF2669"/>
  <c r="F2670"/>
  <c r="H2670"/>
  <c r="AC2670"/>
  <c r="AD2670" s="1"/>
  <c r="AF2670"/>
  <c r="H2672"/>
  <c r="AC2672"/>
  <c r="AD2672" s="1"/>
  <c r="AE2672"/>
  <c r="AF2672"/>
  <c r="H2673"/>
  <c r="AC2673"/>
  <c r="AD2673" s="1"/>
  <c r="AE2673"/>
  <c r="AF2673"/>
  <c r="H2674"/>
  <c r="AC2674"/>
  <c r="AD2674" s="1"/>
  <c r="AE2674"/>
  <c r="AF2674"/>
  <c r="H2675"/>
  <c r="AC2675"/>
  <c r="AD2675" s="1"/>
  <c r="AE2675"/>
  <c r="AF2675"/>
  <c r="H2676"/>
  <c r="AC2676"/>
  <c r="AD2676" s="1"/>
  <c r="AE2676"/>
  <c r="AF2676"/>
  <c r="H2677"/>
  <c r="AC2677"/>
  <c r="AD2677" s="1"/>
  <c r="AE2677"/>
  <c r="AF2677"/>
  <c r="H2678"/>
  <c r="AC2678"/>
  <c r="AD2678" s="1"/>
  <c r="AE2678"/>
  <c r="AF2678"/>
  <c r="H2679"/>
  <c r="AC2679"/>
  <c r="AD2679" s="1"/>
  <c r="AE2679"/>
  <c r="AF2679"/>
  <c r="H2680"/>
  <c r="AC2680"/>
  <c r="AD2680" s="1"/>
  <c r="AE2680"/>
  <c r="AF2680"/>
  <c r="H2681"/>
  <c r="AC2681"/>
  <c r="AD2681" s="1"/>
  <c r="AE2681"/>
  <c r="AF2681"/>
  <c r="H2682"/>
  <c r="AC2682"/>
  <c r="AD2682" s="1"/>
  <c r="AE2682"/>
  <c r="AF2682"/>
  <c r="H2683"/>
  <c r="AC2683"/>
  <c r="AD2683" s="1"/>
  <c r="AE2683"/>
  <c r="AF2683"/>
  <c r="H2684"/>
  <c r="AC2684"/>
  <c r="AD2684" s="1"/>
  <c r="AE2684"/>
  <c r="AF2684"/>
  <c r="H2685"/>
  <c r="AC2685"/>
  <c r="AD2685" s="1"/>
  <c r="AE2685"/>
  <c r="AF2685"/>
  <c r="H2686"/>
  <c r="AC2686"/>
  <c r="AD2686" s="1"/>
  <c r="AE2686"/>
  <c r="AF2686"/>
  <c r="H2687"/>
  <c r="AC2687"/>
  <c r="AD2687" s="1"/>
  <c r="AE2687"/>
  <c r="AF2687"/>
  <c r="H2688"/>
  <c r="AC2688"/>
  <c r="AD2688" s="1"/>
  <c r="AE2688"/>
  <c r="AF2688"/>
  <c r="H2689"/>
  <c r="AC2689"/>
  <c r="AD2689" s="1"/>
  <c r="AE2689"/>
  <c r="AF2689"/>
  <c r="H2690"/>
  <c r="AC2690"/>
  <c r="AD2690" s="1"/>
  <c r="AE2690"/>
  <c r="AF2690"/>
  <c r="H2691"/>
  <c r="AC2691"/>
  <c r="AD2691" s="1"/>
  <c r="AE2691"/>
  <c r="AF2691"/>
  <c r="H2692"/>
  <c r="AC2692"/>
  <c r="AD2692" s="1"/>
  <c r="AE2692"/>
  <c r="AF2692"/>
  <c r="H2693"/>
  <c r="AC2693"/>
  <c r="AD2693" s="1"/>
  <c r="AE2693"/>
  <c r="AF2693"/>
  <c r="H2694"/>
  <c r="AC2694"/>
  <c r="AD2694" s="1"/>
  <c r="AE2694"/>
  <c r="AF2694"/>
  <c r="H2695"/>
  <c r="AC2695"/>
  <c r="AD2695" s="1"/>
  <c r="AE2695"/>
  <c r="AF2695"/>
  <c r="H2696"/>
  <c r="AC2696"/>
  <c r="AD2696" s="1"/>
  <c r="AE2696"/>
  <c r="AF2696"/>
  <c r="H2697"/>
  <c r="AC2697"/>
  <c r="AD2697" s="1"/>
  <c r="AE2697"/>
  <c r="AF2697"/>
  <c r="H2698"/>
  <c r="AC2698"/>
  <c r="AD2698" s="1"/>
  <c r="AE2698"/>
  <c r="AF2698"/>
  <c r="H2699"/>
  <c r="AC2699"/>
  <c r="AD2699" s="1"/>
  <c r="AE2699"/>
  <c r="AF2699"/>
  <c r="H2700"/>
  <c r="AC2700"/>
  <c r="AD2700" s="1"/>
  <c r="AE2700"/>
  <c r="AF2700"/>
  <c r="H2701"/>
  <c r="AC2701"/>
  <c r="AD2701" s="1"/>
  <c r="AE2701"/>
  <c r="AF2701"/>
  <c r="H2702"/>
  <c r="AC2702"/>
  <c r="AD2702" s="1"/>
  <c r="AE2702"/>
  <c r="AF2702"/>
  <c r="H2703"/>
  <c r="AC2703"/>
  <c r="AD2703" s="1"/>
  <c r="AE2703"/>
  <c r="AF2703"/>
  <c r="F2705"/>
  <c r="H2705"/>
  <c r="AC2705"/>
  <c r="AD2705" s="1"/>
  <c r="AE2705"/>
  <c r="AF2705"/>
  <c r="F2706"/>
  <c r="H2706"/>
  <c r="AC2706"/>
  <c r="AD2706" s="1"/>
  <c r="AE2706"/>
  <c r="AF2706"/>
  <c r="F2707"/>
  <c r="H2707"/>
  <c r="AC2707"/>
  <c r="AD2707" s="1"/>
  <c r="AE2707"/>
  <c r="AF2707"/>
  <c r="F2708"/>
  <c r="H2708"/>
  <c r="AC2708"/>
  <c r="AD2708" s="1"/>
  <c r="AE2708"/>
  <c r="AF2708"/>
  <c r="F2709"/>
  <c r="H2709"/>
  <c r="AC2709"/>
  <c r="AD2709" s="1"/>
  <c r="AE2709"/>
  <c r="AF2709"/>
  <c r="F2710"/>
  <c r="H2710"/>
  <c r="AC2710"/>
  <c r="AD2710" s="1"/>
  <c r="AE2710"/>
  <c r="AF2710"/>
  <c r="F2711"/>
  <c r="H2711"/>
  <c r="AC2711"/>
  <c r="AD2711" s="1"/>
  <c r="AE2711"/>
  <c r="AF2711"/>
  <c r="F2712"/>
  <c r="H2712"/>
  <c r="AC2712"/>
  <c r="AD2712" s="1"/>
  <c r="AE2712"/>
  <c r="AF2712"/>
  <c r="F2713"/>
  <c r="H2713"/>
  <c r="AC2713"/>
  <c r="AD2713" s="1"/>
  <c r="AE2713"/>
  <c r="AF2713"/>
  <c r="F2714"/>
  <c r="H2714"/>
  <c r="AC2714"/>
  <c r="AD2714" s="1"/>
  <c r="AE2714"/>
  <c r="AF2714"/>
  <c r="F2715"/>
  <c r="H2715"/>
  <c r="AC2715"/>
  <c r="AD2715" s="1"/>
  <c r="AE2715"/>
  <c r="AF2715"/>
  <c r="F2717"/>
  <c r="H2717"/>
  <c r="AC2717"/>
  <c r="AD2717" s="1"/>
  <c r="AE2717"/>
  <c r="AF2717"/>
  <c r="F2718"/>
  <c r="H2718"/>
  <c r="AC2718"/>
  <c r="AD2718" s="1"/>
  <c r="AE2718"/>
  <c r="AF2718"/>
  <c r="F2719"/>
  <c r="H2719"/>
  <c r="AC2719"/>
  <c r="AD2719" s="1"/>
  <c r="AE2719"/>
  <c r="AF2719"/>
  <c r="F2720"/>
  <c r="H2720"/>
  <c r="AC2720"/>
  <c r="AD2720" s="1"/>
  <c r="AE2720"/>
  <c r="AF2720"/>
  <c r="F2721"/>
  <c r="H2721"/>
  <c r="AC2721"/>
  <c r="AD2721" s="1"/>
  <c r="AE2721"/>
  <c r="AF2721"/>
  <c r="F2722"/>
  <c r="H2722"/>
  <c r="AC2722"/>
  <c r="AD2722" s="1"/>
  <c r="AE2722"/>
  <c r="AF2722"/>
  <c r="F2723"/>
  <c r="H2723"/>
  <c r="AC2723"/>
  <c r="AD2723" s="1"/>
  <c r="AE2723"/>
  <c r="AF2723"/>
  <c r="H2725"/>
  <c r="AC2725"/>
  <c r="AD2725" s="1"/>
  <c r="AE2725"/>
  <c r="AF2725"/>
  <c r="H2726"/>
  <c r="AC2726"/>
  <c r="AD2726" s="1"/>
  <c r="AE2726"/>
  <c r="AF2726"/>
  <c r="H2727"/>
  <c r="AC2727"/>
  <c r="AD2727" s="1"/>
  <c r="AE2727"/>
  <c r="AF2727"/>
  <c r="H2728"/>
  <c r="AC2728"/>
  <c r="AD2728" s="1"/>
  <c r="AE2728"/>
  <c r="AF2728"/>
  <c r="H2729"/>
  <c r="AC2729"/>
  <c r="AD2729" s="1"/>
  <c r="AE2729"/>
  <c r="AF2729"/>
  <c r="H2730"/>
  <c r="AC2730"/>
  <c r="AD2730" s="1"/>
  <c r="AE2730"/>
  <c r="AF2730"/>
  <c r="H2731"/>
  <c r="AC2731"/>
  <c r="AD2731" s="1"/>
  <c r="AE2731"/>
  <c r="AF2731"/>
  <c r="H2732"/>
  <c r="AC2732"/>
  <c r="AD2732" s="1"/>
  <c r="AE2732"/>
  <c r="AF2732"/>
  <c r="H2733"/>
  <c r="AC2733"/>
  <c r="AD2733" s="1"/>
  <c r="AF2733"/>
  <c r="H2734"/>
  <c r="AC2734"/>
  <c r="AD2734" s="1"/>
  <c r="AE2734"/>
  <c r="AF2734"/>
  <c r="H2735"/>
  <c r="AC2735"/>
  <c r="AD2735" s="1"/>
  <c r="AF2735"/>
  <c r="H2736"/>
  <c r="AC2736"/>
  <c r="AD2736" s="1"/>
  <c r="AE2736"/>
  <c r="AF2736"/>
  <c r="F2738"/>
  <c r="H2738"/>
  <c r="AC2738"/>
  <c r="AD2738" s="1"/>
  <c r="AE2738"/>
  <c r="AF2738"/>
  <c r="F2739"/>
  <c r="H2739"/>
  <c r="AC2739"/>
  <c r="AD2739" s="1"/>
  <c r="AE2739"/>
  <c r="AF2739"/>
  <c r="F2740"/>
  <c r="H2740"/>
  <c r="AC2740"/>
  <c r="AD2740" s="1"/>
  <c r="AE2740"/>
  <c r="AF2740"/>
  <c r="F2741"/>
  <c r="H2741"/>
  <c r="AC2741"/>
  <c r="AD2741" s="1"/>
  <c r="AE2741"/>
  <c r="AF2741"/>
  <c r="F2742"/>
  <c r="H2742"/>
  <c r="AC2742"/>
  <c r="AD2742" s="1"/>
  <c r="AE2742"/>
  <c r="AF2742"/>
  <c r="F2743"/>
  <c r="H2743"/>
  <c r="AC2743"/>
  <c r="AD2743" s="1"/>
  <c r="AE2743"/>
  <c r="AF2743"/>
  <c r="F2745"/>
  <c r="H2745"/>
  <c r="AC2745"/>
  <c r="AD2745" s="1"/>
  <c r="AF2745"/>
  <c r="F2747"/>
  <c r="H2747"/>
  <c r="AC2747"/>
  <c r="AD2747" s="1"/>
  <c r="AE2747"/>
  <c r="AF2747"/>
  <c r="F2748"/>
  <c r="H2748"/>
  <c r="AC2748"/>
  <c r="AD2748" s="1"/>
  <c r="AE2748"/>
  <c r="AF2748"/>
  <c r="F2749"/>
  <c r="H2749"/>
  <c r="AC2749"/>
  <c r="AD2749" s="1"/>
  <c r="AE2749"/>
  <c r="AF2749"/>
  <c r="F2750"/>
  <c r="H2750"/>
  <c r="AC2750"/>
  <c r="AD2750" s="1"/>
  <c r="AE2750"/>
  <c r="AF2750"/>
  <c r="F2751"/>
  <c r="H2751"/>
  <c r="AC2751"/>
  <c r="AD2751" s="1"/>
  <c r="AE2751"/>
  <c r="AF2751"/>
  <c r="F2753"/>
  <c r="H2753"/>
  <c r="AC2753"/>
  <c r="AD2753" s="1"/>
  <c r="AE2753"/>
  <c r="AF2753"/>
  <c r="F2754"/>
  <c r="H2754"/>
  <c r="AC2754"/>
  <c r="AD2754" s="1"/>
  <c r="AE2754"/>
  <c r="AF2754"/>
  <c r="F2755"/>
  <c r="H2755"/>
  <c r="AC2755"/>
  <c r="AD2755" s="1"/>
  <c r="AE2755"/>
  <c r="AF2755"/>
  <c r="F2756"/>
  <c r="H2756"/>
  <c r="AC2756"/>
  <c r="AD2756" s="1"/>
  <c r="AE2756"/>
  <c r="AF2756"/>
  <c r="F2757"/>
  <c r="H2757"/>
  <c r="AC2757"/>
  <c r="AD2757" s="1"/>
  <c r="AE2757"/>
  <c r="AF2757"/>
  <c r="F2758"/>
  <c r="H2758"/>
  <c r="AC2758"/>
  <c r="AD2758" s="1"/>
  <c r="AE2758"/>
  <c r="AF2758"/>
  <c r="F2759"/>
  <c r="H2759"/>
  <c r="AC2759"/>
  <c r="AD2759" s="1"/>
  <c r="AE2759"/>
  <c r="AF2759"/>
  <c r="F2760"/>
  <c r="H2760"/>
  <c r="AC2760"/>
  <c r="AD2760" s="1"/>
  <c r="AE2760"/>
  <c r="AF2760"/>
  <c r="F2761"/>
  <c r="H2761"/>
  <c r="AC2761"/>
  <c r="AD2761" s="1"/>
  <c r="AE2761"/>
  <c r="AF2761"/>
  <c r="F2762"/>
  <c r="H2762"/>
  <c r="AC2762"/>
  <c r="AD2762" s="1"/>
  <c r="AE2762"/>
  <c r="AF2762"/>
  <c r="F2763"/>
  <c r="H2763"/>
  <c r="AC2763"/>
  <c r="AD2763" s="1"/>
  <c r="AE2763"/>
  <c r="AF2763"/>
  <c r="F2764"/>
  <c r="H2764"/>
  <c r="AC2764"/>
  <c r="AD2764" s="1"/>
  <c r="AE2764"/>
  <c r="AF2764"/>
  <c r="F2765"/>
  <c r="H2765"/>
  <c r="AC2765"/>
  <c r="AD2765" s="1"/>
  <c r="AE2765"/>
  <c r="AF2765"/>
  <c r="F2766"/>
  <c r="H2766"/>
  <c r="AC2766"/>
  <c r="AD2766" s="1"/>
  <c r="AE2766"/>
  <c r="AF2766"/>
  <c r="F2767"/>
  <c r="H2767"/>
  <c r="AC2767"/>
  <c r="AD2767" s="1"/>
  <c r="AE2767"/>
  <c r="AF2767"/>
  <c r="F2768"/>
  <c r="H2768"/>
  <c r="AC2768"/>
  <c r="AD2768" s="1"/>
  <c r="AE2768"/>
  <c r="AF2768"/>
  <c r="F2769"/>
  <c r="H2769"/>
  <c r="AC2769"/>
  <c r="AD2769" s="1"/>
  <c r="AE2769"/>
  <c r="AF2769"/>
  <c r="F2770"/>
  <c r="H2770"/>
  <c r="AC2770"/>
  <c r="AD2770" s="1"/>
  <c r="AE2770"/>
  <c r="AF2770"/>
  <c r="F2771"/>
  <c r="H2771"/>
  <c r="AC2771"/>
  <c r="AD2771" s="1"/>
  <c r="AE2771"/>
  <c r="AF2771"/>
  <c r="F2772"/>
  <c r="H2772"/>
  <c r="AC2772"/>
  <c r="AD2772" s="1"/>
  <c r="AE2772"/>
  <c r="AF2772"/>
  <c r="F2773"/>
  <c r="H2773"/>
  <c r="AC2773"/>
  <c r="AD2773" s="1"/>
  <c r="AE2773"/>
  <c r="AF2773"/>
  <c r="F2774"/>
  <c r="H2774"/>
  <c r="AC2774"/>
  <c r="AD2774" s="1"/>
  <c r="AE2774"/>
  <c r="AF2774"/>
  <c r="F2776"/>
  <c r="H2776"/>
  <c r="AC2776"/>
  <c r="AD2776" s="1"/>
  <c r="AE2776"/>
  <c r="AF2776"/>
  <c r="F2777"/>
  <c r="H2777"/>
  <c r="AC2777"/>
  <c r="AD2777" s="1"/>
  <c r="AE2777"/>
  <c r="AF2777"/>
  <c r="F2778"/>
  <c r="H2778"/>
  <c r="AC2778"/>
  <c r="AD2778" s="1"/>
  <c r="AE2778"/>
  <c r="AF2778"/>
  <c r="F2779"/>
  <c r="H2779"/>
  <c r="AC2779"/>
  <c r="AD2779" s="1"/>
  <c r="AE2779"/>
  <c r="AF2779"/>
  <c r="F2780"/>
  <c r="H2780"/>
  <c r="AC2780"/>
  <c r="AD2780" s="1"/>
  <c r="AE2780"/>
  <c r="AF2780"/>
  <c r="F2781"/>
  <c r="H2781"/>
  <c r="AC2781"/>
  <c r="AD2781" s="1"/>
  <c r="AE2781"/>
  <c r="AF2781"/>
  <c r="F2782"/>
  <c r="H2782"/>
  <c r="AC2782"/>
  <c r="AD2782" s="1"/>
  <c r="AE2782"/>
  <c r="AF2782"/>
  <c r="F2783"/>
  <c r="H2783"/>
  <c r="AC2783"/>
  <c r="AD2783" s="1"/>
  <c r="AE2783"/>
  <c r="AF2783"/>
  <c r="F2784"/>
  <c r="H2784"/>
  <c r="AC2784"/>
  <c r="AD2784" s="1"/>
  <c r="AE2784"/>
  <c r="AF2784"/>
  <c r="F2785"/>
  <c r="H2785"/>
  <c r="AC2785"/>
  <c r="AD2785" s="1"/>
  <c r="AE2785"/>
  <c r="AF2785"/>
  <c r="F2787"/>
  <c r="H2787"/>
  <c r="AC2787"/>
  <c r="AD2787" s="1"/>
  <c r="AE2787"/>
  <c r="AF2787"/>
  <c r="F2788"/>
  <c r="H2788"/>
  <c r="AC2788"/>
  <c r="AD2788" s="1"/>
  <c r="AE2788"/>
  <c r="AF2788"/>
  <c r="F2789"/>
  <c r="H2789"/>
  <c r="AC2789"/>
  <c r="AD2789" s="1"/>
  <c r="AE2789"/>
  <c r="AF2789"/>
  <c r="F2790"/>
  <c r="H2790"/>
  <c r="AC2790"/>
  <c r="AD2790" s="1"/>
  <c r="AE2790"/>
  <c r="AF2790"/>
  <c r="F2791"/>
  <c r="H2791"/>
  <c r="AC2791"/>
  <c r="AD2791" s="1"/>
  <c r="AE2791"/>
  <c r="AF2791"/>
  <c r="F2792"/>
  <c r="H2792"/>
  <c r="AC2792"/>
  <c r="AD2792" s="1"/>
  <c r="AF2792"/>
  <c r="F2793"/>
  <c r="H2793"/>
  <c r="AC2793"/>
  <c r="AD2793" s="1"/>
  <c r="AE2793"/>
  <c r="AF2793"/>
  <c r="F2794"/>
  <c r="H2794"/>
  <c r="AC2794"/>
  <c r="AD2794" s="1"/>
  <c r="AE2794"/>
  <c r="AF2794"/>
  <c r="F2795"/>
  <c r="H2795"/>
  <c r="AC2795"/>
  <c r="AD2795" s="1"/>
  <c r="AF2795"/>
  <c r="F2796"/>
  <c r="H2796"/>
  <c r="AC2796"/>
  <c r="AD2796" s="1"/>
  <c r="AF2796"/>
  <c r="F2797"/>
  <c r="H2797"/>
  <c r="AC2797"/>
  <c r="AD2797" s="1"/>
  <c r="AF2797"/>
  <c r="F2798"/>
  <c r="H2798"/>
  <c r="AC2798"/>
  <c r="AD2798" s="1"/>
  <c r="AF2798"/>
  <c r="F2799"/>
  <c r="H2799"/>
  <c r="AC2799"/>
  <c r="AD2799" s="1"/>
  <c r="AE2799"/>
  <c r="AF2799"/>
  <c r="F2800"/>
  <c r="H2800"/>
  <c r="AC2800"/>
  <c r="AD2800" s="1"/>
  <c r="AF2800"/>
  <c r="F2801"/>
  <c r="H2801"/>
  <c r="AC2801"/>
  <c r="AD2801" s="1"/>
  <c r="AF2801"/>
  <c r="F2802"/>
  <c r="H2802"/>
  <c r="AC2802"/>
  <c r="AD2802" s="1"/>
  <c r="AE2802"/>
  <c r="AF2802"/>
  <c r="F2803"/>
  <c r="H2803"/>
  <c r="AC2803"/>
  <c r="AD2803" s="1"/>
  <c r="AE2803"/>
  <c r="AF2803"/>
  <c r="F2804"/>
  <c r="H2804"/>
  <c r="AC2804"/>
  <c r="AD2804" s="1"/>
  <c r="AF2804"/>
  <c r="F2805"/>
  <c r="H2805"/>
  <c r="AC2805"/>
  <c r="AD2805" s="1"/>
  <c r="AF2805"/>
  <c r="F2806"/>
  <c r="H2806"/>
  <c r="AC2806"/>
  <c r="AD2806" s="1"/>
  <c r="AE2806"/>
  <c r="AF2806"/>
  <c r="F2807"/>
  <c r="H2807"/>
  <c r="AC2807"/>
  <c r="AD2807" s="1"/>
  <c r="AE2807"/>
  <c r="AF2807"/>
  <c r="F2808"/>
  <c r="H2808"/>
  <c r="AC2808"/>
  <c r="AD2808" s="1"/>
  <c r="AE2808"/>
  <c r="AF2808"/>
  <c r="F2809"/>
  <c r="H2809"/>
  <c r="AC2809"/>
  <c r="AD2809" s="1"/>
  <c r="AE2809"/>
  <c r="AF2809"/>
  <c r="F2810"/>
  <c r="H2810"/>
  <c r="AC2810"/>
  <c r="AD2810" s="1"/>
  <c r="AF2810"/>
  <c r="F2811"/>
  <c r="H2811"/>
  <c r="AC2811"/>
  <c r="AD2811" s="1"/>
  <c r="AE2811"/>
  <c r="AF2811"/>
  <c r="F2813"/>
  <c r="H2813"/>
  <c r="AC2813"/>
  <c r="AD2813" s="1"/>
  <c r="AE2813"/>
  <c r="AF2813"/>
  <c r="F2815"/>
  <c r="H2815"/>
  <c r="AC2815"/>
  <c r="AD2815" s="1"/>
  <c r="AE2815"/>
  <c r="AF2815"/>
  <c r="F2816"/>
  <c r="H2816"/>
  <c r="AC2816"/>
  <c r="AD2816" s="1"/>
  <c r="AE2816"/>
  <c r="AF2816"/>
  <c r="F2818"/>
  <c r="H2818"/>
  <c r="AC2818"/>
  <c r="AD2818" s="1"/>
  <c r="AF2818"/>
  <c r="F2819"/>
  <c r="H2819"/>
  <c r="AC2819"/>
  <c r="AD2819" s="1"/>
  <c r="AF2819"/>
  <c r="F2820"/>
  <c r="H2820"/>
  <c r="AC2820"/>
  <c r="AD2820" s="1"/>
  <c r="AF2820"/>
  <c r="F2821"/>
  <c r="H2821"/>
  <c r="AC2821"/>
  <c r="AD2821" s="1"/>
  <c r="AF2821"/>
  <c r="F2822"/>
  <c r="H2822"/>
  <c r="AC2822"/>
  <c r="AD2822" s="1"/>
  <c r="AF2822"/>
  <c r="F2823"/>
  <c r="H2823"/>
  <c r="AC2823"/>
  <c r="AD2823" s="1"/>
  <c r="AF2823"/>
  <c r="F2824"/>
  <c r="H2824"/>
  <c r="AC2824"/>
  <c r="AD2824" s="1"/>
  <c r="AF2824"/>
  <c r="F2825"/>
  <c r="H2825"/>
  <c r="AC2825"/>
  <c r="AD2825" s="1"/>
  <c r="AF2825"/>
  <c r="F2827"/>
  <c r="H2827"/>
  <c r="AC2827"/>
  <c r="AD2827" s="1"/>
  <c r="AE2827"/>
  <c r="AF2827"/>
  <c r="F2829"/>
  <c r="H2829"/>
  <c r="AC2829"/>
  <c r="AD2829" s="1"/>
  <c r="AE2829"/>
  <c r="AF2829"/>
  <c r="F2830"/>
  <c r="H2830"/>
  <c r="AC2830"/>
  <c r="AD2830" s="1"/>
  <c r="AE2830"/>
  <c r="AF2830"/>
  <c r="F2832"/>
  <c r="H2832"/>
  <c r="AC2832"/>
  <c r="AD2832" s="1"/>
  <c r="AE2832"/>
  <c r="AF2832"/>
  <c r="F2833"/>
  <c r="H2833"/>
  <c r="AC2833"/>
  <c r="AD2833" s="1"/>
  <c r="AE2833"/>
  <c r="AF2833"/>
  <c r="F2834"/>
  <c r="H2834"/>
  <c r="AC2834"/>
  <c r="AD2834" s="1"/>
  <c r="AE2834"/>
  <c r="AF2834"/>
  <c r="F2836"/>
  <c r="H2836"/>
  <c r="AC2836"/>
  <c r="AD2836" s="1"/>
  <c r="AE2836"/>
  <c r="AF2836"/>
  <c r="F2837"/>
  <c r="H2837"/>
  <c r="AC2837"/>
  <c r="AD2837" s="1"/>
  <c r="AE2837"/>
  <c r="AF2837"/>
  <c r="F2838"/>
  <c r="H2838"/>
  <c r="AC2838"/>
  <c r="AD2838" s="1"/>
  <c r="AE2838"/>
  <c r="AF2838"/>
  <c r="F2841"/>
  <c r="H2841"/>
  <c r="AC2841"/>
  <c r="AD2841" s="1"/>
  <c r="AE2841"/>
  <c r="AF2841"/>
  <c r="F2842"/>
  <c r="H2842"/>
  <c r="AC2842"/>
  <c r="AD2842" s="1"/>
  <c r="AE2842"/>
  <c r="AF2842"/>
  <c r="F2843"/>
  <c r="H2843"/>
  <c r="AC2843"/>
  <c r="AD2843" s="1"/>
  <c r="AE2843"/>
  <c r="AF2843"/>
  <c r="F2845"/>
  <c r="H2845"/>
  <c r="AC2845"/>
  <c r="AD2845" s="1"/>
  <c r="AE2845"/>
  <c r="AF2845"/>
  <c r="F2846"/>
  <c r="H2846"/>
  <c r="AC2846"/>
  <c r="AD2846" s="1"/>
  <c r="AE2846"/>
  <c r="AF2846"/>
  <c r="F2847"/>
  <c r="H2847"/>
  <c r="AC2847"/>
  <c r="AD2847" s="1"/>
  <c r="AE2847"/>
  <c r="AF2847"/>
  <c r="F2848"/>
  <c r="H2848"/>
  <c r="AC2848"/>
  <c r="AD2848" s="1"/>
  <c r="AE2848"/>
  <c r="AF2848"/>
  <c r="F2849"/>
  <c r="H2849"/>
  <c r="AC2849"/>
  <c r="AD2849" s="1"/>
  <c r="AE2849"/>
  <c r="AF2849"/>
  <c r="F2850"/>
  <c r="H2850"/>
  <c r="AC2850"/>
  <c r="AD2850" s="1"/>
  <c r="AE2850"/>
  <c r="AF2850"/>
  <c r="F2851"/>
  <c r="H2851"/>
  <c r="AC2851"/>
  <c r="AD2851" s="1"/>
  <c r="AE2851"/>
  <c r="AF2851"/>
  <c r="F2852"/>
  <c r="H2852"/>
  <c r="AC2852"/>
  <c r="AD2852" s="1"/>
  <c r="AE2852"/>
  <c r="AF2852"/>
  <c r="F2856"/>
  <c r="AC2856"/>
  <c r="AD2856" s="1"/>
  <c r="AE2856"/>
  <c r="AF2856"/>
  <c r="F2858"/>
  <c r="H2858"/>
  <c r="AC2858"/>
  <c r="AD2858" s="1"/>
  <c r="AE2858"/>
  <c r="AF2858"/>
  <c r="F2859"/>
  <c r="H2859"/>
  <c r="AC2859"/>
  <c r="AD2859" s="1"/>
  <c r="AE2859"/>
  <c r="AF2859"/>
  <c r="F2862"/>
  <c r="H2862"/>
  <c r="AC2862"/>
  <c r="AD2862" s="1"/>
  <c r="AE2862"/>
  <c r="AF2862"/>
  <c r="F2863"/>
  <c r="H2863"/>
  <c r="AC2863"/>
  <c r="AD2863" s="1"/>
  <c r="AE2863"/>
  <c r="AF2863"/>
  <c r="F2864"/>
  <c r="H2864"/>
  <c r="AC2864"/>
  <c r="AD2864" s="1"/>
  <c r="AE2864"/>
  <c r="AF2864"/>
  <c r="F2865"/>
  <c r="H2865"/>
  <c r="AC2865"/>
  <c r="AD2865" s="1"/>
  <c r="AE2865"/>
  <c r="AF2865"/>
  <c r="F2866"/>
  <c r="H2866"/>
  <c r="AC2866"/>
  <c r="AD2866" s="1"/>
  <c r="AE2866"/>
  <c r="AF2866"/>
  <c r="F2867"/>
  <c r="H2867"/>
  <c r="AC2867"/>
  <c r="AD2867" s="1"/>
  <c r="AE2867"/>
  <c r="AF2867"/>
  <c r="F2868"/>
  <c r="H2868"/>
  <c r="AC2868"/>
  <c r="AD2868" s="1"/>
  <c r="AE2868"/>
  <c r="AF2868"/>
  <c r="F2869"/>
  <c r="H2869"/>
  <c r="AC2869"/>
  <c r="AD2869" s="1"/>
  <c r="AE2869"/>
  <c r="AF2869"/>
  <c r="F2870"/>
  <c r="H2870"/>
  <c r="AC2870"/>
  <c r="AD2870" s="1"/>
  <c r="AE2870"/>
  <c r="AF2870"/>
  <c r="F2871"/>
  <c r="H2871"/>
  <c r="AC2871"/>
  <c r="AD2871" s="1"/>
  <c r="AE2871"/>
  <c r="AF2871"/>
  <c r="F2872"/>
  <c r="H2872"/>
  <c r="AC2872"/>
  <c r="AD2872" s="1"/>
  <c r="AE2872"/>
  <c r="AF2872"/>
  <c r="F2873"/>
  <c r="H2873"/>
  <c r="AC2873"/>
  <c r="AD2873" s="1"/>
  <c r="AE2873"/>
  <c r="AF2873"/>
  <c r="F2874"/>
  <c r="H2874"/>
  <c r="AC2874"/>
  <c r="AD2874" s="1"/>
  <c r="AE2874"/>
  <c r="AF2874"/>
  <c r="F2875"/>
  <c r="H2875"/>
  <c r="AC2875"/>
  <c r="AD2875" s="1"/>
  <c r="AE2875"/>
  <c r="AF2875"/>
  <c r="F2876"/>
  <c r="H2876"/>
  <c r="AC2876"/>
  <c r="AD2876" s="1"/>
  <c r="AE2876"/>
  <c r="AF2876"/>
  <c r="F2877"/>
  <c r="H2877"/>
  <c r="AC2877"/>
  <c r="AD2877" s="1"/>
  <c r="AE2877"/>
  <c r="AF2877"/>
  <c r="F2878"/>
  <c r="H2878"/>
  <c r="AC2878"/>
  <c r="AD2878" s="1"/>
  <c r="AE2878"/>
  <c r="AF2878"/>
  <c r="F2879"/>
  <c r="H2879"/>
  <c r="AC2879"/>
  <c r="AD2879" s="1"/>
  <c r="AE2879"/>
  <c r="AF2879"/>
  <c r="F2880"/>
  <c r="H2880"/>
  <c r="AC2880"/>
  <c r="AD2880" s="1"/>
  <c r="AE2880"/>
  <c r="AF2880"/>
  <c r="F2881"/>
  <c r="H2881"/>
  <c r="AC2881"/>
  <c r="AD2881" s="1"/>
  <c r="AE2881"/>
  <c r="AF2881"/>
  <c r="F2882"/>
  <c r="H2882"/>
  <c r="AC2882"/>
  <c r="AD2882" s="1"/>
  <c r="AE2882"/>
  <c r="AF2882"/>
  <c r="F2883"/>
  <c r="H2883"/>
  <c r="AC2883"/>
  <c r="AD2883" s="1"/>
  <c r="AE2883"/>
  <c r="AF2883"/>
  <c r="F2884"/>
  <c r="H2884"/>
  <c r="AC2884"/>
  <c r="AD2884" s="1"/>
  <c r="AE2884"/>
  <c r="AF2884"/>
  <c r="F2885"/>
  <c r="H2885"/>
  <c r="AC2885"/>
  <c r="AD2885" s="1"/>
  <c r="AE2885"/>
  <c r="AF2885"/>
  <c r="F2886"/>
  <c r="H2886"/>
  <c r="AC2886"/>
  <c r="AD2886" s="1"/>
  <c r="AE2886"/>
  <c r="AF2886"/>
  <c r="F2887"/>
  <c r="H2887"/>
  <c r="AC2887"/>
  <c r="AD2887" s="1"/>
  <c r="AE2887"/>
  <c r="AF2887"/>
  <c r="F2888"/>
  <c r="H2888"/>
  <c r="AC2888"/>
  <c r="AD2888" s="1"/>
  <c r="AE2888"/>
  <c r="AF2888"/>
  <c r="F2889"/>
  <c r="H2889"/>
  <c r="AC2889"/>
  <c r="AD2889" s="1"/>
  <c r="AE2889"/>
  <c r="AF2889"/>
  <c r="F2890"/>
  <c r="H2890"/>
  <c r="AC2890"/>
  <c r="AD2890" s="1"/>
  <c r="AE2890"/>
  <c r="AF2890"/>
  <c r="F2891"/>
  <c r="H2891"/>
  <c r="AC2891"/>
  <c r="AD2891" s="1"/>
  <c r="AE2891"/>
  <c r="AF2891"/>
  <c r="F2892"/>
  <c r="H2892"/>
  <c r="AC2892"/>
  <c r="AD2892" s="1"/>
  <c r="AE2892"/>
  <c r="AF2892"/>
  <c r="F2893"/>
  <c r="H2893"/>
  <c r="AC2893"/>
  <c r="AD2893" s="1"/>
  <c r="AE2893"/>
  <c r="AF2893"/>
  <c r="F2894"/>
  <c r="H2894"/>
  <c r="AC2894"/>
  <c r="AD2894" s="1"/>
  <c r="AE2894"/>
  <c r="AF2894"/>
  <c r="F2895"/>
  <c r="H2895"/>
  <c r="AC2895"/>
  <c r="AD2895" s="1"/>
  <c r="AE2895"/>
  <c r="AF2895"/>
  <c r="F2896"/>
  <c r="H2896"/>
  <c r="AC2896"/>
  <c r="AD2896" s="1"/>
  <c r="AE2896"/>
  <c r="AF2896"/>
  <c r="F2897"/>
  <c r="H2897"/>
  <c r="AC2897"/>
  <c r="AD2897" s="1"/>
  <c r="AE2897"/>
  <c r="AF2897"/>
  <c r="F2898"/>
  <c r="H2898"/>
  <c r="AC2898"/>
  <c r="AD2898" s="1"/>
  <c r="AE2898"/>
  <c r="AF2898"/>
  <c r="F2899"/>
  <c r="H2899"/>
  <c r="AC2899"/>
  <c r="AD2899" s="1"/>
  <c r="AE2899"/>
  <c r="AF2899"/>
  <c r="F2900"/>
  <c r="H2900"/>
  <c r="AC2900"/>
  <c r="AD2900" s="1"/>
  <c r="AE2900"/>
  <c r="AF2900"/>
  <c r="F2901"/>
  <c r="H2901"/>
  <c r="AC2901"/>
  <c r="AD2901" s="1"/>
  <c r="AE2901"/>
  <c r="AF2901"/>
  <c r="F2902"/>
  <c r="H2902"/>
  <c r="AC2902"/>
  <c r="AD2902" s="1"/>
  <c r="AE2902"/>
  <c r="AF2902"/>
  <c r="F2903"/>
  <c r="H2903"/>
  <c r="AC2903"/>
  <c r="AD2903" s="1"/>
  <c r="AE2903"/>
  <c r="AF2903"/>
  <c r="F2904"/>
  <c r="H2904"/>
  <c r="AC2904"/>
  <c r="AD2904" s="1"/>
  <c r="AE2904"/>
  <c r="AF2904"/>
  <c r="F2905"/>
  <c r="H2905"/>
  <c r="AC2905"/>
  <c r="AD2905" s="1"/>
  <c r="AE2905"/>
  <c r="AF2905"/>
  <c r="F2906"/>
  <c r="H2906"/>
  <c r="AC2906"/>
  <c r="AD2906" s="1"/>
  <c r="AE2906"/>
  <c r="AF2906"/>
  <c r="F2907"/>
  <c r="H2907"/>
  <c r="AC2907"/>
  <c r="AD2907" s="1"/>
  <c r="AE2907"/>
  <c r="AF2907"/>
  <c r="F2908"/>
  <c r="H2908"/>
  <c r="AC2908"/>
  <c r="AD2908" s="1"/>
  <c r="AE2908"/>
  <c r="AF2908"/>
  <c r="F2909"/>
  <c r="H2909"/>
  <c r="AC2909"/>
  <c r="AD2909" s="1"/>
  <c r="AE2909"/>
  <c r="AF2909"/>
  <c r="F2910"/>
  <c r="H2910"/>
  <c r="AC2910"/>
  <c r="AD2910" s="1"/>
  <c r="AE2910"/>
  <c r="AF2910"/>
  <c r="F2911"/>
  <c r="H2911"/>
  <c r="AC2911"/>
  <c r="AD2911" s="1"/>
  <c r="AE2911"/>
  <c r="AF2911"/>
  <c r="F2912"/>
  <c r="H2912"/>
  <c r="AC2912"/>
  <c r="AD2912" s="1"/>
  <c r="AE2912"/>
  <c r="AF2912"/>
  <c r="F2913"/>
  <c r="H2913"/>
  <c r="AC2913"/>
  <c r="AD2913" s="1"/>
  <c r="AE2913"/>
  <c r="AF2913"/>
  <c r="F2914"/>
  <c r="H2914"/>
  <c r="AC2914"/>
  <c r="AD2914" s="1"/>
  <c r="AE2914"/>
  <c r="AF2914"/>
  <c r="F2915"/>
  <c r="H2915"/>
  <c r="AC2915"/>
  <c r="AD2915" s="1"/>
  <c r="AE2915"/>
  <c r="AF2915"/>
  <c r="F2916"/>
  <c r="H2916"/>
  <c r="AC2916"/>
  <c r="AD2916" s="1"/>
  <c r="AE2916"/>
  <c r="AF2916"/>
  <c r="F2917"/>
  <c r="H2917"/>
  <c r="AC2917"/>
  <c r="AD2917" s="1"/>
  <c r="AE2917"/>
  <c r="AF2917"/>
  <c r="F2918"/>
  <c r="H2918"/>
  <c r="AC2918"/>
  <c r="AD2918" s="1"/>
  <c r="AE2918"/>
  <c r="AF2918"/>
  <c r="F2919"/>
  <c r="H2919"/>
  <c r="AC2919"/>
  <c r="AD2919" s="1"/>
  <c r="AE2919"/>
  <c r="AF2919"/>
  <c r="F2920"/>
  <c r="H2920"/>
  <c r="AC2920"/>
  <c r="AD2920" s="1"/>
  <c r="AE2920"/>
  <c r="AF2920"/>
  <c r="F2921"/>
  <c r="H2921"/>
  <c r="AC2921"/>
  <c r="AD2921" s="1"/>
  <c r="AE2921"/>
  <c r="AF2921"/>
  <c r="F2922"/>
  <c r="H2922"/>
  <c r="AC2922"/>
  <c r="AD2922" s="1"/>
  <c r="AE2922"/>
  <c r="AF2922"/>
  <c r="F2923"/>
  <c r="H2923"/>
  <c r="AC2923"/>
  <c r="AD2923" s="1"/>
  <c r="AE2923"/>
  <c r="AF2923"/>
  <c r="F2924"/>
  <c r="H2924"/>
  <c r="AC2924"/>
  <c r="AD2924" s="1"/>
  <c r="AE2924"/>
  <c r="AF2924"/>
  <c r="F2925"/>
  <c r="H2925"/>
  <c r="AC2925"/>
  <c r="AD2925" s="1"/>
  <c r="AE2925"/>
  <c r="AF2925"/>
  <c r="F2926"/>
  <c r="H2926"/>
  <c r="AC2926"/>
  <c r="AD2926" s="1"/>
  <c r="AE2926"/>
  <c r="AF2926"/>
  <c r="F2927"/>
  <c r="H2927"/>
  <c r="AC2927"/>
  <c r="AD2927" s="1"/>
  <c r="AE2927"/>
  <c r="AF2927"/>
  <c r="F2928"/>
  <c r="H2928"/>
  <c r="AC2928"/>
  <c r="AD2928" s="1"/>
  <c r="AE2928"/>
  <c r="AF2928"/>
  <c r="F2929"/>
  <c r="H2929"/>
  <c r="AC2929"/>
  <c r="AD2929" s="1"/>
  <c r="AE2929"/>
  <c r="AF2929"/>
  <c r="F2930"/>
  <c r="H2930"/>
  <c r="AC2930"/>
  <c r="AD2930" s="1"/>
  <c r="AE2930"/>
  <c r="AF2930"/>
  <c r="F2931"/>
  <c r="H2931"/>
  <c r="AC2931"/>
  <c r="AD2931" s="1"/>
  <c r="AE2931"/>
  <c r="AF2931"/>
  <c r="F2932"/>
  <c r="H2932"/>
  <c r="AC2932"/>
  <c r="AD2932" s="1"/>
  <c r="AE2932"/>
  <c r="AF2932"/>
  <c r="F2933"/>
  <c r="H2933"/>
  <c r="AC2933"/>
  <c r="AD2933" s="1"/>
  <c r="AE2933"/>
  <c r="AF2933"/>
  <c r="F2934"/>
  <c r="H2934"/>
  <c r="AC2934"/>
  <c r="AD2934" s="1"/>
  <c r="AE2934"/>
  <c r="AF2934"/>
  <c r="F2935"/>
  <c r="H2935"/>
  <c r="AC2935"/>
  <c r="AD2935" s="1"/>
  <c r="AE2935"/>
  <c r="AF2935"/>
  <c r="F2936"/>
  <c r="H2936"/>
  <c r="AC2936"/>
  <c r="AD2936" s="1"/>
  <c r="AE2936"/>
  <c r="AF2936"/>
  <c r="F2937"/>
  <c r="H2937"/>
  <c r="AC2937"/>
  <c r="AD2937" s="1"/>
  <c r="AE2937"/>
  <c r="AF2937"/>
  <c r="F2938"/>
  <c r="H2938"/>
  <c r="AC2938"/>
  <c r="AD2938" s="1"/>
  <c r="AE2938"/>
  <c r="AF2938"/>
  <c r="F2939"/>
  <c r="H2939"/>
  <c r="AC2939"/>
  <c r="AD2939" s="1"/>
  <c r="AE2939"/>
  <c r="AF2939"/>
  <c r="F2940"/>
  <c r="H2940"/>
  <c r="AC2940"/>
  <c r="AD2940" s="1"/>
  <c r="AE2940"/>
  <c r="AF2940"/>
  <c r="F2941"/>
  <c r="H2941"/>
  <c r="AC2941"/>
  <c r="AD2941" s="1"/>
  <c r="AE2941"/>
  <c r="AF2941"/>
  <c r="F2942"/>
  <c r="H2942"/>
  <c r="AC2942"/>
  <c r="AD2942" s="1"/>
  <c r="AE2942"/>
  <c r="AF2942"/>
  <c r="F2943"/>
  <c r="H2943"/>
  <c r="AC2943"/>
  <c r="AD2943" s="1"/>
  <c r="AE2943"/>
  <c r="AF2943"/>
  <c r="F2944"/>
  <c r="H2944"/>
  <c r="AC2944"/>
  <c r="AD2944" s="1"/>
  <c r="AE2944"/>
  <c r="AF2944"/>
  <c r="F2945"/>
  <c r="H2945"/>
  <c r="AC2945"/>
  <c r="AD2945" s="1"/>
  <c r="AE2945"/>
  <c r="AF2945"/>
  <c r="F2946"/>
  <c r="H2946"/>
  <c r="AC2946"/>
  <c r="AD2946" s="1"/>
  <c r="AE2946"/>
  <c r="AF2946"/>
  <c r="F2947"/>
  <c r="H2947"/>
  <c r="AC2947"/>
  <c r="AD2947" s="1"/>
  <c r="AE2947"/>
  <c r="AF2947"/>
  <c r="F2948"/>
  <c r="H2948"/>
  <c r="AC2948"/>
  <c r="AD2948" s="1"/>
  <c r="AE2948"/>
  <c r="AF2948"/>
  <c r="F2949"/>
  <c r="H2949"/>
  <c r="AC2949"/>
  <c r="AD2949" s="1"/>
  <c r="AE2949"/>
  <c r="AF2949"/>
  <c r="F2950"/>
  <c r="H2950"/>
  <c r="AC2950"/>
  <c r="AD2950" s="1"/>
  <c r="AE2950"/>
  <c r="AF2950"/>
  <c r="F2951"/>
  <c r="H2951"/>
  <c r="AC2951"/>
  <c r="AD2951" s="1"/>
  <c r="AE2951"/>
  <c r="AF2951"/>
  <c r="F2952"/>
  <c r="H2952"/>
  <c r="AC2952"/>
  <c r="AD2952" s="1"/>
  <c r="AE2952"/>
  <c r="AF2952"/>
  <c r="F2953"/>
  <c r="H2953"/>
  <c r="AC2953"/>
  <c r="AD2953" s="1"/>
  <c r="AE2953"/>
  <c r="AF2953"/>
  <c r="F2954"/>
  <c r="H2954"/>
  <c r="AC2954"/>
  <c r="AD2954" s="1"/>
  <c r="AE2954"/>
  <c r="AF2954"/>
  <c r="F2955"/>
  <c r="H2955"/>
  <c r="AC2955"/>
  <c r="AD2955" s="1"/>
  <c r="AE2955"/>
  <c r="AF2955"/>
  <c r="F2956"/>
  <c r="H2956"/>
  <c r="AC2956"/>
  <c r="AD2956" s="1"/>
  <c r="AE2956"/>
  <c r="AF2956"/>
  <c r="F2957"/>
  <c r="H2957"/>
  <c r="AC2957"/>
  <c r="AD2957" s="1"/>
  <c r="AE2957"/>
  <c r="AF2957"/>
  <c r="F2958"/>
  <c r="H2958"/>
  <c r="AC2958"/>
  <c r="AD2958" s="1"/>
  <c r="AE2958"/>
  <c r="AF2958"/>
  <c r="F2959"/>
  <c r="H2959"/>
  <c r="AC2959"/>
  <c r="AD2959" s="1"/>
  <c r="AE2959"/>
  <c r="AF2959"/>
  <c r="F2960"/>
  <c r="H2960"/>
  <c r="AC2960"/>
  <c r="AD2960" s="1"/>
  <c r="AE2960"/>
  <c r="AF2960"/>
  <c r="F2961"/>
  <c r="H2961"/>
  <c r="AC2961"/>
  <c r="AD2961" s="1"/>
  <c r="AE2961"/>
  <c r="AF2961"/>
  <c r="F2962"/>
  <c r="H2962"/>
  <c r="AC2962"/>
  <c r="AD2962" s="1"/>
  <c r="AE2962"/>
  <c r="AF2962"/>
  <c r="F2963"/>
  <c r="H2963"/>
  <c r="AC2963"/>
  <c r="AD2963" s="1"/>
  <c r="AE2963"/>
  <c r="AF2963"/>
  <c r="F2964"/>
  <c r="H2964"/>
  <c r="AC2964"/>
  <c r="AD2964" s="1"/>
  <c r="AE2964"/>
  <c r="AF2964"/>
  <c r="F2965"/>
  <c r="H2965"/>
  <c r="AC2965"/>
  <c r="AD2965" s="1"/>
  <c r="AE2965"/>
  <c r="AF2965"/>
  <c r="F2966"/>
  <c r="H2966"/>
  <c r="AC2966"/>
  <c r="AD2966" s="1"/>
  <c r="AE2966"/>
  <c r="AF2966"/>
  <c r="F2967"/>
  <c r="H2967"/>
  <c r="AC2967"/>
  <c r="AD2967" s="1"/>
  <c r="AE2967"/>
  <c r="AF2967"/>
  <c r="F2968"/>
  <c r="H2968"/>
  <c r="AC2968"/>
  <c r="AD2968" s="1"/>
  <c r="AE2968"/>
  <c r="AF2968"/>
  <c r="F2969"/>
  <c r="H2969"/>
  <c r="AC2969"/>
  <c r="AD2969" s="1"/>
  <c r="AE2969"/>
  <c r="AF2969"/>
  <c r="F2970"/>
  <c r="H2970"/>
  <c r="AC2970"/>
  <c r="AD2970" s="1"/>
  <c r="AE2970"/>
  <c r="AF2970"/>
  <c r="F2971"/>
  <c r="H2971"/>
  <c r="AC2971"/>
  <c r="AD2971" s="1"/>
  <c r="AE2971"/>
  <c r="AF2971"/>
  <c r="F2972"/>
  <c r="H2972"/>
  <c r="AC2972"/>
  <c r="AD2972" s="1"/>
  <c r="AE2972"/>
  <c r="AF2972"/>
  <c r="F2973"/>
  <c r="H2973"/>
  <c r="AC2973"/>
  <c r="AD2973" s="1"/>
  <c r="AE2973"/>
  <c r="AF2973"/>
  <c r="F2974"/>
  <c r="H2974"/>
  <c r="AC2974"/>
  <c r="AD2974" s="1"/>
  <c r="AE2974"/>
  <c r="AF2974"/>
  <c r="F2975"/>
  <c r="H2975"/>
  <c r="AC2975"/>
  <c r="AD2975" s="1"/>
  <c r="AE2975"/>
  <c r="AF2975"/>
  <c r="F2976"/>
  <c r="H2976"/>
  <c r="AC2976"/>
  <c r="AD2976" s="1"/>
  <c r="AE2976"/>
  <c r="AF2976"/>
  <c r="F2977"/>
  <c r="H2977"/>
  <c r="AC2977"/>
  <c r="AD2977" s="1"/>
  <c r="AE2977"/>
  <c r="AF2977"/>
  <c r="F2978"/>
  <c r="H2978"/>
  <c r="AC2978"/>
  <c r="AD2978" s="1"/>
  <c r="AE2978"/>
  <c r="AF2978"/>
  <c r="F2979"/>
  <c r="H2979"/>
  <c r="AC2979"/>
  <c r="AD2979" s="1"/>
  <c r="AE2979"/>
  <c r="AF2979"/>
  <c r="F2980"/>
  <c r="H2980"/>
  <c r="AC2980"/>
  <c r="AD2980" s="1"/>
  <c r="AE2980"/>
  <c r="AF2980"/>
  <c r="F2981"/>
  <c r="H2981"/>
  <c r="AC2981"/>
  <c r="AD2981" s="1"/>
  <c r="AE2981"/>
  <c r="AF2981"/>
  <c r="F2982"/>
  <c r="H2982"/>
  <c r="AC2982"/>
  <c r="AD2982" s="1"/>
  <c r="AE2982"/>
  <c r="AF2982"/>
  <c r="F2983"/>
  <c r="H2983"/>
  <c r="AC2983"/>
  <c r="AD2983" s="1"/>
  <c r="AE2983"/>
  <c r="AF2983"/>
  <c r="F2984"/>
  <c r="H2984"/>
  <c r="AC2984"/>
  <c r="AD2984" s="1"/>
  <c r="AE2984"/>
  <c r="AF2984"/>
  <c r="F2985"/>
  <c r="H2985"/>
  <c r="AC2985"/>
  <c r="AD2985" s="1"/>
  <c r="AE2985"/>
  <c r="AF2985"/>
  <c r="F2986"/>
  <c r="H2986"/>
  <c r="AC2986"/>
  <c r="AD2986" s="1"/>
  <c r="AE2986"/>
  <c r="AF2986"/>
  <c r="F2987"/>
  <c r="H2987"/>
  <c r="AC2987"/>
  <c r="AD2987" s="1"/>
  <c r="AE2987"/>
  <c r="AF2987"/>
  <c r="F2988"/>
  <c r="H2988"/>
  <c r="AC2988"/>
  <c r="AD2988" s="1"/>
  <c r="AE2988"/>
  <c r="AF2988"/>
  <c r="F2989"/>
  <c r="H2989"/>
  <c r="AC2989"/>
  <c r="AD2989" s="1"/>
  <c r="AE2989"/>
  <c r="AF2989"/>
  <c r="F2990"/>
  <c r="H2990"/>
  <c r="AC2990"/>
  <c r="AD2990" s="1"/>
  <c r="AE2990"/>
  <c r="AF2990"/>
  <c r="F2991"/>
  <c r="H2991"/>
  <c r="AC2991"/>
  <c r="AD2991" s="1"/>
  <c r="AE2991"/>
  <c r="AF2991"/>
  <c r="F2992"/>
  <c r="H2992"/>
  <c r="AC2992"/>
  <c r="AD2992" s="1"/>
  <c r="AE2992"/>
  <c r="AF2992"/>
  <c r="F2993"/>
  <c r="H2993"/>
  <c r="AC2993"/>
  <c r="AD2993" s="1"/>
  <c r="AE2993"/>
  <c r="AF2993"/>
  <c r="F2994"/>
  <c r="H2994"/>
  <c r="AC2994"/>
  <c r="AD2994" s="1"/>
  <c r="AE2994"/>
  <c r="AF2994"/>
  <c r="F2995"/>
  <c r="H2995"/>
  <c r="AC2995"/>
  <c r="AD2995" s="1"/>
  <c r="AE2995"/>
  <c r="AF2995"/>
  <c r="F2996"/>
  <c r="H2996"/>
  <c r="AC2996"/>
  <c r="AD2996" s="1"/>
  <c r="AE2996"/>
  <c r="AF2996"/>
  <c r="F2997"/>
  <c r="H2997"/>
  <c r="AC2997"/>
  <c r="AD2997" s="1"/>
  <c r="AE2997"/>
  <c r="AF2997"/>
  <c r="F2998"/>
  <c r="H2998"/>
  <c r="AC2998"/>
  <c r="AD2998" s="1"/>
  <c r="AE2998"/>
  <c r="AF2998"/>
  <c r="F2999"/>
  <c r="H2999"/>
  <c r="AC2999"/>
  <c r="AD2999" s="1"/>
  <c r="AE2999"/>
  <c r="AF2999"/>
  <c r="F3000"/>
  <c r="H3000"/>
  <c r="AC3000"/>
  <c r="AD3000" s="1"/>
  <c r="AE3000"/>
  <c r="AF3000"/>
  <c r="F3001"/>
  <c r="H3001"/>
  <c r="AC3001"/>
  <c r="AD3001" s="1"/>
  <c r="AE3001"/>
  <c r="AF3001"/>
  <c r="AG3001" s="1"/>
  <c r="F3002"/>
  <c r="H3002"/>
  <c r="AC3002"/>
  <c r="AD3002" s="1"/>
  <c r="AE3002"/>
  <c r="AF3002"/>
  <c r="F3003"/>
  <c r="H3003"/>
  <c r="AC3003"/>
  <c r="AD3003" s="1"/>
  <c r="AE3003"/>
  <c r="AF3003"/>
  <c r="F3004"/>
  <c r="H3004"/>
  <c r="AC3004"/>
  <c r="AD3004" s="1"/>
  <c r="AE3004"/>
  <c r="AF3004"/>
  <c r="F3005"/>
  <c r="H3005"/>
  <c r="AC3005"/>
  <c r="AD3005" s="1"/>
  <c r="AE3005"/>
  <c r="AF3005"/>
  <c r="F3006"/>
  <c r="H3006"/>
  <c r="AC3006"/>
  <c r="AD3006" s="1"/>
  <c r="AE3006"/>
  <c r="AF3006"/>
  <c r="F3007"/>
  <c r="H3007"/>
  <c r="AC3007"/>
  <c r="AD3007" s="1"/>
  <c r="AE3007"/>
  <c r="AF3007"/>
  <c r="F3008"/>
  <c r="H3008"/>
  <c r="AC3008"/>
  <c r="AD3008" s="1"/>
  <c r="AE3008"/>
  <c r="AF3008"/>
  <c r="AG3008" s="1"/>
  <c r="F3009"/>
  <c r="H3009"/>
  <c r="AC3009"/>
  <c r="AD3009" s="1"/>
  <c r="AE3009"/>
  <c r="AF3009"/>
  <c r="F3010"/>
  <c r="H3010"/>
  <c r="AC3010"/>
  <c r="AD3010" s="1"/>
  <c r="AE3010"/>
  <c r="AF3010"/>
  <c r="F3011"/>
  <c r="H3011"/>
  <c r="AC3011"/>
  <c r="AD3011" s="1"/>
  <c r="AE3011"/>
  <c r="AF3011"/>
  <c r="F3012"/>
  <c r="H3012"/>
  <c r="AC3012"/>
  <c r="AD3012" s="1"/>
  <c r="AE3012"/>
  <c r="AF3012"/>
  <c r="F3013"/>
  <c r="H3013"/>
  <c r="AC3013"/>
  <c r="AD3013" s="1"/>
  <c r="AE3013"/>
  <c r="AF3013"/>
  <c r="F3014"/>
  <c r="H3014"/>
  <c r="AC3014"/>
  <c r="AD3014" s="1"/>
  <c r="AE3014"/>
  <c r="AF3014"/>
  <c r="F3015"/>
  <c r="H3015"/>
  <c r="AC3015"/>
  <c r="AD3015" s="1"/>
  <c r="AE3015"/>
  <c r="AF3015"/>
  <c r="F3016"/>
  <c r="H3016"/>
  <c r="AC3016"/>
  <c r="AD3016" s="1"/>
  <c r="AE3016"/>
  <c r="AF3016"/>
  <c r="F3017"/>
  <c r="H3017"/>
  <c r="AC3017"/>
  <c r="AD3017" s="1"/>
  <c r="AE3017"/>
  <c r="AF3017"/>
  <c r="F3018"/>
  <c r="H3018"/>
  <c r="AC3018"/>
  <c r="AD3018" s="1"/>
  <c r="AE3018"/>
  <c r="AF3018"/>
  <c r="F3019"/>
  <c r="H3019"/>
  <c r="AC3019"/>
  <c r="AD3019" s="1"/>
  <c r="AE3019"/>
  <c r="AF3019"/>
  <c r="F3020"/>
  <c r="H3020"/>
  <c r="AC3020"/>
  <c r="AD3020" s="1"/>
  <c r="AE3020"/>
  <c r="AF3020"/>
  <c r="F3021"/>
  <c r="H3021"/>
  <c r="AC3021"/>
  <c r="AD3021" s="1"/>
  <c r="AE3021"/>
  <c r="AF3021"/>
  <c r="F3022"/>
  <c r="H3022"/>
  <c r="AC3022"/>
  <c r="AD3022" s="1"/>
  <c r="AE3022"/>
  <c r="AF3022"/>
  <c r="F3023"/>
  <c r="H3023"/>
  <c r="AC3023"/>
  <c r="AD3023" s="1"/>
  <c r="AE3023"/>
  <c r="AF3023"/>
  <c r="F3024"/>
  <c r="H3024"/>
  <c r="AC3024"/>
  <c r="AD3024" s="1"/>
  <c r="AE3024"/>
  <c r="AF3024"/>
  <c r="F3025"/>
  <c r="H3025"/>
  <c r="AC3025"/>
  <c r="AD3025" s="1"/>
  <c r="AE3025"/>
  <c r="AF3025"/>
  <c r="F3029"/>
  <c r="H3029"/>
  <c r="AC3029"/>
  <c r="AD3029" s="1"/>
  <c r="AE3029"/>
  <c r="AF3029"/>
  <c r="F3030"/>
  <c r="H3030"/>
  <c r="AC3030"/>
  <c r="AD3030" s="1"/>
  <c r="AE3030"/>
  <c r="AF3030"/>
  <c r="F3031"/>
  <c r="H3031"/>
  <c r="AC3031"/>
  <c r="AD3031" s="1"/>
  <c r="AE3031"/>
  <c r="AF3031"/>
  <c r="F3032"/>
  <c r="H3032"/>
  <c r="AC3032"/>
  <c r="AD3032" s="1"/>
  <c r="AE3032"/>
  <c r="AF3032"/>
  <c r="F3033"/>
  <c r="H3033"/>
  <c r="AC3033"/>
  <c r="AD3033" s="1"/>
  <c r="AE3033"/>
  <c r="AF3033"/>
  <c r="F3034"/>
  <c r="H3034"/>
  <c r="AC3034"/>
  <c r="AD3034" s="1"/>
  <c r="AE3034"/>
  <c r="AF3034"/>
  <c r="F3036"/>
  <c r="H3036"/>
  <c r="AC3036"/>
  <c r="AD3036" s="1"/>
  <c r="AE3036"/>
  <c r="AF3036"/>
  <c r="F3039"/>
  <c r="H3039"/>
  <c r="AC3039"/>
  <c r="AD3039" s="1"/>
  <c r="AE3039"/>
  <c r="AF3039"/>
  <c r="F3040"/>
  <c r="H3040"/>
  <c r="AC3040"/>
  <c r="AD3040" s="1"/>
  <c r="AE3040"/>
  <c r="AF3040"/>
  <c r="F3041"/>
  <c r="H3041"/>
  <c r="AC3041"/>
  <c r="AD3041" s="1"/>
  <c r="AE3041"/>
  <c r="AF3041"/>
  <c r="F3042"/>
  <c r="H3042"/>
  <c r="AC3042"/>
  <c r="AD3042" s="1"/>
  <c r="AE3042"/>
  <c r="AF3042"/>
  <c r="F3044"/>
  <c r="H3044"/>
  <c r="AC3044"/>
  <c r="AD3044" s="1"/>
  <c r="AE3044"/>
  <c r="AF3044"/>
  <c r="F3045"/>
  <c r="H3045"/>
  <c r="AC3045"/>
  <c r="AD3045" s="1"/>
  <c r="AE3045"/>
  <c r="AF3045"/>
  <c r="F3046"/>
  <c r="H3046"/>
  <c r="AC3046"/>
  <c r="AD3046" s="1"/>
  <c r="AE3046"/>
  <c r="AF3046"/>
  <c r="F3047"/>
  <c r="H3047"/>
  <c r="AC3047"/>
  <c r="AD3047" s="1"/>
  <c r="AE3047"/>
  <c r="AF3047"/>
  <c r="F3048"/>
  <c r="H3048"/>
  <c r="AC3048"/>
  <c r="AD3048" s="1"/>
  <c r="AE3048"/>
  <c r="AF3048"/>
  <c r="F3049"/>
  <c r="H3049"/>
  <c r="AC3049"/>
  <c r="AD3049" s="1"/>
  <c r="AE3049"/>
  <c r="AF3049"/>
  <c r="F3050"/>
  <c r="H3050"/>
  <c r="AC3050"/>
  <c r="AD3050" s="1"/>
  <c r="AE3050"/>
  <c r="AF3050"/>
  <c r="F3051"/>
  <c r="H3051"/>
  <c r="AC3051"/>
  <c r="AD3051" s="1"/>
  <c r="AE3051"/>
  <c r="AF3051"/>
  <c r="F3052"/>
  <c r="H3052"/>
  <c r="AC3052"/>
  <c r="AD3052" s="1"/>
  <c r="AE3052"/>
  <c r="AF3052"/>
  <c r="H3053"/>
  <c r="AC3053"/>
  <c r="AD3053" s="1"/>
  <c r="AE3053"/>
  <c r="AF3053"/>
  <c r="H3054"/>
  <c r="AC3054"/>
  <c r="AD3054" s="1"/>
  <c r="AE3054"/>
  <c r="AF3054"/>
  <c r="H3055"/>
  <c r="AC3055"/>
  <c r="AD3055" s="1"/>
  <c r="AE3055"/>
  <c r="AF3055"/>
  <c r="H3056"/>
  <c r="AC3056"/>
  <c r="AD3056" s="1"/>
  <c r="AE3056"/>
  <c r="AF3056"/>
  <c r="H3058"/>
  <c r="AC3058"/>
  <c r="AD3058" s="1"/>
  <c r="AE3058"/>
  <c r="AF3058"/>
  <c r="H3059"/>
  <c r="AC3059"/>
  <c r="AD3059" s="1"/>
  <c r="AE3059"/>
  <c r="AF3059"/>
  <c r="F3061"/>
  <c r="H3061"/>
  <c r="AC3061"/>
  <c r="AD3061" s="1"/>
  <c r="AE3061"/>
  <c r="AF3061"/>
  <c r="F3064"/>
  <c r="H3064"/>
  <c r="AC3064"/>
  <c r="AD3064" s="1"/>
  <c r="AE3064"/>
  <c r="AF3064"/>
  <c r="F3065"/>
  <c r="H3065"/>
  <c r="AC3065"/>
  <c r="AD3065" s="1"/>
  <c r="AE3065"/>
  <c r="AF3065"/>
  <c r="F3066"/>
  <c r="H3066"/>
  <c r="AC3066"/>
  <c r="AD3066" s="1"/>
  <c r="AE3066"/>
  <c r="AF3066"/>
  <c r="H3067"/>
  <c r="AC3067"/>
  <c r="AD3067" s="1"/>
  <c r="AE3067"/>
  <c r="AF3067"/>
  <c r="F3068"/>
  <c r="H3068"/>
  <c r="AC3068"/>
  <c r="AD3068" s="1"/>
  <c r="AE3068"/>
  <c r="AF3068"/>
  <c r="F3069"/>
  <c r="H3069"/>
  <c r="AC3069"/>
  <c r="AD3069" s="1"/>
  <c r="AE3069"/>
  <c r="AF3069"/>
  <c r="F3070"/>
  <c r="H3070"/>
  <c r="AC3070"/>
  <c r="AD3070" s="1"/>
  <c r="AE3070"/>
  <c r="AF3070"/>
  <c r="F3071"/>
  <c r="H3071"/>
  <c r="AC3071"/>
  <c r="AD3071" s="1"/>
  <c r="AE3071"/>
  <c r="AF3071"/>
  <c r="F3072"/>
  <c r="H3072"/>
  <c r="AC3072"/>
  <c r="AD3072" s="1"/>
  <c r="AE3072"/>
  <c r="AF3072"/>
  <c r="F3073"/>
  <c r="H3073"/>
  <c r="AC3073"/>
  <c r="AD3073" s="1"/>
  <c r="AE3073"/>
  <c r="AF3073"/>
  <c r="F3074"/>
  <c r="H3074"/>
  <c r="AC3074"/>
  <c r="AD3074" s="1"/>
  <c r="AE3074"/>
  <c r="AF3074"/>
  <c r="F3075"/>
  <c r="H3075"/>
  <c r="AC3075"/>
  <c r="AD3075" s="1"/>
  <c r="AE3075"/>
  <c r="AF3075"/>
  <c r="F3076"/>
  <c r="H3076"/>
  <c r="AC3076"/>
  <c r="AD3076" s="1"/>
  <c r="AE3076"/>
  <c r="AF3076"/>
  <c r="F3077"/>
  <c r="H3077"/>
  <c r="AC3077"/>
  <c r="AD3077" s="1"/>
  <c r="AE3077"/>
  <c r="AF3077"/>
  <c r="F3078"/>
  <c r="H3078"/>
  <c r="AC3078"/>
  <c r="AD3078" s="1"/>
  <c r="AE3078"/>
  <c r="AF3078"/>
  <c r="F3079"/>
  <c r="H3079"/>
  <c r="AC3079"/>
  <c r="AD3079" s="1"/>
  <c r="AE3079"/>
  <c r="AF3079"/>
  <c r="F3080"/>
  <c r="H3080"/>
  <c r="AC3080"/>
  <c r="AD3080" s="1"/>
  <c r="AE3080"/>
  <c r="AF3080"/>
  <c r="F3081"/>
  <c r="H3081"/>
  <c r="AC3081"/>
  <c r="AD3081" s="1"/>
  <c r="AE3081"/>
  <c r="AF3081"/>
  <c r="F3082"/>
  <c r="H3082"/>
  <c r="AC3082"/>
  <c r="AD3082" s="1"/>
  <c r="AE3082"/>
  <c r="AF3082"/>
  <c r="F3083"/>
  <c r="H3083"/>
  <c r="AC3083"/>
  <c r="AD3083" s="1"/>
  <c r="AE3083"/>
  <c r="AF3083"/>
  <c r="F3084"/>
  <c r="H3084"/>
  <c r="AC3084"/>
  <c r="AD3084" s="1"/>
  <c r="AE3084"/>
  <c r="AF3084"/>
  <c r="F3085"/>
  <c r="H3085"/>
  <c r="AC3085"/>
  <c r="AD3085" s="1"/>
  <c r="AE3085"/>
  <c r="AF3085"/>
  <c r="F3086"/>
  <c r="H3086"/>
  <c r="AC3086"/>
  <c r="AD3086" s="1"/>
  <c r="AE3086"/>
  <c r="AF3086"/>
  <c r="F3087"/>
  <c r="H3087"/>
  <c r="AC3087"/>
  <c r="AD3087" s="1"/>
  <c r="AE3087"/>
  <c r="AF3087"/>
  <c r="H3088"/>
  <c r="AC3088"/>
  <c r="AD3088" s="1"/>
  <c r="AE3088"/>
  <c r="AF3088"/>
  <c r="F3118"/>
  <c r="H3118"/>
  <c r="AC3118"/>
  <c r="AD3118" s="1"/>
  <c r="AE3118"/>
  <c r="AF3118"/>
  <c r="F3121"/>
  <c r="H3121"/>
  <c r="AC3121"/>
  <c r="AD3121" s="1"/>
  <c r="AE3121"/>
  <c r="AF3121"/>
  <c r="AC3123"/>
  <c r="AD3123" s="1"/>
  <c r="AE3123"/>
  <c r="AF3123"/>
  <c r="AC3124"/>
  <c r="AD3124" s="1"/>
  <c r="AE3124"/>
  <c r="AF3124"/>
  <c r="F3126"/>
  <c r="H3126"/>
  <c r="AC3126"/>
  <c r="AD3126" s="1"/>
  <c r="AE3126"/>
  <c r="AF3126"/>
  <c r="F3127"/>
  <c r="H3127"/>
  <c r="AC3127"/>
  <c r="AD3127" s="1"/>
  <c r="AE3127"/>
  <c r="AF3127"/>
  <c r="F3128"/>
  <c r="H3128"/>
  <c r="AC3128"/>
  <c r="AD3128" s="1"/>
  <c r="AE3128"/>
  <c r="AF3128"/>
  <c r="F3130"/>
  <c r="H3130"/>
  <c r="AC3130"/>
  <c r="AD3130" s="1"/>
  <c r="AE3130"/>
  <c r="AF3130"/>
  <c r="F3131"/>
  <c r="H3131"/>
  <c r="AC3131"/>
  <c r="AD3131" s="1"/>
  <c r="AE3131"/>
  <c r="AF3131"/>
  <c r="F3132"/>
  <c r="H3132"/>
  <c r="AC3132"/>
  <c r="AD3132" s="1"/>
  <c r="AE3132"/>
  <c r="AF3132"/>
  <c r="F3134"/>
  <c r="H3134"/>
  <c r="AC3134"/>
  <c r="AD3134" s="1"/>
  <c r="AE3134"/>
  <c r="AF3134"/>
  <c r="F3136"/>
  <c r="H3136"/>
  <c r="AC3136"/>
  <c r="AD3136" s="1"/>
  <c r="AE3136"/>
  <c r="AF3136"/>
  <c r="F3138"/>
  <c r="H3138"/>
  <c r="AC3138"/>
  <c r="AD3138" s="1"/>
  <c r="AE3138"/>
  <c r="AF3138"/>
  <c r="F3139"/>
  <c r="H3139"/>
  <c r="AC3139"/>
  <c r="AD3139" s="1"/>
  <c r="AE3139"/>
  <c r="AF3139"/>
  <c r="F3140"/>
  <c r="H3140"/>
  <c r="AC3140"/>
  <c r="AD3140" s="1"/>
  <c r="AE3140"/>
  <c r="AF3140"/>
  <c r="F3142"/>
  <c r="H3142"/>
  <c r="AC3142"/>
  <c r="AD3142" s="1"/>
  <c r="AE3142"/>
  <c r="AF3142"/>
  <c r="H3144"/>
  <c r="AC3144"/>
  <c r="AD3144" s="1"/>
  <c r="AE3144"/>
  <c r="AF3144"/>
  <c r="H3145"/>
  <c r="AC3145"/>
  <c r="AD3145" s="1"/>
  <c r="AE3145"/>
  <c r="AF3145"/>
  <c r="H3146"/>
  <c r="AC3146"/>
  <c r="AD3146" s="1"/>
  <c r="AE3146"/>
  <c r="AF3146"/>
  <c r="H3147"/>
  <c r="AC3147"/>
  <c r="AD3147" s="1"/>
  <c r="AE3147"/>
  <c r="AF3147"/>
  <c r="H3148"/>
  <c r="AC3148"/>
  <c r="AD3148" s="1"/>
  <c r="AF3148"/>
  <c r="H3149"/>
  <c r="AC3149"/>
  <c r="AD3149" s="1"/>
  <c r="AF3149"/>
  <c r="H3150"/>
  <c r="AC3150"/>
  <c r="AD3150" s="1"/>
  <c r="AF3150"/>
  <c r="H3151"/>
  <c r="AC3151"/>
  <c r="AD3151" s="1"/>
  <c r="AF3151"/>
  <c r="F3153"/>
  <c r="H3153"/>
  <c r="AC3153"/>
  <c r="AD3153" s="1"/>
  <c r="AE3153"/>
  <c r="AF3153"/>
  <c r="H3156"/>
  <c r="AC3156"/>
  <c r="AD3156" s="1"/>
  <c r="AE3156"/>
  <c r="AF3156"/>
  <c r="H3158"/>
  <c r="AC3158"/>
  <c r="AD3158" s="1"/>
  <c r="AE3158"/>
  <c r="AF3158"/>
  <c r="H3159"/>
  <c r="AC3159"/>
  <c r="AD3159" s="1"/>
  <c r="AE3159"/>
  <c r="AF3159"/>
  <c r="H3161"/>
  <c r="AC3161"/>
  <c r="AD3161" s="1"/>
  <c r="AE3161"/>
  <c r="AF3161"/>
  <c r="H3163"/>
  <c r="AC3163"/>
  <c r="AD3163" s="1"/>
  <c r="AE3163"/>
  <c r="AF3163"/>
  <c r="H3165"/>
  <c r="AC3165"/>
  <c r="AD3165" s="1"/>
  <c r="AE3165"/>
  <c r="AF3165"/>
  <c r="H3167"/>
  <c r="AC3167"/>
  <c r="AD3167" s="1"/>
  <c r="AE3167"/>
  <c r="AF3167"/>
  <c r="F3169"/>
  <c r="AC3169"/>
  <c r="AD3169" s="1"/>
  <c r="AE3169"/>
  <c r="AF3169"/>
  <c r="F3171"/>
  <c r="H3171"/>
  <c r="AC3171"/>
  <c r="AD3171" s="1"/>
  <c r="AE3171"/>
  <c r="AF3171"/>
  <c r="H3173"/>
  <c r="AC3173"/>
  <c r="AD3173" s="1"/>
  <c r="AE3173"/>
  <c r="AF3173"/>
  <c r="H3174"/>
  <c r="AC3174"/>
  <c r="AD3174" s="1"/>
  <c r="AE3174"/>
  <c r="AF3174"/>
  <c r="H3175"/>
  <c r="AC3175"/>
  <c r="AD3175" s="1"/>
  <c r="AE3175"/>
  <c r="AF3175"/>
  <c r="H3176"/>
  <c r="AC3176"/>
  <c r="AD3176" s="1"/>
  <c r="AE3176"/>
  <c r="AF3176"/>
  <c r="H3178"/>
  <c r="AC3178"/>
  <c r="AD3178" s="1"/>
  <c r="AE3178"/>
  <c r="AF3178"/>
  <c r="H3180"/>
  <c r="AC3180"/>
  <c r="AD3180" s="1"/>
  <c r="AF3180"/>
  <c r="H3181"/>
  <c r="AC3181"/>
  <c r="AD3181" s="1"/>
  <c r="AF3181"/>
  <c r="H3182"/>
  <c r="AC3182"/>
  <c r="AD3182" s="1"/>
  <c r="AF3182"/>
  <c r="H3183"/>
  <c r="AC3183"/>
  <c r="AD3183" s="1"/>
  <c r="AF3183"/>
  <c r="H3184"/>
  <c r="AC3184"/>
  <c r="AD3184" s="1"/>
  <c r="AF3184"/>
  <c r="H3185"/>
  <c r="AC3185"/>
  <c r="AD3185" s="1"/>
  <c r="AF3185"/>
  <c r="H3186"/>
  <c r="AC3186"/>
  <c r="AD3186" s="1"/>
  <c r="AF3186"/>
  <c r="H3187"/>
  <c r="AC3187"/>
  <c r="AD3187" s="1"/>
  <c r="AF3187"/>
  <c r="H3188"/>
  <c r="AC3188"/>
  <c r="AD3188" s="1"/>
  <c r="AF3188"/>
  <c r="H3189"/>
  <c r="AC3189"/>
  <c r="AD3189" s="1"/>
  <c r="AF3189"/>
  <c r="H3190"/>
  <c r="AC3190"/>
  <c r="AD3190" s="1"/>
  <c r="AF3190"/>
  <c r="H3191"/>
  <c r="AC3191"/>
  <c r="AD3191" s="1"/>
  <c r="AF3191"/>
  <c r="H3192"/>
  <c r="AC3192"/>
  <c r="AD3192" s="1"/>
  <c r="AF3192"/>
  <c r="H3193"/>
  <c r="AC3193"/>
  <c r="AD3193" s="1"/>
  <c r="AF3193"/>
  <c r="H3194"/>
  <c r="AC3194"/>
  <c r="AD3194" s="1"/>
  <c r="AF3194"/>
  <c r="H3195"/>
  <c r="AC3195"/>
  <c r="AD3195" s="1"/>
  <c r="AF3195"/>
  <c r="H3196"/>
  <c r="AC3196"/>
  <c r="AD3196" s="1"/>
  <c r="AF3196"/>
  <c r="H3197"/>
  <c r="AC3197"/>
  <c r="AD3197" s="1"/>
  <c r="AF3197"/>
  <c r="H3198"/>
  <c r="AC3198"/>
  <c r="AD3198" s="1"/>
  <c r="AF3198"/>
  <c r="H3199"/>
  <c r="AC3199"/>
  <c r="AD3199" s="1"/>
  <c r="AF3199"/>
  <c r="H3200"/>
  <c r="AC3200"/>
  <c r="AD3200" s="1"/>
  <c r="AF3200"/>
  <c r="H3201"/>
  <c r="AC3201"/>
  <c r="AD3201" s="1"/>
  <c r="AF3201"/>
  <c r="H3202"/>
  <c r="AC3202"/>
  <c r="AD3202" s="1"/>
  <c r="AF3202"/>
  <c r="H3203"/>
  <c r="AC3203"/>
  <c r="AD3203" s="1"/>
  <c r="AF3203"/>
  <c r="H3204"/>
  <c r="AC3204"/>
  <c r="AD3204" s="1"/>
  <c r="AF3204"/>
  <c r="H3205"/>
  <c r="AC3205"/>
  <c r="AD3205" s="1"/>
  <c r="AF3205"/>
  <c r="H3206"/>
  <c r="AC3206"/>
  <c r="AD3206" s="1"/>
  <c r="AF3206"/>
  <c r="H3207"/>
  <c r="AC3207"/>
  <c r="AD3207" s="1"/>
  <c r="AF3207"/>
  <c r="H3208"/>
  <c r="AC3208"/>
  <c r="AD3208" s="1"/>
  <c r="AF3208"/>
  <c r="AC3209"/>
  <c r="AD3209" s="1"/>
  <c r="AF3209"/>
  <c r="H3211"/>
  <c r="AC3211"/>
  <c r="AD3211" s="1"/>
  <c r="AF3211"/>
  <c r="H3213"/>
  <c r="AC3213"/>
  <c r="AD3213" s="1"/>
  <c r="AE3213"/>
  <c r="AF3213"/>
  <c r="H3215"/>
  <c r="AC3215"/>
  <c r="AD3215" s="1"/>
  <c r="AE3215"/>
  <c r="AF3215"/>
  <c r="H3217"/>
  <c r="AC3217"/>
  <c r="AD3217" s="1"/>
  <c r="AE3217"/>
  <c r="AF3217"/>
  <c r="H3218"/>
  <c r="AC3218"/>
  <c r="AD3218" s="1"/>
  <c r="AE3218"/>
  <c r="AF3218"/>
  <c r="H3219"/>
  <c r="AC3219"/>
  <c r="AD3219" s="1"/>
  <c r="AE3219"/>
  <c r="AF3219"/>
  <c r="H3220"/>
  <c r="AC3220"/>
  <c r="AD3220" s="1"/>
  <c r="AF3220"/>
  <c r="F3224"/>
  <c r="H3224"/>
  <c r="AC3224"/>
  <c r="AD3224" s="1"/>
  <c r="AF3224"/>
  <c r="F3227"/>
  <c r="AC3227"/>
  <c r="AD3227" s="1"/>
  <c r="AF3227"/>
  <c r="F3228"/>
  <c r="AC3228"/>
  <c r="AD3228" s="1"/>
  <c r="AF3228"/>
  <c r="AC3229"/>
  <c r="AD3229" s="1"/>
  <c r="AF3229"/>
  <c r="AC3230"/>
  <c r="AD3230" s="1"/>
  <c r="AF3230"/>
  <c r="AC3234"/>
  <c r="AD3234" s="1"/>
  <c r="AE3234"/>
  <c r="AF3234"/>
  <c r="AC3237"/>
  <c r="AD3237" s="1"/>
  <c r="AE3237"/>
  <c r="AF3237"/>
  <c r="AC3238"/>
  <c r="AD3238" s="1"/>
  <c r="AE3238"/>
  <c r="AF3238"/>
  <c r="AC3239"/>
  <c r="AD3239" s="1"/>
  <c r="AE3239"/>
  <c r="AF3239"/>
  <c r="AC3240"/>
  <c r="AD3240" s="1"/>
  <c r="AE3240"/>
  <c r="AF3240"/>
  <c r="AC3241"/>
  <c r="AD3241" s="1"/>
  <c r="AE3241"/>
  <c r="AF3241"/>
  <c r="AC3242"/>
  <c r="AD3242" s="1"/>
  <c r="AE3242"/>
  <c r="AF3242"/>
  <c r="AC3243"/>
  <c r="AD3243" s="1"/>
  <c r="AF3243"/>
  <c r="AC3244"/>
  <c r="AD3244" s="1"/>
  <c r="AE3244"/>
  <c r="AF3244"/>
  <c r="AC3247"/>
  <c r="AD3247" s="1"/>
  <c r="AF3247"/>
  <c r="AC3248"/>
  <c r="AD3248" s="1"/>
  <c r="AF3248"/>
  <c r="AC3249"/>
  <c r="AD3249" s="1"/>
  <c r="AF3249"/>
  <c r="AC3250"/>
  <c r="AD3250" s="1"/>
  <c r="AF3250"/>
  <c r="AC3251"/>
  <c r="AD3251" s="1"/>
  <c r="AF3251"/>
  <c r="AC3252"/>
  <c r="AD3252" s="1"/>
  <c r="AF3252"/>
  <c r="AC3256"/>
  <c r="AD3256" s="1"/>
  <c r="AE3256"/>
  <c r="AF3256"/>
  <c r="AC3259"/>
  <c r="AD3259" s="1"/>
  <c r="AE3259"/>
  <c r="AF3259"/>
  <c r="AC3260"/>
  <c r="AD3260" s="1"/>
  <c r="AE3260"/>
  <c r="AF3260"/>
  <c r="AC3261"/>
  <c r="AD3261" s="1"/>
  <c r="AE3261"/>
  <c r="AF3261"/>
  <c r="AC3262"/>
  <c r="AD3262" s="1"/>
  <c r="AE3262"/>
  <c r="AF3262"/>
  <c r="AC3263"/>
  <c r="AD3263" s="1"/>
  <c r="AE3263"/>
  <c r="AF3263"/>
  <c r="AC3264"/>
  <c r="AD3264" s="1"/>
  <c r="AE3264"/>
  <c r="AF3264"/>
  <c r="AC3265"/>
  <c r="AD3265" s="1"/>
  <c r="AE3265"/>
  <c r="AF3265"/>
  <c r="AC3266"/>
  <c r="AD3266" s="1"/>
  <c r="AE3266"/>
  <c r="AF3266"/>
  <c r="AC3268"/>
  <c r="AD3268" s="1"/>
  <c r="AE3268"/>
  <c r="AF3268"/>
  <c r="AC3270"/>
  <c r="AD3270" s="1"/>
  <c r="AE3270"/>
  <c r="AF3270"/>
  <c r="AC3271"/>
  <c r="AD3271" s="1"/>
  <c r="AE3271"/>
  <c r="AF3271"/>
  <c r="AC3272"/>
  <c r="AD3272" s="1"/>
  <c r="AE3272"/>
  <c r="AF3272"/>
  <c r="AC3273"/>
  <c r="AD3273" s="1"/>
  <c r="AE3273"/>
  <c r="AF3273"/>
  <c r="AC3274"/>
  <c r="AD3274" s="1"/>
  <c r="AE3274"/>
  <c r="AF3274"/>
  <c r="H3275"/>
  <c r="AC3275"/>
  <c r="AD3275" s="1"/>
  <c r="AE3275"/>
  <c r="AF3275"/>
  <c r="AC3277"/>
  <c r="AD3277" s="1"/>
  <c r="AE3277"/>
  <c r="AF3277"/>
  <c r="AC3279"/>
  <c r="AD3279" s="1"/>
  <c r="AE3279"/>
  <c r="AF3279"/>
  <c r="AC3280"/>
  <c r="AD3280" s="1"/>
  <c r="AE3280"/>
  <c r="AF3280"/>
  <c r="AC3281"/>
  <c r="AD3281" s="1"/>
  <c r="AE3281"/>
  <c r="AF3281"/>
  <c r="AC3282"/>
  <c r="AD3282" s="1"/>
  <c r="AE3282"/>
  <c r="AF3282"/>
  <c r="AC3283"/>
  <c r="AD3283" s="1"/>
  <c r="AE3283"/>
  <c r="AF3283"/>
  <c r="AC3284"/>
  <c r="AD3284" s="1"/>
  <c r="AE3284"/>
  <c r="AF3284"/>
  <c r="AC3285"/>
  <c r="AD3285" s="1"/>
  <c r="AE3285"/>
  <c r="AF3285"/>
  <c r="AC3286"/>
  <c r="AD3286" s="1"/>
  <c r="AE3286"/>
  <c r="AF3286"/>
  <c r="AC3287"/>
  <c r="AD3287" s="1"/>
  <c r="AE3287"/>
  <c r="AF3287"/>
  <c r="AC3288"/>
  <c r="AD3288" s="1"/>
  <c r="AE3288"/>
  <c r="AF3288"/>
  <c r="AC3289"/>
  <c r="AD3289" s="1"/>
  <c r="AE3289"/>
  <c r="AF3289"/>
  <c r="AC3290"/>
  <c r="AD3290" s="1"/>
  <c r="AE3290"/>
  <c r="AF3290"/>
  <c r="AC3291"/>
  <c r="AD3291" s="1"/>
  <c r="AE3291"/>
  <c r="AF3291"/>
  <c r="AC3292"/>
  <c r="AD3292" s="1"/>
  <c r="AE3292"/>
  <c r="AF3292"/>
  <c r="AC3293"/>
  <c r="AD3293" s="1"/>
  <c r="AE3293"/>
  <c r="AF3293"/>
  <c r="AC3294"/>
  <c r="AD3294" s="1"/>
  <c r="AE3294"/>
  <c r="AF3294"/>
  <c r="AC3295"/>
  <c r="AD3295" s="1"/>
  <c r="AE3295"/>
  <c r="AF3295"/>
  <c r="AC3296"/>
  <c r="AD3296" s="1"/>
  <c r="AE3296"/>
  <c r="AF3296"/>
  <c r="AC3297"/>
  <c r="AD3297" s="1"/>
  <c r="AE3297"/>
  <c r="AF3297"/>
  <c r="AC3298"/>
  <c r="AD3298" s="1"/>
  <c r="AE3298"/>
  <c r="AF3298"/>
  <c r="AC3299"/>
  <c r="AD3299" s="1"/>
  <c r="AE3299"/>
  <c r="AF3299"/>
  <c r="AC3300"/>
  <c r="AD3300" s="1"/>
  <c r="AE3300"/>
  <c r="AF3300"/>
  <c r="AC3301"/>
  <c r="AD3301" s="1"/>
  <c r="AE3301"/>
  <c r="AF3301"/>
  <c r="AC3302"/>
  <c r="AD3302" s="1"/>
  <c r="AE3302"/>
  <c r="AF3302"/>
  <c r="AC3303"/>
  <c r="AD3303" s="1"/>
  <c r="AE3303"/>
  <c r="AF3303"/>
  <c r="AC3304"/>
  <c r="AD3304" s="1"/>
  <c r="AE3304"/>
  <c r="AF3304"/>
  <c r="AC3305"/>
  <c r="AD3305" s="1"/>
  <c r="AE3305"/>
  <c r="AF3305"/>
  <c r="AC3306"/>
  <c r="AD3306" s="1"/>
  <c r="AE3306"/>
  <c r="AF3306"/>
  <c r="AC3307"/>
  <c r="AD3307" s="1"/>
  <c r="AE3307"/>
  <c r="AF3307"/>
  <c r="AC3308"/>
  <c r="AD3308" s="1"/>
  <c r="AE3308"/>
  <c r="AF3308"/>
  <c r="AC3309"/>
  <c r="AD3309" s="1"/>
  <c r="AE3309"/>
  <c r="AF3309"/>
  <c r="AC3310"/>
  <c r="AD3310" s="1"/>
  <c r="AE3310"/>
  <c r="AF3310"/>
  <c r="AC3311"/>
  <c r="AD3311" s="1"/>
  <c r="AE3311"/>
  <c r="AF3311"/>
  <c r="H3312"/>
  <c r="AC3312"/>
  <c r="AD3312" s="1"/>
  <c r="AE3312"/>
  <c r="AF3312"/>
  <c r="AC3316"/>
  <c r="AD3316" s="1"/>
  <c r="AE3316"/>
  <c r="AF3316"/>
  <c r="AC3318"/>
  <c r="AD3318" s="1"/>
  <c r="AE3318"/>
  <c r="AF3318"/>
  <c r="AC3320"/>
  <c r="AD3320" s="1"/>
  <c r="AE3320"/>
  <c r="AF3320"/>
  <c r="AC3321"/>
  <c r="AD3321" s="1"/>
  <c r="AF3321"/>
  <c r="AC3322"/>
  <c r="AD3322" s="1"/>
  <c r="AF3322"/>
  <c r="AC3323"/>
  <c r="AD3323" s="1"/>
  <c r="AF3323"/>
  <c r="AC3324"/>
  <c r="AD3324" s="1"/>
  <c r="AF3324"/>
  <c r="AC3325"/>
  <c r="AD3325" s="1"/>
  <c r="AF3325"/>
  <c r="AC3326"/>
  <c r="AD3326" s="1"/>
  <c r="AF3326"/>
  <c r="AC3327"/>
  <c r="AD3327" s="1"/>
  <c r="AF3327"/>
  <c r="AC3328"/>
  <c r="AD3328" s="1"/>
  <c r="AF3328"/>
  <c r="AC3329"/>
  <c r="AD3329" s="1"/>
  <c r="AF3329"/>
  <c r="AC3330"/>
  <c r="AD3330" s="1"/>
  <c r="AF3330"/>
  <c r="AC3331"/>
  <c r="AD3331" s="1"/>
  <c r="AF3331"/>
  <c r="AC3332"/>
  <c r="AD3332" s="1"/>
  <c r="AF3332"/>
  <c r="AC3333"/>
  <c r="AD3333" s="1"/>
  <c r="AF3333"/>
  <c r="AC3334"/>
  <c r="AD3334" s="1"/>
  <c r="AF3334"/>
  <c r="AC3335"/>
  <c r="AD3335" s="1"/>
  <c r="AF3335"/>
  <c r="AC3336"/>
  <c r="AD3336" s="1"/>
  <c r="AF3336"/>
  <c r="AC3337"/>
  <c r="AD3337" s="1"/>
  <c r="AF3337"/>
  <c r="AC3338"/>
  <c r="AD3338" s="1"/>
  <c r="AF3338"/>
  <c r="AC3339"/>
  <c r="AD3339" s="1"/>
  <c r="AF3339"/>
  <c r="AC3340"/>
  <c r="AD3340" s="1"/>
  <c r="AF3340"/>
  <c r="AC3341"/>
  <c r="AD3341" s="1"/>
  <c r="AF3341"/>
  <c r="AC3342"/>
  <c r="AD3342" s="1"/>
  <c r="AF3342"/>
  <c r="AC3343"/>
  <c r="AD3343" s="1"/>
  <c r="AF3343"/>
  <c r="AC3344"/>
  <c r="AD3344" s="1"/>
  <c r="AF3344"/>
  <c r="AC3345"/>
  <c r="AD3345" s="1"/>
  <c r="AF3345"/>
  <c r="AC3346"/>
  <c r="AD3346" s="1"/>
  <c r="AF3346"/>
  <c r="AC3347"/>
  <c r="AD3347" s="1"/>
  <c r="AF3347"/>
  <c r="AC3348"/>
  <c r="AD3348" s="1"/>
  <c r="AF3348"/>
  <c r="AC3349"/>
  <c r="AD3349" s="1"/>
  <c r="AF3349"/>
  <c r="AC3350"/>
  <c r="AD3350" s="1"/>
  <c r="AF3350"/>
  <c r="AC3351"/>
  <c r="AD3351" s="1"/>
  <c r="AF3351"/>
  <c r="AC3352"/>
  <c r="AD3352" s="1"/>
  <c r="AE3352"/>
  <c r="AF3352"/>
  <c r="AC3353"/>
  <c r="AD3353" s="1"/>
  <c r="AE3353"/>
  <c r="AF3353"/>
  <c r="AC3354"/>
  <c r="AD3354" s="1"/>
  <c r="AE3354"/>
  <c r="AF3354"/>
  <c r="AC3357"/>
  <c r="AD3357" s="1"/>
  <c r="AE3357"/>
  <c r="AF3357"/>
  <c r="AC3358"/>
  <c r="AD3358" s="1"/>
  <c r="AE3358"/>
  <c r="AF3358"/>
  <c r="AC3359"/>
  <c r="AD3359" s="1"/>
  <c r="AE3359"/>
  <c r="AF3359"/>
  <c r="AC3360"/>
  <c r="AD3360" s="1"/>
  <c r="AE3360"/>
  <c r="AF3360"/>
  <c r="AC3362"/>
  <c r="AD3362" s="1"/>
  <c r="AE3362"/>
  <c r="AF3362"/>
  <c r="AC3364"/>
  <c r="AD3364" s="1"/>
  <c r="AE3364"/>
  <c r="AF3364"/>
  <c r="AC3366"/>
  <c r="AD3366" s="1"/>
  <c r="AE3366"/>
  <c r="AF3366"/>
  <c r="AC3369"/>
  <c r="AD3369" s="1"/>
  <c r="AE3369"/>
  <c r="AF3369"/>
  <c r="AC3370"/>
  <c r="AD3370" s="1"/>
  <c r="AE3370"/>
  <c r="AF3370"/>
  <c r="AC3371"/>
  <c r="AD3371" s="1"/>
  <c r="AF3371"/>
  <c r="AC3372"/>
  <c r="AD3372" s="1"/>
  <c r="AE3372"/>
  <c r="AF3372"/>
  <c r="AC3373"/>
  <c r="AD3373" s="1"/>
  <c r="AE3373"/>
  <c r="AF3373"/>
  <c r="AC3374"/>
  <c r="AD3374" s="1"/>
  <c r="AE3374"/>
  <c r="AF3374"/>
  <c r="AC3375"/>
  <c r="AD3375" s="1"/>
  <c r="AE3375"/>
  <c r="AF3375"/>
  <c r="AC3376"/>
  <c r="AD3376" s="1"/>
  <c r="AF3376"/>
  <c r="AC3377"/>
  <c r="AD3377" s="1"/>
  <c r="AF3377"/>
  <c r="AC3378"/>
  <c r="AD3378" s="1"/>
  <c r="AF3378"/>
  <c r="AC3379"/>
  <c r="AD3379" s="1"/>
  <c r="AE3379"/>
  <c r="AF3379"/>
  <c r="AC3380"/>
  <c r="AD3380" s="1"/>
  <c r="AE3380"/>
  <c r="AF3380"/>
  <c r="AC3381"/>
  <c r="AD3381" s="1"/>
  <c r="AE3381"/>
  <c r="AF3381"/>
  <c r="AC3382"/>
  <c r="AD3382" s="1"/>
  <c r="AF3382"/>
  <c r="AC3383"/>
  <c r="AD3383" s="1"/>
  <c r="AE3383"/>
  <c r="AF3383"/>
  <c r="AC3384"/>
  <c r="AD3384" s="1"/>
  <c r="AE3384"/>
  <c r="AF3384"/>
  <c r="AC3385"/>
  <c r="AD3385" s="1"/>
  <c r="AE3385"/>
  <c r="AF3385"/>
  <c r="AC3386"/>
  <c r="AD3386" s="1"/>
  <c r="AE3386"/>
  <c r="AF3386"/>
  <c r="AC3387"/>
  <c r="AD3387" s="1"/>
  <c r="AE3387"/>
  <c r="AF3387"/>
  <c r="AC3388"/>
  <c r="AD3388" s="1"/>
  <c r="AE3388"/>
  <c r="AF3388"/>
  <c r="AC3389"/>
  <c r="AD3389" s="1"/>
  <c r="AE3389"/>
  <c r="AF3389"/>
  <c r="AC3390"/>
  <c r="AD3390" s="1"/>
  <c r="AE3390"/>
  <c r="AF3390"/>
  <c r="AC3391"/>
  <c r="AD3391" s="1"/>
  <c r="AE3391"/>
  <c r="AF3391"/>
  <c r="AC3392"/>
  <c r="AD3392" s="1"/>
  <c r="AE3392"/>
  <c r="AF3392"/>
  <c r="AC3393"/>
  <c r="AD3393" s="1"/>
  <c r="AE3393"/>
  <c r="AF3393"/>
  <c r="AC3394"/>
  <c r="AD3394" s="1"/>
  <c r="AE3394"/>
  <c r="AF3394"/>
  <c r="AC3395"/>
  <c r="AD3395" s="1"/>
  <c r="AE3395"/>
  <c r="AF3395"/>
  <c r="AC3396"/>
  <c r="AD3396" s="1"/>
  <c r="AE3396"/>
  <c r="AF3396"/>
  <c r="AC3397"/>
  <c r="AD3397" s="1"/>
  <c r="AE3397"/>
  <c r="AF3397"/>
  <c r="AC3398"/>
  <c r="AD3398" s="1"/>
  <c r="AE3398"/>
  <c r="AF3398"/>
  <c r="AC3399"/>
  <c r="AD3399" s="1"/>
  <c r="AE3399"/>
  <c r="AF3399"/>
  <c r="AC3400"/>
  <c r="AD3400" s="1"/>
  <c r="AF3400"/>
  <c r="AC3401"/>
  <c r="AD3401" s="1"/>
  <c r="AF3401"/>
  <c r="AC3402"/>
  <c r="AD3402" s="1"/>
  <c r="AF3402"/>
  <c r="AC3403"/>
  <c r="AD3403" s="1"/>
  <c r="AF3403"/>
  <c r="AC3404"/>
  <c r="AD3404" s="1"/>
  <c r="AF3404"/>
  <c r="AC3405"/>
  <c r="AD3405" s="1"/>
  <c r="AF3405"/>
  <c r="AC3406"/>
  <c r="AD3406" s="1"/>
  <c r="AF3406"/>
  <c r="AC3407"/>
  <c r="AD3407" s="1"/>
  <c r="AF3407"/>
  <c r="AC3408"/>
  <c r="AD3408" s="1"/>
  <c r="AE3408"/>
  <c r="AF3408"/>
  <c r="AC3409"/>
  <c r="AD3409" s="1"/>
  <c r="AE3409"/>
  <c r="AF3409"/>
  <c r="AC3410"/>
  <c r="AD3410" s="1"/>
  <c r="AE3410"/>
  <c r="AF3410"/>
  <c r="AC3411"/>
  <c r="AD3411" s="1"/>
  <c r="AE3411"/>
  <c r="AF3411"/>
  <c r="AC3412"/>
  <c r="AD3412" s="1"/>
  <c r="AE3412"/>
  <c r="AF3412"/>
  <c r="AC3413"/>
  <c r="AD3413" s="1"/>
  <c r="AE3413"/>
  <c r="AF3413"/>
  <c r="AC3414"/>
  <c r="AD3414" s="1"/>
  <c r="AE3414"/>
  <c r="AF3414"/>
  <c r="AC3415"/>
  <c r="AD3415" s="1"/>
  <c r="AE3415"/>
  <c r="AF3415"/>
  <c r="AC3416"/>
  <c r="AD3416" s="1"/>
  <c r="AE3416"/>
  <c r="AF3416"/>
  <c r="AC3417"/>
  <c r="AD3417" s="1"/>
  <c r="AE3417"/>
  <c r="AF3417"/>
  <c r="AC3418"/>
  <c r="AD3418" s="1"/>
  <c r="AF3418"/>
  <c r="AC3422"/>
  <c r="AD3422" s="1"/>
  <c r="AE3422"/>
  <c r="AF3422"/>
  <c r="F3425"/>
  <c r="AC3425"/>
  <c r="AD3425" s="1"/>
  <c r="AE3425"/>
  <c r="AF3425"/>
  <c r="F3426"/>
  <c r="AC3426"/>
  <c r="AD3426" s="1"/>
  <c r="AE3426"/>
  <c r="AF3426"/>
  <c r="F3427"/>
  <c r="AC3427"/>
  <c r="AD3427" s="1"/>
  <c r="AE3427"/>
  <c r="AF3427"/>
  <c r="F3428"/>
  <c r="AC3428"/>
  <c r="AD3428" s="1"/>
  <c r="AE3428"/>
  <c r="AF3428"/>
  <c r="F3429"/>
  <c r="AC3429"/>
  <c r="AD3429" s="1"/>
  <c r="AE3429"/>
  <c r="AF3429"/>
  <c r="F3430"/>
  <c r="AC3430"/>
  <c r="AD3430" s="1"/>
  <c r="AE3430"/>
  <c r="AF3430"/>
  <c r="AC3431"/>
  <c r="AD3431" s="1"/>
  <c r="AE3431"/>
  <c r="AF3431"/>
  <c r="F3434"/>
  <c r="AC3434"/>
  <c r="AD3434" s="1"/>
  <c r="AE3434"/>
  <c r="AF3434"/>
  <c r="F3435"/>
  <c r="AC3435"/>
  <c r="AD3435" s="1"/>
  <c r="AE3435"/>
  <c r="AF3435"/>
  <c r="F3436"/>
  <c r="AC3436"/>
  <c r="AD3436" s="1"/>
  <c r="AE3436"/>
  <c r="AF3436"/>
  <c r="F3437"/>
  <c r="AC3437"/>
  <c r="AD3437" s="1"/>
  <c r="AE3437"/>
  <c r="AF3437"/>
  <c r="F3438"/>
  <c r="AC3438"/>
  <c r="AD3438" s="1"/>
  <c r="AE3438"/>
  <c r="AF3438"/>
  <c r="F3439"/>
  <c r="AC3439"/>
  <c r="AD3439" s="1"/>
  <c r="AE3439"/>
  <c r="AF3439"/>
  <c r="F3440"/>
  <c r="AC3440"/>
  <c r="AD3440" s="1"/>
  <c r="AE3440"/>
  <c r="AF3440"/>
  <c r="F3441"/>
  <c r="AC3441"/>
  <c r="AD3441" s="1"/>
  <c r="AE3441"/>
  <c r="AF3441"/>
  <c r="F3442"/>
  <c r="AC3442"/>
  <c r="AD3442" s="1"/>
  <c r="AE3442"/>
  <c r="AF3442"/>
  <c r="F3443"/>
  <c r="AC3443"/>
  <c r="AD3443" s="1"/>
  <c r="AE3443"/>
  <c r="AF3443"/>
  <c r="AC3444"/>
  <c r="AD3444" s="1"/>
  <c r="AF3444"/>
  <c r="AC3445"/>
  <c r="AD3445" s="1"/>
  <c r="AE3445"/>
  <c r="AF3445"/>
  <c r="H3446"/>
  <c r="AC3446"/>
  <c r="AD3446" s="1"/>
  <c r="AE3446"/>
  <c r="AF3446"/>
  <c r="H3447"/>
  <c r="AC3447"/>
  <c r="AD3447" s="1"/>
  <c r="AE3447"/>
  <c r="AF3447"/>
  <c r="H3448"/>
  <c r="AC3448"/>
  <c r="AD3448" s="1"/>
  <c r="AE3448"/>
  <c r="AF3448"/>
  <c r="AC3452"/>
  <c r="AD3452" s="1"/>
  <c r="AE3452"/>
  <c r="AF3452"/>
  <c r="A3453"/>
  <c r="A3454" s="1"/>
  <c r="H3453"/>
  <c r="AC3453"/>
  <c r="AD3453" s="1"/>
  <c r="AE3453"/>
  <c r="AF3453"/>
  <c r="H3454"/>
  <c r="AC3454"/>
  <c r="AD3454" s="1"/>
  <c r="AF3454"/>
  <c r="AC3456"/>
  <c r="AD3456" s="1"/>
  <c r="AE3456"/>
  <c r="AF3456"/>
  <c r="A3457"/>
  <c r="A3458" s="1"/>
  <c r="AC3457"/>
  <c r="AD3457" s="1"/>
  <c r="AE3457"/>
  <c r="AF3457"/>
  <c r="AC3458"/>
  <c r="AD3458" s="1"/>
  <c r="AE3458"/>
  <c r="AF3458"/>
  <c r="F3460"/>
  <c r="AC3460"/>
  <c r="AD3460" s="1"/>
  <c r="AE3460"/>
  <c r="AF3460"/>
  <c r="D3462"/>
  <c r="AC3462"/>
  <c r="AF3462"/>
  <c r="A3463"/>
  <c r="A3464" s="1"/>
  <c r="A3465" s="1"/>
  <c r="A3466" s="1"/>
  <c r="A3467" s="1"/>
  <c r="A3468" s="1"/>
  <c r="D3463"/>
  <c r="AC3463"/>
  <c r="AF3463"/>
  <c r="D3464"/>
  <c r="AC3464"/>
  <c r="AF3464"/>
  <c r="D3465"/>
  <c r="AC3465"/>
  <c r="AF3465"/>
  <c r="D3466"/>
  <c r="AC3466"/>
  <c r="AF3466"/>
  <c r="D3467"/>
  <c r="AC3467"/>
  <c r="AF3467"/>
  <c r="D3468"/>
  <c r="AC3468"/>
  <c r="AF3468"/>
  <c r="F3471"/>
  <c r="AC3471"/>
  <c r="AD3471" s="1"/>
  <c r="AE3471"/>
  <c r="AF3471"/>
  <c r="H3472"/>
  <c r="AC3472"/>
  <c r="AD3472" s="1"/>
  <c r="AE3472"/>
  <c r="AF3472"/>
  <c r="H3473"/>
  <c r="AC3473"/>
  <c r="AD3473" s="1"/>
  <c r="AE3473"/>
  <c r="AF3473"/>
  <c r="F3474"/>
  <c r="AC3474"/>
  <c r="AD3474" s="1"/>
  <c r="AE3474"/>
  <c r="AF3474"/>
  <c r="F3476"/>
  <c r="AC3476"/>
  <c r="AD3476" s="1"/>
  <c r="AE3476"/>
  <c r="AF3476"/>
  <c r="F3478"/>
  <c r="AC3478"/>
  <c r="AD3478" s="1"/>
  <c r="AE3478"/>
  <c r="AF3478"/>
  <c r="F3480"/>
  <c r="AC3480"/>
  <c r="AD3480" s="1"/>
  <c r="AE3480"/>
  <c r="AF3480"/>
  <c r="F3481"/>
  <c r="AC3481"/>
  <c r="AD3481" s="1"/>
  <c r="AE3481"/>
  <c r="AF3481"/>
  <c r="F3483"/>
  <c r="AC3483"/>
  <c r="AD3483" s="1"/>
  <c r="AE3483"/>
  <c r="AF3483"/>
  <c r="H3485"/>
  <c r="AC3485"/>
  <c r="AD3485" s="1"/>
  <c r="AE3485"/>
  <c r="AF3485"/>
  <c r="AC3488"/>
  <c r="AD3488" s="1"/>
  <c r="AE3488"/>
  <c r="AF3488"/>
  <c r="A3490"/>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C3489"/>
  <c r="AD3489" s="1"/>
  <c r="AE3489"/>
  <c r="AF3489"/>
  <c r="AC3490"/>
  <c r="AD3490" s="1"/>
  <c r="AE3490"/>
  <c r="AF3490"/>
  <c r="AC3491"/>
  <c r="AD3491" s="1"/>
  <c r="AE3491"/>
  <c r="AF3491"/>
  <c r="AC3492"/>
  <c r="AD3492" s="1"/>
  <c r="AE3492"/>
  <c r="AF3492"/>
  <c r="AC3493"/>
  <c r="AD3493" s="1"/>
  <c r="AF3493"/>
  <c r="AC3494"/>
  <c r="AD3494" s="1"/>
  <c r="AE3494"/>
  <c r="AF3494"/>
  <c r="AC3495"/>
  <c r="AD3495" s="1"/>
  <c r="AE3495"/>
  <c r="AF3495"/>
  <c r="AC3496"/>
  <c r="AD3496" s="1"/>
  <c r="AE3496"/>
  <c r="AF3496"/>
  <c r="AC3497"/>
  <c r="AD3497" s="1"/>
  <c r="AE3497"/>
  <c r="AF3497"/>
  <c r="H3498"/>
  <c r="AC3498"/>
  <c r="AD3498" s="1"/>
  <c r="AE3498"/>
  <c r="AF3498"/>
  <c r="AC3499"/>
  <c r="AD3499" s="1"/>
  <c r="AE3499"/>
  <c r="AF3499"/>
  <c r="AC3500"/>
  <c r="AD3500" s="1"/>
  <c r="AE3500"/>
  <c r="AF3500"/>
  <c r="AC3501"/>
  <c r="AD3501" s="1"/>
  <c r="AF3501"/>
  <c r="AC3502"/>
  <c r="AD3502" s="1"/>
  <c r="AE3502"/>
  <c r="AF3502"/>
  <c r="H3503"/>
  <c r="AC3503"/>
  <c r="AD3503" s="1"/>
  <c r="AF3503"/>
  <c r="H3504"/>
  <c r="AC3504"/>
  <c r="AD3504" s="1"/>
  <c r="AF3504"/>
  <c r="AC3505"/>
  <c r="AD3505" s="1"/>
  <c r="AE3505"/>
  <c r="AF3505"/>
  <c r="AC3506"/>
  <c r="AD3506" s="1"/>
  <c r="AE3506"/>
  <c r="AF3506"/>
  <c r="AC3507"/>
  <c r="AD3507" s="1"/>
  <c r="AF3507"/>
  <c r="H3508"/>
  <c r="AC3508"/>
  <c r="AD3508" s="1"/>
  <c r="AE3508"/>
  <c r="AF3508"/>
  <c r="H3509"/>
  <c r="AC3509"/>
  <c r="AD3509" s="1"/>
  <c r="AE3509"/>
  <c r="AF3509"/>
  <c r="H3510"/>
  <c r="AC3510"/>
  <c r="AD3510" s="1"/>
  <c r="AE3510"/>
  <c r="AF3510"/>
  <c r="AC3511"/>
  <c r="AD3511" s="1"/>
  <c r="AF3511"/>
  <c r="AC3512"/>
  <c r="AD3512" s="1"/>
  <c r="AE3512"/>
  <c r="AF3512"/>
  <c r="AC3513"/>
  <c r="AD3513" s="1"/>
  <c r="AE3513"/>
  <c r="AF3513"/>
  <c r="H3514"/>
  <c r="AC3514"/>
  <c r="AD3514" s="1"/>
  <c r="AE3514"/>
  <c r="AF3514"/>
  <c r="AC3515"/>
  <c r="AD3515" s="1"/>
  <c r="AE3515"/>
  <c r="AF3515"/>
  <c r="H3516"/>
  <c r="AC3516"/>
  <c r="AD3516" s="1"/>
  <c r="AE3516"/>
  <c r="AF3516"/>
  <c r="F3520"/>
  <c r="H3520"/>
  <c r="AC3520"/>
  <c r="AD3520" s="1"/>
  <c r="AF3520"/>
  <c r="F3521"/>
  <c r="H3521"/>
  <c r="AC3521"/>
  <c r="AD3521" s="1"/>
  <c r="AF3521"/>
  <c r="F3522"/>
  <c r="H3522"/>
  <c r="AC3522"/>
  <c r="AD3522" s="1"/>
  <c r="AF3522"/>
  <c r="F3523"/>
  <c r="H3523"/>
  <c r="AC3523"/>
  <c r="AD3523" s="1"/>
  <c r="AF3523"/>
  <c r="AC3525"/>
  <c r="AD3525" s="1"/>
  <c r="AE3525"/>
  <c r="AF3525"/>
  <c r="F3526"/>
  <c r="H3526"/>
  <c r="AC3526"/>
  <c r="AD3526" s="1"/>
  <c r="AE3526"/>
  <c r="AF3526"/>
  <c r="F3527"/>
  <c r="H3527"/>
  <c r="AC3527"/>
  <c r="AD3527" s="1"/>
  <c r="AE3527"/>
  <c r="AF3527"/>
  <c r="H3528"/>
  <c r="AC3528"/>
  <c r="AD3528" s="1"/>
  <c r="AE3528"/>
  <c r="AF3528"/>
  <c r="F3529"/>
  <c r="H3529"/>
  <c r="AC3529"/>
  <c r="AD3529" s="1"/>
  <c r="AE3529"/>
  <c r="AF3529"/>
  <c r="F3532"/>
  <c r="H3532"/>
  <c r="AC3532"/>
  <c r="AD3532" s="1"/>
  <c r="AE3532"/>
  <c r="AF3532"/>
  <c r="H3534"/>
  <c r="AC3534"/>
  <c r="AD3534" s="1"/>
  <c r="AE3534"/>
  <c r="AF3534"/>
  <c r="H3535"/>
  <c r="AC3535"/>
  <c r="AD3535" s="1"/>
  <c r="AE3535"/>
  <c r="AF3535"/>
  <c r="H3536"/>
  <c r="AC3536"/>
  <c r="AD3536" s="1"/>
  <c r="AE3536"/>
  <c r="AF3536"/>
  <c r="H3538"/>
  <c r="AC3538"/>
  <c r="AD3538" s="1"/>
  <c r="AE3538"/>
  <c r="AF3538"/>
  <c r="H3539"/>
  <c r="AC3539"/>
  <c r="AD3539" s="1"/>
  <c r="AE3539"/>
  <c r="AF3539"/>
  <c r="H3540"/>
  <c r="AC3540"/>
  <c r="AD3540" s="1"/>
  <c r="AE3540"/>
  <c r="AF3540"/>
  <c r="F3541"/>
  <c r="H3541"/>
  <c r="AC3541"/>
  <c r="AD3541" s="1"/>
  <c r="AE3541"/>
  <c r="AF3541"/>
  <c r="F3542"/>
  <c r="H3542"/>
  <c r="AC3542"/>
  <c r="AF3542"/>
  <c r="F3543"/>
  <c r="H3543"/>
  <c r="AC3543"/>
  <c r="AF3543"/>
  <c r="F3544"/>
  <c r="H3544"/>
  <c r="AC3544"/>
  <c r="AD3544" s="1"/>
  <c r="AE3544"/>
  <c r="AF3544"/>
  <c r="F3545"/>
  <c r="H3545"/>
  <c r="AC3545"/>
  <c r="AD3545" s="1"/>
  <c r="AE3545"/>
  <c r="AF3545"/>
  <c r="F3546"/>
  <c r="H3546"/>
  <c r="AC3546"/>
  <c r="AD3546" s="1"/>
  <c r="AE3546"/>
  <c r="AF3546"/>
  <c r="F3547"/>
  <c r="H3547"/>
  <c r="AC3547"/>
  <c r="AD3547" s="1"/>
  <c r="AE3547"/>
  <c r="AF3547"/>
  <c r="F3549"/>
  <c r="H3549"/>
  <c r="AC3549"/>
  <c r="AD3549" s="1"/>
  <c r="AE3549"/>
  <c r="AF3549"/>
  <c r="F3553"/>
  <c r="AC3553"/>
  <c r="AD3553" s="1"/>
  <c r="AE3553"/>
  <c r="AF3553"/>
  <c r="F3555"/>
  <c r="AC3555"/>
  <c r="AD3555" s="1"/>
  <c r="AE3555"/>
  <c r="AF3555"/>
  <c r="F3557"/>
  <c r="H3557"/>
  <c r="AC3557"/>
  <c r="AD3557" s="1"/>
  <c r="AF3557"/>
  <c r="F3558"/>
  <c r="H3558"/>
  <c r="AC3558"/>
  <c r="AD3558" s="1"/>
  <c r="AF3558"/>
  <c r="F3559"/>
  <c r="H3559"/>
  <c r="AC3559"/>
  <c r="AD3559" s="1"/>
  <c r="AF3559"/>
  <c r="F3560"/>
  <c r="H3560"/>
  <c r="AC3560"/>
  <c r="AD3560" s="1"/>
  <c r="AF3560"/>
  <c r="H3561"/>
  <c r="AC3561"/>
  <c r="AD3561" s="1"/>
  <c r="AF3561"/>
  <c r="F3563"/>
  <c r="H3563"/>
  <c r="AC3563"/>
  <c r="AD3563" s="1"/>
  <c r="AE3563"/>
  <c r="AF3563"/>
  <c r="F3564"/>
  <c r="H3564"/>
  <c r="AC3564"/>
  <c r="AD3564" s="1"/>
  <c r="AE3564"/>
  <c r="AF3564"/>
  <c r="F3565"/>
  <c r="H3565"/>
  <c r="AC3565"/>
  <c r="AD3565" s="1"/>
  <c r="AE3565"/>
  <c r="AF3565"/>
  <c r="F3566"/>
  <c r="H3566"/>
  <c r="AC3566"/>
  <c r="AD3566" s="1"/>
  <c r="AE3566"/>
  <c r="AF3566"/>
  <c r="F3567"/>
  <c r="H3567"/>
  <c r="AC3567"/>
  <c r="AD3567" s="1"/>
  <c r="AE3567"/>
  <c r="AF3567"/>
  <c r="F3568"/>
  <c r="H3568"/>
  <c r="AC3568"/>
  <c r="AD3568" s="1"/>
  <c r="AE3568"/>
  <c r="AF3568"/>
  <c r="F3569"/>
  <c r="H3569"/>
  <c r="AC3569"/>
  <c r="AD3569" s="1"/>
  <c r="AE3569"/>
  <c r="AF3569"/>
  <c r="F3570"/>
  <c r="H3570"/>
  <c r="AC3570"/>
  <c r="AD3570" s="1"/>
  <c r="AE3570"/>
  <c r="AF3570"/>
  <c r="F3571"/>
  <c r="H3571"/>
  <c r="AC3571"/>
  <c r="AD3571" s="1"/>
  <c r="AE3571"/>
  <c r="AF3571"/>
  <c r="F3572"/>
  <c r="H3572"/>
  <c r="AC3572"/>
  <c r="AD3572" s="1"/>
  <c r="AE3572"/>
  <c r="AF3572"/>
  <c r="F3573"/>
  <c r="H3573"/>
  <c r="AC3573"/>
  <c r="AD3573" s="1"/>
  <c r="AE3573"/>
  <c r="AF3573"/>
  <c r="F3574"/>
  <c r="H3574"/>
  <c r="AC3574"/>
  <c r="AD3574" s="1"/>
  <c r="AE3574"/>
  <c r="AF3574"/>
  <c r="F3575"/>
  <c r="H3575"/>
  <c r="AC3575"/>
  <c r="AD3575" s="1"/>
  <c r="AE3575"/>
  <c r="AF3575"/>
  <c r="F3576"/>
  <c r="H3576"/>
  <c r="AC3576"/>
  <c r="AD3576" s="1"/>
  <c r="AE3576"/>
  <c r="AF3576"/>
  <c r="F3577"/>
  <c r="H3577"/>
  <c r="AC3577"/>
  <c r="AD3577" s="1"/>
  <c r="AE3577"/>
  <c r="AF3577"/>
  <c r="F3578"/>
  <c r="H3578"/>
  <c r="AC3578"/>
  <c r="AD3578" s="1"/>
  <c r="AE3578"/>
  <c r="AF3578"/>
  <c r="F3579"/>
  <c r="H3579"/>
  <c r="AC3579"/>
  <c r="AD3579" s="1"/>
  <c r="AE3579"/>
  <c r="AF3579"/>
  <c r="F3580"/>
  <c r="H3580"/>
  <c r="AC3580"/>
  <c r="AD3580" s="1"/>
  <c r="AE3580"/>
  <c r="AF3580"/>
  <c r="F3581"/>
  <c r="H3581"/>
  <c r="AC3581"/>
  <c r="AD3581" s="1"/>
  <c r="AE3581"/>
  <c r="AF3581"/>
  <c r="H3582"/>
  <c r="AC3582"/>
  <c r="AD3582" s="1"/>
  <c r="AE3582"/>
  <c r="AF3582"/>
  <c r="H3583"/>
  <c r="AC3583"/>
  <c r="AD3583" s="1"/>
  <c r="AE3583"/>
  <c r="AF3583"/>
  <c r="H3584"/>
  <c r="AC3584"/>
  <c r="AD3584" s="1"/>
  <c r="AE3584"/>
  <c r="AF3584"/>
  <c r="H3585"/>
  <c r="AC3585"/>
  <c r="AD3585" s="1"/>
  <c r="AE3585"/>
  <c r="AF3585"/>
  <c r="H3586"/>
  <c r="AC3586"/>
  <c r="AD3586" s="1"/>
  <c r="AE3586"/>
  <c r="AF3586"/>
  <c r="H3587"/>
  <c r="AC3587"/>
  <c r="AD3587" s="1"/>
  <c r="AE3587"/>
  <c r="AF3587"/>
  <c r="H3588"/>
  <c r="AC3588"/>
  <c r="AD3588" s="1"/>
  <c r="AE3588"/>
  <c r="AF3588"/>
  <c r="H3589"/>
  <c r="AC3589"/>
  <c r="AD3589" s="1"/>
  <c r="AE3589"/>
  <c r="AF3589"/>
  <c r="H3590"/>
  <c r="AC3590"/>
  <c r="AD3590" s="1"/>
  <c r="AE3590"/>
  <c r="AF3590"/>
  <c r="F3591"/>
  <c r="H3591"/>
  <c r="AC3591"/>
  <c r="AD3591" s="1"/>
  <c r="AF3591"/>
  <c r="F3592"/>
  <c r="H3592"/>
  <c r="AC3592"/>
  <c r="AD3592" s="1"/>
  <c r="AE3592"/>
  <c r="AF3592"/>
  <c r="F3593"/>
  <c r="H3593"/>
  <c r="AC3593"/>
  <c r="AD3593" s="1"/>
  <c r="AE3593"/>
  <c r="AF3593"/>
  <c r="F3594"/>
  <c r="H3594"/>
  <c r="AC3594"/>
  <c r="AD3594" s="1"/>
  <c r="AE3594"/>
  <c r="AF3594"/>
  <c r="F3595"/>
  <c r="H3595"/>
  <c r="AC3595"/>
  <c r="AD3595" s="1"/>
  <c r="AE3595"/>
  <c r="AF3595"/>
  <c r="H3596"/>
  <c r="AC3596"/>
  <c r="AD3596" s="1"/>
  <c r="AE3596"/>
  <c r="AF3596"/>
  <c r="H3597"/>
  <c r="AC3597"/>
  <c r="AD3597" s="1"/>
  <c r="AE3597"/>
  <c r="AF3597"/>
  <c r="H3598"/>
  <c r="AC3598"/>
  <c r="AD3598" s="1"/>
  <c r="AE3598"/>
  <c r="AF3598"/>
  <c r="H3599"/>
  <c r="AC3599"/>
  <c r="AD3599" s="1"/>
  <c r="AE3599"/>
  <c r="AF3599"/>
  <c r="H3600"/>
  <c r="AC3600"/>
  <c r="AD3600" s="1"/>
  <c r="AE3600"/>
  <c r="AF3600"/>
  <c r="H3602"/>
  <c r="AC3602"/>
  <c r="AD3602" s="1"/>
  <c r="AE3602"/>
  <c r="AF3602"/>
  <c r="H3603"/>
  <c r="AC3603"/>
  <c r="AD3603" s="1"/>
  <c r="AE3603"/>
  <c r="AF3603"/>
  <c r="H3604"/>
  <c r="AC3604"/>
  <c r="AD3604" s="1"/>
  <c r="AE3604"/>
  <c r="AF3604"/>
  <c r="H3605"/>
  <c r="AC3605"/>
  <c r="AD3605" s="1"/>
  <c r="AE3605"/>
  <c r="AF3605"/>
  <c r="H3606"/>
  <c r="AC3606"/>
  <c r="AD3606" s="1"/>
  <c r="AE3606"/>
  <c r="AF3606"/>
  <c r="H3608"/>
  <c r="AC3608"/>
  <c r="AD3608" s="1"/>
  <c r="AE3608"/>
  <c r="AF3608"/>
  <c r="H3609"/>
  <c r="AC3609"/>
  <c r="AD3609" s="1"/>
  <c r="AE3609"/>
  <c r="AF3609"/>
  <c r="H3610"/>
  <c r="AC3610"/>
  <c r="AD3610" s="1"/>
  <c r="AE3610"/>
  <c r="AF3610"/>
  <c r="H3611"/>
  <c r="AC3611"/>
  <c r="AD3611" s="1"/>
  <c r="AE3611"/>
  <c r="AF3611"/>
  <c r="H3612"/>
  <c r="AC3612"/>
  <c r="AD3612" s="1"/>
  <c r="AE3612"/>
  <c r="AF3612"/>
  <c r="H3613"/>
  <c r="AC3613"/>
  <c r="AD3613" s="1"/>
  <c r="AE3613"/>
  <c r="AF3613"/>
  <c r="H3614"/>
  <c r="AC3614"/>
  <c r="AD3614" s="1"/>
  <c r="AE3614"/>
  <c r="AF3614"/>
  <c r="H3615"/>
  <c r="AC3615"/>
  <c r="AD3615" s="1"/>
  <c r="AE3615"/>
  <c r="AF3615"/>
  <c r="H3616"/>
  <c r="AC3616"/>
  <c r="AD3616" s="1"/>
  <c r="AE3616"/>
  <c r="AF3616"/>
  <c r="H3617"/>
  <c r="AC3617"/>
  <c r="AD3617" s="1"/>
  <c r="AE3617"/>
  <c r="AF3617"/>
  <c r="H3618"/>
  <c r="AC3618"/>
  <c r="AD3618" s="1"/>
  <c r="AE3618"/>
  <c r="AF3618"/>
  <c r="H3619"/>
  <c r="AC3619"/>
  <c r="AD3619" s="1"/>
  <c r="AE3619"/>
  <c r="AF3619"/>
  <c r="H3620"/>
  <c r="AC3620"/>
  <c r="AD3620" s="1"/>
  <c r="AE3620"/>
  <c r="AF3620"/>
  <c r="H3622"/>
  <c r="AC3622"/>
  <c r="AD3622" s="1"/>
  <c r="AE3622"/>
  <c r="AF3622"/>
  <c r="H3623"/>
  <c r="AC3623"/>
  <c r="AD3623" s="1"/>
  <c r="AE3623"/>
  <c r="AF3623"/>
  <c r="H3624"/>
  <c r="AC3624"/>
  <c r="AD3624" s="1"/>
  <c r="AE3624"/>
  <c r="AF3624"/>
  <c r="H3625"/>
  <c r="AC3625"/>
  <c r="AD3625" s="1"/>
  <c r="AE3625"/>
  <c r="AF3625"/>
  <c r="H3626"/>
  <c r="AC3626"/>
  <c r="AD3626" s="1"/>
  <c r="AE3626"/>
  <c r="AF3626"/>
  <c r="H3627"/>
  <c r="AC3627"/>
  <c r="AD3627" s="1"/>
  <c r="AE3627"/>
  <c r="AF3627"/>
  <c r="H3628"/>
  <c r="AC3628"/>
  <c r="AD3628" s="1"/>
  <c r="AE3628"/>
  <c r="AF3628"/>
  <c r="H3629"/>
  <c r="AC3629"/>
  <c r="AD3629" s="1"/>
  <c r="AE3629"/>
  <c r="AF3629"/>
  <c r="H3630"/>
  <c r="AC3630"/>
  <c r="AD3630" s="1"/>
  <c r="AE3630"/>
  <c r="AF3630"/>
  <c r="H3631"/>
  <c r="AC3631"/>
  <c r="AD3631" s="1"/>
  <c r="AE3631"/>
  <c r="AF3631"/>
  <c r="H3632"/>
  <c r="AC3632"/>
  <c r="AD3632" s="1"/>
  <c r="AE3632"/>
  <c r="AF3632"/>
  <c r="AC3636"/>
  <c r="AD3636" s="1"/>
  <c r="AE3636"/>
  <c r="AF3636"/>
  <c r="AC3637"/>
  <c r="AD3637" s="1"/>
  <c r="AE3637"/>
  <c r="AF3637"/>
  <c r="AC3640"/>
  <c r="AD3640" s="1"/>
  <c r="AE3640"/>
  <c r="AF3640"/>
  <c r="AC3642"/>
  <c r="AD3642" s="1"/>
  <c r="AE3642"/>
  <c r="AF3642"/>
  <c r="AC3643"/>
  <c r="AD3643" s="1"/>
  <c r="AE3643"/>
  <c r="AF3643"/>
  <c r="AC3644"/>
  <c r="AD3644" s="1"/>
  <c r="AE3644"/>
  <c r="AF3644"/>
  <c r="F3646"/>
  <c r="AC3646"/>
  <c r="AD3646" s="1"/>
  <c r="AE3646"/>
  <c r="AF3646"/>
  <c r="AD3647"/>
  <c r="AE3647"/>
  <c r="AF3647"/>
  <c r="AG3647" s="1"/>
  <c r="AD3648"/>
  <c r="AE3648"/>
  <c r="AF3648"/>
  <c r="AG3648" s="1"/>
  <c r="AC3649"/>
  <c r="AD3649" s="1"/>
  <c r="AE3649"/>
  <c r="AF3649"/>
  <c r="AC3651"/>
  <c r="AD3651" s="1"/>
  <c r="AE3651"/>
  <c r="AF3651"/>
  <c r="AC3652"/>
  <c r="AD3652" s="1"/>
  <c r="AE3652"/>
  <c r="AF3652"/>
  <c r="AC3654"/>
  <c r="AD3654" s="1"/>
  <c r="AE3654"/>
  <c r="AF3654"/>
  <c r="AC3657"/>
  <c r="AD3657" s="1"/>
  <c r="AE3657"/>
  <c r="AF3657"/>
  <c r="AC3658"/>
  <c r="AD3658" s="1"/>
  <c r="AE3658"/>
  <c r="AF3658"/>
  <c r="AC3659"/>
  <c r="AD3659" s="1"/>
  <c r="AE3659"/>
  <c r="AF3659"/>
  <c r="F3663"/>
  <c r="H3663"/>
  <c r="AC3663"/>
  <c r="AD3663" s="1"/>
  <c r="AE3663"/>
  <c r="AF3663"/>
  <c r="F3664"/>
  <c r="H3664"/>
  <c r="AC3664"/>
  <c r="AD3664" s="1"/>
  <c r="AE3664"/>
  <c r="AF3664"/>
  <c r="F3665"/>
  <c r="H3665"/>
  <c r="AC3665"/>
  <c r="AD3665" s="1"/>
  <c r="AE3665"/>
  <c r="AF3665"/>
  <c r="F3666"/>
  <c r="H3666"/>
  <c r="AC3666"/>
  <c r="AD3666" s="1"/>
  <c r="AE3666"/>
  <c r="AF3666"/>
  <c r="H3667"/>
  <c r="AC3667"/>
  <c r="AD3667" s="1"/>
  <c r="AE3667"/>
  <c r="AF3667"/>
  <c r="AC3668"/>
  <c r="AD3668" s="1"/>
  <c r="AE3668"/>
  <c r="AF3668"/>
  <c r="F3671"/>
  <c r="H3671"/>
  <c r="AC3671"/>
  <c r="AD3671" s="1"/>
  <c r="AE3671"/>
  <c r="AF3671"/>
  <c r="F3672"/>
  <c r="H3672"/>
  <c r="AC3672"/>
  <c r="AD3672" s="1"/>
  <c r="AE3672"/>
  <c r="AF3672"/>
  <c r="F3673"/>
  <c r="H3673"/>
  <c r="AC3673"/>
  <c r="AD3673" s="1"/>
  <c r="AE3673"/>
  <c r="AF3673"/>
  <c r="F3674"/>
  <c r="H3674"/>
  <c r="AC3674"/>
  <c r="AD3674" s="1"/>
  <c r="AE3674"/>
  <c r="AF3674"/>
  <c r="F3675"/>
  <c r="H3675"/>
  <c r="AC3675"/>
  <c r="AD3675" s="1"/>
  <c r="AE3675"/>
  <c r="AF3675"/>
  <c r="F3676"/>
  <c r="AC3676"/>
  <c r="AD3676" s="1"/>
  <c r="AE3676"/>
  <c r="AF3676"/>
  <c r="F3677"/>
  <c r="AC3677"/>
  <c r="AD3677" s="1"/>
  <c r="AE3677"/>
  <c r="AF3677"/>
  <c r="AC3680"/>
  <c r="AD3680" s="1"/>
  <c r="AE3680"/>
  <c r="AF3680"/>
  <c r="AC3681"/>
  <c r="AD3681" s="1"/>
  <c r="AE3681"/>
  <c r="AF3681"/>
  <c r="AC3682"/>
  <c r="AD3682" s="1"/>
  <c r="AE3682"/>
  <c r="AF3682"/>
  <c r="AC3683"/>
  <c r="AD3683" s="1"/>
  <c r="AE3683"/>
  <c r="AF3683"/>
  <c r="AC3684"/>
  <c r="AD3684" s="1"/>
  <c r="AE3684"/>
  <c r="AF3684"/>
  <c r="AC3685"/>
  <c r="AD3685" s="1"/>
  <c r="AE3685"/>
  <c r="AF3685"/>
  <c r="AC3686"/>
  <c r="AD3686" s="1"/>
  <c r="AE3686"/>
  <c r="AF3686"/>
  <c r="AC3687"/>
  <c r="AD3687" s="1"/>
  <c r="AE3687"/>
  <c r="AF3687"/>
  <c r="AC3688"/>
  <c r="AD3688" s="1"/>
  <c r="AE3688"/>
  <c r="AF3688"/>
  <c r="AG5662" l="1"/>
  <c r="AG5528"/>
  <c r="AG11433"/>
  <c r="AG7352"/>
  <c r="AG4193"/>
  <c r="AG4167"/>
  <c r="AG10688"/>
  <c r="AH10688" s="1"/>
  <c r="AG8076"/>
  <c r="AH8076" s="1"/>
  <c r="AG5552"/>
  <c r="AG5561"/>
  <c r="AG4263"/>
  <c r="AG11662"/>
  <c r="AG7688"/>
  <c r="AG11465"/>
  <c r="AH11465" s="1"/>
  <c r="AG11553"/>
  <c r="AH11553" s="1"/>
  <c r="AG11185"/>
  <c r="AH11185" s="1"/>
  <c r="AG11133"/>
  <c r="AH11133" s="1"/>
  <c r="AG11190"/>
  <c r="AH11190" s="1"/>
  <c r="AG12061"/>
  <c r="AH12061" s="1"/>
  <c r="AG5788"/>
  <c r="AH5788" s="1"/>
  <c r="AG4154"/>
  <c r="AH4154" s="1"/>
  <c r="AG8513"/>
  <c r="AH8513" s="1"/>
  <c r="AG11829"/>
  <c r="AG8274"/>
  <c r="AH8274" s="1"/>
  <c r="AG4809"/>
  <c r="AG5776"/>
  <c r="AH5776" s="1"/>
  <c r="AG5730"/>
  <c r="AH5730" s="1"/>
  <c r="AG11472"/>
  <c r="AH11472" s="1"/>
  <c r="AG11893"/>
  <c r="AH11893" s="1"/>
  <c r="AG4816"/>
  <c r="AH4816" s="1"/>
  <c r="AG11900"/>
  <c r="AG11641"/>
  <c r="AH11641" s="1"/>
  <c r="AG3140"/>
  <c r="AH3140" s="1"/>
  <c r="AG5809"/>
  <c r="AH5809" s="1"/>
  <c r="AG5798"/>
  <c r="AH5798" s="1"/>
  <c r="AG5609"/>
  <c r="AH5609" s="1"/>
  <c r="AG5595"/>
  <c r="AG5565"/>
  <c r="AH5565" s="1"/>
  <c r="AG11882"/>
  <c r="AH11882" s="1"/>
  <c r="AG5683"/>
  <c r="AH5683" s="1"/>
  <c r="AG5672"/>
  <c r="AG5611"/>
  <c r="AH5611" s="1"/>
  <c r="AG11810"/>
  <c r="AH11810" s="1"/>
  <c r="AG8993"/>
  <c r="AH8993" s="1"/>
  <c r="AG5804"/>
  <c r="AH5804" s="1"/>
  <c r="AG4289"/>
  <c r="AH4289" s="1"/>
  <c r="AG5693"/>
  <c r="AH5693" s="1"/>
  <c r="AG4876"/>
  <c r="AH4876" s="1"/>
  <c r="AG9880"/>
  <c r="AH9880" s="1"/>
  <c r="AG11892"/>
  <c r="AH11892" s="1"/>
  <c r="AG6562"/>
  <c r="AH6562" s="1"/>
  <c r="AG9382"/>
  <c r="AH9382" s="1"/>
  <c r="AG12482"/>
  <c r="AH12482" s="1"/>
  <c r="AG4075"/>
  <c r="AH4075" s="1"/>
  <c r="AG11245"/>
  <c r="AH11245" s="1"/>
  <c r="AG4812"/>
  <c r="AH4812" s="1"/>
  <c r="AG5612"/>
  <c r="AH5612" s="1"/>
  <c r="AG6560"/>
  <c r="AH6560" s="1"/>
  <c r="AG8090"/>
  <c r="AH8090" s="1"/>
  <c r="AG7865"/>
  <c r="AH7865" s="1"/>
  <c r="AG8712"/>
  <c r="AH8712" s="1"/>
  <c r="AG6550"/>
  <c r="AH6550" s="1"/>
  <c r="AG10716"/>
  <c r="AH10716" s="1"/>
  <c r="AG6544"/>
  <c r="AH6544" s="1"/>
  <c r="AG4779"/>
  <c r="AH4779" s="1"/>
  <c r="AG2905"/>
  <c r="AH2905" s="1"/>
  <c r="AG7194"/>
  <c r="AH7194" s="1"/>
  <c r="AG3000"/>
  <c r="AH3000" s="1"/>
  <c r="AG7375"/>
  <c r="AH7375" s="1"/>
  <c r="AG2815"/>
  <c r="AH2815" s="1"/>
  <c r="AG5465"/>
  <c r="AH5465" s="1"/>
  <c r="AG7848"/>
  <c r="AH7848" s="1"/>
  <c r="AG2908"/>
  <c r="AH2908" s="1"/>
  <c r="AG9252"/>
  <c r="AH9252" s="1"/>
  <c r="AG10171"/>
  <c r="AH10171" s="1"/>
  <c r="AG7382"/>
  <c r="AH7382" s="1"/>
  <c r="AG11324"/>
  <c r="AH11324" s="1"/>
  <c r="AG7383"/>
  <c r="AH7383" s="1"/>
  <c r="AG3139"/>
  <c r="AH3139" s="1"/>
  <c r="AG2893"/>
  <c r="AH2893" s="1"/>
  <c r="AG3032"/>
  <c r="AH3032" s="1"/>
  <c r="AG2901"/>
  <c r="AH2901" s="1"/>
  <c r="AG7345"/>
  <c r="AH7345" s="1"/>
  <c r="AG7389"/>
  <c r="AH7389" s="1"/>
  <c r="AG5892"/>
  <c r="AH5892" s="1"/>
  <c r="AG7811"/>
  <c r="AH7811" s="1"/>
  <c r="AG5808"/>
  <c r="AH5808" s="1"/>
  <c r="AG5712"/>
  <c r="AH5712" s="1"/>
  <c r="AG9926"/>
  <c r="AH9926" s="1"/>
  <c r="AG7336"/>
  <c r="AH7336" s="1"/>
  <c r="AG11105"/>
  <c r="AH11105" s="1"/>
  <c r="AG2850"/>
  <c r="AH2850" s="1"/>
  <c r="AG3644"/>
  <c r="AH3644" s="1"/>
  <c r="AG3014"/>
  <c r="AH3014" s="1"/>
  <c r="AG7201"/>
  <c r="AH7201" s="1"/>
  <c r="AG7712"/>
  <c r="AH7712" s="1"/>
  <c r="AG7360"/>
  <c r="AH7360" s="1"/>
  <c r="AG6664"/>
  <c r="AH6664" s="1"/>
  <c r="AG4814"/>
  <c r="AH4814" s="1"/>
  <c r="AG3284"/>
  <c r="AH3284" s="1"/>
  <c r="AG4761"/>
  <c r="AH4761" s="1"/>
  <c r="AG11885"/>
  <c r="AH11885" s="1"/>
  <c r="AG9770"/>
  <c r="AH9770" s="1"/>
  <c r="AG3995"/>
  <c r="AH3995" s="1"/>
  <c r="AG11886"/>
  <c r="AH11886" s="1"/>
  <c r="AG11609"/>
  <c r="AH11609" s="1"/>
  <c r="AG7344"/>
  <c r="AH7344" s="1"/>
  <c r="AG3549"/>
  <c r="AH3549" s="1"/>
  <c r="AG5747"/>
  <c r="AH5747" s="1"/>
  <c r="AG4294"/>
  <c r="AH4294" s="1"/>
  <c r="AG4291"/>
  <c r="AH4291" s="1"/>
  <c r="AG4284"/>
  <c r="AH4284" s="1"/>
  <c r="AF9044"/>
  <c r="AI9044" s="1"/>
  <c r="AG7187"/>
  <c r="AH7187" s="1"/>
  <c r="AG4687"/>
  <c r="AH4687" s="1"/>
  <c r="AG9039"/>
  <c r="AH9039" s="1"/>
  <c r="AG7353"/>
  <c r="AH7353" s="1"/>
  <c r="AG3004"/>
  <c r="AH3004" s="1"/>
  <c r="AG4769"/>
  <c r="AH4769" s="1"/>
  <c r="AG8751"/>
  <c r="AH8751" s="1"/>
  <c r="AG7184"/>
  <c r="AH7184" s="1"/>
  <c r="AG2892"/>
  <c r="AH2892" s="1"/>
  <c r="AG3025"/>
  <c r="AH3025" s="1"/>
  <c r="AG2909"/>
  <c r="AH2909" s="1"/>
  <c r="AG7361"/>
  <c r="AH7361" s="1"/>
  <c r="AG7664"/>
  <c r="AH7664" s="1"/>
  <c r="AG6570"/>
  <c r="AH6570" s="1"/>
  <c r="AG3015"/>
  <c r="AH3015" s="1"/>
  <c r="AG2851"/>
  <c r="AH2851" s="1"/>
  <c r="AG7866"/>
  <c r="AH7866" s="1"/>
  <c r="AG2900"/>
  <c r="AH2900" s="1"/>
  <c r="AG7711"/>
  <c r="AH7711" s="1"/>
  <c r="AG7272"/>
  <c r="AH7272" s="1"/>
  <c r="AG2658"/>
  <c r="AH2658" s="1"/>
  <c r="AG7266"/>
  <c r="AH7266" s="1"/>
  <c r="AG7279"/>
  <c r="AH7279" s="1"/>
  <c r="AG7390"/>
  <c r="AH7390" s="1"/>
  <c r="AG3123"/>
  <c r="AH3123" s="1"/>
  <c r="AG6243"/>
  <c r="AH6243" s="1"/>
  <c r="AG5898"/>
  <c r="AH5898" s="1"/>
  <c r="AG4806"/>
  <c r="AH4806" s="1"/>
  <c r="AG9491"/>
  <c r="AH9491" s="1"/>
  <c r="AG6281"/>
  <c r="AH6281" s="1"/>
  <c r="AG3983"/>
  <c r="AH3983" s="1"/>
  <c r="AG9177"/>
  <c r="AH9177" s="1"/>
  <c r="AG9062"/>
  <c r="AH9062" s="1"/>
  <c r="AG8121"/>
  <c r="AH8121" s="1"/>
  <c r="AG8094"/>
  <c r="AH8094" s="1"/>
  <c r="AG12651"/>
  <c r="AH12651" s="1"/>
  <c r="AG7376"/>
  <c r="AH7376" s="1"/>
  <c r="AG5574"/>
  <c r="AH5574" s="1"/>
  <c r="AG2904"/>
  <c r="AH2904" s="1"/>
  <c r="AG5538"/>
  <c r="AH5538" s="1"/>
  <c r="AG7283"/>
  <c r="AH7283" s="1"/>
  <c r="AG6583"/>
  <c r="AH6583" s="1"/>
  <c r="AG5633"/>
  <c r="AH5633" s="1"/>
  <c r="AG7983"/>
  <c r="AH7983" s="1"/>
  <c r="AG7276"/>
  <c r="AH7276" s="1"/>
  <c r="AG5541"/>
  <c r="AH5541" s="1"/>
  <c r="AG11920"/>
  <c r="AH11920" s="1"/>
  <c r="AG3997"/>
  <c r="AH3997" s="1"/>
  <c r="AG11797"/>
  <c r="AH11797" s="1"/>
  <c r="AG7290"/>
  <c r="AH7290" s="1"/>
  <c r="AG7277"/>
  <c r="AH7277" s="1"/>
  <c r="AG7719"/>
  <c r="AH7719" s="1"/>
  <c r="AG7189"/>
  <c r="AH7189" s="1"/>
  <c r="AG4786"/>
  <c r="AH4786" s="1"/>
  <c r="AG4292"/>
  <c r="AH4292" s="1"/>
  <c r="AG4767"/>
  <c r="AH4767" s="1"/>
  <c r="AG12067"/>
  <c r="AH12067" s="1"/>
  <c r="AG4278"/>
  <c r="AH4278" s="1"/>
  <c r="AG7274"/>
  <c r="AH7274" s="1"/>
  <c r="AG5813"/>
  <c r="AH5813" s="1"/>
  <c r="AG5714"/>
  <c r="AH5714" s="1"/>
  <c r="AG5670"/>
  <c r="AH5670" s="1"/>
  <c r="AG3373"/>
  <c r="AH3373" s="1"/>
  <c r="AG3024"/>
  <c r="AH3024" s="1"/>
  <c r="AG3022"/>
  <c r="AH3022" s="1"/>
  <c r="AG4748"/>
  <c r="AH4748" s="1"/>
  <c r="AG8520"/>
  <c r="AH8520" s="1"/>
  <c r="AG6708"/>
  <c r="AH6708" s="1"/>
  <c r="AG6113"/>
  <c r="AH6113" s="1"/>
  <c r="AG5812"/>
  <c r="AH5812" s="1"/>
  <c r="AG5780"/>
  <c r="AH5780" s="1"/>
  <c r="AG5772"/>
  <c r="AH5772" s="1"/>
  <c r="AG5685"/>
  <c r="AH5685" s="1"/>
  <c r="AG5682"/>
  <c r="AH5682" s="1"/>
  <c r="AG5607"/>
  <c r="AH5607" s="1"/>
  <c r="AG6470"/>
  <c r="AH6470" s="1"/>
  <c r="AG6462"/>
  <c r="AH6462" s="1"/>
  <c r="AG5784"/>
  <c r="AH5784" s="1"/>
  <c r="AG5767"/>
  <c r="AH5767" s="1"/>
  <c r="AG5689"/>
  <c r="AH5689" s="1"/>
  <c r="AG8136"/>
  <c r="AH8136" s="1"/>
  <c r="AG3136"/>
  <c r="AH3136" s="1"/>
  <c r="AG3041"/>
  <c r="AH3041" s="1"/>
  <c r="AG3042"/>
  <c r="AH3042" s="1"/>
  <c r="AG3054"/>
  <c r="AH3054" s="1"/>
  <c r="AG3147"/>
  <c r="AH3147" s="1"/>
  <c r="AG3145"/>
  <c r="AH3145" s="1"/>
  <c r="AG2862"/>
  <c r="AH2862" s="1"/>
  <c r="AG2858"/>
  <c r="AH2858" s="1"/>
  <c r="AG3671"/>
  <c r="AH3671" s="1"/>
  <c r="AG3003"/>
  <c r="AH3003" s="1"/>
  <c r="AG3056"/>
  <c r="AH3056" s="1"/>
  <c r="AG3375"/>
  <c r="AH3375" s="1"/>
  <c r="AG3036"/>
  <c r="AH3036" s="1"/>
  <c r="AG3497"/>
  <c r="AH3497" s="1"/>
  <c r="AG3031"/>
  <c r="AH3031" s="1"/>
  <c r="AG3059"/>
  <c r="AH3059" s="1"/>
  <c r="AG3667"/>
  <c r="AH3667" s="1"/>
  <c r="AG3007"/>
  <c r="AH3007" s="1"/>
  <c r="AG3283"/>
  <c r="AH3283" s="1"/>
  <c r="AG6939"/>
  <c r="AH6939" s="1"/>
  <c r="AG3293"/>
  <c r="AH3293" s="1"/>
  <c r="AG3161"/>
  <c r="AH3161" s="1"/>
  <c r="AG3672"/>
  <c r="AH3672" s="1"/>
  <c r="AG3156"/>
  <c r="AH3156" s="1"/>
  <c r="AG3483"/>
  <c r="AH3483" s="1"/>
  <c r="AG3624"/>
  <c r="AH3624" s="1"/>
  <c r="AG3457"/>
  <c r="AH3457" s="1"/>
  <c r="AG12125"/>
  <c r="AH12125" s="1"/>
  <c r="AG3430"/>
  <c r="AH3430" s="1"/>
  <c r="AI12125"/>
  <c r="AI3069"/>
  <c r="AG3067"/>
  <c r="AH3067" s="1"/>
  <c r="AI3067"/>
  <c r="AG4957"/>
  <c r="AH4957" s="1"/>
  <c r="AI4957"/>
  <c r="AH4377"/>
  <c r="AI4375"/>
  <c r="AI4315"/>
  <c r="AI4296"/>
  <c r="AG4288"/>
  <c r="AH4288" s="1"/>
  <c r="AI4288"/>
  <c r="AI4131"/>
  <c r="AG11307"/>
  <c r="AH11307" s="1"/>
  <c r="AI11307"/>
  <c r="AI10493"/>
  <c r="AG12186"/>
  <c r="AH12186" s="1"/>
  <c r="AH12294"/>
  <c r="AH12084"/>
  <c r="AG7313"/>
  <c r="AH7313" s="1"/>
  <c r="AI7313"/>
  <c r="AG7230"/>
  <c r="AH7230" s="1"/>
  <c r="AI7230"/>
  <c r="AI7048"/>
  <c r="AG7047"/>
  <c r="AH7047" s="1"/>
  <c r="AG6965"/>
  <c r="AH6965" s="1"/>
  <c r="AG6642"/>
  <c r="AH6642" s="1"/>
  <c r="AI6642"/>
  <c r="AG6641"/>
  <c r="AH6641" s="1"/>
  <c r="AI6640"/>
  <c r="AG6466"/>
  <c r="AH6466" s="1"/>
  <c r="AG6344"/>
  <c r="AH6344" s="1"/>
  <c r="AI6344"/>
  <c r="AG10874"/>
  <c r="AH10874" s="1"/>
  <c r="AI10874"/>
  <c r="AI9505"/>
  <c r="AH4129"/>
  <c r="AI4127"/>
  <c r="AG8282"/>
  <c r="AH8282" s="1"/>
  <c r="AG8281"/>
  <c r="AH8281" s="1"/>
  <c r="AI8280"/>
  <c r="AG8139"/>
  <c r="AH8139" s="1"/>
  <c r="AG7966"/>
  <c r="AI12186"/>
  <c r="AI12112"/>
  <c r="AI12110"/>
  <c r="AG12097"/>
  <c r="AH12097" s="1"/>
  <c r="AG12096"/>
  <c r="AH12096" s="1"/>
  <c r="AI12096"/>
  <c r="AI12095"/>
  <c r="AG3680"/>
  <c r="AH3680" s="1"/>
  <c r="AI3680"/>
  <c r="AG3677"/>
  <c r="AH3677" s="1"/>
  <c r="AI3674"/>
  <c r="AI3491"/>
  <c r="AG2725"/>
  <c r="AH2725" s="1"/>
  <c r="AI2725"/>
  <c r="AG2476"/>
  <c r="AH2476" s="1"/>
  <c r="AI2476"/>
  <c r="AG7760"/>
  <c r="AH7760" s="1"/>
  <c r="AI7760"/>
  <c r="AG6007"/>
  <c r="AH6007" s="1"/>
  <c r="AG5918"/>
  <c r="AH5918" s="1"/>
  <c r="AI5918"/>
  <c r="AG5624"/>
  <c r="AH5624" s="1"/>
  <c r="AG5622"/>
  <c r="AH5622" s="1"/>
  <c r="AG11933"/>
  <c r="AH11933" s="1"/>
  <c r="AI11933"/>
  <c r="AG11932"/>
  <c r="AH11932" s="1"/>
  <c r="AI11931"/>
  <c r="AG11901"/>
  <c r="AH11901" s="1"/>
  <c r="AH11829"/>
  <c r="AI11827"/>
  <c r="AI11521"/>
  <c r="AI10620"/>
  <c r="AG10243"/>
  <c r="AH10243" s="1"/>
  <c r="AI10243"/>
  <c r="AG9354"/>
  <c r="AH9354" s="1"/>
  <c r="AI9354"/>
  <c r="AG9267"/>
  <c r="AH9267" s="1"/>
  <c r="AI9267"/>
  <c r="AG9266"/>
  <c r="AH9266" s="1"/>
  <c r="AI9265"/>
  <c r="AG8869"/>
  <c r="AH8869" s="1"/>
  <c r="AG12497"/>
  <c r="AH12497" s="1"/>
  <c r="AG12486"/>
  <c r="AH12486" s="1"/>
  <c r="AI12485"/>
  <c r="AG12439"/>
  <c r="AH12439" s="1"/>
  <c r="AI12438"/>
  <c r="AI12082"/>
  <c r="AG7286"/>
  <c r="AH7286" s="1"/>
  <c r="AI6772"/>
  <c r="AG6503"/>
  <c r="AI6167"/>
  <c r="AG6097"/>
  <c r="AH6097" s="1"/>
  <c r="AI6007"/>
  <c r="AG5810"/>
  <c r="AH5810" s="1"/>
  <c r="AI5315"/>
  <c r="AI5219"/>
  <c r="AG4820"/>
  <c r="AG4773"/>
  <c r="AH4773" s="1"/>
  <c r="AI4773"/>
  <c r="AI4612"/>
  <c r="AH3701"/>
  <c r="AI12011"/>
  <c r="AH12005"/>
  <c r="AG11998"/>
  <c r="AH11998" s="1"/>
  <c r="AI11998"/>
  <c r="AH11804"/>
  <c r="AG11802"/>
  <c r="AH11802" s="1"/>
  <c r="AI11802"/>
  <c r="AI11738"/>
  <c r="AI11690"/>
  <c r="AG11649"/>
  <c r="AH11649" s="1"/>
  <c r="AI11649"/>
  <c r="AG11648"/>
  <c r="AH11648" s="1"/>
  <c r="AI11647"/>
  <c r="AG11344"/>
  <c r="AH11344" s="1"/>
  <c r="AI11344"/>
  <c r="AG11327"/>
  <c r="AH11327" s="1"/>
  <c r="AI11327"/>
  <c r="AH11102"/>
  <c r="AI10639"/>
  <c r="AG10336"/>
  <c r="AH10336" s="1"/>
  <c r="AI10336"/>
  <c r="AI10335"/>
  <c r="AG9978"/>
  <c r="AH9978" s="1"/>
  <c r="AI9978"/>
  <c r="AG9977"/>
  <c r="AH9977" s="1"/>
  <c r="AI9914"/>
  <c r="AG9897"/>
  <c r="AH9897" s="1"/>
  <c r="AI9897"/>
  <c r="AI9730"/>
  <c r="AG9402"/>
  <c r="AH9402" s="1"/>
  <c r="AI9402"/>
  <c r="AI9139"/>
  <c r="AI9137"/>
  <c r="AI9085"/>
  <c r="AG8190"/>
  <c r="AG8172"/>
  <c r="AH8172" s="1"/>
  <c r="AI8172"/>
  <c r="AG12204"/>
  <c r="AH12204" s="1"/>
  <c r="AI12603"/>
  <c r="AD12596"/>
  <c r="AG12595"/>
  <c r="AH12595" s="1"/>
  <c r="AI12588"/>
  <c r="AG12580"/>
  <c r="AH12580" s="1"/>
  <c r="AI12580"/>
  <c r="AG12579"/>
  <c r="AH12579" s="1"/>
  <c r="AI12578"/>
  <c r="AG2989"/>
  <c r="AH2989" s="1"/>
  <c r="AI2989"/>
  <c r="AI2562"/>
  <c r="AG2401"/>
  <c r="AH2401" s="1"/>
  <c r="AI2401"/>
  <c r="AG2317"/>
  <c r="AH2317" s="1"/>
  <c r="AI2317"/>
  <c r="AG2316"/>
  <c r="AH2316" s="1"/>
  <c r="AG2133"/>
  <c r="AH2133" s="1"/>
  <c r="AG2046"/>
  <c r="AH2046" s="1"/>
  <c r="AI2046"/>
  <c r="AI7908"/>
  <c r="AG7907"/>
  <c r="AH7907" s="1"/>
  <c r="AI7810"/>
  <c r="AG7640"/>
  <c r="AH7640" s="1"/>
  <c r="AI7640"/>
  <c r="AG7639"/>
  <c r="AH7639" s="1"/>
  <c r="AI7638"/>
  <c r="AI7359"/>
  <c r="AG6934"/>
  <c r="AH6934" s="1"/>
  <c r="AI6934"/>
  <c r="AG6697"/>
  <c r="AH6697" s="1"/>
  <c r="AG6585"/>
  <c r="AH6585" s="1"/>
  <c r="AI6585"/>
  <c r="AG6522"/>
  <c r="AH6522" s="1"/>
  <c r="AI6507"/>
  <c r="AI6505"/>
  <c r="AG6501"/>
  <c r="AI6276"/>
  <c r="AG5981"/>
  <c r="AH5981" s="1"/>
  <c r="AI5981"/>
  <c r="AG5720"/>
  <c r="AH5720" s="1"/>
  <c r="AG5517"/>
  <c r="AH5517" s="1"/>
  <c r="AI5517"/>
  <c r="AG5043"/>
  <c r="AH5043" s="1"/>
  <c r="AI5043"/>
  <c r="AI5042"/>
  <c r="AG4886"/>
  <c r="AH4886" s="1"/>
  <c r="AI4886"/>
  <c r="AI4454"/>
  <c r="AG4270"/>
  <c r="AH4270" s="1"/>
  <c r="AG4268"/>
  <c r="AH4268" s="1"/>
  <c r="AG4267"/>
  <c r="AH4267" s="1"/>
  <c r="AH4263"/>
  <c r="AH4181"/>
  <c r="AI4179"/>
  <c r="AG11956"/>
  <c r="AI11463"/>
  <c r="AG11445"/>
  <c r="AH11445" s="1"/>
  <c r="AI11445"/>
  <c r="AI11444"/>
  <c r="AG11398"/>
  <c r="AH11398" s="1"/>
  <c r="AI11397"/>
  <c r="AG11000"/>
  <c r="AH11000" s="1"/>
  <c r="AI11000"/>
  <c r="AG10999"/>
  <c r="AH10999" s="1"/>
  <c r="AI10998"/>
  <c r="AG10767"/>
  <c r="AH10767" s="1"/>
  <c r="AI10767"/>
  <c r="AI10655"/>
  <c r="AI10630"/>
  <c r="AI10609"/>
  <c r="AI10588"/>
  <c r="AG10585"/>
  <c r="AH10585" s="1"/>
  <c r="AI10584"/>
  <c r="AG10409"/>
  <c r="AH10409" s="1"/>
  <c r="AI10409"/>
  <c r="AG10408"/>
  <c r="AH10408" s="1"/>
  <c r="AI10407"/>
  <c r="AG10251"/>
  <c r="AH10251" s="1"/>
  <c r="AI10251"/>
  <c r="AH10166"/>
  <c r="AH10161"/>
  <c r="AG9810"/>
  <c r="AH9810" s="1"/>
  <c r="AG9789"/>
  <c r="AH9789" s="1"/>
  <c r="AI9789"/>
  <c r="AG9766"/>
  <c r="AH9766" s="1"/>
  <c r="AG9719"/>
  <c r="AH9719" s="1"/>
  <c r="AI9719"/>
  <c r="AG9718"/>
  <c r="AH9718" s="1"/>
  <c r="AI9658"/>
  <c r="AG9415"/>
  <c r="AH9415" s="1"/>
  <c r="AI9415"/>
  <c r="AG9378"/>
  <c r="AH9378" s="1"/>
  <c r="AI9378"/>
  <c r="AG9220"/>
  <c r="AH9220" s="1"/>
  <c r="AI9220"/>
  <c r="AG9219"/>
  <c r="AH9219" s="1"/>
  <c r="AI9218"/>
  <c r="AC9212"/>
  <c r="AD9212" s="1"/>
  <c r="AI9209"/>
  <c r="AI9129"/>
  <c r="AI9127"/>
  <c r="AI9096"/>
  <c r="AG9051"/>
  <c r="AH9051" s="1"/>
  <c r="AG8774"/>
  <c r="AH8774" s="1"/>
  <c r="AI8774"/>
  <c r="AG8773"/>
  <c r="AH8773" s="1"/>
  <c r="AI8684"/>
  <c r="AG8670"/>
  <c r="AH8670" s="1"/>
  <c r="AI8670"/>
  <c r="AG8669"/>
  <c r="AH8669" s="1"/>
  <c r="AI8668"/>
  <c r="AG8506"/>
  <c r="AH8506" s="1"/>
  <c r="AI8506"/>
  <c r="AG8480"/>
  <c r="AH8480" s="1"/>
  <c r="AG8405"/>
  <c r="AH8405" s="1"/>
  <c r="AI8405"/>
  <c r="AG8358"/>
  <c r="AH8358" s="1"/>
  <c r="AI8358"/>
  <c r="AG8349"/>
  <c r="AH8349" s="1"/>
  <c r="AI8349"/>
  <c r="AI8204"/>
  <c r="AG8158"/>
  <c r="AH8158" s="1"/>
  <c r="AH8092"/>
  <c r="AG8091"/>
  <c r="AH8091" s="1"/>
  <c r="AG12518"/>
  <c r="AH12518" s="1"/>
  <c r="AI12518"/>
  <c r="AG12351"/>
  <c r="AH12351" s="1"/>
  <c r="AI12351"/>
  <c r="AG12350"/>
  <c r="AH12350" s="1"/>
  <c r="AI12349"/>
  <c r="AH12258"/>
  <c r="AD12206"/>
  <c r="AI12204"/>
  <c r="AG12167"/>
  <c r="AH12167" s="1"/>
  <c r="AI12197"/>
  <c r="AD7295"/>
  <c r="AG7295"/>
  <c r="AH7295" s="1"/>
  <c r="AD6756"/>
  <c r="AI6756"/>
  <c r="AD6314"/>
  <c r="AG6314"/>
  <c r="AH6314" s="1"/>
  <c r="AI3620"/>
  <c r="AI3605"/>
  <c r="AG3428"/>
  <c r="AH3428" s="1"/>
  <c r="AI2988"/>
  <c r="AG2936"/>
  <c r="AH2936" s="1"/>
  <c r="AG2507"/>
  <c r="AH2507" s="1"/>
  <c r="AI2507"/>
  <c r="AG2439"/>
  <c r="AG2437"/>
  <c r="AH2437" s="1"/>
  <c r="AI2437"/>
  <c r="AI2314"/>
  <c r="AI2218"/>
  <c r="AI2187"/>
  <c r="AG7728"/>
  <c r="AH7728" s="1"/>
  <c r="AI7728"/>
  <c r="AI7687"/>
  <c r="AI7613"/>
  <c r="AD7460"/>
  <c r="AG7460"/>
  <c r="AH7460" s="1"/>
  <c r="AD7307"/>
  <c r="AG7307"/>
  <c r="AH7307" s="1"/>
  <c r="AD7258"/>
  <c r="AI7258"/>
  <c r="AD6788"/>
  <c r="AI6788"/>
  <c r="AD6604"/>
  <c r="AG6604"/>
  <c r="AD6566"/>
  <c r="AG6566"/>
  <c r="AH6566" s="1"/>
  <c r="AH11358"/>
  <c r="AI11313"/>
  <c r="AH11208"/>
  <c r="AI11207"/>
  <c r="AI11132"/>
  <c r="AI11047"/>
  <c r="AG11042"/>
  <c r="AH11042" s="1"/>
  <c r="AI11042"/>
  <c r="AG10939"/>
  <c r="AH10939" s="1"/>
  <c r="AI10938"/>
  <c r="AG10823"/>
  <c r="AH10823" s="1"/>
  <c r="AI10718"/>
  <c r="AI10456"/>
  <c r="AG10455"/>
  <c r="AH10455" s="1"/>
  <c r="AI10455"/>
  <c r="AG10375"/>
  <c r="AH10375" s="1"/>
  <c r="AI10375"/>
  <c r="AG10374"/>
  <c r="AH10374" s="1"/>
  <c r="AI10373"/>
  <c r="AI9882"/>
  <c r="AI9879"/>
  <c r="AI9873"/>
  <c r="AG9839"/>
  <c r="AH9839" s="1"/>
  <c r="AI9839"/>
  <c r="AG9826"/>
  <c r="AH9826" s="1"/>
  <c r="AG9748"/>
  <c r="AH9748" s="1"/>
  <c r="AI9748"/>
  <c r="AH9555"/>
  <c r="AI9553"/>
  <c r="AG9532"/>
  <c r="AH9532" s="1"/>
  <c r="AI9532"/>
  <c r="AG9531"/>
  <c r="AH9531" s="1"/>
  <c r="AI9530"/>
  <c r="AD9434"/>
  <c r="AG9434"/>
  <c r="AH9434" s="1"/>
  <c r="AD9395"/>
  <c r="AG9395"/>
  <c r="AH9395" s="1"/>
  <c r="AI7460"/>
  <c r="AI7307"/>
  <c r="AI7295"/>
  <c r="AG7273"/>
  <c r="AH7273" s="1"/>
  <c r="AG7259"/>
  <c r="AH7259" s="1"/>
  <c r="AI6566"/>
  <c r="AG6553"/>
  <c r="AH6553" s="1"/>
  <c r="AG6487"/>
  <c r="AH6487" s="1"/>
  <c r="AG6441"/>
  <c r="AH6441" s="1"/>
  <c r="AI6430"/>
  <c r="AI6314"/>
  <c r="AG6202"/>
  <c r="AH6202" s="1"/>
  <c r="AG6062"/>
  <c r="AH6062" s="1"/>
  <c r="AG6023"/>
  <c r="AH6023" s="1"/>
  <c r="AI6023"/>
  <c r="AG5997"/>
  <c r="AH5997" s="1"/>
  <c r="AI5997"/>
  <c r="AG5950"/>
  <c r="AH5950" s="1"/>
  <c r="AI5950"/>
  <c r="AI5877"/>
  <c r="AG5774"/>
  <c r="AH5774" s="1"/>
  <c r="AG5698"/>
  <c r="AH5698" s="1"/>
  <c r="AI5564"/>
  <c r="AI5557"/>
  <c r="AI5556"/>
  <c r="AG5554"/>
  <c r="AH5554" s="1"/>
  <c r="AI5546"/>
  <c r="AG5460"/>
  <c r="AH5460" s="1"/>
  <c r="AI5460"/>
  <c r="AG5459"/>
  <c r="AH5459" s="1"/>
  <c r="AI4970"/>
  <c r="AG4928"/>
  <c r="AH4928" s="1"/>
  <c r="AI4928"/>
  <c r="AG4927"/>
  <c r="AH4927" s="1"/>
  <c r="AI4926"/>
  <c r="AG4865"/>
  <c r="AH4865" s="1"/>
  <c r="AI4865"/>
  <c r="AI4685"/>
  <c r="AI4684"/>
  <c r="AG4628"/>
  <c r="AH4628" s="1"/>
  <c r="AI4626"/>
  <c r="AI4597"/>
  <c r="AG4282"/>
  <c r="AH4282" s="1"/>
  <c r="AI4282"/>
  <c r="AH4150"/>
  <c r="AI4148"/>
  <c r="AG4146"/>
  <c r="AH4146" s="1"/>
  <c r="AG4049"/>
  <c r="AH4049" s="1"/>
  <c r="AI4044"/>
  <c r="AG3953"/>
  <c r="AH3953" s="1"/>
  <c r="AI3953"/>
  <c r="AI3952"/>
  <c r="AI3916"/>
  <c r="AG3885"/>
  <c r="AH3885" s="1"/>
  <c r="AI3885"/>
  <c r="AG3884"/>
  <c r="AH3884" s="1"/>
  <c r="AI3882"/>
  <c r="AI3761"/>
  <c r="AH3746"/>
  <c r="AH3742"/>
  <c r="AI3740"/>
  <c r="AI11975"/>
  <c r="AI11955"/>
  <c r="AG11889"/>
  <c r="AH11889" s="1"/>
  <c r="AH11866"/>
  <c r="AI11864"/>
  <c r="AG11807"/>
  <c r="AH11807" s="1"/>
  <c r="AI11794"/>
  <c r="AH11741"/>
  <c r="AI11675"/>
  <c r="AI11606"/>
  <c r="AG11544"/>
  <c r="AH11544" s="1"/>
  <c r="AI11544"/>
  <c r="AG11543"/>
  <c r="AH11543" s="1"/>
  <c r="AI11542"/>
  <c r="AG11471"/>
  <c r="AH11471" s="1"/>
  <c r="AI11471"/>
  <c r="AG11399"/>
  <c r="AH11399" s="1"/>
  <c r="AI11399"/>
  <c r="AI10754"/>
  <c r="AI10647"/>
  <c r="AI10634"/>
  <c r="AG10032"/>
  <c r="AH10032" s="1"/>
  <c r="AI10032"/>
  <c r="AI10031"/>
  <c r="AC10020"/>
  <c r="AD10020" s="1"/>
  <c r="AC10019"/>
  <c r="AD10019" s="1"/>
  <c r="AG10018"/>
  <c r="AH10018" s="1"/>
  <c r="AI10018"/>
  <c r="AG10017"/>
  <c r="AH10017" s="1"/>
  <c r="AD9408"/>
  <c r="AG9408"/>
  <c r="AH9408" s="1"/>
  <c r="AD9366"/>
  <c r="AG9366"/>
  <c r="AH9366" s="1"/>
  <c r="AI9474"/>
  <c r="AG9453"/>
  <c r="AH9453" s="1"/>
  <c r="AI9447"/>
  <c r="AG9438"/>
  <c r="AH9438" s="1"/>
  <c r="AI9434"/>
  <c r="AI9408"/>
  <c r="AI9395"/>
  <c r="AI9366"/>
  <c r="AG9332"/>
  <c r="AH9332" s="1"/>
  <c r="AI9310"/>
  <c r="AI9306"/>
  <c r="AH9244"/>
  <c r="AI9242"/>
  <c r="AI9200"/>
  <c r="AC9176"/>
  <c r="AD9176" s="1"/>
  <c r="AG9155"/>
  <c r="AH9155" s="1"/>
  <c r="AI9133"/>
  <c r="AI9123"/>
  <c r="AI9121"/>
  <c r="AI9091"/>
  <c r="AG9077"/>
  <c r="AH9077" s="1"/>
  <c r="AG9042"/>
  <c r="AH9042" s="1"/>
  <c r="AI9042"/>
  <c r="AG8980"/>
  <c r="AI8978"/>
  <c r="AG8977"/>
  <c r="AH8977" s="1"/>
  <c r="AI8977"/>
  <c r="AG8952"/>
  <c r="AH8952" s="1"/>
  <c r="AG8949"/>
  <c r="AH8949" s="1"/>
  <c r="AI8949"/>
  <c r="AG8819"/>
  <c r="AH8819" s="1"/>
  <c r="AI8818"/>
  <c r="AI8761"/>
  <c r="AH8717"/>
  <c r="AI8711"/>
  <c r="AG8553"/>
  <c r="AH8553" s="1"/>
  <c r="AI8553"/>
  <c r="AG8450"/>
  <c r="AH8450" s="1"/>
  <c r="AG8421"/>
  <c r="AH8421" s="1"/>
  <c r="AI8421"/>
  <c r="AI8307"/>
  <c r="AD8208"/>
  <c r="AI8208"/>
  <c r="AD8166"/>
  <c r="AI8166"/>
  <c r="AD8009"/>
  <c r="AG8009"/>
  <c r="AH8009" s="1"/>
  <c r="AD7918"/>
  <c r="AI7918"/>
  <c r="AD12626"/>
  <c r="AG12626"/>
  <c r="AH12626" s="1"/>
  <c r="AD12550"/>
  <c r="AG12550"/>
  <c r="AH12550" s="1"/>
  <c r="AD12547"/>
  <c r="AI12547"/>
  <c r="AD12385"/>
  <c r="AG12385"/>
  <c r="AH12385" s="1"/>
  <c r="AD12383"/>
  <c r="AI12383"/>
  <c r="AD8197"/>
  <c r="AI8197"/>
  <c r="AD7987"/>
  <c r="AI7987"/>
  <c r="AD12625"/>
  <c r="AI12625"/>
  <c r="AD12549"/>
  <c r="AG12549"/>
  <c r="AD12548"/>
  <c r="AG12548"/>
  <c r="AD12505"/>
  <c r="AI12505"/>
  <c r="AD12321"/>
  <c r="AG12321"/>
  <c r="AH12321" s="1"/>
  <c r="AD12319"/>
  <c r="AI12319"/>
  <c r="AI12167"/>
  <c r="AH12166"/>
  <c r="AI12118"/>
  <c r="AI8218"/>
  <c r="AG8150"/>
  <c r="AH8150" s="1"/>
  <c r="AI8014"/>
  <c r="AI7992"/>
  <c r="AH7990"/>
  <c r="AG7926"/>
  <c r="AH7926" s="1"/>
  <c r="AH12635"/>
  <c r="AI12626"/>
  <c r="AH12624"/>
  <c r="AI12623"/>
  <c r="AI12550"/>
  <c r="AI12508"/>
  <c r="AI12385"/>
  <c r="AG12384"/>
  <c r="AH12384" s="1"/>
  <c r="AI12321"/>
  <c r="AG12320"/>
  <c r="AH12320" s="1"/>
  <c r="AG12269"/>
  <c r="AI12268"/>
  <c r="AI12238"/>
  <c r="AH12232"/>
  <c r="AG12231"/>
  <c r="AH12231" s="1"/>
  <c r="AI12231"/>
  <c r="AG12230"/>
  <c r="AH12230" s="1"/>
  <c r="AI12228"/>
  <c r="AI12227"/>
  <c r="AD12198"/>
  <c r="AG12172"/>
  <c r="AH12172" s="1"/>
  <c r="AI12172"/>
  <c r="AG2856"/>
  <c r="AH2856" s="1"/>
  <c r="AD11600"/>
  <c r="AG11600"/>
  <c r="AH11600" s="1"/>
  <c r="AD11500"/>
  <c r="AI11500"/>
  <c r="AD11350"/>
  <c r="AI11350"/>
  <c r="AD11283"/>
  <c r="AG11283"/>
  <c r="AH11283" s="1"/>
  <c r="AD11253"/>
  <c r="AG11253"/>
  <c r="AH11253" s="1"/>
  <c r="AD11251"/>
  <c r="AI11251"/>
  <c r="AD11196"/>
  <c r="AG11196"/>
  <c r="AH11196" s="1"/>
  <c r="AD10915"/>
  <c r="AI10915"/>
  <c r="AD10703"/>
  <c r="AG10703"/>
  <c r="AH10703" s="1"/>
  <c r="AD10651"/>
  <c r="AI10651"/>
  <c r="AD10626"/>
  <c r="AI10626"/>
  <c r="AD10617"/>
  <c r="AI10617"/>
  <c r="AD10606"/>
  <c r="AI10606"/>
  <c r="AD10574"/>
  <c r="AG10574"/>
  <c r="AH10574" s="1"/>
  <c r="AD10535"/>
  <c r="AG10535"/>
  <c r="AH10535" s="1"/>
  <c r="AD10522"/>
  <c r="AG10522"/>
  <c r="AH10522" s="1"/>
  <c r="AD10519"/>
  <c r="AI10519"/>
  <c r="AD10439"/>
  <c r="AI10439"/>
  <c r="AD10358"/>
  <c r="AG10358"/>
  <c r="AH10358" s="1"/>
  <c r="AD10356"/>
  <c r="AI10356"/>
  <c r="AD10257"/>
  <c r="AG10257"/>
  <c r="AH10257" s="1"/>
  <c r="AD10237"/>
  <c r="AG10237"/>
  <c r="AH10237" s="1"/>
  <c r="AD10060"/>
  <c r="AG10060"/>
  <c r="AH10060" s="1"/>
  <c r="AG3443"/>
  <c r="AH3443" s="1"/>
  <c r="AI3443"/>
  <c r="AI3282"/>
  <c r="AG3171"/>
  <c r="AH3171" s="1"/>
  <c r="AI3169"/>
  <c r="AG3165"/>
  <c r="AH3165" s="1"/>
  <c r="AG3144"/>
  <c r="AH3144" s="1"/>
  <c r="AI3144"/>
  <c r="AG3053"/>
  <c r="AH3053" s="1"/>
  <c r="AI3053"/>
  <c r="AI3034"/>
  <c r="AI2891"/>
  <c r="AI2849"/>
  <c r="AG2832"/>
  <c r="AH2832" s="1"/>
  <c r="AI2832"/>
  <c r="AG2830"/>
  <c r="AH2830" s="1"/>
  <c r="AI2829"/>
  <c r="AG2685"/>
  <c r="AH2685" s="1"/>
  <c r="AI2685"/>
  <c r="AG2522"/>
  <c r="AH2522" s="1"/>
  <c r="AI2522"/>
  <c r="AG2491"/>
  <c r="AH2491" s="1"/>
  <c r="AI2491"/>
  <c r="AG2460"/>
  <c r="AH2460" s="1"/>
  <c r="AI2460"/>
  <c r="AG2415"/>
  <c r="AH2415" s="1"/>
  <c r="AI2415"/>
  <c r="AG2386"/>
  <c r="AH2386" s="1"/>
  <c r="AI2386"/>
  <c r="AI2356"/>
  <c r="AI2282"/>
  <c r="AI2201"/>
  <c r="AG2162"/>
  <c r="AH2162" s="1"/>
  <c r="AI2162"/>
  <c r="AG7893"/>
  <c r="AH7893" s="1"/>
  <c r="AG7847"/>
  <c r="AH7847" s="1"/>
  <c r="AI7846"/>
  <c r="AG7808"/>
  <c r="AH7808" s="1"/>
  <c r="AI7807"/>
  <c r="AG7783"/>
  <c r="AH7783" s="1"/>
  <c r="AI7783"/>
  <c r="AG7768"/>
  <c r="AH7768" s="1"/>
  <c r="AI7768"/>
  <c r="AG7753"/>
  <c r="AH7753" s="1"/>
  <c r="AI7753"/>
  <c r="AG7735"/>
  <c r="AH7735" s="1"/>
  <c r="AI7735"/>
  <c r="AG7720"/>
  <c r="AH7720" s="1"/>
  <c r="AI7720"/>
  <c r="AG7689"/>
  <c r="AH7689" s="1"/>
  <c r="AI7621"/>
  <c r="AI7605"/>
  <c r="AG7527"/>
  <c r="AH7527" s="1"/>
  <c r="AI7514"/>
  <c r="AG7488"/>
  <c r="AH7488" s="1"/>
  <c r="AI7488"/>
  <c r="AG7487"/>
  <c r="AH7487" s="1"/>
  <c r="AI7335"/>
  <c r="AG7322"/>
  <c r="AH7322" s="1"/>
  <c r="AI7322"/>
  <c r="AG7316"/>
  <c r="AH7316" s="1"/>
  <c r="AI7316"/>
  <c r="AG7310"/>
  <c r="AH7310" s="1"/>
  <c r="AI7310"/>
  <c r="AG7305"/>
  <c r="AH7305" s="1"/>
  <c r="AI7305"/>
  <c r="AG7299"/>
  <c r="AH7299" s="1"/>
  <c r="AI7299"/>
  <c r="AG7292"/>
  <c r="AH7292" s="1"/>
  <c r="AI7292"/>
  <c r="AG7281"/>
  <c r="AH7281" s="1"/>
  <c r="AI7281"/>
  <c r="AG7246"/>
  <c r="AH7246" s="1"/>
  <c r="AI7186"/>
  <c r="AI7182"/>
  <c r="AI7178"/>
  <c r="AG7177"/>
  <c r="AH7177" s="1"/>
  <c r="AI7176"/>
  <c r="AI7090"/>
  <c r="AG7074"/>
  <c r="AH7074" s="1"/>
  <c r="AI7073"/>
  <c r="AG7071"/>
  <c r="AH7071" s="1"/>
  <c r="AI7070"/>
  <c r="AI7067"/>
  <c r="AI6954"/>
  <c r="AG6951"/>
  <c r="AH6951" s="1"/>
  <c r="AI6950"/>
  <c r="AG6895"/>
  <c r="AH6895" s="1"/>
  <c r="AI6895"/>
  <c r="AI6780"/>
  <c r="AI6764"/>
  <c r="AG6680"/>
  <c r="AH6680" s="1"/>
  <c r="AG6656"/>
  <c r="AH6656" s="1"/>
  <c r="AI6625"/>
  <c r="AI6623"/>
  <c r="AI6612"/>
  <c r="AG6592"/>
  <c r="AH6592" s="1"/>
  <c r="AI6592"/>
  <c r="AG6574"/>
  <c r="AH6574" s="1"/>
  <c r="AG6540"/>
  <c r="AH6540" s="1"/>
  <c r="AG6538"/>
  <c r="AH6538" s="1"/>
  <c r="AI6538"/>
  <c r="AG6528"/>
  <c r="AH6528" s="1"/>
  <c r="AG6495"/>
  <c r="AH6495" s="1"/>
  <c r="AG6479"/>
  <c r="AH6479" s="1"/>
  <c r="AG6449"/>
  <c r="AH6449" s="1"/>
  <c r="AG6376"/>
  <c r="AH6376" s="1"/>
  <c r="AI6376"/>
  <c r="AG6374"/>
  <c r="AI6373"/>
  <c r="AG6328"/>
  <c r="AH6328" s="1"/>
  <c r="AI6328"/>
  <c r="AG6291"/>
  <c r="AH6291" s="1"/>
  <c r="AI6291"/>
  <c r="AI6264"/>
  <c r="AI6177"/>
  <c r="AG6078"/>
  <c r="AH6078" s="1"/>
  <c r="AG6046"/>
  <c r="AH6046" s="1"/>
  <c r="AG6032"/>
  <c r="AH6032" s="1"/>
  <c r="AI6032"/>
  <c r="AG6015"/>
  <c r="AH6015" s="1"/>
  <c r="AI6015"/>
  <c r="AG6003"/>
  <c r="AH6003" s="1"/>
  <c r="AI6003"/>
  <c r="AG5989"/>
  <c r="AH5989" s="1"/>
  <c r="AI5989"/>
  <c r="AG5965"/>
  <c r="AH5965" s="1"/>
  <c r="AI5965"/>
  <c r="AG5934"/>
  <c r="AH5934" s="1"/>
  <c r="AI5934"/>
  <c r="AG5895"/>
  <c r="AH5895" s="1"/>
  <c r="AI5862"/>
  <c r="AG5792"/>
  <c r="AH5792" s="1"/>
  <c r="AG5739"/>
  <c r="AH5739" s="1"/>
  <c r="AG5713"/>
  <c r="AH5713" s="1"/>
  <c r="AG5671"/>
  <c r="AH5671" s="1"/>
  <c r="AG5585"/>
  <c r="AH5585" s="1"/>
  <c r="AI5585"/>
  <c r="AG5584"/>
  <c r="AH5584" s="1"/>
  <c r="AI5583"/>
  <c r="AG5537"/>
  <c r="AH5537" s="1"/>
  <c r="AI5537"/>
  <c r="AG5509"/>
  <c r="AH5509" s="1"/>
  <c r="AI5509"/>
  <c r="AH5350"/>
  <c r="AI5348"/>
  <c r="AH5345"/>
  <c r="AI5343"/>
  <c r="AG5237"/>
  <c r="AH5237" s="1"/>
  <c r="AG5225"/>
  <c r="AG5224"/>
  <c r="AG5059"/>
  <c r="AH5059" s="1"/>
  <c r="AI5059"/>
  <c r="AG5058"/>
  <c r="AH5058" s="1"/>
  <c r="AI5057"/>
  <c r="AI4980"/>
  <c r="AI4967"/>
  <c r="AG4949"/>
  <c r="AH4949" s="1"/>
  <c r="AI4949"/>
  <c r="AG4918"/>
  <c r="AI4917"/>
  <c r="AG4852"/>
  <c r="AH4852" s="1"/>
  <c r="AI4852"/>
  <c r="AG4851"/>
  <c r="AH4851" s="1"/>
  <c r="AI4831"/>
  <c r="AH4829"/>
  <c r="AI4827"/>
  <c r="AG4825"/>
  <c r="AH4825" s="1"/>
  <c r="AI4825"/>
  <c r="AH4801"/>
  <c r="AG4782"/>
  <c r="AH4782" s="1"/>
  <c r="AI4782"/>
  <c r="AH4766"/>
  <c r="AG4765"/>
  <c r="AH4765" s="1"/>
  <c r="AI4765"/>
  <c r="AG4671"/>
  <c r="AI4661"/>
  <c r="AG4642"/>
  <c r="AH4642" s="1"/>
  <c r="AG4621"/>
  <c r="AH4621" s="1"/>
  <c r="AI4604"/>
  <c r="AG4586"/>
  <c r="AH4586" s="1"/>
  <c r="AI4586"/>
  <c r="AG4483"/>
  <c r="AH4483" s="1"/>
  <c r="AI4483"/>
  <c r="AG4441"/>
  <c r="AH4441" s="1"/>
  <c r="AI4350"/>
  <c r="AI4340"/>
  <c r="AG4285"/>
  <c r="AH4285" s="1"/>
  <c r="AI4285"/>
  <c r="AG4274"/>
  <c r="AH4274" s="1"/>
  <c r="AI4274"/>
  <c r="AI4273"/>
  <c r="AG4258"/>
  <c r="AH4258" s="1"/>
  <c r="AI4187"/>
  <c r="AG4160"/>
  <c r="AH4160" s="1"/>
  <c r="AI4160"/>
  <c r="AI4141"/>
  <c r="AH4101"/>
  <c r="AI4099"/>
  <c r="AH4013"/>
  <c r="AH3979"/>
  <c r="AI3977"/>
  <c r="AI3969"/>
  <c r="AH3775"/>
  <c r="AI3774"/>
  <c r="AG3772"/>
  <c r="AH3772" s="1"/>
  <c r="AI3771"/>
  <c r="AI3726"/>
  <c r="AG3715"/>
  <c r="AH3715" s="1"/>
  <c r="AI3715"/>
  <c r="AG3700"/>
  <c r="AH3700" s="1"/>
  <c r="AI12023"/>
  <c r="AI11991"/>
  <c r="AG11985"/>
  <c r="AH11985" s="1"/>
  <c r="AI11985"/>
  <c r="AI11983"/>
  <c r="AG11944"/>
  <c r="AG11943"/>
  <c r="AH11918"/>
  <c r="AH11915"/>
  <c r="AG11897"/>
  <c r="AH11897" s="1"/>
  <c r="AH11853"/>
  <c r="AI11851"/>
  <c r="AH11823"/>
  <c r="AH11816"/>
  <c r="AI11814"/>
  <c r="AG11809"/>
  <c r="AH11809" s="1"/>
  <c r="AI11809"/>
  <c r="AI11800"/>
  <c r="AI11797"/>
  <c r="AI11783"/>
  <c r="AH11759"/>
  <c r="AG11754"/>
  <c r="AH11754" s="1"/>
  <c r="AI11754"/>
  <c r="AG11753"/>
  <c r="AH11753" s="1"/>
  <c r="AI11752"/>
  <c r="AI11687"/>
  <c r="AG11656"/>
  <c r="AH11656" s="1"/>
  <c r="AI11656"/>
  <c r="AG11610"/>
  <c r="AH11610" s="1"/>
  <c r="AI11610"/>
  <c r="AD11468"/>
  <c r="AI11468"/>
  <c r="AD11372"/>
  <c r="AG11372"/>
  <c r="AH11372" s="1"/>
  <c r="AD11367"/>
  <c r="AI11367"/>
  <c r="AD11325"/>
  <c r="AI11325"/>
  <c r="AD11315"/>
  <c r="AI11315"/>
  <c r="AD11221"/>
  <c r="AG11221"/>
  <c r="AH11221" s="1"/>
  <c r="AD11167"/>
  <c r="AG11167"/>
  <c r="AH11167" s="1"/>
  <c r="AD11166"/>
  <c r="AI11166"/>
  <c r="AD11076"/>
  <c r="AI11076"/>
  <c r="AD10970"/>
  <c r="AG10970"/>
  <c r="AH10970" s="1"/>
  <c r="AD10968"/>
  <c r="AI10968"/>
  <c r="AD10859"/>
  <c r="AG10859"/>
  <c r="AH10859" s="1"/>
  <c r="AD10800"/>
  <c r="AI10800"/>
  <c r="AD10732"/>
  <c r="AG10732"/>
  <c r="AH10732" s="1"/>
  <c r="AD10643"/>
  <c r="AI10643"/>
  <c r="AD10623"/>
  <c r="AI10623"/>
  <c r="AD10596"/>
  <c r="AI10596"/>
  <c r="AD10464"/>
  <c r="AI10464"/>
  <c r="AD10440"/>
  <c r="AG10440"/>
  <c r="AD10389"/>
  <c r="AG10389"/>
  <c r="AH10389" s="1"/>
  <c r="AD10387"/>
  <c r="AI10387"/>
  <c r="AD10313"/>
  <c r="AG10313"/>
  <c r="AH10313" s="1"/>
  <c r="AD10311"/>
  <c r="AI10311"/>
  <c r="AD10309"/>
  <c r="AI10309"/>
  <c r="AD10279"/>
  <c r="AI10279"/>
  <c r="AD10099"/>
  <c r="AG10099"/>
  <c r="AH10099" s="1"/>
  <c r="AD10097"/>
  <c r="AI10097"/>
  <c r="AG9056"/>
  <c r="AH9056" s="1"/>
  <c r="AH9033"/>
  <c r="AG9031"/>
  <c r="AH9031" s="1"/>
  <c r="AI9031"/>
  <c r="AI9018"/>
  <c r="AI9016"/>
  <c r="AG9009"/>
  <c r="AH9009" s="1"/>
  <c r="AD8790"/>
  <c r="AG8790"/>
  <c r="AH8790" s="1"/>
  <c r="AD8750"/>
  <c r="AI8750"/>
  <c r="AD8691"/>
  <c r="AG8691"/>
  <c r="AH8691" s="1"/>
  <c r="AD8604"/>
  <c r="AG8604"/>
  <c r="AH8604" s="1"/>
  <c r="AD8413"/>
  <c r="AG8413"/>
  <c r="AH8413" s="1"/>
  <c r="AD8366"/>
  <c r="AG8366"/>
  <c r="AH8366" s="1"/>
  <c r="AD8206"/>
  <c r="AI8206"/>
  <c r="AD8193"/>
  <c r="AI8193"/>
  <c r="AD8177"/>
  <c r="AG8177"/>
  <c r="AH8177" s="1"/>
  <c r="AD8162"/>
  <c r="AI8162"/>
  <c r="AD8124"/>
  <c r="AG8124"/>
  <c r="AH8124" s="1"/>
  <c r="AD8093"/>
  <c r="AG8093"/>
  <c r="AH8093" s="1"/>
  <c r="AD8082"/>
  <c r="AG8082"/>
  <c r="AH8082" s="1"/>
  <c r="AD8058"/>
  <c r="AG8058"/>
  <c r="AD8057"/>
  <c r="AG8057"/>
  <c r="AD8055"/>
  <c r="AG8055"/>
  <c r="AD7973"/>
  <c r="AI7973"/>
  <c r="AD7965"/>
  <c r="AI7965"/>
  <c r="AD7960"/>
  <c r="AG7960"/>
  <c r="AH7960" s="1"/>
  <c r="AD7951"/>
  <c r="AG7951"/>
  <c r="AH7951" s="1"/>
  <c r="AD7949"/>
  <c r="AI7949"/>
  <c r="AD12605"/>
  <c r="AG12605"/>
  <c r="AH12605" s="1"/>
  <c r="AD12529"/>
  <c r="AG12529"/>
  <c r="AH12529" s="1"/>
  <c r="AD12527"/>
  <c r="AI12527"/>
  <c r="AD12501"/>
  <c r="AI12501"/>
  <c r="AD12371"/>
  <c r="AG12371"/>
  <c r="AH12371" s="1"/>
  <c r="AD12369"/>
  <c r="AI12369"/>
  <c r="AD12306"/>
  <c r="AG12306"/>
  <c r="AH12306" s="1"/>
  <c r="AD12305"/>
  <c r="AI12305"/>
  <c r="AD12262"/>
  <c r="AG12262"/>
  <c r="AH12262" s="1"/>
  <c r="AD12257"/>
  <c r="AI12257"/>
  <c r="AG12187"/>
  <c r="AH12187" s="1"/>
  <c r="AI11600"/>
  <c r="AH11502"/>
  <c r="AH11434"/>
  <c r="AH11351"/>
  <c r="AG11316"/>
  <c r="AH11316" s="1"/>
  <c r="AG11304"/>
  <c r="AH11304" s="1"/>
  <c r="AH11290"/>
  <c r="AI11288"/>
  <c r="AI11283"/>
  <c r="AH11260"/>
  <c r="AG11252"/>
  <c r="AH11252" s="1"/>
  <c r="AI11227"/>
  <c r="AI11223"/>
  <c r="AG11220"/>
  <c r="AH11220" s="1"/>
  <c r="AH11198"/>
  <c r="AG11193"/>
  <c r="AH11193" s="1"/>
  <c r="AG11169"/>
  <c r="AH11169" s="1"/>
  <c r="AI11167"/>
  <c r="AI11079"/>
  <c r="AG11077"/>
  <c r="AH11077" s="1"/>
  <c r="AI10970"/>
  <c r="AG10969"/>
  <c r="AH10969" s="1"/>
  <c r="AI10859"/>
  <c r="AI10732"/>
  <c r="AI10703"/>
  <c r="AI10663"/>
  <c r="AI10598"/>
  <c r="AI10574"/>
  <c r="AG10568"/>
  <c r="AH10568" s="1"/>
  <c r="AI10535"/>
  <c r="AG10534"/>
  <c r="AH10534" s="1"/>
  <c r="AI10522"/>
  <c r="AG10520"/>
  <c r="AH10520" s="1"/>
  <c r="AG10441"/>
  <c r="AH10441" s="1"/>
  <c r="AI10389"/>
  <c r="AG10388"/>
  <c r="AH10388" s="1"/>
  <c r="AI10358"/>
  <c r="AG10357"/>
  <c r="AH10357" s="1"/>
  <c r="AI10313"/>
  <c r="AG10312"/>
  <c r="AH10312" s="1"/>
  <c r="AG10280"/>
  <c r="AH10280" s="1"/>
  <c r="AI10257"/>
  <c r="AI10237"/>
  <c r="AG10178"/>
  <c r="AH10178" s="1"/>
  <c r="AG10109"/>
  <c r="AH10109" s="1"/>
  <c r="AI10099"/>
  <c r="AG10098"/>
  <c r="AH10098" s="1"/>
  <c r="AI10065"/>
  <c r="AI10062"/>
  <c r="AI10060"/>
  <c r="AG10059"/>
  <c r="AH10059" s="1"/>
  <c r="AI10058"/>
  <c r="AG10011"/>
  <c r="AH10011" s="1"/>
  <c r="AG9961"/>
  <c r="AH9961" s="1"/>
  <c r="AI9960"/>
  <c r="AI9893"/>
  <c r="AG9844"/>
  <c r="AH9844" s="1"/>
  <c r="AI9844"/>
  <c r="AG9835"/>
  <c r="AH9835" s="1"/>
  <c r="AI9835"/>
  <c r="AG9832"/>
  <c r="AH9832" s="1"/>
  <c r="AG9744"/>
  <c r="AH9744" s="1"/>
  <c r="AI9744"/>
  <c r="AG9738"/>
  <c r="AH9738" s="1"/>
  <c r="AI9735"/>
  <c r="AI9723"/>
  <c r="AG9702"/>
  <c r="AH9702" s="1"/>
  <c r="AI9702"/>
  <c r="AG9701"/>
  <c r="AH9701" s="1"/>
  <c r="AG9700"/>
  <c r="AH9700" s="1"/>
  <c r="AI9700"/>
  <c r="AC9694"/>
  <c r="AI9694" s="1"/>
  <c r="AG9679"/>
  <c r="AH9679" s="1"/>
  <c r="AI9679"/>
  <c r="AG9678"/>
  <c r="AH9678" s="1"/>
  <c r="AI9652"/>
  <c r="AG9624"/>
  <c r="AH9624" s="1"/>
  <c r="AI9624"/>
  <c r="AI9623"/>
  <c r="AG9585"/>
  <c r="AH9585" s="1"/>
  <c r="AG9568"/>
  <c r="AH9568" s="1"/>
  <c r="AG9558"/>
  <c r="AH9558" s="1"/>
  <c r="AI9558"/>
  <c r="AG9507"/>
  <c r="AH9507" s="1"/>
  <c r="AI9489"/>
  <c r="AG9427"/>
  <c r="AH9427" s="1"/>
  <c r="AI9427"/>
  <c r="AG9426"/>
  <c r="AH9426" s="1"/>
  <c r="AG9423"/>
  <c r="AH9423" s="1"/>
  <c r="AI9423"/>
  <c r="AG9411"/>
  <c r="AH9411" s="1"/>
  <c r="AI9411"/>
  <c r="AG9405"/>
  <c r="AH9405" s="1"/>
  <c r="AI9405"/>
  <c r="AG9399"/>
  <c r="AH9399" s="1"/>
  <c r="AH9391"/>
  <c r="AG9387"/>
  <c r="AH9387" s="1"/>
  <c r="AI9387"/>
  <c r="AG9363"/>
  <c r="AH9363" s="1"/>
  <c r="AI9363"/>
  <c r="AI9318"/>
  <c r="AI9314"/>
  <c r="AI9301"/>
  <c r="AH9282"/>
  <c r="AI9280"/>
  <c r="AI9231"/>
  <c r="AG9202"/>
  <c r="AH9202" s="1"/>
  <c r="AI9173"/>
  <c r="AI9151"/>
  <c r="AI9143"/>
  <c r="AI9141"/>
  <c r="AI9135"/>
  <c r="AI9131"/>
  <c r="AI9125"/>
  <c r="AI9117"/>
  <c r="AI9100"/>
  <c r="AI9094"/>
  <c r="AI9087"/>
  <c r="AI9082"/>
  <c r="AG9066"/>
  <c r="AH9066" s="1"/>
  <c r="AI8881"/>
  <c r="AG8839"/>
  <c r="AH8839" s="1"/>
  <c r="AD8837"/>
  <c r="AI8837"/>
  <c r="AD8769"/>
  <c r="AG8769"/>
  <c r="AH8769" s="1"/>
  <c r="AD8728"/>
  <c r="AG8728"/>
  <c r="AH8728" s="1"/>
  <c r="AD8654"/>
  <c r="AG8654"/>
  <c r="AH8654" s="1"/>
  <c r="AD8652"/>
  <c r="AI8652"/>
  <c r="AD8593"/>
  <c r="AG8593"/>
  <c r="AH8593" s="1"/>
  <c r="AD8588"/>
  <c r="AI8588"/>
  <c r="AD8392"/>
  <c r="AI8392"/>
  <c r="F8367"/>
  <c r="AC8367"/>
  <c r="AD8367" s="1"/>
  <c r="AD8344"/>
  <c r="AG8344"/>
  <c r="AH8344" s="1"/>
  <c r="AD8318"/>
  <c r="AI8318"/>
  <c r="AD8266"/>
  <c r="AG8266"/>
  <c r="AH8266" s="1"/>
  <c r="AD8265"/>
  <c r="AI8265"/>
  <c r="AD8261"/>
  <c r="AI8261"/>
  <c r="AG8246"/>
  <c r="AD8201"/>
  <c r="AI8201"/>
  <c r="AD8130"/>
  <c r="AG8130"/>
  <c r="AH8130" s="1"/>
  <c r="AD8054"/>
  <c r="AI8054"/>
  <c r="AD7964"/>
  <c r="AG7964"/>
  <c r="AH7964" s="1"/>
  <c r="AD7959"/>
  <c r="AG7959"/>
  <c r="AH7959" s="1"/>
  <c r="AI12647"/>
  <c r="AD12569"/>
  <c r="AI12569"/>
  <c r="AG12563"/>
  <c r="AD12562"/>
  <c r="AI12562"/>
  <c r="AD12121"/>
  <c r="AG12121"/>
  <c r="AH12121" s="1"/>
  <c r="AI8790"/>
  <c r="AG8789"/>
  <c r="AH8789" s="1"/>
  <c r="AI8769"/>
  <c r="AH8752"/>
  <c r="AI8728"/>
  <c r="AG8727"/>
  <c r="AH8727" s="1"/>
  <c r="AI8691"/>
  <c r="AI8654"/>
  <c r="AG8653"/>
  <c r="AH8653" s="1"/>
  <c r="AI8604"/>
  <c r="AI8593"/>
  <c r="AG8589"/>
  <c r="AH8589" s="1"/>
  <c r="AG8464"/>
  <c r="AH8464" s="1"/>
  <c r="AG8437"/>
  <c r="AH8437" s="1"/>
  <c r="AI8413"/>
  <c r="AG8387"/>
  <c r="AH8387" s="1"/>
  <c r="AI8366"/>
  <c r="AI8344"/>
  <c r="AH8294"/>
  <c r="AI8272"/>
  <c r="AI8266"/>
  <c r="AG8262"/>
  <c r="AH8262" s="1"/>
  <c r="AI8177"/>
  <c r="AH8170"/>
  <c r="AG8154"/>
  <c r="AH8154" s="1"/>
  <c r="AG8146"/>
  <c r="AH8146" s="1"/>
  <c r="AI8130"/>
  <c r="AH8125"/>
  <c r="AI8124"/>
  <c r="AG8112"/>
  <c r="AH8112" s="1"/>
  <c r="AI8093"/>
  <c r="AI8082"/>
  <c r="AG8060"/>
  <c r="AG8052"/>
  <c r="AH7976"/>
  <c r="AG7974"/>
  <c r="AH7974" s="1"/>
  <c r="AI7964"/>
  <c r="AI7957"/>
  <c r="AG7950"/>
  <c r="AH7950" s="1"/>
  <c r="AG7944"/>
  <c r="AH7944" s="1"/>
  <c r="AG12648"/>
  <c r="AH12648" s="1"/>
  <c r="AD12594"/>
  <c r="AH12571"/>
  <c r="AI12529"/>
  <c r="AH12528"/>
  <c r="AG12513"/>
  <c r="AH12513" s="1"/>
  <c r="AD12475"/>
  <c r="AG12475"/>
  <c r="AH12475" s="1"/>
  <c r="AD12473"/>
  <c r="AI12473"/>
  <c r="AD12406"/>
  <c r="AG12406"/>
  <c r="AH12406" s="1"/>
  <c r="AD12404"/>
  <c r="AG12404"/>
  <c r="AH12404" s="1"/>
  <c r="AD12402"/>
  <c r="AG12402"/>
  <c r="AH12402" s="1"/>
  <c r="AD12400"/>
  <c r="AG12400"/>
  <c r="AH12400" s="1"/>
  <c r="AD12398"/>
  <c r="AI12398"/>
  <c r="AD12334"/>
  <c r="AG12334"/>
  <c r="AH12334" s="1"/>
  <c r="AD12281"/>
  <c r="AI12281"/>
  <c r="AD12249"/>
  <c r="AI12249"/>
  <c r="AD12242"/>
  <c r="AI12242"/>
  <c r="AD12135"/>
  <c r="AG12135"/>
  <c r="AH12135" s="1"/>
  <c r="AD12114"/>
  <c r="AI12114"/>
  <c r="AD12101"/>
  <c r="AG12101"/>
  <c r="AH12101" s="1"/>
  <c r="AI12086"/>
  <c r="AG12515"/>
  <c r="AH12515" s="1"/>
  <c r="AI12513"/>
  <c r="AI12475"/>
  <c r="AG12474"/>
  <c r="AH12474" s="1"/>
  <c r="AI12454"/>
  <c r="AH12432"/>
  <c r="AI12430"/>
  <c r="AI12406"/>
  <c r="AI12404"/>
  <c r="AI12402"/>
  <c r="AI12400"/>
  <c r="AI12371"/>
  <c r="AG12370"/>
  <c r="AH12370" s="1"/>
  <c r="AI12334"/>
  <c r="AI12306"/>
  <c r="AI12262"/>
  <c r="AI12253"/>
  <c r="AI12251"/>
  <c r="AH12221"/>
  <c r="AI12135"/>
  <c r="AI12121"/>
  <c r="AI12116"/>
  <c r="AG12105"/>
  <c r="AH12105" s="1"/>
  <c r="AI12101"/>
  <c r="AG3585"/>
  <c r="AH3585" s="1"/>
  <c r="AI3585"/>
  <c r="AI2895"/>
  <c r="AI2893"/>
  <c r="AG2762"/>
  <c r="AH2762" s="1"/>
  <c r="AI2762"/>
  <c r="AG2761"/>
  <c r="AH2761" s="1"/>
  <c r="AI2760"/>
  <c r="AI2606"/>
  <c r="AI7848"/>
  <c r="AI7712"/>
  <c r="AI7248"/>
  <c r="AI6570"/>
  <c r="AI6562"/>
  <c r="AG6403"/>
  <c r="AH6403" s="1"/>
  <c r="AG6352"/>
  <c r="AH6352" s="1"/>
  <c r="AI6352"/>
  <c r="AG6336"/>
  <c r="AH6336" s="1"/>
  <c r="AI6336"/>
  <c r="AG6322"/>
  <c r="AH6322" s="1"/>
  <c r="AI6322"/>
  <c r="AG6308"/>
  <c r="AH6308" s="1"/>
  <c r="AI6308"/>
  <c r="AI6269"/>
  <c r="AG6247"/>
  <c r="AH6247" s="1"/>
  <c r="AG6221"/>
  <c r="AH6221" s="1"/>
  <c r="AG5972"/>
  <c r="AH5972" s="1"/>
  <c r="AI5972"/>
  <c r="AG5958"/>
  <c r="AH5958" s="1"/>
  <c r="AI5958"/>
  <c r="AG5942"/>
  <c r="AH5942" s="1"/>
  <c r="AI5942"/>
  <c r="AG5926"/>
  <c r="AH5926" s="1"/>
  <c r="AI5926"/>
  <c r="AG5755"/>
  <c r="AH5755" s="1"/>
  <c r="AH5662"/>
  <c r="AG5645"/>
  <c r="AH5645" s="1"/>
  <c r="AI5645"/>
  <c r="AG5644"/>
  <c r="AH5644" s="1"/>
  <c r="AI5622"/>
  <c r="AH5621"/>
  <c r="AG5571"/>
  <c r="AH5571" s="1"/>
  <c r="AH5542"/>
  <c r="AI5541"/>
  <c r="AH5534"/>
  <c r="AI5531"/>
  <c r="AG5521"/>
  <c r="AH5521" s="1"/>
  <c r="AI5521"/>
  <c r="AG5513"/>
  <c r="AH5513" s="1"/>
  <c r="AI5513"/>
  <c r="AI5479"/>
  <c r="AG5473"/>
  <c r="AH5473" s="1"/>
  <c r="AI5473"/>
  <c r="AG5009"/>
  <c r="AH5009" s="1"/>
  <c r="AI5009"/>
  <c r="AI3672"/>
  <c r="AG3397"/>
  <c r="AH3397" s="1"/>
  <c r="AI3397"/>
  <c r="AI3284"/>
  <c r="AI2613"/>
  <c r="AI7866"/>
  <c r="AI7822"/>
  <c r="AI7689"/>
  <c r="AH7688"/>
  <c r="AI7506"/>
  <c r="AG7494"/>
  <c r="AH7494" s="1"/>
  <c r="AI7494"/>
  <c r="AI7476"/>
  <c r="AG7451"/>
  <c r="AH7451" s="1"/>
  <c r="AI7451"/>
  <c r="AI7388"/>
  <c r="AI7381"/>
  <c r="AI7343"/>
  <c r="AG7211"/>
  <c r="AH7211" s="1"/>
  <c r="AI7211"/>
  <c r="AG7206"/>
  <c r="AH7206" s="1"/>
  <c r="AI7206"/>
  <c r="AG7205"/>
  <c r="AH7205" s="1"/>
  <c r="AI7201"/>
  <c r="AI7111"/>
  <c r="AG7103"/>
  <c r="AH7103" s="1"/>
  <c r="AG7100"/>
  <c r="AI7098"/>
  <c r="AI7057"/>
  <c r="AG7031"/>
  <c r="AH7031" s="1"/>
  <c r="AG6868"/>
  <c r="AH6868" s="1"/>
  <c r="AI6867"/>
  <c r="AH5316"/>
  <c r="AD4991"/>
  <c r="AG4991"/>
  <c r="AH4991" s="1"/>
  <c r="AI4991"/>
  <c r="AG4989"/>
  <c r="AH4989" s="1"/>
  <c r="AG4961"/>
  <c r="AH4961" s="1"/>
  <c r="AI4961"/>
  <c r="AG4953"/>
  <c r="AH4953" s="1"/>
  <c r="AI4953"/>
  <c r="AG4945"/>
  <c r="AH4945" s="1"/>
  <c r="AI4945"/>
  <c r="AI4920"/>
  <c r="AG4919"/>
  <c r="AG4715"/>
  <c r="AH4715" s="1"/>
  <c r="AI4715"/>
  <c r="AG4714"/>
  <c r="AH4714" s="1"/>
  <c r="AG4692"/>
  <c r="AH4692" s="1"/>
  <c r="AI4692"/>
  <c r="AG4689"/>
  <c r="AH4689" s="1"/>
  <c r="AG4688"/>
  <c r="AH4688" s="1"/>
  <c r="AI4688"/>
  <c r="AI4679"/>
  <c r="AG4678"/>
  <c r="AG4670"/>
  <c r="AG4669"/>
  <c r="AG4668"/>
  <c r="AG4667"/>
  <c r="AG4666"/>
  <c r="AG4490"/>
  <c r="AH4490" s="1"/>
  <c r="AI4490"/>
  <c r="AH4389"/>
  <c r="AH4341"/>
  <c r="AH4171"/>
  <c r="AI4169"/>
  <c r="AI4159"/>
  <c r="AH4143"/>
  <c r="AI4103"/>
  <c r="AI4101"/>
  <c r="AI4090"/>
  <c r="AG4086"/>
  <c r="AH4086" s="1"/>
  <c r="AI4085"/>
  <c r="AI3794"/>
  <c r="AH3727"/>
  <c r="AI3701"/>
  <c r="AI11915"/>
  <c r="AI11807"/>
  <c r="AI11804"/>
  <c r="AG11781"/>
  <c r="AH11781" s="1"/>
  <c r="AI11781"/>
  <c r="AG11774"/>
  <c r="AH11774" s="1"/>
  <c r="AI11774"/>
  <c r="AG11773"/>
  <c r="AH11773" s="1"/>
  <c r="AI11741"/>
  <c r="AH11739"/>
  <c r="AG11718"/>
  <c r="AH11718" s="1"/>
  <c r="AI11718"/>
  <c r="AG11717"/>
  <c r="AH11717" s="1"/>
  <c r="AG11698"/>
  <c r="AH11698" s="1"/>
  <c r="AI11698"/>
  <c r="AI11697"/>
  <c r="AI11683"/>
  <c r="AI11680"/>
  <c r="AG11665"/>
  <c r="AH11665" s="1"/>
  <c r="AI11665"/>
  <c r="AG11664"/>
  <c r="AH11664" s="1"/>
  <c r="AI11663"/>
  <c r="AG11654"/>
  <c r="AH11654" s="1"/>
  <c r="AI11654"/>
  <c r="AH11642"/>
  <c r="AI11640"/>
  <c r="AH11637"/>
  <c r="AG11534"/>
  <c r="AH11534" s="1"/>
  <c r="AI11527"/>
  <c r="AI11516"/>
  <c r="AG11467"/>
  <c r="AI11465"/>
  <c r="AH11464"/>
  <c r="AI11434"/>
  <c r="AH11433"/>
  <c r="AH11408"/>
  <c r="AI11406"/>
  <c r="AG11381"/>
  <c r="AH11381" s="1"/>
  <c r="AI11358"/>
  <c r="AG4847"/>
  <c r="AH4847" s="1"/>
  <c r="AI4846"/>
  <c r="AG4808"/>
  <c r="AH4808" s="1"/>
  <c r="AI4807"/>
  <c r="AI4377"/>
  <c r="AG4316"/>
  <c r="AH4316" s="1"/>
  <c r="AI4246"/>
  <c r="AG4236"/>
  <c r="AH4236" s="1"/>
  <c r="AG4234"/>
  <c r="AH4234" s="1"/>
  <c r="AI4234"/>
  <c r="AG4233"/>
  <c r="AH4233" s="1"/>
  <c r="AH4008"/>
  <c r="AG3998"/>
  <c r="AH3998" s="1"/>
  <c r="AI12024"/>
  <c r="AI11997"/>
  <c r="AI11880"/>
  <c r="AG11874"/>
  <c r="AH11874" s="1"/>
  <c r="AI11874"/>
  <c r="AG11873"/>
  <c r="AH11873" s="1"/>
  <c r="AI11872"/>
  <c r="AI11858"/>
  <c r="AG11845"/>
  <c r="AH11845" s="1"/>
  <c r="AI11845"/>
  <c r="AG11844"/>
  <c r="AH11844" s="1"/>
  <c r="AI11843"/>
  <c r="AG11834"/>
  <c r="AH11834" s="1"/>
  <c r="AI11823"/>
  <c r="AG11607"/>
  <c r="AH11607" s="1"/>
  <c r="AI11607"/>
  <c r="AG11591"/>
  <c r="AH11591" s="1"/>
  <c r="AI11591"/>
  <c r="AG11590"/>
  <c r="AH11590" s="1"/>
  <c r="AI11589"/>
  <c r="AG11584"/>
  <c r="AH11584" s="1"/>
  <c r="AI11502"/>
  <c r="AI11372"/>
  <c r="AI11351"/>
  <c r="AG11338"/>
  <c r="AH11338" s="1"/>
  <c r="AI11338"/>
  <c r="AG11337"/>
  <c r="AH11337" s="1"/>
  <c r="AG11336"/>
  <c r="AH11336" s="1"/>
  <c r="AI11336"/>
  <c r="AG11335"/>
  <c r="AH11335" s="1"/>
  <c r="AG11291"/>
  <c r="AH11291" s="1"/>
  <c r="AI11291"/>
  <c r="AG11281"/>
  <c r="AH11281" s="1"/>
  <c r="AI11281"/>
  <c r="AH11264"/>
  <c r="AI11262"/>
  <c r="AH11248"/>
  <c r="AH11235"/>
  <c r="AI11234"/>
  <c r="AI11215"/>
  <c r="AG11213"/>
  <c r="AH11213" s="1"/>
  <c r="AI11213"/>
  <c r="AG11212"/>
  <c r="AH11212" s="1"/>
  <c r="AI11211"/>
  <c r="AG11203"/>
  <c r="AH11203" s="1"/>
  <c r="AI11203"/>
  <c r="AG11202"/>
  <c r="AH11202" s="1"/>
  <c r="AI11201"/>
  <c r="AG9774"/>
  <c r="AG9757"/>
  <c r="AH9757" s="1"/>
  <c r="AI9757"/>
  <c r="AG9740"/>
  <c r="AH9740" s="1"/>
  <c r="AI9740"/>
  <c r="AH9653"/>
  <c r="AG9578"/>
  <c r="AH9578" s="1"/>
  <c r="AI9578"/>
  <c r="AI9555"/>
  <c r="AH9554"/>
  <c r="AG9517"/>
  <c r="AH9517" s="1"/>
  <c r="AI9517"/>
  <c r="AG9516"/>
  <c r="AH9516" s="1"/>
  <c r="AI9515"/>
  <c r="AI9491"/>
  <c r="AH9490"/>
  <c r="AG9448"/>
  <c r="AH9448" s="1"/>
  <c r="AI9399"/>
  <c r="AI9391"/>
  <c r="AI9382"/>
  <c r="AG9374"/>
  <c r="AH9374" s="1"/>
  <c r="AI9374"/>
  <c r="AI9250"/>
  <c r="AI9244"/>
  <c r="AG9192"/>
  <c r="AH9192" s="1"/>
  <c r="AI9192"/>
  <c r="AG9191"/>
  <c r="AH9191" s="1"/>
  <c r="AI9190"/>
  <c r="AH9171"/>
  <c r="AI9170"/>
  <c r="AI9119"/>
  <c r="AI9114"/>
  <c r="AI9112"/>
  <c r="AI9111"/>
  <c r="AD9102"/>
  <c r="AI9102"/>
  <c r="AD9089"/>
  <c r="AI9089"/>
  <c r="AI11196"/>
  <c r="AG11163"/>
  <c r="AH11163" s="1"/>
  <c r="AI11163"/>
  <c r="AG11162"/>
  <c r="AH11162" s="1"/>
  <c r="AH11152"/>
  <c r="AI11148"/>
  <c r="AI11130"/>
  <c r="AG11108"/>
  <c r="AH11108" s="1"/>
  <c r="AI11108"/>
  <c r="AG11107"/>
  <c r="AH11107" s="1"/>
  <c r="AI11106"/>
  <c r="AG11091"/>
  <c r="AH11091" s="1"/>
  <c r="AG11065"/>
  <c r="AH11065" s="1"/>
  <c r="AI11065"/>
  <c r="AG11064"/>
  <c r="AH11064" s="1"/>
  <c r="AI11063"/>
  <c r="AG11031"/>
  <c r="AH11031" s="1"/>
  <c r="AI11031"/>
  <c r="AG11030"/>
  <c r="AH11030" s="1"/>
  <c r="AI11029"/>
  <c r="AG11012"/>
  <c r="AH11012" s="1"/>
  <c r="AI11012"/>
  <c r="AG10989"/>
  <c r="AH10989" s="1"/>
  <c r="AI10989"/>
  <c r="AG10988"/>
  <c r="AH10988" s="1"/>
  <c r="AI10987"/>
  <c r="AG10954"/>
  <c r="AH10954" s="1"/>
  <c r="AI10954"/>
  <c r="AG10953"/>
  <c r="AH10953" s="1"/>
  <c r="AI10952"/>
  <c r="AI10949"/>
  <c r="AG10866"/>
  <c r="AH10866" s="1"/>
  <c r="AI10866"/>
  <c r="AG10833"/>
  <c r="AG10828"/>
  <c r="AH10828" s="1"/>
  <c r="AG10762"/>
  <c r="AH10762" s="1"/>
  <c r="AI10762"/>
  <c r="AI10761"/>
  <c r="AI10727"/>
  <c r="AG10712"/>
  <c r="AH10712" s="1"/>
  <c r="AI10712"/>
  <c r="AG10707"/>
  <c r="AH10707" s="1"/>
  <c r="AG10692"/>
  <c r="AH10692" s="1"/>
  <c r="AI10692"/>
  <c r="AI10691"/>
  <c r="AG10690"/>
  <c r="AH10690" s="1"/>
  <c r="AI10690"/>
  <c r="AG10681"/>
  <c r="AH10681" s="1"/>
  <c r="AI10677"/>
  <c r="AI10657"/>
  <c r="AI10653"/>
  <c r="AI10649"/>
  <c r="AI10645"/>
  <c r="AI10641"/>
  <c r="AI10637"/>
  <c r="AI10632"/>
  <c r="AI10628"/>
  <c r="AI10625"/>
  <c r="AI10618"/>
  <c r="AI10616"/>
  <c r="AI10613"/>
  <c r="AI10611"/>
  <c r="AI10607"/>
  <c r="AI10605"/>
  <c r="AI10602"/>
  <c r="AI10600"/>
  <c r="AI10594"/>
  <c r="AI10592"/>
  <c r="AG10577"/>
  <c r="AH10577" s="1"/>
  <c r="AG10561"/>
  <c r="AH10561" s="1"/>
  <c r="AG10550"/>
  <c r="AH10550" s="1"/>
  <c r="AI10550"/>
  <c r="AG10549"/>
  <c r="AH10549" s="1"/>
  <c r="AI10548"/>
  <c r="AG10497"/>
  <c r="AH10497" s="1"/>
  <c r="AI10497"/>
  <c r="AG10472"/>
  <c r="AH10472" s="1"/>
  <c r="AI10471"/>
  <c r="AI10460"/>
  <c r="AG10451"/>
  <c r="AH10451" s="1"/>
  <c r="AI10451"/>
  <c r="AG10428"/>
  <c r="AH10428" s="1"/>
  <c r="AI10428"/>
  <c r="AG10427"/>
  <c r="AH10427" s="1"/>
  <c r="AI10423"/>
  <c r="AG10396"/>
  <c r="AH10396" s="1"/>
  <c r="AG10379"/>
  <c r="AH10379" s="1"/>
  <c r="AI10379"/>
  <c r="AG10365"/>
  <c r="AH10365" s="1"/>
  <c r="AI10364"/>
  <c r="AG10326"/>
  <c r="AH10326" s="1"/>
  <c r="AI10326"/>
  <c r="AG10325"/>
  <c r="AH10325" s="1"/>
  <c r="AI10324"/>
  <c r="AG10294"/>
  <c r="AH10294" s="1"/>
  <c r="AG10290"/>
  <c r="AH10290" s="1"/>
  <c r="AG10269"/>
  <c r="AH10269" s="1"/>
  <c r="AI10269"/>
  <c r="AG10261"/>
  <c r="AH10261" s="1"/>
  <c r="AI10261"/>
  <c r="AG10254"/>
  <c r="AH10254" s="1"/>
  <c r="AI10254"/>
  <c r="AG10248"/>
  <c r="AH10248" s="1"/>
  <c r="AI10248"/>
  <c r="AG10224"/>
  <c r="AH10224" s="1"/>
  <c r="AI10224"/>
  <c r="AG10209"/>
  <c r="AH10209" s="1"/>
  <c r="AI10208"/>
  <c r="AI10189"/>
  <c r="AG10148"/>
  <c r="AH10148" s="1"/>
  <c r="AI10145"/>
  <c r="AG10133"/>
  <c r="AH10133" s="1"/>
  <c r="AI10133"/>
  <c r="AG10132"/>
  <c r="AH10132" s="1"/>
  <c r="AI10131"/>
  <c r="AG10111"/>
  <c r="AH10111" s="1"/>
  <c r="AG10074"/>
  <c r="AH10074" s="1"/>
  <c r="AI10074"/>
  <c r="AG10044"/>
  <c r="AH10044" s="1"/>
  <c r="AI10044"/>
  <c r="AG10043"/>
  <c r="AH10043" s="1"/>
  <c r="AI10042"/>
  <c r="AI9994"/>
  <c r="AG9965"/>
  <c r="AH9965" s="1"/>
  <c r="AI9965"/>
  <c r="AG9933"/>
  <c r="AH9933" s="1"/>
  <c r="AI9933"/>
  <c r="AG9932"/>
  <c r="AH9932" s="1"/>
  <c r="AI9931"/>
  <c r="AG9924"/>
  <c r="AH9924" s="1"/>
  <c r="AG9920"/>
  <c r="AH9920" s="1"/>
  <c r="AI9920"/>
  <c r="AG9904"/>
  <c r="AH9904" s="1"/>
  <c r="AG9901"/>
  <c r="AH9901" s="1"/>
  <c r="AI9901"/>
  <c r="AG9895"/>
  <c r="AH9895" s="1"/>
  <c r="AG9888"/>
  <c r="AH9888" s="1"/>
  <c r="AI9887"/>
  <c r="AG9847"/>
  <c r="AH9847" s="1"/>
  <c r="AI9847"/>
  <c r="AG9843"/>
  <c r="AH9843" s="1"/>
  <c r="AI9843"/>
  <c r="AG9837"/>
  <c r="AH9837" s="1"/>
  <c r="AI9837"/>
  <c r="AG9824"/>
  <c r="AH9824" s="1"/>
  <c r="AG9804"/>
  <c r="AH9804" s="1"/>
  <c r="AG9802"/>
  <c r="AG9800"/>
  <c r="AI9733"/>
  <c r="AI9715"/>
  <c r="AG9671"/>
  <c r="AH9671" s="1"/>
  <c r="AI9671"/>
  <c r="AG9670"/>
  <c r="AH9670" s="1"/>
  <c r="AI9668"/>
  <c r="AG9660"/>
  <c r="AH9660" s="1"/>
  <c r="AI9660"/>
  <c r="AG9659"/>
  <c r="AH9659" s="1"/>
  <c r="AC9610"/>
  <c r="AD9610" s="1"/>
  <c r="AG9609"/>
  <c r="AH9609" s="1"/>
  <c r="AI9507"/>
  <c r="AH9506"/>
  <c r="AI9282"/>
  <c r="AH9281"/>
  <c r="AH9232"/>
  <c r="AI9202"/>
  <c r="AD9107"/>
  <c r="AI9107"/>
  <c r="AD9098"/>
  <c r="AI9098"/>
  <c r="AG8829"/>
  <c r="AH8829" s="1"/>
  <c r="AI8829"/>
  <c r="AI8804"/>
  <c r="AI8752"/>
  <c r="AH8689"/>
  <c r="AG8686"/>
  <c r="AH8686" s="1"/>
  <c r="AI8686"/>
  <c r="AG8685"/>
  <c r="AH8685" s="1"/>
  <c r="AG8663"/>
  <c r="AH8663" s="1"/>
  <c r="AI8663"/>
  <c r="AI8662"/>
  <c r="AG8347"/>
  <c r="AH8347" s="1"/>
  <c r="AI8347"/>
  <c r="AG8331"/>
  <c r="AH8331" s="1"/>
  <c r="AI8327"/>
  <c r="AI8316"/>
  <c r="AG8254"/>
  <c r="AG8174"/>
  <c r="AH8174" s="1"/>
  <c r="AI8174"/>
  <c r="AI8170"/>
  <c r="AI9109"/>
  <c r="AI9104"/>
  <c r="AG9060"/>
  <c r="AH9060" s="1"/>
  <c r="AG9054"/>
  <c r="AH9054" s="1"/>
  <c r="AG9048"/>
  <c r="AH9048" s="1"/>
  <c r="AG9043"/>
  <c r="AH9043" s="1"/>
  <c r="AI9037"/>
  <c r="AI9036"/>
  <c r="AG9021"/>
  <c r="AH9021" s="1"/>
  <c r="AI9021"/>
  <c r="AI9014"/>
  <c r="AI8987"/>
  <c r="AG8986"/>
  <c r="AH8986" s="1"/>
  <c r="AI8986"/>
  <c r="AG8970"/>
  <c r="AH8970" s="1"/>
  <c r="AI8970"/>
  <c r="AG8969"/>
  <c r="AH8969" s="1"/>
  <c r="AG8968"/>
  <c r="AH8968" s="1"/>
  <c r="AG8967"/>
  <c r="AH8967" s="1"/>
  <c r="AI8947"/>
  <c r="AG8946"/>
  <c r="AH8946" s="1"/>
  <c r="AI8946"/>
  <c r="AI8945"/>
  <c r="AG8944"/>
  <c r="AH8944" s="1"/>
  <c r="AI8944"/>
  <c r="AG8943"/>
  <c r="AG8905"/>
  <c r="AH8905" s="1"/>
  <c r="AI8905"/>
  <c r="AG8903"/>
  <c r="AH8903" s="1"/>
  <c r="AI8903"/>
  <c r="AI8883"/>
  <c r="AI8877"/>
  <c r="AG8865"/>
  <c r="AH8865" s="1"/>
  <c r="AI8865"/>
  <c r="AH8838"/>
  <c r="AI8717"/>
  <c r="AF8635"/>
  <c r="AI8635" s="1"/>
  <c r="AG8634"/>
  <c r="AH8634" s="1"/>
  <c r="AI8634"/>
  <c r="AG8632"/>
  <c r="AH8632" s="1"/>
  <c r="AI8632"/>
  <c r="AG8623"/>
  <c r="AH8623" s="1"/>
  <c r="AG8622"/>
  <c r="AH8622" s="1"/>
  <c r="AI8622"/>
  <c r="AI8621"/>
  <c r="AG8561"/>
  <c r="AH8561" s="1"/>
  <c r="AI8561"/>
  <c r="AG8529"/>
  <c r="AH8529" s="1"/>
  <c r="AI8529"/>
  <c r="AG8525"/>
  <c r="AG8523"/>
  <c r="AH8523" s="1"/>
  <c r="AI8523"/>
  <c r="AG8522"/>
  <c r="AH8522" s="1"/>
  <c r="AG8518"/>
  <c r="AH8518" s="1"/>
  <c r="AI8511"/>
  <c r="AG8500"/>
  <c r="AH8500" s="1"/>
  <c r="AI8500"/>
  <c r="AG8499"/>
  <c r="AH8499" s="1"/>
  <c r="AI8497"/>
  <c r="AG8489"/>
  <c r="AH8489" s="1"/>
  <c r="AI8489"/>
  <c r="AG8472"/>
  <c r="AH8472" s="1"/>
  <c r="AG8430"/>
  <c r="AH8430" s="1"/>
  <c r="AG8417"/>
  <c r="AH8417" s="1"/>
  <c r="AI8417"/>
  <c r="AG8409"/>
  <c r="AH8409" s="1"/>
  <c r="AI8409"/>
  <c r="AG8402"/>
  <c r="AH8402" s="1"/>
  <c r="AI8402"/>
  <c r="AG8400"/>
  <c r="AH8400" s="1"/>
  <c r="AC8380"/>
  <c r="AD8380" s="1"/>
  <c r="AG8379"/>
  <c r="AH8379" s="1"/>
  <c r="AI8379"/>
  <c r="AG8360"/>
  <c r="AH8360" s="1"/>
  <c r="AI8360"/>
  <c r="AG8303"/>
  <c r="AH8303" s="1"/>
  <c r="AI8293"/>
  <c r="AG8225"/>
  <c r="AH8225" s="1"/>
  <c r="AI8225"/>
  <c r="AI8224"/>
  <c r="AG8029"/>
  <c r="AG8008"/>
  <c r="AH8008" s="1"/>
  <c r="AI8005"/>
  <c r="AG7994"/>
  <c r="AH7994" s="1"/>
  <c r="AH7981"/>
  <c r="AG12649"/>
  <c r="AH12649" s="1"/>
  <c r="AI12605"/>
  <c r="AH12604"/>
  <c r="AG12590"/>
  <c r="AH12590" s="1"/>
  <c r="AI12590"/>
  <c r="AH12589"/>
  <c r="AI12571"/>
  <c r="AH12570"/>
  <c r="AD12557"/>
  <c r="AI12556"/>
  <c r="AG12541"/>
  <c r="AH12541" s="1"/>
  <c r="AI12541"/>
  <c r="AG12540"/>
  <c r="AG12539"/>
  <c r="AG12538"/>
  <c r="AD12537"/>
  <c r="AI12536"/>
  <c r="AG12525"/>
  <c r="AH12525" s="1"/>
  <c r="AG12524"/>
  <c r="AH12524" s="1"/>
  <c r="AI12524"/>
  <c r="AG12516"/>
  <c r="AH12516" s="1"/>
  <c r="AI12515"/>
  <c r="AG12512"/>
  <c r="AH12512" s="1"/>
  <c r="AG12511"/>
  <c r="AH12511" s="1"/>
  <c r="AI12511"/>
  <c r="AG12510"/>
  <c r="AH12510" s="1"/>
  <c r="AI12503"/>
  <c r="AI12499"/>
  <c r="AG12479"/>
  <c r="AH12479" s="1"/>
  <c r="AI12479"/>
  <c r="AI12478"/>
  <c r="AG12470"/>
  <c r="AH12470" s="1"/>
  <c r="AI12470"/>
  <c r="AG12469"/>
  <c r="AH12469" s="1"/>
  <c r="AI12468"/>
  <c r="AG12465"/>
  <c r="AH12465" s="1"/>
  <c r="AI12464"/>
  <c r="AG12461"/>
  <c r="AH12461" s="1"/>
  <c r="AI12461"/>
  <c r="AG12460"/>
  <c r="AH12460" s="1"/>
  <c r="AI12459"/>
  <c r="AH7928"/>
  <c r="AH7916"/>
  <c r="AH7914"/>
  <c r="AI7912"/>
  <c r="AI12651"/>
  <c r="AI12640"/>
  <c r="AH12638"/>
  <c r="AI12635"/>
  <c r="AH12632"/>
  <c r="AG12612"/>
  <c r="AH12612" s="1"/>
  <c r="AI12612"/>
  <c r="AG12611"/>
  <c r="AH12611" s="1"/>
  <c r="AI12610"/>
  <c r="AG12514"/>
  <c r="AH12514" s="1"/>
  <c r="AI12488"/>
  <c r="AG12447"/>
  <c r="AH12447" s="1"/>
  <c r="AI12447"/>
  <c r="AG12446"/>
  <c r="AH12446" s="1"/>
  <c r="AI12445"/>
  <c r="AI12432"/>
  <c r="AH12431"/>
  <c r="AG12392"/>
  <c r="AH12392" s="1"/>
  <c r="AI12392"/>
  <c r="AG12391"/>
  <c r="AH12391" s="1"/>
  <c r="AI12390"/>
  <c r="AG12378"/>
  <c r="AH12378" s="1"/>
  <c r="AI12378"/>
  <c r="AG12377"/>
  <c r="AH12377" s="1"/>
  <c r="AG12360"/>
  <c r="AH12360" s="1"/>
  <c r="AI12359"/>
  <c r="AG12342"/>
  <c r="AH12342" s="1"/>
  <c r="AI12342"/>
  <c r="AG12341"/>
  <c r="AH12341" s="1"/>
  <c r="AI12340"/>
  <c r="AG12328"/>
  <c r="AH12328" s="1"/>
  <c r="AI12328"/>
  <c r="AI12327"/>
  <c r="AG12313"/>
  <c r="AH12313" s="1"/>
  <c r="AI12313"/>
  <c r="AG12312"/>
  <c r="AH12312" s="1"/>
  <c r="AI12247"/>
  <c r="AH12239"/>
  <c r="AH12080"/>
  <c r="AG12075"/>
  <c r="AH12075" s="1"/>
  <c r="AI12075"/>
  <c r="AG12074"/>
  <c r="AH12074" s="1"/>
  <c r="AG12057"/>
  <c r="AH12057" s="1"/>
  <c r="AI12057"/>
  <c r="AG12056"/>
  <c r="AH12056" s="1"/>
  <c r="AG12050"/>
  <c r="AH12050" s="1"/>
  <c r="AI12050"/>
  <c r="AI12047"/>
  <c r="AI12311"/>
  <c r="AG12298"/>
  <c r="AH12298" s="1"/>
  <c r="AI12298"/>
  <c r="AG12297"/>
  <c r="AH12297" s="1"/>
  <c r="AI12296"/>
  <c r="AG12283"/>
  <c r="AH12283" s="1"/>
  <c r="AI12283"/>
  <c r="AG12279"/>
  <c r="AH12279" s="1"/>
  <c r="AI12279"/>
  <c r="AG12278"/>
  <c r="AH12278" s="1"/>
  <c r="AI12277"/>
  <c r="AG12266"/>
  <c r="AH12266" s="1"/>
  <c r="AI12260"/>
  <c r="AI12258"/>
  <c r="AH12237"/>
  <c r="AI12232"/>
  <c r="AH12225"/>
  <c r="AI12223"/>
  <c r="AG12219"/>
  <c r="AH12219" s="1"/>
  <c r="AI12218"/>
  <c r="AI12205"/>
  <c r="AI12187"/>
  <c r="AG12184"/>
  <c r="AH12184" s="1"/>
  <c r="AI12184"/>
  <c r="AG12183"/>
  <c r="AH12183" s="1"/>
  <c r="AI12182"/>
  <c r="AG12176"/>
  <c r="AH12176" s="1"/>
  <c r="AG12174"/>
  <c r="AH12174" s="1"/>
  <c r="AI12174"/>
  <c r="AI12171"/>
  <c r="AG12160"/>
  <c r="AG12158"/>
  <c r="AG12156"/>
  <c r="AG12154"/>
  <c r="AG12152"/>
  <c r="AG12141"/>
  <c r="AH12141" s="1"/>
  <c r="AI12141"/>
  <c r="AG12140"/>
  <c r="AH12140" s="1"/>
  <c r="AI12139"/>
  <c r="AG12132"/>
  <c r="AH12132" s="1"/>
  <c r="AI12132"/>
  <c r="AG12131"/>
  <c r="AH12131" s="1"/>
  <c r="AI12130"/>
  <c r="AG12123"/>
  <c r="AH12123" s="1"/>
  <c r="AI12123"/>
  <c r="AG12107"/>
  <c r="AH12107" s="1"/>
  <c r="AI12107"/>
  <c r="AH3648"/>
  <c r="AI3643"/>
  <c r="AG3629"/>
  <c r="AH3629" s="1"/>
  <c r="AI3629"/>
  <c r="AI3612"/>
  <c r="AI3527"/>
  <c r="AI3515"/>
  <c r="AG3514"/>
  <c r="AH3514" s="1"/>
  <c r="AI3514"/>
  <c r="AG3513"/>
  <c r="AH3513" s="1"/>
  <c r="AI3513"/>
  <c r="AI3512"/>
  <c r="AI3502"/>
  <c r="AG3496"/>
  <c r="AH3496" s="1"/>
  <c r="AG3495"/>
  <c r="AH3495" s="1"/>
  <c r="AG3494"/>
  <c r="AH3494" s="1"/>
  <c r="AG3493"/>
  <c r="AI3489"/>
  <c r="AG3474"/>
  <c r="AH3474" s="1"/>
  <c r="AG3381"/>
  <c r="AH3381" s="1"/>
  <c r="AI3380"/>
  <c r="AG3309"/>
  <c r="AH3309" s="1"/>
  <c r="AI3309"/>
  <c r="AG3308"/>
  <c r="AH3308" s="1"/>
  <c r="AI3307"/>
  <c r="AG3248"/>
  <c r="AG3237"/>
  <c r="AH3237" s="1"/>
  <c r="AI3237"/>
  <c r="AI3234"/>
  <c r="AG3218"/>
  <c r="AH3218" s="1"/>
  <c r="AI3217"/>
  <c r="AG3127"/>
  <c r="AH3127" s="1"/>
  <c r="AI3127"/>
  <c r="AG3126"/>
  <c r="AH3126" s="1"/>
  <c r="AG3058"/>
  <c r="AH3058" s="1"/>
  <c r="AI3058"/>
  <c r="AI3013"/>
  <c r="AI2907"/>
  <c r="AI2875"/>
  <c r="AI2813"/>
  <c r="AG2809"/>
  <c r="AH2809" s="1"/>
  <c r="AI2809"/>
  <c r="AG2808"/>
  <c r="AH2808" s="1"/>
  <c r="AI2807"/>
  <c r="AG2731"/>
  <c r="AH2731" s="1"/>
  <c r="AI2731"/>
  <c r="AG2710"/>
  <c r="AH2710" s="1"/>
  <c r="AI2710"/>
  <c r="AG2709"/>
  <c r="AH2709" s="1"/>
  <c r="AI2708"/>
  <c r="AG2691"/>
  <c r="AH2691" s="1"/>
  <c r="AI2691"/>
  <c r="AG2679"/>
  <c r="AH2679" s="1"/>
  <c r="AI2679"/>
  <c r="AI2654"/>
  <c r="AG2619"/>
  <c r="AH2619" s="1"/>
  <c r="AI2619"/>
  <c r="AG2618"/>
  <c r="AH2618" s="1"/>
  <c r="AG2615"/>
  <c r="AH2615" s="1"/>
  <c r="AI2615"/>
  <c r="AG2614"/>
  <c r="AH2614" s="1"/>
  <c r="AG2607"/>
  <c r="AH2607" s="1"/>
  <c r="AG2530"/>
  <c r="AH2530" s="1"/>
  <c r="AI2530"/>
  <c r="AG2514"/>
  <c r="AH2514" s="1"/>
  <c r="AI2514"/>
  <c r="AG2499"/>
  <c r="AH2499" s="1"/>
  <c r="AI2499"/>
  <c r="AG2483"/>
  <c r="AH2483" s="1"/>
  <c r="AI2483"/>
  <c r="AG2455"/>
  <c r="AH2455" s="1"/>
  <c r="AI2455"/>
  <c r="AG2423"/>
  <c r="AH2423" s="1"/>
  <c r="AI2423"/>
  <c r="AG2408"/>
  <c r="AH2408" s="1"/>
  <c r="AI2408"/>
  <c r="AG2393"/>
  <c r="AH2393" s="1"/>
  <c r="AI2393"/>
  <c r="AG2345"/>
  <c r="AH2345" s="1"/>
  <c r="AI2345"/>
  <c r="AI2304"/>
  <c r="AI2271"/>
  <c r="AG2250"/>
  <c r="AH2250" s="1"/>
  <c r="AI2250"/>
  <c r="AG2246"/>
  <c r="AH2246" s="1"/>
  <c r="AG2230"/>
  <c r="AH2230" s="1"/>
  <c r="AI2230"/>
  <c r="AG2229"/>
  <c r="AH2229" s="1"/>
  <c r="AI2228"/>
  <c r="AI2211"/>
  <c r="AI2194"/>
  <c r="AG2173"/>
  <c r="AH2173" s="1"/>
  <c r="AI2173"/>
  <c r="AG2149"/>
  <c r="AH2149" s="1"/>
  <c r="AG7899"/>
  <c r="AH7899" s="1"/>
  <c r="AG7885"/>
  <c r="AH7885" s="1"/>
  <c r="AG7855"/>
  <c r="AH7855" s="1"/>
  <c r="AI7855"/>
  <c r="AG7854"/>
  <c r="AH7854" s="1"/>
  <c r="AG7833"/>
  <c r="AH7833" s="1"/>
  <c r="AI7833"/>
  <c r="AG7832"/>
  <c r="AH7832" s="1"/>
  <c r="AI7831"/>
  <c r="AG7794"/>
  <c r="AH7794" s="1"/>
  <c r="AI7794"/>
  <c r="AG7787"/>
  <c r="AH7787" s="1"/>
  <c r="AI7787"/>
  <c r="AG7779"/>
  <c r="AH7779" s="1"/>
  <c r="AI7779"/>
  <c r="AG7772"/>
  <c r="AH7772" s="1"/>
  <c r="AI7772"/>
  <c r="AG7764"/>
  <c r="AH7764" s="1"/>
  <c r="AI7764"/>
  <c r="AG7757"/>
  <c r="AH7757" s="1"/>
  <c r="AI7757"/>
  <c r="AG7749"/>
  <c r="AH7749" s="1"/>
  <c r="AI7749"/>
  <c r="AG7739"/>
  <c r="AH7739" s="1"/>
  <c r="AI7739"/>
  <c r="AG7732"/>
  <c r="AH7732" s="1"/>
  <c r="AI7732"/>
  <c r="AG7724"/>
  <c r="AH7724" s="1"/>
  <c r="AI7724"/>
  <c r="AI7718"/>
  <c r="AG7701"/>
  <c r="AH7701" s="1"/>
  <c r="AI7701"/>
  <c r="AG7700"/>
  <c r="AH7700" s="1"/>
  <c r="AI7699"/>
  <c r="AG7677"/>
  <c r="AH7677" s="1"/>
  <c r="AI7676"/>
  <c r="AG7656"/>
  <c r="AH7656" s="1"/>
  <c r="AI7656"/>
  <c r="AG7655"/>
  <c r="AH7655" s="1"/>
  <c r="AI7654"/>
  <c r="AI7625"/>
  <c r="AI7617"/>
  <c r="AI7609"/>
  <c r="AI7601"/>
  <c r="AG7586"/>
  <c r="AH7586" s="1"/>
  <c r="AI7586"/>
  <c r="AG7585"/>
  <c r="AH7585" s="1"/>
  <c r="AI7584"/>
  <c r="AG7554"/>
  <c r="AH7554" s="1"/>
  <c r="AI7554"/>
  <c r="AG7553"/>
  <c r="AH7553" s="1"/>
  <c r="AI7552"/>
  <c r="AG7544"/>
  <c r="AH7544" s="1"/>
  <c r="AI7510"/>
  <c r="AG7502"/>
  <c r="AH7502" s="1"/>
  <c r="AI7502"/>
  <c r="AG7497"/>
  <c r="AH7497" s="1"/>
  <c r="AI7497"/>
  <c r="AG7492"/>
  <c r="AH7492" s="1"/>
  <c r="AI7492"/>
  <c r="AG7483"/>
  <c r="AH7483" s="1"/>
  <c r="AI7480"/>
  <c r="AG7471"/>
  <c r="AH7471" s="1"/>
  <c r="AI7471"/>
  <c r="AG7470"/>
  <c r="AH7470" s="1"/>
  <c r="AI7469"/>
  <c r="AG7455"/>
  <c r="AH7455" s="1"/>
  <c r="AI7455"/>
  <c r="AG7428"/>
  <c r="AH7428" s="1"/>
  <c r="AI7428"/>
  <c r="AG7427"/>
  <c r="AH7427" s="1"/>
  <c r="AI7426"/>
  <c r="AG7408"/>
  <c r="AH7408" s="1"/>
  <c r="AG7402"/>
  <c r="AH7402" s="1"/>
  <c r="AI7399"/>
  <c r="AI7374"/>
  <c r="AH7369"/>
  <c r="AI7367"/>
  <c r="AI7351"/>
  <c r="AG7324"/>
  <c r="AH7324" s="1"/>
  <c r="AI7324"/>
  <c r="AG7320"/>
  <c r="AH7320" s="1"/>
  <c r="AI7320"/>
  <c r="AG7318"/>
  <c r="AH7318" s="1"/>
  <c r="AI7318"/>
  <c r="AG7311"/>
  <c r="AH7311" s="1"/>
  <c r="AG7308"/>
  <c r="AH7308" s="1"/>
  <c r="AI7308"/>
  <c r="AG7303"/>
  <c r="AH7303" s="1"/>
  <c r="AI7303"/>
  <c r="AG7301"/>
  <c r="AH7301" s="1"/>
  <c r="AI7301"/>
  <c r="AG7297"/>
  <c r="AH7297" s="1"/>
  <c r="AI7297"/>
  <c r="AG7288"/>
  <c r="AH7288" s="1"/>
  <c r="AI7288"/>
  <c r="AG7285"/>
  <c r="AH7285" s="1"/>
  <c r="AI7285"/>
  <c r="AI7277"/>
  <c r="AG7173"/>
  <c r="AH7173" s="1"/>
  <c r="AI7173"/>
  <c r="AG7172"/>
  <c r="AH7172" s="1"/>
  <c r="AG7169"/>
  <c r="AH7169" s="1"/>
  <c r="AI7169"/>
  <c r="AG7168"/>
  <c r="AH7168" s="1"/>
  <c r="AG7163"/>
  <c r="AH7163" s="1"/>
  <c r="AI7163"/>
  <c r="AG7162"/>
  <c r="AH7162" s="1"/>
  <c r="AG7157"/>
  <c r="AH7157" s="1"/>
  <c r="AI7157"/>
  <c r="AG7156"/>
  <c r="AH7156" s="1"/>
  <c r="AG7153"/>
  <c r="AH7153" s="1"/>
  <c r="AI7153"/>
  <c r="AG7129"/>
  <c r="AH7129" s="1"/>
  <c r="AG7124"/>
  <c r="AH7124" s="1"/>
  <c r="AI7123"/>
  <c r="AI7094"/>
  <c r="AI7061"/>
  <c r="AG7037"/>
  <c r="AH7037" s="1"/>
  <c r="AG7026"/>
  <c r="AH7026" s="1"/>
  <c r="AI7026"/>
  <c r="AG7016"/>
  <c r="AH7016" s="1"/>
  <c r="AG6960"/>
  <c r="AH6960" s="1"/>
  <c r="AI6960"/>
  <c r="AG6947"/>
  <c r="AH6947" s="1"/>
  <c r="AI6936"/>
  <c r="AG6931"/>
  <c r="AH6931" s="1"/>
  <c r="AG6912"/>
  <c r="AH6912" s="1"/>
  <c r="AI6912"/>
  <c r="AG6911"/>
  <c r="AH6911" s="1"/>
  <c r="AI6910"/>
  <c r="AG6881"/>
  <c r="AH6881" s="1"/>
  <c r="AI6881"/>
  <c r="AG6880"/>
  <c r="AH6880" s="1"/>
  <c r="AI6879"/>
  <c r="AI6792"/>
  <c r="AI6784"/>
  <c r="AI6776"/>
  <c r="AI6768"/>
  <c r="AI6760"/>
  <c r="AI6752"/>
  <c r="AG6704"/>
  <c r="AH6704" s="1"/>
  <c r="AG6689"/>
  <c r="AH6689" s="1"/>
  <c r="AG6673"/>
  <c r="AH6673" s="1"/>
  <c r="AG6659"/>
  <c r="AH6659" s="1"/>
  <c r="AI6627"/>
  <c r="AI6621"/>
  <c r="AG6617"/>
  <c r="AH6617" s="1"/>
  <c r="AG6610"/>
  <c r="AI6606"/>
  <c r="AG6595"/>
  <c r="AH6595" s="1"/>
  <c r="AI6595"/>
  <c r="AG6589"/>
  <c r="AH6589" s="1"/>
  <c r="AI6589"/>
  <c r="AG6581"/>
  <c r="AH6581" s="1"/>
  <c r="AI6581"/>
  <c r="AG6576"/>
  <c r="AH6576" s="1"/>
  <c r="AI6576"/>
  <c r="AG6572"/>
  <c r="AH6572" s="1"/>
  <c r="AI6572"/>
  <c r="AG6568"/>
  <c r="AH6568" s="1"/>
  <c r="AI6568"/>
  <c r="AG6564"/>
  <c r="AH6564" s="1"/>
  <c r="AG6557"/>
  <c r="AH6557" s="1"/>
  <c r="AG6547"/>
  <c r="AH6547" s="1"/>
  <c r="AG6525"/>
  <c r="AH6525" s="1"/>
  <c r="AG6519"/>
  <c r="AH6519" s="1"/>
  <c r="AI6513"/>
  <c r="AG6499"/>
  <c r="AH6499" s="1"/>
  <c r="AG6483"/>
  <c r="AH6483" s="1"/>
  <c r="AG6458"/>
  <c r="AH6458" s="1"/>
  <c r="AG6445"/>
  <c r="AH6445" s="1"/>
  <c r="AG6437"/>
  <c r="AH6437" s="1"/>
  <c r="AH6426"/>
  <c r="AI6425"/>
  <c r="AG6415"/>
  <c r="AH6415" s="1"/>
  <c r="AI6414"/>
  <c r="AG6394"/>
  <c r="AH6394" s="1"/>
  <c r="AG6389"/>
  <c r="AH6389" s="1"/>
  <c r="AI6388"/>
  <c r="AG6356"/>
  <c r="AH6356" s="1"/>
  <c r="AI6356"/>
  <c r="AG6348"/>
  <c r="AH6348" s="1"/>
  <c r="AI6348"/>
  <c r="AG6340"/>
  <c r="AH6340" s="1"/>
  <c r="AI6340"/>
  <c r="AG6332"/>
  <c r="AH6332" s="1"/>
  <c r="AI6332"/>
  <c r="AG6326"/>
  <c r="AH6326" s="1"/>
  <c r="AI6326"/>
  <c r="AG6318"/>
  <c r="AH6318" s="1"/>
  <c r="AI6318"/>
  <c r="AG6310"/>
  <c r="AH6310" s="1"/>
  <c r="AI6310"/>
  <c r="AG6300"/>
  <c r="AH6300" s="1"/>
  <c r="AI6300"/>
  <c r="AI6299"/>
  <c r="AG6287"/>
  <c r="AH6287" s="1"/>
  <c r="AI6287"/>
  <c r="AI6280"/>
  <c r="AI6273"/>
  <c r="AI6258"/>
  <c r="AG6235"/>
  <c r="AH6235" s="1"/>
  <c r="AI6235"/>
  <c r="AG6226"/>
  <c r="AH6226" s="1"/>
  <c r="AG6188"/>
  <c r="AH6188" s="1"/>
  <c r="AI6171"/>
  <c r="AI6163"/>
  <c r="AG6147"/>
  <c r="AH6147" s="1"/>
  <c r="AG6144"/>
  <c r="AH6144" s="1"/>
  <c r="AI6144"/>
  <c r="AG6121"/>
  <c r="AH6121" s="1"/>
  <c r="AG6105"/>
  <c r="AH6105" s="1"/>
  <c r="AG6087"/>
  <c r="AH6087" s="1"/>
  <c r="AG6070"/>
  <c r="AH6070" s="1"/>
  <c r="AG6054"/>
  <c r="AH6054" s="1"/>
  <c r="AG6027"/>
  <c r="AH6027" s="1"/>
  <c r="AI6027"/>
  <c r="AG6019"/>
  <c r="AH6019" s="1"/>
  <c r="AI6019"/>
  <c r="AG6011"/>
  <c r="AH6011" s="1"/>
  <c r="AI6011"/>
  <c r="AG5993"/>
  <c r="AH5993" s="1"/>
  <c r="AI5993"/>
  <c r="AG5985"/>
  <c r="AH5985" s="1"/>
  <c r="AI5985"/>
  <c r="AG5977"/>
  <c r="AH5977" s="1"/>
  <c r="AI5977"/>
  <c r="AG5968"/>
  <c r="AH5968" s="1"/>
  <c r="AI5968"/>
  <c r="AG5962"/>
  <c r="AH5962" s="1"/>
  <c r="AI5962"/>
  <c r="AG5954"/>
  <c r="AH5954" s="1"/>
  <c r="AI5954"/>
  <c r="AG5946"/>
  <c r="AH5946" s="1"/>
  <c r="AI5946"/>
  <c r="AG5938"/>
  <c r="AH5938" s="1"/>
  <c r="AI5938"/>
  <c r="AG5930"/>
  <c r="AH5930" s="1"/>
  <c r="AI5930"/>
  <c r="AG5922"/>
  <c r="AH5922" s="1"/>
  <c r="AI5922"/>
  <c r="AG5913"/>
  <c r="AH5913" s="1"/>
  <c r="AG5904"/>
  <c r="AH5904" s="1"/>
  <c r="AI5904"/>
  <c r="AI5868"/>
  <c r="AG5802"/>
  <c r="AH5802" s="1"/>
  <c r="AG5782"/>
  <c r="AH5782" s="1"/>
  <c r="AG5763"/>
  <c r="AH5763" s="1"/>
  <c r="AG5745"/>
  <c r="AH5745" s="1"/>
  <c r="AG5736"/>
  <c r="AH5736" s="1"/>
  <c r="AG5706"/>
  <c r="AH5706" s="1"/>
  <c r="AG5688"/>
  <c r="AH5688" s="1"/>
  <c r="AG5678"/>
  <c r="AH5678" s="1"/>
  <c r="AG5667"/>
  <c r="AH5667" s="1"/>
  <c r="AG5615"/>
  <c r="AH5615" s="1"/>
  <c r="AI5614"/>
  <c r="AG5608"/>
  <c r="AH5608" s="1"/>
  <c r="AG5601"/>
  <c r="AH5601" s="1"/>
  <c r="AI5601"/>
  <c r="AI5600"/>
  <c r="AI5577"/>
  <c r="AH5561"/>
  <c r="AI5559"/>
  <c r="AG5550"/>
  <c r="AH5550" s="1"/>
  <c r="AI5547"/>
  <c r="AH5544"/>
  <c r="AG5543"/>
  <c r="AH5543" s="1"/>
  <c r="AI5543"/>
  <c r="AH5540"/>
  <c r="AG5539"/>
  <c r="AH5539" s="1"/>
  <c r="AI5539"/>
  <c r="AG5535"/>
  <c r="AH5535" s="1"/>
  <c r="AI5535"/>
  <c r="AG5527"/>
  <c r="AH5527" s="1"/>
  <c r="AG5519"/>
  <c r="AH5519" s="1"/>
  <c r="AI5519"/>
  <c r="AG5515"/>
  <c r="AH5515" s="1"/>
  <c r="AI5515"/>
  <c r="AG5511"/>
  <c r="AH5511" s="1"/>
  <c r="AI5511"/>
  <c r="AG5503"/>
  <c r="AH5503" s="1"/>
  <c r="AI5503"/>
  <c r="AG5501"/>
  <c r="AH5501" s="1"/>
  <c r="AI5499"/>
  <c r="AG5490"/>
  <c r="AH5490" s="1"/>
  <c r="AG5466"/>
  <c r="AH5466" s="1"/>
  <c r="AI5466"/>
  <c r="AG5393"/>
  <c r="AH5393" s="1"/>
  <c r="AI5360"/>
  <c r="AH5337"/>
  <c r="AI5335"/>
  <c r="AI5223"/>
  <c r="AG5159"/>
  <c r="AH5159" s="1"/>
  <c r="AI5159"/>
  <c r="AG5144"/>
  <c r="AH5144" s="1"/>
  <c r="AI5144"/>
  <c r="AG5130"/>
  <c r="AH5130" s="1"/>
  <c r="AI5130"/>
  <c r="AG5083"/>
  <c r="AH5083" s="1"/>
  <c r="AI5083"/>
  <c r="AG5069"/>
  <c r="AH5069" s="1"/>
  <c r="AI5068"/>
  <c r="AG5045"/>
  <c r="AH5045" s="1"/>
  <c r="AI5045"/>
  <c r="AG5031"/>
  <c r="AH5031" s="1"/>
  <c r="AI5031"/>
  <c r="AG5030"/>
  <c r="AH5030" s="1"/>
  <c r="AI5029"/>
  <c r="AG5007"/>
  <c r="AH5007" s="1"/>
  <c r="AI5007"/>
  <c r="AG5001"/>
  <c r="AH5001" s="1"/>
  <c r="AI4996"/>
  <c r="AI4987"/>
  <c r="AG4985"/>
  <c r="AH4985" s="1"/>
  <c r="AI4985"/>
  <c r="AG4984"/>
  <c r="AH4984" s="1"/>
  <c r="AI4983"/>
  <c r="AH4981"/>
  <c r="AI4786"/>
  <c r="AD4411"/>
  <c r="AG4411"/>
  <c r="AH4411" s="1"/>
  <c r="AD4408"/>
  <c r="AI4408"/>
  <c r="AI4922"/>
  <c r="AI4921"/>
  <c r="AG4899"/>
  <c r="AH4899" s="1"/>
  <c r="AI4899"/>
  <c r="AG4898"/>
  <c r="AH4898" s="1"/>
  <c r="AI4897"/>
  <c r="AI4883"/>
  <c r="AI4878"/>
  <c r="AI4875"/>
  <c r="AG4873"/>
  <c r="AH4873" s="1"/>
  <c r="AG4872"/>
  <c r="AH4872" s="1"/>
  <c r="AI4871"/>
  <c r="AI4861"/>
  <c r="AG4849"/>
  <c r="AH4849" s="1"/>
  <c r="AI4835"/>
  <c r="AG4833"/>
  <c r="AH4833" s="1"/>
  <c r="AI4833"/>
  <c r="AG4803"/>
  <c r="AH4803" s="1"/>
  <c r="AG4800"/>
  <c r="AH4800" s="1"/>
  <c r="AH4771"/>
  <c r="AI4769"/>
  <c r="AG4731"/>
  <c r="AH4731" s="1"/>
  <c r="AI4731"/>
  <c r="AG4721"/>
  <c r="AH4721" s="1"/>
  <c r="AI4721"/>
  <c r="AG4686"/>
  <c r="AH4686" s="1"/>
  <c r="AI4686"/>
  <c r="AI4683"/>
  <c r="AI4682"/>
  <c r="AI4657"/>
  <c r="AG4650"/>
  <c r="AH4650" s="1"/>
  <c r="AG4635"/>
  <c r="AH4635" s="1"/>
  <c r="AI4616"/>
  <c r="AI4608"/>
  <c r="AI4600"/>
  <c r="AG4593"/>
  <c r="AH4593" s="1"/>
  <c r="AI4593"/>
  <c r="AG4578"/>
  <c r="AH4578" s="1"/>
  <c r="AI4578"/>
  <c r="AG4564"/>
  <c r="AH4564" s="1"/>
  <c r="AI4564"/>
  <c r="AI4542"/>
  <c r="AG4535"/>
  <c r="AH4535" s="1"/>
  <c r="AI4533"/>
  <c r="AG4523"/>
  <c r="AH4523" s="1"/>
  <c r="AG4495"/>
  <c r="AH4495" s="1"/>
  <c r="AI4495"/>
  <c r="AG4486"/>
  <c r="AH4486" s="1"/>
  <c r="AI4486"/>
  <c r="AG4479"/>
  <c r="AH4479" s="1"/>
  <c r="AI4479"/>
  <c r="AG4469"/>
  <c r="AH4469" s="1"/>
  <c r="AG4463"/>
  <c r="AI4448"/>
  <c r="AG4428"/>
  <c r="AH4428" s="1"/>
  <c r="AI4428"/>
  <c r="AG4427"/>
  <c r="AH4427" s="1"/>
  <c r="AI4426"/>
  <c r="AI4411"/>
  <c r="AG4410"/>
  <c r="AH4410" s="1"/>
  <c r="AG4385"/>
  <c r="AH4385" s="1"/>
  <c r="AI4385"/>
  <c r="AG4384"/>
  <c r="AH4384" s="1"/>
  <c r="AI4383"/>
  <c r="AI4367"/>
  <c r="AG4361"/>
  <c r="AH4361" s="1"/>
  <c r="AI4361"/>
  <c r="AG4360"/>
  <c r="AH4360" s="1"/>
  <c r="AI4359"/>
  <c r="AI4329"/>
  <c r="AG4324"/>
  <c r="AH4324" s="1"/>
  <c r="AI4323"/>
  <c r="AG4305"/>
  <c r="AH4305" s="1"/>
  <c r="AI4305"/>
  <c r="AH4287"/>
  <c r="AG4286"/>
  <c r="AH4286" s="1"/>
  <c r="AI4286"/>
  <c r="AG4283"/>
  <c r="AH4283" s="1"/>
  <c r="AG4280"/>
  <c r="AH4280" s="1"/>
  <c r="AI4280"/>
  <c r="AI4268"/>
  <c r="AG4215"/>
  <c r="AH4215" s="1"/>
  <c r="AI4215"/>
  <c r="AG4214"/>
  <c r="AH4214" s="1"/>
  <c r="AI4213"/>
  <c r="AH4206"/>
  <c r="AG4116"/>
  <c r="AH4116" s="1"/>
  <c r="AI4116"/>
  <c r="AG4115"/>
  <c r="AH4115" s="1"/>
  <c r="AI4114"/>
  <c r="AG4091"/>
  <c r="AH4091" s="1"/>
  <c r="AH4072"/>
  <c r="AI4070"/>
  <c r="AI4005"/>
  <c r="AG4003"/>
  <c r="AH4003" s="1"/>
  <c r="AH3988"/>
  <c r="AI3986"/>
  <c r="AI3972"/>
  <c r="AG3958"/>
  <c r="AH3958" s="1"/>
  <c r="AI3958"/>
  <c r="AG3957"/>
  <c r="AH3957" s="1"/>
  <c r="AI3956"/>
  <c r="AG3904"/>
  <c r="AH3904" s="1"/>
  <c r="AI3903"/>
  <c r="AI3871"/>
  <c r="AG3693"/>
  <c r="AH3693" s="1"/>
  <c r="AI3692"/>
  <c r="AG12032"/>
  <c r="AH12032" s="1"/>
  <c r="AI12031"/>
  <c r="AG11969"/>
  <c r="AH11969" s="1"/>
  <c r="AG11947"/>
  <c r="AH11947" s="1"/>
  <c r="AI11947"/>
  <c r="AG11922"/>
  <c r="AH11922" s="1"/>
  <c r="AI11922"/>
  <c r="AI11909"/>
  <c r="AH11822"/>
  <c r="AI11810"/>
  <c r="AI11785"/>
  <c r="AI11782"/>
  <c r="AI11779"/>
  <c r="AG11770"/>
  <c r="AH11770" s="1"/>
  <c r="AI11769"/>
  <c r="AI11534"/>
  <c r="AI11533"/>
  <c r="AG11510"/>
  <c r="AH11510" s="1"/>
  <c r="AI11510"/>
  <c r="AG11509"/>
  <c r="AH11509" s="1"/>
  <c r="AI11508"/>
  <c r="AG11488"/>
  <c r="AH11488" s="1"/>
  <c r="AI11488"/>
  <c r="AG11487"/>
  <c r="AH11487" s="1"/>
  <c r="AG11486"/>
  <c r="AI11485"/>
  <c r="AH11470"/>
  <c r="AG11469"/>
  <c r="AH11469" s="1"/>
  <c r="AI11469"/>
  <c r="AG11468"/>
  <c r="AH11468" s="1"/>
  <c r="AG11457"/>
  <c r="AH11457" s="1"/>
  <c r="AI11457"/>
  <c r="AI11455"/>
  <c r="AG11441"/>
  <c r="AH11441" s="1"/>
  <c r="AI11440"/>
  <c r="AG11424"/>
  <c r="AH11424" s="1"/>
  <c r="AI11424"/>
  <c r="AC11413"/>
  <c r="AD11413" s="1"/>
  <c r="AI11312"/>
  <c r="AG11305"/>
  <c r="AH11305" s="1"/>
  <c r="AI11305"/>
  <c r="AI11303"/>
  <c r="AG11299"/>
  <c r="AH11299" s="1"/>
  <c r="AI11299"/>
  <c r="AI11290"/>
  <c r="AH11289"/>
  <c r="AH11269"/>
  <c r="AI11264"/>
  <c r="AH11263"/>
  <c r="AH11259"/>
  <c r="AI11248"/>
  <c r="AG11228"/>
  <c r="AH11228" s="1"/>
  <c r="AI11228"/>
  <c r="AI11219"/>
  <c r="AG11217"/>
  <c r="AH11217" s="1"/>
  <c r="AI11208"/>
  <c r="AI11198"/>
  <c r="AI11131"/>
  <c r="AI11129"/>
  <c r="AI11128"/>
  <c r="AG11125"/>
  <c r="AH11125" s="1"/>
  <c r="AG11122"/>
  <c r="AH11122" s="1"/>
  <c r="AI11121"/>
  <c r="AG11115"/>
  <c r="AH11115" s="1"/>
  <c r="AI11115"/>
  <c r="AG11111"/>
  <c r="AH11111" s="1"/>
  <c r="AI11110"/>
  <c r="AI11104"/>
  <c r="AH11100"/>
  <c r="AI11099"/>
  <c r="AG11098"/>
  <c r="AH11098" s="1"/>
  <c r="AI11097"/>
  <c r="AI11087"/>
  <c r="AG11085"/>
  <c r="AH11085" s="1"/>
  <c r="AI11085"/>
  <c r="AG11084"/>
  <c r="AH11084" s="1"/>
  <c r="AI11083"/>
  <c r="AG11071"/>
  <c r="AH11071" s="1"/>
  <c r="AI11071"/>
  <c r="AI11070"/>
  <c r="AG11057"/>
  <c r="AH11057" s="1"/>
  <c r="AI11057"/>
  <c r="AG11056"/>
  <c r="AH11056" s="1"/>
  <c r="AI11055"/>
  <c r="AI10806"/>
  <c r="AI10796"/>
  <c r="AG10793"/>
  <c r="AH10793" s="1"/>
  <c r="AI10793"/>
  <c r="AG10757"/>
  <c r="AH10757" s="1"/>
  <c r="AI10757"/>
  <c r="AI10716"/>
  <c r="AI10705"/>
  <c r="AG10700"/>
  <c r="AH10700" s="1"/>
  <c r="AI10688"/>
  <c r="AI10687"/>
  <c r="AG10686"/>
  <c r="AH10686" s="1"/>
  <c r="AI10686"/>
  <c r="AH10685"/>
  <c r="AG10675"/>
  <c r="AH10675" s="1"/>
  <c r="AI10675"/>
  <c r="AG10590"/>
  <c r="AH10590" s="1"/>
  <c r="AI10590"/>
  <c r="AG10589"/>
  <c r="AH10589" s="1"/>
  <c r="AG10581"/>
  <c r="AH10581" s="1"/>
  <c r="AI10580"/>
  <c r="AH4193"/>
  <c r="AH4163"/>
  <c r="AI4162"/>
  <c r="AI4146"/>
  <c r="AI4129"/>
  <c r="AG3852"/>
  <c r="AH3852" s="1"/>
  <c r="AI3852"/>
  <c r="AI3839"/>
  <c r="AG3806"/>
  <c r="AH3806" s="1"/>
  <c r="AI3806"/>
  <c r="AG3805"/>
  <c r="AH3805" s="1"/>
  <c r="AI3804"/>
  <c r="AI3752"/>
  <c r="AH3734"/>
  <c r="AI3732"/>
  <c r="AG12017"/>
  <c r="AH12017" s="1"/>
  <c r="AI12017"/>
  <c r="AG12016"/>
  <c r="AH12016" s="1"/>
  <c r="AI12015"/>
  <c r="AI12005"/>
  <c r="AH12004"/>
  <c r="AI12003"/>
  <c r="AG11995"/>
  <c r="AH11995" s="1"/>
  <c r="AI11995"/>
  <c r="AH11992"/>
  <c r="AG11977"/>
  <c r="AH11977" s="1"/>
  <c r="AI11977"/>
  <c r="AG11959"/>
  <c r="AH11959" s="1"/>
  <c r="AG11958"/>
  <c r="AG11957"/>
  <c r="AH11881"/>
  <c r="AI11866"/>
  <c r="AH11865"/>
  <c r="AI11853"/>
  <c r="AH11852"/>
  <c r="AI11839"/>
  <c r="AI11829"/>
  <c r="AH11828"/>
  <c r="AI11816"/>
  <c r="AH11815"/>
  <c r="AI11799"/>
  <c r="AI11759"/>
  <c r="AH11757"/>
  <c r="AG11750"/>
  <c r="AH11750" s="1"/>
  <c r="AI11750"/>
  <c r="AG11725"/>
  <c r="AH11725" s="1"/>
  <c r="AI11725"/>
  <c r="AG11724"/>
  <c r="AH11724" s="1"/>
  <c r="AI11723"/>
  <c r="AG11711"/>
  <c r="AH11711" s="1"/>
  <c r="AI11711"/>
  <c r="AG11710"/>
  <c r="AH11710" s="1"/>
  <c r="AI11709"/>
  <c r="AG11703"/>
  <c r="AH11703" s="1"/>
  <c r="AI11703"/>
  <c r="AG11702"/>
  <c r="AH11702" s="1"/>
  <c r="AI11701"/>
  <c r="AI11694"/>
  <c r="AG11693"/>
  <c r="AH11693" s="1"/>
  <c r="AI11692"/>
  <c r="AG11672"/>
  <c r="AH11672" s="1"/>
  <c r="AI11671"/>
  <c r="AG11661"/>
  <c r="AH11661" s="1"/>
  <c r="AI11642"/>
  <c r="AG11635"/>
  <c r="AH11635" s="1"/>
  <c r="AI11635"/>
  <c r="AG11634"/>
  <c r="AH11634" s="1"/>
  <c r="AG11629"/>
  <c r="AH11629" s="1"/>
  <c r="AI11629"/>
  <c r="AG11628"/>
  <c r="AH11628" s="1"/>
  <c r="AI11627"/>
  <c r="AG11626"/>
  <c r="AH11626" s="1"/>
  <c r="AI11626"/>
  <c r="AG11625"/>
  <c r="AH11625" s="1"/>
  <c r="AI11624"/>
  <c r="AG11615"/>
  <c r="AH11615" s="1"/>
  <c r="AI11615"/>
  <c r="AI11614"/>
  <c r="AG11604"/>
  <c r="AH11604" s="1"/>
  <c r="AI11604"/>
  <c r="AG11603"/>
  <c r="AH11603" s="1"/>
  <c r="AG11595"/>
  <c r="AH11595" s="1"/>
  <c r="AI11595"/>
  <c r="AI11594"/>
  <c r="AG11579"/>
  <c r="AH11579" s="1"/>
  <c r="AH11570"/>
  <c r="AH11567"/>
  <c r="AG11565"/>
  <c r="AH11565" s="1"/>
  <c r="AI11565"/>
  <c r="AI11558"/>
  <c r="AI11552"/>
  <c r="AI11548"/>
  <c r="AH11539"/>
  <c r="AH11528"/>
  <c r="AH11501"/>
  <c r="AI11408"/>
  <c r="AH11407"/>
  <c r="AG11390"/>
  <c r="AH11390" s="1"/>
  <c r="AI11390"/>
  <c r="AG11388"/>
  <c r="AH11388" s="1"/>
  <c r="AI11387"/>
  <c r="AG11364"/>
  <c r="AH11364" s="1"/>
  <c r="AI11364"/>
  <c r="AG11354"/>
  <c r="AH11354" s="1"/>
  <c r="AI11354"/>
  <c r="AG11347"/>
  <c r="AH11347" s="1"/>
  <c r="AI11347"/>
  <c r="AG11331"/>
  <c r="AH11331" s="1"/>
  <c r="AI11253"/>
  <c r="AI11245"/>
  <c r="AH11244"/>
  <c r="AI11235"/>
  <c r="AI11221"/>
  <c r="AG11179"/>
  <c r="AH11179" s="1"/>
  <c r="AI11179"/>
  <c r="AG11176"/>
  <c r="AH11176" s="1"/>
  <c r="AI11175"/>
  <c r="AI11152"/>
  <c r="AG11049"/>
  <c r="AH11049" s="1"/>
  <c r="AI11049"/>
  <c r="AG11048"/>
  <c r="AH11048" s="1"/>
  <c r="AG11039"/>
  <c r="AH11039" s="1"/>
  <c r="AI11039"/>
  <c r="AG11038"/>
  <c r="AH11038" s="1"/>
  <c r="AI11037"/>
  <c r="AG11024"/>
  <c r="AH11024" s="1"/>
  <c r="AI11024"/>
  <c r="AG11023"/>
  <c r="AH11023" s="1"/>
  <c r="AI11022"/>
  <c r="AG11015"/>
  <c r="AH11015" s="1"/>
  <c r="AG11008"/>
  <c r="AH11008" s="1"/>
  <c r="AI11008"/>
  <c r="AI11005"/>
  <c r="AG10979"/>
  <c r="AH10979" s="1"/>
  <c r="AI10979"/>
  <c r="AI10978"/>
  <c r="AG10962"/>
  <c r="AH10962" s="1"/>
  <c r="AI10962"/>
  <c r="AG10961"/>
  <c r="AH10961" s="1"/>
  <c r="AI10960"/>
  <c r="AG10947"/>
  <c r="AH10947" s="1"/>
  <c r="AI10947"/>
  <c r="AG10946"/>
  <c r="AH10946" s="1"/>
  <c r="AI10945"/>
  <c r="AG10933"/>
  <c r="AH10933" s="1"/>
  <c r="AI10933"/>
  <c r="AG10932"/>
  <c r="AH10932" s="1"/>
  <c r="AI10931"/>
  <c r="AG10922"/>
  <c r="AH10922" s="1"/>
  <c r="AI10922"/>
  <c r="AG10921"/>
  <c r="AH10921" s="1"/>
  <c r="AF10912"/>
  <c r="AG10912" s="1"/>
  <c r="AH10912" s="1"/>
  <c r="AI10911"/>
  <c r="AG10907"/>
  <c r="AH10907" s="1"/>
  <c r="AI10907"/>
  <c r="AG10906"/>
  <c r="AH10906" s="1"/>
  <c r="AG10900"/>
  <c r="AH10900" s="1"/>
  <c r="AI10900"/>
  <c r="AG10899"/>
  <c r="AH10899" s="1"/>
  <c r="AI10898"/>
  <c r="AG10870"/>
  <c r="AH10870" s="1"/>
  <c r="AI10870"/>
  <c r="AG10862"/>
  <c r="AH10862" s="1"/>
  <c r="AI10862"/>
  <c r="AG10770"/>
  <c r="AG10665"/>
  <c r="AH10665" s="1"/>
  <c r="AI10665"/>
  <c r="AH10664"/>
  <c r="AI9876"/>
  <c r="AD9755"/>
  <c r="AG9755"/>
  <c r="AH9755" s="1"/>
  <c r="AD9746"/>
  <c r="AG9746"/>
  <c r="AH9746" s="1"/>
  <c r="AG10557"/>
  <c r="AH10557" s="1"/>
  <c r="AI10556"/>
  <c r="AG10542"/>
  <c r="AH10542" s="1"/>
  <c r="AI10542"/>
  <c r="AG10541"/>
  <c r="AH10541" s="1"/>
  <c r="AI10540"/>
  <c r="AG10528"/>
  <c r="AH10528" s="1"/>
  <c r="AG10512"/>
  <c r="AH10512" s="1"/>
  <c r="AI10512"/>
  <c r="AG10511"/>
  <c r="AH10511" s="1"/>
  <c r="AI10510"/>
  <c r="AG10501"/>
  <c r="AH10501" s="1"/>
  <c r="AG10499"/>
  <c r="AH10499" s="1"/>
  <c r="AI10499"/>
  <c r="AG10495"/>
  <c r="AH10495" s="1"/>
  <c r="AI10495"/>
  <c r="AG10490"/>
  <c r="AH10490" s="1"/>
  <c r="AI10490"/>
  <c r="AG10489"/>
  <c r="AH10489" s="1"/>
  <c r="AG10487"/>
  <c r="AH10487" s="1"/>
  <c r="AI10486"/>
  <c r="AI10466"/>
  <c r="AI10462"/>
  <c r="AI10458"/>
  <c r="AG10453"/>
  <c r="AH10453" s="1"/>
  <c r="AI10453"/>
  <c r="AG10449"/>
  <c r="AH10449" s="1"/>
  <c r="AI10449"/>
  <c r="AG10446"/>
  <c r="AH10446" s="1"/>
  <c r="AI10445"/>
  <c r="AG10437"/>
  <c r="AH10437" s="1"/>
  <c r="AI10437"/>
  <c r="AG10436"/>
  <c r="AH10436" s="1"/>
  <c r="AG10435"/>
  <c r="AI10434"/>
  <c r="AG10417"/>
  <c r="AH10417" s="1"/>
  <c r="AI10417"/>
  <c r="AG10416"/>
  <c r="AH10416" s="1"/>
  <c r="AI10415"/>
  <c r="AG10402"/>
  <c r="AH10402" s="1"/>
  <c r="AI10402"/>
  <c r="AG10401"/>
  <c r="AH10401" s="1"/>
  <c r="AI10400"/>
  <c r="AI10394"/>
  <c r="AI10383"/>
  <c r="AG10376"/>
  <c r="AH10376" s="1"/>
  <c r="AG10368"/>
  <c r="AH10368" s="1"/>
  <c r="AI10368"/>
  <c r="AG10361"/>
  <c r="AH10361" s="1"/>
  <c r="AI10361"/>
  <c r="AG10360"/>
  <c r="AH10360" s="1"/>
  <c r="AG10350"/>
  <c r="AH10350" s="1"/>
  <c r="AI10350"/>
  <c r="AG10349"/>
  <c r="AH10349" s="1"/>
  <c r="AI10348"/>
  <c r="AG10340"/>
  <c r="AH10340" s="1"/>
  <c r="AI10340"/>
  <c r="AG10339"/>
  <c r="AH10339" s="1"/>
  <c r="AI10338"/>
  <c r="AG10330"/>
  <c r="AH10330" s="1"/>
  <c r="AI10330"/>
  <c r="AI10329"/>
  <c r="AG10319"/>
  <c r="AH10319" s="1"/>
  <c r="AI10319"/>
  <c r="AG10318"/>
  <c r="AH10318" s="1"/>
  <c r="AI10317"/>
  <c r="AG10304"/>
  <c r="AH10304" s="1"/>
  <c r="AI10304"/>
  <c r="AG10303"/>
  <c r="AH10303" s="1"/>
  <c r="AI10302"/>
  <c r="AG10286"/>
  <c r="AH10286" s="1"/>
  <c r="AI10286"/>
  <c r="AG10285"/>
  <c r="AH10285" s="1"/>
  <c r="AG10272"/>
  <c r="AH10272" s="1"/>
  <c r="AI10272"/>
  <c r="AG10267"/>
  <c r="AH10267" s="1"/>
  <c r="AI10267"/>
  <c r="AG10263"/>
  <c r="AH10263" s="1"/>
  <c r="AI10263"/>
  <c r="AG10259"/>
  <c r="AH10259" s="1"/>
  <c r="AI10259"/>
  <c r="AG10256"/>
  <c r="AH10256" s="1"/>
  <c r="AI10256"/>
  <c r="AG10246"/>
  <c r="AH10246" s="1"/>
  <c r="AI10246"/>
  <c r="AG10242"/>
  <c r="AH10242" s="1"/>
  <c r="AI10242"/>
  <c r="AG10239"/>
  <c r="AH10239" s="1"/>
  <c r="AI10239"/>
  <c r="AG10235"/>
  <c r="AH10235" s="1"/>
  <c r="AI10235"/>
  <c r="AG10231"/>
  <c r="AH10231" s="1"/>
  <c r="AI10231"/>
  <c r="AG10226"/>
  <c r="AH10226" s="1"/>
  <c r="AI10226"/>
  <c r="AG10222"/>
  <c r="AH10222" s="1"/>
  <c r="AI10222"/>
  <c r="AG10216"/>
  <c r="AH10216" s="1"/>
  <c r="AI10215"/>
  <c r="AG10205"/>
  <c r="AH10205" s="1"/>
  <c r="AI10205"/>
  <c r="AG10204"/>
  <c r="AH10204" s="1"/>
  <c r="AG10197"/>
  <c r="AH10197" s="1"/>
  <c r="AI10197"/>
  <c r="AG10196"/>
  <c r="AH10196" s="1"/>
  <c r="AI10195"/>
  <c r="AG10183"/>
  <c r="AH10183" s="1"/>
  <c r="AI10183"/>
  <c r="AG10182"/>
  <c r="AH10182" s="1"/>
  <c r="AI10173"/>
  <c r="AH10168"/>
  <c r="AI10166"/>
  <c r="AI10165"/>
  <c r="AG10160"/>
  <c r="AH10160" s="1"/>
  <c r="AI10159"/>
  <c r="AI10155"/>
  <c r="AG10154"/>
  <c r="AH10154" s="1"/>
  <c r="AI10153"/>
  <c r="AI10152"/>
  <c r="AG10143"/>
  <c r="AH10143" s="1"/>
  <c r="AI10143"/>
  <c r="AI10142"/>
  <c r="AH10139"/>
  <c r="AI10138"/>
  <c r="AG10121"/>
  <c r="AH10121" s="1"/>
  <c r="AI10121"/>
  <c r="AG10120"/>
  <c r="AH10120" s="1"/>
  <c r="AI10119"/>
  <c r="AG10114"/>
  <c r="AH10114" s="1"/>
  <c r="AG10105"/>
  <c r="AH10105" s="1"/>
  <c r="AI10104"/>
  <c r="AG10091"/>
  <c r="AH10091" s="1"/>
  <c r="AI10091"/>
  <c r="AG10090"/>
  <c r="AH10090" s="1"/>
  <c r="AI10089"/>
  <c r="AG10070"/>
  <c r="AH10070" s="1"/>
  <c r="AI10070"/>
  <c r="AG10069"/>
  <c r="AH10069" s="1"/>
  <c r="AI10068"/>
  <c r="AG10052"/>
  <c r="AH10052" s="1"/>
  <c r="AI10052"/>
  <c r="AG10051"/>
  <c r="AH10051" s="1"/>
  <c r="AI10050"/>
  <c r="AG10037"/>
  <c r="AH10037" s="1"/>
  <c r="AI10037"/>
  <c r="AG10015"/>
  <c r="AG10014"/>
  <c r="AG10003"/>
  <c r="AH10003" s="1"/>
  <c r="AI10003"/>
  <c r="AG10002"/>
  <c r="AH10002" s="1"/>
  <c r="AG9985"/>
  <c r="AH9985" s="1"/>
  <c r="AI9985"/>
  <c r="AG9984"/>
  <c r="AH9984" s="1"/>
  <c r="AG9983"/>
  <c r="AG9970"/>
  <c r="AH9970" s="1"/>
  <c r="AI9970"/>
  <c r="AG9964"/>
  <c r="AH9964" s="1"/>
  <c r="AG9954"/>
  <c r="AH9954" s="1"/>
  <c r="AI9954"/>
  <c r="AG9952"/>
  <c r="AH9952" s="1"/>
  <c r="AG9950"/>
  <c r="AH9950" s="1"/>
  <c r="AI9950"/>
  <c r="AG9949"/>
  <c r="AH9949" s="1"/>
  <c r="AG9944"/>
  <c r="AH9944" s="1"/>
  <c r="AI9944"/>
  <c r="AG9943"/>
  <c r="AH9943" s="1"/>
  <c r="AI9942"/>
  <c r="AG9929"/>
  <c r="AH9929" s="1"/>
  <c r="AI9929"/>
  <c r="AH9928"/>
  <c r="AG9927"/>
  <c r="AH9927" s="1"/>
  <c r="AI9927"/>
  <c r="AG9919"/>
  <c r="AH9919" s="1"/>
  <c r="AI9919"/>
  <c r="AG9912"/>
  <c r="AH9912" s="1"/>
  <c r="AI9911"/>
  <c r="AG9899"/>
  <c r="AH9899" s="1"/>
  <c r="AI9899"/>
  <c r="AI9895"/>
  <c r="AH9894"/>
  <c r="AH9821"/>
  <c r="AG9813"/>
  <c r="AH9813" s="1"/>
  <c r="AG9808"/>
  <c r="AH9808" s="1"/>
  <c r="AG9796"/>
  <c r="AH9796" s="1"/>
  <c r="AG9791"/>
  <c r="AH9791" s="1"/>
  <c r="AI9791"/>
  <c r="AG9785"/>
  <c r="AH9785" s="1"/>
  <c r="AI9785"/>
  <c r="AI9776"/>
  <c r="AG9759"/>
  <c r="AH9759" s="1"/>
  <c r="AI9759"/>
  <c r="AD9750"/>
  <c r="AG9750"/>
  <c r="AH9750" s="1"/>
  <c r="AI9755"/>
  <c r="AI9750"/>
  <c r="AI9746"/>
  <c r="AG9742"/>
  <c r="AH9742" s="1"/>
  <c r="AI9742"/>
  <c r="AI9725"/>
  <c r="AI9721"/>
  <c r="AG9709"/>
  <c r="AH9709" s="1"/>
  <c r="AI9709"/>
  <c r="AG9708"/>
  <c r="AH9708" s="1"/>
  <c r="AI9707"/>
  <c r="AG9698"/>
  <c r="AH9698" s="1"/>
  <c r="AI9698"/>
  <c r="AI9697"/>
  <c r="AI9690"/>
  <c r="AG9681"/>
  <c r="AH9681" s="1"/>
  <c r="AI9674"/>
  <c r="AG9662"/>
  <c r="AH9662" s="1"/>
  <c r="AI9252"/>
  <c r="AH9251"/>
  <c r="AG9240"/>
  <c r="AH9240" s="1"/>
  <c r="AI9240"/>
  <c r="AG9239"/>
  <c r="AH9239" s="1"/>
  <c r="AI9238"/>
  <c r="AG9225"/>
  <c r="AH9225" s="1"/>
  <c r="AG9213"/>
  <c r="AH9213" s="1"/>
  <c r="AI9213"/>
  <c r="AG9211"/>
  <c r="AH9211" s="1"/>
  <c r="AI9211"/>
  <c r="AH9210"/>
  <c r="AG9196"/>
  <c r="AH9196" s="1"/>
  <c r="AI9196"/>
  <c r="AI9195"/>
  <c r="AG9186"/>
  <c r="AH9186" s="1"/>
  <c r="AI9186"/>
  <c r="AG9185"/>
  <c r="AH9185" s="1"/>
  <c r="AI9184"/>
  <c r="AC9181"/>
  <c r="AD9181" s="1"/>
  <c r="AI9177"/>
  <c r="AH9174"/>
  <c r="AG9163"/>
  <c r="AH9163" s="1"/>
  <c r="AG9145"/>
  <c r="AH9145" s="1"/>
  <c r="AI9145"/>
  <c r="AG9144"/>
  <c r="AH9144" s="1"/>
  <c r="AH9070"/>
  <c r="AI9033"/>
  <c r="AG8889"/>
  <c r="AH8889" s="1"/>
  <c r="AI8887"/>
  <c r="AI8879"/>
  <c r="AG8872"/>
  <c r="AH8872" s="1"/>
  <c r="AG8867"/>
  <c r="AH8867" s="1"/>
  <c r="AI8867"/>
  <c r="AG8863"/>
  <c r="AH8863" s="1"/>
  <c r="AI8863"/>
  <c r="AG8852"/>
  <c r="AH8852" s="1"/>
  <c r="AI8852"/>
  <c r="AI8851"/>
  <c r="AG8847"/>
  <c r="AH8847" s="1"/>
  <c r="AI8846"/>
  <c r="AG8842"/>
  <c r="AH8842" s="1"/>
  <c r="AG8834"/>
  <c r="AH8834" s="1"/>
  <c r="AI8833"/>
  <c r="AG8824"/>
  <c r="AH8824" s="1"/>
  <c r="AI8824"/>
  <c r="AG8823"/>
  <c r="AH8823" s="1"/>
  <c r="AG8812"/>
  <c r="AH8812" s="1"/>
  <c r="AI8812"/>
  <c r="AG8811"/>
  <c r="AH8811" s="1"/>
  <c r="AI8810"/>
  <c r="AG8797"/>
  <c r="AH8797" s="1"/>
  <c r="AI8797"/>
  <c r="AG8796"/>
  <c r="AH8796" s="1"/>
  <c r="AI8795"/>
  <c r="AG8781"/>
  <c r="AH8781" s="1"/>
  <c r="AI8781"/>
  <c r="AG8780"/>
  <c r="AH8780" s="1"/>
  <c r="AI8779"/>
  <c r="AD8515"/>
  <c r="AI8515"/>
  <c r="AG9631"/>
  <c r="AH9631" s="1"/>
  <c r="AI9631"/>
  <c r="AG9630"/>
  <c r="AH9630" s="1"/>
  <c r="AI9629"/>
  <c r="AG9617"/>
  <c r="AH9617" s="1"/>
  <c r="AI9617"/>
  <c r="AG9616"/>
  <c r="AH9616" s="1"/>
  <c r="AI9615"/>
  <c r="AG9607"/>
  <c r="AH9607" s="1"/>
  <c r="AI9600"/>
  <c r="AG9599"/>
  <c r="AH9599" s="1"/>
  <c r="AI9599"/>
  <c r="AG9582"/>
  <c r="AH9582" s="1"/>
  <c r="AG9579"/>
  <c r="AH9579" s="1"/>
  <c r="AI9579"/>
  <c r="AI9573"/>
  <c r="AG9557"/>
  <c r="AH9557" s="1"/>
  <c r="AI9557"/>
  <c r="AG9550"/>
  <c r="AH9550" s="1"/>
  <c r="AI9550"/>
  <c r="AG9549"/>
  <c r="AH9549" s="1"/>
  <c r="AG9540"/>
  <c r="AH9540" s="1"/>
  <c r="AI9540"/>
  <c r="AG9538"/>
  <c r="AH9538" s="1"/>
  <c r="AI9537"/>
  <c r="AG9525"/>
  <c r="AH9525" s="1"/>
  <c r="AI9525"/>
  <c r="AG9524"/>
  <c r="AH9524" s="1"/>
  <c r="AI9523"/>
  <c r="AG9499"/>
  <c r="AH9499" s="1"/>
  <c r="AI9499"/>
  <c r="AG9498"/>
  <c r="AH9498" s="1"/>
  <c r="AI9497"/>
  <c r="AG9483"/>
  <c r="AH9483" s="1"/>
  <c r="AI9483"/>
  <c r="AG9482"/>
  <c r="AH9482" s="1"/>
  <c r="AI9481"/>
  <c r="AG9466"/>
  <c r="AH9466" s="1"/>
  <c r="AI9466"/>
  <c r="AG9465"/>
  <c r="AH9465" s="1"/>
  <c r="AG9464"/>
  <c r="AH9464" s="1"/>
  <c r="AI9464"/>
  <c r="AG9457"/>
  <c r="AH9457" s="1"/>
  <c r="AG9429"/>
  <c r="AH9429" s="1"/>
  <c r="AI9429"/>
  <c r="AG9421"/>
  <c r="AH9421" s="1"/>
  <c r="AI9421"/>
  <c r="AG9420"/>
  <c r="AH9420" s="1"/>
  <c r="AG9417"/>
  <c r="AH9417" s="1"/>
  <c r="AI9417"/>
  <c r="AG9413"/>
  <c r="AH9413" s="1"/>
  <c r="AI9413"/>
  <c r="AG9409"/>
  <c r="AH9409" s="1"/>
  <c r="AI9409"/>
  <c r="AG9403"/>
  <c r="AH9403" s="1"/>
  <c r="AI9403"/>
  <c r="AG9400"/>
  <c r="AH9400" s="1"/>
  <c r="AI9400"/>
  <c r="AG9397"/>
  <c r="AH9397" s="1"/>
  <c r="AI9397"/>
  <c r="AG9393"/>
  <c r="AH9393" s="1"/>
  <c r="AI9393"/>
  <c r="AG9389"/>
  <c r="AH9389" s="1"/>
  <c r="AI9389"/>
  <c r="AG9385"/>
  <c r="AH9385" s="1"/>
  <c r="AI9385"/>
  <c r="AG9380"/>
  <c r="AH9380" s="1"/>
  <c r="AI9380"/>
  <c r="AG9376"/>
  <c r="AH9376" s="1"/>
  <c r="AI9376"/>
  <c r="AG9372"/>
  <c r="AH9372" s="1"/>
  <c r="AI9372"/>
  <c r="AG9370"/>
  <c r="AH9370" s="1"/>
  <c r="AI9370"/>
  <c r="AG9360"/>
  <c r="AH9360" s="1"/>
  <c r="AI9360"/>
  <c r="AG9348"/>
  <c r="AH9348" s="1"/>
  <c r="AI9343"/>
  <c r="AG9341"/>
  <c r="AH9341" s="1"/>
  <c r="AG9334"/>
  <c r="AH9334" s="1"/>
  <c r="AG9321"/>
  <c r="AH9321" s="1"/>
  <c r="AI9321"/>
  <c r="AI9316"/>
  <c r="AI9312"/>
  <c r="AI9308"/>
  <c r="AI9304"/>
  <c r="AG9290"/>
  <c r="AH9290" s="1"/>
  <c r="AI9290"/>
  <c r="AG9289"/>
  <c r="AH9289" s="1"/>
  <c r="AI9288"/>
  <c r="AG9275"/>
  <c r="AH9275" s="1"/>
  <c r="AI9275"/>
  <c r="AG9274"/>
  <c r="AH9274" s="1"/>
  <c r="AI9273"/>
  <c r="AG9259"/>
  <c r="AH9259" s="1"/>
  <c r="AI9259"/>
  <c r="AG9258"/>
  <c r="AH9258" s="1"/>
  <c r="AI9257"/>
  <c r="AH9243"/>
  <c r="AH9201"/>
  <c r="AI9171"/>
  <c r="AI9155"/>
  <c r="AI9043"/>
  <c r="AI9039"/>
  <c r="AG9004"/>
  <c r="AH9004" s="1"/>
  <c r="AG8999"/>
  <c r="AH8999" s="1"/>
  <c r="AI8993"/>
  <c r="AH8992"/>
  <c r="AI8976"/>
  <c r="AG8975"/>
  <c r="AH8975" s="1"/>
  <c r="AI8975"/>
  <c r="AI8974"/>
  <c r="AI8973"/>
  <c r="AG8972"/>
  <c r="AH8972" s="1"/>
  <c r="AI8972"/>
  <c r="AG8958"/>
  <c r="AH8958" s="1"/>
  <c r="AG8957"/>
  <c r="AH8957" s="1"/>
  <c r="AI8955"/>
  <c r="AG8941"/>
  <c r="AH8941" s="1"/>
  <c r="AI8941"/>
  <c r="AI8940"/>
  <c r="AG8939"/>
  <c r="AH8939" s="1"/>
  <c r="AI8939"/>
  <c r="AI8938"/>
  <c r="AG8937"/>
  <c r="AH8937" s="1"/>
  <c r="AI8937"/>
  <c r="AI8936"/>
  <c r="AG8934"/>
  <c r="AH8934" s="1"/>
  <c r="AI8934"/>
  <c r="AG8925"/>
  <c r="AH8925" s="1"/>
  <c r="AG8924"/>
  <c r="AH8924" s="1"/>
  <c r="AG8923"/>
  <c r="AH8923" s="1"/>
  <c r="AG8922"/>
  <c r="AH8922" s="1"/>
  <c r="AG8921"/>
  <c r="AH8921" s="1"/>
  <c r="AG8920"/>
  <c r="AH8920" s="1"/>
  <c r="AG8919"/>
  <c r="AH8919" s="1"/>
  <c r="AG8918"/>
  <c r="AH8918" s="1"/>
  <c r="AG8917"/>
  <c r="AH8917" s="1"/>
  <c r="AG8916"/>
  <c r="AH8916" s="1"/>
  <c r="AG8915"/>
  <c r="AH8915" s="1"/>
  <c r="AI8763"/>
  <c r="AI8760"/>
  <c r="AG8745"/>
  <c r="AH8745" s="1"/>
  <c r="AI8745"/>
  <c r="AG8744"/>
  <c r="AH8744" s="1"/>
  <c r="AI8738"/>
  <c r="AG8721"/>
  <c r="AH8721" s="1"/>
  <c r="AI8721"/>
  <c r="AG8678"/>
  <c r="AH8678" s="1"/>
  <c r="AI8678"/>
  <c r="AG8677"/>
  <c r="AH8677" s="1"/>
  <c r="AI8676"/>
  <c r="AG8665"/>
  <c r="AH8665" s="1"/>
  <c r="AI8665"/>
  <c r="AI8661"/>
  <c r="AG8648"/>
  <c r="AH8648" s="1"/>
  <c r="AI8648"/>
  <c r="AG8643"/>
  <c r="AH8643" s="1"/>
  <c r="AI8643"/>
  <c r="AG8615"/>
  <c r="AH8615" s="1"/>
  <c r="AI8615"/>
  <c r="AG8614"/>
  <c r="AH8614" s="1"/>
  <c r="AI8612"/>
  <c r="AG8599"/>
  <c r="AH8599" s="1"/>
  <c r="AI8598"/>
  <c r="AG8581"/>
  <c r="AH8581" s="1"/>
  <c r="AI8580"/>
  <c r="AG8558"/>
  <c r="AH8558" s="1"/>
  <c r="AI8558"/>
  <c r="AG8549"/>
  <c r="AH8549" s="1"/>
  <c r="AG8547"/>
  <c r="AH8547" s="1"/>
  <c r="AI8547"/>
  <c r="AG8546"/>
  <c r="AH8546" s="1"/>
  <c r="AI8545"/>
  <c r="AG8543"/>
  <c r="AH8543" s="1"/>
  <c r="AH8541"/>
  <c r="AD8508"/>
  <c r="AI8508"/>
  <c r="AG8519"/>
  <c r="AH8519" s="1"/>
  <c r="AH8516"/>
  <c r="AG8509"/>
  <c r="AH8509" s="1"/>
  <c r="AH8354"/>
  <c r="AG8342"/>
  <c r="AH8342" s="1"/>
  <c r="AI8342"/>
  <c r="AG8341"/>
  <c r="AH8341" s="1"/>
  <c r="AG8324"/>
  <c r="AH8324" s="1"/>
  <c r="AI8324"/>
  <c r="AI8303"/>
  <c r="AH8302"/>
  <c r="AI8294"/>
  <c r="AI8282"/>
  <c r="AG8255"/>
  <c r="AH8255" s="1"/>
  <c r="AH8128"/>
  <c r="AI8091"/>
  <c r="AH7985"/>
  <c r="AH7979"/>
  <c r="AH7978"/>
  <c r="AI7928"/>
  <c r="AH7920"/>
  <c r="AI12632"/>
  <c r="AH12631"/>
  <c r="AI12630"/>
  <c r="AI8505"/>
  <c r="AG8482"/>
  <c r="AH8482" s="1"/>
  <c r="AG8476"/>
  <c r="AH8476" s="1"/>
  <c r="AG8468"/>
  <c r="AH8468" s="1"/>
  <c r="AG8460"/>
  <c r="AH8460" s="1"/>
  <c r="AG8454"/>
  <c r="AH8454" s="1"/>
  <c r="AG8446"/>
  <c r="AH8446" s="1"/>
  <c r="AG8441"/>
  <c r="AH8441" s="1"/>
  <c r="AG8434"/>
  <c r="AH8434" s="1"/>
  <c r="AG8426"/>
  <c r="AH8426" s="1"/>
  <c r="AI8426"/>
  <c r="AG8423"/>
  <c r="AH8423" s="1"/>
  <c r="AI8423"/>
  <c r="AG8419"/>
  <c r="AH8419" s="1"/>
  <c r="AI8419"/>
  <c r="AG8415"/>
  <c r="AH8415" s="1"/>
  <c r="AI8415"/>
  <c r="AG8411"/>
  <c r="AH8411" s="1"/>
  <c r="AI8411"/>
  <c r="AG8407"/>
  <c r="AH8407" s="1"/>
  <c r="AI8407"/>
  <c r="AG8403"/>
  <c r="AH8403" s="1"/>
  <c r="AI8403"/>
  <c r="AG8398"/>
  <c r="AH8398" s="1"/>
  <c r="AI8398"/>
  <c r="AG8396"/>
  <c r="AH8396" s="1"/>
  <c r="AI8395"/>
  <c r="AG8390"/>
  <c r="AG8383"/>
  <c r="AH8383" s="1"/>
  <c r="AG8377"/>
  <c r="AH8377" s="1"/>
  <c r="AI8377"/>
  <c r="AC8376"/>
  <c r="AD8376" s="1"/>
  <c r="AC8375"/>
  <c r="AH8374"/>
  <c r="AH8365"/>
  <c r="AG8364"/>
  <c r="AH8364" s="1"/>
  <c r="AI8364"/>
  <c r="AG8310"/>
  <c r="AH8310" s="1"/>
  <c r="AI8310"/>
  <c r="AG8308"/>
  <c r="AH8308" s="1"/>
  <c r="AI8274"/>
  <c r="AH8273"/>
  <c r="AH8247"/>
  <c r="AI8202"/>
  <c r="AI8199"/>
  <c r="AI8195"/>
  <c r="AI8192"/>
  <c r="AG8187"/>
  <c r="AH8187" s="1"/>
  <c r="AG8066"/>
  <c r="AG8063"/>
  <c r="AG8062"/>
  <c r="AI8009"/>
  <c r="AI7963"/>
  <c r="AI7951"/>
  <c r="AI12649"/>
  <c r="AG12646"/>
  <c r="AH12646" s="1"/>
  <c r="AI12646"/>
  <c r="AG12645"/>
  <c r="AH12645" s="1"/>
  <c r="AG12642"/>
  <c r="AH12642" s="1"/>
  <c r="AI12642"/>
  <c r="AG12641"/>
  <c r="AH12641" s="1"/>
  <c r="AI12628"/>
  <c r="AI12624"/>
  <c r="AG12622"/>
  <c r="AH12622" s="1"/>
  <c r="AG12621"/>
  <c r="AH12621" s="1"/>
  <c r="AI12621"/>
  <c r="AG12620"/>
  <c r="AI12619"/>
  <c r="AG12618"/>
  <c r="AH12618" s="1"/>
  <c r="AI12617"/>
  <c r="AG12616"/>
  <c r="AH12616" s="1"/>
  <c r="AI12616"/>
  <c r="AG12615"/>
  <c r="AH12615" s="1"/>
  <c r="AI12614"/>
  <c r="AG12608"/>
  <c r="AH12608" s="1"/>
  <c r="AG12607"/>
  <c r="AG12594"/>
  <c r="AH12594" s="1"/>
  <c r="AG12586"/>
  <c r="AH12586" s="1"/>
  <c r="AI12586"/>
  <c r="AG12585"/>
  <c r="AH12585" s="1"/>
  <c r="AG12577"/>
  <c r="AH12577" s="1"/>
  <c r="AI12577"/>
  <c r="AG12576"/>
  <c r="AH12576" s="1"/>
  <c r="AG12575"/>
  <c r="AG12574"/>
  <c r="AI12573"/>
  <c r="AG12567"/>
  <c r="AH12567" s="1"/>
  <c r="AI12567"/>
  <c r="AG12565"/>
  <c r="AH12565" s="1"/>
  <c r="AI12564"/>
  <c r="AG12560"/>
  <c r="AH12560" s="1"/>
  <c r="AI12560"/>
  <c r="AG12558"/>
  <c r="AH12558" s="1"/>
  <c r="AI12557"/>
  <c r="AG12553"/>
  <c r="AI12552"/>
  <c r="AG12545"/>
  <c r="AH12545" s="1"/>
  <c r="AI12545"/>
  <c r="AG12544"/>
  <c r="AH12544" s="1"/>
  <c r="AI12543"/>
  <c r="AG12532"/>
  <c r="AH12532" s="1"/>
  <c r="AI12531"/>
  <c r="AI12525"/>
  <c r="AG12522"/>
  <c r="AH12522" s="1"/>
  <c r="AI12522"/>
  <c r="AG12521"/>
  <c r="AH12521" s="1"/>
  <c r="AI12520"/>
  <c r="AI12516"/>
  <c r="AI12514"/>
  <c r="AI12512"/>
  <c r="AI12506"/>
  <c r="AI12504"/>
  <c r="AI12502"/>
  <c r="AI12500"/>
  <c r="AI12498"/>
  <c r="AG12495"/>
  <c r="AH12495" s="1"/>
  <c r="AG12492"/>
  <c r="AH12492" s="1"/>
  <c r="AI12492"/>
  <c r="AG12491"/>
  <c r="AH12491" s="1"/>
  <c r="AG12490"/>
  <c r="AH12490" s="1"/>
  <c r="AI12490"/>
  <c r="AG12489"/>
  <c r="AH12489" s="1"/>
  <c r="AG12483"/>
  <c r="AH12483" s="1"/>
  <c r="AI12483"/>
  <c r="AH12282"/>
  <c r="AG12275"/>
  <c r="AH12275" s="1"/>
  <c r="AI12275"/>
  <c r="AG12274"/>
  <c r="AH12274" s="1"/>
  <c r="AG12273"/>
  <c r="AG12272"/>
  <c r="AG12271"/>
  <c r="AG12270"/>
  <c r="AH12261"/>
  <c r="AG12254"/>
  <c r="AG12235"/>
  <c r="AH12235" s="1"/>
  <c r="AI12234"/>
  <c r="AI12225"/>
  <c r="AH12224"/>
  <c r="AG12205"/>
  <c r="AH12205" s="1"/>
  <c r="AD12143"/>
  <c r="AG12143"/>
  <c r="AH12143" s="1"/>
  <c r="AD12137"/>
  <c r="AG12137"/>
  <c r="AH12137" s="1"/>
  <c r="AD12127"/>
  <c r="AI12127"/>
  <c r="AD12122"/>
  <c r="AG12122"/>
  <c r="AH12122" s="1"/>
  <c r="AD12119"/>
  <c r="AI12119"/>
  <c r="AD12115"/>
  <c r="AI12115"/>
  <c r="AD12111"/>
  <c r="AI12111"/>
  <c r="AD12106"/>
  <c r="AG12106"/>
  <c r="AH12106" s="1"/>
  <c r="AD12102"/>
  <c r="AG12102"/>
  <c r="AH12102" s="1"/>
  <c r="AD12099"/>
  <c r="AG12099"/>
  <c r="AH12099" s="1"/>
  <c r="AD12094"/>
  <c r="AI12094"/>
  <c r="AD12092"/>
  <c r="AG12092"/>
  <c r="AH12092" s="1"/>
  <c r="AD12090"/>
  <c r="AG12090"/>
  <c r="AH12090" s="1"/>
  <c r="AD12088"/>
  <c r="AI12088"/>
  <c r="AD12080"/>
  <c r="AI12080"/>
  <c r="AD12077"/>
  <c r="AI12077"/>
  <c r="AD12058"/>
  <c r="AG12058"/>
  <c r="AH12058" s="1"/>
  <c r="AD12052"/>
  <c r="AI12052"/>
  <c r="AD12039"/>
  <c r="AG12039"/>
  <c r="AH12039" s="1"/>
  <c r="AG12476"/>
  <c r="AH12476" s="1"/>
  <c r="AI12476"/>
  <c r="AG12471"/>
  <c r="AH12471" s="1"/>
  <c r="AI12471"/>
  <c r="AG12466"/>
  <c r="AH12466" s="1"/>
  <c r="AI12466"/>
  <c r="AI12465"/>
  <c r="AG12457"/>
  <c r="AH12457" s="1"/>
  <c r="AI12457"/>
  <c r="AG12456"/>
  <c r="AH12456" s="1"/>
  <c r="AI12455"/>
  <c r="AI12453"/>
  <c r="AG12451"/>
  <c r="AH12451" s="1"/>
  <c r="AI12451"/>
  <c r="AG12450"/>
  <c r="AH12450" s="1"/>
  <c r="AI12449"/>
  <c r="AG12443"/>
  <c r="AH12443" s="1"/>
  <c r="AI12443"/>
  <c r="AG12442"/>
  <c r="AH12442" s="1"/>
  <c r="AI12441"/>
  <c r="AG12436"/>
  <c r="AH12436" s="1"/>
  <c r="AI12436"/>
  <c r="AG12435"/>
  <c r="AH12435" s="1"/>
  <c r="AI12434"/>
  <c r="AG12428"/>
  <c r="AH12428" s="1"/>
  <c r="AI12428"/>
  <c r="AG12427"/>
  <c r="AH12427" s="1"/>
  <c r="AI12426"/>
  <c r="AG12396"/>
  <c r="AH12396" s="1"/>
  <c r="AI12396"/>
  <c r="AG12395"/>
  <c r="AH12395" s="1"/>
  <c r="AI12394"/>
  <c r="AG12388"/>
  <c r="AH12388" s="1"/>
  <c r="AI12388"/>
  <c r="AG12387"/>
  <c r="AH12387" s="1"/>
  <c r="AG12382"/>
  <c r="AH12382" s="1"/>
  <c r="AI12382"/>
  <c r="AG12381"/>
  <c r="AH12381" s="1"/>
  <c r="AI12380"/>
  <c r="AG12375"/>
  <c r="AH12375" s="1"/>
  <c r="AI12375"/>
  <c r="AG12374"/>
  <c r="AH12374" s="1"/>
  <c r="AI12373"/>
  <c r="AG12367"/>
  <c r="AH12367" s="1"/>
  <c r="AI12367"/>
  <c r="AG12366"/>
  <c r="AH12366" s="1"/>
  <c r="AG12364"/>
  <c r="AG12363"/>
  <c r="AI12362"/>
  <c r="AG12357"/>
  <c r="AH12357" s="1"/>
  <c r="AI12357"/>
  <c r="AG12356"/>
  <c r="AH12356" s="1"/>
  <c r="AI12355"/>
  <c r="AG12347"/>
  <c r="AH12347" s="1"/>
  <c r="AI12347"/>
  <c r="AG12346"/>
  <c r="AH12346" s="1"/>
  <c r="AG12345"/>
  <c r="AI12344"/>
  <c r="AG12338"/>
  <c r="AH12338" s="1"/>
  <c r="AI12338"/>
  <c r="AG12337"/>
  <c r="AH12337" s="1"/>
  <c r="AI12336"/>
  <c r="AH12329"/>
  <c r="AG12325"/>
  <c r="AH12325" s="1"/>
  <c r="AI12325"/>
  <c r="AG12324"/>
  <c r="AH12324" s="1"/>
  <c r="AI12323"/>
  <c r="AG12317"/>
  <c r="AH12317" s="1"/>
  <c r="AI12317"/>
  <c r="AG12316"/>
  <c r="AH12316" s="1"/>
  <c r="AI12315"/>
  <c r="AG12309"/>
  <c r="AH12309" s="1"/>
  <c r="AI12308"/>
  <c r="AG12302"/>
  <c r="AH12302" s="1"/>
  <c r="AI12301"/>
  <c r="AI12294"/>
  <c r="AH12293"/>
  <c r="AI12266"/>
  <c r="AG12265"/>
  <c r="AH12265" s="1"/>
  <c r="AI12264"/>
  <c r="AI12240"/>
  <c r="AH12229"/>
  <c r="AI12221"/>
  <c r="AH12220"/>
  <c r="AG12213"/>
  <c r="AH12213" s="1"/>
  <c r="AI12213"/>
  <c r="AG12212"/>
  <c r="AH12212" s="1"/>
  <c r="AI12211"/>
  <c r="AH12209"/>
  <c r="AH12206"/>
  <c r="AH12189"/>
  <c r="AG12180"/>
  <c r="AH12180" s="1"/>
  <c r="AI12180"/>
  <c r="AG12179"/>
  <c r="AH12179" s="1"/>
  <c r="AI12179"/>
  <c r="AG12178"/>
  <c r="AH12178" s="1"/>
  <c r="AI12176"/>
  <c r="AG12173"/>
  <c r="AH12173" s="1"/>
  <c r="AI12173"/>
  <c r="AH12171"/>
  <c r="AG12170"/>
  <c r="AH12170" s="1"/>
  <c r="AI12169"/>
  <c r="AD12142"/>
  <c r="AG12142"/>
  <c r="AH12142" s="1"/>
  <c r="AD12124"/>
  <c r="AG12124"/>
  <c r="AH12124" s="1"/>
  <c r="AD12120"/>
  <c r="AG12120"/>
  <c r="AH12120" s="1"/>
  <c r="AD12117"/>
  <c r="AI12117"/>
  <c r="AD12113"/>
  <c r="AI12113"/>
  <c r="AD12108"/>
  <c r="AG12108"/>
  <c r="AH12108" s="1"/>
  <c r="AD12100"/>
  <c r="AG12100"/>
  <c r="AH12100" s="1"/>
  <c r="AD12093"/>
  <c r="AG12093"/>
  <c r="AH12093" s="1"/>
  <c r="AD12091"/>
  <c r="AI12091"/>
  <c r="AD12086"/>
  <c r="AG12086"/>
  <c r="AH12086" s="1"/>
  <c r="AD12084"/>
  <c r="AI12084"/>
  <c r="AD12072"/>
  <c r="AI12072"/>
  <c r="AD12063"/>
  <c r="AG12063"/>
  <c r="AH12063" s="1"/>
  <c r="AD12045"/>
  <c r="AG12045"/>
  <c r="AH12045" s="1"/>
  <c r="AD12043"/>
  <c r="AI12043"/>
  <c r="AG12147"/>
  <c r="AH12147" s="1"/>
  <c r="AI12143"/>
  <c r="AI12142"/>
  <c r="AI12137"/>
  <c r="AG12136"/>
  <c r="AH12136" s="1"/>
  <c r="AG12134"/>
  <c r="AH12134" s="1"/>
  <c r="AG12128"/>
  <c r="AH12128" s="1"/>
  <c r="AI12124"/>
  <c r="AI12122"/>
  <c r="AI12120"/>
  <c r="AI12108"/>
  <c r="AG12104"/>
  <c r="AH12104" s="1"/>
  <c r="AI12102"/>
  <c r="AI12100"/>
  <c r="AI12099"/>
  <c r="AG12095"/>
  <c r="AH12095" s="1"/>
  <c r="AI12092"/>
  <c r="AI12090"/>
  <c r="AG12089"/>
  <c r="AH12089" s="1"/>
  <c r="AG12085"/>
  <c r="AH12085" s="1"/>
  <c r="AH12082"/>
  <c r="AG12079"/>
  <c r="AH12079" s="1"/>
  <c r="AG12069"/>
  <c r="AH12069" s="1"/>
  <c r="AI12063"/>
  <c r="AI12058"/>
  <c r="AG12054"/>
  <c r="AH12054" s="1"/>
  <c r="AI12045"/>
  <c r="AG12044"/>
  <c r="AH12044" s="1"/>
  <c r="AI12039"/>
  <c r="AG3396"/>
  <c r="AH3396" s="1"/>
  <c r="AI3395"/>
  <c r="AG3369"/>
  <c r="AH3369" s="1"/>
  <c r="AI3369"/>
  <c r="AG3366"/>
  <c r="AH3366" s="1"/>
  <c r="AG3085"/>
  <c r="AH3085" s="1"/>
  <c r="AI3085"/>
  <c r="AG3084"/>
  <c r="AH3084" s="1"/>
  <c r="AG3082"/>
  <c r="AH3082" s="1"/>
  <c r="AI3081"/>
  <c r="AI2862"/>
  <c r="AI2858"/>
  <c r="AI2851"/>
  <c r="AI2628"/>
  <c r="AI7383"/>
  <c r="AI7369"/>
  <c r="AH7368"/>
  <c r="AI7353"/>
  <c r="AH7352"/>
  <c r="AG7332"/>
  <c r="AH7332" s="1"/>
  <c r="AI7332"/>
  <c r="AG7331"/>
  <c r="AH7331" s="1"/>
  <c r="AI7330"/>
  <c r="AG7252"/>
  <c r="AH7252" s="1"/>
  <c r="AI6929"/>
  <c r="AI6564"/>
  <c r="AG6515"/>
  <c r="AG6508"/>
  <c r="AH6431"/>
  <c r="AI6403"/>
  <c r="AI3665"/>
  <c r="AI3663"/>
  <c r="AG3640"/>
  <c r="AH3640" s="1"/>
  <c r="AI3637"/>
  <c r="AG3625"/>
  <c r="AH3625" s="1"/>
  <c r="AI3625"/>
  <c r="AI3616"/>
  <c r="AI3608"/>
  <c r="AG3600"/>
  <c r="AH3600" s="1"/>
  <c r="AG3589"/>
  <c r="AH3589" s="1"/>
  <c r="AI3589"/>
  <c r="AG3581"/>
  <c r="AH3581" s="1"/>
  <c r="AI3581"/>
  <c r="AI3580"/>
  <c r="AG3574"/>
  <c r="AH3574" s="1"/>
  <c r="AI3573"/>
  <c r="AG3569"/>
  <c r="AH3569" s="1"/>
  <c r="AG3568"/>
  <c r="AH3568" s="1"/>
  <c r="AI3567"/>
  <c r="AG3566"/>
  <c r="AH3566" s="1"/>
  <c r="AG3565"/>
  <c r="AH3565" s="1"/>
  <c r="AI3565"/>
  <c r="AI3564"/>
  <c r="AI3490"/>
  <c r="AI3488"/>
  <c r="AG3480"/>
  <c r="AH3480" s="1"/>
  <c r="AG3471"/>
  <c r="AH3471" s="1"/>
  <c r="AG3460"/>
  <c r="AH3460" s="1"/>
  <c r="AI3460"/>
  <c r="AI3453"/>
  <c r="AG3452"/>
  <c r="AH3452" s="1"/>
  <c r="AI3452"/>
  <c r="AG3448"/>
  <c r="AH3448" s="1"/>
  <c r="AG3441"/>
  <c r="AH3441" s="1"/>
  <c r="AI3441"/>
  <c r="AG3437"/>
  <c r="AH3437" s="1"/>
  <c r="AI3437"/>
  <c r="AG3262"/>
  <c r="AH3262" s="1"/>
  <c r="AI3262"/>
  <c r="AG3261"/>
  <c r="AH3261" s="1"/>
  <c r="AI3260"/>
  <c r="AG3047"/>
  <c r="AH3047" s="1"/>
  <c r="AI3047"/>
  <c r="AG3046"/>
  <c r="AH3046" s="1"/>
  <c r="AI3045"/>
  <c r="AG2920"/>
  <c r="AH2920" s="1"/>
  <c r="AI2920"/>
  <c r="AG2919"/>
  <c r="AH2919" s="1"/>
  <c r="AI2918"/>
  <c r="AI2899"/>
  <c r="AG2877"/>
  <c r="AH2877" s="1"/>
  <c r="AI2877"/>
  <c r="AG2876"/>
  <c r="AH2876" s="1"/>
  <c r="AG2779"/>
  <c r="AH2779" s="1"/>
  <c r="AI2779"/>
  <c r="AG2778"/>
  <c r="AH2778" s="1"/>
  <c r="AI2777"/>
  <c r="AG2749"/>
  <c r="AH2749" s="1"/>
  <c r="AI2749"/>
  <c r="AG2748"/>
  <c r="AH2748" s="1"/>
  <c r="AI2747"/>
  <c r="AG2727"/>
  <c r="AH2727" s="1"/>
  <c r="AI2727"/>
  <c r="AG2714"/>
  <c r="AH2714" s="1"/>
  <c r="AI2714"/>
  <c r="AG2702"/>
  <c r="AH2702" s="1"/>
  <c r="AI2702"/>
  <c r="AG2695"/>
  <c r="AH2695" s="1"/>
  <c r="AI2695"/>
  <c r="AG2687"/>
  <c r="AH2687" s="1"/>
  <c r="AI2687"/>
  <c r="AG2681"/>
  <c r="AH2681" s="1"/>
  <c r="AI2681"/>
  <c r="AG2656"/>
  <c r="AH2656" s="1"/>
  <c r="AI2656"/>
  <c r="AG2655"/>
  <c r="AH2655" s="1"/>
  <c r="AG2599"/>
  <c r="AH2599" s="1"/>
  <c r="AI2552"/>
  <c r="AG2534"/>
  <c r="AH2534" s="1"/>
  <c r="AI2534"/>
  <c r="AG2526"/>
  <c r="AH2526" s="1"/>
  <c r="AI2526"/>
  <c r="AG2518"/>
  <c r="AH2518" s="1"/>
  <c r="AI2518"/>
  <c r="AG2510"/>
  <c r="AH2510" s="1"/>
  <c r="AI2510"/>
  <c r="AG2503"/>
  <c r="AH2503" s="1"/>
  <c r="AI2503"/>
  <c r="AG2495"/>
  <c r="AH2495" s="1"/>
  <c r="AI2495"/>
  <c r="AG2487"/>
  <c r="AH2487" s="1"/>
  <c r="AI2487"/>
  <c r="AG2480"/>
  <c r="AH2480" s="1"/>
  <c r="AI2480"/>
  <c r="AG2473"/>
  <c r="AH2473" s="1"/>
  <c r="AI2473"/>
  <c r="AG2467"/>
  <c r="AH2467" s="1"/>
  <c r="AI2467"/>
  <c r="AG2447"/>
  <c r="AH2447" s="1"/>
  <c r="AI2447"/>
  <c r="AG2430"/>
  <c r="AH2430" s="1"/>
  <c r="AI2430"/>
  <c r="AG2411"/>
  <c r="AH2411" s="1"/>
  <c r="AI2411"/>
  <c r="AG2405"/>
  <c r="AH2405" s="1"/>
  <c r="AI2405"/>
  <c r="AG2397"/>
  <c r="AH2397" s="1"/>
  <c r="AI2397"/>
  <c r="AG2389"/>
  <c r="AH2389" s="1"/>
  <c r="AI2389"/>
  <c r="AG2352"/>
  <c r="AH2352" s="1"/>
  <c r="AI2352"/>
  <c r="AG2339"/>
  <c r="AH2339" s="1"/>
  <c r="AI2339"/>
  <c r="AG2323"/>
  <c r="AH2323" s="1"/>
  <c r="AG2321"/>
  <c r="AH2321" s="1"/>
  <c r="AI2321"/>
  <c r="AI2310"/>
  <c r="AI2308"/>
  <c r="AG2291"/>
  <c r="AH2291" s="1"/>
  <c r="AI2288"/>
  <c r="AI2276"/>
  <c r="AG2238"/>
  <c r="AH2238" s="1"/>
  <c r="AI2237"/>
  <c r="AI2222"/>
  <c r="AI2214"/>
  <c r="AI2209"/>
  <c r="AI2205"/>
  <c r="AI2197"/>
  <c r="AG2181"/>
  <c r="AH2181" s="1"/>
  <c r="AG2166"/>
  <c r="AH2166" s="1"/>
  <c r="AI2166"/>
  <c r="AG2155"/>
  <c r="AH2155" s="1"/>
  <c r="AI2155"/>
  <c r="AG2141"/>
  <c r="AH2141" s="1"/>
  <c r="AG2127"/>
  <c r="AH2127" s="1"/>
  <c r="AG2123"/>
  <c r="AH2123" s="1"/>
  <c r="AI2123"/>
  <c r="AG2122"/>
  <c r="AH2122" s="1"/>
  <c r="AG2120"/>
  <c r="AH2120" s="1"/>
  <c r="AI2120"/>
  <c r="AG2119"/>
  <c r="AH2119" s="1"/>
  <c r="AG2106"/>
  <c r="AH2106" s="1"/>
  <c r="AI2105"/>
  <c r="AG2055"/>
  <c r="AH2055" s="1"/>
  <c r="AI2055"/>
  <c r="AI2054"/>
  <c r="AG7903"/>
  <c r="AH7903" s="1"/>
  <c r="AG7897"/>
  <c r="AH7897" s="1"/>
  <c r="AG7889"/>
  <c r="AH7889" s="1"/>
  <c r="AG7881"/>
  <c r="AH7881" s="1"/>
  <c r="AG7877"/>
  <c r="AH7877" s="1"/>
  <c r="AI7876"/>
  <c r="AG7869"/>
  <c r="AH7869" s="1"/>
  <c r="AG7862"/>
  <c r="AH7862" s="1"/>
  <c r="AI7861"/>
  <c r="AG7840"/>
  <c r="AH7840" s="1"/>
  <c r="AG7839"/>
  <c r="AH7839" s="1"/>
  <c r="AG7827"/>
  <c r="AH7827" s="1"/>
  <c r="AI7827"/>
  <c r="AG7820"/>
  <c r="AH7820" s="1"/>
  <c r="AI7820"/>
  <c r="AG7815"/>
  <c r="AH7815" s="1"/>
  <c r="AG7797"/>
  <c r="AH7797" s="1"/>
  <c r="AI7797"/>
  <c r="AG7792"/>
  <c r="AH7792" s="1"/>
  <c r="AI7792"/>
  <c r="AG7789"/>
  <c r="AH7789" s="1"/>
  <c r="AI7789"/>
  <c r="AG7785"/>
  <c r="AH7785" s="1"/>
  <c r="AI7785"/>
  <c r="AG7781"/>
  <c r="AH7781" s="1"/>
  <c r="AI7781"/>
  <c r="AG7777"/>
  <c r="AH7777" s="1"/>
  <c r="AI7777"/>
  <c r="AG7774"/>
  <c r="AH7774" s="1"/>
  <c r="AI7774"/>
  <c r="AG7770"/>
  <c r="AH7770" s="1"/>
  <c r="AI7770"/>
  <c r="AG7766"/>
  <c r="AH7766" s="1"/>
  <c r="AI7766"/>
  <c r="AG7762"/>
  <c r="AH7762" s="1"/>
  <c r="AI7762"/>
  <c r="AG7759"/>
  <c r="AH7759" s="1"/>
  <c r="AI7759"/>
  <c r="AG7755"/>
  <c r="AH7755" s="1"/>
  <c r="AI7755"/>
  <c r="AG7751"/>
  <c r="AH7751" s="1"/>
  <c r="AI7751"/>
  <c r="AG7747"/>
  <c r="AH7747" s="1"/>
  <c r="AI7747"/>
  <c r="AG7745"/>
  <c r="AH7745" s="1"/>
  <c r="AI7745"/>
  <c r="AG7743"/>
  <c r="AH7743" s="1"/>
  <c r="AI7743"/>
  <c r="AG7741"/>
  <c r="AH7741" s="1"/>
  <c r="AI7741"/>
  <c r="AG7737"/>
  <c r="AH7737" s="1"/>
  <c r="AI7737"/>
  <c r="AG7733"/>
  <c r="AH7733" s="1"/>
  <c r="AI7733"/>
  <c r="AG7730"/>
  <c r="AH7730" s="1"/>
  <c r="AI7730"/>
  <c r="AG7726"/>
  <c r="AH7726" s="1"/>
  <c r="AI7726"/>
  <c r="AG7722"/>
  <c r="AH7722" s="1"/>
  <c r="AI7722"/>
  <c r="AI7716"/>
  <c r="AG7706"/>
  <c r="AH7706" s="1"/>
  <c r="AI7706"/>
  <c r="AG7696"/>
  <c r="AH7696" s="1"/>
  <c r="AI7695"/>
  <c r="AG7682"/>
  <c r="AH7682" s="1"/>
  <c r="AI7682"/>
  <c r="AG7681"/>
  <c r="AH7681" s="1"/>
  <c r="AG7672"/>
  <c r="AH7672" s="1"/>
  <c r="AI7672"/>
  <c r="AG7671"/>
  <c r="AH7671" s="1"/>
  <c r="AI7670"/>
  <c r="AG7661"/>
  <c r="AH7661" s="1"/>
  <c r="AI7661"/>
  <c r="AG7660"/>
  <c r="AH7660" s="1"/>
  <c r="AG7648"/>
  <c r="AH7648" s="1"/>
  <c r="AI7648"/>
  <c r="AG7647"/>
  <c r="AH7647" s="1"/>
  <c r="AI7646"/>
  <c r="AG7632"/>
  <c r="AH7632" s="1"/>
  <c r="AI7632"/>
  <c r="AG7631"/>
  <c r="AH7631" s="1"/>
  <c r="AI7630"/>
  <c r="AI7623"/>
  <c r="AI7619"/>
  <c r="AI7615"/>
  <c r="AI7611"/>
  <c r="AI7607"/>
  <c r="AI7603"/>
  <c r="AI7599"/>
  <c r="AG7593"/>
  <c r="AH7593" s="1"/>
  <c r="AI7593"/>
  <c r="AG7592"/>
  <c r="AH7592" s="1"/>
  <c r="AI7591"/>
  <c r="AG7579"/>
  <c r="AH7579" s="1"/>
  <c r="AI7579"/>
  <c r="AG7578"/>
  <c r="AH7578" s="1"/>
  <c r="AI7577"/>
  <c r="AG7566"/>
  <c r="AH7566" s="1"/>
  <c r="AI7566"/>
  <c r="AG7565"/>
  <c r="AH7565" s="1"/>
  <c r="AI7564"/>
  <c r="AG7541"/>
  <c r="AH7541" s="1"/>
  <c r="AG7538"/>
  <c r="AH7538" s="1"/>
  <c r="AI7538"/>
  <c r="AG7534"/>
  <c r="AH7534" s="1"/>
  <c r="AI7534"/>
  <c r="AG7533"/>
  <c r="AH7533" s="1"/>
  <c r="AI7532"/>
  <c r="AG7530"/>
  <c r="AH7530" s="1"/>
  <c r="AG7524"/>
  <c r="AH7524" s="1"/>
  <c r="AI7518"/>
  <c r="AI7512"/>
  <c r="AI7508"/>
  <c r="AI7504"/>
  <c r="AG7500"/>
  <c r="AH7500" s="1"/>
  <c r="AI7500"/>
  <c r="AG7496"/>
  <c r="AH7496" s="1"/>
  <c r="AI7496"/>
  <c r="AG7490"/>
  <c r="AH7490" s="1"/>
  <c r="AI7490"/>
  <c r="AG7485"/>
  <c r="AH7485" s="1"/>
  <c r="AI7485"/>
  <c r="AI7478"/>
  <c r="AI7474"/>
  <c r="AG7465"/>
  <c r="AH7465" s="1"/>
  <c r="AI7465"/>
  <c r="AG7464"/>
  <c r="AH7464" s="1"/>
  <c r="AG7458"/>
  <c r="AH7458" s="1"/>
  <c r="AI7458"/>
  <c r="AG7453"/>
  <c r="AH7453" s="1"/>
  <c r="AI7453"/>
  <c r="AG7450"/>
  <c r="AH7450" s="1"/>
  <c r="AI7450"/>
  <c r="AG7446"/>
  <c r="AH7446" s="1"/>
  <c r="AI7446"/>
  <c r="AG7444"/>
  <c r="AH7444" s="1"/>
  <c r="AG7434"/>
  <c r="AH7434" s="1"/>
  <c r="AI7434"/>
  <c r="AG7420"/>
  <c r="AH7420" s="1"/>
  <c r="AI7420"/>
  <c r="AG7419"/>
  <c r="AH7419" s="1"/>
  <c r="AI7418"/>
  <c r="AG7410"/>
  <c r="AH7410" s="1"/>
  <c r="AG7396"/>
  <c r="AH7396" s="1"/>
  <c r="AI7390"/>
  <c r="AI7376"/>
  <c r="AI7361"/>
  <c r="AI7345"/>
  <c r="AI7311"/>
  <c r="AI7290"/>
  <c r="AI7286"/>
  <c r="AI7283"/>
  <c r="AI7279"/>
  <c r="AI7275"/>
  <c r="AG7267"/>
  <c r="AH7267" s="1"/>
  <c r="AI7263"/>
  <c r="AG7260"/>
  <c r="AH7260" s="1"/>
  <c r="AI7260"/>
  <c r="AI7237"/>
  <c r="AG7234"/>
  <c r="AH7234" s="1"/>
  <c r="AI7234"/>
  <c r="AG7233"/>
  <c r="AH7233" s="1"/>
  <c r="AG7223"/>
  <c r="AG7213"/>
  <c r="AG7196"/>
  <c r="AI7194"/>
  <c r="AH7191"/>
  <c r="AG7151"/>
  <c r="AH7151" s="1"/>
  <c r="AI7151"/>
  <c r="AG7150"/>
  <c r="AH7150" s="1"/>
  <c r="AI7116"/>
  <c r="AI7097"/>
  <c r="AI7092"/>
  <c r="AI7088"/>
  <c r="AG7083"/>
  <c r="AH7083" s="1"/>
  <c r="AI7079"/>
  <c r="AG7077"/>
  <c r="AH7077" s="1"/>
  <c r="AI7063"/>
  <c r="AI7054"/>
  <c r="AI7051"/>
  <c r="AG7034"/>
  <c r="AH7034" s="1"/>
  <c r="AI7034"/>
  <c r="AI7028"/>
  <c r="AG7023"/>
  <c r="AH7023" s="1"/>
  <c r="AG7019"/>
  <c r="AH7019" s="1"/>
  <c r="AG6968"/>
  <c r="AH6968" s="1"/>
  <c r="AI6968"/>
  <c r="AI6962"/>
  <c r="AG6957"/>
  <c r="AH6957" s="1"/>
  <c r="AG6952"/>
  <c r="AH6952" s="1"/>
  <c r="AI6952"/>
  <c r="AG6920"/>
  <c r="AH6920" s="1"/>
  <c r="AI6920"/>
  <c r="AG6919"/>
  <c r="AH6919" s="1"/>
  <c r="AI6918"/>
  <c r="AG6906"/>
  <c r="AH6906" s="1"/>
  <c r="AI6906"/>
  <c r="AG6902"/>
  <c r="AH6902" s="1"/>
  <c r="AI6901"/>
  <c r="AG6889"/>
  <c r="AH6889" s="1"/>
  <c r="AI6889"/>
  <c r="AG6888"/>
  <c r="AH6888" s="1"/>
  <c r="AI6887"/>
  <c r="AI6873"/>
  <c r="AG6693"/>
  <c r="AH6693" s="1"/>
  <c r="AG6684"/>
  <c r="AH6684" s="1"/>
  <c r="AH6669"/>
  <c r="AG6634"/>
  <c r="AH6634" s="1"/>
  <c r="AI6634"/>
  <c r="AG6633"/>
  <c r="AH6633" s="1"/>
  <c r="AI6632"/>
  <c r="AG6598"/>
  <c r="AH6598" s="1"/>
  <c r="AI6598"/>
  <c r="AG6593"/>
  <c r="AH6593" s="1"/>
  <c r="AI6593"/>
  <c r="AG6587"/>
  <c r="AH6587" s="1"/>
  <c r="AI6587"/>
  <c r="AI6583"/>
  <c r="AI6574"/>
  <c r="AI6426"/>
  <c r="AH6420"/>
  <c r="AG6408"/>
  <c r="AH6408" s="1"/>
  <c r="AI6408"/>
  <c r="AG6395"/>
  <c r="AH6395" s="1"/>
  <c r="AI6395"/>
  <c r="AD6393"/>
  <c r="AI6393"/>
  <c r="AG6382"/>
  <c r="AH6382" s="1"/>
  <c r="AI6381"/>
  <c r="AG6366"/>
  <c r="AH6366" s="1"/>
  <c r="AI6366"/>
  <c r="AG6354"/>
  <c r="AH6354" s="1"/>
  <c r="AI6354"/>
  <c r="AG6350"/>
  <c r="AH6350" s="1"/>
  <c r="AI6350"/>
  <c r="AG6346"/>
  <c r="AH6346" s="1"/>
  <c r="AI6346"/>
  <c r="AG6342"/>
  <c r="AH6342" s="1"/>
  <c r="AI6342"/>
  <c r="AG6338"/>
  <c r="AH6338" s="1"/>
  <c r="AI6338"/>
  <c r="AG6334"/>
  <c r="AH6334" s="1"/>
  <c r="AI6334"/>
  <c r="AG6330"/>
  <c r="AH6330" s="1"/>
  <c r="AI6330"/>
  <c r="AG6215"/>
  <c r="AH6215" s="1"/>
  <c r="AI6215"/>
  <c r="AG6214"/>
  <c r="AH6214" s="1"/>
  <c r="AI6213"/>
  <c r="AH5480"/>
  <c r="AI5464"/>
  <c r="AG5063"/>
  <c r="AH5063" s="1"/>
  <c r="AI5063"/>
  <c r="AG5053"/>
  <c r="AH5053" s="1"/>
  <c r="AI5053"/>
  <c r="AG5052"/>
  <c r="AH5052" s="1"/>
  <c r="AG5015"/>
  <c r="AH5015" s="1"/>
  <c r="AI5014"/>
  <c r="AG4794"/>
  <c r="AH4794" s="1"/>
  <c r="AI4793"/>
  <c r="AH4785"/>
  <c r="AG4775"/>
  <c r="AH4775" s="1"/>
  <c r="AI4775"/>
  <c r="AI4771"/>
  <c r="AH4768"/>
  <c r="AI4767"/>
  <c r="AH4759"/>
  <c r="AG4758"/>
  <c r="AH4758" s="1"/>
  <c r="AI4758"/>
  <c r="AI4681"/>
  <c r="AI4680"/>
  <c r="AG4677"/>
  <c r="AG4646"/>
  <c r="AH4646" s="1"/>
  <c r="AG4639"/>
  <c r="AH4639" s="1"/>
  <c r="AG4632"/>
  <c r="AH4632" s="1"/>
  <c r="AI4618"/>
  <c r="AI4614"/>
  <c r="AI4610"/>
  <c r="AI4606"/>
  <c r="AI4602"/>
  <c r="AG4596"/>
  <c r="AH4596" s="1"/>
  <c r="AI4596"/>
  <c r="AG4589"/>
  <c r="AH4589" s="1"/>
  <c r="AI4589"/>
  <c r="AG4582"/>
  <c r="AH4582" s="1"/>
  <c r="AI4582"/>
  <c r="AG4574"/>
  <c r="AH4574" s="1"/>
  <c r="AI4574"/>
  <c r="AG4554"/>
  <c r="AH4554" s="1"/>
  <c r="AI4554"/>
  <c r="AG4552"/>
  <c r="AH4552" s="1"/>
  <c r="AG4550"/>
  <c r="AI4548"/>
  <c r="AI4544"/>
  <c r="AG4531"/>
  <c r="AI4529"/>
  <c r="AG4526"/>
  <c r="AH4526" s="1"/>
  <c r="AG4524"/>
  <c r="AG4522"/>
  <c r="AH4522" s="1"/>
  <c r="AG4513"/>
  <c r="AH4513" s="1"/>
  <c r="AI4513"/>
  <c r="AG4500"/>
  <c r="AH4500" s="1"/>
  <c r="AG4497"/>
  <c r="AH4497" s="1"/>
  <c r="AI4497"/>
  <c r="AG4492"/>
  <c r="AH4492" s="1"/>
  <c r="AI4492"/>
  <c r="AG4488"/>
  <c r="AH4488" s="1"/>
  <c r="AI4488"/>
  <c r="AG4484"/>
  <c r="AH4484" s="1"/>
  <c r="AI4484"/>
  <c r="AG4482"/>
  <c r="AH4482" s="1"/>
  <c r="AI4482"/>
  <c r="AG4477"/>
  <c r="AH4477" s="1"/>
  <c r="AI4474"/>
  <c r="AG4466"/>
  <c r="AG4460"/>
  <c r="AH4460" s="1"/>
  <c r="AG4444"/>
  <c r="AH4444" s="1"/>
  <c r="AI4444"/>
  <c r="AG4443"/>
  <c r="AH4443" s="1"/>
  <c r="AG4436"/>
  <c r="AH4436" s="1"/>
  <c r="AI4436"/>
  <c r="AG4435"/>
  <c r="AH4435" s="1"/>
  <c r="AI4434"/>
  <c r="AG4420"/>
  <c r="AH4420" s="1"/>
  <c r="AI4420"/>
  <c r="AG4419"/>
  <c r="AH4419" s="1"/>
  <c r="AI4417"/>
  <c r="AG4403"/>
  <c r="AH4403" s="1"/>
  <c r="AI4401"/>
  <c r="AG4369"/>
  <c r="AH4369" s="1"/>
  <c r="AI4369"/>
  <c r="AG4368"/>
  <c r="AH4368" s="1"/>
  <c r="AG4353"/>
  <c r="AH4353" s="1"/>
  <c r="AI4353"/>
  <c r="AG4352"/>
  <c r="AH4352" s="1"/>
  <c r="AG4331"/>
  <c r="AH4331" s="1"/>
  <c r="AI4331"/>
  <c r="AG4330"/>
  <c r="AH4330" s="1"/>
  <c r="AH4319"/>
  <c r="AG4279"/>
  <c r="AH4279" s="1"/>
  <c r="AI4279"/>
  <c r="AG4260"/>
  <c r="AH4260" s="1"/>
  <c r="AG4255"/>
  <c r="AH4255" s="1"/>
  <c r="AI4249"/>
  <c r="AI4244"/>
  <c r="AG4240"/>
  <c r="AH4240" s="1"/>
  <c r="AG4228"/>
  <c r="AH4228" s="1"/>
  <c r="AI4228"/>
  <c r="AI4227"/>
  <c r="AG4200"/>
  <c r="AH4200" s="1"/>
  <c r="AI4199"/>
  <c r="AI4190"/>
  <c r="AH4185"/>
  <c r="AI4183"/>
  <c r="AI4177"/>
  <c r="AG4175"/>
  <c r="AH4175" s="1"/>
  <c r="AG4174"/>
  <c r="AH4174" s="1"/>
  <c r="AI4173"/>
  <c r="AH4167"/>
  <c r="AI4165"/>
  <c r="AH4157"/>
  <c r="AI4156"/>
  <c r="AI4152"/>
  <c r="AI4144"/>
  <c r="AI4137"/>
  <c r="AG4135"/>
  <c r="AH4135" s="1"/>
  <c r="AI4135"/>
  <c r="AG4134"/>
  <c r="AH4134" s="1"/>
  <c r="AI4133"/>
  <c r="AI4123"/>
  <c r="AI4121"/>
  <c r="AI4110"/>
  <c r="AG4108"/>
  <c r="AH4108" s="1"/>
  <c r="AI4107"/>
  <c r="AI4095"/>
  <c r="AG4093"/>
  <c r="AH4093" s="1"/>
  <c r="AI4093"/>
  <c r="AG4092"/>
  <c r="AH4092" s="1"/>
  <c r="AI4091"/>
  <c r="AH4088"/>
  <c r="AI4086"/>
  <c r="AI4081"/>
  <c r="AG4079"/>
  <c r="AH4079" s="1"/>
  <c r="AI4079"/>
  <c r="AG4078"/>
  <c r="AH4078" s="1"/>
  <c r="AI4077"/>
  <c r="AG4056"/>
  <c r="AH4056" s="1"/>
  <c r="AI4056"/>
  <c r="AG4055"/>
  <c r="AH4055" s="1"/>
  <c r="AI4054"/>
  <c r="AG4018"/>
  <c r="AH4018" s="1"/>
  <c r="AI4001"/>
  <c r="AG3999"/>
  <c r="AH3999" s="1"/>
  <c r="AI3999"/>
  <c r="AG3994"/>
  <c r="AH3994" s="1"/>
  <c r="AI3994"/>
  <c r="AG3993"/>
  <c r="AH3993" s="1"/>
  <c r="AI3992"/>
  <c r="AH3984"/>
  <c r="AI3982"/>
  <c r="AI3981"/>
  <c r="AI3973"/>
  <c r="AI3971"/>
  <c r="AG3963"/>
  <c r="AH3963" s="1"/>
  <c r="AI3963"/>
  <c r="AG3962"/>
  <c r="AH3962" s="1"/>
  <c r="AG3960"/>
  <c r="AH3960" s="1"/>
  <c r="AI3960"/>
  <c r="AI11472"/>
  <c r="AI11470"/>
  <c r="AG11257"/>
  <c r="AH11257" s="1"/>
  <c r="AI11257"/>
  <c r="AG11256"/>
  <c r="AH11256" s="1"/>
  <c r="AI11255"/>
  <c r="AG11246"/>
  <c r="AH11246" s="1"/>
  <c r="AI11246"/>
  <c r="AG11242"/>
  <c r="AH11242" s="1"/>
  <c r="AI11242"/>
  <c r="AG11241"/>
  <c r="AH11241" s="1"/>
  <c r="AI11240"/>
  <c r="AG11238"/>
  <c r="AH11238" s="1"/>
  <c r="AI11237"/>
  <c r="AG11232"/>
  <c r="AH11232" s="1"/>
  <c r="AI11232"/>
  <c r="AG11231"/>
  <c r="AH11231" s="1"/>
  <c r="AI11230"/>
  <c r="AG11225"/>
  <c r="AH11225" s="1"/>
  <c r="AI11225"/>
  <c r="AG11224"/>
  <c r="AH11224" s="1"/>
  <c r="AG6324"/>
  <c r="AH6324" s="1"/>
  <c r="AI6324"/>
  <c r="AG6320"/>
  <c r="AH6320" s="1"/>
  <c r="AI6320"/>
  <c r="AG6316"/>
  <c r="AH6316" s="1"/>
  <c r="AI6316"/>
  <c r="AG6312"/>
  <c r="AH6312" s="1"/>
  <c r="AI6312"/>
  <c r="AG6309"/>
  <c r="AH6309" s="1"/>
  <c r="AI6309"/>
  <c r="AG6306"/>
  <c r="AH6306" s="1"/>
  <c r="AI6305"/>
  <c r="AG6293"/>
  <c r="AH6293" s="1"/>
  <c r="AI6293"/>
  <c r="AG6289"/>
  <c r="AH6289" s="1"/>
  <c r="AI6289"/>
  <c r="AG6285"/>
  <c r="AH6285" s="1"/>
  <c r="AI6285"/>
  <c r="AG6282"/>
  <c r="AH6282" s="1"/>
  <c r="AI6282"/>
  <c r="AI6278"/>
  <c r="AI6275"/>
  <c r="AI6271"/>
  <c r="AI6267"/>
  <c r="AI6266"/>
  <c r="AI6260"/>
  <c r="AI6256"/>
  <c r="AI6243"/>
  <c r="AG6195"/>
  <c r="AH6195" s="1"/>
  <c r="AI6195"/>
  <c r="AG6194"/>
  <c r="AH6194" s="1"/>
  <c r="AI6180"/>
  <c r="AI6174"/>
  <c r="AI6169"/>
  <c r="AI6165"/>
  <c r="AG6142"/>
  <c r="AH6142" s="1"/>
  <c r="AI6142"/>
  <c r="AG6136"/>
  <c r="AH6136" s="1"/>
  <c r="AG6117"/>
  <c r="AH6117" s="1"/>
  <c r="AG6109"/>
  <c r="AH6109" s="1"/>
  <c r="AG6101"/>
  <c r="AH6101" s="1"/>
  <c r="AG6093"/>
  <c r="AH6093" s="1"/>
  <c r="AG6082"/>
  <c r="AH6082" s="1"/>
  <c r="AG6074"/>
  <c r="AH6074" s="1"/>
  <c r="AG6066"/>
  <c r="AH6066" s="1"/>
  <c r="AG6058"/>
  <c r="AH6058" s="1"/>
  <c r="AG6050"/>
  <c r="AH6050" s="1"/>
  <c r="AG6042"/>
  <c r="AH6042" s="1"/>
  <c r="AG6034"/>
  <c r="AH6034" s="1"/>
  <c r="AI6034"/>
  <c r="AG6029"/>
  <c r="AH6029" s="1"/>
  <c r="AI6029"/>
  <c r="AG6025"/>
  <c r="AH6025" s="1"/>
  <c r="AI6025"/>
  <c r="AG6021"/>
  <c r="AH6021" s="1"/>
  <c r="AI6021"/>
  <c r="AG6017"/>
  <c r="AH6017" s="1"/>
  <c r="AI6017"/>
  <c r="AG6013"/>
  <c r="AH6013" s="1"/>
  <c r="AI6013"/>
  <c r="AG6009"/>
  <c r="AH6009" s="1"/>
  <c r="AI6009"/>
  <c r="AG6005"/>
  <c r="AH6005" s="1"/>
  <c r="AI6005"/>
  <c r="AG6001"/>
  <c r="AH6001" s="1"/>
  <c r="AI6001"/>
  <c r="AG5999"/>
  <c r="AH5999" s="1"/>
  <c r="AI5999"/>
  <c r="AG5995"/>
  <c r="AH5995" s="1"/>
  <c r="AI5995"/>
  <c r="AG5991"/>
  <c r="AH5991" s="1"/>
  <c r="AI5991"/>
  <c r="AG5987"/>
  <c r="AH5987" s="1"/>
  <c r="AI5987"/>
  <c r="AG5983"/>
  <c r="AH5983" s="1"/>
  <c r="AI5983"/>
  <c r="AG5979"/>
  <c r="AH5979" s="1"/>
  <c r="AI5979"/>
  <c r="AG5974"/>
  <c r="AH5974" s="1"/>
  <c r="AI5974"/>
  <c r="AG5970"/>
  <c r="AH5970" s="1"/>
  <c r="AI5970"/>
  <c r="AG5964"/>
  <c r="AH5964" s="1"/>
  <c r="AI5964"/>
  <c r="AG5960"/>
  <c r="AH5960" s="1"/>
  <c r="AI5960"/>
  <c r="AG5956"/>
  <c r="AH5956" s="1"/>
  <c r="AI5956"/>
  <c r="AG5952"/>
  <c r="AH5952" s="1"/>
  <c r="AI5952"/>
  <c r="AG5948"/>
  <c r="AH5948" s="1"/>
  <c r="AI5948"/>
  <c r="AG5944"/>
  <c r="AH5944" s="1"/>
  <c r="AI5944"/>
  <c r="AG5940"/>
  <c r="AH5940" s="1"/>
  <c r="AI5940"/>
  <c r="AG5936"/>
  <c r="AH5936" s="1"/>
  <c r="AI5936"/>
  <c r="AG5932"/>
  <c r="AH5932" s="1"/>
  <c r="AI5932"/>
  <c r="AG5928"/>
  <c r="AH5928" s="1"/>
  <c r="AI5928"/>
  <c r="AG5924"/>
  <c r="AH5924" s="1"/>
  <c r="AI5924"/>
  <c r="AG5920"/>
  <c r="AH5920" s="1"/>
  <c r="AI5920"/>
  <c r="AG5916"/>
  <c r="AH5916" s="1"/>
  <c r="AG5900"/>
  <c r="AH5900" s="1"/>
  <c r="AG5889"/>
  <c r="AH5889" s="1"/>
  <c r="AI5888"/>
  <c r="AG5886"/>
  <c r="AH5886" s="1"/>
  <c r="AG5884"/>
  <c r="AH5884" s="1"/>
  <c r="AI5871"/>
  <c r="AI5865"/>
  <c r="AI5858"/>
  <c r="AG5806"/>
  <c r="AH5806" s="1"/>
  <c r="AG5796"/>
  <c r="AH5796" s="1"/>
  <c r="AG5786"/>
  <c r="AH5786" s="1"/>
  <c r="AG5778"/>
  <c r="AH5778" s="1"/>
  <c r="AG5757"/>
  <c r="AH5757" s="1"/>
  <c r="AG5751"/>
  <c r="AH5751" s="1"/>
  <c r="AG5741"/>
  <c r="AH5741" s="1"/>
  <c r="AG5732"/>
  <c r="AH5732" s="1"/>
  <c r="AG5725"/>
  <c r="AH5725" s="1"/>
  <c r="AG5722"/>
  <c r="AH5722" s="1"/>
  <c r="AG5716"/>
  <c r="AH5716" s="1"/>
  <c r="AG5710"/>
  <c r="AH5710" s="1"/>
  <c r="AG5702"/>
  <c r="AH5702" s="1"/>
  <c r="AG5692"/>
  <c r="AH5692" s="1"/>
  <c r="AG5684"/>
  <c r="AH5684" s="1"/>
  <c r="AG5680"/>
  <c r="AH5680" s="1"/>
  <c r="AG5675"/>
  <c r="AH5675" s="1"/>
  <c r="AG5669"/>
  <c r="AH5669" s="1"/>
  <c r="AG5665"/>
  <c r="AH5665" s="1"/>
  <c r="AG5654"/>
  <c r="AH5654" s="1"/>
  <c r="AG5652"/>
  <c r="AH5652" s="1"/>
  <c r="AI5652"/>
  <c r="AG5651"/>
  <c r="AH5651" s="1"/>
  <c r="AG5648"/>
  <c r="AH5648" s="1"/>
  <c r="AI5647"/>
  <c r="AG5642"/>
  <c r="AH5642" s="1"/>
  <c r="AI5642"/>
  <c r="AG5641"/>
  <c r="AH5641" s="1"/>
  <c r="AI5636"/>
  <c r="AG5635"/>
  <c r="AH5635" s="1"/>
  <c r="AI5634"/>
  <c r="AG5628"/>
  <c r="AH5628" s="1"/>
  <c r="AG5619"/>
  <c r="AH5619" s="1"/>
  <c r="AI5619"/>
  <c r="AG5618"/>
  <c r="AH5618" s="1"/>
  <c r="AI5617"/>
  <c r="AI5598"/>
  <c r="AG5593"/>
  <c r="AH5593" s="1"/>
  <c r="AG5591"/>
  <c r="AH5591" s="1"/>
  <c r="AI5591"/>
  <c r="AG5590"/>
  <c r="AH5590" s="1"/>
  <c r="AI5579"/>
  <c r="AI5573"/>
  <c r="AH5569"/>
  <c r="AI5567"/>
  <c r="AI5563"/>
  <c r="AI5558"/>
  <c r="AG5383"/>
  <c r="AH5383" s="1"/>
  <c r="AI5383"/>
  <c r="AI5368"/>
  <c r="AI5356"/>
  <c r="AG5354"/>
  <c r="AH5354" s="1"/>
  <c r="AI5354"/>
  <c r="AG5353"/>
  <c r="AH5353" s="1"/>
  <c r="AI5352"/>
  <c r="AH5341"/>
  <c r="AI5339"/>
  <c r="AH5333"/>
  <c r="AG5327"/>
  <c r="AH5327" s="1"/>
  <c r="AI5327"/>
  <c r="AG5326"/>
  <c r="AH5326" s="1"/>
  <c r="AI5325"/>
  <c r="AG5229"/>
  <c r="AH5229" s="1"/>
  <c r="AI5222"/>
  <c r="AG5216"/>
  <c r="AH5216" s="1"/>
  <c r="AI5216"/>
  <c r="AG5155"/>
  <c r="AH5155" s="1"/>
  <c r="AI5155"/>
  <c r="AG5148"/>
  <c r="AH5148" s="1"/>
  <c r="AI5148"/>
  <c r="AG5140"/>
  <c r="AH5140" s="1"/>
  <c r="AI5140"/>
  <c r="AG5133"/>
  <c r="AH5133" s="1"/>
  <c r="AI5133"/>
  <c r="AG5126"/>
  <c r="AH5126" s="1"/>
  <c r="AI5126"/>
  <c r="AG5124"/>
  <c r="AH5124" s="1"/>
  <c r="AI5124"/>
  <c r="AG5122"/>
  <c r="AH5122" s="1"/>
  <c r="AI5122"/>
  <c r="AG5120"/>
  <c r="AH5120" s="1"/>
  <c r="AI5120"/>
  <c r="AG5119"/>
  <c r="AH5119" s="1"/>
  <c r="AI5119"/>
  <c r="AG5118"/>
  <c r="AH5118" s="1"/>
  <c r="AI5118"/>
  <c r="AG5092"/>
  <c r="AH5092" s="1"/>
  <c r="AI5092"/>
  <c r="AI5091"/>
  <c r="AG5078"/>
  <c r="AH5078" s="1"/>
  <c r="AI5078"/>
  <c r="AG5075"/>
  <c r="AH5075" s="1"/>
  <c r="AI5075"/>
  <c r="AI5074"/>
  <c r="AG5039"/>
  <c r="AH5039" s="1"/>
  <c r="AI5039"/>
  <c r="AG5038"/>
  <c r="AH5038" s="1"/>
  <c r="AI5037"/>
  <c r="AG5023"/>
  <c r="AH5023" s="1"/>
  <c r="AI5023"/>
  <c r="AG5022"/>
  <c r="AH5022" s="1"/>
  <c r="AI5021"/>
  <c r="AH4997"/>
  <c r="AG4974"/>
  <c r="AH4974" s="1"/>
  <c r="AI4974"/>
  <c r="AG4973"/>
  <c r="AH4973" s="1"/>
  <c r="AI4972"/>
  <c r="AI4968"/>
  <c r="AG4964"/>
  <c r="AH4964" s="1"/>
  <c r="AI4964"/>
  <c r="AG4959"/>
  <c r="AH4959" s="1"/>
  <c r="AI4959"/>
  <c r="AG4955"/>
  <c r="AH4955" s="1"/>
  <c r="AI4955"/>
  <c r="AG4951"/>
  <c r="AH4951" s="1"/>
  <c r="AI4951"/>
  <c r="AG4947"/>
  <c r="AH4947" s="1"/>
  <c r="AI4947"/>
  <c r="AG4937"/>
  <c r="AH4937" s="1"/>
  <c r="AI4937"/>
  <c r="AG4936"/>
  <c r="AH4936" s="1"/>
  <c r="AI4935"/>
  <c r="AG4909"/>
  <c r="AH4909" s="1"/>
  <c r="AI4909"/>
  <c r="AG4908"/>
  <c r="AH4908" s="1"/>
  <c r="AG4907"/>
  <c r="AG4906"/>
  <c r="AI4905"/>
  <c r="AG4893"/>
  <c r="AH4893" s="1"/>
  <c r="AI4893"/>
  <c r="AG4892"/>
  <c r="AH4892" s="1"/>
  <c r="AI4891"/>
  <c r="AI4884"/>
  <c r="AG4880"/>
  <c r="AH4880" s="1"/>
  <c r="AG4866"/>
  <c r="AH4866" s="1"/>
  <c r="AI4866"/>
  <c r="AG4864"/>
  <c r="AH4864" s="1"/>
  <c r="AI4864"/>
  <c r="AG4863"/>
  <c r="AH4863" s="1"/>
  <c r="AI4862"/>
  <c r="AG4841"/>
  <c r="AH4841" s="1"/>
  <c r="AI4841"/>
  <c r="AG4840"/>
  <c r="AH4840" s="1"/>
  <c r="AI4839"/>
  <c r="AG4818"/>
  <c r="AH4818" s="1"/>
  <c r="AH4810"/>
  <c r="AI4805"/>
  <c r="AG4719"/>
  <c r="AH4719" s="1"/>
  <c r="AI4719"/>
  <c r="AI4659"/>
  <c r="AH4376"/>
  <c r="AI4341"/>
  <c r="AG4309"/>
  <c r="AH4309" s="1"/>
  <c r="AI4309"/>
  <c r="AG4308"/>
  <c r="AH4308" s="1"/>
  <c r="AI4307"/>
  <c r="AG4304"/>
  <c r="AH4304" s="1"/>
  <c r="AI4304"/>
  <c r="AG4301"/>
  <c r="AH4301" s="1"/>
  <c r="AI4300"/>
  <c r="AI4283"/>
  <c r="AI3949"/>
  <c r="AG3948"/>
  <c r="AH3948" s="1"/>
  <c r="AG3947"/>
  <c r="AH3947" s="1"/>
  <c r="AI3947"/>
  <c r="AI3943"/>
  <c r="AI3938"/>
  <c r="AG3937"/>
  <c r="AH3937" s="1"/>
  <c r="AI3936"/>
  <c r="AG3934"/>
  <c r="AH3934" s="1"/>
  <c r="AI3934"/>
  <c r="AG3933"/>
  <c r="AH3933" s="1"/>
  <c r="AI3932"/>
  <c r="AG3923"/>
  <c r="AH3923" s="1"/>
  <c r="AI3923"/>
  <c r="AG3911"/>
  <c r="AH3911" s="1"/>
  <c r="AI3911"/>
  <c r="AI3910"/>
  <c r="AG3897"/>
  <c r="AH3897" s="1"/>
  <c r="AI3897"/>
  <c r="AI3896"/>
  <c r="AG3876"/>
  <c r="AH3876" s="1"/>
  <c r="AI3876"/>
  <c r="AG3875"/>
  <c r="AH3875" s="1"/>
  <c r="AI3874"/>
  <c r="AG3863"/>
  <c r="AH3863" s="1"/>
  <c r="AI3863"/>
  <c r="AG3862"/>
  <c r="AH3862" s="1"/>
  <c r="AG3860"/>
  <c r="AG3858"/>
  <c r="AH3858" s="1"/>
  <c r="AI3858"/>
  <c r="AG3857"/>
  <c r="AH3857" s="1"/>
  <c r="AG3854"/>
  <c r="AH3854" s="1"/>
  <c r="AI3854"/>
  <c r="AG3847"/>
  <c r="AH3847" s="1"/>
  <c r="AI3847"/>
  <c r="AG3846"/>
  <c r="AH3846" s="1"/>
  <c r="AI3845"/>
  <c r="AI3840"/>
  <c r="AG3826"/>
  <c r="AH3826" s="1"/>
  <c r="AI3826"/>
  <c r="AI3825"/>
  <c r="AG3824"/>
  <c r="AH3824" s="1"/>
  <c r="AI3823"/>
  <c r="AG3822"/>
  <c r="AH3822" s="1"/>
  <c r="AI3822"/>
  <c r="AI3821"/>
  <c r="AG3820"/>
  <c r="AH3820" s="1"/>
  <c r="AI3820"/>
  <c r="AG3812"/>
  <c r="AH3812" s="1"/>
  <c r="AI3812"/>
  <c r="AG3811"/>
  <c r="AH3811" s="1"/>
  <c r="AI3810"/>
  <c r="AG3799"/>
  <c r="AH3799" s="1"/>
  <c r="AI3799"/>
  <c r="AG3798"/>
  <c r="AH3798" s="1"/>
  <c r="AI3797"/>
  <c r="AG3789"/>
  <c r="AH3789" s="1"/>
  <c r="AI3789"/>
  <c r="AG3788"/>
  <c r="AH3788" s="1"/>
  <c r="AI3786"/>
  <c r="AH3779"/>
  <c r="AI3777"/>
  <c r="AI3766"/>
  <c r="AG3764"/>
  <c r="AH3764" s="1"/>
  <c r="AH3759"/>
  <c r="AI3757"/>
  <c r="AG3756"/>
  <c r="AH3756" s="1"/>
  <c r="AI3755"/>
  <c r="AH3750"/>
  <c r="AI3748"/>
  <c r="AG3745"/>
  <c r="AH3745" s="1"/>
  <c r="AI3744"/>
  <c r="AH3738"/>
  <c r="AI3736"/>
  <c r="AG3730"/>
  <c r="AH3730" s="1"/>
  <c r="AI3729"/>
  <c r="AG3725"/>
  <c r="AH3725" s="1"/>
  <c r="AI3725"/>
  <c r="AI3723"/>
  <c r="AG3719"/>
  <c r="AH3719" s="1"/>
  <c r="AI3719"/>
  <c r="AG3718"/>
  <c r="AH3718" s="1"/>
  <c r="AI3717"/>
  <c r="AI3711"/>
  <c r="AG3710"/>
  <c r="AH3710" s="1"/>
  <c r="AG3709"/>
  <c r="AH3709" s="1"/>
  <c r="AI3709"/>
  <c r="AI3708"/>
  <c r="AG3694"/>
  <c r="AH3694" s="1"/>
  <c r="AI3694"/>
  <c r="AG12028"/>
  <c r="AH12028" s="1"/>
  <c r="AI12028"/>
  <c r="AG12026"/>
  <c r="AH12026" s="1"/>
  <c r="AI12025"/>
  <c r="AG12021"/>
  <c r="AH12021" s="1"/>
  <c r="AI12021"/>
  <c r="AG12020"/>
  <c r="AH12020" s="1"/>
  <c r="AI12019"/>
  <c r="AG12014"/>
  <c r="AH12014" s="1"/>
  <c r="AI12013"/>
  <c r="AG12009"/>
  <c r="AH12009" s="1"/>
  <c r="AI12009"/>
  <c r="AG12008"/>
  <c r="AH12008" s="1"/>
  <c r="AI12007"/>
  <c r="AG12001"/>
  <c r="AH12001" s="1"/>
  <c r="AI12000"/>
  <c r="AI11996"/>
  <c r="AG11989"/>
  <c r="AH11989" s="1"/>
  <c r="AI11989"/>
  <c r="AG11988"/>
  <c r="AH11988" s="1"/>
  <c r="AI11987"/>
  <c r="AG11979"/>
  <c r="AG11978"/>
  <c r="AG11973"/>
  <c r="AH11973" s="1"/>
  <c r="AI11973"/>
  <c r="AG11972"/>
  <c r="AH11972" s="1"/>
  <c r="AG11971"/>
  <c r="AI11970"/>
  <c r="AG11967"/>
  <c r="AH11967" s="1"/>
  <c r="AI11967"/>
  <c r="AG11963"/>
  <c r="AH11963" s="1"/>
  <c r="AI11962"/>
  <c r="AG11953"/>
  <c r="AH11953" s="1"/>
  <c r="AI11953"/>
  <c r="AG11952"/>
  <c r="AH11952" s="1"/>
  <c r="AG11951"/>
  <c r="AG11950"/>
  <c r="AI11949"/>
  <c r="AG11937"/>
  <c r="AH11937" s="1"/>
  <c r="AI11937"/>
  <c r="AG11936"/>
  <c r="AH11936" s="1"/>
  <c r="AI11935"/>
  <c r="AG11927"/>
  <c r="AH11927" s="1"/>
  <c r="AI11927"/>
  <c r="AG11925"/>
  <c r="AI11924"/>
  <c r="AI11920"/>
  <c r="AG11919"/>
  <c r="AH11919" s="1"/>
  <c r="AI11918"/>
  <c r="AG11917"/>
  <c r="AH11917" s="1"/>
  <c r="AI11916"/>
  <c r="AG11914"/>
  <c r="AH11914" s="1"/>
  <c r="AI11913"/>
  <c r="AG11899"/>
  <c r="AH11899" s="1"/>
  <c r="AG11895"/>
  <c r="AH11895" s="1"/>
  <c r="AG11891"/>
  <c r="AH11891" s="1"/>
  <c r="AG11887"/>
  <c r="AH11887" s="1"/>
  <c r="AG11883"/>
  <c r="AH11883" s="1"/>
  <c r="AG11878"/>
  <c r="AH11878" s="1"/>
  <c r="AI11878"/>
  <c r="AG11877"/>
  <c r="AH11877" s="1"/>
  <c r="AI11876"/>
  <c r="AG11870"/>
  <c r="AH11870" s="1"/>
  <c r="AI11870"/>
  <c r="AG11869"/>
  <c r="AH11869" s="1"/>
  <c r="AI11868"/>
  <c r="AG11862"/>
  <c r="AH11862" s="1"/>
  <c r="AI11862"/>
  <c r="AG11861"/>
  <c r="AH11861" s="1"/>
  <c r="AI11860"/>
  <c r="AG11856"/>
  <c r="AH11856" s="1"/>
  <c r="AI11856"/>
  <c r="AI11855"/>
  <c r="AG11849"/>
  <c r="AH11849" s="1"/>
  <c r="AI11849"/>
  <c r="AG11848"/>
  <c r="AH11848" s="1"/>
  <c r="AI11847"/>
  <c r="AG11841"/>
  <c r="AH11841" s="1"/>
  <c r="AI11841"/>
  <c r="AG11840"/>
  <c r="AH11840" s="1"/>
  <c r="AG11837"/>
  <c r="AH11837" s="1"/>
  <c r="AI11837"/>
  <c r="AG11836"/>
  <c r="AH11836" s="1"/>
  <c r="AG11833"/>
  <c r="AH11833" s="1"/>
  <c r="AI11833"/>
  <c r="AG11832"/>
  <c r="AH11832" s="1"/>
  <c r="AI11831"/>
  <c r="AI11825"/>
  <c r="AG11820"/>
  <c r="AH11820" s="1"/>
  <c r="AI11820"/>
  <c r="AG11819"/>
  <c r="AH11819" s="1"/>
  <c r="AI11818"/>
  <c r="AG11813"/>
  <c r="AH11813" s="1"/>
  <c r="AI11813"/>
  <c r="AG11812"/>
  <c r="AH11812" s="1"/>
  <c r="AG11808"/>
  <c r="AH11808" s="1"/>
  <c r="AI11808"/>
  <c r="AG11806"/>
  <c r="AH11806" s="1"/>
  <c r="AI11806"/>
  <c r="AG11805"/>
  <c r="AH11805" s="1"/>
  <c r="AI11805"/>
  <c r="AG11803"/>
  <c r="AH11803" s="1"/>
  <c r="AI11803"/>
  <c r="AG11801"/>
  <c r="AH11801" s="1"/>
  <c r="AI11801"/>
  <c r="AG11800"/>
  <c r="AH11800" s="1"/>
  <c r="AH11799"/>
  <c r="AI11796"/>
  <c r="AG11794"/>
  <c r="AH11794" s="1"/>
  <c r="AI11793"/>
  <c r="AG11792"/>
  <c r="AH11792" s="1"/>
  <c r="AI11791"/>
  <c r="AG11789"/>
  <c r="AH11789" s="1"/>
  <c r="AG11788"/>
  <c r="AH11788" s="1"/>
  <c r="AI11788"/>
  <c r="AI11787"/>
  <c r="AG11785"/>
  <c r="AH11785" s="1"/>
  <c r="AI11784"/>
  <c r="AG11780"/>
  <c r="AH11780" s="1"/>
  <c r="AI11776"/>
  <c r="AI11772"/>
  <c r="AG11764"/>
  <c r="AH11764" s="1"/>
  <c r="AI11764"/>
  <c r="AG11763"/>
  <c r="AH11763" s="1"/>
  <c r="AI11762"/>
  <c r="AG11755"/>
  <c r="AH11755" s="1"/>
  <c r="AI11755"/>
  <c r="AG11751"/>
  <c r="AH11751" s="1"/>
  <c r="AI11751"/>
  <c r="AI11749"/>
  <c r="AG11747"/>
  <c r="AH11747" s="1"/>
  <c r="AI11746"/>
  <c r="AG11732"/>
  <c r="AH11732" s="1"/>
  <c r="AI11732"/>
  <c r="AG11731"/>
  <c r="AH11731" s="1"/>
  <c r="AI11731"/>
  <c r="AG11730"/>
  <c r="AH11730" s="1"/>
  <c r="AG11729"/>
  <c r="AH11729" s="1"/>
  <c r="AI11729"/>
  <c r="AG11728"/>
  <c r="AH11728" s="1"/>
  <c r="AI11727"/>
  <c r="AG11721"/>
  <c r="AH11721" s="1"/>
  <c r="AI11721"/>
  <c r="AG11720"/>
  <c r="AH11720" s="1"/>
  <c r="AI11719"/>
  <c r="AG11715"/>
  <c r="AH11715" s="1"/>
  <c r="AI11715"/>
  <c r="AG11714"/>
  <c r="AH11714" s="1"/>
  <c r="AI11713"/>
  <c r="AG11707"/>
  <c r="AH11707" s="1"/>
  <c r="AI11707"/>
  <c r="AI11706"/>
  <c r="AI11700"/>
  <c r="AG11696"/>
  <c r="AH11696" s="1"/>
  <c r="AI11696"/>
  <c r="AG11695"/>
  <c r="AH11695" s="1"/>
  <c r="AH11694"/>
  <c r="AH11692"/>
  <c r="AG11688"/>
  <c r="AH11688" s="1"/>
  <c r="AI11688"/>
  <c r="AG11687"/>
  <c r="AH11687" s="1"/>
  <c r="AG11686"/>
  <c r="AH11686" s="1"/>
  <c r="AI11685"/>
  <c r="AG11683"/>
  <c r="AH11683" s="1"/>
  <c r="AG11682"/>
  <c r="AH11682" s="1"/>
  <c r="AI11681"/>
  <c r="AI11679"/>
  <c r="AG11677"/>
  <c r="AH11677" s="1"/>
  <c r="AI11677"/>
  <c r="AI11676"/>
  <c r="AG11674"/>
  <c r="AH11674" s="1"/>
  <c r="AI11674"/>
  <c r="AG11669"/>
  <c r="AH11669" s="1"/>
  <c r="AI11669"/>
  <c r="AG11668"/>
  <c r="AH11668" s="1"/>
  <c r="AI11667"/>
  <c r="AG11659"/>
  <c r="AH11659" s="1"/>
  <c r="AI11658"/>
  <c r="AG11652"/>
  <c r="AH11652" s="1"/>
  <c r="AI11651"/>
  <c r="AG11645"/>
  <c r="AH11645" s="1"/>
  <c r="AI11645"/>
  <c r="AI11644"/>
  <c r="AG11639"/>
  <c r="AH11639" s="1"/>
  <c r="AI11638"/>
  <c r="AG11632"/>
  <c r="AH11632" s="1"/>
  <c r="AI11631"/>
  <c r="AG11622"/>
  <c r="AH11622" s="1"/>
  <c r="AI11622"/>
  <c r="AG11621"/>
  <c r="AH11621" s="1"/>
  <c r="AI11620"/>
  <c r="AG11619"/>
  <c r="AH11619" s="1"/>
  <c r="AI11619"/>
  <c r="AG11618"/>
  <c r="AH11618" s="1"/>
  <c r="AI11617"/>
  <c r="AG11613"/>
  <c r="AH11613" s="1"/>
  <c r="AI11613"/>
  <c r="AI11612"/>
  <c r="AI11608"/>
  <c r="AG11601"/>
  <c r="AH11601" s="1"/>
  <c r="AI11601"/>
  <c r="AG11598"/>
  <c r="AH11598" s="1"/>
  <c r="AI11598"/>
  <c r="AG11597"/>
  <c r="AH11597" s="1"/>
  <c r="AI11593"/>
  <c r="AG11587"/>
  <c r="AH11587" s="1"/>
  <c r="AI11587"/>
  <c r="AG11586"/>
  <c r="AH11586" s="1"/>
  <c r="AG11582"/>
  <c r="AH11582" s="1"/>
  <c r="AI11582"/>
  <c r="AG11581"/>
  <c r="AH11581" s="1"/>
  <c r="AI11580"/>
  <c r="AG11577"/>
  <c r="AH11577" s="1"/>
  <c r="AI11577"/>
  <c r="AG11576"/>
  <c r="AH11576" s="1"/>
  <c r="AI11575"/>
  <c r="AI11573"/>
  <c r="AI11570"/>
  <c r="AG11569"/>
  <c r="AH11569" s="1"/>
  <c r="AI11569"/>
  <c r="AG11568"/>
  <c r="AH11568" s="1"/>
  <c r="AI11568"/>
  <c r="AI11567"/>
  <c r="AG11564"/>
  <c r="AH11564" s="1"/>
  <c r="AI11564"/>
  <c r="AG11563"/>
  <c r="AH11563" s="1"/>
  <c r="AG11561"/>
  <c r="AH11561" s="1"/>
  <c r="AI11561"/>
  <c r="AG11560"/>
  <c r="AH11560" s="1"/>
  <c r="AI11559"/>
  <c r="AG11556"/>
  <c r="AH11556" s="1"/>
  <c r="AI11556"/>
  <c r="AG11555"/>
  <c r="AH11555" s="1"/>
  <c r="AI11553"/>
  <c r="AG11552"/>
  <c r="AH11552" s="1"/>
  <c r="AI11551"/>
  <c r="AG11547"/>
  <c r="AH11547" s="1"/>
  <c r="AI11547"/>
  <c r="AG11546"/>
  <c r="AH11546" s="1"/>
  <c r="AG11537"/>
  <c r="AH11537" s="1"/>
  <c r="AI11537"/>
  <c r="AI11536"/>
  <c r="AG11531"/>
  <c r="AH11531" s="1"/>
  <c r="AI11531"/>
  <c r="AI11530"/>
  <c r="AG11525"/>
  <c r="AH11525" s="1"/>
  <c r="AI11525"/>
  <c r="AG11524"/>
  <c r="AH11524" s="1"/>
  <c r="AI11523"/>
  <c r="AG11519"/>
  <c r="AH11519" s="1"/>
  <c r="AI11519"/>
  <c r="AG11518"/>
  <c r="AH11518" s="1"/>
  <c r="AI11517"/>
  <c r="AG11514"/>
  <c r="AH11514" s="1"/>
  <c r="AI11514"/>
  <c r="AG11513"/>
  <c r="AH11513" s="1"/>
  <c r="AG11506"/>
  <c r="AH11506" s="1"/>
  <c r="AI11506"/>
  <c r="AG11505"/>
  <c r="AH11505" s="1"/>
  <c r="AI11504"/>
  <c r="AG11492"/>
  <c r="AH11492" s="1"/>
  <c r="AI11491"/>
  <c r="AG11483"/>
  <c r="AH11483" s="1"/>
  <c r="AI11483"/>
  <c r="AG11482"/>
  <c r="AH11482" s="1"/>
  <c r="AI11481"/>
  <c r="AG11461"/>
  <c r="AH11461" s="1"/>
  <c r="AI11461"/>
  <c r="AG11459"/>
  <c r="AH11459" s="1"/>
  <c r="AI11458"/>
  <c r="AG11450"/>
  <c r="AH11450" s="1"/>
  <c r="AI11448"/>
  <c r="AI11443"/>
  <c r="AG11438"/>
  <c r="AH11438" s="1"/>
  <c r="AI11438"/>
  <c r="AG11437"/>
  <c r="AH11437" s="1"/>
  <c r="AI11436"/>
  <c r="AG11431"/>
  <c r="AH11431" s="1"/>
  <c r="AI11431"/>
  <c r="AG11428"/>
  <c r="AH11428" s="1"/>
  <c r="AI11428"/>
  <c r="AG11427"/>
  <c r="AH11427" s="1"/>
  <c r="AI11426"/>
  <c r="AG11419"/>
  <c r="AH11419" s="1"/>
  <c r="AI11419"/>
  <c r="AG11416"/>
  <c r="AH11416" s="1"/>
  <c r="AC11411"/>
  <c r="AG11403"/>
  <c r="AH11403" s="1"/>
  <c r="AI11403"/>
  <c r="AG11402"/>
  <c r="AH11402" s="1"/>
  <c r="AI11401"/>
  <c r="AG11395"/>
  <c r="AH11395" s="1"/>
  <c r="AI11395"/>
  <c r="AG11393"/>
  <c r="AH11393" s="1"/>
  <c r="AG11385"/>
  <c r="AH11385" s="1"/>
  <c r="AI11385"/>
  <c r="AG11384"/>
  <c r="AH11384" s="1"/>
  <c r="AG11379"/>
  <c r="AH11379" s="1"/>
  <c r="AI11379"/>
  <c r="AG11376"/>
  <c r="AH11376" s="1"/>
  <c r="AI11376"/>
  <c r="AG11375"/>
  <c r="AH11375" s="1"/>
  <c r="AI11374"/>
  <c r="AI11366"/>
  <c r="AG11362"/>
  <c r="AH11362" s="1"/>
  <c r="AI11362"/>
  <c r="AI11361"/>
  <c r="AG11356"/>
  <c r="AH11356" s="1"/>
  <c r="AI11356"/>
  <c r="AI11353"/>
  <c r="AI11349"/>
  <c r="AG11345"/>
  <c r="AH11345" s="1"/>
  <c r="AI11345"/>
  <c r="AI11343"/>
  <c r="AG11341"/>
  <c r="AH11341" s="1"/>
  <c r="AI11341"/>
  <c r="AG11340"/>
  <c r="AH11340" s="1"/>
  <c r="AG11333"/>
  <c r="AH11333" s="1"/>
  <c r="AG11330"/>
  <c r="AH11330" s="1"/>
  <c r="AG11326"/>
  <c r="AH11326" s="1"/>
  <c r="AI11326"/>
  <c r="AG11325"/>
  <c r="AH11325" s="1"/>
  <c r="AG11323"/>
  <c r="AH11323" s="1"/>
  <c r="AG11320"/>
  <c r="AH11320" s="1"/>
  <c r="AI11314"/>
  <c r="AI11311"/>
  <c r="AI11310"/>
  <c r="AI11309"/>
  <c r="AG11306"/>
  <c r="AH11306" s="1"/>
  <c r="AI11306"/>
  <c r="AI11297"/>
  <c r="AG11295"/>
  <c r="AH11295" s="1"/>
  <c r="AI11295"/>
  <c r="AG11294"/>
  <c r="AH11294" s="1"/>
  <c r="AI11293"/>
  <c r="AG11285"/>
  <c r="AH11285" s="1"/>
  <c r="AI11285"/>
  <c r="AG11279"/>
  <c r="AH11279" s="1"/>
  <c r="AI11279"/>
  <c r="AG11274"/>
  <c r="AH11274" s="1"/>
  <c r="AG11271"/>
  <c r="AH11271" s="1"/>
  <c r="AG11268"/>
  <c r="AH11268" s="1"/>
  <c r="AI11260"/>
  <c r="AH11247"/>
  <c r="AI11217"/>
  <c r="AH11216"/>
  <c r="AG11210"/>
  <c r="AH11210" s="1"/>
  <c r="AI11210"/>
  <c r="AI11209"/>
  <c r="AG11158"/>
  <c r="AH11158" s="1"/>
  <c r="AI11157"/>
  <c r="AG11146"/>
  <c r="AH11146" s="1"/>
  <c r="AI11146"/>
  <c r="AG11145"/>
  <c r="AH11145" s="1"/>
  <c r="AI11142"/>
  <c r="AG11140"/>
  <c r="AH11140" s="1"/>
  <c r="AI11140"/>
  <c r="AG11139"/>
  <c r="AH11139" s="1"/>
  <c r="AI11138"/>
  <c r="AG11117"/>
  <c r="AH11117" s="1"/>
  <c r="AI11117"/>
  <c r="AI11102"/>
  <c r="AG10163"/>
  <c r="AH10163" s="1"/>
  <c r="AI10163"/>
  <c r="AI10161"/>
  <c r="AG10064"/>
  <c r="AH10064" s="1"/>
  <c r="AI10064"/>
  <c r="AG10063"/>
  <c r="AH10063" s="1"/>
  <c r="AG10056"/>
  <c r="AH10056" s="1"/>
  <c r="AI10056"/>
  <c r="AG10055"/>
  <c r="AH10055" s="1"/>
  <c r="AI10054"/>
  <c r="AG10048"/>
  <c r="AH10048" s="1"/>
  <c r="AI10048"/>
  <c r="AG10047"/>
  <c r="AH10047" s="1"/>
  <c r="AI10046"/>
  <c r="AG10040"/>
  <c r="AH10040" s="1"/>
  <c r="AI10040"/>
  <c r="AI10039"/>
  <c r="AG10035"/>
  <c r="AH10035" s="1"/>
  <c r="AI10034"/>
  <c r="AG10029"/>
  <c r="AH10029" s="1"/>
  <c r="AI10029"/>
  <c r="AC10016"/>
  <c r="AG10016" s="1"/>
  <c r="AH10016" s="1"/>
  <c r="AD9383"/>
  <c r="AG9383"/>
  <c r="AH9383" s="1"/>
  <c r="AD9379"/>
  <c r="AG9379"/>
  <c r="AH9379" s="1"/>
  <c r="AD9375"/>
  <c r="AG9375"/>
  <c r="AH9375" s="1"/>
  <c r="AD9367"/>
  <c r="AG9367"/>
  <c r="AH9367" s="1"/>
  <c r="AD9364"/>
  <c r="AG9364"/>
  <c r="AH9364" s="1"/>
  <c r="AD9359"/>
  <c r="AG9359"/>
  <c r="AH9359" s="1"/>
  <c r="AD9357"/>
  <c r="AI9357"/>
  <c r="AD9342"/>
  <c r="AI9342"/>
  <c r="AD9319"/>
  <c r="AI9319"/>
  <c r="AD9315"/>
  <c r="AI9315"/>
  <c r="AD9311"/>
  <c r="AI9311"/>
  <c r="AD9307"/>
  <c r="AI9307"/>
  <c r="AD9302"/>
  <c r="AI9302"/>
  <c r="AG11205"/>
  <c r="AH11205" s="1"/>
  <c r="AG11197"/>
  <c r="AH11197" s="1"/>
  <c r="AI11197"/>
  <c r="AG11195"/>
  <c r="AH11195" s="1"/>
  <c r="AI11195"/>
  <c r="AG11191"/>
  <c r="AH11191" s="1"/>
  <c r="AG11188"/>
  <c r="AH11188" s="1"/>
  <c r="AG11187"/>
  <c r="AH11187" s="1"/>
  <c r="AG11171"/>
  <c r="AH11171" s="1"/>
  <c r="AI11171"/>
  <c r="AI11170"/>
  <c r="AG11164"/>
  <c r="AH11164" s="1"/>
  <c r="AI11164"/>
  <c r="AH11149"/>
  <c r="AI11105"/>
  <c r="AI11100"/>
  <c r="AG11095"/>
  <c r="AH11095" s="1"/>
  <c r="AI11095"/>
  <c r="AG11094"/>
  <c r="AH11094" s="1"/>
  <c r="AI11093"/>
  <c r="AG11089"/>
  <c r="AH11089" s="1"/>
  <c r="AI11089"/>
  <c r="AG11088"/>
  <c r="AH11088" s="1"/>
  <c r="AG11081"/>
  <c r="AH11081" s="1"/>
  <c r="AI11081"/>
  <c r="AG11080"/>
  <c r="AH11080" s="1"/>
  <c r="AG11074"/>
  <c r="AH11074" s="1"/>
  <c r="AI11074"/>
  <c r="AI11073"/>
  <c r="AG11068"/>
  <c r="AH11068" s="1"/>
  <c r="AI11067"/>
  <c r="AG11061"/>
  <c r="AH11061" s="1"/>
  <c r="AI11061"/>
  <c r="AG11060"/>
  <c r="AH11060" s="1"/>
  <c r="AI11059"/>
  <c r="AG11053"/>
  <c r="AH11053" s="1"/>
  <c r="AI11053"/>
  <c r="AG11052"/>
  <c r="AH11052" s="1"/>
  <c r="AI11051"/>
  <c r="AG11046"/>
  <c r="AH11046" s="1"/>
  <c r="AI11046"/>
  <c r="AG11045"/>
  <c r="AH11045" s="1"/>
  <c r="AI11044"/>
  <c r="AG11041"/>
  <c r="AH11041" s="1"/>
  <c r="AG11035"/>
  <c r="AH11035" s="1"/>
  <c r="AI11035"/>
  <c r="AG11034"/>
  <c r="AH11034" s="1"/>
  <c r="AI11033"/>
  <c r="AG11027"/>
  <c r="AH11027" s="1"/>
  <c r="AI11027"/>
  <c r="AI11026"/>
  <c r="AG11021"/>
  <c r="AH11021" s="1"/>
  <c r="AI11021"/>
  <c r="AG11020"/>
  <c r="AH11020" s="1"/>
  <c r="AG11019"/>
  <c r="AH11019" s="1"/>
  <c r="AI11019"/>
  <c r="AG11018"/>
  <c r="AH11018" s="1"/>
  <c r="AI11017"/>
  <c r="AG11014"/>
  <c r="AH11014" s="1"/>
  <c r="AI11014"/>
  <c r="AI11013"/>
  <c r="AG11011"/>
  <c r="AH11011" s="1"/>
  <c r="AI11011"/>
  <c r="AG11010"/>
  <c r="AH11010" s="1"/>
  <c r="AG11003"/>
  <c r="AH11003" s="1"/>
  <c r="AI11003"/>
  <c r="AG11002"/>
  <c r="AH11002" s="1"/>
  <c r="AG10996"/>
  <c r="AH10996" s="1"/>
  <c r="AI10996"/>
  <c r="AG10995"/>
  <c r="AH10995" s="1"/>
  <c r="AI10994"/>
  <c r="AG10993"/>
  <c r="AH10993" s="1"/>
  <c r="AI10993"/>
  <c r="AG10992"/>
  <c r="AH10992" s="1"/>
  <c r="AI10991"/>
  <c r="AG10984"/>
  <c r="AH10984" s="1"/>
  <c r="AI10984"/>
  <c r="AG10981"/>
  <c r="AH10981" s="1"/>
  <c r="AG10976"/>
  <c r="AH10976" s="1"/>
  <c r="AI10975"/>
  <c r="AG10966"/>
  <c r="AH10966" s="1"/>
  <c r="AI10966"/>
  <c r="AG10965"/>
  <c r="AH10965" s="1"/>
  <c r="AI10964"/>
  <c r="AG10958"/>
  <c r="AH10958" s="1"/>
  <c r="AI10958"/>
  <c r="AG10957"/>
  <c r="AH10957" s="1"/>
  <c r="AI10956"/>
  <c r="AG10948"/>
  <c r="AH10948" s="1"/>
  <c r="AG10943"/>
  <c r="AH10943" s="1"/>
  <c r="AI10943"/>
  <c r="AG10942"/>
  <c r="AH10942" s="1"/>
  <c r="AI10941"/>
  <c r="AG10936"/>
  <c r="AH10936" s="1"/>
  <c r="AI10936"/>
  <c r="AI10935"/>
  <c r="AG10930"/>
  <c r="AH10930" s="1"/>
  <c r="AI10930"/>
  <c r="AI10929"/>
  <c r="AG10927"/>
  <c r="AH10927" s="1"/>
  <c r="AI10926"/>
  <c r="AG10919"/>
  <c r="AH10919" s="1"/>
  <c r="AI10919"/>
  <c r="AG10918"/>
  <c r="AH10918" s="1"/>
  <c r="AI10917"/>
  <c r="AG10913"/>
  <c r="AH10913" s="1"/>
  <c r="AI10913"/>
  <c r="AG10909"/>
  <c r="AH10909" s="1"/>
  <c r="AI10908"/>
  <c r="AG10904"/>
  <c r="AH10904" s="1"/>
  <c r="AI10904"/>
  <c r="AG10903"/>
  <c r="AH10903" s="1"/>
  <c r="AI10902"/>
  <c r="AI10880"/>
  <c r="AI10876"/>
  <c r="AI10872"/>
  <c r="AI10868"/>
  <c r="AI10864"/>
  <c r="AI10839"/>
  <c r="AG10834"/>
  <c r="AH10834" s="1"/>
  <c r="AI10834"/>
  <c r="AG10827"/>
  <c r="AH10827" s="1"/>
  <c r="AI10827"/>
  <c r="AG10825"/>
  <c r="AH10825" s="1"/>
  <c r="AI10825"/>
  <c r="AI10813"/>
  <c r="AI10803"/>
  <c r="AG10798"/>
  <c r="AH10798" s="1"/>
  <c r="AI10798"/>
  <c r="AG10795"/>
  <c r="AH10795" s="1"/>
  <c r="AI10795"/>
  <c r="AG10773"/>
  <c r="AH10773" s="1"/>
  <c r="AI10773"/>
  <c r="AG10771"/>
  <c r="AG10769"/>
  <c r="AH10769" s="1"/>
  <c r="AI10769"/>
  <c r="AG10765"/>
  <c r="AH10765" s="1"/>
  <c r="AI10765"/>
  <c r="AI10759"/>
  <c r="AI10736"/>
  <c r="AG10717"/>
  <c r="AH10717" s="1"/>
  <c r="AI10714"/>
  <c r="AG10710"/>
  <c r="AH10710" s="1"/>
  <c r="AI10710"/>
  <c r="AG10706"/>
  <c r="AH10706" s="1"/>
  <c r="AI10706"/>
  <c r="AG10704"/>
  <c r="AH10704" s="1"/>
  <c r="AI10701"/>
  <c r="AG10699"/>
  <c r="AH10699" s="1"/>
  <c r="AI10699"/>
  <c r="AG10689"/>
  <c r="AH10689" s="1"/>
  <c r="AI10682"/>
  <c r="AG10680"/>
  <c r="AH10680" s="1"/>
  <c r="AG10676"/>
  <c r="AH10676" s="1"/>
  <c r="AI10673"/>
  <c r="AG10668"/>
  <c r="AH10668" s="1"/>
  <c r="AI10667"/>
  <c r="AG10661"/>
  <c r="AH10661" s="1"/>
  <c r="AI10661"/>
  <c r="AG10660"/>
  <c r="AH10660" s="1"/>
  <c r="AI10658"/>
  <c r="AI10656"/>
  <c r="AI10654"/>
  <c r="AI10652"/>
  <c r="AI10650"/>
  <c r="AI10648"/>
  <c r="AI10646"/>
  <c r="AI10644"/>
  <c r="AI10642"/>
  <c r="AI10640"/>
  <c r="AI10638"/>
  <c r="AI10636"/>
  <c r="AI10635"/>
  <c r="AI10633"/>
  <c r="AI10631"/>
  <c r="AI10629"/>
  <c r="AI10627"/>
  <c r="AI10624"/>
  <c r="AI10622"/>
  <c r="AI10621"/>
  <c r="AI10619"/>
  <c r="AI10615"/>
  <c r="AI10614"/>
  <c r="AI10612"/>
  <c r="AI10610"/>
  <c r="AI10608"/>
  <c r="AI10604"/>
  <c r="AI10603"/>
  <c r="AI10601"/>
  <c r="AI10599"/>
  <c r="AI10597"/>
  <c r="AI10595"/>
  <c r="AI10593"/>
  <c r="AG10586"/>
  <c r="AH10586" s="1"/>
  <c r="AI10586"/>
  <c r="AI10583"/>
  <c r="AI10579"/>
  <c r="AI10576"/>
  <c r="AG10575"/>
  <c r="AH10575" s="1"/>
  <c r="AI10575"/>
  <c r="AG10570"/>
  <c r="AH10570" s="1"/>
  <c r="AI10566"/>
  <c r="AG10559"/>
  <c r="AH10559" s="1"/>
  <c r="AG10554"/>
  <c r="AH10554" s="1"/>
  <c r="AI10554"/>
  <c r="AG10553"/>
  <c r="AH10553" s="1"/>
  <c r="AI10552"/>
  <c r="AG10546"/>
  <c r="AH10546" s="1"/>
  <c r="AI10546"/>
  <c r="AG10545"/>
  <c r="AH10545" s="1"/>
  <c r="AI10544"/>
  <c r="AG10539"/>
  <c r="AH10539" s="1"/>
  <c r="AI10539"/>
  <c r="AG10538"/>
  <c r="AH10538" s="1"/>
  <c r="AI10537"/>
  <c r="AG10532"/>
  <c r="AH10532" s="1"/>
  <c r="AG10531"/>
  <c r="AH10531" s="1"/>
  <c r="AI10531"/>
  <c r="AG10530"/>
  <c r="AH10530" s="1"/>
  <c r="AG10527"/>
  <c r="AH10527" s="1"/>
  <c r="AI10527"/>
  <c r="AG10526"/>
  <c r="AH10526" s="1"/>
  <c r="AI10525"/>
  <c r="AG10508"/>
  <c r="AH10508" s="1"/>
  <c r="AI10508"/>
  <c r="AG10505"/>
  <c r="AH10505" s="1"/>
  <c r="AG10503"/>
  <c r="AH10503" s="1"/>
  <c r="AG10500"/>
  <c r="AH10500" s="1"/>
  <c r="AI10500"/>
  <c r="AG10498"/>
  <c r="AH10498" s="1"/>
  <c r="AI10498"/>
  <c r="AG10496"/>
  <c r="AH10496" s="1"/>
  <c r="AI10496"/>
  <c r="AG10494"/>
  <c r="AH10494" s="1"/>
  <c r="AI10494"/>
  <c r="AG10491"/>
  <c r="AH10491" s="1"/>
  <c r="AI10491"/>
  <c r="AG10484"/>
  <c r="AH10484" s="1"/>
  <c r="AG10481"/>
  <c r="AH10481" s="1"/>
  <c r="AI10481"/>
  <c r="AG10480"/>
  <c r="AH10480" s="1"/>
  <c r="AI10477"/>
  <c r="AG10475"/>
  <c r="AH10475" s="1"/>
  <c r="AI10475"/>
  <c r="AG10474"/>
  <c r="AH10474" s="1"/>
  <c r="AI10467"/>
  <c r="AI10465"/>
  <c r="AI10463"/>
  <c r="AI10461"/>
  <c r="AI10459"/>
  <c r="AI10457"/>
  <c r="AG10454"/>
  <c r="AH10454" s="1"/>
  <c r="AI10454"/>
  <c r="AG10452"/>
  <c r="AH10452" s="1"/>
  <c r="AI10452"/>
  <c r="AG10450"/>
  <c r="AH10450" s="1"/>
  <c r="AI10450"/>
  <c r="AG10444"/>
  <c r="AH10444" s="1"/>
  <c r="AI10444"/>
  <c r="AI10443"/>
  <c r="AG10438"/>
  <c r="AH10438" s="1"/>
  <c r="AI10438"/>
  <c r="AG10432"/>
  <c r="AH10432" s="1"/>
  <c r="AI10432"/>
  <c r="AG10431"/>
  <c r="AH10431" s="1"/>
  <c r="AI10430"/>
  <c r="AG10421"/>
  <c r="AH10421" s="1"/>
  <c r="AI10421"/>
  <c r="AG10420"/>
  <c r="AH10420" s="1"/>
  <c r="AI10419"/>
  <c r="AG10413"/>
  <c r="AH10413" s="1"/>
  <c r="AI10413"/>
  <c r="AG10412"/>
  <c r="AH10412" s="1"/>
  <c r="AI10411"/>
  <c r="AG10405"/>
  <c r="AH10405" s="1"/>
  <c r="AI10405"/>
  <c r="AI10404"/>
  <c r="AG10398"/>
  <c r="AH10398" s="1"/>
  <c r="AI10397"/>
  <c r="AI10395"/>
  <c r="AG10392"/>
  <c r="AH10392" s="1"/>
  <c r="AI10392"/>
  <c r="AI10391"/>
  <c r="AI10385"/>
  <c r="AG10382"/>
  <c r="AH10382" s="1"/>
  <c r="AI10382"/>
  <c r="AG10381"/>
  <c r="AH10381" s="1"/>
  <c r="AG10378"/>
  <c r="AH10378" s="1"/>
  <c r="AI10378"/>
  <c r="AI10377"/>
  <c r="AG10372"/>
  <c r="AH10372" s="1"/>
  <c r="AI10372"/>
  <c r="AG10371"/>
  <c r="AH10371" s="1"/>
  <c r="AI10370"/>
  <c r="AG10367"/>
  <c r="AH10367" s="1"/>
  <c r="AI10366"/>
  <c r="AI10363"/>
  <c r="AG10354"/>
  <c r="AH10354" s="1"/>
  <c r="AI10354"/>
  <c r="AG10353"/>
  <c r="AH10353" s="1"/>
  <c r="AI10352"/>
  <c r="AG10346"/>
  <c r="AH10346" s="1"/>
  <c r="AI10346"/>
  <c r="AI10345"/>
  <c r="AG10343"/>
  <c r="AH10343" s="1"/>
  <c r="AI10343"/>
  <c r="AG10342"/>
  <c r="AH10342" s="1"/>
  <c r="AG10337"/>
  <c r="AH10337" s="1"/>
  <c r="AI10337"/>
  <c r="AG10333"/>
  <c r="AH10333" s="1"/>
  <c r="AI10332"/>
  <c r="AG10328"/>
  <c r="AH10328" s="1"/>
  <c r="AI10328"/>
  <c r="AI10327"/>
  <c r="AG10322"/>
  <c r="AH10322" s="1"/>
  <c r="AI10322"/>
  <c r="AG10321"/>
  <c r="AH10321" s="1"/>
  <c r="AI10320"/>
  <c r="AG10315"/>
  <c r="AH10315" s="1"/>
  <c r="AI10315"/>
  <c r="AI10314"/>
  <c r="AG10307"/>
  <c r="AH10307" s="1"/>
  <c r="AI10307"/>
  <c r="AI10306"/>
  <c r="AG10300"/>
  <c r="AH10300" s="1"/>
  <c r="AI10300"/>
  <c r="AG10298"/>
  <c r="AH10298" s="1"/>
  <c r="AI10297"/>
  <c r="AG10292"/>
  <c r="AH10292" s="1"/>
  <c r="AI10292"/>
  <c r="AG10283"/>
  <c r="AH10283" s="1"/>
  <c r="AI10283"/>
  <c r="AG10282"/>
  <c r="AH10282" s="1"/>
  <c r="AI10281"/>
  <c r="AG10277"/>
  <c r="AH10277" s="1"/>
  <c r="AI10277"/>
  <c r="AI10276"/>
  <c r="AG10271"/>
  <c r="AH10271" s="1"/>
  <c r="AI10271"/>
  <c r="AG10268"/>
  <c r="AH10268" s="1"/>
  <c r="AI10268"/>
  <c r="AG10266"/>
  <c r="AH10266" s="1"/>
  <c r="AI10266"/>
  <c r="AG10264"/>
  <c r="AH10264" s="1"/>
  <c r="AI10264"/>
  <c r="AG10262"/>
  <c r="AH10262" s="1"/>
  <c r="AI10262"/>
  <c r="AG10260"/>
  <c r="AH10260" s="1"/>
  <c r="AI10260"/>
  <c r="AG10258"/>
  <c r="AH10258" s="1"/>
  <c r="AI10258"/>
  <c r="AG10255"/>
  <c r="AH10255" s="1"/>
  <c r="AI10255"/>
  <c r="AG10252"/>
  <c r="AH10252" s="1"/>
  <c r="AI10252"/>
  <c r="AG10247"/>
  <c r="AH10247" s="1"/>
  <c r="AI10247"/>
  <c r="AG10245"/>
  <c r="AH10245" s="1"/>
  <c r="AI10245"/>
  <c r="AG10244"/>
  <c r="AH10244" s="1"/>
  <c r="AI10244"/>
  <c r="AG10240"/>
  <c r="AH10240" s="1"/>
  <c r="AI10240"/>
  <c r="AG10238"/>
  <c r="AH10238" s="1"/>
  <c r="AI10238"/>
  <c r="AG10236"/>
  <c r="AH10236" s="1"/>
  <c r="AI10236"/>
  <c r="AG10233"/>
  <c r="AH10233" s="1"/>
  <c r="AI10233"/>
  <c r="AG10228"/>
  <c r="AH10228" s="1"/>
  <c r="AI10228"/>
  <c r="AG10227"/>
  <c r="AH10227" s="1"/>
  <c r="AI10227"/>
  <c r="AG10223"/>
  <c r="AH10223" s="1"/>
  <c r="AI10223"/>
  <c r="AI10221"/>
  <c r="AI10217"/>
  <c r="AG10213"/>
  <c r="AH10213" s="1"/>
  <c r="AI10213"/>
  <c r="AG10212"/>
  <c r="AH10212" s="1"/>
  <c r="AI10211"/>
  <c r="AG10206"/>
  <c r="AH10206" s="1"/>
  <c r="AI10202"/>
  <c r="AG10200"/>
  <c r="AH10200" s="1"/>
  <c r="AI10199"/>
  <c r="AG10193"/>
  <c r="AH10193" s="1"/>
  <c r="AI10193"/>
  <c r="AG10192"/>
  <c r="AH10192" s="1"/>
  <c r="AI10191"/>
  <c r="AG10187"/>
  <c r="AH10187" s="1"/>
  <c r="AI10187"/>
  <c r="AG10186"/>
  <c r="AH10186" s="1"/>
  <c r="AI10185"/>
  <c r="AG10180"/>
  <c r="AH10180" s="1"/>
  <c r="AI10180"/>
  <c r="AI10179"/>
  <c r="AG10176"/>
  <c r="AH10176" s="1"/>
  <c r="AI10176"/>
  <c r="AI10175"/>
  <c r="AG10173"/>
  <c r="AH10173" s="1"/>
  <c r="AG10172"/>
  <c r="AH10172" s="1"/>
  <c r="AI10171"/>
  <c r="AI10168"/>
  <c r="AG10158"/>
  <c r="AH10158" s="1"/>
  <c r="AI10157"/>
  <c r="AH10155"/>
  <c r="AH10153"/>
  <c r="AG10150"/>
  <c r="AH10150" s="1"/>
  <c r="AI10150"/>
  <c r="AG10149"/>
  <c r="AH10149" s="1"/>
  <c r="AH10145"/>
  <c r="AI10139"/>
  <c r="AH10138"/>
  <c r="AG10137"/>
  <c r="AH10137" s="1"/>
  <c r="AI10137"/>
  <c r="AG10136"/>
  <c r="AH10136" s="1"/>
  <c r="AI10135"/>
  <c r="AG10129"/>
  <c r="AH10129" s="1"/>
  <c r="AI10129"/>
  <c r="AG10128"/>
  <c r="AH10128" s="1"/>
  <c r="AI10127"/>
  <c r="AG10123"/>
  <c r="AH10123" s="1"/>
  <c r="AI10122"/>
  <c r="AG10112"/>
  <c r="AH10112" s="1"/>
  <c r="AG10107"/>
  <c r="AH10107" s="1"/>
  <c r="AG10102"/>
  <c r="AH10102" s="1"/>
  <c r="AI10102"/>
  <c r="AG10101"/>
  <c r="AH10101" s="1"/>
  <c r="AG10095"/>
  <c r="AH10095" s="1"/>
  <c r="AI10095"/>
  <c r="AG10094"/>
  <c r="AH10094" s="1"/>
  <c r="AI10093"/>
  <c r="AG10087"/>
  <c r="AH10087" s="1"/>
  <c r="AI10087"/>
  <c r="AG10086"/>
  <c r="AH10086" s="1"/>
  <c r="AI10085"/>
  <c r="AG10083"/>
  <c r="AH10083" s="1"/>
  <c r="AI10083"/>
  <c r="AG10082"/>
  <c r="AH10082" s="1"/>
  <c r="AI10082"/>
  <c r="AG10081"/>
  <c r="AH10081" s="1"/>
  <c r="AG10080"/>
  <c r="AH10080" s="1"/>
  <c r="AI10079"/>
  <c r="AG10076"/>
  <c r="AH10076" s="1"/>
  <c r="AI10076"/>
  <c r="AG10075"/>
  <c r="AH10075" s="1"/>
  <c r="AG10072"/>
  <c r="AH10072" s="1"/>
  <c r="AI10071"/>
  <c r="AG10066"/>
  <c r="AH10066" s="1"/>
  <c r="AI10066"/>
  <c r="AG10009"/>
  <c r="AH10009" s="1"/>
  <c r="AI10009"/>
  <c r="AI10008"/>
  <c r="AI10006"/>
  <c r="AG10004"/>
  <c r="AH10004" s="1"/>
  <c r="AG9998"/>
  <c r="AH9998" s="1"/>
  <c r="AI9998"/>
  <c r="AG9997"/>
  <c r="AH9997" s="1"/>
  <c r="AI9996"/>
  <c r="AG9992"/>
  <c r="AH9992" s="1"/>
  <c r="AI9992"/>
  <c r="AG9991"/>
  <c r="AH9991" s="1"/>
  <c r="AI9990"/>
  <c r="AG9982"/>
  <c r="AH9982" s="1"/>
  <c r="AI9982"/>
  <c r="AG9981"/>
  <c r="AH9981" s="1"/>
  <c r="AI9980"/>
  <c r="AI9975"/>
  <c r="AG9968"/>
  <c r="AH9968" s="1"/>
  <c r="AI9968"/>
  <c r="AG9967"/>
  <c r="AH9967" s="1"/>
  <c r="AG9963"/>
  <c r="AH9963" s="1"/>
  <c r="AG9959"/>
  <c r="AH9959" s="1"/>
  <c r="AI9959"/>
  <c r="AI9958"/>
  <c r="AG9947"/>
  <c r="AH9947" s="1"/>
  <c r="AI9946"/>
  <c r="AG9940"/>
  <c r="AH9940" s="1"/>
  <c r="AI9940"/>
  <c r="AG9939"/>
  <c r="AH9939" s="1"/>
  <c r="AI9938"/>
  <c r="AG9930"/>
  <c r="AH9930" s="1"/>
  <c r="AI9930"/>
  <c r="AI9928"/>
  <c r="AI9926"/>
  <c r="AG9922"/>
  <c r="AH9922" s="1"/>
  <c r="AG9917"/>
  <c r="AH9917" s="1"/>
  <c r="AI9917"/>
  <c r="AG9916"/>
  <c r="AH9916" s="1"/>
  <c r="AI9915"/>
  <c r="AG9914"/>
  <c r="AH9914" s="1"/>
  <c r="AI9910"/>
  <c r="AG9908"/>
  <c r="AH9908" s="1"/>
  <c r="AG9902"/>
  <c r="AH9902" s="1"/>
  <c r="AG9900"/>
  <c r="AH9900" s="1"/>
  <c r="AI9900"/>
  <c r="AG9898"/>
  <c r="AH9898" s="1"/>
  <c r="AI9898"/>
  <c r="AG9896"/>
  <c r="AH9896" s="1"/>
  <c r="AI9896"/>
  <c r="AI9892"/>
  <c r="AI9886"/>
  <c r="AG9884"/>
  <c r="AH9884" s="1"/>
  <c r="AI9883"/>
  <c r="AG9845"/>
  <c r="AH9845" s="1"/>
  <c r="AI9845"/>
  <c r="AG9840"/>
  <c r="AH9840" s="1"/>
  <c r="AI9840"/>
  <c r="AG9838"/>
  <c r="AH9838" s="1"/>
  <c r="AI9838"/>
  <c r="AG9836"/>
  <c r="AH9836" s="1"/>
  <c r="AI9836"/>
  <c r="AG9833"/>
  <c r="AH9833" s="1"/>
  <c r="AG9830"/>
  <c r="AH9830" s="1"/>
  <c r="AG9828"/>
  <c r="AH9828" s="1"/>
  <c r="AG9822"/>
  <c r="AH9822" s="1"/>
  <c r="AG9820"/>
  <c r="AH9820" s="1"/>
  <c r="AG9815"/>
  <c r="AH9815" s="1"/>
  <c r="AG9811"/>
  <c r="AH9811" s="1"/>
  <c r="AG9806"/>
  <c r="AH9806" s="1"/>
  <c r="AG9798"/>
  <c r="AH9798" s="1"/>
  <c r="AG9794"/>
  <c r="AH9794" s="1"/>
  <c r="AG9792"/>
  <c r="AH9792" s="1"/>
  <c r="AI9792"/>
  <c r="AG9790"/>
  <c r="AH9790" s="1"/>
  <c r="AI9790"/>
  <c r="AG9786"/>
  <c r="AH9786" s="1"/>
  <c r="AI9786"/>
  <c r="AG9783"/>
  <c r="AH9783" s="1"/>
  <c r="AG9780"/>
  <c r="AG9778"/>
  <c r="AI9775"/>
  <c r="AG9772"/>
  <c r="AH9772" s="1"/>
  <c r="AG9764"/>
  <c r="AH9764" s="1"/>
  <c r="AG9760"/>
  <c r="AH9760" s="1"/>
  <c r="AI9760"/>
  <c r="AG9758"/>
  <c r="AH9758" s="1"/>
  <c r="AI9758"/>
  <c r="AG9756"/>
  <c r="AH9756" s="1"/>
  <c r="AI9756"/>
  <c r="AG9754"/>
  <c r="AH9754" s="1"/>
  <c r="AI9754"/>
  <c r="AG9751"/>
  <c r="AH9751" s="1"/>
  <c r="AI9751"/>
  <c r="AG9749"/>
  <c r="AH9749" s="1"/>
  <c r="AI9749"/>
  <c r="AG9747"/>
  <c r="AH9747" s="1"/>
  <c r="AI9747"/>
  <c r="AG9745"/>
  <c r="AH9745" s="1"/>
  <c r="AI9745"/>
  <c r="AG9743"/>
  <c r="AH9743" s="1"/>
  <c r="AI9743"/>
  <c r="AG9741"/>
  <c r="AH9741" s="1"/>
  <c r="AI9741"/>
  <c r="AI9734"/>
  <c r="AI9732"/>
  <c r="AI9731"/>
  <c r="AI9726"/>
  <c r="AI9724"/>
  <c r="AI9722"/>
  <c r="AI9720"/>
  <c r="AG9717"/>
  <c r="AH9717" s="1"/>
  <c r="AI9716"/>
  <c r="AG9713"/>
  <c r="AH9713" s="1"/>
  <c r="AI9713"/>
  <c r="AG9712"/>
  <c r="AH9712" s="1"/>
  <c r="AI9711"/>
  <c r="AG9705"/>
  <c r="AH9705" s="1"/>
  <c r="AI9705"/>
  <c r="AG9704"/>
  <c r="AH9704" s="1"/>
  <c r="AG9699"/>
  <c r="AH9699" s="1"/>
  <c r="AI9699"/>
  <c r="AG9692"/>
  <c r="AH9692" s="1"/>
  <c r="AI9692"/>
  <c r="AC9688"/>
  <c r="AG9688" s="1"/>
  <c r="AH9688" s="1"/>
  <c r="AG9687"/>
  <c r="AH9687" s="1"/>
  <c r="AG9685"/>
  <c r="AH9685" s="1"/>
  <c r="AI9685"/>
  <c r="AG9684"/>
  <c r="AH9684" s="1"/>
  <c r="AI9683"/>
  <c r="AG9680"/>
  <c r="AH9680" s="1"/>
  <c r="AI9680"/>
  <c r="AI9675"/>
  <c r="AI9673"/>
  <c r="AG9661"/>
  <c r="AH9661" s="1"/>
  <c r="AG9657"/>
  <c r="AH9657" s="1"/>
  <c r="AI9657"/>
  <c r="AG9656"/>
  <c r="AG9655"/>
  <c r="AI9654"/>
  <c r="AG9650"/>
  <c r="AH9650" s="1"/>
  <c r="AI9650"/>
  <c r="AG9649"/>
  <c r="AH9649" s="1"/>
  <c r="AG9643"/>
  <c r="AH9643" s="1"/>
  <c r="AI9643"/>
  <c r="AG9636"/>
  <c r="AH9636" s="1"/>
  <c r="AG9635"/>
  <c r="AG9634"/>
  <c r="AH9634" s="1"/>
  <c r="AI9634"/>
  <c r="AI9633"/>
  <c r="AG9627"/>
  <c r="AH9627" s="1"/>
  <c r="AI9626"/>
  <c r="AG9621"/>
  <c r="AH9621" s="1"/>
  <c r="AI9621"/>
  <c r="AG9620"/>
  <c r="AH9620" s="1"/>
  <c r="AI9619"/>
  <c r="AG9614"/>
  <c r="AH9614" s="1"/>
  <c r="AI9614"/>
  <c r="AI9611"/>
  <c r="AG9605"/>
  <c r="AH9605" s="1"/>
  <c r="AI9604"/>
  <c r="AG9602"/>
  <c r="AH9602" s="1"/>
  <c r="AI9602"/>
  <c r="AG9601"/>
  <c r="AH9601" s="1"/>
  <c r="AG9595"/>
  <c r="AH9595" s="1"/>
  <c r="AI9594"/>
  <c r="AG9584"/>
  <c r="AH9584" s="1"/>
  <c r="AG9577"/>
  <c r="AH9577" s="1"/>
  <c r="AI9577"/>
  <c r="AG9576"/>
  <c r="AH9576" s="1"/>
  <c r="AG9570"/>
  <c r="AH9570" s="1"/>
  <c r="AG9556"/>
  <c r="AH9556" s="1"/>
  <c r="AI9556"/>
  <c r="AG9551"/>
  <c r="AH9551" s="1"/>
  <c r="AI9551"/>
  <c r="AG9543"/>
  <c r="AH9543" s="1"/>
  <c r="AI9543"/>
  <c r="AG9542"/>
  <c r="AH9542" s="1"/>
  <c r="AG9535"/>
  <c r="AH9535" s="1"/>
  <c r="AI9535"/>
  <c r="AG9534"/>
  <c r="AH9534" s="1"/>
  <c r="AI9533"/>
  <c r="AG9528"/>
  <c r="AH9528" s="1"/>
  <c r="AI9528"/>
  <c r="AG9527"/>
  <c r="AH9527" s="1"/>
  <c r="AI9526"/>
  <c r="AG9521"/>
  <c r="AH9521" s="1"/>
  <c r="AI9521"/>
  <c r="AG9520"/>
  <c r="AH9520" s="1"/>
  <c r="AI9519"/>
  <c r="AG9513"/>
  <c r="AH9513" s="1"/>
  <c r="AG9511"/>
  <c r="AH9511" s="1"/>
  <c r="AI9511"/>
  <c r="AG9510"/>
  <c r="AH9510" s="1"/>
  <c r="AI9509"/>
  <c r="AG9503"/>
  <c r="AH9503" s="1"/>
  <c r="AI9503"/>
  <c r="AG9502"/>
  <c r="AH9502" s="1"/>
  <c r="AI9501"/>
  <c r="AG9495"/>
  <c r="AH9495" s="1"/>
  <c r="AI9495"/>
  <c r="AG9494"/>
  <c r="AH9494" s="1"/>
  <c r="AI9493"/>
  <c r="AG9487"/>
  <c r="AH9487" s="1"/>
  <c r="AI9487"/>
  <c r="AG9486"/>
  <c r="AH9486" s="1"/>
  <c r="AI9485"/>
  <c r="AG9477"/>
  <c r="AH9477" s="1"/>
  <c r="AI9477"/>
  <c r="AG9476"/>
  <c r="AH9476" s="1"/>
  <c r="AI9475"/>
  <c r="AI9473"/>
  <c r="AG9471"/>
  <c r="AH9471" s="1"/>
  <c r="AG9469"/>
  <c r="AH9469" s="1"/>
  <c r="AI9468"/>
  <c r="AG9463"/>
  <c r="AH9463" s="1"/>
  <c r="AI9463"/>
  <c r="AG9462"/>
  <c r="AH9462" s="1"/>
  <c r="AI9461"/>
  <c r="AI9459"/>
  <c r="AG9455"/>
  <c r="AH9455" s="1"/>
  <c r="AG9451"/>
  <c r="AH9451" s="1"/>
  <c r="AI9450"/>
  <c r="AG9445"/>
  <c r="AH9445" s="1"/>
  <c r="AI9445"/>
  <c r="AG9441"/>
  <c r="AH9441" s="1"/>
  <c r="AI9441"/>
  <c r="AI9440"/>
  <c r="AG9428"/>
  <c r="AH9428" s="1"/>
  <c r="AI9428"/>
  <c r="AG9422"/>
  <c r="AH9422" s="1"/>
  <c r="AI9422"/>
  <c r="AG9416"/>
  <c r="AH9416" s="1"/>
  <c r="AI9416"/>
  <c r="AG9414"/>
  <c r="AH9414" s="1"/>
  <c r="AI9414"/>
  <c r="AG9412"/>
  <c r="AH9412" s="1"/>
  <c r="AI9412"/>
  <c r="AG9410"/>
  <c r="AH9410" s="1"/>
  <c r="AI9410"/>
  <c r="AG9407"/>
  <c r="AH9407" s="1"/>
  <c r="AI9407"/>
  <c r="AG9406"/>
  <c r="AH9406" s="1"/>
  <c r="AI9406"/>
  <c r="AG9404"/>
  <c r="AH9404" s="1"/>
  <c r="AI9404"/>
  <c r="AG9401"/>
  <c r="AH9401" s="1"/>
  <c r="AI9401"/>
  <c r="AG9398"/>
  <c r="AH9398" s="1"/>
  <c r="AI9398"/>
  <c r="AG9396"/>
  <c r="AH9396" s="1"/>
  <c r="AI9396"/>
  <c r="AG9394"/>
  <c r="AH9394" s="1"/>
  <c r="AI9394"/>
  <c r="AG9392"/>
  <c r="AH9392" s="1"/>
  <c r="AI9392"/>
  <c r="AG9390"/>
  <c r="AH9390" s="1"/>
  <c r="AI9390"/>
  <c r="AG9388"/>
  <c r="AH9388" s="1"/>
  <c r="AI9388"/>
  <c r="AG9386"/>
  <c r="AH9386" s="1"/>
  <c r="AI9386"/>
  <c r="AG9384"/>
  <c r="AH9384" s="1"/>
  <c r="AI9384"/>
  <c r="AD9381"/>
  <c r="AG9381"/>
  <c r="AH9381" s="1"/>
  <c r="AD9377"/>
  <c r="AG9377"/>
  <c r="AH9377" s="1"/>
  <c r="AD9373"/>
  <c r="AG9373"/>
  <c r="AH9373" s="1"/>
  <c r="AD9371"/>
  <c r="AG9371"/>
  <c r="AH9371" s="1"/>
  <c r="AD9365"/>
  <c r="AG9365"/>
  <c r="AH9365" s="1"/>
  <c r="AD9362"/>
  <c r="AG9362"/>
  <c r="AH9362" s="1"/>
  <c r="AD9345"/>
  <c r="AI9345"/>
  <c r="AD9324"/>
  <c r="AG9324"/>
  <c r="AH9324" s="1"/>
  <c r="AD9317"/>
  <c r="AI9317"/>
  <c r="AD9313"/>
  <c r="AI9313"/>
  <c r="AD9309"/>
  <c r="AI9309"/>
  <c r="AD9305"/>
  <c r="AI9305"/>
  <c r="AG8600"/>
  <c r="AH8600" s="1"/>
  <c r="AI8600"/>
  <c r="AI8516"/>
  <c r="AD8416"/>
  <c r="AG8416"/>
  <c r="AH8416" s="1"/>
  <c r="AD8412"/>
  <c r="AG8412"/>
  <c r="AH8412" s="1"/>
  <c r="AD8408"/>
  <c r="AG8408"/>
  <c r="AH8408" s="1"/>
  <c r="AD8404"/>
  <c r="AG8404"/>
  <c r="AH8404" s="1"/>
  <c r="AD8399"/>
  <c r="AI8399"/>
  <c r="AD8391"/>
  <c r="AI8391"/>
  <c r="AI9383"/>
  <c r="AI9381"/>
  <c r="AI9379"/>
  <c r="AI9377"/>
  <c r="AI9375"/>
  <c r="AI9373"/>
  <c r="AI9371"/>
  <c r="AI9367"/>
  <c r="AI9365"/>
  <c r="AI9364"/>
  <c r="AI9362"/>
  <c r="AI9359"/>
  <c r="AG9358"/>
  <c r="AH9358" s="1"/>
  <c r="AG9352"/>
  <c r="AH9352" s="1"/>
  <c r="AG9346"/>
  <c r="AH9346" s="1"/>
  <c r="AG9339"/>
  <c r="AH9339" s="1"/>
  <c r="AG9336"/>
  <c r="AH9336" s="1"/>
  <c r="AI9324"/>
  <c r="AG9299"/>
  <c r="AH9299" s="1"/>
  <c r="AG9294"/>
  <c r="AH9294" s="1"/>
  <c r="AI9294"/>
  <c r="AG9293"/>
  <c r="AH9293" s="1"/>
  <c r="AI9292"/>
  <c r="AG9286"/>
  <c r="AH9286" s="1"/>
  <c r="AI9286"/>
  <c r="AG9285"/>
  <c r="AH9285" s="1"/>
  <c r="AI9284"/>
  <c r="AG9278"/>
  <c r="AH9278" s="1"/>
  <c r="AI9277"/>
  <c r="AG9271"/>
  <c r="AH9271" s="1"/>
  <c r="AI9271"/>
  <c r="AG9270"/>
  <c r="AH9270" s="1"/>
  <c r="AI9269"/>
  <c r="AG9263"/>
  <c r="AH9263" s="1"/>
  <c r="AI9263"/>
  <c r="AG9262"/>
  <c r="AH9262" s="1"/>
  <c r="AI9261"/>
  <c r="AI9255"/>
  <c r="AG9254"/>
  <c r="AH9254" s="1"/>
  <c r="AI9254"/>
  <c r="AI9253"/>
  <c r="AG9248"/>
  <c r="AH9248" s="1"/>
  <c r="AI9248"/>
  <c r="AG9247"/>
  <c r="AH9247" s="1"/>
  <c r="AI9246"/>
  <c r="AG9236"/>
  <c r="AH9236" s="1"/>
  <c r="AI9236"/>
  <c r="AG9235"/>
  <c r="AH9235" s="1"/>
  <c r="AI9234"/>
  <c r="AG9229"/>
  <c r="AH9229" s="1"/>
  <c r="AI9229"/>
  <c r="AG9228"/>
  <c r="AH9228" s="1"/>
  <c r="AI9227"/>
  <c r="AG9223"/>
  <c r="AH9223" s="1"/>
  <c r="AI9223"/>
  <c r="AG9222"/>
  <c r="AH9222" s="1"/>
  <c r="AI9221"/>
  <c r="AG9216"/>
  <c r="AH9216" s="1"/>
  <c r="AI9216"/>
  <c r="AG9215"/>
  <c r="AH9215" s="1"/>
  <c r="AG9207"/>
  <c r="AH9207" s="1"/>
  <c r="AI9207"/>
  <c r="AG9206"/>
  <c r="AH9206" s="1"/>
  <c r="AI9205"/>
  <c r="AG9198"/>
  <c r="AH9198" s="1"/>
  <c r="AI9198"/>
  <c r="AG9194"/>
  <c r="AH9194" s="1"/>
  <c r="AI9194"/>
  <c r="AG9188"/>
  <c r="AH9188" s="1"/>
  <c r="AG9182"/>
  <c r="AH9182" s="1"/>
  <c r="AI9182"/>
  <c r="AI9179"/>
  <c r="AG9166"/>
  <c r="AH9166" s="1"/>
  <c r="AI9166"/>
  <c r="AG9159"/>
  <c r="AH9159" s="1"/>
  <c r="AG9149"/>
  <c r="AH9149" s="1"/>
  <c r="AI9149"/>
  <c r="AG9148"/>
  <c r="AH9148" s="1"/>
  <c r="AI9147"/>
  <c r="AI9142"/>
  <c r="AI9140"/>
  <c r="AI9138"/>
  <c r="AI9136"/>
  <c r="AI9134"/>
  <c r="AI9132"/>
  <c r="AI9130"/>
  <c r="AI9128"/>
  <c r="AI9126"/>
  <c r="AI9124"/>
  <c r="AI9122"/>
  <c r="AI9120"/>
  <c r="AI9118"/>
  <c r="AI9116"/>
  <c r="AI9115"/>
  <c r="AI9113"/>
  <c r="AI9110"/>
  <c r="AI9108"/>
  <c r="AI9106"/>
  <c r="AI9105"/>
  <c r="AI9103"/>
  <c r="AI9101"/>
  <c r="AI9099"/>
  <c r="AI9097"/>
  <c r="AI9095"/>
  <c r="AI9093"/>
  <c r="AI9092"/>
  <c r="AI9090"/>
  <c r="AI9088"/>
  <c r="AI9086"/>
  <c r="AI9084"/>
  <c r="AI9083"/>
  <c r="AG9081"/>
  <c r="AH9081" s="1"/>
  <c r="AG9079"/>
  <c r="AH9079" s="1"/>
  <c r="AG9075"/>
  <c r="AH9075" s="1"/>
  <c r="AG9072"/>
  <c r="AH9072" s="1"/>
  <c r="AG9068"/>
  <c r="AH9068" s="1"/>
  <c r="AG9064"/>
  <c r="AH9064" s="1"/>
  <c r="AG9058"/>
  <c r="AH9058" s="1"/>
  <c r="AG9055"/>
  <c r="AH9055" s="1"/>
  <c r="AG9052"/>
  <c r="AH9052" s="1"/>
  <c r="AG9050"/>
  <c r="AH9050" s="1"/>
  <c r="AG9047"/>
  <c r="AH9047" s="1"/>
  <c r="AG9041"/>
  <c r="AH9041" s="1"/>
  <c r="AI9041"/>
  <c r="AI9038"/>
  <c r="AI9035"/>
  <c r="AG9034"/>
  <c r="AH9034" s="1"/>
  <c r="AI9034"/>
  <c r="AG9032"/>
  <c r="AH9032" s="1"/>
  <c r="AI9032"/>
  <c r="AG9029"/>
  <c r="AH9029" s="1"/>
  <c r="AI9029"/>
  <c r="AG9026"/>
  <c r="AH9026" s="1"/>
  <c r="AI9026"/>
  <c r="AG9023"/>
  <c r="AH9023" s="1"/>
  <c r="AI9023"/>
  <c r="AI9019"/>
  <c r="AI9017"/>
  <c r="AI9015"/>
  <c r="AI9013"/>
  <c r="AC9012"/>
  <c r="AG9012" s="1"/>
  <c r="AH9012" s="1"/>
  <c r="AI9009"/>
  <c r="AG9007"/>
  <c r="AH9007" s="1"/>
  <c r="AG9005"/>
  <c r="AH9005" s="1"/>
  <c r="AG8997"/>
  <c r="AH8997" s="1"/>
  <c r="AI8996"/>
  <c r="AG8990"/>
  <c r="AH8990" s="1"/>
  <c r="AG8989"/>
  <c r="AH8989" s="1"/>
  <c r="AG8983"/>
  <c r="AH8983" s="1"/>
  <c r="AG8971"/>
  <c r="AH8971" s="1"/>
  <c r="AI8971"/>
  <c r="AG8965"/>
  <c r="AH8965" s="1"/>
  <c r="AI8965"/>
  <c r="AI8964"/>
  <c r="AG8963"/>
  <c r="AH8963" s="1"/>
  <c r="AI8963"/>
  <c r="AG8962"/>
  <c r="AG8960"/>
  <c r="AI8954"/>
  <c r="AI8950"/>
  <c r="AG8942"/>
  <c r="AH8942" s="1"/>
  <c r="AI8942"/>
  <c r="AG8935"/>
  <c r="AH8935" s="1"/>
  <c r="AG8933"/>
  <c r="AG8932"/>
  <c r="AH8932" s="1"/>
  <c r="AG8931"/>
  <c r="AH8931" s="1"/>
  <c r="AG8930"/>
  <c r="AH8930" s="1"/>
  <c r="AG8929"/>
  <c r="AH8929" s="1"/>
  <c r="AG8928"/>
  <c r="AH8928" s="1"/>
  <c r="AG8927"/>
  <c r="AH8927" s="1"/>
  <c r="AG8910"/>
  <c r="AH8910" s="1"/>
  <c r="AI8910"/>
  <c r="AI8908"/>
  <c r="AG8907"/>
  <c r="AH8907" s="1"/>
  <c r="AI8907"/>
  <c r="AG8904"/>
  <c r="AH8904" s="1"/>
  <c r="AI8904"/>
  <c r="AI8902"/>
  <c r="AG8885"/>
  <c r="AH8885" s="1"/>
  <c r="AI8882"/>
  <c r="AI8880"/>
  <c r="AI8878"/>
  <c r="AG8874"/>
  <c r="AH8874" s="1"/>
  <c r="AG8871"/>
  <c r="AH8871" s="1"/>
  <c r="AG8866"/>
  <c r="AH8866" s="1"/>
  <c r="AI8866"/>
  <c r="AG8864"/>
  <c r="AH8864" s="1"/>
  <c r="AI8864"/>
  <c r="AG8862"/>
  <c r="AH8862" s="1"/>
  <c r="AI8862"/>
  <c r="AG8859"/>
  <c r="AH8859" s="1"/>
  <c r="AI8856"/>
  <c r="AG8836"/>
  <c r="AH8836" s="1"/>
  <c r="AI8835"/>
  <c r="AG8832"/>
  <c r="AH8832" s="1"/>
  <c r="AI8832"/>
  <c r="AI8831"/>
  <c r="AG8827"/>
  <c r="AH8827" s="1"/>
  <c r="AI8827"/>
  <c r="AG8826"/>
  <c r="AH8826" s="1"/>
  <c r="AG8822"/>
  <c r="AH8822" s="1"/>
  <c r="AI8822"/>
  <c r="AG8821"/>
  <c r="AH8821" s="1"/>
  <c r="AI8820"/>
  <c r="AG8816"/>
  <c r="AH8816" s="1"/>
  <c r="AI8816"/>
  <c r="AG8815"/>
  <c r="AH8815" s="1"/>
  <c r="AI8814"/>
  <c r="AG8808"/>
  <c r="AH8808" s="1"/>
  <c r="AI8808"/>
  <c r="AG8807"/>
  <c r="AH8807" s="1"/>
  <c r="AI8806"/>
  <c r="AG8802"/>
  <c r="AH8802" s="1"/>
  <c r="AI8801"/>
  <c r="AG8793"/>
  <c r="AH8793" s="1"/>
  <c r="AI8793"/>
  <c r="AG8792"/>
  <c r="AH8792" s="1"/>
  <c r="AG8787"/>
  <c r="AH8787" s="1"/>
  <c r="AI8787"/>
  <c r="AG8786"/>
  <c r="AH8786" s="1"/>
  <c r="AI8785"/>
  <c r="AG8784"/>
  <c r="AH8784" s="1"/>
  <c r="AI8784"/>
  <c r="AI8783"/>
  <c r="AG8778"/>
  <c r="AH8778" s="1"/>
  <c r="AI8778"/>
  <c r="AG8777"/>
  <c r="AH8777" s="1"/>
  <c r="AI8776"/>
  <c r="AG8771"/>
  <c r="AH8771" s="1"/>
  <c r="AI8771"/>
  <c r="AG8770"/>
  <c r="AH8770" s="1"/>
  <c r="AG8768"/>
  <c r="AH8768" s="1"/>
  <c r="AI8768"/>
  <c r="AG8765"/>
  <c r="AH8765" s="1"/>
  <c r="AI8764"/>
  <c r="AI8762"/>
  <c r="AG8755"/>
  <c r="AH8755" s="1"/>
  <c r="AG8754"/>
  <c r="AG8748"/>
  <c r="AH8748" s="1"/>
  <c r="AI8748"/>
  <c r="AG8747"/>
  <c r="AH8747" s="1"/>
  <c r="AI8746"/>
  <c r="AG8742"/>
  <c r="AH8742" s="1"/>
  <c r="AI8742"/>
  <c r="AG8741"/>
  <c r="AH8741" s="1"/>
  <c r="AI8741"/>
  <c r="AG8740"/>
  <c r="AH8740" s="1"/>
  <c r="AI8739"/>
  <c r="AG8731"/>
  <c r="AH8731" s="1"/>
  <c r="AI8730"/>
  <c r="AG8726"/>
  <c r="AH8726" s="1"/>
  <c r="AI8726"/>
  <c r="AG8725"/>
  <c r="AH8725" s="1"/>
  <c r="AI8722"/>
  <c r="AG8720"/>
  <c r="AH8720" s="1"/>
  <c r="AI8719"/>
  <c r="AG8708"/>
  <c r="AH8708" s="1"/>
  <c r="AI8707"/>
  <c r="AG8703"/>
  <c r="AH8703" s="1"/>
  <c r="AI8703"/>
  <c r="AG8702"/>
  <c r="AH8702" s="1"/>
  <c r="AI8701"/>
  <c r="AI8688"/>
  <c r="AG8682"/>
  <c r="AH8682" s="1"/>
  <c r="AI8682"/>
  <c r="AG8681"/>
  <c r="AH8681" s="1"/>
  <c r="AI8680"/>
  <c r="AG8674"/>
  <c r="AH8674" s="1"/>
  <c r="AI8674"/>
  <c r="AG8673"/>
  <c r="AH8673" s="1"/>
  <c r="AI8672"/>
  <c r="AI8667"/>
  <c r="AG8664"/>
  <c r="AH8664" s="1"/>
  <c r="AI8664"/>
  <c r="AG8659"/>
  <c r="AH8659" s="1"/>
  <c r="AI8657"/>
  <c r="AI8646"/>
  <c r="AG8642"/>
  <c r="AH8642" s="1"/>
  <c r="AI8642"/>
  <c r="AG8617"/>
  <c r="AH8617" s="1"/>
  <c r="AI8617"/>
  <c r="AG8608"/>
  <c r="AH8608" s="1"/>
  <c r="AI8608"/>
  <c r="AG8606"/>
  <c r="AH8606" s="1"/>
  <c r="AG8596"/>
  <c r="AH8596" s="1"/>
  <c r="AI8596"/>
  <c r="AG8583"/>
  <c r="AH8583" s="1"/>
  <c r="AI8583"/>
  <c r="AG8573"/>
  <c r="AH8573" s="1"/>
  <c r="AG8571"/>
  <c r="AG8569"/>
  <c r="AH8569" s="1"/>
  <c r="AI8569"/>
  <c r="AG8568"/>
  <c r="AH8568" s="1"/>
  <c r="AI8567"/>
  <c r="AG8559"/>
  <c r="AH8559" s="1"/>
  <c r="AI8559"/>
  <c r="AG8555"/>
  <c r="AH8555" s="1"/>
  <c r="AI8555"/>
  <c r="AG8552"/>
  <c r="AH8552" s="1"/>
  <c r="AI8552"/>
  <c r="AG8551"/>
  <c r="AH8551" s="1"/>
  <c r="AG8539"/>
  <c r="AH8539" s="1"/>
  <c r="AG8537"/>
  <c r="AH8537" s="1"/>
  <c r="AI8537"/>
  <c r="AG8536"/>
  <c r="AH8536" s="1"/>
  <c r="AI8520"/>
  <c r="AI8513"/>
  <c r="AH8512"/>
  <c r="AG8507"/>
  <c r="AH8507" s="1"/>
  <c r="AI8507"/>
  <c r="AG8501"/>
  <c r="AH8501" s="1"/>
  <c r="AG8490"/>
  <c r="AH8490" s="1"/>
  <c r="AI8490"/>
  <c r="AH8485"/>
  <c r="AG8484"/>
  <c r="AH8484" s="1"/>
  <c r="AG8478"/>
  <c r="AH8478" s="1"/>
  <c r="AG8474"/>
  <c r="AH8474" s="1"/>
  <c r="AG8470"/>
  <c r="AH8470" s="1"/>
  <c r="AG8466"/>
  <c r="AH8466" s="1"/>
  <c r="AG8462"/>
  <c r="AH8462" s="1"/>
  <c r="AG8458"/>
  <c r="AH8458" s="1"/>
  <c r="AG8456"/>
  <c r="AH8456" s="1"/>
  <c r="AG8452"/>
  <c r="AH8452" s="1"/>
  <c r="AG8448"/>
  <c r="AH8448" s="1"/>
  <c r="AG8444"/>
  <c r="AH8444" s="1"/>
  <c r="AG8439"/>
  <c r="AH8439" s="1"/>
  <c r="AG8436"/>
  <c r="AH8436" s="1"/>
  <c r="AG8432"/>
  <c r="AH8432" s="1"/>
  <c r="AG8427"/>
  <c r="AH8427" s="1"/>
  <c r="AI8427"/>
  <c r="AG8425"/>
  <c r="AH8425" s="1"/>
  <c r="AI8425"/>
  <c r="AG8424"/>
  <c r="AH8424" s="1"/>
  <c r="AI8424"/>
  <c r="AG8422"/>
  <c r="AH8422" s="1"/>
  <c r="AI8422"/>
  <c r="AG8420"/>
  <c r="AH8420" s="1"/>
  <c r="AI8420"/>
  <c r="AD8418"/>
  <c r="AG8418"/>
  <c r="AH8418" s="1"/>
  <c r="AD8414"/>
  <c r="AG8414"/>
  <c r="AH8414" s="1"/>
  <c r="AD8410"/>
  <c r="AG8410"/>
  <c r="AH8410" s="1"/>
  <c r="AD8406"/>
  <c r="AG8406"/>
  <c r="AH8406" s="1"/>
  <c r="AD8393"/>
  <c r="AI8393"/>
  <c r="AG8131"/>
  <c r="AH8131" s="1"/>
  <c r="AI8131"/>
  <c r="AI8128"/>
  <c r="AI8125"/>
  <c r="AI8121"/>
  <c r="AH8118"/>
  <c r="AH8110"/>
  <c r="AI8094"/>
  <c r="AI8092"/>
  <c r="AI8090"/>
  <c r="AD12644"/>
  <c r="AG12644"/>
  <c r="AH12644" s="1"/>
  <c r="AD12637"/>
  <c r="AG12637"/>
  <c r="AH12637" s="1"/>
  <c r="AG12629"/>
  <c r="AH12629" s="1"/>
  <c r="AI12629"/>
  <c r="AI8418"/>
  <c r="AI8416"/>
  <c r="AI8414"/>
  <c r="AI8412"/>
  <c r="AI8410"/>
  <c r="AI8408"/>
  <c r="AI8406"/>
  <c r="AI8404"/>
  <c r="AG8389"/>
  <c r="AH8389" s="1"/>
  <c r="AG8385"/>
  <c r="AH8385" s="1"/>
  <c r="AG8381"/>
  <c r="AH8381" s="1"/>
  <c r="AG8378"/>
  <c r="AH8378" s="1"/>
  <c r="AI8378"/>
  <c r="AC8372"/>
  <c r="AG8372" s="1"/>
  <c r="AH8372" s="1"/>
  <c r="AG8362"/>
  <c r="AH8362" s="1"/>
  <c r="AI8362"/>
  <c r="AG8351"/>
  <c r="AH8351" s="1"/>
  <c r="AG8348"/>
  <c r="AH8348" s="1"/>
  <c r="AI8348"/>
  <c r="AG8346"/>
  <c r="AH8346" s="1"/>
  <c r="AI8346"/>
  <c r="AG8345"/>
  <c r="AH8345" s="1"/>
  <c r="AI8345"/>
  <c r="AG8343"/>
  <c r="AH8343" s="1"/>
  <c r="AI8343"/>
  <c r="AG8334"/>
  <c r="AH8334" s="1"/>
  <c r="AG8325"/>
  <c r="AH8325" s="1"/>
  <c r="AI8325"/>
  <c r="AI8319"/>
  <c r="AH8318"/>
  <c r="AI8317"/>
  <c r="AG8314"/>
  <c r="AH8314" s="1"/>
  <c r="AI8314"/>
  <c r="AG8313"/>
  <c r="AH8313" s="1"/>
  <c r="AG8311"/>
  <c r="AH8311" s="1"/>
  <c r="AG8306"/>
  <c r="AH8306" s="1"/>
  <c r="AI8305"/>
  <c r="AG8300"/>
  <c r="AH8300" s="1"/>
  <c r="AI8300"/>
  <c r="AG8298"/>
  <c r="AH8298" s="1"/>
  <c r="AG8297"/>
  <c r="AG8296"/>
  <c r="AH8296" s="1"/>
  <c r="AG8291"/>
  <c r="AH8291" s="1"/>
  <c r="AI8291"/>
  <c r="AG8290"/>
  <c r="AH8290" s="1"/>
  <c r="AG8287"/>
  <c r="AH8287" s="1"/>
  <c r="AI8287"/>
  <c r="AG8286"/>
  <c r="AH8286" s="1"/>
  <c r="AI8285"/>
  <c r="AI8276"/>
  <c r="AG8270"/>
  <c r="AH8270" s="1"/>
  <c r="AI8269"/>
  <c r="AG8263"/>
  <c r="AH8263" s="1"/>
  <c r="AI8263"/>
  <c r="AG8259"/>
  <c r="AH8259" s="1"/>
  <c r="AI8259"/>
  <c r="AG8257"/>
  <c r="AH8257" s="1"/>
  <c r="AI8256"/>
  <c r="AG8252"/>
  <c r="AH8252" s="1"/>
  <c r="AI8252"/>
  <c r="AG8251"/>
  <c r="AH8251" s="1"/>
  <c r="AG8249"/>
  <c r="AH8249" s="1"/>
  <c r="AI8248"/>
  <c r="AG8242"/>
  <c r="AH8242" s="1"/>
  <c r="AI8241"/>
  <c r="AI8223"/>
  <c r="AG8214"/>
  <c r="AH8214" s="1"/>
  <c r="AI8214"/>
  <c r="AG8213"/>
  <c r="AH8213" s="1"/>
  <c r="AI8209"/>
  <c r="AI8207"/>
  <c r="AI8205"/>
  <c r="AI8203"/>
  <c r="AI8200"/>
  <c r="AI8198"/>
  <c r="AI8196"/>
  <c r="AI8194"/>
  <c r="AI8191"/>
  <c r="AG8185"/>
  <c r="AH8185" s="1"/>
  <c r="AG8184"/>
  <c r="AH8184" s="1"/>
  <c r="AG8181"/>
  <c r="AH8181" s="1"/>
  <c r="AI8180"/>
  <c r="AG8175"/>
  <c r="AH8175" s="1"/>
  <c r="AI8175"/>
  <c r="AG8173"/>
  <c r="AH8173" s="1"/>
  <c r="AI8173"/>
  <c r="AG8171"/>
  <c r="AH8171" s="1"/>
  <c r="AI8171"/>
  <c r="AI8165"/>
  <c r="AI8161"/>
  <c r="AG8156"/>
  <c r="AH8156" s="1"/>
  <c r="AG8152"/>
  <c r="AH8152" s="1"/>
  <c r="AG8148"/>
  <c r="AH8148" s="1"/>
  <c r="AG8137"/>
  <c r="AH8137" s="1"/>
  <c r="AI8076"/>
  <c r="AG8023"/>
  <c r="AG8021"/>
  <c r="AG8019"/>
  <c r="AG8017"/>
  <c r="AI8015"/>
  <c r="AG8012"/>
  <c r="AH8012" s="1"/>
  <c r="AI8012"/>
  <c r="AG8011"/>
  <c r="AH8011" s="1"/>
  <c r="AI8008"/>
  <c r="AG8006"/>
  <c r="AH8006" s="1"/>
  <c r="AG8000"/>
  <c r="AI7990"/>
  <c r="AI7989"/>
  <c r="AG7987"/>
  <c r="AH7987" s="1"/>
  <c r="AG7986"/>
  <c r="AH7986" s="1"/>
  <c r="AI7985"/>
  <c r="AG7982"/>
  <c r="AH7982" s="1"/>
  <c r="AI7981"/>
  <c r="AI7979"/>
  <c r="AI7978"/>
  <c r="AG7977"/>
  <c r="AH7977" s="1"/>
  <c r="AI7976"/>
  <c r="AG7969"/>
  <c r="AH7969" s="1"/>
  <c r="AG7968"/>
  <c r="AH7968" s="1"/>
  <c r="AI7967"/>
  <c r="AG7963"/>
  <c r="AH7963" s="1"/>
  <c r="AG7962"/>
  <c r="AH7962" s="1"/>
  <c r="AG7961"/>
  <c r="AH7961" s="1"/>
  <c r="AI7961"/>
  <c r="AG7955"/>
  <c r="AH7955" s="1"/>
  <c r="AI7955"/>
  <c r="AG7954"/>
  <c r="AH7954" s="1"/>
  <c r="AI7953"/>
  <c r="AG7947"/>
  <c r="AH7947" s="1"/>
  <c r="AI7947"/>
  <c r="AG7946"/>
  <c r="AH7946" s="1"/>
  <c r="AI7945"/>
  <c r="AG7939"/>
  <c r="AH7939" s="1"/>
  <c r="AI7939"/>
  <c r="AG7938"/>
  <c r="AH7938" s="1"/>
  <c r="AI7938"/>
  <c r="AG7933"/>
  <c r="AH7933" s="1"/>
  <c r="AI7933"/>
  <c r="AG7932"/>
  <c r="AH7932" s="1"/>
  <c r="AI7930"/>
  <c r="AG7921"/>
  <c r="AH7921" s="1"/>
  <c r="AI7920"/>
  <c r="AH7918"/>
  <c r="AI7916"/>
  <c r="AG7915"/>
  <c r="AH7915" s="1"/>
  <c r="AI7914"/>
  <c r="AH7912"/>
  <c r="AG12652"/>
  <c r="AH12652" s="1"/>
  <c r="AG12650"/>
  <c r="AH12650" s="1"/>
  <c r="AD12649"/>
  <c r="AD12647"/>
  <c r="AG12647"/>
  <c r="AH12647" s="1"/>
  <c r="AI12644"/>
  <c r="AD12640"/>
  <c r="AG12640"/>
  <c r="AH12640" s="1"/>
  <c r="AI12637"/>
  <c r="AD12630"/>
  <c r="AG12630"/>
  <c r="AH12630" s="1"/>
  <c r="AD12628"/>
  <c r="AG12628"/>
  <c r="AH12628" s="1"/>
  <c r="AG12643"/>
  <c r="AH12643" s="1"/>
  <c r="AG12639"/>
  <c r="AH12639" s="1"/>
  <c r="AD12633"/>
  <c r="AG12627"/>
  <c r="AH12627" s="1"/>
  <c r="AG12625"/>
  <c r="AH12625" s="1"/>
  <c r="AG12623"/>
  <c r="AH12623" s="1"/>
  <c r="AI12622"/>
  <c r="AG12619"/>
  <c r="AH12619" s="1"/>
  <c r="AI12618"/>
  <c r="AG12617"/>
  <c r="AH12617" s="1"/>
  <c r="AG12614"/>
  <c r="AH12614" s="1"/>
  <c r="AG12613"/>
  <c r="AH12613" s="1"/>
  <c r="AG12610"/>
  <c r="AH12610" s="1"/>
  <c r="AG12609"/>
  <c r="AH12609" s="1"/>
  <c r="AG12606"/>
  <c r="AH12606" s="1"/>
  <c r="AG12603"/>
  <c r="AH12603" s="1"/>
  <c r="AI12602"/>
  <c r="AG12596"/>
  <c r="AH12596" s="1"/>
  <c r="AG12593"/>
  <c r="AH12593" s="1"/>
  <c r="AG12591"/>
  <c r="AH12591" s="1"/>
  <c r="AG12588"/>
  <c r="AH12588" s="1"/>
  <c r="AG12587"/>
  <c r="AH12587" s="1"/>
  <c r="AG12581"/>
  <c r="AH12581" s="1"/>
  <c r="AG12578"/>
  <c r="AH12578" s="1"/>
  <c r="AG12573"/>
  <c r="AH12573" s="1"/>
  <c r="AG12572"/>
  <c r="AH12572" s="1"/>
  <c r="AG12569"/>
  <c r="AH12569" s="1"/>
  <c r="AG12568"/>
  <c r="AH12568" s="1"/>
  <c r="AG12564"/>
  <c r="AH12564" s="1"/>
  <c r="AG12562"/>
  <c r="AH12562" s="1"/>
  <c r="AG12561"/>
  <c r="AH12561" s="1"/>
  <c r="AG12557"/>
  <c r="AH12557" s="1"/>
  <c r="AG12556"/>
  <c r="AH12556" s="1"/>
  <c r="AG12554"/>
  <c r="AH12554" s="1"/>
  <c r="AG12552"/>
  <c r="AH12552" s="1"/>
  <c r="AG12551"/>
  <c r="AH12551" s="1"/>
  <c r="AG12547"/>
  <c r="AH12547" s="1"/>
  <c r="AG12546"/>
  <c r="AH12546" s="1"/>
  <c r="AG12543"/>
  <c r="AH12543" s="1"/>
  <c r="AG12542"/>
  <c r="AH12542" s="1"/>
  <c r="AG12537"/>
  <c r="AH12537" s="1"/>
  <c r="AG12536"/>
  <c r="AH12536" s="1"/>
  <c r="AG12534"/>
  <c r="AG12531"/>
  <c r="AH12531" s="1"/>
  <c r="AG12530"/>
  <c r="AH12530" s="1"/>
  <c r="AG12527"/>
  <c r="AH12527" s="1"/>
  <c r="AG12526"/>
  <c r="AH12526" s="1"/>
  <c r="AD12525"/>
  <c r="AG12523"/>
  <c r="AH12523" s="1"/>
  <c r="AG12520"/>
  <c r="AH12520" s="1"/>
  <c r="AG12519"/>
  <c r="AH12519" s="1"/>
  <c r="AD12517"/>
  <c r="AD12516"/>
  <c r="AD12515"/>
  <c r="AD12514"/>
  <c r="AD12513"/>
  <c r="AD12512"/>
  <c r="AG12508"/>
  <c r="AH12508" s="1"/>
  <c r="AG12506"/>
  <c r="AH12506" s="1"/>
  <c r="AG12505"/>
  <c r="AH12505" s="1"/>
  <c r="AG12504"/>
  <c r="AH12504" s="1"/>
  <c r="AG12503"/>
  <c r="AH12503" s="1"/>
  <c r="AG12502"/>
  <c r="AH12502" s="1"/>
  <c r="AG12501"/>
  <c r="AH12501" s="1"/>
  <c r="AG12500"/>
  <c r="AH12500" s="1"/>
  <c r="AG12499"/>
  <c r="AH12499" s="1"/>
  <c r="AG12498"/>
  <c r="AH12498" s="1"/>
  <c r="AG12496"/>
  <c r="AH12496" s="1"/>
  <c r="AG12493"/>
  <c r="AH12493" s="1"/>
  <c r="AD12488"/>
  <c r="AG12488"/>
  <c r="AH12488" s="1"/>
  <c r="AG12487"/>
  <c r="AH12487" s="1"/>
  <c r="AG12485"/>
  <c r="AH12485" s="1"/>
  <c r="AG12484"/>
  <c r="AH12484" s="1"/>
  <c r="AG12480"/>
  <c r="AH12480" s="1"/>
  <c r="AG12478"/>
  <c r="AH12478" s="1"/>
  <c r="AG12477"/>
  <c r="AH12477" s="1"/>
  <c r="AG12473"/>
  <c r="AH12473" s="1"/>
  <c r="AG12472"/>
  <c r="AH12472" s="1"/>
  <c r="AG12468"/>
  <c r="AH12468" s="1"/>
  <c r="AG12467"/>
  <c r="AH12467" s="1"/>
  <c r="AG12464"/>
  <c r="AH12464" s="1"/>
  <c r="AG12463"/>
  <c r="AG12462"/>
  <c r="AG12459"/>
  <c r="AH12459" s="1"/>
  <c r="AG12458"/>
  <c r="AH12458" s="1"/>
  <c r="AG12455"/>
  <c r="AH12455" s="1"/>
  <c r="AG12454"/>
  <c r="AH12454" s="1"/>
  <c r="AG12453"/>
  <c r="AH12453" s="1"/>
  <c r="AG12452"/>
  <c r="AH12452" s="1"/>
  <c r="AG12449"/>
  <c r="AH12449" s="1"/>
  <c r="AG12448"/>
  <c r="AH12448" s="1"/>
  <c r="AG12445"/>
  <c r="AH12445" s="1"/>
  <c r="AG12444"/>
  <c r="AH12444" s="1"/>
  <c r="AG12441"/>
  <c r="AH12441" s="1"/>
  <c r="AG12440"/>
  <c r="AH12440" s="1"/>
  <c r="AG12438"/>
  <c r="AH12438" s="1"/>
  <c r="AG12437"/>
  <c r="AH12437" s="1"/>
  <c r="AG12434"/>
  <c r="AH12434" s="1"/>
  <c r="AG12433"/>
  <c r="AH12433" s="1"/>
  <c r="AG12430"/>
  <c r="AH12430" s="1"/>
  <c r="AG12429"/>
  <c r="AH12429" s="1"/>
  <c r="AG12426"/>
  <c r="AH12426" s="1"/>
  <c r="AI12425"/>
  <c r="AG12425"/>
  <c r="AH12425" s="1"/>
  <c r="AG12424"/>
  <c r="AH12424" s="1"/>
  <c r="AI12424"/>
  <c r="AG12422"/>
  <c r="AH12422" s="1"/>
  <c r="AI12422"/>
  <c r="AG12420"/>
  <c r="AH12420" s="1"/>
  <c r="AI12420"/>
  <c r="AG12418"/>
  <c r="AH12418" s="1"/>
  <c r="AI12418"/>
  <c r="AG12416"/>
  <c r="AH12416" s="1"/>
  <c r="AI12416"/>
  <c r="AG12414"/>
  <c r="AH12414" s="1"/>
  <c r="AI12414"/>
  <c r="AG12413"/>
  <c r="AH12413" s="1"/>
  <c r="AI12413"/>
  <c r="AG12411"/>
  <c r="AH12411" s="1"/>
  <c r="AI12411"/>
  <c r="AG12408"/>
  <c r="AH12408" s="1"/>
  <c r="AI12408"/>
  <c r="AG12398"/>
  <c r="AH12398" s="1"/>
  <c r="AG12397"/>
  <c r="AH12397" s="1"/>
  <c r="AG12394"/>
  <c r="AH12394" s="1"/>
  <c r="AG12393"/>
  <c r="AH12393" s="1"/>
  <c r="AG12390"/>
  <c r="AH12390" s="1"/>
  <c r="AG12389"/>
  <c r="AH12389" s="1"/>
  <c r="AG12386"/>
  <c r="AH12386" s="1"/>
  <c r="AG12383"/>
  <c r="AH12383" s="1"/>
  <c r="AG12380"/>
  <c r="AH12380" s="1"/>
  <c r="AG12379"/>
  <c r="AH12379" s="1"/>
  <c r="AG12376"/>
  <c r="AH12376" s="1"/>
  <c r="AG12373"/>
  <c r="AH12373" s="1"/>
  <c r="AG12372"/>
  <c r="AH12372" s="1"/>
  <c r="AG12369"/>
  <c r="AH12369" s="1"/>
  <c r="AG12368"/>
  <c r="AH12368" s="1"/>
  <c r="AG12362"/>
  <c r="AH12362" s="1"/>
  <c r="AG12361"/>
  <c r="AH12361" s="1"/>
  <c r="AG12359"/>
  <c r="AH12359" s="1"/>
  <c r="AG12358"/>
  <c r="AH12358" s="1"/>
  <c r="AG12355"/>
  <c r="AH12355" s="1"/>
  <c r="AG12352"/>
  <c r="AH12352" s="1"/>
  <c r="AG12349"/>
  <c r="AH12349" s="1"/>
  <c r="AG12348"/>
  <c r="AH12348" s="1"/>
  <c r="AG12344"/>
  <c r="AH12344" s="1"/>
  <c r="AG12343"/>
  <c r="AH12343" s="1"/>
  <c r="AG12340"/>
  <c r="AH12340" s="1"/>
  <c r="AG12339"/>
  <c r="AH12339" s="1"/>
  <c r="AG12336"/>
  <c r="AH12336" s="1"/>
  <c r="AG12335"/>
  <c r="AH12335" s="1"/>
  <c r="AG12333"/>
  <c r="AH12333" s="1"/>
  <c r="AG12327"/>
  <c r="AH12327" s="1"/>
  <c r="AG12326"/>
  <c r="AH12326" s="1"/>
  <c r="AG12323"/>
  <c r="AH12323" s="1"/>
  <c r="AG12322"/>
  <c r="AH12322" s="1"/>
  <c r="AG12319"/>
  <c r="AH12319" s="1"/>
  <c r="AG12315"/>
  <c r="AH12315" s="1"/>
  <c r="AG12314"/>
  <c r="AH12314" s="1"/>
  <c r="AG12311"/>
  <c r="AH12311" s="1"/>
  <c r="AG12310"/>
  <c r="AH12310" s="1"/>
  <c r="AG12308"/>
  <c r="AH12308" s="1"/>
  <c r="AG12307"/>
  <c r="AH12307" s="1"/>
  <c r="AG12305"/>
  <c r="AH12305" s="1"/>
  <c r="AG12304"/>
  <c r="AH12304" s="1"/>
  <c r="AG12301"/>
  <c r="AH12301" s="1"/>
  <c r="AG12300"/>
  <c r="AH12300" s="1"/>
  <c r="AG12299"/>
  <c r="AG12296"/>
  <c r="AH12296" s="1"/>
  <c r="AG12295"/>
  <c r="AH12295" s="1"/>
  <c r="AG12292"/>
  <c r="AH12292" s="1"/>
  <c r="AG12291"/>
  <c r="AG12290"/>
  <c r="AG12289"/>
  <c r="AG12288"/>
  <c r="AG12287"/>
  <c r="AG12286"/>
  <c r="AG12285"/>
  <c r="AG12284"/>
  <c r="AG12281"/>
  <c r="AH12281" s="1"/>
  <c r="AG12280"/>
  <c r="AH12280" s="1"/>
  <c r="AG12277"/>
  <c r="AH12277" s="1"/>
  <c r="AG12276"/>
  <c r="AH12276" s="1"/>
  <c r="AG12268"/>
  <c r="AH12268" s="1"/>
  <c r="AG12267"/>
  <c r="AH12267" s="1"/>
  <c r="AG12264"/>
  <c r="AH12264" s="1"/>
  <c r="AG12263"/>
  <c r="AH12263" s="1"/>
  <c r="AG12260"/>
  <c r="AH12260" s="1"/>
  <c r="AG12259"/>
  <c r="AH12259" s="1"/>
  <c r="AG12257"/>
  <c r="AH12257" s="1"/>
  <c r="AG12256"/>
  <c r="AH12256" s="1"/>
  <c r="AG12255"/>
  <c r="AI12241"/>
  <c r="AG12238"/>
  <c r="AH12238" s="1"/>
  <c r="AG12234"/>
  <c r="AH12234" s="1"/>
  <c r="AG12233"/>
  <c r="AH12233" s="1"/>
  <c r="AG12228"/>
  <c r="AH12228" s="1"/>
  <c r="AG12227"/>
  <c r="AH12227" s="1"/>
  <c r="AG12226"/>
  <c r="AH12226" s="1"/>
  <c r="AG12223"/>
  <c r="AH12223" s="1"/>
  <c r="AG12222"/>
  <c r="AH12222" s="1"/>
  <c r="AG12218"/>
  <c r="AH12218" s="1"/>
  <c r="AG12217"/>
  <c r="AH12217" s="1"/>
  <c r="AG12211"/>
  <c r="AH12211" s="1"/>
  <c r="AG12210"/>
  <c r="AH12210" s="1"/>
  <c r="AG12208"/>
  <c r="AH12208" s="1"/>
  <c r="AD12208"/>
  <c r="AG12207"/>
  <c r="AG12197"/>
  <c r="AH12197" s="1"/>
  <c r="AG12191"/>
  <c r="AH12191" s="1"/>
  <c r="AG12190"/>
  <c r="AH12190" s="1"/>
  <c r="AG12188"/>
  <c r="AH12188" s="1"/>
  <c r="AD12188"/>
  <c r="AG12185"/>
  <c r="AH12185" s="1"/>
  <c r="AD12185"/>
  <c r="AG12182"/>
  <c r="AH12182" s="1"/>
  <c r="AG12181"/>
  <c r="AH12181" s="1"/>
  <c r="AG12177"/>
  <c r="AH12177" s="1"/>
  <c r="AG12175"/>
  <c r="AH12175" s="1"/>
  <c r="AD12175"/>
  <c r="AD12164"/>
  <c r="AG12164"/>
  <c r="AH12164" s="1"/>
  <c r="AG12169"/>
  <c r="AH12169" s="1"/>
  <c r="AG12168"/>
  <c r="AH12168" s="1"/>
  <c r="AG12165"/>
  <c r="AH12165" s="1"/>
  <c r="AI12164"/>
  <c r="AH12081"/>
  <c r="AG12077"/>
  <c r="AH12077" s="1"/>
  <c r="AG12076"/>
  <c r="AH12076" s="1"/>
  <c r="AG12072"/>
  <c r="AH12072" s="1"/>
  <c r="AG12070"/>
  <c r="AH12070" s="1"/>
  <c r="AG12068"/>
  <c r="AH12068" s="1"/>
  <c r="AH12066"/>
  <c r="AG12059"/>
  <c r="AH12059" s="1"/>
  <c r="AG12055"/>
  <c r="AH12055" s="1"/>
  <c r="AG12052"/>
  <c r="AH12052" s="1"/>
  <c r="AG12051"/>
  <c r="AH12051" s="1"/>
  <c r="AG12047"/>
  <c r="AH12047" s="1"/>
  <c r="AG12046"/>
  <c r="AH12046" s="1"/>
  <c r="AG12043"/>
  <c r="AH12043" s="1"/>
  <c r="AG12042"/>
  <c r="AH12042" s="1"/>
  <c r="AG12148"/>
  <c r="AH12148" s="1"/>
  <c r="AG12146"/>
  <c r="AH12146" s="1"/>
  <c r="AG12145"/>
  <c r="AH12145" s="1"/>
  <c r="AG12144"/>
  <c r="AH12144" s="1"/>
  <c r="AG12139"/>
  <c r="AH12139" s="1"/>
  <c r="AG12138"/>
  <c r="AH12138" s="1"/>
  <c r="AG12133"/>
  <c r="AH12133" s="1"/>
  <c r="AG12130"/>
  <c r="AH12130" s="1"/>
  <c r="AG12129"/>
  <c r="AH12129" s="1"/>
  <c r="AG12127"/>
  <c r="AH12127" s="1"/>
  <c r="AG12126"/>
  <c r="AH12126" s="1"/>
  <c r="AG12119"/>
  <c r="AH12119" s="1"/>
  <c r="AG12118"/>
  <c r="AH12118" s="1"/>
  <c r="AG12117"/>
  <c r="AH12117" s="1"/>
  <c r="AG12116"/>
  <c r="AH12116" s="1"/>
  <c r="AG12115"/>
  <c r="AH12115" s="1"/>
  <c r="AG12114"/>
  <c r="AH12114" s="1"/>
  <c r="AG12113"/>
  <c r="AH12113" s="1"/>
  <c r="AG12112"/>
  <c r="AH12112" s="1"/>
  <c r="AG12111"/>
  <c r="AH12111" s="1"/>
  <c r="AG12110"/>
  <c r="AH12110" s="1"/>
  <c r="AG12109"/>
  <c r="AH12109" s="1"/>
  <c r="AI12106"/>
  <c r="AG12103"/>
  <c r="AH12103" s="1"/>
  <c r="AI12097"/>
  <c r="AG12094"/>
  <c r="AH12094" s="1"/>
  <c r="AI12093"/>
  <c r="AG12091"/>
  <c r="AH12091" s="1"/>
  <c r="AG12088"/>
  <c r="AH12088" s="1"/>
  <c r="AH12083"/>
  <c r="AI3603"/>
  <c r="AG3596"/>
  <c r="AH3596" s="1"/>
  <c r="AG3594"/>
  <c r="AH3594" s="1"/>
  <c r="AI3594"/>
  <c r="AI3593"/>
  <c r="AG3587"/>
  <c r="AH3587" s="1"/>
  <c r="AI3587"/>
  <c r="AG3583"/>
  <c r="AH3583" s="1"/>
  <c r="AI3583"/>
  <c r="AG3558"/>
  <c r="AG3555"/>
  <c r="AH3555" s="1"/>
  <c r="AI3555"/>
  <c r="AG3547"/>
  <c r="AH3547" s="1"/>
  <c r="AI3547"/>
  <c r="AG3546"/>
  <c r="AH3546" s="1"/>
  <c r="AI3545"/>
  <c r="AG3539"/>
  <c r="AH3539" s="1"/>
  <c r="AI3539"/>
  <c r="AI3457"/>
  <c r="AG3440"/>
  <c r="AH3440" s="1"/>
  <c r="AI3440"/>
  <c r="AG3435"/>
  <c r="AH3435" s="1"/>
  <c r="AI3435"/>
  <c r="AG3422"/>
  <c r="AH3422" s="1"/>
  <c r="AI3422"/>
  <c r="AG3412"/>
  <c r="AH3412" s="1"/>
  <c r="AI3412"/>
  <c r="AG3411"/>
  <c r="AH3411" s="1"/>
  <c r="AI3410"/>
  <c r="AG3389"/>
  <c r="AH3389" s="1"/>
  <c r="AI3389"/>
  <c r="AG3388"/>
  <c r="AH3388" s="1"/>
  <c r="AI3387"/>
  <c r="AG3359"/>
  <c r="AH3359" s="1"/>
  <c r="AI3359"/>
  <c r="AG3358"/>
  <c r="AH3358" s="1"/>
  <c r="AG3331"/>
  <c r="AG3325"/>
  <c r="AG3316"/>
  <c r="AH3316" s="1"/>
  <c r="AI3312"/>
  <c r="AG3301"/>
  <c r="AH3301" s="1"/>
  <c r="AI3301"/>
  <c r="AG3300"/>
  <c r="AH3300" s="1"/>
  <c r="AI3299"/>
  <c r="AG3288"/>
  <c r="AH3288" s="1"/>
  <c r="AI3288"/>
  <c r="AI3287"/>
  <c r="AG3271"/>
  <c r="AH3271" s="1"/>
  <c r="AI3271"/>
  <c r="AG3270"/>
  <c r="AH3270" s="1"/>
  <c r="AI3268"/>
  <c r="AG3247"/>
  <c r="AI3244"/>
  <c r="AI3213"/>
  <c r="AG3181"/>
  <c r="AI3178"/>
  <c r="AG3174"/>
  <c r="AH3174" s="1"/>
  <c r="AG3158"/>
  <c r="AH3158" s="1"/>
  <c r="AG3146"/>
  <c r="AH3146" s="1"/>
  <c r="AI3146"/>
  <c r="AI3142"/>
  <c r="AG3134"/>
  <c r="AH3134" s="1"/>
  <c r="AI3132"/>
  <c r="AI3121"/>
  <c r="AG3118"/>
  <c r="AH3118" s="1"/>
  <c r="AI3088"/>
  <c r="AI3077"/>
  <c r="AG3075"/>
  <c r="AH3075" s="1"/>
  <c r="AI3075"/>
  <c r="AG3074"/>
  <c r="AH3074" s="1"/>
  <c r="AI3073"/>
  <c r="AG3066"/>
  <c r="AH3066" s="1"/>
  <c r="AG3065"/>
  <c r="AH3065" s="1"/>
  <c r="AI3064"/>
  <c r="AG3055"/>
  <c r="AH3055" s="1"/>
  <c r="AI3055"/>
  <c r="AI3051"/>
  <c r="AI3030"/>
  <c r="AI3021"/>
  <c r="AG3019"/>
  <c r="AH3019" s="1"/>
  <c r="AI3019"/>
  <c r="AG3018"/>
  <c r="AH3018" s="1"/>
  <c r="AI3017"/>
  <c r="AI3010"/>
  <c r="AH3008"/>
  <c r="AI3006"/>
  <c r="AH3001"/>
  <c r="AI2999"/>
  <c r="AG2997"/>
  <c r="AH2997" s="1"/>
  <c r="AI2997"/>
  <c r="AG2996"/>
  <c r="AH2996" s="1"/>
  <c r="AI2995"/>
  <c r="AG2988"/>
  <c r="AH2988" s="1"/>
  <c r="AI2987"/>
  <c r="AG2986"/>
  <c r="AH2986" s="1"/>
  <c r="AI2985"/>
  <c r="AG2922"/>
  <c r="AH2922" s="1"/>
  <c r="AI2914"/>
  <c r="AG2913"/>
  <c r="AH2913" s="1"/>
  <c r="AI2913"/>
  <c r="AG2912"/>
  <c r="AH2912" s="1"/>
  <c r="AI2911"/>
  <c r="AI2903"/>
  <c r="AG2897"/>
  <c r="AH2897" s="1"/>
  <c r="AI2897"/>
  <c r="AI2887"/>
  <c r="AG2885"/>
  <c r="AH2885" s="1"/>
  <c r="AI2885"/>
  <c r="AG2884"/>
  <c r="AH2884" s="1"/>
  <c r="AI2883"/>
  <c r="AG2870"/>
  <c r="AH2870" s="1"/>
  <c r="AI2870"/>
  <c r="AG2869"/>
  <c r="AH2869" s="1"/>
  <c r="AI2868"/>
  <c r="AG2842"/>
  <c r="AH2842" s="1"/>
  <c r="AI2842"/>
  <c r="AI2841"/>
  <c r="AI2799"/>
  <c r="AG2788"/>
  <c r="AH2788" s="1"/>
  <c r="AI2788"/>
  <c r="AG2787"/>
  <c r="AH2787" s="1"/>
  <c r="AI2785"/>
  <c r="AG2770"/>
  <c r="AH2770" s="1"/>
  <c r="AI2770"/>
  <c r="AG2769"/>
  <c r="AH2769" s="1"/>
  <c r="AI2768"/>
  <c r="AG2739"/>
  <c r="AH2739" s="1"/>
  <c r="AI2739"/>
  <c r="AG2738"/>
  <c r="AH2738" s="1"/>
  <c r="AI2736"/>
  <c r="AG2729"/>
  <c r="AH2729" s="1"/>
  <c r="AI2729"/>
  <c r="AG2721"/>
  <c r="AH2721" s="1"/>
  <c r="AI2721"/>
  <c r="AG2720"/>
  <c r="AH2720" s="1"/>
  <c r="AI2719"/>
  <c r="AG2707"/>
  <c r="AH2707" s="1"/>
  <c r="AI2706"/>
  <c r="AG2700"/>
  <c r="AH2700" s="1"/>
  <c r="AI2700"/>
  <c r="AG2697"/>
  <c r="AH2697" s="1"/>
  <c r="AI2697"/>
  <c r="AG2693"/>
  <c r="AH2693" s="1"/>
  <c r="AI2693"/>
  <c r="AG2689"/>
  <c r="AH2689" s="1"/>
  <c r="AI2689"/>
  <c r="AG2686"/>
  <c r="AH2686" s="1"/>
  <c r="AI2686"/>
  <c r="AG2683"/>
  <c r="AH2683" s="1"/>
  <c r="AI2683"/>
  <c r="AG2677"/>
  <c r="AH2677" s="1"/>
  <c r="AI2677"/>
  <c r="AG2674"/>
  <c r="AH2674" s="1"/>
  <c r="AG2666"/>
  <c r="AH2666" s="1"/>
  <c r="AI2666"/>
  <c r="AG2665"/>
  <c r="AH2665" s="1"/>
  <c r="AG2664"/>
  <c r="AI2663"/>
  <c r="AI2640"/>
  <c r="AG2638"/>
  <c r="AH2638" s="1"/>
  <c r="AI2638"/>
  <c r="AG2637"/>
  <c r="AH2637" s="1"/>
  <c r="AG2632"/>
  <c r="AH2632" s="1"/>
  <c r="AI2632"/>
  <c r="AG2631"/>
  <c r="AH2631" s="1"/>
  <c r="AG2603"/>
  <c r="AH2603" s="1"/>
  <c r="AI2557"/>
  <c r="AI2555"/>
  <c r="AG2536"/>
  <c r="AH2536" s="1"/>
  <c r="AI2536"/>
  <c r="AG2532"/>
  <c r="AH2532" s="1"/>
  <c r="AI2532"/>
  <c r="AG2528"/>
  <c r="AH2528" s="1"/>
  <c r="AI2528"/>
  <c r="AG2524"/>
  <c r="AH2524" s="1"/>
  <c r="AI2524"/>
  <c r="AG2520"/>
  <c r="AH2520" s="1"/>
  <c r="AI2520"/>
  <c r="AG2516"/>
  <c r="AH2516" s="1"/>
  <c r="AI2516"/>
  <c r="AG2512"/>
  <c r="AH2512" s="1"/>
  <c r="AI2512"/>
  <c r="AG2505"/>
  <c r="AH2505" s="1"/>
  <c r="AI2505"/>
  <c r="AG2501"/>
  <c r="AH2501" s="1"/>
  <c r="AI2501"/>
  <c r="AG2497"/>
  <c r="AH2497" s="1"/>
  <c r="AI2497"/>
  <c r="AG2493"/>
  <c r="AH2493" s="1"/>
  <c r="AI2493"/>
  <c r="AG2489"/>
  <c r="AH2489" s="1"/>
  <c r="AI2489"/>
  <c r="AG2485"/>
  <c r="AH2485" s="1"/>
  <c r="AI2485"/>
  <c r="AG2482"/>
  <c r="AH2482" s="1"/>
  <c r="AI2482"/>
  <c r="AG2478"/>
  <c r="AH2478" s="1"/>
  <c r="AI2478"/>
  <c r="AG2475"/>
  <c r="AH2475" s="1"/>
  <c r="AI2475"/>
  <c r="AG2470"/>
  <c r="AH2470" s="1"/>
  <c r="AI2470"/>
  <c r="AG2451"/>
  <c r="AH2451" s="1"/>
  <c r="AI2451"/>
  <c r="AG2443"/>
  <c r="AH2443" s="1"/>
  <c r="AI2443"/>
  <c r="AG2433"/>
  <c r="AH2433" s="1"/>
  <c r="AI2433"/>
  <c r="AG2426"/>
  <c r="AH2426" s="1"/>
  <c r="AI2426"/>
  <c r="AG2420"/>
  <c r="AH2420" s="1"/>
  <c r="AI2420"/>
  <c r="AG2417"/>
  <c r="AH2417" s="1"/>
  <c r="AI2417"/>
  <c r="AG2413"/>
  <c r="AH2413" s="1"/>
  <c r="AI2413"/>
  <c r="AG2410"/>
  <c r="AH2410" s="1"/>
  <c r="AI2410"/>
  <c r="AG2407"/>
  <c r="AH2407" s="1"/>
  <c r="AI2407"/>
  <c r="AG2403"/>
  <c r="AH2403" s="1"/>
  <c r="AI2403"/>
  <c r="AG2399"/>
  <c r="AH2399" s="1"/>
  <c r="AI2399"/>
  <c r="AG2395"/>
  <c r="AH2395" s="1"/>
  <c r="AI2395"/>
  <c r="AG2391"/>
  <c r="AH2391" s="1"/>
  <c r="AI2391"/>
  <c r="AG2388"/>
  <c r="AH2388" s="1"/>
  <c r="AI2388"/>
  <c r="AG2385"/>
  <c r="AH2385" s="1"/>
  <c r="AI2385"/>
  <c r="AG2382"/>
  <c r="AH2382" s="1"/>
  <c r="AI2382"/>
  <c r="AG2376"/>
  <c r="AH2376" s="1"/>
  <c r="AI2376"/>
  <c r="AG2371"/>
  <c r="AH2371" s="1"/>
  <c r="AI2369"/>
  <c r="AI2366"/>
  <c r="AG2365"/>
  <c r="AH2365" s="1"/>
  <c r="AG2360"/>
  <c r="AH2360" s="1"/>
  <c r="AI2355"/>
  <c r="AG2350"/>
  <c r="AH2350" s="1"/>
  <c r="AI2350"/>
  <c r="AG2342"/>
  <c r="AH2342" s="1"/>
  <c r="AI2342"/>
  <c r="AG2328"/>
  <c r="AH2328" s="1"/>
  <c r="AI2328"/>
  <c r="AG2319"/>
  <c r="AH2319" s="1"/>
  <c r="AI2319"/>
  <c r="AI2313"/>
  <c r="AI2306"/>
  <c r="AI2302"/>
  <c r="AI2299"/>
  <c r="AI2284"/>
  <c r="AI2279"/>
  <c r="AI2273"/>
  <c r="AI2268"/>
  <c r="AG2267"/>
  <c r="AH2267" s="1"/>
  <c r="AI2266"/>
  <c r="AG2242"/>
  <c r="AH2242" s="1"/>
  <c r="AI2234"/>
  <c r="AI2224"/>
  <c r="AI2220"/>
  <c r="AI2216"/>
  <c r="AI2213"/>
  <c r="AG3688"/>
  <c r="AH3688" s="1"/>
  <c r="AI3688"/>
  <c r="AG3687"/>
  <c r="AH3687" s="1"/>
  <c r="AI3686"/>
  <c r="AI3657"/>
  <c r="AG3652"/>
  <c r="AH3652" s="1"/>
  <c r="AI3652"/>
  <c r="AI3651"/>
  <c r="AH3647"/>
  <c r="AG3631"/>
  <c r="AH3631" s="1"/>
  <c r="AI3631"/>
  <c r="AG3627"/>
  <c r="AH3627" s="1"/>
  <c r="AI3627"/>
  <c r="AI3623"/>
  <c r="AI3618"/>
  <c r="AI3614"/>
  <c r="AI3610"/>
  <c r="AI2207"/>
  <c r="AI2203"/>
  <c r="AI2199"/>
  <c r="AI2196"/>
  <c r="AI2192"/>
  <c r="AI2189"/>
  <c r="AG2185"/>
  <c r="AH2185" s="1"/>
  <c r="AG2177"/>
  <c r="AH2177" s="1"/>
  <c r="AI2177"/>
  <c r="AG2169"/>
  <c r="AH2169" s="1"/>
  <c r="AI2169"/>
  <c r="AG2164"/>
  <c r="AH2164" s="1"/>
  <c r="AI2164"/>
  <c r="AG2157"/>
  <c r="AH2157" s="1"/>
  <c r="AI2157"/>
  <c r="AG2153"/>
  <c r="AH2153" s="1"/>
  <c r="AI2153"/>
  <c r="AG2145"/>
  <c r="AH2145" s="1"/>
  <c r="AG2137"/>
  <c r="AH2137" s="1"/>
  <c r="AG2130"/>
  <c r="AH2130" s="1"/>
  <c r="AI2114"/>
  <c r="AI2111"/>
  <c r="AI2092"/>
  <c r="AG2087"/>
  <c r="AH2087" s="1"/>
  <c r="AG2086"/>
  <c r="AG2084"/>
  <c r="AG2082"/>
  <c r="AG2080"/>
  <c r="AG2078"/>
  <c r="AG2076"/>
  <c r="AH2076" s="1"/>
  <c r="AI2076"/>
  <c r="AG2075"/>
  <c r="AH2075" s="1"/>
  <c r="AI2074"/>
  <c r="AG2067"/>
  <c r="AG2060"/>
  <c r="AH2060" s="1"/>
  <c r="AI2060"/>
  <c r="AG2058"/>
  <c r="AH2058" s="1"/>
  <c r="AI2057"/>
  <c r="AG2050"/>
  <c r="AH2050" s="1"/>
  <c r="AG7905"/>
  <c r="AH7905" s="1"/>
  <c r="AG7901"/>
  <c r="AH7901" s="1"/>
  <c r="AG7895"/>
  <c r="AH7895" s="1"/>
  <c r="AG7891"/>
  <c r="AH7891" s="1"/>
  <c r="AG7887"/>
  <c r="AH7887" s="1"/>
  <c r="AG7883"/>
  <c r="AH7883" s="1"/>
  <c r="AI7879"/>
  <c r="AG7874"/>
  <c r="AH7874" s="1"/>
  <c r="AI7874"/>
  <c r="AG7872"/>
  <c r="AH7872" s="1"/>
  <c r="AI7872"/>
  <c r="AI7871"/>
  <c r="AG7868"/>
  <c r="AH7868" s="1"/>
  <c r="AI7868"/>
  <c r="AG7864"/>
  <c r="AH7864" s="1"/>
  <c r="AI7864"/>
  <c r="AG7859"/>
  <c r="AH7859" s="1"/>
  <c r="AI7859"/>
  <c r="AG7858"/>
  <c r="AH7858" s="1"/>
  <c r="AI7857"/>
  <c r="AG7852"/>
  <c r="AH7852" s="1"/>
  <c r="AI7852"/>
  <c r="AG7851"/>
  <c r="AH7851" s="1"/>
  <c r="AI7850"/>
  <c r="AG7844"/>
  <c r="AH7844" s="1"/>
  <c r="AI7844"/>
  <c r="AG7843"/>
  <c r="AH7843" s="1"/>
  <c r="AI7842"/>
  <c r="AG7837"/>
  <c r="AH7837" s="1"/>
  <c r="AI7837"/>
  <c r="AG7836"/>
  <c r="AH7836" s="1"/>
  <c r="AI7835"/>
  <c r="AG7829"/>
  <c r="AH7829" s="1"/>
  <c r="AI7829"/>
  <c r="AG7826"/>
  <c r="AH7826" s="1"/>
  <c r="AI7826"/>
  <c r="AG7825"/>
  <c r="AH7825" s="1"/>
  <c r="AI7823"/>
  <c r="AG7819"/>
  <c r="AH7819" s="1"/>
  <c r="AI7819"/>
  <c r="AG7817"/>
  <c r="AH7817" s="1"/>
  <c r="AG7813"/>
  <c r="AH7813" s="1"/>
  <c r="AG7805"/>
  <c r="AH7805" s="1"/>
  <c r="AI7805"/>
  <c r="AG7804"/>
  <c r="AH7804" s="1"/>
  <c r="AI7803"/>
  <c r="AG7800"/>
  <c r="AH7800" s="1"/>
  <c r="AI7799"/>
  <c r="AG7795"/>
  <c r="AH7795" s="1"/>
  <c r="AI7795"/>
  <c r="AG7793"/>
  <c r="AH7793" s="1"/>
  <c r="AI7793"/>
  <c r="AG7791"/>
  <c r="AH7791" s="1"/>
  <c r="AI7791"/>
  <c r="AG7790"/>
  <c r="AH7790" s="1"/>
  <c r="AI7790"/>
  <c r="AG7788"/>
  <c r="AH7788" s="1"/>
  <c r="AI7788"/>
  <c r="AG7786"/>
  <c r="AH7786" s="1"/>
  <c r="AI7786"/>
  <c r="AG7784"/>
  <c r="AH7784" s="1"/>
  <c r="AI7784"/>
  <c r="AG7782"/>
  <c r="AH7782" s="1"/>
  <c r="AI7782"/>
  <c r="AG7780"/>
  <c r="AH7780" s="1"/>
  <c r="AI7780"/>
  <c r="AG7778"/>
  <c r="AH7778" s="1"/>
  <c r="AI7778"/>
  <c r="AG7776"/>
  <c r="AH7776" s="1"/>
  <c r="AI7776"/>
  <c r="AG7775"/>
  <c r="AH7775" s="1"/>
  <c r="AI7775"/>
  <c r="AG7773"/>
  <c r="AH7773" s="1"/>
  <c r="AI7773"/>
  <c r="AG7771"/>
  <c r="AH7771" s="1"/>
  <c r="AI7771"/>
  <c r="AG7769"/>
  <c r="AH7769" s="1"/>
  <c r="AI7769"/>
  <c r="AG7767"/>
  <c r="AH7767" s="1"/>
  <c r="AI7767"/>
  <c r="AG7765"/>
  <c r="AH7765" s="1"/>
  <c r="AI7765"/>
  <c r="AG7763"/>
  <c r="AH7763" s="1"/>
  <c r="AI7763"/>
  <c r="AG7761"/>
  <c r="AH7761" s="1"/>
  <c r="AI7761"/>
  <c r="AG7758"/>
  <c r="AH7758" s="1"/>
  <c r="AI7758"/>
  <c r="AG7756"/>
  <c r="AH7756" s="1"/>
  <c r="AI7756"/>
  <c r="AG7754"/>
  <c r="AH7754" s="1"/>
  <c r="AI7754"/>
  <c r="AG7752"/>
  <c r="AH7752" s="1"/>
  <c r="AI7752"/>
  <c r="AG7750"/>
  <c r="AH7750" s="1"/>
  <c r="AI7750"/>
  <c r="AG7748"/>
  <c r="AH7748" s="1"/>
  <c r="AI7748"/>
  <c r="AG7746"/>
  <c r="AH7746" s="1"/>
  <c r="AI7746"/>
  <c r="AG7744"/>
  <c r="AH7744" s="1"/>
  <c r="AI7744"/>
  <c r="AG7742"/>
  <c r="AH7742" s="1"/>
  <c r="AI7742"/>
  <c r="AG7740"/>
  <c r="AH7740" s="1"/>
  <c r="AI7740"/>
  <c r="AG7738"/>
  <c r="AH7738" s="1"/>
  <c r="AI7738"/>
  <c r="AG7736"/>
  <c r="AH7736" s="1"/>
  <c r="AI7736"/>
  <c r="AG7734"/>
  <c r="AH7734" s="1"/>
  <c r="AI7734"/>
  <c r="AG7731"/>
  <c r="AH7731" s="1"/>
  <c r="AI7731"/>
  <c r="AG7729"/>
  <c r="AH7729" s="1"/>
  <c r="AI7729"/>
  <c r="AG7727"/>
  <c r="AH7727" s="1"/>
  <c r="AI7727"/>
  <c r="AG7725"/>
  <c r="AH7725" s="1"/>
  <c r="AI7725"/>
  <c r="AG7723"/>
  <c r="AH7723" s="1"/>
  <c r="AI7723"/>
  <c r="AG7721"/>
  <c r="AH7721" s="1"/>
  <c r="AI7721"/>
  <c r="AI7719"/>
  <c r="AI7717"/>
  <c r="AG7715"/>
  <c r="AH7715" s="1"/>
  <c r="AI7714"/>
  <c r="AG7710"/>
  <c r="AH7710" s="1"/>
  <c r="AI7710"/>
  <c r="AG7709"/>
  <c r="AH7709" s="1"/>
  <c r="AI7708"/>
  <c r="AG7704"/>
  <c r="AH7704" s="1"/>
  <c r="AI7703"/>
  <c r="AG7697"/>
  <c r="AH7697" s="1"/>
  <c r="AG7693"/>
  <c r="AH7693" s="1"/>
  <c r="AI7693"/>
  <c r="AG7692"/>
  <c r="AH7692" s="1"/>
  <c r="AI7691"/>
  <c r="AG7686"/>
  <c r="AH7686" s="1"/>
  <c r="AI7686"/>
  <c r="AG7685"/>
  <c r="AH7685" s="1"/>
  <c r="AI7684"/>
  <c r="AG7679"/>
  <c r="AH7679" s="1"/>
  <c r="AI7679"/>
  <c r="AG7674"/>
  <c r="AH7674" s="1"/>
  <c r="AI7674"/>
  <c r="AG7668"/>
  <c r="AH7668" s="1"/>
  <c r="AI7668"/>
  <c r="AG7667"/>
  <c r="AH7667" s="1"/>
  <c r="AI7666"/>
  <c r="AG7663"/>
  <c r="AH7663" s="1"/>
  <c r="AI7658"/>
  <c r="AG7652"/>
  <c r="AH7652" s="1"/>
  <c r="AI7652"/>
  <c r="AG7651"/>
  <c r="AH7651" s="1"/>
  <c r="AI7650"/>
  <c r="AG7644"/>
  <c r="AH7644" s="1"/>
  <c r="AI7644"/>
  <c r="AG7643"/>
  <c r="AH7643" s="1"/>
  <c r="AI7642"/>
  <c r="AG7636"/>
  <c r="AH7636" s="1"/>
  <c r="AI7636"/>
  <c r="AG7635"/>
  <c r="AH7635" s="1"/>
  <c r="AI7634"/>
  <c r="AG7628"/>
  <c r="AH7628" s="1"/>
  <c r="AI7628"/>
  <c r="AG7627"/>
  <c r="AH7627" s="1"/>
  <c r="AI7626"/>
  <c r="AI7624"/>
  <c r="AI7622"/>
  <c r="AI7620"/>
  <c r="AI7618"/>
  <c r="AI7616"/>
  <c r="AI7614"/>
  <c r="AI7612"/>
  <c r="AI7610"/>
  <c r="AI7608"/>
  <c r="AI7606"/>
  <c r="AI7604"/>
  <c r="AI7602"/>
  <c r="AI7600"/>
  <c r="AI7598"/>
  <c r="AG7597"/>
  <c r="AH7597" s="1"/>
  <c r="AI7597"/>
  <c r="AG7596"/>
  <c r="AH7596" s="1"/>
  <c r="AI7595"/>
  <c r="AG7589"/>
  <c r="AH7589" s="1"/>
  <c r="AI7589"/>
  <c r="AI7588"/>
  <c r="AG7582"/>
  <c r="AH7582" s="1"/>
  <c r="AI7582"/>
  <c r="AG7581"/>
  <c r="AH7581" s="1"/>
  <c r="AI7580"/>
  <c r="AG7575"/>
  <c r="AH7575" s="1"/>
  <c r="AI7575"/>
  <c r="AG7574"/>
  <c r="AH7574" s="1"/>
  <c r="AI7573"/>
  <c r="AG7570"/>
  <c r="AH7570" s="1"/>
  <c r="AI7570"/>
  <c r="AG7569"/>
  <c r="AH7569" s="1"/>
  <c r="AI7568"/>
  <c r="AG7563"/>
  <c r="AH7563" s="1"/>
  <c r="AI7563"/>
  <c r="AG7562"/>
  <c r="AH7562" s="1"/>
  <c r="AI7561"/>
  <c r="AG7558"/>
  <c r="AH7558" s="1"/>
  <c r="AI7558"/>
  <c r="AG7557"/>
  <c r="AH7557" s="1"/>
  <c r="AI7556"/>
  <c r="AG7550"/>
  <c r="AH7550" s="1"/>
  <c r="AI7550"/>
  <c r="AG7549"/>
  <c r="AH7549" s="1"/>
  <c r="AI7548"/>
  <c r="AG7546"/>
  <c r="AH7546" s="1"/>
  <c r="AG7539"/>
  <c r="AH7539" s="1"/>
  <c r="AG7537"/>
  <c r="AH7537" s="1"/>
  <c r="AI7536"/>
  <c r="AG7525"/>
  <c r="AH7525" s="1"/>
  <c r="AG7523"/>
  <c r="AH7523" s="1"/>
  <c r="AG7521"/>
  <c r="AH7521" s="1"/>
  <c r="AI7521"/>
  <c r="AG7520"/>
  <c r="AH7520" s="1"/>
  <c r="AI7519"/>
  <c r="AG7517"/>
  <c r="AH7517" s="1"/>
  <c r="AI7517"/>
  <c r="AG7516"/>
  <c r="AH7516" s="1"/>
  <c r="AI7515"/>
  <c r="AI7513"/>
  <c r="AI7511"/>
  <c r="AI7509"/>
  <c r="AI7507"/>
  <c r="AI7505"/>
  <c r="AG7503"/>
  <c r="AH7503" s="1"/>
  <c r="AI7503"/>
  <c r="AG7501"/>
  <c r="AH7501" s="1"/>
  <c r="AI7501"/>
  <c r="AG7499"/>
  <c r="AH7499" s="1"/>
  <c r="AI7499"/>
  <c r="AG7498"/>
  <c r="AH7498" s="1"/>
  <c r="AI7498"/>
  <c r="AG7495"/>
  <c r="AH7495" s="1"/>
  <c r="AI7495"/>
  <c r="AG7493"/>
  <c r="AH7493" s="1"/>
  <c r="AI7493"/>
  <c r="AG7491"/>
  <c r="AH7491" s="1"/>
  <c r="AI7491"/>
  <c r="AG7489"/>
  <c r="AH7489" s="1"/>
  <c r="AI7489"/>
  <c r="AG7486"/>
  <c r="AH7486" s="1"/>
  <c r="AI7486"/>
  <c r="AG7482"/>
  <c r="AH7482" s="1"/>
  <c r="AI7481"/>
  <c r="AI7479"/>
  <c r="AI7477"/>
  <c r="AI7475"/>
  <c r="AI7473"/>
  <c r="AG7467"/>
  <c r="AH7467" s="1"/>
  <c r="AI7466"/>
  <c r="AG7462"/>
  <c r="AH7462" s="1"/>
  <c r="AG7459"/>
  <c r="AH7459" s="1"/>
  <c r="AI7459"/>
  <c r="AG7454"/>
  <c r="AH7454" s="1"/>
  <c r="AI7454"/>
  <c r="AG7452"/>
  <c r="AH7452" s="1"/>
  <c r="AI7452"/>
  <c r="AG7449"/>
  <c r="AH7449" s="1"/>
  <c r="AI7449"/>
  <c r="AI7448"/>
  <c r="AG7440"/>
  <c r="AH7440" s="1"/>
  <c r="AI7440"/>
  <c r="AG7439"/>
  <c r="AH7439" s="1"/>
  <c r="AI7438"/>
  <c r="AG7435"/>
  <c r="AH7435" s="1"/>
  <c r="AI7435"/>
  <c r="AG7432"/>
  <c r="AH7432" s="1"/>
  <c r="AI7432"/>
  <c r="AG7431"/>
  <c r="AH7431" s="1"/>
  <c r="AI7430"/>
  <c r="AG7424"/>
  <c r="AH7424" s="1"/>
  <c r="AI7424"/>
  <c r="AG7423"/>
  <c r="AH7423" s="1"/>
  <c r="AI7422"/>
  <c r="AG7416"/>
  <c r="AH7416" s="1"/>
  <c r="AI7416"/>
  <c r="AG7415"/>
  <c r="AH7415" s="1"/>
  <c r="AI7414"/>
  <c r="AG7412"/>
  <c r="AH7412" s="1"/>
  <c r="AH5794"/>
  <c r="AH5614"/>
  <c r="AI5612"/>
  <c r="AG5610"/>
  <c r="AH5610" s="1"/>
  <c r="AI5606"/>
  <c r="AG5604"/>
  <c r="AH5604" s="1"/>
  <c r="AI5603"/>
  <c r="AI5599"/>
  <c r="AI5597"/>
  <c r="AH5595"/>
  <c r="AG5589"/>
  <c r="AH5589" s="1"/>
  <c r="AI5589"/>
  <c r="AG5588"/>
  <c r="AH5588" s="1"/>
  <c r="AI5587"/>
  <c r="AG5580"/>
  <c r="AH5580" s="1"/>
  <c r="AI5578"/>
  <c r="AI5576"/>
  <c r="AI5569"/>
  <c r="AH5568"/>
  <c r="AI5561"/>
  <c r="AH5560"/>
  <c r="AH5552"/>
  <c r="AH5548"/>
  <c r="AI5544"/>
  <c r="AI5542"/>
  <c r="AI5540"/>
  <c r="AI5538"/>
  <c r="AG5536"/>
  <c r="AH5536" s="1"/>
  <c r="AI5536"/>
  <c r="AI5534"/>
  <c r="AH5533"/>
  <c r="AH5528"/>
  <c r="AG5525"/>
  <c r="AH5525" s="1"/>
  <c r="AG5523"/>
  <c r="AH5523" s="1"/>
  <c r="AI5523"/>
  <c r="AG5522"/>
  <c r="AH5522" s="1"/>
  <c r="AI5522"/>
  <c r="AG5520"/>
  <c r="AH5520" s="1"/>
  <c r="AI5520"/>
  <c r="AG5518"/>
  <c r="AH5518" s="1"/>
  <c r="AI5518"/>
  <c r="AG5516"/>
  <c r="AH5516" s="1"/>
  <c r="AI5516"/>
  <c r="AG5514"/>
  <c r="AH5514" s="1"/>
  <c r="AI5514"/>
  <c r="AG5512"/>
  <c r="AH5512" s="1"/>
  <c r="AI5512"/>
  <c r="AG5510"/>
  <c r="AH5510" s="1"/>
  <c r="AI5510"/>
  <c r="AG5507"/>
  <c r="AH5507" s="1"/>
  <c r="AI5507"/>
  <c r="AG5506"/>
  <c r="AH5506" s="1"/>
  <c r="AI5505"/>
  <c r="AG5497"/>
  <c r="AH5497" s="1"/>
  <c r="AI5497"/>
  <c r="AG5495"/>
  <c r="AH5495" s="1"/>
  <c r="AG5493"/>
  <c r="AH5493" s="1"/>
  <c r="AI5493"/>
  <c r="AG5491"/>
  <c r="AH5491" s="1"/>
  <c r="AG5487"/>
  <c r="AH5487" s="1"/>
  <c r="AI5487"/>
  <c r="AG5486"/>
  <c r="AH5486" s="1"/>
  <c r="AG5484"/>
  <c r="AH5484" s="1"/>
  <c r="AI5484"/>
  <c r="AG5483"/>
  <c r="AH5483" s="1"/>
  <c r="AI5482"/>
  <c r="AG5477"/>
  <c r="AH5477" s="1"/>
  <c r="AI5477"/>
  <c r="AG5476"/>
  <c r="AH5476" s="1"/>
  <c r="AI5475"/>
  <c r="AG5470"/>
  <c r="AH5470" s="1"/>
  <c r="AI5470"/>
  <c r="AG5469"/>
  <c r="AH5469" s="1"/>
  <c r="AI5468"/>
  <c r="AG5462"/>
  <c r="AH5462" s="1"/>
  <c r="AI5462"/>
  <c r="AG5363"/>
  <c r="AH5363" s="1"/>
  <c r="AI5363"/>
  <c r="AG5362"/>
  <c r="AH5362" s="1"/>
  <c r="AG5358"/>
  <c r="AH5358" s="1"/>
  <c r="AI5358"/>
  <c r="AI5350"/>
  <c r="AH5349"/>
  <c r="AI5341"/>
  <c r="AH5340"/>
  <c r="AI5333"/>
  <c r="AG5322"/>
  <c r="AH5322" s="1"/>
  <c r="AI5322"/>
  <c r="AG5320"/>
  <c r="AH5320" s="1"/>
  <c r="AI5319"/>
  <c r="AG5313"/>
  <c r="AH5313" s="1"/>
  <c r="AI5313"/>
  <c r="AG4962"/>
  <c r="AH4962" s="1"/>
  <c r="AI4962"/>
  <c r="AG4960"/>
  <c r="AH4960" s="1"/>
  <c r="AI4960"/>
  <c r="AG4958"/>
  <c r="AH4958" s="1"/>
  <c r="AI4958"/>
  <c r="AG4956"/>
  <c r="AH4956" s="1"/>
  <c r="AI4956"/>
  <c r="AG4954"/>
  <c r="AH4954" s="1"/>
  <c r="AI4954"/>
  <c r="AG4952"/>
  <c r="AH4952" s="1"/>
  <c r="AI4952"/>
  <c r="AG4950"/>
  <c r="AH4950" s="1"/>
  <c r="AI4950"/>
  <c r="AG4948"/>
  <c r="AH4948" s="1"/>
  <c r="AI4948"/>
  <c r="AG4946"/>
  <c r="AH4946" s="1"/>
  <c r="AI4946"/>
  <c r="AG4944"/>
  <c r="AH4944" s="1"/>
  <c r="AI4944"/>
  <c r="AG4933"/>
  <c r="AH4933" s="1"/>
  <c r="AI4933"/>
  <c r="AG4932"/>
  <c r="AH4932" s="1"/>
  <c r="AI4931"/>
  <c r="AG4924"/>
  <c r="AH4924" s="1"/>
  <c r="AI4924"/>
  <c r="AI4923"/>
  <c r="AI4880"/>
  <c r="AH4879"/>
  <c r="AI4873"/>
  <c r="AH4832"/>
  <c r="AH4824"/>
  <c r="AI4810"/>
  <c r="AH4809"/>
  <c r="AI4806"/>
  <c r="AI4801"/>
  <c r="AG4776"/>
  <c r="AH4776" s="1"/>
  <c r="AI4776"/>
  <c r="AG4774"/>
  <c r="AH4774" s="1"/>
  <c r="AI4774"/>
  <c r="AG4772"/>
  <c r="AH4772" s="1"/>
  <c r="AI4772"/>
  <c r="AG4770"/>
  <c r="AH4770" s="1"/>
  <c r="AI4770"/>
  <c r="AI4768"/>
  <c r="AI4766"/>
  <c r="AI4687"/>
  <c r="AG4510"/>
  <c r="AH4510" s="1"/>
  <c r="AI4510"/>
  <c r="AG4508"/>
  <c r="AH4508" s="1"/>
  <c r="AG4506"/>
  <c r="AG4504"/>
  <c r="AC4499"/>
  <c r="AD4499" s="1"/>
  <c r="AG4498"/>
  <c r="AH4498" s="1"/>
  <c r="AI4498"/>
  <c r="AG4496"/>
  <c r="AH4496" s="1"/>
  <c r="AI4496"/>
  <c r="AG4493"/>
  <c r="AH4493" s="1"/>
  <c r="AI4493"/>
  <c r="AG4491"/>
  <c r="AH4491" s="1"/>
  <c r="AI4491"/>
  <c r="AG4489"/>
  <c r="AH4489" s="1"/>
  <c r="AI4489"/>
  <c r="AG4487"/>
  <c r="AH4487" s="1"/>
  <c r="AI4487"/>
  <c r="AG4485"/>
  <c r="AH4485" s="1"/>
  <c r="AI4485"/>
  <c r="AG4476"/>
  <c r="AH4476" s="1"/>
  <c r="AG4474"/>
  <c r="AH4474" s="1"/>
  <c r="AG4470"/>
  <c r="AH4470" s="1"/>
  <c r="AI4467"/>
  <c r="AG4461"/>
  <c r="AH4461" s="1"/>
  <c r="AG4457"/>
  <c r="AH4457" s="1"/>
  <c r="AI4455"/>
  <c r="AI4453"/>
  <c r="AI4452"/>
  <c r="AG4446"/>
  <c r="AH4446" s="1"/>
  <c r="AI4446"/>
  <c r="AG4445"/>
  <c r="AH4445" s="1"/>
  <c r="AG4442"/>
  <c r="AH4442" s="1"/>
  <c r="AI4442"/>
  <c r="AG4440"/>
  <c r="AH4440" s="1"/>
  <c r="AI4440"/>
  <c r="AG4439"/>
  <c r="AH4439" s="1"/>
  <c r="AI4438"/>
  <c r="AG4432"/>
  <c r="AH4432" s="1"/>
  <c r="AI4432"/>
  <c r="AG4431"/>
  <c r="AH4431" s="1"/>
  <c r="AI4430"/>
  <c r="AG4424"/>
  <c r="AH4424" s="1"/>
  <c r="AI4424"/>
  <c r="AG4423"/>
  <c r="AH4423" s="1"/>
  <c r="AI4422"/>
  <c r="AG4415"/>
  <c r="AH4415" s="1"/>
  <c r="AI4415"/>
  <c r="AG4414"/>
  <c r="AH4414" s="1"/>
  <c r="AG4406"/>
  <c r="AH4406" s="1"/>
  <c r="AI4406"/>
  <c r="AG4405"/>
  <c r="AH4405" s="1"/>
  <c r="AI4400"/>
  <c r="AG4298"/>
  <c r="AH4298" s="1"/>
  <c r="AI4298"/>
  <c r="AG4297"/>
  <c r="AH4297" s="1"/>
  <c r="AI4292"/>
  <c r="AI4289"/>
  <c r="AI4287"/>
  <c r="AI4284"/>
  <c r="AI4278"/>
  <c r="AG4275"/>
  <c r="AH4275" s="1"/>
  <c r="AI4275"/>
  <c r="AH4273"/>
  <c r="AG4261"/>
  <c r="AH4261" s="1"/>
  <c r="AG4259"/>
  <c r="AH4259" s="1"/>
  <c r="AG4256"/>
  <c r="AH4256" s="1"/>
  <c r="AI4251"/>
  <c r="AI4247"/>
  <c r="AI4245"/>
  <c r="AI4243"/>
  <c r="AG4238"/>
  <c r="AH4238" s="1"/>
  <c r="AG4231"/>
  <c r="AH4231" s="1"/>
  <c r="AI4231"/>
  <c r="AG4230"/>
  <c r="AH4230" s="1"/>
  <c r="AG4225"/>
  <c r="AH4225" s="1"/>
  <c r="AI4225"/>
  <c r="AG4224"/>
  <c r="AH4224" s="1"/>
  <c r="AI4223"/>
  <c r="AG4218"/>
  <c r="AH4218" s="1"/>
  <c r="AI4217"/>
  <c r="AG4211"/>
  <c r="AH4211" s="1"/>
  <c r="AI4211"/>
  <c r="AH4188"/>
  <c r="AI4181"/>
  <c r="AH4180"/>
  <c r="AI4175"/>
  <c r="AI4167"/>
  <c r="AH4166"/>
  <c r="AI4154"/>
  <c r="AH4153"/>
  <c r="AH4145"/>
  <c r="AG4139"/>
  <c r="AH4139" s="1"/>
  <c r="AI4139"/>
  <c r="AG4138"/>
  <c r="AH4138" s="1"/>
  <c r="AG4132"/>
  <c r="AH4132" s="1"/>
  <c r="AI4132"/>
  <c r="AG4125"/>
  <c r="AH4125" s="1"/>
  <c r="AI4125"/>
  <c r="AG4124"/>
  <c r="AH4124" s="1"/>
  <c r="AG4119"/>
  <c r="AH4119" s="1"/>
  <c r="AI4119"/>
  <c r="AG4118"/>
  <c r="AH4118" s="1"/>
  <c r="AI4117"/>
  <c r="AG4112"/>
  <c r="AH4112" s="1"/>
  <c r="AI4112"/>
  <c r="AG4111"/>
  <c r="AH4111" s="1"/>
  <c r="AG4105"/>
  <c r="AH4105" s="1"/>
  <c r="AI4105"/>
  <c r="AG4104"/>
  <c r="AH4104" s="1"/>
  <c r="AG4097"/>
  <c r="AH4097" s="1"/>
  <c r="AI4097"/>
  <c r="AH4096"/>
  <c r="AI4072"/>
  <c r="AH4071"/>
  <c r="AI4049"/>
  <c r="AG4048"/>
  <c r="AH4048" s="1"/>
  <c r="AI4048"/>
  <c r="AG4047"/>
  <c r="AH4047" s="1"/>
  <c r="AI4046"/>
  <c r="AG4042"/>
  <c r="AH4042" s="1"/>
  <c r="AI4042"/>
  <c r="AG4041"/>
  <c r="AH4041" s="1"/>
  <c r="AG4021"/>
  <c r="AH4021" s="1"/>
  <c r="AI4021"/>
  <c r="AI4013"/>
  <c r="AH4010"/>
  <c r="AI4008"/>
  <c r="AH4007"/>
  <c r="AI3984"/>
  <c r="AI3979"/>
  <c r="AH3978"/>
  <c r="AI3775"/>
  <c r="AG3769"/>
  <c r="AH3769" s="1"/>
  <c r="AI3769"/>
  <c r="AG3768"/>
  <c r="AH3768" s="1"/>
  <c r="AI3767"/>
  <c r="AH3766"/>
  <c r="AH3762"/>
  <c r="AI3750"/>
  <c r="AH3749"/>
  <c r="AI3742"/>
  <c r="AH3741"/>
  <c r="AI3734"/>
  <c r="AH3733"/>
  <c r="AI3727"/>
  <c r="AH3722"/>
  <c r="AI3721"/>
  <c r="AI3714"/>
  <c r="AI3712"/>
  <c r="AG3708"/>
  <c r="AH3708" s="1"/>
  <c r="AI3707"/>
  <c r="AG3706"/>
  <c r="AH3706" s="1"/>
  <c r="AI3705"/>
  <c r="AH3704"/>
  <c r="AG11975"/>
  <c r="AH11975" s="1"/>
  <c r="AG11974"/>
  <c r="AH11974" s="1"/>
  <c r="AG11970"/>
  <c r="AH11970" s="1"/>
  <c r="AG11968"/>
  <c r="AH11968" s="1"/>
  <c r="AG11962"/>
  <c r="AH11962" s="1"/>
  <c r="AG11960"/>
  <c r="AH11960" s="1"/>
  <c r="AG11955"/>
  <c r="AH11955" s="1"/>
  <c r="AG11954"/>
  <c r="AH11954" s="1"/>
  <c r="AG11949"/>
  <c r="AH11949" s="1"/>
  <c r="AG11948"/>
  <c r="AH11948" s="1"/>
  <c r="AG11942"/>
  <c r="AG11941"/>
  <c r="AG11940"/>
  <c r="AG11939"/>
  <c r="AG11938"/>
  <c r="AG11935"/>
  <c r="AH11935" s="1"/>
  <c r="AG11934"/>
  <c r="AH11934" s="1"/>
  <c r="AG11931"/>
  <c r="AH11931" s="1"/>
  <c r="AG11930"/>
  <c r="AH11930" s="1"/>
  <c r="AG11928"/>
  <c r="AH11928" s="1"/>
  <c r="AH11926"/>
  <c r="AG11924"/>
  <c r="AH11924" s="1"/>
  <c r="AG11923"/>
  <c r="AH11923" s="1"/>
  <c r="AG11916"/>
  <c r="AH11916" s="1"/>
  <c r="AG11913"/>
  <c r="AH11913" s="1"/>
  <c r="AG11912"/>
  <c r="AH11912" s="1"/>
  <c r="AG11909"/>
  <c r="AH11909" s="1"/>
  <c r="AH11906"/>
  <c r="AH11902"/>
  <c r="AH11900"/>
  <c r="AH11898"/>
  <c r="AH11896"/>
  <c r="AH11894"/>
  <c r="AH11890"/>
  <c r="AH11888"/>
  <c r="AH11798"/>
  <c r="AG11779"/>
  <c r="AH11779" s="1"/>
  <c r="AG11776"/>
  <c r="AH11776" s="1"/>
  <c r="AG11775"/>
  <c r="AH11775" s="1"/>
  <c r="AG11772"/>
  <c r="AH11772" s="1"/>
  <c r="AG11771"/>
  <c r="AH11771" s="1"/>
  <c r="AG11769"/>
  <c r="AH11769" s="1"/>
  <c r="AG11768"/>
  <c r="AH11768" s="1"/>
  <c r="AG11766"/>
  <c r="AH11766" s="1"/>
  <c r="AG11762"/>
  <c r="AH11762" s="1"/>
  <c r="AG11761"/>
  <c r="AH11761" s="1"/>
  <c r="AG11760"/>
  <c r="AH11760" s="1"/>
  <c r="AG11756"/>
  <c r="AH11756" s="1"/>
  <c r="AG11752"/>
  <c r="AH11752" s="1"/>
  <c r="AG11749"/>
  <c r="AH11749" s="1"/>
  <c r="AG11748"/>
  <c r="AH11748" s="1"/>
  <c r="AG11746"/>
  <c r="AH11746" s="1"/>
  <c r="AG11745"/>
  <c r="AH11745" s="1"/>
  <c r="AG11738"/>
  <c r="AH11738" s="1"/>
  <c r="AG11733"/>
  <c r="AH11733" s="1"/>
  <c r="AG11727"/>
  <c r="AH11727" s="1"/>
  <c r="AG11726"/>
  <c r="AH11726" s="1"/>
  <c r="AG11723"/>
  <c r="AH11723" s="1"/>
  <c r="AG11722"/>
  <c r="AH11722" s="1"/>
  <c r="AG11719"/>
  <c r="AH11719" s="1"/>
  <c r="AG11716"/>
  <c r="AH11716" s="1"/>
  <c r="AG11713"/>
  <c r="AH11713" s="1"/>
  <c r="AG11712"/>
  <c r="AH11712" s="1"/>
  <c r="AG11709"/>
  <c r="AH11709" s="1"/>
  <c r="AG11708"/>
  <c r="AH11708" s="1"/>
  <c r="AG11706"/>
  <c r="AH11706" s="1"/>
  <c r="AG11705"/>
  <c r="AH11705" s="1"/>
  <c r="AG11690"/>
  <c r="AH11690" s="1"/>
  <c r="AG11689"/>
  <c r="AH11689" s="1"/>
  <c r="AG11685"/>
  <c r="AH11685" s="1"/>
  <c r="AG11684"/>
  <c r="AH11684" s="1"/>
  <c r="AG11681"/>
  <c r="AH11681" s="1"/>
  <c r="AG11680"/>
  <c r="AH11680" s="1"/>
  <c r="AG11679"/>
  <c r="AH11679" s="1"/>
  <c r="AG11678"/>
  <c r="AH11678" s="1"/>
  <c r="AG11676"/>
  <c r="AH11676" s="1"/>
  <c r="AG11675"/>
  <c r="AH11675" s="1"/>
  <c r="AG11673"/>
  <c r="AH11673" s="1"/>
  <c r="AG11671"/>
  <c r="AH11671" s="1"/>
  <c r="AG11670"/>
  <c r="AH11670" s="1"/>
  <c r="AG11667"/>
  <c r="AH11667" s="1"/>
  <c r="AG11666"/>
  <c r="AH11666" s="1"/>
  <c r="AG11663"/>
  <c r="AH11663" s="1"/>
  <c r="AH11662"/>
  <c r="AH11660"/>
  <c r="AG11658"/>
  <c r="AH11658" s="1"/>
  <c r="AG11657"/>
  <c r="AH11657" s="1"/>
  <c r="AG11573"/>
  <c r="AH11573" s="1"/>
  <c r="AG11572"/>
  <c r="AH11572" s="1"/>
  <c r="AG11566"/>
  <c r="AH11566" s="1"/>
  <c r="AG11562"/>
  <c r="AH11562" s="1"/>
  <c r="AG11559"/>
  <c r="AH11559" s="1"/>
  <c r="AG11558"/>
  <c r="AH11558" s="1"/>
  <c r="AG11557"/>
  <c r="AH11557" s="1"/>
  <c r="AG11551"/>
  <c r="AH11551" s="1"/>
  <c r="AH11550"/>
  <c r="AG11466"/>
  <c r="AH11466" s="1"/>
  <c r="AG11463"/>
  <c r="AH11463" s="1"/>
  <c r="AG11462"/>
  <c r="AH11462" s="1"/>
  <c r="AG11458"/>
  <c r="AH11458" s="1"/>
  <c r="AG11455"/>
  <c r="AH11455" s="1"/>
  <c r="AG11454"/>
  <c r="AH11454" s="1"/>
  <c r="AG11448"/>
  <c r="AH11448" s="1"/>
  <c r="AG11447"/>
  <c r="AH11447" s="1"/>
  <c r="AG11444"/>
  <c r="AH11444" s="1"/>
  <c r="AG11443"/>
  <c r="AH11443" s="1"/>
  <c r="AG11442"/>
  <c r="AH11442" s="1"/>
  <c r="AG11440"/>
  <c r="AH11440" s="1"/>
  <c r="AG11436"/>
  <c r="AH11436" s="1"/>
  <c r="AF11435"/>
  <c r="AG11435" s="1"/>
  <c r="AG11429"/>
  <c r="AH11429" s="1"/>
  <c r="AG11426"/>
  <c r="AH11426" s="1"/>
  <c r="AG11422"/>
  <c r="AH11422" s="1"/>
  <c r="AG11415"/>
  <c r="AH11415" s="1"/>
  <c r="AC11414"/>
  <c r="AC11412"/>
  <c r="AG11410"/>
  <c r="AH11410" s="1"/>
  <c r="AG11409"/>
  <c r="AH11409" s="1"/>
  <c r="AG11406"/>
  <c r="AH11406" s="1"/>
  <c r="AG11405"/>
  <c r="AH11405" s="1"/>
  <c r="AG11401"/>
  <c r="AH11401" s="1"/>
  <c r="AG11400"/>
  <c r="AH11400" s="1"/>
  <c r="AG11397"/>
  <c r="AH11397" s="1"/>
  <c r="AG11396"/>
  <c r="AH11396" s="1"/>
  <c r="AG11387"/>
  <c r="AH11387" s="1"/>
  <c r="AG11383"/>
  <c r="AH11383" s="1"/>
  <c r="AG11380"/>
  <c r="AH11380" s="1"/>
  <c r="AG11377"/>
  <c r="AH11377" s="1"/>
  <c r="AG11374"/>
  <c r="AH11374" s="1"/>
  <c r="AG11373"/>
  <c r="AH11373" s="1"/>
  <c r="AG11367"/>
  <c r="AH11367" s="1"/>
  <c r="AG11366"/>
  <c r="AH11366" s="1"/>
  <c r="AG11365"/>
  <c r="AH11365" s="1"/>
  <c r="AG11363"/>
  <c r="AH11363" s="1"/>
  <c r="AG11361"/>
  <c r="AH11361" s="1"/>
  <c r="AG11360"/>
  <c r="AH11360" s="1"/>
  <c r="AG11359"/>
  <c r="AH11359" s="1"/>
  <c r="AG11357"/>
  <c r="AH11357" s="1"/>
  <c r="AG11355"/>
  <c r="AH11355" s="1"/>
  <c r="AG11353"/>
  <c r="AH11353" s="1"/>
  <c r="AG11352"/>
  <c r="AH11352" s="1"/>
  <c r="AG11350"/>
  <c r="AH11350" s="1"/>
  <c r="AG11349"/>
  <c r="AH11349" s="1"/>
  <c r="AG11348"/>
  <c r="AH11348" s="1"/>
  <c r="AG11346"/>
  <c r="AH11346" s="1"/>
  <c r="AG11343"/>
  <c r="AH11343" s="1"/>
  <c r="AG11342"/>
  <c r="AH11342" s="1"/>
  <c r="AG11339"/>
  <c r="AH11339" s="1"/>
  <c r="AG11334"/>
  <c r="AH11334" s="1"/>
  <c r="AG11332"/>
  <c r="AH11332" s="1"/>
  <c r="AG11329"/>
  <c r="AH11329" s="1"/>
  <c r="AG11328"/>
  <c r="AH11328" s="1"/>
  <c r="AG11321"/>
  <c r="AH11321" s="1"/>
  <c r="AG11319"/>
  <c r="AH11319" s="1"/>
  <c r="AG11315"/>
  <c r="AH11315" s="1"/>
  <c r="AG11314"/>
  <c r="AH11314" s="1"/>
  <c r="AG11313"/>
  <c r="AH11313" s="1"/>
  <c r="AG11312"/>
  <c r="AH11312" s="1"/>
  <c r="AG11311"/>
  <c r="AH11311" s="1"/>
  <c r="AG11310"/>
  <c r="AH11310" s="1"/>
  <c r="AG11309"/>
  <c r="AH11309" s="1"/>
  <c r="AG11308"/>
  <c r="AH11308" s="1"/>
  <c r="AG11303"/>
  <c r="AH11303" s="1"/>
  <c r="AG11302"/>
  <c r="AH11302" s="1"/>
  <c r="AG11301"/>
  <c r="AH11301" s="1"/>
  <c r="AG11300"/>
  <c r="AH11300" s="1"/>
  <c r="AG11297"/>
  <c r="AH11297" s="1"/>
  <c r="AG11296"/>
  <c r="AH11296" s="1"/>
  <c r="AG11293"/>
  <c r="AH11293" s="1"/>
  <c r="AG11292"/>
  <c r="AH11292" s="1"/>
  <c r="AG11288"/>
  <c r="AH11288" s="1"/>
  <c r="AG11273"/>
  <c r="AH11273" s="1"/>
  <c r="AG11272"/>
  <c r="AH11272" s="1"/>
  <c r="AG11270"/>
  <c r="AH11270" s="1"/>
  <c r="AI11268"/>
  <c r="AG11267"/>
  <c r="AH11267" s="1"/>
  <c r="AG11266"/>
  <c r="AH11266" s="1"/>
  <c r="AG11265"/>
  <c r="AH11265" s="1"/>
  <c r="AG11262"/>
  <c r="AH11262" s="1"/>
  <c r="AG11261"/>
  <c r="AH11261" s="1"/>
  <c r="AG11258"/>
  <c r="AH11258" s="1"/>
  <c r="AG11255"/>
  <c r="AH11255" s="1"/>
  <c r="AG11254"/>
  <c r="AH11254" s="1"/>
  <c r="AG11251"/>
  <c r="AH11251" s="1"/>
  <c r="AG11250"/>
  <c r="AH11250" s="1"/>
  <c r="AG11249"/>
  <c r="AH11249" s="1"/>
  <c r="AG11243"/>
  <c r="AH11243" s="1"/>
  <c r="AG11240"/>
  <c r="AH11240" s="1"/>
  <c r="AG11239"/>
  <c r="AH11239" s="1"/>
  <c r="AG11237"/>
  <c r="AH11237" s="1"/>
  <c r="AG11236"/>
  <c r="AH11236" s="1"/>
  <c r="AG11234"/>
  <c r="AH11234" s="1"/>
  <c r="AG11233"/>
  <c r="AH11233" s="1"/>
  <c r="AG11230"/>
  <c r="AH11230" s="1"/>
  <c r="AG11229"/>
  <c r="AH11229" s="1"/>
  <c r="AG11227"/>
  <c r="AH11227" s="1"/>
  <c r="AG11226"/>
  <c r="AH11226" s="1"/>
  <c r="AG11223"/>
  <c r="AH11223" s="1"/>
  <c r="AG11222"/>
  <c r="AH11222" s="1"/>
  <c r="AG11219"/>
  <c r="AH11219" s="1"/>
  <c r="AG11218"/>
  <c r="AH11218" s="1"/>
  <c r="AG11215"/>
  <c r="AH11215" s="1"/>
  <c r="AG11214"/>
  <c r="AH11214" s="1"/>
  <c r="AG11211"/>
  <c r="AH11211" s="1"/>
  <c r="AG11209"/>
  <c r="AH11209" s="1"/>
  <c r="AG11207"/>
  <c r="AH11207" s="1"/>
  <c r="AG11206"/>
  <c r="AH11206" s="1"/>
  <c r="AG11204"/>
  <c r="AH11204" s="1"/>
  <c r="AG11201"/>
  <c r="AH11201" s="1"/>
  <c r="AG11200"/>
  <c r="AH11200" s="1"/>
  <c r="AG11194"/>
  <c r="AH11194" s="1"/>
  <c r="AG11192"/>
  <c r="AH11192" s="1"/>
  <c r="AG11189"/>
  <c r="AH11189" s="1"/>
  <c r="AG11186"/>
  <c r="AH11186" s="1"/>
  <c r="AG11181"/>
  <c r="AH11181" s="1"/>
  <c r="AG11175"/>
  <c r="AH11175" s="1"/>
  <c r="AG11174"/>
  <c r="AH11174" s="1"/>
  <c r="AG11170"/>
  <c r="AH11170" s="1"/>
  <c r="AG11168"/>
  <c r="AH11168" s="1"/>
  <c r="AG11166"/>
  <c r="AH11166" s="1"/>
  <c r="AG11165"/>
  <c r="AH11165" s="1"/>
  <c r="AG11161"/>
  <c r="AH11161" s="1"/>
  <c r="AG11157"/>
  <c r="AH11157" s="1"/>
  <c r="AG11154"/>
  <c r="AH11154" s="1"/>
  <c r="AG11148"/>
  <c r="AH11148" s="1"/>
  <c r="AI7406"/>
  <c r="AG7404"/>
  <c r="AH7404" s="1"/>
  <c r="AI7404"/>
  <c r="AG7400"/>
  <c r="AH7400" s="1"/>
  <c r="AG7393"/>
  <c r="AH7393" s="1"/>
  <c r="AI7392"/>
  <c r="AG7387"/>
  <c r="AH7387" s="1"/>
  <c r="AI7387"/>
  <c r="AG7386"/>
  <c r="AH7386" s="1"/>
  <c r="AI7385"/>
  <c r="AG7379"/>
  <c r="AH7379" s="1"/>
  <c r="AI7378"/>
  <c r="AG7372"/>
  <c r="AH7372" s="1"/>
  <c r="AI7371"/>
  <c r="AG7365"/>
  <c r="AH7365" s="1"/>
  <c r="AI7365"/>
  <c r="AG7364"/>
  <c r="AH7364" s="1"/>
  <c r="AI7363"/>
  <c r="AG7357"/>
  <c r="AH7357" s="1"/>
  <c r="AI7357"/>
  <c r="AG7356"/>
  <c r="AH7356" s="1"/>
  <c r="AI7355"/>
  <c r="AG7349"/>
  <c r="AH7349" s="1"/>
  <c r="AI7349"/>
  <c r="AG7348"/>
  <c r="AH7348" s="1"/>
  <c r="AI7347"/>
  <c r="AG7342"/>
  <c r="AH7342" s="1"/>
  <c r="AI7342"/>
  <c r="AI7341"/>
  <c r="AG7339"/>
  <c r="AH7339" s="1"/>
  <c r="AI7339"/>
  <c r="AG7338"/>
  <c r="AH7338" s="1"/>
  <c r="AI7337"/>
  <c r="AG7333"/>
  <c r="AH7333" s="1"/>
  <c r="AG7328"/>
  <c r="AH7328" s="1"/>
  <c r="AI7328"/>
  <c r="AG7327"/>
  <c r="AH7327" s="1"/>
  <c r="AI7326"/>
  <c r="AG7323"/>
  <c r="AH7323" s="1"/>
  <c r="AI7323"/>
  <c r="AG7321"/>
  <c r="AH7321" s="1"/>
  <c r="AI7321"/>
  <c r="AG7319"/>
  <c r="AH7319" s="1"/>
  <c r="AI7319"/>
  <c r="AG7317"/>
  <c r="AH7317" s="1"/>
  <c r="AI7317"/>
  <c r="AG7315"/>
  <c r="AH7315" s="1"/>
  <c r="AI7315"/>
  <c r="AG7314"/>
  <c r="AH7314" s="1"/>
  <c r="AI7314"/>
  <c r="AG7312"/>
  <c r="AH7312" s="1"/>
  <c r="AI7312"/>
  <c r="AG7309"/>
  <c r="AH7309" s="1"/>
  <c r="AI7309"/>
  <c r="AG7306"/>
  <c r="AH7306" s="1"/>
  <c r="AI7306"/>
  <c r="AG7304"/>
  <c r="AH7304" s="1"/>
  <c r="AI7304"/>
  <c r="AG7302"/>
  <c r="AH7302" s="1"/>
  <c r="AI7302"/>
  <c r="AG7300"/>
  <c r="AH7300" s="1"/>
  <c r="AI7300"/>
  <c r="AG7298"/>
  <c r="AH7298" s="1"/>
  <c r="AI7298"/>
  <c r="AG7296"/>
  <c r="AH7296" s="1"/>
  <c r="AI7296"/>
  <c r="AG7294"/>
  <c r="AH7294" s="1"/>
  <c r="AI7294"/>
  <c r="AG7293"/>
  <c r="AH7293" s="1"/>
  <c r="AI7293"/>
  <c r="AG7291"/>
  <c r="AH7291" s="1"/>
  <c r="AI7291"/>
  <c r="AG7289"/>
  <c r="AH7289" s="1"/>
  <c r="AI7289"/>
  <c r="AG7287"/>
  <c r="AH7287" s="1"/>
  <c r="AI7287"/>
  <c r="AG7284"/>
  <c r="AH7284" s="1"/>
  <c r="AI7284"/>
  <c r="AG7282"/>
  <c r="AH7282" s="1"/>
  <c r="AI7282"/>
  <c r="AG7280"/>
  <c r="AH7280" s="1"/>
  <c r="AI7280"/>
  <c r="AG7278"/>
  <c r="AH7278" s="1"/>
  <c r="AI7278"/>
  <c r="AI7276"/>
  <c r="AI7274"/>
  <c r="AG7271"/>
  <c r="AH7271" s="1"/>
  <c r="AG7265"/>
  <c r="AH7265" s="1"/>
  <c r="AI7264"/>
  <c r="AG7261"/>
  <c r="AH7261" s="1"/>
  <c r="AI7261"/>
  <c r="AI7257"/>
  <c r="AG7255"/>
  <c r="AH7255" s="1"/>
  <c r="AI7255"/>
  <c r="AG7254"/>
  <c r="AH7254" s="1"/>
  <c r="AG7251"/>
  <c r="AH7251" s="1"/>
  <c r="AI7251"/>
  <c r="AG7250"/>
  <c r="AH7250" s="1"/>
  <c r="AG7245"/>
  <c r="AH7245" s="1"/>
  <c r="AI7245"/>
  <c r="AG7239"/>
  <c r="AH7239" s="1"/>
  <c r="AI7238"/>
  <c r="AG7235"/>
  <c r="AH7235" s="1"/>
  <c r="AI7235"/>
  <c r="AI7232"/>
  <c r="AG7229"/>
  <c r="AH7229" s="1"/>
  <c r="AI7229"/>
  <c r="AG7228"/>
  <c r="AG7227"/>
  <c r="AG7219"/>
  <c r="AG7217"/>
  <c r="AG7212"/>
  <c r="AH7212" s="1"/>
  <c r="AG7209"/>
  <c r="AH7209" s="1"/>
  <c r="AG7208"/>
  <c r="AH7208" s="1"/>
  <c r="AI7208"/>
  <c r="AG7207"/>
  <c r="AH7207" s="1"/>
  <c r="AG7204"/>
  <c r="AH7204" s="1"/>
  <c r="AI7204"/>
  <c r="AG7203"/>
  <c r="AH7203" s="1"/>
  <c r="AG7202"/>
  <c r="AH7202" s="1"/>
  <c r="AI7202"/>
  <c r="AG7199"/>
  <c r="AH7199" s="1"/>
  <c r="AI7199"/>
  <c r="AG7195"/>
  <c r="AH7195" s="1"/>
  <c r="AG7193"/>
  <c r="AH7193" s="1"/>
  <c r="AI7191"/>
  <c r="AG7190"/>
  <c r="AH7190" s="1"/>
  <c r="AG7188"/>
  <c r="AH7188" s="1"/>
  <c r="AG7186"/>
  <c r="AH7186" s="1"/>
  <c r="AG7185"/>
  <c r="AH7185" s="1"/>
  <c r="AI7181"/>
  <c r="AG7179"/>
  <c r="AH7179" s="1"/>
  <c r="AI7179"/>
  <c r="AG7170"/>
  <c r="AH7170" s="1"/>
  <c r="AI7166"/>
  <c r="AG7164"/>
  <c r="AH7164" s="1"/>
  <c r="AI7160"/>
  <c r="AG7158"/>
  <c r="AH7158" s="1"/>
  <c r="AG7152"/>
  <c r="AH7152" s="1"/>
  <c r="AI7152"/>
  <c r="AG7148"/>
  <c r="AH7148" s="1"/>
  <c r="AG7128"/>
  <c r="AH7128" s="1"/>
  <c r="AI7128"/>
  <c r="AG7127"/>
  <c r="AH7127" s="1"/>
  <c r="AI7122"/>
  <c r="AG7118"/>
  <c r="AI7115"/>
  <c r="AG7113"/>
  <c r="AH7113" s="1"/>
  <c r="AI7112"/>
  <c r="AG7110"/>
  <c r="AG7109"/>
  <c r="AG7108"/>
  <c r="AG7104"/>
  <c r="AI7096"/>
  <c r="AI7093"/>
  <c r="AI7091"/>
  <c r="AI7089"/>
  <c r="AI7087"/>
  <c r="AG7085"/>
  <c r="AH7085" s="1"/>
  <c r="AG7081"/>
  <c r="AH7081" s="1"/>
  <c r="AI7080"/>
  <c r="AG7076"/>
  <c r="AH7076" s="1"/>
  <c r="AG7069"/>
  <c r="AH7069" s="1"/>
  <c r="AI7068"/>
  <c r="AG7066"/>
  <c r="AI7064"/>
  <c r="AI7062"/>
  <c r="AI7058"/>
  <c r="AI7055"/>
  <c r="AI7053"/>
  <c r="AI7052"/>
  <c r="AI7050"/>
  <c r="AG7044"/>
  <c r="AH7044" s="1"/>
  <c r="AG7039"/>
  <c r="AH7039" s="1"/>
  <c r="AG7035"/>
  <c r="AH7035" s="1"/>
  <c r="AI7032"/>
  <c r="AG7030"/>
  <c r="AH7030" s="1"/>
  <c r="AI7030"/>
  <c r="AG7027"/>
  <c r="AH7027" s="1"/>
  <c r="AI7024"/>
  <c r="AG7022"/>
  <c r="AH7022" s="1"/>
  <c r="AI7022"/>
  <c r="AG7021"/>
  <c r="AH7021" s="1"/>
  <c r="AG7017"/>
  <c r="AH7017" s="1"/>
  <c r="AG7014"/>
  <c r="AH7014" s="1"/>
  <c r="AG7012"/>
  <c r="AH7012" s="1"/>
  <c r="AI7011"/>
  <c r="AI7010"/>
  <c r="AG7009"/>
  <c r="AH7009" s="1"/>
  <c r="AI7009"/>
  <c r="AI7008"/>
  <c r="AI7007"/>
  <c r="AG7006"/>
  <c r="AH7006" s="1"/>
  <c r="AI7006"/>
  <c r="AI7005"/>
  <c r="AG7004"/>
  <c r="AH7004" s="1"/>
  <c r="AI7004"/>
  <c r="AI7003"/>
  <c r="AG7002"/>
  <c r="AH7002" s="1"/>
  <c r="AI7002"/>
  <c r="AG7001"/>
  <c r="AH7001" s="1"/>
  <c r="AI7001"/>
  <c r="AG7000"/>
  <c r="AH7000" s="1"/>
  <c r="AI7000"/>
  <c r="AI6999"/>
  <c r="AG6998"/>
  <c r="AH6998" s="1"/>
  <c r="AI6998"/>
  <c r="AG6997"/>
  <c r="AH6997" s="1"/>
  <c r="AI6997"/>
  <c r="AG6996"/>
  <c r="AH6996" s="1"/>
  <c r="AI6996"/>
  <c r="AG6995"/>
  <c r="AH6995" s="1"/>
  <c r="AI6995"/>
  <c r="AI6966"/>
  <c r="AG6964"/>
  <c r="AH6964" s="1"/>
  <c r="AI6964"/>
  <c r="AG6961"/>
  <c r="AH6961" s="1"/>
  <c r="AI6958"/>
  <c r="AG6956"/>
  <c r="AH6956" s="1"/>
  <c r="AI6956"/>
  <c r="AG6953"/>
  <c r="AH6953" s="1"/>
  <c r="AI6949"/>
  <c r="AG6945"/>
  <c r="AH6945" s="1"/>
  <c r="AI6940"/>
  <c r="AG6938"/>
  <c r="AH6938" s="1"/>
  <c r="AI6938"/>
  <c r="AG6935"/>
  <c r="AH6935" s="1"/>
  <c r="AI6932"/>
  <c r="AG6930"/>
  <c r="AH6930" s="1"/>
  <c r="AI6930"/>
  <c r="AI6926"/>
  <c r="AG6924"/>
  <c r="AH6924" s="1"/>
  <c r="AI6924"/>
  <c r="AG6923"/>
  <c r="AH6923" s="1"/>
  <c r="AI6922"/>
  <c r="AG6916"/>
  <c r="AH6916" s="1"/>
  <c r="AI6916"/>
  <c r="AG6915"/>
  <c r="AH6915" s="1"/>
  <c r="AI6914"/>
  <c r="AG6908"/>
  <c r="AH6908" s="1"/>
  <c r="AI6908"/>
  <c r="AG6907"/>
  <c r="AH6907" s="1"/>
  <c r="AG6899"/>
  <c r="AH6899" s="1"/>
  <c r="AI6899"/>
  <c r="AG6898"/>
  <c r="AH6898" s="1"/>
  <c r="AI6897"/>
  <c r="AG6893"/>
  <c r="AH6893" s="1"/>
  <c r="AI6893"/>
  <c r="AG6892"/>
  <c r="AH6892" s="1"/>
  <c r="AI6891"/>
  <c r="AG6885"/>
  <c r="AH6885" s="1"/>
  <c r="AI6885"/>
  <c r="AG6884"/>
  <c r="AH6884" s="1"/>
  <c r="AI6883"/>
  <c r="AG6877"/>
  <c r="AH6877" s="1"/>
  <c r="AI6877"/>
  <c r="AG6876"/>
  <c r="AH6876" s="1"/>
  <c r="AI6875"/>
  <c r="AG6871"/>
  <c r="AH6871" s="1"/>
  <c r="AI6871"/>
  <c r="AG6870"/>
  <c r="AH6870" s="1"/>
  <c r="AI6869"/>
  <c r="AI6790"/>
  <c r="AI6786"/>
  <c r="AI6782"/>
  <c r="AI6778"/>
  <c r="AI6774"/>
  <c r="AI6770"/>
  <c r="AI6766"/>
  <c r="AI6762"/>
  <c r="AI6758"/>
  <c r="AI6754"/>
  <c r="AG6750"/>
  <c r="AG6710"/>
  <c r="AH6710" s="1"/>
  <c r="AG6706"/>
  <c r="AH6706" s="1"/>
  <c r="AG6702"/>
  <c r="AH6702" s="1"/>
  <c r="AG6700"/>
  <c r="AH6700" s="1"/>
  <c r="AG6695"/>
  <c r="AH6695" s="1"/>
  <c r="AG6691"/>
  <c r="AH6691" s="1"/>
  <c r="AG6687"/>
  <c r="AH6687" s="1"/>
  <c r="AG6682"/>
  <c r="AH6682" s="1"/>
  <c r="AG6678"/>
  <c r="AH6678" s="1"/>
  <c r="AG6675"/>
  <c r="AH6675" s="1"/>
  <c r="AG6671"/>
  <c r="AH6671" s="1"/>
  <c r="AG6667"/>
  <c r="AH6667" s="1"/>
  <c r="AG6661"/>
  <c r="AH6661" s="1"/>
  <c r="AG6657"/>
  <c r="AH6657" s="1"/>
  <c r="AG6652"/>
  <c r="AH6652" s="1"/>
  <c r="AI6644"/>
  <c r="AG6638"/>
  <c r="AH6638" s="1"/>
  <c r="AI6638"/>
  <c r="AG6637"/>
  <c r="AH6637" s="1"/>
  <c r="AI6636"/>
  <c r="AG6630"/>
  <c r="AH6630" s="1"/>
  <c r="AI6630"/>
  <c r="AG6629"/>
  <c r="AH6629" s="1"/>
  <c r="AI6628"/>
  <c r="AI6626"/>
  <c r="AI6624"/>
  <c r="AI6622"/>
  <c r="AG6620"/>
  <c r="AH6620" s="1"/>
  <c r="AI6620"/>
  <c r="AG6615"/>
  <c r="AH6615" s="1"/>
  <c r="AI6611"/>
  <c r="AI6607"/>
  <c r="AI6605"/>
  <c r="AG6602"/>
  <c r="AH6602" s="1"/>
  <c r="AG6599"/>
  <c r="AH6599" s="1"/>
  <c r="AI6599"/>
  <c r="AG6597"/>
  <c r="AH6597" s="1"/>
  <c r="AI6597"/>
  <c r="AG6596"/>
  <c r="AH6596" s="1"/>
  <c r="AI6596"/>
  <c r="AG6594"/>
  <c r="AH6594" s="1"/>
  <c r="AI6594"/>
  <c r="AG6591"/>
  <c r="AH6591" s="1"/>
  <c r="AI6591"/>
  <c r="AG6590"/>
  <c r="AH6590" s="1"/>
  <c r="AI6590"/>
  <c r="AG6588"/>
  <c r="AH6588" s="1"/>
  <c r="AI6588"/>
  <c r="AG6586"/>
  <c r="AH6586" s="1"/>
  <c r="AI6586"/>
  <c r="AG6584"/>
  <c r="AH6584" s="1"/>
  <c r="AI6584"/>
  <c r="AG6582"/>
  <c r="AH6582" s="1"/>
  <c r="AI6582"/>
  <c r="AG6578"/>
  <c r="AH6578" s="1"/>
  <c r="AI6578"/>
  <c r="AG6577"/>
  <c r="AH6577" s="1"/>
  <c r="AI6577"/>
  <c r="AG6575"/>
  <c r="AH6575" s="1"/>
  <c r="AI6575"/>
  <c r="AG6573"/>
  <c r="AH6573" s="1"/>
  <c r="AI6573"/>
  <c r="AG6571"/>
  <c r="AH6571" s="1"/>
  <c r="AI6571"/>
  <c r="AG6569"/>
  <c r="AH6569" s="1"/>
  <c r="AI6569"/>
  <c r="AG6567"/>
  <c r="AH6567" s="1"/>
  <c r="AI6567"/>
  <c r="AG6565"/>
  <c r="AH6565" s="1"/>
  <c r="AI6565"/>
  <c r="AG6563"/>
  <c r="AH6563" s="1"/>
  <c r="AI6563"/>
  <c r="AG6559"/>
  <c r="AH6559" s="1"/>
  <c r="AG6555"/>
  <c r="AH6555" s="1"/>
  <c r="AG6552"/>
  <c r="AH6552" s="1"/>
  <c r="AG6548"/>
  <c r="AH6548" s="1"/>
  <c r="AG6545"/>
  <c r="AH6545" s="1"/>
  <c r="AG6542"/>
  <c r="AH6542" s="1"/>
  <c r="AG6537"/>
  <c r="AH6537" s="1"/>
  <c r="AI6537"/>
  <c r="AG6529"/>
  <c r="AH6529" s="1"/>
  <c r="AG6526"/>
  <c r="AH6526" s="1"/>
  <c r="AG6521"/>
  <c r="AH6521" s="1"/>
  <c r="AG6517"/>
  <c r="AH6517" s="1"/>
  <c r="AG6511"/>
  <c r="AI6510"/>
  <c r="AI6506"/>
  <c r="AI6504"/>
  <c r="AG6497"/>
  <c r="AH6497" s="1"/>
  <c r="AG6493"/>
  <c r="AH6493" s="1"/>
  <c r="AG6489"/>
  <c r="AH6489" s="1"/>
  <c r="AG6485"/>
  <c r="AH6485" s="1"/>
  <c r="AG6481"/>
  <c r="AH6481" s="1"/>
  <c r="AG6477"/>
  <c r="AH6477" s="1"/>
  <c r="AG6472"/>
  <c r="AH6472" s="1"/>
  <c r="AG6468"/>
  <c r="AH6468" s="1"/>
  <c r="AG6464"/>
  <c r="AH6464" s="1"/>
  <c r="AG6460"/>
  <c r="AH6460" s="1"/>
  <c r="AG6456"/>
  <c r="AH6456" s="1"/>
  <c r="AI6455"/>
  <c r="AG6447"/>
  <c r="AH6447" s="1"/>
  <c r="AG6443"/>
  <c r="AH6443" s="1"/>
  <c r="AG6439"/>
  <c r="AH6439" s="1"/>
  <c r="AG6435"/>
  <c r="AH6435" s="1"/>
  <c r="AG6428"/>
  <c r="AH6428" s="1"/>
  <c r="AI6428"/>
  <c r="AG6423"/>
  <c r="AH6423" s="1"/>
  <c r="AI6423"/>
  <c r="AG6422"/>
  <c r="AH6422" s="1"/>
  <c r="AI6422"/>
  <c r="AG6418"/>
  <c r="AH6418" s="1"/>
  <c r="AI6418"/>
  <c r="AG6417"/>
  <c r="AH6417" s="1"/>
  <c r="AI6416"/>
  <c r="AG6411"/>
  <c r="AH6411" s="1"/>
  <c r="AI6411"/>
  <c r="AI6410"/>
  <c r="AG6406"/>
  <c r="AH6406" s="1"/>
  <c r="AG6405"/>
  <c r="AI6404"/>
  <c r="AG6399"/>
  <c r="AH6399" s="1"/>
  <c r="AI6399"/>
  <c r="AG6398"/>
  <c r="AH6398" s="1"/>
  <c r="AI6397"/>
  <c r="AG6392"/>
  <c r="AH6392" s="1"/>
  <c r="AI6392"/>
  <c r="AG6391"/>
  <c r="AH6391" s="1"/>
  <c r="AI6390"/>
  <c r="AG6386"/>
  <c r="AH6386" s="1"/>
  <c r="AI6386"/>
  <c r="AG6385"/>
  <c r="AH6385" s="1"/>
  <c r="AI6384"/>
  <c r="AG6379"/>
  <c r="AH6379" s="1"/>
  <c r="AI6378"/>
  <c r="AG6370"/>
  <c r="AH6370" s="1"/>
  <c r="AI6370"/>
  <c r="AG6369"/>
  <c r="AH6369" s="1"/>
  <c r="AI6368"/>
  <c r="AG6357"/>
  <c r="AH6357" s="1"/>
  <c r="AI6357"/>
  <c r="AG6355"/>
  <c r="AH6355" s="1"/>
  <c r="AI6355"/>
  <c r="AG6353"/>
  <c r="AH6353" s="1"/>
  <c r="AI6353"/>
  <c r="AG6351"/>
  <c r="AH6351" s="1"/>
  <c r="AI6351"/>
  <c r="AG6349"/>
  <c r="AH6349" s="1"/>
  <c r="AI6349"/>
  <c r="AG6347"/>
  <c r="AH6347" s="1"/>
  <c r="AI6347"/>
  <c r="AG6345"/>
  <c r="AH6345" s="1"/>
  <c r="AI6345"/>
  <c r="AG6343"/>
  <c r="AH6343" s="1"/>
  <c r="AI6343"/>
  <c r="AG6341"/>
  <c r="AH6341" s="1"/>
  <c r="AI6341"/>
  <c r="AG6339"/>
  <c r="AH6339" s="1"/>
  <c r="AI6339"/>
  <c r="AG6337"/>
  <c r="AH6337" s="1"/>
  <c r="AI6337"/>
  <c r="AG6335"/>
  <c r="AH6335" s="1"/>
  <c r="AI6335"/>
  <c r="AG6333"/>
  <c r="AH6333" s="1"/>
  <c r="AI6333"/>
  <c r="AG6331"/>
  <c r="AH6331" s="1"/>
  <c r="AI6331"/>
  <c r="AG6329"/>
  <c r="AH6329" s="1"/>
  <c r="AI6329"/>
  <c r="AG6327"/>
  <c r="AH6327" s="1"/>
  <c r="AI6327"/>
  <c r="AG6325"/>
  <c r="AH6325" s="1"/>
  <c r="AI6325"/>
  <c r="AG6323"/>
  <c r="AH6323" s="1"/>
  <c r="AI6323"/>
  <c r="AG6321"/>
  <c r="AH6321" s="1"/>
  <c r="AI6321"/>
  <c r="AG6319"/>
  <c r="AH6319" s="1"/>
  <c r="AI6319"/>
  <c r="AG6317"/>
  <c r="AH6317" s="1"/>
  <c r="AI6317"/>
  <c r="AG6315"/>
  <c r="AH6315" s="1"/>
  <c r="AI6315"/>
  <c r="AG6313"/>
  <c r="AH6313" s="1"/>
  <c r="AI6313"/>
  <c r="AG6311"/>
  <c r="AH6311" s="1"/>
  <c r="AI6311"/>
  <c r="AG6307"/>
  <c r="AH6307" s="1"/>
  <c r="AI6307"/>
  <c r="AG6303"/>
  <c r="AH6303" s="1"/>
  <c r="AI6303"/>
  <c r="AI6302"/>
  <c r="AG6297"/>
  <c r="AH6297" s="1"/>
  <c r="AI6297"/>
  <c r="AG6296"/>
  <c r="AH6296" s="1"/>
  <c r="AI6295"/>
  <c r="AG6292"/>
  <c r="AH6292" s="1"/>
  <c r="AI6292"/>
  <c r="AG6290"/>
  <c r="AH6290" s="1"/>
  <c r="AI6290"/>
  <c r="AG6288"/>
  <c r="AH6288" s="1"/>
  <c r="AI6288"/>
  <c r="AG6286"/>
  <c r="AH6286" s="1"/>
  <c r="AI6286"/>
  <c r="AG6284"/>
  <c r="AH6284" s="1"/>
  <c r="AI6284"/>
  <c r="AG6283"/>
  <c r="AH6283" s="1"/>
  <c r="AI6283"/>
  <c r="AI6281"/>
  <c r="AI6279"/>
  <c r="AI6277"/>
  <c r="AI6274"/>
  <c r="AI6272"/>
  <c r="AI6270"/>
  <c r="AI6268"/>
  <c r="AI6265"/>
  <c r="AI6263"/>
  <c r="AI6262"/>
  <c r="AI6261"/>
  <c r="AI6259"/>
  <c r="AI6257"/>
  <c r="AI6255"/>
  <c r="AI6254"/>
  <c r="AG6253"/>
  <c r="AH6253" s="1"/>
  <c r="AG6250"/>
  <c r="AH6250" s="1"/>
  <c r="AG6245"/>
  <c r="AH6245" s="1"/>
  <c r="AI6245"/>
  <c r="AG6241"/>
  <c r="AH6241" s="1"/>
  <c r="AI6241"/>
  <c r="AG6237"/>
  <c r="AH6237" s="1"/>
  <c r="AI6237"/>
  <c r="AG6223"/>
  <c r="AH6223" s="1"/>
  <c r="AG6219"/>
  <c r="AH6219" s="1"/>
  <c r="AI6219"/>
  <c r="AG6218"/>
  <c r="AH6218" s="1"/>
  <c r="AI6217"/>
  <c r="AG6212"/>
  <c r="AH6212" s="1"/>
  <c r="AI6212"/>
  <c r="AG6211"/>
  <c r="AH6211" s="1"/>
  <c r="AG6210"/>
  <c r="AG6206"/>
  <c r="AG6205"/>
  <c r="AG6201"/>
  <c r="AH6201" s="1"/>
  <c r="AI6201"/>
  <c r="AG6200"/>
  <c r="AH6200" s="1"/>
  <c r="AG6199"/>
  <c r="AI6197"/>
  <c r="AG6193"/>
  <c r="AH6193" s="1"/>
  <c r="AI6193"/>
  <c r="AG6192"/>
  <c r="AH6192" s="1"/>
  <c r="AI6190"/>
  <c r="AG6186"/>
  <c r="AH6186" s="1"/>
  <c r="AI6186"/>
  <c r="AG6185"/>
  <c r="AH6185" s="1"/>
  <c r="AI6183"/>
  <c r="AI6178"/>
  <c r="AI6173"/>
  <c r="AI6170"/>
  <c r="AI6168"/>
  <c r="AI6166"/>
  <c r="AI6164"/>
  <c r="AG6162"/>
  <c r="AG6160"/>
  <c r="AG6158"/>
  <c r="AG6156"/>
  <c r="AG6154"/>
  <c r="AG6152"/>
  <c r="AG6150"/>
  <c r="AG6149"/>
  <c r="AG6143"/>
  <c r="AH6143" s="1"/>
  <c r="AI6143"/>
  <c r="AG6135"/>
  <c r="AH6135" s="1"/>
  <c r="AG6119"/>
  <c r="AH6119" s="1"/>
  <c r="AG6115"/>
  <c r="AH6115" s="1"/>
  <c r="AG6111"/>
  <c r="AH6111" s="1"/>
  <c r="AG6107"/>
  <c r="AH6107" s="1"/>
  <c r="AG6103"/>
  <c r="AH6103" s="1"/>
  <c r="AG6099"/>
  <c r="AH6099" s="1"/>
  <c r="AG6095"/>
  <c r="AH6095" s="1"/>
  <c r="AG6090"/>
  <c r="AH6090" s="1"/>
  <c r="AG6084"/>
  <c r="AH6084" s="1"/>
  <c r="AG6080"/>
  <c r="AH6080" s="1"/>
  <c r="AG6076"/>
  <c r="AH6076" s="1"/>
  <c r="AG6072"/>
  <c r="AH6072" s="1"/>
  <c r="AG6068"/>
  <c r="AH6068" s="1"/>
  <c r="AG6064"/>
  <c r="AH6064" s="1"/>
  <c r="AG6060"/>
  <c r="AH6060" s="1"/>
  <c r="AG6056"/>
  <c r="AH6056" s="1"/>
  <c r="AG6052"/>
  <c r="AH6052" s="1"/>
  <c r="AG6048"/>
  <c r="AH6048" s="1"/>
  <c r="AG6044"/>
  <c r="AH6044" s="1"/>
  <c r="AG6039"/>
  <c r="AH6039" s="1"/>
  <c r="AI6038"/>
  <c r="AG6033"/>
  <c r="AH6033" s="1"/>
  <c r="AI6033"/>
  <c r="AG6031"/>
  <c r="AH6031" s="1"/>
  <c r="AI6031"/>
  <c r="AG6028"/>
  <c r="AH6028" s="1"/>
  <c r="AI6028"/>
  <c r="AG6026"/>
  <c r="AH6026" s="1"/>
  <c r="AI6026"/>
  <c r="AG6024"/>
  <c r="AH6024" s="1"/>
  <c r="AI6024"/>
  <c r="AG6022"/>
  <c r="AH6022" s="1"/>
  <c r="AI6022"/>
  <c r="AG6020"/>
  <c r="AH6020" s="1"/>
  <c r="AI6020"/>
  <c r="AG6018"/>
  <c r="AH6018" s="1"/>
  <c r="AI6018"/>
  <c r="AG6016"/>
  <c r="AH6016" s="1"/>
  <c r="AI6016"/>
  <c r="AG6014"/>
  <c r="AH6014" s="1"/>
  <c r="AI6014"/>
  <c r="AG6012"/>
  <c r="AH6012" s="1"/>
  <c r="AI6012"/>
  <c r="AG6010"/>
  <c r="AH6010" s="1"/>
  <c r="AI6010"/>
  <c r="AG6008"/>
  <c r="AH6008" s="1"/>
  <c r="AI6008"/>
  <c r="AG6006"/>
  <c r="AH6006" s="1"/>
  <c r="AI6006"/>
  <c r="AG6004"/>
  <c r="AH6004" s="1"/>
  <c r="AI6004"/>
  <c r="AG6002"/>
  <c r="AH6002" s="1"/>
  <c r="AI6002"/>
  <c r="AG6000"/>
  <c r="AH6000" s="1"/>
  <c r="AI6000"/>
  <c r="AG5998"/>
  <c r="AH5998" s="1"/>
  <c r="AI5998"/>
  <c r="AG5996"/>
  <c r="AH5996" s="1"/>
  <c r="AI5996"/>
  <c r="AG5994"/>
  <c r="AH5994" s="1"/>
  <c r="AI5994"/>
  <c r="AG5992"/>
  <c r="AH5992" s="1"/>
  <c r="AI5992"/>
  <c r="AG5990"/>
  <c r="AH5990" s="1"/>
  <c r="AI5990"/>
  <c r="AG5988"/>
  <c r="AH5988" s="1"/>
  <c r="AI5988"/>
  <c r="AG5986"/>
  <c r="AH5986" s="1"/>
  <c r="AI5986"/>
  <c r="AG5984"/>
  <c r="AH5984" s="1"/>
  <c r="AI5984"/>
  <c r="AG5982"/>
  <c r="AH5982" s="1"/>
  <c r="AI5982"/>
  <c r="AG5980"/>
  <c r="AH5980" s="1"/>
  <c r="AI5980"/>
  <c r="AG5978"/>
  <c r="AH5978" s="1"/>
  <c r="AI5978"/>
  <c r="AG5976"/>
  <c r="AH5976" s="1"/>
  <c r="AI5976"/>
  <c r="AG5973"/>
  <c r="AH5973" s="1"/>
  <c r="AI5973"/>
  <c r="AG5971"/>
  <c r="AH5971" s="1"/>
  <c r="AI5971"/>
  <c r="AG5969"/>
  <c r="AH5969" s="1"/>
  <c r="AI5969"/>
  <c r="AG5967"/>
  <c r="AH5967" s="1"/>
  <c r="AI5967"/>
  <c r="AG5966"/>
  <c r="AH5966" s="1"/>
  <c r="AI5966"/>
  <c r="AG5963"/>
  <c r="AH5963" s="1"/>
  <c r="AI5963"/>
  <c r="AG5961"/>
  <c r="AH5961" s="1"/>
  <c r="AI5961"/>
  <c r="AG5959"/>
  <c r="AH5959" s="1"/>
  <c r="AI5959"/>
  <c r="AG5957"/>
  <c r="AH5957" s="1"/>
  <c r="AI5957"/>
  <c r="AG5955"/>
  <c r="AH5955" s="1"/>
  <c r="AI5955"/>
  <c r="AG5953"/>
  <c r="AH5953" s="1"/>
  <c r="AI5953"/>
  <c r="AG5951"/>
  <c r="AH5951" s="1"/>
  <c r="AI5951"/>
  <c r="AG5949"/>
  <c r="AH5949" s="1"/>
  <c r="AI5949"/>
  <c r="AG5947"/>
  <c r="AH5947" s="1"/>
  <c r="AI5947"/>
  <c r="AG5945"/>
  <c r="AH5945" s="1"/>
  <c r="AI5945"/>
  <c r="AG5943"/>
  <c r="AH5943" s="1"/>
  <c r="AI5943"/>
  <c r="AG5941"/>
  <c r="AH5941" s="1"/>
  <c r="AI5941"/>
  <c r="AG5939"/>
  <c r="AH5939" s="1"/>
  <c r="AI5939"/>
  <c r="AG5937"/>
  <c r="AH5937" s="1"/>
  <c r="AI5937"/>
  <c r="AG5935"/>
  <c r="AH5935" s="1"/>
  <c r="AI5935"/>
  <c r="AG5933"/>
  <c r="AH5933" s="1"/>
  <c r="AI5933"/>
  <c r="AG5931"/>
  <c r="AH5931" s="1"/>
  <c r="AI5931"/>
  <c r="AG5929"/>
  <c r="AH5929" s="1"/>
  <c r="AI5929"/>
  <c r="AG5927"/>
  <c r="AH5927" s="1"/>
  <c r="AI5927"/>
  <c r="AG5925"/>
  <c r="AH5925" s="1"/>
  <c r="AI5925"/>
  <c r="AG5923"/>
  <c r="AH5923" s="1"/>
  <c r="AI5923"/>
  <c r="AG5921"/>
  <c r="AH5921" s="1"/>
  <c r="AI5921"/>
  <c r="AG5919"/>
  <c r="AH5919" s="1"/>
  <c r="AI5919"/>
  <c r="AG5917"/>
  <c r="AH5917" s="1"/>
  <c r="AI5917"/>
  <c r="AG5915"/>
  <c r="AH5915" s="1"/>
  <c r="AG5908"/>
  <c r="AH5908" s="1"/>
  <c r="AG5901"/>
  <c r="AH5901" s="1"/>
  <c r="AG5899"/>
  <c r="AH5899" s="1"/>
  <c r="AG5893"/>
  <c r="AH5893" s="1"/>
  <c r="AG5882"/>
  <c r="AH5882" s="1"/>
  <c r="AI5873"/>
  <c r="AI5869"/>
  <c r="AI5866"/>
  <c r="AI5860"/>
  <c r="AI5856"/>
  <c r="AH5743"/>
  <c r="AH5717"/>
  <c r="AH5708"/>
  <c r="AG5704"/>
  <c r="AH5704" s="1"/>
  <c r="AG5700"/>
  <c r="AH5700" s="1"/>
  <c r="AG5696"/>
  <c r="AH5696" s="1"/>
  <c r="AG5690"/>
  <c r="AH5690" s="1"/>
  <c r="AG5686"/>
  <c r="AH5686" s="1"/>
  <c r="AG5681"/>
  <c r="AH5681" s="1"/>
  <c r="AG5679"/>
  <c r="AH5679" s="1"/>
  <c r="AG5676"/>
  <c r="AH5676" s="1"/>
  <c r="AG5673"/>
  <c r="AH5673" s="1"/>
  <c r="AG5668"/>
  <c r="AH5668" s="1"/>
  <c r="AG5666"/>
  <c r="AH5666" s="1"/>
  <c r="AG5664"/>
  <c r="AH5664" s="1"/>
  <c r="AG5660"/>
  <c r="AH5660" s="1"/>
  <c r="AI5655"/>
  <c r="AG5649"/>
  <c r="AH5649" s="1"/>
  <c r="AI5649"/>
  <c r="AG5646"/>
  <c r="AH5646" s="1"/>
  <c r="AI5646"/>
  <c r="AG5643"/>
  <c r="AH5643" s="1"/>
  <c r="AI5643"/>
  <c r="AG5639"/>
  <c r="AH5639" s="1"/>
  <c r="AG5637"/>
  <c r="AH5637" s="1"/>
  <c r="AI5637"/>
  <c r="AH5636"/>
  <c r="AH5634"/>
  <c r="AG5630"/>
  <c r="AH5630" s="1"/>
  <c r="AG5626"/>
  <c r="AH5626" s="1"/>
  <c r="AI5571"/>
  <c r="AG5389"/>
  <c r="AG5388"/>
  <c r="AG5387"/>
  <c r="AI5385"/>
  <c r="AI5345"/>
  <c r="AH5344"/>
  <c r="AI5337"/>
  <c r="AH5336"/>
  <c r="AG5233"/>
  <c r="AH5233" s="1"/>
  <c r="AI5226"/>
  <c r="AI5220"/>
  <c r="AG5218"/>
  <c r="AH5218" s="1"/>
  <c r="AI5218"/>
  <c r="AG5214"/>
  <c r="AH5214" s="1"/>
  <c r="AI5214"/>
  <c r="AG5212"/>
  <c r="AH5212" s="1"/>
  <c r="AI5212"/>
  <c r="AG5198"/>
  <c r="AH5198" s="1"/>
  <c r="AI5198"/>
  <c r="AG5193"/>
  <c r="AG5192"/>
  <c r="AG5188"/>
  <c r="AG5186"/>
  <c r="AG5185"/>
  <c r="AG5178"/>
  <c r="AG5176"/>
  <c r="AG5170"/>
  <c r="AH5170" s="1"/>
  <c r="AI5170"/>
  <c r="AG5168"/>
  <c r="AH5168" s="1"/>
  <c r="AI5168"/>
  <c r="AG5166"/>
  <c r="AH5166" s="1"/>
  <c r="AI5166"/>
  <c r="AG5164"/>
  <c r="AH5164" s="1"/>
  <c r="AI5164"/>
  <c r="AG5162"/>
  <c r="AH5162" s="1"/>
  <c r="AI5162"/>
  <c r="AG5157"/>
  <c r="AH5157" s="1"/>
  <c r="AI5157"/>
  <c r="AG5153"/>
  <c r="AH5153" s="1"/>
  <c r="AI5153"/>
  <c r="AG5150"/>
  <c r="AH5150" s="1"/>
  <c r="AI5150"/>
  <c r="AG5146"/>
  <c r="AH5146" s="1"/>
  <c r="AI5146"/>
  <c r="AG5142"/>
  <c r="AH5142" s="1"/>
  <c r="AI5142"/>
  <c r="AG5138"/>
  <c r="AH5138" s="1"/>
  <c r="AI5138"/>
  <c r="AG5135"/>
  <c r="AH5135" s="1"/>
  <c r="AI5135"/>
  <c r="AG5131"/>
  <c r="AH5131" s="1"/>
  <c r="AI5131"/>
  <c r="AG5128"/>
  <c r="AH5128" s="1"/>
  <c r="AI5128"/>
  <c r="AG5102"/>
  <c r="AH5102" s="1"/>
  <c r="AI5101"/>
  <c r="AG5094"/>
  <c r="AH5094" s="1"/>
  <c r="AI5094"/>
  <c r="AG5093"/>
  <c r="AH5093" s="1"/>
  <c r="AG5087"/>
  <c r="AH5087" s="1"/>
  <c r="AI5087"/>
  <c r="AG5086"/>
  <c r="AH5086" s="1"/>
  <c r="AI5085"/>
  <c r="AG5080"/>
  <c r="AH5080" s="1"/>
  <c r="AI5079"/>
  <c r="AG5077"/>
  <c r="AG5076"/>
  <c r="AG5072"/>
  <c r="AH5072" s="1"/>
  <c r="AI5072"/>
  <c r="AG5071"/>
  <c r="AH5071" s="1"/>
  <c r="AG5066"/>
  <c r="AH5066" s="1"/>
  <c r="AI5065"/>
  <c r="AG5061"/>
  <c r="AH5061" s="1"/>
  <c r="AG5055"/>
  <c r="AH5055" s="1"/>
  <c r="AI5055"/>
  <c r="AG5050"/>
  <c r="AH5050" s="1"/>
  <c r="AI5050"/>
  <c r="AG5049"/>
  <c r="AH5049" s="1"/>
  <c r="AI5048"/>
  <c r="AG5044"/>
  <c r="AH5044" s="1"/>
  <c r="AI5044"/>
  <c r="AG5040"/>
  <c r="AH5040" s="1"/>
  <c r="AI5040"/>
  <c r="AG5035"/>
  <c r="AH5035" s="1"/>
  <c r="AI5035"/>
  <c r="AG5034"/>
  <c r="AH5034" s="1"/>
  <c r="AI5033"/>
  <c r="AG5027"/>
  <c r="AH5027" s="1"/>
  <c r="AI5027"/>
  <c r="AG5026"/>
  <c r="AH5026" s="1"/>
  <c r="AI5025"/>
  <c r="AG5019"/>
  <c r="AH5019" s="1"/>
  <c r="AG5018"/>
  <c r="AH5018" s="1"/>
  <c r="AI5017"/>
  <c r="AG5012"/>
  <c r="AH5012" s="1"/>
  <c r="AI5012"/>
  <c r="AG5011"/>
  <c r="AH5011" s="1"/>
  <c r="AG5008"/>
  <c r="AH5008" s="1"/>
  <c r="AI5008"/>
  <c r="AG5006"/>
  <c r="AH5006" s="1"/>
  <c r="AI5006"/>
  <c r="AI5005"/>
  <c r="AG5003"/>
  <c r="AH5003" s="1"/>
  <c r="AG4999"/>
  <c r="AH4999" s="1"/>
  <c r="AG4994"/>
  <c r="AH4994" s="1"/>
  <c r="AI4994"/>
  <c r="AG4993"/>
  <c r="AH4993" s="1"/>
  <c r="AG4988"/>
  <c r="AH4988" s="1"/>
  <c r="AI4988"/>
  <c r="AG4986"/>
  <c r="AH4986" s="1"/>
  <c r="AG4978"/>
  <c r="AH4978" s="1"/>
  <c r="AI4978"/>
  <c r="AG4977"/>
  <c r="AH4977" s="1"/>
  <c r="AI4976"/>
  <c r="AI4971"/>
  <c r="AI4969"/>
  <c r="AG4965"/>
  <c r="AH4965" s="1"/>
  <c r="AI4965"/>
  <c r="AG4963"/>
  <c r="AH4963" s="1"/>
  <c r="AI4963"/>
  <c r="AG4912"/>
  <c r="AI4911"/>
  <c r="AG4902"/>
  <c r="AH4902" s="1"/>
  <c r="AI4902"/>
  <c r="AG4901"/>
  <c r="AH4901" s="1"/>
  <c r="AG4895"/>
  <c r="AH4895" s="1"/>
  <c r="AI4895"/>
  <c r="AI4894"/>
  <c r="AI4890"/>
  <c r="AH4885"/>
  <c r="AG4869"/>
  <c r="AH4869" s="1"/>
  <c r="AI4869"/>
  <c r="AG4856"/>
  <c r="AH4856" s="1"/>
  <c r="AI4856"/>
  <c r="AG4855"/>
  <c r="AH4855" s="1"/>
  <c r="AI4854"/>
  <c r="AG4844"/>
  <c r="AH4844" s="1"/>
  <c r="AI4844"/>
  <c r="AG4843"/>
  <c r="AH4843" s="1"/>
  <c r="AG4837"/>
  <c r="AH4837" s="1"/>
  <c r="AI4837"/>
  <c r="AG4836"/>
  <c r="AH4836" s="1"/>
  <c r="AI4829"/>
  <c r="AH4828"/>
  <c r="AG4823"/>
  <c r="AH4823" s="1"/>
  <c r="AI4823"/>
  <c r="AH4822"/>
  <c r="AI4803"/>
  <c r="AG4796"/>
  <c r="AH4796" s="1"/>
  <c r="AI4796"/>
  <c r="AG4795"/>
  <c r="AH4795" s="1"/>
  <c r="AG4791"/>
  <c r="AH4791" s="1"/>
  <c r="AI4791"/>
  <c r="AI4790"/>
  <c r="AI4785"/>
  <c r="AH4784"/>
  <c r="AI4759"/>
  <c r="AG4746"/>
  <c r="AH4746" s="1"/>
  <c r="AG4732"/>
  <c r="AH4732" s="1"/>
  <c r="AI4732"/>
  <c r="AG4730"/>
  <c r="AH4730" s="1"/>
  <c r="AG4728"/>
  <c r="AG4727"/>
  <c r="AI4726"/>
  <c r="AG4720"/>
  <c r="AH4720" s="1"/>
  <c r="AI4720"/>
  <c r="AG4718"/>
  <c r="AH4718" s="1"/>
  <c r="AI4718"/>
  <c r="AG4717"/>
  <c r="AH4717" s="1"/>
  <c r="AI4716"/>
  <c r="AG4712"/>
  <c r="AH4712" s="1"/>
  <c r="AG4710"/>
  <c r="AH4710" s="1"/>
  <c r="AI4710"/>
  <c r="AG4707"/>
  <c r="AH4707" s="1"/>
  <c r="AI4706"/>
  <c r="AG4703"/>
  <c r="AH4703" s="1"/>
  <c r="AI4702"/>
  <c r="AI4676"/>
  <c r="AG4674"/>
  <c r="AH4674" s="1"/>
  <c r="AG4672"/>
  <c r="AG4665"/>
  <c r="AG4664"/>
  <c r="AG4663"/>
  <c r="AI4662"/>
  <c r="AI4660"/>
  <c r="AI4658"/>
  <c r="AI4656"/>
  <c r="AG4654"/>
  <c r="AH4654" s="1"/>
  <c r="AI4654"/>
  <c r="AG4652"/>
  <c r="AH4652" s="1"/>
  <c r="AG4648"/>
  <c r="AH4648" s="1"/>
  <c r="AG4644"/>
  <c r="AH4644" s="1"/>
  <c r="AG4637"/>
  <c r="AH4637" s="1"/>
  <c r="AG4630"/>
  <c r="AH4630" s="1"/>
  <c r="AG4624"/>
  <c r="AH4624" s="1"/>
  <c r="AI4624"/>
  <c r="AG4623"/>
  <c r="AH4623" s="1"/>
  <c r="AG4619"/>
  <c r="AH4619" s="1"/>
  <c r="AI4617"/>
  <c r="AI4615"/>
  <c r="AI4613"/>
  <c r="AI4611"/>
  <c r="AI4609"/>
  <c r="AI4607"/>
  <c r="AI4605"/>
  <c r="AI4603"/>
  <c r="AI4601"/>
  <c r="AI4599"/>
  <c r="AI4598"/>
  <c r="AG4595"/>
  <c r="AH4595" s="1"/>
  <c r="AI4595"/>
  <c r="AG4591"/>
  <c r="AH4591" s="1"/>
  <c r="AI4591"/>
  <c r="AG4587"/>
  <c r="AH4587" s="1"/>
  <c r="AI4587"/>
  <c r="AG4584"/>
  <c r="AH4584" s="1"/>
  <c r="AI4584"/>
  <c r="AG4580"/>
  <c r="AH4580" s="1"/>
  <c r="AI4580"/>
  <c r="AG4576"/>
  <c r="AH4576" s="1"/>
  <c r="AI4576"/>
  <c r="AG4572"/>
  <c r="AH4572" s="1"/>
  <c r="AI4572"/>
  <c r="AG4569"/>
  <c r="AH4569" s="1"/>
  <c r="AI4569"/>
  <c r="AG4566"/>
  <c r="AH4566" s="1"/>
  <c r="AI4566"/>
  <c r="AG4555"/>
  <c r="AH4555" s="1"/>
  <c r="AI4555"/>
  <c r="AG4547"/>
  <c r="AI4545"/>
  <c r="AI4543"/>
  <c r="AG4541"/>
  <c r="AG4539"/>
  <c r="AI4532"/>
  <c r="AG4528"/>
  <c r="AG4381"/>
  <c r="AH4381" s="1"/>
  <c r="AI4381"/>
  <c r="AG4380"/>
  <c r="AH4380" s="1"/>
  <c r="AI4379"/>
  <c r="AG4373"/>
  <c r="AH4373" s="1"/>
  <c r="AI4373"/>
  <c r="AG4372"/>
  <c r="AH4372" s="1"/>
  <c r="AI4371"/>
  <c r="AG4365"/>
  <c r="AH4365" s="1"/>
  <c r="AI4365"/>
  <c r="AG4364"/>
  <c r="AH4364" s="1"/>
  <c r="AI4363"/>
  <c r="AG4357"/>
  <c r="AH4357" s="1"/>
  <c r="AI4357"/>
  <c r="AG4356"/>
  <c r="AH4356" s="1"/>
  <c r="AI4355"/>
  <c r="AG4348"/>
  <c r="AH4348" s="1"/>
  <c r="AI4348"/>
  <c r="AG4347"/>
  <c r="AH4347" s="1"/>
  <c r="AG4344"/>
  <c r="AH4344" s="1"/>
  <c r="AI4344"/>
  <c r="AG4343"/>
  <c r="AH4343" s="1"/>
  <c r="AG4338"/>
  <c r="AH4338" s="1"/>
  <c r="AI4338"/>
  <c r="AG4333"/>
  <c r="AH4333" s="1"/>
  <c r="AI4332"/>
  <c r="AG4328"/>
  <c r="AH4328" s="1"/>
  <c r="AI4328"/>
  <c r="AG4327"/>
  <c r="AH4327" s="1"/>
  <c r="AI4326"/>
  <c r="AG4321"/>
  <c r="AH4321" s="1"/>
  <c r="AI4321"/>
  <c r="AG4320"/>
  <c r="AH4320" s="1"/>
  <c r="AI4319"/>
  <c r="AI4263"/>
  <c r="AG4204"/>
  <c r="AH4204" s="1"/>
  <c r="AI4204"/>
  <c r="AG4203"/>
  <c r="AH4203" s="1"/>
  <c r="AI4202"/>
  <c r="AG4197"/>
  <c r="AH4197" s="1"/>
  <c r="AI4197"/>
  <c r="AG4196"/>
  <c r="AH4196" s="1"/>
  <c r="AI4195"/>
  <c r="AG4192"/>
  <c r="AH4192" s="1"/>
  <c r="AI4192"/>
  <c r="AH4191"/>
  <c r="AI4185"/>
  <c r="AH4184"/>
  <c r="AG4178"/>
  <c r="AH4178" s="1"/>
  <c r="AI4178"/>
  <c r="AI4171"/>
  <c r="AH4170"/>
  <c r="AI4163"/>
  <c r="AI4157"/>
  <c r="AI4150"/>
  <c r="AH4149"/>
  <c r="AI4143"/>
  <c r="AH4142"/>
  <c r="AH4128"/>
  <c r="AH4100"/>
  <c r="AI4088"/>
  <c r="AH4087"/>
  <c r="AG4083"/>
  <c r="AH4083" s="1"/>
  <c r="AI4083"/>
  <c r="AG4082"/>
  <c r="AH4082" s="1"/>
  <c r="AI4075"/>
  <c r="AH4074"/>
  <c r="AG4059"/>
  <c r="AH4059" s="1"/>
  <c r="AI4058"/>
  <c r="AG4052"/>
  <c r="AH4052" s="1"/>
  <c r="AI4052"/>
  <c r="AG4051"/>
  <c r="AH4051" s="1"/>
  <c r="AH4045"/>
  <c r="AI4018"/>
  <c r="AI4003"/>
  <c r="AH4002"/>
  <c r="AI3998"/>
  <c r="AI3995"/>
  <c r="AG3990"/>
  <c r="AH3990" s="1"/>
  <c r="AI3990"/>
  <c r="AI3988"/>
  <c r="AH3987"/>
  <c r="AH3974"/>
  <c r="AG3967"/>
  <c r="AH3967" s="1"/>
  <c r="AI3967"/>
  <c r="AG3966"/>
  <c r="AH3966" s="1"/>
  <c r="AG3964"/>
  <c r="AH3964" s="1"/>
  <c r="AI3964"/>
  <c r="AG3959"/>
  <c r="AH3959" s="1"/>
  <c r="AI3959"/>
  <c r="AG3954"/>
  <c r="AH3954" s="1"/>
  <c r="AI3954"/>
  <c r="AG3952"/>
  <c r="AH3952" s="1"/>
  <c r="AG3951"/>
  <c r="AH3951" s="1"/>
  <c r="AG3950"/>
  <c r="AH3950" s="1"/>
  <c r="AI3950"/>
  <c r="AG3944"/>
  <c r="AH3944" s="1"/>
  <c r="AI3944"/>
  <c r="AG3943"/>
  <c r="AH3943" s="1"/>
  <c r="AI3942"/>
  <c r="AG3941"/>
  <c r="AH3941" s="1"/>
  <c r="AI3941"/>
  <c r="AG3939"/>
  <c r="AH3939" s="1"/>
  <c r="AG3936"/>
  <c r="AH3936" s="1"/>
  <c r="AG3931"/>
  <c r="AH3931" s="1"/>
  <c r="AI3931"/>
  <c r="AG3930"/>
  <c r="AH3930" s="1"/>
  <c r="AI3930"/>
  <c r="AG3929"/>
  <c r="AH3929" s="1"/>
  <c r="AI3929"/>
  <c r="AG3926"/>
  <c r="AH3926" s="1"/>
  <c r="AI3926"/>
  <c r="AG3922"/>
  <c r="AH3922" s="1"/>
  <c r="AI3922"/>
  <c r="AG3921"/>
  <c r="AH3921" s="1"/>
  <c r="AG3919"/>
  <c r="AH3919" s="1"/>
  <c r="AI3919"/>
  <c r="AG3918"/>
  <c r="AH3918" s="1"/>
  <c r="AI3917"/>
  <c r="AI3913"/>
  <c r="AG3908"/>
  <c r="AH3908" s="1"/>
  <c r="AI3908"/>
  <c r="AG3907"/>
  <c r="AH3907" s="1"/>
  <c r="AI3906"/>
  <c r="AG3900"/>
  <c r="AH3900" s="1"/>
  <c r="AI3900"/>
  <c r="AG3899"/>
  <c r="AH3899" s="1"/>
  <c r="AI3898"/>
  <c r="AG3888"/>
  <c r="AH3888" s="1"/>
  <c r="AI3887"/>
  <c r="AG3880"/>
  <c r="AH3880" s="1"/>
  <c r="AI3880"/>
  <c r="AG3879"/>
  <c r="AH3879" s="1"/>
  <c r="AI3878"/>
  <c r="AI3873"/>
  <c r="AG3867"/>
  <c r="AH3867" s="1"/>
  <c r="AI3867"/>
  <c r="AI3866"/>
  <c r="AG3853"/>
  <c r="AH3853" s="1"/>
  <c r="AI3853"/>
  <c r="AG3851"/>
  <c r="AH3851" s="1"/>
  <c r="AI3851"/>
  <c r="AG3850"/>
  <c r="AH3850" s="1"/>
  <c r="AI3849"/>
  <c r="AI3842"/>
  <c r="AI3841"/>
  <c r="AI3838"/>
  <c r="AI3837"/>
  <c r="AI3834"/>
  <c r="AG3833"/>
  <c r="AH3833" s="1"/>
  <c r="AG3832"/>
  <c r="AH3832" s="1"/>
  <c r="AI3832"/>
  <c r="AI3831"/>
  <c r="AG3830"/>
  <c r="AH3830" s="1"/>
  <c r="AI3830"/>
  <c r="AG3829"/>
  <c r="AH3829" s="1"/>
  <c r="AI3828"/>
  <c r="AG3819"/>
  <c r="AH3819" s="1"/>
  <c r="AI3818"/>
  <c r="AG3817"/>
  <c r="AH3817" s="1"/>
  <c r="AI3816"/>
  <c r="AG3815"/>
  <c r="AH3815" s="1"/>
  <c r="AI3814"/>
  <c r="AI3808"/>
  <c r="AG3803"/>
  <c r="AH3803" s="1"/>
  <c r="AI3803"/>
  <c r="AG3802"/>
  <c r="AH3802" s="1"/>
  <c r="AI3801"/>
  <c r="AG3796"/>
  <c r="AH3796" s="1"/>
  <c r="AI3795"/>
  <c r="AG3792"/>
  <c r="AH3792" s="1"/>
  <c r="AI3792"/>
  <c r="AI3791"/>
  <c r="AG3783"/>
  <c r="AH3783" s="1"/>
  <c r="AI3783"/>
  <c r="AG3782"/>
  <c r="AH3782" s="1"/>
  <c r="AI3781"/>
  <c r="AI3779"/>
  <c r="AH3778"/>
  <c r="AI3759"/>
  <c r="AH3758"/>
  <c r="AH3753"/>
  <c r="AI3746"/>
  <c r="AI3738"/>
  <c r="AH3737"/>
  <c r="AG3703"/>
  <c r="AH3703" s="1"/>
  <c r="AI3703"/>
  <c r="AG3702"/>
  <c r="AH3702" s="1"/>
  <c r="AG3698"/>
  <c r="AH3698" s="1"/>
  <c r="AI3698"/>
  <c r="AG3697"/>
  <c r="AH3697" s="1"/>
  <c r="AI3696"/>
  <c r="AG12031"/>
  <c r="AH12031" s="1"/>
  <c r="AG12029"/>
  <c r="AH12029" s="1"/>
  <c r="AG12025"/>
  <c r="AH12025" s="1"/>
  <c r="AG12024"/>
  <c r="AH12024" s="1"/>
  <c r="AG12023"/>
  <c r="AH12023" s="1"/>
  <c r="AG12022"/>
  <c r="AH12022" s="1"/>
  <c r="AG12019"/>
  <c r="AH12019" s="1"/>
  <c r="AG12018"/>
  <c r="AH12018" s="1"/>
  <c r="AG12015"/>
  <c r="AH12015" s="1"/>
  <c r="AG12013"/>
  <c r="AH12013" s="1"/>
  <c r="AG12012"/>
  <c r="AH12012" s="1"/>
  <c r="AG12011"/>
  <c r="AH12011" s="1"/>
  <c r="AG12010"/>
  <c r="AH12010" s="1"/>
  <c r="AG12007"/>
  <c r="AH12007" s="1"/>
  <c r="AG12006"/>
  <c r="AH12006" s="1"/>
  <c r="AG12003"/>
  <c r="AH12003" s="1"/>
  <c r="AG12002"/>
  <c r="AH12002" s="1"/>
  <c r="AG12000"/>
  <c r="AH12000" s="1"/>
  <c r="AG11999"/>
  <c r="AH11999" s="1"/>
  <c r="AG11997"/>
  <c r="AH11997" s="1"/>
  <c r="AG11996"/>
  <c r="AH11996" s="1"/>
  <c r="AG11991"/>
  <c r="AH11991" s="1"/>
  <c r="AG11990"/>
  <c r="AH11990" s="1"/>
  <c r="AG11987"/>
  <c r="AH11987" s="1"/>
  <c r="AG11986"/>
  <c r="AH11986" s="1"/>
  <c r="AG11983"/>
  <c r="AH11983" s="1"/>
  <c r="AG11982"/>
  <c r="AH11982" s="1"/>
  <c r="AG11981"/>
  <c r="AG11980"/>
  <c r="AH11976"/>
  <c r="AH11921"/>
  <c r="AH11884"/>
  <c r="AG11880"/>
  <c r="AH11880" s="1"/>
  <c r="AG11879"/>
  <c r="AH11879" s="1"/>
  <c r="AG11876"/>
  <c r="AH11876" s="1"/>
  <c r="AG11875"/>
  <c r="AH11875" s="1"/>
  <c r="AG11872"/>
  <c r="AH11872" s="1"/>
  <c r="AG11871"/>
  <c r="AH11871" s="1"/>
  <c r="AG11868"/>
  <c r="AH11868" s="1"/>
  <c r="AG11867"/>
  <c r="AH11867" s="1"/>
  <c r="AG11864"/>
  <c r="AH11864" s="1"/>
  <c r="AG11863"/>
  <c r="AH11863" s="1"/>
  <c r="AG11860"/>
  <c r="AH11860" s="1"/>
  <c r="AG11859"/>
  <c r="AH11859" s="1"/>
  <c r="AG11858"/>
  <c r="AH11858" s="1"/>
  <c r="AG11857"/>
  <c r="AH11857" s="1"/>
  <c r="AG11855"/>
  <c r="AH11855" s="1"/>
  <c r="AG11854"/>
  <c r="AH11854" s="1"/>
  <c r="AG11851"/>
  <c r="AH11851" s="1"/>
  <c r="AG11850"/>
  <c r="AH11850" s="1"/>
  <c r="AG11847"/>
  <c r="AH11847" s="1"/>
  <c r="AG11846"/>
  <c r="AH11846" s="1"/>
  <c r="AG11843"/>
  <c r="AH11843" s="1"/>
  <c r="AG11842"/>
  <c r="AH11842" s="1"/>
  <c r="AG11839"/>
  <c r="AH11839" s="1"/>
  <c r="AG11838"/>
  <c r="AH11838" s="1"/>
  <c r="AG11835"/>
  <c r="AH11835" s="1"/>
  <c r="AG11831"/>
  <c r="AH11831" s="1"/>
  <c r="AG11830"/>
  <c r="AH11830" s="1"/>
  <c r="AG11827"/>
  <c r="AH11827" s="1"/>
  <c r="AG11826"/>
  <c r="AH11826" s="1"/>
  <c r="AG11825"/>
  <c r="AH11825" s="1"/>
  <c r="AG11824"/>
  <c r="AH11824" s="1"/>
  <c r="AG11821"/>
  <c r="AH11821" s="1"/>
  <c r="AG11818"/>
  <c r="AH11818" s="1"/>
  <c r="AG11817"/>
  <c r="AH11817" s="1"/>
  <c r="AG11814"/>
  <c r="AH11814" s="1"/>
  <c r="AG11811"/>
  <c r="AH11811" s="1"/>
  <c r="AG11796"/>
  <c r="AH11796" s="1"/>
  <c r="AG11793"/>
  <c r="AH11793" s="1"/>
  <c r="AG11791"/>
  <c r="AH11791" s="1"/>
  <c r="AG11790"/>
  <c r="AH11790" s="1"/>
  <c r="AG11787"/>
  <c r="AH11787" s="1"/>
  <c r="AG11786"/>
  <c r="AH11786" s="1"/>
  <c r="AG11784"/>
  <c r="AH11784" s="1"/>
  <c r="AG11783"/>
  <c r="AH11783" s="1"/>
  <c r="AG11782"/>
  <c r="AH11782" s="1"/>
  <c r="AG11704"/>
  <c r="AH11704" s="1"/>
  <c r="AG11701"/>
  <c r="AH11701" s="1"/>
  <c r="AG11700"/>
  <c r="AH11700" s="1"/>
  <c r="AG11699"/>
  <c r="AH11699" s="1"/>
  <c r="AG11697"/>
  <c r="AH11697" s="1"/>
  <c r="AH11691"/>
  <c r="AH11655"/>
  <c r="AG11653"/>
  <c r="AH11653" s="1"/>
  <c r="AG11651"/>
  <c r="AH11651" s="1"/>
  <c r="AG11650"/>
  <c r="AH11650" s="1"/>
  <c r="AG11647"/>
  <c r="AH11647" s="1"/>
  <c r="AG11646"/>
  <c r="AH11646" s="1"/>
  <c r="AG11644"/>
  <c r="AH11644" s="1"/>
  <c r="AG11643"/>
  <c r="AH11643" s="1"/>
  <c r="AG11640"/>
  <c r="AH11640" s="1"/>
  <c r="AG11638"/>
  <c r="AH11638" s="1"/>
  <c r="AG11636"/>
  <c r="AH11636" s="1"/>
  <c r="AG11633"/>
  <c r="AH11633" s="1"/>
  <c r="AG11631"/>
  <c r="AH11631" s="1"/>
  <c r="AG11630"/>
  <c r="AH11630" s="1"/>
  <c r="AG11627"/>
  <c r="AH11627" s="1"/>
  <c r="AG11624"/>
  <c r="AH11624" s="1"/>
  <c r="AG11623"/>
  <c r="AH11623" s="1"/>
  <c r="AG11620"/>
  <c r="AH11620" s="1"/>
  <c r="AG11617"/>
  <c r="AH11617" s="1"/>
  <c r="AG11616"/>
  <c r="AH11616" s="1"/>
  <c r="AG11614"/>
  <c r="AH11614" s="1"/>
  <c r="AG11612"/>
  <c r="AH11612" s="1"/>
  <c r="AG11611"/>
  <c r="AH11611" s="1"/>
  <c r="AG11608"/>
  <c r="AH11608" s="1"/>
  <c r="AG11606"/>
  <c r="AH11606" s="1"/>
  <c r="AG11605"/>
  <c r="AH11605" s="1"/>
  <c r="AG11602"/>
  <c r="AH11602" s="1"/>
  <c r="AG11599"/>
  <c r="AH11599" s="1"/>
  <c r="AG11596"/>
  <c r="AH11596" s="1"/>
  <c r="AG11594"/>
  <c r="AH11594" s="1"/>
  <c r="AG11593"/>
  <c r="AH11593" s="1"/>
  <c r="AG11592"/>
  <c r="AH11592" s="1"/>
  <c r="AG11589"/>
  <c r="AH11589" s="1"/>
  <c r="AG11588"/>
  <c r="AH11588" s="1"/>
  <c r="AG11585"/>
  <c r="AH11585" s="1"/>
  <c r="AG11583"/>
  <c r="AH11583" s="1"/>
  <c r="AG11580"/>
  <c r="AH11580" s="1"/>
  <c r="AG11578"/>
  <c r="AH11578" s="1"/>
  <c r="AG11575"/>
  <c r="AH11575" s="1"/>
  <c r="AG11574"/>
  <c r="AH11574" s="1"/>
  <c r="AH11571"/>
  <c r="AG11549"/>
  <c r="AH11549" s="1"/>
  <c r="AG11548"/>
  <c r="AH11548" s="1"/>
  <c r="AG11545"/>
  <c r="AH11545" s="1"/>
  <c r="AG11542"/>
  <c r="AH11542" s="1"/>
  <c r="AG11541"/>
  <c r="AH11541" s="1"/>
  <c r="AG11538"/>
  <c r="AH11538" s="1"/>
  <c r="AG11536"/>
  <c r="AH11536" s="1"/>
  <c r="AG11535"/>
  <c r="AH11535" s="1"/>
  <c r="AG11533"/>
  <c r="AH11533" s="1"/>
  <c r="AG11532"/>
  <c r="AH11532" s="1"/>
  <c r="AG11530"/>
  <c r="AH11530" s="1"/>
  <c r="AG11529"/>
  <c r="AH11529" s="1"/>
  <c r="AG11527"/>
  <c r="AH11527" s="1"/>
  <c r="AG11526"/>
  <c r="AH11526" s="1"/>
  <c r="AG11523"/>
  <c r="AH11523" s="1"/>
  <c r="AG11522"/>
  <c r="AH11522" s="1"/>
  <c r="AG11521"/>
  <c r="AH11521" s="1"/>
  <c r="AG11520"/>
  <c r="AH11520" s="1"/>
  <c r="AG11517"/>
  <c r="AH11517" s="1"/>
  <c r="AG11516"/>
  <c r="AH11516" s="1"/>
  <c r="AG11515"/>
  <c r="AH11515" s="1"/>
  <c r="AG11511"/>
  <c r="AH11511" s="1"/>
  <c r="AG11508"/>
  <c r="AH11508" s="1"/>
  <c r="AG11507"/>
  <c r="AH11507" s="1"/>
  <c r="AG11504"/>
  <c r="AH11504" s="1"/>
  <c r="AG11503"/>
  <c r="AH11503" s="1"/>
  <c r="AG11500"/>
  <c r="AH11500" s="1"/>
  <c r="AG11499"/>
  <c r="AH11499" s="1"/>
  <c r="AG11496"/>
  <c r="AG11491"/>
  <c r="AH11491" s="1"/>
  <c r="AG11489"/>
  <c r="AH11489" s="1"/>
  <c r="AG11485"/>
  <c r="AH11485" s="1"/>
  <c r="AG11484"/>
  <c r="AH11484" s="1"/>
  <c r="AG11481"/>
  <c r="AH11481" s="1"/>
  <c r="AG11473"/>
  <c r="AH11473" s="1"/>
  <c r="AG11147"/>
  <c r="AH11147" s="1"/>
  <c r="AG11142"/>
  <c r="AH11142" s="1"/>
  <c r="AG11141"/>
  <c r="AH11141" s="1"/>
  <c r="AG11138"/>
  <c r="AH11138" s="1"/>
  <c r="AG11137"/>
  <c r="AH11137" s="1"/>
  <c r="AG11132"/>
  <c r="AH11132" s="1"/>
  <c r="AG11131"/>
  <c r="AH11131" s="1"/>
  <c r="AG11130"/>
  <c r="AH11130" s="1"/>
  <c r="AG11129"/>
  <c r="AH11129" s="1"/>
  <c r="AG11128"/>
  <c r="AH11128" s="1"/>
  <c r="AG11126"/>
  <c r="AH11126" s="1"/>
  <c r="AG11121"/>
  <c r="AH11121" s="1"/>
  <c r="AG11120"/>
  <c r="AH11120" s="1"/>
  <c r="AG11110"/>
  <c r="AH11110" s="1"/>
  <c r="AG11109"/>
  <c r="AH11109" s="1"/>
  <c r="AG11106"/>
  <c r="AH11106" s="1"/>
  <c r="AG11104"/>
  <c r="AH11104" s="1"/>
  <c r="AG11103"/>
  <c r="AH11103" s="1"/>
  <c r="AG11101"/>
  <c r="AH11101" s="1"/>
  <c r="AG11099"/>
  <c r="AH11099" s="1"/>
  <c r="AG11097"/>
  <c r="AH11097" s="1"/>
  <c r="AG11096"/>
  <c r="AH11096" s="1"/>
  <c r="AG11093"/>
  <c r="AH11093" s="1"/>
  <c r="AG11092"/>
  <c r="AH11092" s="1"/>
  <c r="AG11090"/>
  <c r="AH11090" s="1"/>
  <c r="AG11087"/>
  <c r="AH11087" s="1"/>
  <c r="AG11086"/>
  <c r="AH11086" s="1"/>
  <c r="AG11083"/>
  <c r="AH11083" s="1"/>
  <c r="AG11082"/>
  <c r="AH11082" s="1"/>
  <c r="AG11079"/>
  <c r="AH11079" s="1"/>
  <c r="AG11078"/>
  <c r="AH11078" s="1"/>
  <c r="AG11076"/>
  <c r="AH11076" s="1"/>
  <c r="AG11075"/>
  <c r="AH11075" s="1"/>
  <c r="AG11073"/>
  <c r="AH11073" s="1"/>
  <c r="AG11072"/>
  <c r="AH11072" s="1"/>
  <c r="AG11070"/>
  <c r="AH11070" s="1"/>
  <c r="AG11069"/>
  <c r="AH11069" s="1"/>
  <c r="AG11067"/>
  <c r="AH11067" s="1"/>
  <c r="AG11066"/>
  <c r="AH11066" s="1"/>
  <c r="AG11063"/>
  <c r="AH11063" s="1"/>
  <c r="AG11062"/>
  <c r="AH11062" s="1"/>
  <c r="AG11059"/>
  <c r="AH11059" s="1"/>
  <c r="AG11058"/>
  <c r="AH11058" s="1"/>
  <c r="AG11055"/>
  <c r="AH11055" s="1"/>
  <c r="AG11054"/>
  <c r="AH11054" s="1"/>
  <c r="AG11051"/>
  <c r="AH11051" s="1"/>
  <c r="AG11050"/>
  <c r="AH11050" s="1"/>
  <c r="AG11047"/>
  <c r="AH11047" s="1"/>
  <c r="AG11044"/>
  <c r="AH11044" s="1"/>
  <c r="AG11043"/>
  <c r="AH11043" s="1"/>
  <c r="AG11040"/>
  <c r="AH11040" s="1"/>
  <c r="AG11037"/>
  <c r="AH11037" s="1"/>
  <c r="AG11036"/>
  <c r="AH11036" s="1"/>
  <c r="AG11033"/>
  <c r="AH11033" s="1"/>
  <c r="AG11032"/>
  <c r="AH11032" s="1"/>
  <c r="AG11029"/>
  <c r="AH11029" s="1"/>
  <c r="AG11028"/>
  <c r="AH11028" s="1"/>
  <c r="AG11026"/>
  <c r="AH11026" s="1"/>
  <c r="AG11025"/>
  <c r="AH11025" s="1"/>
  <c r="AG11022"/>
  <c r="AH11022" s="1"/>
  <c r="AG11017"/>
  <c r="AH11017" s="1"/>
  <c r="AG11016"/>
  <c r="AH11016" s="1"/>
  <c r="AG11013"/>
  <c r="AH11013" s="1"/>
  <c r="AG11009"/>
  <c r="AH11009" s="1"/>
  <c r="AG11005"/>
  <c r="AH11005" s="1"/>
  <c r="AG11001"/>
  <c r="AH11001" s="1"/>
  <c r="AG10998"/>
  <c r="AH10998" s="1"/>
  <c r="AG10997"/>
  <c r="AH10997" s="1"/>
  <c r="AG10994"/>
  <c r="AH10994" s="1"/>
  <c r="AG10991"/>
  <c r="AH10991" s="1"/>
  <c r="AG10990"/>
  <c r="AH10990" s="1"/>
  <c r="AG10987"/>
  <c r="AH10987" s="1"/>
  <c r="AG10980"/>
  <c r="AH10980" s="1"/>
  <c r="AG10978"/>
  <c r="AH10978" s="1"/>
  <c r="AG10977"/>
  <c r="AH10977" s="1"/>
  <c r="AG10975"/>
  <c r="AH10975" s="1"/>
  <c r="AG10974"/>
  <c r="AH10974" s="1"/>
  <c r="AG10968"/>
  <c r="AH10968" s="1"/>
  <c r="AG10967"/>
  <c r="AH10967" s="1"/>
  <c r="AG10964"/>
  <c r="AH10964" s="1"/>
  <c r="AG10963"/>
  <c r="AH10963" s="1"/>
  <c r="AG10960"/>
  <c r="AH10960" s="1"/>
  <c r="AG10959"/>
  <c r="AH10959" s="1"/>
  <c r="AG10956"/>
  <c r="AH10956" s="1"/>
  <c r="AG10955"/>
  <c r="AH10955" s="1"/>
  <c r="AG10952"/>
  <c r="AH10952" s="1"/>
  <c r="AG10951"/>
  <c r="AH10951" s="1"/>
  <c r="AG10950"/>
  <c r="AH10950" s="1"/>
  <c r="AG10949"/>
  <c r="AH10949" s="1"/>
  <c r="AG10945"/>
  <c r="AH10945" s="1"/>
  <c r="AG10944"/>
  <c r="AH10944" s="1"/>
  <c r="AG10941"/>
  <c r="AH10941" s="1"/>
  <c r="AG10940"/>
  <c r="AH10940" s="1"/>
  <c r="AG10938"/>
  <c r="AH10938" s="1"/>
  <c r="AG10937"/>
  <c r="AH10937" s="1"/>
  <c r="AG10935"/>
  <c r="AH10935" s="1"/>
  <c r="AG10934"/>
  <c r="AH10934" s="1"/>
  <c r="AG10931"/>
  <c r="AH10931" s="1"/>
  <c r="AG10929"/>
  <c r="AH10929" s="1"/>
  <c r="AG10928"/>
  <c r="AH10928" s="1"/>
  <c r="AG10926"/>
  <c r="AH10926" s="1"/>
  <c r="AG10923"/>
  <c r="AH10923" s="1"/>
  <c r="AG10920"/>
  <c r="AH10920" s="1"/>
  <c r="AG10917"/>
  <c r="AH10917" s="1"/>
  <c r="AG10916"/>
  <c r="AH10916" s="1"/>
  <c r="AG10915"/>
  <c r="AH10915" s="1"/>
  <c r="AG10914"/>
  <c r="AH10914" s="1"/>
  <c r="AG10911"/>
  <c r="AH10911" s="1"/>
  <c r="AG10910"/>
  <c r="AH10910" s="1"/>
  <c r="AG10908"/>
  <c r="AH10908" s="1"/>
  <c r="AG10905"/>
  <c r="AH10905" s="1"/>
  <c r="AG10902"/>
  <c r="AH10902" s="1"/>
  <c r="AG10901"/>
  <c r="AH10901" s="1"/>
  <c r="AG10898"/>
  <c r="AH10898" s="1"/>
  <c r="AG10897"/>
  <c r="AH10897" s="1"/>
  <c r="AG10892"/>
  <c r="AH10892" s="1"/>
  <c r="AI10892"/>
  <c r="AI10890"/>
  <c r="AG10888"/>
  <c r="AH10888" s="1"/>
  <c r="AI10888"/>
  <c r="AG10885"/>
  <c r="AH10885" s="1"/>
  <c r="AI10885"/>
  <c r="AG10884"/>
  <c r="AH10884" s="1"/>
  <c r="AI10884"/>
  <c r="AG10881"/>
  <c r="AG10221"/>
  <c r="AH10221" s="1"/>
  <c r="AG10217"/>
  <c r="AH10217" s="1"/>
  <c r="AG10215"/>
  <c r="AH10215" s="1"/>
  <c r="AG10214"/>
  <c r="AH10214" s="1"/>
  <c r="AG10211"/>
  <c r="AH10211" s="1"/>
  <c r="AG10210"/>
  <c r="AH10210" s="1"/>
  <c r="AG10208"/>
  <c r="AH10208" s="1"/>
  <c r="AG10207"/>
  <c r="AH10207" s="1"/>
  <c r="AG10203"/>
  <c r="AH10203" s="1"/>
  <c r="AG10202"/>
  <c r="AH10202" s="1"/>
  <c r="AG10201"/>
  <c r="AH10201" s="1"/>
  <c r="AG10199"/>
  <c r="AH10199" s="1"/>
  <c r="AG10198"/>
  <c r="AH10198" s="1"/>
  <c r="AG10195"/>
  <c r="AH10195" s="1"/>
  <c r="AG10194"/>
  <c r="AH10194" s="1"/>
  <c r="AG10191"/>
  <c r="AH10191" s="1"/>
  <c r="AG10190"/>
  <c r="AH10190" s="1"/>
  <c r="AG10189"/>
  <c r="AH10189" s="1"/>
  <c r="AG10188"/>
  <c r="AH10188" s="1"/>
  <c r="AG10185"/>
  <c r="AH10185" s="1"/>
  <c r="AG10184"/>
  <c r="AH10184" s="1"/>
  <c r="AG10181"/>
  <c r="AH10181" s="1"/>
  <c r="AG10179"/>
  <c r="AH10179" s="1"/>
  <c r="AG10177"/>
  <c r="AH10177" s="1"/>
  <c r="AG10175"/>
  <c r="AH10175" s="1"/>
  <c r="AG10174"/>
  <c r="AH10174" s="1"/>
  <c r="AH10170"/>
  <c r="AH10167"/>
  <c r="AH10162"/>
  <c r="AG10159"/>
  <c r="AH10159" s="1"/>
  <c r="AG10157"/>
  <c r="AH10157" s="1"/>
  <c r="AG10156"/>
  <c r="AH10156" s="1"/>
  <c r="AG10152"/>
  <c r="AH10152" s="1"/>
  <c r="AH10151"/>
  <c r="AH10144"/>
  <c r="AG10142"/>
  <c r="AH10142" s="1"/>
  <c r="AG10141"/>
  <c r="AH10141" s="1"/>
  <c r="AG9716"/>
  <c r="AH9716" s="1"/>
  <c r="AG9715"/>
  <c r="AH9715" s="1"/>
  <c r="AG9714"/>
  <c r="AH9714" s="1"/>
  <c r="AG9711"/>
  <c r="AH9711" s="1"/>
  <c r="AG9710"/>
  <c r="AH9710" s="1"/>
  <c r="AG9707"/>
  <c r="AH9707" s="1"/>
  <c r="AG9706"/>
  <c r="AH9706" s="1"/>
  <c r="AG9697"/>
  <c r="AH9697" s="1"/>
  <c r="AG9693"/>
  <c r="AH9693" s="1"/>
  <c r="AG9690"/>
  <c r="AH9690" s="1"/>
  <c r="AC9689"/>
  <c r="AG9686"/>
  <c r="AH9686" s="1"/>
  <c r="AG9683"/>
  <c r="AH9683" s="1"/>
  <c r="AG9682"/>
  <c r="AH9682" s="1"/>
  <c r="AG9675"/>
  <c r="AH9675" s="1"/>
  <c r="AG9674"/>
  <c r="AH9674" s="1"/>
  <c r="AG9673"/>
  <c r="AH9673" s="1"/>
  <c r="AG9672"/>
  <c r="AH9672" s="1"/>
  <c r="AG9668"/>
  <c r="AH9668" s="1"/>
  <c r="AG9664"/>
  <c r="AG9663"/>
  <c r="AG9658"/>
  <c r="AH9658" s="1"/>
  <c r="AG9654"/>
  <c r="AH9654" s="1"/>
  <c r="AG9652"/>
  <c r="AH9652" s="1"/>
  <c r="AG9651"/>
  <c r="AH9651" s="1"/>
  <c r="AG9633"/>
  <c r="AH9633" s="1"/>
  <c r="AG9632"/>
  <c r="AH9632" s="1"/>
  <c r="AG9629"/>
  <c r="AH9629" s="1"/>
  <c r="AG9626"/>
  <c r="AH9626" s="1"/>
  <c r="AG9623"/>
  <c r="AH9623" s="1"/>
  <c r="AG9622"/>
  <c r="AH9622" s="1"/>
  <c r="AG9619"/>
  <c r="AH9619" s="1"/>
  <c r="AG9618"/>
  <c r="AH9618" s="1"/>
  <c r="AG9615"/>
  <c r="AH9615" s="1"/>
  <c r="AD9600"/>
  <c r="AG9600"/>
  <c r="AH9600" s="1"/>
  <c r="AD9573"/>
  <c r="AG9573"/>
  <c r="AH9573" s="1"/>
  <c r="AD8629"/>
  <c r="AG10857"/>
  <c r="AH10857" s="1"/>
  <c r="AI10857"/>
  <c r="AI10855"/>
  <c r="AI10828"/>
  <c r="AI10823"/>
  <c r="AI10821"/>
  <c r="AG10819"/>
  <c r="AH10819" s="1"/>
  <c r="AI10819"/>
  <c r="AI10818"/>
  <c r="AI10811"/>
  <c r="AG10809"/>
  <c r="AH10809" s="1"/>
  <c r="AI10809"/>
  <c r="AI10808"/>
  <c r="AI10805"/>
  <c r="AI10802"/>
  <c r="AI10788"/>
  <c r="AG10787"/>
  <c r="AH10787" s="1"/>
  <c r="AI10787"/>
  <c r="AI10786"/>
  <c r="AG10785"/>
  <c r="AH10785" s="1"/>
  <c r="AI10785"/>
  <c r="AI10784"/>
  <c r="AG10782"/>
  <c r="AH10782" s="1"/>
  <c r="AI10782"/>
  <c r="AG10768"/>
  <c r="AH10768" s="1"/>
  <c r="AI10768"/>
  <c r="AG10766"/>
  <c r="AH10766" s="1"/>
  <c r="AI10766"/>
  <c r="AG10764"/>
  <c r="AH10764" s="1"/>
  <c r="AI10764"/>
  <c r="AG10751"/>
  <c r="AH10751" s="1"/>
  <c r="AI10751"/>
  <c r="AG10746"/>
  <c r="AH10746" s="1"/>
  <c r="AI10746"/>
  <c r="AI10744"/>
  <c r="AG10742"/>
  <c r="AH10742" s="1"/>
  <c r="AI10742"/>
  <c r="AI10741"/>
  <c r="AI10729"/>
  <c r="AI10724"/>
  <c r="AG10722"/>
  <c r="AH10722" s="1"/>
  <c r="AI10722"/>
  <c r="AI10720"/>
  <c r="AG10719"/>
  <c r="AH10719" s="1"/>
  <c r="AG10718"/>
  <c r="AH10718" s="1"/>
  <c r="AG10715"/>
  <c r="AH10715" s="1"/>
  <c r="AG10714"/>
  <c r="AH10714" s="1"/>
  <c r="AG10713"/>
  <c r="AH10713" s="1"/>
  <c r="AG10709"/>
  <c r="AH10709" s="1"/>
  <c r="AG10708"/>
  <c r="AH10708" s="1"/>
  <c r="AG10705"/>
  <c r="AH10705" s="1"/>
  <c r="AG10702"/>
  <c r="AH10702" s="1"/>
  <c r="AG10701"/>
  <c r="AH10701" s="1"/>
  <c r="AG10691"/>
  <c r="AH10691" s="1"/>
  <c r="AG10687"/>
  <c r="AH10687" s="1"/>
  <c r="AG10683"/>
  <c r="AH10683" s="1"/>
  <c r="AG10682"/>
  <c r="AH10682" s="1"/>
  <c r="AG10678"/>
  <c r="AH10678" s="1"/>
  <c r="AG10677"/>
  <c r="AH10677" s="1"/>
  <c r="AG10674"/>
  <c r="AH10674" s="1"/>
  <c r="AG10673"/>
  <c r="AH10673" s="1"/>
  <c r="AG10672"/>
  <c r="AH10672" s="1"/>
  <c r="AG10667"/>
  <c r="AH10667" s="1"/>
  <c r="AG10666"/>
  <c r="AH10666" s="1"/>
  <c r="AG10663"/>
  <c r="AH10663" s="1"/>
  <c r="AG10662"/>
  <c r="AH10662" s="1"/>
  <c r="AG10659"/>
  <c r="AH10659" s="1"/>
  <c r="AG10658"/>
  <c r="AH10658" s="1"/>
  <c r="AG10657"/>
  <c r="AH10657" s="1"/>
  <c r="AG10656"/>
  <c r="AH10656" s="1"/>
  <c r="AG10655"/>
  <c r="AH10655" s="1"/>
  <c r="AG10654"/>
  <c r="AH10654" s="1"/>
  <c r="AG10653"/>
  <c r="AH10653" s="1"/>
  <c r="AG10652"/>
  <c r="AH10652" s="1"/>
  <c r="AG10651"/>
  <c r="AH10651" s="1"/>
  <c r="AG10650"/>
  <c r="AH10650" s="1"/>
  <c r="AG10649"/>
  <c r="AH10649" s="1"/>
  <c r="AG10648"/>
  <c r="AH10648" s="1"/>
  <c r="AG10647"/>
  <c r="AH10647" s="1"/>
  <c r="AG10646"/>
  <c r="AH10646" s="1"/>
  <c r="AG10645"/>
  <c r="AH10645" s="1"/>
  <c r="AG10644"/>
  <c r="AH10644" s="1"/>
  <c r="AG10643"/>
  <c r="AH10643" s="1"/>
  <c r="AG10642"/>
  <c r="AH10642" s="1"/>
  <c r="AG10641"/>
  <c r="AH10641" s="1"/>
  <c r="AG10640"/>
  <c r="AH10640" s="1"/>
  <c r="AG10639"/>
  <c r="AH10639" s="1"/>
  <c r="AG10638"/>
  <c r="AH10638" s="1"/>
  <c r="AG10637"/>
  <c r="AH10637" s="1"/>
  <c r="AG10636"/>
  <c r="AH10636" s="1"/>
  <c r="AG10635"/>
  <c r="AH10635" s="1"/>
  <c r="AG10634"/>
  <c r="AH10634" s="1"/>
  <c r="AG10633"/>
  <c r="AH10633" s="1"/>
  <c r="AG10632"/>
  <c r="AH10632" s="1"/>
  <c r="AG10631"/>
  <c r="AH10631" s="1"/>
  <c r="AG10630"/>
  <c r="AH10630" s="1"/>
  <c r="AG10629"/>
  <c r="AH10629" s="1"/>
  <c r="AG10628"/>
  <c r="AH10628" s="1"/>
  <c r="AG10627"/>
  <c r="AH10627" s="1"/>
  <c r="AG10626"/>
  <c r="AH10626" s="1"/>
  <c r="AG10625"/>
  <c r="AH10625" s="1"/>
  <c r="AG10624"/>
  <c r="AH10624" s="1"/>
  <c r="AG10623"/>
  <c r="AH10623" s="1"/>
  <c r="AG10622"/>
  <c r="AH10622" s="1"/>
  <c r="AG10621"/>
  <c r="AH10621" s="1"/>
  <c r="AG10620"/>
  <c r="AH10620" s="1"/>
  <c r="AG10619"/>
  <c r="AH10619" s="1"/>
  <c r="AG10618"/>
  <c r="AH10618" s="1"/>
  <c r="AG10617"/>
  <c r="AH10617" s="1"/>
  <c r="AG10616"/>
  <c r="AH10616" s="1"/>
  <c r="AG10615"/>
  <c r="AH10615" s="1"/>
  <c r="AG10614"/>
  <c r="AH10614" s="1"/>
  <c r="AG10613"/>
  <c r="AH10613" s="1"/>
  <c r="AG10612"/>
  <c r="AH10612" s="1"/>
  <c r="AG10611"/>
  <c r="AH10611" s="1"/>
  <c r="AG10610"/>
  <c r="AH10610" s="1"/>
  <c r="AG10609"/>
  <c r="AH10609" s="1"/>
  <c r="AG10608"/>
  <c r="AH10608" s="1"/>
  <c r="AG10607"/>
  <c r="AH10607" s="1"/>
  <c r="AG10606"/>
  <c r="AH10606" s="1"/>
  <c r="AG10605"/>
  <c r="AH10605" s="1"/>
  <c r="AG10604"/>
  <c r="AH10604" s="1"/>
  <c r="AG10603"/>
  <c r="AH10603" s="1"/>
  <c r="AG10602"/>
  <c r="AH10602" s="1"/>
  <c r="AG10601"/>
  <c r="AH10601" s="1"/>
  <c r="AG10600"/>
  <c r="AH10600" s="1"/>
  <c r="AG10599"/>
  <c r="AH10599" s="1"/>
  <c r="AG10598"/>
  <c r="AH10598" s="1"/>
  <c r="AG10597"/>
  <c r="AH10597" s="1"/>
  <c r="AG10596"/>
  <c r="AH10596" s="1"/>
  <c r="AG10595"/>
  <c r="AH10595" s="1"/>
  <c r="AG10594"/>
  <c r="AH10594" s="1"/>
  <c r="AG10593"/>
  <c r="AH10593" s="1"/>
  <c r="AG10592"/>
  <c r="AH10592" s="1"/>
  <c r="AG10591"/>
  <c r="AH10591" s="1"/>
  <c r="AG10588"/>
  <c r="AH10588" s="1"/>
  <c r="AG10587"/>
  <c r="AH10587" s="1"/>
  <c r="AG10584"/>
  <c r="AH10584" s="1"/>
  <c r="AG10583"/>
  <c r="AH10583" s="1"/>
  <c r="AG10582"/>
  <c r="AH10582" s="1"/>
  <c r="AG10580"/>
  <c r="AH10580" s="1"/>
  <c r="AG10579"/>
  <c r="AH10579" s="1"/>
  <c r="AG10578"/>
  <c r="AH10578" s="1"/>
  <c r="AG10576"/>
  <c r="AH10576" s="1"/>
  <c r="AG10571"/>
  <c r="AH10571" s="1"/>
  <c r="AG10569"/>
  <c r="AH10569" s="1"/>
  <c r="AG10567"/>
  <c r="AH10567" s="1"/>
  <c r="AG10566"/>
  <c r="AH10566" s="1"/>
  <c r="AG10562"/>
  <c r="AH10562" s="1"/>
  <c r="AG10560"/>
  <c r="AH10560" s="1"/>
  <c r="AG10558"/>
  <c r="AH10558" s="1"/>
  <c r="AG10556"/>
  <c r="AH10556" s="1"/>
  <c r="AG10555"/>
  <c r="AH10555" s="1"/>
  <c r="AG10552"/>
  <c r="AH10552" s="1"/>
  <c r="AG10551"/>
  <c r="AH10551" s="1"/>
  <c r="AG10548"/>
  <c r="AH10548" s="1"/>
  <c r="AG10547"/>
  <c r="AH10547" s="1"/>
  <c r="AG10544"/>
  <c r="AH10544" s="1"/>
  <c r="AG10543"/>
  <c r="AH10543" s="1"/>
  <c r="AG10540"/>
  <c r="AH10540" s="1"/>
  <c r="AG10537"/>
  <c r="AH10537" s="1"/>
  <c r="AG10536"/>
  <c r="AH10536" s="1"/>
  <c r="AG10533"/>
  <c r="AH10533" s="1"/>
  <c r="AG10529"/>
  <c r="AH10529" s="1"/>
  <c r="AG10525"/>
  <c r="AH10525" s="1"/>
  <c r="AG10524"/>
  <c r="AH10524" s="1"/>
  <c r="AG10523"/>
  <c r="AG10519"/>
  <c r="AH10519" s="1"/>
  <c r="AG10516"/>
  <c r="AH10516" s="1"/>
  <c r="AG10515"/>
  <c r="AG10514"/>
  <c r="AG10513"/>
  <c r="AH10513" s="1"/>
  <c r="AG10510"/>
  <c r="AH10510" s="1"/>
  <c r="AG10509"/>
  <c r="AH10509" s="1"/>
  <c r="AG10504"/>
  <c r="AH10504" s="1"/>
  <c r="AG10502"/>
  <c r="AH10502" s="1"/>
  <c r="AG10493"/>
  <c r="AH10493" s="1"/>
  <c r="AG10492"/>
  <c r="AH10492" s="1"/>
  <c r="AG10488"/>
  <c r="AH10488" s="1"/>
  <c r="AG10486"/>
  <c r="AH10486" s="1"/>
  <c r="AG10485"/>
  <c r="AH10485" s="1"/>
  <c r="AG10483"/>
  <c r="AH10483" s="1"/>
  <c r="AG10482"/>
  <c r="AH10482" s="1"/>
  <c r="AG10477"/>
  <c r="AH10477" s="1"/>
  <c r="AG10476"/>
  <c r="AH10476" s="1"/>
  <c r="AG10473"/>
  <c r="AH10473" s="1"/>
  <c r="AG10471"/>
  <c r="AH10471" s="1"/>
  <c r="AG10467"/>
  <c r="AH10467" s="1"/>
  <c r="AG10466"/>
  <c r="AH10466" s="1"/>
  <c r="AG10465"/>
  <c r="AH10465" s="1"/>
  <c r="AG10464"/>
  <c r="AH10464" s="1"/>
  <c r="AG10463"/>
  <c r="AH10463" s="1"/>
  <c r="AG10462"/>
  <c r="AH10462" s="1"/>
  <c r="AG10461"/>
  <c r="AH10461" s="1"/>
  <c r="AG10460"/>
  <c r="AH10460" s="1"/>
  <c r="AG10459"/>
  <c r="AH10459" s="1"/>
  <c r="AG10458"/>
  <c r="AH10458" s="1"/>
  <c r="AG10457"/>
  <c r="AH10457" s="1"/>
  <c r="AG10456"/>
  <c r="AH10456" s="1"/>
  <c r="AG10445"/>
  <c r="AH10445" s="1"/>
  <c r="AG10443"/>
  <c r="AH10443" s="1"/>
  <c r="AG10442"/>
  <c r="AH10442" s="1"/>
  <c r="AG10439"/>
  <c r="AH10439" s="1"/>
  <c r="AG10434"/>
  <c r="AH10434" s="1"/>
  <c r="AG10433"/>
  <c r="AH10433" s="1"/>
  <c r="AG10430"/>
  <c r="AH10430" s="1"/>
  <c r="AG10429"/>
  <c r="AH10429" s="1"/>
  <c r="AG10423"/>
  <c r="AH10423" s="1"/>
  <c r="AG10422"/>
  <c r="AH10422" s="1"/>
  <c r="AG10419"/>
  <c r="AH10419" s="1"/>
  <c r="AG10418"/>
  <c r="AH10418" s="1"/>
  <c r="AG10415"/>
  <c r="AH10415" s="1"/>
  <c r="AG10414"/>
  <c r="AH10414" s="1"/>
  <c r="AG10411"/>
  <c r="AH10411" s="1"/>
  <c r="AG10410"/>
  <c r="AH10410" s="1"/>
  <c r="AG10407"/>
  <c r="AH10407" s="1"/>
  <c r="AG10406"/>
  <c r="AH10406" s="1"/>
  <c r="AG10404"/>
  <c r="AH10404" s="1"/>
  <c r="AG10403"/>
  <c r="AH10403" s="1"/>
  <c r="AG10400"/>
  <c r="AH10400" s="1"/>
  <c r="AG10399"/>
  <c r="AH10399" s="1"/>
  <c r="AG10397"/>
  <c r="AH10397" s="1"/>
  <c r="AG10395"/>
  <c r="AH10395" s="1"/>
  <c r="AG10394"/>
  <c r="AH10394" s="1"/>
  <c r="AG10393"/>
  <c r="AH10393" s="1"/>
  <c r="AG10391"/>
  <c r="AH10391" s="1"/>
  <c r="AG10390"/>
  <c r="AH10390" s="1"/>
  <c r="AG10387"/>
  <c r="AH10387" s="1"/>
  <c r="AG10386"/>
  <c r="AH10386" s="1"/>
  <c r="AG10385"/>
  <c r="AH10385" s="1"/>
  <c r="AG10384"/>
  <c r="AH10384" s="1"/>
  <c r="AG10383"/>
  <c r="AH10383" s="1"/>
  <c r="AG10380"/>
  <c r="AH10380" s="1"/>
  <c r="AG10377"/>
  <c r="AH10377" s="1"/>
  <c r="AG10373"/>
  <c r="AH10373" s="1"/>
  <c r="AG10370"/>
  <c r="AH10370" s="1"/>
  <c r="AG10369"/>
  <c r="AH10369" s="1"/>
  <c r="AG10366"/>
  <c r="AH10366" s="1"/>
  <c r="AG10364"/>
  <c r="AH10364" s="1"/>
  <c r="AG10363"/>
  <c r="AH10363" s="1"/>
  <c r="AG10362"/>
  <c r="AH10362" s="1"/>
  <c r="AG10359"/>
  <c r="AH10359" s="1"/>
  <c r="AG10356"/>
  <c r="AH10356" s="1"/>
  <c r="AG10355"/>
  <c r="AH10355" s="1"/>
  <c r="AG10352"/>
  <c r="AH10352" s="1"/>
  <c r="AG10351"/>
  <c r="AH10351" s="1"/>
  <c r="AG10348"/>
  <c r="AH10348" s="1"/>
  <c r="AG10347"/>
  <c r="AH10347" s="1"/>
  <c r="AG10345"/>
  <c r="AH10345" s="1"/>
  <c r="AG10344"/>
  <c r="AH10344" s="1"/>
  <c r="AG10341"/>
  <c r="AH10341" s="1"/>
  <c r="AG10338"/>
  <c r="AH10338" s="1"/>
  <c r="AG10335"/>
  <c r="AH10335" s="1"/>
  <c r="AG10334"/>
  <c r="AH10334" s="1"/>
  <c r="AG10332"/>
  <c r="AH10332" s="1"/>
  <c r="AG10331"/>
  <c r="AH10331" s="1"/>
  <c r="AG10329"/>
  <c r="AH10329" s="1"/>
  <c r="AG10327"/>
  <c r="AH10327" s="1"/>
  <c r="AG10324"/>
  <c r="AH10324" s="1"/>
  <c r="AG10323"/>
  <c r="AH10323" s="1"/>
  <c r="AG10320"/>
  <c r="AH10320" s="1"/>
  <c r="AG10317"/>
  <c r="AH10317" s="1"/>
  <c r="AG10316"/>
  <c r="AH10316" s="1"/>
  <c r="AG10314"/>
  <c r="AH10314" s="1"/>
  <c r="AG10311"/>
  <c r="AH10311" s="1"/>
  <c r="AG10309"/>
  <c r="AH10309" s="1"/>
  <c r="AG10308"/>
  <c r="AH10308" s="1"/>
  <c r="AG10306"/>
  <c r="AH10306" s="1"/>
  <c r="AG10305"/>
  <c r="AH10305" s="1"/>
  <c r="AG10302"/>
  <c r="AH10302" s="1"/>
  <c r="AG10301"/>
  <c r="AH10301" s="1"/>
  <c r="AG10297"/>
  <c r="AH10297" s="1"/>
  <c r="AG10296"/>
  <c r="AH10296" s="1"/>
  <c r="AG10293"/>
  <c r="AH10293" s="1"/>
  <c r="AG10291"/>
  <c r="AH10291" s="1"/>
  <c r="AG10289"/>
  <c r="AH10289" s="1"/>
  <c r="AG10288"/>
  <c r="AH10288" s="1"/>
  <c r="AG10287"/>
  <c r="AH10287" s="1"/>
  <c r="AG10284"/>
  <c r="AH10284" s="1"/>
  <c r="AG10281"/>
  <c r="AH10281" s="1"/>
  <c r="AG10279"/>
  <c r="AH10279" s="1"/>
  <c r="AG10278"/>
  <c r="AH10278" s="1"/>
  <c r="AG10276"/>
  <c r="AH10276" s="1"/>
  <c r="AG10275"/>
  <c r="AH10275" s="1"/>
  <c r="AH10169"/>
  <c r="AG10165"/>
  <c r="AH10165" s="1"/>
  <c r="AG10164"/>
  <c r="AH10164" s="1"/>
  <c r="AH10140"/>
  <c r="AG10135"/>
  <c r="AH10135" s="1"/>
  <c r="AG10134"/>
  <c r="AH10134" s="1"/>
  <c r="AG10131"/>
  <c r="AH10131" s="1"/>
  <c r="AG10130"/>
  <c r="AH10130" s="1"/>
  <c r="AG10127"/>
  <c r="AH10127" s="1"/>
  <c r="AG10124"/>
  <c r="AH10124" s="1"/>
  <c r="AG10122"/>
  <c r="AH10122" s="1"/>
  <c r="AG10119"/>
  <c r="AH10119" s="1"/>
  <c r="AG10115"/>
  <c r="AH10115" s="1"/>
  <c r="AG10113"/>
  <c r="AH10113" s="1"/>
  <c r="AG10110"/>
  <c r="AH10110" s="1"/>
  <c r="AG10108"/>
  <c r="AH10108" s="1"/>
  <c r="AG10106"/>
  <c r="AH10106" s="1"/>
  <c r="AG10104"/>
  <c r="AH10104" s="1"/>
  <c r="AG10103"/>
  <c r="AH10103" s="1"/>
  <c r="AG10100"/>
  <c r="AH10100" s="1"/>
  <c r="AG10097"/>
  <c r="AH10097" s="1"/>
  <c r="AG10096"/>
  <c r="AH10096" s="1"/>
  <c r="AG10093"/>
  <c r="AH10093" s="1"/>
  <c r="AG10092"/>
  <c r="AH10092" s="1"/>
  <c r="AG10089"/>
  <c r="AH10089" s="1"/>
  <c r="AG10088"/>
  <c r="AH10088" s="1"/>
  <c r="AG10085"/>
  <c r="AH10085" s="1"/>
  <c r="AG10084"/>
  <c r="AH10084" s="1"/>
  <c r="AG10079"/>
  <c r="AH10079" s="1"/>
  <c r="AG10078"/>
  <c r="AH10078" s="1"/>
  <c r="AG10077"/>
  <c r="AH10077" s="1"/>
  <c r="AG10073"/>
  <c r="AH10073" s="1"/>
  <c r="AG10071"/>
  <c r="AH10071" s="1"/>
  <c r="AG10068"/>
  <c r="AH10068" s="1"/>
  <c r="AG10067"/>
  <c r="AH10067" s="1"/>
  <c r="AG10065"/>
  <c r="AH10065" s="1"/>
  <c r="AG10062"/>
  <c r="AH10062" s="1"/>
  <c r="AG10061"/>
  <c r="AH10061" s="1"/>
  <c r="AG10058"/>
  <c r="AH10058" s="1"/>
  <c r="AG10057"/>
  <c r="AH10057" s="1"/>
  <c r="AG10054"/>
  <c r="AH10054" s="1"/>
  <c r="AG10053"/>
  <c r="AH10053" s="1"/>
  <c r="AG10050"/>
  <c r="AH10050" s="1"/>
  <c r="AG10049"/>
  <c r="AH10049" s="1"/>
  <c r="AG10046"/>
  <c r="AH10046" s="1"/>
  <c r="AG10045"/>
  <c r="AH10045" s="1"/>
  <c r="AG10042"/>
  <c r="AH10042" s="1"/>
  <c r="AG10041"/>
  <c r="AH10041" s="1"/>
  <c r="AG10039"/>
  <c r="AH10039" s="1"/>
  <c r="AG10038"/>
  <c r="AH10038" s="1"/>
  <c r="AG10036"/>
  <c r="AH10036" s="1"/>
  <c r="AG10034"/>
  <c r="AH10034" s="1"/>
  <c r="AG10033"/>
  <c r="AH10033" s="1"/>
  <c r="AG10031"/>
  <c r="AH10031" s="1"/>
  <c r="AG10030"/>
  <c r="AH10030" s="1"/>
  <c r="AG10013"/>
  <c r="AH10013" s="1"/>
  <c r="AG10012"/>
  <c r="AH10012" s="1"/>
  <c r="AG10010"/>
  <c r="AH10010" s="1"/>
  <c r="AG10008"/>
  <c r="AH10008" s="1"/>
  <c r="AG10007"/>
  <c r="AH10007" s="1"/>
  <c r="AG10006"/>
  <c r="AH10006" s="1"/>
  <c r="AG10005"/>
  <c r="AH10005" s="1"/>
  <c r="AG9999"/>
  <c r="AH9999" s="1"/>
  <c r="AG9996"/>
  <c r="AH9996" s="1"/>
  <c r="AG9995"/>
  <c r="AH9995" s="1"/>
  <c r="AG9994"/>
  <c r="AH9994" s="1"/>
  <c r="AG9993"/>
  <c r="AH9993" s="1"/>
  <c r="AG9990"/>
  <c r="AH9990" s="1"/>
  <c r="AG9986"/>
  <c r="AH9986" s="1"/>
  <c r="AG9980"/>
  <c r="AH9980" s="1"/>
  <c r="AG9979"/>
  <c r="AH9979" s="1"/>
  <c r="AG9976"/>
  <c r="AH9976" s="1"/>
  <c r="AG9975"/>
  <c r="AH9975" s="1"/>
  <c r="AI9964"/>
  <c r="AG9962"/>
  <c r="AH9962" s="1"/>
  <c r="AG9960"/>
  <c r="AH9960" s="1"/>
  <c r="AG9958"/>
  <c r="AH9958" s="1"/>
  <c r="AG9955"/>
  <c r="AH9955" s="1"/>
  <c r="AG9951"/>
  <c r="AH9951" s="1"/>
  <c r="AG9948"/>
  <c r="AH9948" s="1"/>
  <c r="AG9946"/>
  <c r="AH9946" s="1"/>
  <c r="AG9945"/>
  <c r="AH9945" s="1"/>
  <c r="AG9942"/>
  <c r="AH9942" s="1"/>
  <c r="AG9941"/>
  <c r="AH9941" s="1"/>
  <c r="AG9938"/>
  <c r="AH9938" s="1"/>
  <c r="AG9937"/>
  <c r="AH9937" s="1"/>
  <c r="AG9931"/>
  <c r="AH9931" s="1"/>
  <c r="AG9925"/>
  <c r="AH9925" s="1"/>
  <c r="AG9923"/>
  <c r="AH9923" s="1"/>
  <c r="AG9921"/>
  <c r="AH9921" s="1"/>
  <c r="AG9918"/>
  <c r="AH9918" s="1"/>
  <c r="AG9915"/>
  <c r="AH9915" s="1"/>
  <c r="AG9913"/>
  <c r="AH9913" s="1"/>
  <c r="AG9911"/>
  <c r="AH9911" s="1"/>
  <c r="AG9910"/>
  <c r="AH9910" s="1"/>
  <c r="AG9909"/>
  <c r="AH9909" s="1"/>
  <c r="AG9905"/>
  <c r="AH9905" s="1"/>
  <c r="AG9903"/>
  <c r="AH9903" s="1"/>
  <c r="AG9893"/>
  <c r="AH9893" s="1"/>
  <c r="AG9892"/>
  <c r="AH9892" s="1"/>
  <c r="AG9891"/>
  <c r="AH9891" s="1"/>
  <c r="AG9887"/>
  <c r="AH9887" s="1"/>
  <c r="AG9886"/>
  <c r="AH9886" s="1"/>
  <c r="AG9885"/>
  <c r="AH9885" s="1"/>
  <c r="AG9883"/>
  <c r="AH9883" s="1"/>
  <c r="AG9882"/>
  <c r="AH9882" s="1"/>
  <c r="AG9881"/>
  <c r="AH9881" s="1"/>
  <c r="AG9879"/>
  <c r="AH9879" s="1"/>
  <c r="AI9867"/>
  <c r="AI9866"/>
  <c r="AI9864"/>
  <c r="AI9862"/>
  <c r="AG9848"/>
  <c r="AH9848" s="1"/>
  <c r="AI9848"/>
  <c r="AG9846"/>
  <c r="AH9846" s="1"/>
  <c r="AI9846"/>
  <c r="AG9842"/>
  <c r="AG9834"/>
  <c r="AG9831"/>
  <c r="AH9831" s="1"/>
  <c r="AG9829"/>
  <c r="AH9829" s="1"/>
  <c r="AG9827"/>
  <c r="AH9827" s="1"/>
  <c r="AG9825"/>
  <c r="AH9825" s="1"/>
  <c r="AG9823"/>
  <c r="AH9823" s="1"/>
  <c r="AG9819"/>
  <c r="AH9819" s="1"/>
  <c r="AG9817"/>
  <c r="AG9816"/>
  <c r="AH9816" s="1"/>
  <c r="AG9814"/>
  <c r="AH9814" s="1"/>
  <c r="AG9812"/>
  <c r="AH9812" s="1"/>
  <c r="AG9809"/>
  <c r="AH9809" s="1"/>
  <c r="AG9807"/>
  <c r="AH9807" s="1"/>
  <c r="AG9805"/>
  <c r="AH9805" s="1"/>
  <c r="AG9799"/>
  <c r="AH9799" s="1"/>
  <c r="AG9797"/>
  <c r="AH9797" s="1"/>
  <c r="AG9795"/>
  <c r="AH9795" s="1"/>
  <c r="AG9788"/>
  <c r="AG9784"/>
  <c r="AG9782"/>
  <c r="AH9782" s="1"/>
  <c r="AG9776"/>
  <c r="AH9776" s="1"/>
  <c r="AG9775"/>
  <c r="AH9775" s="1"/>
  <c r="AG9773"/>
  <c r="AH9773" s="1"/>
  <c r="AG9771"/>
  <c r="AH9771" s="1"/>
  <c r="AG9769"/>
  <c r="AH9769" s="1"/>
  <c r="AG9768"/>
  <c r="AH9768" s="1"/>
  <c r="AG9767"/>
  <c r="AH9767" s="1"/>
  <c r="AG9765"/>
  <c r="AH9765" s="1"/>
  <c r="AG9763"/>
  <c r="AH9763" s="1"/>
  <c r="AG9739"/>
  <c r="AH9739" s="1"/>
  <c r="AG9735"/>
  <c r="AH9735" s="1"/>
  <c r="AG9734"/>
  <c r="AH9734" s="1"/>
  <c r="AG9733"/>
  <c r="AH9733" s="1"/>
  <c r="AG9732"/>
  <c r="AH9732" s="1"/>
  <c r="AG9731"/>
  <c r="AH9731" s="1"/>
  <c r="AG9730"/>
  <c r="AH9730" s="1"/>
  <c r="AG9726"/>
  <c r="AH9726" s="1"/>
  <c r="AG9725"/>
  <c r="AH9725" s="1"/>
  <c r="AG9724"/>
  <c r="AH9724" s="1"/>
  <c r="AG9723"/>
  <c r="AH9723" s="1"/>
  <c r="AG9722"/>
  <c r="AH9722" s="1"/>
  <c r="AG9721"/>
  <c r="AH9721" s="1"/>
  <c r="AG9720"/>
  <c r="AH9720" s="1"/>
  <c r="AD9611"/>
  <c r="AG9611"/>
  <c r="AH9611" s="1"/>
  <c r="AD9604"/>
  <c r="AG9604"/>
  <c r="AH9604" s="1"/>
  <c r="AD9594"/>
  <c r="AG9594"/>
  <c r="AH9594" s="1"/>
  <c r="AG9608"/>
  <c r="AH9608" s="1"/>
  <c r="AG9606"/>
  <c r="AH9606" s="1"/>
  <c r="AG9603"/>
  <c r="AH9603" s="1"/>
  <c r="AG9598"/>
  <c r="AH9598" s="1"/>
  <c r="AG9593"/>
  <c r="AH9593" s="1"/>
  <c r="AG9586"/>
  <c r="AH9586" s="1"/>
  <c r="AG9583"/>
  <c r="AH9583" s="1"/>
  <c r="AG9581"/>
  <c r="AH9581" s="1"/>
  <c r="AG9572"/>
  <c r="AH9572" s="1"/>
  <c r="AG9571"/>
  <c r="AH9571" s="1"/>
  <c r="AG9569"/>
  <c r="AH9569" s="1"/>
  <c r="AG9567"/>
  <c r="AH9567" s="1"/>
  <c r="AG9561"/>
  <c r="AG9553"/>
  <c r="AH9553" s="1"/>
  <c r="AG9552"/>
  <c r="AH9552" s="1"/>
  <c r="AG9548"/>
  <c r="AH9548" s="1"/>
  <c r="AG9544"/>
  <c r="AH9544" s="1"/>
  <c r="AG9541"/>
  <c r="AH9541" s="1"/>
  <c r="AG9537"/>
  <c r="AH9537" s="1"/>
  <c r="AG9536"/>
  <c r="AH9536" s="1"/>
  <c r="AG9533"/>
  <c r="AH9533" s="1"/>
  <c r="AG9530"/>
  <c r="AH9530" s="1"/>
  <c r="AG9529"/>
  <c r="AH9529" s="1"/>
  <c r="AG9526"/>
  <c r="AH9526" s="1"/>
  <c r="AG9523"/>
  <c r="AH9523" s="1"/>
  <c r="AG9522"/>
  <c r="AH9522" s="1"/>
  <c r="AG9519"/>
  <c r="AH9519" s="1"/>
  <c r="AG9518"/>
  <c r="AH9518" s="1"/>
  <c r="AG9515"/>
  <c r="AH9515" s="1"/>
  <c r="AG9514"/>
  <c r="AH9514" s="1"/>
  <c r="AG9512"/>
  <c r="AH9512" s="1"/>
  <c r="AG9509"/>
  <c r="AH9509" s="1"/>
  <c r="AG9508"/>
  <c r="AH9508" s="1"/>
  <c r="AG9505"/>
  <c r="AH9505" s="1"/>
  <c r="AG9504"/>
  <c r="AH9504" s="1"/>
  <c r="AG9501"/>
  <c r="AH9501" s="1"/>
  <c r="AG9500"/>
  <c r="AH9500" s="1"/>
  <c r="AG9497"/>
  <c r="AH9497" s="1"/>
  <c r="AG9496"/>
  <c r="AH9496" s="1"/>
  <c r="AG9493"/>
  <c r="AH9493" s="1"/>
  <c r="AG9492"/>
  <c r="AH9492" s="1"/>
  <c r="AG9489"/>
  <c r="AH9489" s="1"/>
  <c r="AG9488"/>
  <c r="AH9488" s="1"/>
  <c r="AG9485"/>
  <c r="AH9485" s="1"/>
  <c r="AG9484"/>
  <c r="AH9484" s="1"/>
  <c r="AG9481"/>
  <c r="AH9481" s="1"/>
  <c r="AG9478"/>
  <c r="AH9478" s="1"/>
  <c r="AG9475"/>
  <c r="AH9475" s="1"/>
  <c r="AG9474"/>
  <c r="AH9474" s="1"/>
  <c r="AG9473"/>
  <c r="AH9473" s="1"/>
  <c r="AG9472"/>
  <c r="AH9472" s="1"/>
  <c r="AG9470"/>
  <c r="AH9470" s="1"/>
  <c r="AG9468"/>
  <c r="AH9468" s="1"/>
  <c r="AG9467"/>
  <c r="AH9467" s="1"/>
  <c r="AG9461"/>
  <c r="AH9461" s="1"/>
  <c r="AG9459"/>
  <c r="AH9459" s="1"/>
  <c r="AG9458"/>
  <c r="AH9458" s="1"/>
  <c r="AG9456"/>
  <c r="AH9456" s="1"/>
  <c r="AG9454"/>
  <c r="AH9454" s="1"/>
  <c r="AG9452"/>
  <c r="AH9452" s="1"/>
  <c r="AG9450"/>
  <c r="AH9450" s="1"/>
  <c r="AG9449"/>
  <c r="AH9449" s="1"/>
  <c r="AG9447"/>
  <c r="AH9447" s="1"/>
  <c r="AG9446"/>
  <c r="AH9446" s="1"/>
  <c r="AG9444"/>
  <c r="AH9444" s="1"/>
  <c r="AG9440"/>
  <c r="AH9440" s="1"/>
  <c r="AG9439"/>
  <c r="AH9439" s="1"/>
  <c r="AG9435"/>
  <c r="AH9435" s="1"/>
  <c r="AG9433"/>
  <c r="AH9433" s="1"/>
  <c r="AG9425"/>
  <c r="AH9425" s="1"/>
  <c r="AG9419"/>
  <c r="AH9419" s="1"/>
  <c r="AG9357"/>
  <c r="AH9357" s="1"/>
  <c r="AG9356"/>
  <c r="AH9356" s="1"/>
  <c r="AG9353"/>
  <c r="AH9353" s="1"/>
  <c r="AG9351"/>
  <c r="AH9351" s="1"/>
  <c r="AG9347"/>
  <c r="AH9347" s="1"/>
  <c r="AG9345"/>
  <c r="AH9345" s="1"/>
  <c r="AG9343"/>
  <c r="AH9343" s="1"/>
  <c r="AG9342"/>
  <c r="AH9342" s="1"/>
  <c r="AG9340"/>
  <c r="AH9340" s="1"/>
  <c r="AG9338"/>
  <c r="AH9338" s="1"/>
  <c r="AG9337"/>
  <c r="AH9337" s="1"/>
  <c r="AG9335"/>
  <c r="AH9335" s="1"/>
  <c r="AG9333"/>
  <c r="AH9333" s="1"/>
  <c r="AG9322"/>
  <c r="AH9322" s="1"/>
  <c r="AI9322"/>
  <c r="AG9320"/>
  <c r="AH9320" s="1"/>
  <c r="AI9320"/>
  <c r="AG9319"/>
  <c r="AH9319" s="1"/>
  <c r="AG9318"/>
  <c r="AH9318" s="1"/>
  <c r="AG9317"/>
  <c r="AH9317" s="1"/>
  <c r="AG9316"/>
  <c r="AH9316" s="1"/>
  <c r="AG9315"/>
  <c r="AH9315" s="1"/>
  <c r="AG9314"/>
  <c r="AH9314" s="1"/>
  <c r="AG9313"/>
  <c r="AH9313" s="1"/>
  <c r="AG9312"/>
  <c r="AH9312" s="1"/>
  <c r="AG9311"/>
  <c r="AH9311" s="1"/>
  <c r="AG9310"/>
  <c r="AH9310" s="1"/>
  <c r="AG9309"/>
  <c r="AH9309" s="1"/>
  <c r="AG9308"/>
  <c r="AH9308" s="1"/>
  <c r="AG9307"/>
  <c r="AH9307" s="1"/>
  <c r="AG9306"/>
  <c r="AH9306" s="1"/>
  <c r="AG9305"/>
  <c r="AH9305" s="1"/>
  <c r="AG9304"/>
  <c r="AH9304" s="1"/>
  <c r="AG9302"/>
  <c r="AH9302" s="1"/>
  <c r="AG9301"/>
  <c r="AH9301" s="1"/>
  <c r="AG9300"/>
  <c r="AH9300" s="1"/>
  <c r="AG9295"/>
  <c r="AH9295" s="1"/>
  <c r="AG9292"/>
  <c r="AH9292" s="1"/>
  <c r="AG9291"/>
  <c r="AH9291" s="1"/>
  <c r="AG9288"/>
  <c r="AH9288" s="1"/>
  <c r="AG9287"/>
  <c r="AH9287" s="1"/>
  <c r="AG9284"/>
  <c r="AH9284" s="1"/>
  <c r="AG9283"/>
  <c r="AH9283" s="1"/>
  <c r="AG9280"/>
  <c r="AH9280" s="1"/>
  <c r="AG9279"/>
  <c r="AH9279" s="1"/>
  <c r="AG9277"/>
  <c r="AH9277" s="1"/>
  <c r="AG9276"/>
  <c r="AH9276" s="1"/>
  <c r="AG9273"/>
  <c r="AH9273" s="1"/>
  <c r="AG9272"/>
  <c r="AH9272" s="1"/>
  <c r="AG9269"/>
  <c r="AH9269" s="1"/>
  <c r="AG9268"/>
  <c r="AH9268" s="1"/>
  <c r="AG9265"/>
  <c r="AH9265" s="1"/>
  <c r="AG9264"/>
  <c r="AH9264" s="1"/>
  <c r="AG9261"/>
  <c r="AH9261" s="1"/>
  <c r="AG9260"/>
  <c r="AH9260" s="1"/>
  <c r="AG9257"/>
  <c r="AH9257" s="1"/>
  <c r="AG9256"/>
  <c r="AH9256" s="1"/>
  <c r="AG9255"/>
  <c r="AH9255" s="1"/>
  <c r="AG9253"/>
  <c r="AH9253" s="1"/>
  <c r="AG9250"/>
  <c r="AH9250" s="1"/>
  <c r="AG9249"/>
  <c r="AH9249" s="1"/>
  <c r="AG9246"/>
  <c r="AH9246" s="1"/>
  <c r="AG9245"/>
  <c r="AH9245" s="1"/>
  <c r="AG9242"/>
  <c r="AH9242" s="1"/>
  <c r="AG9241"/>
  <c r="AH9241" s="1"/>
  <c r="AG9238"/>
  <c r="AH9238" s="1"/>
  <c r="AG9237"/>
  <c r="AH9237" s="1"/>
  <c r="AG9234"/>
  <c r="AH9234" s="1"/>
  <c r="AG9233"/>
  <c r="AH9233" s="1"/>
  <c r="AG9231"/>
  <c r="AH9231" s="1"/>
  <c r="AG9230"/>
  <c r="AH9230" s="1"/>
  <c r="AG9227"/>
  <c r="AH9227" s="1"/>
  <c r="AG9226"/>
  <c r="AH9226" s="1"/>
  <c r="AG9224"/>
  <c r="AH9224" s="1"/>
  <c r="AG9221"/>
  <c r="AH9221" s="1"/>
  <c r="AG9218"/>
  <c r="AH9218" s="1"/>
  <c r="AG9217"/>
  <c r="AH9217" s="1"/>
  <c r="AG9214"/>
  <c r="AH9214" s="1"/>
  <c r="AG9209"/>
  <c r="AH9209" s="1"/>
  <c r="AG9208"/>
  <c r="AH9208" s="1"/>
  <c r="AG9205"/>
  <c r="AH9205" s="1"/>
  <c r="AG9203"/>
  <c r="AH9203" s="1"/>
  <c r="AG9200"/>
  <c r="AH9200" s="1"/>
  <c r="AG9199"/>
  <c r="AH9199" s="1"/>
  <c r="AG9197"/>
  <c r="AH9197" s="1"/>
  <c r="AG9195"/>
  <c r="AH9195" s="1"/>
  <c r="AG9190"/>
  <c r="AH9190" s="1"/>
  <c r="AG9189"/>
  <c r="AH9189" s="1"/>
  <c r="AG9187"/>
  <c r="AH9187" s="1"/>
  <c r="AG9184"/>
  <c r="AH9184" s="1"/>
  <c r="AG9183"/>
  <c r="AH9183" s="1"/>
  <c r="AG9180"/>
  <c r="AH9180" s="1"/>
  <c r="AG9179"/>
  <c r="AH9179" s="1"/>
  <c r="AG9178"/>
  <c r="AH9178" s="1"/>
  <c r="AG9175"/>
  <c r="AH9175" s="1"/>
  <c r="AG9173"/>
  <c r="AH9173" s="1"/>
  <c r="AG9172"/>
  <c r="AH9172" s="1"/>
  <c r="AG9170"/>
  <c r="AH9170" s="1"/>
  <c r="AG9167"/>
  <c r="AH9167" s="1"/>
  <c r="AG9164"/>
  <c r="AH9164" s="1"/>
  <c r="AG9161"/>
  <c r="AH9161" s="1"/>
  <c r="AG9157"/>
  <c r="AH9157" s="1"/>
  <c r="AG9151"/>
  <c r="AH9151" s="1"/>
  <c r="AG9150"/>
  <c r="AH9150" s="1"/>
  <c r="AG9147"/>
  <c r="AH9147" s="1"/>
  <c r="AG9146"/>
  <c r="AH9146" s="1"/>
  <c r="AG9143"/>
  <c r="AH9143" s="1"/>
  <c r="AG9142"/>
  <c r="AH9142" s="1"/>
  <c r="AG9141"/>
  <c r="AH9141" s="1"/>
  <c r="AG9140"/>
  <c r="AH9140" s="1"/>
  <c r="AG9139"/>
  <c r="AH9139" s="1"/>
  <c r="AG9138"/>
  <c r="AH9138" s="1"/>
  <c r="AG9137"/>
  <c r="AH9137" s="1"/>
  <c r="AG9136"/>
  <c r="AH9136" s="1"/>
  <c r="AG9135"/>
  <c r="AH9135" s="1"/>
  <c r="AG9134"/>
  <c r="AH9134" s="1"/>
  <c r="AG9133"/>
  <c r="AH9133" s="1"/>
  <c r="AG9132"/>
  <c r="AH9132" s="1"/>
  <c r="AG9131"/>
  <c r="AH9131" s="1"/>
  <c r="AG9130"/>
  <c r="AH9130" s="1"/>
  <c r="AG9129"/>
  <c r="AH9129" s="1"/>
  <c r="AG9128"/>
  <c r="AH9128" s="1"/>
  <c r="AG9127"/>
  <c r="AH9127" s="1"/>
  <c r="AG9126"/>
  <c r="AH9126" s="1"/>
  <c r="AG9125"/>
  <c r="AH9125" s="1"/>
  <c r="AG9124"/>
  <c r="AH9124" s="1"/>
  <c r="AG9123"/>
  <c r="AH9123" s="1"/>
  <c r="AG9122"/>
  <c r="AH9122" s="1"/>
  <c r="AG9121"/>
  <c r="AH9121" s="1"/>
  <c r="AG9120"/>
  <c r="AH9120" s="1"/>
  <c r="AG9119"/>
  <c r="AH9119" s="1"/>
  <c r="AG9118"/>
  <c r="AH9118" s="1"/>
  <c r="AG9117"/>
  <c r="AH9117" s="1"/>
  <c r="AG9116"/>
  <c r="AH9116" s="1"/>
  <c r="AG9115"/>
  <c r="AH9115" s="1"/>
  <c r="AG9114"/>
  <c r="AH9114" s="1"/>
  <c r="AG9113"/>
  <c r="AH9113" s="1"/>
  <c r="AG9112"/>
  <c r="AH9112" s="1"/>
  <c r="AG9111"/>
  <c r="AH9111" s="1"/>
  <c r="AG9110"/>
  <c r="AH9110" s="1"/>
  <c r="AG9109"/>
  <c r="AH9109" s="1"/>
  <c r="AG9108"/>
  <c r="AH9108" s="1"/>
  <c r="AG9107"/>
  <c r="AH9107" s="1"/>
  <c r="AG9106"/>
  <c r="AH9106" s="1"/>
  <c r="AG9105"/>
  <c r="AH9105" s="1"/>
  <c r="AG9104"/>
  <c r="AH9104" s="1"/>
  <c r="AG9103"/>
  <c r="AH9103" s="1"/>
  <c r="AG9102"/>
  <c r="AH9102" s="1"/>
  <c r="AG9101"/>
  <c r="AH9101" s="1"/>
  <c r="AG9100"/>
  <c r="AH9100" s="1"/>
  <c r="AG9099"/>
  <c r="AH9099" s="1"/>
  <c r="AG9098"/>
  <c r="AH9098" s="1"/>
  <c r="AG9097"/>
  <c r="AH9097" s="1"/>
  <c r="AG9096"/>
  <c r="AH9096" s="1"/>
  <c r="AG9095"/>
  <c r="AH9095" s="1"/>
  <c r="AG9094"/>
  <c r="AH9094" s="1"/>
  <c r="AG9093"/>
  <c r="AH9093" s="1"/>
  <c r="AG9092"/>
  <c r="AH9092" s="1"/>
  <c r="AG9091"/>
  <c r="AH9091" s="1"/>
  <c r="AG9090"/>
  <c r="AH9090" s="1"/>
  <c r="AG9089"/>
  <c r="AH9089" s="1"/>
  <c r="AG9088"/>
  <c r="AH9088" s="1"/>
  <c r="AG9087"/>
  <c r="AH9087" s="1"/>
  <c r="AG9086"/>
  <c r="AH9086" s="1"/>
  <c r="AG9085"/>
  <c r="AH9085" s="1"/>
  <c r="AG9084"/>
  <c r="AH9084" s="1"/>
  <c r="AG9083"/>
  <c r="AH9083" s="1"/>
  <c r="AG9082"/>
  <c r="AH9082" s="1"/>
  <c r="AG9080"/>
  <c r="AH9080" s="1"/>
  <c r="AG9078"/>
  <c r="AH9078" s="1"/>
  <c r="AG9076"/>
  <c r="AH9076" s="1"/>
  <c r="AG9074"/>
  <c r="AH9074" s="1"/>
  <c r="AG9073"/>
  <c r="AH9073" s="1"/>
  <c r="AG9071"/>
  <c r="AH9071" s="1"/>
  <c r="AG9069"/>
  <c r="AH9069" s="1"/>
  <c r="AG9067"/>
  <c r="AH9067" s="1"/>
  <c r="AG9065"/>
  <c r="AH9065" s="1"/>
  <c r="AG9063"/>
  <c r="AH9063" s="1"/>
  <c r="AG9061"/>
  <c r="AH9061" s="1"/>
  <c r="AG9059"/>
  <c r="AH9059" s="1"/>
  <c r="AG9057"/>
  <c r="AH9057" s="1"/>
  <c r="AG9053"/>
  <c r="AH9053" s="1"/>
  <c r="AG9049"/>
  <c r="AH9049" s="1"/>
  <c r="AG9046"/>
  <c r="AH9046" s="1"/>
  <c r="AG9045"/>
  <c r="AH9045" s="1"/>
  <c r="AG9038"/>
  <c r="AH9038" s="1"/>
  <c r="AG9037"/>
  <c r="AH9037" s="1"/>
  <c r="AG9036"/>
  <c r="AH9036" s="1"/>
  <c r="AG9035"/>
  <c r="AH9035" s="1"/>
  <c r="AG9028"/>
  <c r="AH9028" s="1"/>
  <c r="AI9028"/>
  <c r="AG9027"/>
  <c r="AH9027" s="1"/>
  <c r="AI9027"/>
  <c r="AG9025"/>
  <c r="AH9025" s="1"/>
  <c r="AI9025"/>
  <c r="AG9024"/>
  <c r="AH9024" s="1"/>
  <c r="AI9024"/>
  <c r="AG9022"/>
  <c r="AH9022" s="1"/>
  <c r="AI9022"/>
  <c r="AG9020"/>
  <c r="AH9020" s="1"/>
  <c r="AI9020"/>
  <c r="AG9019"/>
  <c r="AH9019" s="1"/>
  <c r="AG9018"/>
  <c r="AH9018" s="1"/>
  <c r="AG9017"/>
  <c r="AH9017" s="1"/>
  <c r="AG9016"/>
  <c r="AH9016" s="1"/>
  <c r="AG9015"/>
  <c r="AH9015" s="1"/>
  <c r="AG9014"/>
  <c r="AH9014" s="1"/>
  <c r="AG9013"/>
  <c r="AH9013" s="1"/>
  <c r="AG9008"/>
  <c r="AH9008" s="1"/>
  <c r="AG9006"/>
  <c r="AH9006" s="1"/>
  <c r="AG9000"/>
  <c r="AH9000" s="1"/>
  <c r="AG8998"/>
  <c r="AH8998" s="1"/>
  <c r="AG8996"/>
  <c r="AH8996" s="1"/>
  <c r="AG8995"/>
  <c r="AG8987"/>
  <c r="AH8987" s="1"/>
  <c r="AG8985"/>
  <c r="AG8984"/>
  <c r="AH8984" s="1"/>
  <c r="AG8982"/>
  <c r="AH8982" s="1"/>
  <c r="AG8978"/>
  <c r="AH8978" s="1"/>
  <c r="AG8976"/>
  <c r="AH8976" s="1"/>
  <c r="AG8974"/>
  <c r="AH8974" s="1"/>
  <c r="AG8973"/>
  <c r="AH8973" s="1"/>
  <c r="AG8964"/>
  <c r="AH8964" s="1"/>
  <c r="AG8959"/>
  <c r="AH8959" s="1"/>
  <c r="AG8955"/>
  <c r="AH8955" s="1"/>
  <c r="AG8954"/>
  <c r="AH8954" s="1"/>
  <c r="AG8953"/>
  <c r="AG8950"/>
  <c r="AH8950" s="1"/>
  <c r="AG8948"/>
  <c r="AH8948" s="1"/>
  <c r="AG8947"/>
  <c r="AH8947" s="1"/>
  <c r="AG8945"/>
  <c r="AH8945" s="1"/>
  <c r="AG8940"/>
  <c r="AH8940" s="1"/>
  <c r="AG8938"/>
  <c r="AH8938" s="1"/>
  <c r="AG8936"/>
  <c r="AH8936" s="1"/>
  <c r="AG8926"/>
  <c r="AH8926" s="1"/>
  <c r="AG8914"/>
  <c r="AG8913"/>
  <c r="AH8913" s="1"/>
  <c r="AG8912"/>
  <c r="AH8912" s="1"/>
  <c r="AG8909"/>
  <c r="AH8909" s="1"/>
  <c r="AG8908"/>
  <c r="AH8908" s="1"/>
  <c r="AG8906"/>
  <c r="AH8906" s="1"/>
  <c r="AG8902"/>
  <c r="AH8902" s="1"/>
  <c r="AG8890"/>
  <c r="AH8890" s="1"/>
  <c r="AG8887"/>
  <c r="AH8887" s="1"/>
  <c r="AG8886"/>
  <c r="AH8886" s="1"/>
  <c r="AG8884"/>
  <c r="AH8884" s="1"/>
  <c r="AG8883"/>
  <c r="AH8883" s="1"/>
  <c r="AG8882"/>
  <c r="AH8882" s="1"/>
  <c r="AG8881"/>
  <c r="AH8881" s="1"/>
  <c r="AG8880"/>
  <c r="AH8880" s="1"/>
  <c r="AG8879"/>
  <c r="AH8879" s="1"/>
  <c r="AG8878"/>
  <c r="AH8878" s="1"/>
  <c r="AG8877"/>
  <c r="AH8877" s="1"/>
  <c r="AG8875"/>
  <c r="AH8875" s="1"/>
  <c r="AG8873"/>
  <c r="AH8873" s="1"/>
  <c r="AG8870"/>
  <c r="AH8870" s="1"/>
  <c r="AG8868"/>
  <c r="AH8868" s="1"/>
  <c r="AG8856"/>
  <c r="AH8856" s="1"/>
  <c r="AG8855"/>
  <c r="AH8855" s="1"/>
  <c r="AG8851"/>
  <c r="AH8851" s="1"/>
  <c r="AG8849"/>
  <c r="AH8849" s="1"/>
  <c r="AG8846"/>
  <c r="AH8846" s="1"/>
  <c r="AG8841"/>
  <c r="AH8841" s="1"/>
  <c r="AG8840"/>
  <c r="AH8840" s="1"/>
  <c r="AG8837"/>
  <c r="AH8837" s="1"/>
  <c r="AG8835"/>
  <c r="AH8835" s="1"/>
  <c r="AG8833"/>
  <c r="AH8833" s="1"/>
  <c r="AG8831"/>
  <c r="AH8831" s="1"/>
  <c r="AG8830"/>
  <c r="AH8830" s="1"/>
  <c r="AG8828"/>
  <c r="AH8828" s="1"/>
  <c r="AG8825"/>
  <c r="AH8825" s="1"/>
  <c r="AG8820"/>
  <c r="AH8820" s="1"/>
  <c r="AG8818"/>
  <c r="AH8818" s="1"/>
  <c r="AG8817"/>
  <c r="AH8817" s="1"/>
  <c r="AG8814"/>
  <c r="AH8814" s="1"/>
  <c r="AG8813"/>
  <c r="AH8813" s="1"/>
  <c r="AG8810"/>
  <c r="AH8810" s="1"/>
  <c r="AG8809"/>
  <c r="AH8809" s="1"/>
  <c r="AG8806"/>
  <c r="AH8806" s="1"/>
  <c r="AG8805"/>
  <c r="AH8805" s="1"/>
  <c r="AG8804"/>
  <c r="AH8804" s="1"/>
  <c r="AG8803"/>
  <c r="AH8803" s="1"/>
  <c r="AG8801"/>
  <c r="AH8801" s="1"/>
  <c r="AG8798"/>
  <c r="AH8798" s="1"/>
  <c r="AG8795"/>
  <c r="AH8795" s="1"/>
  <c r="AG8794"/>
  <c r="AH8794" s="1"/>
  <c r="AG8791"/>
  <c r="AH8791" s="1"/>
  <c r="AG8788"/>
  <c r="AH8788" s="1"/>
  <c r="AG8785"/>
  <c r="AH8785" s="1"/>
  <c r="AG8783"/>
  <c r="AH8783" s="1"/>
  <c r="AG8782"/>
  <c r="AH8782" s="1"/>
  <c r="AG8779"/>
  <c r="AH8779" s="1"/>
  <c r="AG8776"/>
  <c r="AH8776" s="1"/>
  <c r="AG8775"/>
  <c r="AH8775" s="1"/>
  <c r="AG8772"/>
  <c r="AH8772" s="1"/>
  <c r="AG8764"/>
  <c r="AH8764" s="1"/>
  <c r="AG8763"/>
  <c r="AH8763" s="1"/>
  <c r="AG8762"/>
  <c r="AH8762" s="1"/>
  <c r="AG8761"/>
  <c r="AH8761" s="1"/>
  <c r="AG8760"/>
  <c r="AH8760" s="1"/>
  <c r="AG8756"/>
  <c r="AH8756" s="1"/>
  <c r="AG8753"/>
  <c r="AH8753" s="1"/>
  <c r="AG8750"/>
  <c r="AH8750" s="1"/>
  <c r="AG8749"/>
  <c r="AH8749" s="1"/>
  <c r="AG8746"/>
  <c r="AH8746" s="1"/>
  <c r="AG8743"/>
  <c r="AH8743" s="1"/>
  <c r="AG8739"/>
  <c r="AH8739" s="1"/>
  <c r="AG8738"/>
  <c r="AH8738" s="1"/>
  <c r="AG8737"/>
  <c r="AH8737" s="1"/>
  <c r="AG8730"/>
  <c r="AH8730" s="1"/>
  <c r="AG8729"/>
  <c r="AH8729" s="1"/>
  <c r="AG8722"/>
  <c r="AH8722" s="1"/>
  <c r="AG8719"/>
  <c r="AH8719" s="1"/>
  <c r="AG8718"/>
  <c r="AH8718" s="1"/>
  <c r="AG8711"/>
  <c r="AH8711" s="1"/>
  <c r="AG8709"/>
  <c r="AH8709" s="1"/>
  <c r="AG8707"/>
  <c r="AH8707" s="1"/>
  <c r="AG8706"/>
  <c r="AH8706" s="1"/>
  <c r="AG8704"/>
  <c r="AH8704" s="1"/>
  <c r="AG8701"/>
  <c r="AH8701" s="1"/>
  <c r="AG8697"/>
  <c r="AH8697" s="1"/>
  <c r="AG8695"/>
  <c r="AG8694"/>
  <c r="AG8693"/>
  <c r="AG8692"/>
  <c r="AG8688"/>
  <c r="AH8688" s="1"/>
  <c r="AG8687"/>
  <c r="AH8687" s="1"/>
  <c r="AG8684"/>
  <c r="AH8684" s="1"/>
  <c r="AG8683"/>
  <c r="AH8683" s="1"/>
  <c r="AG8680"/>
  <c r="AH8680" s="1"/>
  <c r="AG8679"/>
  <c r="AH8679" s="1"/>
  <c r="AG8676"/>
  <c r="AH8676" s="1"/>
  <c r="AG8675"/>
  <c r="AH8675" s="1"/>
  <c r="AG8672"/>
  <c r="AH8672" s="1"/>
  <c r="AG8671"/>
  <c r="AH8671" s="1"/>
  <c r="AG8668"/>
  <c r="AH8668" s="1"/>
  <c r="AG8667"/>
  <c r="AH8667" s="1"/>
  <c r="AG8666"/>
  <c r="AH8666" s="1"/>
  <c r="AG8662"/>
  <c r="AH8662" s="1"/>
  <c r="AG8661"/>
  <c r="AH8661" s="1"/>
  <c r="AG8660"/>
  <c r="AH8660" s="1"/>
  <c r="AG8657"/>
  <c r="AH8657" s="1"/>
  <c r="AG8656"/>
  <c r="AH8656" s="1"/>
  <c r="AG8652"/>
  <c r="AH8652" s="1"/>
  <c r="AG8651"/>
  <c r="AH8651" s="1"/>
  <c r="AG8649"/>
  <c r="AH8649" s="1"/>
  <c r="AG8646"/>
  <c r="AH8646" s="1"/>
  <c r="AG8644"/>
  <c r="AH8644" s="1"/>
  <c r="AG8638"/>
  <c r="AH8638" s="1"/>
  <c r="AI8638"/>
  <c r="AF8629"/>
  <c r="AG8629" s="1"/>
  <c r="AH8629" s="1"/>
  <c r="AG8628"/>
  <c r="AH8628" s="1"/>
  <c r="AI8628"/>
  <c r="AG8625"/>
  <c r="AH8625" s="1"/>
  <c r="AI8625"/>
  <c r="AG8624"/>
  <c r="AH8624" s="1"/>
  <c r="AG8621"/>
  <c r="AH8621" s="1"/>
  <c r="AG8619"/>
  <c r="AH8619" s="1"/>
  <c r="AG8612"/>
  <c r="AH8612" s="1"/>
  <c r="AG8610"/>
  <c r="AH8610" s="1"/>
  <c r="AG8601"/>
  <c r="AH8601" s="1"/>
  <c r="AG8598"/>
  <c r="AH8598" s="1"/>
  <c r="AG8597"/>
  <c r="AH8597" s="1"/>
  <c r="AG8588"/>
  <c r="AH8588" s="1"/>
  <c r="AG8587"/>
  <c r="AH8587" s="1"/>
  <c r="AG8580"/>
  <c r="AH8580" s="1"/>
  <c r="AG8570"/>
  <c r="AH8570" s="1"/>
  <c r="AG8567"/>
  <c r="AH8567" s="1"/>
  <c r="AG8566"/>
  <c r="AH8566" s="1"/>
  <c r="AG8557"/>
  <c r="AG8556"/>
  <c r="AG8554"/>
  <c r="AG8550"/>
  <c r="AH8550" s="1"/>
  <c r="AG8548"/>
  <c r="AH8548" s="1"/>
  <c r="AG8545"/>
  <c r="AH8545" s="1"/>
  <c r="AG8544"/>
  <c r="AH8544" s="1"/>
  <c r="AG8542"/>
  <c r="AH8542" s="1"/>
  <c r="AG8538"/>
  <c r="AG8535"/>
  <c r="AH8535" s="1"/>
  <c r="AG8532"/>
  <c r="AG8530"/>
  <c r="AH8530" s="1"/>
  <c r="AG8521"/>
  <c r="AH8521" s="1"/>
  <c r="AG8515"/>
  <c r="AH8515" s="1"/>
  <c r="AG8514"/>
  <c r="AH8514" s="1"/>
  <c r="AG8511"/>
  <c r="AH8511" s="1"/>
  <c r="AG8510"/>
  <c r="AH8510" s="1"/>
  <c r="AG8508"/>
  <c r="AH8508" s="1"/>
  <c r="AG8505"/>
  <c r="AH8505" s="1"/>
  <c r="AG8504"/>
  <c r="AH8504" s="1"/>
  <c r="AG8497"/>
  <c r="AH8497" s="1"/>
  <c r="AG8496"/>
  <c r="AH8496" s="1"/>
  <c r="AG8494"/>
  <c r="AG8488"/>
  <c r="AH8488" s="1"/>
  <c r="AG8486"/>
  <c r="AC8373"/>
  <c r="AC8371"/>
  <c r="AG8370"/>
  <c r="AH8370" s="1"/>
  <c r="AG8369"/>
  <c r="AH8369" s="1"/>
  <c r="AI8365"/>
  <c r="AG8361"/>
  <c r="AH8361" s="1"/>
  <c r="AI8361"/>
  <c r="AG8359"/>
  <c r="AH8359" s="1"/>
  <c r="AI8359"/>
  <c r="AG8355"/>
  <c r="AH8355" s="1"/>
  <c r="AG8353"/>
  <c r="AH8353" s="1"/>
  <c r="AG8350"/>
  <c r="AH8350" s="1"/>
  <c r="AG8340"/>
  <c r="AH8340" s="1"/>
  <c r="AG8336"/>
  <c r="AH8336" s="1"/>
  <c r="AG8335"/>
  <c r="AH8335" s="1"/>
  <c r="AG8332"/>
  <c r="AH8332" s="1"/>
  <c r="AG8327"/>
  <c r="AH8327" s="1"/>
  <c r="AG8326"/>
  <c r="AH8326" s="1"/>
  <c r="AG8319"/>
  <c r="AH8319" s="1"/>
  <c r="AG8054"/>
  <c r="AH8054" s="1"/>
  <c r="AG8050"/>
  <c r="AG8048"/>
  <c r="AG8046"/>
  <c r="AG8045"/>
  <c r="AG8043"/>
  <c r="AG8041"/>
  <c r="AG8039"/>
  <c r="AG8038"/>
  <c r="AG8034"/>
  <c r="AG8033"/>
  <c r="AG8031"/>
  <c r="AG8015"/>
  <c r="AH8015" s="1"/>
  <c r="AG8014"/>
  <c r="AH8014" s="1"/>
  <c r="AG8013"/>
  <c r="AH8013" s="1"/>
  <c r="AG8010"/>
  <c r="AH8010" s="1"/>
  <c r="AH7993"/>
  <c r="AH7980"/>
  <c r="AI7974"/>
  <c r="AG7973"/>
  <c r="AH7973" s="1"/>
  <c r="AG7934"/>
  <c r="AH7934" s="1"/>
  <c r="AG7930"/>
  <c r="AH7930" s="1"/>
  <c r="AH7919"/>
  <c r="AI12631"/>
  <c r="AI12627"/>
  <c r="AG12601"/>
  <c r="AH12601" s="1"/>
  <c r="AI12601"/>
  <c r="AD12600"/>
  <c r="AG12600"/>
  <c r="AD12599"/>
  <c r="AG12599"/>
  <c r="AD12598"/>
  <c r="AG12598"/>
  <c r="AG8483"/>
  <c r="AH8483" s="1"/>
  <c r="AG8481"/>
  <c r="AH8481" s="1"/>
  <c r="AG8479"/>
  <c r="AH8479" s="1"/>
  <c r="AG8477"/>
  <c r="AH8477" s="1"/>
  <c r="AG8475"/>
  <c r="AH8475" s="1"/>
  <c r="AG8473"/>
  <c r="AH8473" s="1"/>
  <c r="AG8471"/>
  <c r="AH8471" s="1"/>
  <c r="AG8469"/>
  <c r="AH8469" s="1"/>
  <c r="AG8467"/>
  <c r="AH8467" s="1"/>
  <c r="AG8465"/>
  <c r="AH8465" s="1"/>
  <c r="AG8463"/>
  <c r="AH8463" s="1"/>
  <c r="AG8461"/>
  <c r="AH8461" s="1"/>
  <c r="AG8459"/>
  <c r="AH8459" s="1"/>
  <c r="AG8457"/>
  <c r="AH8457" s="1"/>
  <c r="AG8455"/>
  <c r="AH8455" s="1"/>
  <c r="AG8453"/>
  <c r="AH8453" s="1"/>
  <c r="AG8451"/>
  <c r="AH8451" s="1"/>
  <c r="AG8449"/>
  <c r="AH8449" s="1"/>
  <c r="AG8447"/>
  <c r="AH8447" s="1"/>
  <c r="AG8445"/>
  <c r="AH8445" s="1"/>
  <c r="AG8443"/>
  <c r="AH8443" s="1"/>
  <c r="AG8442"/>
  <c r="AH8442" s="1"/>
  <c r="AG8440"/>
  <c r="AH8440" s="1"/>
  <c r="AG8438"/>
  <c r="AH8438" s="1"/>
  <c r="AG8435"/>
  <c r="AH8435" s="1"/>
  <c r="AG8433"/>
  <c r="AH8433" s="1"/>
  <c r="AG8431"/>
  <c r="AH8431" s="1"/>
  <c r="AG8429"/>
  <c r="AH8429" s="1"/>
  <c r="AG8399"/>
  <c r="AH8399" s="1"/>
  <c r="AG8395"/>
  <c r="AH8395" s="1"/>
  <c r="AG8393"/>
  <c r="AH8393" s="1"/>
  <c r="AG8392"/>
  <c r="AH8392" s="1"/>
  <c r="AG8391"/>
  <c r="AH8391" s="1"/>
  <c r="AG8388"/>
  <c r="AH8388" s="1"/>
  <c r="AG8386"/>
  <c r="AH8386" s="1"/>
  <c r="AG8384"/>
  <c r="AH8384" s="1"/>
  <c r="AG8382"/>
  <c r="AH8382" s="1"/>
  <c r="AG8317"/>
  <c r="AH8317" s="1"/>
  <c r="AG8316"/>
  <c r="AH8316" s="1"/>
  <c r="AG8315"/>
  <c r="AH8315" s="1"/>
  <c r="AG8312"/>
  <c r="AH8312" s="1"/>
  <c r="AG8307"/>
  <c r="AH8307" s="1"/>
  <c r="AG8305"/>
  <c r="AH8305" s="1"/>
  <c r="AG8304"/>
  <c r="AH8304" s="1"/>
  <c r="AG8301"/>
  <c r="AH8301" s="1"/>
  <c r="AG8295"/>
  <c r="AH8295" s="1"/>
  <c r="AG8293"/>
  <c r="AH8293" s="1"/>
  <c r="AG8292"/>
  <c r="AH8292" s="1"/>
  <c r="AG8289"/>
  <c r="AH8289" s="1"/>
  <c r="AG8288"/>
  <c r="AH8288" s="1"/>
  <c r="AG8285"/>
  <c r="AH8285" s="1"/>
  <c r="AG8284"/>
  <c r="AH8284" s="1"/>
  <c r="AG8283"/>
  <c r="AG8280"/>
  <c r="AH8280" s="1"/>
  <c r="AG8279"/>
  <c r="AH8279" s="1"/>
  <c r="AG8278"/>
  <c r="AG8277"/>
  <c r="AG8276"/>
  <c r="AH8276" s="1"/>
  <c r="AG8275"/>
  <c r="AH8275" s="1"/>
  <c r="AG8272"/>
  <c r="AH8272" s="1"/>
  <c r="AG8271"/>
  <c r="AH8271" s="1"/>
  <c r="AG8269"/>
  <c r="AH8269" s="1"/>
  <c r="AG8268"/>
  <c r="AH8268" s="1"/>
  <c r="AG8267"/>
  <c r="AG8265"/>
  <c r="AH8265" s="1"/>
  <c r="AG8264"/>
  <c r="AH8264" s="1"/>
  <c r="AG8261"/>
  <c r="AH8261" s="1"/>
  <c r="AG8260"/>
  <c r="AH8260" s="1"/>
  <c r="AG8256"/>
  <c r="AH8256" s="1"/>
  <c r="AG8253"/>
  <c r="AH8253" s="1"/>
  <c r="AG8250"/>
  <c r="AH8250" s="1"/>
  <c r="AG8248"/>
  <c r="AH8248" s="1"/>
  <c r="AG8244"/>
  <c r="AH8244" s="1"/>
  <c r="AG8241"/>
  <c r="AH8241" s="1"/>
  <c r="AI8239"/>
  <c r="AG8239"/>
  <c r="AH8239" s="1"/>
  <c r="AG8238"/>
  <c r="AH8238" s="1"/>
  <c r="AI8238"/>
  <c r="AG8236"/>
  <c r="AH8236" s="1"/>
  <c r="AI8236"/>
  <c r="AG8234"/>
  <c r="AH8234" s="1"/>
  <c r="AI8234"/>
  <c r="AG8231"/>
  <c r="AH8231" s="1"/>
  <c r="AI8231"/>
  <c r="AG8230"/>
  <c r="AH8230" s="1"/>
  <c r="AI8230"/>
  <c r="AG8228"/>
  <c r="AH8228" s="1"/>
  <c r="AI8228"/>
  <c r="AG8224"/>
  <c r="AH8224" s="1"/>
  <c r="AG8223"/>
  <c r="AH8223" s="1"/>
  <c r="AG8220"/>
  <c r="AH8220" s="1"/>
  <c r="AG8218"/>
  <c r="AH8218" s="1"/>
  <c r="AG8216"/>
  <c r="AH8216" s="1"/>
  <c r="AG8209"/>
  <c r="AH8209" s="1"/>
  <c r="AG8208"/>
  <c r="AH8208" s="1"/>
  <c r="AG8207"/>
  <c r="AH8207" s="1"/>
  <c r="AG8206"/>
  <c r="AH8206" s="1"/>
  <c r="AG8205"/>
  <c r="AH8205" s="1"/>
  <c r="AG8204"/>
  <c r="AH8204" s="1"/>
  <c r="AG8203"/>
  <c r="AH8203" s="1"/>
  <c r="AG8202"/>
  <c r="AH8202" s="1"/>
  <c r="AG8201"/>
  <c r="AH8201" s="1"/>
  <c r="AG8200"/>
  <c r="AH8200" s="1"/>
  <c r="AG8199"/>
  <c r="AH8199" s="1"/>
  <c r="AG8198"/>
  <c r="AH8198" s="1"/>
  <c r="AG8197"/>
  <c r="AH8197" s="1"/>
  <c r="AG8196"/>
  <c r="AH8196" s="1"/>
  <c r="AG8195"/>
  <c r="AH8195" s="1"/>
  <c r="AG8194"/>
  <c r="AH8194" s="1"/>
  <c r="AG8193"/>
  <c r="AH8193" s="1"/>
  <c r="AG8192"/>
  <c r="AH8192" s="1"/>
  <c r="AG8191"/>
  <c r="AH8191" s="1"/>
  <c r="AG8186"/>
  <c r="AH8186" s="1"/>
  <c r="AG8183"/>
  <c r="AH8183" s="1"/>
  <c r="AG8180"/>
  <c r="AH8180" s="1"/>
  <c r="AG8179"/>
  <c r="AH8179" s="1"/>
  <c r="AG8166"/>
  <c r="AH8166" s="1"/>
  <c r="AG8165"/>
  <c r="AH8165" s="1"/>
  <c r="AG8162"/>
  <c r="AH8162" s="1"/>
  <c r="AG8161"/>
  <c r="AH8161" s="1"/>
  <c r="AG8157"/>
  <c r="AH8157" s="1"/>
  <c r="AG8155"/>
  <c r="AH8155" s="1"/>
  <c r="AG8153"/>
  <c r="AH8153" s="1"/>
  <c r="AG8151"/>
  <c r="AH8151" s="1"/>
  <c r="AG8149"/>
  <c r="AH8149" s="1"/>
  <c r="AG8147"/>
  <c r="AH8147" s="1"/>
  <c r="AG8143"/>
  <c r="AH8143" s="1"/>
  <c r="AG8140"/>
  <c r="AH8140" s="1"/>
  <c r="AG8138"/>
  <c r="AH8138" s="1"/>
  <c r="AG8134"/>
  <c r="AH8134" s="1"/>
  <c r="AI8134"/>
  <c r="AG8129"/>
  <c r="AH8129" s="1"/>
  <c r="AI8129"/>
  <c r="AG8115"/>
  <c r="AH8115" s="1"/>
  <c r="AG8111"/>
  <c r="AH8111" s="1"/>
  <c r="AG8104"/>
  <c r="AG8102"/>
  <c r="AG8100"/>
  <c r="AG8098"/>
  <c r="AG8096"/>
  <c r="AG8089"/>
  <c r="AG8087"/>
  <c r="AG8085"/>
  <c r="AG8080"/>
  <c r="AG8077"/>
  <c r="AG8075"/>
  <c r="AG8073"/>
  <c r="AG8072"/>
  <c r="AG8070"/>
  <c r="AG8068"/>
  <c r="AG8027"/>
  <c r="AG8025"/>
  <c r="AG8005"/>
  <c r="AH8005" s="1"/>
  <c r="AG7998"/>
  <c r="AG7992"/>
  <c r="AH7992" s="1"/>
  <c r="AH7991"/>
  <c r="AG7989"/>
  <c r="AH7989" s="1"/>
  <c r="AH7984"/>
  <c r="AH7975"/>
  <c r="AI7968"/>
  <c r="AG7967"/>
  <c r="AH7967" s="1"/>
  <c r="AG7965"/>
  <c r="AH7965" s="1"/>
  <c r="AI7962"/>
  <c r="AI7960"/>
  <c r="AI7959"/>
  <c r="AG7958"/>
  <c r="AG7957"/>
  <c r="AH7957" s="1"/>
  <c r="AG7956"/>
  <c r="AH7956" s="1"/>
  <c r="AG7953"/>
  <c r="AH7953" s="1"/>
  <c r="AG7952"/>
  <c r="AH7952" s="1"/>
  <c r="AG7949"/>
  <c r="AH7949" s="1"/>
  <c r="AG7948"/>
  <c r="AH7948" s="1"/>
  <c r="AG7945"/>
  <c r="AH7945" s="1"/>
  <c r="AG7943"/>
  <c r="AH7943" s="1"/>
  <c r="AG7942"/>
  <c r="AH7942" s="1"/>
  <c r="AG7941"/>
  <c r="AH7917"/>
  <c r="AH7913"/>
  <c r="AI12652"/>
  <c r="AI12650"/>
  <c r="AI12648"/>
  <c r="AI12645"/>
  <c r="AI12643"/>
  <c r="AI12641"/>
  <c r="AI12639"/>
  <c r="AI12638"/>
  <c r="AG12636"/>
  <c r="AG12634"/>
  <c r="AG12633"/>
  <c r="AI12615"/>
  <c r="AI12613"/>
  <c r="AI12611"/>
  <c r="AI12609"/>
  <c r="AI12608"/>
  <c r="AI12606"/>
  <c r="AI12604"/>
  <c r="AG12602"/>
  <c r="AH12602" s="1"/>
  <c r="AI12497"/>
  <c r="AI12496"/>
  <c r="AI12495"/>
  <c r="AI12493"/>
  <c r="AI12491"/>
  <c r="AI12489"/>
  <c r="AI12487"/>
  <c r="AI12486"/>
  <c r="AI12484"/>
  <c r="AI12482"/>
  <c r="AI12480"/>
  <c r="AI12477"/>
  <c r="AI12474"/>
  <c r="AI12472"/>
  <c r="AI12469"/>
  <c r="AI12467"/>
  <c r="AG12597"/>
  <c r="AI12596"/>
  <c r="AI12595"/>
  <c r="AI12594"/>
  <c r="AI12593"/>
  <c r="AG12592"/>
  <c r="AI12591"/>
  <c r="AI12589"/>
  <c r="AI12587"/>
  <c r="AI12585"/>
  <c r="AG12584"/>
  <c r="AG12583"/>
  <c r="AG12582"/>
  <c r="AI12581"/>
  <c r="AI12579"/>
  <c r="AI12576"/>
  <c r="AI12572"/>
  <c r="AI12570"/>
  <c r="AI12568"/>
  <c r="AG12566"/>
  <c r="AI12565"/>
  <c r="AI12561"/>
  <c r="AG12559"/>
  <c r="AI12558"/>
  <c r="AG12555"/>
  <c r="AI12554"/>
  <c r="AI12551"/>
  <c r="AI12546"/>
  <c r="AI12544"/>
  <c r="AI12542"/>
  <c r="AI12537"/>
  <c r="AG12533"/>
  <c r="AI12532"/>
  <c r="AI12530"/>
  <c r="AI12528"/>
  <c r="AI12526"/>
  <c r="AI12523"/>
  <c r="AI12521"/>
  <c r="AI12519"/>
  <c r="AG12517"/>
  <c r="AI12510"/>
  <c r="AI12460"/>
  <c r="AI12458"/>
  <c r="AI12456"/>
  <c r="AI12452"/>
  <c r="AI12450"/>
  <c r="AI12448"/>
  <c r="AI12446"/>
  <c r="AI12444"/>
  <c r="AI12442"/>
  <c r="AI12440"/>
  <c r="AI12439"/>
  <c r="AI12437"/>
  <c r="AI12435"/>
  <c r="AI12433"/>
  <c r="AI12431"/>
  <c r="AI12429"/>
  <c r="AI12427"/>
  <c r="AG12423"/>
  <c r="AH12423" s="1"/>
  <c r="AI12423"/>
  <c r="AG12421"/>
  <c r="AH12421" s="1"/>
  <c r="AI12421"/>
  <c r="AG12419"/>
  <c r="AH12419" s="1"/>
  <c r="AI12419"/>
  <c r="AG12417"/>
  <c r="AH12417" s="1"/>
  <c r="AI12417"/>
  <c r="AG12415"/>
  <c r="AH12415" s="1"/>
  <c r="AI12415"/>
  <c r="AG12412"/>
  <c r="AH12412" s="1"/>
  <c r="AI12412"/>
  <c r="AG12405"/>
  <c r="AH12405" s="1"/>
  <c r="AI12405"/>
  <c r="AG12403"/>
  <c r="AH12403" s="1"/>
  <c r="AI12403"/>
  <c r="AG12401"/>
  <c r="AH12401" s="1"/>
  <c r="AI12401"/>
  <c r="AG12399"/>
  <c r="AH12399" s="1"/>
  <c r="AI12399"/>
  <c r="AI12397"/>
  <c r="AI12395"/>
  <c r="AI12393"/>
  <c r="AI12391"/>
  <c r="AI12389"/>
  <c r="AI12387"/>
  <c r="AI12386"/>
  <c r="AI12384"/>
  <c r="AI12381"/>
  <c r="AI12379"/>
  <c r="AI12377"/>
  <c r="AI12376"/>
  <c r="AI12374"/>
  <c r="AI12372"/>
  <c r="AI12370"/>
  <c r="AI12368"/>
  <c r="AI12366"/>
  <c r="AI12361"/>
  <c r="AI12360"/>
  <c r="AI12358"/>
  <c r="AI12356"/>
  <c r="AG12354"/>
  <c r="AG12353"/>
  <c r="AI12352"/>
  <c r="AI12350"/>
  <c r="AI12348"/>
  <c r="AI12346"/>
  <c r="AI12343"/>
  <c r="AI12341"/>
  <c r="AI12339"/>
  <c r="AI12337"/>
  <c r="AI12335"/>
  <c r="AI12333"/>
  <c r="AG12332"/>
  <c r="AG12331"/>
  <c r="AG12330"/>
  <c r="AI12329"/>
  <c r="AI12326"/>
  <c r="AI12324"/>
  <c r="AI12322"/>
  <c r="AI12320"/>
  <c r="AG12318"/>
  <c r="AI12316"/>
  <c r="AI12314"/>
  <c r="AI12312"/>
  <c r="AI12310"/>
  <c r="AI12309"/>
  <c r="AI12307"/>
  <c r="AI12304"/>
  <c r="AG12303"/>
  <c r="AI12302"/>
  <c r="AI12300"/>
  <c r="AI12297"/>
  <c r="AI12295"/>
  <c r="AI12293"/>
  <c r="AI12292"/>
  <c r="AI12282"/>
  <c r="AI12280"/>
  <c r="AI12278"/>
  <c r="AI12276"/>
  <c r="AI12274"/>
  <c r="AI12267"/>
  <c r="AI12265"/>
  <c r="AI12263"/>
  <c r="AI12261"/>
  <c r="AI12259"/>
  <c r="AI12256"/>
  <c r="AG12253"/>
  <c r="AH12253" s="1"/>
  <c r="AG12251"/>
  <c r="AH12251" s="1"/>
  <c r="AG12249"/>
  <c r="AH12249" s="1"/>
  <c r="AG12247"/>
  <c r="AH12247" s="1"/>
  <c r="AG12242"/>
  <c r="AH12242" s="1"/>
  <c r="AG12241"/>
  <c r="AH12241" s="1"/>
  <c r="AG12240"/>
  <c r="AH12240" s="1"/>
  <c r="AG12252"/>
  <c r="AH12252" s="1"/>
  <c r="AI12252"/>
  <c r="AG12250"/>
  <c r="AH12250" s="1"/>
  <c r="AI12250"/>
  <c r="AG12248"/>
  <c r="AH12248" s="1"/>
  <c r="AI12248"/>
  <c r="AD12246"/>
  <c r="AG12246"/>
  <c r="AI12239"/>
  <c r="AI12237"/>
  <c r="AI12235"/>
  <c r="AI12233"/>
  <c r="AI12230"/>
  <c r="AI12229"/>
  <c r="AI12226"/>
  <c r="AI12224"/>
  <c r="AI12222"/>
  <c r="AI12220"/>
  <c r="AI12219"/>
  <c r="AI12217"/>
  <c r="AI12212"/>
  <c r="AI12210"/>
  <c r="AI12209"/>
  <c r="AI12208"/>
  <c r="AI12206"/>
  <c r="AD12205"/>
  <c r="F12197"/>
  <c r="AD12197"/>
  <c r="AD12196"/>
  <c r="AG12196"/>
  <c r="AG12195"/>
  <c r="AH12195" s="1"/>
  <c r="AI12195"/>
  <c r="AG12194"/>
  <c r="AH12194" s="1"/>
  <c r="AI12194"/>
  <c r="AG12193"/>
  <c r="AH12193" s="1"/>
  <c r="AI12193"/>
  <c r="AG12192"/>
  <c r="AH12192" s="1"/>
  <c r="AI12192"/>
  <c r="F12204"/>
  <c r="AD12204"/>
  <c r="AG12203"/>
  <c r="AH12203" s="1"/>
  <c r="AI12203"/>
  <c r="AG12202"/>
  <c r="AH12202" s="1"/>
  <c r="AI12202"/>
  <c r="AG12201"/>
  <c r="AH12201" s="1"/>
  <c r="AI12201"/>
  <c r="AG12200"/>
  <c r="AH12200" s="1"/>
  <c r="AI12200"/>
  <c r="AG12199"/>
  <c r="AH12199" s="1"/>
  <c r="AI12199"/>
  <c r="AG12198"/>
  <c r="AH12198" s="1"/>
  <c r="AI12198"/>
  <c r="AI12191"/>
  <c r="AI12190"/>
  <c r="AI12189"/>
  <c r="AI12188"/>
  <c r="AD12187"/>
  <c r="AD12186"/>
  <c r="AI12185"/>
  <c r="AI12183"/>
  <c r="AI12181"/>
  <c r="AI12178"/>
  <c r="AI12177"/>
  <c r="AD12176"/>
  <c r="AI12175"/>
  <c r="AI12105"/>
  <c r="AI12104"/>
  <c r="AI12103"/>
  <c r="AI12170"/>
  <c r="AI12168"/>
  <c r="AI12166"/>
  <c r="AI12165"/>
  <c r="AG12161"/>
  <c r="AG12159"/>
  <c r="AG12157"/>
  <c r="AG12155"/>
  <c r="AG12153"/>
  <c r="AI12148"/>
  <c r="AI12147"/>
  <c r="AI12146"/>
  <c r="AI12145"/>
  <c r="AI12144"/>
  <c r="AI12140"/>
  <c r="AI12138"/>
  <c r="AI12136"/>
  <c r="AI12134"/>
  <c r="AI12133"/>
  <c r="AI12131"/>
  <c r="AI12129"/>
  <c r="AI12128"/>
  <c r="AI12126"/>
  <c r="AI12109"/>
  <c r="AI12089"/>
  <c r="AG12087"/>
  <c r="AH12087" s="1"/>
  <c r="AI12087"/>
  <c r="AI12085"/>
  <c r="AI12083"/>
  <c r="AI12081"/>
  <c r="AI12079"/>
  <c r="AI12076"/>
  <c r="AI12074"/>
  <c r="AI12070"/>
  <c r="AI12069"/>
  <c r="AI12068"/>
  <c r="AI12067"/>
  <c r="AI12066"/>
  <c r="AI12061"/>
  <c r="AI12059"/>
  <c r="AI12056"/>
  <c r="AI12055"/>
  <c r="AI12054"/>
  <c r="AI12051"/>
  <c r="AI12046"/>
  <c r="AI12044"/>
  <c r="AI12042"/>
  <c r="AD4050"/>
  <c r="AG3684"/>
  <c r="AH3684" s="1"/>
  <c r="AI3684"/>
  <c r="AG3683"/>
  <c r="AH3683" s="1"/>
  <c r="AI3682"/>
  <c r="AG3675"/>
  <c r="AH3675" s="1"/>
  <c r="AI3675"/>
  <c r="AI3668"/>
  <c r="AG3666"/>
  <c r="AH3666" s="1"/>
  <c r="AG3659"/>
  <c r="AH3659" s="1"/>
  <c r="AI3659"/>
  <c r="AG3658"/>
  <c r="AH3658" s="1"/>
  <c r="AI3648"/>
  <c r="AI3647"/>
  <c r="AG3646"/>
  <c r="AH3646" s="1"/>
  <c r="AI3646"/>
  <c r="AG3324"/>
  <c r="AG3323"/>
  <c r="AG3322"/>
  <c r="AG3321"/>
  <c r="AI3320"/>
  <c r="AI3311"/>
  <c r="AG3305"/>
  <c r="AH3305" s="1"/>
  <c r="AI3305"/>
  <c r="AG3304"/>
  <c r="AH3304" s="1"/>
  <c r="AI3303"/>
  <c r="AG3297"/>
  <c r="AH3297" s="1"/>
  <c r="AI3297"/>
  <c r="AG3296"/>
  <c r="AH3296" s="1"/>
  <c r="AI3295"/>
  <c r="AG3292"/>
  <c r="AH3292" s="1"/>
  <c r="AI3292"/>
  <c r="AG3291"/>
  <c r="AH3291" s="1"/>
  <c r="AI3290"/>
  <c r="AI3285"/>
  <c r="AG3280"/>
  <c r="AH3280" s="1"/>
  <c r="AI3280"/>
  <c r="AG3279"/>
  <c r="AH3279" s="1"/>
  <c r="AI3277"/>
  <c r="AG3274"/>
  <c r="AH3274" s="1"/>
  <c r="AI3273"/>
  <c r="AG3266"/>
  <c r="AH3266" s="1"/>
  <c r="AI3266"/>
  <c r="AG3265"/>
  <c r="AH3265" s="1"/>
  <c r="AI3264"/>
  <c r="AG3256"/>
  <c r="AH3256" s="1"/>
  <c r="AI3256"/>
  <c r="AG3251"/>
  <c r="AG3250"/>
  <c r="AG3249"/>
  <c r="AI3147"/>
  <c r="AI3145"/>
  <c r="AG3130"/>
  <c r="AH3130" s="1"/>
  <c r="AI3130"/>
  <c r="AI3123"/>
  <c r="AI3087"/>
  <c r="AG3083"/>
  <c r="AH3083" s="1"/>
  <c r="AI3083"/>
  <c r="AI3059"/>
  <c r="AI3056"/>
  <c r="AI3054"/>
  <c r="AG3052"/>
  <c r="AH3052" s="1"/>
  <c r="AG3049"/>
  <c r="AH3049" s="1"/>
  <c r="AI3049"/>
  <c r="AI3042"/>
  <c r="AI3040"/>
  <c r="AI3025"/>
  <c r="AG3011"/>
  <c r="AH3011" s="1"/>
  <c r="AI3011"/>
  <c r="AI3004"/>
  <c r="AI2950"/>
  <c r="AI2948"/>
  <c r="AI2946"/>
  <c r="AI2944"/>
  <c r="AG2934"/>
  <c r="AH2934" s="1"/>
  <c r="AI2934"/>
  <c r="AG2932"/>
  <c r="AH2932" s="1"/>
  <c r="AI2932"/>
  <c r="AG2930"/>
  <c r="AH2930" s="1"/>
  <c r="AI2930"/>
  <c r="AG2928"/>
  <c r="AH2928" s="1"/>
  <c r="AI2928"/>
  <c r="AG2926"/>
  <c r="AH2926" s="1"/>
  <c r="AI2926"/>
  <c r="AG2924"/>
  <c r="AH2924" s="1"/>
  <c r="AI2924"/>
  <c r="AI2922"/>
  <c r="AG2916"/>
  <c r="AH2916" s="1"/>
  <c r="AI2916"/>
  <c r="AG2915"/>
  <c r="AH2915" s="1"/>
  <c r="AI2909"/>
  <c r="AI2901"/>
  <c r="AG2896"/>
  <c r="AH2896" s="1"/>
  <c r="AI2896"/>
  <c r="AG2889"/>
  <c r="AH2889" s="1"/>
  <c r="AI2889"/>
  <c r="AG2888"/>
  <c r="AH2888" s="1"/>
  <c r="AG2881"/>
  <c r="AH2881" s="1"/>
  <c r="AI2881"/>
  <c r="AG2880"/>
  <c r="AH2880" s="1"/>
  <c r="AI2879"/>
  <c r="AG2874"/>
  <c r="AH2874" s="1"/>
  <c r="AI2874"/>
  <c r="AG2873"/>
  <c r="AH2873" s="1"/>
  <c r="AI2872"/>
  <c r="AG2866"/>
  <c r="AH2866" s="1"/>
  <c r="AI2866"/>
  <c r="AG2865"/>
  <c r="AH2865" s="1"/>
  <c r="AI2864"/>
  <c r="AG2847"/>
  <c r="AH2847" s="1"/>
  <c r="AI2847"/>
  <c r="AG2846"/>
  <c r="AH2846" s="1"/>
  <c r="AI2845"/>
  <c r="AG2837"/>
  <c r="AH2837" s="1"/>
  <c r="AI2837"/>
  <c r="AG2836"/>
  <c r="AH2836" s="1"/>
  <c r="AI2834"/>
  <c r="AG2827"/>
  <c r="AH2827" s="1"/>
  <c r="AG2825"/>
  <c r="AG2824"/>
  <c r="AG2823"/>
  <c r="AG2822"/>
  <c r="AG2821"/>
  <c r="AG2820"/>
  <c r="AG2819"/>
  <c r="AG2818"/>
  <c r="AG2793"/>
  <c r="AH2793" s="1"/>
  <c r="AI2793"/>
  <c r="AG2791"/>
  <c r="AH2791" s="1"/>
  <c r="AI2790"/>
  <c r="AG2783"/>
  <c r="AH2783" s="1"/>
  <c r="AI2783"/>
  <c r="AG2782"/>
  <c r="AH2782" s="1"/>
  <c r="AI2781"/>
  <c r="AG2774"/>
  <c r="AH2774" s="1"/>
  <c r="AI2774"/>
  <c r="AG2773"/>
  <c r="AH2773" s="1"/>
  <c r="AI2772"/>
  <c r="AG2766"/>
  <c r="AH2766" s="1"/>
  <c r="AI2766"/>
  <c r="AG2765"/>
  <c r="AH2765" s="1"/>
  <c r="AI2764"/>
  <c r="AG2759"/>
  <c r="AH2759" s="1"/>
  <c r="AI2759"/>
  <c r="AG2758"/>
  <c r="AH2758" s="1"/>
  <c r="AI2757"/>
  <c r="AG2754"/>
  <c r="AH2754" s="1"/>
  <c r="AI2754"/>
  <c r="AG2753"/>
  <c r="AH2753" s="1"/>
  <c r="AI2751"/>
  <c r="AG2743"/>
  <c r="AH2743" s="1"/>
  <c r="AI2743"/>
  <c r="AG2742"/>
  <c r="AH2742" s="1"/>
  <c r="AI2741"/>
  <c r="AG2735"/>
  <c r="AG2732"/>
  <c r="AH2732" s="1"/>
  <c r="AI2732"/>
  <c r="AG2730"/>
  <c r="AH2730" s="1"/>
  <c r="AI2730"/>
  <c r="AG2728"/>
  <c r="AH2728" s="1"/>
  <c r="AI2728"/>
  <c r="AG2726"/>
  <c r="AH2726" s="1"/>
  <c r="AI2726"/>
  <c r="AG2723"/>
  <c r="AH2723" s="1"/>
  <c r="AI2722"/>
  <c r="AG2717"/>
  <c r="AH2717" s="1"/>
  <c r="AI2717"/>
  <c r="AI2712"/>
  <c r="AG2703"/>
  <c r="AH2703" s="1"/>
  <c r="AI2703"/>
  <c r="AG2701"/>
  <c r="AH2701" s="1"/>
  <c r="AI2701"/>
  <c r="AG2699"/>
  <c r="AH2699" s="1"/>
  <c r="AI2699"/>
  <c r="AG2698"/>
  <c r="AH2698" s="1"/>
  <c r="AI2698"/>
  <c r="AG2696"/>
  <c r="AH2696" s="1"/>
  <c r="AI2696"/>
  <c r="AG2694"/>
  <c r="AH2694" s="1"/>
  <c r="AI2694"/>
  <c r="AG2692"/>
  <c r="AH2692" s="1"/>
  <c r="AI2692"/>
  <c r="AG2690"/>
  <c r="AH2690" s="1"/>
  <c r="AI2690"/>
  <c r="AG2688"/>
  <c r="AH2688" s="1"/>
  <c r="AI2688"/>
  <c r="AG2684"/>
  <c r="AH2684" s="1"/>
  <c r="AI2684"/>
  <c r="AG2682"/>
  <c r="AH2682" s="1"/>
  <c r="AI2682"/>
  <c r="AG2680"/>
  <c r="AH2680" s="1"/>
  <c r="AI2680"/>
  <c r="AG2678"/>
  <c r="AH2678" s="1"/>
  <c r="AI2678"/>
  <c r="AG2676"/>
  <c r="AH2676" s="1"/>
  <c r="AG2672"/>
  <c r="AH2672" s="1"/>
  <c r="AG2668"/>
  <c r="AH2668" s="1"/>
  <c r="AI2668"/>
  <c r="AG2661"/>
  <c r="AH2661" s="1"/>
  <c r="AI2661"/>
  <c r="AG2660"/>
  <c r="AH2660" s="1"/>
  <c r="AI2659"/>
  <c r="AG2651"/>
  <c r="AH2651" s="1"/>
  <c r="AI2651"/>
  <c r="AG2650"/>
  <c r="AH2650" s="1"/>
  <c r="AG2649"/>
  <c r="AG2648"/>
  <c r="AG2647"/>
  <c r="AG2642"/>
  <c r="AH2642" s="1"/>
  <c r="AI2642"/>
  <c r="AG2641"/>
  <c r="AH2641" s="1"/>
  <c r="AG2611"/>
  <c r="AH2611" s="1"/>
  <c r="AI2611"/>
  <c r="AG2610"/>
  <c r="AH2610" s="1"/>
  <c r="AG2605"/>
  <c r="AH2605" s="1"/>
  <c r="AG2601"/>
  <c r="AH2601" s="1"/>
  <c r="AI2559"/>
  <c r="AG2543"/>
  <c r="AH2543" s="1"/>
  <c r="AI2543"/>
  <c r="AG2535"/>
  <c r="AH2535" s="1"/>
  <c r="AI2535"/>
  <c r="AG2533"/>
  <c r="AH2533" s="1"/>
  <c r="AI2533"/>
  <c r="AG2531"/>
  <c r="AH2531" s="1"/>
  <c r="AI2531"/>
  <c r="AG2529"/>
  <c r="AH2529" s="1"/>
  <c r="AI2529"/>
  <c r="AG2527"/>
  <c r="AH2527" s="1"/>
  <c r="AI2527"/>
  <c r="AG2525"/>
  <c r="AH2525" s="1"/>
  <c r="AI2525"/>
  <c r="AG2523"/>
  <c r="AH2523" s="1"/>
  <c r="AI2523"/>
  <c r="AG2521"/>
  <c r="AH2521" s="1"/>
  <c r="AI2521"/>
  <c r="AG2519"/>
  <c r="AH2519" s="1"/>
  <c r="AI2519"/>
  <c r="AG2517"/>
  <c r="AH2517" s="1"/>
  <c r="AI2517"/>
  <c r="AG2515"/>
  <c r="AH2515" s="1"/>
  <c r="AI2515"/>
  <c r="AG2513"/>
  <c r="AH2513" s="1"/>
  <c r="AI2513"/>
  <c r="AG2511"/>
  <c r="AH2511" s="1"/>
  <c r="AI2511"/>
  <c r="AG2509"/>
  <c r="AH2509" s="1"/>
  <c r="AI2509"/>
  <c r="AG2508"/>
  <c r="AH2508" s="1"/>
  <c r="AI2508"/>
  <c r="AG2506"/>
  <c r="AH2506" s="1"/>
  <c r="AI2506"/>
  <c r="AG2504"/>
  <c r="AH2504" s="1"/>
  <c r="AI2504"/>
  <c r="AG2502"/>
  <c r="AH2502" s="1"/>
  <c r="AI2502"/>
  <c r="AG2500"/>
  <c r="AH2500" s="1"/>
  <c r="AI2500"/>
  <c r="AG2498"/>
  <c r="AH2498" s="1"/>
  <c r="AI2498"/>
  <c r="AG2496"/>
  <c r="AH2496" s="1"/>
  <c r="AI2496"/>
  <c r="AG2494"/>
  <c r="AH2494" s="1"/>
  <c r="AI2494"/>
  <c r="AG2492"/>
  <c r="AH2492" s="1"/>
  <c r="AI2492"/>
  <c r="AG2490"/>
  <c r="AH2490" s="1"/>
  <c r="AI2490"/>
  <c r="AG2488"/>
  <c r="AH2488" s="1"/>
  <c r="AI2488"/>
  <c r="AG2486"/>
  <c r="AH2486" s="1"/>
  <c r="AI2486"/>
  <c r="AG2484"/>
  <c r="AH2484" s="1"/>
  <c r="AI2484"/>
  <c r="AG2481"/>
  <c r="AH2481" s="1"/>
  <c r="AI2481"/>
  <c r="AG2479"/>
  <c r="AH2479" s="1"/>
  <c r="AI2479"/>
  <c r="AG2477"/>
  <c r="AH2477" s="1"/>
  <c r="AI2477"/>
  <c r="AG2474"/>
  <c r="AH2474" s="1"/>
  <c r="AI2474"/>
  <c r="AG2472"/>
  <c r="AH2472" s="1"/>
  <c r="AI2472"/>
  <c r="AG2471"/>
  <c r="AH2471" s="1"/>
  <c r="AI2471"/>
  <c r="AG2468"/>
  <c r="AH2468" s="1"/>
  <c r="AI2468"/>
  <c r="AG2465"/>
  <c r="AH2465" s="1"/>
  <c r="AI2465"/>
  <c r="AG2462"/>
  <c r="AH2462" s="1"/>
  <c r="AI2462"/>
  <c r="AG2458"/>
  <c r="AH2458" s="1"/>
  <c r="AI2458"/>
  <c r="AG2456"/>
  <c r="AH2456" s="1"/>
  <c r="AI2456"/>
  <c r="AG2453"/>
  <c r="AH2453" s="1"/>
  <c r="AI2453"/>
  <c r="AG2449"/>
  <c r="AH2449" s="1"/>
  <c r="AI2449"/>
  <c r="AG2445"/>
  <c r="AH2445" s="1"/>
  <c r="AI2445"/>
  <c r="AG2441"/>
  <c r="AH2441" s="1"/>
  <c r="AI2441"/>
  <c r="AG2435"/>
  <c r="AH2435" s="1"/>
  <c r="AI2435"/>
  <c r="AG2428"/>
  <c r="AH2428" s="1"/>
  <c r="AI2428"/>
  <c r="AG2421"/>
  <c r="AH2421" s="1"/>
  <c r="AI2421"/>
  <c r="AG2418"/>
  <c r="AH2418" s="1"/>
  <c r="AI2418"/>
  <c r="AG2416"/>
  <c r="AH2416" s="1"/>
  <c r="AI2416"/>
  <c r="AG2414"/>
  <c r="AH2414" s="1"/>
  <c r="AI2414"/>
  <c r="AG2412"/>
  <c r="AH2412" s="1"/>
  <c r="AI2412"/>
  <c r="AG2409"/>
  <c r="AH2409" s="1"/>
  <c r="AI2409"/>
  <c r="AG2406"/>
  <c r="AH2406" s="1"/>
  <c r="AI2406"/>
  <c r="AG2404"/>
  <c r="AH2404" s="1"/>
  <c r="AI2404"/>
  <c r="AG2402"/>
  <c r="AH2402" s="1"/>
  <c r="AI2402"/>
  <c r="AG2400"/>
  <c r="AH2400" s="1"/>
  <c r="AI2400"/>
  <c r="AG2398"/>
  <c r="AH2398" s="1"/>
  <c r="AI2398"/>
  <c r="AG2396"/>
  <c r="AH2396" s="1"/>
  <c r="AI2396"/>
  <c r="AG2394"/>
  <c r="AH2394" s="1"/>
  <c r="AI2394"/>
  <c r="AG2392"/>
  <c r="AH2392" s="1"/>
  <c r="AI2392"/>
  <c r="AG2390"/>
  <c r="AH2390" s="1"/>
  <c r="AI2390"/>
  <c r="AG2387"/>
  <c r="AH2387" s="1"/>
  <c r="AI2387"/>
  <c r="AG2384"/>
  <c r="AH2384" s="1"/>
  <c r="AI2384"/>
  <c r="AG2383"/>
  <c r="AH2383" s="1"/>
  <c r="AI2383"/>
  <c r="AG2381"/>
  <c r="AH2381" s="1"/>
  <c r="AI2381"/>
  <c r="AG2374"/>
  <c r="AH2374" s="1"/>
  <c r="AI2374"/>
  <c r="AG2373"/>
  <c r="AH2373" s="1"/>
  <c r="AI2368"/>
  <c r="AG2364"/>
  <c r="AH2364" s="1"/>
  <c r="AI2364"/>
  <c r="AG2361"/>
  <c r="AH2361" s="1"/>
  <c r="AI2361"/>
  <c r="AG2359"/>
  <c r="AH2359" s="1"/>
  <c r="AI2359"/>
  <c r="AG2358"/>
  <c r="AH2358" s="1"/>
  <c r="AI2357"/>
  <c r="AI2354"/>
  <c r="AG2351"/>
  <c r="AH2351" s="1"/>
  <c r="AI2351"/>
  <c r="AG2349"/>
  <c r="AH2349" s="1"/>
  <c r="AI2349"/>
  <c r="AG2348"/>
  <c r="AH2348" s="1"/>
  <c r="AI2347"/>
  <c r="AG2344"/>
  <c r="AH2344" s="1"/>
  <c r="AI2344"/>
  <c r="AG2340"/>
  <c r="AH2340" s="1"/>
  <c r="AI2340"/>
  <c r="AG2338"/>
  <c r="AH2338" s="1"/>
  <c r="AI2336"/>
  <c r="AG2327"/>
  <c r="AH2327" s="1"/>
  <c r="AI2327"/>
  <c r="AG2326"/>
  <c r="AH2326" s="1"/>
  <c r="AI2325"/>
  <c r="AG2320"/>
  <c r="AH2320" s="1"/>
  <c r="AI2320"/>
  <c r="AI2312"/>
  <c r="AI2307"/>
  <c r="AI2305"/>
  <c r="AI2303"/>
  <c r="AI2301"/>
  <c r="AI2300"/>
  <c r="AI2286"/>
  <c r="AI2283"/>
  <c r="AI2281"/>
  <c r="AI2278"/>
  <c r="AI2275"/>
  <c r="AI2272"/>
  <c r="AI2270"/>
  <c r="AG2252"/>
  <c r="AH2252" s="1"/>
  <c r="AI2252"/>
  <c r="AG2248"/>
  <c r="AH2248" s="1"/>
  <c r="AI2248"/>
  <c r="AG2244"/>
  <c r="AH2244" s="1"/>
  <c r="AG2240"/>
  <c r="AH2240" s="1"/>
  <c r="AI2232"/>
  <c r="AI2225"/>
  <c r="AI2223"/>
  <c r="AI2221"/>
  <c r="AI2219"/>
  <c r="AI2217"/>
  <c r="AI2215"/>
  <c r="AI2212"/>
  <c r="AI2210"/>
  <c r="AI2208"/>
  <c r="AI2206"/>
  <c r="AI2204"/>
  <c r="AI2202"/>
  <c r="AI2200"/>
  <c r="AI2198"/>
  <c r="AI2195"/>
  <c r="AI2193"/>
  <c r="AI2191"/>
  <c r="AI2190"/>
  <c r="AI2188"/>
  <c r="AG2187"/>
  <c r="AH2187" s="1"/>
  <c r="AG2183"/>
  <c r="AH2183" s="1"/>
  <c r="AG2179"/>
  <c r="AH2179" s="1"/>
  <c r="AI2179"/>
  <c r="AG2175"/>
  <c r="AH2175" s="1"/>
  <c r="AI2175"/>
  <c r="AG2171"/>
  <c r="AH2171" s="1"/>
  <c r="AI2171"/>
  <c r="AG2167"/>
  <c r="AH2167" s="1"/>
  <c r="AI2167"/>
  <c r="AG2165"/>
  <c r="AH2165" s="1"/>
  <c r="AI2165"/>
  <c r="AG2163"/>
  <c r="AH2163" s="1"/>
  <c r="AI2163"/>
  <c r="AG2161"/>
  <c r="AH2161" s="1"/>
  <c r="AI2161"/>
  <c r="AG2156"/>
  <c r="AH2156" s="1"/>
  <c r="AI2156"/>
  <c r="AG2154"/>
  <c r="AH2154" s="1"/>
  <c r="AI2154"/>
  <c r="AG2151"/>
  <c r="AH2151" s="1"/>
  <c r="AG2147"/>
  <c r="AH2147" s="1"/>
  <c r="AG2143"/>
  <c r="AH2143" s="1"/>
  <c r="AG2139"/>
  <c r="AH2139" s="1"/>
  <c r="AG2135"/>
  <c r="AH2135" s="1"/>
  <c r="AG2128"/>
  <c r="AH2128" s="1"/>
  <c r="AI2115"/>
  <c r="AI2113"/>
  <c r="AI2112"/>
  <c r="AG2110"/>
  <c r="AH2110" s="1"/>
  <c r="AG2103"/>
  <c r="AH2103" s="1"/>
  <c r="AI2103"/>
  <c r="AG2095"/>
  <c r="AH2095" s="1"/>
  <c r="AI2093"/>
  <c r="AG2090"/>
  <c r="AH2090" s="1"/>
  <c r="AI2090"/>
  <c r="AG2089"/>
  <c r="AH2089" s="1"/>
  <c r="AG2066"/>
  <c r="AG2065"/>
  <c r="AG2064"/>
  <c r="AG2063"/>
  <c r="AI2062"/>
  <c r="AG2052"/>
  <c r="AH2052" s="1"/>
  <c r="AI2052"/>
  <c r="AI2051"/>
  <c r="AG2048"/>
  <c r="AH2048" s="1"/>
  <c r="AG7908"/>
  <c r="AH7908" s="1"/>
  <c r="AG7906"/>
  <c r="AH7906" s="1"/>
  <c r="AG7904"/>
  <c r="AH7904" s="1"/>
  <c r="AG7902"/>
  <c r="AH7902" s="1"/>
  <c r="AG7900"/>
  <c r="AH7900" s="1"/>
  <c r="AG7898"/>
  <c r="AH7898" s="1"/>
  <c r="AG7896"/>
  <c r="AH7896" s="1"/>
  <c r="AG7894"/>
  <c r="AH7894" s="1"/>
  <c r="AG7892"/>
  <c r="AH7892" s="1"/>
  <c r="AG7890"/>
  <c r="AH7890" s="1"/>
  <c r="AG7888"/>
  <c r="AH7888" s="1"/>
  <c r="AG7886"/>
  <c r="AH7886" s="1"/>
  <c r="AG7884"/>
  <c r="AH7884" s="1"/>
  <c r="AG7882"/>
  <c r="AH7882" s="1"/>
  <c r="AG7880"/>
  <c r="AH7880" s="1"/>
  <c r="AG7879"/>
  <c r="AH7879" s="1"/>
  <c r="AG7878"/>
  <c r="AH7878" s="1"/>
  <c r="AG7876"/>
  <c r="AH7876" s="1"/>
  <c r="AG7875"/>
  <c r="AH7875" s="1"/>
  <c r="AG7873"/>
  <c r="AH7873" s="1"/>
  <c r="AG7871"/>
  <c r="AH7871" s="1"/>
  <c r="AG7870"/>
  <c r="AH7870" s="1"/>
  <c r="AG7867"/>
  <c r="AH7867" s="1"/>
  <c r="AG7863"/>
  <c r="AH7863" s="1"/>
  <c r="AG7861"/>
  <c r="AH7861" s="1"/>
  <c r="AG7860"/>
  <c r="AH7860" s="1"/>
  <c r="AG7857"/>
  <c r="AH7857" s="1"/>
  <c r="AG7856"/>
  <c r="AH7856" s="1"/>
  <c r="AG7853"/>
  <c r="AH7853" s="1"/>
  <c r="AG7850"/>
  <c r="AH7850" s="1"/>
  <c r="AG7849"/>
  <c r="AH7849" s="1"/>
  <c r="AG7846"/>
  <c r="AH7846" s="1"/>
  <c r="AG7845"/>
  <c r="AH7845" s="1"/>
  <c r="AG7842"/>
  <c r="AH7842" s="1"/>
  <c r="AG7841"/>
  <c r="AH7841" s="1"/>
  <c r="AG7838"/>
  <c r="AH7838" s="1"/>
  <c r="AG7835"/>
  <c r="AH7835" s="1"/>
  <c r="AG7834"/>
  <c r="AH7834" s="1"/>
  <c r="AG7831"/>
  <c r="AH7831" s="1"/>
  <c r="AG7823"/>
  <c r="AH7823" s="1"/>
  <c r="AG7822"/>
  <c r="AH7822" s="1"/>
  <c r="AG7821"/>
  <c r="AH7821" s="1"/>
  <c r="AG7816"/>
  <c r="AH7816" s="1"/>
  <c r="AG7814"/>
  <c r="AH7814" s="1"/>
  <c r="AG7812"/>
  <c r="AH7812" s="1"/>
  <c r="AG7810"/>
  <c r="AH7810" s="1"/>
  <c r="AG7809"/>
  <c r="AH7809" s="1"/>
  <c r="AG7807"/>
  <c r="AH7807" s="1"/>
  <c r="AG7806"/>
  <c r="AH7806" s="1"/>
  <c r="AG7803"/>
  <c r="AH7803" s="1"/>
  <c r="AG7801"/>
  <c r="AH7801" s="1"/>
  <c r="AG7799"/>
  <c r="AH7799" s="1"/>
  <c r="AG7798"/>
  <c r="AH7798" s="1"/>
  <c r="AG7484"/>
  <c r="AH7484" s="1"/>
  <c r="AG7481"/>
  <c r="AH7481" s="1"/>
  <c r="AG7480"/>
  <c r="AH7480" s="1"/>
  <c r="AG7479"/>
  <c r="AH7479" s="1"/>
  <c r="AG7478"/>
  <c r="AH7478" s="1"/>
  <c r="AG7477"/>
  <c r="AH7477" s="1"/>
  <c r="AG7476"/>
  <c r="AH7476" s="1"/>
  <c r="AG7475"/>
  <c r="AH7475" s="1"/>
  <c r="AG7474"/>
  <c r="AH7474" s="1"/>
  <c r="AG7473"/>
  <c r="AH7473" s="1"/>
  <c r="AG7472"/>
  <c r="AH7472" s="1"/>
  <c r="AG7469"/>
  <c r="AH7469" s="1"/>
  <c r="AG7468"/>
  <c r="AH7468" s="1"/>
  <c r="AG7466"/>
  <c r="AH7466" s="1"/>
  <c r="AG7463"/>
  <c r="AH7463" s="1"/>
  <c r="AG7461"/>
  <c r="AH7461" s="1"/>
  <c r="AG7448"/>
  <c r="AH7448" s="1"/>
  <c r="AG7447"/>
  <c r="AH7447" s="1"/>
  <c r="AG7441"/>
  <c r="AH7441" s="1"/>
  <c r="AG7438"/>
  <c r="AH7438" s="1"/>
  <c r="AG7437"/>
  <c r="AH7437" s="1"/>
  <c r="AG7430"/>
  <c r="AH7430" s="1"/>
  <c r="AG7429"/>
  <c r="AH7429" s="1"/>
  <c r="AG7426"/>
  <c r="AH7426" s="1"/>
  <c r="AG7425"/>
  <c r="AH7425" s="1"/>
  <c r="AG7422"/>
  <c r="AH7422" s="1"/>
  <c r="AG7421"/>
  <c r="AH7421" s="1"/>
  <c r="AG7418"/>
  <c r="AH7418" s="1"/>
  <c r="AG7417"/>
  <c r="AH7417" s="1"/>
  <c r="AG7414"/>
  <c r="AH7414" s="1"/>
  <c r="AG7413"/>
  <c r="AH7413" s="1"/>
  <c r="AG7411"/>
  <c r="AH7411" s="1"/>
  <c r="AG7409"/>
  <c r="AH7409" s="1"/>
  <c r="AG7406"/>
  <c r="AH7406" s="1"/>
  <c r="AG7405"/>
  <c r="AH7405" s="1"/>
  <c r="AG7403"/>
  <c r="AH7403" s="1"/>
  <c r="AG7401"/>
  <c r="AH7401" s="1"/>
  <c r="AG7399"/>
  <c r="AH7399" s="1"/>
  <c r="AG7397"/>
  <c r="AH7397" s="1"/>
  <c r="AG7395"/>
  <c r="AH7395" s="1"/>
  <c r="AG7392"/>
  <c r="AH7392" s="1"/>
  <c r="AG7391"/>
  <c r="AH7391" s="1"/>
  <c r="AG7388"/>
  <c r="AH7388" s="1"/>
  <c r="AG7385"/>
  <c r="AH7385" s="1"/>
  <c r="AG7384"/>
  <c r="AH7384" s="1"/>
  <c r="AG7381"/>
  <c r="AH7381" s="1"/>
  <c r="AG7380"/>
  <c r="AH7380" s="1"/>
  <c r="AG7378"/>
  <c r="AH7378" s="1"/>
  <c r="AG7377"/>
  <c r="AH7377" s="1"/>
  <c r="AG7374"/>
  <c r="AH7374" s="1"/>
  <c r="AG7373"/>
  <c r="AH7373" s="1"/>
  <c r="AG7371"/>
  <c r="AH7371" s="1"/>
  <c r="AG7370"/>
  <c r="AH7370" s="1"/>
  <c r="AG7367"/>
  <c r="AH7367" s="1"/>
  <c r="AG7366"/>
  <c r="AH7366" s="1"/>
  <c r="AG7363"/>
  <c r="AH7363" s="1"/>
  <c r="AG7362"/>
  <c r="AH7362" s="1"/>
  <c r="AG7359"/>
  <c r="AH7359" s="1"/>
  <c r="AG7358"/>
  <c r="AH7358" s="1"/>
  <c r="AG7355"/>
  <c r="AH7355" s="1"/>
  <c r="AG7354"/>
  <c r="AH7354" s="1"/>
  <c r="AG7351"/>
  <c r="AH7351" s="1"/>
  <c r="AG7350"/>
  <c r="AH7350" s="1"/>
  <c r="AG7347"/>
  <c r="AH7347" s="1"/>
  <c r="AG7346"/>
  <c r="AH7346" s="1"/>
  <c r="AG7343"/>
  <c r="AH7343" s="1"/>
  <c r="AG7341"/>
  <c r="AH7341" s="1"/>
  <c r="AG7340"/>
  <c r="AH7340" s="1"/>
  <c r="AG7337"/>
  <c r="AH7337" s="1"/>
  <c r="AG7335"/>
  <c r="AH7335" s="1"/>
  <c r="AG7334"/>
  <c r="AH7334" s="1"/>
  <c r="AG7330"/>
  <c r="AH7330" s="1"/>
  <c r="AG7329"/>
  <c r="AH7329" s="1"/>
  <c r="AG7326"/>
  <c r="AH7326" s="1"/>
  <c r="AG7325"/>
  <c r="AH7325" s="1"/>
  <c r="AG7264"/>
  <c r="AH7264" s="1"/>
  <c r="AG7263"/>
  <c r="AH7263" s="1"/>
  <c r="AG7262"/>
  <c r="AH7262" s="1"/>
  <c r="AG7258"/>
  <c r="AH7258" s="1"/>
  <c r="AG7257"/>
  <c r="AH7257" s="1"/>
  <c r="AG7256"/>
  <c r="AH7256" s="1"/>
  <c r="AG7253"/>
  <c r="AH7253" s="1"/>
  <c r="AG7249"/>
  <c r="AH7249" s="1"/>
  <c r="AG7248"/>
  <c r="AH7248" s="1"/>
  <c r="AG7247"/>
  <c r="AH7247" s="1"/>
  <c r="AG7243"/>
  <c r="AG7242"/>
  <c r="AG7241"/>
  <c r="AG7238"/>
  <c r="AH7238" s="1"/>
  <c r="AG7237"/>
  <c r="AH7237" s="1"/>
  <c r="AG7236"/>
  <c r="AH7236" s="1"/>
  <c r="AG7232"/>
  <c r="AH7232" s="1"/>
  <c r="AG7231"/>
  <c r="AH7231" s="1"/>
  <c r="AG7224"/>
  <c r="AG7222"/>
  <c r="AG7216"/>
  <c r="AI7209"/>
  <c r="AG7192"/>
  <c r="AH7192" s="1"/>
  <c r="AG7182"/>
  <c r="AH7182" s="1"/>
  <c r="AG7181"/>
  <c r="AH7181" s="1"/>
  <c r="AG7180"/>
  <c r="AH7180" s="1"/>
  <c r="AG7178"/>
  <c r="AH7178" s="1"/>
  <c r="AG7176"/>
  <c r="AH7176" s="1"/>
  <c r="AG7175"/>
  <c r="AH7175" s="1"/>
  <c r="AG7174"/>
  <c r="AG7171"/>
  <c r="AH7171" s="1"/>
  <c r="AG7167"/>
  <c r="AH7167" s="1"/>
  <c r="AG7166"/>
  <c r="AH7166" s="1"/>
  <c r="AG7165"/>
  <c r="AH7165" s="1"/>
  <c r="AG7161"/>
  <c r="AH7161" s="1"/>
  <c r="AG7160"/>
  <c r="AH7160" s="1"/>
  <c r="AG7159"/>
  <c r="AH7159" s="1"/>
  <c r="AG7154"/>
  <c r="AH7154" s="1"/>
  <c r="AG7149"/>
  <c r="AH7149" s="1"/>
  <c r="AG7147"/>
  <c r="AH7147" s="1"/>
  <c r="AG7143"/>
  <c r="AG7142"/>
  <c r="AG7141"/>
  <c r="AG7137"/>
  <c r="AG7136"/>
  <c r="AG7135"/>
  <c r="AG7131"/>
  <c r="AG7130"/>
  <c r="AG7126"/>
  <c r="AH7126" s="1"/>
  <c r="AG7123"/>
  <c r="AH7123" s="1"/>
  <c r="AG7122"/>
  <c r="AH7122" s="1"/>
  <c r="AG7120"/>
  <c r="AH7120" s="1"/>
  <c r="AG7116"/>
  <c r="AH7116" s="1"/>
  <c r="AG7115"/>
  <c r="AH7115" s="1"/>
  <c r="AG7114"/>
  <c r="AH7114" s="1"/>
  <c r="AG7112"/>
  <c r="AH7112" s="1"/>
  <c r="AG7111"/>
  <c r="AH7111" s="1"/>
  <c r="AG7098"/>
  <c r="AH7098" s="1"/>
  <c r="AG7097"/>
  <c r="AH7097" s="1"/>
  <c r="AG7096"/>
  <c r="AH7096" s="1"/>
  <c r="AG7094"/>
  <c r="AH7094" s="1"/>
  <c r="AG7093"/>
  <c r="AH7093" s="1"/>
  <c r="AG7092"/>
  <c r="AH7092" s="1"/>
  <c r="AG7091"/>
  <c r="AH7091" s="1"/>
  <c r="AG7090"/>
  <c r="AH7090" s="1"/>
  <c r="AG7089"/>
  <c r="AH7089" s="1"/>
  <c r="AG7088"/>
  <c r="AH7088" s="1"/>
  <c r="AG7087"/>
  <c r="AH7087" s="1"/>
  <c r="AG7086"/>
  <c r="AH7086" s="1"/>
  <c r="AG7084"/>
  <c r="AH7084" s="1"/>
  <c r="AG7082"/>
  <c r="AH7082" s="1"/>
  <c r="AG7080"/>
  <c r="AH7080" s="1"/>
  <c r="AG7079"/>
  <c r="AH7079" s="1"/>
  <c r="AG7078"/>
  <c r="AH7078" s="1"/>
  <c r="AG7075"/>
  <c r="AH7075" s="1"/>
  <c r="AG7073"/>
  <c r="AH7073" s="1"/>
  <c r="AG7072"/>
  <c r="AH7072" s="1"/>
  <c r="AG7070"/>
  <c r="AH7070" s="1"/>
  <c r="AG7068"/>
  <c r="AH7068" s="1"/>
  <c r="AG7067"/>
  <c r="AH7067" s="1"/>
  <c r="AG7064"/>
  <c r="AH7064" s="1"/>
  <c r="AG7063"/>
  <c r="AH7063" s="1"/>
  <c r="AG7062"/>
  <c r="AH7062" s="1"/>
  <c r="AG7061"/>
  <c r="AH7061" s="1"/>
  <c r="AG7058"/>
  <c r="AH7058" s="1"/>
  <c r="AG7057"/>
  <c r="AH7057" s="1"/>
  <c r="AG7055"/>
  <c r="AH7055" s="1"/>
  <c r="AG7054"/>
  <c r="AH7054" s="1"/>
  <c r="AG7053"/>
  <c r="AH7053" s="1"/>
  <c r="AG7052"/>
  <c r="AH7052" s="1"/>
  <c r="AG7051"/>
  <c r="AH7051" s="1"/>
  <c r="AG7050"/>
  <c r="AH7050" s="1"/>
  <c r="AG7048"/>
  <c r="AH7048" s="1"/>
  <c r="AG7046"/>
  <c r="AH7046" s="1"/>
  <c r="AG7043"/>
  <c r="AH7043" s="1"/>
  <c r="AG7038"/>
  <c r="AH7038" s="1"/>
  <c r="AG7036"/>
  <c r="AH7036" s="1"/>
  <c r="AG7033"/>
  <c r="AH7033" s="1"/>
  <c r="AG7032"/>
  <c r="AH7032" s="1"/>
  <c r="AG7029"/>
  <c r="AH7029" s="1"/>
  <c r="AG7028"/>
  <c r="AH7028" s="1"/>
  <c r="AG7025"/>
  <c r="AH7025" s="1"/>
  <c r="AG7024"/>
  <c r="AH7024" s="1"/>
  <c r="AG7020"/>
  <c r="AH7020" s="1"/>
  <c r="AG7018"/>
  <c r="AH7018" s="1"/>
  <c r="AG7015"/>
  <c r="AH7015" s="1"/>
  <c r="AG7013"/>
  <c r="AH7013" s="1"/>
  <c r="AG7011"/>
  <c r="AH7011" s="1"/>
  <c r="AG7010"/>
  <c r="AH7010" s="1"/>
  <c r="AG7008"/>
  <c r="AH7008" s="1"/>
  <c r="AG7007"/>
  <c r="AH7007" s="1"/>
  <c r="AG7005"/>
  <c r="AH7005" s="1"/>
  <c r="AG7003"/>
  <c r="AH7003" s="1"/>
  <c r="AG6999"/>
  <c r="AH6999" s="1"/>
  <c r="AG6994"/>
  <c r="AH6994" s="1"/>
  <c r="AG6993"/>
  <c r="AH6993" s="1"/>
  <c r="AG6992"/>
  <c r="AH6992" s="1"/>
  <c r="AG6991"/>
  <c r="AH6991" s="1"/>
  <c r="AG6990"/>
  <c r="AH6990" s="1"/>
  <c r="AG6989"/>
  <c r="AH6989" s="1"/>
  <c r="AG6988"/>
  <c r="AH6988" s="1"/>
  <c r="AG6987"/>
  <c r="AH6987" s="1"/>
  <c r="AG6986"/>
  <c r="AH6986" s="1"/>
  <c r="AG6985"/>
  <c r="AH6985" s="1"/>
  <c r="AG6984"/>
  <c r="AH6984" s="1"/>
  <c r="AG6982"/>
  <c r="AG6980"/>
  <c r="AG6978"/>
  <c r="AG6976"/>
  <c r="AG6974"/>
  <c r="AG6973"/>
  <c r="AG6971"/>
  <c r="AG6967"/>
  <c r="AH6967" s="1"/>
  <c r="AG6966"/>
  <c r="AH6966" s="1"/>
  <c r="AG6963"/>
  <c r="AH6963" s="1"/>
  <c r="AG6962"/>
  <c r="AH6962" s="1"/>
  <c r="AG6959"/>
  <c r="AH6959" s="1"/>
  <c r="AG6958"/>
  <c r="AH6958" s="1"/>
  <c r="AG6955"/>
  <c r="AH6955" s="1"/>
  <c r="AG6954"/>
  <c r="AH6954" s="1"/>
  <c r="AG6950"/>
  <c r="AH6950" s="1"/>
  <c r="AG6949"/>
  <c r="AH6949" s="1"/>
  <c r="AG6948"/>
  <c r="AH6948" s="1"/>
  <c r="AG6946"/>
  <c r="AH6946" s="1"/>
  <c r="AG6944"/>
  <c r="AH6944" s="1"/>
  <c r="AG6941"/>
  <c r="AH6941" s="1"/>
  <c r="AG6940"/>
  <c r="AH6940" s="1"/>
  <c r="AG6937"/>
  <c r="AH6937" s="1"/>
  <c r="AG6936"/>
  <c r="AH6936" s="1"/>
  <c r="AG6933"/>
  <c r="AH6933" s="1"/>
  <c r="AG6932"/>
  <c r="AH6932" s="1"/>
  <c r="AG6929"/>
  <c r="AH6929" s="1"/>
  <c r="AG6928"/>
  <c r="AH6928" s="1"/>
  <c r="AG6926"/>
  <c r="AH6926" s="1"/>
  <c r="AG6925"/>
  <c r="AH6925" s="1"/>
  <c r="AG6922"/>
  <c r="AH6922" s="1"/>
  <c r="AG6921"/>
  <c r="AH6921" s="1"/>
  <c r="AG6918"/>
  <c r="AH6918" s="1"/>
  <c r="AG6917"/>
  <c r="AH6917" s="1"/>
  <c r="AG6914"/>
  <c r="AH6914" s="1"/>
  <c r="AG6913"/>
  <c r="AH6913" s="1"/>
  <c r="AG6910"/>
  <c r="AH6910" s="1"/>
  <c r="AG6909"/>
  <c r="AH6909" s="1"/>
  <c r="AG6901"/>
  <c r="AH6901" s="1"/>
  <c r="AG6900"/>
  <c r="AH6900" s="1"/>
  <c r="AG6897"/>
  <c r="AH6897" s="1"/>
  <c r="AG6896"/>
  <c r="AH6896" s="1"/>
  <c r="AG6894"/>
  <c r="AH6894" s="1"/>
  <c r="AG6891"/>
  <c r="AH6891" s="1"/>
  <c r="AG6890"/>
  <c r="AH6890" s="1"/>
  <c r="AG6887"/>
  <c r="AH6887" s="1"/>
  <c r="AG6886"/>
  <c r="AH6886" s="1"/>
  <c r="AG6883"/>
  <c r="AH6883" s="1"/>
  <c r="AG6882"/>
  <c r="AH6882" s="1"/>
  <c r="AG6879"/>
  <c r="AH6879" s="1"/>
  <c r="AG6878"/>
  <c r="AH6878" s="1"/>
  <c r="AG6875"/>
  <c r="AH6875" s="1"/>
  <c r="AG6874"/>
  <c r="AH6874" s="1"/>
  <c r="AG6873"/>
  <c r="AH6873" s="1"/>
  <c r="AG6872"/>
  <c r="AH6872" s="1"/>
  <c r="AG6869"/>
  <c r="AH6869" s="1"/>
  <c r="AG6867"/>
  <c r="AH6867" s="1"/>
  <c r="AG6866"/>
  <c r="AH6866" s="1"/>
  <c r="AI6865"/>
  <c r="AI6863"/>
  <c r="AI6861"/>
  <c r="AI6859"/>
  <c r="AI6855"/>
  <c r="AI6853"/>
  <c r="AI6851"/>
  <c r="AI6849"/>
  <c r="AI6848"/>
  <c r="AI6846"/>
  <c r="AI6844"/>
  <c r="AI6842"/>
  <c r="AI6840"/>
  <c r="AI6838"/>
  <c r="AI6836"/>
  <c r="AI6834"/>
  <c r="AI6832"/>
  <c r="AI6831"/>
  <c r="AI6829"/>
  <c r="AI6827"/>
  <c r="AI6825"/>
  <c r="AI6823"/>
  <c r="AI6822"/>
  <c r="AI6820"/>
  <c r="AG6818"/>
  <c r="AI6817"/>
  <c r="AI6815"/>
  <c r="AI6813"/>
  <c r="AI6812"/>
  <c r="AI6811"/>
  <c r="AI6809"/>
  <c r="AI6807"/>
  <c r="AI6806"/>
  <c r="AI6804"/>
  <c r="AI6802"/>
  <c r="AI6800"/>
  <c r="AI6798"/>
  <c r="AI6791"/>
  <c r="AI6789"/>
  <c r="AI6787"/>
  <c r="AI6785"/>
  <c r="AI6783"/>
  <c r="AI6781"/>
  <c r="AI6779"/>
  <c r="AI6777"/>
  <c r="AI6775"/>
  <c r="AI6773"/>
  <c r="AI6771"/>
  <c r="AI6769"/>
  <c r="AI6767"/>
  <c r="AI6765"/>
  <c r="AI6763"/>
  <c r="AI6761"/>
  <c r="AI6759"/>
  <c r="AI6757"/>
  <c r="AI6755"/>
  <c r="AI6753"/>
  <c r="AI6751"/>
  <c r="AG6712"/>
  <c r="AH6712" s="1"/>
  <c r="AG6711"/>
  <c r="AH6711" s="1"/>
  <c r="AG6709"/>
  <c r="AH6709" s="1"/>
  <c r="AG6707"/>
  <c r="AH6707" s="1"/>
  <c r="AG6705"/>
  <c r="AH6705" s="1"/>
  <c r="AG6703"/>
  <c r="AH6703" s="1"/>
  <c r="AG6701"/>
  <c r="AH6701" s="1"/>
  <c r="AG6699"/>
  <c r="AH6699" s="1"/>
  <c r="AG6696"/>
  <c r="AH6696" s="1"/>
  <c r="AG6694"/>
  <c r="AH6694" s="1"/>
  <c r="AG6692"/>
  <c r="AH6692" s="1"/>
  <c r="AG6690"/>
  <c r="AH6690" s="1"/>
  <c r="AG6688"/>
  <c r="AH6688" s="1"/>
  <c r="AG6686"/>
  <c r="AH6686" s="1"/>
  <c r="AG6683"/>
  <c r="AH6683" s="1"/>
  <c r="AG6681"/>
  <c r="AH6681" s="1"/>
  <c r="AG6679"/>
  <c r="AH6679" s="1"/>
  <c r="AG6677"/>
  <c r="AH6677" s="1"/>
  <c r="AG6676"/>
  <c r="AH6676" s="1"/>
  <c r="AG6674"/>
  <c r="AH6674" s="1"/>
  <c r="AG6672"/>
  <c r="AH6672" s="1"/>
  <c r="AG6670"/>
  <c r="AH6670" s="1"/>
  <c r="AG6668"/>
  <c r="AH6668" s="1"/>
  <c r="AG6666"/>
  <c r="AH6666" s="1"/>
  <c r="AG6663"/>
  <c r="AH6663" s="1"/>
  <c r="AG6658"/>
  <c r="AH6658" s="1"/>
  <c r="AG6655"/>
  <c r="AH6655" s="1"/>
  <c r="AG6650"/>
  <c r="AH6650" s="1"/>
  <c r="AG6648"/>
  <c r="AH6648" s="1"/>
  <c r="AG6644"/>
  <c r="AH6644" s="1"/>
  <c r="AG6643"/>
  <c r="AH6643" s="1"/>
  <c r="AG6640"/>
  <c r="AH6640" s="1"/>
  <c r="AG6639"/>
  <c r="AH6639" s="1"/>
  <c r="AG6636"/>
  <c r="AH6636" s="1"/>
  <c r="AG6635"/>
  <c r="AH6635" s="1"/>
  <c r="AG6632"/>
  <c r="AH6632" s="1"/>
  <c r="AG6631"/>
  <c r="AH6631" s="1"/>
  <c r="AG6628"/>
  <c r="AH6628" s="1"/>
  <c r="AG6627"/>
  <c r="AH6627" s="1"/>
  <c r="AG6626"/>
  <c r="AH6626" s="1"/>
  <c r="AG6625"/>
  <c r="AH6625" s="1"/>
  <c r="AG6624"/>
  <c r="AH6624" s="1"/>
  <c r="AG6623"/>
  <c r="AH6623" s="1"/>
  <c r="AG6622"/>
  <c r="AH6622" s="1"/>
  <c r="AG6621"/>
  <c r="AH6621" s="1"/>
  <c r="AG6619"/>
  <c r="AH6619" s="1"/>
  <c r="AG6618"/>
  <c r="AH6618" s="1"/>
  <c r="AG6616"/>
  <c r="AH6616" s="1"/>
  <c r="AG6614"/>
  <c r="AH6614" s="1"/>
  <c r="AG6612"/>
  <c r="AH6612" s="1"/>
  <c r="AG6611"/>
  <c r="AH6611" s="1"/>
  <c r="AG6609"/>
  <c r="AH6609" s="1"/>
  <c r="AG6607"/>
  <c r="AH6607" s="1"/>
  <c r="AG6606"/>
  <c r="AH6606" s="1"/>
  <c r="AG6605"/>
  <c r="AH6605" s="1"/>
  <c r="AG6603"/>
  <c r="AH6603" s="1"/>
  <c r="AG6601"/>
  <c r="AH6601" s="1"/>
  <c r="AG6580"/>
  <c r="AG6561"/>
  <c r="AG6558"/>
  <c r="AH6558" s="1"/>
  <c r="AG6556"/>
  <c r="AH6556" s="1"/>
  <c r="AG6554"/>
  <c r="AH6554" s="1"/>
  <c r="AG6551"/>
  <c r="AH6551" s="1"/>
  <c r="AG6549"/>
  <c r="AH6549" s="1"/>
  <c r="AG6546"/>
  <c r="AH6546" s="1"/>
  <c r="AG6543"/>
  <c r="AH6543" s="1"/>
  <c r="AG6541"/>
  <c r="AH6541" s="1"/>
  <c r="AG6536"/>
  <c r="AG6534"/>
  <c r="AG6532"/>
  <c r="AG6530"/>
  <c r="AG6527"/>
  <c r="AH6527" s="1"/>
  <c r="AG6524"/>
  <c r="AH6524" s="1"/>
  <c r="AG6523"/>
  <c r="AH6523" s="1"/>
  <c r="AG6520"/>
  <c r="AH6520" s="1"/>
  <c r="AG6518"/>
  <c r="AH6518" s="1"/>
  <c r="AG6513"/>
  <c r="AH6513" s="1"/>
  <c r="AG6510"/>
  <c r="AH6510" s="1"/>
  <c r="AG6509"/>
  <c r="AH6509" s="1"/>
  <c r="AG6507"/>
  <c r="AH6507" s="1"/>
  <c r="AG6506"/>
  <c r="AH6506" s="1"/>
  <c r="AG6505"/>
  <c r="AH6505" s="1"/>
  <c r="AG6504"/>
  <c r="AH6504" s="1"/>
  <c r="AG6500"/>
  <c r="AH6500" s="1"/>
  <c r="AG6498"/>
  <c r="AH6498" s="1"/>
  <c r="AG6496"/>
  <c r="AH6496" s="1"/>
  <c r="AG6494"/>
  <c r="AH6494" s="1"/>
  <c r="AG6492"/>
  <c r="AH6492" s="1"/>
  <c r="AG6490"/>
  <c r="AH6490" s="1"/>
  <c r="AG6488"/>
  <c r="AH6488" s="1"/>
  <c r="AG6486"/>
  <c r="AH6486" s="1"/>
  <c r="AG6484"/>
  <c r="AH6484" s="1"/>
  <c r="AG6480"/>
  <c r="AH6480" s="1"/>
  <c r="AG6478"/>
  <c r="AH6478" s="1"/>
  <c r="AG6476"/>
  <c r="AH6476" s="1"/>
  <c r="AG6475"/>
  <c r="AH6475" s="1"/>
  <c r="AG6471"/>
  <c r="AH6471" s="1"/>
  <c r="AG6469"/>
  <c r="AH6469" s="1"/>
  <c r="AG6467"/>
  <c r="AH6467" s="1"/>
  <c r="AG6465"/>
  <c r="AH6465" s="1"/>
  <c r="AG6463"/>
  <c r="AH6463" s="1"/>
  <c r="AG6461"/>
  <c r="AH6461" s="1"/>
  <c r="AG6459"/>
  <c r="AH6459" s="1"/>
  <c r="AG6457"/>
  <c r="AH6457" s="1"/>
  <c r="AG6455"/>
  <c r="AH6455" s="1"/>
  <c r="AG6454"/>
  <c r="AH6454" s="1"/>
  <c r="AG6453"/>
  <c r="AH6453" s="1"/>
  <c r="AG6448"/>
  <c r="AH6448" s="1"/>
  <c r="AG6446"/>
  <c r="AH6446" s="1"/>
  <c r="AG6444"/>
  <c r="AH6444" s="1"/>
  <c r="AG6442"/>
  <c r="AH6442" s="1"/>
  <c r="AG6440"/>
  <c r="AH6440" s="1"/>
  <c r="AG6438"/>
  <c r="AH6438" s="1"/>
  <c r="AG6436"/>
  <c r="AH6436" s="1"/>
  <c r="AG6434"/>
  <c r="AH6434" s="1"/>
  <c r="AG6430"/>
  <c r="AH6430" s="1"/>
  <c r="AG6429"/>
  <c r="AH6429" s="1"/>
  <c r="AG6427"/>
  <c r="AH6427" s="1"/>
  <c r="AG6425"/>
  <c r="AH6425" s="1"/>
  <c r="AG6424"/>
  <c r="AH6424" s="1"/>
  <c r="AG6421"/>
  <c r="AG6419"/>
  <c r="AH6419" s="1"/>
  <c r="AG6416"/>
  <c r="AH6416" s="1"/>
  <c r="AG6414"/>
  <c r="AH6414" s="1"/>
  <c r="AG6412"/>
  <c r="AH6412" s="1"/>
  <c r="AG6410"/>
  <c r="AH6410" s="1"/>
  <c r="AG6409"/>
  <c r="AH6409" s="1"/>
  <c r="AG6407"/>
  <c r="AH6407" s="1"/>
  <c r="AG6404"/>
  <c r="AH6404" s="1"/>
  <c r="AG6400"/>
  <c r="AH6400" s="1"/>
  <c r="AG6397"/>
  <c r="AH6397" s="1"/>
  <c r="AG6396"/>
  <c r="AH6396" s="1"/>
  <c r="AG6393"/>
  <c r="AH6393" s="1"/>
  <c r="AG6390"/>
  <c r="AH6390" s="1"/>
  <c r="AG6388"/>
  <c r="AH6388" s="1"/>
  <c r="AG6387"/>
  <c r="AH6387" s="1"/>
  <c r="AG6384"/>
  <c r="AH6384" s="1"/>
  <c r="AG6383"/>
  <c r="AH6383" s="1"/>
  <c r="AG6381"/>
  <c r="AH6381" s="1"/>
  <c r="AG6380"/>
  <c r="AH6380" s="1"/>
  <c r="AG6378"/>
  <c r="AH6378" s="1"/>
  <c r="AG6377"/>
  <c r="AH6377" s="1"/>
  <c r="AG6373"/>
  <c r="AH6373" s="1"/>
  <c r="AG6368"/>
  <c r="AH6368" s="1"/>
  <c r="AG6367"/>
  <c r="AH6367" s="1"/>
  <c r="AG6362"/>
  <c r="AG6361"/>
  <c r="AG6305"/>
  <c r="AH6305" s="1"/>
  <c r="AG6304"/>
  <c r="AH6304" s="1"/>
  <c r="AG6302"/>
  <c r="AH6302" s="1"/>
  <c r="AG6301"/>
  <c r="AH6301" s="1"/>
  <c r="AG6299"/>
  <c r="AH6299" s="1"/>
  <c r="AG6298"/>
  <c r="AH6298" s="1"/>
  <c r="AG6295"/>
  <c r="AH6295" s="1"/>
  <c r="AG6294"/>
  <c r="AH6294" s="1"/>
  <c r="AH5811"/>
  <c r="AG5807"/>
  <c r="AH5807" s="1"/>
  <c r="AG5805"/>
  <c r="AH5805" s="1"/>
  <c r="AG5803"/>
  <c r="AH5803" s="1"/>
  <c r="AG5801"/>
  <c r="AH5801" s="1"/>
  <c r="AG5797"/>
  <c r="AH5797" s="1"/>
  <c r="AG5795"/>
  <c r="AH5795" s="1"/>
  <c r="AG5793"/>
  <c r="AH5793" s="1"/>
  <c r="AG5791"/>
  <c r="AH5791" s="1"/>
  <c r="AG5787"/>
  <c r="AH5787" s="1"/>
  <c r="AG5785"/>
  <c r="AH5785" s="1"/>
  <c r="AG5783"/>
  <c r="AH5783" s="1"/>
  <c r="AG5781"/>
  <c r="AH5781" s="1"/>
  <c r="AG5779"/>
  <c r="AH5779" s="1"/>
  <c r="AG5777"/>
  <c r="AH5777" s="1"/>
  <c r="AG5775"/>
  <c r="AH5775" s="1"/>
  <c r="AG5773"/>
  <c r="AH5773" s="1"/>
  <c r="AG5771"/>
  <c r="AH5771" s="1"/>
  <c r="AG5768"/>
  <c r="AH5768" s="1"/>
  <c r="AG5764"/>
  <c r="AH5764" s="1"/>
  <c r="AG5760"/>
  <c r="AH5760" s="1"/>
  <c r="AG5756"/>
  <c r="AH5756" s="1"/>
  <c r="AG5754"/>
  <c r="AH5754" s="1"/>
  <c r="AG5748"/>
  <c r="AH5748" s="1"/>
  <c r="AG5746"/>
  <c r="AH5746" s="1"/>
  <c r="AG5744"/>
  <c r="AH5744" s="1"/>
  <c r="AG5742"/>
  <c r="AH5742" s="1"/>
  <c r="AG5740"/>
  <c r="AH5740" s="1"/>
  <c r="AG5738"/>
  <c r="AH5738" s="1"/>
  <c r="AG5737"/>
  <c r="AH5737" s="1"/>
  <c r="AG5735"/>
  <c r="AH5735" s="1"/>
  <c r="AG5731"/>
  <c r="AH5731" s="1"/>
  <c r="AG5727"/>
  <c r="AH5727" s="1"/>
  <c r="AG5726"/>
  <c r="AH5726" s="1"/>
  <c r="AG5724"/>
  <c r="AH5724" s="1"/>
  <c r="AG5723"/>
  <c r="AH5723" s="1"/>
  <c r="AG5721"/>
  <c r="AH5721" s="1"/>
  <c r="AG5719"/>
  <c r="AH5719" s="1"/>
  <c r="AG5718"/>
  <c r="AH5718" s="1"/>
  <c r="AG5715"/>
  <c r="AH5715" s="1"/>
  <c r="AG5711"/>
  <c r="AH5711" s="1"/>
  <c r="AG5709"/>
  <c r="AH5709" s="1"/>
  <c r="AG5707"/>
  <c r="AH5707" s="1"/>
  <c r="AG5705"/>
  <c r="AH5705" s="1"/>
  <c r="AG5703"/>
  <c r="AH5703" s="1"/>
  <c r="AG5701"/>
  <c r="AH5701" s="1"/>
  <c r="AG5699"/>
  <c r="AH5699" s="1"/>
  <c r="AG5697"/>
  <c r="AH5697" s="1"/>
  <c r="AH5691"/>
  <c r="AH5687"/>
  <c r="AH5663"/>
  <c r="AG5661"/>
  <c r="AH5661" s="1"/>
  <c r="AG5656"/>
  <c r="AH5656" s="1"/>
  <c r="AG5655"/>
  <c r="AH5655" s="1"/>
  <c r="AG5653"/>
  <c r="AH5653" s="1"/>
  <c r="AG5650"/>
  <c r="AH5650" s="1"/>
  <c r="AG5647"/>
  <c r="AH5647" s="1"/>
  <c r="AG5640"/>
  <c r="AH5640" s="1"/>
  <c r="AG5638"/>
  <c r="AH5638" s="1"/>
  <c r="AG5632"/>
  <c r="AH5632" s="1"/>
  <c r="AG5631"/>
  <c r="AH5631" s="1"/>
  <c r="AG5629"/>
  <c r="AH5629" s="1"/>
  <c r="AG5627"/>
  <c r="AH5627" s="1"/>
  <c r="AG5625"/>
  <c r="AH5625" s="1"/>
  <c r="AG5623"/>
  <c r="AH5623" s="1"/>
  <c r="AG5620"/>
  <c r="AH5620" s="1"/>
  <c r="AG5617"/>
  <c r="AH5617" s="1"/>
  <c r="AH5616"/>
  <c r="AH5613"/>
  <c r="AG5385"/>
  <c r="AH5385" s="1"/>
  <c r="AG5384"/>
  <c r="AH5384" s="1"/>
  <c r="AG5380"/>
  <c r="AG5379"/>
  <c r="AG5378"/>
  <c r="AG5377"/>
  <c r="AG5376"/>
  <c r="AG5375"/>
  <c r="AG5374"/>
  <c r="AG5373"/>
  <c r="AG5368"/>
  <c r="AH5368" s="1"/>
  <c r="AG5364"/>
  <c r="AH5364" s="1"/>
  <c r="AG5361"/>
  <c r="AH5361" s="1"/>
  <c r="AG5360"/>
  <c r="AH5360" s="1"/>
  <c r="AG5359"/>
  <c r="AH5359" s="1"/>
  <c r="AG5356"/>
  <c r="AH5356" s="1"/>
  <c r="AG5355"/>
  <c r="AH5355" s="1"/>
  <c r="AG5352"/>
  <c r="AH5352" s="1"/>
  <c r="AG5351"/>
  <c r="AH5351" s="1"/>
  <c r="AG5348"/>
  <c r="AH5348" s="1"/>
  <c r="AG5347"/>
  <c r="AH5347" s="1"/>
  <c r="AG5346"/>
  <c r="AG5343"/>
  <c r="AH5343" s="1"/>
  <c r="AG5342"/>
  <c r="AH5342" s="1"/>
  <c r="AG5339"/>
  <c r="AH5339" s="1"/>
  <c r="AG5338"/>
  <c r="AH5338" s="1"/>
  <c r="AG5335"/>
  <c r="AH5335" s="1"/>
  <c r="AG5334"/>
  <c r="AH5334" s="1"/>
  <c r="AG5330"/>
  <c r="AG5329"/>
  <c r="AG5325"/>
  <c r="AH5325" s="1"/>
  <c r="AG5324"/>
  <c r="AH5324" s="1"/>
  <c r="AG5319"/>
  <c r="AH5319" s="1"/>
  <c r="AG5315"/>
  <c r="AH5315" s="1"/>
  <c r="AG5314"/>
  <c r="AH5314" s="1"/>
  <c r="AG5235"/>
  <c r="AH5235" s="1"/>
  <c r="AG5231"/>
  <c r="AH5231" s="1"/>
  <c r="AG5227"/>
  <c r="AH5227" s="1"/>
  <c r="AG5226"/>
  <c r="AH5226" s="1"/>
  <c r="AG5223"/>
  <c r="AH5223" s="1"/>
  <c r="AG5222"/>
  <c r="AH5222" s="1"/>
  <c r="AG5220"/>
  <c r="AH5220" s="1"/>
  <c r="AG5219"/>
  <c r="AH5219" s="1"/>
  <c r="AG5217"/>
  <c r="AH5217" s="1"/>
  <c r="AI5217"/>
  <c r="AG5215"/>
  <c r="AH5215" s="1"/>
  <c r="AI5215"/>
  <c r="AG5204"/>
  <c r="AG5203"/>
  <c r="AH5203" s="1"/>
  <c r="AI5203"/>
  <c r="AG5202"/>
  <c r="AH5202" s="1"/>
  <c r="AI5202"/>
  <c r="AG5195"/>
  <c r="AH5195" s="1"/>
  <c r="AI5195"/>
  <c r="AG5161"/>
  <c r="AH5161" s="1"/>
  <c r="AI5161"/>
  <c r="AG5158"/>
  <c r="AH5158" s="1"/>
  <c r="AI5158"/>
  <c r="AG5156"/>
  <c r="AH5156" s="1"/>
  <c r="AI5156"/>
  <c r="AG5154"/>
  <c r="AH5154" s="1"/>
  <c r="AI5154"/>
  <c r="AG5152"/>
  <c r="AH5152" s="1"/>
  <c r="AI5152"/>
  <c r="AG5151"/>
  <c r="AH5151" s="1"/>
  <c r="AI5151"/>
  <c r="AG5149"/>
  <c r="AH5149" s="1"/>
  <c r="AI5149"/>
  <c r="AG5147"/>
  <c r="AH5147" s="1"/>
  <c r="AI5147"/>
  <c r="AG5145"/>
  <c r="AH5145" s="1"/>
  <c r="AI5145"/>
  <c r="AG5143"/>
  <c r="AH5143" s="1"/>
  <c r="AI5143"/>
  <c r="AG5141"/>
  <c r="AH5141" s="1"/>
  <c r="AI5141"/>
  <c r="AG5139"/>
  <c r="AH5139" s="1"/>
  <c r="AI5139"/>
  <c r="AG5137"/>
  <c r="AH5137" s="1"/>
  <c r="AI5137"/>
  <c r="AG5136"/>
  <c r="AH5136" s="1"/>
  <c r="AI5136"/>
  <c r="AG5134"/>
  <c r="AH5134" s="1"/>
  <c r="AI5134"/>
  <c r="AG5132"/>
  <c r="AH5132" s="1"/>
  <c r="AI5132"/>
  <c r="AG5129"/>
  <c r="AH5129" s="1"/>
  <c r="AI5129"/>
  <c r="AG5127"/>
  <c r="AH5127" s="1"/>
  <c r="AI5127"/>
  <c r="AG5117"/>
  <c r="AH5117" s="1"/>
  <c r="AI5117"/>
  <c r="AG5115"/>
  <c r="AH5115" s="1"/>
  <c r="AI5115"/>
  <c r="AG5113"/>
  <c r="AH5113" s="1"/>
  <c r="AI5113"/>
  <c r="AG5111"/>
  <c r="AH5111" s="1"/>
  <c r="AI5111"/>
  <c r="AG5109"/>
  <c r="AH5109" s="1"/>
  <c r="AI5109"/>
  <c r="AG5107"/>
  <c r="AH5107" s="1"/>
  <c r="AI5107"/>
  <c r="AG5105"/>
  <c r="AH5105" s="1"/>
  <c r="AI5105"/>
  <c r="AG5103"/>
  <c r="AH5103" s="1"/>
  <c r="AI5103"/>
  <c r="AG5101"/>
  <c r="AH5101" s="1"/>
  <c r="AG5096"/>
  <c r="AH5096" s="1"/>
  <c r="AG5091"/>
  <c r="AH5091" s="1"/>
  <c r="AG5090"/>
  <c r="AH5090" s="1"/>
  <c r="AG5089"/>
  <c r="AG5088"/>
  <c r="AG5085"/>
  <c r="AH5085" s="1"/>
  <c r="AG5084"/>
  <c r="AH5084" s="1"/>
  <c r="AG5081"/>
  <c r="AG5079"/>
  <c r="AH5079" s="1"/>
  <c r="AG5074"/>
  <c r="AH5074" s="1"/>
  <c r="AG5073"/>
  <c r="AH5073" s="1"/>
  <c r="AG5070"/>
  <c r="AH5070" s="1"/>
  <c r="AG5068"/>
  <c r="AH5068" s="1"/>
  <c r="AG5067"/>
  <c r="AH5067" s="1"/>
  <c r="AG5065"/>
  <c r="AH5065" s="1"/>
  <c r="AG5064"/>
  <c r="AH5064" s="1"/>
  <c r="AG5062"/>
  <c r="AH5062" s="1"/>
  <c r="AG5060"/>
  <c r="AH5060" s="1"/>
  <c r="AG5057"/>
  <c r="AH5057" s="1"/>
  <c r="AG5056"/>
  <c r="AH5056" s="1"/>
  <c r="AG5054"/>
  <c r="AH5054" s="1"/>
  <c r="AG5051"/>
  <c r="AH5051" s="1"/>
  <c r="AG5048"/>
  <c r="AH5048" s="1"/>
  <c r="AG5047"/>
  <c r="AH5047" s="1"/>
  <c r="AG5046"/>
  <c r="AG5042"/>
  <c r="AH5042" s="1"/>
  <c r="AG5041"/>
  <c r="AH5041" s="1"/>
  <c r="AG5037"/>
  <c r="AH5037" s="1"/>
  <c r="AG5036"/>
  <c r="AH5036" s="1"/>
  <c r="AG5033"/>
  <c r="AH5033" s="1"/>
  <c r="AG5032"/>
  <c r="AH5032" s="1"/>
  <c r="AG5029"/>
  <c r="AH5029" s="1"/>
  <c r="AG5028"/>
  <c r="AH5028" s="1"/>
  <c r="AG5025"/>
  <c r="AH5025" s="1"/>
  <c r="AG5024"/>
  <c r="AH5024" s="1"/>
  <c r="AG5021"/>
  <c r="AH5021" s="1"/>
  <c r="AG5020"/>
  <c r="AH5020" s="1"/>
  <c r="AG5017"/>
  <c r="AH5017" s="1"/>
  <c r="AG5016"/>
  <c r="AH5016" s="1"/>
  <c r="AG5014"/>
  <c r="AH5014" s="1"/>
  <c r="AG5013"/>
  <c r="AH5013" s="1"/>
  <c r="AG5010"/>
  <c r="AH5010" s="1"/>
  <c r="AG5005"/>
  <c r="AH5005" s="1"/>
  <c r="AG5004"/>
  <c r="AH5004" s="1"/>
  <c r="AG5002"/>
  <c r="AH5002" s="1"/>
  <c r="AG5000"/>
  <c r="AH5000" s="1"/>
  <c r="AG4998"/>
  <c r="AH4998" s="1"/>
  <c r="AG4996"/>
  <c r="AH4996" s="1"/>
  <c r="AG4995"/>
  <c r="AH4995" s="1"/>
  <c r="AG4992"/>
  <c r="AH4992" s="1"/>
  <c r="AG4987"/>
  <c r="AH4987" s="1"/>
  <c r="AG4983"/>
  <c r="AH4983" s="1"/>
  <c r="AG4982"/>
  <c r="AH4982" s="1"/>
  <c r="AG4980"/>
  <c r="AH4980" s="1"/>
  <c r="AG4979"/>
  <c r="AH4979" s="1"/>
  <c r="AG4976"/>
  <c r="AH4976" s="1"/>
  <c r="AG4975"/>
  <c r="AH4975" s="1"/>
  <c r="AG4972"/>
  <c r="AH4972" s="1"/>
  <c r="AG4971"/>
  <c r="AH4971" s="1"/>
  <c r="AG4970"/>
  <c r="AH4970" s="1"/>
  <c r="AG4969"/>
  <c r="AH4969" s="1"/>
  <c r="AG4968"/>
  <c r="AH4968" s="1"/>
  <c r="AG4967"/>
  <c r="AH4967" s="1"/>
  <c r="AG4966"/>
  <c r="AH4966" s="1"/>
  <c r="AG4943"/>
  <c r="AG4942"/>
  <c r="AG4941"/>
  <c r="AG4940"/>
  <c r="AG4939"/>
  <c r="AG4938"/>
  <c r="AG4935"/>
  <c r="AH4935" s="1"/>
  <c r="AG4934"/>
  <c r="AH4934" s="1"/>
  <c r="AG4931"/>
  <c r="AH4931" s="1"/>
  <c r="AG4930"/>
  <c r="AH4930" s="1"/>
  <c r="AG4929"/>
  <c r="AG4926"/>
  <c r="AH4926" s="1"/>
  <c r="AG4925"/>
  <c r="AH4925" s="1"/>
  <c r="AG4923"/>
  <c r="AH4923" s="1"/>
  <c r="AG4922"/>
  <c r="AH4922" s="1"/>
  <c r="AG4921"/>
  <c r="AH4921" s="1"/>
  <c r="AG4920"/>
  <c r="AH4920" s="1"/>
  <c r="AG4917"/>
  <c r="AH4917" s="1"/>
  <c r="AG4916"/>
  <c r="AH4916" s="1"/>
  <c r="AG4911"/>
  <c r="AH4911" s="1"/>
  <c r="AG4910"/>
  <c r="AH4910" s="1"/>
  <c r="AG4905"/>
  <c r="AH4905" s="1"/>
  <c r="AG4903"/>
  <c r="AH4903" s="1"/>
  <c r="AG4900"/>
  <c r="AH4900" s="1"/>
  <c r="AG4897"/>
  <c r="AH4897" s="1"/>
  <c r="AG4896"/>
  <c r="AH4896" s="1"/>
  <c r="AG4894"/>
  <c r="AH4894" s="1"/>
  <c r="AG4891"/>
  <c r="AH4891" s="1"/>
  <c r="AG4890"/>
  <c r="AH4890" s="1"/>
  <c r="AG4889"/>
  <c r="AH4889" s="1"/>
  <c r="AG4888"/>
  <c r="AG4887"/>
  <c r="AG4884"/>
  <c r="AH4884" s="1"/>
  <c r="AG4883"/>
  <c r="AH4883" s="1"/>
  <c r="AG4882"/>
  <c r="AH4882" s="1"/>
  <c r="AG4881"/>
  <c r="AG4878"/>
  <c r="AH4878" s="1"/>
  <c r="AG4877"/>
  <c r="AH4877" s="1"/>
  <c r="AG4875"/>
  <c r="AH4875" s="1"/>
  <c r="AG4874"/>
  <c r="AH4874" s="1"/>
  <c r="AG4871"/>
  <c r="AH4871" s="1"/>
  <c r="AG4870"/>
  <c r="AH4870" s="1"/>
  <c r="AG4862"/>
  <c r="AH4862" s="1"/>
  <c r="AG4861"/>
  <c r="AH4861" s="1"/>
  <c r="AG4857"/>
  <c r="AH4857" s="1"/>
  <c r="AG4854"/>
  <c r="AH4854" s="1"/>
  <c r="AG4853"/>
  <c r="AH4853" s="1"/>
  <c r="AG4850"/>
  <c r="AH4850" s="1"/>
  <c r="AG4848"/>
  <c r="AH4848" s="1"/>
  <c r="AG4846"/>
  <c r="AH4846" s="1"/>
  <c r="AG4845"/>
  <c r="AH4845" s="1"/>
  <c r="AG4842"/>
  <c r="AH4842" s="1"/>
  <c r="AG4839"/>
  <c r="AH4839" s="1"/>
  <c r="AG4838"/>
  <c r="AH4838" s="1"/>
  <c r="AG4835"/>
  <c r="AH4835" s="1"/>
  <c r="AG4834"/>
  <c r="AH4834" s="1"/>
  <c r="AG4831"/>
  <c r="AH4831" s="1"/>
  <c r="AG4830"/>
  <c r="AH4830" s="1"/>
  <c r="AG4827"/>
  <c r="AH4827" s="1"/>
  <c r="AG4826"/>
  <c r="AH4826" s="1"/>
  <c r="AG4819"/>
  <c r="AH4819" s="1"/>
  <c r="AG4817"/>
  <c r="AH4817" s="1"/>
  <c r="AG4815"/>
  <c r="AH4815" s="1"/>
  <c r="AG4813"/>
  <c r="AH4813" s="1"/>
  <c r="AG4811"/>
  <c r="AH4811" s="1"/>
  <c r="AG4807"/>
  <c r="AH4807" s="1"/>
  <c r="AG4805"/>
  <c r="AH4805" s="1"/>
  <c r="AG4804"/>
  <c r="AH4804" s="1"/>
  <c r="AG4802"/>
  <c r="AH4802" s="1"/>
  <c r="AG4799"/>
  <c r="AG4798"/>
  <c r="AG4797"/>
  <c r="AG4793"/>
  <c r="AH4793" s="1"/>
  <c r="AG4792"/>
  <c r="AH4792" s="1"/>
  <c r="AG4790"/>
  <c r="AH4790" s="1"/>
  <c r="AG4787"/>
  <c r="AH4787" s="1"/>
  <c r="AG4783"/>
  <c r="AH4783" s="1"/>
  <c r="AG4780"/>
  <c r="AG4778"/>
  <c r="AH4778" s="1"/>
  <c r="AG4764"/>
  <c r="AG4762"/>
  <c r="AG4757"/>
  <c r="AG4747"/>
  <c r="AH4747" s="1"/>
  <c r="AG4745"/>
  <c r="AH4745" s="1"/>
  <c r="AG4744"/>
  <c r="AG4743"/>
  <c r="AG4742"/>
  <c r="AG4741"/>
  <c r="AG4740"/>
  <c r="AG4739"/>
  <c r="AG4738"/>
  <c r="AG4737"/>
  <c r="AG4736"/>
  <c r="AG4735"/>
  <c r="AG4734"/>
  <c r="AG4733"/>
  <c r="AG4729"/>
  <c r="AH4729" s="1"/>
  <c r="AG4726"/>
  <c r="AH4726" s="1"/>
  <c r="AG4722"/>
  <c r="AH4722" s="1"/>
  <c r="AG4716"/>
  <c r="AH4716" s="1"/>
  <c r="AG4713"/>
  <c r="AH4713" s="1"/>
  <c r="AG4711"/>
  <c r="AH4711" s="1"/>
  <c r="AG4706"/>
  <c r="AH4706" s="1"/>
  <c r="AG4704"/>
  <c r="AH4704" s="1"/>
  <c r="AG4702"/>
  <c r="AH4702" s="1"/>
  <c r="AG4699"/>
  <c r="AH4699" s="1"/>
  <c r="AG4698"/>
  <c r="AH4698" s="1"/>
  <c r="AG4697"/>
  <c r="AG4696"/>
  <c r="AG4695"/>
  <c r="AG4694"/>
  <c r="AG4693"/>
  <c r="AG4685"/>
  <c r="AH4685" s="1"/>
  <c r="AG4684"/>
  <c r="AH4684" s="1"/>
  <c r="AG4683"/>
  <c r="AH4683" s="1"/>
  <c r="AG4682"/>
  <c r="AH4682" s="1"/>
  <c r="AG4681"/>
  <c r="AH4681" s="1"/>
  <c r="AG4680"/>
  <c r="AH4680" s="1"/>
  <c r="AG4679"/>
  <c r="AH4679" s="1"/>
  <c r="AG4676"/>
  <c r="AH4676" s="1"/>
  <c r="AG4675"/>
  <c r="AH4675" s="1"/>
  <c r="AG4662"/>
  <c r="AH4662" s="1"/>
  <c r="AG4661"/>
  <c r="AH4661" s="1"/>
  <c r="AG4660"/>
  <c r="AH4660" s="1"/>
  <c r="AG4659"/>
  <c r="AH4659" s="1"/>
  <c r="AG4658"/>
  <c r="AH4658" s="1"/>
  <c r="AG4657"/>
  <c r="AH4657" s="1"/>
  <c r="AG4656"/>
  <c r="AH4656" s="1"/>
  <c r="AG4655"/>
  <c r="AH4655" s="1"/>
  <c r="AG4651"/>
  <c r="AH4651" s="1"/>
  <c r="AG4649"/>
  <c r="AH4649" s="1"/>
  <c r="AG4647"/>
  <c r="AH4647" s="1"/>
  <c r="AG4645"/>
  <c r="AH4645" s="1"/>
  <c r="AG4643"/>
  <c r="AH4643" s="1"/>
  <c r="AG4641"/>
  <c r="AH4641" s="1"/>
  <c r="AG4640"/>
  <c r="AH4640" s="1"/>
  <c r="AG4638"/>
  <c r="AH4638" s="1"/>
  <c r="AG4636"/>
  <c r="AH4636" s="1"/>
  <c r="AG4634"/>
  <c r="AH4634" s="1"/>
  <c r="AG4633"/>
  <c r="AH4633" s="1"/>
  <c r="AG4631"/>
  <c r="AH4631" s="1"/>
  <c r="AG4629"/>
  <c r="AH4629" s="1"/>
  <c r="AG4627"/>
  <c r="AH4627" s="1"/>
  <c r="AG4626"/>
  <c r="AH4626" s="1"/>
  <c r="AG4625"/>
  <c r="AH4625" s="1"/>
  <c r="AG4622"/>
  <c r="AH4622" s="1"/>
  <c r="AG4620"/>
  <c r="AH4620" s="1"/>
  <c r="AG4618"/>
  <c r="AH4618" s="1"/>
  <c r="AG4617"/>
  <c r="AH4617" s="1"/>
  <c r="AG4616"/>
  <c r="AH4616" s="1"/>
  <c r="AG4615"/>
  <c r="AH4615" s="1"/>
  <c r="AG4614"/>
  <c r="AH4614" s="1"/>
  <c r="AG4613"/>
  <c r="AH4613" s="1"/>
  <c r="AG4612"/>
  <c r="AH4612" s="1"/>
  <c r="AG4611"/>
  <c r="AH4611" s="1"/>
  <c r="AG4610"/>
  <c r="AH4610" s="1"/>
  <c r="AG4609"/>
  <c r="AH4609" s="1"/>
  <c r="AG4608"/>
  <c r="AH4608" s="1"/>
  <c r="AG4607"/>
  <c r="AH4607" s="1"/>
  <c r="AG4606"/>
  <c r="AH4606" s="1"/>
  <c r="AG4605"/>
  <c r="AH4605" s="1"/>
  <c r="AG4604"/>
  <c r="AH4604" s="1"/>
  <c r="AG4603"/>
  <c r="AH4603" s="1"/>
  <c r="AG4602"/>
  <c r="AH4602" s="1"/>
  <c r="AG4601"/>
  <c r="AH4601" s="1"/>
  <c r="AG4600"/>
  <c r="AH4600" s="1"/>
  <c r="AG4599"/>
  <c r="AH4599" s="1"/>
  <c r="AG4598"/>
  <c r="AH4598" s="1"/>
  <c r="AG4597"/>
  <c r="AH4597" s="1"/>
  <c r="AG4594"/>
  <c r="AH4594" s="1"/>
  <c r="AI4594"/>
  <c r="AG4592"/>
  <c r="AH4592" s="1"/>
  <c r="AI4592"/>
  <c r="AG4590"/>
  <c r="AH4590" s="1"/>
  <c r="AI4590"/>
  <c r="AG4588"/>
  <c r="AH4588" s="1"/>
  <c r="AI4588"/>
  <c r="AG4585"/>
  <c r="AH4585" s="1"/>
  <c r="AI4585"/>
  <c r="AG4583"/>
  <c r="AH4583" s="1"/>
  <c r="AI4583"/>
  <c r="AG4581"/>
  <c r="AH4581" s="1"/>
  <c r="AI4581"/>
  <c r="AG4579"/>
  <c r="AH4579" s="1"/>
  <c r="AI4579"/>
  <c r="AG4577"/>
  <c r="AH4577" s="1"/>
  <c r="AI4577"/>
  <c r="AG4575"/>
  <c r="AH4575" s="1"/>
  <c r="AI4575"/>
  <c r="AG4573"/>
  <c r="AH4573" s="1"/>
  <c r="AI4573"/>
  <c r="AG4571"/>
  <c r="AH4571" s="1"/>
  <c r="AI4571"/>
  <c r="AG4570"/>
  <c r="AH4570" s="1"/>
  <c r="AI4570"/>
  <c r="AG4568"/>
  <c r="AH4568" s="1"/>
  <c r="AI4568"/>
  <c r="AG4567"/>
  <c r="AH4567" s="1"/>
  <c r="AI4567"/>
  <c r="AG4565"/>
  <c r="AH4565" s="1"/>
  <c r="AI4565"/>
  <c r="AG4563"/>
  <c r="AG4561"/>
  <c r="AG4559"/>
  <c r="AG4557"/>
  <c r="AG4553"/>
  <c r="AG4548"/>
  <c r="AH4548" s="1"/>
  <c r="AG4545"/>
  <c r="AH4545" s="1"/>
  <c r="AG4544"/>
  <c r="AH4544" s="1"/>
  <c r="AG4543"/>
  <c r="AH4543" s="1"/>
  <c r="AG4542"/>
  <c r="AH4542" s="1"/>
  <c r="AG4538"/>
  <c r="AG4536"/>
  <c r="AG4533"/>
  <c r="AH4533" s="1"/>
  <c r="AG4532"/>
  <c r="AH4532" s="1"/>
  <c r="AG4529"/>
  <c r="AH4529" s="1"/>
  <c r="AG4527"/>
  <c r="AH4527" s="1"/>
  <c r="AG4521"/>
  <c r="AH4521" s="1"/>
  <c r="AG4519"/>
  <c r="AG4517"/>
  <c r="AG4515"/>
  <c r="AG4512"/>
  <c r="AG4509"/>
  <c r="AG4501"/>
  <c r="AH4501" s="1"/>
  <c r="AG4481"/>
  <c r="AH4481" s="1"/>
  <c r="AI4477"/>
  <c r="AG4473"/>
  <c r="AH4473" s="1"/>
  <c r="AG4472"/>
  <c r="AH4472" s="1"/>
  <c r="AG4471"/>
  <c r="AH4471" s="1"/>
  <c r="AG4467"/>
  <c r="AH4467" s="1"/>
  <c r="AG4465"/>
  <c r="AH4465" s="1"/>
  <c r="AG4462"/>
  <c r="AH4462" s="1"/>
  <c r="AG4459"/>
  <c r="AH4459" s="1"/>
  <c r="AG4458"/>
  <c r="AH4458" s="1"/>
  <c r="AG4456"/>
  <c r="AH4456" s="1"/>
  <c r="AG4455"/>
  <c r="AH4455" s="1"/>
  <c r="AG4454"/>
  <c r="AH4454" s="1"/>
  <c r="AG4453"/>
  <c r="AH4453" s="1"/>
  <c r="AG4452"/>
  <c r="AH4452" s="1"/>
  <c r="AG4448"/>
  <c r="AH4448" s="1"/>
  <c r="AG4447"/>
  <c r="AH4447" s="1"/>
  <c r="AG4438"/>
  <c r="AH4438" s="1"/>
  <c r="AG4437"/>
  <c r="AH4437" s="1"/>
  <c r="AG4434"/>
  <c r="AH4434" s="1"/>
  <c r="AG4433"/>
  <c r="AH4433" s="1"/>
  <c r="AG4430"/>
  <c r="AH4430" s="1"/>
  <c r="AG4429"/>
  <c r="AH4429" s="1"/>
  <c r="AG4426"/>
  <c r="AH4426" s="1"/>
  <c r="AG4425"/>
  <c r="AH4425" s="1"/>
  <c r="AG4422"/>
  <c r="AH4422" s="1"/>
  <c r="AG4421"/>
  <c r="AH4421" s="1"/>
  <c r="AG4417"/>
  <c r="AH4417" s="1"/>
  <c r="AG4416"/>
  <c r="AH4416" s="1"/>
  <c r="AG4412"/>
  <c r="AH4412" s="1"/>
  <c r="AG4408"/>
  <c r="AH4408" s="1"/>
  <c r="AG4407"/>
  <c r="AH4407" s="1"/>
  <c r="AG4404"/>
  <c r="AH4404" s="1"/>
  <c r="AG4401"/>
  <c r="AH4401" s="1"/>
  <c r="AG4400"/>
  <c r="AH4400" s="1"/>
  <c r="AG4399"/>
  <c r="AH4399" s="1"/>
  <c r="AG4386"/>
  <c r="AH4386" s="1"/>
  <c r="AG4383"/>
  <c r="AH4383" s="1"/>
  <c r="AG4382"/>
  <c r="AH4382" s="1"/>
  <c r="AG4379"/>
  <c r="AH4379" s="1"/>
  <c r="AG4378"/>
  <c r="AH4378" s="1"/>
  <c r="AG4375"/>
  <c r="AH4375" s="1"/>
  <c r="AG4374"/>
  <c r="AH4374" s="1"/>
  <c r="AG4371"/>
  <c r="AH4371" s="1"/>
  <c r="AG4370"/>
  <c r="AH4370" s="1"/>
  <c r="AG4367"/>
  <c r="AH4367" s="1"/>
  <c r="AG4366"/>
  <c r="AH4366" s="1"/>
  <c r="AG4363"/>
  <c r="AH4363" s="1"/>
  <c r="AG4362"/>
  <c r="AH4362" s="1"/>
  <c r="AG4359"/>
  <c r="AH4359" s="1"/>
  <c r="AG4358"/>
  <c r="AH4358" s="1"/>
  <c r="AG4355"/>
  <c r="AH4355" s="1"/>
  <c r="AG4354"/>
  <c r="AH4354" s="1"/>
  <c r="AG4350"/>
  <c r="AH4350" s="1"/>
  <c r="AG4349"/>
  <c r="AH4349" s="1"/>
  <c r="AG4345"/>
  <c r="AH4345" s="1"/>
  <c r="AG4342"/>
  <c r="AH4342" s="1"/>
  <c r="AG4340"/>
  <c r="AH4340" s="1"/>
  <c r="AG4332"/>
  <c r="AH4332" s="1"/>
  <c r="AG4329"/>
  <c r="AH4329" s="1"/>
  <c r="AG4326"/>
  <c r="AH4326" s="1"/>
  <c r="AG4325"/>
  <c r="AH4325" s="1"/>
  <c r="AG4323"/>
  <c r="AH4323" s="1"/>
  <c r="AG4322"/>
  <c r="AH4322" s="1"/>
  <c r="AG4317"/>
  <c r="AH4317" s="1"/>
  <c r="AG4315"/>
  <c r="AH4315" s="1"/>
  <c r="AG4314"/>
  <c r="AH4314" s="1"/>
  <c r="AG4310"/>
  <c r="AH4310" s="1"/>
  <c r="AG4307"/>
  <c r="AH4307" s="1"/>
  <c r="AG4306"/>
  <c r="AH4306" s="1"/>
  <c r="AG4300"/>
  <c r="AH4300" s="1"/>
  <c r="AG4299"/>
  <c r="AH4299" s="1"/>
  <c r="AG4296"/>
  <c r="AH4296" s="1"/>
  <c r="AG4295"/>
  <c r="AH4295" s="1"/>
  <c r="AG4293"/>
  <c r="AH4293" s="1"/>
  <c r="AG4271"/>
  <c r="AH4271" s="1"/>
  <c r="AG4269"/>
  <c r="AH4269" s="1"/>
  <c r="AG4264"/>
  <c r="AH4264" s="1"/>
  <c r="AI4261"/>
  <c r="AG4257"/>
  <c r="AH4257" s="1"/>
  <c r="AG4254"/>
  <c r="AH4254" s="1"/>
  <c r="AG4253"/>
  <c r="AH4253" s="1"/>
  <c r="AI4250"/>
  <c r="AI4248"/>
  <c r="AG4247"/>
  <c r="AH4247" s="1"/>
  <c r="AG4246"/>
  <c r="AH4246" s="1"/>
  <c r="AG4245"/>
  <c r="AH4245" s="1"/>
  <c r="AG4244"/>
  <c r="AH4244" s="1"/>
  <c r="AG4243"/>
  <c r="AH4243" s="1"/>
  <c r="AG4242"/>
  <c r="AH4242" s="1"/>
  <c r="AG4239"/>
  <c r="AH4239" s="1"/>
  <c r="AG4237"/>
  <c r="AH4237" s="1"/>
  <c r="AG4235"/>
  <c r="AH4235" s="1"/>
  <c r="AG4232"/>
  <c r="AH4232" s="1"/>
  <c r="AG4229"/>
  <c r="AH4229" s="1"/>
  <c r="AG4227"/>
  <c r="AH4227" s="1"/>
  <c r="AG4226"/>
  <c r="AH4226" s="1"/>
  <c r="AG4223"/>
  <c r="AH4223" s="1"/>
  <c r="AG4222"/>
  <c r="AH4222" s="1"/>
  <c r="AG4217"/>
  <c r="AH4217" s="1"/>
  <c r="AG4216"/>
  <c r="AH4216" s="1"/>
  <c r="AG4213"/>
  <c r="AH4213" s="1"/>
  <c r="AG4212"/>
  <c r="AH4212" s="1"/>
  <c r="AG4205"/>
  <c r="AH4205" s="1"/>
  <c r="AG4202"/>
  <c r="AH4202" s="1"/>
  <c r="AG4201"/>
  <c r="AH4201" s="1"/>
  <c r="AG4199"/>
  <c r="AH4199" s="1"/>
  <c r="AG4198"/>
  <c r="AH4198" s="1"/>
  <c r="AG4195"/>
  <c r="AH4195" s="1"/>
  <c r="AG4194"/>
  <c r="AH4194" s="1"/>
  <c r="AG4190"/>
  <c r="AH4190" s="1"/>
  <c r="AG4189"/>
  <c r="AH4189" s="1"/>
  <c r="AG4187"/>
  <c r="AH4187" s="1"/>
  <c r="AG4186"/>
  <c r="AH4186" s="1"/>
  <c r="AG4183"/>
  <c r="AH4183" s="1"/>
  <c r="AG4182"/>
  <c r="AH4182" s="1"/>
  <c r="AG4179"/>
  <c r="AH4179" s="1"/>
  <c r="AG4177"/>
  <c r="AH4177" s="1"/>
  <c r="AG4176"/>
  <c r="AH4176" s="1"/>
  <c r="AG4173"/>
  <c r="AH4173" s="1"/>
  <c r="AG4172"/>
  <c r="AH4172" s="1"/>
  <c r="AG4169"/>
  <c r="AH4169" s="1"/>
  <c r="AG4168"/>
  <c r="AH4168" s="1"/>
  <c r="AG4165"/>
  <c r="AH4165" s="1"/>
  <c r="AG4164"/>
  <c r="AH4164" s="1"/>
  <c r="AG4162"/>
  <c r="AH4162" s="1"/>
  <c r="AG4161"/>
  <c r="AH4161" s="1"/>
  <c r="AG4159"/>
  <c r="AH4159" s="1"/>
  <c r="AG4158"/>
  <c r="AH4158" s="1"/>
  <c r="AG4156"/>
  <c r="AH4156" s="1"/>
  <c r="AG4155"/>
  <c r="AH4155" s="1"/>
  <c r="AG4152"/>
  <c r="AH4152" s="1"/>
  <c r="AG4151"/>
  <c r="AH4151" s="1"/>
  <c r="AG4148"/>
  <c r="AH4148" s="1"/>
  <c r="AG4147"/>
  <c r="AH4147" s="1"/>
  <c r="AG4144"/>
  <c r="AH4144" s="1"/>
  <c r="AG4141"/>
  <c r="AH4141" s="1"/>
  <c r="AG4140"/>
  <c r="AH4140" s="1"/>
  <c r="AG4137"/>
  <c r="AH4137" s="1"/>
  <c r="AG4136"/>
  <c r="AH4136" s="1"/>
  <c r="AG4133"/>
  <c r="AH4133" s="1"/>
  <c r="AG4131"/>
  <c r="AH4131" s="1"/>
  <c r="AG4130"/>
  <c r="AH4130" s="1"/>
  <c r="AG4127"/>
  <c r="AH4127" s="1"/>
  <c r="AG4126"/>
  <c r="AH4126" s="1"/>
  <c r="AG4123"/>
  <c r="AH4123" s="1"/>
  <c r="AG4122"/>
  <c r="AH4122" s="1"/>
  <c r="AG4121"/>
  <c r="AH4121" s="1"/>
  <c r="AG4120"/>
  <c r="AH4120" s="1"/>
  <c r="AG4117"/>
  <c r="AH4117" s="1"/>
  <c r="AG4114"/>
  <c r="AH4114" s="1"/>
  <c r="AG4113"/>
  <c r="AH4113" s="1"/>
  <c r="AG4110"/>
  <c r="AH4110" s="1"/>
  <c r="AG4109"/>
  <c r="AH4109" s="1"/>
  <c r="AG4107"/>
  <c r="AH4107" s="1"/>
  <c r="AG4106"/>
  <c r="AH4106" s="1"/>
  <c r="AG4103"/>
  <c r="AH4103" s="1"/>
  <c r="AG4102"/>
  <c r="AH4102" s="1"/>
  <c r="AG4099"/>
  <c r="AH4099" s="1"/>
  <c r="AG4098"/>
  <c r="AH4098" s="1"/>
  <c r="AG4095"/>
  <c r="AH4095" s="1"/>
  <c r="AG4094"/>
  <c r="AH4094" s="1"/>
  <c r="AG4090"/>
  <c r="AH4090" s="1"/>
  <c r="AG4089"/>
  <c r="AH4089" s="1"/>
  <c r="AG4085"/>
  <c r="AH4085" s="1"/>
  <c r="AG4084"/>
  <c r="AH4084" s="1"/>
  <c r="AG4081"/>
  <c r="AH4081" s="1"/>
  <c r="AG4080"/>
  <c r="AH4080" s="1"/>
  <c r="AG4077"/>
  <c r="AH4077" s="1"/>
  <c r="AG4076"/>
  <c r="AH4076" s="1"/>
  <c r="AG4073"/>
  <c r="AH4073" s="1"/>
  <c r="AG4070"/>
  <c r="AH4070" s="1"/>
  <c r="AG4060"/>
  <c r="AH4060" s="1"/>
  <c r="AG4058"/>
  <c r="AH4058" s="1"/>
  <c r="AG4057"/>
  <c r="AH4057" s="1"/>
  <c r="AG4054"/>
  <c r="AH4054" s="1"/>
  <c r="AG4053"/>
  <c r="AH4053" s="1"/>
  <c r="AF4050"/>
  <c r="AI4050" s="1"/>
  <c r="AG4046"/>
  <c r="AH4046" s="1"/>
  <c r="AG4044"/>
  <c r="AH4044" s="1"/>
  <c r="AG4036"/>
  <c r="AH4036" s="1"/>
  <c r="AG4035"/>
  <c r="AG4034"/>
  <c r="AG4033"/>
  <c r="AG4032"/>
  <c r="AG4031"/>
  <c r="AG4030"/>
  <c r="AG4029"/>
  <c r="AG4028"/>
  <c r="AG4027"/>
  <c r="AG4026"/>
  <c r="AG4025"/>
  <c r="AG4024"/>
  <c r="AG4023"/>
  <c r="AG4022"/>
  <c r="AG4019"/>
  <c r="AH4019" s="1"/>
  <c r="AG4005"/>
  <c r="AH4005" s="1"/>
  <c r="AG4001"/>
  <c r="AH4001" s="1"/>
  <c r="AG4000"/>
  <c r="AH4000" s="1"/>
  <c r="AG3996"/>
  <c r="AH3996" s="1"/>
  <c r="AG3992"/>
  <c r="AH3992" s="1"/>
  <c r="AG3991"/>
  <c r="AH3991" s="1"/>
  <c r="AG3989"/>
  <c r="AH3989" s="1"/>
  <c r="AG3986"/>
  <c r="AH3986" s="1"/>
  <c r="AG3985"/>
  <c r="AH3985" s="1"/>
  <c r="AG3982"/>
  <c r="AH3982" s="1"/>
  <c r="AG3981"/>
  <c r="AH3981" s="1"/>
  <c r="AG3980"/>
  <c r="AH3980" s="1"/>
  <c r="AG3977"/>
  <c r="AH3977" s="1"/>
  <c r="AG3975"/>
  <c r="AH3975" s="1"/>
  <c r="AG3973"/>
  <c r="AH3973" s="1"/>
  <c r="AG3972"/>
  <c r="AH3972" s="1"/>
  <c r="AG3971"/>
  <c r="AH3971" s="1"/>
  <c r="AG3969"/>
  <c r="AH3969" s="1"/>
  <c r="AG3968"/>
  <c r="AH3968" s="1"/>
  <c r="AG3965"/>
  <c r="AH3965" s="1"/>
  <c r="AG3961"/>
  <c r="AH3961" s="1"/>
  <c r="AG3956"/>
  <c r="AH3956" s="1"/>
  <c r="AG3955"/>
  <c r="AH3955" s="1"/>
  <c r="AI3951"/>
  <c r="AG3949"/>
  <c r="AH3949" s="1"/>
  <c r="AI3948"/>
  <c r="AG3945"/>
  <c r="AH3945" s="1"/>
  <c r="AG3942"/>
  <c r="AH3942" s="1"/>
  <c r="AG3940"/>
  <c r="AH3940" s="1"/>
  <c r="AG3938"/>
  <c r="AH3938" s="1"/>
  <c r="AI3937"/>
  <c r="AG3935"/>
  <c r="AH3935" s="1"/>
  <c r="AG3932"/>
  <c r="AH3932" s="1"/>
  <c r="AG3924"/>
  <c r="AH3924" s="1"/>
  <c r="AI3924"/>
  <c r="AG3920"/>
  <c r="AH3920" s="1"/>
  <c r="AG3917"/>
  <c r="AH3917" s="1"/>
  <c r="AG3916"/>
  <c r="AH3916" s="1"/>
  <c r="AG3913"/>
  <c r="AH3913" s="1"/>
  <c r="AG3912"/>
  <c r="AH3912" s="1"/>
  <c r="AG3910"/>
  <c r="AH3910" s="1"/>
  <c r="AG3909"/>
  <c r="AH3909" s="1"/>
  <c r="AG3906"/>
  <c r="AH3906" s="1"/>
  <c r="AG3905"/>
  <c r="AH3905" s="1"/>
  <c r="AG3903"/>
  <c r="AH3903" s="1"/>
  <c r="AG3902"/>
  <c r="AH3902" s="1"/>
  <c r="AG3898"/>
  <c r="AH3898" s="1"/>
  <c r="AG3896"/>
  <c r="AH3896" s="1"/>
  <c r="AG3893"/>
  <c r="AG3892"/>
  <c r="AG3887"/>
  <c r="AH3887" s="1"/>
  <c r="AG3886"/>
  <c r="AH3886" s="1"/>
  <c r="AG3882"/>
  <c r="AH3882" s="1"/>
  <c r="AG3881"/>
  <c r="AH3881" s="1"/>
  <c r="AG3878"/>
  <c r="AH3878" s="1"/>
  <c r="AG3877"/>
  <c r="AH3877" s="1"/>
  <c r="AG3874"/>
  <c r="AH3874" s="1"/>
  <c r="AG3873"/>
  <c r="AH3873" s="1"/>
  <c r="AG3871"/>
  <c r="AH3871" s="1"/>
  <c r="AG3869"/>
  <c r="AH3869" s="1"/>
  <c r="AG3866"/>
  <c r="AH3866" s="1"/>
  <c r="AG3864"/>
  <c r="AH3864" s="1"/>
  <c r="AG3859"/>
  <c r="AH3859" s="1"/>
  <c r="AG3855"/>
  <c r="AH3855" s="1"/>
  <c r="AG3849"/>
  <c r="AH3849" s="1"/>
  <c r="AG3845"/>
  <c r="AH3845" s="1"/>
  <c r="AG3842"/>
  <c r="AH3842" s="1"/>
  <c r="AG3841"/>
  <c r="AH3841" s="1"/>
  <c r="AG3840"/>
  <c r="AH3840" s="1"/>
  <c r="AG3839"/>
  <c r="AH3839" s="1"/>
  <c r="AG3838"/>
  <c r="AH3838" s="1"/>
  <c r="AG3837"/>
  <c r="AH3837" s="1"/>
  <c r="AG3834"/>
  <c r="AH3834" s="1"/>
  <c r="AI3833"/>
  <c r="AG3831"/>
  <c r="AH3831" s="1"/>
  <c r="AG3828"/>
  <c r="AH3828" s="1"/>
  <c r="AG3827"/>
  <c r="AH3827" s="1"/>
  <c r="AG3825"/>
  <c r="AH3825" s="1"/>
  <c r="AI3824"/>
  <c r="AG3823"/>
  <c r="AH3823" s="1"/>
  <c r="AG3821"/>
  <c r="AH3821" s="1"/>
  <c r="AI3819"/>
  <c r="AG3818"/>
  <c r="AH3818" s="1"/>
  <c r="AI3817"/>
  <c r="AG3816"/>
  <c r="AH3816" s="1"/>
  <c r="AI3815"/>
  <c r="AG3814"/>
  <c r="AH3814" s="1"/>
  <c r="AG3813"/>
  <c r="AH3813" s="1"/>
  <c r="AG3810"/>
  <c r="AH3810" s="1"/>
  <c r="AG3809"/>
  <c r="AH3809" s="1"/>
  <c r="AG3808"/>
  <c r="AH3808" s="1"/>
  <c r="AG3807"/>
  <c r="AH3807" s="1"/>
  <c r="AG3804"/>
  <c r="AH3804" s="1"/>
  <c r="AG3801"/>
  <c r="AH3801" s="1"/>
  <c r="AG3800"/>
  <c r="AH3800" s="1"/>
  <c r="AG3797"/>
  <c r="AH3797" s="1"/>
  <c r="AG3795"/>
  <c r="AH3795" s="1"/>
  <c r="AG3794"/>
  <c r="AH3794" s="1"/>
  <c r="AG3793"/>
  <c r="AH3793" s="1"/>
  <c r="AG3791"/>
  <c r="AH3791" s="1"/>
  <c r="AG3790"/>
  <c r="AH3790" s="1"/>
  <c r="AG3786"/>
  <c r="AH3786" s="1"/>
  <c r="AG3784"/>
  <c r="AH3784" s="1"/>
  <c r="AG3781"/>
  <c r="AH3781" s="1"/>
  <c r="AG3780"/>
  <c r="AH3780" s="1"/>
  <c r="AG3777"/>
  <c r="AH3777" s="1"/>
  <c r="AG3776"/>
  <c r="AH3776" s="1"/>
  <c r="AG3774"/>
  <c r="AH3774" s="1"/>
  <c r="AG3773"/>
  <c r="AH3773" s="1"/>
  <c r="AG3771"/>
  <c r="AH3771" s="1"/>
  <c r="AG3770"/>
  <c r="AH3770" s="1"/>
  <c r="AG3767"/>
  <c r="AH3767" s="1"/>
  <c r="AG3765"/>
  <c r="AH3765" s="1"/>
  <c r="AI3765"/>
  <c r="AG3763"/>
  <c r="AH3763" s="1"/>
  <c r="AG3761"/>
  <c r="AH3761" s="1"/>
  <c r="AG3760"/>
  <c r="AH3760" s="1"/>
  <c r="AG3757"/>
  <c r="AH3757" s="1"/>
  <c r="AG3755"/>
  <c r="AH3755" s="1"/>
  <c r="AG3754"/>
  <c r="AH3754" s="1"/>
  <c r="AG3752"/>
  <c r="AH3752" s="1"/>
  <c r="AG3751"/>
  <c r="AH3751" s="1"/>
  <c r="AG3748"/>
  <c r="AH3748" s="1"/>
  <c r="AG3747"/>
  <c r="AH3747" s="1"/>
  <c r="AG3744"/>
  <c r="AH3744" s="1"/>
  <c r="AG3743"/>
  <c r="AH3743" s="1"/>
  <c r="AG3740"/>
  <c r="AH3740" s="1"/>
  <c r="AG3739"/>
  <c r="AH3739" s="1"/>
  <c r="AG3736"/>
  <c r="AH3736" s="1"/>
  <c r="AG3735"/>
  <c r="AH3735" s="1"/>
  <c r="AG3732"/>
  <c r="AH3732" s="1"/>
  <c r="AG3731"/>
  <c r="AH3731" s="1"/>
  <c r="AG3729"/>
  <c r="AH3729" s="1"/>
  <c r="AG3728"/>
  <c r="AH3728" s="1"/>
  <c r="AG3726"/>
  <c r="AH3726" s="1"/>
  <c r="AG3724"/>
  <c r="AH3724" s="1"/>
  <c r="AG3723"/>
  <c r="AH3723" s="1"/>
  <c r="AG3721"/>
  <c r="AH3721" s="1"/>
  <c r="AG3720"/>
  <c r="AH3720" s="1"/>
  <c r="AG3717"/>
  <c r="AH3717" s="1"/>
  <c r="AG3716"/>
  <c r="AH3716" s="1"/>
  <c r="AG3714"/>
  <c r="AH3714" s="1"/>
  <c r="AI3713"/>
  <c r="AG3713"/>
  <c r="AH3713" s="1"/>
  <c r="AG3712"/>
  <c r="AH3712" s="1"/>
  <c r="AG3711"/>
  <c r="AH3711" s="1"/>
  <c r="AI3710"/>
  <c r="AG3707"/>
  <c r="AH3707" s="1"/>
  <c r="AI3706"/>
  <c r="AG3705"/>
  <c r="AH3705" s="1"/>
  <c r="AG3699"/>
  <c r="AH3699" s="1"/>
  <c r="AG3696"/>
  <c r="AH3696" s="1"/>
  <c r="AG3695"/>
  <c r="AH3695" s="1"/>
  <c r="AG3692"/>
  <c r="AH3692" s="1"/>
  <c r="AG12036"/>
  <c r="AG12035"/>
  <c r="AG12034"/>
  <c r="AG12033"/>
  <c r="AI12032"/>
  <c r="AG12030"/>
  <c r="AI12029"/>
  <c r="AG12027"/>
  <c r="AI12026"/>
  <c r="AI12022"/>
  <c r="AI12020"/>
  <c r="AI12018"/>
  <c r="AI12016"/>
  <c r="AI12014"/>
  <c r="AI12012"/>
  <c r="AI12010"/>
  <c r="AI12008"/>
  <c r="AI12006"/>
  <c r="AI12004"/>
  <c r="AI12002"/>
  <c r="AI12001"/>
  <c r="AI11999"/>
  <c r="AG11994"/>
  <c r="AG11993"/>
  <c r="AI11992"/>
  <c r="AI11990"/>
  <c r="AI11988"/>
  <c r="AI11986"/>
  <c r="AG11984"/>
  <c r="AI11982"/>
  <c r="AI11976"/>
  <c r="AI11974"/>
  <c r="AI11972"/>
  <c r="AI11969"/>
  <c r="AI11968"/>
  <c r="AG11966"/>
  <c r="AG11965"/>
  <c r="AG11964"/>
  <c r="AI11963"/>
  <c r="AG11961"/>
  <c r="AI11960"/>
  <c r="AI11959"/>
  <c r="AI11954"/>
  <c r="AI11952"/>
  <c r="AI11948"/>
  <c r="AI11936"/>
  <c r="AI11934"/>
  <c r="AI11932"/>
  <c r="AI11930"/>
  <c r="AG11929"/>
  <c r="AI11928"/>
  <c r="AI11926"/>
  <c r="AI11923"/>
  <c r="AI11921"/>
  <c r="AI11919"/>
  <c r="AI11917"/>
  <c r="AI11914"/>
  <c r="AI11912"/>
  <c r="AG11908"/>
  <c r="AG11907"/>
  <c r="AI11906"/>
  <c r="AI11902"/>
  <c r="AI11901"/>
  <c r="AI11900"/>
  <c r="AI11899"/>
  <c r="AI11898"/>
  <c r="AI11897"/>
  <c r="AI11896"/>
  <c r="AI11895"/>
  <c r="AI11894"/>
  <c r="AI11893"/>
  <c r="AI11892"/>
  <c r="AI11891"/>
  <c r="AI11890"/>
  <c r="AI11889"/>
  <c r="AI11888"/>
  <c r="AI11887"/>
  <c r="AI11886"/>
  <c r="AI11885"/>
  <c r="AI11884"/>
  <c r="AI11883"/>
  <c r="AI11882"/>
  <c r="AI11881"/>
  <c r="AI11879"/>
  <c r="AI11877"/>
  <c r="AI11875"/>
  <c r="AI11873"/>
  <c r="AI11871"/>
  <c r="AI11869"/>
  <c r="AI11867"/>
  <c r="AI11865"/>
  <c r="AI11863"/>
  <c r="AI11861"/>
  <c r="AI11859"/>
  <c r="AI11857"/>
  <c r="AI11854"/>
  <c r="AI11852"/>
  <c r="AI11850"/>
  <c r="AI11848"/>
  <c r="AI11846"/>
  <c r="AI11844"/>
  <c r="AI11842"/>
  <c r="AI11840"/>
  <c r="AI11838"/>
  <c r="AI11836"/>
  <c r="AI11835"/>
  <c r="AI11834"/>
  <c r="AI11832"/>
  <c r="AI11830"/>
  <c r="AI11828"/>
  <c r="AI11826"/>
  <c r="AI11824"/>
  <c r="AI11822"/>
  <c r="AI11821"/>
  <c r="AI11819"/>
  <c r="AI11817"/>
  <c r="AI11815"/>
  <c r="AI11812"/>
  <c r="AI11811"/>
  <c r="AI11798"/>
  <c r="AI11792"/>
  <c r="AI11790"/>
  <c r="AI11789"/>
  <c r="AI11786"/>
  <c r="AI11780"/>
  <c r="AI11775"/>
  <c r="AI11773"/>
  <c r="AI11771"/>
  <c r="AI11770"/>
  <c r="AI11768"/>
  <c r="AI11766"/>
  <c r="AI11763"/>
  <c r="AI11761"/>
  <c r="AI11760"/>
  <c r="AI11757"/>
  <c r="AI11756"/>
  <c r="AI11753"/>
  <c r="AI11748"/>
  <c r="AI11747"/>
  <c r="AI11745"/>
  <c r="AI11739"/>
  <c r="AI11733"/>
  <c r="AI11730"/>
  <c r="AI11728"/>
  <c r="AI11726"/>
  <c r="AI11724"/>
  <c r="AI11722"/>
  <c r="AI11720"/>
  <c r="AI11717"/>
  <c r="AI11716"/>
  <c r="AI11714"/>
  <c r="AI11712"/>
  <c r="AI11710"/>
  <c r="AI11708"/>
  <c r="AI11705"/>
  <c r="AI11704"/>
  <c r="AI11702"/>
  <c r="AI11699"/>
  <c r="AI11695"/>
  <c r="AI11693"/>
  <c r="AI11691"/>
  <c r="AI11689"/>
  <c r="AI11686"/>
  <c r="AI11684"/>
  <c r="AI11682"/>
  <c r="AI11678"/>
  <c r="AI11673"/>
  <c r="AI11672"/>
  <c r="AI11670"/>
  <c r="AI11668"/>
  <c r="AI11666"/>
  <c r="AI11664"/>
  <c r="AI11662"/>
  <c r="AI11661"/>
  <c r="AI11660"/>
  <c r="AI11659"/>
  <c r="AI11657"/>
  <c r="AI11655"/>
  <c r="AI11653"/>
  <c r="AI11652"/>
  <c r="AI11650"/>
  <c r="AI11648"/>
  <c r="AI11646"/>
  <c r="AI11643"/>
  <c r="AI11641"/>
  <c r="AI11639"/>
  <c r="AI11637"/>
  <c r="AI11636"/>
  <c r="AI11634"/>
  <c r="AI11633"/>
  <c r="AI11632"/>
  <c r="AI11630"/>
  <c r="AI11628"/>
  <c r="AG3632"/>
  <c r="AH3632" s="1"/>
  <c r="AI3632"/>
  <c r="AG3630"/>
  <c r="AH3630" s="1"/>
  <c r="AI3630"/>
  <c r="AG3628"/>
  <c r="AH3628" s="1"/>
  <c r="AI3628"/>
  <c r="AG3626"/>
  <c r="AH3626" s="1"/>
  <c r="AI3626"/>
  <c r="AI3624"/>
  <c r="AI3622"/>
  <c r="AI3619"/>
  <c r="AI3617"/>
  <c r="AI3615"/>
  <c r="AI3613"/>
  <c r="AI3611"/>
  <c r="AI3609"/>
  <c r="AI3606"/>
  <c r="AI3604"/>
  <c r="AG3603"/>
  <c r="AH3603" s="1"/>
  <c r="AG3598"/>
  <c r="AH3598" s="1"/>
  <c r="AG3590"/>
  <c r="AH3590" s="1"/>
  <c r="AI3590"/>
  <c r="AG3588"/>
  <c r="AH3588" s="1"/>
  <c r="AI3588"/>
  <c r="AG3586"/>
  <c r="AH3586" s="1"/>
  <c r="AI3586"/>
  <c r="AG3584"/>
  <c r="AH3584" s="1"/>
  <c r="AI3584"/>
  <c r="AG3582"/>
  <c r="AH3582" s="1"/>
  <c r="AI3582"/>
  <c r="AG3580"/>
  <c r="AH3580" s="1"/>
  <c r="AI3579"/>
  <c r="AG3578"/>
  <c r="AH3578" s="1"/>
  <c r="AG3577"/>
  <c r="AH3577" s="1"/>
  <c r="AG3576"/>
  <c r="AH3576" s="1"/>
  <c r="AG3575"/>
  <c r="AH3575" s="1"/>
  <c r="AI3574"/>
  <c r="AG3573"/>
  <c r="AH3573" s="1"/>
  <c r="AI3572"/>
  <c r="AG3571"/>
  <c r="AH3571" s="1"/>
  <c r="AG3570"/>
  <c r="AH3570" s="1"/>
  <c r="AI3569"/>
  <c r="AI3568"/>
  <c r="AG3564"/>
  <c r="AH3564" s="1"/>
  <c r="AG3563"/>
  <c r="AH3563" s="1"/>
  <c r="AG3553"/>
  <c r="AH3553" s="1"/>
  <c r="AI3553"/>
  <c r="AG3525"/>
  <c r="AH3525" s="1"/>
  <c r="AI3525"/>
  <c r="AG3506"/>
  <c r="AH3506" s="1"/>
  <c r="AG3505"/>
  <c r="AH3505" s="1"/>
  <c r="AG3503"/>
  <c r="AG3499"/>
  <c r="AH3499" s="1"/>
  <c r="AG3498"/>
  <c r="AH3498" s="1"/>
  <c r="AG3473"/>
  <c r="AH3473" s="1"/>
  <c r="AG3458"/>
  <c r="AH3458" s="1"/>
  <c r="AI3458"/>
  <c r="AG3456"/>
  <c r="AH3456" s="1"/>
  <c r="AI3456"/>
  <c r="AG3454"/>
  <c r="AG3446"/>
  <c r="AH3446" s="1"/>
  <c r="AG3442"/>
  <c r="AH3442" s="1"/>
  <c r="AI3442"/>
  <c r="AG3439"/>
  <c r="AH3439" s="1"/>
  <c r="AI3439"/>
  <c r="AG3438"/>
  <c r="AH3438" s="1"/>
  <c r="AI3438"/>
  <c r="AG3436"/>
  <c r="AH3436" s="1"/>
  <c r="AI3436"/>
  <c r="AG3434"/>
  <c r="AH3434" s="1"/>
  <c r="AI3434"/>
  <c r="AG3431"/>
  <c r="AH3431" s="1"/>
  <c r="AI3431"/>
  <c r="AG3426"/>
  <c r="AH3426" s="1"/>
  <c r="AG3416"/>
  <c r="AH3416" s="1"/>
  <c r="AI3416"/>
  <c r="AG3415"/>
  <c r="AH3415" s="1"/>
  <c r="AI3414"/>
  <c r="AG3408"/>
  <c r="AH3408" s="1"/>
  <c r="AI3408"/>
  <c r="AG3399"/>
  <c r="AH3399" s="1"/>
  <c r="AG3393"/>
  <c r="AH3393" s="1"/>
  <c r="AI3393"/>
  <c r="AG3392"/>
  <c r="AH3392" s="1"/>
  <c r="AI3391"/>
  <c r="AG3385"/>
  <c r="AH3385" s="1"/>
  <c r="AI3385"/>
  <c r="AG3384"/>
  <c r="AH3384" s="1"/>
  <c r="AI3375"/>
  <c r="AG3374"/>
  <c r="AH3374" s="1"/>
  <c r="AG3372"/>
  <c r="AH3372" s="1"/>
  <c r="AG3371"/>
  <c r="AI3370"/>
  <c r="AG3362"/>
  <c r="AH3362" s="1"/>
  <c r="AI3362"/>
  <c r="AI3360"/>
  <c r="AG3354"/>
  <c r="AH3354" s="1"/>
  <c r="AI3354"/>
  <c r="AG3353"/>
  <c r="AH3353" s="1"/>
  <c r="AI3352"/>
  <c r="AG3241"/>
  <c r="AH3241" s="1"/>
  <c r="AI3241"/>
  <c r="AG3240"/>
  <c r="AH3240" s="1"/>
  <c r="AI3239"/>
  <c r="AG3224"/>
  <c r="AG3220"/>
  <c r="AI3215"/>
  <c r="AG3191"/>
  <c r="AG3189"/>
  <c r="AG3187"/>
  <c r="AG3185"/>
  <c r="AG3183"/>
  <c r="AI3140"/>
  <c r="AI3136"/>
  <c r="AG3079"/>
  <c r="AH3079" s="1"/>
  <c r="AI3079"/>
  <c r="AG3078"/>
  <c r="AH3078" s="1"/>
  <c r="AG3071"/>
  <c r="AH3071" s="1"/>
  <c r="AI3071"/>
  <c r="AG3070"/>
  <c r="AH3070" s="1"/>
  <c r="AI3066"/>
  <c r="AI3032"/>
  <c r="AI3015"/>
  <c r="AI3008"/>
  <c r="AI3001"/>
  <c r="AG2993"/>
  <c r="AH2993" s="1"/>
  <c r="AI2993"/>
  <c r="AG2992"/>
  <c r="AH2992" s="1"/>
  <c r="AI2991"/>
  <c r="AI2905"/>
  <c r="AI2815"/>
  <c r="AG2803"/>
  <c r="AH2803" s="1"/>
  <c r="AI2803"/>
  <c r="AG2802"/>
  <c r="AH2802" s="1"/>
  <c r="AG2801"/>
  <c r="AG2800"/>
  <c r="AG2713"/>
  <c r="AH2713" s="1"/>
  <c r="AG7718"/>
  <c r="AH7718" s="1"/>
  <c r="AG7717"/>
  <c r="AH7717" s="1"/>
  <c r="AG7716"/>
  <c r="AH7716" s="1"/>
  <c r="AG7714"/>
  <c r="AH7714" s="1"/>
  <c r="AG7713"/>
  <c r="AH7713" s="1"/>
  <c r="AG7708"/>
  <c r="AH7708" s="1"/>
  <c r="AG7707"/>
  <c r="AH7707" s="1"/>
  <c r="AG7705"/>
  <c r="AH7705" s="1"/>
  <c r="AG7703"/>
  <c r="AH7703" s="1"/>
  <c r="AG7702"/>
  <c r="AH7702" s="1"/>
  <c r="AG7699"/>
  <c r="AH7699" s="1"/>
  <c r="AG7698"/>
  <c r="AH7698" s="1"/>
  <c r="AG7695"/>
  <c r="AH7695" s="1"/>
  <c r="AG7694"/>
  <c r="AH7694" s="1"/>
  <c r="AG7691"/>
  <c r="AH7691" s="1"/>
  <c r="AG7690"/>
  <c r="AH7690" s="1"/>
  <c r="AG7687"/>
  <c r="AH7687" s="1"/>
  <c r="AG7684"/>
  <c r="AH7684" s="1"/>
  <c r="AG7683"/>
  <c r="AH7683" s="1"/>
  <c r="AG7680"/>
  <c r="AH7680" s="1"/>
  <c r="AG7678"/>
  <c r="AH7678" s="1"/>
  <c r="AG7676"/>
  <c r="AH7676" s="1"/>
  <c r="AG7675"/>
  <c r="AH7675" s="1"/>
  <c r="AG7673"/>
  <c r="AH7673" s="1"/>
  <c r="AG7670"/>
  <c r="AH7670" s="1"/>
  <c r="AG7669"/>
  <c r="AH7669" s="1"/>
  <c r="AG7666"/>
  <c r="AH7666" s="1"/>
  <c r="AG7665"/>
  <c r="AH7665" s="1"/>
  <c r="AG7662"/>
  <c r="AH7662" s="1"/>
  <c r="AG7659"/>
  <c r="AH7659" s="1"/>
  <c r="AG7658"/>
  <c r="AH7658" s="1"/>
  <c r="AG7657"/>
  <c r="AH7657" s="1"/>
  <c r="AG7654"/>
  <c r="AH7654" s="1"/>
  <c r="AG7653"/>
  <c r="AH7653" s="1"/>
  <c r="AG7650"/>
  <c r="AH7650" s="1"/>
  <c r="AG7649"/>
  <c r="AH7649" s="1"/>
  <c r="AG7646"/>
  <c r="AH7646" s="1"/>
  <c r="AG7645"/>
  <c r="AH7645" s="1"/>
  <c r="AG7642"/>
  <c r="AH7642" s="1"/>
  <c r="AG7641"/>
  <c r="AH7641" s="1"/>
  <c r="AG7638"/>
  <c r="AH7638" s="1"/>
  <c r="AG7637"/>
  <c r="AH7637" s="1"/>
  <c r="AG7634"/>
  <c r="AH7634" s="1"/>
  <c r="AG7633"/>
  <c r="AH7633" s="1"/>
  <c r="AG7630"/>
  <c r="AH7630" s="1"/>
  <c r="AG7629"/>
  <c r="AH7629" s="1"/>
  <c r="AG7626"/>
  <c r="AH7626" s="1"/>
  <c r="AG7625"/>
  <c r="AH7625" s="1"/>
  <c r="AG7624"/>
  <c r="AH7624" s="1"/>
  <c r="AG7623"/>
  <c r="AH7623" s="1"/>
  <c r="AG7622"/>
  <c r="AH7622" s="1"/>
  <c r="AG7621"/>
  <c r="AH7621" s="1"/>
  <c r="AG7620"/>
  <c r="AH7620" s="1"/>
  <c r="AG7619"/>
  <c r="AH7619" s="1"/>
  <c r="AG7618"/>
  <c r="AH7618" s="1"/>
  <c r="AG7617"/>
  <c r="AH7617" s="1"/>
  <c r="AG7616"/>
  <c r="AH7616" s="1"/>
  <c r="AG7615"/>
  <c r="AH7615" s="1"/>
  <c r="AG7614"/>
  <c r="AH7614" s="1"/>
  <c r="AG7613"/>
  <c r="AH7613" s="1"/>
  <c r="AG7612"/>
  <c r="AH7612" s="1"/>
  <c r="AG7611"/>
  <c r="AH7611" s="1"/>
  <c r="AG7610"/>
  <c r="AH7610" s="1"/>
  <c r="AG7609"/>
  <c r="AH7609" s="1"/>
  <c r="AG7608"/>
  <c r="AH7608" s="1"/>
  <c r="AG7607"/>
  <c r="AH7607" s="1"/>
  <c r="AG7606"/>
  <c r="AH7606" s="1"/>
  <c r="AG7605"/>
  <c r="AH7605" s="1"/>
  <c r="AG7604"/>
  <c r="AH7604" s="1"/>
  <c r="AG7603"/>
  <c r="AH7603" s="1"/>
  <c r="AG7602"/>
  <c r="AH7602" s="1"/>
  <c r="AG7601"/>
  <c r="AH7601" s="1"/>
  <c r="AG7600"/>
  <c r="AH7600" s="1"/>
  <c r="AG7599"/>
  <c r="AH7599" s="1"/>
  <c r="AG7598"/>
  <c r="AH7598" s="1"/>
  <c r="AG7595"/>
  <c r="AH7595" s="1"/>
  <c r="AG7594"/>
  <c r="AH7594" s="1"/>
  <c r="AG7591"/>
  <c r="AH7591" s="1"/>
  <c r="AG7590"/>
  <c r="AH7590" s="1"/>
  <c r="AG7588"/>
  <c r="AH7588" s="1"/>
  <c r="AG7587"/>
  <c r="AH7587" s="1"/>
  <c r="AG7584"/>
  <c r="AH7584" s="1"/>
  <c r="AG7583"/>
  <c r="AH7583" s="1"/>
  <c r="AG7580"/>
  <c r="AH7580" s="1"/>
  <c r="AG7577"/>
  <c r="AH7577" s="1"/>
  <c r="AG7576"/>
  <c r="AH7576" s="1"/>
  <c r="AG7573"/>
  <c r="AH7573" s="1"/>
  <c r="AG7572"/>
  <c r="AH7572" s="1"/>
  <c r="AG7571"/>
  <c r="AH7571" s="1"/>
  <c r="AG7568"/>
  <c r="AH7568" s="1"/>
  <c r="AG7567"/>
  <c r="AH7567" s="1"/>
  <c r="AG7564"/>
  <c r="AH7564" s="1"/>
  <c r="AG7561"/>
  <c r="AH7561" s="1"/>
  <c r="AG7560"/>
  <c r="AH7560" s="1"/>
  <c r="AG7559"/>
  <c r="AH7559" s="1"/>
  <c r="AG7556"/>
  <c r="AH7556" s="1"/>
  <c r="AG7555"/>
  <c r="AH7555" s="1"/>
  <c r="AG7552"/>
  <c r="AH7552" s="1"/>
  <c r="AG7551"/>
  <c r="AH7551" s="1"/>
  <c r="AG7548"/>
  <c r="AH7548" s="1"/>
  <c r="AG7547"/>
  <c r="AH7547" s="1"/>
  <c r="AG7545"/>
  <c r="AH7545" s="1"/>
  <c r="AG7543"/>
  <c r="AH7543" s="1"/>
  <c r="AG7542"/>
  <c r="AH7542" s="1"/>
  <c r="AG7540"/>
  <c r="AH7540" s="1"/>
  <c r="AG7536"/>
  <c r="AH7536" s="1"/>
  <c r="AG7535"/>
  <c r="AH7535" s="1"/>
  <c r="AG7532"/>
  <c r="AH7532" s="1"/>
  <c r="AG7531"/>
  <c r="AH7531" s="1"/>
  <c r="AG7529"/>
  <c r="AH7529" s="1"/>
  <c r="AG7528"/>
  <c r="AH7528" s="1"/>
  <c r="AG7526"/>
  <c r="AH7526" s="1"/>
  <c r="AG7522"/>
  <c r="AH7522" s="1"/>
  <c r="AG7519"/>
  <c r="AH7519" s="1"/>
  <c r="AG7518"/>
  <c r="AH7518" s="1"/>
  <c r="AG7515"/>
  <c r="AH7515" s="1"/>
  <c r="AG7514"/>
  <c r="AH7514" s="1"/>
  <c r="AG7513"/>
  <c r="AH7513" s="1"/>
  <c r="AG7512"/>
  <c r="AH7512" s="1"/>
  <c r="AG7511"/>
  <c r="AH7511" s="1"/>
  <c r="AG7510"/>
  <c r="AH7510" s="1"/>
  <c r="AG7509"/>
  <c r="AH7509" s="1"/>
  <c r="AG7508"/>
  <c r="AH7508" s="1"/>
  <c r="AG7507"/>
  <c r="AH7507" s="1"/>
  <c r="AG7506"/>
  <c r="AH7506" s="1"/>
  <c r="AG7505"/>
  <c r="AH7505" s="1"/>
  <c r="AG7504"/>
  <c r="AH7504" s="1"/>
  <c r="AG7275"/>
  <c r="AH7275" s="1"/>
  <c r="AH7200"/>
  <c r="AG7198"/>
  <c r="AH7198" s="1"/>
  <c r="AG7197"/>
  <c r="AG6280"/>
  <c r="AH6280" s="1"/>
  <c r="AG6279"/>
  <c r="AH6279" s="1"/>
  <c r="AG6278"/>
  <c r="AH6278" s="1"/>
  <c r="AG6277"/>
  <c r="AH6277" s="1"/>
  <c r="AG6276"/>
  <c r="AH6276" s="1"/>
  <c r="AG6275"/>
  <c r="AH6275" s="1"/>
  <c r="AG6274"/>
  <c r="AH6274" s="1"/>
  <c r="AG6273"/>
  <c r="AH6273" s="1"/>
  <c r="AG6272"/>
  <c r="AH6272" s="1"/>
  <c r="AG6271"/>
  <c r="AH6271" s="1"/>
  <c r="AG6270"/>
  <c r="AH6270" s="1"/>
  <c r="AG6269"/>
  <c r="AH6269" s="1"/>
  <c r="AG6268"/>
  <c r="AH6268" s="1"/>
  <c r="AG6267"/>
  <c r="AH6267" s="1"/>
  <c r="AG6266"/>
  <c r="AH6266" s="1"/>
  <c r="AG6265"/>
  <c r="AH6265" s="1"/>
  <c r="AG6264"/>
  <c r="AH6264" s="1"/>
  <c r="AG6263"/>
  <c r="AH6263" s="1"/>
  <c r="AG6262"/>
  <c r="AH6262" s="1"/>
  <c r="AG6261"/>
  <c r="AH6261" s="1"/>
  <c r="AG6260"/>
  <c r="AH6260" s="1"/>
  <c r="AG6259"/>
  <c r="AH6259" s="1"/>
  <c r="AG6258"/>
  <c r="AH6258" s="1"/>
  <c r="AG6257"/>
  <c r="AH6257" s="1"/>
  <c r="AG6256"/>
  <c r="AH6256" s="1"/>
  <c r="AG6255"/>
  <c r="AH6255" s="1"/>
  <c r="AG6254"/>
  <c r="AH6254" s="1"/>
  <c r="AG6252"/>
  <c r="AH6252" s="1"/>
  <c r="AG6251"/>
  <c r="AH6251" s="1"/>
  <c r="AG6249"/>
  <c r="AH6249" s="1"/>
  <c r="AG6248"/>
  <c r="AH6248" s="1"/>
  <c r="AG6246"/>
  <c r="AH6246" s="1"/>
  <c r="AG6244"/>
  <c r="AH6244" s="1"/>
  <c r="AI6244"/>
  <c r="AG6242"/>
  <c r="AH6242" s="1"/>
  <c r="AI6242"/>
  <c r="AG6236"/>
  <c r="AH6236" s="1"/>
  <c r="AI6236"/>
  <c r="AG6234"/>
  <c r="AH6234" s="1"/>
  <c r="AI6234"/>
  <c r="AG6232"/>
  <c r="AH6232" s="1"/>
  <c r="AI6232"/>
  <c r="AG6230"/>
  <c r="AH6230" s="1"/>
  <c r="AI6230"/>
  <c r="AG6228"/>
  <c r="AH6228" s="1"/>
  <c r="AI6228"/>
  <c r="AG6227"/>
  <c r="AH6227" s="1"/>
  <c r="AG6224"/>
  <c r="AH6224" s="1"/>
  <c r="AG6222"/>
  <c r="AH6222" s="1"/>
  <c r="AG6220"/>
  <c r="AH6220" s="1"/>
  <c r="AG6217"/>
  <c r="AH6217" s="1"/>
  <c r="AG6216"/>
  <c r="AH6216" s="1"/>
  <c r="AG6213"/>
  <c r="AH6213" s="1"/>
  <c r="AG6207"/>
  <c r="AH6207" s="1"/>
  <c r="AG6204"/>
  <c r="AH6204" s="1"/>
  <c r="AG6203"/>
  <c r="AG6197"/>
  <c r="AH6197" s="1"/>
  <c r="AG6196"/>
  <c r="AH6196" s="1"/>
  <c r="AG6191"/>
  <c r="AH6191" s="1"/>
  <c r="AG6190"/>
  <c r="AH6190" s="1"/>
  <c r="AG6189"/>
  <c r="AH6189" s="1"/>
  <c r="AG6187"/>
  <c r="AH6187" s="1"/>
  <c r="AG6183"/>
  <c r="AH6183" s="1"/>
  <c r="AG6180"/>
  <c r="AH6180" s="1"/>
  <c r="AG6178"/>
  <c r="AH6178" s="1"/>
  <c r="AG6177"/>
  <c r="AH6177" s="1"/>
  <c r="AG6174"/>
  <c r="AH6174" s="1"/>
  <c r="AG6173"/>
  <c r="AH6173" s="1"/>
  <c r="AG6171"/>
  <c r="AH6171" s="1"/>
  <c r="AG6170"/>
  <c r="AH6170" s="1"/>
  <c r="AG6169"/>
  <c r="AH6169" s="1"/>
  <c r="AG6168"/>
  <c r="AH6168" s="1"/>
  <c r="AG6167"/>
  <c r="AH6167" s="1"/>
  <c r="AG6166"/>
  <c r="AH6166" s="1"/>
  <c r="AG6165"/>
  <c r="AH6165" s="1"/>
  <c r="AG6164"/>
  <c r="AH6164" s="1"/>
  <c r="AG6163"/>
  <c r="AH6163" s="1"/>
  <c r="AG6148"/>
  <c r="AH6148" s="1"/>
  <c r="AG6146"/>
  <c r="AH6146" s="1"/>
  <c r="AG6141"/>
  <c r="AG6139"/>
  <c r="AG6137"/>
  <c r="AG6134"/>
  <c r="AH6134" s="1"/>
  <c r="AG6132"/>
  <c r="AG6130"/>
  <c r="AG6128"/>
  <c r="AG6126"/>
  <c r="AG6120"/>
  <c r="AH6120" s="1"/>
  <c r="AG6118"/>
  <c r="AH6118" s="1"/>
  <c r="AG6116"/>
  <c r="AH6116" s="1"/>
  <c r="AG6114"/>
  <c r="AH6114" s="1"/>
  <c r="AG6112"/>
  <c r="AH6112" s="1"/>
  <c r="AG6110"/>
  <c r="AH6110" s="1"/>
  <c r="AG6108"/>
  <c r="AH6108" s="1"/>
  <c r="AG6106"/>
  <c r="AH6106" s="1"/>
  <c r="AG6104"/>
  <c r="AH6104" s="1"/>
  <c r="AG6102"/>
  <c r="AH6102" s="1"/>
  <c r="AG6100"/>
  <c r="AH6100" s="1"/>
  <c r="AG6098"/>
  <c r="AH6098" s="1"/>
  <c r="AG6096"/>
  <c r="AH6096" s="1"/>
  <c r="AG6094"/>
  <c r="AH6094" s="1"/>
  <c r="AG6092"/>
  <c r="AH6092" s="1"/>
  <c r="AG6088"/>
  <c r="AH6088" s="1"/>
  <c r="AG6085"/>
  <c r="AH6085" s="1"/>
  <c r="AG6083"/>
  <c r="AH6083" s="1"/>
  <c r="AG6081"/>
  <c r="AH6081" s="1"/>
  <c r="AG6079"/>
  <c r="AH6079" s="1"/>
  <c r="AG6077"/>
  <c r="AH6077" s="1"/>
  <c r="AG6075"/>
  <c r="AH6075" s="1"/>
  <c r="AG6073"/>
  <c r="AH6073" s="1"/>
  <c r="AG6071"/>
  <c r="AH6071" s="1"/>
  <c r="AG6069"/>
  <c r="AH6069" s="1"/>
  <c r="AG6067"/>
  <c r="AH6067" s="1"/>
  <c r="AG6065"/>
  <c r="AH6065" s="1"/>
  <c r="AG6063"/>
  <c r="AH6063" s="1"/>
  <c r="AG6061"/>
  <c r="AH6061" s="1"/>
  <c r="AG6059"/>
  <c r="AH6059" s="1"/>
  <c r="AG6057"/>
  <c r="AH6057" s="1"/>
  <c r="AG6055"/>
  <c r="AH6055" s="1"/>
  <c r="AG6053"/>
  <c r="AH6053" s="1"/>
  <c r="AG6051"/>
  <c r="AH6051" s="1"/>
  <c r="AG6049"/>
  <c r="AH6049" s="1"/>
  <c r="AG6047"/>
  <c r="AH6047" s="1"/>
  <c r="AG6045"/>
  <c r="AH6045" s="1"/>
  <c r="AG6043"/>
  <c r="AH6043" s="1"/>
  <c r="AG6041"/>
  <c r="AH6041" s="1"/>
  <c r="AG6038"/>
  <c r="AH6038" s="1"/>
  <c r="AG6036"/>
  <c r="AH6036" s="1"/>
  <c r="AD6007"/>
  <c r="AI5916"/>
  <c r="AG5914"/>
  <c r="AH5914" s="1"/>
  <c r="AG5911"/>
  <c r="AH5911" s="1"/>
  <c r="AG5907"/>
  <c r="AH5907" s="1"/>
  <c r="AH5894"/>
  <c r="AG5888"/>
  <c r="AH5888" s="1"/>
  <c r="AG5887"/>
  <c r="AH5887" s="1"/>
  <c r="AG5885"/>
  <c r="AH5885" s="1"/>
  <c r="AG5883"/>
  <c r="AH5883" s="1"/>
  <c r="AI5878"/>
  <c r="AI5874"/>
  <c r="AI5872"/>
  <c r="AI5870"/>
  <c r="AI5867"/>
  <c r="AI5864"/>
  <c r="AI5863"/>
  <c r="AI5861"/>
  <c r="AI5859"/>
  <c r="AI5857"/>
  <c r="AI5855"/>
  <c r="AH5677"/>
  <c r="AH5674"/>
  <c r="AH5672"/>
  <c r="AG5606"/>
  <c r="AH5606" s="1"/>
  <c r="AG5605"/>
  <c r="AH5605" s="1"/>
  <c r="AG5603"/>
  <c r="AH5603" s="1"/>
  <c r="AG5602"/>
  <c r="AH5602" s="1"/>
  <c r="AG5600"/>
  <c r="AH5600" s="1"/>
  <c r="AG5599"/>
  <c r="AH5599" s="1"/>
  <c r="AG5598"/>
  <c r="AH5598" s="1"/>
  <c r="AG5597"/>
  <c r="AH5597" s="1"/>
  <c r="AG5596"/>
  <c r="AH5596" s="1"/>
  <c r="AG5594"/>
  <c r="AH5594" s="1"/>
  <c r="AG5592"/>
  <c r="AH5592" s="1"/>
  <c r="AG5587"/>
  <c r="AH5587" s="1"/>
  <c r="AG5586"/>
  <c r="AH5586" s="1"/>
  <c r="AG5583"/>
  <c r="AH5583" s="1"/>
  <c r="AG5582"/>
  <c r="AH5582" s="1"/>
  <c r="AG5581"/>
  <c r="AH5581" s="1"/>
  <c r="AG5579"/>
  <c r="AH5579" s="1"/>
  <c r="AG5578"/>
  <c r="AH5578" s="1"/>
  <c r="AG5577"/>
  <c r="AH5577" s="1"/>
  <c r="AG5576"/>
  <c r="AH5576" s="1"/>
  <c r="AG5575"/>
  <c r="AH5575" s="1"/>
  <c r="AG5573"/>
  <c r="AH5573" s="1"/>
  <c r="AG5572"/>
  <c r="AH5572" s="1"/>
  <c r="AG5570"/>
  <c r="AH5570" s="1"/>
  <c r="AG5567"/>
  <c r="AH5567" s="1"/>
  <c r="AG5564"/>
  <c r="AH5564" s="1"/>
  <c r="AG5563"/>
  <c r="AH5563" s="1"/>
  <c r="AG5562"/>
  <c r="AH5562" s="1"/>
  <c r="AG5559"/>
  <c r="AH5559" s="1"/>
  <c r="AG5558"/>
  <c r="AH5558" s="1"/>
  <c r="AG5557"/>
  <c r="AH5557" s="1"/>
  <c r="AG5556"/>
  <c r="AH5556" s="1"/>
  <c r="AG5555"/>
  <c r="AH5555" s="1"/>
  <c r="AG5553"/>
  <c r="AH5553" s="1"/>
  <c r="AG5551"/>
  <c r="AH5551" s="1"/>
  <c r="AG5549"/>
  <c r="AH5549" s="1"/>
  <c r="AG5547"/>
  <c r="AH5547" s="1"/>
  <c r="AG5546"/>
  <c r="AH5546" s="1"/>
  <c r="AG5545"/>
  <c r="AH5545" s="1"/>
  <c r="AG5531"/>
  <c r="AH5531" s="1"/>
  <c r="AG5529"/>
  <c r="AH5529" s="1"/>
  <c r="AG5526"/>
  <c r="AH5526" s="1"/>
  <c r="AG5524"/>
  <c r="AH5524" s="1"/>
  <c r="AG5505"/>
  <c r="AH5505" s="1"/>
  <c r="AG5504"/>
  <c r="AH5504" s="1"/>
  <c r="AG5499"/>
  <c r="AH5499" s="1"/>
  <c r="AG5498"/>
  <c r="AH5498" s="1"/>
  <c r="AG5494"/>
  <c r="AH5494" s="1"/>
  <c r="AG5489"/>
  <c r="AH5489" s="1"/>
  <c r="AG5488"/>
  <c r="AH5488" s="1"/>
  <c r="AG5485"/>
  <c r="AH5485" s="1"/>
  <c r="AG5482"/>
  <c r="AH5482" s="1"/>
  <c r="AG5481"/>
  <c r="AH5481" s="1"/>
  <c r="AG5479"/>
  <c r="AH5479" s="1"/>
  <c r="AG5478"/>
  <c r="AH5478" s="1"/>
  <c r="AG5475"/>
  <c r="AH5475" s="1"/>
  <c r="AG5474"/>
  <c r="AH5474" s="1"/>
  <c r="AG5471"/>
  <c r="AH5471" s="1"/>
  <c r="AG5468"/>
  <c r="AH5468" s="1"/>
  <c r="AG5467"/>
  <c r="AH5467" s="1"/>
  <c r="AG5464"/>
  <c r="AH5464" s="1"/>
  <c r="AG5463"/>
  <c r="AH5463" s="1"/>
  <c r="AG5461"/>
  <c r="AH5461" s="1"/>
  <c r="AI11618"/>
  <c r="AI11616"/>
  <c r="AI11611"/>
  <c r="AI11609"/>
  <c r="AI11605"/>
  <c r="AI11603"/>
  <c r="AI11602"/>
  <c r="AI11599"/>
  <c r="AI11597"/>
  <c r="AI11596"/>
  <c r="AI11592"/>
  <c r="AI11590"/>
  <c r="AI11588"/>
  <c r="AI11586"/>
  <c r="AI11585"/>
  <c r="AI11584"/>
  <c r="AI11583"/>
  <c r="AI11581"/>
  <c r="AI11579"/>
  <c r="AI11578"/>
  <c r="AI11576"/>
  <c r="AI11574"/>
  <c r="AI11194"/>
  <c r="AI11193"/>
  <c r="AI11192"/>
  <c r="AI11191"/>
  <c r="AI11190"/>
  <c r="AI11189"/>
  <c r="AI11188"/>
  <c r="AI11187"/>
  <c r="AI11186"/>
  <c r="AI11185"/>
  <c r="AI11181"/>
  <c r="AI11176"/>
  <c r="AI11174"/>
  <c r="AI11169"/>
  <c r="AI11168"/>
  <c r="AI11165"/>
  <c r="AI11162"/>
  <c r="AI11161"/>
  <c r="AI11158"/>
  <c r="AI11154"/>
  <c r="AI11149"/>
  <c r="AI11147"/>
  <c r="AI11145"/>
  <c r="AI11141"/>
  <c r="AI11139"/>
  <c r="AI11137"/>
  <c r="AI11133"/>
  <c r="AI11126"/>
  <c r="AI11125"/>
  <c r="AI11122"/>
  <c r="AI11120"/>
  <c r="AI11111"/>
  <c r="AI11109"/>
  <c r="AI11107"/>
  <c r="AI11103"/>
  <c r="AI11101"/>
  <c r="AI11098"/>
  <c r="AI11096"/>
  <c r="AI11094"/>
  <c r="AI11092"/>
  <c r="AI11091"/>
  <c r="AI11090"/>
  <c r="AI11088"/>
  <c r="AI11086"/>
  <c r="AI11084"/>
  <c r="AI11082"/>
  <c r="AI11080"/>
  <c r="AI11078"/>
  <c r="AI11077"/>
  <c r="AI11075"/>
  <c r="AI11072"/>
  <c r="AI11069"/>
  <c r="AI11068"/>
  <c r="AI11066"/>
  <c r="AI11064"/>
  <c r="AI11062"/>
  <c r="AI11060"/>
  <c r="AI11058"/>
  <c r="AI11056"/>
  <c r="AI11054"/>
  <c r="AI11052"/>
  <c r="AI11050"/>
  <c r="AI11048"/>
  <c r="AI11045"/>
  <c r="AI11043"/>
  <c r="AI11041"/>
  <c r="AI11040"/>
  <c r="AI11038"/>
  <c r="AI11036"/>
  <c r="AI11034"/>
  <c r="AI11032"/>
  <c r="AI11030"/>
  <c r="AI11028"/>
  <c r="AI11025"/>
  <c r="AI11023"/>
  <c r="AI11020"/>
  <c r="AI11018"/>
  <c r="AI11016"/>
  <c r="AI11015"/>
  <c r="AI11010"/>
  <c r="AI11009"/>
  <c r="AI11002"/>
  <c r="AI11001"/>
  <c r="AI10999"/>
  <c r="AI10997"/>
  <c r="AI10995"/>
  <c r="AI10992"/>
  <c r="AI10990"/>
  <c r="AI10988"/>
  <c r="AI10981"/>
  <c r="AI10980"/>
  <c r="AI10977"/>
  <c r="AI10976"/>
  <c r="AI10974"/>
  <c r="AI10969"/>
  <c r="AI10967"/>
  <c r="AI10965"/>
  <c r="AI10963"/>
  <c r="AI10961"/>
  <c r="AI10959"/>
  <c r="AI10957"/>
  <c r="AI10955"/>
  <c r="AI10953"/>
  <c r="AI10951"/>
  <c r="AI10950"/>
  <c r="AI10948"/>
  <c r="AI10946"/>
  <c r="AI10944"/>
  <c r="AI10942"/>
  <c r="AI10940"/>
  <c r="AI10939"/>
  <c r="AI10937"/>
  <c r="AI10934"/>
  <c r="AI10932"/>
  <c r="AI10928"/>
  <c r="AI10927"/>
  <c r="AI10923"/>
  <c r="AI10921"/>
  <c r="AI10920"/>
  <c r="AI10918"/>
  <c r="AI10916"/>
  <c r="AI10914"/>
  <c r="AI10910"/>
  <c r="AI10909"/>
  <c r="AI10906"/>
  <c r="AI10905"/>
  <c r="AI10903"/>
  <c r="AI10901"/>
  <c r="AI10899"/>
  <c r="AI10897"/>
  <c r="AG10891"/>
  <c r="AH10891" s="1"/>
  <c r="AI10891"/>
  <c r="AG10890"/>
  <c r="AH10890" s="1"/>
  <c r="AG10887"/>
  <c r="AH10887" s="1"/>
  <c r="AI10887"/>
  <c r="AG10883"/>
  <c r="AH10883" s="1"/>
  <c r="AI10883"/>
  <c r="AG10880"/>
  <c r="AH10880" s="1"/>
  <c r="AG10878"/>
  <c r="AH10878" s="1"/>
  <c r="AI10878"/>
  <c r="AG10876"/>
  <c r="AH10876" s="1"/>
  <c r="AG10873"/>
  <c r="AH10873" s="1"/>
  <c r="AI10873"/>
  <c r="AG10872"/>
  <c r="AH10872" s="1"/>
  <c r="AG10869"/>
  <c r="AH10869" s="1"/>
  <c r="AI10869"/>
  <c r="AG10868"/>
  <c r="AH10868" s="1"/>
  <c r="AG10865"/>
  <c r="AH10865" s="1"/>
  <c r="AI10865"/>
  <c r="AG10864"/>
  <c r="AH10864" s="1"/>
  <c r="AG10861"/>
  <c r="AH10861" s="1"/>
  <c r="AI10861"/>
  <c r="AG10856"/>
  <c r="AH10856" s="1"/>
  <c r="AI10856"/>
  <c r="AG10855"/>
  <c r="AH10855" s="1"/>
  <c r="AG10839"/>
  <c r="AH10839" s="1"/>
  <c r="AD10831"/>
  <c r="AG10831"/>
  <c r="AG10830"/>
  <c r="AH10830" s="1"/>
  <c r="AI10830"/>
  <c r="AG10822"/>
  <c r="AH10822" s="1"/>
  <c r="AI10822"/>
  <c r="AG10821"/>
  <c r="AH10821" s="1"/>
  <c r="AG10818"/>
  <c r="AH10818" s="1"/>
  <c r="AG10813"/>
  <c r="AH10813" s="1"/>
  <c r="AG10811"/>
  <c r="AH10811" s="1"/>
  <c r="AG10808"/>
  <c r="AH10808" s="1"/>
  <c r="AG10806"/>
  <c r="AH10806" s="1"/>
  <c r="AG10805"/>
  <c r="AH10805" s="1"/>
  <c r="AG10803"/>
  <c r="AH10803" s="1"/>
  <c r="AG10802"/>
  <c r="AH10802" s="1"/>
  <c r="AG10800"/>
  <c r="AH10800" s="1"/>
  <c r="AG10797"/>
  <c r="AH10797" s="1"/>
  <c r="AI10797"/>
  <c r="AG10796"/>
  <c r="AH10796" s="1"/>
  <c r="AG10792"/>
  <c r="AH10792" s="1"/>
  <c r="AI10792"/>
  <c r="AG10788"/>
  <c r="AH10788" s="1"/>
  <c r="AG10786"/>
  <c r="AH10786" s="1"/>
  <c r="AG10784"/>
  <c r="AH10784" s="1"/>
  <c r="AG10781"/>
  <c r="AH10781" s="1"/>
  <c r="AI10781"/>
  <c r="AG10780"/>
  <c r="AH10780" s="1"/>
  <c r="AI10780"/>
  <c r="AG10779"/>
  <c r="AH10779" s="1"/>
  <c r="AI10779"/>
  <c r="AG10772"/>
  <c r="AH10772" s="1"/>
  <c r="AI10772"/>
  <c r="AG10761"/>
  <c r="AH10761" s="1"/>
  <c r="AG10759"/>
  <c r="AH10759" s="1"/>
  <c r="AG10758"/>
  <c r="AH10758" s="1"/>
  <c r="AI10758"/>
  <c r="AG10754"/>
  <c r="AH10754" s="1"/>
  <c r="AG10750"/>
  <c r="AH10750" s="1"/>
  <c r="AI10750"/>
  <c r="AG10748"/>
  <c r="AH10748" s="1"/>
  <c r="AI10748"/>
  <c r="AG10745"/>
  <c r="AH10745" s="1"/>
  <c r="AI10745"/>
  <c r="AG10744"/>
  <c r="AH10744" s="1"/>
  <c r="AG10741"/>
  <c r="AH10741" s="1"/>
  <c r="AG10736"/>
  <c r="AH10736" s="1"/>
  <c r="AG10729"/>
  <c r="AH10729" s="1"/>
  <c r="AG10727"/>
  <c r="AH10727" s="1"/>
  <c r="AG10724"/>
  <c r="AH10724" s="1"/>
  <c r="AG10721"/>
  <c r="AH10721" s="1"/>
  <c r="AI10721"/>
  <c r="AG10720"/>
  <c r="AH10720" s="1"/>
  <c r="AI11625"/>
  <c r="AI11623"/>
  <c r="AI11621"/>
  <c r="AI11572"/>
  <c r="AI11571"/>
  <c r="AI11566"/>
  <c r="AI11563"/>
  <c r="AI11562"/>
  <c r="AI11560"/>
  <c r="AI11557"/>
  <c r="AI11555"/>
  <c r="AI11550"/>
  <c r="AI11549"/>
  <c r="AI11546"/>
  <c r="AI11545"/>
  <c r="AI11543"/>
  <c r="AI11541"/>
  <c r="AI11539"/>
  <c r="AI11538"/>
  <c r="AI11535"/>
  <c r="AI11532"/>
  <c r="AI11529"/>
  <c r="AI11528"/>
  <c r="AI11526"/>
  <c r="AI11524"/>
  <c r="AI11522"/>
  <c r="AI11520"/>
  <c r="AI11518"/>
  <c r="AI11515"/>
  <c r="AI11513"/>
  <c r="AI11511"/>
  <c r="AI11509"/>
  <c r="AI11507"/>
  <c r="AI11505"/>
  <c r="AI11503"/>
  <c r="AI11501"/>
  <c r="AI11499"/>
  <c r="AG11494"/>
  <c r="AI11492"/>
  <c r="AI11489"/>
  <c r="AI11487"/>
  <c r="AI11484"/>
  <c r="AI11482"/>
  <c r="AG11479"/>
  <c r="AG11478"/>
  <c r="AG11477"/>
  <c r="AG11476"/>
  <c r="AG11475"/>
  <c r="AG11474"/>
  <c r="AI11473"/>
  <c r="AI11466"/>
  <c r="AI11464"/>
  <c r="AI11462"/>
  <c r="AG11460"/>
  <c r="AI11459"/>
  <c r="AI11454"/>
  <c r="AG11452"/>
  <c r="AI11450"/>
  <c r="AI11447"/>
  <c r="AI11442"/>
  <c r="AI11441"/>
  <c r="AI11437"/>
  <c r="AH11435"/>
  <c r="AI11433"/>
  <c r="AI11429"/>
  <c r="AI11427"/>
  <c r="AI11422"/>
  <c r="AG11417"/>
  <c r="AI11416"/>
  <c r="AI11415"/>
  <c r="AI11410"/>
  <c r="AI11409"/>
  <c r="AI11407"/>
  <c r="AI11405"/>
  <c r="AI11402"/>
  <c r="AI11400"/>
  <c r="AI11398"/>
  <c r="AI11396"/>
  <c r="AI11393"/>
  <c r="AI11388"/>
  <c r="AI11384"/>
  <c r="AI11383"/>
  <c r="AI11381"/>
  <c r="AI11380"/>
  <c r="AI11377"/>
  <c r="AI11375"/>
  <c r="AI11373"/>
  <c r="AI11365"/>
  <c r="AI11363"/>
  <c r="AI11360"/>
  <c r="AI11359"/>
  <c r="AI11357"/>
  <c r="AI11355"/>
  <c r="AI11352"/>
  <c r="AI11348"/>
  <c r="AI11346"/>
  <c r="AI11342"/>
  <c r="AI11340"/>
  <c r="AI11339"/>
  <c r="AI11337"/>
  <c r="AI11335"/>
  <c r="AI11334"/>
  <c r="AI11333"/>
  <c r="AI11332"/>
  <c r="AI11331"/>
  <c r="AI11330"/>
  <c r="AI11329"/>
  <c r="AI11328"/>
  <c r="AI11324"/>
  <c r="AI11323"/>
  <c r="AI11321"/>
  <c r="AI11320"/>
  <c r="AI11319"/>
  <c r="AI11316"/>
  <c r="AI11308"/>
  <c r="AI11304"/>
  <c r="AI11302"/>
  <c r="AI11301"/>
  <c r="AI11300"/>
  <c r="AI11296"/>
  <c r="AI11294"/>
  <c r="AI11292"/>
  <c r="AI11289"/>
  <c r="AI11274"/>
  <c r="AI11273"/>
  <c r="AI11272"/>
  <c r="AI11271"/>
  <c r="AI11270"/>
  <c r="AI11269"/>
  <c r="AI11267"/>
  <c r="AI11266"/>
  <c r="AI11265"/>
  <c r="AI11263"/>
  <c r="AI11261"/>
  <c r="AI11259"/>
  <c r="AI11258"/>
  <c r="AI11256"/>
  <c r="AI11254"/>
  <c r="AI11252"/>
  <c r="AI11250"/>
  <c r="AI11249"/>
  <c r="AI11247"/>
  <c r="AI11244"/>
  <c r="AI11243"/>
  <c r="AI11241"/>
  <c r="AI11239"/>
  <c r="AI11238"/>
  <c r="AI11236"/>
  <c r="AI11233"/>
  <c r="AI11231"/>
  <c r="AI11229"/>
  <c r="AI11226"/>
  <c r="AI11224"/>
  <c r="AI11222"/>
  <c r="AI11220"/>
  <c r="AI11218"/>
  <c r="AI11216"/>
  <c r="AI11214"/>
  <c r="AI11212"/>
  <c r="AI11206"/>
  <c r="AI11205"/>
  <c r="AI11204"/>
  <c r="AI11202"/>
  <c r="AI11200"/>
  <c r="AG10893"/>
  <c r="AH10893" s="1"/>
  <c r="AI10893"/>
  <c r="AG10889"/>
  <c r="AH10889" s="1"/>
  <c r="AI10889"/>
  <c r="AG10886"/>
  <c r="AH10886" s="1"/>
  <c r="AI10886"/>
  <c r="AG10882"/>
  <c r="AH10882" s="1"/>
  <c r="AI10882"/>
  <c r="AG10879"/>
  <c r="AH10879" s="1"/>
  <c r="AI10879"/>
  <c r="AG10877"/>
  <c r="AH10877" s="1"/>
  <c r="AI10877"/>
  <c r="AG10875"/>
  <c r="AH10875" s="1"/>
  <c r="AI10875"/>
  <c r="AG10871"/>
  <c r="AH10871" s="1"/>
  <c r="AI10871"/>
  <c r="AG10867"/>
  <c r="AH10867" s="1"/>
  <c r="AI10867"/>
  <c r="AG10863"/>
  <c r="AH10863" s="1"/>
  <c r="AI10863"/>
  <c r="AG10860"/>
  <c r="AH10860" s="1"/>
  <c r="AI10860"/>
  <c r="AG10858"/>
  <c r="AH10858" s="1"/>
  <c r="AI10858"/>
  <c r="AG10854"/>
  <c r="AH10854" s="1"/>
  <c r="AI10854"/>
  <c r="AG10853"/>
  <c r="AH10853" s="1"/>
  <c r="AI10853"/>
  <c r="AG10852"/>
  <c r="AH10852" s="1"/>
  <c r="AI10852"/>
  <c r="AG10851"/>
  <c r="AH10851" s="1"/>
  <c r="AI10851"/>
  <c r="AG10850"/>
  <c r="AH10850" s="1"/>
  <c r="AI10850"/>
  <c r="AG10849"/>
  <c r="AH10849" s="1"/>
  <c r="AI10849"/>
  <c r="AG10846"/>
  <c r="AH10846" s="1"/>
  <c r="AI10846"/>
  <c r="AG10845"/>
  <c r="AH10845" s="1"/>
  <c r="AI10845"/>
  <c r="AG10842"/>
  <c r="AH10842" s="1"/>
  <c r="AI10842"/>
  <c r="AG10841"/>
  <c r="AH10841" s="1"/>
  <c r="AI10841"/>
  <c r="AG10840"/>
  <c r="AH10840" s="1"/>
  <c r="AI10840"/>
  <c r="AD10835"/>
  <c r="AG10835"/>
  <c r="AG10820"/>
  <c r="AH10820" s="1"/>
  <c r="AI10820"/>
  <c r="AG10817"/>
  <c r="AH10817" s="1"/>
  <c r="AI10817"/>
  <c r="AG10815"/>
  <c r="AH10815" s="1"/>
  <c r="AI10815"/>
  <c r="AG10810"/>
  <c r="AH10810" s="1"/>
  <c r="AI10810"/>
  <c r="AG10807"/>
  <c r="AH10807" s="1"/>
  <c r="AI10807"/>
  <c r="AG10799"/>
  <c r="AH10799" s="1"/>
  <c r="AI10799"/>
  <c r="AG10794"/>
  <c r="AH10794" s="1"/>
  <c r="AI10794"/>
  <c r="AG10790"/>
  <c r="AH10790" s="1"/>
  <c r="AI10790"/>
  <c r="AG10783"/>
  <c r="AH10783" s="1"/>
  <c r="AI10783"/>
  <c r="AG10778"/>
  <c r="AH10778" s="1"/>
  <c r="AI10778"/>
  <c r="AG10776"/>
  <c r="AH10776" s="1"/>
  <c r="AI10776"/>
  <c r="AG10774"/>
  <c r="AH10774" s="1"/>
  <c r="AI10774"/>
  <c r="AG10760"/>
  <c r="AH10760" s="1"/>
  <c r="AI10760"/>
  <c r="AD10753"/>
  <c r="AG10753"/>
  <c r="AG10752"/>
  <c r="AH10752" s="1"/>
  <c r="AI10752"/>
  <c r="AG10743"/>
  <c r="AH10743" s="1"/>
  <c r="AI10743"/>
  <c r="AG10740"/>
  <c r="AH10740" s="1"/>
  <c r="AI10740"/>
  <c r="AG10738"/>
  <c r="AH10738" s="1"/>
  <c r="AI10738"/>
  <c r="AG10735"/>
  <c r="AH10735" s="1"/>
  <c r="AI10735"/>
  <c r="AG10734"/>
  <c r="AH10734" s="1"/>
  <c r="AI10734"/>
  <c r="AG10733"/>
  <c r="AH10733" s="1"/>
  <c r="AI10733"/>
  <c r="AG10731"/>
  <c r="AH10731" s="1"/>
  <c r="AI10731"/>
  <c r="AG10730"/>
  <c r="AH10730" s="1"/>
  <c r="AI10730"/>
  <c r="AG10723"/>
  <c r="AH10723" s="1"/>
  <c r="AI10723"/>
  <c r="AI10719"/>
  <c r="AI10717"/>
  <c r="AI10715"/>
  <c r="AI10713"/>
  <c r="AI10709"/>
  <c r="AI10708"/>
  <c r="AI10707"/>
  <c r="AI10704"/>
  <c r="AI10702"/>
  <c r="AI10700"/>
  <c r="AG10698"/>
  <c r="AG10697"/>
  <c r="AG10696"/>
  <c r="AG10695"/>
  <c r="AG10694"/>
  <c r="AI10689"/>
  <c r="AI10685"/>
  <c r="AI10683"/>
  <c r="AI10681"/>
  <c r="AI10680"/>
  <c r="AI10678"/>
  <c r="AI10676"/>
  <c r="AI10674"/>
  <c r="AI10672"/>
  <c r="AI10668"/>
  <c r="AI10666"/>
  <c r="AI10664"/>
  <c r="AI10662"/>
  <c r="AI10660"/>
  <c r="AI10659"/>
  <c r="AI10591"/>
  <c r="AI10589"/>
  <c r="AI10587"/>
  <c r="AI10585"/>
  <c r="AI10582"/>
  <c r="AI10581"/>
  <c r="AI10578"/>
  <c r="AI10577"/>
  <c r="AI10571"/>
  <c r="AI10570"/>
  <c r="AI10569"/>
  <c r="AI10568"/>
  <c r="AI10567"/>
  <c r="AI10562"/>
  <c r="AI10561"/>
  <c r="AI10560"/>
  <c r="AI10559"/>
  <c r="AI10558"/>
  <c r="AI10557"/>
  <c r="AI10555"/>
  <c r="AI10553"/>
  <c r="AI10551"/>
  <c r="AI10549"/>
  <c r="AI10547"/>
  <c r="AI10545"/>
  <c r="AI10543"/>
  <c r="AI10541"/>
  <c r="AI10538"/>
  <c r="AI10536"/>
  <c r="AI10534"/>
  <c r="AI10533"/>
  <c r="AI10532"/>
  <c r="AI10530"/>
  <c r="AI10529"/>
  <c r="AI10528"/>
  <c r="AI10526"/>
  <c r="AI10524"/>
  <c r="AG10521"/>
  <c r="AI10520"/>
  <c r="AG10518"/>
  <c r="AG10517"/>
  <c r="AI10516"/>
  <c r="AI10513"/>
  <c r="AI10511"/>
  <c r="AI10509"/>
  <c r="AI10505"/>
  <c r="AI10504"/>
  <c r="AI10503"/>
  <c r="AI10502"/>
  <c r="AI10501"/>
  <c r="AI10492"/>
  <c r="AI10489"/>
  <c r="AI10488"/>
  <c r="AI10487"/>
  <c r="AI10485"/>
  <c r="AI10484"/>
  <c r="AI10483"/>
  <c r="AI10482"/>
  <c r="AI10480"/>
  <c r="AI10476"/>
  <c r="AI10474"/>
  <c r="AI10473"/>
  <c r="AI10472"/>
  <c r="AG10448"/>
  <c r="AG10447"/>
  <c r="AI10446"/>
  <c r="AI10442"/>
  <c r="AI10441"/>
  <c r="AI10436"/>
  <c r="AI10433"/>
  <c r="AI10431"/>
  <c r="AI10429"/>
  <c r="AI10427"/>
  <c r="AI10422"/>
  <c r="AI10420"/>
  <c r="AI10418"/>
  <c r="AI10416"/>
  <c r="AI10414"/>
  <c r="AI10412"/>
  <c r="AI10410"/>
  <c r="AI10408"/>
  <c r="AI10406"/>
  <c r="AI10403"/>
  <c r="AI10401"/>
  <c r="AI10399"/>
  <c r="AI10398"/>
  <c r="AI10396"/>
  <c r="AI10393"/>
  <c r="AI10390"/>
  <c r="AI10388"/>
  <c r="AI10386"/>
  <c r="AI10384"/>
  <c r="AI10381"/>
  <c r="AI10380"/>
  <c r="AI10376"/>
  <c r="AI10374"/>
  <c r="AI10371"/>
  <c r="AI10369"/>
  <c r="AI10367"/>
  <c r="AI10365"/>
  <c r="AI10362"/>
  <c r="AI10360"/>
  <c r="AI10359"/>
  <c r="AI10357"/>
  <c r="AI10355"/>
  <c r="AI10353"/>
  <c r="AI10351"/>
  <c r="AI10349"/>
  <c r="AI10347"/>
  <c r="AI10344"/>
  <c r="AI10342"/>
  <c r="AI10341"/>
  <c r="AI10339"/>
  <c r="AI10334"/>
  <c r="AI10333"/>
  <c r="AI10331"/>
  <c r="AI10325"/>
  <c r="AI10323"/>
  <c r="AI10321"/>
  <c r="AI10318"/>
  <c r="AI10316"/>
  <c r="AI10312"/>
  <c r="AI10308"/>
  <c r="AI10305"/>
  <c r="AI10303"/>
  <c r="AI10301"/>
  <c r="AI10299"/>
  <c r="AG10299"/>
  <c r="AH10299" s="1"/>
  <c r="AI10298"/>
  <c r="AI10296"/>
  <c r="AI10294"/>
  <c r="AI10293"/>
  <c r="AI10291"/>
  <c r="AI10290"/>
  <c r="AI10289"/>
  <c r="AI10288"/>
  <c r="AI10287"/>
  <c r="AI10285"/>
  <c r="AI10284"/>
  <c r="AI10282"/>
  <c r="AI10280"/>
  <c r="AI10278"/>
  <c r="AI10275"/>
  <c r="AI10216"/>
  <c r="AI10214"/>
  <c r="AI10212"/>
  <c r="AI10210"/>
  <c r="AI10209"/>
  <c r="AI10207"/>
  <c r="AI10206"/>
  <c r="AI10204"/>
  <c r="AI10203"/>
  <c r="AI10201"/>
  <c r="AI10200"/>
  <c r="AI10198"/>
  <c r="AI10196"/>
  <c r="AI10194"/>
  <c r="AI10192"/>
  <c r="AI10190"/>
  <c r="AI10188"/>
  <c r="AI10186"/>
  <c r="AI10184"/>
  <c r="AI10182"/>
  <c r="AI10181"/>
  <c r="AI10178"/>
  <c r="AI10177"/>
  <c r="AI10174"/>
  <c r="AI10172"/>
  <c r="AI10170"/>
  <c r="AI10169"/>
  <c r="AI10167"/>
  <c r="AI10164"/>
  <c r="AI10162"/>
  <c r="AI10160"/>
  <c r="AI10158"/>
  <c r="AI10156"/>
  <c r="AI10154"/>
  <c r="AI10151"/>
  <c r="AI10149"/>
  <c r="AI10148"/>
  <c r="AI10144"/>
  <c r="AI10141"/>
  <c r="AI10140"/>
  <c r="AI10136"/>
  <c r="AI10134"/>
  <c r="AI10132"/>
  <c r="AI10130"/>
  <c r="AI10128"/>
  <c r="AI10124"/>
  <c r="AI10123"/>
  <c r="AI10120"/>
  <c r="AI10115"/>
  <c r="AI10114"/>
  <c r="AI10113"/>
  <c r="AI10112"/>
  <c r="AI10111"/>
  <c r="AI10110"/>
  <c r="AI10109"/>
  <c r="AI10108"/>
  <c r="AI10107"/>
  <c r="AI10106"/>
  <c r="AI10105"/>
  <c r="AI10103"/>
  <c r="AI10101"/>
  <c r="AI10100"/>
  <c r="AI10098"/>
  <c r="AI10096"/>
  <c r="AI10094"/>
  <c r="AI10092"/>
  <c r="AI10090"/>
  <c r="AI10088"/>
  <c r="AI10086"/>
  <c r="AI10084"/>
  <c r="AI10081"/>
  <c r="AI10080"/>
  <c r="AI10078"/>
  <c r="AI10077"/>
  <c r="AI10075"/>
  <c r="AI10073"/>
  <c r="AI10072"/>
  <c r="AI10069"/>
  <c r="AI10067"/>
  <c r="AI10063"/>
  <c r="AI10061"/>
  <c r="AI10059"/>
  <c r="AI10057"/>
  <c r="AI10055"/>
  <c r="AI10053"/>
  <c r="AI10051"/>
  <c r="AI10049"/>
  <c r="AI10047"/>
  <c r="AI10045"/>
  <c r="AI10043"/>
  <c r="AI10041"/>
  <c r="AI10038"/>
  <c r="AI10036"/>
  <c r="AI10035"/>
  <c r="AI10033"/>
  <c r="AI10030"/>
  <c r="AG10028"/>
  <c r="AG10027"/>
  <c r="AG10026"/>
  <c r="AG10025"/>
  <c r="AG10024"/>
  <c r="AG10023"/>
  <c r="AI10017"/>
  <c r="AI10013"/>
  <c r="AI10012"/>
  <c r="AI10011"/>
  <c r="AI10010"/>
  <c r="AI10007"/>
  <c r="AI10005"/>
  <c r="AI10004"/>
  <c r="AI10002"/>
  <c r="AI9999"/>
  <c r="AI9997"/>
  <c r="AI9995"/>
  <c r="AI9993"/>
  <c r="AI9991"/>
  <c r="AI9986"/>
  <c r="AI9984"/>
  <c r="AI9981"/>
  <c r="AI9979"/>
  <c r="AI9977"/>
  <c r="AI9976"/>
  <c r="AI9967"/>
  <c r="AI9925"/>
  <c r="AI9924"/>
  <c r="AI9923"/>
  <c r="AI9922"/>
  <c r="AI9921"/>
  <c r="AI9913"/>
  <c r="AI9912"/>
  <c r="AI9909"/>
  <c r="AI9908"/>
  <c r="AI9905"/>
  <c r="AI9904"/>
  <c r="AI9903"/>
  <c r="AI9902"/>
  <c r="AI9894"/>
  <c r="AI9891"/>
  <c r="AI9888"/>
  <c r="AI9885"/>
  <c r="AI9884"/>
  <c r="AI9881"/>
  <c r="AI9880"/>
  <c r="AG9876"/>
  <c r="AH9876" s="1"/>
  <c r="AG9873"/>
  <c r="AH9873" s="1"/>
  <c r="AG9867"/>
  <c r="AH9867" s="1"/>
  <c r="AG9866"/>
  <c r="AH9866" s="1"/>
  <c r="AG9864"/>
  <c r="AH9864" s="1"/>
  <c r="AG9862"/>
  <c r="AH9862" s="1"/>
  <c r="AI9963"/>
  <c r="AI9962"/>
  <c r="AI9961"/>
  <c r="AI9955"/>
  <c r="AI9952"/>
  <c r="AI9951"/>
  <c r="AI9949"/>
  <c r="AI9948"/>
  <c r="AI9947"/>
  <c r="AI9945"/>
  <c r="AI9943"/>
  <c r="AI9941"/>
  <c r="AI9939"/>
  <c r="AI9937"/>
  <c r="AI9932"/>
  <c r="AI9918"/>
  <c r="AI9916"/>
  <c r="AG9877"/>
  <c r="AH9877" s="1"/>
  <c r="AI9877"/>
  <c r="AG9874"/>
  <c r="AH9874" s="1"/>
  <c r="AI9874"/>
  <c r="AG9871"/>
  <c r="AH9871" s="1"/>
  <c r="AI9871"/>
  <c r="AG9863"/>
  <c r="AH9863" s="1"/>
  <c r="AI9863"/>
  <c r="AG9857"/>
  <c r="AH9857" s="1"/>
  <c r="AI9857"/>
  <c r="AG9856"/>
  <c r="AH9856" s="1"/>
  <c r="AI9856"/>
  <c r="AG9855"/>
  <c r="AH9855" s="1"/>
  <c r="AI9855"/>
  <c r="AG9854"/>
  <c r="AH9854" s="1"/>
  <c r="AI9854"/>
  <c r="AG9853"/>
  <c r="AH9853" s="1"/>
  <c r="AI9853"/>
  <c r="AG9852"/>
  <c r="AH9852" s="1"/>
  <c r="AI9852"/>
  <c r="AG9851"/>
  <c r="AH9851" s="1"/>
  <c r="AI9851"/>
  <c r="AG9850"/>
  <c r="AH9850" s="1"/>
  <c r="AI9850"/>
  <c r="AG9849"/>
  <c r="AH9849" s="1"/>
  <c r="AI9849"/>
  <c r="AG9841"/>
  <c r="AI9833"/>
  <c r="AI9832"/>
  <c r="AI9831"/>
  <c r="AI9830"/>
  <c r="AI9829"/>
  <c r="AI9828"/>
  <c r="AI9827"/>
  <c r="AI9826"/>
  <c r="AI9825"/>
  <c r="AI9824"/>
  <c r="AI9823"/>
  <c r="AI9822"/>
  <c r="AI9821"/>
  <c r="AI9820"/>
  <c r="AI9819"/>
  <c r="AG9818"/>
  <c r="AI9816"/>
  <c r="AI9815"/>
  <c r="AI9814"/>
  <c r="AI9813"/>
  <c r="AI9812"/>
  <c r="AI9811"/>
  <c r="AI9810"/>
  <c r="AI9809"/>
  <c r="AI9808"/>
  <c r="AI9807"/>
  <c r="AI9806"/>
  <c r="AI9805"/>
  <c r="AI9804"/>
  <c r="AG9803"/>
  <c r="AG9801"/>
  <c r="AI9799"/>
  <c r="AI9798"/>
  <c r="AI9797"/>
  <c r="AI9796"/>
  <c r="AI9795"/>
  <c r="AI9794"/>
  <c r="AG9793"/>
  <c r="AG9787"/>
  <c r="AI9783"/>
  <c r="AI9782"/>
  <c r="AG9781"/>
  <c r="AG9779"/>
  <c r="AG9777"/>
  <c r="AI9773"/>
  <c r="AI9772"/>
  <c r="AI9771"/>
  <c r="AI9770"/>
  <c r="AI9769"/>
  <c r="AI9768"/>
  <c r="AI9767"/>
  <c r="AI9766"/>
  <c r="AI9765"/>
  <c r="AI9764"/>
  <c r="AI9763"/>
  <c r="AI9739"/>
  <c r="AI9738"/>
  <c r="AI9718"/>
  <c r="AI9717"/>
  <c r="AI9714"/>
  <c r="AI9712"/>
  <c r="AI9710"/>
  <c r="AI9708"/>
  <c r="AI9706"/>
  <c r="AI9704"/>
  <c r="AI9701"/>
  <c r="AI9693"/>
  <c r="AI9687"/>
  <c r="AI9686"/>
  <c r="AI9684"/>
  <c r="AI9682"/>
  <c r="AI9681"/>
  <c r="AI9678"/>
  <c r="AI9672"/>
  <c r="AI9670"/>
  <c r="AI9662"/>
  <c r="AI9661"/>
  <c r="AI9659"/>
  <c r="AI9653"/>
  <c r="AI9651"/>
  <c r="AI9649"/>
  <c r="AG9648"/>
  <c r="AG9647"/>
  <c r="AG9646"/>
  <c r="AG9645"/>
  <c r="AG9644"/>
  <c r="AG9642"/>
  <c r="AG9641"/>
  <c r="AG9640"/>
  <c r="AG9639"/>
  <c r="AG9638"/>
  <c r="AG9637"/>
  <c r="AI9636"/>
  <c r="AI9632"/>
  <c r="AI9630"/>
  <c r="AG9628"/>
  <c r="AI9627"/>
  <c r="AG9625"/>
  <c r="AI9622"/>
  <c r="AI9620"/>
  <c r="AI9618"/>
  <c r="AI9616"/>
  <c r="AG9612"/>
  <c r="AI9609"/>
  <c r="AI9608"/>
  <c r="AI9607"/>
  <c r="AI9606"/>
  <c r="AI9605"/>
  <c r="AI9603"/>
  <c r="AI9601"/>
  <c r="AI9598"/>
  <c r="AI9595"/>
  <c r="AI9593"/>
  <c r="AG9591"/>
  <c r="AG9590"/>
  <c r="AG9589"/>
  <c r="AG9588"/>
  <c r="AI9586"/>
  <c r="AI9585"/>
  <c r="AI9584"/>
  <c r="AI9583"/>
  <c r="AI9582"/>
  <c r="AI9581"/>
  <c r="AI9576"/>
  <c r="AI9572"/>
  <c r="AI9571"/>
  <c r="AI9570"/>
  <c r="AI9569"/>
  <c r="AI9568"/>
  <c r="AI9567"/>
  <c r="AG9565"/>
  <c r="AG9564"/>
  <c r="AG9563"/>
  <c r="AG9562"/>
  <c r="AG9560"/>
  <c r="AI9554"/>
  <c r="AI9552"/>
  <c r="AI9549"/>
  <c r="AI9548"/>
  <c r="AI9544"/>
  <c r="AI9542"/>
  <c r="AI9541"/>
  <c r="AI9538"/>
  <c r="AI9536"/>
  <c r="AI9534"/>
  <c r="AI9531"/>
  <c r="AI9529"/>
  <c r="AI9527"/>
  <c r="AI9524"/>
  <c r="AI9522"/>
  <c r="AI9520"/>
  <c r="AI9518"/>
  <c r="AI9516"/>
  <c r="AI9514"/>
  <c r="AI9513"/>
  <c r="AI9512"/>
  <c r="AI9510"/>
  <c r="AI9508"/>
  <c r="AI9506"/>
  <c r="AI9504"/>
  <c r="AI9502"/>
  <c r="AI9500"/>
  <c r="AI9498"/>
  <c r="AI9496"/>
  <c r="AI9494"/>
  <c r="AI9492"/>
  <c r="AI9490"/>
  <c r="AI9488"/>
  <c r="AI9486"/>
  <c r="AI9484"/>
  <c r="AI9482"/>
  <c r="AI9478"/>
  <c r="AI9476"/>
  <c r="AI9472"/>
  <c r="AI9471"/>
  <c r="AI9470"/>
  <c r="AI9469"/>
  <c r="AI9467"/>
  <c r="AI9465"/>
  <c r="AI9462"/>
  <c r="AI9458"/>
  <c r="AI9457"/>
  <c r="AI9456"/>
  <c r="AI9455"/>
  <c r="AI9454"/>
  <c r="AI9453"/>
  <c r="AI9452"/>
  <c r="AI9451"/>
  <c r="AI9449"/>
  <c r="AI9448"/>
  <c r="AI9446"/>
  <c r="AI9444"/>
  <c r="AI9439"/>
  <c r="AI9438"/>
  <c r="AI9435"/>
  <c r="AI9433"/>
  <c r="AI9426"/>
  <c r="AI9425"/>
  <c r="AI9420"/>
  <c r="AI9419"/>
  <c r="AI9358"/>
  <c r="AI9356"/>
  <c r="AI9341"/>
  <c r="AI9340"/>
  <c r="AI9339"/>
  <c r="AI9338"/>
  <c r="AI9337"/>
  <c r="AI9336"/>
  <c r="AI9335"/>
  <c r="AI9334"/>
  <c r="AI9333"/>
  <c r="AI9332"/>
  <c r="AG9331"/>
  <c r="AH9331" s="1"/>
  <c r="AI9331"/>
  <c r="AG9330"/>
  <c r="AH9330" s="1"/>
  <c r="AI9330"/>
  <c r="AG9329"/>
  <c r="AH9329" s="1"/>
  <c r="AI9329"/>
  <c r="AG9328"/>
  <c r="AH9328" s="1"/>
  <c r="AI9328"/>
  <c r="AG9327"/>
  <c r="AH9327" s="1"/>
  <c r="AI9327"/>
  <c r="AG9326"/>
  <c r="AH9326" s="1"/>
  <c r="AI9326"/>
  <c r="AG9325"/>
  <c r="AH9325" s="1"/>
  <c r="AI9325"/>
  <c r="AI9353"/>
  <c r="AI9352"/>
  <c r="AI9351"/>
  <c r="AI9348"/>
  <c r="AI9347"/>
  <c r="AI9346"/>
  <c r="AD9044"/>
  <c r="AI9081"/>
  <c r="AI9080"/>
  <c r="AI9079"/>
  <c r="AI9078"/>
  <c r="AI9077"/>
  <c r="AI9076"/>
  <c r="AI9075"/>
  <c r="AI9074"/>
  <c r="AI9073"/>
  <c r="AI9072"/>
  <c r="AI9071"/>
  <c r="AI9070"/>
  <c r="AI9069"/>
  <c r="AI9068"/>
  <c r="AI9067"/>
  <c r="AI9066"/>
  <c r="AI9065"/>
  <c r="AI9064"/>
  <c r="AI9063"/>
  <c r="AI9062"/>
  <c r="AI9061"/>
  <c r="AI9060"/>
  <c r="AI9059"/>
  <c r="AI9058"/>
  <c r="AI9057"/>
  <c r="AI9056"/>
  <c r="AI9055"/>
  <c r="AI9054"/>
  <c r="AI9053"/>
  <c r="AI9052"/>
  <c r="AI9051"/>
  <c r="AI9050"/>
  <c r="AI9049"/>
  <c r="AI9048"/>
  <c r="AI9047"/>
  <c r="AI9046"/>
  <c r="AI9045"/>
  <c r="AD8641"/>
  <c r="AG8641"/>
  <c r="AH8641" s="1"/>
  <c r="AI8641"/>
  <c r="AI9300"/>
  <c r="AI9299"/>
  <c r="AI9295"/>
  <c r="AI9293"/>
  <c r="AI9291"/>
  <c r="AI9289"/>
  <c r="AI9287"/>
  <c r="AI9285"/>
  <c r="AI9283"/>
  <c r="AI9281"/>
  <c r="AI9279"/>
  <c r="AI9278"/>
  <c r="AI9276"/>
  <c r="AI9274"/>
  <c r="AI9272"/>
  <c r="AI9270"/>
  <c r="AI9268"/>
  <c r="AI9266"/>
  <c r="AI9264"/>
  <c r="AI9262"/>
  <c r="AI9260"/>
  <c r="AI9258"/>
  <c r="AI9256"/>
  <c r="AI9251"/>
  <c r="AI9249"/>
  <c r="AI9247"/>
  <c r="AI9245"/>
  <c r="AI9243"/>
  <c r="AI9241"/>
  <c r="AI9239"/>
  <c r="AI9237"/>
  <c r="AI9235"/>
  <c r="AI9233"/>
  <c r="AI9232"/>
  <c r="AI9230"/>
  <c r="AI9228"/>
  <c r="AI9226"/>
  <c r="AI9225"/>
  <c r="AI9224"/>
  <c r="AI9222"/>
  <c r="AI9219"/>
  <c r="AI9217"/>
  <c r="AI9215"/>
  <c r="AI9214"/>
  <c r="AI9210"/>
  <c r="AI9208"/>
  <c r="AI9206"/>
  <c r="AI9203"/>
  <c r="AI9201"/>
  <c r="AI9199"/>
  <c r="AI9197"/>
  <c r="AI9191"/>
  <c r="AI9189"/>
  <c r="AI9188"/>
  <c r="AI9187"/>
  <c r="AI9185"/>
  <c r="AI9183"/>
  <c r="AI9180"/>
  <c r="AI9178"/>
  <c r="AI9175"/>
  <c r="AI9174"/>
  <c r="AI9172"/>
  <c r="AI9167"/>
  <c r="AI9164"/>
  <c r="AI9163"/>
  <c r="AI9161"/>
  <c r="AI9159"/>
  <c r="AI9157"/>
  <c r="AI9150"/>
  <c r="AI9148"/>
  <c r="AI9146"/>
  <c r="AI9144"/>
  <c r="AI9008"/>
  <c r="AI9007"/>
  <c r="AI9006"/>
  <c r="AI9005"/>
  <c r="AI9004"/>
  <c r="AI9000"/>
  <c r="AI8999"/>
  <c r="AI8998"/>
  <c r="AI8997"/>
  <c r="AG8994"/>
  <c r="AI8992"/>
  <c r="AI8990"/>
  <c r="AI8989"/>
  <c r="AG8988"/>
  <c r="AI8984"/>
  <c r="AI8983"/>
  <c r="AI8982"/>
  <c r="AG8981"/>
  <c r="AG8979"/>
  <c r="AI8969"/>
  <c r="AI8968"/>
  <c r="AI8967"/>
  <c r="AG8966"/>
  <c r="AG8961"/>
  <c r="AI8959"/>
  <c r="AI8958"/>
  <c r="AI8957"/>
  <c r="AG8956"/>
  <c r="AI8952"/>
  <c r="AI8948"/>
  <c r="AI8935"/>
  <c r="AI8932"/>
  <c r="AI8931"/>
  <c r="AI8930"/>
  <c r="AI8929"/>
  <c r="AI8928"/>
  <c r="AI8927"/>
  <c r="AI8926"/>
  <c r="AI8925"/>
  <c r="AI8924"/>
  <c r="AI8923"/>
  <c r="AI8922"/>
  <c r="AI8921"/>
  <c r="AI8920"/>
  <c r="AI8919"/>
  <c r="AI8918"/>
  <c r="AI8917"/>
  <c r="AI8916"/>
  <c r="AI8915"/>
  <c r="AI8913"/>
  <c r="AI8912"/>
  <c r="AG8911"/>
  <c r="AI8909"/>
  <c r="AI8906"/>
  <c r="AG8901"/>
  <c r="AG8899"/>
  <c r="AG8897"/>
  <c r="AG8896"/>
  <c r="AG8894"/>
  <c r="AG8893"/>
  <c r="AI8890"/>
  <c r="AI8889"/>
  <c r="AI8886"/>
  <c r="AI8885"/>
  <c r="AI8884"/>
  <c r="AI8875"/>
  <c r="AI8874"/>
  <c r="AI8873"/>
  <c r="AI8872"/>
  <c r="AI8871"/>
  <c r="AI8870"/>
  <c r="AI8869"/>
  <c r="AI8868"/>
  <c r="AI8859"/>
  <c r="AI8855"/>
  <c r="AI8849"/>
  <c r="AI8847"/>
  <c r="AI8842"/>
  <c r="AI8841"/>
  <c r="AI8840"/>
  <c r="AI8839"/>
  <c r="AI8838"/>
  <c r="AI8836"/>
  <c r="AI8834"/>
  <c r="AI8830"/>
  <c r="AI8828"/>
  <c r="AI8826"/>
  <c r="AI8825"/>
  <c r="AI8823"/>
  <c r="AI8821"/>
  <c r="AI8819"/>
  <c r="AI8817"/>
  <c r="AI8815"/>
  <c r="AI8813"/>
  <c r="AI8811"/>
  <c r="AI8809"/>
  <c r="AI8807"/>
  <c r="AI8805"/>
  <c r="AI8803"/>
  <c r="AI8802"/>
  <c r="AI8798"/>
  <c r="AI8796"/>
  <c r="AI8794"/>
  <c r="AI8792"/>
  <c r="AI8791"/>
  <c r="AI8789"/>
  <c r="AI8788"/>
  <c r="AI8786"/>
  <c r="AI8782"/>
  <c r="AI8780"/>
  <c r="AI8777"/>
  <c r="AI8775"/>
  <c r="AI8773"/>
  <c r="AI8772"/>
  <c r="AI8770"/>
  <c r="AI8765"/>
  <c r="AI8756"/>
  <c r="AI8755"/>
  <c r="AI8753"/>
  <c r="AI8751"/>
  <c r="AI8749"/>
  <c r="AI8747"/>
  <c r="AI8744"/>
  <c r="AI8743"/>
  <c r="AI8740"/>
  <c r="AI8737"/>
  <c r="AG8736"/>
  <c r="AG8733"/>
  <c r="AG8732"/>
  <c r="AI8731"/>
  <c r="AI8729"/>
  <c r="AI8727"/>
  <c r="AI8725"/>
  <c r="AI8720"/>
  <c r="AI8718"/>
  <c r="AG8716"/>
  <c r="AI8712"/>
  <c r="AI8709"/>
  <c r="AI8708"/>
  <c r="AI8706"/>
  <c r="AI8704"/>
  <c r="AI8702"/>
  <c r="AI8697"/>
  <c r="AG8690"/>
  <c r="AI8689"/>
  <c r="AI8687"/>
  <c r="AI8685"/>
  <c r="AI8683"/>
  <c r="AI8681"/>
  <c r="AI8679"/>
  <c r="AI8677"/>
  <c r="AI8675"/>
  <c r="AI8673"/>
  <c r="AI8671"/>
  <c r="AI8669"/>
  <c r="AI8666"/>
  <c r="AI8660"/>
  <c r="AI8659"/>
  <c r="AI8656"/>
  <c r="AI8653"/>
  <c r="AI8651"/>
  <c r="AI8649"/>
  <c r="AI8644"/>
  <c r="AG8639"/>
  <c r="AH8639" s="1"/>
  <c r="AI8639"/>
  <c r="AG8637"/>
  <c r="AH8637" s="1"/>
  <c r="AI8637"/>
  <c r="AG8636"/>
  <c r="AH8636" s="1"/>
  <c r="AI8636"/>
  <c r="AG8633"/>
  <c r="AH8633" s="1"/>
  <c r="AI8633"/>
  <c r="AG8631"/>
  <c r="AH8631" s="1"/>
  <c r="AI8631"/>
  <c r="AG8630"/>
  <c r="AH8630" s="1"/>
  <c r="AI8630"/>
  <c r="AG8627"/>
  <c r="AH8627" s="1"/>
  <c r="AI8627"/>
  <c r="AG8626"/>
  <c r="AH8626" s="1"/>
  <c r="AI8626"/>
  <c r="AD8602"/>
  <c r="AG8602"/>
  <c r="AH8602" s="1"/>
  <c r="AI8602"/>
  <c r="AD8592"/>
  <c r="AG8592"/>
  <c r="AH8592" s="1"/>
  <c r="AI8592"/>
  <c r="AD8591"/>
  <c r="AG8591"/>
  <c r="AH8591" s="1"/>
  <c r="AI8591"/>
  <c r="AI8624"/>
  <c r="AI8623"/>
  <c r="AI8619"/>
  <c r="AI8614"/>
  <c r="AI8610"/>
  <c r="AI8606"/>
  <c r="AI8601"/>
  <c r="AI8599"/>
  <c r="AI8597"/>
  <c r="AI8589"/>
  <c r="AI8587"/>
  <c r="AI8581"/>
  <c r="AG8575"/>
  <c r="AG8574"/>
  <c r="AI8573"/>
  <c r="AI8570"/>
  <c r="AI8568"/>
  <c r="AI8566"/>
  <c r="AG8565"/>
  <c r="AG8564"/>
  <c r="AG8563"/>
  <c r="AG8562"/>
  <c r="AG8560"/>
  <c r="AI8551"/>
  <c r="AI8550"/>
  <c r="AI8549"/>
  <c r="AI8548"/>
  <c r="AI8546"/>
  <c r="AI8544"/>
  <c r="AI8543"/>
  <c r="AI8542"/>
  <c r="AI8541"/>
  <c r="AG8540"/>
  <c r="AI8539"/>
  <c r="AI8536"/>
  <c r="AI8535"/>
  <c r="AG8534"/>
  <c r="AG8533"/>
  <c r="AG8531"/>
  <c r="AI8530"/>
  <c r="AG8528"/>
  <c r="AG8527"/>
  <c r="AG8526"/>
  <c r="AI8522"/>
  <c r="AI8521"/>
  <c r="AI8519"/>
  <c r="AI8518"/>
  <c r="AI8514"/>
  <c r="AI8512"/>
  <c r="AI8510"/>
  <c r="AI8509"/>
  <c r="AI8504"/>
  <c r="AI8501"/>
  <c r="AI8499"/>
  <c r="AI8496"/>
  <c r="AI8488"/>
  <c r="AG8487"/>
  <c r="AI8485"/>
  <c r="AI8484"/>
  <c r="AI8483"/>
  <c r="AI8482"/>
  <c r="AI8481"/>
  <c r="AI8480"/>
  <c r="AI8479"/>
  <c r="AI8478"/>
  <c r="AI8477"/>
  <c r="AI8476"/>
  <c r="AI8475"/>
  <c r="AI8474"/>
  <c r="AI8473"/>
  <c r="AI8472"/>
  <c r="AI8471"/>
  <c r="AI8470"/>
  <c r="AI8469"/>
  <c r="AI8468"/>
  <c r="AI8467"/>
  <c r="AI8466"/>
  <c r="AI8465"/>
  <c r="AI8464"/>
  <c r="AI8463"/>
  <c r="AI8462"/>
  <c r="AI8461"/>
  <c r="AI8460"/>
  <c r="AI8459"/>
  <c r="AI8458"/>
  <c r="AI8457"/>
  <c r="AI8456"/>
  <c r="AI8455"/>
  <c r="AI8454"/>
  <c r="AI8453"/>
  <c r="AI8452"/>
  <c r="AI8451"/>
  <c r="AI8450"/>
  <c r="AI8449"/>
  <c r="AI8448"/>
  <c r="AI8447"/>
  <c r="AI8446"/>
  <c r="AI8445"/>
  <c r="AI8444"/>
  <c r="AI8443"/>
  <c r="AI8442"/>
  <c r="AI8441"/>
  <c r="AI8440"/>
  <c r="AI8439"/>
  <c r="AI8438"/>
  <c r="AI8437"/>
  <c r="AI8436"/>
  <c r="AI8435"/>
  <c r="AI8434"/>
  <c r="AI8433"/>
  <c r="AI8432"/>
  <c r="AI8431"/>
  <c r="AI8430"/>
  <c r="AI8429"/>
  <c r="AG8428"/>
  <c r="AG8401"/>
  <c r="AI8400"/>
  <c r="AG8397"/>
  <c r="AI8396"/>
  <c r="AG8394"/>
  <c r="AI8389"/>
  <c r="AI8388"/>
  <c r="AI8387"/>
  <c r="AI8386"/>
  <c r="AI8385"/>
  <c r="AI8384"/>
  <c r="AI8383"/>
  <c r="AI8382"/>
  <c r="AI8381"/>
  <c r="AI8374"/>
  <c r="AI8370"/>
  <c r="AI8369"/>
  <c r="AG8368"/>
  <c r="AI8355"/>
  <c r="AI8354"/>
  <c r="AI8353"/>
  <c r="AI8351"/>
  <c r="AI8350"/>
  <c r="AI8341"/>
  <c r="AI8340"/>
  <c r="AI8336"/>
  <c r="AI8335"/>
  <c r="AI8334"/>
  <c r="AI8332"/>
  <c r="AI8331"/>
  <c r="AI8326"/>
  <c r="AI8315"/>
  <c r="AI8313"/>
  <c r="AI8312"/>
  <c r="AI8311"/>
  <c r="AG8309"/>
  <c r="AI8308"/>
  <c r="AI8306"/>
  <c r="AI8304"/>
  <c r="AI8302"/>
  <c r="AI8301"/>
  <c r="AG8299"/>
  <c r="AI8298"/>
  <c r="AI8296"/>
  <c r="AI8295"/>
  <c r="AI8292"/>
  <c r="AI8290"/>
  <c r="AI8289"/>
  <c r="AI8288"/>
  <c r="AI8286"/>
  <c r="AI8284"/>
  <c r="AI8281"/>
  <c r="AI8279"/>
  <c r="AI8275"/>
  <c r="AI8273"/>
  <c r="AI8271"/>
  <c r="AI8270"/>
  <c r="AI8268"/>
  <c r="AI8264"/>
  <c r="AI8262"/>
  <c r="AI8260"/>
  <c r="AG8258"/>
  <c r="AI8257"/>
  <c r="AI8255"/>
  <c r="AI8253"/>
  <c r="AI8251"/>
  <c r="AI8250"/>
  <c r="AI8249"/>
  <c r="AI8247"/>
  <c r="AI8244"/>
  <c r="AI8242"/>
  <c r="AG8237"/>
  <c r="AH8237" s="1"/>
  <c r="AI8237"/>
  <c r="AG8235"/>
  <c r="AH8235" s="1"/>
  <c r="AI8235"/>
  <c r="AG8232"/>
  <c r="AH8232" s="1"/>
  <c r="AI8232"/>
  <c r="AG8229"/>
  <c r="AH8229" s="1"/>
  <c r="AI8229"/>
  <c r="AG8227"/>
  <c r="AH8227" s="1"/>
  <c r="AI8227"/>
  <c r="AG8226"/>
  <c r="AH8226" s="1"/>
  <c r="AI8226"/>
  <c r="AI8220"/>
  <c r="AI8216"/>
  <c r="AI8213"/>
  <c r="AG8189"/>
  <c r="AI8158"/>
  <c r="AI8157"/>
  <c r="AI8156"/>
  <c r="AI8155"/>
  <c r="AI8154"/>
  <c r="AI8153"/>
  <c r="AI8152"/>
  <c r="AI8151"/>
  <c r="AI8150"/>
  <c r="AI8149"/>
  <c r="AI8148"/>
  <c r="AI8147"/>
  <c r="AI8146"/>
  <c r="AI8143"/>
  <c r="AI8140"/>
  <c r="AI8139"/>
  <c r="AI8138"/>
  <c r="AI8137"/>
  <c r="AI8136"/>
  <c r="AI8187"/>
  <c r="AI8186"/>
  <c r="AI8185"/>
  <c r="AI8184"/>
  <c r="AI8183"/>
  <c r="AI8181"/>
  <c r="AI8179"/>
  <c r="AG8053"/>
  <c r="AG8051"/>
  <c r="AG8049"/>
  <c r="AG8047"/>
  <c r="AG8044"/>
  <c r="AG8042"/>
  <c r="AG8040"/>
  <c r="AG8037"/>
  <c r="AG8036"/>
  <c r="AG8035"/>
  <c r="AG8032"/>
  <c r="AG8030"/>
  <c r="AG8028"/>
  <c r="AD8026"/>
  <c r="AG8026"/>
  <c r="AI8118"/>
  <c r="AI8115"/>
  <c r="AI8112"/>
  <c r="AI8111"/>
  <c r="AI8110"/>
  <c r="AG8107"/>
  <c r="AG8103"/>
  <c r="AG8101"/>
  <c r="AG8099"/>
  <c r="AG8097"/>
  <c r="AG8095"/>
  <c r="AG8088"/>
  <c r="AG8086"/>
  <c r="AG8084"/>
  <c r="AG8083"/>
  <c r="AG8081"/>
  <c r="AG8079"/>
  <c r="AG8078"/>
  <c r="AG8074"/>
  <c r="AG8071"/>
  <c r="AG8069"/>
  <c r="AG8067"/>
  <c r="AG8065"/>
  <c r="AG8064"/>
  <c r="AG8061"/>
  <c r="AG8059"/>
  <c r="AG8056"/>
  <c r="AI8006"/>
  <c r="AG8004"/>
  <c r="AG8001"/>
  <c r="AG7999"/>
  <c r="AI7994"/>
  <c r="AI7993"/>
  <c r="AI7991"/>
  <c r="AI7986"/>
  <c r="AI7984"/>
  <c r="AI7983"/>
  <c r="AI7982"/>
  <c r="AI7980"/>
  <c r="AI7977"/>
  <c r="AI7975"/>
  <c r="AI7956"/>
  <c r="AI7954"/>
  <c r="AI7952"/>
  <c r="AI7950"/>
  <c r="AI7948"/>
  <c r="AI7946"/>
  <c r="AI7944"/>
  <c r="AI7943"/>
  <c r="AG8024"/>
  <c r="AG8022"/>
  <c r="AG8020"/>
  <c r="AG8018"/>
  <c r="AI8013"/>
  <c r="AI8011"/>
  <c r="AI8010"/>
  <c r="AI7969"/>
  <c r="AI7942"/>
  <c r="AG7940"/>
  <c r="AI7934"/>
  <c r="AI7932"/>
  <c r="AI7926"/>
  <c r="AG7923"/>
  <c r="AI7921"/>
  <c r="AI7919"/>
  <c r="AI7917"/>
  <c r="AI7915"/>
  <c r="AI7913"/>
  <c r="AG3686"/>
  <c r="AH3686" s="1"/>
  <c r="AG3685"/>
  <c r="AH3685" s="1"/>
  <c r="AG3682"/>
  <c r="AH3682" s="1"/>
  <c r="AG3681"/>
  <c r="AH3681" s="1"/>
  <c r="AG3676"/>
  <c r="AH3676" s="1"/>
  <c r="AG3674"/>
  <c r="AH3674" s="1"/>
  <c r="AG3673"/>
  <c r="AH3673" s="1"/>
  <c r="AG3668"/>
  <c r="AH3668" s="1"/>
  <c r="AG3665"/>
  <c r="AH3665" s="1"/>
  <c r="AG3664"/>
  <c r="AH3664" s="1"/>
  <c r="AG3663"/>
  <c r="AH3663" s="1"/>
  <c r="AG3657"/>
  <c r="AH3657" s="1"/>
  <c r="AG3654"/>
  <c r="AH3654" s="1"/>
  <c r="AG3651"/>
  <c r="AH3651" s="1"/>
  <c r="AG3649"/>
  <c r="AH3649" s="1"/>
  <c r="AG3643"/>
  <c r="AH3643" s="1"/>
  <c r="AG3642"/>
  <c r="AH3642" s="1"/>
  <c r="AG3637"/>
  <c r="AH3637" s="1"/>
  <c r="AG3636"/>
  <c r="AH3636" s="1"/>
  <c r="AG3572"/>
  <c r="AH3572" s="1"/>
  <c r="AI3571"/>
  <c r="AI3570"/>
  <c r="AG3567"/>
  <c r="AH3567" s="1"/>
  <c r="AI3566"/>
  <c r="AI3563"/>
  <c r="AG3561"/>
  <c r="AG3557"/>
  <c r="AG3545"/>
  <c r="AH3545" s="1"/>
  <c r="AG3544"/>
  <c r="AH3544" s="1"/>
  <c r="AI3544"/>
  <c r="AG3540"/>
  <c r="AH3540" s="1"/>
  <c r="AI3540"/>
  <c r="AG3532"/>
  <c r="AH3532" s="1"/>
  <c r="AI3532"/>
  <c r="AG3528"/>
  <c r="AH3528" s="1"/>
  <c r="AI3528"/>
  <c r="AG3527"/>
  <c r="AH3527" s="1"/>
  <c r="AG3526"/>
  <c r="AH3526" s="1"/>
  <c r="AG3516"/>
  <c r="AH3516" s="1"/>
  <c r="AG3515"/>
  <c r="AH3515" s="1"/>
  <c r="AG3512"/>
  <c r="AH3512" s="1"/>
  <c r="AG3511"/>
  <c r="AG3510"/>
  <c r="AH3510" s="1"/>
  <c r="AG3509"/>
  <c r="AH3509" s="1"/>
  <c r="AG3508"/>
  <c r="AH3508" s="1"/>
  <c r="AG3507"/>
  <c r="AG3492"/>
  <c r="AH3492" s="1"/>
  <c r="AG3491"/>
  <c r="AH3491" s="1"/>
  <c r="AG3490"/>
  <c r="AH3490" s="1"/>
  <c r="AG3489"/>
  <c r="AH3489" s="1"/>
  <c r="AG3488"/>
  <c r="AH3488" s="1"/>
  <c r="AG3485"/>
  <c r="AH3485" s="1"/>
  <c r="AG3481"/>
  <c r="AH3481" s="1"/>
  <c r="AG3478"/>
  <c r="AH3478" s="1"/>
  <c r="AG3476"/>
  <c r="AH3476" s="1"/>
  <c r="AG3472"/>
  <c r="AH3472" s="1"/>
  <c r="AD3468"/>
  <c r="AD3467"/>
  <c r="AD3466"/>
  <c r="AD3465"/>
  <c r="AD3464"/>
  <c r="AD3463"/>
  <c r="AD3462"/>
  <c r="AG3453"/>
  <c r="AH3453" s="1"/>
  <c r="AG3447"/>
  <c r="AH3447" s="1"/>
  <c r="AG3445"/>
  <c r="AH3445" s="1"/>
  <c r="AG3444"/>
  <c r="AG3429"/>
  <c r="AH3429" s="1"/>
  <c r="AG3427"/>
  <c r="AH3427" s="1"/>
  <c r="AG3425"/>
  <c r="AH3425" s="1"/>
  <c r="AG3417"/>
  <c r="AH3417" s="1"/>
  <c r="AG3414"/>
  <c r="AH3414" s="1"/>
  <c r="AG3413"/>
  <c r="AH3413" s="1"/>
  <c r="AG3410"/>
  <c r="AH3410" s="1"/>
  <c r="AG3409"/>
  <c r="AH3409" s="1"/>
  <c r="AG3398"/>
  <c r="AH3398" s="1"/>
  <c r="AG3395"/>
  <c r="AH3395" s="1"/>
  <c r="AG3394"/>
  <c r="AH3394" s="1"/>
  <c r="AG3391"/>
  <c r="AH3391" s="1"/>
  <c r="AG3390"/>
  <c r="AH3390" s="1"/>
  <c r="AG3387"/>
  <c r="AH3387" s="1"/>
  <c r="AG3386"/>
  <c r="AH3386" s="1"/>
  <c r="AG3383"/>
  <c r="AH3383" s="1"/>
  <c r="AG3380"/>
  <c r="AH3380" s="1"/>
  <c r="AG3379"/>
  <c r="AH3379" s="1"/>
  <c r="AG3378"/>
  <c r="AG3377"/>
  <c r="AG3376"/>
  <c r="AG3370"/>
  <c r="AH3370" s="1"/>
  <c r="AG3364"/>
  <c r="AH3364" s="1"/>
  <c r="AG3360"/>
  <c r="AH3360" s="1"/>
  <c r="AG3357"/>
  <c r="AH3357" s="1"/>
  <c r="AG3352"/>
  <c r="AH3352" s="1"/>
  <c r="AG3320"/>
  <c r="AH3320" s="1"/>
  <c r="AG3318"/>
  <c r="AH3318" s="1"/>
  <c r="AG3312"/>
  <c r="AH3312" s="1"/>
  <c r="AG3311"/>
  <c r="AH3311" s="1"/>
  <c r="AG3310"/>
  <c r="AH3310" s="1"/>
  <c r="AG3307"/>
  <c r="AH3307" s="1"/>
  <c r="AG3306"/>
  <c r="AH3306" s="1"/>
  <c r="AG3303"/>
  <c r="AH3303" s="1"/>
  <c r="AG3302"/>
  <c r="AH3302" s="1"/>
  <c r="AG3299"/>
  <c r="AH3299" s="1"/>
  <c r="AG3298"/>
  <c r="AH3298" s="1"/>
  <c r="AG3295"/>
  <c r="AH3295" s="1"/>
  <c r="AG3294"/>
  <c r="AH3294" s="1"/>
  <c r="AG3290"/>
  <c r="AH3290" s="1"/>
  <c r="AG3289"/>
  <c r="AH3289" s="1"/>
  <c r="AG3287"/>
  <c r="AH3287" s="1"/>
  <c r="AG3286"/>
  <c r="AH3286" s="1"/>
  <c r="AG3285"/>
  <c r="AH3285" s="1"/>
  <c r="AG3282"/>
  <c r="AH3282" s="1"/>
  <c r="AG3281"/>
  <c r="AH3281" s="1"/>
  <c r="AG3277"/>
  <c r="AH3277" s="1"/>
  <c r="AG3275"/>
  <c r="AH3275" s="1"/>
  <c r="AG3273"/>
  <c r="AH3273" s="1"/>
  <c r="AG3272"/>
  <c r="AH3272" s="1"/>
  <c r="AG3268"/>
  <c r="AH3268" s="1"/>
  <c r="AG3264"/>
  <c r="AH3264" s="1"/>
  <c r="AG3263"/>
  <c r="AH3263" s="1"/>
  <c r="AG3260"/>
  <c r="AH3260" s="1"/>
  <c r="AG3259"/>
  <c r="AH3259" s="1"/>
  <c r="AG3252"/>
  <c r="AG3244"/>
  <c r="AH3244" s="1"/>
  <c r="AG3242"/>
  <c r="AH3242" s="1"/>
  <c r="AG3239"/>
  <c r="AH3239" s="1"/>
  <c r="AG3238"/>
  <c r="AH3238" s="1"/>
  <c r="AG3234"/>
  <c r="AH3234" s="1"/>
  <c r="AG3230"/>
  <c r="AG3229"/>
  <c r="AG3228"/>
  <c r="AG3219"/>
  <c r="AH3219" s="1"/>
  <c r="AG3217"/>
  <c r="AH3217" s="1"/>
  <c r="AG3215"/>
  <c r="AH3215" s="1"/>
  <c r="AG3213"/>
  <c r="AH3213" s="1"/>
  <c r="AG3209"/>
  <c r="AG3208"/>
  <c r="AG3206"/>
  <c r="AG3204"/>
  <c r="AG3202"/>
  <c r="AG3200"/>
  <c r="AG3198"/>
  <c r="AG3196"/>
  <c r="AG3193"/>
  <c r="AG2944"/>
  <c r="AH2944" s="1"/>
  <c r="AG2942"/>
  <c r="AH2942" s="1"/>
  <c r="AI2942"/>
  <c r="AG2940"/>
  <c r="AH2940" s="1"/>
  <c r="AI2940"/>
  <c r="AG2938"/>
  <c r="AH2938" s="1"/>
  <c r="AI2938"/>
  <c r="AI2936"/>
  <c r="AD2644"/>
  <c r="AG2644"/>
  <c r="AH2644" s="1"/>
  <c r="AD2635"/>
  <c r="AG2635"/>
  <c r="AH2635" s="1"/>
  <c r="AD2617"/>
  <c r="AG2617"/>
  <c r="AH2617" s="1"/>
  <c r="AD2609"/>
  <c r="AG2609"/>
  <c r="AH2609" s="1"/>
  <c r="AD2590"/>
  <c r="AI2590"/>
  <c r="AD2588"/>
  <c r="AI2588"/>
  <c r="AD2586"/>
  <c r="AI2586"/>
  <c r="AD2584"/>
  <c r="AI2584"/>
  <c r="AD2582"/>
  <c r="AI2582"/>
  <c r="AD2580"/>
  <c r="AI2580"/>
  <c r="AD2578"/>
  <c r="AI2578"/>
  <c r="AD2576"/>
  <c r="AI2576"/>
  <c r="AD2573"/>
  <c r="AI2573"/>
  <c r="AD2560"/>
  <c r="AI2560"/>
  <c r="AG3623"/>
  <c r="AH3623" s="1"/>
  <c r="AG3622"/>
  <c r="AH3622" s="1"/>
  <c r="AG3620"/>
  <c r="AH3620" s="1"/>
  <c r="AG3619"/>
  <c r="AH3619" s="1"/>
  <c r="AG3618"/>
  <c r="AH3618" s="1"/>
  <c r="AG3617"/>
  <c r="AH3617" s="1"/>
  <c r="AG3616"/>
  <c r="AH3616" s="1"/>
  <c r="AG3615"/>
  <c r="AH3615" s="1"/>
  <c r="AG3614"/>
  <c r="AH3614" s="1"/>
  <c r="AG3613"/>
  <c r="AH3613" s="1"/>
  <c r="AG3612"/>
  <c r="AH3612" s="1"/>
  <c r="AG3611"/>
  <c r="AH3611" s="1"/>
  <c r="AG3610"/>
  <c r="AH3610" s="1"/>
  <c r="AG3609"/>
  <c r="AH3609" s="1"/>
  <c r="AG3608"/>
  <c r="AH3608" s="1"/>
  <c r="AG3606"/>
  <c r="AH3606" s="1"/>
  <c r="AG3605"/>
  <c r="AH3605" s="1"/>
  <c r="AG3604"/>
  <c r="AH3604" s="1"/>
  <c r="AG3602"/>
  <c r="AH3602" s="1"/>
  <c r="AG3599"/>
  <c r="AH3599" s="1"/>
  <c r="AG3597"/>
  <c r="AH3597" s="1"/>
  <c r="AG3595"/>
  <c r="AH3595" s="1"/>
  <c r="AG3593"/>
  <c r="AH3593" s="1"/>
  <c r="AG3592"/>
  <c r="AH3592" s="1"/>
  <c r="AG3591"/>
  <c r="AG3579"/>
  <c r="AH3579" s="1"/>
  <c r="AI3578"/>
  <c r="AI3577"/>
  <c r="AI3576"/>
  <c r="AI3575"/>
  <c r="AG3502"/>
  <c r="AH3502" s="1"/>
  <c r="AG3501"/>
  <c r="AG3500"/>
  <c r="AH3500" s="1"/>
  <c r="AG3330"/>
  <c r="AG3329"/>
  <c r="AG3328"/>
  <c r="AG3327"/>
  <c r="AG3326"/>
  <c r="AG3178"/>
  <c r="AH3178" s="1"/>
  <c r="AG3176"/>
  <c r="AH3176" s="1"/>
  <c r="AG3175"/>
  <c r="AH3175" s="1"/>
  <c r="AG3173"/>
  <c r="AH3173" s="1"/>
  <c r="AG3169"/>
  <c r="AH3169" s="1"/>
  <c r="AG3167"/>
  <c r="AH3167" s="1"/>
  <c r="AG3163"/>
  <c r="AH3163" s="1"/>
  <c r="AG3159"/>
  <c r="AH3159" s="1"/>
  <c r="AG3153"/>
  <c r="AH3153" s="1"/>
  <c r="AG3151"/>
  <c r="AG3149"/>
  <c r="AG3142"/>
  <c r="AH3142" s="1"/>
  <c r="AG3138"/>
  <c r="AH3138" s="1"/>
  <c r="AG3132"/>
  <c r="AH3132" s="1"/>
  <c r="AG3131"/>
  <c r="AH3131" s="1"/>
  <c r="AG3128"/>
  <c r="AH3128" s="1"/>
  <c r="AG3124"/>
  <c r="AH3124" s="1"/>
  <c r="AG3121"/>
  <c r="AH3121" s="1"/>
  <c r="AG3088"/>
  <c r="AH3088" s="1"/>
  <c r="AG3087"/>
  <c r="AH3087" s="1"/>
  <c r="AG3086"/>
  <c r="AH3086" s="1"/>
  <c r="AG3081"/>
  <c r="AH3081" s="1"/>
  <c r="AG3080"/>
  <c r="AH3080" s="1"/>
  <c r="AG3077"/>
  <c r="AH3077" s="1"/>
  <c r="AG3076"/>
  <c r="AH3076" s="1"/>
  <c r="AG3073"/>
  <c r="AH3073" s="1"/>
  <c r="AG3072"/>
  <c r="AH3072" s="1"/>
  <c r="AG3069"/>
  <c r="AH3069" s="1"/>
  <c r="AG3068"/>
  <c r="AH3068" s="1"/>
  <c r="AG3064"/>
  <c r="AH3064" s="1"/>
  <c r="AG3061"/>
  <c r="AH3061" s="1"/>
  <c r="AG3051"/>
  <c r="AH3051" s="1"/>
  <c r="AG3050"/>
  <c r="AH3050" s="1"/>
  <c r="AG3048"/>
  <c r="AH3048" s="1"/>
  <c r="AG3045"/>
  <c r="AH3045" s="1"/>
  <c r="AG3044"/>
  <c r="AH3044" s="1"/>
  <c r="AG3040"/>
  <c r="AH3040" s="1"/>
  <c r="AG3039"/>
  <c r="AH3039" s="1"/>
  <c r="AG3034"/>
  <c r="AH3034" s="1"/>
  <c r="AG3033"/>
  <c r="AH3033" s="1"/>
  <c r="AG3030"/>
  <c r="AH3030" s="1"/>
  <c r="AG3029"/>
  <c r="AH3029" s="1"/>
  <c r="AG3023"/>
  <c r="AH3023" s="1"/>
  <c r="AG3021"/>
  <c r="AH3021" s="1"/>
  <c r="AG3020"/>
  <c r="AH3020" s="1"/>
  <c r="AG3017"/>
  <c r="AH3017" s="1"/>
  <c r="AG3016"/>
  <c r="AH3016" s="1"/>
  <c r="AG3013"/>
  <c r="AH3013" s="1"/>
  <c r="AG3012"/>
  <c r="AH3012" s="1"/>
  <c r="AG3010"/>
  <c r="AH3010" s="1"/>
  <c r="AG3009"/>
  <c r="AH3009" s="1"/>
  <c r="AG3006"/>
  <c r="AH3006" s="1"/>
  <c r="AG3005"/>
  <c r="AH3005" s="1"/>
  <c r="AG3002"/>
  <c r="AH3002" s="1"/>
  <c r="AG2999"/>
  <c r="AH2999" s="1"/>
  <c r="AG2998"/>
  <c r="AH2998" s="1"/>
  <c r="AG2995"/>
  <c r="AH2995" s="1"/>
  <c r="AG2994"/>
  <c r="AH2994" s="1"/>
  <c r="AG2991"/>
  <c r="AH2991" s="1"/>
  <c r="AG2990"/>
  <c r="AH2990" s="1"/>
  <c r="AG2987"/>
  <c r="AH2987" s="1"/>
  <c r="AI2986"/>
  <c r="AG2985"/>
  <c r="AH2985" s="1"/>
  <c r="AG2983"/>
  <c r="AH2983" s="1"/>
  <c r="AI2983"/>
  <c r="AG2981"/>
  <c r="AH2981" s="1"/>
  <c r="AI2981"/>
  <c r="AG2979"/>
  <c r="AH2979" s="1"/>
  <c r="AI2979"/>
  <c r="AG2977"/>
  <c r="AH2977" s="1"/>
  <c r="AI2977"/>
  <c r="AG2975"/>
  <c r="AH2975" s="1"/>
  <c r="AI2975"/>
  <c r="AG2973"/>
  <c r="AH2973" s="1"/>
  <c r="AI2973"/>
  <c r="AG2971"/>
  <c r="AH2971" s="1"/>
  <c r="AI2971"/>
  <c r="AG2969"/>
  <c r="AH2969" s="1"/>
  <c r="AI2969"/>
  <c r="AI2966"/>
  <c r="AI2964"/>
  <c r="AI2962"/>
  <c r="AI2960"/>
  <c r="AI2958"/>
  <c r="AI2956"/>
  <c r="AI2954"/>
  <c r="AI2952"/>
  <c r="AG2921"/>
  <c r="AH2921" s="1"/>
  <c r="AG2918"/>
  <c r="AH2918" s="1"/>
  <c r="AG2917"/>
  <c r="AH2917" s="1"/>
  <c r="AG2914"/>
  <c r="AH2914" s="1"/>
  <c r="AG2911"/>
  <c r="AH2911" s="1"/>
  <c r="AG2910"/>
  <c r="AH2910" s="1"/>
  <c r="AG2907"/>
  <c r="AH2907" s="1"/>
  <c r="AG2906"/>
  <c r="AH2906" s="1"/>
  <c r="AG2903"/>
  <c r="AH2903" s="1"/>
  <c r="AG2902"/>
  <c r="AH2902" s="1"/>
  <c r="AG2899"/>
  <c r="AH2899" s="1"/>
  <c r="AG2898"/>
  <c r="AH2898" s="1"/>
  <c r="AG2895"/>
  <c r="AH2895" s="1"/>
  <c r="AG2894"/>
  <c r="AH2894" s="1"/>
  <c r="AG2891"/>
  <c r="AH2891" s="1"/>
  <c r="AG2890"/>
  <c r="AH2890" s="1"/>
  <c r="AG2887"/>
  <c r="AH2887" s="1"/>
  <c r="AG2886"/>
  <c r="AH2886" s="1"/>
  <c r="AG2883"/>
  <c r="AH2883" s="1"/>
  <c r="AG2882"/>
  <c r="AH2882" s="1"/>
  <c r="AG2879"/>
  <c r="AH2879" s="1"/>
  <c r="AG2878"/>
  <c r="AH2878" s="1"/>
  <c r="AG2875"/>
  <c r="AH2875" s="1"/>
  <c r="AG2872"/>
  <c r="AH2872" s="1"/>
  <c r="AG2871"/>
  <c r="AH2871" s="1"/>
  <c r="AG2868"/>
  <c r="AH2868" s="1"/>
  <c r="AG2867"/>
  <c r="AH2867" s="1"/>
  <c r="AG2864"/>
  <c r="AH2864" s="1"/>
  <c r="AG2863"/>
  <c r="AH2863" s="1"/>
  <c r="AG2859"/>
  <c r="AH2859" s="1"/>
  <c r="AG2852"/>
  <c r="AH2852" s="1"/>
  <c r="AG2849"/>
  <c r="AH2849" s="1"/>
  <c r="AG2848"/>
  <c r="AH2848" s="1"/>
  <c r="AG2845"/>
  <c r="AH2845" s="1"/>
  <c r="AG2843"/>
  <c r="AH2843" s="1"/>
  <c r="AG2841"/>
  <c r="AH2841" s="1"/>
  <c r="AG2838"/>
  <c r="AH2838" s="1"/>
  <c r="AG2834"/>
  <c r="AH2834" s="1"/>
  <c r="AG2833"/>
  <c r="AH2833" s="1"/>
  <c r="AG2829"/>
  <c r="AH2829" s="1"/>
  <c r="AG2816"/>
  <c r="AH2816" s="1"/>
  <c r="AG2813"/>
  <c r="AH2813" s="1"/>
  <c r="AG2811"/>
  <c r="AH2811" s="1"/>
  <c r="AG2810"/>
  <c r="AG2807"/>
  <c r="AH2807" s="1"/>
  <c r="AG2806"/>
  <c r="AH2806" s="1"/>
  <c r="AG2805"/>
  <c r="AG2804"/>
  <c r="AG2799"/>
  <c r="AH2799" s="1"/>
  <c r="AG2794"/>
  <c r="AH2794" s="1"/>
  <c r="AG2790"/>
  <c r="AH2790" s="1"/>
  <c r="AG2789"/>
  <c r="AH2789" s="1"/>
  <c r="AG2785"/>
  <c r="AH2785" s="1"/>
  <c r="AG2784"/>
  <c r="AH2784" s="1"/>
  <c r="AG2781"/>
  <c r="AH2781" s="1"/>
  <c r="AG2780"/>
  <c r="AH2780" s="1"/>
  <c r="AG2777"/>
  <c r="AH2777" s="1"/>
  <c r="AG2776"/>
  <c r="AH2776" s="1"/>
  <c r="AG2772"/>
  <c r="AH2772" s="1"/>
  <c r="AG2771"/>
  <c r="AH2771" s="1"/>
  <c r="AG2768"/>
  <c r="AH2768" s="1"/>
  <c r="AG2767"/>
  <c r="AH2767" s="1"/>
  <c r="AG2764"/>
  <c r="AH2764" s="1"/>
  <c r="AG2763"/>
  <c r="AH2763" s="1"/>
  <c r="AG2760"/>
  <c r="AH2760" s="1"/>
  <c r="AG2757"/>
  <c r="AH2757" s="1"/>
  <c r="AG2756"/>
  <c r="AH2756" s="1"/>
  <c r="AG2755"/>
  <c r="AH2755" s="1"/>
  <c r="AG2751"/>
  <c r="AH2751" s="1"/>
  <c r="AG2750"/>
  <c r="AH2750" s="1"/>
  <c r="AG2747"/>
  <c r="AH2747" s="1"/>
  <c r="AG2741"/>
  <c r="AH2741" s="1"/>
  <c r="AG2740"/>
  <c r="AH2740" s="1"/>
  <c r="AG2736"/>
  <c r="AH2736" s="1"/>
  <c r="AG2734"/>
  <c r="AH2734" s="1"/>
  <c r="AG2722"/>
  <c r="AH2722" s="1"/>
  <c r="AG2719"/>
  <c r="AH2719" s="1"/>
  <c r="AG2718"/>
  <c r="AH2718" s="1"/>
  <c r="AG2715"/>
  <c r="AH2715" s="1"/>
  <c r="AG2712"/>
  <c r="AH2712" s="1"/>
  <c r="AG2711"/>
  <c r="AH2711" s="1"/>
  <c r="AG2708"/>
  <c r="AH2708" s="1"/>
  <c r="AG2706"/>
  <c r="AH2706" s="1"/>
  <c r="AG2705"/>
  <c r="AH2705" s="1"/>
  <c r="AG2675"/>
  <c r="AH2675" s="1"/>
  <c r="AG2673"/>
  <c r="AH2673" s="1"/>
  <c r="AG2669"/>
  <c r="AH2669" s="1"/>
  <c r="AG2667"/>
  <c r="AH2667" s="1"/>
  <c r="AG2663"/>
  <c r="AH2663" s="1"/>
  <c r="AG2662"/>
  <c r="AH2662" s="1"/>
  <c r="AG2659"/>
  <c r="AH2659" s="1"/>
  <c r="AD2654"/>
  <c r="AG2654"/>
  <c r="AH2654" s="1"/>
  <c r="AI2644"/>
  <c r="AD2640"/>
  <c r="AG2640"/>
  <c r="AH2640" s="1"/>
  <c r="AI2635"/>
  <c r="AD2628"/>
  <c r="AG2628"/>
  <c r="AH2628" s="1"/>
  <c r="AI2617"/>
  <c r="AD2613"/>
  <c r="AG2613"/>
  <c r="AH2613" s="1"/>
  <c r="AI2609"/>
  <c r="AG2608"/>
  <c r="AH2608" s="1"/>
  <c r="AI2608"/>
  <c r="AI2607"/>
  <c r="AD2606"/>
  <c r="AG2606"/>
  <c r="AH2606" s="1"/>
  <c r="AD2568"/>
  <c r="AI2568"/>
  <c r="AD2566"/>
  <c r="AI2566"/>
  <c r="AD2563"/>
  <c r="AI2563"/>
  <c r="AD2558"/>
  <c r="AI2558"/>
  <c r="AD2537"/>
  <c r="AG2537"/>
  <c r="AH2537" s="1"/>
  <c r="AG2652"/>
  <c r="AH2652" s="1"/>
  <c r="AG2643"/>
  <c r="AH2643" s="1"/>
  <c r="AG2639"/>
  <c r="AH2639" s="1"/>
  <c r="AG2633"/>
  <c r="AH2633" s="1"/>
  <c r="AG2620"/>
  <c r="AH2620" s="1"/>
  <c r="AG2616"/>
  <c r="AH2616" s="1"/>
  <c r="AG2612"/>
  <c r="AH2612" s="1"/>
  <c r="AG2604"/>
  <c r="AH2604" s="1"/>
  <c r="AG2602"/>
  <c r="AH2602" s="1"/>
  <c r="AG2600"/>
  <c r="AH2600" s="1"/>
  <c r="AG2598"/>
  <c r="AH2598" s="1"/>
  <c r="AI2537"/>
  <c r="AG2469"/>
  <c r="AH2469" s="1"/>
  <c r="AI2469"/>
  <c r="AG2466"/>
  <c r="AH2466" s="1"/>
  <c r="AI2466"/>
  <c r="AG2464"/>
  <c r="AH2464" s="1"/>
  <c r="AI2464"/>
  <c r="AG2463"/>
  <c r="AH2463" s="1"/>
  <c r="AI2463"/>
  <c r="AG2461"/>
  <c r="AH2461" s="1"/>
  <c r="AI2461"/>
  <c r="AG2459"/>
  <c r="AH2459" s="1"/>
  <c r="AI2459"/>
  <c r="AG2457"/>
  <c r="AH2457" s="1"/>
  <c r="AI2457"/>
  <c r="AG2454"/>
  <c r="AH2454" s="1"/>
  <c r="AI2454"/>
  <c r="AG2452"/>
  <c r="AH2452" s="1"/>
  <c r="AI2452"/>
  <c r="AG2450"/>
  <c r="AH2450" s="1"/>
  <c r="AI2450"/>
  <c r="AG2448"/>
  <c r="AH2448" s="1"/>
  <c r="AI2448"/>
  <c r="AG2446"/>
  <c r="AH2446" s="1"/>
  <c r="AI2446"/>
  <c r="AG2444"/>
  <c r="AH2444" s="1"/>
  <c r="AI2444"/>
  <c r="AG2442"/>
  <c r="AH2442" s="1"/>
  <c r="AI2442"/>
  <c r="AG2440"/>
  <c r="AH2440" s="1"/>
  <c r="AI2440"/>
  <c r="AG2436"/>
  <c r="AH2436" s="1"/>
  <c r="AI2436"/>
  <c r="AG2434"/>
  <c r="AH2434" s="1"/>
  <c r="AI2434"/>
  <c r="AG2432"/>
  <c r="AH2432" s="1"/>
  <c r="AI2432"/>
  <c r="AG2429"/>
  <c r="AH2429" s="1"/>
  <c r="AI2429"/>
  <c r="AG2427"/>
  <c r="AH2427" s="1"/>
  <c r="AI2427"/>
  <c r="AG2425"/>
  <c r="AH2425" s="1"/>
  <c r="AI2425"/>
  <c r="AG2424"/>
  <c r="AH2424" s="1"/>
  <c r="AI2424"/>
  <c r="AG2422"/>
  <c r="AH2422" s="1"/>
  <c r="AI2422"/>
  <c r="AG2419"/>
  <c r="AH2419" s="1"/>
  <c r="AI2419"/>
  <c r="AG2379"/>
  <c r="AH2379" s="1"/>
  <c r="AG2369"/>
  <c r="AH2369" s="1"/>
  <c r="AG2368"/>
  <c r="AH2368" s="1"/>
  <c r="AG2366"/>
  <c r="AH2366" s="1"/>
  <c r="AG2363"/>
  <c r="AH2363" s="1"/>
  <c r="AG2357"/>
  <c r="AH2357" s="1"/>
  <c r="AG2356"/>
  <c r="AH2356" s="1"/>
  <c r="AG2355"/>
  <c r="AH2355" s="1"/>
  <c r="AG2354"/>
  <c r="AH2354" s="1"/>
  <c r="AG2353"/>
  <c r="AH2353" s="1"/>
  <c r="AG2347"/>
  <c r="AH2347" s="1"/>
  <c r="AG2346"/>
  <c r="AH2346" s="1"/>
  <c r="AI2338"/>
  <c r="AI2335"/>
  <c r="AG2325"/>
  <c r="AH2325" s="1"/>
  <c r="AG2324"/>
  <c r="AH2324" s="1"/>
  <c r="AG2322"/>
  <c r="AH2322" s="1"/>
  <c r="AG2314"/>
  <c r="AH2314" s="1"/>
  <c r="AG2313"/>
  <c r="AH2313" s="1"/>
  <c r="AG2312"/>
  <c r="AH2312" s="1"/>
  <c r="AG2310"/>
  <c r="AH2310" s="1"/>
  <c r="AG2309"/>
  <c r="AH2309" s="1"/>
  <c r="AG2308"/>
  <c r="AH2308" s="1"/>
  <c r="AG2307"/>
  <c r="AH2307" s="1"/>
  <c r="AG2306"/>
  <c r="AH2306" s="1"/>
  <c r="AG2305"/>
  <c r="AH2305" s="1"/>
  <c r="AG2304"/>
  <c r="AH2304" s="1"/>
  <c r="AG2303"/>
  <c r="AH2303" s="1"/>
  <c r="AG2302"/>
  <c r="AH2302" s="1"/>
  <c r="AG2301"/>
  <c r="AH2301" s="1"/>
  <c r="AG2300"/>
  <c r="AH2300" s="1"/>
  <c r="AG2299"/>
  <c r="AH2299" s="1"/>
  <c r="AG2298"/>
  <c r="AH2298" s="1"/>
  <c r="AG2296"/>
  <c r="AH2296" s="1"/>
  <c r="AG2293"/>
  <c r="AH2293" s="1"/>
  <c r="AG2290"/>
  <c r="AH2290" s="1"/>
  <c r="AG2289"/>
  <c r="AH2289" s="1"/>
  <c r="AG2288"/>
  <c r="AH2288" s="1"/>
  <c r="AG2286"/>
  <c r="AH2286" s="1"/>
  <c r="AG2284"/>
  <c r="AH2284" s="1"/>
  <c r="AG2283"/>
  <c r="AH2283" s="1"/>
  <c r="AG2282"/>
  <c r="AH2282" s="1"/>
  <c r="AG2281"/>
  <c r="AH2281" s="1"/>
  <c r="AG2279"/>
  <c r="AH2279" s="1"/>
  <c r="AG2278"/>
  <c r="AH2278" s="1"/>
  <c r="AG2276"/>
  <c r="AH2276" s="1"/>
  <c r="AG2275"/>
  <c r="AH2275" s="1"/>
  <c r="AG2273"/>
  <c r="AH2273" s="1"/>
  <c r="AG2272"/>
  <c r="AH2272" s="1"/>
  <c r="AG2271"/>
  <c r="AH2271" s="1"/>
  <c r="AG2270"/>
  <c r="AH2270" s="1"/>
  <c r="AG2268"/>
  <c r="AH2268" s="1"/>
  <c r="AG2266"/>
  <c r="AH2266" s="1"/>
  <c r="AG2258"/>
  <c r="AH2258" s="1"/>
  <c r="AI2258"/>
  <c r="AG2256"/>
  <c r="AH2256" s="1"/>
  <c r="AI2256"/>
  <c r="AG2251"/>
  <c r="AH2251" s="1"/>
  <c r="AI2251"/>
  <c r="AG2249"/>
  <c r="AH2249" s="1"/>
  <c r="AI2249"/>
  <c r="AG2245"/>
  <c r="AH2245" s="1"/>
  <c r="AG2243"/>
  <c r="AH2243" s="1"/>
  <c r="AG2241"/>
  <c r="AH2241" s="1"/>
  <c r="AG2239"/>
  <c r="AH2239" s="1"/>
  <c r="AG2237"/>
  <c r="AH2237" s="1"/>
  <c r="AG2234"/>
  <c r="AH2234" s="1"/>
  <c r="AG2232"/>
  <c r="AH2232" s="1"/>
  <c r="AG2231"/>
  <c r="AH2231" s="1"/>
  <c r="AG2228"/>
  <c r="AH2228" s="1"/>
  <c r="AG2225"/>
  <c r="AH2225" s="1"/>
  <c r="AG2224"/>
  <c r="AH2224" s="1"/>
  <c r="AG2223"/>
  <c r="AH2223" s="1"/>
  <c r="AG2222"/>
  <c r="AH2222" s="1"/>
  <c r="AG2221"/>
  <c r="AH2221" s="1"/>
  <c r="AG2220"/>
  <c r="AH2220" s="1"/>
  <c r="AG2219"/>
  <c r="AH2219" s="1"/>
  <c r="AG2218"/>
  <c r="AH2218" s="1"/>
  <c r="AG2217"/>
  <c r="AH2217" s="1"/>
  <c r="AG2216"/>
  <c r="AH2216" s="1"/>
  <c r="AG2215"/>
  <c r="AH2215" s="1"/>
  <c r="AG2214"/>
  <c r="AH2214" s="1"/>
  <c r="AG2213"/>
  <c r="AH2213" s="1"/>
  <c r="AG2212"/>
  <c r="AH2212" s="1"/>
  <c r="AG2211"/>
  <c r="AH2211" s="1"/>
  <c r="AG2210"/>
  <c r="AH2210" s="1"/>
  <c r="AG2209"/>
  <c r="AH2209" s="1"/>
  <c r="AG2208"/>
  <c r="AH2208" s="1"/>
  <c r="AG2207"/>
  <c r="AH2207" s="1"/>
  <c r="AG2206"/>
  <c r="AH2206" s="1"/>
  <c r="AG2205"/>
  <c r="AH2205" s="1"/>
  <c r="AG2204"/>
  <c r="AH2204" s="1"/>
  <c r="AG2203"/>
  <c r="AH2203" s="1"/>
  <c r="AG2202"/>
  <c r="AH2202" s="1"/>
  <c r="AG2201"/>
  <c r="AH2201" s="1"/>
  <c r="AG2200"/>
  <c r="AH2200" s="1"/>
  <c r="AG2199"/>
  <c r="AH2199" s="1"/>
  <c r="AG2198"/>
  <c r="AH2198" s="1"/>
  <c r="AG2197"/>
  <c r="AH2197" s="1"/>
  <c r="AG2196"/>
  <c r="AH2196" s="1"/>
  <c r="AG2195"/>
  <c r="AH2195" s="1"/>
  <c r="AG2194"/>
  <c r="AH2194" s="1"/>
  <c r="AG2193"/>
  <c r="AH2193" s="1"/>
  <c r="AG2192"/>
  <c r="AH2192" s="1"/>
  <c r="AG2191"/>
  <c r="AH2191" s="1"/>
  <c r="AG2190"/>
  <c r="AH2190" s="1"/>
  <c r="AG2189"/>
  <c r="AH2189" s="1"/>
  <c r="AG2188"/>
  <c r="AH2188" s="1"/>
  <c r="AG2186"/>
  <c r="AH2186" s="1"/>
  <c r="AG2184"/>
  <c r="AH2184" s="1"/>
  <c r="AG2182"/>
  <c r="AH2182" s="1"/>
  <c r="AG2180"/>
  <c r="AH2180" s="1"/>
  <c r="AG2178"/>
  <c r="AH2178" s="1"/>
  <c r="AI2178"/>
  <c r="AG2176"/>
  <c r="AH2176" s="1"/>
  <c r="AI2176"/>
  <c r="AG2174"/>
  <c r="AH2174" s="1"/>
  <c r="AI2174"/>
  <c r="AG2172"/>
  <c r="AH2172" s="1"/>
  <c r="AI2172"/>
  <c r="AG2170"/>
  <c r="AH2170" s="1"/>
  <c r="AI2170"/>
  <c r="AG2168"/>
  <c r="AH2168" s="1"/>
  <c r="AI2168"/>
  <c r="AG2152"/>
  <c r="AH2152" s="1"/>
  <c r="AG2150"/>
  <c r="AH2150" s="1"/>
  <c r="AG2148"/>
  <c r="AH2148" s="1"/>
  <c r="AG2146"/>
  <c r="AH2146" s="1"/>
  <c r="AG2144"/>
  <c r="AH2144" s="1"/>
  <c r="AG2142"/>
  <c r="AH2142" s="1"/>
  <c r="AG2140"/>
  <c r="AH2140" s="1"/>
  <c r="AG2138"/>
  <c r="AH2138" s="1"/>
  <c r="AG2136"/>
  <c r="AH2136" s="1"/>
  <c r="AG2134"/>
  <c r="AH2134" s="1"/>
  <c r="AG2132"/>
  <c r="AH2132" s="1"/>
  <c r="AG2131"/>
  <c r="AH2131" s="1"/>
  <c r="AG2129"/>
  <c r="AH2129" s="1"/>
  <c r="AG2124"/>
  <c r="AH2124" s="1"/>
  <c r="AG2121"/>
  <c r="AH2121" s="1"/>
  <c r="AG2115"/>
  <c r="AH2115" s="1"/>
  <c r="AG2114"/>
  <c r="AH2114" s="1"/>
  <c r="AG2113"/>
  <c r="AH2113" s="1"/>
  <c r="AG2112"/>
  <c r="AH2112" s="1"/>
  <c r="AG2111"/>
  <c r="AH2111" s="1"/>
  <c r="AI2109"/>
  <c r="AG2109"/>
  <c r="AH2109" s="1"/>
  <c r="AG2105"/>
  <c r="AH2105" s="1"/>
  <c r="AG2104"/>
  <c r="AH2104" s="1"/>
  <c r="AG2093"/>
  <c r="AH2093" s="1"/>
  <c r="AG2092"/>
  <c r="AH2092" s="1"/>
  <c r="AG2091"/>
  <c r="AH2091" s="1"/>
  <c r="AG2088"/>
  <c r="AH2088" s="1"/>
  <c r="AG2077"/>
  <c r="AH2077" s="1"/>
  <c r="AG2074"/>
  <c r="AH2074" s="1"/>
  <c r="AG2062"/>
  <c r="AH2062" s="1"/>
  <c r="AG2061"/>
  <c r="AH2061" s="1"/>
  <c r="AG2057"/>
  <c r="AH2057" s="1"/>
  <c r="AG2056"/>
  <c r="AH2056" s="1"/>
  <c r="AG2054"/>
  <c r="AH2054" s="1"/>
  <c r="AG2053"/>
  <c r="AH2053" s="1"/>
  <c r="AG2051"/>
  <c r="AH2051" s="1"/>
  <c r="AG2049"/>
  <c r="AH2049" s="1"/>
  <c r="AG2047"/>
  <c r="AH2047" s="1"/>
  <c r="AI7907"/>
  <c r="AI7906"/>
  <c r="AI7905"/>
  <c r="AI7904"/>
  <c r="AI7903"/>
  <c r="AI7902"/>
  <c r="AI7901"/>
  <c r="AI7900"/>
  <c r="AI7899"/>
  <c r="AI7898"/>
  <c r="AI7897"/>
  <c r="AI7896"/>
  <c r="AI7895"/>
  <c r="AI7894"/>
  <c r="AI7893"/>
  <c r="AI7892"/>
  <c r="AI7891"/>
  <c r="AI7890"/>
  <c r="AI7889"/>
  <c r="AI7888"/>
  <c r="AI7887"/>
  <c r="AI7886"/>
  <c r="AI7885"/>
  <c r="AI7884"/>
  <c r="AI7883"/>
  <c r="AI7882"/>
  <c r="AI7881"/>
  <c r="AI7880"/>
  <c r="AI7878"/>
  <c r="AI7877"/>
  <c r="AI7875"/>
  <c r="AI7873"/>
  <c r="AI7870"/>
  <c r="AI7869"/>
  <c r="AI7867"/>
  <c r="AI7865"/>
  <c r="AI7863"/>
  <c r="AI7862"/>
  <c r="AI7860"/>
  <c r="AI7858"/>
  <c r="AI7856"/>
  <c r="AI7854"/>
  <c r="AI7853"/>
  <c r="AI7851"/>
  <c r="AI7849"/>
  <c r="AI7847"/>
  <c r="AI7845"/>
  <c r="AI7843"/>
  <c r="AI7841"/>
  <c r="AI7840"/>
  <c r="AI7839"/>
  <c r="AI7838"/>
  <c r="AI7836"/>
  <c r="AI7834"/>
  <c r="AI7832"/>
  <c r="AI7825"/>
  <c r="AI7821"/>
  <c r="AI7817"/>
  <c r="AI7816"/>
  <c r="AI7815"/>
  <c r="AI7814"/>
  <c r="AI7813"/>
  <c r="AI7812"/>
  <c r="AI7811"/>
  <c r="AI7809"/>
  <c r="AI7808"/>
  <c r="AI7806"/>
  <c r="AI7804"/>
  <c r="AI7801"/>
  <c r="AI7800"/>
  <c r="AI7798"/>
  <c r="AI7715"/>
  <c r="AI7713"/>
  <c r="AI7711"/>
  <c r="AI7709"/>
  <c r="AI7707"/>
  <c r="AI7705"/>
  <c r="AI7704"/>
  <c r="AI7702"/>
  <c r="AI7700"/>
  <c r="AI7698"/>
  <c r="AI7697"/>
  <c r="AI7696"/>
  <c r="AI7694"/>
  <c r="AI7692"/>
  <c r="AI7690"/>
  <c r="AI7688"/>
  <c r="AI7685"/>
  <c r="AI7683"/>
  <c r="AI7681"/>
  <c r="AI7680"/>
  <c r="AI7678"/>
  <c r="AI7677"/>
  <c r="AI7675"/>
  <c r="AI7673"/>
  <c r="AI7671"/>
  <c r="AI7669"/>
  <c r="AI7667"/>
  <c r="AI7665"/>
  <c r="AI7664"/>
  <c r="AI7663"/>
  <c r="AI7662"/>
  <c r="AI7660"/>
  <c r="AI7659"/>
  <c r="AI7657"/>
  <c r="AI7655"/>
  <c r="AI7653"/>
  <c r="AI7651"/>
  <c r="AI7649"/>
  <c r="AI7647"/>
  <c r="AI7645"/>
  <c r="AI7643"/>
  <c r="AI7641"/>
  <c r="AI7639"/>
  <c r="AI7637"/>
  <c r="AI7635"/>
  <c r="AI7633"/>
  <c r="AI7631"/>
  <c r="AI7629"/>
  <c r="AI7627"/>
  <c r="AI7596"/>
  <c r="AI7594"/>
  <c r="AI7592"/>
  <c r="AI7590"/>
  <c r="AI7587"/>
  <c r="AI7585"/>
  <c r="AI7583"/>
  <c r="AI7581"/>
  <c r="AI7578"/>
  <c r="AI7576"/>
  <c r="AI7574"/>
  <c r="AI7572"/>
  <c r="AI7571"/>
  <c r="AI7569"/>
  <c r="AI7567"/>
  <c r="AI7565"/>
  <c r="AI7562"/>
  <c r="AI7560"/>
  <c r="AI7559"/>
  <c r="AI7557"/>
  <c r="AI7555"/>
  <c r="AI7553"/>
  <c r="AI7551"/>
  <c r="AI7549"/>
  <c r="AI7547"/>
  <c r="AI7546"/>
  <c r="AI7545"/>
  <c r="AI7544"/>
  <c r="AI7543"/>
  <c r="AI7542"/>
  <c r="AI7541"/>
  <c r="AI7540"/>
  <c r="AI7539"/>
  <c r="AI7537"/>
  <c r="AI7535"/>
  <c r="AI7533"/>
  <c r="AI7531"/>
  <c r="AI7530"/>
  <c r="AI7529"/>
  <c r="AI7528"/>
  <c r="AI7527"/>
  <c r="AI7526"/>
  <c r="AI7525"/>
  <c r="AI7524"/>
  <c r="AI7523"/>
  <c r="AI7522"/>
  <c r="AI7520"/>
  <c r="AI7516"/>
  <c r="AI7487"/>
  <c r="AI7484"/>
  <c r="AI7483"/>
  <c r="AI7482"/>
  <c r="AI7472"/>
  <c r="AI7470"/>
  <c r="AI7468"/>
  <c r="AI7467"/>
  <c r="AI7464"/>
  <c r="AI7463"/>
  <c r="AI7462"/>
  <c r="AI7461"/>
  <c r="AI7447"/>
  <c r="AI7444"/>
  <c r="AI7441"/>
  <c r="AI7439"/>
  <c r="AI7437"/>
  <c r="AI7431"/>
  <c r="AI7429"/>
  <c r="AI7427"/>
  <c r="AI7425"/>
  <c r="AI7423"/>
  <c r="AI7421"/>
  <c r="AI7419"/>
  <c r="AI7417"/>
  <c r="AI7415"/>
  <c r="AI7413"/>
  <c r="AI7412"/>
  <c r="AI7411"/>
  <c r="AI7410"/>
  <c r="AI7409"/>
  <c r="AI7408"/>
  <c r="AI7405"/>
  <c r="AI7403"/>
  <c r="AI7402"/>
  <c r="AI7401"/>
  <c r="AI7400"/>
  <c r="AI7397"/>
  <c r="AI7396"/>
  <c r="AI7395"/>
  <c r="AI7393"/>
  <c r="AI7391"/>
  <c r="AI7389"/>
  <c r="AI7386"/>
  <c r="AI7384"/>
  <c r="AI7382"/>
  <c r="AI7380"/>
  <c r="AI7379"/>
  <c r="AI7377"/>
  <c r="AI7375"/>
  <c r="AI7373"/>
  <c r="AI7372"/>
  <c r="AI7370"/>
  <c r="AI7368"/>
  <c r="AI7366"/>
  <c r="AI7364"/>
  <c r="AI7362"/>
  <c r="AI7360"/>
  <c r="AI7358"/>
  <c r="AI7356"/>
  <c r="AI7354"/>
  <c r="AI7352"/>
  <c r="AI7350"/>
  <c r="AI7348"/>
  <c r="AI7346"/>
  <c r="AI7344"/>
  <c r="AI7340"/>
  <c r="AI7338"/>
  <c r="AI7336"/>
  <c r="AI7334"/>
  <c r="AI7333"/>
  <c r="AI7331"/>
  <c r="AI7329"/>
  <c r="AI7327"/>
  <c r="AI7325"/>
  <c r="AG7226"/>
  <c r="AG7225"/>
  <c r="AG7221"/>
  <c r="AG7220"/>
  <c r="AG7215"/>
  <c r="AG7214"/>
  <c r="AI7207"/>
  <c r="AI7205"/>
  <c r="AI7203"/>
  <c r="AI7200"/>
  <c r="AI7198"/>
  <c r="AI7195"/>
  <c r="AI7193"/>
  <c r="AI7192"/>
  <c r="AI7190"/>
  <c r="AI7189"/>
  <c r="AI7188"/>
  <c r="AI7187"/>
  <c r="AI7185"/>
  <c r="AI7184"/>
  <c r="AG7183"/>
  <c r="AI7180"/>
  <c r="AI7177"/>
  <c r="AI7175"/>
  <c r="AI7172"/>
  <c r="AI7171"/>
  <c r="AI7170"/>
  <c r="AI7168"/>
  <c r="AI7167"/>
  <c r="AI7165"/>
  <c r="AI7164"/>
  <c r="AI7162"/>
  <c r="AI7161"/>
  <c r="AI7159"/>
  <c r="AI7158"/>
  <c r="AI7156"/>
  <c r="AI7154"/>
  <c r="AI7150"/>
  <c r="AI7149"/>
  <c r="AI7148"/>
  <c r="AI7147"/>
  <c r="AG7145"/>
  <c r="AG7144"/>
  <c r="AG7140"/>
  <c r="AG7139"/>
  <c r="AG7138"/>
  <c r="AG7134"/>
  <c r="AG7133"/>
  <c r="AG7132"/>
  <c r="AI7129"/>
  <c r="AI7127"/>
  <c r="AI7126"/>
  <c r="AG7125"/>
  <c r="AI7124"/>
  <c r="AG7121"/>
  <c r="AI7120"/>
  <c r="AG7119"/>
  <c r="AG7117"/>
  <c r="AI7114"/>
  <c r="AI7113"/>
  <c r="AG7107"/>
  <c r="AG7106"/>
  <c r="AG7105"/>
  <c r="AI7103"/>
  <c r="AG7101"/>
  <c r="AG7099"/>
  <c r="AI7086"/>
  <c r="AI7085"/>
  <c r="AI7084"/>
  <c r="AI7083"/>
  <c r="AI7082"/>
  <c r="AI7081"/>
  <c r="AI7078"/>
  <c r="AI7077"/>
  <c r="AI7076"/>
  <c r="AI7075"/>
  <c r="AI7074"/>
  <c r="AI7072"/>
  <c r="AI7071"/>
  <c r="AG6864"/>
  <c r="AH6864" s="1"/>
  <c r="AI6864"/>
  <c r="AG6862"/>
  <c r="AH6862" s="1"/>
  <c r="AI6862"/>
  <c r="AG6860"/>
  <c r="AH6860" s="1"/>
  <c r="AI6860"/>
  <c r="AG6858"/>
  <c r="AH6858" s="1"/>
  <c r="AI6858"/>
  <c r="AG6857"/>
  <c r="AH6857" s="1"/>
  <c r="AI6857"/>
  <c r="AG6856"/>
  <c r="AH6856" s="1"/>
  <c r="AI6856"/>
  <c r="AG6854"/>
  <c r="AH6854" s="1"/>
  <c r="AI6854"/>
  <c r="AG6852"/>
  <c r="AH6852" s="1"/>
  <c r="AI6852"/>
  <c r="AG6850"/>
  <c r="AH6850" s="1"/>
  <c r="AI6850"/>
  <c r="AG6847"/>
  <c r="AH6847" s="1"/>
  <c r="AI6847"/>
  <c r="AG6845"/>
  <c r="AH6845" s="1"/>
  <c r="AI6845"/>
  <c r="AG6843"/>
  <c r="AH6843" s="1"/>
  <c r="AI6843"/>
  <c r="AG6841"/>
  <c r="AH6841" s="1"/>
  <c r="AI6841"/>
  <c r="AG6839"/>
  <c r="AH6839" s="1"/>
  <c r="AI6839"/>
  <c r="AG6837"/>
  <c r="AH6837" s="1"/>
  <c r="AI6837"/>
  <c r="AG6835"/>
  <c r="AH6835" s="1"/>
  <c r="AI6835"/>
  <c r="AG6833"/>
  <c r="AH6833" s="1"/>
  <c r="AI6833"/>
  <c r="AG6830"/>
  <c r="AH6830" s="1"/>
  <c r="AI6830"/>
  <c r="AG6828"/>
  <c r="AH6828" s="1"/>
  <c r="AI6828"/>
  <c r="AG6826"/>
  <c r="AH6826" s="1"/>
  <c r="AI6826"/>
  <c r="AG6824"/>
  <c r="AH6824" s="1"/>
  <c r="AI6824"/>
  <c r="AG6821"/>
  <c r="AH6821" s="1"/>
  <c r="AI6821"/>
  <c r="AG6819"/>
  <c r="AH6819" s="1"/>
  <c r="AI6819"/>
  <c r="AG6816"/>
  <c r="AH6816" s="1"/>
  <c r="AI6816"/>
  <c r="AG6814"/>
  <c r="AH6814" s="1"/>
  <c r="AI6814"/>
  <c r="AG6810"/>
  <c r="AH6810" s="1"/>
  <c r="AI6810"/>
  <c r="AG6808"/>
  <c r="AH6808" s="1"/>
  <c r="AI6808"/>
  <c r="AG6805"/>
  <c r="AH6805" s="1"/>
  <c r="AI6805"/>
  <c r="AG6803"/>
  <c r="AH6803" s="1"/>
  <c r="AI6803"/>
  <c r="AG6801"/>
  <c r="AH6801" s="1"/>
  <c r="AI6801"/>
  <c r="AG6799"/>
  <c r="AH6799" s="1"/>
  <c r="AI6799"/>
  <c r="AG6797"/>
  <c r="AH6797" s="1"/>
  <c r="AI6797"/>
  <c r="AG6796"/>
  <c r="AH6796" s="1"/>
  <c r="AI6796"/>
  <c r="AG6749"/>
  <c r="AH6749" s="1"/>
  <c r="AI6749"/>
  <c r="AG6748"/>
  <c r="AH6748" s="1"/>
  <c r="AI6748"/>
  <c r="AG6747"/>
  <c r="AH6747" s="1"/>
  <c r="AI6747"/>
  <c r="AG6746"/>
  <c r="AH6746" s="1"/>
  <c r="AI6746"/>
  <c r="AG6745"/>
  <c r="AH6745" s="1"/>
  <c r="AI6745"/>
  <c r="AG6744"/>
  <c r="AH6744" s="1"/>
  <c r="AI6744"/>
  <c r="AG6743"/>
  <c r="AH6743" s="1"/>
  <c r="AI6743"/>
  <c r="AG6742"/>
  <c r="AH6742" s="1"/>
  <c r="AI6742"/>
  <c r="AG6741"/>
  <c r="AH6741" s="1"/>
  <c r="AI6741"/>
  <c r="AG6740"/>
  <c r="AH6740" s="1"/>
  <c r="AI6740"/>
  <c r="AG6739"/>
  <c r="AH6739" s="1"/>
  <c r="AI6739"/>
  <c r="AG6738"/>
  <c r="AH6738" s="1"/>
  <c r="AI6738"/>
  <c r="AG6737"/>
  <c r="AH6737" s="1"/>
  <c r="AI6737"/>
  <c r="AG6736"/>
  <c r="AH6736" s="1"/>
  <c r="AI6736"/>
  <c r="AG6735"/>
  <c r="AH6735" s="1"/>
  <c r="AI6735"/>
  <c r="AG6734"/>
  <c r="AH6734" s="1"/>
  <c r="AI6734"/>
  <c r="AG6733"/>
  <c r="AH6733" s="1"/>
  <c r="AI6733"/>
  <c r="AG6732"/>
  <c r="AH6732" s="1"/>
  <c r="AI6732"/>
  <c r="AG6731"/>
  <c r="AH6731" s="1"/>
  <c r="AI6731"/>
  <c r="AG6730"/>
  <c r="AH6730" s="1"/>
  <c r="AI6730"/>
  <c r="AG6729"/>
  <c r="AH6729" s="1"/>
  <c r="AI6729"/>
  <c r="AG6728"/>
  <c r="AH6728" s="1"/>
  <c r="AI6728"/>
  <c r="AG6727"/>
  <c r="AH6727" s="1"/>
  <c r="AI6727"/>
  <c r="AG6726"/>
  <c r="AH6726" s="1"/>
  <c r="AI6726"/>
  <c r="AG6725"/>
  <c r="AH6725" s="1"/>
  <c r="AI6725"/>
  <c r="AG6724"/>
  <c r="AH6724" s="1"/>
  <c r="AI6724"/>
  <c r="AG6723"/>
  <c r="AH6723" s="1"/>
  <c r="AI6723"/>
  <c r="AG6722"/>
  <c r="AH6722" s="1"/>
  <c r="AI6722"/>
  <c r="AG6721"/>
  <c r="AH6721" s="1"/>
  <c r="AI6721"/>
  <c r="AG6720"/>
  <c r="AH6720" s="1"/>
  <c r="AI6720"/>
  <c r="AG6719"/>
  <c r="AH6719" s="1"/>
  <c r="AI6719"/>
  <c r="AG6718"/>
  <c r="AH6718" s="1"/>
  <c r="AI6718"/>
  <c r="AG6717"/>
  <c r="AH6717" s="1"/>
  <c r="AI6717"/>
  <c r="AG6716"/>
  <c r="AH6716" s="1"/>
  <c r="AI6716"/>
  <c r="AG6715"/>
  <c r="AH6715" s="1"/>
  <c r="AI6715"/>
  <c r="AG6714"/>
  <c r="AH6714" s="1"/>
  <c r="AI6714"/>
  <c r="AG6713"/>
  <c r="AH6713" s="1"/>
  <c r="AI6713"/>
  <c r="AI7273"/>
  <c r="AI7272"/>
  <c r="AI7271"/>
  <c r="AI7267"/>
  <c r="AI7266"/>
  <c r="AI7265"/>
  <c r="AI7262"/>
  <c r="AI7259"/>
  <c r="AI7256"/>
  <c r="AI7254"/>
  <c r="AI7253"/>
  <c r="AI7252"/>
  <c r="AI7250"/>
  <c r="AI7249"/>
  <c r="AI7247"/>
  <c r="AI7246"/>
  <c r="AG7244"/>
  <c r="AG7240"/>
  <c r="AI7239"/>
  <c r="AI7236"/>
  <c r="AI7233"/>
  <c r="AI7231"/>
  <c r="AG7218"/>
  <c r="AI7212"/>
  <c r="AG7210"/>
  <c r="AI7069"/>
  <c r="AG7065"/>
  <c r="AI7047"/>
  <c r="AI7046"/>
  <c r="AI7044"/>
  <c r="AI7043"/>
  <c r="AI7039"/>
  <c r="AI7038"/>
  <c r="AI7037"/>
  <c r="AI7036"/>
  <c r="AI7035"/>
  <c r="AI7033"/>
  <c r="AI7031"/>
  <c r="AI7029"/>
  <c r="AI7027"/>
  <c r="AI7025"/>
  <c r="AI7023"/>
  <c r="AI7021"/>
  <c r="AI7020"/>
  <c r="AI7019"/>
  <c r="AI7018"/>
  <c r="AI7017"/>
  <c r="AI7016"/>
  <c r="AI7015"/>
  <c r="AI7014"/>
  <c r="AI7013"/>
  <c r="AI7012"/>
  <c r="AI6994"/>
  <c r="AI6993"/>
  <c r="AI6992"/>
  <c r="AI6991"/>
  <c r="AI6990"/>
  <c r="AI6989"/>
  <c r="AI6988"/>
  <c r="AI6987"/>
  <c r="AI6986"/>
  <c r="AI6985"/>
  <c r="AI6984"/>
  <c r="AG6983"/>
  <c r="AG6981"/>
  <c r="AG6979"/>
  <c r="AG6977"/>
  <c r="AG6975"/>
  <c r="AG6972"/>
  <c r="AG6970"/>
  <c r="AI6967"/>
  <c r="AI6965"/>
  <c r="AI6963"/>
  <c r="AI6961"/>
  <c r="AI6959"/>
  <c r="AI6957"/>
  <c r="AI6955"/>
  <c r="AI6953"/>
  <c r="AI6951"/>
  <c r="AI6948"/>
  <c r="AI6947"/>
  <c r="AI6946"/>
  <c r="AI6945"/>
  <c r="AI6944"/>
  <c r="AI6941"/>
  <c r="AI6939"/>
  <c r="AI6937"/>
  <c r="AI6935"/>
  <c r="AI6933"/>
  <c r="AI6931"/>
  <c r="AI6928"/>
  <c r="AI6925"/>
  <c r="AI6923"/>
  <c r="AI6921"/>
  <c r="AI6919"/>
  <c r="AI6917"/>
  <c r="AI6915"/>
  <c r="AI6913"/>
  <c r="AI6911"/>
  <c r="AI6909"/>
  <c r="AI6907"/>
  <c r="AG6905"/>
  <c r="AG6904"/>
  <c r="AG6903"/>
  <c r="AI6902"/>
  <c r="AI6900"/>
  <c r="AI6898"/>
  <c r="AI6896"/>
  <c r="AI6894"/>
  <c r="AI6892"/>
  <c r="AI6890"/>
  <c r="AI6888"/>
  <c r="AI6886"/>
  <c r="AI6884"/>
  <c r="AI6882"/>
  <c r="AI6880"/>
  <c r="AI6878"/>
  <c r="AI6876"/>
  <c r="AI6874"/>
  <c r="AI6872"/>
  <c r="AI6870"/>
  <c r="AI6868"/>
  <c r="AI6866"/>
  <c r="AG6865"/>
  <c r="AH6865" s="1"/>
  <c r="AG6863"/>
  <c r="AH6863" s="1"/>
  <c r="AG6861"/>
  <c r="AH6861" s="1"/>
  <c r="AG6859"/>
  <c r="AH6859" s="1"/>
  <c r="AG6855"/>
  <c r="AH6855" s="1"/>
  <c r="AG6853"/>
  <c r="AH6853" s="1"/>
  <c r="AG6851"/>
  <c r="AH6851" s="1"/>
  <c r="AG6849"/>
  <c r="AH6849" s="1"/>
  <c r="AG6848"/>
  <c r="AH6848" s="1"/>
  <c r="AG6846"/>
  <c r="AH6846" s="1"/>
  <c r="AG6844"/>
  <c r="AH6844" s="1"/>
  <c r="AG6842"/>
  <c r="AH6842" s="1"/>
  <c r="AG6840"/>
  <c r="AH6840" s="1"/>
  <c r="AG6838"/>
  <c r="AH6838" s="1"/>
  <c r="AG6836"/>
  <c r="AH6836" s="1"/>
  <c r="AG6834"/>
  <c r="AH6834" s="1"/>
  <c r="AG6832"/>
  <c r="AH6832" s="1"/>
  <c r="AG6831"/>
  <c r="AH6831" s="1"/>
  <c r="AG6829"/>
  <c r="AH6829" s="1"/>
  <c r="AG6827"/>
  <c r="AH6827" s="1"/>
  <c r="AG6825"/>
  <c r="AH6825" s="1"/>
  <c r="AG6823"/>
  <c r="AH6823" s="1"/>
  <c r="AG6822"/>
  <c r="AH6822" s="1"/>
  <c r="AG6820"/>
  <c r="AH6820" s="1"/>
  <c r="AG6817"/>
  <c r="AH6817" s="1"/>
  <c r="AG6815"/>
  <c r="AH6815" s="1"/>
  <c r="AG6813"/>
  <c r="AH6813" s="1"/>
  <c r="AG6812"/>
  <c r="AH6812" s="1"/>
  <c r="AG6811"/>
  <c r="AH6811" s="1"/>
  <c r="AG6809"/>
  <c r="AH6809" s="1"/>
  <c r="AG6807"/>
  <c r="AH6807" s="1"/>
  <c r="AG6806"/>
  <c r="AH6806" s="1"/>
  <c r="AG6804"/>
  <c r="AH6804" s="1"/>
  <c r="AG6802"/>
  <c r="AH6802" s="1"/>
  <c r="AG6800"/>
  <c r="AH6800" s="1"/>
  <c r="AG6798"/>
  <c r="AH6798" s="1"/>
  <c r="AG6792"/>
  <c r="AH6792" s="1"/>
  <c r="AG6791"/>
  <c r="AH6791" s="1"/>
  <c r="AG6790"/>
  <c r="AH6790" s="1"/>
  <c r="AG6789"/>
  <c r="AH6789" s="1"/>
  <c r="AG6788"/>
  <c r="AH6788" s="1"/>
  <c r="AG6787"/>
  <c r="AH6787" s="1"/>
  <c r="AG6786"/>
  <c r="AH6786" s="1"/>
  <c r="AG6785"/>
  <c r="AH6785" s="1"/>
  <c r="AG6784"/>
  <c r="AH6784" s="1"/>
  <c r="AG6783"/>
  <c r="AH6783" s="1"/>
  <c r="AG6782"/>
  <c r="AH6782" s="1"/>
  <c r="AG6781"/>
  <c r="AH6781" s="1"/>
  <c r="AG6780"/>
  <c r="AH6780" s="1"/>
  <c r="AG6779"/>
  <c r="AH6779" s="1"/>
  <c r="AG6778"/>
  <c r="AH6778" s="1"/>
  <c r="AG6777"/>
  <c r="AH6777" s="1"/>
  <c r="AG6776"/>
  <c r="AH6776" s="1"/>
  <c r="AG6775"/>
  <c r="AH6775" s="1"/>
  <c r="AG6774"/>
  <c r="AH6774" s="1"/>
  <c r="AG6773"/>
  <c r="AH6773" s="1"/>
  <c r="AG6772"/>
  <c r="AH6772" s="1"/>
  <c r="AG6771"/>
  <c r="AH6771" s="1"/>
  <c r="AG6770"/>
  <c r="AH6770" s="1"/>
  <c r="AG6769"/>
  <c r="AH6769" s="1"/>
  <c r="AG6768"/>
  <c r="AH6768" s="1"/>
  <c r="AG6767"/>
  <c r="AH6767" s="1"/>
  <c r="AG6766"/>
  <c r="AH6766" s="1"/>
  <c r="AG6765"/>
  <c r="AH6765" s="1"/>
  <c r="AG6764"/>
  <c r="AH6764" s="1"/>
  <c r="AG6763"/>
  <c r="AH6763" s="1"/>
  <c r="AG6762"/>
  <c r="AH6762" s="1"/>
  <c r="AG6761"/>
  <c r="AH6761" s="1"/>
  <c r="AG6760"/>
  <c r="AH6760" s="1"/>
  <c r="AG6759"/>
  <c r="AH6759" s="1"/>
  <c r="AG6758"/>
  <c r="AH6758" s="1"/>
  <c r="AG6757"/>
  <c r="AH6757" s="1"/>
  <c r="AG6756"/>
  <c r="AH6756" s="1"/>
  <c r="AG6755"/>
  <c r="AH6755" s="1"/>
  <c r="AG6754"/>
  <c r="AH6754" s="1"/>
  <c r="AG6753"/>
  <c r="AH6753" s="1"/>
  <c r="AG6752"/>
  <c r="AH6752" s="1"/>
  <c r="AG6751"/>
  <c r="AH6751" s="1"/>
  <c r="AI6253"/>
  <c r="AI6252"/>
  <c r="AI6251"/>
  <c r="AI6250"/>
  <c r="AI6249"/>
  <c r="AI6248"/>
  <c r="AI6247"/>
  <c r="AI6246"/>
  <c r="AG6240"/>
  <c r="AH6240" s="1"/>
  <c r="AI6240"/>
  <c r="AG6239"/>
  <c r="AI6239"/>
  <c r="AG6238"/>
  <c r="AI6238"/>
  <c r="AG6233"/>
  <c r="AH6233" s="1"/>
  <c r="AI6233"/>
  <c r="AG6231"/>
  <c r="AH6231" s="1"/>
  <c r="AI6231"/>
  <c r="AG6229"/>
  <c r="AH6229" s="1"/>
  <c r="AI6229"/>
  <c r="AI6712"/>
  <c r="AI6711"/>
  <c r="AI6710"/>
  <c r="AI6709"/>
  <c r="AI6708"/>
  <c r="AI6707"/>
  <c r="AI6706"/>
  <c r="AI6705"/>
  <c r="AI6704"/>
  <c r="AI6703"/>
  <c r="AI6702"/>
  <c r="AI6701"/>
  <c r="AI6700"/>
  <c r="AI6699"/>
  <c r="AI6697"/>
  <c r="AI6696"/>
  <c r="AI6695"/>
  <c r="AI6694"/>
  <c r="AI6693"/>
  <c r="AI6692"/>
  <c r="AI6691"/>
  <c r="AI6690"/>
  <c r="AI6689"/>
  <c r="AI6688"/>
  <c r="AI6687"/>
  <c r="AI6686"/>
  <c r="AI6684"/>
  <c r="AI6683"/>
  <c r="AI6682"/>
  <c r="AI6681"/>
  <c r="AI6680"/>
  <c r="AI6679"/>
  <c r="AI6678"/>
  <c r="AI6677"/>
  <c r="AI6676"/>
  <c r="AI6675"/>
  <c r="AI6674"/>
  <c r="AI6673"/>
  <c r="AI6672"/>
  <c r="AI6671"/>
  <c r="AI6670"/>
  <c r="AI6669"/>
  <c r="AI6668"/>
  <c r="AI6667"/>
  <c r="AI6666"/>
  <c r="AI6664"/>
  <c r="AI6663"/>
  <c r="AI6661"/>
  <c r="AI6659"/>
  <c r="AI6658"/>
  <c r="AI6657"/>
  <c r="AI6656"/>
  <c r="AI6655"/>
  <c r="AI6652"/>
  <c r="AI6650"/>
  <c r="AI6648"/>
  <c r="AI6643"/>
  <c r="AI6641"/>
  <c r="AI6639"/>
  <c r="AI6637"/>
  <c r="AI6635"/>
  <c r="AI6633"/>
  <c r="AI6631"/>
  <c r="AI6629"/>
  <c r="AI6619"/>
  <c r="AI6618"/>
  <c r="AI6617"/>
  <c r="AI6616"/>
  <c r="AI6615"/>
  <c r="AI6614"/>
  <c r="AG6613"/>
  <c r="AI6609"/>
  <c r="AG6608"/>
  <c r="AI6603"/>
  <c r="AI6602"/>
  <c r="AI6601"/>
  <c r="AG6600"/>
  <c r="AG6579"/>
  <c r="AI6560"/>
  <c r="AI6559"/>
  <c r="AI6558"/>
  <c r="AI6557"/>
  <c r="AI6556"/>
  <c r="AI6555"/>
  <c r="AI6554"/>
  <c r="AI6553"/>
  <c r="AI6552"/>
  <c r="AI6551"/>
  <c r="AI6550"/>
  <c r="AI6549"/>
  <c r="AI6548"/>
  <c r="AI6547"/>
  <c r="AI6546"/>
  <c r="AI6545"/>
  <c r="AI6544"/>
  <c r="AI6543"/>
  <c r="AI6542"/>
  <c r="AI6541"/>
  <c r="AI6540"/>
  <c r="AG6539"/>
  <c r="AG6535"/>
  <c r="AG6533"/>
  <c r="AG6531"/>
  <c r="AI6529"/>
  <c r="AI6528"/>
  <c r="AI6527"/>
  <c r="AI6526"/>
  <c r="AI6525"/>
  <c r="AI6524"/>
  <c r="AI6523"/>
  <c r="AI6522"/>
  <c r="AI6521"/>
  <c r="AI6520"/>
  <c r="AI6519"/>
  <c r="AI6518"/>
  <c r="AI6517"/>
  <c r="AG6516"/>
  <c r="AG6514"/>
  <c r="AI6509"/>
  <c r="AG6502"/>
  <c r="AI6500"/>
  <c r="AI6499"/>
  <c r="AI6498"/>
  <c r="AI6497"/>
  <c r="AI6496"/>
  <c r="AI6495"/>
  <c r="AI6494"/>
  <c r="AI6493"/>
  <c r="AI6492"/>
  <c r="AI6490"/>
  <c r="AI6489"/>
  <c r="AI6488"/>
  <c r="AI6487"/>
  <c r="AI6486"/>
  <c r="AI6485"/>
  <c r="AI6484"/>
  <c r="AI6483"/>
  <c r="AI6481"/>
  <c r="AI6480"/>
  <c r="AI6479"/>
  <c r="AI6478"/>
  <c r="AI6477"/>
  <c r="AI6476"/>
  <c r="AI6475"/>
  <c r="AI6472"/>
  <c r="AI6471"/>
  <c r="AI6470"/>
  <c r="AI6469"/>
  <c r="AI6468"/>
  <c r="AI6467"/>
  <c r="AI6466"/>
  <c r="AI6465"/>
  <c r="AI6464"/>
  <c r="AI6463"/>
  <c r="AI6462"/>
  <c r="AI6461"/>
  <c r="AI6460"/>
  <c r="AI6459"/>
  <c r="AI6458"/>
  <c r="AI6457"/>
  <c r="AI6456"/>
  <c r="AI6454"/>
  <c r="AI6453"/>
  <c r="AI6449"/>
  <c r="AI6448"/>
  <c r="AI6447"/>
  <c r="AI6446"/>
  <c r="AI6445"/>
  <c r="AI6444"/>
  <c r="AI6443"/>
  <c r="AI6442"/>
  <c r="AI6441"/>
  <c r="AI6440"/>
  <c r="AI6439"/>
  <c r="AI6438"/>
  <c r="AI6437"/>
  <c r="AI6436"/>
  <c r="AI6435"/>
  <c r="AI6434"/>
  <c r="AI6431"/>
  <c r="AI6429"/>
  <c r="AI6427"/>
  <c r="AI6424"/>
  <c r="AI6420"/>
  <c r="AI6419"/>
  <c r="AI6417"/>
  <c r="AI6415"/>
  <c r="AG6413"/>
  <c r="AI6412"/>
  <c r="AI6409"/>
  <c r="AI6407"/>
  <c r="AI6406"/>
  <c r="AI6400"/>
  <c r="AI6398"/>
  <c r="AI6396"/>
  <c r="AI6394"/>
  <c r="AI6391"/>
  <c r="AI6389"/>
  <c r="AI6387"/>
  <c r="AI6385"/>
  <c r="AI6383"/>
  <c r="AI6382"/>
  <c r="AI6380"/>
  <c r="AI6379"/>
  <c r="AI6377"/>
  <c r="AG6375"/>
  <c r="AI6369"/>
  <c r="AI6367"/>
  <c r="AG6363"/>
  <c r="AI6306"/>
  <c r="AI6304"/>
  <c r="AI6301"/>
  <c r="AI6298"/>
  <c r="AI6296"/>
  <c r="AI6294"/>
  <c r="AI5915"/>
  <c r="AI5914"/>
  <c r="AI5913"/>
  <c r="AI5911"/>
  <c r="AI5908"/>
  <c r="AI5907"/>
  <c r="AI5901"/>
  <c r="AI5900"/>
  <c r="AI5899"/>
  <c r="AI5898"/>
  <c r="AI5895"/>
  <c r="AI5894"/>
  <c r="AI5893"/>
  <c r="AI5892"/>
  <c r="AI5889"/>
  <c r="AI5887"/>
  <c r="AI5886"/>
  <c r="AI5885"/>
  <c r="AI5884"/>
  <c r="AI5883"/>
  <c r="AI5882"/>
  <c r="AI5879"/>
  <c r="AG5879"/>
  <c r="AH5879" s="1"/>
  <c r="AG5878"/>
  <c r="AH5878" s="1"/>
  <c r="AG5877"/>
  <c r="AH5877" s="1"/>
  <c r="AG5874"/>
  <c r="AH5874" s="1"/>
  <c r="AG5873"/>
  <c r="AH5873" s="1"/>
  <c r="AG5872"/>
  <c r="AH5872" s="1"/>
  <c r="AG5871"/>
  <c r="AH5871" s="1"/>
  <c r="AG5870"/>
  <c r="AH5870" s="1"/>
  <c r="AG5869"/>
  <c r="AH5869" s="1"/>
  <c r="AG5868"/>
  <c r="AH5868" s="1"/>
  <c r="AG5867"/>
  <c r="AH5867" s="1"/>
  <c r="AG5866"/>
  <c r="AH5866" s="1"/>
  <c r="AG5865"/>
  <c r="AH5865" s="1"/>
  <c r="AG5864"/>
  <c r="AH5864" s="1"/>
  <c r="AG5863"/>
  <c r="AH5863" s="1"/>
  <c r="AG5862"/>
  <c r="AH5862" s="1"/>
  <c r="AG5861"/>
  <c r="AH5861" s="1"/>
  <c r="AG5860"/>
  <c r="AH5860" s="1"/>
  <c r="AG5859"/>
  <c r="AH5859" s="1"/>
  <c r="AG5858"/>
  <c r="AH5858" s="1"/>
  <c r="AG5857"/>
  <c r="AH5857" s="1"/>
  <c r="AG5856"/>
  <c r="AH5856" s="1"/>
  <c r="AG5855"/>
  <c r="AH5855" s="1"/>
  <c r="AI6227"/>
  <c r="AI6226"/>
  <c r="AG6225"/>
  <c r="AI6224"/>
  <c r="AI6223"/>
  <c r="AI6222"/>
  <c r="AI6221"/>
  <c r="AI6220"/>
  <c r="AI6218"/>
  <c r="AI6216"/>
  <c r="AI6214"/>
  <c r="AI6211"/>
  <c r="AG6209"/>
  <c r="AG6208"/>
  <c r="AI6207"/>
  <c r="AI6204"/>
  <c r="AI6202"/>
  <c r="AI6200"/>
  <c r="AG6198"/>
  <c r="AI6196"/>
  <c r="AI6194"/>
  <c r="AI6192"/>
  <c r="AI6191"/>
  <c r="AI6189"/>
  <c r="AI6188"/>
  <c r="AI6187"/>
  <c r="AI6185"/>
  <c r="AG6161"/>
  <c r="AG6159"/>
  <c r="AG6157"/>
  <c r="AG6155"/>
  <c r="AG6153"/>
  <c r="AG6151"/>
  <c r="AI6148"/>
  <c r="AI6147"/>
  <c r="AI6146"/>
  <c r="AG6145"/>
  <c r="AG6140"/>
  <c r="AG6138"/>
  <c r="AI6136"/>
  <c r="AI6135"/>
  <c r="AI6134"/>
  <c r="AG6133"/>
  <c r="AG6131"/>
  <c r="AG6129"/>
  <c r="AG6127"/>
  <c r="AG6125"/>
  <c r="AI6121"/>
  <c r="AI6120"/>
  <c r="AI6119"/>
  <c r="AI6118"/>
  <c r="AI6117"/>
  <c r="AI6116"/>
  <c r="AI6115"/>
  <c r="AI6114"/>
  <c r="AI6113"/>
  <c r="AI6112"/>
  <c r="AI6111"/>
  <c r="AI6110"/>
  <c r="AI6109"/>
  <c r="AI6108"/>
  <c r="AI6107"/>
  <c r="AI6106"/>
  <c r="AI6105"/>
  <c r="AI6104"/>
  <c r="AI6103"/>
  <c r="AI6102"/>
  <c r="AI6101"/>
  <c r="AI6100"/>
  <c r="AI6099"/>
  <c r="AI6098"/>
  <c r="AI6097"/>
  <c r="AI6096"/>
  <c r="AI6095"/>
  <c r="AI6094"/>
  <c r="AI6093"/>
  <c r="AI6092"/>
  <c r="AI6090"/>
  <c r="AI6088"/>
  <c r="AI6087"/>
  <c r="AI6085"/>
  <c r="AI6084"/>
  <c r="AI6083"/>
  <c r="AI6082"/>
  <c r="AI6081"/>
  <c r="AI6080"/>
  <c r="AI6079"/>
  <c r="AI6078"/>
  <c r="AI6077"/>
  <c r="AI6076"/>
  <c r="AI6075"/>
  <c r="AI6074"/>
  <c r="AI6073"/>
  <c r="AI6072"/>
  <c r="AI6071"/>
  <c r="AI6070"/>
  <c r="AI6069"/>
  <c r="AI6068"/>
  <c r="AI6067"/>
  <c r="AI6066"/>
  <c r="AI6065"/>
  <c r="AI6064"/>
  <c r="AI6063"/>
  <c r="AI6062"/>
  <c r="AI6061"/>
  <c r="AI6060"/>
  <c r="AI6059"/>
  <c r="AI6058"/>
  <c r="AI6057"/>
  <c r="AI6056"/>
  <c r="AI6055"/>
  <c r="AI6054"/>
  <c r="AI6053"/>
  <c r="AI6052"/>
  <c r="AI6051"/>
  <c r="AI6050"/>
  <c r="AI6049"/>
  <c r="AI6048"/>
  <c r="AI6047"/>
  <c r="AI6046"/>
  <c r="AI6045"/>
  <c r="AI6044"/>
  <c r="AI6043"/>
  <c r="AI6042"/>
  <c r="AI6041"/>
  <c r="AI6039"/>
  <c r="AI6036"/>
  <c r="AG5854"/>
  <c r="AH5854" s="1"/>
  <c r="AI5854"/>
  <c r="AG5853"/>
  <c r="AH5853" s="1"/>
  <c r="AI5853"/>
  <c r="AG5852"/>
  <c r="AH5852" s="1"/>
  <c r="AI5852"/>
  <c r="AG5851"/>
  <c r="AH5851" s="1"/>
  <c r="AI5851"/>
  <c r="AG5850"/>
  <c r="AH5850" s="1"/>
  <c r="AI5850"/>
  <c r="AG5849"/>
  <c r="AH5849" s="1"/>
  <c r="AI5849"/>
  <c r="AG5848"/>
  <c r="AH5848" s="1"/>
  <c r="AI5848"/>
  <c r="AG5847"/>
  <c r="AH5847" s="1"/>
  <c r="AI5847"/>
  <c r="AG5846"/>
  <c r="AH5846" s="1"/>
  <c r="AI5846"/>
  <c r="AG5845"/>
  <c r="AH5845" s="1"/>
  <c r="AI5845"/>
  <c r="AG5844"/>
  <c r="AH5844" s="1"/>
  <c r="AI5844"/>
  <c r="AG5843"/>
  <c r="AH5843" s="1"/>
  <c r="AI5843"/>
  <c r="AG5842"/>
  <c r="AH5842" s="1"/>
  <c r="AI5842"/>
  <c r="AG5841"/>
  <c r="AH5841" s="1"/>
  <c r="AI5841"/>
  <c r="AG5840"/>
  <c r="AH5840" s="1"/>
  <c r="AI5840"/>
  <c r="AG5839"/>
  <c r="AH5839" s="1"/>
  <c r="AI5839"/>
  <c r="AG5838"/>
  <c r="AH5838" s="1"/>
  <c r="AI5838"/>
  <c r="AG5835"/>
  <c r="AH5835" s="1"/>
  <c r="AI5835"/>
  <c r="AG5834"/>
  <c r="AH5834" s="1"/>
  <c r="AI5834"/>
  <c r="AG5833"/>
  <c r="AH5833" s="1"/>
  <c r="AI5833"/>
  <c r="AG5832"/>
  <c r="AH5832" s="1"/>
  <c r="AI5832"/>
  <c r="AG5831"/>
  <c r="AH5831" s="1"/>
  <c r="AI5831"/>
  <c r="AG5830"/>
  <c r="AH5830" s="1"/>
  <c r="AI5830"/>
  <c r="AG5829"/>
  <c r="AH5829" s="1"/>
  <c r="AI5829"/>
  <c r="AG5828"/>
  <c r="AH5828" s="1"/>
  <c r="AI5828"/>
  <c r="AG5827"/>
  <c r="AH5827" s="1"/>
  <c r="AI5827"/>
  <c r="AG5826"/>
  <c r="AH5826" s="1"/>
  <c r="AI5826"/>
  <c r="AG5825"/>
  <c r="AH5825" s="1"/>
  <c r="AI5825"/>
  <c r="AG5824"/>
  <c r="AH5824" s="1"/>
  <c r="AI5824"/>
  <c r="AG5823"/>
  <c r="AH5823" s="1"/>
  <c r="AI5823"/>
  <c r="AG5822"/>
  <c r="AH5822" s="1"/>
  <c r="AI5822"/>
  <c r="AG5821"/>
  <c r="AH5821" s="1"/>
  <c r="AI5821"/>
  <c r="AG5820"/>
  <c r="AH5820" s="1"/>
  <c r="AI5820"/>
  <c r="AG5819"/>
  <c r="AH5819" s="1"/>
  <c r="AI5819"/>
  <c r="AG5816"/>
  <c r="AH5816" s="1"/>
  <c r="AI5816"/>
  <c r="AG5815"/>
  <c r="AH5815" s="1"/>
  <c r="AI5815"/>
  <c r="AG5814"/>
  <c r="AH5814" s="1"/>
  <c r="AI5814"/>
  <c r="AI5813"/>
  <c r="AI5812"/>
  <c r="AI5811"/>
  <c r="AI5810"/>
  <c r="AI5809"/>
  <c r="AI5808"/>
  <c r="AI5807"/>
  <c r="AI5806"/>
  <c r="AI5805"/>
  <c r="AI5804"/>
  <c r="AI5803"/>
  <c r="AI5802"/>
  <c r="AI5801"/>
  <c r="AI5798"/>
  <c r="AI5797"/>
  <c r="AI5796"/>
  <c r="AI5795"/>
  <c r="AI5794"/>
  <c r="AI5793"/>
  <c r="AI5792"/>
  <c r="AI5791"/>
  <c r="AI5788"/>
  <c r="AI5787"/>
  <c r="AI5786"/>
  <c r="AI5785"/>
  <c r="AI5784"/>
  <c r="AI5783"/>
  <c r="AI5782"/>
  <c r="AI5781"/>
  <c r="AI5780"/>
  <c r="AI5779"/>
  <c r="AI5778"/>
  <c r="AI5777"/>
  <c r="AI5776"/>
  <c r="AI5775"/>
  <c r="AI5774"/>
  <c r="AI5773"/>
  <c r="AI5772"/>
  <c r="AI5771"/>
  <c r="AI5768"/>
  <c r="AI5767"/>
  <c r="AI5764"/>
  <c r="AI5763"/>
  <c r="AI5760"/>
  <c r="AI5757"/>
  <c r="AI5756"/>
  <c r="AI5755"/>
  <c r="AI5754"/>
  <c r="AI5751"/>
  <c r="AI5748"/>
  <c r="AI5747"/>
  <c r="AI5746"/>
  <c r="AI5745"/>
  <c r="AI5744"/>
  <c r="AI5743"/>
  <c r="AI5742"/>
  <c r="AI5741"/>
  <c r="AI5740"/>
  <c r="AI5739"/>
  <c r="AI5738"/>
  <c r="AI5737"/>
  <c r="AI5736"/>
  <c r="AI5735"/>
  <c r="AI5732"/>
  <c r="AI5731"/>
  <c r="AI5730"/>
  <c r="AI5727"/>
  <c r="AI5726"/>
  <c r="AI5725"/>
  <c r="AI5724"/>
  <c r="AI5723"/>
  <c r="AI5722"/>
  <c r="AI5721"/>
  <c r="AI5720"/>
  <c r="AI5719"/>
  <c r="AI5718"/>
  <c r="AI5717"/>
  <c r="AI5716"/>
  <c r="AI5715"/>
  <c r="AI5714"/>
  <c r="AI5713"/>
  <c r="AI5712"/>
  <c r="AI5711"/>
  <c r="AI5710"/>
  <c r="AI5709"/>
  <c r="AI5708"/>
  <c r="AI5707"/>
  <c r="AI5706"/>
  <c r="AI5705"/>
  <c r="AI5704"/>
  <c r="AI5703"/>
  <c r="AI5702"/>
  <c r="AI5701"/>
  <c r="AI5700"/>
  <c r="AI5699"/>
  <c r="AI5698"/>
  <c r="AI5697"/>
  <c r="AI5696"/>
  <c r="AI5693"/>
  <c r="AI5692"/>
  <c r="AI5691"/>
  <c r="AI5690"/>
  <c r="AI5689"/>
  <c r="AI5688"/>
  <c r="AI5687"/>
  <c r="AI5686"/>
  <c r="AI5685"/>
  <c r="AI5684"/>
  <c r="AI5683"/>
  <c r="AI5682"/>
  <c r="AI5681"/>
  <c r="AI5680"/>
  <c r="AI5679"/>
  <c r="AI5678"/>
  <c r="AI5677"/>
  <c r="AI5676"/>
  <c r="AI5675"/>
  <c r="AI5674"/>
  <c r="AI5673"/>
  <c r="AI5672"/>
  <c r="AI5671"/>
  <c r="AI5670"/>
  <c r="AI5669"/>
  <c r="AI5668"/>
  <c r="AI5667"/>
  <c r="AI5666"/>
  <c r="AI5665"/>
  <c r="AI5664"/>
  <c r="AI5663"/>
  <c r="AI5662"/>
  <c r="AI5661"/>
  <c r="AI5660"/>
  <c r="AI5656"/>
  <c r="AI5654"/>
  <c r="AI5653"/>
  <c r="AI5651"/>
  <c r="AI5650"/>
  <c r="AI5648"/>
  <c r="AI5644"/>
  <c r="AI5641"/>
  <c r="AI5640"/>
  <c r="AI5639"/>
  <c r="AI5638"/>
  <c r="AI5635"/>
  <c r="AI5633"/>
  <c r="AI5632"/>
  <c r="AI5631"/>
  <c r="AI5630"/>
  <c r="AI5629"/>
  <c r="AI5628"/>
  <c r="AI5627"/>
  <c r="AI5626"/>
  <c r="AI5625"/>
  <c r="AI5624"/>
  <c r="AI5623"/>
  <c r="AI5621"/>
  <c r="AI5620"/>
  <c r="AI5618"/>
  <c r="AI5616"/>
  <c r="AI5615"/>
  <c r="AI5613"/>
  <c r="AI5611"/>
  <c r="AI5610"/>
  <c r="AI5609"/>
  <c r="AI5608"/>
  <c r="AI5607"/>
  <c r="AI5605"/>
  <c r="AI5604"/>
  <c r="AI5602"/>
  <c r="AI5596"/>
  <c r="AI5595"/>
  <c r="AI5594"/>
  <c r="AI5593"/>
  <c r="AI5592"/>
  <c r="AI5590"/>
  <c r="AI5588"/>
  <c r="AI5586"/>
  <c r="AI5584"/>
  <c r="AI5582"/>
  <c r="AI5581"/>
  <c r="AI5580"/>
  <c r="AI5575"/>
  <c r="AI5574"/>
  <c r="AI5572"/>
  <c r="AI5570"/>
  <c r="AI5568"/>
  <c r="AI5565"/>
  <c r="AI5562"/>
  <c r="AI5560"/>
  <c r="AI5555"/>
  <c r="AI5554"/>
  <c r="AI5553"/>
  <c r="AI5552"/>
  <c r="AI5551"/>
  <c r="AI5550"/>
  <c r="AI5549"/>
  <c r="AI5548"/>
  <c r="AI5545"/>
  <c r="AI5533"/>
  <c r="AI5529"/>
  <c r="AI5528"/>
  <c r="AI5527"/>
  <c r="AI5526"/>
  <c r="AI5525"/>
  <c r="AI5524"/>
  <c r="AI5506"/>
  <c r="AI5504"/>
  <c r="AI5501"/>
  <c r="AI5498"/>
  <c r="AI5495"/>
  <c r="AI5494"/>
  <c r="AI5491"/>
  <c r="AI5490"/>
  <c r="AI5489"/>
  <c r="AI5488"/>
  <c r="AI5486"/>
  <c r="AI5485"/>
  <c r="AI5483"/>
  <c r="AI5481"/>
  <c r="AI5480"/>
  <c r="AI5478"/>
  <c r="AI5476"/>
  <c r="AI5474"/>
  <c r="AI5471"/>
  <c r="AI5469"/>
  <c r="AI5467"/>
  <c r="AI5465"/>
  <c r="AI5463"/>
  <c r="AI5461"/>
  <c r="AI5459"/>
  <c r="AG5455"/>
  <c r="AG5454"/>
  <c r="AG5453"/>
  <c r="AG5452"/>
  <c r="AG5451"/>
  <c r="AG5450"/>
  <c r="AG5449"/>
  <c r="AG5448"/>
  <c r="AG5447"/>
  <c r="AG5446"/>
  <c r="AG5445"/>
  <c r="AG5444"/>
  <c r="AG5443"/>
  <c r="AG5442"/>
  <c r="AG5441"/>
  <c r="AG5440"/>
  <c r="AG5439"/>
  <c r="AG5438"/>
  <c r="AG5437"/>
  <c r="AG5436"/>
  <c r="AG5435"/>
  <c r="AG5434"/>
  <c r="AG5433"/>
  <c r="AG5432"/>
  <c r="AG5431"/>
  <c r="AG5430"/>
  <c r="AG5429"/>
  <c r="AG5428"/>
  <c r="AG5427"/>
  <c r="AG5426"/>
  <c r="AG5425"/>
  <c r="AG5424"/>
  <c r="AG5423"/>
  <c r="AG5422"/>
  <c r="AG5421"/>
  <c r="AG5420"/>
  <c r="AG5419"/>
  <c r="AG5418"/>
  <c r="AG5417"/>
  <c r="AG5416"/>
  <c r="AG5415"/>
  <c r="AG5414"/>
  <c r="AG5413"/>
  <c r="AG5412"/>
  <c r="AG5411"/>
  <c r="AG5410"/>
  <c r="AG5409"/>
  <c r="AG5408"/>
  <c r="AG5407"/>
  <c r="AG5406"/>
  <c r="AG5405"/>
  <c r="AG5404"/>
  <c r="AG5403"/>
  <c r="AG5402"/>
  <c r="AG5401"/>
  <c r="AG5400"/>
  <c r="AG5399"/>
  <c r="AG5398"/>
  <c r="AG5397"/>
  <c r="AG5396"/>
  <c r="AG5395"/>
  <c r="AG5394"/>
  <c r="AI5393"/>
  <c r="AG5392"/>
  <c r="AG5391"/>
  <c r="AG5390"/>
  <c r="AI5384"/>
  <c r="AG5381"/>
  <c r="AG5372"/>
  <c r="AG5371"/>
  <c r="AG5370"/>
  <c r="AG5365"/>
  <c r="AI5364"/>
  <c r="AI5362"/>
  <c r="AI5361"/>
  <c r="AI5359"/>
  <c r="AI5355"/>
  <c r="AI5353"/>
  <c r="AI5351"/>
  <c r="AI5349"/>
  <c r="AI5347"/>
  <c r="AI5344"/>
  <c r="AI5342"/>
  <c r="AI5340"/>
  <c r="AI5338"/>
  <c r="AI5336"/>
  <c r="AI5334"/>
  <c r="AG5331"/>
  <c r="AI5326"/>
  <c r="AI5324"/>
  <c r="AI5320"/>
  <c r="AI5316"/>
  <c r="AI5314"/>
  <c r="AG5311"/>
  <c r="AG5310"/>
  <c r="AG5309"/>
  <c r="AG5308"/>
  <c r="AG5307"/>
  <c r="AG5306"/>
  <c r="AG5305"/>
  <c r="AG5304"/>
  <c r="AG5303"/>
  <c r="AG5302"/>
  <c r="AG5301"/>
  <c r="AG5300"/>
  <c r="AG5299"/>
  <c r="AG5298"/>
  <c r="AG5297"/>
  <c r="AG5296"/>
  <c r="AG5295"/>
  <c r="AG5294"/>
  <c r="AG5293"/>
  <c r="AG5292"/>
  <c r="AG5291"/>
  <c r="AG5290"/>
  <c r="AG5289"/>
  <c r="AG5288"/>
  <c r="AG5287"/>
  <c r="AG5286"/>
  <c r="AG5285"/>
  <c r="AG5284"/>
  <c r="AG5283"/>
  <c r="AG5282"/>
  <c r="AG5281"/>
  <c r="AG5280"/>
  <c r="AG5279"/>
  <c r="AG5278"/>
  <c r="AG5277"/>
  <c r="AG5276"/>
  <c r="AG5275"/>
  <c r="AG5274"/>
  <c r="AG5273"/>
  <c r="AG5272"/>
  <c r="AG5271"/>
  <c r="AG5270"/>
  <c r="AG5269"/>
  <c r="AG5268"/>
  <c r="AG5267"/>
  <c r="AG5266"/>
  <c r="AG5265"/>
  <c r="AG5263"/>
  <c r="AG5262"/>
  <c r="AG5261"/>
  <c r="AG5260"/>
  <c r="AG5259"/>
  <c r="AG5258"/>
  <c r="AG5257"/>
  <c r="AG5256"/>
  <c r="AG5255"/>
  <c r="AG5254"/>
  <c r="AG5253"/>
  <c r="AG5252"/>
  <c r="AG5251"/>
  <c r="AG5250"/>
  <c r="AG5249"/>
  <c r="AG5248"/>
  <c r="AI5237"/>
  <c r="AI5235"/>
  <c r="AI5233"/>
  <c r="AI5231"/>
  <c r="AI5229"/>
  <c r="AI5227"/>
  <c r="AG5213"/>
  <c r="AH5213" s="1"/>
  <c r="AI5213"/>
  <c r="AD5211"/>
  <c r="AG5211"/>
  <c r="AD5210"/>
  <c r="AG5210"/>
  <c r="AD5209"/>
  <c r="AG5209"/>
  <c r="AD5208"/>
  <c r="AG5208"/>
  <c r="AG5200"/>
  <c r="AH5200" s="1"/>
  <c r="AI5200"/>
  <c r="AG5199"/>
  <c r="AH5199" s="1"/>
  <c r="AI5199"/>
  <c r="AG5197"/>
  <c r="AH5197" s="1"/>
  <c r="AI5197"/>
  <c r="AG5196"/>
  <c r="AH5196" s="1"/>
  <c r="AI5196"/>
  <c r="AD5191"/>
  <c r="AG5191"/>
  <c r="AD5184"/>
  <c r="AG5184"/>
  <c r="AD5183"/>
  <c r="AG5183"/>
  <c r="AD5182"/>
  <c r="AG5182"/>
  <c r="AD5181"/>
  <c r="AG5181"/>
  <c r="AD5180"/>
  <c r="AG5180"/>
  <c r="AD5179"/>
  <c r="AG5179"/>
  <c r="AD5177"/>
  <c r="AG5177"/>
  <c r="AG5171"/>
  <c r="AH5171" s="1"/>
  <c r="AI5171"/>
  <c r="AG5169"/>
  <c r="AH5169" s="1"/>
  <c r="AI5169"/>
  <c r="AG5167"/>
  <c r="AH5167" s="1"/>
  <c r="AI5167"/>
  <c r="AG5163"/>
  <c r="AH5163" s="1"/>
  <c r="AI5163"/>
  <c r="AG5125"/>
  <c r="AH5125" s="1"/>
  <c r="AI5125"/>
  <c r="AG5123"/>
  <c r="AH5123" s="1"/>
  <c r="AI5123"/>
  <c r="AG5121"/>
  <c r="AH5121" s="1"/>
  <c r="AI5121"/>
  <c r="AG5116"/>
  <c r="AH5116" s="1"/>
  <c r="AI5116"/>
  <c r="AG5114"/>
  <c r="AH5114" s="1"/>
  <c r="AI5114"/>
  <c r="AG5112"/>
  <c r="AH5112" s="1"/>
  <c r="AI5112"/>
  <c r="AG5110"/>
  <c r="AH5110" s="1"/>
  <c r="AI5110"/>
  <c r="AG5108"/>
  <c r="AH5108" s="1"/>
  <c r="AI5108"/>
  <c r="AG5106"/>
  <c r="AH5106" s="1"/>
  <c r="AI5106"/>
  <c r="AG5104"/>
  <c r="AH5104" s="1"/>
  <c r="AI5104"/>
  <c r="AI5102"/>
  <c r="AG5100"/>
  <c r="AG5099"/>
  <c r="AG5098"/>
  <c r="AG5097"/>
  <c r="AI5096"/>
  <c r="AG5095"/>
  <c r="AI5093"/>
  <c r="AI5090"/>
  <c r="AI5086"/>
  <c r="AI5084"/>
  <c r="AG5082"/>
  <c r="AI5080"/>
  <c r="AI5073"/>
  <c r="AI5071"/>
  <c r="AI5070"/>
  <c r="AI5069"/>
  <c r="AI5067"/>
  <c r="AI5066"/>
  <c r="AI5064"/>
  <c r="AI5062"/>
  <c r="AI5061"/>
  <c r="AI5060"/>
  <c r="AI5058"/>
  <c r="AI5056"/>
  <c r="AI5054"/>
  <c r="AI5052"/>
  <c r="AI5051"/>
  <c r="AI5049"/>
  <c r="AI5047"/>
  <c r="AI5041"/>
  <c r="AI5038"/>
  <c r="AI5036"/>
  <c r="AI5034"/>
  <c r="AI5032"/>
  <c r="AI5030"/>
  <c r="AI5028"/>
  <c r="AI5026"/>
  <c r="AI5024"/>
  <c r="AI5022"/>
  <c r="AI5020"/>
  <c r="AI5019"/>
  <c r="AI5018"/>
  <c r="AI5016"/>
  <c r="AI5015"/>
  <c r="AI5013"/>
  <c r="AI5011"/>
  <c r="AI5010"/>
  <c r="AI5004"/>
  <c r="AI5003"/>
  <c r="AI5002"/>
  <c r="AI5001"/>
  <c r="AI5000"/>
  <c r="AI4999"/>
  <c r="AI4998"/>
  <c r="AI4997"/>
  <c r="AI4995"/>
  <c r="AI4993"/>
  <c r="AI4992"/>
  <c r="AG4990"/>
  <c r="AI4989"/>
  <c r="AI4986"/>
  <c r="AI4984"/>
  <c r="AI4982"/>
  <c r="AI4981"/>
  <c r="AI4979"/>
  <c r="AI4977"/>
  <c r="AI4975"/>
  <c r="AI4973"/>
  <c r="AI4966"/>
  <c r="AI4936"/>
  <c r="AI4934"/>
  <c r="AI4932"/>
  <c r="AI4930"/>
  <c r="AI4927"/>
  <c r="AI4925"/>
  <c r="AI4916"/>
  <c r="AG4915"/>
  <c r="AG4914"/>
  <c r="AG4913"/>
  <c r="AI4910"/>
  <c r="AI4908"/>
  <c r="AG4904"/>
  <c r="AI4903"/>
  <c r="AI4901"/>
  <c r="AI4900"/>
  <c r="AI4898"/>
  <c r="AI4896"/>
  <c r="AI4892"/>
  <c r="AI4889"/>
  <c r="AI4885"/>
  <c r="AI4882"/>
  <c r="AI4879"/>
  <c r="AI4877"/>
  <c r="AI4876"/>
  <c r="AI4874"/>
  <c r="AI4872"/>
  <c r="AI4870"/>
  <c r="AG4868"/>
  <c r="AG4867"/>
  <c r="AI4863"/>
  <c r="AG4860"/>
  <c r="AG4859"/>
  <c r="AG4858"/>
  <c r="AI4857"/>
  <c r="AI4855"/>
  <c r="AI4853"/>
  <c r="AI4851"/>
  <c r="AI4850"/>
  <c r="AI4849"/>
  <c r="AI4848"/>
  <c r="AI4847"/>
  <c r="AI4845"/>
  <c r="AI4843"/>
  <c r="AI4842"/>
  <c r="AI4840"/>
  <c r="AI4838"/>
  <c r="AI4836"/>
  <c r="AI4834"/>
  <c r="AI4832"/>
  <c r="AI4830"/>
  <c r="AI4828"/>
  <c r="AI4826"/>
  <c r="AI4824"/>
  <c r="AI4822"/>
  <c r="AG4821"/>
  <c r="AI4819"/>
  <c r="AI4818"/>
  <c r="AI4817"/>
  <c r="AI4816"/>
  <c r="AI4815"/>
  <c r="AI4814"/>
  <c r="AI4813"/>
  <c r="AI4812"/>
  <c r="AI4811"/>
  <c r="AI4809"/>
  <c r="AI4808"/>
  <c r="AI4804"/>
  <c r="AI4802"/>
  <c r="AI4800"/>
  <c r="AI4795"/>
  <c r="AI4794"/>
  <c r="AI4792"/>
  <c r="AG4789"/>
  <c r="AG4788"/>
  <c r="AI4787"/>
  <c r="AI4784"/>
  <c r="AI4783"/>
  <c r="AG4781"/>
  <c r="AI4779"/>
  <c r="AI4778"/>
  <c r="AG4777"/>
  <c r="AG4763"/>
  <c r="AI4761"/>
  <c r="AG4760"/>
  <c r="AG4756"/>
  <c r="AG4755"/>
  <c r="AG4754"/>
  <c r="AG4753"/>
  <c r="AG4752"/>
  <c r="AG4751"/>
  <c r="AG4750"/>
  <c r="AG4749"/>
  <c r="AI4748"/>
  <c r="AI4747"/>
  <c r="AI4746"/>
  <c r="AI4745"/>
  <c r="AI4730"/>
  <c r="AI4729"/>
  <c r="AG4725"/>
  <c r="AG4724"/>
  <c r="AG4723"/>
  <c r="AI4722"/>
  <c r="AI4717"/>
  <c r="AI4714"/>
  <c r="AI4713"/>
  <c r="AI4712"/>
  <c r="AI4711"/>
  <c r="AG4709"/>
  <c r="AG4708"/>
  <c r="AI4707"/>
  <c r="AG4705"/>
  <c r="AI4704"/>
  <c r="AI4703"/>
  <c r="AG4701"/>
  <c r="AG4700"/>
  <c r="AI4699"/>
  <c r="AI4698"/>
  <c r="AG4691"/>
  <c r="AG4690"/>
  <c r="AI4689"/>
  <c r="AI4675"/>
  <c r="AI4674"/>
  <c r="AG4673"/>
  <c r="AI4655"/>
  <c r="AI4652"/>
  <c r="AI4651"/>
  <c r="AI4650"/>
  <c r="AI4649"/>
  <c r="AI4648"/>
  <c r="AI4647"/>
  <c r="AI4646"/>
  <c r="AI4645"/>
  <c r="AI4644"/>
  <c r="AI4643"/>
  <c r="AI4642"/>
  <c r="AI4641"/>
  <c r="AI4640"/>
  <c r="AI4639"/>
  <c r="AI4638"/>
  <c r="AI4637"/>
  <c r="AI4636"/>
  <c r="AI4635"/>
  <c r="AI4634"/>
  <c r="AI4633"/>
  <c r="AI4632"/>
  <c r="AI4631"/>
  <c r="AI4630"/>
  <c r="AI4629"/>
  <c r="AI4628"/>
  <c r="AI4627"/>
  <c r="AI4625"/>
  <c r="AI4623"/>
  <c r="AI4622"/>
  <c r="AI4621"/>
  <c r="AI4620"/>
  <c r="AI4619"/>
  <c r="AG4562"/>
  <c r="AG4560"/>
  <c r="AG4558"/>
  <c r="AG4556"/>
  <c r="AI4552"/>
  <c r="AG4551"/>
  <c r="AG4549"/>
  <c r="AG4546"/>
  <c r="AG4540"/>
  <c r="AG4537"/>
  <c r="AI4535"/>
  <c r="AG4534"/>
  <c r="AG4530"/>
  <c r="AI4527"/>
  <c r="AI4526"/>
  <c r="AG4525"/>
  <c r="AI4523"/>
  <c r="AI4522"/>
  <c r="AI4521"/>
  <c r="AG4520"/>
  <c r="AG4518"/>
  <c r="AG4516"/>
  <c r="AG4514"/>
  <c r="AG4511"/>
  <c r="AI4508"/>
  <c r="AG4507"/>
  <c r="AG4505"/>
  <c r="AI4501"/>
  <c r="AI4500"/>
  <c r="AG4478"/>
  <c r="AI4473"/>
  <c r="AI4472"/>
  <c r="AI4471"/>
  <c r="AI4470"/>
  <c r="AI4469"/>
  <c r="AG4468"/>
  <c r="AI4465"/>
  <c r="AG4464"/>
  <c r="AI4462"/>
  <c r="AI4461"/>
  <c r="AI4460"/>
  <c r="AI4459"/>
  <c r="AI4458"/>
  <c r="AI4457"/>
  <c r="AI4456"/>
  <c r="AI4447"/>
  <c r="AI4445"/>
  <c r="AI4443"/>
  <c r="AI4441"/>
  <c r="AI4439"/>
  <c r="AI4437"/>
  <c r="AI4435"/>
  <c r="AI4433"/>
  <c r="AI4431"/>
  <c r="AI4429"/>
  <c r="AI4427"/>
  <c r="AI4425"/>
  <c r="AI4423"/>
  <c r="AI4421"/>
  <c r="AI4419"/>
  <c r="AI4416"/>
  <c r="AI4414"/>
  <c r="AI4412"/>
  <c r="AI4410"/>
  <c r="AI4407"/>
  <c r="AI4405"/>
  <c r="AI4404"/>
  <c r="AI4403"/>
  <c r="AI4399"/>
  <c r="AG4397"/>
  <c r="AG4396"/>
  <c r="AG4395"/>
  <c r="AG4394"/>
  <c r="AG4393"/>
  <c r="AG4392"/>
  <c r="AG4391"/>
  <c r="AG4390"/>
  <c r="AI4389"/>
  <c r="AI4386"/>
  <c r="AI4384"/>
  <c r="AI4382"/>
  <c r="AI4380"/>
  <c r="AI4378"/>
  <c r="AI4376"/>
  <c r="AI4374"/>
  <c r="AI4372"/>
  <c r="AI4370"/>
  <c r="AI4368"/>
  <c r="AI4366"/>
  <c r="AI4364"/>
  <c r="AI4362"/>
  <c r="AI4360"/>
  <c r="AI4358"/>
  <c r="AI4356"/>
  <c r="AI4354"/>
  <c r="AI4352"/>
  <c r="AI4349"/>
  <c r="AI4347"/>
  <c r="AI4345"/>
  <c r="AI4343"/>
  <c r="AI4342"/>
  <c r="AG4337"/>
  <c r="AG4336"/>
  <c r="AG4335"/>
  <c r="AI4333"/>
  <c r="AI4330"/>
  <c r="AI4327"/>
  <c r="AI4325"/>
  <c r="AI4324"/>
  <c r="AI4322"/>
  <c r="AI4320"/>
  <c r="AG4277"/>
  <c r="AI4271"/>
  <c r="AI4270"/>
  <c r="AI4269"/>
  <c r="AI4267"/>
  <c r="AI4264"/>
  <c r="AI4260"/>
  <c r="AI4259"/>
  <c r="AI4258"/>
  <c r="AI4257"/>
  <c r="AI4256"/>
  <c r="AI4255"/>
  <c r="AI4254"/>
  <c r="AI4253"/>
  <c r="AI4252"/>
  <c r="AG4252"/>
  <c r="AH4252" s="1"/>
  <c r="AG4251"/>
  <c r="AH4251" s="1"/>
  <c r="AG4250"/>
  <c r="AH4250" s="1"/>
  <c r="AG4249"/>
  <c r="AH4249" s="1"/>
  <c r="AG4248"/>
  <c r="AH4248" s="1"/>
  <c r="AI4481"/>
  <c r="AG4480"/>
  <c r="AI4476"/>
  <c r="AG4475"/>
  <c r="AI4317"/>
  <c r="AI4316"/>
  <c r="AI4314"/>
  <c r="AI4310"/>
  <c r="AI4308"/>
  <c r="AI4306"/>
  <c r="AI4301"/>
  <c r="AI4299"/>
  <c r="AI4297"/>
  <c r="AI4295"/>
  <c r="AI4294"/>
  <c r="AI4293"/>
  <c r="AI4291"/>
  <c r="AG4281"/>
  <c r="AI4242"/>
  <c r="AI4240"/>
  <c r="AI4239"/>
  <c r="AI4238"/>
  <c r="AI4237"/>
  <c r="AI4236"/>
  <c r="AI4235"/>
  <c r="AI4233"/>
  <c r="AI4232"/>
  <c r="AI4230"/>
  <c r="AI4229"/>
  <c r="AI4226"/>
  <c r="AI4224"/>
  <c r="AI4222"/>
  <c r="AI4218"/>
  <c r="AI4216"/>
  <c r="AI4214"/>
  <c r="AI4212"/>
  <c r="AC4210"/>
  <c r="AC4209"/>
  <c r="AC4208"/>
  <c r="AC4207"/>
  <c r="AI4206"/>
  <c r="AI4205"/>
  <c r="AI4203"/>
  <c r="AI4201"/>
  <c r="AI4200"/>
  <c r="AI4198"/>
  <c r="AI4196"/>
  <c r="AI4194"/>
  <c r="AI4193"/>
  <c r="AI4191"/>
  <c r="AI4189"/>
  <c r="AI4188"/>
  <c r="AI4186"/>
  <c r="AI4184"/>
  <c r="AI4182"/>
  <c r="AI4180"/>
  <c r="AI4176"/>
  <c r="AI4174"/>
  <c r="AI4172"/>
  <c r="AI4170"/>
  <c r="AI4168"/>
  <c r="AI4166"/>
  <c r="AI4164"/>
  <c r="AI4161"/>
  <c r="AI4158"/>
  <c r="AI4155"/>
  <c r="AI4153"/>
  <c r="AI4151"/>
  <c r="AI4149"/>
  <c r="AI4147"/>
  <c r="AI4145"/>
  <c r="AI4142"/>
  <c r="AI4140"/>
  <c r="AI4138"/>
  <c r="AI4136"/>
  <c r="AI4134"/>
  <c r="AI4130"/>
  <c r="AI4128"/>
  <c r="AI4126"/>
  <c r="AI4124"/>
  <c r="AI4122"/>
  <c r="AI4120"/>
  <c r="AI4118"/>
  <c r="AI4115"/>
  <c r="AI4113"/>
  <c r="AI4111"/>
  <c r="AI4109"/>
  <c r="AI4108"/>
  <c r="AI4106"/>
  <c r="AI4104"/>
  <c r="AI4102"/>
  <c r="AI4100"/>
  <c r="AI4098"/>
  <c r="AI4096"/>
  <c r="AI4094"/>
  <c r="AI4092"/>
  <c r="AI4084"/>
  <c r="AI4082"/>
  <c r="AI4080"/>
  <c r="AI4078"/>
  <c r="AI4076"/>
  <c r="AI4074"/>
  <c r="AI4073"/>
  <c r="AI4071"/>
  <c r="AG4069"/>
  <c r="AG4068"/>
  <c r="AG4067"/>
  <c r="AG4066"/>
  <c r="AG4065"/>
  <c r="AG4064"/>
  <c r="AG4063"/>
  <c r="AI4060"/>
  <c r="AI4059"/>
  <c r="AI4057"/>
  <c r="AI4055"/>
  <c r="AI4053"/>
  <c r="AI4051"/>
  <c r="AI4047"/>
  <c r="AI4045"/>
  <c r="AI4041"/>
  <c r="AI4036"/>
  <c r="AI4019"/>
  <c r="AG4017"/>
  <c r="AG4016"/>
  <c r="AG4015"/>
  <c r="AG4014"/>
  <c r="AI4010"/>
  <c r="AI4007"/>
  <c r="AI4002"/>
  <c r="AI4000"/>
  <c r="AI3997"/>
  <c r="AI3996"/>
  <c r="AI3993"/>
  <c r="AI3991"/>
  <c r="AI3989"/>
  <c r="AI3987"/>
  <c r="AI3985"/>
  <c r="AI3983"/>
  <c r="AI3980"/>
  <c r="AI3978"/>
  <c r="AI3975"/>
  <c r="AI3974"/>
  <c r="AI3970"/>
  <c r="AG3970"/>
  <c r="AH3970" s="1"/>
  <c r="AI4089"/>
  <c r="AI4087"/>
  <c r="AI3935"/>
  <c r="AI3933"/>
  <c r="AG3928"/>
  <c r="AH3928" s="1"/>
  <c r="AI3928"/>
  <c r="AD3925"/>
  <c r="AG3925"/>
  <c r="AI3968"/>
  <c r="AI3966"/>
  <c r="AI3965"/>
  <c r="AI3962"/>
  <c r="AI3961"/>
  <c r="AI3957"/>
  <c r="AI3955"/>
  <c r="AI3945"/>
  <c r="AI3940"/>
  <c r="AI3939"/>
  <c r="AI3921"/>
  <c r="AI3920"/>
  <c r="AI3918"/>
  <c r="AI3912"/>
  <c r="AI3909"/>
  <c r="AI3907"/>
  <c r="AI3905"/>
  <c r="AI3904"/>
  <c r="AI3902"/>
  <c r="AI3899"/>
  <c r="AG3895"/>
  <c r="AG3894"/>
  <c r="AG3890"/>
  <c r="AI3888"/>
  <c r="AI3886"/>
  <c r="AI3884"/>
  <c r="AI3881"/>
  <c r="AI3879"/>
  <c r="AI3877"/>
  <c r="AI3875"/>
  <c r="AI3869"/>
  <c r="AI3864"/>
  <c r="AI3862"/>
  <c r="AI3859"/>
  <c r="AI3857"/>
  <c r="AI3855"/>
  <c r="AI3850"/>
  <c r="AI3846"/>
  <c r="AG3843"/>
  <c r="AI3829"/>
  <c r="AI3827"/>
  <c r="AI3813"/>
  <c r="AI3811"/>
  <c r="AI3809"/>
  <c r="AI3807"/>
  <c r="AI3805"/>
  <c r="AI3802"/>
  <c r="AI3800"/>
  <c r="AI3798"/>
  <c r="AI3796"/>
  <c r="AI3793"/>
  <c r="AI3790"/>
  <c r="AI3788"/>
  <c r="AI3784"/>
  <c r="AI3782"/>
  <c r="AI3780"/>
  <c r="AI3778"/>
  <c r="AI3776"/>
  <c r="AI3773"/>
  <c r="AI3772"/>
  <c r="AI3770"/>
  <c r="AI3768"/>
  <c r="AI3764"/>
  <c r="AI3763"/>
  <c r="AI3762"/>
  <c r="AI3760"/>
  <c r="AI3758"/>
  <c r="AI3756"/>
  <c r="AI3754"/>
  <c r="AI3753"/>
  <c r="AI3751"/>
  <c r="AI3749"/>
  <c r="AI3747"/>
  <c r="AI3745"/>
  <c r="AI3743"/>
  <c r="AI3741"/>
  <c r="AI3739"/>
  <c r="AI3737"/>
  <c r="AI3735"/>
  <c r="AI3733"/>
  <c r="AI3731"/>
  <c r="AI3730"/>
  <c r="AI3728"/>
  <c r="AI3724"/>
  <c r="AI3722"/>
  <c r="AI3720"/>
  <c r="AI3718"/>
  <c r="AI3716"/>
  <c r="AI3704"/>
  <c r="AI3702"/>
  <c r="AI3700"/>
  <c r="AI3699"/>
  <c r="AI3697"/>
  <c r="AI3695"/>
  <c r="AI3693"/>
  <c r="AI3602"/>
  <c r="AI3600"/>
  <c r="AI3599"/>
  <c r="AI3598"/>
  <c r="AI3597"/>
  <c r="AI3596"/>
  <c r="AI3595"/>
  <c r="AI3592"/>
  <c r="AI3687"/>
  <c r="AI3685"/>
  <c r="AI3683"/>
  <c r="AI3681"/>
  <c r="AI3677"/>
  <c r="AI3676"/>
  <c r="AI3673"/>
  <c r="AI3671"/>
  <c r="AI3667"/>
  <c r="AI3666"/>
  <c r="AI3664"/>
  <c r="AI3658"/>
  <c r="AI3654"/>
  <c r="AI3649"/>
  <c r="AI3644"/>
  <c r="AI3642"/>
  <c r="AI3640"/>
  <c r="AI3636"/>
  <c r="AG3560"/>
  <c r="AG3559"/>
  <c r="AI3549"/>
  <c r="AI3546"/>
  <c r="AD3543"/>
  <c r="AG3543"/>
  <c r="AD3542"/>
  <c r="AG3542"/>
  <c r="AG3541"/>
  <c r="AH3541" s="1"/>
  <c r="AI3541"/>
  <c r="AG3538"/>
  <c r="AH3538" s="1"/>
  <c r="AI3538"/>
  <c r="AG3536"/>
  <c r="AH3536" s="1"/>
  <c r="AI3536"/>
  <c r="AG3535"/>
  <c r="AH3535" s="1"/>
  <c r="AI3535"/>
  <c r="AG3534"/>
  <c r="AH3534" s="1"/>
  <c r="AI3534"/>
  <c r="AG3529"/>
  <c r="AH3529" s="1"/>
  <c r="AI3529"/>
  <c r="AI3526"/>
  <c r="AG3523"/>
  <c r="AG3522"/>
  <c r="AG3521"/>
  <c r="AG3520"/>
  <c r="AI3516"/>
  <c r="AI3510"/>
  <c r="AI3509"/>
  <c r="AI3508"/>
  <c r="AI3506"/>
  <c r="AI3505"/>
  <c r="AG3504"/>
  <c r="AI3500"/>
  <c r="AI3499"/>
  <c r="AI3498"/>
  <c r="AI3497"/>
  <c r="AI3496"/>
  <c r="AI3495"/>
  <c r="AI3494"/>
  <c r="AI3492"/>
  <c r="AI3485"/>
  <c r="AI3483"/>
  <c r="AI3481"/>
  <c r="AI3480"/>
  <c r="AI3478"/>
  <c r="AI3476"/>
  <c r="AI3474"/>
  <c r="AI3473"/>
  <c r="AI3472"/>
  <c r="AI3471"/>
  <c r="AG3468"/>
  <c r="AG3467"/>
  <c r="AG3466"/>
  <c r="AG3465"/>
  <c r="AG3464"/>
  <c r="AG3463"/>
  <c r="AG3462"/>
  <c r="AI3448"/>
  <c r="AI3447"/>
  <c r="AI3446"/>
  <c r="AI3445"/>
  <c r="AI3430"/>
  <c r="AI3429"/>
  <c r="AI3428"/>
  <c r="AI3427"/>
  <c r="AI3426"/>
  <c r="AI3425"/>
  <c r="AG3418"/>
  <c r="AI3417"/>
  <c r="AI3415"/>
  <c r="AI3413"/>
  <c r="AI3411"/>
  <c r="AI3409"/>
  <c r="AG3407"/>
  <c r="AG3406"/>
  <c r="AG3405"/>
  <c r="AG3404"/>
  <c r="AG3403"/>
  <c r="AG3402"/>
  <c r="AG3401"/>
  <c r="AG3400"/>
  <c r="AI3399"/>
  <c r="AI3398"/>
  <c r="AI3396"/>
  <c r="AI3394"/>
  <c r="AI3392"/>
  <c r="AI3390"/>
  <c r="AI3388"/>
  <c r="AI3386"/>
  <c r="AI3384"/>
  <c r="AI3383"/>
  <c r="AG3382"/>
  <c r="AI3381"/>
  <c r="AI3379"/>
  <c r="AI3374"/>
  <c r="AI3373"/>
  <c r="AI3372"/>
  <c r="AI3366"/>
  <c r="AI3364"/>
  <c r="AI3358"/>
  <c r="AI3357"/>
  <c r="AI3353"/>
  <c r="AG3351"/>
  <c r="AG3350"/>
  <c r="AG3349"/>
  <c r="AG3348"/>
  <c r="AG3347"/>
  <c r="AG3346"/>
  <c r="AG3345"/>
  <c r="AG3344"/>
  <c r="AG3343"/>
  <c r="AG3342"/>
  <c r="AG3341"/>
  <c r="AG3340"/>
  <c r="AG3339"/>
  <c r="AG3338"/>
  <c r="AG3337"/>
  <c r="AG3336"/>
  <c r="AG3335"/>
  <c r="AG3334"/>
  <c r="AG3333"/>
  <c r="AG3332"/>
  <c r="AG2984"/>
  <c r="AH2984" s="1"/>
  <c r="AI2984"/>
  <c r="AG2982"/>
  <c r="AH2982" s="1"/>
  <c r="AI2982"/>
  <c r="AG2980"/>
  <c r="AH2980" s="1"/>
  <c r="AI2980"/>
  <c r="AG2978"/>
  <c r="AH2978" s="1"/>
  <c r="AI2978"/>
  <c r="AG2976"/>
  <c r="AH2976" s="1"/>
  <c r="AI2976"/>
  <c r="AG2974"/>
  <c r="AH2974" s="1"/>
  <c r="AI2974"/>
  <c r="AG2972"/>
  <c r="AH2972" s="1"/>
  <c r="AI2972"/>
  <c r="AG2970"/>
  <c r="AH2970" s="1"/>
  <c r="AI2970"/>
  <c r="AG2968"/>
  <c r="AH2968" s="1"/>
  <c r="AI2968"/>
  <c r="AG2966"/>
  <c r="AH2966" s="1"/>
  <c r="AG2964"/>
  <c r="AH2964" s="1"/>
  <c r="AG2962"/>
  <c r="AH2962" s="1"/>
  <c r="AG2960"/>
  <c r="AH2960" s="1"/>
  <c r="AG2958"/>
  <c r="AH2958" s="1"/>
  <c r="AG2956"/>
  <c r="AH2956" s="1"/>
  <c r="AG2954"/>
  <c r="AH2954" s="1"/>
  <c r="AG2952"/>
  <c r="AH2952" s="1"/>
  <c r="AG2950"/>
  <c r="AH2950" s="1"/>
  <c r="AG2948"/>
  <c r="AH2948" s="1"/>
  <c r="AG2946"/>
  <c r="AH2946" s="1"/>
  <c r="AI3318"/>
  <c r="AI3316"/>
  <c r="AI3310"/>
  <c r="AI3308"/>
  <c r="AI3306"/>
  <c r="AI3304"/>
  <c r="AI3302"/>
  <c r="AI3300"/>
  <c r="AI3298"/>
  <c r="AI3296"/>
  <c r="AI3294"/>
  <c r="AI3293"/>
  <c r="AI3291"/>
  <c r="AI3289"/>
  <c r="AI3286"/>
  <c r="AI3283"/>
  <c r="AI3281"/>
  <c r="AI3279"/>
  <c r="AI3275"/>
  <c r="AI3274"/>
  <c r="AI3272"/>
  <c r="AI3270"/>
  <c r="AI3265"/>
  <c r="AI3263"/>
  <c r="AI3261"/>
  <c r="AI3259"/>
  <c r="AG3243"/>
  <c r="AI3242"/>
  <c r="AI3240"/>
  <c r="AI3238"/>
  <c r="AG3227"/>
  <c r="AI3219"/>
  <c r="AI3218"/>
  <c r="AG3211"/>
  <c r="AG3207"/>
  <c r="AG3205"/>
  <c r="AG3203"/>
  <c r="AG3201"/>
  <c r="AG3199"/>
  <c r="AG3197"/>
  <c r="AG3195"/>
  <c r="AG3194"/>
  <c r="AG3192"/>
  <c r="AG3190"/>
  <c r="AG3188"/>
  <c r="AG3186"/>
  <c r="AG3184"/>
  <c r="AG3182"/>
  <c r="AG3180"/>
  <c r="AI3176"/>
  <c r="AI3175"/>
  <c r="AI3174"/>
  <c r="AI3173"/>
  <c r="AI3171"/>
  <c r="AI3167"/>
  <c r="AI3165"/>
  <c r="AI3163"/>
  <c r="AI3161"/>
  <c r="AI3159"/>
  <c r="AI3158"/>
  <c r="AI3156"/>
  <c r="AI3153"/>
  <c r="AG3150"/>
  <c r="AG3148"/>
  <c r="AI3139"/>
  <c r="AI3138"/>
  <c r="AI3134"/>
  <c r="AI3131"/>
  <c r="AI3128"/>
  <c r="AI3126"/>
  <c r="AI3124"/>
  <c r="AI3118"/>
  <c r="AI3086"/>
  <c r="AI3084"/>
  <c r="AI3082"/>
  <c r="AI3080"/>
  <c r="AI3078"/>
  <c r="AI3076"/>
  <c r="AI3074"/>
  <c r="AI3072"/>
  <c r="AI3070"/>
  <c r="AI3068"/>
  <c r="AI3065"/>
  <c r="AI3061"/>
  <c r="AI3052"/>
  <c r="AI3050"/>
  <c r="AI3048"/>
  <c r="AI3046"/>
  <c r="AI3044"/>
  <c r="AI3041"/>
  <c r="AI3039"/>
  <c r="AI3036"/>
  <c r="AI3033"/>
  <c r="AI3031"/>
  <c r="AI3029"/>
  <c r="AI3024"/>
  <c r="AI3023"/>
  <c r="AI3022"/>
  <c r="AI3020"/>
  <c r="AI3018"/>
  <c r="AI3016"/>
  <c r="AI3014"/>
  <c r="AI3012"/>
  <c r="AI3009"/>
  <c r="AI3007"/>
  <c r="AI3005"/>
  <c r="AI3003"/>
  <c r="AI3002"/>
  <c r="AI3000"/>
  <c r="AI2998"/>
  <c r="AI2996"/>
  <c r="AI2994"/>
  <c r="AI2992"/>
  <c r="AI2990"/>
  <c r="AG2967"/>
  <c r="AH2967" s="1"/>
  <c r="AI2967"/>
  <c r="AG2965"/>
  <c r="AH2965" s="1"/>
  <c r="AI2965"/>
  <c r="AG2963"/>
  <c r="AH2963" s="1"/>
  <c r="AI2963"/>
  <c r="AG2961"/>
  <c r="AH2961" s="1"/>
  <c r="AI2961"/>
  <c r="AG2959"/>
  <c r="AH2959" s="1"/>
  <c r="AI2959"/>
  <c r="AG2957"/>
  <c r="AH2957" s="1"/>
  <c r="AI2957"/>
  <c r="AG2955"/>
  <c r="AH2955" s="1"/>
  <c r="AI2955"/>
  <c r="AG2953"/>
  <c r="AH2953" s="1"/>
  <c r="AI2953"/>
  <c r="AG2951"/>
  <c r="AH2951" s="1"/>
  <c r="AI2951"/>
  <c r="AG2949"/>
  <c r="AH2949" s="1"/>
  <c r="AI2949"/>
  <c r="AG2947"/>
  <c r="AH2947" s="1"/>
  <c r="AI2947"/>
  <c r="AG2945"/>
  <c r="AH2945" s="1"/>
  <c r="AI2945"/>
  <c r="AG2943"/>
  <c r="AH2943" s="1"/>
  <c r="AI2943"/>
  <c r="AG2941"/>
  <c r="AH2941" s="1"/>
  <c r="AI2941"/>
  <c r="AG2939"/>
  <c r="AH2939" s="1"/>
  <c r="AI2939"/>
  <c r="AG2937"/>
  <c r="AH2937" s="1"/>
  <c r="AI2937"/>
  <c r="AG2935"/>
  <c r="AH2935" s="1"/>
  <c r="AI2935"/>
  <c r="AG2933"/>
  <c r="AH2933" s="1"/>
  <c r="AI2933"/>
  <c r="AG2931"/>
  <c r="AH2931" s="1"/>
  <c r="AI2931"/>
  <c r="AG2929"/>
  <c r="AH2929" s="1"/>
  <c r="AI2929"/>
  <c r="AG2927"/>
  <c r="AH2927" s="1"/>
  <c r="AI2927"/>
  <c r="AG2925"/>
  <c r="AH2925" s="1"/>
  <c r="AI2925"/>
  <c r="AG2923"/>
  <c r="AH2923" s="1"/>
  <c r="AI2923"/>
  <c r="AI2676"/>
  <c r="AI2675"/>
  <c r="AI2674"/>
  <c r="AI2673"/>
  <c r="AI2672"/>
  <c r="AG2670"/>
  <c r="AI2669"/>
  <c r="AI2667"/>
  <c r="AI2665"/>
  <c r="AI2662"/>
  <c r="AI2660"/>
  <c r="AI2658"/>
  <c r="AI2655"/>
  <c r="AI2652"/>
  <c r="AI2650"/>
  <c r="AI2643"/>
  <c r="AI2641"/>
  <c r="AI2639"/>
  <c r="AI2637"/>
  <c r="AI2633"/>
  <c r="AI2631"/>
  <c r="AG2625"/>
  <c r="AG2624"/>
  <c r="AG2623"/>
  <c r="AI2620"/>
  <c r="AI2618"/>
  <c r="AI2616"/>
  <c r="AI2614"/>
  <c r="AI2612"/>
  <c r="AI2610"/>
  <c r="AI2605"/>
  <c r="AI2604"/>
  <c r="AI2603"/>
  <c r="AI2602"/>
  <c r="AI2601"/>
  <c r="AI2600"/>
  <c r="AI2599"/>
  <c r="AI2598"/>
  <c r="AG2590"/>
  <c r="AH2590" s="1"/>
  <c r="AG2588"/>
  <c r="AH2588" s="1"/>
  <c r="AG2586"/>
  <c r="AH2586" s="1"/>
  <c r="AG2584"/>
  <c r="AH2584" s="1"/>
  <c r="AG2582"/>
  <c r="AH2582" s="1"/>
  <c r="AG2580"/>
  <c r="AH2580" s="1"/>
  <c r="AG2578"/>
  <c r="AH2578" s="1"/>
  <c r="AG2576"/>
  <c r="AH2576" s="1"/>
  <c r="AG2573"/>
  <c r="AH2573" s="1"/>
  <c r="AG2568"/>
  <c r="AH2568" s="1"/>
  <c r="AG2566"/>
  <c r="AH2566" s="1"/>
  <c r="AG2563"/>
  <c r="AH2563" s="1"/>
  <c r="AG2562"/>
  <c r="AH2562" s="1"/>
  <c r="AG2560"/>
  <c r="AH2560" s="1"/>
  <c r="AG2559"/>
  <c r="AH2559" s="1"/>
  <c r="AG2558"/>
  <c r="AH2558" s="1"/>
  <c r="AG2557"/>
  <c r="AH2557" s="1"/>
  <c r="AG2555"/>
  <c r="AH2555" s="1"/>
  <c r="AG2552"/>
  <c r="AH2552" s="1"/>
  <c r="AI2921"/>
  <c r="AI2919"/>
  <c r="AI2917"/>
  <c r="AI2915"/>
  <c r="AI2912"/>
  <c r="AI2910"/>
  <c r="AI2908"/>
  <c r="AI2906"/>
  <c r="AI2904"/>
  <c r="AI2902"/>
  <c r="AI2900"/>
  <c r="AI2898"/>
  <c r="AI2894"/>
  <c r="AI2892"/>
  <c r="AI2890"/>
  <c r="AI2888"/>
  <c r="AI2886"/>
  <c r="AI2884"/>
  <c r="AI2882"/>
  <c r="AI2880"/>
  <c r="AI2878"/>
  <c r="AI2876"/>
  <c r="AI2873"/>
  <c r="AI2871"/>
  <c r="AI2869"/>
  <c r="AI2867"/>
  <c r="AI2865"/>
  <c r="AI2863"/>
  <c r="AI2859"/>
  <c r="AI2856"/>
  <c r="AI2852"/>
  <c r="AI2850"/>
  <c r="AI2848"/>
  <c r="AI2846"/>
  <c r="AI2843"/>
  <c r="AI2838"/>
  <c r="AI2836"/>
  <c r="AI2833"/>
  <c r="AI2830"/>
  <c r="AI2827"/>
  <c r="AI2816"/>
  <c r="AI2811"/>
  <c r="AI2808"/>
  <c r="AI2806"/>
  <c r="AI2802"/>
  <c r="AG2798"/>
  <c r="AG2797"/>
  <c r="AG2796"/>
  <c r="AG2795"/>
  <c r="AI2794"/>
  <c r="AG2792"/>
  <c r="AI2791"/>
  <c r="AI2789"/>
  <c r="AI2787"/>
  <c r="AI2784"/>
  <c r="AI2782"/>
  <c r="AI2780"/>
  <c r="AI2778"/>
  <c r="AI2776"/>
  <c r="AI2773"/>
  <c r="AI2771"/>
  <c r="AI2769"/>
  <c r="AI2767"/>
  <c r="AI2765"/>
  <c r="AI2763"/>
  <c r="AI2761"/>
  <c r="AI2758"/>
  <c r="AI2756"/>
  <c r="AI2755"/>
  <c r="AI2753"/>
  <c r="AI2750"/>
  <c r="AI2748"/>
  <c r="AG2745"/>
  <c r="AI2742"/>
  <c r="AI2740"/>
  <c r="AI2738"/>
  <c r="AI2734"/>
  <c r="AG2733"/>
  <c r="AI2723"/>
  <c r="AI2720"/>
  <c r="AI2718"/>
  <c r="AI2715"/>
  <c r="AI2713"/>
  <c r="AI2711"/>
  <c r="AI2709"/>
  <c r="AI2707"/>
  <c r="AI2705"/>
  <c r="AG2597"/>
  <c r="AH2597" s="1"/>
  <c r="AI2597"/>
  <c r="AG2596"/>
  <c r="AH2596" s="1"/>
  <c r="AI2596"/>
  <c r="AG2594"/>
  <c r="AH2594" s="1"/>
  <c r="AI2594"/>
  <c r="AG2593"/>
  <c r="AH2593" s="1"/>
  <c r="AI2593"/>
  <c r="AG2592"/>
  <c r="AH2592" s="1"/>
  <c r="AI2592"/>
  <c r="AG2591"/>
  <c r="AH2591" s="1"/>
  <c r="AI2591"/>
  <c r="AG2589"/>
  <c r="AH2589" s="1"/>
  <c r="AI2589"/>
  <c r="AG2587"/>
  <c r="AH2587" s="1"/>
  <c r="AI2587"/>
  <c r="AG2585"/>
  <c r="AH2585" s="1"/>
  <c r="AI2585"/>
  <c r="AG2583"/>
  <c r="AH2583" s="1"/>
  <c r="AI2583"/>
  <c r="AG2581"/>
  <c r="AH2581" s="1"/>
  <c r="AI2581"/>
  <c r="AG2579"/>
  <c r="AH2579" s="1"/>
  <c r="AI2579"/>
  <c r="AG2577"/>
  <c r="AH2577" s="1"/>
  <c r="AI2577"/>
  <c r="AG2575"/>
  <c r="AH2575" s="1"/>
  <c r="AI2575"/>
  <c r="AG2574"/>
  <c r="AH2574" s="1"/>
  <c r="AI2574"/>
  <c r="AG2572"/>
  <c r="AH2572" s="1"/>
  <c r="AI2572"/>
  <c r="AG2571"/>
  <c r="AH2571" s="1"/>
  <c r="AI2571"/>
  <c r="AG2567"/>
  <c r="AH2567" s="1"/>
  <c r="AI2567"/>
  <c r="AG2565"/>
  <c r="AH2565" s="1"/>
  <c r="AI2565"/>
  <c r="AG2556"/>
  <c r="AH2556" s="1"/>
  <c r="AI2556"/>
  <c r="AG2553"/>
  <c r="AH2553" s="1"/>
  <c r="AI2553"/>
  <c r="AG2550"/>
  <c r="AH2550" s="1"/>
  <c r="AI2550"/>
  <c r="AG2549"/>
  <c r="AH2549" s="1"/>
  <c r="AI2549"/>
  <c r="AG2548"/>
  <c r="AH2548" s="1"/>
  <c r="AI2548"/>
  <c r="AG2547"/>
  <c r="AH2547" s="1"/>
  <c r="AI2547"/>
  <c r="AG2546"/>
  <c r="AH2546" s="1"/>
  <c r="AI2546"/>
  <c r="AG2545"/>
  <c r="AH2545" s="1"/>
  <c r="AI2545"/>
  <c r="AG2544"/>
  <c r="AH2544" s="1"/>
  <c r="AI2544"/>
  <c r="AD2438"/>
  <c r="AG2438"/>
  <c r="AI2379"/>
  <c r="AI2373"/>
  <c r="AI2371"/>
  <c r="AI2365"/>
  <c r="AI2363"/>
  <c r="AI2360"/>
  <c r="AI2358"/>
  <c r="AI2353"/>
  <c r="AI2348"/>
  <c r="AI2346"/>
  <c r="AG2336"/>
  <c r="AH2336" s="1"/>
  <c r="AG2335"/>
  <c r="AH2335" s="1"/>
  <c r="AG2337"/>
  <c r="AH2337" s="1"/>
  <c r="AJ2337" s="1"/>
  <c r="AI2337"/>
  <c r="AG2334"/>
  <c r="AH2334" s="1"/>
  <c r="AI2334"/>
  <c r="AG2333"/>
  <c r="AH2333" s="1"/>
  <c r="AI2333"/>
  <c r="AG2332"/>
  <c r="AH2332" s="1"/>
  <c r="AI2332"/>
  <c r="AG2331"/>
  <c r="AH2331" s="1"/>
  <c r="AI2331"/>
  <c r="AG2330"/>
  <c r="AH2330" s="1"/>
  <c r="AI2330"/>
  <c r="AG2329"/>
  <c r="AH2329" s="1"/>
  <c r="AI2329"/>
  <c r="AG2265"/>
  <c r="AH2265" s="1"/>
  <c r="AI2265"/>
  <c r="AG2264"/>
  <c r="AH2264" s="1"/>
  <c r="AI2264"/>
  <c r="AG2262"/>
  <c r="AH2262" s="1"/>
  <c r="AI2262"/>
  <c r="AG2260"/>
  <c r="AH2260" s="1"/>
  <c r="AI2260"/>
  <c r="AG2259"/>
  <c r="AH2259" s="1"/>
  <c r="AI2259"/>
  <c r="AG2257"/>
  <c r="AH2257" s="1"/>
  <c r="AI2257"/>
  <c r="AG2255"/>
  <c r="AH2255" s="1"/>
  <c r="AI2255"/>
  <c r="AG2247"/>
  <c r="AH2247" s="1"/>
  <c r="AI2247"/>
  <c r="AI2326"/>
  <c r="AI2324"/>
  <c r="AI2323"/>
  <c r="AI2322"/>
  <c r="AI2316"/>
  <c r="AI2309"/>
  <c r="AI2298"/>
  <c r="AI2296"/>
  <c r="AI2293"/>
  <c r="AI2291"/>
  <c r="AI2290"/>
  <c r="AI2289"/>
  <c r="AI2267"/>
  <c r="AI2246"/>
  <c r="AI2245"/>
  <c r="AI2244"/>
  <c r="AI2243"/>
  <c r="AI2242"/>
  <c r="AI2241"/>
  <c r="AI2240"/>
  <c r="AI2239"/>
  <c r="AI2238"/>
  <c r="AI2231"/>
  <c r="AI2229"/>
  <c r="AI2186"/>
  <c r="AI2185"/>
  <c r="AI2184"/>
  <c r="AI2183"/>
  <c r="AI2182"/>
  <c r="AI2181"/>
  <c r="AI2180"/>
  <c r="AI2110"/>
  <c r="AD2108"/>
  <c r="AG2108"/>
  <c r="AG2107"/>
  <c r="AH2107" s="1"/>
  <c r="AI2107"/>
  <c r="AI2152"/>
  <c r="AI2151"/>
  <c r="AI2150"/>
  <c r="AI2149"/>
  <c r="AI2148"/>
  <c r="AI2147"/>
  <c r="AI2146"/>
  <c r="AI2145"/>
  <c r="AI2144"/>
  <c r="AI2143"/>
  <c r="AI2142"/>
  <c r="AI2141"/>
  <c r="AI2140"/>
  <c r="AI2139"/>
  <c r="AI2138"/>
  <c r="AI2137"/>
  <c r="AI2136"/>
  <c r="AI2135"/>
  <c r="AI2134"/>
  <c r="AI2133"/>
  <c r="AI2132"/>
  <c r="AI2131"/>
  <c r="AI2130"/>
  <c r="AI2129"/>
  <c r="AI2128"/>
  <c r="AI2127"/>
  <c r="AI2124"/>
  <c r="AI2122"/>
  <c r="AI2121"/>
  <c r="AI2119"/>
  <c r="AI2061"/>
  <c r="AI2058"/>
  <c r="AI2056"/>
  <c r="AI2053"/>
  <c r="AI2050"/>
  <c r="AI2049"/>
  <c r="AI2048"/>
  <c r="AI2047"/>
  <c r="AI2106"/>
  <c r="AI2104"/>
  <c r="AG2102"/>
  <c r="AG2101"/>
  <c r="AG2100"/>
  <c r="AG2099"/>
  <c r="AG2098"/>
  <c r="AI2095"/>
  <c r="AI2091"/>
  <c r="AI2089"/>
  <c r="AI2088"/>
  <c r="AI2087"/>
  <c r="AG2085"/>
  <c r="AG2083"/>
  <c r="AG2081"/>
  <c r="AG2079"/>
  <c r="AI2077"/>
  <c r="AI2075"/>
  <c r="AG2073"/>
  <c r="AG2072"/>
  <c r="AG2071"/>
  <c r="AG2070"/>
  <c r="AG2069"/>
  <c r="AG2068"/>
  <c r="AF357"/>
  <c r="AC357"/>
  <c r="AD357" s="1"/>
  <c r="AF356"/>
  <c r="AC356"/>
  <c r="AD356" s="1"/>
  <c r="AF355"/>
  <c r="AC355"/>
  <c r="AD355" s="1"/>
  <c r="AF354"/>
  <c r="AC354"/>
  <c r="AD354" s="1"/>
  <c r="AF353"/>
  <c r="AC353"/>
  <c r="AD353" s="1"/>
  <c r="AF352"/>
  <c r="AC352"/>
  <c r="AD352" s="1"/>
  <c r="AF351"/>
  <c r="AC351"/>
  <c r="AD351" s="1"/>
  <c r="AF350"/>
  <c r="AC350"/>
  <c r="AD350" s="1"/>
  <c r="AF349"/>
  <c r="AC349"/>
  <c r="AD349" s="1"/>
  <c r="AF348"/>
  <c r="AC348"/>
  <c r="AD348" s="1"/>
  <c r="AF347"/>
  <c r="AC347"/>
  <c r="AD347" s="1"/>
  <c r="AF346"/>
  <c r="AC346"/>
  <c r="AD346" s="1"/>
  <c r="AF345"/>
  <c r="AC345"/>
  <c r="AD345" s="1"/>
  <c r="AF344"/>
  <c r="AC344"/>
  <c r="AD344" s="1"/>
  <c r="AF343"/>
  <c r="AC343"/>
  <c r="AD343" s="1"/>
  <c r="AF342"/>
  <c r="AC342"/>
  <c r="AD342" s="1"/>
  <c r="AF341"/>
  <c r="AC341"/>
  <c r="AD341" s="1"/>
  <c r="AF340"/>
  <c r="AC340"/>
  <c r="AD340" s="1"/>
  <c r="AF339"/>
  <c r="AC339"/>
  <c r="AD339" s="1"/>
  <c r="AF338"/>
  <c r="AC338"/>
  <c r="AD338" s="1"/>
  <c r="AF337"/>
  <c r="AC337"/>
  <c r="AD337" s="1"/>
  <c r="AF336"/>
  <c r="AD336"/>
  <c r="AF335"/>
  <c r="AC335"/>
  <c r="AD335" s="1"/>
  <c r="AF334"/>
  <c r="AC334"/>
  <c r="AD334" s="1"/>
  <c r="AF333"/>
  <c r="AC333"/>
  <c r="AD333" s="1"/>
  <c r="AF332"/>
  <c r="AC332"/>
  <c r="AD332" s="1"/>
  <c r="AF331"/>
  <c r="AC331"/>
  <c r="AD331" s="1"/>
  <c r="AF330"/>
  <c r="AC330"/>
  <c r="AD330" s="1"/>
  <c r="AF329"/>
  <c r="AC329"/>
  <c r="AF328"/>
  <c r="AC328"/>
  <c r="AD328" s="1"/>
  <c r="AF327"/>
  <c r="AC327"/>
  <c r="AD327" s="1"/>
  <c r="AF326"/>
  <c r="AC326"/>
  <c r="AD326" s="1"/>
  <c r="AF325"/>
  <c r="AC325"/>
  <c r="AD325" s="1"/>
  <c r="AF324"/>
  <c r="AC324"/>
  <c r="AD324" s="1"/>
  <c r="AF323"/>
  <c r="AC323"/>
  <c r="AD323" s="1"/>
  <c r="AF322"/>
  <c r="AC322"/>
  <c r="AD322" s="1"/>
  <c r="AF321"/>
  <c r="AC321"/>
  <c r="AD321" s="1"/>
  <c r="AF320"/>
  <c r="AC320"/>
  <c r="AD320" s="1"/>
  <c r="AF319"/>
  <c r="AC319"/>
  <c r="AD319" s="1"/>
  <c r="AF318"/>
  <c r="AC318"/>
  <c r="AD318" s="1"/>
  <c r="AF317"/>
  <c r="AC317"/>
  <c r="AD317" s="1"/>
  <c r="AF316"/>
  <c r="AC316"/>
  <c r="AD316" s="1"/>
  <c r="AF315"/>
  <c r="AC315"/>
  <c r="AD315" s="1"/>
  <c r="AF314"/>
  <c r="AC314"/>
  <c r="AD314" s="1"/>
  <c r="AF313"/>
  <c r="AC313"/>
  <c r="AD313" s="1"/>
  <c r="AF312"/>
  <c r="AC312"/>
  <c r="AD312" s="1"/>
  <c r="AF311"/>
  <c r="AC311"/>
  <c r="AD311" s="1"/>
  <c r="AF310"/>
  <c r="AE310"/>
  <c r="AC310"/>
  <c r="AF309"/>
  <c r="AC309"/>
  <c r="AD309" s="1"/>
  <c r="AF308"/>
  <c r="AC308"/>
  <c r="AD308" s="1"/>
  <c r="AF307"/>
  <c r="AE307"/>
  <c r="AC307"/>
  <c r="AD307" s="1"/>
  <c r="AF306"/>
  <c r="AC306"/>
  <c r="AD306" s="1"/>
  <c r="AF305"/>
  <c r="AC305"/>
  <c r="AD305" s="1"/>
  <c r="AF304"/>
  <c r="AE304"/>
  <c r="AC304"/>
  <c r="AD304" s="1"/>
  <c r="AF303"/>
  <c r="AE303"/>
  <c r="AC303"/>
  <c r="AF302"/>
  <c r="AC302"/>
  <c r="AD302" s="1"/>
  <c r="AF301"/>
  <c r="AC301"/>
  <c r="AD301" s="1"/>
  <c r="AF300"/>
  <c r="AC300"/>
  <c r="AD300" s="1"/>
  <c r="AF299"/>
  <c r="AC299"/>
  <c r="AD299" s="1"/>
  <c r="AF298"/>
  <c r="AC298"/>
  <c r="AD298" s="1"/>
  <c r="AF297"/>
  <c r="AC297"/>
  <c r="AD297" s="1"/>
  <c r="AF296"/>
  <c r="AC296"/>
  <c r="AD296" s="1"/>
  <c r="AF295"/>
  <c r="AC295"/>
  <c r="AF294"/>
  <c r="AC294"/>
  <c r="AF293"/>
  <c r="AC293"/>
  <c r="AF292"/>
  <c r="AC292"/>
  <c r="AD292" s="1"/>
  <c r="AF291"/>
  <c r="AC291"/>
  <c r="AF290"/>
  <c r="AC290"/>
  <c r="AD290" s="1"/>
  <c r="AF289"/>
  <c r="AC289"/>
  <c r="AD289" s="1"/>
  <c r="AF288"/>
  <c r="AC288"/>
  <c r="AD288" s="1"/>
  <c r="AF287"/>
  <c r="AC287"/>
  <c r="AD287" s="1"/>
  <c r="AF286"/>
  <c r="AC286"/>
  <c r="AD286" s="1"/>
  <c r="AF285"/>
  <c r="AC285"/>
  <c r="AD285" s="1"/>
  <c r="AF284"/>
  <c r="AC284"/>
  <c r="AD284" s="1"/>
  <c r="AF283"/>
  <c r="AC283"/>
  <c r="AD283" s="1"/>
  <c r="AF282"/>
  <c r="AC282"/>
  <c r="AD282" s="1"/>
  <c r="AF281"/>
  <c r="AC281"/>
  <c r="AD281" s="1"/>
  <c r="AF280"/>
  <c r="AC280"/>
  <c r="AD280" s="1"/>
  <c r="AF279"/>
  <c r="AC279"/>
  <c r="AD279" s="1"/>
  <c r="AF278"/>
  <c r="AC278"/>
  <c r="AD278" s="1"/>
  <c r="AF277"/>
  <c r="AC277"/>
  <c r="AD277" s="1"/>
  <c r="AF276"/>
  <c r="AC276"/>
  <c r="AD276" s="1"/>
  <c r="AF275"/>
  <c r="AC275"/>
  <c r="AD275" s="1"/>
  <c r="AF274"/>
  <c r="AC274"/>
  <c r="AD274" s="1"/>
  <c r="AF273"/>
  <c r="AC273"/>
  <c r="AD273" s="1"/>
  <c r="AF272"/>
  <c r="AC272"/>
  <c r="AD272" s="1"/>
  <c r="AF271"/>
  <c r="AE271"/>
  <c r="AC271"/>
  <c r="AF270"/>
  <c r="AC270"/>
  <c r="AD270" s="1"/>
  <c r="AF269"/>
  <c r="AC269"/>
  <c r="AD269" s="1"/>
  <c r="AF268"/>
  <c r="AC268"/>
  <c r="AD268" s="1"/>
  <c r="AF267"/>
  <c r="AE267"/>
  <c r="AC267"/>
  <c r="AF266"/>
  <c r="AC266"/>
  <c r="AD266" s="1"/>
  <c r="AF265"/>
  <c r="AC265"/>
  <c r="AD265" s="1"/>
  <c r="AF264"/>
  <c r="AE264"/>
  <c r="AC264"/>
  <c r="AD264" s="1"/>
  <c r="AF263"/>
  <c r="AC263"/>
  <c r="AD263" s="1"/>
  <c r="AF262"/>
  <c r="AC262"/>
  <c r="AD262" s="1"/>
  <c r="AF261"/>
  <c r="AC261"/>
  <c r="AD261" s="1"/>
  <c r="AF260"/>
  <c r="AC260"/>
  <c r="AD260" s="1"/>
  <c r="AF259"/>
  <c r="AC259"/>
  <c r="AD259" s="1"/>
  <c r="AF258"/>
  <c r="AC258"/>
  <c r="AD258" s="1"/>
  <c r="AF257"/>
  <c r="AC257"/>
  <c r="AD257" s="1"/>
  <c r="AF256"/>
  <c r="AC256"/>
  <c r="AD256" s="1"/>
  <c r="AF255"/>
  <c r="AC255"/>
  <c r="AD255" s="1"/>
  <c r="AF254"/>
  <c r="AC254"/>
  <c r="AD254" s="1"/>
  <c r="AF253"/>
  <c r="AC253"/>
  <c r="AD253" s="1"/>
  <c r="AF252"/>
  <c r="AC252"/>
  <c r="AD252" s="1"/>
  <c r="AF251"/>
  <c r="AC251"/>
  <c r="AD251" s="1"/>
  <c r="AF250"/>
  <c r="AC250"/>
  <c r="AD250" s="1"/>
  <c r="AF249"/>
  <c r="AC249"/>
  <c r="AD249" s="1"/>
  <c r="AF248"/>
  <c r="AC248"/>
  <c r="AD248" s="1"/>
  <c r="AF247"/>
  <c r="AC247"/>
  <c r="AD247" s="1"/>
  <c r="AF246"/>
  <c r="AC246"/>
  <c r="AD246" s="1"/>
  <c r="AF245"/>
  <c r="AE245"/>
  <c r="AC245"/>
  <c r="AD245" s="1"/>
  <c r="AF244"/>
  <c r="AE244"/>
  <c r="AC244"/>
  <c r="AF243"/>
  <c r="AE243"/>
  <c r="AC243"/>
  <c r="AD243" s="1"/>
  <c r="AF242"/>
  <c r="AE242"/>
  <c r="AC242"/>
  <c r="AF241"/>
  <c r="AC241"/>
  <c r="AF240"/>
  <c r="AC240"/>
  <c r="AD240" s="1"/>
  <c r="AF239"/>
  <c r="AC239"/>
  <c r="AF238"/>
  <c r="AE238"/>
  <c r="AC238"/>
  <c r="AD238" s="1"/>
  <c r="AF237"/>
  <c r="AE237"/>
  <c r="AC237"/>
  <c r="AF236"/>
  <c r="AE236"/>
  <c r="AC236"/>
  <c r="AD236" s="1"/>
  <c r="AF235"/>
  <c r="AC235"/>
  <c r="AF234"/>
  <c r="AC234"/>
  <c r="AD234" s="1"/>
  <c r="AF233"/>
  <c r="AC233"/>
  <c r="AF232"/>
  <c r="AC232"/>
  <c r="AD232" s="1"/>
  <c r="AF231"/>
  <c r="AC231"/>
  <c r="AD231" s="1"/>
  <c r="AF230"/>
  <c r="AC230"/>
  <c r="AF229"/>
  <c r="AE229"/>
  <c r="AC229"/>
  <c r="AD229" s="1"/>
  <c r="AF228"/>
  <c r="AE228"/>
  <c r="AC228"/>
  <c r="AD228" s="1"/>
  <c r="AF227"/>
  <c r="AE227"/>
  <c r="AC227"/>
  <c r="AF226"/>
  <c r="AE226"/>
  <c r="AC226"/>
  <c r="AD226" s="1"/>
  <c r="AF225"/>
  <c r="AC225"/>
  <c r="AF224"/>
  <c r="AC224"/>
  <c r="AD224" s="1"/>
  <c r="AF223"/>
  <c r="AE223"/>
  <c r="AC223"/>
  <c r="AF222"/>
  <c r="AC222"/>
  <c r="AF221"/>
  <c r="AC221"/>
  <c r="AD221" s="1"/>
  <c r="AF220"/>
  <c r="AC220"/>
  <c r="AF219"/>
  <c r="AC219"/>
  <c r="AD219" s="1"/>
  <c r="AF218"/>
  <c r="AE218"/>
  <c r="AC218"/>
  <c r="AF217"/>
  <c r="AC217"/>
  <c r="AF216"/>
  <c r="AC216"/>
  <c r="AF215"/>
  <c r="AC215"/>
  <c r="AD215" s="1"/>
  <c r="AF214"/>
  <c r="AC214"/>
  <c r="AF213"/>
  <c r="AC213"/>
  <c r="AD213" s="1"/>
  <c r="AF212"/>
  <c r="AC212"/>
  <c r="AF211"/>
  <c r="AC211"/>
  <c r="AF210"/>
  <c r="AC210"/>
  <c r="AD210" s="1"/>
  <c r="AF209"/>
  <c r="AC209"/>
  <c r="AF208"/>
  <c r="AC208"/>
  <c r="AD208" s="1"/>
  <c r="AF207"/>
  <c r="AC207"/>
  <c r="AD207" s="1"/>
  <c r="AF206"/>
  <c r="AC206"/>
  <c r="AF205"/>
  <c r="AC205"/>
  <c r="AD205" s="1"/>
  <c r="AF204"/>
  <c r="AC204"/>
  <c r="AD204" s="1"/>
  <c r="AF203"/>
  <c r="AE203"/>
  <c r="AC203"/>
  <c r="AF202"/>
  <c r="AC202"/>
  <c r="AD202" s="1"/>
  <c r="AF201"/>
  <c r="AC201"/>
  <c r="AF200"/>
  <c r="AC200"/>
  <c r="AF199"/>
  <c r="AC199"/>
  <c r="AD199" s="1"/>
  <c r="AF198"/>
  <c r="AE198"/>
  <c r="AC198"/>
  <c r="AF197"/>
  <c r="AC197"/>
  <c r="AD197" s="1"/>
  <c r="AF196"/>
  <c r="AC196"/>
  <c r="AD196" s="1"/>
  <c r="AF195"/>
  <c r="AE195"/>
  <c r="AC195"/>
  <c r="AF194"/>
  <c r="AE194"/>
  <c r="AC194"/>
  <c r="AF193"/>
  <c r="AC193"/>
  <c r="AD193" s="1"/>
  <c r="AF192"/>
  <c r="AC192"/>
  <c r="AF191"/>
  <c r="AE191"/>
  <c r="AC191"/>
  <c r="AF190"/>
  <c r="AC190"/>
  <c r="AF189"/>
  <c r="AE189"/>
  <c r="AC189"/>
  <c r="AF188"/>
  <c r="AC188"/>
  <c r="AF187"/>
  <c r="AC187"/>
  <c r="AD187" s="1"/>
  <c r="AF186"/>
  <c r="AC186"/>
  <c r="AD186" s="1"/>
  <c r="AF185"/>
  <c r="AC185"/>
  <c r="AF184"/>
  <c r="AC184"/>
  <c r="AD184" s="1"/>
  <c r="AF183"/>
  <c r="AC183"/>
  <c r="AD183" s="1"/>
  <c r="AF182"/>
  <c r="AC182"/>
  <c r="AF181"/>
  <c r="AC181"/>
  <c r="AF180"/>
  <c r="AC180"/>
  <c r="AD180" s="1"/>
  <c r="AF179"/>
  <c r="AC179"/>
  <c r="AF178"/>
  <c r="AC178"/>
  <c r="AD178" s="1"/>
  <c r="AF177"/>
  <c r="AC177"/>
  <c r="AF176"/>
  <c r="AC176"/>
  <c r="AD176" s="1"/>
  <c r="AF175"/>
  <c r="AC175"/>
  <c r="AF174"/>
  <c r="AE174"/>
  <c r="AC174"/>
  <c r="AF173"/>
  <c r="AE173"/>
  <c r="AC173"/>
  <c r="AF172"/>
  <c r="AE172"/>
  <c r="AC172"/>
  <c r="AF171"/>
  <c r="AE171"/>
  <c r="AC171"/>
  <c r="AD171" s="1"/>
  <c r="AF170"/>
  <c r="AC170"/>
  <c r="AF169"/>
  <c r="AE169"/>
  <c r="AC169"/>
  <c r="AF168"/>
  <c r="AC168"/>
  <c r="AF167"/>
  <c r="AC167"/>
  <c r="AD167" s="1"/>
  <c r="AF166"/>
  <c r="AC166"/>
  <c r="AF165"/>
  <c r="AC165"/>
  <c r="AD165" s="1"/>
  <c r="AF164"/>
  <c r="AE164"/>
  <c r="AC164"/>
  <c r="AF163"/>
  <c r="AE163"/>
  <c r="AC163"/>
  <c r="AF162"/>
  <c r="AE162"/>
  <c r="AC162"/>
  <c r="AD162" s="1"/>
  <c r="AF161"/>
  <c r="AC161"/>
  <c r="AF160"/>
  <c r="AC160"/>
  <c r="AD160" s="1"/>
  <c r="AF159"/>
  <c r="AE159"/>
  <c r="AC159"/>
  <c r="AF158"/>
  <c r="AE158"/>
  <c r="AC158"/>
  <c r="AD158" s="1"/>
  <c r="AF157"/>
  <c r="AC157"/>
  <c r="AF156"/>
  <c r="AC156"/>
  <c r="AD156" s="1"/>
  <c r="AF155"/>
  <c r="AC155"/>
  <c r="AF154"/>
  <c r="AC154"/>
  <c r="AD154" s="1"/>
  <c r="AF153"/>
  <c r="AC153"/>
  <c r="AF152"/>
  <c r="AC152"/>
  <c r="AD152" s="1"/>
  <c r="AF151"/>
  <c r="AC151"/>
  <c r="AF150"/>
  <c r="AC150"/>
  <c r="AD150" s="1"/>
  <c r="AF149"/>
  <c r="AC149"/>
  <c r="AF148"/>
  <c r="AC148"/>
  <c r="AF147"/>
  <c r="AC147"/>
  <c r="AD147" s="1"/>
  <c r="AF146"/>
  <c r="AC146"/>
  <c r="AD146" s="1"/>
  <c r="AF145"/>
  <c r="AC145"/>
  <c r="AF144"/>
  <c r="AC144"/>
  <c r="AF143"/>
  <c r="AC143"/>
  <c r="AD143" s="1"/>
  <c r="AF142"/>
  <c r="AC142"/>
  <c r="AF141"/>
  <c r="AC141"/>
  <c r="AD141" s="1"/>
  <c r="AF140"/>
  <c r="AC140"/>
  <c r="AF139"/>
  <c r="AC139"/>
  <c r="AD139" s="1"/>
  <c r="AF138"/>
  <c r="AE138"/>
  <c r="AC138"/>
  <c r="AF137"/>
  <c r="AE137"/>
  <c r="AC137"/>
  <c r="AD137" s="1"/>
  <c r="AF136"/>
  <c r="AC136"/>
  <c r="AF135"/>
  <c r="AC135"/>
  <c r="AD135" s="1"/>
  <c r="AF134"/>
  <c r="AC134"/>
  <c r="AF133"/>
  <c r="AC133"/>
  <c r="AF132"/>
  <c r="AC132"/>
  <c r="AD132" s="1"/>
  <c r="AF131"/>
  <c r="AE131"/>
  <c r="AC131"/>
  <c r="AF130"/>
  <c r="AE130"/>
  <c r="AC130"/>
  <c r="AF129"/>
  <c r="AC129"/>
  <c r="AD129" s="1"/>
  <c r="AF128"/>
  <c r="AC128"/>
  <c r="AF127"/>
  <c r="AC127"/>
  <c r="AD127" s="1"/>
  <c r="AF126"/>
  <c r="AC126"/>
  <c r="AF125"/>
  <c r="AC125"/>
  <c r="AD125" s="1"/>
  <c r="AF124"/>
  <c r="AC124"/>
  <c r="AD124" s="1"/>
  <c r="AF123"/>
  <c r="AC123"/>
  <c r="AD123" s="1"/>
  <c r="AF122"/>
  <c r="AE122"/>
  <c r="AC122"/>
  <c r="AF120"/>
  <c r="AC120"/>
  <c r="AF119"/>
  <c r="AC119"/>
  <c r="AD119" s="1"/>
  <c r="AF118"/>
  <c r="AC118"/>
  <c r="AF117"/>
  <c r="AC117"/>
  <c r="AD117" s="1"/>
  <c r="AF116"/>
  <c r="AC116"/>
  <c r="AF115"/>
  <c r="AC115"/>
  <c r="AD115" s="1"/>
  <c r="AF114"/>
  <c r="AC114"/>
  <c r="AF113"/>
  <c r="AC113"/>
  <c r="AD113" s="1"/>
  <c r="AF112"/>
  <c r="AC112"/>
  <c r="AF111"/>
  <c r="AC111"/>
  <c r="AD111" s="1"/>
  <c r="AF110"/>
  <c r="AE110"/>
  <c r="AC110"/>
  <c r="AF109"/>
  <c r="AC109"/>
  <c r="AD109" s="1"/>
  <c r="AF108"/>
  <c r="AE108"/>
  <c r="AC108"/>
  <c r="AF107"/>
  <c r="AE107"/>
  <c r="AC107"/>
  <c r="AF106"/>
  <c r="AE106"/>
  <c r="AC106"/>
  <c r="AF105"/>
  <c r="AC105"/>
  <c r="AF104"/>
  <c r="AC104"/>
  <c r="AD104" s="1"/>
  <c r="AF103"/>
  <c r="AC103"/>
  <c r="AF102"/>
  <c r="AC102"/>
  <c r="AD102" s="1"/>
  <c r="AF101"/>
  <c r="AC101"/>
  <c r="AF100"/>
  <c r="AC100"/>
  <c r="AD100" s="1"/>
  <c r="AF99"/>
  <c r="AC99"/>
  <c r="AF98"/>
  <c r="AC98"/>
  <c r="AD98" s="1"/>
  <c r="AF97"/>
  <c r="AC97"/>
  <c r="AF96"/>
  <c r="AC96"/>
  <c r="AD96" s="1"/>
  <c r="AF95"/>
  <c r="AC95"/>
  <c r="AF94"/>
  <c r="AC94"/>
  <c r="AD94" s="1"/>
  <c r="AF93"/>
  <c r="AC93"/>
  <c r="AD93" s="1"/>
  <c r="AF92"/>
  <c r="AE92"/>
  <c r="AC92"/>
  <c r="AD92" s="1"/>
  <c r="AF91"/>
  <c r="AC91"/>
  <c r="AD91" s="1"/>
  <c r="AF90"/>
  <c r="AC90"/>
  <c r="AD90" s="1"/>
  <c r="AF89"/>
  <c r="AE89"/>
  <c r="AC89"/>
  <c r="AD89" s="1"/>
  <c r="AF88"/>
  <c r="AC88"/>
  <c r="AD88" s="1"/>
  <c r="AF87"/>
  <c r="AE87"/>
  <c r="AC87"/>
  <c r="AD87" s="1"/>
  <c r="AF86"/>
  <c r="AE86"/>
  <c r="AC86"/>
  <c r="AD86" s="1"/>
  <c r="AF85"/>
  <c r="AE85"/>
  <c r="AC85"/>
  <c r="AD85" s="1"/>
  <c r="AF84"/>
  <c r="AE84"/>
  <c r="AC84"/>
  <c r="AD84" s="1"/>
  <c r="AF83"/>
  <c r="AC83"/>
  <c r="AD83" s="1"/>
  <c r="AF82"/>
  <c r="AC82"/>
  <c r="AD82" s="1"/>
  <c r="AF81"/>
  <c r="AC81"/>
  <c r="AF80"/>
  <c r="AC80"/>
  <c r="AF79"/>
  <c r="AC79"/>
  <c r="AD79" s="1"/>
  <c r="AF78"/>
  <c r="AE78"/>
  <c r="AC78"/>
  <c r="AF77"/>
  <c r="AE77"/>
  <c r="AC77"/>
  <c r="AF76"/>
  <c r="AE76"/>
  <c r="AC76"/>
  <c r="AF75"/>
  <c r="AC75"/>
  <c r="AD75" s="1"/>
  <c r="AF74"/>
  <c r="AC74"/>
  <c r="AF73"/>
  <c r="AC73"/>
  <c r="AD73" s="1"/>
  <c r="AF72"/>
  <c r="AE72"/>
  <c r="AC72"/>
  <c r="AF71"/>
  <c r="AC71"/>
  <c r="AD71" s="1"/>
  <c r="AF70"/>
  <c r="AC70"/>
  <c r="AF69"/>
  <c r="AC69"/>
  <c r="AD69" s="1"/>
  <c r="AF68"/>
  <c r="AE68"/>
  <c r="AC68"/>
  <c r="AF67"/>
  <c r="AE67"/>
  <c r="AC67"/>
  <c r="AF66"/>
  <c r="AE66"/>
  <c r="AC66"/>
  <c r="AD66" s="1"/>
  <c r="AF65"/>
  <c r="AE65"/>
  <c r="AC65"/>
  <c r="AF64"/>
  <c r="AE64"/>
  <c r="AC64"/>
  <c r="AF63"/>
  <c r="AE63"/>
  <c r="AC63"/>
  <c r="AF62"/>
  <c r="AE62"/>
  <c r="AC62"/>
  <c r="AD62" s="1"/>
  <c r="AF61"/>
  <c r="AE61"/>
  <c r="AC61"/>
  <c r="AF60"/>
  <c r="AE60"/>
  <c r="AC60"/>
  <c r="AF59"/>
  <c r="AC59"/>
  <c r="AD59" s="1"/>
  <c r="AF58"/>
  <c r="AC58"/>
  <c r="AF57"/>
  <c r="AC57"/>
  <c r="AD57" s="1"/>
  <c r="AF56"/>
  <c r="AC56"/>
  <c r="AF55"/>
  <c r="AE55"/>
  <c r="AC55"/>
  <c r="AF54"/>
  <c r="AE54"/>
  <c r="AC54"/>
  <c r="AF53"/>
  <c r="AE53"/>
  <c r="AC53"/>
  <c r="AF52"/>
  <c r="AE52"/>
  <c r="AC52"/>
  <c r="AF51"/>
  <c r="AC51"/>
  <c r="AD51" s="1"/>
  <c r="AF50"/>
  <c r="AC50"/>
  <c r="AF49"/>
  <c r="AC49"/>
  <c r="AF48"/>
  <c r="AC48"/>
  <c r="AD48" s="1"/>
  <c r="AF47"/>
  <c r="AC47"/>
  <c r="AF46"/>
  <c r="AC46"/>
  <c r="AD46" s="1"/>
  <c r="AF45"/>
  <c r="AE45"/>
  <c r="AC45"/>
  <c r="AF44"/>
  <c r="AC44"/>
  <c r="AD44" s="1"/>
  <c r="AF43"/>
  <c r="AC43"/>
  <c r="AF42"/>
  <c r="AE42"/>
  <c r="AC42"/>
  <c r="AF41"/>
  <c r="AE41"/>
  <c r="AC41"/>
  <c r="AF40"/>
  <c r="AE40"/>
  <c r="AC40"/>
  <c r="AD40" s="1"/>
  <c r="AF39"/>
  <c r="AE39"/>
  <c r="AC39"/>
  <c r="AD39" s="1"/>
  <c r="AF38"/>
  <c r="AE38"/>
  <c r="AC38"/>
  <c r="AF37"/>
  <c r="AC37"/>
  <c r="AD37" s="1"/>
  <c r="AF36"/>
  <c r="AE36"/>
  <c r="AC36"/>
  <c r="AF35"/>
  <c r="AE35"/>
  <c r="AC35"/>
  <c r="AD35" s="1"/>
  <c r="AF34"/>
  <c r="AE34"/>
  <c r="AC34"/>
  <c r="AF33"/>
  <c r="AE33"/>
  <c r="AC33"/>
  <c r="AD33" s="1"/>
  <c r="AF32"/>
  <c r="AE32"/>
  <c r="AC32"/>
  <c r="AF31"/>
  <c r="AE31"/>
  <c r="AC31"/>
  <c r="AD31" s="1"/>
  <c r="AF30"/>
  <c r="AC30"/>
  <c r="AD30" s="1"/>
  <c r="AF27"/>
  <c r="AC27"/>
  <c r="AF26"/>
  <c r="AC26"/>
  <c r="AD26" s="1"/>
  <c r="AF25"/>
  <c r="AC25"/>
  <c r="AF24"/>
  <c r="AC24"/>
  <c r="AD24" s="1"/>
  <c r="AF23"/>
  <c r="AC23"/>
  <c r="AF22"/>
  <c r="AC22"/>
  <c r="AD22" s="1"/>
  <c r="AF20"/>
  <c r="AE20"/>
  <c r="AC20"/>
  <c r="AD20" s="1"/>
  <c r="AF19"/>
  <c r="AC19"/>
  <c r="AF18"/>
  <c r="AC18"/>
  <c r="AD18" s="1"/>
  <c r="AF17"/>
  <c r="AC17"/>
  <c r="AF16"/>
  <c r="AC16"/>
  <c r="AD16" s="1"/>
  <c r="AF15"/>
  <c r="AC15"/>
  <c r="AF14"/>
  <c r="AC14"/>
  <c r="AD14" s="1"/>
  <c r="AF13"/>
  <c r="AC13"/>
  <c r="AF12"/>
  <c r="AC12"/>
  <c r="AD12" s="1"/>
  <c r="AF11"/>
  <c r="AC11"/>
  <c r="AF10"/>
  <c r="AC10"/>
  <c r="AD10" s="1"/>
  <c r="AF9"/>
  <c r="AC9"/>
  <c r="AF8"/>
  <c r="AC8"/>
  <c r="AD8" s="1"/>
  <c r="AF7"/>
  <c r="AC7"/>
  <c r="H357"/>
  <c r="H356"/>
  <c r="H355"/>
  <c r="H354"/>
  <c r="F354"/>
  <c r="H353"/>
  <c r="F353"/>
  <c r="H352"/>
  <c r="F352"/>
  <c r="H351"/>
  <c r="F351"/>
  <c r="H350"/>
  <c r="F350"/>
  <c r="H349"/>
  <c r="F349"/>
  <c r="H348"/>
  <c r="F348"/>
  <c r="H347"/>
  <c r="F347"/>
  <c r="H346"/>
  <c r="F346"/>
  <c r="H345"/>
  <c r="F345"/>
  <c r="H344"/>
  <c r="F344"/>
  <c r="H343"/>
  <c r="F343"/>
  <c r="H342"/>
  <c r="F342"/>
  <c r="H341"/>
  <c r="F341"/>
  <c r="H340"/>
  <c r="F340"/>
  <c r="H339"/>
  <c r="F339"/>
  <c r="H338"/>
  <c r="F338"/>
  <c r="H337"/>
  <c r="F337"/>
  <c r="H336"/>
  <c r="F336"/>
  <c r="H335"/>
  <c r="F335"/>
  <c r="H334"/>
  <c r="F334"/>
  <c r="H333"/>
  <c r="F333"/>
  <c r="H332"/>
  <c r="F332"/>
  <c r="H331"/>
  <c r="F331"/>
  <c r="H330"/>
  <c r="F330"/>
  <c r="H329"/>
  <c r="F329"/>
  <c r="H328"/>
  <c r="F328"/>
  <c r="H327"/>
  <c r="F327"/>
  <c r="H326"/>
  <c r="F326"/>
  <c r="H325"/>
  <c r="F325"/>
  <c r="H324"/>
  <c r="F324"/>
  <c r="H323"/>
  <c r="F323"/>
  <c r="H322"/>
  <c r="F322"/>
  <c r="H321"/>
  <c r="F321"/>
  <c r="H320"/>
  <c r="F320"/>
  <c r="H319"/>
  <c r="F319"/>
  <c r="H318"/>
  <c r="F318"/>
  <c r="H317"/>
  <c r="F317"/>
  <c r="H316"/>
  <c r="F316"/>
  <c r="H315"/>
  <c r="F315"/>
  <c r="H314"/>
  <c r="F314"/>
  <c r="H313"/>
  <c r="H312"/>
  <c r="F312"/>
  <c r="H311"/>
  <c r="F311"/>
  <c r="H310"/>
  <c r="F310"/>
  <c r="H309"/>
  <c r="F309"/>
  <c r="H308"/>
  <c r="F308"/>
  <c r="H307"/>
  <c r="F307"/>
  <c r="H306"/>
  <c r="H305"/>
  <c r="H304"/>
  <c r="F304"/>
  <c r="H303"/>
  <c r="F303"/>
  <c r="H302"/>
  <c r="F302"/>
  <c r="H301"/>
  <c r="F301"/>
  <c r="H300"/>
  <c r="F300"/>
  <c r="H299"/>
  <c r="F299"/>
  <c r="H298"/>
  <c r="F298"/>
  <c r="H297"/>
  <c r="F297"/>
  <c r="H296"/>
  <c r="F296"/>
  <c r="H295"/>
  <c r="F295"/>
  <c r="H294"/>
  <c r="F294"/>
  <c r="H293"/>
  <c r="F293"/>
  <c r="H292"/>
  <c r="F292"/>
  <c r="H291"/>
  <c r="F291"/>
  <c r="H290"/>
  <c r="F290"/>
  <c r="H289"/>
  <c r="H288"/>
  <c r="H287"/>
  <c r="H286"/>
  <c r="H285"/>
  <c r="H284"/>
  <c r="H283"/>
  <c r="H282"/>
  <c r="H281"/>
  <c r="H280"/>
  <c r="H279"/>
  <c r="H278"/>
  <c r="F278"/>
  <c r="H277"/>
  <c r="F277"/>
  <c r="H276"/>
  <c r="F276"/>
  <c r="H275"/>
  <c r="F275"/>
  <c r="H274"/>
  <c r="F274"/>
  <c r="H273"/>
  <c r="F273"/>
  <c r="H272"/>
  <c r="F272"/>
  <c r="H271"/>
  <c r="F271"/>
  <c r="H270"/>
  <c r="H269"/>
  <c r="H268"/>
  <c r="F268"/>
  <c r="H267"/>
  <c r="H266"/>
  <c r="F266"/>
  <c r="H265"/>
  <c r="F265"/>
  <c r="H264"/>
  <c r="F264"/>
  <c r="H263"/>
  <c r="H262"/>
  <c r="H261"/>
  <c r="F261"/>
  <c r="H260"/>
  <c r="F260"/>
  <c r="H259"/>
  <c r="F259"/>
  <c r="H258"/>
  <c r="F258"/>
  <c r="H257"/>
  <c r="H256"/>
  <c r="H255"/>
  <c r="H254"/>
  <c r="F254"/>
  <c r="H253"/>
  <c r="F253"/>
  <c r="H252"/>
  <c r="F252"/>
  <c r="H251"/>
  <c r="F251"/>
  <c r="H250"/>
  <c r="F250"/>
  <c r="H249"/>
  <c r="F249"/>
  <c r="H248"/>
  <c r="F248"/>
  <c r="H247"/>
  <c r="F247"/>
  <c r="H246"/>
  <c r="F246"/>
  <c r="H245"/>
  <c r="F245"/>
  <c r="H244"/>
  <c r="F244"/>
  <c r="H243"/>
  <c r="F243"/>
  <c r="H242"/>
  <c r="F242"/>
  <c r="H241"/>
  <c r="H240"/>
  <c r="H239"/>
  <c r="H238"/>
  <c r="F238"/>
  <c r="H237"/>
  <c r="F237"/>
  <c r="H236"/>
  <c r="F236"/>
  <c r="H235"/>
  <c r="H234"/>
  <c r="H233"/>
  <c r="H232"/>
  <c r="H231"/>
  <c r="F231"/>
  <c r="H230"/>
  <c r="F230"/>
  <c r="H229"/>
  <c r="F229"/>
  <c r="H228"/>
  <c r="F228"/>
  <c r="H227"/>
  <c r="F227"/>
  <c r="H226"/>
  <c r="H225"/>
  <c r="H224"/>
  <c r="H223"/>
  <c r="F223"/>
  <c r="H222"/>
  <c r="H221"/>
  <c r="F221"/>
  <c r="H220"/>
  <c r="F220"/>
  <c r="H219"/>
  <c r="F219"/>
  <c r="H218"/>
  <c r="F218"/>
  <c r="H217"/>
  <c r="F217"/>
  <c r="H216"/>
  <c r="F216"/>
  <c r="H215"/>
  <c r="F215"/>
  <c r="H214"/>
  <c r="F214"/>
  <c r="H213"/>
  <c r="F213"/>
  <c r="H212"/>
  <c r="F212"/>
  <c r="H211"/>
  <c r="H210"/>
  <c r="F210"/>
  <c r="H209"/>
  <c r="F209"/>
  <c r="H208"/>
  <c r="F208"/>
  <c r="H207"/>
  <c r="H206"/>
  <c r="H205"/>
  <c r="H204"/>
  <c r="H203"/>
  <c r="F203"/>
  <c r="H202"/>
  <c r="F202"/>
  <c r="H201"/>
  <c r="F201"/>
  <c r="H200"/>
  <c r="F200"/>
  <c r="H199"/>
  <c r="F199"/>
  <c r="H198"/>
  <c r="F198"/>
  <c r="H197"/>
  <c r="F197"/>
  <c r="H196"/>
  <c r="F196"/>
  <c r="H195"/>
  <c r="F195"/>
  <c r="H194"/>
  <c r="F194"/>
  <c r="H193"/>
  <c r="H192"/>
  <c r="H191"/>
  <c r="F191"/>
  <c r="H190"/>
  <c r="F190"/>
  <c r="H189"/>
  <c r="F189"/>
  <c r="H188"/>
  <c r="F188"/>
  <c r="H187"/>
  <c r="F187"/>
  <c r="H186"/>
  <c r="F186"/>
  <c r="H185"/>
  <c r="F185"/>
  <c r="H184"/>
  <c r="F184"/>
  <c r="H183"/>
  <c r="F183"/>
  <c r="H182"/>
  <c r="F182"/>
  <c r="H181"/>
  <c r="F181"/>
  <c r="H180"/>
  <c r="F180"/>
  <c r="H179"/>
  <c r="H178"/>
  <c r="F178"/>
  <c r="H177"/>
  <c r="F177"/>
  <c r="H176"/>
  <c r="F176"/>
  <c r="H175"/>
  <c r="H174"/>
  <c r="F174"/>
  <c r="H173"/>
  <c r="F173"/>
  <c r="H172"/>
  <c r="F172"/>
  <c r="H171"/>
  <c r="F171"/>
  <c r="H170"/>
  <c r="F170"/>
  <c r="H169"/>
  <c r="F169"/>
  <c r="H168"/>
  <c r="F168"/>
  <c r="H167"/>
  <c r="F167"/>
  <c r="H166"/>
  <c r="H165"/>
  <c r="F165"/>
  <c r="H164"/>
  <c r="F164"/>
  <c r="H163"/>
  <c r="F163"/>
  <c r="H162"/>
  <c r="F162"/>
  <c r="H161"/>
  <c r="H160"/>
  <c r="F160"/>
  <c r="H159"/>
  <c r="F159"/>
  <c r="H158"/>
  <c r="F158"/>
  <c r="H157"/>
  <c r="F157"/>
  <c r="H156"/>
  <c r="F156"/>
  <c r="H155"/>
  <c r="F155"/>
  <c r="H154"/>
  <c r="F154"/>
  <c r="H153"/>
  <c r="F153"/>
  <c r="H152"/>
  <c r="F152"/>
  <c r="H151"/>
  <c r="F151"/>
  <c r="H150"/>
  <c r="F150"/>
  <c r="H149"/>
  <c r="F149"/>
  <c r="H148"/>
  <c r="F148"/>
  <c r="H147"/>
  <c r="F147"/>
  <c r="H146"/>
  <c r="F146"/>
  <c r="H145"/>
  <c r="F145"/>
  <c r="H144"/>
  <c r="F144"/>
  <c r="H143"/>
  <c r="F143"/>
  <c r="H142"/>
  <c r="F142"/>
  <c r="H141"/>
  <c r="F141"/>
  <c r="H140"/>
  <c r="F140"/>
  <c r="H139"/>
  <c r="H138"/>
  <c r="F138"/>
  <c r="H137"/>
  <c r="F137"/>
  <c r="H136"/>
  <c r="H135"/>
  <c r="H134"/>
  <c r="H133"/>
  <c r="F133"/>
  <c r="H132"/>
  <c r="F132"/>
  <c r="H131"/>
  <c r="F131"/>
  <c r="H130"/>
  <c r="F130"/>
  <c r="H129"/>
  <c r="F129"/>
  <c r="H128"/>
  <c r="F128"/>
  <c r="H127"/>
  <c r="F127"/>
  <c r="H126"/>
  <c r="H125"/>
  <c r="H124"/>
  <c r="F124"/>
  <c r="H123"/>
  <c r="F123"/>
  <c r="H122"/>
  <c r="F122"/>
  <c r="H120"/>
  <c r="F120"/>
  <c r="H119"/>
  <c r="F119"/>
  <c r="H118"/>
  <c r="F118"/>
  <c r="H117"/>
  <c r="F117"/>
  <c r="H116"/>
  <c r="F116"/>
  <c r="H115"/>
  <c r="F115"/>
  <c r="H114"/>
  <c r="F114"/>
  <c r="H113"/>
  <c r="F113"/>
  <c r="H112"/>
  <c r="F112"/>
  <c r="H111"/>
  <c r="F111"/>
  <c r="H110"/>
  <c r="F110"/>
  <c r="H109"/>
  <c r="F109"/>
  <c r="H108"/>
  <c r="H107"/>
  <c r="F107"/>
  <c r="H106"/>
  <c r="F106"/>
  <c r="H105"/>
  <c r="F105"/>
  <c r="H104"/>
  <c r="F104"/>
  <c r="H103"/>
  <c r="F103"/>
  <c r="H102"/>
  <c r="F102"/>
  <c r="F101"/>
  <c r="H100"/>
  <c r="F100"/>
  <c r="H99"/>
  <c r="F99"/>
  <c r="H98"/>
  <c r="F98"/>
  <c r="H97"/>
  <c r="F97"/>
  <c r="H96"/>
  <c r="F96"/>
  <c r="H95"/>
  <c r="F95"/>
  <c r="F94"/>
  <c r="H93"/>
  <c r="F93"/>
  <c r="H92"/>
  <c r="F92"/>
  <c r="H91"/>
  <c r="F91"/>
  <c r="H90"/>
  <c r="F90"/>
  <c r="H89"/>
  <c r="F89"/>
  <c r="F88"/>
  <c r="H87"/>
  <c r="F87"/>
  <c r="H86"/>
  <c r="H85"/>
  <c r="H84"/>
  <c r="H83"/>
  <c r="F83"/>
  <c r="H82"/>
  <c r="F82"/>
  <c r="H81"/>
  <c r="F81"/>
  <c r="H80"/>
  <c r="F80"/>
  <c r="H79"/>
  <c r="F79"/>
  <c r="H78"/>
  <c r="H77"/>
  <c r="H76"/>
  <c r="H75"/>
  <c r="F75"/>
  <c r="H74"/>
  <c r="F74"/>
  <c r="H73"/>
  <c r="F73"/>
  <c r="H72"/>
  <c r="F72"/>
  <c r="H71"/>
  <c r="F71"/>
  <c r="H70"/>
  <c r="F70"/>
  <c r="H69"/>
  <c r="F69"/>
  <c r="H68"/>
  <c r="H67"/>
  <c r="F67"/>
  <c r="H66"/>
  <c r="F66"/>
  <c r="H65"/>
  <c r="F65"/>
  <c r="H64"/>
  <c r="F64"/>
  <c r="H63"/>
  <c r="F63"/>
  <c r="H62"/>
  <c r="F62"/>
  <c r="H61"/>
  <c r="F61"/>
  <c r="H60"/>
  <c r="F60"/>
  <c r="H59"/>
  <c r="F59"/>
  <c r="H58"/>
  <c r="F58"/>
  <c r="H57"/>
  <c r="F57"/>
  <c r="H56"/>
  <c r="F56"/>
  <c r="H55"/>
  <c r="H54"/>
  <c r="F54"/>
  <c r="H53"/>
  <c r="F53"/>
  <c r="H52"/>
  <c r="F52"/>
  <c r="H51"/>
  <c r="F51"/>
  <c r="H50"/>
  <c r="F50"/>
  <c r="H49"/>
  <c r="F49"/>
  <c r="H48"/>
  <c r="F48"/>
  <c r="H47"/>
  <c r="F47"/>
  <c r="H46"/>
  <c r="F46"/>
  <c r="H45"/>
  <c r="H44"/>
  <c r="F44"/>
  <c r="H43"/>
  <c r="F43"/>
  <c r="H42"/>
  <c r="H41"/>
  <c r="F41"/>
  <c r="H40"/>
  <c r="F40"/>
  <c r="H39"/>
  <c r="F39"/>
  <c r="H38"/>
  <c r="H37"/>
  <c r="F37"/>
  <c r="H36"/>
  <c r="F36"/>
  <c r="H35"/>
  <c r="H34"/>
  <c r="F34"/>
  <c r="H33"/>
  <c r="F33"/>
  <c r="H32"/>
  <c r="H31"/>
  <c r="H30"/>
  <c r="F30"/>
  <c r="H27"/>
  <c r="F27"/>
  <c r="H26"/>
  <c r="F26"/>
  <c r="H25"/>
  <c r="F25"/>
  <c r="H24"/>
  <c r="F24"/>
  <c r="H23"/>
  <c r="F23"/>
  <c r="H22"/>
  <c r="F22"/>
  <c r="H20"/>
  <c r="F20"/>
  <c r="H19"/>
  <c r="F19"/>
  <c r="H18"/>
  <c r="F18"/>
  <c r="H17"/>
  <c r="F17"/>
  <c r="H16"/>
  <c r="F16"/>
  <c r="H15"/>
  <c r="F15"/>
  <c r="H14"/>
  <c r="F14"/>
  <c r="H13"/>
  <c r="F13"/>
  <c r="H12"/>
  <c r="F12"/>
  <c r="H11"/>
  <c r="F11"/>
  <c r="H10"/>
  <c r="F10"/>
  <c r="H9"/>
  <c r="F9"/>
  <c r="H8"/>
  <c r="F8"/>
  <c r="H7"/>
  <c r="F7"/>
  <c r="AG9044" l="1"/>
  <c r="AH9044" s="1"/>
  <c r="AG8367"/>
  <c r="AH8367" s="1"/>
  <c r="AG4499"/>
  <c r="AH4499" s="1"/>
  <c r="AG11413"/>
  <c r="AH11413" s="1"/>
  <c r="AI10912"/>
  <c r="AG10019"/>
  <c r="AH10019" s="1"/>
  <c r="AI8380"/>
  <c r="AG8376"/>
  <c r="AH8376" s="1"/>
  <c r="AI9181"/>
  <c r="AI9212"/>
  <c r="AG8380"/>
  <c r="AH8380" s="1"/>
  <c r="AI10019"/>
  <c r="AI8367"/>
  <c r="AI8376"/>
  <c r="AI9176"/>
  <c r="AI11413"/>
  <c r="AG9212"/>
  <c r="AH9212" s="1"/>
  <c r="AG9181"/>
  <c r="AH9181" s="1"/>
  <c r="AI4499"/>
  <c r="AI10020"/>
  <c r="AG8635"/>
  <c r="AH8635" s="1"/>
  <c r="AD8372"/>
  <c r="AI8372"/>
  <c r="AD11411"/>
  <c r="AG11411"/>
  <c r="AH11411" s="1"/>
  <c r="AI11411"/>
  <c r="AD9694"/>
  <c r="AG9694"/>
  <c r="AH9694" s="1"/>
  <c r="AG9610"/>
  <c r="AH9610" s="1"/>
  <c r="AD11414"/>
  <c r="AG11414"/>
  <c r="AG10020"/>
  <c r="AH10020" s="1"/>
  <c r="AD8375"/>
  <c r="AI8375"/>
  <c r="AG8375"/>
  <c r="AH8375" s="1"/>
  <c r="AI9610"/>
  <c r="AI218"/>
  <c r="AI310"/>
  <c r="AG9176"/>
  <c r="AH9176" s="1"/>
  <c r="AI271"/>
  <c r="AI45"/>
  <c r="AI130"/>
  <c r="AI163"/>
  <c r="AI173"/>
  <c r="AI38"/>
  <c r="AD9012"/>
  <c r="AI9012"/>
  <c r="AD9688"/>
  <c r="AI9688"/>
  <c r="AD10016"/>
  <c r="AI10016"/>
  <c r="AI61"/>
  <c r="AI64"/>
  <c r="AI8629"/>
  <c r="AD9689"/>
  <c r="AG9689"/>
  <c r="AH9689" s="1"/>
  <c r="AI9689"/>
  <c r="AI189"/>
  <c r="AI237"/>
  <c r="AD8371"/>
  <c r="AG8371"/>
  <c r="AH8371" s="1"/>
  <c r="AI8371"/>
  <c r="AD8373"/>
  <c r="AG8373"/>
  <c r="AH8373" s="1"/>
  <c r="AI8373"/>
  <c r="AD11412"/>
  <c r="AG11412"/>
  <c r="AH11412" s="1"/>
  <c r="AI11412"/>
  <c r="AI53"/>
  <c r="AI55"/>
  <c r="AI267"/>
  <c r="AG4050"/>
  <c r="AH4050" s="1"/>
  <c r="AI78"/>
  <c r="AI107"/>
  <c r="AI32"/>
  <c r="AI34"/>
  <c r="AI36"/>
  <c r="AI77"/>
  <c r="AG81"/>
  <c r="AI110"/>
  <c r="AI174"/>
  <c r="AI195"/>
  <c r="AI227"/>
  <c r="AI303"/>
  <c r="AD4208"/>
  <c r="AG4208"/>
  <c r="AH4208" s="1"/>
  <c r="AI4208"/>
  <c r="AD4210"/>
  <c r="AG4210"/>
  <c r="AH4210" s="1"/>
  <c r="AI4210"/>
  <c r="AI42"/>
  <c r="AI60"/>
  <c r="AI65"/>
  <c r="AI68"/>
  <c r="AI72"/>
  <c r="AI106"/>
  <c r="AD107"/>
  <c r="AI131"/>
  <c r="AI137"/>
  <c r="AI138"/>
  <c r="AI164"/>
  <c r="AI169"/>
  <c r="AI191"/>
  <c r="AI194"/>
  <c r="AI203"/>
  <c r="AD267"/>
  <c r="AD4207"/>
  <c r="AG4207"/>
  <c r="AH4207" s="1"/>
  <c r="AI4207"/>
  <c r="AD4209"/>
  <c r="AG4209"/>
  <c r="AH4209" s="1"/>
  <c r="AI4209"/>
  <c r="AH6238"/>
  <c r="AJ6238"/>
  <c r="AH6239"/>
  <c r="AJ6239"/>
  <c r="AI20"/>
  <c r="AG31"/>
  <c r="AD32"/>
  <c r="AG33"/>
  <c r="AH33" s="1"/>
  <c r="AD34"/>
  <c r="AG35"/>
  <c r="AH35" s="1"/>
  <c r="AD36"/>
  <c r="AI40"/>
  <c r="AI41"/>
  <c r="AI52"/>
  <c r="AD53"/>
  <c r="AI122"/>
  <c r="AD130"/>
  <c r="AI158"/>
  <c r="AI159"/>
  <c r="AI162"/>
  <c r="AD163"/>
  <c r="AD169"/>
  <c r="AI171"/>
  <c r="AI172"/>
  <c r="AD173"/>
  <c r="AD189"/>
  <c r="AD191"/>
  <c r="AI223"/>
  <c r="AD271"/>
  <c r="AG311"/>
  <c r="AG348"/>
  <c r="AG350"/>
  <c r="AG351"/>
  <c r="AG354"/>
  <c r="AG37"/>
  <c r="AD38"/>
  <c r="AG39"/>
  <c r="AH39" s="1"/>
  <c r="AD42"/>
  <c r="AI54"/>
  <c r="AD55"/>
  <c r="AD60"/>
  <c r="AI62"/>
  <c r="AI63"/>
  <c r="AD64"/>
  <c r="AI66"/>
  <c r="AI67"/>
  <c r="AD68"/>
  <c r="AI76"/>
  <c r="AD77"/>
  <c r="AD81"/>
  <c r="AI108"/>
  <c r="AD110"/>
  <c r="AD194"/>
  <c r="AI198"/>
  <c r="AI242"/>
  <c r="AI244"/>
  <c r="AG300"/>
  <c r="AG302"/>
  <c r="AD303"/>
  <c r="AG304"/>
  <c r="AH304" s="1"/>
  <c r="AG306"/>
  <c r="AI307"/>
  <c r="AG309"/>
  <c r="AD310"/>
  <c r="AG314"/>
  <c r="AD122"/>
  <c r="AG123"/>
  <c r="AG124"/>
  <c r="AG125"/>
  <c r="AD126"/>
  <c r="AG127"/>
  <c r="AD128"/>
  <c r="AG129"/>
  <c r="AG130"/>
  <c r="AH130" s="1"/>
  <c r="AD131"/>
  <c r="AG132"/>
  <c r="AD133"/>
  <c r="AD134"/>
  <c r="AG135"/>
  <c r="AD136"/>
  <c r="AG137"/>
  <c r="AH137" s="1"/>
  <c r="AD138"/>
  <c r="AG139"/>
  <c r="AD140"/>
  <c r="AG141"/>
  <c r="AD142"/>
  <c r="AG143"/>
  <c r="AD144"/>
  <c r="AD145"/>
  <c r="AG146"/>
  <c r="AG147"/>
  <c r="AD148"/>
  <c r="AD149"/>
  <c r="AG150"/>
  <c r="AD151"/>
  <c r="AG152"/>
  <c r="AD153"/>
  <c r="AG154"/>
  <c r="AD155"/>
  <c r="AG156"/>
  <c r="AD157"/>
  <c r="AG158"/>
  <c r="AH158" s="1"/>
  <c r="AD159"/>
  <c r="AG160"/>
  <c r="AD161"/>
  <c r="AG162"/>
  <c r="AH162" s="1"/>
  <c r="AG163"/>
  <c r="AH163" s="1"/>
  <c r="AD164"/>
  <c r="AG165"/>
  <c r="AD166"/>
  <c r="AG167"/>
  <c r="AD168"/>
  <c r="AG169"/>
  <c r="AH169" s="1"/>
  <c r="AD170"/>
  <c r="AG171"/>
  <c r="AH171" s="1"/>
  <c r="AD172"/>
  <c r="AG173"/>
  <c r="AH173" s="1"/>
  <c r="AD174"/>
  <c r="AD175"/>
  <c r="AG176"/>
  <c r="AD177"/>
  <c r="AG178"/>
  <c r="AD179"/>
  <c r="AG180"/>
  <c r="AD181"/>
  <c r="AD182"/>
  <c r="AG183"/>
  <c r="AG184"/>
  <c r="AD185"/>
  <c r="AG186"/>
  <c r="AG187"/>
  <c r="AD188"/>
  <c r="AG189"/>
  <c r="AH189" s="1"/>
  <c r="AD190"/>
  <c r="AG191"/>
  <c r="AH191" s="1"/>
  <c r="AD192"/>
  <c r="AG193"/>
  <c r="AG194"/>
  <c r="AH194" s="1"/>
  <c r="AD195"/>
  <c r="AG196"/>
  <c r="AG197"/>
  <c r="AD198"/>
  <c r="AG199"/>
  <c r="AD200"/>
  <c r="AD201"/>
  <c r="AG202"/>
  <c r="AD203"/>
  <c r="AG204"/>
  <c r="AG205"/>
  <c r="AD206"/>
  <c r="AG207"/>
  <c r="AG208"/>
  <c r="AD209"/>
  <c r="AG210"/>
  <c r="AD211"/>
  <c r="AD212"/>
  <c r="AG213"/>
  <c r="AD214"/>
  <c r="AG215"/>
  <c r="AD216"/>
  <c r="AD217"/>
  <c r="AD218"/>
  <c r="AG122"/>
  <c r="AH122" s="1"/>
  <c r="AG126"/>
  <c r="AG128"/>
  <c r="AG131"/>
  <c r="AH131" s="1"/>
  <c r="AG133"/>
  <c r="AG134"/>
  <c r="AG136"/>
  <c r="AG138"/>
  <c r="AH138" s="1"/>
  <c r="AG140"/>
  <c r="AG142"/>
  <c r="AG144"/>
  <c r="AG145"/>
  <c r="AG148"/>
  <c r="AG149"/>
  <c r="AG151"/>
  <c r="AG153"/>
  <c r="AG155"/>
  <c r="AG157"/>
  <c r="AG159"/>
  <c r="AH159" s="1"/>
  <c r="AG161"/>
  <c r="AG164"/>
  <c r="AH164" s="1"/>
  <c r="AG166"/>
  <c r="AG168"/>
  <c r="AG170"/>
  <c r="AG172"/>
  <c r="AH172" s="1"/>
  <c r="AG174"/>
  <c r="AH174" s="1"/>
  <c r="AG175"/>
  <c r="AG177"/>
  <c r="AG179"/>
  <c r="AG181"/>
  <c r="AG182"/>
  <c r="AG185"/>
  <c r="AG188"/>
  <c r="AG190"/>
  <c r="AG192"/>
  <c r="AG195"/>
  <c r="AH195" s="1"/>
  <c r="AG198"/>
  <c r="AH198" s="1"/>
  <c r="AG200"/>
  <c r="AG201"/>
  <c r="AG203"/>
  <c r="AH203" s="1"/>
  <c r="AG206"/>
  <c r="AG209"/>
  <c r="AG211"/>
  <c r="AG212"/>
  <c r="AG214"/>
  <c r="AG216"/>
  <c r="AG217"/>
  <c r="AG218"/>
  <c r="AH218" s="1"/>
  <c r="AG219"/>
  <c r="AD220"/>
  <c r="AG221"/>
  <c r="AD222"/>
  <c r="AD223"/>
  <c r="AG224"/>
  <c r="AD225"/>
  <c r="AG226"/>
  <c r="AH226" s="1"/>
  <c r="AI226"/>
  <c r="AD227"/>
  <c r="AG228"/>
  <c r="AH228" s="1"/>
  <c r="AI228"/>
  <c r="AG229"/>
  <c r="AH229" s="1"/>
  <c r="AI229"/>
  <c r="AD230"/>
  <c r="AG231"/>
  <c r="AG232"/>
  <c r="AD233"/>
  <c r="AG234"/>
  <c r="AD235"/>
  <c r="AG236"/>
  <c r="AH236" s="1"/>
  <c r="AI236"/>
  <c r="AD237"/>
  <c r="AG238"/>
  <c r="AH238" s="1"/>
  <c r="AI238"/>
  <c r="AD239"/>
  <c r="AG240"/>
  <c r="AD241"/>
  <c r="AD242"/>
  <c r="AG243"/>
  <c r="AH243" s="1"/>
  <c r="AI243"/>
  <c r="AD244"/>
  <c r="AG245"/>
  <c r="AH245" s="1"/>
  <c r="AI245"/>
  <c r="AG247"/>
  <c r="AG248"/>
  <c r="AG249"/>
  <c r="AG250"/>
  <c r="AG252"/>
  <c r="AG254"/>
  <c r="AG255"/>
  <c r="AG257"/>
  <c r="AG258"/>
  <c r="AG260"/>
  <c r="AG261"/>
  <c r="AG262"/>
  <c r="AG264"/>
  <c r="AH264" s="1"/>
  <c r="AI264"/>
  <c r="AG265"/>
  <c r="AG270"/>
  <c r="AG220"/>
  <c r="AG222"/>
  <c r="AG223"/>
  <c r="AH223" s="1"/>
  <c r="AG225"/>
  <c r="AG227"/>
  <c r="AH227" s="1"/>
  <c r="AG230"/>
  <c r="AG233"/>
  <c r="AG235"/>
  <c r="AG237"/>
  <c r="AH237" s="1"/>
  <c r="AG239"/>
  <c r="AG241"/>
  <c r="AG242"/>
  <c r="AH242" s="1"/>
  <c r="AG244"/>
  <c r="AH244" s="1"/>
  <c r="AG246"/>
  <c r="AG251"/>
  <c r="AG253"/>
  <c r="AG256"/>
  <c r="AG259"/>
  <c r="AG263"/>
  <c r="AG266"/>
  <c r="AG267"/>
  <c r="AH267" s="1"/>
  <c r="AG268"/>
  <c r="AG269"/>
  <c r="AG271"/>
  <c r="AH271" s="1"/>
  <c r="AG272"/>
  <c r="AG273"/>
  <c r="AG275"/>
  <c r="AG278"/>
  <c r="AG280"/>
  <c r="AG282"/>
  <c r="AG284"/>
  <c r="AG287"/>
  <c r="AG289"/>
  <c r="AG290"/>
  <c r="AD291"/>
  <c r="AG292"/>
  <c r="AD293"/>
  <c r="AD294"/>
  <c r="AG295"/>
  <c r="AG296"/>
  <c r="AG318"/>
  <c r="AG274"/>
  <c r="AG276"/>
  <c r="AG277"/>
  <c r="AG279"/>
  <c r="AG281"/>
  <c r="AG283"/>
  <c r="AG285"/>
  <c r="AG286"/>
  <c r="AG288"/>
  <c r="AG291"/>
  <c r="AG293"/>
  <c r="AG294"/>
  <c r="AD295"/>
  <c r="AI304"/>
  <c r="AG319"/>
  <c r="AG322"/>
  <c r="AG324"/>
  <c r="AG326"/>
  <c r="AG329"/>
  <c r="AG297"/>
  <c r="AG298"/>
  <c r="AG299"/>
  <c r="AG301"/>
  <c r="AG303"/>
  <c r="AH303" s="1"/>
  <c r="AG305"/>
  <c r="AG307"/>
  <c r="AH307" s="1"/>
  <c r="AG308"/>
  <c r="AG310"/>
  <c r="AH310" s="1"/>
  <c r="AG312"/>
  <c r="AG313"/>
  <c r="AG315"/>
  <c r="AG316"/>
  <c r="AG317"/>
  <c r="AG320"/>
  <c r="AG321"/>
  <c r="AG323"/>
  <c r="AG325"/>
  <c r="AG327"/>
  <c r="AG328"/>
  <c r="AD329"/>
  <c r="AG330"/>
  <c r="AG332"/>
  <c r="AG334"/>
  <c r="AG336"/>
  <c r="AG340"/>
  <c r="AG342"/>
  <c r="AG344"/>
  <c r="AG345"/>
  <c r="AG356"/>
  <c r="AG331"/>
  <c r="AG333"/>
  <c r="AG335"/>
  <c r="AG337"/>
  <c r="AG338"/>
  <c r="AG339"/>
  <c r="AG341"/>
  <c r="AG343"/>
  <c r="AG346"/>
  <c r="AG347"/>
  <c r="AG349"/>
  <c r="AG352"/>
  <c r="AG353"/>
  <c r="AG355"/>
  <c r="AG357"/>
  <c r="AI31"/>
  <c r="AI33"/>
  <c r="AI35"/>
  <c r="AI39"/>
  <c r="AH31"/>
  <c r="AG30"/>
  <c r="AG32"/>
  <c r="AH32" s="1"/>
  <c r="AG34"/>
  <c r="AH34" s="1"/>
  <c r="AG36"/>
  <c r="AH36" s="1"/>
  <c r="AG38"/>
  <c r="AH38" s="1"/>
  <c r="AG40"/>
  <c r="AH40" s="1"/>
  <c r="AD41"/>
  <c r="AG42"/>
  <c r="AH42" s="1"/>
  <c r="AD43"/>
  <c r="AG44"/>
  <c r="AD45"/>
  <c r="AG46"/>
  <c r="AD47"/>
  <c r="AG48"/>
  <c r="AD49"/>
  <c r="AD50"/>
  <c r="AG51"/>
  <c r="AD52"/>
  <c r="AG53"/>
  <c r="AH53" s="1"/>
  <c r="AD54"/>
  <c r="AG55"/>
  <c r="AH55" s="1"/>
  <c r="AD56"/>
  <c r="AG57"/>
  <c r="AD58"/>
  <c r="AG59"/>
  <c r="AG60"/>
  <c r="AH60" s="1"/>
  <c r="AD61"/>
  <c r="AG62"/>
  <c r="AH62" s="1"/>
  <c r="AD63"/>
  <c r="AG64"/>
  <c r="AH64" s="1"/>
  <c r="AD65"/>
  <c r="AG66"/>
  <c r="AH66" s="1"/>
  <c r="AD67"/>
  <c r="AG68"/>
  <c r="AH68" s="1"/>
  <c r="AG69"/>
  <c r="AD70"/>
  <c r="AG71"/>
  <c r="AD72"/>
  <c r="AG73"/>
  <c r="AD74"/>
  <c r="AG75"/>
  <c r="AD76"/>
  <c r="AG77"/>
  <c r="AH77" s="1"/>
  <c r="AD78"/>
  <c r="AG79"/>
  <c r="AD80"/>
  <c r="AG83"/>
  <c r="AI84"/>
  <c r="AG85"/>
  <c r="AH85" s="1"/>
  <c r="AI86"/>
  <c r="AG87"/>
  <c r="AH87" s="1"/>
  <c r="AG89"/>
  <c r="AH89" s="1"/>
  <c r="AG91"/>
  <c r="AI92"/>
  <c r="AG93"/>
  <c r="AG41"/>
  <c r="AH41" s="1"/>
  <c r="AG43"/>
  <c r="AG45"/>
  <c r="AH45" s="1"/>
  <c r="AG47"/>
  <c r="AG49"/>
  <c r="AG50"/>
  <c r="AG52"/>
  <c r="AH52" s="1"/>
  <c r="AG54"/>
  <c r="AH54" s="1"/>
  <c r="AG56"/>
  <c r="AG58"/>
  <c r="AG61"/>
  <c r="AH61" s="1"/>
  <c r="AG63"/>
  <c r="AH63" s="1"/>
  <c r="AG65"/>
  <c r="AH65" s="1"/>
  <c r="AG67"/>
  <c r="AH67" s="1"/>
  <c r="AG70"/>
  <c r="AG72"/>
  <c r="AH72" s="1"/>
  <c r="AG74"/>
  <c r="AG76"/>
  <c r="AH76" s="1"/>
  <c r="AG78"/>
  <c r="AH78" s="1"/>
  <c r="AG80"/>
  <c r="AI85"/>
  <c r="AI87"/>
  <c r="AI89"/>
  <c r="AG82"/>
  <c r="AG84"/>
  <c r="AH84" s="1"/>
  <c r="AG86"/>
  <c r="AH86" s="1"/>
  <c r="AG88"/>
  <c r="AG90"/>
  <c r="AG92"/>
  <c r="AH92" s="1"/>
  <c r="AG94"/>
  <c r="AD95"/>
  <c r="AG96"/>
  <c r="AD97"/>
  <c r="AG98"/>
  <c r="AD99"/>
  <c r="AG100"/>
  <c r="AD101"/>
  <c r="AG102"/>
  <c r="AD103"/>
  <c r="AG104"/>
  <c r="AD105"/>
  <c r="AD106"/>
  <c r="AG107"/>
  <c r="AH107" s="1"/>
  <c r="AD108"/>
  <c r="AG109"/>
  <c r="AG110"/>
  <c r="AH110" s="1"/>
  <c r="AG111"/>
  <c r="AD112"/>
  <c r="AG113"/>
  <c r="AD114"/>
  <c r="AG115"/>
  <c r="AD116"/>
  <c r="AG117"/>
  <c r="AD118"/>
  <c r="AG119"/>
  <c r="AD120"/>
  <c r="AG95"/>
  <c r="AG97"/>
  <c r="AG99"/>
  <c r="AG101"/>
  <c r="AG103"/>
  <c r="AG105"/>
  <c r="AG106"/>
  <c r="AH106" s="1"/>
  <c r="AG108"/>
  <c r="AH108" s="1"/>
  <c r="AG112"/>
  <c r="AG114"/>
  <c r="AG116"/>
  <c r="AG118"/>
  <c r="AG120"/>
  <c r="AG22"/>
  <c r="AD23"/>
  <c r="AG24"/>
  <c r="AD25"/>
  <c r="AG26"/>
  <c r="AD27"/>
  <c r="AG23"/>
  <c r="AG25"/>
  <c r="AG27"/>
  <c r="AD7"/>
  <c r="AG8"/>
  <c r="AD9"/>
  <c r="AG10"/>
  <c r="AD11"/>
  <c r="AG12"/>
  <c r="AD13"/>
  <c r="AG14"/>
  <c r="AD15"/>
  <c r="AG16"/>
  <c r="AD17"/>
  <c r="AG18"/>
  <c r="AD19"/>
  <c r="AG20"/>
  <c r="AH20" s="1"/>
  <c r="AG7"/>
  <c r="AG9"/>
  <c r="AG11"/>
  <c r="AG13"/>
  <c r="AG15"/>
  <c r="AG17"/>
  <c r="AG19"/>
  <c r="AF2041" l="1"/>
  <c r="AE2041"/>
  <c r="AC2041"/>
  <c r="AF2040"/>
  <c r="AE2040"/>
  <c r="AC2040"/>
  <c r="AD2040" s="1"/>
  <c r="AF2039"/>
  <c r="AE2039"/>
  <c r="AC2039"/>
  <c r="AF2038"/>
  <c r="AE2038"/>
  <c r="AC2038"/>
  <c r="AF2037"/>
  <c r="AE2037"/>
  <c r="AC2037"/>
  <c r="AF2036"/>
  <c r="AE2036"/>
  <c r="AC2036"/>
  <c r="AD2036" s="1"/>
  <c r="AF2035"/>
  <c r="AE2035"/>
  <c r="AC2035"/>
  <c r="AF2034"/>
  <c r="AE2034"/>
  <c r="AC2034"/>
  <c r="AF2033"/>
  <c r="AE2033"/>
  <c r="AC2033"/>
  <c r="AF2032"/>
  <c r="AE2032"/>
  <c r="AC2032"/>
  <c r="AD2032" s="1"/>
  <c r="AF2031"/>
  <c r="AE2031"/>
  <c r="AC2031"/>
  <c r="AF2030"/>
  <c r="AE2030"/>
  <c r="AC2030"/>
  <c r="AF2029"/>
  <c r="AE2029"/>
  <c r="AC2029"/>
  <c r="AD2029" s="1"/>
  <c r="AF2028"/>
  <c r="AE2028"/>
  <c r="AC2028"/>
  <c r="AF2027"/>
  <c r="AE2027"/>
  <c r="AC2027"/>
  <c r="AF2026"/>
  <c r="AE2026"/>
  <c r="AC2026"/>
  <c r="AF2025"/>
  <c r="AE2025"/>
  <c r="AC2025"/>
  <c r="AD2025" s="1"/>
  <c r="AF2024"/>
  <c r="AE2024"/>
  <c r="AC2024"/>
  <c r="AF2023"/>
  <c r="AE2023"/>
  <c r="AC2023"/>
  <c r="AF2022"/>
  <c r="AE2022"/>
  <c r="AC2022"/>
  <c r="AD2022" s="1"/>
  <c r="AF2021"/>
  <c r="AE2021"/>
  <c r="AC2021"/>
  <c r="AD2021" s="1"/>
  <c r="AF2020"/>
  <c r="AE2020"/>
  <c r="AC2020"/>
  <c r="AD2020" s="1"/>
  <c r="AF2019"/>
  <c r="AE2019"/>
  <c r="AC2019"/>
  <c r="AD2019" s="1"/>
  <c r="AF2018"/>
  <c r="AE2018"/>
  <c r="AC2018"/>
  <c r="AD2018" s="1"/>
  <c r="AF2017"/>
  <c r="AC2017"/>
  <c r="AF2016"/>
  <c r="AE2016"/>
  <c r="AC2016"/>
  <c r="AD2016" s="1"/>
  <c r="AF2015"/>
  <c r="AC2015"/>
  <c r="AF2014"/>
  <c r="AC2014"/>
  <c r="AD2014" s="1"/>
  <c r="AF2013"/>
  <c r="AE2013"/>
  <c r="AC2013"/>
  <c r="AF2012"/>
  <c r="AE2012"/>
  <c r="AC2012"/>
  <c r="AF2011"/>
  <c r="AE2011"/>
  <c r="AC2011"/>
  <c r="AF2010"/>
  <c r="AE2010"/>
  <c r="AC2010"/>
  <c r="AF2009"/>
  <c r="AE2009"/>
  <c r="AC2009"/>
  <c r="AF2008"/>
  <c r="AE2008"/>
  <c r="AC2008"/>
  <c r="AF2007"/>
  <c r="AE2007"/>
  <c r="AC2007"/>
  <c r="AF2006"/>
  <c r="AE2006"/>
  <c r="AC2006"/>
  <c r="AF2005"/>
  <c r="AE2005"/>
  <c r="AC2005"/>
  <c r="AF2004"/>
  <c r="AE2004"/>
  <c r="AC2004"/>
  <c r="AF2003"/>
  <c r="AE2003"/>
  <c r="AC2003"/>
  <c r="AF2002"/>
  <c r="AE2002"/>
  <c r="AC2002"/>
  <c r="AF2001"/>
  <c r="AE2001"/>
  <c r="AC2001"/>
  <c r="AF2000"/>
  <c r="AE2000"/>
  <c r="AC2000"/>
  <c r="AF1999"/>
  <c r="AE1999"/>
  <c r="AC1999"/>
  <c r="AF1998"/>
  <c r="AC1998"/>
  <c r="AD1998" s="1"/>
  <c r="AF1997"/>
  <c r="AE1997"/>
  <c r="AC1997"/>
  <c r="AF1996"/>
  <c r="AE1996"/>
  <c r="AC1996"/>
  <c r="AF1995"/>
  <c r="AC1995"/>
  <c r="AD1995" s="1"/>
  <c r="AF1994"/>
  <c r="AC1994"/>
  <c r="AF1993"/>
  <c r="AE1993"/>
  <c r="AC1993"/>
  <c r="AF1992"/>
  <c r="AC1992"/>
  <c r="AD1992" s="1"/>
  <c r="AF1991"/>
  <c r="AE1991"/>
  <c r="AC1991"/>
  <c r="AD1991" s="1"/>
  <c r="AF1990"/>
  <c r="AC1990"/>
  <c r="AD1990" s="1"/>
  <c r="AF1989"/>
  <c r="AE1989"/>
  <c r="AC1989"/>
  <c r="AD1989" s="1"/>
  <c r="AF1986"/>
  <c r="AE1986"/>
  <c r="AC1986"/>
  <c r="AF1985"/>
  <c r="AE1985"/>
  <c r="AC1985"/>
  <c r="AF1984"/>
  <c r="AE1984"/>
  <c r="AC1984"/>
  <c r="AF1983"/>
  <c r="AE1983"/>
  <c r="AC1983"/>
  <c r="AD1983" s="1"/>
  <c r="AF1982"/>
  <c r="AE1982"/>
  <c r="AC1982"/>
  <c r="AF1981"/>
  <c r="AE1981"/>
  <c r="AC1981"/>
  <c r="AF1980"/>
  <c r="AE1980"/>
  <c r="AC1980"/>
  <c r="AF1979"/>
  <c r="AE1979"/>
  <c r="AC1979"/>
  <c r="AF1978"/>
  <c r="AE1978"/>
  <c r="AC1978"/>
  <c r="AF1977"/>
  <c r="AE1977"/>
  <c r="AC1977"/>
  <c r="AF1976"/>
  <c r="AE1976"/>
  <c r="AC1976"/>
  <c r="AD1976" s="1"/>
  <c r="AF1975"/>
  <c r="AE1975"/>
  <c r="AC1975"/>
  <c r="AD1975" s="1"/>
  <c r="AF1974"/>
  <c r="AE1974"/>
  <c r="AC1974"/>
  <c r="AD1974" s="1"/>
  <c r="AF1973"/>
  <c r="AE1973"/>
  <c r="AC1973"/>
  <c r="AF1972"/>
  <c r="AE1972"/>
  <c r="AC1972"/>
  <c r="AF1971"/>
  <c r="AE1971"/>
  <c r="AC1971"/>
  <c r="AD1971" s="1"/>
  <c r="AF1970"/>
  <c r="AE1970"/>
  <c r="AC1970"/>
  <c r="AF1968"/>
  <c r="AC1968"/>
  <c r="AF1967"/>
  <c r="AE1967"/>
  <c r="AC1967"/>
  <c r="AF1966"/>
  <c r="AE1966"/>
  <c r="AC1966"/>
  <c r="AF1965"/>
  <c r="AE1965"/>
  <c r="AC1965"/>
  <c r="AF1964"/>
  <c r="AE1964"/>
  <c r="AC1964"/>
  <c r="AF1963"/>
  <c r="AC1963"/>
  <c r="AD1963" s="1"/>
  <c r="AF1962"/>
  <c r="AE1962"/>
  <c r="AC1962"/>
  <c r="AF1961"/>
  <c r="AE1961"/>
  <c r="AC1961"/>
  <c r="AF1959"/>
  <c r="AE1959"/>
  <c r="AC1959"/>
  <c r="AF1957"/>
  <c r="AE1957"/>
  <c r="AC1957"/>
  <c r="AD1957" s="1"/>
  <c r="AF1956"/>
  <c r="AE1956"/>
  <c r="AC1956"/>
  <c r="AG1956" s="1"/>
  <c r="AF1954"/>
  <c r="AE1954"/>
  <c r="AC1954"/>
  <c r="AF1953"/>
  <c r="AE1953"/>
  <c r="AC1953"/>
  <c r="AF1951"/>
  <c r="AE1951"/>
  <c r="AC1951"/>
  <c r="AF1950"/>
  <c r="AE1950"/>
  <c r="AC1950"/>
  <c r="AD1950" s="1"/>
  <c r="AF1949"/>
  <c r="AE1949"/>
  <c r="AC1949"/>
  <c r="AF1948"/>
  <c r="AE1948"/>
  <c r="AC1948"/>
  <c r="AF1947"/>
  <c r="AE1947"/>
  <c r="AC1947"/>
  <c r="AF1946"/>
  <c r="AE1946"/>
  <c r="AC1946"/>
  <c r="AD1946" s="1"/>
  <c r="AF1945"/>
  <c r="AE1945"/>
  <c r="AC1945"/>
  <c r="AF1944"/>
  <c r="AE1944"/>
  <c r="AC1944"/>
  <c r="AF1943"/>
  <c r="AE1943"/>
  <c r="AC1943"/>
  <c r="AF1942"/>
  <c r="AC1942"/>
  <c r="AF1941"/>
  <c r="AE1941"/>
  <c r="AC1941"/>
  <c r="AF1940"/>
  <c r="AE1940"/>
  <c r="AC1940"/>
  <c r="AF1939"/>
  <c r="AE1939"/>
  <c r="AC1939"/>
  <c r="AF1938"/>
  <c r="AE1938"/>
  <c r="AC1938"/>
  <c r="AF1937"/>
  <c r="AE1937"/>
  <c r="AC1937"/>
  <c r="AF1936"/>
  <c r="AE1936"/>
  <c r="AC1936"/>
  <c r="AF1935"/>
  <c r="AE1935"/>
  <c r="AC1935"/>
  <c r="AF1934"/>
  <c r="AE1934"/>
  <c r="AC1934"/>
  <c r="AD1934" s="1"/>
  <c r="AF1933"/>
  <c r="AE1933"/>
  <c r="AC1933"/>
  <c r="AF1932"/>
  <c r="AE1932"/>
  <c r="AC1932"/>
  <c r="AF1931"/>
  <c r="AE1931"/>
  <c r="AC1931"/>
  <c r="AF1930"/>
  <c r="AE1930"/>
  <c r="AC1930"/>
  <c r="AF1929"/>
  <c r="AE1929"/>
  <c r="AC1929"/>
  <c r="AF1928"/>
  <c r="AE1928"/>
  <c r="AC1928"/>
  <c r="AF1927"/>
  <c r="AE1927"/>
  <c r="AC1927"/>
  <c r="AF1926"/>
  <c r="AE1926"/>
  <c r="AC1926"/>
  <c r="AF1925"/>
  <c r="AE1925"/>
  <c r="AC1925"/>
  <c r="AF1924"/>
  <c r="AE1924"/>
  <c r="AC1924"/>
  <c r="AD1924" s="1"/>
  <c r="AF1923"/>
  <c r="AC1923"/>
  <c r="H2042"/>
  <c r="F2042"/>
  <c r="H2041"/>
  <c r="F2041"/>
  <c r="H2040"/>
  <c r="F2040"/>
  <c r="H2039"/>
  <c r="F2039"/>
  <c r="H2038"/>
  <c r="F2038"/>
  <c r="H2037"/>
  <c r="F2037"/>
  <c r="H2036"/>
  <c r="H2035"/>
  <c r="H2034"/>
  <c r="H2033"/>
  <c r="H2032"/>
  <c r="H2031"/>
  <c r="H2030"/>
  <c r="H2029"/>
  <c r="F2029"/>
  <c r="H2028"/>
  <c r="H2027"/>
  <c r="H2026"/>
  <c r="H2025"/>
  <c r="F2025"/>
  <c r="H2024"/>
  <c r="F2024"/>
  <c r="H2023"/>
  <c r="F2023"/>
  <c r="H2022"/>
  <c r="F2022"/>
  <c r="H2021"/>
  <c r="F2021"/>
  <c r="H2020"/>
  <c r="F2020"/>
  <c r="H2019"/>
  <c r="F2019"/>
  <c r="H2018"/>
  <c r="F2018"/>
  <c r="H2017"/>
  <c r="H2016"/>
  <c r="F2016"/>
  <c r="H2015"/>
  <c r="F2015"/>
  <c r="H2014"/>
  <c r="F2014"/>
  <c r="H2013"/>
  <c r="F2013"/>
  <c r="H2012"/>
  <c r="H2011"/>
  <c r="F2011"/>
  <c r="H2010"/>
  <c r="F2010"/>
  <c r="H2009"/>
  <c r="F2009"/>
  <c r="H2008"/>
  <c r="F2008"/>
  <c r="H2007"/>
  <c r="F2007"/>
  <c r="H2006"/>
  <c r="H2005"/>
  <c r="F2005"/>
  <c r="H2004"/>
  <c r="F2004"/>
  <c r="H2003"/>
  <c r="F2003"/>
  <c r="H2002"/>
  <c r="F2002"/>
  <c r="H2001"/>
  <c r="F2001"/>
  <c r="H2000"/>
  <c r="F2000"/>
  <c r="H1999"/>
  <c r="F1999"/>
  <c r="H1998"/>
  <c r="H1997"/>
  <c r="F1997"/>
  <c r="H1996"/>
  <c r="F1996"/>
  <c r="H1995"/>
  <c r="F1995"/>
  <c r="H1994"/>
  <c r="F1994"/>
  <c r="H1993"/>
  <c r="F1993"/>
  <c r="H1992"/>
  <c r="F1992"/>
  <c r="H1991"/>
  <c r="F1991"/>
  <c r="H1990"/>
  <c r="F1990"/>
  <c r="H1989"/>
  <c r="F1989"/>
  <c r="H1986"/>
  <c r="F1986"/>
  <c r="H1985"/>
  <c r="F1985"/>
  <c r="H1984"/>
  <c r="F1984"/>
  <c r="H1983"/>
  <c r="F1983"/>
  <c r="H1982"/>
  <c r="F1982"/>
  <c r="H1981"/>
  <c r="F1981"/>
  <c r="H1980"/>
  <c r="F1980"/>
  <c r="H1979"/>
  <c r="F1979"/>
  <c r="H1978"/>
  <c r="F1978"/>
  <c r="H1977"/>
  <c r="F1977"/>
  <c r="H1976"/>
  <c r="F1976"/>
  <c r="H1975"/>
  <c r="F1975"/>
  <c r="H1974"/>
  <c r="F1974"/>
  <c r="H1973"/>
  <c r="F1973"/>
  <c r="H1972"/>
  <c r="F1972"/>
  <c r="H1971"/>
  <c r="F1971"/>
  <c r="H1970"/>
  <c r="F1970"/>
  <c r="H1968"/>
  <c r="F1968"/>
  <c r="H1967"/>
  <c r="F1967"/>
  <c r="H1966"/>
  <c r="F1966"/>
  <c r="H1965"/>
  <c r="F1965"/>
  <c r="H1964"/>
  <c r="F1964"/>
  <c r="H1963"/>
  <c r="F1963"/>
  <c r="H1962"/>
  <c r="F1962"/>
  <c r="H1961"/>
  <c r="F1961"/>
  <c r="H1959"/>
  <c r="F1959"/>
  <c r="H1957"/>
  <c r="F1957"/>
  <c r="H1956"/>
  <c r="F1956"/>
  <c r="H1954"/>
  <c r="F1954"/>
  <c r="H1953"/>
  <c r="F1953"/>
  <c r="H1951"/>
  <c r="F1951"/>
  <c r="H1950"/>
  <c r="F1950"/>
  <c r="H1949"/>
  <c r="F1949"/>
  <c r="H1948"/>
  <c r="F1948"/>
  <c r="H1947"/>
  <c r="F1947"/>
  <c r="H1946"/>
  <c r="F1946"/>
  <c r="H1945"/>
  <c r="F1945"/>
  <c r="H1944"/>
  <c r="F1944"/>
  <c r="H1943"/>
  <c r="F1943"/>
  <c r="H1942"/>
  <c r="F1942"/>
  <c r="H1941"/>
  <c r="F1941"/>
  <c r="H1940"/>
  <c r="F1940"/>
  <c r="H1939"/>
  <c r="F1939"/>
  <c r="H1938"/>
  <c r="F1938"/>
  <c r="H1937"/>
  <c r="F1937"/>
  <c r="H1936"/>
  <c r="F1936"/>
  <c r="H1935"/>
  <c r="F1935"/>
  <c r="H1934"/>
  <c r="F1934"/>
  <c r="H1933"/>
  <c r="F1933"/>
  <c r="H1932"/>
  <c r="F1932"/>
  <c r="H1931"/>
  <c r="F1931"/>
  <c r="H1930"/>
  <c r="F1930"/>
  <c r="H1929"/>
  <c r="F1929"/>
  <c r="H1928"/>
  <c r="F1928"/>
  <c r="H1927"/>
  <c r="F1927"/>
  <c r="H1926"/>
  <c r="F1926"/>
  <c r="H1925"/>
  <c r="F1925"/>
  <c r="H1924"/>
  <c r="F1924"/>
  <c r="H1923"/>
  <c r="F1923"/>
  <c r="AG1959" l="1"/>
  <c r="AI1999"/>
  <c r="AI2001"/>
  <c r="AI2003"/>
  <c r="AI2005"/>
  <c r="AI2007"/>
  <c r="AH1959"/>
  <c r="AI1936"/>
  <c r="AI1938"/>
  <c r="AG2017"/>
  <c r="AI2041"/>
  <c r="AI1933"/>
  <c r="AI1940"/>
  <c r="AI1943"/>
  <c r="AI1926"/>
  <c r="AI1928"/>
  <c r="AI1945"/>
  <c r="AI1948"/>
  <c r="AI1954"/>
  <c r="AI1981"/>
  <c r="AI2010"/>
  <c r="AI1986"/>
  <c r="AI2027"/>
  <c r="AI2030"/>
  <c r="AI2035"/>
  <c r="AI1924"/>
  <c r="AI1927"/>
  <c r="AD1928"/>
  <c r="AI1930"/>
  <c r="AI1932"/>
  <c r="AD1943"/>
  <c r="AI1946"/>
  <c r="AI1949"/>
  <c r="AI1953"/>
  <c r="AI1965"/>
  <c r="AI1967"/>
  <c r="AI1973"/>
  <c r="AI1979"/>
  <c r="AI2028"/>
  <c r="AI1961"/>
  <c r="AI1977"/>
  <c r="AI1982"/>
  <c r="AI1985"/>
  <c r="AI1993"/>
  <c r="AI1997"/>
  <c r="AI2008"/>
  <c r="AD2010"/>
  <c r="AD2017"/>
  <c r="AI2024"/>
  <c r="AI2031"/>
  <c r="AI2034"/>
  <c r="AI2039"/>
  <c r="AI1925"/>
  <c r="AD1926"/>
  <c r="AI1929"/>
  <c r="AD1930"/>
  <c r="AI1937"/>
  <c r="AD1938"/>
  <c r="AI1941"/>
  <c r="AI1944"/>
  <c r="AI1947"/>
  <c r="AD1948"/>
  <c r="AI1950"/>
  <c r="AI1951"/>
  <c r="AD1953"/>
  <c r="AH1956"/>
  <c r="AI1957"/>
  <c r="AI1962"/>
  <c r="AI1964"/>
  <c r="AD1965"/>
  <c r="AI1966"/>
  <c r="AI1970"/>
  <c r="AI1971"/>
  <c r="AI1972"/>
  <c r="AI1974"/>
  <c r="AI1975"/>
  <c r="AI1976"/>
  <c r="AI1978"/>
  <c r="AI1980"/>
  <c r="AD1981"/>
  <c r="AI1983"/>
  <c r="AI1984"/>
  <c r="AD1985"/>
  <c r="AD1993"/>
  <c r="AD1999"/>
  <c r="AI2002"/>
  <c r="AD2003"/>
  <c r="AD2005"/>
  <c r="AI1931"/>
  <c r="AD1932"/>
  <c r="AI1934"/>
  <c r="AI1935"/>
  <c r="AD1936"/>
  <c r="AI1939"/>
  <c r="AD1940"/>
  <c r="AI1996"/>
  <c r="AD1997"/>
  <c r="AI2000"/>
  <c r="AD2001"/>
  <c r="AI2004"/>
  <c r="AI2006"/>
  <c r="AD2007"/>
  <c r="AI2009"/>
  <c r="AI2011"/>
  <c r="AI2012"/>
  <c r="AI2013"/>
  <c r="AI2016"/>
  <c r="AI2023"/>
  <c r="AI2025"/>
  <c r="AI2026"/>
  <c r="AD2027"/>
  <c r="AI2029"/>
  <c r="AD2030"/>
  <c r="AI2032"/>
  <c r="AI2033"/>
  <c r="AD2034"/>
  <c r="AI2036"/>
  <c r="AI2037"/>
  <c r="AI2038"/>
  <c r="AD2039"/>
  <c r="AI2040"/>
  <c r="AD2041"/>
  <c r="AG1989"/>
  <c r="AH1989" s="1"/>
  <c r="AG1991"/>
  <c r="AH1991" s="1"/>
  <c r="AI1989"/>
  <c r="AI1991"/>
  <c r="AG1990"/>
  <c r="AG1992"/>
  <c r="AG1993"/>
  <c r="AH1993" s="1"/>
  <c r="AD1994"/>
  <c r="AG1995"/>
  <c r="AD1996"/>
  <c r="AG1997"/>
  <c r="AH1997" s="1"/>
  <c r="AG1998"/>
  <c r="AG1999"/>
  <c r="AH1999" s="1"/>
  <c r="AD2000"/>
  <c r="AG2001"/>
  <c r="AH2001" s="1"/>
  <c r="AD2002"/>
  <c r="AG2003"/>
  <c r="AH2003" s="1"/>
  <c r="AD2004"/>
  <c r="AG2005"/>
  <c r="AH2005" s="1"/>
  <c r="AD2006"/>
  <c r="AG2007"/>
  <c r="AH2007" s="1"/>
  <c r="AD2008"/>
  <c r="AD2009"/>
  <c r="AG2010"/>
  <c r="AH2010" s="1"/>
  <c r="AD2011"/>
  <c r="AD2012"/>
  <c r="AD2013"/>
  <c r="AG2014"/>
  <c r="AD2015"/>
  <c r="AG2016"/>
  <c r="AH2016" s="1"/>
  <c r="AG2018"/>
  <c r="AH2018" s="1"/>
  <c r="AI2019"/>
  <c r="AI2020"/>
  <c r="AI2021"/>
  <c r="AG2022"/>
  <c r="AH2022" s="1"/>
  <c r="AG1994"/>
  <c r="AG1996"/>
  <c r="AH1996" s="1"/>
  <c r="AG2000"/>
  <c r="AH2000" s="1"/>
  <c r="AG2002"/>
  <c r="AH2002" s="1"/>
  <c r="AG2004"/>
  <c r="AH2004" s="1"/>
  <c r="AG2006"/>
  <c r="AH2006" s="1"/>
  <c r="AG2008"/>
  <c r="AH2008" s="1"/>
  <c r="AG2009"/>
  <c r="AH2009" s="1"/>
  <c r="AG2011"/>
  <c r="AH2011" s="1"/>
  <c r="AG2012"/>
  <c r="AH2012" s="1"/>
  <c r="AG2013"/>
  <c r="AH2013" s="1"/>
  <c r="AG2015"/>
  <c r="AI2018"/>
  <c r="AI2022"/>
  <c r="AG2019"/>
  <c r="AH2019" s="1"/>
  <c r="AG2020"/>
  <c r="AH2020" s="1"/>
  <c r="AG2021"/>
  <c r="AH2021" s="1"/>
  <c r="AD2023"/>
  <c r="AD2024"/>
  <c r="AG2025"/>
  <c r="AH2025" s="1"/>
  <c r="AD2026"/>
  <c r="AG2027"/>
  <c r="AH2027" s="1"/>
  <c r="AD2028"/>
  <c r="AG2029"/>
  <c r="AH2029" s="1"/>
  <c r="AG2030"/>
  <c r="AH2030" s="1"/>
  <c r="AD2031"/>
  <c r="AG2032"/>
  <c r="AH2032" s="1"/>
  <c r="AD2033"/>
  <c r="AG2034"/>
  <c r="AH2034" s="1"/>
  <c r="AD2035"/>
  <c r="AG2036"/>
  <c r="AH2036" s="1"/>
  <c r="AD2037"/>
  <c r="AD2038"/>
  <c r="AG2039"/>
  <c r="AH2039" s="1"/>
  <c r="AG2040"/>
  <c r="AH2040" s="1"/>
  <c r="AG2041"/>
  <c r="AH2041" s="1"/>
  <c r="AG2023"/>
  <c r="AH2023" s="1"/>
  <c r="AG2024"/>
  <c r="AH2024" s="1"/>
  <c r="AG2026"/>
  <c r="AH2026" s="1"/>
  <c r="AG2028"/>
  <c r="AH2028" s="1"/>
  <c r="AG2031"/>
  <c r="AH2031" s="1"/>
  <c r="AG2033"/>
  <c r="AH2033" s="1"/>
  <c r="AG2035"/>
  <c r="AH2035" s="1"/>
  <c r="AG2037"/>
  <c r="AH2037" s="1"/>
  <c r="AG2038"/>
  <c r="AH2038" s="1"/>
  <c r="AD1970"/>
  <c r="AG1971"/>
  <c r="AH1971" s="1"/>
  <c r="AD1972"/>
  <c r="AD1973"/>
  <c r="AG1974"/>
  <c r="AH1974" s="1"/>
  <c r="AG1975"/>
  <c r="AH1975" s="1"/>
  <c r="AG1976"/>
  <c r="AH1976" s="1"/>
  <c r="AD1977"/>
  <c r="AD1978"/>
  <c r="AD1979"/>
  <c r="AD1980"/>
  <c r="AG1981"/>
  <c r="AH1981" s="1"/>
  <c r="AD1982"/>
  <c r="AG1983"/>
  <c r="AH1983" s="1"/>
  <c r="AD1984"/>
  <c r="AG1985"/>
  <c r="AH1985" s="1"/>
  <c r="AD1986"/>
  <c r="AG1970"/>
  <c r="AH1970" s="1"/>
  <c r="AG1972"/>
  <c r="AH1972" s="1"/>
  <c r="AG1973"/>
  <c r="AH1973" s="1"/>
  <c r="AG1977"/>
  <c r="AH1977" s="1"/>
  <c r="AG1978"/>
  <c r="AH1978" s="1"/>
  <c r="AG1979"/>
  <c r="AH1979" s="1"/>
  <c r="AG1980"/>
  <c r="AH1980" s="1"/>
  <c r="AG1982"/>
  <c r="AH1982" s="1"/>
  <c r="AG1984"/>
  <c r="AH1984" s="1"/>
  <c r="AG1986"/>
  <c r="AH1986" s="1"/>
  <c r="AD1961"/>
  <c r="AD1962"/>
  <c r="AG1963"/>
  <c r="AD1964"/>
  <c r="AG1965"/>
  <c r="AH1965" s="1"/>
  <c r="AD1966"/>
  <c r="AD1967"/>
  <c r="AD1968"/>
  <c r="AG1961"/>
  <c r="AH1961" s="1"/>
  <c r="AG1962"/>
  <c r="AH1962" s="1"/>
  <c r="AG1964"/>
  <c r="AH1964" s="1"/>
  <c r="AG1966"/>
  <c r="AH1966" s="1"/>
  <c r="AG1967"/>
  <c r="AH1967" s="1"/>
  <c r="AG1968"/>
  <c r="AI1959"/>
  <c r="AD1959"/>
  <c r="AG1957"/>
  <c r="AH1957" s="1"/>
  <c r="AI1956"/>
  <c r="AD1956"/>
  <c r="AG1953"/>
  <c r="AH1953" s="1"/>
  <c r="AD1954"/>
  <c r="AG1954"/>
  <c r="AH1954" s="1"/>
  <c r="AG1946"/>
  <c r="AH1946" s="1"/>
  <c r="AD1947"/>
  <c r="AG1948"/>
  <c r="AH1948" s="1"/>
  <c r="AD1949"/>
  <c r="AG1950"/>
  <c r="AH1950" s="1"/>
  <c r="AD1951"/>
  <c r="AG1947"/>
  <c r="AH1947" s="1"/>
  <c r="AG1949"/>
  <c r="AH1949" s="1"/>
  <c r="AG1951"/>
  <c r="AH1951" s="1"/>
  <c r="AD1923"/>
  <c r="AG1924"/>
  <c r="AH1924" s="1"/>
  <c r="AD1925"/>
  <c r="AG1926"/>
  <c r="AH1926" s="1"/>
  <c r="AD1927"/>
  <c r="AG1928"/>
  <c r="AH1928" s="1"/>
  <c r="AD1929"/>
  <c r="AG1930"/>
  <c r="AH1930" s="1"/>
  <c r="AD1931"/>
  <c r="AG1932"/>
  <c r="AH1932" s="1"/>
  <c r="AD1933"/>
  <c r="AG1934"/>
  <c r="AH1934" s="1"/>
  <c r="AD1935"/>
  <c r="AG1936"/>
  <c r="AH1936" s="1"/>
  <c r="AD1937"/>
  <c r="AG1938"/>
  <c r="AH1938" s="1"/>
  <c r="AD1939"/>
  <c r="AG1940"/>
  <c r="AH1940" s="1"/>
  <c r="AD1941"/>
  <c r="AD1942"/>
  <c r="AG1943"/>
  <c r="AH1943" s="1"/>
  <c r="AD1944"/>
  <c r="AD1945"/>
  <c r="AG1923"/>
  <c r="AG1925"/>
  <c r="AH1925" s="1"/>
  <c r="AG1927"/>
  <c r="AH1927" s="1"/>
  <c r="AG1929"/>
  <c r="AH1929" s="1"/>
  <c r="AG1931"/>
  <c r="AH1931" s="1"/>
  <c r="AG1933"/>
  <c r="AH1933" s="1"/>
  <c r="AG1935"/>
  <c r="AH1935" s="1"/>
  <c r="AG1937"/>
  <c r="AH1937" s="1"/>
  <c r="AG1939"/>
  <c r="AH1939" s="1"/>
  <c r="AG1941"/>
  <c r="AH1941" s="1"/>
  <c r="AG1942"/>
  <c r="AG1944"/>
  <c r="AH1944" s="1"/>
  <c r="AG1945"/>
  <c r="AH1945" s="1"/>
  <c r="AF2042" l="1"/>
  <c r="AC2042"/>
  <c r="AD2042" l="1"/>
  <c r="AG2042"/>
  <c r="AF951" l="1"/>
  <c r="AE951"/>
  <c r="AC951"/>
  <c r="AF950"/>
  <c r="AE950"/>
  <c r="AC950"/>
  <c r="AF949"/>
  <c r="AE949"/>
  <c r="AC949"/>
  <c r="AF948"/>
  <c r="AE948"/>
  <c r="AC948"/>
  <c r="AF947"/>
  <c r="AE947"/>
  <c r="AC947"/>
  <c r="AF946"/>
  <c r="AE946"/>
  <c r="AC946"/>
  <c r="AF945"/>
  <c r="AE945"/>
  <c r="AC945"/>
  <c r="AF944"/>
  <c r="AE944"/>
  <c r="AC944"/>
  <c r="AF943"/>
  <c r="AE943"/>
  <c r="AC943"/>
  <c r="AF942"/>
  <c r="AE942"/>
  <c r="AC942"/>
  <c r="AF941"/>
  <c r="AE941"/>
  <c r="AC941"/>
  <c r="AF940"/>
  <c r="AE940"/>
  <c r="AC940"/>
  <c r="AF939"/>
  <c r="AE939"/>
  <c r="AC939"/>
  <c r="AF938"/>
  <c r="AE938"/>
  <c r="AC938"/>
  <c r="AF937"/>
  <c r="AE937"/>
  <c r="AC937"/>
  <c r="AF936"/>
  <c r="AE936"/>
  <c r="AC936"/>
  <c r="AF935"/>
  <c r="AE935"/>
  <c r="AC935"/>
  <c r="AF934"/>
  <c r="AE934"/>
  <c r="AC934"/>
  <c r="AF931"/>
  <c r="AE931"/>
  <c r="AC931"/>
  <c r="AF930"/>
  <c r="AE930"/>
  <c r="AC930"/>
  <c r="AF929"/>
  <c r="AE929"/>
  <c r="AC929"/>
  <c r="AF928"/>
  <c r="AE928"/>
  <c r="AC928"/>
  <c r="AD928" s="1"/>
  <c r="AF927"/>
  <c r="AE927"/>
  <c r="AC927"/>
  <c r="AF926"/>
  <c r="AE926"/>
  <c r="AC926"/>
  <c r="AF925"/>
  <c r="AE925"/>
  <c r="AC925"/>
  <c r="AF924"/>
  <c r="AE924"/>
  <c r="AC924"/>
  <c r="AD924" s="1"/>
  <c r="AF923"/>
  <c r="AE923"/>
  <c r="AC923"/>
  <c r="AF922"/>
  <c r="AE922"/>
  <c r="AC922"/>
  <c r="AF921"/>
  <c r="AE921"/>
  <c r="AC921"/>
  <c r="AF920"/>
  <c r="AE920"/>
  <c r="AC920"/>
  <c r="AF919"/>
  <c r="AE919"/>
  <c r="AC919"/>
  <c r="AF918"/>
  <c r="AE918"/>
  <c r="AC918"/>
  <c r="AF917"/>
  <c r="AE917"/>
  <c r="AC917"/>
  <c r="AF916"/>
  <c r="AE916"/>
  <c r="AC916"/>
  <c r="AF915"/>
  <c r="AE915"/>
  <c r="AC915"/>
  <c r="AF914"/>
  <c r="AE914"/>
  <c r="AC914"/>
  <c r="AF913"/>
  <c r="AE913"/>
  <c r="AC913"/>
  <c r="AF912"/>
  <c r="AE912"/>
  <c r="AC912"/>
  <c r="AF911"/>
  <c r="AE911"/>
  <c r="AC911"/>
  <c r="AF910"/>
  <c r="AE910"/>
  <c r="AC910"/>
  <c r="AF909"/>
  <c r="AE909"/>
  <c r="AC909"/>
  <c r="AF908"/>
  <c r="AE908"/>
  <c r="AC908"/>
  <c r="AF907"/>
  <c r="AE907"/>
  <c r="AC907"/>
  <c r="AF906"/>
  <c r="AE906"/>
  <c r="AC906"/>
  <c r="AF905"/>
  <c r="AE905"/>
  <c r="AC905"/>
  <c r="AF904"/>
  <c r="AE904"/>
  <c r="AC904"/>
  <c r="AF903"/>
  <c r="AE903"/>
  <c r="AC903"/>
  <c r="AF902"/>
  <c r="AE902"/>
  <c r="AC902"/>
  <c r="AF901"/>
  <c r="AE901"/>
  <c r="AC901"/>
  <c r="AD901" s="1"/>
  <c r="AF900"/>
  <c r="AE900"/>
  <c r="AC900"/>
  <c r="AD900" s="1"/>
  <c r="AF899"/>
  <c r="AE899"/>
  <c r="AC899"/>
  <c r="AD899" s="1"/>
  <c r="AF898"/>
  <c r="AE898"/>
  <c r="AC898"/>
  <c r="AD898" s="1"/>
  <c r="AF897"/>
  <c r="AE897"/>
  <c r="AC897"/>
  <c r="AD897" s="1"/>
  <c r="AF896"/>
  <c r="AE896"/>
  <c r="AC896"/>
  <c r="AD896" s="1"/>
  <c r="AF895"/>
  <c r="AE895"/>
  <c r="AC895"/>
  <c r="AD895" s="1"/>
  <c r="AF894"/>
  <c r="AE894"/>
  <c r="AC894"/>
  <c r="AF893"/>
  <c r="AE893"/>
  <c r="AC893"/>
  <c r="AF892"/>
  <c r="AE892"/>
  <c r="AC892"/>
  <c r="AF891"/>
  <c r="AE891"/>
  <c r="AC891"/>
  <c r="AF890"/>
  <c r="AE890"/>
  <c r="AC890"/>
  <c r="AD890" s="1"/>
  <c r="AF889"/>
  <c r="AE889"/>
  <c r="AC889"/>
  <c r="AF888"/>
  <c r="AE888"/>
  <c r="AC888"/>
  <c r="AF887"/>
  <c r="AE887"/>
  <c r="AC887"/>
  <c r="AF886"/>
  <c r="AE886"/>
  <c r="AC886"/>
  <c r="AF885"/>
  <c r="AE885"/>
  <c r="AF884"/>
  <c r="AE884"/>
  <c r="AC884"/>
  <c r="AF883"/>
  <c r="AE883"/>
  <c r="AC883"/>
  <c r="AF882"/>
  <c r="AE882"/>
  <c r="AC882"/>
  <c r="AF881"/>
  <c r="AE881"/>
  <c r="AC881"/>
  <c r="AF880"/>
  <c r="AE880"/>
  <c r="AC880"/>
  <c r="AF879"/>
  <c r="AE879"/>
  <c r="AC879"/>
  <c r="AF878"/>
  <c r="AE878"/>
  <c r="AC878"/>
  <c r="AF877"/>
  <c r="AE877"/>
  <c r="AC877"/>
  <c r="AF876"/>
  <c r="AE876"/>
  <c r="AC876"/>
  <c r="AF875"/>
  <c r="AE875"/>
  <c r="AC875"/>
  <c r="AF874"/>
  <c r="AE874"/>
  <c r="AC874"/>
  <c r="AF873"/>
  <c r="AE873"/>
  <c r="AC873"/>
  <c r="AF872"/>
  <c r="AE872"/>
  <c r="AC872"/>
  <c r="AF871"/>
  <c r="AE871"/>
  <c r="AC871"/>
  <c r="AF870"/>
  <c r="AE870"/>
  <c r="AC870"/>
  <c r="AF869"/>
  <c r="AE869"/>
  <c r="AC869"/>
  <c r="AF868"/>
  <c r="AE868"/>
  <c r="AC868"/>
  <c r="AF867"/>
  <c r="AE867"/>
  <c r="AC867"/>
  <c r="AF866"/>
  <c r="AE866"/>
  <c r="AC866"/>
  <c r="AF865"/>
  <c r="AE865"/>
  <c r="AC865"/>
  <c r="AF864"/>
  <c r="AE864"/>
  <c r="AC864"/>
  <c r="AF863"/>
  <c r="AE863"/>
  <c r="AC863"/>
  <c r="AF862"/>
  <c r="AE862"/>
  <c r="AC862"/>
  <c r="AF861"/>
  <c r="AE861"/>
  <c r="AC861"/>
  <c r="AF860"/>
  <c r="AE860"/>
  <c r="AC860"/>
  <c r="AF859"/>
  <c r="AE859"/>
  <c r="AC859"/>
  <c r="AF858"/>
  <c r="AE858"/>
  <c r="AC858"/>
  <c r="AF857"/>
  <c r="AE857"/>
  <c r="AC857"/>
  <c r="AF856"/>
  <c r="AE856"/>
  <c r="AC856"/>
  <c r="AF855"/>
  <c r="AE855"/>
  <c r="AC855"/>
  <c r="AF854"/>
  <c r="AE854"/>
  <c r="AC854"/>
  <c r="AF853"/>
  <c r="AE853"/>
  <c r="AC853"/>
  <c r="AF852"/>
  <c r="AE852"/>
  <c r="AC852"/>
  <c r="AF851"/>
  <c r="AE851"/>
  <c r="AC851"/>
  <c r="AF850"/>
  <c r="AE850"/>
  <c r="AC850"/>
  <c r="AF849"/>
  <c r="AE849"/>
  <c r="AC849"/>
  <c r="AF848"/>
  <c r="AE848"/>
  <c r="AC848"/>
  <c r="AD848" s="1"/>
  <c r="AF847"/>
  <c r="AE847"/>
  <c r="AC847"/>
  <c r="AF846"/>
  <c r="AE846"/>
  <c r="AC846"/>
  <c r="AD846" s="1"/>
  <c r="AF845"/>
  <c r="AE845"/>
  <c r="AC845"/>
  <c r="AF844"/>
  <c r="AE844"/>
  <c r="AC844"/>
  <c r="AD844" s="1"/>
  <c r="AF842"/>
  <c r="AE842"/>
  <c r="AC842"/>
  <c r="AF841"/>
  <c r="AE841"/>
  <c r="AC841"/>
  <c r="AD841" s="1"/>
  <c r="AF840"/>
  <c r="AE840"/>
  <c r="AC840"/>
  <c r="AF839"/>
  <c r="AE839"/>
  <c r="AC839"/>
  <c r="AF838"/>
  <c r="AE838"/>
  <c r="AC838"/>
  <c r="AF837"/>
  <c r="AE837"/>
  <c r="AC837"/>
  <c r="AF836"/>
  <c r="AE836"/>
  <c r="AC836"/>
  <c r="AD836" s="1"/>
  <c r="AF835"/>
  <c r="AE835"/>
  <c r="AC835"/>
  <c r="AF834"/>
  <c r="AE834"/>
  <c r="AC834"/>
  <c r="AF833"/>
  <c r="AE833"/>
  <c r="AC833"/>
  <c r="AD833" s="1"/>
  <c r="AF832"/>
  <c r="AE832"/>
  <c r="AC832"/>
  <c r="AF831"/>
  <c r="AE831"/>
  <c r="AC831"/>
  <c r="AD831" s="1"/>
  <c r="AF830"/>
  <c r="AE830"/>
  <c r="AC830"/>
  <c r="AF829"/>
  <c r="AE829"/>
  <c r="AC829"/>
  <c r="AF828"/>
  <c r="AE828"/>
  <c r="AC828"/>
  <c r="AF827"/>
  <c r="AE827"/>
  <c r="AC827"/>
  <c r="AD827" s="1"/>
  <c r="AF826"/>
  <c r="AE826"/>
  <c r="AC826"/>
  <c r="AF825"/>
  <c r="AE825"/>
  <c r="AC825"/>
  <c r="AF824"/>
  <c r="AE824"/>
  <c r="AC824"/>
  <c r="AF823"/>
  <c r="AE823"/>
  <c r="AC823"/>
  <c r="AD823" s="1"/>
  <c r="AF822"/>
  <c r="AE822"/>
  <c r="AC822"/>
  <c r="AD822" s="1"/>
  <c r="AF821"/>
  <c r="AE821"/>
  <c r="AC821"/>
  <c r="AD821" s="1"/>
  <c r="AF820"/>
  <c r="AE820"/>
  <c r="AC820"/>
  <c r="AF819"/>
  <c r="AE819"/>
  <c r="AC819"/>
  <c r="AD819" s="1"/>
  <c r="AF818"/>
  <c r="AE818"/>
  <c r="AC818"/>
  <c r="AD818" s="1"/>
  <c r="AF817"/>
  <c r="AE817"/>
  <c r="AC817"/>
  <c r="AD817" s="1"/>
  <c r="AF816"/>
  <c r="AE816"/>
  <c r="AC816"/>
  <c r="AD816" s="1"/>
  <c r="AF815"/>
  <c r="AE815"/>
  <c r="AF814"/>
  <c r="AE814"/>
  <c r="AC814"/>
  <c r="AD814" s="1"/>
  <c r="AF813"/>
  <c r="AE813"/>
  <c r="AF812"/>
  <c r="AE812"/>
  <c r="AC812"/>
  <c r="AD812" s="1"/>
  <c r="AF811"/>
  <c r="AE811"/>
  <c r="AC811"/>
  <c r="AD811" s="1"/>
  <c r="AF810"/>
  <c r="AE810"/>
  <c r="AF809"/>
  <c r="AE809"/>
  <c r="AC809"/>
  <c r="AD809" s="1"/>
  <c r="AF808"/>
  <c r="AE808"/>
  <c r="AC808"/>
  <c r="AD808" s="1"/>
  <c r="AF807"/>
  <c r="AE807"/>
  <c r="AC807"/>
  <c r="AD807" s="1"/>
  <c r="AF806"/>
  <c r="AE806"/>
  <c r="AC806"/>
  <c r="AD806" s="1"/>
  <c r="AF805"/>
  <c r="AE805"/>
  <c r="AC805"/>
  <c r="AF804"/>
  <c r="AE804"/>
  <c r="AC804"/>
  <c r="AD804" s="1"/>
  <c r="AF803"/>
  <c r="AE803"/>
  <c r="AC803"/>
  <c r="AF802"/>
  <c r="AE802"/>
  <c r="AC802"/>
  <c r="AD802" s="1"/>
  <c r="AF801"/>
  <c r="AE801"/>
  <c r="AC801"/>
  <c r="AD801" s="1"/>
  <c r="AF800"/>
  <c r="AE800"/>
  <c r="AC800"/>
  <c r="AD800" s="1"/>
  <c r="AF799"/>
  <c r="AE799"/>
  <c r="AC799"/>
  <c r="AD799" s="1"/>
  <c r="AF798"/>
  <c r="AE798"/>
  <c r="AC798"/>
  <c r="AD798" s="1"/>
  <c r="AF797"/>
  <c r="AE797"/>
  <c r="AC797"/>
  <c r="AD797" s="1"/>
  <c r="AF796"/>
  <c r="AE796"/>
  <c r="AC796"/>
  <c r="AD796" s="1"/>
  <c r="AF795"/>
  <c r="AE795"/>
  <c r="AC795"/>
  <c r="AD795" s="1"/>
  <c r="AF794"/>
  <c r="AE794"/>
  <c r="AC794"/>
  <c r="AF793"/>
  <c r="AE793"/>
  <c r="AC793"/>
  <c r="AF792"/>
  <c r="AE792"/>
  <c r="AC792"/>
  <c r="AF791"/>
  <c r="AE791"/>
  <c r="AC791"/>
  <c r="AD791" s="1"/>
  <c r="AF790"/>
  <c r="AE790"/>
  <c r="AC790"/>
  <c r="AF789"/>
  <c r="AE789"/>
  <c r="AC789"/>
  <c r="AF788"/>
  <c r="AE788"/>
  <c r="AC788"/>
  <c r="AD788" s="1"/>
  <c r="AF785"/>
  <c r="AE785"/>
  <c r="AC785"/>
  <c r="AF784"/>
  <c r="AE784"/>
  <c r="AC784"/>
  <c r="AF783"/>
  <c r="AE783"/>
  <c r="AC783"/>
  <c r="AD783" s="1"/>
  <c r="AF782"/>
  <c r="AE782"/>
  <c r="AC782"/>
  <c r="AF779"/>
  <c r="AE779"/>
  <c r="AC779"/>
  <c r="AD779" s="1"/>
  <c r="AF778"/>
  <c r="AE778"/>
  <c r="AC778"/>
  <c r="AD778" s="1"/>
  <c r="AF777"/>
  <c r="AE777"/>
  <c r="AC777"/>
  <c r="AD777" s="1"/>
  <c r="AF776"/>
  <c r="AE776"/>
  <c r="AC776"/>
  <c r="AD776" s="1"/>
  <c r="AF775"/>
  <c r="AE775"/>
  <c r="AC775"/>
  <c r="AD775" s="1"/>
  <c r="AF774"/>
  <c r="AE774"/>
  <c r="AC774"/>
  <c r="AF773"/>
  <c r="AE773"/>
  <c r="AC773"/>
  <c r="AD773" s="1"/>
  <c r="AF772"/>
  <c r="AE772"/>
  <c r="AC772"/>
  <c r="AD772" s="1"/>
  <c r="AF771"/>
  <c r="AE771"/>
  <c r="AC771"/>
  <c r="AD771" s="1"/>
  <c r="AF770"/>
  <c r="AE770"/>
  <c r="AC770"/>
  <c r="AF769"/>
  <c r="AE769"/>
  <c r="AC769"/>
  <c r="AD769" s="1"/>
  <c r="AF768"/>
  <c r="AE768"/>
  <c r="AC768"/>
  <c r="AF767"/>
  <c r="AE767"/>
  <c r="AC767"/>
  <c r="AD767" s="1"/>
  <c r="AF766"/>
  <c r="AE766"/>
  <c r="AC766"/>
  <c r="AD766" s="1"/>
  <c r="AF765"/>
  <c r="AE765"/>
  <c r="AC765"/>
  <c r="AD765" s="1"/>
  <c r="AF764"/>
  <c r="AE764"/>
  <c r="AC764"/>
  <c r="AF763"/>
  <c r="AE763"/>
  <c r="AC763"/>
  <c r="AF762"/>
  <c r="AE762"/>
  <c r="AC762"/>
  <c r="AF761"/>
  <c r="AE761"/>
  <c r="AC761"/>
  <c r="AF760"/>
  <c r="AE760"/>
  <c r="AC760"/>
  <c r="AD760" s="1"/>
  <c r="AF759"/>
  <c r="AE759"/>
  <c r="AC759"/>
  <c r="AF758"/>
  <c r="AE758"/>
  <c r="AC758"/>
  <c r="AF757"/>
  <c r="AE757"/>
  <c r="AC757"/>
  <c r="AF756"/>
  <c r="AE756"/>
  <c r="AC756"/>
  <c r="AD756" s="1"/>
  <c r="AF755"/>
  <c r="AE755"/>
  <c r="AC755"/>
  <c r="AF754"/>
  <c r="AE754"/>
  <c r="AC754"/>
  <c r="H951"/>
  <c r="F951"/>
  <c r="H950"/>
  <c r="F950"/>
  <c r="H949"/>
  <c r="H948"/>
  <c r="F948"/>
  <c r="H947"/>
  <c r="F947"/>
  <c r="H946"/>
  <c r="F946"/>
  <c r="H945"/>
  <c r="F945"/>
  <c r="H944"/>
  <c r="F944"/>
  <c r="H943"/>
  <c r="F943"/>
  <c r="H942"/>
  <c r="F942"/>
  <c r="H941"/>
  <c r="F941"/>
  <c r="H940"/>
  <c r="F940"/>
  <c r="H939"/>
  <c r="F939"/>
  <c r="H938"/>
  <c r="F938"/>
  <c r="H937"/>
  <c r="F937"/>
  <c r="H936"/>
  <c r="F936"/>
  <c r="H935"/>
  <c r="F935"/>
  <c r="H934"/>
  <c r="F934"/>
  <c r="A936"/>
  <c r="A937" s="1"/>
  <c r="A947" s="1"/>
  <c r="A948" s="1"/>
  <c r="A949" s="1"/>
  <c r="A950" s="1"/>
  <c r="A951" s="1"/>
  <c r="H931"/>
  <c r="H930"/>
  <c r="F930"/>
  <c r="H929"/>
  <c r="H928"/>
  <c r="F928"/>
  <c r="H927"/>
  <c r="F927"/>
  <c r="H926"/>
  <c r="H925"/>
  <c r="H924"/>
  <c r="F924"/>
  <c r="H923"/>
  <c r="H922"/>
  <c r="F922"/>
  <c r="H921"/>
  <c r="F921"/>
  <c r="H920"/>
  <c r="H919"/>
  <c r="H918"/>
  <c r="F918"/>
  <c r="H917"/>
  <c r="F917"/>
  <c r="H916"/>
  <c r="H915"/>
  <c r="F915"/>
  <c r="H914"/>
  <c r="H913"/>
  <c r="H912"/>
  <c r="H911"/>
  <c r="H910"/>
  <c r="H909"/>
  <c r="F909"/>
  <c r="H908"/>
  <c r="H907"/>
  <c r="H906"/>
  <c r="F906"/>
  <c r="H905"/>
  <c r="F905"/>
  <c r="H904"/>
  <c r="F904"/>
  <c r="H903"/>
  <c r="H902"/>
  <c r="H901"/>
  <c r="H900"/>
  <c r="F900"/>
  <c r="H899"/>
  <c r="H898"/>
  <c r="H897"/>
  <c r="H896"/>
  <c r="H895"/>
  <c r="H894"/>
  <c r="H893"/>
  <c r="H892"/>
  <c r="H891"/>
  <c r="H890"/>
  <c r="H889"/>
  <c r="H888"/>
  <c r="H887"/>
  <c r="H886"/>
  <c r="AA885"/>
  <c r="H885"/>
  <c r="F885"/>
  <c r="H884"/>
  <c r="H883"/>
  <c r="F883"/>
  <c r="H882"/>
  <c r="H881"/>
  <c r="F881"/>
  <c r="H880"/>
  <c r="F880"/>
  <c r="H879"/>
  <c r="F879"/>
  <c r="H878"/>
  <c r="F878"/>
  <c r="H877"/>
  <c r="H876"/>
  <c r="F876"/>
  <c r="H875"/>
  <c r="F875"/>
  <c r="H874"/>
  <c r="H873"/>
  <c r="H872"/>
  <c r="H871"/>
  <c r="F871"/>
  <c r="H870"/>
  <c r="H869"/>
  <c r="H868"/>
  <c r="F868"/>
  <c r="H867"/>
  <c r="H866"/>
  <c r="F866"/>
  <c r="H865"/>
  <c r="H864"/>
  <c r="F864"/>
  <c r="H863"/>
  <c r="H862"/>
  <c r="F862"/>
  <c r="H861"/>
  <c r="F861"/>
  <c r="H860"/>
  <c r="F860"/>
  <c r="H859"/>
  <c r="H858"/>
  <c r="H857"/>
  <c r="H856"/>
  <c r="H855"/>
  <c r="H854"/>
  <c r="H853"/>
  <c r="H852"/>
  <c r="F852"/>
  <c r="H851"/>
  <c r="H850"/>
  <c r="H849"/>
  <c r="F849"/>
  <c r="H848"/>
  <c r="H847"/>
  <c r="H846"/>
  <c r="F846"/>
  <c r="H845"/>
  <c r="F845"/>
  <c r="A845"/>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H844"/>
  <c r="H842"/>
  <c r="H841"/>
  <c r="H840"/>
  <c r="H839"/>
  <c r="H838"/>
  <c r="F838"/>
  <c r="H837"/>
  <c r="AB836"/>
  <c r="H836"/>
  <c r="H835"/>
  <c r="H834"/>
  <c r="H833"/>
  <c r="H832"/>
  <c r="H831"/>
  <c r="AB830"/>
  <c r="H830"/>
  <c r="H829"/>
  <c r="H828"/>
  <c r="H827"/>
  <c r="H826"/>
  <c r="H825"/>
  <c r="H824"/>
  <c r="H823"/>
  <c r="H822"/>
  <c r="H821"/>
  <c r="H820"/>
  <c r="F820"/>
  <c r="H819"/>
  <c r="F819"/>
  <c r="H818"/>
  <c r="H817"/>
  <c r="H816"/>
  <c r="F816"/>
  <c r="AA815"/>
  <c r="AC815" s="1"/>
  <c r="H815"/>
  <c r="F815"/>
  <c r="H814"/>
  <c r="AA813"/>
  <c r="AC813" s="1"/>
  <c r="H813"/>
  <c r="AB812"/>
  <c r="H812"/>
  <c r="F812"/>
  <c r="H811"/>
  <c r="AA810"/>
  <c r="AC810" s="1"/>
  <c r="H810"/>
  <c r="F810"/>
  <c r="H809"/>
  <c r="H808"/>
  <c r="H807"/>
  <c r="AB805"/>
  <c r="H805"/>
  <c r="H804"/>
  <c r="H803"/>
  <c r="H802"/>
  <c r="AB801"/>
  <c r="H801"/>
  <c r="H800"/>
  <c r="H799"/>
  <c r="H798"/>
  <c r="H797"/>
  <c r="AB796"/>
  <c r="H796"/>
  <c r="H795"/>
  <c r="H794"/>
  <c r="H793"/>
  <c r="H792"/>
  <c r="H791"/>
  <c r="H790"/>
  <c r="H789"/>
  <c r="H788"/>
  <c r="A790"/>
  <c r="A791" s="1"/>
  <c r="A792" s="1"/>
  <c r="A793" s="1"/>
  <c r="A794" s="1"/>
  <c r="A795" s="1"/>
  <c r="H785"/>
  <c r="F785"/>
  <c r="H784"/>
  <c r="F784"/>
  <c r="H783"/>
  <c r="F783"/>
  <c r="A783"/>
  <c r="A784" s="1"/>
  <c r="A785" s="1"/>
  <c r="H782"/>
  <c r="F782"/>
  <c r="H779"/>
  <c r="F779"/>
  <c r="H778"/>
  <c r="F778"/>
  <c r="H777"/>
  <c r="F777"/>
  <c r="H776"/>
  <c r="F776"/>
  <c r="H775"/>
  <c r="F775"/>
  <c r="H774"/>
  <c r="F774"/>
  <c r="H773"/>
  <c r="F773"/>
  <c r="H772"/>
  <c r="F772"/>
  <c r="H771"/>
  <c r="F771"/>
  <c r="H770"/>
  <c r="F770"/>
  <c r="H769"/>
  <c r="F769"/>
  <c r="H768"/>
  <c r="F768"/>
  <c r="H767"/>
  <c r="F767"/>
  <c r="H766"/>
  <c r="F766"/>
  <c r="H765"/>
  <c r="F765"/>
  <c r="H764"/>
  <c r="F764"/>
  <c r="H763"/>
  <c r="F763"/>
  <c r="H762"/>
  <c r="F762"/>
  <c r="H761"/>
  <c r="F761"/>
  <c r="H760"/>
  <c r="F760"/>
  <c r="H759"/>
  <c r="F759"/>
  <c r="H758"/>
  <c r="F758"/>
  <c r="H757"/>
  <c r="F757"/>
  <c r="H756"/>
  <c r="F756"/>
  <c r="H755"/>
  <c r="F755"/>
  <c r="H754"/>
  <c r="F754"/>
  <c r="A756"/>
  <c r="A757" s="1"/>
  <c r="A758" s="1"/>
  <c r="A759" s="1"/>
  <c r="A760" s="1"/>
  <c r="A761" s="1"/>
  <c r="A762" s="1"/>
  <c r="AG894" l="1"/>
  <c r="AH894" s="1"/>
  <c r="A796"/>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763"/>
  <c r="A764" s="1"/>
  <c r="A765" s="1"/>
  <c r="A766" s="1"/>
  <c r="A767" s="1"/>
  <c r="A768" s="1"/>
  <c r="A769" s="1"/>
  <c r="A770" s="1"/>
  <c r="A771" s="1"/>
  <c r="A772" s="1"/>
  <c r="A773" s="1"/>
  <c r="A774" s="1"/>
  <c r="A775" s="1"/>
  <c r="A776" s="1"/>
  <c r="A777" s="1"/>
  <c r="A778" s="1"/>
  <c r="A779" s="1"/>
  <c r="AI825"/>
  <c r="AI829"/>
  <c r="AI805"/>
  <c r="AI910"/>
  <c r="AI912"/>
  <c r="AI913"/>
  <c r="AI915"/>
  <c r="AI926"/>
  <c r="AI917"/>
  <c r="AI908"/>
  <c r="AI789"/>
  <c r="AI837"/>
  <c r="AI886"/>
  <c r="AI850"/>
  <c r="AI764"/>
  <c r="AI888"/>
  <c r="AI852"/>
  <c r="AI854"/>
  <c r="AI856"/>
  <c r="AI857"/>
  <c r="AI860"/>
  <c r="AI758"/>
  <c r="AI770"/>
  <c r="AI847"/>
  <c r="AI849"/>
  <c r="AI931"/>
  <c r="AI934"/>
  <c r="AI936"/>
  <c r="AI939"/>
  <c r="AI941"/>
  <c r="AI943"/>
  <c r="AI945"/>
  <c r="AI947"/>
  <c r="AI949"/>
  <c r="AI951"/>
  <c r="AI794"/>
  <c r="AI840"/>
  <c r="AI754"/>
  <c r="AI759"/>
  <c r="AI762"/>
  <c r="AI768"/>
  <c r="AI774"/>
  <c r="AI782"/>
  <c r="AI830"/>
  <c r="AI832"/>
  <c r="AI835"/>
  <c r="AI892"/>
  <c r="AI916"/>
  <c r="AI923"/>
  <c r="AI755"/>
  <c r="AI785"/>
  <c r="AI790"/>
  <c r="AI793"/>
  <c r="AI820"/>
  <c r="AI826"/>
  <c r="AI838"/>
  <c r="AI845"/>
  <c r="AI862"/>
  <c r="AI864"/>
  <c r="AI866"/>
  <c r="AI868"/>
  <c r="AI870"/>
  <c r="AI873"/>
  <c r="AI875"/>
  <c r="AI877"/>
  <c r="AI879"/>
  <c r="AI881"/>
  <c r="AI884"/>
  <c r="AI889"/>
  <c r="AI891"/>
  <c r="AI903"/>
  <c r="AI905"/>
  <c r="AI919"/>
  <c r="AI921"/>
  <c r="AI924"/>
  <c r="AI927"/>
  <c r="AI930"/>
  <c r="AI948"/>
  <c r="AB885"/>
  <c r="AC885"/>
  <c r="AI885" s="1"/>
  <c r="AD754"/>
  <c r="AI756"/>
  <c r="AI757"/>
  <c r="AD758"/>
  <c r="AI760"/>
  <c r="AI761"/>
  <c r="AD762"/>
  <c r="AI763"/>
  <c r="AD764"/>
  <c r="AI766"/>
  <c r="AD768"/>
  <c r="AI769"/>
  <c r="AD770"/>
  <c r="AI772"/>
  <c r="AD774"/>
  <c r="AI776"/>
  <c r="AI783"/>
  <c r="AI784"/>
  <c r="AI788"/>
  <c r="AD789"/>
  <c r="AI791"/>
  <c r="AI792"/>
  <c r="AD793"/>
  <c r="AI810"/>
  <c r="AD810"/>
  <c r="AI813"/>
  <c r="AD813"/>
  <c r="AI815"/>
  <c r="AD815"/>
  <c r="AI803"/>
  <c r="AD803"/>
  <c r="AI823"/>
  <c r="AI824"/>
  <c r="AD825"/>
  <c r="AI827"/>
  <c r="AI828"/>
  <c r="AD829"/>
  <c r="AI831"/>
  <c r="AD832"/>
  <c r="AI833"/>
  <c r="AI834"/>
  <c r="AI836"/>
  <c r="AD837"/>
  <c r="AI839"/>
  <c r="AD840"/>
  <c r="AI841"/>
  <c r="AI842"/>
  <c r="AG844"/>
  <c r="AH844" s="1"/>
  <c r="AD845"/>
  <c r="AG846"/>
  <c r="AH846" s="1"/>
  <c r="AD847"/>
  <c r="AG848"/>
  <c r="AH848" s="1"/>
  <c r="AD849"/>
  <c r="AI851"/>
  <c r="AD852"/>
  <c r="AI855"/>
  <c r="AD856"/>
  <c r="AI858"/>
  <c r="AI861"/>
  <c r="AD862"/>
  <c r="AI865"/>
  <c r="AD866"/>
  <c r="AI869"/>
  <c r="AD870"/>
  <c r="AI871"/>
  <c r="AI874"/>
  <c r="AD875"/>
  <c r="AI878"/>
  <c r="AD879"/>
  <c r="AI882"/>
  <c r="AD886"/>
  <c r="AI902"/>
  <c r="AD903"/>
  <c r="AI906"/>
  <c r="AI909"/>
  <c r="AD910"/>
  <c r="AD913"/>
  <c r="AD917"/>
  <c r="AI920"/>
  <c r="AD921"/>
  <c r="AI935"/>
  <c r="AD936"/>
  <c r="AI938"/>
  <c r="AD939"/>
  <c r="AI942"/>
  <c r="AD943"/>
  <c r="AI946"/>
  <c r="AD947"/>
  <c r="AI950"/>
  <c r="AD951"/>
  <c r="AD805"/>
  <c r="AI807"/>
  <c r="AI812"/>
  <c r="AI818"/>
  <c r="AD820"/>
  <c r="AG821"/>
  <c r="AH821" s="1"/>
  <c r="AG822"/>
  <c r="AH822" s="1"/>
  <c r="AD850"/>
  <c r="AI853"/>
  <c r="AD854"/>
  <c r="AD857"/>
  <c r="AI859"/>
  <c r="AD860"/>
  <c r="AI863"/>
  <c r="AD864"/>
  <c r="AI867"/>
  <c r="AD868"/>
  <c r="AI872"/>
  <c r="AD873"/>
  <c r="AI876"/>
  <c r="AD877"/>
  <c r="AI880"/>
  <c r="AD881"/>
  <c r="AI883"/>
  <c r="AD884"/>
  <c r="AI887"/>
  <c r="AD888"/>
  <c r="AI890"/>
  <c r="AD891"/>
  <c r="AI893"/>
  <c r="AD894"/>
  <c r="AI894"/>
  <c r="AI904"/>
  <c r="AD905"/>
  <c r="AI907"/>
  <c r="AD908"/>
  <c r="AI911"/>
  <c r="AD912"/>
  <c r="AI914"/>
  <c r="AD915"/>
  <c r="AI918"/>
  <c r="AD919"/>
  <c r="AI922"/>
  <c r="AI925"/>
  <c r="AD926"/>
  <c r="AI928"/>
  <c r="AI929"/>
  <c r="AD930"/>
  <c r="AD934"/>
  <c r="AI937"/>
  <c r="AI940"/>
  <c r="AD941"/>
  <c r="AI944"/>
  <c r="AD945"/>
  <c r="AD949"/>
  <c r="AG934"/>
  <c r="AH934" s="1"/>
  <c r="AD935"/>
  <c r="AG936"/>
  <c r="AH936" s="1"/>
  <c r="AD937"/>
  <c r="AD938"/>
  <c r="AG939"/>
  <c r="AH939" s="1"/>
  <c r="AD940"/>
  <c r="AG941"/>
  <c r="AH941" s="1"/>
  <c r="AD942"/>
  <c r="AG943"/>
  <c r="AH943" s="1"/>
  <c r="AD944"/>
  <c r="AG945"/>
  <c r="AH945" s="1"/>
  <c r="AD946"/>
  <c r="AG947"/>
  <c r="AH947" s="1"/>
  <c r="AD948"/>
  <c r="AG949"/>
  <c r="AH949" s="1"/>
  <c r="AD950"/>
  <c r="AG951"/>
  <c r="AH951" s="1"/>
  <c r="AG935"/>
  <c r="AH935" s="1"/>
  <c r="AG937"/>
  <c r="AH937" s="1"/>
  <c r="AG938"/>
  <c r="AH938" s="1"/>
  <c r="AG940"/>
  <c r="AH940" s="1"/>
  <c r="AG942"/>
  <c r="AH942" s="1"/>
  <c r="AG944"/>
  <c r="AH944" s="1"/>
  <c r="AG946"/>
  <c r="AH946" s="1"/>
  <c r="AG948"/>
  <c r="AH948" s="1"/>
  <c r="AG950"/>
  <c r="AH950" s="1"/>
  <c r="AI844"/>
  <c r="AI846"/>
  <c r="AI848"/>
  <c r="AG845"/>
  <c r="AH845" s="1"/>
  <c r="AG847"/>
  <c r="AH847" s="1"/>
  <c r="AG849"/>
  <c r="AH849" s="1"/>
  <c r="AG850"/>
  <c r="AH850" s="1"/>
  <c r="AD851"/>
  <c r="AG852"/>
  <c r="AH852" s="1"/>
  <c r="AD853"/>
  <c r="AG854"/>
  <c r="AH854" s="1"/>
  <c r="AD855"/>
  <c r="AG856"/>
  <c r="AH856" s="1"/>
  <c r="AG857"/>
  <c r="AH857" s="1"/>
  <c r="AD858"/>
  <c r="AD859"/>
  <c r="AG860"/>
  <c r="AH860" s="1"/>
  <c r="AD861"/>
  <c r="AG862"/>
  <c r="AH862" s="1"/>
  <c r="AD863"/>
  <c r="AG864"/>
  <c r="AH864" s="1"/>
  <c r="AD865"/>
  <c r="AG866"/>
  <c r="AH866" s="1"/>
  <c r="AD867"/>
  <c r="AG868"/>
  <c r="AH868" s="1"/>
  <c r="AD869"/>
  <c r="AG870"/>
  <c r="AH870" s="1"/>
  <c r="AD871"/>
  <c r="AD872"/>
  <c r="AG873"/>
  <c r="AH873" s="1"/>
  <c r="AD874"/>
  <c r="AG875"/>
  <c r="AH875" s="1"/>
  <c r="AD876"/>
  <c r="AG877"/>
  <c r="AH877" s="1"/>
  <c r="AD878"/>
  <c r="AG879"/>
  <c r="AH879" s="1"/>
  <c r="AD880"/>
  <c r="AG881"/>
  <c r="AH881" s="1"/>
  <c r="AD882"/>
  <c r="AD883"/>
  <c r="AG884"/>
  <c r="AH884" s="1"/>
  <c r="AG886"/>
  <c r="AH886" s="1"/>
  <c r="AD887"/>
  <c r="AG888"/>
  <c r="AH888" s="1"/>
  <c r="AD889"/>
  <c r="AG890"/>
  <c r="AH890" s="1"/>
  <c r="AG891"/>
  <c r="AH891" s="1"/>
  <c r="AD892"/>
  <c r="AD893"/>
  <c r="AI895"/>
  <c r="AG896"/>
  <c r="AH896" s="1"/>
  <c r="AI897"/>
  <c r="AI898"/>
  <c r="AI899"/>
  <c r="AG900"/>
  <c r="AH900" s="1"/>
  <c r="AI901"/>
  <c r="AG851"/>
  <c r="AH851" s="1"/>
  <c r="AG853"/>
  <c r="AH853" s="1"/>
  <c r="AG855"/>
  <c r="AH855" s="1"/>
  <c r="AG858"/>
  <c r="AH858" s="1"/>
  <c r="AG859"/>
  <c r="AH859" s="1"/>
  <c r="AG861"/>
  <c r="AH861" s="1"/>
  <c r="AG863"/>
  <c r="AH863" s="1"/>
  <c r="AG865"/>
  <c r="AH865" s="1"/>
  <c r="AG867"/>
  <c r="AH867" s="1"/>
  <c r="AG869"/>
  <c r="AH869" s="1"/>
  <c r="AG871"/>
  <c r="AH871" s="1"/>
  <c r="AG872"/>
  <c r="AH872" s="1"/>
  <c r="AG874"/>
  <c r="AH874" s="1"/>
  <c r="AG876"/>
  <c r="AH876" s="1"/>
  <c r="AG878"/>
  <c r="AH878" s="1"/>
  <c r="AG880"/>
  <c r="AH880" s="1"/>
  <c r="AG882"/>
  <c r="AH882" s="1"/>
  <c r="AG883"/>
  <c r="AH883" s="1"/>
  <c r="AG887"/>
  <c r="AH887" s="1"/>
  <c r="AG889"/>
  <c r="AH889" s="1"/>
  <c r="AG892"/>
  <c r="AH892" s="1"/>
  <c r="AG893"/>
  <c r="AH893" s="1"/>
  <c r="AI896"/>
  <c r="AI900"/>
  <c r="AG895"/>
  <c r="AH895" s="1"/>
  <c r="AG897"/>
  <c r="AH897" s="1"/>
  <c r="AG898"/>
  <c r="AH898" s="1"/>
  <c r="AG899"/>
  <c r="AH899" s="1"/>
  <c r="AG901"/>
  <c r="AH901" s="1"/>
  <c r="AD902"/>
  <c r="AG903"/>
  <c r="AH903" s="1"/>
  <c r="AD904"/>
  <c r="AG905"/>
  <c r="AH905" s="1"/>
  <c r="AD906"/>
  <c r="AD907"/>
  <c r="AG908"/>
  <c r="AH908" s="1"/>
  <c r="AD909"/>
  <c r="AG910"/>
  <c r="AH910" s="1"/>
  <c r="AD911"/>
  <c r="AG912"/>
  <c r="AH912" s="1"/>
  <c r="AG913"/>
  <c r="AH913" s="1"/>
  <c r="AD914"/>
  <c r="AG915"/>
  <c r="AH915" s="1"/>
  <c r="AD916"/>
  <c r="AG917"/>
  <c r="AH917" s="1"/>
  <c r="AD918"/>
  <c r="AG919"/>
  <c r="AH919" s="1"/>
  <c r="AD920"/>
  <c r="AG921"/>
  <c r="AH921" s="1"/>
  <c r="AD922"/>
  <c r="AD923"/>
  <c r="AG924"/>
  <c r="AH924" s="1"/>
  <c r="AD925"/>
  <c r="AG926"/>
  <c r="AH926" s="1"/>
  <c r="AD927"/>
  <c r="AG928"/>
  <c r="AH928" s="1"/>
  <c r="AD929"/>
  <c r="AG930"/>
  <c r="AH930" s="1"/>
  <c r="AD931"/>
  <c r="AG902"/>
  <c r="AH902" s="1"/>
  <c r="AG904"/>
  <c r="AH904" s="1"/>
  <c r="AG906"/>
  <c r="AH906" s="1"/>
  <c r="AG907"/>
  <c r="AH907" s="1"/>
  <c r="AG909"/>
  <c r="AH909" s="1"/>
  <c r="AG911"/>
  <c r="AH911" s="1"/>
  <c r="AG914"/>
  <c r="AH914" s="1"/>
  <c r="AG916"/>
  <c r="AH916" s="1"/>
  <c r="AG918"/>
  <c r="AH918" s="1"/>
  <c r="AG920"/>
  <c r="AH920" s="1"/>
  <c r="AG922"/>
  <c r="AH922" s="1"/>
  <c r="AG923"/>
  <c r="AH923" s="1"/>
  <c r="AG925"/>
  <c r="AH925" s="1"/>
  <c r="AG927"/>
  <c r="AH927" s="1"/>
  <c r="AG929"/>
  <c r="AH929" s="1"/>
  <c r="AG931"/>
  <c r="AH931" s="1"/>
  <c r="AI795"/>
  <c r="AI796"/>
  <c r="AG797"/>
  <c r="AH797" s="1"/>
  <c r="AI798"/>
  <c r="AG799"/>
  <c r="AH799" s="1"/>
  <c r="AI800"/>
  <c r="AG801"/>
  <c r="AH801" s="1"/>
  <c r="AI797"/>
  <c r="AI799"/>
  <c r="AI801"/>
  <c r="AG802"/>
  <c r="AH802" s="1"/>
  <c r="AI802"/>
  <c r="AG804"/>
  <c r="AH804" s="1"/>
  <c r="AI804"/>
  <c r="AG806"/>
  <c r="AH806" s="1"/>
  <c r="AI806"/>
  <c r="AG808"/>
  <c r="AH808" s="1"/>
  <c r="AI808"/>
  <c r="AG809"/>
  <c r="AH809" s="1"/>
  <c r="AI809"/>
  <c r="AG811"/>
  <c r="AH811" s="1"/>
  <c r="AI811"/>
  <c r="AG814"/>
  <c r="AH814" s="1"/>
  <c r="AI814"/>
  <c r="AG816"/>
  <c r="AH816" s="1"/>
  <c r="AI816"/>
  <c r="AG817"/>
  <c r="AH817" s="1"/>
  <c r="AI817"/>
  <c r="AG819"/>
  <c r="AH819" s="1"/>
  <c r="AI819"/>
  <c r="AG795"/>
  <c r="AH795" s="1"/>
  <c r="AG796"/>
  <c r="AH796" s="1"/>
  <c r="AG798"/>
  <c r="AH798" s="1"/>
  <c r="AG800"/>
  <c r="AH800" s="1"/>
  <c r="AG803"/>
  <c r="AH803" s="1"/>
  <c r="AG805"/>
  <c r="AH805" s="1"/>
  <c r="AG807"/>
  <c r="AH807" s="1"/>
  <c r="AG810"/>
  <c r="AH810" s="1"/>
  <c r="AG812"/>
  <c r="AH812" s="1"/>
  <c r="AG813"/>
  <c r="AH813" s="1"/>
  <c r="AG815"/>
  <c r="AH815" s="1"/>
  <c r="AG818"/>
  <c r="AH818" s="1"/>
  <c r="AG820"/>
  <c r="AH820" s="1"/>
  <c r="AI821"/>
  <c r="AI822"/>
  <c r="AG823"/>
  <c r="AH823" s="1"/>
  <c r="AD824"/>
  <c r="AG825"/>
  <c r="AH825" s="1"/>
  <c r="AD826"/>
  <c r="AG827"/>
  <c r="AH827" s="1"/>
  <c r="AD828"/>
  <c r="AG829"/>
  <c r="AH829" s="1"/>
  <c r="AD830"/>
  <c r="AG831"/>
  <c r="AH831" s="1"/>
  <c r="AG832"/>
  <c r="AH832" s="1"/>
  <c r="AG833"/>
  <c r="AH833" s="1"/>
  <c r="AD834"/>
  <c r="AD835"/>
  <c r="AG836"/>
  <c r="AH836" s="1"/>
  <c r="AG837"/>
  <c r="AH837" s="1"/>
  <c r="AD838"/>
  <c r="AD839"/>
  <c r="AG840"/>
  <c r="AH840" s="1"/>
  <c r="AG841"/>
  <c r="AH841" s="1"/>
  <c r="AD842"/>
  <c r="AG824"/>
  <c r="AH824" s="1"/>
  <c r="AG826"/>
  <c r="AH826" s="1"/>
  <c r="AG828"/>
  <c r="AH828" s="1"/>
  <c r="AG830"/>
  <c r="AH830" s="1"/>
  <c r="AG834"/>
  <c r="AH834" s="1"/>
  <c r="AG835"/>
  <c r="AH835" s="1"/>
  <c r="AG838"/>
  <c r="AH838" s="1"/>
  <c r="AG839"/>
  <c r="AH839" s="1"/>
  <c r="AG842"/>
  <c r="AH842" s="1"/>
  <c r="AG788"/>
  <c r="AH788" s="1"/>
  <c r="AG789"/>
  <c r="AH789" s="1"/>
  <c r="AD790"/>
  <c r="AG791"/>
  <c r="AH791" s="1"/>
  <c r="AD792"/>
  <c r="AG793"/>
  <c r="AH793" s="1"/>
  <c r="AD794"/>
  <c r="AG790"/>
  <c r="AH790" s="1"/>
  <c r="AG792"/>
  <c r="AH792" s="1"/>
  <c r="AG794"/>
  <c r="AH794" s="1"/>
  <c r="AD782"/>
  <c r="AG783"/>
  <c r="AH783" s="1"/>
  <c r="AD784"/>
  <c r="AD785"/>
  <c r="AG782"/>
  <c r="AH782" s="1"/>
  <c r="AG784"/>
  <c r="AH784" s="1"/>
  <c r="AG785"/>
  <c r="AH785" s="1"/>
  <c r="AG765"/>
  <c r="AH765" s="1"/>
  <c r="AI765"/>
  <c r="AG767"/>
  <c r="AH767" s="1"/>
  <c r="AI767"/>
  <c r="AG771"/>
  <c r="AH771" s="1"/>
  <c r="AI771"/>
  <c r="AG773"/>
  <c r="AH773" s="1"/>
  <c r="AI773"/>
  <c r="AG775"/>
  <c r="AH775" s="1"/>
  <c r="AI775"/>
  <c r="AG777"/>
  <c r="AH777" s="1"/>
  <c r="AI777"/>
  <c r="AG778"/>
  <c r="AH778" s="1"/>
  <c r="AI778"/>
  <c r="AG779"/>
  <c r="AH779" s="1"/>
  <c r="AI779"/>
  <c r="AG764"/>
  <c r="AH764" s="1"/>
  <c r="AG766"/>
  <c r="AH766" s="1"/>
  <c r="AG768"/>
  <c r="AH768" s="1"/>
  <c r="AG769"/>
  <c r="AH769" s="1"/>
  <c r="AG770"/>
  <c r="AH770" s="1"/>
  <c r="AG772"/>
  <c r="AH772" s="1"/>
  <c r="AG774"/>
  <c r="AH774" s="1"/>
  <c r="AG776"/>
  <c r="AH776" s="1"/>
  <c r="AG754"/>
  <c r="AH754" s="1"/>
  <c r="AD755"/>
  <c r="AG756"/>
  <c r="AH756" s="1"/>
  <c r="AD757"/>
  <c r="AG758"/>
  <c r="AH758" s="1"/>
  <c r="AD759"/>
  <c r="AG760"/>
  <c r="AH760" s="1"/>
  <c r="AD761"/>
  <c r="AG762"/>
  <c r="AH762" s="1"/>
  <c r="AD763"/>
  <c r="AG755"/>
  <c r="AH755" s="1"/>
  <c r="AG757"/>
  <c r="AH757" s="1"/>
  <c r="AG759"/>
  <c r="AH759" s="1"/>
  <c r="AG761"/>
  <c r="AH761" s="1"/>
  <c r="AG763"/>
  <c r="AH763" s="1"/>
  <c r="AB813"/>
  <c r="AB815"/>
  <c r="AB810"/>
  <c r="A832" l="1"/>
  <c r="A833" s="1"/>
  <c r="A834" s="1"/>
  <c r="A835" s="1"/>
  <c r="A836" s="1"/>
  <c r="A837" s="1"/>
  <c r="A838" s="1"/>
  <c r="A839" s="1"/>
  <c r="A840" s="1"/>
  <c r="A841" s="1"/>
  <c r="A842" s="1"/>
  <c r="AG885"/>
  <c r="AH885" s="1"/>
  <c r="AD885"/>
  <c r="AF1786" l="1"/>
  <c r="AE1786"/>
  <c r="AC1786"/>
  <c r="AF1785"/>
  <c r="AE1785"/>
  <c r="AC1785"/>
  <c r="AD1785" s="1"/>
  <c r="AF1784"/>
  <c r="AE1784"/>
  <c r="AC1784"/>
  <c r="AF1783"/>
  <c r="AE1783"/>
  <c r="AC1783"/>
  <c r="AF1782"/>
  <c r="AE1782"/>
  <c r="AC1782"/>
  <c r="AF1781"/>
  <c r="AE1781"/>
  <c r="AC1781"/>
  <c r="AD1781" s="1"/>
  <c r="AF1780"/>
  <c r="AE1780"/>
  <c r="AC1780"/>
  <c r="AF1779"/>
  <c r="AE1779"/>
  <c r="AC1779"/>
  <c r="AF1778"/>
  <c r="AE1778"/>
  <c r="AC1778"/>
  <c r="AF1777"/>
  <c r="AE1777"/>
  <c r="AC1777"/>
  <c r="AD1777" s="1"/>
  <c r="AF1776"/>
  <c r="AE1776"/>
  <c r="AC1776"/>
  <c r="AF1775"/>
  <c r="AE1775"/>
  <c r="AC1775"/>
  <c r="AF1774"/>
  <c r="AE1774"/>
  <c r="AC1774"/>
  <c r="AD1774" s="1"/>
  <c r="AF1773"/>
  <c r="AE1773"/>
  <c r="AC1773"/>
  <c r="AF1772"/>
  <c r="AE1772"/>
  <c r="AC1772"/>
  <c r="AF1771"/>
  <c r="AE1771"/>
  <c r="AC1771"/>
  <c r="AF1770"/>
  <c r="AE1770"/>
  <c r="AC1770"/>
  <c r="AD1770" s="1"/>
  <c r="AF1769"/>
  <c r="AE1769"/>
  <c r="AC1769"/>
  <c r="AF1768"/>
  <c r="AE1768"/>
  <c r="AC1768"/>
  <c r="AF1767"/>
  <c r="AE1767"/>
  <c r="AC1767"/>
  <c r="AF1766"/>
  <c r="AE1766"/>
  <c r="AC1766"/>
  <c r="AD1766" s="1"/>
  <c r="AF1765"/>
  <c r="AE1765"/>
  <c r="AC1765"/>
  <c r="AF1764"/>
  <c r="AE1764"/>
  <c r="AC1764"/>
  <c r="AF1763"/>
  <c r="AE1763"/>
  <c r="AC1763"/>
  <c r="AF1762"/>
  <c r="AE1762"/>
  <c r="AC1762"/>
  <c r="AD1762" s="1"/>
  <c r="AF1761"/>
  <c r="AE1761"/>
  <c r="AC1761"/>
  <c r="AF1760"/>
  <c r="AE1760"/>
  <c r="AC1760"/>
  <c r="AF1759"/>
  <c r="AE1759"/>
  <c r="AC1759"/>
  <c r="AD1759" s="1"/>
  <c r="AF1758"/>
  <c r="AE1758"/>
  <c r="AC1758"/>
  <c r="AF1757"/>
  <c r="AE1757"/>
  <c r="AC1757"/>
  <c r="AD1757" s="1"/>
  <c r="AF1756"/>
  <c r="AE1756"/>
  <c r="AC1756"/>
  <c r="AF1755"/>
  <c r="AE1755"/>
  <c r="AC1755"/>
  <c r="AD1755" s="1"/>
  <c r="AF1754"/>
  <c r="AE1754"/>
  <c r="AC1754"/>
  <c r="AF1753"/>
  <c r="AE1753"/>
  <c r="AC1753"/>
  <c r="AD1753" s="1"/>
  <c r="AF1752"/>
  <c r="AE1752"/>
  <c r="AC1752"/>
  <c r="AF1751"/>
  <c r="AE1751"/>
  <c r="AC1751"/>
  <c r="AD1751" s="1"/>
  <c r="AF1750"/>
  <c r="AE1750"/>
  <c r="AC1750"/>
  <c r="AF1749"/>
  <c r="AE1749"/>
  <c r="AC1749"/>
  <c r="AG1749" s="1"/>
  <c r="AF1748"/>
  <c r="AE1748"/>
  <c r="AC1748"/>
  <c r="AF1747"/>
  <c r="AE1747"/>
  <c r="AC1747"/>
  <c r="AF1746"/>
  <c r="AE1746"/>
  <c r="AC1746"/>
  <c r="AF1745"/>
  <c r="AE1745"/>
  <c r="AC1745"/>
  <c r="AD1745" s="1"/>
  <c r="AF1744"/>
  <c r="AE1744"/>
  <c r="AC1744"/>
  <c r="AF1743"/>
  <c r="AE1743"/>
  <c r="AC1743"/>
  <c r="AF1742"/>
  <c r="AE1742"/>
  <c r="AC1742"/>
  <c r="AF1741"/>
  <c r="AE1741"/>
  <c r="AC1741"/>
  <c r="AD1741" s="1"/>
  <c r="AF1740"/>
  <c r="AE1740"/>
  <c r="AC1740"/>
  <c r="AF1739"/>
  <c r="AE1739"/>
  <c r="AC1739"/>
  <c r="AF1738"/>
  <c r="AE1738"/>
  <c r="AC1738"/>
  <c r="AF1737"/>
  <c r="AE1737"/>
  <c r="AC1737"/>
  <c r="AD1737" s="1"/>
  <c r="AF1736"/>
  <c r="AE1736"/>
  <c r="AC1736"/>
  <c r="AF1735"/>
  <c r="AE1735"/>
  <c r="AC1735"/>
  <c r="AF1734"/>
  <c r="AE1734"/>
  <c r="AC1734"/>
  <c r="AF1733"/>
  <c r="AE1733"/>
  <c r="AC1733"/>
  <c r="AF1732"/>
  <c r="AE1732"/>
  <c r="AC1732"/>
  <c r="AF1731"/>
  <c r="AE1731"/>
  <c r="AC1731"/>
  <c r="AD1731" s="1"/>
  <c r="AF1730"/>
  <c r="AE1730"/>
  <c r="AC1730"/>
  <c r="AF1729"/>
  <c r="AE1729"/>
  <c r="AC1729"/>
  <c r="AF1728"/>
  <c r="AE1728"/>
  <c r="AC1728"/>
  <c r="AF1727"/>
  <c r="AE1727"/>
  <c r="AC1727"/>
  <c r="AD1727" s="1"/>
  <c r="AF1726"/>
  <c r="AE1726"/>
  <c r="AC1726"/>
  <c r="AF1725"/>
  <c r="AE1725"/>
  <c r="AC1725"/>
  <c r="AF1724"/>
  <c r="AE1724"/>
  <c r="AC1724"/>
  <c r="AD1724" s="1"/>
  <c r="AF1723"/>
  <c r="AE1723"/>
  <c r="AC1723"/>
  <c r="AF1722"/>
  <c r="AE1722"/>
  <c r="AC1722"/>
  <c r="AF1719"/>
  <c r="AE1719"/>
  <c r="AC1719"/>
  <c r="AF1718"/>
  <c r="AE1718"/>
  <c r="AC1718"/>
  <c r="AF1717"/>
  <c r="AE1717"/>
  <c r="AC1717"/>
  <c r="AD1717" s="1"/>
  <c r="AF1716"/>
  <c r="AE1716"/>
  <c r="AC1716"/>
  <c r="AF1715"/>
  <c r="AE1715"/>
  <c r="AC1715"/>
  <c r="AF1714"/>
  <c r="AE1714"/>
  <c r="AC1714"/>
  <c r="AD1714" s="1"/>
  <c r="AF1713"/>
  <c r="AE1713"/>
  <c r="AC1713"/>
  <c r="AF1712"/>
  <c r="AE1712"/>
  <c r="AC1712"/>
  <c r="AF1711"/>
  <c r="AE1711"/>
  <c r="AC1711"/>
  <c r="AF1710"/>
  <c r="AE1710"/>
  <c r="AC1710"/>
  <c r="AF1709"/>
  <c r="AE1709"/>
  <c r="AC1709"/>
  <c r="AF1708"/>
  <c r="AE1708"/>
  <c r="AC1708"/>
  <c r="AF1707"/>
  <c r="AE1707"/>
  <c r="AC1707"/>
  <c r="AF1706"/>
  <c r="AE1706"/>
  <c r="AC1706"/>
  <c r="AF1705"/>
  <c r="AE1705"/>
  <c r="AC1705"/>
  <c r="AF1704"/>
  <c r="AE1704"/>
  <c r="AC1704"/>
  <c r="AD1704" s="1"/>
  <c r="AF1703"/>
  <c r="AE1703"/>
  <c r="AC1703"/>
  <c r="AF1702"/>
  <c r="AE1702"/>
  <c r="AC1702"/>
  <c r="AD1702" s="1"/>
  <c r="AF1701"/>
  <c r="AE1701"/>
  <c r="AC1701"/>
  <c r="AF1700"/>
  <c r="AE1700"/>
  <c r="AC1700"/>
  <c r="AD1700" s="1"/>
  <c r="AF1699"/>
  <c r="AE1699"/>
  <c r="AC1699"/>
  <c r="AF1698"/>
  <c r="AE1698"/>
  <c r="AC1698"/>
  <c r="AD1698" s="1"/>
  <c r="AF1697"/>
  <c r="AE1697"/>
  <c r="AC1697"/>
  <c r="AF1696"/>
  <c r="AE1696"/>
  <c r="AC1696"/>
  <c r="AG1696" s="1"/>
  <c r="AF1695"/>
  <c r="AE1695"/>
  <c r="AC1695"/>
  <c r="AD1695" s="1"/>
  <c r="AF1694"/>
  <c r="AE1694"/>
  <c r="AC1694"/>
  <c r="AD1694" s="1"/>
  <c r="AF1693"/>
  <c r="AE1693"/>
  <c r="AC1693"/>
  <c r="AF1692"/>
  <c r="AE1692"/>
  <c r="AC1692"/>
  <c r="AF1691"/>
  <c r="AE1691"/>
  <c r="AC1691"/>
  <c r="AD1691" s="1"/>
  <c r="AF1690"/>
  <c r="AE1690"/>
  <c r="AC1690"/>
  <c r="AF1689"/>
  <c r="AE1689"/>
  <c r="AC1689"/>
  <c r="AF1688"/>
  <c r="AE1688"/>
  <c r="AC1688"/>
  <c r="AD1688" s="1"/>
  <c r="AF1687"/>
  <c r="AE1687"/>
  <c r="AC1687"/>
  <c r="AF1686"/>
  <c r="AE1686"/>
  <c r="AC1686"/>
  <c r="AF1685"/>
  <c r="AE1685"/>
  <c r="AC1685"/>
  <c r="AD1685" s="1"/>
  <c r="AF1684"/>
  <c r="AE1684"/>
  <c r="AC1684"/>
  <c r="AF1683"/>
  <c r="AE1683"/>
  <c r="AC1683"/>
  <c r="AF1682"/>
  <c r="AE1682"/>
  <c r="AC1682"/>
  <c r="AF1681"/>
  <c r="AE1681"/>
  <c r="AC1681"/>
  <c r="AD1681" s="1"/>
  <c r="AF1680"/>
  <c r="AE1680"/>
  <c r="AC1680"/>
  <c r="AF1679"/>
  <c r="AE1679"/>
  <c r="AC1679"/>
  <c r="AF1678"/>
  <c r="AE1678"/>
  <c r="AC1678"/>
  <c r="AD1678" s="1"/>
  <c r="AF1677"/>
  <c r="AE1677"/>
  <c r="AC1677"/>
  <c r="AF1676"/>
  <c r="AE1676"/>
  <c r="AC1676"/>
  <c r="AF1675"/>
  <c r="AE1675"/>
  <c r="AC1675"/>
  <c r="AF1674"/>
  <c r="AE1674"/>
  <c r="AC1674"/>
  <c r="AD1674" s="1"/>
  <c r="AF1673"/>
  <c r="AE1673"/>
  <c r="AC1673"/>
  <c r="AF1672"/>
  <c r="AE1672"/>
  <c r="AC1672"/>
  <c r="AF1671"/>
  <c r="AE1671"/>
  <c r="AC1671"/>
  <c r="AF1670"/>
  <c r="AE1670"/>
  <c r="AC1670"/>
  <c r="AD1670" s="1"/>
  <c r="AF1669"/>
  <c r="AE1669"/>
  <c r="AC1669"/>
  <c r="AF1668"/>
  <c r="AE1668"/>
  <c r="AC1668"/>
  <c r="AF1667"/>
  <c r="AE1667"/>
  <c r="AC1667"/>
  <c r="AF1666"/>
  <c r="AE1666"/>
  <c r="AC1666"/>
  <c r="AD1666" s="1"/>
  <c r="AF1665"/>
  <c r="AE1665"/>
  <c r="AC1665"/>
  <c r="AF1664"/>
  <c r="AE1664"/>
  <c r="AC1664"/>
  <c r="AF1663"/>
  <c r="AE1663"/>
  <c r="AC1663"/>
  <c r="AF1662"/>
  <c r="AE1662"/>
  <c r="AC1662"/>
  <c r="AD1662" s="1"/>
  <c r="AF1661"/>
  <c r="AE1661"/>
  <c r="AC1661"/>
  <c r="AF1660"/>
  <c r="AE1660"/>
  <c r="AC1660"/>
  <c r="AF1659"/>
  <c r="AE1659"/>
  <c r="AC1659"/>
  <c r="AD1659" s="1"/>
  <c r="AF1658"/>
  <c r="AE1658"/>
  <c r="AC1658"/>
  <c r="AD1658" s="1"/>
  <c r="AF1657"/>
  <c r="AE1657"/>
  <c r="AC1657"/>
  <c r="AD1657" s="1"/>
  <c r="AF1656"/>
  <c r="AE1656"/>
  <c r="AC1656"/>
  <c r="AD1656" s="1"/>
  <c r="AF1655"/>
  <c r="AE1655"/>
  <c r="AC1655"/>
  <c r="AD1655" s="1"/>
  <c r="AF1654"/>
  <c r="AE1654"/>
  <c r="AC1654"/>
  <c r="AD1654" s="1"/>
  <c r="AF1653"/>
  <c r="AE1653"/>
  <c r="AC1653"/>
  <c r="AD1653" s="1"/>
  <c r="AF1652"/>
  <c r="AE1652"/>
  <c r="AC1652"/>
  <c r="AD1652" s="1"/>
  <c r="AF1651"/>
  <c r="AE1651"/>
  <c r="AC1651"/>
  <c r="AD1651" s="1"/>
  <c r="AF1650"/>
  <c r="AE1650"/>
  <c r="AC1650"/>
  <c r="AF1649"/>
  <c r="AE1649"/>
  <c r="AC1649"/>
  <c r="AD1649" s="1"/>
  <c r="AF1648"/>
  <c r="AE1648"/>
  <c r="AC1648"/>
  <c r="AF1647"/>
  <c r="AE1647"/>
  <c r="AC1647"/>
  <c r="AD1647" s="1"/>
  <c r="AF1646"/>
  <c r="AE1646"/>
  <c r="AC1646"/>
  <c r="AF1645"/>
  <c r="AE1645"/>
  <c r="AC1645"/>
  <c r="AD1645" s="1"/>
  <c r="AF1644"/>
  <c r="AE1644"/>
  <c r="AC1644"/>
  <c r="AF1643"/>
  <c r="AE1643"/>
  <c r="AC1643"/>
  <c r="AD1643" s="1"/>
  <c r="AF1642"/>
  <c r="AE1642"/>
  <c r="AC1642"/>
  <c r="AF1641"/>
  <c r="AE1641"/>
  <c r="AC1641"/>
  <c r="AG1641" s="1"/>
  <c r="AF1640"/>
  <c r="AE1640"/>
  <c r="AC1640"/>
  <c r="AD1640" s="1"/>
  <c r="AF1639"/>
  <c r="AE1639"/>
  <c r="AC1639"/>
  <c r="AF1638"/>
  <c r="AE1638"/>
  <c r="AC1638"/>
  <c r="AF1637"/>
  <c r="AE1637"/>
  <c r="AC1637"/>
  <c r="AF1636"/>
  <c r="AE1636"/>
  <c r="AC1636"/>
  <c r="AD1636" s="1"/>
  <c r="AF1635"/>
  <c r="AE1635"/>
  <c r="AC1635"/>
  <c r="AF1634"/>
  <c r="AE1634"/>
  <c r="AC1634"/>
  <c r="AF1633"/>
  <c r="AE1633"/>
  <c r="AC1633"/>
  <c r="AF1632"/>
  <c r="AE1632"/>
  <c r="AC1632"/>
  <c r="AD1632" s="1"/>
  <c r="AF1631"/>
  <c r="AE1631"/>
  <c r="AC1631"/>
  <c r="AF1630"/>
  <c r="AE1630"/>
  <c r="AC1630"/>
  <c r="AF1629"/>
  <c r="AE1629"/>
  <c r="AC1629"/>
  <c r="AF1628"/>
  <c r="AE1628"/>
  <c r="AC1628"/>
  <c r="AD1628" s="1"/>
  <c r="AF1627"/>
  <c r="AE1627"/>
  <c r="AC1627"/>
  <c r="AF1626"/>
  <c r="AE1626"/>
  <c r="AC1626"/>
  <c r="AF1625"/>
  <c r="AE1625"/>
  <c r="AC1625"/>
  <c r="AF1624"/>
  <c r="AE1624"/>
  <c r="AC1624"/>
  <c r="AD1624" s="1"/>
  <c r="AF1623"/>
  <c r="AE1623"/>
  <c r="AC1623"/>
  <c r="AF1622"/>
  <c r="AE1622"/>
  <c r="AC1622"/>
  <c r="AF1621"/>
  <c r="AE1621"/>
  <c r="AC1621"/>
  <c r="AF1620"/>
  <c r="AE1620"/>
  <c r="AC1620"/>
  <c r="AD1620" s="1"/>
  <c r="AF1619"/>
  <c r="AE1619"/>
  <c r="AC1619"/>
  <c r="AF1618"/>
  <c r="AE1618"/>
  <c r="AC1618"/>
  <c r="AF1617"/>
  <c r="AE1617"/>
  <c r="AC1617"/>
  <c r="AF1616"/>
  <c r="AE1616"/>
  <c r="AC1616"/>
  <c r="AD1616" s="1"/>
  <c r="AF1615"/>
  <c r="AE1615"/>
  <c r="AC1615"/>
  <c r="AF1614"/>
  <c r="AE1614"/>
  <c r="AC1614"/>
  <c r="AF1613"/>
  <c r="AE1613"/>
  <c r="AC1613"/>
  <c r="AF1612"/>
  <c r="AE1612"/>
  <c r="AC1612"/>
  <c r="AD1612" s="1"/>
  <c r="AF1611"/>
  <c r="AE1611"/>
  <c r="AC1611"/>
  <c r="AF1610"/>
  <c r="AE1610"/>
  <c r="AC1610"/>
  <c r="AF1609"/>
  <c r="AE1609"/>
  <c r="AC1609"/>
  <c r="AF1608"/>
  <c r="AE1608"/>
  <c r="AC1608"/>
  <c r="AD1608" s="1"/>
  <c r="AF1607"/>
  <c r="AE1607"/>
  <c r="AC1607"/>
  <c r="AF1606"/>
  <c r="AE1606"/>
  <c r="AC1606"/>
  <c r="AF1605"/>
  <c r="AE1605"/>
  <c r="AC1605"/>
  <c r="AF1604"/>
  <c r="AE1604"/>
  <c r="AC1604"/>
  <c r="AD1604" s="1"/>
  <c r="AF1603"/>
  <c r="AE1603"/>
  <c r="AC1603"/>
  <c r="AF1602"/>
  <c r="AE1602"/>
  <c r="AC1602"/>
  <c r="AF1601"/>
  <c r="AE1601"/>
  <c r="AC1601"/>
  <c r="AF1600"/>
  <c r="AE1600"/>
  <c r="AC1600"/>
  <c r="AF1599"/>
  <c r="AE1599"/>
  <c r="AC1599"/>
  <c r="AF1598"/>
  <c r="AE1598"/>
  <c r="AC1598"/>
  <c r="AF1597"/>
  <c r="AE1597"/>
  <c r="AC1597"/>
  <c r="AF1596"/>
  <c r="AE1596"/>
  <c r="AC1596"/>
  <c r="AF1595"/>
  <c r="AE1595"/>
  <c r="AC1595"/>
  <c r="AF1594"/>
  <c r="AE1594"/>
  <c r="AC1594"/>
  <c r="AF1593"/>
  <c r="AE1593"/>
  <c r="AC1593"/>
  <c r="AF1592"/>
  <c r="AE1592"/>
  <c r="AC1592"/>
  <c r="AF1591"/>
  <c r="AE1591"/>
  <c r="AC1591"/>
  <c r="AD1591" s="1"/>
  <c r="AF1590"/>
  <c r="AE1590"/>
  <c r="AC1590"/>
  <c r="AF1589"/>
  <c r="AE1589"/>
  <c r="AC1589"/>
  <c r="AD1589" s="1"/>
  <c r="AF1588"/>
  <c r="AE1588"/>
  <c r="AC1588"/>
  <c r="AF1587"/>
  <c r="AE1587"/>
  <c r="AC1587"/>
  <c r="AD1587" s="1"/>
  <c r="AF1586"/>
  <c r="AE1586"/>
  <c r="AC1586"/>
  <c r="AF1585"/>
  <c r="AE1585"/>
  <c r="AC1585"/>
  <c r="AD1585" s="1"/>
  <c r="AF1584"/>
  <c r="AE1584"/>
  <c r="AC1584"/>
  <c r="AF1583"/>
  <c r="AE1583"/>
  <c r="AC1583"/>
  <c r="AD1583" s="1"/>
  <c r="AF1582"/>
  <c r="AE1582"/>
  <c r="AC1582"/>
  <c r="AF1581"/>
  <c r="AE1581"/>
  <c r="AC1581"/>
  <c r="AD1581" s="1"/>
  <c r="AF1580"/>
  <c r="AE1580"/>
  <c r="AC1580"/>
  <c r="AF1579"/>
  <c r="AE1579"/>
  <c r="AC1579"/>
  <c r="AD1579" s="1"/>
  <c r="AF1578"/>
  <c r="AE1578"/>
  <c r="AC1578"/>
  <c r="AF1577"/>
  <c r="AE1577"/>
  <c r="AC1577"/>
  <c r="AD1577" s="1"/>
  <c r="AF1576"/>
  <c r="AE1576"/>
  <c r="AC1576"/>
  <c r="AF1575"/>
  <c r="AE1575"/>
  <c r="AC1575"/>
  <c r="AD1575" s="1"/>
  <c r="AF1574"/>
  <c r="AE1574"/>
  <c r="AC1574"/>
  <c r="AF1573"/>
  <c r="AE1573"/>
  <c r="AC1573"/>
  <c r="AD1573" s="1"/>
  <c r="AF1572"/>
  <c r="AE1572"/>
  <c r="AC1572"/>
  <c r="AF1571"/>
  <c r="AE1571"/>
  <c r="AC1571"/>
  <c r="AD1571" s="1"/>
  <c r="AF1570"/>
  <c r="AE1570"/>
  <c r="AC1570"/>
  <c r="AF1569"/>
  <c r="AE1569"/>
  <c r="AC1569"/>
  <c r="AD1569" s="1"/>
  <c r="AF1568"/>
  <c r="AE1568"/>
  <c r="AC1568"/>
  <c r="AD1568" s="1"/>
  <c r="AF1567"/>
  <c r="AE1567"/>
  <c r="AC1567"/>
  <c r="AD1567" s="1"/>
  <c r="AF1566"/>
  <c r="AE1566"/>
  <c r="AC1566"/>
  <c r="AF1565"/>
  <c r="AE1565"/>
  <c r="AC1565"/>
  <c r="AD1565" s="1"/>
  <c r="AF1564"/>
  <c r="AE1564"/>
  <c r="AC1564"/>
  <c r="AF1563"/>
  <c r="AE1563"/>
  <c r="AC1563"/>
  <c r="AF1562"/>
  <c r="AE1562"/>
  <c r="AC1562"/>
  <c r="AF1561"/>
  <c r="AE1561"/>
  <c r="AC1561"/>
  <c r="AF1560"/>
  <c r="AE1560"/>
  <c r="AC1560"/>
  <c r="AF1559"/>
  <c r="AE1559"/>
  <c r="AC1559"/>
  <c r="AF1558"/>
  <c r="AE1558"/>
  <c r="AC1558"/>
  <c r="AD1558" s="1"/>
  <c r="AF1557"/>
  <c r="AE1557"/>
  <c r="AC1557"/>
  <c r="AF1556"/>
  <c r="AE1556"/>
  <c r="AC1556"/>
  <c r="AF1555"/>
  <c r="AE1555"/>
  <c r="AC1555"/>
  <c r="AD1555" s="1"/>
  <c r="AF1554"/>
  <c r="AE1554"/>
  <c r="AC1554"/>
  <c r="AF1553"/>
  <c r="AE1553"/>
  <c r="AC1553"/>
  <c r="AF1552"/>
  <c r="AE1552"/>
  <c r="AC1552"/>
  <c r="AF1551"/>
  <c r="AE1551"/>
  <c r="AC1551"/>
  <c r="AD1551" s="1"/>
  <c r="AF1550"/>
  <c r="AE1550"/>
  <c r="AC1550"/>
  <c r="AF1549"/>
  <c r="AE1549"/>
  <c r="AC1549"/>
  <c r="AF1548"/>
  <c r="AE1548"/>
  <c r="AC1548"/>
  <c r="AF1547"/>
  <c r="AE1547"/>
  <c r="AC1547"/>
  <c r="AD1547" s="1"/>
  <c r="AF1546"/>
  <c r="AE1546"/>
  <c r="AC1546"/>
  <c r="AF1545"/>
  <c r="AE1545"/>
  <c r="AC1545"/>
  <c r="AF1544"/>
  <c r="AE1544"/>
  <c r="AC1544"/>
  <c r="AF1543"/>
  <c r="AE1543"/>
  <c r="AC1543"/>
  <c r="AD1543" s="1"/>
  <c r="AF1542"/>
  <c r="AE1542"/>
  <c r="AC1542"/>
  <c r="AF1541"/>
  <c r="AE1541"/>
  <c r="AC1541"/>
  <c r="AF1540"/>
  <c r="AE1540"/>
  <c r="AC1540"/>
  <c r="AF1539"/>
  <c r="AE1539"/>
  <c r="AC1539"/>
  <c r="AD1539" s="1"/>
  <c r="AF1538"/>
  <c r="AE1538"/>
  <c r="AC1538"/>
  <c r="AF1537"/>
  <c r="AE1537"/>
  <c r="AC1537"/>
  <c r="AD1537" s="1"/>
  <c r="AF1536"/>
  <c r="AE1536"/>
  <c r="AC1536"/>
  <c r="AF1535"/>
  <c r="AE1535"/>
  <c r="AC1535"/>
  <c r="AF1534"/>
  <c r="AE1534"/>
  <c r="AC1534"/>
  <c r="AF1533"/>
  <c r="AE1533"/>
  <c r="AC1533"/>
  <c r="AD1533" s="1"/>
  <c r="AF1532"/>
  <c r="AE1532"/>
  <c r="AC1532"/>
  <c r="AF1531"/>
  <c r="AE1531"/>
  <c r="AC1531"/>
  <c r="AF1530"/>
  <c r="AE1530"/>
  <c r="AC1530"/>
  <c r="AF1529"/>
  <c r="AE1529"/>
  <c r="AC1529"/>
  <c r="AF1528"/>
  <c r="AE1528"/>
  <c r="AC1528"/>
  <c r="AF1527"/>
  <c r="AE1527"/>
  <c r="AC1527"/>
  <c r="AD1527" s="1"/>
  <c r="AF1526"/>
  <c r="AE1526"/>
  <c r="AC1526"/>
  <c r="AF1525"/>
  <c r="AE1525"/>
  <c r="AC1525"/>
  <c r="AF1524"/>
  <c r="AE1524"/>
  <c r="AC1524"/>
  <c r="AF1523"/>
  <c r="AE1523"/>
  <c r="AC1523"/>
  <c r="AD1523" s="1"/>
  <c r="AF1522"/>
  <c r="AE1522"/>
  <c r="AC1522"/>
  <c r="AF1521"/>
  <c r="AE1521"/>
  <c r="AC1521"/>
  <c r="AF1520"/>
  <c r="AE1520"/>
  <c r="AC1520"/>
  <c r="AF1519"/>
  <c r="AE1519"/>
  <c r="AC1519"/>
  <c r="AD1519" s="1"/>
  <c r="AF1518"/>
  <c r="AE1518"/>
  <c r="AC1518"/>
  <c r="AF1517"/>
  <c r="AE1517"/>
  <c r="AC1517"/>
  <c r="AF1516"/>
  <c r="AE1516"/>
  <c r="AC1516"/>
  <c r="AF1515"/>
  <c r="AE1515"/>
  <c r="AC1515"/>
  <c r="AD1515" s="1"/>
  <c r="AF1514"/>
  <c r="AE1514"/>
  <c r="AC1514"/>
  <c r="AF1513"/>
  <c r="AE1513"/>
  <c r="AC1513"/>
  <c r="AF1512"/>
  <c r="AE1512"/>
  <c r="AC1512"/>
  <c r="AF1511"/>
  <c r="AE1511"/>
  <c r="AC1511"/>
  <c r="AF1510"/>
  <c r="AE1510"/>
  <c r="AC1510"/>
  <c r="AF1509"/>
  <c r="AE1509"/>
  <c r="AC1509"/>
  <c r="AD1509" s="1"/>
  <c r="AF1508"/>
  <c r="AE1508"/>
  <c r="AC1508"/>
  <c r="AF1507"/>
  <c r="AE1507"/>
  <c r="AC1507"/>
  <c r="AF1506"/>
  <c r="AE1506"/>
  <c r="AC1506"/>
  <c r="AF1505"/>
  <c r="AE1505"/>
  <c r="AC1505"/>
  <c r="AD1505" s="1"/>
  <c r="AF1504"/>
  <c r="AE1504"/>
  <c r="AC1504"/>
  <c r="AF1503"/>
  <c r="AE1503"/>
  <c r="AC1503"/>
  <c r="AF1502"/>
  <c r="AE1502"/>
  <c r="AC1502"/>
  <c r="AD1502" s="1"/>
  <c r="AF1501"/>
  <c r="AE1501"/>
  <c r="AC1501"/>
  <c r="AF1500"/>
  <c r="AE1500"/>
  <c r="AC1500"/>
  <c r="AF1499"/>
  <c r="AE1499"/>
  <c r="AC1499"/>
  <c r="AF1498"/>
  <c r="AE1498"/>
  <c r="AC1498"/>
  <c r="AF1497"/>
  <c r="AE1497"/>
  <c r="AC1497"/>
  <c r="AF1496"/>
  <c r="AE1496"/>
  <c r="AC1496"/>
  <c r="AF1495"/>
  <c r="AE1495"/>
  <c r="AC1495"/>
  <c r="AF1494"/>
  <c r="AE1494"/>
  <c r="AC1494"/>
  <c r="AF1493"/>
  <c r="AE1493"/>
  <c r="AC1493"/>
  <c r="AF1492"/>
  <c r="AE1492"/>
  <c r="AC1492"/>
  <c r="AF1491"/>
  <c r="AE1491"/>
  <c r="AC1491"/>
  <c r="AF1490"/>
  <c r="AE1490"/>
  <c r="AC1490"/>
  <c r="AF1489"/>
  <c r="AE1489"/>
  <c r="AC1489"/>
  <c r="AF1488"/>
  <c r="AE1488"/>
  <c r="AC1488"/>
  <c r="AF1487"/>
  <c r="AE1487"/>
  <c r="AC1487"/>
  <c r="AF1486"/>
  <c r="AE1486"/>
  <c r="AC1486"/>
  <c r="AF1485"/>
  <c r="AE1485"/>
  <c r="AC1485"/>
  <c r="AF1484"/>
  <c r="AE1484"/>
  <c r="AC1484"/>
  <c r="AD1484" s="1"/>
  <c r="AF1483"/>
  <c r="AE1483"/>
  <c r="AC1483"/>
  <c r="AF1482"/>
  <c r="AE1482"/>
  <c r="AC1482"/>
  <c r="AD1482" s="1"/>
  <c r="AF1481"/>
  <c r="AE1481"/>
  <c r="AC1481"/>
  <c r="AF1480"/>
  <c r="AE1480"/>
  <c r="AC1480"/>
  <c r="AD1480" s="1"/>
  <c r="AF1479"/>
  <c r="AE1479"/>
  <c r="AC1479"/>
  <c r="AF1478"/>
  <c r="AE1478"/>
  <c r="AC1478"/>
  <c r="AD1478" s="1"/>
  <c r="AF1477"/>
  <c r="AE1477"/>
  <c r="AC1477"/>
  <c r="AF1476"/>
  <c r="AE1476"/>
  <c r="AC1476"/>
  <c r="AF1475"/>
  <c r="AE1475"/>
  <c r="AC1475"/>
  <c r="AD1475" s="1"/>
  <c r="AF1474"/>
  <c r="AE1474"/>
  <c r="AC1474"/>
  <c r="AF1473"/>
  <c r="AE1473"/>
  <c r="AC1473"/>
  <c r="AF1472"/>
  <c r="AE1472"/>
  <c r="AC1472"/>
  <c r="AF1471"/>
  <c r="AE1471"/>
  <c r="AC1471"/>
  <c r="AF1470"/>
  <c r="AE1470"/>
  <c r="AC1470"/>
  <c r="AF1469"/>
  <c r="AE1469"/>
  <c r="AC1469"/>
  <c r="AD1469" s="1"/>
  <c r="AF1468"/>
  <c r="AE1468"/>
  <c r="AC1468"/>
  <c r="AF1467"/>
  <c r="AE1467"/>
  <c r="AC1467"/>
  <c r="AF1466"/>
  <c r="AE1466"/>
  <c r="AC1466"/>
  <c r="AF1465"/>
  <c r="AE1465"/>
  <c r="AC1465"/>
  <c r="AD1465" s="1"/>
  <c r="AF1464"/>
  <c r="AE1464"/>
  <c r="AC1464"/>
  <c r="AF1463"/>
  <c r="AE1463"/>
  <c r="AC1463"/>
  <c r="AF1462"/>
  <c r="AE1462"/>
  <c r="AC1462"/>
  <c r="AF1461"/>
  <c r="AE1461"/>
  <c r="AC1461"/>
  <c r="AD1461" s="1"/>
  <c r="AF1460"/>
  <c r="AE1460"/>
  <c r="AC1460"/>
  <c r="AF1459"/>
  <c r="AE1459"/>
  <c r="AC1459"/>
  <c r="AF1458"/>
  <c r="AE1458"/>
  <c r="AC1458"/>
  <c r="AF1457"/>
  <c r="AE1457"/>
  <c r="AC1457"/>
  <c r="AD1457" s="1"/>
  <c r="AF1456"/>
  <c r="AE1456"/>
  <c r="AC1456"/>
  <c r="AF1455"/>
  <c r="AE1455"/>
  <c r="AC1455"/>
  <c r="AF1454"/>
  <c r="AE1454"/>
  <c r="AC1454"/>
  <c r="AD1454" s="1"/>
  <c r="AF1453"/>
  <c r="AE1453"/>
  <c r="AC1453"/>
  <c r="AF1452"/>
  <c r="AE1452"/>
  <c r="AC1452"/>
  <c r="AF1451"/>
  <c r="AE1451"/>
  <c r="AC1451"/>
  <c r="AF1450"/>
  <c r="AE1450"/>
  <c r="AC1450"/>
  <c r="AF1449"/>
  <c r="AE1449"/>
  <c r="AC1449"/>
  <c r="AF1448"/>
  <c r="AE1448"/>
  <c r="AC1448"/>
  <c r="AD1448" s="1"/>
  <c r="AF1447"/>
  <c r="AE1447"/>
  <c r="AC1447"/>
  <c r="AF1446"/>
  <c r="AE1446"/>
  <c r="AC1446"/>
  <c r="AF1445"/>
  <c r="AE1445"/>
  <c r="AC1445"/>
  <c r="AF1444"/>
  <c r="AE1444"/>
  <c r="AC1444"/>
  <c r="AD1444" s="1"/>
  <c r="AF1443"/>
  <c r="AE1443"/>
  <c r="AC1443"/>
  <c r="AF1442"/>
  <c r="AE1442"/>
  <c r="AC1442"/>
  <c r="AF1441"/>
  <c r="AE1441"/>
  <c r="AC1441"/>
  <c r="AF1440"/>
  <c r="AE1440"/>
  <c r="AC1440"/>
  <c r="AD1440" s="1"/>
  <c r="AF1439"/>
  <c r="AE1439"/>
  <c r="AC1439"/>
  <c r="AF1438"/>
  <c r="AE1438"/>
  <c r="AC1438"/>
  <c r="AF1437"/>
  <c r="AE1437"/>
  <c r="AC1437"/>
  <c r="AF1436"/>
  <c r="AE1436"/>
  <c r="AC1436"/>
  <c r="AF1435"/>
  <c r="AE1435"/>
  <c r="AC1435"/>
  <c r="AD1435" s="1"/>
  <c r="AF1434"/>
  <c r="AE1434"/>
  <c r="AC1434"/>
  <c r="AF1433"/>
  <c r="AE1433"/>
  <c r="AC1433"/>
  <c r="AF1432"/>
  <c r="AE1432"/>
  <c r="AC1432"/>
  <c r="AD1432" s="1"/>
  <c r="AF1431"/>
  <c r="AE1431"/>
  <c r="AC1431"/>
  <c r="AF1430"/>
  <c r="AE1430"/>
  <c r="AC1430"/>
  <c r="AF1429"/>
  <c r="AE1429"/>
  <c r="AC1429"/>
  <c r="AD1429" s="1"/>
  <c r="AF1428"/>
  <c r="AE1428"/>
  <c r="AC1428"/>
  <c r="AF1427"/>
  <c r="AE1427"/>
  <c r="AC1427"/>
  <c r="AF1426"/>
  <c r="AE1426"/>
  <c r="AC1426"/>
  <c r="AF1425"/>
  <c r="AE1425"/>
  <c r="AC1425"/>
  <c r="AD1425" s="1"/>
  <c r="AF1424"/>
  <c r="AE1424"/>
  <c r="AC1424"/>
  <c r="AF1423"/>
  <c r="AE1423"/>
  <c r="AC1423"/>
  <c r="AF1422"/>
  <c r="AE1422"/>
  <c r="AC1422"/>
  <c r="AF1421"/>
  <c r="AE1421"/>
  <c r="AC1421"/>
  <c r="AD1421" s="1"/>
  <c r="AF1420"/>
  <c r="AE1420"/>
  <c r="AC1420"/>
  <c r="AF1419"/>
  <c r="AE1419"/>
  <c r="AC1419"/>
  <c r="AF1418"/>
  <c r="AE1418"/>
  <c r="AC1418"/>
  <c r="AF1417"/>
  <c r="AE1417"/>
  <c r="AC1417"/>
  <c r="AF1416"/>
  <c r="AE1416"/>
  <c r="AC1416"/>
  <c r="AF1415"/>
  <c r="AE1415"/>
  <c r="AC1415"/>
  <c r="AF1414"/>
  <c r="AE1414"/>
  <c r="AC1414"/>
  <c r="AF1413"/>
  <c r="AE1413"/>
  <c r="AC1413"/>
  <c r="AF1412"/>
  <c r="AE1412"/>
  <c r="AC1412"/>
  <c r="AD1412" s="1"/>
  <c r="AF1411"/>
  <c r="AE1411"/>
  <c r="AC1411"/>
  <c r="AF1410"/>
  <c r="AE1410"/>
  <c r="AC1410"/>
  <c r="AF1409"/>
  <c r="AE1409"/>
  <c r="AC1409"/>
  <c r="AF1408"/>
  <c r="AE1408"/>
  <c r="AC1408"/>
  <c r="AF1407"/>
  <c r="AE1407"/>
  <c r="AC1407"/>
  <c r="AF1406"/>
  <c r="AE1406"/>
  <c r="AC1406"/>
  <c r="AD1406" s="1"/>
  <c r="AF1405"/>
  <c r="AE1405"/>
  <c r="AC1405"/>
  <c r="AF1404"/>
  <c r="AE1404"/>
  <c r="AC1404"/>
  <c r="AF1403"/>
  <c r="AE1403"/>
  <c r="AC1403"/>
  <c r="AF1402"/>
  <c r="AE1402"/>
  <c r="AC1402"/>
  <c r="AD1402" s="1"/>
  <c r="AF1401"/>
  <c r="AE1401"/>
  <c r="AC1401"/>
  <c r="AF1400"/>
  <c r="AE1400"/>
  <c r="AC1400"/>
  <c r="AF1399"/>
  <c r="AE1399"/>
  <c r="AC1399"/>
  <c r="AF1398"/>
  <c r="AE1398"/>
  <c r="AC1398"/>
  <c r="AD1398" s="1"/>
  <c r="AF1397"/>
  <c r="AE1397"/>
  <c r="AC1397"/>
  <c r="AF1396"/>
  <c r="AE1396"/>
  <c r="AC1396"/>
  <c r="AF1395"/>
  <c r="AE1395"/>
  <c r="AC1395"/>
  <c r="AF1394"/>
  <c r="AE1394"/>
  <c r="AC1394"/>
  <c r="AD1394" s="1"/>
  <c r="AF1393"/>
  <c r="AE1393"/>
  <c r="AC1393"/>
  <c r="AF1392"/>
  <c r="AE1392"/>
  <c r="AC1392"/>
  <c r="AF1391"/>
  <c r="AE1391"/>
  <c r="AC1391"/>
  <c r="AD1391" s="1"/>
  <c r="AF1390"/>
  <c r="AE1390"/>
  <c r="AC1390"/>
  <c r="AF1389"/>
  <c r="AE1389"/>
  <c r="AC1389"/>
  <c r="AD1389" s="1"/>
  <c r="AF1388"/>
  <c r="AE1388"/>
  <c r="AC1388"/>
  <c r="AF1387"/>
  <c r="AE1387"/>
  <c r="AC1387"/>
  <c r="AF1386"/>
  <c r="AE1386"/>
  <c r="AC1386"/>
  <c r="AD1386" s="1"/>
  <c r="AF1385"/>
  <c r="AE1385"/>
  <c r="AC1385"/>
  <c r="AF1384"/>
  <c r="AE1384"/>
  <c r="AC1384"/>
  <c r="AF1383"/>
  <c r="AE1383"/>
  <c r="AC1383"/>
  <c r="AD1383" s="1"/>
  <c r="AF1382"/>
  <c r="AE1382"/>
  <c r="AC1382"/>
  <c r="AF1381"/>
  <c r="AE1381"/>
  <c r="AC1381"/>
  <c r="AF1380"/>
  <c r="AE1380"/>
  <c r="AC1380"/>
  <c r="AF1379"/>
  <c r="AE1379"/>
  <c r="AC1379"/>
  <c r="AF1378"/>
  <c r="AE1378"/>
  <c r="AC1378"/>
  <c r="AF1377"/>
  <c r="AE1377"/>
  <c r="AC1377"/>
  <c r="AD1377" s="1"/>
  <c r="AF1376"/>
  <c r="AE1376"/>
  <c r="AC1376"/>
  <c r="AF1375"/>
  <c r="AE1375"/>
  <c r="AC1375"/>
  <c r="AF1374"/>
  <c r="AE1374"/>
  <c r="AC1374"/>
  <c r="AF1373"/>
  <c r="AE1373"/>
  <c r="AC1373"/>
  <c r="AD1373" s="1"/>
  <c r="AF1372"/>
  <c r="AE1372"/>
  <c r="AC1372"/>
  <c r="AF1371"/>
  <c r="AE1371"/>
  <c r="AC1371"/>
  <c r="AF1370"/>
  <c r="AE1370"/>
  <c r="AC1370"/>
  <c r="AF1369"/>
  <c r="AE1369"/>
  <c r="AC1369"/>
  <c r="AF1368"/>
  <c r="AE1368"/>
  <c r="AC1368"/>
  <c r="AD1368" s="1"/>
  <c r="AF1367"/>
  <c r="AE1367"/>
  <c r="AC1367"/>
  <c r="AD1367" s="1"/>
  <c r="AF1366"/>
  <c r="AE1366"/>
  <c r="AC1366"/>
  <c r="AD1366" s="1"/>
  <c r="AF1365"/>
  <c r="AE1365"/>
  <c r="AC1365"/>
  <c r="AD1365" s="1"/>
  <c r="AF1364"/>
  <c r="AE1364"/>
  <c r="AC1364"/>
  <c r="AD1364" s="1"/>
  <c r="AF1363"/>
  <c r="AE1363"/>
  <c r="AC1363"/>
  <c r="AD1363" s="1"/>
  <c r="AF1362"/>
  <c r="AE1362"/>
  <c r="AC1362"/>
  <c r="AD1362" s="1"/>
  <c r="AF1361"/>
  <c r="AE1361"/>
  <c r="AC1361"/>
  <c r="AD1361" s="1"/>
  <c r="AF1360"/>
  <c r="AE1360"/>
  <c r="AC1360"/>
  <c r="AD1360" s="1"/>
  <c r="AF1359"/>
  <c r="AE1359"/>
  <c r="AC1359"/>
  <c r="AD1359" s="1"/>
  <c r="AF1358"/>
  <c r="AE1358"/>
  <c r="AC1358"/>
  <c r="AD1358" s="1"/>
  <c r="AF1357"/>
  <c r="AE1357"/>
  <c r="AC1357"/>
  <c r="AD1357" s="1"/>
  <c r="AF1356"/>
  <c r="AE1356"/>
  <c r="AC1356"/>
  <c r="AD1356" s="1"/>
  <c r="AF1355"/>
  <c r="AE1355"/>
  <c r="AC1355"/>
  <c r="AD1355" s="1"/>
  <c r="AF1354"/>
  <c r="AE1354"/>
  <c r="AC1354"/>
  <c r="AD1354" s="1"/>
  <c r="AF1353"/>
  <c r="AE1353"/>
  <c r="AC1353"/>
  <c r="AD1353" s="1"/>
  <c r="AF1352"/>
  <c r="AE1352"/>
  <c r="AC1352"/>
  <c r="AD1352" s="1"/>
  <c r="AF1351"/>
  <c r="AE1351"/>
  <c r="AC1351"/>
  <c r="AD1351" s="1"/>
  <c r="AF1350"/>
  <c r="AE1350"/>
  <c r="AC1350"/>
  <c r="AD1350" s="1"/>
  <c r="AF1349"/>
  <c r="AE1349"/>
  <c r="AC1349"/>
  <c r="AD1349" s="1"/>
  <c r="AF1348"/>
  <c r="AE1348"/>
  <c r="AC1348"/>
  <c r="AD1348" s="1"/>
  <c r="AF1347"/>
  <c r="AE1347"/>
  <c r="AC1347"/>
  <c r="AF1346"/>
  <c r="AE1346"/>
  <c r="AC1346"/>
  <c r="AF1345"/>
  <c r="AE1345"/>
  <c r="AC1345"/>
  <c r="AF1344"/>
  <c r="AE1344"/>
  <c r="AC1344"/>
  <c r="AD1344" s="1"/>
  <c r="AF1343"/>
  <c r="AE1343"/>
  <c r="AC1343"/>
  <c r="AF1342"/>
  <c r="AE1342"/>
  <c r="AC1342"/>
  <c r="AF1341"/>
  <c r="AE1341"/>
  <c r="AC1341"/>
  <c r="AF1340"/>
  <c r="AE1340"/>
  <c r="AC1340"/>
  <c r="AD1340" s="1"/>
  <c r="AF1339"/>
  <c r="AE1339"/>
  <c r="AC1339"/>
  <c r="AF1338"/>
  <c r="AE1338"/>
  <c r="AC1338"/>
  <c r="AF1337"/>
  <c r="AE1337"/>
  <c r="AC1337"/>
  <c r="AD1337" s="1"/>
  <c r="AF1336"/>
  <c r="AE1336"/>
  <c r="AC1336"/>
  <c r="AF1335"/>
  <c r="AE1335"/>
  <c r="AC1335"/>
  <c r="AF1334"/>
  <c r="AE1334"/>
  <c r="AC1334"/>
  <c r="AD1334" s="1"/>
  <c r="AF1333"/>
  <c r="AE1333"/>
  <c r="AC1333"/>
  <c r="AF1332"/>
  <c r="AE1332"/>
  <c r="AC1332"/>
  <c r="AF1331"/>
  <c r="AE1331"/>
  <c r="AC1331"/>
  <c r="AF1330"/>
  <c r="AE1330"/>
  <c r="AC1330"/>
  <c r="AF1329"/>
  <c r="AE1329"/>
  <c r="AC1329"/>
  <c r="AF1328"/>
  <c r="AE1328"/>
  <c r="AC1328"/>
  <c r="AF1327"/>
  <c r="AE1327"/>
  <c r="AC1327"/>
  <c r="AD1327" s="1"/>
  <c r="AF1326"/>
  <c r="AE1326"/>
  <c r="AC1326"/>
  <c r="AD1326" s="1"/>
  <c r="AF1325"/>
  <c r="AE1325"/>
  <c r="AC1325"/>
  <c r="AF1324"/>
  <c r="AE1324"/>
  <c r="AC1324"/>
  <c r="AD1324" s="1"/>
  <c r="AF1323"/>
  <c r="AE1323"/>
  <c r="AC1323"/>
  <c r="AF1322"/>
  <c r="AE1322"/>
  <c r="AC1322"/>
  <c r="AF1321"/>
  <c r="AE1321"/>
  <c r="AC1321"/>
  <c r="AF1320"/>
  <c r="AE1320"/>
  <c r="AC1320"/>
  <c r="AD1320" s="1"/>
  <c r="AF1319"/>
  <c r="AE1319"/>
  <c r="AC1319"/>
  <c r="AF1318"/>
  <c r="AE1318"/>
  <c r="AC1318"/>
  <c r="AF1317"/>
  <c r="AE1317"/>
  <c r="AC1317"/>
  <c r="AF1316"/>
  <c r="AE1316"/>
  <c r="AC1316"/>
  <c r="AF1315"/>
  <c r="AE1315"/>
  <c r="AC1315"/>
  <c r="AD1315" s="1"/>
  <c r="AF1314"/>
  <c r="AE1314"/>
  <c r="AC1314"/>
  <c r="AF1313"/>
  <c r="AE1313"/>
  <c r="AC1313"/>
  <c r="AF1312"/>
  <c r="AE1312"/>
  <c r="AC1312"/>
  <c r="AD1312" s="1"/>
  <c r="AF1311"/>
  <c r="AE1311"/>
  <c r="AC1311"/>
  <c r="AF1310"/>
  <c r="AE1310"/>
  <c r="AC1310"/>
  <c r="AD1310" s="1"/>
  <c r="AF1309"/>
  <c r="AE1309"/>
  <c r="AC1309"/>
  <c r="AF1308"/>
  <c r="AE1308"/>
  <c r="AC1308"/>
  <c r="AD1308" s="1"/>
  <c r="AF1307"/>
  <c r="AE1307"/>
  <c r="AC1307"/>
  <c r="AF1306"/>
  <c r="AE1306"/>
  <c r="AC1306"/>
  <c r="AD1306" s="1"/>
  <c r="AF1305"/>
  <c r="AE1305"/>
  <c r="AC1305"/>
  <c r="AF1304"/>
  <c r="AE1304"/>
  <c r="AC1304"/>
  <c r="AD1304" s="1"/>
  <c r="AF1303"/>
  <c r="AE1303"/>
  <c r="AC1303"/>
  <c r="H1786"/>
  <c r="H1785"/>
  <c r="H1784"/>
  <c r="H1783"/>
  <c r="H1782"/>
  <c r="H1781"/>
  <c r="H1780"/>
  <c r="H1779"/>
  <c r="H1778"/>
  <c r="H1777"/>
  <c r="H1776"/>
  <c r="H1775"/>
  <c r="H1774"/>
  <c r="H1773"/>
  <c r="H1772"/>
  <c r="H1771"/>
  <c r="H1770"/>
  <c r="H1769"/>
  <c r="H1768"/>
  <c r="H1767"/>
  <c r="H1766"/>
  <c r="H1765"/>
  <c r="H1764"/>
  <c r="H1763"/>
  <c r="H1762"/>
  <c r="H1761"/>
  <c r="H1760"/>
  <c r="H1759"/>
  <c r="H1758"/>
  <c r="H1757"/>
  <c r="H1756"/>
  <c r="H1755"/>
  <c r="H1754"/>
  <c r="H1753"/>
  <c r="H1752"/>
  <c r="H1751"/>
  <c r="H1750"/>
  <c r="H1749"/>
  <c r="H1748"/>
  <c r="H1747"/>
  <c r="H1746"/>
  <c r="H1745"/>
  <c r="H1744"/>
  <c r="H1743"/>
  <c r="H1742"/>
  <c r="H1741"/>
  <c r="H1740"/>
  <c r="H1739"/>
  <c r="H1738"/>
  <c r="H1737"/>
  <c r="H1736"/>
  <c r="H1735"/>
  <c r="H1734"/>
  <c r="H1733"/>
  <c r="H1732"/>
  <c r="H1731"/>
  <c r="H1730"/>
  <c r="H1729"/>
  <c r="H1728"/>
  <c r="H1727"/>
  <c r="H1726"/>
  <c r="H1725"/>
  <c r="H1724"/>
  <c r="H1723"/>
  <c r="H1722"/>
  <c r="H1719"/>
  <c r="H1718"/>
  <c r="H1717"/>
  <c r="H1716"/>
  <c r="H1715"/>
  <c r="H1714"/>
  <c r="H1713"/>
  <c r="H1712"/>
  <c r="H1711"/>
  <c r="H1710"/>
  <c r="H1709"/>
  <c r="H1708"/>
  <c r="H1707"/>
  <c r="H1706"/>
  <c r="H1705"/>
  <c r="H1704"/>
  <c r="H1703"/>
  <c r="H1702"/>
  <c r="H1701"/>
  <c r="H1700"/>
  <c r="H1699"/>
  <c r="H1698"/>
  <c r="H1697"/>
  <c r="H1696"/>
  <c r="H1695"/>
  <c r="H1694"/>
  <c r="H1693"/>
  <c r="H1692"/>
  <c r="H1691"/>
  <c r="H1690"/>
  <c r="H1689"/>
  <c r="H1688"/>
  <c r="H1687"/>
  <c r="H1686"/>
  <c r="H1685"/>
  <c r="H1684"/>
  <c r="H1683"/>
  <c r="H1682"/>
  <c r="H1681"/>
  <c r="H1680"/>
  <c r="H1679"/>
  <c r="H1678"/>
  <c r="H1677"/>
  <c r="H1676"/>
  <c r="H1675"/>
  <c r="H1674"/>
  <c r="H1673"/>
  <c r="H1672"/>
  <c r="H1671"/>
  <c r="H1670"/>
  <c r="H1669"/>
  <c r="H1668"/>
  <c r="H1667"/>
  <c r="H1666"/>
  <c r="H1665"/>
  <c r="H1664"/>
  <c r="H1663"/>
  <c r="H1662"/>
  <c r="H1661"/>
  <c r="H1660"/>
  <c r="H1659"/>
  <c r="H1658"/>
  <c r="H1657"/>
  <c r="H1656"/>
  <c r="H1655"/>
  <c r="H1654"/>
  <c r="H1653"/>
  <c r="H1652"/>
  <c r="H1651"/>
  <c r="H1650"/>
  <c r="H1649"/>
  <c r="H1648"/>
  <c r="H1647"/>
  <c r="H1646"/>
  <c r="H1645"/>
  <c r="H1644"/>
  <c r="H1643"/>
  <c r="H1642"/>
  <c r="H1641"/>
  <c r="H1640"/>
  <c r="H1639"/>
  <c r="H1638"/>
  <c r="H1637"/>
  <c r="H1636"/>
  <c r="H1635"/>
  <c r="H1634"/>
  <c r="H1633"/>
  <c r="H1632"/>
  <c r="H1631"/>
  <c r="H1630"/>
  <c r="H1629"/>
  <c r="H1628"/>
  <c r="H1627"/>
  <c r="H1626"/>
  <c r="H1625"/>
  <c r="H1624"/>
  <c r="H1623"/>
  <c r="H1622"/>
  <c r="H1621"/>
  <c r="H1620"/>
  <c r="H1619"/>
  <c r="H1618"/>
  <c r="H1617"/>
  <c r="H1616"/>
  <c r="H1615"/>
  <c r="H1614"/>
  <c r="H1613"/>
  <c r="H1612"/>
  <c r="H1611"/>
  <c r="H1610"/>
  <c r="H1609"/>
  <c r="H1608"/>
  <c r="H1607"/>
  <c r="H1606"/>
  <c r="H1605"/>
  <c r="H1604"/>
  <c r="H1603"/>
  <c r="H1602"/>
  <c r="H1601"/>
  <c r="H1600"/>
  <c r="H1599"/>
  <c r="H1598"/>
  <c r="H1597"/>
  <c r="H1596"/>
  <c r="H1595"/>
  <c r="H1594"/>
  <c r="H1593"/>
  <c r="H1592"/>
  <c r="H1591"/>
  <c r="H1590"/>
  <c r="H1589"/>
  <c r="H1588"/>
  <c r="H1587"/>
  <c r="H1586"/>
  <c r="H1585"/>
  <c r="H1584"/>
  <c r="H1583"/>
  <c r="H1582"/>
  <c r="H1581"/>
  <c r="H1580"/>
  <c r="H1579"/>
  <c r="H1578"/>
  <c r="H1577"/>
  <c r="H1576"/>
  <c r="H1575"/>
  <c r="H1574"/>
  <c r="H1573"/>
  <c r="H1572"/>
  <c r="H1571"/>
  <c r="H1570"/>
  <c r="H1569"/>
  <c r="H1568"/>
  <c r="H1567"/>
  <c r="H1566"/>
  <c r="H1565"/>
  <c r="H1564"/>
  <c r="H1563"/>
  <c r="H1562"/>
  <c r="H1561"/>
  <c r="H1560"/>
  <c r="H1559"/>
  <c r="H1558"/>
  <c r="H1557"/>
  <c r="H1556"/>
  <c r="H1555"/>
  <c r="H1554"/>
  <c r="H1553"/>
  <c r="H1552"/>
  <c r="H1551"/>
  <c r="H1550"/>
  <c r="H1549"/>
  <c r="H1548"/>
  <c r="H1547"/>
  <c r="H1546"/>
  <c r="H1545"/>
  <c r="H1544"/>
  <c r="H1543"/>
  <c r="H1542"/>
  <c r="H1541"/>
  <c r="H1540"/>
  <c r="H1539"/>
  <c r="H1538"/>
  <c r="H1537"/>
  <c r="H1536"/>
  <c r="H1535"/>
  <c r="H1534"/>
  <c r="H1533"/>
  <c r="H1532"/>
  <c r="H1531"/>
  <c r="H1530"/>
  <c r="H1529"/>
  <c r="H1528"/>
  <c r="H1527"/>
  <c r="H1526"/>
  <c r="H1525"/>
  <c r="H1524"/>
  <c r="H1523"/>
  <c r="H1522"/>
  <c r="H1521"/>
  <c r="H1520"/>
  <c r="H1519"/>
  <c r="H1518"/>
  <c r="H1517"/>
  <c r="H1516"/>
  <c r="H1515"/>
  <c r="H1514"/>
  <c r="H1513"/>
  <c r="H1512"/>
  <c r="H1511"/>
  <c r="H1510"/>
  <c r="H1509"/>
  <c r="H1508"/>
  <c r="H1507"/>
  <c r="H1506"/>
  <c r="H150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AG1499" l="1"/>
  <c r="AI1400"/>
  <c r="AI1414"/>
  <c r="AI1427"/>
  <c r="AI1452"/>
  <c r="AI1582"/>
  <c r="AI1584"/>
  <c r="AI1586"/>
  <c r="AI1588"/>
  <c r="AI1590"/>
  <c r="AI1592"/>
  <c r="AI1594"/>
  <c r="AI1596"/>
  <c r="AI1598"/>
  <c r="AI1600"/>
  <c r="AI1602"/>
  <c r="AI1606"/>
  <c r="AI1610"/>
  <c r="AI1614"/>
  <c r="AI1622"/>
  <c r="AI1705"/>
  <c r="AI1576"/>
  <c r="AI1578"/>
  <c r="AI1369"/>
  <c r="AI1381"/>
  <c r="AI1387"/>
  <c r="AI1570"/>
  <c r="AI1572"/>
  <c r="AI1574"/>
  <c r="AI1580"/>
  <c r="AI1660"/>
  <c r="AI1722"/>
  <c r="AI1747"/>
  <c r="AI1760"/>
  <c r="AI1764"/>
  <c r="AI1768"/>
  <c r="AI1772"/>
  <c r="AI1776"/>
  <c r="AI1783"/>
  <c r="AI1668"/>
  <c r="AI1689"/>
  <c r="AI1317"/>
  <c r="AI1329"/>
  <c r="AI1626"/>
  <c r="AI1676"/>
  <c r="AI1683"/>
  <c r="AI1715"/>
  <c r="AI1744"/>
  <c r="AI1342"/>
  <c r="AI1532"/>
  <c r="AI1541"/>
  <c r="AI1549"/>
  <c r="AI1424"/>
  <c r="AI1508"/>
  <c r="AI1339"/>
  <c r="AI1411"/>
  <c r="AI1518"/>
  <c r="AI1521"/>
  <c r="AI1560"/>
  <c r="AI1638"/>
  <c r="AI1697"/>
  <c r="AI1699"/>
  <c r="AI1701"/>
  <c r="AI1703"/>
  <c r="AI1307"/>
  <c r="AI1322"/>
  <c r="AI1333"/>
  <c r="AI1335"/>
  <c r="AI1347"/>
  <c r="AI1348"/>
  <c r="AI1372"/>
  <c r="AI1375"/>
  <c r="AI1385"/>
  <c r="AI1397"/>
  <c r="AI1554"/>
  <c r="AI1564"/>
  <c r="AI1635"/>
  <c r="AI1665"/>
  <c r="AI1680"/>
  <c r="AI1710"/>
  <c r="AI1726"/>
  <c r="AI1730"/>
  <c r="AI1314"/>
  <c r="AI1380"/>
  <c r="AI1390"/>
  <c r="AI1393"/>
  <c r="AI1405"/>
  <c r="AI1417"/>
  <c r="AI1419"/>
  <c r="AI1431"/>
  <c r="AI1433"/>
  <c r="AI1443"/>
  <c r="AI1446"/>
  <c r="AI1456"/>
  <c r="AI1459"/>
  <c r="AI1467"/>
  <c r="AI1470"/>
  <c r="AI1472"/>
  <c r="AI1473"/>
  <c r="AI1476"/>
  <c r="AI1501"/>
  <c r="AI1513"/>
  <c r="AI1514"/>
  <c r="AI1526"/>
  <c r="AI1529"/>
  <c r="AI1535"/>
  <c r="AI1546"/>
  <c r="AI1630"/>
  <c r="AG1652"/>
  <c r="AH1652" s="1"/>
  <c r="AG1654"/>
  <c r="AH1654" s="1"/>
  <c r="AG1656"/>
  <c r="AH1656" s="1"/>
  <c r="AG1658"/>
  <c r="AH1658" s="1"/>
  <c r="AI1673"/>
  <c r="AI1713"/>
  <c r="AI1736"/>
  <c r="AI1739"/>
  <c r="AI1780"/>
  <c r="AI1303"/>
  <c r="AI1311"/>
  <c r="AI1318"/>
  <c r="AI1323"/>
  <c r="AI1330"/>
  <c r="AI1332"/>
  <c r="AI1336"/>
  <c r="AI1343"/>
  <c r="AI1346"/>
  <c r="AI1371"/>
  <c r="AI1376"/>
  <c r="AI1379"/>
  <c r="AI1382"/>
  <c r="AI1384"/>
  <c r="AI1388"/>
  <c r="AI1396"/>
  <c r="AI1401"/>
  <c r="AI1404"/>
  <c r="AI1408"/>
  <c r="AI1410"/>
  <c r="AI1415"/>
  <c r="AI1416"/>
  <c r="AI1420"/>
  <c r="AI1423"/>
  <c r="AI1428"/>
  <c r="AI1430"/>
  <c r="AI1434"/>
  <c r="AI1437"/>
  <c r="AI1439"/>
  <c r="AI1442"/>
  <c r="AI1447"/>
  <c r="AI1450"/>
  <c r="AI1453"/>
  <c r="AI1460"/>
  <c r="AI1463"/>
  <c r="AI1468"/>
  <c r="AI1477"/>
  <c r="AI1479"/>
  <c r="AI1481"/>
  <c r="AI1483"/>
  <c r="AI1485"/>
  <c r="AI1486"/>
  <c r="AI1504"/>
  <c r="AI1512"/>
  <c r="AI1517"/>
  <c r="AI1522"/>
  <c r="AI1525"/>
  <c r="AI1530"/>
  <c r="AI1536"/>
  <c r="AI1538"/>
  <c r="AI1542"/>
  <c r="AI1545"/>
  <c r="AI1550"/>
  <c r="AI1553"/>
  <c r="AI1557"/>
  <c r="AI1561"/>
  <c r="AI1563"/>
  <c r="AI1566"/>
  <c r="AI1597"/>
  <c r="AI1599"/>
  <c r="AD1600"/>
  <c r="AI1607"/>
  <c r="AI1615"/>
  <c r="AI1627"/>
  <c r="AI1729"/>
  <c r="AI1733"/>
  <c r="AI1735"/>
  <c r="AI1740"/>
  <c r="AI1743"/>
  <c r="AI1748"/>
  <c r="AI1750"/>
  <c r="AI1752"/>
  <c r="AI1754"/>
  <c r="AI1756"/>
  <c r="AI1758"/>
  <c r="AI1761"/>
  <c r="AI1769"/>
  <c r="AI1779"/>
  <c r="AI1784"/>
  <c r="AI1464"/>
  <c r="AI1471"/>
  <c r="AI1474"/>
  <c r="AI1603"/>
  <c r="AI1611"/>
  <c r="AI1618"/>
  <c r="AI1623"/>
  <c r="AI1631"/>
  <c r="AI1634"/>
  <c r="AI1639"/>
  <c r="AI1642"/>
  <c r="AI1644"/>
  <c r="AI1646"/>
  <c r="AI1648"/>
  <c r="AI1650"/>
  <c r="AI1661"/>
  <c r="AI1664"/>
  <c r="AI1669"/>
  <c r="AI1672"/>
  <c r="AI1677"/>
  <c r="AI1684"/>
  <c r="AI1687"/>
  <c r="AI1690"/>
  <c r="AI1693"/>
  <c r="AI1718"/>
  <c r="AI1723"/>
  <c r="AI1765"/>
  <c r="AI1773"/>
  <c r="AI1319"/>
  <c r="AI1304"/>
  <c r="AI1305"/>
  <c r="AI1308"/>
  <c r="AI1309"/>
  <c r="AI1312"/>
  <c r="AI1313"/>
  <c r="AI1315"/>
  <c r="AI1316"/>
  <c r="AD1317"/>
  <c r="AD1319"/>
  <c r="AI1320"/>
  <c r="AI1321"/>
  <c r="AD1322"/>
  <c r="AI1324"/>
  <c r="AI1325"/>
  <c r="AI1327"/>
  <c r="AI1328"/>
  <c r="AD1329"/>
  <c r="AI1331"/>
  <c r="AD1332"/>
  <c r="AI1334"/>
  <c r="AD1335"/>
  <c r="AI1337"/>
  <c r="AI1338"/>
  <c r="AI1340"/>
  <c r="AI1341"/>
  <c r="AD1342"/>
  <c r="AI1344"/>
  <c r="AI1345"/>
  <c r="AD1346"/>
  <c r="AG1348"/>
  <c r="AH1348" s="1"/>
  <c r="AD1369"/>
  <c r="AI1370"/>
  <c r="AD1371"/>
  <c r="AI1373"/>
  <c r="AI1374"/>
  <c r="AD1375"/>
  <c r="AI1377"/>
  <c r="AI1378"/>
  <c r="AD1379"/>
  <c r="AD1381"/>
  <c r="AI1383"/>
  <c r="AD1384"/>
  <c r="AI1386"/>
  <c r="AD1387"/>
  <c r="AI1389"/>
  <c r="AI1391"/>
  <c r="AI1392"/>
  <c r="AD1393"/>
  <c r="AI1394"/>
  <c r="AI1395"/>
  <c r="AD1396"/>
  <c r="AI1398"/>
  <c r="AI1399"/>
  <c r="AD1400"/>
  <c r="AI1402"/>
  <c r="AI1403"/>
  <c r="AD1404"/>
  <c r="AI1406"/>
  <c r="AI1407"/>
  <c r="AI1409"/>
  <c r="AD1410"/>
  <c r="AI1412"/>
  <c r="AI1413"/>
  <c r="AD1414"/>
  <c r="AD1416"/>
  <c r="AI1418"/>
  <c r="AD1419"/>
  <c r="AI1421"/>
  <c r="AI1422"/>
  <c r="AD1423"/>
  <c r="AI1425"/>
  <c r="AI1426"/>
  <c r="AD1427"/>
  <c r="AI1429"/>
  <c r="AD1430"/>
  <c r="AI1432"/>
  <c r="AD1433"/>
  <c r="AI1435"/>
  <c r="AI1436"/>
  <c r="AD1437"/>
  <c r="AI1438"/>
  <c r="AI1440"/>
  <c r="AI1441"/>
  <c r="AD1442"/>
  <c r="AI1444"/>
  <c r="AI1445"/>
  <c r="AD1446"/>
  <c r="AI1448"/>
  <c r="AI1449"/>
  <c r="AD1450"/>
  <c r="AI1451"/>
  <c r="AD1452"/>
  <c r="AI1454"/>
  <c r="AI1455"/>
  <c r="AI1457"/>
  <c r="AI1458"/>
  <c r="AD1459"/>
  <c r="AI1461"/>
  <c r="AI1462"/>
  <c r="AD1463"/>
  <c r="AI1465"/>
  <c r="AI1466"/>
  <c r="AD1467"/>
  <c r="AI1469"/>
  <c r="AD1470"/>
  <c r="AD1472"/>
  <c r="AD1473"/>
  <c r="AI1475"/>
  <c r="AD1476"/>
  <c r="AD1477"/>
  <c r="AG1478"/>
  <c r="AH1478" s="1"/>
  <c r="AD1479"/>
  <c r="AG1480"/>
  <c r="AH1480" s="1"/>
  <c r="AD1481"/>
  <c r="AG1482"/>
  <c r="AH1482" s="1"/>
  <c r="AD1483"/>
  <c r="AG1484"/>
  <c r="AH1484" s="1"/>
  <c r="AD1485"/>
  <c r="AD1486"/>
  <c r="AI1488"/>
  <c r="AD1488"/>
  <c r="AI1489"/>
  <c r="AD1489"/>
  <c r="AI1490"/>
  <c r="AD1490"/>
  <c r="AI1491"/>
  <c r="AD1491"/>
  <c r="AI1493"/>
  <c r="AD1493"/>
  <c r="AI1494"/>
  <c r="AD1494"/>
  <c r="AI1496"/>
  <c r="AD1496"/>
  <c r="AI1497"/>
  <c r="AD1497"/>
  <c r="AI1500"/>
  <c r="AD1500"/>
  <c r="AI1507"/>
  <c r="AD1507"/>
  <c r="AI1306"/>
  <c r="AI1310"/>
  <c r="AI1326"/>
  <c r="AD1487"/>
  <c r="AG1487"/>
  <c r="AH1487" s="1"/>
  <c r="AD1492"/>
  <c r="AG1492"/>
  <c r="AH1492" s="1"/>
  <c r="AD1495"/>
  <c r="AG1495"/>
  <c r="AH1495" s="1"/>
  <c r="AD1498"/>
  <c r="AG1498"/>
  <c r="AH1498" s="1"/>
  <c r="AI1503"/>
  <c r="AD1503"/>
  <c r="AI1511"/>
  <c r="AD1511"/>
  <c r="AI1502"/>
  <c r="AI1505"/>
  <c r="AI1506"/>
  <c r="AI1509"/>
  <c r="AI1510"/>
  <c r="AD1512"/>
  <c r="AD1514"/>
  <c r="AI1515"/>
  <c r="AI1516"/>
  <c r="AD1517"/>
  <c r="AI1519"/>
  <c r="AI1520"/>
  <c r="AD1521"/>
  <c r="AI1523"/>
  <c r="AI1524"/>
  <c r="AD1525"/>
  <c r="AI1527"/>
  <c r="AI1528"/>
  <c r="AD1529"/>
  <c r="AI1531"/>
  <c r="AI1533"/>
  <c r="AI1534"/>
  <c r="AD1535"/>
  <c r="AI1537"/>
  <c r="AD1538"/>
  <c r="AI1539"/>
  <c r="AI1540"/>
  <c r="AD1541"/>
  <c r="AI1543"/>
  <c r="AI1544"/>
  <c r="AD1545"/>
  <c r="AI1547"/>
  <c r="AI1548"/>
  <c r="AD1549"/>
  <c r="AI1551"/>
  <c r="AI1552"/>
  <c r="AD1553"/>
  <c r="AI1555"/>
  <c r="AI1556"/>
  <c r="AI1558"/>
  <c r="AI1559"/>
  <c r="AD1560"/>
  <c r="AI1562"/>
  <c r="AD1563"/>
  <c r="AI1565"/>
  <c r="AI1567"/>
  <c r="AG1569"/>
  <c r="AH1569" s="1"/>
  <c r="AD1570"/>
  <c r="AG1571"/>
  <c r="AH1571" s="1"/>
  <c r="AD1572"/>
  <c r="AG1573"/>
  <c r="AH1573" s="1"/>
  <c r="AD1574"/>
  <c r="AG1575"/>
  <c r="AH1575" s="1"/>
  <c r="AD1576"/>
  <c r="AG1577"/>
  <c r="AH1577" s="1"/>
  <c r="AD1578"/>
  <c r="AG1579"/>
  <c r="AH1579" s="1"/>
  <c r="AD1580"/>
  <c r="AG1581"/>
  <c r="AH1581" s="1"/>
  <c r="AD1582"/>
  <c r="AG1583"/>
  <c r="AH1583" s="1"/>
  <c r="AD1584"/>
  <c r="AG1585"/>
  <c r="AH1585" s="1"/>
  <c r="AD1586"/>
  <c r="AG1587"/>
  <c r="AH1587" s="1"/>
  <c r="AD1588"/>
  <c r="AG1589"/>
  <c r="AH1589" s="1"/>
  <c r="AD1590"/>
  <c r="AG1591"/>
  <c r="AH1591" s="1"/>
  <c r="AD1592"/>
  <c r="AI1595"/>
  <c r="AD1596"/>
  <c r="AI1653"/>
  <c r="AI1655"/>
  <c r="AI1657"/>
  <c r="AI1659"/>
  <c r="AD1660"/>
  <c r="AI1662"/>
  <c r="AI1663"/>
  <c r="AD1664"/>
  <c r="AI1666"/>
  <c r="AI1667"/>
  <c r="AD1668"/>
  <c r="AI1670"/>
  <c r="AI1671"/>
  <c r="AD1672"/>
  <c r="AI1674"/>
  <c r="AI1675"/>
  <c r="AD1676"/>
  <c r="AI1678"/>
  <c r="AI1679"/>
  <c r="AI1681"/>
  <c r="AI1682"/>
  <c r="AD1683"/>
  <c r="AI1685"/>
  <c r="AI1686"/>
  <c r="AD1687"/>
  <c r="AI1688"/>
  <c r="AD1689"/>
  <c r="AI1691"/>
  <c r="AI1692"/>
  <c r="AD1693"/>
  <c r="AI1694"/>
  <c r="AI1695"/>
  <c r="AH1696"/>
  <c r="AD1697"/>
  <c r="AG1698"/>
  <c r="AH1698" s="1"/>
  <c r="AD1699"/>
  <c r="AG1700"/>
  <c r="AH1700" s="1"/>
  <c r="AD1701"/>
  <c r="AG1702"/>
  <c r="AH1702" s="1"/>
  <c r="AD1703"/>
  <c r="AG1704"/>
  <c r="AH1704" s="1"/>
  <c r="AD1705"/>
  <c r="AI1706"/>
  <c r="AD1706"/>
  <c r="AI1711"/>
  <c r="AD1711"/>
  <c r="AD1594"/>
  <c r="AD1598"/>
  <c r="AI1601"/>
  <c r="AD1602"/>
  <c r="AI1604"/>
  <c r="AI1605"/>
  <c r="AD1606"/>
  <c r="AI1608"/>
  <c r="AI1609"/>
  <c r="AD1610"/>
  <c r="AI1612"/>
  <c r="AI1613"/>
  <c r="AD1614"/>
  <c r="AI1616"/>
  <c r="AI1617"/>
  <c r="AI1619"/>
  <c r="AI1620"/>
  <c r="AI1621"/>
  <c r="AD1622"/>
  <c r="AI1624"/>
  <c r="AI1625"/>
  <c r="AD1626"/>
  <c r="AI1628"/>
  <c r="AI1629"/>
  <c r="AD1630"/>
  <c r="AI1632"/>
  <c r="AI1633"/>
  <c r="AD1634"/>
  <c r="AI1636"/>
  <c r="AI1637"/>
  <c r="AD1638"/>
  <c r="AI1640"/>
  <c r="AH1641"/>
  <c r="AD1642"/>
  <c r="AG1643"/>
  <c r="AH1643" s="1"/>
  <c r="AD1644"/>
  <c r="AG1645"/>
  <c r="AH1645" s="1"/>
  <c r="AD1646"/>
  <c r="AG1647"/>
  <c r="AH1647" s="1"/>
  <c r="AD1648"/>
  <c r="AG1649"/>
  <c r="AH1649" s="1"/>
  <c r="AD1650"/>
  <c r="AG1651"/>
  <c r="AH1651" s="1"/>
  <c r="AI1709"/>
  <c r="AD1709"/>
  <c r="AI1712"/>
  <c r="AD1712"/>
  <c r="AI1708"/>
  <c r="AI1714"/>
  <c r="AD1715"/>
  <c r="AI1716"/>
  <c r="AI1717"/>
  <c r="AD1718"/>
  <c r="AI1719"/>
  <c r="AD1722"/>
  <c r="AI1724"/>
  <c r="AI1725"/>
  <c r="AI1727"/>
  <c r="AI1728"/>
  <c r="AD1729"/>
  <c r="AI1731"/>
  <c r="AI1732"/>
  <c r="AI1734"/>
  <c r="AD1735"/>
  <c r="AI1737"/>
  <c r="AI1738"/>
  <c r="AD1739"/>
  <c r="AI1741"/>
  <c r="AI1742"/>
  <c r="AD1743"/>
  <c r="AI1745"/>
  <c r="AI1746"/>
  <c r="AD1747"/>
  <c r="AH1749"/>
  <c r="AD1750"/>
  <c r="AG1751"/>
  <c r="AH1751" s="1"/>
  <c r="AD1752"/>
  <c r="AG1753"/>
  <c r="AH1753" s="1"/>
  <c r="AD1754"/>
  <c r="AG1755"/>
  <c r="AH1755" s="1"/>
  <c r="AD1756"/>
  <c r="AG1757"/>
  <c r="AH1757" s="1"/>
  <c r="AD1758"/>
  <c r="AI1759"/>
  <c r="AD1760"/>
  <c r="AI1762"/>
  <c r="AI1763"/>
  <c r="AD1764"/>
  <c r="AI1766"/>
  <c r="AI1767"/>
  <c r="AD1768"/>
  <c r="AI1770"/>
  <c r="AI1771"/>
  <c r="AD1772"/>
  <c r="AI1774"/>
  <c r="AI1775"/>
  <c r="AD1776"/>
  <c r="AI1777"/>
  <c r="AI1778"/>
  <c r="AD1779"/>
  <c r="AI1781"/>
  <c r="AI1782"/>
  <c r="AD1783"/>
  <c r="AI1785"/>
  <c r="AI1786"/>
  <c r="AG1727"/>
  <c r="AH1727" s="1"/>
  <c r="AD1728"/>
  <c r="AG1729"/>
  <c r="AH1729" s="1"/>
  <c r="AD1730"/>
  <c r="AG1731"/>
  <c r="AH1731" s="1"/>
  <c r="AD1732"/>
  <c r="AD1733"/>
  <c r="AD1734"/>
  <c r="AG1735"/>
  <c r="AH1735" s="1"/>
  <c r="AD1736"/>
  <c r="AG1737"/>
  <c r="AH1737" s="1"/>
  <c r="AD1738"/>
  <c r="AG1739"/>
  <c r="AH1739" s="1"/>
  <c r="AD1740"/>
  <c r="AG1741"/>
  <c r="AH1741" s="1"/>
  <c r="AD1742"/>
  <c r="AG1743"/>
  <c r="AH1743" s="1"/>
  <c r="AD1744"/>
  <c r="AG1745"/>
  <c r="AH1745" s="1"/>
  <c r="AD1746"/>
  <c r="AG1747"/>
  <c r="AH1747" s="1"/>
  <c r="AD1748"/>
  <c r="AD1749"/>
  <c r="AI1749"/>
  <c r="AI1751"/>
  <c r="AI1753"/>
  <c r="AI1755"/>
  <c r="AI1757"/>
  <c r="AG1728"/>
  <c r="AH1728" s="1"/>
  <c r="AG1730"/>
  <c r="AH1730" s="1"/>
  <c r="AG1732"/>
  <c r="AH1732" s="1"/>
  <c r="AG1733"/>
  <c r="AH1733" s="1"/>
  <c r="AG1734"/>
  <c r="AH1734" s="1"/>
  <c r="AG1736"/>
  <c r="AH1736" s="1"/>
  <c r="AG1738"/>
  <c r="AH1738" s="1"/>
  <c r="AG1740"/>
  <c r="AH1740" s="1"/>
  <c r="AG1742"/>
  <c r="AH1742" s="1"/>
  <c r="AG1744"/>
  <c r="AH1744" s="1"/>
  <c r="AG1746"/>
  <c r="AH1746" s="1"/>
  <c r="AG1748"/>
  <c r="AH1748" s="1"/>
  <c r="AG1750"/>
  <c r="AH1750" s="1"/>
  <c r="AG1752"/>
  <c r="AH1752" s="1"/>
  <c r="AG1754"/>
  <c r="AH1754" s="1"/>
  <c r="AG1756"/>
  <c r="AH1756" s="1"/>
  <c r="AG1758"/>
  <c r="AH1758" s="1"/>
  <c r="AG1759"/>
  <c r="AH1759" s="1"/>
  <c r="AG1760"/>
  <c r="AH1760" s="1"/>
  <c r="AD1761"/>
  <c r="AG1762"/>
  <c r="AH1762" s="1"/>
  <c r="AD1763"/>
  <c r="AG1764"/>
  <c r="AH1764" s="1"/>
  <c r="AD1765"/>
  <c r="AG1766"/>
  <c r="AH1766" s="1"/>
  <c r="AD1767"/>
  <c r="AG1768"/>
  <c r="AH1768" s="1"/>
  <c r="AD1769"/>
  <c r="AG1770"/>
  <c r="AH1770" s="1"/>
  <c r="AD1771"/>
  <c r="AG1772"/>
  <c r="AH1772" s="1"/>
  <c r="AD1773"/>
  <c r="AG1774"/>
  <c r="AH1774" s="1"/>
  <c r="AD1775"/>
  <c r="AG1776"/>
  <c r="AH1776" s="1"/>
  <c r="AG1777"/>
  <c r="AH1777" s="1"/>
  <c r="AD1778"/>
  <c r="AG1779"/>
  <c r="AH1779" s="1"/>
  <c r="AD1780"/>
  <c r="AG1781"/>
  <c r="AH1781" s="1"/>
  <c r="AD1782"/>
  <c r="AG1783"/>
  <c r="AH1783" s="1"/>
  <c r="AD1784"/>
  <c r="AG1785"/>
  <c r="AH1785" s="1"/>
  <c r="AD1786"/>
  <c r="AG1761"/>
  <c r="AH1761" s="1"/>
  <c r="AG1763"/>
  <c r="AH1763" s="1"/>
  <c r="AG1765"/>
  <c r="AH1765" s="1"/>
  <c r="AG1767"/>
  <c r="AH1767" s="1"/>
  <c r="AG1769"/>
  <c r="AH1769" s="1"/>
  <c r="AG1771"/>
  <c r="AH1771" s="1"/>
  <c r="AG1773"/>
  <c r="AH1773" s="1"/>
  <c r="AG1775"/>
  <c r="AH1775" s="1"/>
  <c r="AG1778"/>
  <c r="AH1778" s="1"/>
  <c r="AG1780"/>
  <c r="AH1780" s="1"/>
  <c r="AG1782"/>
  <c r="AH1782" s="1"/>
  <c r="AG1784"/>
  <c r="AH1784" s="1"/>
  <c r="AG1786"/>
  <c r="AH1786" s="1"/>
  <c r="AG1722"/>
  <c r="AH1722" s="1"/>
  <c r="AD1723"/>
  <c r="AG1724"/>
  <c r="AH1724" s="1"/>
  <c r="AD1725"/>
  <c r="AD1726"/>
  <c r="AG1723"/>
  <c r="AH1723" s="1"/>
  <c r="AG1725"/>
  <c r="AH1725" s="1"/>
  <c r="AG1726"/>
  <c r="AH1726" s="1"/>
  <c r="AD1303"/>
  <c r="AG1304"/>
  <c r="AH1304" s="1"/>
  <c r="AD1305"/>
  <c r="AG1306"/>
  <c r="AH1306" s="1"/>
  <c r="AD1307"/>
  <c r="AG1308"/>
  <c r="AH1308" s="1"/>
  <c r="AD1309"/>
  <c r="AG1310"/>
  <c r="AH1310" s="1"/>
  <c r="AD1311"/>
  <c r="AG1312"/>
  <c r="AH1312" s="1"/>
  <c r="AD1313"/>
  <c r="AD1314"/>
  <c r="AG1315"/>
  <c r="AH1315" s="1"/>
  <c r="AD1316"/>
  <c r="AG1317"/>
  <c r="AH1317" s="1"/>
  <c r="AD1318"/>
  <c r="AG1319"/>
  <c r="AH1319" s="1"/>
  <c r="AG1320"/>
  <c r="AH1320" s="1"/>
  <c r="AD1321"/>
  <c r="AG1322"/>
  <c r="AH1322" s="1"/>
  <c r="AD1323"/>
  <c r="AG1324"/>
  <c r="AH1324" s="1"/>
  <c r="AD1325"/>
  <c r="AG1326"/>
  <c r="AH1326" s="1"/>
  <c r="AG1327"/>
  <c r="AH1327" s="1"/>
  <c r="AD1328"/>
  <c r="AG1329"/>
  <c r="AH1329" s="1"/>
  <c r="AD1330"/>
  <c r="AD1331"/>
  <c r="AG1332"/>
  <c r="AH1332" s="1"/>
  <c r="AD1333"/>
  <c r="AG1334"/>
  <c r="AH1334" s="1"/>
  <c r="AG1335"/>
  <c r="AH1335" s="1"/>
  <c r="AD1336"/>
  <c r="AG1337"/>
  <c r="AH1337" s="1"/>
  <c r="AD1338"/>
  <c r="AD1339"/>
  <c r="AG1340"/>
  <c r="AH1340" s="1"/>
  <c r="AD1341"/>
  <c r="AG1342"/>
  <c r="AH1342" s="1"/>
  <c r="AD1343"/>
  <c r="AG1344"/>
  <c r="AH1344" s="1"/>
  <c r="AD1345"/>
  <c r="AG1346"/>
  <c r="AH1346" s="1"/>
  <c r="AD1347"/>
  <c r="AI1349"/>
  <c r="AG1350"/>
  <c r="AH1350" s="1"/>
  <c r="AI1351"/>
  <c r="AG1352"/>
  <c r="AH1352" s="1"/>
  <c r="AI1353"/>
  <c r="AG1354"/>
  <c r="AH1354" s="1"/>
  <c r="AG1355"/>
  <c r="AH1355" s="1"/>
  <c r="AG1356"/>
  <c r="AH1356" s="1"/>
  <c r="AG1357"/>
  <c r="AH1357" s="1"/>
  <c r="AI1358"/>
  <c r="AG1359"/>
  <c r="AH1359" s="1"/>
  <c r="AI1360"/>
  <c r="AG1361"/>
  <c r="AH1361" s="1"/>
  <c r="AI1362"/>
  <c r="AG1363"/>
  <c r="AH1363" s="1"/>
  <c r="AI1364"/>
  <c r="AI1365"/>
  <c r="AG1366"/>
  <c r="AH1366" s="1"/>
  <c r="AI1367"/>
  <c r="AG1368"/>
  <c r="AH1368" s="1"/>
  <c r="AG1303"/>
  <c r="AH1303" s="1"/>
  <c r="AG1305"/>
  <c r="AH1305" s="1"/>
  <c r="AG1307"/>
  <c r="AH1307" s="1"/>
  <c r="AG1309"/>
  <c r="AH1309" s="1"/>
  <c r="AG1311"/>
  <c r="AH1311" s="1"/>
  <c r="AG1313"/>
  <c r="AH1313" s="1"/>
  <c r="AG1314"/>
  <c r="AH1314" s="1"/>
  <c r="AG1316"/>
  <c r="AH1316" s="1"/>
  <c r="AG1318"/>
  <c r="AH1318" s="1"/>
  <c r="AG1321"/>
  <c r="AH1321" s="1"/>
  <c r="AG1323"/>
  <c r="AH1323" s="1"/>
  <c r="AG1325"/>
  <c r="AH1325" s="1"/>
  <c r="AG1328"/>
  <c r="AH1328" s="1"/>
  <c r="AG1330"/>
  <c r="AH1330" s="1"/>
  <c r="AG1331"/>
  <c r="AH1331" s="1"/>
  <c r="AG1333"/>
  <c r="AH1333" s="1"/>
  <c r="AG1336"/>
  <c r="AH1336" s="1"/>
  <c r="AG1338"/>
  <c r="AH1338" s="1"/>
  <c r="AG1339"/>
  <c r="AH1339" s="1"/>
  <c r="AG1341"/>
  <c r="AH1341" s="1"/>
  <c r="AG1343"/>
  <c r="AH1343" s="1"/>
  <c r="AG1345"/>
  <c r="AH1345" s="1"/>
  <c r="AG1347"/>
  <c r="AH1347" s="1"/>
  <c r="AI1350"/>
  <c r="AI1352"/>
  <c r="AI1354"/>
  <c r="AI1355"/>
  <c r="AI1356"/>
  <c r="AI1357"/>
  <c r="AI1359"/>
  <c r="AI1361"/>
  <c r="AI1363"/>
  <c r="AI1366"/>
  <c r="AI1368"/>
  <c r="AG1349"/>
  <c r="AH1349" s="1"/>
  <c r="AG1351"/>
  <c r="AH1351" s="1"/>
  <c r="AG1353"/>
  <c r="AH1353" s="1"/>
  <c r="AG1358"/>
  <c r="AH1358" s="1"/>
  <c r="AG1360"/>
  <c r="AH1360" s="1"/>
  <c r="AG1362"/>
  <c r="AH1362" s="1"/>
  <c r="AG1364"/>
  <c r="AH1364" s="1"/>
  <c r="AG1365"/>
  <c r="AH1365" s="1"/>
  <c r="AG1367"/>
  <c r="AH1367" s="1"/>
  <c r="AG1369"/>
  <c r="AH1369" s="1"/>
  <c r="AD1370"/>
  <c r="AG1371"/>
  <c r="AH1371" s="1"/>
  <c r="AD1372"/>
  <c r="AG1373"/>
  <c r="AH1373" s="1"/>
  <c r="AD1374"/>
  <c r="AG1375"/>
  <c r="AH1375" s="1"/>
  <c r="AD1376"/>
  <c r="AG1377"/>
  <c r="AH1377" s="1"/>
  <c r="AD1378"/>
  <c r="AG1379"/>
  <c r="AH1379" s="1"/>
  <c r="AD1380"/>
  <c r="AG1381"/>
  <c r="AH1381" s="1"/>
  <c r="AD1382"/>
  <c r="AG1383"/>
  <c r="AH1383" s="1"/>
  <c r="AG1384"/>
  <c r="AH1384" s="1"/>
  <c r="AD1385"/>
  <c r="AG1386"/>
  <c r="AH1386" s="1"/>
  <c r="AG1387"/>
  <c r="AH1387" s="1"/>
  <c r="AD1388"/>
  <c r="AG1389"/>
  <c r="AH1389" s="1"/>
  <c r="AD1390"/>
  <c r="AG1391"/>
  <c r="AH1391" s="1"/>
  <c r="AD1392"/>
  <c r="AG1393"/>
  <c r="AH1393" s="1"/>
  <c r="AG1394"/>
  <c r="AH1394" s="1"/>
  <c r="AD1395"/>
  <c r="AG1396"/>
  <c r="AH1396" s="1"/>
  <c r="AD1397"/>
  <c r="AG1398"/>
  <c r="AH1398" s="1"/>
  <c r="AD1399"/>
  <c r="AG1400"/>
  <c r="AH1400" s="1"/>
  <c r="AD1401"/>
  <c r="AG1402"/>
  <c r="AH1402" s="1"/>
  <c r="AD1403"/>
  <c r="AG1404"/>
  <c r="AH1404" s="1"/>
  <c r="AD1405"/>
  <c r="AG1406"/>
  <c r="AH1406" s="1"/>
  <c r="AD1407"/>
  <c r="AD1408"/>
  <c r="AD1409"/>
  <c r="AG1410"/>
  <c r="AH1410" s="1"/>
  <c r="AD1411"/>
  <c r="AG1412"/>
  <c r="AH1412" s="1"/>
  <c r="AD1413"/>
  <c r="AG1414"/>
  <c r="AH1414" s="1"/>
  <c r="AD1415"/>
  <c r="AG1416"/>
  <c r="AH1416" s="1"/>
  <c r="AD1417"/>
  <c r="AD1418"/>
  <c r="AG1419"/>
  <c r="AH1419" s="1"/>
  <c r="AD1420"/>
  <c r="AG1421"/>
  <c r="AH1421" s="1"/>
  <c r="AD1422"/>
  <c r="AG1423"/>
  <c r="AH1423" s="1"/>
  <c r="AD1424"/>
  <c r="AG1425"/>
  <c r="AH1425" s="1"/>
  <c r="AD1426"/>
  <c r="AG1427"/>
  <c r="AH1427" s="1"/>
  <c r="AD1428"/>
  <c r="AG1429"/>
  <c r="AH1429" s="1"/>
  <c r="AG1430"/>
  <c r="AH1430" s="1"/>
  <c r="AD1431"/>
  <c r="AG1432"/>
  <c r="AH1432" s="1"/>
  <c r="AG1433"/>
  <c r="AH1433" s="1"/>
  <c r="AD1434"/>
  <c r="AG1435"/>
  <c r="AH1435" s="1"/>
  <c r="AD1436"/>
  <c r="AG1437"/>
  <c r="AH1437" s="1"/>
  <c r="AD1438"/>
  <c r="AD1439"/>
  <c r="AG1440"/>
  <c r="AH1440" s="1"/>
  <c r="AD1441"/>
  <c r="AG1442"/>
  <c r="AH1442" s="1"/>
  <c r="AD1443"/>
  <c r="AG1444"/>
  <c r="AH1444" s="1"/>
  <c r="AD1445"/>
  <c r="AG1446"/>
  <c r="AH1446" s="1"/>
  <c r="AD1447"/>
  <c r="AG1448"/>
  <c r="AH1448" s="1"/>
  <c r="AD1449"/>
  <c r="AG1450"/>
  <c r="AH1450" s="1"/>
  <c r="AD1451"/>
  <c r="AG1452"/>
  <c r="AH1452" s="1"/>
  <c r="AD1453"/>
  <c r="AG1454"/>
  <c r="AH1454" s="1"/>
  <c r="AD1455"/>
  <c r="AD1456"/>
  <c r="AG1457"/>
  <c r="AH1457" s="1"/>
  <c r="AD1458"/>
  <c r="AG1459"/>
  <c r="AH1459" s="1"/>
  <c r="AD1460"/>
  <c r="AG1461"/>
  <c r="AH1461" s="1"/>
  <c r="AD1462"/>
  <c r="AG1463"/>
  <c r="AH1463" s="1"/>
  <c r="AD1464"/>
  <c r="AG1465"/>
  <c r="AH1465" s="1"/>
  <c r="AD1466"/>
  <c r="AG1467"/>
  <c r="AH1467" s="1"/>
  <c r="AD1468"/>
  <c r="AG1469"/>
  <c r="AH1469" s="1"/>
  <c r="AG1470"/>
  <c r="AH1470" s="1"/>
  <c r="AD1471"/>
  <c r="AG1472"/>
  <c r="AH1472" s="1"/>
  <c r="AG1473"/>
  <c r="AH1473" s="1"/>
  <c r="AD1474"/>
  <c r="AG1475"/>
  <c r="AH1475" s="1"/>
  <c r="AG1476"/>
  <c r="AH1476" s="1"/>
  <c r="AI1478"/>
  <c r="AI1480"/>
  <c r="AI1482"/>
  <c r="AI1484"/>
  <c r="AI1487"/>
  <c r="AI1492"/>
  <c r="AI1495"/>
  <c r="AI1498"/>
  <c r="AI1499"/>
  <c r="AD1499"/>
  <c r="AG1370"/>
  <c r="AH1370" s="1"/>
  <c r="AG1372"/>
  <c r="AH1372" s="1"/>
  <c r="AG1374"/>
  <c r="AH1374" s="1"/>
  <c r="AG1376"/>
  <c r="AH1376" s="1"/>
  <c r="AG1378"/>
  <c r="AH1378" s="1"/>
  <c r="AG1380"/>
  <c r="AH1380" s="1"/>
  <c r="AG1382"/>
  <c r="AH1382" s="1"/>
  <c r="AG1385"/>
  <c r="AH1385" s="1"/>
  <c r="AG1388"/>
  <c r="AH1388" s="1"/>
  <c r="AG1390"/>
  <c r="AH1390" s="1"/>
  <c r="AG1392"/>
  <c r="AH1392" s="1"/>
  <c r="AG1395"/>
  <c r="AH1395" s="1"/>
  <c r="AG1397"/>
  <c r="AH1397" s="1"/>
  <c r="AG1399"/>
  <c r="AH1399" s="1"/>
  <c r="AG1401"/>
  <c r="AH1401" s="1"/>
  <c r="AG1403"/>
  <c r="AH1403" s="1"/>
  <c r="AG1405"/>
  <c r="AH1405" s="1"/>
  <c r="AG1407"/>
  <c r="AH1407" s="1"/>
  <c r="AG1408"/>
  <c r="AH1408" s="1"/>
  <c r="AG1409"/>
  <c r="AH1409" s="1"/>
  <c r="AG1411"/>
  <c r="AH1411" s="1"/>
  <c r="AG1413"/>
  <c r="AH1413" s="1"/>
  <c r="AG1415"/>
  <c r="AH1415" s="1"/>
  <c r="AG1417"/>
  <c r="AH1417" s="1"/>
  <c r="AG1418"/>
  <c r="AH1418" s="1"/>
  <c r="AG1420"/>
  <c r="AH1420" s="1"/>
  <c r="AG1422"/>
  <c r="AH1422" s="1"/>
  <c r="AG1424"/>
  <c r="AH1424" s="1"/>
  <c r="AG1426"/>
  <c r="AH1426" s="1"/>
  <c r="AG1428"/>
  <c r="AH1428" s="1"/>
  <c r="AG1431"/>
  <c r="AH1431" s="1"/>
  <c r="AG1434"/>
  <c r="AH1434" s="1"/>
  <c r="AG1436"/>
  <c r="AH1436" s="1"/>
  <c r="AG1438"/>
  <c r="AH1438" s="1"/>
  <c r="AG1439"/>
  <c r="AH1439" s="1"/>
  <c r="AG1441"/>
  <c r="AH1441" s="1"/>
  <c r="AG1443"/>
  <c r="AH1443" s="1"/>
  <c r="AG1445"/>
  <c r="AH1445" s="1"/>
  <c r="AG1447"/>
  <c r="AH1447" s="1"/>
  <c r="AG1449"/>
  <c r="AH1449" s="1"/>
  <c r="AG1451"/>
  <c r="AH1451" s="1"/>
  <c r="AG1453"/>
  <c r="AH1453" s="1"/>
  <c r="AG1455"/>
  <c r="AH1455" s="1"/>
  <c r="AG1456"/>
  <c r="AH1456" s="1"/>
  <c r="AG1458"/>
  <c r="AH1458" s="1"/>
  <c r="AG1460"/>
  <c r="AH1460" s="1"/>
  <c r="AG1462"/>
  <c r="AH1462" s="1"/>
  <c r="AG1464"/>
  <c r="AH1464" s="1"/>
  <c r="AG1466"/>
  <c r="AH1466" s="1"/>
  <c r="AG1468"/>
  <c r="AH1468" s="1"/>
  <c r="AG1471"/>
  <c r="AH1471" s="1"/>
  <c r="AG1474"/>
  <c r="AH1474" s="1"/>
  <c r="AH1499"/>
  <c r="AG1477"/>
  <c r="AH1477" s="1"/>
  <c r="AG1479"/>
  <c r="AH1479" s="1"/>
  <c r="AG1481"/>
  <c r="AH1481" s="1"/>
  <c r="AG1483"/>
  <c r="AH1483" s="1"/>
  <c r="AG1485"/>
  <c r="AH1485" s="1"/>
  <c r="AG1486"/>
  <c r="AH1486" s="1"/>
  <c r="AG1488"/>
  <c r="AH1488" s="1"/>
  <c r="AG1489"/>
  <c r="AH1489" s="1"/>
  <c r="AG1490"/>
  <c r="AH1490" s="1"/>
  <c r="AG1491"/>
  <c r="AH1491" s="1"/>
  <c r="AG1493"/>
  <c r="AH1493" s="1"/>
  <c r="AG1494"/>
  <c r="AH1494" s="1"/>
  <c r="AG1496"/>
  <c r="AH1496" s="1"/>
  <c r="AG1497"/>
  <c r="AH1497" s="1"/>
  <c r="AG1500"/>
  <c r="AH1500" s="1"/>
  <c r="AD1501"/>
  <c r="AG1502"/>
  <c r="AH1502" s="1"/>
  <c r="AG1503"/>
  <c r="AH1503" s="1"/>
  <c r="AD1504"/>
  <c r="AG1505"/>
  <c r="AH1505" s="1"/>
  <c r="AD1506"/>
  <c r="AG1507"/>
  <c r="AH1507" s="1"/>
  <c r="AD1508"/>
  <c r="AG1509"/>
  <c r="AH1509" s="1"/>
  <c r="AD1510"/>
  <c r="AG1511"/>
  <c r="AH1511" s="1"/>
  <c r="AG1512"/>
  <c r="AH1512" s="1"/>
  <c r="AD1513"/>
  <c r="AG1514"/>
  <c r="AH1514" s="1"/>
  <c r="AG1515"/>
  <c r="AH1515" s="1"/>
  <c r="AD1516"/>
  <c r="AG1517"/>
  <c r="AH1517" s="1"/>
  <c r="AD1518"/>
  <c r="AG1519"/>
  <c r="AH1519" s="1"/>
  <c r="AD1520"/>
  <c r="AG1521"/>
  <c r="AH1521" s="1"/>
  <c r="AD1522"/>
  <c r="AG1523"/>
  <c r="AH1523" s="1"/>
  <c r="AD1524"/>
  <c r="AG1525"/>
  <c r="AH1525" s="1"/>
  <c r="AD1526"/>
  <c r="AG1527"/>
  <c r="AH1527" s="1"/>
  <c r="AD1528"/>
  <c r="AG1529"/>
  <c r="AH1529" s="1"/>
  <c r="AD1530"/>
  <c r="AD1531"/>
  <c r="AD1532"/>
  <c r="AG1533"/>
  <c r="AH1533" s="1"/>
  <c r="AD1534"/>
  <c r="AG1535"/>
  <c r="AH1535" s="1"/>
  <c r="AD1536"/>
  <c r="AG1537"/>
  <c r="AH1537" s="1"/>
  <c r="AG1538"/>
  <c r="AH1538" s="1"/>
  <c r="AG1539"/>
  <c r="AH1539" s="1"/>
  <c r="AD1540"/>
  <c r="AG1541"/>
  <c r="AH1541" s="1"/>
  <c r="AD1542"/>
  <c r="AG1543"/>
  <c r="AH1543" s="1"/>
  <c r="AD1544"/>
  <c r="AG1545"/>
  <c r="AH1545" s="1"/>
  <c r="AD1546"/>
  <c r="AG1547"/>
  <c r="AH1547" s="1"/>
  <c r="AD1548"/>
  <c r="AG1549"/>
  <c r="AH1549" s="1"/>
  <c r="AD1550"/>
  <c r="AG1551"/>
  <c r="AH1551" s="1"/>
  <c r="AD1552"/>
  <c r="AG1553"/>
  <c r="AH1553" s="1"/>
  <c r="AD1554"/>
  <c r="AG1555"/>
  <c r="AH1555" s="1"/>
  <c r="AD1556"/>
  <c r="AD1557"/>
  <c r="AG1558"/>
  <c r="AH1558" s="1"/>
  <c r="AD1559"/>
  <c r="AG1560"/>
  <c r="AH1560" s="1"/>
  <c r="AD1561"/>
  <c r="AD1562"/>
  <c r="AG1563"/>
  <c r="AH1563" s="1"/>
  <c r="AD1564"/>
  <c r="AG1565"/>
  <c r="AH1565" s="1"/>
  <c r="AD1566"/>
  <c r="AG1567"/>
  <c r="AH1567" s="1"/>
  <c r="AI1569"/>
  <c r="AI1571"/>
  <c r="AI1573"/>
  <c r="AI1575"/>
  <c r="AI1577"/>
  <c r="AI1579"/>
  <c r="AI1581"/>
  <c r="AI1583"/>
  <c r="AI1585"/>
  <c r="AI1587"/>
  <c r="AI1589"/>
  <c r="AI1591"/>
  <c r="AI1593"/>
  <c r="AG1593"/>
  <c r="AH1593" s="1"/>
  <c r="AD1593"/>
  <c r="AG1501"/>
  <c r="AH1501" s="1"/>
  <c r="AG1504"/>
  <c r="AH1504" s="1"/>
  <c r="AG1506"/>
  <c r="AH1506" s="1"/>
  <c r="AG1508"/>
  <c r="AH1508" s="1"/>
  <c r="AG1510"/>
  <c r="AH1510" s="1"/>
  <c r="AG1513"/>
  <c r="AH1513" s="1"/>
  <c r="AG1516"/>
  <c r="AH1516" s="1"/>
  <c r="AG1518"/>
  <c r="AH1518" s="1"/>
  <c r="AG1520"/>
  <c r="AH1520" s="1"/>
  <c r="AG1522"/>
  <c r="AH1522" s="1"/>
  <c r="AG1524"/>
  <c r="AH1524" s="1"/>
  <c r="AG1526"/>
  <c r="AH1526" s="1"/>
  <c r="AG1528"/>
  <c r="AH1528" s="1"/>
  <c r="AG1530"/>
  <c r="AH1530" s="1"/>
  <c r="AG1531"/>
  <c r="AH1531" s="1"/>
  <c r="AG1532"/>
  <c r="AH1532" s="1"/>
  <c r="AG1534"/>
  <c r="AH1534" s="1"/>
  <c r="AG1536"/>
  <c r="AH1536" s="1"/>
  <c r="AG1540"/>
  <c r="AH1540" s="1"/>
  <c r="AG1542"/>
  <c r="AH1542" s="1"/>
  <c r="AG1544"/>
  <c r="AH1544" s="1"/>
  <c r="AG1546"/>
  <c r="AH1546" s="1"/>
  <c r="AG1548"/>
  <c r="AH1548" s="1"/>
  <c r="AG1550"/>
  <c r="AH1550" s="1"/>
  <c r="AG1552"/>
  <c r="AH1552" s="1"/>
  <c r="AG1554"/>
  <c r="AH1554" s="1"/>
  <c r="AG1556"/>
  <c r="AH1556" s="1"/>
  <c r="AG1557"/>
  <c r="AH1557" s="1"/>
  <c r="AG1559"/>
  <c r="AH1559" s="1"/>
  <c r="AG1561"/>
  <c r="AH1561" s="1"/>
  <c r="AG1562"/>
  <c r="AH1562" s="1"/>
  <c r="AG1564"/>
  <c r="AH1564" s="1"/>
  <c r="AG1566"/>
  <c r="AH1566" s="1"/>
  <c r="AI1568"/>
  <c r="AG1568"/>
  <c r="AH1568" s="1"/>
  <c r="AG1570"/>
  <c r="AH1570" s="1"/>
  <c r="AG1572"/>
  <c r="AH1572" s="1"/>
  <c r="AG1574"/>
  <c r="AH1574" s="1"/>
  <c r="AG1576"/>
  <c r="AH1576" s="1"/>
  <c r="AG1578"/>
  <c r="AH1578" s="1"/>
  <c r="AG1580"/>
  <c r="AH1580" s="1"/>
  <c r="AG1582"/>
  <c r="AH1582" s="1"/>
  <c r="AG1584"/>
  <c r="AH1584" s="1"/>
  <c r="AG1586"/>
  <c r="AH1586" s="1"/>
  <c r="AG1588"/>
  <c r="AH1588" s="1"/>
  <c r="AG1590"/>
  <c r="AH1590" s="1"/>
  <c r="AG1592"/>
  <c r="AH1592" s="1"/>
  <c r="AG1594"/>
  <c r="AH1594" s="1"/>
  <c r="AD1595"/>
  <c r="AG1596"/>
  <c r="AH1596" s="1"/>
  <c r="AD1597"/>
  <c r="AG1598"/>
  <c r="AH1598" s="1"/>
  <c r="AD1599"/>
  <c r="AG1600"/>
  <c r="AH1600" s="1"/>
  <c r="AD1601"/>
  <c r="AG1602"/>
  <c r="AH1602" s="1"/>
  <c r="AD1603"/>
  <c r="AG1604"/>
  <c r="AH1604" s="1"/>
  <c r="AD1605"/>
  <c r="AG1606"/>
  <c r="AH1606" s="1"/>
  <c r="AD1607"/>
  <c r="AG1608"/>
  <c r="AH1608" s="1"/>
  <c r="AD1609"/>
  <c r="AG1610"/>
  <c r="AH1610" s="1"/>
  <c r="AD1611"/>
  <c r="AG1612"/>
  <c r="AH1612" s="1"/>
  <c r="AD1613"/>
  <c r="AG1614"/>
  <c r="AH1614" s="1"/>
  <c r="AD1615"/>
  <c r="AG1616"/>
  <c r="AH1616" s="1"/>
  <c r="AD1617"/>
  <c r="AD1618"/>
  <c r="AD1619"/>
  <c r="AG1620"/>
  <c r="AH1620" s="1"/>
  <c r="AD1621"/>
  <c r="AG1622"/>
  <c r="AH1622" s="1"/>
  <c r="AD1623"/>
  <c r="AG1624"/>
  <c r="AH1624" s="1"/>
  <c r="AD1625"/>
  <c r="AG1626"/>
  <c r="AH1626" s="1"/>
  <c r="AD1627"/>
  <c r="AG1628"/>
  <c r="AH1628" s="1"/>
  <c r="AD1629"/>
  <c r="AG1630"/>
  <c r="AH1630" s="1"/>
  <c r="AD1631"/>
  <c r="AG1632"/>
  <c r="AH1632" s="1"/>
  <c r="AD1633"/>
  <c r="AG1634"/>
  <c r="AH1634" s="1"/>
  <c r="AD1635"/>
  <c r="AG1636"/>
  <c r="AH1636" s="1"/>
  <c r="AD1637"/>
  <c r="AG1638"/>
  <c r="AH1638" s="1"/>
  <c r="AD1639"/>
  <c r="AG1640"/>
  <c r="AH1640" s="1"/>
  <c r="AD1641"/>
  <c r="AI1641"/>
  <c r="AI1643"/>
  <c r="AI1645"/>
  <c r="AI1647"/>
  <c r="AI1649"/>
  <c r="AI1651"/>
  <c r="AI1652"/>
  <c r="AI1654"/>
  <c r="AI1656"/>
  <c r="AI1658"/>
  <c r="AG1595"/>
  <c r="AH1595" s="1"/>
  <c r="AG1597"/>
  <c r="AH1597" s="1"/>
  <c r="AG1599"/>
  <c r="AH1599" s="1"/>
  <c r="AG1601"/>
  <c r="AH1601" s="1"/>
  <c r="AG1603"/>
  <c r="AH1603" s="1"/>
  <c r="AG1605"/>
  <c r="AH1605" s="1"/>
  <c r="AG1607"/>
  <c r="AH1607" s="1"/>
  <c r="AG1609"/>
  <c r="AH1609" s="1"/>
  <c r="AG1611"/>
  <c r="AH1611" s="1"/>
  <c r="AG1613"/>
  <c r="AH1613" s="1"/>
  <c r="AG1615"/>
  <c r="AH1615" s="1"/>
  <c r="AG1617"/>
  <c r="AH1617" s="1"/>
  <c r="AG1618"/>
  <c r="AH1618" s="1"/>
  <c r="AG1619"/>
  <c r="AH1619" s="1"/>
  <c r="AG1621"/>
  <c r="AH1621" s="1"/>
  <c r="AG1623"/>
  <c r="AH1623" s="1"/>
  <c r="AG1625"/>
  <c r="AH1625" s="1"/>
  <c r="AG1627"/>
  <c r="AH1627" s="1"/>
  <c r="AG1629"/>
  <c r="AH1629" s="1"/>
  <c r="AG1631"/>
  <c r="AH1631" s="1"/>
  <c r="AG1633"/>
  <c r="AH1633" s="1"/>
  <c r="AG1635"/>
  <c r="AH1635" s="1"/>
  <c r="AG1637"/>
  <c r="AH1637" s="1"/>
  <c r="AG1639"/>
  <c r="AH1639" s="1"/>
  <c r="AG1642"/>
  <c r="AH1642" s="1"/>
  <c r="AG1644"/>
  <c r="AH1644" s="1"/>
  <c r="AG1646"/>
  <c r="AH1646" s="1"/>
  <c r="AG1648"/>
  <c r="AH1648" s="1"/>
  <c r="AG1650"/>
  <c r="AH1650" s="1"/>
  <c r="AG1653"/>
  <c r="AH1653" s="1"/>
  <c r="AG1655"/>
  <c r="AH1655" s="1"/>
  <c r="AG1657"/>
  <c r="AH1657" s="1"/>
  <c r="AG1659"/>
  <c r="AH1659" s="1"/>
  <c r="AG1660"/>
  <c r="AH1660" s="1"/>
  <c r="AD1661"/>
  <c r="AG1662"/>
  <c r="AH1662" s="1"/>
  <c r="AD1663"/>
  <c r="AG1664"/>
  <c r="AH1664" s="1"/>
  <c r="AD1665"/>
  <c r="AG1666"/>
  <c r="AH1666" s="1"/>
  <c r="AD1667"/>
  <c r="AG1668"/>
  <c r="AH1668" s="1"/>
  <c r="AD1669"/>
  <c r="AG1670"/>
  <c r="AH1670" s="1"/>
  <c r="AD1671"/>
  <c r="AG1672"/>
  <c r="AH1672" s="1"/>
  <c r="AD1673"/>
  <c r="AG1674"/>
  <c r="AH1674" s="1"/>
  <c r="AD1675"/>
  <c r="AG1676"/>
  <c r="AH1676" s="1"/>
  <c r="AD1677"/>
  <c r="AG1678"/>
  <c r="AH1678" s="1"/>
  <c r="AD1679"/>
  <c r="AD1680"/>
  <c r="AG1681"/>
  <c r="AH1681" s="1"/>
  <c r="AD1682"/>
  <c r="AG1683"/>
  <c r="AH1683" s="1"/>
  <c r="AD1684"/>
  <c r="AG1685"/>
  <c r="AH1685" s="1"/>
  <c r="AD1686"/>
  <c r="AG1687"/>
  <c r="AH1687" s="1"/>
  <c r="AG1688"/>
  <c r="AH1688" s="1"/>
  <c r="AG1689"/>
  <c r="AH1689" s="1"/>
  <c r="AD1690"/>
  <c r="AG1691"/>
  <c r="AH1691" s="1"/>
  <c r="AD1692"/>
  <c r="AG1693"/>
  <c r="AH1693" s="1"/>
  <c r="AG1694"/>
  <c r="AH1694" s="1"/>
  <c r="AG1695"/>
  <c r="AH1695" s="1"/>
  <c r="AD1696"/>
  <c r="AI1696"/>
  <c r="AI1698"/>
  <c r="AI1700"/>
  <c r="AI1702"/>
  <c r="AI1704"/>
  <c r="AI1707"/>
  <c r="AG1707"/>
  <c r="AH1707" s="1"/>
  <c r="AD1707"/>
  <c r="AG1661"/>
  <c r="AH1661" s="1"/>
  <c r="AG1663"/>
  <c r="AH1663" s="1"/>
  <c r="AG1665"/>
  <c r="AH1665" s="1"/>
  <c r="AG1667"/>
  <c r="AH1667" s="1"/>
  <c r="AG1669"/>
  <c r="AH1669" s="1"/>
  <c r="AG1671"/>
  <c r="AH1671" s="1"/>
  <c r="AG1673"/>
  <c r="AH1673" s="1"/>
  <c r="AG1675"/>
  <c r="AH1675" s="1"/>
  <c r="AG1677"/>
  <c r="AH1677" s="1"/>
  <c r="AG1679"/>
  <c r="AH1679" s="1"/>
  <c r="AG1680"/>
  <c r="AH1680" s="1"/>
  <c r="AG1682"/>
  <c r="AH1682" s="1"/>
  <c r="AG1684"/>
  <c r="AH1684" s="1"/>
  <c r="AG1686"/>
  <c r="AH1686" s="1"/>
  <c r="AG1690"/>
  <c r="AH1690" s="1"/>
  <c r="AG1692"/>
  <c r="AH1692" s="1"/>
  <c r="AG1697"/>
  <c r="AH1697" s="1"/>
  <c r="AG1699"/>
  <c r="AH1699" s="1"/>
  <c r="AG1701"/>
  <c r="AH1701" s="1"/>
  <c r="AG1703"/>
  <c r="AH1703" s="1"/>
  <c r="AG1705"/>
  <c r="AH1705" s="1"/>
  <c r="AG1706"/>
  <c r="AH1706" s="1"/>
  <c r="AD1708"/>
  <c r="AG1709"/>
  <c r="AH1709" s="1"/>
  <c r="AD1710"/>
  <c r="AG1711"/>
  <c r="AH1711" s="1"/>
  <c r="AG1712"/>
  <c r="AH1712" s="1"/>
  <c r="AD1713"/>
  <c r="AG1714"/>
  <c r="AH1714" s="1"/>
  <c r="AG1715"/>
  <c r="AH1715" s="1"/>
  <c r="AD1716"/>
  <c r="AG1717"/>
  <c r="AH1717" s="1"/>
  <c r="AG1718"/>
  <c r="AH1718" s="1"/>
  <c r="AD1719"/>
  <c r="AG1708"/>
  <c r="AH1708" s="1"/>
  <c r="AG1710"/>
  <c r="AH1710" s="1"/>
  <c r="AG1713"/>
  <c r="AH1713" s="1"/>
  <c r="AG1716"/>
  <c r="AH1716" s="1"/>
  <c r="AG1719"/>
  <c r="AH1719" s="1"/>
  <c r="AF1860" l="1"/>
  <c r="AE1860"/>
  <c r="AC1860"/>
  <c r="AF1859"/>
  <c r="AE1859"/>
  <c r="AC1859"/>
  <c r="AF1858"/>
  <c r="AE1858"/>
  <c r="AC1858"/>
  <c r="AF1857"/>
  <c r="AE1857"/>
  <c r="AC1857"/>
  <c r="AF1856"/>
  <c r="AE1856"/>
  <c r="AC1856"/>
  <c r="AF1855"/>
  <c r="AE1855"/>
  <c r="AC1855"/>
  <c r="AD1855" s="1"/>
  <c r="AF1854"/>
  <c r="AE1854"/>
  <c r="AC1854"/>
  <c r="AD1854" s="1"/>
  <c r="AF1853"/>
  <c r="AE1853"/>
  <c r="AC1853"/>
  <c r="AF1852"/>
  <c r="AE1852"/>
  <c r="AC1852"/>
  <c r="AF1851"/>
  <c r="AE1851"/>
  <c r="AC1851"/>
  <c r="AF1850"/>
  <c r="AE1850"/>
  <c r="AC1850"/>
  <c r="AF1847"/>
  <c r="AE1847"/>
  <c r="AC1847"/>
  <c r="AF1846"/>
  <c r="AE1846"/>
  <c r="AC1846"/>
  <c r="AF1845"/>
  <c r="AE1845"/>
  <c r="AC1845"/>
  <c r="AF1844"/>
  <c r="AE1844"/>
  <c r="AC1844"/>
  <c r="AF1843"/>
  <c r="AE1843"/>
  <c r="AC1843"/>
  <c r="AF1842"/>
  <c r="AE1842"/>
  <c r="AC1842"/>
  <c r="AF1841"/>
  <c r="AE1841"/>
  <c r="AC1841"/>
  <c r="AF1840"/>
  <c r="AE1840"/>
  <c r="AC1840"/>
  <c r="AF1839"/>
  <c r="AE1839"/>
  <c r="AC1839"/>
  <c r="AF1838"/>
  <c r="AE1838"/>
  <c r="AC1838"/>
  <c r="AF1837"/>
  <c r="AE1837"/>
  <c r="AC1837"/>
  <c r="AF1836"/>
  <c r="AE1836"/>
  <c r="AC1836"/>
  <c r="AF1835"/>
  <c r="AE1835"/>
  <c r="AC1835"/>
  <c r="AF1834"/>
  <c r="AE1834"/>
  <c r="AC1834"/>
  <c r="AF1833"/>
  <c r="AE1833"/>
  <c r="AC1833"/>
  <c r="AF1832"/>
  <c r="AE1832"/>
  <c r="AC1832"/>
  <c r="AD1832" s="1"/>
  <c r="AF1831"/>
  <c r="AE1831"/>
  <c r="AC1831"/>
  <c r="AF1830"/>
  <c r="AE1830"/>
  <c r="AC1830"/>
  <c r="AD1830" s="1"/>
  <c r="AF1827"/>
  <c r="AE1827"/>
  <c r="AC1827"/>
  <c r="AF1826"/>
  <c r="AE1826"/>
  <c r="AC1826"/>
  <c r="AF1823"/>
  <c r="AE1823"/>
  <c r="AC1823"/>
  <c r="AD1823" s="1"/>
  <c r="AF1820"/>
  <c r="AE1820"/>
  <c r="AC1820"/>
  <c r="AF1819"/>
  <c r="AE1819"/>
  <c r="AC1819"/>
  <c r="AF1818"/>
  <c r="AE1818"/>
  <c r="AC1818"/>
  <c r="AF1815"/>
  <c r="AE1815"/>
  <c r="AC1815"/>
  <c r="AD1815" s="1"/>
  <c r="AF1814"/>
  <c r="AE1814"/>
  <c r="AC1814"/>
  <c r="AF1813"/>
  <c r="AE1813"/>
  <c r="AC1813"/>
  <c r="AF1810"/>
  <c r="AE1810"/>
  <c r="AC1810"/>
  <c r="AD1810" s="1"/>
  <c r="AF1807"/>
  <c r="AE1807"/>
  <c r="AC1807"/>
  <c r="AD1807" s="1"/>
  <c r="AF1804"/>
  <c r="AE1804"/>
  <c r="AC1804"/>
  <c r="AF1803"/>
  <c r="AE1803"/>
  <c r="AC1803"/>
  <c r="AF1800"/>
  <c r="AE1800"/>
  <c r="AC1800"/>
  <c r="AF1797"/>
  <c r="AE1797"/>
  <c r="AC1797"/>
  <c r="AF1796"/>
  <c r="AE1796"/>
  <c r="AC1796"/>
  <c r="AD1796" s="1"/>
  <c r="AF1795"/>
  <c r="AE1795"/>
  <c r="AC1795"/>
  <c r="AD1795" s="1"/>
  <c r="AF1794"/>
  <c r="AE1794"/>
  <c r="AC1794"/>
  <c r="AF1793"/>
  <c r="AE1793"/>
  <c r="AC1793"/>
  <c r="AD1793" s="1"/>
  <c r="AF1790"/>
  <c r="AE1790"/>
  <c r="AC1790"/>
  <c r="AD1790" s="1"/>
  <c r="F1860"/>
  <c r="F1859"/>
  <c r="F1858"/>
  <c r="F1857"/>
  <c r="F1856"/>
  <c r="F1855"/>
  <c r="F1854"/>
  <c r="F1853"/>
  <c r="H1852"/>
  <c r="F1852"/>
  <c r="H1851"/>
  <c r="F1851"/>
  <c r="H1850"/>
  <c r="F1850"/>
  <c r="H1847"/>
  <c r="H1846"/>
  <c r="H1845"/>
  <c r="H1844"/>
  <c r="H1843"/>
  <c r="H1842"/>
  <c r="H1841"/>
  <c r="H1840"/>
  <c r="H1839"/>
  <c r="H1838"/>
  <c r="H1837"/>
  <c r="H1836"/>
  <c r="H1835"/>
  <c r="H1834"/>
  <c r="H1833"/>
  <c r="H1832"/>
  <c r="H1831"/>
  <c r="H1830"/>
  <c r="F1827"/>
  <c r="F1826"/>
  <c r="H1823"/>
  <c r="F1823"/>
  <c r="H1820"/>
  <c r="H1819"/>
  <c r="F1818"/>
  <c r="H1815"/>
  <c r="F1815"/>
  <c r="H1814"/>
  <c r="F1814"/>
  <c r="H1813"/>
  <c r="F1813"/>
  <c r="F1810"/>
  <c r="F1807"/>
  <c r="F1804"/>
  <c r="F1803"/>
  <c r="F1797"/>
  <c r="F1796"/>
  <c r="H1795"/>
  <c r="F1794"/>
  <c r="F1793"/>
  <c r="H1790"/>
  <c r="F1790"/>
  <c r="AG1856" l="1"/>
  <c r="AG1804"/>
  <c r="AH1804" s="1"/>
  <c r="AI1827"/>
  <c r="AI1833"/>
  <c r="AI1800"/>
  <c r="AI1857"/>
  <c r="AI1859"/>
  <c r="AI1819"/>
  <c r="AI1835"/>
  <c r="AI1794"/>
  <c r="AI1803"/>
  <c r="AI1814"/>
  <c r="AI1820"/>
  <c r="AI1831"/>
  <c r="AI1837"/>
  <c r="AI1839"/>
  <c r="AI1841"/>
  <c r="AI1843"/>
  <c r="AI1845"/>
  <c r="AI1850"/>
  <c r="AI1852"/>
  <c r="AI1853"/>
  <c r="AI1855"/>
  <c r="AI1826"/>
  <c r="AD1831"/>
  <c r="AI1834"/>
  <c r="AD1835"/>
  <c r="AI1838"/>
  <c r="AD1839"/>
  <c r="AI1842"/>
  <c r="AD1843"/>
  <c r="AI1846"/>
  <c r="AI1851"/>
  <c r="AD1852"/>
  <c r="AI1858"/>
  <c r="AD1859"/>
  <c r="AI1793"/>
  <c r="AD1794"/>
  <c r="AI1796"/>
  <c r="AI1797"/>
  <c r="AD1800"/>
  <c r="AD1803"/>
  <c r="AI1813"/>
  <c r="AD1814"/>
  <c r="AI1818"/>
  <c r="AD1819"/>
  <c r="AD1833"/>
  <c r="AI1836"/>
  <c r="AD1837"/>
  <c r="AI1840"/>
  <c r="AD1841"/>
  <c r="AI1844"/>
  <c r="AD1845"/>
  <c r="AI1847"/>
  <c r="AD1850"/>
  <c r="AD1853"/>
  <c r="AH1856"/>
  <c r="AD1857"/>
  <c r="AI1860"/>
  <c r="AG1851"/>
  <c r="AH1851" s="1"/>
  <c r="AG1854"/>
  <c r="AH1854" s="1"/>
  <c r="AI1854"/>
  <c r="AI1856"/>
  <c r="AG1850"/>
  <c r="AH1850" s="1"/>
  <c r="AD1851"/>
  <c r="AG1852"/>
  <c r="AH1852" s="1"/>
  <c r="AG1853"/>
  <c r="AH1853" s="1"/>
  <c r="AG1855"/>
  <c r="AH1855" s="1"/>
  <c r="AD1856"/>
  <c r="AG1857"/>
  <c r="AH1857" s="1"/>
  <c r="AD1858"/>
  <c r="AG1859"/>
  <c r="AH1859" s="1"/>
  <c r="AD1860"/>
  <c r="AG1858"/>
  <c r="AH1858" s="1"/>
  <c r="AG1860"/>
  <c r="AH1860" s="1"/>
  <c r="AG1830"/>
  <c r="AH1830" s="1"/>
  <c r="AI1830"/>
  <c r="AG1832"/>
  <c r="AH1832" s="1"/>
  <c r="AI1832"/>
  <c r="AG1834"/>
  <c r="AH1834" s="1"/>
  <c r="AG1831"/>
  <c r="AH1831" s="1"/>
  <c r="AG1833"/>
  <c r="AH1833" s="1"/>
  <c r="AD1834"/>
  <c r="AG1835"/>
  <c r="AH1835" s="1"/>
  <c r="AD1836"/>
  <c r="AG1837"/>
  <c r="AH1837" s="1"/>
  <c r="AD1838"/>
  <c r="AG1839"/>
  <c r="AH1839" s="1"/>
  <c r="AD1840"/>
  <c r="AG1841"/>
  <c r="AH1841" s="1"/>
  <c r="AD1842"/>
  <c r="AG1843"/>
  <c r="AH1843" s="1"/>
  <c r="AD1844"/>
  <c r="AG1845"/>
  <c r="AH1845" s="1"/>
  <c r="AD1846"/>
  <c r="AD1847"/>
  <c r="AG1836"/>
  <c r="AH1836" s="1"/>
  <c r="AG1838"/>
  <c r="AH1838" s="1"/>
  <c r="AG1840"/>
  <c r="AH1840" s="1"/>
  <c r="AG1842"/>
  <c r="AH1842" s="1"/>
  <c r="AG1844"/>
  <c r="AH1844" s="1"/>
  <c r="AG1846"/>
  <c r="AH1846" s="1"/>
  <c r="AG1847"/>
  <c r="AH1847" s="1"/>
  <c r="AD1826"/>
  <c r="AD1827"/>
  <c r="AG1826"/>
  <c r="AH1826" s="1"/>
  <c r="AG1827"/>
  <c r="AH1827" s="1"/>
  <c r="AG1823"/>
  <c r="AH1823" s="1"/>
  <c r="AI1823"/>
  <c r="AD1818"/>
  <c r="AG1819"/>
  <c r="AH1819" s="1"/>
  <c r="AD1820"/>
  <c r="AG1818"/>
  <c r="AH1818" s="1"/>
  <c r="AG1820"/>
  <c r="AH1820" s="1"/>
  <c r="AG1813"/>
  <c r="AH1813" s="1"/>
  <c r="AG1815"/>
  <c r="AH1815" s="1"/>
  <c r="AI1815"/>
  <c r="AD1813"/>
  <c r="AG1814"/>
  <c r="AH1814" s="1"/>
  <c r="AG1810"/>
  <c r="AH1810" s="1"/>
  <c r="AI1810"/>
  <c r="AG1807"/>
  <c r="AH1807" s="1"/>
  <c r="AI1807"/>
  <c r="AI1804"/>
  <c r="AG1803"/>
  <c r="AH1803" s="1"/>
  <c r="AD1804"/>
  <c r="AG1800"/>
  <c r="AH1800" s="1"/>
  <c r="AG1795"/>
  <c r="AH1795" s="1"/>
  <c r="AI1795"/>
  <c r="AG1793"/>
  <c r="AH1793" s="1"/>
  <c r="AG1794"/>
  <c r="AH1794" s="1"/>
  <c r="AG1796"/>
  <c r="AH1796" s="1"/>
  <c r="AD1797"/>
  <c r="AG1797"/>
  <c r="AH1797" s="1"/>
  <c r="AG1790"/>
  <c r="AH1790" s="1"/>
  <c r="AI1790"/>
  <c r="AF501" l="1"/>
  <c r="AE501"/>
  <c r="AC501"/>
  <c r="AD501" s="1"/>
  <c r="AF500"/>
  <c r="AE500"/>
  <c r="AC500"/>
  <c r="AD500" s="1"/>
  <c r="AF499"/>
  <c r="AE499"/>
  <c r="AC499"/>
  <c r="AD499" s="1"/>
  <c r="AF498"/>
  <c r="AE498"/>
  <c r="AC498"/>
  <c r="AD498" s="1"/>
  <c r="AF497"/>
  <c r="AE497"/>
  <c r="AC497"/>
  <c r="AF496"/>
  <c r="AC496"/>
  <c r="AD496" s="1"/>
  <c r="AF495"/>
  <c r="AC495"/>
  <c r="AD495" s="1"/>
  <c r="AF494"/>
  <c r="AE494"/>
  <c r="AC494"/>
  <c r="AF493"/>
  <c r="AE493"/>
  <c r="AC493"/>
  <c r="AD493" s="1"/>
  <c r="AF492"/>
  <c r="AC492"/>
  <c r="AD492" s="1"/>
  <c r="AF491"/>
  <c r="AC491"/>
  <c r="AD491" s="1"/>
  <c r="AF490"/>
  <c r="AC490"/>
  <c r="AD490" s="1"/>
  <c r="AF489"/>
  <c r="AC489"/>
  <c r="AD489" s="1"/>
  <c r="AF488"/>
  <c r="AC488"/>
  <c r="AD488" s="1"/>
  <c r="AF487"/>
  <c r="AC487"/>
  <c r="AD487" s="1"/>
  <c r="AF486"/>
  <c r="AC486"/>
  <c r="AD486" s="1"/>
  <c r="AF485"/>
  <c r="AC485"/>
  <c r="AD485" s="1"/>
  <c r="AF484"/>
  <c r="AC484"/>
  <c r="AD484" s="1"/>
  <c r="AF483"/>
  <c r="AC483"/>
  <c r="AD483" s="1"/>
  <c r="AF482"/>
  <c r="AC482"/>
  <c r="AD482" s="1"/>
  <c r="AF481"/>
  <c r="AC481"/>
  <c r="AD481" s="1"/>
  <c r="AF480"/>
  <c r="AC480"/>
  <c r="AD480" s="1"/>
  <c r="AF479"/>
  <c r="AC479"/>
  <c r="AD479" s="1"/>
  <c r="AF478"/>
  <c r="AE478"/>
  <c r="AC478"/>
  <c r="AD478" s="1"/>
  <c r="AF477"/>
  <c r="AE477"/>
  <c r="AC477"/>
  <c r="AD477" s="1"/>
  <c r="AF476"/>
  <c r="AE476"/>
  <c r="AC476"/>
  <c r="AD476" s="1"/>
  <c r="AF475"/>
  <c r="AE475"/>
  <c r="AC475"/>
  <c r="AD475" s="1"/>
  <c r="AF474"/>
  <c r="AE474"/>
  <c r="AC474"/>
  <c r="AD474" s="1"/>
  <c r="AF473"/>
  <c r="AE473"/>
  <c r="AC473"/>
  <c r="AF472"/>
  <c r="AC472"/>
  <c r="AD472" s="1"/>
  <c r="AF471"/>
  <c r="AC471"/>
  <c r="AF470"/>
  <c r="AC470"/>
  <c r="AD470" s="1"/>
  <c r="AF469"/>
  <c r="AC469"/>
  <c r="AF468"/>
  <c r="AC468"/>
  <c r="AD468" s="1"/>
  <c r="AF467"/>
  <c r="AC467"/>
  <c r="AF466"/>
  <c r="AC466"/>
  <c r="AD466" s="1"/>
  <c r="AF465"/>
  <c r="AE465"/>
  <c r="AC465"/>
  <c r="AF464"/>
  <c r="AE464"/>
  <c r="AC464"/>
  <c r="AD464" s="1"/>
  <c r="AF463"/>
  <c r="AC463"/>
  <c r="AF462"/>
  <c r="AC462"/>
  <c r="AD462" s="1"/>
  <c r="AF461"/>
  <c r="AE461"/>
  <c r="AC461"/>
  <c r="AF460"/>
  <c r="AE460"/>
  <c r="AC460"/>
  <c r="AD460" s="1"/>
  <c r="AF459"/>
  <c r="AC459"/>
  <c r="AF458"/>
  <c r="AC458"/>
  <c r="AD458" s="1"/>
  <c r="AF457"/>
  <c r="AC457"/>
  <c r="AF456"/>
  <c r="AC456"/>
  <c r="AD456" s="1"/>
  <c r="AF455"/>
  <c r="AC455"/>
  <c r="AF454"/>
  <c r="AC454"/>
  <c r="AD454" s="1"/>
  <c r="AF453"/>
  <c r="AC453"/>
  <c r="AF452"/>
  <c r="AC452"/>
  <c r="AD452" s="1"/>
  <c r="AF451"/>
  <c r="AC451"/>
  <c r="AF450"/>
  <c r="AC450"/>
  <c r="AD450" s="1"/>
  <c r="AF449"/>
  <c r="AC449"/>
  <c r="AD449" s="1"/>
  <c r="AF448"/>
  <c r="AE448"/>
  <c r="AC448"/>
  <c r="AF447"/>
  <c r="AC447"/>
  <c r="AD447" s="1"/>
  <c r="AF446"/>
  <c r="AE446"/>
  <c r="AC446"/>
  <c r="AD446" s="1"/>
  <c r="AF445"/>
  <c r="AE445"/>
  <c r="AC445"/>
  <c r="AF444"/>
  <c r="AE444"/>
  <c r="AC444"/>
  <c r="AF443"/>
  <c r="AE443"/>
  <c r="AC443"/>
  <c r="AF442"/>
  <c r="AE442"/>
  <c r="AC442"/>
  <c r="AD442" s="1"/>
  <c r="AF441"/>
  <c r="AE441"/>
  <c r="AC441"/>
  <c r="AF440"/>
  <c r="AE440"/>
  <c r="AC440"/>
  <c r="AF439"/>
  <c r="AE439"/>
  <c r="AC439"/>
  <c r="AF438"/>
  <c r="AE438"/>
  <c r="AC438"/>
  <c r="AD438" s="1"/>
  <c r="AF437"/>
  <c r="AE437"/>
  <c r="AC437"/>
  <c r="AF436"/>
  <c r="AC436"/>
  <c r="AD436" s="1"/>
  <c r="AF435"/>
  <c r="AC435"/>
  <c r="AF434"/>
  <c r="AE434"/>
  <c r="AC434"/>
  <c r="AD434" s="1"/>
  <c r="AF433"/>
  <c r="AC433"/>
  <c r="AD433" s="1"/>
  <c r="AF432"/>
  <c r="AC432"/>
  <c r="AF431"/>
  <c r="AC431"/>
  <c r="AD431" s="1"/>
  <c r="AF430"/>
  <c r="AE430"/>
  <c r="AC430"/>
  <c r="AF429"/>
  <c r="AC429"/>
  <c r="AF428"/>
  <c r="AC428"/>
  <c r="AD428" s="1"/>
  <c r="AF427"/>
  <c r="AE427"/>
  <c r="AC427"/>
  <c r="AF426"/>
  <c r="AE426"/>
  <c r="AC426"/>
  <c r="AF425"/>
  <c r="AE425"/>
  <c r="AC425"/>
  <c r="AD425" s="1"/>
  <c r="AF424"/>
  <c r="AE424"/>
  <c r="AC424"/>
  <c r="AF423"/>
  <c r="AE423"/>
  <c r="AC423"/>
  <c r="AF422"/>
  <c r="AE422"/>
  <c r="AC422"/>
  <c r="AF421"/>
  <c r="AE421"/>
  <c r="AC421"/>
  <c r="AD421" s="1"/>
  <c r="AF420"/>
  <c r="AE420"/>
  <c r="AC420"/>
  <c r="AF419"/>
  <c r="AE419"/>
  <c r="AC419"/>
  <c r="AD419" s="1"/>
  <c r="AF418"/>
  <c r="AE418"/>
  <c r="AC418"/>
  <c r="AF417"/>
  <c r="AE417"/>
  <c r="AC417"/>
  <c r="AD417" s="1"/>
  <c r="AF416"/>
  <c r="AE416"/>
  <c r="AC416"/>
  <c r="AF415"/>
  <c r="AE415"/>
  <c r="AC415"/>
  <c r="AF414"/>
  <c r="AE414"/>
  <c r="AC414"/>
  <c r="AF413"/>
  <c r="AE413"/>
  <c r="AC413"/>
  <c r="AD413" s="1"/>
  <c r="AF412"/>
  <c r="AE412"/>
  <c r="AC412"/>
  <c r="AF411"/>
  <c r="AE411"/>
  <c r="AC411"/>
  <c r="AD411" s="1"/>
  <c r="AF410"/>
  <c r="AE410"/>
  <c r="AC410"/>
  <c r="AF409"/>
  <c r="AE409"/>
  <c r="AC409"/>
  <c r="AD409" s="1"/>
  <c r="AF408"/>
  <c r="AC408"/>
  <c r="AF407"/>
  <c r="AC407"/>
  <c r="AD407" s="1"/>
  <c r="AF406"/>
  <c r="AE406"/>
  <c r="AC406"/>
  <c r="AD406" s="1"/>
  <c r="AF405"/>
  <c r="AE405"/>
  <c r="AC405"/>
  <c r="AD405" s="1"/>
  <c r="AF404"/>
  <c r="AE404"/>
  <c r="AC404"/>
  <c r="AF403"/>
  <c r="AE403"/>
  <c r="AC403"/>
  <c r="AD403" s="1"/>
  <c r="AF402"/>
  <c r="AE402"/>
  <c r="AC402"/>
  <c r="AF399"/>
  <c r="AE399"/>
  <c r="AC399"/>
  <c r="AF398"/>
  <c r="AE398"/>
  <c r="AC398"/>
  <c r="AF397"/>
  <c r="AE397"/>
  <c r="AC397"/>
  <c r="AF396"/>
  <c r="AE396"/>
  <c r="AC396"/>
  <c r="AD396" s="1"/>
  <c r="AF395"/>
  <c r="AE395"/>
  <c r="AC395"/>
  <c r="AF394"/>
  <c r="AE394"/>
  <c r="AC394"/>
  <c r="AF393"/>
  <c r="AE393"/>
  <c r="AC393"/>
  <c r="AF392"/>
  <c r="AE392"/>
  <c r="AC392"/>
  <c r="AD392" s="1"/>
  <c r="AF391"/>
  <c r="AE391"/>
  <c r="AC391"/>
  <c r="AF390"/>
  <c r="AE390"/>
  <c r="AC390"/>
  <c r="AF389"/>
  <c r="AE389"/>
  <c r="AC389"/>
  <c r="AF388"/>
  <c r="AE388"/>
  <c r="AC388"/>
  <c r="AD388" s="1"/>
  <c r="AF387"/>
  <c r="AE387"/>
  <c r="AC387"/>
  <c r="AF386"/>
  <c r="AE386"/>
  <c r="AC386"/>
  <c r="AF385"/>
  <c r="AE385"/>
  <c r="AC385"/>
  <c r="AF384"/>
  <c r="AE384"/>
  <c r="AC384"/>
  <c r="AD384" s="1"/>
  <c r="AF383"/>
  <c r="AE383"/>
  <c r="AC383"/>
  <c r="AF382"/>
  <c r="AE382"/>
  <c r="AC382"/>
  <c r="AF381"/>
  <c r="AE381"/>
  <c r="AC381"/>
  <c r="AF380"/>
  <c r="AE380"/>
  <c r="AC380"/>
  <c r="AF377"/>
  <c r="AE377"/>
  <c r="AC377"/>
  <c r="AF376"/>
  <c r="AE376"/>
  <c r="AC376"/>
  <c r="AF375"/>
  <c r="AE375"/>
  <c r="AC375"/>
  <c r="AD375" s="1"/>
  <c r="AF374"/>
  <c r="AE374"/>
  <c r="AC374"/>
  <c r="AF373"/>
  <c r="AE373"/>
  <c r="AC373"/>
  <c r="AF372"/>
  <c r="AE372"/>
  <c r="AC372"/>
  <c r="AF371"/>
  <c r="AC371"/>
  <c r="AF370"/>
  <c r="AE370"/>
  <c r="AC370"/>
  <c r="AF369"/>
  <c r="AC369"/>
  <c r="AD369" s="1"/>
  <c r="AF368"/>
  <c r="AC368"/>
  <c r="AD368" s="1"/>
  <c r="AF367"/>
  <c r="AE367"/>
  <c r="AC367"/>
  <c r="AD367" s="1"/>
  <c r="AF366"/>
  <c r="AC366"/>
  <c r="AD366" s="1"/>
  <c r="AF365"/>
  <c r="AC365"/>
  <c r="AF364"/>
  <c r="AE364"/>
  <c r="AC364"/>
  <c r="AD364" s="1"/>
  <c r="AF363"/>
  <c r="AE363"/>
  <c r="AC363"/>
  <c r="AF362"/>
  <c r="AE362"/>
  <c r="AC362"/>
  <c r="AD362" s="1"/>
  <c r="AF361"/>
  <c r="AC361"/>
  <c r="H501"/>
  <c r="H500"/>
  <c r="F500"/>
  <c r="H499"/>
  <c r="F499"/>
  <c r="H498"/>
  <c r="F498"/>
  <c r="H497"/>
  <c r="F497"/>
  <c r="H496"/>
  <c r="F496"/>
  <c r="H495"/>
  <c r="F495"/>
  <c r="H494"/>
  <c r="F494"/>
  <c r="H493"/>
  <c r="F493"/>
  <c r="H492"/>
  <c r="F492"/>
  <c r="H491"/>
  <c r="F491"/>
  <c r="H490"/>
  <c r="F490"/>
  <c r="H489"/>
  <c r="F489"/>
  <c r="H488"/>
  <c r="F488"/>
  <c r="H487"/>
  <c r="F487"/>
  <c r="H486"/>
  <c r="F486"/>
  <c r="H485"/>
  <c r="F485"/>
  <c r="H484"/>
  <c r="F484"/>
  <c r="H483"/>
  <c r="F483"/>
  <c r="H482"/>
  <c r="F482"/>
  <c r="H481"/>
  <c r="F481"/>
  <c r="H480"/>
  <c r="F480"/>
  <c r="H479"/>
  <c r="F479"/>
  <c r="H478"/>
  <c r="F478"/>
  <c r="H477"/>
  <c r="F477"/>
  <c r="H476"/>
  <c r="F476"/>
  <c r="H475"/>
  <c r="F475"/>
  <c r="H474"/>
  <c r="F474"/>
  <c r="H473"/>
  <c r="F473"/>
  <c r="H472"/>
  <c r="F472"/>
  <c r="H471"/>
  <c r="F471"/>
  <c r="H470"/>
  <c r="F470"/>
  <c r="H469"/>
  <c r="F469"/>
  <c r="H468"/>
  <c r="F468"/>
  <c r="H467"/>
  <c r="F467"/>
  <c r="H466"/>
  <c r="F466"/>
  <c r="H465"/>
  <c r="F465"/>
  <c r="H464"/>
  <c r="F464"/>
  <c r="H463"/>
  <c r="F463"/>
  <c r="H462"/>
  <c r="F462"/>
  <c r="H461"/>
  <c r="F461"/>
  <c r="H460"/>
  <c r="F460"/>
  <c r="H459"/>
  <c r="F459"/>
  <c r="H458"/>
  <c r="F458"/>
  <c r="H457"/>
  <c r="F457"/>
  <c r="H456"/>
  <c r="F456"/>
  <c r="H455"/>
  <c r="F455"/>
  <c r="H454"/>
  <c r="F454"/>
  <c r="H453"/>
  <c r="F453"/>
  <c r="H452"/>
  <c r="F452"/>
  <c r="H451"/>
  <c r="F451"/>
  <c r="H450"/>
  <c r="F450"/>
  <c r="H449"/>
  <c r="F449"/>
  <c r="H448"/>
  <c r="F448"/>
  <c r="H447"/>
  <c r="F447"/>
  <c r="H446"/>
  <c r="F446"/>
  <c r="H445"/>
  <c r="F445"/>
  <c r="H444"/>
  <c r="F444"/>
  <c r="H443"/>
  <c r="F443"/>
  <c r="H442"/>
  <c r="F442"/>
  <c r="H441"/>
  <c r="F441"/>
  <c r="H440"/>
  <c r="F440"/>
  <c r="H439"/>
  <c r="F439"/>
  <c r="H438"/>
  <c r="F438"/>
  <c r="H437"/>
  <c r="F437"/>
  <c r="H436"/>
  <c r="F436"/>
  <c r="H435"/>
  <c r="F435"/>
  <c r="H434"/>
  <c r="F434"/>
  <c r="H433"/>
  <c r="F433"/>
  <c r="H432"/>
  <c r="F432"/>
  <c r="H431"/>
  <c r="F431"/>
  <c r="H430"/>
  <c r="F430"/>
  <c r="H429"/>
  <c r="F429"/>
  <c r="H428"/>
  <c r="F428"/>
  <c r="H427"/>
  <c r="F427"/>
  <c r="H426"/>
  <c r="F426"/>
  <c r="H425"/>
  <c r="F425"/>
  <c r="H424"/>
  <c r="F424"/>
  <c r="H423"/>
  <c r="F423"/>
  <c r="H422"/>
  <c r="F422"/>
  <c r="H421"/>
  <c r="F421"/>
  <c r="H420"/>
  <c r="F420"/>
  <c r="H419"/>
  <c r="F419"/>
  <c r="H418"/>
  <c r="F418"/>
  <c r="H417"/>
  <c r="F417"/>
  <c r="H416"/>
  <c r="F416"/>
  <c r="H415"/>
  <c r="F415"/>
  <c r="H414"/>
  <c r="F414"/>
  <c r="H413"/>
  <c r="F413"/>
  <c r="H412"/>
  <c r="F412"/>
  <c r="H411"/>
  <c r="F411"/>
  <c r="H410"/>
  <c r="F410"/>
  <c r="H409"/>
  <c r="F409"/>
  <c r="H408"/>
  <c r="F408"/>
  <c r="H407"/>
  <c r="F407"/>
  <c r="H406"/>
  <c r="F406"/>
  <c r="H405"/>
  <c r="F405"/>
  <c r="H404"/>
  <c r="F404"/>
  <c r="H403"/>
  <c r="F403"/>
  <c r="H402"/>
  <c r="F402"/>
  <c r="H399"/>
  <c r="F399"/>
  <c r="H398"/>
  <c r="F398"/>
  <c r="H397"/>
  <c r="F397"/>
  <c r="H396"/>
  <c r="F396"/>
  <c r="H395"/>
  <c r="F395"/>
  <c r="H394"/>
  <c r="F394"/>
  <c r="H393"/>
  <c r="F393"/>
  <c r="H392"/>
  <c r="F392"/>
  <c r="H391"/>
  <c r="F391"/>
  <c r="H390"/>
  <c r="F390"/>
  <c r="H389"/>
  <c r="F389"/>
  <c r="H388"/>
  <c r="F388"/>
  <c r="H387"/>
  <c r="F387"/>
  <c r="H386"/>
  <c r="F386"/>
  <c r="H385"/>
  <c r="F385"/>
  <c r="H384"/>
  <c r="F384"/>
  <c r="H383"/>
  <c r="F383"/>
  <c r="H382"/>
  <c r="F382"/>
  <c r="H381"/>
  <c r="F381"/>
  <c r="H380"/>
  <c r="F380"/>
  <c r="H377"/>
  <c r="F377"/>
  <c r="H376"/>
  <c r="F376"/>
  <c r="H375"/>
  <c r="F375"/>
  <c r="H374"/>
  <c r="F374"/>
  <c r="H373"/>
  <c r="F373"/>
  <c r="H372"/>
  <c r="F372"/>
  <c r="H371"/>
  <c r="F371"/>
  <c r="H370"/>
  <c r="F370"/>
  <c r="H369"/>
  <c r="F369"/>
  <c r="H368"/>
  <c r="F368"/>
  <c r="H367"/>
  <c r="F367"/>
  <c r="H366"/>
  <c r="F366"/>
  <c r="H365"/>
  <c r="F365"/>
  <c r="H364"/>
  <c r="F364"/>
  <c r="H363"/>
  <c r="F363"/>
  <c r="H362"/>
  <c r="F362"/>
  <c r="H361"/>
  <c r="F361"/>
  <c r="AG402" l="1"/>
  <c r="AH402" s="1"/>
  <c r="AG404"/>
  <c r="AI444"/>
  <c r="AI363"/>
  <c r="AI370"/>
  <c r="AI372"/>
  <c r="AI374"/>
  <c r="AI387"/>
  <c r="AI390"/>
  <c r="AI423"/>
  <c r="AI380"/>
  <c r="AI382"/>
  <c r="AI395"/>
  <c r="AI398"/>
  <c r="AI415"/>
  <c r="AI430"/>
  <c r="AI494"/>
  <c r="AI373"/>
  <c r="AI383"/>
  <c r="AI386"/>
  <c r="AI391"/>
  <c r="AI394"/>
  <c r="AI399"/>
  <c r="AI440"/>
  <c r="AI497"/>
  <c r="AG495"/>
  <c r="AI362"/>
  <c r="AI364"/>
  <c r="AI367"/>
  <c r="AD370"/>
  <c r="AD373"/>
  <c r="AI375"/>
  <c r="AI376"/>
  <c r="AI377"/>
  <c r="AI381"/>
  <c r="AD382"/>
  <c r="AI384"/>
  <c r="AI385"/>
  <c r="AD386"/>
  <c r="AI388"/>
  <c r="AI389"/>
  <c r="AD390"/>
  <c r="AI392"/>
  <c r="AI393"/>
  <c r="AD394"/>
  <c r="AI396"/>
  <c r="AI397"/>
  <c r="AD398"/>
  <c r="AI405"/>
  <c r="AG408"/>
  <c r="AI409"/>
  <c r="AI413"/>
  <c r="AD415"/>
  <c r="AI417"/>
  <c r="AI421"/>
  <c r="AD423"/>
  <c r="AI425"/>
  <c r="AD430"/>
  <c r="AI438"/>
  <c r="AD440"/>
  <c r="AI442"/>
  <c r="AD444"/>
  <c r="AI446"/>
  <c r="AI460"/>
  <c r="AI464"/>
  <c r="AI474"/>
  <c r="AG486"/>
  <c r="AG488"/>
  <c r="AG490"/>
  <c r="AG493"/>
  <c r="AH493" s="1"/>
  <c r="AD494"/>
  <c r="AD497"/>
  <c r="AI403"/>
  <c r="AI419"/>
  <c r="AI411"/>
  <c r="AI461"/>
  <c r="AI465"/>
  <c r="AH404"/>
  <c r="AI412"/>
  <c r="AI416"/>
  <c r="AI420"/>
  <c r="AI424"/>
  <c r="AI427"/>
  <c r="AI437"/>
  <c r="AI441"/>
  <c r="AI445"/>
  <c r="AI473"/>
  <c r="AI410"/>
  <c r="AI414"/>
  <c r="AI418"/>
  <c r="AI422"/>
  <c r="AI426"/>
  <c r="AI439"/>
  <c r="AI443"/>
  <c r="AI448"/>
  <c r="AI402"/>
  <c r="AI404"/>
  <c r="AG406"/>
  <c r="AH406" s="1"/>
  <c r="AI406"/>
  <c r="AD402"/>
  <c r="AG403"/>
  <c r="AH403" s="1"/>
  <c r="AD404"/>
  <c r="AG405"/>
  <c r="AH405" s="1"/>
  <c r="AG407"/>
  <c r="AD408"/>
  <c r="AG409"/>
  <c r="AH409" s="1"/>
  <c r="AD410"/>
  <c r="AG411"/>
  <c r="AH411" s="1"/>
  <c r="AD412"/>
  <c r="AG413"/>
  <c r="AH413" s="1"/>
  <c r="AD414"/>
  <c r="AG415"/>
  <c r="AH415" s="1"/>
  <c r="AD416"/>
  <c r="AG417"/>
  <c r="AH417" s="1"/>
  <c r="AD418"/>
  <c r="AG419"/>
  <c r="AH419" s="1"/>
  <c r="AD420"/>
  <c r="AG421"/>
  <c r="AH421" s="1"/>
  <c r="AD422"/>
  <c r="AG423"/>
  <c r="AH423" s="1"/>
  <c r="AD424"/>
  <c r="AG425"/>
  <c r="AH425" s="1"/>
  <c r="AD426"/>
  <c r="AD427"/>
  <c r="AG428"/>
  <c r="AD429"/>
  <c r="AG430"/>
  <c r="AH430" s="1"/>
  <c r="AG431"/>
  <c r="AD432"/>
  <c r="AI434"/>
  <c r="AG410"/>
  <c r="AH410" s="1"/>
  <c r="AG412"/>
  <c r="AH412" s="1"/>
  <c r="AG414"/>
  <c r="AH414" s="1"/>
  <c r="AG416"/>
  <c r="AH416" s="1"/>
  <c r="AG418"/>
  <c r="AH418" s="1"/>
  <c r="AG420"/>
  <c r="AH420" s="1"/>
  <c r="AG422"/>
  <c r="AH422" s="1"/>
  <c r="AG424"/>
  <c r="AH424" s="1"/>
  <c r="AG426"/>
  <c r="AH426" s="1"/>
  <c r="AG427"/>
  <c r="AH427" s="1"/>
  <c r="AG429"/>
  <c r="AG432"/>
  <c r="AG433"/>
  <c r="AG434"/>
  <c r="AH434" s="1"/>
  <c r="AD435"/>
  <c r="AG436"/>
  <c r="AD437"/>
  <c r="AG438"/>
  <c r="AH438" s="1"/>
  <c r="AD439"/>
  <c r="AG440"/>
  <c r="AH440" s="1"/>
  <c r="AD441"/>
  <c r="AG442"/>
  <c r="AH442" s="1"/>
  <c r="AD443"/>
  <c r="AG444"/>
  <c r="AH444" s="1"/>
  <c r="AD445"/>
  <c r="AG446"/>
  <c r="AH446" s="1"/>
  <c r="AG447"/>
  <c r="AD448"/>
  <c r="AG449"/>
  <c r="AG450"/>
  <c r="AD451"/>
  <c r="AG452"/>
  <c r="AD453"/>
  <c r="AG454"/>
  <c r="AD455"/>
  <c r="AG456"/>
  <c r="AD457"/>
  <c r="AG458"/>
  <c r="AD459"/>
  <c r="AG460"/>
  <c r="AH460" s="1"/>
  <c r="AD461"/>
  <c r="AG462"/>
  <c r="AD463"/>
  <c r="AG464"/>
  <c r="AH464" s="1"/>
  <c r="AD465"/>
  <c r="AG466"/>
  <c r="AD467"/>
  <c r="AG468"/>
  <c r="AD469"/>
  <c r="AG470"/>
  <c r="AD471"/>
  <c r="AG472"/>
  <c r="AD473"/>
  <c r="AG474"/>
  <c r="AH474" s="1"/>
  <c r="AI475"/>
  <c r="AG476"/>
  <c r="AH476" s="1"/>
  <c r="AI477"/>
  <c r="AG478"/>
  <c r="AH478" s="1"/>
  <c r="AG480"/>
  <c r="AG482"/>
  <c r="AG484"/>
  <c r="AG498"/>
  <c r="AH498" s="1"/>
  <c r="AI499"/>
  <c r="AG500"/>
  <c r="AH500" s="1"/>
  <c r="AG501"/>
  <c r="AH501" s="1"/>
  <c r="AG435"/>
  <c r="AG437"/>
  <c r="AH437" s="1"/>
  <c r="AG439"/>
  <c r="AH439" s="1"/>
  <c r="AG441"/>
  <c r="AH441" s="1"/>
  <c r="AG443"/>
  <c r="AH443" s="1"/>
  <c r="AG445"/>
  <c r="AH445" s="1"/>
  <c r="AG448"/>
  <c r="AH448" s="1"/>
  <c r="AG451"/>
  <c r="AG453"/>
  <c r="AG455"/>
  <c r="AG457"/>
  <c r="AG459"/>
  <c r="AG461"/>
  <c r="AH461" s="1"/>
  <c r="AG463"/>
  <c r="AG465"/>
  <c r="AH465" s="1"/>
  <c r="AG467"/>
  <c r="AG469"/>
  <c r="AG471"/>
  <c r="AG473"/>
  <c r="AH473" s="1"/>
  <c r="AI476"/>
  <c r="AI478"/>
  <c r="AI493"/>
  <c r="AI498"/>
  <c r="AI500"/>
  <c r="AI501"/>
  <c r="AG475"/>
  <c r="AH475" s="1"/>
  <c r="AG477"/>
  <c r="AH477" s="1"/>
  <c r="AG479"/>
  <c r="AG481"/>
  <c r="AG483"/>
  <c r="AG485"/>
  <c r="AG487"/>
  <c r="AG489"/>
  <c r="AG491"/>
  <c r="AG492"/>
  <c r="AG494"/>
  <c r="AH494" s="1"/>
  <c r="AG496"/>
  <c r="AG497"/>
  <c r="AH497" s="1"/>
  <c r="AG499"/>
  <c r="AH499" s="1"/>
  <c r="AD380"/>
  <c r="AD381"/>
  <c r="AG382"/>
  <c r="AH382" s="1"/>
  <c r="AD383"/>
  <c r="AG384"/>
  <c r="AH384" s="1"/>
  <c r="AD385"/>
  <c r="AG386"/>
  <c r="AH386" s="1"/>
  <c r="AD387"/>
  <c r="AG388"/>
  <c r="AH388" s="1"/>
  <c r="AD389"/>
  <c r="AG390"/>
  <c r="AH390" s="1"/>
  <c r="AD391"/>
  <c r="AG392"/>
  <c r="AH392" s="1"/>
  <c r="AD393"/>
  <c r="AG394"/>
  <c r="AH394" s="1"/>
  <c r="AD395"/>
  <c r="AG396"/>
  <c r="AH396" s="1"/>
  <c r="AD397"/>
  <c r="AG398"/>
  <c r="AH398" s="1"/>
  <c r="AD399"/>
  <c r="AG380"/>
  <c r="AH380" s="1"/>
  <c r="AG381"/>
  <c r="AH381" s="1"/>
  <c r="AG383"/>
  <c r="AH383" s="1"/>
  <c r="AG385"/>
  <c r="AH385" s="1"/>
  <c r="AG387"/>
  <c r="AH387" s="1"/>
  <c r="AG389"/>
  <c r="AH389" s="1"/>
  <c r="AG391"/>
  <c r="AH391" s="1"/>
  <c r="AG393"/>
  <c r="AH393" s="1"/>
  <c r="AG395"/>
  <c r="AH395" s="1"/>
  <c r="AG397"/>
  <c r="AH397" s="1"/>
  <c r="AG399"/>
  <c r="AH399" s="1"/>
  <c r="AD361"/>
  <c r="AG362"/>
  <c r="AH362" s="1"/>
  <c r="AD363"/>
  <c r="AG364"/>
  <c r="AH364" s="1"/>
  <c r="AD365"/>
  <c r="AG366"/>
  <c r="AG367"/>
  <c r="AH367" s="1"/>
  <c r="AG368"/>
  <c r="AG369"/>
  <c r="AG370"/>
  <c r="AH370" s="1"/>
  <c r="AD371"/>
  <c r="AD372"/>
  <c r="AG373"/>
  <c r="AH373" s="1"/>
  <c r="AD374"/>
  <c r="AG375"/>
  <c r="AH375" s="1"/>
  <c r="AD376"/>
  <c r="AD377"/>
  <c r="AG361"/>
  <c r="AG363"/>
  <c r="AH363" s="1"/>
  <c r="AG365"/>
  <c r="AG371"/>
  <c r="AG372"/>
  <c r="AH372" s="1"/>
  <c r="AG374"/>
  <c r="AH374" s="1"/>
  <c r="AG376"/>
  <c r="AH376" s="1"/>
  <c r="AG377"/>
  <c r="AH377" s="1"/>
  <c r="AF1294" l="1"/>
  <c r="AE1294"/>
  <c r="AC1294"/>
  <c r="AF1293"/>
  <c r="AE1293"/>
  <c r="AC1293"/>
  <c r="AF1292"/>
  <c r="AE1292"/>
  <c r="AC1292"/>
  <c r="AF1291"/>
  <c r="AE1291"/>
  <c r="AC1291"/>
  <c r="AD1291" s="1"/>
  <c r="AF1290"/>
  <c r="AE1290"/>
  <c r="AC1290"/>
  <c r="AF1289"/>
  <c r="AE1289"/>
  <c r="AC1289"/>
  <c r="AF1288"/>
  <c r="AE1288"/>
  <c r="AC1288"/>
  <c r="AF1287"/>
  <c r="AE1287"/>
  <c r="AC1287"/>
  <c r="AD1287" s="1"/>
  <c r="AF1286"/>
  <c r="AE1286"/>
  <c r="AC1286"/>
  <c r="AF1285"/>
  <c r="AE1285"/>
  <c r="AC1285"/>
  <c r="AF1284"/>
  <c r="AE1284"/>
  <c r="AC1284"/>
  <c r="AF1283"/>
  <c r="AE1283"/>
  <c r="AC1283"/>
  <c r="AD1283" s="1"/>
  <c r="AF1282"/>
  <c r="AE1282"/>
  <c r="AC1282"/>
  <c r="AF1281"/>
  <c r="AE1281"/>
  <c r="AC1281"/>
  <c r="AF1280"/>
  <c r="AE1280"/>
  <c r="AC1280"/>
  <c r="AF1279"/>
  <c r="AE1279"/>
  <c r="AC1279"/>
  <c r="AD1279" s="1"/>
  <c r="AF1278"/>
  <c r="AE1278"/>
  <c r="AC1278"/>
  <c r="AF1277"/>
  <c r="AE1277"/>
  <c r="AC1277"/>
  <c r="AF1276"/>
  <c r="AE1276"/>
  <c r="AC1276"/>
  <c r="AF1275"/>
  <c r="AE1275"/>
  <c r="AC1275"/>
  <c r="AD1275" s="1"/>
  <c r="AF1274"/>
  <c r="AE1274"/>
  <c r="AC1274"/>
  <c r="AF1273"/>
  <c r="AE1273"/>
  <c r="AC1273"/>
  <c r="AF1272"/>
  <c r="AE1272"/>
  <c r="AC1272"/>
  <c r="AF1271"/>
  <c r="AE1271"/>
  <c r="AC1271"/>
  <c r="AD1271" s="1"/>
  <c r="AF1270"/>
  <c r="AE1270"/>
  <c r="AC1270"/>
  <c r="AF1269"/>
  <c r="AE1269"/>
  <c r="AC1269"/>
  <c r="AD1269" s="1"/>
  <c r="AF1268"/>
  <c r="AE1268"/>
  <c r="AC1268"/>
  <c r="AF1267"/>
  <c r="AE1267"/>
  <c r="AC1267"/>
  <c r="AD1267" s="1"/>
  <c r="AF1266"/>
  <c r="AE1266"/>
  <c r="AC1266"/>
  <c r="AF1265"/>
  <c r="AE1265"/>
  <c r="AC1265"/>
  <c r="AD1265" s="1"/>
  <c r="AF1264"/>
  <c r="AE1264"/>
  <c r="AC1264"/>
  <c r="AF1263"/>
  <c r="AE1263"/>
  <c r="AC1263"/>
  <c r="AD1263" s="1"/>
  <c r="AF1262"/>
  <c r="AE1262"/>
  <c r="AC1262"/>
  <c r="AF1261"/>
  <c r="AE1261"/>
  <c r="AC1261"/>
  <c r="AD1261" s="1"/>
  <c r="AF1260"/>
  <c r="AE1260"/>
  <c r="AC1260"/>
  <c r="AF1259"/>
  <c r="AE1259"/>
  <c r="AC1259"/>
  <c r="AD1259" s="1"/>
  <c r="AF1258"/>
  <c r="AE1258"/>
  <c r="AC1258"/>
  <c r="AF1257"/>
  <c r="AE1257"/>
  <c r="AC1257"/>
  <c r="AD1257" s="1"/>
  <c r="AF1256"/>
  <c r="AE1256"/>
  <c r="AC1256"/>
  <c r="AF1255"/>
  <c r="AE1255"/>
  <c r="AC1255"/>
  <c r="AD1255" s="1"/>
  <c r="AF1254"/>
  <c r="AE1254"/>
  <c r="AC1254"/>
  <c r="AF1253"/>
  <c r="AE1253"/>
  <c r="AC1253"/>
  <c r="AD1253" s="1"/>
  <c r="AF1252"/>
  <c r="AE1252"/>
  <c r="AC1252"/>
  <c r="AD1252" s="1"/>
  <c r="AF1251"/>
  <c r="AE1251"/>
  <c r="AC1251"/>
  <c r="AF1250"/>
  <c r="AE1250"/>
  <c r="AC1250"/>
  <c r="AF1249"/>
  <c r="AE1249"/>
  <c r="AC1249"/>
  <c r="AF1248"/>
  <c r="AE1248"/>
  <c r="AC1248"/>
  <c r="AD1248" s="1"/>
  <c r="AF1247"/>
  <c r="AE1247"/>
  <c r="AC1247"/>
  <c r="AF1246"/>
  <c r="AE1246"/>
  <c r="AC1246"/>
  <c r="AF1245"/>
  <c r="AE1245"/>
  <c r="AC1245"/>
  <c r="AF1244"/>
  <c r="AE1244"/>
  <c r="AC1244"/>
  <c r="AD1244" s="1"/>
  <c r="AF1243"/>
  <c r="AE1243"/>
  <c r="AC1243"/>
  <c r="AF1242"/>
  <c r="AE1242"/>
  <c r="AC1242"/>
  <c r="AF1241"/>
  <c r="AE1241"/>
  <c r="AC1241"/>
  <c r="AF1240"/>
  <c r="AE1240"/>
  <c r="AC1240"/>
  <c r="AD1240" s="1"/>
  <c r="AF1239"/>
  <c r="AE1239"/>
  <c r="AC1239"/>
  <c r="AF1238"/>
  <c r="AE1238"/>
  <c r="AC1238"/>
  <c r="AF1237"/>
  <c r="AE1237"/>
  <c r="AC1237"/>
  <c r="AF1235"/>
  <c r="AC1235"/>
  <c r="AF1233"/>
  <c r="AE1233"/>
  <c r="AC1233"/>
  <c r="AF1232"/>
  <c r="AE1232"/>
  <c r="AC1232"/>
  <c r="AD1232" s="1"/>
  <c r="AF1231"/>
  <c r="AE1231"/>
  <c r="AC1231"/>
  <c r="AF1230"/>
  <c r="AE1230"/>
  <c r="AC1230"/>
  <c r="AF1229"/>
  <c r="AE1229"/>
  <c r="AC1229"/>
  <c r="AF1228"/>
  <c r="AE1228"/>
  <c r="AC1228"/>
  <c r="AF1227"/>
  <c r="AE1227"/>
  <c r="AC1227"/>
  <c r="AF1226"/>
  <c r="AE1226"/>
  <c r="AC1226"/>
  <c r="AF1225"/>
  <c r="AE1225"/>
  <c r="AC1225"/>
  <c r="AD1225" s="1"/>
  <c r="AF1224"/>
  <c r="AE1224"/>
  <c r="AC1224"/>
  <c r="AF1223"/>
  <c r="AE1223"/>
  <c r="AC1223"/>
  <c r="AF1222"/>
  <c r="AE1222"/>
  <c r="AC1222"/>
  <c r="AD1222" s="1"/>
  <c r="AF1221"/>
  <c r="AC1221"/>
  <c r="AF1220"/>
  <c r="AC1220"/>
  <c r="AD1220" s="1"/>
  <c r="AF1219"/>
  <c r="AC1219"/>
  <c r="AF1218"/>
  <c r="AE1218"/>
  <c r="AC1218"/>
  <c r="AF1217"/>
  <c r="AE1217"/>
  <c r="AC1217"/>
  <c r="AF1216"/>
  <c r="AE1216"/>
  <c r="AC1216"/>
  <c r="AF1215"/>
  <c r="AE1215"/>
  <c r="AC1215"/>
  <c r="AF1214"/>
  <c r="AE1214"/>
  <c r="AC1214"/>
  <c r="AD1214" s="1"/>
  <c r="AF1213"/>
  <c r="AE1213"/>
  <c r="AC1213"/>
  <c r="AF1212"/>
  <c r="AE1212"/>
  <c r="AC1212"/>
  <c r="AF1211"/>
  <c r="AE1211"/>
  <c r="AC1211"/>
  <c r="AF1210"/>
  <c r="AE1210"/>
  <c r="AC1210"/>
  <c r="AD1210" s="1"/>
  <c r="AF1209"/>
  <c r="AE1209"/>
  <c r="AC1209"/>
  <c r="AF1208"/>
  <c r="AE1208"/>
  <c r="AC1208"/>
  <c r="AF1207"/>
  <c r="AE1207"/>
  <c r="AC1207"/>
  <c r="AF1206"/>
  <c r="AE1206"/>
  <c r="AC1206"/>
  <c r="AD1206" s="1"/>
  <c r="AF1205"/>
  <c r="AE1205"/>
  <c r="AC1205"/>
  <c r="AF1204"/>
  <c r="AE1204"/>
  <c r="AC1204"/>
  <c r="AF1203"/>
  <c r="AE1203"/>
  <c r="AC1203"/>
  <c r="AD1203" s="1"/>
  <c r="AF1202"/>
  <c r="AE1202"/>
  <c r="AC1202"/>
  <c r="AD1202" s="1"/>
  <c r="AF1201"/>
  <c r="AE1201"/>
  <c r="AC1201"/>
  <c r="AD1201" s="1"/>
  <c r="AF1200"/>
  <c r="AE1200"/>
  <c r="AC1200"/>
  <c r="AD1200" s="1"/>
  <c r="AF1199"/>
  <c r="AE1199"/>
  <c r="AC1199"/>
  <c r="AD1199" s="1"/>
  <c r="AF1198"/>
  <c r="AE1198"/>
  <c r="AC1198"/>
  <c r="AF1197"/>
  <c r="AE1197"/>
  <c r="AC1197"/>
  <c r="AD1197" s="1"/>
  <c r="AF1196"/>
  <c r="AE1196"/>
  <c r="AC1196"/>
  <c r="AF1195"/>
  <c r="AE1195"/>
  <c r="AC1195"/>
  <c r="AF1194"/>
  <c r="AE1194"/>
  <c r="AC1194"/>
  <c r="AF1192"/>
  <c r="AE1192"/>
  <c r="AC1192"/>
  <c r="AF1191"/>
  <c r="AE1191"/>
  <c r="AC1191"/>
  <c r="AF1190"/>
  <c r="AE1190"/>
  <c r="AC1190"/>
  <c r="AF1188"/>
  <c r="AE1188"/>
  <c r="AC1188"/>
  <c r="AF1187"/>
  <c r="AE1187"/>
  <c r="AC1187"/>
  <c r="AF1186"/>
  <c r="AE1186"/>
  <c r="AC1186"/>
  <c r="AF1185"/>
  <c r="AE1185"/>
  <c r="AC1185"/>
  <c r="AD1185" s="1"/>
  <c r="AF1184"/>
  <c r="AE1184"/>
  <c r="AC1184"/>
  <c r="AF1183"/>
  <c r="AE1183"/>
  <c r="AC1183"/>
  <c r="AF1182"/>
  <c r="AE1182"/>
  <c r="AC1182"/>
  <c r="AF1181"/>
  <c r="AE1181"/>
  <c r="AC1181"/>
  <c r="AD1181" s="1"/>
  <c r="AF1180"/>
  <c r="AE1180"/>
  <c r="AC1180"/>
  <c r="AF1179"/>
  <c r="AE1179"/>
  <c r="AC1179"/>
  <c r="AF1178"/>
  <c r="AE1178"/>
  <c r="AC1178"/>
  <c r="AF1177"/>
  <c r="AE1177"/>
  <c r="AC1177"/>
  <c r="AD1177" s="1"/>
  <c r="AF1176"/>
  <c r="AE1176"/>
  <c r="AC1176"/>
  <c r="AF1175"/>
  <c r="AE1175"/>
  <c r="AC1175"/>
  <c r="AF1174"/>
  <c r="AE1174"/>
  <c r="AC1174"/>
  <c r="AF1173"/>
  <c r="AE1173"/>
  <c r="AC1173"/>
  <c r="AD1173" s="1"/>
  <c r="AF1172"/>
  <c r="AE1172"/>
  <c r="AC1172"/>
  <c r="AF1171"/>
  <c r="AE1171"/>
  <c r="AC1171"/>
  <c r="AF1170"/>
  <c r="AE1170"/>
  <c r="AC1170"/>
  <c r="AF1169"/>
  <c r="AE1169"/>
  <c r="AC1169"/>
  <c r="AD1169" s="1"/>
  <c r="AF1168"/>
  <c r="AE1168"/>
  <c r="AC1168"/>
  <c r="AF1167"/>
  <c r="AE1167"/>
  <c r="AC1167"/>
  <c r="AF1165"/>
  <c r="AE1165"/>
  <c r="AC1165"/>
  <c r="AF1163"/>
  <c r="AE1163"/>
  <c r="AC1163"/>
  <c r="AF1162"/>
  <c r="AE1162"/>
  <c r="AC1162"/>
  <c r="AD1162" s="1"/>
  <c r="AF1161"/>
  <c r="AE1161"/>
  <c r="AC1161"/>
  <c r="AF1159"/>
  <c r="AE1159"/>
  <c r="AC1159"/>
  <c r="AF1157"/>
  <c r="AE1157"/>
  <c r="AC1157"/>
  <c r="AF1156"/>
  <c r="AE1156"/>
  <c r="AC1156"/>
  <c r="AF1155"/>
  <c r="AE1155"/>
  <c r="AC1155"/>
  <c r="AD1155" s="1"/>
  <c r="AF1154"/>
  <c r="AE1154"/>
  <c r="AC1154"/>
  <c r="AF1152"/>
  <c r="AE1152"/>
  <c r="AC1152"/>
  <c r="AF1151"/>
  <c r="AE1151"/>
  <c r="AC1151"/>
  <c r="AD1151" s="1"/>
  <c r="AF1150"/>
  <c r="AE1150"/>
  <c r="AC1150"/>
  <c r="AF1148"/>
  <c r="AE1148"/>
  <c r="AC1148"/>
  <c r="AF1147"/>
  <c r="AE1147"/>
  <c r="AC1147"/>
  <c r="AF1146"/>
  <c r="AE1146"/>
  <c r="AC1146"/>
  <c r="AF1145"/>
  <c r="AE1145"/>
  <c r="AC1145"/>
  <c r="AD1145" s="1"/>
  <c r="AF1144"/>
  <c r="AE1144"/>
  <c r="AC1144"/>
  <c r="AF1143"/>
  <c r="AE1143"/>
  <c r="AC1143"/>
  <c r="AF1142"/>
  <c r="AE1142"/>
  <c r="AC1142"/>
  <c r="AF1141"/>
  <c r="AE1141"/>
  <c r="AC1141"/>
  <c r="AF1140"/>
  <c r="AE1140"/>
  <c r="AC1140"/>
  <c r="AF1139"/>
  <c r="AE1139"/>
  <c r="AC1139"/>
  <c r="AF1138"/>
  <c r="AE1138"/>
  <c r="AC1138"/>
  <c r="AD1138" s="1"/>
  <c r="AF1137"/>
  <c r="AE1137"/>
  <c r="AC1137"/>
  <c r="AF1136"/>
  <c r="AE1136"/>
  <c r="AC1136"/>
  <c r="AF1135"/>
  <c r="AE1135"/>
  <c r="AC1135"/>
  <c r="AF1134"/>
  <c r="AE1134"/>
  <c r="AC1134"/>
  <c r="AD1134" s="1"/>
  <c r="AF1133"/>
  <c r="AE1133"/>
  <c r="AC1133"/>
  <c r="AF1132"/>
  <c r="AE1132"/>
  <c r="AC1132"/>
  <c r="AF1131"/>
  <c r="AE1131"/>
  <c r="AC1131"/>
  <c r="AD1131" s="1"/>
  <c r="AF1130"/>
  <c r="AE1130"/>
  <c r="AC1130"/>
  <c r="AF1129"/>
  <c r="AE1129"/>
  <c r="AC1129"/>
  <c r="AF1128"/>
  <c r="AE1128"/>
  <c r="AC1128"/>
  <c r="AF1127"/>
  <c r="AE1127"/>
  <c r="AC1127"/>
  <c r="AF1126"/>
  <c r="AE1126"/>
  <c r="AC1126"/>
  <c r="AF1125"/>
  <c r="AE1125"/>
  <c r="AC1125"/>
  <c r="AD1125" s="1"/>
  <c r="AF1124"/>
  <c r="AE1124"/>
  <c r="AC1124"/>
  <c r="AF1123"/>
  <c r="AE1123"/>
  <c r="AC1123"/>
  <c r="AF1122"/>
  <c r="AE1122"/>
  <c r="AC1122"/>
  <c r="AF1121"/>
  <c r="AE1121"/>
  <c r="AC1121"/>
  <c r="AD1121" s="1"/>
  <c r="AF1120"/>
  <c r="AE1120"/>
  <c r="AC1120"/>
  <c r="AF1119"/>
  <c r="AE1119"/>
  <c r="AC1119"/>
  <c r="AF1118"/>
  <c r="AE1118"/>
  <c r="AC1118"/>
  <c r="AF1117"/>
  <c r="AE1117"/>
  <c r="AC1117"/>
  <c r="AF1115"/>
  <c r="AE1115"/>
  <c r="AC1115"/>
  <c r="AF1114"/>
  <c r="AE1114"/>
  <c r="AC1114"/>
  <c r="AD1114" s="1"/>
  <c r="AF1113"/>
  <c r="AE1113"/>
  <c r="AC1113"/>
  <c r="AF1112"/>
  <c r="AE1112"/>
  <c r="AC1112"/>
  <c r="AF1111"/>
  <c r="AE1111"/>
  <c r="AC1111"/>
  <c r="AF1110"/>
  <c r="AE1110"/>
  <c r="AC1110"/>
  <c r="AD1110" s="1"/>
  <c r="AF1109"/>
  <c r="AE1109"/>
  <c r="AC1109"/>
  <c r="AF1108"/>
  <c r="AE1108"/>
  <c r="AC1108"/>
  <c r="AF1107"/>
  <c r="AE1107"/>
  <c r="AC1107"/>
  <c r="AD1107" s="1"/>
  <c r="AF1106"/>
  <c r="AE1106"/>
  <c r="AC1106"/>
  <c r="AF1105"/>
  <c r="AE1105"/>
  <c r="AC1105"/>
  <c r="AF1103"/>
  <c r="AE1103"/>
  <c r="AC1103"/>
  <c r="AF1102"/>
  <c r="AE1102"/>
  <c r="AC1102"/>
  <c r="AD1102" s="1"/>
  <c r="AF1101"/>
  <c r="AE1101"/>
  <c r="AC1101"/>
  <c r="AF1100"/>
  <c r="AE1100"/>
  <c r="AC1100"/>
  <c r="AF1099"/>
  <c r="AE1099"/>
  <c r="AC1099"/>
  <c r="AF1098"/>
  <c r="AE1098"/>
  <c r="AC1098"/>
  <c r="AD1098" s="1"/>
  <c r="AF1097"/>
  <c r="AE1097"/>
  <c r="AC1097"/>
  <c r="AF1096"/>
  <c r="AE1096"/>
  <c r="AC1096"/>
  <c r="AF1095"/>
  <c r="AE1095"/>
  <c r="AC1095"/>
  <c r="AF1094"/>
  <c r="AE1094"/>
  <c r="AC1094"/>
  <c r="AD1094" s="1"/>
  <c r="AF1093"/>
  <c r="AE1093"/>
  <c r="AC1093"/>
  <c r="AF1092"/>
  <c r="AE1092"/>
  <c r="AC1092"/>
  <c r="AF1091"/>
  <c r="AE1091"/>
  <c r="AC1091"/>
  <c r="AF1090"/>
  <c r="AE1090"/>
  <c r="AC1090"/>
  <c r="AD1090" s="1"/>
  <c r="AF1089"/>
  <c r="AE1089"/>
  <c r="AC1089"/>
  <c r="AF1088"/>
  <c r="AE1088"/>
  <c r="AC1088"/>
  <c r="AF1087"/>
  <c r="AE1087"/>
  <c r="AC1087"/>
  <c r="AF1086"/>
  <c r="AE1086"/>
  <c r="AC1086"/>
  <c r="AF1085"/>
  <c r="AE1085"/>
  <c r="AC1085"/>
  <c r="AD1085" s="1"/>
  <c r="AF1084"/>
  <c r="AE1084"/>
  <c r="AC1084"/>
  <c r="AF1083"/>
  <c r="AE1083"/>
  <c r="AC1083"/>
  <c r="AD1083" s="1"/>
  <c r="AF1082"/>
  <c r="AE1082"/>
  <c r="AC1082"/>
  <c r="AF1080"/>
  <c r="AE1080"/>
  <c r="AC1080"/>
  <c r="AF1079"/>
  <c r="AE1079"/>
  <c r="AC1079"/>
  <c r="AF1078"/>
  <c r="AE1078"/>
  <c r="AC1078"/>
  <c r="AD1078" s="1"/>
  <c r="AF1077"/>
  <c r="AE1077"/>
  <c r="AC1077"/>
  <c r="AF1074"/>
  <c r="AE1074"/>
  <c r="AC1074"/>
  <c r="AF1073"/>
  <c r="AE1073"/>
  <c r="AC1073"/>
  <c r="F1294"/>
  <c r="F1293"/>
  <c r="F1292"/>
  <c r="F1291"/>
  <c r="F1290"/>
  <c r="F1289"/>
  <c r="F1288"/>
  <c r="F1287"/>
  <c r="F1286"/>
  <c r="F1285"/>
  <c r="F1284"/>
  <c r="F1283"/>
  <c r="F1282"/>
  <c r="F1281"/>
  <c r="F1280"/>
  <c r="F1279"/>
  <c r="F1278"/>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5"/>
  <c r="F1233"/>
  <c r="F1232"/>
  <c r="F1231"/>
  <c r="F1230"/>
  <c r="F1229"/>
  <c r="F1228"/>
  <c r="F1227"/>
  <c r="F1226"/>
  <c r="F1225"/>
  <c r="F1224"/>
  <c r="F1223"/>
  <c r="F1222"/>
  <c r="F1221"/>
  <c r="F1220"/>
  <c r="F1219"/>
  <c r="F1218"/>
  <c r="F1217"/>
  <c r="F1216"/>
  <c r="F1215"/>
  <c r="F1214"/>
  <c r="H1213"/>
  <c r="H1212"/>
  <c r="F1211"/>
  <c r="F1210"/>
  <c r="F1209"/>
  <c r="F1208"/>
  <c r="F1207"/>
  <c r="F1206"/>
  <c r="F1205"/>
  <c r="F1204"/>
  <c r="F1203"/>
  <c r="F1202"/>
  <c r="F1201"/>
  <c r="F1200"/>
  <c r="F1199"/>
  <c r="F1198"/>
  <c r="F1197"/>
  <c r="F1196"/>
  <c r="F1195"/>
  <c r="F1194"/>
  <c r="F1192"/>
  <c r="F1191"/>
  <c r="F1190"/>
  <c r="H1188"/>
  <c r="H1187"/>
  <c r="H1186"/>
  <c r="H1185"/>
  <c r="H1184"/>
  <c r="H1183"/>
  <c r="H1182"/>
  <c r="H1181"/>
  <c r="H1180"/>
  <c r="H1179"/>
  <c r="H1178"/>
  <c r="H1177"/>
  <c r="H1176"/>
  <c r="H1175"/>
  <c r="H1174"/>
  <c r="H1173"/>
  <c r="H1172"/>
  <c r="H1171"/>
  <c r="H1170"/>
  <c r="H1169"/>
  <c r="H1168"/>
  <c r="H1167"/>
  <c r="F1165"/>
  <c r="F1163"/>
  <c r="F1162"/>
  <c r="F1161"/>
  <c r="F1159"/>
  <c r="H1157"/>
  <c r="H1156"/>
  <c r="F1155"/>
  <c r="F1154"/>
  <c r="F1152"/>
  <c r="F1151"/>
  <c r="F1150"/>
  <c r="H1148"/>
  <c r="H1147"/>
  <c r="H1146"/>
  <c r="H1145"/>
  <c r="H1144"/>
  <c r="H1143"/>
  <c r="H1142"/>
  <c r="H1141"/>
  <c r="F1141"/>
  <c r="H1140"/>
  <c r="F1140"/>
  <c r="H1139"/>
  <c r="H1138"/>
  <c r="F1138"/>
  <c r="H1137"/>
  <c r="H1136"/>
  <c r="F1136"/>
  <c r="H1135"/>
  <c r="F1135"/>
  <c r="H1134"/>
  <c r="F1134"/>
  <c r="H1133"/>
  <c r="H1132"/>
  <c r="F1132"/>
  <c r="H1131"/>
  <c r="H1130"/>
  <c r="F1130"/>
  <c r="H1129"/>
  <c r="H1128"/>
  <c r="F1128"/>
  <c r="H1127"/>
  <c r="F1127"/>
  <c r="H1126"/>
  <c r="F1126"/>
  <c r="H1125"/>
  <c r="F1125"/>
  <c r="H1124"/>
  <c r="H1123"/>
  <c r="H1122"/>
  <c r="F1122"/>
  <c r="H1121"/>
  <c r="H1120"/>
  <c r="F1120"/>
  <c r="H1119"/>
  <c r="F1118"/>
  <c r="F1117"/>
  <c r="F1115"/>
  <c r="H1114"/>
  <c r="H1113"/>
  <c r="H1112"/>
  <c r="F1111"/>
  <c r="F1110"/>
  <c r="F1109"/>
  <c r="F1108"/>
  <c r="F1107"/>
  <c r="F1106"/>
  <c r="F1105"/>
  <c r="H1103"/>
  <c r="F1103"/>
  <c r="H1102"/>
  <c r="F1102"/>
  <c r="H1101"/>
  <c r="H1100"/>
  <c r="H1099"/>
  <c r="F1099"/>
  <c r="H1098"/>
  <c r="F1098"/>
  <c r="H1097"/>
  <c r="H1096"/>
  <c r="F1096"/>
  <c r="H1095"/>
  <c r="H1094"/>
  <c r="F1094"/>
  <c r="H1093"/>
  <c r="F1093"/>
  <c r="H1092"/>
  <c r="F1092"/>
  <c r="H1091"/>
  <c r="F1091"/>
  <c r="H1090"/>
  <c r="H1089"/>
  <c r="H1088"/>
  <c r="F1088"/>
  <c r="H1087"/>
  <c r="H1086"/>
  <c r="F1085"/>
  <c r="H1084"/>
  <c r="H1083"/>
  <c r="F1082"/>
  <c r="F1080"/>
  <c r="H1079"/>
  <c r="H1078"/>
  <c r="F1077"/>
  <c r="F1074"/>
  <c r="F1073"/>
  <c r="AI1100" l="1"/>
  <c r="AI1238"/>
  <c r="AI1208"/>
  <c r="AI1242"/>
  <c r="AI1246"/>
  <c r="AI1129"/>
  <c r="AI1188"/>
  <c r="AI1191"/>
  <c r="AI1227"/>
  <c r="AI1281"/>
  <c r="AI1289"/>
  <c r="AI1074"/>
  <c r="AI1097"/>
  <c r="AI1117"/>
  <c r="AI1143"/>
  <c r="AI1273"/>
  <c r="AI1216"/>
  <c r="AI1250"/>
  <c r="AI1113"/>
  <c r="AI1128"/>
  <c r="AI1141"/>
  <c r="AI1172"/>
  <c r="AI1196"/>
  <c r="AI1213"/>
  <c r="AI1254"/>
  <c r="AI1256"/>
  <c r="AI1258"/>
  <c r="AI1260"/>
  <c r="AI1262"/>
  <c r="AI1264"/>
  <c r="AI1266"/>
  <c r="AI1268"/>
  <c r="AI1270"/>
  <c r="AI1286"/>
  <c r="AI1088"/>
  <c r="AI1092"/>
  <c r="AI1106"/>
  <c r="AI1108"/>
  <c r="AI1120"/>
  <c r="AI1123"/>
  <c r="AI1133"/>
  <c r="AI1136"/>
  <c r="AI1148"/>
  <c r="AI1150"/>
  <c r="AI1180"/>
  <c r="AI1183"/>
  <c r="AI1205"/>
  <c r="AI1223"/>
  <c r="AI1230"/>
  <c r="AI1278"/>
  <c r="AI1079"/>
  <c r="AI1082"/>
  <c r="AI1224"/>
  <c r="AI1231"/>
  <c r="AI1239"/>
  <c r="AI1247"/>
  <c r="AI1274"/>
  <c r="AI1277"/>
  <c r="AI1282"/>
  <c r="AI1285"/>
  <c r="AI1290"/>
  <c r="AI1293"/>
  <c r="AI1086"/>
  <c r="AI1093"/>
  <c r="AI1096"/>
  <c r="AI1101"/>
  <c r="AI1105"/>
  <c r="AI1109"/>
  <c r="AI1112"/>
  <c r="AI1118"/>
  <c r="AI1119"/>
  <c r="AI1124"/>
  <c r="AI1127"/>
  <c r="AI1130"/>
  <c r="AI1137"/>
  <c r="AI1140"/>
  <c r="AI1144"/>
  <c r="AI1147"/>
  <c r="AI1154"/>
  <c r="AI1157"/>
  <c r="AI1161"/>
  <c r="AI1168"/>
  <c r="AI1176"/>
  <c r="AI1184"/>
  <c r="AI1187"/>
  <c r="AI1192"/>
  <c r="AI1194"/>
  <c r="AI1195"/>
  <c r="AG1200"/>
  <c r="AH1200" s="1"/>
  <c r="AG1201"/>
  <c r="AH1201" s="1"/>
  <c r="AG1202"/>
  <c r="AH1202" s="1"/>
  <c r="AI1204"/>
  <c r="AI1209"/>
  <c r="AI1212"/>
  <c r="AI1217"/>
  <c r="AI1228"/>
  <c r="AI1243"/>
  <c r="AI1251"/>
  <c r="AI1294"/>
  <c r="AI1073"/>
  <c r="AD1073"/>
  <c r="AI1077"/>
  <c r="AI1080"/>
  <c r="AI1083"/>
  <c r="AI1084"/>
  <c r="AI1087"/>
  <c r="AD1088"/>
  <c r="AI1090"/>
  <c r="AI1091"/>
  <c r="AD1092"/>
  <c r="AI1094"/>
  <c r="AI1095"/>
  <c r="AD1096"/>
  <c r="AI1098"/>
  <c r="AI1099"/>
  <c r="AD1100"/>
  <c r="AI1102"/>
  <c r="AI1103"/>
  <c r="AD1105"/>
  <c r="AI1107"/>
  <c r="AD1108"/>
  <c r="AI1110"/>
  <c r="AI1111"/>
  <c r="AD1112"/>
  <c r="AI1114"/>
  <c r="AI1115"/>
  <c r="AD1117"/>
  <c r="AD1119"/>
  <c r="AI1121"/>
  <c r="AI1122"/>
  <c r="AD1123"/>
  <c r="AI1125"/>
  <c r="AI1126"/>
  <c r="AD1127"/>
  <c r="AD1129"/>
  <c r="AI1131"/>
  <c r="AI1132"/>
  <c r="AI1134"/>
  <c r="AI1135"/>
  <c r="AD1136"/>
  <c r="AI1138"/>
  <c r="AI1139"/>
  <c r="AD1140"/>
  <c r="AI1142"/>
  <c r="AD1143"/>
  <c r="AI1145"/>
  <c r="AI1146"/>
  <c r="AD1147"/>
  <c r="AI1151"/>
  <c r="AI1152"/>
  <c r="AI1155"/>
  <c r="AI1156"/>
  <c r="AD1157"/>
  <c r="AI1159"/>
  <c r="AI1162"/>
  <c r="AI1163"/>
  <c r="AI1167"/>
  <c r="AD1167"/>
  <c r="AI1175"/>
  <c r="AD1175"/>
  <c r="AI1078"/>
  <c r="AI1085"/>
  <c r="AI1089"/>
  <c r="AI1171"/>
  <c r="AD1171"/>
  <c r="AI1179"/>
  <c r="AD1179"/>
  <c r="AI1165"/>
  <c r="AI1169"/>
  <c r="AI1170"/>
  <c r="AI1173"/>
  <c r="AI1174"/>
  <c r="AI1177"/>
  <c r="AI1178"/>
  <c r="AI1181"/>
  <c r="AI1182"/>
  <c r="AD1183"/>
  <c r="AI1185"/>
  <c r="AI1186"/>
  <c r="AD1187"/>
  <c r="AI1190"/>
  <c r="AD1191"/>
  <c r="AD1195"/>
  <c r="AI1197"/>
  <c r="AI1198"/>
  <c r="AI1199"/>
  <c r="AI1203"/>
  <c r="AD1204"/>
  <c r="AI1206"/>
  <c r="AI1207"/>
  <c r="AD1208"/>
  <c r="AI1210"/>
  <c r="AI1211"/>
  <c r="AD1212"/>
  <c r="AI1214"/>
  <c r="AI1215"/>
  <c r="AD1216"/>
  <c r="AI1218"/>
  <c r="AI1222"/>
  <c r="AD1223"/>
  <c r="AI1225"/>
  <c r="AI1226"/>
  <c r="AD1227"/>
  <c r="AI1229"/>
  <c r="AD1230"/>
  <c r="AI1232"/>
  <c r="AI1233"/>
  <c r="AI1237"/>
  <c r="AD1238"/>
  <c r="AI1240"/>
  <c r="AI1241"/>
  <c r="AD1242"/>
  <c r="AI1244"/>
  <c r="AI1245"/>
  <c r="AD1246"/>
  <c r="AI1248"/>
  <c r="AI1249"/>
  <c r="AD1250"/>
  <c r="AI1271"/>
  <c r="AI1272"/>
  <c r="AD1273"/>
  <c r="AI1275"/>
  <c r="AI1276"/>
  <c r="AD1277"/>
  <c r="AI1279"/>
  <c r="AI1280"/>
  <c r="AD1281"/>
  <c r="AI1283"/>
  <c r="AI1284"/>
  <c r="AD1285"/>
  <c r="AI1287"/>
  <c r="AI1288"/>
  <c r="AD1289"/>
  <c r="AI1291"/>
  <c r="AI1292"/>
  <c r="AD1293"/>
  <c r="AD1237"/>
  <c r="AG1238"/>
  <c r="AH1238" s="1"/>
  <c r="AD1239"/>
  <c r="AG1240"/>
  <c r="AH1240" s="1"/>
  <c r="AD1241"/>
  <c r="AG1242"/>
  <c r="AH1242" s="1"/>
  <c r="AD1243"/>
  <c r="AG1244"/>
  <c r="AH1244" s="1"/>
  <c r="AD1245"/>
  <c r="AG1246"/>
  <c r="AH1246" s="1"/>
  <c r="AD1247"/>
  <c r="AG1248"/>
  <c r="AH1248" s="1"/>
  <c r="AD1249"/>
  <c r="AG1250"/>
  <c r="AH1250" s="1"/>
  <c r="AD1251"/>
  <c r="AI1252"/>
  <c r="AG1252"/>
  <c r="AH1252" s="1"/>
  <c r="AG1237"/>
  <c r="AH1237" s="1"/>
  <c r="AG1239"/>
  <c r="AH1239" s="1"/>
  <c r="AG1241"/>
  <c r="AH1241" s="1"/>
  <c r="AG1243"/>
  <c r="AH1243" s="1"/>
  <c r="AG1245"/>
  <c r="AH1245" s="1"/>
  <c r="AG1247"/>
  <c r="AH1247" s="1"/>
  <c r="AG1249"/>
  <c r="AH1249" s="1"/>
  <c r="AG1251"/>
  <c r="AH1251" s="1"/>
  <c r="AG1253"/>
  <c r="AH1253" s="1"/>
  <c r="AI1253"/>
  <c r="AD1254"/>
  <c r="AG1255"/>
  <c r="AH1255" s="1"/>
  <c r="AI1255"/>
  <c r="AD1256"/>
  <c r="AG1257"/>
  <c r="AH1257" s="1"/>
  <c r="AI1257"/>
  <c r="AD1258"/>
  <c r="AG1259"/>
  <c r="AH1259" s="1"/>
  <c r="AI1259"/>
  <c r="AD1260"/>
  <c r="AG1261"/>
  <c r="AH1261" s="1"/>
  <c r="AI1261"/>
  <c r="AD1262"/>
  <c r="AG1263"/>
  <c r="AH1263" s="1"/>
  <c r="AI1263"/>
  <c r="AD1264"/>
  <c r="AG1265"/>
  <c r="AH1265" s="1"/>
  <c r="AI1265"/>
  <c r="AD1266"/>
  <c r="AG1267"/>
  <c r="AH1267" s="1"/>
  <c r="AI1267"/>
  <c r="AD1268"/>
  <c r="AG1269"/>
  <c r="AH1269" s="1"/>
  <c r="AI1269"/>
  <c r="AD1270"/>
  <c r="AG1271"/>
  <c r="AH1271" s="1"/>
  <c r="AD1272"/>
  <c r="AG1273"/>
  <c r="AH1273" s="1"/>
  <c r="AD1274"/>
  <c r="AG1275"/>
  <c r="AH1275" s="1"/>
  <c r="AD1276"/>
  <c r="AG1277"/>
  <c r="AH1277" s="1"/>
  <c r="AD1278"/>
  <c r="AG1279"/>
  <c r="AH1279" s="1"/>
  <c r="AD1280"/>
  <c r="AG1281"/>
  <c r="AH1281" s="1"/>
  <c r="AD1282"/>
  <c r="AG1283"/>
  <c r="AH1283" s="1"/>
  <c r="AD1284"/>
  <c r="AG1285"/>
  <c r="AH1285" s="1"/>
  <c r="AD1286"/>
  <c r="AG1287"/>
  <c r="AH1287" s="1"/>
  <c r="AD1288"/>
  <c r="AG1289"/>
  <c r="AH1289" s="1"/>
  <c r="AD1290"/>
  <c r="AG1291"/>
  <c r="AH1291" s="1"/>
  <c r="AD1292"/>
  <c r="AG1293"/>
  <c r="AH1293" s="1"/>
  <c r="AD1294"/>
  <c r="AG1254"/>
  <c r="AH1254" s="1"/>
  <c r="AG1256"/>
  <c r="AH1256" s="1"/>
  <c r="AG1258"/>
  <c r="AH1258" s="1"/>
  <c r="AG1260"/>
  <c r="AH1260" s="1"/>
  <c r="AG1262"/>
  <c r="AH1262" s="1"/>
  <c r="AG1264"/>
  <c r="AH1264" s="1"/>
  <c r="AG1266"/>
  <c r="AH1266" s="1"/>
  <c r="AG1268"/>
  <c r="AH1268" s="1"/>
  <c r="AG1270"/>
  <c r="AH1270" s="1"/>
  <c r="AG1272"/>
  <c r="AH1272" s="1"/>
  <c r="AG1274"/>
  <c r="AH1274" s="1"/>
  <c r="AG1276"/>
  <c r="AH1276" s="1"/>
  <c r="AG1278"/>
  <c r="AH1278" s="1"/>
  <c r="AG1280"/>
  <c r="AH1280" s="1"/>
  <c r="AG1282"/>
  <c r="AH1282" s="1"/>
  <c r="AG1284"/>
  <c r="AH1284" s="1"/>
  <c r="AG1286"/>
  <c r="AH1286" s="1"/>
  <c r="AG1288"/>
  <c r="AH1288" s="1"/>
  <c r="AG1290"/>
  <c r="AH1290" s="1"/>
  <c r="AG1292"/>
  <c r="AH1292" s="1"/>
  <c r="AG1294"/>
  <c r="AH1294" s="1"/>
  <c r="AD1235"/>
  <c r="AG1235"/>
  <c r="AD1194"/>
  <c r="AG1195"/>
  <c r="AH1195" s="1"/>
  <c r="AD1196"/>
  <c r="AG1197"/>
  <c r="AH1197" s="1"/>
  <c r="AD1198"/>
  <c r="AI1200"/>
  <c r="AI1201"/>
  <c r="AI1202"/>
  <c r="AG1194"/>
  <c r="AH1194" s="1"/>
  <c r="AG1196"/>
  <c r="AH1196" s="1"/>
  <c r="AG1198"/>
  <c r="AH1198" s="1"/>
  <c r="AG1199"/>
  <c r="AH1199" s="1"/>
  <c r="AG1203"/>
  <c r="AH1203" s="1"/>
  <c r="AG1204"/>
  <c r="AH1204" s="1"/>
  <c r="AD1205"/>
  <c r="AG1206"/>
  <c r="AH1206" s="1"/>
  <c r="AD1207"/>
  <c r="AG1208"/>
  <c r="AH1208" s="1"/>
  <c r="AD1209"/>
  <c r="AG1210"/>
  <c r="AH1210" s="1"/>
  <c r="AD1211"/>
  <c r="AG1212"/>
  <c r="AH1212" s="1"/>
  <c r="AD1213"/>
  <c r="AG1214"/>
  <c r="AH1214" s="1"/>
  <c r="AD1215"/>
  <c r="AG1216"/>
  <c r="AH1216" s="1"/>
  <c r="AD1217"/>
  <c r="AD1218"/>
  <c r="AD1219"/>
  <c r="AG1220"/>
  <c r="AD1221"/>
  <c r="AG1222"/>
  <c r="AH1222" s="1"/>
  <c r="AG1223"/>
  <c r="AH1223" s="1"/>
  <c r="AD1224"/>
  <c r="AG1225"/>
  <c r="AH1225" s="1"/>
  <c r="AD1226"/>
  <c r="AG1227"/>
  <c r="AH1227" s="1"/>
  <c r="AD1228"/>
  <c r="AD1229"/>
  <c r="AG1230"/>
  <c r="AH1230" s="1"/>
  <c r="AD1231"/>
  <c r="AG1232"/>
  <c r="AH1232" s="1"/>
  <c r="AD1233"/>
  <c r="AG1205"/>
  <c r="AH1205" s="1"/>
  <c r="AG1207"/>
  <c r="AH1207" s="1"/>
  <c r="AG1209"/>
  <c r="AH1209" s="1"/>
  <c r="AG1211"/>
  <c r="AH1211" s="1"/>
  <c r="AG1213"/>
  <c r="AH1213" s="1"/>
  <c r="AG1215"/>
  <c r="AH1215" s="1"/>
  <c r="AG1217"/>
  <c r="AH1217" s="1"/>
  <c r="AG1218"/>
  <c r="AH1218" s="1"/>
  <c r="AG1219"/>
  <c r="AG1221"/>
  <c r="AG1224"/>
  <c r="AH1224" s="1"/>
  <c r="AG1226"/>
  <c r="AH1226" s="1"/>
  <c r="AG1228"/>
  <c r="AH1228" s="1"/>
  <c r="AG1229"/>
  <c r="AH1229" s="1"/>
  <c r="AG1231"/>
  <c r="AH1231" s="1"/>
  <c r="AG1233"/>
  <c r="AH1233" s="1"/>
  <c r="AD1190"/>
  <c r="AG1191"/>
  <c r="AH1191" s="1"/>
  <c r="AD1192"/>
  <c r="AG1190"/>
  <c r="AH1190" s="1"/>
  <c r="AG1192"/>
  <c r="AH1192" s="1"/>
  <c r="AG1167"/>
  <c r="AH1167" s="1"/>
  <c r="AD1168"/>
  <c r="AG1169"/>
  <c r="AH1169" s="1"/>
  <c r="AD1170"/>
  <c r="AG1171"/>
  <c r="AH1171" s="1"/>
  <c r="AD1172"/>
  <c r="AG1173"/>
  <c r="AH1173" s="1"/>
  <c r="AD1174"/>
  <c r="AG1175"/>
  <c r="AH1175" s="1"/>
  <c r="AD1176"/>
  <c r="AG1177"/>
  <c r="AH1177" s="1"/>
  <c r="AD1178"/>
  <c r="AG1179"/>
  <c r="AH1179" s="1"/>
  <c r="AD1180"/>
  <c r="AG1181"/>
  <c r="AH1181" s="1"/>
  <c r="AD1182"/>
  <c r="AG1183"/>
  <c r="AH1183" s="1"/>
  <c r="AD1184"/>
  <c r="AG1185"/>
  <c r="AH1185" s="1"/>
  <c r="AD1186"/>
  <c r="AG1187"/>
  <c r="AH1187" s="1"/>
  <c r="AD1188"/>
  <c r="AG1168"/>
  <c r="AH1168" s="1"/>
  <c r="AG1170"/>
  <c r="AH1170" s="1"/>
  <c r="AG1172"/>
  <c r="AH1172" s="1"/>
  <c r="AG1174"/>
  <c r="AH1174" s="1"/>
  <c r="AG1176"/>
  <c r="AH1176" s="1"/>
  <c r="AG1178"/>
  <c r="AH1178" s="1"/>
  <c r="AG1180"/>
  <c r="AH1180" s="1"/>
  <c r="AG1182"/>
  <c r="AH1182" s="1"/>
  <c r="AG1184"/>
  <c r="AH1184" s="1"/>
  <c r="AG1186"/>
  <c r="AH1186" s="1"/>
  <c r="AG1188"/>
  <c r="AH1188" s="1"/>
  <c r="AD1165"/>
  <c r="AG1165"/>
  <c r="AH1165" s="1"/>
  <c r="AD1161"/>
  <c r="AG1162"/>
  <c r="AH1162" s="1"/>
  <c r="AD1163"/>
  <c r="AG1161"/>
  <c r="AH1161" s="1"/>
  <c r="AG1163"/>
  <c r="AH1163" s="1"/>
  <c r="AD1159"/>
  <c r="AG1159"/>
  <c r="AH1159" s="1"/>
  <c r="AD1154"/>
  <c r="AG1155"/>
  <c r="AH1155" s="1"/>
  <c r="AD1156"/>
  <c r="AG1157"/>
  <c r="AH1157" s="1"/>
  <c r="AG1154"/>
  <c r="AH1154" s="1"/>
  <c r="AG1156"/>
  <c r="AH1156" s="1"/>
  <c r="AD1150"/>
  <c r="AG1151"/>
  <c r="AH1151" s="1"/>
  <c r="AD1152"/>
  <c r="AG1150"/>
  <c r="AH1150" s="1"/>
  <c r="AG1152"/>
  <c r="AH1152" s="1"/>
  <c r="AG1117"/>
  <c r="AH1117" s="1"/>
  <c r="AD1118"/>
  <c r="AG1119"/>
  <c r="AH1119" s="1"/>
  <c r="AD1120"/>
  <c r="AG1121"/>
  <c r="AH1121" s="1"/>
  <c r="AD1122"/>
  <c r="AG1123"/>
  <c r="AH1123" s="1"/>
  <c r="AD1124"/>
  <c r="AG1125"/>
  <c r="AH1125" s="1"/>
  <c r="AD1126"/>
  <c r="AG1127"/>
  <c r="AH1127" s="1"/>
  <c r="AD1128"/>
  <c r="AG1129"/>
  <c r="AH1129" s="1"/>
  <c r="AD1130"/>
  <c r="AG1131"/>
  <c r="AH1131" s="1"/>
  <c r="AD1132"/>
  <c r="AD1133"/>
  <c r="AG1134"/>
  <c r="AH1134" s="1"/>
  <c r="AD1135"/>
  <c r="AG1136"/>
  <c r="AH1136" s="1"/>
  <c r="AD1137"/>
  <c r="AG1138"/>
  <c r="AH1138" s="1"/>
  <c r="AD1139"/>
  <c r="AG1140"/>
  <c r="AH1140" s="1"/>
  <c r="AD1141"/>
  <c r="AD1142"/>
  <c r="AG1143"/>
  <c r="AH1143" s="1"/>
  <c r="AD1144"/>
  <c r="AG1145"/>
  <c r="AH1145" s="1"/>
  <c r="AD1146"/>
  <c r="AG1147"/>
  <c r="AH1147" s="1"/>
  <c r="AD1148"/>
  <c r="AG1118"/>
  <c r="AH1118" s="1"/>
  <c r="AG1120"/>
  <c r="AH1120" s="1"/>
  <c r="AG1122"/>
  <c r="AH1122" s="1"/>
  <c r="AG1124"/>
  <c r="AH1124" s="1"/>
  <c r="AG1126"/>
  <c r="AH1126" s="1"/>
  <c r="AG1128"/>
  <c r="AH1128" s="1"/>
  <c r="AG1130"/>
  <c r="AH1130" s="1"/>
  <c r="AG1132"/>
  <c r="AH1132" s="1"/>
  <c r="AG1133"/>
  <c r="AH1133" s="1"/>
  <c r="AG1135"/>
  <c r="AH1135" s="1"/>
  <c r="AG1137"/>
  <c r="AH1137" s="1"/>
  <c r="AG1139"/>
  <c r="AH1139" s="1"/>
  <c r="AG1141"/>
  <c r="AH1141" s="1"/>
  <c r="AG1142"/>
  <c r="AH1142" s="1"/>
  <c r="AG1144"/>
  <c r="AH1144" s="1"/>
  <c r="AG1146"/>
  <c r="AH1146" s="1"/>
  <c r="AG1148"/>
  <c r="AH1148" s="1"/>
  <c r="AG1105"/>
  <c r="AH1105" s="1"/>
  <c r="AD1106"/>
  <c r="AG1107"/>
  <c r="AH1107" s="1"/>
  <c r="AG1108"/>
  <c r="AH1108" s="1"/>
  <c r="AD1109"/>
  <c r="AG1110"/>
  <c r="AH1110" s="1"/>
  <c r="AD1111"/>
  <c r="AG1112"/>
  <c r="AH1112" s="1"/>
  <c r="AD1113"/>
  <c r="AG1114"/>
  <c r="AH1114" s="1"/>
  <c r="AD1115"/>
  <c r="AG1106"/>
  <c r="AH1106" s="1"/>
  <c r="AG1109"/>
  <c r="AH1109" s="1"/>
  <c r="AG1111"/>
  <c r="AH1111" s="1"/>
  <c r="AG1113"/>
  <c r="AH1113" s="1"/>
  <c r="AG1115"/>
  <c r="AH1115" s="1"/>
  <c r="AD1082"/>
  <c r="AG1083"/>
  <c r="AH1083" s="1"/>
  <c r="AD1084"/>
  <c r="AG1085"/>
  <c r="AH1085" s="1"/>
  <c r="AD1086"/>
  <c r="AD1087"/>
  <c r="AG1088"/>
  <c r="AH1088" s="1"/>
  <c r="AD1089"/>
  <c r="AG1090"/>
  <c r="AH1090" s="1"/>
  <c r="AD1091"/>
  <c r="AG1092"/>
  <c r="AH1092" s="1"/>
  <c r="AD1093"/>
  <c r="AG1094"/>
  <c r="AH1094" s="1"/>
  <c r="AD1095"/>
  <c r="AG1096"/>
  <c r="AH1096" s="1"/>
  <c r="AD1097"/>
  <c r="AG1098"/>
  <c r="AH1098" s="1"/>
  <c r="AD1099"/>
  <c r="AG1100"/>
  <c r="AH1100" s="1"/>
  <c r="AD1101"/>
  <c r="AG1102"/>
  <c r="AH1102" s="1"/>
  <c r="AD1103"/>
  <c r="AG1082"/>
  <c r="AH1082" s="1"/>
  <c r="AG1084"/>
  <c r="AH1084" s="1"/>
  <c r="AG1086"/>
  <c r="AH1086" s="1"/>
  <c r="AG1087"/>
  <c r="AH1087" s="1"/>
  <c r="AG1089"/>
  <c r="AH1089" s="1"/>
  <c r="AG1091"/>
  <c r="AH1091" s="1"/>
  <c r="AG1093"/>
  <c r="AH1093" s="1"/>
  <c r="AG1095"/>
  <c r="AH1095" s="1"/>
  <c r="AG1097"/>
  <c r="AH1097" s="1"/>
  <c r="AG1099"/>
  <c r="AH1099" s="1"/>
  <c r="AG1101"/>
  <c r="AH1101" s="1"/>
  <c r="AG1103"/>
  <c r="AH1103" s="1"/>
  <c r="AD1077"/>
  <c r="AG1078"/>
  <c r="AH1078" s="1"/>
  <c r="AD1079"/>
  <c r="AD1080"/>
  <c r="AG1077"/>
  <c r="AH1077" s="1"/>
  <c r="AG1079"/>
  <c r="AH1079" s="1"/>
  <c r="AG1080"/>
  <c r="AH1080" s="1"/>
  <c r="AG1073"/>
  <c r="AH1073" s="1"/>
  <c r="AD1074"/>
  <c r="AG1074"/>
  <c r="AH1074" s="1"/>
  <c r="AF1919" l="1"/>
  <c r="AC1919"/>
  <c r="AF1916"/>
  <c r="AE1916"/>
  <c r="AC1916"/>
  <c r="AD1916" s="1"/>
  <c r="AF1915"/>
  <c r="AC1915"/>
  <c r="AF1914"/>
  <c r="AC1914"/>
  <c r="AD1914" s="1"/>
  <c r="AF1913"/>
  <c r="AC1913"/>
  <c r="H1919"/>
  <c r="F1919"/>
  <c r="H1916"/>
  <c r="F1916"/>
  <c r="H1915"/>
  <c r="F1915"/>
  <c r="H1914"/>
  <c r="F1914"/>
  <c r="H1913"/>
  <c r="F1913"/>
  <c r="AD1919" l="1"/>
  <c r="AG1919"/>
  <c r="AG1913"/>
  <c r="AG1916"/>
  <c r="AH1916" s="1"/>
  <c r="AI1916"/>
  <c r="AD1913"/>
  <c r="AG1914"/>
  <c r="AD1915"/>
  <c r="AG1915"/>
  <c r="AF1069" l="1"/>
  <c r="AE1069"/>
  <c r="AC1069"/>
  <c r="AF1068"/>
  <c r="AE1068"/>
  <c r="AC1068"/>
  <c r="AD1068" s="1"/>
  <c r="AF1067"/>
  <c r="AE1067"/>
  <c r="AC1067"/>
  <c r="AF1066"/>
  <c r="AE1066"/>
  <c r="AC1066"/>
  <c r="AF1065"/>
  <c r="AE1065"/>
  <c r="AC1065"/>
  <c r="AF1064"/>
  <c r="AE1064"/>
  <c r="AC1064"/>
  <c r="AD1064" s="1"/>
  <c r="AF1063"/>
  <c r="AE1063"/>
  <c r="AC1063"/>
  <c r="AF1062"/>
  <c r="AE1062"/>
  <c r="AC1062"/>
  <c r="AF1061"/>
  <c r="AE1061"/>
  <c r="AC1061"/>
  <c r="AF1060"/>
  <c r="AE1060"/>
  <c r="AC1060"/>
  <c r="AD1060" s="1"/>
  <c r="AF1059"/>
  <c r="AE1059"/>
  <c r="AC1059"/>
  <c r="AF1058"/>
  <c r="AE1058"/>
  <c r="AC1058"/>
  <c r="AF1057"/>
  <c r="AE1057"/>
  <c r="AC1057"/>
  <c r="AF1056"/>
  <c r="AE1056"/>
  <c r="AC1056"/>
  <c r="AF1055"/>
  <c r="AE1055"/>
  <c r="AC1055"/>
  <c r="AF1054"/>
  <c r="AE1054"/>
  <c r="AC1054"/>
  <c r="AF1053"/>
  <c r="AE1053"/>
  <c r="AC1053"/>
  <c r="AF1052"/>
  <c r="AE1052"/>
  <c r="AC1052"/>
  <c r="AF1051"/>
  <c r="AE1051"/>
  <c r="AC1051"/>
  <c r="AF1050"/>
  <c r="AC1050"/>
  <c r="AD1050" s="1"/>
  <c r="AF1049"/>
  <c r="AE1049"/>
  <c r="AC1049"/>
  <c r="AF1048"/>
  <c r="AE1048"/>
  <c r="AC1048"/>
  <c r="AF1047"/>
  <c r="AE1047"/>
  <c r="AC1047"/>
  <c r="AF1046"/>
  <c r="AE1046"/>
  <c r="AC1046"/>
  <c r="AF1045"/>
  <c r="AE1045"/>
  <c r="AC1045"/>
  <c r="AF1044"/>
  <c r="AE1044"/>
  <c r="AC1044"/>
  <c r="AF1043"/>
  <c r="AE1043"/>
  <c r="AC1043"/>
  <c r="AD1043" s="1"/>
  <c r="AF1042"/>
  <c r="AE1042"/>
  <c r="AC1042"/>
  <c r="AF1041"/>
  <c r="AE1041"/>
  <c r="AC1041"/>
  <c r="AD1041" s="1"/>
  <c r="AF1040"/>
  <c r="AE1040"/>
  <c r="AC1040"/>
  <c r="AF1039"/>
  <c r="AC1039"/>
  <c r="AD1039" s="1"/>
  <c r="AF1038"/>
  <c r="AC1038"/>
  <c r="AF1037"/>
  <c r="AC1037"/>
  <c r="AD1037" s="1"/>
  <c r="AF1036"/>
  <c r="AE1036"/>
  <c r="AC1036"/>
  <c r="AF1035"/>
  <c r="AE1035"/>
  <c r="AC1035"/>
  <c r="AD1035" s="1"/>
  <c r="AF1034"/>
  <c r="AE1034"/>
  <c r="AC1034"/>
  <c r="AD1034" s="1"/>
  <c r="AF1033"/>
  <c r="AE1033"/>
  <c r="AC1033"/>
  <c r="AD1033" s="1"/>
  <c r="AF1032"/>
  <c r="AE1032"/>
  <c r="AC1032"/>
  <c r="AD1032" s="1"/>
  <c r="AF1031"/>
  <c r="AE1031"/>
  <c r="AC1031"/>
  <c r="AG1031" s="1"/>
  <c r="AF1030"/>
  <c r="AE1030"/>
  <c r="AC1030"/>
  <c r="AF1029"/>
  <c r="AE1029"/>
  <c r="AC1029"/>
  <c r="AD1029" s="1"/>
  <c r="AF1028"/>
  <c r="AC1028"/>
  <c r="AF1027"/>
  <c r="AC1027"/>
  <c r="AD1027" s="1"/>
  <c r="AF1026"/>
  <c r="AC1026"/>
  <c r="AF1025"/>
  <c r="AE1025"/>
  <c r="AC1025"/>
  <c r="AF1024"/>
  <c r="AE1024"/>
  <c r="AC1024"/>
  <c r="AF1023"/>
  <c r="AE1023"/>
  <c r="AC1023"/>
  <c r="AD1023" s="1"/>
  <c r="AF1022"/>
  <c r="AE1022"/>
  <c r="AC1022"/>
  <c r="AF1021"/>
  <c r="AC1021"/>
  <c r="AD1021" s="1"/>
  <c r="AF1020"/>
  <c r="AC1020"/>
  <c r="AF1019"/>
  <c r="AE1019"/>
  <c r="AC1019"/>
  <c r="AF1018"/>
  <c r="AC1018"/>
  <c r="AD1018" s="1"/>
  <c r="AF1017"/>
  <c r="AC1017"/>
  <c r="AF1016"/>
  <c r="AE1016"/>
  <c r="AC1016"/>
  <c r="AF1015"/>
  <c r="AE1015"/>
  <c r="AC1015"/>
  <c r="AF1014"/>
  <c r="AE1014"/>
  <c r="AC1014"/>
  <c r="AD1014" s="1"/>
  <c r="AF1013"/>
  <c r="AC1013"/>
  <c r="AF1012"/>
  <c r="AC1012"/>
  <c r="AD1012" s="1"/>
  <c r="AF1011"/>
  <c r="AE1011"/>
  <c r="AC1011"/>
  <c r="AF1010"/>
  <c r="AE1010"/>
  <c r="AC1010"/>
  <c r="AD1010" s="1"/>
  <c r="AF1009"/>
  <c r="AE1009"/>
  <c r="AC1009"/>
  <c r="AF1008"/>
  <c r="AE1008"/>
  <c r="AC1008"/>
  <c r="AF1007"/>
  <c r="AE1007"/>
  <c r="AC1007"/>
  <c r="AF1006"/>
  <c r="AE1006"/>
  <c r="AC1006"/>
  <c r="AF1005"/>
  <c r="AE1005"/>
  <c r="AC1005"/>
  <c r="AF1004"/>
  <c r="AE1004"/>
  <c r="AC1004"/>
  <c r="AF1003"/>
  <c r="AE1003"/>
  <c r="AC1003"/>
  <c r="AD1003" s="1"/>
  <c r="AF1002"/>
  <c r="AC1002"/>
  <c r="AF1001"/>
  <c r="AC1001"/>
  <c r="AD1001" s="1"/>
  <c r="AF1000"/>
  <c r="AC1000"/>
  <c r="AF999"/>
  <c r="AC999"/>
  <c r="AD999" s="1"/>
  <c r="AF998"/>
  <c r="AC998"/>
  <c r="AF997"/>
  <c r="AC997"/>
  <c r="AD997" s="1"/>
  <c r="AF996"/>
  <c r="AC996"/>
  <c r="AF995"/>
  <c r="AC995"/>
  <c r="AD995" s="1"/>
  <c r="AF994"/>
  <c r="AC994"/>
  <c r="AF993"/>
  <c r="AC993"/>
  <c r="AD993" s="1"/>
  <c r="AF992"/>
  <c r="AC992"/>
  <c r="AF991"/>
  <c r="AE991"/>
  <c r="AC991"/>
  <c r="AF990"/>
  <c r="AE990"/>
  <c r="AC990"/>
  <c r="AF989"/>
  <c r="AE989"/>
  <c r="AC989"/>
  <c r="AF988"/>
  <c r="AE988"/>
  <c r="AC988"/>
  <c r="AF987"/>
  <c r="AE987"/>
  <c r="AC987"/>
  <c r="AF986"/>
  <c r="AE986"/>
  <c r="AC986"/>
  <c r="AF985"/>
  <c r="AE985"/>
  <c r="AC985"/>
  <c r="AF984"/>
  <c r="AE984"/>
  <c r="AC984"/>
  <c r="AF983"/>
  <c r="AE983"/>
  <c r="AC983"/>
  <c r="AF982"/>
  <c r="AE982"/>
  <c r="AC982"/>
  <c r="AG982" s="1"/>
  <c r="AF981"/>
  <c r="AE981"/>
  <c r="AC981"/>
  <c r="AF980"/>
  <c r="AE980"/>
  <c r="AC980"/>
  <c r="AF979"/>
  <c r="AE979"/>
  <c r="AC979"/>
  <c r="AF978"/>
  <c r="AE978"/>
  <c r="AC978"/>
  <c r="AF977"/>
  <c r="AE977"/>
  <c r="AC977"/>
  <c r="AD977" s="1"/>
  <c r="AF976"/>
  <c r="AE976"/>
  <c r="AC976"/>
  <c r="AF973"/>
  <c r="AE973"/>
  <c r="AC973"/>
  <c r="AF972"/>
  <c r="AE972"/>
  <c r="AC972"/>
  <c r="AF971"/>
  <c r="AE971"/>
  <c r="AC971"/>
  <c r="AF970"/>
  <c r="AE970"/>
  <c r="AC970"/>
  <c r="AF969"/>
  <c r="AE969"/>
  <c r="AC969"/>
  <c r="AF968"/>
  <c r="AE968"/>
  <c r="AC968"/>
  <c r="AF967"/>
  <c r="AE967"/>
  <c r="AC967"/>
  <c r="AF966"/>
  <c r="AE966"/>
  <c r="AC966"/>
  <c r="AF965"/>
  <c r="AE965"/>
  <c r="AC965"/>
  <c r="AD965" s="1"/>
  <c r="AF964"/>
  <c r="AE964"/>
  <c r="AC964"/>
  <c r="AF963"/>
  <c r="AE963"/>
  <c r="AC963"/>
  <c r="AF960"/>
  <c r="AE960"/>
  <c r="AC960"/>
  <c r="AF959"/>
  <c r="AE959"/>
  <c r="AC959"/>
  <c r="AD959" s="1"/>
  <c r="AF958"/>
  <c r="AE958"/>
  <c r="AC958"/>
  <c r="AF957"/>
  <c r="AC957"/>
  <c r="AF956"/>
  <c r="AE956"/>
  <c r="AC956"/>
  <c r="AD956" s="1"/>
  <c r="AF955"/>
  <c r="AE955"/>
  <c r="AC955"/>
  <c r="H1069"/>
  <c r="H1068"/>
  <c r="H1067"/>
  <c r="H1066"/>
  <c r="H1065"/>
  <c r="H1064"/>
  <c r="H1063"/>
  <c r="H1062"/>
  <c r="H1061"/>
  <c r="H1060"/>
  <c r="H1059"/>
  <c r="H1058"/>
  <c r="H1057"/>
  <c r="D1056"/>
  <c r="D1055"/>
  <c r="D1054"/>
  <c r="D1053"/>
  <c r="D1052"/>
  <c r="D1051"/>
  <c r="H1002"/>
  <c r="H1001"/>
  <c r="H1000"/>
  <c r="H999"/>
  <c r="H998"/>
  <c r="H997"/>
  <c r="H996"/>
  <c r="H995"/>
  <c r="H994"/>
  <c r="H993"/>
  <c r="D990"/>
  <c r="AD990" s="1"/>
  <c r="D989"/>
  <c r="D988"/>
  <c r="AD988" s="1"/>
  <c r="D986"/>
  <c r="D983"/>
  <c r="D982"/>
  <c r="D981"/>
  <c r="D978"/>
  <c r="D976"/>
  <c r="D972"/>
  <c r="D971"/>
  <c r="D970"/>
  <c r="D969"/>
  <c r="D968"/>
  <c r="AG985" l="1"/>
  <c r="AH985" s="1"/>
  <c r="AG979"/>
  <c r="AH979" s="1"/>
  <c r="AD976"/>
  <c r="AD978"/>
  <c r="AD1052"/>
  <c r="AD1054"/>
  <c r="AD1056"/>
  <c r="AD969"/>
  <c r="AD971"/>
  <c r="AD981"/>
  <c r="AD983"/>
  <c r="AI1045"/>
  <c r="AI1047"/>
  <c r="AI1049"/>
  <c r="AH1031"/>
  <c r="AI1062"/>
  <c r="AI1066"/>
  <c r="AI1006"/>
  <c r="AI963"/>
  <c r="AI966"/>
  <c r="AI971"/>
  <c r="AI980"/>
  <c r="AI981"/>
  <c r="AI983"/>
  <c r="AI984"/>
  <c r="AI988"/>
  <c r="AI991"/>
  <c r="AI1009"/>
  <c r="AI1054"/>
  <c r="AI1058"/>
  <c r="AI958"/>
  <c r="AI964"/>
  <c r="AI968"/>
  <c r="AI972"/>
  <c r="AI973"/>
  <c r="AI976"/>
  <c r="AI986"/>
  <c r="AI1040"/>
  <c r="AI1046"/>
  <c r="AI1063"/>
  <c r="AI967"/>
  <c r="AI987"/>
  <c r="AI989"/>
  <c r="AI1003"/>
  <c r="AI1005"/>
  <c r="AD1006"/>
  <c r="AI1008"/>
  <c r="AI1010"/>
  <c r="AI1016"/>
  <c r="AI1022"/>
  <c r="AI1025"/>
  <c r="AI1051"/>
  <c r="AI1055"/>
  <c r="AI1059"/>
  <c r="AI1067"/>
  <c r="AI955"/>
  <c r="AI959"/>
  <c r="AI960"/>
  <c r="AD963"/>
  <c r="AI965"/>
  <c r="AD966"/>
  <c r="AI969"/>
  <c r="AI970"/>
  <c r="AI978"/>
  <c r="AD980"/>
  <c r="AD984"/>
  <c r="AI990"/>
  <c r="AD991"/>
  <c r="AI1004"/>
  <c r="AI1007"/>
  <c r="AD1008"/>
  <c r="AI1011"/>
  <c r="AI1014"/>
  <c r="AI1015"/>
  <c r="AD1016"/>
  <c r="AI1019"/>
  <c r="AI1036"/>
  <c r="AI1041"/>
  <c r="AI1042"/>
  <c r="AI1043"/>
  <c r="AI1044"/>
  <c r="AD1045"/>
  <c r="AI1048"/>
  <c r="AD1049"/>
  <c r="AI1052"/>
  <c r="AI1053"/>
  <c r="AI1056"/>
  <c r="AI1057"/>
  <c r="AD1058"/>
  <c r="AI1060"/>
  <c r="AI1061"/>
  <c r="AD1062"/>
  <c r="AI1064"/>
  <c r="AI1065"/>
  <c r="AD1066"/>
  <c r="AI1068"/>
  <c r="AI1069"/>
  <c r="AI956"/>
  <c r="AD982"/>
  <c r="AI1023"/>
  <c r="AI1024"/>
  <c r="AD1025"/>
  <c r="AI1029"/>
  <c r="AI1030"/>
  <c r="AD1031"/>
  <c r="AI1031"/>
  <c r="AD1047"/>
  <c r="AG977"/>
  <c r="AH977" s="1"/>
  <c r="AI977"/>
  <c r="AI979"/>
  <c r="AG976"/>
  <c r="AH976" s="1"/>
  <c r="AG978"/>
  <c r="AH978" s="1"/>
  <c r="AD979"/>
  <c r="AI982"/>
  <c r="AI985"/>
  <c r="AD985"/>
  <c r="AH982"/>
  <c r="AG980"/>
  <c r="AH980" s="1"/>
  <c r="AG981"/>
  <c r="AH981" s="1"/>
  <c r="AG983"/>
  <c r="AH983" s="1"/>
  <c r="AG984"/>
  <c r="AH984" s="1"/>
  <c r="AD986"/>
  <c r="AD987"/>
  <c r="AG988"/>
  <c r="AH988" s="1"/>
  <c r="AD989"/>
  <c r="AG990"/>
  <c r="AH990" s="1"/>
  <c r="AG991"/>
  <c r="AH991" s="1"/>
  <c r="AD992"/>
  <c r="AG993"/>
  <c r="AD994"/>
  <c r="AG995"/>
  <c r="AD996"/>
  <c r="AG997"/>
  <c r="AD998"/>
  <c r="AG999"/>
  <c r="AD1000"/>
  <c r="AG1001"/>
  <c r="AD1002"/>
  <c r="AG1003"/>
  <c r="AH1003" s="1"/>
  <c r="AD1004"/>
  <c r="AD1005"/>
  <c r="AG1006"/>
  <c r="AH1006" s="1"/>
  <c r="AD1007"/>
  <c r="AG1008"/>
  <c r="AH1008" s="1"/>
  <c r="AD1009"/>
  <c r="AG1010"/>
  <c r="AH1010" s="1"/>
  <c r="AD1011"/>
  <c r="AG1012"/>
  <c r="AD1013"/>
  <c r="AG1014"/>
  <c r="AH1014" s="1"/>
  <c r="AD1015"/>
  <c r="AG1016"/>
  <c r="AH1016" s="1"/>
  <c r="AD1017"/>
  <c r="AG1018"/>
  <c r="AD1019"/>
  <c r="AD1020"/>
  <c r="AG1021"/>
  <c r="AD1022"/>
  <c r="AG1023"/>
  <c r="AH1023" s="1"/>
  <c r="AD1024"/>
  <c r="AG1025"/>
  <c r="AH1025" s="1"/>
  <c r="AD1026"/>
  <c r="AG1027"/>
  <c r="AD1028"/>
  <c r="AG1029"/>
  <c r="AH1029" s="1"/>
  <c r="AD1030"/>
  <c r="AI1032"/>
  <c r="AI1033"/>
  <c r="AG1034"/>
  <c r="AH1034" s="1"/>
  <c r="AI1035"/>
  <c r="AG986"/>
  <c r="AH986" s="1"/>
  <c r="AG987"/>
  <c r="AH987" s="1"/>
  <c r="AG989"/>
  <c r="AH989" s="1"/>
  <c r="AG992"/>
  <c r="AG994"/>
  <c r="AG996"/>
  <c r="AG998"/>
  <c r="AG1000"/>
  <c r="AG1002"/>
  <c r="AG1004"/>
  <c r="AH1004" s="1"/>
  <c r="AG1005"/>
  <c r="AH1005" s="1"/>
  <c r="AG1007"/>
  <c r="AH1007" s="1"/>
  <c r="AG1009"/>
  <c r="AH1009" s="1"/>
  <c r="AG1011"/>
  <c r="AH1011" s="1"/>
  <c r="AG1013"/>
  <c r="AG1015"/>
  <c r="AH1015" s="1"/>
  <c r="AG1017"/>
  <c r="AG1019"/>
  <c r="AH1019" s="1"/>
  <c r="AG1020"/>
  <c r="AG1022"/>
  <c r="AH1022" s="1"/>
  <c r="AG1024"/>
  <c r="AH1024" s="1"/>
  <c r="AG1026"/>
  <c r="AG1028"/>
  <c r="AG1030"/>
  <c r="AH1030" s="1"/>
  <c r="AI1034"/>
  <c r="AG1032"/>
  <c r="AH1032" s="1"/>
  <c r="AG1033"/>
  <c r="AH1033" s="1"/>
  <c r="AG1035"/>
  <c r="AH1035" s="1"/>
  <c r="AD1036"/>
  <c r="AG1037"/>
  <c r="AD1038"/>
  <c r="AG1039"/>
  <c r="AD1040"/>
  <c r="AG1041"/>
  <c r="AH1041" s="1"/>
  <c r="AD1042"/>
  <c r="AG1043"/>
  <c r="AH1043" s="1"/>
  <c r="AD1044"/>
  <c r="AG1045"/>
  <c r="AH1045" s="1"/>
  <c r="AD1046"/>
  <c r="AG1047"/>
  <c r="AH1047" s="1"/>
  <c r="AD1048"/>
  <c r="AG1049"/>
  <c r="AH1049" s="1"/>
  <c r="AG1050"/>
  <c r="AD1051"/>
  <c r="AG1052"/>
  <c r="AH1052" s="1"/>
  <c r="AD1053"/>
  <c r="AG1054"/>
  <c r="AH1054" s="1"/>
  <c r="AD1055"/>
  <c r="AG1056"/>
  <c r="AH1056" s="1"/>
  <c r="AD1057"/>
  <c r="AG1058"/>
  <c r="AH1058" s="1"/>
  <c r="AD1059"/>
  <c r="AG1060"/>
  <c r="AH1060" s="1"/>
  <c r="AD1061"/>
  <c r="AG1062"/>
  <c r="AH1062" s="1"/>
  <c r="AD1063"/>
  <c r="AG1064"/>
  <c r="AH1064" s="1"/>
  <c r="AD1065"/>
  <c r="AG1066"/>
  <c r="AH1066" s="1"/>
  <c r="AD1067"/>
  <c r="AG1068"/>
  <c r="AH1068" s="1"/>
  <c r="AD1069"/>
  <c r="AG1036"/>
  <c r="AH1036" s="1"/>
  <c r="AG1038"/>
  <c r="AG1040"/>
  <c r="AH1040" s="1"/>
  <c r="AG1042"/>
  <c r="AH1042" s="1"/>
  <c r="AG1044"/>
  <c r="AH1044" s="1"/>
  <c r="AG1046"/>
  <c r="AH1046" s="1"/>
  <c r="AG1048"/>
  <c r="AH1048" s="1"/>
  <c r="AG1051"/>
  <c r="AH1051" s="1"/>
  <c r="AG1053"/>
  <c r="AH1053" s="1"/>
  <c r="AG1055"/>
  <c r="AH1055" s="1"/>
  <c r="AG1057"/>
  <c r="AH1057" s="1"/>
  <c r="AG1059"/>
  <c r="AH1059" s="1"/>
  <c r="AG1061"/>
  <c r="AH1061" s="1"/>
  <c r="AG1063"/>
  <c r="AH1063" s="1"/>
  <c r="AG1065"/>
  <c r="AH1065" s="1"/>
  <c r="AG1067"/>
  <c r="AH1067" s="1"/>
  <c r="AG1069"/>
  <c r="AH1069" s="1"/>
  <c r="AG963"/>
  <c r="AH963" s="1"/>
  <c r="AD964"/>
  <c r="AG965"/>
  <c r="AH965" s="1"/>
  <c r="AG966"/>
  <c r="AH966" s="1"/>
  <c r="AD967"/>
  <c r="AD968"/>
  <c r="AG969"/>
  <c r="AH969" s="1"/>
  <c r="AD970"/>
  <c r="AG971"/>
  <c r="AH971" s="1"/>
  <c r="AD972"/>
  <c r="AD973"/>
  <c r="AG964"/>
  <c r="AH964" s="1"/>
  <c r="AG967"/>
  <c r="AH967" s="1"/>
  <c r="AG968"/>
  <c r="AH968" s="1"/>
  <c r="AG970"/>
  <c r="AH970" s="1"/>
  <c r="AG972"/>
  <c r="AH972" s="1"/>
  <c r="AG973"/>
  <c r="AH973" s="1"/>
  <c r="AG955"/>
  <c r="AH955" s="1"/>
  <c r="AD955"/>
  <c r="AG956"/>
  <c r="AH956" s="1"/>
  <c r="AD957"/>
  <c r="AD958"/>
  <c r="AG959"/>
  <c r="AH959" s="1"/>
  <c r="AD960"/>
  <c r="AG957"/>
  <c r="AG958"/>
  <c r="AH958" s="1"/>
  <c r="AG960"/>
  <c r="AH960" s="1"/>
  <c r="AF1884" l="1"/>
  <c r="AE1884"/>
  <c r="AC1884"/>
  <c r="AF1883"/>
  <c r="AE1883"/>
  <c r="AC1883"/>
  <c r="AF1882"/>
  <c r="AE1882"/>
  <c r="AC1882"/>
  <c r="AD1882" s="1"/>
  <c r="AF1881"/>
  <c r="AE1881"/>
  <c r="AC1881"/>
  <c r="AF1880"/>
  <c r="AE1880"/>
  <c r="AC1880"/>
  <c r="AF1879"/>
  <c r="AE1879"/>
  <c r="AC1879"/>
  <c r="AF1878"/>
  <c r="AE1878"/>
  <c r="AC1878"/>
  <c r="AD1878" s="1"/>
  <c r="AF1877"/>
  <c r="AE1877"/>
  <c r="AC1877"/>
  <c r="AF1876"/>
  <c r="AE1876"/>
  <c r="AC1876"/>
  <c r="AF1875"/>
  <c r="AE1875"/>
  <c r="AC1875"/>
  <c r="AF1874"/>
  <c r="AE1874"/>
  <c r="AC1874"/>
  <c r="AD1874" s="1"/>
  <c r="AF1873"/>
  <c r="AE1873"/>
  <c r="AC1873"/>
  <c r="AD1873" s="1"/>
  <c r="AF1872"/>
  <c r="AE1872"/>
  <c r="AC1872"/>
  <c r="AF1871"/>
  <c r="AE1871"/>
  <c r="AC1871"/>
  <c r="AF1868"/>
  <c r="AE1868"/>
  <c r="AC1868"/>
  <c r="AD1868" s="1"/>
  <c r="AF1865"/>
  <c r="AE1865"/>
  <c r="AC1865"/>
  <c r="AF1864"/>
  <c r="AE1864"/>
  <c r="AC1864"/>
  <c r="AD1864" s="1"/>
  <c r="F1879"/>
  <c r="F1878"/>
  <c r="F1877"/>
  <c r="H1876"/>
  <c r="F1875"/>
  <c r="F1874"/>
  <c r="H1873"/>
  <c r="F1873"/>
  <c r="H1872"/>
  <c r="F1872"/>
  <c r="H1871"/>
  <c r="F1871"/>
  <c r="F1868"/>
  <c r="H1865"/>
  <c r="F1865"/>
  <c r="F1864"/>
  <c r="AG1872" l="1"/>
  <c r="AH1872" s="1"/>
  <c r="AG1875"/>
  <c r="AH1875" s="1"/>
  <c r="AI1876"/>
  <c r="AI1871"/>
  <c r="AI1883"/>
  <c r="AI1881"/>
  <c r="AI1877"/>
  <c r="AI1880"/>
  <c r="AI1884"/>
  <c r="AI1864"/>
  <c r="AI1865"/>
  <c r="AD1871"/>
  <c r="AI1873"/>
  <c r="AD1876"/>
  <c r="AI1878"/>
  <c r="AI1879"/>
  <c r="AD1880"/>
  <c r="AI1882"/>
  <c r="AD1883"/>
  <c r="AI1872"/>
  <c r="AG1874"/>
  <c r="AH1874" s="1"/>
  <c r="AI1874"/>
  <c r="AI1875"/>
  <c r="AG1871"/>
  <c r="AH1871" s="1"/>
  <c r="AD1872"/>
  <c r="AG1873"/>
  <c r="AH1873" s="1"/>
  <c r="AD1875"/>
  <c r="AG1876"/>
  <c r="AH1876" s="1"/>
  <c r="AD1877"/>
  <c r="AG1878"/>
  <c r="AH1878" s="1"/>
  <c r="AD1879"/>
  <c r="AG1880"/>
  <c r="AH1880" s="1"/>
  <c r="AD1881"/>
  <c r="AG1882"/>
  <c r="AH1882" s="1"/>
  <c r="AG1883"/>
  <c r="AH1883" s="1"/>
  <c r="AD1884"/>
  <c r="AG1877"/>
  <c r="AH1877" s="1"/>
  <c r="AG1879"/>
  <c r="AH1879" s="1"/>
  <c r="AG1881"/>
  <c r="AH1881" s="1"/>
  <c r="AG1884"/>
  <c r="AH1884" s="1"/>
  <c r="AG1868"/>
  <c r="AH1868" s="1"/>
  <c r="AI1868"/>
  <c r="AG1864"/>
  <c r="AH1864" s="1"/>
  <c r="AD1865"/>
  <c r="AG1865"/>
  <c r="AH1865" s="1"/>
  <c r="AF1909" l="1"/>
  <c r="AE1909"/>
  <c r="AC1909"/>
  <c r="AF1908"/>
  <c r="AE1908"/>
  <c r="AC1908"/>
  <c r="AD1908" s="1"/>
  <c r="AF1907"/>
  <c r="AE1907"/>
  <c r="AC1907"/>
  <c r="AD1907" s="1"/>
  <c r="AF1906"/>
  <c r="AE1906"/>
  <c r="AC1906"/>
  <c r="AF1905"/>
  <c r="AE1905"/>
  <c r="AC1905"/>
  <c r="AF1904"/>
  <c r="AE1904"/>
  <c r="AC1904"/>
  <c r="AD1904" s="1"/>
  <c r="AF1903"/>
  <c r="AE1903"/>
  <c r="AC1903"/>
  <c r="AF1902"/>
  <c r="AE1902"/>
  <c r="AC1902"/>
  <c r="AF1901"/>
  <c r="AE1901"/>
  <c r="AC1901"/>
  <c r="AF1900"/>
  <c r="AE1900"/>
  <c r="AC1900"/>
  <c r="AD1900" s="1"/>
  <c r="AF1899"/>
  <c r="AE1899"/>
  <c r="AC1899"/>
  <c r="AF1898"/>
  <c r="AE1898"/>
  <c r="AC1898"/>
  <c r="AF1897"/>
  <c r="AE1897"/>
  <c r="AC1897"/>
  <c r="AF1894"/>
  <c r="AE1894"/>
  <c r="AC1894"/>
  <c r="AF1892"/>
  <c r="AE1892"/>
  <c r="AC1892"/>
  <c r="AF1891"/>
  <c r="AE1891"/>
  <c r="AC1891"/>
  <c r="AD1891" s="1"/>
  <c r="AF1890"/>
  <c r="AE1890"/>
  <c r="AC1890"/>
  <c r="AF1889"/>
  <c r="AE1889"/>
  <c r="AC1889"/>
  <c r="AF1888"/>
  <c r="AE1888"/>
  <c r="AC1888"/>
  <c r="H1909"/>
  <c r="F1909"/>
  <c r="H1908"/>
  <c r="F1908"/>
  <c r="H1907"/>
  <c r="F1907"/>
  <c r="H1906"/>
  <c r="F1906"/>
  <c r="H1905"/>
  <c r="F1905"/>
  <c r="H1904"/>
  <c r="F1904"/>
  <c r="H1903"/>
  <c r="F1903"/>
  <c r="H1902"/>
  <c r="F1902"/>
  <c r="H1901"/>
  <c r="F1901"/>
  <c r="H1900"/>
  <c r="F1900"/>
  <c r="H1899"/>
  <c r="F1899"/>
  <c r="H1898"/>
  <c r="F1898"/>
  <c r="H1897"/>
  <c r="F1897"/>
  <c r="H1894"/>
  <c r="F1894"/>
  <c r="H1892"/>
  <c r="F1892"/>
  <c r="H1891"/>
  <c r="F1891"/>
  <c r="H1890"/>
  <c r="F1890"/>
  <c r="H1889"/>
  <c r="F1889"/>
  <c r="H1888"/>
  <c r="F1888"/>
  <c r="AI1902" l="1"/>
  <c r="AI1899"/>
  <c r="AI1890"/>
  <c r="AI1889"/>
  <c r="AI1892"/>
  <c r="AI1898"/>
  <c r="AI1903"/>
  <c r="AI1906"/>
  <c r="AI1888"/>
  <c r="AD1889"/>
  <c r="AI1891"/>
  <c r="AI1894"/>
  <c r="AI1897"/>
  <c r="AD1898"/>
  <c r="AI1900"/>
  <c r="AI1901"/>
  <c r="AD1902"/>
  <c r="AI1904"/>
  <c r="AI1905"/>
  <c r="AD1906"/>
  <c r="AI1908"/>
  <c r="AI1909"/>
  <c r="AG1907"/>
  <c r="AH1907" s="1"/>
  <c r="AI1907"/>
  <c r="AG1906"/>
  <c r="AH1906" s="1"/>
  <c r="AG1908"/>
  <c r="AH1908" s="1"/>
  <c r="AD1909"/>
  <c r="AG1909"/>
  <c r="AH1909" s="1"/>
  <c r="AD1897"/>
  <c r="AG1898"/>
  <c r="AH1898" s="1"/>
  <c r="AD1899"/>
  <c r="AG1900"/>
  <c r="AH1900" s="1"/>
  <c r="AD1901"/>
  <c r="AG1902"/>
  <c r="AH1902" s="1"/>
  <c r="AD1903"/>
  <c r="AG1904"/>
  <c r="AH1904" s="1"/>
  <c r="AD1905"/>
  <c r="AG1897"/>
  <c r="AH1897" s="1"/>
  <c r="AG1899"/>
  <c r="AH1899" s="1"/>
  <c r="AG1901"/>
  <c r="AH1901" s="1"/>
  <c r="AG1903"/>
  <c r="AH1903" s="1"/>
  <c r="AG1905"/>
  <c r="AH1905" s="1"/>
  <c r="AD1894"/>
  <c r="AG1894"/>
  <c r="AH1894" s="1"/>
  <c r="AD1888"/>
  <c r="AG1889"/>
  <c r="AH1889" s="1"/>
  <c r="AD1890"/>
  <c r="AG1891"/>
  <c r="AH1891" s="1"/>
  <c r="AD1892"/>
  <c r="AG1888"/>
  <c r="AH1888" s="1"/>
  <c r="AG1890"/>
  <c r="AH1890" s="1"/>
  <c r="AG1892"/>
  <c r="AH1892" s="1"/>
  <c r="AF1299" l="1"/>
  <c r="AE1299"/>
  <c r="AC1299"/>
  <c r="AF1298"/>
  <c r="AC1298"/>
  <c r="AI1299" l="1"/>
  <c r="AD1299"/>
  <c r="AG1298"/>
  <c r="AD1298"/>
  <c r="AG1299"/>
  <c r="AH1299" s="1"/>
  <c r="AF750" l="1"/>
  <c r="AE750"/>
  <c r="AC750"/>
  <c r="AF749"/>
  <c r="AE749"/>
  <c r="AC749"/>
  <c r="AF748"/>
  <c r="AE748"/>
  <c r="AC748"/>
  <c r="AF747"/>
  <c r="AE747"/>
  <c r="AC747"/>
  <c r="AD747" s="1"/>
  <c r="AF746"/>
  <c r="AE746"/>
  <c r="AC746"/>
  <c r="AF745"/>
  <c r="AE745"/>
  <c r="AC745"/>
  <c r="AF744"/>
  <c r="AE744"/>
  <c r="AC744"/>
  <c r="AF743"/>
  <c r="AE743"/>
  <c r="AC743"/>
  <c r="AD743" s="1"/>
  <c r="AF742"/>
  <c r="AE742"/>
  <c r="AC742"/>
  <c r="AF741"/>
  <c r="AE741"/>
  <c r="AC741"/>
  <c r="AF740"/>
  <c r="AE740"/>
  <c r="AC740"/>
  <c r="AF739"/>
  <c r="AE739"/>
  <c r="AC739"/>
  <c r="AD739" s="1"/>
  <c r="AF738"/>
  <c r="AE738"/>
  <c r="AC738"/>
  <c r="AF737"/>
  <c r="AE737"/>
  <c r="AC737"/>
  <c r="AF736"/>
  <c r="AE736"/>
  <c r="AC736"/>
  <c r="AF735"/>
  <c r="AE735"/>
  <c r="AC735"/>
  <c r="AF734"/>
  <c r="AE734"/>
  <c r="AC734"/>
  <c r="AF733"/>
  <c r="AE733"/>
  <c r="AC733"/>
  <c r="AF732"/>
  <c r="AE732"/>
  <c r="AC732"/>
  <c r="AD732" s="1"/>
  <c r="AF731"/>
  <c r="AE731"/>
  <c r="AC731"/>
  <c r="AF730"/>
  <c r="AE730"/>
  <c r="AC730"/>
  <c r="AF729"/>
  <c r="AE729"/>
  <c r="AC729"/>
  <c r="AF728"/>
  <c r="AE728"/>
  <c r="AC728"/>
  <c r="AD728" s="1"/>
  <c r="AF727"/>
  <c r="AE727"/>
  <c r="AC727"/>
  <c r="AF726"/>
  <c r="AE726"/>
  <c r="AC726"/>
  <c r="AF725"/>
  <c r="AE725"/>
  <c r="AC725"/>
  <c r="AF724"/>
  <c r="AE724"/>
  <c r="AC724"/>
  <c r="AD724" s="1"/>
  <c r="AF723"/>
  <c r="AE723"/>
  <c r="AC723"/>
  <c r="AF722"/>
  <c r="AE722"/>
  <c r="AC722"/>
  <c r="AF721"/>
  <c r="AE721"/>
  <c r="AC721"/>
  <c r="AF720"/>
  <c r="AE720"/>
  <c r="AC720"/>
  <c r="AD720" s="1"/>
  <c r="AF719"/>
  <c r="AE719"/>
  <c r="AC719"/>
  <c r="AF718"/>
  <c r="AE718"/>
  <c r="AC718"/>
  <c r="AF717"/>
  <c r="AE717"/>
  <c r="AC717"/>
  <c r="AG717" s="1"/>
  <c r="AF716"/>
  <c r="AE716"/>
  <c r="AC716"/>
  <c r="AD716" s="1"/>
  <c r="AF715"/>
  <c r="AE715"/>
  <c r="AC715"/>
  <c r="AD715" s="1"/>
  <c r="AF714"/>
  <c r="AE714"/>
  <c r="AC714"/>
  <c r="AD714" s="1"/>
  <c r="AF713"/>
  <c r="AE713"/>
  <c r="AC713"/>
  <c r="AD713" s="1"/>
  <c r="AF712"/>
  <c r="AE712"/>
  <c r="AC712"/>
  <c r="AD712" s="1"/>
  <c r="AF711"/>
  <c r="AE711"/>
  <c r="AC711"/>
  <c r="AD711" s="1"/>
  <c r="AF710"/>
  <c r="AE710"/>
  <c r="AC710"/>
  <c r="AG710" s="1"/>
  <c r="AF709"/>
  <c r="AE709"/>
  <c r="AC709"/>
  <c r="AF708"/>
  <c r="AE708"/>
  <c r="AC708"/>
  <c r="AD708" s="1"/>
  <c r="AF707"/>
  <c r="AE707"/>
  <c r="AC707"/>
  <c r="AF706"/>
  <c r="AE706"/>
  <c r="AC706"/>
  <c r="AF705"/>
  <c r="AE705"/>
  <c r="AC705"/>
  <c r="AF704"/>
  <c r="AE704"/>
  <c r="AC704"/>
  <c r="AD704" s="1"/>
  <c r="AF703"/>
  <c r="AE703"/>
  <c r="AC703"/>
  <c r="AF702"/>
  <c r="AE702"/>
  <c r="AC702"/>
  <c r="AF701"/>
  <c r="AE701"/>
  <c r="AC701"/>
  <c r="AF700"/>
  <c r="AE700"/>
  <c r="AC700"/>
  <c r="AD700" s="1"/>
  <c r="AF699"/>
  <c r="AE699"/>
  <c r="AC699"/>
  <c r="AF698"/>
  <c r="AE698"/>
  <c r="AC698"/>
  <c r="AF697"/>
  <c r="AE697"/>
  <c r="AC697"/>
  <c r="AF696"/>
  <c r="AE696"/>
  <c r="AC696"/>
  <c r="AD696" s="1"/>
  <c r="AF695"/>
  <c r="AE695"/>
  <c r="AC695"/>
  <c r="AF694"/>
  <c r="AE694"/>
  <c r="AC694"/>
  <c r="AF693"/>
  <c r="AE693"/>
  <c r="AC693"/>
  <c r="AF692"/>
  <c r="AE692"/>
  <c r="AC692"/>
  <c r="AD692" s="1"/>
  <c r="AF691"/>
  <c r="AE691"/>
  <c r="AC691"/>
  <c r="AF690"/>
  <c r="AE690"/>
  <c r="AC690"/>
  <c r="AF689"/>
  <c r="AE689"/>
  <c r="AC689"/>
  <c r="AF688"/>
  <c r="AE688"/>
  <c r="AC688"/>
  <c r="AF687"/>
  <c r="AE687"/>
  <c r="AC687"/>
  <c r="AF686"/>
  <c r="AE686"/>
  <c r="AC686"/>
  <c r="AF685"/>
  <c r="AE685"/>
  <c r="AC685"/>
  <c r="AD685" s="1"/>
  <c r="AF684"/>
  <c r="AE684"/>
  <c r="AC684"/>
  <c r="AF683"/>
  <c r="AE683"/>
  <c r="AC683"/>
  <c r="AF682"/>
  <c r="AE682"/>
  <c r="AC682"/>
  <c r="AF681"/>
  <c r="AE681"/>
  <c r="AC681"/>
  <c r="AD681" s="1"/>
  <c r="AF680"/>
  <c r="AE680"/>
  <c r="AC680"/>
  <c r="AF679"/>
  <c r="AE679"/>
  <c r="AC679"/>
  <c r="AF678"/>
  <c r="AE678"/>
  <c r="AC678"/>
  <c r="AG678" s="1"/>
  <c r="AF677"/>
  <c r="AE677"/>
  <c r="AC677"/>
  <c r="AD677" s="1"/>
  <c r="AF676"/>
  <c r="AE676"/>
  <c r="AC676"/>
  <c r="AF675"/>
  <c r="AE675"/>
  <c r="AC675"/>
  <c r="AF674"/>
  <c r="AE674"/>
  <c r="AC674"/>
  <c r="AF673"/>
  <c r="AE673"/>
  <c r="AC673"/>
  <c r="AD673" s="1"/>
  <c r="AF672"/>
  <c r="AE672"/>
  <c r="AC672"/>
  <c r="AF671"/>
  <c r="AE671"/>
  <c r="AC671"/>
  <c r="AF670"/>
  <c r="AE670"/>
  <c r="AC670"/>
  <c r="AD670" s="1"/>
  <c r="AF669"/>
  <c r="AE669"/>
  <c r="AC669"/>
  <c r="AD669" s="1"/>
  <c r="AF666"/>
  <c r="AE666"/>
  <c r="AC666"/>
  <c r="AF665"/>
  <c r="AE665"/>
  <c r="AC665"/>
  <c r="AF664"/>
  <c r="AE664"/>
  <c r="AC664"/>
  <c r="AF663"/>
  <c r="AE663"/>
  <c r="AC663"/>
  <c r="AD663" s="1"/>
  <c r="AF662"/>
  <c r="AE662"/>
  <c r="AC662"/>
  <c r="AF661"/>
  <c r="AE661"/>
  <c r="AC661"/>
  <c r="AF660"/>
  <c r="AE660"/>
  <c r="AC660"/>
  <c r="AF659"/>
  <c r="AE659"/>
  <c r="AC659"/>
  <c r="AD659" s="1"/>
  <c r="AF658"/>
  <c r="AE658"/>
  <c r="AC658"/>
  <c r="AF657"/>
  <c r="AE657"/>
  <c r="AC657"/>
  <c r="AF656"/>
  <c r="AE656"/>
  <c r="AC656"/>
  <c r="AF655"/>
  <c r="AE655"/>
  <c r="AC655"/>
  <c r="AD655" s="1"/>
  <c r="AF654"/>
  <c r="AE654"/>
  <c r="AC654"/>
  <c r="AF653"/>
  <c r="AE653"/>
  <c r="AC653"/>
  <c r="AF652"/>
  <c r="AE652"/>
  <c r="AC652"/>
  <c r="AF651"/>
  <c r="AE651"/>
  <c r="AC651"/>
  <c r="AD651" s="1"/>
  <c r="AF650"/>
  <c r="AE650"/>
  <c r="AC650"/>
  <c r="AF649"/>
  <c r="AE649"/>
  <c r="AC649"/>
  <c r="AF648"/>
  <c r="AE648"/>
  <c r="AC648"/>
  <c r="AF647"/>
  <c r="AE647"/>
  <c r="AC647"/>
  <c r="AD647" s="1"/>
  <c r="AF645"/>
  <c r="AE645"/>
  <c r="AC645"/>
  <c r="AF644"/>
  <c r="AE644"/>
  <c r="AC644"/>
  <c r="AF643"/>
  <c r="AE643"/>
  <c r="AC643"/>
  <c r="AF642"/>
  <c r="AE642"/>
  <c r="AC642"/>
  <c r="AD642" s="1"/>
  <c r="AF641"/>
  <c r="AE641"/>
  <c r="AC641"/>
  <c r="AF640"/>
  <c r="AE640"/>
  <c r="AC640"/>
  <c r="AD640" s="1"/>
  <c r="H750"/>
  <c r="H749"/>
  <c r="H748"/>
  <c r="H747"/>
  <c r="H746"/>
  <c r="H745"/>
  <c r="H744"/>
  <c r="H743"/>
  <c r="H742"/>
  <c r="H741"/>
  <c r="H740"/>
  <c r="H739"/>
  <c r="H738"/>
  <c r="F738"/>
  <c r="H737"/>
  <c r="F737"/>
  <c r="H736"/>
  <c r="F736"/>
  <c r="H735"/>
  <c r="F735"/>
  <c r="H734"/>
  <c r="F734"/>
  <c r="H733"/>
  <c r="F733"/>
  <c r="H732"/>
  <c r="F732"/>
  <c r="H731"/>
  <c r="F731"/>
  <c r="H730"/>
  <c r="F730"/>
  <c r="H729"/>
  <c r="F729"/>
  <c r="H728"/>
  <c r="F728"/>
  <c r="H727"/>
  <c r="F727"/>
  <c r="H726"/>
  <c r="F726"/>
  <c r="H725"/>
  <c r="F725"/>
  <c r="H724"/>
  <c r="F724"/>
  <c r="H723"/>
  <c r="F723"/>
  <c r="H722"/>
  <c r="F722"/>
  <c r="H721"/>
  <c r="F721"/>
  <c r="H720"/>
  <c r="F720"/>
  <c r="H719"/>
  <c r="F719"/>
  <c r="H718"/>
  <c r="F718"/>
  <c r="H717"/>
  <c r="F717"/>
  <c r="H716"/>
  <c r="F716"/>
  <c r="H715"/>
  <c r="F715"/>
  <c r="H714"/>
  <c r="F714"/>
  <c r="H713"/>
  <c r="F713"/>
  <c r="H712"/>
  <c r="F712"/>
  <c r="H711"/>
  <c r="F711"/>
  <c r="H710"/>
  <c r="F710"/>
  <c r="H709"/>
  <c r="F709"/>
  <c r="H708"/>
  <c r="F708"/>
  <c r="H707"/>
  <c r="F707"/>
  <c r="H706"/>
  <c r="F706"/>
  <c r="H705"/>
  <c r="F705"/>
  <c r="H704"/>
  <c r="F704"/>
  <c r="H703"/>
  <c r="F703"/>
  <c r="H702"/>
  <c r="F702"/>
  <c r="H701"/>
  <c r="F701"/>
  <c r="H700"/>
  <c r="F700"/>
  <c r="H699"/>
  <c r="F699"/>
  <c r="H698"/>
  <c r="F698"/>
  <c r="H697"/>
  <c r="F697"/>
  <c r="H696"/>
  <c r="F696"/>
  <c r="H695"/>
  <c r="F695"/>
  <c r="H694"/>
  <c r="F694"/>
  <c r="H693"/>
  <c r="F693"/>
  <c r="H692"/>
  <c r="F692"/>
  <c r="H691"/>
  <c r="F691"/>
  <c r="H690"/>
  <c r="F690"/>
  <c r="H689"/>
  <c r="F689"/>
  <c r="H688"/>
  <c r="F688"/>
  <c r="H687"/>
  <c r="F687"/>
  <c r="H686"/>
  <c r="F686"/>
  <c r="F685"/>
  <c r="F684"/>
  <c r="F683"/>
  <c r="F682"/>
  <c r="F681"/>
  <c r="F680"/>
  <c r="F679"/>
  <c r="F678"/>
  <c r="F677"/>
  <c r="F676"/>
  <c r="F675"/>
  <c r="F674"/>
  <c r="F673"/>
  <c r="F672"/>
  <c r="F671"/>
  <c r="F670"/>
  <c r="F669"/>
  <c r="F666"/>
  <c r="F665"/>
  <c r="F664"/>
  <c r="F663"/>
  <c r="F662"/>
  <c r="F661"/>
  <c r="F660"/>
  <c r="F659"/>
  <c r="F658"/>
  <c r="F657"/>
  <c r="F656"/>
  <c r="F655"/>
  <c r="F654"/>
  <c r="F653"/>
  <c r="F652"/>
  <c r="F651"/>
  <c r="F650"/>
  <c r="F649"/>
  <c r="F648"/>
  <c r="F647"/>
  <c r="H645"/>
  <c r="F645"/>
  <c r="H644"/>
  <c r="F644"/>
  <c r="H643"/>
  <c r="F643"/>
  <c r="H642"/>
  <c r="F642"/>
  <c r="H641"/>
  <c r="F641"/>
  <c r="F640"/>
  <c r="AG641" l="1"/>
  <c r="AI722"/>
  <c r="AI737"/>
  <c r="AI644"/>
  <c r="AI653"/>
  <c r="AI661"/>
  <c r="AI671"/>
  <c r="AI687"/>
  <c r="AI702"/>
  <c r="AI684"/>
  <c r="AI699"/>
  <c r="AI750"/>
  <c r="AH641"/>
  <c r="AI658"/>
  <c r="AI676"/>
  <c r="AI679"/>
  <c r="AI691"/>
  <c r="AI694"/>
  <c r="AI707"/>
  <c r="AH710"/>
  <c r="AI727"/>
  <c r="AI730"/>
  <c r="AI742"/>
  <c r="AI745"/>
  <c r="AI650"/>
  <c r="AI666"/>
  <c r="AI719"/>
  <c r="AI735"/>
  <c r="AI645"/>
  <c r="AI649"/>
  <c r="AI654"/>
  <c r="AI657"/>
  <c r="AI662"/>
  <c r="AI665"/>
  <c r="AI672"/>
  <c r="AI675"/>
  <c r="AI680"/>
  <c r="AI683"/>
  <c r="AI688"/>
  <c r="AI690"/>
  <c r="AI695"/>
  <c r="AI698"/>
  <c r="AI703"/>
  <c r="AI706"/>
  <c r="AI718"/>
  <c r="AI723"/>
  <c r="AI726"/>
  <c r="AI731"/>
  <c r="AI734"/>
  <c r="AI738"/>
  <c r="AI741"/>
  <c r="AI746"/>
  <c r="AI749"/>
  <c r="AI642"/>
  <c r="AI643"/>
  <c r="AD644"/>
  <c r="AI647"/>
  <c r="AI648"/>
  <c r="AD649"/>
  <c r="AI651"/>
  <c r="AI652"/>
  <c r="AD653"/>
  <c r="AI655"/>
  <c r="AI656"/>
  <c r="AD657"/>
  <c r="AI659"/>
  <c r="AI660"/>
  <c r="AD661"/>
  <c r="AI663"/>
  <c r="AI664"/>
  <c r="AD665"/>
  <c r="AI669"/>
  <c r="AD671"/>
  <c r="AI673"/>
  <c r="AI674"/>
  <c r="AD675"/>
  <c r="AI677"/>
  <c r="AH678"/>
  <c r="AD679"/>
  <c r="AI681"/>
  <c r="AI682"/>
  <c r="AD683"/>
  <c r="AI685"/>
  <c r="AI686"/>
  <c r="AD687"/>
  <c r="AI689"/>
  <c r="AD690"/>
  <c r="AI692"/>
  <c r="AI693"/>
  <c r="AD694"/>
  <c r="AI696"/>
  <c r="AI697"/>
  <c r="AD698"/>
  <c r="AI700"/>
  <c r="AI701"/>
  <c r="AD702"/>
  <c r="AI704"/>
  <c r="AI705"/>
  <c r="AD706"/>
  <c r="AI708"/>
  <c r="AI709"/>
  <c r="AD710"/>
  <c r="AI710"/>
  <c r="AH717"/>
  <c r="AD718"/>
  <c r="AI720"/>
  <c r="AI721"/>
  <c r="AD722"/>
  <c r="AI724"/>
  <c r="AI725"/>
  <c r="AD726"/>
  <c r="AI728"/>
  <c r="AI729"/>
  <c r="AD730"/>
  <c r="AI732"/>
  <c r="AI733"/>
  <c r="AD734"/>
  <c r="AI736"/>
  <c r="AD737"/>
  <c r="AI739"/>
  <c r="AI740"/>
  <c r="AD741"/>
  <c r="AI743"/>
  <c r="AI744"/>
  <c r="AD745"/>
  <c r="AI747"/>
  <c r="AI748"/>
  <c r="AD749"/>
  <c r="AG670"/>
  <c r="AH670" s="1"/>
  <c r="AI670"/>
  <c r="AG672"/>
  <c r="AH672" s="1"/>
  <c r="AG674"/>
  <c r="AH674" s="1"/>
  <c r="AG676"/>
  <c r="AH676" s="1"/>
  <c r="AI678"/>
  <c r="AG669"/>
  <c r="AH669" s="1"/>
  <c r="AG671"/>
  <c r="AH671" s="1"/>
  <c r="AD672"/>
  <c r="AG673"/>
  <c r="AH673" s="1"/>
  <c r="AD674"/>
  <c r="AG675"/>
  <c r="AH675" s="1"/>
  <c r="AD676"/>
  <c r="AG677"/>
  <c r="AH677" s="1"/>
  <c r="AD678"/>
  <c r="AG679"/>
  <c r="AH679" s="1"/>
  <c r="AD680"/>
  <c r="AG681"/>
  <c r="AH681" s="1"/>
  <c r="AD682"/>
  <c r="AG683"/>
  <c r="AH683" s="1"/>
  <c r="AD684"/>
  <c r="AG685"/>
  <c r="AH685" s="1"/>
  <c r="AD686"/>
  <c r="AG687"/>
  <c r="AH687" s="1"/>
  <c r="AD688"/>
  <c r="AD689"/>
  <c r="AG690"/>
  <c r="AH690" s="1"/>
  <c r="AD691"/>
  <c r="AG692"/>
  <c r="AH692" s="1"/>
  <c r="AD693"/>
  <c r="AG694"/>
  <c r="AH694" s="1"/>
  <c r="AD695"/>
  <c r="AG696"/>
  <c r="AH696" s="1"/>
  <c r="AD697"/>
  <c r="AG698"/>
  <c r="AH698" s="1"/>
  <c r="AD699"/>
  <c r="AG700"/>
  <c r="AH700" s="1"/>
  <c r="AD701"/>
  <c r="AG702"/>
  <c r="AH702" s="1"/>
  <c r="AD703"/>
  <c r="AG704"/>
  <c r="AH704" s="1"/>
  <c r="AD705"/>
  <c r="AG706"/>
  <c r="AH706" s="1"/>
  <c r="AD707"/>
  <c r="AG708"/>
  <c r="AH708" s="1"/>
  <c r="AD709"/>
  <c r="AG711"/>
  <c r="AH711" s="1"/>
  <c r="AI712"/>
  <c r="AG713"/>
  <c r="AH713" s="1"/>
  <c r="AI714"/>
  <c r="AG715"/>
  <c r="AH715" s="1"/>
  <c r="AI716"/>
  <c r="AG680"/>
  <c r="AH680" s="1"/>
  <c r="AG682"/>
  <c r="AH682" s="1"/>
  <c r="AG684"/>
  <c r="AH684" s="1"/>
  <c r="AG686"/>
  <c r="AH686" s="1"/>
  <c r="AG688"/>
  <c r="AH688" s="1"/>
  <c r="AG689"/>
  <c r="AH689" s="1"/>
  <c r="AG691"/>
  <c r="AH691" s="1"/>
  <c r="AG693"/>
  <c r="AH693" s="1"/>
  <c r="AG695"/>
  <c r="AH695" s="1"/>
  <c r="AG697"/>
  <c r="AH697" s="1"/>
  <c r="AG699"/>
  <c r="AH699" s="1"/>
  <c r="AG701"/>
  <c r="AH701" s="1"/>
  <c r="AG703"/>
  <c r="AH703" s="1"/>
  <c r="AG705"/>
  <c r="AH705" s="1"/>
  <c r="AG707"/>
  <c r="AH707" s="1"/>
  <c r="AG709"/>
  <c r="AH709" s="1"/>
  <c r="AI711"/>
  <c r="AI713"/>
  <c r="AI715"/>
  <c r="AI717"/>
  <c r="AD717"/>
  <c r="AG712"/>
  <c r="AH712" s="1"/>
  <c r="AG714"/>
  <c r="AH714" s="1"/>
  <c r="AG716"/>
  <c r="AH716" s="1"/>
  <c r="AG718"/>
  <c r="AH718" s="1"/>
  <c r="AD719"/>
  <c r="AG720"/>
  <c r="AH720" s="1"/>
  <c r="AD721"/>
  <c r="AG722"/>
  <c r="AH722" s="1"/>
  <c r="AD723"/>
  <c r="AG724"/>
  <c r="AH724" s="1"/>
  <c r="AD725"/>
  <c r="AG726"/>
  <c r="AH726" s="1"/>
  <c r="AD727"/>
  <c r="AG728"/>
  <c r="AH728" s="1"/>
  <c r="AD729"/>
  <c r="AG730"/>
  <c r="AH730" s="1"/>
  <c r="AD731"/>
  <c r="AG732"/>
  <c r="AH732" s="1"/>
  <c r="AD733"/>
  <c r="AG734"/>
  <c r="AH734" s="1"/>
  <c r="AD735"/>
  <c r="AD736"/>
  <c r="AG737"/>
  <c r="AH737" s="1"/>
  <c r="AD738"/>
  <c r="AG739"/>
  <c r="AH739" s="1"/>
  <c r="AD740"/>
  <c r="AG741"/>
  <c r="AH741" s="1"/>
  <c r="AD742"/>
  <c r="AG743"/>
  <c r="AH743" s="1"/>
  <c r="AD744"/>
  <c r="AG745"/>
  <c r="AH745" s="1"/>
  <c r="AD746"/>
  <c r="AG747"/>
  <c r="AH747" s="1"/>
  <c r="AD748"/>
  <c r="AG749"/>
  <c r="AH749" s="1"/>
  <c r="AD750"/>
  <c r="AG719"/>
  <c r="AH719" s="1"/>
  <c r="AG721"/>
  <c r="AH721" s="1"/>
  <c r="AG723"/>
  <c r="AH723" s="1"/>
  <c r="AG725"/>
  <c r="AH725" s="1"/>
  <c r="AG727"/>
  <c r="AH727" s="1"/>
  <c r="AG729"/>
  <c r="AH729" s="1"/>
  <c r="AG731"/>
  <c r="AH731" s="1"/>
  <c r="AG733"/>
  <c r="AH733" s="1"/>
  <c r="AG735"/>
  <c r="AH735" s="1"/>
  <c r="AG736"/>
  <c r="AH736" s="1"/>
  <c r="AG738"/>
  <c r="AH738" s="1"/>
  <c r="AG740"/>
  <c r="AH740" s="1"/>
  <c r="AG742"/>
  <c r="AH742" s="1"/>
  <c r="AG744"/>
  <c r="AH744" s="1"/>
  <c r="AG746"/>
  <c r="AH746" s="1"/>
  <c r="AG748"/>
  <c r="AH748" s="1"/>
  <c r="AG750"/>
  <c r="AH750" s="1"/>
  <c r="AG647"/>
  <c r="AH647" s="1"/>
  <c r="AD648"/>
  <c r="AG649"/>
  <c r="AH649" s="1"/>
  <c r="AD650"/>
  <c r="AG651"/>
  <c r="AH651" s="1"/>
  <c r="AD652"/>
  <c r="AG653"/>
  <c r="AH653" s="1"/>
  <c r="AD654"/>
  <c r="AG655"/>
  <c r="AH655" s="1"/>
  <c r="AD656"/>
  <c r="AG657"/>
  <c r="AH657" s="1"/>
  <c r="AD658"/>
  <c r="AG659"/>
  <c r="AH659" s="1"/>
  <c r="AD660"/>
  <c r="AG661"/>
  <c r="AH661" s="1"/>
  <c r="AD662"/>
  <c r="AG663"/>
  <c r="AH663" s="1"/>
  <c r="AD664"/>
  <c r="AG665"/>
  <c r="AH665" s="1"/>
  <c r="AD666"/>
  <c r="AG648"/>
  <c r="AH648" s="1"/>
  <c r="AG650"/>
  <c r="AH650" s="1"/>
  <c r="AG652"/>
  <c r="AH652" s="1"/>
  <c r="AG654"/>
  <c r="AH654" s="1"/>
  <c r="AG656"/>
  <c r="AH656" s="1"/>
  <c r="AG658"/>
  <c r="AH658" s="1"/>
  <c r="AG660"/>
  <c r="AH660" s="1"/>
  <c r="AG662"/>
  <c r="AH662" s="1"/>
  <c r="AG664"/>
  <c r="AH664" s="1"/>
  <c r="AG666"/>
  <c r="AH666" s="1"/>
  <c r="AG640"/>
  <c r="AH640" s="1"/>
  <c r="AI640"/>
  <c r="AI641"/>
  <c r="AD641"/>
  <c r="AG642"/>
  <c r="AH642" s="1"/>
  <c r="AD643"/>
  <c r="AG644"/>
  <c r="AH644" s="1"/>
  <c r="AD645"/>
  <c r="AG643"/>
  <c r="AH643" s="1"/>
  <c r="AG645"/>
  <c r="AH645" s="1"/>
  <c r="AF637" l="1"/>
  <c r="AE637"/>
  <c r="AC637"/>
  <c r="AF636"/>
  <c r="AE636"/>
  <c r="AC636"/>
  <c r="AF635"/>
  <c r="AE635"/>
  <c r="AC635"/>
  <c r="AF634"/>
  <c r="AE634"/>
  <c r="AC634"/>
  <c r="AF633"/>
  <c r="AE633"/>
  <c r="AC633"/>
  <c r="AF632"/>
  <c r="AE632"/>
  <c r="AC632"/>
  <c r="AF631"/>
  <c r="AE631"/>
  <c r="AC631"/>
  <c r="AF630"/>
  <c r="AE630"/>
  <c r="AC630"/>
  <c r="AF629"/>
  <c r="AE629"/>
  <c r="AC629"/>
  <c r="AF628"/>
  <c r="AE628"/>
  <c r="AC628"/>
  <c r="AF627"/>
  <c r="AE627"/>
  <c r="AC627"/>
  <c r="AF626"/>
  <c r="AE626"/>
  <c r="AC626"/>
  <c r="AF625"/>
  <c r="AE625"/>
  <c r="AC625"/>
  <c r="AF624"/>
  <c r="AE624"/>
  <c r="AC624"/>
  <c r="AF623"/>
  <c r="AE623"/>
  <c r="AC623"/>
  <c r="AF622"/>
  <c r="AE622"/>
  <c r="AC622"/>
  <c r="AF621"/>
  <c r="AE621"/>
  <c r="AC621"/>
  <c r="AF620"/>
  <c r="AE620"/>
  <c r="AC620"/>
  <c r="AF619"/>
  <c r="AE619"/>
  <c r="AC619"/>
  <c r="AF618"/>
  <c r="AE618"/>
  <c r="AC618"/>
  <c r="AF617"/>
  <c r="AE617"/>
  <c r="AC617"/>
  <c r="AF616"/>
  <c r="AE616"/>
  <c r="AC616"/>
  <c r="AF615"/>
  <c r="AE615"/>
  <c r="AC615"/>
  <c r="AF614"/>
  <c r="AE614"/>
  <c r="AC614"/>
  <c r="AF613"/>
  <c r="AE613"/>
  <c r="AC613"/>
  <c r="AF612"/>
  <c r="AE612"/>
  <c r="AC612"/>
  <c r="AF611"/>
  <c r="AE611"/>
  <c r="AC611"/>
  <c r="AF610"/>
  <c r="AE610"/>
  <c r="AC610"/>
  <c r="AF609"/>
  <c r="AE609"/>
  <c r="AC609"/>
  <c r="AF608"/>
  <c r="AE608"/>
  <c r="AC608"/>
  <c r="AF607"/>
  <c r="AE607"/>
  <c r="AC607"/>
  <c r="AF606"/>
  <c r="AE606"/>
  <c r="AC606"/>
  <c r="AF605"/>
  <c r="AE605"/>
  <c r="AC605"/>
  <c r="AF604"/>
  <c r="AE604"/>
  <c r="AC604"/>
  <c r="AF603"/>
  <c r="AE603"/>
  <c r="AC603"/>
  <c r="AF602"/>
  <c r="AE602"/>
  <c r="AC602"/>
  <c r="AF601"/>
  <c r="AE601"/>
  <c r="AC601"/>
  <c r="AF600"/>
  <c r="AE600"/>
  <c r="AC600"/>
  <c r="AF599"/>
  <c r="AE599"/>
  <c r="AC599"/>
  <c r="AG599" s="1"/>
  <c r="AF598"/>
  <c r="AE598"/>
  <c r="AC598"/>
  <c r="AF597"/>
  <c r="AE597"/>
  <c r="AC597"/>
  <c r="AF596"/>
  <c r="AE596"/>
  <c r="AC596"/>
  <c r="AF595"/>
  <c r="AE595"/>
  <c r="AC595"/>
  <c r="AF594"/>
  <c r="AE594"/>
  <c r="AC594"/>
  <c r="AF593"/>
  <c r="AE593"/>
  <c r="AC593"/>
  <c r="AF592"/>
  <c r="AE592"/>
  <c r="AC592"/>
  <c r="AF591"/>
  <c r="AE591"/>
  <c r="AC591"/>
  <c r="AF590"/>
  <c r="AE590"/>
  <c r="AC590"/>
  <c r="AF589"/>
  <c r="AE589"/>
  <c r="AC589"/>
  <c r="AF588"/>
  <c r="AE588"/>
  <c r="AC588"/>
  <c r="AF587"/>
  <c r="AE587"/>
  <c r="AC587"/>
  <c r="AF586"/>
  <c r="AE586"/>
  <c r="AC586"/>
  <c r="AF585"/>
  <c r="AE585"/>
  <c r="AC585"/>
  <c r="AF584"/>
  <c r="AE584"/>
  <c r="AC584"/>
  <c r="AF583"/>
  <c r="AE583"/>
  <c r="AC583"/>
  <c r="AF582"/>
  <c r="AE582"/>
  <c r="AC582"/>
  <c r="AF581"/>
  <c r="AE581"/>
  <c r="AC581"/>
  <c r="AF580"/>
  <c r="AE580"/>
  <c r="AC580"/>
  <c r="AF579"/>
  <c r="AE579"/>
  <c r="AC579"/>
  <c r="AF578"/>
  <c r="AE578"/>
  <c r="AC578"/>
  <c r="AF577"/>
  <c r="AE577"/>
  <c r="AC577"/>
  <c r="AF576"/>
  <c r="AE576"/>
  <c r="AC576"/>
  <c r="AF573"/>
  <c r="AE573"/>
  <c r="AC573"/>
  <c r="AF572"/>
  <c r="AE572"/>
  <c r="AC572"/>
  <c r="AF571"/>
  <c r="AE571"/>
  <c r="AC571"/>
  <c r="AF570"/>
  <c r="AE570"/>
  <c r="AC570"/>
  <c r="AF569"/>
  <c r="AE569"/>
  <c r="AC569"/>
  <c r="AF568"/>
  <c r="AE568"/>
  <c r="AC568"/>
  <c r="AF567"/>
  <c r="AE567"/>
  <c r="AC567"/>
  <c r="AF566"/>
  <c r="AE566"/>
  <c r="AC566"/>
  <c r="AF563"/>
  <c r="AE563"/>
  <c r="AC563"/>
  <c r="AF562"/>
  <c r="AE562"/>
  <c r="AC562"/>
  <c r="AF560"/>
  <c r="AE560"/>
  <c r="AC560"/>
  <c r="AD560" s="1"/>
  <c r="AF558"/>
  <c r="AE558"/>
  <c r="AD558"/>
  <c r="AF556"/>
  <c r="AE556"/>
  <c r="AC556"/>
  <c r="AF555"/>
  <c r="AE555"/>
  <c r="AC555"/>
  <c r="AF554"/>
  <c r="AE554"/>
  <c r="AC554"/>
  <c r="AF553"/>
  <c r="AE553"/>
  <c r="AC553"/>
  <c r="AF552"/>
  <c r="AE552"/>
  <c r="AC552"/>
  <c r="AF551"/>
  <c r="AE551"/>
  <c r="AC551"/>
  <c r="AF549"/>
  <c r="AE549"/>
  <c r="AF547"/>
  <c r="AE547"/>
  <c r="AC547"/>
  <c r="AD547" s="1"/>
  <c r="AF545"/>
  <c r="AE545"/>
  <c r="AC545"/>
  <c r="AF544"/>
  <c r="AE544"/>
  <c r="AC544"/>
  <c r="AF543"/>
  <c r="AE543"/>
  <c r="AC543"/>
  <c r="AF542"/>
  <c r="AE542"/>
  <c r="AC542"/>
  <c r="AF541"/>
  <c r="AE541"/>
  <c r="AC541"/>
  <c r="AF540"/>
  <c r="AE540"/>
  <c r="AC540"/>
  <c r="AF539"/>
  <c r="AE539"/>
  <c r="AC539"/>
  <c r="AF538"/>
  <c r="AE538"/>
  <c r="AC538"/>
  <c r="AF535"/>
  <c r="AE535"/>
  <c r="AC535"/>
  <c r="AD535" s="1"/>
  <c r="AF533"/>
  <c r="AE533"/>
  <c r="AC533"/>
  <c r="AD533" s="1"/>
  <c r="AF532"/>
  <c r="AE532"/>
  <c r="AC532"/>
  <c r="AF531"/>
  <c r="AE531"/>
  <c r="AC531"/>
  <c r="AF530"/>
  <c r="AE530"/>
  <c r="AC530"/>
  <c r="AF529"/>
  <c r="AE529"/>
  <c r="AC529"/>
  <c r="AD529" s="1"/>
  <c r="AF528"/>
  <c r="AE528"/>
  <c r="AC528"/>
  <c r="AF527"/>
  <c r="AE527"/>
  <c r="AC527"/>
  <c r="AF526"/>
  <c r="AE526"/>
  <c r="AC526"/>
  <c r="AF525"/>
  <c r="AE525"/>
  <c r="AC525"/>
  <c r="AD525" s="1"/>
  <c r="AF524"/>
  <c r="AE524"/>
  <c r="AC524"/>
  <c r="AF523"/>
  <c r="AE523"/>
  <c r="AC523"/>
  <c r="AF522"/>
  <c r="AE522"/>
  <c r="AC522"/>
  <c r="AF521"/>
  <c r="AE521"/>
  <c r="AC521"/>
  <c r="AD521" s="1"/>
  <c r="AF520"/>
  <c r="AE520"/>
  <c r="AC520"/>
  <c r="AF519"/>
  <c r="AE519"/>
  <c r="AC519"/>
  <c r="AF518"/>
  <c r="AE518"/>
  <c r="AC518"/>
  <c r="AF517"/>
  <c r="AE517"/>
  <c r="AC517"/>
  <c r="AD517" s="1"/>
  <c r="AF516"/>
  <c r="AE516"/>
  <c r="AC516"/>
  <c r="AF515"/>
  <c r="AE515"/>
  <c r="AC515"/>
  <c r="AF514"/>
  <c r="AE514"/>
  <c r="AC514"/>
  <c r="AF513"/>
  <c r="AE513"/>
  <c r="AC513"/>
  <c r="AD513" s="1"/>
  <c r="AF512"/>
  <c r="AE512"/>
  <c r="AC512"/>
  <c r="AF511"/>
  <c r="AE511"/>
  <c r="AC511"/>
  <c r="AF510"/>
  <c r="AE510"/>
  <c r="AC510"/>
  <c r="AD510" s="1"/>
  <c r="AF509"/>
  <c r="AE509"/>
  <c r="AC509"/>
  <c r="AF508"/>
  <c r="AE508"/>
  <c r="AC508"/>
  <c r="AF506"/>
  <c r="AE506"/>
  <c r="AC506"/>
  <c r="AF505"/>
  <c r="AE505"/>
  <c r="AC505"/>
  <c r="AF504"/>
  <c r="AE504"/>
  <c r="AC504"/>
  <c r="H637"/>
  <c r="H636"/>
  <c r="H635"/>
  <c r="H634"/>
  <c r="H633"/>
  <c r="H632"/>
  <c r="H631"/>
  <c r="H630"/>
  <c r="H629"/>
  <c r="H628"/>
  <c r="H627"/>
  <c r="H626"/>
  <c r="H625"/>
  <c r="H624"/>
  <c r="H623"/>
  <c r="H622"/>
  <c r="H621"/>
  <c r="H620"/>
  <c r="H619"/>
  <c r="H618"/>
  <c r="H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A577"/>
  <c r="A578" s="1"/>
  <c r="A579" s="1"/>
  <c r="A580" s="1"/>
  <c r="A581" s="1"/>
  <c r="A582" s="1"/>
  <c r="A583" s="1"/>
  <c r="A584" s="1"/>
  <c r="A585" s="1"/>
  <c r="A586" s="1"/>
  <c r="A587" s="1"/>
  <c r="A588" s="1"/>
  <c r="A589" s="1"/>
  <c r="A590" s="1"/>
  <c r="F576"/>
  <c r="H573"/>
  <c r="H572"/>
  <c r="H571"/>
  <c r="H570"/>
  <c r="H569"/>
  <c r="H568"/>
  <c r="H567"/>
  <c r="H566"/>
  <c r="A566"/>
  <c r="A568" s="1"/>
  <c r="A569" s="1"/>
  <c r="A570" s="1"/>
  <c r="A571" s="1"/>
  <c r="A572" s="1"/>
  <c r="A573" s="1"/>
  <c r="F563"/>
  <c r="F562"/>
  <c r="F560"/>
  <c r="F558"/>
  <c r="F556"/>
  <c r="F555"/>
  <c r="F554"/>
  <c r="F553"/>
  <c r="F552"/>
  <c r="F551"/>
  <c r="F549"/>
  <c r="F547"/>
  <c r="F545"/>
  <c r="F544"/>
  <c r="F543"/>
  <c r="F542"/>
  <c r="F541"/>
  <c r="F540"/>
  <c r="F539"/>
  <c r="A539"/>
  <c r="A540" s="1"/>
  <c r="A541" s="1"/>
  <c r="A542" s="1"/>
  <c r="A543" s="1"/>
  <c r="A544" s="1"/>
  <c r="A545" s="1"/>
  <c r="F538"/>
  <c r="F535"/>
  <c r="F533"/>
  <c r="F532"/>
  <c r="F531"/>
  <c r="F530"/>
  <c r="F529"/>
  <c r="F528"/>
  <c r="F527"/>
  <c r="F526"/>
  <c r="F525"/>
  <c r="F524"/>
  <c r="F523"/>
  <c r="F522"/>
  <c r="F521"/>
  <c r="F520"/>
  <c r="F519"/>
  <c r="F518"/>
  <c r="F517"/>
  <c r="F516"/>
  <c r="F515"/>
  <c r="F514"/>
  <c r="F513"/>
  <c r="F512"/>
  <c r="F511"/>
  <c r="F510"/>
  <c r="F509"/>
  <c r="A509"/>
  <c r="A510" s="1"/>
  <c r="F508"/>
  <c r="F506"/>
  <c r="F505"/>
  <c r="F504"/>
  <c r="A591" l="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I505"/>
  <c r="AI508"/>
  <c r="AI511"/>
  <c r="AI515"/>
  <c r="AI519"/>
  <c r="AI523"/>
  <c r="AI527"/>
  <c r="AI531"/>
  <c r="AI539"/>
  <c r="AI541"/>
  <c r="AI544"/>
  <c r="AI551"/>
  <c r="AI553"/>
  <c r="AI555"/>
  <c r="AI562"/>
  <c r="AI568"/>
  <c r="AI570"/>
  <c r="AI572"/>
  <c r="AI576"/>
  <c r="AI578"/>
  <c r="AI580"/>
  <c r="AI584"/>
  <c r="AI586"/>
  <c r="AI588"/>
  <c r="AI590"/>
  <c r="AI591"/>
  <c r="AI592"/>
  <c r="AI594"/>
  <c r="AI598"/>
  <c r="AI600"/>
  <c r="AI602"/>
  <c r="AI604"/>
  <c r="AI606"/>
  <c r="AI609"/>
  <c r="AI611"/>
  <c r="AI613"/>
  <c r="AI614"/>
  <c r="AI616"/>
  <c r="AI618"/>
  <c r="AI620"/>
  <c r="AI622"/>
  <c r="AI624"/>
  <c r="AI626"/>
  <c r="AI628"/>
  <c r="AI630"/>
  <c r="AI632"/>
  <c r="AI634"/>
  <c r="AI636"/>
  <c r="AI509"/>
  <c r="AI516"/>
  <c r="AI524"/>
  <c r="AI532"/>
  <c r="AI582"/>
  <c r="AI506"/>
  <c r="AI512"/>
  <c r="AI520"/>
  <c r="AI528"/>
  <c r="AI538"/>
  <c r="AI540"/>
  <c r="AI542"/>
  <c r="AI543"/>
  <c r="AI545"/>
  <c r="AI549"/>
  <c r="AI552"/>
  <c r="AI554"/>
  <c r="AI556"/>
  <c r="AI563"/>
  <c r="AI566"/>
  <c r="AI567"/>
  <c r="AI569"/>
  <c r="AI571"/>
  <c r="AI573"/>
  <c r="AI577"/>
  <c r="AI579"/>
  <c r="AI581"/>
  <c r="AI583"/>
  <c r="AI585"/>
  <c r="AI587"/>
  <c r="AI589"/>
  <c r="AI593"/>
  <c r="AI595"/>
  <c r="AI596"/>
  <c r="AI597"/>
  <c r="AH599"/>
  <c r="AI601"/>
  <c r="AI603"/>
  <c r="AI605"/>
  <c r="AI607"/>
  <c r="AI608"/>
  <c r="AI610"/>
  <c r="AI612"/>
  <c r="AI615"/>
  <c r="AI617"/>
  <c r="AI619"/>
  <c r="AI621"/>
  <c r="AI623"/>
  <c r="AI625"/>
  <c r="AI627"/>
  <c r="AI629"/>
  <c r="AI631"/>
  <c r="AI633"/>
  <c r="AI635"/>
  <c r="AI637"/>
  <c r="AD551"/>
  <c r="AD572"/>
  <c r="AD590"/>
  <c r="AD602"/>
  <c r="AD614"/>
  <c r="AD630"/>
  <c r="AD539"/>
  <c r="AD582"/>
  <c r="AD622"/>
  <c r="AD555"/>
  <c r="AD568"/>
  <c r="AD578"/>
  <c r="AD586"/>
  <c r="AD592"/>
  <c r="AD598"/>
  <c r="AD611"/>
  <c r="AD618"/>
  <c r="AD626"/>
  <c r="AD634"/>
  <c r="AD541"/>
  <c r="AD544"/>
  <c r="AD553"/>
  <c r="AD562"/>
  <c r="AD570"/>
  <c r="AD576"/>
  <c r="AD580"/>
  <c r="AD584"/>
  <c r="AD588"/>
  <c r="AD591"/>
  <c r="AD594"/>
  <c r="AD600"/>
  <c r="AD604"/>
  <c r="AD606"/>
  <c r="AD609"/>
  <c r="AD613"/>
  <c r="AD616"/>
  <c r="AD620"/>
  <c r="AD624"/>
  <c r="AD628"/>
  <c r="AD632"/>
  <c r="AD636"/>
  <c r="AG576"/>
  <c r="AH576" s="1"/>
  <c r="AD577"/>
  <c r="AG578"/>
  <c r="AH578" s="1"/>
  <c r="AD579"/>
  <c r="AG580"/>
  <c r="AH580" s="1"/>
  <c r="AD581"/>
  <c r="AG582"/>
  <c r="AH582" s="1"/>
  <c r="AD583"/>
  <c r="AG584"/>
  <c r="AH584" s="1"/>
  <c r="AD585"/>
  <c r="AG586"/>
  <c r="AH586" s="1"/>
  <c r="AD587"/>
  <c r="AG588"/>
  <c r="AH588" s="1"/>
  <c r="AD589"/>
  <c r="AG590"/>
  <c r="AH590" s="1"/>
  <c r="AG591"/>
  <c r="AH591" s="1"/>
  <c r="AG592"/>
  <c r="AH592" s="1"/>
  <c r="AD593"/>
  <c r="AG594"/>
  <c r="AH594" s="1"/>
  <c r="AD595"/>
  <c r="AD596"/>
  <c r="AD597"/>
  <c r="AG598"/>
  <c r="AH598" s="1"/>
  <c r="AD599"/>
  <c r="AI599"/>
  <c r="AG577"/>
  <c r="AH577" s="1"/>
  <c r="AG579"/>
  <c r="AH579" s="1"/>
  <c r="AG581"/>
  <c r="AH581" s="1"/>
  <c r="AG583"/>
  <c r="AH583" s="1"/>
  <c r="AG585"/>
  <c r="AH585" s="1"/>
  <c r="AG587"/>
  <c r="AH587" s="1"/>
  <c r="AG589"/>
  <c r="AH589" s="1"/>
  <c r="AG593"/>
  <c r="AH593" s="1"/>
  <c r="AG595"/>
  <c r="AH595" s="1"/>
  <c r="AG596"/>
  <c r="AH596" s="1"/>
  <c r="AG597"/>
  <c r="AH597" s="1"/>
  <c r="AG600"/>
  <c r="AH600" s="1"/>
  <c r="AD601"/>
  <c r="AG602"/>
  <c r="AH602" s="1"/>
  <c r="AD603"/>
  <c r="AG604"/>
  <c r="AH604" s="1"/>
  <c r="AD605"/>
  <c r="AG606"/>
  <c r="AH606" s="1"/>
  <c r="AD607"/>
  <c r="AD608"/>
  <c r="AG609"/>
  <c r="AH609" s="1"/>
  <c r="AD610"/>
  <c r="AG611"/>
  <c r="AH611" s="1"/>
  <c r="AD612"/>
  <c r="AG613"/>
  <c r="AH613" s="1"/>
  <c r="AG614"/>
  <c r="AH614" s="1"/>
  <c r="AD615"/>
  <c r="AG616"/>
  <c r="AH616" s="1"/>
  <c r="AD617"/>
  <c r="AG618"/>
  <c r="AH618" s="1"/>
  <c r="AD619"/>
  <c r="AG620"/>
  <c r="AH620" s="1"/>
  <c r="AD621"/>
  <c r="AG622"/>
  <c r="AH622" s="1"/>
  <c r="AD623"/>
  <c r="AG624"/>
  <c r="AH624" s="1"/>
  <c r="AD625"/>
  <c r="AG626"/>
  <c r="AH626" s="1"/>
  <c r="AD627"/>
  <c r="AG628"/>
  <c r="AH628" s="1"/>
  <c r="AD629"/>
  <c r="AG630"/>
  <c r="AH630" s="1"/>
  <c r="AD631"/>
  <c r="AG632"/>
  <c r="AH632" s="1"/>
  <c r="AD633"/>
  <c r="AG634"/>
  <c r="AH634" s="1"/>
  <c r="AD635"/>
  <c r="AG636"/>
  <c r="AH636" s="1"/>
  <c r="AD637"/>
  <c r="AG601"/>
  <c r="AH601" s="1"/>
  <c r="AG603"/>
  <c r="AH603" s="1"/>
  <c r="AG605"/>
  <c r="AH605" s="1"/>
  <c r="AG607"/>
  <c r="AH607" s="1"/>
  <c r="AG608"/>
  <c r="AH608" s="1"/>
  <c r="AG610"/>
  <c r="AH610" s="1"/>
  <c r="AG612"/>
  <c r="AH612" s="1"/>
  <c r="AG615"/>
  <c r="AH615" s="1"/>
  <c r="AG617"/>
  <c r="AH617" s="1"/>
  <c r="AG619"/>
  <c r="AH619" s="1"/>
  <c r="AG621"/>
  <c r="AH621" s="1"/>
  <c r="AG623"/>
  <c r="AH623" s="1"/>
  <c r="AG625"/>
  <c r="AH625" s="1"/>
  <c r="AG627"/>
  <c r="AH627" s="1"/>
  <c r="AG629"/>
  <c r="AH629" s="1"/>
  <c r="AG631"/>
  <c r="AH631" s="1"/>
  <c r="AG633"/>
  <c r="AH633" s="1"/>
  <c r="AG635"/>
  <c r="AH635" s="1"/>
  <c r="AG637"/>
  <c r="AH637" s="1"/>
  <c r="AD566"/>
  <c r="AD567"/>
  <c r="AG568"/>
  <c r="AH568" s="1"/>
  <c r="AD569"/>
  <c r="AG570"/>
  <c r="AH570" s="1"/>
  <c r="AD571"/>
  <c r="AG572"/>
  <c r="AH572" s="1"/>
  <c r="AD573"/>
  <c r="AG566"/>
  <c r="AH566" s="1"/>
  <c r="AG567"/>
  <c r="AH567" s="1"/>
  <c r="AG569"/>
  <c r="AH569" s="1"/>
  <c r="AG571"/>
  <c r="AH571" s="1"/>
  <c r="AG573"/>
  <c r="AH573" s="1"/>
  <c r="AG562"/>
  <c r="AH562" s="1"/>
  <c r="AD563"/>
  <c r="AG563"/>
  <c r="AH563" s="1"/>
  <c r="AG560"/>
  <c r="AH560" s="1"/>
  <c r="AI560"/>
  <c r="AG558"/>
  <c r="AH558" s="1"/>
  <c r="AI558"/>
  <c r="AG551"/>
  <c r="AH551" s="1"/>
  <c r="AD552"/>
  <c r="AG553"/>
  <c r="AH553" s="1"/>
  <c r="AD554"/>
  <c r="AG555"/>
  <c r="AH555" s="1"/>
  <c r="AD556"/>
  <c r="AG552"/>
  <c r="AH552" s="1"/>
  <c r="AG554"/>
  <c r="AH554" s="1"/>
  <c r="AG556"/>
  <c r="AH556" s="1"/>
  <c r="AD549"/>
  <c r="AG549"/>
  <c r="AH549" s="1"/>
  <c r="AG547"/>
  <c r="AH547" s="1"/>
  <c r="AI547"/>
  <c r="AD538"/>
  <c r="AG539"/>
  <c r="AH539" s="1"/>
  <c r="AD540"/>
  <c r="AG541"/>
  <c r="AH541" s="1"/>
  <c r="AD542"/>
  <c r="AD543"/>
  <c r="AG544"/>
  <c r="AH544" s="1"/>
  <c r="AD545"/>
  <c r="AG538"/>
  <c r="AH538" s="1"/>
  <c r="AG540"/>
  <c r="AH540" s="1"/>
  <c r="AG542"/>
  <c r="AH542" s="1"/>
  <c r="AG543"/>
  <c r="AH543" s="1"/>
  <c r="AG545"/>
  <c r="AH545" s="1"/>
  <c r="AI504"/>
  <c r="AD505"/>
  <c r="AD508"/>
  <c r="AI510"/>
  <c r="AD511"/>
  <c r="AI513"/>
  <c r="AI514"/>
  <c r="AD515"/>
  <c r="AI517"/>
  <c r="AI518"/>
  <c r="AD519"/>
  <c r="AI521"/>
  <c r="AI522"/>
  <c r="AD523"/>
  <c r="AI525"/>
  <c r="AI526"/>
  <c r="AD527"/>
  <c r="AI529"/>
  <c r="AI530"/>
  <c r="AD531"/>
  <c r="AI533"/>
  <c r="AG535"/>
  <c r="AH535" s="1"/>
  <c r="AI535"/>
  <c r="AG508"/>
  <c r="AH508" s="1"/>
  <c r="AD509"/>
  <c r="AG510"/>
  <c r="AH510" s="1"/>
  <c r="AG511"/>
  <c r="AH511" s="1"/>
  <c r="AD512"/>
  <c r="AG513"/>
  <c r="AH513" s="1"/>
  <c r="AD514"/>
  <c r="AG515"/>
  <c r="AH515" s="1"/>
  <c r="AD516"/>
  <c r="AG517"/>
  <c r="AH517" s="1"/>
  <c r="AD518"/>
  <c r="AG519"/>
  <c r="AH519" s="1"/>
  <c r="AD520"/>
  <c r="AG521"/>
  <c r="AH521" s="1"/>
  <c r="AD522"/>
  <c r="AG523"/>
  <c r="AH523" s="1"/>
  <c r="AD524"/>
  <c r="AG525"/>
  <c r="AH525" s="1"/>
  <c r="AD526"/>
  <c r="AG527"/>
  <c r="AH527" s="1"/>
  <c r="AD528"/>
  <c r="AG529"/>
  <c r="AH529" s="1"/>
  <c r="AD530"/>
  <c r="AG531"/>
  <c r="AH531" s="1"/>
  <c r="AD532"/>
  <c r="AG533"/>
  <c r="AH533" s="1"/>
  <c r="AG509"/>
  <c r="AH509" s="1"/>
  <c r="AG512"/>
  <c r="AH512" s="1"/>
  <c r="AG514"/>
  <c r="AH514" s="1"/>
  <c r="AG516"/>
  <c r="AH516" s="1"/>
  <c r="AG518"/>
  <c r="AH518" s="1"/>
  <c r="AG520"/>
  <c r="AH520" s="1"/>
  <c r="AG522"/>
  <c r="AH522" s="1"/>
  <c r="AG524"/>
  <c r="AH524" s="1"/>
  <c r="AG526"/>
  <c r="AH526" s="1"/>
  <c r="AG528"/>
  <c r="AH528" s="1"/>
  <c r="AG530"/>
  <c r="AH530" s="1"/>
  <c r="AG532"/>
  <c r="AH532" s="1"/>
  <c r="AG504"/>
  <c r="AH504" s="1"/>
  <c r="AD504"/>
  <c r="AG505"/>
  <c r="AH505" s="1"/>
  <c r="AD506"/>
  <c r="AG506"/>
  <c r="AH506" s="1"/>
  <c r="H1299" l="1"/>
  <c r="H1298"/>
  <c r="AI2380"/>
  <c r="AD2380"/>
  <c r="AF2380"/>
  <c r="N2380"/>
  <c r="AC2380"/>
  <c r="AG2380"/>
  <c r="AH2380"/>
</calcChain>
</file>

<file path=xl/sharedStrings.xml><?xml version="1.0" encoding="utf-8"?>
<sst xmlns="http://schemas.openxmlformats.org/spreadsheetml/2006/main" count="33752" uniqueCount="10695">
  <si>
    <t>Назва лікарського засобу, виробу медичного призначення</t>
  </si>
  <si>
    <t>Од. вим.</t>
  </si>
  <si>
    <t>Надходження в поточному році</t>
  </si>
  <si>
    <t>Дата надходження</t>
  </si>
  <si>
    <t>Термін придатності</t>
  </si>
  <si>
    <t>Використано, од</t>
  </si>
  <si>
    <t>Передано</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</si>
  <si>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</si>
  <si>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</si>
  <si>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</si>
  <si>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</si>
  <si>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</si>
  <si>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</si>
  <si>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</si>
  <si>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</si>
  <si>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</si>
  <si>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</si>
  <si>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</si>
  <si>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</si>
  <si>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За кошти місцевого бюджету</t>
  </si>
  <si>
    <t>За кошти Державного бюджету</t>
  </si>
  <si>
    <t>Благодійна та гуманітарна допомога</t>
  </si>
  <si>
    <t xml:space="preserve">КНП «Київська міська клінічна лікарня швидкої медичної допомоги» </t>
  </si>
  <si>
    <t>КНП «Київський міський клінічний ендокринологічний центр»</t>
  </si>
  <si>
    <t>КНП «Київський міський центр радіаційного захисту населення міста Києва від наслідків Чорнобильської катастрофи</t>
  </si>
  <si>
    <t xml:space="preserve">КНП «Київський міський клінічний госпіталь ветеранів війни» </t>
  </si>
  <si>
    <t>КНП «Київський міський клінічний онкологічний  центр»</t>
  </si>
  <si>
    <t xml:space="preserve">КНП «Київська міська дитяча клінічна інфекційна лікарня» </t>
  </si>
  <si>
    <t>КНП «Київський центр трансплантації кісткового мозку»</t>
  </si>
  <si>
    <t xml:space="preserve">КНП «Центр спортивної медицини міста Києва» 
</t>
  </si>
  <si>
    <t>КНП «Київський міський центр нефрології та діалізу»</t>
  </si>
  <si>
    <t>КНП «Київський міський медичний центр «Академія здоров’я людини»</t>
  </si>
  <si>
    <t xml:space="preserve">КНП «Перинатальний центр м. Києва» </t>
  </si>
  <si>
    <t xml:space="preserve">КНП «Київська міська студентська поліклініка» </t>
  </si>
  <si>
    <t>КНП «Київський міський консультативно-діагностичний центр»</t>
  </si>
  <si>
    <t xml:space="preserve">КНП «Київський міський дитячий діагностичний центр» </t>
  </si>
  <si>
    <t xml:space="preserve">КНП «Київський міський центр дитячої нейрохірургії» </t>
  </si>
  <si>
    <t xml:space="preserve">КНП «Міський медичний центр проблем слуху та мовлення «СУВАГ» </t>
  </si>
  <si>
    <t xml:space="preserve">КНП «Київський міський центр крові» </t>
  </si>
  <si>
    <t xml:space="preserve">КНП «Київська міська психоневрологічна лікарня № 2» </t>
  </si>
  <si>
    <t xml:space="preserve">КНП «ДЕРМАТОВЕНЕРОЛОГІЯ» </t>
  </si>
  <si>
    <t xml:space="preserve">КНП «ФТИЗІАТРІЯ» </t>
  </si>
  <si>
    <t xml:space="preserve">КНП «Київська міська клінічна лікарня № 1» </t>
  </si>
  <si>
    <t xml:space="preserve">КНП «Київська міська клінічна лікарня № 2» </t>
  </si>
  <si>
    <t xml:space="preserve">КНП «Київська міська клінічна лікарня № 3» </t>
  </si>
  <si>
    <t xml:space="preserve">КНП «Київська міська клінічна лікарня № 4» </t>
  </si>
  <si>
    <t xml:space="preserve">КНП «Київська міська клінічна лікарня № 5» </t>
  </si>
  <si>
    <t xml:space="preserve">КНП «Київська міська клінічна лікарня № 6» </t>
  </si>
  <si>
    <t xml:space="preserve">КНП «Київська міська клінічна лікарня № 7» </t>
  </si>
  <si>
    <t xml:space="preserve">КНП «Київська міська клінічна лікарня № 9» </t>
  </si>
  <si>
    <t xml:space="preserve">КНП «Київська міська клінічна лікарня № 10» </t>
  </si>
  <si>
    <t xml:space="preserve">КНП «Київська міська клінічна лікарня № 11» </t>
  </si>
  <si>
    <t xml:space="preserve">КНП «Київська міська клінічна лікарня № 12» </t>
  </si>
  <si>
    <t xml:space="preserve">КНП «Київська міська клінічна лікарня № 17» </t>
  </si>
  <si>
    <t xml:space="preserve">КНП «Київська міська клінічна лікарня № 18» </t>
  </si>
  <si>
    <t>КНП «Олександрівська клінічна лікарня м. Києва»</t>
  </si>
  <si>
    <t xml:space="preserve">КНП «Дитяча клінічна лікарня № 3 Солом’янського району міста Києва» 
</t>
  </si>
  <si>
    <t xml:space="preserve">КНП «Дитяча клінічна лікарня №  6 Шевченківського району міста Києва» 
</t>
  </si>
  <si>
    <t xml:space="preserve">КНП «Дитяча клінічна лікарня № 7 Печерського району міста Києва» 
</t>
  </si>
  <si>
    <t xml:space="preserve">КНП «Дитяча клінічна лікарня № 8 Шевченківського району міста Києва» 
</t>
  </si>
  <si>
    <t xml:space="preserve">КНП «Дитяча клінічна лікарня № 9 Подільського району міста Києва» 
</t>
  </si>
  <si>
    <t>01.06.2023</t>
  </si>
  <si>
    <t>Назва заходу/напрямку (здоров"я киян)</t>
  </si>
  <si>
    <t>табл</t>
  </si>
  <si>
    <t>флак</t>
  </si>
  <si>
    <t>доз</t>
  </si>
  <si>
    <t>шт</t>
  </si>
  <si>
    <t>01.03.2023</t>
  </si>
  <si>
    <t>01.08.2024</t>
  </si>
  <si>
    <t>Кількісна імуноферментна система для професійного використання</t>
  </si>
  <si>
    <t>Термін не обмежений</t>
  </si>
  <si>
    <t>ММТ-332А,Резервуар,3мл</t>
  </si>
  <si>
    <t>01.04.2024</t>
  </si>
  <si>
    <t xml:space="preserve">ММТ-399А,Інфузійний набір </t>
  </si>
  <si>
    <t>01.05.2024</t>
  </si>
  <si>
    <t xml:space="preserve">ММТ-864А,Інфузійний набір </t>
  </si>
  <si>
    <t>01.06.2024</t>
  </si>
  <si>
    <t>Однокомпонентний калоприймач(ілеостомний), непрозорий стандартний, 19-64 мм</t>
  </si>
  <si>
    <t>од</t>
  </si>
  <si>
    <t>29.03.2022</t>
  </si>
  <si>
    <t>Вакцина антирабічна інактивована Рабівакс-С</t>
  </si>
  <si>
    <t>31.08.2023</t>
  </si>
  <si>
    <t>Контейнер для зберігання гострих медичних предметів одноразового використання 25 штук в упаковці</t>
  </si>
  <si>
    <t>01.09.2045</t>
  </si>
  <si>
    <t xml:space="preserve">Коронавак вакцина для профілактики COVID-19(вирощена з використанням клітин VERO)інактивована суспензія для ін"єкцій 0,5мл </t>
  </si>
  <si>
    <t>Тести для виявлення гострої распіраторної хвороби COVID-19,спричиненої коронавірусом SARS-CoV-2/Standart Q COVID-19 Ag Test</t>
  </si>
  <si>
    <t>набір</t>
  </si>
  <si>
    <t>26.10.2023</t>
  </si>
  <si>
    <t>01.07.2026</t>
  </si>
  <si>
    <t>Шприци ін"єкційні стерильні міні шприц,з автоматичним вимкненням.А-D,0,5ml,Soloshot Mini</t>
  </si>
  <si>
    <t>30.06.2025</t>
  </si>
  <si>
    <t xml:space="preserve">Назва заходу/напрямку </t>
  </si>
  <si>
    <t>Термосумка для вакцин</t>
  </si>
  <si>
    <t xml:space="preserve">КНП «Київський міський пологовий будинок № 2» </t>
  </si>
  <si>
    <t xml:space="preserve">КНП «Київський міський пологовий будинок № 3» </t>
  </si>
  <si>
    <t xml:space="preserve">КНП «Київський міський пологовий будинок № 6» </t>
  </si>
  <si>
    <t xml:space="preserve">КНП «Київський міський центр репродуктивної та перинатальної медицини» </t>
  </si>
  <si>
    <t>КНП «Консультативно-діагностичний центр» Голосіївського району м. Києва</t>
  </si>
  <si>
    <t>КНП «Центр первинної медико-санітарної допомоги № 1» Голосіївського району м. Києва</t>
  </si>
  <si>
    <t>КНП «Центр первинної медико-санітарної допомоги № 2» Голосіївського району м. Києва</t>
  </si>
  <si>
    <t xml:space="preserve">КНП «Консультативно-діагностичний центр № 1» Дарницького району м. Києва
</t>
  </si>
  <si>
    <t xml:space="preserve">КНП «Консультативно-діагностичний центр № 2» Дарницького району м. Києва 
</t>
  </si>
  <si>
    <t xml:space="preserve">КНП «Консультативно-діагностичний центр дитячий» Дарницького району м. Києва 
</t>
  </si>
  <si>
    <t xml:space="preserve">КНП «Центр первинної медико-санітарної допомоги № 3» Дарницького району м. Києва 
</t>
  </si>
  <si>
    <t xml:space="preserve">КНП «Центр первинної медико-санітарної допомоги» Дарницького району м. Києва
</t>
  </si>
  <si>
    <t xml:space="preserve">КНП «Консультативно-діагностичний центр» Дніпровського району м. Києва </t>
  </si>
  <si>
    <t xml:space="preserve">КНП «Центр первинної медико-санітарної допомоги № 1» Дніпровського району м. Києва
</t>
  </si>
  <si>
    <t xml:space="preserve">КНП «Центр первинної медико-санітарної допомоги № 2» Дніпровського району м. Києва
</t>
  </si>
  <si>
    <t>КНП «Консультативно-діагностичний центр дитячий» Дніпровського району м. Києва</t>
  </si>
  <si>
    <t>КНП «Центр первинної медико-санітарної допомоги «Русанівка»</t>
  </si>
  <si>
    <t>КНП «Консультативно-діагностичний центр» Оболонського району м. Києва</t>
  </si>
  <si>
    <t>КНП «Центр первинної медико-санітарної допомоги № 1» Оболонського району м. Києва</t>
  </si>
  <si>
    <t>КНП «Центр первинної медико-санітарної допомоги № 2» Оболонського району м. Києва</t>
  </si>
  <si>
    <t>КНП «Консультативно-діагностичний центр» Печерського району м. Києва</t>
  </si>
  <si>
    <t>КНП «Центр первинної медико-санітарної допомоги» Печерського району м. Києва</t>
  </si>
  <si>
    <t>КНП «Консультативно-діагностичний центр» Подільського району м. Києва</t>
  </si>
  <si>
    <t>КНП «Центр первинної медико-санітарної допомоги № 1» Подільського району м. Києва</t>
  </si>
  <si>
    <t>КНП «Центр первинної медико-санітарної допомоги № 2» Подільського району м. Києва</t>
  </si>
  <si>
    <t>КНП «Центр первинної медико-санітарної допомоги № 1» Святошинського району  м. Києва</t>
  </si>
  <si>
    <t>КНП «Центр первинної медико-санітарної допомоги № 2» Святошинського району  м. Києва</t>
  </si>
  <si>
    <t>КНП «Центр первинної медико-санітарної допомоги № 3» Святошинського району  м. Києва</t>
  </si>
  <si>
    <t xml:space="preserve">КНП «Консультативно-діагностичний центр» Солом’янського району м. Києва </t>
  </si>
  <si>
    <t xml:space="preserve">КНП «Центр первинної медико-санітарної допомоги № 1» Солом’янського району м. Києва </t>
  </si>
  <si>
    <t xml:space="preserve">КНП «Консультативно-діагностичний центр» Шевченківського району м. Києва
</t>
  </si>
  <si>
    <t xml:space="preserve">КНП «Центр первинної медико-санітарної допомоги № 1» Шевченківського району м. Києва
</t>
  </si>
  <si>
    <t xml:space="preserve">КНП «Центр первинної медико-санітарної допомоги № 2» Шевченківського району м. Києва
</t>
  </si>
  <si>
    <t xml:space="preserve">КНП «Центр первинної медико-санітарної допомоги № 3» Шевченківського району м. Києва
</t>
  </si>
  <si>
    <t>доза</t>
  </si>
  <si>
    <t>Міська цільова програма "Здоров'я киян"</t>
  </si>
  <si>
    <t>30.04.2023</t>
  </si>
  <si>
    <t>Тест-система для виявлення прихованої крові в калі CITO TEST( FOB 1st FOB-тест-МБА)</t>
  </si>
  <si>
    <t xml:space="preserve">Церварикс </t>
  </si>
  <si>
    <t>01.02.2025</t>
  </si>
  <si>
    <t>АДП-М</t>
  </si>
  <si>
    <t>30.06.2023</t>
  </si>
  <si>
    <t>31.10.2023</t>
  </si>
  <si>
    <t>АКДП</t>
  </si>
  <si>
    <t>БЦЖ</t>
  </si>
  <si>
    <t>31.03.2023</t>
  </si>
  <si>
    <t>ІМОВАКС ПОЛІО</t>
  </si>
  <si>
    <t>28.02.2023</t>
  </si>
  <si>
    <t>30.06.2022</t>
  </si>
  <si>
    <t>Контейнер для зберігання гострих медичних предметів одноразового використання 25шт в упакрвці</t>
  </si>
  <si>
    <t>фл</t>
  </si>
  <si>
    <t>Захисні окуляри</t>
  </si>
  <si>
    <t xml:space="preserve">Маска хірургічна захитсна прозора нестерильна </t>
  </si>
  <si>
    <t>"Міська цільова програма протидії епідемії ВІЛ-інфекції"</t>
  </si>
  <si>
    <t>Швидкі (експрес) тести для виявлення антитіл до ВІЛ 1/2 -ІІІ дослідження</t>
  </si>
  <si>
    <t>30.09.2023</t>
  </si>
  <si>
    <t xml:space="preserve">КНП «Центр первинної медико-санітарної допомоги № 2» Солом’янського району м. Києва </t>
  </si>
  <si>
    <t>01.09.2026</t>
  </si>
  <si>
    <t>Контейнер для зберігання гострих медичних предметів одноразового використання, 25 штук в упаковці</t>
  </si>
  <si>
    <t>Назва заходу/напрямку (надання медичної допомоги хворим на COVID-19)</t>
  </si>
  <si>
    <t>таб</t>
  </si>
  <si>
    <t>Ібупрофен-Дарниця, табл. по 200мг</t>
  </si>
  <si>
    <t>Лінезолідин, р-н д/інф., 2мг/мл по 300мл №1</t>
  </si>
  <si>
    <t>амп</t>
  </si>
  <si>
    <t>Парацетамол-Дарниця, табл. по 500мг</t>
  </si>
  <si>
    <t>Назва заходу/напрямку (ЦІЛЬОВЕ ФІНАНСУВАННЯ - надання медичної допомоги хворим на COVID-19)</t>
  </si>
  <si>
    <t xml:space="preserve">адреналін 1.0 </t>
  </si>
  <si>
    <t>амброксол табл.</t>
  </si>
  <si>
    <t>дексмедетомідин 2мл</t>
  </si>
  <si>
    <t>дексмедетомідин 4мл</t>
  </si>
  <si>
    <t>дипрофол</t>
  </si>
  <si>
    <t>інфулган 10мг/мл 100мл</t>
  </si>
  <si>
    <t>кальцію глюконат 5мл</t>
  </si>
  <si>
    <t>канюля в/в G-22</t>
  </si>
  <si>
    <t>левофтор 5мг/мл 100мл</t>
  </si>
  <si>
    <t>меробак пор.1000мг</t>
  </si>
  <si>
    <t>моксикум таб. в/о 400мг</t>
  </si>
  <si>
    <t>Назва заходу/напрямку КПКВК 2301230 "Забезпечення готовності та реагування системи громадського здоров'я на спалахи гострої респіраторної хвороби COVID-19 …"</t>
  </si>
  <si>
    <t>Халат ізоляційний медичний багаторазовий</t>
  </si>
  <si>
    <t>Халат ізоляційний медичний одноразовий</t>
  </si>
  <si>
    <t>досл.</t>
  </si>
  <si>
    <t>досл</t>
  </si>
  <si>
    <t>Костюм ізоляційний (костюм біозахисту)</t>
  </si>
  <si>
    <t>уп</t>
  </si>
  <si>
    <t>табл.</t>
  </si>
  <si>
    <t xml:space="preserve">доз </t>
  </si>
  <si>
    <t>За кошти державного бюджету</t>
  </si>
  <si>
    <t>доз.</t>
  </si>
  <si>
    <t>шт.</t>
  </si>
  <si>
    <t>флакон</t>
  </si>
  <si>
    <t>Шприци ін'єкційні стерильні</t>
  </si>
  <si>
    <t>Програма "Здоров'я киян"</t>
  </si>
  <si>
    <t>Діагностика</t>
  </si>
  <si>
    <t>од.</t>
  </si>
  <si>
    <t>комп</t>
  </si>
  <si>
    <t>Бюджетна програма КПКВК 2301400 " Забезпечення медичних заходів окремих державних програм та комплексних заходів програмного характеру" за напрямом "Закупівля лікарських заходів, імунобіологічних препаратів (вакцини),медичних виробів, інших товарів і послуг,в тому числі за договорами керованого доступу"</t>
  </si>
  <si>
    <t>ВАКЦИНА БЦЖ ЛІОФІЛІЗОВАНА/BCG VACCINE FREEZE-DRIED, по 20 доз(одна доза 0,05 мл) у флаконі у комплекті з 1 мл розчинника</t>
  </si>
  <si>
    <t xml:space="preserve">ВАКЦИНА ДЛЯ ПРОФІЛАКТИКИ ДИФТЕРІЇПРАВЦЯ ТА КАШЛЮКУАДСОРБОВАНА З ЦІЛЬНОКЛІТИННИМ КАШЛЮКОВИМ КОМПОНЕНТОМ </t>
  </si>
  <si>
    <t>ВАКЦИНА ДЛЯ ПРОФІЛАКТИКИ ДИФТЕРІЇ,ПРАВЦЯ ТА КАШЛЮКУ, ГЕПАТИТУ В ТА  захворювань, спричинених HAEMOPHILUS INFLUENZAE  ТИПУ В.  Адсорбована</t>
  </si>
  <si>
    <t>Вакцина кон'югована для профілактики захворювань, збудником яких є HAEMOPHILUS INFLUENZAE  ТИПУ В</t>
  </si>
  <si>
    <t>ВАКЦИНА ІМОВАКС ПОЛО  ДЛЯ ПРОФІЛАКТИКИ ПОЛІОМІЄЛІТУ ІНАКТИВОВАНА РІДКА,суспензія для  ін'єкцій</t>
  </si>
  <si>
    <t xml:space="preserve">Контейнер  д/зберігання гострих медичних предметів одноразового використання 25 шт в упаковці </t>
  </si>
  <si>
    <t>Бюджетна програма "Проведення вакцинації населення від гострої респіраторної хвороби СOVID-19, спричиненої коронавірусом SARS-CoV-2" за напрямом "Закупівля вакцини від гострої респіраторної хвороби СOVID-19, спричиненої коронавірусом SARS-CoV-2, лікарських засобів та медичних виробів, необхідних для проведення вакцинації населення, шприців ін'єкційних стерильних , розчинника, контейнерів"</t>
  </si>
  <si>
    <t xml:space="preserve">КОРОНОВАК Вакцина для прфілактики  COVID-19 </t>
  </si>
  <si>
    <t xml:space="preserve">Шприці ін'єкційні стерильні 0,5 ml  </t>
  </si>
  <si>
    <t xml:space="preserve">Вакцина ЦЕРВАРИКС   для проф.захвор.вірусом папіломи </t>
  </si>
  <si>
    <t xml:space="preserve">EНДЖЕРИКС  в-на д/профілактики вірусного гепатиту В </t>
  </si>
  <si>
    <t>Тест смужки Easy Touch для вимірювання    рівня холестерину в крові</t>
  </si>
  <si>
    <t>Тест для виявлення прихованої крові у калі CITO TEST</t>
  </si>
  <si>
    <t>Необме жений</t>
  </si>
  <si>
    <t>ВАКСІГРИП ТЕТРА</t>
  </si>
  <si>
    <t>Централізована закупівля препаратів для надання невідкладної медичної допомоги при кровотечах</t>
  </si>
  <si>
    <t>Октаплас ЛГ гр. крові О</t>
  </si>
  <si>
    <t>упак</t>
  </si>
  <si>
    <t>Октаплекс 500 МО, порошок для розчину для ін`єкцій с. 1139990</t>
  </si>
  <si>
    <t>31.03.2024</t>
  </si>
  <si>
    <t>Централізована закупівля препаратів для лікування дихальних розладів новонароджених</t>
  </si>
  <si>
    <t>23.06.2022</t>
  </si>
  <si>
    <t>Резонатив 625/МО по 1мл с.М103А8701</t>
  </si>
  <si>
    <t>Резонатив 625/МО по 1мл с.М113А8709</t>
  </si>
  <si>
    <t>Поліпшення охорони здоров’я на службі у людей</t>
  </si>
  <si>
    <t>Тести для виявлення гострої распіраторної хвороби COVID-19</t>
  </si>
  <si>
    <t>таб.</t>
  </si>
  <si>
    <t>-</t>
  </si>
  <si>
    <t>Тест смужки для вимірювання рівня холестерину в крові</t>
  </si>
  <si>
    <t>01.02.2022</t>
  </si>
  <si>
    <t>17.08.2023</t>
  </si>
  <si>
    <t>01.09.2023</t>
  </si>
  <si>
    <t>Контейнер для зберігання гострих медичних предметів одноразового використання 25 шт в уп</t>
  </si>
  <si>
    <t>АДП</t>
  </si>
  <si>
    <t>АДП-м</t>
  </si>
  <si>
    <t>уп.</t>
  </si>
  <si>
    <t>12.01.2022</t>
  </si>
  <si>
    <t>ВАКЦИНА БЦЖ, ЛІОФІЛІЗОВАНА/BCG VACCINE FREEZE-DRIED Порошок та розчинник для приготування суспензії для внутрішньошкірних ін`єкцій, 50 мкг/доза, по с.0370G131</t>
  </si>
  <si>
    <t>Шприци ін'єкційні стерильні, міні-шприц, 3
автоматичним вимкненням, A-D, 0,5 ml, Soloshot Mini</t>
  </si>
  <si>
    <t>Контейнер для збору (утилізації) медичних відходів</t>
  </si>
  <si>
    <t>01.06.23</t>
  </si>
  <si>
    <t>Контейнер для збору (утилізації) медичних відходів 25 штук в упаковці</t>
  </si>
  <si>
    <t>необмежений</t>
  </si>
  <si>
    <t>шпр.</t>
  </si>
  <si>
    <t>фл.</t>
  </si>
  <si>
    <t>амп.</t>
  </si>
  <si>
    <t>Імуноглобулін людини протиправцевий</t>
  </si>
  <si>
    <t>компл</t>
  </si>
  <si>
    <t>необм.</t>
  </si>
  <si>
    <t>наб.</t>
  </si>
  <si>
    <t>Міська цільова програма "ЗДОРОВ’Я КИЯН"</t>
  </si>
  <si>
    <t>За напрямом "СТОМА"</t>
  </si>
  <si>
    <t>За напрямом "ІМУНОБІОЛОГІЧНІ ПРЕПАРАТИ"</t>
  </si>
  <si>
    <t>За напрямом "ЦУКРОВИЙ ДІАБЕТ" дорослі</t>
  </si>
  <si>
    <t>За напрямом "ЦУКРОВИЙ ДІАБЕТ" діти</t>
  </si>
  <si>
    <t xml:space="preserve">КОРОНАВАК ВАКЦИНА </t>
  </si>
  <si>
    <t>Шприци ін'єкційні стерильні, міні-шприц, 3 автоматичним вимкненням, A-D, 0,5 ml, Soloshot Mini</t>
  </si>
  <si>
    <t xml:space="preserve">UIFF термосумка для вакцин AOV AFVC46 (Контейнери для транспортування вакцин з холодоелементами) </t>
  </si>
  <si>
    <t>За напрямом "Тести для визначення антигена корона вірусу"</t>
  </si>
  <si>
    <t>За напрямом "АНТИРЕТРОВІРУСНІ ПРЕПАРАТИ в рамках децентралізації ВІЛ/СНІД"</t>
  </si>
  <si>
    <t>Калоприймач однокомпонентний</t>
  </si>
  <si>
    <t>Калоприймач однокомпонентний Proxima</t>
  </si>
  <si>
    <t>Калоприймач двокомпонентний 10-45мм</t>
  </si>
  <si>
    <t>Калоприймач двокомпонентний фланець 50мм</t>
  </si>
  <si>
    <t>Калоприймач двокомпонентний 10-55мм</t>
  </si>
  <si>
    <t>Калоприймач двокомпонентний фланець 60мм</t>
  </si>
  <si>
    <t>Калоприймач двокомпонентний 15-43мм</t>
  </si>
  <si>
    <t>Сечоприймач ножний 750мл</t>
  </si>
  <si>
    <t>Сечоприймач приліжковий 1500мл</t>
  </si>
  <si>
    <t>Вальпроком 300 Хроно</t>
  </si>
  <si>
    <t>Левіцитам 250мг</t>
  </si>
  <si>
    <t>Ємкість для біологічних рідин 60мл</t>
  </si>
  <si>
    <t>Тест-смужки GlucoDr.auto A AGM 4000</t>
  </si>
  <si>
    <t>капс</t>
  </si>
  <si>
    <t>Тести для виявлення гострої респіраторної хвороби COVID-19</t>
  </si>
  <si>
    <t>наб</t>
  </si>
  <si>
    <t>МО</t>
  </si>
  <si>
    <t>кап.</t>
  </si>
  <si>
    <t>флак.</t>
  </si>
  <si>
    <t>Імовакс Поліо</t>
  </si>
  <si>
    <t>Підгузник д/дорослих, р.XL "Tactil" Medium</t>
  </si>
  <si>
    <t>не обмежен</t>
  </si>
  <si>
    <t>Окуляри медичні захисні</t>
  </si>
  <si>
    <t>Термометр інфрачервоний (пірометр)</t>
  </si>
  <si>
    <t>Шприц ін"єкційний одноразового використання</t>
  </si>
  <si>
    <t>Куросурф 80мг/мл 1,5мл</t>
  </si>
  <si>
    <t>Тести для виявлення грх COVID19</t>
  </si>
  <si>
    <t>Імунопрофілактика</t>
  </si>
  <si>
    <t>ЦЕРВАРИКСТМ вакцина для профілактики захворювань,що викликаються вірусом папіломи людини типів 16 та 18 , суспензія для ін'єкцій по 0,5 мл(1доза) у попередньо наповненому шприці</t>
  </si>
  <si>
    <t>Тест смужки EasyTouch для вимірювання рівня холестерину в крові</t>
  </si>
  <si>
    <t>Тест для виявл прихов крові у калі CITO TEST, або еквівалент</t>
  </si>
  <si>
    <t>ВАКЦИНА КОНʼЮГОВАНА ДЛЯ ПРОФІЛАКТИКИ ЗАХВОРЮВАНЬ, ЗБУДНИКОМ ЯКИХ Є HAEMOPHILUS INFLUENZAE ТИПУ В. Haemophilus inflenze типу b Ліофілізат для інʼєкцій, по 1 дозі (10 мкг PRP) у флаконах №50, у комплекті з розчинником (0,4% розчин натрію хлориду) у ампулах №50</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</si>
  <si>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0,5мл) по 5 мл у флаконі по 50 флаконів у пачці з картону</t>
  </si>
  <si>
    <t>ВАКЦИНА ДЛЯ ПРОФІЛАКТИКИ ДИФТЕРІЇ ТА ПРАВЦЯ, АДСОРБОВАНА, ІЗ ЗМЕНШЕНИМ ВМІСТОМ АНТИГЕНУ, суспензія для ін`єкцій, по 10 доз (одна доза 0,5 мл) по 5 мл у флаконах № 24 у пачці з картону</t>
  </si>
  <si>
    <t xml:space="preserve">ВАКЦИНА БЦЖ, ЛІОФІЛІЗОВАНА/BCG VACCINE FREEZE-DRIED Порошок та розчинник для приготування суспензії для внутрішньошкірних ін`єкцій, 50 мкг/доза, по 1,0 мг (20доз) порошку у скляній ампулі №20 у комплекті з розчинником по 1 мл в іншій скляній ампулі, № 20 </t>
  </si>
  <si>
    <t>ІМОВАКС ПОЛІО ВАКЦИНА ДЛЯ ПРОФІЛАКТИКИ ПОЛІОМІЄЛІТУ ІНАКТИВОВАНА РІДКА, суспензія для ін’єкцій по 5 мл (10 доз) у флаконах № 10</t>
  </si>
  <si>
    <t xml:space="preserve">КОРОНАВАК ВАКЦИНА ДЛЯ ПРОФІЛАКТИКИ  COVID-19 (ВИРОЩЕНА З ВИКОРИСТАННЯМ  КЛІТИН VERO) ІНАКТИВОВАНА суспензія для ін’єкцій 0,5 мл суспензії для ін’єкцій у одноразовому  флаконі , флакони  у картонній коробці № 40 </t>
  </si>
  <si>
    <t>Тест смужки прих.кров</t>
  </si>
  <si>
    <t>Тест смужки холестер</t>
  </si>
  <si>
    <t>Церварикс</t>
  </si>
  <si>
    <t>Термосумка для вакцини</t>
  </si>
  <si>
    <t>КОРОНАВАК J202107071</t>
  </si>
  <si>
    <t>Контейнер для голок</t>
  </si>
  <si>
    <t>Міська цільова програма "Здоров'я киян" на 2020-2022 роки</t>
  </si>
  <si>
    <t>Назва заходу/напрямку (ендокринологія)</t>
  </si>
  <si>
    <t xml:space="preserve">Од. </t>
  </si>
  <si>
    <t>Од.</t>
  </si>
  <si>
    <t>мг</t>
  </si>
  <si>
    <t>Вакцина для профілактики гемофільної інфекції типу b</t>
  </si>
  <si>
    <t>Назва заходу/напрямку (COVID-19)</t>
  </si>
  <si>
    <t xml:space="preserve"> фл.</t>
  </si>
  <si>
    <t>Лінезолідин 2мг/мл,300мл</t>
  </si>
  <si>
    <t>Парацетамол 500мг №10 табл.</t>
  </si>
  <si>
    <t xml:space="preserve">Біовен розчин для інфузій 10%,100мл </t>
  </si>
  <si>
    <t xml:space="preserve">шт </t>
  </si>
  <si>
    <t>01.08.2023</t>
  </si>
  <si>
    <t>01.05.2023</t>
  </si>
  <si>
    <t>01.10.2023</t>
  </si>
  <si>
    <t>01.08.2025</t>
  </si>
  <si>
    <t>01.07.2023</t>
  </si>
  <si>
    <t>капс.</t>
  </si>
  <si>
    <t>01.04.2023</t>
  </si>
  <si>
    <t>30.11.2023</t>
  </si>
  <si>
    <t>01.01.2024</t>
  </si>
  <si>
    <t>01.03.2024</t>
  </si>
  <si>
    <t>01.10.2024</t>
  </si>
  <si>
    <t>01.11.2023</t>
  </si>
  <si>
    <t>01.12.2023</t>
  </si>
  <si>
    <t>01.01.2026</t>
  </si>
  <si>
    <t>30.06.2024</t>
  </si>
  <si>
    <t>31.07.2023</t>
  </si>
  <si>
    <t>31.05.2024</t>
  </si>
  <si>
    <t>31.12.2023</t>
  </si>
  <si>
    <t>31.05.2022</t>
  </si>
  <si>
    <t>30.09.2022</t>
  </si>
  <si>
    <t>шпр</t>
  </si>
  <si>
    <t>01.11.2022</t>
  </si>
  <si>
    <t>01.11.2024</t>
  </si>
  <si>
    <t>л</t>
  </si>
  <si>
    <t>01.02.2026</t>
  </si>
  <si>
    <t>01.12.2024</t>
  </si>
  <si>
    <t>к-т</t>
  </si>
  <si>
    <t>Напрям: Міська цільова програма "Туберкульоз"</t>
  </si>
  <si>
    <t>Набір</t>
  </si>
  <si>
    <t>EVO 30 л., контейнер для утилізації медичних відходів, жовтий, з кришкою багаторазовий</t>
  </si>
  <si>
    <t>б/т</t>
  </si>
  <si>
    <t>Агар Ендо ( 500г)</t>
  </si>
  <si>
    <t xml:space="preserve">Агар Сабуро з глюкозою ( 500г) </t>
  </si>
  <si>
    <t>Альбумін 60</t>
  </si>
  <si>
    <t>Амілаза 30</t>
  </si>
  <si>
    <t>Аплікатор "ВОЛЕС" на  дерев'яній паличці, стерильний</t>
  </si>
  <si>
    <t>Аплікатор на  дерев'яній паличці, стерильний в інд. Упаковці</t>
  </si>
  <si>
    <t>Ареометр АУ 1000-1050</t>
  </si>
  <si>
    <t>Білірубін загальний 120</t>
  </si>
  <si>
    <t xml:space="preserve">Бокс для скла предметного "Волес" на 100шт </t>
  </si>
  <si>
    <t>кг</t>
  </si>
  <si>
    <t xml:space="preserve">Голка атравматична, USP3/0 (М2), 25мм, звичайна ріжуча, трикутне тіло, ПОЛІАМІД </t>
  </si>
  <si>
    <t>Голка двосторон. ВОЛЕС, розмір 21G (08*38мм) колір зелен. для вакуум. забору крові</t>
  </si>
  <si>
    <t>08.11.2022</t>
  </si>
  <si>
    <t xml:space="preserve">Диметилсульфоксид </t>
  </si>
  <si>
    <t>Діагностичний моноклональний реагент анти-D для визначення групи крові людини за системою Rhesus,(10</t>
  </si>
  <si>
    <t>Діагностичний моноклональний реагент анти-D для визначення групи крові людини за системою Rhesus,(10мл)</t>
  </si>
  <si>
    <t>Діагностичні моноклональні реагенти анти-D/DVI IgM/IgG для визначення групи крові людини за системою Rhesus,(10мл)</t>
  </si>
  <si>
    <t>Діагностичні моноклональні реагенти анти-А для визначення груп крові людини за системами АВО,(10мл)</t>
  </si>
  <si>
    <t>Діагностичні моноклональні реагенти анти-В для визначення груп крові людини за системами АВО,(10мл)</t>
  </si>
  <si>
    <t>Дозатор одноканальний змінного об'єму 5-50 мкл</t>
  </si>
  <si>
    <t>Дозатор перемінного об'єму 2-20 мкл</t>
  </si>
  <si>
    <t>Ємкість для біологічних рідин 60 мл</t>
  </si>
  <si>
    <t xml:space="preserve">Ємкість для біологічних рідин, 60 мл, стерильна </t>
  </si>
  <si>
    <t>Загальний білок 60</t>
  </si>
  <si>
    <t xml:space="preserve">Імерсійна олія тип А, 100 мл </t>
  </si>
  <si>
    <t>Калібраційна плазма Dia-CAL, 12х1 мл</t>
  </si>
  <si>
    <t>Калій фосфорнокислий однозаміщений б/в</t>
  </si>
  <si>
    <t>29.04.2023</t>
  </si>
  <si>
    <t>Кальцій 60</t>
  </si>
  <si>
    <t>Касета рентгенівська CPG 400 18*24</t>
  </si>
  <si>
    <t>Касета рентгенівська CPG 400 24*30</t>
  </si>
  <si>
    <t>Касета рентгенівська CPG 40030*40</t>
  </si>
  <si>
    <t>Касета рентгенівська CPВ 400 18*24</t>
  </si>
  <si>
    <t>Касета рентгенівська CPВ 400 24*30</t>
  </si>
  <si>
    <t>Касета рентгенівська CPВ 400 30*40</t>
  </si>
  <si>
    <t>Контейнер для утилізації медичних відходів, жовтий, з кришкою (багаторазовий)</t>
  </si>
  <si>
    <t xml:space="preserve">Контейнер на 81 місць під кріопробірки                  </t>
  </si>
  <si>
    <t xml:space="preserve">Контейнер одноразовий для збору гострого інстурмент. класу Б 0,5 л </t>
  </si>
  <si>
    <t>Контрольна плазма Dia-Control I-ll, 2х5х1 мл</t>
  </si>
  <si>
    <t>Контрольна сироватка норма</t>
  </si>
  <si>
    <t>Контрольна сироватка патологія</t>
  </si>
  <si>
    <t>кан</t>
  </si>
  <si>
    <t>Креатинін 60</t>
  </si>
  <si>
    <t xml:space="preserve">Креатинін 60 </t>
  </si>
  <si>
    <t>Кріопробірка "Волес",2,0 мл,стер,з зовн.гвинт.кришкою</t>
  </si>
  <si>
    <t>Кювети Coag D № 1000</t>
  </si>
  <si>
    <t>Ланцет(скарифікатор) "ВОЛЕС" стер. стальний з централ. голкою одноразовий</t>
  </si>
  <si>
    <t>Лицьова маска 3-шарова на резинках блакитна</t>
  </si>
  <si>
    <t>Лізуючий розчин, фасування 1 л</t>
  </si>
  <si>
    <t>Лічильник лейкоцитариний</t>
  </si>
  <si>
    <t xml:space="preserve">Магній сірчанокислий </t>
  </si>
  <si>
    <t>Маска медична</t>
  </si>
  <si>
    <t>Мультикалібратор 1</t>
  </si>
  <si>
    <t>Набір барвників за Цілем-Нільсеном</t>
  </si>
  <si>
    <t xml:space="preserve">Набір барвників за Цілем-Нільсеном </t>
  </si>
  <si>
    <t>Набір для флюорохромного фарбування з аураміном та родаміном</t>
  </si>
  <si>
    <t>Наконечники  Gilson, жовті 0-200 мкл,1000шт/уп</t>
  </si>
  <si>
    <t>пак.</t>
  </si>
  <si>
    <t>Наконечники  Gilson, сині 100-1000мкл,500шт/уп</t>
  </si>
  <si>
    <t>Наконечники для дозаторів типу "макро" Eppendorf-Biohit,500-5000мкл,250шт/уп</t>
  </si>
  <si>
    <t>Натрій гідроокис</t>
  </si>
  <si>
    <t>Натрій лимоннокислий 3-заміщений</t>
  </si>
  <si>
    <t xml:space="preserve">Натрій фосфорнокислий 2 зам. </t>
  </si>
  <si>
    <t>22.02.2024</t>
  </si>
  <si>
    <t>Натрій хлористий</t>
  </si>
  <si>
    <t>Олія імерсійна, 100мл</t>
  </si>
  <si>
    <t>Пакет розміром 75*90 см поліпропіленовий для автоклавування при температурі  121 С</t>
  </si>
  <si>
    <t>Півмаска фільтрувальна "Спектр-3К" FFP-3D</t>
  </si>
  <si>
    <t>Півмаска фільтрувальна "Спектр-3"FFP3 NR D</t>
  </si>
  <si>
    <t xml:space="preserve">Піпетка Пастера стерильна одноразова 3,5мл </t>
  </si>
  <si>
    <t>Плівки універсальні радіографічні медичні MEDIPHOT  24х30см №100</t>
  </si>
  <si>
    <t>лист</t>
  </si>
  <si>
    <t>Плівки універсальні радіографічні медичні MEDIPHOT  30х40см №100</t>
  </si>
  <si>
    <t>Плівки універсальні радіографічні медичні MEDIPHOT 18х24см №100</t>
  </si>
  <si>
    <t>Пробірка  вакумна VACUSERA 13*100.мм 6 мл стер.з актив.згорт.червона кришка</t>
  </si>
  <si>
    <t>Пробірка "Волес" 12х75 мм, ПС №250</t>
  </si>
  <si>
    <t>Пробірка "Волес"П 2 16х150мм</t>
  </si>
  <si>
    <t>Пробірка з гвинтовою кришкою 17х145 мм</t>
  </si>
  <si>
    <t>Пробірка центрифужна градуйована ПЦГ-10-0,2</t>
  </si>
  <si>
    <t>Проявник для ручної обробки рентг.плівки КРОВЛЕКС-Ф-РОК(на 15л)</t>
  </si>
  <si>
    <t>Рідке середовище Сабуро ( 500 г)</t>
  </si>
  <si>
    <t xml:space="preserve">Рідке тіогліколеве середовище ( 500 г.) </t>
  </si>
  <si>
    <t>Розчин для очистки, фасування 50 мл</t>
  </si>
  <si>
    <t>Розчин для промивання, фасування 1 л</t>
  </si>
  <si>
    <t>Розчин для промивання, фасування:1л</t>
  </si>
  <si>
    <t>Розчин ізотонічний, фасування 20 л</t>
  </si>
  <si>
    <t>Самоклеючі пакети для стерилізації Safe Seal@Duattro (254*356 мм) №200</t>
  </si>
  <si>
    <t>01.02.2029</t>
  </si>
  <si>
    <t>01.05.2029</t>
  </si>
  <si>
    <t>01.04.2029</t>
  </si>
  <si>
    <t>Серветки марлеві медич. стерильні 10*10/ 8 шарів №50 з ниткою XR</t>
  </si>
  <si>
    <t>Серветки марлеві медич. стерильні 7,5*7,5 см, 8 шарів №2</t>
  </si>
  <si>
    <t xml:space="preserve">Скло предметне "ВОЛЕС" 25,4х76,4мм 7105 шліф.краї, одна смуга з однієї сторони </t>
  </si>
  <si>
    <t>Скло предметне 25,4х76,2мм шліф.краї, одна полоска з однієї сторони</t>
  </si>
  <si>
    <t>Смуги індикаторні Стерилан 120/45,1000шт</t>
  </si>
  <si>
    <t>упак.</t>
  </si>
  <si>
    <t>Смуги індикаторні Стерилан 132/20,1000шт</t>
  </si>
  <si>
    <t>Смуги індикаторні Стерилан 180/60, 1000шт</t>
  </si>
  <si>
    <t>С-реактивний білок ультра Калібратор</t>
  </si>
  <si>
    <t>Термоіндикатор 120 град (хімічний)</t>
  </si>
  <si>
    <t>Термоіндикатор 180 град (хімічний)</t>
  </si>
  <si>
    <t xml:space="preserve">Термометр д/холод. ТС-М1 вик. 6 (-30+30) </t>
  </si>
  <si>
    <t>рулон</t>
  </si>
  <si>
    <t>Термопапір 57х18 мм</t>
  </si>
  <si>
    <t>Термоплівка Agfa для сухого друку Drystar DT 5000 І В 35*43 №100</t>
  </si>
  <si>
    <t>Тримач (холдер) ВОЛЕС для вакуумних пробірок №100</t>
  </si>
  <si>
    <t>Тромбіновий час Dia-TТ, 12х3</t>
  </si>
  <si>
    <t>Фібриноген Dia-FIB, 12х5</t>
  </si>
  <si>
    <t>Фіксаж  для ручної обробки рентг.плівки КРОВЛЕКС-Ф-РОК(на 15л)</t>
  </si>
  <si>
    <t>Фосфатаза лужна 60</t>
  </si>
  <si>
    <t>Шапочка-кульбабка "Волес"з нетканого матеріалу</t>
  </si>
  <si>
    <t>Штатив для пробірок, 60місць, що автоклавується</t>
  </si>
  <si>
    <t>Штатив з кришкою CRIOGEN BOX на100 місць 132х132 мм для 1,2 та 2мл пробірок, сітка зеленого кольору</t>
  </si>
  <si>
    <t>Штатив-стійка універсальний для дозаторів, 5 місць</t>
  </si>
  <si>
    <t>Напрям: Міська цільова програма "Здоров'я киян"</t>
  </si>
  <si>
    <t>Гемотран, розчин д/ін., 50мг/мл по 5 мл в амп., №10</t>
  </si>
  <si>
    <t>Глюкоза  р-н д/інф. 50мг/мл  200 мл</t>
  </si>
  <si>
    <t>Дексаметазон розчин 4мг/мл 1мл амп. №10</t>
  </si>
  <si>
    <t>Доксициклін-Д капс. 100 мг №10</t>
  </si>
  <si>
    <t>кап</t>
  </si>
  <si>
    <t>Інгаміст  р-н д/ін. 100мг/мл 3 мл №10</t>
  </si>
  <si>
    <t>Інфулган  р-н д/ін. 10мг/мл 100 мл</t>
  </si>
  <si>
    <t>Калію хлорид конц-т д/р-ну  д/інф. 75мг/мл  20 мл</t>
  </si>
  <si>
    <t>Кальцію глюконат  р-н д/ін. 100мг/мл 5 мл "10</t>
  </si>
  <si>
    <t>Канюля в/в з крильцями та ін'єк. клап. Medicare G22 S-IVC-WI 22G</t>
  </si>
  <si>
    <t>Контур дихальний Medicare однораз. з вологозбір. д/дорослих</t>
  </si>
  <si>
    <t>Лефлоцин р-н д/інф. 5 мг/мл 100 мл</t>
  </si>
  <si>
    <t>Лінебіотик р-н д/інф. 2 мг/мл 300 мл</t>
  </si>
  <si>
    <t>Магнію сульфат-Д   р-н д/ін. 250мг/мл  5 мл амп. №10</t>
  </si>
  <si>
    <t>Метронідазол  р-н д/інф. 5мг/мл  100 мл</t>
  </si>
  <si>
    <t>Моксикум табл. 400 мг №7</t>
  </si>
  <si>
    <t>Натрію гідрокарбонат р-н д/інф. 40мг/мл  100 мл</t>
  </si>
  <si>
    <t>Натрію хлорид р-н д/інф. 0,9% 200 мл</t>
  </si>
  <si>
    <t>Рафт р-н д/інф.  4мг/мл 1 мл №10</t>
  </si>
  <si>
    <t>Рінгера розчин д/інф. 200 мл</t>
  </si>
  <si>
    <t>Сангера  р-н д/ін. 100мг/мл 5 мл №5</t>
  </si>
  <si>
    <t>Сечоприймач  Medicare д/дорослих 2000 мл</t>
  </si>
  <si>
    <t>Система   Medicare д/влив. інф. р-нів S-IS-11</t>
  </si>
  <si>
    <t>Система   Medicare д/влив. інф. р-нів з регулятором потоку S-IS-11</t>
  </si>
  <si>
    <t>Сульбактомакс пор. д/ р-ну д/ін. 1000 мг/500 мг 20 мл №1</t>
  </si>
  <si>
    <t>Трубка ендотрахеальна Medicare з манж. 7,0</t>
  </si>
  <si>
    <t>Трубка ендотрахеальна Medicare з манж. 7,5</t>
  </si>
  <si>
    <t>Флуконазол р-н д/ін. 2мг/мл 100 мл</t>
  </si>
  <si>
    <t>Цефтазимид-Віста пор. д/ р-ну д/ін. 1,0  №10</t>
  </si>
  <si>
    <t>Цефтріаксон Юрія-Фарм порошок д/п р-ну д/ін. 1000 мг №10</t>
  </si>
  <si>
    <t>Шприц з гол. 10 мл 3-х компон. Луєр Сліп 0,8*38мм Umedo Group</t>
  </si>
  <si>
    <t>Шприц з гол. 2 мл 3-х компон. Луєр Сліп 0,6*25мм  Medicare S-3S 2,0</t>
  </si>
  <si>
    <t>Шприц з гол. 20 мл 3-х компон. Луєр Сліп 0,8*38мм Umedo Group</t>
  </si>
  <si>
    <t>Шприц з гол. 5 мл 3-х компон. Луєр Сліп 0,7*38мм  Medicare S-3S 5,0</t>
  </si>
  <si>
    <t>Шприц з гол. інсул. 1 мл 3-х компон. U-100  (0,33*13мм)  Medicare S-3SI 1,0</t>
  </si>
  <si>
    <t xml:space="preserve">Кошти Державного бюджету </t>
  </si>
  <si>
    <t>КПКВК 2301040 "Громадське здоров'я та заходи боротьби з епідеміями" за напрямом "Закупівля лікарських засобів, імунобіологічних препаратів, медичних виробів" у частині "Закупівля медикаментів для лікування туберкульозу":</t>
  </si>
  <si>
    <t>тест</t>
  </si>
  <si>
    <t>31.10.2022</t>
  </si>
  <si>
    <t>Амоксиклав 2Х, таблетки, вкриті плівковою оболонкою, 500/125 мг</t>
  </si>
  <si>
    <t>Дельтіба (Деламанід), табл. по 50 мг, № 48</t>
  </si>
  <si>
    <t>Етамбутол, табл. по 400мг №1000</t>
  </si>
  <si>
    <t>Етіонамід, таблетки, що диспергуються 125мг, по 10 таб. у стрипі, по 10 стрипів в упаковці</t>
  </si>
  <si>
    <t>Збагачувальна добавка OADC BD BBL MGIT (Becton Dickinson and Company,USA)</t>
  </si>
  <si>
    <t>Ізоніазид -Дарниця, 300мг, №50</t>
  </si>
  <si>
    <t>Ізоніазид.100мг №100.</t>
  </si>
  <si>
    <t>Індикаторна пробірка BD BBL MGIT 7мл №100 (Becton Dickinson and Company,USA)</t>
  </si>
  <si>
    <t>Індикаторна пробірка BD BBL TM MGIT Mycobacteria Growth</t>
  </si>
  <si>
    <t>Капреоміцин пор.д/ін. по 1,0 г</t>
  </si>
  <si>
    <t>Капреоміцин, порошок для розчину д/ін по1,0г у флак.</t>
  </si>
  <si>
    <t>КОКСЕРИН, капсули по 250 мг; № 100 (10Х10): по 10 капсул у блістері; по 10 блістерів у картонній упаковці</t>
  </si>
  <si>
    <t>Лампрен(Клофазимін), капсули по 100мг №100</t>
  </si>
  <si>
    <t>ЛЕВОФЛОКСАЦИН 500, таблетки, вкриті плівковою оболонкою, по 500 мг, по 10 таблеток у блістері; по 10 блістерів у картонній упаковці</t>
  </si>
  <si>
    <t xml:space="preserve">Левофлоксацин- по 500 мг №100 </t>
  </si>
  <si>
    <t>пляшка</t>
  </si>
  <si>
    <t>ЛІЗОМАК 600 ( Лінезолід), табл. по 600 мг №100</t>
  </si>
  <si>
    <t>ЛІЗОМАК 600, таблетки, вкриті плівковою оболонкою по 600 мг; по 10 таблеток у стрипі; по 10 стрипів у картонній упаковці.</t>
  </si>
  <si>
    <t>система</t>
  </si>
  <si>
    <t>Меропенем-віста, порошок для приготування розчину для ін'єкцій по 1000 мг</t>
  </si>
  <si>
    <t>МОКСИФЛОКСАЦИН САНДОЗ®, таблетки, вкриті плівковою оболонкою, по 400 мг; по 7 таблеток у блістері; по 1 блістеру в картонній коробці.</t>
  </si>
  <si>
    <t>МОКСИФЛОКСАЦИН-ТЕВА, розчин для інфузій, 400мг/250 мл, по 250 мл у флаконі, по 1 фл. у коробці</t>
  </si>
  <si>
    <t>Набір штативів  AST носіїв до BD BACTEC MGIT 960, для 5 труб., кат. ном. 445943</t>
  </si>
  <si>
    <t>Паск, гранули кишково-розчинні, 80г/100г, по 100г у пакетику</t>
  </si>
  <si>
    <t>грам</t>
  </si>
  <si>
    <t>Піразинамід 500мг N50</t>
  </si>
  <si>
    <t xml:space="preserve">Піразинамід,по 500мг N50 </t>
  </si>
  <si>
    <t xml:space="preserve">Протомід(Протіонамід) , по 250мг.  N50.  </t>
  </si>
  <si>
    <t>Рифамп.+Ізоніазід, табл. по 150мг/75мг по 28 табл.*24 бл.іст.=672 табл.</t>
  </si>
  <si>
    <t>РИФАМПІЦИН 150 МГ/ ІЗОНІАЗИД 75 МГ / ПІРАЗИНАМІД 400 МГ / ЕТАМБУТОЛУ ГІДРОХЛОРИД 275 МГ №672</t>
  </si>
  <si>
    <t>Сіртуро(Бедаквілін) 100мг №188 таб./уп.</t>
  </si>
  <si>
    <t>Тест Medium для тестування чутливості до антимікобактеріальних препаратів</t>
  </si>
  <si>
    <t>Тест для тестування чутливості до антимікобактеріальних препаратів  (Becton Dickinson and Company,USA)</t>
  </si>
  <si>
    <t>ФЛОКСЕЙФ 400, таблетки, вкриті плівковою оболонкою, 400 мг, по 10 табл. у блістері, по 10 блістерів у картонній упаковці</t>
  </si>
  <si>
    <t>Циклосерин капсули Ф. США 125 мг,капсули по 125мг, по 10 капс. у блістері,по 10 блістерів в упаковці</t>
  </si>
  <si>
    <t>КПКВК 2301400 "Забезпечення  медичних заходів окремих державних програм" за напрямом "Закупівля лікарських засобів, імунобіологічних препаратів, медичних виробів. Іниших товарів і послуг, в тому числі за договорами керованого доступу" у частині "Закупівля медикаментів для лікування туберкульозу":</t>
  </si>
  <si>
    <t>НЕЗОЛІД, (лінезолід),по 600мг №10</t>
  </si>
  <si>
    <t>Амікацина сульфат по 5 г</t>
  </si>
  <si>
    <t xml:space="preserve">Амітриптилін. 0,025 №50  </t>
  </si>
  <si>
    <t>Амітриптилін. 25 мг №25</t>
  </si>
  <si>
    <t>Аспаркам №50</t>
  </si>
  <si>
    <t>Деламанід  10 мг</t>
  </si>
  <si>
    <t>Дозатор перемінного об'єму 100-1000 мкл</t>
  </si>
  <si>
    <t>Дозатор перемінного об'єму 20-200 мкл</t>
  </si>
  <si>
    <t>Захисний щиток "Волес", для захисту мед. Персоналу</t>
  </si>
  <si>
    <t>Ібупрофен  таб. вкриті оболонкою по 200 мг №50</t>
  </si>
  <si>
    <t>Ізоніазид "SIGMA" 5 г</t>
  </si>
  <si>
    <t>Ізоніазид (ТШХ) аналітичний стандарт  "SIGMA" 5 г</t>
  </si>
  <si>
    <t xml:space="preserve">Капреоміцин 1г,пор. д/ін .№1  </t>
  </si>
  <si>
    <t>Капреоміцина сульфат,1г, Канада</t>
  </si>
  <si>
    <t>Карбамазепін. 200мг №20</t>
  </si>
  <si>
    <t xml:space="preserve"> табл. 200мг №20</t>
  </si>
  <si>
    <t>Клофазимін 1г, SIGMA</t>
  </si>
  <si>
    <t>Комбінований тест на наркотики №6 (МОР, BAR, АМР, mAMP/MET. BZO.MTD)</t>
  </si>
  <si>
    <t>Левофлоксацин "SIGMA" 1 г</t>
  </si>
  <si>
    <t>Левофлоксацин 100 мг, табл. №100.</t>
  </si>
  <si>
    <t>Левофлоксацин- по 500 мг №100</t>
  </si>
  <si>
    <t>Лінезолід по 5 г</t>
  </si>
  <si>
    <t>Лінезолід по 5 г, SIGMA</t>
  </si>
  <si>
    <t>Лопераміду Гідрохлорид по 2 мг  №10</t>
  </si>
  <si>
    <t xml:space="preserve"> табл</t>
  </si>
  <si>
    <t>Маска медична захисна, одноразова (нестерильна)</t>
  </si>
  <si>
    <t>Метоклопрамід-Дарниця табл. по 10мг, №50</t>
  </si>
  <si>
    <t xml:space="preserve">Метоклопрамід-Здоров'я . по 10мг, №50  </t>
  </si>
  <si>
    <t>Моксифлоксацин гідрохлорид "SIGMA" 1 г</t>
  </si>
  <si>
    <t>Набір AST стартовий до BD BACTEC MGIT ТМ 960, кат. ном. 445941</t>
  </si>
  <si>
    <t>Набір штативів AST Carrier Set (2-tube) 445946</t>
  </si>
  <si>
    <t>Набір штативів AST Carrier Set (4-tube) 445944</t>
  </si>
  <si>
    <t>Набір штативів AST Carrier Set (8-tube) 445993</t>
  </si>
  <si>
    <t>Набір штативів для транспорту 5-ти пробірок BD BACTEC 445943</t>
  </si>
  <si>
    <t>Наконечники SafetySpace з фільтром в штативі 1000 мкл, стерильні, 10-96 од.</t>
  </si>
  <si>
    <t>Наконечники SafetySpace з фільтром в штативі 120 мкл, стерильні, 10-96 од.</t>
  </si>
  <si>
    <t>Пробірка конічна градуйована з кришкою ВОЛЕС, тип Фалькон 50мм (ПП) стерильна</t>
  </si>
  <si>
    <t>Протіонамід, 98% 1 г</t>
  </si>
  <si>
    <t>Респіратор FFP-2 без клапана</t>
  </si>
  <si>
    <t xml:space="preserve">Рифампіцин  1 г </t>
  </si>
  <si>
    <t>Рифампіцин"SIGMA" 1 г</t>
  </si>
  <si>
    <t>Спиртова стерильна серветка</t>
  </si>
  <si>
    <t>Стерильний скарифікатор</t>
  </si>
  <si>
    <t>Тест для якісного визначення антитіл до вірусу гепатиту С- STANDART Q HCV Ab test, виробник SD BIOSENSOR Inc, Корея</t>
  </si>
  <si>
    <t>Тест-смужка для визначення вагітності FRAUTEST express</t>
  </si>
  <si>
    <t>Флуоксетин  табл. в/о по 0,02 г, №10</t>
  </si>
  <si>
    <t>Флуоксетин. по 20мг, №20</t>
  </si>
  <si>
    <t xml:space="preserve">Халат медичний "ВОЛЕС" на зав'язках, нетканий, рукав на резинці XL блакитний </t>
  </si>
  <si>
    <t>пар</t>
  </si>
  <si>
    <t>14.12.2021</t>
  </si>
  <si>
    <t>26.01.2022</t>
  </si>
  <si>
    <t>10.12.2021</t>
  </si>
  <si>
    <t>29.10.2021</t>
  </si>
  <si>
    <t>13.12.2021</t>
  </si>
  <si>
    <t>Медична маска, респіратор FFP2 або FFP3, маски, неоснащені змінними фільтрами (Хірургічні маски)</t>
  </si>
  <si>
    <t>Медична маска, респіратор FFP2 або FFP3, маски, неоснащені змінними фільтрами (Фільтруючі маски)</t>
  </si>
  <si>
    <t>Набір для гіпертермічної перфузії Hang&amp;GO HT.</t>
  </si>
  <si>
    <t>30.09.23</t>
  </si>
  <si>
    <t>31.03.24</t>
  </si>
  <si>
    <t>31.07.23</t>
  </si>
  <si>
    <t>31.08.23</t>
  </si>
  <si>
    <t>31.12.23</t>
  </si>
  <si>
    <t>BMT-100, Заключне середовище BioMount</t>
  </si>
  <si>
    <t>ВМТ-100 Заключне середовище BIO Maunt</t>
  </si>
  <si>
    <t>Заключне середовище BioMount, каталожний номер BMT-100</t>
  </si>
  <si>
    <t>Контейнер з рочином антикоагулянту АЦД-А для апарату аферезу</t>
  </si>
  <si>
    <t>шт.,</t>
  </si>
  <si>
    <t>Набір для катетеризації центральних вен Certofix®Duo Paed F5 S513</t>
  </si>
  <si>
    <t xml:space="preserve">КНП «Київська міська наркологічна клінічна лікарня «Соціотерапія» </t>
  </si>
  <si>
    <t>Підгузок Chicolino, розмір 5 (11-25 кг)</t>
  </si>
  <si>
    <t>Підгузок Chicolino, розмір 6 (16+ кг)</t>
  </si>
  <si>
    <t>Підгузок, розмір М</t>
  </si>
  <si>
    <t>Тест-смужки EasyTouch для вимірювання рівня холестерину в крові</t>
  </si>
  <si>
    <t>ІМОВАКС ПОЛІО вакцина для профілактики поліомієліту інактивована рідка</t>
  </si>
  <si>
    <t>АДП Вакцина для профілактики дифтерії та правця, адсорбована (педіатрична)</t>
  </si>
  <si>
    <t>АКДП Вакцина для профілактики дифтерії, правця та кашлюку, адсорбована, з цільноклітинним кашлюковим компонентом</t>
  </si>
  <si>
    <t>БЦЖ Вакцина ліофілізована (вакцина для профілактики туберкульозу)</t>
  </si>
  <si>
    <t xml:space="preserve">Контейнер для збору голок та медичних відходів </t>
  </si>
  <si>
    <t>Шприц 0,5 мл ін’єкційний стерильний</t>
  </si>
  <si>
    <t xml:space="preserve">Захисні окуляри Eyeslens Optical Technology (Fujian) Co. Ltd., Китай </t>
  </si>
  <si>
    <t xml:space="preserve">Костюм, уп. по 50 шт., Star Pack Protective Coverall без бахіл </t>
  </si>
  <si>
    <t>Костюми біозахисту одноразові з бахілами</t>
  </si>
  <si>
    <t>Костюми захисні</t>
  </si>
  <si>
    <t xml:space="preserve">Маска хірургічна, захисна, прозора, нестерильна </t>
  </si>
  <si>
    <t>Маски N95 Jinchang Medical Protective Mask, по 50 шт.</t>
  </si>
  <si>
    <t>Медична ізолююча маска CKFS-100 (захисні щитки)</t>
  </si>
  <si>
    <t>Медична маска, Liaoning shengjingtang biotechnology Co. Ltd, Китай</t>
  </si>
  <si>
    <t xml:space="preserve">25-675-04-09титановий гвинт CROSS-DRIVE 1.5х4мм </t>
  </si>
  <si>
    <t xml:space="preserve">Викрутка хрестоподібна 1,5 мм </t>
  </si>
  <si>
    <t xml:space="preserve">Викрутка центрована 1 мм </t>
  </si>
  <si>
    <t xml:space="preserve">Кліщі для великих пластин D1,0/1,5/2,0 </t>
  </si>
  <si>
    <t xml:space="preserve">Кліщі для сітки </t>
  </si>
  <si>
    <t xml:space="preserve">Мікромоделюючі щипці 13см </t>
  </si>
  <si>
    <t xml:space="preserve">Мікрорізак пластин </t>
  </si>
  <si>
    <t xml:space="preserve">Мікрощипці для згинання </t>
  </si>
  <si>
    <t xml:space="preserve">Різак для великих пластин D1,0/1,5/2,0 </t>
  </si>
  <si>
    <t xml:space="preserve">Різак для сітки MARTIN </t>
  </si>
  <si>
    <t xml:space="preserve">Стандартна ручка для мікросистем 1,5мм </t>
  </si>
  <si>
    <t xml:space="preserve">Спіральне свердло 0,7х50х3мм J-NOTCH </t>
  </si>
  <si>
    <t xml:space="preserve">Спіральне свердло 1,1х50х3,5мм J-NOTCH </t>
  </si>
  <si>
    <t xml:space="preserve">Спіральне свердло 1,1х50х5мм J-NOTCH </t>
  </si>
  <si>
    <t xml:space="preserve">Спіральне свердло 1,1х50х7мм J-NOTCH </t>
  </si>
  <si>
    <t xml:space="preserve">Спіральне свердло 1,1х50х9мм J-NOTCH </t>
  </si>
  <si>
    <t xml:space="preserve">Титановий гвинт CROSS-DRIVE 1.5х3.5мм </t>
  </si>
  <si>
    <t xml:space="preserve">Титановий мікрогвинт CENTRE-DRIVE 1х2мм </t>
  </si>
  <si>
    <t xml:space="preserve">Титановий мікрогвинт CENTRE-DRIVE 1х3мм </t>
  </si>
  <si>
    <t xml:space="preserve">Титановий мікрогвинт CENTRE-DRIVE 1х4мм </t>
  </si>
  <si>
    <t xml:space="preserve">Титановий мікрогвинт CENTRE-DRIVE 1х5мм </t>
  </si>
  <si>
    <t xml:space="preserve">Титановий мікрогвинт CENTRE-DRIVE 1х6мм </t>
  </si>
  <si>
    <t xml:space="preserve">Титановий мікрогвинт CENTRE-DRIVE 1х7мм </t>
  </si>
  <si>
    <t xml:space="preserve">Титановий мікрогвинт CENTRE-DRIVE 1х9мм </t>
  </si>
  <si>
    <t xml:space="preserve">Щипці для тримання пластин викривлені </t>
  </si>
  <si>
    <t xml:space="preserve">Щипці для тримання пластин </t>
  </si>
  <si>
    <t>шприц</t>
  </si>
  <si>
    <t>10.11.2021</t>
  </si>
  <si>
    <t>16.12.2021</t>
  </si>
  <si>
    <t>Епілепсія</t>
  </si>
  <si>
    <t>Профілактика вірусного гепатиту В</t>
  </si>
  <si>
    <t>Хвороба Гоше</t>
  </si>
  <si>
    <t>30.11.2025</t>
  </si>
  <si>
    <t>19.11.2021</t>
  </si>
  <si>
    <t>Міська цільова програма "Здоров'я Киян"</t>
  </si>
  <si>
    <t>необмеж</t>
  </si>
  <si>
    <t>2301270-Про Розподіл вакцини проти гострої респіраторної хвороби COVID-19, спричиненої коронавірусом SARS-CoV-2, закупленої за кошти Державного бюджету України на 2021 р</t>
  </si>
  <si>
    <t>2301400 - Забезпечення медичних заходів окремих державних програм та комплексних заходів програмного характеру</t>
  </si>
  <si>
    <t>Дерев'яний аплікатор</t>
  </si>
  <si>
    <t>16.07.2021</t>
  </si>
  <si>
    <t>Маска медична захисна одноразового використання (нестерильна)</t>
  </si>
  <si>
    <t>Халат ізоляційний медичний багаторазовий р.S</t>
  </si>
  <si>
    <t>Халат ізоляційний медичний багаторазовий р.М</t>
  </si>
  <si>
    <t>Халат ізоляційний медичний багаторазовий р.L</t>
  </si>
  <si>
    <t>Халат ізоляційний медичний одноразовий р.S</t>
  </si>
  <si>
    <t>Халат ізоляційний медичний одноразовий р.М</t>
  </si>
  <si>
    <t>Халат ізоляційний медичний одноразовий р.L</t>
  </si>
  <si>
    <t>07.02.2022</t>
  </si>
  <si>
    <t>Медична маска</t>
  </si>
  <si>
    <t>Комплект для збирання захисного щитка</t>
  </si>
  <si>
    <t>необм</t>
  </si>
  <si>
    <t>Лінезолідин 2мг/мл по 300 мл №1</t>
  </si>
  <si>
    <t>Мепенам пор.д/р д/ін 1г № 1</t>
  </si>
  <si>
    <t>Пегасіс р-н д/ін.180 мкг 0,5 мл № 1 шприц</t>
  </si>
  <si>
    <t xml:space="preserve">Медичні захисні окуляри </t>
  </si>
  <si>
    <t>Інфрачервоний термометр(пірометр)</t>
  </si>
  <si>
    <t>Захисний щиток для обличчя</t>
  </si>
  <si>
    <t>Респіратор БУК-3</t>
  </si>
  <si>
    <t>Маски медичні захисні.одноразова(нест)</t>
  </si>
  <si>
    <t>Костюм біо.захисту/комбінезон розмір L</t>
  </si>
  <si>
    <t>Одяг захисний від інфекційних агентів для багаторазового та обмеженого використання S</t>
  </si>
  <si>
    <t>Одяг захисний від інфекційних агентів для багаторазового та обмеженого використання М</t>
  </si>
  <si>
    <t>Одяг захисний від інфекційних агентів для багаторазового та обмеженого використання XL</t>
  </si>
  <si>
    <t>Тест-система ІФА для визначення НВsAg(поверхневого антигену вірусу гепатиту В), розрахована на 1 дослідження (48319 Вірус гепатиту В поверхневий антиген IVD, набір, імуноферментний аналіз (ІФА)</t>
  </si>
  <si>
    <t>визн</t>
  </si>
  <si>
    <t>Стандартна сироватка для внутрішньолабораторного контролю якості досліджень HBsAg(поверхневого антигену вірусу гепатиту В) (48291 Вірус гепатиту В маркери антигени/антитіла IVD, контрольний матеріал)</t>
  </si>
  <si>
    <t>01.10.2026</t>
  </si>
  <si>
    <t>Наконечник з фільтром 10-200мкл, вільний від ДНКаз та РНКаз (16822 Наконечник піпетки)</t>
  </si>
  <si>
    <t>Наконечник універсальний без фільтру 100-200 мкл (16822 Наконечник піпетки)</t>
  </si>
  <si>
    <t>Змінні кришки ARCHITECT 100шт</t>
  </si>
  <si>
    <t>Мікропробірки з кришками 1,5 мл.</t>
  </si>
  <si>
    <t>Наконечник Tip CORE TIPS</t>
  </si>
  <si>
    <t>Наконечник для піпеток НА 200 мкл</t>
  </si>
  <si>
    <t>Пакет для відходів великий 50 шт.</t>
  </si>
  <si>
    <t>Пластина для виділення 2,0 мл.</t>
  </si>
  <si>
    <t>Пробірки для аналізу 12Х75 мм 250 в уп.</t>
  </si>
  <si>
    <t>Реакційна пробірка на 5 мл.</t>
  </si>
  <si>
    <t>Тест-набір імунохроматичний для виявлення антитіл до ВІЛ 1/2</t>
  </si>
  <si>
    <t>Тестові пробірки 12х75 мм 250 шт</t>
  </si>
  <si>
    <t>Чашки для зразків ARCHITECT</t>
  </si>
  <si>
    <t>Клейка оптична плівка 100 шт</t>
  </si>
  <si>
    <t>Планшети на 96 глибоких лунок</t>
  </si>
  <si>
    <t>Пробірки для мастер-міксу</t>
  </si>
  <si>
    <t>Пакети для біологічно небезпечних відходів</t>
  </si>
  <si>
    <t>Наконечник з фільтром 1000 мкл</t>
  </si>
  <si>
    <t>Пробірка 4,5 мл, 75*12</t>
  </si>
  <si>
    <t>Авонза 300/300/400</t>
  </si>
  <si>
    <t>Рукавички оглядові</t>
  </si>
  <si>
    <t>мл</t>
  </si>
  <si>
    <t>Абалам табл. в/о по 600мг/300мг №30</t>
  </si>
  <si>
    <t>Долутенравір 50 мг, Ламівудин 300 мг і Тенофовір №30</t>
  </si>
  <si>
    <t>30.04.24</t>
  </si>
  <si>
    <t>30.04.23</t>
  </si>
  <si>
    <t>Ісентресс табл. 400 мг №60</t>
  </si>
  <si>
    <t xml:space="preserve">Ламівудин150мг / Зидовудин300мг табл. №60 </t>
  </si>
  <si>
    <t>Метадон-ЗН, розчин оральнийі 5 мг/мл по 1000 мл</t>
  </si>
  <si>
    <t>01.11.2025</t>
  </si>
  <si>
    <t>01.01.2025</t>
  </si>
  <si>
    <t>необмеж.</t>
  </si>
  <si>
    <t>02.02.2022</t>
  </si>
  <si>
    <t>Шприц 0,5 мл</t>
  </si>
  <si>
    <t>Засоби індивідуального захисту</t>
  </si>
  <si>
    <t>дози</t>
  </si>
  <si>
    <t>ЦЕРВАРИКС</t>
  </si>
  <si>
    <t>Підгузники для дітей р.М</t>
  </si>
  <si>
    <t>FOB 1 st FOB-ТЕСТ-МБА
Тест набір імунохроматографічні для виявлення прихованої крові та фекалію</t>
  </si>
  <si>
    <t>Тест смужки для вимірювання  рівня холестерину в крові</t>
  </si>
  <si>
    <t>ВАКЦИНА ДЛЯ ПРОФІЛАКТИКИ ДИФТЕРІЇ,ПРАВЦЯ ТА КАШЛЮКУ,АБСОРБОВАНА З ЦІЛЬНОКЛІТИННИМ КАШЛЮКОВИМ КОМПОНЕНТОМ</t>
  </si>
  <si>
    <t>ВАКЦИНА ДЛЯ ПРОФІЛАКТИКИ ДИФТЕРІЇ,ПРАВЦЮ,КАШЛЮКУ,ГЕПАТИТУ ТА ЗАХВОРЮВАНЬ СПРИЧЕНЕНИХ ГЕМОФІЛЬНОЮ ІНФЕКЦІЄЮ</t>
  </si>
  <si>
    <t>Імовакс Поліо Вакцина для профілактики поліомієліту інактивована рідка</t>
  </si>
  <si>
    <t>щт.</t>
  </si>
  <si>
    <t>ЕУВАКС ВАКЦИНА ДЛЯ ПРОФІЛАКТИКИ ГЕПАТИТУ В</t>
  </si>
  <si>
    <t>Натрія хлорид 0,9% 5 мл</t>
  </si>
  <si>
    <t>Уп</t>
  </si>
  <si>
    <t>н/о</t>
  </si>
  <si>
    <t>Тест-смужки для глюкометра,Easy Touch GC,для вимірювання рівня холестерину в крові(25шт)</t>
  </si>
  <si>
    <t>Тест для визначення приховування крові у каліCITO TEST</t>
  </si>
  <si>
    <t>ЦЕРВАРИКС™ ВАКЦИНА ДЛЯ ПРОФІЛАКТИКИ ЗАХВОРЮВАНЬ. ЩО ВИКЛИКАЮТЬСЯ ВІРУСОМ ПАПІЛОМИ ЛЮДИНИ ТИПІВ 16 ТА 18 суспензія для ін´єкцій по 0,5 мл (лоза) у попередньо наповненому шприці.</t>
  </si>
  <si>
    <t xml:space="preserve">КОРОНАВАК ВАКЦИНА ДЛЯ ПРОФІЛАКТИКИ COVID-19 (ВИРОЩЕНА З ВИКОРИСТАННЯМ КЛІТИН VERO) ІНАКТИВОВАНА суспензія для ін’єкцій 0,5 мл суспензії для ін’єкцій у одноразовому флаконі , флакони у картонній коробці № 40 </t>
  </si>
  <si>
    <t>Вакцина для профілактики гемофільної інфекції типуb одна доза ( 0,5 мл)</t>
  </si>
  <si>
    <t>ВАКЦИНА ДЛЯ ПРОФІЛАКТИКИ ДИФТЕРІЇ, ПРАВЦЯ ТА КАШЛЮКУ. АДСОРБОВАНА. З ЦІЛЬНОКЛІТИНИМ КАШЛЮКОВИМ КОМПОНЕНТОМ. Суспензія для ін'єкцій, по 10 доз ( одна доза 0,5 мл ) у флаконі у пачці з картону.</t>
  </si>
  <si>
    <t>ВАКЦИНА ДЛЯ ПРОФІЛАКТИКИ ДИФТЕРІЇ ТА ПРАВЦЯ АДСОРБОВАНА (ПЕДІАТРИЧНА) DIPHTHERIA AND TETANUS VACCINE ADSORBED (PAEDIATRIC)</t>
  </si>
  <si>
    <t>Вакцина для профілактики поліомієліту (інактивована)</t>
  </si>
  <si>
    <t>ВАКЦИНА БЦЖ (ліофілізована) BCG VACCINE (freeze dried), ліофілізат для розчину для ін'єкцій, по 20 доз (одна доза 0,05 мл) у флаконі у комплекті з 1 мл розчинника</t>
  </si>
  <si>
    <t>конт</t>
  </si>
  <si>
    <t xml:space="preserve">Меропенем-віста порошок для приготування розчину для ін. по 1000 мг 10 флаконів з порошком </t>
  </si>
  <si>
    <t>Парацетамол 500мг, табл. капс., драже -168168</t>
  </si>
  <si>
    <t>Одяг захисний від інфекційних агентів для багаторазового та обмеженого використання (Костюм біологічного захисту/комбінезон) М</t>
  </si>
  <si>
    <t>Халат ізоляційний медичний багаторазовий розмір S</t>
  </si>
  <si>
    <t>Халат ізоляційний медичний одноразовий розмір S</t>
  </si>
  <si>
    <t>Хірургічна маска</t>
  </si>
  <si>
    <t>KN 95 МАСКА</t>
  </si>
  <si>
    <t>Преднізолон р-н д/і 30мг/мл 1 мл №3</t>
  </si>
  <si>
    <t>Цефтриаксон- Д пор д/і 1,0 №1</t>
  </si>
  <si>
    <t>УП</t>
  </si>
  <si>
    <t>АКТЕМРА (Тоцилізумаб 80мг/4мл концентрат для розчину для інфузій, 20 мг/мл, по 80 мг/4мл у флаконі; по 1 флакону у картонній коробці</t>
  </si>
  <si>
    <t>Біовен розчин для інфузій 10% по 100мл по 1 флакону в пачці з картону</t>
  </si>
  <si>
    <t>Парацетамол- Д таб. 500мг № 10</t>
  </si>
  <si>
    <t>Протиботулічна сироватка (антитоксин) (кінська) гептавалентна типів A-G 50 мл 1 доза</t>
  </si>
  <si>
    <t>Протидефтирійна сироватка (дифтерійний антитоксин) (кінська) 10000 МО</t>
  </si>
  <si>
    <t>мо</t>
  </si>
  <si>
    <t xml:space="preserve">КНП «Дитяча клінічна лікарня № 4 Солом'янського  району міста Києва» 
</t>
  </si>
  <si>
    <t>Закупівля імунобіологічних препаратів та виробів медичного призначення для проведення імунопрофілактики населення</t>
  </si>
  <si>
    <t>02.12.2021</t>
  </si>
  <si>
    <t>НАТРІЮ ХЛОРИД розчин д/ін'єкцій 9мг./мл в ампулі по 10ампул у пачці</t>
  </si>
  <si>
    <t>Шприци 2мл.луер трьохкомп.ін'єкц.однораз.застосув.з двома голками</t>
  </si>
  <si>
    <t>Шприци ADS03MLKI</t>
  </si>
  <si>
    <t>Шприци інєкц.стерильні A-D,0,5ml,Soloshot Mini</t>
  </si>
  <si>
    <t>Церварикс вакцина д/проф.вірус. Папіломи людини тип. 16 та 19</t>
  </si>
  <si>
    <t>Тест-смужки для глюкометра Easy Touch GC, для вимірювання рівня холестерину в крові (47006 швидк. тест. пристрій)</t>
  </si>
  <si>
    <t>Вакцина д/проф. гемофільної інфекції типу b, одна доза (0,5 мл)</t>
  </si>
  <si>
    <t>Вакцина комб. д/проф. кашлюка, дифтерії та правця, гепатиту В, гемоф. інфекц.</t>
  </si>
  <si>
    <t>Контейнер д/зберігання гострих медичних предметів 25 шт. в упаковці</t>
  </si>
  <si>
    <t>Шприци міні ін'єкційні стерильні 0,5 мл</t>
  </si>
  <si>
    <t>Контейнер д/зберігання гострих медичних предметів</t>
  </si>
  <si>
    <t>Контейнер д/збору гострих медичних предметів</t>
  </si>
  <si>
    <t>комплект</t>
  </si>
  <si>
    <t>КОРОНАВАК ВАКЦИНА ДЛЯ ПРОФІЛАКТИКИ  COVID-19 (ВИРОЩЕНА З ВИКОРИСТАННЯМ  КЛІТИН VERO) ІНАКТИВОВАНА суспензія для ін’єкцій 0,5 мл</t>
  </si>
  <si>
    <t>Нестле Modulen IBD, 400г</t>
  </si>
  <si>
    <t>г.суміш</t>
  </si>
  <si>
    <t>Тест для виявлення прихованої крові в калі СІТО TEST, або еквівалент (38217 Прихована кров у калі, швидкий тест)</t>
  </si>
  <si>
    <t>Тест смужки Easy Touch для вимірювання рівня холестерину в крові (25шт)</t>
  </si>
  <si>
    <t>Цеварикс</t>
  </si>
  <si>
    <t>АКДП з цільноклітинним кашлюковим компонентом</t>
  </si>
  <si>
    <t>Вакцина БЦЖ</t>
  </si>
  <si>
    <t>Пента-Hib</t>
  </si>
  <si>
    <t>Вакцина Комірнаті</t>
  </si>
  <si>
    <t>Вакцина Коронавак</t>
  </si>
  <si>
    <t>Імунотест д/кільк. визн тироксину, 200 тестів</t>
  </si>
  <si>
    <t>Інфузійний набір Quick-Set ММТ-399А</t>
  </si>
  <si>
    <t>Контейнер д/зберігання</t>
  </si>
  <si>
    <t>Пробірка д/зразків</t>
  </si>
  <si>
    <t xml:space="preserve">Резервуар MiniMed, 3 мл MMT-332A </t>
  </si>
  <si>
    <t>Соматулін Аутожель 120мг</t>
  </si>
  <si>
    <t>Шприц д/ін'єкцій 0,5</t>
  </si>
  <si>
    <t>Шприц ручка ALLSTAR</t>
  </si>
  <si>
    <t>Шприц ручка Ново Пен 4</t>
  </si>
  <si>
    <t>Шприц ручка Хума Пен ерго 2</t>
  </si>
  <si>
    <t>Набір реагентів "Забарвлення за Цілем-Нільсеном"</t>
  </si>
  <si>
    <t>Костюм біологічного захисту/комбінезон M</t>
  </si>
  <si>
    <t>Костюм біологічного захисту/комбінезон S</t>
  </si>
  <si>
    <t>необ.</t>
  </si>
  <si>
    <t>Контейнери одноразові для збирання мокротиння</t>
  </si>
  <si>
    <t>КОРОНОВАК ВАКЦИНА ДЛЯ ПРОФІЛАКТИКИ COVID-19 (ВИРОЩЕНА З ВИКОРИСТАННЯМ КЛІТИН VERO) ІНАКТИВОВАНА</t>
  </si>
  <si>
    <t xml:space="preserve"> Окуляри захисні</t>
  </si>
  <si>
    <t>Медичні захисні окуляри</t>
  </si>
  <si>
    <t>к-кт</t>
  </si>
  <si>
    <t>Офтальмологія</t>
  </si>
  <si>
    <t>Зонд бiполярний д/ендодiатермiї 23G</t>
  </si>
  <si>
    <t>Зонд ендо-освiтл.екран.широкоуг.мультипорт.23G</t>
  </si>
  <si>
    <t>Комплект для введення/видалення</t>
  </si>
  <si>
    <t>Нiж парацентеза безп.Beaver Орtimum 15град.,прямий</t>
  </si>
  <si>
    <t>Простирадло хiр.офтальм. Eyc-Pak</t>
  </si>
  <si>
    <t>Силiконова олiя SIOBAL (S2000)</t>
  </si>
  <si>
    <t>Силiконова олiя SIOBAL (S5000)</t>
  </si>
  <si>
    <t>Склеральнi iмпланти ESNOPER CLIP</t>
  </si>
  <si>
    <t>Шовн.мат-л 9-0 чорн.нейл.мононит.CU-1, 30см</t>
  </si>
  <si>
    <t>Золедрон.к-а Фармекс0,8мг/мл5мл</t>
  </si>
  <si>
    <t>Ендопр.кульш.сугл.б/цем.прокс.-дист.тип.фiкс</t>
  </si>
  <si>
    <t>Ендопр.кульш.сугл.цем.тип.фiк.з подв.кл</t>
  </si>
  <si>
    <t>Кульшова система UNITED</t>
  </si>
  <si>
    <t>Модульний ендопр.плеч.сугл.MIRAL екстр.прот.</t>
  </si>
  <si>
    <t>Гемофілія</t>
  </si>
  <si>
    <t>Ендопр.кульш.сугл.цем.однопол. з подв.сфер.оберт.</t>
  </si>
  <si>
    <t>Тотальн.ендопр.кульш.сугл.цемент.</t>
  </si>
  <si>
    <t>Захисний щиток</t>
  </si>
  <si>
    <t>Халат багаторазовий L</t>
  </si>
  <si>
    <t>Халат багаторазовий M</t>
  </si>
  <si>
    <t>Халат багаторазовий S</t>
  </si>
  <si>
    <t>Для проведення імунопрофілактики</t>
  </si>
  <si>
    <t>Витратні матеріали</t>
  </si>
  <si>
    <t>Датчик пульсоксиметричний до монітору реан.-хірург. ЮМ 300 Р</t>
  </si>
  <si>
    <t>ЕКГ кабель (10 відведень) до монітору реанімаційно-хірургічного ЮМ 300Р</t>
  </si>
  <si>
    <t>Вата медична гігроскопічна, гігієнічна н/ст. 100г.</t>
  </si>
  <si>
    <t>Вата медична гігроскопічна, гігієнічна н/ст. 250г.</t>
  </si>
  <si>
    <t>Протидія епідемії ВІЛ-інфекції</t>
  </si>
  <si>
    <t>Швидкі (експрес) тести д/виявл.антитіл до ВІЛ 1/2 І досл.</t>
  </si>
  <si>
    <t>Швидкі (експрес) тести д/виявл.антитіл до ВІЛ 1/2 ІІ досл.</t>
  </si>
  <si>
    <t>Октаплас ЛГ (група крові А(ІІ) )</t>
  </si>
  <si>
    <t>Для запобігання гемолітичної хвороби новонароджених</t>
  </si>
  <si>
    <t>Імуноглобулін анти резус Rho (D) людини</t>
  </si>
  <si>
    <t>Куросурф</t>
  </si>
  <si>
    <t>Октаплекс 500МО</t>
  </si>
  <si>
    <t>"ЕУВАКС-В"/ EUVAX B вакцина для профілактики гепатиту В рекомбінантна рідка, суспензія для ін'єкцій по 1 дозі (0,5 мл) у флаконах №10</t>
  </si>
  <si>
    <t>ампули</t>
  </si>
  <si>
    <t>азицин таб №3</t>
  </si>
  <si>
    <t>омепразол капс.#30</t>
  </si>
  <si>
    <t>подовжувач д/iнф.систем 150см</t>
  </si>
  <si>
    <t>КНП «Консультативно-діагностичний центр» Деснянського району м. Києва</t>
  </si>
  <si>
    <t>Десрем (Ремдесивір)</t>
  </si>
  <si>
    <t>Назва заходу/напрямку КПКВК 2301400 "Забезпечення медичних заходів окремих держаних програм та комплекснів заходів програмного характеру" (у частині в умовах воєнного стану)</t>
  </si>
  <si>
    <t>Трамадолу гідрохлорид, розчин для ін'єкцій 5 % по 2 мл № 10</t>
  </si>
  <si>
    <t>Стома</t>
  </si>
  <si>
    <t>Цукровий діабет</t>
  </si>
  <si>
    <t>Коронавірус SARS-CoV-2 (COVID-19)</t>
  </si>
  <si>
    <t>Запобігання гемолітичної хвороби новонароджених</t>
  </si>
  <si>
    <t>Тести для виявлення гострої респіраторної хвороби COVID-19,спричиненої коронавірусом  SARS-CoV-2 (Standart Q COVID-19   Ag Test)</t>
  </si>
  <si>
    <t>Молнуправір/MOLNUPIRAVIR, капсули по 200мг, по 40 капсул у пляшці</t>
  </si>
  <si>
    <t>МОЛНУПІРАВІР капсули по 200 мг</t>
  </si>
  <si>
    <t xml:space="preserve">Костюм ізоляційний біолог.захисту </t>
  </si>
  <si>
    <t>Маска мед. захисна нестерильна</t>
  </si>
  <si>
    <t>Рукавиці захисні</t>
  </si>
  <si>
    <t>Халат багаторазовий М</t>
  </si>
  <si>
    <t>Халат ізоляційний мед. багаторазовий S</t>
  </si>
  <si>
    <t>Халат ізоляційний мед. Багаторазовий М</t>
  </si>
  <si>
    <t>Халат ізоляційний мед. одноразовий S</t>
  </si>
  <si>
    <t>Халат ізоляційний мед. одноразовий М</t>
  </si>
  <si>
    <t>Простирадло хір. офтальм.</t>
  </si>
  <si>
    <t>Костюм біолог.захисту  /КОМБІНІЗОН М</t>
  </si>
  <si>
    <t>Халат  Багаторазовий L</t>
  </si>
  <si>
    <t>Швидкі (експрес) тести для виявлення антитіл до ВІЛ 1/2 -ІІ дослідження</t>
  </si>
  <si>
    <t>Тест для виявлення гострої респіраторної хвороби COVID-19, спричиненої коронавірусом SARS-CoV-2 (Standart Q COVID-19 Ag Test)</t>
  </si>
  <si>
    <t>Молнупіравір капсули по 200мг; 40капсул у пляшці</t>
  </si>
  <si>
    <t>28.03.2022</t>
  </si>
  <si>
    <t>14.07.2021</t>
  </si>
  <si>
    <t>28.07.2021</t>
  </si>
  <si>
    <t>07.09.2024</t>
  </si>
  <si>
    <t>31.10.2026</t>
  </si>
  <si>
    <t>Шприци ін'єкційні стерильні (Шприц з автоматичним вимкненням (A-D) 0.3ml , Medeco Inject</t>
  </si>
  <si>
    <t>МОЛНУПІРАВІР/MOLNUPIRAVIR, капсули по 200 мг; по 40 капсул у пляшці</t>
  </si>
  <si>
    <t>Медична маска,респіратор FFP2 або FFP3,маски,неоснащені змінними фільтрами (хірургічні маски)</t>
  </si>
  <si>
    <t>Медична маска,респіратор FFP2 або FFP3,маски,неоснащені змінними фільтрами (фільтруючі маски)</t>
  </si>
  <si>
    <t>"Громадське здоров"я та заходи боротьби з епідеміями"</t>
  </si>
  <si>
    <t>Коронавак вакцина для профілактики CОVID-19</t>
  </si>
  <si>
    <t>КОРОНОВАК ВАКЦИНА ДЛЯ ПРОФІЛАКТИКИ COVID-19 (ВИРОЩЕНА експензія для ін'єкція 0,5 мл суспензія для ін'єкцій у одноразовому флаконі, флакони у картонній коробці)</t>
  </si>
  <si>
    <t>Бюджетна програма "Забезпечення медичних заходів окремих державних програм та комплексних заходів програмного характеру" за напрямом "Надання медичної допомоги в умовах воєнного стану в Україні"</t>
  </si>
  <si>
    <t>МОРФІН КАЛЦЕКС (Морфін) розчин для ін'єкцій, 10 мг/мл по 1 мл в ампулі; по 5 ампул в контурній чарунковій упакоці (піддон) 1 контурній чарунковій упакоці (піддон) в пачці із картону (1 мл № 5)</t>
  </si>
  <si>
    <t>Медична маска, респіратор FFP2 або FFP3, маска, неоснащені змінними фільтрами (Хірургічні маски)</t>
  </si>
  <si>
    <t>Назва заходу/напрямку Міська цільова пргнрама "Здоров'я киян на 2020-2022 роки"</t>
  </si>
  <si>
    <t>Назва заходу/напрямку Міська цільова програма протидії захворюванню на туберкульоз на 2017-2021 рр.</t>
  </si>
  <si>
    <t>Шприци ін"єкційні стерильні (міні-шприц з автоматич.вимкн.,A-D, 0,5ml)</t>
  </si>
  <si>
    <t xml:space="preserve">Назва заходу/напрямку Боротьба з COVID-19 </t>
  </si>
  <si>
    <t xml:space="preserve">Термометр медичний </t>
  </si>
  <si>
    <t>Шприц ін'єкційний 2 мл двохкомпонентний з голкою 0,6 ммх25мм</t>
  </si>
  <si>
    <t>Левофлоксацин, таблетки, вкриті плівковою оболонкою, по 500 мг, по 10 таблеток у блістері, по 10 блістерів в картонній коробці</t>
  </si>
  <si>
    <t>Левофлоксацин, таблетки, що диспергуються по 100 м, по 10 таблеток у блістері, по 10 блістерів в картонній коробці</t>
  </si>
  <si>
    <t>Макокс (Рифампіцин) по 150 мг №100"</t>
  </si>
  <si>
    <t>ТЕРІЗ, капсули по 250 мг; по 10 капсул у стрипі, по 10 стрипів в упаковці</t>
  </si>
  <si>
    <t>Лінезолід (Linezolid), 2мг/мл. 300мл.</t>
  </si>
  <si>
    <t>Парацетамол (Paracetamol), 500мг., табл., капс., драже</t>
  </si>
  <si>
    <t>АКТЕМРА (Тоцилізумаб 80мг/4 мл), концентрат для розчину інфузій, 20 мг/мл, по 1 флакону у коробці</t>
  </si>
  <si>
    <t>Інфрачервоний термометр</t>
  </si>
  <si>
    <t>Медичні окуляри</t>
  </si>
  <si>
    <t>Медичні рукавички</t>
  </si>
  <si>
    <t>Одноразовий захисний одяг</t>
  </si>
  <si>
    <t>Одноразові рукавички</t>
  </si>
  <si>
    <t>Окуляри</t>
  </si>
  <si>
    <t>Респіратор</t>
  </si>
  <si>
    <t>КПКВК 2301400 "Забезпечення  медичних заходів окремих державних програм" за напрямом "Закупівля лікарських засобів, імунобіологічних препаратів, медичних виробів. Іниших товарів і послуг, в тому числі за договорами керованого доступу" у частині "Закупівля лікарських засобіі та імунобіологічних препаратів для запобігання занесенню і поширенню на території України гострої респіраторної хвороби CОVID-19"</t>
  </si>
  <si>
    <t>Медична маска, респіратор FFP2  або FFP3, маски, неоснащені змінними фільтрами (фільтруючі  маски)</t>
  </si>
  <si>
    <t>Медична маска, респіратор FFP2  або FFP3, маски, неоснащені змінними фільтрами (хірургічні маски)</t>
  </si>
  <si>
    <t xml:space="preserve">№ п/п </t>
  </si>
  <si>
    <t xml:space="preserve">Ціна за одиницю </t>
  </si>
  <si>
    <t>Наказ ДОЗ</t>
  </si>
  <si>
    <t>Кількість місяців до закінчення терміну придатності (10 колонка -(дата звітування))/30</t>
  </si>
  <si>
    <t>К-ть</t>
  </si>
  <si>
    <t>cума  колонка 4* кол.5</t>
  </si>
  <si>
    <t>cума  кол. 4* кол.7</t>
  </si>
  <si>
    <t xml:space="preserve">№ </t>
  </si>
  <si>
    <t>Дата</t>
  </si>
  <si>
    <t xml:space="preserve">Установа </t>
  </si>
  <si>
    <t xml:space="preserve">КНП «Київська міська дитяча клінічна лікарня № 1» </t>
  </si>
  <si>
    <t xml:space="preserve">КНП «Київська міська дитяча клінічна лікарня № 2» </t>
  </si>
  <si>
    <t xml:space="preserve">КНП «Дитяча клінічна лікарня № 5 Святошинського району міста Києва» </t>
  </si>
  <si>
    <t xml:space="preserve">КНП «Київський міський пологовий будинок № 1» </t>
  </si>
  <si>
    <t xml:space="preserve">КНП «Київський міський пологовий будинок № 5» </t>
  </si>
  <si>
    <t xml:space="preserve">КНП «Центр первинної медико-санітарної допомоги № 1» Дарницького району м. Києва </t>
  </si>
  <si>
    <t xml:space="preserve">КНП «Центр первинної медико-санітарної допомоги № 1» Деснянського району м. Києва
КНП «Центр первинної медико-санітарної допомоги № 1» Деснянського району м. Києва
</t>
  </si>
  <si>
    <t xml:space="preserve">КНП «Центр первинної медико-санітарної допомоги № 3» Деснянського району м. Києва
КНП «Центр первинної медико-санітарної допомоги № 1» Деснянського району м. Києва
</t>
  </si>
  <si>
    <t xml:space="preserve">КНП «Центр первинної медико-санітарної допомоги № 3» Дніпровського району м. Києва
</t>
  </si>
  <si>
    <t xml:space="preserve">КНП «Центр первинної медико-санітарної допомоги № 4» Дніпровського району м. Києва
</t>
  </si>
  <si>
    <t>КНП «Консультативно-діагностичний центр» Святошинського району м. Києва</t>
  </si>
  <si>
    <t>лікарські засоби та медичні вироби, термін придатності яких закінчився ,переміщені в карантин</t>
  </si>
  <si>
    <t>Середньомісячне використання ЛЗ/ВМ,              од. (колонка 14 січень+колонка 14 лютий і т.д.)/кількість місяців використання</t>
  </si>
  <si>
    <t>Розрахункова кількість місяців, необхідних для використання ЛЗ/ВМ до закінчення терміну придатності (кол. 18 / кол. 21)</t>
  </si>
  <si>
    <t xml:space="preserve">Відхилення, +/-                        (кол.22 - кол. 20) </t>
  </si>
  <si>
    <t>Розрахункова кількість ЛЗ/ВМ, що не може бути використана до закінчення терміну придатності, од.                колонка 18-(колонка20*колонку 21)</t>
  </si>
  <si>
    <t>Кількість лік. засобів, що потребують централізованої утилізації</t>
  </si>
  <si>
    <t>cума  колонка 4* кол.16</t>
  </si>
  <si>
    <t>cума  колонка 4* кол.18</t>
  </si>
  <si>
    <r>
      <t xml:space="preserve">Назва заходу/напрямку (наприклад, </t>
    </r>
    <r>
      <rPr>
        <b/>
        <sz val="12"/>
        <rFont val="Times New Roman"/>
        <family val="1"/>
        <charset val="204"/>
      </rPr>
      <t>Репродуктивне здоров’я/ Створення умов безпечного материнства</t>
    </r>
    <r>
      <rPr>
        <sz val="12"/>
        <rFont val="Times New Roman"/>
        <family val="1"/>
        <charset val="204"/>
      </rPr>
      <t>)</t>
    </r>
  </si>
  <si>
    <t>Назва заходу/напрямку (наприклад, Розвиток первинної медико-санітарної допомоги/Зменшення поширеності інфекційних хвороб)</t>
  </si>
  <si>
    <t xml:space="preserve">Дозатор перемінного об'єму 100-1000 млк  </t>
  </si>
  <si>
    <t>Дозатор перемінного об'єму 20-200 млк</t>
  </si>
  <si>
    <t xml:space="preserve">Дозатор перемінного об'єму 500-5000 млк </t>
  </si>
  <si>
    <t>410</t>
  </si>
  <si>
    <t>Швидка відповідь Експрес-тест Гепатит В</t>
  </si>
  <si>
    <t>06.12.2021 02.02.2022</t>
  </si>
  <si>
    <t>06.12.2021 02.02.2022 11.02.2022</t>
  </si>
  <si>
    <t>За напрямом " Інсуліни"</t>
  </si>
  <si>
    <t>Скло предметне 25,4х76,2 шліф.краї,одна смуга з однієї сторони</t>
  </si>
  <si>
    <t xml:space="preserve">Назва заходу/напрямку 2301400 "Забезпечення медичних заходів окремих державних програм та комплексних заходів програмного характеру" </t>
  </si>
  <si>
    <t>мл.</t>
  </si>
  <si>
    <t>Программа" Здоров'я киян"Розвиток донорства крові та її компонентів" ДОЗ ВОКМР(КМДА)</t>
  </si>
  <si>
    <t>Б/С</t>
  </si>
  <si>
    <t>Комплект Trima Accel з LRS камерою для колекції тромб та плазми</t>
  </si>
  <si>
    <t>Міська цільова програма протидії захворювання на туберкульоз на 2017-2021 роки ДОЗ ВОКМР(КМДА)</t>
  </si>
  <si>
    <t>Півмаска фільтрувальна "СПЕКТР-3 FFP3 NR D термін придатності 01.2026</t>
  </si>
  <si>
    <t>Півмаска фільтрувальна "СПЕКТР-3 FFP3 NR D термін придатності 05.2026</t>
  </si>
  <si>
    <t>Программа розвитку донорства крові та її компонентів КПКВК 2301400 ДП"Укрмедпостач" МОЗ України</t>
  </si>
  <si>
    <t>Однораз. подвійний+ комплект для обробки тромбоцитів в плазмі Mirasol</t>
  </si>
  <si>
    <t>Назва заходу/напрямку (КПКВК 2301040,КПКВК 2301400,КПКВК 2301610,КПКВК 2301230,КПКВК 2301270)</t>
  </si>
  <si>
    <t xml:space="preserve">Вакцина проти гостр.расп.хвороби  COVID-19 (ПФАЙЗЕР) </t>
  </si>
  <si>
    <t xml:space="preserve">Вакцина проти гостр.расп.хвороби  COVID-19 (КОРОНОВАК) </t>
  </si>
  <si>
    <t xml:space="preserve">Шприци інєкц.стерильні (Шприц з механізмом запобіг.повтор.використ.,2 мл. З фікс.голкою Medeco  </t>
  </si>
  <si>
    <t>Підгузки для дорослих М</t>
  </si>
  <si>
    <t>Апарат ШВЛ "Hamilton-T1"</t>
  </si>
  <si>
    <t>Пульсоксиметр</t>
  </si>
  <si>
    <t>Портативний УЗД</t>
  </si>
  <si>
    <t>ящ.</t>
  </si>
  <si>
    <t>Парацетамол табл. 1000 мг № 20</t>
  </si>
  <si>
    <t>Фуробета 40 мг №100 табл</t>
  </si>
  <si>
    <t>Респіратор (Хир. маска )</t>
  </si>
  <si>
    <t>Респіратор (Фільт. маска )</t>
  </si>
  <si>
    <t>Респіратор ( Фільт Маска )</t>
  </si>
  <si>
    <t>Голка атравматична USP 2(М5), 48мм 1/2, колюча, кругле тіло, одноголкова. ПОЛІГЛІКОЛІ, плетена, фіол</t>
  </si>
  <si>
    <t>Голка атравматична USP 2/0(М3), 26,2мм 1/2, колюча, кругле тіло, одноголкова.ПОЛІДІОКСАНОН монофілам</t>
  </si>
  <si>
    <t>Голка атравматична USP 2/0(М3), 29,7мм 3/8, зворотно-ріжуча трикутне тіло, одноголкова. ПОЛІДІОКСАНО</t>
  </si>
  <si>
    <t>Голка атравматична USP 2/0(М3), 36,6мм 1/2, колюча, кругле тіло, одноголкова.ПОЛІГЛАКТІН 910, ПЛЕТЕН</t>
  </si>
  <si>
    <t>Голка атравматична USP 3/0(М2), 20мм 1/2, ТАПЕРКАТ, кругле тіло, одноголкова,ПОЛІГЛАКТІН 910, плетен</t>
  </si>
  <si>
    <t>Голка атравматична USP 3/0(М2), 24,3 мм, 3/8, зворотно-ріжуча, трикутне тіло, одноголкова, ПОЛІГЛІКО</t>
  </si>
  <si>
    <t>Голка атравматична USP 3/0(М2), 26.2 мм 1/2, колюча, кругле тіло, одноголкова. ПОЛІГЛІКОЛІ, плетена,</t>
  </si>
  <si>
    <t>Голка атравматична USP 4/0(М1.5), 18,7мм 3/8, зворотно-ріжуча, трикутне тіло, одноголкова.ПОЛІПРОПІЛ</t>
  </si>
  <si>
    <t>Голка атравматична USP 5/0(М1), 15мм 1/2, колюча, кругле тіло, одноголкова.ПОЛІДІОКСАНОН монофіламен</t>
  </si>
  <si>
    <t xml:space="preserve">Голка для спінальної анестезії Spinokan,53*88 мм, G5*31/2 дюйма оранжева </t>
  </si>
  <si>
    <t>Лікворошунтуюча система (0-5 років високий тиск)</t>
  </si>
  <si>
    <t>Лікворошунтуюча система (5-18 років високий тиск тиск)</t>
  </si>
  <si>
    <t xml:space="preserve">Набір з титановими пластинами для краноопластики черепа </t>
  </si>
  <si>
    <t xml:space="preserve">Набір інструментів та витратних матеріаліа </t>
  </si>
  <si>
    <t>Назва заходу/напрямку Здоров'я киян</t>
  </si>
  <si>
    <t>Медична маска, респіратор FFP2 або FFP3, маски, неоснащені змінними фільтрами (одноразові маски)</t>
  </si>
  <si>
    <t>Туберкульоз</t>
  </si>
  <si>
    <t xml:space="preserve">Імунопрофілактика </t>
  </si>
  <si>
    <t>Засоби по догляду</t>
  </si>
  <si>
    <t>Вакцина короновак</t>
  </si>
  <si>
    <t>ДІФТЕТ  ВАКЦИНА</t>
  </si>
  <si>
    <t>Контейнер для гострих медичних предметів(Короновак)</t>
  </si>
  <si>
    <t>Шприці інєкційні(Короновак)</t>
  </si>
  <si>
    <t>Контейнер для зберігання гострих медичних відходів</t>
  </si>
  <si>
    <t xml:space="preserve"> Бюждет -СНІД</t>
  </si>
  <si>
    <t xml:space="preserve"> MOLgen DNA EBV</t>
  </si>
  <si>
    <t xml:space="preserve"> Агар Ендо</t>
  </si>
  <si>
    <t xml:space="preserve"> Агар Мюллера-Хінтона</t>
  </si>
  <si>
    <t>10.2024</t>
  </si>
  <si>
    <t xml:space="preserve"> Активатор для cobas c</t>
  </si>
  <si>
    <t xml:space="preserve"> Активатор для систем cobas c, Integra, c111</t>
  </si>
  <si>
    <t xml:space="preserve"> Безціанідний ліз.реаг.CN-FREE HGB/NOC LYSE</t>
  </si>
  <si>
    <t xml:space="preserve"> Валцик,табл.в/о.,500 мг № 42</t>
  </si>
  <si>
    <t xml:space="preserve"> Герпевір 400мг №10</t>
  </si>
  <si>
    <t xml:space="preserve"> Герпевір пор.д/п ін.р-ну 250мг</t>
  </si>
  <si>
    <t xml:space="preserve"> Голка CDNZ 043 для багатьох заборів кові 21G1 1/2</t>
  </si>
  <si>
    <t xml:space="preserve"> Голки д/ім.вірусолог.та біох.досл</t>
  </si>
  <si>
    <t xml:space="preserve"> Дифлюзол розч.д/інф.2мг/мл в флак. по 100 мл.</t>
  </si>
  <si>
    <t xml:space="preserve"> ЄмнІстЬ для реагентів,200мл</t>
  </si>
  <si>
    <t>необ</t>
  </si>
  <si>
    <t xml:space="preserve"> Іонселективний стандарт високий 10*3 мл</t>
  </si>
  <si>
    <t xml:space="preserve"> Клейка оптична плівка 100шт</t>
  </si>
  <si>
    <t xml:space="preserve"> Контроль ClinChem Multi 1, 20*5 мл</t>
  </si>
  <si>
    <t xml:space="preserve"> Контроль Precicontrol Clinchem 2(4*5мл)</t>
  </si>
  <si>
    <t>01.01.2027</t>
  </si>
  <si>
    <t xml:space="preserve"> Метадон-ЗН таб. 25мг №100</t>
  </si>
  <si>
    <t xml:space="preserve"> Мікроцентрифужні пробірки ПЛР 0,2мл (1000 шт)</t>
  </si>
  <si>
    <t xml:space="preserve"> Н-р реагентів д/в ДНК мікобактерій туб.к-су(48 досл)</t>
  </si>
  <si>
    <t xml:space="preserve"> Наконечники д/доз.з філ.02-20мкл (1000 шт)</t>
  </si>
  <si>
    <t xml:space="preserve"> Оптичний реакційний планшет на 96 лунок</t>
  </si>
  <si>
    <t>06.2026</t>
  </si>
  <si>
    <t xml:space="preserve"> Промивний розчин Cell wash Solution II</t>
  </si>
  <si>
    <t xml:space="preserve"> Реакційна пробірка 5мл</t>
  </si>
  <si>
    <t xml:space="preserve"> Рідке тіоглікове середовище</t>
  </si>
  <si>
    <t xml:space="preserve"> Розчин для референсного електрода</t>
  </si>
  <si>
    <t xml:space="preserve"> МОЗ</t>
  </si>
  <si>
    <t>ТАБЛ</t>
  </si>
  <si>
    <t>Системи закриті д/забору крові К3ЕКДТА</t>
  </si>
  <si>
    <t>Системи закриті д/забору крові К2ЕКДТА</t>
  </si>
  <si>
    <t>Алувія табл. в/о по 200 мг/50мг №120</t>
  </si>
  <si>
    <t>Тенофовіру Дизопроксилу Фумарат  по 300 мг №30</t>
  </si>
  <si>
    <t>Лівмессер табл. в/о по 20мг/120мг</t>
  </si>
  <si>
    <t>31.10.24</t>
  </si>
  <si>
    <t>Мелалс пор. д/розч д/інєкц по 60 мг</t>
  </si>
  <si>
    <t>29.02.24</t>
  </si>
  <si>
    <t>Алувія табл. в/о по 100 мг/25 мг №60</t>
  </si>
  <si>
    <t>Данавір табл. в/о по 600мг №60</t>
  </si>
  <si>
    <t>30.09.24</t>
  </si>
  <si>
    <t>Ритовір-Л табл. в/о по 200мг/50мг №120</t>
  </si>
  <si>
    <t>03.08.23</t>
  </si>
  <si>
    <t>05.08.23</t>
  </si>
  <si>
    <t>Авонза табл. в/о по 300мг/300мг/400мг №30</t>
  </si>
  <si>
    <t>Калетра розч. д/перер. Заст. 80мг/20мг 60 мл №1</t>
  </si>
  <si>
    <t>ДОЗ</t>
  </si>
  <si>
    <t>неомежений</t>
  </si>
  <si>
    <t xml:space="preserve"> Трамадол г/хл р-н д/ін.5%/мл 2мл №10</t>
  </si>
  <si>
    <t xml:space="preserve"> Шприц 1мл.3-х компон. з голк.</t>
  </si>
  <si>
    <t xml:space="preserve"> Шприц інєкц/стер.міні-шприц авт. вимкн. 0,5 мл A-D</t>
  </si>
  <si>
    <t xml:space="preserve"> Алувіа,таб. в/о 200мг/50мг №120</t>
  </si>
  <si>
    <t xml:space="preserve"> Альбувен 20% 100мл р-н №1</t>
  </si>
  <si>
    <t xml:space="preserve"> Амоксиклав 875мг/125 мг №14</t>
  </si>
  <si>
    <t xml:space="preserve"> Анальгін-Д таб. по 500мг №10</t>
  </si>
  <si>
    <t xml:space="preserve"> Антисептик 1 л.</t>
  </si>
  <si>
    <t xml:space="preserve"> Антисептик 1000мл.</t>
  </si>
  <si>
    <t xml:space="preserve"> Антисептик 250мл</t>
  </si>
  <si>
    <t xml:space="preserve"> Антисептик 4л.каністра</t>
  </si>
  <si>
    <t xml:space="preserve"> Антисептик 500мл. гель</t>
  </si>
  <si>
    <t xml:space="preserve"> Антисептик гель 100мл.</t>
  </si>
  <si>
    <t xml:space="preserve"> Антисептик для рук</t>
  </si>
  <si>
    <t xml:space="preserve"> Антисептик для рук 10л.</t>
  </si>
  <si>
    <t xml:space="preserve"> Антисептик для рук 150мл</t>
  </si>
  <si>
    <t xml:space="preserve"> Антисептик для рук 200мл</t>
  </si>
  <si>
    <t xml:space="preserve"> Антисептик для рук 500мл</t>
  </si>
  <si>
    <t xml:space="preserve"> Антисептик для рук 5л.</t>
  </si>
  <si>
    <t xml:space="preserve"> Антисептик для рук Sante гель</t>
  </si>
  <si>
    <t xml:space="preserve"> АРАР Парацетамол 500мг №10</t>
  </si>
  <si>
    <t xml:space="preserve"> АРАР Парацетамол 500мг №12</t>
  </si>
  <si>
    <t xml:space="preserve"> АРАР Парацетамол 500мг №6</t>
  </si>
  <si>
    <t xml:space="preserve"> Артеренол 25мл 1мг/мл</t>
  </si>
  <si>
    <t xml:space="preserve"> Аспірин 500мг №20</t>
  </si>
  <si>
    <t xml:space="preserve"> АСС 500мг №30</t>
  </si>
  <si>
    <t xml:space="preserve"> Атропін-Д амп.0,1% 1мл № 10</t>
  </si>
  <si>
    <t xml:space="preserve"> Ацетилсаліцилова к-та  №10</t>
  </si>
  <si>
    <t xml:space="preserve"> АЦЦ Лонг 600мг №6</t>
  </si>
  <si>
    <t xml:space="preserve"> Бахіли високі на зав.нест.№ 10</t>
  </si>
  <si>
    <t xml:space="preserve"> Бинт (4*5),(8*4),(4*10) см.</t>
  </si>
  <si>
    <t xml:space="preserve"> Бинт 5х10</t>
  </si>
  <si>
    <t xml:space="preserve"> Бинт еластичний</t>
  </si>
  <si>
    <t xml:space="preserve"> Бинт медичний,віскозний</t>
  </si>
  <si>
    <t xml:space="preserve"> Бинти</t>
  </si>
  <si>
    <t xml:space="preserve"> Валідол-Д таб. 60мг№10</t>
  </si>
  <si>
    <t xml:space="preserve"> Веромістин р-н д/з заст.0,1 мг/мл 400мл</t>
  </si>
  <si>
    <t xml:space="preserve"> Голка інсулінова №100</t>
  </si>
  <si>
    <t xml:space="preserve"> Деззасіб каністра 10л.</t>
  </si>
  <si>
    <t xml:space="preserve"> Деззасіб каністра 6л.</t>
  </si>
  <si>
    <t xml:space="preserve"> Дезлоратадин 5мг №30</t>
  </si>
  <si>
    <t xml:space="preserve"> Декса 8мг/4мл №5</t>
  </si>
  <si>
    <t xml:space="preserve"> Дексаметазон-Д р-н д/ін. 4мг/мл 1мл №10</t>
  </si>
  <si>
    <t xml:space="preserve"> Джгут кровоспинний типу Есмарха</t>
  </si>
  <si>
    <t xml:space="preserve"> Диклобене(диклофенак) 75мг 2мл №5</t>
  </si>
  <si>
    <t xml:space="preserve"> Диклоберл 75 мг/3мл №5</t>
  </si>
  <si>
    <t xml:space="preserve"> Димедрол 10мг/мл 1мл №10</t>
  </si>
  <si>
    <t xml:space="preserve"> Дицинон 2мл. №50</t>
  </si>
  <si>
    <t xml:space="preserve"> Діоксизоль -Д р-н 50мл</t>
  </si>
  <si>
    <t xml:space="preserve"> Доравірин 100мг № 10</t>
  </si>
  <si>
    <t xml:space="preserve"> Дозатор 1л</t>
  </si>
  <si>
    <t xml:space="preserve"> Дофамін-Д конц. д/приг. р-ну д/ін. 40мг/мл 5мл №10</t>
  </si>
  <si>
    <t xml:space="preserve"> Екран захисний</t>
  </si>
  <si>
    <t xml:space="preserve"> Еплепрес таб. 25мг №30</t>
  </si>
  <si>
    <t xml:space="preserve"> Загубник</t>
  </si>
  <si>
    <t xml:space="preserve"> Зволожувач бульбашковий з тонкодис.розпил.400мл.</t>
  </si>
  <si>
    <t xml:space="preserve"> Іпамід,табл.в/п обол.2,5мг №30</t>
  </si>
  <si>
    <t xml:space="preserve"> Засіб дез."Дезарм Плюс"флак.з помпою,1000 мг</t>
  </si>
  <si>
    <t xml:space="preserve"> Захисний екран</t>
  </si>
  <si>
    <t xml:space="preserve"> Ібупрофен-Дарниця табл.0,2 № 50</t>
  </si>
  <si>
    <t xml:space="preserve"> Ібупрофен таб. 400мг №20</t>
  </si>
  <si>
    <t xml:space="preserve"> Ібупрофен таб. 400мг №30</t>
  </si>
  <si>
    <t xml:space="preserve"> Ібупрофен таб. 400мг №50</t>
  </si>
  <si>
    <t xml:space="preserve"> Ібупрофен таб. 600мг №50</t>
  </si>
  <si>
    <t xml:space="preserve"> Ібупрофен таб. 800мг №50</t>
  </si>
  <si>
    <t xml:space="preserve"> Кальцію глюконат 100мг/мл 10мл №10</t>
  </si>
  <si>
    <t xml:space="preserve"> Кальцію хлорид 10 % 10мл №10</t>
  </si>
  <si>
    <t xml:space="preserve"> Кальцію хлорид 10мл №10</t>
  </si>
  <si>
    <t xml:space="preserve"> Канюлі зелені</t>
  </si>
  <si>
    <t xml:space="preserve"> Карведилол-КВ 12,5мг №30</t>
  </si>
  <si>
    <t xml:space="preserve"> Катетер бабочка</t>
  </si>
  <si>
    <t xml:space="preserve"> Катетер кислородний</t>
  </si>
  <si>
    <t xml:space="preserve"> Кетамін р-н д/ін. 50мг/мл 2мл №10</t>
  </si>
  <si>
    <t xml:space="preserve"> Кетолонг-Д таб. по 10мг.№10</t>
  </si>
  <si>
    <t xml:space="preserve"> Кетонал капс.50мг №20</t>
  </si>
  <si>
    <t xml:space="preserve"> Кетонал форте 100мг №10</t>
  </si>
  <si>
    <t xml:space="preserve"> Киснева маска д/доросл.+2,1 м зєднув.</t>
  </si>
  <si>
    <t xml:space="preserve"> Комбінезон багаторазовий</t>
  </si>
  <si>
    <t xml:space="preserve"> Комбінезон синій</t>
  </si>
  <si>
    <t xml:space="preserve"> Комбінезони (резинові) XL</t>
  </si>
  <si>
    <t xml:space="preserve"> Кофеїн-бенз. натрію 100мг/1мл 1мл №10</t>
  </si>
  <si>
    <t xml:space="preserve"> Краплі для носа</t>
  </si>
  <si>
    <t xml:space="preserve"> Лінкоміцин-Д роз.д/ін 300мг/мл по2мл. №10</t>
  </si>
  <si>
    <t xml:space="preserve"> Лопедіум таб,2мг №10</t>
  </si>
  <si>
    <t xml:space="preserve"> Лорано таб.10 мг №20</t>
  </si>
  <si>
    <t xml:space="preserve"> Магнію сульфат-Д р-н д/ін 250мг/мл 10мл № 10</t>
  </si>
  <si>
    <t xml:space="preserve"> Магнію сульфат 250 мг/мл №10</t>
  </si>
  <si>
    <t xml:space="preserve"> Манжети для тонометрів</t>
  </si>
  <si>
    <t xml:space="preserve"> Маска киснева XL</t>
  </si>
  <si>
    <t xml:space="preserve"> Маски №100</t>
  </si>
  <si>
    <t xml:space="preserve"> Маски №50</t>
  </si>
  <si>
    <t xml:space="preserve"> Маски кисневі</t>
  </si>
  <si>
    <t xml:space="preserve"> Маски одноразові</t>
  </si>
  <si>
    <t xml:space="preserve"> Метформін таб. 500мг. №120</t>
  </si>
  <si>
    <t xml:space="preserve"> Метформін таб. 800мг. №120</t>
  </si>
  <si>
    <t xml:space="preserve"> Мірамістин 0,1 мг/мл 50мл</t>
  </si>
  <si>
    <t xml:space="preserve"> Натрію хлорид 9% 1л.</t>
  </si>
  <si>
    <t xml:space="preserve"> Памперси М</t>
  </si>
  <si>
    <t xml:space="preserve"> Прозерін 0,5мг/мл 1мл №10</t>
  </si>
  <si>
    <t xml:space="preserve"> Протеїн (амінокислота для зонд.харчув.) №90</t>
  </si>
  <si>
    <t xml:space="preserve"> Респіратор класу FFP2</t>
  </si>
  <si>
    <t xml:space="preserve"> Респіратор класу FFP2 №10</t>
  </si>
  <si>
    <t xml:space="preserve"> Респіратор класу FFP2 №30</t>
  </si>
  <si>
    <t xml:space="preserve"> Респіратор класу FFP2 №5</t>
  </si>
  <si>
    <t xml:space="preserve"> Респіратор класу FFP2 №50</t>
  </si>
  <si>
    <t xml:space="preserve"> Респіратори ffp 2</t>
  </si>
  <si>
    <t xml:space="preserve"> Респіратори KN 95</t>
  </si>
  <si>
    <t xml:space="preserve"> Рубашки №10</t>
  </si>
  <si>
    <t xml:space="preserve"> Санідар роз.д/зовн.заст.0,2мг/мл по 400мл.</t>
  </si>
  <si>
    <t xml:space="preserve"> Саномен 50мкг.</t>
  </si>
  <si>
    <t xml:space="preserve"> Септефрил-Д по 0,2 мг.№20</t>
  </si>
  <si>
    <t xml:space="preserve"> Серветка на рану 7,5*7,5см №100</t>
  </si>
  <si>
    <t xml:space="preserve"> Серветки 10*10 см.</t>
  </si>
  <si>
    <t xml:space="preserve"> Серветки 10*20см</t>
  </si>
  <si>
    <t xml:space="preserve"> Серветки стер. 10*10см</t>
  </si>
  <si>
    <t xml:space="preserve"> Сечоприймачі</t>
  </si>
  <si>
    <t xml:space="preserve"> Симвастатин 20мг.№30</t>
  </si>
  <si>
    <t xml:space="preserve"> Скальпель</t>
  </si>
  <si>
    <t xml:space="preserve"> Спирт етиловий 96% 250мл.</t>
  </si>
  <si>
    <t xml:space="preserve"> Спирт етиловий 96%,70%</t>
  </si>
  <si>
    <t xml:space="preserve"> Стериліум</t>
  </si>
  <si>
    <t xml:space="preserve"> Стериліум 1л</t>
  </si>
  <si>
    <t xml:space="preserve"> Стериліум 500мл.</t>
  </si>
  <si>
    <t xml:space="preserve"> Сумілар таб. 5мг/10мг №28</t>
  </si>
  <si>
    <t xml:space="preserve"> Супраренін 25мл 1мг/мл</t>
  </si>
  <si>
    <t xml:space="preserve"> Торасемід таб. 10мг №100</t>
  </si>
  <si>
    <t xml:space="preserve"> Цефуроксим-Д пор.для р-ну д/ін по 0,75</t>
  </si>
  <si>
    <t xml:space="preserve"> Цитрамон-Д №10</t>
  </si>
  <si>
    <t xml:space="preserve"> Шприц 1мл</t>
  </si>
  <si>
    <t xml:space="preserve"> Шприц 5мл</t>
  </si>
  <si>
    <t xml:space="preserve"> Шприц 60мл</t>
  </si>
  <si>
    <t xml:space="preserve"> Шприц інсулиновий №100</t>
  </si>
  <si>
    <t xml:space="preserve"> Канюля кислородна</t>
  </si>
  <si>
    <t xml:space="preserve"> Комбінезон медичний (54-56 р) стерильний</t>
  </si>
  <si>
    <t xml:space="preserve"> Комбіприл-КВ,табл. 5мг/10мг № 30</t>
  </si>
  <si>
    <t xml:space="preserve"> Комбісарт таб. 5мг/160мг №30</t>
  </si>
  <si>
    <t xml:space="preserve"> Комплект д/діалізу 2-х канальний</t>
  </si>
  <si>
    <t xml:space="preserve"> Контур дихальний</t>
  </si>
  <si>
    <t xml:space="preserve"> Лізопрес 10. табл. №30</t>
  </si>
  <si>
    <t xml:space="preserve"> Лідокаїн-Д р-н д/ін. 20мг/мл 2мл №10</t>
  </si>
  <si>
    <t xml:space="preserve"> Лідокаїн 20мг/мл 2% 2мл №10</t>
  </si>
  <si>
    <t xml:space="preserve"> Лідокаїн 20мл/мл №10</t>
  </si>
  <si>
    <t xml:space="preserve"> Маска-екран зах.Qmax SF клас I (не стер.)</t>
  </si>
  <si>
    <t xml:space="preserve"> Маска KN 95</t>
  </si>
  <si>
    <t xml:space="preserve"> Маска киснева Вентурі</t>
  </si>
  <si>
    <t xml:space="preserve"> Маска киснева з мішком</t>
  </si>
  <si>
    <t xml:space="preserve"> Маска медична/хірургічна,тип II</t>
  </si>
  <si>
    <t xml:space="preserve"> Маска респіратор FFP2</t>
  </si>
  <si>
    <t xml:space="preserve"> Маска хірург. з вушними петлями (однор)</t>
  </si>
  <si>
    <t xml:space="preserve"> Маски FFP 3</t>
  </si>
  <si>
    <t xml:space="preserve"> Мішок "Амбу"</t>
  </si>
  <si>
    <t xml:space="preserve"> Небулайзерна камера до компресорного інгалятора</t>
  </si>
  <si>
    <t xml:space="preserve"> Одноразові бахілі на зав"язках</t>
  </si>
  <si>
    <t xml:space="preserve"> Окуляри з клапаном</t>
  </si>
  <si>
    <t xml:space="preserve"> Пренелія табл. 8мг №30</t>
  </si>
  <si>
    <t xml:space="preserve"> Розістер таб.в/о 10мг №30</t>
  </si>
  <si>
    <t xml:space="preserve"> Розістер таб.в/о 20мг №30</t>
  </si>
  <si>
    <t xml:space="preserve"> Скарифікатор сталевий стер.IGAR № 200</t>
  </si>
  <si>
    <t xml:space="preserve"> Фартух № 50</t>
  </si>
  <si>
    <t xml:space="preserve"> Фіксатор для шиї</t>
  </si>
  <si>
    <t xml:space="preserve"> Халат ізоляційний мед.одн.р.L</t>
  </si>
  <si>
    <t xml:space="preserve"> Халат ізоляційний мед.одн.р.XL</t>
  </si>
  <si>
    <t xml:space="preserve"> Щитки захисні</t>
  </si>
  <si>
    <t xml:space="preserve"> Aglurab 1000мг(цукровий діабет)</t>
  </si>
  <si>
    <t xml:space="preserve"> Algocalmin (Метамізол) 500мг. №20</t>
  </si>
  <si>
    <t xml:space="preserve"> Algocalmin 1г/2мл (Метамізол) №5</t>
  </si>
  <si>
    <t xml:space="preserve"> Ampril 10мг (раміприл) №28</t>
  </si>
  <si>
    <t xml:space="preserve"> Betadine 100мг мазь</t>
  </si>
  <si>
    <t xml:space="preserve"> Eliguis (еліквіс) 5 мг. №60</t>
  </si>
  <si>
    <t xml:space="preserve"> Hepaxane 4000 I.E (40 mg/0.4 ml) №10</t>
  </si>
  <si>
    <t xml:space="preserve"> Sepum physioiogique 5 мл</t>
  </si>
  <si>
    <t xml:space="preserve"> Азітро Сандос 200мг/5мл</t>
  </si>
  <si>
    <t xml:space="preserve"> Азітроміцин 500мг №1</t>
  </si>
  <si>
    <t>Здоров'я киян Ендопротезування</t>
  </si>
  <si>
    <t>Біполярний ендопротез цемент. типу фікс.</t>
  </si>
  <si>
    <t>Тот. ендопротез кульш. суглобу цем. Типу з подв. Клином</t>
  </si>
  <si>
    <t xml:space="preserve">шт. </t>
  </si>
  <si>
    <t>Тот ендопротез кульш. суглобу безцем. антирот. типу фікс. комп.</t>
  </si>
  <si>
    <t>Тот ендопротез кульш. суглобу цем. типу фікс. з подв.клином</t>
  </si>
  <si>
    <t xml:space="preserve">Тот. ендопротез кульш. суглобу безцем. прокс-дис типу фікс </t>
  </si>
  <si>
    <t>Тот. ендопротез кульш. суглобу для ревізійного протез гібр. фікс.</t>
  </si>
  <si>
    <t>За кошти місцевого бюджету  Здоров'я киян (Оперативні втручання при катаракті)</t>
  </si>
  <si>
    <t>Віскоеластичний 2%, 2,0мл в  стер. фл</t>
  </si>
  <si>
    <t>Віскоеластичний 3%, 1,0мл в стер. Фл</t>
  </si>
  <si>
    <t>Гнучка гідроф. акрилова ІОЛ, з опт. силою 18,0D до 21,0D</t>
  </si>
  <si>
    <t>Гнучка гідроф. акрилова ІОЛ, з опт. силою 21,5D до 22,5D</t>
  </si>
  <si>
    <t>Гнучка гідроф. акрилова ІОЛ, з опт. силою 23,0D до 25,0D</t>
  </si>
  <si>
    <t xml:space="preserve">     За кошти місцевого бюджету.  Громадське здоров'я</t>
  </si>
  <si>
    <t>Меропенем віста</t>
  </si>
  <si>
    <t>Боротьба з інфекційними хворобами</t>
  </si>
  <si>
    <t>Ботулінічний антитоксин гепвалетний</t>
  </si>
  <si>
    <t xml:space="preserve">          Серцево судинні захворювання</t>
  </si>
  <si>
    <t xml:space="preserve">                     Протидія COVID-19</t>
  </si>
  <si>
    <t xml:space="preserve"> Закупівля ендопротезів і наборів для інплантації</t>
  </si>
  <si>
    <t>Протези тазостегнового суглобу стерильні</t>
  </si>
  <si>
    <t>Надання медичної допомоги в умовах воєнного стану</t>
  </si>
  <si>
    <t>Атропін-Дарниця р-н д/ін. 1мг/мл</t>
  </si>
  <si>
    <t>Диазепекс</t>
  </si>
  <si>
    <t>Морфін Калцекс</t>
  </si>
  <si>
    <t>Промедол Калцекс</t>
  </si>
  <si>
    <t>Трамадол Гідрохлорид</t>
  </si>
  <si>
    <t>Протидія COVID-19</t>
  </si>
  <si>
    <t>Маска медична респіратор FFP2-FFP3</t>
  </si>
  <si>
    <t>Розчинник для вакцини проти гострої респіраторної хвороби COVID-19, спричиненої коронавірусом SARS-CoV-2 (Sodium chloride 0,9 %, вода для ін’єкцій та ін.)</t>
  </si>
  <si>
    <t>Вакцина EHДЖEPИKC™-B/ENGERIX™-B для
профілактики вірусного гепатиту В, рекомбінантна. Суспензія для ін'єкцій, 10 мкг/дозу по 0,5 мл (1 доза) у флаконі; по 10 флаконів у картонній пачці</t>
  </si>
  <si>
    <t>Імунотест д/кільк. визначення тиреотропіну/TSH</t>
  </si>
  <si>
    <t>Шт.</t>
  </si>
  <si>
    <t>Система для контролю рівня глюкози у крові Акку-Чек Інстант</t>
  </si>
  <si>
    <t>Тест-смужки Акку-Чек Інстант</t>
  </si>
  <si>
    <t>Назва заходу/напрямку  Програма "Здоров''я киян на 2020-2022р''</t>
  </si>
  <si>
    <t>Вальпроком 300мг</t>
  </si>
  <si>
    <t xml:space="preserve">Назва заходу </t>
  </si>
  <si>
    <t>Вакцина "Короновак"</t>
  </si>
  <si>
    <t>Тести для виявлення хвороби "COVID-19"</t>
  </si>
  <si>
    <t xml:space="preserve">Шприц 2,0 мл луер одн.використання </t>
  </si>
  <si>
    <t>Маска мед.респіратор FFP2 або FFP3(хірург.маска)</t>
  </si>
  <si>
    <t>Назва заходу/напрямку (Репродуктивне здоров’я/ Створення умов безпечного материнства)</t>
  </si>
  <si>
    <t>Назва заходу/напрямку ( Репродуктивне здоров"я/Створення умов безпечного материнства)</t>
  </si>
  <si>
    <t>Глюкози р-н 10% для інфузій 200мл</t>
  </si>
  <si>
    <t>Глюкози р-н 5% для інфузій 200мл</t>
  </si>
  <si>
    <t>061-7945/04.03</t>
  </si>
  <si>
    <t>164-65</t>
  </si>
  <si>
    <t>Лідокаїн 2% 2 мл №10</t>
  </si>
  <si>
    <t xml:space="preserve">Спирт етилоловий 70 % 100 мл </t>
  </si>
  <si>
    <t>12.2023</t>
  </si>
  <si>
    <t>12.03.221</t>
  </si>
  <si>
    <t>12.2022</t>
  </si>
  <si>
    <t>23.04..2021</t>
  </si>
  <si>
    <t>Тести для виявлення гострої респіраторної хвороби COVID-19, спричиненої коронавірусом SARS-CoV-2/STANDARD</t>
  </si>
  <si>
    <t>МЕЛАЛС пор. для розчину д/і по 60 мг, комбінована упаковка містить:1 фл. Артесунату д/і, 1 амп (1мл) натрію бікарбонату, розчин д/і Бр.Ф. 5%мас/об та 1 ампула (5мл) натрію хлориду, розчин д/і Бр.Ф 0,9% мас/об</t>
  </si>
  <si>
    <t>08.02.221</t>
  </si>
  <si>
    <t>2000</t>
  </si>
  <si>
    <t>Карти Ahlstrom-Munksjo, для збору біопроб 5 circles card-Ce</t>
  </si>
  <si>
    <t>Пакет із застібкою zip-lock</t>
  </si>
  <si>
    <t>Індикатор вологості</t>
  </si>
  <si>
    <t>Серветка медична</t>
  </si>
  <si>
    <t>Рукавички оглядові нітрилові текстуровані без пудри нестерильні</t>
  </si>
  <si>
    <t>Силікагель у пакеті саше</t>
  </si>
  <si>
    <t>Респiратор FFP2 або FFP3 (Фiльтруючi маски)</t>
  </si>
  <si>
    <t>Респiратор FFP2 або FFP3 (одноразовi медичнi маски)</t>
  </si>
  <si>
    <t xml:space="preserve">Респiратор FFP2 або FFP3 (хiрургiчнi маски) </t>
  </si>
  <si>
    <t>Тест-система для  виявлення прихованої крові в калі.</t>
  </si>
  <si>
    <t>1251</t>
  </si>
  <si>
    <t>1505</t>
  </si>
  <si>
    <t>ІМОВАКС ПОЛІО ВАКЦИНА ДЛЯ ПРОФІЛАКТИКИ ПОЛІОМІЄЛІТУ ІНАКТИВОВАНА РІДКА, суспензія для ін’єкцій по 5 мл (10 доз) у флаконах № 10 U3L7811V</t>
  </si>
  <si>
    <t>02.02.22</t>
  </si>
  <si>
    <t xml:space="preserve"> КОРОНАВАК ВАКЦИНА ДЛЯ ПРОФІЛАКТИКИ  COVID-19 (ВИРОЩЕНА З ВИКОРИСТАННЯМ  КЛІТИН VERO) ІНАКТИВОВАНА суспензія для ін’єкцій 0,5 мл суспензії для ін’єкцій у одноразовому  флаконі  </t>
  </si>
  <si>
    <t>1579</t>
  </si>
  <si>
    <t>21.04.2020</t>
  </si>
  <si>
    <t>426</t>
  </si>
  <si>
    <t>15.04.2020</t>
  </si>
  <si>
    <t>13.05.2020</t>
  </si>
  <si>
    <t>508</t>
  </si>
  <si>
    <t>12.05.2020</t>
  </si>
  <si>
    <t>18.05.2020</t>
  </si>
  <si>
    <t>512</t>
  </si>
  <si>
    <t>14.05.2020</t>
  </si>
  <si>
    <t xml:space="preserve">Тести для виявлення гострої респіраторної хвороби  COVID-19 спричиненої коронавірусом SARS-CoV-2 </t>
  </si>
  <si>
    <t>20.09.2021</t>
  </si>
  <si>
    <t>Швидкі (експрес) тести для виявлення антитіл до ВІЛ 1/2 -І дослідження</t>
  </si>
  <si>
    <t>258</t>
  </si>
  <si>
    <t>19.04.2022</t>
  </si>
  <si>
    <t>20.06.2022</t>
  </si>
  <si>
    <t>Фуробета №100</t>
  </si>
  <si>
    <t>Вата гідрофільна 100г</t>
  </si>
  <si>
    <t xml:space="preserve">Боротьба з онкологічними захворюваннями міської цільової програми  «Здоров’я киян» </t>
  </si>
  <si>
    <t>№1139 (№1228, №1289)</t>
  </si>
  <si>
    <t>30.08.21 (16.09.21, 28.09.21)</t>
  </si>
  <si>
    <t>№1336</t>
  </si>
  <si>
    <t>ГЕФІТИНІБ-ВІСТА., вкриті плівк.. об., по 250 мг, по 10 табл. у бліст., по 3 бліст. в карт. кор. (№30)</t>
  </si>
  <si>
    <t>№859</t>
  </si>
  <si>
    <t>ІРИНОТЕКАН- ВІСТА, концентрат для приготування розчину для інфузій, 20 мг/ мл, по 25 мл ( 500 мг) у флаконі, по 1 флакону в коробці</t>
  </si>
  <si>
    <t>КАБАЗ СПАЛ 60, 60 мг концентрат для розчину для інфузій, 1 фл. з конц. та 1 фл.з розчинником по 4,5 мл у конт. пласт. чар. у-ці в карт. кор.</t>
  </si>
  <si>
    <t>№691</t>
  </si>
  <si>
    <t>ПЕМЕТРЕКСЕД-ВІСТА СОЛЮТ, концентрат для приготування розчину для інфузій, по 25 мг/мл; по 1000 мг/ 40 мл у флаконі, по 1 флакону у картонній коробці</t>
  </si>
  <si>
    <t>ПЕМЕТРЕКСЕД-ВІСТА, пор. ліоф. для приг. конц. для р-ну для інф. по 1000 мг в уп. №1</t>
  </si>
  <si>
    <t>"Централізована закупівля хіміотерапевтичних препаратів, радіофармпрепаратів та препаратів супроводу для лікування онкологічних хворих"</t>
  </si>
  <si>
    <t>б/н</t>
  </si>
  <si>
    <t>за взаємним погодженням</t>
  </si>
  <si>
    <t>ДАКАРБАЗИН МЕДАК, пор. для приг.р-ну для ін. або інф. по 200 мг, 10 фл. з пор.у кор. з карт.</t>
  </si>
  <si>
    <t>ЕТОПОЗИД "ЕБЕВЕ", конц. для р-ну для інф., 20 мг/мл по 5 мл (100 мг) у фл., по 1 фл. в карт. кор.</t>
  </si>
  <si>
    <t>ІРИНОВІСТА, конц. для р-ну для інф., 20 мг/мл, по 15 мл (300 мг) конц. у фл.; по 1 фл. в пачці</t>
  </si>
  <si>
    <t>КАЛЬЦІУМФОЛІНАТ "ЕБЕВЕ", р-н для ін., 10 мг/мл, по 10 мл (100 мг) у фл., по 1 фл. в карт.кор.</t>
  </si>
  <si>
    <t>1658</t>
  </si>
  <si>
    <t>ЛОМУСТИН МЕДАК, по 40 мг, по 20 капсул у контейнері; по 1 контейнеру в пачці</t>
  </si>
  <si>
    <t>МІТОКСАНТРОН "ЕБЕВЕ, конц. для р-ну для інф., 2 мг/мл по 10 мл (20 мг) у фл., по 1 фл. у коробці</t>
  </si>
  <si>
    <t>НАВІРЕЛ, конц. для приг. р-ну для інф., 10 мг/мл по 5 мл (50 мг) у фл., по 1 фл. у карт. кор.</t>
  </si>
  <si>
    <t>УРОМІТЕКСАН® 400 мг, р-н для ін., 100 мг/мл; по 4 мл (400 мг) в амп.; по 5 амп. у конт.чарунк.уп., по 3 конт.чар.уп.у крт.кор.</t>
  </si>
  <si>
    <t>ФУЛВЕСТРАНТ САНДОЗ®/FULVESTRANT SANDOS®, р-н д/ін,250 мг/5 мл, по 2 поп.напов.шпр.по 250 мг/5мл р-ну у карт.кор.</t>
  </si>
  <si>
    <t>ЦИСПЛАТИН "ЕБЕВЕ", конц. для р-ну для інф., 0,5 мг/мл по 100 мл (50 мг) у фл., по 1 фл. у коробці</t>
  </si>
  <si>
    <t>"Централізована закупівля лікарських засобів та медичних виробів для лікування дітей, хворих на онкологічні та онкогематологічні захворювання"</t>
  </si>
  <si>
    <t>08-636-0, Змінні леза до мікротому  Phato Cutter R</t>
  </si>
  <si>
    <t>08-636-0, Змінні леза до мікротому  Phato Cutter R ( Ножі для мікротомів)</t>
  </si>
  <si>
    <t>БІОВЕН,  р-н для інф. 10% по 50 мл у флаконі №1</t>
  </si>
  <si>
    <t>ВАНКОМІЦИН-ВІСТА, ліоф-т для р-ну для інф. по 500 мг, 1 скл. фл. З ліоф-том, міст. 10 мл в карт.кор.</t>
  </si>
  <si>
    <t>ВОРИКОНАЗОЛ- ВІСТА, пор. для р-ну для інф. по 200 мг у фл. №1</t>
  </si>
  <si>
    <t xml:space="preserve">ВОРИКОНАЗОЛ- ВІСТА.,в/о по 200 мг по10 таб у блістері, по 1 блістеру у картонній пачці </t>
  </si>
  <si>
    <t>ГЕМТЕРО., ліоф-т для р-ну для інф. по 1,0; по 1 г. у фл.; по 1 фл. у карт. кор.</t>
  </si>
  <si>
    <t>ГЕРПЕВІР®, пор. для р-ну для ін. по 250 мг №10</t>
  </si>
  <si>
    <t>ГІКАМТИН, ліоф-т для р-ну для інф. по 4 мг, 1 фл. з ліоф-том у карт. кор.</t>
  </si>
  <si>
    <t>Голка Хубера з подовжувачем 22G (0.7мм)×20мм ONCOMEDICA  каталожний номер LR2220</t>
  </si>
  <si>
    <t>ЕНДОКСАН®, вкриті плівк. цукр. об., по 50 мг по 10 табл. у бліст.; по 5 бліст. у карт.кор. (№50)</t>
  </si>
  <si>
    <t>ЕНДОКСАН®, пор. для р-ну для ін. по 1 г; 1 фл. з пор.у карт.кор.</t>
  </si>
  <si>
    <t>ЕТОПОЗИД "ЕБЕВЕ", конц. для р-ну для інф., 20 мг/мл по 10 мл (200 мг) у фл., по 1 фл. в карт. кор.</t>
  </si>
  <si>
    <t>ЗИВОКС, р-н для  інф. 2 мг/млг, по 100 мл в сист. для в/в введ., по 1  сист. в уп. з лам.фольги з марк.укр.м.</t>
  </si>
  <si>
    <t>сист.</t>
  </si>
  <si>
    <t>ІМІПЕНЕМ/ЦИЛАСТАТИН-ВІСТА.,пор. для приг.р-ну для інф. По 500 мг/500 мг №10</t>
  </si>
  <si>
    <t>ІРИНОТЕКАН АМАКСА, конц. для р-ну для інф, 20 мг/мл, по 2 мл  у фл, по 1 фл у карт кор.</t>
  </si>
  <si>
    <t>КАРБОПЛАТИН-МЕДАК, конц. для р-ну для інф., 10 мг/мл по 5 мл (50 мг), по 1 фл. в кор.</t>
  </si>
  <si>
    <t>Комплект Trima Accel з LRS камерою для колекції тромбоцитів, плазми та еритроцитів , Каталожний номер 80406</t>
  </si>
  <si>
    <t>"за взаємним погодженням"</t>
  </si>
  <si>
    <t>МЕТОТРЕКСАТ-ТЕВА, конц.для р-ну для інф., 100 мг/мл по 10 мл (1000 мг) у фл., по 1 фл. в карт. кор.</t>
  </si>
  <si>
    <t>НОКСАФІЛ®, сусп.ор, 40 мг/мл, по 105 мл у фл №1</t>
  </si>
  <si>
    <t>ОРУНГАЛ, р-н оральний, 10 мг/мл, по 150 мл у фл.; по 1 фл. з дозат. в карт.кор.</t>
  </si>
  <si>
    <t>СОЛУ-КОРТЕФ, порошок та розчинник для розчину для ін'єкцій по 100 мг/ 2 мл; пор та 2 мл р-ка (спирт бензиловий (9мг/мл), вода для ін'єкцій) у фл., типу  Act-O-Vial  у картонній коробці</t>
  </si>
  <si>
    <t>ТАРГОЦИД®, ліоф-т для р-ну для ін. по 400 мг , 1 фл з ліоф. у комплекті з 1 амп. роз-ком по 3,2 мл (вода для ін'єк.) №1</t>
  </si>
  <si>
    <t>ТЕМОДАЛ, пор. для р-ну для інф. по 100 мг в уп. №1</t>
  </si>
  <si>
    <t>УРОМІТЕКСАН® 400 мг, розчин для ін'єкцій, 100 мг/мл, по 4 мл (400 мг)  ампулі, по 5 ампул у контурній чарунковій упаковці, в уп. №15</t>
  </si>
  <si>
    <t>Фільтри для інфузій Intrapur® Paed plus 0,2 mcm., 96-годинні</t>
  </si>
  <si>
    <t>шт., 96-годинні</t>
  </si>
  <si>
    <t>ФЛУКОНАЗОЛ, р-н для інф.0,2% по 100 мл у пляшці №1</t>
  </si>
  <si>
    <t>ХОЛОКСАН®1г, пор. для приг. р-ну для ін. по 1 г, 1 фл. з пор. у карт. кор. №1</t>
  </si>
  <si>
    <t>ХОЛОКСАН®1г, порошок для приготування розчину для ін'єкцій по 1 г, 1 флакон з порошком у картонній коробці №1</t>
  </si>
  <si>
    <t>11.08.2021</t>
  </si>
  <si>
    <t>UIFF термосумка для вакцин AOV AFVC46 (Контейнер для транспортування вакциин з холодоелементами)</t>
  </si>
  <si>
    <t>Вакцина EHДЖEPИKC™-B/ENGERIX™-B для профілактики вірусного гепатиту В, рекомбінантна. Суспензія для ін'єкцій, 10 мкг/дозу по 0,5 мл (1 доза) у флаконі; по 10 флаконів у картонній пачці</t>
  </si>
  <si>
    <t>Контейнер для утилізації /2 л/</t>
  </si>
  <si>
    <t xml:space="preserve">Парацетамол  табл. 1000  мг  N20 </t>
  </si>
  <si>
    <t>ящ</t>
  </si>
  <si>
    <t>Назва заходу/напрямку ( Розвиток первинної медико-санітарної допомоги №1 Деснянського району/Зменшення поширеності інфекційних хвороб)</t>
  </si>
  <si>
    <t>Система для контр.рівня глюкози у крові"ContourR Plus"</t>
  </si>
  <si>
    <t>Тест-смужки для вимірювання рівня холестерину в крові  Easy Toych</t>
  </si>
  <si>
    <t>Тест-система для виявленняв  прихованої крові в калі SITO TEST</t>
  </si>
  <si>
    <t>ЦЕРВАРИКС, пр.захв.вір.пап. люд.</t>
  </si>
  <si>
    <t>АКДП з цільнокліт.кашлюк.компон.</t>
  </si>
  <si>
    <t>А Д П</t>
  </si>
  <si>
    <t>БЦЖ вакц.для проф.туберкульозу</t>
  </si>
  <si>
    <t xml:space="preserve">Вакцина  проф.дифт.прав.кашл.геп.В </t>
  </si>
  <si>
    <t>Вакцина кон'юг.д/ проф.гем.інф.типу b</t>
  </si>
  <si>
    <t>Імовакс полю проф.поліомієліту</t>
  </si>
  <si>
    <t>Контейнер д/ збору мед.відходів</t>
  </si>
  <si>
    <t xml:space="preserve">КОРОНОВАК </t>
  </si>
  <si>
    <t>Шприц ін'єкц.міні-шприц 0,5мл</t>
  </si>
  <si>
    <t>Контейнер д/ з голок та мед.відходів</t>
  </si>
  <si>
    <t xml:space="preserve">ВАКЦИНА/ COMIRNATY </t>
  </si>
  <si>
    <t>Шприц ін'єкц.стер.шприц 0,3мл</t>
  </si>
  <si>
    <t xml:space="preserve">Шв. тести  д/ в.ант. до ВІЛ 1/2(  I досл.) </t>
  </si>
  <si>
    <t xml:space="preserve">Шв. тести  д/ в.ант. до ВІЛ 1/2(  II досл.) </t>
  </si>
  <si>
    <t>Тест для виявл.гостр.респ.хвороби</t>
  </si>
  <si>
    <t>Назва заходу/ Розвиток первинної медико-санітарної допомоги №1 Деснянського району/Зменшення поширеності інфекційних хвороб)</t>
  </si>
  <si>
    <t>13</t>
  </si>
  <si>
    <t>1</t>
  </si>
  <si>
    <t>Закупівля імунобіологічних препаратів для проведення імунопрофілактики населення та виробів медичного призначеня для забезпечення умов температурного контролю імунобіологічних препаратів, та медичних виробів</t>
  </si>
  <si>
    <t>Розподіл товарно-матеріальних цінностей отриманих у якості гуманітарної допомоги</t>
  </si>
  <si>
    <t xml:space="preserve">Медична маска, респіратор FFP2 або FFP3, маски, неоснащені змінними фільтрами (Хірургічні маски) </t>
  </si>
  <si>
    <t xml:space="preserve">Медична маска, респіратор FFP2 або FFP3, маски, неоснащені змінними фільтрами (Фільтруючі маски) </t>
  </si>
  <si>
    <t xml:space="preserve">Медична маска, респіратор FFP2 або FFP3, маски, неоснащені змінними фільтрами (одноразові медичні маски для обличчя) </t>
  </si>
  <si>
    <t>Назва заходу/напрямку Міська цільова програма"Здоров'я Киян"2020-2022 роки</t>
  </si>
  <si>
    <t xml:space="preserve">Молнупіравір 200мг капс, </t>
  </si>
  <si>
    <t>Назва заходу/напрямку Закупівля вакцини від гострої респіратурної хвороби COVID-19, спричиненої короновірусом SARS-CoV-2,лікарських засобів та виробів медичного призначення</t>
  </si>
  <si>
    <t>02.02.2022 13.01.2022 22.02.2022</t>
  </si>
  <si>
    <t>13.12.2021 07.02.2022</t>
  </si>
  <si>
    <t>1579 67</t>
  </si>
  <si>
    <t>10.12.2021 02.02.2022</t>
  </si>
  <si>
    <t>Назва заходу/напрямку Закупівля імунологічних препаратів та виробів медичного призначення для проведення імунопрофілактики населення</t>
  </si>
  <si>
    <t>ВАКЦИНА ДЛЯ ПРОФІЛАКТИКИ  ДИФТЕРІЇ, ПРАВЦЯ, КАШЛЮКУ, ГЕПАТИТУ В ТА  ЗАХВОРЮВАНЬ, СПРИЧИНЕНИХ  HAEMOPHILUS INFLUENZAE ТИПУ B, КОН`ЮГОВАНА , АДСОРБОВАНА / DIPHTHERIA, TETANUS, PERTUSSIS, HEPATITIS B AND HAEMOPHILUS INFLUENZAE 
TYPE B CONJUGATE VACCINE ADSORBED суспензія для ін'єкцій по 0,5 мл (1 доза);  у флаконах по 0,5 мл (1 доза); по 50 фл в картонній коробці</t>
  </si>
  <si>
    <t>UIFF термосумка для вакцини AOV AFVC46(Контейнер для транспортування вакцин з холодоелементами)</t>
  </si>
  <si>
    <t>1692 Калоприймач двокомпонентний Алтерна №30 мішок відкр. Непроз.фланець50мм</t>
  </si>
  <si>
    <t>Експрес-тест для виявлення гострої респіраторної хвороби COVID-19, спричиненої коронвірусом SARS-CoV-2/Standart Q COVID-19 Ag Test</t>
  </si>
  <si>
    <t>Маска медична захисна одноразового викор.</t>
  </si>
  <si>
    <t>Маска хірургічна</t>
  </si>
  <si>
    <t>Фільтруюча маска</t>
  </si>
  <si>
    <t>Халат медичний багаторазовий</t>
  </si>
  <si>
    <t>Назва заходу/напрямку КПКВК 2301610 "Поліпшення охорони здоров'я на службі у людей</t>
  </si>
  <si>
    <t>Тест-система  д/виявлення прихованої крові в калі CITO TEST</t>
  </si>
  <si>
    <t>30.10.2023</t>
  </si>
  <si>
    <t>14.08.2024</t>
  </si>
  <si>
    <t>Закупівля вакцини від  гострої респіраторної хвороби COVID-19, спричиненої коронавірусом   SARS-CoV-2, лікарських засобів та виробів медичного призначення</t>
  </si>
  <si>
    <t>КОРОНАВАК вакцина для профілактики COVID-19 суспензія д/ін. 0,5 мл (шприци 2мл,  контейнери)</t>
  </si>
  <si>
    <t>Тест для виявлення гострої респіраторної  хвороби (COVID-19), спричиненої коронавірусом SARS-COV-2 STANDART Q COVID-19 Ag Test</t>
  </si>
  <si>
    <t>Благодійна  та  гуманітарна  допомога</t>
  </si>
  <si>
    <t xml:space="preserve">КНП «Центр первинної медико-санітарної допомоги № 2» Дарницького району м. Києва 
</t>
  </si>
  <si>
    <t>20.01.2022   05.04.2022</t>
  </si>
  <si>
    <t>За кошти Місцевого бюджету</t>
  </si>
  <si>
    <t>Назва заходу/напрямку (наприклад, профілактика гострої респіраторної інфекції COVID-19</t>
  </si>
  <si>
    <t xml:space="preserve">КОРОНАВАК ВАКЦИНА ДЛЯ ПРОФІЛАКТИКИ  COVID-19 (ВИРОЩЕНА З ВИКОРИСТАННЯМ  КЛІТИН VERO) ІНАКТИВОВАНА суспензія для ін’єкцій 0,5 мл </t>
  </si>
  <si>
    <t>Назва заходу/напрямку (наприклад, забезпечення засобами індивідуального захисту</t>
  </si>
  <si>
    <t>Шприц 20 мл</t>
  </si>
  <si>
    <t>Шприц  10 мл</t>
  </si>
  <si>
    <t>Шприц 5 мл</t>
  </si>
  <si>
    <t>Шприц 1 мл</t>
  </si>
  <si>
    <t>Голки 25G (0,5х 25мм)</t>
  </si>
  <si>
    <t>Голки 26G (0,45х 13мм)</t>
  </si>
  <si>
    <t>Септил 96%</t>
  </si>
  <si>
    <t xml:space="preserve">Необмежений </t>
  </si>
  <si>
    <t>Рукавички р. М</t>
  </si>
  <si>
    <t>Рукавички р.L</t>
  </si>
  <si>
    <t>Лідокаїн 2 mg№10</t>
  </si>
  <si>
    <t>Цефуроксим  1,5</t>
  </si>
  <si>
    <t>Ондансентрон 2 мг/2мл №5</t>
  </si>
  <si>
    <t>вушний термометр sanitas</t>
  </si>
  <si>
    <t>Костюм біологічного захисту/комбінезон(багаторазовий 3,6 клас захисту</t>
  </si>
  <si>
    <t>Костюм біозахисту/комбінезон(багаторазовий)розмірM</t>
  </si>
  <si>
    <t>Костюм біозахисту/комбінезон(багаторазовий)розмірL</t>
  </si>
  <si>
    <t>Костюм біологичного захисту/комбінезон S</t>
  </si>
  <si>
    <t>Маска медична захисна одноразова</t>
  </si>
  <si>
    <t>медична маска,респиратор FFP2      FFP3(Хірургічні маски)</t>
  </si>
  <si>
    <t>медична маска,респиратор FFP2      FFP3 (Фільтруючі маски)</t>
  </si>
  <si>
    <t>медична маска,респиратор FFP2      FFP3(Одноразові медичні маски для обличчя)</t>
  </si>
  <si>
    <t>Респіратор FFP2/Респіратор медичний №95</t>
  </si>
  <si>
    <t>07.04..2021</t>
  </si>
  <si>
    <t>Халат ізоляційний медичний багаторазовий розмірM</t>
  </si>
  <si>
    <t>Халат ізоляційний медичний багаторазовий розмірL</t>
  </si>
  <si>
    <t>Халат ізоляційний медичний одноразовий розмірM</t>
  </si>
  <si>
    <t>Халат ізоляційний медичний одноразовий розмірL</t>
  </si>
  <si>
    <t>Анальгін 2,0 №10</t>
  </si>
  <si>
    <t>Антисептик 500,0</t>
  </si>
  <si>
    <t xml:space="preserve">Антисептик каністра 5л </t>
  </si>
  <si>
    <t>30.03.2023</t>
  </si>
  <si>
    <t xml:space="preserve">Антисептик 1л </t>
  </si>
  <si>
    <t xml:space="preserve">Бинти стерильні </t>
  </si>
  <si>
    <t>20.09.2026</t>
  </si>
  <si>
    <t>Гентаміцин 4% 2,0 №10</t>
  </si>
  <si>
    <t>Димедрол №10,1,0</t>
  </si>
  <si>
    <t>31.10.2025</t>
  </si>
  <si>
    <t>31.12.2024</t>
  </si>
  <si>
    <t>10.02.2024</t>
  </si>
  <si>
    <t>Дофамен 4% 5,0 №10</t>
  </si>
  <si>
    <t xml:space="preserve">Дротаверин 2% №5 </t>
  </si>
  <si>
    <t>Кальцію хлорид 10,0 №10</t>
  </si>
  <si>
    <t>30.06.2026</t>
  </si>
  <si>
    <t>Каптопрес таб №20</t>
  </si>
  <si>
    <t>Лідокаїн №10,2мл 2%</t>
  </si>
  <si>
    <t>Лінкоміцин 30% 2,0 №10</t>
  </si>
  <si>
    <t>Остенісепт 250,0 (аерозоль)</t>
  </si>
  <si>
    <t>Орнідазол 5мг/мл 100</t>
  </si>
  <si>
    <t>Панчохи чоловічі</t>
  </si>
  <si>
    <t>Платифілін 1,0 №10</t>
  </si>
  <si>
    <t>31.08.2026</t>
  </si>
  <si>
    <t>Ріванол 200,0</t>
  </si>
  <si>
    <t>Респіратори-маски</t>
  </si>
  <si>
    <t>Рукавиці стер. 7,5 розм</t>
  </si>
  <si>
    <t>Салфетки марлеві н/стер 7,5*9 см</t>
  </si>
  <si>
    <t>Салфетки вологі спиртові</t>
  </si>
  <si>
    <t>Салфетки паперові сухі</t>
  </si>
  <si>
    <t>ящик</t>
  </si>
  <si>
    <t xml:space="preserve">Системи </t>
  </si>
  <si>
    <t>30.04.2026</t>
  </si>
  <si>
    <t>Серветки стерил.</t>
  </si>
  <si>
    <t>Серветки стер.</t>
  </si>
  <si>
    <t>Системи в/в</t>
  </si>
  <si>
    <t>Септефрил табл. №20</t>
  </si>
  <si>
    <t>Септил плюс</t>
  </si>
  <si>
    <t xml:space="preserve">Цефотаксим 1г </t>
  </si>
  <si>
    <t>Цефуроксим 0,75г</t>
  </si>
  <si>
    <t>Ципрофлоксацин 1000,0 200мг</t>
  </si>
  <si>
    <t>20.05.2024</t>
  </si>
  <si>
    <t>Цефепім 1000,0мг</t>
  </si>
  <si>
    <t>Цефуроксим 1,5г</t>
  </si>
  <si>
    <t>Фуросемід 40мг таб. №50</t>
  </si>
  <si>
    <t>30.11.2024</t>
  </si>
  <si>
    <t>Халати н/стерильні</t>
  </si>
  <si>
    <t>Шприци 20,0</t>
  </si>
  <si>
    <t>31.12.2026</t>
  </si>
  <si>
    <t>Шприци 5,0</t>
  </si>
  <si>
    <t>Гемоф.Інф.1140Т022</t>
  </si>
  <si>
    <t>Пента-Хіб 2851Х011А</t>
  </si>
  <si>
    <t>Шприц 0,5 мл 1ЕY7B1</t>
  </si>
  <si>
    <t>Контейнер д гол</t>
  </si>
  <si>
    <t>Молнепавір</t>
  </si>
  <si>
    <t>Онкогематологія</t>
  </si>
  <si>
    <t>Адцетрис 50мг</t>
  </si>
  <si>
    <t>Біовен 10% по 50мл</t>
  </si>
  <si>
    <t xml:space="preserve">Бозулiф 100мг </t>
  </si>
  <si>
    <t xml:space="preserve">Бозулiф 500мг </t>
  </si>
  <si>
    <t>Вінорельбін-Віста</t>
  </si>
  <si>
    <t>Ванкоміцин-Фармекс 500мг</t>
  </si>
  <si>
    <t>Вориконазол -віста 200мг</t>
  </si>
  <si>
    <t>Гідроксикарбамід -Віста 500мг</t>
  </si>
  <si>
    <t>ГАЗІВА 1000мг/40мл</t>
  </si>
  <si>
    <t>Дазатиніб -Віста табл.50мг</t>
  </si>
  <si>
    <t>Доксорубіцин -Віста 50мг</t>
  </si>
  <si>
    <t>Заведос 5мг</t>
  </si>
  <si>
    <t>Леналідомід-Віста капс.15мг</t>
  </si>
  <si>
    <t>Ноксаліф 40мг/мл</t>
  </si>
  <si>
    <t>Помалідомід-віста 4мг</t>
  </si>
  <si>
    <t>Уромітексан 400мг</t>
  </si>
  <si>
    <t>Філстим(48млн.МО)0,48мг</t>
  </si>
  <si>
    <t>Флударабін-Віста 50мг</t>
  </si>
  <si>
    <t>Холоксан 1Г</t>
  </si>
  <si>
    <t>Цитозар 1000мг</t>
  </si>
  <si>
    <t>Впрів 400ОД</t>
  </si>
  <si>
    <t>Церезим 400ОД</t>
  </si>
  <si>
    <t>Ендопротезування</t>
  </si>
  <si>
    <t>Півмаска фільтр."Спектр-3"FFP3NR D</t>
  </si>
  <si>
    <t>Вакцини</t>
  </si>
  <si>
    <t>Короновак вакцина проти готрої респ.хвороби COVID-19</t>
  </si>
  <si>
    <t>Набір для виявлення SARS-CoV-2</t>
  </si>
  <si>
    <t xml:space="preserve">Планшет </t>
  </si>
  <si>
    <t>Мед. Допомога хворим на ковід</t>
  </si>
  <si>
    <t>Аімафікс 1000МО/10мл</t>
  </si>
  <si>
    <t>20.09.221</t>
  </si>
  <si>
    <t>Імунат -Ф 1000/750МО</t>
  </si>
  <si>
    <t>Біоклот-Ф 1000МО</t>
  </si>
  <si>
    <t>26.11.2021.</t>
  </si>
  <si>
    <t>Вілате Ф 1000МО</t>
  </si>
  <si>
    <t>Емоклот-Ф 1000МО</t>
  </si>
  <si>
    <t>Нувік Ф 1000МО</t>
  </si>
  <si>
    <t>Аккофіл 480МКГ/0,5мл</t>
  </si>
  <si>
    <t>Ауротаз-Р 4,5г</t>
  </si>
  <si>
    <t>Бозуліф 500мг</t>
  </si>
  <si>
    <t>Вінкристин-Тева 1мг/мл</t>
  </si>
  <si>
    <t>Ендоксан 500мг</t>
  </si>
  <si>
    <t>Кальціумфолінат "Ебеве"50мг</t>
  </si>
  <si>
    <t>Мірин 100 по 100мг</t>
  </si>
  <si>
    <t>Навірел 10мг/мл по 5мл</t>
  </si>
  <si>
    <t>Риксатон 500мг</t>
  </si>
  <si>
    <t>Тасигна 200мг</t>
  </si>
  <si>
    <t>Спектріла по 10000ОД</t>
  </si>
  <si>
    <t>Хвороба ГОШЕ</t>
  </si>
  <si>
    <t>ВПРІВ 400ОД</t>
  </si>
  <si>
    <t>Ріксубіс Ф 1000 МО</t>
  </si>
  <si>
    <t>Ріксубіс 1000МО</t>
  </si>
  <si>
    <t>Вілате 1000 МО</t>
  </si>
  <si>
    <t>Медична маска,Респіратор FFP2 або FFP3(Хірург.маски)</t>
  </si>
  <si>
    <t>щт</t>
  </si>
  <si>
    <t>Плаквеніл по 200мг №60</t>
  </si>
  <si>
    <t xml:space="preserve">ВАКЦИНА АНТИРАБІЧНА ІНАКТИВОВАНА  ШЛІОФІЛІЗОВАНА) РАБІВАКС=С/RABIES VASSINE  INACTIVATED (FREEZE DRIED)RABIV AX-S,ліофілізат для  розчину для ін"єкцій ,не менше 2,5МО/доза;по 50 флаконів  з ліофілізатом  для розчинку  для ін"єкцій (по 1 дозі )у пачці з картону  у комплекті з розчинником  по 1мл (стерильна вода для ін"єкцій )в ампулі </t>
  </si>
  <si>
    <t>Шприци ін"єкційні  стерильні, міні-шприц</t>
  </si>
  <si>
    <t>2</t>
  </si>
  <si>
    <t>3</t>
  </si>
  <si>
    <t>4</t>
  </si>
  <si>
    <t>5</t>
  </si>
  <si>
    <t>6</t>
  </si>
  <si>
    <t xml:space="preserve">1692 Калоприймач стомічний двокомп. Alterna №30 мішок відк. непроз. фланець 50мм </t>
  </si>
  <si>
    <t>7</t>
  </si>
  <si>
    <t>05167/5167 Сечоприймач Conveen/Конвін, ножний 750мл, 50см- дрен.труб.</t>
  </si>
  <si>
    <t>05062/5062 Сечоприймач Conveen №10/Конвин Стандарт, комб.міш., 1500мл 90см-дрен.труб.</t>
  </si>
  <si>
    <t>UIFF термосумка для вакцини AOV AFVC 46( контейнер для транспортування вакцин з холодоелементами)</t>
  </si>
  <si>
    <t>ІМОВАКС ПОЛІО  U3L781V</t>
  </si>
  <si>
    <t>Вакцина Пента-ХІБ  2851Х011А</t>
  </si>
  <si>
    <t>ВАКЦІНАЦІЯ ВІД КОРОНАВІРУСНОЇ ІНФЕКЦІЇ</t>
  </si>
  <si>
    <t>Шприци ін'єкційні стерильні міні шприц з автоматичним компонентом 0,5мл</t>
  </si>
  <si>
    <t>Контейнер для зберігання гострих медичних предметів одноразового використання 25шт.в упаковці</t>
  </si>
  <si>
    <t>КОРОНОВАК вакцина для профілактики COVID 19 інактивована Синовак Лайф J202107069</t>
  </si>
  <si>
    <t>КОРОНОВАК вакцина для профілактики COVID 19 інактивована Синовак Лайф L202108099</t>
  </si>
  <si>
    <t>ПРОГРАМА"ЗДОРОВ'Я КИЯН"</t>
  </si>
  <si>
    <t>Підгузники для дітей, розмір XS (більше 25 кг)</t>
  </si>
  <si>
    <t>Тест для виявлення прихованої крові у калі (38217 Прихована кров у калі,швидкий тест)</t>
  </si>
  <si>
    <t>Тест-смужки для холестеринмометра Easy Touch GC або еквівалент для вимірювання рівня холестерину в крові</t>
  </si>
  <si>
    <t>ДІАГНОСТИКА</t>
  </si>
  <si>
    <t xml:space="preserve">Резервний фонд бюджету м.Києва </t>
  </si>
  <si>
    <t>Парацетамол - Д 500мг</t>
  </si>
  <si>
    <t>КПКВК 2301230</t>
  </si>
  <si>
    <t>Костюм біологічного захисту/комбінезон(багатораз 3,6 клас захисту) S</t>
  </si>
  <si>
    <t>Костюм біологічного захисту/комбінезон(багатораз 3,6 клас захисту) М</t>
  </si>
  <si>
    <t>КПКВК 2301040</t>
  </si>
  <si>
    <t>Ентекавір таб 1мг №30</t>
  </si>
  <si>
    <t>Бюджетна Програма 2301610 Поліпшення охорони здоров'я на службі у людей</t>
  </si>
  <si>
    <t>Тести д/вияв. ГРХ COVID 19, спричиненої коронавірусом SARS-CoV-2/STANDARDQ</t>
  </si>
  <si>
    <t>Коронавак вакцина</t>
  </si>
  <si>
    <t>Тенохоп таб 300мг №30</t>
  </si>
  <si>
    <t>Шприци ін'єкційні стерильні, міні-шприц, 3 автоматичним вимкненням, А-D, 0,5 ml, Soloshot Mini</t>
  </si>
  <si>
    <t>Діазепекс 5мг/мл 2мл №10</t>
  </si>
  <si>
    <t>Морфін калцекс 10мг/мл 1мл №5</t>
  </si>
  <si>
    <t>Промедол калцекс 20мг/мл 1мл №5</t>
  </si>
  <si>
    <t>Трамадол гідрохлорид 5% 2мл №10</t>
  </si>
  <si>
    <t>Vaccines вакцина mRNA-1273 LDP 1мг/мл (Moderna)</t>
  </si>
  <si>
    <t>Захисний щиток д/обличчя</t>
  </si>
  <si>
    <t>Інфрачер термометр (пірометр)</t>
  </si>
  <si>
    <t>компл.</t>
  </si>
  <si>
    <t>Шприци ін'єкційні , А-D, 0,5 ml, Soloshot Mini</t>
  </si>
  <si>
    <t>КНП "Клінічна лікарня №15 Подільського району міста Києва"</t>
  </si>
  <si>
    <t xml:space="preserve">Назва заходу/напрямку Закупівля препаратів для надання невіжкладної медичної допомоги при кровотечах </t>
  </si>
  <si>
    <t>кон</t>
  </si>
  <si>
    <t>Закупівля медичних товарів реагентів</t>
  </si>
  <si>
    <t>Закупівля препаратів для лікування дихальних розладів новонароджених</t>
  </si>
  <si>
    <t xml:space="preserve">Назва заходу/напрямку: 1.1. Забезпечення витратними матеріалами для скринінгу населення з метою ранньої діагностики цукрового діабету </t>
  </si>
  <si>
    <t>Назва заходу/напрямку: 1.2. Забезпечення витратними матеріалами для скринінгу населення для визначення рівня холестерину</t>
  </si>
  <si>
    <t xml:space="preserve">Назва заходу/напрямку: 1.3. Забезпечення витратними матеріалами для скринінгу населення для виявлення колоректального раку (тест на приховану кров в калі) </t>
  </si>
  <si>
    <t>Назва заходу/напрямку: 2. Зменшення поширеності інфекційних хвороб</t>
  </si>
  <si>
    <t xml:space="preserve">Назва заходу/напрямку: 9. Зменшення поширеності інфекційних хвороб </t>
  </si>
  <si>
    <t xml:space="preserve">Назва заходу/напрямку: 9. Зменшення поширеності інфекційних хвороб 9.5. Забезпечення проведення імунопрофілактики COVID-19 громадян групи ризику </t>
  </si>
  <si>
    <t xml:space="preserve">Назва заходу/напрямку: 9. Зменшення поширеності інфекційних хвороб 9.4. Забезпечення закупівлі лікарських засобів та медичних виробів для лікування хворих на інфекційні хвороби ( в т.ч. гостру респіраторну хворобу COVID-19, спричинену коронавірусом SARS-CoV-2) </t>
  </si>
  <si>
    <t xml:space="preserve">  </t>
  </si>
  <si>
    <t>10.12.2021 07.02.2022</t>
  </si>
  <si>
    <t>14.02.2022 28.03.2022 05.04.2022 26.04.2022</t>
  </si>
  <si>
    <t>Швидкі тести для ВІЛ 1/2 І досл</t>
  </si>
  <si>
    <t>Швидкі тести для ВІЛ 1/2 ІІ досл</t>
  </si>
  <si>
    <t>Назва заходу/напрямку (Закупівля лікарських засобів ,та мед.виробів для лікування дітей хворих на онкологічні та онкогематологічні захворювання КПКВК 2301400)</t>
  </si>
  <si>
    <t>Ломустин Медак капс по 40 мг</t>
  </si>
  <si>
    <t>Назва заходу/напрямку (препарати для лікування онкологічних та онкогематологічних хворих КПКВК 2301400)</t>
  </si>
  <si>
    <t>АУРОТАЗ-Р порошок д/р-н 4,5г</t>
  </si>
  <si>
    <t>Паклітеро 30 мг</t>
  </si>
  <si>
    <t>Паклітеро 100 мг</t>
  </si>
  <si>
    <t>Холоксан 1 г</t>
  </si>
  <si>
    <t>Цитозар по 100 мг</t>
  </si>
  <si>
    <t>Бендамустин-АККОРД 25 мг</t>
  </si>
  <si>
    <t>Навірел концентрат д/р-н д/інф.10мг</t>
  </si>
  <si>
    <t>Ноксафіл суспензія орал.40мг</t>
  </si>
  <si>
    <t>Цисплатин ЕБЕВЕ по 50 мл</t>
  </si>
  <si>
    <t>мішок</t>
  </si>
  <si>
    <t>Назва заходу/напрямку (Препарати для лікування онкологічних хворих КПКВК 2301400)</t>
  </si>
  <si>
    <t>Ендоксан 1 г</t>
  </si>
  <si>
    <t>Леналідомід 10 мг</t>
  </si>
  <si>
    <t>Назва заходу/напрямку (Лікарські засоби та медичні вироби для лікування дітей,хворих на онкогематологічні та онкологічні захворювання в частині "Лікарські засоби" КПКВК 2301400)</t>
  </si>
  <si>
    <t>ОВАСТАТ порошок по 1000 мг</t>
  </si>
  <si>
    <t>ОВАСТАТ порошок по 5000 мг</t>
  </si>
  <si>
    <t>лист ЗОР 5383</t>
  </si>
  <si>
    <t>Назва заходу/напрямку (Про розподіл товарно-матеріальних цінностей ,отриманих у якості гуманітарної допомоги ід.код 00180309")</t>
  </si>
  <si>
    <t>Назва заходу/напрямку (забезпечення витратними матеріалами для скринінгу населення для виявлення колоректального раку )</t>
  </si>
  <si>
    <t>Тест-система для виявлення прихованої крові в калі (швидкий тест на FOB. TFO-601)</t>
  </si>
  <si>
    <t>Назва заходу/напрямку (забезпечення витратними матеріалами для скринінгу населення для визначення рівня холестерину )</t>
  </si>
  <si>
    <t>Назва заходу/напрямку (забезпечення закупівлі туберкуліну з метою своєчасної діагностики для лікувально-профілактичниїх закладів педіатричної мережі )</t>
  </si>
  <si>
    <t>ТУБЕРКУЛІН ППД RT 23 SSI, розчин для ін. 2ТО/доза в 0,1 мл по 1,5мл розчину (15 доз) у фл.</t>
  </si>
  <si>
    <t>Назва заходу/напрямку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</si>
  <si>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ВАКЦИНА БЦЖ, ЛІОФІЛІЗОВАНА/BCG VACCINE FREEZE-DRIED.люфілізат для розчину для ін'єкцій по 20 доз (одна доза 0,05мл) у фл. У комплекті з 1 мл. розчинника</t>
  </si>
  <si>
    <t>ВАКЦИНА ДЛЯ ПРОФІЛАКТИКИ ДИФТЕРІЇ  ТА ПРАВЦЯ, АДСОРБОВАНА, ІЗ ЗМЕНШЕНИМ ВМІСТОМ АНТИГЕНУ, суспензія дл яінєкц. По 10 доз (одна доза 0,5мл) по 5 мл у флак. №24 у пачці з картону (АДП-м)</t>
  </si>
  <si>
    <t>ВАКЦИНА ДЛЯ ПРОФІЛАКТИКИ ДИФТЕРІЇ, ПРАВЦЯ ТА КАШЛЮКУ, АДСОРБОВАНА З ЦІЛЬНОКЛІТИННИМ КАШЛЮКОВИМ КОМПОНЕНТОМ.Суспензія для ін'єкцій по 10 доз (одна доза 0,5мл) по 5мл у флаконі, по 50 флаконів у пачці з картону (АКДП)</t>
  </si>
  <si>
    <t>ВАКЦИНА ДЛЯ ПРОФІЛАКТИКИ ДИФТЕРІЇ, ПРАВЦЯ, КАШЛЮКУ, ГЕПАТИТУ В ТА ЗАХВОРЮВАНЬ СПРИЧИНЕНИХ HAEMOPHILUS INFLUENZAE ТИПУ В, КОНЮГОВАНА, АДСОРБОВАНА/DIPHTHERIA, TETANUS, PERTUSSIS,HEPATITIS, B AND HAEMOPHILUS INFLUENZAE TYPE B CONJUGATE VACCINE ADSORBED/ (Пента-НІВ)</t>
  </si>
  <si>
    <t>ВАКЦИНА КОН'ЮГОВАНА ДЛЯ ПРОФІЛАКТИКИ ЗАХВОРЮВАНЬ, ЗБУДНИКОМ ЯКИХ Є HAEMPOPHILUS INFLUENZAE ТИПУ В ліофілізат для розчину для інєкцій, 50фл. З ліофілізатом (по 1 дозі (10 мкг PRP)) у комплекті з 50 амп. розчинника по 0,5 мл (0,4% розчин натрію) (НІВ)</t>
  </si>
  <si>
    <t>ІМОВАКС ПОЛІО ВАКЦИНА ДЛЯ ПРОФІЛАКТИКИ ПОЛІОМІЄЛІТУ ІНАКТИВОВАНА РІДКА, суспензія для ін'єкцій по 5 мл (10 доз) у флаконах №10 (ІПВ)</t>
  </si>
  <si>
    <t>Назва заходу/напрямку (закупівля вакцини від гострої респіраторної хвороби COVID -19, спричиненої коронавірусом SARS-CoV-2, лікарських засобів та медичних виробів , необхідних для проведення вакцинації населення)</t>
  </si>
  <si>
    <t>Контейнер для зберігання гострих медичних предметів одноразового використання 25 шт в уп.</t>
  </si>
  <si>
    <t>КОРОНАВАК ВАКЦИНА ДЛЯ ПРОФІЛАКТИКИ COVID-19 (ВИРОЩЕНА З ВИКОРИСТАННЯМ КЛІТИН VERO), ІНАКТИВОВАНА  суспензія для ін’єкцій 0,5 мл суспензії для ін’єкцій у азовому флаконі у картонній упаковці</t>
  </si>
  <si>
    <t xml:space="preserve">Шприци ін'єкційні стерильні, міні-шприц, 3
автоматичним вимкненням, A-D, 0,5 ml, Soloshot Mini  </t>
  </si>
  <si>
    <t>Назва заходу/напрямку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t>
  </si>
  <si>
    <t>не обмеж</t>
  </si>
  <si>
    <t>Маска хірургічна захисна прозора н/ст</t>
  </si>
  <si>
    <t>UIFF термосумка для вакцин AOV AFVC46 (Контейнер для транспортування вакцин з холодоелентами)</t>
  </si>
  <si>
    <t>Енджерикс вакцина для профілактики вірусного гепатиту В, рекомбінантна</t>
  </si>
  <si>
    <t>Підгузок, розмір 5 (11-25 кг)</t>
  </si>
  <si>
    <t>Тест смужки для глюкометра Easy Touch GC, або еквівалент, для вимірювання рівня глюкози в крові (30221 Реагент швидкого тестування на глюкозу)</t>
  </si>
  <si>
    <t>Тест смужки для холестеринометра Easy Touch GC, або еквівалент, для вимірювання рівня холестерину в крові (47006 Швидкий тестовий пристрій загального холестерину/ динопротеїну високої щільності)</t>
  </si>
  <si>
    <t xml:space="preserve"> </t>
  </si>
  <si>
    <t>Церварикс вакцина для профілактики захворювань, що викликаються вірусом людини типів 16 та 18</t>
  </si>
  <si>
    <t>Вакцина для профілактики кору, паротиту та краснухи, ліофілізований порошок для ін'єкцій</t>
  </si>
  <si>
    <t>Вакцина для профілактики поліомієліту (інактивована) флакони по 10 доз, для ін'єкцій</t>
  </si>
  <si>
    <t>Вакцина для профілактики туберкульозу</t>
  </si>
  <si>
    <t>Віакцина кон'югована для профілактики захворювань, збудником яких є гемофіліус</t>
  </si>
  <si>
    <t>Шприц ін'єкційний 2 ml, двокомпонентний, з голкою 0,6 mm*25 mm (23 G*1") 3800 штук в коробці</t>
  </si>
  <si>
    <t>Молнупіравір, 200 мг</t>
  </si>
  <si>
    <t>Необмежений</t>
  </si>
  <si>
    <t xml:space="preserve">Захисні окуляри Eyeslens Optical Technology </t>
  </si>
  <si>
    <t>Костюми біозахисту</t>
  </si>
  <si>
    <t>Костюм Star Pack Protective Coverall без бахил</t>
  </si>
  <si>
    <t>Система для контролю рівня глюкози у крові "Contour Plus (Контур Плюс)"</t>
  </si>
  <si>
    <t>Система моніторингу рівня глюкози в крові GlucoDr.autoTM A AGM 4000</t>
  </si>
  <si>
    <t>11.23.2021</t>
  </si>
  <si>
    <t>Термосумки для вакцин</t>
  </si>
  <si>
    <t>Фуробета 40 мг №100</t>
  </si>
  <si>
    <t>Контейнер для утилізації 2л</t>
  </si>
  <si>
    <t>HUMINSULIN NORMAL (інсулін) 10мг№1</t>
  </si>
  <si>
    <t>NACL 0.9% lSG 100мг№60</t>
  </si>
  <si>
    <t>OMEPRAZOL KPS 40мг№5</t>
  </si>
  <si>
    <t>OTRIVEN NTR 0.05% 10</t>
  </si>
  <si>
    <t>PREGABALIN KPS 150мг №56</t>
  </si>
  <si>
    <t>PREGABALIN KPS 25мг №56</t>
  </si>
  <si>
    <t>PREGABALIN KPS 75мг №56</t>
  </si>
  <si>
    <t>Гiдазепам таб. 0,02 №20</t>
  </si>
  <si>
    <t>Діазепекс  р-н для інєкцій 5 мг/мл по 2мл по 5амп по 2 чарункові упаковки</t>
  </si>
  <si>
    <t>Мiасер таб. 30мг №10</t>
  </si>
  <si>
    <t>РисперонR таб. 4мг №30</t>
  </si>
  <si>
    <t>Симода капс. 60мг №7</t>
  </si>
  <si>
    <t>СОЛЕКС таб. 100мг №30</t>
  </si>
  <si>
    <t>СОЛЕКС таб. 200мг №30</t>
  </si>
  <si>
    <t>Транквiлар таб.0,3 №20</t>
  </si>
  <si>
    <t>Фагосурф  ND 5л. каністра</t>
  </si>
  <si>
    <t>Фагосурф  Фльор 5л. каністра cер;13002650</t>
  </si>
  <si>
    <t>Фагосурф  Фльор 5л. каністра cер;1611417</t>
  </si>
  <si>
    <t>Міська цільова програма протидії захворювання на туберкульоз</t>
  </si>
  <si>
    <t>Ємкісить для біологічних рідин 60мл стерильна</t>
  </si>
  <si>
    <t>Міська цільова програма протидії епідемії ВІЛ-інфекції</t>
  </si>
  <si>
    <t>Швидкі (експрес) тести для виявлення антитіл до ВІЛ 1 дослідж</t>
  </si>
  <si>
    <t>Швидкі (експрес) тести для виявлення антитіл до ВІЛ ІІІ дослідж</t>
  </si>
  <si>
    <t xml:space="preserve">Вакцина COMIRNATY 195*0.45 ml </t>
  </si>
  <si>
    <t xml:space="preserve">Контейнер  д/збору (утилізації) медичних відходів  </t>
  </si>
  <si>
    <t>Контейнер для зберігання гострих медичних предметів однораз. використ25 шт в упаковці</t>
  </si>
  <si>
    <t>КОРОНАВАК Вакцина д/профіл. COVID-19</t>
  </si>
  <si>
    <t>НАТРІЮ ХЛОРИД - ДАРНИЦЯ. Розчин для ін'єкцій 9мг/мл  5 мл в ампулах по 10 амп у пачці</t>
  </si>
  <si>
    <t>Шприц  ADS03MLK1 Auto Disable Syring 0.3 ml 23 G*1</t>
  </si>
  <si>
    <t>Шприц 2 мл луер трьохкомпонентн. однораз. з двома голками 0,6*32 мм/0,55*25мм</t>
  </si>
  <si>
    <t>Вакцина БЦЖ ліофілізов 0370МА090</t>
  </si>
  <si>
    <t>Вакцина д/профіл дифтер, правця, кашлюку, гепатиту 2851Х011А держ. б.</t>
  </si>
  <si>
    <t xml:space="preserve">Церварикс вакцина для профілактики захворювань, що викликаються вірусом папіломи людини </t>
  </si>
  <si>
    <t>2301040 - Громадське здоров'я та заходи боротьби з епідеміями</t>
  </si>
  <si>
    <t>Імовакс Поліо U3M811V</t>
  </si>
  <si>
    <t>Імовакс поліо U3L78IV</t>
  </si>
  <si>
    <t>Засоби індивідуального зафисту БФ "Корпорація монстрів"</t>
  </si>
  <si>
    <t>Захисні окуляри Eyeslens Optica, Китайі</t>
  </si>
  <si>
    <t>Медичний костюм біозахисту (Китай)</t>
  </si>
  <si>
    <t>Засоби індивідуального зафисту БО  "Благодійний фонд Прайм"</t>
  </si>
  <si>
    <t xml:space="preserve">Костюм star pack protective coveral </t>
  </si>
  <si>
    <t>Засоби індивідуального зафисту Бюро Всесвітньої організації охорони здоров'я</t>
  </si>
  <si>
    <t>Респіратор тип FF2, стійкий до бризок, нестер</t>
  </si>
  <si>
    <t>Матеріальні цінності , надані у якості гумунітарної допомоги</t>
  </si>
  <si>
    <t>UIFF термосумка для вакцини AOV AFVC46 (контейнер для транспортування вакцини з холодоелементами)</t>
  </si>
  <si>
    <t>Окуляри захисні, Китай</t>
  </si>
  <si>
    <t>Термометр мед.</t>
  </si>
  <si>
    <t>Картка-індикатор вологості</t>
  </si>
  <si>
    <t>Пакет п\е zip.великий</t>
  </si>
  <si>
    <t>Пакет п\е zip.малий</t>
  </si>
  <si>
    <t>Фільтрувальний папір для приг.ССК</t>
  </si>
  <si>
    <t>Швидкі (експрес) тести для виявл. антитіл до ВІЛ 1/2 І досл.</t>
  </si>
  <si>
    <t>Швидкі (експрес) тести для виявл. антитіл до ВІЛ 1/2 ІІ досл.</t>
  </si>
  <si>
    <t>Вакцина БЦЖ (ліофілізована) BCG VACCINE (freeze dried), ліофілізат для розчину ін'єкцій, по 20 доз (одна доза 0,05 мл) у флаконі у комплекті з 1 мл розчинника</t>
  </si>
  <si>
    <t xml:space="preserve">ЕУВАКС В/EUVAX B  Вакцина для профілактики гепатиту В, рекомбінантна рідка. Суспензія для ін'єкцій, 10мкг/дозу, по 0,5 мл (1доза)у флаконі; № 10 у пачці </t>
  </si>
  <si>
    <t>Імуноглобулін антирезус Rho (D) людини, розчин для ін. 1500МО (300 мкг імуноглобуліну) по 2,0 мл в амп.</t>
  </si>
  <si>
    <t>Куросурф, суспензія для ендотрахеального введення, 80 мг/мл по 1,5 мл</t>
  </si>
  <si>
    <t>Октаплекс 500МО  Порошок та розчинник для розчину для інфузій по500МО</t>
  </si>
  <si>
    <t>Назва заходу/напрямку</t>
  </si>
  <si>
    <t>Медична маска, респіратор FFP2 або FFP3, маски, неоснащені змінними фільтрами (фільтруючі маски)</t>
  </si>
  <si>
    <t>Підгузки р.L</t>
  </si>
  <si>
    <t>Підгузки р.5 (11-25 кг)</t>
  </si>
  <si>
    <t>Тест-смужки Easy Touch для вимірювання рівня холестерину в крові (50шт)</t>
  </si>
  <si>
    <t>В-на "Церварикс"</t>
  </si>
  <si>
    <t>В-на "Короновак" 202109119</t>
  </si>
  <si>
    <t xml:space="preserve">Шприц інєкц. З автоматичним вимкненням </t>
  </si>
  <si>
    <t>Контейнер д/збору медичних відходів 5 л</t>
  </si>
  <si>
    <t>Тест для вмявлення прихоаванної крові у калі CITO TEST, або еквивалент</t>
  </si>
  <si>
    <t>В-на "АКДП"2821Q012A</t>
  </si>
  <si>
    <t>В-на" Імовакс поліо"U3L781V</t>
  </si>
  <si>
    <t>В-на "Хіберикс"1140Т022</t>
  </si>
  <si>
    <t>Молнупіравір,200 мг</t>
  </si>
  <si>
    <t>Тести для вияв. COVID-19</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</si>
  <si>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t>
  </si>
  <si>
    <t>Коронарний ангіогр.катетер РІВЕР 4*15140</t>
  </si>
  <si>
    <t>Мілрон розч.д/інєк.10мл</t>
  </si>
  <si>
    <t>Однокамерний частотно-адаптований штучний водій ритму серця</t>
  </si>
  <si>
    <t>Потокопереспрямовуючі стенти в.г.аневризм</t>
  </si>
  <si>
    <t>Пристрій для екстракції тромбів з мозкових артерій</t>
  </si>
  <si>
    <t>Судинний протез Dynaflo 7mm*50cm</t>
  </si>
  <si>
    <t>Судинний протез Dynaflo 8mm*70cm</t>
  </si>
  <si>
    <t>Судинний протез Impra carbofl 4-7mm*70cm</t>
  </si>
  <si>
    <t>Судинний протез біфуркаційний InterGard 18mm*9mm 50см igk1809</t>
  </si>
  <si>
    <t>Судинний протез прямий InterGard 26mm*30mm  igw0026-30</t>
  </si>
  <si>
    <t>Судинний протез прямий InterGard 10mm*40cm  igk0010-40</t>
  </si>
  <si>
    <t>Судинний протез прямий InterGard 24mm*30cm  igw0024-30</t>
  </si>
  <si>
    <t>Ультравіст 370мг/мл 100мл</t>
  </si>
  <si>
    <t>Фленокс 1000анти-ХА розч. д/інєк. 0,8мл</t>
  </si>
  <si>
    <t>Розподіл засобів індивідуального захисту</t>
  </si>
  <si>
    <t>Костюм біол.зах.</t>
  </si>
  <si>
    <t>Костюм біол.зах.(к3,6)</t>
  </si>
  <si>
    <t>Маска мед.повсякд.</t>
  </si>
  <si>
    <t>Халат ізоляційний</t>
  </si>
  <si>
    <t>Щиток зах.</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</si>
  <si>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для дорослих ,  хворих на первинні(вроджені) імунодефіцити"</t>
  </si>
  <si>
    <t>Біовен 10%50мл</t>
  </si>
  <si>
    <t>Гаманорм 20мл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</si>
  <si>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імунобіологічних препаратів для запобіганню занесенню  і поширенню гострої респіраторної хвороби  COVID-19, спричиненої коронавірусом SARS-CoV-2"</t>
  </si>
  <si>
    <t>ДЕСРЕМ 100мл</t>
  </si>
  <si>
    <t>Ремвін 100мл</t>
  </si>
  <si>
    <t>Програма КПКВК 2301270 "Проведення вакцинації населення від гострої респіраторної хвороби  COVID-19, спричиненої коронавірусом SARS-CoV-2"</t>
  </si>
  <si>
    <t>Вакцина проти гост.респ.хв.COVID-19 Короновак</t>
  </si>
  <si>
    <t>Шприц стер.0,5мл</t>
  </si>
  <si>
    <t>Контейнер для збору мед.відходів (голки, шприци)</t>
  </si>
  <si>
    <t>Програма КПКВК 2301040 "Громадське здоров"я та заходи боротьби  з епідеміями" у частині "Імунопрофілактика населення"</t>
  </si>
  <si>
    <t>Вакцина Індіраб</t>
  </si>
  <si>
    <t>Вакцина Рабівакс</t>
  </si>
  <si>
    <t>Програма КПКВК 2301400 "Забезпечення медичних заходів окремих медичних програм та комплексних заходів програмного характеру" у частині "Закупівля ендопротезів і наборів для імплантації""</t>
  </si>
  <si>
    <t>ендопр.тазостегнового.сугл. однополюсні з подвійною сферою обертання</t>
  </si>
  <si>
    <t>ендопр.тазостегнового.суглобу</t>
  </si>
  <si>
    <t>ендопр. Колінного суглоба стерильні</t>
  </si>
  <si>
    <t>Програма КПКВК 2301400 "Забезпечення медичних заходів окремих медичних програм та комплексних заходів програмного характеру" у частині "Надання медичної допомоги  в умовах воєнного стану в Україні"</t>
  </si>
  <si>
    <t>Атропін розчин для ін.1мг/мл по 1мл в амп. №10 (5*2)</t>
  </si>
  <si>
    <t>ДИАЗЕПЕКС® розчин для ін`єкцій, 5 мг/мл по 2 мл в ампулі</t>
  </si>
  <si>
    <t xml:space="preserve">Трамадол Гідрохлорид, розчин для ін'єкцій 5 % по 2 мл в ампулі; по 10 </t>
  </si>
  <si>
    <t>ПРОМЕДОЛ КАЛЦЕКС розчин для ін'єкцій, 20 мг/мл по 1 мл в ампулі</t>
  </si>
  <si>
    <t xml:space="preserve">ФЕНТАНІЛ КАЛЦЕКС розчин для ін`єкцій, 0,05 мг/мл по 2 мл в ампулі; по 5 </t>
  </si>
  <si>
    <t>Міська цільова програма "Здоров"я киян" ендопротезування</t>
  </si>
  <si>
    <t>Анатомічний модульний протез частковий</t>
  </si>
  <si>
    <t>Анатомічний модульний протез реверсний</t>
  </si>
  <si>
    <t xml:space="preserve">Тотальний ендопротез колінного суглобу без збереження зад.хрестопод. Зв"язки </t>
  </si>
  <si>
    <t>Тотальний ендопротез ц.ф.самобл.</t>
  </si>
  <si>
    <t>комп.</t>
  </si>
  <si>
    <t>Тотальний ендопротез кульшового сугл.ц. типу фікс. Самоблокуючий</t>
  </si>
  <si>
    <t>Тотальний ендопротез кульшового сугл.бц.проксимально- дистального типу фікс.</t>
  </si>
  <si>
    <t>Комплект інстументарію для ендопротезування</t>
  </si>
  <si>
    <t>20,10.2021</t>
  </si>
  <si>
    <t>Міська цільова програма "Здоров"я киян"проведення нейрохірургічних втручань</t>
  </si>
  <si>
    <t>Внутрічерепний стент LEO що самостійно розкривається з системою доставки</t>
  </si>
  <si>
    <t>Балонниц провідиковий катетер GELLO</t>
  </si>
  <si>
    <t>Мікрокатетер Headway</t>
  </si>
  <si>
    <t>Мікроспіралі ЕД Коіл для емболізації судин</t>
  </si>
  <si>
    <t>Пристрій для емболізації Пайплайн Флекс з технологією Шілд</t>
  </si>
  <si>
    <t>Пристрій для реваскуляризації Солітейр</t>
  </si>
  <si>
    <t>Провідник РТ2</t>
  </si>
  <si>
    <t>Провідник Traxcess</t>
  </si>
  <si>
    <t>Стент Acclino flex plus</t>
  </si>
  <si>
    <t>CRE8 EVO СТЕНТ КОРОНАРНИЙ з системою доставки</t>
  </si>
  <si>
    <t>Міська цільова програма "Здоров"я киян"проведення кардіохірургічних втручань</t>
  </si>
  <si>
    <t>Артеріальна канюля з вигнутим накін.СЕЛЕКТ Сіріес</t>
  </si>
  <si>
    <t>Іртродьюсер Radiofocus introducer II</t>
  </si>
  <si>
    <t>Канюля для перфузії гирла коронарної артерії ДЛП</t>
  </si>
  <si>
    <t>Катетер аспіраційний ELIMINATE</t>
  </si>
  <si>
    <t>Кардіоплегічна канюля д/кореня аорти МІАР з інтродьюсером ФЛОУ ГАРД</t>
  </si>
  <si>
    <t>Канюля кореню аорти ДЛП</t>
  </si>
  <si>
    <t xml:space="preserve">Наб.венозних канюлей д/дор. Біо-Медикус </t>
  </si>
  <si>
    <t xml:space="preserve">Наб. канюлей д/дор. Біо-Медикус </t>
  </si>
  <si>
    <t>Комплект для множинної перфузї ДЛП</t>
  </si>
  <si>
    <t>Катетер ангіографічний Radiofocus OPTITORQUE</t>
  </si>
  <si>
    <t>Одноступенева венозна канюля ДЛП</t>
  </si>
  <si>
    <t>Двоступенева венозна канюля МЦ12</t>
  </si>
  <si>
    <t>У-подібний перехідник для коронарної перфузії</t>
  </si>
  <si>
    <t>Стент-система коронарна Genos Dez</t>
  </si>
  <si>
    <t>Міська цільова програма "Здоров"я киян"проведення оперативних втручань при катаракті, вітрео-ренитальній патології та глаукомі</t>
  </si>
  <si>
    <t>Інтраокулярний віскоеластичний розчин AJL CELL 2%</t>
  </si>
  <si>
    <t>Інтраокулярний віскоеластичний розчин AJL VISC 3%</t>
  </si>
  <si>
    <t>Комплект для введення / виведення</t>
  </si>
  <si>
    <t>Простирадло хірургічне офтальмологічне Eye-Pak</t>
  </si>
  <si>
    <t>Силіконова олія SIOBAL S2000</t>
  </si>
  <si>
    <t>Силіконова олія SIOBAL S5000</t>
  </si>
  <si>
    <t>Склеральні імпланти ESNOPER CLIP</t>
  </si>
  <si>
    <t>Швидкий (експрес) тест д/в антитіл ВІЛ1/2 2досл.</t>
  </si>
  <si>
    <t>Швидкий (експрес) тест д/в антитіл ВІЛ1/2 3досл.</t>
  </si>
  <si>
    <t>Швидкий (експрес) тест д/в антитіл ВІЛ1/2 1досл.</t>
  </si>
  <si>
    <t>Міська цільова програма "Здоров"я киян"вроджені первинні імунодефіцити</t>
  </si>
  <si>
    <t>Гаманорм 165мг/мл 20мл</t>
  </si>
  <si>
    <t xml:space="preserve"> маска, респіраторFFP2</t>
  </si>
  <si>
    <t>Серцево-судинні захворювання</t>
  </si>
  <si>
    <t>1 HeartMate 3 Лівошлуночкова система допоміжного кровообігу в комплекті-101603817</t>
  </si>
  <si>
    <t>SJM Seguin Напів-Жорстке Анулопластине кільце</t>
  </si>
  <si>
    <t>Trifecta Біологічний клапан серця з технологією Glide аортальний</t>
  </si>
  <si>
    <t>Ангіографічний катетер СПЕШІАЛ або ІНФІНІТІ або Супер Торк"ю</t>
  </si>
  <si>
    <t>Артеріальна канюля з вигнутим наконечником Селект Сіріес</t>
  </si>
  <si>
    <t>Голки різного призначення-Ангіоргаф.голка</t>
  </si>
  <si>
    <t>Двоступенева венозна канюля МЦ2</t>
  </si>
  <si>
    <t>Електрод для хірургічної абляції Кардіоблейд</t>
  </si>
  <si>
    <t>Інтродюсер</t>
  </si>
  <si>
    <t>Інтродьюсер Glidesheath Slender</t>
  </si>
  <si>
    <t>Канюля корню аорти ДЛП</t>
  </si>
  <si>
    <t>Кардіологічна ковдра Ворм Тач</t>
  </si>
  <si>
    <t>Кардіоплегічна канюля для кореня аорти МіАР з інтродюсером Флоу Гард</t>
  </si>
  <si>
    <t>Карпентьэ-Едвардс ПЕРІМАУНТ Магна із перикард.аортальн.біопротез</t>
  </si>
  <si>
    <t>Карпентьэ-Едвардс ПЕРІМАУНТ Магна Мітрал із перикард.біопротез(мітральний)</t>
  </si>
  <si>
    <t>Комплект для множинної перфузії ДЛП</t>
  </si>
  <si>
    <t>Комплект у складі:Валіант Торакальний стент-графт з системою доставки</t>
  </si>
  <si>
    <t>Комплект у складі:Системи стент-графта Ендурент ІІта Ендурент Ііs</t>
  </si>
  <si>
    <t>Комплект черезшкірного інтродуцера Suher Arrow-Flex</t>
  </si>
  <si>
    <t>Мікроспіралі платинові MicroPlex</t>
  </si>
  <si>
    <t>Набір ATS з резервуаром на 225 мл код 745-Е/225-101603832</t>
  </si>
  <si>
    <t>Набір венозних канюлей для дорослих Біо-Медікус</t>
  </si>
  <si>
    <t>Набір для кіфопластики</t>
  </si>
  <si>
    <t>Пристрій для хірургічної абляції Кардіоблейд БП2</t>
  </si>
  <si>
    <t>Протез судини тканий прямий Ihter Gard 32мм х 30см</t>
  </si>
  <si>
    <t>Система для емболізації аневризм WEB</t>
  </si>
  <si>
    <t>Стент-система для каротидної артерії CASPER RX</t>
  </si>
  <si>
    <t>У-подібний перехідник для корнарної інфузії ДЛП</t>
  </si>
  <si>
    <t>Хенкок ІІ мітральний серцевий клапан</t>
  </si>
  <si>
    <t>Комплект інструментарію для ендопротезування</t>
  </si>
  <si>
    <t>Інтродюсер кардіологічний для променевої артерії INT_FKR</t>
  </si>
  <si>
    <t>Дурально відновлювальна заплата для твердої мозкової оболонки 6 см на 6 см ( 38771 засііб гемостат.хірург.на осн.полісахаридів росл.походж)</t>
  </si>
  <si>
    <t>Пристрій длятромбоектомії Aperio Hybrid</t>
  </si>
  <si>
    <t>Мікроспіраль ЕД Коїд для емболізації судин</t>
  </si>
  <si>
    <t xml:space="preserve">Стент-система для каротидної артерії CASPER RX </t>
  </si>
  <si>
    <t>Мікрокатетери Headway</t>
  </si>
  <si>
    <t xml:space="preserve">Провідниковий катетер Лаунчер </t>
  </si>
  <si>
    <t>Пристрій для реваскуляризації Солітейр Х</t>
  </si>
  <si>
    <t>CRE 8 EVO стент коронарний з системою доставки, елютуючий</t>
  </si>
  <si>
    <t>Провідник Samurai RC,прямий кінчик,довжина 190см,Провідник Samurai RC,прямий кінчик,довжина 300см</t>
  </si>
  <si>
    <t>Провідник Samurai ,прямий кінчик,довжина 190см,Провідник Samurai ,J-кінчик,довжина 300см</t>
  </si>
  <si>
    <t>ТЕМПО 5F(1.65mm) MP A1 125 см,</t>
  </si>
  <si>
    <t>Інтродьюсер Glidesheath Slender.</t>
  </si>
  <si>
    <t>Катетер ангіографічний RADIOFOCUS OPTITORQUE</t>
  </si>
  <si>
    <t>Периферична стент-система iVOLUTION PRO,що самост.розкривається</t>
  </si>
  <si>
    <t>Проводніковий катетер Лаунчер</t>
  </si>
  <si>
    <t>Провідник Брекер Конфіда</t>
  </si>
  <si>
    <t>1 HeartMate 3 Лівошлуночкова система допоміжного кровообігу в комплекті</t>
  </si>
  <si>
    <t>Набір аутотрансфузії Тх/225</t>
  </si>
  <si>
    <t>Клапан аортальний Perceval S Безшовний-104001010</t>
  </si>
  <si>
    <t>Хенкок II Мітральний серцевий клапан</t>
  </si>
  <si>
    <t>Ювенальний ревматоїдний артрит</t>
  </si>
  <si>
    <t>Ембрел розч.для ін.,50мг/мл,по 1мл(50мг)</t>
  </si>
  <si>
    <t>ХАЙРІМОЗ 40 мг, розчин для ін"єкцій,40 мг/0,8 мл, по 0,8 мл розч.у попер.заповненому шприці,картонна коробка,що містить 2 попередньо заповнених шприц</t>
  </si>
  <si>
    <t>ОФЕВ, капсули м"які по 150 мг по 10 капсул у блістері</t>
  </si>
  <si>
    <t>Муковісцидоз</t>
  </si>
  <si>
    <t>МЕРОПЕНЕМ, порошок для розчину для ін"єкцій по 1.0 г у фл.</t>
  </si>
  <si>
    <t>Інфузолід,розч.для інфуз.,2мг/мл,1мл розчину містить 2мл лінезоліду</t>
  </si>
  <si>
    <t>СКАФО,порошок для розч.для ін.,по 150мг</t>
  </si>
  <si>
    <t>Цефтазидим Юрія-Фарм порошок для розч.для ін.по 1000мг</t>
  </si>
  <si>
    <t>мл суміші</t>
  </si>
  <si>
    <t>Оперативне лікування катаракти</t>
  </si>
  <si>
    <t>Силіконова олія (S2000)10,0мл.</t>
  </si>
  <si>
    <t>Силіконова олія (S5000)10,0мл</t>
  </si>
  <si>
    <t>Ніж-для парацентеза безпечний 30град.прямий</t>
  </si>
  <si>
    <t>Ніж-для парацентеза безпечний 15град.прямий</t>
  </si>
  <si>
    <t>Ніж-розшаровувач безпечний 2,5мм 55град.з верх.заточкою</t>
  </si>
  <si>
    <t>Склеральні імплантанти</t>
  </si>
  <si>
    <t>Набір для виділення вірусної РНК зі зразків NucleoMag Dx Pathogen (384 зразка)</t>
  </si>
  <si>
    <t>Набір для виявлення коронавіруса Allplex SARS-CoV-2</t>
  </si>
  <si>
    <t>Наглазим концентрат розч.для інф.,1мг/мл,по 5 мл у фл.</t>
  </si>
  <si>
    <t>CapSure EPI Електрод</t>
  </si>
  <si>
    <t>SJM Masters Series Аортальний Клапан Graft з технологією Hemashield Graft</t>
  </si>
  <si>
    <t>Surgicel гемостат.матеріал,що розсмокт.(окислена регенер.целюлоза),5см*7,5см(12шт.в упак.),кат ноиер 1903GB</t>
  </si>
  <si>
    <t>№1179</t>
  </si>
  <si>
    <t>Surgicel гемостат.матеріал,що розсмокт.(окислена регенер.целюлоза),10см*20см(12шт.в упак.),кат ноиер 1902GB</t>
  </si>
  <si>
    <t>№591</t>
  </si>
  <si>
    <t>SJM Masters Series Аортальний клапан Graft з технологією Hemashieid Graft 27CAVGJ-514-00</t>
  </si>
  <si>
    <t>№1051</t>
  </si>
  <si>
    <t>Ангіографічна голка</t>
  </si>
  <si>
    <t>№790</t>
  </si>
  <si>
    <t>Катетер провідниковий FARGOMAX,(FRGMAX6F115_8)</t>
  </si>
  <si>
    <t>Катетер провідниковий FARGO(FRG6F115_8)</t>
  </si>
  <si>
    <t>№891</t>
  </si>
  <si>
    <t>Комплект черезшкірного інтродуцера Super Arrow-Flex з інтегрованим гемостатичним клапаном/ боковим портом , 6 Fr х 11 см, каталожний номер СР-07611</t>
  </si>
  <si>
    <t>№686</t>
  </si>
  <si>
    <t>№855</t>
  </si>
  <si>
    <t>Комплект для внутрішньоаортальної контрпульсації, катал.номер IABC8F40.</t>
  </si>
  <si>
    <t>№349</t>
  </si>
  <si>
    <t>Каиетер типу SIMMONS, армований (1шт. В окремій стерильній упаковці) кат.номер 6FT100SIM2</t>
  </si>
  <si>
    <t>Кліпса нейрохірург.,кат номер FE740K</t>
  </si>
  <si>
    <t>№319</t>
  </si>
  <si>
    <t>Кліпса нейрохірург.,кат номер FE750K</t>
  </si>
  <si>
    <t>№578</t>
  </si>
  <si>
    <t>Кліпса нейрохірургічна , каталожний номер FE620 К</t>
  </si>
  <si>
    <t>Кліпса нейрохірургічна , каталожний номер FE 662 К</t>
  </si>
  <si>
    <t>Кліпса нейрохірургічна , каталожний номер FE 758 К</t>
  </si>
  <si>
    <t>Кліпса нейрохірургічна , каталожний номер FE 782 К</t>
  </si>
  <si>
    <t>Кліпса нейрохірургічна , каталожний номер FE 746 К</t>
  </si>
  <si>
    <t>Кліпса нейрохірургічна , каталожний номер FE 752 К</t>
  </si>
  <si>
    <t>Кліпса нейрохірургічна , каталожний номер FE 760 К</t>
  </si>
  <si>
    <t>Кліпса нейрохірургічна , каталожний номер FE 784 К</t>
  </si>
  <si>
    <t>Кліпса нейрохірургічна , каталожний номер FE 750 К</t>
  </si>
  <si>
    <t>Кліпса нейрохірургічна , каталожний номер FE 763 К</t>
  </si>
  <si>
    <t>Кліпса нейрохірургічна , каталожний номер FE 759 К</t>
  </si>
  <si>
    <t>Кліпса нейрохірургічна , каталожний номер FE 761 К</t>
  </si>
  <si>
    <t>Кліпса нейрохірургічна , каталожний номер FE 613 К</t>
  </si>
  <si>
    <t>№726</t>
  </si>
  <si>
    <t>Катетер типу Headhunter,армований кат.номер 6FT100HE1</t>
  </si>
  <si>
    <t>Матеріал шовний хірургічний Ті-Сron,що не розсмоктується.кат.номер 8886321356</t>
  </si>
  <si>
    <t>№662</t>
  </si>
  <si>
    <t>Матеріал шовний хірургічний Ті-Сron,що не розсмоктується.кат.номер 8886222449</t>
  </si>
  <si>
    <t>Механічний клапан серця, аортальний АР Medtronic Open Pivot</t>
  </si>
  <si>
    <t>№136</t>
  </si>
  <si>
    <t>Оксигенатор для дітей та підлітків до 50 кг з комплектом магістральних труб</t>
  </si>
  <si>
    <t>№665</t>
  </si>
  <si>
    <t>№916</t>
  </si>
  <si>
    <t>Опорне кільце для мітральн.анулопластики з вигин.каркасу без розриву,Advanced MR type B,розм.28,кат.номер МА28В</t>
  </si>
  <si>
    <t>Опорне кільце для мітральної анулопластики з вигином каркаса без розриву , Advanced MR.type B, розмір 28</t>
  </si>
  <si>
    <t>№458</t>
  </si>
  <si>
    <t>Опорне кільце для мітральної анулопластики з вигином каркаса без розриву , Advanced MR.type B, розмір 32, каталожний номер МА32В</t>
  </si>
  <si>
    <t>Опорне кільце для мітральної анулопластики з вигином каркаса без розриву , Advanced MR.type B, розмір 34, каталожний номер МА34В</t>
  </si>
  <si>
    <t>Опорне кільце для мітральної анулопластики з вигином каркаса без розриву , Advanced MR.type B, розмір 36, каталожний номер МА36В</t>
  </si>
  <si>
    <t>Опорне кільце для мітральної анулопластики з вигином каркаса без розриву , Advanced MR.type B, розмір 38, каталожний номер МА38В</t>
  </si>
  <si>
    <t>Опорне кільце для трикуспідальної анулопластики жорстке з розривом каркаса Rigid TR,розм.32</t>
  </si>
  <si>
    <t>№374</t>
  </si>
  <si>
    <t>Потокопереспрямовуючі стенти для великих і гігантських мозгових аневризм</t>
  </si>
  <si>
    <t>№354</t>
  </si>
  <si>
    <t>Мікрокатетер Ребар</t>
  </si>
  <si>
    <t>in</t>
  </si>
  <si>
    <t>№851</t>
  </si>
  <si>
    <t>№935</t>
  </si>
  <si>
    <t>Катетер Феном 27</t>
  </si>
  <si>
    <t>Щипці Jawz™для ендоміокардіальної біопсії Інтродюсер AXcess™ з багатофункціональним кінчиком</t>
  </si>
  <si>
    <t>№837</t>
  </si>
  <si>
    <t>Щипці Jawz™ для ендоміокардіальної біопсії 7F прямий 2.2мм (0.087 O.D.)x105см</t>
  </si>
  <si>
    <t>Інтродюсер AXcess™ з багатофункціональним кінчиком 7Fx45cм 0.035''-0.038''</t>
  </si>
  <si>
    <t>Щипці Jawz™ для ендоміокардіальної біопсії 6F прямий 1.8 мм (0.070''O.D.)x105c</t>
  </si>
  <si>
    <t>Інтродюсер AXcess™ з багатофункціональним кінчиком 6Fx45cм 0.035''-0.038''</t>
  </si>
  <si>
    <t>пласт</t>
  </si>
  <si>
    <t>ПУЛЬМОЗИМ®, розчин для інгаляцій, 2,5 мг/2,5 мл по 2,5 мл в ампулі; по 6 ампул у контейнері; по 1 контейнеру в картонній упаковці</t>
  </si>
  <si>
    <t>упака</t>
  </si>
  <si>
    <t>ВЕНТАВІС, розчин для інгаляцій, 10мкг/мл; по 2 мл в ампулі;по 30 ампул у картонній пачці</t>
  </si>
  <si>
    <t>№1453</t>
  </si>
  <si>
    <t>Назва заходу/напрямку : міська цільова програма протидії захворювання на туберкульоз</t>
  </si>
  <si>
    <t>Імерсійна олія , 100 мл.</t>
  </si>
  <si>
    <t>Набір барвників за Цілем-нільсеном</t>
  </si>
  <si>
    <t>Скло предметне "ВОЛЕС"</t>
  </si>
  <si>
    <t>Назва заходу/напрямку : міська цільова програма протидії епідемії ВІЛ-інфекції</t>
  </si>
  <si>
    <t>Назва заходу/напрямку : бюджетна програма Поліпшення охорони здоров'я на службі у людей, розподіл тестів для виявлення COVID-19</t>
  </si>
  <si>
    <t>Назва заходу/напрямку : бюджетна програма, Закупівля вакцини від гострої респіраторної хвороби COVID-19</t>
  </si>
  <si>
    <t>12.09.2023</t>
  </si>
  <si>
    <t>Назва заходу/напрямку (Закупівля ендопротезів і наборів для імплантації )</t>
  </si>
  <si>
    <t xml:space="preserve">Тотальний енд. колінного суглобу для ревізійного ендопротезування з"язані модульні ротаційні </t>
  </si>
  <si>
    <t>Ендопротез колінного суглоба ревізійний зв"язаний ротаційний</t>
  </si>
  <si>
    <t>Кульшові суглоби цементні: ендопротези однополюсні з подвійною сферою обертання</t>
  </si>
  <si>
    <t>Кульшові суглоби цементні: Тотальні ендопротези</t>
  </si>
  <si>
    <t>Назва заходу/напрямку (інфекційні захворювання з високим рівнем летальності)</t>
  </si>
  <si>
    <t>Вакцина АДПм</t>
  </si>
  <si>
    <t>Назва заходу/напрямку (засоби для запобігання поширенню SARS-CoV-2)</t>
  </si>
  <si>
    <t xml:space="preserve">Маска медична </t>
  </si>
  <si>
    <t>Костюм ізоляційний(костюм біозахисту)</t>
  </si>
  <si>
    <t>Визначення антигена коронавірусу SARS-COV-2</t>
  </si>
  <si>
    <t>Проведення вакцинації населення від гострої респіраторної хвороби COVID-19, спричиненої коронавірусом SARS-CoV-2</t>
  </si>
  <si>
    <t>Поліпшення охорони здоров*я на службі у людей</t>
  </si>
  <si>
    <t>Молнупіравір капсули по 200мг; по 40капсул у пляшці</t>
  </si>
  <si>
    <t>Вакцина Церварикс ТМ д/профіл. захворювань,що виклик.вірусом папіломи людини типів 16,18</t>
  </si>
  <si>
    <t>Тест-смужки ClucoDr. Auto AAGM 4000 №50</t>
  </si>
  <si>
    <t>Тест смужки Easy Touch для вимірювання рівня холестерину в крові (25 шт)</t>
  </si>
  <si>
    <t xml:space="preserve">Вакцина кон'югована для профілактики захворювань, збудником яких є Haemophilus Influenzae типу В </t>
  </si>
  <si>
    <t>Вакцина для профілактики дифтерії,правця, кашлюку, гепатиту В та захворювань, спричинених Haemophilus Influenzae типу В кон'югована, адсорбована</t>
  </si>
  <si>
    <t>Вакцина для профіл. дифтерії,правця та кашлюку, адсорбована з цільнокліт. кашлюк.компонен.</t>
  </si>
  <si>
    <t>Вакцина Еувакс В для профілактики гепатиту В, рекомбінантна рідка</t>
  </si>
  <si>
    <t>Вакцина БЦЖ (ліофілізована) ВСG VACCINE (freeze dried)</t>
  </si>
  <si>
    <t xml:space="preserve">Вакцина д/проф. дифтерії та правця, адсорбована, із зменшеним вмістом антигену </t>
  </si>
  <si>
    <t>Контейнер д/зберігання гострих мед.предметів однор.використ.</t>
  </si>
  <si>
    <t>Вакцина Коронавак д/проф.COVID-19 (вирощ.з використ.клітин VERO)</t>
  </si>
  <si>
    <t>Шприц ін'єкц. стер. Міні-шприц АD 0,5ml Soloshot Mini, Syringe, A-D, 0,5vl</t>
  </si>
  <si>
    <t>без терміну</t>
  </si>
  <si>
    <t>Орфанні захворювання/Муковісцидоз</t>
  </si>
  <si>
    <t>КОЛІСТИН-ВІСТА,пор.д/р-ну д/ін.1000000 МО</t>
  </si>
  <si>
    <t>ЦЕФТАЗИДИМ ЮРІ-ФАРМ,пор.д/р-ну д/ін"єкцій по 1000 мг</t>
  </si>
  <si>
    <t>Орфанні захворювання/Ювенільний ревматоїдний артрит</t>
  </si>
  <si>
    <t>АКТЕМРА,р-н д/ін"єк.162мг/0,9мл.4 попередньо наповнених шприца</t>
  </si>
  <si>
    <t>ЕНБРЕЛ/р-н для ін"єкцій 50мг/мл у попередньо наповнені ручки по 1 мл(50мг)№4</t>
  </si>
  <si>
    <t>Орфанні захворювання/Продукти лікувального харчування</t>
  </si>
  <si>
    <t>гр.білка</t>
  </si>
  <si>
    <t>Інфатріні</t>
  </si>
  <si>
    <t>Нутрідрінк Компакт з харчовими волокнами</t>
  </si>
  <si>
    <t>Нутрізон Паудер</t>
  </si>
  <si>
    <t>гр суміші</t>
  </si>
  <si>
    <t>Ресурс Оптимум,400 г</t>
  </si>
  <si>
    <t>грам суміші</t>
  </si>
  <si>
    <t>Орфанні захворювання/Коагулопатія</t>
  </si>
  <si>
    <t>БЕРИАТЕ,пор.та роз-к д/р-ну д/інєкцій або інфузій,500 МО;по 1 фл з пор.у комп.з 1 фл з роз-ком</t>
  </si>
  <si>
    <t>ВІЛАТЕ 500,Фактор VIII коагуляції крові людини та фактор фон Віллебранда людини.Порошок розчину для ін"єкцій по 100МО/мл(500МО/флакон)у фл.№1 разом з роз-м по 5мл у флаконі №1внутрішньовенного введення №1</t>
  </si>
  <si>
    <t>ГЕМЛІБРА,р-н д/інєк.по 150мг/1мл;по 0,7мл(105мг)у фл.</t>
  </si>
  <si>
    <t>ОКТАНАТ 250,Фактор VIII коагуляції крові людини.Порошок ліофілізований для приготування розчину для ін"єкцій по 50МО/мл(250МО/флакон)у фл.№1 разом з роз-м(вода д/ін"єкцій)" та ком-м для роз-я і внут.введення</t>
  </si>
  <si>
    <t>ОКТАНІН,пор.д/р-нуд/інєк.по 500 МО,фактор коагуляції крові IX(плазмовий),500 МО</t>
  </si>
  <si>
    <t>Орфанні захворювання/Первинний імунодефіцит</t>
  </si>
  <si>
    <t>БІОВЕН розчин для інфузій 10% по 50 мл у флаконі</t>
  </si>
  <si>
    <t xml:space="preserve">ГАМАНОРМ,р-н д/інє"кцій,165 мг/мл,по20 мл у флаконі;по 1 фл у картонній коробці </t>
  </si>
  <si>
    <t>Орфанні захворювання/Епілепсія</t>
  </si>
  <si>
    <t>ВАЛЬПРОКОМ 300 ХРОНО.Таблетки,вкриті плівковою оболонкою,пролонгованої дії по 300мг №100</t>
  </si>
  <si>
    <t>ЛЕВІЦИТАМ 250.Таблетки,вкриті плівковою оболонкою,по 250мг №60</t>
  </si>
  <si>
    <t>Орфанні захворювання/Ідіопатична тромбоцитопенічна пурпура</t>
  </si>
  <si>
    <t>Орфанні захворювання/Кавасакі</t>
  </si>
  <si>
    <t>Орфанні захворювання/Спінальна м"язова атрофія</t>
  </si>
  <si>
    <t>ЕВРІСДІ,пор.для орального р-ну 0,75 мг/мл</t>
  </si>
  <si>
    <t>COVID-19</t>
  </si>
  <si>
    <t>Орфанні захворювання/Нейтропенія</t>
  </si>
  <si>
    <t>НІВЕСТИМ,р-н для ін"єкцій або інфузій по 30 млн.ОД(300мкг)/0,5мл;по 0,5мл у шприці;по 1 попередньо напов.шприцу 1мл</t>
  </si>
  <si>
    <t>АКТЕМРА,конц.інф.20 мг/ мл по 80мг/4мл у фл №1</t>
  </si>
  <si>
    <t>АКТЕМРА,конц.інф.20 мг/ мл по 200мг/10мл у фл №1</t>
  </si>
  <si>
    <t>ЕНБРЕЛ,р-н д/ін"єкцій,50 мг/мл;по 0,5 мл(25мг)</t>
  </si>
  <si>
    <t>Орфанні метаболічні захворювання</t>
  </si>
  <si>
    <t>ЦЕРЕЗИМ 400 ОД,пор.д/проиг.конц-у д/р-ну д/ін. по 400 ОД у фл.по 20мл</t>
  </si>
  <si>
    <t>Реактиви для проведення масового скринінгу новонароджених на фенілкетонурію,вроджений гіпотиреоз,муковісцидоз та адреногенітальний синдром</t>
  </si>
  <si>
    <t>Бланк для забору та транспортування зразків крові на основі фільтрувального паперу 903</t>
  </si>
  <si>
    <t>Мікротитрувальний планшет,ПС 96 лунок,"U"-подібне дно,ст.</t>
  </si>
  <si>
    <t>Орфанні захворювання/Гемофілія типів А або В або хворобу Віллебранда</t>
  </si>
  <si>
    <t>АІМАФІКС пор.та роз-к для розчину для інфузій,500МО/10мл</t>
  </si>
  <si>
    <t>ВІЛАТЕ 500 МО,пор.д/р-ну д/ін.100 МО/мл Фактор коагуляції крові людини VIII та фактор Віллебранда людини,500 МО</t>
  </si>
  <si>
    <t>ЕМОКЛОТ 1000МО пор.та р-к д/роз-ну д/інфузій,1000МО/10мл;№1</t>
  </si>
  <si>
    <t>НОВОСЕВЕН,пор.ліофілізований д/приг.р-ну д/ін"єкцій по 2мг(100КМО)</t>
  </si>
  <si>
    <t>ОКТОСТИМ,р-н д/ін"єк.15мкг/мл,по 1 мл в ампулі</t>
  </si>
  <si>
    <t>Орфанні захворювання/Мукополісахаридоз</t>
  </si>
  <si>
    <t>НАГЛАЗИМ,концентрат д/розчину д/інфузій ,1 мг/мл,по 5 мл у флаконі;по 1 фл в картонній коробці</t>
  </si>
  <si>
    <t>Орфанні захворювання/Первиний імунодефіцид</t>
  </si>
  <si>
    <t>БІОВЕН МОНО розчин для інфузій 5% по 50 мл у флаконі</t>
  </si>
  <si>
    <t xml:space="preserve">ГАМАНОРМ,р-н д/інє"кцій,165 мг/мл,по10 мл у флаконі;по 1 фл у картонній коробці </t>
  </si>
  <si>
    <t>ІЛАРІС,пор.д/р-ну д/ін.по 150мг</t>
  </si>
  <si>
    <t>ОКТАГАМ,р-н д/інфузій,50 мг/мл;по 100 мл у пляшці;по 1 пляшці у картонній коробці</t>
  </si>
  <si>
    <t>ОРУНГАЛ,розчин оральний,10 мг/мл;пл 150 мл у флаконі;по 1 фл з дозатором в карт.кор.</t>
  </si>
  <si>
    <t>РАПАМУН,таблетки по 1 мг;10 таблеток у блістері</t>
  </si>
  <si>
    <t>КОЛОМІЦІН ІН"ЄКЦІЯ,пор.д/р-ну д/ін.,інф.або інгаляцій по 2000000 МО</t>
  </si>
  <si>
    <t>КРЕОН 10000,кап.тверді з гастрорезистентними гранулами по 150 мг</t>
  </si>
  <si>
    <t>капсула</t>
  </si>
  <si>
    <t>КРЕОН 25000,кап.тверді з гастрорезистентними гранулами по 300 мг</t>
  </si>
  <si>
    <t>КОЛІСТИН АЛВОГЕН,пор.д/р-ну д/ін"єкцій адо інфузій по 2000000 МО;10 фл з пор.в карт.пачці</t>
  </si>
  <si>
    <t>Біовен розчин для інфузій 10% по 100мл у пляшці або флаконі;по 1 пляшці або флакону в пачці(Імуноглобулін людини нормальний д/внутріш.введення )</t>
  </si>
  <si>
    <t>Біовен розчин для інфузій 10% по 100 мл по 1 флакону в пачці з картону</t>
  </si>
  <si>
    <t>Дитячий церебральний параліч</t>
  </si>
  <si>
    <t>Орфанні захворювання/Легенева артеріальна гіпертензія</t>
  </si>
  <si>
    <t>конт.</t>
  </si>
  <si>
    <t>Назва заходу/напрямку Репродуктивне здоров’я/ Створення умов безпечного материнства/"Закупівля препаратів для надання невідкладної медичної допомоги при кровотечах"</t>
  </si>
  <si>
    <t>Октаплекс 500МО, порошок для р-ну для ін'єкцій по 500МО</t>
  </si>
  <si>
    <t>Назва заходу/напрямку "Закупівля імунобіологічних препаратів (вакцин)для проведення імубіологічних препаратів для проведення імунопрофілактики населення та виробів для забезпечення умов температурного контролю імунобіологічних преапаратів та медичних виробів"</t>
  </si>
  <si>
    <t>Еувакс В Вакцина для профілактики гепатиту В,рекомбінатна рідка,суспензія для ін.,10мкг/дозу по 0,5мл(1доза) у фл.;по 10фл. №10 у карт.пачці</t>
  </si>
  <si>
    <t>Вакцина БЦЖ, ліофілізат для розчину для ін'єкцій, по 20 доз (одна доза 0,05 мл) у флаконі у комплекті з 1 мл розчинника</t>
  </si>
  <si>
    <t>Назва заходу/напрямку "Закупівля антирезусного імуноглобуліну для запобігання гемолітичної хвороби новонароджених"</t>
  </si>
  <si>
    <t>Резонатив, р-н для ін. 625МО по 1 мл в амп.№1</t>
  </si>
  <si>
    <t>Назва заходу/напрямку "Закупівля препаратів для лікування дихальних розладів новонароджених"</t>
  </si>
  <si>
    <t>Куросурф,суспензія для ендотрахеального введення,80мг/мл по 1,5мл у фл</t>
  </si>
  <si>
    <t>За кошти міського бюджету</t>
  </si>
  <si>
    <t>Назва заходу/напрямку "Надання стаціонарної допомоги пацієнтам з COVID-19 "</t>
  </si>
  <si>
    <t>Назва заходу/напрямку "Забезпечення готовності та реагування системи громадського здоров'я на спалахи гострої респіраторнорї хвороби COVID-19 та забезпечення ЗІЗ працівників закладів охорони здоров'я"</t>
  </si>
  <si>
    <t>Халат ізоляційний мед. Багаторазовий M</t>
  </si>
  <si>
    <t>220</t>
  </si>
  <si>
    <t>Назва заходу/напрямку "Міська цільова програма протидії епідемії ВІЛ-інфекції на 2019-2021 роки"</t>
  </si>
  <si>
    <t>Швидкі (експрес) тести для виявл.антитіл до ВІЛ 1/2 ( ІІІ дос</t>
  </si>
  <si>
    <t>Швидкі (експрес) тести для виявл.антитіл до ВІЛ 1/2 ( І дос</t>
  </si>
  <si>
    <t>Швидкі (експрес) тести для виявл.антитіл до ВІЛ 1/2 ( ІІ дос</t>
  </si>
  <si>
    <t>Назва заходу/напрямку "Поліпшення охорони здоров'я на службі у людей"</t>
  </si>
  <si>
    <t>Тести для виявлення гострої респіраторної хвороби СOVID-19</t>
  </si>
  <si>
    <t>Назва заходу/напрямку ""</t>
  </si>
  <si>
    <t>Маска медична, респіратор FF2 або FFР3</t>
  </si>
  <si>
    <t>Назва заходу/напрямку (Надання медичної допомоги хворим на COVID-19 за кошти резервного фонду бюджету м.Києва в 2020 році )</t>
  </si>
  <si>
    <t>ЛІНЕЗОЛІДИН р-н д/інф.  р-н д/інф. 2мг/мл 300мл</t>
  </si>
  <si>
    <t>Депакін Хроно 500МГ таблетки, вкриті оболонкою, пролонгованої дії по 500мг  №30</t>
  </si>
  <si>
    <t>Ламотрин таб. Дисперговані по 50мг №30</t>
  </si>
  <si>
    <t xml:space="preserve">Депакін Ентерік 300, таблетки, вкриті оболонкою,кишковорозчинні по 300мг №100 </t>
  </si>
  <si>
    <t>Зилаксера таб. по 5мг №30</t>
  </si>
  <si>
    <t>Риспетрил табл. в/о 2мг №60</t>
  </si>
  <si>
    <t>Медична маска, респіратор FFP2 або  FFP3, маски, неоснащені змінними фільтрами (хірургічні маски)</t>
  </si>
  <si>
    <t>Халат ізоляційний медичний одноразовий розмір М</t>
  </si>
  <si>
    <t>Медична маска, респіратор FFP2 або  FFP3, маски, неоснащені змінними фільтрами (фільтруючі  маски)</t>
  </si>
  <si>
    <t>0</t>
  </si>
  <si>
    <t>Тест-смужки для холестеринометра Easy Touch GC, для вимірювання рівня холестерину в крові</t>
  </si>
  <si>
    <t xml:space="preserve">Тест для виявлення прихованої крові у калі </t>
  </si>
  <si>
    <t xml:space="preserve">Коронавак вакцина для профілактики СOVID-19 </t>
  </si>
  <si>
    <t>Шприци ін'єкційні стерильні, міні-шприц 0,5мл</t>
  </si>
  <si>
    <t>Вакцина COMIRNATY</t>
  </si>
  <si>
    <t>Шприци інєкційні стерильні 0,3мл</t>
  </si>
  <si>
    <t>Імовакс Поліо вакцина для профілактики поліомієліту інактивована рідка</t>
  </si>
  <si>
    <t>Назва заходу/напрямку (захворювання ендокринної системи/цукровий діабет)</t>
  </si>
  <si>
    <t>Катетер для приладів інфузійної терапії для інсулінових помп ММТ-864А</t>
  </si>
  <si>
    <t>№1644</t>
  </si>
  <si>
    <t>30</t>
  </si>
  <si>
    <t>Катетер для приладів інфузійної терапії для інсулінових помп ММТ-381А</t>
  </si>
  <si>
    <t>Катетер для приладів інфузійної терапії для інсулінових помп ММТ-399А</t>
  </si>
  <si>
    <t>Резервуари до інсулінової помпи ММТ-332А</t>
  </si>
  <si>
    <t>Назва заходу/напрямку (неврологічні захворювання/медична допомога дітям з епілепсією)</t>
  </si>
  <si>
    <t>Вальпроком 300хроно</t>
  </si>
  <si>
    <t>№1043</t>
  </si>
  <si>
    <t>Епілептал по 50мг,№30</t>
  </si>
  <si>
    <t>№1257</t>
  </si>
  <si>
    <t>Левіцитам 250</t>
  </si>
  <si>
    <t>Назва заходу/напрямку (зменшення поширеності інфекційних хвороб)</t>
  </si>
  <si>
    <t>Швидкі тести д/вияв антитіл до ВІЛ 1/2 (І досл)</t>
  </si>
  <si>
    <t>№258</t>
  </si>
  <si>
    <t>Швидкі тести д/вияв антитіл до ВІЛ 1/2 (ІІ досл)</t>
  </si>
  <si>
    <t>№671</t>
  </si>
  <si>
    <t>№776</t>
  </si>
  <si>
    <t>Назва заходу/напрямку (адаптація стомованих хворих)</t>
  </si>
  <si>
    <t>№67</t>
  </si>
  <si>
    <t>Калоприймач дитячий  однокомпонентний  Алтерна №30,відкритий прозорий,розмір 10-35мм</t>
  </si>
  <si>
    <t>термін необмежений</t>
  </si>
  <si>
    <t>№1569</t>
  </si>
  <si>
    <t>Калоприймач стомічний двокомпонентний Alterna №30 мішок відкр.непроз.фланець 50мм</t>
  </si>
  <si>
    <t>Калоприймач стомічний двокомп.Alterna пластина Convex №4 фланець 60мм,розм.15-43мм</t>
  </si>
  <si>
    <t>Калоприймач стомічний двокомпонентний Alterna №30 мішок відкр.непроз.фланець 60мм</t>
  </si>
  <si>
    <t>Калоприймач стомічний післяопераційний однокомпонентний з віконцем №6 відкритий прозорий,розмір 10-100мм</t>
  </si>
  <si>
    <t>1758 Уростомний мішок двокомп. Alterna УРО №20, відкритий прозорий, фланець 50мм, об'єм 375мл</t>
  </si>
  <si>
    <t>№1298</t>
  </si>
  <si>
    <t>Калоприймач стомічний двокомп Alterna 30 мішок фланець 50мм</t>
  </si>
  <si>
    <t>Калоприймач стомічний двокомп Alterna 30 мішок фланець 60мм</t>
  </si>
  <si>
    <t>Балонний катетер розмір 16-22</t>
  </si>
  <si>
    <t>Катетер Фолея латексний,2-ходовий</t>
  </si>
  <si>
    <t>Долутегравір/Ламівудин/Тенофовір 50/300/300мг №30</t>
  </si>
  <si>
    <t>Тести для виявлення гострої респіраторної хвороби COVID-19,спричиненої коронавірусом SARS-CoV-2/STANDART Q COVID-19 Ag Test</t>
  </si>
  <si>
    <t>№53</t>
  </si>
  <si>
    <t>Назва заходу/напрямку (репродуктивне здоров'я/створення умов безпечного материнства)</t>
  </si>
  <si>
    <t>№1476</t>
  </si>
  <si>
    <t>Назва заходу/напрямку (забезпечення проведення імунопрофілактики)</t>
  </si>
  <si>
    <t>Вакцина Комірнаті концентрат для дисперсії 1 флакон (0,45мл)</t>
  </si>
  <si>
    <t>Короновак вакцина для профілактики Covid-19</t>
  </si>
  <si>
    <t>Термосумка для вакцин AOV AFVC46</t>
  </si>
  <si>
    <t>Шприци ін'єкційні стерильні 0,5мл Soloshot Mini</t>
  </si>
  <si>
    <t>Назва заходу/напрямку (забезпечення медичними виробами індивідуального захисту)</t>
  </si>
  <si>
    <t>Захисні окуляри Eyeslens Optical Technology Co Ltd, Китай</t>
  </si>
  <si>
    <t>№435</t>
  </si>
  <si>
    <t>Медичний костюм біозахисту, Xiantao Yucheng, Китай</t>
  </si>
  <si>
    <t>№434</t>
  </si>
  <si>
    <t>Медичний респіратор біозахисний №95 для "червоної зони" QianKang Yi, Китай</t>
  </si>
  <si>
    <t>Медичний респіратор біозахисний №95 для "червоної зони" Antarctica, Китай</t>
  </si>
  <si>
    <t>Медичний респіратор біозахисний посилений №99 для "червоної зони" Taiwan Yongkang, Китай</t>
  </si>
  <si>
    <t>Тест  для виявлення прихованої крові у калі CITO TEST, або еквівалент (38217 Прихована кров у калі ,швидкий тест)</t>
  </si>
  <si>
    <t>Тест-смужки EasyTouch для вимірювання рівня холестерину в крові (25шт)</t>
  </si>
  <si>
    <t>КПКВК 2301400 "Забезпечення медичних заходів окремих державних програм та комплексних заходів програмного характеру"</t>
  </si>
  <si>
    <t>ВАКЦИНА БЦЖ (ліофілізована) BCG VACCINE(freeze dried)</t>
  </si>
  <si>
    <t>ВАКЦИНА ДЛЯ ПРОФІЛАКТИКИ ДИФТЕРІЇ ТА ПРАВЦЯ  АДСОРБОВАНА, ІЗ ЗМЕНШИНИМ ВМІСТОМ АНТИГЕНУ</t>
  </si>
  <si>
    <t>ВАКЦИНА ДЛЯ ПРОФІЛАКТИКИ ДИФТЕРІЇ ,ПРАВЦЯ,  КАШЛЮКУ,ГЕПАТИТУ В ТА ЗАХВОРЮВАНЬ, СПРИЧИНЕНИХ HAEMOPHILUS INFLUENZAE ТИПУ В, КОН'ЮГОВАНА, АДСОРБОВАНА</t>
  </si>
  <si>
    <t>ВАКЦИНА КОН'ЮГОВАНА ДЛЯ ПРОФІЛАКТИКИ ЗАХВОРЮВАНЬ, ЗБУДНИКОМ ЯКИХ Є HAEMOPHILUS INFLUENZAE ТИПУ В</t>
  </si>
  <si>
    <t>КОРОНОВАК ВАКЦИНА ДЛЯ ПРОФІЛАКТИКИ COVID-19(ВИРОЩЕНА З ВИКОРИСТАННЯМ КЛІТИН VERO)ІНАКТИВОВАНА суспензія для ін'єкцій 0,5мл</t>
  </si>
  <si>
    <t>Контейнер для безпечної утилізації</t>
  </si>
  <si>
    <t>Тести для виявлення гострої респіраторної хвороби COVID-19, спричиненої коронавірусом SARS-CoV-2/Standart Q COVID-19 Ag Test/SD Biosensor,</t>
  </si>
  <si>
    <t>Вакцина проти гострої респіраторної хвороби COVID-19, спричиненої коронавірусом SARS-CoV-2</t>
  </si>
  <si>
    <t>Імунохроматографічна  одноступеневий тест виявлення Бупренорфіну сеча</t>
  </si>
  <si>
    <t>Імунохроматографічна  одноступеневий тест виявлення Метадону сеча</t>
  </si>
  <si>
    <t xml:space="preserve">Мунштук д/я алкотестерів Drager </t>
  </si>
  <si>
    <t xml:space="preserve">Швидкий тест 10 видів нарк.речовини (сеча) </t>
  </si>
  <si>
    <t>Назва заходу/напрямку (ВІЛ-СНІД)</t>
  </si>
  <si>
    <t xml:space="preserve">Швидкі (експрес) тести  для вияв.антитіл до ВІЛ 1/2 II дос. №20113 </t>
  </si>
  <si>
    <t>Назва заходу/напрямку (  2301400 2220 Централізована закупівля медикаментів "Інвестиції у вплив на туберкульоз та ВІЛ"      
)</t>
  </si>
  <si>
    <t>Бупрен ІС-0,002</t>
  </si>
  <si>
    <t>Бупрен ІС-0,008</t>
  </si>
  <si>
    <t>Метадон-ЗН 5мг</t>
  </si>
  <si>
    <t>Метадон-ЗН5мг/мл 1000мл у фл</t>
  </si>
  <si>
    <t>дз.</t>
  </si>
  <si>
    <t>Вакцина Короновак COV-19</t>
  </si>
  <si>
    <t>Контейнер для збору мед.відходів (COV-19)</t>
  </si>
  <si>
    <t>Міні-шприц з автомат.вимкненням, A-D,0,5ml</t>
  </si>
  <si>
    <t>Шприц з автомат.вимкненням, A-D,0,3ml</t>
  </si>
  <si>
    <t>Дезінфекційний засіб-гель</t>
  </si>
  <si>
    <t>кор.</t>
  </si>
  <si>
    <t>Засіб гігієнічний з дозатором</t>
  </si>
  <si>
    <t xml:space="preserve">Засіб гігієнічний </t>
  </si>
  <si>
    <t>Маска 3-х слой. на резинках</t>
  </si>
  <si>
    <t>Маска-фільтр "Мікрон"</t>
  </si>
  <si>
    <t>Комбінезон захисний</t>
  </si>
  <si>
    <t>Халат медичний нестерильний</t>
  </si>
  <si>
    <t>Atropin sulfat 1/2 mg/1 mg</t>
  </si>
  <si>
    <t>Вакцинація</t>
  </si>
  <si>
    <t>Назва заходу/напрямку (діагностика населення за групою ризику на виявлення колоректального раку</t>
  </si>
  <si>
    <t>Назва заходу/напрямку (тестування населення на ВІЛ-інфекцію)</t>
  </si>
  <si>
    <t>Швидкі (експрес)тести д/виявлення антитіл до ВІЛ 1/2 І дослідження</t>
  </si>
  <si>
    <t>Швидкі (експрес)тести д/виявлення антитіл до ВІЛ 1/2 ІІ дослідження</t>
  </si>
  <si>
    <t>Швидкі (експрес)тести д/виявлення антитіл до ВІЛ 1/2 ІІІ дослідження</t>
  </si>
  <si>
    <t>Назва заходу/напрямку (ІБП)</t>
  </si>
  <si>
    <t>БЦЖ.Ліофілізована.</t>
  </si>
  <si>
    <t>Вакцина для профілактики дифтерії,правця,кашлюку,гепатиту В та захворювань ,спричинених HAEMOPHILUS INFLUENZAE типу В, коньюгована, абсорбована</t>
  </si>
  <si>
    <t>Вакцина для профілактики дифтерії,правця та кашлюку,абсорбована,з цільноклітинним кашлюковим компонентом, суспензія для ін'єкцій,по 10 доз (одна доза 0,5 мл)по 5 мл у флаконі,по 50 флаконів у пачці з картону</t>
  </si>
  <si>
    <t>Вакцина кон'югована для профілактики захворювань,збудником яких є HAEMOPHILUS INFLUENZAE типу В</t>
  </si>
  <si>
    <t xml:space="preserve">Контейнер для зберігання гострих медичних предметів одноразового використання </t>
  </si>
  <si>
    <t>Назва заходу/напрямку (Сovid)</t>
  </si>
  <si>
    <t>КОРОНАВАК ВАКЦИНА ДЛЯ ПРОФІЛАКТИКИ COVID-19 (ВИРОЩЕНА З ВИКОРИСТАННЯМ КЛІТИН VERO) ІНАКТИВОВАНА суспензія для ін'єкцій у одноразовому флаконі,флакони у кортонній коробці №40</t>
  </si>
  <si>
    <t>МОЛНУПІРАВІР/MOLNUPIRAVIR,капсули по 200 мг;по 40 капсул в пляшці</t>
  </si>
  <si>
    <t>КНП "ДКЛ №"8/напрямку (КПКВК 2301270, "Проведення вакцинації населення від гострої респіраторної хвороби COVID-19,спричиненої коронавірусом  SARS-CoV-2")</t>
  </si>
  <si>
    <t>13.09.21р.</t>
  </si>
  <si>
    <t xml:space="preserve">UIFF термосумка для вакцин AOV AFVC46(Контейнер  для транспортування вакцин з холодоелементами)  </t>
  </si>
  <si>
    <t>25.10.21р.</t>
  </si>
  <si>
    <t>КНП "ДКЛ№8"/напрямку ( Державна установа "Центр громадського здоров"я  Міністерства охорони здоров"я України" у якості гуманітарної допомоги</t>
  </si>
  <si>
    <t>Медична маска,респіратор FFP2 або FFP3,маски,неоснащені змінними фільтрами (Хірургічні маски)</t>
  </si>
  <si>
    <t>Медична маска,респіратор FFP2 або FFP3,маски,неоснащені змінними фільтрами (одноразові медичні маски для обличчя,disposible medical face masks)</t>
  </si>
  <si>
    <t>Назва заходу/напрямку   постійна інфузія інсуліну</t>
  </si>
  <si>
    <t>Назва заходу/напрямку      для лікування дітей з передчачним статевим розвитком</t>
  </si>
  <si>
    <t>Диферелін порошок по 3,75мг та розчинник</t>
  </si>
  <si>
    <t>Назва заходу/напрямку нанізм різного походження</t>
  </si>
  <si>
    <t>Назва заходу/напрямку COVID</t>
  </si>
  <si>
    <t xml:space="preserve">Короновак, вакцина для профілактики COVID-19 </t>
  </si>
  <si>
    <t>Контейнер для збору (утилізації) мідичних відходів</t>
  </si>
  <si>
    <t>Шприц 0,5мл одноразовий</t>
  </si>
  <si>
    <t>Шприц 2 мл одноразовий</t>
  </si>
  <si>
    <t>Шприц інєкційний 0,3мл</t>
  </si>
  <si>
    <t>Вакцина для профілактики кору, паротиту та краснухи</t>
  </si>
  <si>
    <t>Термосумки для вакцини</t>
  </si>
  <si>
    <t>Поліпшення охорони здоров`я на службі у людей</t>
  </si>
  <si>
    <t>Медична маска, респіратор FFP2 або FF3,маски,неоснащені змінними фільтрами(хірургічні маски)</t>
  </si>
  <si>
    <t>Медична маска, респіратор FFP2 або FF3,маски,неоснащені змінними фільтрами(фільтруючи маски)</t>
  </si>
  <si>
    <t>Медична маска, респіратор FFP2 або FF3,маски,неоснащені змінними фільтрами(одноразові медичні маски для обличчя)</t>
  </si>
  <si>
    <t xml:space="preserve">Підгузники для дітей, розмір 5 (11- 25кг) </t>
  </si>
  <si>
    <t>№1467</t>
  </si>
  <si>
    <t>Тест смужки для вимірювання  рівня  холестерину в крові</t>
  </si>
  <si>
    <t>№1505</t>
  </si>
  <si>
    <t>№1329</t>
  </si>
  <si>
    <t>За кошти  державного бюджету</t>
  </si>
  <si>
    <t>34</t>
  </si>
  <si>
    <t>23.10.2021</t>
  </si>
  <si>
    <t>№1551</t>
  </si>
  <si>
    <t>№647</t>
  </si>
  <si>
    <t>№186</t>
  </si>
  <si>
    <t>28/03/2022</t>
  </si>
  <si>
    <t xml:space="preserve">ЕКСПРЕС-ТЕСТ ДЛЯ ВИЗНАЧЕННЯ АНТИГЕНА КОРОНА ВІРУСУ SARS-CoV-2 </t>
  </si>
  <si>
    <t>№189</t>
  </si>
  <si>
    <t>08.12.2021</t>
  </si>
  <si>
    <t>08.02.2022</t>
  </si>
  <si>
    <t xml:space="preserve">Контейнер для берігання гострих медичних предметів одноразового використання 25 штук в упаковці </t>
  </si>
  <si>
    <t>01.09.2025</t>
  </si>
  <si>
    <t>14.09.2024</t>
  </si>
  <si>
    <t>КОРОНОВАК ВАКЦИНА ДЛЯ ПРОФІЛАКТИКИ  COVID-19розчин ( ВИРОЩЕНА З ВИКОРИСТАННЯМ КЛІТИН  VERO)ІНАКТИНОВАНА суспензія для ін'єкцій по 5 мл суспензії для ін'єкцій(10 доз) у одноразовому  флаконі, флаконит у картонній коробці</t>
  </si>
  <si>
    <t>Шприц 2 мл луер трьохкомпонентний ін'єкційний одноразового застосування з двома голками 0,6*32 mm(мм) (23G*1 1/4")/0,55*25 mm (мм) (24G*1")</t>
  </si>
  <si>
    <t xml:space="preserve">Шприци  ін'єкційні стерильні,міні -шприц  з автоматичним вимкненням ,A-D,0,5 ml,Soloshor Mini  </t>
  </si>
  <si>
    <t>Гуманітарна    допомога</t>
  </si>
  <si>
    <t>Фуробета /FUROBETA/ 40 mg №100 табл.</t>
  </si>
  <si>
    <t>(ск)Хір. імпланти-Тотальні ендопротези кульш. суглоба безцемент.проксально-дистальноготипу фіксації (33181)</t>
  </si>
  <si>
    <t>Тотальний ендопротез кульшового суглоба цементного типу фіксації з подвійним клином та обмежувачем цементу (33181 Ендопротез кульшового суглоба тотальний з парою тертя метал-поліетилен)</t>
  </si>
  <si>
    <t>Ск.Біполярний ендопротез цементного типу фіксації 33181</t>
  </si>
  <si>
    <t>Паліативна допомога</t>
  </si>
  <si>
    <t>Підгузники для дорослих р.М</t>
  </si>
  <si>
    <t>ШТ</t>
  </si>
  <si>
    <t>ЗІЗ (COVID-19)</t>
  </si>
  <si>
    <t>Ендопротезування(травматологія)</t>
  </si>
  <si>
    <t xml:space="preserve">Кульшові суглоби цементні:тотальні ендопротези,для вик.у громадян з переломом шийки стегна </t>
  </si>
  <si>
    <t>Ск.Кульшові суглоби цементні:ендопротезиоднополюсні з подвійною сферою обертання ,для вик.у громад.з переломом шийки стегна</t>
  </si>
  <si>
    <t>РемвінРемдесивір .д/ін..100мг/флаконі</t>
  </si>
  <si>
    <t>ДЕСПЕМ Ремдесивір .д/ін..100мг/флаконі</t>
  </si>
  <si>
    <t>08,11,2021</t>
  </si>
  <si>
    <t>Шприци ін'єкційні стерильні міні-шприц З автоматичним вимкненням, A-D, 0,5 ml, Soloshot Mini</t>
  </si>
  <si>
    <t>Контейнер для зберіганнягострих медичних предметів одноразового використання 25 штук в упаковці</t>
  </si>
  <si>
    <t>Профілактичні щеплення</t>
  </si>
  <si>
    <t xml:space="preserve">ВАКЦИНА АНТИРАБІЧНА ІНАКТИВОВАНА (ЛІОФІЛІЗОВАНА) РАБІВАКС-С </t>
  </si>
  <si>
    <t>ВАКЦИНА АНТИРАБІЧНА ІНАКТИВОВАНА (ЛІОФІЛІЗОВАНА) РАБІВАКС-С</t>
  </si>
  <si>
    <t>Медична маска респіратор FFP2 та FFP3 маски,неоснащені змінними фільтрами</t>
  </si>
  <si>
    <t>Медична маска респіратор FFP2 та FFP3 маски,неоснащені змінними фільтрами(хірургічніі маски)</t>
  </si>
  <si>
    <t>Медична маска респіратор FFP2 та FFP3 маски,неоснащені змінними фільтрами(фільтруючіі маски)</t>
  </si>
  <si>
    <t>тотальні ендопротези кулькового суглоба б/цементного проксимального</t>
  </si>
  <si>
    <t>тотальні ендопротези кулькового суглоба цементного типу фіксак.з подв. Клином</t>
  </si>
  <si>
    <t xml:space="preserve">од. </t>
  </si>
  <si>
    <t>тотальні ендопротези кулькового суглоба цементного типу фіксак .самоблокуюч.</t>
  </si>
  <si>
    <t>біполярний ендопротез цементного типу фіксації</t>
  </si>
  <si>
    <t>офтальмологіч.барвник д/окаAJL BLUE 0,06%</t>
  </si>
  <si>
    <t>розчин стер.інтракулярний іриг.ВSS PLUS</t>
  </si>
  <si>
    <t>атропін-Дарниця р-н 1мл №10</t>
  </si>
  <si>
    <t xml:space="preserve">Біовен розчин для інфузій 10 % по 100 мл по 1 флакону в пачці з картону </t>
  </si>
  <si>
    <t>ібупрофен таб.</t>
  </si>
  <si>
    <t>парацетамол таб 500мг</t>
  </si>
  <si>
    <t>Ремдесевір для ін’єкцій, 100 мг/флаконі (ліофілізований), Індія</t>
  </si>
  <si>
    <t>Державний резерв/COVID-19/</t>
  </si>
  <si>
    <t>Костюм біологічного захисту/комінезон (багаторазовий 3,6 клас захисту) розмір М</t>
  </si>
  <si>
    <t>Маска медична распіратор FFP2 та FFP3</t>
  </si>
  <si>
    <t>Одяг захисний від інфекційних агентів для багаторазового та обмеженого використання (Костюм біологічного захисту/комібнезон) М</t>
  </si>
  <si>
    <t>распіратори БУК-3/50 ПДК FFP3</t>
  </si>
  <si>
    <t>Халат ізоляційний медичний багаторазовий розмір M</t>
  </si>
  <si>
    <t>Халат ізоляційний медичний одноразовий розмір M</t>
  </si>
  <si>
    <t>Халат багаторазовий розмір М</t>
  </si>
  <si>
    <t>вакцина дпрофілак. Дифтерії та првця адсорбана із тзменш.вміст.антигену</t>
  </si>
  <si>
    <t>Вакцина Короновак інакт</t>
  </si>
  <si>
    <t>контейнер д/збору утиліз. Мед відход.</t>
  </si>
  <si>
    <t>шприц ін стерил. 0,5 мл</t>
  </si>
  <si>
    <t>окуляри-захистні /Катар/</t>
  </si>
  <si>
    <t>Маска медична распіратор FFP2 та FFP3 /хірур/</t>
  </si>
  <si>
    <t>Маска медична распіратор FFP2 та FFP3 /фільт./</t>
  </si>
  <si>
    <t>Актемра(концентрат для розчину)20мг/млпо80мг/4мл у флаконі</t>
  </si>
  <si>
    <t>Вакцина БЦЖ ліофілізована BCG</t>
  </si>
  <si>
    <t>ГОНАЛ-Ф порошок для розчину для інєкцій по 75МО(5,5мкг)</t>
  </si>
  <si>
    <t>ДИФЕРЕЛІН,порошок по 3,75мг та розчинник для суспензіїї для інєкції пролонгованого вивільнення</t>
  </si>
  <si>
    <t>флакони</t>
  </si>
  <si>
    <t>ПРОПОФОЛ КАБІ,емульсіядля інєкцій або інфузій,10мг/мл,по 20мл</t>
  </si>
  <si>
    <t>ПУРЕГОН Розчин для інєкцій,833МО/мл по 0,420мл</t>
  </si>
  <si>
    <t>картрідж</t>
  </si>
  <si>
    <t>ХУМОГ-75В.О.ліофізілат для розчину для інєкцій по 75МО</t>
  </si>
  <si>
    <t>WINCH НАБІР ДЛЯ КІФОПЛАСТИКИ 20 ММ- 1 КОМПЛ., V-FIX DH ЦЕМЕНТ ДЛЯ ХРЕБТА РЕНТГЕНОКОНТРАСТНИЙ НИЗЬКОЇ ВЯЗКОСТІ 2*10Г - 1 ШТ.</t>
  </si>
  <si>
    <t>КЕЙДЖ МІЖХРЕБЦЕВИЙ ТLIF PEEK</t>
  </si>
  <si>
    <t>КЕЙДЖ МІЖХРЕБЦЕВИЙ ШИЙНИЙ КУТОВИЙ</t>
  </si>
  <si>
    <t>Компонент ендопротеза кульшового суглоба феморальний ревізійний непокритий</t>
  </si>
  <si>
    <t>ПЛАСТИНИ ШИЙНІ: ПЛАСТИНА ШИЙНА БЛОКУЮЧА (4 ОТВОРИ) - 1 ШТ, ГВИНТ ШИЙНИЙ БЛОКУЮЧИЙ - 4 ШТ.</t>
  </si>
  <si>
    <t>ПЛАСТИНИ ШИЙНІ: ПЛАСТИНА ШИЙНА БЛОКУЮЧА (6 ОТВОРІВ) - 1 ШТ, ГВИНТ ШИЙНИЙ БЛОКУЮЧИЙ - 6 ШТ.</t>
  </si>
  <si>
    <t>СИСТЕМА ІМПЛАНТІВ ТЕЛЕСКОПІЧНИХ МІЖХРЕБЦЕВИХ VBR: ІМПЛАНТАТ РЕГУЛЬОВАНИЙ М - 1 ШТ, КРИШКА ЗУБЧАТА М - 2 ШТ.</t>
  </si>
  <si>
    <t>СИСТЕМА ДЛЯ ЗАДНЬОЇ СТАБІЛІЗАЦІЇ ШИЙНОГО ВІДДІЛУ ХРЕБТА (ШИЙНО-ПОТИЛИЧНИЙ ВІДДІЛ) CHARSPINE ОСТ; ПЛАСТИНА-8 ШТ, ГВИНТ ПОТИЛИЧНИЙ - 32 ШТ, ГВИНТ ПОЛІАКСАЛЬНИЙ - 32 ШТ, ГВИНТ БЛОКУЮЧИЙ - 32 ШТ, ЗЄДНУВАЧ РЕГУЛЬОВАНИЙ - 4 ШТ,</t>
  </si>
  <si>
    <t>Міська цільова програма протидії захворювання на туберкульоз на 2017-2021 роки</t>
  </si>
  <si>
    <t>Аплікатор "ВОЛЕС" на дер.пал. Інд.упак. Стер</t>
  </si>
  <si>
    <t>Імерсійна олія тип А ,100 мл</t>
  </si>
  <si>
    <t>Скло предметне 25,4*76,2мм 7105 шлиф.краї одна смуга з однієї сторони №50</t>
  </si>
  <si>
    <t>Актилізе ліофілізат для розчину д/ін по 50мг</t>
  </si>
  <si>
    <t>Арикстра розч. д/ін. 2,5мг/0,5мл по 0,5мл у попер.заповн.шпр.</t>
  </si>
  <si>
    <t>Атропін р-н 1ил/иг №10</t>
  </si>
  <si>
    <t>БІОВЕН РОЗЧИН ДЛЯ ІНФУЗІЙ 10% ПО 100МЛ У ПЛЯШЦІ АБО ФЛАКОНІ ПО 1 ПЛЯШЦІ АБО ФЛАКОНУ В ПАЧЦІ З КАРТОНУ (ІМУНОГЛОБУЛІН ЛЮДИНИ НОРМАЛЬНИЙ ДЛЯ ВНУТРІШНЬОВЕННОГО ВВЕДЕННЯ 10%)</t>
  </si>
  <si>
    <t>Вакцина для профілактики дифтерії та правця адсорбована із зменшеним вмістом антигену сумпензія д/ін по 10 доз (одна доза 0,5мл) по 5 мл у фл.</t>
  </si>
  <si>
    <t>Костюм біологічного захисту/комбінезон (багаторазовий 3,6 класс захисту) розмір S</t>
  </si>
  <si>
    <t>Костюм біологічного захисту/комбінезон (багаторазовий 3,6 класс захисту) розмір М</t>
  </si>
  <si>
    <t>Костюм біологічного захисту/комбінезон (багаторазовий 3,6 класс захисту) розмір L</t>
  </si>
  <si>
    <t>Морфін Кальцекс р-н д/ін 10мг/мл по 1мл в амп. №5</t>
  </si>
  <si>
    <t>Перман.стандарт.кліпса Багнет 13,7мм кат. Номер FE782K</t>
  </si>
  <si>
    <t>Перман.стандарт.кліпса Багнет 7мм кат. Номер FE746K</t>
  </si>
  <si>
    <t>Перман.стандарт.кліпса Багнет 7мм кат. Номер FE740K</t>
  </si>
  <si>
    <t>Перман.стандарт.кліпса Багнет 9мм кат. Номер FE750K</t>
  </si>
  <si>
    <t>Протез суддиний в'язаний біфукарційний intergard 20*10мм, 50см №IGK2010</t>
  </si>
  <si>
    <t>3-Р</t>
  </si>
  <si>
    <t>Протез суддиний в'язаний біфукарційний intergard 18*9мм, 50см №IGK1809</t>
  </si>
  <si>
    <t>Респіратор БУК-3 (50 ПДК) FFP3</t>
  </si>
  <si>
    <t>Рукавички оглядові неопудрені нестерильні нітрилові М</t>
  </si>
  <si>
    <t>Рукавички оглядові неопудрені нестерильні нітрилові L</t>
  </si>
  <si>
    <t>Судинний протез 5мм*10см</t>
  </si>
  <si>
    <t>38-Р</t>
  </si>
  <si>
    <t>Тести для виявлення гострої респіраторної хвороби COVID-19, спричиненої короновірусом SARS-Co-V-2/STANDARD Q COVID-19 Ag Test</t>
  </si>
  <si>
    <t>Трамадол Гідрохлорид р-н д/ін 5% по 2мл в амп.№10</t>
  </si>
  <si>
    <t>Ультравіст 370 розч. Для інєкцій та інфузій 370мг/мл по 100мл у фл</t>
  </si>
  <si>
    <t xml:space="preserve">Фленокс розчин д/ін 10000 анти-Ха МО мл по 0,8мл у шпр. По 2шпр.у блістері </t>
  </si>
  <si>
    <t>Щиток захисний лицьовий номер 1/2020</t>
  </si>
  <si>
    <t>Медична маска респіратор FFP2 FFP3</t>
  </si>
  <si>
    <t>Медична маска респіратор FFP2 або FFP3, маска, неоснащенна змінними фільтрами (хірургічні маски)</t>
  </si>
  <si>
    <t>Медична маска респіратор FFP2 або FFP3, маска, неоснащенна змінними фільтрами (одноразові медичні маски для обличчя)</t>
  </si>
  <si>
    <t>Цефтріаксон порошок д/р-ну д/ін по 1,0г №10</t>
  </si>
  <si>
    <t>Розподіл для надання медичної допомоги хворим на COVID-19</t>
  </si>
  <si>
    <t>Парацетамол-Дарниця, таб.по 500мг, по 10 таб у конт. чарунковій упаковці</t>
  </si>
  <si>
    <t>Півмаска фільтрувальна Спектр-3 FFP3</t>
  </si>
  <si>
    <t>Підгузки для дорослих "Tactil" L</t>
  </si>
  <si>
    <t>Міська цільова програма протидії епідемії ВІЛ-інфекції на 2017-2021</t>
  </si>
  <si>
    <t>Швидкі(експрес) тести для виявл.антитіл до ВІЛ 1/2 (І досл.)</t>
  </si>
  <si>
    <t>Швидкі(експрес) тести для виявл.антитіл до ВІЛ 1/2 (ІІ досл.)</t>
  </si>
  <si>
    <t>Ємність для біологічних рідин 60мл</t>
  </si>
  <si>
    <t>Закупівля лікарських засобів,імунобіологічних препаратів,медичних виробів,інших товарів та послуг</t>
  </si>
  <si>
    <t>Морфін калцекс р-н д/ін. 10мг/мл 1мл №5</t>
  </si>
  <si>
    <t>Промедол калцекс р-н д/ін. 20мг/мл 1мл №5</t>
  </si>
  <si>
    <t>Трамадол гідрохлорид р-н д/ін 5% 2мл №10</t>
  </si>
  <si>
    <t>Поліпшення охорони здоров'я на службі у людей</t>
  </si>
  <si>
    <t>Забезпечення готовності та реагування системи громадського здоров'я на спалахи гострої хвороби COVID-19 спричиненої коранавірусом SARS-CoV-2</t>
  </si>
  <si>
    <t>Халат багаторазовий р. М</t>
  </si>
  <si>
    <t>Халат багаторазовий р. S</t>
  </si>
  <si>
    <t>Контейнери для зберігання гострих мед.предм.однор.</t>
  </si>
  <si>
    <t>Шприци ADS03MLK 1 інєкційні стерильні</t>
  </si>
  <si>
    <t>Короновак вакцина для проф COVID-1* (0 5мл)</t>
  </si>
  <si>
    <t>Шприци ін.стерильні,міні-шприц з автом.вимкненням</t>
  </si>
  <si>
    <t>Хірургічні маски(респіратор FFP2,FFP3)</t>
  </si>
  <si>
    <t>Фільтруючі маски(респіратор FFP2,FFP3)</t>
  </si>
  <si>
    <t>Маски медичні однор(респіратор FFP2,FFP3)</t>
  </si>
  <si>
    <t>Ремвін Ремдесевір для інє'кцій,100 мг/флаконі</t>
  </si>
  <si>
    <t>Зменшення поширеності інфекційних хвороб</t>
  </si>
  <si>
    <t>Назва заходу/напрямку:</t>
  </si>
  <si>
    <t>Левіцитам 250 №60</t>
  </si>
  <si>
    <t>Назва заходу/напрямку: КПКВК 2301040 "Громадське здоровя та заходи боротьби з епідеміями" за напямком "Закупівля лікарських засобів, імунобіологічних препаратів, медичних виробів"</t>
  </si>
  <si>
    <t>Імуноглобулін людини, протиправцевий 250МО (2,5мл)</t>
  </si>
  <si>
    <t>Назва заходу/напрямку: КПКВК 2301270 "Проведення вакцинації населення від гострої респіраторної хвороби COVID-19, спричиненої коронавірусом SARS-CoV-2</t>
  </si>
  <si>
    <t>Шприци інєкційні 0,3мл</t>
  </si>
  <si>
    <t>Контейнер для зберігання гострих предметів одн.викор. 25шт/упак</t>
  </si>
  <si>
    <t>КОРОНОВАК вакцина для профілактики COVID-19</t>
  </si>
  <si>
    <t>Контейнер для зберіганн гострих медичних предметів одноразового використання 25 штук в упаковці</t>
  </si>
  <si>
    <t>Шприц стер. A-D 0,5мл</t>
  </si>
  <si>
    <t>Медична маска, респіратор FFP2 або FFP3 (хірургічні маски)</t>
  </si>
  <si>
    <t>Медична маска, респіратор FFP2 або FFP3 (фільтруючі маски)</t>
  </si>
  <si>
    <t>Медична маска, респіратор FFP2 або FFP3 (одноразові медичні маски для обличчя)</t>
  </si>
  <si>
    <t>Термосумка для вакцини AOV AFVC46</t>
  </si>
  <si>
    <t>Назва заходу/напрямку: "Розподіл тестів для виявлення гострої респіраторної хвороби COVID-19, спричиненої коронавірусом SARS-CoV-2. КПКВК 2301610 "Поліпшення охорони здоровя на службі у людей"</t>
  </si>
  <si>
    <t>Тести для виявлення гострої респ.хвороби COVID-19 Ag Test №25</t>
  </si>
  <si>
    <t>Швидкі (експрес) тести для виявлення антитіл до ВІЛ 1/2 I досл.</t>
  </si>
  <si>
    <t>Швидкі (експрес) тести для виявлення антитіл до ВІЛ 1/2 ІI досл.</t>
  </si>
  <si>
    <t>Імуноглобулін людини протиправцевий р-н д/інєкцій 250 МО (2,5мл)</t>
  </si>
  <si>
    <t>860</t>
  </si>
  <si>
    <t>Нефрологія</t>
  </si>
  <si>
    <t>Аранесп,розчин для ін"єкцій,100 мкг/мл; по 0,3 мл у попередньо наповненому шприці №1</t>
  </si>
  <si>
    <t>Артеріально-венозний набір кровопровідних магістралей для гемофільтрації A/V DEHP-FREE PVS набір для DIALOG з HDF on-Line</t>
  </si>
  <si>
    <t xml:space="preserve">A.V.Фістульна голка венозна GA AVF 17G 1,5мм AVF 17G*1(1,5*25mm)TC-15B GA </t>
  </si>
  <si>
    <t xml:space="preserve">A.V.Фістульна голка артеріальна GA AVF 16G 1,6мм AVF 16G*1(1,6*25mm)НTC-15R GA </t>
  </si>
  <si>
    <t xml:space="preserve">A.V.Фістульна голка артеріальна GA AVF 17G 1,5мм AVF 17G*1(1,5*25mm)НTC-15R GA </t>
  </si>
  <si>
    <t>Бікарбонат натрію для гемодіалізу bibag 5008 650g</t>
  </si>
  <si>
    <t>Бікарбонатний картридж Sol-Cart B 760г</t>
  </si>
  <si>
    <t>Біовен,розчин для інфузій 10% по 100 мл у флаконі</t>
  </si>
  <si>
    <t>Біопсійний інструмент Magnum</t>
  </si>
  <si>
    <t>Гемодіалізатор синтетич.Elisio™-13M</t>
  </si>
  <si>
    <t>Гемодіалізатор синтетич.Elisio™-15M</t>
  </si>
  <si>
    <t>Гемодіалізатор синтетич.Elisio™-17Н</t>
  </si>
  <si>
    <t>Гемодіалізатор синтетич.Elisio™-17М</t>
  </si>
  <si>
    <t>Гемодіалізатор синтетич.Elisio™-19М</t>
  </si>
  <si>
    <t>Гемодіалізатор синтетич.Elisio™-21М</t>
  </si>
  <si>
    <t xml:space="preserve">Гепарин-Фармекс розчин д/я ін"єкц.5000 МО/мл,по 5мл у флаконах,по 5 флаконів у контурній чарунковій упаковці, по 1 контурній чарунковій упаковці в картонній коробці </t>
  </si>
  <si>
    <t>Ганцикловір-Фармекс.Ліофілізат для розчину для інфузій по 500 мг у флаконі № 1</t>
  </si>
  <si>
    <t>Діалізатор Diacap a-Polysulfone HI PS18</t>
  </si>
  <si>
    <t>Діалізатор Diacap a-Polysulfone LO PS18</t>
  </si>
  <si>
    <t>Діалізатор капілярний Polyflux 17L</t>
  </si>
  <si>
    <t>Діалізатор капілярний Revaclear 300</t>
  </si>
  <si>
    <t>Діалізатор Xevonta Lo 15</t>
  </si>
  <si>
    <t>Діалізатор Xevonta Lo 20</t>
  </si>
  <si>
    <t>Дренажний комплект циклера</t>
  </si>
  <si>
    <t xml:space="preserve">ЕНВАРСУС таблетки пролонгованої дії по 1 мг,по 10 таблеток у блістері, по 3 блістери разом із вологопоглиначем у пакеті з алюмінієвої фольги;по 2 пакети у картонній коробці </t>
  </si>
  <si>
    <t>пл.</t>
  </si>
  <si>
    <t>Імуран,таблетки вкриті плівковою оболонкою по 50 мг; по 25 таблеток у блістері; по 4 блістери в картонній коробці</t>
  </si>
  <si>
    <t xml:space="preserve">Картридж натрію бікарбонату для гемодіалізу NiproCart A2F 760 </t>
  </si>
  <si>
    <t xml:space="preserve">Картридж порошковий для гемодіалізу CleanCart-C </t>
  </si>
  <si>
    <t>Кислотний концентрат для гемодіалізу Granudial AF 81</t>
  </si>
  <si>
    <t>Концентрат діалізний А-компонент тип 205</t>
  </si>
  <si>
    <t>Концентрат діалізний А-компонент тип 293</t>
  </si>
  <si>
    <t>Комплект кровопровідних магістралей для гемодіалізу ARTISET HD DNL HC</t>
  </si>
  <si>
    <t>Комплект кровопровідних магістралей А363R/V849R</t>
  </si>
  <si>
    <t>Комплект кровопровідних магістралей А364R/V850R</t>
  </si>
  <si>
    <t>Концентрат для гемодіалізу INSPRASOL-A 1001 (10л)</t>
  </si>
  <si>
    <t>Концентрат для гемодіалізу INSPRASOL-A 1004 (10л)</t>
  </si>
  <si>
    <t>Міфортик,таблетки,вкриті оболонкою,кишковорозчинні по 180мг; по 10 таблеток у блістері; по 12 блістерів у коробці з картону</t>
  </si>
  <si>
    <t>Набір HomeChoice для автоматизованого ПД з касетою,4 конектора</t>
  </si>
  <si>
    <t>Одноразові комплекти A.V.фістульних голок венозних BAIN-A.V.F-038VG,16G*25*150мм</t>
  </si>
  <si>
    <t>Одноразові комплекти A.V.фістульних голок артеріальних BAIN-A.V.F-026АG,16G*25*150мм</t>
  </si>
  <si>
    <t>Одноразова голка для біопсії Magnum, 16g*20cm</t>
  </si>
  <si>
    <t>Одноразова голка для біопсії Magnum, 18g*20cm</t>
  </si>
  <si>
    <t xml:space="preserve">капс. </t>
  </si>
  <si>
    <t xml:space="preserve">ПРОГРАФ®,капсули тверді по 0,5 мг, по 10 капсул у блістері; по 5 блістерів в алюмінієвому пакеті; по 1 пакету в картонній коробці </t>
  </si>
  <si>
    <t xml:space="preserve">ПРОГРАФ®,капсули тверді по 5 мг, по 10 капсул у блістері; по 5 блістерів в алюмінієвому пакеті; по 1 пакету в картонній коробці </t>
  </si>
  <si>
    <t>Протез судини тканий прямий InterGard 20мм*15см</t>
  </si>
  <si>
    <t>Протез судини тканий прямий InterGard 22мм*15см</t>
  </si>
  <si>
    <t>Розчин для перитон.діалізу ДІАНІЛ ПД 4 з вмістом глюкози 1,36% по 5000 мл розчину у пл.мішку "Віафлекс" PL146-3</t>
  </si>
  <si>
    <t>Розчин для перитон.діалізу ДІАНІЛ ПД 4 з вмістом глюкози 2,27% по 5000 мл розчину у пл.мішку "Віафлекс" PL146-3</t>
  </si>
  <si>
    <t>Реддитукс,концентрат для розчину для інфузій,10мг/мл по 50мл (500мг) у флаконах №1 у картонній коробці</t>
  </si>
  <si>
    <t>Реддитукс,концентрат для розчину для інфузій,10мг/мл по 10мл (100мг) у флаконі; по 1 флакону у картонній коробці, по 1 картонній коробці у пластиковому мішку</t>
  </si>
  <si>
    <t>Стерильний бікарбонатний розчин для гемодіалізу з вмістом калію 2 ммоль/л</t>
  </si>
  <si>
    <t>Севеламер - Віста, таблетки по 800 мг по 180 таблеток у контейнерах (баночках) з кришечкою; по 1 контейнеру (баночці) у картонній упаковці</t>
  </si>
  <si>
    <t>Севеламер-Віста таблетки,по 800мг по 180 таблеток у контейнерах (баночках) з кришечкою; по 1 контейнеру (баночці) у картонній коробці</t>
  </si>
  <si>
    <t>Стерилліум,або еквівалент, 500 мл</t>
  </si>
  <si>
    <t>САНДІМУН НЕОРАЛ®, капсули м'які по 25 мг по 5 капсул у блістері; по 10 блістерів у картонній коробці</t>
  </si>
  <si>
    <t>САНДІМУН НЕОРАЛ®, капсули м'які по 50 мг по 5 капсул у блістері; по 10 блістерів у картонній коробці</t>
  </si>
  <si>
    <t>САНДІМУН НЕОРАЛ®, капсули м'які по 100 мг по 5 капсул у блістері; по 10 блістерів у картонній коробці</t>
  </si>
  <si>
    <t>Солу-Медрол,порошок та розчинник для розчину для ін"єкцій 500мг,1 флакон з порошком та 1 флакон з розчинником по 7,8 мл у картонній коробці</t>
  </si>
  <si>
    <t>Судинний протез Venaflo II ePTFE, 6mm*40cm</t>
  </si>
  <si>
    <t>Судинний протез IMPRA з ePTFE, 7mm*50cm</t>
  </si>
  <si>
    <t>Тимоглобулін,ліофілізований порошок для приготування концентрату для розчину для інфузій по 25мг №1, по 1 флакону в картонній коробці</t>
  </si>
  <si>
    <t>Ультрафільтр CF-609N</t>
  </si>
  <si>
    <t>Фільтр Diacap Ultra-фільтр для діалізного розчину</t>
  </si>
  <si>
    <t>Харчовий продукт для спеціальних медичних цілей,призначений для дієтичного харчування дітей віком від 4 років та дорослих при хронічній хворобі нирок,які перебувають на програмному діалізі (Приора)</t>
  </si>
  <si>
    <t>г суміші</t>
  </si>
  <si>
    <t>Цинакальцет_Віста таблетки, вкриті плівкою оболонкою, по 30 мг, по 14 таблеток у блістері; по 2 блістери у картонній пачці</t>
  </si>
  <si>
    <t>Валганцикловір,таблетки,вкриті плівковою оболонкою,по 450мг; по 60 таблеток у пляшці</t>
  </si>
  <si>
    <t xml:space="preserve">Діаніл ПД 4 з вмістом глюкози 2,27% М/ОБ/22,7 мг/мл розчин для перитон.діалізу 5000мл у пластиковому мішку "Віафлекс" PL 146-3 </t>
  </si>
  <si>
    <t>Діавітек ПД 4,25% розчин для перитонеального діалізу по 2000 мл контейнер полімерний</t>
  </si>
  <si>
    <t xml:space="preserve">Затискач вихідного каналу мішків для перитон.діалізу, кат.номер EYPC4527 </t>
  </si>
  <si>
    <t>Затискач вихідного каналу мішків для перитонеального діалізу,кат.номер EYPC4527</t>
  </si>
  <si>
    <t>Комплект трубок підвищеної міцності для перитон.діалізу з гвинтовими затискачами MiniCap, кат.номер R5C4482E</t>
  </si>
  <si>
    <t>Набір HomeChoice для автоматизованого ПД з касетою,4 конектори,кат.номер R5C4479E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</si>
  <si>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</si>
  <si>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</si>
  <si>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</si>
  <si>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Набір: комплект складових для апаратного перитонеального діалізу (касета до апарата, дренажний комплект циклера)</t>
  </si>
  <si>
    <t>Селлсепт,капсули по 250мг,по 10 капсул у блістері; по 10 блістерів у картонній пачці</t>
  </si>
  <si>
    <t>Тест-смужки EasyTouch для вимірювання рівня холестерину в крові (25 шт.)</t>
  </si>
  <si>
    <t xml:space="preserve">один. </t>
  </si>
  <si>
    <t>UIFF термосумка для вакцин AOV AFVC46 (Контейнер для транспортування вакцин з холодоелементами)</t>
  </si>
  <si>
    <t>№1082</t>
  </si>
  <si>
    <t>Закупівля вакцини проти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</si>
  <si>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Короновак вакцина для профілактики COVID-19</t>
  </si>
  <si>
    <t xml:space="preserve"> 15.12.2021 14.12.2021 28.12.2021 31.12.2021 06.01.2022 13.01.2022 21.01.2022 14.01.2022   13.01.2022 28.01.2022 25.01.2022 02.02.2022  </t>
  </si>
  <si>
    <t>Шприци ін'єкційні стерильні, міні шприц, 3  з автоматичним вимкненням А-D 0,5 мл)</t>
  </si>
  <si>
    <t xml:space="preserve"> 15.12.2021 14.12.2021 28.12.2021 31.12.2021 05.12.2021 28.12.2021 06.01.2022 13.01.2022 21.01.2022 14.01.2022 11.01.2022 02.02.2022</t>
  </si>
  <si>
    <t>Тести для виявлення гострої респіраторної хвороби COVID-19, спричиненої коронавірусом SARS-Cov-2/ STANDART TM Q COVID-19 ag Test № 25</t>
  </si>
  <si>
    <t>Парацетамол-Д табл. 500мг</t>
  </si>
  <si>
    <t>Коробка потр.уп. Контейнер</t>
  </si>
  <si>
    <t>Тотальний ендопротез кульшового суглоба цем.типу фіксації самоблокуючий</t>
  </si>
  <si>
    <t>Тотальний ендопротез кульшового суглоба безцем.проксимально-дистального типу фіксації</t>
  </si>
  <si>
    <t>Біополярний ендопротез цементного типу фіксації</t>
  </si>
  <si>
    <t>Скло предметне «Волес» 25,4х76,2мм, шліф.краї, одна смуга з однієї сторони</t>
  </si>
  <si>
    <t>Ємкість для біологічних рідин, 60мл</t>
  </si>
  <si>
    <t>Скло предметне 25,4х76,2мм, шліф.края, одна полоска з однієї сторони №50</t>
  </si>
  <si>
    <t>Швидкі тести д/виявл.антитіл до ВІЛ 1/2 Ідосл.</t>
  </si>
  <si>
    <t>Швидкі тести д/виявл.антитіл до ВІЛ 1/2 ІІдосл.</t>
  </si>
  <si>
    <t>Біовен р-н д/інф. 10% по 100мл</t>
  </si>
  <si>
    <t>Халат багаторазовий розмір S</t>
  </si>
  <si>
    <t>Халат ізоляційний медичний багаторазовий розмір М</t>
  </si>
  <si>
    <t xml:space="preserve">Халат ізоляційний медичний одноразовий розмір L </t>
  </si>
  <si>
    <t>KN95 маска</t>
  </si>
  <si>
    <t>Рабівакс ліоф.д/розч.д/ін.2,5МО/доза</t>
  </si>
  <si>
    <t>Біовен р-н д/інф.10%, 50мл</t>
  </si>
  <si>
    <t>Фільтруючі маски</t>
  </si>
  <si>
    <t>Солу-медрол 1000мг</t>
  </si>
  <si>
    <t>Глатирамеру Ацетат-Віста 40мг/мл</t>
  </si>
  <si>
    <t xml:space="preserve">Кульшові суглоби цементні: Ендопротези однополюсні з подвійною сферою обертання </t>
  </si>
  <si>
    <t>Діазепекс р-н д/ін.5мг/мл 2мл №10</t>
  </si>
  <si>
    <t>Морфін Калцекс р-н д/ін.10мг/мл 1мл №5</t>
  </si>
  <si>
    <t>Промедол Калцекс р-н д/ін.20мг/мл 1мл №5</t>
  </si>
  <si>
    <t>Трамадол Гідрохлорид р-н д/ін.5% 2мл №10</t>
  </si>
  <si>
    <t>Маски медичні</t>
  </si>
  <si>
    <t>Назва заходу/напрямку вакцинація</t>
  </si>
  <si>
    <t>КОРОНАВАК, вакцина для профілактики COVID-19</t>
  </si>
  <si>
    <t>Контейнер для зберігання гострих медичних предметів 25 шт</t>
  </si>
  <si>
    <t>Шприци ін'єкційні стерильні , міні шприц, з автоматичним вимкненням А-D, 0,5 ml</t>
  </si>
  <si>
    <t>Шприци ін'єкційні ADS03MLK1, Auto Disable Syringe 0,3 мл. 23G*1</t>
  </si>
  <si>
    <t>Натрію Хлорид розчин для ін'єкцій, 9мг/мл5 мл в ампулі по 10 ампул у пачці</t>
  </si>
  <si>
    <t>Шприци ін'єкційні стерильні 2 мл луєр (3-х компонентн.з двома  голками)</t>
  </si>
  <si>
    <t>Назва заходу/напрямку Допомога відділенню мобільної паліативної допомоги</t>
  </si>
  <si>
    <t>Клінічне харчування Resource Junior ACB003 12*400g DE</t>
  </si>
  <si>
    <t>Клінічне харчування Isosource Energy Neutral Dual 12*500 ml.XL</t>
  </si>
  <si>
    <t>пач</t>
  </si>
  <si>
    <t>Тест-смужка для вимірювання рівня глюкози в крові</t>
  </si>
  <si>
    <t>Програма КПКВК 2301400 за напрямом"Закупівля лікарських засобів,імунобіологічних препаратів (вакцин),медичнихвиробів,іншихтоварів і послуг"</t>
  </si>
  <si>
    <t>Вакцина  для  профілактики дифтерії та правця,адсорбована</t>
  </si>
  <si>
    <t xml:space="preserve">Тест смужки д/визначення рівня холестерину в крові   </t>
  </si>
  <si>
    <t>Тест набір імунохрома-топографічний для виявлення прихованої крові у зразках фекалій</t>
  </si>
  <si>
    <t>Швидкий (експрес) тести для виявлення антитіл до ВІЛ1/2  (І дослідження)</t>
  </si>
  <si>
    <t>Швидкий (експрес) тести для виявлення антитіл до ВІЛ1/2  (ІІІ дослідження)</t>
  </si>
  <si>
    <t>Розвиток первинної медико-санітарної допомоги/ Зменшення поширеності інфекційних хвороб</t>
  </si>
  <si>
    <t>КОМІРНАТІ/ COMIRNATY™ концентрат для дісперсії для ін'єкцій</t>
  </si>
  <si>
    <t>HAEMOPHILUS INFLUENZAE по типу В</t>
  </si>
  <si>
    <t>Вакцина АКДП</t>
  </si>
  <si>
    <t>01.12.2021</t>
  </si>
  <si>
    <t>Ендопротези тот.колінного сугл.для ревіз.ендопротез.модул.ротац</t>
  </si>
  <si>
    <t>К-кт</t>
  </si>
  <si>
    <t>Ендопротези тот. кульшового сугл. безцем.антирот.типу  фікс.</t>
  </si>
  <si>
    <t>Ендопротези тот. кульшового суглобу безцем.проксим-дистал.типу фіксації</t>
  </si>
  <si>
    <t xml:space="preserve">                                                                                                                                                                                                               Назва заходу/напрямку (Закупівля лікарських засобів, медичних виробів та імунобіологічних препаратів для запобігання і поширенню COVID-19, спричиненої коронавірусом SARS-CoV-2)</t>
  </si>
  <si>
    <t>Мепенам порошок для розчину д/ін. 1,0 г. №1</t>
  </si>
  <si>
    <t>Парацетамол-Д таб. 500мг №10</t>
  </si>
  <si>
    <t>Лінезолідин р-н д/ін. 2мг/мл по 300 мл у пляшці №1</t>
  </si>
  <si>
    <t>Назва заходу/напрямку (Закупівля лікарських засобів, імунобіологічних препаратів, медичних виробів/Лікування хворих із серцево-судинними та судинно-мозковими захворюваннями)</t>
  </si>
  <si>
    <t>Плавікс таб.по 300 мг №10</t>
  </si>
  <si>
    <t xml:space="preserve">                                                                                                                                                         Назва заходу/напрямку (Закупівля лікарських засобів, імунобіологічних препаратів, медичних виробів/Надання медичної допомоги в умовах воєнного стану в Україні)</t>
  </si>
  <si>
    <t>Атропін р-н 1мл/мг №10</t>
  </si>
  <si>
    <t>Назва заходу/напрямку (Громадське здоров'я та заходи боротьби з епідеміями/Закупівля лікарських засобів, імунобіологічних препаратів, медичних виробів)</t>
  </si>
  <si>
    <t>Індіраб вакцина антирабічна очищена, інактивована 2,5 МО/доза</t>
  </si>
  <si>
    <t>Рабівакс вакцина антираб.інактивована 2,5 МО/доза</t>
  </si>
  <si>
    <t>Назва заходу/напрямку (Закупівля лікарських засобів, медичних виробів, інших товарів і послуг/Закупівля ендопротезів і наборів для імплантації)</t>
  </si>
  <si>
    <t>Актемра конц.для р-ну д/інф. 20мг/мл по 200мг/10мл у фл.</t>
  </si>
  <si>
    <t>Біовен р-н д/інф. 10% по 100 мл.</t>
  </si>
  <si>
    <t>Костюм біолог. захисту/комбінезон (багатораз.3,6 клас захисту) S</t>
  </si>
  <si>
    <t>Костюм біолог. захисту/комбінезон (багатораз.3,6 клас захисту) M</t>
  </si>
  <si>
    <t>Костюм біолог. захисту/комбінезон (багатораз.3,6 клас захисту) L</t>
  </si>
  <si>
    <t>Костюм біолог. захисту/комбінезон (багатораз.3,6 клас захисту)</t>
  </si>
  <si>
    <t>Костюм біолог. захисту/комбінезон XL (багатораз.викор.)</t>
  </si>
  <si>
    <t>Костюм біолог. захисту/комбінезон S (багатораз.викор.)</t>
  </si>
  <si>
    <t>Костюм біолог. захисту/комбінезон М (багатораз.викор.)</t>
  </si>
  <si>
    <t>Костюм біолог. захисту/комбінезон L (багатораз.викор.)</t>
  </si>
  <si>
    <t>Халат багаторазовий р.L</t>
  </si>
  <si>
    <t>Халат багаторазовий р.S</t>
  </si>
  <si>
    <t>Халат багаторазовий р.М</t>
  </si>
  <si>
    <t>Халат ізоляційний мед. багатораз. р. L</t>
  </si>
  <si>
    <t>Халат ізоляційний мед. багатораз. р. S</t>
  </si>
  <si>
    <t>Халат ізоляційний мед. багатораз. р. М</t>
  </si>
  <si>
    <t>Халат ізоляційний мед. однораз. р. L</t>
  </si>
  <si>
    <t>Халат ізоляційний мед. однораз. р. S</t>
  </si>
  <si>
    <t>Халат ізоляційний мед. однораз. р. М</t>
  </si>
  <si>
    <t>Ципремі (Ремдисевір для інєкцій, 100 мг. у фл. )</t>
  </si>
  <si>
    <t xml:space="preserve">                                                                                                                                                                                                               Назва заходу/напрямку (Вакцини проти гострої респіраторної хвороби  COVID-19, спричиненої коронавірусом SARS-CoV-2)</t>
  </si>
  <si>
    <t>Шприц стер. міні шприц 0,5 мл</t>
  </si>
  <si>
    <t>Контейнер для зберігання мед.предметів одн.викор.</t>
  </si>
  <si>
    <t>Коронавак вакцина для проф.COVID-19 0,5мл</t>
  </si>
  <si>
    <t>Шприц стер. міні шприц 0,3 мл</t>
  </si>
  <si>
    <t xml:space="preserve">                                                                                                   Назва заходу/напрямку (Благодійна допомога для протидії поширенню гострої респіраторної хвороби COVID-19, спричиненої коронавірусом SARS-CoV-2)</t>
  </si>
  <si>
    <t xml:space="preserve">Комбінезон </t>
  </si>
  <si>
    <t>К-кт для збир. зах. щитка (склад.з екрану основи для його кріплення та ткан.гумки)</t>
  </si>
  <si>
    <t>Маска №95</t>
  </si>
  <si>
    <t>Медична маска, респіратор FFP2 або FFP3, неоснащені змінними фільтрами (хір.маски)</t>
  </si>
  <si>
    <t>Медична маска, респіратор FFP2 або FFP3, неоснащені змінними фільтрами (фільтр.маски)</t>
  </si>
  <si>
    <t>Окуляри захисні</t>
  </si>
  <si>
    <t>Окуляри захисні медичні</t>
  </si>
  <si>
    <t>пар.</t>
  </si>
  <si>
    <t>Термо-сумка для вакцин</t>
  </si>
  <si>
    <t>UIFFтермосумка для вакцин AOV AFVC46 (Контейнер для транспортування вакцин з холодоелементами)</t>
  </si>
  <si>
    <t xml:space="preserve">Шприци  ін'єкційні  стерильні, міні-шприц, 3 автоматичним вимкненням A-D, 0,5ml, Soloshot Mini </t>
  </si>
  <si>
    <t xml:space="preserve">Контейнер для зберігання гострих медичних предметів одноразового використання 25 штук в упаковці  </t>
  </si>
  <si>
    <t>Коронавак вакцина для профілактики COVID-19 (вирощена з використанням клітин VERO).інактивована суспензія для ін'єкцій 0,5 мл  суспензія для ін'єкцій у азовому  флаконі у картонній упаковці</t>
  </si>
  <si>
    <t>За кошти    місцевого бюджету</t>
  </si>
  <si>
    <t>1776 Калоприймач стомічний  двокомпонентний  Altema пластина  N5 фланець 50 мм, розмір для вирізання 10-45 мм</t>
  </si>
  <si>
    <t xml:space="preserve"> 1692 Калоприймач стомічний  двокомпонентний  Altema  N30  мішок  відкр.непрозор. фланець 50 мм</t>
  </si>
  <si>
    <t>Шприц ін'єкц.стер. (міні шприц 0,3мл)</t>
  </si>
  <si>
    <t>Контейнер д/збору мед.відходів</t>
  </si>
  <si>
    <t>Коронавак вакцина для профілактики COVID-19 інактивована сусп. д/ін'єкц .0,5мл</t>
  </si>
  <si>
    <t>Шприц 0,5мл трьох.комп.ін'єкцодн. використання</t>
  </si>
  <si>
    <t>Контейнер для зберіг. гостр.медич.предметів</t>
  </si>
  <si>
    <t>Тести для виявлення гострої респіраторної хвороби COVSD-19</t>
  </si>
  <si>
    <t>Міська цільова програма "Здоров"я киян"</t>
  </si>
  <si>
    <t>КПКВК 2301400 "Забезпечення медичних заходів окремих програм та комплексних заходів програмного характеру"</t>
  </si>
  <si>
    <t>"ЕУВАКС-В"/EUBAX сусп.д/ін. 1доза (0,5мл) №10</t>
  </si>
  <si>
    <t>Імуноглобулін антірезус Rho(D)</t>
  </si>
  <si>
    <t>Імуноглобулін людини протиправцевий 250МО</t>
  </si>
  <si>
    <t>Мо</t>
  </si>
  <si>
    <t>Програма 231610 "Поліпшення охорони здоров"я на службі людей"</t>
  </si>
  <si>
    <t>Тести д/виявл. Covid 19</t>
  </si>
  <si>
    <t>Енджерикс вакцина 10мкг/дозу</t>
  </si>
  <si>
    <t>Назва заходу/напрямку "Для дітей з передчасним статевим розвитком"</t>
  </si>
  <si>
    <t>Назва заходу/напрямку "Для дітей хворих на епілепсію"</t>
  </si>
  <si>
    <t>Вальпроком Хроно таблетки. По300 мг №100</t>
  </si>
  <si>
    <t>Левіцетам 250 табл по 250мг №60</t>
  </si>
  <si>
    <t>Епілептал, таблетки по 50мг №30</t>
  </si>
  <si>
    <t>Назва заходу/напрямку ("Поліпшення охорони здоров'я на службі у людей")</t>
  </si>
  <si>
    <t>061/111-181</t>
  </si>
  <si>
    <t>Назва заходу/напрямку ( Забезпечення слухопротезуванням осіб з проблемами слуху</t>
  </si>
  <si>
    <t xml:space="preserve">             За кошти Державного бюджету</t>
  </si>
  <si>
    <t>Вакцина /профілакт.дифтерії та правця,адсорбована (педіатрична)  по 5 мл (10 доз) у флаконі;  по 50 фл. у пачці (АДП)</t>
  </si>
  <si>
    <t>Вакцина д/профілакт.дифтерії ,правця та коклюшу адсорбована, з цільноклітинним коклюшовим  компонентом; суспензія для ін'єкцій; по 10 доз.(АКДП)</t>
  </si>
  <si>
    <t>Вакцинад/профілакт.дифтерії та правця,адсорбована,із  зменшеним вмістом антигену  (АКДП-М)</t>
  </si>
  <si>
    <t>Вакцина БЦЖ,   ЛІОФІЛІЗОВАНА</t>
  </si>
  <si>
    <t>Вакцина Імовакс Поліо</t>
  </si>
  <si>
    <t>Вакцина Кон'югована</t>
  </si>
  <si>
    <t>Вакцина Comirnati</t>
  </si>
  <si>
    <t xml:space="preserve">слжб.зап. № </t>
  </si>
  <si>
    <t>Вакцина Короновак</t>
  </si>
  <si>
    <t>Шприци ін'єкційні 0,5 мл</t>
  </si>
  <si>
    <t>Експрес-тест д/covid-19</t>
  </si>
  <si>
    <t>Термосумка д/вакцини з холодоелем.</t>
  </si>
  <si>
    <t xml:space="preserve">             За кошти  місцевого  бюджету</t>
  </si>
  <si>
    <t>T/см д/вимір.рівня холестерину</t>
  </si>
  <si>
    <t>Тест/сист. д/вияв.прихов.крові у калі (38217)</t>
  </si>
  <si>
    <t>Система д/вимірювання глюкози</t>
  </si>
  <si>
    <t>на 500 вим.</t>
  </si>
  <si>
    <t>Швидкі тести на ВІЛ 1/2(II досл.)</t>
  </si>
  <si>
    <t>Швидкі тести на ВІЛ 1/2(III досл.)</t>
  </si>
  <si>
    <t xml:space="preserve">             Благодійна та гуманітарна допомога</t>
  </si>
  <si>
    <t>КП Фармація"</t>
  </si>
  <si>
    <t>1692 Калоприймач стомічний двоком. Мішок № 30 50мм</t>
  </si>
  <si>
    <t>1693 Калоприймач стомічний двоком. Мішок №30 60мм</t>
  </si>
  <si>
    <t>17467 Калоприймач однокомп.дитячий № 30</t>
  </si>
  <si>
    <t>1776 Калоприймач стомічний двоком. Пластина №5 50мм</t>
  </si>
  <si>
    <t>1779 Калопрриймач стомічний двоком. Пластина №5 60мм</t>
  </si>
  <si>
    <t>46759 Калоприймач двокомпонентн. № 4 Пласт. Ф.50мм</t>
  </si>
  <si>
    <t>Калоприймач однокомп.</t>
  </si>
  <si>
    <t>Катетор уретральний 2-ходовий (Фолея) роз.16-30</t>
  </si>
  <si>
    <t>Катетор уретральний 2-хходовий роз.16-22</t>
  </si>
  <si>
    <t>Сечоприймач стер.зі зливом об"єм мішка 1500-2000мл</t>
  </si>
  <si>
    <t>Долутег.Ламів.Тенофовір</t>
  </si>
  <si>
    <t>Ізоніазид</t>
  </si>
  <si>
    <t>Тенофовір</t>
  </si>
  <si>
    <t>Флуконазол</t>
  </si>
  <si>
    <t>Швидкий(експрес) тести д/вияв.антит.до ВІЛ 1/2 І дос</t>
  </si>
  <si>
    <t>дос</t>
  </si>
  <si>
    <t>Швидкий(експрес) тести д/вияв.антит.до ВІЛ 1/2 ІІ дос</t>
  </si>
  <si>
    <t>Швидкий(експрес) тести д/вияв.антит.до ВІЛ 1/2 ІІІ дос</t>
  </si>
  <si>
    <t>Вакцина Короновак проти гострої респіраторної хвороби COVID-19</t>
  </si>
  <si>
    <t>Контейнер для збору голок та медичних відходів</t>
  </si>
  <si>
    <t>Шприц міні 0,5 мл</t>
  </si>
  <si>
    <t>Долутегравір</t>
  </si>
  <si>
    <t>1907/01907 Абсорб.Пор. Brava 25г</t>
  </si>
  <si>
    <t>1776 Калопр.двухком. Пластина №5 50мм</t>
  </si>
  <si>
    <t>5210/05210 Уропрезерватив пенільний №30 ,5мм</t>
  </si>
  <si>
    <t>Ethiloop білий 2*45см 1,1мм одна голка BPS-4</t>
  </si>
  <si>
    <t>01.03.2026</t>
  </si>
  <si>
    <t>Vicryl фіолетовий 75см М1,5 одна голка  тип колюча 20мм 1/2 кола</t>
  </si>
  <si>
    <t>Vicryl фіолетовий 75см М3 одна голка СТХ тип колюча 26мм 1/2 кола</t>
  </si>
  <si>
    <t>Vicryl фіолетовий 75см М5 одна голка СТХ тип колюча 48мм 1/2 кола</t>
  </si>
  <si>
    <t>01.07.2024</t>
  </si>
  <si>
    <t>Vicryl фіолетовий 90см М3 одна голка  тип колюча 36мм 1/2 кола</t>
  </si>
  <si>
    <t>01.06.2025</t>
  </si>
  <si>
    <t>Vicryl фіолетовий 90см М3,5одна голка СТ тип колюча 40мм 1/2 кола</t>
  </si>
  <si>
    <t>01.03.2025</t>
  </si>
  <si>
    <t>Vicryl фіолетовий 90см М4 одна голка СТ тип колюча 40мм 1/2 кола</t>
  </si>
  <si>
    <t>пак</t>
  </si>
  <si>
    <t>Аспаркам р-н д/ін. 5мл №10</t>
  </si>
  <si>
    <t>Атропін-Д д/ін. 1мг/мл 1мл №10</t>
  </si>
  <si>
    <t>01.10.2025</t>
  </si>
  <si>
    <t>01.11.2026</t>
  </si>
  <si>
    <t>Бахіли одноразового використання Medicare з поліетилену</t>
  </si>
  <si>
    <t>Бинт гіпсовий, розміром 270*15 см ТМ "Білосніжка"</t>
  </si>
  <si>
    <t>01.09.2024</t>
  </si>
  <si>
    <t>Бинт гіпсовий, розміром 270*20 см ТМ "Білосніжка"</t>
  </si>
  <si>
    <t>01.06.2026</t>
  </si>
  <si>
    <t>01.05.2026</t>
  </si>
  <si>
    <t>01.12.2027</t>
  </si>
  <si>
    <t>Біовен р-н для інф.10% по 100мл у фл.;№1</t>
  </si>
  <si>
    <t>Вата медична гігроскопічна  нестерильна, фасована в зигзагоподібну стрічку 100 г</t>
  </si>
  <si>
    <t>Гепарин-Новофарм р-н для ін., 5000 МО/мл; по 5 мл у флак №5</t>
  </si>
  <si>
    <t>Катетер (канюля) внутрішньовенний Ultraflon з ін'єкційним портом, 22G, стерильний</t>
  </si>
  <si>
    <t>01.12.2026</t>
  </si>
  <si>
    <t>Катетер Пеццера № 38</t>
  </si>
  <si>
    <t>Катетер Пеццера №36</t>
  </si>
  <si>
    <t>Катетер Фолея  латексний 2-ходовий "Medicare",  14 FR</t>
  </si>
  <si>
    <t>Кетамін-ЗН р-н д/ін 50мг/мл 2мл №10</t>
  </si>
  <si>
    <t>Ковпачок-пробка алюмінієвий К-2 (22х28)</t>
  </si>
  <si>
    <t>термін не обмежений</t>
  </si>
  <si>
    <t>Комбінезон біологічного захисту (закриті шви) р. ХL</t>
  </si>
  <si>
    <t>Комбінезон біологічного захисту (закриті шви) р. ХХL</t>
  </si>
  <si>
    <t>Комбінезон біологічного захисту (закриті шви) р.ХХL</t>
  </si>
  <si>
    <t>01.08.2026</t>
  </si>
  <si>
    <t>Костюм біологічного захисту/комбінезон  ХL</t>
  </si>
  <si>
    <t>Левофлоксацин р-н для інфузій 500мг/100 мл по 100 мл у контейнері</t>
  </si>
  <si>
    <t>Левофлоксацин-Дарниця р-н д/інф. 5мг/мл 100 мл</t>
  </si>
  <si>
    <t>Лезо скальпеля №11</t>
  </si>
  <si>
    <t>Лезо скальпеля карбонове № 24 (ВВ524)</t>
  </si>
  <si>
    <t>Лефлок таб, по 500 мг №5</t>
  </si>
  <si>
    <t>Лідокаїна  р-н для і/н 20мг/мл 2 мл №10</t>
  </si>
  <si>
    <t>Магнію сульфат р-н для і/н 250 мг 5 мл №10</t>
  </si>
  <si>
    <t>Маска VariFit для неінвазивної ШВЛ, велика доросла</t>
  </si>
  <si>
    <t>Маска VariFit для неінвазивної ШВЛ, мала доросла</t>
  </si>
  <si>
    <t>01.12.2099</t>
  </si>
  <si>
    <t>Маска VariFit для неінвазивної ШВЛ, середня доросла</t>
  </si>
  <si>
    <t>01.04.2026</t>
  </si>
  <si>
    <t>Маски захисні трьохшарові одноразові нестерильні</t>
  </si>
  <si>
    <t>Маски медичні з гумовими петлями "Medicare"</t>
  </si>
  <si>
    <t>Мат. шов. хірур., що розсм. NOVOSYN фіол., розмір UPS 3/0(2), дов. 70см. кол.голк1/2 дов.30мм</t>
  </si>
  <si>
    <t>Матер шовний хірур. що розсмок.NOVOSYN фіол., розмір UPS 3/0(2), дов. 70см. кол.голк1/2дов.20мм</t>
  </si>
  <si>
    <t>Матеріал шовний хірургічний, що розсмоктується NOVOSYN фіол., розмір UPS 3/0(2), дов. 70см. кол.голк</t>
  </si>
  <si>
    <t>Меробак порошок для приготування р-ну для ін. 1000 мг у флаконах №10</t>
  </si>
  <si>
    <t>Меропенем-Віста порошок  1000 мг №10</t>
  </si>
  <si>
    <t>Метоклопрамід амп 5 мг/мл  2 мл  №10</t>
  </si>
  <si>
    <t>Метоклопрамід-Дарниця,розчин для ін’єкцій,5мг/мл 2мл №10</t>
  </si>
  <si>
    <t>Метронідазол розчин для інфузій 5 мг/мл по 100 мл</t>
  </si>
  <si>
    <t>Моксикум таб, по 400 мг №7</t>
  </si>
  <si>
    <t>Моксифлокс-Інфузія р-н для інфузій, 400мг/250мл, по 250 мл у пляшці</t>
  </si>
  <si>
    <t>Натрію хлорид розчин для інфузій 9 мг/мл по 100 мл у контейнерах полімерних</t>
  </si>
  <si>
    <t>Натрію хлорид розчин для інфузій 9 мг/мл по 200 мл</t>
  </si>
  <si>
    <t>Неоспастил р-н д/ін. 2мл №10</t>
  </si>
  <si>
    <t>Норадреналіну тартрат Агетан 2мг/мл (без сульфатів) конц.д/р-ну.д/інф. 8 мл №10</t>
  </si>
  <si>
    <t>Одноразова система для вливання інфузійних розчинів, з регулятором потоку</t>
  </si>
  <si>
    <t>Омепразол-Дарниця 20мг №30</t>
  </si>
  <si>
    <t>Омепразол-Фармак порошок для р-ну для інф. 40 мг флакон №1</t>
  </si>
  <si>
    <t>Ондосетрон амп.2мгмл №5</t>
  </si>
  <si>
    <t>Парацетамол  -Д таб,500 мг №10</t>
  </si>
  <si>
    <t>Пептон ферментативний 500г</t>
  </si>
  <si>
    <t>Пластир фіксуючий з нетканого матеріалу 2,5см*9,2м 12шт</t>
  </si>
  <si>
    <t>Повязка сорбційна Zetuvit 10см*20см 25шт</t>
  </si>
  <si>
    <t>01.12.2025</t>
  </si>
  <si>
    <t>Рукавички латексні оглядові н/ст, не припудрені р,L "MEDICARE"</t>
  </si>
  <si>
    <t>Рукавички нітрилові оглядові стерильні, не припудрені р,М "MEDICARE"</t>
  </si>
  <si>
    <t>Рукавички оглядові латексні "Medicare"(нестерил.без пудри, хлоровані,текстуровані) розм.S,M,L</t>
  </si>
  <si>
    <t>Рукавички хірургічні латексні "MEDICARE" розмір 7,0</t>
  </si>
  <si>
    <t>Рукавички хірургічні латексні "MEDICARE" розмір 7,5</t>
  </si>
  <si>
    <t>Сальбутамол-Інтелі інг. під тиском сусп. 100мкг/доз 200Д 10мл</t>
  </si>
  <si>
    <t>Сангера р-н д\ін, 100 мг\мл 5мл №5</t>
  </si>
  <si>
    <t>Санпім-1000 порошок для р-ну для ін. по 1000 мг по 1 флак у картонній уп</t>
  </si>
  <si>
    <t>Севофлуран рідина д/інгал. 100% 250мл</t>
  </si>
  <si>
    <t>Серветка спиртова "Medicare" №100</t>
  </si>
  <si>
    <t>Сульбактомакс порошок для р-ну для ін., 1000 мг/500мг 1 флак (на 20мл) з порошком</t>
  </si>
  <si>
    <t>01.07.2025</t>
  </si>
  <si>
    <t>Термометр медичний максимальний скляний ОСТ 302-79</t>
  </si>
  <si>
    <t>Термометри ТС-7-М1 д/холод</t>
  </si>
  <si>
    <t>01.06.2022</t>
  </si>
  <si>
    <t>Фартух захисний з нетканого матеріалу, Medicare ламінований</t>
  </si>
  <si>
    <t>01.04.2025</t>
  </si>
  <si>
    <t>Фленокс, р-н для ін.10000 анти-Ха МО/мл, шприц 0,4мл (4000 анти-Ха МО), №50</t>
  </si>
  <si>
    <t>Фленокс, р-н для ін.10000 анти-Ха МО/мл, шприц 0,8мл (8000 анти-Ха МО), №4</t>
  </si>
  <si>
    <t>Флуконазол-Д р-н для інфузій, 2мг/мл по 100мл у флак</t>
  </si>
  <si>
    <t>Фрелсі р-н д/ін.2,5мг/0,5мл 0,5мл №10 шпр</t>
  </si>
  <si>
    <t>Фуросемід р-н д/ін  10мг/мл 2мл  №10</t>
  </si>
  <si>
    <t>Халат ізоляційний мед. однораз. р.XL</t>
  </si>
  <si>
    <t>Халат ізоляційний мед. однораз. р.XХL</t>
  </si>
  <si>
    <t>Халат ізоляційний мед.однораз. р.ХХL</t>
  </si>
  <si>
    <t>Цефепім, порошок для р-ну для ін.у флак.1000 мг №10</t>
  </si>
  <si>
    <t>Цефотаксим-Дарниця, пор.для р-ну дін. по 1,0г фл.№5</t>
  </si>
  <si>
    <t>Цефтазидим-Віста порошок для р-ну для ін. по 1 г  у флак.№10</t>
  </si>
  <si>
    <t>Цефтриаксон-Д пор.д/ін. 1,0 №1</t>
  </si>
  <si>
    <t>Цефтріаксон порошок для р-ну 1,0 №10</t>
  </si>
  <si>
    <t>Цефтріаксон порошок для р-ну 1,0 №11</t>
  </si>
  <si>
    <t>Шапочка одноразова</t>
  </si>
  <si>
    <t>Шапочки з нетканого матеріалу (гофровані) Medicare</t>
  </si>
  <si>
    <t>Шов.мат.нитки хір.синт.що не розс.поліестер,плет.зел.з покрит.USP(ЕP)2(M5) -відрізках.10 шт дов.75см</t>
  </si>
  <si>
    <t>Шов.мат.нитки хір.синт.що не розсм.поліестер,плет.зелен. з покрит.USP(ЕP)2(M3) -відрі.10 шт дов.75см</t>
  </si>
  <si>
    <t>Шов.мат.-нитки хірург.синтет. що не розсмокт. поліестер плетений зел 1(М4) 10шт довж 75см</t>
  </si>
  <si>
    <t>Шприц ін"єкційний  3-комп  однор.стер."ANGEL CARE" 10 мл з голк.21G(0,8*40мм)</t>
  </si>
  <si>
    <t>Шприц ін"єкційний однораз, заст,"MEDICARE" 2,0 мл (трьохкомп,з голкою 0,6*25 мм)</t>
  </si>
  <si>
    <t>Шприц ін"єкційний однораз, заст,"MEDICARE" 5,0 мл (трьохкомп,з голкою 0,7*38 мм)</t>
  </si>
  <si>
    <t>Шприц ін"єкційний однораз, заст,"MEDICARE" 50,0 мл (трьохкомп,з голкою 1,2*38 мм)</t>
  </si>
  <si>
    <t>Шприц ін"єкційний однораз, заст,"Луєр Сліп" 20 мл (трьохкомп,з голкою 21G 0,8*38 мм)</t>
  </si>
  <si>
    <t>ЮНОРМ р-н. 2мг по 4 мл в амп. №5</t>
  </si>
  <si>
    <t>ЮНОРМ р-н. 2мг по 4мл в амп. №5</t>
  </si>
  <si>
    <t>ЮНОРМ р-н. 2мг по 4мл в амп. №6</t>
  </si>
  <si>
    <t>09.02.2022</t>
  </si>
  <si>
    <t>Промедол Калцекс р-н д/ін. 20мг/мл 1мл №5*</t>
  </si>
  <si>
    <t>31.08.2025</t>
  </si>
  <si>
    <t>КОРОНОВАК Вакцина для профілактики COVID-19 (вирощена з використанням клітин VERO), інактивована суспензія для ін"єкцій 0,5 мл суспензії для ін"єкцій у азовому флаконі у картонній коробці)</t>
  </si>
  <si>
    <t>Шприци ін"єкційні стерильні, міні-шприц, з автоматичним вимкненням, A-D, 0,5 ml, Soloshot Mini</t>
  </si>
  <si>
    <t>таблетки</t>
  </si>
  <si>
    <t>Лінезолідин р-н для інфузій, 2мг/мл по 300мл у пляшці №1</t>
  </si>
  <si>
    <t>Парацетамол-Дарниця таб.по 500мг, №10</t>
  </si>
  <si>
    <t>Канюля киснева, для дорослих</t>
  </si>
  <si>
    <t>Комбінезон (бязь отб) р 48/50</t>
  </si>
  <si>
    <t>Комбінезон (бязь отб) р 52/54</t>
  </si>
  <si>
    <t>Комбінезон (мембрана) р 56/58</t>
  </si>
  <si>
    <t>Маска киснева Вентурі, для дорослих</t>
  </si>
  <si>
    <t>Маска киснева з мішком, для дорослих</t>
  </si>
  <si>
    <t>Маска респіраторна (захист ФФП-3) для дорослих</t>
  </si>
  <si>
    <t>Окуляри з клапаном</t>
  </si>
  <si>
    <t>Окуляри захисні нейлонові, скло полікарбонат прозорі</t>
  </si>
  <si>
    <t>Піпетка 0,2мл</t>
  </si>
  <si>
    <t>Піпетка 1мл</t>
  </si>
  <si>
    <t>Піпетка пастеровська</t>
  </si>
  <si>
    <t>Пробірка центрифужна</t>
  </si>
  <si>
    <t>Халат</t>
  </si>
  <si>
    <t>29.08.2022</t>
  </si>
  <si>
    <t xml:space="preserve"> КНП «Київська міська клінічна лікарня № 8» </t>
  </si>
  <si>
    <t>Контейнер для зберігання гострих медичних предметів одноразового використання 25 штук в упаковці (держ.бюджет)</t>
  </si>
  <si>
    <t>Тест для виявлення прихованої крові в калі CITO TEST</t>
  </si>
  <si>
    <t>Тест -смужка для холестерину</t>
  </si>
  <si>
    <t>01.10.23</t>
  </si>
  <si>
    <t>КОРОНАВАК ВАКЦИНА для профілактики COVID-19</t>
  </si>
  <si>
    <t>Шприц 2мл.луер трьохкомпонентний ін"єкційний одноразового використання(Коронавак)</t>
  </si>
  <si>
    <t>Вакцина для профілактики дифтерії та правця адсорбована із цільноклітинним кашлюковим компонентом</t>
  </si>
  <si>
    <t xml:space="preserve">Захист населення від інфекційних хвороб </t>
  </si>
  <si>
    <t>АКДП + ХІБ.інф.+Геп., 2851Х011А</t>
  </si>
  <si>
    <t>Тест для виявлення прихованої крові в калі СІТО ТЕСТ, або еквівалент (38217 Прихована кров у калі, швидкий тест)</t>
  </si>
  <si>
    <t>Тест-смужка для глюкометра Easy Touch GC, або еквівалент, для вимірювання рівня глюкози в крові</t>
  </si>
  <si>
    <t>Тест смужки EasyTouch для вимірювання рівня холестерину в крові (25 шт)</t>
  </si>
  <si>
    <t>Тести для виявлення гост.респірат.хвороби COVID-19</t>
  </si>
  <si>
    <t>Депакін сироп, 57,64 мг/мл по 150 мл у флаконі №1</t>
  </si>
  <si>
    <t>Назва заходу/напрямку (Забезпечення медичних працівників засобами індивідуального захисту, отриманих в якості гуманітарної допомоги)</t>
  </si>
  <si>
    <t xml:space="preserve">        08.02.2022</t>
  </si>
  <si>
    <t xml:space="preserve">Фартух медичний </t>
  </si>
  <si>
    <t>Костюм біологічного захисту/комбінезон (комбінезон захисний)</t>
  </si>
  <si>
    <t>Глюкометр NEO комплект (глюкотр+60тс+проколювач+10 ланцетів</t>
  </si>
  <si>
    <t>Ланцет droplet 30G(0,31 мм) 100 шт.</t>
  </si>
  <si>
    <t>Тест-смужка NEO №50</t>
  </si>
  <si>
    <t>03.06.2023</t>
  </si>
  <si>
    <t>Безпечні ланцети/Ланцети Акку-Чек Софтклікс №200</t>
  </si>
  <si>
    <t>Медичні маски  (Disposable Face Mask), штуки, 1 / Акт 803</t>
  </si>
  <si>
    <t>Молнупіравір / Молнупіравір, 200мг</t>
  </si>
  <si>
    <t>капсул</t>
  </si>
  <si>
    <t>Термометр медичний/термометр медичний, одиниця</t>
  </si>
  <si>
    <t>Тест полоски для глюкометрів/Тест-смужки Акку-Чек Актив№50,1</t>
  </si>
  <si>
    <t>Гуманітарна допомога від Unisef</t>
  </si>
  <si>
    <t xml:space="preserve">Експрес-тест Panbio COV-19 AgRDT (NASAL) в коробці 25 шт. </t>
  </si>
  <si>
    <t>Експрес-тест Panbio COV-19 AgRDT (NASAL)</t>
  </si>
  <si>
    <t>туба</t>
  </si>
  <si>
    <t>Термометр медичний</t>
  </si>
  <si>
    <t>Медичні маски (Suavel medical)</t>
  </si>
  <si>
    <t>Медичні маски (Multi pallet)</t>
  </si>
  <si>
    <t>Нованмінсулфон 500 mg 25g/50 ml Batch</t>
  </si>
  <si>
    <t>Глюкометр / Глюкометри Акку-Чек Актив, 1</t>
  </si>
  <si>
    <t>Тест-полоски для глюкометрів / Тест-смужки Акку-Чек Актив No50, 1</t>
  </si>
  <si>
    <t>Безпечні ланцети / Ланцети Акку-Чек Софтклікс No200,</t>
  </si>
  <si>
    <t xml:space="preserve">таб </t>
  </si>
  <si>
    <t xml:space="preserve">Бинт еластичний </t>
  </si>
  <si>
    <t xml:space="preserve">Ковдра рятувальна </t>
  </si>
  <si>
    <t xml:space="preserve">Маска мед. захисна </t>
  </si>
  <si>
    <t xml:space="preserve">Мешок Амбу </t>
  </si>
  <si>
    <t xml:space="preserve">фл </t>
  </si>
  <si>
    <t>Лекадол лонг 200/500мг №10</t>
  </si>
  <si>
    <t xml:space="preserve">Перекесь Водню 3% 250мл </t>
  </si>
  <si>
    <t xml:space="preserve">уп </t>
  </si>
  <si>
    <t>Серветки марл стер №2</t>
  </si>
  <si>
    <t>Цефотаксим 1 г фл</t>
  </si>
  <si>
    <t>Ібупрофен</t>
  </si>
  <si>
    <t>AZITHRO SDZ 500MG №6</t>
  </si>
  <si>
    <t>CARVEDILOL SDZ 25MG 30TAB UA</t>
  </si>
  <si>
    <t>Curadona 100mg/ml</t>
  </si>
  <si>
    <t>туб</t>
  </si>
  <si>
    <t>DICYNONE 2ML 50LIAM UA</t>
  </si>
  <si>
    <t>MIRTAZAPIN SDZ 15MG 20FCT UA</t>
  </si>
  <si>
    <t>MIRTAZAPIN SDZ 30MG 20FCT UA</t>
  </si>
  <si>
    <t>MOXIFLOXACIN SDZ 400MG 7FCT UA</t>
  </si>
  <si>
    <t>Novaminsulfon Lichtenstein 500m №30</t>
  </si>
  <si>
    <t>SOTALOL SDZ 80MG 50TAB UA</t>
  </si>
  <si>
    <t>SUMILAR 10+5MG 28HGC UA</t>
  </si>
  <si>
    <t>Amoxicilina Combix 1000 mg №30</t>
  </si>
  <si>
    <t>DICLAC ID 150MG 100PRT V1 UA</t>
  </si>
  <si>
    <t>Гуманітарна допомога</t>
  </si>
  <si>
    <t xml:space="preserve">амп </t>
  </si>
  <si>
    <t>Novaminsulfon 500mg 25g/50ml</t>
  </si>
  <si>
    <t>Тиротрицин №20</t>
  </si>
  <si>
    <t>Бемфола 300МО/0,5мг</t>
  </si>
  <si>
    <t>фартух медичний</t>
  </si>
  <si>
    <t>Костюм біологічного захисту/комбінезон</t>
  </si>
  <si>
    <t>Верапаміл/Верапаміл розчин д/ін</t>
  </si>
  <si>
    <t>Медичні маски</t>
  </si>
  <si>
    <t>Швидкі експрес тести д/виявлення антитіл до ВІЛ 1/2 1 досл.</t>
  </si>
  <si>
    <t>Тотальні ендопротези кульшового суглобу безцементні тазостегнового суглобу IRENE</t>
  </si>
  <si>
    <t>Безпечні ланцети Акку-Чек Софтклікс №200</t>
  </si>
  <si>
    <t xml:space="preserve">б/н </t>
  </si>
  <si>
    <t>Глюкометр Акку-Чек Актив</t>
  </si>
  <si>
    <t>Повязка медична велика стерильна</t>
  </si>
  <si>
    <t>Тест-полоски для глюкометра Акку-Чек Актив №50</t>
  </si>
  <si>
    <t>Фартух медичний</t>
  </si>
  <si>
    <t>Глюкометри Акку-Чек Актив</t>
  </si>
  <si>
    <t>17.12.2023</t>
  </si>
  <si>
    <t>Глюкометр/Глюкометри Акку-Чек Актив,1</t>
  </si>
  <si>
    <t>17.05.2022</t>
  </si>
  <si>
    <t>Глюкометр/Акку-Чек Актив</t>
  </si>
  <si>
    <t>Ортопедія/ендопротезування/ "Здоровя киян"</t>
  </si>
  <si>
    <t>Тотальні ендопротези кулькового суглобу б/цементний</t>
  </si>
  <si>
    <t xml:space="preserve">Костюм біологічного захисту/комінезон захисту) </t>
  </si>
  <si>
    <t>Глюкометр</t>
  </si>
  <si>
    <t>піперацилін та інгібітор ферментів фл</t>
  </si>
  <si>
    <t>Тест-/полоски д/глюкометрів №50</t>
  </si>
  <si>
    <t>немає</t>
  </si>
  <si>
    <t>Jext 300 micrograms Solution for injection in pre-filled pen adrenaline (Адреналін)</t>
  </si>
  <si>
    <t>Азитроміцин (Azitromicin 500 mg), таблетки, 500 мг</t>
  </si>
  <si>
    <t>Верапаміл / Верапаміл-Дарниця розчин д/ін., 2,5 мг/мл по 2 мл</t>
  </si>
  <si>
    <t>ампула</t>
  </si>
  <si>
    <t>01.02.2024</t>
  </si>
  <si>
    <t>Еластичний бинт-бандаж / Бинт 15 см х 4 м K-Band Urgo</t>
  </si>
  <si>
    <t>Карбетоцин / Пабал, розчин для ін'єкцій ампула 1 мл, 100 мкг/мл</t>
  </si>
  <si>
    <t>За напрямом " Залишок тестів Xpert для боротьби зі СНІДом, туберкульозом та малярією"</t>
  </si>
  <si>
    <t>Набір тестів Xpert MTB/RIF ULTRA, CE-IVD, по 50тестів у наборі</t>
  </si>
  <si>
    <t>Абакавіру сульфат 600мг,Ламівудину 300мг таб. №30 Серія ABL22027</t>
  </si>
  <si>
    <t>Матеріальні цінності отримані у якості гуманітарної допомоги через КП "Фармація"</t>
  </si>
  <si>
    <t>Безпечні ланцети / Ланцети Акку-Чек Софтлікс No200</t>
  </si>
  <si>
    <t>Новамінсульфон Novaminsulfon 500 mg 25g/50 ml Batch</t>
  </si>
  <si>
    <t>Термометр медичний / Термометр медичний, одиниця</t>
  </si>
  <si>
    <t>Назва заходу/напрямку (наприклад, Міська цільова програма "Здоров’я киян")</t>
  </si>
  <si>
    <t>Шприц 0,3 мл ін’єкційний стерильний</t>
  </si>
  <si>
    <t xml:space="preserve">Експрес-тест Panbio COV-19 AgRDT (NASAL) </t>
  </si>
  <si>
    <t>Ібупрофен / Ibuprom Express 400mg №10</t>
  </si>
  <si>
    <t>Метопролол / Metoprolol-Ecas (метопролол), 25 мг №60</t>
  </si>
  <si>
    <t xml:space="preserve">Тиротрицин </t>
  </si>
  <si>
    <t>Хлористий натрій / Натрію хлорид 0,9%, 5мл, №10</t>
  </si>
  <si>
    <t xml:space="preserve">Контейнер для ут, 2л </t>
  </si>
  <si>
    <t xml:space="preserve">
Медичні маски (Disposable Face Mask), штуки,1 Акт 803 </t>
  </si>
  <si>
    <t>Тест-полоски для глюкометрів  (1.00 грн.) 1000.000 шт</t>
  </si>
  <si>
    <t>Безпечні ланцети  (1.00 грн.) 2000.000 шт</t>
  </si>
  <si>
    <t>Назва заходу/напрямку Розподіл засобів індивідуального захисту отриманих у якості гуманітарної допомоги</t>
  </si>
  <si>
    <t>Костюм біологічного захисту</t>
  </si>
  <si>
    <t>Еластичний бинт-бандаж 15 см *4 м</t>
  </si>
  <si>
    <t xml:space="preserve">Аптечка д/надання І меддопомоги </t>
  </si>
  <si>
    <t>Рокуронія бромід 10мг/мл</t>
  </si>
  <si>
    <t>Глюкометр Акку-Чек</t>
  </si>
  <si>
    <t>Тест-смужки Акку-Чек №50</t>
  </si>
  <si>
    <t>Ланцети Акку-Чек №200</t>
  </si>
  <si>
    <t>Гентаміцин 80мг/2мл</t>
  </si>
  <si>
    <t>Сальбутамол інгаляція 200доз</t>
  </si>
  <si>
    <t>Карбетоцин р-н 1мл,100мкг/мл</t>
  </si>
  <si>
    <t>Адреналін</t>
  </si>
  <si>
    <t>Метопролол 23,75мл</t>
  </si>
  <si>
    <t>Вакуумні пробірки д/забору крові Vacusense+K2EDTA</t>
  </si>
  <si>
    <t>Аптечка д/надання першої медичної допомоги</t>
  </si>
  <si>
    <t>Карбетоцин/Пабал амп. 100мкг/мл</t>
  </si>
  <si>
    <t>АКДП, 2821Q012A</t>
  </si>
  <si>
    <t>Експрес-тест Panbio COV-19 AgRDT (NASAL) в коробці 25 шт.</t>
  </si>
  <si>
    <t>27.05.2022</t>
  </si>
  <si>
    <t>Експрес-тест для визначення антигена до вірусу COVID-19</t>
  </si>
  <si>
    <t>Медичні маски (Noname pallet, маски в асортименті)</t>
  </si>
  <si>
    <t>Медичні маски (Multi pallet, маски в асортименті)</t>
  </si>
  <si>
    <t>Безпечні ланцети</t>
  </si>
  <si>
    <t>громадське здоров'я/раннє виявлення та лікування туберкульозу</t>
  </si>
  <si>
    <t>скринінг на обстеження  захворювань раку прямої кишки</t>
  </si>
  <si>
    <t>скринінг на обстеження  захворювань сердечно - сосудистої системи</t>
  </si>
  <si>
    <t>громадське здоров'я/профілактика раку шийки матки</t>
  </si>
  <si>
    <t>імунопрофілактика/профілактика інфекційних захворювань</t>
  </si>
  <si>
    <t>Розвиток первинної медико-санітарної допомоги/Зменшення поширеності респіратурних інфекційних захворюваностей</t>
  </si>
  <si>
    <t>Назва заходу/напрямку:Міська цільова програма "Здоровя киян" на 2020-2022 роки "Лікування дітей, хворорих на епілепсію, закуплених за кошти бюджету міста Києва на 2021рік"</t>
  </si>
  <si>
    <t>Ондансетрон , ампули 2мг/мл</t>
  </si>
  <si>
    <t>24/12/2020</t>
  </si>
  <si>
    <t>25/11/2021</t>
  </si>
  <si>
    <t>13/04/2023</t>
  </si>
  <si>
    <t>ЦЕРВАРИКС" ВАКЦИНА ДЛЯ ПРОФІЛАКТИКИ ЗАХВОРЮВАНЬ,ЩО ВИКЛИКАЮТЬСЯ ВІРУСОМ ПАПІЛОМИ ЛЮДИНИ ТИПІВ 16 ТА18,суспензія для ін'єкцій по 0,5 мл (1 доза) у попередньо наповненому шприці з поршнм і ковпачком у комплекті з голкою</t>
  </si>
  <si>
    <t>№381</t>
  </si>
  <si>
    <t>Експрес-тест для визначення антигена до вірусу COVID-13 (експрес-тест на визначення антигена коронавірусу SARS-CoV-2)</t>
  </si>
  <si>
    <t>04.05.2022</t>
  </si>
  <si>
    <t>№280</t>
  </si>
  <si>
    <t>28.01.2022</t>
  </si>
  <si>
    <t>11.11.2022</t>
  </si>
  <si>
    <t>16/05/2022</t>
  </si>
  <si>
    <t>Ацетилсаліцилова кислота / Herz ASS-ratoipharm 100мг,№100 (ацетилсаліцилова кислота), 100мг</t>
  </si>
  <si>
    <t>26/05/2022</t>
  </si>
  <si>
    <t>Безпечні  ланцети /Ланцети Акку Чек №200</t>
  </si>
  <si>
    <t>20/05/2022</t>
  </si>
  <si>
    <t>26/04/2022</t>
  </si>
  <si>
    <t>Глюкоза  5% 400мл</t>
  </si>
  <si>
    <t>Глюкометр/Глюкометри Акку-Чек Актив, 1</t>
  </si>
  <si>
    <t>Доксициклін 200 мг №10</t>
  </si>
  <si>
    <t>Захисні халати</t>
  </si>
  <si>
    <t>14/03/2024</t>
  </si>
  <si>
    <t>Медичні маски  (Multi pallet, маски в асортименті), штуки, 1 / Акт 803</t>
  </si>
  <si>
    <t>17/05/2022</t>
  </si>
  <si>
    <t>Медичні маски  (OP-Masken маска), штуки, 1 / Акт 803</t>
  </si>
  <si>
    <t>Медичні маски  (XianTao Medical Face Mask), штуки, 1 / Акт 803</t>
  </si>
  <si>
    <t>Медичні маски  (Xiaolan Disposable Face Mask), штуки, 1 / Акт 803</t>
  </si>
  <si>
    <t>Метопролол / Betaloc ZOK 23,75мл, №28, 23,75мг</t>
  </si>
  <si>
    <t>Метопролол / Metoprolol-Ecas (метопролол), 25 мг №60, 25 мг</t>
  </si>
  <si>
    <t>Ніфедипін  10  мг №50</t>
  </si>
  <si>
    <t>Тест -полоски для глюкометрів/Тест-смужки Акку-Чек Актив №50</t>
  </si>
  <si>
    <t>Хлористий натрій / Натрію хлорид 0,9%, 5мл, №10, 5 мл</t>
  </si>
  <si>
    <t>18.01.2022 03.05.2022</t>
  </si>
  <si>
    <t>Вакцина для профілактики кашлюку, дифтерії та правця з цільноклітинним кашлюковим компонентом, 1/2/10 дози(АКДП)</t>
  </si>
  <si>
    <t>Сальбутамол</t>
  </si>
  <si>
    <t>Тест-полоски для глюкометрів/ Тест-смужки Акку-Чек Актив №50</t>
  </si>
  <si>
    <t>Безпечні ланцети/ Ланцети Акку-Чек Софтклікс №200</t>
  </si>
  <si>
    <t>Медичні маски (Nuokang KN-95)</t>
  </si>
  <si>
    <t xml:space="preserve">Глюкометр/Глюкометри Акку-Чек </t>
  </si>
  <si>
    <t>30,09,2021</t>
  </si>
  <si>
    <t>04,10,21</t>
  </si>
  <si>
    <t>б.т</t>
  </si>
  <si>
    <t>02,12,2021</t>
  </si>
  <si>
    <t>б,т</t>
  </si>
  <si>
    <t>Б.т</t>
  </si>
  <si>
    <t>10,11,2021</t>
  </si>
  <si>
    <t>18.032022</t>
  </si>
  <si>
    <t>22,07,2021</t>
  </si>
  <si>
    <t>Комбінезон біологіч.зах/комбінезон</t>
  </si>
  <si>
    <t>Азітроміцин 500мг.,таблетки №3</t>
  </si>
  <si>
    <t>Ондасетрон,ампули, 2мг/мл №5</t>
  </si>
  <si>
    <t>Тотальні ендопротези кульшового суглобу безцементні</t>
  </si>
  <si>
    <t>Програма цільова "Громадське здоров'я" на 2022-2025р.</t>
  </si>
  <si>
    <t>Програма протидії захворювапнню на туберкульоз на 2017-2021р.</t>
  </si>
  <si>
    <t>Півмаска фільтрувальна "Спектр-3 FFP3 NR D</t>
  </si>
  <si>
    <t>Бупівакаїн, 5мг/мл</t>
  </si>
  <si>
    <t>Вакуумні пробірки для забору крові</t>
  </si>
  <si>
    <t>Ланцети Акку</t>
  </si>
  <si>
    <t>Метопролол 23,75мг</t>
  </si>
  <si>
    <t>Метопролол 47,5мг</t>
  </si>
  <si>
    <t>Тест-полоски для глюкометра</t>
  </si>
  <si>
    <t>Фартук медичний</t>
  </si>
  <si>
    <t>Пелюшки 60х90 см</t>
  </si>
  <si>
    <t>Швидкі (експрес)тести д/виявлення антитіл до ВІЛ 1/2 1досл.</t>
  </si>
  <si>
    <t>Костюм біологічного захисту /комбінезон (багаторазовий 3,6 клас захисту) розмір S</t>
  </si>
  <si>
    <t>Костюм біологічного захисту /комбінезон (багаторазовий 3,6 клас захисту) розмір М</t>
  </si>
  <si>
    <t>Костюм біологічного захисту/комбінезон (багаторазовий 3,6 клас захисту) розмір L</t>
  </si>
  <si>
    <t>Рукавички оглядні непудрені нестерильні нітрилові, М</t>
  </si>
  <si>
    <t>Рукавички оглядні непудрені нестерильні нітрилові, L</t>
  </si>
  <si>
    <t>Одяг захисний від інфекаційних агентів д/багатораз.та обмеж.використання (костюм біолог.захисту комбінезон)S</t>
  </si>
  <si>
    <t>Одяг захисний від інфекаційних агентів д/багатораз.та обмеж.використання (костюм біолог.захисту комбінезон)M</t>
  </si>
  <si>
    <t>22.03.2021.</t>
  </si>
  <si>
    <t>Одяг захисний від інфекаційних агентів д/багатораз.та обмеж.використання (костюм біолог.захисту комбінезон)ХL</t>
  </si>
  <si>
    <t>Маска медична повсякденна захисна нестерильна одноразового використання</t>
  </si>
  <si>
    <t>Костюм біологічного захисту /комбінезон (багаторазовий 3,6 клас захисту)</t>
  </si>
  <si>
    <t>Щиток захисний</t>
  </si>
  <si>
    <t>Апарат штучної вентиляції легень Vsmart VFS-510</t>
  </si>
  <si>
    <t>Блок живлення до апарату штучної вентиляції легень VSmart VFS-510</t>
  </si>
  <si>
    <t>Безконтактний електронний термометр</t>
  </si>
  <si>
    <t>Covid-Медичний фартух ВЕT Atex нектатний</t>
  </si>
  <si>
    <t>Рукавички нетрілові оглядові №100</t>
  </si>
  <si>
    <t>Респіратор (напівмаска)FFP2</t>
  </si>
  <si>
    <t>Рукавички латексні без порошку №100 L</t>
  </si>
  <si>
    <t>Рукавички латексні без порошку №100 S</t>
  </si>
  <si>
    <t>Підставка для кардіоморітора (серця)Biolight Q7</t>
  </si>
  <si>
    <t>Пульсометр (з можлив.передачі даннх Bluetooth)</t>
  </si>
  <si>
    <t>Тримач д/кардіомоніт. (серця)Biolight Q7</t>
  </si>
  <si>
    <t>Кардіомонітор (серця) Biolight Q7 (CO2.CO)без штатива</t>
  </si>
  <si>
    <t>Рукавички латексні неприпудрені №100</t>
  </si>
  <si>
    <t>Медична маска одноразова №50</t>
  </si>
  <si>
    <t>Костюм біологічного захисту/комбінезон тип4-В</t>
  </si>
  <si>
    <t>Щиток захисний (одноразовий д/обличчя)</t>
  </si>
  <si>
    <t>Халат ізоляційний медич.багаторазовий №50</t>
  </si>
  <si>
    <t>В-на "АКДП"2851Х011А</t>
  </si>
  <si>
    <t>Експрес-тест Panbso COV-19 AgRDT (NASAL) в коробці 25 шт.</t>
  </si>
  <si>
    <t>Молнупіравір 200 мг</t>
  </si>
  <si>
    <t>Глюкометр Акку-Чек актив</t>
  </si>
  <si>
    <t>Тест-полоски д/глюкометрів Акку-Чек №50</t>
  </si>
  <si>
    <t>Безпечні ланцети Акку-Чек Софтлікс №200</t>
  </si>
  <si>
    <t>Півмаска фільтрувальна "СПЕКТР-3 FFP3</t>
  </si>
  <si>
    <t>Тотальні ендопротези кульш. сугл. безцементні</t>
  </si>
  <si>
    <t>Костюм біологічного захисту /комбінезон</t>
  </si>
  <si>
    <t>A/В cистема кровопровідних магістралей для гемодіалізу для Діалог+,ФМК 2008-4008, ДіаСтрім класична</t>
  </si>
  <si>
    <t>A/В cистема кровопровідних магістралей для гемодіалізу для Діалог iQ, ДіаСтрім iQ преміум</t>
  </si>
  <si>
    <t xml:space="preserve">Кислотний бікарбонатний гемодіалізний концентрат SW 139А 10л. Або Кислотний бікарбонатний гемодіалізний концентрат SW 127А 10л. Або Кислотний бікарбонатний гемодіалізний концентрат SW 380А 10л.(на вибір замовника) </t>
  </si>
  <si>
    <t>12.09.23</t>
  </si>
  <si>
    <t>Шприци ін'єкційні стерильні, міні-шприц, з автоматичним вимкненням, А-D, 0,5ml, Soloshot Mini</t>
  </si>
  <si>
    <t>Молнупіравір, 200мг</t>
  </si>
  <si>
    <t>Глюкометри Акку-Чек Актив, 1</t>
  </si>
  <si>
    <t>№71</t>
  </si>
  <si>
    <t>Експрес-Тест Pambio COV-19 AgRDT(NASAL) в коробке 25шт.</t>
  </si>
  <si>
    <t>Глюкометр /Глюкометри АккуЧек актив,1</t>
  </si>
  <si>
    <t>Розвиток первинної медико-санітарної допомоги /Зменшення поширенності інфекційних хвороб</t>
  </si>
  <si>
    <t>Медичні маски (Suavel medical face mask blue )штуки 1/акт 803</t>
  </si>
  <si>
    <t>Термометр медичний / Термометр медичний ,одиниця</t>
  </si>
  <si>
    <t>коробка</t>
  </si>
  <si>
    <t>Сумка першої допомоги,UNICEFсиня,410х280х170мм</t>
  </si>
  <si>
    <t>Депресор язика,нестерильний,дерев'яний,100шт в коробці</t>
  </si>
  <si>
    <t>Міжвідомчий комплект невідкладної медичної допомоги 2017,базова частина</t>
  </si>
  <si>
    <t>Сімейний комплект,достатній для потреб сім'ї</t>
  </si>
  <si>
    <t>Комплект проти антиводневої діареї ,комплект периферії ,відновлювана</t>
  </si>
  <si>
    <t>Комплект проти антиводневої діареї ,громадський комплект,громадська турбота</t>
  </si>
  <si>
    <t>Реанімаціїний апарат з ручним керуванням для дорослих</t>
  </si>
  <si>
    <t>Невелика базова аптечка першої допомоги</t>
  </si>
  <si>
    <t>IEHK,набір доп.1ліки</t>
  </si>
  <si>
    <t>Костюм біологічного захисту/комбінезон(комбінезон захисний)</t>
  </si>
  <si>
    <t>Метопролол 23,75мл,№28 табл</t>
  </si>
  <si>
    <t>Фуросемід 2мл №25</t>
  </si>
  <si>
    <t>CANISTER SET/Комплект каністр (для срібного, чорного, абдомінального наборів)</t>
  </si>
  <si>
    <t>Ланцети Акку-Чек Софтклікс №200</t>
  </si>
  <si>
    <t>ABDOMINAL DRESSING/Органозберігаюче покриття для абдомінальних ран (з контактним шаром 2 шт)</t>
  </si>
  <si>
    <t>PORT (for silver, Black, Abdominal sest)/Порт (для срібного, чорного, абдомінального наборів)</t>
  </si>
  <si>
    <t>Прозора плівка №5</t>
  </si>
  <si>
    <t>NPWT System with instillation/Система для лікування ран негативним тиском з установкою</t>
  </si>
  <si>
    <t>SILVER DRESSING SET-MEDIUM/Срібний перев’язувальний набір середній</t>
  </si>
  <si>
    <t>SILVER DRESSING SET-LARGE/Срібний перев’язувальний набір великий</t>
  </si>
  <si>
    <t>SILVER DRESSING SET-SMALL/Срібний перев’язувальний набір малий</t>
  </si>
  <si>
    <t>Y connector (for silver, Black, Abdominal)/у-конектор (для срібного, чорного, абдомінального наборів)</t>
  </si>
  <si>
    <t>Тест смужки Акку-Чек Актив No 50,1</t>
  </si>
  <si>
    <t>Тиротрицин №10</t>
  </si>
  <si>
    <t>BLACK FOAM DRESSING-SMALL/Чорний губчастий наповнювач малий</t>
  </si>
  <si>
    <t>BLACK FOAM DRESSING-LARGE/Чорний губчастий наповнювач малий</t>
  </si>
  <si>
    <t>BLACK FOAM DRESSING-MEDIUM/Чорний губчастий наповнювач малий</t>
  </si>
  <si>
    <t>упк</t>
  </si>
  <si>
    <t xml:space="preserve">Термометр медичний    </t>
  </si>
  <si>
    <t>Мед.маски</t>
  </si>
  <si>
    <t>Глюкометр Аккучек</t>
  </si>
  <si>
    <t>Експрес-тест Panbio COV-19</t>
  </si>
  <si>
    <t>Аптечка для надання першої медичної допомоги /Аптечка велика (зелена)</t>
  </si>
  <si>
    <t>Контейнер для забору слини, мокроти, сечі 30мл стерильний</t>
  </si>
  <si>
    <t>Костюм біологічного захисту /комбінезон (комбінезон захисний)</t>
  </si>
  <si>
    <t>Пробірка Promened 12*75 мм 5 мл типу Sorwall, нестерильна (циліндрична, без обідка, з PS) 250 шт. /набір</t>
  </si>
  <si>
    <t>Рукавички мед., латекс.,не стерил.пр.  IGAR р. S</t>
  </si>
  <si>
    <t>Atropinum sulfuricum 0,25 mg/1ml</t>
  </si>
  <si>
    <t>Atropinum sulfuricum 0,5 mg/1ml</t>
  </si>
  <si>
    <t>Назва заходу/напрямку  Про Розподіл медичних виробів для стомованих хворих, закуплених за кошти бюджету м.Києва на 2021рік. "Здоров'я киян"</t>
  </si>
  <si>
    <t>Назва заходу/напрямку Про розподіл систем GeneXpert і діагностичних реагентів, закуплених коштом Глобального фонду для боротьби зі СНІДом, туберкульозом та малярією. З метою виявлення ДНК мікобактерій туберкульозного комплексу (Mycobacteriumtuberculosis complex)</t>
  </si>
  <si>
    <t>Система для ПЛР GXIV-4-L-10C, GENEXPERT IV R2,4 MODULE, LAPTOP, 10C(система GENEXPERT IV R2, 4-модульна конфігурація. З ноутбуком. 10с) Серійний номер:110003834</t>
  </si>
  <si>
    <t>Набір тестів Xpert MTB/RIF ULTRA, CE-IVD, по 50 тестів у наборі</t>
  </si>
  <si>
    <t>Лінійно- інтерактивне джерело безперебійного живлення АРС Васk UPS Pro BR 1600VA, LCD BR1600MI</t>
  </si>
  <si>
    <t>Еноксапарин-Фармекс р-н д/ін. 10000 анти-Ха МО/мл</t>
  </si>
  <si>
    <t>Ендопротези кульшового суглобу, безцементні</t>
  </si>
  <si>
    <t xml:space="preserve">                                                                                                                                                                                                                                                                                                         Назва заходу/напрямку (ДУ "Центр громадського здоровя МОЗ України"/ гуманітарна допомога)</t>
  </si>
  <si>
    <t>Фарткх медичний</t>
  </si>
  <si>
    <t>Аптечка для надання першої медичної допомоги</t>
  </si>
  <si>
    <t>Безпечні ланцети/ Ланцети Акку-Чек Софтлікс №200</t>
  </si>
  <si>
    <t>Глюкометр/Глюкометр Акку-Чек Актив</t>
  </si>
  <si>
    <t>Метопролол 25 мг №60</t>
  </si>
  <si>
    <t xml:space="preserve">Novaminsulfon 500 mg 25g/50ml </t>
  </si>
  <si>
    <t>Фуросемід 2м мл №25</t>
  </si>
  <si>
    <t>№152</t>
  </si>
  <si>
    <t>15.03.20222</t>
  </si>
  <si>
    <t>Ангіографічна голка, кат.номер ІР18G70</t>
  </si>
  <si>
    <t>№298</t>
  </si>
  <si>
    <t>№340</t>
  </si>
  <si>
    <t>№135</t>
  </si>
  <si>
    <t>Кліпси лігуючі титанові для хірургічних втручань, розмір 5, кат. номер LSC5Ti</t>
  </si>
  <si>
    <t>картр</t>
  </si>
  <si>
    <t>№266</t>
  </si>
  <si>
    <t>Комплект черезшкірного інтродуцера Super Arrow-Flex з інтегрованим гемостатичним клапаном/ боковим портом , 5 Fr каталожний номер СL-07511</t>
  </si>
  <si>
    <t>№247</t>
  </si>
  <si>
    <t>Комплект черезшкірного інтродуцера Super Arrow-Flex з інтегрованим гемостатичним клапаном/ боковим портом , 6 Fr х 11 см, каталожний номер СР-07811</t>
  </si>
  <si>
    <t>№209</t>
  </si>
  <si>
    <t>Катетер MAGIC для балону, що відділяється, кат.номер MABDTE</t>
  </si>
  <si>
    <t>Катетер провідниковий FARGOMAX, кат.номер FRGMAX6F115_8</t>
  </si>
  <si>
    <t>к*т</t>
  </si>
  <si>
    <t>Оклюзійна балонна система ГіперГлайд,104-4113</t>
  </si>
  <si>
    <t>Оклюзійна балонна система ГіперГлайд,104-4127</t>
  </si>
  <si>
    <t>Оклюзійна балонна система ГіперГлайд,104-4520</t>
  </si>
  <si>
    <t>№47</t>
  </si>
  <si>
    <t>Системи емболічн.спіралі з Контролерам від"єднан.спіралі Deromper</t>
  </si>
  <si>
    <t>№130</t>
  </si>
  <si>
    <t xml:space="preserve">Системи емболічн.спіралі </t>
  </si>
  <si>
    <t>з Контролерам від"єднан.спіралі Deromper</t>
  </si>
  <si>
    <t>№226</t>
  </si>
  <si>
    <t>ЯЗЕРГІЛ ПЕРМАН. СТАНДАРТ. КЛІПСА ЗАГН. 13,7 ММ, кат.номер FE782K</t>
  </si>
  <si>
    <t>ЯЗЕРГІЛ ПЕРМАН. СТАНДАРТ. КЛІПСА ПРЯМ. 11 ММ, кат.номер FE760K</t>
  </si>
  <si>
    <t>ЯЗЕРГІЛ ПЕРМАН. СТАНДАРТ. КЛІПСА ПРЯМ. 7 ММ, кат.номер FE740K</t>
  </si>
  <si>
    <t>ЯЗЕРГІЛ ПЕРМАН. СТАНДАРТ. КЛІПСА ПРЯМ. 9 ММ, кат.номер FE750K</t>
  </si>
  <si>
    <t>БЕТАЛОК, розчин для ін"єкцій 1мг/мл по 5мл в ампулі;по 5 амп. в картонній коробці</t>
  </si>
  <si>
    <t>№133</t>
  </si>
  <si>
    <t>Катетер провідниковий FARGOMAX FRGMAX 6F 115 8,</t>
  </si>
  <si>
    <t>№206</t>
  </si>
  <si>
    <t>Катетер провідниковий FARGO FRG6F115_8,</t>
  </si>
  <si>
    <t>№450</t>
  </si>
  <si>
    <t>Абсорбуючий гемоста.матеріал з окисленої відновлен.целюлози(гемостат фібр.2*4),кат.номер RC F24</t>
  </si>
  <si>
    <t>Абсорбуючий гемоста.матеріал з окисленої відновлен.целюлози(гемостат фібр.4*4),кат.номер RC F44</t>
  </si>
  <si>
    <t>№596</t>
  </si>
  <si>
    <t>№889</t>
  </si>
  <si>
    <t>Судинний протез FUSION 6 мм х 60 см, М002015010660, кат.номер 25154760</t>
  </si>
  <si>
    <t>Судинний протез IMPRA CARBOFLO з е-TFE,7-4мм*70см,кат.номер 70Т7-4 TWC</t>
  </si>
  <si>
    <t>№679</t>
  </si>
  <si>
    <t>№970</t>
  </si>
  <si>
    <t>Пристрій для реваскуляризації Солітейр,сумісний з Мікрокатетером Ребар 18 для його доставки,який постач.в комплекті</t>
  </si>
  <si>
    <t>Пристрій для емболізації Пайплайн Флекс з технологією Шілд,сумісний з Катетером Феном</t>
  </si>
  <si>
    <t>№1443</t>
  </si>
  <si>
    <t>Катетер Феном 27(1шт)</t>
  </si>
  <si>
    <t>МІЛРОН розч. для ін"єкцій, по 1 мг/1 мл, по 10 мл в ампулі, по 1 амп в упаковці</t>
  </si>
  <si>
    <t>№1669</t>
  </si>
  <si>
    <t>Легочна гіпертензія</t>
  </si>
  <si>
    <t>БОЗЕНТАН АККОРД 125 мг табл, вкриті плівковою оболонкою, по 125 мг по 14 табл у блістері, по 4 блістери у пачці</t>
  </si>
  <si>
    <t>№286</t>
  </si>
  <si>
    <t>РИКСАТОН концентрат 10мг</t>
  </si>
  <si>
    <t>Назва заходу/напрямку ( "Закупівля лікарських засобів,мед.виробівдля хворих у до-післяопераційний період з трансплантації"КПКВК 2301400)</t>
  </si>
  <si>
    <t>СЕЛЛСЕПТ капсули по 250 мг</t>
  </si>
  <si>
    <t>Флударабін -Віста 50 мг</t>
  </si>
  <si>
    <t>Золедронова кислота по 08, мг</t>
  </si>
  <si>
    <t>Назва заходу/напрямку (Медикаменти та медичні вироби для хворих у до- та післяопераційний період з трансплантації))</t>
  </si>
  <si>
    <t>Екворал ,капсули по 25 мг</t>
  </si>
  <si>
    <t>Експрес-тест Panbio COV-19 AgRDT (NASAL) в коробці 25 шт</t>
  </si>
  <si>
    <t>МОЛНУПІРАВІР 200 мг</t>
  </si>
  <si>
    <t xml:space="preserve"> 2. Забезпечення витратними матеріалами для скринінгу населення для визначення рівня холестерину </t>
  </si>
  <si>
    <t>5. Впровадження вакцинації дівчат, що не живуть статевим життям, проти папіломи - вірусу людини</t>
  </si>
  <si>
    <t>6. Забезпечення засобами догляду важкохворих дітей з інвалідністю  на амбулаторному етапі</t>
  </si>
  <si>
    <t>7. Забезпечення лікування опортуністичних інфекцій у людей, які живуть з ВІЛ (ЛЖВ)</t>
  </si>
  <si>
    <t>Безпечні ланцети/Ланцети Акку-чек Софтлікс №200</t>
  </si>
  <si>
    <t xml:space="preserve">Костюм біологічного захисту/комбінезон (комбінезон захисний) </t>
  </si>
  <si>
    <t>Атропіну р-н 1мл/мг №10</t>
  </si>
  <si>
    <t>Одноразовий скальпель з карбоновим лезом № 11</t>
  </si>
  <si>
    <t>Тканинний клей синій Histoakryl № 10</t>
  </si>
  <si>
    <t>Шкірний степлер одноразовий Manipler AZ, 6 шт/уп</t>
  </si>
  <si>
    <t>Глюкометр/Глюком-етри Акку-Чек Актив, 1</t>
  </si>
  <si>
    <t xml:space="preserve">Тест полоски для глюкометрів/Тест смужки Акку-Чек Актив No50, 1 </t>
  </si>
  <si>
    <t>Безпечні ланцети/Ланцети Акку-Чек Софтклікс No200</t>
  </si>
  <si>
    <t>Костюм біол.захисту/комбінезон</t>
  </si>
  <si>
    <t>Карбетоцин/Пабал, р-н для ін., амп 1мл,100мкг/мл</t>
  </si>
  <si>
    <t>Novaminsulfon 500mg/50 ml</t>
  </si>
  <si>
    <t>Дексаметозон амп. 3,3мг/мл,</t>
  </si>
  <si>
    <t>22.06.2022</t>
  </si>
  <si>
    <t>30.05.2023</t>
  </si>
  <si>
    <t xml:space="preserve"> Трисептол табл.400мг/80мг №20</t>
  </si>
  <si>
    <t xml:space="preserve"> Флуконазол таб. в/о 100мг №10</t>
  </si>
  <si>
    <t>Вільвіо 12,5мг/75мг/50мг №56</t>
  </si>
  <si>
    <t>31.07.2024</t>
  </si>
  <si>
    <t>Вірелакір 250мг №56</t>
  </si>
  <si>
    <t xml:space="preserve">  Наконечники Tip CORE TIPS з фільтром, артикульний номер 04639642001/  Гамільтон Бонадуз АГ, Швейцарія
 Ціна за упаковку 7168,55 грн
                                                                </t>
  </si>
  <si>
    <t xml:space="preserve"> AD-пластина 0,3мл, артикульний номер 05232724001/  Рош Діагностикс ГмбХ, Німеччина
 Ціна за упаковку 5446,94 грн
                                                                </t>
  </si>
  <si>
    <t xml:space="preserve"> Резервуар для реагенту, 50 мл, артикульний номер 05232732001/ Гамільтон Бонадуз АГ, Швейцарія
 Ціна за упаковку 9593,38 грн
                                                                </t>
  </si>
  <si>
    <t xml:space="preserve">Резервуар для реагенту, 200 мл, артикульний номер 05232759001/ Гамільтон Бонадуз АГ, Швейцарія
 Ціна за упаковку 7590,54 грн
                                                                </t>
  </si>
  <si>
    <t xml:space="preserve"> Пластина для виділення 2,0мл, артикульний номер 06884008001/  Рош Діагностикс ГмбХ, Німеччина
 Ціна за упаковку 4568,43 грн
                                                                </t>
  </si>
  <si>
    <t xml:space="preserve">  Буфер для промивання cobas 4800, 960 тестів, артикульний номер 05235871190/ Рош Діагностикс ГмбХ, Німеччина
 Ціна за упаковку 1686,79 грн
                                                                </t>
  </si>
  <si>
    <t xml:space="preserve">Пакет для відходів малий (25 шт/коробка), артикульний номер 05530873001/ Гамільтон Бонадуз АГ, Швейцарія
 Ціна за упаковку 709,54 грн
                                                                </t>
  </si>
  <si>
    <t xml:space="preserve">Тригерний розчин ARCHITECT Trigger Solution, 4 флакони по 975 мл; каталожний номер: 6C55-63/Абботт Айленд Діагностікс Дівіжн, Ірландія
 Ціна за упаковку 1601,58 грн
                                                                </t>
  </si>
  <si>
    <t xml:space="preserve">Реакційні ємності ARCHITECT Reaction Vessels, 4 000 штук в упаковці; каталожний номер: 7C15-03/ Абботт Лабораторіз, США
 Ціна за упаковку 4927,95грн
                                                                </t>
  </si>
  <si>
    <t xml:space="preserve">Чашки для зразків ARCHITECT Sample Cups, 1 000 штук в упаковці; каталожний номер: 7C14-01/  Абботт Лабораторіз, США
 Ціна за упаковку 1663,18 грн
                                                                </t>
  </si>
  <si>
    <t xml:space="preserve"> Мембрана ARCHITECT Septum, 200 штук в упаковці; каталожний номер: 4D18-03/  Абботт Лабораторіз, США
 Ціна за упаковку 1539,98 грн
                                                                </t>
  </si>
  <si>
    <t>Пакет для відходів великий (50 шт/коробка), артикульний номер 04691989001/ Гамільтон Бонадуз АГ, Швейцарія Ціна за упаковку 10103,44 грн</t>
  </si>
  <si>
    <t>Лоток для відходів (10 шт/коробка), артикульний номер 04639669001/ Гамільтон Бонадуз АГ, Швейцарія Ціна за упаковку 2469,73грн</t>
  </si>
  <si>
    <t>Пробірка для зразків, артикульний номер 10394246001/Рош Діагностикс ГмбХ, Німеччина Ціна за упаковку 1624,90 грн</t>
  </si>
  <si>
    <t>Набір реагентів cobas® для кількісного визначення 
нуклеїнових кислот ВІЛ -1 (HIV-1) для використання у системі cobas® 4800, 120 тестів</t>
  </si>
  <si>
    <t>Набір для пробопідготовки cobas 4800, 960 тестів</t>
  </si>
  <si>
    <t>Набір для лізису клітин cobas 4800, 960 тестів</t>
  </si>
  <si>
    <t>Медична маска,респіратор FFP2 або FFP3,маски,неоснащені змінними фільтрами(хірургічні маски)</t>
  </si>
  <si>
    <t>Костюм біологічного захисту/комбінезон(комбінезрн захисний)</t>
  </si>
  <si>
    <t>09.2024</t>
  </si>
  <si>
    <t>06.2024</t>
  </si>
  <si>
    <t>12.2024</t>
  </si>
  <si>
    <t>05.2024</t>
  </si>
  <si>
    <t>03.2024</t>
  </si>
  <si>
    <t>29.03.2023</t>
  </si>
  <si>
    <t>24.03.2024</t>
  </si>
  <si>
    <t>28.03.2024</t>
  </si>
  <si>
    <t xml:space="preserve"> Бандаж для попереку</t>
  </si>
  <si>
    <t xml:space="preserve"> Бандаж колінний</t>
  </si>
  <si>
    <t xml:space="preserve"> Бандаж на стегно</t>
  </si>
  <si>
    <t>25.03.2024</t>
  </si>
  <si>
    <t>04.2025</t>
  </si>
  <si>
    <t>10.2026</t>
  </si>
  <si>
    <t>01.2026</t>
  </si>
  <si>
    <t>06.2023</t>
  </si>
  <si>
    <t>11.2024</t>
  </si>
  <si>
    <t>11.2025</t>
  </si>
  <si>
    <t>07.2026</t>
  </si>
  <si>
    <t>02.2024</t>
  </si>
  <si>
    <t>01.2025</t>
  </si>
  <si>
    <t>08.04.2024</t>
  </si>
  <si>
    <t>12.05.2024</t>
  </si>
  <si>
    <t>14.05.2023</t>
  </si>
  <si>
    <t>15.02.2023</t>
  </si>
  <si>
    <t>03.2023</t>
  </si>
  <si>
    <t>10.2023</t>
  </si>
  <si>
    <t>25.03.2026</t>
  </si>
  <si>
    <t>04.2026</t>
  </si>
  <si>
    <t>03.2025</t>
  </si>
  <si>
    <t>18.03.2025</t>
  </si>
  <si>
    <t xml:space="preserve"> Калоприймачі</t>
  </si>
  <si>
    <t xml:space="preserve"> Комір шийний</t>
  </si>
  <si>
    <t>01.2023</t>
  </si>
  <si>
    <t>02.2026</t>
  </si>
  <si>
    <t>01.2027</t>
  </si>
  <si>
    <t>05.2026</t>
  </si>
  <si>
    <t>28.11.2025</t>
  </si>
  <si>
    <t>05.2023</t>
  </si>
  <si>
    <t>07.2025</t>
  </si>
  <si>
    <t>10.2025</t>
  </si>
  <si>
    <t>03.2026</t>
  </si>
  <si>
    <t>09.2023</t>
  </si>
  <si>
    <t>07.2023</t>
  </si>
  <si>
    <t>26.12.2023</t>
  </si>
  <si>
    <t>09.06.2023</t>
  </si>
  <si>
    <t>09.2026</t>
  </si>
  <si>
    <t>07.10.2021</t>
  </si>
  <si>
    <t>15.06.2021</t>
  </si>
  <si>
    <t>28.02.2024</t>
  </si>
  <si>
    <t>07.09.2021</t>
  </si>
  <si>
    <t>02.12.2020</t>
  </si>
  <si>
    <t>12.2026</t>
  </si>
  <si>
    <t>24.04.2020</t>
  </si>
  <si>
    <t>20.11.20</t>
  </si>
  <si>
    <t>07.04.2020</t>
  </si>
  <si>
    <t>12.12.2022</t>
  </si>
  <si>
    <t>09.2025</t>
  </si>
  <si>
    <t>18.10.2021</t>
  </si>
  <si>
    <t>02.10.2023</t>
  </si>
  <si>
    <t>22.11.2023</t>
  </si>
  <si>
    <t>14.04.2020</t>
  </si>
  <si>
    <t>08.2024</t>
  </si>
  <si>
    <t>02.2023</t>
  </si>
  <si>
    <t>25.03.2022</t>
  </si>
  <si>
    <t>11.03.2022</t>
  </si>
  <si>
    <t>14.03.2022</t>
  </si>
  <si>
    <t>UPDATED QUANTITIES TRANSPARENT DRESSING FILM №5/Прозора плівка №5</t>
  </si>
  <si>
    <t>Глюкоза флакони 50%</t>
  </si>
  <si>
    <t>Метопролол таблетки 23,75мг</t>
  </si>
  <si>
    <t>Ацетилсаліцилова кислота таблетки 100мг</t>
  </si>
  <si>
    <t xml:space="preserve">Глюкометр Акку-Чек </t>
  </si>
  <si>
    <t>Фуросемід-Дарниця розчин д/ін. 2мл</t>
  </si>
  <si>
    <t>Здоров'я киян / забезпечення стомованих хворих медичними виробами</t>
  </si>
  <si>
    <t>Програма протидії захворювання на туберкульоз / забезпечення витратних матеріалів для бактеріологічної діагностики туберкульозу</t>
  </si>
  <si>
    <t>Закупівля лікарських засобів, медичних виробів, інших товарів і послуг /Закупівля антирезусного імуноглобуліну для запобігання гемолітичної хвороби новонароджених</t>
  </si>
  <si>
    <t>Громадське здоров'я та заходи боротьби з епідеміями / Закупівля лікарських засобів, імунобіологічних препаратів, медичних виробів</t>
  </si>
  <si>
    <t>Закупівля експрес тестів для визначення антигена короновірусу SARS-CoV-2</t>
  </si>
  <si>
    <t>Проведення вакцинації протигострої респіраторної хвороби COVID-19, спричиненої короновірусом SARS-CoV-2</t>
  </si>
  <si>
    <t>Експрес-тест Pandio Cov-19 AgRDT</t>
  </si>
  <si>
    <t>Термосумка для вакцини АОV AFVC46 (конт.д/ трансп.вакцини з холодоелем.)</t>
  </si>
  <si>
    <t>Молнупіравір 200мг</t>
  </si>
  <si>
    <t>Пантопразол 40мг</t>
  </si>
  <si>
    <t>Novaminsulfon 500 mg 25g/50 ml Batch</t>
  </si>
  <si>
    <t>Глюкометр Акку-Чек Актив 05.22</t>
  </si>
  <si>
    <t>Тест-смужки д/глюкометр. Акку-Чек № 50</t>
  </si>
  <si>
    <t>Ланцети безпечні Акку-Чек Софтклікс  № 200</t>
  </si>
  <si>
    <t>Маски медичні (suavel. blue) акт 803 05.22</t>
  </si>
  <si>
    <t>Маски медичні (Sushou, Disposable) акт 803 05.22</t>
  </si>
  <si>
    <t>експрес-тест Panbio COV-19</t>
  </si>
  <si>
    <t>Назва заходу/напрямку ( Первинна медична допомога)</t>
  </si>
  <si>
    <t xml:space="preserve">ВАКЦИНА ДЛЯ ПРОФІЛАКТИКИ ДИФТЕРІЇ, ПРАВЦЯ ТА КАШЛЮКУ, АДСОРБОВАНА, З ЦІЛЬНОКЛІТИННИМ КАШЛЮКОВИМ КОМПОНЕНТОМ </t>
  </si>
  <si>
    <t>20.05.2022</t>
  </si>
  <si>
    <t>Тест-смужки Акку-Чек Актив No50</t>
  </si>
  <si>
    <t>Ланцети Акку-Чек Софтклікс No200</t>
  </si>
  <si>
    <t>Медичні маски  (Infimedix, упакаовка по 50 шт), штуки,</t>
  </si>
  <si>
    <t>05.05.2022</t>
  </si>
  <si>
    <t xml:space="preserve">Пабал р-н д/iн. 100мкг/мл, по 1мл в амп. </t>
  </si>
  <si>
    <t xml:space="preserve">Назва заходу/напрямку забезпечення медикаментами </t>
  </si>
  <si>
    <t>Респіратор FFP 2/3</t>
  </si>
  <si>
    <t>Шапочка медична</t>
  </si>
  <si>
    <t xml:space="preserve">Гексаспрей спрей оромукоз. 750 мг/30г фл 30г </t>
  </si>
  <si>
    <t>Катетер Нелатона розміром 10 жін. ВОЛЕС</t>
  </si>
  <si>
    <t>Назва заходу/напрямку забезпечення медикаментами (через КП Фармація)</t>
  </si>
  <si>
    <t>Назва заходу/напрямку (вакцинація)</t>
  </si>
  <si>
    <t>Назва заходу/напрямку (наприклад, забезпечення  медикаментами ( отримано від КМКЛ 12)</t>
  </si>
  <si>
    <t>FUROSEMID AMP 20MG/2 ML №5(er). Furocemid</t>
  </si>
  <si>
    <t>MEROPENEM AMP 0500 MG I.V.10 (er). Meropenem</t>
  </si>
  <si>
    <t>OTRIVEN NTR 0.05% 10ML №1 (nurOPs) Xylometazolin</t>
  </si>
  <si>
    <t>PARACETAMOL INF 1000MG/100ML №10er) Paracetamol/уп</t>
  </si>
  <si>
    <t>PARACETAMOL TBL 500MG №20er) Paracetamol/уп</t>
  </si>
  <si>
    <t>DEXAMENAFARM AMP 8MG №10er) Dexamethason</t>
  </si>
  <si>
    <t>Голки атравматичні 1/2  монофіламентна 50мм 45мм (м7)USP5</t>
  </si>
  <si>
    <t>Кліпси  лігуючі титанові для хірургічних втручань роз.5</t>
  </si>
  <si>
    <t>Одноразові емболічні захисні пристрої к.н. TJEPO5-190</t>
  </si>
  <si>
    <t>Провідник д/ангіопласт. (з гідропрофільн.покрTurbocoat)HI-TORQUE BALANCE</t>
  </si>
  <si>
    <t>Стент-система корон.з покриттям  BioFreedom 4мм*14мм</t>
  </si>
  <si>
    <t>ендопр.тазостегнового.суглобу стерильні IRENE</t>
  </si>
  <si>
    <t>Протези тазостегнового суглобу</t>
  </si>
  <si>
    <t xml:space="preserve">Програма КПКВК 2301610 "Поліпшення охорони здоров"я на службі у людей" </t>
  </si>
  <si>
    <t>Симтема для вакуумної терапії ран</t>
  </si>
  <si>
    <t>н/б</t>
  </si>
  <si>
    <t>Контейнер для зберігання гострих мед.предметів однораз.використання 25шт.в упаковці</t>
  </si>
  <si>
    <t>сітка</t>
  </si>
  <si>
    <t>Назва заходу/напрямку Бульозний епідермоліз</t>
  </si>
  <si>
    <t>Бинт ел.ф. Peha-fix 12см-4м</t>
  </si>
  <si>
    <t>БИНТ</t>
  </si>
  <si>
    <t>ПРОТЕЗУВАННЯ</t>
  </si>
  <si>
    <t>ПРОТИДІЯ ЗАХВОРЮВАННЯ НА ТУБЕРКУЛЬОЗ</t>
  </si>
  <si>
    <t>Півмаска фільтрувальна "Спектр-3" FFP3 NR D</t>
  </si>
  <si>
    <t>ПРОТИДІЯ ЕПІДЕМІЇ ВІЛ-ІНФЕКЦІЇ</t>
  </si>
  <si>
    <t>РОЗСІЯНИЙ СКЛЕРОЗ</t>
  </si>
  <si>
    <t>Бетфер 1ф Плюс 30мкг</t>
  </si>
  <si>
    <t>Бупівакаїн 5мг/мл</t>
  </si>
  <si>
    <t>Ібупрофен 400мг №10</t>
  </si>
  <si>
    <t>Ацетилсаліцилова к-та 100мг №100</t>
  </si>
  <si>
    <t>Хлорамфенікол/Лівоміцетин - Дарниця 250мг</t>
  </si>
  <si>
    <t>Вакуумні пробірки д/забору крові</t>
  </si>
  <si>
    <t>Костюм біологічний</t>
  </si>
  <si>
    <t>Фартух медичий</t>
  </si>
  <si>
    <t>Бенефікс-1000 МО</t>
  </si>
  <si>
    <t>Алексан 50мг/мл по 5мл(100мг)</t>
  </si>
  <si>
    <t>Ендопр.тазостегнового саугл.стер.IRENE</t>
  </si>
  <si>
    <t>Благодійна та гуманітарна допомога (База мед.постачання через КП "Фармація"</t>
  </si>
  <si>
    <t>Голка безпечна 25G</t>
  </si>
  <si>
    <t>Підгузки для дорослих "Dr. Comfort" Extra Large</t>
  </si>
  <si>
    <t xml:space="preserve">Підгузок для дорослих, розмір L (11239 Підгузник для дорослих) </t>
  </si>
  <si>
    <t>ВІНКРИСТИН, р-н для ін'єкцій, 1 мг/мл по 1 мл у флаконі; по 1 флакону в картонній коробці</t>
  </si>
  <si>
    <t>ХОЛОКСАН, пор. для р-ну для ін. по 1 г, 1 фл. з пор. у карт. кор.</t>
  </si>
  <si>
    <t>БЛЕОНКО, ліоф-т для р-ну для ін. по 15 МО, 1 фл. з ліоф-том у карт.кор.</t>
  </si>
  <si>
    <t>МІКАФУНГІН-ТЕВА, пор.для р-ну для інф. 100 мг, 1 фл. з пор. у карт.кор.</t>
  </si>
  <si>
    <t>МІКАФУНГІН-ТЕВА, пор.для р-ну для інф. 50 мг, 1 фл. з пор. у карт.кор.</t>
  </si>
  <si>
    <t>б/наказу</t>
  </si>
  <si>
    <t>Глюкометр/ Глюкометри Акку-Чек Актив, 1</t>
  </si>
  <si>
    <t>Медична маска, респіратор FFP2 або FFP3, маски, неоснащені змінними фільтрами (одноразові медичні маски для обличчя, disposible medical face masks)</t>
  </si>
  <si>
    <t>Тест-полоски для глюкометрів/ Тест смужки Акку-Чек Актив №50, 1</t>
  </si>
  <si>
    <t>Забез.мед.заходів окр.держ.прог.та компл.заходів прог.характ.КПКВК 2301400-ДП"Укрвакцина"МОЗ України</t>
  </si>
  <si>
    <t>Чашки для зразків ARCHITECT Sample Cups LOT 000469745</t>
  </si>
  <si>
    <t>Створення банків крові та її компонентів</t>
  </si>
  <si>
    <t>Аскорбінова кислота фарм. — 5^2220^2023/12^10.12.2023</t>
  </si>
  <si>
    <t>Індикатори Стерилан 160/150 для контролю параметрів стерилізації гарячим повітрям (уп. 1000) LOT 32 (2025/05)</t>
  </si>
  <si>
    <t>Левоміцетін(порошок) —5^2220^2023/12^01.12.2023</t>
  </si>
  <si>
    <t>Натрій фосфорнокислий 2-замінний 12-водний — 5*2220*2024/11</t>
  </si>
  <si>
    <t>Папір фільтрувальний (Малин, Паперова ф-ка) — 5/2220/0000/00/0317</t>
  </si>
  <si>
    <t>Папір фільтрувальний (Малин, Паперова ф-ка) — 5/2220/0000/00/20</t>
  </si>
  <si>
    <t>проба</t>
  </si>
  <si>
    <t>Проба азопірамова LOT 172 (2023/10)</t>
  </si>
  <si>
    <t>Пробірка вакуумна EximLab K3 ЕДТА стерильна, фіолетова кришка 4мл 13х75 мм (уп.100шт) LOT 210809 (2023/07)</t>
  </si>
  <si>
    <t>Штатив для мультикювет — 5/2220/0000/00</t>
  </si>
  <si>
    <t>Калій йодид/Калію йодид</t>
  </si>
  <si>
    <t>Атроін-ДАРНИЦЯ 1мг/мл, амп № 10</t>
  </si>
  <si>
    <t>Шприц з голкою 0,5 ml, самоблокуючі</t>
  </si>
  <si>
    <t>10.01.2022 13.01.2022 25.01.2022  08.02.2022 18.02.2022 10.06.2022</t>
  </si>
  <si>
    <t>ЕУВАКС  В/EUVAX  B  ВАКЦИНА ДЛЯ ПРОФІЛАКТИКИ ГЕПАТИТУ В, РЕКОМБИНАНТНА РІДКА. Суспензія для ін`єкцій, 10 мкг/дозу по 0,5 мл (1 доза) у флаконах, № 10 у пачці</t>
  </si>
  <si>
    <t>Швидкий тест для вияв антитіл ВІЛ 1/2 І дос</t>
  </si>
  <si>
    <t>Швидкий тест для вияв антитіл ВІЛ 1/2 ІІ дос</t>
  </si>
  <si>
    <t>Швидкий тест на виявл антигену до вір гепат В</t>
  </si>
  <si>
    <t>Швидкий тест на виявл антигену до вір гепат С</t>
  </si>
  <si>
    <t>Назва заходу/напрямку Міська цільова програма" Громадське здоров'я " на 2022-2025 роки</t>
  </si>
  <si>
    <t>08.09.2024</t>
  </si>
  <si>
    <t>Стерильні двокомпонентні шприци з автоматичним відключенням і вбудованою каню лею BD SoloShot™ Mini (міні) 0,5 ml (мл), 23 G (Г) х1 (0,6х25mm (мм))</t>
  </si>
  <si>
    <t>Лоперамід (Лопераміду гідрохлорид), капсули, 2мг</t>
  </si>
  <si>
    <t xml:space="preserve">Сахароміцети булардії (Yomogi), капсули, 250мг </t>
  </si>
  <si>
    <t>Німесулід (НІМЕСИЛ® гранули, 100 мг/2 г; по 2 г в однодозовому пакеті; по 30 пакетів у картонній коробці), одиниць, 100мг/</t>
  </si>
  <si>
    <t>саше</t>
  </si>
  <si>
    <t xml:space="preserve">Каталка для інвалідів </t>
  </si>
  <si>
    <t>Благодійна допомога від ТОВ "Серв'є Україна"</t>
  </si>
  <si>
    <t xml:space="preserve">Наказ ДОЗ №467 від 20.06.2022 року про розподіл шприців ін'єкційних, стерильних, отриманих у вигляді гуманітарної допомоги </t>
  </si>
  <si>
    <t>Калій йодид /Калію йодид</t>
  </si>
  <si>
    <t>Сахароміцети(Yomogi),250гр</t>
  </si>
  <si>
    <t>Рукавички медичні</t>
  </si>
  <si>
    <t>Вакцина "Еувакс"д/проф.гепатиту В</t>
  </si>
  <si>
    <t>Шприц міні  0,5 мл з 2-ма гол. 3-х комп.</t>
  </si>
  <si>
    <t>Швидкі (експрес) т/с на ВІЛ 1/2(I досл.)</t>
  </si>
  <si>
    <t>Швидкі (експр.) т/с на ВІЛ 1/2(II досл.)</t>
  </si>
  <si>
    <t>Швидкі (експр.) т/с на ВІЛ 1/2(III досл.)</t>
  </si>
  <si>
    <t>Швид. тест д/в антиг. до вірусу  геп. В</t>
  </si>
  <si>
    <t>Швид. тест д/в антиг. до вірусу  геп. С</t>
  </si>
  <si>
    <t>Лопресор,100 мг табл. №60</t>
  </si>
  <si>
    <t>Каталка для інвалідів</t>
  </si>
  <si>
    <t>Набір для обробки ран</t>
  </si>
  <si>
    <t>Стерильні двокомпонентні шприци з автоматичним відключенням і вбудованою канюлею BD SoloShot Mini (міні) 0,5 ml (мл), 23 G (Г) x1 (0,6x25mm (мм))</t>
  </si>
  <si>
    <t>28.02.27</t>
  </si>
  <si>
    <t>Спирт етиловий 96 % по 15 кг</t>
  </si>
  <si>
    <t>Дезинфікуючі спреї</t>
  </si>
  <si>
    <t xml:space="preserve">Калій йодид </t>
  </si>
  <si>
    <t>Азитроміцин (Azitromicin 500 mg), таблетки, 500мг №3</t>
  </si>
  <si>
    <t>Амоксицилін 250мг, табю, 100шт/уп</t>
  </si>
  <si>
    <t>Бак для кипяченої води з краном</t>
  </si>
  <si>
    <t>Бензилбензоат 1 л</t>
  </si>
  <si>
    <t>бут.</t>
  </si>
  <si>
    <t>Бетомокс Плюс /Betomox Plus/ 875 мг/125мг, таб. № 16</t>
  </si>
  <si>
    <t>Відро емальоване з кришкою</t>
  </si>
  <si>
    <t>Відро оцинковане</t>
  </si>
  <si>
    <t>Глечик для води</t>
  </si>
  <si>
    <t>Горшок дитячий</t>
  </si>
  <si>
    <t>Градусник електронний</t>
  </si>
  <si>
    <t>Дитячі креми (Oilatum Baby Zaawasowana Ochrona Krem 350ml), 350 мл</t>
  </si>
  <si>
    <t>Ібупрофен (Ibolex 20*200 mg) таб 200mg</t>
  </si>
  <si>
    <t>Йод 10% водний 200мл</t>
  </si>
  <si>
    <t>Калій йодид/ Калію йодид</t>
  </si>
  <si>
    <t>Каністра металева місткістю 10л</t>
  </si>
  <si>
    <t>Каністра металева місткістю 20л</t>
  </si>
  <si>
    <t>Кастрюля емальована 3л</t>
  </si>
  <si>
    <t>Катетер в/в периферичний 22G синій 0,9х25 мм; 50шт/уп</t>
  </si>
  <si>
    <t>Катетер в/в метелик d 0,5, 1 19мм; 50шт/уп</t>
  </si>
  <si>
    <t>Катетер в/в метелик d 0,8, 1 19мм; 50шт/уп</t>
  </si>
  <si>
    <t>Клейонка медична</t>
  </si>
  <si>
    <t>Клейонка на стіл</t>
  </si>
  <si>
    <t>Клейонка підкладна гумова</t>
  </si>
  <si>
    <t>м</t>
  </si>
  <si>
    <t>Кухоль чайний</t>
  </si>
  <si>
    <t>Ліхтар електричний кишеньковий</t>
  </si>
  <si>
    <t>Ліхтар "Летуча миша"</t>
  </si>
  <si>
    <t>Ложка розливна (черпак)</t>
  </si>
  <si>
    <t>Ложка столова</t>
  </si>
  <si>
    <t>Медична маска, респіратор FFP2 або FFP3, маски, неоснащені змінними фільтрами (Одноразові медичні для обличчя,disposible medical face masks)</t>
  </si>
  <si>
    <t>Молоток</t>
  </si>
  <si>
    <t>Мотузка господарсьа</t>
  </si>
  <si>
    <t>Набір хірургічний (ножиці прямі/ноиці круглі, пінцет хірургічний, зажим, голкотримач,зонд гудзикови)</t>
  </si>
  <si>
    <t>Ніж кухарський "Трійка"</t>
  </si>
  <si>
    <t>Носилки санітарні</t>
  </si>
  <si>
    <t>Пакет перевязувальний індивідуальний з подушечкою 18смх36см і бинтом</t>
  </si>
  <si>
    <t>Пакет перевязувальний індивідуальний з 2-ма подушечками і бинтом</t>
  </si>
  <si>
    <t>Плитка електрична універсальна</t>
  </si>
  <si>
    <t>Порошок регідаційний оральний, 50шт/уп</t>
  </si>
  <si>
    <t>Пульверизатори</t>
  </si>
  <si>
    <t>Рукавички медичні оглядові нітрилові нестерильні (розмір L або XL) (Рукавиці нітрилові без пудри, нестерильні, розмір L)</t>
  </si>
  <si>
    <t>Серветка марлева медична стерильна 14х16см № 20</t>
  </si>
  <si>
    <t>Спіраль до електроплитки</t>
  </si>
  <si>
    <t>Таз емальований</t>
  </si>
  <si>
    <t>Таз оцинкований</t>
  </si>
  <si>
    <t>Тарілка (миска) глибока</t>
  </si>
  <si>
    <t>Тарілка (миска) середня</t>
  </si>
  <si>
    <t>Термос місткістю 12 л</t>
  </si>
  <si>
    <t>Термос місткістю 30 л</t>
  </si>
  <si>
    <t>Тести для виявлення гострої респіраторної хвороби COVID-19, спричиненої коронавірусом SARS-CoV-2/ STANDART Q COVID-19 Ag Test</t>
  </si>
  <si>
    <t>Термостат електричний сухоповітряний одностулчастий ТС-80М ТС-80М2</t>
  </si>
  <si>
    <t>UIFF Термосумка для вакцин AOV AFVC46 (Контейнери для транспортування вакцин з холодоелементами)</t>
  </si>
  <si>
    <t>Фуросемід, ампули, 2мл</t>
  </si>
  <si>
    <t>Халат лікарняний теплий</t>
  </si>
  <si>
    <t>Хлоргексин 1л</t>
  </si>
  <si>
    <t>Цефтріаксон пор. 1,0 № 10</t>
  </si>
  <si>
    <t>Цинк сульфат моногідрат 20 мг, таб., 100шт/уп</t>
  </si>
  <si>
    <t>Чайник алюмінієвий, емальований місткістю 3-10 л</t>
  </si>
  <si>
    <t>Швидкий тест д/в.поверх.антиг.до вірусу гепатиту В</t>
  </si>
  <si>
    <t>Швидкий тест д/в.поверх.антиг.до вірусу гепатиту С</t>
  </si>
  <si>
    <t>Шовний матеріал, absorbable, 1,75 см, голка колюч 17мм; 36шт/уп</t>
  </si>
  <si>
    <t xml:space="preserve">Шприци ін"єкційні стерильні, міні-шприц з автоматичним вимкненням, A-D, 0,5 ml, Soloshot Mini </t>
  </si>
  <si>
    <t>Шприци ін"єкційні стерильні (Міні-шприц 0,3мл, Syringe, A-D, 0.3 ml, Medeco Inject)</t>
  </si>
  <si>
    <t>Вакцина для профілактики гепатиту В</t>
  </si>
  <si>
    <t>Шприци з голкою самоблокуючі, одноразові, для ін'єкцій</t>
  </si>
  <si>
    <t>Перекис водню Н2О2 (Woda utleniona 100g 3%), флакони, 100 g</t>
  </si>
  <si>
    <t xml:space="preserve">Беруши (Ear plugs), штук, 1 </t>
  </si>
  <si>
    <t>Лопресор / Lopresor / 100 мг  табл.  № 60</t>
  </si>
  <si>
    <t>Бетомокс Плюс /Betоmox Plus/ 875 мг/125 мг табл №16</t>
  </si>
  <si>
    <t>ацетилсаліцилова кислота (Аспірин, жувальний з вишневим смаком), таблетки, 81мг</t>
  </si>
  <si>
    <t>Раміприл (Ramistad 10), таблетки, 10 mg</t>
  </si>
  <si>
    <t>Парацетамол (Acetaminophen (Pain Relief/Fever Reduar)), таблетки,  500 mg</t>
  </si>
  <si>
    <t>Напроксен (Напроксен натрію), таблетки, 220мг</t>
  </si>
  <si>
    <t>Дезінфікуючий засіб (Дезінфекційний засіб "Блю Лайн Ефект"), штуки, 50 мл</t>
  </si>
  <si>
    <t>Глімепірид 2 мг (Glimepiride), таблетки, 2 мг</t>
  </si>
  <si>
    <t xml:space="preserve">Дексаметазон (Дексаметазон JENAPHARM), таблетки, 0,5 МГ </t>
  </si>
  <si>
    <t xml:space="preserve">Дексаметазон (Дексаметазон JENAPHARM), таблетки, 4 мг </t>
  </si>
  <si>
    <t xml:space="preserve">Противірусні препарати (ViruProtect STADA 20 ml спрей протизастудний), флакони, 20мл </t>
  </si>
  <si>
    <t>Hexaspray  (Hexaspray 30g), штуки, 1</t>
  </si>
  <si>
    <t>Набір для обробки ран/Community woundcare pack's (large)</t>
  </si>
  <si>
    <t>23.06.2022.</t>
  </si>
  <si>
    <t>Атропін сульфат, р-н д/ін. 1 мл/мг № 10</t>
  </si>
  <si>
    <t>Назва заходу/напрямку (Закупівля вакцини від гострої респіраторної хвороби COVID-19, спричиненої коронавірусом SARS-CoV-2 )</t>
  </si>
  <si>
    <t>№446</t>
  </si>
  <si>
    <t>№471</t>
  </si>
  <si>
    <t>ЕУВАКС В, ВАКЦИНА ДЛЯ ПРОФІЛАКТИКИ ГЕПАТИТУ В</t>
  </si>
  <si>
    <t>№445</t>
  </si>
  <si>
    <t>Перекис водню Н2О2 (Woda utleniona 100g 3%), флако</t>
  </si>
  <si>
    <t>ФЛ</t>
  </si>
  <si>
    <t xml:space="preserve">Німесулід (НІМЕСИЛ® гранули, 100 мг/2 г; по 2 г в однодозовому пакеті; по 30 пакетів у картонній коробці), одиниць, 100мг/2г </t>
  </si>
  <si>
    <t xml:space="preserve">Маски медичні </t>
  </si>
  <si>
    <t>Комплект черезшкірного інтродуцера Super Arrow-Flex з інтегрованим гемостатичним клапаном/боковим портом, 8 Fr.x 11 см, кат.номер СР-07811</t>
  </si>
  <si>
    <t>№398</t>
  </si>
  <si>
    <t>№399</t>
  </si>
  <si>
    <t>Комплект черезшкірного інтродуцера Super Arrow-Flex з інтегрованим гемостатичним клапаном/боковим портом,</t>
  </si>
  <si>
    <t>№423</t>
  </si>
  <si>
    <t>№424</t>
  </si>
  <si>
    <t>Саморозширний стент МЕР для сонної артерії з системою доставки, кат.номер ZSTS6х8х3014135</t>
  </si>
  <si>
    <t>Саморозширний стент МЕР для сонної артерії з системою доставки, кат.номер ZSTS6х8х4014135</t>
  </si>
  <si>
    <t>№302</t>
  </si>
  <si>
    <t>Одноразові емболічні захисні пристрої, кат. номер TJEPO5-190</t>
  </si>
  <si>
    <t>№190</t>
  </si>
  <si>
    <t>Креон 25000,капс.тверді з гастрорезистентними гранулами по 300мг,по 100капс.у.флак.</t>
  </si>
  <si>
    <t>№140</t>
  </si>
  <si>
    <t>Медикаменти для хворих на інфекційні захворювання,що супроводжуються високим рівнем летальності</t>
  </si>
  <si>
    <t>ЛІВМЕСЕР/ LIVMETHER, табл. без плівкової оболонки, по 20 мг/120 мг, по 24 табл в блістері, по 1 блістеру в картон. коробці</t>
  </si>
  <si>
    <t>№110</t>
  </si>
  <si>
    <t>МЕЛАЛС /MALEALTH, порошок для розч. для ін"єкцій по 60 мг</t>
  </si>
  <si>
    <t>№111</t>
  </si>
  <si>
    <t>Цефтріаксон (ONSEF 1g , 1 ампула в уп, в коробе 100 шт), ампули, 1g</t>
  </si>
  <si>
    <t>PORT (for slver, Black, Abdominal sets)/Порт (для срібного, чорного, абдомінального наборів)</t>
  </si>
  <si>
    <t>Y connector (for slver, Black, Abdominal sets)/y-конектор (для срібного, чорного, абдомінального наборів)</t>
  </si>
  <si>
    <t>Метронідазол (Метродіназол 0,5% 100 мл), флакони</t>
  </si>
  <si>
    <t>Ванкоміцин (Ванкоміцину гідрохлорид(Vancomycin) ), флакони, 1г</t>
  </si>
  <si>
    <t>Інфліксимаб (Ремикейд), флакони, 100 мг</t>
  </si>
  <si>
    <t>Устекінумаб (Стелара), флакони 45 мг/0,5 мл,</t>
  </si>
  <si>
    <t>Тест-полоски для глюкометрів /Тест-смужки Акку-Чек Актив №50,1</t>
  </si>
  <si>
    <t>Назва заходу/напрямку КПКВК 2301400 "Забезпечення медичних заходів окремих держаних програм та комплекснів заходів програмного характеру" (2021р.) (… д/забезпечення лікування хворих серцево-судинними та судинно-мозковими захворюваннями)</t>
  </si>
  <si>
    <t>Назва заходу/напрямку КПКВК 2301400 "Забезпечення медичних заходів окремих держаних програм та комплекснів заходів програмного характеру" (2022р.)</t>
  </si>
  <si>
    <t>Атропіну р-н 1мл/мг</t>
  </si>
  <si>
    <t>Натрій хлорид 0,9% 1000мл</t>
  </si>
  <si>
    <t>Термоковдра на поліетиленовій (Рятувальна)</t>
  </si>
  <si>
    <t>Калій йодид</t>
  </si>
  <si>
    <t>Ривароксабан (Ксарелто), 2,5 мг</t>
  </si>
  <si>
    <t>Ацетилсаліцилова кислота</t>
  </si>
  <si>
    <t>Атропін р-н1 мл/мг№10</t>
  </si>
  <si>
    <t>Вакцина БЦЖ 0371G083</t>
  </si>
  <si>
    <t>Шприц з голко. самоблокуючі,ін'єкційні 0,5мл.</t>
  </si>
  <si>
    <t>Міська цільова програма "Громадське здоров'я"</t>
  </si>
  <si>
    <t>Швидкий тест д/в поверх.антиген до вірусу гепатиту В</t>
  </si>
  <si>
    <t>Швидкий тест д/в поверх.антиген до вірусу гепатиту С</t>
  </si>
  <si>
    <t>455</t>
  </si>
  <si>
    <t>14.06.2022</t>
  </si>
  <si>
    <t>Стерильні двокомпонентні шприци з автоматичним відключенням і вбудованою канюлею BD SoloShot Mini 0,5ml</t>
  </si>
  <si>
    <t>28.02.2027</t>
  </si>
  <si>
    <t xml:space="preserve">Атропіну р-н 1мл/мг №10 </t>
  </si>
  <si>
    <t>16.06.2022</t>
  </si>
  <si>
    <t>Шприц 1,0 інсул. №1</t>
  </si>
  <si>
    <t>Bronchogrip №10 (порошок д/приготування розчину)</t>
  </si>
  <si>
    <t>Вермокс 100 мг №6</t>
  </si>
  <si>
    <t>Противірусні препарати (VituProtect STADA 20mlспрей протизастудний), флакон 20мл</t>
  </si>
  <si>
    <t>Абсорбована вакцина ДТ,суспензія для ін'єкцій,по 10 доз(1 доза 5 мл)по 5 мл у флаконах;по10 флаконів у картонній коробці</t>
  </si>
  <si>
    <t>Атропіну р-н 1 мл/мг №10</t>
  </si>
  <si>
    <t>Еувакс В Вакцина для профілактики гепатиту В,рекомбінантна рідка</t>
  </si>
  <si>
    <t xml:space="preserve">Ванкоміцин 1гр 1фл </t>
  </si>
  <si>
    <t>Рукавичкі нест Lоглядові</t>
  </si>
  <si>
    <t xml:space="preserve">Набір для обробки ран </t>
  </si>
  <si>
    <t>Шприци двокомп.з автомат.відключенням 0,5мл х 1мм</t>
  </si>
  <si>
    <t>Катетер Фолея №22</t>
  </si>
  <si>
    <t>Ендоксан 500 мг</t>
  </si>
  <si>
    <t>Назва заходу/напрямку (Надання медичної допомоги в умрвах воєнного стану в україні КПКВК 2301400)</t>
  </si>
  <si>
    <t>Лоперамід капсули 2 мг</t>
  </si>
  <si>
    <t>Німесил гранули по 2 г</t>
  </si>
  <si>
    <t xml:space="preserve">Ібупрофен 20*200мг </t>
  </si>
  <si>
    <t>БЦЖ, 0370G083</t>
  </si>
  <si>
    <t>24.06.2022</t>
  </si>
  <si>
    <t>Доксициклін 100 мг</t>
  </si>
  <si>
    <t xml:space="preserve">Гуманітарна допомога </t>
  </si>
  <si>
    <t>Спирт етиловий 96% 15кг 5бутилок</t>
  </si>
  <si>
    <t>Орально-назальна трахіальна трубка 3,5мм</t>
  </si>
  <si>
    <t>Вільвіо 12,5/75/50 №14</t>
  </si>
  <si>
    <t>Вірелакір 250мг №14</t>
  </si>
  <si>
    <t>SILVER DRESSING SET-SMALL/Срібний перев'язувальний набір малий</t>
  </si>
  <si>
    <t>BLACK FOAM DRESSING-LARGE/Чорний губчастий наповнювач великий</t>
  </si>
  <si>
    <t>ABDOMINAL DRESSING (with contact lauer 2 PC)/Органозберігаючу покриття для абдомінальних ран (з контактним шаром 2 шт)</t>
  </si>
  <si>
    <t>CANISTER SET (for silver, Black, Abdominal sets)/Комплект каністр (для срібного, чорного, абдомінального наборів)</t>
  </si>
  <si>
    <t>Biatain Alginate (Biatanine, 4800 шт. на палеті), штуки, 1</t>
  </si>
  <si>
    <t>Транекс (Транекс 5 ml ), ампули №6</t>
  </si>
  <si>
    <t>BASOWELL 710 - Hygiene - Surface Disinfection / Пляшка пластикова (10л) з кришкою та ручкою (дезінфекція поверхонь без спирту) (BASOWELL 710 - Hygiene - Surface Disinfection / Пляшка пластикова (10л) з кришкою та ручкою (дезінфекція поверхонь без спирту)), штуки, л</t>
  </si>
  <si>
    <t>Енап HL, 20мг/12,5мг</t>
  </si>
  <si>
    <t>Метопролол 50мг</t>
  </si>
  <si>
    <t>Метазеро, 95мг</t>
  </si>
  <si>
    <t>Фраксіпарин 5700 МО/ 0,6 мл</t>
  </si>
  <si>
    <t>Кеторолак р-н д/ін. 30мг/мл</t>
  </si>
  <si>
    <t>Левотироксин , 75мг</t>
  </si>
  <si>
    <t>Калію йодид</t>
  </si>
  <si>
    <t>Німесулід 100мг/2г</t>
  </si>
  <si>
    <t>Лоперамід, 2мг</t>
  </si>
  <si>
    <t>Цефтріаксон, 1g</t>
  </si>
  <si>
    <t>Атракурій</t>
  </si>
  <si>
    <t>Суксаметоній</t>
  </si>
  <si>
    <t>Спирт етиловий 96% по 15кг (7шт.)</t>
  </si>
  <si>
    <t>Назва заходу/напрямку : бюджетна програма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t>
  </si>
  <si>
    <t xml:space="preserve">ОМНІТРОП,розчин для ін`єкц.,5мг/1,5мл </t>
  </si>
  <si>
    <t>Калій йодид/калію йодид</t>
  </si>
  <si>
    <t>«ЕУВАКС-В»/EUVAXB Вакцина для профілактики гепатиту В рекомбінована рідка, суспензія для інʼєкцій по 1 дозі (0,5мл) у флаконах №10</t>
  </si>
  <si>
    <t>Сахароміцети булардії (Yomogi), капсули, 250мг</t>
  </si>
  <si>
    <t>Бандаж (Bandages (5cm, 10cm, 15cm)), штук, 1</t>
  </si>
  <si>
    <t>Захисні халати (Solation Gown, XL, 10шт в упаковке, в коробке 10 уп.), штуки, 1</t>
  </si>
  <si>
    <t>Марля (Gauze 1m2), штук, 1</t>
  </si>
  <si>
    <t>Набір хірургічних інструментів (Scalpel with a handle A10), штук, 1</t>
  </si>
  <si>
    <t xml:space="preserve">Набір хірургічних інструментів (Operating Scissors 14cm), штуки, 14 см </t>
  </si>
  <si>
    <t>Повідон-йод (Бетадин), флакони, 1 л №6</t>
  </si>
  <si>
    <t>Пластир Fentanyl beta 12 № 5</t>
  </si>
  <si>
    <t>Пластир Fentanyl beta 75 №5</t>
  </si>
  <si>
    <t>Пластир Fentanyl beta 100 №10</t>
  </si>
  <si>
    <t>Пластир Fentanyl beta 100 № 20</t>
  </si>
  <si>
    <t xml:space="preserve">BASOWELL 710 - Hygiene - Surface Disinfection / Пляшка пластикова (10л) з кришкою та ручкою (дезінфекція поверхонь без спирту) (BASOWELL 710 - Hygiene - Surface Disinfection / Пляшка пластикова (10л) з кришкою та ручкою (дезінфекція поверхонь без спирту)), штуки, л </t>
  </si>
  <si>
    <t xml:space="preserve">Термоковдра на поліетиленовій основі завширшки 160 см, завдовжки 210 см  (Thermo blanket), штук, 1 </t>
  </si>
  <si>
    <t>Хірургічна адгезивна плівка (Surgical adhesive tape with a central dressing ), штук, 8х20см</t>
  </si>
  <si>
    <t>Левотироксин 75 мг (L-thyroxin BC), таблетки, 75 мг</t>
  </si>
  <si>
    <t>Набір для обробки ран (Community Woundcare Pack, Large)</t>
  </si>
  <si>
    <t>Піперацилін та інгібітор ферментів (Піперацилін-тазобактам порошок для р-ну д/інф.), флакони, 2 г/0.25 г</t>
  </si>
  <si>
    <t>Серветки марлеві медичні стерильні,  (Серветки марлеві )</t>
  </si>
  <si>
    <t>халат хірургічний</t>
  </si>
  <si>
    <t>Шприци без голки різного об'єму (Шприц без голки 10 мл, Hypodermic Syringe 10ML Luer Slip), штуки</t>
  </si>
  <si>
    <t>Каталки для інвалідів складні</t>
  </si>
  <si>
    <t xml:space="preserve">Молнупіравір 200мг (Mulnupiravir 200mg), таблетки, 200mg </t>
  </si>
  <si>
    <t xml:space="preserve">Піперацилін та інгібітор ферментів (AVITAZ 4.5G IV), флакони, 4.5G IV </t>
  </si>
  <si>
    <t>Рукавички медичні оглядові нітрилові нестерильні (розмір L або XL)  (Рукавиці нітрилові без пудри, нестерильні, розмір L), штуки</t>
  </si>
  <si>
    <t>Калію йодиду табл.0,125 №10</t>
  </si>
  <si>
    <t>штук</t>
  </si>
  <si>
    <t>Орально-назальна трахіальна трубка 4,0мм</t>
  </si>
  <si>
    <t>Ванкоміцин 1г</t>
  </si>
  <si>
    <t>ДИФТЕРІЙНИЙ АНТИТОКСИН розчин для ін'єкцій, не менше 1000 МО/мл, по 10 мл у флаконі, по 1 флакону у картонній коробці</t>
  </si>
  <si>
    <t>6-Р</t>
  </si>
  <si>
    <t>Стерильні двокомпонентні шприци з автоматичним відключенням і вбудованою канюлею, 0,5 мл</t>
  </si>
  <si>
    <t>Лопресор, таблетка</t>
  </si>
  <si>
    <t>Калй  йодид, таблетка</t>
  </si>
  <si>
    <t>Маски  медични</t>
  </si>
  <si>
    <t>Атропін р-н 1мл/мг</t>
  </si>
  <si>
    <t>Антибактеріальний/Антисептичний розчин 250мл</t>
  </si>
  <si>
    <t>Бандажі різних типів і розмірів 15*4,5</t>
  </si>
  <si>
    <t>Бандажі різних типів і розмірів 10*4,5</t>
  </si>
  <si>
    <t>Бупівакаїн 0,5% 4мл №5</t>
  </si>
  <si>
    <t>короб</t>
  </si>
  <si>
    <t>Гепарин натрію 5000МО</t>
  </si>
  <si>
    <t>Імпланти для остеосинтезу 200мм стерильні</t>
  </si>
  <si>
    <t>Марлеві компреси стерильні з ниткою 7,5*7,5</t>
  </si>
  <si>
    <t>набір для парацентезу 2-80</t>
  </si>
  <si>
    <t>Півмаска фільтрувальна СПЕКТР-3</t>
  </si>
  <si>
    <t>Пластир Fentanyl beta 50 №5</t>
  </si>
  <si>
    <t>Повязка мазева 10*20</t>
  </si>
  <si>
    <t>Ривароксабан (Ксарелто) 2,5мг</t>
  </si>
  <si>
    <t>Серветки марлеві медичні стерильні</t>
  </si>
  <si>
    <t>Спирт етиловий 96%</t>
  </si>
  <si>
    <t>Спирт саліциловий 100грн</t>
  </si>
  <si>
    <t>Халат хірургічний стерильний розм. XL</t>
  </si>
  <si>
    <t>Швидкі тести на антиген SARS-COV-2</t>
  </si>
  <si>
    <t>Еувакс</t>
  </si>
  <si>
    <t>Набір для обробки ран / Community woundcare pack's (large)</t>
  </si>
  <si>
    <t>BASOWELL 710 - Hygiene-Surface Disinfection  (10л) (дезінфекція поверхонь без спирту)</t>
  </si>
  <si>
    <t>Інтубаційна трубка (Трубка інтубаційна 2 мм)</t>
  </si>
  <si>
    <t>Костюм хімічного захисту</t>
  </si>
  <si>
    <t>Лінія фільтр орально-назальна з кисневою канюлею для дорослих</t>
  </si>
  <si>
    <t>Милиці</t>
  </si>
  <si>
    <t>Молнупіравір 200 мг, таблетки</t>
  </si>
  <si>
    <t>Набір для інтубації трахеї 8мм</t>
  </si>
  <si>
    <t>Німесулід (НІМЕСИЛ® гранули, 100 мг/2 г</t>
  </si>
  <si>
    <t>Орально- назальна трахіальна трубка (Орально- назальна трахіальна трубка 3,0 мм)</t>
  </si>
  <si>
    <t>Орально- назальна трахіальна трубка (Орально- назальна трахіальна трубка 3,5 мм)</t>
  </si>
  <si>
    <t>Орально- назальна трахіальна трубка (Орально- назальна трахіальна трубка 4,0 мм)</t>
  </si>
  <si>
    <t>Орально-назальна трубка (Дитяча орально-назальна трубка з кисневою канюл. 2 мм)шт</t>
  </si>
  <si>
    <t>Орально- назальна трахіальна трубка (Орально- назальна трахіальна трубка 6,0 мм)</t>
  </si>
  <si>
    <t>Ривароксабан (Ксарелто) таблетки 2,5 мг</t>
  </si>
  <si>
    <t>Система виміру СО2 (Система виміру СО2 (2м) для інтубованих)</t>
  </si>
  <si>
    <t xml:space="preserve">Шприц стерильний двокомпонентний з автоматичним відключенням і вбудованою канюлею ВD SoloShot Mini, 0,5 мл, 23Gх1 (0,6х25 мм) </t>
  </si>
  <si>
    <t>Противірусні препарати (ViruProtect STADA 20 ml спрей протизастудний)</t>
  </si>
  <si>
    <t>ЦЕРВАРИКС ВАКЦИНА ДЛЯ ПРОФІЛАКТИКИ ЗАХВОРЮВАНЬ,ЩО ВИКЛИКАЮТЬСЯ ВІРУСОМ ПАПІЛОМИ ЛЮДИНИ ТИПІВ 16 ТА 18 суспензія для ін'єкцій по 0,5мл (1доза) у попередньо наповненому шприці</t>
  </si>
  <si>
    <t>АДСОРБОВАНА ВАКЦИНА ДТ/ADSORBED DT VACCINE</t>
  </si>
  <si>
    <t>ВАКЦИНА ДЛЯ ПРОФІЛАКТИКИ ДИФТЕРІЇ,ПРАВЦЯ ТА КАШЛЮКУ, АДСОРБОВАНА, З  ЦІЛЬНОКЛІТИННИМ КАШЛЮКОВИМ КОМПОНЕНТОМ,суспензія для ін'єкцій, по 10доз(одна доза 0,5мл), по 5 мл у флаконі;по 50 флаконів у пачці з картону</t>
  </si>
  <si>
    <t>ЕУВАКС В/EUVAX B ВАКЦИНА ДЛЯ ПРОФІЛАКТИКИ ГЕПАТИТУ В, РЕКОМБИНАНТНА РІДКА</t>
  </si>
  <si>
    <t>ІМОВАКС ПОЛІО ВАКЦИНА ДЛЯ ПРОФІЛАКТИКИ ПОЛІОМІЄЛІТУ ІНАКТИВОВАНА РІДКА, суспензія для ін’єкцій по 5 мл (10 доз) у флаконі з захисним ковпачком,11</t>
  </si>
  <si>
    <r>
      <t>ІМОВАКС ПОЛІО ВАКЦИНА ДЛЯ ПРОФІЛАКТИКИ ПОЛІОМІЄЛІТУ ІНАКТИВОВАНА РІДКА, суспензія для ін’єкцій по 5 мл (10 доз) у флаконі з захисним ковпачком,12</t>
    </r>
    <r>
      <rPr>
        <sz val="11"/>
        <color theme="1"/>
        <rFont val="Calibri"/>
        <family val="2"/>
        <charset val="204"/>
        <scheme val="minor"/>
      </rPr>
      <t/>
    </r>
  </si>
  <si>
    <t>Стерильні двокомпонентні шприци з автоматичним відключенням і вбудованою канюлею BD SoloShot Mini(міні) 0,5 ml(мл), 23 G(Г)*1 (0,6*25mm(mm(мм))</t>
  </si>
  <si>
    <t>Палички ватні для ротової порожнини різних розмірів</t>
  </si>
  <si>
    <t>Назва заходу/напрямку (надання допомоги постраждалим внаслідок радіаційних та хімічних уражень)</t>
  </si>
  <si>
    <t>№453</t>
  </si>
  <si>
    <t>Абакавіру сульфат600мг, Ламівудину300мг таб.№30</t>
  </si>
  <si>
    <t>Медичні маски (Маска медична одноразова на шнурках)</t>
  </si>
  <si>
    <t>Калію йодит-125, таблетки</t>
  </si>
  <si>
    <t>Назва заходу/напрямку (антигіпертензивний препарат)</t>
  </si>
  <si>
    <t>Назва заходу/напрямку (вітаміни для лікування остеопорозу)</t>
  </si>
  <si>
    <t>Назва заходу/напрямку (первинна хірургічна обробка ран)</t>
  </si>
  <si>
    <t>Спирт саліциловий (Spirytus salicylowy 100g), флакони, 100г</t>
  </si>
  <si>
    <t>ХАЙРІМОЗ 20мг,р-н д/ін.20мг/0,4мл,по 0,4мл р-ну в попередньо заповненому шприці, по 2 шпр.у короб.</t>
  </si>
  <si>
    <t>ГЕМЛІБРА,р-н д/інєк.по 30мг/1мл;по 1 мл(30мг)у фл.</t>
  </si>
  <si>
    <t>ОФТОЛЬМОЛОГІЯ (ЗДОРОВ'Я КИЯН)</t>
  </si>
  <si>
    <t>Флудрокортизон 0,1мг</t>
  </si>
  <si>
    <t>Атракурій 20мг</t>
  </si>
  <si>
    <t>Цефтріаксон 1г</t>
  </si>
  <si>
    <t>Піпекуронія бромід 4мг/2мл</t>
  </si>
  <si>
    <t>Ампіцилін 1г</t>
  </si>
  <si>
    <t>Атропін р-р 1мл/мг № 10, уп</t>
  </si>
  <si>
    <t xml:space="preserve">Ємність для біологічних рідин 60 мл </t>
  </si>
  <si>
    <t>В-на "БЦЖ"0370G083</t>
  </si>
  <si>
    <t>Беруши</t>
  </si>
  <si>
    <t>Лопресор 100мг табл №60</t>
  </si>
  <si>
    <t>Бронхогрипин / Bronchogrin/ пакетик №10</t>
  </si>
  <si>
    <t>Холіну саліцилат 150 мг</t>
  </si>
  <si>
    <t>Бензокаін 1мг</t>
  </si>
  <si>
    <t>Каталка ддя інвалідів</t>
  </si>
  <si>
    <t>Атропін р-н  1мг/мл №10</t>
  </si>
  <si>
    <t>Вакцина д/профіл дифтерії та правця, адсорб. педіатрична С2144</t>
  </si>
  <si>
    <t>Шприци ін’єкційні стерильні (Шприц з механізмом запобігання повторного використання, 2 мл з фіксованою голкою, Modeco)</t>
  </si>
  <si>
    <t>Азитроміци, таблетки, 500 мг</t>
  </si>
  <si>
    <t xml:space="preserve">Захисні халати </t>
  </si>
  <si>
    <t>Ібупрофен, 200 мг</t>
  </si>
  <si>
    <t>Німесулід 100 мг/2 г</t>
  </si>
  <si>
    <t>Парацетамол, таблетки, 500 мг</t>
  </si>
  <si>
    <t>Еувакс для проф.гепатиту В</t>
  </si>
  <si>
    <t>Шприц ін.0,5мл.двохкомп.</t>
  </si>
  <si>
    <t>НОУТБУК НР 250G8 15,6 FND AG/Intel</t>
  </si>
  <si>
    <t>Оптична мишка Maxxter Me-325 Blask</t>
  </si>
  <si>
    <t>Лопресор №60</t>
  </si>
  <si>
    <t>Каталка д/інвалідів</t>
  </si>
  <si>
    <t>Вакцина БЦЖ.  с.0370G083</t>
  </si>
  <si>
    <t>Шприци з голкою самоблокуючі одноразові для ін'єкцій</t>
  </si>
  <si>
    <t>Швидкі (експрес) тести для виявлення антитіл до ВІЛ 1/2 (1досл.) V20220401</t>
  </si>
  <si>
    <t>№455</t>
  </si>
  <si>
    <t>Швидкі (експрес) тести для виявлення антитіл до ВІЛ 1/2 (11досл.) GJ22040571</t>
  </si>
  <si>
    <t>Швидкий тест д/в поверх.витяг.до вірусу гепатиту В</t>
  </si>
  <si>
    <t>№410</t>
  </si>
  <si>
    <t>Швидкий тест д/в поверх.витяг.до вірусу гепатиту С</t>
  </si>
  <si>
    <t>Лопресор /Lopresor/100mg табл.№60</t>
  </si>
  <si>
    <t>Парацетамол 500мг</t>
  </si>
  <si>
    <t>Маска медична распіратор FFP2 та FFP3 /хіру</t>
  </si>
  <si>
    <t>Антибактеріальний /антисептичний/роз-н 250мл</t>
  </si>
  <si>
    <t>Бісопролол таб.10мг</t>
  </si>
  <si>
    <t>Бандаж різного типу</t>
  </si>
  <si>
    <t>бронхостоп сироп фл200мл</t>
  </si>
  <si>
    <t>біатаніте/салфетки/</t>
  </si>
  <si>
    <t>Ванкоміцин гідрохлорид фл</t>
  </si>
  <si>
    <t>Гліпізид 10мг</t>
  </si>
  <si>
    <t>глюренорм 30мг</t>
  </si>
  <si>
    <t>Далерон Колд/парацетамол/ таб 30мг/15мг</t>
  </si>
  <si>
    <t>тал</t>
  </si>
  <si>
    <t>Іміпенем+циластатин 500мл</t>
  </si>
  <si>
    <t>Еналаприн гідрохлоротіазид 20мг</t>
  </si>
  <si>
    <t>Захистні окуляри</t>
  </si>
  <si>
    <t>ам</t>
  </si>
  <si>
    <t>Лоперамід гідрохлорид кап 2мг</t>
  </si>
  <si>
    <t xml:space="preserve">Молнупіравін 200мг </t>
  </si>
  <si>
    <t>Німесулід гранули по 2г в однораз.,по 30пак.</t>
  </si>
  <si>
    <t>новамінсильфон 500мг/50мл/аналгін/</t>
  </si>
  <si>
    <t>нітрофурантоїн 100мг</t>
  </si>
  <si>
    <t>Ривароксабан таб 2,5мг</t>
  </si>
  <si>
    <t>23.06.20202</t>
  </si>
  <si>
    <t>Сахароміцети бульгардії 250мг</t>
  </si>
  <si>
    <t>Саальбутамол з модулем од.0,09мг</t>
  </si>
  <si>
    <t>Сирдалуд таб 2мг</t>
  </si>
  <si>
    <t>16,06,2022</t>
  </si>
  <si>
    <t>Тіотропію бромід 4од.2,5мкг</t>
  </si>
  <si>
    <t>Трубка д/відсмоктувача</t>
  </si>
  <si>
    <t>Триамтерен гідрохлортіазид 75/50 мг</t>
  </si>
  <si>
    <t>цефотаксим</t>
  </si>
  <si>
    <t>.06.2022</t>
  </si>
  <si>
    <t>Шприц 2мл двокомпонентн.з голкою 0,6х25мм</t>
  </si>
  <si>
    <t>Атропіну р-н</t>
  </si>
  <si>
    <t>РИФАМПІЦИН 75 МГ/ ІЗОНІАЗИД 50 МГ</t>
  </si>
  <si>
    <t>AlkoWine вологі серветки до дезінфекції</t>
  </si>
  <si>
    <t>Індикаторна пробірка BD BBL MGIT 7мл №100</t>
  </si>
  <si>
    <t>Макронаконечники типу EPPENDORF об'ємом  1-5 мл стерильні вільні від РНКаз/ДНКаз/пирогену поліпропіленові з фільтром для дозаторів, 50 шт в штативі</t>
  </si>
  <si>
    <t>Піпетка Пастера, 1 мл. ПЕ, стерильні, інд. пакування №1 (200 шт./упак.)</t>
  </si>
  <si>
    <t>36</t>
  </si>
  <si>
    <t>Вакцина БЦЖ, ліофілізована. Порошок та розчинник для приготувння суспензії для в/в ін"єкцій 50мкг/доза, по 1,0мг (20 доз) с.0371G083</t>
  </si>
  <si>
    <t>Стерильні двокомпонентні шприци з атоматичним відключенням і вбудованою канюлею BD SoloShot Mini (міні) 0,5ml (мл), 23G (Г) х 1 (0,6х25mm) с.2203459</t>
  </si>
  <si>
    <t>Стерильні двокомпонентні шприци з автоматичним відключенням</t>
  </si>
  <si>
    <t>Еувакс по 0,5 мл</t>
  </si>
  <si>
    <t>Йодид калію</t>
  </si>
  <si>
    <t>Система телемедицини</t>
  </si>
  <si>
    <t>Назва заходу/напрямку "Проведення вакцинації населення від гострої респіраторної хвороби COVID-19, спричиненої коронавірусом SARS-CoV-2"."Закупівля вакцини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</si>
  <si>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Назва заходу/напрямку "Забезпечення медичних заходів окремих державних програм та комплексних заходів програмного характеру" за напрямом "Закупівля лікарських засобів(в тому числі,тих,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Про Розподіл  резерву лікарських засобів для надання медичної допомоги в умовах воєнного стану, закуплених за кошти Державного бюджету на 2022рік</t>
  </si>
  <si>
    <t>Атропіну р-н 1 мл/мг №10,уп</t>
  </si>
  <si>
    <t>Назва заходу/напрямку Про Розподіл  вакцини Комірнаті (виробництва Пфайзер Меніфекчуринг Бельгія НВ) проти гострої респіраторної хвороби COVID-19 спричиненої коронавірусом SARS-CoV-2, матеріалів для проведення  ін'єкцій та їх безпечності утилізації."Деякі питання отримання гуманітарної та благодійної допомоги для протидії поширенню на території України гострої респіраторної хвороби  COVID-19, спричиненої коронавірусом  SARS-CoV-2"</t>
  </si>
  <si>
    <t>Швидкий тест до вірусу гепатитуВ</t>
  </si>
  <si>
    <t>Швидкі (експрес)тести для виявлення антитіл до ВІЛ1/2(1дослідження)</t>
  </si>
  <si>
    <t>Швидкі (експрес)тести для виявлення антитіл до ВІЛ1/2(2дослідження)</t>
  </si>
  <si>
    <t>Вакцина БЦЖ,ЛІОФІЛІЗОВАНА</t>
  </si>
  <si>
    <t>Шприці інєкційні 0,5</t>
  </si>
  <si>
    <t>ЕУВАКС В ВАКЦИНА ДЛЯ ПРОФІЛАКТИКИ ГЕПАТИТУ В, РЕКОМЕНДОВАНА РІДКА, суспензія для інєкцій, 10мкг/дозу по 0,5 мл (1 доза) у фл.;по 10 фл.у картон.пачці</t>
  </si>
  <si>
    <t>Стерильні двокомпонентні шприци з автоматичним відключенням і вбудованою канюлею BD SoloShot Mini (міні) 0,5ml(мл), 23G (Г)х1 (0,6х25 мм)</t>
  </si>
  <si>
    <t>Назва заходу/напрямку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медичні вироби та лікарські засоби для лікування та профілактики гострої респіраторної хвороби COVID-19, спричиненої коронавірусом SARS-CoV-2)</t>
  </si>
  <si>
    <t xml:space="preserve">Клейка оптична плівка; 100 одиниць
                                                                </t>
  </si>
  <si>
    <t xml:space="preserve"> Оптичний реакційний планшет на 96 лунок; ; 20 одиниць; 
                                                                </t>
  </si>
  <si>
    <t xml:space="preserve">Наконечники для піпеток на 1000 мкл
                                                                </t>
  </si>
  <si>
    <t xml:space="preserve"> Реакційна пробірка на 5 мл; 1 х 500, 4 х 500; 
                                                                </t>
  </si>
  <si>
    <t xml:space="preserve"> Ємності для реагентів на 200 мл; 90 одиниць; 
                                                                </t>
  </si>
  <si>
    <t xml:space="preserve"> Планшети для 96 глибоких лунок; 32 одиниці; 04J71-30/ Абботт Молекуляр Інк., США
 Ціна за упаковку 1420,24 грн
                                                                </t>
  </si>
  <si>
    <t xml:space="preserve">Наконечники для піпеток; 200
                                                                </t>
  </si>
  <si>
    <t xml:space="preserve"> Пакети для біологічно небезпечних відходів; 50 одиниць;
                                                                </t>
  </si>
  <si>
    <t xml:space="preserve">  Наконечники для піпеток на 1000 мкл;</t>
  </si>
  <si>
    <t xml:space="preserve">Наконечники для піпеток на 200 мкл
                                                                </t>
  </si>
  <si>
    <t xml:space="preserve"> Реакційна пробірка на 5 мл; 
                                                                </t>
  </si>
  <si>
    <t xml:space="preserve"> Ємності для реагентів на 200 мл; 90 одиниць;</t>
  </si>
  <si>
    <t xml:space="preserve">Оптичний реакційний планшет на 96 лунок; ; 20 одиниць; 
                                                                </t>
  </si>
  <si>
    <t xml:space="preserve">Планшети для 96 глибоких лунок; 32 одиниці;
                                                                </t>
  </si>
  <si>
    <t xml:space="preserve">Клейка оптична плівка; 100 одиниць; </t>
  </si>
  <si>
    <t xml:space="preserve"> Пробірки для мастер-міксу; 1 x25, 6x25;
                                                                </t>
  </si>
  <si>
    <t xml:space="preserve">Пакети для біологічно небезпечних відходів; 50 одиниць; </t>
  </si>
  <si>
    <t xml:space="preserve"> 1.5 мікропробірки з кришками (Мікропробірка 1.5 мл, ПП), 03N16-01/ Абботт Молекуляр Інк., США
 Ціна за упаковку 2765,93 грн
                                                                </t>
  </si>
  <si>
    <t xml:space="preserve">Набір буферного розчину Abbott mSample Preparation System RNA Bulk Lysis Buffer Kit; 3x70мл, 02N77-01/ Промега Корпорейшн, США
 Ціна за упаковку 2878,47 грн
                                                                </t>
  </si>
  <si>
    <t xml:space="preserve">Обжимна рідина ISOFLOW (1 x 10L) </t>
  </si>
  <si>
    <t xml:space="preserve">Тестові пробірки, 12 x 75 мм, 250 штук </t>
  </si>
  <si>
    <t>AQUIOS Тетра-1 Панель, 50 тестів</t>
  </si>
  <si>
    <t>AQUIOS Фокусуючий розчин, 10 л</t>
  </si>
  <si>
    <t xml:space="preserve">Aquois Планшет з глибокими лунками, 50 планшетів </t>
  </si>
  <si>
    <t>ДИФТЕРІЙНИЙ АНТИТОКСИН р-н д/ін 1000МО/мл по 10 мл.</t>
  </si>
  <si>
    <t>2100</t>
  </si>
  <si>
    <t>Сибазон р-н д/ін 5мг/мл по 2 мг №10</t>
  </si>
  <si>
    <t>19,979</t>
  </si>
  <si>
    <t>Фентаніл р-н д/ін 0,05 мг/мл 2мл №100</t>
  </si>
  <si>
    <t>26,14</t>
  </si>
  <si>
    <t xml:space="preserve"> Амарил таб.,2мг. №30</t>
  </si>
  <si>
    <t xml:space="preserve"> Банка для медикаментів з гвинт.горлов. 1000мл.</t>
  </si>
  <si>
    <t xml:space="preserve"> Банка для медикаментів з гвинт.горлов. 2000мл.</t>
  </si>
  <si>
    <t xml:space="preserve"> Банка для медикаментів з гвинт.горлов. 500мл.</t>
  </si>
  <si>
    <t xml:space="preserve"> Банка для медикаментів з притерт.кришкою 1000мл.</t>
  </si>
  <si>
    <t xml:space="preserve"> Банка для медикаментів з притерт.кришкою 2000мл.</t>
  </si>
  <si>
    <t xml:space="preserve"> Банка для медикаментів з притерт.пробкою 1000мл.</t>
  </si>
  <si>
    <t xml:space="preserve"> Банка широкогорла з нагвинч.кришкою.1000мл.</t>
  </si>
  <si>
    <t xml:space="preserve"> Банка широкогорла з нагвинч.кришкою.2000мл.</t>
  </si>
  <si>
    <t xml:space="preserve"> Баня водяна лаб.з електричним підігрівом</t>
  </si>
  <si>
    <t xml:space="preserve"> Бахілі хірургічні</t>
  </si>
  <si>
    <t xml:space="preserve"> Годинник пісковий на 1 хв.</t>
  </si>
  <si>
    <t xml:space="preserve"> Годинник пісковий на 5 хв.</t>
  </si>
  <si>
    <t xml:space="preserve"> Йорж для миття посуду</t>
  </si>
  <si>
    <t xml:space="preserve"> Йорж для миття пробірок</t>
  </si>
  <si>
    <t xml:space="preserve"> Калію йодид таб.</t>
  </si>
  <si>
    <t xml:space="preserve"> Камера  д/рах.формених елем. у крові Горяєва</t>
  </si>
  <si>
    <t xml:space="preserve"> Колба мірна з притерт.пробкою 1000мл.</t>
  </si>
  <si>
    <t xml:space="preserve"> Колба мірна з притерт.пробкою 100мл.</t>
  </si>
  <si>
    <t xml:space="preserve"> Колба мірна з притерт.пробкою 50мл.</t>
  </si>
  <si>
    <t xml:space="preserve"> Лійка ділильна циліндрична місткістю 1000 мл.</t>
  </si>
  <si>
    <t xml:space="preserve"> Лійка лабораторна проста конічна 250мл.</t>
  </si>
  <si>
    <t xml:space="preserve"> Марлева пов"язка просочена парафіном 10*10см.№10</t>
  </si>
  <si>
    <t xml:space="preserve"> Марлева пов"язка просочена парафіном 10*40см.</t>
  </si>
  <si>
    <t xml:space="preserve"> Мензурка (кухоль) фарфорова 250 мл.</t>
  </si>
  <si>
    <t xml:space="preserve"> Мензурка 100мл.</t>
  </si>
  <si>
    <t xml:space="preserve"> Метопролол таб.25мг №60</t>
  </si>
  <si>
    <t xml:space="preserve"> Молнупіравір таб.200мг.</t>
  </si>
  <si>
    <t xml:space="preserve"> Набір для інтубації трахеї 8мм.</t>
  </si>
  <si>
    <t xml:space="preserve"> Нольпаза таб.40мг №56</t>
  </si>
  <si>
    <t xml:space="preserve"> Норваск 5мг. №30</t>
  </si>
  <si>
    <t xml:space="preserve"> Піпетка з поділом 1 мл.</t>
  </si>
  <si>
    <t xml:space="preserve"> Піпетка з поділом 2мл.</t>
  </si>
  <si>
    <t xml:space="preserve"> Піпетка Пастера</t>
  </si>
  <si>
    <t xml:space="preserve"> Пластир для фіксації катетеру</t>
  </si>
  <si>
    <t xml:space="preserve"> Пробірка центрифужна градуйована</t>
  </si>
  <si>
    <t xml:space="preserve"> Пробірка центрифужна не градуйована</t>
  </si>
  <si>
    <t xml:space="preserve"> Сечоприймач жіночий</t>
  </si>
  <si>
    <t xml:space="preserve"> Сечоприймач чоловічий скляний</t>
  </si>
  <si>
    <t xml:space="preserve"> Скло годинник 6 см.</t>
  </si>
  <si>
    <t xml:space="preserve"> Скло для камер Горяєва</t>
  </si>
  <si>
    <t xml:space="preserve"> Скло покривне 18х18мм.</t>
  </si>
  <si>
    <t xml:space="preserve"> Скло покривне 24х24мм.</t>
  </si>
  <si>
    <t xml:space="preserve"> Скло предметне з поглиб.для висячої краплі</t>
  </si>
  <si>
    <t xml:space="preserve"> Скло предметне просте</t>
  </si>
  <si>
    <t xml:space="preserve"> Склянка для приймання ліків</t>
  </si>
  <si>
    <t xml:space="preserve"> Склянка кругла з притертою пробкою 250мл.</t>
  </si>
  <si>
    <t xml:space="preserve"> Ступка фарфорова з 1 товкачиком №2</t>
  </si>
  <si>
    <t xml:space="preserve"> Ступка фарфорова з 1 товкачиком №4</t>
  </si>
  <si>
    <t xml:space="preserve"> Фартух клейончастий або поліетиленовий</t>
  </si>
  <si>
    <t xml:space="preserve"> Циліндр вимірювальний з носиком 100 мл</t>
  </si>
  <si>
    <t xml:space="preserve"> Циліндр вимірювальний з носиком 250 мл</t>
  </si>
  <si>
    <t xml:space="preserve"> Чашка "Петри" з кришкою лаб.100мм</t>
  </si>
  <si>
    <t xml:space="preserve"> Штатив для пробірок на 10 гнізд</t>
  </si>
  <si>
    <t xml:space="preserve"> Штатив для пробірок на 40 гнізд</t>
  </si>
  <si>
    <t>31.03.2025</t>
  </si>
  <si>
    <t xml:space="preserve"> Комп.каністр для сріб.,чорного абдомін.наборів</t>
  </si>
  <si>
    <t>31.03.2027</t>
  </si>
  <si>
    <t xml:space="preserve"> Маска неінвазивної вентиляції легень,велика</t>
  </si>
  <si>
    <t xml:space="preserve"> Маска неінвазивної вентиляції легень,мала</t>
  </si>
  <si>
    <t xml:space="preserve"> Маска неінвазивної вентиляції легень,середня</t>
  </si>
  <si>
    <t xml:space="preserve"> Матеріал колагеновий,стер р.2,5*2,5см.</t>
  </si>
  <si>
    <t xml:space="preserve"> Матеріал колагеновий,стер. Genta-Coll р.10*10см.</t>
  </si>
  <si>
    <t xml:space="preserve"> Матеріали шовні хірург.стер.р.USP 3-0</t>
  </si>
  <si>
    <t xml:space="preserve"> Органозберігаюче покриття для ран.</t>
  </si>
  <si>
    <t xml:space="preserve"> Повідон-йод(Бетадин),фл. 1л.№6</t>
  </si>
  <si>
    <t xml:space="preserve"> Рукавич.мед.нітр. оглядові неприп. р.L</t>
  </si>
  <si>
    <t>31.01.2024</t>
  </si>
  <si>
    <t xml:space="preserve"> Торидип 20,таб.,№30</t>
  </si>
  <si>
    <t xml:space="preserve"> Чорний губчастий наповнювач великий</t>
  </si>
  <si>
    <t>03.06.2022</t>
  </si>
  <si>
    <t xml:space="preserve"> Чорний губчастий наповнювач малий</t>
  </si>
  <si>
    <t>03.06.2025</t>
  </si>
  <si>
    <t>Беталок розчин для інєкцій 1мг/мл</t>
  </si>
  <si>
    <t>Бинти марлеві н/ст7*5</t>
  </si>
  <si>
    <t>Бинти марлеві н/ст5*7</t>
  </si>
  <si>
    <t>Бинти марлеві ст 10*5</t>
  </si>
  <si>
    <t>Пов'язка стерильна мала</t>
  </si>
  <si>
    <t>Термометр медичний максимальний</t>
  </si>
  <si>
    <t>Пластир Fentanyl beta 12 №5</t>
  </si>
  <si>
    <t>Пластир Fentanyl beta 50 №10</t>
  </si>
  <si>
    <t>Пластир Fentanyl beta 100 №20</t>
  </si>
  <si>
    <t>Голки BD Microlance 3, 0,6*25мм</t>
  </si>
  <si>
    <t xml:space="preserve">Голки </t>
  </si>
  <si>
    <t>Мішок калостомний, ілеостомний калоприймача двокомп., відкрий, d57мм, 40мл (Мішок калостомний, ілеостомний калоприймача двокомп., відкрий, d57мм, 40мл), штук, 40</t>
  </si>
  <si>
    <t xml:space="preserve">Портативний дихальний апарат (сумка типу «Амбу») для дорослих і дітей (Мішок АМБУ дорослий), штуки, </t>
  </si>
  <si>
    <t>Ванкоміцин (Vancomycin mylan 1ml (22))</t>
  </si>
  <si>
    <t xml:space="preserve">Ванкоміцин (Ванкоміцину гідрохлорид(Vancomycin) ), флакони, 1г </t>
  </si>
  <si>
    <t>Стерильні двокомпонентні шприци з автоматичним відключенням і в вбудованою канюлею</t>
  </si>
  <si>
    <t>Голка (BD Microlance 0.6*25)</t>
  </si>
  <si>
    <t>Лоперамід (Лопераміду гідрохлорід)2мг№500</t>
  </si>
  <si>
    <t>Рисперидон (RISPERDAL)1мг№60</t>
  </si>
  <si>
    <t>Рисперидон (RISPERDAL)1мг№100</t>
  </si>
  <si>
    <t>Серветки антисп Dssinfectiion Wipes 24*5</t>
  </si>
  <si>
    <t>29.02.2024</t>
  </si>
  <si>
    <t>Шприц ін'єкційний міні 0,5 мл двохкомпонентний BD SoloShot</t>
  </si>
  <si>
    <t>Німесулід (НІМЕСИЛ® гранули, 100 мг/2 г; по 2 г в однодозовому пакеті; по 30 пакетів у картонній коробці), одиниць, 100мг/2 /</t>
  </si>
  <si>
    <t xml:space="preserve">Доксициклін 100 мг (Doxycycline), капсули, 100 мг </t>
  </si>
  <si>
    <t>Гліпізид 10 мг (Glipizide), таблетки, 10 мг</t>
  </si>
  <si>
    <t xml:space="preserve"> 20.06.2022</t>
  </si>
  <si>
    <t>09.06.2022</t>
  </si>
  <si>
    <t>ЕУВАКС В/EUVAKX B</t>
  </si>
  <si>
    <t>445</t>
  </si>
  <si>
    <t>Експрес-тест Panbio COV-19 AGRDT (NASAL) в коробці 25 шт.</t>
  </si>
  <si>
    <t>381</t>
  </si>
  <si>
    <t>Атропіну р-н 1мл/мг №10, уп</t>
  </si>
  <si>
    <t>Еувакс В/ Euvax B</t>
  </si>
  <si>
    <t>Стерильні двокомпонентні шприци з автоматичним відключенням і вбудованою канюлею BD SoloShot Mini (міні) 0,5ml (мл), 23G (Г)*1 (0,6*25 mm (мм))</t>
  </si>
  <si>
    <t xml:space="preserve"> 03.06.2022</t>
  </si>
  <si>
    <t xml:space="preserve"> 30.06.2022</t>
  </si>
  <si>
    <t>Медикаменти</t>
  </si>
  <si>
    <t xml:space="preserve">Атропіну р-н 1мл/мг №10 уп </t>
  </si>
  <si>
    <t>Кліндаміцин (Кліндаміцин 150 мг) табл</t>
  </si>
  <si>
    <t xml:space="preserve">Basowell 710 /Пляшка пластикова 10л з крикою та ручкою </t>
  </si>
  <si>
    <t>Атропіну р-н 1мл/1мг №10</t>
  </si>
  <si>
    <t xml:space="preserve">ВАКЦИНА БЦЖ (ліофілізована) BCG VACCINE (freeze dried), ліофілізат для розчину для ін'єкцій, по 20 доз (одна доза 0,05 мл) у флаконі у комплекті з 1 мл розчинника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</si>
  <si>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</si>
  <si>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ІМОВАКС ПОЛІО® вакцина для профілактики поліомієліту інактивована рідка суспензія для ін'єкціїй по 0,5 мл (1 доза) в попередньо заповненому шприці з прикріпленою голкою (або двома окремими голками); по 1 шприцу в картонній коробці.</t>
  </si>
  <si>
    <t>Стерильні двокомпонентні шприци з автоматичним відключенням і вбудованою канюлею BD SoloShot Mini (міні) 0,5 мл), 23G (Г)*1(0,6*25mm(мм)</t>
  </si>
  <si>
    <t>Bronchgrip №10 (порошок для виготовл. розчину)</t>
  </si>
  <si>
    <t>Доксициклін  супрацилін 100мг, №20</t>
  </si>
  <si>
    <t>01/11/2023</t>
  </si>
  <si>
    <t>Захисні халати (Халат нестерильний поліетиленовий L), штуки, 100 штук</t>
  </si>
  <si>
    <t>Ібупрофен (Іbolex 20*200mg), штуки , 200mg</t>
  </si>
  <si>
    <t>Німесулід (НІМЕСИЛ® гранули, 100 мг/2 г; по 2 г в однодозовому пакеті; по 30 пакетів у картонній коробці), одиниць, 100мг/2</t>
  </si>
  <si>
    <t>Бинти марлеві нестерильні 14смх7м</t>
  </si>
  <si>
    <t>Пов"язка стерильна мала</t>
  </si>
  <si>
    <t>Серветка марлева медична стерильна 14х16см №20</t>
  </si>
  <si>
    <t>Голка-скарифікатор</t>
  </si>
  <si>
    <t xml:space="preserve">Паличка скляна легкоплавна </t>
  </si>
  <si>
    <t>Пробірка бактеріологічна</t>
  </si>
  <si>
    <t>Чашка з кришкою лабораторна діаметром 100мм "Петри"</t>
  </si>
  <si>
    <t xml:space="preserve">Іміпенем+циластатин (Imipenam-Cilastatin Sodium 500 MG/20mL-500 MG/20mL TIENAM 10 VIALS, SINGLE-DOSE IN I PACK), флакони, 500мг/20мл </t>
  </si>
  <si>
    <t>Атракурій (CIS-ATRACURIUM (IE) 2mg/ml, 10ml), ампули, 20мг</t>
  </si>
  <si>
    <t>Лоперамід (Лопераміду гідрохлорид), капсули, 2 мг</t>
  </si>
  <si>
    <t>Халат хірургічний</t>
  </si>
  <si>
    <t>бут</t>
  </si>
  <si>
    <t>Підгузники д/дор.TEN.PANT.NOR.LAR#30 (02.2022)</t>
  </si>
  <si>
    <t>Пристрiй д/фiльтр.рiд-ни при глаук.EX-PRESS</t>
  </si>
  <si>
    <t>Бозуліф100мг</t>
  </si>
  <si>
    <t>МОЗ№165-Р</t>
  </si>
  <si>
    <t>Онкаспар 3750МО</t>
  </si>
  <si>
    <t>Пластир Fentanil beta 100 №20</t>
  </si>
  <si>
    <t>Голки для шприців різних типів та розмірів</t>
  </si>
  <si>
    <t>Кеторолак розч.д/ін. 30мг/мл (Ketanov)</t>
  </si>
  <si>
    <t>Пінцет пластичний анатомічний загального призначення</t>
  </si>
  <si>
    <t>Марлеві компреси стер.7,5*7,5</t>
  </si>
  <si>
    <t>Марлеві компреси н/ст.10*20см</t>
  </si>
  <si>
    <t>Марлеві пов"язки різних розмірів,стер.,просочена м"яким парафіном</t>
  </si>
  <si>
    <t>один.</t>
  </si>
  <si>
    <t>Шприц 50мл</t>
  </si>
  <si>
    <t>Шприци різних типів та розмірів</t>
  </si>
  <si>
    <t>Медичні маски одноразова захисна</t>
  </si>
  <si>
    <t>Laparotomy sponge RF and X-ray detectable4*18</t>
  </si>
  <si>
    <t>Шовний матеріал хром 5*18</t>
  </si>
  <si>
    <t>Будесонід 0,5мг/2мл №30</t>
  </si>
  <si>
    <t>Беталок розч.д/ін.1мг/мл 5мл</t>
  </si>
  <si>
    <t>Н-ЕПІ розчин д/ін.1мг/мл 4мл</t>
  </si>
  <si>
    <t>Провідник д/ангіопласт. (з гідропрофільн.покр)HI-TORQUE PILOT200</t>
  </si>
  <si>
    <t>Саморозширний стент МЕРдля сонної артерії з системою доставки к.н.ZSTS6*8*4014135</t>
  </si>
  <si>
    <t>Міська цільова програма "Громадське здоров"я"</t>
  </si>
  <si>
    <t xml:space="preserve">Назва заходу/напрямку, бюджетна програма 2301400   </t>
  </si>
  <si>
    <t>Назва заходу/напрямку забезпечення медикаментами (через КП Фармація) від Бази</t>
  </si>
  <si>
    <t>Губка мильна (Губка банна дитяча №40)</t>
  </si>
  <si>
    <t>марлеві компреси (Марлеві компреси 10х20 см н/ст.)</t>
  </si>
  <si>
    <t>Серветки неткані (Серветка неткана 4-ри шарова, 10*10 см)</t>
  </si>
  <si>
    <t>Медичні маски  (Маска медична одноразова)</t>
  </si>
  <si>
    <t>Спирт саліциловий  (Spirytus salicylowy 100g), флакони, 100 g</t>
  </si>
  <si>
    <t>Ванкоміцин (Vancomycin 1g), флакони, 1g</t>
  </si>
  <si>
    <t xml:space="preserve"> "РОЗВИТОК ПАЛІАТИВНОЇ ТА ХОСПІСНОЇ ДОПОМОГИ" заходів міської цільової програми «Здоров’я киян»</t>
  </si>
  <si>
    <t>ЕПІСІНДАН, ліоф-т для р-ну для інф. по 10 мг; 1 фл. з ліоф-том у карт.пачці</t>
  </si>
  <si>
    <t xml:space="preserve">Калій йодид/Калію йодид 125 мг </t>
  </si>
  <si>
    <t>Метотрексат (Methotrexate 10 mg), таблетки, 10 мг</t>
  </si>
  <si>
    <t>Фентаніл по 50 мкг/мл 2 мг, 50 мкг/мл</t>
  </si>
  <si>
    <t>Іnsulin Human Isophane-Insulin 70U-30U 10ml</t>
  </si>
  <si>
    <t>Комбіновані знеболюючі засоби</t>
  </si>
  <si>
    <t>BASOWELL 710, пл.пластикова 10л</t>
  </si>
  <si>
    <t>Карбімазол 20мг №100</t>
  </si>
  <si>
    <t>Інсулін Галаргін (Тожео СолоСтар 300Од/мл)</t>
  </si>
  <si>
    <t xml:space="preserve">Верапаміл/Верапаміл-Дарниця р-н.,2,5мг/мл 2мл </t>
  </si>
  <si>
    <t xml:space="preserve">Димедрол 25 мг  </t>
  </si>
  <si>
    <t>Лоперамід 2 мг №500 08.2023</t>
  </si>
  <si>
    <t xml:space="preserve">Натрію хлорид 0,9% 1000мл  </t>
  </si>
  <si>
    <t xml:space="preserve">Пляшка пластикова 10л з кришкою та ручкою(Дез.поверхонь без спирту ) </t>
  </si>
  <si>
    <t xml:space="preserve">Ривароксабан 2,5мг  </t>
  </si>
  <si>
    <t xml:space="preserve">Трамадол таб.100мг </t>
  </si>
  <si>
    <t xml:space="preserve">Хлористий натрій 0,9% 1000 мл  </t>
  </si>
  <si>
    <t>Швидкий тест д/в.поверх.антиг. до вірусу гепатиту В</t>
  </si>
  <si>
    <t>Швидкий тест д/в.поверх.антиг. до вірусу гепатиту С</t>
  </si>
  <si>
    <t>За напрямом "Гуманітарна допомога (через КП "Фармація")"</t>
  </si>
  <si>
    <t>Забез.мед.заходів окр.держ.прог.та компл.заходів прог.характ.КПКВК 230140-ДОЗ ВОКМР(КМДА)</t>
  </si>
  <si>
    <t>Атропіну р-н 1мл/мг №10, уп LOT 10122 (2025/01)</t>
  </si>
  <si>
    <t>CLIA PROBE CONDITIONING SOLUTION LOT 37123FN01 (2023/04/26)</t>
  </si>
  <si>
    <t>CLIA SAMPLE CAPS LOT 000438909</t>
  </si>
  <si>
    <t xml:space="preserve">CLIA SEPTUMS LOT 1561512 </t>
  </si>
  <si>
    <t>Ізотонічний сольовий розчин (Натрію хлорид ізотонічний розчин 0,9% 1000мл), флакони, 0,9 LOT 2AD0056B (2025/03)</t>
  </si>
  <si>
    <t>Ізотонічний сольовий розчин (Натрію хлорид ізотонічний розчин 0,9% 1000мл), флакони, 0,9 LOT 2AЕ00651 (2025/03)</t>
  </si>
  <si>
    <t>Ізотонічний сольовий розчин (Натрію хлорид ізотонічний розчин 0,9% 1000мл), флакони, 0,9 LOT 2AЕ0065B (2025/03)</t>
  </si>
  <si>
    <t>Ізотонічний сольовий розчин (Натрію хлорид ізотонічний розчин 0,9% 1000мл), флакони, 0,9 LOT 2AЕ0065D (2025/03)</t>
  </si>
  <si>
    <t>Моноклональний реагент анти-D IgM/IgG, 10мл LOT 517236 (2023/11/03)</t>
  </si>
  <si>
    <t>Спирт етиловий 96% LOT 0626410414 (2027/02)</t>
  </si>
  <si>
    <t>Маска медична тришарова нестерильна, для використання під час вакцинації проти COVID-19</t>
  </si>
  <si>
    <t>без т/п</t>
  </si>
  <si>
    <t>Маска медична тришарова нестерильна, для проведення планової вакцинації</t>
  </si>
  <si>
    <t>Шприц-ручки для введення інсуліну (Insulin Delivery Devise for Lilly 3 ml insulin cartridges (100units/ml)-HumaPen Ergo II)</t>
  </si>
  <si>
    <t>Інсулін (людський) (АКТРАПІД ФЛЕКСПЕН, розчин для ін'єкцій 3мл, катридж вкладений в шприц-ручки), шприци, 100 ОД/1мл</t>
  </si>
  <si>
    <t>портативний дихальний апрат (сумка типу "Амбу") для дорослих і дітей SPUR (medikal device)</t>
  </si>
  <si>
    <t>Ацеклофенак+парацет 100мг +325 мг</t>
  </si>
  <si>
    <t xml:space="preserve">Імепенем +целастин 500мг </t>
  </si>
  <si>
    <t xml:space="preserve">табл </t>
  </si>
  <si>
    <t>Маска медична тришарова нестерильна, для використання під час
вакцинації проти COVID-19</t>
  </si>
  <si>
    <t>Портативний дихальний апарат</t>
  </si>
  <si>
    <t>Імуноглобулін людини протиправцевий, р-н д/ін'єкцій, 500МО (2 мл)</t>
  </si>
  <si>
    <t>Правцевий імуноглобулін 1000МО</t>
  </si>
  <si>
    <t>Бупівакаїн</t>
  </si>
  <si>
    <t>Дофамін</t>
  </si>
  <si>
    <t>Парацетамол</t>
  </si>
  <si>
    <t>Серветки марлеві медичні стерильні, (Серветки марлеві стерильні 1х1 м)</t>
  </si>
  <si>
    <t xml:space="preserve">Парацетамол, ректальний супозиторії  </t>
  </si>
  <si>
    <t xml:space="preserve">Метамізол натрій 500 мг  </t>
  </si>
  <si>
    <t>аерозоль</t>
  </si>
  <si>
    <t xml:space="preserve">Портативний дихательний апарат (сумка типу "Амбу") </t>
  </si>
  <si>
    <t xml:space="preserve">Маска медисна тришарова нестирильна для використання під час вакцинації проти  COVID -19  </t>
  </si>
  <si>
    <t xml:space="preserve">Швидкі тести д/виявлення антиг.до віруса гепатиту В </t>
  </si>
  <si>
    <t>Швидкі тести д/виявлення антиг.до віруса гепатиту С</t>
  </si>
  <si>
    <t>Ходунці 7 Ходунці (2,4,6,15),1</t>
  </si>
  <si>
    <t>Матрац (Comfort Foam) розмір 90*190 см</t>
  </si>
  <si>
    <t>Комбінезон медичний</t>
  </si>
  <si>
    <t>Підгузок розмір 5 (11-25кг)</t>
  </si>
  <si>
    <t>КОМІРНАТІ/COMIRNATY™  0,1mg/ml  195x2,25 ml   GVL  PU BNT</t>
  </si>
  <si>
    <t>Шприц ін'єкційний стерильний Auto Disable Syringe 0,3 ml 23G*1</t>
  </si>
  <si>
    <t>Маска медична тришарова нестерильна,для використання під час вакцинації COVID-19</t>
  </si>
  <si>
    <t xml:space="preserve">Портативний дихальний апарат (сумка типу "Амбу") для дорослих і дітей </t>
  </si>
  <si>
    <t>Парацетамол, ректальні супозиторії (Paracetamol 100mg SUP 10ST SD DE), таблетки, 1000мг</t>
  </si>
  <si>
    <t>Доксициклін (Doxycyclin 200mg) 200мг</t>
  </si>
  <si>
    <t>Телмісартан 20мг</t>
  </si>
  <si>
    <t>Фуросемід 40 мг</t>
  </si>
  <si>
    <t>Дексаметазон 6 мг</t>
  </si>
  <si>
    <t>19.07.2022</t>
  </si>
  <si>
    <t>Портативний дихальний апарат (сумка типу "Амбу") для дорослих і дітей SPUR (medical device)</t>
  </si>
  <si>
    <t>Діагностика вірусного гепатиту В і С</t>
  </si>
  <si>
    <t>За напрямом "Маска медична"</t>
  </si>
  <si>
    <t>Назва заходу/напрямку "Громадське здоров'я"</t>
  </si>
  <si>
    <t>Швидкий тест для виявлення поверхневого антигену до вірусу гепатиту В</t>
  </si>
  <si>
    <t>Швидкий тест для виявлення антитіл до вірусу гепатиту С</t>
  </si>
  <si>
    <t>Портативний дихальний апарат (сумка типу "Амбу")для дорослих і дітей SPUR(medical device)</t>
  </si>
  <si>
    <t>Пожертвування від ВООЗ</t>
  </si>
  <si>
    <t>Маска медична тришарова нестерильна,для використання під час вакцинації проти COVID-19</t>
  </si>
  <si>
    <t>Маска медична тришарова нестерильна,для проведення планової вакцинації</t>
  </si>
  <si>
    <t>Імуноглобулін протиправцевий 500МО/2мл</t>
  </si>
  <si>
    <t xml:space="preserve">Антисептичний засіб д/рук </t>
  </si>
  <si>
    <t>Шприц 5мл</t>
  </si>
  <si>
    <t>Халат одноразовий</t>
  </si>
  <si>
    <t>Компресійний бинт-бандаж 10х6см нестерильний</t>
  </si>
  <si>
    <t>Контейнер для збору голок і медичних відходів</t>
  </si>
  <si>
    <t>Маркаїн спінал / Бупівакаїн</t>
  </si>
  <si>
    <t>Севоран 250мл</t>
  </si>
  <si>
    <t>Еритроміцин (Еритроміцин), флакони, 125мг*60мл</t>
  </si>
  <si>
    <t xml:space="preserve">Маска медична тришарова нестерильна, для проведення планової вакцинації </t>
  </si>
  <si>
    <t xml:space="preserve">Парацетамол, ректальні супозиторії (PARACETAMOL 1000MG SUP 10ST SD DE), штуки, 1000мг </t>
  </si>
  <si>
    <t xml:space="preserve">Доксициклін (DOXYCYCLIN 200MG TAB 10ST AL DE), таблетки, 200мг </t>
  </si>
  <si>
    <t xml:space="preserve">Метамізол натрій (Novaminsulfon 500 mg 25g/50ml), флакони, 25g/50ml </t>
  </si>
  <si>
    <t>ацетилсаліцилова кислота</t>
  </si>
  <si>
    <t xml:space="preserve">Фуросемід (Фуросемід), таблетки, 40мг </t>
  </si>
  <si>
    <t>Дексаметазон (Дексаметазон ), таблетки, 6 мг</t>
  </si>
  <si>
    <t>Левотироксин натрій (Euthyrox 50 mg), штуки, 50 mg</t>
  </si>
  <si>
    <t>респіратор N95 нестерильний (Маска нестерильна N95 raspirator)</t>
  </si>
  <si>
    <t>шприци</t>
  </si>
  <si>
    <t>Ацеклофенак + парацетамол (Dolokind Plus Tabs), таблетки, 100mg+325mg</t>
  </si>
  <si>
    <t>Дексаметазон (Дексаметазон), таблетки, 6 мг</t>
  </si>
  <si>
    <t>Доксициклін (DOXYCYCLIN 200MG TAB 10ST AL DE), таблетки</t>
  </si>
  <si>
    <t>Левотироксин натрій (Euthyrox 50 mg), шт</t>
  </si>
  <si>
    <t>Парацетамол, ректальні супозиторії (PARACETAMOL 1000MG SUP 10ST SD DE), штуки</t>
  </si>
  <si>
    <t>Шв.тести  д/ в.пов.ант. до вірусу геп.В</t>
  </si>
  <si>
    <t>Шв.тести  д/ в.пов.ант. до вірусу геп.С</t>
  </si>
  <si>
    <t>Сумка типу"Амбу"</t>
  </si>
  <si>
    <t>Метамізол натрій 25гр / 50 мл</t>
  </si>
  <si>
    <t>Гепарин натрію 5000МО 5мл</t>
  </si>
  <si>
    <t>Еноксипарин 40мг 0,4мл 5%</t>
  </si>
  <si>
    <t>Ксарелто табл. 15мг №42</t>
  </si>
  <si>
    <t>Ксарелто табл. 20мл №28</t>
  </si>
  <si>
    <t>Піперацилін та інгібітор ферментів 2,25гр</t>
  </si>
  <si>
    <t>Флуконазол р-н д/ін 2мг/мл 100мл</t>
  </si>
  <si>
    <t>Інсулін (людський) Novorapid flexpen, р/і 3мл.</t>
  </si>
  <si>
    <t>Інсулін (людський) Актрапід Флекспен, р/і 3мл.</t>
  </si>
  <si>
    <t xml:space="preserve">Назва заходу/напрямку: </t>
  </si>
  <si>
    <t>Лідокаїн</t>
  </si>
  <si>
    <t>Іміпенем+циластатин 500мг/50мл 20мл</t>
  </si>
  <si>
    <t>Гомогенізовані продукти харчування -Нутрідрінк Компакт з харч. волокнами або еквівалент</t>
  </si>
  <si>
    <t>№437</t>
  </si>
  <si>
    <t>г</t>
  </si>
  <si>
    <t>Nutrison Diason Energy HP / Нутрізон Діазон ВП Енергія</t>
  </si>
  <si>
    <t>№499</t>
  </si>
  <si>
    <t>Набір ангіографічних катетерів кат номер. СР0035</t>
  </si>
  <si>
    <t>комл</t>
  </si>
  <si>
    <t>№477</t>
  </si>
  <si>
    <t>Супер Торк'ю Плюс 6F (2,0 mm (мм)) COR PAC. 035,кат номер 533-692С</t>
  </si>
  <si>
    <t>ТАХОКОМБ матриця для склеювання тканин, по 1 матриці розміром 9,5см х 4,8см</t>
  </si>
  <si>
    <t>№421</t>
  </si>
  <si>
    <t>№530</t>
  </si>
  <si>
    <t>№542</t>
  </si>
  <si>
    <t>Артеріальна канюля з прямим наконечником ДЛП (20)</t>
  </si>
  <si>
    <t>Одноступенева венозна канюля ДЛП (10)</t>
  </si>
  <si>
    <t>Одноступенева венозна канюля ДЛП (20)</t>
  </si>
  <si>
    <t>Двоступенева винозна канюля МЦ2 (10)</t>
  </si>
  <si>
    <t>Артеріальна канюля з вигнутим наконечником Селект Сіріес (20)</t>
  </si>
  <si>
    <t>Канюля корню аорти ДЛП (20)</t>
  </si>
  <si>
    <t>Ретроградна канюля ДЛП -що накачується вручну -з силіконовим корпусом (10)</t>
  </si>
  <si>
    <t>Дренажний катетер ДЛП для лівих відділів серця (20)</t>
  </si>
  <si>
    <t>Кровоспинний турнікет ТурніКвік (40)</t>
  </si>
  <si>
    <t>Канюля для перфузії гирла коронарної артерії ДЛП (30)</t>
  </si>
  <si>
    <t>Актемра,концентрат д/розчину для інфуз.,20мг/мл по 80мг/4мл у флаконі.</t>
  </si>
  <si>
    <t>№480</t>
  </si>
  <si>
    <t>Актемра,концентрат д/розчину для інфуз.,20мг/мл по 200мг/10мл у флаконі.</t>
  </si>
  <si>
    <t>Катетер Фолея, СН 18</t>
  </si>
  <si>
    <t>Шприц одноразовий, 0,2 мл, з канюлею 23G</t>
  </si>
  <si>
    <t>Маніт 20% для внутрішньовенної інфузії 500 мл пакет №1</t>
  </si>
  <si>
    <t>Парацетамол 10 мг/мл розчин для інфузій 100 мл флакон №10 в упак</t>
  </si>
  <si>
    <t>Ципрофлоксацин 2 мг/мл розчин для інфузій 100 мл флакон (головка соска)</t>
  </si>
  <si>
    <t>Марля, 80 см х 4 м, 8-слойна, нестерильна, рулонна</t>
  </si>
  <si>
    <t>Бинт еластичний, 12 см х 4 м</t>
  </si>
  <si>
    <t>Метронідозол 5 мг/мл для ін'єкцій, флакон 100 мл (з двома портами) №20 в упак</t>
  </si>
  <si>
    <t>Декстроза (Глюкоза) 50% для ін'єкцій, флакон 50 мл №20 в упак</t>
  </si>
  <si>
    <t>Сульфадіазин срібла 1% крем 500 г</t>
  </si>
  <si>
    <t>Декстроза (Глюкоза) 5% внутрішньовенна інфузія пляшка 1000 мл (двопортова євроголовка) №10 фл в упак</t>
  </si>
  <si>
    <t>Гемостатична марля Quikclot Z-Ford 7,5 см х 3,5 м</t>
  </si>
  <si>
    <t>Витратні матеріали до апарату вакуумної терапії (ABDOMINAL DRESSING (with contact layer 2PCS)/ Органозберігаюче покриття для абдомінальних ран (з контактним шаром 2 шт)), одиниць, набір</t>
  </si>
  <si>
    <t>Витратні матеріали до апарату вакуумної терапії (CANISTER SET (for silver, black, abdominal sets)/Комплект каністр (для срібного, чорного, абдомінального наборів)), штук, штук</t>
  </si>
  <si>
    <t>Витратні матеріали до апарату вакуумної терапії (Y CONNECTOR (for silver, black, abdominal sets)/Y-конектор (для срібного, чорного, абдомінального наборів)), одиниць, одиниць</t>
  </si>
  <si>
    <t>Витратні матеріали до апарату вакуумної терапії (PORT (for silver, black, abdominal sets)/Порт (для срібного, чорного, абдомінального наборів)), одиниць, одиниць</t>
  </si>
  <si>
    <t>Швидкий тест д/в.поверх.антигену до вірусу гепатиту В</t>
  </si>
  <si>
    <t>Швидкий тест д/в.поверх.антигену до вірусу гепатиту С</t>
  </si>
  <si>
    <t>Абакавір600мг/Долутегравір50мг/ Ламівудину300мг№30</t>
  </si>
  <si>
    <t>Аптечка надання домедичної допомоги</t>
  </si>
  <si>
    <t>Маска медична тришарова н/с, для використ. під час вакцинації проти COVID-19</t>
  </si>
  <si>
    <t>№556</t>
  </si>
  <si>
    <t>Маска медична тришарова н/с, для проведення планової вакцинації</t>
  </si>
  <si>
    <t>Респіратор №95 нестерильний</t>
  </si>
  <si>
    <t>Рукавички нестерильні L</t>
  </si>
  <si>
    <t>Кандесартан та діуретики (Candesartan/hct stada 16mg/12,5mg)</t>
  </si>
  <si>
    <t>Телмісартан (Micardis Telmisartan №30 20mg) 20мг</t>
  </si>
  <si>
    <t>Назва заходу/напрямку (протизапальні засоби)</t>
  </si>
  <si>
    <t>Доксициклін (Doxycyclin 200mg tab 10st AL DE)</t>
  </si>
  <si>
    <t>Ібупрофен (Ibudolor Akut 400mg FTA 20st SD DE)</t>
  </si>
  <si>
    <t>Парацетамол, ректальні супозиторії (Paracetamol 1000mg SUP 10st SD DE)</t>
  </si>
  <si>
    <t>Назва заходу/напрямку (препарат для лікування дихальних шляхів)</t>
  </si>
  <si>
    <t xml:space="preserve">Тетанус Антитоксин розчин для ін"єкцій,не менше 1000 МО/мл,по 1мл у флаконі,по 10 флаконів у картонній коробці </t>
  </si>
  <si>
    <t>Імуноглобулін протиправцевий 500 МО/2мл</t>
  </si>
  <si>
    <t>Ондансетрон (CELLODAN 8mg Inj),ампули,8мг</t>
  </si>
  <si>
    <t xml:space="preserve">Оксикодон (OXYCODON-HCL 60MG RET 20ST AL DE),таблетки,10мг </t>
  </si>
  <si>
    <t>Піперацилін та інгібітор ферментів (TAZERACIN 2.25g),флакони,2.25g</t>
  </si>
  <si>
    <t>Сертралін (Асентра),таблетки,50мг*№28</t>
  </si>
  <si>
    <t>Телмісартан(Місаrdis Telmisartam №30 20mg),20mg</t>
  </si>
  <si>
    <t>Респіратор №95 нестерильний (Маска нестерильна №95 raspirator)</t>
  </si>
  <si>
    <t>Атропін (Атропін),ампули,1мг/мл</t>
  </si>
  <si>
    <t>Метопролол (METOPROLOL TARTRATE 25 MG ORAL TABLET),таблетки,25мг</t>
  </si>
  <si>
    <t>Піперацилін  та інгібітор ферментів (Піперацилін тазобак тан 4г/0,5 г 50мл №10),флакони,4г/0,5 г 50мл</t>
  </si>
  <si>
    <t>Шв.тест гепат. В</t>
  </si>
  <si>
    <t>Варфарин, 5мг</t>
  </si>
  <si>
    <t xml:space="preserve">Вольтарен, 75мг/3мл </t>
  </si>
  <si>
    <t>Ксарелто, 15мг</t>
  </si>
  <si>
    <t>Ксарелто,20мг</t>
  </si>
  <si>
    <t>Хлорид калію</t>
  </si>
  <si>
    <t>Шприци ін'єкційні стерильні Шприц з автоматичним вимкненням (A-D) 0,3мл</t>
  </si>
  <si>
    <t xml:space="preserve">Портативний дихальний апарат (сумка типу "Амбу" для дорослих і дітей </t>
  </si>
  <si>
    <t>NOVAMINSULFON 500mg 25g/50ml</t>
  </si>
  <si>
    <t>Рукавички оглядові н/ст. нітрилові розмір М</t>
  </si>
  <si>
    <t>Рукавички оглядові н/ст. нітрилові розмір L</t>
  </si>
  <si>
    <t>Шприц 5мл одноразового виколристання без голки</t>
  </si>
  <si>
    <t>Антисептик для рук DES 62 600ml</t>
  </si>
  <si>
    <t>Метамізол Novaminsulfon 500mg 25g 50ml флакони 25г/50мл</t>
  </si>
  <si>
    <t>Маска мед. тришарова</t>
  </si>
  <si>
    <t>Кветиксол таб. в/о 100мг №30</t>
  </si>
  <si>
    <t>Кветиксол таб. в/о 200мг №30</t>
  </si>
  <si>
    <t>ПРЕТОМАНІД, таблетки по 200 мг по 26 таблеток у пляшці в картонній коробці</t>
  </si>
  <si>
    <t>Альдактон 100мг (еспіронолактон) №20</t>
  </si>
  <si>
    <t>Антисептик "Кодан тинктур форте" 1 л</t>
  </si>
  <si>
    <t>Антисептичний розчин "Iso betadine" 500 мл</t>
  </si>
  <si>
    <t>Бактеріально-вірусний фільтр</t>
  </si>
  <si>
    <t>Бісептин  250 мл (антисептик)</t>
  </si>
  <si>
    <t>Ємність для збору сечі URI-BOX 60 мл стерильна (з РР, з кришкою, паперовою етикеткою, в індивідуальній упаковці)</t>
  </si>
  <si>
    <t>Катетер Нелатона р.16</t>
  </si>
  <si>
    <t>Контур дихальний</t>
  </si>
  <si>
    <t xml:space="preserve">Ко-тримоксазол 480 мг таблетки </t>
  </si>
  <si>
    <t>МаксАлгина (метамизол)  500 мг №20</t>
  </si>
  <si>
    <t>Непровідна аспіраційна трубка 30,4 м</t>
  </si>
  <si>
    <t>Новамінсульфон Ліхтенштейн 500 мг №50</t>
  </si>
  <si>
    <t>Одноразова перчатка-мочалка</t>
  </si>
  <si>
    <t>Пакет для ліків 6*8 см, повторно закривається, товщина 0,05 мм, прозорий із зоною для запису, 2 кольори друку на кожній стороні.</t>
  </si>
  <si>
    <t>Піостацин 500мг (пристінаміцин) №16</t>
  </si>
  <si>
    <t>Повідон-йод  10% 125 мл</t>
  </si>
  <si>
    <t>Простиня  адгезивна 75X50</t>
  </si>
  <si>
    <t>Рукавички оглядові нітрилові неопудровані, нестерильні, ABENA p.L</t>
  </si>
  <si>
    <t>Рукавички оглядові нітрилові неопудровані, нестерильні, ABENA p.М</t>
  </si>
  <si>
    <t>Рукавички оглядові нітрилові неопудровані, нестерильні, ABENA р.L</t>
  </si>
  <si>
    <t>Рукавички оглядові, розмір великий (L), латексні, без пудри, нестерильні, одноразові</t>
  </si>
  <si>
    <t>пара</t>
  </si>
  <si>
    <t>Рукавички р.S latex</t>
  </si>
  <si>
    <t>Санітайзер для рук  DES 62, Liv, 600 мл</t>
  </si>
  <si>
    <t>Угурол (Транексам) амп. 500мг 5мл</t>
  </si>
  <si>
    <t>Шприц одноразовий, 2-компонентний 5 мл (без голки) BRAUN</t>
  </si>
  <si>
    <t>Юрелакс 10мг №30</t>
  </si>
  <si>
    <t>Міська цільова програма Громадське здоров'я</t>
  </si>
  <si>
    <t>Швидкий тест для виявлення поверхневого антигену до вірусу гепатиту С</t>
  </si>
  <si>
    <t>Шприци ін'єкційні стерильні (міні-шприц 3млавтомат.вимкнен. А-D, 0,5 мл Soloshot Mini</t>
  </si>
  <si>
    <t xml:space="preserve">Вакцина д/профіл дифтер, правця, кашлюку, гепатиту 2821Q012А </t>
  </si>
  <si>
    <t>Ібупрофен, 600 мг №50, табл</t>
  </si>
  <si>
    <t>Новамінсульфон Novaminsulfon 500 mg 25g/50 ml</t>
  </si>
  <si>
    <t>Портативний дихальний апарт (сумка Амбу) для дорослих і дітей</t>
  </si>
  <si>
    <t>Матеріальні цінності отримані у якості гуманітарної допомоги від ВООЗ</t>
  </si>
  <si>
    <t>Вакцина для профілактики дифтерії та правця (АДП-М) по 5 мл</t>
  </si>
  <si>
    <t xml:space="preserve">       Назва заходу/напрямку (Благодійна допомога від Європейського регіонального бюро ВООЗ)</t>
  </si>
  <si>
    <t>Імуноглобулін протиправцевий 500 МО/2 мл</t>
  </si>
  <si>
    <t>Авелокс табл, 400мг №5</t>
  </si>
  <si>
    <t>Атропін амп. 1мг/мл</t>
  </si>
  <si>
    <t>Варфарин (Орфарин) табл. 5мг</t>
  </si>
  <si>
    <t>Бупівакаїн амп.</t>
  </si>
  <si>
    <t>Еноксапарин 40мг 0,4 мл амп. 5%</t>
  </si>
  <si>
    <t>Комбінезон медичний (РРЕ одноразовий халат)</t>
  </si>
  <si>
    <t>Ксарелто табл, 15 мг №42</t>
  </si>
  <si>
    <t>Ксарелто табл, 20 мг №28</t>
  </si>
  <si>
    <t>Телмісартан 20 мг №30</t>
  </si>
  <si>
    <t>Штучна легеня (ручна)</t>
  </si>
  <si>
    <t>Портативний дихальний апарат д/дор. та дітей</t>
  </si>
  <si>
    <t>Надолол 40мг</t>
  </si>
  <si>
    <t>Абакавір/долутег/ламівудин</t>
  </si>
  <si>
    <t xml:space="preserve">Трисептол </t>
  </si>
  <si>
    <t>Інсулін Актропід Флек.</t>
  </si>
  <si>
    <t>Інсулін Новорапід Флек.</t>
  </si>
  <si>
    <t>10.06.22р.</t>
  </si>
  <si>
    <t>Катетер Арджіл для перитонеального діалізу,Кюрл Кес, з 2 манжетами,62см</t>
  </si>
  <si>
    <t>Новопарин,розчин для ін"єкцій,100мг (10000 анти-фактор ХА МО)/мл по 0,4мл (40мг) у попередньо наповненому шприці,по 2 шприци в блістері,по 5 блістерів у картонній коробці</t>
  </si>
  <si>
    <t>Швидкі тести д/виявл.антитіл до ВІЛ 1/2 ІІІдосл.</t>
  </si>
  <si>
    <t>ДІАГНОСТИКА ВІРУСНОГО ГЕПАТИТУ В і С</t>
  </si>
  <si>
    <t>Швидкі тести д/в.поверх.антиг.до вір.гепатиту В</t>
  </si>
  <si>
    <t>Швидкі тести д/в.поверх.антиг.до вір.гепатиту С</t>
  </si>
  <si>
    <t>Сироватка від сказу Premi-RAB 1500МО/5мл</t>
  </si>
  <si>
    <t>Тетанус антитоксин розчин для ін'єкцій,1000 МО\мл, по 1 мл у фл.</t>
  </si>
  <si>
    <t>Маска медична тришарова нестерильна, для використання під час вакцинації проти  COVID-19</t>
  </si>
  <si>
    <t>Благодійна допомога від Європейського регіонального бюро Всесвітньої організації охорони здоров'я</t>
  </si>
  <si>
    <t>Сироватка від сказу Premi-RAB (антирабічна ІР) 1500 МО/5мл</t>
  </si>
  <si>
    <t>Сироватка від сказу Premi-RIG (антирабічна ІР) 1000 МО/5мл</t>
  </si>
  <si>
    <t>Atracurim</t>
  </si>
  <si>
    <t>Іміпенем + циластатин (Імепенем/циластатин 500 мг/50 мг 20 мл №10), флакони, 500 мг/50 мг 20 мл</t>
  </si>
  <si>
    <t>Швидкий тест д/в. певерх.антиг. до вірусу гепатиту В</t>
  </si>
  <si>
    <t>Швидкий тест д/в. певерх.антиг. до вірусу гепатиту С</t>
  </si>
  <si>
    <t>Швидкі (експрес ) тести д/виявлення антитіл до  ВІЛ 1/2  (ІІ досл.)</t>
  </si>
  <si>
    <t>Швидкі (експрес ) тести д/виявлення антитіл до  ВІЛ 1/2  (ІІI досл.)</t>
  </si>
  <si>
    <t>Швидкі (експрес ) тести д/виявлення антитіл до  ВІЛ 1/2  І досл.</t>
  </si>
  <si>
    <t>ВАКЦИНА ДЛЯ ПРОФІЛАКТИКИ ДИФТЕРІЇ ТА ПРАВЦЯ АДСОРБОВАНА (ПЕДІАТРИЧНА) DIPHTHERIA AND TETANUS VACCINE ADSORBED (PEDIATRIC), суспензія для ін’єкцій, по 5 мл (10 доз) у флаконі; по 50 флаконів у пачці з картону</t>
  </si>
  <si>
    <t>№538</t>
  </si>
  <si>
    <t>ВАКЦИНА КОН`ЮГОВАНА ДЛЯ ПРОФІЛАКТИКИ ЗАХВОРЮВАНЬ, ЗБУДНИКОМ ЯКИХ Є HAEMOPHILUS INFLUENZAE ТИПУ B
ліофілізат для розчину для ін`єкцій, 50 флаконів з ліофілізатом  (по 1 дозі (10 мкг PRP)) у  комплекті з 50 ампулами розчинника по 0,5 мл (0,4 % розчин натрію</t>
  </si>
  <si>
    <t>№1579</t>
  </si>
  <si>
    <t>ПЕНТАБІО (КОМБІНОВАНА ТА АДСОРБОВАНА  ВАКЦИНА ДПК-ГЕПВ- ХІБ) / PENTABIO (DTP- HB-- HIB VACCINE COMBINED AND ADSORBED) суспензія для ін'єкцій по  5 доз (1 доза- 0,5 мл) по 2,5 мл  у флаконах N10  у  картонній коробці</t>
  </si>
  <si>
    <t>14.07.2022</t>
  </si>
  <si>
    <t>21.07.2022</t>
  </si>
  <si>
    <t>07.07.2022</t>
  </si>
  <si>
    <t>22.07.2022</t>
  </si>
  <si>
    <t>Ібупрофен (ІБУПРОФЕН 600 мг №50), таблетки, 600 мг</t>
  </si>
  <si>
    <t>К-кт черезшкірного інтродуцера Super Arrow-Flex CР-07811 8Fr 11см</t>
  </si>
  <si>
    <t>Система  рідкої емболізації Онікс</t>
  </si>
  <si>
    <t>Тахокомб матриця для склеювання тканин 9,5см*4,8см</t>
  </si>
  <si>
    <t>Тахокомб матриця для склеювання тканин 4,8см*4,8см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</si>
  <si>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</si>
  <si>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електрофізіології та кардіостимуляції)</t>
  </si>
  <si>
    <t>Програма КПКВК 2301400 "Забезпечення медичних заходів окремих медичних програм та комплексних заходів програмного характеру"" у частині "Закупівля медикаментів для хворих на інфекційні захворювання, які супроводжуються високим рівнем летальності"</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</si>
  <si>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</si>
  <si>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Уромітексан 400 мг</t>
  </si>
  <si>
    <t>лист 01-563/01</t>
  </si>
  <si>
    <t>Бетаметазон і антибіотики 15 г</t>
  </si>
  <si>
    <t xml:space="preserve">Глюкометр /глюкометри /акку-Чек актив </t>
  </si>
  <si>
    <t xml:space="preserve">Дофамін </t>
  </si>
  <si>
    <t>Лазин табл. По 5 мг №10</t>
  </si>
  <si>
    <t xml:space="preserve">Лідокаїн </t>
  </si>
  <si>
    <t>Метопролол 25 мг</t>
  </si>
  <si>
    <t>Комбінезон мед.одн.р.XL</t>
  </si>
  <si>
    <t>Серветки стер.10*10см</t>
  </si>
  <si>
    <t xml:space="preserve">Піперацилін та інгібітор ферментів </t>
  </si>
  <si>
    <t>Телмісартан 20 мг</t>
  </si>
  <si>
    <t>.</t>
  </si>
  <si>
    <t>Портативний дихальний апарат (сумка типу "Амбу") для дорослих і дітей SPUR)</t>
  </si>
  <si>
    <t>Телмісартан №30 20 мг</t>
  </si>
  <si>
    <t>Маска медична тришарова н/ст, для використання під час вакцинації проти COVID-19</t>
  </si>
  <si>
    <t>Швидкі (експрес) тести  для вияв.антитіл до ВІЛ 1/2 I дос. №22052 V20210401</t>
  </si>
  <si>
    <t xml:space="preserve"> №455</t>
  </si>
  <si>
    <t>Швидкі (експрес) тести  для вияв.антитіл до ВІЛ 1/2 II дос. №22052 GJ22040571 04/2024</t>
  </si>
  <si>
    <t>Швидкий тест д/в. поверх.антиг.до вірусу гепатиту C Наказ 22058 JC20220401 01/10/2023</t>
  </si>
  <si>
    <t xml:space="preserve"> №410 </t>
  </si>
  <si>
    <t>Швидкий тест д/в. поверх.антиг.до вірусу гепатиту В Наказ 22058 Y20220401 01/10/2023</t>
  </si>
  <si>
    <t xml:space="preserve">Ксарелто таб.15 мг №42 </t>
  </si>
  <si>
    <t>Простирадло поліетиленове,пелюшки різних розмірів  БСМП гум</t>
  </si>
  <si>
    <t>Розчини (Розчин Декстрози (TURKFLEKS5% DEKSTROZ SUDAKI COZELTISI) 150 ML), флакони, 5%	 БСМП гум</t>
  </si>
  <si>
    <t>1592</t>
  </si>
  <si>
    <t>Портативний дихальний апарат (сумка типу "Амбу") для дорослих і дітей (medical device)</t>
  </si>
  <si>
    <t>ІБАНДРОНОВА КИСЛОТА-ВІСТА, таблеткі вкриті плівковою оболонкою, по 50 мг по 10 таблеток у блістері, по 3 блістери в коробці</t>
  </si>
  <si>
    <t>КІТРУДА®, концентрат для розчину для інфузій 25 мг/мл по 4 мл концентрату у флаконі, по 1 флакону з препаратом в картонній коробці</t>
  </si>
  <si>
    <t>№557</t>
  </si>
  <si>
    <t>фл.,</t>
  </si>
  <si>
    <t>МЕТОТРЕКСАТ "ЕБЕВЕ", конц. для р-ну для інф. 100 мг/мл, по 10 мл (1000 мг) у фл., по 1 фл. в кор.</t>
  </si>
  <si>
    <t>МЕТОТРЕКСАТ "ЕБЕВЕ", конц. для р-ну для інф. 100 мг/мл, по 50 мл (5000 мг) у фл., по 1 фл. в кор.</t>
  </si>
  <si>
    <t>Парацетамол 500 мг табл 1000</t>
  </si>
  <si>
    <t>Респіратор  №95 н/ст Маска н/ст №95 raspirator</t>
  </si>
  <si>
    <t>ТЕТАНУС АНТИТОКСИН розчин для ін'єкцій, не менше1000 МО/мл,по1мл у фл. по 10фл у картонній коробці</t>
  </si>
  <si>
    <t>Бісопрол 10 мг гідрохлоротіазид 6,25 мг</t>
  </si>
  <si>
    <t>Ксарелто табл.15мг</t>
  </si>
  <si>
    <t>Пантопразол (Controloc 40) таблетки, 40mg/Акт 973</t>
  </si>
  <si>
    <t>Вольтарен 75мг/3мл розчин для ін'єкцій та інфузій</t>
  </si>
  <si>
    <t>Для лікування дихальних розладів новонароджених</t>
  </si>
  <si>
    <t>ТЕТАНУС АНТИТОКСИН розчин для ін"єкцій</t>
  </si>
  <si>
    <t>Маска медична тришарова нестерильна, для використ під час вакц проти COVID-19</t>
  </si>
  <si>
    <t xml:space="preserve">Комбінезон медич. Однораз. XL </t>
  </si>
  <si>
    <t>Кобінезон медич (РРЕ однораз халат)</t>
  </si>
  <si>
    <t>Ібупрофен (Ібупрофен 600мг №50) табл</t>
  </si>
  <si>
    <t>Медикаменти д/хворих на інфіційні захворювання</t>
  </si>
  <si>
    <t>Авелокс таб 400мг №5</t>
  </si>
  <si>
    <t>Аналгін /Novaminsulfon/500 мг</t>
  </si>
  <si>
    <t xml:space="preserve">Бетаметазоні антибіотики </t>
  </si>
  <si>
    <t xml:space="preserve">Еторикоксиб 120мг </t>
  </si>
  <si>
    <t>Ксалерто таб 15мг №42</t>
  </si>
  <si>
    <t>Ксалерто таб 20мг №28</t>
  </si>
  <si>
    <t>Парацитамол реактальні супозитлорій 1000мг</t>
  </si>
  <si>
    <t>Серветки марлеві медич.стер 1*1 шт 1</t>
  </si>
  <si>
    <t>Саальбутамол /аєрозоль д/інгаляц.</t>
  </si>
  <si>
    <t>Назва заходу/напрямку (Гуманітарна допомога)</t>
  </si>
  <si>
    <t>Orocalm</t>
  </si>
  <si>
    <t>Фуросемід (Фуросемід), таблетки, 40мг</t>
  </si>
  <si>
    <t>Витратні матеріали для автоматичного плазмаферезу типу "АферезісС", Fresenius Kabi LOT FA21F28342 (2023/06/27)</t>
  </si>
  <si>
    <t>Засіб дезинфікуючий "LIV DES 62" /600мл/ LOT 569559 (2024/02)</t>
  </si>
  <si>
    <t>Рукавички MEDICAL EXAMINATION Gloves Classic/Protect розмір L LOT 5136851 (2023/09/30)</t>
  </si>
  <si>
    <t>Рукавички MEDICAL EXAMINATION Gloves Classic/Protect розмір M LOT 5140050-M (2023/08)</t>
  </si>
  <si>
    <t xml:space="preserve">Ботулінічний антитоксин гептавалентний </t>
  </si>
  <si>
    <t xml:space="preserve">Пробірка 4,5 ml (мл), 75x12 mm (мм), ПП </t>
  </si>
  <si>
    <t xml:space="preserve">Наконечник з фільтром 200 µl (мкл) </t>
  </si>
  <si>
    <t>Пробірка 50 ml (мл), 114x28 mm (мм), ПП</t>
  </si>
  <si>
    <t xml:space="preserve">Набір реагентів cobas® для кількісного визначення нуклеїнових кислот ВІЛ -1 (HIV-1) 
                                                                </t>
  </si>
  <si>
    <t>Буфер для промивання cobas 4800,960 тестів</t>
  </si>
  <si>
    <t>Набір для пробопідготовки cobas 4800,960 тестів</t>
  </si>
  <si>
    <t>Набір для лізису клітин cobas 4800,960 тестів</t>
  </si>
  <si>
    <t xml:space="preserve"> Ксарелто таб. в/о 20мг №28</t>
  </si>
  <si>
    <t xml:space="preserve"> Невірапін 400 мг.</t>
  </si>
  <si>
    <t>Серветки марлеві,медичні,стерильні 1*1м</t>
  </si>
  <si>
    <t xml:space="preserve"> Тетанус антитоксин роз.д/ін 1000МО/мл. по 1мл.</t>
  </si>
  <si>
    <t>08.2023</t>
  </si>
  <si>
    <t>Зонд шлунковий р.16</t>
  </si>
  <si>
    <t>Хлоргексидин 1л.</t>
  </si>
  <si>
    <t>11.07.2022</t>
  </si>
  <si>
    <t>Шовний матеріал 175см. голка колюча 17мм.</t>
  </si>
  <si>
    <t>ГЕМЛІБРА,р-н д/інєк.по 150мг/1мл;по 0,4 мл(60мг)у фл.</t>
  </si>
  <si>
    <t>Нусінерсен/Спінраза(Spinrasa)розчин для ін"єкцій 5 мл,2,4 мг/мл</t>
  </si>
  <si>
    <t>Novaminsuflon 500mg</t>
  </si>
  <si>
    <t>Матрац 90*190</t>
  </si>
  <si>
    <t>Вольтарен 75мг/змл</t>
  </si>
  <si>
    <t>Ацетилцистеїн</t>
  </si>
  <si>
    <t>Інсулін (людський) (НОВОМІКС 30 ФЛЕКСПЕН (INSULINUM ASPART)</t>
  </si>
  <si>
    <t>Інсулін (людський) (Novorapid flexpen 3ml)</t>
  </si>
  <si>
    <t>Інсулін гларгін (Abasaglar 3ml solutson,cfrtridges)100ОД/1мл</t>
  </si>
  <si>
    <t>Шприц ін'єкційний  стерильні міні-шприц 0,5 мл (короновак)</t>
  </si>
  <si>
    <t>507    552  581</t>
  </si>
  <si>
    <t>06.07.2022   18.07.2022    25.07.2022</t>
  </si>
  <si>
    <t>Маска медична тришарова нестерильна для використання під час вакцинаціі проти Covid-19</t>
  </si>
  <si>
    <t>Маска медична тришарова нестерильна для проведення планової вакцинації</t>
  </si>
  <si>
    <t>Імуноглобулін правцевий 500МО/2</t>
  </si>
  <si>
    <t>Канюля внутрішньовенна 25G</t>
  </si>
  <si>
    <t>Ксарелто табл 15мг №42</t>
  </si>
  <si>
    <t>Апарат дихальний портативний (сумка типу "АМБУ" для дорослих і дітей  SPUR ( medikal device)</t>
  </si>
  <si>
    <t>Парацетамиол,ректальні суспензіх (PARACETAMOL 1000MG SUP  10ST SD DE),штуки,1000  мг</t>
  </si>
  <si>
    <t>Доксициклін (DOXYCYCLIN 200MG TAB 10ST AL DE),таблетки,200 мг</t>
  </si>
  <si>
    <t>Метамізол натрій (Novaminsulfor 500 mg 25g/50ml),флакони,25g/50ml</t>
  </si>
  <si>
    <t>Теромоконтейнер (великий 20л)</t>
  </si>
  <si>
    <t>Юнісеф</t>
  </si>
  <si>
    <t>Термосумкад/вакцин</t>
  </si>
  <si>
    <t>Холодоелемент,0,6 л</t>
  </si>
  <si>
    <t>Холодоелемент,0,4 л</t>
  </si>
  <si>
    <t>Теромоконтейнер, (малий 6 л)</t>
  </si>
  <si>
    <t>Маска медична захисна одноразова (нестерильна)</t>
  </si>
  <si>
    <t>Термометр</t>
  </si>
  <si>
    <t>Швидкий тест до вірусу гепатитуС</t>
  </si>
  <si>
    <t>ВАКЦИНА КОНЬЮГОВАНА ДЛЯ ПРОФІЛАКТИКИ ЗАХВОРЮВАНЬ ЗБУДНИКОМ ЯКИХ Є HAENOPHILUS INFLUENZAE ТИПУ В</t>
  </si>
  <si>
    <t>05.08.2021.</t>
  </si>
  <si>
    <t>18.11.2020.</t>
  </si>
  <si>
    <t>Шприци ін'єкційні стерильні (Шприц з автоматичним вимкненням (A-D) 0.3ml , Medeco Inject,міні-шприц,3 автоматичне вимкнення,А-D, 0,5 мл</t>
  </si>
  <si>
    <t>Портативний дихальний апарат (сумка типу «Амбу») для дорослих і дітей SPUR (medical device)</t>
  </si>
  <si>
    <t xml:space="preserve">Ібупрофен (IBUDOLOR AKUT 400mg FTA 20 ST SD DE),таблетки, 400мг </t>
  </si>
  <si>
    <t xml:space="preserve"> Доксициклін (DOXYCYCLIN 200VG TAB 10ST AL DE), таблетки, 200мг- </t>
  </si>
  <si>
    <t xml:space="preserve"> Декстрометорфан / Bronchenolj 100ml. 100ml</t>
  </si>
  <si>
    <t>Атропін 1мг/мл №10</t>
  </si>
  <si>
    <t>Сорочка медична нестерильна</t>
  </si>
  <si>
    <t>Даратумумаб/дарзелекс 20мг/мл 5мл,400мг</t>
  </si>
  <si>
    <t>Цефтріаксон пор. 1,0</t>
  </si>
  <si>
    <t>Ондансетрон (CELLODAN 8 mg Inj), ампули, 8мг</t>
  </si>
  <si>
    <t>Кисневий концентратор NIDEK Nuvo Lite 5LPM Oxygen Concentrator</t>
  </si>
  <si>
    <t>Серветки марлеві медичні стерильні,  (Серветки марлеві стерильні 1х1 м), штуки, 1</t>
  </si>
  <si>
    <t xml:space="preserve">Комбінезон медичний  (PPE одноразовий халат), штуки, 1 </t>
  </si>
  <si>
    <t>Дексаметазон (Dexamethasone Phos. amp. 1 ml/Дексаметазону фосфат розчин для ін'єкцій 1мл), ампули, 4мг/мл</t>
  </si>
  <si>
    <t>Назва заходу/напрямку (наприклад, забезпечення  медикаментами ( отримано від  Спілка українських офтальмологів)</t>
  </si>
  <si>
    <t>Maxidex eye ointment 1mg/g 3,5 g</t>
  </si>
  <si>
    <t>Tobrex 3mg/ml eye drops solution 5 ml</t>
  </si>
  <si>
    <t>Vigamox 5 mg/ml eye drops sjlution 5 ml</t>
  </si>
  <si>
    <t>Tobradex 3mg/ml+1mg/ml eye drops suspension 5 ml</t>
  </si>
  <si>
    <t>Nevanac eye drops suspension 1 mg/ml</t>
  </si>
  <si>
    <t>Назва заходу/напрямку (наприклад, забезпечення  медикаментами ( отримано від  Бази спецмедпостачання пожертвування ЮНІСЕФ)</t>
  </si>
  <si>
    <t xml:space="preserve">Назва заходу/напрямку (наприклад, забезпечення  медикаментами </t>
  </si>
  <si>
    <t>Рукавички нітрілові без пудри р.М (по 150 шт (75 пар) в коробці)</t>
  </si>
  <si>
    <t xml:space="preserve"> Рінгера розчин  1000 мл </t>
  </si>
  <si>
    <t>Антисептик для рук 600 мл у флаконі з дозатором  DES</t>
  </si>
  <si>
    <t>Халат медичний  (ізоліаційний) жовтий  Gowns Med Plus</t>
  </si>
  <si>
    <t>Шприц одноразового використання  без голки  5 мл BD Discardit</t>
  </si>
  <si>
    <t>ТЕТАНУС АНТИТОКСИН 1мл у флаконі</t>
  </si>
  <si>
    <t>Атропін ампули 1мг/мл</t>
  </si>
  <si>
    <t>Назва заходу/напрямку (Розподіл лікарських препаратів, отриманих в якості благодійної допомоги)</t>
  </si>
  <si>
    <t>Назва заходу/напрямку (Отримання гуманітарної та благодійної допомоги)</t>
  </si>
  <si>
    <t>L-лізину есцитат р-н д/ін.1мг/мл 5мл №10</t>
  </si>
  <si>
    <t>Аміназин р-н д/ін.25мг/мл по 2мл №10</t>
  </si>
  <si>
    <t>Аміназин таб. 100мг №10</t>
  </si>
  <si>
    <t>Амітриптиліну г/х-зн р-н д/ін.10мг/мл 2мл №10</t>
  </si>
  <si>
    <t>Аспаркам таб. №50</t>
  </si>
  <si>
    <t>Вальпроком 500 хроно таб. в/о №30</t>
  </si>
  <si>
    <t>Галоперидолу деканоат 50мг/мл 1мл №5</t>
  </si>
  <si>
    <t>Галоприл таб. 1,5мг №50</t>
  </si>
  <si>
    <t>Галоприл форте таб.5мг №50</t>
  </si>
  <si>
    <t>Клопіксол акуфаз р-н д/ін.50мг/мл 1мл №10</t>
  </si>
  <si>
    <t>Клопіксол депо р-н д/ін.(олійн.)200мг/мл №10</t>
  </si>
  <si>
    <t>Клопіксол таб. в/о 2мг №100</t>
  </si>
  <si>
    <t>Клопіксол таб. в/о 10мг №100</t>
  </si>
  <si>
    <t>Панкреазим 10000 таб.кишковорозч. №50</t>
  </si>
  <si>
    <t>Селофен капс.10мг №20</t>
  </si>
  <si>
    <t>Флюанксол таб.0,5мг №100</t>
  </si>
  <si>
    <t>Флюанксол таб.1мг №100</t>
  </si>
  <si>
    <t>Флюанксол депо 20мг/мл №10</t>
  </si>
  <si>
    <t>Спирт етиловий 70% 100мл</t>
  </si>
  <si>
    <t>Спирт етиловий 96% 100мл</t>
  </si>
  <si>
    <t>Клопіксол депо р-н д/ін.200мг/мл 1мл №10</t>
  </si>
  <si>
    <t>Флюанксол депо 20мг/мл амп. д/ін. 1мл №10</t>
  </si>
  <si>
    <t>Труксал таб. 25мг №100</t>
  </si>
  <si>
    <t>Труксал таб. 50мг №50</t>
  </si>
  <si>
    <t>Рисполепт конста пор. д/п сусп. д/ін.37,5мг з розч.</t>
  </si>
  <si>
    <t>Німесил гранули 100мг/2г пак. 2г №30</t>
  </si>
  <si>
    <t>пач.</t>
  </si>
  <si>
    <t>Лопераміду г/х капс. 2мг №500</t>
  </si>
  <si>
    <t>Ріспердал таб.1мг №60</t>
  </si>
  <si>
    <t>Ріспердал таб.3мг №60</t>
  </si>
  <si>
    <t>Ріспердал таб.4мг №60</t>
  </si>
  <si>
    <t>Глімепірид  таб. 2мг</t>
  </si>
  <si>
    <t>Дезинфікуючий засіб Ерісан Ізосепт 500мл</t>
  </si>
  <si>
    <t>Халат нестерильний, одноразовий, хірургічний р.L</t>
  </si>
  <si>
    <t>Бісопрол таб. 5мг №50</t>
  </si>
  <si>
    <t>Ксарелто таб. 15мг №42</t>
  </si>
  <si>
    <t>Ксарелто таб. 20мг №28</t>
  </si>
  <si>
    <t xml:space="preserve">Серветки вологі SENI CARE 80 </t>
  </si>
  <si>
    <t>Бинти марлеві нестерильні  7 см х 5 м</t>
  </si>
  <si>
    <t xml:space="preserve">Бинти марлеві стерильні 10смх5м </t>
  </si>
  <si>
    <t>Бинти марлеві нестерильні 16см х 10 м</t>
  </si>
  <si>
    <t>Вироби медичного призначення до апарату УЗД</t>
  </si>
  <si>
    <t>гель для використання з УЗД апаратом</t>
  </si>
  <si>
    <t>Дезинфікуючі засоби</t>
  </si>
  <si>
    <t>Дексалгін амп. 50мг/мл</t>
  </si>
  <si>
    <t>Новокаїн розчин</t>
  </si>
  <si>
    <t xml:space="preserve">Платифілін </t>
  </si>
  <si>
    <t>Пропанол 100мл</t>
  </si>
  <si>
    <t>Серветки марлеві медичні стерильні 14*16см №20</t>
  </si>
  <si>
    <t>Метамізол натрій (Novaminsulfon 50 ml, 500 mg), флакони, 50 ml, 500 mg</t>
  </si>
  <si>
    <t>Респіратор (маска)</t>
  </si>
  <si>
    <t>Палички ватні</t>
  </si>
  <si>
    <t>Серветки стерильні</t>
  </si>
  <si>
    <t>Шприці різних розмірів</t>
  </si>
  <si>
    <t xml:space="preserve"> Гуманітарна допомога База спеціального медичного постачання м. Києва (Естонська)</t>
  </si>
  <si>
    <t>Комбінована жива атенуйована вакцина проти кору, епідемічного паротиту і краснухи / М-М-РВАКСПРО 1 флакон з порошком (1 доза) та 1 флакон з розчинником, 1 доза/фл.</t>
  </si>
  <si>
    <t>Колекальциферол (Vigantoletten Max 2000j.m.  50mcg), таблетки, 50mcg</t>
  </si>
  <si>
    <t>Наказ ДОЗ №591 від  27.07.2022 про розподіл матеріальних цінностей отриманих КНП "ЦПМСД" Печерського району міста Києва від ЮНІСЕФ в якості гуманітарної допомоги</t>
  </si>
  <si>
    <t>UIFF термосумка для вакцин AOV  AFVC46</t>
  </si>
  <si>
    <t>27.07.2022</t>
  </si>
  <si>
    <t>Холодоелемент 0.6 л ємність для UIFF термосумки для вакцин AOV  AFVC46</t>
  </si>
  <si>
    <t>Холодоелемент 0.4 л ємність для термоконтейнеру</t>
  </si>
  <si>
    <t>Комірнаті/ Comirnaty 0,1mg/ml 195x2,25ml GVL PU BNT</t>
  </si>
  <si>
    <t>Ципрофлоксацин (Proflox (Ciprofloxacin)) таб. 500мг</t>
  </si>
  <si>
    <t xml:space="preserve">Stomadress®Плюс Однокомпонентний калоприймач (ілеостомний), непроз, стандарт,19-64 мм. </t>
  </si>
  <si>
    <t>Калоприймач Proxima2 двокомпонентний, пластина базова d 50 мм, отвір для вирізання 12-45 мм.</t>
  </si>
  <si>
    <t>Калоприймач Proxima2 двокомпонентний відкритий мішок + затискачі, непрозорий, об’єм мішка 740 мл, d 50 мм</t>
  </si>
  <si>
    <t>Трисептол табл.400мг/80мг № 20</t>
  </si>
  <si>
    <t xml:space="preserve">Холіну саліцилат (Cholinex 150 mg ), таблетки, 150mg </t>
  </si>
  <si>
    <t xml:space="preserve">Ципрофлоксацин (Proflox(Ciprofloxacin) ), таблетки, 250mg </t>
  </si>
  <si>
    <t>Хлористий натрій (Фізіологічний розчин 10 мл), ампули, 10мл</t>
  </si>
  <si>
    <t>Пластирі, компреси (різні) (Пластир ), штук</t>
  </si>
  <si>
    <t>За напрямом "Гуманітарна допомога (Пуща_Водиця)"</t>
  </si>
  <si>
    <t>Левотироксин 100 мг (Еутирокс 100мкг), таблетки, 100мкг</t>
  </si>
  <si>
    <t>Вітаміни (Vigantoletten Max 2000 ME вітамін D3), 2000 ОД</t>
  </si>
  <si>
    <t xml:space="preserve">КАЛЬЦІЙ/ВІТАМІН D3 (Vigantoletten 1000 25mcg), штуки, 25mcg </t>
  </si>
  <si>
    <t>Набір операційний</t>
  </si>
  <si>
    <t>Набір поліклінічний</t>
  </si>
  <si>
    <t>Ножиці для розрізування гіпсових пов'язок</t>
  </si>
  <si>
    <t xml:space="preserve">Штатив для довгострокових вливань </t>
  </si>
  <si>
    <t xml:space="preserve">Ножиці для перв"язувального матеріалу </t>
  </si>
  <si>
    <t>ЕУВАКС вакцина для профілактики гепатиту В, рекомбінантна рідка</t>
  </si>
  <si>
    <t>№648</t>
  </si>
  <si>
    <t>Аторвастатин,80мг.</t>
  </si>
  <si>
    <t>Метамізол натрій, флакони 50мл.</t>
  </si>
  <si>
    <t>Распіратор маска</t>
  </si>
  <si>
    <t>Іозин пранобокс(Неозин 500мг)</t>
  </si>
  <si>
    <t>Пульсуксиметр на два параматри</t>
  </si>
  <si>
    <t xml:space="preserve">Хлористий натрій </t>
  </si>
  <si>
    <t>Шприци</t>
  </si>
  <si>
    <t>Підгузки р.M</t>
  </si>
  <si>
    <t>Пульсоксиметр на два параметри</t>
  </si>
  <si>
    <t>Пульсоксиметр на два параметри (Пульсоксиметр), шт</t>
  </si>
  <si>
    <t>Шприци 5 мл</t>
  </si>
  <si>
    <t>Системи в/венні</t>
  </si>
  <si>
    <t xml:space="preserve">Ножиці для розрізання гіпсових повязок </t>
  </si>
  <si>
    <t>Ножиці прямі з одним гострим кінцем завдовжки140мм</t>
  </si>
  <si>
    <t>Пінцет анатомічний очний прямий</t>
  </si>
  <si>
    <t>Пінцет плас-ний анатомічний заг.приз-ня зав-ки 150</t>
  </si>
  <si>
    <t>Стіл перевязувальний складний</t>
  </si>
  <si>
    <t>Трансформатор для ендоскопії та акустики</t>
  </si>
  <si>
    <t>Аспіратор ножний продуктивність 2л на хв.</t>
  </si>
  <si>
    <t>Колба мірна з притертою пробкою місткість 50мл</t>
  </si>
  <si>
    <t>Колба мірна з притертою пробкою місткість 100мл</t>
  </si>
  <si>
    <t>Колба мірна з притертою пробкою місткість 1000мл</t>
  </si>
  <si>
    <t>Колба мірна без притертої пробки місткість 1000мл</t>
  </si>
  <si>
    <t>Піпетка без поділу місткістю 10мл</t>
  </si>
  <si>
    <t>Фотоелектрокалориметр</t>
  </si>
  <si>
    <t>Центрифуга ручна на 4 пробірки</t>
  </si>
  <si>
    <t xml:space="preserve">Відро оцинковане </t>
  </si>
  <si>
    <t>Кастрюля емальована місткістю 40л</t>
  </si>
  <si>
    <t>Кастлюля металева 40л</t>
  </si>
  <si>
    <t>Ківш для води емальований</t>
  </si>
  <si>
    <t>м.</t>
  </si>
  <si>
    <t xml:space="preserve">Ковдра байова </t>
  </si>
  <si>
    <t>Ковпак медичний</t>
  </si>
  <si>
    <t xml:space="preserve">Кухоль чайний </t>
  </si>
  <si>
    <t>Лопата залізна</t>
  </si>
  <si>
    <t xml:space="preserve">Мотузка господарська </t>
  </si>
  <si>
    <t>Наволочка на подушку верхня</t>
  </si>
  <si>
    <t>Наволочка на подушку нижня</t>
  </si>
  <si>
    <t xml:space="preserve">Наволочка матрацна </t>
  </si>
  <si>
    <t xml:space="preserve">Пила поперечна </t>
  </si>
  <si>
    <t xml:space="preserve">Рукавиці брезентові </t>
  </si>
  <si>
    <t>паp.</t>
  </si>
  <si>
    <t>Рушники вафельні</t>
  </si>
  <si>
    <t xml:space="preserve">Сокира плотницка </t>
  </si>
  <si>
    <t xml:space="preserve">Таз емальований </t>
  </si>
  <si>
    <t xml:space="preserve">Таз оцинкований </t>
  </si>
  <si>
    <t xml:space="preserve">Термос місткість 12л </t>
  </si>
  <si>
    <t xml:space="preserve">Термос місткість 36л </t>
  </si>
  <si>
    <t xml:space="preserve">Халат літній лікарняний </t>
  </si>
  <si>
    <t xml:space="preserve">Халат лікарняний теплий </t>
  </si>
  <si>
    <t>Назва заходу/напрямку Розвиток вторинної медико-санітарної допомоги</t>
  </si>
  <si>
    <t>Диферелін по 3,75 мг</t>
  </si>
  <si>
    <t>Ватні палички</t>
  </si>
  <si>
    <t>Ципрофлоксацин (Proflox(Ciprofloxacin) ), таблетки, 250mg</t>
  </si>
  <si>
    <t xml:space="preserve">Stomadress ®Плюс Калоприймач однокомпонентний відкритий(ілеостомний), непрозорий, стандартний,19-64 мм </t>
  </si>
  <si>
    <t>Герметик для шкіри, Паста захисна Superfiller (Суперфіллер)</t>
  </si>
  <si>
    <t>КАЛЬЦІЙ/ВІТАМІН D3 (Vigantoletten 1000 25mcg), штуки, 25mcg</t>
  </si>
  <si>
    <t>Левотироксин натрій (Еутирокс 100 мг), 100мг</t>
  </si>
  <si>
    <t>Вакцина д/профілактики дифтерії та правця</t>
  </si>
  <si>
    <t>Правцевий антитоксин 500МО</t>
  </si>
  <si>
    <t>10.08.2022</t>
  </si>
  <si>
    <t>11.08.2022</t>
  </si>
  <si>
    <t>12.08.2022</t>
  </si>
  <si>
    <t xml:space="preserve">Пульсоксиметр на два параметри (Пульсоксиметр) </t>
  </si>
  <si>
    <t>Дексаметазон ампули 4 mg</t>
  </si>
  <si>
    <t>Домперидон таблетки 10 мг</t>
  </si>
  <si>
    <t>Респиратор маска</t>
  </si>
  <si>
    <t xml:space="preserve">ЕУВАКС, UFА22001 </t>
  </si>
  <si>
    <t>09.08.2022</t>
  </si>
  <si>
    <t>Вц проти гепатиту В/ Очищений антиген вірусу гепатиту В</t>
  </si>
  <si>
    <t>Пульсоксиметр на 2 параметри</t>
  </si>
  <si>
    <t>Шприци різних розмірів</t>
  </si>
  <si>
    <t>Метамізол натрій 50мл, 500мг</t>
  </si>
  <si>
    <t>Комбінована жива атенуйована вакцина проти кору, епідемічного паротиту і краснухи/М-М-РВАКСПРО 1 флакон з порошком (1 доза) та 1 флакон з розчинником, 1 доза/фл.</t>
  </si>
  <si>
    <t>Хлористий натрій</t>
  </si>
  <si>
    <t>Азитроміцин 200 мг</t>
  </si>
  <si>
    <t>Ципрофлоксацин 250 мг</t>
  </si>
  <si>
    <t>Домперидон 10мг №30</t>
  </si>
  <si>
    <t>Метамізол натрій 500 мг</t>
  </si>
  <si>
    <t>Респіратор (маска) </t>
  </si>
  <si>
    <t>Міконазол 2% 15гш</t>
  </si>
  <si>
    <t>Новокаїн роз</t>
  </si>
  <si>
    <t xml:space="preserve">Плафілін </t>
  </si>
  <si>
    <t>Швидкий тест для виявлення антигену до вірусу гепатиту В</t>
  </si>
  <si>
    <t>Швидкий тест для виявлення антигену до вірусу гепатиту С</t>
  </si>
  <si>
    <t>Кровоспинний джгут  (Кровоспинний джгут )</t>
  </si>
  <si>
    <t>04.'08.2022</t>
  </si>
  <si>
    <t>Метамізол натрій (NOVAMINSULFON 500 mg 25g/50ml), флакони, 500 мг</t>
  </si>
  <si>
    <t>Сальбутамол 1доза/100мег</t>
  </si>
  <si>
    <t>Кандесартану цилексетил 16мг</t>
  </si>
  <si>
    <t>капсули</t>
  </si>
  <si>
    <t>Метамізол(Novaminsulfon 50ml,500mg)</t>
  </si>
  <si>
    <t>Очищений антиген вірусу гепатиту В / Вакцина проти гепатиту В (H-B-VAXII 5MCG/0.5ML 10 x1 DOSE Syr AUS 1003967) серія WO12390 , 5мкг/0,5мл</t>
  </si>
  <si>
    <t>Папір санітарно-гігієнічного призначення-Підгузок, розмір М (11239 Підгузник для дорослих)</t>
  </si>
  <si>
    <t>Папір санітарно-гігієнічного призначення-Підгузок, розмір L (11239 Підгузник для дорослих)</t>
  </si>
  <si>
    <t>Пульсоксиметр на два параметри (Пульсоксиметр)</t>
  </si>
  <si>
    <t>Шприци 5мл</t>
  </si>
  <si>
    <t>Шприци 10мл</t>
  </si>
  <si>
    <t>Преднізон (Преднізон (prednisone)), 5 мг</t>
  </si>
  <si>
    <t>Пелюшка сечопоглинальна(60709 Пелюшка вбирає</t>
  </si>
  <si>
    <t>б/с</t>
  </si>
  <si>
    <t>Гель для використання з апаратом УЗД Aquasonic® 100¶Ultrasound Transmission Gel в пляшках по 0,25 л¶</t>
  </si>
  <si>
    <t>Капнограф у комплекті з одноразовими адопторами:PATIENT MONITOR,EMMA MONITOR,FULL-ALARM,mmHg</t>
  </si>
  <si>
    <t>Адаптер повітропроводу,коробка для дорослих і дітей з 25 штук /AIRWAY ADAPTER EMMA Airway Adapter,Box of 25</t>
  </si>
  <si>
    <t>Електрокардіограф портативний ECG Мас 600</t>
  </si>
  <si>
    <t>Вироби медичного призначення:частини електрокардіографів:витратні матеріали для ЕКГ:кабель ЕКГ(кабель на 10 відвідень за стандартом Міжнародної електротехнічної комісії)5на електрокардіограф,багаторазові електроди-присоски                         (6шт.у комплекті)5 на електрокардіограф,електрод-затискач для кінцівок за стандартом Міжнародної електротехнічної комісії (4 шт.у комплекті)5 на електрокардіограф,папір для ЕКГ шириною 80мм.складений літерою Z (280 аркушів.10 пачок)</t>
  </si>
  <si>
    <t>Кровоспинний джгут(Кровоспинний джгут)</t>
  </si>
  <si>
    <t>Амоксицилін(Amoxicilina Normon 1.000mg/200mg), флакони,1.000mg/200mg</t>
  </si>
  <si>
    <t xml:space="preserve">Цефотаксим  (Cefotaxime Sodium Inj 1g), ампули, 1г </t>
  </si>
  <si>
    <t>Клопідогрел (Фламогрель 75,таблетки вкриті плівковою оболонкою, по 75 мг №30)</t>
  </si>
  <si>
    <t>Обідоксим (Toxogonin),флакони,250 мг</t>
  </si>
  <si>
    <t>Вата хірургічна гігроскопічна фасована по 100 г.не стерильна</t>
  </si>
  <si>
    <t>Набір для екстреної акушерсько-гінекологічної допомоги</t>
  </si>
  <si>
    <t>Пінцет пластинчатий анатомічний загального призначення завдовжки 150мм</t>
  </si>
  <si>
    <t>Світильник безтіньовий пересувний без аварійного живлення</t>
  </si>
  <si>
    <t>Скло предметне просте</t>
  </si>
  <si>
    <t>Скло предметне шліфоване</t>
  </si>
  <si>
    <t>Штатив для пробірок на 10 гнізд</t>
  </si>
  <si>
    <t>Каструля металева 8 л</t>
  </si>
  <si>
    <t>Каструля металева 40л</t>
  </si>
  <si>
    <t>Ковдра байкова</t>
  </si>
  <si>
    <t>Ложка розливна ( черпак)</t>
  </si>
  <si>
    <t>Ніж консервний</t>
  </si>
  <si>
    <t>Простирадло</t>
  </si>
  <si>
    <t>Рушник вафельний</t>
  </si>
  <si>
    <t>Сорочка натільна жіноча</t>
  </si>
  <si>
    <t>Туфлі госпітальні</t>
  </si>
  <si>
    <t>Халат на зав'язках</t>
  </si>
  <si>
    <t>Халат синій</t>
  </si>
  <si>
    <t>Цвяхи</t>
  </si>
  <si>
    <t>Пульсоксиметр на два параметри,шт.</t>
  </si>
  <si>
    <t>Метамізол натрій (Novaminsulfon 500 mg 25 g/50ml,флакони,25п/50 мг</t>
  </si>
  <si>
    <t>Майки чоловічі</t>
  </si>
  <si>
    <t>Наволочка на подушук верхню</t>
  </si>
  <si>
    <t>Наволочка на подушук нижню</t>
  </si>
  <si>
    <t>Наволка матрацна</t>
  </si>
  <si>
    <t>Пила поперечна</t>
  </si>
  <si>
    <t>Піжама для дорослих</t>
  </si>
  <si>
    <t>Сорочка натільна бавовняна чоловіча</t>
  </si>
  <si>
    <t>Труси чоловічі</t>
  </si>
  <si>
    <t>Щітка для взуття</t>
  </si>
  <si>
    <t>Щітка для одягу</t>
  </si>
  <si>
    <t>Вакцина атенуйована проти кору,паротиту та краснухи</t>
  </si>
  <si>
    <t>Вакцина проти гепатиту В</t>
  </si>
  <si>
    <t>Гуманітрана та благодійна допомога</t>
  </si>
  <si>
    <t>Тест-смужки Акку-Чек Інстан</t>
  </si>
  <si>
    <t>Системи для контролю рівня глюкози у крові Акку-Чек Інстан</t>
  </si>
  <si>
    <t>Гель для використання з апаратом УЗД по 0,25л</t>
  </si>
  <si>
    <t>Вакцина  проти кору, епідемічного паротиту і краснухи</t>
  </si>
  <si>
    <t>Очищений антиген вірусу гепатиту В/вакцина проти гепатиту В</t>
  </si>
  <si>
    <t>Калоприймач Proxima2 двокомп., пластина 50мм, отвір д/вріз.12-45мм</t>
  </si>
  <si>
    <t>Калоприймач Proxima2 двокомп., мішок+затискачі, обєм мішка 740мл</t>
  </si>
  <si>
    <t>Калоприймач Proxima2 двокомп., мішок+затискачі, обєм мішка 720мл</t>
  </si>
  <si>
    <t>Паста захисна Суперфіллер</t>
  </si>
  <si>
    <t>Система д/контролю рівня глюкози в крові Акку-Чек</t>
  </si>
  <si>
    <t>Підгузник д/дітей р.М</t>
  </si>
  <si>
    <t>Адсорбована вакцина ДТ ADSORBED DT VACCINE</t>
  </si>
  <si>
    <t xml:space="preserve">Комірнаті/COMIRNATY 0,1mg/ml 195x2,25ml GVL PU BNT </t>
  </si>
  <si>
    <t>Комбінована жива атенуйована вакцина проти кору, епідемічного паротиту та краснухи / М-М-РВАКСПРО</t>
  </si>
  <si>
    <t>Шприци 3 мл</t>
  </si>
  <si>
    <t>Шприци 1 мл</t>
  </si>
  <si>
    <t>Тиротрицин (Тиротрицин №20), табл.</t>
  </si>
  <si>
    <t>Метамізол натрій ( Novaminsulfon 50 ml, 500 mg)</t>
  </si>
  <si>
    <t>Назва заходу/напрямку  Про Розподіл медичних виробів для стомованих хворих, закуплених за кошти бюджету м.Києва на 2022рік, на виконання заходів міської цільової програми "Здоров'я киян" на 2020-2022р. Про затвердження переліку базових закладів охорони здоров'я, що отримують лікарські засоби та медичні вироби,закуплені за бюджетні кошти та отримані в якості гуманітарної допомоги</t>
  </si>
  <si>
    <t>Новокаїн р-н</t>
  </si>
  <si>
    <t>Обідоксим, 250мг</t>
  </si>
  <si>
    <t>Платифілін, 2</t>
  </si>
  <si>
    <t>Ципрофлоксацин, 500мг</t>
  </si>
  <si>
    <t>Метипред,таблетки 16мг по 30 таблеток у флаконі в картонній коробці</t>
  </si>
  <si>
    <t>Платифилін амп 20мг</t>
  </si>
  <si>
    <t xml:space="preserve">ам </t>
  </si>
  <si>
    <t xml:space="preserve">Домперидон 10мг </t>
  </si>
  <si>
    <t>Карбопа по 5 мл (50 мг)</t>
  </si>
  <si>
    <t>281-Р</t>
  </si>
  <si>
    <t>Вода д/ін.500 мл</t>
  </si>
  <si>
    <t xml:space="preserve">Домперидон (Наусиліум) 10 мг </t>
  </si>
  <si>
    <t xml:space="preserve">Кровоспинний джгут </t>
  </si>
  <si>
    <t>Назва заходу/напрямку (Про розподіл матеріальних цінностей ,отриманих з резерву Бази спеціального медичного постачання)</t>
  </si>
  <si>
    <t>Бинти марлеві нестерильні 5 см х 7 м</t>
  </si>
  <si>
    <t>Бинти марлеві нестерильні 10смх5м</t>
  </si>
  <si>
    <t>Голка Касирського</t>
  </si>
  <si>
    <t xml:space="preserve">Корнцанг зігнутий </t>
  </si>
  <si>
    <t>Коробка стерилізаційна кругла 340х160 мм КСК-12</t>
  </si>
  <si>
    <t>Коробка стерилізаційна кругла 380х190 мм КСК-18</t>
  </si>
  <si>
    <t>Милиці для дорослих</t>
  </si>
  <si>
    <t>Ножиці прямі з одним гострим кінцем завдовжки 140мм</t>
  </si>
  <si>
    <t>Ножиці тупокінцеві прямі завдовжки140 мм</t>
  </si>
  <si>
    <t>Пінцет пластинчатий анатомічний загального призначення завдовжки 200мм</t>
  </si>
  <si>
    <t>Поїльник фарфоровий</t>
  </si>
  <si>
    <t>Склянка для приймання ліків</t>
  </si>
  <si>
    <t>Тазик ниркоподібний емальований великий</t>
  </si>
  <si>
    <t>Шприц для промивання порожнин місткістю 100 мл</t>
  </si>
  <si>
    <t>Шприц медичний ін'єкційний типу "Рекорд" місткістю 10мл</t>
  </si>
  <si>
    <t>Шприц медичний ін'єкційний типу "Рекорд" місткістю 20мл</t>
  </si>
  <si>
    <t>Аглютиноскоп</t>
  </si>
  <si>
    <t>Годинник пісковий на 1 хв.</t>
  </si>
  <si>
    <t>Лупа козиркова</t>
  </si>
  <si>
    <t xml:space="preserve">Лупа складна кругла ЛПК 471 </t>
  </si>
  <si>
    <t>Мензурка вимірювальна конічна з носиком місткістю 100 мл</t>
  </si>
  <si>
    <t>Паличка скляна легкоплавна</t>
  </si>
  <si>
    <t>Нитки сурові в бобінах</t>
  </si>
  <si>
    <t>боб</t>
  </si>
  <si>
    <t>Фартух клейончастий або поліетиленовий</t>
  </si>
  <si>
    <t>Щітка для миття рук</t>
  </si>
  <si>
    <t>SLC1512X Соляріс балонний дилятаційний катетер швидкої заміни</t>
  </si>
  <si>
    <t>№611</t>
  </si>
  <si>
    <t>SLC22515X Соляріс балонний дилятаційний катетер швидкої заміни</t>
  </si>
  <si>
    <t>SLC27515X Соляріс балонний дилятаційний катетер швидкої заміни</t>
  </si>
  <si>
    <t>SLC32520X Соляріс балонний дилятаційний катетер швидкої заміни</t>
  </si>
  <si>
    <t>SLC3515X Соляріс балонний дилятаційний катетер швидкої заміни</t>
  </si>
  <si>
    <t>ICNC27515 FLUYDO NC, стерильний ЧТКА балонний дилятаційний катетер швидкої заміни NC27515</t>
  </si>
  <si>
    <t>№616</t>
  </si>
  <si>
    <t>ICNC30012 FLUYDO NC, стерильний ЧТКА балонний дилятаційний катетер швидкої заміни NC30012</t>
  </si>
  <si>
    <t>ICNC35012 FLUYDO NC, стерильний ЧТКА балонний дилятаційний катетер швидкої заміни NC35012</t>
  </si>
  <si>
    <t>ICNC25015 FLUYDO NC, стерильний ЧТКА балонний дилятаційний катетер швидкої заміни NC25015</t>
  </si>
  <si>
    <t>Гідрофільний провідник Авіго / Avigo™ Hydrophilic Guidewire (103-0606-200)</t>
  </si>
  <si>
    <t>№643</t>
  </si>
  <si>
    <t>CapSure EPI Електрод, (кат.номер 4968-35)</t>
  </si>
  <si>
    <t>№595</t>
  </si>
  <si>
    <t>CapSure EPI Електрод, (кат.номер 4968-60)</t>
  </si>
  <si>
    <t>Шовний матеріал стерильний -голка атравматична 1/2 кола- довж. 22 мм- КАТ.НОМЕР ПТФЕ- L300122-2</t>
  </si>
  <si>
    <t>№294</t>
  </si>
  <si>
    <t>Шовний матеріал стерильний -голка атравматична 1/2 кола- довж. 20 мм- КАТ.НОМЕР ПТФЕ- L300120-2</t>
  </si>
  <si>
    <t>№171</t>
  </si>
  <si>
    <t>Балон GOLDBALLOON , що відділяється, кат.номер GOLDBAL2</t>
  </si>
  <si>
    <t>№570</t>
  </si>
  <si>
    <t>Балон GOLDBALLOON , що відділяється, кат.номер GOLDBAL3</t>
  </si>
  <si>
    <t>Катетер для периферичної ангіопластики ЛОВІКС, швидка заміна, кат.номер PBARX5.0 x 20140</t>
  </si>
  <si>
    <t>Катетер для периферичної ангіопластики ЛОВІКС, швидка заміна, кат.номер PBARX5.0 x 30140</t>
  </si>
  <si>
    <t>Катетер для периферичної ангіопластики ЛОВІКС, швидка заміна, кат.номер PBARX6.0 x 20140</t>
  </si>
  <si>
    <t>Комплект черезшкірного інтродуцера Super Arrow-Flex з інтегрованим гемостатичним клапаном/ боковим портом , 5 Fr довж.11 см, каталожний номер СL-07511</t>
  </si>
  <si>
    <t>№614</t>
  </si>
  <si>
    <t>Комплект черезшкірного інтродуцера Super Arrow-Flex з інтегрованим гемостатичним клапаном/ боковим портом , 6 Fr довж.11 см, каталожний номер СL-07611</t>
  </si>
  <si>
    <t>Комплект черезшкірного інтродуцера Super Arrow-Flex з інтегрованим гемостатичним клапаном/ боковим портом , 7 Fr довж.11 см, каталожний номер СL-07711</t>
  </si>
  <si>
    <t>Комплект черезшкірного інтродуцера Super Arrow-Flex з інтегрованим гемостатичним клапаном/ боковим портом , 8 Fr довж.11 см, каталожний номер СL-07811</t>
  </si>
  <si>
    <t>Комплект черезшкірного інтродуцера Super Arrow-Flex з інтегрованим гемостатичним клапаном/ боковим портом , 9 Fr довж.11 см, каталожний номер СL-07911</t>
  </si>
  <si>
    <t>Комплект черезшкірного інтродуцера Super Arrow-Flex з інтегрованим гемостатичним клапаном/ боковим портом , 10 Fr довж.11 см, каталожний номер СL-07011</t>
  </si>
  <si>
    <t>Провідниковий катетер Лаунчер,кат.номер LA6AL10</t>
  </si>
  <si>
    <t>Провідниковий катетер Лаунчер, кат.номер LA6AL30.</t>
  </si>
  <si>
    <t>Провідниковий катетер Лаунчер,кат.номер LA6AL20</t>
  </si>
  <si>
    <t>Провідниковий катетер Лаунчер,кат.номер LA6AR10</t>
  </si>
  <si>
    <t>Провідниковий катетер Лаунчер,кат.номер LA6AR20</t>
  </si>
  <si>
    <t>Провідниковий катетер Лаунчер,кат.номер LA6EBU35</t>
  </si>
  <si>
    <t>Провідниковий катетер Лаунчер,кат.номер LA6EBU40</t>
  </si>
  <si>
    <t>Провідниковий катетер Лаунчер,кат.номер LA6EBU45</t>
  </si>
  <si>
    <t>Провідниковий катетер Лаунчер,кат.номер LA6JL35</t>
  </si>
  <si>
    <t>Провідниковий катетер Лаунчер,кат.номер LA6JL40</t>
  </si>
  <si>
    <t>Провідниковий катетер Лаунчер,кат.номер LA6JL45</t>
  </si>
  <si>
    <t>Провідниковий катетер Лаунчер,кат.номер LA6JL50</t>
  </si>
  <si>
    <t>Провідниковий катетер Лаунчер,кат.номер LA6JL60</t>
  </si>
  <si>
    <t>Провідниковий катетер Лаунчер,кат.номер LA6JR35</t>
  </si>
  <si>
    <t>Провідниковий катетер Лаунчер,кат.номер LA6JR40</t>
  </si>
  <si>
    <t>Провідниковий катетер Лаунчер,кат.номер LA6JR45</t>
  </si>
  <si>
    <t>Провідниковий катетер Лаунчер,кат.номер LA7AL30</t>
  </si>
  <si>
    <t>Провідниковий катетер Лаунчер,кат.номер LA7AR20</t>
  </si>
  <si>
    <t>Провідниковий катетер Лаунчер,кат.номер LA7EBU35</t>
  </si>
  <si>
    <t>Провідниковий катетер Лаунчер,кат.номер LA7EBU40</t>
  </si>
  <si>
    <t>Провідниковий катетер Лаунчер,кат.номер LA7JL35</t>
  </si>
  <si>
    <t>Провідниковий катетер Лаунчер,кат.номер LA7JL60</t>
  </si>
  <si>
    <t>Пристрій для екстракції тромбів з мозкових артерій комплект</t>
  </si>
  <si>
    <t>№249</t>
  </si>
  <si>
    <t>Пристрій для тромбоектомії Aperio Hybrid4,5мм*40мм,кат.номер 01-000706</t>
  </si>
  <si>
    <t>Мікрокатетер NeuroSlider 155см,прямий,кат.номер 01-000292</t>
  </si>
  <si>
    <t>Пристрій для тромбоектомії Aperio Hybrid 6,0мм*40мм,кат.номер 01-000708</t>
  </si>
  <si>
    <t>Пристрій для тромбоектомії Aperio Hybrid 2,5мм*28мм,кат.номер 01-000708</t>
  </si>
  <si>
    <t>Мікрокатетер NeuroSlider 155см,прямий,кат.номер 01-000282</t>
  </si>
  <si>
    <t>Пристрій для тромбоектомії Aperio Hybrid 3,5мм*28мм,кат.номер 01-000708</t>
  </si>
  <si>
    <t>Пристрій для тромбоектомії Aperio Hybrid 4,5мм*30мм,кат.номер 01-000712</t>
  </si>
  <si>
    <t>№664</t>
  </si>
  <si>
    <t>Обідоксим (Toxogonin), флакони, 250 мг</t>
  </si>
  <si>
    <t>Домперидон (Наусиліум таб. 10 мг №30)</t>
  </si>
  <si>
    <t>Набір очний хірургічний</t>
  </si>
  <si>
    <t>Набір секційний</t>
  </si>
  <si>
    <t>Ножиці для стрижки волосся прямі завдовжки 175мм</t>
  </si>
  <si>
    <t>Шприц для промивання порожнин місткістю 150 мл</t>
  </si>
  <si>
    <t>Рукавиці брезентові</t>
  </si>
  <si>
    <t>Умивальник</t>
  </si>
  <si>
    <t>Stomadress Плюс Однокомпонентний калоприймач, непрозорий, стандартний, 19-64 мм</t>
  </si>
  <si>
    <t>Калоприймач Proxima2 двокомпонентний, пластина базова d 60 мм, отвiр для вирiзання 12-55 мм</t>
  </si>
  <si>
    <t>Калоприймач Proxima2 двокомпонентний вiдкритий мiшок+затискачi, непрозорий, об'єм мiшка 720 мл, d 60 мм</t>
  </si>
  <si>
    <t>Калоприймач Proxima2 двокомпонентний, пластина базова d 50 мм, отвiр для вирiзання 12-45 мм</t>
  </si>
  <si>
    <t>Калоприймач Proxima2 двокомпонентний вiдкритий мiшок+затискачi, непрозорий, об'єм мiшка 740 мл, d 50 мм</t>
  </si>
  <si>
    <t xml:space="preserve">Рулон для стерилізації Optimality (300мм х 200м) </t>
  </si>
  <si>
    <t xml:space="preserve">ВАКЦІНАЦІЯ </t>
  </si>
  <si>
    <t>Підгузники для  дорослих дихаючі Large</t>
  </si>
  <si>
    <t>ВАКЦІНАЦІЯ ПЛАНОВА</t>
  </si>
  <si>
    <t>Комбінована жива атенуйована вакцина проти кору ,епідемічного паротиту і краснухи /M-M-PBAКСПРО 1флакон з порошком (1доза)та 1флакон з розчинником 1доза/фл.</t>
  </si>
  <si>
    <t>Доміперідон ( Наусаліум  таб.№30 табл.</t>
  </si>
  <si>
    <t>Бінти марлеві н/ст. 7смх5м</t>
  </si>
  <si>
    <t>Шприц медичний ін'єкційний типу"Рекорд" 5мл</t>
  </si>
  <si>
    <t>Шприц медичний ін'єкційний типу"Рекорд" 10мл</t>
  </si>
  <si>
    <t>Шприц медичний ін'єкційний типу"Рекорд" 20мл</t>
  </si>
  <si>
    <t>NOVAMINSULFON 500mg  50ml</t>
  </si>
  <si>
    <t>Респіратор маска</t>
  </si>
  <si>
    <t>Термоконтейнер Nikomal RCB 444LA 20,25л</t>
  </si>
  <si>
    <t>Холодоелемент 0,6л ємність для UIFFТермосумка для вакцин AOV AFVC46</t>
  </si>
  <si>
    <t>Холодоелемент 0,4л ємність для UIFFТермосумка для вакцин AOV AFVC47</t>
  </si>
  <si>
    <t>Термосумка для вакцин AOV AFVC47</t>
  </si>
  <si>
    <t>Термоконтейнер AOV ACB 264DL 6л</t>
  </si>
  <si>
    <t>Домперидон (Наусиліум таб.10мг  №30), таблетки, 10 мг</t>
  </si>
  <si>
    <t>Ібупрофен (Ibuprofeno), таблетки</t>
  </si>
  <si>
    <t>Очищений антиген вірусу гепатиту В / Вакцина проти гепатиту В (H-B-VAXII 5MCG/0.5ML 10 x1 DOSE Syr AUS 1003967) серія WO12390, 5мкг/0,5мл</t>
  </si>
  <si>
    <t>Ципрофлоксацин (Proflox(Ciprofloxacin)), таблетки, 500mg</t>
  </si>
  <si>
    <t>Шприци 3мл</t>
  </si>
  <si>
    <t>Диферелін по 3,75мг</t>
  </si>
  <si>
    <t>Калоприймач Proxima2 двокомпонентний, пластина базова 50мм, отвір д/вирізання 12-45мм</t>
  </si>
  <si>
    <t>№619</t>
  </si>
  <si>
    <t>Калоприймач Proxima2 двокомпонентний відкритий мішок+затискачі, непрозорий, об'єм мішка 740мл, d 50мм</t>
  </si>
  <si>
    <t>Калоприймач Proxima2 двокомпонентний відкритий мішок+затискачі, непрозорий, об'єм мішка 720мл, d 60мм</t>
  </si>
  <si>
    <t>Stomadress Плюс Однокомпонентний калоприймач (ілеостомний), непрозорий, станд., 19-64мм</t>
  </si>
  <si>
    <t>Паста захисна Superfiller (Суперфіллер)</t>
  </si>
  <si>
    <t>Бинти марлеві н/с 7см х 5м</t>
  </si>
  <si>
    <t>№592</t>
  </si>
  <si>
    <t>Бинти марлеві ст. 10см х 5м</t>
  </si>
  <si>
    <t>Бинти марлеві н/с 10см х 5м</t>
  </si>
  <si>
    <t>Бинти марлеві н/с 14см х 7м</t>
  </si>
  <si>
    <t>Бинти марлеві н/с16см х 10м</t>
  </si>
  <si>
    <t>Вата хірургічна гігроскопічна фасована по 100гр. н/с</t>
  </si>
  <si>
    <t>Вата медична гігроскопічна н/с</t>
  </si>
  <si>
    <t>Косинка медична перев'язувальна</t>
  </si>
  <si>
    <t>Пакет перев'язувальний індивідуальний з подушечкою 18см х 36см і бинтом</t>
  </si>
  <si>
    <t>Спирт етиловий 96% по 16кг в 314 шт бутлях</t>
  </si>
  <si>
    <t>Серветка марлева медична стер.14 х 16см №20</t>
  </si>
  <si>
    <t>Амоксицилін (Amoxicilina Normon 1000mg/200mg), фл.</t>
  </si>
  <si>
    <t>Ципрофлоксацин (Proflox(Ciprofloxacin)), 250мг, табл.</t>
  </si>
  <si>
    <t>Ципрофлоксацин (Proflox(Ciprofloxacin)), 500мг, табл.</t>
  </si>
  <si>
    <t>Novorapid Penfill, шприц-ручка інсулін, 5*3мл</t>
  </si>
  <si>
    <t>Назва заходу/напрямку (лікування захворювань щитовидної залози)</t>
  </si>
  <si>
    <t>Левотироксин натрій (Еутирокс 100мг),табл.100мг</t>
  </si>
  <si>
    <t xml:space="preserve"> Вітаміни (Vigantoletten Max 2000 ME вітамін D3), 2000ОД</t>
  </si>
  <si>
    <t>Кальцій/Вітамін D3 (Vigantoletten 1000 25mcg), штуки, 25мкг</t>
  </si>
  <si>
    <t>Кальцій/Вітамін D3 (Vigantoletten Max 2000j.m. 50mcg), штуки, 50мкг</t>
  </si>
  <si>
    <t>Колекальциферол (Vigantoletten Max 2000j.m. 50mcg), таблетки</t>
  </si>
  <si>
    <t>Назва заходу/напрямку (лікування хвороб центральної нервової системи)</t>
  </si>
  <si>
    <t>Кофеїну цитрат (COFFEINUM), табл. 0,2 гр</t>
  </si>
  <si>
    <t>31075 Калоприймач однокомпонентний</t>
  </si>
  <si>
    <t>951010 Калоприймач двокомп. Пластина діам.50мм</t>
  </si>
  <si>
    <t>951360 Калоприймач двокомп.Мішок діам.50мм</t>
  </si>
  <si>
    <t>10110088 Паста захисна</t>
  </si>
  <si>
    <t xml:space="preserve">Левотироксин натрій Еутирокс 100мкг </t>
  </si>
  <si>
    <t>В-на "Еувакс"UFA22001</t>
  </si>
  <si>
    <t>Клопідрогрел (Фламогрель75мг)</t>
  </si>
  <si>
    <t>Метамізол натрій 50мл,500мг</t>
  </si>
  <si>
    <t>Очищений антиген вірусу гепатиту В</t>
  </si>
  <si>
    <t xml:space="preserve">Пульсоксиметр на 2 параметри </t>
  </si>
  <si>
    <t xml:space="preserve">Серветки стерильні </t>
  </si>
  <si>
    <t>14.03.2025</t>
  </si>
  <si>
    <t xml:space="preserve">Шприци різних розмірів </t>
  </si>
  <si>
    <t>Підгузки для дорослих дихаючі Dailee Care Super Medium, розмір М</t>
  </si>
  <si>
    <t>Катетер для периферичн.ангіопл.Ловікс швидка заміна PBARX5.0*20140</t>
  </si>
  <si>
    <t>Мікрокатетери одноразові TJMC-14</t>
  </si>
  <si>
    <t xml:space="preserve">Оклюзійна балонна система ГіперГлейд 104-4112 </t>
  </si>
  <si>
    <t>Провідниковий катетер Лаунчер LA6AL10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</si>
  <si>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</si>
  <si>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</si>
  <si>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</si>
  <si>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LA6EBU45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</si>
  <si>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</si>
  <si>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</si>
  <si>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</si>
  <si>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</si>
  <si>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</si>
  <si>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LA6JR45</t>
  </si>
  <si>
    <t>Провідниковий катетер Лаунчер LA7AL10</t>
  </si>
  <si>
    <t>Провідниковий катетер Лаунчер LA7AL20</t>
  </si>
  <si>
    <t>Провідниковий катетер Лаунчер LA7AL30</t>
  </si>
  <si>
    <t>Провідниковий катетер Лаунчер LA7AR10</t>
  </si>
  <si>
    <t>Провідниковий катетер Лаунчер LA7AR20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</si>
  <si>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</si>
  <si>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</si>
  <si>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</si>
  <si>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</si>
  <si>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</si>
  <si>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</si>
  <si>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LA7JL50</t>
  </si>
  <si>
    <t>Провідниковий катетер Лаунчер LA7JL60</t>
  </si>
  <si>
    <t>Провідниковий катетер Лаунчер LA7JR35</t>
  </si>
  <si>
    <t>Провідник гідропрофільний Авіго</t>
  </si>
  <si>
    <t>Провідник гідропрофільний Екс-Підон</t>
  </si>
  <si>
    <t>Балонний дилят.катетер Mozec30017</t>
  </si>
  <si>
    <t>Балонний дилят.катетер Mozec35017</t>
  </si>
  <si>
    <t>Балонний дилят.катетер Mozec35020</t>
  </si>
  <si>
    <t>Балонний дилят.катетер Mozec40017</t>
  </si>
  <si>
    <t>К-кт черезшкірного інтродуцера Super Arrow-Flex гемост.клап/бок.портом9Frдов11см</t>
  </si>
  <si>
    <t>Катетер дилятац.балон.стер ЧТКА FLUYDO NC 20015</t>
  </si>
  <si>
    <t>Катетер дилятац.балон.стер ЧТКА FLUYDO NC 25015</t>
  </si>
  <si>
    <t>Катетер дилятац.балон.стер ЧТКА FLUYDO NC 27515</t>
  </si>
  <si>
    <t>Катетер дилятац.балон.стер ЧТКА FLUYDO NC 30012</t>
  </si>
  <si>
    <t>Катетер дилятац.балон.стер ЧТКА FLUYDO NC 30015</t>
  </si>
  <si>
    <t>Катетер дилятац.балон.стер ЧТКА FLUYDO NC 30020</t>
  </si>
  <si>
    <t>Катетер дилятац.балон.стер ЧТКА FLUYDO NC 35012</t>
  </si>
  <si>
    <t>Катетер дилятац.балон.стер ЧТКА FLUYDO NC 35015</t>
  </si>
  <si>
    <t>Катетер дилятац.балон.стер ЧТКА FLUYDO NC 40012</t>
  </si>
  <si>
    <t>Катетер Експорт АП аспіраційний EXPORTAPCE</t>
  </si>
  <si>
    <t>Катетер дилятац.балон. Соляріс SLC3015X</t>
  </si>
  <si>
    <t>Катетер дилятац.балон. Соляріс SLC32520X</t>
  </si>
  <si>
    <t>Катетер дилятац.балон. Соляріс SLC3515X</t>
  </si>
  <si>
    <t>Тетанус антитоксин розч.д/ін"єк.500МО/2мл 2мл</t>
  </si>
  <si>
    <t>Метотрексат -ЕБЕВЕ</t>
  </si>
  <si>
    <t>Шовний матеріал</t>
  </si>
  <si>
    <t xml:space="preserve">Еноксапарин (ENOXAPARIN 40MG INJ), ампули, 40мг </t>
  </si>
  <si>
    <t>Джгут кровоспинний</t>
  </si>
  <si>
    <t>Пластирі компреси (різні) (Пластир)</t>
  </si>
  <si>
    <t>Благодійна та гуманітарна допомога (База мед.постачання (ПУЩА)</t>
  </si>
  <si>
    <t>Клопідогрел (Фламогрель) табл. по 75мг (№30)</t>
  </si>
  <si>
    <t>Домперидон (Наусиліум) табл. по 10мг (№30)</t>
  </si>
  <si>
    <t>Благодійна та гуманітарна допомога (База мед.постачання (ЕСТОНСЬКА)</t>
  </si>
  <si>
    <t xml:space="preserve">Humalong (інсулін),амп.,100Е/ml*10ml </t>
  </si>
  <si>
    <t xml:space="preserve">Humalong (інсулін),амп.,100Е/ml*3ml </t>
  </si>
  <si>
    <t>Розподіл матеріальних цінностей з резерву Бази спеціального медичного постачання (Безоплатно)</t>
  </si>
  <si>
    <t>Розділ 05. Перев'язка;</t>
  </si>
  <si>
    <t>Розділ 06.Предмети для догляду</t>
  </si>
  <si>
    <t>Апарат для інгаляційного наркозу "Полінаркон - 2П"</t>
  </si>
  <si>
    <t>Апарат для інгаляційного наркозу "Полінаркон - 5"</t>
  </si>
  <si>
    <t xml:space="preserve">Аспіратор ножний продуктивністю 2л на хвилину </t>
  </si>
  <si>
    <t>Відсмоктувач хірургічний з електричним приводом</t>
  </si>
  <si>
    <t>Ванночка очна</t>
  </si>
  <si>
    <t xml:space="preserve">Гвинт і ключ фіксаційних м'яз стегна і гомілки </t>
  </si>
  <si>
    <t>Кусачки для відкушування шпиць</t>
  </si>
  <si>
    <t>Кухоль Есмарха емальований</t>
  </si>
  <si>
    <t>Набір голок для внутрішньокісткової анестезії (ЦІТО)</t>
  </si>
  <si>
    <t>Набір хірургічний великий виїзний оторинологічний</t>
  </si>
  <si>
    <t>Наконечники скляні</t>
  </si>
  <si>
    <t>Пінцет пластинчатий хірургічний загального призначення завдовжки 150мм</t>
  </si>
  <si>
    <t>Рефлектор лобовий РМО-2</t>
  </si>
  <si>
    <t xml:space="preserve">Роторозширювач з кремальєрою великий </t>
  </si>
  <si>
    <t xml:space="preserve">Роторозширювач з кремальєрою малий </t>
  </si>
  <si>
    <t xml:space="preserve">Стіл перев'язувальний складний </t>
  </si>
  <si>
    <t>Судно підкладне відкрите емальоване</t>
  </si>
  <si>
    <t>Трубка трахеотомічна пластмасова №3 діаметром10,3мм</t>
  </si>
  <si>
    <t>Трубка трахеотомічна № 6</t>
  </si>
  <si>
    <t xml:space="preserve">Трубка трахеотомічна металева з обтюратором № 5, 6 </t>
  </si>
  <si>
    <t>Трубка трахеотомічна подовжена</t>
  </si>
  <si>
    <t>Шина дротяна для нижніх кінцівок</t>
  </si>
  <si>
    <t>Шина дротяна для верхніх кінцівок</t>
  </si>
  <si>
    <t>Щипці крампонні</t>
  </si>
  <si>
    <t>Язикотримач для дорослих</t>
  </si>
  <si>
    <t>Розділ 09. АПАРАТИ ТА УСТАНОВКИ ДЛЯ ДЕЗИНФЕКЦІЇ:</t>
  </si>
  <si>
    <t>Розпилювач для рідини типу "Автомакс"</t>
  </si>
  <si>
    <t>Розпилювач для рідини типу "Дезинфаль"</t>
  </si>
  <si>
    <t>Розділ 12. АПТЕЧНЕ МАЙНО:</t>
  </si>
  <si>
    <t xml:space="preserve">Відро емальоване з кришкою </t>
  </si>
  <si>
    <t>Каструля емальована місткістю 3 л</t>
  </si>
  <si>
    <t>Каструля металева 3 л</t>
  </si>
  <si>
    <t xml:space="preserve">Косинка для медсестер </t>
  </si>
  <si>
    <t>Наволочка матрацна</t>
  </si>
  <si>
    <t>Вакцина Пфайзер COMIRNATY 0,1mg/ml 195х2,25ml мл GVL PU BNT</t>
  </si>
  <si>
    <t>Кровоспинний джгут</t>
  </si>
  <si>
    <t>Обідоксим (Toxogonin) фл.250мг</t>
  </si>
  <si>
    <t>Фенілефрину гідрохлорид (Фенілефрин 1мг/мг 5мл) ампули</t>
  </si>
  <si>
    <t>Ципрофлоксацин табл.500 мг</t>
  </si>
  <si>
    <t>Лоратодін</t>
  </si>
  <si>
    <t>Ібупрофен  БСМП гум</t>
  </si>
  <si>
    <t>Платифілін  (Платифілін), ампули, 2 БСМП гум</t>
  </si>
  <si>
    <t xml:space="preserve"> Метафін ІС 5 мг №10 табл</t>
  </si>
  <si>
    <t xml:space="preserve"> DIA®-HIV-Ag/Ab (тест-система імуноферментна для одночасного виявлення антитіл до ВІЛ 1/2 та антигену р24 ВІЛ-1 )/  ПрАТ "НВК "ДІАПРОФ-МЕД", Україна
 Ціна за тест 6,04 грн
                                                                </t>
  </si>
  <si>
    <t>Калетра р-н 60мл фл. №6</t>
  </si>
  <si>
    <t>5,84</t>
  </si>
  <si>
    <t>ДОЛУТЕГРАВІР,  ЛАМІВУДИН ТА ТЕНОФОВІР 50МГ/300МГ/300МГ</t>
  </si>
  <si>
    <t>4,293</t>
  </si>
  <si>
    <t>ТРІУМЕК ПО 50МГ/600МГ/300МГ</t>
  </si>
  <si>
    <t>83,74</t>
  </si>
  <si>
    <t xml:space="preserve"> Обідоксим(Toxogonin) 0,25г/1мл.№5</t>
  </si>
  <si>
    <t xml:space="preserve"> Платифілін 2мг/мл 0,2% №10</t>
  </si>
  <si>
    <t>02.08.2022</t>
  </si>
  <si>
    <t xml:space="preserve"> Аторвакор табл. в/об 40мг. №30</t>
  </si>
  <si>
    <t xml:space="preserve"> Аторвакор табл. в/об 80мг. №30</t>
  </si>
  <si>
    <t>03.08.2022</t>
  </si>
  <si>
    <t xml:space="preserve"> Евойд табл. в/о 10мг, №30</t>
  </si>
  <si>
    <t xml:space="preserve"> Ліквестія табл. в/о 80мг. №28</t>
  </si>
  <si>
    <t xml:space="preserve"> Прадакса капс. 110мг №60</t>
  </si>
  <si>
    <t xml:space="preserve"> Прадакса капс. 150мг №60</t>
  </si>
  <si>
    <t xml:space="preserve"> Рамізес Ком табл.10мг/12,5 №30</t>
  </si>
  <si>
    <t xml:space="preserve"> Рамізес Ком табл.5/25 мг №30</t>
  </si>
  <si>
    <t>Підгузники для дорослих дих. Dailee Care Super Large</t>
  </si>
  <si>
    <t>Підгузники для дорослих дих. Dailee Care Super Medium</t>
  </si>
  <si>
    <t>650</t>
  </si>
  <si>
    <t>649</t>
  </si>
  <si>
    <t>05.08.2022</t>
  </si>
  <si>
    <t>Домперидон (Наусиліум таб.10мг  №30)</t>
  </si>
  <si>
    <t xml:space="preserve">Пульсоксиметр на два параметри </t>
  </si>
  <si>
    <t>04.08.2022</t>
  </si>
  <si>
    <t xml:space="preserve">Ципрофлоксацин (Proflox(Ciprofloxacin)), таблетки, 500mg </t>
  </si>
  <si>
    <t xml:space="preserve">EVA optima hospital №10 </t>
  </si>
  <si>
    <t>EVA optima №30</t>
  </si>
  <si>
    <t xml:space="preserve">ВІНКРИСТИН-ТЕВА, р-н для ін'єкцій, 1 мг/мл по 1 мл у флаконі; по 1 флакону в картонній коробці
</t>
  </si>
  <si>
    <t>Благодійна та гуманітарна допомога БАЗА</t>
  </si>
  <si>
    <t>Костюм хімічного захисту кількість одиниць (в комплекті) (Защитный комбинизон LG, для профессионального (промышленного) применения)</t>
  </si>
  <si>
    <t>Рукавички медичні оглядові нітрилові нестерильні (розмір L або XL) (Рукавички нітрилові без пудри, нестерильні, розмір L)</t>
  </si>
  <si>
    <t>Етамбутолу гідрохлорид 400 мг, таблетки, вкриті плівковою оболонкою по 400 мг, по 28 таблеток  у блістері, по 24 блістери у картонній коробці</t>
  </si>
  <si>
    <t>РИФАМПІН, порошок для розчину для ін'єкцій по 600 мг, 1 флакон (об'ємом 20 мл) з порошком у картонній коробці</t>
  </si>
  <si>
    <t>Бедаквіліну Фумарат</t>
  </si>
  <si>
    <t>Бинти марлеві нестерильні 14см*7м</t>
  </si>
  <si>
    <t>ЛЕВОФЛОКСАЦИН, &gt;=98,0% (ВЕРХ), 1 г SIGMA</t>
  </si>
  <si>
    <t>Набір добавок BD BACTEC TM MGIT ТМ 960 №12</t>
  </si>
  <si>
    <t>Спирт етиловий 96% по 16 кг в 314 шт (бутлях)</t>
  </si>
  <si>
    <t xml:space="preserve">Пелюшка сечопоглинальна </t>
  </si>
  <si>
    <t>Бинти марлеві н/ст 7*5</t>
  </si>
  <si>
    <t>Бинти марлеві н/ст 5*7</t>
  </si>
  <si>
    <t>Бинти марлеві н/ст 14*7</t>
  </si>
  <si>
    <t>Бинти марлеві н/ст 16*10</t>
  </si>
  <si>
    <t>Вата хірургічна 100г н/ст</t>
  </si>
  <si>
    <t>Повязка стерильна мала</t>
  </si>
  <si>
    <t>Скло покривне 24*24</t>
  </si>
  <si>
    <t>Скло предметне з поглибленням для висячої краплі</t>
  </si>
  <si>
    <t>Диклофенак натрію 50мг</t>
  </si>
  <si>
    <t>Пристрій зовнішньої фіксації (Стабілізаційний пристрій)</t>
  </si>
  <si>
    <t>Очищений антиген  вірусу гепатиту В</t>
  </si>
  <si>
    <t>Пульсоксиметр на два параметри (Пульсокиметр), шт</t>
  </si>
  <si>
    <t>Термоконтейнер Nilkamal RCB 444 LA (великий 20,25л.)</t>
  </si>
  <si>
    <t xml:space="preserve">    </t>
  </si>
  <si>
    <t>UIFF термосумка для вакцин  AOV AFVC46</t>
  </si>
  <si>
    <t>Холодоелемент 0,6 л. ємність для UIFF термосумки для вакцин  AOV AFVC46</t>
  </si>
  <si>
    <t>Холодоелемент 0,4 л. ємність для термоконтейнера</t>
  </si>
  <si>
    <t>Термоконтейнер AOV АСВ-264L ( малий 6 л )</t>
  </si>
  <si>
    <t>Підгузникидля дорослих дихаючі Dailee Care Super Medium розмір М</t>
  </si>
  <si>
    <t xml:space="preserve">Вакцина комбінована жива антенуйована проти кору, епідемічного паротиту  і краснухи М-М-РВАКСПРО  1 флакон з порошком (1 доза) та 1 флакон з розчинником. </t>
  </si>
  <si>
    <t>Ципрофлоксацин табл. 250 мг</t>
  </si>
  <si>
    <t>Ципрофлоксацин табл. 500 мг</t>
  </si>
  <si>
    <t>Серветки</t>
  </si>
  <si>
    <t>Метамізол натрій флакони, 50 мл, 500 мг</t>
  </si>
  <si>
    <t>Респіратор  (маска)</t>
  </si>
  <si>
    <t>ВАКЦИНА М-М-РВАКСПРО</t>
  </si>
  <si>
    <t xml:space="preserve">Пульсоксиметр </t>
  </si>
  <si>
    <t>Метамізол натрій , флакони, 50 мл, 500 мг</t>
  </si>
  <si>
    <t>Комбінована жива атенуйована вакцина проти кору, епідемічного паротиту і краснухи</t>
  </si>
  <si>
    <t>16.082022</t>
  </si>
  <si>
    <t>Вакцина М-М-Р</t>
  </si>
  <si>
    <t>Фуросемід</t>
  </si>
  <si>
    <t>Підгузники для дорослих дихаючі</t>
  </si>
  <si>
    <t xml:space="preserve"> 04.08.2022</t>
  </si>
  <si>
    <t xml:space="preserve">Дексаметазон (Дексаметазон), ампули, 4 mg </t>
  </si>
  <si>
    <t xml:space="preserve"> 05.08.2022</t>
  </si>
  <si>
    <t xml:space="preserve"> 11.08.2022</t>
  </si>
  <si>
    <t>Метамізол натрій (Novaminsulfon 50ml,500 mg), флакони, 50ml , 50mg</t>
  </si>
  <si>
    <t>СОЛУ-МЕДРОЛ порошок та розчинник д/розч. д/ін. по 1000мг у компл.з розч.по 15,6мл у картон.коробці</t>
  </si>
  <si>
    <t xml:space="preserve">Спирт етиловий 96% по 16 кг в 314 шт бутлях </t>
  </si>
  <si>
    <t>Вата хірургічна гідроскопічна фасована по 100 г. нестерильна</t>
  </si>
  <si>
    <t>Іпратропію бромід (Іпріксон Неб), ампули, 2,5 мл</t>
  </si>
  <si>
    <t xml:space="preserve">Новокаїн розчин </t>
  </si>
  <si>
    <t>Цефотаксим (Cefotaxime Sodium Inj 1g), ампули, 1 г</t>
  </si>
  <si>
    <t>Азитроміцин</t>
  </si>
  <si>
    <t>06.2025</t>
  </si>
  <si>
    <t>Назва заходу/напрямку (наприклад, забезпечення  медикаментами ( отримано від ДКЛ 3)</t>
  </si>
  <si>
    <t>Порошок регідраційний оральний</t>
  </si>
  <si>
    <t>пор</t>
  </si>
  <si>
    <t>йод 10; водний 200 мл</t>
  </si>
  <si>
    <t>бензил бензоат 1 л</t>
  </si>
  <si>
    <t>Мазь тетрациклінова 2% очна</t>
  </si>
  <si>
    <t>Серветка стерильна 10х10 см, 20 пакетів у уп.)</t>
  </si>
  <si>
    <t>серв</t>
  </si>
  <si>
    <t>ерветка нестерильна 10х10 см, 100 шт/уп</t>
  </si>
  <si>
    <t>Шовний матеріал,, 1,75 см, голка, 36 шт/уп ріжуча 18 мм</t>
  </si>
  <si>
    <t>шовний матеріал,, 1,75 см, голка, 36 шт/упколюча  17 мм</t>
  </si>
  <si>
    <t>Таблетки для очищення води, 10 шт/уп</t>
  </si>
  <si>
    <t>Назогастрональний зонд розм. 8</t>
  </si>
  <si>
    <t>Цинк сульфат моногідрат, 20 мг , табл., 100 шт/уп</t>
  </si>
  <si>
    <t>Назва заходу/напрямку (наприклад, забезпечення  медикаментами від Бази (Пуща-Водиця)</t>
  </si>
  <si>
    <t xml:space="preserve">Назва заходу/напрямку (наприклад, забезпечення  медикаментами від Бази </t>
  </si>
  <si>
    <t>Спирт етиловий 96% по 2,7к г  в 1шт бутель (  тара підлягає поверненню)</t>
  </si>
  <si>
    <t xml:space="preserve">Пакет перев'язувальний індивідуальний з подушечкою 18 смх 36 см і бинтом </t>
  </si>
  <si>
    <t>Пов'язка  стерильна мала</t>
  </si>
  <si>
    <t>Комплект Reveos NLR Терумо БСТ Лтд., Сполучене Королівство LOT 220513В151 (2024/05/12)</t>
  </si>
  <si>
    <t>Комплект для об'єднання тромбоцитів "Reveos" LOT 05F15212 (2024/05/01)</t>
  </si>
  <si>
    <t>Піпетка Пастера "ВОЛЕС" 3мл №500 LOT R250621 (2026/06)</t>
  </si>
  <si>
    <t>Розчин желатину 10% (10*10мл) LOT 0521 (2023/06)</t>
  </si>
  <si>
    <t>Розчин желатину 10% (10*10мл) LOT 0721 (2023/08)</t>
  </si>
  <si>
    <t>Рисперон таб.2мг №30</t>
  </si>
  <si>
    <t>Рисперидон (RISPERDAL)3мг№60</t>
  </si>
  <si>
    <t>Рисперидон (RISPERDAL)4мг№60</t>
  </si>
  <si>
    <t>Шприц д/ін'єкцій 0,3</t>
  </si>
  <si>
    <t>Метформін і ситагліптин, XR 50мкг/1000мг</t>
  </si>
  <si>
    <t>МЕРОПЕНЕМ,порошок для розчину для ін"єкцій по 1,0 г у флаконі</t>
  </si>
  <si>
    <t>ОКТАГАМ 10%,р-н д/інфузій,по 50мл у флаконі</t>
  </si>
  <si>
    <t>1026;1027; 1028; 1029</t>
  </si>
  <si>
    <t>Шприц 2мл 3-хкомпонент.ін'єкц.стер.однораз.застосув.</t>
  </si>
  <si>
    <t xml:space="preserve">Контейнер для збору(утилізації) медичних відходів одноразового використання 25шт. в упаковці </t>
  </si>
  <si>
    <t>Шприц ін'єкційний стерильний з автоматичним вимкненням (A-D) 0,3мл.</t>
  </si>
  <si>
    <t>1004; 1005</t>
  </si>
  <si>
    <t xml:space="preserve">Шприц 2мл стерильний луер 3-хкомпонентний ін'єкційний однораз.з двома голками 0,6*32мм </t>
  </si>
  <si>
    <t>Набір інструментів для малих хірург.втручань</t>
  </si>
  <si>
    <t>Комплект для збирання захисного щитка. Складається з екрану, основи для його кріплення та тканиної гумки.</t>
  </si>
  <si>
    <t>Маска медична тришарова нестерильна д/використання під час вакцинації проти COVID-19</t>
  </si>
  <si>
    <t>Маска медична ,респіратор FFP2 або FFP3, маски,неоснащені змінними фільтрами (Хірургічні маски)</t>
  </si>
  <si>
    <t>Маска медична ,респіратор FFP2 або FFP3, маски,неоснащені змінними фільтрами (одноразові медичні для обличчя)</t>
  </si>
  <si>
    <t xml:space="preserve">Шприц 2мл. стерильний луер 3-х компонентний ін'єкційний однораз. з двома голками 0,6*32мм. </t>
  </si>
  <si>
    <t>Голка безпечна 25G/Безпечна голка Safety needle 25G Doctors choice</t>
  </si>
  <si>
    <t>кмп.</t>
  </si>
  <si>
    <t>Перев. набір з чорною губкою малий FD90001</t>
  </si>
  <si>
    <t>Перев. набір з чорною губкою великий FD90002</t>
  </si>
  <si>
    <t>Перев. набір абдомінальний</t>
  </si>
  <si>
    <t>Глюкометр / Глюкометри Акку-Чек Актив 1</t>
  </si>
  <si>
    <t>Тест-полоски для глюкометрів /Тест смужки Акку-Тест актив №50 1</t>
  </si>
  <si>
    <t>Безпечні ланцети/Ланцети Акку Чек Софт клікс №200</t>
  </si>
  <si>
    <t>Гентаміцин 40мг/1мл.</t>
  </si>
  <si>
    <t>Бупівакоїн 5мг/мл.</t>
  </si>
  <si>
    <t>Фентаніл 100мг.</t>
  </si>
  <si>
    <t>Кетамін 50мг/мл.</t>
  </si>
  <si>
    <t>Аміодарон 150мг/3мл.</t>
  </si>
  <si>
    <t>Метопролол 23,75мг.</t>
  </si>
  <si>
    <t>Метопролол 47,5мг.</t>
  </si>
  <si>
    <t>Метопролол 25мг.</t>
  </si>
  <si>
    <t>Бетомокс плюс 875мг/125мг №16, таб</t>
  </si>
  <si>
    <t>Пластир Fentanil beta 12 №5</t>
  </si>
  <si>
    <t>Пластир Fentanil beta 25 №5</t>
  </si>
  <si>
    <t>Пластир Fentanil beta 50 №5</t>
  </si>
  <si>
    <t>Пластир Fentanil beta 50 №10</t>
  </si>
  <si>
    <t>Пластир Fentanil beta 75 №5</t>
  </si>
  <si>
    <t>Пластир Fentanil beta 100 №5</t>
  </si>
  <si>
    <t>Пластир Fentanil beta 100 №10</t>
  </si>
  <si>
    <t>М-beta; Морфін (знеболююче) №100, таб.</t>
  </si>
  <si>
    <t>Набір д/забору з носоглотки №100</t>
  </si>
  <si>
    <t>Натрію хлорид р-н д/інф.9мг/мл 1000мл.</t>
  </si>
  <si>
    <t>Набір д/обробки ран</t>
  </si>
  <si>
    <t>Амлодипін 5мг.</t>
  </si>
  <si>
    <t>Рукавички огляд. н/стер №100</t>
  </si>
  <si>
    <t>Халат захисний</t>
  </si>
  <si>
    <t>Ванкоміцин 1г.</t>
  </si>
  <si>
    <t>Флуороурацил 50мг/мл.</t>
  </si>
  <si>
    <t>Кларитроміцин 500мг.</t>
  </si>
  <si>
    <t>Халат захисний поліетиленовий</t>
  </si>
  <si>
    <t>Голка 16G</t>
  </si>
  <si>
    <t>Повязка гідрогелева протиопікова</t>
  </si>
  <si>
    <t>Костюм хімічного захисту LG</t>
  </si>
  <si>
    <t>Судинний інтродюсер (Introsyte-N autoguard), одиниць</t>
  </si>
  <si>
    <t>Кисневий концентратор</t>
  </si>
  <si>
    <t>Антибактеріальний/антисептичний р-н</t>
  </si>
  <si>
    <t>Антибактеріальний/антисептичний р-н флакони, 250мл.</t>
  </si>
  <si>
    <t>Повідон-йод (Бетадін) фл. 100мг/мл.*30мл. №1</t>
  </si>
  <si>
    <t>Бинт-Z д/зупинки кровотечі хімічний (з гемостатичним засобом)</t>
  </si>
  <si>
    <t>Рукавички медич. різних розмірів</t>
  </si>
  <si>
    <t>Гідрогелеві протиопікові пов'язки (волокно)</t>
  </si>
  <si>
    <t>Гідрогелеві протиопікові пов'язки + Ag</t>
  </si>
  <si>
    <t>Гідрогелеві протиопікові пов'язки + Ag 75x18 in</t>
  </si>
  <si>
    <t>Метронідазол р-н д/інф.5мг/мл. 100мл.</t>
  </si>
  <si>
    <t>Авелокс 400мг. 250мл.</t>
  </si>
  <si>
    <t>Моксіфлокс 400мг. 250мл.</t>
  </si>
  <si>
    <t>Ормідазол 0,5% 100мл.</t>
  </si>
  <si>
    <t>Маніт 15% 200мл.</t>
  </si>
  <si>
    <t>Глюкоза 40% 20мл.</t>
  </si>
  <si>
    <t>Амінокапронова к-та 100мл.</t>
  </si>
  <si>
    <t>Натрію бікарбонат 4% 100мл.</t>
  </si>
  <si>
    <t>Трісоль 400мл.</t>
  </si>
  <si>
    <t>Єкодез 400мл.</t>
  </si>
  <si>
    <t>Єкотон 400мл.</t>
  </si>
  <si>
    <t>Декстроза 5% 1000мл.</t>
  </si>
  <si>
    <t>Натрію хлорид р-н д/інф.0,9% 1000мл.</t>
  </si>
  <si>
    <t>Натрію хлорид р-н д/інф.0,9% 400мл.</t>
  </si>
  <si>
    <t>Натрію хлорид р-н д/інф.0,9% 200мл.</t>
  </si>
  <si>
    <t>Обідоксим 250мг.</t>
  </si>
  <si>
    <t>Дезінфікуючий засіб</t>
  </si>
  <si>
    <t>Оксибупрокаїн 1,6мг/0,4мл.</t>
  </si>
  <si>
    <t>Катетер внутрішньовенний (Катетер 20G optiva)</t>
  </si>
  <si>
    <t>Левофлоксоцин р-н інф.5мг/мл. 100мл.</t>
  </si>
  <si>
    <t>Хлористий натрій (NaCl) 0.9% 10мл. №1000 (фіз.р-н)</t>
  </si>
  <si>
    <t>Охолоджуючий спрей 400мл.</t>
  </si>
  <si>
    <t>Кальцій глюконат р-н 10% 10мл. №20</t>
  </si>
  <si>
    <t>Меропенем 500мг.</t>
  </si>
  <si>
    <t>Дексаметазон 4мг/мл</t>
  </si>
  <si>
    <t>Піперацилін та інгібітор ферментів 4г/0,5г. 50мл.</t>
  </si>
  <si>
    <t>Назва заходу/напрямку (Лікарські засоби для дітей, хворих на розлади психіки та поведінки із спектра аутизму, з шизофренією, афективними розладами та епілепсією, КПКВК 2301400, закуплені за кошти Державного бюджету України 2021 року)</t>
  </si>
  <si>
    <t>Назва заходу/напрямку (Лікарські засоби для дітей, хворих на розлади психіки та поведінки із спектра аутизму, з шизофренією, афективними розладами, гіперкінетичними розладами, КПКВК 2301400, закуплені за кошти Державного бюджету України на 2019 рік)</t>
  </si>
  <si>
    <t>Назва заходу/напрямку (Лікарські засоби для дітей, хворих на розлади психіки та поведінки із спектра аутизму, з шизофренією, афективними розладами та епілепсією, КПКВК 2301400, закуплені за кошти Державного бюджету України 2020 року)</t>
  </si>
  <si>
    <t>Назва заходу/напрямку (Про розподіл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2022 рік. )</t>
  </si>
  <si>
    <t xml:space="preserve">Депакін Хроно 300 мг табл. в/о пролонгованої дії 300 мг №100 </t>
  </si>
  <si>
    <t>Назва заходу/напрямку (Отримання гуманітарної та благодійної допомоги в умовах воєнного стану)</t>
  </si>
  <si>
    <t>Промедол кальцекс р-н д/ін. 20мг/мл 1мл №10</t>
  </si>
  <si>
    <t>Нозінан р-н д/ін.25мг/мл 1мл №10</t>
  </si>
  <si>
    <t>Рукавички огл.(n2065-Blue-S), нітр. н/ст. неопудр.універс. р..М</t>
  </si>
  <si>
    <t xml:space="preserve">Вакцина від COVID-19 COMIRNATYтм  Tris/Sucrose, 30mcg/0,3mL Dispersion for Injection (COMIRNATY 0,1mg/ml 195x2,25 ml GVL PU BNT) </t>
  </si>
  <si>
    <t>Канагліфлозин (INVOKANA 100 MG TABLET), таблетки, 100мг</t>
  </si>
  <si>
    <t>Метопролол (Беталок Зок 50 47,5 мг), таблетки, 47,5мг</t>
  </si>
  <si>
    <t>Метопролол (METOPROLOL TARTRATE 100mg, 1000Tablets), таблетки, 100 mg</t>
  </si>
  <si>
    <t>Мішок BIOHAZARD (Dongguan Hengjin), HDPE, 50x80см, 33л, червон.д/автокл.уп.-250</t>
  </si>
  <si>
    <t>Рукавички оглядові (n2065-Blue S), нітрил., н/стер., неопудр., універ.р.М (1000шт в уп.)</t>
  </si>
  <si>
    <t>Рукавички оглядові (n2065-Blue S), нітрил., н/стер., неопудр., універ.р.S (1000шт в уп.)</t>
  </si>
  <si>
    <t>Рукавички оглядові (n2065-Blue S), нітрил., н/стер., неопудр., універ.р.XL (1000шт в уп.)</t>
  </si>
  <si>
    <t>Сальбутамол аер.д/інг.доз.100мкг/дозу по 200 до в балоні</t>
  </si>
  <si>
    <t>Фуросемід (FUROSEMIDE 40mg, 1000 Tablets), таблетки 40mg</t>
  </si>
  <si>
    <t>Холекальциферол (Вітамін D) (Vigantoletten max 1000)</t>
  </si>
  <si>
    <t>Сальбутамол аер.д/інг.доз.100мкг/дозу по 200доз в балоні</t>
  </si>
  <si>
    <t>Глюкометр 300 тест і ланцети І Модуль</t>
  </si>
  <si>
    <t>Канагліфлозин(Invokana 100 MG tablet),таблетки,100мг</t>
  </si>
  <si>
    <t>Метопролол(Беталок Зок 50 47,5мг),таблетки,47,5мг</t>
  </si>
  <si>
    <t>Метопролол(Metoprolol tartrate 100mg,1000 tablets),таблетки,100mg</t>
  </si>
  <si>
    <t>Фуросемід(Furosemide 40mg,1000 tablets),таблетки,40mg</t>
  </si>
  <si>
    <t>Респіратор маска(n208-Chaomei F-Y-3A)EN149 FFP2+GB19083 L1,</t>
  </si>
  <si>
    <t>Рукавички оглядові(n2065-Blue S),нітрилові,нестерильні ,неопудрені,універсальні,розмір L(1000шт.у пакунку)</t>
  </si>
  <si>
    <t>Халат(Medline NonelV200),рівень захисту 2ААМІ,жовтий,нестерильний,розмір М</t>
  </si>
  <si>
    <t>Щиток для обличчя(n2061-Weihai Dishang),прозорий пластик,дисп.</t>
  </si>
  <si>
    <t>01.05.2025</t>
  </si>
  <si>
    <t>Маска медична(Wellead),тип ІІ,без захисту від біологічних рідин,із навушниками петлями,тришарова,пласка</t>
  </si>
  <si>
    <t>Захисний щиток для обличчя(Weihai Dishang-Cetro V100),із прозорого пластику,для багаторазового використання</t>
  </si>
  <si>
    <t>Шнур живлення</t>
  </si>
  <si>
    <t>ВН №2841 від 29.09.2022</t>
  </si>
  <si>
    <t>Наказ ДОЗ від 20.09.2022 №788</t>
  </si>
  <si>
    <t>Концентратор кисневий (Oxytek, OX-10A)</t>
  </si>
  <si>
    <t>Бактеріальний фільтр</t>
  </si>
  <si>
    <t>Зволожувач повітря, пляшка з трубкою</t>
  </si>
  <si>
    <t>Маска Вентурі з регулятором О2 та трубками, доросла, №1, 30 шт.в кор.</t>
  </si>
  <si>
    <t>Муфта для підключення до кисневого концентратора</t>
  </si>
  <si>
    <t>Набір коліс, пластик, 4 шт</t>
  </si>
  <si>
    <t>Назальна киснева канюля, з зубцями, дитяча</t>
  </si>
  <si>
    <t>Назальна киснева канюля, з зубцями, доросла</t>
  </si>
  <si>
    <t>Повітряний НЕРА фільтр</t>
  </si>
  <si>
    <t>Повітряний фільтр</t>
  </si>
  <si>
    <t>Респіратор маска (n208-Chaomei F-Y-3A) EN149 FFP2+GB19083 L1, упаковка-400</t>
  </si>
  <si>
    <t>Рукавички оглядові (n2065-Blue S), нітрилові, нестерильні, неопудрені, універсальні, розмір L (1000 шт. у пакунку)</t>
  </si>
  <si>
    <t>Щиток для обличчя (n2061-Weihai Dishang), прозорий пластик, дисп.</t>
  </si>
  <si>
    <t>Захисний щиток для обличчя (Weihai Dishang-Cetro V100), із прозорого пластику, для багаторазового використання</t>
  </si>
  <si>
    <t>Вакцина від  COVID- 19 COMIRNATY™ Tris/Sucrose, 30 mcg/0.3 mL Dispersion for Injection (COMIRNATY 0.1mg/ml 195x2.25ml GVL PU BNT)</t>
  </si>
  <si>
    <t>Шприци ін'єкційні стерильні, (Шприц з автоматичним вимкненням (A-D), 0,3мл, MEDECO Inject/ в коробці 100 шт)</t>
  </si>
  <si>
    <t>Тест для виявлення прихованої крові у калі СІТО ТЕСТ , або еквівалент (38217 Прихована кров у калі, швидкий тест)</t>
  </si>
  <si>
    <t>Вакцина проти папіломавірусів людини (типи 16, 18)/Гардасил суспензія для ін'єкцій по 0.5 мл (1 доза) в шприці/GARDASIL 0,5 ML 1DOSE SYR UKR, серія U038972, 0,5мл/доза</t>
  </si>
  <si>
    <t>Вакцина пероральна проти поліомієліту, 20доз (ORAL BIVALENT TYPES 1 and 3 POLIOMYELITIS VACCINE, Flacon 2ml-20 doses de 0.1ml box of 10/ПЕРОРАЛЬНА БІВАЛЕНТНА ВАКЦИНА ПРОТИ ПОЛІОМІЄЛІТУ ТИПІВ 1 і 3, флакон 2 мл-20 доз по 0,1 мл №10 в упак, партія V3G171V, ампули, 2мл (20доз по 0,1мл)</t>
  </si>
  <si>
    <t>КАПЕЛЬНИЦЯ для пероральної поліомієлітної вакцини  / DROPPER for oral poliomyelitis vaccine 13mm non sterile №10/КАПЕЛЬНИЦЯ для пероральної поліомієлітної вакцини 13 мм нестерильна, серія 21D144, n/a</t>
  </si>
  <si>
    <t>Наказ ДОЗ №788 від 20.09.2022 Про розподіл матеріальних цінностей отриманих БСМП від ВООЗ в якості пожертвування</t>
  </si>
  <si>
    <t>Рукавички мед. нітрилові нестер. прип. розм. М</t>
  </si>
  <si>
    <t>Халат , рівень захисту 2 ААМІ, жовтий не стерильний, розмір L</t>
  </si>
  <si>
    <t>Халат, рівень захисту 2 ААМІ, не стерильний, розмір ХL</t>
  </si>
  <si>
    <t xml:space="preserve">Захисний щиток для обличчя із прозорого пластику </t>
  </si>
  <si>
    <t>633</t>
  </si>
  <si>
    <t>Глюкометр 300 тест і ланцети 1 МОДУЛЬ</t>
  </si>
  <si>
    <t>Ондастерону гідрохлорид 2 мг/мл розчин для ін’єкцій 4 мл №10</t>
  </si>
  <si>
    <t>Сальбутамол аер.д/інг. доз.100мкг/дозу по 200доз в балоні</t>
  </si>
  <si>
    <t>ТЕРМОМЕТР, інфрачервоний  (Termoflash LX-26 E) без контактний, портативна батарея АА, версія без мовлення</t>
  </si>
  <si>
    <t xml:space="preserve">Азитроміцин (ZITHROMAX 250mg, 500 Tablets), таблетки, 250mg </t>
  </si>
  <si>
    <t xml:space="preserve">Метопролол (METOPROLOL TARTRATE 100mg, 1000 Tablets), таблетки, 100mg </t>
  </si>
  <si>
    <t xml:space="preserve">Аторвастатин (Atorvastatin Calcium 80mg), таблетки, 80 мг </t>
  </si>
  <si>
    <t>Рукавички оглядові розмір М</t>
  </si>
  <si>
    <t>Буто-астма/сальбутамол/</t>
  </si>
  <si>
    <t>Вугілля активоване№10</t>
  </si>
  <si>
    <t xml:space="preserve">Дріп дроп </t>
  </si>
  <si>
    <t>Маркаїн Спінал 5мг/мл №5</t>
  </si>
  <si>
    <t>Мішок чорний д/авток уп.250 /BIOHAZARD/</t>
  </si>
  <si>
    <t>Полідекса /вушні каплі/</t>
  </si>
  <si>
    <t>Тести для виявлення прихованої крові в калі СІТО ТЕСТ</t>
  </si>
  <si>
    <t xml:space="preserve">Вакцина проти папіломавірусів людини/ Гардасил суспензія U038972 </t>
  </si>
  <si>
    <t xml:space="preserve">Буто Астма (Сальбутамол) инхалер 0,1 мг 200 доз </t>
  </si>
  <si>
    <t>Глюкометр 300 тест і ланцети 1 Модуль</t>
  </si>
  <si>
    <t>Захисний щиток для обличчя Weihal, прозорий пластик, багаторазовий</t>
  </si>
  <si>
    <t>Халат медичний Medline nonel, нестерильниц L</t>
  </si>
  <si>
    <t>Халат медичний Medline nonel, нестерильниц М</t>
  </si>
  <si>
    <t>Халат медичний Weihal, нестерильниц XL</t>
  </si>
  <si>
    <t>Щиток для обличчя Weihal, прозорий пластик</t>
  </si>
  <si>
    <t>Контейнер для збору (утилізації) медичних відходів, (бокси для безпечної утилізації використаних шприців/ голок/ 5 л/ в коробці - 25)</t>
  </si>
  <si>
    <t>Аугментін (Augmentin) (Amoxicillinum+Acidum clavulanicum) 500 mg+125mg №14</t>
  </si>
  <si>
    <t>Вітаміни (Вітаміни для вагітних Multiple), таблетки</t>
  </si>
  <si>
    <t>Вітаміни (Vigantoletten Max 2000 МЕ вітамін D3), капсули, 2000 ОД</t>
  </si>
  <si>
    <t>Доксициклін (Doxycycline Hyclale 100mg, 500 tablet), таблетки, 100mg</t>
  </si>
  <si>
    <t>Маска медична (Wellead), тип ІІ, без захисту від біологічних рідин, із навушними петлями, тришарова, пласка</t>
  </si>
  <si>
    <t>Полідекса вушні краплі 10,5 мл №1</t>
  </si>
  <si>
    <t>Сальбутамол аер.д/інг.доз 100мкг/дозу по 200 доз в балоні</t>
  </si>
  <si>
    <t>Фуросемід (FUROSEMIDE 40 mg, 1000 Tablets), таблетки, 40mg</t>
  </si>
  <si>
    <t>Drip Drop lemon (напій) 21g №1</t>
  </si>
  <si>
    <t>Refresh clean solution 500 ml №1</t>
  </si>
  <si>
    <t>БУТО АСМА (Сальбутамол) инхалер 0,1мг 200доз</t>
  </si>
  <si>
    <t>Інгаміст (ацетилцистеїн) 3 мл №10</t>
  </si>
  <si>
    <t>Контейнер для збору (утилізації) медичних відходів, (бокси для безпечної утилізації використаних шприців/ голок/ 5л</t>
  </si>
  <si>
    <t>Маска Вентурі з регулятором О2 та трубками, доросла, №1</t>
  </si>
  <si>
    <t>Рукавички оглядові (n2065-Blue S), нітрилові, нестерильні, неопудрені, універсальні, розмір М</t>
  </si>
  <si>
    <t>Сальбутамол аер.100мкг/доз 200Д 10мл</t>
  </si>
  <si>
    <t>Термометр, інфрачервоний (Termoflash LX-26 E) безконтакний, портативна батарея АА, версія без мовлен</t>
  </si>
  <si>
    <t>Халат (Medline NONEL V200), рівень захисту 2ААМІ, жовтий, нестерильний, розмір L</t>
  </si>
  <si>
    <t>Халат (Medline NONEL V200), рівень захисту 2ААМІ, жовтий, нестерильний, розмір M</t>
  </si>
  <si>
    <t>Халат (n2061-Weihai Dishang), рівень захисту 2ААМІ, нестерильний, розмір L</t>
  </si>
  <si>
    <t>Халат ізоляційний (n2005-Yvimed) нестерильний, розмір L</t>
  </si>
  <si>
    <t>Атропіну сульфат ВР р-н для ін’єкцій 2 мг/мл 50 мл фл.</t>
  </si>
  <si>
    <t>За напрямом "Благодійна допомога від Гуманітарного фонду HUMANITARE WORLD"</t>
  </si>
  <si>
    <t xml:space="preserve">Адреналін 1 мг/мл №10 </t>
  </si>
  <si>
    <t>Блоксант гемостатик (Кровоспинний) №5</t>
  </si>
  <si>
    <t>Вітамін К1 2 мг по 1 ампулі</t>
  </si>
  <si>
    <t>Гарденаль 100 мг №20</t>
  </si>
  <si>
    <t>Кандесартан 4 мг №90</t>
  </si>
  <si>
    <t>Котонові серветки sterilux №200</t>
  </si>
  <si>
    <t>Піроксикам 20мг №2</t>
  </si>
  <si>
    <t>Післяопераційний набір №3</t>
  </si>
  <si>
    <t>Повідон йод 125 мл</t>
  </si>
  <si>
    <t>За напрямом "Благодійна допомога від Товариства Червоного Хреста України"</t>
  </si>
  <si>
    <t>Медична довідка для отримання дозволу (ліцензії) на об'єкт дозвільної системи (форма № 127/о)</t>
  </si>
  <si>
    <t>Лінебіотик розчин д/інфузій,2мг/мл по 300мл у фл.,по 1фл.у коробці</t>
  </si>
  <si>
    <t>№698</t>
  </si>
  <si>
    <t>№139</t>
  </si>
  <si>
    <t>НС Соляріс балонний дилятаційний катетер швидкої заміни,кат.номер NCSLC2015X</t>
  </si>
  <si>
    <t>№741</t>
  </si>
  <si>
    <t>НС Соляріс балонний дилятаційний катетер швидкої заміни,кат.номер NCSLC2515X</t>
  </si>
  <si>
    <t>НС Соляріс балонний дилятаційний катетер швидкої заміни,кат.номер NCSLC27515X</t>
  </si>
  <si>
    <t>НС Соляріс балонний дилятаційний катетер швидкої заміни,кат.номер NCSLC3012X</t>
  </si>
  <si>
    <t>НС Соляріс балонний дилятаційний катетер швидкої заміни,кат.номер NCSLC3015X</t>
  </si>
  <si>
    <t>НС Соляріс балонний дилятаційний катетер швидкої заміни,кат.номер NCSLC3020X</t>
  </si>
  <si>
    <t>НС Соляріс балонний дилятаційний катетер швидкої заміни,кат.номер NCSLC3512X</t>
  </si>
  <si>
    <t>НС Соляріс балонний дилятаційний катетер швидкої заміни,кат.номер NCSLC3515X</t>
  </si>
  <si>
    <t>НС Соляріс балонний дилятаційний катетер швидкої заміни,кат.номер NCSLC4012X</t>
  </si>
  <si>
    <t>№735</t>
  </si>
  <si>
    <t>Провідник ПроВіа 3PROV180SS.</t>
  </si>
  <si>
    <t>Провідник ПроВіа 6PROV180SS.</t>
  </si>
  <si>
    <t>Провідник ПроВіа 6PROV180НS.</t>
  </si>
  <si>
    <t>Дилятаційний катетер для ПТКА Emerge MONORAIL 2.00ml*20mm,кат.номер Н7493919320200</t>
  </si>
  <si>
    <t>№689</t>
  </si>
  <si>
    <t>Дилятаційний катетер для ПТКА Emerge MONORAIL 3.00ml*20mm,кат.номер Н7493919320300</t>
  </si>
  <si>
    <t>Дилятаційний катетер для ПТКА Emerge MONORAIL 3.00ml*30mm,кат.номер Н7493919330300</t>
  </si>
  <si>
    <t>Дилятаційний катетер для ПТКА Emerge MONORAIL 4.00ml*20mm,кат.номер Н7493919320400</t>
  </si>
  <si>
    <t>Провідник з ПТФЕ покриттям STARTER."J"вигнутий нерухомий сердечник,0,035 in(0.89mm*150cm,кат.номер М001491181</t>
  </si>
  <si>
    <t>Провідник з ПТФЕ покриттям STARTER.Прямий нерухомий сердечник,0,035 in(0.89mm*150cm,кат.номер М001491011</t>
  </si>
  <si>
    <t>№704</t>
  </si>
  <si>
    <t>№693</t>
  </si>
  <si>
    <t>Грандпідам,табл.вкриті плівковою оболонкою 20мг,по 10табл. у блістері</t>
  </si>
  <si>
    <t>№764</t>
  </si>
  <si>
    <t>АКТЕМРА, концентрат для розчину для інф.20 мг/мл по 80 мг/4 мл у фл</t>
  </si>
  <si>
    <t>№743</t>
  </si>
  <si>
    <t>АКТЕМРА, концентрат для розчину для інф.20 мг/мл по 200 мг/10 мл у фл</t>
  </si>
  <si>
    <t>Лозартан(КЛОСАРТ),табл.,50мг</t>
  </si>
  <si>
    <t>Диклофенак Тева 75 mg/3 мл №5</t>
  </si>
  <si>
    <t>Маркаїн Спінал Хеві (бупівакаїн гідрохлорид) 5 мг/ мл (4 ml) №5</t>
  </si>
  <si>
    <t>Парацетамол (Paracetamol B. Braun) 10 mg/ml (100 мл) №1</t>
  </si>
  <si>
    <t>Реосорбілакт (Rheosorbilact) 200 ml №1</t>
  </si>
  <si>
    <t>Мішок BIOHAZARD (Dongguan Hengjin), HDPE, 50x80см, 33л, червоний, д/автокл., упаковка-250</t>
  </si>
  <si>
    <t>Вакцина COMIRNATYTris/Sucrose/ 30 mg/0.3 ml Dispersion for Ingection (COMIRNATY 0.1 mg/1 ml 195*2.25 ml GVL PU BNT)</t>
  </si>
  <si>
    <t>Атропіну сульфат 0,5 мг/1 мл №10</t>
  </si>
  <si>
    <t xml:space="preserve">Біодацина (Амікацин )250 мг/мл 2мл №1 </t>
  </si>
  <si>
    <t>Дротаверин Дарниця 2% 20мг/мл 2 мл №5</t>
  </si>
  <si>
    <t>Тіопентал натрію 0,5 по 20 мл№10</t>
  </si>
  <si>
    <t xml:space="preserve">Договір №28 </t>
  </si>
  <si>
    <t>Вакцини від COVID-19 / Вакцина COMIRNATY Original/Omicron BA.1, (mRNA)/Bivalent 15mсg/15mсg, дисперсія для в/м.  ін’єкцій, GC-флакон 2.25мл (6доз по 0,3мл) ,10 багатодозових флаконів/ коробка 48 упак, 2880доз в упак, 0,1mg/ml</t>
  </si>
  <si>
    <t>Захисні ящики для утилізації використаних гострих предметів та матеріалів / Контейнер для збору (утилізації) медичних відходів, (бокси для безпечної утилізації використаних шприців/голок/5л/в коробці-25 шт), n/a</t>
  </si>
  <si>
    <t>Шприци з голками (різного обсягу) / Шприц з автоматичним вимкненням (A-D), 0.3мл, Soloshot Mini/Box 200 , n/a</t>
  </si>
  <si>
    <t>Беклометазон  100мкг/доза пероральний інгалятор 200 доз</t>
  </si>
  <si>
    <t>30.04.2024</t>
  </si>
  <si>
    <t>Лозартан (ТРОСАН), таблетки, 100 мг</t>
  </si>
  <si>
    <t>Парацетамол (Paracetamol 500mg ), таблетки, 500 мг</t>
  </si>
  <si>
    <t>Тривалентна інактивована вірусна вакцина проти поліомієліту / Inactivated Polomyelitis Vaccine(IPV Vaccine) 1dose, vial, серія 2148007C, 1 доза</t>
  </si>
  <si>
    <t>Холекальциферол (Вітамін D) (Vigantoletten max 2000)</t>
  </si>
  <si>
    <t>Цефтриаксон пор.1г №10</t>
  </si>
  <si>
    <t>Протез суддиний в'язаний біфукарційний intergard 16/8мм, 50см №IGK1608</t>
  </si>
  <si>
    <t xml:space="preserve">35-Р </t>
  </si>
  <si>
    <t>Тахокомб матриця для склеювання тканин по 1 матриці розміром 9,5см*4,8см</t>
  </si>
  <si>
    <t>пластина</t>
  </si>
  <si>
    <t>228-Р</t>
  </si>
  <si>
    <t>Тахокомб матриця для склеювання тканин по 1 матриці розміром 4,8см*4,8см</t>
  </si>
  <si>
    <t>Лозартан табл 50мг</t>
  </si>
  <si>
    <t>атабл</t>
  </si>
  <si>
    <t>Метопролол табл. 50мг</t>
  </si>
  <si>
    <t>Респіратор маска EN149 FFP+GB19086L1</t>
  </si>
  <si>
    <t>Рукавички оглядовы нітрілові нестерильні розмір L</t>
  </si>
  <si>
    <t>Халат ізоляційний нестерильний розмір L</t>
  </si>
  <si>
    <t>Щиток для обличчя прозорий пластик</t>
  </si>
  <si>
    <t>КАПЕЛЬНИЦЯ для пероральної поліомієлітної вакцини / DROPPER for oral poliomyelitis vaccine 13mm non sterile №10/КАПЕЛЬНИЦЯ для пероральної поліомієлітної вакцини 13 мм нестерильна, серія 21D144, n/a</t>
  </si>
  <si>
    <t xml:space="preserve">Концентратор кисневий (Oxytek, OX-10A), </t>
  </si>
  <si>
    <t>БУТО АСМА (Сальбутамол) инхалер  0.1 мг 200 доз</t>
  </si>
  <si>
    <t>Халат (Medline NONELV200), рівень захисту 2 AAMI, жовтий, нестерильний, розмір  L</t>
  </si>
  <si>
    <t>Халат (Medline NONELV200), рівень захисту 2 AAMI, жовтий, нестерильний, розмір  M</t>
  </si>
  <si>
    <t>Халат (n2061-Weihai Dishang), рівень захисту 2 AAMI, нестерильний, розмір L</t>
  </si>
  <si>
    <t>Халат (n2061-Weihai Dishang), рівень захисту 2 AAMI, нестерильний, розмір XL</t>
  </si>
  <si>
    <t>Атралідон (Atralidon Comprimidos Paracetamol) 500 mg №20</t>
  </si>
  <si>
    <t>Дексамол (Dexamol paracetamol) 500 mg №50</t>
  </si>
  <si>
    <t>Анатоксин   АДП   0400321</t>
  </si>
  <si>
    <t>Вакцина АКДП 2821Q012A</t>
  </si>
  <si>
    <t>Вакцина для профілактики гемофільної інфекції типу б  1140Т022</t>
  </si>
  <si>
    <t>"Поліпшення охорони здоров'я на службі у людей"</t>
  </si>
  <si>
    <t>Холодильник з льодовим захистом Vestfrost VLS S04A AC 242k AC ICE LINED REFRIGERATJR  для зберігання вакцин</t>
  </si>
  <si>
    <t>Морозильна камера для зберігання вакцин з акумуляторами холоду Vestirost MF 314</t>
  </si>
  <si>
    <t>№28</t>
  </si>
  <si>
    <t>Вакцина пероральна проти поліомієліту 20доз. (ORAL BIVALENT TYPES 1 and 3 POLIOMYELITIS VACCINE  Flacon 2ml 20 doses de 0,1ml bux of 10ПЕРОРАЛЬНА БІВААЛЕНТНА ВАКЦИНА ПРОТИ ПОЛІОМІЄЛІТУ ТИПІВ 1і 3 флакон 2мл 20доз. По 0,1мл №10 в упак. Партія V3G171V ампули 2мл (20доз. по 0,1мл)</t>
  </si>
  <si>
    <t>ProAir Digihaler (albuterol sulfate) inhalation Powder 0,65 g №1</t>
  </si>
  <si>
    <t>Ацетамінофен (Pain Reliever (acetaminophen)  (eguate) 500 mg №50</t>
  </si>
  <si>
    <t>Доліпрен (Doliprane) paracetamole 1000 mg №8</t>
  </si>
  <si>
    <t>Кальцію хлорид (Calcium chloride) 10 ml №10</t>
  </si>
  <si>
    <t>Новамінсульфон (Novaminsulfon) 500 mg №50</t>
  </si>
  <si>
    <t>Новамінсульфон (Novaminsulfon) ZENTIVA 500 mg №50</t>
  </si>
  <si>
    <t>Правцевий антитоксин ТЕТАНУС ГАММА р-н д/ін 500МО/22мл</t>
  </si>
  <si>
    <t xml:space="preserve">Серветки вологі №72 </t>
  </si>
  <si>
    <t>Респіратор маска FFP2+GB19083 L1</t>
  </si>
  <si>
    <t>Мішок BIOHAZARD</t>
  </si>
  <si>
    <t>Маска респіратор</t>
  </si>
  <si>
    <t>Маркаїн Спінал Хеві5мг/мл 4мл №5</t>
  </si>
  <si>
    <t>Норадреналін 2мг/мл №5</t>
  </si>
  <si>
    <t>Реосорбілакт 200мл №1</t>
  </si>
  <si>
    <t>Буто-астма №1</t>
  </si>
  <si>
    <t>Шприц 3,0мл</t>
  </si>
  <si>
    <t>Ізо-Мік (Iso-Mik) 5 mg 50</t>
  </si>
  <si>
    <t>Майхеп ALL, №28</t>
  </si>
  <si>
    <t>Lasix Retard (furosemidum) 60 mg №30</t>
  </si>
  <si>
    <t>Ondasetron Teva 8 mg №10</t>
  </si>
  <si>
    <t>Presid (felodipinum) 5 mg № 30</t>
  </si>
  <si>
    <t>Леркапін (Lercapin) 20 mg №90</t>
  </si>
  <si>
    <t>Парацетамол (ben-u-ron (paracetamol) 40 mg /ml 150 мл №1</t>
  </si>
  <si>
    <t>Періндопріл /Індопамін (Perindopril/Indapamine) Teva 10 mg/2,5mg №30</t>
  </si>
  <si>
    <t>Рингерлактат (Ringerlactat B. Braun) 1000 ml №10</t>
  </si>
  <si>
    <t>Септіл (Septil) 100 ml №1</t>
  </si>
  <si>
    <t>Фраксіпарін (Frax) 0,6 ml №10</t>
  </si>
  <si>
    <t>Фраксіпарін (Fraxi) 0,3 ml №10</t>
  </si>
  <si>
    <t>Хлорид натрію (NaCl 0,9%) 500 ml №1</t>
  </si>
  <si>
    <t>Ципроксін (ciproxin) (ciprofloxacina) 500 mg №6</t>
  </si>
  <si>
    <t>Портативний звуковий аппарат Butterfly</t>
  </si>
  <si>
    <t>Планшет iPad</t>
  </si>
  <si>
    <t>Стерелізотор паровий,20л електричний з доступом</t>
  </si>
  <si>
    <t>Сканер ультразвуковий , мобільний з доступом</t>
  </si>
  <si>
    <t>Набір першої медичної допомоги А-класу</t>
  </si>
  <si>
    <t>Принтер кольоровий  Canon KJRJ 96339</t>
  </si>
  <si>
    <t>Вакцина перроральна проти поліємієліту типів 1  і 3 ,20 доз бівалентна,флакон 2 мл- 20 доз по 0,1 мл №10 в упак.</t>
  </si>
  <si>
    <t>Капельниця для пероральної  поліомієлітної вакцини 13 мм нестерильна</t>
  </si>
  <si>
    <t xml:space="preserve">Шнур живлення </t>
  </si>
  <si>
    <t>Концентратор кисневий ((Oxytek,  OX-10A)</t>
  </si>
  <si>
    <t>Зволожувач повітря,пляшка з трубкою</t>
  </si>
  <si>
    <t>Маска Вентурі з регулятором  О2 та трубками,ддоросла № 1,30 шт. в кор.</t>
  </si>
  <si>
    <t>Муфта д/підключення  до кисневого концентратора</t>
  </si>
  <si>
    <t>Набір коліс,пластик,4шт.</t>
  </si>
  <si>
    <t>Назальна киснева канюля, з зубцями,дитяча</t>
  </si>
  <si>
    <t>Назальна киснева канюля, з зубцями,доросла</t>
  </si>
  <si>
    <t>Повітряний HEPA, фільтр</t>
  </si>
  <si>
    <t>Повітряний  фільтр</t>
  </si>
  <si>
    <t>Респіратор (маска) (n208-Cyaomei F -Y - 3A) EN149 FFP2+GBI9083 L1,упаковка-400</t>
  </si>
  <si>
    <t>Халат (n2065- Weihai Dishang), hsdtym pf[bcne 2 AAML,нестерильний,розмір L</t>
  </si>
  <si>
    <t>Халат (n2065- Weihai Dishang), рівень захисту 2 AAML,нестерильний,розмір XL</t>
  </si>
  <si>
    <t>Полідекса 15 мл №1</t>
  </si>
  <si>
    <t>Тест для виявлення прихованої крові у калі CITO TEST, або еквівалент (38217 Прихована кров у калі, швидкий тест)</t>
  </si>
  <si>
    <t>КО-ТРИМОКСАЗОЛ, 100 мг/20 мг,табл. розч. №10</t>
  </si>
  <si>
    <t>Халат (Medline NONELV200), рівень захисту 2 AAMI, жовтий, нестерильний, розмір  S</t>
  </si>
  <si>
    <t>Халат (n2061-Weihai Dishang), рівень захисту 2 AAMI, нестерильний, розмір S</t>
  </si>
  <si>
    <t>26.01.2022        24.06.2022                            20.09.2022</t>
  </si>
  <si>
    <t>1591              1593                                       650</t>
  </si>
  <si>
    <t>14.12.2021                                09.08.2022</t>
  </si>
  <si>
    <t>11.10.2024</t>
  </si>
  <si>
    <t>Вакцина пероральна бівалентна проти поломієліту типів 1 і 3, флакон 2 мл- 20 доз по 0,1 мл № 10</t>
  </si>
  <si>
    <t>Крапельниця для пероральної поліомієлітної вакцини 13мм, нестерильна</t>
  </si>
  <si>
    <t>Холекальциферол (вітам. D max 2000) гум 09.22</t>
  </si>
  <si>
    <t>Холекальциферол (вітам. D max 1000) гум 09.22</t>
  </si>
  <si>
    <t>Парацетамол табл. 500 мг  гум 09.22</t>
  </si>
  <si>
    <t>Метопролол (корвітол) табл. 50 мг гум 09.22</t>
  </si>
  <si>
    <t>Лозартан (тросан) табл. 100 мг гум 09.22</t>
  </si>
  <si>
    <t>Сальбутамол аерозоль, 100 мкг/доз</t>
  </si>
  <si>
    <t>Термометр інфрачервоний (Termoflash LX-26 E) 09.22</t>
  </si>
  <si>
    <t>Маска-респіратор (n208-Chaomei F-Y-3A)</t>
  </si>
  <si>
    <t>Рукавички огл. Blue-S нітрил. нест. розмір S</t>
  </si>
  <si>
    <t xml:space="preserve">Халати ізоляційний нест. розмір L </t>
  </si>
  <si>
    <t>Захисний щиток д/обличчя багатораз.використ.</t>
  </si>
  <si>
    <t>Альбувен,розчин для інфузій,20% по 100мл у флаконі;по 1 флакону у пачці з картону</t>
  </si>
  <si>
    <t>Голки фістульні венозні Diacan Pro 15G V 1,8мм*25мм*150мм/Голки фістульні венозні Diacan Pro 16G V 1,6мм*25мм*150мм/Голки фістульні венозні Diacan Pro 17G V 1,4мм*20мм*300мм(на вибір замовника)</t>
  </si>
  <si>
    <t>Голки фістульні артеріальні Diacan Pro 15G A 1,8мм*25мм*150мм/Голки фістульні венозні Diacan Pro 16G A 1,6мм*25мм*150мм/Голки фістульні венозні Diacan Pro 17G A 1,4мм*20мм*300мм(на вибір замовника)</t>
  </si>
  <si>
    <t>29.07.22р.</t>
  </si>
  <si>
    <t>Діалізатор капілярний Revaclear 400/Діалізатор капілярний Theranova 400</t>
  </si>
  <si>
    <t>Діалізатор капілярний Revaclear 500/Діалізатор капілярний Theranova 500</t>
  </si>
  <si>
    <t>10.06.2022; 26.07.2022</t>
  </si>
  <si>
    <t>10.06.22р.; 26.07.22р.</t>
  </si>
  <si>
    <t>Картридж порошковий для гемодіалізу BiCart 720 г/ Картридж бікарбонатний для гемодіалізу INSPRACART 720 г</t>
  </si>
  <si>
    <t>Концентрат для гемодіалізу INSPRASOL-A 1001 (10л)/ Концентрат для гемодіалізу INSPRASOL-A 1013 (10л)</t>
  </si>
  <si>
    <t>Концентрат для гемодіалізу INSPRASOL-A 1004 (10л)/ Концентрат для гемодіалізу INSPRASOL-A 1015 (10л)</t>
  </si>
  <si>
    <t>Метипред,таблетки 4мг по 30 таблеток у флаконі в картонній коробці</t>
  </si>
  <si>
    <t>Мікомеда,таблетки з відстроченим вивільненням,180мг по 120 таблеток у флаконах</t>
  </si>
  <si>
    <t>Ультрафільтр U 9000/ Ультрафільтр U 9000 Plus</t>
  </si>
  <si>
    <t>Шприци 0,3 мм</t>
  </si>
  <si>
    <t>Контейнер для збору(утилізації) медичних відходів</t>
  </si>
  <si>
    <t>Шприци стерильні 0,3 мм</t>
  </si>
  <si>
    <t>Назва заходу/напрямку : бюджетна програма Надання допомоги дорослим хворим на цукровий діабет</t>
  </si>
  <si>
    <t>Система для контролю рівня глюкози в крові</t>
  </si>
  <si>
    <t>Контейнер для збору (утилізації) медичних відходів,</t>
  </si>
  <si>
    <t>Рукавички огл.,нітрил., р.L</t>
  </si>
  <si>
    <t>Халат, жовтий, нестерильний,р.L</t>
  </si>
  <si>
    <t>Халат,жовтий, нестерильний, р. M</t>
  </si>
  <si>
    <t>Халат нестерильний, р.L</t>
  </si>
  <si>
    <t>Халат, нестерильний, р.XL</t>
  </si>
  <si>
    <t>Щиток для обличчя, прозор., пластик, дисп.</t>
  </si>
  <si>
    <t>Вц пероральна проти поліомієліту типів 1 і 3</t>
  </si>
  <si>
    <t>Капельниця для пероральної поліомієлітної вакцини</t>
  </si>
  <si>
    <t>Парацетамол, 500 мг</t>
  </si>
  <si>
    <t xml:space="preserve">                                               Благодійна та гуманітарна допомога</t>
  </si>
  <si>
    <t>Термометр, інфрачервоний, безконтактний</t>
  </si>
  <si>
    <t>Рукавички оглядові (n2065-Blue S), нітрилові, нестерильні, неопудрені, універсальні, розмір S (1000 шт. у пакунку)</t>
  </si>
  <si>
    <t>Назва заходу/напрямку  Про  розподіл матеріальних цінностей отриманих Базою спеціального медичного постачання від Всесвітньої організації охорони здоров'я в якості пожертвування. З  метою  цільового та раціонального використання матеріальних цінностей, отриманих Базою спеціального медичного постачання від Всесвітньої організації охорони здоров'я в якості пожертвування, з урахуванням потреб закладів охорони здоров'я</t>
  </si>
  <si>
    <t>Концентратор кисневий (Oxytek,OX-10A)</t>
  </si>
  <si>
    <t>Маска Вентурі з регулятором Щ2 та трубками, доросла.№1,30шт.в кор.</t>
  </si>
  <si>
    <t>Набір коліс, пластик, 4шт</t>
  </si>
  <si>
    <t>Респіратор маска (п208-Chaomei F-Y-3A) EH149 FFP2+GB19083LI, упаковка-400</t>
  </si>
  <si>
    <t>Захисний щиток для обличчя (Weihai  Dishang-Cetro V100) шз прозорого пластику, для багаторазового використання</t>
  </si>
  <si>
    <t>Підгузники для дорослих дихаючі Dailee Care Super Medium</t>
  </si>
  <si>
    <t>Тест для виявлення прихованої крові в калі CITO TEST, або еквівалент (38217 Прихована кров у калі, швидкий тест)</t>
  </si>
  <si>
    <t>№633</t>
  </si>
  <si>
    <t xml:space="preserve">№1425 </t>
  </si>
  <si>
    <t>Ацетилсаліцилова кислота (Nuprin аспірін 75 мг), таблетки, 75мг</t>
  </si>
  <si>
    <t>№788</t>
  </si>
  <si>
    <t>№787</t>
  </si>
  <si>
    <t>Дафалган (Dafalgan) paracetamol 1000 mg №8</t>
  </si>
  <si>
    <t>Паноділ (Panodil) парацетамол 250 мг №10</t>
  </si>
  <si>
    <t>Паноділ (Panodil) парацетамол 60 мг №10</t>
  </si>
  <si>
    <t>Термоконтейнер AOV ACB-264SL ( малий 6 л )</t>
  </si>
  <si>
    <t>Термоконтейнер Nilkamal RCB 444LA                                                                 ( великий 20.25 л)</t>
  </si>
  <si>
    <t>Тест-набір для виялення прихованої крові у калі, швидкий тест на FOB</t>
  </si>
  <si>
    <t>Вакцина проти папіломавірусів людини (типи 16, 18)/ гардасил суспензія для ін'єкцій 0,5мл/доза</t>
  </si>
  <si>
    <t>Капельниця для пероральної поліомієлітної вакцини 13 мм нестерильна</t>
  </si>
  <si>
    <t xml:space="preserve">Тривалентна інактивована вірусна вакцина проти поліомієліту </t>
  </si>
  <si>
    <t>Вакцина КОМІРНАТІ проти гострої респіраторної хвороби COVID-21</t>
  </si>
  <si>
    <t>Калоприймач Proxima2 двокомп.відкрит.мішок+затиск. 50мм</t>
  </si>
  <si>
    <t>Калоприймач Proxima2 двокомп.пласт. 50мм</t>
  </si>
  <si>
    <t>Тест-смужки Акку-Чек Інстант.(50шт в уп.)</t>
  </si>
  <si>
    <t>Беклометазон</t>
  </si>
  <si>
    <t>Ко-тримоксазол</t>
  </si>
  <si>
    <t>Надолол</t>
  </si>
  <si>
    <t>Ондастерон гідрохлорид</t>
  </si>
  <si>
    <t>Метопролол (корвітол 50)</t>
  </si>
  <si>
    <t>Холекальциферол Вітамін Д 2000</t>
  </si>
  <si>
    <t>Холекальциферол Вітамін Д 1000</t>
  </si>
  <si>
    <t>Acetaminophen 500 mg №100</t>
  </si>
  <si>
    <t>Prelum (lacidipinum) 4 mg, №56</t>
  </si>
  <si>
    <t>Бензилпенициллина натриевая соль 1000000 Ед №1</t>
  </si>
  <si>
    <t>Ібупрофен (ibuprofen) 200 мг №1000</t>
  </si>
  <si>
    <t>Паноділ (Panodil) 250 мг №10</t>
  </si>
  <si>
    <t>Пинемол (Pinemol) 500 мг №300</t>
  </si>
  <si>
    <t>В-на проти папіломавірусів людини( типи 16,18) Гардасил сусп.д/ін по 0,5 мл</t>
  </si>
  <si>
    <t>Атропін сульфат ВР р-н д/ін.2мг/мл 50мл фл</t>
  </si>
  <si>
    <t>Норадреналин (noradrenalina tartato monico) 2 mg / ml №5</t>
  </si>
  <si>
    <t>Калоприймач Proxima2 двокомп., пластина 60мм, отвір д/вріз.12-55мм</t>
  </si>
  <si>
    <t>Метопролол (Беталок Зок 50 47,5мг),табл.,47,5мг</t>
  </si>
  <si>
    <t>Метопролол (METOPROLOL TARTRATE 100mg, 1000 Tablets),табл.,100mg</t>
  </si>
  <si>
    <t>Фуросемід (FUROSEMIDE 40mg, 1000 Tablets), табл.,40mg</t>
  </si>
  <si>
    <t>Респіратор-маска</t>
  </si>
  <si>
    <t>Рукавички олгядові, нітрилові н/ст.,неопудрені</t>
  </si>
  <si>
    <t>Щиток для обличчя</t>
  </si>
  <si>
    <t>Захисний щиток для обличчя д/багаторазового використання</t>
  </si>
  <si>
    <t>Калоприймач Proxima Border однокомпонентний,відкритий мішок, об'єм мішка 680мл отвір 10-70мм</t>
  </si>
  <si>
    <t>Калоприймач Proxima2 двокомпонентний, пластина базова 60мм, отвір д/вирізання 12-55мм</t>
  </si>
  <si>
    <t>КМКЛ №5</t>
  </si>
  <si>
    <t>Метопролол (КОРВІТОЛ 50), таблетки, 50</t>
  </si>
  <si>
    <t>Метопролол (Lopresor 100mg), таблетки, 100мг</t>
  </si>
  <si>
    <t>Метопролол (Беталок Зок 50 47,5мг), табл. 47,5мг</t>
  </si>
  <si>
    <t>Метопролол (Metoprolol Tartrate 100mg)</t>
  </si>
  <si>
    <t>Фуросемід (Furosemide 40mg)</t>
  </si>
  <si>
    <t>Парацетамол (Paracetamol 500mg), таблетки, 500мг</t>
  </si>
  <si>
    <t>БУТО АСТМА ( Сальбутамол) инхалер 0,1мг 200доз</t>
  </si>
  <si>
    <t>Сальбутамол аер.д/інг.доз. 100мкг/дозу по 200доз в бал.</t>
  </si>
  <si>
    <t>Канагліфлозин (INVOKANA 100 mg), 100мг</t>
  </si>
  <si>
    <t xml:space="preserve">КОРОНАВАК Вакцина для профілактики COVID-19 </t>
  </si>
  <si>
    <t>Вакцина пероральна проти поліомієліту (ПЕРОРАЛЬНА БІВАЛЕНТНА ВАКЦИНА ПРОТИ ПОЛІОМІЄЛІТУ ТИПІВ 1 і 3, флакон 2 мл-20 доз)</t>
  </si>
  <si>
    <t>Вакцина проти папіломавірусів людини (типи 16, 18)/Гардасил суспензія для ін'єкцій по 0.5 мл (1 доза) в шприці, серія U038972</t>
  </si>
  <si>
    <t xml:space="preserve">ВАКЦИНА ЯНССЕН (COVID-19 VACCINE JANSSEN) </t>
  </si>
  <si>
    <t>КАПЕЛЬНИЦЯ для пероральної поліомієлітної вакцини 13 мм нестерильна, серія 21D144, n/a</t>
  </si>
  <si>
    <t>Азитроміцин (ZITHROMAX,250mg)</t>
  </si>
  <si>
    <t>Маска Вентурі з регулятором  О2 та трубками,доросла</t>
  </si>
  <si>
    <t>Рукавички оглядові ,нітрилові,нестерильні,неопудрені,універсальні,розмір L</t>
  </si>
  <si>
    <t>Пегасіс розчин д/ін 180мкг/0,5 мл 0,5 мл.</t>
  </si>
  <si>
    <t>Майхеп alle табл. 400мг/100мг</t>
  </si>
  <si>
    <t xml:space="preserve">Наконечник з фільтром 1000 µl (мкл) </t>
  </si>
  <si>
    <t>Набір реагентів ARCHITECT HIV Ag/Ab Combo Reagent Kit; каталожний номер: 4J27-27/ Абботт ГмбХ, Німеччина Ціна за набір 3295,56 грн</t>
  </si>
  <si>
    <t>Калібратор ARCHITECT HIV Ag/Ab Combo Calibrator; каталожний номер: 4J27-03/ Абботт ГмбХ, Німеччина Ціна за набір 3449,56 грн</t>
  </si>
  <si>
    <t>Контролі ARCHITECT HIV Ag/Ab Combo Controls; каталожний номер: 4J27-12/ Абботт ГмбХ, Німеччина Ціна за набір 3449,56грн</t>
  </si>
  <si>
    <t>Тригерний розчин ARCHITECT Trigger Solution; каталожний номер: 6C55- 63/Абботт Айленд Діагностікс Дівіжн, Ірландія Ціна за упаковку 1601,58 грн</t>
  </si>
  <si>
    <t>Розчин ARCHITECT Probe Conditioning Solution; каталожний номер: 1L56- 40/Абботт Айленд Діагностікс Дівіжн, Ірландія Ціна за упаковку 5543,94 грн</t>
  </si>
  <si>
    <t>Набір реагентів cobas® для кількісного визначення нуклеїнових кислот ВІЛ -1 (HIV1) для використання у системі cobas® 4800, 120 тестів (Каталожний номер 08792992190)/Рош Діагностикс ГмбХ, Німеччина Ціна за упаковку 38012,55 грн</t>
  </si>
  <si>
    <t>Контрольний набір реагентів cobas® для визначення нуклеїнових кислот ВІЛ-1 (HIV1)/вірусу гепатиту С (HCV)/вірусу гепатиту В (HBV) для використання в системі cobas® 4800 (Каталожний номер: 06979572190)/Рош Діагностикс ГмбХ, Німеччина Ціна за упаковку 8785,68 грн</t>
  </si>
  <si>
    <t>Бупренорфіну гідрохлорид 2мг табл №100</t>
  </si>
  <si>
    <t>2,25</t>
  </si>
  <si>
    <t>Бупренорфіну гідрохлорид 8мг табл №10</t>
  </si>
  <si>
    <t>8,54</t>
  </si>
  <si>
    <t>29.09.2022</t>
  </si>
  <si>
    <t xml:space="preserve"> Амфотерицин В 10%</t>
  </si>
  <si>
    <t xml:space="preserve"> Ванлерк,таб.в/о по 10мг.№30</t>
  </si>
  <si>
    <t>28.09.2022</t>
  </si>
  <si>
    <t>11.04.2024</t>
  </si>
  <si>
    <t>18.06.2025</t>
  </si>
  <si>
    <t xml:space="preserve"> Корвазан таб в/о 25мл №30</t>
  </si>
  <si>
    <t>12.09.2022</t>
  </si>
  <si>
    <t>11.01.2024</t>
  </si>
  <si>
    <t>21.07.2024</t>
  </si>
  <si>
    <t>Мiасер таб. 10 г №20</t>
  </si>
  <si>
    <t>Метопролол (КОРВІТОЛ 50), таблетки №50</t>
  </si>
  <si>
    <t>Метопролол (Lopresor 100), таблетки №100</t>
  </si>
  <si>
    <t>Лозартан (КЛОСАРТ), таблетки 50мг.№6</t>
  </si>
  <si>
    <t>Лозартан (ТРОСАН), таблетки 100мг. №30</t>
  </si>
  <si>
    <t>Парацетамол ( Paracenamol 100 mg), таблетки 500 мг. №50</t>
  </si>
  <si>
    <t>Назва заходу/напрямку "Пожертвування від ВООЗ"</t>
  </si>
  <si>
    <t>Буто астма (Сальбутамол) ихалер 0,1мг 200доз</t>
  </si>
  <si>
    <t>Ко-тримоксазол 100мг/20 мг. Табл.розч №10</t>
  </si>
  <si>
    <t>Банки для реактивів, з поділками і гвинтовою пластмасовою кришкою EximLab 100 мл  ()</t>
  </si>
  <si>
    <t>Збагачувальна добавка OADC BD BBL MGIT</t>
  </si>
  <si>
    <t>БУТО АСТМА (Сальбутамол) инхалер 0,1 мг 200 доз</t>
  </si>
  <si>
    <t>КО-ТРИМОКСАЗОЛ, 100 мг/20 мг, табл. розч. № 10</t>
  </si>
  <si>
    <t>Термометр, інфрачервоний (Termoflash LX-26 E) без контактний, потративна батарея АА, версія без мовлення</t>
  </si>
  <si>
    <t xml:space="preserve">Бактеріальний фільтр		</t>
  </si>
  <si>
    <t>Фартух захисний (Xinle Huabao), PE,одноразовий, 50 мкм, синій, упаковка-500 шт.</t>
  </si>
  <si>
    <t>Біовен розчин 10 % по 50 мл</t>
  </si>
  <si>
    <t>ОНДАНСЕТРОН 4 мг</t>
  </si>
  <si>
    <t>ПРОГРАФ по 1мг</t>
  </si>
  <si>
    <t>СОЛУ-КОРТЕФ порошок 100мг</t>
  </si>
  <si>
    <t>ЗАВЕДОС по 5 мг</t>
  </si>
  <si>
    <t>Бензилпенц.натрієва сіль</t>
  </si>
  <si>
    <t>Вода д/ін 2 мл</t>
  </si>
  <si>
    <t>Гідрофлюкс фуросемід 20 мг</t>
  </si>
  <si>
    <t>Ізо-Мік 5 мг</t>
  </si>
  <si>
    <t>Ципроксін 500 мг</t>
  </si>
  <si>
    <t>Полідекса 15 мл</t>
  </si>
  <si>
    <t>EAU Sterile 20 ml №1</t>
  </si>
  <si>
    <t>Tylenol (acetaminophen) 500 mg №1</t>
  </si>
  <si>
    <t>Ultiva (Remifentanil) 5 mg №5</t>
  </si>
  <si>
    <t>БУТО АСМА(Сальбутамол) инхалер 0,1мг 200доз</t>
  </si>
  <si>
    <t>Сальбутамол аер.д/інг.доз.100мкг/дозу по  200 доз в балоні</t>
  </si>
  <si>
    <t>Еноксапарин / Enoxaparin 60 mg №10, 60мг</t>
  </si>
  <si>
    <t>Шприці ієкційні стерильні (міні-шприц, 0,3 мл)</t>
  </si>
  <si>
    <t xml:space="preserve"> 30.09.2022</t>
  </si>
  <si>
    <t>ПЕРОРАЛЬНА БІВАЛЕНТНА ВАКЦИНА ПРОТИ ПОЛІОМІЄЛІТУ ТИПІВ 1 і 3, флакон 2 мл-20 доз по 0,1 мл №10 в упак, партія V3G171V, ампули, 2мл (20доз по 0,1мл)</t>
  </si>
  <si>
    <t>Гардасил</t>
  </si>
  <si>
    <t>Глюкометр 300тест і ланцети 1 МОДУЛЬ</t>
  </si>
  <si>
    <t xml:space="preserve">Сальбутамол аер.д/інг. Доз. 100мкг/дозу по 200 доз в балоні </t>
  </si>
  <si>
    <t>Холодильник з льодовим захистом Vestfrost VLS 504A AC, (242 л) AC ICE-LINED REFRIGERATOR для зберігання вакцин</t>
  </si>
  <si>
    <t>Морозильна камера для зберігання вакцини з акумуляторами холоду Vestfrost MF 314</t>
  </si>
  <si>
    <t>06.07.2022 19.07.2022  26.07.2022</t>
  </si>
  <si>
    <t>20.09.2022  23.09.2022</t>
  </si>
  <si>
    <t>Стерильні двокомпонентні шприци з автоматичним відключенням і вбудованою каню лею BD SoloShot™ Mini (міні) 0,5 ml (мл), 23 G (Г) х1 (0,6х25mm (мм)</t>
  </si>
  <si>
    <t>Калмосептин гель  №1</t>
  </si>
  <si>
    <t>Напроксен (All Day Pain Relief (Naproxen) (eguate) 220 mg №40</t>
  </si>
  <si>
    <t>Риванол 1% (Rivanol 1%) 200 g №1</t>
  </si>
  <si>
    <t>Підгузники для дітей р.L</t>
  </si>
  <si>
    <t>Захворювання різної етиології</t>
  </si>
  <si>
    <t>БУТО-АСТМА</t>
  </si>
  <si>
    <t>Вакцина пероральна проти поліомієліту</t>
  </si>
  <si>
    <t>Вакцина проти папіломовірусу людини</t>
  </si>
  <si>
    <t xml:space="preserve"> Тест  COVID-19 Sara-CoV-2/Standard tm Q Ag Test (25 тестів в упак.) </t>
  </si>
  <si>
    <t xml:space="preserve"> Азитромицин  500 мг №3</t>
  </si>
  <si>
    <t>Азітроміцин 500 мг №3</t>
  </si>
  <si>
    <t xml:space="preserve"> № 788</t>
  </si>
  <si>
    <t xml:space="preserve">Розлади психіки та поведінки із спектра аутизму, з шизофренією,афективними розладами,гіперкінетичними розладами та епілепсією </t>
  </si>
  <si>
    <t>ЦЕРЕЗИМ 400 ОД,пор.д/проиг.конц-у д/р-ну д/ін. по 400 ОД по 1 фл. З порошком у карт. короб.</t>
  </si>
  <si>
    <t>96-Р</t>
  </si>
  <si>
    <t>ГРАНПІДАМ,ттабл.вкрит.пл.оболонкою по 20мг</t>
  </si>
  <si>
    <t>Alinity реакційні ємності (4 по 1000 штук) LOT 000530701</t>
  </si>
  <si>
    <t>ARCHITECT Anti-HCV контролі LOT 41548BE00 (2023/05/11)</t>
  </si>
  <si>
    <t>ARCHITECT Septum Мембрана LOT 1251226</t>
  </si>
  <si>
    <t>ARCHITECT Syphilis TP контролі LOT 39575BE00 (2023/04/28)</t>
  </si>
  <si>
    <t>ARCHITECT чашка для зразків LOT 000438909</t>
  </si>
  <si>
    <t>Ксилокаїн (Xylocaine) 50 ml №1</t>
  </si>
  <si>
    <t>Вугілля активоване 250 mg №10</t>
  </si>
  <si>
    <t>Ібупрофен (ibuprofen) (eguate) 200 мг №100</t>
  </si>
  <si>
    <t>Серветки вологі (Sante. Anti-Bac Sanitizing Wipes.  Moist Surface Wipes), штуки</t>
  </si>
  <si>
    <t>штуки</t>
  </si>
  <si>
    <t>Холекальциферол (Вітамін D) (Vigantoletten max 2000), капсули</t>
  </si>
  <si>
    <t>Цефтріаксон, порошок для приготування розчину ін’єкцій по 1,0г, 10 флаконів з порошком</t>
  </si>
  <si>
    <t>Назва заходу/напрямку (наприклад, забезпечення  медикаментами від Благодійний фонл Н.Вовк "Берегиня"</t>
  </si>
  <si>
    <t>Офлоксацин-Штульн краплі очні 0,5 мл №10</t>
  </si>
  <si>
    <t xml:space="preserve">Амоксиклав 1,0гр+ 200мг №5 </t>
  </si>
  <si>
    <t xml:space="preserve">Ванкоміцин Гідрохлорид 1гр №10 </t>
  </si>
  <si>
    <t xml:space="preserve">Іміпенем/Циластін 500 мг (20мл) №10 </t>
  </si>
  <si>
    <t xml:space="preserve">Реосорбілакт 200мл №1 </t>
  </si>
  <si>
    <t>Катетер дилятац.балон. Соляріс NCSLC3012X</t>
  </si>
  <si>
    <t>Катетер дилятац.балон. Соляріс NCSLC3015X</t>
  </si>
  <si>
    <t>Катетер дилятац.балон. Соляріс NCSLC3020X</t>
  </si>
  <si>
    <t>Катетер дилятац.балон. Соляріс NCSLC3512X</t>
  </si>
  <si>
    <t>Катетер дилятац.балон. Соляріс NCSLC3515X</t>
  </si>
  <si>
    <t>Катетер дилятац.балон. Соляріс NCSLC4012X</t>
  </si>
  <si>
    <t>Провідник ПроВіа 3PROV180SS</t>
  </si>
  <si>
    <t>Провідник ПроВіа 6PROV180НS</t>
  </si>
  <si>
    <t>Провідник ПроВіа 6PROV180SS</t>
  </si>
  <si>
    <t xml:space="preserve">Розподіл </t>
  </si>
  <si>
    <t>Тест-система для виявлення прихованої крові в калі (CITO TEST)</t>
  </si>
  <si>
    <t xml:space="preserve">Метопролол (КОРВІТОЛ® 50), таблетки, 50 </t>
  </si>
  <si>
    <t xml:space="preserve">Контейнер для збору (утилізації) медичних відходів одноразового використання 25шт. в упаковці </t>
  </si>
  <si>
    <t>Шприц 1мл ін'єкційні стер.U-100 луер 3-х компон.з голкою 0,7-38 мм 23G*1</t>
  </si>
  <si>
    <t>Респіратор №95 н/ст.</t>
  </si>
  <si>
    <t>Апарат УЗД з набором датчиків Ultrasound Versana Active</t>
  </si>
  <si>
    <t>Апарат УЗД з набором датчиків Ultrasound Logiq e R8 with 3 Probes</t>
  </si>
  <si>
    <t>ТЕРМОМЕТР інфрачервоний</t>
  </si>
  <si>
    <t>Маска Вентурі з регулятором О2 та трубками, доросла №1, 30 шт. в коробці</t>
  </si>
  <si>
    <t>Муфта д/підключеня до кисневого концентратора</t>
  </si>
  <si>
    <t>Набір коліс, пластик, 4шт.</t>
  </si>
  <si>
    <t>Повітряний HEPA фільтр</t>
  </si>
  <si>
    <t>Рукавички огляд.нітрилові, н/ст., неопудрені, універсальні, р.S (1000 шт. у пакунку)</t>
  </si>
  <si>
    <t>Surgilube (Surgical lubricant sterile bacteriostatic) 120,49g. №1</t>
  </si>
  <si>
    <t>тюбик</t>
  </si>
  <si>
    <t>Бетадин (повідон-йод) 1000мл. №1</t>
  </si>
  <si>
    <t>Гепарін Leo 5000IE/ml. (5ml.) №10</t>
  </si>
  <si>
    <t>Гідрокортізон 100mg. №20</t>
  </si>
  <si>
    <t>Дексалгін 2мл. №5</t>
  </si>
  <si>
    <t>Диклофенак Тева 75мг/3мл. №5</t>
  </si>
  <si>
    <t>Дофамін-Д 4% 40мг/мл. (5мл.) №10</t>
  </si>
  <si>
    <t>Лідокаїн-Д 2% 20мг/мл. №10</t>
  </si>
  <si>
    <t>Лінезолід 2мг/мл. (300мл.) №1</t>
  </si>
  <si>
    <t>Норадреналін 2мг/мл. №5</t>
  </si>
  <si>
    <t>Реосорбілакт 200мл. №1</t>
  </si>
  <si>
    <t>Тілідін 50мг/4мг. №100</t>
  </si>
  <si>
    <t>Фраксіпарін 0,6мл. №10</t>
  </si>
  <si>
    <t>Метопролол (Lopresor 100 mg ), таблетки, 100 мг</t>
  </si>
  <si>
    <t>Глюкометри Акку-Чек Інстант</t>
  </si>
  <si>
    <t>Інсулін(людський) ІНСУЛАТАРД ФЛЕКСПЕН 100ОД/1мл</t>
  </si>
  <si>
    <t>Маски</t>
  </si>
  <si>
    <t>Мікс</t>
  </si>
  <si>
    <t>Шприци 1мл (в ящику 2400шт.)</t>
  </si>
  <si>
    <t>Шприци 1мл (в ящику 1500шт.)</t>
  </si>
  <si>
    <t>Шприци 2мл</t>
  </si>
  <si>
    <t>Шприци в ящику комплект</t>
  </si>
  <si>
    <t>Мікс пластирів</t>
  </si>
  <si>
    <t>Голки мікс</t>
  </si>
  <si>
    <t>Маски мікс</t>
  </si>
  <si>
    <t>Антисептик для рук спрей(Алоє 100мл, в ящику 50шт)</t>
  </si>
  <si>
    <t>Антисептик 1000мл</t>
  </si>
  <si>
    <t>Медичний септик 500мл</t>
  </si>
  <si>
    <t>Медичний септик 250мл</t>
  </si>
  <si>
    <t>Шприци 1мл 0,6</t>
  </si>
  <si>
    <t>Шприци 1мл 0,7(в ящику 2400шт.)</t>
  </si>
  <si>
    <t>Шприци 1мл 0,7(в ящику 2100шт.)</t>
  </si>
  <si>
    <t>Голки 0,7х30</t>
  </si>
  <si>
    <t>Голки 1,2х50</t>
  </si>
  <si>
    <t>Маска Вентурі з регулятором О2 та трубками №1 30шт. В кор.</t>
  </si>
  <si>
    <t>Маска медична(Wellead)</t>
  </si>
  <si>
    <t>Парацетамол табл.500 мг</t>
  </si>
  <si>
    <t>Беклометазон 100мкг/доза пероральний інгалятор 200 доз</t>
  </si>
  <si>
    <t>Буто Асма (Сальбутамол) инхалер 0,1 мг 200 доз</t>
  </si>
  <si>
    <t>Сальбутамол аер.д/інг.доз 100мкг/дозу по 200доз в балоні</t>
  </si>
  <si>
    <t>Глюкометр 300 тест і ланцети 1МОДУЛЬ</t>
  </si>
  <si>
    <t>Концентратор кисневий (Oxytek, ОХ-10А)</t>
  </si>
  <si>
    <t>Маска Вентурі з регулятором О2 та трубками,доросла,№1,30шт. в кор.</t>
  </si>
  <si>
    <t>Набір коліс, пластик,4шт.</t>
  </si>
  <si>
    <t>Назальна киснева канюля,з зубцями,дитяча</t>
  </si>
  <si>
    <t>Назальна киснева канюля,з зубцями,доросла</t>
  </si>
  <si>
    <t>Респіратор маска (n208-Chaomei F-Y-3A) EN 149 FFP2+GB19083 L1,упаковка-400 </t>
  </si>
  <si>
    <t>Рукавички оглядові (n2065-Blue S),нітрилові,нестерильні,неопудрені,універсальні,розмір L</t>
  </si>
  <si>
    <t>Халат (Medline NONEL V200),рівень захисту 2 ААМІ,жовтий,нестерильний,розмір L</t>
  </si>
  <si>
    <t>Халат (Medline NONEL V200),рівень захисту 2 ААМІ,жовтий,нестерильний,розмір М</t>
  </si>
  <si>
    <t>Халат (Medline NONEL V200),рівень захисту 2 ААМІ,жовтий,нестерильний,розмір S</t>
  </si>
  <si>
    <t>Халат (n2061-Weihai Dishang),рівень захисту 2 ААМІ,нестерильний,розмір L</t>
  </si>
  <si>
    <t>Халат (n2061-Weihai Dishang),рівень захисту 2 ААМІ,нестерильний,розмір XL</t>
  </si>
  <si>
    <t>Халат ізоляційний (n2005-Yvimed),нестерильний,розмір L</t>
  </si>
  <si>
    <t>Мішок BIOHAZARD (Dongguan Hengjin),HDPE,50*80см,33л,червоний,д/автокл.,упаковка-250</t>
  </si>
  <si>
    <t>Захисний щиток для обличчя (Weihai Dishang-Cetro V100),із прозорого пластику, для багаторазового</t>
  </si>
  <si>
    <t>Закупівля хіміотерапевтичних препаратів,радіофармпрепаратів та препаратів супроводу для лікувальння онкологічних хворих</t>
  </si>
  <si>
    <t>Кальцію фолінат-Віста 200 мг</t>
  </si>
  <si>
    <t>Іринотекан-Віста 500мг</t>
  </si>
  <si>
    <t>Мішок Biohazard 50*80 33л червоний</t>
  </si>
  <si>
    <t>Захисний щиток для обличчя із прозорого пластику,для багаторазового використання</t>
  </si>
  <si>
    <t>07.2024</t>
  </si>
  <si>
    <t>Норадреналин 2мг/мл №5</t>
  </si>
  <si>
    <t>Форан 100мл №1</t>
  </si>
  <si>
    <t>Циклокапрон 100мг/1мл №10</t>
  </si>
  <si>
    <t>Адреналін-здоровье 1мл №10</t>
  </si>
  <si>
    <t>Гідрофлюкс фуросемід 20мг/2мл №5</t>
  </si>
  <si>
    <t>Диприван 20мл №5</t>
  </si>
  <si>
    <t>Еузапрім форте 800+160мг №10</t>
  </si>
  <si>
    <t>Еузапрім форте 800+160мг №20</t>
  </si>
  <si>
    <t>Інгаміст 3мл №10</t>
  </si>
  <si>
    <t xml:space="preserve">б/с </t>
  </si>
  <si>
    <t xml:space="preserve">Лозартан 50мг </t>
  </si>
  <si>
    <t xml:space="preserve">Лозартан 100гр </t>
  </si>
  <si>
    <t xml:space="preserve">пар </t>
  </si>
  <si>
    <t xml:space="preserve">б/ст </t>
  </si>
  <si>
    <t>Концентратор кисневий</t>
  </si>
  <si>
    <t>Маска Вентурі з регялятором</t>
  </si>
  <si>
    <t>Муфта для підключення до кисневого</t>
  </si>
  <si>
    <t>Набір коліс, пластик 4шт</t>
  </si>
  <si>
    <t>Назальна киснева канюля, дитяча</t>
  </si>
  <si>
    <t>Назальна киснева канюля, доросла</t>
  </si>
  <si>
    <t>Повітряний Нера фільтр</t>
  </si>
  <si>
    <t>Респіратотр маска</t>
  </si>
  <si>
    <t>Рукавички оглядові, розмір L</t>
  </si>
  <si>
    <t>Рукавички оглядові, розмір S</t>
  </si>
  <si>
    <t>Захисний щиток для обличчя багатор.вик</t>
  </si>
  <si>
    <t>КАПЕЛЬНИЦЯ д/перор.поліомієлітної вакцини</t>
  </si>
  <si>
    <t>Атропіну сульфат ВР р-н для ін"єкцій 2мг/мл 50 мл фл</t>
  </si>
  <si>
    <t>БУТО АСМА (Сальбутамол) инхалер 0.1 мг 200 доз</t>
  </si>
  <si>
    <t>Clorura de sodiu stada Hemofarm 100 mg/ 1ml (500 ml) №1</t>
  </si>
  <si>
    <t>Gliclada 30 mg № 60</t>
  </si>
  <si>
    <t>HR Lubricating gelly 56,5 g №1</t>
  </si>
  <si>
    <t>Verapamil-ratiopharm 40 mg №50</t>
  </si>
  <si>
    <t>Абітрен (Abitren Teva) Diclofenak sodium 75 mg/3ml №10</t>
  </si>
  <si>
    <t>Амокссил (Амоксицилін / Клавуланова кислота) 500 mg+125mg № 14</t>
  </si>
  <si>
    <t>Диприван (пропофол) (Diprivan prppofol) 20 ml №5</t>
  </si>
  <si>
    <t>Допамін (Dopamin Fresenius) 50 mg / 5 ml №10</t>
  </si>
  <si>
    <t>Прозерин (proserine) 0,5 mg/ml (1 ml) №10</t>
  </si>
  <si>
    <t>АККОФІЛ / ACCOFIL, 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пачці</t>
  </si>
  <si>
    <t>ЕПІРУБІЦИН АККОРД / EPIRUBICIN ACCORD, розчин для інєкцій або інфузій, 2 мг/мл, по 25 мл (50 мг/25 мл) у флаконі, по 1 флакону у пачці</t>
  </si>
  <si>
    <t>ЛАФЕРОБІОН®, ліофілізат для розчину для ін'єкцій 3 000 000 МО; по 5 флаконів ліофілізата у блістері; по 2 блістери у пачці з картону</t>
  </si>
  <si>
    <t>ПОЛТЕХНЕТ, генератор радіонуклідів 8,0-175 ГБк; порціями по 15 ГБк у фл. об'ємом 10 мл №1 в уп. разом із комплектом для елюювання</t>
  </si>
  <si>
    <t>ЦИСПЛАТИНА АККОРД, конц. для р-ну для інф., 1 мг/мл по 50 мл (50 мг) у фл., по 1 фл. у карт. кор.</t>
  </si>
  <si>
    <t xml:space="preserve">БІОВЕН, розчин для інфузій 10 % по 50 мл  у флаконі; по 1 флакону в пачці з картону </t>
  </si>
  <si>
    <t>СОЛУ-КОРТЕФ, порошок для розчину для ін'єкцій по 100 мг, 1 флакон з порошком у картонній коробці</t>
  </si>
  <si>
    <t>ТИГАЦИЛ, порошок для розчину для інфузій по 50 мг, 10 флаконів з порошком у пачці з картону</t>
  </si>
  <si>
    <t xml:space="preserve">Система для контролю рівня глюкози в крові Акку-Чек Інстант,ммоль/л </t>
  </si>
  <si>
    <t>Вакцина Комірнаті конц. д/ін'єкц.1 фл.(0,1мг/мл 2,25мл)</t>
  </si>
  <si>
    <t>Шприц ін'кц.стер.(шприц з автоматичним вимкненням 0,3мл)</t>
  </si>
  <si>
    <t>Контейнер для зберігання гострих медичних пердметів одноразового використання 25 шткк в упаковці</t>
  </si>
  <si>
    <t>Комбінезон одноразовий</t>
  </si>
  <si>
    <t>Одноразові халати</t>
  </si>
  <si>
    <t>Серветки з нетканого матеріалу з надрізом 7,5см*7,5см</t>
  </si>
  <si>
    <t>Концерта табл. Пролонгованої дії по 18мг №30</t>
  </si>
  <si>
    <t>Монсетин капс. по 60мг №30</t>
  </si>
  <si>
    <t>Монсетин капс. по 25мг №30</t>
  </si>
  <si>
    <t>Монсетин капс. по 10мг по 15 капс. у блістері, по 2 блістери у коробці</t>
  </si>
  <si>
    <t>Монсетин капс. по 40мг №30</t>
  </si>
  <si>
    <t>Трамадол санітас р-н д/ін. 100мг/2мл 2мл №5</t>
  </si>
  <si>
    <t>Морфін сульфат WZF р-н д/ін. 10мг/мл 1мл №10</t>
  </si>
  <si>
    <t>Фентаніл WZF р-н д/ін. 50мкг/мл 2мл №50</t>
  </si>
  <si>
    <t>Полтрам комбо форте таб. 75мг/650мг №90</t>
  </si>
  <si>
    <t>Полтрам комбо таб. 37,5мг/325мг №60</t>
  </si>
  <si>
    <r>
      <t xml:space="preserve">Назва заходу/напрямку </t>
    </r>
    <r>
      <rPr>
        <b/>
        <sz val="12"/>
        <rFont val="Times New Roman"/>
        <family val="1"/>
        <charset val="204"/>
      </rPr>
      <t>Імунопрофілактика населення</t>
    </r>
  </si>
  <si>
    <r>
      <t xml:space="preserve">Назва заходу/напрямку </t>
    </r>
    <r>
      <rPr>
        <b/>
        <sz val="12"/>
        <rFont val="Times New Roman"/>
        <family val="1"/>
        <charset val="204"/>
      </rPr>
      <t>Боротьба з епідеміями</t>
    </r>
  </si>
  <si>
    <t>Мелоксикам (Мелоксикам 7,5мг), таблетки,</t>
  </si>
  <si>
    <t>19.05.23</t>
  </si>
  <si>
    <t>Парацетамол (IMENSA 500MG  таблетки №20 BL HR MY), таблетки, 500мг г</t>
  </si>
  <si>
    <t>Парацетамол (Парацетамол Alvedon Novum 500mg ), таблетки, 500 мг</t>
  </si>
  <si>
    <t>01.08.24</t>
  </si>
  <si>
    <t>Термометр медичний (Безконтактний термометр Welch Allyn touch free)</t>
  </si>
  <si>
    <t>Транексамова кислота (Хераджит 250 мг 5 мл), ампули, 250мг/5мл</t>
  </si>
  <si>
    <t>01.05.24</t>
  </si>
  <si>
    <t xml:space="preserve">табл. </t>
  </si>
  <si>
    <t>Нітрендипін 10мг таб.</t>
  </si>
  <si>
    <t>Нітрендипін 20мг таб.</t>
  </si>
  <si>
    <t>Дантоміцин Віста 350мг</t>
  </si>
  <si>
    <t xml:space="preserve">КНП «Центр первинної медико-санітарної допомоги № 2» Деснянського району м. Києва
</t>
  </si>
  <si>
    <t>Калоприймач Proxima2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</si>
  <si>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Вакцина від COVID-19 Comirnaty Original/Omicron BA.1,(mRNA)/Bivalent 15mcg/15mcg,сперсія для в/м.ін"єкцій</t>
  </si>
  <si>
    <t>Шприц з автоматичним вимкненням(А-D),0,3мл</t>
  </si>
  <si>
    <t>Вакцини від COVID-19 / Вакцина COMIRNATY Original/Omicron BA.1, (mRNA)/Bivalent 15mсg/15mсg</t>
  </si>
  <si>
    <t>Швидкий тест д/діагностики гепатиту С (піпетка, розч.ланцет, спиртова серветка)</t>
  </si>
  <si>
    <t>Серветки м арлеві мед. Віола стер.5*5 см 8 шар. (2 сер.)</t>
  </si>
  <si>
    <t>03-09/14/1587/22</t>
  </si>
  <si>
    <t>Гідрохлортіазид 25 мг</t>
  </si>
  <si>
    <t>Нітрендипін 20 мг</t>
  </si>
  <si>
    <t>Памперси дитячі</t>
  </si>
  <si>
    <t>Бокс холодовий  </t>
  </si>
  <si>
    <t>Носій для вакцини</t>
  </si>
  <si>
    <t>Пакет для льоду</t>
  </si>
  <si>
    <t>Сальбутамол 100 мг по 200 доз в балоні</t>
  </si>
  <si>
    <t>Атенолол (ATENOLOL TABLETS 25 mg №100)</t>
  </si>
  <si>
    <t>Метопролол RATIO 200 мг №100</t>
  </si>
  <si>
    <t>Метопролол ABZ 200 мг №100</t>
  </si>
  <si>
    <t>Парацнтамол   ABZ, 500 мг №20</t>
  </si>
  <si>
    <t>Парацнтамол    DURA, 500 мг №10</t>
  </si>
  <si>
    <t>Фуросемід №50 125 мг</t>
  </si>
  <si>
    <t>Термометр медичний(безконтактний)</t>
  </si>
  <si>
    <t>Інсулін(людський) Актрапід 100МО/мл, 10мл №1</t>
  </si>
  <si>
    <t>Florinef 0,1мл №100</t>
  </si>
  <si>
    <t>Інсулін Touseo 300 toxeocono ctap 1,5мл №3</t>
  </si>
  <si>
    <t>Комбинезон одноразовий</t>
  </si>
  <si>
    <t>Халати одноразові</t>
  </si>
  <si>
    <t>Хір. імпланти-Тотальні.ендопротези кульш. суглоба безцемент.прокс-дистал.типу фікс (33181Ендопрот. кульш. суглоба цілий з парою тер.мет.поліет</t>
  </si>
  <si>
    <t>Тотальний ендопротез кульшового суглоба безцементні ,для використання у громадян з переломом стегна чи з наявності коксартрозу різного генезу</t>
  </si>
  <si>
    <t xml:space="preserve">Слуховий апарат Dynamo SP6 BTE 13 WL 110(Oticon) </t>
  </si>
  <si>
    <t>Слуховий апарат HP8G4</t>
  </si>
  <si>
    <t>Бісакодил (Bisacodil Gastro Resistant таб. 5 мг №100), таблетки, 5мг</t>
  </si>
  <si>
    <t>community woundcare pack, набір</t>
  </si>
  <si>
    <t xml:space="preserve"> Cold box.AOV ACB-264SIL.PQS / Бокс холодовий</t>
  </si>
  <si>
    <t>UIFF Vaccine carrier AOV AFVC46 / Носій для вакцини</t>
  </si>
  <si>
    <t xml:space="preserve"> Icepack,0.6 litre capacity / Пакет для льоду</t>
  </si>
  <si>
    <t>Icepack,0.4 litre capacity/ Пакет для льоду</t>
  </si>
  <si>
    <t xml:space="preserve">Гідрохлортіазид (Hidroclorotiazida 25mg ), таблетки, 25 мг </t>
  </si>
  <si>
    <t>Захисні щитки</t>
  </si>
  <si>
    <t>Колекальциферол (Vigantoletten Max 2000 МЕ, Вітамін D3, 120 капсул)</t>
  </si>
  <si>
    <t>Колекальциферол (Vigantoletten Max 2000 МО, Вітамін D3, 120 капсул)</t>
  </si>
  <si>
    <t>Метопролол (METOPROLOL-RATIO 200 MG TABL. №100), таблетки, 200мг</t>
  </si>
  <si>
    <t>Метопролол (METOPROLOL ABZ 200 MG RT №100 F), таблетки, 200мг</t>
  </si>
  <si>
    <t>Нітрендипін (Nitrendypina EGIS (10mg)), таблетки, 10 мг</t>
  </si>
  <si>
    <t>Нітрендипін (Nitrendypina EGIS 20 mg ), таблетки, 20 мг</t>
  </si>
  <si>
    <t xml:space="preserve">Парацетамол (Парацетамол Alvedon Novum 500mg ), таблетки, 500 мг </t>
  </si>
  <si>
    <t>Парацетамол (PARACETAMOL ABZ 500mg таблетки №20), таблетки, 500мг</t>
  </si>
  <si>
    <t>Парацетамол (IMENSA 500MG  таблетки №20 BL HR MY), таблетки, 500мг</t>
  </si>
  <si>
    <t>Фуросемід (FUROSEMID-RTP 125MG Tablets №50 F), таблетки, 125mg</t>
  </si>
  <si>
    <t>Адреналін-Д 1,82мг/мл №10</t>
  </si>
  <si>
    <r>
      <t>Назва заходу/напрямку (</t>
    </r>
    <r>
      <rPr>
        <b/>
        <sz val="12"/>
        <rFont val="Times New Roman"/>
        <family val="1"/>
        <charset val="204"/>
      </rPr>
      <t>Репродуктивне здоров’я/ Створення умов безпечного материнства</t>
    </r>
    <r>
      <rPr>
        <sz val="12"/>
        <rFont val="Times New Roman"/>
        <family val="1"/>
        <charset val="204"/>
      </rPr>
      <t>)</t>
    </r>
  </si>
  <si>
    <t>Вакцини від COVID-19 / Вакцина COMIRNATY Original/Omicron BA 1, (mRNA)/Bivalent 15mcg/15mcg, дисперсія для в/м інєкцій GC-флакон 2,25мл (6 доз по 0,3мл)</t>
  </si>
  <si>
    <t>Вакцини від COVID-19 / Вакцина COMIRNATY Original/Omicron BA.1, (mRNA)/Bivalent 15mсg/15mсg, дисперсія для в/м. ін’єкцій, GC-флакон 2.25мл (6доз по 0,3мл) ,10 багатодозових флаконів/ коробка 48 упак, 2880доз в упак, 0,1mg/ml</t>
  </si>
  <si>
    <t xml:space="preserve">Памперси дитячі </t>
  </si>
  <si>
    <t>канюля в\в G-18</t>
  </si>
  <si>
    <t>Тампон для очищення шкіри №4000</t>
  </si>
  <si>
    <t>Безконтактний термометр Welch Allyn touch free</t>
  </si>
  <si>
    <t>№830</t>
  </si>
  <si>
    <t>МОЛНУПІРАВІР, капсули по 200мг.</t>
  </si>
  <si>
    <t>Нітрендипід, 20мг</t>
  </si>
  <si>
    <t>Парацетамол,500 мг</t>
  </si>
  <si>
    <t>Амітіза</t>
  </si>
  <si>
    <t>Бокс холодовий</t>
  </si>
  <si>
    <t>Носій для вакцин</t>
  </si>
  <si>
    <t>Пакет для льоду 0,6</t>
  </si>
  <si>
    <t>БУТО АСТМА (Сальбутамол) 200 доз</t>
  </si>
  <si>
    <t>Атенолол 25 мг, №100</t>
  </si>
  <si>
    <t xml:space="preserve">Бісакодил (Bisacodil Gastro Resistant таб. 5 мг №100), таблетки, 5мг </t>
  </si>
  <si>
    <t>Монтелукаст (Montelukast Sodium/Монтелукаст натрію таблетки покриті оболонкою 10мг №30 ), таблетки, 10мг</t>
  </si>
  <si>
    <t>Захисний екран (Face Shield Direct Splash Protection )</t>
  </si>
  <si>
    <t xml:space="preserve">Метопролол (METOPROLOL-RATIO 200 MG TABL. №100), таблетки, 200мг </t>
  </si>
  <si>
    <t>Витратні матеріали (Тампон для очищення шкіри/2. Skin Cleansing Swab №4000)</t>
  </si>
  <si>
    <t>Ендопротез плечового суглоба частковий</t>
  </si>
  <si>
    <t>Ендопротез плечового суглоба повний реверсивний</t>
  </si>
  <si>
    <t>Ендопротез кульшового суглоба цілий з парою тертя метал-поліетилен</t>
  </si>
  <si>
    <t>АРИКСТРА р-н д/ін 2,5мг/0,5мл по 0,5мл</t>
  </si>
  <si>
    <t>420-р</t>
  </si>
  <si>
    <t xml:space="preserve">ДОБУТЕЛ  р-н д/ін, 50мг/мл по 5мл </t>
  </si>
  <si>
    <t>Інсулін деглюдек (ТРЕСІБА) шприц-ручка 3 мл</t>
  </si>
  <si>
    <t>Інсулін (людський) Актрапід розчин для ін'єкцій</t>
  </si>
  <si>
    <t>Флутамід 250мг</t>
  </si>
  <si>
    <t>Серветки марлеві мед.Віола стер.5*5см, 8 шар</t>
  </si>
  <si>
    <t>Швидкий тест д/діан. Гепатиту С (піпетка, розч.,ланцет. спирт серв.)</t>
  </si>
  <si>
    <t>Анатомічний модульний ендопротез плечевого суглоба безцементного типу фіксації для екстренного ендопротезування (ендопротез плечевого суглоба частковий)</t>
  </si>
  <si>
    <t>Лозартан , табл., 100мг</t>
  </si>
  <si>
    <t>Мелоксикам, таб, 7,5мг</t>
  </si>
  <si>
    <t>АДПс0400321</t>
  </si>
  <si>
    <t>АКДП 2821Q012А</t>
  </si>
  <si>
    <t xml:space="preserve">Вакцини від COVID-19 / Вакцина COMIRNATY Original/Omicron BA.1, (mRNA)/Bivalent 15mсg/15mсg, дисперсія для в/м.  ін’єкцій, GC-флакон 2.25мл (6доз по 0,3мл) </t>
  </si>
  <si>
    <t>03.25</t>
  </si>
  <si>
    <t>Калоприймач Proxima® Border однокомпонентний відкритий мішок, без фільтра, непрозорий бежевий, об’єм мішка 680 мл, 10-70 мм</t>
  </si>
  <si>
    <t>Отримання гуманітарної допомоги</t>
  </si>
  <si>
    <t xml:space="preserve">Паста захисна Superfille  (Cуперфіллер)  </t>
  </si>
  <si>
    <t>Назва заходу/напрямку  Про Розподіл швидких тестів для діагностики гепатиту С. З метою цільового та раціонального використання швидких тестів для пацієнтів із ВІЛ та ТБ представників ключових груп та з метою виявлення вірусу гепатиту С,  отриманих в якості благодійної допомоги від МБФ  "Альянс громадського здоров'я" в рамках пректу "Мікроелімінація ВГС серед пацієнтів ключових   груп  з ко-інфекцією ВІЛ/ВГС та ТБ/ВГС" за кошти Глобального фонду на  IV  квартал 2022 року та на І та ІІ квартали 2023 року.</t>
  </si>
  <si>
    <t>Швидкий тест д/діагн.гепатиту С (піпетка, розч.ланцет.спирт серв)</t>
  </si>
  <si>
    <t>Серветки марлеві мед.Віола стер.5*5см, 8шар.(2 сер.)</t>
  </si>
  <si>
    <t>Пелюшка сечопоглинальна</t>
  </si>
  <si>
    <t>Інсулін (людський)Актрапід (ACTRAPID)НМ розчин для ін"єкцій 1ампула 10мл,100МО/мл</t>
  </si>
  <si>
    <t>04,10.2022</t>
  </si>
  <si>
    <t>Syringe pump, with accessories/ Шприцевий насос з витратними матеріалами</t>
  </si>
  <si>
    <t>Scanner,ultrasound,mobile w/access/ Сканер ультрозвукової терапії з мобільними витратними матеріалами</t>
  </si>
  <si>
    <t>Pump,suction,airway,electr.battery/Насос, відсмоктувач, повітропровід, електрична батарея шт.</t>
  </si>
  <si>
    <t>ECG recorder,portable,w/access/ЕКГ, портативний з витратними матеріалами шт.</t>
  </si>
  <si>
    <t xml:space="preserve">Промедол-кальцекс </t>
  </si>
  <si>
    <t>№156</t>
  </si>
  <si>
    <t xml:space="preserve">Диазелекс 5мг </t>
  </si>
  <si>
    <t xml:space="preserve">Морфин 1мл </t>
  </si>
  <si>
    <t>Трамадол</t>
  </si>
  <si>
    <t xml:space="preserve">Лозаотан 100мг </t>
  </si>
  <si>
    <t>04.10.200</t>
  </si>
  <si>
    <t xml:space="preserve">Метронідазол 5мг </t>
  </si>
  <si>
    <t>Нітрендепін 10мг</t>
  </si>
  <si>
    <t>Бісакоділ 5мг</t>
  </si>
  <si>
    <t xml:space="preserve">Нітрофурантон 100мг </t>
  </si>
  <si>
    <t>КНП "ДЕРМАТОВЕНЕРОЛОГІЯ" Благодійна та гуманітарна допомога</t>
  </si>
  <si>
    <t>Шприци інєкц.стерильні (Шприци з голками (різного обсягу)</t>
  </si>
  <si>
    <t xml:space="preserve">№ 827 </t>
  </si>
  <si>
    <t>Cold box.Nilkamal RCR 444 LA / Бокс холодовий</t>
  </si>
  <si>
    <t>№860</t>
  </si>
  <si>
    <t>Пристрій для видалення лейкоцитів</t>
  </si>
  <si>
    <t>450-Р</t>
  </si>
  <si>
    <t>МЕЛП СПАЛ 50 мг</t>
  </si>
  <si>
    <t>362-Р</t>
  </si>
  <si>
    <t>ЕНВАРСУС по 1 мг</t>
  </si>
  <si>
    <t>Адреналін-дарниця 1,85 мг</t>
  </si>
  <si>
    <t>Летермовір табл 240 мг</t>
  </si>
  <si>
    <t>Летервомір 240 мг флакон</t>
  </si>
  <si>
    <t>Medical product: Lantus 100 lU/ml 3 ml Flexpen (Insulin glargine)100 lU/ml 3 №3</t>
  </si>
  <si>
    <t>Сommunity woundcare pack, набір</t>
  </si>
  <si>
    <t>078.10.22</t>
  </si>
  <si>
    <t>Нітрендипін (Nitrendypina EGIS (10mg), таблетки</t>
  </si>
  <si>
    <t>Нітрендипін (Nitrendypina EGIS 20 mg), таблетки</t>
  </si>
  <si>
    <t>Нітрендипін (Nitrendypina EGIS 20mg), таблетки</t>
  </si>
  <si>
    <t>Парацетамол (Парацетамол Alvedon Novum 500mg), таблетки</t>
  </si>
  <si>
    <t>Добутел р-н 50мг/мл 5мл</t>
  </si>
  <si>
    <t>Протиправцевий імуноглобулін/Тетагам Р р-н 250ОД/мл 1мл</t>
  </si>
  <si>
    <t>ВАКЦИНА ЕУВАКС    UFA 22001</t>
  </si>
  <si>
    <t>Атенолол 25мг №100</t>
  </si>
  <si>
    <t>БУТО АСМА (сальбутамол) инхалер 0,1мг 200доз.</t>
  </si>
  <si>
    <t>Сальбутамол аер. д/инг. Доз.100мкг/дозу по 200доз. В балоні</t>
  </si>
  <si>
    <t xml:space="preserve">Фуросемід (FUROSEMID-RTP 125MG Tablets №100 F), таблетки, 125mg </t>
  </si>
  <si>
    <t>Пакет для льоду 0,4</t>
  </si>
  <si>
    <t>Сальбутамол 100 мсг (аерозоль)</t>
  </si>
  <si>
    <t xml:space="preserve">Нітрендипін табл. 10 мг </t>
  </si>
  <si>
    <t>Парацетамол 500мг №10</t>
  </si>
  <si>
    <t xml:space="preserve">Комбінезон одноразовий </t>
  </si>
  <si>
    <t>Щиток для обличчя багаторазовий</t>
  </si>
  <si>
    <t xml:space="preserve">Халат одноразовий </t>
  </si>
  <si>
    <t>Пульсоксиметр напальцевий</t>
  </si>
  <si>
    <t>16.07.2022; 03.10.2022</t>
  </si>
  <si>
    <t xml:space="preserve">A.V.Фістульна голка венозна GA AVF 16G 1,6мм AVF 16G*1(1,6*25mm)TC-15B GA </t>
  </si>
  <si>
    <t xml:space="preserve">Картридж порошковий для гемодіалізу CleanCart-А </t>
  </si>
  <si>
    <t>Концентрат діалізний А-компонент тип 257</t>
  </si>
  <si>
    <t xml:space="preserve">Надропарин-Фармекс,розчин для ін"єкцій,9500 анти-ХА/мл; по 0,3мл (2850 МО анти-Ха) в попередньо наповнених шприцах,по 2 попередньо наповнених шприца в контурній чарунковій упаковці або блістері,по 5 контурних чарункових упаковок або блістерів у пачці картонній </t>
  </si>
  <si>
    <t>Харчовий продукт для спеціальних медичних цілей з підсолоджувачем,амінокислотна суміш без фенілаланіну для дієтичного лікування фенілкетонурії (ФКУ) або гіперфенілаланінемії (ГФА) / ІксФе Смарт А/Xphe Smart A з нейтральним смаком</t>
  </si>
  <si>
    <t>Ботулістичний анатоксин гептавалентний(A,B,C,D,E,F,G)</t>
  </si>
  <si>
    <t>Швидкі тести д/виявл антитіл до ВІЛ 1/2 1 досл</t>
  </si>
  <si>
    <t>без терм</t>
  </si>
  <si>
    <t xml:space="preserve">Медична маска ,респіратор FFP2 або FFP3 хірургічна </t>
  </si>
  <si>
    <t>Медична маска ,респіратор FFP2 або FFP3 фільтрурча</t>
  </si>
  <si>
    <t>Медична маска ,респіратор FFP2 або FFP3 одноразова</t>
  </si>
  <si>
    <t xml:space="preserve">Костюм біолог.захисту </t>
  </si>
  <si>
    <t>Назва заходу/напрямку благодійна допомога)</t>
  </si>
  <si>
    <t>Canister set/Комплект каністр (для срібного,чорного,абдомінального наборів)</t>
  </si>
  <si>
    <t>Npwt Sustem with instillation/Система для лікування ран негативним тиском з установкою</t>
  </si>
  <si>
    <t>Пристрій зовнішньої фіксації(Стабілізаційний пристрій)</t>
  </si>
  <si>
    <t>Німесулід гранули 100мг/2г по 2г в одному пакеті, по 30 пак.в коробці</t>
  </si>
  <si>
    <t>Метазеро таблетки 95мг</t>
  </si>
  <si>
    <t xml:space="preserve">Омепразол капсули 20мг </t>
  </si>
  <si>
    <t>Сахароміцети булардії 250м кап</t>
  </si>
  <si>
    <t>Молнупіравір 200мг таблетки</t>
  </si>
  <si>
    <t>Варфарин таблетки 5мг</t>
  </si>
  <si>
    <t>Ксарелто таб.15мг №42</t>
  </si>
  <si>
    <t>Глюкоза р-н 5% 100 мл</t>
  </si>
  <si>
    <t>Набір стоматологічний</t>
  </si>
  <si>
    <t>Бупівакаїн ампули 0,5% 20мл</t>
  </si>
  <si>
    <t>Лозартан ( Клосарт)табл.100мг</t>
  </si>
  <si>
    <t>Севофлуран флак.250мл</t>
  </si>
  <si>
    <t>Нітрендипін табл.10мг</t>
  </si>
  <si>
    <t>Нідрендипін табл.20мг</t>
  </si>
  <si>
    <t>Інсулін (людський)Актрапід розчин для ін"єкцій 1 амп.10мл 100МО/мл</t>
  </si>
  <si>
    <t>Adsorbed Tetanus vaccine 50vmg/0,5ml N2</t>
  </si>
  <si>
    <t>Адреналін Дарниця 1,82мл/мг №10</t>
  </si>
  <si>
    <t>Вата 1 кг</t>
  </si>
  <si>
    <t>Тампон мар. стер.10*10см №20</t>
  </si>
  <si>
    <t>Тампон мар. стер.10*10см №100</t>
  </si>
  <si>
    <t>Тампон мар.н/стер.10*20см</t>
  </si>
  <si>
    <t>Бандаж 45*45см</t>
  </si>
  <si>
    <t>Бинт еластичний 8см*4м</t>
  </si>
  <si>
    <t>Пластир 10см*10м</t>
  </si>
  <si>
    <t>Пластир 6см*5м</t>
  </si>
  <si>
    <t>Пластир 5см*10м</t>
  </si>
  <si>
    <t>Пов"язка з метал</t>
  </si>
  <si>
    <t>Таблетки для знераження води</t>
  </si>
  <si>
    <t>Ночі гнучкі безкаркасні</t>
  </si>
  <si>
    <t>без</t>
  </si>
  <si>
    <t>Косинка</t>
  </si>
  <si>
    <t>Ендопротез плечового суглоба анатом.модул. безцем.типу фіксації</t>
  </si>
  <si>
    <t>Ендопротез плечового суглоба реверс.модул. безцем.типу фіксації</t>
  </si>
  <si>
    <t xml:space="preserve">                                                                                                                                                                                                                                                                                       Назва заходу/напрямку (Гуманітарна допомога отримана через КП "Фармація" та Пуща-Водицю)</t>
  </si>
  <si>
    <t>Севофлуран 250 мл</t>
  </si>
  <si>
    <t xml:space="preserve">Арикстра роз д/ін по 0,5мл поперед.заповн.в шприці по №10 </t>
  </si>
  <si>
    <t xml:space="preserve">система зовніш.фіксац.плеча </t>
  </si>
  <si>
    <t>Система зовніш.фіксац.стегна/стегнов.кістки/</t>
  </si>
  <si>
    <t xml:space="preserve">система зовніш.фіксац.ліктя </t>
  </si>
  <si>
    <t>Витратні матеріали для інфузійного насосу SYS6010A -системи д/внутрівенних інфузій</t>
  </si>
  <si>
    <t>Ендопротез плечового суглоба б/цемент типу д/ планов..</t>
  </si>
  <si>
    <t>Ендопротез плечового суглоба б/цемент типу д/екстрен.</t>
  </si>
  <si>
    <t>Дантоміцин Віста 350мг №1</t>
  </si>
  <si>
    <t>Ксилометазолін фл 10мл</t>
  </si>
  <si>
    <t>Мелоксикам 7,5мг</t>
  </si>
  <si>
    <t>Метилдопа</t>
  </si>
  <si>
    <t>Нітрендипін таб 10мг</t>
  </si>
  <si>
    <t>Нітрендипін таб 20мг</t>
  </si>
  <si>
    <t xml:space="preserve">Севофлуран 250,мл </t>
  </si>
  <si>
    <t xml:space="preserve">Нітрендипін (Nitrendypina EGIS 20 mg), таблетки, 20 мг </t>
  </si>
  <si>
    <t>Нітрендипін (Nitrendypina EGIS 20mg), таблетки, 20mg</t>
  </si>
  <si>
    <t>31.10.2024</t>
  </si>
  <si>
    <t>Детектор Доплера</t>
  </si>
  <si>
    <t>Метронідазол 5мг</t>
  </si>
  <si>
    <t>Нітрендипін 10мг</t>
  </si>
  <si>
    <t>Термометр медичний безконтактн</t>
  </si>
  <si>
    <t>Нітрендипін 20мг</t>
  </si>
  <si>
    <t>Кліндаміцин 150мг.</t>
  </si>
  <si>
    <t>Бинт еласт.трубчатий різних розмірів / Еластичні бінти І</t>
  </si>
  <si>
    <t>Голки д/шприців різних типів та розмірів / Голки І</t>
  </si>
  <si>
    <t>Вата пресована, рулон, різні розміри / Вата. І</t>
  </si>
  <si>
    <t>Інсулін (людський) Актрапід (ACTRAPID)НМ р-н д/ін. 10мл. 100МО/мл.</t>
  </si>
  <si>
    <t>ЦЕЛОКУРИН 50мг/2мл. №1</t>
  </si>
  <si>
    <t>Актрапід Флекспен (Human Інсулін) 3мл. №5</t>
  </si>
  <si>
    <t>Диклофенак Тева 75мг/ 3мл. №5</t>
  </si>
  <si>
    <t>Ерлотініб 25мг. №30</t>
  </si>
  <si>
    <t>Зчетверений контейнер з л/ф з розч антикоагул ЦФД/САГМ, 450м WEGO Китай LOT 2022061604 (2024/06/16)</t>
  </si>
  <si>
    <t>Натрій хлорид 0,9% флакон 500мл LOT 203758143 (2023/08)</t>
  </si>
  <si>
    <t>Алкеран 2мг/мл№25</t>
  </si>
  <si>
    <t>06.10.202</t>
  </si>
  <si>
    <t>Дантоміцин Віста 350 мг №1</t>
  </si>
  <si>
    <t>Підгузок , розмір М</t>
  </si>
  <si>
    <t xml:space="preserve">   </t>
  </si>
  <si>
    <t>829</t>
  </si>
  <si>
    <t>07.10.2022</t>
  </si>
  <si>
    <t>Монтелукаст (Montelukast Sodium/Монтелукаст натрію таблетки покриті оболонкою 10мг №30 )</t>
  </si>
  <si>
    <t>Колекальциферол (Vigantoletten, 1000 jm(25мкг), Вітамін D3, 90 таблеток)</t>
  </si>
  <si>
    <t>Спирт етиловий 96% по 15 кг</t>
  </si>
  <si>
    <t>Тести для виявлення гострореспіраторної хвороби COVID - 19</t>
  </si>
  <si>
    <t>Витратні матеріали для шприцевого насосу SYS - 50: подовжувач, придатний до використання зі шприцевим насосом SYS - 50</t>
  </si>
  <si>
    <t>Витратні матеріали для шприцевого насосу SYS - 50: шприц, придатний до використання зі шприцевим насосом SYS - 50</t>
  </si>
  <si>
    <t>БУТО АСМА (Сальбутамол) инхалер 0,1мг 200 доз</t>
  </si>
  <si>
    <t>КО - ТРИМОКСАЗОЛ 100мг/20мг, табл. розч. № 10</t>
  </si>
  <si>
    <t>Колекальциферол (Vigantoletten Max 2000 МЕ, Витамин Д3, 120 капсул</t>
  </si>
  <si>
    <t xml:space="preserve">Захисні щитки </t>
  </si>
  <si>
    <t xml:space="preserve">Нітрендипін (Nitrendypina EGIS (10mg)), табл.,10мг </t>
  </si>
  <si>
    <t>Нітрендипін (Nitrendypina EGIS 20mg), табл.,20мг</t>
  </si>
  <si>
    <t xml:space="preserve">Парацетамол (Парацетамол Alvedon Novum 500mg), табл.,500 мг </t>
  </si>
  <si>
    <t xml:space="preserve">Нітрендипін (Nitrendypina EGIS 20mg), табл.,20мг </t>
  </si>
  <si>
    <t xml:space="preserve">Омепразол (Оmeprazole Delayed-Relaese Capsules, USP 20mg 500ct) </t>
  </si>
  <si>
    <t xml:space="preserve">БУТО АСМА (Сальбутамол) инхалер 0,1мг 200 доз </t>
  </si>
  <si>
    <t xml:space="preserve">Сальбутамол аер.д/інг. доз 100мкг/ дозу по 200доз в балоні </t>
  </si>
  <si>
    <t>База спецмедпост.</t>
  </si>
  <si>
    <t>БУТО АСТМА (сальбуматол инхалер 0,1 мг 200 доз.</t>
  </si>
  <si>
    <t>БО "ЗДОРОВІ"</t>
  </si>
  <si>
    <t>Вентолін (Сальбумвтол),аероз.100 мкг/200 доз</t>
  </si>
  <si>
    <t xml:space="preserve">Вомепрам №5 (Метоклопрамід),амп.10мг/2мл </t>
  </si>
  <si>
    <t xml:space="preserve">Дермаклін Фітофарм,90 мл антисептичний засіб д/рук </t>
  </si>
  <si>
    <t xml:space="preserve">Дермаклін Фітофарм  з евкаліптом  90 мл,    антисептичний засіб д/рук </t>
  </si>
  <si>
    <t xml:space="preserve">Метформін, таб. 500 мг №500  </t>
  </si>
  <si>
    <t>Мішок Амбу одноразовий д/немовлят</t>
  </si>
  <si>
    <t>Парацетамол 120 мг/5мл 60 мл суспензія</t>
  </si>
  <si>
    <t xml:space="preserve">Спальний мішок </t>
  </si>
  <si>
    <t>тбл.</t>
  </si>
  <si>
    <t>Бісакодил (Bisacodil Gastro Resistant тбл.5 мг № 100</t>
  </si>
  <si>
    <t>Монтелукаст натрію тбл.10 мг (Montelukast Sodium) № 30</t>
  </si>
  <si>
    <t>Метопролол (METOPROLOL RATIO 200 mg rt №100,тбл. 200мг</t>
  </si>
  <si>
    <t>Метопролол (METOPROLOL ABZ 200 mg rt №100,тбл. 200мг</t>
  </si>
  <si>
    <t>Фуросемід (Furosemid-RTP 125 mg,tablets № 100 F)тбл.125 мг</t>
  </si>
  <si>
    <t>Станд.сиров.д/вн.лаб.контр.досл. на антиген р-24Ві</t>
  </si>
  <si>
    <t>Тест-сист.ІФА д/визн.одночас.вияв.до ВІЛ1/2</t>
  </si>
  <si>
    <t>Добутел р/д/ін 50мг/мл по 5 мл №1</t>
  </si>
  <si>
    <t>77,95</t>
  </si>
  <si>
    <t>Промедол Калцекс р-н д/ін.20мг/мл 1 мл №5</t>
  </si>
  <si>
    <t>Респіратор рівня захисту FFP2 або FFP3</t>
  </si>
  <si>
    <t>Медична маска, респіратор FFP2 або FFP3,маски,неоснащені змінними фільтрами(хірургічнімаски)</t>
  </si>
  <si>
    <t>Медична маска, респіратор FFP2 або FFP3,маски,неоснащені змінними фільтрами(Фільтруючі маски)</t>
  </si>
  <si>
    <t xml:space="preserve"> Бажана дієт.добавка №10 в стіках</t>
  </si>
  <si>
    <t>25.10.2022</t>
  </si>
  <si>
    <t xml:space="preserve"> Екрани (або щитки)</t>
  </si>
  <si>
    <t xml:space="preserve"> Комбінезон</t>
  </si>
  <si>
    <t xml:space="preserve"> Маска киснева, доросла</t>
  </si>
  <si>
    <t>02.11.2025</t>
  </si>
  <si>
    <t>28.10.2022</t>
  </si>
  <si>
    <t>05.10.2022</t>
  </si>
  <si>
    <t xml:space="preserve"> Пов'язка 20*30 см.</t>
  </si>
  <si>
    <t xml:space="preserve"> Респіратор (сірий)</t>
  </si>
  <si>
    <t>30.05.2024</t>
  </si>
  <si>
    <t xml:space="preserve"> Фартух</t>
  </si>
  <si>
    <t>25.10.2025</t>
  </si>
  <si>
    <t xml:space="preserve"> Шапочки білі</t>
  </si>
  <si>
    <t>30.09.2024</t>
  </si>
  <si>
    <t>30.09.2025</t>
  </si>
  <si>
    <t>Хірургічні імпланти- Тотальний ендопротез кульшового суглоба без цементного анти ротаційного типу фіксації компонентів</t>
  </si>
  <si>
    <t>Ремдесевір д/ін. 100 мг/фл (ліофілізований)</t>
  </si>
  <si>
    <t>aмп</t>
  </si>
  <si>
    <t>Захисні ящики для утилізації використаних гострих предметів та матеріалів / Контейнер для збору (утилізації) медичних відходів, (бокси для безпечноі? утилізаціі? використаних шприців/голок/5л/в коробці-25 шт), n/a</t>
  </si>
  <si>
    <t>ДОБУТЕЛ, розчин для ін"єкцій,50мг/мл,по 5 мл у флаконі по 1фл.у картон.коробці (кат.номер 23Н050А)</t>
  </si>
  <si>
    <t>№311</t>
  </si>
  <si>
    <t>ДОБУТЕЛ, розчин для ін"єкцій,50мг/мл,по 5 мл у флаконі по 1фл.у картон.коробці (кат.номер 23Н533А)</t>
  </si>
  <si>
    <t>Катетер провідниковий Fargo,кат номер FRG6F115_ 8</t>
  </si>
  <si>
    <t>№842</t>
  </si>
  <si>
    <t>Катетер провідниковий FARGOMAX,кат номер FRGMAX6F115_8</t>
  </si>
  <si>
    <t>Катетер провідниковий Fargo,кат номер FRG6F125_ 8</t>
  </si>
  <si>
    <t>АРИКСТРА, розчин для ін`єкцій, 2,5 мг/0,5 мл по 0,5 мл у попередньо заповненому шприці; по 10 шприців в картонній коробці.</t>
  </si>
  <si>
    <t>№804</t>
  </si>
  <si>
    <t>Інтракраніальні стенти для церебральних аневризм із широкою шийкою компл у складі</t>
  </si>
  <si>
    <t>№807</t>
  </si>
  <si>
    <t>Мікрокатетер NeuroSlider 17, 155см,прямий,кат.номер 01-000272</t>
  </si>
  <si>
    <t>Стент Acclino flex plus 3,0мм*20мм,кат номер 01-001123</t>
  </si>
  <si>
    <t>Стент Acclino flex plus 4,0мм*20мм,кат номер 01-001143</t>
  </si>
  <si>
    <t>ХАДЛІМА, ін'єкція адалімумабу, 40мг/0,8мл, по 0,8 мл у попередньо наповненому шприці, по 2 попередньо наповнених шприци в картонній коробці</t>
  </si>
  <si>
    <t>№799</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</si>
  <si>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</si>
  <si>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ручка</t>
  </si>
  <si>
    <t>№800</t>
  </si>
  <si>
    <t>Орфанні захворювання</t>
  </si>
  <si>
    <t>№808</t>
  </si>
  <si>
    <t>Контейнер для збору (утилізації) медичних відходів (5л/в коробці-25шт)</t>
  </si>
  <si>
    <t>Шприц з автоматичним вимкненням (А-D), 0,3мл Soloshot Mini/Box 200</t>
  </si>
  <si>
    <t>Нітрендипін, 20мг, таблетки</t>
  </si>
  <si>
    <t>Парацетамол (Alvedon Novum 500mg), 500мг</t>
  </si>
  <si>
    <t>Флутамід, 250мг, таблетки</t>
  </si>
  <si>
    <t>Швидкий тест д/діагностики гепатиту С</t>
  </si>
  <si>
    <t>№839</t>
  </si>
  <si>
    <t>Серветки марлеві медичні Віола стер.5х5хсм, 8 шарів</t>
  </si>
  <si>
    <t>464-З</t>
  </si>
  <si>
    <t xml:space="preserve">Метафін ІС 25мг </t>
  </si>
  <si>
    <t>404/22</t>
  </si>
  <si>
    <t xml:space="preserve">Налоксон </t>
  </si>
  <si>
    <t xml:space="preserve"> Контейнер для збору (утилізації) медичних відходів, (бокси для безпечної утилізації використаних шприців/голок/5л/в коробці-25 шт), n/a</t>
  </si>
  <si>
    <t>Фуросемід (FUROSEMID-RTP 125MG Tablets №100 F), таблетки, 125mg</t>
  </si>
  <si>
    <t>Каптоприл (Captopril 25 mg USP), таблетки, 25мг</t>
  </si>
  <si>
    <t>Шт</t>
  </si>
  <si>
    <t>Добутел  розчин для інєкцій 50мг/мл по 5 мл у фл. №1</t>
  </si>
  <si>
    <t>Катетер провідниковий FargoFRG6F115_8</t>
  </si>
  <si>
    <t>Катетер провідниковий FargoFRG6F125_8</t>
  </si>
  <si>
    <t>Катетер провідниковий FargomaxFRGMAX6F115_8</t>
  </si>
  <si>
    <t>К-кт д/коронографіїСупер Торк"ю Плюс 6F (2.0мм COR PAC 0.038 к.н.533-691С</t>
  </si>
  <si>
    <t>К-кт д/коронографіїСупер Торк"ю Плюс 6F (2.0мм COR PAC 0.035 к.н.533-694С</t>
  </si>
  <si>
    <t>Тотальний ендопротез бец.ф антиротаційний Zimmer</t>
  </si>
  <si>
    <t>Xpert MTB/XDR  тест для виявлення ДНК мікобактерій туберкульозного комплексу (Mycobacteriumtuberculosis complex) з широкою медикаментозною резистентністю, набір на 10 тестів  каталожний номер GXMTB//XDR-10</t>
  </si>
  <si>
    <t>Левофлоксацин, таблетки, вкриті плівковою оболонкою, по 250 мг, по 10 таблеток у блістері, по 10 блістерів в картонній коробці</t>
  </si>
  <si>
    <t>Шприци ін'єкційні стерильні (Шприц з автоматичним вимкненням (A-D) 0.3 мл Soloshot Mini</t>
  </si>
  <si>
    <t xml:space="preserve">Напій Dri Drop lemon 21g № 1 </t>
  </si>
  <si>
    <t>28.29.2022</t>
  </si>
  <si>
    <t xml:space="preserve">Атралідон 500 мг № 20 </t>
  </si>
  <si>
    <t xml:space="preserve">Паноділ 60 мг №10 </t>
  </si>
  <si>
    <t xml:space="preserve">Комбинезон одноразовий </t>
  </si>
  <si>
    <t xml:space="preserve">Одноразові халати </t>
  </si>
  <si>
    <t>Community woundcare pack, набір</t>
  </si>
  <si>
    <t>Парацетамол табл. 500 мг  гум</t>
  </si>
  <si>
    <t>БУТО АСМА (Сальбутамол) инхалер  0.1 мг ВООЗ</t>
  </si>
  <si>
    <t>Сальбутамол аер.д/інг. доз.100мкг/доз ВООЗ</t>
  </si>
  <si>
    <t>13.10.2022</t>
  </si>
  <si>
    <t>ЕУВАКС  В/EUVAX  B  ВАКЦИНА ДЛЯ ПРОФІЛАКТИКИ ГЕПАТИТУ В, РЕКОМБИНАНТНА РІДКА. Суспензія для ін`єкцій, 10 мкг/дозу по 0,5 мл (1 доза) у флаконах, № 10 у пачці UFА21018</t>
  </si>
  <si>
    <t>15.06.2022</t>
  </si>
  <si>
    <t>11.10.2022</t>
  </si>
  <si>
    <t>04.10.2022</t>
  </si>
  <si>
    <t>Нітрендипін (Nitrendypina EGIS (10mg)), 10 мг</t>
  </si>
  <si>
    <t xml:space="preserve">Нітрендипін (Nitrendypina EGIS 20 mg ),  20 мг </t>
  </si>
  <si>
    <t>Бісакодил (Bisacodil Gastro Resistant таб. 5 мг №100),  5мг</t>
  </si>
  <si>
    <t>Нітрофурантоїн (Furolin 100mg таблетки №30), 100мг</t>
  </si>
  <si>
    <t>Метопролол (METOPROLOL-RATIO 200 MG TABL. №100),  200мг</t>
  </si>
  <si>
    <t>Метопролол (METOPROLOL ABZ 200 MG RT №100 F), 200мг</t>
  </si>
  <si>
    <t>Парацетамол (PARACETAMOL ABZ 500mg таблетки №20),  500мг</t>
  </si>
  <si>
    <t>Парацетамол (PARACETAMOL DURA 500MG таблетки №10 ), 500мг</t>
  </si>
  <si>
    <t>Парацетамол (PARACETAMOL ABZ 500mg таблетки №20), 500мг</t>
  </si>
  <si>
    <t>01.02.2027</t>
  </si>
  <si>
    <t>Диклофенак натрію (DICLOFENAC-RATIO 75MG табл. №50),75мг</t>
  </si>
  <si>
    <t>Фільстим розчин д/ін. по 1,6 мл у шприцах №1</t>
  </si>
  <si>
    <t>Шприц придатний до використання зі шприцевим насосом SYS-50</t>
  </si>
  <si>
    <t>Подовжувач придатний до використання зі шприцевим насосом SYS-50</t>
  </si>
  <si>
    <t>Адреналін Дарниця 1,82 мл/мг №10</t>
  </si>
  <si>
    <t>Вакцина від Covid-19 COMIRNATY Original/Omicron BA.I,(mRNA)/Bivalent15mcg/15mg.дисперсія для в/м ін,єкцій, GC-флакон 2,25мл(6доз по 0,3мл)10 багатодозових флаконів/коробка48упаковок, 2880 доз в упак, 0,1mg/ml</t>
  </si>
  <si>
    <t xml:space="preserve">Вакцина проти папіломавірусів людини (типи 16, 18)/ Гардасил суспензія для ін'єкцій по 0,5 мл (1 доза)в шприці /GARDASIL 0,5 ML 1DOSE SYR UKR, Серія U038972, </t>
  </si>
  <si>
    <t xml:space="preserve"> КАПЕЛЬНИЦЯ для пероральної поліомієлітної вакцини / DROPPER for oral poliomyclitis vaccine 13mm non sterile №10/ КАПЕЛЬНИЦЯ для пероральної поліомієлітної вакцини 13мм нестерильна, серія 21D144, n/a</t>
  </si>
  <si>
    <t xml:space="preserve"> 04.10.2022</t>
  </si>
  <si>
    <t>Парацетамол (Парацетамол Alvedon Novum 500mg), таблетки, 500мг</t>
  </si>
  <si>
    <t xml:space="preserve"> 05.10.2022</t>
  </si>
  <si>
    <t>БУТО АСТМА (Сальбутамол) инхалер 0.1 мг 200 доз</t>
  </si>
  <si>
    <t>ВІНКРИСТИН-ТЕВА, р-н для ін., 1 мг/мл по 1 мл у фл.; по 1 фл. в карт. кор.</t>
  </si>
  <si>
    <t>ІРИНОТЕКАН АККОРД, конц. для приг-ня р-ну для інф., 20 мг/мл, по 5 мл (100 мг) у фл., по 1 фл. в пачці</t>
  </si>
  <si>
    <t>ТАМОКСИФЕН-ЗДОРОВ'Я, табл. по 20 мг, по 10 таблеток у блістері, по 3 блістери в картонній коробці</t>
  </si>
  <si>
    <t xml:space="preserve"> 26.09.22</t>
  </si>
  <si>
    <t>Господарські дезінфікуючі засоби (BASOWELL 710 - Hygiene - Surface Disinfection), одиниць, пляшки по 10 л</t>
  </si>
  <si>
    <t>Бупівакаїн (BUPIVACAINE 0.5% 20 ML INJ), ампули, 0,5%, 20 мл</t>
  </si>
  <si>
    <t xml:space="preserve"> молнупіравір капс 200 по 40 капс</t>
  </si>
  <si>
    <t xml:space="preserve"> 04.10.22</t>
  </si>
  <si>
    <t>Пульсоксиметри ,</t>
  </si>
  <si>
    <t>420-Р</t>
  </si>
  <si>
    <t>Анатомічний модульний ендопротез плечового суглоба безцементного типу фіксації для екстренного протезування</t>
  </si>
  <si>
    <t>Мілор р-н д/ін 1мг/мл 10мл в амп</t>
  </si>
  <si>
    <t xml:space="preserve">Н-Епі р-н д/ін 1мг/мл 4мл в амп </t>
  </si>
  <si>
    <t>403-Р</t>
  </si>
  <si>
    <t>Тотальні ендопротези кульшового суглобу цементного типу фіксації самоблокуючий BIOIMPLANTI</t>
  </si>
  <si>
    <t>Тотальні ендопротези кульшового суглобу безцементного проксимально-дистального типу фіксації BIOIMPLANTI</t>
  </si>
  <si>
    <t>Фентаніл Калцекс р-н д/ін 0,05мг/мл 50мл</t>
  </si>
  <si>
    <t xml:space="preserve">430-Р </t>
  </si>
  <si>
    <t>Адреналін 0,1/1мл</t>
  </si>
  <si>
    <t>Апарат кисневої терапії "Inogen"</t>
  </si>
  <si>
    <t>Бандаж фіксуючий еластичний тканний нестерильний 8см х 5м</t>
  </si>
  <si>
    <t>Банки одноразові 6,6 л</t>
  </si>
  <si>
    <t xml:space="preserve">Бахіли для операційної </t>
  </si>
  <si>
    <t>Вигнуті та прямі внутрішньопросвітні степлери</t>
  </si>
  <si>
    <t>Внутрішньовенний катетер</t>
  </si>
  <si>
    <t>Голки 186</t>
  </si>
  <si>
    <t>Голки 21Gх1/2 1000 шт. в 1 коробці</t>
  </si>
  <si>
    <t>Голки 236</t>
  </si>
  <si>
    <t>Голки 256х1</t>
  </si>
  <si>
    <t>Голки 25G*1</t>
  </si>
  <si>
    <t>Голки 266х1</t>
  </si>
  <si>
    <t>Голки 286х1</t>
  </si>
  <si>
    <t>Голки ін'єкційні 206х0,9 мм</t>
  </si>
  <si>
    <t>Голки ін'єкційні 236х1</t>
  </si>
  <si>
    <t>Голки ін'єкційні / Голки ін'єкційні</t>
  </si>
  <si>
    <t>Губка спонжик</t>
  </si>
  <si>
    <t>Дебетний егулятор парантеральний</t>
  </si>
  <si>
    <t>Дексаметазон / Дексаметазон 1,0 №10</t>
  </si>
  <si>
    <t>Емкість для зберігання гострих предметів</t>
  </si>
  <si>
    <t>Ін'єкція клошан без голки</t>
  </si>
  <si>
    <t>Інсулін/Актрапід р-н д/ін 1амп 10мл 100МО/мл</t>
  </si>
  <si>
    <t>Імуноглобулін правцевий 250мг/мл</t>
  </si>
  <si>
    <t>Ігантет (імуноглобулін правцевий) 500мл/2мг</t>
  </si>
  <si>
    <t>Захисний щиток для обличча</t>
  </si>
  <si>
    <t>Захисні окуляри 120 шт. в 1 ящику</t>
  </si>
  <si>
    <t>Калоприймачі 10-70 мм</t>
  </si>
  <si>
    <t xml:space="preserve">Каністра з гелем для системи Activac </t>
  </si>
  <si>
    <t xml:space="preserve">Катетер внутрішньовенний </t>
  </si>
  <si>
    <t>Киснева маска з кисневою трубкою 2,1 м</t>
  </si>
  <si>
    <t>Кисневий концентратор "DEDAKI","Medela","Series AM"</t>
  </si>
  <si>
    <t xml:space="preserve">Комібнизон </t>
  </si>
  <si>
    <t>Компрес марлевий 7,5х10 см 8 слоїв, 3900 шт. в 1 ящику</t>
  </si>
  <si>
    <t>Компрес марлевий 7,5х9 см 16 слоїв, 2400 шт. в 1 ящику</t>
  </si>
  <si>
    <t>Клотримазол / Клотримазол і Міконазол</t>
  </si>
  <si>
    <t>Левомеколь / Левомеколь мазь</t>
  </si>
  <si>
    <t>Лапаратомічний тампон 18х18ми, 36х18см</t>
  </si>
  <si>
    <t>Ларингоскоп</t>
  </si>
  <si>
    <t>Ліпідо-коплоідна адсорбуюча неадгезивна стерильна пов'язка 15 см х 20 см 80 шт. в 1 ящику</t>
  </si>
  <si>
    <t>Лічильник голок</t>
  </si>
  <si>
    <t>Марлеві компреси з ниткою RT 6 Komprelux S стерильні 7,5 х 7,5 см</t>
  </si>
  <si>
    <t>Марля RT та рентгенівське випромінювання</t>
  </si>
  <si>
    <t>Маска-респіратор 40 шт. в 1 упак., 10 упак. в 1 ящику</t>
  </si>
  <si>
    <t>Маски багаторазові</t>
  </si>
  <si>
    <t xml:space="preserve">Маски одноразові </t>
  </si>
  <si>
    <t>Маски респіратори</t>
  </si>
  <si>
    <t xml:space="preserve">Медичний діагностичний набір </t>
  </si>
  <si>
    <t>Набір дренажний 1000мл</t>
  </si>
  <si>
    <t>Одноразові паперові лотки 300 шт. в 1 коробці 7 мм (70 шт.)</t>
  </si>
  <si>
    <t>Перчатки L 100 пар</t>
  </si>
  <si>
    <t xml:space="preserve">Перчатки нестерильні </t>
  </si>
  <si>
    <t>Перчатки р. 7,5</t>
  </si>
  <si>
    <t>Пластир котушковий паперовий</t>
  </si>
  <si>
    <t>Пов'язка для великих поверхонь і опіків 50х90 см 10 шт. в 1 ящику</t>
  </si>
  <si>
    <t xml:space="preserve">Подушка поліестер </t>
  </si>
  <si>
    <t>Полінаркон система для гемодіалізу</t>
  </si>
  <si>
    <t xml:space="preserve">Поршневий шприц </t>
  </si>
  <si>
    <t>Регульований гіммобілізуючий фіксатор шиї дорослий</t>
  </si>
  <si>
    <t>Рукавички нестерильні різного розміру</t>
  </si>
  <si>
    <t>Рукавички стерильні 7</t>
  </si>
  <si>
    <t>Рукавички стерильні латексні (різних розмірів) / Рукавички стерильні 7(пар)</t>
  </si>
  <si>
    <t xml:space="preserve">Санітайзер для рук </t>
  </si>
  <si>
    <t>Серветки стерилні різних розмірів</t>
  </si>
  <si>
    <t>Серветки стерильні 7,5х7,5 см</t>
  </si>
  <si>
    <t>Серветки стерильні марлеві 5х5</t>
  </si>
  <si>
    <t>Серветки стерильні марлеві 7,5х7,5 см</t>
  </si>
  <si>
    <t>Силіконовий балонний заварювач Acenfuser</t>
  </si>
  <si>
    <t xml:space="preserve">Системи інф. </t>
  </si>
  <si>
    <t>Спонжі віскоза 4х4 см</t>
  </si>
  <si>
    <t xml:space="preserve">Спринцівка лабараторна </t>
  </si>
  <si>
    <t>Стаціонарний пульсоксиметр</t>
  </si>
  <si>
    <t>Стерильна прозора клейка пов'язка для фіксації центральних периферичних катетерів 10*12 см</t>
  </si>
  <si>
    <t xml:space="preserve">Стілет для інтубації </t>
  </si>
  <si>
    <t>Стрічка нетканна синтетична клеюча 5смх10м</t>
  </si>
  <si>
    <t>Судно жіноче</t>
  </si>
  <si>
    <t>Судно чоловіче</t>
  </si>
  <si>
    <t>Тампони з целюлози 5х4 см</t>
  </si>
  <si>
    <t>Торакальний катетр 9,33 ( 28 Ch) х 520мм</t>
  </si>
  <si>
    <t>Трахеальна трубка № 9</t>
  </si>
  <si>
    <t xml:space="preserve">Трубка трахентиїчна низького тиску </t>
  </si>
  <si>
    <t>Труси-памперси дорослі різних розмірів</t>
  </si>
  <si>
    <t>Халати медичні одноразові</t>
  </si>
  <si>
    <t>Шапочка одноразова голуба</t>
  </si>
  <si>
    <t>Шапочка одноразова оливкова М</t>
  </si>
  <si>
    <t>Шовний матеріал різних розмірів</t>
  </si>
  <si>
    <t>Шприц (1 мл.) 100 шт.</t>
  </si>
  <si>
    <t>Шприц (3 мл.) 200 шт.</t>
  </si>
  <si>
    <t xml:space="preserve">Шприц 1 мл </t>
  </si>
  <si>
    <t>Шприц 2 мл</t>
  </si>
  <si>
    <t>Шприц 3 ml</t>
  </si>
  <si>
    <t>Шприц 5 ml</t>
  </si>
  <si>
    <t>Шприц Luer 3000 шт. в 1 коробці</t>
  </si>
  <si>
    <t>Шприц Luer 480 шт. в 1 коробці</t>
  </si>
  <si>
    <t>Шприцевий насос Alaris 300 см</t>
  </si>
  <si>
    <t>Шприци 1500 шт. в 1 ящику</t>
  </si>
  <si>
    <t>Шприці 1 мл 266</t>
  </si>
  <si>
    <t>Шприці 1 мл інсулінові</t>
  </si>
  <si>
    <t>Шприці 1/2 мл 273 х 3,8</t>
  </si>
  <si>
    <t>Шприці 10 мл</t>
  </si>
  <si>
    <t xml:space="preserve">Шприці 2 мл </t>
  </si>
  <si>
    <t>Шприці 2,5 мл без голки</t>
  </si>
  <si>
    <t>Шприці 20 мл без голки</t>
  </si>
  <si>
    <t>Шприці 2мл без голки</t>
  </si>
  <si>
    <t>Шприці 3 мл без голки</t>
  </si>
  <si>
    <t xml:space="preserve">Шприці інсулінові з голкою </t>
  </si>
  <si>
    <t xml:space="preserve">Alcogel засіб для очищення рук </t>
  </si>
  <si>
    <t>Allergy Syringe Tray 1/2 ml 26G*3/8</t>
  </si>
  <si>
    <t>Allergy Syringe Tray 1/2 ml 27G*1/2</t>
  </si>
  <si>
    <t xml:space="preserve">Blue Max пластир безклійний </t>
  </si>
  <si>
    <t xml:space="preserve">Clarlink Sygtem </t>
  </si>
  <si>
    <t>Curaper 7х5 см Хірургічна пов'язка на рану 600 шт. в 1 ящику</t>
  </si>
  <si>
    <t>Depakote 250 mg 100 табл.</t>
  </si>
  <si>
    <t>DOXYCYCLINE HYCLATE 100 mg</t>
  </si>
  <si>
    <t>Glimepiride 2mg 500 табл.</t>
  </si>
  <si>
    <t>Levetiracetam 1000 mg</t>
  </si>
  <si>
    <t>levothyroxine 175 mg 90 табл.</t>
  </si>
  <si>
    <t>Maxzige 75 mg/50 mg 100 табл.</t>
  </si>
  <si>
    <t>Res Med киснева терапія ШВЛ Astral</t>
  </si>
  <si>
    <t>Tonsil-Spenge 2,2 см</t>
  </si>
  <si>
    <t>Ventolin 2mg 100 табл.</t>
  </si>
  <si>
    <t>МОЛНУПІРАВІР, 200 мг</t>
  </si>
  <si>
    <t>Пулькосиметр</t>
  </si>
  <si>
    <t>БУТО АСМА (Сальбутамол) инхалер0.1 мг 200 доз</t>
  </si>
  <si>
    <t>Icepack,0.4 litre capacity/ Пакет для льодуIcepack,0.4 litre capacity/ Пакет для льоду</t>
  </si>
  <si>
    <t>Сальбутамол аер. д/інг. 100мкг/дозу по 200 доз в балоні</t>
  </si>
  <si>
    <t>Протиправцевий імуноглобулін/Тетагам Р розчин для ін'єкцій 250ОД/мл заповнений шприц 1 мл 250 ОД с.Р100420241</t>
  </si>
  <si>
    <t>Швидкий тест д/в антиг. до вірусу гепатиту С</t>
  </si>
  <si>
    <t>Серветки марлеві медичні Віола стенрилні 5х5 см, 8 шарів (2 серветки)</t>
  </si>
  <si>
    <t>Долутегравір/Ламівудин/Тенофовір 50/300/300 мг №30</t>
  </si>
  <si>
    <t>Калоприймач Proxima2 однокомпонентний мішок</t>
  </si>
  <si>
    <t>Серветки марлеві мед.Віола ст.</t>
  </si>
  <si>
    <t>Швидкий тест д/діаг.гепатиту С</t>
  </si>
  <si>
    <t>Інсулін деглюдек шприц-ручка 3мл розчину</t>
  </si>
  <si>
    <t>Інсулін (людський) Актрапід розчин для ін"єкц.</t>
  </si>
  <si>
    <t>Інсулін (людський) Мікстард 30суспензія</t>
  </si>
  <si>
    <t>Маска анестезіологічна</t>
  </si>
  <si>
    <t>Маска для СРАР та неінвазивної ШВЛ</t>
  </si>
  <si>
    <t>Ібупрофен (Мігрейн реліф 200 мг), капсули, 200мг</t>
  </si>
  <si>
    <t>Дезогестрел та етинилестрадіол (Овуластан форте 0.15 мг+0,03 мг), таблетки, 0.15мг+0.03мг</t>
  </si>
  <si>
    <t>Назва заходу/напрямку (Розподіл експрес-тестів для визначення антигена до вірусу COVID-19 та вірусів грипу А та В, закуплених за кошти м.Києва на 2022 рік)</t>
  </si>
  <si>
    <t>Експрес-тест для визначення антигена до вірусу СОVID-19 та грипу А/В</t>
  </si>
  <si>
    <t>Назва заходу/напрямку (Забезпечення медичних працівників лікарськими засобами, отриманими в якості гуманітарної допомоги)</t>
  </si>
  <si>
    <t>Експрес-тести для визначення антигена коронавіруса SARS-CoV-2 та вірусів грипу А та В (50280  Коронавірус (SARS-CoV) антигени IVD , набір , імунохроматографічний, експрес-аналіз)</t>
  </si>
  <si>
    <t>Голки до шприца (Голка/Needle inj KD-Fine 0,6*25mm 23Gx1 Luer Lock№16 №5000 в коробі), штук, n/a</t>
  </si>
  <si>
    <t>Експрес-тести д/визн.антигену до вірусу Covid-19 та грипу А/В</t>
  </si>
  <si>
    <t>Дзеркало (розширювач) вагінальне, пластм., розмір S</t>
  </si>
  <si>
    <t>01.08.25</t>
  </si>
  <si>
    <t>Вакцина від COVID- 19 COMIRNATY™ Tris/Sucrose, 30 mcg/0.3 mL Dispersion for Injection (COMIRNATY 0.1mg/ml 195x2.25ml GVL PU BNT)</t>
  </si>
  <si>
    <t>"ВАКСІГРИП ТЕТРА/ VAXIGRIP TETRA QUAD_SM_HN 10SA25 XFA INT"</t>
  </si>
  <si>
    <t>ВАКЦИНА КОН`ЮГОВАНА ДЛЯ ПРОФІЛАКТИКИ ЗАХВОРЮВАНЬ, ЗБУДНИКОМ ЯКИХ Є HAEMOPHILUS INFLUENZAE ТИПУ B</t>
  </si>
  <si>
    <t>Очищений антиген вipycy гепатиту B / вакцина проти гепатиту B</t>
  </si>
  <si>
    <t>М-М-Р- ВАКСПРО комбінована жива атенуйована вакцина проти кору, епідемічного паротиту і краснухи</t>
  </si>
  <si>
    <t>Експрес-тест для визначення антигена коронавірусу SARS-CoV-2 та вірусів грипу А та В (50280 Коронавірус (SARS-CoV), антигени IVD, набір, імунохроматографічний, експрес-аналіз)</t>
  </si>
  <si>
    <t>Назва заходу/напрямку (наприклад, )</t>
  </si>
  <si>
    <t>Amoxinexal forte Soft 500mg/5ml</t>
  </si>
  <si>
    <t>Calpol 120mg/5ml 100 ml (paracetamol)</t>
  </si>
  <si>
    <t>Calpol 250mg/5ml 80 ml</t>
  </si>
  <si>
    <t>Dafalgan 30mg/ml 150ml (paracetamol)</t>
  </si>
  <si>
    <t>IBUM forte 200mg/ml</t>
  </si>
  <si>
    <t>NaCl 0,9% 100ml</t>
  </si>
  <si>
    <t>NaCl 0,9% 250ml</t>
  </si>
  <si>
    <t>Novaminsulfon-ratiofarm 1g/2ml Injektionslosung №10 Metamizol-Natrium</t>
  </si>
  <si>
    <t>Novaminsulfon-ratiofarm 1g/2ml Injektionslosung №5 Metamizol-Natrium</t>
  </si>
  <si>
    <t>Paracetamol Hasco 120mg/5ml 150ml</t>
  </si>
  <si>
    <t>Perdolan 32mg/ml 200ml (paracetamol)</t>
  </si>
  <si>
    <t>Tachipirina 120mg/5ml 120 ml (paracetamolo)</t>
  </si>
  <si>
    <t>Альбендазол 400 мг жувальні таблетки/PAC100 шт.</t>
  </si>
  <si>
    <t>Амоксицилін 250 мг таблетки/PAC-100 шт.</t>
  </si>
  <si>
    <t>Барабан стерилізаційний, діам. 165 мм</t>
  </si>
  <si>
    <t>Бинт еластичний, 7,5 см x 5 м, рулон</t>
  </si>
  <si>
    <t>Бинт марлевий, 8 см x 4 м, рулон</t>
  </si>
  <si>
    <t>Біосепт профі 50,0</t>
  </si>
  <si>
    <t>Вата, 500 г, рулон, нестер.</t>
  </si>
  <si>
    <t>Вода для ін’єкцій 10 мл амп. № 50</t>
  </si>
  <si>
    <t>Глюкоза для ін’єкцій 5% 500 мл</t>
  </si>
  <si>
    <t>Голки до шприца (Голка/Needle inj KD-Fine 0.6*25mm 23Gx1 Luer Lock №16)</t>
  </si>
  <si>
    <t>Затискач артеріальний Кохера 140 мм, стерильний</t>
  </si>
  <si>
    <t>Йодний розчин Повідон 10%, 200 мл</t>
  </si>
  <si>
    <t>Компрес марлевий 10x10 см, стерильний/PAC-5 шт.</t>
  </si>
  <si>
    <t>Компрес марлевий, 10x10 см, нестерил./PAC-100 шт.</t>
  </si>
  <si>
    <t>Лезо для скальпеля стерильне, одноразове, № 22</t>
  </si>
  <si>
    <t>Лейкопластир медичний, 2,5 см x 5 м, рулон</t>
  </si>
  <si>
    <t>Лоток для перев’язування, 300x200x30 мм</t>
  </si>
  <si>
    <t>Лоток ниркоподібний, неіржавна сталь,825 мл</t>
  </si>
  <si>
    <t>Магнезії сульфат 500 мг/мл 10 мл амп. 10 шт.</t>
  </si>
  <si>
    <t>Ножиці Deaver, 140 мм, стерил.</t>
  </si>
  <si>
    <t>Парацетамол 500 мг таб. 100 шт.</t>
  </si>
  <si>
    <t xml:space="preserve">Парацетамол для дітей 120mg/5ml </t>
  </si>
  <si>
    <t>Перепис водню 3% 100,0</t>
  </si>
  <si>
    <t>Помпа всмоктувальна ножна</t>
  </si>
  <si>
    <t>Пульсоксиметр ModelFS20C</t>
  </si>
  <si>
    <t>Реаніматор ручний дитячий, комплект</t>
  </si>
  <si>
    <t>Реаніматор ручний для новонароджених, комплект</t>
  </si>
  <si>
    <t>Реаніматор ручний дорослий, набір</t>
  </si>
  <si>
    <t>Рото-горловий повітровід Guedel стерильний одноразовий, розмір 0</t>
  </si>
  <si>
    <t>Рото-горловий повітровід Guedel стерильний одноразовий, розмір 2</t>
  </si>
  <si>
    <t>Рото-горловий повітровід Guedel стерильний одноразовий, розмір 3</t>
  </si>
  <si>
    <t>Рукавички оглядові латексні, розмір L, пара</t>
  </si>
  <si>
    <t>Рукавички оглядові нітрил без пудри, розмір L, пара</t>
  </si>
  <si>
    <t>Рукавички оглядові нітрил без пудри, розмір M, пара</t>
  </si>
  <si>
    <t>Септил плюс 100,0</t>
  </si>
  <si>
    <t>Система для вливання інфузійних розчинів</t>
  </si>
  <si>
    <t>Солі для пероральної регідратації (ORS),саше 20,5 г/1л, коробка /100 шт</t>
  </si>
  <si>
    <t>Спеціалізовані костюми індивідуального захисту</t>
  </si>
  <si>
    <t>СТОП інфекція 50,0</t>
  </si>
  <si>
    <t>Термометр клінічний цифровий без літієвого акумулятора</t>
  </si>
  <si>
    <t>Тетрациклінова очна мазь 1%, 5 г</t>
  </si>
  <si>
    <t>Хірургічні інструменти для перев’язування/комплект (Щипці перев’язувальні стандартні, 155 мм,стерил., Затискач артеріальний Кохера, 140 мм, стерил., Ножиці Deaver, 140 мм, стерил.)</t>
  </si>
  <si>
    <t>Цефалексин 250 мг капсули № 100</t>
  </si>
  <si>
    <t>Цефотаксим 1,0 №10</t>
  </si>
  <si>
    <t>Шприц 5мл без голки</t>
  </si>
  <si>
    <t>Щипці перев’язувальні стандартні 155 мм, стерильні</t>
  </si>
  <si>
    <t>експрес - тест для визначення антигена до вірусу COVID-19 та грипу А/В</t>
  </si>
  <si>
    <t>Очищений антиген вipycy гепатиту B / вакцина проти гепатиту B (H-B-VAXII</t>
  </si>
  <si>
    <t>Експрес-тест для визначення антигена для вірусу COVID-19 та грипу А/В</t>
  </si>
  <si>
    <t>Експрес-тест для визначення антигенна до вірусу COVID-19 та грипу А/В</t>
  </si>
  <si>
    <t>Ваксігрип Тетра</t>
  </si>
  <si>
    <t>Шприци ін'єкційні стеррильні, (шприц з автоматичним вимкненням (A-D), 0,3мл, Medeco Inject</t>
  </si>
  <si>
    <t>Захисний екран</t>
  </si>
  <si>
    <t>Термометр мед.безконтактний</t>
  </si>
  <si>
    <t>Овуластин форте</t>
  </si>
  <si>
    <t>За напрямом "Тести для визначення антигена до вірусу COVID та грипу А/В"</t>
  </si>
  <si>
    <t>Експрес тести для визначення антигена до вірусу COVID-19 та грипу А/В</t>
  </si>
  <si>
    <t>Голки до шприца (Голка/Needle inj KD-Fine 0.6*25mm 23Gx1 Luer Lock №16 №5000 в коробі)</t>
  </si>
  <si>
    <t>ПЕНТАБІО (КОМБІНОВАНА ТА АДСОРБОВАНА ВАКЦИНА ДПК-ГЕПВ- ХІБ) / PENTABIO (DTP- HB-- HIB VACCINE COMBINED AND ADSORBED) суспензія для ін'єкцій по 5 доз (1 доза- 0,5 мл) по 2,5 мл у флаконах N10 у картонній коробці</t>
  </si>
  <si>
    <t>Експрес-тест для визначення антигена до вірусу COVID-19 та грипу А/В</t>
  </si>
  <si>
    <t>договір 79</t>
  </si>
  <si>
    <t>Шприцевий насос SYS-50 Syringe Pump шт.</t>
  </si>
  <si>
    <t>Витратні матеріали для шприцевого насосу SYS-50: шприц, придатний до використання зі шприцевим насосом SYS-50</t>
  </si>
  <si>
    <t>Витратні матеріали для шприцевого насосу SYS-50: подовжувач, придатний до використання зі шприцевим насосом SYS-50</t>
  </si>
  <si>
    <t>Consumables for LSU -Aerosol filter for LSU Reusable Canister/ Витратні матеріали для аспіратора (відсмоктувана): аерозольний фільтр для LSU</t>
  </si>
  <si>
    <t>Consumables for LSU - Suction Tube wo/tip LPSU, 150cm / Витратні матеріали для аспіратора (відсмоктувача): всмоктуюча трубка wo/ наконечник LPSU, 150 см</t>
  </si>
  <si>
    <t>Consumables for LSU - LSU Reusable Canister / Витратні матеріали для аспіратора (відсмоктувача): багаторазова каністра для LSU</t>
  </si>
  <si>
    <t>Consumables for LSU - Suction catheter adapter (Pack of 10) / Витратні матеріали для аспіратора (відсмоктувача): адаптер для аспіраційного катетера (10 шт./упа</t>
  </si>
  <si>
    <t xml:space="preserve">Голки до шприца (Голка/Needle inj KD-Fine 0.6*25mm 23Gx1 Luer Lock №16 №5000 в коробі), штук, n/a </t>
  </si>
  <si>
    <t>Тести для визначення антигена до вірусу COVID-19 та грипу А/В</t>
  </si>
  <si>
    <t>Consumables for LSU-Aerosol filter for LSU Reusable Canister/Витратні матеріали для аспіратора (відсмоктувана):аерозольний фільтр для LSU</t>
  </si>
  <si>
    <t>Consumables for LSU-LSU Reusable Canister/Витратні матеріали для аспіратора (відсмоктувача):багаторазова каністра для LSU</t>
  </si>
  <si>
    <t>Consumables for LSU-Suction Tube wo/tip  LPSU,150cm/Витратні матеріали для аспіратора (відсмоктувача):всмоктуюча трубка wo/наконечник  LРSU,150см</t>
  </si>
  <si>
    <t>Consumables for LSU-Suction catheter adapter (Pack of 10)/Витратні матеріали для аспіратора (відсмоктувача):адаптер для  аспіраційного катетера  (10шт/упак.)</t>
  </si>
  <si>
    <t xml:space="preserve">Голки до  шприца (Голка /Needle inj KD-Fine 0.8*40mm 21Gx1 1/2 Luer Lock №2  №5000 в коробі), штук, n/a </t>
  </si>
  <si>
    <t>Альверин  (NO-IBS (альверину цитрат) 60мг),капсули,60мг</t>
  </si>
  <si>
    <t xml:space="preserve">Голки до шприца </t>
  </si>
  <si>
    <t xml:space="preserve">Дезогестрел </t>
  </si>
  <si>
    <t>Експрес-тест для визначення антена до вірусу СОVID-19 та грипу А/В</t>
  </si>
  <si>
    <t>Експрес-тест визначення COVID та грип А/В</t>
  </si>
  <si>
    <t>Бемфола</t>
  </si>
  <si>
    <t>Експрес-тест д/визн.антигена COVID-19 грипу А/В</t>
  </si>
  <si>
    <t>Долутегравір таб 50мг</t>
  </si>
  <si>
    <t>Ісентресс табл 400мг</t>
  </si>
  <si>
    <t>Ламівудін/Зідавудін</t>
  </si>
  <si>
    <t>Голки д/шприця 0,8*40мм</t>
  </si>
  <si>
    <t>Ібупрофен 200мг</t>
  </si>
  <si>
    <t xml:space="preserve">Дезогестрел та етинилестрадіол </t>
  </si>
  <si>
    <t>Дзеркало розширювач вагінальне розмір С</t>
  </si>
  <si>
    <t>Хіб, 1140T022, роз.1151S4001 28.02.2025 р.</t>
  </si>
  <si>
    <t>Експрес-тест для визначення антигена коронавірусу SARS-CoV 2 та вірусів групу А та В.</t>
  </si>
  <si>
    <t>Тест-Експрес на коронавірус</t>
  </si>
  <si>
    <t>Тенофовір Ефавіренз,Емтриц.</t>
  </si>
  <si>
    <t>Експрес-тест для визн.короновірусу COVID-19 та вірусу гр.А та В</t>
  </si>
  <si>
    <t>Зволожувач повітря</t>
  </si>
  <si>
    <t>Малоксикам</t>
  </si>
  <si>
    <t>Маска Вентурі з регулятором</t>
  </si>
  <si>
    <t>Муфта для підключ.до кисн.концентратора</t>
  </si>
  <si>
    <t>Набір коліс</t>
  </si>
  <si>
    <t>Назальна киснева канюля,дитяча</t>
  </si>
  <si>
    <t>Назальна киснева канюля,доросла</t>
  </si>
  <si>
    <t>Рукавички оглядові нітрил.р.L</t>
  </si>
  <si>
    <t>Фартух захисний</t>
  </si>
  <si>
    <t xml:space="preserve">Експрес-тест для визначення антигена до вірусу COVID-19 та грипу А/В </t>
  </si>
  <si>
    <t xml:space="preserve">Ібупрофен (Мігрейн реліф 200 мг), капсули, 200мг </t>
  </si>
  <si>
    <t>23.11,2022</t>
  </si>
  <si>
    <t>Назва заходу/напрямку (закуплених з урахуванням потреби закладів охорони здоровя)</t>
  </si>
  <si>
    <t>Експрес-тести для визначення антигена коронавірусу SARS-CoV-2 та вірусу грипу А та В (50280 Коронавірус (SARS-CoV), антигени IVD, набір, імунохроматографічнй, експрес-аналіз)</t>
  </si>
  <si>
    <t>Експрес тест для визначення антигена коронавірусу SARS-CoV-2 та вірусів грипу А та В</t>
  </si>
  <si>
    <t>18.11.2022</t>
  </si>
  <si>
    <t>03.11.2022</t>
  </si>
  <si>
    <t>Очищений антиген вipycy гепатиту B / вакцина проти гепатиту B (H-B-VAXII
5MCG/0.5ML 10 x1 DOSE Syr AUS 1003967)  cepiя W012390 термін придатності дo 24.04.2023, 5 мкг/0,5 мл</t>
  </si>
  <si>
    <t>Імплант для біфуркації аневризм з гірофільним покриттям</t>
  </si>
  <si>
    <t>Балоний катетр для дилатації судин гол.мозгу з покриттям,що містить лік.засіб N-ELUTAX "3"</t>
  </si>
  <si>
    <t>Керований гідрофільний провідник</t>
  </si>
  <si>
    <t>Подовжувач до керованого гідрофільного провідника</t>
  </si>
  <si>
    <t>Стент з закритими елентами,що саморозкрив.Carotid Wallstent Monorail</t>
  </si>
  <si>
    <t>Стент-система для каротидної артерії CASPER RX -104002259</t>
  </si>
  <si>
    <t>Коронарная стент-система Promus Elite із платино-хромового сплаву з покриттям еверолімус</t>
  </si>
  <si>
    <t>Мікрокатетер з гідрофільним покриття Wedge</t>
  </si>
  <si>
    <t>Кошик-ловушка для захисту від емболії FilterWire EZ-104002266</t>
  </si>
  <si>
    <t>Катетер дистального доступу SOFIA/ Катетер SOFIA PLUS-104002267</t>
  </si>
  <si>
    <t>Мікроспіралі платинові MicroPlex-104002268</t>
  </si>
  <si>
    <t>№955</t>
  </si>
  <si>
    <t>Експрес-тест д/визнач.антигена до вірусу COVID-19 та грипу А/В</t>
  </si>
  <si>
    <t>Тотальні ендопротези кульш.суглобу безцементні</t>
  </si>
  <si>
    <t>КПКВК 2301400 "Препарати для лікування онкологічних та онкогематологічних хворих"</t>
  </si>
  <si>
    <t>Гозерелін Зентіва 10,8мг</t>
  </si>
  <si>
    <t>Експрес – тест для визначення антигена до вірусу COVID-19 та грипу А/В (імунохроматографічний)</t>
  </si>
  <si>
    <t>998 ДОЗ</t>
  </si>
  <si>
    <t xml:space="preserve"> №839 КНП КМКЛ №5</t>
  </si>
  <si>
    <t xml:space="preserve"> №839 (КНП КМКЛ №5)</t>
  </si>
  <si>
    <t>869  КНП КМКЕЦ</t>
  </si>
  <si>
    <t>БСМП-ГУМ</t>
  </si>
  <si>
    <t>Маска медична тришарова нестерильна, для 
використання проти COVID-19</t>
  </si>
  <si>
    <t>556 (БСМП-ВООЗ)</t>
  </si>
  <si>
    <t>Експрес-тест для визн антигена до вірусу COVID-19 та грипу А\В</t>
  </si>
  <si>
    <t>Наказ №936 від 03.11.2022 "Про розподіл шприців ін'єкційних стерильних та контейнерів, закуплених за кошти Державного бюджету на 2022 рік"</t>
  </si>
  <si>
    <t>Наказ ДОЗ №920 від 28.10.2022 Про розподіл  імунобіологічних препаратів "Пентабіо" (комбінована та атсорбовна вакцина ДПК-ГЕПВ-хіб) /Pentabio (DTP-HB-HIB Vaccine combinetand adsorbent" закупленого закошти Державного бюджету України на 2021 рік</t>
  </si>
  <si>
    <t xml:space="preserve">ІМОВАКС ПОЛІО® вакцина для профілактики поліомієліту інактивована рідка суспензія для ін'єкціїй по 0,5 мл (1 доза) в попередньо заповненому шприці з прикріпленою голкою (або двома окремими голками); по 1 шприцу в картонній коробці.ІМОВАКС ПОЛІО® вакцина для профілактики поліомієліту інактивована рідка суспензія для ін'єкціїй по 0,5 мл (1 доза) в попередньо заповненому шприці з прикріпленою голкою (або двома окремими </t>
  </si>
  <si>
    <t>Наказ № 1027 від 28.11.2022  Про Розподіл резерву імунобіологічного препарату «ВАКЦИНА БЦЖ (ліофілізована) ВСG VАССNE (freeze dried)», закупленого за кошти Державного бюджету України на 2021 рік</t>
  </si>
  <si>
    <t>ВАКЦИНА БЦЖ (ліофілізована) 50 флаконів</t>
  </si>
  <si>
    <t>Гуманітарна допомога База спеціального медичного постачання м. Києва (Пуща Водиця)</t>
  </si>
  <si>
    <t>Ібупрофен (Мігрейн реліф 200 мг),капсули,200мг</t>
  </si>
  <si>
    <t>Наказ ДОЗ №860 від 12.10.2022 Про розподіл матеріальних цінностей отриманих БСМП від ВООЗ Європейське регіональне бюро в якості пожертвування</t>
  </si>
  <si>
    <t>Сальбутамол аер. д/інг. Доз 100 мкг/дозу по 200 доз в балоні</t>
  </si>
  <si>
    <t>Набір для плазмаобміну-Діапакт СРРТ</t>
  </si>
  <si>
    <t>Набір для гемофільтрації -гемодіалізу для Діапакт СРРТ</t>
  </si>
  <si>
    <t>Набір для гемодіалізної катетеризації з двопросвітним катетером Blue FlexTipдля вливання великих об"ємів,розмір 12Fr*16cm</t>
  </si>
  <si>
    <t>Набір для гемодіалізної катетеризації з двопросвітним катетером Blue FlexTipдля вливання великих об"ємів,розмір 12Fr*20cm</t>
  </si>
  <si>
    <t>Комплект катетера для гемодіалізу Cannon II Plus,довготривалого доступу,відстань від кінчика до манжети: 23см</t>
  </si>
  <si>
    <t>Набір для гемодіалізної катетеризації ARROW Cannon II Plus довготривалого доступу. Довжина катетеру від кінчику до манжети: 31см</t>
  </si>
  <si>
    <t>Одноразові комплекти A.V.фістульних голок венозних BAIN-A.V.F-046VG/BAIN-A.V.F-022VG/BAIN-A.V.F-038VG/BAIN-A.V.F-014VG/BAIN-A.V.F-042VG/BAIN-A.V.F-018VG,15G</t>
  </si>
  <si>
    <t>Одноразові комплекти A.V.фістульних голок венозних BAIN-A.V.F-046VG/BAIN-A.V.F-022VG/BAIN-A.V.F-038VG/BAIN-A.V.F-014VG/BAIN-A.V.F-042VG/BAIN-A.V.F-018VG,16G</t>
  </si>
  <si>
    <t>Одноразові комплекти A.V.фістульних голок артеріальних BAIN-A.V.F-034VG/BAIN-A.V.F-010VG/BAIN-A.V.F-026VG/BAIN-A.V.F-002VG/BAIN-A.V.F-030VG/BAIN-A.V.F-006VG,15G</t>
  </si>
  <si>
    <t>Одноразові комплекти A.V.фістульних голок артеріальних BAIN-A.V.F-034VG/BAIN-A.V.F-010VG/BAIN-A.V.F-026VG/BAIN-A.V.F-002VG/BAIN-A.V.F-030VG/BAIN-A.V.F-006VG,16G</t>
  </si>
  <si>
    <t>Плазмафільтр Гемоселект М 0,5</t>
  </si>
  <si>
    <t>Opexa (bilastenum) 20 mg №10</t>
  </si>
  <si>
    <t>Гідрофлюкс фуросемід (Hydroflux furosemide) 20 mg/2 ml №5</t>
  </si>
  <si>
    <t>Піралгіна (Pyralgina) 500 mg №12</t>
  </si>
  <si>
    <t>Реосорбілакт (Rheosorbilact) 200 m</t>
  </si>
  <si>
    <t>Амоксицилін 250 mg №100</t>
  </si>
  <si>
    <t>Парацетамол 500 mg №1000</t>
  </si>
  <si>
    <t>Парацетамол 500 mg №100</t>
  </si>
  <si>
    <t>Парацетамол 100 mg</t>
  </si>
  <si>
    <t>Ібупрофен 200 mg №100</t>
  </si>
  <si>
    <t>Транексамова кислота амп. №5</t>
  </si>
  <si>
    <t>Мазь 500 гр.антисептична</t>
  </si>
  <si>
    <t>Ножиці бандажні</t>
  </si>
  <si>
    <t>без термін</t>
  </si>
  <si>
    <t>Щипці препарувальні</t>
  </si>
  <si>
    <t>Скальпелі(леза)№100</t>
  </si>
  <si>
    <t>Повідон йод 10% 1 л</t>
  </si>
  <si>
    <t>Повідон йод 10% 200 мл</t>
  </si>
  <si>
    <t>Бандаж гіпсовий</t>
  </si>
  <si>
    <t>Міконазол мазь 20 г.</t>
  </si>
  <si>
    <t>Регідрон №100</t>
  </si>
  <si>
    <t>Sodium Bicarbonate 20 мл</t>
  </si>
  <si>
    <t>Lidocaine 1% 20 мл</t>
  </si>
  <si>
    <t>Adrenalini1mg/1ml</t>
  </si>
  <si>
    <t>Naloxone 0,4mg</t>
  </si>
  <si>
    <t>Гідрокартизон 100 mg</t>
  </si>
  <si>
    <t>Atropin 1mg</t>
  </si>
  <si>
    <t>Bupivacaine 20mg</t>
  </si>
  <si>
    <t>Ванкоміцин 500</t>
  </si>
  <si>
    <t>Ципрофлоксацин 500 №10</t>
  </si>
  <si>
    <t>шприц Жане</t>
  </si>
  <si>
    <t>Мішки для хім.відходів</t>
  </si>
  <si>
    <t>Декстран 500 мл</t>
  </si>
  <si>
    <t>Глюкоза 5% 500 мл</t>
  </si>
  <si>
    <t>Холодові елементи</t>
  </si>
  <si>
    <t>Крапельниці</t>
  </si>
  <si>
    <t>Чаша кругла</t>
  </si>
  <si>
    <t>Хлоргексидин</t>
  </si>
  <si>
    <t>Набір хірургічний для ампутування</t>
  </si>
  <si>
    <t>Dexamethasone 4 mg/ml `1 ml</t>
  </si>
  <si>
    <t xml:space="preserve">Комплекти ЗІЗ </t>
  </si>
  <si>
    <t>Гідрокортизон 5 мл.</t>
  </si>
  <si>
    <t>Magnesium Sulfatis 25%</t>
  </si>
  <si>
    <t>Dexamethasone 4 mg/ml</t>
  </si>
  <si>
    <t>Ривароксабан(Ксарелто) табл.2,5мг</t>
  </si>
  <si>
    <t xml:space="preserve">Consumables ВМ д/аспірат. Аерозольний фільтр </t>
  </si>
  <si>
    <t>Фентаніл WZF 50мкг/мл 2мл №50</t>
  </si>
  <si>
    <t>Consumables for LSU - Suction catheter adapter (Pack of 10) / Витратні матеріали для аспіратора (відсмоктувача): адаптер для аспіраційного катетера (10 шт./упак.)</t>
  </si>
  <si>
    <t>Лінезолідин р- д/ін 2мг/мл 300мл</t>
  </si>
  <si>
    <t>В-на "Пентабіо"5040421</t>
  </si>
  <si>
    <t xml:space="preserve">М-М-Р-ВАКСПРО </t>
  </si>
  <si>
    <t>Голки д/шприца 0,6*25мм</t>
  </si>
  <si>
    <t>Витратні матеріали д/аспіратора (відсмоктувача) аєрозольн.фільтр д/LSU</t>
  </si>
  <si>
    <t>Витратні матеріали д/аспіратора (відсмоктувача) всмоктуюча трубка накінцівник д/LSU 150см</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</si>
  <si>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</si>
  <si>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</si>
  <si>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r>
      <t>Д</t>
    </r>
    <r>
      <rPr>
        <b/>
        <sz val="12"/>
        <rFont val="Times New Roman"/>
        <family val="1"/>
        <charset val="204"/>
      </rPr>
      <t>П"Медзакупівлі України"</t>
    </r>
  </si>
  <si>
    <t>94/1</t>
  </si>
  <si>
    <t>Вакцина Комбінована</t>
  </si>
  <si>
    <t>Експрес-тест д/визн.антигена коронавірусу</t>
  </si>
  <si>
    <t>Очищений антиген вірусу гепатиту В/ вакцина проти гепатиту В (Н-В-VAII 5MCG/0,5ml 10x1 dose Syr Aus 1003967)</t>
  </si>
  <si>
    <t>МІРИН 100 таблетки по 100 мг</t>
  </si>
  <si>
    <t>512-Р</t>
  </si>
  <si>
    <t>Помалідомід-Віста по 4 мг</t>
  </si>
  <si>
    <t xml:space="preserve">72-Р </t>
  </si>
  <si>
    <t>Назва заходу/напрямку (Закупівля лікарських засобів для лікування дітей ,хворих на онкологічні та онкогематоглогічні зах.та проведення трансплазахворювання та проведення трансплантації гемопоетичних стовбурових клітин""КПКВК 2301400))</t>
  </si>
  <si>
    <t>Аміновен ІНФАНТ 10 % по 100 мл</t>
  </si>
  <si>
    <t>469-Р</t>
  </si>
  <si>
    <t>525-Р</t>
  </si>
  <si>
    <t>АМІНОПЛАЗМАЛЬ Б.БРАУН 10 % по 500 мл</t>
  </si>
  <si>
    <t>Ганцикловір Фармекс 500 мг</t>
  </si>
  <si>
    <t>Герпевір по 250 мг</t>
  </si>
  <si>
    <t>475-Р</t>
  </si>
  <si>
    <t>Глітейк по 400 мг</t>
  </si>
  <si>
    <t>488-Р</t>
  </si>
  <si>
    <t>Кальцію фолінат 30 мг</t>
  </si>
  <si>
    <t>507-р</t>
  </si>
  <si>
    <t>519-Р</t>
  </si>
  <si>
    <t xml:space="preserve">МОРФІН СУЛЬФАТ 10 мг/мл р-н </t>
  </si>
  <si>
    <t>ТРАМАДОЛ САНІТАС р-н д/ін.100 мг</t>
  </si>
  <si>
    <t xml:space="preserve">Благодійна та гуманітарна допомога  </t>
  </si>
  <si>
    <t>Назва заходу/напрямку (2301270 "Проведення вакцинації населення від гострої респіраторної хвороби COVID-19")</t>
  </si>
  <si>
    <t>Комплект для об'єднання тромбоцитів Терумо БСТ Інк., США LOT 09F15208 (2024/09/01)</t>
  </si>
  <si>
    <t>586-Р</t>
  </si>
  <si>
    <t>Експрес-тест для визнач.антигена до COVID-19 та грипу А/В</t>
  </si>
  <si>
    <t>09.11.2022</t>
  </si>
  <si>
    <t xml:space="preserve">М-М-РВАКСПРО комбінована жива атенуйована вакцина проти кору, епідемічного паротиту і краснухи / </t>
  </si>
  <si>
    <t>Очищений антиген вірусу гепатиту В / вакцина проти гепатиту В (H-B-VAXII 5MCG/0.5ML 10*1 DOSE Syr AUS 1003967) серія WO 12390 термін придатності до 24.04.2023, 5мкг/0,5мл</t>
  </si>
  <si>
    <t>Назва заходу/напрямку: 2301610 "Поліпшення охорони здоров’я на службі у людей</t>
  </si>
  <si>
    <t>Витратні матеріали для шприцевого насосу SYS: шприц, придатний до використання зі шприцевим насосом SYS-50</t>
  </si>
  <si>
    <t>01.04.2027</t>
  </si>
  <si>
    <t>Витратні матеріали для шприцевого насосу SYS: подовжувач, придатний до використання зі шприцевим насосом SYS-50</t>
  </si>
  <si>
    <t>Consumables For LSU-Aerosol Filter for LSU Reusable Canister/ Витратні матеріали для аспіратора (відсмоктувача): аерозольний фільтр для LSU</t>
  </si>
  <si>
    <t>без б/т</t>
  </si>
  <si>
    <t>Consumables For LSU-Suction Tube wo/tip LPSU, 150сm/ Витратні матеріали для аспіратора (відсмоктувача):всмоктуюча трубка wo/ наконечник  LРSU, 150 см</t>
  </si>
  <si>
    <t>бе б/т</t>
  </si>
  <si>
    <t>Consumables For LSU-LSU Reusable Canister/ Витратні матеріали для аспіратора (відсмоктувача): багаторазова каністра для LSU</t>
  </si>
  <si>
    <t>Тест-Експрес для визн.антигена до вірусу Covid-19 та грипу А/В</t>
  </si>
  <si>
    <t>Suxamethonium Chloride 50mg/2ml  №10</t>
  </si>
  <si>
    <t>ПЕНТАБІО</t>
  </si>
  <si>
    <t>Імовакс(трив. Інакт.. вір.вакц.ина проти поліом)</t>
  </si>
  <si>
    <t>Поліо Сабін тм Один і Три(вакц. пер. проти поліом)</t>
  </si>
  <si>
    <t>ВАКЦИНА проти гепатиту В(Н-В-VAX II)</t>
  </si>
  <si>
    <t>Експрес-тест для визначення антигена корона вірусу Sars-Cov-2 та вірусів грипу А та В</t>
  </si>
  <si>
    <t>Долутегравір/Ламівудин/Тенофовір 50/300/300мг №90</t>
  </si>
  <si>
    <t>№869</t>
  </si>
  <si>
    <t>Тест-смужки Акку-Чек Інстант (50шт в упак)</t>
  </si>
  <si>
    <t xml:space="preserve">Дезогестрел та етинилестрадіол (Овуластан форте 0.15 мг+0,03 мг), таблетки, 0.15мг+0.03мг </t>
  </si>
  <si>
    <t xml:space="preserve">Vaccines (вакц. проти гостр. респірат. хвор. COVID-19 сприч.корон.SARS-CoV-2) (ПФАЙЗЕР) </t>
  </si>
  <si>
    <t>Ваксігрип ТЕТРА</t>
  </si>
  <si>
    <t xml:space="preserve">Вакцина ПЕНТАБІО </t>
  </si>
  <si>
    <t>експрес-тест для визначення антигена до вірусу COVID-19 та грипу А/В</t>
  </si>
  <si>
    <t xml:space="preserve">ПЕНТАБІО </t>
  </si>
  <si>
    <t>920</t>
  </si>
  <si>
    <t>Голка до шприца (Голка/Nerdle inj KD-Fine 0,8*40mm 21Gxl Luer Lock №2</t>
  </si>
  <si>
    <t>Голка до шприца (Голка/Nerdle inj KD-Fine 0,6*25mm 23Gxl Luer Lock №16</t>
  </si>
  <si>
    <t>Ібупрофен (Мігрейн реліф 200мг), капсули,200мг</t>
  </si>
  <si>
    <t>Нітрендипін (Nitrendepina EGIS 20mg) таблетки 20мг.</t>
  </si>
  <si>
    <t xml:space="preserve">Назва заходу/напрямку  --- </t>
  </si>
  <si>
    <t>Експрес - тест для визначення антигена до вірусу COVID-19 та грипу А/В</t>
  </si>
  <si>
    <t>Експрес-тест длявияв.антиген до вірусу COVID-19 та грипу А/В ВН</t>
  </si>
  <si>
    <t>Голки до шприца 0,8*40мм №2 5000</t>
  </si>
  <si>
    <t>Назва заходу/напрямку Про Розподіл шприців ін'єкційних стерильних та контейнерів, закуплених за кошти Державного бюджету України на 2021рік за бюджетною програмою КПКВК  2301270 "Проведення вакцинації населення від гострої респіраторної хвороби  COVID-19, спричиненої коронавірусом  SARS-CoV-2" за напрямом "Закупівля вакцини від  гострої респіраторної хвороби COVID-19, спричиненої коронавірусом SARS_CoV-2, лікарських засобів та медичних виробів, необхідних для проведення вакцинації населення (закупівля товарів та послуг, пов'язаних з їх закупівлею, що надаються спеціалізованою організацією, яка здійснює закупівлю; закупівля послуг,пов'язаних з поставками у межах заходів, необхідних для проведення вакцинації населення; оплата банківських послуг) "</t>
  </si>
  <si>
    <t>Шприци ін'єкційні   стерильні, (Шприц з автоматичним вимкненням (A-D),  0,3мл, MEDECO Inject/ в коробці 100шт)</t>
  </si>
  <si>
    <t xml:space="preserve">Назва заходу/напрямку Про Розподіл експрес-тестів для визначення антигена коронавірусу  SARS-CoV-2  та  вірусів грипу А та В (50280 Коронавірус  (SARS-CoV), антигени IVD, набір, імунохроматографічний, експрес-аналіз. З метою цільового та раціонального використання експрес-тестів для визначення антигена коронавірусу   SARS-CoV-2  та вірусів грипу  А  та В  (50280 Коронавірус ( SARS-CoV), антигени IVD,набір, імунохроматографічний, експрес-аналіз, закуплених за кошти бюджету м.Києва на 2022рік та відповідно договору про закупівлю товарів за державні кошти №79 від 13.10.2022, з урахуванням потреби закладів охорони здоров'я  </t>
  </si>
  <si>
    <t>Експрес-тест для визначення антигена до вірусу COVID-19  та грипу А/В</t>
  </si>
  <si>
    <t>2810.2022</t>
  </si>
  <si>
    <t>29.11.2022</t>
  </si>
  <si>
    <t>28.11.2022</t>
  </si>
  <si>
    <t>24.11.2022</t>
  </si>
  <si>
    <t>Екпрес-тест для визначенняантигена антивірусу SARS-CoV-2 та вірусів шрипу А та В (50280 Короновірус (SARS-CoV антигена )IVD, набір, імунотографічний, експрес-аналіз)</t>
  </si>
  <si>
    <t>09.112022</t>
  </si>
  <si>
    <t>лки до шприца (Голка/Needle inj KD-Fine 0.6*25mm 23Gx1 Luer Lock №16 №5000 в коробі)</t>
  </si>
  <si>
    <t>29.112022</t>
  </si>
  <si>
    <t>Альбендазол 400 мг жувальні таблетки / РАС 100 шт</t>
  </si>
  <si>
    <t>Витратні матеріали для аспіратора(відсмоктувача) : аерозольний фільтр для LSU</t>
  </si>
  <si>
    <t>Витратні матеріали для аспіратора(відсмоктувача) : всмоктуюча трубка wo/наконечник LРSU,150 см</t>
  </si>
  <si>
    <t>Витратні матеріали для аспіратора(відсмоктувача) : багаторазова каністра для LSU</t>
  </si>
  <si>
    <t>Витратні матеріали для аспіратора(відсмоктувача) : адаптер для аспіраційного катетера</t>
  </si>
  <si>
    <t>Вакцина від COVID-19 COMIRNATI, 30 mcg/0,3ml</t>
  </si>
  <si>
    <t>Шприци ін'єкційні стерильні 0,3мл</t>
  </si>
  <si>
    <t xml:space="preserve">Експрес-тест для визн.антигена до вірусу СOVID-19 та грипу А/В </t>
  </si>
  <si>
    <t xml:space="preserve">М-М-Р- ВАКСПРО комбінована жива атенуйована вакцина проти кору, епідемічного паротиту і краснухи </t>
  </si>
  <si>
    <t>1026;1027;1028; 1029</t>
  </si>
  <si>
    <t>Шприци ін'єкційні стерильні,міні-шприц ,з автомат.вимкненням А-D 0,5ml)</t>
  </si>
  <si>
    <t>Витратні матеріали для аспіратора (відсмоктувача): аерозольний фільтр для 1.SU /с.781200/</t>
  </si>
  <si>
    <t>Витратні матеріали для аспіратора (відсмоктувача): всмоктуюча трубка wo/наконечник LPSU, 150см. /с.770410/</t>
  </si>
  <si>
    <t>Витратні матеріали для аспіратора (відсмоктувача): багаторазова каністрадля LSU /с.784100/</t>
  </si>
  <si>
    <t>Витратні матеріали для аспіратора (відсмоктувача): адаптер для аспіраційного катетера (10шт./уп.) /с.650113/</t>
  </si>
  <si>
    <t>Сonsumables for LSU-Aerosolfilter for LSU Reusable Canister/Витратні матеріали для аспіратора(відсмоктувача):аерозольний фільтр для LSU</t>
  </si>
  <si>
    <t>Халат хірургічний стерильний (Халат хірург.посилений, стер.р.L),штуки,1</t>
  </si>
  <si>
    <t xml:space="preserve">Натрію гідрокарбонат р-н для інфузій .40мг/мл по200мл </t>
  </si>
  <si>
    <t>Медичні вироби, закуплені за кошти бюджету .Києва</t>
  </si>
  <si>
    <t xml:space="preserve">Експрес-тест для визначення антигена коронавірусу SARS-CoV-2 та вірусів грипу А та В </t>
  </si>
  <si>
    <t>ЕУВАКС вакц. д/профіл гепатиту В   UFA22001</t>
  </si>
  <si>
    <t>Комбінована жива атенуйована вакцина проти кору, епідемічного паротиту і краснухи / М-М-РВАКСПРО</t>
  </si>
  <si>
    <t>Експрес-тест для визначення антигена до вірусу  COVID-19, та грипу А/В</t>
  </si>
  <si>
    <t>31.05.2023</t>
  </si>
  <si>
    <t>Актемра 80мг/4мл</t>
  </si>
  <si>
    <t>Програма КПКВК 2301610 "Поліпшення охорони здоров"я на службі у людей"</t>
  </si>
  <si>
    <t>Витратні матеріали до аспіратора (багаторазова каністра для LSU)</t>
  </si>
  <si>
    <t>Витратні матеріали до аспіратора (адаптер для аспіраційного катетера 10шт/уп)</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</si>
  <si>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</si>
  <si>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Адваграф 0,5мг</t>
  </si>
  <si>
    <t>Адваграф 1мг</t>
  </si>
  <si>
    <t>Селлсепт капс.250мг</t>
  </si>
  <si>
    <t>Балонний катетер для дилатації судин головного мозку з покриттям, що містить лікарський засіб N-ELUT</t>
  </si>
  <si>
    <t>Імплант для біфуркаційних аневризм з гідроф.покриттям pCONUS 2 HPC</t>
  </si>
  <si>
    <t>Провідник гідропрофільний керований pORTAL</t>
  </si>
  <si>
    <t>Мікрокатетер з гідрофільним покриттям Wedge</t>
  </si>
  <si>
    <t>Подовжувач до провідника  гідропрофільного керованого pORTAL</t>
  </si>
  <si>
    <t xml:space="preserve">Провідниковий катетер Mach1 </t>
  </si>
  <si>
    <t>Стент з закритими елементами що саморозкривається Carotid Wallstent Monorail</t>
  </si>
  <si>
    <t>ГЕФІТИНІБ-ВІСТА, таблетки, вкриті плівковою оболонкою, по 250 мг №30</t>
  </si>
  <si>
    <t>ЕВЕРОЛІМУС-ВІСТА, по 10 мг №30 по 5 таблеток у блістері, по 6 блістерів в картонній коробці</t>
  </si>
  <si>
    <t>ФУЛВЕСТРАНТ-ВІСТА, р-н для ін. 250 мг/5 мл, по 2 поперед. наповн. шприци з контролем першого відкриття в карт. rор. З двома безпечними голками (BD Safety Glide)</t>
  </si>
  <si>
    <t>АМІНОВЕН ІНФАНТ 10% , р-н для інф. по 100 мл у фл.</t>
  </si>
  <si>
    <t>АМІНОПЛАЗМАЛЬ Б.БРАУН 10% Е, р-н для інф. по 500 мл у фл.</t>
  </si>
  <si>
    <t>ГАНЦИКЛОВІР-ФАРМЕКС ,ліоф.для р-ну для інф. по 500 мг, 1 фл з ліоф. у карт.кор.</t>
  </si>
  <si>
    <t>ГЛІТЕЙК, ліоф-т для р-ну для ін. по 400 мг , 1 фл з ліоф. у комплекті з 1 амп. роз-ком по 3,2 мл (вода для ін'єк.) №1</t>
  </si>
  <si>
    <t xml:space="preserve">КАЛЬЦІЮ ФОЛІНАТ, р-н для ін.,10 мг/мл, по 3 мл в амп., №5 </t>
  </si>
  <si>
    <t xml:space="preserve">КАЛЬЦІЮ ФОЛІНАТ, розчин для ін'єкцій, 10 мг/мл по 3 мл в ампулі; по 5 ампул в блістері, по 1 блістеру в пачці </t>
  </si>
  <si>
    <t xml:space="preserve">МЕПЕНАМ, пор. д/п р-ну для ін. по 0,5 г по 1 фл </t>
  </si>
  <si>
    <t>ТОПОТЕКАН АККОРД, конц. для р-ну для інф. 1 мг/мл по 4 мл конц. у скляному фл., по 1 фл. у карт. кор.</t>
  </si>
  <si>
    <t>ЦЕФЕПІМ 1000, пор.для р-ну для ін. по 1000 мг, 1 фл. з пор. у карт.кор.</t>
  </si>
  <si>
    <t>Азацитидин-віста 100мг</t>
  </si>
  <si>
    <t>Леналідомід-Віста капс.10мг</t>
  </si>
  <si>
    <t>Система для ендопрот.кульшового суглобу Muller</t>
  </si>
  <si>
    <t>Система для ендопрот.кульшового суглобу KORUS</t>
  </si>
  <si>
    <t>Експрес-тест для визначенняантигена до вірусу Covid-19 та грипу А/В</t>
  </si>
  <si>
    <t>Літак 2мг/мл</t>
  </si>
  <si>
    <t>Добутел 50мг/мл по 5мг</t>
  </si>
  <si>
    <t>Арикстра 2,5мг/0,5мл</t>
  </si>
  <si>
    <t>Контейнер для збору голок і мед.відходів</t>
  </si>
  <si>
    <t>Гідрофлюкс-фуросемід 20мг/2мл №5</t>
  </si>
  <si>
    <t>Дексаметазон 8мг №100</t>
  </si>
  <si>
    <t>Інтразолін 1г №1</t>
  </si>
  <si>
    <t>Маркаїн Спінал Хеві 5мг/мл №5</t>
  </si>
  <si>
    <t>Мерограм 1000мг №1</t>
  </si>
  <si>
    <t>Моксифлоксацин 400мг/250мл №1</t>
  </si>
  <si>
    <t>Паноділ 5мг/мл №5</t>
  </si>
  <si>
    <t>Пиперацилин 4000мг/500мг №10</t>
  </si>
  <si>
    <t>Септіл 100мл №1</t>
  </si>
  <si>
    <t>Уфексіл 2мг №1</t>
  </si>
  <si>
    <t>Фраксіпарін 0,6мл №10</t>
  </si>
  <si>
    <t>Циклокапрон 100мг/1мл №1</t>
  </si>
  <si>
    <t>Циклокапрон 10мг/10мл №10</t>
  </si>
  <si>
    <t>Циклонамін 12,5% 125 мг/мл №50</t>
  </si>
  <si>
    <t>Вольтарен 75мг/3мл №5</t>
  </si>
  <si>
    <t>Авелокс 400мг №5</t>
  </si>
  <si>
    <t>Пропофол 1% 10мл №5</t>
  </si>
  <si>
    <t>Polysord 36*90</t>
  </si>
  <si>
    <t>Ондансетрон 8мг</t>
  </si>
  <si>
    <t>Голка для шприца 0,8*40мм</t>
  </si>
  <si>
    <t>Голка для шприца 0,6*25мм</t>
  </si>
  <si>
    <t>Венетоклакс</t>
  </si>
  <si>
    <t>Ацикловір 400мг</t>
  </si>
  <si>
    <t>Ацикловір 250мг</t>
  </si>
  <si>
    <t>Атропін</t>
  </si>
  <si>
    <t>Бетаметазон і антибіотики</t>
  </si>
  <si>
    <t>Пропофол 200ст 20мл</t>
  </si>
  <si>
    <t>Піперацилін та інгібатор ферм-в4г/0,5г 50мл №10</t>
  </si>
  <si>
    <t>Іміпенем+циластатин 500мг/50мг 20мл №10</t>
  </si>
  <si>
    <t>Кошти бюджету м. Києва</t>
  </si>
  <si>
    <t>Експрес-тести для визначення антигенів коронавірусу SARS-CoV-2 та вірусів грипу А та В, набір</t>
  </si>
  <si>
    <t xml:space="preserve"> Набір реагентів для ампліфікації Abbott RealTime HIV-1 Amplification Reagent Kit; 96 тестів (4x24); 02G31-010  / Абботт Молекуляр Інк., США
 Ціна за упаковку 34109,92грн
                                                                </t>
  </si>
  <si>
    <t xml:space="preserve">  Набір реагентів для ампліфікації Abbott RealTime HIV-1 Qualitative Amplification Reagent Kit; 96 тестів (4х24); 4N66-90 / Абботт Молекуляр Інк., США
 Ціна за упаковку 25906,27 грн
                                                                </t>
  </si>
  <si>
    <t xml:space="preserve">  Набір контролів Abbott RealTime HIV-1 Qualitative Control Kit; 24 флакони; 4N66-80 / Абботт Молекуляр Інк., США
 Ціна за упаковку8989,47 грн
                                                                </t>
  </si>
  <si>
    <t xml:space="preserve">Набір реагентів для підготовки зразків Abbott mSample Preparation System (4x24 Preps); 04J70-24/  Промега Корпорейшн, США
 Ціна за упаковку 6772,76грн
                                                                </t>
  </si>
  <si>
    <t xml:space="preserve">Набір реагентів для підготовки зразків Abbott mSample Preparation SystemDNA (4x24 Preps); 06K12-24 /  Промега Корпорейшн, США
 Ціна за упаковку 6772,76грн
                                                                </t>
  </si>
  <si>
    <t xml:space="preserve"> Набір буферного розчину Abbott mSample Preparation System RNA Bulk Lysis Buffer Kit; 3x70мл, 02N77-01/  Промега Корпорейшн, США
 Ціна за упаковку 3021,43 грн
                                                                </t>
  </si>
  <si>
    <t>Ентекавір табл в/о по 1 мг  № 30</t>
  </si>
  <si>
    <t>Тенохоп т. в/о по 300 мг №30</t>
  </si>
  <si>
    <t>4,2930</t>
  </si>
  <si>
    <t>Метафін ІС по 25мг №10</t>
  </si>
  <si>
    <t>26,79</t>
  </si>
  <si>
    <t>Фосампренавір кальцію 700мг.№60</t>
  </si>
  <si>
    <t xml:space="preserve"> Бинт еластичний 10см.*4м.</t>
  </si>
  <si>
    <t>23.07.2026</t>
  </si>
  <si>
    <t xml:space="preserve"> Бинт еластичний 4см.*4м.</t>
  </si>
  <si>
    <t>27.07.2026</t>
  </si>
  <si>
    <t xml:space="preserve"> Бинт еластичний 6см.*4м.</t>
  </si>
  <si>
    <t xml:space="preserve"> Бинт еластичний 8см.*4м.</t>
  </si>
  <si>
    <t xml:space="preserve"> Глюкоза 5% 500мл</t>
  </si>
  <si>
    <t xml:space="preserve"> Ємності для мокрот 200 мл.</t>
  </si>
  <si>
    <t xml:space="preserve"> Ємності для мокрот 20мл.</t>
  </si>
  <si>
    <t xml:space="preserve"> Іннохеп 4500МО Анти-Ха/0,45мл. №6(шприц)</t>
  </si>
  <si>
    <t xml:space="preserve"> Лаксідо пор. д/ор.сусп.</t>
  </si>
  <si>
    <t xml:space="preserve"> Лезо хірургічне</t>
  </si>
  <si>
    <t xml:space="preserve"> Лідокаїну г/х 5мл. №5</t>
  </si>
  <si>
    <t xml:space="preserve"> Маска медична</t>
  </si>
  <si>
    <t xml:space="preserve"> Мішок Амбу</t>
  </si>
  <si>
    <t xml:space="preserve"> Норадреналін Тартрат 2мг/мл  по 4 мл № 10</t>
  </si>
  <si>
    <t xml:space="preserve"> Памперси-труси</t>
  </si>
  <si>
    <t xml:space="preserve"> Памперси р.L № 30</t>
  </si>
  <si>
    <t xml:space="preserve"> Памперси р.М №26</t>
  </si>
  <si>
    <t>08.11.2023</t>
  </si>
  <si>
    <t xml:space="preserve"> Пантопразол.40мг №98</t>
  </si>
  <si>
    <t xml:space="preserve"> Пластир стер.15*8</t>
  </si>
  <si>
    <t>31.01.2026</t>
  </si>
  <si>
    <t>31.12.2025</t>
  </si>
  <si>
    <t xml:space="preserve"> Профер(залізо) 80мг.пор.д/ор.р-ну (в пакетиках)</t>
  </si>
  <si>
    <t>31.08.2024</t>
  </si>
  <si>
    <t xml:space="preserve"> Серветка нетканна стер. 7,5см.*7,5см.</t>
  </si>
  <si>
    <t xml:space="preserve"> Серветка спиртова №100</t>
  </si>
  <si>
    <t xml:space="preserve"> Сомазин 1000мг. оральний розчин 10мл.(в стіках)</t>
  </si>
  <si>
    <t xml:space="preserve"> Тавор (Лоразепам) 1мл. №50</t>
  </si>
  <si>
    <t xml:space="preserve"> Халат</t>
  </si>
  <si>
    <t xml:space="preserve"> Цефепім 1,0 №10</t>
  </si>
  <si>
    <t xml:space="preserve"> Шприци 100 мл.</t>
  </si>
  <si>
    <t>27.03.2024</t>
  </si>
  <si>
    <t>28.02.2025</t>
  </si>
  <si>
    <t>Вакцина від COVID-19 COMIRNATY Tris/Sucrose, 30 mcg/0,3 mL Dispersion for Injacrion (COMIRNATY 0,1 mg/ml 195x2 25 ml GVL PU BNT)</t>
  </si>
  <si>
    <t>Ерідон р-н оральний 1мг/мл по 30мл №1</t>
  </si>
  <si>
    <t>Карбамазепін 200 мг, табл. №100</t>
  </si>
  <si>
    <t>Назва заходу/напрямку (Розподіл лікарських засобів, імунобіологічних препаратів (вакцин), медичних виробів, допоміжних засобів до них, медичного обладнання, закуплених за кошти Державного бюджету України на 2022 рік)</t>
  </si>
  <si>
    <t>Кетамін-ЗН р-н д/ін. 50мг/мл по 2мл №10</t>
  </si>
  <si>
    <t>Морфін гідрохлорид р-н д/ін.1% №100</t>
  </si>
  <si>
    <t>Фентаніл р-н д/ін. 0,05мг/мл по 2мл №100</t>
  </si>
  <si>
    <t>Трамадол-М р-н д/ін. 50мг/мл по 2мл №10</t>
  </si>
  <si>
    <t>Залдіар таб.37,5мг/325мг №10</t>
  </si>
  <si>
    <t>Трамадол Denk таб. 100мг №30</t>
  </si>
  <si>
    <t>Трамадол Denk таб. 200мг №30</t>
  </si>
  <si>
    <t xml:space="preserve">Морфін Epidural Meda р-н д/ін. 10мг/мл 1мл №10 </t>
  </si>
  <si>
    <t xml:space="preserve">Морфін Мeda р-н д/ін. 10мг/мл 1мл №10 </t>
  </si>
  <si>
    <t xml:space="preserve">Морфін skopolamin Мeda р-н д/ін. 10мг/мл морфіну гідрохл.+0,4мг/мл скополаміну 1мл №10 </t>
  </si>
  <si>
    <t xml:space="preserve">Морфін Мeda таб. 10мг №49 </t>
  </si>
  <si>
    <t>Фентаніл Labesfal р-н д/ін. 0,5мг/мл 10мл №10</t>
  </si>
  <si>
    <t>Велофент таб. 67мкг №30</t>
  </si>
  <si>
    <t>Велофент таб. 133мкг №30</t>
  </si>
  <si>
    <t>Велофент таб. 267мкг №30</t>
  </si>
  <si>
    <t>Велофент таб. 800мкг №30</t>
  </si>
  <si>
    <t>31.07.2027</t>
  </si>
  <si>
    <t>Зовнішній уропрезерватив Conveen/Конвін з липкою смужкою.33мм №30</t>
  </si>
  <si>
    <t>07.02.2025</t>
  </si>
  <si>
    <t>Вакцина  для профілактики дифтерії та правця, адсорбована, із зменшеним вмістом антигену, суспензія для інєкцій,по 10 доз</t>
  </si>
  <si>
    <t>02.07.2024</t>
  </si>
  <si>
    <t>Тест  для виявлення прихованої крові у калі  CITO TEST.або еквівалент</t>
  </si>
  <si>
    <t xml:space="preserve">Шприци ін'єкційні стерильні,міні-шприц,з автоматичним вимкненням,А-D, 0,5 ml                                                                                                                                                               </t>
  </si>
  <si>
    <t>ВАКЦИНА ДЛЯ ПРОФІЛАКТИКИ ПРАВЦЯ ТА ДИФТЕРІЇ (Td) АДП-М "Td VACCINE (2022) ADSORBED TETANUS AND DIPHTERIA ADULT DOSE, VIAL JF 10 DOSES WITH VACCINE VIAL MONITOR"</t>
  </si>
  <si>
    <t>Захисні халати (PP/PE Isolation Gown, BLUE, №100 в коробі), штук, n/a / Акт 2039</t>
  </si>
  <si>
    <t>Маска-респіратор FFP2 (Респіратор FFP2 (blue)), штуки, 1</t>
  </si>
  <si>
    <t>Маска-респіратор FFP2 (Респіратор FFP2 (Dach)), штуки, 1</t>
  </si>
  <si>
    <t>Маска-респіратор FFP2 (Респіратор FFP2), штуки, 1</t>
  </si>
  <si>
    <t>Маска захисна (Маски IMSTec №1000), штук, n/a</t>
  </si>
  <si>
    <t xml:space="preserve">Маска захисна (Маски DACH №1000), штук, n/a </t>
  </si>
  <si>
    <t>Маска захисна (Маски IMSTec №1000), штук, n/a / Акт 2132</t>
  </si>
  <si>
    <t>Маска захисна (YOUR MASK YOU M4 FFP2 №675), штук, n/a / Акт 2148</t>
  </si>
  <si>
    <t>Маска захисна (Маски IMSTec №1000), штук, n/a / Акт 2125</t>
  </si>
  <si>
    <t>Маска захисна (Маски UbiQ2 №900), штук, n/a / Акт 2125</t>
  </si>
  <si>
    <t>ПЕРОРАЛЬНА БІВАЛЕНТНА ВАКЦИНА ПРОТИ ПОЛІОМІЄЛІТУ ТИПІВ 1 і 3, флакон 2 мл - 20 доз по 0,1 мл  №10 в упаковці, ампули 2 мл (20 доз по 0,1мл)</t>
  </si>
  <si>
    <t>Респіратор FFP3 (Респіратор FFP3 NR), штуки, 1 / Акт 2177</t>
  </si>
  <si>
    <t>Респіратор-маска захисна (Andedrettsvern FFP3 Uniqon AS m/ventil №30), штук, n/a / Акт 2135</t>
  </si>
  <si>
    <t>Респіратор-маска захисна (UVEX FFP3 NR D-cup style №180), штук, n/a / Акт 2135</t>
  </si>
  <si>
    <t>Рукавиці оглядові нестерильні різних розмірів (Рукавички оглядові нестерильні, розмір L/Gloves nonsterile examination mumu Plus, size L, №200х 10 (2000шт)), одиниць, n/a / Акт 2039</t>
  </si>
  <si>
    <t>Швидкі тести на антиген SARS-COV-2 (NADAL COVID-19 Ag Test), штуки, 1 / Акт 2131</t>
  </si>
  <si>
    <t>Швидкий тест на Covid-19 (Антиген експрес-тест Viva Diag для швидкого виявлення вірусу SARS-CoV-2, №5 в упаковці), штук, n/a / Акт 1965</t>
  </si>
  <si>
    <t>Швидкий тест на Covid-19 (NADAL Covid-19 Ag Test №5 х 120 уп (600шт в коробі)), одиниць, n/a / Акт 2135</t>
  </si>
  <si>
    <t xml:space="preserve"> доксициклін 100мг</t>
  </si>
  <si>
    <t xml:space="preserve"> ібупрофен</t>
  </si>
  <si>
    <t xml:space="preserve"> інгаміст р-н  д/ін. 3мл</t>
  </si>
  <si>
    <t>канюля в/в  G-20</t>
  </si>
  <si>
    <t xml:space="preserve"> лідокаїн 2% 2.0 И10</t>
  </si>
  <si>
    <t>максіцин  20мл</t>
  </si>
  <si>
    <t xml:space="preserve"> сечоприймач</t>
  </si>
  <si>
    <t xml:space="preserve"> сульбактомакс пор.</t>
  </si>
  <si>
    <t xml:space="preserve"> флуконазол 100.0</t>
  </si>
  <si>
    <t xml:space="preserve"> цефтриаксон</t>
  </si>
  <si>
    <t xml:space="preserve"> шприц 1.0</t>
  </si>
  <si>
    <t>Промедол калцекс, розчин для ін'єкцій, 20 мг/мл  по 1 мл № 5</t>
  </si>
  <si>
    <t>Морфін калцекс, розчин для ін'єкцій, 10 мг/мл  по 1 мл № 5</t>
  </si>
  <si>
    <t>Фентаніл  калцекс, розчин для ін'єкцій, 0,05 мг/мл по 2 мл</t>
  </si>
  <si>
    <t>Диазапекс, розчин для ін'єкцій,                        5 мг/мл  по 2 мл № 10</t>
  </si>
  <si>
    <t>Фенстуд, розчин для ін'єкцій по                 50 мкг/мл, по 2 мл </t>
  </si>
  <si>
    <t>Німесулід (Німесил®),  100мг/2г</t>
  </si>
  <si>
    <t>Супрадин Актив, в/пл. оболонці №30</t>
  </si>
  <si>
    <t>Севофлуран д/інг. 100% 250мл</t>
  </si>
  <si>
    <t>Рукавиці Safari нітрилові неопудрені, нестерильні , розмір L</t>
  </si>
  <si>
    <t>Рукавиці Safari нітрилові неопудрені, нестерильні , р.М</t>
  </si>
  <si>
    <t>полівітаміни Gulf Ferrous Sulphate Compound  №56</t>
  </si>
  <si>
    <t>Швидкий тест на Covid-19</t>
  </si>
  <si>
    <t>Гідралазин 25мг</t>
  </si>
  <si>
    <t>Адсорбована вакцина ДТ</t>
  </si>
  <si>
    <t>Вакцина проти папіломивірусів людини (типу 16,18)Гардисил суспензія  для ін"єкцій по 0,5мл.(1 доза) в шприц</t>
  </si>
  <si>
    <t xml:space="preserve">Парацетамол (IMENSA 500MG  таблетки №20 BL HR MY), таблетки, 500мг </t>
  </si>
  <si>
    <t>Швидкі тести на COVID-19</t>
  </si>
  <si>
    <t>Рукавиці оглядові нестерильні різних розмірів</t>
  </si>
  <si>
    <t>Распіратор-маска захисна №30</t>
  </si>
  <si>
    <t>Распіратор-маска захисна №180</t>
  </si>
  <si>
    <t>Маска захисна( маски IMSTec №1000)</t>
  </si>
  <si>
    <t>Маска захисна (маска DACH №1000)</t>
  </si>
  <si>
    <t>Маска захисна (маски IMSTec №1000)</t>
  </si>
  <si>
    <t>Маска захисна(YOUR MASK YOU)</t>
  </si>
  <si>
    <t>Маска захисна (маски UbiQ2 №900)</t>
  </si>
  <si>
    <t>ВАКЦИНА ДЛЯ ПРОФІЛАКТИКИ ПРАВЦЯ ТА ДИФТЕРІЇ АДП-М</t>
  </si>
  <si>
    <t>Ривароксабан (КСАРЕЛТО(XARELTO)  20мг</t>
  </si>
  <si>
    <t>Ривароксабан (КСАРЕЛТО(XARELTO) 15 мг № 28</t>
  </si>
  <si>
    <t>Супрадин Ведмежуйки, жув. пастил №30</t>
  </si>
  <si>
    <t xml:space="preserve">Рукавиці Safari нітрилові неопудрені, нестерильні </t>
  </si>
  <si>
    <t>Нітрендипін 10 mg tablets №60</t>
  </si>
  <si>
    <t>Полівітаміни із залізом №56</t>
  </si>
  <si>
    <t>Захисні халати (PP/PE Isolation Gown, BLUE</t>
  </si>
  <si>
    <t>Вакцина від COVID-19 COMIRNATY 0,1mg/ml 195x2.25 ml GVL PU BNT</t>
  </si>
  <si>
    <t>Шприци ін"єкційні стерильні Auto Disable Syringe 0,3мл 23Gх1</t>
  </si>
  <si>
    <t>Ривароксабан (КСАРЕЛТО(XARELTO) таблетки, вкриті плівковою оболонкою, по 2.5 мг № 14), таблетки, 2,5мг</t>
  </si>
  <si>
    <t xml:space="preserve">Ривароксабан (КСАРЕЛТО(XARELTO) таблетки, вкриті плівковою оболонкою, по 20 мг № 28), таблетки, 20мг </t>
  </si>
  <si>
    <t>Ривароксабан (КСАРЕЛТО(XARELTO) таблетки, вкриті плівковою оболонкою, по 15 мг № 28), таблетки, 15мг</t>
  </si>
  <si>
    <t xml:space="preserve">Полівітаміни з іншими мінералами, включаючи комбінації (Супрадин Ведмежуйки, жув. пастил №60), таблетки, n/a </t>
  </si>
  <si>
    <t xml:space="preserve">Полівітаміни з іншими мінералами, включаючи комбінації (Супрадин Ведмежуйки, жув. пастил №30), таблетки, n/a </t>
  </si>
  <si>
    <t xml:space="preserve">Полівітаміни з іншими мінералами, включаючи комбінації (Супрадин Імуно кідз, жув. пастил. №60), таблетки, n/a </t>
  </si>
  <si>
    <t xml:space="preserve">Полівітаміни з іншими мінералами, включаючи комбінації (Супрадин Актив, таблетки, в/пл. оболонці №30 ), таблетки, n/a </t>
  </si>
  <si>
    <t xml:space="preserve">Полівітаміни з іншими мінералами, включаючи комбінації (Супрадин Магічне драже, жув.пастилки №90), драже, n/a </t>
  </si>
  <si>
    <t>драже</t>
  </si>
  <si>
    <t>Вальзартан (TENSART 160 mg №28 tabl.), таблетки, 160мг</t>
  </si>
  <si>
    <t>Парацетамол (Panodil 250mg supp №10), одиниць, 250мг</t>
  </si>
  <si>
    <t>Парацетамол (Panodil 60mg supp №10), одиниць, 60мг</t>
  </si>
  <si>
    <t>Захисні халати (PP/PE Isolation Gown, BLUE, №100 в коробі)</t>
  </si>
  <si>
    <t>Швидкий тест на Covid-19 (Набір для швидкого тестування на антиген Clungene COVID-19 (мазок з носа) 5тестів/</t>
  </si>
  <si>
    <t>Маска-респіратор FFP2 (Респіратор FFP2 (blue)</t>
  </si>
  <si>
    <t>Маска-респіратор FFP2 (Респіратор FFP2)</t>
  </si>
  <si>
    <t>Маска-респіратор FFP2 (Респіратор FFP2 (Dach)</t>
  </si>
  <si>
    <t>Респіратор FFP3 (Респіратор FFP3 NR D-cup style  uvex)</t>
  </si>
  <si>
    <t>Маска захисна (Маски IMSTec №1000)</t>
  </si>
  <si>
    <t>Маска захисна (Маски DACH №1000)</t>
  </si>
  <si>
    <t>Швидкі тести на антиген SARS-COV-2 (NADAL COVID-19 Ag Test)</t>
  </si>
  <si>
    <t>Рукавиці оглядові нестерильні різних розмірів (Рукавички оглядові нестерильні, розмір L/Gloves nonsterile examination size L №100х10 (1000шт)</t>
  </si>
  <si>
    <t>Швидкий тест на Covid-19 (Антиген експрес-тест Viva Diag для швидкого виявлення вірусу SARS-CoV-2, №5 в упаковці)</t>
  </si>
  <si>
    <t>Швидкий тест на Covid-19 (NADAL Covid-19 Ag Test №5 х 120 уп (600шт в коробі)</t>
  </si>
  <si>
    <t>Маска-респіратор медична (Маска-респіратор медична FFP3 face mask №600 в коробі)</t>
  </si>
  <si>
    <t>Респіратор-маска захисна (Andedrettsvern FFP3 Uniqon AS m/ventil №30)</t>
  </si>
  <si>
    <t>Респіратор-маска захисна (UVEX FFP3 NR D-cup style №180)</t>
  </si>
  <si>
    <t>Респіратор FFP3 (Респіратор FFP3 NR)</t>
  </si>
  <si>
    <t>09.12.2022р.</t>
  </si>
  <si>
    <t>Вакцина для профілактики правця та дифтерії(АДП-М)</t>
  </si>
  <si>
    <t>Полівітаміни з іншими мінералами  (Супродин Ведмежуйки)№60</t>
  </si>
  <si>
    <t>Полівітаміни з іншими мінералами  (Супродин Ведмежуйки)№30</t>
  </si>
  <si>
    <t>Полівітаміни з іншими мінералами  (Супродин,Імуно кідз. жув пластина) №60</t>
  </si>
  <si>
    <t>Полівітаміни з іншими мінералами  (Супродин,Активк табл. в/пл.) №  30</t>
  </si>
  <si>
    <t>Полівітаміни з іншими мінералами (Супрадин ,Магічне драже,пастилки) №90</t>
  </si>
  <si>
    <t>Полівітаміни з іншими мінералами  (Супродин, Імуне форте гранули ) №14</t>
  </si>
  <si>
    <t>Нітрендипін   20 мг таб №60</t>
  </si>
  <si>
    <t>Полівітаміни  із залізом №56</t>
  </si>
  <si>
    <t>Полівітаміни  із залізом №84</t>
  </si>
  <si>
    <t>Нітрендипін   10 мг таб №60</t>
  </si>
  <si>
    <t>Нітрендипін   20 мг таб №30</t>
  </si>
  <si>
    <t>Парацетамол 250 мг  №10</t>
  </si>
  <si>
    <t>Атенопол та інші діуретики 25 мг</t>
  </si>
  <si>
    <t>Маска-респіратор FFP2 1 шт  (blue)</t>
  </si>
  <si>
    <t>Маска-респіратор FFP2 1 шт  (Dach)</t>
  </si>
  <si>
    <t>Маска-респіратор FFP2 1 шт</t>
  </si>
  <si>
    <t>Маска-респіратор FFP2 1 шт,</t>
  </si>
  <si>
    <t>Маска-  захисна  IMSTес № 1000 шт</t>
  </si>
  <si>
    <t>Маска захисна (Маски DACH )№1000</t>
  </si>
  <si>
    <t>Маска захисна Lindenpartner №1000</t>
  </si>
  <si>
    <t>Маска захисна (Маски DACH №1000), штук, n/a / Акт 2132</t>
  </si>
  <si>
    <t>Маска захисна (Маски DACH №1000), штук, n/a / Акт 2125</t>
  </si>
  <si>
    <t>Вірамун сусп.оральна 50мг\5мл 240мл</t>
  </si>
  <si>
    <t>Зидовудин р-н д\перор.заст.50мг\мл 240мл</t>
  </si>
  <si>
    <t>Рукавички оглядові нітрилові текс. б/пудри н/с М</t>
  </si>
  <si>
    <t>Слуховий апарат Sonic модель ЕТ 40 В 105,  2,4G NFM DPB BE ENCHANT 40</t>
  </si>
  <si>
    <r>
      <t>Назва заходу/напрямку (наприклад,</t>
    </r>
    <r>
      <rPr>
        <sz val="12"/>
        <rFont val="Times New Roman"/>
        <family val="1"/>
        <charset val="204"/>
      </rPr>
      <t xml:space="preserve"> </t>
    </r>
    <r>
      <rPr>
        <b/>
        <sz val="12"/>
        <rFont val="Times New Roman"/>
        <family val="1"/>
        <charset val="204"/>
      </rPr>
      <t>Репродуктивне здоров’я/ Створення умов безпечного материнства</t>
    </r>
    <r>
      <rPr>
        <sz val="12"/>
        <rFont val="Times New Roman"/>
        <family val="1"/>
        <charset val="204"/>
      </rPr>
      <t>)</t>
    </r>
  </si>
  <si>
    <t>Сиситема кохлеарної імплантації: Базовий набір мовного процесора OPUS  2D катушка антрацитовий , кат. Номер 07584, Комплект SONATA 2 STANDARD кат. Номер 38548</t>
  </si>
  <si>
    <t>Маска-респіратор FFP2 (Респіратор FFP2 (Dach) ), штуки, 1</t>
  </si>
  <si>
    <t>Респіратор FFP3 (Респіратор FFP3 NR D-cup style  uvex), штуки, 1</t>
  </si>
  <si>
    <t>29.09.2022  28.12.2022</t>
  </si>
  <si>
    <t>ск.Хірургічні імпланти-Тотальні ендопротези кульш. суглоба  цемент.типу фіксації самоблокуючий.(33181)</t>
  </si>
  <si>
    <t>Хір. імпланти-Тотальний ендопротез кульшового суглоба безцемент проксального.типу фікс (33181Ендопрот. кульш. суглоба цілий з парою тер.мет.поліет</t>
  </si>
  <si>
    <t>Хірургічні імпланти-Тотальний ендопротез кульшового суглоба безцементного типу фіксації з  конусною ніжкою (33181Ендопротез кульшового суглоба цілий з</t>
  </si>
  <si>
    <t>Хір.-імплантиТотальний ендопротез колінного суглоба універсальний33665(Ендопротез кол.суглоба повний із задньою стабилізацією)</t>
  </si>
  <si>
    <t>Хірургічні імпланти-Тотальні ендопротези кульш. суглоба  безцемент.антиротаційного типу фіксації .(33181Ендопротез кульшового суглоба цілий з парою т)</t>
  </si>
  <si>
    <t>Тотальні ендопротези кульшового суглоба  цементного типу фіксації самоблокуючий.(33181 Ендопротез кульшового суглоба тотальний з парою тертя метал-поліетилен)</t>
  </si>
  <si>
    <t>4/27/2020</t>
  </si>
  <si>
    <t>4/23/2020</t>
  </si>
  <si>
    <t>АКТЕМРА концентрат для розчину для інфузій,20мг/мл;по 200мг/10мл у флаконі;по 1 флакону  у картонній</t>
  </si>
  <si>
    <t>ВАКЦИНА ДЛЯ ПРОФІЛАКТИКИ ПРАВЦЯ ТА ДИФТЕРІЇ (Td) АДП-М "Td VACCINE (2022) ADSORBED TETANUS AND DIPHTERIA ADULT DOSE, VIAL JF 10 DOSES WITH VACCINE VIA</t>
  </si>
  <si>
    <t>Вакцина Анатоксин проф. правця та диферії</t>
  </si>
  <si>
    <t>Тест-смужки ля вимірювання глюкози</t>
  </si>
  <si>
    <t xml:space="preserve"> Калій йодид</t>
  </si>
  <si>
    <t>Hydrocortisone cream 28g</t>
  </si>
  <si>
    <t>Hydrocortisone cream 56g</t>
  </si>
  <si>
    <t>Бинт</t>
  </si>
  <si>
    <t>Марлева пов"язка стер. №200</t>
  </si>
  <si>
    <t>Метопролол Беталок Зок  47,5мг</t>
  </si>
  <si>
    <t>Метопролол  METOPROLOL 100mg</t>
  </si>
  <si>
    <t xml:space="preserve"> Термометр медичний безконтактний</t>
  </si>
  <si>
    <t>13181 Калоприймач двухком.Пластина №5  50мм</t>
  </si>
  <si>
    <t>1758 Урост.мішок двухком. №20  50мм</t>
  </si>
  <si>
    <t xml:space="preserve">Халат  багаторазовий M </t>
  </si>
  <si>
    <t xml:space="preserve">Халат  багаторазовий L </t>
  </si>
  <si>
    <t xml:space="preserve">Халат  багаторазовий S </t>
  </si>
  <si>
    <t>Імуноглобулін людини протиправцевий, р-н  д/ін. 250МО 2,5мл у фл.</t>
  </si>
  <si>
    <t>КПКВК  2301400</t>
  </si>
  <si>
    <t>Ривароксабан,  2,5мг</t>
  </si>
  <si>
    <t>Рукавиці Safari н/ст, нітрил. L</t>
  </si>
  <si>
    <t xml:space="preserve">Рукавиці NITREX н/ст, нітрил. </t>
  </si>
  <si>
    <t>Серветки /Мар. тампони 4-шарові</t>
  </si>
  <si>
    <t>Шовний матер. хірург.</t>
  </si>
  <si>
    <t>Розчин для іригації ран Prontosan,350мл</t>
  </si>
  <si>
    <t>Контейнер для збору (утилізації) медичних відходів,  (бокси для безпечної утилізації використаних шприців/голок/5л/в коробці-25 шт)</t>
  </si>
  <si>
    <t>Тести для виявлення гострої респіраторної хвороби  COVID-19 спричиненої коронавірусом   SARS-CoV-2 /Standart Q COVID-19 Ag  Test</t>
  </si>
  <si>
    <t>46759 Калоприймач  стоміч.двокомп.Alterna, пласт.Convex №4 фланець 50 мм,розмір для вирізання</t>
  </si>
  <si>
    <t xml:space="preserve">1692 Калоприймач  стомічний двокомпон. Alterna №30 мішок відкр.непроз.фланець 50 мм </t>
  </si>
  <si>
    <t>За напрямом " Залишок  швидких  (експрес) тестів для виявлення антитіл до ВІЛ ½"</t>
  </si>
  <si>
    <t>Швидкі (експрес) тести для виявл. антит. до  ВІЛ 1/2 (І дослідження)</t>
  </si>
  <si>
    <t>Швидкі (експрес) тести для виявл. антит. до  ВІЛ 1/2 (ІІ дослідження)</t>
  </si>
  <si>
    <t>За напрямом " Залишок  швидких тестів до вірусу гепатиту В, С"</t>
  </si>
  <si>
    <t xml:space="preserve">Тест-смужки Акку-Чек Інстант  </t>
  </si>
  <si>
    <t xml:space="preserve">Система для контролю рівня глюкози у крові Акку-Чек Інстант  </t>
  </si>
  <si>
    <t>ІНДІРАБ  ВАКЦИНА АНТИРАБІЧНА</t>
  </si>
  <si>
    <t>РАБІВАКС-С  ВАКЦИНА АНТИРАБІЧНА</t>
  </si>
  <si>
    <t xml:space="preserve">Контейнер для зберігання  гострих медичних предметів однораз використання 25 шт в упаковці </t>
  </si>
  <si>
    <t>Тести для виявлення гострої респіраторної хвороби COVID-19, спричененої коронавірусом   SARS-CoV-2 /STANDARD  Q COVID-19 Ag Test</t>
  </si>
  <si>
    <t>За напрямом "Швидкий тест на Covid-19"</t>
  </si>
  <si>
    <t>Швидкий тест на Covid-19 (Набір для швидкого тестування на антиген Clungene COVID-19 (мазок з носа) 5тестів/Clungene COVID-19 Rapid Antigen Test Kit (Nasal Swab) 5 Tests)</t>
  </si>
  <si>
    <t>Катетер Нелатона розміром 10, стер. Жіночий Волес  благ.безгот.</t>
  </si>
  <si>
    <t>Катетер уретральний 2-ходовий (Фолея), стер. Розміром 18 Волес  благ.безгот.</t>
  </si>
  <si>
    <t>Катетер уретральний 2-ходовий (Фолея), стер. Розміром 20 Волес  благ.безгот.</t>
  </si>
  <si>
    <t>Катетер уретральний 2-ходовий (Фолея), стер. Розміром 22 Волес  благ.безгот</t>
  </si>
  <si>
    <t>За напрямом " Залишок  швидких  діагностичних тестів для виявлення гепатиту С "</t>
  </si>
  <si>
    <t xml:space="preserve">Долутегравір/Ламівудин/Тенофовір 50/300/300мг № 30 Серія 22029111  </t>
  </si>
  <si>
    <t>Долутегравір/Ламівудин/Тенофовір 50/300/300мг № 30 Серія Q201808</t>
  </si>
  <si>
    <t>Тенофовір дизопр.фум. 300мг + Емтрицитабін 200 мг №30 с.Е221047А</t>
  </si>
  <si>
    <t>Метопролол (Беталок Зок 50  47,5 мг), таблетки, 47,5 мг</t>
  </si>
  <si>
    <t>Захисні рукавиці одноразові (Рукавиці Safari нітрилові неопудрені, нестерильні , розмір L, 1000 шт в коробі)</t>
  </si>
  <si>
    <t>Захисні рукавиці одноразові (Рукавиці Safari нітрилові неопудрені, нестерильні , розмір М, 1000 шт в коробі)</t>
  </si>
  <si>
    <t>Захисні халати (Overalls (Халат) розмір L, №50 в ящику)</t>
  </si>
  <si>
    <t xml:space="preserve">Тест смужки EasyTouch   для вимірювання рівня холестерину в крові </t>
  </si>
  <si>
    <t>17.04.2023</t>
  </si>
  <si>
    <t>1435</t>
  </si>
  <si>
    <t>02.11.2021</t>
  </si>
  <si>
    <t>482</t>
  </si>
  <si>
    <t>29.06.2022</t>
  </si>
  <si>
    <t>26.11.2023</t>
  </si>
  <si>
    <t>625</t>
  </si>
  <si>
    <t>За кошти   бюджету м. Києва</t>
  </si>
  <si>
    <t>Експрес-тест для визначення антигена до вірусу SARS-COV-2 та вірусу  грипу А та В</t>
  </si>
  <si>
    <t>За кошти державного  бюджету</t>
  </si>
  <si>
    <t>Бюджетна програма  "Поліпшення охорони здоров'я на службі у людей"</t>
  </si>
  <si>
    <t>21.12.2022</t>
  </si>
  <si>
    <t>Експрес-тест для визначення  COVID-19</t>
  </si>
  <si>
    <t>60</t>
  </si>
  <si>
    <t>Державна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імунобіологічних препаратів (вакцин), медичних виробів, інших товарів і послуг"      у частині "Закупівля імунобіологічних препаратів для проведення імунопрофілактики населення та втробів для забезпечення умов температурного контролю імунобіологічних препаратів, та медичних виробів"</t>
  </si>
  <si>
    <t xml:space="preserve">Вакцина  для профілактики дифтерії, правця, кашлюку, Гепатиту В та захворювань,спричинених  HAEMOPHILUS INFLUENZAE типу В </t>
  </si>
  <si>
    <t xml:space="preserve">ЕУВАКС  В/EUVAX  B  ВАКЦИНА ДЛЯ ПРОФІЛАКТИКИ ГЕПАТИТУ В, РЕКОМБИНАНТНА РІДКА. </t>
  </si>
  <si>
    <t>02.01.2025</t>
  </si>
  <si>
    <t>ПЕНТАБІО (КОМБІНОВАНА ТА АДСОРБОВАНА  ВАКЦИНА ДПК-ГЕПВ- ХІБ)</t>
  </si>
  <si>
    <t>16.08.2022</t>
  </si>
  <si>
    <t>446</t>
  </si>
  <si>
    <t>Державна програма"Проведення вакцинації населення від гострої  респіраторної хворобии Covid-19,  спричиненої коронавірусом SARS-CoV-2" за напрямком "Закупівля вакцини від гострої  респіраторної хворобии Covid-19,  спричиненої коронавірусом SARS-CoV-2,  лікарських засобів та медичних виробів, необхідних для проведення вакцинації населення."</t>
  </si>
  <si>
    <t>КОРОНАВАК ВАКЦИНА ДЛЯ ПРОФІЛАКТИКИ  COVID-19 (ВИРОЩЕНА З ВИКОРИСТАННЯМ  КЛІТИН VERO) ІНАКТИВОВАНА</t>
  </si>
  <si>
    <t>Шприци ін'єкційні стерильні, міні-шприц  3, A-D. 0,5ml)</t>
  </si>
  <si>
    <t>Державна програма "Забезпечення медичних заходів окремих державних програм та комплексних заходів програмного характеру" за напрямком  "Імунобіологічні препаратів для проведення імунопрофілактики населення та вироби для забезпечення умов температурного контролю імунобіологічних препаратів, медичні вироби та лікарські засоби для лікування та профілактики гострої респіраторної хвороби Covid-19, спричиненої коронавірусом  SARS-CoV-2" за підняпрямком "Лікарські звсоби лікування та профілактики  гострої респіраторної хвороби, спричиненої коронавірусом Covid-19, лікарські засоби,імунобіологічні препарати для запобігання занесенню і поширенню на території України гострої респіраторної хвороби, спричиненої коронавірусом Covid-19 спричиненої коронавірусом  SARS-CoV-2"</t>
  </si>
  <si>
    <t>10.02.2022</t>
  </si>
  <si>
    <t>Державна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(в тому числі, ти,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</si>
  <si>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31.01.2025</t>
  </si>
  <si>
    <t>453</t>
  </si>
  <si>
    <t>КАРАНТИН Вакцини від COVID-19 / Вакцина COMIRNATY Original/Omicron BA.1, (mRNA)/Bivalent 15mсg/15mсg, дисперсія для в/м.  ін’єкцій, GC-флакон 2.25мл (6доз по 0,3мл) ,10 багатодозових флаконів/ коробка 48 упак, 2880доз в упак, 0,1mg/ml</t>
  </si>
  <si>
    <t>Медична ізолюючу  маска CKFS-100 (захисніщитки)</t>
  </si>
  <si>
    <t xml:space="preserve">Нітрендипін (Nitrendypina( Нітрендипін) EGIS 10 mg tablets №60), таблетки, 10мг </t>
  </si>
  <si>
    <t xml:space="preserve">Нітрендипін (NITRENDYPINA(НІТРЕНДИПІН) Egis 10mg №60 tabl.), таблетки, 10мг </t>
  </si>
  <si>
    <t xml:space="preserve">Нітрендипін (NITRENDYPINA(НІТРЕНДИПІН) Egis 20mg №30 tabl.), таблетки, 20мг </t>
  </si>
  <si>
    <t xml:space="preserve">Нітрендипін (NITRENDYPINA(НІТРЕНДИПІН) Egis 20mg №60 tabl.), таблетки, 20мг </t>
  </si>
  <si>
    <t xml:space="preserve">Вальзартан (TENSART 160 mg №28 tabl.), таблетки, 160мг </t>
  </si>
  <si>
    <t xml:space="preserve">Швидкий тест на Covid-19 (Набір для швидкого тестування на антиген Clungene COVID-19 (мазок з носа) 5тестів/Clungene COVID-19 Rapid Antigen Test Kit (Nasal Swab) 5 Tests), штук, n/a </t>
  </si>
  <si>
    <t>Рукавиці оглядові нестерильні різних розмірів (Рукавички оглядові нестерильні, розмір L/Gloves nonsterile examination mumu Plus, size L, №200х 10 (2000шт))</t>
  </si>
  <si>
    <t>Швидкий тест на Covid-19 (NADAL Covid-19 Ag Test №5 х 120 уп (600шт в коробі))</t>
  </si>
  <si>
    <t>СИСТЕМА ДЛЯ ЗАДНЬОЇ СТАБІЛІЗАЦІЇ ШИЙНОГО ВІДДІЛУ ХРЕБТА ТРАНСПЕДИКУЛЯРНИМИ ГВИНТАМИ CHARSPINE ОСТ;  ГВИНТ ПОЛІАКСАЛЬНИЙ - 80 ШТ, ГВИНТ БЛОКУЮЧИЙ - 80 ШТ, СТЕРЖЕНЬ - 20 ШТ, ЗЄДНУВАЧ РЕГУЛЬОВАНИЙ - 10 ШТ</t>
  </si>
  <si>
    <t>СИСТЕМА ДЛЯ СТАБІЛІЗАЦІЇ ХРЕБТА  CHARSPINE 2; ГВИНТ ПОЛІАКСАЛЬНИЙ - 4 ШТ, ГВИНТ БЛОКУЮЧИЙ  - 4 ШТ, СТЕРЖЕНЬ - 2 ШТ</t>
  </si>
  <si>
    <t>СИСТЕМА ДЛЯ СТАБІЛІЗАЦІЇ ХРЕБТА  CHARSPINE 2; ГВИНТ ПОЛІАКСАЛЬНИЙ - 8 ШТ, ГВИНТ БЛОКУЮЧИЙ  - 8 ШТ, СТЕРЖЕНЬ - 2 ШТ, ЗЄДНУВАЧ СТЕРЖНЯ - 1 ШТ, ЗАЖИМ ПОПЕРЕЧНОГО ЗЄДНУВАЧА - 2 ШТ</t>
  </si>
  <si>
    <t>СИСТЕМА ДЛЯ СТАБІЛІЗАЦІЇ ХРЕБТА  CHARSPINE 2; ГВИНТ ПОЛІАКСАЛЬНИЙ - 90 ШТ, ГВИНТ БЛОКУЮЧИЙ  - 90 ШТ, СТЕРЖЕНЬ - 30 ШТ, ЗЄДНУВАЧ СТЕРЖНЯ - 15 ШТ, ЗАЖИМ ПОПЕРЕЧНОГО ЗЄДНУВАЧА - 30 ШТ</t>
  </si>
  <si>
    <t>Візипак 320мг/мл 50мл</t>
  </si>
  <si>
    <t>624-Р</t>
  </si>
  <si>
    <t>Зовнішній шлуночковий дренаж</t>
  </si>
  <si>
    <t>Костюм біологічного захисту/комбінезон  M</t>
  </si>
  <si>
    <t>Костюм біологічного захисту/комбінезон  XL</t>
  </si>
  <si>
    <t>Протез суддиний тканний прямий intergard 18мм*15см  №IGW0018-15</t>
  </si>
  <si>
    <t>Протез суддиний тканний прямий intergard 14мм*15см  №IGW0014-15</t>
  </si>
  <si>
    <t>Протез суддиний в'язаний прямий intergard 10мм*40см  №IGК0010-40</t>
  </si>
  <si>
    <t>Протез суддинийв'язаний прямий intergard 8мм*40см  №IGК0008-40</t>
  </si>
  <si>
    <t>Судинний протез 7мм*50см</t>
  </si>
  <si>
    <t xml:space="preserve">562-Р </t>
  </si>
  <si>
    <t>Судинний протез 8мм*50см</t>
  </si>
  <si>
    <t>Судинний протез 7мм*60см</t>
  </si>
  <si>
    <t xml:space="preserve">Тотальні ендопротези кульшового суглобу цементного типу фіксації з подвійним клином United Планові </t>
  </si>
  <si>
    <t xml:space="preserve">Тотальні ендопротези кульшового суглобу безцементного проксимального типу фіксації United Планові </t>
  </si>
  <si>
    <t>Тотальний ендопротез колінного суглоба з медіальним обертанням Medacta</t>
  </si>
  <si>
    <t>Тотальний ендопротез кульшового суглоба для ревізійного протезування цементного типу фіксації з парою тертя подвійної рухомості Permedica Плановий</t>
  </si>
  <si>
    <t>Тотальний ендопротез колінного суглоба без збереження задньої христоподібної звязки ZIMMER (ПЛАНОВИЙ)</t>
  </si>
  <si>
    <t>Тотальний ендопротез кульшового суглоба для ревізійного протезування безцементного типу фіксації з парою тертя подвійної рухомості Zimmer Плановий</t>
  </si>
  <si>
    <t>609-Р</t>
  </si>
  <si>
    <t>Халат ізоляційний медичний багаторазовий розмір  S</t>
  </si>
  <si>
    <t>Халат ізоляційний медичний багаторазовий розмір  M</t>
  </si>
  <si>
    <t>Халат ізоляційний медичний одноразовий розмір  M</t>
  </si>
  <si>
    <t>Халат ізоляційний медичний одноразовий розмір  L</t>
  </si>
  <si>
    <t>Халат багаторазовий розмір  S</t>
  </si>
  <si>
    <t>Халат багаторазовий розмір  M</t>
  </si>
  <si>
    <t>Халат  багаторазовий розмір  L</t>
  </si>
  <si>
    <t>Катетер внутрішньовенний  18G</t>
  </si>
  <si>
    <t>"Mak Air"  пристрій екстеррної вентиляції</t>
  </si>
  <si>
    <t xml:space="preserve">ВАКЦИНА ДЛЯ ПРОФІЛАКТИКИ ПРАВЦЯ ТА ДИФТЕРІЇ (Td) АДП-М "Td VACCINE (2022) ADSORBED TETANUS AND DIPHTERIA ADULT DOSE, VIAL JF 10 DOSES WITH VACCINE </t>
  </si>
  <si>
    <t>30.04.2025</t>
  </si>
  <si>
    <t>Полівітаміни з іншими мінералами, включаючи комбінації (Супрадин Актив, таблетки, в/пл. оболонці №30 )</t>
  </si>
  <si>
    <t>Нітрендипін (Nitrendypina( Нітрендипін) EGIS 20 mg tablets №60)</t>
  </si>
  <si>
    <t>Нітрендипін (NITRENDYPINA(НІТРЕНДИПІН) Egis 10mg №60 tabl.)</t>
  </si>
  <si>
    <t>Нітрендипін (NITRENDYPINA(НІТРЕНДИПІН) Egis 20mg №30 tabl.)</t>
  </si>
  <si>
    <t>Атенолол та інші діуретики (ATENOLOL-CHLORTHALIDONE 50MG-25MG TABLET (100 TABS/BOTLE))</t>
  </si>
  <si>
    <t>Мережевий комбінований холодильник з камерою для льоду для зберігання вакцин та морозильна камера з акумуляторами холоду GVR55FFAC</t>
  </si>
  <si>
    <t>Анатоксин або вакцина для профілактики дифтерії та правця із зменшеним вмістом антигену АДП-М 222600722В</t>
  </si>
  <si>
    <t>Назва заходу/напрямку                міська цільова програма здоров'я Киян</t>
  </si>
  <si>
    <t>Назва заходу/напрямку  закупівля лікарських засобів, імунобіологічних препаратів (вакцин), медичних виробіву, інших тогварів і послуг</t>
  </si>
  <si>
    <t>Анатоксин  або вакцина для профілактики дифтерії та правця із зменшеним вмістом антигену (АДП-М)</t>
  </si>
  <si>
    <t>Назва заходу/напрямку          зменшення поширеності інфекційних хвороб</t>
  </si>
  <si>
    <t xml:space="preserve"> М-М-Р-ВАКСПРО комбінована жива атенуйована вакцина проти кору, епідемічного паротиту і краснухи </t>
  </si>
  <si>
    <t xml:space="preserve">Захисні рукавиці одноразові (Рукавиці Safari нітрилові неопудрені, нестерильні , розмір М, 1000 шт в коробі), штук, n/a </t>
  </si>
  <si>
    <t xml:space="preserve">Захисні рукавиці одноразові (Рукавиці Safari нітрилові неопудрені, нестерильні , розмір L, 1000 шт в коробі), штук, n/a  n/a </t>
  </si>
  <si>
    <t>Рукавиці оглядові нестерильні різних розмірів (Рукавички оглядові нестерильні, розмір L/Gloves nonsterile examination, size L, №200х 10 (2000шт)), штук, n/a</t>
  </si>
  <si>
    <t>Рукавиці оглядові нестерильні різних розмірів (Рукавички оглядові нестерильні, розмір L/Gloves nonsterile examination mumu Plus, size L, №200х 10 (2000шт)</t>
  </si>
  <si>
    <t>Маска захисна (Маски UbiQ2 №900)</t>
  </si>
  <si>
    <t>ORAL BIVALENT TYPES 1 and 3 POLYOMIELITIS VACCINE, Flacon 2 ml- 20 doses de 0,1 ml box of 10/ ПЕРОРАЛЬНА БІВАЛЕНТНА ВАКЦИНА ПРОТИ ПОЛІОМІЄЛІТУ ТИПІВ 1 і 3, флакон 2 мл - 20 доз по 0,1 мл  №10 в упаковці, ампули 2 мл (20 доз по 0,1мл)</t>
  </si>
  <si>
    <t>КАПЕЛЬНИЦЯ  для пероральної поліомієлітної вакцини/ DROPPER for oralpoliomyelitis vaccine 13 mm non sterile №10/ КАПЕЛЬНИЦЯ  для пероральної поліомієлітної вакцини 13 мм нестерильна</t>
  </si>
  <si>
    <t>Благодійна  допомога</t>
  </si>
  <si>
    <t xml:space="preserve">         Гуманітарна допомога</t>
  </si>
  <si>
    <t>Рукавиці нітріл.несер. Неопуд.</t>
  </si>
  <si>
    <t>St.Jude Medical  Клапан Серцевий Механічний SJM Masters Series Мітральний Стандартна Манжета-Поліестер</t>
  </si>
  <si>
    <t>St.Jude Medical  Клапан Серцевий Механічний SJM Regent Аортальний Стандартна Манжета-Поліестер</t>
  </si>
  <si>
    <t>Клапан аортальний  Perceval S Безшовний</t>
  </si>
  <si>
    <t xml:space="preserve">
Системи емболічної спіралі, Контролери від"єднання спіралі Deromper</t>
  </si>
  <si>
    <t>Обертовий адаптер типу "ВАЙ" з клапаном</t>
  </si>
  <si>
    <t>Внутрічерепний стент LEO+, що самостійно розкривається</t>
  </si>
  <si>
    <t>Інтрод'юсер довгий BALLAST</t>
  </si>
  <si>
    <t>Карпентьє -Едвардс Перімаунт Магна із перикардіальний аортальний біопротез, розміри:19, 21, 23,25,27 та 29 мм(3300TFX)</t>
  </si>
  <si>
    <t>Кардіовертер- дефібрилятор  двокамерний</t>
  </si>
  <si>
    <t>Провідниковий катетер Лаунчер (Направляючий катетер 6F)</t>
  </si>
  <si>
    <t>Провідник  Брекер Конфіда</t>
  </si>
  <si>
    <t>Набір: Електрод SelectSecure MRI SureScan -1 шт. Катетер для доставки - 1 шт</t>
  </si>
  <si>
    <t>Кардіомонітор Reveal LINQ, що імплантується</t>
  </si>
  <si>
    <t>Набір: Аортальний клапан для транскатетерної установки (біопротез) КореВалв Еволют Р/Аортальний клапан для транскатетерної установки</t>
  </si>
  <si>
    <t>Система вакуумної стабілізації серця ACROBAT-i*</t>
  </si>
  <si>
    <t>Тримач верхівки серця Старфіш Ево</t>
  </si>
  <si>
    <t>Хенкок (Мітральний серцевий клапан)</t>
  </si>
  <si>
    <t>Артеріальна канюля з вигнутим наконечником Селект Сіріес.</t>
  </si>
  <si>
    <t>Набір венозних канюлей для дорослих Біо-Медікус.</t>
  </si>
  <si>
    <t>Набір венозних канюлей для дорослих Біо-Медікус.104002528</t>
  </si>
  <si>
    <t>Канюля корню аорти ДЛП.</t>
  </si>
  <si>
    <t>Двоступенева венозна канюля МЦ2-104002530</t>
  </si>
  <si>
    <t>Механічний клапан серця аортальний АП360 Медтронік Опен Півот</t>
  </si>
  <si>
    <t>Інтродюсер Glidesheath Slender</t>
  </si>
  <si>
    <t>Інтродюсер RADIOFOCUS INTRODUSER II (6F)</t>
  </si>
  <si>
    <t>Інтродюсер RADIOFOCUS INTRODUSER II (5F)</t>
  </si>
  <si>
    <t>Катетер  ангіографічний RADIOFOCUS OPTITORQUE</t>
  </si>
  <si>
    <t>Катетер  ангіографічний RADIOFOCUS GUIDE WIRE M</t>
  </si>
  <si>
    <t>Провідник идля ЧТКА Runthrough NS</t>
  </si>
  <si>
    <t>Шприц-індефлятор  basixCOMPAK</t>
  </si>
  <si>
    <t>Інтродюсер SYPER SHEATH</t>
  </si>
  <si>
    <t>Коронарний ріжучий балон Wolverine. MONORAIL,пристрій для мікрохірург.дилатації</t>
  </si>
  <si>
    <t>Провідник Marvel</t>
  </si>
  <si>
    <t>Інтродюсер RADIOFOCUS</t>
  </si>
  <si>
    <t>Балонний катетр для ЧТА НейроСпід</t>
  </si>
  <si>
    <t>Балонний провідниковий катетер, Внутрішньосудинний катетер з манжетою</t>
  </si>
  <si>
    <t>Зовнішній шлуночковий дренаж дорослий</t>
  </si>
  <si>
    <t>К-т для заміщення тіла хребця№1</t>
  </si>
  <si>
    <t>К-т для заміщення тіла хребця№2</t>
  </si>
  <si>
    <t>К-т для передньої стабілізації шийного відділу</t>
  </si>
  <si>
    <t>К-т для стабілізації поперкового та грудного відділів хребта №2</t>
  </si>
  <si>
    <t>К-т для стабілізації поперкового та грудного відділів хребта №3</t>
  </si>
  <si>
    <t>К-т для стабілізації шийного відділу хребта №1,</t>
  </si>
  <si>
    <t>К-т для стабілізації шийного відділу хребта №2</t>
  </si>
  <si>
    <t>Каротидна стент-система для запобігання емболії СіГард</t>
  </si>
  <si>
    <t>Катетер Феном</t>
  </si>
  <si>
    <t>Катетер для вилучення тромбів</t>
  </si>
  <si>
    <t>Мікрокатетер Ешелон</t>
  </si>
  <si>
    <t>Набір для вертебропластики,</t>
  </si>
  <si>
    <t>Набір для кіфопластики(15мм)</t>
  </si>
  <si>
    <t>Набір для кіфопластики(20мм)</t>
  </si>
  <si>
    <t>Пристрій для емболізації Деріво</t>
  </si>
  <si>
    <t>Пристрій для емболізації Пайплай Флекс з технологією Шілдс</t>
  </si>
  <si>
    <t>Пристрій для реваскуляризації Солітейр Х.</t>
  </si>
  <si>
    <t>Спіраль для емболізації аневризм.</t>
  </si>
  <si>
    <t>Стент Акліно флекс плюс</t>
  </si>
  <si>
    <t>Електроди для тимчасової серцевої стимуляції SPIKE LC S.</t>
  </si>
  <si>
    <t>РТСА катетер балонний.</t>
  </si>
  <si>
    <t>NC  РТСА  катетер балонний.</t>
  </si>
  <si>
    <t>Стент Ацеро Мікрокатетер НейроСлайдер</t>
  </si>
  <si>
    <t>Асферична гідрофобна акрилова задньокамерна ІОЛ Ві-Flex РОВ-МА (з фільтром синього світла) попередньо завантажена в інжектор одноразового використання для імплантації в капсульну сумку (877 PAY)</t>
  </si>
  <si>
    <t>Інтраокулярний.віскоеласт.розчин AJL CELL  2% (ГПМЦ)</t>
  </si>
  <si>
    <t>Інтраокулярний.віскоеласт.розчин AJL VISC  3%</t>
  </si>
  <si>
    <t>Офтальмологічний барвник для ока AJL BLUE (Trypan Biue 0.06%)</t>
  </si>
  <si>
    <t>Інтракапсулярні кільця АС, круглий край діаметром 11 мм, 13 мм</t>
  </si>
  <si>
    <t>Матеріал офтальмологічний віскоеластичний ДисКоВіск</t>
  </si>
  <si>
    <t>Ніж ClearCut S Sideport, 1,2 мм,стерильний</t>
  </si>
  <si>
    <t>Ніж ClearCut S Intrepid, 2,2 мм,стерильний</t>
  </si>
  <si>
    <t>Розчин стерильний інтраокулярний іригаційний BSS PLUS</t>
  </si>
  <si>
    <t>Простирадло хірургічне  офтальмологічне Eye-pak</t>
  </si>
  <si>
    <t>Ретрактори райдужної оболонки, гнучкі, 6 упаковок по 5 ретракторів</t>
  </si>
  <si>
    <t>Пристрій для фільтрації рідини при глаукомі EX-PRESS, P-200</t>
  </si>
  <si>
    <t>Ніж-розшаровувач ClearCut S, 2, 3 мм, стерильний</t>
  </si>
  <si>
    <t>Шовний матеріал 9-0 чорний нейлон, мононитка, СU-1, 30 см</t>
  </si>
  <si>
    <t>Шовний матеріал 10-0 чорний нейлон, мононитка, СU-1, 30 см</t>
  </si>
  <si>
    <t>Шовний матеріал 10-0 блакитний поліпропілен , мононитка, РС-9, 20 см</t>
  </si>
  <si>
    <t>Шовний матеріал 5-0 білий поліестер, плетений, R-5, 45 см</t>
  </si>
  <si>
    <t>Ніж для парацентеза безпечний Beaver Optimum 30 град, прямий</t>
  </si>
  <si>
    <t>Ніж для парацентеза безпечний Beaver Optimum 15 град, прямий</t>
  </si>
  <si>
    <t>Хірургічні імпланти- Тотальний ендопротез кульшового суглоба  безцементного проксимально- дистального типу фіксації</t>
  </si>
  <si>
    <t>Хірургічні імпланти- Тотальний ендопротез кульшового суглоба  цементного  типу фіксації самоблокуючий</t>
  </si>
  <si>
    <t>Кульшова система UNITED (безцементного типу)</t>
  </si>
  <si>
    <t>Кульшова система UNITED (цементного типу)</t>
  </si>
  <si>
    <t>Антитоксин семивалентного ботулізму (НВАТ) у скляному флаконі по 50 мл</t>
  </si>
  <si>
    <t>№1096</t>
  </si>
  <si>
    <t>Експрес-тест для визнач. антигена коронавірусу SARS-COv-2 та вірусів грипу А та В( 502802 коронавірус  (SARS-COv-2), антигени IVD, набір, імунохроматографічний, експрес-аналіз)</t>
  </si>
  <si>
    <t>CapSure  EPI Електрод, (кат.номер 4968-35)</t>
  </si>
  <si>
    <t>SJM Masters Series  Аортальний клап Graft з технологією Hemashield Graft</t>
  </si>
  <si>
    <t>St.Jude Medical Клапан Серцевий Механічний SJM Masters Series Аортальний  Hemodynamic  Plus (HP)-Поліестер.19AHPJ-505</t>
  </si>
  <si>
    <t>St.Jude Medical Клапан Серцевий Механічний SJM Masters Series Аортальний  Hemodynamic  Plus (HP)-Поліестер.21AHPJ-505</t>
  </si>
  <si>
    <t>St.Jude Medical Клапан Серцевий Механічний SJM Masters Series Аортальний  Hemodynamic  Plus (HP)-Поліестер.27AHPJ-505</t>
  </si>
  <si>
    <t xml:space="preserve"> Голки атравматичні, 1/2 тип заточки - таперкат; форма тіла - кругла; довж. 17 мм (кат.номер 455181), шт</t>
  </si>
  <si>
    <t xml:space="preserve"> Голки атравматичні, 1/2 тип заточки - таперкат; форма тіла - кругла; довж. 26 мм (кат.номер 455154), шт</t>
  </si>
  <si>
    <t xml:space="preserve"> Катетер Сван-Ганса з термодилюційним датчиком, набір у складі, шт</t>
  </si>
  <si>
    <t>Двопросвітний балонний катетер для вимірювання тиску заклинення у артерії7Fr., 110 см кат.номер  АІ-07143</t>
  </si>
  <si>
    <t xml:space="preserve"> Катетер провідниковий Chaperon 6F MP2/SIM номер згідно з каталогом GC695M2SI (кат.номер 210923), шт</t>
  </si>
  <si>
    <t xml:space="preserve"> Катетер провідниковий Chaperon 6F MP2/VTR номер згідно з каталогом GC695M2VT (кат.номер 210125), шт</t>
  </si>
  <si>
    <t>ЯЗЕРГІЛ ПЕРМАН. СТАНДАРТ. КЛІПСА 3,5  ВІКОНЧАСТ. 12  ММ, кат.номер FE620K</t>
  </si>
  <si>
    <t>ЯЗЕРГІЛ ПЕРМАН. СТАНДАРТ. КЛІПСА 5,0 ФЕНЕСТР.ПРЯМ. 6  ММ, кат.номер FE640K</t>
  </si>
  <si>
    <t>ЯЗЕРГІЛ ПЕРМАН. СТАНДАРТ. КЛІПСА ВИГН. 10,3  ММ, кат.номер FE784K</t>
  </si>
  <si>
    <t>ЯЗЕРГІЛ ПЕРМАН. СТАНДАРТ. КЛІПСА ВИГН. 5,4  ММ, кат.номер FE744K</t>
  </si>
  <si>
    <t>ЯЗЕРГІЛ ПЕРМАН. СТАНДАРТ. КЛІПСА ЗАГН. 11,4  ММ, кат.номер FE761K</t>
  </si>
  <si>
    <t>ЯЗЕРГІЛ ПЕРМАН. СТАНДАРТ. КЛІПСА ЗАГН. 8,3  ММ, кат.номер FE752K</t>
  </si>
  <si>
    <t>ЯЗЕРГІЛ ПЕРМАН. СТАНДАРТ. КЛІПСА ФЕНЕСТР.ЗАГН. 6,1  ММ, кат.номер FE603K</t>
  </si>
  <si>
    <t>ЯЗЕРГІЛ ПЕРМАН. СТАНДАРТ. КЛІПСА ФЕНЕСТР.ЗАГН. 8,0  ММ, кат.номер FE613K</t>
  </si>
  <si>
    <t>Катетер провідниковий FARGOMAX  FRGMAX 6F 115  8, кат номер 00420233</t>
  </si>
  <si>
    <t xml:space="preserve"> Hi-TORQUE PILOT 50 Провідник для ангіопластики (провідник із гідрофільним покриттям ) кат.номер 1010480-Н  (серія 1120273)</t>
  </si>
  <si>
    <t xml:space="preserve"> Hi-TORQUE PILOT 50 Провідник для ангіопластики (провідник із гідрофільним покриттям ) кат.номер 1010480-Н  (серія 1121071)</t>
  </si>
  <si>
    <t xml:space="preserve"> Hi-TORQUE PILOT 50 Провідник для ангіопластики (провідник із гідрофільним покриттям ) кат.номер 1010482-Н  (серія 1100171)</t>
  </si>
  <si>
    <t>ТАХОКОМБ,матриця для склеювання тканин, по 1 матриці розміром  4,8см х 4,8 см.</t>
  </si>
  <si>
    <t xml:space="preserve"> Голки атравматичні, 1/2 тип заточки - таперкат; форма тіла - кругла; довж. 50 мм, шт</t>
  </si>
  <si>
    <t xml:space="preserve"> Катетер MAGIC для балону, що відділяється, кат.номер MABDTE, шт</t>
  </si>
  <si>
    <t xml:space="preserve"> Катетер провідниковий FARGOMAX, кат.номер FRGMAX6F115_8, шт</t>
  </si>
  <si>
    <t xml:space="preserve"> Комплект  канюль для проведення  операцій із штучним кровообігом у складі, шт</t>
  </si>
  <si>
    <t>Перикардіальний  збірник рідини ДЛП (20)</t>
  </si>
  <si>
    <t>Перикардіальний/інтеркардіальний  збірник рідини ДЛП (20)</t>
  </si>
  <si>
    <t>Одноразові мікрокатетери, кат. номер  TJMC14</t>
  </si>
  <si>
    <t>Балонний дилатаційний катетер Mozec  Rx PTCA ,кат № MOZ35017-104001808</t>
  </si>
  <si>
    <t>Балонний дилатаційний катетер Mozec  Rx PTCA ,кат № MOZ35020-104001809</t>
  </si>
  <si>
    <t>МІЛРОН розч. для ін"єкцій,  по 1 мг/1 мл, по 10 мл в ампулі, по 1 амп в упаковці</t>
  </si>
  <si>
    <t>№1091</t>
  </si>
  <si>
    <t>ВІЗИПАК розчин для ін`єкцій, 320 мг йоду/мл по 50 мл у флаконі; по 10 флаконів у картонній коробці.</t>
  </si>
  <si>
    <t>№1119</t>
  </si>
  <si>
    <t>УЛЬТРАВІСТ 370, розчин для ін'єкцій та інфузій, 370 мг/мл, по 100 мл у флаконі; по 1 флакону у картоній пач</t>
  </si>
  <si>
    <t>№988</t>
  </si>
  <si>
    <t>Судинний протез IMPRAз  ePTFE (8 мм*70 см ) кат.номер  F7008TWS</t>
  </si>
  <si>
    <t>Актемра,концентрат д/розчину для ін"єкц.,162мг/0,9мл ,4 попередньо щаповн.шприцф</t>
  </si>
  <si>
    <t>№</t>
  </si>
  <si>
    <t>АКТЕМРА, розчин для ін'єкцій 162 мг/0,9 мл; по 4 попередньо наповнених шприца (кожен об'ємом 1 мл) у карт. коробці</t>
  </si>
  <si>
    <t>№1064</t>
  </si>
  <si>
    <t>№958</t>
  </si>
  <si>
    <t>Набір для інтубації трахеї (GALENA  Reinforced Endotracheal Tubes with Cuff 7.5 mm), штуки, 7.5мм</t>
  </si>
  <si>
    <t>Мішки  поліетиленові місткістю 0,5-1л</t>
  </si>
  <si>
    <t>Севофлуран (Sevoflurane (KR)/ Севофлуран д/інг. 100% 250мл), флакони, n/a</t>
  </si>
  <si>
    <t>АКТ №2 КДЦ</t>
  </si>
  <si>
    <t>22.09.2020   16.08.2022</t>
  </si>
  <si>
    <t>24.09.2021      13.09.2022</t>
  </si>
  <si>
    <t>20.12.2021    05.07.2022</t>
  </si>
  <si>
    <t>05.04.2022     11.08.2022     22.12.2022</t>
  </si>
  <si>
    <t>20.12.2021    11.08.2022</t>
  </si>
  <si>
    <t xml:space="preserve">Експресс-тест д/в антигена коронавірусу SARS-CoV-2  та вірусів  А та B(50280 коронавірус,антигени  IVD </t>
  </si>
  <si>
    <t>Маска респіратор FFP2 blue</t>
  </si>
  <si>
    <t>Маска респіраторFFP2 black</t>
  </si>
  <si>
    <t>Маска респіратор black</t>
  </si>
  <si>
    <t>Респіратор FFP3</t>
  </si>
  <si>
    <t xml:space="preserve">Маска респіратор FFP2 </t>
  </si>
  <si>
    <t xml:space="preserve">Маска захисна </t>
  </si>
  <si>
    <t>Швидкі тести на антиген NADAL COVID</t>
  </si>
  <si>
    <t>Рукавиці огл. Нестер. Різних розмірів</t>
  </si>
  <si>
    <t>Швидкі тести  COVID</t>
  </si>
  <si>
    <t>Маска-респіратор медична</t>
  </si>
  <si>
    <t xml:space="preserve">Респіратор-маска захисна </t>
  </si>
  <si>
    <t>Маска захисна  IMSTec</t>
  </si>
  <si>
    <t>Маска захисна  DACH</t>
  </si>
  <si>
    <t>РеспіраторFFP3</t>
  </si>
  <si>
    <t>Маска захисна IMSTec</t>
  </si>
  <si>
    <t>Пероральна бівал.в-на проти поліом. Типів 1 і3</t>
  </si>
  <si>
    <t xml:space="preserve">Капельнтця д/перор. Поліом. В-ни </t>
  </si>
  <si>
    <t>Швидкі (експрес)тести д/виявлення антитіл до ВІЛ 1/2   ІІІ досл.</t>
  </si>
  <si>
    <t>Швидкі (експрес)тести д/виявлення антитіл до ВІЛ 1/2   ІІ досл.</t>
  </si>
  <si>
    <t xml:space="preserve">Respirator turbinowy
Triligy EVO OBM/zestaw III
</t>
  </si>
  <si>
    <t xml:space="preserve">Кисневий концентратор
Eve in Opi 230V EU
</t>
  </si>
  <si>
    <t>Медична маска, респіратор FFP2 або  FFP3, маски, неоснащені змінними фільтрами (Хірургічні маски)</t>
  </si>
  <si>
    <t>Медична маска, респіратор FFP2 або  FFP3, маски, неоснащені змінними фільтрами (Фільтруючі маски)</t>
  </si>
  <si>
    <t>Кастрюля металева  8л</t>
  </si>
  <si>
    <t>ВОРИКОНАЗОЛ ВІСТА ,таблетки вкриті плівкою оболонкою по 200 мг, 10 таблеток у блістері</t>
  </si>
  <si>
    <t>БАЗА</t>
  </si>
  <si>
    <t>Вакцина комб. Проти кору</t>
  </si>
  <si>
    <t>тбл</t>
  </si>
  <si>
    <t>Нітрендипін (Nitrendypina) (РНІТРЕНДИПІН)  Egis 10 mg №60,таблетки, 10 мг</t>
  </si>
  <si>
    <t>Нітрендипін (Nitrendypina) (РНІТРЕНДИПІН)  Edis 20 mg №60,таблетки, 20 мг</t>
  </si>
  <si>
    <t>Швидкий тест на  covid_19 (набір д/швидкого тестування  на антиген  glungene covid-19)</t>
  </si>
  <si>
    <t>Маска-респіратор FFP2 (Респіратор FFP2) (blue)</t>
  </si>
  <si>
    <t>Маска-респіратор FFP2 (Респіратор FFP2) (Dach)</t>
  </si>
  <si>
    <t>Маски захисні (,Mаска IMSTec № 1000</t>
  </si>
  <si>
    <t>Швидкий тест  на антиген  sars -cov-2 (nadal covid-19  Ag Test)</t>
  </si>
  <si>
    <t>Швидкий тест на  covid_19 ( Антиген експрес-тест Viva Ding  д/швидкого тестування  вірусу sars-cov-2 № 5 в упаковці)</t>
  </si>
  <si>
    <t>Маска-респіратор медична ( Маска-респіратор медична FFP3   face mask  № 600 в корбці))</t>
  </si>
  <si>
    <t>Швидкий тест на  covid_19 (  NADAL  covid-19 Ag Test     № 5 x 120 уп. (600 шт. у коробі)</t>
  </si>
  <si>
    <t>Маска  захисна (Маски  IMST  ec  № 1000 )</t>
  </si>
  <si>
    <t>Маска  захисна (Маски   DACH  № 1000 )</t>
  </si>
  <si>
    <t>Респіратор - FFP3 (Респіратор  FFP3  NR)</t>
  </si>
  <si>
    <t xml:space="preserve">                                                                                                                                        Назва заходу/напрямку    за напрямком Covid-19</t>
  </si>
  <si>
    <t>Азимед  таб 500мг №3</t>
  </si>
  <si>
    <t>Біовен розчин для інфузій 10% по 100мл у флаконі                           ( імуноглобулін людини нормальний для внутрішньовенного введення)</t>
  </si>
  <si>
    <t>Ібупрофен- Д  таб 200мг №50</t>
  </si>
  <si>
    <t>ШвидкІ  (експрес) тести д/виявл. Антитіл до ВІЛ 1/2 1 досл</t>
  </si>
  <si>
    <t xml:space="preserve">                                                                                                                                                                                                                        Держ.бюджет                 КПКВК 2301230 за напрямком Covid-19</t>
  </si>
  <si>
    <t>Костюм біологічного захист/комбінезон  (багаторазовий 3,6 клас захисту) розмір М</t>
  </si>
  <si>
    <t>Халат ізоляційний медичний багаторазовий розмір   L</t>
  </si>
  <si>
    <t>Халат ізоляційний медичний одноразовий розмір  S</t>
  </si>
  <si>
    <t>Халат  багаторазовий розмір  S</t>
  </si>
  <si>
    <t>Халат  багаторазовий розмір  M</t>
  </si>
  <si>
    <t>Халат  багаторазовий розмір   L</t>
  </si>
  <si>
    <t>АКТЕМРА  концентрат для розчину для інф. 20мг/мл по 200 мг/10мл у флаконі по 1 флакону у кор. (Тоцилізумаб 200мг/10мл)</t>
  </si>
  <si>
    <t>44,50</t>
  </si>
  <si>
    <t>45,40</t>
  </si>
  <si>
    <t>2073,44</t>
  </si>
  <si>
    <t>93003,97</t>
  </si>
  <si>
    <t>Назва заходу/напрямку Зменшення поширеності інфекційних хвороб</t>
  </si>
  <si>
    <t>Медична маска, респріратор FFP2 або  FFP3А, маски не оснащені зиінними фільтрами ( хірургічні маски)</t>
  </si>
  <si>
    <t>Медична маска, респріратор FFP2 або  FFP3А, маски не оснащені зиінними фільтрами ( Фільтруючі маски)</t>
  </si>
  <si>
    <t>Медична маска, респріратор FFP2 або  FFP3А, маски не оснащені зиінними фільтрами ( хірургічні маски) Одноразові</t>
  </si>
  <si>
    <t xml:space="preserve">Костюм біологічного захист/комбінезон  </t>
  </si>
  <si>
    <t>ВОРИКОНАЗОЛ-ВІСТА таб. вкриті плівк. обол. по 200мг , по 10 таб. у бліст. по 1 бліс. у карт.пачці</t>
  </si>
  <si>
    <t>ІМЕПЕНЕМ/ЦИЛАСТИН-ВІСТА порош.для пригот. розч. для інфуз. по 500мг/500мг 10 скл.у фл.. З порош.</t>
  </si>
  <si>
    <t>Нутрідрінк компакт  з харчовими волокнами</t>
  </si>
  <si>
    <t>КОМІДА ТИРо Б формула</t>
  </si>
  <si>
    <t>РЕВОЛАД таб. , вкриті плівковою оболонкою, по 25 мг; по 7 табл.  у блістері по 4 бліст. в карт. кор.</t>
  </si>
  <si>
    <t>БІОВЕН розчин для інфузій 10% по 25 мл у флаконі</t>
  </si>
  <si>
    <t>PKU від Ліквіджен</t>
  </si>
  <si>
    <t>РЕБІНОЛІН імуноглобулін атирабічний людини, розчин для ін'єкцій,150 МО/мл по 2 мл у флаконі, по 1 фл у картонній пачці</t>
  </si>
  <si>
    <t xml:space="preserve">ДЕПАКІН ХРОНО 500 мг табл. вкриті оболонкою пролонгованої дії 500 мг №30 по 30 таб. у контєйнері  у карт.кор.  </t>
  </si>
  <si>
    <t>НОВОЕЙТ,пор.д/р-ну д/ін"єк.по 500 МО  Фактор VIII коагуляції крові людини(рекомбінантний)500 МО</t>
  </si>
  <si>
    <t>НОВОЕЙТ,пор.д/р-ну д/ін"єк.по 500 МО  по 1фл. З порош. У компл.з розчинником (0,9% роз.натрію хлориду) по 4 мл у попер. Напов. Шпр., штоком поршня та перех.для фл. В індив.упаковці в карт.коробці</t>
  </si>
  <si>
    <t>НОВОЕЙТ,пор.д/р-ну д/ін"єк.по 1000МО  Фактор VIII коагуляції крові людини(рекомбінантний)1000МО</t>
  </si>
  <si>
    <t>РІКСУБІС ,пор.д/р-ну д/ін"єк.по 500МО  Фактор IХ коагуляції крові людини(рекомбінантний)500МО</t>
  </si>
  <si>
    <t>БІОВЕН  розчин для інфузій 10% по 100 мл у флаконі</t>
  </si>
  <si>
    <t>БІОВЕН  розчин для інфузій 10% по 50 мл у флаконі</t>
  </si>
  <si>
    <t>ДИСПОРТ порошок для розч. для ін'єкц. по 300 ОД; 1 фл. З порш. У карт.кор.</t>
  </si>
  <si>
    <t>тот ендопротез колінного суглоба без збереження задньої хрестоподібної зв'язки</t>
  </si>
  <si>
    <t>Тот. ендопр. кульш. сугл.д/ревіз.протез-я безцементного типу фікс-ї з парою тертя подвійної рухомості</t>
  </si>
  <si>
    <t>Тот ендопротез кульшового суглоба цементного типу фіксації самоблокуючий</t>
  </si>
  <si>
    <t>Тот ендопротез кульшового суглобу для ревізійного протезування цементного типу фіксації з парою тертя подвійної рухомості</t>
  </si>
  <si>
    <t>тот ендопротез кульшового суглоба цементного типу фіксації з подвійним клином</t>
  </si>
  <si>
    <t>тот ендопротез кульшового суглоба безцементного проксимального типу фіксації</t>
  </si>
  <si>
    <t>Тот ендопротез кульшового суглоба безцементного антиротаційного типу фіксації компонентів</t>
  </si>
  <si>
    <t>Тот ендопротез кульшового суглоба безцементного типу фіксації з конусною ніжкою</t>
  </si>
  <si>
    <t xml:space="preserve">Інтракапсулярне кільце, діаметром 11 мм, 13 мм </t>
  </si>
  <si>
    <t>Ніж ClearCut S Sideport. 1,2 мм</t>
  </si>
  <si>
    <t>Ніж-кератом ClearCut HP S Intrepid 2,2</t>
  </si>
  <si>
    <t>Нитка нерозсмоктувальна 9-0 чорний нейлон</t>
  </si>
  <si>
    <t>Нитка нерозсмоктувальна 10-0 чорний нейлон</t>
  </si>
  <si>
    <t>Нитка нерозсмоктувальна 10-0 блакитний поліпропілен</t>
  </si>
  <si>
    <t>Ніж-розшаровувач ClearCut S, 2,3 мм</t>
  </si>
  <si>
    <t xml:space="preserve">Нiж офтальмологічний, 30 град. </t>
  </si>
  <si>
    <t xml:space="preserve">Нiж офтальмологічний, 15 град. </t>
  </si>
  <si>
    <t>Офтальмологічний ізотонічний розчин трипанового синього, 1 мл</t>
  </si>
  <si>
    <t xml:space="preserve">Пристрій для фільтрації рідини при глаукомі </t>
  </si>
  <si>
    <t>Ретрактор райдужної оболонки</t>
  </si>
  <si>
    <t>Стерильний, іригаційний сольовий розчин та стерильний концентрат</t>
  </si>
  <si>
    <t>Шовний матеріал, плетений 5-0 білий поліестер</t>
  </si>
  <si>
    <t>АДП, 400321</t>
  </si>
  <si>
    <t>25.05.2022</t>
  </si>
  <si>
    <t>06.12.2021</t>
  </si>
  <si>
    <t>ІМОВАКС ПОЛІО,  U3L781V</t>
  </si>
  <si>
    <t>17.11.2022</t>
  </si>
  <si>
    <t>2022</t>
  </si>
  <si>
    <t xml:space="preserve"> упак</t>
  </si>
  <si>
    <t>Маска-респіратор FFP2 (blue)</t>
  </si>
  <si>
    <t>21.12.2022р.</t>
  </si>
  <si>
    <t>Маска-респіратор FFP2</t>
  </si>
  <si>
    <t>Маска-респіратор FFP2(Dach)</t>
  </si>
  <si>
    <t>Маска захисна (Маски IMSTec №1000</t>
  </si>
  <si>
    <t>Маска захисна (Маска DACH №1000)</t>
  </si>
  <si>
    <t>Швидкі тести на ант.SARS-COV-2 NADAL COVID19</t>
  </si>
  <si>
    <t>23.12.2022р.</t>
  </si>
  <si>
    <t>Захисні халати Blue, №100 в корбці</t>
  </si>
  <si>
    <t>Рукавиці огл.нестерильні L№100х10(1000 шт)</t>
  </si>
  <si>
    <t>Рукавиці огл.нестер.L№200х10 (2000 шт)</t>
  </si>
  <si>
    <t>Швидкий тест на Covid-19(Антиген експ.-тест Viva Diag №5)</t>
  </si>
  <si>
    <t>Респіратор-маска зах.UVEX FFP3 NR D-CUP STYLE №180</t>
  </si>
  <si>
    <t>Вц АДП-М, вакцина для профілактики правця та дифтерії</t>
  </si>
  <si>
    <t>Тест смужки Easy Touch для вимірювання холестерину в крові (25 шт.) ВІОРТІК Тесhnology Inc</t>
  </si>
  <si>
    <t>03.11.2023</t>
  </si>
  <si>
    <t>Вакцина БЦЖ ліофілізов 0371G083</t>
  </si>
  <si>
    <t xml:space="preserve">Вакцина кон"юг.д/профіл захвор., збудником яких є Haemophilus influenzae 1140Т022,1151S400І </t>
  </si>
  <si>
    <t>Маска захисна (YOUR MASK YOU M4 FFP2 №675)</t>
  </si>
  <si>
    <t xml:space="preserve">Маска-респіратор FFP2 (Респіратор FFP2 (Dach) </t>
  </si>
  <si>
    <t>Полівітаміни з іншими мінералами, включаючи комбінації (Супрадин Ведмежуйки, жув. пастил №30)</t>
  </si>
  <si>
    <t>Полівітаміни з іншими мінералами, включаючи комбінації (Супрадин Ведмежуйки, жув. пастил №60)</t>
  </si>
  <si>
    <t>Полівітаміни з іншими мінералами, включаючи комбінації (Супрадин Імуно кідз, жув. пастил. №60)</t>
  </si>
  <si>
    <t>Полівітаміни з іншими мінералами, включаючи комбінації (Супрадин Імуно форте гранули в саше №14)</t>
  </si>
  <si>
    <t>Рукавиці оглядові нестерильні різних розмірів (Рукавички оглядові нестерильні, розмір L/Gloves nonsterile examination mumu Plus, size L</t>
  </si>
  <si>
    <t xml:space="preserve">Швидкий тест на Covid-19 (NADAL Covid-19 Ag Test №5 </t>
  </si>
  <si>
    <t>Швидкий тест на Covid-19 (Антиген експрес-тест Viva Diag для швидкого виявлення вірусу SARS-CoV-2, №5</t>
  </si>
  <si>
    <t>Контейнер для зберігання гострих медичних предметів однораз. використ25 шт в упаковці ОКРЕМО</t>
  </si>
  <si>
    <t>Стерильні двокомпонентні шприци з автоматичним відключенням і вбудованою канюканюлею ВD SoloShot™ Mini (Міні) 0,5 ml (мл), 23 G (Г) × 1" (0.6 × 25 mm (мм) ОКРЕМО</t>
  </si>
  <si>
    <t>Шприц 2 мл луер трьохкомпонентн. однораз. з двома голками 0,6*32 мм/0,55*25мм ОКРЕМО</t>
  </si>
  <si>
    <t>Шприци ін'єкційні стерильні А-D, 0,3 мл Medeco Injeet ОКРЕМО</t>
  </si>
  <si>
    <t>Інсулінова помпа для постійного введення інсуліну ММЕ-1859 WWA</t>
  </si>
  <si>
    <t>Катетер для приладів інфузійної терапії для інсулінових помп                    ММТ-864A</t>
  </si>
  <si>
    <t>Катетер для приладів інфузійної терапії для інсулінових помп                    ММТ-399А</t>
  </si>
  <si>
    <t>Катетер для приладів інфузійної терапії для інсулінових помп                    ММТ-381А</t>
  </si>
  <si>
    <t>Вакцина  для профілактики правця та дифтерії АДП-М</t>
  </si>
  <si>
    <t>Анатоксин  для профілактики дифтерії та правця  (АДП)</t>
  </si>
  <si>
    <t>Куросурф суспензія для ендотрахеального введення, 80мг/мл по 1,5 мл у флаконі с.1161637</t>
  </si>
  <si>
    <t xml:space="preserve">Калоприймач Proxima®  одномпонентний, мішок 680мл, отвір для вирізання 10-70мм 
</t>
  </si>
  <si>
    <r>
      <t xml:space="preserve">17467 Калоприймач стомічний однокомпонентний Алтерна№30  </t>
    </r>
    <r>
      <rPr>
        <b/>
        <sz val="12"/>
        <rFont val="Times New Roman"/>
        <family val="1"/>
        <charset val="204"/>
      </rPr>
      <t>дитячий</t>
    </r>
    <r>
      <rPr>
        <sz val="12"/>
        <rFont val="Times New Roman"/>
        <family val="1"/>
        <charset val="204"/>
      </rPr>
      <t xml:space="preserve"> розм.10-35мм</t>
    </r>
  </si>
  <si>
    <t xml:space="preserve">РАБІВАКС-С  Вакцина антиробічна інактивована </t>
  </si>
  <si>
    <t>Колекальциферол (Vigantoletten Max 2000j.m.  50mcg)</t>
  </si>
  <si>
    <t>Рукавички оглядові (n2065-Blue S), нітрилові, нестерильні, неопудрені, універсальні, розмір  М (1000 шт. у пакунку)</t>
  </si>
  <si>
    <t>Ривароксабан (КСАРЕЛТО(XARELTO) таблетки, вкриті плівковою оболонкою, по 20 мг № 28), таблетки, 20мг</t>
  </si>
  <si>
    <t xml:space="preserve">Ривароксабан (КСАРЕЛТО(XARELTO) таблетки, вкриті плівковою оболонкою, по 15 мг № 28), таблетки, 15мг </t>
  </si>
  <si>
    <t>Шовний матеріал різного розміру (Матеріал шовний хірургічний, що не розсмоктується Ti-Cron Coated Braided Polyester 2-0 3 metric. 10x30" 75cm 5BLUE/5WHITE, Cardiopoint CV-305 TAPER 1/2, 25mm, №6)</t>
  </si>
  <si>
    <t>859,56</t>
  </si>
  <si>
    <t>Халат багаторазовий  р. S</t>
  </si>
  <si>
    <t>Халат багаторазовий  р. М</t>
  </si>
  <si>
    <t>42,009</t>
  </si>
  <si>
    <t>44,48</t>
  </si>
  <si>
    <t xml:space="preserve"> Благодійна та гуманітарна допомога</t>
  </si>
  <si>
    <t>Кальцій глюконат 10%  амп.</t>
  </si>
  <si>
    <t>30.01.2025</t>
  </si>
  <si>
    <t>776</t>
  </si>
  <si>
    <t>02.07.2021</t>
  </si>
  <si>
    <t>30.07.2024</t>
  </si>
  <si>
    <t>30.05.2025</t>
  </si>
  <si>
    <t xml:space="preserve">Швидкі (експрес) тести для виявлення антитіл  ВІЛ 1/2 ІI дослідження </t>
  </si>
  <si>
    <t xml:space="preserve">Швидкі (експрес) тести для виявлення антитіл  ВІЛ 1/2 ІII дослідження </t>
  </si>
  <si>
    <t xml:space="preserve">Швидкі (експрес) тести для виявлення антитіл  ВІЛ 1/2    І дослідження </t>
  </si>
  <si>
    <t>955</t>
  </si>
  <si>
    <t>26.09.2022</t>
  </si>
  <si>
    <t>16.09.2022</t>
  </si>
  <si>
    <t>10.07.2023</t>
  </si>
  <si>
    <t>02.02.2024</t>
  </si>
  <si>
    <t>869</t>
  </si>
  <si>
    <t>12.10.2022</t>
  </si>
  <si>
    <t>13.11.2023</t>
  </si>
  <si>
    <t>20.12.2022</t>
  </si>
  <si>
    <t>14.05.2024</t>
  </si>
  <si>
    <t>993</t>
  </si>
  <si>
    <t>21.11.2022</t>
  </si>
  <si>
    <t>28.12.2022</t>
  </si>
  <si>
    <t>КОРОНАВАК ВАКЦИНА ДЛЯ ПРОФІЛАКТИКИ  COVID-19</t>
  </si>
  <si>
    <t>Назва заходу/напрямку   Гуманітарна допомога (БСМП - Естонська)</t>
  </si>
  <si>
    <t>Назва заходу/напрямку   Гуманітарна допомога (БСМП - Пуща Водиця)</t>
  </si>
  <si>
    <t>Назва заходу/напрямку   Гуманітарна допомога від ВООЗ</t>
  </si>
  <si>
    <t>Назва заходу/напрямку   Благодійна допомога від МБФ "Альянс громадського здоров'я"</t>
  </si>
  <si>
    <t>Consumables For LSU-LSU Reusable Canister/ Витратні матеріали для аспіратора (відсмоктувача): адаптер для аспіраційного катетора</t>
  </si>
  <si>
    <t>КПКВК 2301400 "Закупівля імунобіологічних препаратів (вакцин) для проведення імунопрофілактики населення та виробів для забезперечення умов температурного контролю імунобіологічних препаратів та медичних виробів"</t>
  </si>
  <si>
    <t>Наказ №1143 від 21.12.2022  Про Розподіл резерву імунобіологічного препарату «Анатоксин для профілактикифтерії та правця(АДП) 10 доз/Адсорбована вакцина ДТ/ADSORBED DТ VACCINE», закупленого за кошти Державного бюджету України на 2021 рік</t>
  </si>
  <si>
    <t>АДСОРБОВАНА ВАКЦИНА ДТ/ ADSORBED DТ VACCINE, суспензія для ін’єкцій, по 10 доз  (1 доза 5 мл) по 5 мл у флаконах; по 10 флаконів у картоній коробці</t>
  </si>
  <si>
    <t>Наказ ДОЗ № 955 від09.11. 2022р. Про розподіл експрес тест для визначення антигена короновірусу  SARS- CоV-2та вірусів  А та В (50280 Короновірус (SARS- CоV) антигени IVD, набір імунохроматографічний, експрес-аналіз)</t>
  </si>
  <si>
    <t>Експрес тест для визначення антигена короновірусу  SARS- CоV-2та вірусів  А та В (50280 Короновірус (SARS- CоV) антигени IVD, набір імунохроматографічний, експрес-аналіз)</t>
  </si>
  <si>
    <t>Захисні халати (PP/PE Isolation Gown, BLUE, №100 в коробі), штук, n/a</t>
  </si>
  <si>
    <t>маска-респіратор FFP2 (респіратор FFP2 blue)</t>
  </si>
  <si>
    <t>маска-респіратор FFP2 (респіратор FFP2 Dach)</t>
  </si>
  <si>
    <t>маска-респіратор FFP2 (респіратор FFP2 )</t>
  </si>
  <si>
    <t>маска захисна  (маски SMSTec №1000 )</t>
  </si>
  <si>
    <t>маска захисна  (маски   DACH №1000 )</t>
  </si>
  <si>
    <t xml:space="preserve"> 02.02.2022 28.03.2022 05.04.2022</t>
  </si>
  <si>
    <t>168    159    189</t>
  </si>
  <si>
    <t>26.01.2022 18.03.2022  29.03.2022</t>
  </si>
  <si>
    <t>КОМИРНАТИ ('ПФАЙЗЕР)  вакцина проти COVID-19 )</t>
  </si>
  <si>
    <t xml:space="preserve"> доз</t>
  </si>
  <si>
    <t>Ривароксабан (Ксарелто) 2,5мг (гум)</t>
  </si>
  <si>
    <t>Ривароксабан (КСАРЕЛТО) 20мг № 28</t>
  </si>
  <si>
    <t>Ривароксабан (КСАРЕЛТО) 15мг № 28</t>
  </si>
  <si>
    <t>Полівітаміни з мінер (Супрадин Ведмежуйки ж.п.№60</t>
  </si>
  <si>
    <t>Полівітаміни з мінер (Супрадин Ведмежуйки ж.п.№30</t>
  </si>
  <si>
    <t>Полівітаміни з мінер (Супрадин Імуно кідз. ж.п.№60</t>
  </si>
  <si>
    <t>Полівітаміни з мінер (Супрадин Актив ж.п.№30</t>
  </si>
  <si>
    <t>Рукавички Safari одн.нітрил. н/с М 1000шт у коробц</t>
  </si>
  <si>
    <t>Рукавички Nitrex одн.нітрил. н/с L 2000шт у коробц</t>
  </si>
  <si>
    <t>Нітрендипін табл. 10 мг Гуманітарна</t>
  </si>
  <si>
    <t>Нітрендипін табл. 20 мг №30 Гуманітарна</t>
  </si>
  <si>
    <t>Нітрендипін табл. 20 мг №60 Гуманітарна</t>
  </si>
  <si>
    <t>Парацетамол супозиторії 250 мг №10</t>
  </si>
  <si>
    <t>Парацетамол супозиторії 60 мг №10</t>
  </si>
  <si>
    <t>Тест на COVID-19(Набір для тест.на Clungene (маз.з</t>
  </si>
  <si>
    <t>Атенолол табл. 50мг-25мг №100</t>
  </si>
  <si>
    <t>Гідралазин 25 мг №100</t>
  </si>
  <si>
    <t>Дилтіазем 25 мг № 90</t>
  </si>
  <si>
    <t>Набуметон табл. № 500</t>
  </si>
  <si>
    <t>26.12,22</t>
  </si>
  <si>
    <t>Маска-респіратор FFP2 (Dach)</t>
  </si>
  <si>
    <t xml:space="preserve">Маска-респіратор FFP2 </t>
  </si>
  <si>
    <t>Шовний матеріал різного розміру, (матеріал шовний хірургічний, що не розсмоктується TI-Cron Coated Draided Polyester 2-0 3 metric.10x30" 75см</t>
  </si>
  <si>
    <t>Вальзартан (TENSART 160mg №28 tabl.),таблетки,160мг</t>
  </si>
  <si>
    <t>№625</t>
  </si>
  <si>
    <t>№ 1143</t>
  </si>
  <si>
    <t>№ 189</t>
  </si>
  <si>
    <t>№ 1425</t>
  </si>
  <si>
    <t>№ 1142</t>
  </si>
  <si>
    <t>ВАКЦИНА ДЛЯ ПРОФІЛАКТИКИ ПРАВЦЯ ТА ДИФТЕРІЇ (Td) АДП-М "Td VACCINE (2022) ADSORBED TETANUS AND DIPHTERIA ADULT DOSE, VIAL JF 10 DOSES WITH VACCINE VIAL MONITOR"суспензія для ін`єкцій, по 10 доз (одна доза 0,5 мл) по 5 мл у флаконах № 24 у пачці з картону</t>
  </si>
  <si>
    <t xml:space="preserve">Захисні рукавиці одноразові (Рукавиці Safari нітрилові неопудрені, нестерильні , розмір L, 1000 шт в коробі), штук, n/a </t>
  </si>
  <si>
    <t>23.12.2022</t>
  </si>
  <si>
    <t xml:space="preserve">Нітрендипін (Nitrendypina( Нітрендипін) EGIS 20 mg tablets №60), таблетки, 20мг </t>
  </si>
  <si>
    <t xml:space="preserve">Парацетамол (Panodil 60mg supp №10), одиниць, 60мг </t>
  </si>
  <si>
    <t>02.06.2023</t>
  </si>
  <si>
    <t>12.05.2023</t>
  </si>
  <si>
    <t>Назва заходу/напрямку  Здоров'я киян</t>
  </si>
  <si>
    <t xml:space="preserve">80-044-00-04  MBS 1.MAXIMUM БІМЕР </t>
  </si>
  <si>
    <t xml:space="preserve">80-047-00-04  Візок MAXIMUM ІІ </t>
  </si>
  <si>
    <t xml:space="preserve">80-181-02-04  MABS -РУКОЯТКА, ДВІ КНОПКИ </t>
  </si>
  <si>
    <t xml:space="preserve">80-181-07-04  MABS -електрод,-голка , що регулюється по довжині </t>
  </si>
  <si>
    <t xml:space="preserve">80-181-30-04  MABS-з'эднувальний кабель довжиною 2,5м- РІN </t>
  </si>
  <si>
    <t xml:space="preserve">80-181-52-04  MABS-редуктор тиску  DSN 477 NR.6 </t>
  </si>
  <si>
    <t xml:space="preserve">80-181-62-04  MABS ВЕАМ -електрод, 115 мм,гнучкий </t>
  </si>
  <si>
    <t>Лікворошунтуюча система з шунтом з антибактеріальним  покриттям високого тиску(5 - 18 років)</t>
  </si>
  <si>
    <t xml:space="preserve">Назва заходу/напрямку    КПКВК 2301610 "Поліпшення охорони здоров'я на службі у людей" </t>
  </si>
  <si>
    <t>Назва заходу/напрямку    КПКВК 2301400 "Забезпечення медичних заходів окремих державних програм та комплексних заходів програмного характеру"(2022р.) 
за напрямком "Надання медичної допомоги в умовах воєнного стану в Україні"</t>
  </si>
  <si>
    <t>Атропіну  сульфат ВР р-н для ін'єкцій 2мг/мл 50мл фл</t>
  </si>
  <si>
    <t>Шунт з клапаном гідроцефальний Sphera Pro, що програмується, попередньо зібраний до резервуару RHH-2 (клапан і катетери розділені) (арт. PRO10223R)</t>
  </si>
  <si>
    <t>Шунт з клапаном гідроцефальний Sphera Pro, що програмується, попередньо зібраний до резервуару RHH-2 (клапан і катетери розділені) (арт. PRO12023R)</t>
  </si>
  <si>
    <t>Макокс (Рифампіцин) по 150 мг №100</t>
  </si>
  <si>
    <t>N-Ацетил-L-цистеїн, &gt;=99% (ТШХ), порошок</t>
  </si>
  <si>
    <t>Бедаквілін, 10 мг. TRC, Канада</t>
  </si>
  <si>
    <t>Засіб дезінфікуючий "МАКСІ протект"", 1 літр</t>
  </si>
  <si>
    <t>Захисний екран для обличчя одноразовий</t>
  </si>
  <si>
    <t>Маски медичні захисні, одноразова (175мм*95мм)</t>
  </si>
  <si>
    <t>Медичний одноразовий халат ААМІ РВ70 Рівень 2, з довгим рукавом, великого розміру</t>
  </si>
  <si>
    <t>Нітрилові оглядові рукавички нестерильні, неопудрені,  розмір L</t>
  </si>
  <si>
    <t>Нітрилові оглядові рукавички нестерильні, розмір М</t>
  </si>
  <si>
    <t>Ламівудин табл. в/о по 150 мг №60</t>
  </si>
  <si>
    <t>2,22</t>
  </si>
  <si>
    <t xml:space="preserve"> AQUIOS Розчин гіпохлорита натрію (Каталожний номер: B23536) /Бекмен Культер, Інк., США
 Ціна за упаковку 8671,88 грн
                                                                </t>
  </si>
  <si>
    <t xml:space="preserve"> AQUIOS Очисний агент (Каталожний номер: B25698)/Бекмен Культер, Інк., США
 Ціна за упаковку 679,08грн
                                                                </t>
  </si>
  <si>
    <t xml:space="preserve">AQUIOS Набір лізуючих реагентів (Каталожний номер: B23538) /Бекмен Культер, Інк., США
 Ціна за набір 3723,88 грн
                                                                </t>
  </si>
  <si>
    <t>Експрес-тест д/визн. Covid-19 та грипу А/В</t>
  </si>
  <si>
    <t>одиниць</t>
  </si>
  <si>
    <t>Захисні рукавиці одноразові (Рукавиці нітрилові неопудрені нестерильні NITREX Ultra Sensitive Extra Large №200x10 (2000 шт) в коробі)</t>
  </si>
  <si>
    <t xml:space="preserve"> Полівітаміни із залізом №84</t>
  </si>
  <si>
    <t>Таклор табл. по 25 мг. №30</t>
  </si>
  <si>
    <t>06.12.2022</t>
  </si>
  <si>
    <t>02.12.2022</t>
  </si>
  <si>
    <t>30.08.2023</t>
  </si>
  <si>
    <t xml:space="preserve"> Антарес, розчин д/ін.50мг/мл по 4мл. в амп.№10</t>
  </si>
  <si>
    <t xml:space="preserve"> Еноксапарин 4000 МО 0,4 мл №6</t>
  </si>
  <si>
    <t xml:space="preserve"> Еноксапарин 6000 МО 0,6мл.</t>
  </si>
  <si>
    <t xml:space="preserve"> Занідіп табл. в/о 20 мг №98</t>
  </si>
  <si>
    <t>31.04.2024</t>
  </si>
  <si>
    <t>31.05.2025</t>
  </si>
  <si>
    <t xml:space="preserve"> Кетальгін Лонг 30мг/мл 1мл. №10</t>
  </si>
  <si>
    <t xml:space="preserve"> Метагелан табл. 500мг. №200</t>
  </si>
  <si>
    <t xml:space="preserve"> Моксопрес таб. в/о по 0,4 мг. №30</t>
  </si>
  <si>
    <t xml:space="preserve"> Набір для дослідження холери</t>
  </si>
  <si>
    <t xml:space="preserve"> Новамінсульфон 1г/2мл №10</t>
  </si>
  <si>
    <t xml:space="preserve"> Піперацилін 4г. №10</t>
  </si>
  <si>
    <t xml:space="preserve"> Пренелія табл. 4мг №30</t>
  </si>
  <si>
    <t xml:space="preserve">  Кошти міського бюджету </t>
  </si>
  <si>
    <t>тотальний ендопротез колінного суглоба з медіальним обертанням</t>
  </si>
  <si>
    <t xml:space="preserve"> Зонд д/передн.вікректомії з інфуз. канюлею /ДОЗ/</t>
  </si>
  <si>
    <t xml:space="preserve"> шт</t>
  </si>
  <si>
    <t xml:space="preserve"> Матеріал шовн. 9-0 чорн.нейл.мон.CU-1.30см/ДОЗ/</t>
  </si>
  <si>
    <t xml:space="preserve"> Матеріал офтальм.віскоеласт. Віскот /ДОЗ/</t>
  </si>
  <si>
    <t xml:space="preserve"> Простирадло хір.офтальм.Eve-Pak/ДОЗ/.</t>
  </si>
  <si>
    <t xml:space="preserve"> Розчин інтраокул.AJL VISC 3%  /ДОЗ/</t>
  </si>
  <si>
    <t xml:space="preserve"> Розчин інтраокул.AJL CELL 2% /ГПМЦ /ДОЗ/</t>
  </si>
  <si>
    <t>Ретрактори райдужної оболонки гнучні 6уп х 5шт</t>
  </si>
  <si>
    <t>НіжClear Cut S Sideport 2,3мм стерильний</t>
  </si>
  <si>
    <t>НіжClear Cut S Sideport 1,2мм стерильний</t>
  </si>
  <si>
    <t>КомплектFMS lkzCenturion  с системою актив. Іригаціі 30K 0,9mm</t>
  </si>
  <si>
    <t>лінза інтракт.д/задньої камери з більшен.глибин фокуса</t>
  </si>
  <si>
    <t xml:space="preserve">      "Здоровя Києва"</t>
  </si>
  <si>
    <t>Швидкий  експрес/тест д/визн. Антит. До ВІЛ 1/2   І   КМКЛ№5</t>
  </si>
  <si>
    <t>Швидкий  експрес/тест д/визн. Антит. До ВІЛ 1/2   ІІ  КМКЛ№5</t>
  </si>
  <si>
    <t xml:space="preserve"> Експрес тест д/виявл. Гострої расп.хв.COVID-19 CIV-2</t>
  </si>
  <si>
    <t xml:space="preserve">Добутел  роз д/ін фл по 5мл  </t>
  </si>
  <si>
    <r>
      <rPr>
        <sz val="12"/>
        <rFont val="Times New Roman"/>
        <family val="1"/>
        <charset val="204"/>
      </rPr>
      <t>Біовен розчин для інфузій 10 % по 100 мл у пляшці або флаконі; по 1 пляшці або флакону в пачці з картону (Імуноглобулін людини нормальний для внутрішньовенного введення 10;%)</t>
    </r>
  </si>
  <si>
    <t>Ботулінічний  антоксини гептавалентиний</t>
  </si>
  <si>
    <t xml:space="preserve">  Вакцина Індіраб інактив.суха</t>
  </si>
  <si>
    <t>Кларитроміцин  фл 500мг</t>
  </si>
  <si>
    <t>Тівулін  таб.750мг</t>
  </si>
  <si>
    <t>Альбувен,розчин для інфузій 20% по 100мл у флаконі</t>
  </si>
  <si>
    <t>453,68</t>
  </si>
  <si>
    <t>547;                     834</t>
  </si>
  <si>
    <t>547;                 834;                1010;               1125</t>
  </si>
  <si>
    <t>16.07.2022; 03.10.2022; 25.11.2022; 19.12.2022</t>
  </si>
  <si>
    <t>АДВАГРАФ ®  капсули пролонгованої дії по 0,5 мг, по 10 капсул у блістері; по 5 блістерів у алюмінієвому пакеті; по 1 алюмінієвому пакету в картонній пачці.</t>
  </si>
  <si>
    <t xml:space="preserve">АДВАГРАФ ® капсули пролонгованої дії по 1 мг  по 10 капсул у блістері;по 5 блістерів у алюмінієвому пакеті; по 1 алюмінієвому пакету  в картоній пачці </t>
  </si>
  <si>
    <t>АДВАГРАФ ®  капсули пролонгованої дії по 5 мг, по 10 капсул у блістері; по 5 блістерів у алюмінієвому пакеті; по 1 алюмінієвому пакету в картонній пачці.</t>
  </si>
  <si>
    <t>Бупірол,розчин для інфузій 4мг/мл по 100мл у контейнері в захисному пакеті</t>
  </si>
  <si>
    <t>Ванкоміцин-Фармекс,ліофілізат для розчину для ін"єкцій по 1000мг,по 1 флакону в контурній чарунковій упаковці; по 1 контурній чарунковій упаковці у пачці</t>
  </si>
  <si>
    <t>VICRYL PLUS фіолетовий 70см М2 USP3/0 одна голка SH Plus,тип колюча Taper Point,26мм, 1/2 кола</t>
  </si>
  <si>
    <t>VICRYL PLUS фіолетовий 70см М2 USP3/0 одна голка B-14 ,тип колюча Taper Point,22мм, 3/8 кола</t>
  </si>
  <si>
    <t>47</t>
  </si>
  <si>
    <t>633,5</t>
  </si>
  <si>
    <t>Глюкоза,розчин для інфузій 50мг/мл по 200мл у пляшках скляних</t>
  </si>
  <si>
    <t>436,06</t>
  </si>
  <si>
    <t>617;                  1012</t>
  </si>
  <si>
    <t>29.07.2022; 25.11.2022</t>
  </si>
  <si>
    <t>454,90</t>
  </si>
  <si>
    <t>617;           1012</t>
  </si>
  <si>
    <t>680,52</t>
  </si>
  <si>
    <t>811,06</t>
  </si>
  <si>
    <t>436;              585</t>
  </si>
  <si>
    <t>436;                  585;                1015</t>
  </si>
  <si>
    <t>10.06.2022; 26.07.2022; 25.11.2022</t>
  </si>
  <si>
    <t>Даптоміцин-Віста,ліофілізований порошок для розчину для ін"єкцій або інфузій по 350мг,по 1 флакону у пачці</t>
  </si>
  <si>
    <t>70</t>
  </si>
  <si>
    <t>Інфузолід,розчин для інфузій 2мг/мл по 300мл у пакеті полімерному,поміщеному у пакет з металізованим покриттям</t>
  </si>
  <si>
    <t>Комплект Prismaflex oXiris</t>
  </si>
  <si>
    <t>Комплекти Prismaflex для терапевтичного плазмообміну ТРЕ2000</t>
  </si>
  <si>
    <t>Калію хлорид,концентрат для розчину для інфузій 75мг/мл по 20мл у флаконах скляних</t>
  </si>
  <si>
    <t>Меробак,порошок для приготування розчину для ін"єкцій по 1000мг у флаконах по 10 флаконів у картонній коробці</t>
  </si>
  <si>
    <t xml:space="preserve">Натрію хлорід,розчин для інфузій 9мг/мл по 200 мл у контейнерах полімерних (у вигляді флакона) </t>
  </si>
  <si>
    <t xml:space="preserve">Натрію хлорід,розчин для інфузій 9мг/мл по 500 мл у контейнерах полімерних (у вигляді флакона) </t>
  </si>
  <si>
    <t xml:space="preserve">Натрію хлорід,розчин для інфузій 9мг/мл по 1000 мл у контейнерах полімерних (у вигляді флакона) </t>
  </si>
  <si>
    <t>Натрію гідрокарбонат,розчин для інфузій 40мг/мл по 100 мл у пляшках скляних</t>
  </si>
  <si>
    <t>Присмасол 2,розчин для гемофільтрації та гемодіалізу</t>
  </si>
  <si>
    <t>Пантопразол-Фармекс,ліофілізат для розчину для ін"єкцій по 40мг; 1 флакон з ліофілізатом в пачці з картону</t>
  </si>
  <si>
    <t xml:space="preserve">ПРОГРАФ®,капсули тверді по 1 мг, по 10 капсул у блістері; по 5 блістерів в алюмінієвому пакеті; по 1 пакету в картонній коробці  </t>
  </si>
  <si>
    <t>PROLENE синій 90см М3 USP 2/0 дві голки МН-1,тип колюча Taper Point,31мм, 1/2 кола (Монофіламентна нитка,поліпропіленова,що не розсмоктується)</t>
  </si>
  <si>
    <t>PROLENE синій 45см М2 USP 3/0 одна голка РС-26 PRIME,тип зворотньо-ріжуча Reverse Cutting,26мм, 3/8 кола (Монофіламентна нитка,поліпропіленова,що не розсмоктується,ізотактичний,кристалічний стереоізомер поліпропілену)</t>
  </si>
  <si>
    <t>PROLENE синій 90см М1.5 USP 4/0 дві голки RВ-1 Visiblack,тип колюча Taper Point,17мм, 1/2 кола(Монофіламентна нитка,поліпропіленова,що не розсмоктується,ізотактичний,кристалічний стереоізомер поліпропілену)</t>
  </si>
  <si>
    <t>PROLENE синій 90см М2 USP 3/0 дві голки МН-1,тип колюча Taper Point,31мм, 1/2 кола (Монофіламентна нитка,поліпропіленова,що не розсмоктується)</t>
  </si>
  <si>
    <t>PROLENE синій 90см М1.5 USP 4/0 дві голки SН-1,тип колюча Taper Point,26мм, 1/2 кола (Монофіламентна нитка,поліпропіленова,що не розсмоктується)</t>
  </si>
  <si>
    <t>PROLENE синій 75см М1 USP 5/0 дві голки RВ-2 Visiblack,тип колюча Taper Point,13мм, 1/2 кола(Монофіламентна нитка,поліпропіленова,що не розсмоктується)</t>
  </si>
  <si>
    <t>PROLENE синій 75см М0.7 USP 6/0 дві голки RB-2 EVERPOINT,тип колюча Taper Point,13мм, 1/2 кола(Монофіламентна нитка,поліпропіленова,що не розсмоктується)</t>
  </si>
  <si>
    <t>PROLENE синій 75см М0.7 USP 6/0 дві голки C-1 EVERPOINT,тип колюча Taper Point,13мм, 3/8 кола(Монофіламентна нитка,поліпропіленова,що не розсмоктується)</t>
  </si>
  <si>
    <t>PROLENE синій 60см М0.5 USP 7/0 дві голки BV175-8,тип колюча Taper Point,9,3мм, 3/8 кола(Монофіламентна нитка,поліпропіленова,що не розсмоктується)</t>
  </si>
  <si>
    <t>PDS II фіолетовий 150см М4 петля USP1 одна голка CTX ,тип колюча Taper Point,48мм, 1/2 кола</t>
  </si>
  <si>
    <t>PDS II фіолетовий 70см М2 USP3/0 одна голка LH ,тип колюча Taper Point,40мм, 1/2 кола</t>
  </si>
  <si>
    <t>PDS II фіолетовий 90см М2 USP3/0 lds голки MH-1 ,тип колюча Taper Point,31мм, 1/2 кола</t>
  </si>
  <si>
    <t>PDS II фіолетовий 70см М1 USP5/0 дві голки RB-2 ,тип колюча Taper Point,13мм, 1/2 кола</t>
  </si>
  <si>
    <t>PDS II фіолетовий 90см М1.5 USP4/0 дві голки RВ-1 ,тип колюча Taper Point,17мм, 1/2 кола</t>
  </si>
  <si>
    <t>PDS II фіолетовий 70см М0.7 USP6/0 дві голки BV-1 ,тип колюча Taper Point,9,3мм, 3/8 кола</t>
  </si>
  <si>
    <t>19,25</t>
  </si>
  <si>
    <t>166,00</t>
  </si>
  <si>
    <t>385,20</t>
  </si>
  <si>
    <t xml:space="preserve">СЕРТИКАН, таблетки по 0,75 мг; по 10 таблеток у блістері; по 6 блістерів у коробці з картону  </t>
  </si>
  <si>
    <t>Солу-Медрол,порошок та розчинник для розчину для ін"єкцій 125мг/2мл,1 флакон типу Act-O-Vial з порошком та  розчинником по 2 мл у картонній коробці</t>
  </si>
  <si>
    <t>Surgicel гемостатичний матеріал,що розсмоктується (окислена регенерована целюлоза),10см*20см</t>
  </si>
  <si>
    <t>617;              1012</t>
  </si>
  <si>
    <t>Ультрафільтр U 9000 Plus</t>
  </si>
  <si>
    <t xml:space="preserve">Фільтр для діалізної рідини  DIASAFE@plus </t>
  </si>
  <si>
    <t>Філблок (полі-п-діоксанон) самоблокуючий, USP3/0 фіолетова мононитка 25см , колюча голка 26мм, 1/2 кола</t>
  </si>
  <si>
    <t>Харчовий продукт для спеціальних медичних цілей,призначений для  дітей віком від 15 років, вагітних жінок та дорослих,хворих на фенілкетонурію та гіперфенілаланінемію (Коміда-ФКУ С формула)</t>
  </si>
  <si>
    <t xml:space="preserve">Харчовий продукт для спеціальних медичних цілей,призначений для  дітей та дорослих,хворих на фенілкетонурію (ФКУ Нутрі 3 концентрат) PKU Nutri 3 Concentrated </t>
  </si>
  <si>
    <t xml:space="preserve">Харчовий продукт для спеціальних медичних цілей,призначений для  дітей та дорослих,хворих на фенілкетонурію (ФКУ Лофлекс зі смаком соковитих тропічних фруктів) PKU Lophlex LQ Juicy Tropical </t>
  </si>
  <si>
    <t>Харчовий продукт для спеціальних медичних цілей,призначений для  дітей та дорослих,хворих на фенілкетонурію (Афеніл Сквош 15 зі смаком лісових ягід) Afenil Squash 15 gusto frutti di bosco</t>
  </si>
  <si>
    <t>Харчовий продукт для спеціальних медичних цілей,призначений для  дітей від народження до 1-го року,хворих на гіперфенілаланінемію у т.ч. фенілкетонурію Афеніл 1 Afenil 1</t>
  </si>
  <si>
    <t>Харчовий продукт для спеціальних медичних цілей,призначений  для дітей від 3-х років та старше, підлітків та дорослих,хворих на фенілкетонурію (ФКУ Кулєр 20 білий) PKU Cooler White 20</t>
  </si>
  <si>
    <t>Харчовий продукт для спеціальних медичних цілей,(для ентерального харчування),призначений для дієтотерапії з хронічною хворобою нирок у дітей віком від народження та старше (Ренастарт)</t>
  </si>
  <si>
    <t>Харчовий продукт для спеціальних медичних цілей,призначений для  дітей віком від народження до 1-го року,хворих на фенілкетонурію та гіперфенілаланінемію (Коміда-ФКУ А формула з довголанцюговими поліненасиченими жирними кислотами) Comida-PKU A Formula+LCP</t>
  </si>
  <si>
    <t xml:space="preserve">Харчовий продукт для спеціальних медичних цілей,призначений для  дітей віком від народження до 1-го року,хворих на фенілкетонурію та гіперфенілаланінемію (Коміда-ФКУ А)  Comida-PKU A </t>
  </si>
  <si>
    <t>Фунціональне дитяче харчування для хворих на фенілкетонурію для дітей від 1 року (ФКУ Анамікс Джуніор) PKU Anamix Junior</t>
  </si>
  <si>
    <t>Харчовий продукт для спеціальних медичних цілей,призначений для  дітей віком від 1-го року та старше,хворих на фенілкетонурію та гіперфенілаланінемію (Коміда-ФКУ В формула) Comida-PKU В Formula</t>
  </si>
  <si>
    <t xml:space="preserve">Харчовий продукт для спеціальних медичних цілей,призначений для  дітей віком від 1-го року та старше,хворих на фенілкетонурію та гіперфенілаланінемію (Коміда-ФКУ В) Comida-PKU В </t>
  </si>
  <si>
    <t xml:space="preserve">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 </t>
  </si>
  <si>
    <t>Фунціональне дитяче харчування для дітей від 1 та старше, хворих на фенілкетонурію (ФКУ Нутрі 2  Енерджі) PKU Nutri 2 Energy</t>
  </si>
  <si>
    <t xml:space="preserve">Харчовий продукт для спеціальних медичних цілей для  дітей віком від 8 років,хворих на фенілкетонурію та гіперфенілаланінемію (ФКУ Нутрі 3 концентрат) PKU Nutri 3 Concentrated </t>
  </si>
  <si>
    <t>Харчовий продукт для спеціальних медичних цілей для дітей від 9 років та дорослих, включаючи вагітних жінок ,хворих на фенілкетонурію (ФКУ Нутрі 3  Енерджі) PKU Nutri 3 Energy</t>
  </si>
  <si>
    <t xml:space="preserve">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Comida-PKU С </t>
  </si>
  <si>
    <t>ДІАНІЛ  ПД 4,3 вмістом глюкози 1,36 % М/ОБ/13,6 мг/мл, р-н д/ перитонеального діалізу, по 5000 мл розчину</t>
  </si>
  <si>
    <t xml:space="preserve">ЕКВОРАЛ® капсули м'які по 25 мг, по 10 капсул у блістері; по 5 блістерів у коробці  </t>
  </si>
  <si>
    <t xml:space="preserve">ЕКВОРАЛ® капсули м'які по 50 мг, по 10 капсул у блістері; по 5 блістерів у коробці  </t>
  </si>
  <si>
    <t xml:space="preserve">ЕКВОРАЛ® капсули м'які по 100 мг, по 10 капсул у блістері; по 5 блістерів у коробці  </t>
  </si>
  <si>
    <t>61,44</t>
  </si>
  <si>
    <t>Назва заходу/напрямку(міська цільова програма  "Громадське здоров`я"2022-2025р.р. )</t>
  </si>
  <si>
    <t>Гемтеро 200 мг</t>
  </si>
  <si>
    <t>566-Р</t>
  </si>
  <si>
    <t>КАНДИВОР по 200 мг</t>
  </si>
  <si>
    <t>582-Р</t>
  </si>
  <si>
    <t>521-Р</t>
  </si>
  <si>
    <t>ЗОЛЕНДРОНОВА К-Та по 4 мг</t>
  </si>
  <si>
    <t>537-Р</t>
  </si>
  <si>
    <t>Назва заходу/напрямку (Хіміотерапевтичні препарати,радіофармпрепарати супроводу для лікування онкологічних  та онкогематологічних хворих КПКВК 2301400)</t>
  </si>
  <si>
    <t>БОРТЕЗОВІСТА 3,5 мг</t>
  </si>
  <si>
    <t>БІОВЕН 10 % по 50 мл</t>
  </si>
  <si>
    <t>535-Р</t>
  </si>
  <si>
    <t>Нутрифлекс  емульсія д/інф.1250 мл</t>
  </si>
  <si>
    <t>ТИМОГЛОБУЛІН по 25 мг</t>
  </si>
  <si>
    <t>Назва заходу/напрямку (Забезпечення окремих державних програм та комплексних заходів програмного характеру  КПКВК 2301400)</t>
  </si>
  <si>
    <t>Тимоглобулін  по 25 мг</t>
  </si>
  <si>
    <t>Дексаметазон р-н д/ін по 4 мг/мл  по 1 мг</t>
  </si>
  <si>
    <t>Кисневий концентратор  5 L</t>
  </si>
  <si>
    <t>Реосорбілакт  200 мл</t>
  </si>
  <si>
    <t>(Human Insulin)3 ml  №5</t>
  </si>
  <si>
    <t>Голка  ін'єкційна до шприців "Рекорд" № 08х40мм</t>
  </si>
  <si>
    <t>Циліндр вимірювальний  з носиком місткістю 250мл</t>
  </si>
  <si>
    <t>Мензурка місткістю   100 мл</t>
  </si>
  <si>
    <t>КПКВК 2301400 Бюджетна програма "Забезпечення медичних заходів окремих державних програм та комплексних заходів програмного характеру" (2022 р.)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у частині "Лікарські засоби для забезпечення дітей, хворих на гемофілію типів А або В або хворобу Віллебранда"</t>
  </si>
  <si>
    <t xml:space="preserve">Гемлібра розчин для ін'єкцій по 150мг/1 мл; по 0,4 мл (60 мг) у флаконі, по 1 флакону в картонній коробці </t>
  </si>
  <si>
    <t xml:space="preserve">Гемлібра розчин для ін'єкцій по 150мг/1 мл; по 0,7 мл (105 мг) у флаконі, по 1 флакону в картонній коробці </t>
  </si>
  <si>
    <t>ОКТОСТИМ розчин для ін'єкцій, 15 мкг/мл; по 1 мл в ампулі; по 10 ампул у картонній упаковці</t>
  </si>
  <si>
    <t>Севофлуран (Sevoflurane (KR)/ Севофлуран д/інг. 100% 250мл)</t>
  </si>
  <si>
    <t>Експрес-тест для визгначення антигена до вірусу COVID-19  та грипу А / В</t>
  </si>
  <si>
    <t>Назва заходу/напрямку (2301400 "Забезпечення  медичних заходів окремих державних програм та комплексних заходів програмного характеру)</t>
  </si>
  <si>
    <t xml:space="preserve">Вакцина для профілактики дифтерії, правця, кашлюку, гепатиту В та захворювань, спричинених Haemophilus Influenzae типу В, кон’югована, адсорбована
</t>
  </si>
  <si>
    <t xml:space="preserve">Вакцина кон’югована для профілактики зазворювань, збудником яких є Haemophilus Influenzae типу В
</t>
  </si>
  <si>
    <t xml:space="preserve">Вакцина для профілактики правця та дифтерії (Td) АДП-М </t>
  </si>
  <si>
    <t>Контейнер для утилізації  2л (через КП "Фармація")</t>
  </si>
  <si>
    <t>Медичні маски  (Multi pallet, маски в асортименті)</t>
  </si>
  <si>
    <t>Медичні маски  (Noname Face Mask)</t>
  </si>
  <si>
    <t>Рукавиці оглядовфі нест.різних розмірів</t>
  </si>
  <si>
    <t>Швидкий тест на Covid-19 (600шт в кор)</t>
  </si>
  <si>
    <t>Маска захисна  IMSTec №1000</t>
  </si>
  <si>
    <t>Маска захисна   UbiQ2 №900</t>
  </si>
  <si>
    <t>№1167</t>
  </si>
  <si>
    <t>№993</t>
  </si>
  <si>
    <t>Вакцина від COVID-19 COMIRNATY 0,1mg/ml 195x2,25ml</t>
  </si>
  <si>
    <t>1143</t>
  </si>
  <si>
    <t>1027</t>
  </si>
  <si>
    <t>Нітрендипін (Nitrendypina( Нітрендипін) EGIS 20 mg tablets №60), таблетки, 20мг</t>
  </si>
  <si>
    <t>Мережевий комбінований холодильник з камерою для льоду для зберігання вакцин та морозильна камера з акумуляторами холоду  GVR55FFAC</t>
  </si>
  <si>
    <t>Швидкий тест д/діагн. гепатиту С</t>
  </si>
  <si>
    <t>Серветки марлеві мед.Віола стер.5*5см. 8шар.</t>
  </si>
  <si>
    <t>Лікувальне харчування для дітей</t>
  </si>
  <si>
    <t>Modulen IBD, 400г</t>
  </si>
  <si>
    <t>г. суміші</t>
  </si>
  <si>
    <t>Шприц 0,3</t>
  </si>
  <si>
    <t>Тести на ковід</t>
  </si>
  <si>
    <t>Рукавиці  оглядові нестерильні</t>
  </si>
  <si>
    <t>Маска</t>
  </si>
  <si>
    <t xml:space="preserve">ВАКЦИНА ДЛЯ ПРОФІЛАКТИКИ ПРАВЦЯ ТА ДИФТЕРІЇ (Td) АДП-М,"Td VACCINE(2022)ADSORBED TETANUS AND DIPHTERIA ADULT DOSE, VIAL JF 10 DOSES WITH VACCINE VIAL MONITOR
</t>
  </si>
  <si>
    <t>КАПЕЛЬНИЦЯ для пероральної поліомієлітної вакцини  / DROPPER for oral poliomyelitis vaccine 13mm non sterile №10/КАПЕЛЬНИЦЯ для пероральної поліомієлітної вакцини 13 мм нестерильна</t>
  </si>
  <si>
    <t xml:space="preserve">                                                                                                                                                                                                                                                                         Назва заходу/напрямку (Ендопротезування/Міська цільова програма Здоров'я киян)</t>
  </si>
  <si>
    <t>Ендопротези тот. кульшового сугл. цементного типу  фікс. самоблокуючий</t>
  </si>
  <si>
    <t>Ендопротези тот.колінного суглобу з медіальним обертанням</t>
  </si>
  <si>
    <t>Ендопротези тот.колінного суглобу без збереження ЗХЗ</t>
  </si>
  <si>
    <t>Ендопротези кульшового сугл. безцементного типу фіксації з конусною ніжкою</t>
  </si>
  <si>
    <t>Ендопротез кульшового суглоба для ревіз. протез.цемент. з парою тертя подв. рух.</t>
  </si>
  <si>
    <t>Ендопротез кульшового суглоба для ревіз. протез.безцем. з парою тертя подв. рух.</t>
  </si>
  <si>
    <t>Ендопротези тот. кульшового суглобу безцем.проксимального типу фіксації</t>
  </si>
  <si>
    <t xml:space="preserve">                                                                                                                                                                                                                                                                         Назва заходу/напрямку (Нейрохірургія/Міська цільова програма Здоров'я киян)</t>
  </si>
  <si>
    <t>Балонний катетер для дилат.судин гол.мозку з покриттям, що містить лік.засіб N-ELUTAX "3"</t>
  </si>
  <si>
    <t>Подовжувач до керованого гідрофільного провідника pORTAL ЕХТ</t>
  </si>
  <si>
    <t>Стент з закр. елементами, що саморозкрив.Carotid WALLSTENT MONORAIL</t>
  </si>
  <si>
    <t>Коронарна стент-система Promus Elite із платино-хромового сплаву з покриттям еверолімус</t>
  </si>
  <si>
    <t>Провідниковий катетер Mach1</t>
  </si>
  <si>
    <t>Інфляційний пристрій з наб.аксесуарів Encore 26</t>
  </si>
  <si>
    <t>Кошик-ловушка для захисту від емболії FilterWine EZ</t>
  </si>
  <si>
    <t>Катетер дистального доступу SOFIA/Катетер SOFIA PLUS</t>
  </si>
  <si>
    <t>Набір для вертебропластики</t>
  </si>
  <si>
    <t xml:space="preserve">Провідник RADIFOCUS GUIDE WIRE M </t>
  </si>
  <si>
    <t xml:space="preserve">Спіраль для емболізації Аксіум (комплекс) </t>
  </si>
  <si>
    <t xml:space="preserve">Інтродьюсер RADIFOCUS INTRODUCER II </t>
  </si>
  <si>
    <t xml:space="preserve">Катетер-інтродюсер Destination </t>
  </si>
  <si>
    <t>Катетер ангіографічний RADIFOCUS GLIDECATH</t>
  </si>
  <si>
    <t xml:space="preserve">Пристрій для реваскуляризації Солітейр Х </t>
  </si>
  <si>
    <t>Набір: катетер Реакт-1шт, гідрофільний провідник Авіго-1шт, катетер Феном-1шт</t>
  </si>
  <si>
    <t>Комплект для стабілізації поперекового та грудного відділів хребта</t>
  </si>
  <si>
    <t>Комплект для передньої стабілізації шийного відділу</t>
  </si>
  <si>
    <t>Комплект для заміщення тіла хребця (поперек) TLIF</t>
  </si>
  <si>
    <t>Каротидна стент-система для запобіг.емболії СіГард</t>
  </si>
  <si>
    <t>Дуральна відновлювана заплата (НеоДура)</t>
  </si>
  <si>
    <t>Балонний катетер для ЧТА НейроСпід</t>
  </si>
  <si>
    <t>Катетер для периферичн.ангіопл.Ловікс швидка заміна</t>
  </si>
  <si>
    <t>Провідник для ЧТКА Runthrough NS</t>
  </si>
  <si>
    <t>Коронарний ріжучий балон Wolverine MONORAIL пристрій для мікрохірургічної дилатації</t>
  </si>
  <si>
    <t>Інтродьюсер SUPER SHEATH</t>
  </si>
  <si>
    <t>Електроди для тимчасової серцевої стимуляції SPIKE LC S</t>
  </si>
  <si>
    <t>Катетер балонний РТСА</t>
  </si>
  <si>
    <t>Катетер балонний NC РТСА</t>
  </si>
  <si>
    <t>Голки (Needles, disposable, G 21, green/Голки одноразові G 21 зелені №100 в упак)</t>
  </si>
  <si>
    <t>Дилтіазем (CARTIA XT 240 MG CAPSULE. EXT RELEASE 24 HR (90 CAPS BOTTLE)</t>
  </si>
  <si>
    <t>Матеріал шовний хірургічний, що не розсмоктується  1/2, 25mm, №6</t>
  </si>
  <si>
    <t>Нітрендипін (Nitrendypina( Нітрендипін) EGIS 10 mg tablets №60), таблетки, 10мг</t>
  </si>
  <si>
    <t>Супрадин Ведмежуйки, жув. пастил №60</t>
  </si>
  <si>
    <t>Тотальний ендопротез кульшового суглоба безцем.проксимальн.типу фіксації</t>
  </si>
  <si>
    <t>Тотальний ендопротез кульшового суглоба безцем.типу фіксації з конус.ніжкою</t>
  </si>
  <si>
    <t>Тотальний ендопротез кульшового суглоба безцем.антиротац.типу фіксації</t>
  </si>
  <si>
    <t>Тотальний ендопротез колінного суглоба без збер.задн.хрестоп.зв'язки</t>
  </si>
  <si>
    <t>Тотальний ендопротез кульшового суглоба цем.типу фіксації з подв.клином</t>
  </si>
  <si>
    <t>Тотальний ендопротез колінного суглоба з медіальним обертанням</t>
  </si>
  <si>
    <t>Тотальний ендопротез кульшового суглобу д/ревіз.протез.безцем.типу фіксації з парою тертя подвійної рухом.</t>
  </si>
  <si>
    <t>Тотальний ендопротез кульшового суглобу д/ревіз.протез.цем.типу фіксації з парою тертя подвійної рухом.</t>
  </si>
  <si>
    <t>Диметилфумарат-Віста 240мг</t>
  </si>
  <si>
    <t>Диметилфумарат-Віста 120мг</t>
  </si>
  <si>
    <t>Лінза інтраокулярна для задньої камери ока, псевдофакічна, зі збільшеною глибиною фокуса</t>
  </si>
  <si>
    <t>Інтраокулярний віскоеластичний розчин AJL CELL 2% (ГПМЦ)</t>
  </si>
  <si>
    <t xml:space="preserve">Інтраокулярний віскоеластичний розчин AJL VISC 1,4% </t>
  </si>
  <si>
    <t xml:space="preserve">Інтраокулярний віскоеластичний розчин AJL VISC 3% </t>
  </si>
  <si>
    <t xml:space="preserve">Офтальмологічний барвник для ока AJL BLUE (Trypan Blue 0,06%) </t>
  </si>
  <si>
    <t xml:space="preserve">Офтальмологічний hjpxby AJL BBG (Brilliant Blue G 0,025%) </t>
  </si>
  <si>
    <t>Інтракапсулярні кільця АС, круглий край  діаметром 11мм, 13мм</t>
  </si>
  <si>
    <t>Силіконова олія SIOBAL (S1000)</t>
  </si>
  <si>
    <t>Зонд лазерний з освітленням 23 калібру</t>
  </si>
  <si>
    <t>Наконечник з м'яким кінцем, однораз., 23 калібру</t>
  </si>
  <si>
    <t>Освітлювач ширококутний Sapphire, 23 калібру з системою RFID</t>
  </si>
  <si>
    <t>Комплект полімерний INTREPID бімануальний для іригації/аспірації</t>
  </si>
  <si>
    <t>Комплект для переднього відрізку 0,9мм без фако-наконечника</t>
  </si>
  <si>
    <t>Комплект комбінований TOTALPLUS 10000 CPM Bevel, з клапаном 0,9мм 23 калібру</t>
  </si>
  <si>
    <t>Комплект Constellation Viscous Fluid Control (VFC) 20/23 калібрів</t>
  </si>
  <si>
    <t>Зонд-вітреотом Constellation для передньої вітректомії 20 калібру</t>
  </si>
  <si>
    <t xml:space="preserve">Чохол для лотка Constellation </t>
  </si>
  <si>
    <t>Комплект дрібних деталей з інфузійним рукавом Micro Smooth Ultra 0,9мм</t>
  </si>
  <si>
    <t>Офтальмохірургічний віскоеластичний матеріал Віск</t>
  </si>
  <si>
    <t>Матеріал віскоеластичний для офтальмології Провіск</t>
  </si>
  <si>
    <t>Ніж ClearCut S Sideport 1,2мм стерильний</t>
  </si>
  <si>
    <t>Ніж ClearCut S Intrepid DB 2,2мм стерильний</t>
  </si>
  <si>
    <t>Ретрактори райдужної оболонки, гнучкі 6уп.по 5 ретракторів</t>
  </si>
  <si>
    <t>Пристрій для фільтрації рідини при глаукомі EX-PRESS P-50</t>
  </si>
  <si>
    <t>Ніж-розшаровувач ClearCut S Sideport 2,3мм стерильний</t>
  </si>
  <si>
    <t>Шовний матеріал 9-0 чорний нейлон, мононитка CU-1, 30см</t>
  </si>
  <si>
    <t>Шовний матеріал 10-0 чорний нейлон, мононитка CU-1, 30см</t>
  </si>
  <si>
    <t>Шовний матеріал 10-0 блакитний поліпропілен, мононитка РС-9, 20см</t>
  </si>
  <si>
    <t>Ніж для парацентеза безпечний Beaver Optimum 30град., прямий</t>
  </si>
  <si>
    <t>Ніж для парацентеза безпечний Beaver Optimum 15град., прямий</t>
  </si>
  <si>
    <t>Пінцет модернізований для ILM 23 калібру однораз.</t>
  </si>
  <si>
    <t>КПКВК 2301230   COVID-19</t>
  </si>
  <si>
    <t>КПКВК 2301040   РОЗПОДІЛ ІМУНОБІОЛОГІЧНОГО ПРЕПАРАТУ</t>
  </si>
  <si>
    <t>Ребінолін імуноглобулін антирабічний р-н 150МО/мл 2мл</t>
  </si>
  <si>
    <t>КПКВК 2301400   РОЗСІЯНИЙ СКЛЕРОЗ</t>
  </si>
  <si>
    <t>КПКВК 2301400   ЗАКУПІВЛЯ ЕНДОПРОТЕЗІВ І НАБОРІВ ДЛЯ ІМПЛАНТАЦІЇ</t>
  </si>
  <si>
    <t>КПКВК 2301400   НАДАННЯ МЕДИЧНОЇ ДОПОМОГИ В УМОВАХ ВОЄННОГО СТАНУ В УКРАЇНІ</t>
  </si>
  <si>
    <t>КПКВК 2301400   СЕРЦЕВО-СУДИННІ ТА СУДИННО-МОЗКОВІ ЗАХВОРЮВАННЯ</t>
  </si>
  <si>
    <t>Доксорубіцин Аккорд концентрат  2мг/мл</t>
  </si>
  <si>
    <t>Гемтеро ліоф.1,0г</t>
  </si>
  <si>
    <t>Гемтеро ліоф.200мг</t>
  </si>
  <si>
    <t>Граноцит34 ліоф.263мкг №5</t>
  </si>
  <si>
    <t>Вінкристин-Мілі р-н 1мг/мл 1мл</t>
  </si>
  <si>
    <t>Золедронова кислота-Фармекс к-т 0,8мг/мл 5мл</t>
  </si>
  <si>
    <r>
      <t>Мікронаконечник ABS KELMAN 30</t>
    </r>
    <r>
      <rPr>
        <sz val="12"/>
        <rFont val="Calibri"/>
        <family val="2"/>
        <charset val="204"/>
      </rPr>
      <t>°</t>
    </r>
    <r>
      <rPr>
        <sz val="12"/>
        <rFont val="Times New Roman"/>
        <family val="1"/>
        <charset val="204"/>
      </rPr>
      <t xml:space="preserve"> 0,9мм</t>
    </r>
  </si>
  <si>
    <t>Візипак розч.д/інєкц.320мг йоду/мл 50мл</t>
  </si>
  <si>
    <t>Розподіл медичних виробів для військових адміністрацій</t>
  </si>
  <si>
    <t>Каністра 800-1000 мл</t>
  </si>
  <si>
    <t>Набір для вакуумного закриття ран середній розмір (ГІДРОФОБНИЙ)</t>
  </si>
  <si>
    <t>Набір для вакуумного закриття ран великий розмір (ГІДРОФОБНИЙ)</t>
  </si>
  <si>
    <t>Витратні матеріали д/приладу реанім.(силікон.маска д/дор.4-5 багатофункціон.криш.д/маски)</t>
  </si>
  <si>
    <t>Витратні матеріали д/приладу реанім.: кисневий резервуар 2,6л</t>
  </si>
  <si>
    <t>Витратні матеріали до шприцевого насосу SYS-50 шприц</t>
  </si>
  <si>
    <t>Витратні матеріали до шприцевого насосу SYS-50  подовжувач</t>
  </si>
  <si>
    <t>Міфортик 180мг №120</t>
  </si>
  <si>
    <t>Тимоглобулін порошок д/розч.25мг(імуноглобулін проти тимоцитів кролячий)</t>
  </si>
  <si>
    <t>Сімулект ліофілізат д/розч.20мг (1фл з розчинником 5мл в амп.)</t>
  </si>
  <si>
    <t>Тотальний ендопротез колінного суглобу з медіальним обертанням</t>
  </si>
  <si>
    <t>Тотальний ендопротез кульшового сугл.бц.проксимального типу фікс.</t>
  </si>
  <si>
    <t>Інтродьюсер RadifocusR Sntroducer ІІ</t>
  </si>
  <si>
    <t>Катетер ЧТА НейроСпід</t>
  </si>
  <si>
    <t>Стент-ситема  каротидна д/запобігання емболії СіГард</t>
  </si>
  <si>
    <t>Електрокардіостимулятор Еnduriti Core PM1152</t>
  </si>
  <si>
    <t>Електрокардіостимулятор Еnduriti Core PM2152</t>
  </si>
  <si>
    <t>Катетер балонний РТСА NC</t>
  </si>
  <si>
    <t>Провідниковий катетер Лаунчер 6F</t>
  </si>
  <si>
    <t>Провідниковий катетер Лаунчер 7F</t>
  </si>
  <si>
    <t xml:space="preserve">Клапан серцевий  мітральний  </t>
  </si>
  <si>
    <t>Клапан серця механічний аортальний АПЗ60 Медтронік Опен Півот</t>
  </si>
  <si>
    <t>Провідник Radiofocus GUIDE WIRE M</t>
  </si>
  <si>
    <t>Система вакуумної стабілізації серця АСROBAT-i</t>
  </si>
  <si>
    <t>Шприф-ідефлятор basix COMPAK</t>
  </si>
  <si>
    <t>Асферична гідроф.акрил.ІОЛ ВІ-FLEX РОВ-МА 18,0 до 25,0</t>
  </si>
  <si>
    <t xml:space="preserve">Інтракапсулярні кільця АС 11ММ/13ММ </t>
  </si>
  <si>
    <t>Зонд для передньої вітректомії 23G</t>
  </si>
  <si>
    <t>Матеріал офтальмологічний віскоеластичний ДискКоВіск 1,0мл</t>
  </si>
  <si>
    <t>Ніж д/парацентеза Beaver Optimum 15град прямий</t>
  </si>
  <si>
    <t>Ніж д/парацентеза Beaver Optimum 30град прямий</t>
  </si>
  <si>
    <t>Ніж  СlearCut S Sideport 1,2мм стерильний</t>
  </si>
  <si>
    <t>Ніж  СlearCut S Intrepid DB 2,2мм стерильний</t>
  </si>
  <si>
    <t xml:space="preserve">Офтальмологічний барвник для ока AJL BLUE </t>
  </si>
  <si>
    <t>Пристрій для фільтрації рідини при глаукомі EX-PRESS P-200</t>
  </si>
  <si>
    <t>Ретрактори райдужної оболонки гнучкі №5</t>
  </si>
  <si>
    <t>Розчин офтальмологічний AJL BBG</t>
  </si>
  <si>
    <t>Розчин стерильний інтраокулярний іригаційний BSS PLUSTM</t>
  </si>
  <si>
    <t>Шовний матеріал 9-0 чорний нейлон CU-1 30см</t>
  </si>
  <si>
    <t>Шовний матеріал 10-0 чорний нейлон CU-1 30см</t>
  </si>
  <si>
    <t>Шовний матеріал 10-0 блакитний поліпропілен РС-9 20см</t>
  </si>
  <si>
    <t>Шовний матеріал білий поліестер плетений R-5 45см</t>
  </si>
  <si>
    <t>Травматологічний набір</t>
  </si>
  <si>
    <t>Назва заходу/напрямку (за державною програмою по лікувально-профілактичному закладу міста (району)</t>
  </si>
  <si>
    <t>Октаплас ЛГ О І  №1</t>
  </si>
  <si>
    <t>Захисні рукавички однораз нестер L</t>
  </si>
  <si>
    <t>Захисні рукавички однораз нестер М</t>
  </si>
  <si>
    <t>Рукавці огляд нестери різних розмірів L</t>
  </si>
  <si>
    <r>
      <t>Назва заходу/напрямку (Для виявлення водіїв на стан алкогольного спяніння,або наркотичного засобу та лікарських речовин.</t>
    </r>
    <r>
      <rPr>
        <sz val="12"/>
        <color theme="1"/>
        <rFont val="Times New Roman"/>
        <family val="1"/>
        <charset val="204"/>
      </rPr>
      <t>)</t>
    </r>
  </si>
  <si>
    <t xml:space="preserve">Лист №061/162-668 </t>
  </si>
  <si>
    <t>Долутегравір/Ламівудин/Тенофовір 50/300/300м496-Р Q201808 МОЗ 31.03.24</t>
  </si>
  <si>
    <t xml:space="preserve">Метафін ІС 10мг </t>
  </si>
  <si>
    <t xml:space="preserve">Метафін ІС 5мг </t>
  </si>
  <si>
    <t>Трисептол 400 мг/80 мг №20 Тз-27 13020011 05.26</t>
  </si>
  <si>
    <t xml:space="preserve">Шовний матеріал різн.розм.2-03 м. 10*30*75см  taper 1/2 25мм №6 шт </t>
  </si>
  <si>
    <t xml:space="preserve"> 02.12.2021</t>
  </si>
  <si>
    <t>ARCHITECT Anti-HCV Calibrator Калібратор ARCHITECT Anti-HCV Calibrator LOT 45329BE00 (2023/09/15)</t>
  </si>
  <si>
    <t>ARCHITECT Anti-HCV Controls Контролі ARCHITECT Anti-HCV Controls LOT 45213BE00 (2023/09/16)</t>
  </si>
  <si>
    <t>ARCHITECT Anti-HCV Reagent Kit Набір реагентів ARCHITECT Anti-HCV Reagent Kit (2000 тестів) LOT 45380BE01 (2023/10/21)</t>
  </si>
  <si>
    <t xml:space="preserve">ARCHITECT Concentrated Wash Buffer Промивний буфер ARCHITECT Concentrated Wash Buffer LOT 45324FN01 (2023/09/12) </t>
  </si>
  <si>
    <t>ARCHITECT HBsAg Qualitative II Calibrators Калібратори ARCHITECT HBsAg Qualitative II Calibrators LOT 45272FN00 (2023/08/24)</t>
  </si>
  <si>
    <t>ARCHITECT HBsAg Qualitative II Controls Контролі ARCHITECT HBsAg Qualitative II Controls  LOT 45300FN00 (2023/10/11)</t>
  </si>
  <si>
    <t>ARCHITECT HBsAg Qualitative II Reagent Kit  Набір реагентів ARCHITECT HBsAg Qualitative II Reagent Kit (2000 тестів) LOT 43265FN00 (2023/09/21)</t>
  </si>
  <si>
    <t>ARCHITECT HIV Ag/Ab Combo Calibrator Калібратор ARCHITECT HIV Ag/Ab Combo Calibrator LOT 47246BE00 (2023/09/02)</t>
  </si>
  <si>
    <t>ARCHITECT HIV Ag/Ab Combo Controls Контролі ARCHITECT HIV Ag/Ab Combo Controls LOT 46400BE00 (2023/08/12)</t>
  </si>
  <si>
    <t>ARCHITECT HIV Ag/Ab Combo Reagent Kit  Набір реагентів ARCHITECT HIV Ag/Ab Combo Reagent Kit (2000 тестів) LOT 47155BE00 (2023/06/10)</t>
  </si>
  <si>
    <t xml:space="preserve">ARCHITECT Pre-Trigger Solution  Претригерний розчин ARCHITECT Pre-Trigger Solution LOT 45485FN01 (2023/10/08) </t>
  </si>
  <si>
    <t xml:space="preserve">ARCHITECT Probe Conditioning Solution Розчин ARCHITECT Probe Conditioning SolutionLOT 45239FN00 (2023/11/23) </t>
  </si>
  <si>
    <t xml:space="preserve">ARCHITECT Reaction Vessels Реакційні ємності ARCHITECT Reaction Vessels  LOT 000551764 </t>
  </si>
  <si>
    <t>ARCHITECT Syphilis TP Calibrator  Калібратор ARCHITECT Syphilis TP Calibrator  LOT 45510BE00 (2023/10/06)</t>
  </si>
  <si>
    <t>ARCHITECT Syphilis TP Controls Контролі ARCHITECT Syphilis TP Controls LOT 42599BE00 (2023/07/14)</t>
  </si>
  <si>
    <t>ARCHITECT Syphilis TP Reagent Kit  Набір реагентів ARCHITECT Syphilis TP Reagent Kit (500 тестів) LOT 43642BE00 (2023/07/18)</t>
  </si>
  <si>
    <t xml:space="preserve">ARCHITECT Trigger Solution Тригерний розчин ARCHITECT Trigger Solution LOT 45489FN00 (2024/04/23) </t>
  </si>
  <si>
    <t xml:space="preserve">ARCHITECT Trigger Solution Тригерний розчин ARCHITECT Trigger Solution LOT 46074FN00 (2024/04/25) </t>
  </si>
  <si>
    <t>Зчетверений контейнер з л/ф з розч антикоагул ЦФД/САГМ з фільтром, 450м WEGO КНР LOT 2022100501 (2024/10/05)</t>
  </si>
  <si>
    <t>Зчетверений контейнер з л/ф з розч антикоагул ЦФД/САГМ з фільтром, 450м WEGO КНР LOT 2022100502 (2024/10/05)</t>
  </si>
  <si>
    <t>Зчетверений контейнер з л/ф з розч антикоагул ЦФД/САГМ, 450м WEGO КНР LOT 20220508 (2024/05/08)</t>
  </si>
  <si>
    <t xml:space="preserve"> 15.12.2021</t>
  </si>
  <si>
    <t>Комплект Trima Accel з LRS камерою для колекції тромбоцитів та плазми Терумо БСТ Інк., США  LOT 2205075151 (2024/05/01)</t>
  </si>
  <si>
    <t>Моноклон. реагент анти-К LOT 05К1122 (2024/11)</t>
  </si>
  <si>
    <t>Моноклон. реагент анти-К LOT 06К1122 (2024/11)</t>
  </si>
  <si>
    <t xml:space="preserve">Зчетверений контейнер для крові з розч антикоагул ЦФД/САГМ, 450м LOT 2022053101 (2024/05/31)  </t>
  </si>
  <si>
    <t>Забез.мед.заходів окр.держ.прог.та компл.заходів прог.характ.КПКВК 2301400-ДП"Медичні закупівлі України"МОЗ України</t>
  </si>
  <si>
    <t>касета</t>
  </si>
  <si>
    <t>607-Р</t>
  </si>
  <si>
    <t>Орто. Ковпачки одноразові для захисту від випаровування для флаконів 10мл для аналізатора ОРТО ВІЖН LOT 1046450 (2047/05/10)</t>
  </si>
  <si>
    <t>Орто. Одноразовий лоток для розведення для аналізатора ОРТО ВІЖН  LOT WO7418 (2042/10/31)</t>
  </si>
  <si>
    <t>Орто. Реагент Анти -lgG.-C3d поліспецифічний системи Орто БіоВью LOT AHC287F (2023/05/12)</t>
  </si>
  <si>
    <t>Орто. Реагент ОРТО Сера Анти-D (DVI) Моноклональні IgM людини  LOT V253483 (2024/09/07)</t>
  </si>
  <si>
    <t>Орто. Реверсивний Розчинник системи Орто БіоВью(Касета реверсивного розчинника) LOT RDC100H (2023/09/02)</t>
  </si>
  <si>
    <t>Орто. Розчин 7% BSA, (коробка 12 флаконів х 5ml (мл)  LOT А9810 (2024/08/08)</t>
  </si>
  <si>
    <t>13.06.2022</t>
  </si>
  <si>
    <t>Проб.вакутест К-3 ЕДТА стерильна4 мл.13*75мм бузкова  кришка LOT XG2431 (2023/03/31)</t>
  </si>
  <si>
    <t>Рукавички розмір L, GLOVE, EXAMINATION, LATEX. non sterile, large (8-9) LOT 202104142573 (2023/03/01)</t>
  </si>
  <si>
    <t>Шприц стер. двокомп.з автом.відключ з вбудов.канюлею  ВD 0,5ml Soloshot Mini</t>
  </si>
  <si>
    <t>Маска-респіратор FFP2 (Респіратор FFP (Blue)</t>
  </si>
  <si>
    <t>Маска-респіратор FFP2 (Респіратор FFP (Dach)</t>
  </si>
  <si>
    <t>Маска-респіратор FFP3 (Респіратор FFP3 NR D-cup style uvex)</t>
  </si>
  <si>
    <t xml:space="preserve">Маска-респіратор FFP2 (Респіратор FFP2) </t>
  </si>
  <si>
    <t xml:space="preserve">Маска захисна (Маски ІМSTec №1000) </t>
  </si>
  <si>
    <t xml:space="preserve">Маска захисна (Маски DACH №1000) </t>
  </si>
  <si>
    <t xml:space="preserve">Швидкі тести на антиген SARS-COV-2 (NADAL COVID-19 Ag Test) </t>
  </si>
  <si>
    <t>Захисні халати (РР/РЕ Isolation Gown, BLUE, №100 в коробі)</t>
  </si>
  <si>
    <t xml:space="preserve">Рукавиці огляд.н/стер. різних розмірів (Рукавички оглядові н/стер.,р-р L/Gloves nonsterile examination size L №100х10 (1000шт) </t>
  </si>
  <si>
    <t xml:space="preserve">Швидкий тест на Сovid-19(Антиген експрес-тест Viva Diag д/швидкого виявлення вірусу SARS-CoV-2 №5 в упаковці) </t>
  </si>
  <si>
    <t xml:space="preserve">Маска-респіратор (Маска-респіратор медична FFP3 face mask №600 в коробі) </t>
  </si>
  <si>
    <t xml:space="preserve">Респіратор-маска захисна (Аndedrettsvern FFP3 Uniqon AS m/ventil №30) </t>
  </si>
  <si>
    <t xml:space="preserve">Респіратор-маска захисна (UVEX FFP3 NR D-cup style №180) </t>
  </si>
  <si>
    <t xml:space="preserve">Швидкий тест на Covid-19 (NADAL Covid-19 Ag Test №5х120 уп (600шт в коробі) </t>
  </si>
  <si>
    <t xml:space="preserve">Респіратор FFP3 (Респіратор FFP3 NR) </t>
  </si>
  <si>
    <t>Тест смужки Easy Touch для вимірювання рівня холестерину в крові</t>
  </si>
  <si>
    <t>15.12.2022</t>
  </si>
  <si>
    <t>05.03.2024</t>
  </si>
  <si>
    <t>14.12.2022</t>
  </si>
  <si>
    <t>05.12.2022</t>
  </si>
  <si>
    <t>ВАКЦИНА ДЛЯ ПРОФІЛАКТИКИ ПРАВЦЯ ТА ДИФТЕРІЇ (Td) АДП-М "Td VACCINE (2022) ADSORBED TETANUS AND DIPHTERIA ADULT DOSE, VIAL JF 10 DOSE WITH VACCINE VIAL MONITOR"</t>
  </si>
  <si>
    <t>20.09.2023</t>
  </si>
  <si>
    <t>Назва заходу/напрямку,    експрес тест для визначення  COVID-19</t>
  </si>
  <si>
    <t>Захисні халати (Overalls (Халат) розмір XXL, №50 в ящику)</t>
  </si>
  <si>
    <t>Рукавиці оглядові нестерильні різних розмірів (Рукавички оглядові нестерильні, розмір L/Gloves nonsterile examination, size L, №200х 10 (2000шт)</t>
  </si>
  <si>
    <t>Костюм  захисний  медичний</t>
  </si>
  <si>
    <t>Меропенем  амп 1000мг №1</t>
  </si>
  <si>
    <t>Меропенем  амп 500мг №1</t>
  </si>
  <si>
    <t xml:space="preserve">Парацетамол р-н д/інф г/100мл  </t>
  </si>
  <si>
    <t>Парацетамол  таб1гр №40</t>
  </si>
  <si>
    <t xml:space="preserve">Цефуроксим1.5гр  порошок </t>
  </si>
  <si>
    <t xml:space="preserve">Шприц  н/ст  3мл без голки </t>
  </si>
  <si>
    <t>ЛанцетиАкку  ЧЕК №200</t>
  </si>
  <si>
    <t xml:space="preserve">Рукавичкі нестер  </t>
  </si>
  <si>
    <t xml:space="preserve">Сальбуматол  200доз </t>
  </si>
  <si>
    <t>ВІСТАМІД, табл., вкриті плівк. об., по 150 мг, по 10 табл. у бліст.; по 3 бліст. в кор.</t>
  </si>
  <si>
    <t>ВІСТАМІД, табл., вкриті плівк. об., по 50 мг, по 10 табл. у бліст.; по 3 бліст. в кор.</t>
  </si>
  <si>
    <t>ГЛІОЗОМІД, капс., 250 мг, по 1 капсулі у саше;  по 5 саше у пачці з картону</t>
  </si>
  <si>
    <t>ІБАНДРОНОВА КИСЛОТА-ВІСТА, табл., вкриті плівк. об., по 50 мг, по 10 табл. у бліст.; по 3 бліст. в кор.</t>
  </si>
  <si>
    <t>НЕОТАКСЕЛ, конц. для р-ну для інф., 6 мг/мл по 25 мл (150 мг) у фл.; по 1 фл. в карт. кор.</t>
  </si>
  <si>
    <t>ПЕМЕТРЕКСЕД-ВІСТА СОЛЮТ, конц. для приг. р-ну для інф. по 25 мг/мл; по 1000 мг/40 мл у фл.; по 1 фл. у карт. кор.</t>
  </si>
  <si>
    <t>БЛЕОНКО, ліоф-т для р-ну для ін. по 15 ОД, 1 фл. з ліоф-том у карт. кор.</t>
  </si>
  <si>
    <t>ВІНКРИСТИН-МІЛІ, р-н для ін., 1 мг/мл по 1 мл у фл.; по 1 фл. в карт. кор.</t>
  </si>
  <si>
    <t>ГЕМТЕРО, ліоф-т для р-ну для інф. по 200 мг у фл.; по 1 фл. у карт. кор.</t>
  </si>
  <si>
    <t>ТАМОКСИФЕН-ЗДОРОВ'Я, табл. по 20 мг; по 10 табл. у бліст., по 3 бліст. у карт. кор.</t>
  </si>
  <si>
    <t>ВІНКРИСТИН-МІЛІ, р-н для ін., 1 мг/мл, по 1 мл у фл. №1</t>
  </si>
  <si>
    <t xml:space="preserve">ГРАНОЦИТ®34, ліоф.для р-ну для ін., по 33,6 МО (263 мкг) №5 </t>
  </si>
  <si>
    <t>ІРИТЕРО конц. для р-ну для інф., 20мг/мл, по 2 мл(40мг) у фл. (IRITERO injection 40 mg/2ml (20mg/ml))</t>
  </si>
  <si>
    <t>Тест-смужки для глюкометра Easy Touch GC, для вимірювання рівня холестерину в крові</t>
  </si>
  <si>
    <t xml:space="preserve">Захисні рукавиці одноразові (Рукавиці нітрилові неопудрені нестерильні NITREX Ultra Sensitive Extra Large №200x10 (2000 шт) в коробі), штук, n/a </t>
  </si>
  <si>
    <t>Вакцини від COVID-19/ AD26COV2S VX 10x2.5ML MD AS/COVID-19 VACCINE JANSSEN, сусп. для ін'єкцій (0,5 мл доза), 2,5 мл флакон(5 доз). По 10 багатодозових флаконів в упаковці, 0,5мл доза</t>
  </si>
  <si>
    <t>ORAL BIVALENT TYPES 1 and 3 POLYOMIELITIS VACCINE, Flacon 2 ml- 20 doses de 0,1 ml box of 10/ ПЕРОРАЛЬНА БІВАЛЕНТНА ВАКЦИНА ПРОТИ ПОЛІОМІЄЛІТУ ТИПІВ 1 і 3 флакон 2мл - 20 доз по 0,1 мл №10 в упаковці, ампули 2мл (20доз по 0,1мл)</t>
  </si>
  <si>
    <t>ВАКЦИНА ДЛЯ ПРОФІЛАКТИКИ ПРАВЦЯ ТА ДИФТЕРІЇ  АДП-М "Td VACCINE (2022) ADSORBED TETANUS AND DIPHTERIA ADULT DOSE, VIAL JF 10 DOSES WITH VACCINE VIAL MONITOR"</t>
  </si>
  <si>
    <t>Oчищуючий розчин ISE Clening Solution  (миюч, очищ. розчин)</t>
  </si>
  <si>
    <t>Тестовий картридж Clover A1c</t>
  </si>
  <si>
    <t>Антисептик 0,5л. (30бут. в ящику)</t>
  </si>
  <si>
    <t>Антисептик 0,5л. (40бут. в ящику)</t>
  </si>
  <si>
    <t>Антисептик 0,5л. (29бут. в ящику)</t>
  </si>
  <si>
    <t>Антисептик 0,5л. Алоє (24бут. в ящику)</t>
  </si>
  <si>
    <t>Антисептик 0,5л. Алоє (21бут. в ящику)</t>
  </si>
  <si>
    <t>Антисептик 0,5л. Алоє (30бут. в ящику)</t>
  </si>
  <si>
    <t>Антисептик 0,5л. Алоє (40бут. в ящику)</t>
  </si>
  <si>
    <t>Антисептик 0,5л. Алоє (23бут. в ящику)</t>
  </si>
  <si>
    <t>Антисептик 0,5л. Алоє (20бут. в ящику)</t>
  </si>
  <si>
    <t>Антисептик 0,5л. Алоє (15бут. в ящику)</t>
  </si>
  <si>
    <t>Антисептик 0,5л. Алоє (11бут. в ящику)</t>
  </si>
  <si>
    <t>Антисептик 1л. Алоє (6 бут. в ящику)</t>
  </si>
  <si>
    <t>Антисептик 1л. Алоє (17 бут. в ящику)</t>
  </si>
  <si>
    <t>Антисептик 1л. (20 бут. в ящику)</t>
  </si>
  <si>
    <t>Антисептик 5л.</t>
  </si>
  <si>
    <t>Антисептик 10л.</t>
  </si>
  <si>
    <t>Антисептик 20л.</t>
  </si>
  <si>
    <t>Антисептик (мікс)</t>
  </si>
  <si>
    <t>Маски (2500шт в ящику)</t>
  </si>
  <si>
    <t>Маски FFP-2 (900шт в ящику)</t>
  </si>
  <si>
    <t>Ривароксабан (КСАРЕЛТО(XARELTO) 2,5мг №14) таблетки 2,5мг</t>
  </si>
  <si>
    <t>Ривароксабан (КСАРЕЛТО(XARELTO) 20мг №28) таблетки 20мг</t>
  </si>
  <si>
    <t>Ривароксабан (КСАРЕЛТО(XARELTO) 15мг №28) таблетки 15мг</t>
  </si>
  <si>
    <t>Халати захисні (Overalls (Костюм) розмір L, №50 в ящику)</t>
  </si>
  <si>
    <t>Халати захисні (PP/PE Isolation Gown, BLUE, №100 в коробі)</t>
  </si>
  <si>
    <t>Iнтраокулярний вiскоеласт.розч.AJL CELL 2% 2мл</t>
  </si>
  <si>
    <t>Iнтракапсулярнi кiльця АС,кругл.край д.11мм,13мм</t>
  </si>
  <si>
    <t>Iнтраокулярний вiскоел.розч.AJL VISC 3%</t>
  </si>
  <si>
    <t>Асфер.гiдроф.акр.IОЛ BI-Flex РОВ-МА вiд 18,0 D-до25,0 D</t>
  </si>
  <si>
    <t xml:space="preserve">Зонд д/пер.вiтректомiї,23 калібру </t>
  </si>
  <si>
    <t xml:space="preserve">Зонд лазерний, з освітленням,23 калібру </t>
  </si>
  <si>
    <t>Матеріал віскоеласт. д/офтальмол-ї Провіск</t>
  </si>
  <si>
    <t>Ніж-розшарувач ClearCut S, 2,3мм</t>
  </si>
  <si>
    <t>Ніж ClearCut S Interpid DB 2,2 мм</t>
  </si>
  <si>
    <t>Ніж ClearCut S Sideport 1.2 мм</t>
  </si>
  <si>
    <t>Ніж д/парацентеза безпечн. Beaver Optimum 15 град.,прямий</t>
  </si>
  <si>
    <t>Ніж д/парацентеза безпечн. Beaver Optimum 30 град.,прямий</t>
  </si>
  <si>
    <t>Офтал.хiр.вiскоеластичний матер.Вiск</t>
  </si>
  <si>
    <t>Офтальм.барвник д/ока AJL BLUE 1мл 0,06%</t>
  </si>
  <si>
    <t>Пристрiй д/фiльтр.рiд-ни при глаук.EX-PRESS, Р-200</t>
  </si>
  <si>
    <t xml:space="preserve">Р-н ст.iнтраокул.iригац. BSS PLUS </t>
  </si>
  <si>
    <t xml:space="preserve">Ретрактори райдужної оболонки,гнучкі </t>
  </si>
  <si>
    <t>Шовний матер.10-0 чорн.нейл.мононитка CU-1 30см</t>
  </si>
  <si>
    <t>Шовний.мат. 10-0бл.полiпропiлен,мононит.РС-9,20см</t>
  </si>
  <si>
    <t>Шовний.мат. 5-0 білий.полiестер,плетений. R-5 ,45см</t>
  </si>
  <si>
    <t>Венклісто 100мг</t>
  </si>
  <si>
    <t>Гемлібра 150мг/мл</t>
  </si>
  <si>
    <t>Системи для протез.суглобів;Ортопедичні імпланти</t>
  </si>
  <si>
    <t>Системи для протез.суглобів;Кісткові цементи Zimmer</t>
  </si>
  <si>
    <t>Ендопр.кульш.сугл.цемент. типу фіксації Muller</t>
  </si>
  <si>
    <t>Іматиніб-Аккорд 100мг</t>
  </si>
  <si>
    <t>Блеонко 15ДО</t>
  </si>
  <si>
    <t>Гемтеро 200мг</t>
  </si>
  <si>
    <t>Кандивор 200мг</t>
  </si>
  <si>
    <t>Гемлібра 150мг/1мл по 0,4мл(60мг)</t>
  </si>
  <si>
    <t>Гемлібра 150мг/1мл по 0,7мл(105мг)</t>
  </si>
  <si>
    <t>Протитуберкульозні</t>
  </si>
  <si>
    <t>Моксифлоксацин -Сандоз 400сг</t>
  </si>
  <si>
    <t>Бортезоміб Адамед 1мг/1мг</t>
  </si>
  <si>
    <t>Бортезоміб 3,5мг</t>
  </si>
  <si>
    <t>Супрадин Актив №30</t>
  </si>
  <si>
    <t>Супрадин Імуно форте№14</t>
  </si>
  <si>
    <t>Супрадин Магічне №90</t>
  </si>
  <si>
    <t>Рукавиці захисні L</t>
  </si>
  <si>
    <t>Рукавиці захисні М</t>
  </si>
  <si>
    <t>Шовний матеріал різного розміру</t>
  </si>
  <si>
    <t>Нітрендипін 10мг №60</t>
  </si>
  <si>
    <t>Голки G 21 №100</t>
  </si>
  <si>
    <t>Халати захісні L №50</t>
  </si>
  <si>
    <t>Вальзартан 160мг №28</t>
  </si>
  <si>
    <t>Халати захисні №100</t>
  </si>
  <si>
    <t>Рукавиці оглядові L №200</t>
  </si>
  <si>
    <t>Таліглюцераза альфа 10мл</t>
  </si>
  <si>
    <t>Полівітаміни з іншими мінералами (Супрадин Вендмежуйки №60)</t>
  </si>
  <si>
    <t>Полівітаміни з іншими мінералами (Супрадин Вендмежуйки №30)</t>
  </si>
  <si>
    <t>Полівітаміни з іншими мінералами (Супрадин Актив, таблетки №30)</t>
  </si>
  <si>
    <t>Полівітаміни з іншими мінералами (Супрадин Форте, гранули в саше №14)</t>
  </si>
  <si>
    <t>Повідон-йод 100мл.</t>
  </si>
  <si>
    <t>Тотальний ендопротез кульшового суглоба безцементного антиротаційного типу фіксації компонентів</t>
  </si>
  <si>
    <t xml:space="preserve">Тотальний ендопротез кульшового суглоба безцементного проксимально-дистального типу фіксації </t>
  </si>
  <si>
    <t>Захисні рукавиці одноразові нітрилові розмір L</t>
  </si>
  <si>
    <t>Вальзартан (TENSART 160 mg</t>
  </si>
  <si>
    <t>Шовний матеріал різного розміру (Матеріал шовний хірургічний, що не розсмоктується Ti-Cron Coated Braided Polyester 2-0 3 metric. 10x30" 75cm 5BLUE/5WHITE, Cardiopoint CV-305 TAPER 1/2, 25mm, №6), штук, n/a</t>
  </si>
  <si>
    <t xml:space="preserve">Голки (Needles, disposable, G 21, green/Голки одноразові G 21 зелені №100 в упак), штук, n/a </t>
  </si>
  <si>
    <t>Дексаметазон-Д р-н д/ін. 4мг/мл 1мл №5</t>
  </si>
  <si>
    <t>Адмента 10 таб. в/о 10мг №30</t>
  </si>
  <si>
    <t>Пантасан таб. в/о кишковорозчинні 40мг №30</t>
  </si>
  <si>
    <t>Атропін р-н №10</t>
  </si>
  <si>
    <t>Підгузки для дітей Seni Kids junior</t>
  </si>
  <si>
    <t>Підгузки для дітей Seni Kids junior extra</t>
  </si>
  <si>
    <t>Підгузки для дітей Seni Kids small</t>
  </si>
  <si>
    <t>Ситагліптин (Янувія 100мг), таблетки 100мг</t>
  </si>
  <si>
    <r>
      <t>Калоприймач Proxima</t>
    </r>
    <r>
      <rPr>
        <sz val="12"/>
        <rFont val="Calibri"/>
        <family val="2"/>
        <charset val="204"/>
      </rPr>
      <t>® Border одноком. відкр.мішок б/філ. Об'єм 680мл , 10-70мм</t>
    </r>
  </si>
  <si>
    <t>Отоскоп/офтальмоскоп Welch Allyn</t>
  </si>
  <si>
    <t>Витратні матеріали до отоскопу/офтальмоскопу Reusable Tips</t>
  </si>
  <si>
    <t>06.04.2023</t>
  </si>
  <si>
    <t>Захисні ящики для утилізації використаних гострих предметів та матеріалів/Коробка для безпечної утилізації використаних шприців 5л,25шт/уп</t>
  </si>
  <si>
    <t>08.03.2023</t>
  </si>
  <si>
    <t>Настожен 1 1000г.</t>
  </si>
  <si>
    <t>Гідралазин (HYDRALAZINE HYDROCHLORIDE tablet, film coated 25 mg №100), таблетки, 25мг</t>
  </si>
  <si>
    <r>
      <t>Назва заходу/напрямку (наприклад</t>
    </r>
    <r>
      <rPr>
        <sz val="12"/>
        <color theme="1"/>
        <rFont val="Times New Roman"/>
        <family val="1"/>
        <charset val="204"/>
      </rPr>
      <t>)</t>
    </r>
  </si>
  <si>
    <t>Цефтазидим пор. 1,0</t>
  </si>
  <si>
    <t>Месалазин</t>
  </si>
  <si>
    <t xml:space="preserve">Піроксикам </t>
  </si>
  <si>
    <t>Катетер для приладів інфузійної терапії для інсулінових помп (ММТ-381А)</t>
  </si>
  <si>
    <t>Катетер для приладів інфузійної терапії для інсулінових помп (ММТ-399А)</t>
  </si>
  <si>
    <t xml:space="preserve"> Резервуари до інсулінових помп  MiniMed (ММТ-332А)</t>
  </si>
  <si>
    <t xml:space="preserve">Протиправцевий імуноглобулін /ТЕТАБУЛІН розчин для ін’єкцій 250 ОД/мл </t>
  </si>
  <si>
    <t>Вітаміни для вагітних (Вітаміни для вагітних), таблетки</t>
  </si>
  <si>
    <t>нестероїдних протизапальних засобів</t>
  </si>
  <si>
    <t>Піроксикам (Brexin 20 mg tablet. №20), таблетки, 20 mg</t>
  </si>
  <si>
    <t xml:space="preserve">Вакцина від COVID-19 COMIRNATY™  0,1mg/ml  10x1,3 ml   GVL  PU PFE </t>
  </si>
  <si>
    <t xml:space="preserve">Хлористий натрій  розчин для ін’єкцій  0,9% 10мл </t>
  </si>
  <si>
    <t>Шприц з голками / Шприц SILENGE 0,2 ml 23Gx1"</t>
  </si>
  <si>
    <t>Шприц з голками / Шприц SILENGE 2 ml 21Gx1 1/2"</t>
  </si>
  <si>
    <t>Месалазин (Salaza 500mg enteric-coated tablets №100 ), таблетки, 500 mg</t>
  </si>
  <si>
    <t>Шприци інєкц.стерильні Auto Disable Syringe0,3 ml 23G*1</t>
  </si>
  <si>
    <t>Цетиризину дигідрохлорид</t>
  </si>
  <si>
    <t>Пов'язки на рану PolyMem Max.к.н. 5088</t>
  </si>
  <si>
    <t xml:space="preserve">Вакцина від COVID-19 COMIRNATY™ 0,1mg/ml 10x1,3 ml GVL PU PFE </t>
  </si>
  <si>
    <t xml:space="preserve">Хлористий натрій розчин для ін’єкцій 0,9% 10мл </t>
  </si>
  <si>
    <t>Захисні ящики для утилізації використаних гострих предметів та матеріалів /SAFETY BOX 5L 25 штук в упаковці</t>
  </si>
  <si>
    <t>Дифтерія, Haemophilus influenzae B, кашлюк, правець, гепатит В/ DTP-HEPB- HIB FULLY LIQUID VACCINE, педіатрична доза, флакон 1 доза (300 доз в упак), 1 доза</t>
  </si>
  <si>
    <t>Захисні ящики для утилізації використаних гострих предметів та матеріалів / Коробка для безпечної утилізації використаних шприців 5 л(Safety box f.used syrgs/ndls ) 25 шт/уп, n/a</t>
  </si>
  <si>
    <t>Парацетамол (Paracetamol 500mg №16 ), таблетки, 500мг</t>
  </si>
  <si>
    <t xml:space="preserve">Ібупрофен (Ibuprofen 200 mg №16 tab), таблетки, 200 mg </t>
  </si>
  <si>
    <t>Парацетамол, комбінації без психолептиків (Flucold Sashet №50 х 30 упак. в коробі (1500 саше)), штук, n/a</t>
  </si>
  <si>
    <t>Комбіновані мазі (Nabros radiation cream №1), штук, n/a</t>
  </si>
  <si>
    <t>Комбіновані лікарські засоби включаючи рослинні (Narbos radiation forte tablets №30), таблетки, n/a</t>
  </si>
  <si>
    <t>За  кошти місцевого бюджету</t>
  </si>
  <si>
    <t>Реверсний  модульний ендопротез плечевого суглоба безцементного типу фіксації для планових оперативних втручань (ендопротез плечевого суглоба повний реверсивний)</t>
  </si>
  <si>
    <t xml:space="preserve"> Тотальний  ендопротез кульшового суглоба цементного типу фіксації  з подвійним клином </t>
  </si>
  <si>
    <t xml:space="preserve">Тотальний  ендопротез кульшового суглоба безцементного проксимального типу фіксації  </t>
  </si>
  <si>
    <t xml:space="preserve"> Тотальний  ендопротез кульшового суглоба безцементного типу фіксації  з конусною ніжкою</t>
  </si>
  <si>
    <t xml:space="preserve">Тотальний  ендопротез кульшового суглоба безцементного антиротаційного типу фіксації компонентів </t>
  </si>
  <si>
    <t xml:space="preserve">Тотальний  ендопротез колінного суглоба без збереження задньої хрестоподібної зв"язки </t>
  </si>
  <si>
    <t xml:space="preserve">Тотальний  ендопротез кульшового суглоба цементного  типу фіксації з подвійним клином </t>
  </si>
  <si>
    <t xml:space="preserve">Тотальний  ендопротез кульшового суглоба безцементного проксимального типу фіксації </t>
  </si>
  <si>
    <t>Тотальний  ендопротез кульшового суглоба цементного  типу фіксації  самоблокуючий</t>
  </si>
  <si>
    <t xml:space="preserve">Тотальний  ендопротез кульшового суглоба безцементного проксимально-дистального типу фіксації  </t>
  </si>
  <si>
    <t>Тотальний  ендопротез колінного суглоба з  медіальним обертанням</t>
  </si>
  <si>
    <t xml:space="preserve">Тотальний  ендопротез кульшового суглоба для ревізійного пртезування безцементного  типу фіксації  з парою тертя подвійної рухомості </t>
  </si>
  <si>
    <t xml:space="preserve">Тотальний  ендопротез кульшового суглоба для ревізійного пртезування цементного  типу фіксації  з парою тертя подвійної рухомості </t>
  </si>
  <si>
    <t>За  кошти Державного  бюджету</t>
  </si>
  <si>
    <t xml:space="preserve">Ревізійні ендопротези кульшового суглоба гібридної фіксації             </t>
  </si>
  <si>
    <t xml:space="preserve">Ендопротези кульшового суглоба ревізійний  гібридної фіксації             </t>
  </si>
  <si>
    <t>РАБІВАКС-С порошок ліоф. д/приг. р-ну д/ін. 2,5 МО/доз.1 фл  з розч. 1 мл</t>
  </si>
  <si>
    <t>ІРДІРАБ порошок ліоф. д/приг. р-ну д/ін. 2,5 МО/доз.1 фл  з розч. 1 мл</t>
  </si>
  <si>
    <t>ТЕТАНУС ГАММА р-н  500МО/2мл ,по 1шприцу  в картонній коробці</t>
  </si>
  <si>
    <t xml:space="preserve"> Костюм біологічного захисту/комбінезон 6,3кл</t>
  </si>
  <si>
    <t xml:space="preserve"> Халат ізоляційний медичний багаторазовий  </t>
  </si>
  <si>
    <t xml:space="preserve"> Халат багаторазовий  </t>
  </si>
  <si>
    <t xml:space="preserve"> Халат ізоляційний медичний одноразовий  </t>
  </si>
  <si>
    <t xml:space="preserve"> КN 95 маска</t>
  </si>
  <si>
    <t xml:space="preserve"> Фартух медичний</t>
  </si>
  <si>
    <t>Експрес-тест для визначення антигена коронавіру SARS-CoV-2   та грипу А та В</t>
  </si>
  <si>
    <t>Мелоксикам  табл. 15мг №10</t>
  </si>
  <si>
    <t>Домперидон  таблетки 10мг №30</t>
  </si>
  <si>
    <t xml:space="preserve"> Пристрій зовнішньої фіксації</t>
  </si>
  <si>
    <t>Бинт еластичний 10см*5м   №10</t>
  </si>
  <si>
    <t>Ібупрофен  200mg №1000</t>
  </si>
  <si>
    <t>Сульфат цинку  №100</t>
  </si>
  <si>
    <t>Альбендазол  №100</t>
  </si>
  <si>
    <t>Калію йодид таб 65 мг.  № 10</t>
  </si>
  <si>
    <t>Сульфат  FE+ фолієва кислота (600 mg +0,4)</t>
  </si>
  <si>
    <t>Sterofundin  по 500 мл</t>
  </si>
  <si>
    <t>Комірнаті/  COMIRNATY  0,1 mg/ml 10*1.3 ml GVL PU  РFE</t>
  </si>
  <si>
    <t>Хлористий натрій  розчин для ін'єкцій 0,9 % 10 мл</t>
  </si>
  <si>
    <t>Шприці з голками (0,2 мл)</t>
  </si>
  <si>
    <t>Шприці з голками (2 мл)</t>
  </si>
  <si>
    <t>Дифтерія, гепатит В</t>
  </si>
  <si>
    <t>Гліпізид (Flipizide Extended-Release Tabs 2,5 MG (30 Tabs/Bottle)),таблетки 2,5 мг</t>
  </si>
  <si>
    <t>Ксилометазолін (XYLOMET. APTEO MED           1MG/ML NASAL DROPS 10ML №240), флакони,</t>
  </si>
  <si>
    <t>Месалазин (Salaza 500mg entericcoated tablets № 100),таблетки,500 mg</t>
  </si>
  <si>
    <t>Піроксикам (Brexin 20 mg tablet, №20) таблетки, 20 mg</t>
  </si>
  <si>
    <t>Парацетамол, комбінації без психолептиків</t>
  </si>
  <si>
    <t>Комбіновані лікарські засоби включаючи рослинні ( Narbos radiation forte tablets № 30)), таблетки, п/а</t>
  </si>
  <si>
    <t>Гідралазин (HYDRALAZINE HYDROCHLORIDE  tablet, film coated 25 mg №100 ), таблетки , 25 мг</t>
  </si>
  <si>
    <t>Вітамііни для вагітних (Вітамііни для вагітних ), таблетки</t>
  </si>
  <si>
    <t>Для військових адміністрацій за договорами , платником яких є АТ"Українська Залізниця"</t>
  </si>
  <si>
    <t>Кетамін 50мг/мл 2мл №10</t>
  </si>
  <si>
    <t>Фентаніл 0,05мг/мл 2мл №100</t>
  </si>
  <si>
    <t>Дифтерія, кашлюк, правець, гепатит</t>
  </si>
  <si>
    <t>Гліпізид 2,5 мг</t>
  </si>
  <si>
    <t>Месалазин, 500 мг</t>
  </si>
  <si>
    <t>Піроксикам, 20 мг</t>
  </si>
  <si>
    <t>Ібупрофен, 200мг</t>
  </si>
  <si>
    <t>Парацетамол, комбінації без психолептиків,</t>
  </si>
  <si>
    <t>Комбіновані мазі</t>
  </si>
  <si>
    <r>
      <t xml:space="preserve">Назва заходу/напрямку (Закупівля вакцини від гострої респіраторної хвороби COVID-19, спричиненої коронавірусом SARS-CoV-2 </t>
    </r>
    <r>
      <rPr>
        <sz val="12"/>
        <color indexed="8"/>
        <rFont val="Times New Roman"/>
        <family val="1"/>
        <charset val="204"/>
      </rPr>
      <t>)</t>
    </r>
  </si>
  <si>
    <t>Розчинник (хлористий натрій )0,9%</t>
  </si>
  <si>
    <t>Шприци 0,2 мм</t>
  </si>
  <si>
    <t>Шприци2,0мм</t>
  </si>
  <si>
    <r>
      <t xml:space="preserve">Назва заходу/напрямку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t>
    </r>
    <r>
      <rPr>
        <sz val="12"/>
        <color indexed="8"/>
        <rFont val="Times New Roman"/>
        <family val="1"/>
        <charset val="204"/>
      </rPr>
      <t>)</t>
    </r>
  </si>
  <si>
    <t xml:space="preserve">Вакцина коньюгована  для профілактики  захворювань збудником яких єHEMOPHILUS INFLUENZAE типу В </t>
  </si>
  <si>
    <t>Вакцина  для профілактики дифтерії, правця та кашлюку адсорбована з цільноклітинним кашлюковим компонентом</t>
  </si>
  <si>
    <t xml:space="preserve">Комбіновані мазі (Nabros radiation cream №1), штук, n/a </t>
  </si>
  <si>
    <t xml:space="preserve">Комбіновані лікарські засоби включаючи рослинні (Narbos radiation forte tablets №30), таблетки, n/a </t>
  </si>
  <si>
    <t>Клапан серц.механ.двостулковий для протезування мітрального клапана SJM Masters Series Hemodynamic plus (HP) 25MHPJ-505</t>
  </si>
  <si>
    <t>№1185</t>
  </si>
  <si>
    <t>ФЛЕНОКС,розч.для ін"єкц.10000 анти-Ха МО/мл по 0,8мл(8000 анти-Ха МО)у шприці</t>
  </si>
  <si>
    <t>№833</t>
  </si>
  <si>
    <t>ТОМОГЕКСОЛ, розчин для ін`єкцій, 350 мг йоду/мл по 50 мл у флаконі; по 1 флакону у пачці  з картону.</t>
  </si>
  <si>
    <t>№894</t>
  </si>
  <si>
    <t>Катетер провідниковий Chaperon 6F МР2/SIM  ,кат.номер GC695M2SI</t>
  </si>
  <si>
    <t>№42</t>
  </si>
  <si>
    <t>Катетер провідниковий Chaperon 6F BUR/VTR , кат.номер GC695BUVT</t>
  </si>
  <si>
    <t>Катетер провідниковий  Chaperon 6F STR/VTR ,кат.номер GC695STVT</t>
  </si>
  <si>
    <t>Катетер  провідниковий Chaperon 6F MP2/VTR ,кат.номер GC695M2VT</t>
  </si>
  <si>
    <t>Катетер провідниковий Chaperon 6F MP2/SIM , кат.номер GC695M2SI</t>
  </si>
  <si>
    <t>№43</t>
  </si>
  <si>
    <t>Катетер провідниковий Chaperon 6F MP2/VTR , кат.номер GC695M2VT</t>
  </si>
  <si>
    <t>Катетер провідниковий Chaperon 6F STR/JB2 , кат.номер GC695STJB</t>
  </si>
  <si>
    <t>Катетер провідниковий Chaperon 6F STR/VTR , кат.номер GC695STVT</t>
  </si>
  <si>
    <t>Кардіовертер-  дефібрилятор однокамерний у склад</t>
  </si>
  <si>
    <t>№70</t>
  </si>
  <si>
    <t>Однокамерний кардіовертер-дефібрілятор,що імпланується</t>
  </si>
  <si>
    <t>Електрод Sprint Quattro</t>
  </si>
  <si>
    <t>Гемрстатичний відривний інтродюсер із боковим входом</t>
  </si>
  <si>
    <t xml:space="preserve">Індивідуальний протихімічний пакет "ІПП-8" </t>
  </si>
  <si>
    <t xml:space="preserve">Лопата залізна </t>
  </si>
  <si>
    <t>Тразодон (Тразодон гідрохлорид 100мг), таблетки, 100мг</t>
  </si>
  <si>
    <t xml:space="preserve">Залишок станом на 01.01.2023                 </t>
  </si>
  <si>
    <t>Месалазин 500мг</t>
  </si>
  <si>
    <t>Протамін сульфат 10мг/мл</t>
  </si>
  <si>
    <t>061-9567</t>
  </si>
  <si>
    <t>Міська цільова програма " Здоров'я киян" на 2020-2023роки</t>
  </si>
  <si>
    <t>35</t>
  </si>
  <si>
    <t>2023</t>
  </si>
  <si>
    <t>МОЗ 474</t>
  </si>
  <si>
    <t>Протиправцевий імуноглобулін СЕРО-ТЕТ (Sero-Tet 250 IU) 1мл розчин для ін'єкцій, ампули 250 ОД/мл</t>
  </si>
  <si>
    <t>Протиправцевий імуноглобулін ТЕТАБУЛІН (Tetabulin) 1мл розчин для ін'єкцій, ампули 250 ОД/мл</t>
  </si>
  <si>
    <t>Лупа складна (ЛПК-71)</t>
  </si>
  <si>
    <t>Наконечники для милиць гумові</t>
  </si>
  <si>
    <t>Підгузок, розмір 5 (11-25кг) (6846 Дитячий підгузок)</t>
  </si>
  <si>
    <t>Вакцина для профілактики дифтерії та правця, абсорбована, із зменшеним вмістом антигену (АДП-М) 222600722В</t>
  </si>
  <si>
    <t>Комбіновані лікарські засоби включаючи рослинні (Narbos radiation forte tablets №30)</t>
  </si>
  <si>
    <t>Комбінована жива атенуйована вакцина проти кору, епідемічного паротиту і краснухи / М-М-РВАКСПРО 1 флакон з порошком (1 доза) та 1 флакон з розчинником</t>
  </si>
  <si>
    <t xml:space="preserve">НАТРІЮ ХЛОРИД  розчин для ін'єкцій 9% 10 мл </t>
  </si>
  <si>
    <t xml:space="preserve">Парацетамол, комбінації без психолептиків (Flucold Sashet №50 х 30 упак. в коробі (1500 саше)), штук, n/a </t>
  </si>
  <si>
    <t xml:space="preserve">Шприц з голками SILENGE 0,2 мл 23Gx1 </t>
  </si>
  <si>
    <t xml:space="preserve">Шприц з голками SILENGE 2 мл 21Gx1 1/2 </t>
  </si>
  <si>
    <t>Дифтерія , Haemophilus influenzae B, кашлюк, правець, гепатит В/DTP-HEPB-HIB FULLY LIQUID VACCINE, педіатрична доза, флакон 1 доза(300 доз в упак), 1 доза</t>
  </si>
  <si>
    <t>79</t>
  </si>
  <si>
    <t>Бинт 14*7</t>
  </si>
  <si>
    <t>ДОЗ 1192</t>
  </si>
  <si>
    <t>Судно підкладне відкрите фарфорове</t>
  </si>
  <si>
    <t>Каструля емальована місткістю 40 л</t>
  </si>
  <si>
    <t>Карбамазепін 200 мг</t>
  </si>
  <si>
    <t>Тразадон 100 мг</t>
  </si>
  <si>
    <t>Тразадон 150 мг</t>
  </si>
  <si>
    <t>ЕУВАКС-В" Вакцина для профілактики гепатиту В, рекомбінатна, рідка, суспензія д/ін"єкції  10мкг/дозу по 0.5 мл (1 доза для дітей) с.UFA22001</t>
  </si>
  <si>
    <t>1 .</t>
  </si>
  <si>
    <t>2 .</t>
  </si>
  <si>
    <t>3 .</t>
  </si>
  <si>
    <t>4 .</t>
  </si>
  <si>
    <t>5 .</t>
  </si>
  <si>
    <t>6 .</t>
  </si>
  <si>
    <t>7 .</t>
  </si>
  <si>
    <t>8 .</t>
  </si>
  <si>
    <t>9 .</t>
  </si>
  <si>
    <t>10 .</t>
  </si>
  <si>
    <t>11 .</t>
  </si>
  <si>
    <t>12 .</t>
  </si>
  <si>
    <t>13 .</t>
  </si>
  <si>
    <t>14 .</t>
  </si>
  <si>
    <t>15 .</t>
  </si>
  <si>
    <t>16 .</t>
  </si>
  <si>
    <t>17 .</t>
  </si>
  <si>
    <t>18 .</t>
  </si>
  <si>
    <t>19 .</t>
  </si>
  <si>
    <t>18.01.2023</t>
  </si>
  <si>
    <t>10.07.2024</t>
  </si>
  <si>
    <t>1138</t>
  </si>
  <si>
    <t>1190</t>
  </si>
  <si>
    <t>Шприци ін'єкційні стерильні, 0,3 ml</t>
  </si>
  <si>
    <t>Протиправцевий імуноглобулін ТЕТАБУЛІН 1мл розчин для ін’єкцій, амп. 250ОД/мл</t>
  </si>
  <si>
    <t>Масло вазелінове медичне (без тари)</t>
  </si>
  <si>
    <t>1192</t>
  </si>
  <si>
    <t>Ножиці тупокінцеві прямі завдовжки 170мм</t>
  </si>
  <si>
    <t>Распаратор зігнутий малий для дітей</t>
  </si>
  <si>
    <t>Трубка трахеотомічна металева з обтюратором №5,6</t>
  </si>
  <si>
    <t>Штатив для довгострокових вливань</t>
  </si>
  <si>
    <t>Дріт круглий з нержавіючої сталі 5м, діаметром 0,8мм</t>
  </si>
  <si>
    <t>Дріт круглий з нержавіючої сталі 5м, діаметром 1мм</t>
  </si>
  <si>
    <t>Індивідуальні протихімічний пакет "ІПП-8"</t>
  </si>
  <si>
    <t>Ексикатор звичайний</t>
  </si>
  <si>
    <t>Йорж для миття посуду</t>
  </si>
  <si>
    <t xml:space="preserve">Камера для рахунку форменних елементів  у крові Горяєва </t>
  </si>
  <si>
    <t>Лічильник лаб.для підрахунку різних видіви крові</t>
  </si>
  <si>
    <t>Ступка фарфорова з 1 трвкачикосм №7</t>
  </si>
  <si>
    <t>Штатив для пробірок на 40 гнізд</t>
  </si>
  <si>
    <t>Каструля емальована місткістю 40л</t>
  </si>
  <si>
    <t>Каструля емальована місткістю 10л</t>
  </si>
  <si>
    <t xml:space="preserve">Фартух прогумовий </t>
  </si>
  <si>
    <t>Чайник алюмінієвий, емальований місткісю 3-10л</t>
  </si>
  <si>
    <t xml:space="preserve">Імуноглобулін антирезус людини </t>
  </si>
  <si>
    <t>КНП"КДЦ Святошинського району м.Києва"</t>
  </si>
  <si>
    <t>Вакцина антирабічна для профілактики сказу</t>
  </si>
  <si>
    <t>Тенофовір 300 Ефавір.600Емтрац.200</t>
  </si>
  <si>
    <t>Система акр.д/заб.крові КЗЕДТА</t>
  </si>
  <si>
    <t>Vigantoletten Max 2000</t>
  </si>
  <si>
    <t>Набір тестів Xpert MTB/RIF ULTRA по 50тест.у наб.</t>
  </si>
  <si>
    <t>Шприц 0,2 мл</t>
  </si>
  <si>
    <t>Cold box.AOV ACB-264SIL.PQS / Бокс холодовий</t>
  </si>
  <si>
    <t>Icepack,0.6 litre capacity / Пакет для льоду</t>
  </si>
  <si>
    <t>04.01.2023</t>
  </si>
  <si>
    <t>Вітаміни для вагітних (Вітаміни для вагітних), таблетки, 1</t>
  </si>
  <si>
    <t>26.01.2023</t>
  </si>
  <si>
    <t>Карбамазепін (Карбатрол 200мг), капсули, 200мг</t>
  </si>
  <si>
    <t xml:space="preserve">Месалазин (Salaza 500mg enteric-coated tablets №100 ), таблетки, 500 mg </t>
  </si>
  <si>
    <t xml:space="preserve">Месалазин (Salaza 500mg enteric-coated tablets №100), таблетки, 500мг </t>
  </si>
  <si>
    <t>Симвастатин (Симвастатин 20 мг), таблетки, 20мг</t>
  </si>
  <si>
    <t>Ситагліптин (Янувія 100 мг), таблетки, 100мг</t>
  </si>
  <si>
    <t>Тразодон (Тразодон гідрохлорид 150мг), таблетки, 150мг</t>
  </si>
  <si>
    <t>Столбец1</t>
  </si>
  <si>
    <t>Столбец2</t>
  </si>
  <si>
    <t>Столбец3</t>
  </si>
  <si>
    <t>Столбец4</t>
  </si>
  <si>
    <t>Столбец5</t>
  </si>
  <si>
    <t>Столбец6</t>
  </si>
  <si>
    <t>Столбец7</t>
  </si>
  <si>
    <t>Столбец8</t>
  </si>
  <si>
    <t>Столбец9</t>
  </si>
  <si>
    <t>Столбец10</t>
  </si>
  <si>
    <t>Столбец11</t>
  </si>
  <si>
    <t>Столбец12</t>
  </si>
  <si>
    <t>Столбец13</t>
  </si>
  <si>
    <t>Столбец14</t>
  </si>
  <si>
    <t>Столбец15</t>
  </si>
  <si>
    <t>Столбец16</t>
  </si>
  <si>
    <t>Столбец17</t>
  </si>
  <si>
    <t>Столбец18</t>
  </si>
  <si>
    <t>Столбец19</t>
  </si>
  <si>
    <t>Столбец20</t>
  </si>
  <si>
    <t>Столбец21</t>
  </si>
  <si>
    <t>Столбец22</t>
  </si>
  <si>
    <t>Столбец23</t>
  </si>
  <si>
    <t>Столбец24</t>
  </si>
  <si>
    <t>Столбец25</t>
  </si>
  <si>
    <t>Столбец26</t>
  </si>
  <si>
    <t>Столбец27</t>
  </si>
  <si>
    <t>Столбец28</t>
  </si>
  <si>
    <t>Столбец29</t>
  </si>
  <si>
    <t>Столбец30</t>
  </si>
  <si>
    <t>Столбец31</t>
  </si>
  <si>
    <t>Столбец32</t>
  </si>
  <si>
    <t>Столбец33</t>
  </si>
  <si>
    <t>Столбец34</t>
  </si>
  <si>
    <t>Столбец35</t>
  </si>
  <si>
    <t>Тест - смужки Акку - Чек Інстант, (50 шт, в упаковці 302120)</t>
  </si>
  <si>
    <t>Тест - смужки Акку - Чек Інстант, (50 шт, в упаковці 302151)</t>
  </si>
  <si>
    <t>Отоскоп/офтальмоскоп Welch Allyn 71-PM2LXU (LOT - 22-131)</t>
  </si>
  <si>
    <t>Комбінація спиртів та антисептиків / Mikroban 400ml 24hour №8</t>
  </si>
  <si>
    <t xml:space="preserve">Комбінація спиртів та антисептиків / Mikroban 750ml 24hour №10 </t>
  </si>
  <si>
    <t>Маска (блакитна звичайна)</t>
  </si>
  <si>
    <t>Респіратор-маска захисна/Mascarilla X-plore 1730 FFP3 №270</t>
  </si>
  <si>
    <t>Фуросемід, ампули, 40мг 4мл</t>
  </si>
  <si>
    <t>14.14.2022</t>
  </si>
  <si>
    <t>Вакцина д/профілактики сказу</t>
  </si>
  <si>
    <t>Гідралазин №100 25мг</t>
  </si>
  <si>
    <t>Карбамазепін кап 200мг</t>
  </si>
  <si>
    <t>Комбіновані мазі №1 шт</t>
  </si>
  <si>
    <t>Месалазин №100 500 мг</t>
  </si>
  <si>
    <t>Месалазин №100 500мг</t>
  </si>
  <si>
    <t xml:space="preserve">Міфенакс®,капсули тверді по 250 мг, по 10 капсул у блістері; по 10 блістерів у коробці </t>
  </si>
  <si>
    <t>Бинти марлеві нестерильні 5смх7м</t>
  </si>
  <si>
    <t>Бинти марлеві нестерильні 7смх5м</t>
  </si>
  <si>
    <t>Бинти марлеві стерильні 10смх5м</t>
  </si>
  <si>
    <t>Індивідуальні  протихімічний пакет "ІПП-8"</t>
  </si>
  <si>
    <t>Пробірка серологічна</t>
  </si>
  <si>
    <t>Ібупрофен (Ibuprofen 200mg № 16 tab), таблетки, 200 mg</t>
  </si>
  <si>
    <t>Парацетамол (Paracetamol 500mg № 16), таблетки, 500мг</t>
  </si>
  <si>
    <t>Парацетамол, комбінації без психолептиків (Flucold Sashet № 50 x 30 упак. в коробі (1500 саше)), штук, n/a</t>
  </si>
  <si>
    <t>14,12,2021</t>
  </si>
  <si>
    <t>Вакцина від  COVID- 19 COMIRNATY™ 0,1 mg/ml 10x1,3ml GVL PU PFE</t>
  </si>
  <si>
    <t>Хлористий натрій розчин для інєкцій 0,9% 10мл</t>
  </si>
  <si>
    <t>Шприц з голкамим/Шприц SILENGE 0,2 ml 23Gx1"</t>
  </si>
  <si>
    <t>01.10.2027</t>
  </si>
  <si>
    <t>Шприц з голкамим/Шприц SILENGE 2 ml 21Gx1 1/2"</t>
  </si>
  <si>
    <t>Захисні ящики для утилізації використаних гострих предметів та матеріалів(Safety box 5l 25 штук в упаковці</t>
  </si>
  <si>
    <t>Протипрацевий імуноглобулін ТЕТАБУЛІН (tetabulin) 1 мл розчин для ін'єкцій, ампул 250 ОД/мл</t>
  </si>
  <si>
    <t>Вакцина д/проф. кашлюку,  дифтерії та правця адсорб.                                               ( АКДП)</t>
  </si>
  <si>
    <t>Вакцина КОМІРНАТІ (COMIRNATY) дисперся для в/м ін'єкцій 2,25мл  (6 доз по 0,3мл)</t>
  </si>
  <si>
    <t>Артравматичний шовний матеріал: нитка розмір 2/0</t>
  </si>
  <si>
    <t>637-Р</t>
  </si>
  <si>
    <t>Добутел р-н д/ін 50мг/мл по 5мл у фл</t>
  </si>
  <si>
    <t>Кліпси лігуючі титанові для хірургічних втручань розмір 5</t>
  </si>
  <si>
    <t>7-Р</t>
  </si>
  <si>
    <t>634-Р</t>
  </si>
  <si>
    <t>Протез суддиний тканний прямий intergard 16мм*15см  №IGW0016-15</t>
  </si>
  <si>
    <t>659-Р</t>
  </si>
  <si>
    <t>663-Р</t>
  </si>
  <si>
    <t>Банка широкогорла з нагвинчуваною кришкою місткістю1000мл</t>
  </si>
  <si>
    <t>Банка широкогорла з нагвинчуваною кришкою місткістю 2000мл</t>
  </si>
  <si>
    <t>Бинти марлеві нестерильні 16смх10м</t>
  </si>
  <si>
    <t>Бупропіон 150мг</t>
  </si>
  <si>
    <t>Диклофенак натрію гель 10мг/г 60г</t>
  </si>
  <si>
    <t>Комбіновані лікарські засоби</t>
  </si>
  <si>
    <t>лійка аптечна діаметром 150мм</t>
  </si>
  <si>
    <t>Масло вазелінове медичне</t>
  </si>
  <si>
    <t>Мензурка міскістью 500мл</t>
  </si>
  <si>
    <t>Пакет перевязувальний індивідуальний з подушечкою</t>
  </si>
  <si>
    <t>Пакет перевязувальний індивідуальний з подушечкою 18см*36см</t>
  </si>
  <si>
    <t>Пакет перевязувальний індивідуальний з 2-ма подушечками</t>
  </si>
  <si>
    <t>Піроксикам 20мг</t>
  </si>
  <si>
    <t xml:space="preserve">Піпетка Пастера </t>
  </si>
  <si>
    <t>Пробірка колометрична плоскодонна з поділом на 5-10мл</t>
  </si>
  <si>
    <t>Пробірка центрифужна не градуйована</t>
  </si>
  <si>
    <t>Скло для камер (Горяєва)</t>
  </si>
  <si>
    <t>Склянка кругла з притертою пробкою  місткістю 100 мл</t>
  </si>
  <si>
    <t>Склянка кругла з притертою пробкою  місткістю 250 мл</t>
  </si>
  <si>
    <t>Склянка хімічна висока з носиком місткістю 100 мл</t>
  </si>
  <si>
    <t>Склянка хімічна висока з носиком місткістю 250мл</t>
  </si>
  <si>
    <t>Склянка хімічна висока з носиком місткістю 500мл</t>
  </si>
  <si>
    <t xml:space="preserve">Склянка для медикаментів  гвинтова горловина місткістю 250мл </t>
  </si>
  <si>
    <t xml:space="preserve">Склянка для медикаментів з притертою пробкою місткістю 500мл </t>
  </si>
  <si>
    <t>Склянка для медикаментів з притертою пробки місткістю 2000мл</t>
  </si>
  <si>
    <t>Склянка для медикаментів з притертою пробки місткістю 1000мл</t>
  </si>
  <si>
    <t>Циліндр вимірювальний з носиком місткістю 1000 мл</t>
  </si>
  <si>
    <r>
      <rPr>
        <sz val="12"/>
        <rFont val="Times New Roman"/>
        <family val="1"/>
        <charset val="204"/>
      </rPr>
      <t>шт</t>
    </r>
  </si>
  <si>
    <t>№33</t>
  </si>
  <si>
    <t>№36</t>
  </si>
  <si>
    <t>№1143</t>
  </si>
  <si>
    <t>№1142</t>
  </si>
  <si>
    <r>
      <t>Назва заходу/напрямку (Здоров'я Киян</t>
    </r>
    <r>
      <rPr>
        <sz val="12"/>
        <rFont val="Times New Roman"/>
        <family val="1"/>
        <charset val="204"/>
      </rPr>
      <t>)</t>
    </r>
  </si>
  <si>
    <t>Ремінець (Конвін) до ножного сечоприймача</t>
  </si>
  <si>
    <t>№1173</t>
  </si>
  <si>
    <t>№1138</t>
  </si>
  <si>
    <t>№1190</t>
  </si>
  <si>
    <t>База спец.мед.постач</t>
  </si>
  <si>
    <t>Томогексол 370мг/мл 50мл</t>
  </si>
  <si>
    <t>Енварсус таб.1мг</t>
  </si>
  <si>
    <t>Імуран таб.50мг</t>
  </si>
  <si>
    <t>Міфенакс капс. 250мг №100</t>
  </si>
  <si>
    <t>Стент-система коронарна Promus Elit</t>
  </si>
  <si>
    <t>Ніж-розшаровувач  СlearCut S2,3мм стерильний</t>
  </si>
  <si>
    <t>різні</t>
  </si>
  <si>
    <t>Витратні  матеріали до отоскопу/офтальмоскопу Reasable Tips</t>
  </si>
  <si>
    <t>Набір для всттановлення центрального венозного катетера</t>
  </si>
  <si>
    <t>617-Р</t>
  </si>
  <si>
    <t>577-Р</t>
  </si>
  <si>
    <t>33-Р</t>
  </si>
  <si>
    <t xml:space="preserve">УРОМІТЕКСАН 400 мг </t>
  </si>
  <si>
    <t>656-Р</t>
  </si>
  <si>
    <t>лист 01-08/119 17.01.2023</t>
  </si>
  <si>
    <t>Цитозар по 1000 мг</t>
  </si>
  <si>
    <t>Амфоліп 50 мг</t>
  </si>
  <si>
    <t>642-Р</t>
  </si>
  <si>
    <t>612-Р</t>
  </si>
  <si>
    <t>Олімель N7E</t>
  </si>
  <si>
    <t>565-Р</t>
  </si>
  <si>
    <t>Розподіл лікарських засобів закуплених МОЗ для військових адміністрацій за договорами, платниками яких є АТ "Українська залізниця"</t>
  </si>
  <si>
    <t xml:space="preserve">Морфіну г/х р-н д/ін.1 % 1 мл </t>
  </si>
  <si>
    <t>Трамадол-М р-н лд/ін.50 мг/мл по 1 мл</t>
  </si>
  <si>
    <t xml:space="preserve">                               програма "Здоров'я киян" на 2020-2022рр.</t>
  </si>
  <si>
    <t xml:space="preserve">                             Розвиток первинної медико-санітарної допомоги</t>
  </si>
  <si>
    <t xml:space="preserve">                                              Репродуктивне здоров'я</t>
  </si>
  <si>
    <t xml:space="preserve">            КПКВК 2301270 "Проведення вакцинації населення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</si>
  <si>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 xml:space="preserve">                  Закупівля імунобіологічних препаратів (вакцин) для проведення імунопрофілактики населення та виробів для забезперечення умов температурного контролю імунобіологічних препаратів та медичних виробів </t>
  </si>
  <si>
    <t>28.12.2022  №3226</t>
  </si>
  <si>
    <t>28.12.2022 №3308</t>
  </si>
  <si>
    <t xml:space="preserve">                         наказ ДОЗ №830 від 30.09.2022,спричиненої короновірусом</t>
  </si>
  <si>
    <t xml:space="preserve">                        Гуманітарна допомога через КП "Фармація"</t>
  </si>
  <si>
    <t>НАКАЗ №1592 від 14.12.2021</t>
  </si>
  <si>
    <t xml:space="preserve">ВАКЦИНА КОН'ЮГОВАНА ДЛЯ ПРОФІЛАКТИКИ ЗАХВОРЮВАНЬ, ЗБУДНИКОМ ЯКИХ Є HAEMOPHSLUS INFLUENZAE ТИПУ В ліофілізат для розчину для ін'єкцій, </t>
  </si>
  <si>
    <t>Редуктор газовий медичний</t>
  </si>
  <si>
    <t>Пробірка для аглютинації 8х90мм</t>
  </si>
  <si>
    <t xml:space="preserve">Бідон для гасу </t>
  </si>
  <si>
    <t>Труси жіночі</t>
  </si>
  <si>
    <t>Медична маска, респіратор FFP2 FFP3 хірургічні маски</t>
  </si>
  <si>
    <t>Медична маска, респіратор FFP2 FFP3 фільтруючі маски</t>
  </si>
  <si>
    <t>Медична маска, респіратор FFP2 FFP3 фільтруючі маски одн.д/обличчя</t>
  </si>
  <si>
    <t>За кошти Державного бюджету Репродуктивне здоров’я/ Створення умов безпечного материнства)</t>
  </si>
  <si>
    <t>Назва заходу/напрямку Закупівля імунобіологічних препаратів</t>
  </si>
  <si>
    <t xml:space="preserve">Вакцина д/профілактики гепатиту В 0,5мл </t>
  </si>
  <si>
    <t>Вакцина БЦЖ 1,0мг (20доз) №20</t>
  </si>
  <si>
    <t>Резонатив р-н д/ін.625МО 1мл №1</t>
  </si>
  <si>
    <t>накладна</t>
  </si>
  <si>
    <t xml:space="preserve">Закупівля наркотичних лікарських засобів </t>
  </si>
  <si>
    <t>Фентаніл Калцекс р-н д/ін.0,05мг/мл 2мл №5</t>
  </si>
  <si>
    <t xml:space="preserve">Закупівля препаратів для надання невіжкладної медичної допомоги при кровотечах </t>
  </si>
  <si>
    <t>Октаплекс 500 МО</t>
  </si>
  <si>
    <r>
      <t xml:space="preserve">Назва заходу/напрямку (наприклад, </t>
    </r>
    <r>
      <rPr>
        <sz val="12"/>
        <color theme="2" tint="-0.89999084444715716"/>
        <rFont val="Times New Roman"/>
        <family val="1"/>
        <charset val="204"/>
      </rPr>
      <t>Розвиток первинної медико-санітарної допомоги</t>
    </r>
  </si>
  <si>
    <t>Карбетоцин/Пабал р-н д/ін.1мл 100мкг/мл</t>
  </si>
  <si>
    <t>акт</t>
  </si>
  <si>
    <t>Еластичний бинт-бандаж 15см*4м</t>
  </si>
  <si>
    <t>Портативний респіраторний монітор</t>
  </si>
  <si>
    <t>Піперацилін інгібітор 2г/0,25г</t>
  </si>
  <si>
    <t>Шприц 1мл Syringe 26G</t>
  </si>
  <si>
    <t>Ібупрофен 200мг №20</t>
  </si>
  <si>
    <t xml:space="preserve">Окуляри медичні </t>
  </si>
  <si>
    <t>Термометр медичний              PG-IRN 1602</t>
  </si>
  <si>
    <t>Парацетамол ректальні супозиторії 1000мг</t>
  </si>
  <si>
    <t>Бісопролол 5мг гідрохлоротіазида 6,25мг</t>
  </si>
  <si>
    <t>Контейнерд/збору голок медичні відходи</t>
  </si>
  <si>
    <t>22</t>
  </si>
  <si>
    <t>Метопролол (КОРВІТОЛ® 50), таблетки, 50  Пуща</t>
  </si>
  <si>
    <t>Нітрофурантоїн (Furolin 100mg таблетки №30), таблетки, 100мг Пуща</t>
  </si>
  <si>
    <t>Парацетамол (IMENSA 500MG  таблетки №20 BL HR MY), таблетки, 500мг Пуща</t>
  </si>
  <si>
    <t>25</t>
  </si>
  <si>
    <t>Ібупрофен (Мігрейн реліф 200 мг), капсули, 200мг Пуща</t>
  </si>
  <si>
    <t>26</t>
  </si>
  <si>
    <t>Дезогестрел та етинилестрадіол (Овуластан форте 0.15 мг+0,03 мг), таблетки, 0.15мг+0.03мг Пуща</t>
  </si>
  <si>
    <t>29</t>
  </si>
  <si>
    <t>Захисні халати (Overalls (Халат) розмір L, №50 в ящику), штук, n/a Пуща</t>
  </si>
  <si>
    <t xml:space="preserve">Севофлуран (Sevoflurane (KR)/ Севофлуран д/інг. 100% 250мл), флакони, n/a Пуща </t>
  </si>
  <si>
    <t>31</t>
  </si>
  <si>
    <t xml:space="preserve">Захисні рукавиці одноразові (Рукавиці Safari нітрилові неопудрені, нестерильні , розмір М, 1000 шт в коробі), штук, n/a Пуща </t>
  </si>
  <si>
    <t>32</t>
  </si>
  <si>
    <t xml:space="preserve">Захисні рукавиці одноразові (Рукавиці нітрилові неопудрені нестерильні NITREX Ultra Sensitive Extra Large №200x10 (2000 шт) в коробі), штук, n/a Пуща </t>
  </si>
  <si>
    <t>33</t>
  </si>
  <si>
    <t xml:space="preserve">Парацетамол (Panodil 60mg supp №10), одиниць, 60мг Пуща </t>
  </si>
  <si>
    <t xml:space="preserve">Швидкий тест на Covid-19 (Набір для швидкого тестування на антиген Clungene COVID-19 (мазок з носа) 5тестів/Clungene COVID-19 Rapid Antigen Test Kit (Nasal Swab) 5 Tests), штук, n/a Пуща </t>
  </si>
  <si>
    <t xml:space="preserve">Рукавиці оглядові нестерильні різних розмірів (Рукавички оглядові нестерильні, розмір L/Gloves nonsterile examination, size L, №200х 10 (2000шт)), штук, n/a Пуща </t>
  </si>
  <si>
    <t>Парацетамол (Paracetamol 500mg №16 ), таблетки, 500мг Пуща</t>
  </si>
  <si>
    <t>Біодацина (Biodacina) Amikacinum 250 mg/ml (2 ml) №1 КП "Фармація" через Базу СМП м.Києва</t>
  </si>
  <si>
    <t>Витамини для вагітних (Multiple Micronutrient Supplement) №180 КП "Фармація" через Базу СМП м.Києва</t>
  </si>
  <si>
    <t>Вода для ін'єкцій (monico) 5 ml №10 КП "Фармація" через Базу СМП м.Києва</t>
  </si>
  <si>
    <t>Ібупрофен (Ibu 400 akut) 400 mg №50 КП "Фармація" через Базу СМП м.Києва</t>
  </si>
  <si>
    <t>Ібупрофен (Ibu 600) 600 mg №50 КП "Фармація" через Базу СМП м.Києва</t>
  </si>
  <si>
    <t>Клідацин (Clidacin) Clindamicin 600 mg/4 ml №1 КП "Фармація" через Базу СМП м.Києва</t>
  </si>
  <si>
    <t>Маркаїн Спінал Хеві (бупівакаїн гідрохлорид) 5 мг/ мл (4 ml) №5  КП "Фармація" через Базу СМП м.Києва</t>
  </si>
  <si>
    <t>Нітролінгуал  (Nitrolingual) 0,4 мг №1 КП "Фармація" через Базу СМП м.Києва</t>
  </si>
  <si>
    <t>Doppler,FHR detector, w/access / Детектор Доплера (FHR) з витратними матеріалами Юнісеф</t>
  </si>
  <si>
    <t>Назва заходу/напрямку  "Поліпшення охорони здоровя на службі у людей "</t>
  </si>
  <si>
    <t>Місцевий бюджет</t>
  </si>
  <si>
    <t>Держдавний бюджет</t>
  </si>
  <si>
    <t>Лупа складана (ЛПК-71)</t>
  </si>
  <si>
    <t>Бак для кип'яченої води с краном</t>
  </si>
  <si>
    <t>Аптечне майно</t>
  </si>
  <si>
    <t>Банка д/медикаментів з притертою кришкою місткістю 1000мл</t>
  </si>
  <si>
    <t>Йорж д/миття посуду малий</t>
  </si>
  <si>
    <t>Лійка аптечна діаметром 100 мм</t>
  </si>
  <si>
    <t>Ступка фарфорова з товкачиком №2</t>
  </si>
  <si>
    <t>Циліндр вимірювальний з носиком місткістю 250 мл</t>
  </si>
  <si>
    <t>Лаборатрне майно</t>
  </si>
  <si>
    <t>Банка широкогорла з нагвинчуваною кришкою місткістю 1000мл</t>
  </si>
  <si>
    <t>Камера д/рахунку формених елементів у крові Горяєва</t>
  </si>
  <si>
    <t>Колба конічна місткістю 250мл</t>
  </si>
  <si>
    <t>Колба конічна місткістю 500мл</t>
  </si>
  <si>
    <t>Колба мірна з притертою пробкою місткістю 1000мл</t>
  </si>
  <si>
    <t>Лійка Бюхнера №4</t>
  </si>
  <si>
    <t>Лійка лабораторна проста конічна діаметр 250 мл</t>
  </si>
  <si>
    <t>Пробірка д/аглютинації 8*90мм</t>
  </si>
  <si>
    <t>Терези торсійні 500мг</t>
  </si>
  <si>
    <t>Санітарно-господарське майно</t>
  </si>
  <si>
    <t>11.01.2023</t>
  </si>
  <si>
    <t xml:space="preserve">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картонній коробці, 1170 доз в уп.), дози,
0.1mg/ml (371 уп × 1170)
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картонній коробці, 1170 доз в уп.), дози,
0.1mg/ml (371 уп × 1170)
</t>
  </si>
  <si>
    <t>Шприц ін'єкційний стерильний Auto Disable Syringe 0,3 ml 23G</t>
  </si>
  <si>
    <t xml:space="preserve">Захисні ящики для утилізації використаних гострих предметів та матеріалів / Коробка для безпечної утилізації використаних шприців 5 л(Safety box f.used syrgs/ndls ) 25 шт/уп, n/a
Захисні ящики для утилізації використаних гострих предметів та матеріалів / Коробка для безпечної утилізації використаних шприців 5 л(Safety box f.used syrgs/ndls ) 25 шт/уп, n/a
</t>
  </si>
  <si>
    <t>25.01.2023</t>
  </si>
  <si>
    <t>01.6.2023</t>
  </si>
  <si>
    <r>
      <t xml:space="preserve">Маска-респіратор FFP2 </t>
    </r>
    <r>
      <rPr>
        <sz val="12"/>
        <color indexed="8"/>
        <rFont val="Times New Roman"/>
        <family val="1"/>
        <charset val="204"/>
      </rPr>
      <t>(blue)</t>
    </r>
  </si>
  <si>
    <r>
      <t xml:space="preserve">Маска-респіратор FFP2 </t>
    </r>
    <r>
      <rPr>
        <sz val="12"/>
        <color indexed="8"/>
        <rFont val="Times New Roman"/>
        <family val="1"/>
        <charset val="204"/>
      </rPr>
      <t>(Dach)</t>
    </r>
  </si>
  <si>
    <r>
      <t xml:space="preserve">Маска захисна </t>
    </r>
    <r>
      <rPr>
        <sz val="12"/>
        <color indexed="8"/>
        <rFont val="Times New Roman"/>
        <family val="1"/>
        <charset val="204"/>
      </rPr>
      <t>(Маски IMSTec №1000)</t>
    </r>
  </si>
  <si>
    <r>
      <t xml:space="preserve">Маска захисна </t>
    </r>
    <r>
      <rPr>
        <sz val="12"/>
        <color indexed="8"/>
        <rFont val="Times New Roman"/>
        <family val="1"/>
        <charset val="204"/>
      </rPr>
      <t>(Маски DACH №1000)</t>
    </r>
  </si>
  <si>
    <t>Симвастатин табл. 20 мг</t>
  </si>
  <si>
    <t>Ситагліптин (Янузі 100 мг) табл.100мг</t>
  </si>
  <si>
    <t>Месалазин (Zalaza) табл. 500мг №100</t>
  </si>
  <si>
    <t>Гідралазин табл. 25 мг №100</t>
  </si>
  <si>
    <t>Месалазин табл. 500 мг №100</t>
  </si>
  <si>
    <t>Піроксикам табл. 20 мг №20</t>
  </si>
  <si>
    <t>Парацетамол 500 мг №16 табл.</t>
  </si>
  <si>
    <t>Ібупрофен табл. 200 мг №16</t>
  </si>
  <si>
    <t>Парацетамол(Flucold Sashet №50*30 упак.в коробці</t>
  </si>
  <si>
    <t xml:space="preserve">1.3. Забезпечення витратними матеріалами для скринінгу населення для виявлення колоректального раку </t>
  </si>
  <si>
    <t>2.1. Забезпечення зниження рівня захворюваності груп епідемічного ризику на гепатит B шляхом проведення щеплень</t>
  </si>
  <si>
    <t xml:space="preserve">9.5. Забезпечення проведення імунопрофілактики COVID-19 громадян групи ризику                                     </t>
  </si>
  <si>
    <t>Вакцини від COVID-19/ AD26COV2S VX 10x2.5ML MD AS/COVID-19 VACCINE
JANSSEN, сусп. для ін'єкцій (0,5 мл доза), 2,5 мл флакон(5 доз). По 10 багатодозових флаконів в упаковці, 0,5мл доза</t>
  </si>
  <si>
    <t xml:space="preserve"> 02.02.2022</t>
  </si>
  <si>
    <t>26.09.2022  11.01.2023</t>
  </si>
  <si>
    <t>787</t>
  </si>
  <si>
    <t>20.09.2022</t>
  </si>
  <si>
    <t>Бинт марлевий нестерильний  7см * 5 м</t>
  </si>
  <si>
    <t>Бинт марлевий нестерильний  5 см * 7м</t>
  </si>
  <si>
    <t>Бинт марлевий стерильний  10 см * 5м</t>
  </si>
  <si>
    <t>Бинт марлевий нестерильний  10 см * 5м</t>
  </si>
  <si>
    <t>Бинт марлевий нестерильний  10 см * 4 м</t>
  </si>
  <si>
    <t>Бинт марлевий нестерильний  14 см * 7 м</t>
  </si>
  <si>
    <t>Бинт марлевий нестерильний  16 см * 10 м</t>
  </si>
  <si>
    <t>Милиці для дорослих (2шт)</t>
  </si>
  <si>
    <t>Сокира плотницька</t>
  </si>
  <si>
    <t xml:space="preserve">Глюкометр 300 тест і ланцети 1 МОДУЛЬ </t>
  </si>
  <si>
    <t>Карбамазепiн (Карбатрол 200мг) капсули  №20</t>
  </si>
  <si>
    <t>Тразодон (Тразодон)гідрохлорід 100мг.)таб</t>
  </si>
  <si>
    <t>Тразодон (Тразодон)гідрохлорід 150мг.)таб</t>
  </si>
  <si>
    <t>КНП КМКЛ №1</t>
  </si>
  <si>
    <t xml:space="preserve">Мелоксикам 7,5 мг </t>
  </si>
  <si>
    <t>Атазор-Р табл.в/о по 300мг/100мг №30</t>
  </si>
  <si>
    <t>18,13</t>
  </si>
  <si>
    <t xml:space="preserve"> Атенолол табл. 100мг/25мг №100</t>
  </si>
  <si>
    <t>Дексаметазон р-н 0,4% 1мл.№5</t>
  </si>
  <si>
    <t>Месалазин табл. 500мг. №100</t>
  </si>
  <si>
    <t>31.08.2027</t>
  </si>
  <si>
    <t xml:space="preserve"> АРІС (Меропенем) фл.пор. 1,0 №1</t>
  </si>
  <si>
    <t>23.01.2023</t>
  </si>
  <si>
    <t xml:space="preserve"> Інгаміст р-н д/ін.100мг/мл 3мл №10</t>
  </si>
  <si>
    <t>17.01.2023</t>
  </si>
  <si>
    <t xml:space="preserve"> Лацеран НСТ таб.,5мг/25мг. №21</t>
  </si>
  <si>
    <t xml:space="preserve"> Лацеран таб.5мг. №28</t>
  </si>
  <si>
    <t xml:space="preserve"> Меробак пор. д/р-ну д/ін. 1000мг. №10</t>
  </si>
  <si>
    <t>24.01.2023</t>
  </si>
  <si>
    <t xml:space="preserve"> Памперс-труси р.M №14</t>
  </si>
  <si>
    <t xml:space="preserve"> Памперс-труси р.S</t>
  </si>
  <si>
    <t xml:space="preserve"> Памперси-труси р.XL №14</t>
  </si>
  <si>
    <t xml:space="preserve"> Рукавички хір. стер. L</t>
  </si>
  <si>
    <t xml:space="preserve"> Серветки спиртові №100</t>
  </si>
  <si>
    <t xml:space="preserve"> Транексамова к-та р-н д/ін 500мг/5мл №5</t>
  </si>
  <si>
    <t xml:space="preserve"> Ферментативний очищувач 10 л.</t>
  </si>
  <si>
    <t xml:space="preserve"> Ферментативний очищувач 3,78 л.</t>
  </si>
  <si>
    <t xml:space="preserve"> Швидкі тести д/виявл. ВІЛ 1/2 (Boson)</t>
  </si>
  <si>
    <t>Ломустин Медак 40мг</t>
  </si>
  <si>
    <t>Карбамазепін 200мг</t>
  </si>
  <si>
    <t>Флукап 30 мг №10</t>
  </si>
  <si>
    <t>АТРОПІНУ  р-н 1мл/мг №10</t>
  </si>
  <si>
    <t xml:space="preserve"> 26.08.2021 </t>
  </si>
  <si>
    <t>Гардасил(вакц.проти пап.вір.людини)</t>
  </si>
  <si>
    <t>твбл</t>
  </si>
  <si>
    <t>Назва заходу/напрямку ( отриманні  медикаменти від  КНП ДКЛ 5)</t>
  </si>
  <si>
    <t>Назва заходу/напрямку ( постачання від Бази СМП)</t>
  </si>
  <si>
    <t>Бинти марлеві нестерильні 10 см х 4 м</t>
  </si>
  <si>
    <t xml:space="preserve">Вата медична  гігроскопічна не стерильна </t>
  </si>
  <si>
    <t>Назва заходу/напрямку ( отриманні  медикаменти від  КНП КМКЛ 3)</t>
  </si>
  <si>
    <t xml:space="preserve">Дексаметазон –Д р-н д/ін. 4 мг/мл 1 мл №5 </t>
  </si>
  <si>
    <t>Назва заходу/напрямку ( отриманні  медикаменти від  КНП КМКЛ 4)</t>
  </si>
  <si>
    <t>Цефтазидим    пор.  1000 №10</t>
  </si>
  <si>
    <t>Меропенем – Віста п\д\ін 1000 мг №10</t>
  </si>
  <si>
    <t>04.2024</t>
  </si>
  <si>
    <t>Ендоксан 500мг порошок для розчину для ін'єкцій по 500мг</t>
  </si>
  <si>
    <t>31.07.2025</t>
  </si>
  <si>
    <t>08.2026</t>
  </si>
  <si>
    <t>Контейнер для збору медичних відходів /5л/</t>
  </si>
  <si>
    <t>Контейнери для збер  гострих мед.препаратів 25шт в уп.</t>
  </si>
  <si>
    <t>Серветка марлева медична  14*16</t>
  </si>
  <si>
    <t>25.02.2026</t>
  </si>
  <si>
    <t>01.2024</t>
  </si>
  <si>
    <t>08.2025</t>
  </si>
  <si>
    <t>11.2023</t>
  </si>
  <si>
    <t>Adrenalina wzf  0,1/1мл №10</t>
  </si>
  <si>
    <t>Бинт марлеві стерильні 10см*5м</t>
  </si>
  <si>
    <t>Бинт марлеві стерильні 14см*7м</t>
  </si>
  <si>
    <t>1194</t>
  </si>
  <si>
    <t>Бинти марлеві стерильні 10см*5м</t>
  </si>
  <si>
    <t>Бинти марлеві стерильні 10см*4м</t>
  </si>
  <si>
    <t>Бинти марлеві стерильні 14см*7м</t>
  </si>
  <si>
    <t>Бинти марлеві стерильні 16см*10м</t>
  </si>
  <si>
    <t>Вата медична гігроскопічна нестерильна</t>
  </si>
  <si>
    <t>Бинти марлеві н/ст 14см*7м</t>
  </si>
  <si>
    <t xml:space="preserve">Термометр медичний максимальний </t>
  </si>
  <si>
    <t>Цвях трилопастевий  безканальний завдожки 90мм</t>
  </si>
  <si>
    <t>Цвях трилопастевий  безканальний завдожки 100мм</t>
  </si>
  <si>
    <t>Цвях трилопастевий  безканальний завдожки 110мм</t>
  </si>
  <si>
    <r>
      <t>Лікарські засоби та медичні вироби  ( "Здоров'я киян"</t>
    </r>
    <r>
      <rPr>
        <sz val="12"/>
        <color theme="1"/>
        <rFont val="Times New Roman"/>
        <family val="1"/>
        <charset val="204"/>
      </rPr>
      <t>)</t>
    </r>
  </si>
  <si>
    <t>Підгузник  розмір M (11239 Підгузник д/дорослих)</t>
  </si>
  <si>
    <t>Тести для виявлення гострої респіратурної хвороби COVID -19, спричиненої коронавірусом  SARS-CoV-2  №25</t>
  </si>
  <si>
    <t xml:space="preserve">Шприц  ін'єкц. стер.ADS03MLK1, 0,3ml  23G*1        </t>
  </si>
  <si>
    <t>Вакцини проти гострої респіратурної хвороби COVID-19, спричиненої коронавірусом  SARS-CoV-2 (КОРОНАВАК ВАКЦИНА)</t>
  </si>
  <si>
    <t>Маска медична ,респіратор FFP2 або FFP3, маски,неоснащені змінними фільтрами (Фільтруючі  маски)</t>
  </si>
  <si>
    <t xml:space="preserve">Гель д/використання з апаратом УЗД Aguasonic@ 100 Ultrasound Transmission Gel в пляшках по 0,25л.  </t>
  </si>
  <si>
    <t>Офтальмол.роз-н  AJL BBG  1мл 0,025%</t>
  </si>
  <si>
    <t>Офтальмол.роз-н AJL BBG  0,025%</t>
  </si>
  <si>
    <t>04.10.2021</t>
  </si>
  <si>
    <t xml:space="preserve"> 14.09.2021</t>
  </si>
  <si>
    <t>29.09.2021</t>
  </si>
  <si>
    <t xml:space="preserve"> 09.09.2021</t>
  </si>
  <si>
    <t>29.04.2020</t>
  </si>
  <si>
    <t xml:space="preserve"> 23.04.2020</t>
  </si>
  <si>
    <t>02.08.2021</t>
  </si>
  <si>
    <t>Спирт етиловий 96% по 15кг</t>
  </si>
  <si>
    <t>Комбінезон бавовний</t>
  </si>
  <si>
    <t>Перев"язка</t>
  </si>
  <si>
    <t>Бинти марлеві нестер. 7см*5м</t>
  </si>
  <si>
    <t>Бинти марлеві нестер. 10см*5м</t>
  </si>
  <si>
    <t>Предмети догляду</t>
  </si>
  <si>
    <t xml:space="preserve">Голка лікувально діагностична кісткова-мозгова </t>
  </si>
  <si>
    <t xml:space="preserve">Дерматом з ручним приводом </t>
  </si>
  <si>
    <t>Катетер уретральний металевий жіночий зігнутий №14</t>
  </si>
  <si>
    <t>Катетер уретральний металевий чоловічий зігнутий №17</t>
  </si>
  <si>
    <t>Ректоскоп для дорослих РВ -1</t>
  </si>
  <si>
    <t xml:space="preserve">Роторозширювач з кремальєрою середній </t>
  </si>
  <si>
    <t>Сечоприймач жіночий</t>
  </si>
  <si>
    <t>Сечоприймач чоловічий скляний</t>
  </si>
  <si>
    <t>Лабораторне майно</t>
  </si>
  <si>
    <t>Ексикатор звичайний 14 см</t>
  </si>
  <si>
    <t>Камера  для рахунку формених елементів у крові Горяєва</t>
  </si>
  <si>
    <t>Колба конічна місткістю 100 мл</t>
  </si>
  <si>
    <t>Колба конічна місткістю 250 мл</t>
  </si>
  <si>
    <t>Колба конічна місткістю 500 мл</t>
  </si>
  <si>
    <t>Скло годинник діаметром 6 см</t>
  </si>
  <si>
    <t>Термостат для дослідження гемокоагуляції з прозорими стінками</t>
  </si>
  <si>
    <t>Санітарно -господарське майно</t>
  </si>
  <si>
    <t>Каністра металева міскістю 20л.</t>
  </si>
  <si>
    <t xml:space="preserve">Мішок поліетиленовий місткістю  2л </t>
  </si>
  <si>
    <t>Вінкристин-МІЛІ  1мг/мл</t>
  </si>
  <si>
    <t>Лейкеран 2мг</t>
  </si>
  <si>
    <t>Холоксан 1г</t>
  </si>
  <si>
    <t>Новоейт  1000МО</t>
  </si>
  <si>
    <t xml:space="preserve"> 29.09.2021</t>
  </si>
  <si>
    <t>Халат багаторазовий  роз.М</t>
  </si>
  <si>
    <t>Amoksiklav 100mg/200mg  №5</t>
  </si>
  <si>
    <t>Ситагліптин (Янувія 100мг)</t>
  </si>
  <si>
    <t>Спирт етиловий 96% по 16 кг в 314 шт бутлях (  тара підлягає поверненню)</t>
  </si>
  <si>
    <t xml:space="preserve"> Набір для фіксації мищелок і лодижек </t>
  </si>
  <si>
    <t>Розділ 13. ЛАБОРАТОРНЕ  МАЙНО:</t>
  </si>
  <si>
    <t>АККОФІЛ / ACCOFIL  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пачці</t>
  </si>
  <si>
    <t>12.01.23</t>
  </si>
  <si>
    <t>16.01.23</t>
  </si>
  <si>
    <t>ЕНДОКСАН® 1г, пор. для р-ну для ін., по 1г, 1 фл. з пор. у карт. кор.</t>
  </si>
  <si>
    <t>ЕНДОКСАН® 500 мг, пор. для р-ну для ін. по 500 мг, 1 фл. з пор. у карт. кор.</t>
  </si>
  <si>
    <t>КНП "Одеський регіональний клінічний протипухлинниий центр</t>
  </si>
  <si>
    <t>ЛОМУСТИН МЕДАК, по 40 мг, по 20 капс. у конт., по 1 конт.у пачці</t>
  </si>
  <si>
    <t>24.01.23</t>
  </si>
  <si>
    <t>ТРАЗИМЕРА/ TRAZIMERA®, пор. для конц-ту для р-ну для інф., 150 мг у фл. №1</t>
  </si>
  <si>
    <t>1382,46</t>
  </si>
  <si>
    <t>ФЛУРА-5, р-н для ін., 50 мг/мл по 10 мл (500 мг) у фл., по 1 фл в карт. кор.</t>
  </si>
  <si>
    <t>фл,</t>
  </si>
  <si>
    <t>ХОЛОКСАН®1 г, пор. для р-ну для ін. по 1 г; 1 фл. з пор. у карт. кор.</t>
  </si>
  <si>
    <t>ДЮРОГЕЗИК®, пластир трансдермальний, 25 мг/мл, 1 пластир трансдермальний у пакеті, по 5 пакетів у картонній коробці</t>
  </si>
  <si>
    <t>ІРИНОТЕКАН АМАКСА, конц. для приг-ня р-ну для інф., 20 мг/мл, по 2 мл (40 мг) у фл., по 1 фл. в пачці</t>
  </si>
  <si>
    <t>НДСЛ "Охматдит"</t>
  </si>
  <si>
    <t>ОЛІМЕЛЬ N7E, емульсія  для інф.,по 1500 мл у трикам. Пласт. Пакеті в захист. о-ці, що містить поглинач кисню, по 4 пакети у карт. кор.</t>
  </si>
  <si>
    <t>Порт система, що імплатується  Celsite® ST 305 (Целсайт)</t>
  </si>
  <si>
    <t>1037 (1112 )</t>
  </si>
  <si>
    <t>29.11.22 (15.12.22)</t>
  </si>
  <si>
    <t>Порт система, що імплатується  Celsite® ST 305C(Целсайт)</t>
  </si>
  <si>
    <t>Фільтр інфузійний  Intrapur® Plus 0,2 мкм</t>
  </si>
  <si>
    <t>АЛУНБРИГ, таб., вкрита п/об, по 30 мг</t>
  </si>
  <si>
    <t>АЛУНБРИГ, таб., вкрита п/об, по 90 мг</t>
  </si>
  <si>
    <t>АЛУНБРИГ, таб., вкрита п/об, по 180 мг</t>
  </si>
  <si>
    <t>Alinity Чашки для зразків (2x100шт) — 13022M700 •Abbott Gmbh•Німеччина б/т</t>
  </si>
  <si>
    <t xml:space="preserve">ARH Чашка зразків — 000386906•Abbott Gmbh </t>
  </si>
  <si>
    <t>Alinity Концентрований промивний буфер (1х9,6л)  LOT 44057FN00 (2023/07/29)</t>
  </si>
  <si>
    <t>Alinity Претригерний розчин LOT 45104FN00 (2023/09/24)</t>
  </si>
  <si>
    <t>Alinity Тригерний розчин  LOT 45137FN00 (2024/04/09)</t>
  </si>
  <si>
    <t xml:space="preserve">Зчетверений контейнер для крові з розч антикоагул ЦФД/САГМ, 450м LOT QS-450WO (2024/10/06)  </t>
  </si>
  <si>
    <t>648-Р</t>
  </si>
  <si>
    <t>Комплект Trima Accel з LRS камерою для колекції тромбоцитів та плазми  LOT 80406 (2024/07/01)</t>
  </si>
  <si>
    <t>Комплект для об'єднання тромбоцитів кат.номер 41910  LOT 05F15214 (2024/05/01)</t>
  </si>
  <si>
    <t>24-Р</t>
  </si>
  <si>
    <t>Подвійний контейнер PLASMAFLEX/BLUEFLEX, кат.номер SDV0001XQ LOT 11470786BM (2024/07/06)</t>
  </si>
  <si>
    <t>Глюкоза фармакопійна LOT E2CY1 (2024/06/28)</t>
  </si>
  <si>
    <t>Фаго'жель SPS, 1000мл LOT 1522724 (2023/08/10)</t>
  </si>
  <si>
    <t>Фаго'жель SPS, 1л з насосом LOT 1596445 (2023/12/23)</t>
  </si>
  <si>
    <t>Фаго'солюшн, 500мл з ковпачком LOT 1578564 (2023/11/07)</t>
  </si>
  <si>
    <t>Фаго'солюшн, 5л каністра LOT 1578443 (2023/11/09)</t>
  </si>
  <si>
    <t>КОМІДА Оац Б формула</t>
  </si>
  <si>
    <t>акт п/п</t>
  </si>
  <si>
    <t>Сульфат магнію/Магнію сульфат-Дарниця р-н д/ін.,5 мл</t>
  </si>
  <si>
    <t>Фуросемід/Фуросемід-Дарниця р-н д/ін.,2 мл</t>
  </si>
  <si>
    <t>Верапаміл/Верапаміл-Дарница р-н д/ін.,2,5 мг/мл по 2 мл</t>
  </si>
  <si>
    <t>Пристрий зовнішньої фіксації/АХФ,1</t>
  </si>
  <si>
    <t>Парацетамол р-н 10мг/мл 100мл №10 фл</t>
  </si>
  <si>
    <t>Бронхостоп сироп 200мл</t>
  </si>
  <si>
    <t>Носова трахеальна трубка(HI-Contor/Nasal Tracheal Tube)</t>
  </si>
  <si>
    <t>Портативний респіраторний монітор(Capnostream 35 портативний респіраторний монітор)</t>
  </si>
  <si>
    <t>Орально-назальна трубка(Дитяча орально-назальна трахіальна трубка з кисневою канюлею 2 мм)</t>
  </si>
  <si>
    <t>Орально-назальна трахіальна трубка(Орально-назальна трахіальна трубка 3,5 мм</t>
  </si>
  <si>
    <t>Трахеальний назальний зонд(Трахеальний назальний зонд 3,0 Shiley)</t>
  </si>
  <si>
    <t>Інтубаційна трубка(Трубка інтубаційна 2 мм)</t>
  </si>
  <si>
    <t>Кетамін(KETAX 500 MG 10 ML 1 FLK,в коробе 200 уп.)500mg</t>
  </si>
  <si>
    <t>Ванкоміцин(Ванкоміцину гідрохлорид(Vancomycin)),1г</t>
  </si>
  <si>
    <t>Натрію хлориду 0,9%(Sodium chloride 0,9%),1000 мл</t>
  </si>
  <si>
    <t>Ібупрофен(Нурофен для дітей,суспензія оральна) 100мл</t>
  </si>
  <si>
    <t>Фентаніл(Фентаніл 50 мкг/мл 2 мг) 50мкг/мл</t>
  </si>
  <si>
    <t>Ванкоміцин(Vancomycin 1g),1g</t>
  </si>
  <si>
    <t>Піперацилін та інгібітор ферментів(AVITAZ 4.5G IV),4.5G IV</t>
  </si>
  <si>
    <t>Піперацилін та інгібітор ферментів(TAZERACIN 2,25 g)2,25 г</t>
  </si>
  <si>
    <t>Плед дитячий</t>
  </si>
  <si>
    <t>Atracurim №10</t>
  </si>
  <si>
    <t>Іміпенем+циластатин(IMIPENEM 500MG + CILASTATIN INJ),500мг</t>
  </si>
  <si>
    <t>Adrenalina wzf 0,1/1ml №10</t>
  </si>
  <si>
    <t>Фуросемід(Фуросемід),40мг</t>
  </si>
  <si>
    <t>Іміпенем+циластатин(Іміпенем/циластатин 500мг/50мг 20мл №10)500мг/50мг 20мл</t>
  </si>
  <si>
    <t>Домперидон (Наусиліум 10 мг №30 ,10мг</t>
  </si>
  <si>
    <t xml:space="preserve">Севофлуран (Sevoflurane 250ml),флакони,250 мл </t>
  </si>
  <si>
    <t>Метронідазол (Trichopol(Metronidazole)5mg/ml).флакони,5mg/ml</t>
  </si>
  <si>
    <t>22.07.22р.</t>
  </si>
  <si>
    <t>Господарські дезінфікуючі засоби (BASOWELL 710 - Hygiene - Surface Disinfection)</t>
  </si>
  <si>
    <t>Захисні рукавиці одноразові (Рукавиці Safari нітрилові неопудрені, нестерильні , розмір L, 1000 шт в коробі)</t>
  </si>
  <si>
    <t>Супрадин Імуно кідз. №60</t>
  </si>
  <si>
    <t>17.04.20р.</t>
  </si>
  <si>
    <t>Парацетамол-Дарниця 500мг</t>
  </si>
  <si>
    <t>22.03.21р.</t>
  </si>
  <si>
    <t>05.05.22р.</t>
  </si>
  <si>
    <t>02.05.22р.</t>
  </si>
  <si>
    <t>23.09.22р.</t>
  </si>
  <si>
    <t>20.09.22р.</t>
  </si>
  <si>
    <t>КО-ТРИМОКСАЗОЛ,100 мг/20 мг,№10</t>
  </si>
  <si>
    <t>Ондастетрону гідрохлорид 2 мг/мл р-н для ін"єкцій 4 мл №10</t>
  </si>
  <si>
    <t>Маска Вентурі з регулятором О2 та трубками,доросла,№1 30 шт.в кор.</t>
  </si>
  <si>
    <t>27.09.22р.</t>
  </si>
  <si>
    <t>Рукавички оглядові(n2065-Blue S),нітрилові,н/с,неопудрені,р.L(1000 шт.у пак.)</t>
  </si>
  <si>
    <t>Мішок Biohazard(Dongguan Hengjin)HDPE,50х80см,33л,червоний,д/автокл.,упаковка-250</t>
  </si>
  <si>
    <t>03.02.22р.</t>
  </si>
  <si>
    <t>02.02.22р.</t>
  </si>
  <si>
    <t>Медична маска,респіратор FFP2 або FFP3,маски,неоснащені змінними фільтрами(одноразові мед.маски для обличчя)</t>
  </si>
  <si>
    <t>Одяг захисний від інфекційних агентів для багаторазового та обмеженого використання(Костюм біологічного захисту/кмбінезон)S</t>
  </si>
  <si>
    <t>30.03.21р.</t>
  </si>
  <si>
    <t>Одяг захисний від інфекційних агентів для багаторазового та обмеженого використання(Костюм біологічного захисту/кмбінезон)L</t>
  </si>
  <si>
    <t>Одяг захисний від інфекційних агентів для багаторазового та обмеженого використання(Костюм біологічного захисту/кмбінезон)XL</t>
  </si>
  <si>
    <t>31.03.21р.</t>
  </si>
  <si>
    <t>26.03.21р.</t>
  </si>
  <si>
    <t>Одяг захисний від інфекційних агентів для багаторазового та обмеженого використання(Костюм біологічного захисту/кмбінезон)M</t>
  </si>
  <si>
    <t>09.04.21р.</t>
  </si>
  <si>
    <t>07.04.21р.</t>
  </si>
  <si>
    <t>Халат ізоляційний медичний одноразовий розмір L</t>
  </si>
  <si>
    <t>26.04.21р.</t>
  </si>
  <si>
    <t>23.04.21р.</t>
  </si>
  <si>
    <t>Халат багаторазовий розмір M</t>
  </si>
  <si>
    <t>Халат багаторазовий розмір L</t>
  </si>
  <si>
    <t xml:space="preserve">ВАКЦІНА АНТИРАБІЧНА ІНАКТИВОВАНА(ЛІОФІЛІЗОВАНА)РАБІВАКС-С,ліофілізат для розчину для ін"єкцій,не меньше 2,5МО/доза;по 50фл з ліоф.д/роз-у д/ін.(по 1 дозі)у пачці </t>
  </si>
  <si>
    <t>16.09.22р.</t>
  </si>
  <si>
    <t>КОРОНАВАК вакцина для профілактики COVID-19,суспензія д/ін"єкцій 0,5 мл</t>
  </si>
  <si>
    <t>Шприци ін"єкційні стерильні,міні-шприц,з автоматичним вимкненням,A-D,0,5 ml</t>
  </si>
  <si>
    <t>Тести для виявлення гострої респіраторної хвороби COVID-19,спричененої коронавірусом SARS-CoV-2/STANDARD Q COVID-19 Ag Test</t>
  </si>
  <si>
    <t>28.09.22р.</t>
  </si>
  <si>
    <t>Швидкі(експрес)тести д/виявл.антитіл до ВІЛ 1/2(I I досл.)</t>
  </si>
  <si>
    <t>Пегасіс розчин для ін 135 мкг/0,5 мл в 1 попередньо наповненому шприці</t>
  </si>
  <si>
    <t>ДЕКСАМЕТАЗОН-Д р-н д/ін. 4 мг/мл 1 мл №10 серія ZA181121 термін придатності 01.11.2023р.</t>
  </si>
  <si>
    <t>061/8460/04.03</t>
  </si>
  <si>
    <t>ІНФУЛГАНр-н д/ін.10мг/мл 100мл серія СС1001/1-1 термін придатності 01.11.2023</t>
  </si>
  <si>
    <t>КАЛІЮ ХЛОРИД конц-т д/р-ну д/інф. 75мг/мл 20мл серія BR151/1-2 термін придатності 01.09.2023</t>
  </si>
  <si>
    <t>ЛЕФЛОЦИН р-н інф.5мг/мл 100мл серія АТ 521/1-1 термін придатності 01.11.2023</t>
  </si>
  <si>
    <t xml:space="preserve">Вакцина для профілактики дифтерії,правця,кашлюку,гепатиту В педіатрична доза флакон 1доза(300доз в упак.) 1доза(Пента-Хіб) </t>
  </si>
  <si>
    <t>Молнупіравір,капсули по 200 мг</t>
  </si>
  <si>
    <t>Шприци  ін'єкційні  0,2 мл</t>
  </si>
  <si>
    <t>Фурбота (FURBETA),40 мг № 100,тбл.</t>
  </si>
  <si>
    <t>Атропін р-н 1 мл/мг</t>
  </si>
  <si>
    <t>КМКЛ №12</t>
  </si>
  <si>
    <t>Медглобол</t>
  </si>
  <si>
    <t>Дексамол (Dexamol paracetamol),500 mg №50</t>
  </si>
  <si>
    <t>Піроксикам,таблетки,20 мг</t>
  </si>
  <si>
    <t>Тразадон, таблетки,100мг</t>
  </si>
  <si>
    <t>Месалазин 500 мг №100</t>
  </si>
  <si>
    <t>Парацетамол (FLUCOLD) №50</t>
  </si>
  <si>
    <t>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картонній коробці, 1170 доз в уп.)</t>
  </si>
  <si>
    <t>Набір AST тримачів до BD BACTEC™ MGIT™ 960 для 2 пробірок , 3 шт., кат. номер 445946</t>
  </si>
  <si>
    <t>Набір AST тримачів до BD BACTEC™ MGIT™ 960 для 3 пробірок , 3 шт., кат. номер 445945</t>
  </si>
  <si>
    <t>Набір AST тримачів до BD BACTEC™ MGIT™ 960 для 4 пробірок , 3 шт., кат. номер 445944</t>
  </si>
  <si>
    <t>Набір AST тримачів до BD BACTEC™ MGIT™ 960 для 8 пробірок , 3 шт., кат. номер 445993</t>
  </si>
  <si>
    <t xml:space="preserve">СІРТУРО, таблетки по 100 мг, по 188 таблеток у флаконі, по 1 флакону у картонні коробці
</t>
  </si>
  <si>
    <t xml:space="preserve">КПКВК:2301230 "Забезпечення готовності та реагування системи громадського здоров'я на спалахи гострої респіраторної хвороби COVID-19, спричиненої коронавірусом SARS-CoV-2, та забезпечення засобами індивідуального захисту працівників закладів екстреної медичної допомоги та закладів охорони здоров'я першої хвилі для госпіталізації пацієнтів з гострою респіраторною хворобою COVID-19, спричиненою коронавірусом SARS-CoV-2, за рахунок коштів, виділених з фонду боротьби з гострою респіраторною хворобою COVID-19, спричиненою коронавірусом SARS-CoV-2, та її наслідками" (резерв):
</t>
  </si>
  <si>
    <t>Набір тестів Xpert MTB/RIF ULTRA CE-IVD по 50 тестів у наборі</t>
  </si>
  <si>
    <t xml:space="preserve">Назва заходу/напрямку  Про розподіл обладнання,закупленого за кошти спеціального фонду Державного бюджету України на 2022 рік за бюджетною програмою 2301610  "Поліпшення охорони здоров'я на службі у людей" з урахуванням  потреби закладів охорони  здоров 'я  </t>
  </si>
  <si>
    <r>
      <t xml:space="preserve"> Вакцина  від  COVID-19    COMIRNATY</t>
    </r>
    <r>
      <rPr>
        <vertAlign val="superscript"/>
        <sz val="12"/>
        <rFont val="Times New Roman"/>
        <family val="1"/>
        <charset val="204"/>
      </rPr>
      <t xml:space="preserve">TM </t>
    </r>
    <r>
      <rPr>
        <sz val="12"/>
        <rFont val="Times New Roman"/>
        <family val="1"/>
        <charset val="204"/>
      </rPr>
      <t>Tris/Sucrose</t>
    </r>
    <r>
      <rPr>
        <vertAlign val="superscript"/>
        <sz val="12"/>
        <rFont val="Times New Roman"/>
        <family val="1"/>
        <charset val="204"/>
      </rPr>
      <t>,</t>
    </r>
    <r>
      <rPr>
        <sz val="12"/>
        <rFont val="Times New Roman"/>
        <family val="1"/>
        <charset val="204"/>
      </rPr>
      <t xml:space="preserve">  30mcg/0,3mL Dispersion for Injection  (COMIRNATY  0,1mg/ml  195x2,25ml  GVL PU BNT)      </t>
    </r>
  </si>
  <si>
    <t>Вакцина для профілактики дифтерії та правця адсорбована зі зменшеним вмістом антигену</t>
  </si>
  <si>
    <t>Риспетрил табл. в/о 1мг №60</t>
  </si>
  <si>
    <t>Респіратор-маска захисна/Mascarilla X-piore 1730 FFP-3 №360. n/a</t>
  </si>
  <si>
    <t>Амброксол-Д таб. 30мг №20</t>
  </si>
  <si>
    <t>Цефотаксим-Д пор. д/р-ну д/ін. 1г №5</t>
  </si>
  <si>
    <t>Респіратор -маска</t>
  </si>
  <si>
    <t>маска-распір FFP</t>
  </si>
  <si>
    <t>Шпателі дерев'яні або пластикові</t>
  </si>
  <si>
    <t>Шпателі дерев"яні</t>
  </si>
  <si>
    <t>Респіратор-маска захисна/Honejwell mask 5000 seriesFFP№100,n/a</t>
  </si>
  <si>
    <t xml:space="preserve">Шпателі дерев'яні або пластикові/Шпателі дерев'яні </t>
  </si>
  <si>
    <t>Вакцина КПК (для профілактики корі, епідемічного паротиту та краснухи). 2 дози / PRIO.VIAL 2DX100 WM DX Combined Measles. Mumps and Rubella 7ассіпе(Ііуе)/Вакцина PRIORIX комбінована проти кору, паротиту та краснухи (жива), флакон          2 дози. 2 doses</t>
  </si>
  <si>
    <t>Розчинник, вода для ін'єкцій / DILUENT AMPOULE 2ОХЮ0/Розчинник до вакцини PRIORIX, 2 дози (1 доза 0,5мл) №100 ампул, п/а</t>
  </si>
  <si>
    <t xml:space="preserve">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картонній коробці, 1170 доз в уп.), 0.1mg/ml (371 уп × 1170)  </t>
  </si>
  <si>
    <t>Sodium chloride, 2 мл (Натрій хлорід 0.9% 18мг/2мл SSOL 1x25 SDV EUA)</t>
  </si>
  <si>
    <t>Шприци ін'єкційні стерильні Syringe, А-D, 0.3ml, Soloshot Міпі/ВОХ-200, Шприц, А-D, 0.3мл</t>
  </si>
  <si>
    <t>Контейнер для збору (утилізації') медичних відходів Safety box f.used syrgs/ndls 5lt</t>
  </si>
  <si>
    <t>Медична маска (типу112 R</t>
  </si>
  <si>
    <t>Респіратор-маска захисна (респіратори PYSAM FFP3)</t>
  </si>
  <si>
    <t>Респіратор-маска захисна (Мascarila X-ploreFFP3)</t>
  </si>
  <si>
    <t>Витратні матеріали / Tabliers (фартух) № 400, n/a</t>
  </si>
  <si>
    <t>Маска-респіратор медична / Respirator FFP3 face mask with exhalation valve CHIRONAX/Маска респіратор FFP3 з клапаном видиху CHIRONAX №600 в коробі, n/</t>
  </si>
  <si>
    <t>Антисептик</t>
  </si>
  <si>
    <t>Комбінація спиртів та антисептиків</t>
  </si>
  <si>
    <t>Швидкі тести на антигенCoV-2-(ТестSARS-COV-2 антиген)</t>
  </si>
  <si>
    <t>Назва заходу/напрямку (наприклад, Орфанні захворювання/Муковісцидоз)</t>
  </si>
  <si>
    <r>
      <t xml:space="preserve">Назва заходу/напрямку (наприклад, </t>
    </r>
    <r>
      <rPr>
        <b/>
        <sz val="12"/>
        <rFont val="Times New Roman"/>
        <family val="1"/>
        <charset val="204"/>
      </rPr>
      <t>Розвиток первинної медико-санітарної допомоги/Зменшення поширеності інфекційних хвороб)</t>
    </r>
  </si>
  <si>
    <t>89-Р</t>
  </si>
  <si>
    <t>67-Р</t>
  </si>
  <si>
    <t>захисні халати</t>
  </si>
  <si>
    <t>Маски FFP 3</t>
  </si>
  <si>
    <t xml:space="preserve">Медичні маски  (Медична маска типу II2R, Batch KZ20052201 (Exp. date 11.05.2023) №2000 в коробі), штук, n/a </t>
  </si>
  <si>
    <t>Моксифлоксацин (Авелокс(R) розчин для інфузій 250мл(400 мг) №1,придатний до 05.2025), флакони, 400 мг / Акт 2279</t>
  </si>
  <si>
    <t>Моксифлоксацин (Авелокс(R) таблетки п/о 400мг №5, серія BXJK321, придатний до 03.2025 ), таблетки, 400мг / Акт 2279</t>
  </si>
  <si>
    <t xml:space="preserve">Респіратор-маска захисна (Mascarilla X-plore 1730 FFP3 №360), штук, n/a </t>
  </si>
  <si>
    <t>Респіратор-маска захисна (Респіратор PYSAM FFP3 №160 в коробі), штук, n/a</t>
  </si>
  <si>
    <t>Ривароксабан (Ксарелто таблетки по 2,5 мг/Xarelto 2,5mg №100 tabs,придатні до 10.2023), таблетки, 2,5mg  / Акт 2298</t>
  </si>
  <si>
    <t xml:space="preserve">Швидкі тести на антиген SARS-COV-2 (Тест SARS-COV-2 антиген), штуки, 1 </t>
  </si>
  <si>
    <t xml:space="preserve">Ендопротез колінного суглоба </t>
  </si>
  <si>
    <t>Респіратор-маска захисна</t>
  </si>
  <si>
    <t>Тест SARS-COV-2 антиген</t>
  </si>
  <si>
    <t>Калію хлорид 750 мг</t>
  </si>
  <si>
    <t>Пропранолол 20 мг</t>
  </si>
  <si>
    <t>Дулоксетин 20 мг</t>
  </si>
  <si>
    <t>Кветіапін 25 мг</t>
  </si>
  <si>
    <t>Кветіапін 50 мг</t>
  </si>
  <si>
    <t>Лабеталолу г/хл 300 мг,</t>
  </si>
  <si>
    <t xml:space="preserve">Вакцина від COVID-19 COMIRNATY™  0,1mg/ml  10x1,3 ml   GVL  PU PFE, дисперсія для в/м ін'єкцій, флакон 1,3 мл (10 доз) № 10 в упак./короб 48 упак (4800доз), </t>
  </si>
  <si>
    <t>Хлористий натрій/ Sodium chloride,  розчин для ін’єкцій  0,9% 10мл , поліетиленова ампула №20</t>
  </si>
  <si>
    <t>Шприци з голками (різного обсягу) / Шприц/SELINGE 0.2 ML 23Gx1" FN Blister pack №100</t>
  </si>
  <si>
    <t>Амлодипін (Amlodipin puren 5mg №100 ), таблетки, 5 mg / Акт 2261</t>
  </si>
  <si>
    <t xml:space="preserve">Вакцина КПК (для профілактики корі, епідемічного паротиту та краснухи). 2 дози / PRIO.VIAL 2DX100 WM DX Combined Measles. Mumps and Rubella </t>
  </si>
  <si>
    <t>Ібупрофен (Ibuprofen puren fta 400mg №50), таблетки, 400 mg / Акт 2295</t>
  </si>
  <si>
    <t>Флуконазол р-н (Fluconazol puren  2G PIF 50mg №100), таблетки, 50 mg / Акт 2261</t>
  </si>
  <si>
    <t>Силікогель, 2г.</t>
  </si>
  <si>
    <t>Респіратор FFP3 /Маска FFP3 NRD</t>
  </si>
  <si>
    <t>01.07.23</t>
  </si>
  <si>
    <t>Шпателі дерев`яні або пластикові/Шпателі дерев`яні</t>
  </si>
  <si>
    <t>30.11.23</t>
  </si>
  <si>
    <t>Вак-на КПК   проти кору,паротиту та краснухи</t>
  </si>
  <si>
    <t>Розчинник, вода для ін'єкцій</t>
  </si>
  <si>
    <t>"Очищений антиген вipycy гепатиту B / вакцина проти гепатиту B (H-B-VAXII5MCG/0.5ML 10 x1 DOSE Syr AUS 1003967)  cepiя W012390 термін придатності дo 24.04.2023, 5 мкг/0,5 мл"</t>
  </si>
  <si>
    <t>Натрій хлорід 0.9% 18мг/2мл SSOL 1x25 SDV EUA</t>
  </si>
  <si>
    <t>КНП КОР "КОКЛ"</t>
  </si>
  <si>
    <t>№771</t>
  </si>
  <si>
    <t>Гідрофільний провідник Міраж,кат.номер 103-0608</t>
  </si>
  <si>
    <t>№56</t>
  </si>
  <si>
    <t>ТАХОКОМБ,матриця для склеювання тканин, по 1 матриці розміром  4,8см х 4,8 см. у блістері; по 1 блістеру в пакеті , по 2 пакета в карт коробці</t>
  </si>
  <si>
    <t>№90</t>
  </si>
  <si>
    <t>ДОБУТЕЛ розч д/ін'єкцій, 50 мг/мл по 5 мл у фл, по 1 фл у карт.коробці</t>
  </si>
  <si>
    <t>№108</t>
  </si>
  <si>
    <t xml:space="preserve"> Двокамерні частотно-адаптовані  ШВРС з можливістю автоматичного регулювання амплітуди при шлуночковому ритмоведенні (DDDR)., </t>
  </si>
  <si>
    <t>№101</t>
  </si>
  <si>
    <t>Двокамерний електрокардіостимулятор</t>
  </si>
  <si>
    <t>Електрод   CapSure Fix Novus MRI SureScan</t>
  </si>
  <si>
    <t>Балонні катетери з покриттям SeQuent Please  Neo (СіКвент пліз нео) 2,5 х15 мм кат. номер 5023212</t>
  </si>
  <si>
    <t>№112</t>
  </si>
  <si>
    <t>Балонні катетери з покриттям SeQuent Please  Neo (СіКвент пліз нео) 2,5 х20 мм кат. номер 5023222</t>
  </si>
  <si>
    <t>Балонні катетери з покриттям SeQuent Please  Neo (СіКвент пліз нео) 3,5 х20 мм кат. номер 5023226</t>
  </si>
  <si>
    <t>Балонні катетери з покриттям SeQuent Please  Neo (СіКвент пліз нео) 2,5 х25 мм кат. номер 5023232</t>
  </si>
  <si>
    <t>Балонні катетери з покриттям SeQuent Please  Neo (СіКвент пліз нео) 2,75 х25 мм кат. номер 5023233</t>
  </si>
  <si>
    <t>Балонні катетери з покриттям SeQuent Please  Neo (СіКвент пліз нео) 2,75 х30 мм кат. номер 5023243</t>
  </si>
  <si>
    <t>Корон.ріжучий балон Wolverine,MONORAIL пристрій д/мікрохірург.ділятації.Довжина балона:10мм.Діаметр балона 3,5мм</t>
  </si>
  <si>
    <t>Корон.ріжучий балон Wolverine,MONORAIL пристрій д/мікрохірург.ділятації.Довжина балона:10мм.Діаметр балона 3,75мм</t>
  </si>
  <si>
    <t>Корон.ріжучий балон Wolverine,MONORAIL пристрій д/мікрохірург.ділятації.Довжина балона:15мм.Діаметр балона 3,50мм</t>
  </si>
  <si>
    <t>Корон.ріжучий балон Wolverine,MONORAIL пристрій д/мікрохірург.ділятації.Довжина балона:15мм.Діаметр балона 3,75мм</t>
  </si>
  <si>
    <t>Корон.ріжучий балон Wolverine,MONORAIL пристрій д/мікрохірург.ділятації.Довжина балона:10мм.Діаметр балона 2,5мм</t>
  </si>
  <si>
    <t>Корон.ріжучий балон Wolverine,MONORAIL пристрій д/мікрохірург.ділятації.Довжина балона:10мм.Діаметр балона 3,00мм</t>
  </si>
  <si>
    <t>Корон.ріжучий балон Wolverine,MONORAIL пристрій д/мікрохірург.ділятації.Довжина балона:10мм.Діаметр балона 3,25мм</t>
  </si>
  <si>
    <t>Корон.ріжучий балон Wolverine,MONORAIL пристрій д/мікрохірург.ділятації.Довжина балона:15мм.Діаметр балона 2,25мм</t>
  </si>
  <si>
    <t>Корон.ріжучий балон Wolverine,MONORAIL пристрій д/мікрохірург.ділятації.Довжина балона:15мм.Діаметр балона 2,50мм</t>
  </si>
  <si>
    <t>Корон.ріжучий балон Wolverine,MONORAIL пристрій д/мікрохірург.ділятації.Довжина балона:15мм.Діаметр балона 2,75мм</t>
  </si>
  <si>
    <t>Корон.ріжучий балон Wolverine,MONORAIL пристрій д/мікрохірург.ділятації.Довжина балона:15мм.Діаметр балона 3,00мм</t>
  </si>
  <si>
    <t>Корон.ріжучий балон Wolverine,MONORAIL пристрій д/мікрохірург.ділятації.Довжина балона:15мм.Діаметр балона 3,25мм</t>
  </si>
  <si>
    <t>Ресинхронізаційний штучний водій ритму серця (ШВРС)  у складі:</t>
  </si>
  <si>
    <t>№109</t>
  </si>
  <si>
    <t>Двокамерний кардіостимулятор з функц.ресинхронізації</t>
  </si>
  <si>
    <t>Електрод   CapSure Fix Novus MRI SureScan,кат номер 5076-52</t>
  </si>
  <si>
    <t>Електрод   CapSure Fix Novus MRI SureScan,кат номер 5076-58</t>
  </si>
  <si>
    <t>Електрод Attain Ability MRY</t>
  </si>
  <si>
    <t>Інтродюсер для електроду</t>
  </si>
  <si>
    <t>Система доставки у ліві камери серця</t>
  </si>
  <si>
    <t>ERELZI/ЕРЕЛЗІ,розч.д/ін"єкцій,50мг/1мл(50мг),по 1 мл розч.у попер.наповнен.шприці</t>
  </si>
  <si>
    <t>№55</t>
  </si>
  <si>
    <t>ХАЙРІМОЗ 40 мг, розчин для ін"єкцій,40 мг/0,8 мл, по 0,8 мл розч.у попер.заповненому шприці,картонна коробка,що містить 2 попередньо заповнених шприци у блістерах у карт.коробці</t>
  </si>
  <si>
    <t>КНП "Міська клінічна лікарня №13" Харківської міської ради</t>
  </si>
  <si>
    <t>Дифтерійний антитоксин,розч.д/ін.,не меньше 1000 МО/мл,по 10мл у флаконі,по 1 фл. у карт.коробці</t>
  </si>
  <si>
    <t>№132</t>
  </si>
  <si>
    <t xml:space="preserve">Симвастатин (Симвастатин 20 мг), таблетки, 20мг </t>
  </si>
  <si>
    <t xml:space="preserve">Атенолол та тіазиди (Атенолол/хлорталідон 100/25 мг ), таблетки, 100мг/25мг </t>
  </si>
  <si>
    <t xml:space="preserve">Ксилометазолін (XYLOMET. APTEO MED 1MG/ML NASAL DROPS 10ML № 240), флакони, 1MG/ML 10ML </t>
  </si>
  <si>
    <t>№161</t>
  </si>
  <si>
    <t>№125</t>
  </si>
  <si>
    <t>Витратні матеріали / Tabliers (фартух) № 400</t>
  </si>
  <si>
    <t>Респіратор-маска захисна / Респіратор P367V FFP3 NR №320</t>
  </si>
  <si>
    <t>Медичні маски(мед.маска типу ІІ2R) №2000 в коробі),штук</t>
  </si>
  <si>
    <t>Респіратор-маска захисна (Респіратори PYSAM FFP3 №160 в коробі),штук</t>
  </si>
  <si>
    <t>Респіратор-маска захисна (Mascarilla X-plore 1730 FFP3 №360 ),штук</t>
  </si>
  <si>
    <t>Комбінація спиртів та антисептиків(Антисептик ES 75 IL №12 в коробі),фл.</t>
  </si>
  <si>
    <t>Швидкі тести на антиген SARS-COV-2 (Тест SARS-COV-2 антиген),штуки</t>
  </si>
  <si>
    <t>Вакцини від COVID-19 (COMIRNATY 0,1 mg/ml 195x2.25 ml GVL PU BNT/Вакцина проти гострої респіраторної хвороби COVID-19</t>
  </si>
  <si>
    <t>ТЕТАНУС ГАММА  розчин для ін’єкцій, 500 МО/2 мл, по 2 мл (500 МО) у попередньо наповненому шприці з голкою для введення, по 1 шприцу в картонній коробці</t>
  </si>
  <si>
    <t>266-БП</t>
  </si>
  <si>
    <t>Швидкі тести д/виявл. ВІЛ 1/2 ( Boson )</t>
  </si>
  <si>
    <t>За напрямом " Системи для забору крові  для виявлення антитіл до ВІЛ ½"</t>
  </si>
  <si>
    <t>Системи закриті для забору крові КЗ</t>
  </si>
  <si>
    <t>Шпателі дерев’яні або пластикові / Шпателі дерев'яні</t>
  </si>
  <si>
    <t>За напрямом "Благодійна допомога від БО"100 ВІДСОТКІВ ЖИТТЯ. КИЇВСЬКИЙ РЕГІОН для людей які живуть з ВІЛ/СНІД"</t>
  </si>
  <si>
    <t>Маски медичні захисні, нестерильні, клас безпеки 1</t>
  </si>
  <si>
    <t xml:space="preserve">Швидкий  діагностичний тест для виявлення гепатиту С (RDT) Bioline HCV </t>
  </si>
  <si>
    <t>За напрямом "Благодійна допомога від ТОВ "Фірма "ТЕХНОКОМПЛЕКС"</t>
  </si>
  <si>
    <t>Стекло предметное</t>
  </si>
  <si>
    <t>Шпателі дерев'яні</t>
  </si>
  <si>
    <t>Катетер д/приладів інфузійної терапії д/інсулінових помп (ММТ-399А)</t>
  </si>
  <si>
    <t>Катетер д/приладів інфузійної терапії д/інсулінових помп (ММТ-381А)</t>
  </si>
  <si>
    <t>Резервуари до інсулінових помп MiniMed (ММТ-332А)</t>
  </si>
  <si>
    <t>необмежено</t>
  </si>
  <si>
    <t>Амлодипін 5мг</t>
  </si>
  <si>
    <t>Шприц інсул. 1мл</t>
  </si>
  <si>
    <t>Респіратор-маска захисна FFP3</t>
  </si>
  <si>
    <t>Калію хлорид 750мг</t>
  </si>
  <si>
    <t>Кветіапін</t>
  </si>
  <si>
    <t>Маска Batch KZ</t>
  </si>
  <si>
    <t>Ресріратор PYSAM FFP3 №160</t>
  </si>
  <si>
    <t>Респіратор Mascarilla X-plore</t>
  </si>
  <si>
    <t>Халати Coverall Type</t>
  </si>
  <si>
    <t>Швид.тест на Clungene Covid-19</t>
  </si>
  <si>
    <t>Швид.тест на SARS-COV-2</t>
  </si>
  <si>
    <t>Шприци інсул., 1мл</t>
  </si>
  <si>
    <t>Молнупіравір/Molnupiravir, капсули по 200 мг; по 40 капсул у пляшці</t>
  </si>
  <si>
    <t xml:space="preserve">Вакцина КПК (для профілактики корі, епідемічного паротиту та краснухи), АМJRE349АА </t>
  </si>
  <si>
    <t xml:space="preserve">Розчинник, вода для ін'єкцій, 2 дози (1 доза 0,5 м) №100 </t>
  </si>
  <si>
    <t>Система лікування негативним тиском в комплекті</t>
  </si>
  <si>
    <t>Каністра 800-1000мл.</t>
  </si>
  <si>
    <t>Набір для вакуумного закриття ран, середній розмір (гідрофобний)</t>
  </si>
  <si>
    <t>Набір для вакуумного закриття ран, великий розмір (гідрофобний)</t>
  </si>
  <si>
    <t>Медична маска типу II2R, Batch KZ20052201 №2000 в коробі (Exp. Date 11.05.2023), штук, n/a</t>
  </si>
  <si>
    <t>Респіратор-маска захисна (Mascarilla X-plore 1730 FFP3 №360), штук, n/a</t>
  </si>
  <si>
    <t xml:space="preserve">Комбінація спиртів та антисептиків (Антисептик DES 75 1L №12 в коробі), флакон, n/a </t>
  </si>
  <si>
    <t>Швидкі тести на антиген SARS-COV-2 (Тест SARS-COV-2 антиген), штуки, 1</t>
  </si>
  <si>
    <t>Експре-тест д/в ант.кор.SARS -COV-2, вір.грипу А</t>
  </si>
  <si>
    <t>Натрій хлорид 0,9%18мг/2мл</t>
  </si>
  <si>
    <t>Шприц ін'єкц.стерильний 0,3мл</t>
  </si>
  <si>
    <t>Контейнер для збер. мед.відходів</t>
  </si>
  <si>
    <t>КНП "КМЦРПМ"</t>
  </si>
  <si>
    <t>40</t>
  </si>
  <si>
    <t>47499,60</t>
  </si>
  <si>
    <t>КДЦ "Святошинського р-ну"</t>
  </si>
  <si>
    <t>83124,30</t>
  </si>
  <si>
    <t>КДЦ "Дніпровського р-ну"</t>
  </si>
  <si>
    <t>Алопуринол, табл. 300 мг</t>
  </si>
  <si>
    <t>Ібупрофен, табл. 400 мг.</t>
  </si>
  <si>
    <t>Вц КПК (для профілактики корі, епідемічного паротиту та краснухи)</t>
  </si>
  <si>
    <t>12.03.2022</t>
  </si>
  <si>
    <t>Тенофовір  дизопр. фум. 300 мг + Емтрицитабін 200 мг. № 30 (Е221047А)</t>
  </si>
  <si>
    <t>Наказ 03-09/26/4767/22  (Лист №165/2 від 03.02.2023)</t>
  </si>
  <si>
    <t>Долутегравір/Ламівудин/Тенофовір 50/300/300 мг №30 (22029111)</t>
  </si>
  <si>
    <t>43-БП  (Лист №165 від 03.02.2023)</t>
  </si>
  <si>
    <t xml:space="preserve"> Швидкий (експрес) тести д/в антитіл ВІЛ 1/2 ( І досл.) (V20220401)</t>
  </si>
  <si>
    <t>22052 (Лист №240/1065653-137 від 16.02.2023)</t>
  </si>
  <si>
    <t>Швидкий (експрес) тести д/в антитіл ВІЛ 1/2 ( ІІ досл.) (GJ22040571)</t>
  </si>
  <si>
    <t xml:space="preserve"> Швидкий (експрес) тести д/в антитіл ВІЛ 1/2 ( ІІІ досл.) (22101401)</t>
  </si>
  <si>
    <t>22052 (Лист №240/1/1065653-138 від 16.02.2023)</t>
  </si>
  <si>
    <t>Система для контролю рівня глюкози в крові Акку-Чек Інстант,ммоль/л (31193513)</t>
  </si>
  <si>
    <t xml:space="preserve"> 993,            185</t>
  </si>
  <si>
    <t>21.11.2022, 22.02.2023</t>
  </si>
  <si>
    <t>Система для контролю рівня глюкози в крові Акку-Чек Інстант,ммоль/л (31194151)</t>
  </si>
  <si>
    <t>1190,            185</t>
  </si>
  <si>
    <t>28.12.2022,    22.02.2023</t>
  </si>
  <si>
    <t>Резонатив 625МО 1мл</t>
  </si>
  <si>
    <t>Респіратор FFP2</t>
  </si>
  <si>
    <t>КНП "КМКЛ №7", КНП КМКЛ "№17"</t>
  </si>
  <si>
    <t>Ендоротез колінного суглоба</t>
  </si>
  <si>
    <t>Хлорид калію (Калію хлорид 750 мг ТП до 06.23), капсиули, 750 мг</t>
  </si>
  <si>
    <t>20.02.2023</t>
  </si>
  <si>
    <t>Кветіапін (Кветіапін 100 мг, ТП до 07.23), таблетки, 100 мг</t>
  </si>
  <si>
    <t xml:space="preserve">Маски захисні </t>
  </si>
  <si>
    <t xml:space="preserve">Державний бюджет КПКВК 2301400 за напрямком "Закупівля ЛЗ , в тому числі за договорами керованого доступу" в частині "Медикаменти для хворих на інфекційні захворювання ,що супроводжуються високим рінем летальності" </t>
  </si>
  <si>
    <t>2890,00</t>
  </si>
  <si>
    <t>Медичні маски (Медична маска типу П2R,Batch KZ20052201 (Ехр.date 11.05.2023)№2000 в коробі),штук,na</t>
  </si>
  <si>
    <t>Респіратор-маска захисна (Респіратори PYSAM FFP3 №160 в коробі (Ехр.2023/09/01),штук,n/a</t>
  </si>
  <si>
    <t>Респіратор-маска захисна (Респіратори PYSAM FFP3 №160),штук,n/a</t>
  </si>
  <si>
    <t>Респіратор-маска захисна (Mascarilla X-plore 1730 FFP3 №360),штук,n/a</t>
  </si>
  <si>
    <t>Комбінація спиртів та антисептиків (Антисептик DES 75 1L №12 в коробі),флакон,n/a</t>
  </si>
  <si>
    <t>Швидкі тести на антиген SARS-COV-2 ( Тест SARS-COV-2 антиген),штуки,1</t>
  </si>
  <si>
    <t>Шприци інсулінові (Syringe, insulin 1ml/100IU + needle, sterile, s.u №100х20(2000 в коробі), термін прид. 01.01.2027), штук, n/a / Акт 2250</t>
  </si>
  <si>
    <t>Голки (Disposable needle 25Gx1 №5000 в коробі,придатні до 06.2024), штуки, n/a / Акт 2280</t>
  </si>
  <si>
    <t>Респіратор-маска захисна / Mascarilla X-plore 1730 FFP3 №360, n/a</t>
  </si>
  <si>
    <t>Азицин капс.500мг № 3</t>
  </si>
  <si>
    <t>Респіратор-маска захисна / Andedrettsvern FFP3 Uniqon AS m/ventil</t>
  </si>
  <si>
    <r>
      <t xml:space="preserve">Назва заходу/напрямку (наприклад, Орфанні захворювання/Муковісцидоз) </t>
    </r>
    <r>
      <rPr>
        <b/>
        <sz val="14"/>
        <color theme="1"/>
        <rFont val="Times New Roman"/>
        <family val="1"/>
        <charset val="204"/>
      </rPr>
      <t>СОVID-19</t>
    </r>
  </si>
  <si>
    <r>
      <t xml:space="preserve">    Назва заходу/напрямку (наприклад, онкологія)</t>
    </r>
    <r>
      <rPr>
        <b/>
        <sz val="14"/>
        <color theme="1"/>
        <rFont val="Times New Roman"/>
        <family val="1"/>
        <charset val="204"/>
      </rPr>
      <t xml:space="preserve"> Інфекційні захворювання</t>
    </r>
  </si>
  <si>
    <r>
      <t>Назва заходу/напрямку (наприклад, Орфанні захворювання/</t>
    </r>
    <r>
      <rPr>
        <b/>
        <sz val="14"/>
        <color theme="1"/>
        <rFont val="Times New Roman"/>
        <family val="1"/>
        <charset val="204"/>
      </rPr>
      <t>Муковісцидоз</t>
    </r>
    <r>
      <rPr>
        <sz val="14"/>
        <color theme="1"/>
        <rFont val="Times New Roman"/>
        <family val="1"/>
        <charset val="204"/>
      </rPr>
      <t>)</t>
    </r>
    <r>
      <rPr>
        <b/>
        <sz val="14"/>
        <color theme="1"/>
        <rFont val="Times New Roman"/>
        <family val="1"/>
        <charset val="204"/>
      </rPr>
      <t xml:space="preserve"> Ендокринолгічні</t>
    </r>
  </si>
  <si>
    <t>Імуноглобулін антирезусний Д РЕЗОНАТИВ</t>
  </si>
  <si>
    <r>
      <t xml:space="preserve">Назва заходу/напрямку (наприклад, Розвиток первинної медико-санітарної допомоги) </t>
    </r>
    <r>
      <rPr>
        <b/>
        <sz val="14"/>
        <color theme="1"/>
        <rFont val="Times New Roman"/>
        <family val="1"/>
        <charset val="204"/>
      </rPr>
      <t>Медикаменти та вироби медичного призначення</t>
    </r>
  </si>
  <si>
    <t>Комбінований тест для виявл. ВІЛ 1/2,гепатиту С і В</t>
  </si>
  <si>
    <t>Шпателі дерев"яні або пластик.</t>
  </si>
  <si>
    <t>Швидкий тест ВІЛ 1/2 С10-21</t>
  </si>
  <si>
    <r>
      <t xml:space="preserve">Назва заходу/напрямку (наприклад, онкологія)  </t>
    </r>
    <r>
      <rPr>
        <b/>
        <sz val="14"/>
        <color theme="1"/>
        <rFont val="Times New Roman"/>
        <family val="1"/>
        <charset val="204"/>
      </rPr>
      <t>Стомові хворі</t>
    </r>
  </si>
  <si>
    <t>Розчинник натрій хлор 0,9%</t>
  </si>
  <si>
    <t>В-на "Комірнаті"SDYX6</t>
  </si>
  <si>
    <t>Розчинник д вакцин</t>
  </si>
  <si>
    <t>Шприц ін. однораз.використання стер. 0,3 мл2111453</t>
  </si>
  <si>
    <t>Шприци інсулінові</t>
  </si>
  <si>
    <t>Голки одноразові 25G*1</t>
  </si>
  <si>
    <t>Ібупрофен (ibuprofen) 400 мг</t>
  </si>
  <si>
    <t>В-на КПК ( для проф.корі,епід.паротиту та краснухи)</t>
  </si>
  <si>
    <t xml:space="preserve">Розчиник, вода д/інєкцій </t>
  </si>
  <si>
    <t>Вакцина COVID-19 AD26CO VX 10х2,5 ML MD AS/COVID VACCINE JANSSEN</t>
  </si>
  <si>
    <t>Респіратор-маска захисна/Anderettsvan FFP3 Uniqon AS m/ventil №30, n/a</t>
  </si>
  <si>
    <t xml:space="preserve">Швидкі(експрес)тести для виявлення антитіл до ВІЛ1/2(3дослідження) </t>
  </si>
  <si>
    <t>Вакцини Приорікс</t>
  </si>
  <si>
    <t>Розчинник до вакцини приорікс</t>
  </si>
  <si>
    <t>Вакцина Янссенс</t>
  </si>
  <si>
    <t>карантин</t>
  </si>
  <si>
    <t>IMOVAX POLIO вакцина для профілактики поліоміліту</t>
  </si>
  <si>
    <t>вакцина для профілактики дифтерії,правця, коклюшу, гепатиту</t>
  </si>
  <si>
    <t>Наказ ДОЗ №161 від 16.02. 2023р. Про розподіл лікарського засобу "Молнуправір ,200мг" для запобігання занесенню і поширенню на території України гострої респіраторної хвороби COVID 19, спричиненої короновірусом SARS-Co V-2, закуплений за кошти Державного бюджету України на 2021 рік</t>
  </si>
  <si>
    <t xml:space="preserve">Молнупіравір капсули по 200 мг по 40 капсул у пляшці, 200мг    </t>
  </si>
  <si>
    <t xml:space="preserve">        Гуманітарна допомога База спеціального медичного постачання м. Києва (вул.Волоська)</t>
  </si>
  <si>
    <t xml:space="preserve">                  НАКАЗ №474  від 12.03.2022 "Деякі питання отримання гуманітарної та благодійної допомоги в умовах военного стану"</t>
  </si>
  <si>
    <t>Вакцина КПК (для профілактики корі, епідемічного паратиту та краснухи) 2 дози</t>
  </si>
  <si>
    <t>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картонній</t>
  </si>
  <si>
    <t>Б/Т</t>
  </si>
  <si>
    <t xml:space="preserve">                                           </t>
  </si>
  <si>
    <t>Вакцина пероральна ORAL BIVALENT TYPES 1 and 3 POLYOMIELITIS VACCINE, Flacon 2 ml- 20 doses de 0,1 ml box of 10/ ПЕРОРАЛЬНА БІВАЛЕНТНА ВАКЦИНА ПРОТИ ПОЛІОМІЄЛІТУ ТИПІВ 1 і 3, флакон 2 мл - 20 доз по 0,1 мл  №10 в упаковці, ампули 2 мл (20 доз по 0,1мл)</t>
  </si>
  <si>
    <t>20</t>
  </si>
  <si>
    <t>Шпателі дерев'яні або пластикові/Шпателі дерев'яні</t>
  </si>
  <si>
    <t>Амлодипін (Amlodipin puren 5 mg  № 100), таблетки, 5 мг / Акт 2261</t>
  </si>
  <si>
    <t>Вакцина КПК / Вакцина PRIORIX комбінована проти кору, паротиту та краснухи (жива), флакон 2 дози</t>
  </si>
  <si>
    <t>Ібупрофен (Ibuprofen puren fta 400 mg № 50), таблетки, 400 мг / Акт 2295</t>
  </si>
  <si>
    <t>Калій йодид (Potassium iodide tablets / Таблетки калію йодиду № 10), таблетки, n/a / Акт 1877</t>
  </si>
  <si>
    <t>Моксифлоксацин (Авелокс (R) таблетки п/о 400 мг № 5, серія ВХJК321, придатний до 03.2025), таблетки, 400 мг / Акт 2279</t>
  </si>
  <si>
    <r>
      <t xml:space="preserve">Респіратор FFP2/ </t>
    </r>
    <r>
      <rPr>
        <u/>
        <sz val="12"/>
        <rFont val="Times New Roman"/>
        <family val="1"/>
        <charset val="204"/>
      </rPr>
      <t>Респіратор медичний № 95</t>
    </r>
  </si>
  <si>
    <t xml:space="preserve">Розчинник до вакцини PRIORIX 2 дози (1 доза 0,5мл) </t>
  </si>
  <si>
    <r>
      <t xml:space="preserve">Контейнер для зберігання гострих медичних предметів одноразового використання </t>
    </r>
    <r>
      <rPr>
        <b/>
        <sz val="12"/>
        <rFont val="Times New Roman"/>
        <family val="1"/>
        <charset val="204"/>
      </rPr>
      <t>(для дитячої вакцинації)</t>
    </r>
  </si>
  <si>
    <t>Голки (Голки одноразові 21Gx1 1/2 №5000, придатні до 04.2024), штуки, n/a / Акт 2280</t>
  </si>
  <si>
    <t>Флуконазол р-н (Fluconazol puren 2G PIF, 50mg, №100), таблетки, 50mg/Акт 2261</t>
  </si>
  <si>
    <t>Шприци інсулінові (Syringe, insulin 1ml/100IU + needle, sterile, s.u. № 100х20(2000 в коробі), термі</t>
  </si>
  <si>
    <t>Іринотекан Аккорд 20мг/мл 5мл</t>
  </si>
  <si>
    <t>Вакцина АДП-М  222600820С</t>
  </si>
  <si>
    <t>01.2023  02.2023</t>
  </si>
  <si>
    <t>Швидкі (експрес) тести для виявлення антитіл до ВІЛ 1/2 (11досл.) GJ21070806</t>
  </si>
  <si>
    <t>Вакцина для профілактики кору,паротиту та краснухи КПК PRIORIX флакон 2дози.</t>
  </si>
  <si>
    <t xml:space="preserve">Розчинник до вакцини  PRIORIX 2дози №100ампул </t>
  </si>
  <si>
    <t>Амлодипін 5мг №100</t>
  </si>
  <si>
    <t>Витратні матеріали №500</t>
  </si>
  <si>
    <t>Моксифлоксацин 250мл./400мг</t>
  </si>
  <si>
    <t>Моксифлоксацин  400мг</t>
  </si>
  <si>
    <t>09.11.22р.</t>
  </si>
  <si>
    <t>08.11.22р.</t>
  </si>
  <si>
    <r>
      <rPr>
        <b/>
        <sz val="14"/>
        <color theme="1"/>
        <rFont val="Times New Roman"/>
        <family val="1"/>
        <charset val="204"/>
      </rPr>
      <t>Шприц</t>
    </r>
    <r>
      <rPr>
        <sz val="14"/>
        <color theme="1"/>
        <rFont val="Times New Roman"/>
        <family val="1"/>
        <charset val="204"/>
      </rPr>
      <t xml:space="preserve"> 0,5 мл луер трьохкомпонентний ін’єкційний одноразового застосування </t>
    </r>
  </si>
  <si>
    <r>
      <t>Назва заходу/напрямку (Імунобіологічні препарати</t>
    </r>
    <r>
      <rPr>
        <sz val="12"/>
        <color theme="1"/>
        <rFont val="Times New Roman"/>
        <family val="1"/>
        <charset val="204"/>
      </rPr>
      <t>)</t>
    </r>
  </si>
  <si>
    <t>Аскіна СілНет Плюс 10*20,10шт. В упак.,кат.№5181210</t>
  </si>
  <si>
    <t xml:space="preserve">Розчин для іригації ран Prontosan@   </t>
  </si>
  <si>
    <t xml:space="preserve">флакон </t>
  </si>
  <si>
    <t xml:space="preserve">Гель для  ран Prontosan@   </t>
  </si>
  <si>
    <t xml:space="preserve"> АДП, Діфтет (Дифтерія-правець, адсорбована 5мл/дозу</t>
  </si>
  <si>
    <t xml:space="preserve"> АДП-М (Дифтерія-правець, адсорбована, із зменшеним смістом антигену, суспенз.д/інєкцій0,5мл</t>
  </si>
  <si>
    <t xml:space="preserve"> АКДП (Дифтерія-правець-кашлюк, адсорбована з цільноклітинним кашлюковим компонентом Суспенз.д/інєкцій, 0,5мл у флаконі)</t>
  </si>
  <si>
    <t>Вакцина БЦЖ(ліофілізована) профілактика туберкульозу</t>
  </si>
  <si>
    <t xml:space="preserve"> ЕУВАКС В (гепатитВ,рекомбінантна рідка,10мкг/дозу)</t>
  </si>
  <si>
    <t xml:space="preserve"> ІМОВАКС ПОЛІО ( поліомієліт інфктивована, 5 мл, у флаконах )</t>
  </si>
  <si>
    <t>ПЕНТА+ХІБ. Вакцина для профілактики дифтерії, правця, кашлюку, гепетиту В та зах-нь, спричинених Haemophilus influenzae типу B, кон'югована, адсорбована.</t>
  </si>
  <si>
    <t>ПЕНТАБІО Вакцина для проф. Дифтерії,правця,коклюшу,гепатитуВ та зах-нь спричинених Hemophilus influenzae типу В</t>
  </si>
  <si>
    <t>Алопуринол табл 300мг</t>
  </si>
  <si>
    <t>Дулоксетин капс 20мг</t>
  </si>
  <si>
    <t>Лабетололу гідрохлорид табл 300мг</t>
  </si>
  <si>
    <t>Амлодипін табл. 5 мг №100</t>
  </si>
  <si>
    <t>Моксифлоксацин (Авелокс) табл 400мг</t>
  </si>
  <si>
    <t>Ібупрофен табл 400мг №50</t>
  </si>
  <si>
    <t xml:space="preserve">Тест-смужки для холестерину EasyTouch </t>
  </si>
  <si>
    <t xml:space="preserve"> Тест для вияв. прихованої крові у калі Cito Test</t>
  </si>
  <si>
    <t>Тест для визнач.антитіл до ВІЛ (експрес) І дослідж.</t>
  </si>
  <si>
    <t>Тест для визнач.антитіл до ВІЛ (експрес) ІIІ дослідж.</t>
  </si>
  <si>
    <t>Тест для визнач.антитіл до ВІЛ (експрес) ІІ дослідж.</t>
  </si>
  <si>
    <t>Швидкий тест д/в поверх., антиг. до вірусу гепатиту В</t>
  </si>
  <si>
    <t>Швидкий тест д/в поверх., антиг. до вірусу гепатиту С</t>
  </si>
  <si>
    <t>КОРОНАВАК ( профілактика COVID 19 )</t>
  </si>
  <si>
    <t>Контейнер для зберігання та утилізації гострих медичних предметів одноразового використання</t>
  </si>
  <si>
    <t>Шприци інєкційні стерильні 0,5мл</t>
  </si>
  <si>
    <t>Розчинник для вакцини проти гострої респіраторної хвороби COVID-19  Хлористий натрій розчин для ін. ,9% 10 мл</t>
  </si>
  <si>
    <t>Шприци інєкційні стерильні з  0,3мл (міні-шприц)</t>
  </si>
  <si>
    <t>Шприци інєкційні стерильні одноразові 2мл</t>
  </si>
  <si>
    <t>Очищений антиген вірусу гепатиту В Вакцина проти гепатиту В</t>
  </si>
  <si>
    <t>Комбінована жива атенуйована вакцина проти кору, епідемічного паротиту і краснухи М-М-Р-ВАКСПРО</t>
  </si>
  <si>
    <t>Вакцина пероральна проти поліомієліту. Пероральна Бівалентна Вакцина проти ПОЛІОМІЄЛІТУ типів 1 і 3</t>
  </si>
  <si>
    <t>КРАПЕЛЬНИЦЯ для пероральної поліомієлітної вакцини 13 мм нестирильна</t>
  </si>
  <si>
    <t>Розчинник до вакцини    PRIORIX</t>
  </si>
  <si>
    <t>Вакцина проти папіломавірусів людини (типи 16, 18)/Гардасил суспензія для ін. по 0,5 мл (1 доза)</t>
  </si>
  <si>
    <t>Експрес-тест для визначення антигена коронавірусу SARS-CoV-2 та вірусів грипу А та В</t>
  </si>
  <si>
    <t>Німесулід100мг/2г по 2 г в пакетику</t>
  </si>
  <si>
    <t>Левотироксин 100мг табл. 100мкг</t>
  </si>
  <si>
    <t>Атропін (Атропіну сульфат розч. д/і 1мл),ампули 0,4мг/мл</t>
  </si>
  <si>
    <t>Лоперамід (Лопераміду гідрохлорид) капс.2 мг</t>
  </si>
  <si>
    <t>Левотироксин натрій табл. 175 мг</t>
  </si>
  <si>
    <t>Ривароксабан (Ксарелто) табл. 2,5 мг</t>
  </si>
  <si>
    <t>Маски медичні (Disposable Medical Mask)штуки,1 Акт 803</t>
  </si>
  <si>
    <t>Маски медичні (EnCarier, Disposable Face Mask)штуки,1 Акт 803</t>
  </si>
  <si>
    <t>Novaminsulfon 500мг 25г/50мл Batch</t>
  </si>
  <si>
    <t>Портативний дихальний апарат (сумка типу "Амбу") для дорослих і дітей SPUR</t>
  </si>
  <si>
    <t>Маска медична тришарова нестирильна (вакцинація проти COVID)</t>
  </si>
  <si>
    <t>Шприц 10 мл</t>
  </si>
  <si>
    <t>Ватні шарики</t>
  </si>
  <si>
    <t>ProAir Digihaler</t>
  </si>
  <si>
    <t>Холекальціферол (Вітамін D) мах 1000</t>
  </si>
  <si>
    <t>Парацетамол таб. 500 мг</t>
  </si>
  <si>
    <t>Лозартан (ТРОСАН) табл. 100 мгГ</t>
  </si>
  <si>
    <t>Респіратор (маска)FFP2+GB19083 LI,упаковка-400</t>
  </si>
  <si>
    <t>Халат рівень захисту 2 ААМ1, нестирильний, розмір XL</t>
  </si>
  <si>
    <t>Щиток для обличчя, прозорий пластик,дисп.</t>
  </si>
  <si>
    <t>Маска медична (Wellead), тип II, без захисту від біологічних рідин, із навушними петлями, тришарова, пласка</t>
  </si>
  <si>
    <t>Захисний щиток для обличчя (Weihai Dishang-CentroV100), із прозорого пластику, для багаторазового використання</t>
  </si>
  <si>
    <t>Бісакодил таб. 5 мг №100</t>
  </si>
  <si>
    <t>Метолпролол (METOPROLOL-RATIO 200 MG) табл. №100</t>
  </si>
  <si>
    <t>Метолпролол (METOPROLOL-ABZ 200 MG RT) табл. №100</t>
  </si>
  <si>
    <t>Парацетамол 500 мг таб., № 20</t>
  </si>
  <si>
    <t>Фуросемід табл.,125 мг №100</t>
  </si>
  <si>
    <t>Колекальциферол Вітамін D3 , 120 капсул</t>
  </si>
  <si>
    <t>Термометр медичний безконтактний</t>
  </si>
  <si>
    <t>Альверін (NO-IBSальверіну цитрат) 60 мг) капсули, 60 мг</t>
  </si>
  <si>
    <t>Ібупрофен (Мінгрей реліф 200 мг), капсули, 200 мг</t>
  </si>
  <si>
    <r>
      <rPr>
        <sz val="12"/>
        <rFont val="Times New Roman"/>
        <family val="1"/>
        <charset val="204"/>
      </rPr>
      <t>Вакцина для профілактики кору, паротиту та краснух</t>
    </r>
    <r>
      <rPr>
        <sz val="12"/>
        <rFont val="Arial Narrow"/>
        <family val="2"/>
        <charset val="204"/>
      </rPr>
      <t>и</t>
    </r>
    <r>
      <rPr>
        <sz val="12"/>
        <rFont val="Times New Roman"/>
        <family val="1"/>
        <charset val="204"/>
      </rPr>
      <t xml:space="preserve">  PRIORIX</t>
    </r>
  </si>
  <si>
    <r>
      <rPr>
        <sz val="12"/>
        <color indexed="8"/>
        <rFont val="Times New Roman"/>
        <family val="1"/>
        <charset val="204"/>
      </rPr>
      <t>Швидкий тест на Covid-19 (NADAL Covid-19 Ag Test №5 х 120 уп (600шт в коробі))</t>
    </r>
  </si>
  <si>
    <r>
      <rPr>
        <sz val="12"/>
        <color indexed="8"/>
        <rFont val="Times New Roman"/>
        <family val="1"/>
        <charset val="204"/>
      </rPr>
      <t>Респіратор-маска захисна (UVEX FFP3 NR D-cup style №180)</t>
    </r>
  </si>
  <si>
    <r>
      <rPr>
        <sz val="12"/>
        <color indexed="8"/>
        <rFont val="Times New Roman"/>
        <family val="1"/>
        <charset val="204"/>
      </rPr>
      <t>Маска захисна (Маски DACH №1000)</t>
    </r>
  </si>
  <si>
    <r>
      <rPr>
        <sz val="12"/>
        <color indexed="8"/>
        <rFont val="Times New Roman"/>
        <family val="1"/>
        <charset val="204"/>
      </rPr>
      <t>Респіратор FFP3 (Респіратор FFP3 NR)</t>
    </r>
  </si>
  <si>
    <r>
      <rPr>
        <sz val="12"/>
        <color indexed="8"/>
        <rFont val="Times New Roman"/>
        <family val="1"/>
        <charset val="204"/>
      </rPr>
      <t>Маска захисна (Маски IMSTec №1000)</t>
    </r>
  </si>
  <si>
    <t>Вакцина проти папіломавірусів людини (типи 16,18) ГАРДАСИЛ суспензія для ін'єкцій по 0,5мл (1 доза) в шприці</t>
  </si>
  <si>
    <t>ІМОВАКС Тривалентна інактивована вірусна вакцина проти поліомієліту, 0,5мл (1 доза)</t>
  </si>
  <si>
    <t xml:space="preserve">Портативний дихальн. апарат (сумка типу Амбу") д/доросл. і дітей </t>
  </si>
  <si>
    <t>Розчинник до вакцини</t>
  </si>
  <si>
    <t>Даунорубіцин 20 мг</t>
  </si>
  <si>
    <t>48-Р</t>
  </si>
  <si>
    <t>ЗИВОКС 300 мл</t>
  </si>
  <si>
    <t>68-Р</t>
  </si>
  <si>
    <t>КАНСИДАЗ 50 мг</t>
  </si>
  <si>
    <t>47-Р</t>
  </si>
  <si>
    <t>САНДІИМУН НЕОРАЛ 100 мг/мл пл 50 мл</t>
  </si>
  <si>
    <t>16-Р</t>
  </si>
  <si>
    <t>Тіотепа 100 мг</t>
  </si>
  <si>
    <t>100-Р</t>
  </si>
  <si>
    <t>Цитарабін 100 мг</t>
  </si>
  <si>
    <t>59-Р</t>
  </si>
  <si>
    <t>Цитарабін 1000 мг</t>
  </si>
  <si>
    <t>Фільтр інфузійний 0,2 мкл</t>
  </si>
  <si>
    <t xml:space="preserve">617-Р </t>
  </si>
  <si>
    <t>Моксифлоксацин 250 мл</t>
  </si>
  <si>
    <t>Моксифлоксацин 400 мг</t>
  </si>
  <si>
    <t>Флуконазол 50 мг</t>
  </si>
  <si>
    <t xml:space="preserve"> КНП "Центр первинної медико-санітарної допомоги № 1" Оболонського району м. Києва</t>
  </si>
  <si>
    <t>Вакцина КПК (для профілактики корі, епідемічного паротиту та краснухи). 2 дози/PRIO.VIAL 2DX100 WM DX Combined Measles. Mumps and Rubella 7 accine(liye)/Вакцина PRIORIX комбінована проти кору, паротиту та краснухи(жива), флакон 2 дози.2 doses</t>
  </si>
  <si>
    <t>Розчинник, вода для ін'єкцій /DILUENT AMPOULE 2OXЮ0/Розчинник до вакцини PRIORIX, 2 дози (1доза 0,5мл)№100 ампул, п/а</t>
  </si>
  <si>
    <t>Швидкий  експрес/тест д/визн. Антит. До ВІЛ 1/2 /Boson/    КМКЛ№5</t>
  </si>
  <si>
    <t>дос.</t>
  </si>
  <si>
    <t>Витратні матеріали /фартух/№400</t>
  </si>
  <si>
    <t>Дулоксетин кап 20м7г</t>
  </si>
  <si>
    <t>Кветіапін 100мг №100</t>
  </si>
  <si>
    <t>Кветіапін 200мг №100</t>
  </si>
  <si>
    <t>Кветіапін 50мг №100</t>
  </si>
  <si>
    <t>Комбінація спиртів та антисептикіа №12 в короб</t>
  </si>
  <si>
    <t>Лабеталолу гідрохлорид 300мг</t>
  </si>
  <si>
    <t>Медичні маски "2000</t>
  </si>
  <si>
    <t>Маска респіратор FFP3 з клапаном видиху №600</t>
  </si>
  <si>
    <t>Окуляри д/зору корекційні +3,0  Д/чоловічі/</t>
  </si>
  <si>
    <t>Окуляри д/зору корекційні +2,5 Д/чоловічі/</t>
  </si>
  <si>
    <t>Окуляри д/зору корекційні +2,0 Д/чоловічі/</t>
  </si>
  <si>
    <t>Окуляри д/зору корекційні + 1,5 Д/чолов/</t>
  </si>
  <si>
    <t>Окуляри д/зору корекційні +1,0 Д /чолов/</t>
  </si>
  <si>
    <t>Окуляри д/зору корекційні +3,0  Д/жіночі/</t>
  </si>
  <si>
    <t>Окуляри д/зору корекційні +2,5 Д/жіночі/</t>
  </si>
  <si>
    <t>Окуляри д/зору корекційні +2,0Д/жіночі/</t>
  </si>
  <si>
    <t>Окуляри д/зору корекційні +1,0 Д/жіночі/</t>
  </si>
  <si>
    <t>Пристрій зовніш.фіксац./Стабілізаційний пристрій/1шт</t>
  </si>
  <si>
    <t>Респіратор-маска захистна FFP3 #160</t>
  </si>
  <si>
    <t>Респіратор-маска захистна FFP3 №360</t>
  </si>
  <si>
    <t>Хлорид калію 750мг кап</t>
  </si>
  <si>
    <t>Швидкі тести на антиген SARS-COV-2 шт</t>
  </si>
  <si>
    <t>Азицин 500 мг №3</t>
  </si>
  <si>
    <t>Амброксол –Д 30 мг №20</t>
  </si>
  <si>
    <t>Калій йодид (Potassium iodide tablets/Таблетки калію йодиду №10), таблетки, n/a / Акт 1877</t>
  </si>
  <si>
    <t>ЛІДОКАЇН, 20 мг/мл, по 2 мл №10</t>
  </si>
  <si>
    <t>150</t>
  </si>
  <si>
    <t>1470</t>
  </si>
  <si>
    <t>Трисептол табл. 400мг/80мг №20</t>
  </si>
  <si>
    <t>Назва заходу/напрямку (лікування захворювань ревматичних хвороб)</t>
  </si>
  <si>
    <t>Назва заходу/напрямку (протигрибкові препарати)</t>
  </si>
  <si>
    <t>Респіратор FFP3 /Маска FFP3 NRD Пуща</t>
  </si>
  <si>
    <t xml:space="preserve">Очищений антиген вipycy гепатиту B / вакцина проти гепатиту B (H-B-VAXII MCG/0.5ML 10 x1 DOSE Syr AUS 1003967), 5 мкг/0,5 мл Естонська
</t>
  </si>
  <si>
    <t xml:space="preserve">ШТ </t>
  </si>
  <si>
    <t>Распиратор FFP3</t>
  </si>
  <si>
    <t>Распиратор FFP3  1730</t>
  </si>
  <si>
    <t>Лінезолідин р/д інфузій, 2мг/мл по 300 мл №1</t>
  </si>
  <si>
    <t>Антисептик 1л.</t>
  </si>
  <si>
    <t xml:space="preserve"> Маска респіратор FFP3 з клапаном №600</t>
  </si>
  <si>
    <t>Фартух клейончастий або поліетиленовий №400</t>
  </si>
  <si>
    <t>Швидкий тест SARS-COV-2 (COVID-19 антиген)</t>
  </si>
  <si>
    <t>02.09.2025</t>
  </si>
  <si>
    <t>30.08.2024</t>
  </si>
  <si>
    <t>09.02.2023</t>
  </si>
  <si>
    <t>12.10.2024</t>
  </si>
  <si>
    <t xml:space="preserve"> Комбісарт таб. 5мг/160мг/12,5 №30</t>
  </si>
  <si>
    <t>15.10.2024</t>
  </si>
  <si>
    <t xml:space="preserve"> Комбісарт таб. 10мг/160мг/12,5 №30</t>
  </si>
  <si>
    <t>28.07.2024</t>
  </si>
  <si>
    <t>08.02.2023</t>
  </si>
  <si>
    <t>Комбінований тест виявл. ВІЛ1/2,Геп.С,Геп.В,сифілі</t>
  </si>
  <si>
    <t>08.12.2022</t>
  </si>
  <si>
    <t>07.07.2024</t>
  </si>
  <si>
    <t>Коріпрен 10мг/10мг табл. в/о №56</t>
  </si>
  <si>
    <t>Коріпрен 20мг/10мг табл. в/о №28</t>
  </si>
  <si>
    <t>Магнікор,табл.в/о,75 мг № 30</t>
  </si>
  <si>
    <t>02.10.2024</t>
  </si>
  <si>
    <t>Максіцин,р-н д/інф. 400мг/20мл №1</t>
  </si>
  <si>
    <t>Набір для катетеризації центр.вен.Цертофікс Дуо</t>
  </si>
  <si>
    <t>06.02.2023</t>
  </si>
  <si>
    <t>02.02.2023</t>
  </si>
  <si>
    <t>Сальбутамол 0,1 мг.</t>
  </si>
  <si>
    <t>Т/с AiD anti-HIV 1+2 ELISA №96</t>
  </si>
  <si>
    <t>07.01.2024</t>
  </si>
  <si>
    <t>Т/с INNO-LIA HIV 1/2 Score,confirm №20</t>
  </si>
  <si>
    <t>Т/с Murex HIV Ag/Ab Combination №96</t>
  </si>
  <si>
    <t xml:space="preserve">Тест-система  Genscreen Ultra HIV Ag/Ab Elisa,480 </t>
  </si>
  <si>
    <t>13.02.2023</t>
  </si>
  <si>
    <t>27.02.2024</t>
  </si>
  <si>
    <t>Трамадол г/хл р-н д/ін.5%/мл 2мл №10</t>
  </si>
  <si>
    <t>Швидкі тести д/виявл. ВІЛ 1/2 С10-21</t>
  </si>
  <si>
    <t>17.02.2023</t>
  </si>
  <si>
    <t>04.08.2024</t>
  </si>
  <si>
    <t>Шприц інсулиновий 1,0 мл.</t>
  </si>
  <si>
    <t>07.02.2023</t>
  </si>
  <si>
    <t>Юнорм р-н д/ін. 2мг/мл 4мл №5</t>
  </si>
  <si>
    <t>16.02.2023</t>
  </si>
  <si>
    <t>648</t>
  </si>
  <si>
    <t xml:space="preserve">Вакцина  КПК (для провілактики корі, епідемічного паратиту та краснухи) 2 дози </t>
  </si>
  <si>
    <t>474</t>
  </si>
  <si>
    <t>12.03.2023</t>
  </si>
  <si>
    <t>Розчинник, вода для ін'єкцій/Розчинник до вакцини PRIORIX, 2 дози</t>
  </si>
  <si>
    <t>Флуконозол, табл. 50мг. №100</t>
  </si>
  <si>
    <t>Моксифлоксацин (Авелорокс табл п/о 400мг "5)</t>
  </si>
  <si>
    <t>Ібупрофен, таблетки, 400 мг, №50</t>
  </si>
  <si>
    <t>МОЛНУПІРАВІР/MOLNUPIRAVIR, капсули по 200мг; по 40 капсул у пляшці</t>
  </si>
  <si>
    <t>161</t>
  </si>
  <si>
    <t>30.01.2023 16.02.2023</t>
  </si>
  <si>
    <t>08.12.2022 18.01.2023</t>
  </si>
  <si>
    <t>Кветіапін 100мг</t>
  </si>
  <si>
    <t>Кветіапін 25мг</t>
  </si>
  <si>
    <t>Кветіапін 50мг</t>
  </si>
  <si>
    <t xml:space="preserve">Пропранолол 20мг </t>
  </si>
  <si>
    <t>Хлорид калію  (Калій йодид 750мг. 06.2023</t>
  </si>
  <si>
    <t>130-Р</t>
  </si>
  <si>
    <t xml:space="preserve">Бинт нестерильний  8см*4м LOT 21С080 </t>
  </si>
  <si>
    <t>Ланцети безпечні "MTDLINE" 21G  (2,2 мм) LOT 21082171-05 (2026/01/11)</t>
  </si>
  <si>
    <t>Ланцети безпечні одноразового використання 23G (2,0 мм) LOT A14C14E5 (2025/03/01)</t>
  </si>
  <si>
    <t>Наконечники жовті 2-220мкл LOT 20191007 (2023/12)</t>
  </si>
  <si>
    <t>Натрій хлорид 0,9%  200мл LOT 0051056 (2024/12)</t>
  </si>
  <si>
    <t>Пластини TSCD LOT 210522</t>
  </si>
  <si>
    <t>Рукавички не стерильні "Peaha-soft" вінілові р.L LOT 196502005 (2024/11/01)</t>
  </si>
  <si>
    <t>Рукавички не стерильні "Peaha-soft" вінілові р.S LOT 098303009 (2023/05/31)</t>
  </si>
  <si>
    <t>Рукавички не стерильні "Peaha-soft" вінілові р.М LOT 25010023 (2024/11/01)</t>
  </si>
  <si>
    <t>Серветки марлеві 10х10сm №100 LOT 1093492531 (2026/12)</t>
  </si>
  <si>
    <t>Сет для гліцеролізації еритроцитів LOT 0321002 ( 2026/03/01)</t>
  </si>
  <si>
    <t>Сет для гліцеролізації еритроцитів LOT 0422078 ( 2027/04/28)</t>
  </si>
  <si>
    <t>Сет для дегліцеролізації та відмивання еритроцитів LOT 0222073 (2027/01/31)</t>
  </si>
  <si>
    <t>Сет для дегліцеролізації та відмивання еритроцитів LOT 0420024 (2025/04/21)</t>
  </si>
  <si>
    <t>Спирт 70%  100мл LOT 010922 (2027/09/30)</t>
  </si>
  <si>
    <t>Спирт 96%  100мл LOT 121122 (2027/11/30)</t>
  </si>
  <si>
    <t>Левофлоксацин, таблетки, що диспергуються по 100 мг, по 10 таблеток у стрипі, по 10 стрипів в картонній упаковці</t>
  </si>
  <si>
    <t>Амоксицилін з клавулановою ксилотою 500мг/125 мг 100 табл./ Amoxicillin 500 mg+Clavulanic acid 125 mg, 100 tabl bl/</t>
  </si>
  <si>
    <t xml:space="preserve">Бедаквілін табл., 20 мг №60 / Bedaquiline 20 mg 60 tab jar/ </t>
  </si>
  <si>
    <t>Епігаба, капсули тверді по 300 мг №100</t>
  </si>
  <si>
    <t>Етамбутол табл., 100 мг №100 / Ethambutol HCL 100 mg dispersible 100 tab bl/</t>
  </si>
  <si>
    <t>Етамбутол табл., 400 мг №672 / Enhambutol HCL 400 mg 672 tab bl/</t>
  </si>
  <si>
    <t>Лоратодин -Дарниця, табл. по 10мг №10</t>
  </si>
  <si>
    <t>Меропенем порошок для приготування розчину для ін'єкцій по 1000 м / Meropenem 1 g powder for injection, 10 vls/ г</t>
  </si>
  <si>
    <t xml:space="preserve">Піридоксин табл. 50 мг №50 / Vitamin B-6 50 mg (pirodoxine HCI) 50 tab bl / </t>
  </si>
  <si>
    <t>Респіратор-маска захисна Mascarilla {-plore  1730  FFР3 #360</t>
  </si>
  <si>
    <t>Рифампіцин 15 мг Ізоніазид 75 мг 672 табл. / Rifampican 150 mg +INH 75 mg 672 tab bl/</t>
  </si>
  <si>
    <t>Рифапентин табл. 150 мг №24 / Rifapentine 150 mg 24 tab bl/</t>
  </si>
  <si>
    <t>Таблетки від захитування та нудоти, таблетки по 50 мг №25</t>
  </si>
  <si>
    <t>Флуконазол, таблетки вкриті плівковою оболонкою по 150 мг №1</t>
  </si>
  <si>
    <t>Дулоксетин (Дулоксетин 20мг ТП до 06.23), капсул  20мг</t>
  </si>
  <si>
    <t>Iбупрофен (Ibyprofen puren fta 400mg №50), таблетки, 400мг/Акт 2295</t>
  </si>
  <si>
    <t xml:space="preserve">Кветiапiн (Кветіапін 100 мг. ТП до 07.23), таблетки 100мг </t>
  </si>
  <si>
    <t xml:space="preserve">Кветiапiн (Кветіапін 200 мг. ТП до 07.23), таблетки 200мг </t>
  </si>
  <si>
    <t xml:space="preserve">Кветiапiн (Кветіапін 25 мг. ТП до 07.23), таблетки 25мг </t>
  </si>
  <si>
    <t xml:space="preserve">Кветiапiн (Кветіапін 50 мг. ТП до 07.23), таблетки 50мг </t>
  </si>
  <si>
    <t>Респіратор-маска захисна/Mascarilla X-plore 1730 FFP3  №360, n/a</t>
  </si>
  <si>
    <t>Вакцина КПК (для профілактики корі, епідемічного паротиту та краснухи). 2 дози / PRIO.VIAL 2DX100 WM DX Combined Measles. Mumps and Rubella 7accine(liye)/ Вакцина PRIORIX комбінована проти кору, паротиту та краснухи (жива), флакон 2 дози. 2doses</t>
  </si>
  <si>
    <t>Розчинник, вода для ін'єкцій / DILUENT AMPOULE 2OXЮ0/ Розчинник до вакцини PRIORIX, 2 дози (1доза 0,5мл) №100 ампул, п/а</t>
  </si>
  <si>
    <t>Вакцина кон"югована для профілактики захворювань збудником яких є HAEMOPHILUS INFLUENZAE</t>
  </si>
  <si>
    <t>Вакцина КПК</t>
  </si>
  <si>
    <t>Розчинник, вода для ін"єкцій</t>
  </si>
  <si>
    <t>Вакцина педіатрична д/проф.дифтерії,правця,гепатиту А і В</t>
  </si>
  <si>
    <t>Амлодипін, таблетки ,5 мг</t>
  </si>
  <si>
    <t>Моксифоксацин,тбл. 400 мг №5</t>
  </si>
  <si>
    <t>Калій йодид, тбл. № 10</t>
  </si>
  <si>
    <t>Вакцина Пріорикс</t>
  </si>
  <si>
    <t>Розчинник д/вакцини Пріорикс</t>
  </si>
  <si>
    <t>Ендопротези колінного суглобу</t>
  </si>
  <si>
    <t>(Антисептик DES 75 1L №12 в коробі</t>
  </si>
  <si>
    <t>Вакцина для профілактики правця та дифтерії АДП-М</t>
  </si>
  <si>
    <t>Респіратор-маска захисна (Респіратори PYSAM FFP3 №160 в коробі)</t>
  </si>
  <si>
    <t>Респіратор-маска захисна (Респіратори PYSAM FFP3 №160)</t>
  </si>
  <si>
    <t>Респіратор-маска захисна (Mascarilla X-plore 1730 FFP3 №360)</t>
  </si>
  <si>
    <t>Шприци інсулінові (Syringe, insulin 1ml/100IU + needle, sterile, s.u №100х20</t>
  </si>
  <si>
    <t>Анагрелід -Віста 0,5мг</t>
  </si>
  <si>
    <t>Даунобластина 20мг</t>
  </si>
  <si>
    <t>Дакарбазин Медак 200мг</t>
  </si>
  <si>
    <t>Лаферобіон 3млн МО</t>
  </si>
  <si>
    <t>Помалідомід -Віста 4мг</t>
  </si>
  <si>
    <t>Цитарабін 100мг/мл по 10мл</t>
  </si>
  <si>
    <t>Цитарабін 100мг/мл по 1мл</t>
  </si>
  <si>
    <t>Респіратор-маска захисна FFP3 №250</t>
  </si>
  <si>
    <t>Захисні халати 2XL-3XL №50</t>
  </si>
  <si>
    <t>Окуляри для зору корекційні 3,0 D чоловічі</t>
  </si>
  <si>
    <t>Окуляри для зору корекційні 2,5 D чоловічі</t>
  </si>
  <si>
    <t>Окуляри для зору корекційні 2,0 D чоловічі</t>
  </si>
  <si>
    <t>Окуляри для зору корекційні 1,5 D чоловічі</t>
  </si>
  <si>
    <t>Окуляри для зору корекційні 1,0 D чоловічі</t>
  </si>
  <si>
    <t>Окуляри для зору корекційні 3,0 D жіночі</t>
  </si>
  <si>
    <t>Окуляри для зору корекційні 2,5 D жіночі</t>
  </si>
  <si>
    <t>Окуляри для зору корекційні 2,0 D жіночі</t>
  </si>
  <si>
    <t>Окуляри для зору корекційні 1,5 D жіночі</t>
  </si>
  <si>
    <t>Окуляри для зору корекційні 1,0 D жіночі</t>
  </si>
  <si>
    <t>Аллопуринло 300мг</t>
  </si>
  <si>
    <t>Респіратор -PYSAM FFP3 №160</t>
  </si>
  <si>
    <t>Респіратор -Mascarilla X-plore 1730 FFP3</t>
  </si>
  <si>
    <t>Комбінація спиртів та антисептиків (Антисептик DES 75 IL №12)</t>
  </si>
  <si>
    <t>Тест SARS-COV-2  антиген</t>
  </si>
  <si>
    <t>Пірфенідон/ESBRIET 267mg №189 Tablet,придатний до 30.06.2025,267mg</t>
  </si>
  <si>
    <t>Медичні маски(Медична маска типу 112R,Batch RZ20052201(Exp.date 11.05.2023) №2000 в коробці),штук,n/a</t>
  </si>
  <si>
    <t>Респіратор -маска захисна (Респіратори  PYSAMFFP3 №160 в коробці (Exp.2023/09/01)),штук n/a</t>
  </si>
  <si>
    <t>Респіратор -маска захисна (Mascarilla X-plore 1730 FFP3 №360 ,)штук n/a</t>
  </si>
  <si>
    <t>Швидкі тести на антиген SARS-COV-2(Тест SARS-COV-2 антиген),штуки,1</t>
  </si>
  <si>
    <t>Флуконазол р-н (Fluconazol puren 2G PIF 50mg №100), таблетки,50mg/Акт2261</t>
  </si>
  <si>
    <t>Моксифлоксацин (Авелокс(R) розчин для інфузій 250мл( 400мг) №1, придатний до 05.2025),флакони,400 мг/Акт 2279</t>
  </si>
  <si>
    <t>Моксифлоксацин (Авелокс(R)таблетки п/о 400мг №5, серія BXJK321придатний до 03.2025),таблетки 400мг/Акт 2279</t>
  </si>
  <si>
    <t>Респіратор-маска захисна /Mascarilla X-piore1730 FFP3 №360,n/a</t>
  </si>
  <si>
    <t>Натрію хлорид 0,9% 18 мг/2мл SSOL 1x25 SDV</t>
  </si>
  <si>
    <t>11.05.2023</t>
  </si>
  <si>
    <t>Арикстра розчин д/ін"єкцій 2,5мг/0,5мл 0,5мл</t>
  </si>
  <si>
    <t>Двокамерний частотно-адаптований штучний водій ритму серця DDDR</t>
  </si>
  <si>
    <t>Катетер балонний з покриттям SeQuent Please Neo 4,0*15мм</t>
  </si>
  <si>
    <t>Катетер балонний з покриттям SeQuent Please Neo 3,5*30мм</t>
  </si>
  <si>
    <t>Катетер балонний з покриттям SeQuent Please Neo 3*35мм</t>
  </si>
  <si>
    <t>Катетер балонний з покриттям SeQuent Please Neo 3,5*35мм</t>
  </si>
  <si>
    <t>Провідник гідропрофільний Міраж</t>
  </si>
  <si>
    <t>Судинний протез прямий InterGard 8mm*40cm  igk0010-40</t>
  </si>
  <si>
    <t>Шовний матеріал 2/0 дов.75-90см з прокладками 6мм*3мм*1,5мм голки 16 до 17,5мм</t>
  </si>
  <si>
    <t>Шовний матеріал 2/0 дов.75-90см з прокладками 6мм*3мм*1,5мм голки 25 до 27мм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</si>
  <si>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</si>
  <si>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Балон коронарний ріжучий Wolverine MONORAIL довж.10мм діам.3,50мм</t>
  </si>
  <si>
    <t>Балон коронарний ріжучий Wolverine MONORAIL довж.10мм діам.3,75мм</t>
  </si>
  <si>
    <t>Балон коронарний ріжучий Wolverine MONORAIL довж.15мм діам.3,50мм</t>
  </si>
  <si>
    <t>Балон коронарний ріжучий Wolverine MONORAIL довж.15мм діам.3,75мм</t>
  </si>
  <si>
    <t>Балон коронарний ріжучий Wolverine MONORAIL довж.10мм діам.2,5мм</t>
  </si>
  <si>
    <t>Балон коронарний ріжучий Wolverine MONORAIL довж.10мм діам.3мм</t>
  </si>
  <si>
    <t>Балон коронарний ріжучий Wolverine MONORAIL довж.10мм діам.3,25мм</t>
  </si>
  <si>
    <t>Балон коронарний ріжучий Wolverine MONORAIL довж.15мм діам.3мм</t>
  </si>
  <si>
    <t>Балон коронарний ріжучий Wolverine MONORAIL довж.15мм діам.3,25мм</t>
  </si>
  <si>
    <t>К-кт д/коронографіїСупер Торк"ю Плюс 6F (2.0мм COR PAC 0.035 к.н.533-692С</t>
  </si>
  <si>
    <t>К-кт для коронографії (Набір ангіографічних катеторів СР0035 )</t>
  </si>
  <si>
    <t xml:space="preserve">ендопр. Колінного суглоба </t>
  </si>
  <si>
    <t>Окуляри для зору корекційні / Окуляри +3,0 D (чоловічі), 1</t>
  </si>
  <si>
    <t>Окуляри для зору корекційні / Окуляри +2,5 D (чоловічі), 1</t>
  </si>
  <si>
    <t>Окуляри для зору корекційні / Окуляри +2,0 D (чоловічі), 1</t>
  </si>
  <si>
    <t>Окуляри для зору корекційні / Окуляри +1,5 D (чоловічі), 1</t>
  </si>
  <si>
    <t>Окуляри для зору корекційні / Окуляри +1,0 D (чоловічі), 1</t>
  </si>
  <si>
    <t>Окуляри для зору корекційні / Окуляри +2,5 D (жіночі), 1</t>
  </si>
  <si>
    <t>Окуляри для зору корекційні / Окуляри +2,0 D (жіночі), 1</t>
  </si>
  <si>
    <t>Окуляри для зору корекційні / Окуляри +1,5 D (жіночі), 1</t>
  </si>
  <si>
    <t>Окуляри для зору корекційні / Окуляри +1,0 D (жіночі), 1</t>
  </si>
  <si>
    <t>Захисні комбінезони / Coveral Type 5-B/6-B (L-XL) №36, n/a</t>
  </si>
  <si>
    <t>ЕРЕЛЗІ,роз.для ін 50мг/1 мл(50 мг), по 1 мг.розчин у попер.напов.шприці по 4</t>
  </si>
  <si>
    <t>ЕРЕЛЗІ,роз.для ін 25мг/0,5 мл(25 мг), по 0,5 мг.розчин у попер.напов.шприці по 4 шприц</t>
  </si>
  <si>
    <t>Хайрімоз 40 ,роз.для ін.40 мг/0,8 мл, по 0,8 мл</t>
  </si>
  <si>
    <t>07.02.23р</t>
  </si>
  <si>
    <t>Респіратор-маска захистна</t>
  </si>
  <si>
    <t>20.02.23р.</t>
  </si>
  <si>
    <t>Альбувен р-н д/інф. 20%100мл</t>
  </si>
  <si>
    <t>16.02.23р</t>
  </si>
  <si>
    <t>Сандостатин р-н д/їн.0,005 мг/мл амп 1 мл</t>
  </si>
  <si>
    <t>Голка спинальна G22 спінокан 0,70*88 мм</t>
  </si>
  <si>
    <t>Голкк спинальна G20 BD</t>
  </si>
  <si>
    <t>Пелюшки гігієнічні 90*60</t>
  </si>
  <si>
    <t>14.02.23р</t>
  </si>
  <si>
    <t>Швидкі (експрес) тести д/виявл. Антитіл до ВІЛ 1/2 1 досл.</t>
  </si>
  <si>
    <t>Цефотаксин-Д пор.д/їн, 1,0 № 5</t>
  </si>
  <si>
    <t>07.02.23 р</t>
  </si>
  <si>
    <t>Препенем (Іміпенем500 мг+Циластин 500 мг) пор.д/приг</t>
  </si>
  <si>
    <t>Флуконазол р-н (Fluconazol puren 2G PIF 50mg№100), таблетки, 50 mg</t>
  </si>
  <si>
    <t>Амлодипін (Amlodipin puren 5 mg№100) , таблнетки, 5 mg</t>
  </si>
  <si>
    <t>Шприци інсулінові (Syringe, insulin 1 ml/100IU+needle, sterile,№ 100 в уп. (3000 шт в  коробі)</t>
  </si>
  <si>
    <t>Моксифлоксацин (Авелокс ( R) розчин для інфузій 250мл (400 мг) № 1</t>
  </si>
  <si>
    <t>Моксифлоксацин (Авелокс ( R) таблетки п/о 400 мг № 5</t>
  </si>
  <si>
    <t>Голки (Голка одноразова 25 Gx1 № 5000</t>
  </si>
  <si>
    <t>Голка для шприца різних розмірів (Голки для шприців в асортименті № 2400)</t>
  </si>
  <si>
    <t xml:space="preserve">Цедоксим 100 </t>
  </si>
  <si>
    <t>Комбовал</t>
  </si>
  <si>
    <t>Реополіглюкін</t>
  </si>
  <si>
    <t>Ампісульбін</t>
  </si>
  <si>
    <t>КПКВК 2301400 Бюджетна програма "Забезпечення медичних заходів окремих державних програм та комплексних заходів програмного характеру" (2022 р.)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у частині "Медикаменти для хворих на інфекційні захворювання, що супроводжуються високим рівнем летальності"</t>
  </si>
  <si>
    <t>ВІНРАБ, розчин для ін'єкцій, не менше ніж 200 МО/мл, по 5 мл у флаконах</t>
  </si>
  <si>
    <t>109-Р</t>
  </si>
  <si>
    <t>ТЕТАНУС ГАММА розчин для ін'єкцій, 500 МО/2 мл, по 2 мл (500 МО) у попередньо наповненому шприці з голкою для введення, по 1 шприцу в картонній коробці</t>
  </si>
  <si>
    <t>попередньо наповнений шприц</t>
  </si>
  <si>
    <t>528-Р</t>
  </si>
  <si>
    <t>Респіратор-маска захисна/Andedrettsvern FFP3 Uniqon AS m/ventil #30</t>
  </si>
  <si>
    <t>Вакцина від COVID-19 COMIRNATY™  0,1mg/ml  10x1,3 ml   GVL  PU PFE, дисперсія для в/м ін'єкцій, флакон 1,3 мл (10 доз) № 10 в упак./короб 48 упак (4800доз), 0,1mg/ml</t>
  </si>
  <si>
    <t>Шприци з голками (різного обсягу) / Шприц 2мл/ SELINGE 2 ML 21Gx1 1/2" (0.8x38мм)FN Blister pack №100,</t>
  </si>
  <si>
    <t>Гентаміцин 0,3%  10 мл краплі очні</t>
  </si>
  <si>
    <t>Респіратор-маска захисна / Andedrettsvern FFP3 Uniqon AS m/ventil №30, n/а</t>
  </si>
  <si>
    <t>Назва заходу/напрямку ( отриманні  медикаменти від  КНП Олександрівська клінічна лікарня м. Києва)</t>
  </si>
  <si>
    <t>Цефотоксим –Д пор. д/ін. 1,0 №5</t>
  </si>
  <si>
    <t>Назва заходу/напрямку ( отриманні  медикаменти від  КНП КМКЛ № 7)</t>
  </si>
  <si>
    <t>Діазолін-Д таб. 100 мг №10</t>
  </si>
  <si>
    <t>Ранітидин таб. в/о 150 мг. №10</t>
  </si>
  <si>
    <t xml:space="preserve">Цефтріаксон Юрія-Фарм пор. д/п р-ну д/ін. 1000 мг. №10 </t>
  </si>
  <si>
    <t>Назва заходу/напрямку ( отриманні  медикаменти від  КНП КМКЛ № 10)</t>
  </si>
  <si>
    <t>Азімед табл. 500 мг №3</t>
  </si>
  <si>
    <t>Парацетамол 100 мг №100</t>
  </si>
  <si>
    <t>Амоксицилін сусп. 250мг/62,5 100 мл</t>
  </si>
  <si>
    <t>БІКАТЕРО табл., вкриті плівк. об., по 150 мг №30</t>
  </si>
  <si>
    <t>ГОЗЕРЕЛІН ЗЕНТІВА, імпл. по 10,8 мг; по 1 імпл. у шпр.-апл. ; по 1 шпр. в пакетику; по 1 пак. у карт. Пачці</t>
  </si>
  <si>
    <t>ГОЗЕРЕЛІН ЗЕНТІВА, імпл. по 3,6 мг; по 1 імпл. у шпр.-апл. ; по 1 шпр. в пакетику; по 1 пак. у карт. пачці</t>
  </si>
  <si>
    <t>ЕКЗЕМЕСТАН-ВІСТА АС, табл., вкриті цукровою оболонкою, по 25 мг, по 10 таблеток у блістері; по 3 блістери в пачці з картону</t>
  </si>
  <si>
    <t>КП "Дніпровський обласний клінічний онкоцентр", КНП "Миколаївський обласний центр онкології", КНП "Подільський регіональний цнентр онкології", КНП "Одеський регіональний клінічний протипухлиннй центр"</t>
  </si>
  <si>
    <t>ОГІВРІ, пор. для конц-ту для р-ну для інф., 150 мг у фл. №1</t>
  </si>
  <si>
    <t>ПАКЛІТЕКСЕЛ-МБ, конц. для р-ну для інф. по 6 мг/мл, по 5 мл у фл., по 25 фл. в лотку з картону з перегородками, що вкритий товстою термозбіжною плівкою</t>
  </si>
  <si>
    <t>04448391 Голка для порт- систем,що імплатується з крильцями Surecan(Сурікан)  22G 20 мм(№15)</t>
  </si>
  <si>
    <t xml:space="preserve">4167139 Набір для катетерізації центральних вен  Certofix®Duo Pead F5 S513 </t>
  </si>
  <si>
    <t>ЗИВОКС, р-н для інф., 2 мг/мл;300 мл в ситемі для в/в введ., по 1 сист. в уп.з ламінов. Фольги.</t>
  </si>
  <si>
    <t>КАНСИДАЗ®,ліоф.для р-ну для інф. По 50 мг, 1 фл з пор. у карт.кор.</t>
  </si>
  <si>
    <t>ЛОМУСТИН МЕДАК, капс. по 40 мг, по 20 капс. у конт., по 1 конт.у пачці</t>
  </si>
  <si>
    <t>1065 (із змінами у наказі 26)</t>
  </si>
  <si>
    <t>08.12.22 (із змінами у наказі від 11.01.23)</t>
  </si>
  <si>
    <t>РОАККУТАН, капс. по 10 мг по 10 капс. у бліст., по 3 бліст. у кор. №30</t>
  </si>
  <si>
    <t>СОЛУ-МЕДРОЛ,порошок та розчинник для розчину для ін'єкцій по 500 мг, 1 флакон з порошком та 1 флакон з розчинником (спирт бензиловий (9мг/мл), вода для ін'єкцій) по 7,8 мл у картонній коробці</t>
  </si>
  <si>
    <t>Респіратор - маска захисна/ Mascarilla X-plore 1730 #360,n/a</t>
  </si>
  <si>
    <t xml:space="preserve">КНП «Центр первинної медико-санітарної допомоги № 4» Деснянського району м. Києва
</t>
  </si>
  <si>
    <t xml:space="preserve">Залишок станом на  на 01.04.2023                     </t>
  </si>
  <si>
    <t>270-Р</t>
  </si>
  <si>
    <t>Месалазин/Salaza 500mg enteric-coated tablets N100,500mg</t>
  </si>
  <si>
    <t>Фуросемід/Furosemide 40mg,№500,40mg</t>
  </si>
  <si>
    <t>31.05.2026</t>
  </si>
  <si>
    <t>Вакцини від COVID-19/ AD26COV2S VX 10x2.5ML MD AS/COVID-19 VACCINE JANSSEN, сусп. для ін'єкцій (0,5 мл доза), 2,5 мл флакон (5 доз). По 10 багатодозових флаконів в упаковці, 0,5мл доза</t>
  </si>
  <si>
    <t>Месалазин / Salaza 500mg enteric-coated tablets №100, 500mg</t>
  </si>
  <si>
    <t>Месалазин / Salaza 500mg enteric-coated tablets №100, 500 mg</t>
  </si>
  <si>
    <t>Фуросемід / Furosemida 40 MG №500, 40 mg</t>
  </si>
  <si>
    <t>КНП "КМКЛ №12"</t>
  </si>
  <si>
    <t>Протидіабетичні засоби.</t>
  </si>
  <si>
    <t>Інсулін (людський) / Актрапід (АСТRAPID) НМ розчин для ін'єкцій 1 ампула 10 мл,100МО/мл c.MT65V91</t>
  </si>
  <si>
    <t>Протизапальні засоби, що застосовуються при захворюваннях кишечнику</t>
  </si>
  <si>
    <t>Месалазин / Salaza 500mg enteric-coated tablets №100, 500мг</t>
  </si>
  <si>
    <t>Антитромботичні засоби</t>
  </si>
  <si>
    <t>Клопідогрел / Clopidogrel 75 MG №84, 75 mg</t>
  </si>
  <si>
    <t>Комбіновані препарати інгібіторів АПФ</t>
  </si>
  <si>
    <t>Раміприл и амлодипін / Триамло(Triamlo) капс. тверді 5мг/5мг №28, термін прид. 02.2024, 5мг/5мг</t>
  </si>
  <si>
    <t>Підгузки SENI Standart smal 30 шт</t>
  </si>
  <si>
    <t>Харчування функціональне 430г.</t>
  </si>
  <si>
    <r>
      <t>Назва заходу/напрямку (Міська цільова програма "Громадське здоров"я"</t>
    </r>
    <r>
      <rPr>
        <sz val="12"/>
        <color theme="1"/>
        <rFont val="Times New Roman"/>
        <family val="1"/>
        <charset val="204"/>
      </rPr>
      <t>)</t>
    </r>
  </si>
  <si>
    <r>
      <t xml:space="preserve">Назва заходу/напрямку (наприклад, </t>
    </r>
    <r>
      <rPr>
        <sz val="12"/>
        <color theme="1"/>
        <rFont val="Times New Roman"/>
        <family val="1"/>
        <charset val="204"/>
      </rPr>
      <t>)</t>
    </r>
  </si>
  <si>
    <t>Sodiym chloride, 2 мл  хлорид 0,9% 18мг/2 мл SSOL 1х25 SDV EUA</t>
  </si>
  <si>
    <t>Безконтактний медичний термометр Welch Allyn CareTemp Touch-Free Thermometr</t>
  </si>
  <si>
    <r>
      <t>КОРОНОВАК Вакцина для профілактики COVID-19 (вирощена з використанням клітин VERO), інактивована, суспензія для ін</t>
    </r>
    <r>
      <rPr>
        <sz val="11"/>
        <rFont val="Calibri"/>
        <family val="2"/>
        <charset val="204"/>
      </rPr>
      <t>´</t>
    </r>
    <r>
      <rPr>
        <sz val="11"/>
        <rFont val="Times New Roman"/>
        <family val="1"/>
        <charset val="204"/>
      </rPr>
      <t>єкцій у одноразовому флаконі, флакони у картонній коробці № 40 з маркуванням іноземною мовою (англійською) та/або українською мовою/ Синовак Лайф Саєніз Ко., Лтд., Китайська Народна Республіка</t>
    </r>
  </si>
  <si>
    <t>24.02.2023</t>
  </si>
  <si>
    <t>18.03.2022</t>
  </si>
  <si>
    <t xml:space="preserve">Вакцини від COVID-19 (COMIRNATY 0,1 mg/ml 195x2.25 ml GVL PU BNT/ спричиненої коронавірусом SARS-CoV-2, концентрат для дисперсії для ін'єкції, 1 флакон містить 6 доз; 195 флаконів у картонній коробці, 1170 доз в уп.), 0.1mg/ml (371 уп × 1170)  </t>
  </si>
  <si>
    <t>Раміприл и амлодипін / Триамло(Triamlo) капс. тверді 10мг/10мг №28, термін прид. 10.2023, 10мг/10мг</t>
  </si>
  <si>
    <t>Раміприл и амлодипін / Триамло(Triamlo) капс. тверді 10мг/5мг №28, термін прид. 12.2023, 10мг/5мг</t>
  </si>
  <si>
    <t>Захисні костюми / Захисні комбінезони в асортименті, 1</t>
  </si>
  <si>
    <t>Захисні комбінезони / Coverall Type 4/5/6 (L-XL) №50, n/a</t>
  </si>
  <si>
    <t>Швидкий (експрес)тест для виявлення антитіл до ВІЛ ½  (І д.)</t>
  </si>
  <si>
    <t>Швидкий (експрес)тест для виявлення антитіл до ВІЛ ½ (ІІ д.)</t>
  </si>
  <si>
    <t>01.03.2023 22.03.2023</t>
  </si>
  <si>
    <t>Преднізон / Prednisona 5 MG №60, 5 mg</t>
  </si>
  <si>
    <t>Термоконтейнер / Термоконтейнер (nіноnласт)Thermo Safe для транспортування вакцин, 1</t>
  </si>
  <si>
    <t>Акумулятор холоду для термоконтейнерів / Акумулятор холоду для термоконтейнерів, 1</t>
  </si>
  <si>
    <t>Захисні комбінезони / Coverall Type 5-B/6-B (L-XL) №36, n/a</t>
  </si>
  <si>
    <t>Назва заходу/напрямку Закуплених МОЗ України для військових адміністрацій</t>
  </si>
  <si>
    <t>Канюля інф. Венопорт+</t>
  </si>
  <si>
    <t>Натрію хлорид р-н 0,9% 4010мл</t>
  </si>
  <si>
    <t>Метоклопрамід-Дарниця, р-н д/ін.5мг/мл по 2мл</t>
  </si>
  <si>
    <t>Атропін-Дарниця, р-н д/ін.1мг/мл по 1мл</t>
  </si>
  <si>
    <t>Гекодез р-н 60мг/мл 500мл</t>
  </si>
  <si>
    <t>Волютенз р-н 500мл</t>
  </si>
  <si>
    <t>Лонгокаїн р-н 5мг/мл 5мл</t>
  </si>
  <si>
    <t>Актрапід р-н д/ін.10мл</t>
  </si>
  <si>
    <t xml:space="preserve">Glucosteril 5% 100 ml № 20 фл </t>
  </si>
  <si>
    <t>Р-н Рингера 1000 мл № 10 фл</t>
  </si>
  <si>
    <t>ciprofloxacin 400mg/200ml № 10 фл</t>
  </si>
  <si>
    <t>Мg 10 10 мл № 10</t>
  </si>
  <si>
    <t xml:space="preserve">Butylscopolamine 20 мг/мл 5амп </t>
  </si>
  <si>
    <t>Рукавиці одноразові 1500 пар</t>
  </si>
  <si>
    <t>Трахеальная трубка різних розмірів № 10 шт</t>
  </si>
  <si>
    <t xml:space="preserve">Набір трахеотамічних канюль з манжетою №2 наб </t>
  </si>
  <si>
    <t>Катетер Фолея 5шт № 20</t>
  </si>
  <si>
    <t>Шприц без голок 5,0 мл2000шт № 12яш</t>
  </si>
  <si>
    <t>Пеленка для пацієнтів с 2-мя мешками</t>
  </si>
  <si>
    <t>Дренажна система 5шт № 10</t>
  </si>
  <si>
    <t>Дез.засіб 5л- Handdesinfektion (Wirkt gegen Viren (auch SaRS-CoV-2) und Bakterien) CARAMBA</t>
  </si>
  <si>
    <r>
      <rPr>
        <sz val="12"/>
        <rFont val="Times New Roman"/>
        <family val="1"/>
        <charset val="204"/>
      </rPr>
      <t>Назва заходу/напрямку</t>
    </r>
    <r>
      <rPr>
        <b/>
        <sz val="12"/>
        <rFont val="Times New Roman"/>
        <family val="1"/>
        <charset val="204"/>
      </rPr>
      <t xml:space="preserve"> Громадське здоров'я" на 2022- 2025 роки  1.2. Забезпечення дітей першого року життя адаптованими молочними сумішами з метою зменшення рівня передачі ВІЛ-інфекції  від інфікованої матері до дитини</t>
    </r>
  </si>
  <si>
    <r>
      <rPr>
        <sz val="12"/>
        <rFont val="Times New Roman"/>
        <family val="1"/>
        <charset val="204"/>
      </rPr>
      <t>Назва заходу/напрямку</t>
    </r>
    <r>
      <rPr>
        <b/>
        <sz val="12"/>
        <rFont val="Times New Roman"/>
        <family val="1"/>
        <charset val="204"/>
      </rPr>
      <t xml:space="preserve"> Громадське здоров'я" на 2022- 2025 роки  1.3. Тестування населення на ВІЛ-інфекцію </t>
    </r>
  </si>
  <si>
    <r>
      <rPr>
        <sz val="12"/>
        <rFont val="Times New Roman"/>
        <family val="1"/>
        <charset val="204"/>
      </rPr>
      <t>Назва заходу/напрямку</t>
    </r>
    <r>
      <rPr>
        <b/>
        <sz val="12"/>
        <rFont val="Times New Roman"/>
        <family val="1"/>
        <charset val="204"/>
      </rPr>
      <t xml:space="preserve"> Громадське здоров'я" на 2022- 2025 роки   3.20. Діагностування інфекційних захворювань </t>
    </r>
  </si>
  <si>
    <r>
      <t xml:space="preserve">Назва заходу/напрямку </t>
    </r>
    <r>
      <rPr>
        <b/>
        <sz val="12"/>
        <rFont val="Times New Roman"/>
        <family val="1"/>
        <charset val="204"/>
      </rPr>
      <t xml:space="preserve">"Здоров'я киян" на 2020- 2023 роки 15.1.3. Забезпечення препаратами для лікування дихальних розладів новонароджених   </t>
    </r>
  </si>
  <si>
    <r>
      <rPr>
        <sz val="12"/>
        <rFont val="Times New Roman"/>
        <family val="1"/>
        <charset val="204"/>
      </rPr>
      <t>Назва заходу/напрямку</t>
    </r>
    <r>
      <rPr>
        <b/>
        <sz val="12"/>
        <rFont val="Times New Roman"/>
        <family val="1"/>
        <charset val="204"/>
      </rPr>
      <t xml:space="preserve"> Громадське здоров'я" на 2022- 2025 роки   3.15. Діагностичне цитологічне обстеження жінок на  рак шийки матки </t>
    </r>
  </si>
  <si>
    <t>Tissue-Tek DRS 2000 адаптер для кошиків</t>
  </si>
  <si>
    <t>Tissue-Tek DRS 2000 гачок для кошика</t>
  </si>
  <si>
    <t>Tissue-Tek DRS Вугільний фільтр DRS</t>
  </si>
  <si>
    <t>Tissue-Tek Кошик на 20 предметних скелець</t>
  </si>
  <si>
    <t>Ацетатний буфер рН 5.6, концентрований 10Х1л</t>
  </si>
  <si>
    <t>Гімза за Паппенхаймом 1л.</t>
  </si>
  <si>
    <t>Май Грюнвальд за Паппенхаймом 1л</t>
  </si>
  <si>
    <r>
      <rPr>
        <sz val="12"/>
        <rFont val="Times New Roman"/>
        <family val="1"/>
        <charset val="204"/>
      </rPr>
      <t>Назва заходу/напрямку</t>
    </r>
    <r>
      <rPr>
        <b/>
        <sz val="12"/>
        <rFont val="Times New Roman"/>
        <family val="1"/>
        <charset val="204"/>
      </rPr>
      <t xml:space="preserve"> Громадське здоров'я" на 2022- 2025 роки   3.12. Профілактика  гемолітичних хвороб новонароджених відповідно до клінічного протоколу </t>
    </r>
  </si>
  <si>
    <r>
      <t xml:space="preserve">Назва заходу/напрямку </t>
    </r>
    <r>
      <rPr>
        <b/>
        <sz val="12"/>
        <rFont val="Times New Roman"/>
        <family val="1"/>
        <charset val="204"/>
      </rPr>
      <t xml:space="preserve">"Здоров'я киян" на 2020- 2023 роки  15.1.1. Забезпечення акушерських відділень препаратами для надання невідкладної медичної допомоги </t>
    </r>
  </si>
  <si>
    <t>Тест д/вияв.гостр.респір.хвороби COVID-19 №25</t>
  </si>
  <si>
    <t>Dobutamine 250 мг 1фл</t>
  </si>
  <si>
    <t>Oxytocin 5 IU/ml 1мл № 10 амп</t>
  </si>
  <si>
    <t>Швидкі тести д/виявл. ВІЛ 1/2 (Boson)</t>
  </si>
  <si>
    <t>Моксифлоксацин 400 мг №5</t>
  </si>
  <si>
    <t>Ібупрофен 400 мг №50</t>
  </si>
  <si>
    <t>Термоконтейнер / Термоконтейнер (nіноnласт)Thermo Safe для транспортування вакцин</t>
  </si>
  <si>
    <t>Захисні костюми / Захисні комбінезони в асортименті</t>
  </si>
  <si>
    <t>Акумулятор холоду для термоконтейнерів</t>
  </si>
  <si>
    <t>Респіратор-маска захисна / Mascarilla X-plore 1730 FFP3 №360</t>
  </si>
  <si>
    <t>Захисні комбінезони / Coverall Type 4/5/6 (L-XL) №50</t>
  </si>
  <si>
    <t xml:space="preserve">Антисептик 100мл </t>
  </si>
  <si>
    <t>Месалазин/Salaza 500mg №100</t>
  </si>
  <si>
    <t>Фуросемід /Furosemida 40mg №500</t>
  </si>
  <si>
    <t>Шприць 5 мл луєр 2-комп 1 голка 5 мл 22 G</t>
  </si>
  <si>
    <t>Одноразовий набір для інфузій з металевою голкою д</t>
  </si>
  <si>
    <t>Цефтриаксон-Д пор N5 1.0</t>
  </si>
  <si>
    <t>Фуросемiд N10 2мл</t>
  </si>
  <si>
    <t>Флуконазол-Д р-н 2мг/мл 100мл  п/е</t>
  </si>
  <si>
    <t>Натрiя хл.200мл 9мг/мл</t>
  </si>
  <si>
    <t>Метронідазол 5 мг/мл 100мл</t>
  </si>
  <si>
    <t xml:space="preserve">Лонгокаїн р-н 5мг/мл 5 мл ампули </t>
  </si>
  <si>
    <t>Дексаметазон 4мг 1мл N10</t>
  </si>
  <si>
    <t>Гекодез р-н 60 мг/мл 500 мл (ПВХ-контейнер)</t>
  </si>
  <si>
    <t>Iнфулган 100мл</t>
  </si>
  <si>
    <t xml:space="preserve">Сальбутамол (Salbutamol aer 100mcg 1x200dose 12ml, Exp. date31.05.2024), флакони, 100mcg  </t>
  </si>
  <si>
    <t>28.02.2023 22.03.2023</t>
  </si>
  <si>
    <t>05.05.2023 18.04.2023</t>
  </si>
  <si>
    <t>24.01.2022 10.06.2022 19.12.2022 16.02.2023 02.03.2023</t>
  </si>
  <si>
    <t>16.06.2022  05.09.2022  19.12.2022 02.03.2023</t>
  </si>
  <si>
    <t>05.09.2022 19.12.2022 16.02.2023 02.03.2023</t>
  </si>
  <si>
    <t>Респіратор-маска захисна / Респіратор PYSAM FFP3 №160 в коробі, n/a</t>
  </si>
  <si>
    <t>Небулайзер компресорний Юлайзер Home</t>
  </si>
  <si>
    <t>Вакцини від COVID-19 (COMIRNATY 0,1 mg/ml 195x2.25 ml GVL PU BNT/</t>
  </si>
  <si>
    <t>22.03.2023</t>
  </si>
  <si>
    <t>18.04.2023</t>
  </si>
  <si>
    <t>Антисептик 100 мл</t>
  </si>
  <si>
    <t>Голки різних розмірів</t>
  </si>
  <si>
    <t>Захисні комбінезони / Coverall Type 5-B/6-B (2XL-3XL) №50, n/a</t>
  </si>
  <si>
    <t>Клопідогрел/Clopidogrel 75 MG №84,75 mg</t>
  </si>
  <si>
    <t>Преднізон/Prednisona 5 mg №60,5 mg</t>
  </si>
  <si>
    <t>Раміприл и амлодипін / Триамло(Triamlo) капс. тверді 10мг/10мг №28, 10мг/10мг</t>
  </si>
  <si>
    <t>Респіратор FFP3 / Респіратор F333 FFP3 NR, 1</t>
  </si>
  <si>
    <t>піддон</t>
  </si>
  <si>
    <r>
      <rPr>
        <sz val="12"/>
        <rFont val="Arial"/>
        <family val="2"/>
        <charset val="204"/>
      </rPr>
      <t>Захисні костюми / Захисні комбінезони в асортименті, 1</t>
    </r>
  </si>
  <si>
    <t>КНП "ДКЛ №7"КМКЛ №8</t>
  </si>
  <si>
    <t xml:space="preserve"> Атропін-Дарниця р-н 1мг/1мл  №10</t>
  </si>
  <si>
    <t>КМКЛ №17 КМКЛ №8</t>
  </si>
  <si>
    <t>Шприци інсулінові 1мл №2000</t>
  </si>
  <si>
    <t>Голки для шприців №2400</t>
  </si>
  <si>
    <t xml:space="preserve">Кванадекс, концентрат для розчину для інфузій 100 мкг/мл по 2 мл в ампулі №5 </t>
  </si>
  <si>
    <t>Санидар по 100 мл № 1 ф</t>
  </si>
  <si>
    <t xml:space="preserve">ящик </t>
  </si>
  <si>
    <t>Volulyte 6% 500ml № 20 фл</t>
  </si>
  <si>
    <t>Gelafusal® Infusionslösung, . 500 ml № 10 фл</t>
  </si>
  <si>
    <t>Ambroxol-ratiopharm 15 мг/2 мл № 10</t>
  </si>
  <si>
    <t>prednisolut 25 мд 2 мл № 3 амп</t>
  </si>
  <si>
    <t xml:space="preserve">DIGITOXIN-Philo 0,25 mg/ml 1 мл № 5 </t>
  </si>
  <si>
    <t>diazepam ratiopharm 10 мг/2мл</t>
  </si>
  <si>
    <t>Butylscopolamine 20 мг/мл 5амп</t>
  </si>
  <si>
    <t>Шприц без голок 5,0 мл 2000 шт</t>
  </si>
  <si>
    <t xml:space="preserve">Шприц без голок 5,0 мл 1800 шт </t>
  </si>
  <si>
    <t xml:space="preserve">Шприц без голок 1 мл 1000 шт </t>
  </si>
  <si>
    <r>
      <t xml:space="preserve">          </t>
    </r>
    <r>
      <rPr>
        <b/>
        <sz val="12"/>
        <rFont val="Times New Roman"/>
        <family val="1"/>
        <charset val="204"/>
      </rPr>
      <t xml:space="preserve"> Адаптація стомованих хворих/Міська цільова програма " Здоров'я киян" на 2020-2022р.</t>
    </r>
  </si>
  <si>
    <r>
      <t xml:space="preserve">          </t>
    </r>
    <r>
      <rPr>
        <b/>
        <sz val="12"/>
        <rFont val="Times New Roman"/>
        <family val="1"/>
        <charset val="204"/>
      </rPr>
      <t xml:space="preserve"> Діагностика інфекційних захворювань/Міська цільова програма " Громадське здоров'я" на 2022-2025р.</t>
    </r>
  </si>
  <si>
    <t xml:space="preserve">           Тестування населення на ВІЛ-інфекцію/Міська цільова програма " Громадське здоров'я" на 2022-2025р.</t>
  </si>
  <si>
    <t xml:space="preserve"> Швидкі (експрес) тести для виявлення антитіл до ВІЛ ½ І дослідження.</t>
  </si>
  <si>
    <t>Швидкі (експрес) тести для виявлення антитіл до ВІЛ ½ ІІ дослідження.</t>
  </si>
  <si>
    <t>Месалазин /Salaza 500 mg</t>
  </si>
  <si>
    <t>Фуросемід /Furosemida 40mg №500, 40mg</t>
  </si>
  <si>
    <t>Натрію хлорид 0,9% 10 мл №10</t>
  </si>
  <si>
    <t>Антисептик 1000 мл</t>
  </si>
  <si>
    <t>Фолієва кислота</t>
  </si>
  <si>
    <t>Кофеїну цітрат 10мг/мл</t>
  </si>
  <si>
    <t>Добутамін 12,5мг/мл</t>
  </si>
  <si>
    <t>Канавіт 10мг/мл</t>
  </si>
  <si>
    <t>15.12.2022   23.03.2025</t>
  </si>
  <si>
    <t>04.01.2023         23.03.2023</t>
  </si>
  <si>
    <t>04.01.2023    23.03.2023</t>
  </si>
  <si>
    <t>04.01.2023  23.03.2023</t>
  </si>
  <si>
    <t>28.02.2023                         23.03.2023</t>
  </si>
  <si>
    <t>17.02.2023        27.03.2023</t>
  </si>
  <si>
    <t xml:space="preserve">Фуробета 40мг  №100 </t>
  </si>
  <si>
    <t>Термоконтейнер/ Термоконтейнер (пінопласт) Thermo Safe для транспортування вакцин, 1</t>
  </si>
  <si>
    <t>Захисні костюм/захисні комбінезони в асортименті</t>
  </si>
  <si>
    <t>Акумулятор холоду для / Акумуляр холоду для термоконтейнерів, 1</t>
  </si>
  <si>
    <t>Респіратор-маска захисна / Респіратори PYSAM FFP3 №160, n/a</t>
  </si>
  <si>
    <t>Захисні костюми /  Захисні комбінезони в асортименті, 1</t>
  </si>
  <si>
    <t xml:space="preserve">Лист №061/162-185 </t>
  </si>
  <si>
    <t>Ламівудин/Зидовудин таб. в/о 150мг/300мг №60 Е212271 03-09/14/257/22 21.08.24 PF</t>
  </si>
  <si>
    <t>Тенофавір 300мг/Ламівудин 300мг/Долутегравір 50мг №90 3146824 03-09/14/1695/22 31.12.25 PF</t>
  </si>
  <si>
    <t>Тенофовір/Ефавіренз/Емтрицитаб 300/600/200 №30 2532 3134529 30.04.24 МОЗ</t>
  </si>
  <si>
    <t xml:space="preserve">Лист №061/162-183 </t>
  </si>
  <si>
    <t xml:space="preserve">Трисептол 400 мг/80 мг №20 Тз-27 </t>
  </si>
  <si>
    <t>Лист №061/162-184</t>
  </si>
  <si>
    <t>Тріумек таб.в/о 50мг/6000/300мг №30 289-Р 3F5M 28.02.25 МОЗ</t>
  </si>
  <si>
    <t>Флюканазол №10  01.03.2024</t>
  </si>
  <si>
    <t xml:space="preserve">Лист №061/162-184 </t>
  </si>
  <si>
    <t xml:space="preserve"> Глюкоза , розчин для інфузій 5% 200 мл у контейнері</t>
  </si>
  <si>
    <t>Однаразовий набір для інфузії з металевою голкою для проколу флакона</t>
  </si>
  <si>
    <t>Канюля інфузійна Венопорт плюс 18G 1,3х45 мм</t>
  </si>
  <si>
    <t xml:space="preserve">Шприц 2 мл луєр 2-комп 1 голка  23G </t>
  </si>
  <si>
    <t xml:space="preserve">Шприц 5 мл луєр 2-комп 1 голка  5 мл 22G </t>
  </si>
  <si>
    <t>Рукавички оглядові нітрилові нестерильні неприпудрені, розмір M (пара) /</t>
  </si>
  <si>
    <t>Рукавички оглядові латексні нестерильні неприпудрені, розмір M (пара)</t>
  </si>
  <si>
    <t>Натрію хлорид р-н 0,9% 400 мл</t>
  </si>
  <si>
    <t>ДОФАМІН-ДАРНИЦЯ, конц. д/приг. р-ну д/інф., 40 мг/мл 5 мл № 10 (5х2</t>
  </si>
  <si>
    <t xml:space="preserve">МЕТОКЛОПРАМІД-ДАРНИЦЯ. Розчин для ін`єкцій, 5 мг/мл по 2 мл </t>
  </si>
  <si>
    <t>пакет</t>
  </si>
  <si>
    <t>Пелюшка поглинаюча гігієнічна MoliCare® Premium Bed Mat 7 крапель 60x90 см 25шт/пак</t>
  </si>
  <si>
    <t xml:space="preserve">Підгузки для дорослих, які страждають на нетримання MoliCare Premium Slip extra plus M 30шт/пак /  </t>
  </si>
  <si>
    <t xml:space="preserve">Підгузки для дорослих, які страждають на нетримання MoliCare Premium Slip extra plus L 30шт/пак /  </t>
  </si>
  <si>
    <t>05.01.2023;01.03.2023</t>
  </si>
  <si>
    <t>01.03.2023;22.03.2023</t>
  </si>
  <si>
    <t>Назва заходу/напрямку ("Здоров'я киян")</t>
  </si>
  <si>
    <t>Назва заходу/напрямку (Громадське здоров'я)</t>
  </si>
  <si>
    <t>Назва заходу/напрямку (розподіл від Європейського бюро ВООЗ)</t>
  </si>
  <si>
    <t>Комбінація спиртів та антисептиків (Антисептик DES 75 1L №12 в коробі),штук,n/a</t>
  </si>
  <si>
    <t>15.032023</t>
  </si>
  <si>
    <t>Комбінація спиртів та антисептиків (Антисептик DES 75 1L №12 ,штук,n/a</t>
  </si>
  <si>
    <t>Парацетамол (Acetaminophen 500mg,500mg придатний до 05.2023),таблетки,500mg</t>
  </si>
  <si>
    <t>0,5.2023</t>
  </si>
  <si>
    <t>Дезенфекційний засіб (5літрів)-Handdesinfektion (Wirkt gegen Viren (auch SaRS-CoV-2) und Bakterien) CARAMBA</t>
  </si>
  <si>
    <t xml:space="preserve">Rocephin 1g I.V № 80 фл </t>
  </si>
  <si>
    <t>Санидар по 100 мл № 40 фл</t>
  </si>
  <si>
    <t>Санидар по 200 мл № 20 фл</t>
  </si>
  <si>
    <t xml:space="preserve">Натрію хлорид 0,9% 10 мл  № 10 амп № 20 уп </t>
  </si>
  <si>
    <t xml:space="preserve">Натрію хлорид 0,9% 10 мл  № 20 амп № 36 уп </t>
  </si>
  <si>
    <t>amikacin 5 mg/ml 100 мл № 10 фл</t>
  </si>
  <si>
    <t>Ampicillin und Sulbactam IBI 2 g +    1 g № 10 фл</t>
  </si>
  <si>
    <t xml:space="preserve">Cefuroxime 1500 mg   1 фл </t>
  </si>
  <si>
    <t xml:space="preserve">Amikacin B. Braun 10мг/мл 100 мл          № 10 фл </t>
  </si>
  <si>
    <t xml:space="preserve">BIOFUROKSYM       1,5 мг 1 фл </t>
  </si>
  <si>
    <t xml:space="preserve">Dobutamine 250 мг 1фл </t>
  </si>
  <si>
    <t>Naloxon 0,4 мг 1 мл № 10</t>
  </si>
  <si>
    <t xml:space="preserve">epinephrine bradex 1 мг/мл 1 мл № 10 </t>
  </si>
  <si>
    <t>natriumhydrogencarbonat-lösung 8.4 100 мл № 20 фл</t>
  </si>
  <si>
    <t xml:space="preserve">hydrocortisone 100 mg 1 фл </t>
  </si>
  <si>
    <t xml:space="preserve">Антисептик 1000мл      </t>
  </si>
  <si>
    <t>Рукавиці одноразові 1500 шт</t>
  </si>
  <si>
    <t>Трахеальная трубка різних розмірів     № 10 шт</t>
  </si>
  <si>
    <t xml:space="preserve">Полнолицева маска </t>
  </si>
  <si>
    <t>Раневі пов*язки CUTIPLAST STERIL  10 смх8см, № 50</t>
  </si>
  <si>
    <t>Раневі пов*язки CUTIPLAST STERIL  25 смх10см, № 50</t>
  </si>
  <si>
    <t>АКДП, 2821Q019В</t>
  </si>
  <si>
    <t>02.03.2023</t>
  </si>
  <si>
    <t xml:space="preserve">ВАКЦИНА COMIRNATY/КОМІРНАТІ, SDYX6  </t>
  </si>
  <si>
    <t>Розчинник для вакцини проти гострої респіраторної хвороби COVID-19 (Sodium chloride 0,9 % вода для ін'єкцій та ін.)</t>
  </si>
  <si>
    <t>Розчинник до вакцини PRIORIX, DT2069A</t>
  </si>
  <si>
    <t>Розчинник до вакцини PRIORIX, DT2066A</t>
  </si>
  <si>
    <t>Гідроксихлорохін, 400 мг №100</t>
  </si>
  <si>
    <t>Месалазин, № 100 500 мг.</t>
  </si>
  <si>
    <t>Преднізон, №60 5 мг.</t>
  </si>
  <si>
    <t>Парацетамол №40 1 г.</t>
  </si>
  <si>
    <t>Раміприл и амлодипін / Триамло капс.тверді 10 мг/ 10 мг /№ 28</t>
  </si>
  <si>
    <t>Раміприл и амлодипін / Триамло капс.тверді 10 мг/ 5 мг № 28</t>
  </si>
  <si>
    <t>Раміприл и амлодипін / Триамло капс.тверді 5 мг/ 5 мг № 28</t>
  </si>
  <si>
    <t>Калій йодид 65 мг</t>
  </si>
  <si>
    <t>Термоконтейнер для транспортування вакцин</t>
  </si>
  <si>
    <t xml:space="preserve">Захисні костюми/Захисні комбінезони в асортименті </t>
  </si>
  <si>
    <t xml:space="preserve">Захисні комбінезони в асортименті </t>
  </si>
  <si>
    <t xml:space="preserve"> Зонд д/передн.вікректомії 23 каліфбру</t>
  </si>
  <si>
    <t>ДЕРЖАВНІ КОШТИ</t>
  </si>
  <si>
    <t>Канюля інфуз Венепорт  плюс18G1,3х45мм</t>
  </si>
  <si>
    <t>Шприц2мл  луєр 2-комп 1 голка 23G</t>
  </si>
  <si>
    <t xml:space="preserve"> Шприц 5мл луєр 1 голка 22G</t>
  </si>
  <si>
    <t>Рукавички оглядові нітрилові н/ст не припуд Р .М пара</t>
  </si>
  <si>
    <t>Рукавички оглядові латексні н/ст не припуд Р .М пара</t>
  </si>
  <si>
    <t>Бинт еластичний фіксуюч.10смх4м 1шт</t>
  </si>
  <si>
    <t>Бинт еластичний фіксуюч.12смх4м 1шт</t>
  </si>
  <si>
    <t>Флуконазол-Дарниця р-н д/інф 2мг по 100мл у фл №1</t>
  </si>
  <si>
    <t>Налбуфін Фармекс роз.д/інє 10мг по 2мл в амп№5(5х1)</t>
  </si>
  <si>
    <t>Гекодез р-н 60мг 500мл (ПВХ контейнер)</t>
  </si>
  <si>
    <t>Лонгокаїн р-н 5мг/мл амп №10</t>
  </si>
  <si>
    <t>Набутамол р-н д/інгпо 2мл №40 небули</t>
  </si>
  <si>
    <t>Цефопектам пор д/інє 2г фл №1</t>
  </si>
  <si>
    <t>Гель д/викор. з апарат УЗД</t>
  </si>
  <si>
    <t>EZ-IO Power Driver/апарат/</t>
  </si>
  <si>
    <t>EZ-IO 15mm  Needle Set/голка/</t>
  </si>
  <si>
    <t>EZ-IO 25mm  Needle Set /голка/</t>
  </si>
  <si>
    <t>EZ-IO 45mm  Needle Set/голка/</t>
  </si>
  <si>
    <t>Гуманітарка</t>
  </si>
  <si>
    <t>Кліпідогрел 75мг№84</t>
  </si>
  <si>
    <t>Парацитамол 500мг№500</t>
  </si>
  <si>
    <t>Раміприл іамплодипін/триамло 5мг №28</t>
  </si>
  <si>
    <t>Офтальмологія Кошти міського бюджету"Здоровя киян"</t>
  </si>
  <si>
    <t>Вільвіо 12,5/75/50 №56</t>
  </si>
  <si>
    <t>Набір для інфузій з металевою голкою для проколу флакона</t>
  </si>
  <si>
    <t>Шприц 2мл луєр 2-комп 1 голка 23G</t>
  </si>
  <si>
    <t>Шприц 5мл луєр 2-комп 1 голка 22G</t>
  </si>
  <si>
    <t>Рукавички  нітрилові н/ст. неприпудрені, р-р М (пара)</t>
  </si>
  <si>
    <t>Рукавички  латексні н/ст. неприпудрені, р-р М (пара)</t>
  </si>
  <si>
    <t>Натрію хдорид р-н 0,9% 400мл</t>
  </si>
  <si>
    <t xml:space="preserve">ДОФАМІН-ДАРНИЦЯ, конц. д/приг. Р-ну д/інф., 40мг/мл 5мл №10(5х2) </t>
  </si>
  <si>
    <t xml:space="preserve">Метоклопрамід-Дарниця, р-н д/інф, 5мг/мл по 2мл </t>
  </si>
  <si>
    <t>Флуконазол-Дарниця, р-н д/інф. 2мг/мл по 100мл у фл №1</t>
  </si>
  <si>
    <t>Цефтриаксон-БХФЗ пор д/ін 1000мг №1</t>
  </si>
  <si>
    <t>Актрапід НМ , 10мл</t>
  </si>
  <si>
    <t>Клопідогрел 75мг</t>
  </si>
  <si>
    <t xml:space="preserve">Триамло 10мг/10мг </t>
  </si>
  <si>
    <t xml:space="preserve">Триамло 10мг/5мг </t>
  </si>
  <si>
    <t xml:space="preserve">Триамло 5мг/5мг </t>
  </si>
  <si>
    <t xml:space="preserve">Rocephin 1g I.V №80 фл </t>
  </si>
  <si>
    <t>Санидар 100мл №40 фл</t>
  </si>
  <si>
    <t>Санидар 200мл №20 фл</t>
  </si>
  <si>
    <t>Norepinephrine 1мг/мл 4мл №5 амп</t>
  </si>
  <si>
    <t>Mg 10 10мл №10</t>
  </si>
  <si>
    <t>Epinephrine bradex 1мг/мл 1мл №10</t>
  </si>
  <si>
    <t>Дренажна система 5шт. №10</t>
  </si>
  <si>
    <t>Дезин. засіб (5л) CARAMBA)</t>
  </si>
  <si>
    <t>Фуросемід, 40мг</t>
  </si>
  <si>
    <t>Месалазин  № 100, 500 мг</t>
  </si>
  <si>
    <t>Преднізон № 60, 5 мг</t>
  </si>
  <si>
    <t>Раміприл і амлодипін, № 28 10мг/10мг</t>
  </si>
  <si>
    <t>Раміприл і амлодипін, № 28 10мг/5мг</t>
  </si>
  <si>
    <t>Раміприл і амлодипін, № 28 5мг/5мг</t>
  </si>
  <si>
    <t>Термоконтейнер пінопласт</t>
  </si>
  <si>
    <t>Захисні костюми</t>
  </si>
  <si>
    <t>Акумулятор холоду д/трмконт.</t>
  </si>
  <si>
    <t>Респіратор-маска Mascfrilla</t>
  </si>
  <si>
    <t>Медичні маски YOUR VASK</t>
  </si>
  <si>
    <t>Захисні комбінезони Coverall</t>
  </si>
  <si>
    <t>Вакцина проти полієліту</t>
  </si>
  <si>
    <t>Крапельниця д/вакцини</t>
  </si>
  <si>
    <t>Антисептик, 100 мл</t>
  </si>
  <si>
    <t>Рукавиці одноразові,1500шт/30 уп</t>
  </si>
  <si>
    <t>Шприц б/голки 5,0 мл 2000шт №12ящ.2 піддона</t>
  </si>
  <si>
    <t>Небулайзер компресорний Юлайзер</t>
  </si>
  <si>
    <t>Вакцина Анатоксин</t>
  </si>
  <si>
    <t>Азицин_Д, табл. 0,5 г № 3</t>
  </si>
  <si>
    <t>АКДП 2821Q019В</t>
  </si>
  <si>
    <t>Акамулятор холоду для термоконтейнерів/ Акамулятор холоду для термоконтейнерів</t>
  </si>
  <si>
    <t>Захисні костюми /Захисні комбінезони в асортименті</t>
  </si>
  <si>
    <t>Захисні комбінезони/Coverall Type 4/5/6 (L-XL)</t>
  </si>
  <si>
    <t>Респіратор-маска захисна/ Mascarilla X-plore 1730FFP3</t>
  </si>
  <si>
    <t>Термоконтейнер/ Термоконтейнер (пінопласт)Thermo Safe для транспортування вакцин</t>
  </si>
  <si>
    <t>Месалазин / Salaza 500mg enteric-coated tablets №100, 500mg (LOT 4061)</t>
  </si>
  <si>
    <t>БМСП-ГУМ</t>
  </si>
  <si>
    <t>Месалазин / Salaza 500mg enteric-coated tablets №100, 500 mg (LOT 4056)</t>
  </si>
  <si>
    <t>Фуросемід / Furosemida 40 MG №500, 40 mg (LOT S 023)</t>
  </si>
  <si>
    <t>Комбінація спиртів та антисептиків (Антисептик DES 75 1L №12 в коробі), штук, n/a</t>
  </si>
  <si>
    <t xml:space="preserve">Комбінація спиртів та антисептиків (Антисептик DES 75 1L №12), штук, n/a </t>
  </si>
  <si>
    <t>Сальбутамол (Salbutamol aer 100mcg 1x200dose 12ml, Exp. date31.05.2024), флакони, 100mcg</t>
  </si>
  <si>
    <t>Голки 22Gx1 1/2 №5000 в коробі (Іспанія)</t>
  </si>
  <si>
    <t>Долутегравір таб 50 мг №30"</t>
  </si>
  <si>
    <t xml:space="preserve">  (03-09/14/2 830/22 КМКЛ №5)</t>
  </si>
  <si>
    <t>Трисептол  табл 400 мг / 80 мг №20</t>
  </si>
  <si>
    <t>Тз - 27 КМКЛ №5</t>
  </si>
  <si>
    <t>Флуконазол капс 100 мг №10</t>
  </si>
  <si>
    <t>Тз-124 КМКЛ №5</t>
  </si>
  <si>
    <t>43-БП КМКЛ №5</t>
  </si>
  <si>
    <t>Тенофовір  дизопр. фум. 300 мг + Емтрицитабін 200 мг. № 30 "</t>
  </si>
  <si>
    <t>03-09/26/4767/22 КМКЛ №5</t>
  </si>
  <si>
    <t xml:space="preserve">  01.12.2021</t>
  </si>
  <si>
    <t xml:space="preserve">Сальбутамол (Salbutamol aer 100mcg 1x200dose 12ml, Exp. date31.05.2024), флакони, 100mcg </t>
  </si>
  <si>
    <t>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t>
  </si>
  <si>
    <t>№1107</t>
  </si>
  <si>
    <t>Резолют Інтегріті коронарна стент-система з покриттям зотаролімус, кат. номер RSINT22518X</t>
  </si>
  <si>
    <t>№215</t>
  </si>
  <si>
    <t>Резолют Інтегріті коронарна стент-система з покриттям зотаролімус, кат. номер RSINT25014X-104001699</t>
  </si>
  <si>
    <t>Резолют Інтегріті коронарна стент-система з покриттям зотаролімус, кат. номер RSINT25018X-104002704</t>
  </si>
  <si>
    <t>Резолют Інтегріті коронарна стент-система з покриттям зотаролімус, кат. номер RSINT27514X-104002704</t>
  </si>
  <si>
    <t>Резолют Інтегріті коронарна стент-система з покриттям зотаролімус, кат. номер RSINT27518X-1040027064</t>
  </si>
  <si>
    <t>Резолют Інтегріті коронарна стент-система з покриттям зотаролімус, кат. номер RSINT30018X-104002707</t>
  </si>
  <si>
    <t>Резолют Інтегріті коронарна стент-система з покриттям зотаролімус, кат. номер RSINT30022X-104002708</t>
  </si>
  <si>
    <t>Резолют Інтегріті коронарна стент-система з покриттям зотаролімус, кат. номер RSINT30034X-104002709</t>
  </si>
  <si>
    <t>Резолют Інтегріті коронарна стент-система з покриттям зотаролімус, кат. номер RSINT35022X-104002711</t>
  </si>
  <si>
    <t>Резолют Інтегріті коронарна стент-система з покриттям зотаролімус, кат. номер RSINT35034X-104002712</t>
  </si>
  <si>
    <t>Резолют Інтегріті коронарна стент-система з покриттям зотаролімус, кат. номер RSINT40015X-104002713</t>
  </si>
  <si>
    <t>Гідроф.провідник Екс-Підон,кат.номер 103-0605-200</t>
  </si>
  <si>
    <t>№165</t>
  </si>
  <si>
    <t>Гідроф.провідник Авіго,кат.номер 103-0606-200</t>
  </si>
  <si>
    <t>Катетер Сван-Ганса з термодилюційним датчиком, набір у складі-</t>
  </si>
  <si>
    <t>№178</t>
  </si>
  <si>
    <t>Балонний флотаційний катетер Corodyn TD 6F 110см,кат.номер 5041414</t>
  </si>
  <si>
    <t>Інтродюсер базовий набір 6F, кат.номер 5210950</t>
  </si>
  <si>
    <t>Oxicel Standart Адсорбований гемостат окисленої регеноер.целюлози 1,25*5см</t>
  </si>
  <si>
    <t>№205</t>
  </si>
  <si>
    <t>Oxicel Standart Адсорбований гемостат окисленої регеноер.целюлози 5,1*7,6см</t>
  </si>
  <si>
    <t>Інтродьюсер Glidesheath Slender, кат.номер RM*RS7F10PQ</t>
  </si>
  <si>
    <t>№225</t>
  </si>
  <si>
    <t>Коронарний мікрокатетер FiNECROSS MG -1 шт, кат.ном. NC-F865A</t>
  </si>
  <si>
    <t>Катетер провідниковий FARGO, кат. номер FRG6F115_8</t>
  </si>
  <si>
    <t>№224</t>
  </si>
  <si>
    <t>Катетер провідниковий FARGO, кат. номер FRG6F125_8</t>
  </si>
  <si>
    <t>Катетер провідниковий  FARGO, кат.  номер FRGMAX6F115_8</t>
  </si>
  <si>
    <t>№274</t>
  </si>
  <si>
    <t>Пристрій для реваскуляризації Солітейр Х,кат номер SFR4-4-20-05</t>
  </si>
  <si>
    <t>Пристрій для реваскуляризації Солітейр Х,кат номер SFR4-4-40-10</t>
  </si>
  <si>
    <t>Пристрій для реваскуляризації Солітейр Х,кат номер SFR4-6-24-06</t>
  </si>
  <si>
    <t>Силденафіл зентіва 20мг табл.вкриті плівковою оболонкою,по 30табл.у блістері</t>
  </si>
  <si>
    <t>№169</t>
  </si>
  <si>
    <t>АКТЕМРА,  концентрат для розчину для інф.20 мг/мл по 200 мг/10 мл у фл</t>
  </si>
  <si>
    <t>№262</t>
  </si>
  <si>
    <t>СІМПОНІ,розч.для ін.100мг/мл,по 0,5мл розч.у попер.наповн.шприці із скла типу 1</t>
  </si>
  <si>
    <t>№31</t>
  </si>
  <si>
    <t>АКТЕМРА, концентрат для розчину для інф.20 мг/мл по 80 мг/4 мл у фл.</t>
  </si>
  <si>
    <t>Колістин зентіва 2 мільйони МО порошок д/розч.для інєкцій,інфузій або інгаляцій</t>
  </si>
  <si>
    <t>№179</t>
  </si>
  <si>
    <t>ДЕСРЕМ Ремдесивір для ін"єкцій , 100 мг/фл (ліофілізований),  порошок для ін"єкцій ,в/в.для інфузій</t>
  </si>
  <si>
    <t>№207</t>
  </si>
  <si>
    <t>Окуляри для зору корекційні/ Окуляри +3,0D( чоловічі)1, 221000620</t>
  </si>
  <si>
    <t>Окуляри для зору корекційні/ Окуляри +2,5 D( чоловічі)1, 221000621</t>
  </si>
  <si>
    <t>Окуляри для зору корекційні/ Окуляри +2,0 D( чоловічі)1, 221000622</t>
  </si>
  <si>
    <t>Окуляри для зору корекційні/ Окуляри +1,5 D( чоловічі)1, 221000623</t>
  </si>
  <si>
    <t>Окуляри для зору корекційні/ Окуляри +3,0 D(жіночі)1, 221000625</t>
  </si>
  <si>
    <t>Окуляри для зору корекційні/ Окуляри +2,5 D(жіночі)1, 221000626</t>
  </si>
  <si>
    <t>Окуляри для зору корекційні/ Окуляри +2,0 D(жіночі)1, 221000627</t>
  </si>
  <si>
    <t>Окуляри для зору корекційні/ Окуляри +1,5 D(жіночі)1, 221000628</t>
  </si>
  <si>
    <t>Окуляри для зору корекційні/ Окуляри +1,0D(жіночі)1, 221000629</t>
  </si>
  <si>
    <t>Окуляри для зору корекційні/ Окуляри +1,0 D(чоловічіі)1, 221000645</t>
  </si>
  <si>
    <t>Рукавиці одноразові 1000 пар</t>
  </si>
  <si>
    <t>Longuette 12,5 см х 4,6м</t>
  </si>
  <si>
    <t>Трубчаста еластична повязка 1х15м</t>
  </si>
  <si>
    <t>Ctllacast Longuette 5 см х 4,6м</t>
  </si>
  <si>
    <t>Клопідогрел/Clopidogrel 75 MG №84</t>
  </si>
  <si>
    <t>Раміприл и амлпдипін/Триамло капс.тверді 5мг/5мг №28</t>
  </si>
  <si>
    <t>Симвастатин,табл.,20мг</t>
  </si>
  <si>
    <t>Алфузозин,табл.,10мг</t>
  </si>
  <si>
    <t>Севофлуран (Sojourn Inhalation Anesthetic Liquid 250ml), флакони, 250 мл</t>
  </si>
  <si>
    <t>Дезінфекц.зассіб(5 літрів)</t>
  </si>
  <si>
    <r>
      <t>Назва заходу/напрямку (наприклад, онкологія)</t>
    </r>
    <r>
      <rPr>
        <b/>
        <sz val="11"/>
        <color theme="1"/>
        <rFont val="Times New Roman"/>
        <family val="1"/>
        <charset val="204"/>
      </rPr>
      <t xml:space="preserve"> Стомові хворі</t>
    </r>
  </si>
  <si>
    <r>
      <t xml:space="preserve">    Назва заходу/напрямку (наприклад, онкологія)</t>
    </r>
    <r>
      <rPr>
        <b/>
        <sz val="11"/>
        <color theme="1"/>
        <rFont val="Times New Roman"/>
        <family val="1"/>
        <charset val="204"/>
      </rPr>
      <t xml:space="preserve"> Інфекційні захворювання</t>
    </r>
  </si>
  <si>
    <t>Ламівудин,Зидовуди</t>
  </si>
  <si>
    <t>Тенофовір,Ламівудин,Долутег.</t>
  </si>
  <si>
    <t>Тенофовір дизопр.фум.+Емтрацитабін</t>
  </si>
  <si>
    <r>
      <t>Наз</t>
    </r>
    <r>
      <rPr>
        <sz val="14"/>
        <color theme="1"/>
        <rFont val="Times New Roman"/>
        <family val="1"/>
        <charset val="204"/>
      </rPr>
      <t>ва заходу/напрямку(наприклад,Орфаннізахворювання/Муковісцидо)</t>
    </r>
    <r>
      <rPr>
        <b/>
        <sz val="14"/>
        <color theme="1"/>
        <rFont val="Times New Roman"/>
        <family val="1"/>
        <charset val="204"/>
      </rPr>
      <t xml:space="preserve"> COVID-19</t>
    </r>
  </si>
  <si>
    <t>Система закр.д/заб.крові КЗЕДТА</t>
  </si>
  <si>
    <t>Тріумек</t>
  </si>
  <si>
    <t>Комбінація спиртів(Антисептик)</t>
  </si>
  <si>
    <t>Швидкий тест ВІЛ 1/2 (Boson)</t>
  </si>
  <si>
    <t>Тести Rapid І дос.</t>
  </si>
  <si>
    <r>
      <t xml:space="preserve">Назва заходу/напрямку(наприкла,онкологія) </t>
    </r>
    <r>
      <rPr>
        <b/>
        <sz val="14"/>
        <color theme="1"/>
        <rFont val="Calibri"/>
        <family val="2"/>
        <charset val="204"/>
        <scheme val="minor"/>
      </rPr>
      <t>Стомові хвор</t>
    </r>
    <r>
      <rPr>
        <sz val="14"/>
        <color theme="1"/>
        <rFont val="Calibri"/>
        <family val="2"/>
        <charset val="204"/>
        <scheme val="minor"/>
      </rPr>
      <t>і</t>
    </r>
  </si>
  <si>
    <t>Пристрій для видалення лейкоцитів із комп.крові</t>
  </si>
  <si>
    <t xml:space="preserve">244-Р </t>
  </si>
  <si>
    <t>Ванкоміцин 500 мг</t>
  </si>
  <si>
    <t>266-Р</t>
  </si>
  <si>
    <t>Вориконазол Зентіва по 200 мг</t>
  </si>
  <si>
    <t xml:space="preserve">223-Р </t>
  </si>
  <si>
    <t>Доксорубіцин 50 мл</t>
  </si>
  <si>
    <t>272-Р</t>
  </si>
  <si>
    <t>РИКСАТОН 500 мг</t>
  </si>
  <si>
    <t>225-Р</t>
  </si>
  <si>
    <t>Цисплатин Аккорд 50 мг</t>
  </si>
  <si>
    <t xml:space="preserve">255-Р </t>
  </si>
  <si>
    <t>253-Р</t>
  </si>
  <si>
    <t>Бусульфан 60 мг</t>
  </si>
  <si>
    <t>212-Р</t>
  </si>
  <si>
    <t>222-Р</t>
  </si>
  <si>
    <t>Карбоплатин 50 мг</t>
  </si>
  <si>
    <t>204-Р</t>
  </si>
  <si>
    <t>Метотрексат 25 мг/мл по 2 мл</t>
  </si>
  <si>
    <t xml:space="preserve">275-Р </t>
  </si>
  <si>
    <t>цефепім 1000 мг</t>
  </si>
  <si>
    <t>Цисплатин 50 мг</t>
  </si>
  <si>
    <t>230-Р</t>
  </si>
  <si>
    <t>Фосфоміцин 2 г</t>
  </si>
  <si>
    <t>184-Р</t>
  </si>
  <si>
    <t>Флурадабін--Віста по 50 мг</t>
  </si>
  <si>
    <t xml:space="preserve">323-Р  </t>
  </si>
  <si>
    <t xml:space="preserve">Шприц 1 мл U-100 луєр 3-компон.з  2 голками </t>
  </si>
  <si>
    <t>Інфулган р-н для інфузії 10 мг/мл по 100мл"</t>
  </si>
  <si>
    <t>ПЛАЗМОВЕН®,розчин для інфузій, по 500 мл у флаконі</t>
  </si>
  <si>
    <t xml:space="preserve">АДРЕНАЛІН-ДАРНИЦЯ. розчин для ін`єкцій, 1,8 мг/мл, по 1 мл в ампулі, </t>
  </si>
  <si>
    <t xml:space="preserve">АТРОПІН-ДАРНИЦЯ®. розчин для ін`єкцій, 1 мг/мл; по 1 мл в ампулі; </t>
  </si>
  <si>
    <t>ДЕКСАМЕТАЗОН-ДАРНИЦЯ. Розчин для ін`єкцій, 4мг/мл по 1мл</t>
  </si>
  <si>
    <t xml:space="preserve">Бинт еластичний фіксуючий Peha-fix® 10 см х 4 м 1шт / </t>
  </si>
  <si>
    <t xml:space="preserve">Бинт еластичний фіксуючий Peha-fix® 12 см х 4 м 1шт / </t>
  </si>
  <si>
    <t xml:space="preserve">ФЛУКОНАЗОЛ-ДАРНИЦЯ,р-н д/інф. 2мг/мл по 100мл у фл №1 </t>
  </si>
  <si>
    <t xml:space="preserve">Налбуфін-Фармекс, розчин для ін’єкцій, 10 мг/мл по 2мл в ампулах No5 (5х1) </t>
  </si>
  <si>
    <t xml:space="preserve">Атраксан розчин д/ін 100мг/мл 5мл </t>
  </si>
  <si>
    <t xml:space="preserve">Меробоцид пор д/ін 500мг флак №1 </t>
  </si>
  <si>
    <t>Цефопектам пор д/ін 1г/1г флак №1</t>
  </si>
  <si>
    <t>Цефтріаксон-БХФЗ пор д/ін 1000мг флак №1</t>
  </si>
  <si>
    <t xml:space="preserve">БЦЖ вакцина 50мкг/доза 1,0мг </t>
  </si>
  <si>
    <t xml:space="preserve">Розподіл лік засобів,імуноглобулічних препаратів(вакцини), медичних виробів, допоміжних засобів до них ,медичного обладнання, закуплених Міністерством охорони здоров"я  за України  для військових адміністрацій  </t>
  </si>
  <si>
    <t>Одноразовий н-р д/інфузій з метал.голкою д/проколу флакона</t>
  </si>
  <si>
    <t>Рукавички огляд. нітріл. нестер.неприп. р.М</t>
  </si>
  <si>
    <t>Рукавички огляд. латекс. нестер.неприп. р.М</t>
  </si>
  <si>
    <t>Натрію хлорид р-н 0,9% 400мл</t>
  </si>
  <si>
    <t>Атропін-Дарниця р/н д/ін. 1мг/мл;по 1мл</t>
  </si>
  <si>
    <t>Цефтриаксон-БХФЗ пор. д/ін 1000мг №1</t>
  </si>
  <si>
    <t>Роцефiн 1г</t>
  </si>
  <si>
    <t>Санiдар 100мл</t>
  </si>
  <si>
    <t>Натрiю хлорид 0,9% 10мл №10</t>
  </si>
  <si>
    <t>Натрiю хлорид 0,9% 10мл №20</t>
  </si>
  <si>
    <t>Ципрофлоксацин 400мг/200мл</t>
  </si>
  <si>
    <t>Амiкацин 5мг/мл 100мл</t>
  </si>
  <si>
    <t>Ампiцилiн/Сульбактам 2г+1г</t>
  </si>
  <si>
    <t>Гелафузал 500мл</t>
  </si>
  <si>
    <t>Цефуроксим 1500мг</t>
  </si>
  <si>
    <t>Бiофазолiн 1гр</t>
  </si>
  <si>
    <t>Добутамiн Амеда 250мг</t>
  </si>
  <si>
    <t>Окситоцин-Бiолiк 5МО 1мл №10</t>
  </si>
  <si>
    <t>Сальбутамол 0,5мг/мл 1мл №10</t>
  </si>
  <si>
    <t>Гiдрокортiзона Ацетат 100мг</t>
  </si>
  <si>
    <t>Преднiсолут 2мл №3</t>
  </si>
  <si>
    <t>Антисептик 100мл</t>
  </si>
  <si>
    <t>Рукавички одноразовi</t>
  </si>
  <si>
    <t>Захиснi окуляри</t>
  </si>
  <si>
    <t>Дезенфекційний засіб 5л</t>
  </si>
  <si>
    <t>Назва заходу/напрямку (Здоровя киян,Громадське здоровя)</t>
  </si>
  <si>
    <t>В-на "АКДП"2821Q019В</t>
  </si>
  <si>
    <t>02.12.2022     01.03.2023</t>
  </si>
  <si>
    <t>Термоконтейнер д/тр.вакц</t>
  </si>
  <si>
    <t>Акумулятор холоду д/термоконт.</t>
  </si>
  <si>
    <t>Респіратор- маска зах.1730FFP3</t>
  </si>
  <si>
    <t>Захисні комбінезони</t>
  </si>
  <si>
    <t>КНП "ЦПМСД №4" КНП ЦПМСД №1</t>
  </si>
  <si>
    <t>КНП КМКЛ №4</t>
  </si>
  <si>
    <t xml:space="preserve">Натрій хлорид 0,9% розчинник для вакцини </t>
  </si>
  <si>
    <t>Дезенфекційний засіб (5літрів) CARAMBA</t>
  </si>
  <si>
    <t>Маски (1000шт в ящику)</t>
  </si>
  <si>
    <t>Канюля інфузійна Венопорт плюс 20G 1,1х32мм</t>
  </si>
  <si>
    <t>АДРЕНАЛІН-ДАРНИЦЯ, розчин для ін'єкцій, 1,8мг/мл, по 1мл в ампулі,</t>
  </si>
  <si>
    <t>ФУРОСЕМІД-ДАРНИЦЯ. Розчин для ін'єкцій 10мг/мл по 2мл в ампулі;</t>
  </si>
  <si>
    <t xml:space="preserve">МЕТОКЛОПРАМІД-ДАРНИЦЯ. Розчин для ін'єкцій, 5мг/мл по 2мл </t>
  </si>
  <si>
    <t>Атраксан розчин д/ін 100мг/мл 5мл</t>
  </si>
  <si>
    <t>Назва заходу/напрямку " Розподіл ЛЗ,медичних виробів, закуплених МОЗ України для військових адміністрацій за договорами, платником в яких є АТ "Українська залізниця"</t>
  </si>
  <si>
    <t>Одноразовий н-р для інфузії з металевою гокою</t>
  </si>
  <si>
    <t>Канюля інфузійна Венопорт плюс 18G 1.3*45 мм</t>
  </si>
  <si>
    <t>Шприц 2мл луєр 2-комп. 1голка 23 G</t>
  </si>
  <si>
    <t>Шприц 5 мл луєр 2-комп. 1голка 22 G</t>
  </si>
  <si>
    <t>Рукавички  огл.нітрилові (нестерил.текстур.,без пудри) М</t>
  </si>
  <si>
    <t>Рукавички огл., лат.нест. М №100</t>
  </si>
  <si>
    <t>Шприц 1мл U-100 луєр 3-комп. з 2 голками</t>
  </si>
  <si>
    <t>Натрію хлорид р-н д/інф., 9 мг.,/мл., 400 мл.</t>
  </si>
  <si>
    <t>Плазмовен, р-н для інфузій, по 500 мл у фл</t>
  </si>
  <si>
    <t>Метоклопрамід-Д амп., 5 мг.,/мл., амп., 2 мл., № 10</t>
  </si>
  <si>
    <t>Дексаметазон-Д, р-н д/ін., 4 мг.,/мл., 1 мл., № 5**</t>
  </si>
  <si>
    <t>ФЛУКОНАЗ-ДАРНИЦЯ, р-н д/інф., 2 мг.,/мл., 100 мл., № 1 флакон пропіленовий</t>
  </si>
  <si>
    <t>Налбуфін-Фармекс, р-н для ін.,10мг/мл по 2мл в амп.№5</t>
  </si>
  <si>
    <t>Гекодез., р-н 60мг/мл 500 мл</t>
  </si>
  <si>
    <t>Волютенз р-н 500 мл</t>
  </si>
  <si>
    <t>Лонгокаїн р-н д/ін., амп., 5 мг./мл., 5 мл., № 10</t>
  </si>
  <si>
    <t>Цефопектам пор. д/п ін. р-ну 1 г/1г №1</t>
  </si>
  <si>
    <t>Налоксон-ЗН р-н д/ін., 0,4 мг./мл., 1 мл., № 10 **</t>
  </si>
  <si>
    <t>Натрій хлорид 0,9% 18мг/2мл</t>
  </si>
  <si>
    <t>Шприц ін'єкц. стер.Syringe 0,3ml Soloshot Mini</t>
  </si>
  <si>
    <t xml:space="preserve">Пероральна бівалентна вакцина проти поліомієліту типів 1 і 3 </t>
  </si>
  <si>
    <t>Вакцина КПК д/проф.кору, епідемічн.паротиту та краснухи</t>
  </si>
  <si>
    <t xml:space="preserve">Термоконтейнер (пінопласт) Тhermo Safe д/трансп.вакцин </t>
  </si>
  <si>
    <t xml:space="preserve">Костюми захисні </t>
  </si>
  <si>
    <t xml:space="preserve">Акумулятор холоду для термоконтейнерів </t>
  </si>
  <si>
    <t xml:space="preserve">Респіратор-маска захисна Mascarilla X-plore 1730 FFP3 </t>
  </si>
  <si>
    <t>Комбінезони захисні / Соverall Type 5-B/6-B (L-XL)</t>
  </si>
  <si>
    <t>ІМОВАКС ПОЛІО вакцина для профілактики поліоеміліту інактивована рідка</t>
  </si>
  <si>
    <t>Комбінація спиртів та антисептиків (Антисептик DES 75 IL)</t>
  </si>
  <si>
    <t>Ібупрофен 118 мл.</t>
  </si>
  <si>
    <t>Термоконтейнер (nіноnласт)Thermo Safe для транспортування вакцин</t>
  </si>
  <si>
    <t>ВАКЦИНА ДЛЯ ПРОФІЛАКТИКИ ДИФТЕРІЇ,ПРАВЦЮ ТА КАШЛЮКУ,АДСОРБОВАНА З ЦІЛЬНОККЛІТИЛЬНИМ КАШЛЮКОВИМ КОМПОНЕНТОМ</t>
  </si>
  <si>
    <t>Дезенфекційний засіб (5 літрів) - Handdesinfektion (Wirkt gegen Viren (auch SaRS-CoV-2) und Bakterien) CARAMBA</t>
  </si>
  <si>
    <t>Вакцина проти поліомієліту</t>
  </si>
  <si>
    <t>80</t>
  </si>
  <si>
    <t>№188</t>
  </si>
  <si>
    <t>Ацетилсаліцилова кислота / Acido acetilsalicilico 100 mg №500, 100 mg</t>
  </si>
  <si>
    <t>Калій йодид / Калію йодид 65 мг таблетки/Jodek potasu G.L. Pharma 65mg №10 Х 20 спайка (термін придатності 31.03.2027), 65мг</t>
  </si>
  <si>
    <t>Парацетамол / Paracetamol 1G №40, 1g</t>
  </si>
  <si>
    <r>
      <rPr>
        <sz val="12"/>
        <rFont val="Arial"/>
        <family val="2"/>
        <charset val="204"/>
      </rPr>
      <t>Акумулятор холоду для термоконтейнерів / Акумулятор холоду для термоконтейнерів, 1</t>
    </r>
  </si>
  <si>
    <t xml:space="preserve">Акумулятор холоду для термоконтейнерів /Акумулятор холоду для термоконтейнерів,1 </t>
  </si>
  <si>
    <t>Захисні костюми/Захисні комбінезони в асортименті, 1л</t>
  </si>
  <si>
    <t>Захисні комбінезони/Сoverall Type 5-B/6-B (L-XL) №36, n/a</t>
  </si>
  <si>
    <t>Респіратор-маска захисна/ Mascarilla X-plore 1730 FFP2 №360, n/a</t>
  </si>
  <si>
    <t>06/08/2022</t>
  </si>
  <si>
    <t>Церварікс вакцина для профілактики захворювань,що викликаються вірусом папіломи людини типів 16 та 18</t>
  </si>
  <si>
    <t>ІМОВАКС ПОЛІО® вакцина для профілактики поліомієліту інактивована рідка суспензія для ін'єкціїй по 0,5 м</t>
  </si>
  <si>
    <t>НАКАЗ №189 від 24.02.2023р.-АКДП</t>
  </si>
  <si>
    <t xml:space="preserve">  ДИФТЕРІЯ,кашлюк,правець,гепатит В0 педіатрична доза, флакон 1 доза</t>
  </si>
  <si>
    <t>розчинник вода для іньєкцій\Розчинник для вакцини PRIORIX</t>
  </si>
  <si>
    <t>Термоконтейнер (пінопласт) Thermo Safe для транс вакцини</t>
  </si>
  <si>
    <t>Респіратор-маска захисна (Pusam  FFF3 №160), штук,</t>
  </si>
  <si>
    <t>09/2023</t>
  </si>
  <si>
    <t>Медична маска, YOUR MASK</t>
  </si>
  <si>
    <t>Захисні комбінезони (комбінезони) COVERALL Type-5 B/6B  №50 n/a</t>
  </si>
  <si>
    <t>Захисні костюми /Захисні комбінезони в асортименті,1</t>
  </si>
  <si>
    <t xml:space="preserve">Акумулятор холоду для термоконтейнерів,1 </t>
  </si>
  <si>
    <r>
      <t xml:space="preserve">                     Бюджетна програма </t>
    </r>
    <r>
      <rPr>
        <b/>
        <sz val="12"/>
        <color theme="1"/>
        <rFont val="Times New Roman"/>
        <family val="1"/>
        <charset val="204"/>
      </rPr>
      <t>2301610</t>
    </r>
    <r>
      <rPr>
        <b/>
        <sz val="12"/>
        <color theme="1"/>
        <rFont val="Times New Roman"/>
        <family val="1"/>
      </rPr>
      <t xml:space="preserve"> "поліпшення охорони здоров'я на службі у людей"</t>
    </r>
  </si>
  <si>
    <t>25.02.2025</t>
  </si>
  <si>
    <t>Розчинник</t>
  </si>
  <si>
    <t xml:space="preserve">Шприци 0,3мл. </t>
  </si>
  <si>
    <t>Термоконтейнер для транспортування</t>
  </si>
  <si>
    <t>Распіратор-маска захисна</t>
  </si>
  <si>
    <t>Раміпріл і амлодіпін</t>
  </si>
  <si>
    <t>Респіратор-маска захисна / Респіратори PYSAM FFP3 №160 в коРо6і(ЕхР.2023/09/01) , n/a</t>
  </si>
  <si>
    <t>Швидкі тести д/виявл ВІЛ 1/2 І досл</t>
  </si>
  <si>
    <t>Вакцина туберкульозна БЦЖ) ліофілізов</t>
  </si>
  <si>
    <t>Ацетілсаліц кислота 100 мг №500</t>
  </si>
  <si>
    <t>Парацетамол 1г</t>
  </si>
  <si>
    <t>Ібупрофен 200 мг</t>
  </si>
  <si>
    <t>Ібупрофен 400 мг</t>
  </si>
  <si>
    <t>Деззасіб 5 л</t>
  </si>
  <si>
    <t>Окситоцин 5ОМ</t>
  </si>
  <si>
    <t>Атропин 0,5 мг</t>
  </si>
  <si>
    <t>Рукавички огл нітріл нестер неприпудр М</t>
  </si>
  <si>
    <t>Рукавички огляд латекс нестер неприпудр М</t>
  </si>
  <si>
    <t>Інфлуган 10 мг/мл 100мл</t>
  </si>
  <si>
    <t>Натрію-хлорид 0,9% 400мл</t>
  </si>
  <si>
    <t>Метоклопрамід-Дарниця</t>
  </si>
  <si>
    <t>Атропін-Дарниця</t>
  </si>
  <si>
    <t>Налбуфін-Фармекс</t>
  </si>
  <si>
    <t>Цефтріаксон БХФЗ №1</t>
  </si>
  <si>
    <t>Отримували від КНП КМКЛ №5 - з квітня повинна та обіцяла КМКЛ № 5 відчитатися перед БАЗОЮ!!!</t>
  </si>
  <si>
    <t>Акумулятор холоду для термоконтейнерів, 1</t>
  </si>
  <si>
    <t>Гідроксихлорохін / Гідроксихлорохін сульфат 400 мг, 400мг №100</t>
  </si>
  <si>
    <t>Респіратори PYSAM FFP3 №160 в коРо6і(ЕхР.2023/09/01) , n/a</t>
  </si>
  <si>
    <t>Термоконтейнер (nіноnласт)Thermo Safe для транспортування вакцин, 1</t>
  </si>
  <si>
    <t>30.05.2026</t>
  </si>
  <si>
    <t xml:space="preserve">Акумулятор холоду д/термоконт                       </t>
  </si>
  <si>
    <t xml:space="preserve"> Зах.комб.Coverall Type5В/6В№50                                                  </t>
  </si>
  <si>
    <t xml:space="preserve">Респiратори PYSAM FFP3№160кор                 </t>
  </si>
  <si>
    <t>Термоконтейнер д/транс.вакцини</t>
  </si>
  <si>
    <t>Вакцина АКДП 2821Q019В</t>
  </si>
  <si>
    <t>02.2023  03.2023</t>
  </si>
  <si>
    <t>ПРОГРАМА"ГРОМАДСЬКЕ ЗДОРОВ'Я"</t>
  </si>
  <si>
    <t>Vaccines (вакцини проти гострої респіраторної хвороби COVID-19, спричиненої коронавірусом SARS-CoV-2) SDYX6</t>
  </si>
  <si>
    <t>Розчинник для вакцини проти гострої респіраторної хвороби COVID-19, спричиненої коронавірусом SARS-CoV-2 (Sodium chloride 0,9 %, вода для ін’єкцій та ін.)  6025207</t>
  </si>
  <si>
    <t>Шприци ін'єкційні стерильні   21111453</t>
  </si>
  <si>
    <t>Bronchogrip №10 (порошок для приг.роствору)</t>
  </si>
  <si>
    <r>
      <rPr>
        <sz val="12"/>
        <rFont val="Arial"/>
        <family val="2"/>
        <charset val="204"/>
      </rPr>
      <t>Термоконтейнер / Термоконтейнер (nіноnласт)Thermo Safe для транспортування вакцин, 1</t>
    </r>
  </si>
  <si>
    <t>Cевофлуран ( Sojourn Inhalation Anesthetic Liquid 250ml)</t>
  </si>
  <si>
    <t>Дезенфекаційний засіб (5 літрів) Handdesinfektion (Wirkt gegen Viren (auch SaRS-CoV-2) und Bakterien) CARAMBA</t>
  </si>
  <si>
    <t>Mg 10 10 мл №10</t>
  </si>
  <si>
    <t>Трахеальна трубка різних розмірів №10 шт</t>
  </si>
  <si>
    <t>Набір трахеотамічних канюль з манжетою №2 наб</t>
  </si>
  <si>
    <t>Міська цільова програма "Здоров'я киян" на 2020-2023 роки</t>
  </si>
  <si>
    <t>24.06.2022                    01.03.2023</t>
  </si>
  <si>
    <t xml:space="preserve">31.10.2023                  </t>
  </si>
  <si>
    <t>471     188</t>
  </si>
  <si>
    <t>22.06.2022      24.02.2023</t>
  </si>
  <si>
    <t>Вакцинa  для проф. кашлюку, дифтерії  та правця з цільноклітинним кашлюковим компонентом, 1/2/10 доза(АКДП)</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</si>
  <si>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</si>
  <si>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ЕУВАКС для профілактики гепатиту В</t>
  </si>
  <si>
    <t>АНАТОКСИН або вакцина для проф. дифтерії та правця із зменшеним вмістом антигену (АДП-М)</t>
  </si>
  <si>
    <t xml:space="preserve">Вакцини від COVID-19 (COMIRNATY 0,1 mg/ml 195x2.25 ml GVL PU BNT/Вакцина проти гострої респіраторної хвороби COVID-19, спричиненої коронавірусом SARS-CoV-2  </t>
  </si>
  <si>
    <t>Фуросемід (FUROSEMID-RTP 125MG Tabl. №50 F), таблетки, 125mg</t>
  </si>
  <si>
    <t>Месалазин / Salaza 500mg enteric-coated tablets №100, 500 mg, термін прид.12.2024</t>
  </si>
  <si>
    <t>Парацетамол / Paracetamol 1G №40, 1g, термін прид. 09.2026</t>
  </si>
  <si>
    <t>Фуросемід / Furosemida 40 MG №500, 40 mg, термін прид. 05.2026</t>
  </si>
  <si>
    <t>Раміприл и амлодипін / Триамло(Triamlo) капс. тверді 10мг/10мг №28,                          термін прид. 10.2023</t>
  </si>
  <si>
    <t>Раміприл и амлодипін / Триамло(Triamlo) капс. тверді 10мг/5мг №28,                        термін прид. 12.2023</t>
  </si>
  <si>
    <t>Раміприл и амлодипін / Триамло(Triamlo) капс. тверді 5мг/5мг №28,                     термін прид. 02.2024</t>
  </si>
  <si>
    <r>
      <t>Вакцина  БЦЖ</t>
    </r>
    <r>
      <rPr>
        <b/>
        <sz val="12"/>
        <rFont val="Times New Roman"/>
        <family val="1"/>
        <charset val="204"/>
      </rPr>
      <t xml:space="preserve"> </t>
    </r>
    <r>
      <rPr>
        <sz val="12"/>
        <rFont val="Times New Roman"/>
        <family val="1"/>
        <charset val="204"/>
      </rPr>
      <t xml:space="preserve">   д/проф. туберкульозу по 20 доз (1 доза 0,05 мл)</t>
    </r>
  </si>
  <si>
    <t>Месалазин/Salaza 500mg enteric-coated tablets №100, 500mg</t>
  </si>
  <si>
    <t>Фуросемід/Furosemida  40MG №500,  40mg</t>
  </si>
  <si>
    <t>COMIRNATY / Вакцини проти гострої респіратурної хвороби COVID-19, спричиненої коронавірусом  SARS-CoV-2</t>
  </si>
  <si>
    <t>Натрію хлорид 2мл. (розчинник д/вакцини), 0,9%  18мг/2мл.</t>
  </si>
  <si>
    <t xml:space="preserve">Шприц  ін'єкц. стер. Syringe Mini/BOX-200,  A-D 0,3ml.      </t>
  </si>
  <si>
    <t>Полівітаміни з іншими мінералами (Супрадин Імуно кідз №60)</t>
  </si>
  <si>
    <t>Захисний комбінезон /Coveral Type 4/5/6 (L-XL), n/a</t>
  </si>
  <si>
    <t>Респіратор-маска захисна (Mascarilla X-plore 1730 FFP3 №360), n/a</t>
  </si>
  <si>
    <t>Дезінфекційний засіб (5 літрів) Handdesinfektion</t>
  </si>
  <si>
    <t>Моксифлоксацин rompharm 400mg/250ml.</t>
  </si>
  <si>
    <t>ГАМАНІТАРНА</t>
  </si>
  <si>
    <t>ak</t>
  </si>
  <si>
    <t>Медичні маски YOUR MASK YOU M4 FFP2</t>
  </si>
  <si>
    <t>Захисні комбінезони / Coverall Type</t>
  </si>
  <si>
    <t xml:space="preserve">Небулайзер  компресорний ЮЛАЙЗЕР </t>
  </si>
  <si>
    <t>РІКСУБІС порошок та розчинник для розчину для ін'єкцій, по 500 МО, 1 флакон з порошком у комплекті з 1 флаконом з рочинником (вода для ін'єкцій) по 5 мл та по 1 пристосуванню для розведення БАКСДЖЕКТ ІІ у коробці</t>
  </si>
  <si>
    <t>ЕМОКЛОТ порошок та розчинник для розчину для інфузій, 1000 МО/10 мл; флакон №1 з порошком по 1000 МО у комплекті з розчинником(вода для ін'єкцій) по 10 мл у флаконі №1 та набором для розчинення і введення у картонній коробці</t>
  </si>
  <si>
    <t>НОВОСЕВЕН 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порошня, перехідником для флакона в індивідуальній упаковці у картонній коробці</t>
  </si>
  <si>
    <t>Дезенфекаційний засіб (5 літрів) - Handdesinfektion (Wirkt gegen Viren (auch SaRS-CoV-2) und Bakterien) CARAMBA</t>
  </si>
  <si>
    <t>Glucosteril 5% 100 ml #20</t>
  </si>
  <si>
    <t>Rocephin 1 g I.V #80</t>
  </si>
  <si>
    <t>Nableran 500 mg #10</t>
  </si>
  <si>
    <t>Nableran 1 г 1 фл</t>
  </si>
  <si>
    <t>Dobutamine 250 мг 1 фл</t>
  </si>
  <si>
    <t>Salbutamol 0.5 мг/мл 1 мл #10</t>
  </si>
  <si>
    <t>Трахеальна трубка різних розмірів #10</t>
  </si>
  <si>
    <t>Набір трахеотомічних канюль з манжетою #2</t>
  </si>
  <si>
    <t>Шприц без голки 5,0 мл 2000 шт #12 ящ</t>
  </si>
  <si>
    <t>06.03.23</t>
  </si>
  <si>
    <t>ТОВ "Український центр Томотерапії"</t>
  </si>
  <si>
    <t>ГЕМЦИТ СПАЛ 1000, ліоф. для р-ну для інф., по 1000 мг; 1 флакон з ліофілізатом в коробці</t>
  </si>
  <si>
    <t>ГЕМЦИТ СПАЛ 200, ліоф. для р-ну для інф., по 200 мг; 1 флакон з ліофілізатом в коробці</t>
  </si>
  <si>
    <t>ДОКСОРУБІЦИНУМ АККОРД/DOXORUBICINUM ACCORD, 2 мг/мл, концентрат для пригот розчину для інфузій,флакон по 25 мл  (50мг/5мл)  по 1 флакону в пачці</t>
  </si>
  <si>
    <t>231,34</t>
  </si>
  <si>
    <t xml:space="preserve">ДОЦЕТАКСЕЛ АККОРД, конц. для приг. р-ну для інф., 20 мг/мл по 80 мг/4 мл у фл. </t>
  </si>
  <si>
    <t>336,14</t>
  </si>
  <si>
    <t>ЕЛОКСАТИН®, конц.для р-ну для інф., 5 мг/мл №1, по 10 мл конц., що містить 50 мг оксаліплатину, у фл.;в піддоні, запаяному кришкою, в карт кор.</t>
  </si>
  <si>
    <t>1574,08</t>
  </si>
  <si>
    <t>КНП "Одеський регіональний клінічний протипухлинниий центр", ТОВ "Український центр Томотерапії"</t>
  </si>
  <si>
    <t>КНП "Одеський регіональний клінічний протипухлинниий центр", ОКНП " Буковинський клінічний онкологічний центр", ТОВ "Український центр Томотерапії"</t>
  </si>
  <si>
    <t>24.03.23 (МОЗ)</t>
  </si>
  <si>
    <t>СУТЕНТ, по 12,5 мг, по 7 капс. у бліст., по 4 бліст. у карт. кор.</t>
  </si>
  <si>
    <t>СУТЕНТ, по 25 мг, по 7 капс. у бліст., по 4 бліст. у карт. кор.</t>
  </si>
  <si>
    <t>СУТЕНТ, по 50 мг, по 7 капс. у бліст., по 4 бліст. у карт. кор.</t>
  </si>
  <si>
    <t>2 474,50</t>
  </si>
  <si>
    <t>ЦИСПЛАТИНУМ АККОРД/ CISPLATINUM ACCORD, 1мг/мл, конц. для р-ну для інф., 50мг/50 мл у фл, по 1 фл у пачці</t>
  </si>
  <si>
    <t>ВІНБЛАСТИНУ СУЛЬФАТ ТЕВА 1 МГ/МЛ РОЗЧИН ДЛЯ ІН'ЄКЦІЙ / VINBLASTINSULFAT TEVA 1 MG/ML INJEKTIONSLOSUNG, 1 мг/мл розчин для ін’єкцій по 10 мл у флаконі</t>
  </si>
  <si>
    <t>ВІПЕНЕМ, пор для р-ну для інф. по 500/500 м, по 10 фл. З пор у карт. кор.</t>
  </si>
  <si>
    <t>ГЛІОЗОМІД, капсули по 20 мг</t>
  </si>
  <si>
    <t>ДОКСОРУБІЦИНУМ АККОРД/ DOXORUBICINUM ACCORD, 2 мг/ мл, конц. для р-ну для інф., фл.5 мл (10 мг / 5мл)  по 1 фл. У пачці.</t>
  </si>
  <si>
    <t>ЕПОБІОКРИН, р-н для ін по 10 000 МО по 1 мл</t>
  </si>
  <si>
    <t>КАРБОПЛАТИН АККОРД/ CARBOPLATIN ACCORD, конц. для р-ну для інф., 10 мг/мл по 50 мг/5 мл (50 мг) у фл., по 1 фл. в кор.</t>
  </si>
  <si>
    <t>МЕТОТРЕКСАТ "ЕБЕВЕ", конц. для р-ну для інф., 100мг/ мл по 50 мл (5000 мг) у фл, по 1 фл у пачці</t>
  </si>
  <si>
    <t>МЕТОТРЕКСАТ-ТЕВА , розчин для ін’єкцій,25 мг/мл, по 2 мл у флаконі</t>
  </si>
  <si>
    <t>МІКАФУНГІН АККОРД/MICAFUNGIN ACCORD, пор для конц для р-ну для інф, по 50 мг у фл по 50 мг по 1 фл в пачці</t>
  </si>
  <si>
    <t>ОНДАСЕТРОН, розчин для ін’єкцій, 2 мг/мл по 2 мл (4 мг) в ампулі</t>
  </si>
  <si>
    <t>ОРУНГАЛ®, р-н орал.,10 мг/мл, по 150 мл у фл., по 1 фл з доз.в карт. кор.</t>
  </si>
  <si>
    <t>ФОСМІЦИН, пор. для р-ну для ін. по 2 г у фл.,по 10фл. З пор.у карт кор</t>
  </si>
  <si>
    <t>ЦИСПЛАТИНУМ АККОРД/CISPLATINUM ACCORD, 1мг/мл, конц. для р-ну для інф., 50мг/50 мл у фл, по 1 фл у пачці</t>
  </si>
  <si>
    <t>Назва заходу/напрямку КПКВК 2301400 "Забезпечення медичних заходів окремих державних програм та комплексних заходів програмного характеру" за напрямом "Закупівлі лікарських засобів. імунобіологічних препаратів(вакцини). медичних виробів. інших товарів і послуг. в тому числі за договорами керованого доступу".</t>
  </si>
  <si>
    <t>16.03.20222</t>
  </si>
  <si>
    <t>тести Ковід2 (грип А+В)</t>
  </si>
  <si>
    <t>Підгузки-памперси   для дорослих  роз М</t>
  </si>
  <si>
    <t>Інсулін  людскій 100 IU</t>
  </si>
  <si>
    <t xml:space="preserve"> За кошти Державного Бюджета</t>
  </si>
  <si>
    <t xml:space="preserve">Одноразова системадля  інф  з метал голкою  для проколу флакона </t>
  </si>
  <si>
    <t>№210</t>
  </si>
  <si>
    <t>Шприц. 2мл. Луер  2комп  1голка 23G</t>
  </si>
  <si>
    <t>Шприц.5мл. Луер  2комп  1голка 22G</t>
  </si>
  <si>
    <t>Натрiю хлорид р-н д/iнф. 9мг/мл 400мл конт.</t>
  </si>
  <si>
    <t>Дофамін -Д  конц 40мг 5мл №10</t>
  </si>
  <si>
    <t>Адреналін -Д1.1.8мг  1мл №10</t>
  </si>
  <si>
    <t>Дексаметазон -Д4мг 1мл №5</t>
  </si>
  <si>
    <t>Налбуфін-Фармекс  розч для ін 10мг по 2мл  №5</t>
  </si>
  <si>
    <t xml:space="preserve">Волютенз р-н 500мл </t>
  </si>
  <si>
    <t>Лонгокаін  р-н  5мг  5мл  №10</t>
  </si>
  <si>
    <t xml:space="preserve">Небутамол  для інгал  1мг  по 2мл  №40 небули </t>
  </si>
  <si>
    <t xml:space="preserve">Атраксан  розчин 100мг  по 5мл </t>
  </si>
  <si>
    <t>Меробоцид  пор  500мл  №1</t>
  </si>
  <si>
    <t>Цефопектам  пор  1 гр  1гр  флакон  №1</t>
  </si>
  <si>
    <t xml:space="preserve">Рукавички  нестерильні  нітрилові неоп  розмір  М 07,03,202023 БАЗА </t>
  </si>
  <si>
    <t xml:space="preserve">Рукавички  оглядові  латексні  нест неприп  розмір М 07,03,2023 БАЗА </t>
  </si>
  <si>
    <t>1329</t>
  </si>
  <si>
    <t>30.11.2020</t>
  </si>
  <si>
    <t xml:space="preserve">Вакцини від COVID-19 (COMIRNATY 0,1 mg/ml 195x2.25 ml GVL PU BNT/Вакцина проти гострої респіраторної хвороби COVID-19, спричиненої коронавірусом SARS-CoV-2, концентрат для дисперсії для ін'єкції, 1 флакон містить 6 доз; 195 флаконів у картонній коробці, 1170 доз в уп.), 0.1mg/ml (371 уп × 1170) </t>
  </si>
  <si>
    <t>22.03.2023    27.03.2023</t>
  </si>
  <si>
    <t>04.01.2023  01.03.2023  22.03.2023   27.03.2023</t>
  </si>
  <si>
    <t>Шприці ієкційні стерильні,міні-шприц,3 автоматичне вимкнення,А-D, 2,0 мл</t>
  </si>
  <si>
    <t>01.03.2023 22.03.2023  27.03.2023</t>
  </si>
  <si>
    <t>189</t>
  </si>
  <si>
    <t>188</t>
  </si>
  <si>
    <t>31.08.2022   17.02.2023  27.03.2023</t>
  </si>
  <si>
    <t>Інсулін (людський)/Актрапід (ACTRAPID) НМ розчин для ін'єкцій 1 ампула 10мл, 100МО/мл</t>
  </si>
  <si>
    <t>Термоконтейнер/Термоконтейнер (пінопласт) Thermo Safe для транспортування вакцин, 1</t>
  </si>
  <si>
    <t>Захисні костюми/Захисні комбінезони в асортименті, 1</t>
  </si>
  <si>
    <t>Респіратор-маска захисна/Респіратор PYSAM FFP3 №160 в коробі, п/а</t>
  </si>
  <si>
    <t>Захисні комбінезони /Coverall Tipe 5-B/6-B (L-XL) №36, п/а</t>
  </si>
  <si>
    <t>Куросурф суспензія для ендотрахеального введення, 80мг/мл по 1,5 мл у флаконі 1157454</t>
  </si>
  <si>
    <t>Куросурф суспензія для ендотрахеального введення, 80мг/мл по 1,5 мл у флаконі 1161637</t>
  </si>
  <si>
    <t>63</t>
  </si>
  <si>
    <t>24.06.2022
03.03.2023</t>
  </si>
  <si>
    <t>Клапан серця біологічний органічний з бичачого перикарду мітральний №31</t>
  </si>
  <si>
    <t>Клапан серця біологічний аортальний Epic №21</t>
  </si>
  <si>
    <t>Клапан серця біологічний аортальний Epic №23</t>
  </si>
  <si>
    <t>Оклюзійна балонна система ГіперГлейд 104-4530</t>
  </si>
  <si>
    <t>Судинний протез Impra carbofl 8-5mm*70cm</t>
  </si>
  <si>
    <t>06,03,2023</t>
  </si>
  <si>
    <t>Інтродьюсер Clidesheath Slender RM*RS7F10PQ</t>
  </si>
  <si>
    <t>МІКРОКАТЕТЕР КОРОНАРНИЙ Filnekross MG NC-F865A</t>
  </si>
  <si>
    <t xml:space="preserve">Канал для рідини голки EZ-IO 15mm Needle Set </t>
  </si>
  <si>
    <t xml:space="preserve">Канал для рідини голки EZ-IO 25mm Needle Set </t>
  </si>
  <si>
    <t xml:space="preserve">Канал для рідини голки EZ-IO 45mm Needle Set </t>
  </si>
  <si>
    <r>
      <t>Окуляри для зору корекційні / Ок</t>
    </r>
    <r>
      <rPr>
        <sz val="11"/>
        <rFont val="Arial Cyr"/>
        <charset val="204"/>
      </rPr>
      <t>уляри +3,0 D (жіночі), 1</t>
    </r>
  </si>
  <si>
    <r>
      <t xml:space="preserve">Маска-респіратор медична / Маска респіратор Kolmi </t>
    </r>
    <r>
      <rPr>
        <sz val="11"/>
        <color indexed="8"/>
        <rFont val="Times New Roman"/>
        <family val="1"/>
        <charset val="204"/>
      </rPr>
      <t>Opairpro Oxygen FFP3 NR D №50 в упак., batch 20501786-601B, n/a</t>
    </r>
  </si>
  <si>
    <r>
      <t xml:space="preserve">Маска-респіратор медична / Маска респіратор Kolmi </t>
    </r>
    <r>
      <rPr>
        <sz val="11"/>
        <color indexed="8"/>
        <rFont val="Times New Roman"/>
        <family val="1"/>
        <charset val="204"/>
      </rPr>
      <t>Opairpro Oxygen FFP3 NR D №50 в упак., batch 21122277-603A, n/a</t>
    </r>
  </si>
  <si>
    <r>
      <t xml:space="preserve">Маска-респіратор медична / Маска респіратор Kolmi </t>
    </r>
    <r>
      <rPr>
        <sz val="11"/>
        <color indexed="8"/>
        <rFont val="Times New Roman"/>
        <family val="1"/>
        <charset val="204"/>
      </rPr>
      <t>Opairpro Oxygen FFP3 NR D №50 в упак., batch 20491185-601A, n/a</t>
    </r>
  </si>
  <si>
    <t>Дезенфекц. засіб (5 літрів) - Handdesinfektion (Wirkt gegen Viren (auch SaRS-CoV-2) und Bakterien) CARAMBA</t>
  </si>
  <si>
    <r>
      <t>пов</t>
    </r>
    <r>
      <rPr>
        <sz val="12"/>
        <rFont val="Arial"/>
        <family val="2"/>
        <charset val="204"/>
      </rPr>
      <t>҆</t>
    </r>
    <r>
      <rPr>
        <sz val="12"/>
        <rFont val="Times New Roman"/>
        <family val="1"/>
        <charset val="204"/>
      </rPr>
      <t>язка</t>
    </r>
  </si>
  <si>
    <t>Маска -респіратор №95</t>
  </si>
  <si>
    <t>Костюм біозахисту одн. з бахілами</t>
  </si>
  <si>
    <t>Медичні маски / YOUR MASK YOU M4 FFP2 №675, n/a</t>
  </si>
  <si>
    <t xml:space="preserve">Антисептик 100мл      </t>
  </si>
  <si>
    <t>Рукавиці одноразові 1500 пар (750 пар в 1 ящ)</t>
  </si>
  <si>
    <t xml:space="preserve">Голки різних розмірів </t>
  </si>
  <si>
    <t>061/130-182</t>
  </si>
  <si>
    <t>ШвидкІ  (експрес) тести д/виявл. Антитіл до ВІЛ 1/2 l1 досл</t>
  </si>
  <si>
    <t>ШвидкІ  (експрес) тести д/виявл. Антитіл до ВІЛ 1/2 1ll досл</t>
  </si>
  <si>
    <t>05.12.2022 06.12.2023 01.03.2023</t>
  </si>
  <si>
    <t>Вакцини від COVID-19 (COMIRNATY 0,1 mg/ml 195x2.25 ml GVL PU BNT/Вакцина проти гострої респіраторної хвороби COVID-19, спричиненої коронавірусом SARS-CoV-2, концентрат для дисперсії для  для ін'єкції, 1 флакон</t>
  </si>
  <si>
    <t>Sodium chloride, 2мл (Натрій хлорід 0,9% 18мг/2мл SSOL1*25 SDV EUA)</t>
  </si>
  <si>
    <t>Контейнер для забору (утилізації) медичних відходів Safety box f.user syrgs/ndls 5lt</t>
  </si>
  <si>
    <t>Шприц ін'єкційний стерильний Syringe, A-D, 0,3 ml, Soloshot Mini/BOX-200, Шприц,  A-D, 0,3мл</t>
  </si>
  <si>
    <t>Респіратор-маска захисна / Респіратори PYSAM FFP3 (Exp.2023/09/01) №160 в коробі, n/a</t>
  </si>
  <si>
    <t>97-Р</t>
  </si>
  <si>
    <t>Комплект контейнерів для трьох компонентів "Reveos" без фільтру LOT 220513В151 (2024/05/12)</t>
  </si>
  <si>
    <t>440-Р</t>
  </si>
  <si>
    <t>Орто конфіденс ВБ (Контролі з імітацією цільної крові) LOT V258321-53 (2023/04/11)</t>
  </si>
  <si>
    <t>Орто реагент 0,8% Аффірмаген А1, В1х10мл LOT 8A568 (2023/04/18)</t>
  </si>
  <si>
    <t>Орто реагент 0,8% Серджискрін, 3х10 мл LOT 8SS721 (2023/04/11)</t>
  </si>
  <si>
    <t>Орто. Анти-A/Анти-B/Анти-D/Контроль/Реверсивний Розчинник системи Орто БіоВью(Касета групування ABO /Rh/Реверс LOT 707100 (2023/09/06)</t>
  </si>
  <si>
    <t>325-Р</t>
  </si>
  <si>
    <t>Орто. Анти-С/Анти-Е/Анти-с/Анти-е/Анти-К/Контроль системи Орто БіоВью(Касета Rh/K LOT 707280(2023/08/28)</t>
  </si>
  <si>
    <t>ID-Cards "LISS/Coombs" LOT 505317518 (2023/09/30)</t>
  </si>
  <si>
    <t>Розчин натрія хлорид 0,9% 500мл в пласт. флак, LOT 15Q CD 100 (2024/02)</t>
  </si>
  <si>
    <t>СІМПОНІ,р-н д/ін, 100мг/мл по 0,5мл розчин у попередньо наповненому шприці</t>
  </si>
  <si>
    <t>06.03.23р</t>
  </si>
  <si>
    <t>12.01.23р</t>
  </si>
  <si>
    <t xml:space="preserve">ХАЙРІМОЗ 20мг,р-н для ін"кцій, 20мг/0,4мл по 0,4мл у попер.наб. шприц. </t>
  </si>
  <si>
    <t>27.03.23р</t>
  </si>
  <si>
    <t>16.12.22р</t>
  </si>
  <si>
    <t>Вілате 500 МО, порош.та розчинник для розч.ін"єкцій,100 МО/мл</t>
  </si>
  <si>
    <t>20.03.23р</t>
  </si>
  <si>
    <t>08.03.23р</t>
  </si>
  <si>
    <t>15.03.23р</t>
  </si>
  <si>
    <t>13.03.23р</t>
  </si>
  <si>
    <t>Октанат пор.для роз.для ін"єк.по 100 МО/мл</t>
  </si>
  <si>
    <t>Октанат пор.для роз.для ін"єк.по 50  МО/мл</t>
  </si>
  <si>
    <t>Ріксубіс пор.та розчинник для роз.ін"єк, по 500 МО</t>
  </si>
  <si>
    <t xml:space="preserve">ГАМАНОРМ, р-н д/інє"кцій, 165 мг/мл по 10 мл, по 1 фл у картонній коробці </t>
  </si>
  <si>
    <t xml:space="preserve">ГАМАНОРМ, р-н д/інє"кцій, 165 мг/мл по 20 мл, по 1 фл у картонній коробці </t>
  </si>
  <si>
    <t>ГАМАНОРМ, р-н д/ін, 165 мг/мл по 20мл флаконі</t>
  </si>
  <si>
    <t>30.03.23р</t>
  </si>
  <si>
    <t>23.03.23р</t>
  </si>
  <si>
    <t>ІЛАРІС,р-н д/ін. 150мг/1мл,по 1 мл у фл., по 1 фл.</t>
  </si>
  <si>
    <t>10.03.23р</t>
  </si>
  <si>
    <t>03.03.23р</t>
  </si>
  <si>
    <t>СІНРАЙЗ,пор.д/р-ну д/ін.500 МО</t>
  </si>
  <si>
    <t>Силденафіл Зентіва 20 мг, вкриті плівкою оболонкою, по 30 таблеток</t>
  </si>
  <si>
    <t>17.02.23р</t>
  </si>
  <si>
    <t>Інфекційні захорювання, що супроводжуються вискоким рівнем летальності</t>
  </si>
  <si>
    <t>Дифтерійний Антитоксин ,роз.для ін"єкцій ,не меньше 1000 MO/мл, по 10 мл у флак</t>
  </si>
  <si>
    <t>28.02.23р</t>
  </si>
  <si>
    <t>Мпівіропак плюс 0ьабл.в/о по 90мг/400 мг,по 28 табл.у фл</t>
  </si>
  <si>
    <t>07.03.23р</t>
  </si>
  <si>
    <t>Канюля інфузійна Венопорт плюс 18G 1,3*45 мм</t>
  </si>
  <si>
    <t>Шприц 5 мл луєр 2-комп 1 голка 5 мл 22 G</t>
  </si>
  <si>
    <t>Рукавиці оглядові нітрилові нестрильні неприпудрені . р.M</t>
  </si>
  <si>
    <t>Натрію хлорид р-н 0.9% 400мл</t>
  </si>
  <si>
    <t>Дофамін-Дарниця конц.д/приг.р-ну д/інф, 40мг/мл 5,0</t>
  </si>
  <si>
    <t>Атропін-Дарниця р-н для ін.1мг/мл по 1,0 мл</t>
  </si>
  <si>
    <t>Дексаметазон-Дарниця р-н.д/ін.4мг/мл амп. 1мл №5</t>
  </si>
  <si>
    <t>Налбуфін-Фарматекс, роз.для ін, 10мг/мл по 2мл</t>
  </si>
  <si>
    <t>Лонгокаїн 5 мг/мл 5,0</t>
  </si>
  <si>
    <t>Цефтріаксон-БХФЗ пор д/їн 1000 мг</t>
  </si>
  <si>
    <t>Клопідогрел 75 MG №84,75 mg</t>
  </si>
  <si>
    <t>01.03.23р</t>
  </si>
  <si>
    <t>Фуросемід 40 MG №500, 40 mg</t>
  </si>
  <si>
    <t>Раміприл и амлодипін /Триамло капс.тверді 10мг/10мг №28</t>
  </si>
  <si>
    <t>Раміприл и амлодипін /Триамло капс.тверді 10мг/5мг №28</t>
  </si>
  <si>
    <t>Раміприл и амлодипін /Триамло капс.тверді 5мг/5мг №28</t>
  </si>
  <si>
    <t>Калій йодид 65 мг таб.№ 10х20 спайка</t>
  </si>
  <si>
    <t>Сальбутамол, флакони, 100mcg</t>
  </si>
  <si>
    <t>Ібупрофен,таблетки 200mg</t>
  </si>
  <si>
    <t>Ібупрофен, флакони 118ml</t>
  </si>
  <si>
    <t>163</t>
  </si>
  <si>
    <t>Інсулін (людський)/Актрапід р-н для ін. 1амп 10мл,100МО/млс MT65V91</t>
  </si>
  <si>
    <t>Швидкі(експрес)тести д/виявл.антитіл до ВІЛ 1/2 (Boson)</t>
  </si>
  <si>
    <t xml:space="preserve">                                                                                                                                                                       </t>
  </si>
  <si>
    <t>Кальція хлорид 10 мл №10</t>
  </si>
  <si>
    <t>02.03.23 р</t>
  </si>
  <si>
    <t>Верапаміл 2,5мг/мл 2,0 №10</t>
  </si>
  <si>
    <t>02.03.23р</t>
  </si>
  <si>
    <t>Бенодил 0.25 мг №20</t>
  </si>
  <si>
    <t>14.03.23р</t>
  </si>
  <si>
    <t>БД Морфін Калцекс р-н,д-їн,10мг/мл 1,0мл</t>
  </si>
  <si>
    <t>Синтоміцін лінімент 100мг/г 25г</t>
  </si>
  <si>
    <t>Пантенол спрей 10% по 150мл</t>
  </si>
  <si>
    <t>Бромгексин 4 Берлін-Хемі розч.орал.4мг/5мл 60мл фл.</t>
  </si>
  <si>
    <t>HERBAPECT сироп від кашлю 120мл</t>
  </si>
  <si>
    <t>Кламокс, пор.400 мг/57мг по 70мл</t>
  </si>
  <si>
    <t>Кламокс, пор.200 мг/28мг по 70мл</t>
  </si>
  <si>
    <t>Регідростандарт, пор.№10 стіків</t>
  </si>
  <si>
    <t>Регідрон Біо, пор.№5 парних саше</t>
  </si>
  <si>
    <t>Но-шпа,таб.40мг № 20</t>
  </si>
  <si>
    <t>Антиспазмін коліка,таб.10мг/10мг №30</t>
  </si>
  <si>
    <t>Креон, 10000 капс.150мг №20</t>
  </si>
  <si>
    <t>Еспумізан капс.м"які 40мг № 100</t>
  </si>
  <si>
    <t>Омепразол Zetntiva,капс. №10 №28</t>
  </si>
  <si>
    <t>Леветірацетам PUREN, суспезія 100мг/мл (150мл)</t>
  </si>
  <si>
    <t>Леветірацетам Стада, таб.250мг №50</t>
  </si>
  <si>
    <t>Леветірацетам Стада, таб.500мг №50</t>
  </si>
  <si>
    <t>Солу-медрол пор.д/рочн.д/ін"єк.500 мг флак</t>
  </si>
  <si>
    <t>Вальпроат-Натрію,сироп 300 мг/мл по 100мл</t>
  </si>
  <si>
    <t>Парацетамол супоз.рект.80мг №10</t>
  </si>
  <si>
    <t>Валеріана форте, табл.40 мг №50</t>
  </si>
  <si>
    <t>Назва заходу/напрямку,забезпечення  лікарськими засобами та виробами медичного призначення (платник  Укрзалізниця)</t>
  </si>
  <si>
    <t>флакое</t>
  </si>
  <si>
    <t>Назва заходу/напрямку (наприклад, забезпечення  медикаментами від Бази  ВООЗ. ЮНІСЕФ)</t>
  </si>
  <si>
    <t>Назва заходу/напрямку ( отриманні  медикаменти від  благодійний фонд "Криниця Якова" )</t>
  </si>
  <si>
    <t>Халати PPE</t>
  </si>
  <si>
    <t>Маски одноразові типу респіратор</t>
  </si>
  <si>
    <t>Фартухи мед.</t>
  </si>
  <si>
    <t>Санітайзер 5 л</t>
  </si>
  <si>
    <t>Санітайзер  60 мл</t>
  </si>
  <si>
    <t xml:space="preserve">Перчатки медичні </t>
  </si>
  <si>
    <t>Костюми захисні (комбінезони)</t>
  </si>
  <si>
    <t>Напрям: Міська цільова програма  "Громадське здоров'я"</t>
  </si>
  <si>
    <t>БІОЛІК Туберкулін ППД-Л р-н д/ін, комплект: 1 амп. по 0,6 мл (6 доз) з активністю 2ТО/доза, 3 шпр. з голками д/витягання, 3 голки д/введення"</t>
  </si>
  <si>
    <t>компект</t>
  </si>
  <si>
    <t>КП" Волинський обласний фтизіопульмонологічний медичний центр"</t>
  </si>
  <si>
    <t>KIT, XPRESS, SARS-CoV-2, 2 TEST</t>
  </si>
  <si>
    <t>06.03.2023</t>
  </si>
  <si>
    <t xml:space="preserve">Lignocainum hydrochloricum WZF 2% 2,0 мл № 10 амп </t>
  </si>
  <si>
    <t>17.03.2023</t>
  </si>
  <si>
    <t>MGIT 960 SUPPLKIT / BD BACTEC TM MGIT TM 960  збагачувальна добавка (кат № 245124). Набір на 100 досліджень</t>
  </si>
  <si>
    <t>MGIT OADC ENRICHMENT 6 VIALS / Збагачувальна добавка OADC BD BBLTM MGITTM  (кат № 245116)</t>
  </si>
  <si>
    <t>N-Ацетил-L-цистеїн для біохімії 25 г.</t>
  </si>
  <si>
    <t>10.03.2023</t>
  </si>
  <si>
    <t>Дезинфекційний засіб (5 літрів) - Handdesinfektion (Wirkt gegen Viren (auch SaRS-CoV-2) und Bakterien) CARAMBA</t>
  </si>
  <si>
    <t>Калій йодид/Калію йодид 65 мг таблетки</t>
  </si>
  <si>
    <t>Набір з пробірок  BD BACTEC TM MGIT TM (7 мл) для культивування Мікробактерії туберкульозу (кат № 245122). Набір на 100 досліджень</t>
  </si>
  <si>
    <t>Швидка відповідь Експрес-тест ВІЛ 1-2</t>
  </si>
  <si>
    <t>amikacin 5 mg/ml 100 мл № 10 фл КП "Фармація" без ціни</t>
  </si>
  <si>
    <t>Gelafusal® Infusionslösung, . 500 ml № 10 фл КП "Фармація" без ціни</t>
  </si>
  <si>
    <t xml:space="preserve"> Biofazolin 1гр 1фл КП "Фармація" без ціни</t>
  </si>
  <si>
    <t>Salbutamol 0,5 мг/мл 1мл № 10 КП "Фармація" без ціни</t>
  </si>
  <si>
    <t>Butylscopolamine 20 мг/мл 5амп КП "Фармація" без ціни</t>
  </si>
  <si>
    <t>Атропин 0,5 мг 1 мл № 10КП "Фармація" без ціни</t>
  </si>
  <si>
    <t xml:space="preserve">Антисептик 100млКП "Фармація" без ціни      </t>
  </si>
  <si>
    <t>Рукавиці одноразові 1500 парКП "Фармація" без ціни</t>
  </si>
  <si>
    <t>Голки різних розмірів КП "Фармація" без ціни</t>
  </si>
  <si>
    <t>Дезенфекційний засіб (5 літрів) - Handdesinfektion (Wirkt gegen Viren (auch SaRS-CoV-2) und Bakterien) CARAMBAКП "Фармація" без ціни</t>
  </si>
  <si>
    <t>09.11.2022.</t>
  </si>
  <si>
    <t>Вакцина для профілактики поліомієліту (інактивована) флакони по 1 дозі, для ін'єкцій</t>
  </si>
  <si>
    <t>19.12.2022 23.03.2023</t>
  </si>
  <si>
    <t>650           297</t>
  </si>
  <si>
    <t>09.08.2022 21.03.2023</t>
  </si>
  <si>
    <t>04.01.2023 22.03.2023</t>
  </si>
  <si>
    <t>061-2426/04.06</t>
  </si>
  <si>
    <t>Швидкі тести д/вияв антитіл до ВІЛ 1/2 (Boson)</t>
  </si>
  <si>
    <t>1140</t>
  </si>
  <si>
    <t>Тз-27</t>
  </si>
  <si>
    <t>Тенофовір 300мг + Ламівудин 300 мг+Долутегравір 50мг №90</t>
  </si>
  <si>
    <t>03-09/14/1458/22</t>
  </si>
  <si>
    <t>Парацетамол Дарниця табл 500 мг №10</t>
  </si>
  <si>
    <t>Резонатив розчин для інєкцій 625 МО по 1 мл в амп. №1</t>
  </si>
  <si>
    <t>Натрію хлорид 0,9% 18мг/2мл (розчинник для вакцини проти Covid)</t>
  </si>
  <si>
    <t xml:space="preserve">Шприц ін'єкційний стерильний  Syringe A-D 0,3 ml </t>
  </si>
  <si>
    <t>Шприци інсулінові (Syringe Insulin 1 ml) №100*20(2000 в коробці)</t>
  </si>
  <si>
    <t>Амплодипін (Amplodipin puren 5mg №100), табл. 50мг</t>
  </si>
  <si>
    <t>Лабеталолу гідрохлорид (Лабеталолу г/хл 300мг), таб 300мг</t>
  </si>
  <si>
    <t>Пропронолол (Пропронолол 20мг), таб 20мг</t>
  </si>
  <si>
    <t>Назва заходу/напрямку (препарат для лікування гастроентерології)</t>
  </si>
  <si>
    <t>Месалазин (Salaza 500mg) табл №100</t>
  </si>
  <si>
    <t>Ібупрофен (ibuprofen puren 400 mg), таблетки</t>
  </si>
  <si>
    <t>Дулоксетин (Дулоксетин 20мг), капсули 20 мг</t>
  </si>
  <si>
    <t>Інсулін людський/MIXTARD 30HM PENFILL/ д/ін. 100МО/мл 3мл</t>
  </si>
  <si>
    <t>Алопуринол (Аллопуринол 300мг)табл 300мг</t>
  </si>
  <si>
    <t>Моксифлокацин (Авелокс R) табл. 400мг №5</t>
  </si>
  <si>
    <t>Флуконазол (Fiuconazol puren 2G 50mg №100) таблетки</t>
  </si>
  <si>
    <t>Шпателі деревяні</t>
  </si>
  <si>
    <t>Назва заходу/напрямку: 17.1.2. Закупівля витратних матеріалів для пацієнтів зі спинальною травмою</t>
  </si>
  <si>
    <t>Голка для введення цементу з металевою рукояткою 11G 150mm(мм)-1шт.V-HPGun  Пістолет високого тиску для введення цементу -1шт.V-Fix DH цемент для хребта ренгенконтрастний низької в'язкості 2x10g(г)-1шт.</t>
  </si>
  <si>
    <t>15.11.2023р.</t>
  </si>
  <si>
    <t>Голка для введення цементу з металевою рукояткою 13G 150mm(мм)-1шт.V-HPGun  Пістолет високого тиску для введення цементу -1шт.V-Fix DH цемент для хребта ренгенконтрастний низької в'язкості 2x10g(г)-1шт.</t>
  </si>
  <si>
    <t>Winch набірдля кіфопластики 20mm(мм)-1компл. V-Fix DH цемент для хребта ренгенконтрастний низької в'язкості 2x10g(г)-1шт.</t>
  </si>
  <si>
    <t>1.CHARSPINE2 гвинт поліаксиальний-4шт.2.CHARSPINE2 гвинт блокуючий -4шт.3.Стержень-2шт</t>
  </si>
  <si>
    <t>1.CHARSPINE2 гвинт поліаксиальний-8шт.2.CHARSPINE2 гвинт блокуючий -8шт.3.Стержень-2шт.4.З'єднувач1шт.5.Зажим поперечного з'єднувача-2шт</t>
  </si>
  <si>
    <t>1.CHARSPINE2 гвинт поліаксиальний-90шт.2.CHARSPINE2 гвинт блокуючий 90шт.3.Стержень-3шт.4.З'єднувач стержня 15шт.5.зажим поперечного з'єднувача-30шт.</t>
  </si>
  <si>
    <t>1.Пластина шийна  блокуюча-1шт.2. гвинт шийний блокуючий -4шт.</t>
  </si>
  <si>
    <t>1.Пластина шийна  блокуюча-1шт.2. гвинт шийний блокуючий -6шт.</t>
  </si>
  <si>
    <t>1.Кейдж міжхребцевий шийний кутовий-1шт.</t>
  </si>
  <si>
    <t>1.Кейдж міжхребцевий TLIF PEEK-1шт.</t>
  </si>
  <si>
    <t>1.Імплантат регульований М-1шт.2.Кришка зубчаста М-2шт</t>
  </si>
  <si>
    <t>1.CHARSPINE ОСТ гвинт поліаксиальний-80шт.2.CHARSPINE2 гвинт блокуючий 80шт.3.Стержень20шт.4.CHARSPINE з'єднувач регульований -10шт</t>
  </si>
  <si>
    <t>Дуральна відновлювальна заплата (Нео Дура)</t>
  </si>
  <si>
    <t>Одноразовий набір для інфузій з металевою голкою для проколу флакона</t>
  </si>
  <si>
    <t>Канюля інфузійна Венопорт плюс 18G 1,1х32мм</t>
  </si>
  <si>
    <t>Шприц 5мл луєр 2-комп.одна   голка 5мл 22G</t>
  </si>
  <si>
    <t>Шприц 10 мл луєр 2-комп.1-голка 21G</t>
  </si>
  <si>
    <t>Рукавички оглядові нітрилові непудрені нестерильні розмір М (пара)</t>
  </si>
  <si>
    <t>Рукавички оглядові латексні  непудрені нестерильні розмір М (пара)</t>
  </si>
  <si>
    <t>Натрію хлорид р-н 9% 400мл</t>
  </si>
  <si>
    <t xml:space="preserve">ПЛАЗМОВЕН @, розчин для інфузій , по 500 мл.у флаконі </t>
  </si>
  <si>
    <t>ДЕКСПРО, розчин для ін'єкцій , по 50 мг/2 мл.по 2мл в ампулах№5(х1)</t>
  </si>
  <si>
    <t>ПРОПОФОЛ КАБІ, емульсія для ін'єкцій або інфузій ,10мг/мл по 20 мл в ампулі</t>
  </si>
  <si>
    <t xml:space="preserve">МЕТРОНІДАЗОЛ- ДАРНИЦЯ. Розчин для інфузій,5мг/мл по 100 мл№1 флакон поліпропіленовий </t>
  </si>
  <si>
    <t>ФУРОСЕМІД -ДАРНИЦЯ.Розчин для ін'єкцій 10мг/мл по 2 мл в ампулі;</t>
  </si>
  <si>
    <t>ДЕКСАМЕТАЗОН- ДАРНИЦЯ. Розчин для ін'єкцій , 4мг/мл по 1 мл</t>
  </si>
  <si>
    <t>ФЛУКОНАЗОЛ -ДАРНИЦЯ, р-н д/інф.2мг/мл по 100мл у фл. №1</t>
  </si>
  <si>
    <t>Нефопам-Здоров'я, р-н д/ін,20мг/2мл по 2мл в ампулі</t>
  </si>
  <si>
    <t>Ондансетрон розчин д/ін .2мг/мл 2мл</t>
  </si>
  <si>
    <t>Цефтріаксон-БХФЗ  пор. д/ ін.1000мг флак №1</t>
  </si>
  <si>
    <t>Rocephin 1g1.V №80 фл.</t>
  </si>
  <si>
    <t>Санидар по 100мл №40 фл</t>
  </si>
  <si>
    <t>ciprofloxacin 400mg/200ml №10 фл</t>
  </si>
  <si>
    <t>amikacin 5 mg/ml 100мл №10 фл</t>
  </si>
  <si>
    <t>Ampicillin und Sulbactam IBI 2 g+1g №10фл</t>
  </si>
  <si>
    <t>Gelafusal@Infusionslosung,.500ml №10фл</t>
  </si>
  <si>
    <t>Dobutamine 250мг 1фл</t>
  </si>
  <si>
    <t>Cefuroxime 1500 mg1фл</t>
  </si>
  <si>
    <t>Vitamin C 500мг 5мл №10</t>
  </si>
  <si>
    <t>Рукавиці одноразові 1500шт</t>
  </si>
  <si>
    <t>Катетер Фолея 5шт №20,№12</t>
  </si>
  <si>
    <t xml:space="preserve">Дезенфекційний засіб (5 літрів)-Handdesinfektion(Wirkt gegen Viren(auch SaRS-CoV-2) und Bakterien) </t>
  </si>
  <si>
    <t>Клопідогрел/Clopidogrel 75 MG №84,75mg</t>
  </si>
  <si>
    <t>Ацетилцистеїн (IcomucyI Sandoz.Саше №10).штуки,600</t>
  </si>
  <si>
    <t>Раміприл і амлодипін/Триамло(Triamlo)капс.тверді 10мг/10мг №28, термін придатності 10.2023,10мг/10мг</t>
  </si>
  <si>
    <t>Раміприл і амлодипін/Триамло(Triamlo)капс.тверді 10мг/5мг №28, термін придатності 12.2023,10мг/5мг</t>
  </si>
  <si>
    <t>Раміприл і амлодипін/Триамло(Triamlo)капс.тверді 5мг/5мг №28, термін придатності 02.2024,5г/5мг</t>
  </si>
  <si>
    <t>Інсулін(людський)/Актрапід(ACTRAPID) розчин для ін'єкцій 1ампула 10мл,100МО/мл.МТ65V91термін прид.30.06.2024</t>
  </si>
  <si>
    <r>
      <t>Назва заходу/напрямку (наприклад, онкологія</t>
    </r>
    <r>
      <rPr>
        <sz val="12"/>
        <color theme="1"/>
        <rFont val="Times New Roman"/>
        <family val="1"/>
        <charset val="204"/>
      </rPr>
      <t>)</t>
    </r>
  </si>
  <si>
    <t>30.11.2027</t>
  </si>
  <si>
    <t xml:space="preserve"> Метадон-ЗН таб. 5мг №100</t>
  </si>
  <si>
    <t xml:space="preserve">Міська цільова програма (місцевий бюджет) </t>
  </si>
  <si>
    <t xml:space="preserve"> Швидкі (експрес)тести д/виявл.антитіл до ВІЛ 1/2 І досл.</t>
  </si>
  <si>
    <t xml:space="preserve"> Швидкі(експрес)тести д/виявл.антит.до ВІЛ 1/2(II досл)</t>
  </si>
  <si>
    <t xml:space="preserve"> Швидкі(експрес)тести д/виявл.антит.до ВІЛ 1/2(III досл)</t>
  </si>
  <si>
    <t xml:space="preserve">AQUIOS Immuno-Trol Low Cells, 2 флакони по 3 мл </t>
  </si>
  <si>
    <t>AQUIOS Immuno-Trol низькі клітини, 2 флакони по 3 мл</t>
  </si>
  <si>
    <t>Вільвіо по 12,5 мг/75,0мг/50,0мг №56</t>
  </si>
  <si>
    <t>Вірелакір по 250 мг №56</t>
  </si>
  <si>
    <t xml:space="preserve"> Адреналін 1мг/мл 1мл №10</t>
  </si>
  <si>
    <t xml:space="preserve"> Амікацин 5мг/мл 100мл №10</t>
  </si>
  <si>
    <t xml:space="preserve"> Ампіциллін/Сульбактам 2г+1г №10</t>
  </si>
  <si>
    <t xml:space="preserve"> Антисептик 100мл.</t>
  </si>
  <si>
    <t xml:space="preserve"> Атропін 0,5мг 1мл № 10</t>
  </si>
  <si>
    <t xml:space="preserve"> Біотаксим 2г №1</t>
  </si>
  <si>
    <t xml:space="preserve"> Бускопан 20мг/мл №5</t>
  </si>
  <si>
    <t xml:space="preserve"> Гелафузал 500мл.№10</t>
  </si>
  <si>
    <t xml:space="preserve"> Гель для УЗД по 0,25 мл</t>
  </si>
  <si>
    <t xml:space="preserve"> Глюкостеріл 5% 100 мл</t>
  </si>
  <si>
    <t xml:space="preserve"> Голка EZ-IO 15мм Needle Set</t>
  </si>
  <si>
    <t xml:space="preserve"> Голка EZ-IO 25мм Needle Set</t>
  </si>
  <si>
    <t xml:space="preserve"> Голка EZ-IO 45мм Needle Set</t>
  </si>
  <si>
    <t xml:space="preserve"> Голки різних розмірів</t>
  </si>
  <si>
    <t xml:space="preserve"> Дезинфекційний засіб CARAMBA 5л.</t>
  </si>
  <si>
    <t xml:space="preserve"> Дименгидринат 62мг/10мл №5</t>
  </si>
  <si>
    <t xml:space="preserve"> Інсулін р-н д/ін 100МО/мл 10мл</t>
  </si>
  <si>
    <t xml:space="preserve"> Клопідогрел таб. 75мг №84</t>
  </si>
  <si>
    <t xml:space="preserve"> Магнію сульфат 10% 10мл №10</t>
  </si>
  <si>
    <t xml:space="preserve"> Макрогол 10г</t>
  </si>
  <si>
    <t xml:space="preserve"> Макрогол 13,7г</t>
  </si>
  <si>
    <t xml:space="preserve"> Натрію гідрокарбонат 100мл №20</t>
  </si>
  <si>
    <t xml:space="preserve"> Нутрізон Едвантс пепті 1000мл</t>
  </si>
  <si>
    <t xml:space="preserve"> Нутрізон Мультіфібрс 1000мл</t>
  </si>
  <si>
    <t xml:space="preserve"> Преднізолон 25мг/2мл №3</t>
  </si>
  <si>
    <t xml:space="preserve"> Орнідазол 50мг/мл 100мл №25</t>
  </si>
  <si>
    <t xml:space="preserve"> Рінгера р-н 1000мл</t>
  </si>
  <si>
    <t xml:space="preserve"> Рукавиці одноразові</t>
  </si>
  <si>
    <t xml:space="preserve"> Сальбутамол 0,5кг/мл 1мл №10</t>
  </si>
  <si>
    <t xml:space="preserve"> Сальбутамол аер. 100мкг/доз 200Д</t>
  </si>
  <si>
    <t xml:space="preserve"> Севофлуран рід.д/інгал. по 250мл №1</t>
  </si>
  <si>
    <t xml:space="preserve"> Триамло капс.10мг/5мг №28</t>
  </si>
  <si>
    <t xml:space="preserve"> Триамло капс.5мг/5мг №28</t>
  </si>
  <si>
    <t xml:space="preserve"> Фуросемід таб. 40мг №500</t>
  </si>
  <si>
    <t>Тест-смужки Акку-Чек Актив Глюкоза №50</t>
  </si>
  <si>
    <t xml:space="preserve"> Харчування ентеральне 125мл.</t>
  </si>
  <si>
    <t xml:space="preserve"> Харчування ентеральне 200мл.</t>
  </si>
  <si>
    <t xml:space="preserve"> Цефтриаксон пор.д/ін 1г №80 фл</t>
  </si>
  <si>
    <t xml:space="preserve"> Цефуроксим 1500мг.№1</t>
  </si>
  <si>
    <t xml:space="preserve"> Ципрофлоксацин 400мг/200мл №10</t>
  </si>
  <si>
    <t xml:space="preserve"> Шприц без голок 5,0 мл</t>
  </si>
  <si>
    <t xml:space="preserve"> Аритміл р-н д/ін.50мг/мл 3мл №5</t>
  </si>
  <si>
    <t xml:space="preserve"> Арифам 1,5мг/10мг таб.модифік.вивільн. №30</t>
  </si>
  <si>
    <t xml:space="preserve"> Арифон ретард таб. 1,5 мг №30</t>
  </si>
  <si>
    <t xml:space="preserve"> Атракурій 2мг/мл 10мл</t>
  </si>
  <si>
    <t xml:space="preserve"> Бензилбензоат мазь 250мг по 30гр.</t>
  </si>
  <si>
    <t xml:space="preserve"> Бі-престаріум таб. 10мг/10мг №30</t>
  </si>
  <si>
    <t xml:space="preserve"> Волюлайт 6% 500мл.</t>
  </si>
  <si>
    <t xml:space="preserve"> Вольтарен 75мг/3мл</t>
  </si>
  <si>
    <t xml:space="preserve"> Дигоксин р-н д/ін 0,25мг/мл 1мл №10</t>
  </si>
  <si>
    <t xml:space="preserve"> Діабетон MR таб.60мг №90</t>
  </si>
  <si>
    <t xml:space="preserve"> Енеріон таб. 200мг. №20</t>
  </si>
  <si>
    <t xml:space="preserve"> Інфулган р-н д/ін.10мг/мл 100 мл</t>
  </si>
  <si>
    <t xml:space="preserve"> Касарк Н табл.по 16мг/12,5мг №30</t>
  </si>
  <si>
    <t xml:space="preserve"> Касарк табл.по 16мг №30</t>
  </si>
  <si>
    <t xml:space="preserve"> Касарк табл.по 32мг №30</t>
  </si>
  <si>
    <t xml:space="preserve"> Мелітор таб.25мг.№28</t>
  </si>
  <si>
    <t xml:space="preserve"> Метамакс 100мг/мл 5мл №10</t>
  </si>
  <si>
    <t xml:space="preserve"> Парацетамол р-н д/інф.10мг/мл 100мл №10</t>
  </si>
  <si>
    <t xml:space="preserve"> Підгузники для дорослих р.ХL</t>
  </si>
  <si>
    <t xml:space="preserve"> Плазмовен 500 мл.</t>
  </si>
  <si>
    <t xml:space="preserve"> Пластир стер. 10*15</t>
  </si>
  <si>
    <t xml:space="preserve"> Предуктал ОД 80мг. капс.№30</t>
  </si>
  <si>
    <t xml:space="preserve"> Престаріум таб. 5мг. №30</t>
  </si>
  <si>
    <t xml:space="preserve"> Ремвін Ремдесевір (ліофілізований) пор.д/ін.100мг</t>
  </si>
  <si>
    <t xml:space="preserve"> Серветки 12,5*10см</t>
  </si>
  <si>
    <t xml:space="preserve"> Серветки 18*8 см.</t>
  </si>
  <si>
    <t xml:space="preserve"> Серветки 5*5см.</t>
  </si>
  <si>
    <t xml:space="preserve"> Серветки 7,5*7,5см</t>
  </si>
  <si>
    <t xml:space="preserve"> Сечоприймачі 2000мл.</t>
  </si>
  <si>
    <t xml:space="preserve"> т/с Rapid test for Antibody to HIV/Kit №10</t>
  </si>
  <si>
    <t xml:space="preserve"> Трипліксам таб. в/о 10мг/2,5мг/10мг №30</t>
  </si>
  <si>
    <t xml:space="preserve"> Трипліксам таб. в/о 10мг/2,5мг/5мг №30</t>
  </si>
  <si>
    <t xml:space="preserve"> Фленокс р-н д/ін. 8000 анти-ХА МО 0,8мл №2 шпр.</t>
  </si>
  <si>
    <t xml:space="preserve"> Халати медичні, н/ст р.XL</t>
  </si>
  <si>
    <t xml:space="preserve"> Халати хірургічні,стер. р.XL</t>
  </si>
  <si>
    <t>31.01.2027</t>
  </si>
  <si>
    <t>13.03.2023</t>
  </si>
  <si>
    <t>14.03.2023</t>
  </si>
  <si>
    <t xml:space="preserve"> Занідіп табл. в/о 10 мг №98</t>
  </si>
  <si>
    <t>Міська цільова програма (дитяче харчування)</t>
  </si>
  <si>
    <t>Нестожен 1 1000г.</t>
  </si>
  <si>
    <t>Нестожен 2 1000г.</t>
  </si>
  <si>
    <t>Малютка прем. з пребіотиками та нукл. 1 350гр.</t>
  </si>
  <si>
    <t>Малютка прем. з пребіотиками та нукл. 2 350гр.</t>
  </si>
  <si>
    <t>Глобальний фонд (опуртуністи)</t>
  </si>
  <si>
    <t>Бісептол 480,концентратд/приготування розчину д/інфузій</t>
  </si>
  <si>
    <t>Далацин капс.по 300 мг</t>
  </si>
  <si>
    <t>Далацин Ц капс. По 150 мг</t>
  </si>
  <si>
    <t>28.02.2026</t>
  </si>
  <si>
    <t>Дифлюзол,розч.д/інф.2мг/мл по 100мл</t>
  </si>
  <si>
    <t>Глюкоза,розч д/ін 5% 200мл у конт</t>
  </si>
  <si>
    <t>Одноразовий набір д/ін з металевою голкою</t>
  </si>
  <si>
    <t>19.09.26</t>
  </si>
  <si>
    <t>Канюля інфузійна Венопорт плюс 20G 1,1x32</t>
  </si>
  <si>
    <t>02.2025</t>
  </si>
  <si>
    <t>Шприц 2 мл луер 2 комп 1 голка 23G</t>
  </si>
  <si>
    <t>шг</t>
  </si>
  <si>
    <t>02.2027</t>
  </si>
  <si>
    <t>Шприц 5 мл луер 2 комп 1 голка 22G</t>
  </si>
  <si>
    <t>Шприц 10 мл луер 2 комп 1 голка 21G</t>
  </si>
  <si>
    <t>Рукавички оглядові нітрілов н/ст неопудрені розмір М</t>
  </si>
  <si>
    <t>Рукавички латексні н/ст неопудрені розмір М</t>
  </si>
  <si>
    <t>Інфулган р-н д/ін. 10 мг /мл по 100 мл</t>
  </si>
  <si>
    <t>Плазмовен ,роз д/інф по 500мл у фл.</t>
  </si>
  <si>
    <t>Декспро ,роз д/ін ,50 мг/2мл по 2мл в амп №5</t>
  </si>
  <si>
    <t>Дофамин -дарниця ,конц д/приг.р-ну д/інф 40 мг/мл 5 мл №10</t>
  </si>
  <si>
    <t>Пропофол кабі ,емульсія д/ін 10 мг /мл  по 20 мл в ам</t>
  </si>
  <si>
    <t>Метронідазол -дарниця роз д/ін ,5 мг/мл по 100мл  №1</t>
  </si>
  <si>
    <t xml:space="preserve">Фурасимід -дарниця роз д/ін ,10 мг/мл по 2мл  </t>
  </si>
  <si>
    <t xml:space="preserve">Метоклопрамід -дарниця роз д/ін ,5 мг/мл по 2мл </t>
  </si>
  <si>
    <t xml:space="preserve">Дексаметазон -дарниця роз д/ін ,4 мг/мл по 1мл </t>
  </si>
  <si>
    <t>Нефопам-Здоров'я  р-н д/ін. 20 мг 2 мл по 2 мл в амп</t>
  </si>
  <si>
    <t>Налбуфін Фармекс  р-н д/ін. 10 мг 2 мл  в амп №5</t>
  </si>
  <si>
    <t xml:space="preserve">Гекодез р-н 60мг /мл 500 мл </t>
  </si>
  <si>
    <t>Волютенз р-н д/ін. 500мл</t>
  </si>
  <si>
    <t>Лонгокаїн р-н  5 мг/мл 5 мл амп №10</t>
  </si>
  <si>
    <t>Ондансетрон д/ін 2 мг/мл 2 мл</t>
  </si>
  <si>
    <t>Цефтріаксон -БХФЗ пор  д/ін. 1000 мг флак №1</t>
  </si>
  <si>
    <t xml:space="preserve">577-р </t>
  </si>
  <si>
    <t>Вакцина від COVID-19 JANSSEN(0,5 мл доза),2,5 мл флакон (5 доз)</t>
  </si>
  <si>
    <t>Флура -5 р-н д/ін 50 мг/мл 10 мл №1</t>
  </si>
  <si>
    <t>20.02,2023</t>
  </si>
  <si>
    <t>Гемцит спал 1000,ліофілізат д/роз д/ін. по 1000 мг,1 фл з ліоф</t>
  </si>
  <si>
    <t>140-р</t>
  </si>
  <si>
    <t>Капецитабін Аккорд,табл. по 500 мг,по 10 таб убл,по 12 бліс у пачльцію фолінат-Віста 200 мг</t>
  </si>
  <si>
    <t>203-р</t>
  </si>
  <si>
    <t xml:space="preserve">Елоксатин,концентрат д/роз д/ін,5 мг/мл №1: по 10 мл концент </t>
  </si>
  <si>
    <t>252-р</t>
  </si>
  <si>
    <t>Цисплатинум Аккорд ,1 мг/мл, концент д/роз д/ін. 50 мг/50мл у фл</t>
  </si>
  <si>
    <t>255-р</t>
  </si>
  <si>
    <t>Маска медична ,типу 112R</t>
  </si>
  <si>
    <t>Респіратор -маска захисна (респіратори PYSAM FFP3)</t>
  </si>
  <si>
    <t>Респіратор -маска захисна (респіратори Mascarilla X-plore 1730 FFP3)</t>
  </si>
  <si>
    <t>Амлодипін №100 таб</t>
  </si>
  <si>
    <t>Моксифлоксацин роз д/інф 250 мл №1</t>
  </si>
  <si>
    <t>Моксифлоксацин таб по 400 мг №5</t>
  </si>
  <si>
    <t>Голки Disposable needle 25G №5000</t>
  </si>
  <si>
    <t>07.02.20232</t>
  </si>
  <si>
    <t>08.2031</t>
  </si>
  <si>
    <t>Ривароксабан (ксералто таб по 2,5 мг /Xerelto №100</t>
  </si>
  <si>
    <t xml:space="preserve"> Маска-ре піратор FFP2 16 см *20 см</t>
  </si>
  <si>
    <t>Респіратор  KN 95,1</t>
  </si>
  <si>
    <t>Захисні костюми /Комбінезон р. XL,1</t>
  </si>
  <si>
    <t>Захисні костюми /Комбінезон р. 2 XL,1</t>
  </si>
  <si>
    <t>Захисні халати Coverall 5-6 ( L- XL)</t>
  </si>
  <si>
    <t>Глюкостеріл 5% 100 мл №20</t>
  </si>
  <si>
    <t>Роцефін 1г №80</t>
  </si>
  <si>
    <t>Розчин Рінгера 1000 мл</t>
  </si>
  <si>
    <t>Ципрофлюказин 400 мг /200мл №10</t>
  </si>
  <si>
    <t>Амікацин 5 мг/мл 100 мл №10 фл</t>
  </si>
  <si>
    <t>Гелофузол 500 мл №10 фл.</t>
  </si>
  <si>
    <t>Лідокаїн 1% №5 амп 10 мг/мл</t>
  </si>
  <si>
    <t>Лідокаїн 2%  амп 2мл №10</t>
  </si>
  <si>
    <t>Лідокаїн 2%  амп 20 мл №10</t>
  </si>
  <si>
    <t>Норадреналін 1 мг/мл 4 мл №5</t>
  </si>
  <si>
    <t>Атропін 0,5 мг 1 мл №10</t>
  </si>
  <si>
    <t>Антисептик 1000 мг</t>
  </si>
  <si>
    <t>Катетер Фолея №20</t>
  </si>
  <si>
    <t>Катетер Фолея</t>
  </si>
  <si>
    <t xml:space="preserve">Рукавиці одноразові </t>
  </si>
  <si>
    <t xml:space="preserve">Шприц 5,0 мл без голок </t>
  </si>
  <si>
    <t xml:space="preserve">Пелюшка для пацієнтів з 2-ма мішками </t>
  </si>
  <si>
    <t>Пов'язки раневі CUTIPLAST STERSL 10 смх 8см №50</t>
  </si>
  <si>
    <t>Пов'язки раневі CUTIPLAST STERSL25 смх 10см №50</t>
  </si>
  <si>
    <t>Дезенфікуючий засіб (5 літрів) Handdesinfektion</t>
  </si>
  <si>
    <t>05/2023</t>
  </si>
  <si>
    <t>Абсорбований гемостат окисленої регенерованої целюлози 1,25*5см</t>
  </si>
  <si>
    <t>196-Р</t>
  </si>
  <si>
    <t>150-Р</t>
  </si>
  <si>
    <t>Судинний протез 8,5мм*70см</t>
  </si>
  <si>
    <t>Тотальний ендопротез колінного суглоба без збереження задньої христоподібної звязки Biomet (ПЛАНОВИЙ)</t>
  </si>
  <si>
    <t>Тотальний ендопротез кульшового суглоба  безцементного антиротаційного типу фіксації Zimmer Плановий</t>
  </si>
  <si>
    <t>EZ-IO 15mm Needle Set</t>
  </si>
  <si>
    <t>EZ-IO 25mm Needle Set</t>
  </si>
  <si>
    <t>EZ-IO 45mm Needle Set</t>
  </si>
  <si>
    <t>Розвиток первинної медико-санітарної допомоги/Зменшення поширеності інфекційних хвороб)</t>
  </si>
  <si>
    <t>Відомості про лікарські засоби/препарати станом на 01.04.2023 року</t>
  </si>
  <si>
    <t>ІМУНОГЛОБУЛІН АНТИРЕЗУС Rh0 (D) ЛЮДИНИ</t>
  </si>
</sst>
</file>

<file path=xl/styles.xml><?xml version="1.0" encoding="utf-8"?>
<styleSheet xmlns="http://schemas.openxmlformats.org/spreadsheetml/2006/main">
  <numFmts count="57">
    <numFmt numFmtId="44" formatCode="_-* #,##0.00&quot;₴&quot;_-;\-* #,##0.00&quot;₴&quot;_-;_-* &quot;-&quot;??&quot;₴&quot;_-;_-@_-"/>
    <numFmt numFmtId="164" formatCode="_-* #,##0\ _₽_-;\-* #,##0\ _₽_-;_-* &quot;-&quot;\ _₽_-;_-@_-"/>
    <numFmt numFmtId="165" formatCode="_-* #,##0.00\ &quot;₽&quot;_-;\-* #,##0.00\ &quot;₽&quot;_-;_-* &quot;-&quot;??\ &quot;₽&quot;_-;_-@_-"/>
    <numFmt numFmtId="166" formatCode="_-* #,##0.00\ _₽_-;\-* #,##0.00\ _₽_-;_-* &quot;-&quot;??\ _₽_-;_-@_-"/>
    <numFmt numFmtId="167" formatCode="_-* #,##0.00\ &quot;₴&quot;_-;\-* #,##0.00\ &quot;₴&quot;_-;_-* &quot;-&quot;??\ &quot;₴&quot;_-;_-@_-"/>
    <numFmt numFmtId="168" formatCode="_-* #,##0.00\ _₴_-;\-* #,##0.00\ _₴_-;_-* &quot;-&quot;??\ _₴_-;_-@_-"/>
    <numFmt numFmtId="169" formatCode="dd/mm/yy;@"/>
    <numFmt numFmtId="170" formatCode="0.000"/>
    <numFmt numFmtId="171" formatCode="0.0"/>
    <numFmt numFmtId="172" formatCode="dd\.mm\.yyyy;@"/>
    <numFmt numFmtId="173" formatCode="dd/mm/yy"/>
    <numFmt numFmtId="174" formatCode="_-* #,##0.00\ _₽_-;\-* #,##0.00\ _₽_-;_-* &quot;-&quot;\ _₽_-;_-@_-"/>
    <numFmt numFmtId="175" formatCode="0.000000"/>
    <numFmt numFmtId="176" formatCode="0.0000"/>
    <numFmt numFmtId="177" formatCode="dd\.mm\.yyyy"/>
    <numFmt numFmtId="178" formatCode="###0;###0"/>
    <numFmt numFmtId="179" formatCode="0.00000"/>
    <numFmt numFmtId="180" formatCode="#,##0.00\ _г_р_н_."/>
    <numFmt numFmtId="181" formatCode="#,##0.0"/>
    <numFmt numFmtId="182" formatCode="_-* #,##0.00&quot;р.&quot;_-;\-* #,##0.00&quot;р.&quot;_-;_-* &quot;-&quot;??&quot;р.&quot;_-;_-@_-"/>
    <numFmt numFmtId="183" formatCode="dd\.mm\.yy;@"/>
    <numFmt numFmtId="184" formatCode="dd\.mm\.yy"/>
    <numFmt numFmtId="185" formatCode="d\.m\.yy"/>
    <numFmt numFmtId="186" formatCode="_-* #,##0.00\ _г_р_н_._-;\-* #,##0.00\ _г_р_н_._-;_-* &quot;-&quot;??\ _г_р_н_._-;_-@_-"/>
    <numFmt numFmtId="187" formatCode="#,##0.00_₴"/>
    <numFmt numFmtId="188" formatCode="#,##0.00\ _₴"/>
    <numFmt numFmtId="189" formatCode="mm/dd/yyyy"/>
    <numFmt numFmtId="190" formatCode="dd&quot;.&quot;mm&quot;.&quot;yyyy"/>
    <numFmt numFmtId="191" formatCode="#,##0.000000\ _₴"/>
    <numFmt numFmtId="192" formatCode="#,##0.0000\ _₴"/>
    <numFmt numFmtId="193" formatCode="#,##0.00000\ _₴"/>
    <numFmt numFmtId="194" formatCode="0.00_ ;[Red]\-0.00\ "/>
    <numFmt numFmtId="195" formatCode="#,##0.00000"/>
    <numFmt numFmtId="196" formatCode="#,##0.000"/>
    <numFmt numFmtId="197" formatCode="#,##0.0000"/>
    <numFmt numFmtId="198" formatCode="0.0000000"/>
    <numFmt numFmtId="199" formatCode="#,##0.00\ _₽"/>
    <numFmt numFmtId="200" formatCode="#,##0.00000\ _₽"/>
    <numFmt numFmtId="201" formatCode="#,##0.000\ _₽"/>
    <numFmt numFmtId="202" formatCode="#,##0.0000\ _₽"/>
    <numFmt numFmtId="203" formatCode="0.000000000"/>
    <numFmt numFmtId="204" formatCode="_-* #\.##0.00_-;\-* #\.##0.00_-;_-* &quot;-&quot;??_-;_-@_-"/>
    <numFmt numFmtId="205" formatCode="#,##0.000000"/>
    <numFmt numFmtId="206" formatCode="mm/dd/yy"/>
    <numFmt numFmtId="207" formatCode="_-* #,##0.00&quot;р.&quot;_-;\-* #,##0.00&quot;р.&quot;_-;_-* \-??&quot;р.&quot;_-;_-@_-"/>
    <numFmt numFmtId="208" formatCode="#,##0.00\ &quot;₴&quot;"/>
    <numFmt numFmtId="209" formatCode="#0"/>
    <numFmt numFmtId="210" formatCode="#,##0.00;[Red]#,##0.00"/>
    <numFmt numFmtId="211" formatCode="0.00;[Red]0.00"/>
    <numFmt numFmtId="212" formatCode="[$-419]mmmm\ yyyy;@"/>
    <numFmt numFmtId="213" formatCode="_(* #,##0.00000_);_(* \(#,##0.00000\);_(* &quot;-&quot;??_);_(@_)"/>
    <numFmt numFmtId="214" formatCode="#,##0.00;[Red]\-#,##0.00"/>
    <numFmt numFmtId="215" formatCode="#\ ##0.00"/>
    <numFmt numFmtId="216" formatCode="#,##0.00\ &quot;₽&quot;"/>
    <numFmt numFmtId="217" formatCode="#0.000000"/>
    <numFmt numFmtId="218" formatCode="#,##0\ _₴"/>
    <numFmt numFmtId="219" formatCode="_-* #,##0.0\ _₽_-;\-* #,##0.0\ _₽_-;_-* &quot;-&quot;\ _₽_-;_-@_-"/>
  </numFmts>
  <fonts count="162">
    <font>
      <sz val="11"/>
      <color theme="1"/>
      <name val="Calibri"/>
      <family val="2"/>
      <charset val="204"/>
      <scheme val="minor"/>
    </font>
    <font>
      <b/>
      <sz val="12"/>
      <color theme="1"/>
      <name val="Times New Roman"/>
      <family val="1"/>
      <charset val="204"/>
    </font>
    <font>
      <sz val="12"/>
      <color theme="1"/>
      <name val="Times New Roman"/>
      <family val="1"/>
      <charset val="204"/>
    </font>
    <font>
      <sz val="12"/>
      <name val="Times New Roman"/>
      <family val="1"/>
      <charset val="204"/>
    </font>
    <font>
      <b/>
      <sz val="11"/>
      <name val="Times New Roman"/>
      <family val="1"/>
      <charset val="204"/>
    </font>
    <font>
      <b/>
      <sz val="12"/>
      <name val="Times New Roman"/>
      <family val="1"/>
      <charset val="204"/>
    </font>
    <font>
      <sz val="11"/>
      <color theme="1"/>
      <name val="Times New Roman"/>
      <family val="1"/>
      <charset val="204"/>
    </font>
    <font>
      <b/>
      <sz val="11"/>
      <color theme="1"/>
      <name val="Calibri"/>
      <family val="2"/>
      <charset val="204"/>
      <scheme val="minor"/>
    </font>
    <font>
      <sz val="11"/>
      <color rgb="FF000000"/>
      <name val="Calibri"/>
      <family val="2"/>
      <charset val="204"/>
      <scheme val="minor"/>
    </font>
    <font>
      <sz val="12"/>
      <color rgb="FF000000"/>
      <name val="Times New Roman"/>
      <family val="1"/>
      <charset val="204"/>
    </font>
    <font>
      <sz val="11"/>
      <color rgb="FF000000"/>
      <name val="Times New Roman"/>
      <family val="1"/>
      <charset val="204"/>
    </font>
    <font>
      <sz val="11"/>
      <color indexed="8"/>
      <name val="Times New Roman"/>
      <family val="1"/>
      <charset val="204"/>
    </font>
    <font>
      <sz val="10"/>
      <name val="Arial"/>
      <family val="2"/>
      <charset val="204"/>
    </font>
    <font>
      <sz val="11"/>
      <name val="Times New Roman"/>
      <family val="1"/>
      <charset val="204"/>
    </font>
    <font>
      <sz val="11"/>
      <name val="Calibri"/>
      <family val="2"/>
      <charset val="204"/>
    </font>
    <font>
      <sz val="10"/>
      <name val="Times New Roman"/>
      <family val="1"/>
      <charset val="204"/>
    </font>
    <font>
      <sz val="10"/>
      <color rgb="FF000000"/>
      <name val="Arial"/>
      <family val="2"/>
      <charset val="204"/>
    </font>
    <font>
      <b/>
      <sz val="11"/>
      <color theme="1"/>
      <name val="Times New Roman"/>
      <family val="1"/>
      <charset val="204"/>
    </font>
    <font>
      <sz val="8"/>
      <color rgb="FF000000"/>
      <name val="Arial"/>
      <family val="2"/>
      <charset val="204"/>
    </font>
    <font>
      <sz val="10"/>
      <name val="Arial Cyr"/>
      <charset val="204"/>
    </font>
    <font>
      <b/>
      <u/>
      <sz val="9"/>
      <color rgb="FF000000"/>
      <name val="Arial"/>
      <family val="2"/>
      <charset val="204"/>
    </font>
    <font>
      <b/>
      <sz val="11"/>
      <color rgb="FF000000"/>
      <name val="Arial"/>
      <family val="2"/>
      <charset val="204"/>
    </font>
    <font>
      <b/>
      <sz val="8"/>
      <color rgb="FF000000"/>
      <name val="Arial"/>
      <family val="2"/>
      <charset val="204"/>
    </font>
    <font>
      <sz val="8"/>
      <color rgb="FFFFFFFF"/>
      <name val="Arial"/>
      <family val="2"/>
      <charset val="204"/>
    </font>
    <font>
      <b/>
      <sz val="10"/>
      <name val="Times New Roman"/>
      <family val="1"/>
      <charset val="204"/>
    </font>
    <font>
      <sz val="11"/>
      <color theme="1"/>
      <name val="Calibri"/>
      <family val="2"/>
      <charset val="204"/>
      <scheme val="minor"/>
    </font>
    <font>
      <sz val="11"/>
      <color indexed="8"/>
      <name val="Calibri"/>
      <family val="2"/>
      <charset val="204"/>
    </font>
    <font>
      <sz val="11"/>
      <name val="Calibri"/>
      <family val="2"/>
      <charset val="204"/>
      <scheme val="minor"/>
    </font>
    <font>
      <b/>
      <sz val="12"/>
      <color rgb="FF000000"/>
      <name val="Times New Roman"/>
      <family val="1"/>
      <charset val="204"/>
    </font>
    <font>
      <sz val="12"/>
      <color indexed="8"/>
      <name val="Times New Roman"/>
      <family val="1"/>
      <charset val="204"/>
    </font>
    <font>
      <sz val="12"/>
      <color rgb="FFFF0000"/>
      <name val="Times New Roman"/>
      <family val="1"/>
      <charset val="204"/>
    </font>
    <font>
      <sz val="12"/>
      <color theme="1"/>
      <name val="Calibri"/>
      <family val="2"/>
      <charset val="204"/>
      <scheme val="minor"/>
    </font>
    <font>
      <b/>
      <sz val="12"/>
      <color theme="1"/>
      <name val="Calibri"/>
      <family val="2"/>
      <charset val="204"/>
      <scheme val="minor"/>
    </font>
    <font>
      <sz val="10"/>
      <color rgb="FF000000"/>
      <name val="Calibri"/>
      <family val="2"/>
      <charset val="204"/>
      <scheme val="minor"/>
    </font>
    <font>
      <sz val="10"/>
      <color theme="1"/>
      <name val="Times New Roman"/>
      <family val="1"/>
      <charset val="204"/>
    </font>
    <font>
      <sz val="12"/>
      <name val="Arial"/>
      <family val="2"/>
      <charset val="204"/>
    </font>
    <font>
      <sz val="12"/>
      <name val="Calibri"/>
      <family val="2"/>
      <charset val="204"/>
      <scheme val="minor"/>
    </font>
    <font>
      <sz val="8"/>
      <name val="Arial"/>
      <family val="2"/>
      <charset val="204"/>
    </font>
    <font>
      <sz val="14"/>
      <name val="Times New Roman"/>
      <family val="1"/>
      <charset val="204"/>
    </font>
    <font>
      <b/>
      <i/>
      <sz val="10"/>
      <color rgb="FF000000"/>
      <name val="Calibri"/>
      <family val="2"/>
      <charset val="204"/>
      <scheme val="minor"/>
    </font>
    <font>
      <b/>
      <sz val="12"/>
      <color indexed="8"/>
      <name val="Times New Roman"/>
      <family val="1"/>
      <charset val="204"/>
    </font>
    <font>
      <sz val="12"/>
      <color indexed="10"/>
      <name val="Times New Roman"/>
      <family val="1"/>
      <charset val="204"/>
    </font>
    <font>
      <b/>
      <i/>
      <sz val="12"/>
      <color theme="1"/>
      <name val="Times New Roman"/>
      <family val="1"/>
      <charset val="204"/>
    </font>
    <font>
      <sz val="8"/>
      <name val="Arial"/>
      <family val="2"/>
    </font>
    <font>
      <sz val="9"/>
      <color rgb="FF000080"/>
      <name val="Times New Roman"/>
      <family val="1"/>
      <charset val="204"/>
    </font>
    <font>
      <sz val="10"/>
      <color indexed="8"/>
      <name val="Times New Roman"/>
      <family val="1"/>
      <charset val="204"/>
    </font>
    <font>
      <sz val="9"/>
      <color theme="1"/>
      <name val="Times New Roman"/>
      <family val="1"/>
      <charset val="204"/>
    </font>
    <font>
      <sz val="12"/>
      <name val="Arial Cyr"/>
      <charset val="204"/>
    </font>
    <font>
      <sz val="8"/>
      <name val="Times New Roman"/>
      <family val="1"/>
      <charset val="204"/>
    </font>
    <font>
      <sz val="16"/>
      <name val="Times New Roman"/>
      <family val="1"/>
      <charset val="204"/>
    </font>
    <font>
      <sz val="9"/>
      <name val="Times New Roman"/>
      <family val="1"/>
      <charset val="204"/>
    </font>
    <font>
      <b/>
      <sz val="14"/>
      <color theme="1"/>
      <name val="Times New Roman"/>
      <family val="1"/>
      <charset val="204"/>
    </font>
    <font>
      <i/>
      <sz val="12"/>
      <name val="Times New Roman"/>
      <family val="1"/>
      <charset val="204"/>
    </font>
    <font>
      <sz val="12"/>
      <name val="Calibri"/>
      <family val="2"/>
      <charset val="204"/>
    </font>
    <font>
      <sz val="12"/>
      <name val="Times New Roman"/>
      <family val="1"/>
      <charset val="1"/>
    </font>
    <font>
      <sz val="10"/>
      <name val="Arial Narrow"/>
      <family val="2"/>
      <charset val="204"/>
    </font>
    <font>
      <sz val="12"/>
      <name val="Times New Roman"/>
      <family val="1"/>
      <charset val="238"/>
    </font>
    <font>
      <sz val="8"/>
      <color indexed="8"/>
      <name val="Times New Roman"/>
      <family val="1"/>
      <charset val="204"/>
    </font>
    <font>
      <b/>
      <sz val="10"/>
      <color theme="1"/>
      <name val="Times New Roman"/>
      <family val="1"/>
      <charset val="204"/>
    </font>
    <font>
      <sz val="11"/>
      <name val="Arial Cyr"/>
      <charset val="204"/>
    </font>
    <font>
      <sz val="9"/>
      <color rgb="FF000000"/>
      <name val="Arial"/>
      <family val="2"/>
      <charset val="204"/>
    </font>
    <font>
      <sz val="11"/>
      <name val="Arial"/>
      <family val="2"/>
      <charset val="204"/>
    </font>
    <font>
      <sz val="11"/>
      <color rgb="FF000000"/>
      <name val="Calibri"/>
      <family val="2"/>
      <charset val="204"/>
    </font>
    <font>
      <sz val="12"/>
      <color indexed="8"/>
      <name val="Calibri"/>
      <family val="2"/>
      <charset val="204"/>
    </font>
    <font>
      <sz val="10"/>
      <color indexed="8"/>
      <name val="Arial"/>
      <family val="2"/>
      <charset val="204"/>
    </font>
    <font>
      <sz val="12"/>
      <name val="Arial"/>
      <family val="2"/>
    </font>
    <font>
      <sz val="12"/>
      <color indexed="63"/>
      <name val="Times New Roman"/>
      <family val="1"/>
      <charset val="204"/>
    </font>
    <font>
      <b/>
      <sz val="11"/>
      <color indexed="8"/>
      <name val="Times New Roman"/>
      <family val="1"/>
      <charset val="204"/>
    </font>
    <font>
      <sz val="10"/>
      <color theme="1"/>
      <name val="Calibri"/>
      <family val="2"/>
      <charset val="204"/>
      <scheme val="minor"/>
    </font>
    <font>
      <sz val="11"/>
      <color theme="6"/>
      <name val="Calibri"/>
      <family val="2"/>
      <charset val="204"/>
      <scheme val="minor"/>
    </font>
    <font>
      <sz val="11"/>
      <color theme="0" tint="-0.249977111117893"/>
      <name val="Calibri"/>
      <family val="2"/>
      <charset val="204"/>
      <scheme val="minor"/>
    </font>
    <font>
      <sz val="12"/>
      <color theme="1" tint="4.9989318521683403E-2"/>
      <name val="Times New Roman"/>
      <family val="1"/>
      <charset val="204"/>
    </font>
    <font>
      <b/>
      <sz val="12"/>
      <name val="Arial"/>
      <family val="2"/>
      <charset val="204"/>
    </font>
    <font>
      <sz val="12"/>
      <color theme="1" tint="4.9989318521683403E-2"/>
      <name val="Arial"/>
      <family val="2"/>
      <charset val="204"/>
    </font>
    <font>
      <sz val="12"/>
      <color theme="1" tint="0.14999847407452621"/>
      <name val="Times New Roman"/>
      <family val="1"/>
      <charset val="204"/>
    </font>
    <font>
      <b/>
      <sz val="10"/>
      <color theme="1"/>
      <name val="Times New Roman"/>
      <family val="1"/>
    </font>
    <font>
      <sz val="12"/>
      <color rgb="FF4D4D4D"/>
      <name val="Times New Roman"/>
      <family val="1"/>
      <charset val="204"/>
    </font>
    <font>
      <sz val="12"/>
      <name val="Arial Cyr"/>
      <family val="2"/>
      <charset val="204"/>
    </font>
    <font>
      <sz val="14"/>
      <color theme="1"/>
      <name val="Calibri"/>
      <family val="2"/>
      <charset val="204"/>
      <scheme val="minor"/>
    </font>
    <font>
      <sz val="11"/>
      <color theme="1"/>
      <name val="Calibri"/>
      <family val="2"/>
      <charset val="204"/>
      <scheme val="minor"/>
    </font>
    <font>
      <i/>
      <sz val="12"/>
      <color theme="1"/>
      <name val="Times New Roman"/>
      <family val="1"/>
      <charset val="204"/>
    </font>
    <font>
      <vertAlign val="superscript"/>
      <sz val="12"/>
      <name val="Times New Roman"/>
      <family val="1"/>
      <charset val="204"/>
    </font>
    <font>
      <sz val="11"/>
      <color theme="1"/>
      <name val="Calibri"/>
      <family val="2"/>
      <charset val="204"/>
      <scheme val="minor"/>
    </font>
    <font>
      <sz val="11"/>
      <name val="Arial"/>
      <family val="2"/>
    </font>
    <font>
      <i/>
      <u/>
      <sz val="12"/>
      <color theme="1"/>
      <name val="Times New Roman"/>
      <family val="1"/>
      <charset val="204"/>
    </font>
    <font>
      <sz val="11"/>
      <color theme="1"/>
      <name val="Arial"/>
      <family val="2"/>
      <charset val="204"/>
    </font>
    <font>
      <sz val="11"/>
      <name val="Times New Roman Cyr"/>
      <charset val="204"/>
    </font>
    <font>
      <sz val="12"/>
      <color rgb="FF000000"/>
      <name val="Calibri"/>
      <family val="2"/>
      <charset val="204"/>
      <scheme val="minor"/>
    </font>
    <font>
      <b/>
      <sz val="11"/>
      <color theme="1"/>
      <name val="Times New Roman"/>
      <family val="1"/>
    </font>
    <font>
      <sz val="11"/>
      <color theme="1"/>
      <name val="Calibri"/>
      <family val="2"/>
      <charset val="204"/>
      <scheme val="minor"/>
    </font>
    <font>
      <sz val="11"/>
      <name val="Calibri"/>
      <family val="2"/>
      <charset val="204"/>
      <scheme val="minor"/>
    </font>
    <font>
      <sz val="10.5"/>
      <name val="ＭＳ Ｐゴシック"/>
      <family val="3"/>
      <charset val="128"/>
    </font>
    <font>
      <b/>
      <sz val="12"/>
      <name val="Calibri"/>
      <family val="2"/>
      <charset val="204"/>
      <scheme val="minor"/>
    </font>
    <font>
      <b/>
      <i/>
      <sz val="12"/>
      <name val="Times New Roman"/>
      <family val="1"/>
      <charset val="204"/>
    </font>
    <font>
      <sz val="12"/>
      <color indexed="8"/>
      <name val="Times New Roman"/>
      <family val="1"/>
      <charset val="1"/>
    </font>
    <font>
      <sz val="14"/>
      <color theme="1"/>
      <name val="Times New Roman"/>
      <family val="1"/>
      <charset val="204"/>
    </font>
    <font>
      <i/>
      <sz val="12"/>
      <color indexed="8"/>
      <name val="Times New Roman"/>
      <family val="1"/>
      <charset val="204"/>
    </font>
    <font>
      <sz val="12"/>
      <name val="Arial Narrow"/>
      <family val="2"/>
      <charset val="204"/>
    </font>
    <font>
      <b/>
      <sz val="12"/>
      <color theme="1" tint="4.9989318521683403E-2"/>
      <name val="Times New Roman"/>
      <family val="1"/>
      <charset val="204"/>
    </font>
    <font>
      <sz val="12"/>
      <color theme="1" tint="0.249977111117893"/>
      <name val="Times New Roman"/>
      <family val="1"/>
      <charset val="204"/>
    </font>
    <font>
      <b/>
      <sz val="12"/>
      <name val="Times New Roman"/>
      <family val="1"/>
      <charset val="238"/>
    </font>
    <font>
      <sz val="12"/>
      <color rgb="FF000000"/>
      <name val="Arial"/>
      <family val="2"/>
      <charset val="204"/>
    </font>
    <font>
      <sz val="11"/>
      <color theme="1"/>
      <name val="Calibri"/>
      <family val="2"/>
      <charset val="204"/>
      <scheme val="minor"/>
    </font>
    <font>
      <sz val="12"/>
      <color theme="1"/>
      <name val="Arial"/>
      <family val="2"/>
      <charset val="204"/>
    </font>
    <font>
      <sz val="12"/>
      <color indexed="8"/>
      <name val="Arial"/>
      <family val="2"/>
      <charset val="204"/>
    </font>
    <font>
      <sz val="12"/>
      <color rgb="FF000000"/>
      <name val="Calibri"/>
      <family val="2"/>
      <charset val="204"/>
    </font>
    <font>
      <b/>
      <sz val="12"/>
      <color rgb="FF000000"/>
      <name val="Calibri"/>
      <family val="2"/>
      <charset val="204"/>
    </font>
    <font>
      <sz val="12"/>
      <name val="Bookman Old Style"/>
      <family val="1"/>
      <charset val="204"/>
    </font>
    <font>
      <i/>
      <sz val="12"/>
      <color rgb="FF000000"/>
      <name val="Times New Roman"/>
      <family val="1"/>
      <charset val="204"/>
    </font>
    <font>
      <i/>
      <sz val="12"/>
      <name val="Bookman Old Style"/>
      <family val="1"/>
      <charset val="204"/>
    </font>
    <font>
      <b/>
      <sz val="12"/>
      <name val="Calibri"/>
      <family val="2"/>
      <charset val="204"/>
    </font>
    <font>
      <sz val="12"/>
      <color theme="2" tint="-0.89999084444715716"/>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font>
    <font>
      <sz val="11"/>
      <color theme="1"/>
      <name val="Calibri"/>
      <family val="2"/>
      <charset val="204"/>
      <scheme val="minor"/>
    </font>
    <font>
      <sz val="12"/>
      <color rgb="FF0070C0"/>
      <name val="Times New Roman"/>
      <family val="1"/>
      <charset val="204"/>
    </font>
    <font>
      <sz val="12"/>
      <color rgb="FF002060"/>
      <name val="Times New Roman"/>
      <family val="1"/>
      <charset val="204"/>
    </font>
    <font>
      <sz val="12"/>
      <color rgb="FF002060"/>
      <name val="Calibri"/>
      <family val="2"/>
      <charset val="204"/>
      <scheme val="minor"/>
    </font>
    <font>
      <b/>
      <sz val="16"/>
      <color theme="1"/>
      <name val="Times New Roman"/>
      <family val="1"/>
      <charset val="204"/>
    </font>
    <font>
      <i/>
      <sz val="11"/>
      <color theme="1"/>
      <name val="Times New Roman"/>
      <family val="1"/>
      <charset val="204"/>
    </font>
    <font>
      <u/>
      <sz val="12"/>
      <name val="Times New Roman"/>
      <family val="1"/>
      <charset val="204"/>
    </font>
    <font>
      <sz val="16"/>
      <color theme="1"/>
      <name val="Times New Roman"/>
      <family val="1"/>
      <charset val="204"/>
    </font>
    <font>
      <sz val="10"/>
      <name val="Calibri"/>
      <family val="2"/>
      <charset val="204"/>
    </font>
    <font>
      <sz val="10"/>
      <color indexed="8"/>
      <name val="Calibri"/>
      <family val="2"/>
      <charset val="204"/>
    </font>
    <font>
      <sz val="11"/>
      <name val="Arial Narrow"/>
      <family val="2"/>
      <charset val="204"/>
    </font>
    <font>
      <sz val="11"/>
      <color theme="1" tint="4.9989318521683403E-2"/>
      <name val="Times New Roman"/>
      <family val="1"/>
      <charset val="204"/>
    </font>
    <font>
      <sz val="11"/>
      <color rgb="FFC00000"/>
      <name val="Times New Roman"/>
      <family val="1"/>
      <charset val="204"/>
    </font>
    <font>
      <b/>
      <u/>
      <sz val="12"/>
      <color theme="1"/>
      <name val="Times New Roman"/>
      <family val="1"/>
      <charset val="204"/>
    </font>
    <font>
      <b/>
      <sz val="12"/>
      <color theme="1" tint="4.9989318521683403E-2"/>
      <name val="Arial"/>
      <family val="2"/>
      <charset val="204"/>
    </font>
    <font>
      <b/>
      <sz val="14"/>
      <color theme="1"/>
      <name val="Calibri"/>
      <family val="2"/>
      <charset val="204"/>
      <scheme val="minor"/>
    </font>
    <font>
      <sz val="14"/>
      <color indexed="8"/>
      <name val="Calibri"/>
      <family val="2"/>
      <charset val="204"/>
    </font>
    <font>
      <sz val="12"/>
      <color theme="1"/>
      <name val="Times New Roman"/>
      <family val="1"/>
    </font>
    <font>
      <b/>
      <sz val="12"/>
      <color theme="1"/>
      <name val="Calibri"/>
      <family val="2"/>
      <scheme val="minor"/>
    </font>
    <font>
      <b/>
      <sz val="12"/>
      <color theme="1"/>
      <name val="Times New Roman"/>
      <family val="1"/>
    </font>
    <font>
      <sz val="12"/>
      <color theme="1"/>
      <name val="Calibri"/>
      <family val="2"/>
      <charset val="204"/>
    </font>
    <font>
      <sz val="12"/>
      <name val="Calibri"/>
      <family val="2"/>
      <charset val="238"/>
      <scheme val="minor"/>
    </font>
    <font>
      <sz val="11"/>
      <color indexed="8"/>
      <name val="Times New Roman Cyr"/>
      <charset val="204"/>
    </font>
    <font>
      <sz val="11"/>
      <color indexed="58"/>
      <name val="Times New Roman Cyr"/>
      <charset val="204"/>
    </font>
    <font>
      <sz val="11"/>
      <color indexed="58"/>
      <name val="Arial Cyr"/>
      <charset val="204"/>
    </font>
    <font>
      <sz val="8"/>
      <color indexed="58"/>
      <name val="Times New Roman"/>
      <family val="1"/>
      <charset val="204"/>
    </font>
    <font>
      <sz val="11"/>
      <color indexed="63"/>
      <name val="Arial"/>
      <family val="2"/>
    </font>
    <font>
      <b/>
      <sz val="11"/>
      <color indexed="63"/>
      <name val="Arial"/>
      <family val="2"/>
      <charset val="204"/>
    </font>
    <font>
      <b/>
      <sz val="10"/>
      <color indexed="8"/>
      <name val="Times New Roman"/>
      <family val="1"/>
      <charset val="204"/>
    </font>
    <font>
      <b/>
      <sz val="11"/>
      <name val="Arial Cyr"/>
      <charset val="204"/>
    </font>
    <font>
      <sz val="12"/>
      <name val="Calibri"/>
      <family val="2"/>
      <scheme val="minor"/>
    </font>
    <font>
      <b/>
      <sz val="12"/>
      <name val="Calibri"/>
      <family val="2"/>
      <scheme val="minor"/>
    </font>
    <font>
      <sz val="22"/>
      <color theme="1"/>
      <name val="Calibri"/>
      <family val="2"/>
      <charset val="204"/>
      <scheme val="minor"/>
    </font>
  </fonts>
  <fills count="24">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indexed="26"/>
      </patternFill>
    </fill>
    <fill>
      <patternFill patternType="solid">
        <fgColor theme="0"/>
        <bgColor rgb="FFFFFFCC"/>
      </patternFill>
    </fill>
    <fill>
      <patternFill patternType="solid">
        <fgColor theme="0"/>
        <bgColor rgb="FFFFFF00"/>
      </patternFill>
    </fill>
    <fill>
      <patternFill patternType="solid">
        <fgColor theme="0"/>
        <bgColor rgb="FF000000"/>
      </patternFill>
    </fill>
    <fill>
      <patternFill patternType="solid">
        <fgColor theme="0"/>
        <bgColor rgb="FFFEF0FD"/>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theme="0"/>
        <bgColor indexed="9"/>
      </patternFill>
    </fill>
  </fills>
  <borders count="2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hair">
        <color indexed="64"/>
      </top>
      <bottom style="hair">
        <color indexed="64"/>
      </bottom>
      <diagonal/>
    </border>
    <border>
      <left style="thin">
        <color indexed="64"/>
      </left>
      <right style="thin">
        <color indexed="64"/>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style="thin">
        <color auto="1"/>
      </top>
      <bottom/>
      <diagonal/>
    </border>
    <border>
      <left style="thin">
        <color indexed="64"/>
      </left>
      <right style="thin">
        <color indexed="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diagonal/>
    </border>
    <border>
      <left/>
      <right style="thin">
        <color auto="1"/>
      </right>
      <top style="thin">
        <color auto="1"/>
      </top>
      <bottom/>
      <diagonal/>
    </border>
    <border>
      <left style="thin">
        <color indexed="64"/>
      </left>
      <right style="thin">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0"/>
      </left>
      <right style="thin">
        <color indexed="60"/>
      </right>
      <top style="thin">
        <color indexed="60"/>
      </top>
      <bottom style="thin">
        <color indexed="60"/>
      </bottom>
      <diagonal/>
    </border>
    <border>
      <left style="thin">
        <color auto="1"/>
      </left>
      <right style="thin">
        <color auto="1"/>
      </right>
      <top style="thin">
        <color auto="1"/>
      </top>
      <bottom style="thin">
        <color auto="1"/>
      </bottom>
      <diagonal/>
    </border>
    <border>
      <left style="thin">
        <color indexed="60"/>
      </left>
      <right style="thin">
        <color indexed="60"/>
      </right>
      <top style="thin">
        <color indexed="6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0"/>
      </left>
      <right style="thin">
        <color indexed="60"/>
      </right>
      <top/>
      <bottom style="thin">
        <color indexed="60"/>
      </bottom>
      <diagonal/>
    </border>
    <border>
      <left/>
      <right style="thin">
        <color indexed="64"/>
      </right>
      <top/>
      <bottom style="thin">
        <color indexed="64"/>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0"/>
      </left>
      <right style="thin">
        <color indexed="0"/>
      </right>
      <top/>
      <bottom style="thin">
        <color indexed="0"/>
      </bottom>
      <diagonal/>
    </border>
    <border>
      <left/>
      <right/>
      <top/>
      <bottom style="thin">
        <color indexed="0"/>
      </bottom>
      <diagonal/>
    </border>
    <border>
      <left style="thin">
        <color indexed="0"/>
      </left>
      <right style="thin">
        <color indexed="0"/>
      </right>
      <top style="thin">
        <color indexed="0"/>
      </top>
      <bottom style="thin">
        <color indexed="0"/>
      </bottom>
      <diagonal/>
    </border>
    <border>
      <left/>
      <right/>
      <top style="thin">
        <color indexed="64"/>
      </top>
      <bottom style="thin">
        <color indexed="0"/>
      </bottom>
      <diagonal/>
    </border>
    <border>
      <left/>
      <right/>
      <top style="thin">
        <color indexed="0"/>
      </top>
      <bottom style="thin">
        <color indexed="0"/>
      </bottom>
      <diagonal/>
    </border>
    <border>
      <left/>
      <right/>
      <top style="thin">
        <color indexed="64"/>
      </top>
      <bottom style="thin">
        <color indexed="0"/>
      </bottom>
      <diagonal/>
    </border>
    <border>
      <left style="thin">
        <color indexed="0"/>
      </left>
      <right/>
      <top style="thin">
        <color indexed="64"/>
      </top>
      <bottom style="thin">
        <color indexed="0"/>
      </bottom>
      <diagonal/>
    </border>
    <border>
      <left style="thin">
        <color indexed="0"/>
      </left>
      <right/>
      <top style="thin">
        <color indexed="0"/>
      </top>
      <bottom style="thin">
        <color indexed="0"/>
      </bottom>
      <diagonal/>
    </border>
    <border>
      <left style="thin">
        <color indexed="0"/>
      </left>
      <right/>
      <top style="thin">
        <color indexed="64"/>
      </top>
      <bottom style="thin">
        <color indexed="64"/>
      </bottom>
      <diagonal/>
    </border>
    <border>
      <left/>
      <right/>
      <top style="thin">
        <color indexed="0"/>
      </top>
      <bottom/>
      <diagonal/>
    </border>
    <border>
      <left style="thin">
        <color indexed="0"/>
      </left>
      <right style="thin">
        <color indexed="0"/>
      </right>
      <top style="thin">
        <color indexed="0"/>
      </top>
      <bottom/>
      <diagonal/>
    </border>
    <border>
      <left style="thin">
        <color indexed="64"/>
      </left>
      <right style="thin">
        <color indexed="0"/>
      </right>
      <top/>
      <bottom style="thin">
        <color indexed="0"/>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style="thin">
        <color indexed="0"/>
      </bottom>
      <diagonal/>
    </border>
    <border>
      <left style="thin">
        <color indexed="0"/>
      </left>
      <right/>
      <top/>
      <bottom style="thin">
        <color indexed="0"/>
      </bottom>
      <diagonal/>
    </border>
    <border>
      <left style="thin">
        <color indexed="64"/>
      </left>
      <right/>
      <top style="thin">
        <color indexed="0"/>
      </top>
      <bottom/>
      <diagonal/>
    </border>
    <border>
      <left style="thin">
        <color indexed="0"/>
      </left>
      <right style="thin">
        <color indexed="64"/>
      </right>
      <top/>
      <bottom style="thin">
        <color indexed="0"/>
      </bottom>
      <diagonal/>
    </border>
    <border>
      <left style="thin">
        <color indexed="0"/>
      </left>
      <right style="thin">
        <color indexed="64"/>
      </right>
      <top style="thin">
        <color indexed="64"/>
      </top>
      <bottom style="thin">
        <color indexed="0"/>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style="thin">
        <color indexed="0"/>
      </left>
      <right style="thin">
        <color indexed="0"/>
      </right>
      <top style="thin">
        <color indexed="0"/>
      </top>
      <bottom style="thin">
        <color indexed="0"/>
      </bottom>
      <diagonal/>
    </border>
    <border>
      <left/>
      <right/>
      <top style="thin">
        <color indexed="64"/>
      </top>
      <bottom style="thin">
        <color indexed="64"/>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0"/>
      </left>
      <right style="thin">
        <color indexed="64"/>
      </right>
      <top/>
      <bottom style="thin">
        <color indexed="64"/>
      </bottom>
      <diagonal/>
    </border>
    <border>
      <left style="thin">
        <color indexed="0"/>
      </left>
      <right style="thin">
        <color indexed="0"/>
      </right>
      <top style="thin">
        <color indexed="64"/>
      </top>
      <bottom style="thin">
        <color indexed="64"/>
      </bottom>
      <diagonal/>
    </border>
    <border>
      <left style="thin">
        <color indexed="0"/>
      </left>
      <right style="thin">
        <color indexed="0"/>
      </right>
      <top/>
      <bottom style="thin">
        <color indexed="64"/>
      </bottom>
      <diagonal/>
    </border>
    <border>
      <left style="thin">
        <color indexed="0"/>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64"/>
      </bottom>
      <diagonal/>
    </border>
  </borders>
  <cellStyleXfs count="131">
    <xf numFmtId="0" fontId="0" fillId="0" borderId="0"/>
    <xf numFmtId="0" fontId="12" fillId="0" borderId="0"/>
    <xf numFmtId="0" fontId="18" fillId="0" borderId="0">
      <alignment horizontal="left" vertical="center"/>
    </xf>
    <xf numFmtId="0" fontId="18" fillId="0" borderId="0">
      <alignment horizontal="right" vertical="center"/>
    </xf>
    <xf numFmtId="0" fontId="12" fillId="0" borderId="0"/>
    <xf numFmtId="0" fontId="19" fillId="0" borderId="0"/>
    <xf numFmtId="0" fontId="12" fillId="0" borderId="0"/>
    <xf numFmtId="0" fontId="20" fillId="0" borderId="0">
      <alignment horizontal="left" vertical="top"/>
    </xf>
    <xf numFmtId="0" fontId="21" fillId="0" borderId="0">
      <alignment horizontal="center" vertical="center"/>
    </xf>
    <xf numFmtId="0" fontId="16" fillId="0" borderId="0">
      <alignment horizontal="left" vertical="top"/>
    </xf>
    <xf numFmtId="0" fontId="16" fillId="0" borderId="0">
      <alignment horizontal="left" vertical="top"/>
    </xf>
    <xf numFmtId="0" fontId="18" fillId="0" borderId="0">
      <alignment horizontal="center" vertical="center"/>
    </xf>
    <xf numFmtId="0" fontId="18" fillId="0" borderId="0">
      <alignment horizontal="center" vertical="center" textRotation="90"/>
    </xf>
    <xf numFmtId="0" fontId="22" fillId="0" borderId="0">
      <alignment horizontal="left" vertical="center"/>
    </xf>
    <xf numFmtId="0" fontId="22" fillId="0" borderId="0">
      <alignment horizontal="center" vertical="center"/>
    </xf>
    <xf numFmtId="0" fontId="18" fillId="0" borderId="0">
      <alignment horizontal="right" vertical="center"/>
    </xf>
    <xf numFmtId="0" fontId="18" fillId="0" borderId="0">
      <alignment horizontal="center" vertical="center"/>
    </xf>
    <xf numFmtId="0" fontId="23" fillId="0" borderId="0">
      <alignment horizontal="right" vertical="center"/>
    </xf>
    <xf numFmtId="0" fontId="22" fillId="0" borderId="0">
      <alignment horizontal="right" vertical="center"/>
    </xf>
    <xf numFmtId="0" fontId="22" fillId="0" borderId="0">
      <alignment horizontal="right" vertical="center"/>
    </xf>
    <xf numFmtId="0" fontId="12" fillId="0" borderId="0"/>
    <xf numFmtId="168" fontId="25" fillId="0" borderId="0" applyFont="0" applyFill="0" applyBorder="0" applyAlignment="0" applyProtection="0"/>
    <xf numFmtId="0" fontId="26" fillId="0" borderId="0"/>
    <xf numFmtId="0" fontId="12" fillId="0" borderId="0"/>
    <xf numFmtId="0" fontId="37" fillId="0" borderId="0">
      <alignment horizontal="left"/>
    </xf>
    <xf numFmtId="0" fontId="43" fillId="0" borderId="0"/>
    <xf numFmtId="166" fontId="25" fillId="0" borderId="0" applyFont="0" applyFill="0" applyBorder="0" applyAlignment="0" applyProtection="0"/>
    <xf numFmtId="165" fontId="25" fillId="0" borderId="0" applyFont="0" applyFill="0" applyBorder="0" applyAlignment="0" applyProtection="0"/>
    <xf numFmtId="0" fontId="25" fillId="0" borderId="0"/>
    <xf numFmtId="0" fontId="44" fillId="0" borderId="0">
      <alignment horizontal="right" vertical="top"/>
    </xf>
    <xf numFmtId="0" fontId="12" fillId="0" borderId="0"/>
    <xf numFmtId="182" fontId="47" fillId="0" borderId="0" applyFont="0" applyFill="0" applyBorder="0" applyAlignment="0" applyProtection="0"/>
    <xf numFmtId="0" fontId="25" fillId="0" borderId="0"/>
    <xf numFmtId="0" fontId="12" fillId="0" borderId="0"/>
    <xf numFmtId="168" fontId="12" fillId="0" borderId="0" applyFont="0" applyFill="0" applyBorder="0" applyAlignment="0" applyProtection="0"/>
    <xf numFmtId="0" fontId="60" fillId="0" borderId="0">
      <alignment horizontal="left" vertical="center"/>
    </xf>
    <xf numFmtId="0" fontId="60" fillId="0" borderId="0">
      <alignment horizontal="right" vertical="center"/>
    </xf>
    <xf numFmtId="0" fontId="60" fillId="0" borderId="0">
      <alignment horizontal="left" vertical="top"/>
    </xf>
    <xf numFmtId="0" fontId="60" fillId="0" borderId="0">
      <alignment horizontal="right" vertical="center"/>
    </xf>
    <xf numFmtId="0" fontId="64" fillId="0" borderId="0"/>
    <xf numFmtId="0" fontId="43" fillId="0" borderId="0"/>
    <xf numFmtId="0" fontId="43" fillId="0" borderId="0"/>
    <xf numFmtId="0" fontId="43" fillId="0" borderId="0"/>
    <xf numFmtId="0" fontId="43" fillId="0" borderId="0"/>
    <xf numFmtId="0" fontId="37" fillId="0" borderId="0"/>
    <xf numFmtId="0" fontId="12" fillId="0" borderId="0"/>
    <xf numFmtId="0" fontId="12" fillId="0" borderId="0"/>
    <xf numFmtId="0" fontId="77" fillId="0" borderId="0"/>
    <xf numFmtId="0" fontId="79" fillId="0" borderId="0"/>
    <xf numFmtId="204" fontId="25" fillId="0" borderId="0" applyFont="0" applyFill="0" applyBorder="0" applyAlignment="0" applyProtection="0">
      <alignment vertical="center"/>
    </xf>
    <xf numFmtId="0" fontId="25" fillId="0" borderId="0"/>
    <xf numFmtId="0" fontId="26" fillId="0" borderId="0"/>
    <xf numFmtId="167" fontId="26" fillId="0" borderId="0" applyFont="0" applyFill="0" applyBorder="0" applyAlignment="0" applyProtection="0"/>
    <xf numFmtId="0" fontId="25" fillId="0" borderId="0"/>
    <xf numFmtId="0" fontId="19" fillId="0" borderId="0"/>
    <xf numFmtId="0" fontId="82" fillId="0" borderId="0"/>
    <xf numFmtId="0" fontId="25" fillId="0" borderId="0"/>
    <xf numFmtId="0" fontId="25" fillId="0" borderId="0"/>
    <xf numFmtId="0" fontId="62" fillId="0" borderId="0"/>
    <xf numFmtId="207" fontId="62" fillId="0" borderId="0" applyBorder="0" applyProtection="0"/>
    <xf numFmtId="0" fontId="62" fillId="0" borderId="0"/>
    <xf numFmtId="0" fontId="25" fillId="0" borderId="0"/>
    <xf numFmtId="0" fontId="47" fillId="0" borderId="0"/>
    <xf numFmtId="0" fontId="47" fillId="0" borderId="0"/>
    <xf numFmtId="0" fontId="25" fillId="0" borderId="0"/>
    <xf numFmtId="0" fontId="25" fillId="0" borderId="0"/>
    <xf numFmtId="0" fontId="89" fillId="0" borderId="0"/>
    <xf numFmtId="166" fontId="89" fillId="0" borderId="0" applyFont="0" applyFill="0" applyBorder="0" applyAlignment="0" applyProtection="0"/>
    <xf numFmtId="0" fontId="25" fillId="0" borderId="0"/>
    <xf numFmtId="0" fontId="25" fillId="0" borderId="0"/>
    <xf numFmtId="0" fontId="25" fillId="0" borderId="0"/>
    <xf numFmtId="0" fontId="25" fillId="0" borderId="0"/>
    <xf numFmtId="0" fontId="43" fillId="0" borderId="0"/>
    <xf numFmtId="0" fontId="16" fillId="0" borderId="0">
      <alignment horizontal="center" vertical="center"/>
    </xf>
    <xf numFmtId="0" fontId="16" fillId="0" borderId="0">
      <alignment horizontal="right" vertical="center"/>
    </xf>
    <xf numFmtId="0" fontId="25" fillId="0" borderId="0"/>
    <xf numFmtId="0" fontId="91" fillId="0" borderId="0"/>
    <xf numFmtId="0" fontId="12" fillId="0" borderId="0"/>
    <xf numFmtId="0" fontId="25" fillId="0" borderId="0"/>
    <xf numFmtId="0" fontId="25" fillId="0" borderId="0"/>
    <xf numFmtId="0" fontId="26" fillId="0" borderId="0"/>
    <xf numFmtId="167" fontId="26"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43" fillId="0" borderId="0"/>
    <xf numFmtId="0" fontId="43" fillId="0" borderId="0"/>
    <xf numFmtId="0" fontId="43" fillId="0" borderId="0"/>
    <xf numFmtId="0" fontId="25" fillId="0" borderId="0"/>
    <xf numFmtId="0" fontId="25" fillId="0" borderId="0"/>
    <xf numFmtId="0" fontId="25" fillId="0" borderId="0"/>
    <xf numFmtId="0" fontId="102" fillId="0" borderId="0"/>
    <xf numFmtId="0" fontId="25" fillId="0" borderId="0"/>
    <xf numFmtId="0" fontId="112" fillId="14" borderId="0" applyNumberFormat="0" applyBorder="0" applyAlignment="0" applyProtection="0"/>
    <xf numFmtId="0" fontId="112" fillId="15" borderId="0" applyNumberFormat="0" applyBorder="0" applyAlignment="0" applyProtection="0"/>
    <xf numFmtId="0" fontId="112" fillId="16" borderId="0" applyNumberFormat="0" applyBorder="0" applyAlignment="0" applyProtection="0"/>
    <xf numFmtId="0" fontId="112" fillId="12" borderId="0" applyNumberFormat="0" applyBorder="0" applyAlignment="0" applyProtection="0"/>
    <xf numFmtId="0" fontId="112" fillId="13" borderId="0" applyNumberFormat="0" applyBorder="0" applyAlignment="0" applyProtection="0"/>
    <xf numFmtId="0" fontId="112" fillId="17" borderId="0" applyNumberFormat="0" applyBorder="0" applyAlignment="0" applyProtection="0"/>
    <xf numFmtId="0" fontId="113" fillId="11" borderId="84" applyNumberFormat="0" applyAlignment="0" applyProtection="0"/>
    <xf numFmtId="0" fontId="114" fillId="18" borderId="85" applyNumberFormat="0" applyAlignment="0" applyProtection="0"/>
    <xf numFmtId="0" fontId="115" fillId="18" borderId="84" applyNumberFormat="0" applyAlignment="0" applyProtection="0"/>
    <xf numFmtId="0" fontId="116" fillId="0" borderId="86" applyNumberFormat="0" applyFill="0" applyAlignment="0" applyProtection="0"/>
    <xf numFmtId="0" fontId="117" fillId="0" borderId="87" applyNumberFormat="0" applyFill="0" applyAlignment="0" applyProtection="0"/>
    <xf numFmtId="0" fontId="118" fillId="0" borderId="88" applyNumberFormat="0" applyFill="0" applyAlignment="0" applyProtection="0"/>
    <xf numFmtId="0" fontId="118" fillId="0" borderId="0" applyNumberFormat="0" applyFill="0" applyBorder="0" applyAlignment="0" applyProtection="0"/>
    <xf numFmtId="0" fontId="119" fillId="0" borderId="89" applyNumberFormat="0" applyFill="0" applyAlignment="0" applyProtection="0"/>
    <xf numFmtId="0" fontId="120" fillId="19" borderId="90" applyNumberFormat="0" applyAlignment="0" applyProtection="0"/>
    <xf numFmtId="0" fontId="121" fillId="0" borderId="0" applyNumberFormat="0" applyFill="0" applyBorder="0" applyAlignment="0" applyProtection="0"/>
    <xf numFmtId="0" fontId="122" fillId="20" borderId="0" applyNumberFormat="0" applyBorder="0" applyAlignment="0" applyProtection="0"/>
    <xf numFmtId="0" fontId="43" fillId="0" borderId="0"/>
    <xf numFmtId="0" fontId="26" fillId="0" borderId="0"/>
    <xf numFmtId="0" fontId="123" fillId="9" borderId="0" applyNumberFormat="0" applyBorder="0" applyAlignment="0" applyProtection="0"/>
    <xf numFmtId="0" fontId="124" fillId="0" borderId="0" applyNumberFormat="0" applyFill="0" applyBorder="0" applyAlignment="0" applyProtection="0"/>
    <xf numFmtId="0" fontId="26" fillId="21" borderId="91" applyNumberFormat="0" applyFont="0" applyAlignment="0" applyProtection="0"/>
    <xf numFmtId="0" fontId="125" fillId="0" borderId="92" applyNumberFormat="0" applyFill="0" applyAlignment="0" applyProtection="0"/>
    <xf numFmtId="0" fontId="126" fillId="0" borderId="0" applyNumberFormat="0" applyFill="0" applyBorder="0" applyAlignment="0" applyProtection="0"/>
    <xf numFmtId="0" fontId="127" fillId="10" borderId="0" applyNumberFormat="0" applyBorder="0" applyAlignment="0" applyProtection="0"/>
    <xf numFmtId="0" fontId="18" fillId="0" borderId="0">
      <alignment horizontal="left" vertical="top"/>
    </xf>
    <xf numFmtId="0" fontId="18" fillId="0" borderId="0">
      <alignment horizontal="center" vertical="top"/>
    </xf>
    <xf numFmtId="0" fontId="18" fillId="0" borderId="0">
      <alignment horizontal="right" vertical="top"/>
    </xf>
    <xf numFmtId="0" fontId="16" fillId="0" borderId="0">
      <alignment horizontal="left" vertical="center"/>
    </xf>
    <xf numFmtId="0" fontId="25" fillId="0" borderId="0"/>
    <xf numFmtId="0" fontId="129" fillId="0" borderId="0"/>
    <xf numFmtId="0" fontId="26" fillId="0" borderId="0"/>
    <xf numFmtId="0" fontId="25" fillId="0" borderId="0"/>
    <xf numFmtId="0" fontId="25" fillId="0" borderId="0"/>
    <xf numFmtId="0" fontId="43" fillId="0" borderId="0"/>
    <xf numFmtId="0" fontId="62" fillId="0" borderId="0"/>
    <xf numFmtId="0" fontId="25" fillId="0" borderId="0"/>
    <xf numFmtId="0" fontId="25" fillId="0" borderId="0"/>
  </cellStyleXfs>
  <cellXfs count="4958">
    <xf numFmtId="0" fontId="0" fillId="0" borderId="0" xfId="0"/>
    <xf numFmtId="0" fontId="1" fillId="2" borderId="1" xfId="0" applyNumberFormat="1" applyFont="1" applyFill="1" applyBorder="1" applyAlignment="1">
      <alignment horizontal="center" vertical="center" textRotation="90" wrapText="1"/>
    </xf>
    <xf numFmtId="0" fontId="0" fillId="2" borderId="0" xfId="0" applyFill="1"/>
    <xf numFmtId="0" fontId="27" fillId="2" borderId="0" xfId="0" applyFont="1" applyFill="1"/>
    <xf numFmtId="0" fontId="0" fillId="2" borderId="0" xfId="0" applyFill="1" applyAlignment="1">
      <alignment vertical="center"/>
    </xf>
    <xf numFmtId="0" fontId="2" fillId="2" borderId="0" xfId="0" applyFont="1" applyFill="1" applyBorder="1" applyAlignment="1">
      <alignment vertical="center"/>
    </xf>
    <xf numFmtId="0" fontId="31" fillId="2" borderId="0" xfId="0" applyFont="1" applyFill="1" applyAlignment="1">
      <alignment vertical="center"/>
    </xf>
    <xf numFmtId="0" fontId="13" fillId="2" borderId="15" xfId="0" applyFont="1" applyFill="1" applyBorder="1"/>
    <xf numFmtId="1" fontId="13" fillId="2" borderId="15" xfId="0" applyNumberFormat="1" applyFont="1" applyFill="1" applyBorder="1" applyAlignment="1">
      <alignment horizontal="center" vertical="center"/>
    </xf>
    <xf numFmtId="0" fontId="2" fillId="2" borderId="19" xfId="0" applyFont="1" applyFill="1" applyBorder="1" applyAlignment="1">
      <alignment horizontal="center" vertical="center"/>
    </xf>
    <xf numFmtId="0" fontId="2" fillId="2" borderId="19" xfId="0" applyFont="1" applyFill="1" applyBorder="1"/>
    <xf numFmtId="0" fontId="0" fillId="2" borderId="19" xfId="0" applyFill="1" applyBorder="1"/>
    <xf numFmtId="0" fontId="6" fillId="2" borderId="19" xfId="0" applyFont="1" applyFill="1" applyBorder="1"/>
    <xf numFmtId="0" fontId="2" fillId="2" borderId="10" xfId="0" applyFont="1" applyFill="1" applyBorder="1" applyAlignment="1">
      <alignment vertical="center"/>
    </xf>
    <xf numFmtId="1" fontId="3" fillId="2" borderId="1" xfId="0" applyNumberFormat="1" applyFont="1" applyFill="1" applyBorder="1" applyAlignment="1">
      <alignment horizontal="center" vertical="center"/>
    </xf>
    <xf numFmtId="1" fontId="3" fillId="2" borderId="19" xfId="0" applyNumberFormat="1" applyFont="1" applyFill="1" applyBorder="1" applyAlignment="1">
      <alignment horizontal="center" vertical="center"/>
    </xf>
    <xf numFmtId="0" fontId="2" fillId="2" borderId="19" xfId="0" applyFont="1" applyFill="1" applyBorder="1" applyAlignment="1">
      <alignment horizontal="center"/>
    </xf>
    <xf numFmtId="1" fontId="34" fillId="2" borderId="0" xfId="0" applyNumberFormat="1" applyFont="1" applyFill="1" applyBorder="1" applyAlignment="1">
      <alignment horizontal="center" vertical="center"/>
    </xf>
    <xf numFmtId="14" fontId="2" fillId="2" borderId="0" xfId="0" applyNumberFormat="1" applyFont="1" applyFill="1"/>
    <xf numFmtId="0" fontId="92" fillId="2" borderId="0" xfId="0" applyFont="1" applyFill="1" applyAlignment="1"/>
    <xf numFmtId="0" fontId="2" fillId="2" borderId="0" xfId="0" applyFont="1" applyFill="1" applyBorder="1" applyAlignment="1"/>
    <xf numFmtId="1" fontId="3" fillId="2" borderId="120" xfId="0" applyNumberFormat="1" applyFont="1" applyFill="1" applyBorder="1" applyAlignment="1">
      <alignment horizontal="center" vertical="center"/>
    </xf>
    <xf numFmtId="0" fontId="3" fillId="2" borderId="120" xfId="0" applyFont="1" applyFill="1" applyBorder="1" applyAlignment="1">
      <alignment horizontal="center" vertical="center" wrapText="1"/>
    </xf>
    <xf numFmtId="1" fontId="3" fillId="2" borderId="120" xfId="0" applyNumberFormat="1" applyFont="1" applyFill="1" applyBorder="1" applyAlignment="1">
      <alignment horizontal="center" vertical="center" wrapText="1"/>
    </xf>
    <xf numFmtId="2" fontId="3" fillId="2" borderId="120" xfId="0" applyNumberFormat="1" applyFont="1" applyFill="1" applyBorder="1" applyAlignment="1">
      <alignment horizontal="center" vertical="center" wrapText="1"/>
    </xf>
    <xf numFmtId="2" fontId="3" fillId="2" borderId="120" xfId="0" applyNumberFormat="1" applyFont="1" applyFill="1" applyBorder="1" applyAlignment="1" applyProtection="1">
      <alignment horizontal="center" vertical="center" wrapText="1"/>
      <protection locked="0"/>
    </xf>
    <xf numFmtId="3" fontId="3" fillId="2" borderId="120" xfId="0" applyNumberFormat="1" applyFont="1" applyFill="1" applyBorder="1" applyAlignment="1">
      <alignment horizontal="center" vertical="center" wrapText="1"/>
    </xf>
    <xf numFmtId="4" fontId="3" fillId="2" borderId="120" xfId="0" applyNumberFormat="1" applyFont="1" applyFill="1" applyBorder="1" applyAlignment="1">
      <alignment horizontal="center" vertical="center" wrapText="1"/>
    </xf>
    <xf numFmtId="196" fontId="3" fillId="2" borderId="120" xfId="0" applyNumberFormat="1" applyFont="1" applyFill="1" applyBorder="1" applyAlignment="1">
      <alignment horizontal="center" vertical="center" wrapText="1"/>
    </xf>
    <xf numFmtId="0" fontId="2" fillId="2" borderId="120" xfId="0" applyFont="1" applyFill="1" applyBorder="1" applyAlignment="1">
      <alignment horizontal="center" vertical="center" wrapText="1"/>
    </xf>
    <xf numFmtId="0" fontId="3" fillId="2" borderId="120" xfId="0" applyFont="1" applyFill="1" applyBorder="1" applyAlignment="1">
      <alignment wrapText="1"/>
    </xf>
    <xf numFmtId="0" fontId="3" fillId="2" borderId="120" xfId="0" applyFont="1" applyFill="1" applyBorder="1" applyAlignment="1">
      <alignment horizontal="left" vertical="top" wrapText="1"/>
    </xf>
    <xf numFmtId="0" fontId="3" fillId="2" borderId="120" xfId="0" applyFont="1" applyFill="1" applyBorder="1" applyAlignment="1">
      <alignment horizontal="left" vertical="center" wrapText="1"/>
    </xf>
    <xf numFmtId="3" fontId="3" fillId="2" borderId="120" xfId="0" applyNumberFormat="1" applyFont="1" applyFill="1" applyBorder="1" applyAlignment="1">
      <alignment horizontal="center" vertical="center"/>
    </xf>
    <xf numFmtId="14" fontId="3" fillId="2" borderId="120" xfId="0" applyNumberFormat="1" applyFont="1" applyFill="1" applyBorder="1" applyAlignment="1">
      <alignment horizontal="center" vertical="center"/>
    </xf>
    <xf numFmtId="0" fontId="2" fillId="2" borderId="107" xfId="0" applyFont="1" applyFill="1" applyBorder="1" applyAlignment="1">
      <alignment horizontal="center" vertical="center"/>
    </xf>
    <xf numFmtId="0" fontId="2" fillId="2" borderId="128" xfId="0" applyFont="1" applyFill="1" applyBorder="1" applyAlignment="1">
      <alignment horizontal="right"/>
    </xf>
    <xf numFmtId="0" fontId="3" fillId="2" borderId="131" xfId="0" applyFont="1" applyFill="1" applyBorder="1"/>
    <xf numFmtId="0" fontId="3" fillId="2" borderId="131" xfId="0" applyFont="1" applyFill="1" applyBorder="1" applyAlignment="1">
      <alignment wrapText="1"/>
    </xf>
    <xf numFmtId="2" fontId="3" fillId="2" borderId="131" xfId="0" applyNumberFormat="1" applyFont="1" applyFill="1" applyBorder="1"/>
    <xf numFmtId="0" fontId="3" fillId="2" borderId="131" xfId="0" applyFont="1" applyFill="1" applyBorder="1" applyAlignment="1">
      <alignment horizontal="right"/>
    </xf>
    <xf numFmtId="14" fontId="3" fillId="2" borderId="131" xfId="0" applyNumberFormat="1" applyFont="1" applyFill="1" applyBorder="1"/>
    <xf numFmtId="0" fontId="3" fillId="2" borderId="131" xfId="0" applyFont="1" applyFill="1" applyBorder="1" applyAlignment="1">
      <alignment horizontal="center" vertical="center"/>
    </xf>
    <xf numFmtId="0" fontId="36" fillId="2" borderId="131" xfId="0" applyFont="1" applyFill="1" applyBorder="1"/>
    <xf numFmtId="0" fontId="2" fillId="2" borderId="131" xfId="0" applyFont="1" applyFill="1" applyBorder="1"/>
    <xf numFmtId="0" fontId="3" fillId="2" borderId="131" xfId="0" applyFont="1" applyFill="1" applyBorder="1" applyAlignment="1">
      <alignment horizontal="left" vertical="top" wrapText="1"/>
    </xf>
    <xf numFmtId="0" fontId="2" fillId="2" borderId="131" xfId="0" applyFont="1" applyFill="1" applyBorder="1" applyAlignment="1">
      <alignment horizontal="center" vertical="center"/>
    </xf>
    <xf numFmtId="2" fontId="2" fillId="2" borderId="131" xfId="0" applyNumberFormat="1" applyFont="1" applyFill="1" applyBorder="1" applyAlignment="1">
      <alignment horizontal="center" vertical="center"/>
    </xf>
    <xf numFmtId="2" fontId="3" fillId="2" borderId="131" xfId="0" applyNumberFormat="1" applyFont="1" applyFill="1" applyBorder="1" applyAlignment="1">
      <alignment horizontal="center" vertical="center"/>
    </xf>
    <xf numFmtId="14" fontId="3" fillId="2" borderId="131" xfId="0" applyNumberFormat="1" applyFont="1" applyFill="1" applyBorder="1" applyAlignment="1">
      <alignment horizontal="center" vertical="center" wrapText="1"/>
    </xf>
    <xf numFmtId="49" fontId="2" fillId="2" borderId="131" xfId="0" applyNumberFormat="1" applyFont="1" applyFill="1" applyBorder="1" applyAlignment="1">
      <alignment horizontal="center" vertical="center"/>
    </xf>
    <xf numFmtId="14" fontId="3" fillId="2" borderId="131" xfId="0" applyNumberFormat="1" applyFont="1" applyFill="1" applyBorder="1" applyAlignment="1">
      <alignment horizontal="center" vertical="center"/>
    </xf>
    <xf numFmtId="0" fontId="2" fillId="2" borderId="120" xfId="0" applyFont="1" applyFill="1" applyBorder="1" applyAlignment="1">
      <alignment horizontal="center" vertical="center"/>
    </xf>
    <xf numFmtId="0" fontId="31" fillId="2" borderId="131" xfId="0" applyFont="1" applyFill="1" applyBorder="1"/>
    <xf numFmtId="0" fontId="3" fillId="2" borderId="131" xfId="0" applyFont="1" applyFill="1" applyBorder="1" applyAlignment="1">
      <alignment vertical="center" wrapText="1"/>
    </xf>
    <xf numFmtId="14" fontId="2" fillId="2" borderId="131" xfId="0" applyNumberFormat="1" applyFont="1" applyFill="1" applyBorder="1" applyAlignment="1">
      <alignment horizontal="center" vertical="center"/>
    </xf>
    <xf numFmtId="14" fontId="2" fillId="2" borderId="131" xfId="0" applyNumberFormat="1" applyFont="1" applyFill="1" applyBorder="1" applyAlignment="1">
      <alignment horizontal="center" vertical="center" wrapText="1"/>
    </xf>
    <xf numFmtId="0" fontId="2" fillId="2" borderId="131" xfId="0" applyFont="1" applyFill="1" applyBorder="1" applyAlignment="1">
      <alignment vertical="center"/>
    </xf>
    <xf numFmtId="0" fontId="3" fillId="2" borderId="131" xfId="0" applyFont="1" applyFill="1" applyBorder="1" applyAlignment="1"/>
    <xf numFmtId="4" fontId="2" fillId="2" borderId="131" xfId="0" applyNumberFormat="1" applyFont="1" applyFill="1" applyBorder="1" applyAlignment="1">
      <alignment horizontal="center" vertical="center"/>
    </xf>
    <xf numFmtId="0" fontId="2" fillId="2" borderId="131" xfId="0" applyFont="1" applyFill="1" applyBorder="1" applyAlignment="1">
      <alignment horizontal="left" vertical="top" wrapText="1"/>
    </xf>
    <xf numFmtId="0" fontId="2" fillId="2" borderId="131" xfId="0" applyFont="1" applyFill="1" applyBorder="1" applyAlignment="1">
      <alignment horizontal="left" vertical="center"/>
    </xf>
    <xf numFmtId="170" fontId="2" fillId="2" borderId="131" xfId="0" applyNumberFormat="1" applyFont="1" applyFill="1" applyBorder="1" applyAlignment="1">
      <alignment horizontal="center" vertical="center"/>
    </xf>
    <xf numFmtId="0" fontId="2" fillId="2" borderId="131" xfId="0" applyFont="1" applyFill="1" applyBorder="1" applyAlignment="1">
      <alignment wrapText="1"/>
    </xf>
    <xf numFmtId="0" fontId="3" fillId="2" borderId="107" xfId="0" applyFont="1" applyFill="1" applyBorder="1" applyAlignment="1">
      <alignment horizontal="left" vertical="top" wrapText="1"/>
    </xf>
    <xf numFmtId="0" fontId="2" fillId="2" borderId="131" xfId="0" applyFont="1" applyFill="1" applyBorder="1" applyAlignment="1">
      <alignment vertical="center" wrapText="1"/>
    </xf>
    <xf numFmtId="179" fontId="2" fillId="2" borderId="131" xfId="0" applyNumberFormat="1" applyFont="1" applyFill="1" applyBorder="1" applyAlignment="1">
      <alignment horizontal="center" vertical="center"/>
    </xf>
    <xf numFmtId="195" fontId="2" fillId="2" borderId="131" xfId="0" applyNumberFormat="1" applyFont="1" applyFill="1" applyBorder="1" applyAlignment="1">
      <alignment horizontal="center" vertical="center"/>
    </xf>
    <xf numFmtId="175" fontId="2" fillId="2" borderId="131" xfId="0" applyNumberFormat="1" applyFont="1" applyFill="1" applyBorder="1" applyAlignment="1">
      <alignment horizontal="center" vertical="center"/>
    </xf>
    <xf numFmtId="1" fontId="3" fillId="2" borderId="133" xfId="0" applyNumberFormat="1" applyFont="1" applyFill="1" applyBorder="1" applyAlignment="1">
      <alignment horizontal="center" vertical="center"/>
    </xf>
    <xf numFmtId="14" fontId="3" fillId="2" borderId="133" xfId="0" applyNumberFormat="1" applyFont="1" applyFill="1" applyBorder="1" applyAlignment="1">
      <alignment horizontal="center" vertical="center"/>
    </xf>
    <xf numFmtId="1" fontId="13" fillId="2" borderId="133" xfId="0" applyNumberFormat="1" applyFont="1" applyFill="1" applyBorder="1" applyAlignment="1">
      <alignment horizontal="center" vertical="center"/>
    </xf>
    <xf numFmtId="0" fontId="13" fillId="2" borderId="133" xfId="0" applyFont="1" applyFill="1" applyBorder="1" applyAlignment="1">
      <alignment vertical="center"/>
    </xf>
    <xf numFmtId="2" fontId="29" fillId="2" borderId="134" xfId="0" applyNumberFormat="1" applyFont="1" applyFill="1" applyBorder="1" applyAlignment="1">
      <alignment horizontal="center" vertical="center" wrapText="1"/>
    </xf>
    <xf numFmtId="2" fontId="2" fillId="2" borderId="120" xfId="0" applyNumberFormat="1" applyFont="1" applyFill="1" applyBorder="1" applyAlignment="1">
      <alignment horizontal="center" vertical="center"/>
    </xf>
    <xf numFmtId="0" fontId="34" fillId="2" borderId="120" xfId="0" applyFont="1" applyFill="1" applyBorder="1" applyAlignment="1">
      <alignment horizontal="center" vertical="center" wrapText="1"/>
    </xf>
    <xf numFmtId="2" fontId="29" fillId="2" borderId="133" xfId="0" applyNumberFormat="1" applyFont="1" applyFill="1" applyBorder="1" applyAlignment="1">
      <alignment horizontal="center" vertical="center" wrapText="1"/>
    </xf>
    <xf numFmtId="170" fontId="2" fillId="2" borderId="120" xfId="0" applyNumberFormat="1" applyFont="1" applyFill="1" applyBorder="1" applyAlignment="1">
      <alignment horizontal="center" vertical="center"/>
    </xf>
    <xf numFmtId="49" fontId="3" fillId="2" borderId="133" xfId="0" applyNumberFormat="1" applyFont="1" applyFill="1" applyBorder="1" applyAlignment="1">
      <alignment horizontal="center" vertical="center" wrapText="1"/>
    </xf>
    <xf numFmtId="0" fontId="13" fillId="2" borderId="133" xfId="0" applyNumberFormat="1" applyFont="1" applyFill="1" applyBorder="1" applyAlignment="1">
      <alignment horizontal="center" vertical="center" wrapText="1"/>
    </xf>
    <xf numFmtId="0" fontId="13" fillId="2" borderId="133" xfId="0" applyNumberFormat="1" applyFont="1" applyFill="1" applyBorder="1" applyAlignment="1">
      <alignment horizontal="center" vertical="center"/>
    </xf>
    <xf numFmtId="2" fontId="13" fillId="2" borderId="133" xfId="0" applyNumberFormat="1" applyFont="1" applyFill="1" applyBorder="1" applyAlignment="1">
      <alignment horizontal="center" vertical="center"/>
    </xf>
    <xf numFmtId="0" fontId="13" fillId="2" borderId="133" xfId="0" applyNumberFormat="1" applyFont="1" applyFill="1" applyBorder="1" applyAlignment="1">
      <alignment horizontal="left" vertical="top" wrapText="1"/>
    </xf>
    <xf numFmtId="0" fontId="11" fillId="2" borderId="133"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12" fillId="2" borderId="133" xfId="0" applyFont="1" applyFill="1" applyBorder="1" applyAlignment="1">
      <alignment horizontal="center" vertical="center" wrapText="1"/>
    </xf>
    <xf numFmtId="14" fontId="15" fillId="2" borderId="133" xfId="0" applyNumberFormat="1" applyFont="1" applyFill="1" applyBorder="1" applyAlignment="1">
      <alignment horizontal="center" vertical="center"/>
    </xf>
    <xf numFmtId="0" fontId="11" fillId="2" borderId="133" xfId="0" applyFont="1" applyFill="1" applyBorder="1" applyAlignment="1">
      <alignment horizontal="center"/>
    </xf>
    <xf numFmtId="14" fontId="13" fillId="2" borderId="133" xfId="0" applyNumberFormat="1" applyFont="1" applyFill="1" applyBorder="1" applyAlignment="1">
      <alignment horizontal="center" vertical="center"/>
    </xf>
    <xf numFmtId="14" fontId="3" fillId="2" borderId="133" xfId="0" applyNumberFormat="1" applyFont="1" applyFill="1" applyBorder="1" applyAlignment="1">
      <alignment vertical="center"/>
    </xf>
    <xf numFmtId="2" fontId="15" fillId="2" borderId="120" xfId="0" applyNumberFormat="1" applyFont="1" applyFill="1" applyBorder="1" applyAlignment="1">
      <alignment horizontal="center" vertical="center" wrapText="1"/>
    </xf>
    <xf numFmtId="3" fontId="13" fillId="2" borderId="133" xfId="0" applyNumberFormat="1" applyFont="1" applyFill="1" applyBorder="1" applyAlignment="1">
      <alignment horizontal="center" vertical="center" wrapText="1"/>
    </xf>
    <xf numFmtId="14" fontId="3" fillId="2" borderId="107" xfId="0" applyNumberFormat="1" applyFont="1" applyFill="1" applyBorder="1" applyAlignment="1">
      <alignment horizontal="center" vertical="center"/>
    </xf>
    <xf numFmtId="0" fontId="15" fillId="2" borderId="133" xfId="0" applyFont="1" applyFill="1" applyBorder="1" applyAlignment="1">
      <alignment horizontal="right" vertical="center" wrapText="1"/>
    </xf>
    <xf numFmtId="169" fontId="3" fillId="2" borderId="133" xfId="46" applyNumberFormat="1" applyFont="1" applyFill="1" applyBorder="1" applyAlignment="1">
      <alignment horizontal="center" vertical="center"/>
    </xf>
    <xf numFmtId="2" fontId="34" fillId="2" borderId="133" xfId="0" applyNumberFormat="1" applyFont="1" applyFill="1" applyBorder="1" applyAlignment="1">
      <alignment horizontal="right" vertical="center" wrapText="1"/>
    </xf>
    <xf numFmtId="0" fontId="34" fillId="2" borderId="133" xfId="0" applyFont="1" applyFill="1" applyBorder="1" applyAlignment="1">
      <alignment horizontal="center" vertical="center"/>
    </xf>
    <xf numFmtId="14" fontId="6" fillId="2" borderId="133" xfId="0" applyNumberFormat="1" applyFont="1" applyFill="1" applyBorder="1" applyAlignment="1">
      <alignment horizontal="center" vertical="center"/>
    </xf>
    <xf numFmtId="0" fontId="13" fillId="2" borderId="133" xfId="0" applyFont="1" applyFill="1" applyBorder="1" applyAlignment="1">
      <alignment horizontal="center" vertical="center" wrapText="1"/>
    </xf>
    <xf numFmtId="196" fontId="15" fillId="2" borderId="133" xfId="0" applyNumberFormat="1" applyFont="1" applyFill="1" applyBorder="1" applyAlignment="1">
      <alignment horizontal="center" vertical="center" wrapText="1"/>
    </xf>
    <xf numFmtId="181" fontId="48" fillId="2" borderId="133" xfId="0" applyNumberFormat="1" applyFont="1" applyFill="1" applyBorder="1" applyAlignment="1">
      <alignment horizontal="center" vertical="center" wrapText="1"/>
    </xf>
    <xf numFmtId="181" fontId="15" fillId="2" borderId="133" xfId="0" applyNumberFormat="1" applyFont="1" applyFill="1" applyBorder="1" applyAlignment="1">
      <alignment horizontal="center" vertical="center" wrapText="1"/>
    </xf>
    <xf numFmtId="4" fontId="15" fillId="2" borderId="133" xfId="0" applyNumberFormat="1" applyFont="1" applyFill="1" applyBorder="1" applyAlignment="1">
      <alignment horizontal="center" vertical="center" wrapText="1"/>
    </xf>
    <xf numFmtId="3" fontId="38" fillId="2" borderId="133" xfId="0" applyNumberFormat="1" applyFont="1" applyFill="1" applyBorder="1" applyAlignment="1">
      <alignment horizontal="center" vertical="center" wrapText="1"/>
    </xf>
    <xf numFmtId="0" fontId="13" fillId="2" borderId="133" xfId="0" applyFont="1" applyFill="1" applyBorder="1" applyAlignment="1">
      <alignment horizontal="left" vertical="center" wrapText="1"/>
    </xf>
    <xf numFmtId="0" fontId="13" fillId="2" borderId="133" xfId="0" applyFont="1" applyFill="1" applyBorder="1" applyAlignment="1">
      <alignment vertical="center" wrapText="1"/>
    </xf>
    <xf numFmtId="0" fontId="15" fillId="2" borderId="107" xfId="0" applyFont="1" applyFill="1" applyBorder="1" applyAlignment="1">
      <alignment vertical="top" wrapText="1"/>
    </xf>
    <xf numFmtId="0" fontId="3" fillId="2" borderId="120" xfId="0" applyFont="1" applyFill="1" applyBorder="1" applyAlignment="1">
      <alignment vertical="top" wrapText="1"/>
    </xf>
    <xf numFmtId="196" fontId="13" fillId="2" borderId="133" xfId="0" applyNumberFormat="1" applyFont="1" applyFill="1" applyBorder="1" applyAlignment="1">
      <alignment horizontal="right" vertical="center" wrapText="1"/>
    </xf>
    <xf numFmtId="0" fontId="6" fillId="2" borderId="134" xfId="0" applyFont="1" applyFill="1" applyBorder="1" applyAlignment="1">
      <alignment horizontal="left" vertical="center" wrapText="1"/>
    </xf>
    <xf numFmtId="0" fontId="3" fillId="2" borderId="133" xfId="0" applyNumberFormat="1" applyFont="1" applyFill="1" applyBorder="1" applyAlignment="1">
      <alignment horizontal="left" vertical="center" wrapText="1"/>
    </xf>
    <xf numFmtId="0" fontId="3" fillId="2" borderId="133" xfId="0" applyNumberFormat="1" applyFont="1" applyFill="1" applyBorder="1" applyAlignment="1">
      <alignment horizontal="center" vertical="center" wrapText="1"/>
    </xf>
    <xf numFmtId="0" fontId="3" fillId="2" borderId="133" xfId="0" applyNumberFormat="1" applyFont="1" applyFill="1" applyBorder="1" applyAlignment="1">
      <alignment horizontal="center" vertical="center"/>
    </xf>
    <xf numFmtId="0" fontId="13" fillId="2" borderId="133" xfId="0" applyNumberFormat="1" applyFont="1" applyFill="1" applyBorder="1" applyAlignment="1">
      <alignment horizontal="left" vertical="center" wrapText="1"/>
    </xf>
    <xf numFmtId="1" fontId="3" fillId="2" borderId="136" xfId="0" applyNumberFormat="1" applyFont="1" applyFill="1" applyBorder="1" applyAlignment="1">
      <alignment horizontal="center" vertical="center"/>
    </xf>
    <xf numFmtId="0" fontId="2" fillId="2" borderId="136" xfId="0" applyFont="1" applyFill="1" applyBorder="1" applyAlignment="1">
      <alignment vertical="justify" wrapText="1"/>
    </xf>
    <xf numFmtId="0" fontId="2" fillId="2" borderId="136" xfId="0" applyFont="1" applyFill="1" applyBorder="1"/>
    <xf numFmtId="14" fontId="2" fillId="2" borderId="136" xfId="0" applyNumberFormat="1" applyFont="1" applyFill="1" applyBorder="1"/>
    <xf numFmtId="2" fontId="29" fillId="2" borderId="137" xfId="0" applyNumberFormat="1" applyFont="1" applyFill="1" applyBorder="1" applyAlignment="1">
      <alignment horizontal="left" vertical="center" wrapText="1"/>
    </xf>
    <xf numFmtId="0" fontId="3" fillId="2" borderId="136" xfId="0" applyFont="1" applyFill="1" applyBorder="1" applyAlignment="1">
      <alignment horizontal="center" vertical="center" wrapText="1"/>
    </xf>
    <xf numFmtId="14" fontId="3" fillId="2" borderId="136" xfId="0" applyNumberFormat="1" applyFont="1" applyFill="1" applyBorder="1" applyAlignment="1">
      <alignment horizontal="center" vertical="center" wrapText="1"/>
    </xf>
    <xf numFmtId="2" fontId="29" fillId="2" borderId="137" xfId="0" applyNumberFormat="1" applyFont="1" applyFill="1" applyBorder="1" applyAlignment="1">
      <alignment vertical="center" wrapText="1"/>
    </xf>
    <xf numFmtId="0" fontId="3" fillId="2" borderId="136" xfId="0" applyFont="1" applyFill="1" applyBorder="1" applyAlignment="1">
      <alignment horizontal="center" vertical="center"/>
    </xf>
    <xf numFmtId="0" fontId="31" fillId="2" borderId="136" xfId="0" applyFont="1" applyFill="1" applyBorder="1" applyAlignment="1">
      <alignment horizontal="center" vertical="center"/>
    </xf>
    <xf numFmtId="2" fontId="3" fillId="2" borderId="136" xfId="0" applyNumberFormat="1" applyFont="1" applyFill="1" applyBorder="1" applyAlignment="1">
      <alignment horizontal="center" vertical="center"/>
    </xf>
    <xf numFmtId="14" fontId="3" fillId="2" borderId="136" xfId="0" applyNumberFormat="1" applyFont="1" applyFill="1" applyBorder="1" applyAlignment="1">
      <alignment horizontal="center" vertical="top"/>
    </xf>
    <xf numFmtId="0" fontId="31" fillId="2" borderId="136" xfId="0" applyFont="1" applyFill="1" applyBorder="1"/>
    <xf numFmtId="0" fontId="3" fillId="2" borderId="136" xfId="0" applyFont="1" applyFill="1" applyBorder="1" applyAlignment="1">
      <alignment horizontal="center" vertical="top"/>
    </xf>
    <xf numFmtId="0" fontId="3" fillId="2" borderId="136" xfId="0" applyFont="1" applyFill="1" applyBorder="1" applyAlignment="1">
      <alignment horizontal="left" vertical="top" wrapText="1"/>
    </xf>
    <xf numFmtId="2" fontId="31" fillId="2" borderId="136" xfId="0" applyNumberFormat="1" applyFont="1" applyFill="1" applyBorder="1" applyAlignment="1">
      <alignment horizontal="center" vertical="center"/>
    </xf>
    <xf numFmtId="14" fontId="3" fillId="2" borderId="136" xfId="0" applyNumberFormat="1" applyFont="1" applyFill="1" applyBorder="1" applyAlignment="1">
      <alignment horizontal="center" vertical="center"/>
    </xf>
    <xf numFmtId="0" fontId="36" fillId="2" borderId="136" xfId="0" applyFont="1" applyFill="1" applyBorder="1" applyAlignment="1">
      <alignment horizontal="center" vertical="center"/>
    </xf>
    <xf numFmtId="0" fontId="3" fillId="2" borderId="136" xfId="0" applyFont="1" applyFill="1" applyBorder="1" applyAlignment="1">
      <alignment horizontal="left" vertical="center" wrapText="1"/>
    </xf>
    <xf numFmtId="2" fontId="5" fillId="2" borderId="136" xfId="0" applyNumberFormat="1" applyFont="1" applyFill="1" applyBorder="1" applyAlignment="1">
      <alignment horizontal="center" vertical="center"/>
    </xf>
    <xf numFmtId="0" fontId="3" fillId="2" borderId="136" xfId="0" applyNumberFormat="1" applyFont="1" applyFill="1" applyBorder="1" applyAlignment="1">
      <alignment horizontal="center" vertical="center" wrapText="1"/>
    </xf>
    <xf numFmtId="0" fontId="3" fillId="2" borderId="120" xfId="0" applyFont="1" applyFill="1" applyBorder="1" applyAlignment="1">
      <alignment horizontal="center" vertical="center"/>
    </xf>
    <xf numFmtId="2" fontId="3" fillId="2" borderId="120" xfId="0" applyNumberFormat="1" applyFont="1" applyFill="1" applyBorder="1" applyAlignment="1">
      <alignment horizontal="center" vertical="center"/>
    </xf>
    <xf numFmtId="0" fontId="2" fillId="2" borderId="136" xfId="0" applyFont="1" applyFill="1" applyBorder="1" applyAlignment="1">
      <alignment horizontal="center" vertical="center"/>
    </xf>
    <xf numFmtId="0" fontId="3" fillId="2" borderId="136" xfId="0" applyFont="1" applyFill="1" applyBorder="1" applyAlignment="1">
      <alignment horizontal="left" vertical="center"/>
    </xf>
    <xf numFmtId="0" fontId="31" fillId="2" borderId="120" xfId="0" applyFont="1" applyFill="1" applyBorder="1" applyAlignment="1">
      <alignment horizontal="center" vertical="center"/>
    </xf>
    <xf numFmtId="0" fontId="3" fillId="2" borderId="120" xfId="0" applyNumberFormat="1" applyFont="1" applyFill="1" applyBorder="1" applyAlignment="1">
      <alignment horizontal="center" vertical="center"/>
    </xf>
    <xf numFmtId="0" fontId="3" fillId="2" borderId="120" xfId="0" applyNumberFormat="1" applyFont="1" applyFill="1" applyBorder="1" applyAlignment="1">
      <alignment horizontal="left" vertical="center" wrapText="1"/>
    </xf>
    <xf numFmtId="0" fontId="3" fillId="2" borderId="136" xfId="0" applyNumberFormat="1" applyFont="1" applyFill="1" applyBorder="1" applyAlignment="1">
      <alignment horizontal="center" vertical="center"/>
    </xf>
    <xf numFmtId="14" fontId="3" fillId="2" borderId="120" xfId="0" applyNumberFormat="1" applyFont="1" applyFill="1" applyBorder="1" applyAlignment="1">
      <alignment horizontal="center" vertical="center" wrapText="1"/>
    </xf>
    <xf numFmtId="0" fontId="3" fillId="2" borderId="137" xfId="0" applyFont="1" applyFill="1" applyBorder="1" applyAlignment="1">
      <alignment vertical="center" wrapText="1"/>
    </xf>
    <xf numFmtId="0" fontId="3" fillId="2" borderId="140" xfId="0" applyFont="1" applyFill="1" applyBorder="1" applyAlignment="1">
      <alignment horizontal="center" vertical="center"/>
    </xf>
    <xf numFmtId="14" fontId="3" fillId="2" borderId="140" xfId="0" applyNumberFormat="1" applyFont="1" applyFill="1" applyBorder="1" applyAlignment="1">
      <alignment horizontal="center" vertical="center" wrapText="1"/>
    </xf>
    <xf numFmtId="0" fontId="31" fillId="2" borderId="140" xfId="0" applyFont="1" applyFill="1" applyBorder="1" applyAlignment="1">
      <alignment horizontal="center" vertical="center"/>
    </xf>
    <xf numFmtId="14" fontId="3" fillId="2" borderId="140" xfId="0" applyNumberFormat="1" applyFont="1" applyFill="1" applyBorder="1" applyAlignment="1">
      <alignment horizontal="center" vertical="center"/>
    </xf>
    <xf numFmtId="1" fontId="3" fillId="2" borderId="140" xfId="0" applyNumberFormat="1" applyFont="1" applyFill="1" applyBorder="1" applyAlignment="1">
      <alignment horizontal="center" vertical="center"/>
    </xf>
    <xf numFmtId="0" fontId="3" fillId="2" borderId="140" xfId="0" applyFont="1" applyFill="1" applyBorder="1" applyAlignment="1">
      <alignment horizontal="center" vertical="center" wrapText="1"/>
    </xf>
    <xf numFmtId="49" fontId="3" fillId="2" borderId="137" xfId="0" applyNumberFormat="1" applyFont="1" applyFill="1" applyBorder="1" applyAlignment="1">
      <alignment horizontal="left" vertical="center" wrapText="1"/>
    </xf>
    <xf numFmtId="0" fontId="31" fillId="2" borderId="0" xfId="0" applyFont="1" applyFill="1"/>
    <xf numFmtId="0" fontId="3" fillId="2" borderId="140" xfId="0" applyNumberFormat="1" applyFont="1" applyFill="1" applyBorder="1" applyAlignment="1">
      <alignment horizontal="center" vertical="center" wrapText="1"/>
    </xf>
    <xf numFmtId="2" fontId="3" fillId="2" borderId="140" xfId="0" applyNumberFormat="1" applyFont="1" applyFill="1" applyBorder="1" applyAlignment="1">
      <alignment horizontal="center" vertical="center"/>
    </xf>
    <xf numFmtId="0" fontId="3" fillId="2" borderId="137" xfId="0" applyFont="1" applyFill="1" applyBorder="1" applyAlignment="1">
      <alignment horizontal="left" vertical="center" wrapText="1"/>
    </xf>
    <xf numFmtId="14" fontId="36" fillId="2" borderId="136" xfId="0" applyNumberFormat="1" applyFont="1" applyFill="1" applyBorder="1" applyAlignment="1">
      <alignment horizontal="center" vertical="center"/>
    </xf>
    <xf numFmtId="14" fontId="36" fillId="2" borderId="140" xfId="0" applyNumberFormat="1" applyFont="1" applyFill="1" applyBorder="1" applyAlignment="1">
      <alignment horizontal="center" vertical="center"/>
    </xf>
    <xf numFmtId="0" fontId="3" fillId="2" borderId="137" xfId="76" applyNumberFormat="1" applyFont="1" applyFill="1" applyBorder="1" applyAlignment="1">
      <alignment horizontal="left" vertical="center" wrapText="1"/>
    </xf>
    <xf numFmtId="170" fontId="3" fillId="2" borderId="136" xfId="0" applyNumberFormat="1" applyFont="1" applyFill="1" applyBorder="1" applyAlignment="1">
      <alignment horizontal="center" vertical="center" wrapText="1"/>
    </xf>
    <xf numFmtId="0" fontId="3" fillId="2" borderId="119" xfId="76" applyNumberFormat="1" applyFont="1" applyFill="1" applyBorder="1" applyAlignment="1">
      <alignment horizontal="left" vertical="center" wrapText="1"/>
    </xf>
    <xf numFmtId="170" fontId="3" fillId="2" borderId="140" xfId="0" applyNumberFormat="1" applyFont="1" applyFill="1" applyBorder="1" applyAlignment="1">
      <alignment horizontal="center" vertical="center" wrapText="1"/>
    </xf>
    <xf numFmtId="0" fontId="5" fillId="2" borderId="136" xfId="0" applyFont="1" applyFill="1" applyBorder="1" applyAlignment="1">
      <alignment horizontal="center" vertical="center"/>
    </xf>
    <xf numFmtId="0" fontId="3" fillId="2" borderId="137" xfId="0" applyFont="1" applyFill="1" applyBorder="1" applyAlignment="1">
      <alignment horizontal="left" vertical="center"/>
    </xf>
    <xf numFmtId="49" fontId="3" fillId="2" borderId="137" xfId="0" applyNumberFormat="1" applyFont="1" applyFill="1" applyBorder="1" applyAlignment="1">
      <alignment vertical="top" wrapText="1"/>
    </xf>
    <xf numFmtId="0" fontId="3" fillId="2" borderId="137" xfId="28" applyFont="1" applyFill="1" applyBorder="1" applyAlignment="1">
      <alignment vertical="center" wrapText="1"/>
    </xf>
    <xf numFmtId="14" fontId="31" fillId="2" borderId="0" xfId="0" applyNumberFormat="1" applyFont="1" applyFill="1" applyBorder="1" applyAlignment="1">
      <alignment horizontal="center" vertical="center"/>
    </xf>
    <xf numFmtId="14" fontId="36" fillId="2" borderId="136" xfId="0" applyNumberFormat="1" applyFont="1" applyFill="1" applyBorder="1" applyAlignment="1">
      <alignment horizontal="center" vertical="center" wrapText="1"/>
    </xf>
    <xf numFmtId="0" fontId="3" fillId="2" borderId="137" xfId="0" applyFont="1" applyFill="1" applyBorder="1" applyAlignment="1">
      <alignment vertical="top" wrapText="1"/>
    </xf>
    <xf numFmtId="49" fontId="3" fillId="2" borderId="136" xfId="0" applyNumberFormat="1" applyFont="1" applyFill="1" applyBorder="1" applyAlignment="1">
      <alignment vertical="top" wrapText="1"/>
    </xf>
    <xf numFmtId="0" fontId="2" fillId="2" borderId="136" xfId="0" applyFont="1" applyFill="1" applyBorder="1" applyAlignment="1">
      <alignment vertical="center" wrapText="1"/>
    </xf>
    <xf numFmtId="0" fontId="31" fillId="2" borderId="136" xfId="0" applyFont="1" applyFill="1" applyBorder="1" applyAlignment="1">
      <alignment horizontal="left" vertical="center" wrapText="1"/>
    </xf>
    <xf numFmtId="14" fontId="31" fillId="2" borderId="136" xfId="0" applyNumberFormat="1" applyFont="1" applyFill="1" applyBorder="1" applyAlignment="1">
      <alignment horizontal="center" vertical="center"/>
    </xf>
    <xf numFmtId="0" fontId="2" fillId="2" borderId="147" xfId="0" applyFont="1" applyFill="1" applyBorder="1"/>
    <xf numFmtId="0" fontId="3" fillId="2" borderId="147" xfId="0" applyFont="1" applyFill="1" applyBorder="1" applyAlignment="1">
      <alignment horizontal="left" vertical="top" wrapText="1"/>
    </xf>
    <xf numFmtId="0" fontId="2" fillId="2" borderId="147" xfId="0" applyFont="1" applyFill="1" applyBorder="1" applyAlignment="1">
      <alignment horizontal="left" vertical="top" wrapText="1"/>
    </xf>
    <xf numFmtId="1" fontId="3" fillId="2" borderId="147" xfId="0" applyNumberFormat="1" applyFont="1" applyFill="1" applyBorder="1" applyAlignment="1">
      <alignment horizontal="center" vertical="center"/>
    </xf>
    <xf numFmtId="2" fontId="2" fillId="2" borderId="147" xfId="0" applyNumberFormat="1" applyFont="1" applyFill="1" applyBorder="1"/>
    <xf numFmtId="177" fontId="2" fillId="2" borderId="147" xfId="0" applyNumberFormat="1" applyFont="1" applyFill="1" applyBorder="1"/>
    <xf numFmtId="0" fontId="29" fillId="2" borderId="147" xfId="0" applyFont="1" applyFill="1" applyBorder="1" applyAlignment="1">
      <alignment horizontal="center" vertical="center"/>
    </xf>
    <xf numFmtId="0" fontId="2" fillId="2" borderId="147" xfId="0" applyFont="1" applyFill="1" applyBorder="1" applyAlignment="1">
      <alignment horizontal="center" vertical="center"/>
    </xf>
    <xf numFmtId="0" fontId="2" fillId="2" borderId="147" xfId="0" applyFont="1" applyFill="1" applyBorder="1" applyAlignment="1">
      <alignment vertical="center"/>
    </xf>
    <xf numFmtId="0" fontId="29" fillId="2" borderId="147" xfId="0" applyFont="1" applyFill="1" applyBorder="1" applyAlignment="1"/>
    <xf numFmtId="0" fontId="29" fillId="2" borderId="147" xfId="0" applyFont="1" applyFill="1" applyBorder="1" applyAlignment="1">
      <alignment vertical="center"/>
    </xf>
    <xf numFmtId="14" fontId="2" fillId="2" borderId="147" xfId="0" applyNumberFormat="1" applyFont="1" applyFill="1" applyBorder="1"/>
    <xf numFmtId="14" fontId="2" fillId="2" borderId="147" xfId="0" applyNumberFormat="1" applyFont="1" applyFill="1" applyBorder="1" applyAlignment="1">
      <alignment horizontal="center" vertical="center"/>
    </xf>
    <xf numFmtId="0" fontId="3" fillId="2" borderId="120" xfId="0" applyFont="1" applyFill="1" applyBorder="1" applyAlignment="1">
      <alignment horizontal="left" vertical="center" shrinkToFit="1"/>
    </xf>
    <xf numFmtId="1" fontId="3" fillId="2" borderId="120" xfId="0" applyNumberFormat="1" applyFont="1" applyFill="1" applyBorder="1" applyAlignment="1">
      <alignment horizontal="left" vertical="center" shrinkToFit="1"/>
    </xf>
    <xf numFmtId="2" fontId="3" fillId="2" borderId="120" xfId="0" applyNumberFormat="1" applyFont="1" applyFill="1" applyBorder="1" applyAlignment="1">
      <alignment horizontal="left" vertical="center" shrinkToFit="1"/>
    </xf>
    <xf numFmtId="14" fontId="3" fillId="2" borderId="120" xfId="0" applyNumberFormat="1" applyFont="1" applyFill="1" applyBorder="1" applyAlignment="1">
      <alignment horizontal="left" vertical="center" shrinkToFit="1"/>
    </xf>
    <xf numFmtId="14" fontId="3" fillId="2" borderId="148" xfId="0" applyNumberFormat="1" applyFont="1" applyFill="1" applyBorder="1" applyAlignment="1">
      <alignment horizontal="center" vertical="center" wrapText="1"/>
    </xf>
    <xf numFmtId="14" fontId="3" fillId="2" borderId="147" xfId="0" applyNumberFormat="1" applyFont="1" applyFill="1" applyBorder="1" applyAlignment="1">
      <alignment horizontal="center" vertical="center" wrapText="1"/>
    </xf>
    <xf numFmtId="0" fontId="3" fillId="2" borderId="147" xfId="0" applyFont="1" applyFill="1" applyBorder="1" applyAlignment="1">
      <alignment horizontal="center" vertical="center" wrapText="1"/>
    </xf>
    <xf numFmtId="14" fontId="2" fillId="2" borderId="148" xfId="0" applyNumberFormat="1" applyFont="1" applyFill="1" applyBorder="1" applyAlignment="1">
      <alignment horizontal="center" vertical="center" wrapText="1"/>
    </xf>
    <xf numFmtId="0" fontId="2" fillId="2" borderId="147" xfId="0" applyFont="1" applyFill="1" applyBorder="1" applyAlignment="1">
      <alignment horizontal="center" vertical="center" wrapText="1"/>
    </xf>
    <xf numFmtId="14" fontId="2" fillId="2" borderId="147" xfId="0" applyNumberFormat="1" applyFont="1" applyFill="1" applyBorder="1" applyAlignment="1">
      <alignment horizontal="center" vertical="center" wrapText="1"/>
    </xf>
    <xf numFmtId="1" fontId="3" fillId="2" borderId="147" xfId="0" applyNumberFormat="1" applyFont="1" applyFill="1" applyBorder="1" applyAlignment="1">
      <alignment horizontal="center" vertical="center" wrapText="1"/>
    </xf>
    <xf numFmtId="2" fontId="3" fillId="2" borderId="147" xfId="0" applyNumberFormat="1" applyFont="1" applyFill="1" applyBorder="1" applyAlignment="1">
      <alignment horizontal="center" vertical="center" wrapText="1"/>
    </xf>
    <xf numFmtId="14" fontId="3" fillId="2" borderId="120" xfId="0" applyNumberFormat="1" applyFont="1" applyFill="1" applyBorder="1" applyAlignment="1" applyProtection="1">
      <alignment horizontal="center" vertical="center"/>
      <protection locked="0"/>
    </xf>
    <xf numFmtId="0" fontId="2" fillId="3" borderId="13" xfId="0" applyFont="1" applyFill="1" applyBorder="1" applyAlignment="1">
      <alignment horizontal="center" vertical="center"/>
    </xf>
    <xf numFmtId="14" fontId="2" fillId="3" borderId="13" xfId="0" applyNumberFormat="1" applyFont="1" applyFill="1" applyBorder="1" applyAlignment="1">
      <alignment horizontal="center" vertical="center"/>
    </xf>
    <xf numFmtId="0" fontId="3" fillId="2" borderId="147" xfId="0" applyFont="1" applyFill="1" applyBorder="1" applyAlignment="1">
      <alignment horizontal="center" vertical="center"/>
    </xf>
    <xf numFmtId="0" fontId="3" fillId="2" borderId="138" xfId="0" applyFont="1" applyFill="1" applyBorder="1" applyAlignment="1">
      <alignment horizontal="center" vertical="center"/>
    </xf>
    <xf numFmtId="14" fontId="2" fillId="3" borderId="73" xfId="0" applyNumberFormat="1" applyFont="1" applyFill="1" applyBorder="1" applyAlignment="1">
      <alignment horizontal="center" vertical="center"/>
    </xf>
    <xf numFmtId="0" fontId="31" fillId="2" borderId="147" xfId="0" applyFont="1" applyFill="1" applyBorder="1"/>
    <xf numFmtId="49" fontId="2" fillId="8" borderId="12" xfId="0" applyNumberFormat="1" applyFont="1" applyFill="1" applyBorder="1" applyAlignment="1">
      <alignment horizontal="center" vertical="center"/>
    </xf>
    <xf numFmtId="2" fontId="3" fillId="2" borderId="147" xfId="0" applyNumberFormat="1" applyFont="1" applyFill="1" applyBorder="1" applyAlignment="1">
      <alignment horizontal="center"/>
    </xf>
    <xf numFmtId="0" fontId="2" fillId="2" borderId="12" xfId="0" applyFont="1" applyFill="1" applyBorder="1" applyAlignment="1">
      <alignment horizontal="center" vertical="center"/>
    </xf>
    <xf numFmtId="0" fontId="3" fillId="2" borderId="138" xfId="0" applyFont="1" applyFill="1" applyBorder="1" applyAlignment="1">
      <alignment horizontal="center" vertical="center" wrapText="1"/>
    </xf>
    <xf numFmtId="14" fontId="3" fillId="2" borderId="147" xfId="0" applyNumberFormat="1" applyFont="1" applyFill="1" applyBorder="1" applyAlignment="1" applyProtection="1">
      <alignment horizontal="center" vertical="center"/>
      <protection locked="0"/>
    </xf>
    <xf numFmtId="3" fontId="3" fillId="2" borderId="120" xfId="0" applyNumberFormat="1" applyFont="1" applyFill="1" applyBorder="1" applyAlignment="1">
      <alignment horizontal="left" vertical="center" shrinkToFit="1"/>
    </xf>
    <xf numFmtId="14" fontId="3" fillId="2" borderId="148" xfId="0" applyNumberFormat="1" applyFont="1" applyFill="1" applyBorder="1" applyAlignment="1" applyProtection="1">
      <alignment horizontal="center" vertical="center"/>
      <protection locked="0"/>
    </xf>
    <xf numFmtId="1" fontId="3" fillId="2" borderId="147" xfId="0" applyNumberFormat="1" applyFont="1" applyFill="1" applyBorder="1" applyAlignment="1" applyProtection="1">
      <alignment horizontal="center" vertical="center"/>
      <protection locked="0"/>
    </xf>
    <xf numFmtId="0" fontId="3" fillId="2" borderId="147" xfId="0" applyFont="1" applyFill="1" applyBorder="1" applyAlignment="1">
      <alignment horizontal="left" vertical="center" shrinkToFit="1"/>
    </xf>
    <xf numFmtId="196" fontId="3" fillId="2" borderId="147" xfId="0" applyNumberFormat="1" applyFont="1" applyFill="1" applyBorder="1" applyAlignment="1">
      <alignment horizontal="center" vertical="center" wrapText="1"/>
    </xf>
    <xf numFmtId="3" fontId="3" fillId="2" borderId="147" xfId="0" applyNumberFormat="1" applyFont="1" applyFill="1" applyBorder="1" applyAlignment="1">
      <alignment horizontal="center" vertical="center" wrapText="1"/>
    </xf>
    <xf numFmtId="4" fontId="3" fillId="2" borderId="147" xfId="0" applyNumberFormat="1" applyFont="1" applyFill="1" applyBorder="1" applyAlignment="1">
      <alignment horizontal="center" vertical="center" wrapText="1"/>
    </xf>
    <xf numFmtId="2" fontId="3" fillId="2" borderId="147" xfId="0" applyNumberFormat="1" applyFont="1" applyFill="1" applyBorder="1" applyAlignment="1" applyProtection="1">
      <alignment horizontal="center" vertical="center" wrapText="1"/>
      <protection locked="0"/>
    </xf>
    <xf numFmtId="181" fontId="3" fillId="2" borderId="120" xfId="0" applyNumberFormat="1" applyFont="1" applyFill="1" applyBorder="1" applyAlignment="1">
      <alignment horizontal="left" vertical="center" shrinkToFit="1"/>
    </xf>
    <xf numFmtId="2" fontId="3" fillId="2" borderId="120" xfId="0" applyNumberFormat="1" applyFont="1" applyFill="1" applyBorder="1" applyAlignment="1">
      <alignment horizontal="center" vertical="center" shrinkToFit="1"/>
    </xf>
    <xf numFmtId="0" fontId="3" fillId="2" borderId="120" xfId="0" applyNumberFormat="1" applyFont="1" applyFill="1" applyBorder="1" applyAlignment="1" applyProtection="1">
      <alignment horizontal="center" vertical="center"/>
      <protection locked="0"/>
    </xf>
    <xf numFmtId="3" fontId="3" fillId="2" borderId="147" xfId="0" applyNumberFormat="1" applyFont="1" applyFill="1" applyBorder="1" applyAlignment="1">
      <alignment horizontal="left" vertical="center" shrinkToFit="1"/>
    </xf>
    <xf numFmtId="0" fontId="3" fillId="2" borderId="147" xfId="0" applyNumberFormat="1" applyFont="1" applyFill="1" applyBorder="1" applyAlignment="1">
      <alignment horizontal="center" vertical="center" wrapText="1"/>
    </xf>
    <xf numFmtId="14" fontId="3" fillId="2" borderId="147" xfId="42" applyNumberFormat="1" applyFont="1" applyFill="1" applyBorder="1" applyAlignment="1">
      <alignment horizontal="center" vertical="center" wrapText="1"/>
    </xf>
    <xf numFmtId="14" fontId="3" fillId="2" borderId="148" xfId="42" applyNumberFormat="1" applyFont="1" applyFill="1" applyBorder="1" applyAlignment="1">
      <alignment horizontal="center" vertical="center" wrapText="1"/>
    </xf>
    <xf numFmtId="49" fontId="3" fillId="2" borderId="147" xfId="42" applyNumberFormat="1" applyFont="1" applyFill="1" applyBorder="1" applyAlignment="1">
      <alignment horizontal="center" vertical="center" wrapText="1"/>
    </xf>
    <xf numFmtId="1" fontId="3" fillId="2" borderId="147" xfId="42" applyNumberFormat="1" applyFont="1" applyFill="1" applyBorder="1" applyAlignment="1">
      <alignment horizontal="center" vertical="center" wrapText="1"/>
    </xf>
    <xf numFmtId="1" fontId="3" fillId="2" borderId="148" xfId="42" applyNumberFormat="1" applyFont="1" applyFill="1" applyBorder="1" applyAlignment="1">
      <alignment horizontal="center" vertical="center" wrapText="1"/>
    </xf>
    <xf numFmtId="0" fontId="3" fillId="2" borderId="147" xfId="43" applyNumberFormat="1" applyFont="1" applyFill="1" applyBorder="1" applyAlignment="1">
      <alignment vertical="top" wrapText="1"/>
    </xf>
    <xf numFmtId="0" fontId="3" fillId="2" borderId="147" xfId="42" applyNumberFormat="1" applyFont="1" applyFill="1" applyBorder="1" applyAlignment="1">
      <alignment vertical="top" wrapText="1"/>
    </xf>
    <xf numFmtId="196" fontId="3" fillId="2" borderId="120" xfId="0" applyNumberFormat="1" applyFont="1" applyFill="1" applyBorder="1" applyAlignment="1" applyProtection="1">
      <alignment horizontal="center" vertical="center"/>
      <protection locked="0"/>
    </xf>
    <xf numFmtId="49" fontId="3" fillId="2" borderId="147" xfId="72" applyNumberFormat="1" applyFont="1" applyFill="1" applyBorder="1" applyAlignment="1">
      <alignment horizontal="left" vertical="top" wrapText="1"/>
    </xf>
    <xf numFmtId="0" fontId="3" fillId="2" borderId="138" xfId="42" applyNumberFormat="1" applyFont="1" applyFill="1" applyBorder="1" applyAlignment="1">
      <alignment vertical="top" wrapText="1"/>
    </xf>
    <xf numFmtId="0" fontId="3" fillId="2" borderId="120" xfId="42" applyNumberFormat="1" applyFont="1" applyFill="1" applyBorder="1" applyAlignment="1">
      <alignment vertical="top" wrapText="1"/>
    </xf>
    <xf numFmtId="14" fontId="3" fillId="2" borderId="120" xfId="42" applyNumberFormat="1" applyFont="1" applyFill="1" applyBorder="1" applyAlignment="1">
      <alignment horizontal="center" vertical="center" wrapText="1"/>
    </xf>
    <xf numFmtId="0" fontId="2" fillId="2" borderId="120" xfId="0" applyFont="1" applyFill="1" applyBorder="1"/>
    <xf numFmtId="49" fontId="3" fillId="2" borderId="147" xfId="42" applyNumberFormat="1" applyFont="1" applyFill="1" applyBorder="1" applyAlignment="1">
      <alignment horizontal="left" vertical="top" wrapText="1"/>
    </xf>
    <xf numFmtId="49" fontId="3" fillId="2" borderId="120" xfId="42" applyNumberFormat="1" applyFont="1" applyFill="1" applyBorder="1" applyAlignment="1">
      <alignment horizontal="left" vertical="top" wrapText="1"/>
    </xf>
    <xf numFmtId="49" fontId="3" fillId="2" borderId="147" xfId="42" applyNumberFormat="1" applyFont="1" applyFill="1" applyBorder="1" applyAlignment="1">
      <alignment horizontal="left" vertical="center" wrapText="1"/>
    </xf>
    <xf numFmtId="0" fontId="2" fillId="2" borderId="147" xfId="0" applyFont="1" applyFill="1" applyBorder="1" applyAlignment="1">
      <alignment horizontal="center" vertical="top" wrapText="1"/>
    </xf>
    <xf numFmtId="0" fontId="3" fillId="2" borderId="147" xfId="0" applyFont="1" applyFill="1" applyBorder="1" applyAlignment="1">
      <alignment horizontal="center" vertical="top" wrapText="1"/>
    </xf>
    <xf numFmtId="49" fontId="3" fillId="2" borderId="120" xfId="0" applyNumberFormat="1" applyFont="1" applyFill="1" applyBorder="1" applyAlignment="1">
      <alignment horizontal="left" vertical="top" wrapText="1"/>
    </xf>
    <xf numFmtId="0" fontId="3" fillId="2" borderId="146" xfId="42" applyNumberFormat="1" applyFont="1" applyFill="1" applyBorder="1" applyAlignment="1">
      <alignment horizontal="left" vertical="top" wrapText="1"/>
    </xf>
    <xf numFmtId="0" fontId="2" fillId="8" borderId="12" xfId="0" applyFont="1" applyFill="1" applyBorder="1" applyAlignment="1">
      <alignment horizontal="left" vertical="top" wrapText="1"/>
    </xf>
    <xf numFmtId="0" fontId="3" fillId="2" borderId="147" xfId="42" applyNumberFormat="1" applyFont="1" applyFill="1" applyBorder="1" applyAlignment="1">
      <alignment horizontal="left" vertical="top" wrapText="1"/>
    </xf>
    <xf numFmtId="0" fontId="29" fillId="2" borderId="147" xfId="0" applyNumberFormat="1" applyFont="1" applyFill="1" applyBorder="1" applyAlignment="1">
      <alignment horizontal="left" vertical="top" wrapText="1"/>
    </xf>
    <xf numFmtId="0" fontId="3" fillId="2" borderId="148" xfId="0" applyFont="1" applyFill="1" applyBorder="1" applyAlignment="1">
      <alignment horizontal="left" vertical="top" wrapText="1"/>
    </xf>
    <xf numFmtId="0" fontId="3" fillId="2" borderId="148" xfId="42" applyNumberFormat="1" applyFont="1" applyFill="1" applyBorder="1" applyAlignment="1">
      <alignment horizontal="left" vertical="top" wrapText="1"/>
    </xf>
    <xf numFmtId="0" fontId="3" fillId="2" borderId="147" xfId="72" applyNumberFormat="1" applyFont="1" applyFill="1" applyBorder="1" applyAlignment="1">
      <alignment horizontal="left" vertical="top" wrapText="1"/>
    </xf>
    <xf numFmtId="179" fontId="3" fillId="2" borderId="147" xfId="0" applyNumberFormat="1" applyFont="1" applyFill="1" applyBorder="1" applyAlignment="1">
      <alignment horizontal="center" vertical="center" wrapText="1"/>
    </xf>
    <xf numFmtId="14" fontId="3" fillId="2" borderId="147" xfId="0" applyNumberFormat="1" applyFont="1" applyFill="1" applyBorder="1" applyAlignment="1">
      <alignment horizontal="center" vertical="center"/>
    </xf>
    <xf numFmtId="1" fontId="5" fillId="2" borderId="120" xfId="0" applyNumberFormat="1" applyFont="1" applyFill="1" applyBorder="1" applyAlignment="1">
      <alignment horizontal="center" vertical="center"/>
    </xf>
    <xf numFmtId="1" fontId="5" fillId="2" borderId="119" xfId="0" applyNumberFormat="1" applyFont="1" applyFill="1" applyBorder="1" applyAlignment="1">
      <alignment horizontal="center" vertical="center"/>
    </xf>
    <xf numFmtId="176" fontId="2" fillId="2" borderId="138" xfId="0" applyNumberFormat="1" applyFont="1" applyFill="1" applyBorder="1" applyAlignment="1">
      <alignment horizontal="center" vertical="center"/>
    </xf>
    <xf numFmtId="2" fontId="2" fillId="2" borderId="147" xfId="0" applyNumberFormat="1" applyFont="1" applyFill="1" applyBorder="1" applyAlignment="1">
      <alignment horizontal="center" vertical="center"/>
    </xf>
    <xf numFmtId="4" fontId="2" fillId="2" borderId="147" xfId="0" applyNumberFormat="1" applyFont="1" applyFill="1" applyBorder="1" applyAlignment="1">
      <alignment horizontal="center" vertical="center"/>
    </xf>
    <xf numFmtId="2" fontId="2" fillId="2" borderId="138" xfId="0" applyNumberFormat="1" applyFont="1" applyFill="1" applyBorder="1" applyAlignment="1">
      <alignment horizontal="center" vertical="center"/>
    </xf>
    <xf numFmtId="179" fontId="2" fillId="2" borderId="138" xfId="0" applyNumberFormat="1" applyFont="1" applyFill="1" applyBorder="1" applyAlignment="1">
      <alignment horizontal="center" vertical="center"/>
    </xf>
    <xf numFmtId="49" fontId="2" fillId="2" borderId="147" xfId="0" applyNumberFormat="1" applyFont="1" applyFill="1" applyBorder="1" applyAlignment="1">
      <alignment horizontal="left" vertical="top" wrapText="1"/>
    </xf>
    <xf numFmtId="2" fontId="3" fillId="2" borderId="147" xfId="0" applyNumberFormat="1" applyFont="1" applyFill="1" applyBorder="1" applyAlignment="1">
      <alignment horizontal="center" vertical="center"/>
    </xf>
    <xf numFmtId="3" fontId="2" fillId="2" borderId="147" xfId="0" applyNumberFormat="1" applyFont="1" applyFill="1" applyBorder="1" applyAlignment="1">
      <alignment horizontal="center" vertical="center" wrapText="1"/>
    </xf>
    <xf numFmtId="2" fontId="2" fillId="2" borderId="147" xfId="0" applyNumberFormat="1" applyFont="1" applyFill="1" applyBorder="1" applyAlignment="1">
      <alignment horizontal="center" vertical="center" wrapText="1"/>
    </xf>
    <xf numFmtId="49" fontId="2" fillId="2" borderId="140" xfId="0" applyNumberFormat="1" applyFont="1" applyFill="1" applyBorder="1" applyAlignment="1">
      <alignment horizontal="left" vertical="top" wrapText="1"/>
    </xf>
    <xf numFmtId="0" fontId="2" fillId="2" borderId="140" xfId="0" applyFont="1" applyFill="1" applyBorder="1" applyAlignment="1">
      <alignment horizontal="center" vertical="center" wrapText="1"/>
    </xf>
    <xf numFmtId="179" fontId="2" fillId="2" borderId="140" xfId="0" applyNumberFormat="1" applyFont="1" applyFill="1" applyBorder="1" applyAlignment="1">
      <alignment horizontal="center" vertical="center" wrapText="1"/>
    </xf>
    <xf numFmtId="14" fontId="2" fillId="2" borderId="140" xfId="0" applyNumberFormat="1" applyFont="1" applyFill="1" applyBorder="1" applyAlignment="1">
      <alignment horizontal="center" vertical="center" wrapText="1"/>
    </xf>
    <xf numFmtId="2" fontId="2" fillId="2" borderId="140" xfId="0" applyNumberFormat="1" applyFont="1" applyFill="1" applyBorder="1" applyAlignment="1">
      <alignment horizontal="center" vertical="center" wrapText="1"/>
    </xf>
    <xf numFmtId="2" fontId="2" fillId="2" borderId="140" xfId="0" applyNumberFormat="1" applyFont="1" applyFill="1" applyBorder="1" applyAlignment="1">
      <alignment horizontal="center" vertical="center"/>
    </xf>
    <xf numFmtId="0" fontId="2" fillId="2" borderId="140" xfId="0" applyFont="1" applyFill="1" applyBorder="1" applyAlignment="1">
      <alignment horizontal="center" vertical="center"/>
    </xf>
    <xf numFmtId="4" fontId="2" fillId="2" borderId="140" xfId="0" applyNumberFormat="1" applyFont="1" applyFill="1" applyBorder="1" applyAlignment="1">
      <alignment horizontal="center" vertical="center"/>
    </xf>
    <xf numFmtId="0" fontId="2" fillId="2" borderId="140" xfId="0" applyFont="1" applyFill="1" applyBorder="1"/>
    <xf numFmtId="14" fontId="2" fillId="2" borderId="140" xfId="0" applyNumberFormat="1" applyFont="1" applyFill="1" applyBorder="1"/>
    <xf numFmtId="2" fontId="3" fillId="2" borderId="147" xfId="0" applyNumberFormat="1" applyFont="1" applyFill="1" applyBorder="1" applyAlignment="1">
      <alignment horizontal="center" vertical="top" wrapText="1"/>
    </xf>
    <xf numFmtId="1" fontId="3" fillId="2" borderId="147" xfId="0" applyNumberFormat="1" applyFont="1" applyFill="1" applyBorder="1" applyAlignment="1">
      <alignment horizontal="center" vertical="top" wrapText="1"/>
    </xf>
    <xf numFmtId="14" fontId="3" fillId="2" borderId="148" xfId="0" applyNumberFormat="1" applyFont="1" applyFill="1" applyBorder="1" applyAlignment="1">
      <alignment horizontal="right" vertical="top" wrapText="1"/>
    </xf>
    <xf numFmtId="14" fontId="3" fillId="2" borderId="148" xfId="0" applyNumberFormat="1" applyFont="1" applyFill="1" applyBorder="1" applyAlignment="1">
      <alignment horizontal="center" vertical="top" wrapText="1"/>
    </xf>
    <xf numFmtId="0" fontId="2" fillId="2" borderId="147" xfId="0" applyFont="1" applyFill="1" applyBorder="1" applyAlignment="1">
      <alignment vertical="top" wrapText="1"/>
    </xf>
    <xf numFmtId="0" fontId="71" fillId="2" borderId="147" xfId="0" applyFont="1" applyFill="1" applyBorder="1" applyAlignment="1">
      <alignment vertical="top" wrapText="1"/>
    </xf>
    <xf numFmtId="0" fontId="2" fillId="2" borderId="138" xfId="0" applyFont="1" applyFill="1" applyBorder="1" applyAlignment="1">
      <alignment vertical="top" wrapText="1"/>
    </xf>
    <xf numFmtId="2" fontId="2" fillId="2" borderId="147" xfId="0" applyNumberFormat="1" applyFont="1" applyFill="1" applyBorder="1" applyAlignment="1">
      <alignment horizontal="center" vertical="top" wrapText="1"/>
    </xf>
    <xf numFmtId="2" fontId="2" fillId="2" borderId="147" xfId="0" applyNumberFormat="1" applyFont="1" applyFill="1" applyBorder="1" applyAlignment="1">
      <alignment vertical="top" wrapText="1"/>
    </xf>
    <xf numFmtId="14" fontId="2" fillId="2" borderId="148" xfId="0" applyNumberFormat="1" applyFont="1" applyFill="1" applyBorder="1" applyAlignment="1">
      <alignment vertical="top" wrapText="1"/>
    </xf>
    <xf numFmtId="0" fontId="2" fillId="2" borderId="148" xfId="0" applyNumberFormat="1" applyFont="1" applyFill="1" applyBorder="1" applyAlignment="1">
      <alignment vertical="top" wrapText="1"/>
    </xf>
    <xf numFmtId="14" fontId="2" fillId="2" borderId="147" xfId="0" applyNumberFormat="1" applyFont="1" applyFill="1" applyBorder="1" applyAlignment="1">
      <alignment vertical="top" wrapText="1"/>
    </xf>
    <xf numFmtId="0" fontId="3" fillId="2" borderId="147" xfId="0" applyNumberFormat="1" applyFont="1" applyFill="1" applyBorder="1" applyAlignment="1">
      <alignment horizontal="left" vertical="top" wrapText="1"/>
    </xf>
    <xf numFmtId="0" fontId="142" fillId="2" borderId="147" xfId="0" applyFont="1" applyFill="1" applyBorder="1" applyAlignment="1">
      <alignment vertical="top" wrapText="1"/>
    </xf>
    <xf numFmtId="0" fontId="3" fillId="2" borderId="138" xfId="0" applyNumberFormat="1" applyFont="1" applyFill="1" applyBorder="1" applyAlignment="1">
      <alignment horizontal="left" vertical="top" wrapText="1"/>
    </xf>
    <xf numFmtId="0" fontId="3" fillId="2" borderId="147" xfId="0" applyNumberFormat="1" applyFont="1" applyFill="1" applyBorder="1" applyAlignment="1">
      <alignment horizontal="center" vertical="top" wrapText="1"/>
    </xf>
    <xf numFmtId="0" fontId="71" fillId="2" borderId="148" xfId="0" applyFont="1" applyFill="1" applyBorder="1" applyAlignment="1">
      <alignment vertical="top" wrapText="1"/>
    </xf>
    <xf numFmtId="0" fontId="71" fillId="2" borderId="138" xfId="0" applyFont="1" applyFill="1" applyBorder="1" applyAlignment="1">
      <alignment vertical="top" wrapText="1"/>
    </xf>
    <xf numFmtId="0" fontId="71" fillId="2" borderId="139" xfId="0" applyFont="1" applyFill="1" applyBorder="1" applyAlignment="1">
      <alignment vertical="top" wrapText="1"/>
    </xf>
    <xf numFmtId="0" fontId="98" fillId="2" borderId="147" xfId="0" applyFont="1" applyFill="1" applyBorder="1" applyAlignment="1">
      <alignment horizontal="center" vertical="top" wrapText="1"/>
    </xf>
    <xf numFmtId="0" fontId="2" fillId="2" borderId="138" xfId="0" applyFont="1" applyFill="1" applyBorder="1" applyAlignment="1">
      <alignment horizontal="center" vertical="top" wrapText="1"/>
    </xf>
    <xf numFmtId="0" fontId="99" fillId="2" borderId="147" xfId="0" applyFont="1" applyFill="1" applyBorder="1" applyAlignment="1">
      <alignment vertical="top" wrapText="1"/>
    </xf>
    <xf numFmtId="0" fontId="35" fillId="2" borderId="147" xfId="0" applyFont="1" applyFill="1" applyBorder="1" applyAlignment="1">
      <alignment horizontal="left" vertical="top" wrapText="1"/>
    </xf>
    <xf numFmtId="0" fontId="35" fillId="2" borderId="139" xfId="0" applyFont="1" applyFill="1" applyBorder="1" applyAlignment="1">
      <alignment horizontal="center" vertical="top" wrapText="1"/>
    </xf>
    <xf numFmtId="1" fontId="35" fillId="2" borderId="147" xfId="0" applyNumberFormat="1" applyFont="1" applyFill="1" applyBorder="1" applyAlignment="1">
      <alignment horizontal="center" vertical="top" wrapText="1"/>
    </xf>
    <xf numFmtId="169" fontId="3" fillId="2" borderId="147" xfId="20" applyNumberFormat="1" applyFont="1" applyFill="1" applyBorder="1" applyAlignment="1">
      <alignment horizontal="center" vertical="top" wrapText="1"/>
    </xf>
    <xf numFmtId="14" fontId="3" fillId="2" borderId="147" xfId="0" applyNumberFormat="1" applyFont="1" applyFill="1" applyBorder="1" applyAlignment="1">
      <alignment horizontal="center" vertical="top" wrapText="1"/>
    </xf>
    <xf numFmtId="0" fontId="35" fillId="2" borderId="147" xfId="0" applyFont="1" applyFill="1" applyBorder="1" applyAlignment="1">
      <alignment horizontal="center" vertical="top" wrapText="1"/>
    </xf>
    <xf numFmtId="0" fontId="71" fillId="2" borderId="147" xfId="0" applyFont="1" applyFill="1" applyBorder="1" applyAlignment="1">
      <alignment horizontal="left" vertical="top" wrapText="1"/>
    </xf>
    <xf numFmtId="0" fontId="3" fillId="2" borderId="120" xfId="0" applyNumberFormat="1" applyFont="1" applyFill="1" applyBorder="1" applyAlignment="1">
      <alignment horizontal="center" vertical="top" wrapText="1"/>
    </xf>
    <xf numFmtId="0" fontId="35" fillId="2" borderId="147" xfId="0" applyNumberFormat="1" applyFont="1" applyFill="1" applyBorder="1" applyAlignment="1">
      <alignment horizontal="center" vertical="top" wrapText="1"/>
    </xf>
    <xf numFmtId="183" fontId="3" fillId="2" borderId="147" xfId="20" applyNumberFormat="1" applyFont="1" applyFill="1" applyBorder="1" applyAlignment="1">
      <alignment horizontal="center" vertical="top" wrapText="1"/>
    </xf>
    <xf numFmtId="0" fontId="3" fillId="2" borderId="147" xfId="20" applyNumberFormat="1" applyFont="1" applyFill="1" applyBorder="1" applyAlignment="1">
      <alignment horizontal="center" vertical="top" wrapText="1"/>
    </xf>
    <xf numFmtId="1" fontId="3" fillId="2" borderId="147" xfId="20" applyNumberFormat="1" applyFont="1" applyFill="1" applyBorder="1" applyAlignment="1">
      <alignment horizontal="center" vertical="top" wrapText="1"/>
    </xf>
    <xf numFmtId="14" fontId="3" fillId="2" borderId="147" xfId="20" applyNumberFormat="1" applyFont="1" applyFill="1" applyBorder="1" applyAlignment="1">
      <alignment horizontal="center" vertical="top" wrapText="1"/>
    </xf>
    <xf numFmtId="0" fontId="3" fillId="2" borderId="140" xfId="0" applyFont="1" applyFill="1" applyBorder="1" applyAlignment="1">
      <alignment horizontal="left" vertical="top" wrapText="1"/>
    </xf>
    <xf numFmtId="0" fontId="35" fillId="2" borderId="140" xfId="0" applyFont="1" applyFill="1" applyBorder="1" applyAlignment="1">
      <alignment horizontal="center" vertical="top" wrapText="1"/>
    </xf>
    <xf numFmtId="2" fontId="3" fillId="2" borderId="140" xfId="0" applyNumberFormat="1" applyFont="1" applyFill="1" applyBorder="1" applyAlignment="1">
      <alignment horizontal="center" vertical="top" wrapText="1"/>
    </xf>
    <xf numFmtId="1" fontId="3" fillId="2" borderId="140" xfId="20" applyNumberFormat="1" applyFont="1" applyFill="1" applyBorder="1" applyAlignment="1">
      <alignment horizontal="center" vertical="top" wrapText="1"/>
    </xf>
    <xf numFmtId="0" fontId="5" fillId="2" borderId="147" xfId="0" applyFont="1" applyFill="1" applyBorder="1" applyAlignment="1">
      <alignment horizontal="center" vertical="top" wrapText="1"/>
    </xf>
    <xf numFmtId="169" fontId="71" fillId="2" borderId="147" xfId="20" applyNumberFormat="1" applyFont="1" applyFill="1" applyBorder="1" applyAlignment="1">
      <alignment horizontal="center" vertical="top" wrapText="1"/>
    </xf>
    <xf numFmtId="0" fontId="71" fillId="2" borderId="147" xfId="20" applyNumberFormat="1" applyFont="1" applyFill="1" applyBorder="1" applyAlignment="1">
      <alignment horizontal="center" vertical="top" wrapText="1"/>
    </xf>
    <xf numFmtId="0" fontId="30" fillId="2" borderId="147" xfId="0" applyFont="1" applyFill="1" applyBorder="1" applyAlignment="1">
      <alignment horizontal="center" vertical="top" wrapText="1"/>
    </xf>
    <xf numFmtId="0" fontId="3" fillId="2" borderId="140" xfId="0" applyNumberFormat="1" applyFont="1" applyFill="1" applyBorder="1" applyAlignment="1">
      <alignment horizontal="left" vertical="top" wrapText="1"/>
    </xf>
    <xf numFmtId="0" fontId="143" fillId="2" borderId="147" xfId="0" applyFont="1" applyFill="1" applyBorder="1" applyAlignment="1">
      <alignment vertical="top" wrapText="1"/>
    </xf>
    <xf numFmtId="2" fontId="73" fillId="2" borderId="147" xfId="0" applyNumberFormat="1" applyFont="1" applyFill="1" applyBorder="1" applyAlignment="1">
      <alignment vertical="top" wrapText="1"/>
    </xf>
    <xf numFmtId="0" fontId="73" fillId="2" borderId="147" xfId="0" applyFont="1" applyFill="1" applyBorder="1" applyAlignment="1">
      <alignment vertical="top" wrapText="1"/>
    </xf>
    <xf numFmtId="0" fontId="73" fillId="2" borderId="139" xfId="0" applyFont="1" applyFill="1" applyBorder="1" applyAlignment="1">
      <alignment vertical="top" wrapText="1"/>
    </xf>
    <xf numFmtId="14" fontId="71" fillId="2" borderId="147" xfId="0" applyNumberFormat="1" applyFont="1" applyFill="1" applyBorder="1" applyAlignment="1">
      <alignment horizontal="center" vertical="top" wrapText="1"/>
    </xf>
    <xf numFmtId="0" fontId="73" fillId="2" borderId="138" xfId="0" applyFont="1" applyFill="1" applyBorder="1" applyAlignment="1">
      <alignment horizontal="center" vertical="top" wrapText="1"/>
    </xf>
    <xf numFmtId="2" fontId="71" fillId="2" borderId="147" xfId="0" applyNumberFormat="1" applyFont="1" applyFill="1" applyBorder="1" applyAlignment="1">
      <alignment horizontal="center" vertical="top" wrapText="1"/>
    </xf>
    <xf numFmtId="1" fontId="71" fillId="2" borderId="147" xfId="0" applyNumberFormat="1" applyFont="1" applyFill="1" applyBorder="1" applyAlignment="1">
      <alignment horizontal="center" vertical="top" wrapText="1"/>
    </xf>
    <xf numFmtId="14" fontId="74" fillId="2" borderId="147" xfId="0" applyNumberFormat="1" applyFont="1" applyFill="1" applyBorder="1" applyAlignment="1">
      <alignment horizontal="center" vertical="top" wrapText="1"/>
    </xf>
    <xf numFmtId="0" fontId="3" fillId="2" borderId="140" xfId="0" applyNumberFormat="1" applyFont="1" applyFill="1" applyBorder="1" applyAlignment="1">
      <alignment horizontal="center" vertical="top" wrapText="1"/>
    </xf>
    <xf numFmtId="0" fontId="73" fillId="2" borderId="147" xfId="0" applyFont="1" applyFill="1" applyBorder="1" applyAlignment="1">
      <alignment horizontal="center" vertical="top" wrapText="1"/>
    </xf>
    <xf numFmtId="170" fontId="71" fillId="2" borderId="139" xfId="0" applyNumberFormat="1" applyFont="1" applyFill="1" applyBorder="1" applyAlignment="1">
      <alignment horizontal="center" vertical="top" wrapText="1"/>
    </xf>
    <xf numFmtId="2" fontId="71" fillId="2" borderId="139" xfId="0" applyNumberFormat="1" applyFont="1" applyFill="1" applyBorder="1" applyAlignment="1">
      <alignment horizontal="center" vertical="top" wrapText="1"/>
    </xf>
    <xf numFmtId="0" fontId="73" fillId="2" borderId="140" xfId="0" applyFont="1" applyFill="1" applyBorder="1" applyAlignment="1">
      <alignment horizontal="center" vertical="top" wrapText="1"/>
    </xf>
    <xf numFmtId="2" fontId="71" fillId="2" borderId="153" xfId="0" applyNumberFormat="1" applyFont="1" applyFill="1" applyBorder="1" applyAlignment="1">
      <alignment horizontal="center" vertical="top" wrapText="1"/>
    </xf>
    <xf numFmtId="1" fontId="71" fillId="2" borderId="140" xfId="0" applyNumberFormat="1" applyFont="1" applyFill="1" applyBorder="1" applyAlignment="1">
      <alignment horizontal="center" vertical="top" wrapText="1"/>
    </xf>
    <xf numFmtId="169" fontId="71" fillId="2" borderId="140" xfId="20" applyNumberFormat="1" applyFont="1" applyFill="1" applyBorder="1" applyAlignment="1">
      <alignment horizontal="center" vertical="top" wrapText="1"/>
    </xf>
    <xf numFmtId="0" fontId="71" fillId="2" borderId="140" xfId="20" applyNumberFormat="1" applyFont="1" applyFill="1" applyBorder="1" applyAlignment="1">
      <alignment horizontal="center" vertical="top" wrapText="1"/>
    </xf>
    <xf numFmtId="14" fontId="74" fillId="2" borderId="140" xfId="0" applyNumberFormat="1" applyFont="1" applyFill="1" applyBorder="1" applyAlignment="1">
      <alignment horizontal="center" vertical="top" wrapText="1"/>
    </xf>
    <xf numFmtId="0" fontId="3" fillId="2" borderId="147" xfId="0" applyNumberFormat="1" applyFont="1" applyFill="1" applyBorder="1" applyAlignment="1">
      <alignment vertical="top" wrapText="1"/>
    </xf>
    <xf numFmtId="14" fontId="3" fillId="2" borderId="120" xfId="0" applyNumberFormat="1" applyFont="1" applyFill="1" applyBorder="1" applyAlignment="1">
      <alignment horizontal="center" vertical="top" wrapText="1"/>
    </xf>
    <xf numFmtId="171" fontId="3" fillId="2" borderId="147" xfId="0" applyNumberFormat="1" applyFont="1" applyFill="1" applyBorder="1" applyAlignment="1">
      <alignment horizontal="center" vertical="top" wrapText="1"/>
    </xf>
    <xf numFmtId="0" fontId="73" fillId="2" borderId="148" xfId="0" applyFont="1" applyFill="1" applyBorder="1" applyAlignment="1">
      <alignment horizontal="center" vertical="top" wrapText="1"/>
    </xf>
    <xf numFmtId="2" fontId="73" fillId="2" borderId="147" xfId="0" applyNumberFormat="1" applyFont="1" applyFill="1" applyBorder="1" applyAlignment="1">
      <alignment horizontal="center" vertical="top" wrapText="1"/>
    </xf>
    <xf numFmtId="14" fontId="71" fillId="2" borderId="147" xfId="20" applyNumberFormat="1" applyFont="1" applyFill="1" applyBorder="1" applyAlignment="1">
      <alignment horizontal="center" vertical="top" wrapText="1"/>
    </xf>
    <xf numFmtId="0" fontId="2" fillId="2" borderId="139" xfId="0" applyFont="1" applyFill="1" applyBorder="1" applyAlignment="1">
      <alignment horizontal="center" vertical="center"/>
    </xf>
    <xf numFmtId="0" fontId="31" fillId="2" borderId="147" xfId="0" applyFont="1" applyFill="1" applyBorder="1" applyAlignment="1">
      <alignment horizontal="center" vertical="center"/>
    </xf>
    <xf numFmtId="0" fontId="1" fillId="2" borderId="120" xfId="0" applyFont="1" applyFill="1" applyBorder="1" applyAlignment="1">
      <alignment horizontal="center" vertical="center" wrapText="1"/>
    </xf>
    <xf numFmtId="2" fontId="1" fillId="2" borderId="120" xfId="0" applyNumberFormat="1" applyFont="1" applyFill="1" applyBorder="1" applyAlignment="1">
      <alignment horizontal="center" vertical="center"/>
    </xf>
    <xf numFmtId="4" fontId="1" fillId="2" borderId="120" xfId="0" applyNumberFormat="1" applyFont="1" applyFill="1" applyBorder="1" applyAlignment="1">
      <alignment horizontal="center" vertical="center"/>
    </xf>
    <xf numFmtId="14" fontId="1" fillId="2" borderId="120" xfId="0" applyNumberFormat="1" applyFont="1" applyFill="1" applyBorder="1" applyAlignment="1">
      <alignment horizontal="center" vertical="center"/>
    </xf>
    <xf numFmtId="0" fontId="32" fillId="2" borderId="147" xfId="0" applyFont="1" applyFill="1" applyBorder="1" applyAlignment="1">
      <alignment horizontal="center" vertical="center"/>
    </xf>
    <xf numFmtId="0" fontId="2" fillId="2" borderId="147" xfId="0" applyFont="1" applyFill="1" applyBorder="1" applyAlignment="1">
      <alignment horizontal="left" vertical="center" wrapText="1"/>
    </xf>
    <xf numFmtId="49" fontId="2" fillId="2" borderId="140" xfId="0" applyNumberFormat="1" applyFont="1" applyFill="1" applyBorder="1" applyAlignment="1">
      <alignment wrapText="1"/>
    </xf>
    <xf numFmtId="14" fontId="2" fillId="2" borderId="140" xfId="0" applyNumberFormat="1" applyFont="1" applyFill="1" applyBorder="1" applyAlignment="1">
      <alignment horizontal="center" vertical="center"/>
    </xf>
    <xf numFmtId="0" fontId="3" fillId="2" borderId="147" xfId="0" applyNumberFormat="1" applyFont="1" applyFill="1" applyBorder="1" applyAlignment="1">
      <alignment horizontal="center" vertical="center"/>
    </xf>
    <xf numFmtId="49" fontId="2" fillId="2" borderId="147" xfId="0" applyNumberFormat="1" applyFont="1" applyFill="1" applyBorder="1" applyAlignment="1">
      <alignment wrapText="1"/>
    </xf>
    <xf numFmtId="49" fontId="2" fillId="2" borderId="140" xfId="0" applyNumberFormat="1" applyFont="1" applyFill="1" applyBorder="1" applyAlignment="1">
      <alignment vertical="center" wrapText="1"/>
    </xf>
    <xf numFmtId="0" fontId="31" fillId="2" borderId="147" xfId="0" applyFont="1" applyFill="1" applyBorder="1" applyAlignment="1">
      <alignment wrapText="1"/>
    </xf>
    <xf numFmtId="0" fontId="31" fillId="2" borderId="147" xfId="0" applyFont="1" applyFill="1" applyBorder="1" applyAlignment="1">
      <alignment horizontal="center" vertical="center" wrapText="1"/>
    </xf>
    <xf numFmtId="14" fontId="3" fillId="2" borderId="171" xfId="0" applyNumberFormat="1" applyFont="1" applyFill="1" applyBorder="1" applyAlignment="1">
      <alignment horizontal="center" vertical="center" wrapText="1"/>
    </xf>
    <xf numFmtId="1" fontId="3" fillId="2" borderId="138" xfId="0" applyNumberFormat="1" applyFont="1" applyFill="1" applyBorder="1" applyAlignment="1">
      <alignment horizontal="center" vertical="center"/>
    </xf>
    <xf numFmtId="49" fontId="3" fillId="2" borderId="147" xfId="0" applyNumberFormat="1" applyFont="1" applyFill="1" applyBorder="1" applyAlignment="1">
      <alignment horizontal="center"/>
    </xf>
    <xf numFmtId="170" fontId="3" fillId="2" borderId="147" xfId="0" applyNumberFormat="1" applyFont="1" applyFill="1" applyBorder="1" applyAlignment="1">
      <alignment horizontal="center" vertical="center" wrapText="1"/>
    </xf>
    <xf numFmtId="176" fontId="3" fillId="2" borderId="147" xfId="0" applyNumberFormat="1" applyFont="1" applyFill="1" applyBorder="1" applyAlignment="1">
      <alignment horizontal="center" vertical="center" wrapText="1"/>
    </xf>
    <xf numFmtId="0" fontId="9" fillId="2" borderId="147" xfId="0" applyFont="1" applyFill="1" applyBorder="1" applyAlignment="1">
      <alignment horizontal="center" vertical="center"/>
    </xf>
    <xf numFmtId="176" fontId="34" fillId="2" borderId="147" xfId="0" applyNumberFormat="1" applyFont="1" applyFill="1" applyBorder="1" applyAlignment="1">
      <alignment horizontal="center" vertical="center"/>
    </xf>
    <xf numFmtId="190" fontId="9" fillId="2" borderId="147" xfId="0" applyNumberFormat="1" applyFont="1" applyFill="1" applyBorder="1" applyAlignment="1">
      <alignment horizontal="center" vertical="center"/>
    </xf>
    <xf numFmtId="0" fontId="2" fillId="2" borderId="147" xfId="0" applyNumberFormat="1" applyFont="1" applyFill="1" applyBorder="1" applyAlignment="1">
      <alignment horizontal="center" vertical="center"/>
    </xf>
    <xf numFmtId="0" fontId="6" fillId="2" borderId="147" xfId="0" applyFont="1" applyFill="1" applyBorder="1" applyAlignment="1">
      <alignment horizontal="center" vertical="center" wrapText="1"/>
    </xf>
    <xf numFmtId="0" fontId="13" fillId="2" borderId="147" xfId="0" applyFont="1" applyFill="1" applyBorder="1" applyAlignment="1">
      <alignment horizontal="center" vertical="center" wrapText="1"/>
    </xf>
    <xf numFmtId="2" fontId="13" fillId="2" borderId="147" xfId="0" applyNumberFormat="1" applyFont="1" applyFill="1" applyBorder="1" applyAlignment="1">
      <alignment horizontal="center" vertical="center" wrapText="1"/>
    </xf>
    <xf numFmtId="2" fontId="6" fillId="2" borderId="147" xfId="0" applyNumberFormat="1" applyFont="1" applyFill="1" applyBorder="1" applyAlignment="1">
      <alignment horizontal="center" vertical="center" wrapText="1"/>
    </xf>
    <xf numFmtId="14" fontId="13" fillId="2" borderId="147" xfId="0" applyNumberFormat="1" applyFont="1" applyFill="1" applyBorder="1" applyAlignment="1">
      <alignment horizontal="center" vertical="center" wrapText="1"/>
    </xf>
    <xf numFmtId="14" fontId="6" fillId="2" borderId="147" xfId="0" applyNumberFormat="1" applyFont="1" applyFill="1" applyBorder="1" applyAlignment="1">
      <alignment horizontal="center" vertical="center" wrapText="1"/>
    </xf>
    <xf numFmtId="1" fontId="13" fillId="2" borderId="147" xfId="0" applyNumberFormat="1" applyFont="1" applyFill="1" applyBorder="1" applyAlignment="1">
      <alignment horizontal="center" vertical="center" wrapText="1"/>
    </xf>
    <xf numFmtId="14" fontId="13" fillId="2" borderId="176" xfId="0" applyNumberFormat="1" applyFont="1" applyFill="1" applyBorder="1" applyAlignment="1">
      <alignment horizontal="center" vertical="center" wrapText="1"/>
    </xf>
    <xf numFmtId="0" fontId="13" fillId="2" borderId="176" xfId="0" applyFont="1" applyFill="1" applyBorder="1" applyAlignment="1">
      <alignment horizontal="center" vertical="center" wrapText="1"/>
    </xf>
    <xf numFmtId="0" fontId="6" fillId="2" borderId="147" xfId="0" applyFont="1" applyFill="1" applyBorder="1"/>
    <xf numFmtId="49" fontId="6" fillId="2" borderId="147" xfId="0" applyNumberFormat="1" applyFont="1" applyFill="1" applyBorder="1" applyAlignment="1">
      <alignment horizontal="center" vertical="center" wrapText="1"/>
    </xf>
    <xf numFmtId="0" fontId="13" fillId="2" borderId="147" xfId="0" applyFont="1" applyFill="1" applyBorder="1"/>
    <xf numFmtId="49" fontId="13" fillId="2" borderId="147" xfId="0" applyNumberFormat="1" applyFont="1" applyFill="1" applyBorder="1" applyAlignment="1">
      <alignment horizontal="center" vertical="center" wrapText="1"/>
    </xf>
    <xf numFmtId="0" fontId="13" fillId="2" borderId="147" xfId="0" applyFont="1" applyFill="1" applyBorder="1" applyAlignment="1">
      <alignment horizontal="center" vertical="center"/>
    </xf>
    <xf numFmtId="0" fontId="6" fillId="2" borderId="147" xfId="0" applyFont="1" applyFill="1" applyBorder="1" applyAlignment="1">
      <alignment horizontal="center" vertical="center"/>
    </xf>
    <xf numFmtId="171" fontId="6" fillId="2" borderId="147" xfId="0" applyNumberFormat="1" applyFont="1" applyFill="1" applyBorder="1" applyAlignment="1">
      <alignment horizontal="center" vertical="center" wrapText="1"/>
    </xf>
    <xf numFmtId="1" fontId="6" fillId="2" borderId="147" xfId="0" applyNumberFormat="1" applyFont="1" applyFill="1" applyBorder="1" applyAlignment="1">
      <alignment horizontal="center" vertical="center" wrapText="1"/>
    </xf>
    <xf numFmtId="170" fontId="13" fillId="2" borderId="147" xfId="0" applyNumberFormat="1" applyFont="1" applyFill="1" applyBorder="1" applyAlignment="1">
      <alignment horizontal="center" vertical="center" wrapText="1"/>
    </xf>
    <xf numFmtId="0" fontId="6" fillId="2" borderId="174" xfId="0" applyFont="1" applyFill="1" applyBorder="1" applyAlignment="1">
      <alignment horizontal="center" vertical="center" wrapText="1"/>
    </xf>
    <xf numFmtId="0" fontId="6" fillId="2" borderId="173" xfId="0" applyFont="1" applyFill="1" applyBorder="1" applyAlignment="1">
      <alignment horizontal="center" vertical="center" wrapText="1"/>
    </xf>
    <xf numFmtId="2" fontId="6" fillId="2" borderId="173" xfId="0" applyNumberFormat="1" applyFont="1" applyFill="1" applyBorder="1" applyAlignment="1">
      <alignment horizontal="center" vertical="center" wrapText="1"/>
    </xf>
    <xf numFmtId="14" fontId="6" fillId="2" borderId="173" xfId="0" applyNumberFormat="1" applyFont="1" applyFill="1" applyBorder="1" applyAlignment="1">
      <alignment horizontal="center" vertical="center" wrapText="1"/>
    </xf>
    <xf numFmtId="0" fontId="6" fillId="2" borderId="173" xfId="0" applyFont="1" applyFill="1" applyBorder="1"/>
    <xf numFmtId="0" fontId="6" fillId="2" borderId="173" xfId="0" applyFont="1" applyFill="1" applyBorder="1" applyAlignment="1">
      <alignment horizontal="center" vertical="center"/>
    </xf>
    <xf numFmtId="1" fontId="13" fillId="2" borderId="173" xfId="0" applyNumberFormat="1" applyFont="1" applyFill="1" applyBorder="1" applyAlignment="1">
      <alignment horizontal="center" vertical="center" wrapText="1"/>
    </xf>
    <xf numFmtId="0" fontId="6" fillId="2" borderId="174" xfId="0" applyFont="1" applyFill="1" applyBorder="1"/>
    <xf numFmtId="179" fontId="6" fillId="2" borderId="147" xfId="0" applyNumberFormat="1" applyFont="1" applyFill="1" applyBorder="1" applyAlignment="1">
      <alignment horizontal="center" vertical="center" wrapText="1"/>
    </xf>
    <xf numFmtId="2" fontId="6" fillId="2" borderId="147" xfId="0" applyNumberFormat="1" applyFont="1" applyFill="1" applyBorder="1" applyAlignment="1">
      <alignment horizontal="center" vertical="center"/>
    </xf>
    <xf numFmtId="0" fontId="6" fillId="2" borderId="147" xfId="0" applyFont="1" applyFill="1" applyBorder="1" applyAlignment="1">
      <alignment vertical="center" wrapText="1"/>
    </xf>
    <xf numFmtId="0" fontId="4" fillId="2" borderId="147" xfId="0" applyFont="1" applyFill="1" applyBorder="1" applyAlignment="1">
      <alignment horizontal="center" vertical="center" wrapText="1"/>
    </xf>
    <xf numFmtId="2" fontId="134" fillId="2" borderId="147" xfId="0" applyNumberFormat="1" applyFont="1" applyFill="1" applyBorder="1" applyAlignment="1">
      <alignment horizontal="center" vertical="center" wrapText="1"/>
    </xf>
    <xf numFmtId="0" fontId="17" fillId="2" borderId="147" xfId="0" applyFont="1" applyFill="1" applyBorder="1"/>
    <xf numFmtId="2" fontId="17" fillId="2" borderId="147" xfId="0" applyNumberFormat="1" applyFont="1" applyFill="1" applyBorder="1" applyAlignment="1">
      <alignment horizontal="center" vertical="center" wrapText="1"/>
    </xf>
    <xf numFmtId="14" fontId="17" fillId="2" borderId="147" xfId="0" applyNumberFormat="1" applyFont="1" applyFill="1" applyBorder="1" applyAlignment="1">
      <alignment horizontal="center" vertical="center" wrapText="1"/>
    </xf>
    <xf numFmtId="0" fontId="17" fillId="2" borderId="147" xfId="0" applyFont="1" applyFill="1" applyBorder="1" applyAlignment="1">
      <alignment horizontal="center" vertical="center"/>
    </xf>
    <xf numFmtId="49" fontId="6" fillId="2" borderId="147" xfId="0" applyNumberFormat="1" applyFont="1" applyFill="1" applyBorder="1" applyAlignment="1">
      <alignment horizontal="center" vertical="center"/>
    </xf>
    <xf numFmtId="49" fontId="13" fillId="2" borderId="147" xfId="0" applyNumberFormat="1" applyFont="1" applyFill="1" applyBorder="1" applyAlignment="1">
      <alignment horizontal="center" vertical="center"/>
    </xf>
    <xf numFmtId="2" fontId="6" fillId="2" borderId="151" xfId="0" applyNumberFormat="1" applyFont="1" applyFill="1" applyBorder="1" applyAlignment="1">
      <alignment horizontal="center" vertical="center" wrapText="1"/>
    </xf>
    <xf numFmtId="179" fontId="6" fillId="2" borderId="147" xfId="0" applyNumberFormat="1" applyFont="1" applyFill="1" applyBorder="1" applyAlignment="1">
      <alignment horizontal="center" vertical="center"/>
    </xf>
    <xf numFmtId="0" fontId="3" fillId="2" borderId="147" xfId="0" applyFont="1" applyFill="1" applyBorder="1"/>
    <xf numFmtId="0" fontId="85" fillId="2" borderId="147" xfId="0" applyFont="1" applyFill="1" applyBorder="1" applyAlignment="1">
      <alignment horizontal="center" vertical="center" wrapText="1"/>
    </xf>
    <xf numFmtId="14" fontId="85" fillId="2" borderId="147" xfId="0" applyNumberFormat="1" applyFont="1" applyFill="1" applyBorder="1" applyAlignment="1">
      <alignment horizontal="center" vertical="center" wrapText="1"/>
    </xf>
    <xf numFmtId="0" fontId="6" fillId="2" borderId="120" xfId="0" applyFont="1" applyFill="1" applyBorder="1" applyAlignment="1">
      <alignment horizontal="center" vertical="center" wrapText="1"/>
    </xf>
    <xf numFmtId="14" fontId="6" fillId="2" borderId="147" xfId="0" applyNumberFormat="1" applyFont="1" applyFill="1" applyBorder="1" applyAlignment="1">
      <alignment horizontal="right"/>
    </xf>
    <xf numFmtId="1" fontId="13" fillId="2" borderId="147" xfId="0" applyNumberFormat="1" applyFont="1" applyFill="1" applyBorder="1" applyAlignment="1">
      <alignment horizontal="center" vertical="center"/>
    </xf>
    <xf numFmtId="0" fontId="6" fillId="2" borderId="147" xfId="0" applyFont="1" applyFill="1" applyBorder="1" applyAlignment="1">
      <alignment horizontal="left" vertical="center" wrapText="1"/>
    </xf>
    <xf numFmtId="169" fontId="6" fillId="2" borderId="147" xfId="0" applyNumberFormat="1" applyFont="1" applyFill="1" applyBorder="1" applyAlignment="1">
      <alignment horizontal="center" vertical="center" wrapText="1"/>
    </xf>
    <xf numFmtId="14" fontId="6" fillId="2" borderId="147" xfId="0" applyNumberFormat="1" applyFont="1" applyFill="1" applyBorder="1" applyAlignment="1">
      <alignment horizontal="right" vertical="center" wrapText="1"/>
    </xf>
    <xf numFmtId="1" fontId="13" fillId="2" borderId="178" xfId="0" applyNumberFormat="1" applyFont="1" applyFill="1" applyBorder="1" applyAlignment="1">
      <alignment horizontal="center" vertical="center"/>
    </xf>
    <xf numFmtId="1" fontId="6" fillId="2" borderId="178" xfId="0" applyNumberFormat="1" applyFont="1" applyFill="1" applyBorder="1" applyAlignment="1">
      <alignment horizontal="center" vertical="center"/>
    </xf>
    <xf numFmtId="14" fontId="6" fillId="2" borderId="120" xfId="0" applyNumberFormat="1" applyFont="1" applyFill="1" applyBorder="1" applyAlignment="1">
      <alignment horizontal="right" vertical="center" wrapText="1"/>
    </xf>
    <xf numFmtId="14" fontId="0" fillId="2" borderId="147" xfId="0" applyNumberFormat="1" applyFont="1" applyFill="1" applyBorder="1" applyAlignment="1">
      <alignment horizontal="center" vertical="center" wrapText="1"/>
    </xf>
    <xf numFmtId="14" fontId="6" fillId="2" borderId="173" xfId="0" applyNumberFormat="1" applyFont="1" applyFill="1" applyBorder="1" applyAlignment="1">
      <alignment horizontal="right" vertical="center" wrapText="1"/>
    </xf>
    <xf numFmtId="1" fontId="6" fillId="2" borderId="173" xfId="0" applyNumberFormat="1" applyFont="1" applyFill="1" applyBorder="1" applyAlignment="1">
      <alignment horizontal="center" vertical="center"/>
    </xf>
    <xf numFmtId="0" fontId="6" fillId="2" borderId="120" xfId="0" applyFont="1" applyFill="1" applyBorder="1" applyAlignment="1">
      <alignment horizontal="left" vertical="center" wrapText="1"/>
    </xf>
    <xf numFmtId="0" fontId="6" fillId="2" borderId="120" xfId="0" applyFont="1" applyFill="1" applyBorder="1" applyAlignment="1">
      <alignment horizontal="center"/>
    </xf>
    <xf numFmtId="0" fontId="6" fillId="2" borderId="147" xfId="0" applyFont="1" applyFill="1" applyBorder="1" applyAlignment="1">
      <alignment horizontal="center"/>
    </xf>
    <xf numFmtId="0" fontId="6" fillId="2" borderId="120" xfId="0" applyFont="1" applyFill="1" applyBorder="1" applyAlignment="1">
      <alignment horizontal="center" vertical="center"/>
    </xf>
    <xf numFmtId="1" fontId="85" fillId="2" borderId="147" xfId="0" applyNumberFormat="1" applyFont="1" applyFill="1" applyBorder="1" applyAlignment="1">
      <alignment horizontal="center" vertical="center" wrapText="1"/>
    </xf>
    <xf numFmtId="14" fontId="0" fillId="2" borderId="147" xfId="0" applyNumberFormat="1" applyFont="1" applyFill="1" applyBorder="1" applyAlignment="1">
      <alignment horizontal="right" vertical="center" wrapText="1"/>
    </xf>
    <xf numFmtId="0" fontId="0" fillId="2" borderId="147" xfId="0" applyFont="1" applyFill="1" applyBorder="1" applyAlignment="1">
      <alignment horizontal="center" vertical="center" wrapText="1"/>
    </xf>
    <xf numFmtId="14" fontId="0" fillId="2" borderId="151" xfId="0" applyNumberFormat="1" applyFont="1" applyFill="1" applyBorder="1" applyAlignment="1">
      <alignment horizontal="center" vertical="center" wrapText="1"/>
    </xf>
    <xf numFmtId="0" fontId="6" fillId="2" borderId="151" xfId="0" applyFont="1" applyFill="1" applyBorder="1" applyAlignment="1">
      <alignment horizontal="center" vertical="center" wrapText="1"/>
    </xf>
    <xf numFmtId="0" fontId="6" fillId="2" borderId="151" xfId="0" applyFont="1" applyFill="1" applyBorder="1" applyAlignment="1">
      <alignment horizontal="left" vertical="center" wrapText="1"/>
    </xf>
    <xf numFmtId="0" fontId="0" fillId="2" borderId="151" xfId="0" applyFont="1" applyFill="1" applyBorder="1" applyAlignment="1">
      <alignment horizontal="center" vertical="center" wrapText="1"/>
    </xf>
    <xf numFmtId="14" fontId="0" fillId="2" borderId="173" xfId="0" applyNumberFormat="1" applyFont="1" applyFill="1" applyBorder="1" applyAlignment="1">
      <alignment horizontal="right" vertical="center" wrapText="1"/>
    </xf>
    <xf numFmtId="0" fontId="0" fillId="2" borderId="173" xfId="0" applyFont="1" applyFill="1" applyBorder="1" applyAlignment="1">
      <alignment horizontal="center" vertical="center" wrapText="1"/>
    </xf>
    <xf numFmtId="1" fontId="3" fillId="2" borderId="173" xfId="0" applyNumberFormat="1" applyFont="1" applyFill="1" applyBorder="1" applyAlignment="1">
      <alignment horizontal="center" vertical="center"/>
    </xf>
    <xf numFmtId="14" fontId="6" fillId="2" borderId="151" xfId="0" applyNumberFormat="1" applyFont="1" applyFill="1" applyBorder="1" applyAlignment="1">
      <alignment horizontal="center" vertical="center" wrapText="1"/>
    </xf>
    <xf numFmtId="14" fontId="6" fillId="2" borderId="147" xfId="0" applyNumberFormat="1" applyFont="1" applyFill="1" applyBorder="1" applyAlignment="1">
      <alignment horizontal="center"/>
    </xf>
    <xf numFmtId="14" fontId="0" fillId="2" borderId="147" xfId="0" applyNumberFormat="1" applyFont="1" applyFill="1" applyBorder="1"/>
    <xf numFmtId="0" fontId="0" fillId="2" borderId="147" xfId="0" applyFont="1" applyFill="1" applyBorder="1" applyAlignment="1">
      <alignment horizontal="center"/>
    </xf>
    <xf numFmtId="0" fontId="6" fillId="2" borderId="147" xfId="0" applyFont="1" applyFill="1" applyBorder="1" applyAlignment="1"/>
    <xf numFmtId="0" fontId="6" fillId="2" borderId="120" xfId="0" applyFont="1" applyFill="1" applyBorder="1" applyAlignment="1"/>
    <xf numFmtId="14" fontId="6" fillId="2" borderId="120" xfId="0" applyNumberFormat="1" applyFont="1" applyFill="1" applyBorder="1" applyAlignment="1">
      <alignment horizontal="center" vertical="center" wrapText="1"/>
    </xf>
    <xf numFmtId="0" fontId="85" fillId="2" borderId="147" xfId="0" applyFont="1" applyFill="1" applyBorder="1" applyAlignment="1">
      <alignment horizontal="center"/>
    </xf>
    <xf numFmtId="2" fontId="85" fillId="2" borderId="147" xfId="0" applyNumberFormat="1" applyFont="1" applyFill="1" applyBorder="1" applyAlignment="1">
      <alignment horizontal="center"/>
    </xf>
    <xf numFmtId="14" fontId="85" fillId="2" borderId="147" xfId="0" applyNumberFormat="1" applyFont="1" applyFill="1" applyBorder="1" applyAlignment="1">
      <alignment horizontal="center"/>
    </xf>
    <xf numFmtId="1" fontId="85" fillId="2" borderId="147" xfId="0" applyNumberFormat="1" applyFont="1" applyFill="1" applyBorder="1" applyAlignment="1">
      <alignment horizontal="center"/>
    </xf>
    <xf numFmtId="168" fontId="85" fillId="2" borderId="147" xfId="0" applyNumberFormat="1" applyFont="1" applyFill="1" applyBorder="1" applyAlignment="1">
      <alignment horizontal="center"/>
    </xf>
    <xf numFmtId="168" fontId="85" fillId="2" borderId="147" xfId="0" applyNumberFormat="1" applyFont="1" applyFill="1" applyBorder="1" applyAlignment="1"/>
    <xf numFmtId="168" fontId="85" fillId="2" borderId="147" xfId="0" applyNumberFormat="1" applyFont="1" applyFill="1" applyBorder="1" applyAlignment="1">
      <alignment horizontal="center" vertical="center" wrapText="1"/>
    </xf>
    <xf numFmtId="0" fontId="95" fillId="2" borderId="123" xfId="0" applyFont="1" applyFill="1" applyBorder="1" applyAlignment="1"/>
    <xf numFmtId="0" fontId="95" fillId="2" borderId="123" xfId="0" applyFont="1" applyFill="1" applyBorder="1" applyAlignment="1">
      <alignment vertical="center" wrapText="1"/>
    </xf>
    <xf numFmtId="0" fontId="2" fillId="2" borderId="120" xfId="0" applyFont="1" applyFill="1" applyBorder="1" applyAlignment="1">
      <alignment horizontal="left"/>
    </xf>
    <xf numFmtId="0" fontId="2" fillId="2" borderId="147" xfId="0" applyFont="1" applyFill="1" applyBorder="1" applyAlignment="1">
      <alignment horizontal="left"/>
    </xf>
    <xf numFmtId="0" fontId="6" fillId="2" borderId="147" xfId="0" applyFont="1" applyFill="1" applyBorder="1" applyAlignment="1">
      <alignment horizontal="right"/>
    </xf>
    <xf numFmtId="0" fontId="13" fillId="2" borderId="147" xfId="0" applyFont="1" applyFill="1" applyBorder="1" applyAlignment="1">
      <alignment vertical="center" wrapText="1"/>
    </xf>
    <xf numFmtId="0" fontId="6" fillId="2" borderId="147" xfId="0" applyFont="1" applyFill="1" applyBorder="1" applyAlignment="1">
      <alignment wrapText="1"/>
    </xf>
    <xf numFmtId="14" fontId="2" fillId="2" borderId="147" xfId="0" applyNumberFormat="1" applyFont="1" applyFill="1" applyBorder="1" applyAlignment="1">
      <alignment horizontal="left"/>
    </xf>
    <xf numFmtId="0" fontId="2" fillId="2" borderId="147" xfId="0" applyFont="1" applyFill="1" applyBorder="1" applyAlignment="1">
      <alignment horizontal="right"/>
    </xf>
    <xf numFmtId="0" fontId="2" fillId="2" borderId="147" xfId="0" applyNumberFormat="1" applyFont="1" applyFill="1" applyBorder="1" applyAlignment="1">
      <alignment vertical="center" wrapText="1"/>
    </xf>
    <xf numFmtId="0" fontId="2" fillId="2" borderId="147" xfId="0" applyNumberFormat="1" applyFont="1" applyFill="1" applyBorder="1" applyAlignment="1">
      <alignment horizontal="left" vertical="center" wrapText="1"/>
    </xf>
    <xf numFmtId="0" fontId="2" fillId="2" borderId="147" xfId="0" applyNumberFormat="1" applyFont="1" applyFill="1" applyBorder="1" applyAlignment="1">
      <alignment horizontal="right" vertical="center" wrapText="1"/>
    </xf>
    <xf numFmtId="2" fontId="2" fillId="2" borderId="147" xfId="0" applyNumberFormat="1" applyFont="1" applyFill="1" applyBorder="1" applyAlignment="1">
      <alignment horizontal="left"/>
    </xf>
    <xf numFmtId="2" fontId="2" fillId="2" borderId="147" xfId="0" applyNumberFormat="1" applyFont="1" applyFill="1" applyBorder="1" applyAlignment="1">
      <alignment horizontal="center"/>
    </xf>
    <xf numFmtId="14" fontId="2" fillId="2" borderId="147" xfId="0" applyNumberFormat="1" applyFont="1" applyFill="1" applyBorder="1" applyAlignment="1">
      <alignment horizontal="center"/>
    </xf>
    <xf numFmtId="0" fontId="2" fillId="2" borderId="151" xfId="0" applyFont="1" applyFill="1" applyBorder="1" applyAlignment="1">
      <alignment horizontal="left"/>
    </xf>
    <xf numFmtId="2" fontId="2" fillId="2" borderId="151" xfId="0" applyNumberFormat="1" applyFont="1" applyFill="1" applyBorder="1" applyAlignment="1">
      <alignment horizontal="left"/>
    </xf>
    <xf numFmtId="14" fontId="2" fillId="2" borderId="151" xfId="0" applyNumberFormat="1" applyFont="1" applyFill="1" applyBorder="1" applyAlignment="1">
      <alignment horizontal="left"/>
    </xf>
    <xf numFmtId="0" fontId="2" fillId="2" borderId="151" xfId="0" applyFont="1" applyFill="1" applyBorder="1" applyAlignment="1">
      <alignment horizontal="center"/>
    </xf>
    <xf numFmtId="2" fontId="2" fillId="2" borderId="151" xfId="0" applyNumberFormat="1" applyFont="1" applyFill="1" applyBorder="1" applyAlignment="1">
      <alignment horizontal="center"/>
    </xf>
    <xf numFmtId="0" fontId="3" fillId="2" borderId="151" xfId="0" applyFont="1" applyFill="1" applyBorder="1" applyAlignment="1">
      <alignment horizontal="left" wrapText="1"/>
    </xf>
    <xf numFmtId="14" fontId="2" fillId="2" borderId="151" xfId="0" applyNumberFormat="1" applyFont="1" applyFill="1" applyBorder="1" applyAlignment="1">
      <alignment horizontal="center"/>
    </xf>
    <xf numFmtId="0" fontId="3" fillId="2" borderId="147" xfId="0" applyFont="1" applyFill="1" applyBorder="1" applyAlignment="1">
      <alignment vertical="center" wrapText="1"/>
    </xf>
    <xf numFmtId="0" fontId="2" fillId="2" borderId="120" xfId="0" applyNumberFormat="1" applyFont="1" applyFill="1" applyBorder="1" applyAlignment="1">
      <alignment horizontal="left"/>
    </xf>
    <xf numFmtId="14" fontId="2" fillId="2" borderId="120" xfId="0" applyNumberFormat="1" applyFont="1" applyFill="1" applyBorder="1" applyAlignment="1">
      <alignment horizontal="left"/>
    </xf>
    <xf numFmtId="0" fontId="2" fillId="2" borderId="120" xfId="0" applyFont="1" applyFill="1" applyBorder="1" applyAlignment="1">
      <alignment horizontal="center"/>
    </xf>
    <xf numFmtId="171" fontId="2" fillId="2" borderId="147" xfId="0" applyNumberFormat="1" applyFont="1" applyFill="1" applyBorder="1" applyAlignment="1">
      <alignment horizontal="center"/>
    </xf>
    <xf numFmtId="14" fontId="2" fillId="2" borderId="120" xfId="0" applyNumberFormat="1" applyFont="1" applyFill="1" applyBorder="1" applyAlignment="1">
      <alignment horizontal="center"/>
    </xf>
    <xf numFmtId="0" fontId="2" fillId="2" borderId="124" xfId="0" applyFont="1" applyFill="1" applyBorder="1" applyAlignment="1">
      <alignment horizontal="left"/>
    </xf>
    <xf numFmtId="0" fontId="2" fillId="2" borderId="147" xfId="0" applyFont="1" applyFill="1" applyBorder="1" applyAlignment="1">
      <alignment wrapText="1"/>
    </xf>
    <xf numFmtId="0" fontId="3" fillId="2" borderId="147" xfId="0" applyFont="1" applyFill="1" applyBorder="1" applyAlignment="1">
      <alignment horizontal="left" vertical="center" wrapText="1"/>
    </xf>
    <xf numFmtId="0" fontId="2" fillId="2" borderId="120" xfId="0" applyFont="1" applyFill="1" applyBorder="1" applyAlignment="1">
      <alignment wrapText="1"/>
    </xf>
    <xf numFmtId="0" fontId="3" fillId="2" borderId="120" xfId="0" applyFont="1" applyFill="1" applyBorder="1" applyAlignment="1">
      <alignment vertical="center" wrapText="1"/>
    </xf>
    <xf numFmtId="0" fontId="2" fillId="2" borderId="147" xfId="0" applyNumberFormat="1" applyFont="1" applyFill="1" applyBorder="1" applyAlignment="1">
      <alignment horizontal="left"/>
    </xf>
    <xf numFmtId="49" fontId="3" fillId="2" borderId="147" xfId="0" applyNumberFormat="1" applyFont="1" applyFill="1" applyBorder="1" applyAlignment="1">
      <alignment wrapText="1"/>
    </xf>
    <xf numFmtId="0" fontId="3" fillId="2" borderId="147" xfId="0" applyFont="1" applyFill="1" applyBorder="1" applyAlignment="1">
      <alignment wrapText="1"/>
    </xf>
    <xf numFmtId="2" fontId="6" fillId="2" borderId="147" xfId="0" applyNumberFormat="1" applyFont="1" applyFill="1" applyBorder="1" applyAlignment="1">
      <alignment horizontal="right"/>
    </xf>
    <xf numFmtId="177" fontId="6" fillId="2" borderId="147" xfId="0" applyNumberFormat="1" applyFont="1" applyFill="1" applyBorder="1"/>
    <xf numFmtId="0" fontId="0" fillId="2" borderId="147" xfId="0" applyFont="1" applyFill="1" applyBorder="1"/>
    <xf numFmtId="0" fontId="6" fillId="2" borderId="151" xfId="0" applyFont="1" applyFill="1" applyBorder="1"/>
    <xf numFmtId="0" fontId="6" fillId="2" borderId="151" xfId="0" applyFont="1" applyFill="1" applyBorder="1" applyAlignment="1">
      <alignment wrapText="1"/>
    </xf>
    <xf numFmtId="0" fontId="6" fillId="2" borderId="151" xfId="0" applyFont="1" applyFill="1" applyBorder="1" applyAlignment="1">
      <alignment horizontal="center" vertical="center"/>
    </xf>
    <xf numFmtId="2" fontId="6" fillId="2" borderId="151" xfId="0" applyNumberFormat="1" applyFont="1" applyFill="1" applyBorder="1" applyAlignment="1">
      <alignment horizontal="right"/>
    </xf>
    <xf numFmtId="2" fontId="13" fillId="2" borderId="151" xfId="0" applyNumberFormat="1" applyFont="1" applyFill="1" applyBorder="1" applyAlignment="1">
      <alignment horizontal="center" vertical="center" wrapText="1"/>
    </xf>
    <xf numFmtId="177" fontId="6" fillId="2" borderId="151" xfId="0" applyNumberFormat="1" applyFont="1" applyFill="1" applyBorder="1"/>
    <xf numFmtId="0" fontId="0" fillId="2" borderId="151" xfId="0" applyFont="1" applyFill="1" applyBorder="1"/>
    <xf numFmtId="2" fontId="13" fillId="2" borderId="147" xfId="0" applyNumberFormat="1" applyFont="1" applyFill="1" applyBorder="1" applyAlignment="1">
      <alignment horizontal="right" vertical="center" wrapText="1"/>
    </xf>
    <xf numFmtId="14" fontId="13" fillId="2" borderId="147" xfId="0" applyNumberFormat="1" applyFont="1" applyFill="1" applyBorder="1" applyAlignment="1">
      <alignment horizontal="right" vertical="center" wrapText="1"/>
    </xf>
    <xf numFmtId="177" fontId="6" fillId="2" borderId="147" xfId="0" applyNumberFormat="1" applyFont="1" applyFill="1" applyBorder="1" applyAlignment="1">
      <alignment horizontal="right"/>
    </xf>
    <xf numFmtId="0" fontId="13" fillId="2" borderId="147" xfId="0" applyFont="1" applyFill="1" applyBorder="1" applyAlignment="1">
      <alignment horizontal="right" vertical="center" wrapText="1"/>
    </xf>
    <xf numFmtId="0" fontId="0" fillId="2" borderId="147" xfId="0" applyFont="1" applyFill="1" applyBorder="1" applyAlignment="1">
      <alignment horizontal="right"/>
    </xf>
    <xf numFmtId="0" fontId="6" fillId="2" borderId="147" xfId="0" applyFont="1" applyFill="1" applyBorder="1" applyAlignment="1">
      <alignment horizontal="right" wrapText="1"/>
    </xf>
    <xf numFmtId="2" fontId="13" fillId="2" borderId="147" xfId="0" applyNumberFormat="1" applyFont="1" applyFill="1" applyBorder="1" applyAlignment="1">
      <alignment vertical="center" wrapText="1"/>
    </xf>
    <xf numFmtId="14" fontId="13" fillId="2" borderId="147" xfId="0" applyNumberFormat="1" applyFont="1" applyFill="1" applyBorder="1" applyAlignment="1">
      <alignment vertical="center" wrapText="1"/>
    </xf>
    <xf numFmtId="177" fontId="6" fillId="2" borderId="147" xfId="0" applyNumberFormat="1" applyFont="1" applyFill="1" applyBorder="1" applyAlignment="1"/>
    <xf numFmtId="0" fontId="17" fillId="2" borderId="147" xfId="0" applyFont="1" applyFill="1" applyBorder="1" applyAlignment="1"/>
    <xf numFmtId="14" fontId="6" fillId="2" borderId="147" xfId="0" applyNumberFormat="1" applyFont="1" applyFill="1" applyBorder="1" applyAlignment="1"/>
    <xf numFmtId="0" fontId="2" fillId="2" borderId="151" xfId="0" applyFont="1" applyFill="1" applyBorder="1"/>
    <xf numFmtId="2" fontId="3" fillId="2" borderId="147" xfId="0" applyNumberFormat="1" applyFont="1" applyFill="1" applyBorder="1"/>
    <xf numFmtId="177" fontId="3" fillId="2" borderId="147" xfId="0" applyNumberFormat="1" applyFont="1" applyFill="1" applyBorder="1"/>
    <xf numFmtId="14" fontId="3" fillId="2" borderId="147" xfId="0" applyNumberFormat="1" applyFont="1" applyFill="1" applyBorder="1"/>
    <xf numFmtId="1" fontId="3" fillId="2" borderId="147" xfId="0" applyNumberFormat="1" applyFont="1" applyFill="1" applyBorder="1"/>
    <xf numFmtId="0" fontId="3" fillId="2" borderId="120" xfId="0" applyFont="1" applyFill="1" applyBorder="1"/>
    <xf numFmtId="14" fontId="3" fillId="2" borderId="147" xfId="0" applyNumberFormat="1" applyFont="1" applyFill="1" applyBorder="1" applyAlignment="1"/>
    <xf numFmtId="0" fontId="5" fillId="2" borderId="147" xfId="0" applyFont="1" applyFill="1" applyBorder="1"/>
    <xf numFmtId="2" fontId="5" fillId="2" borderId="147" xfId="0" applyNumberFormat="1" applyFont="1" applyFill="1" applyBorder="1"/>
    <xf numFmtId="14" fontId="5" fillId="2" borderId="147" xfId="0" applyNumberFormat="1" applyFont="1" applyFill="1" applyBorder="1"/>
    <xf numFmtId="0" fontId="36" fillId="2" borderId="147" xfId="0" applyFont="1" applyFill="1" applyBorder="1"/>
    <xf numFmtId="0" fontId="92" fillId="2" borderId="147" xfId="0" applyFont="1" applyFill="1" applyBorder="1"/>
    <xf numFmtId="0" fontId="3" fillId="2" borderId="147" xfId="0" applyFont="1" applyFill="1" applyBorder="1" applyAlignment="1">
      <alignment vertical="top"/>
    </xf>
    <xf numFmtId="0" fontId="3" fillId="2" borderId="147" xfId="0" applyFont="1" applyFill="1" applyBorder="1" applyAlignment="1">
      <alignment vertical="top" wrapText="1"/>
    </xf>
    <xf numFmtId="0" fontId="47" fillId="2" borderId="176" xfId="0" applyFont="1" applyFill="1" applyBorder="1" applyAlignment="1">
      <alignment horizontal="left" vertical="top" wrapText="1"/>
    </xf>
    <xf numFmtId="0" fontId="3" fillId="2" borderId="147" xfId="0" applyFont="1" applyFill="1" applyBorder="1" applyAlignment="1"/>
    <xf numFmtId="4" fontId="2" fillId="2" borderId="147" xfId="0" applyNumberFormat="1" applyFont="1" applyFill="1" applyBorder="1"/>
    <xf numFmtId="3" fontId="3" fillId="2" borderId="147" xfId="0" applyNumberFormat="1" applyFont="1" applyFill="1" applyBorder="1" applyAlignment="1">
      <alignment horizontal="right" vertical="center"/>
    </xf>
    <xf numFmtId="14" fontId="3" fillId="2" borderId="147" xfId="0" applyNumberFormat="1" applyFont="1" applyFill="1" applyBorder="1" applyAlignment="1">
      <alignment horizontal="right" vertical="center" wrapText="1"/>
    </xf>
    <xf numFmtId="14" fontId="3" fillId="2" borderId="147" xfId="0" applyNumberFormat="1" applyFont="1" applyFill="1" applyBorder="1" applyAlignment="1">
      <alignment horizontal="right" vertical="center"/>
    </xf>
    <xf numFmtId="1" fontId="3" fillId="2" borderId="147" xfId="0" applyNumberFormat="1" applyFont="1" applyFill="1" applyBorder="1" applyAlignment="1">
      <alignment horizontal="right" vertical="center"/>
    </xf>
    <xf numFmtId="4" fontId="2" fillId="2" borderId="147" xfId="0" applyNumberFormat="1" applyFont="1" applyFill="1" applyBorder="1" applyAlignment="1">
      <alignment vertical="center"/>
    </xf>
    <xf numFmtId="4" fontId="3" fillId="2" borderId="147" xfId="0" applyNumberFormat="1" applyFont="1" applyFill="1" applyBorder="1"/>
    <xf numFmtId="14" fontId="31" fillId="2" borderId="147" xfId="0" applyNumberFormat="1" applyFont="1" applyFill="1" applyBorder="1"/>
    <xf numFmtId="180" fontId="2" fillId="2" borderId="147" xfId="0" applyNumberFormat="1" applyFont="1" applyFill="1" applyBorder="1"/>
    <xf numFmtId="0" fontId="31" fillId="2" borderId="176" xfId="0" applyFont="1" applyFill="1" applyBorder="1"/>
    <xf numFmtId="14" fontId="2" fillId="2" borderId="174" xfId="0" applyNumberFormat="1" applyFont="1" applyFill="1" applyBorder="1"/>
    <xf numFmtId="2" fontId="2" fillId="2" borderId="147" xfId="0" applyNumberFormat="1" applyFont="1" applyFill="1" applyBorder="1" applyAlignment="1">
      <alignment horizontal="right"/>
    </xf>
    <xf numFmtId="1" fontId="2" fillId="2" borderId="147" xfId="0" applyNumberFormat="1" applyFont="1" applyFill="1" applyBorder="1"/>
    <xf numFmtId="0" fontId="2" fillId="2" borderId="0" xfId="0" applyFont="1" applyFill="1"/>
    <xf numFmtId="14" fontId="2" fillId="2" borderId="147" xfId="0" applyNumberFormat="1" applyFont="1" applyFill="1" applyBorder="1" applyAlignment="1">
      <alignment horizontal="right" vertical="center"/>
    </xf>
    <xf numFmtId="212" fontId="3" fillId="2" borderId="147" xfId="0" applyNumberFormat="1" applyFont="1" applyFill="1" applyBorder="1" applyAlignment="1">
      <alignment horizontal="right" vertical="center"/>
    </xf>
    <xf numFmtId="2" fontId="2" fillId="2" borderId="151" xfId="0" applyNumberFormat="1" applyFont="1" applyFill="1" applyBorder="1"/>
    <xf numFmtId="4" fontId="2" fillId="2" borderId="151" xfId="0" applyNumberFormat="1" applyFont="1" applyFill="1" applyBorder="1"/>
    <xf numFmtId="14" fontId="3" fillId="2" borderId="151" xfId="0" applyNumberFormat="1" applyFont="1" applyFill="1" applyBorder="1" applyAlignment="1">
      <alignment horizontal="right" vertical="center" wrapText="1"/>
    </xf>
    <xf numFmtId="0" fontId="31" fillId="2" borderId="151" xfId="0" applyFont="1" applyFill="1" applyBorder="1"/>
    <xf numFmtId="0" fontId="3" fillId="2" borderId="151" xfId="0" applyFont="1" applyFill="1" applyBorder="1" applyAlignment="1">
      <alignment horizontal="left" vertical="center" wrapText="1"/>
    </xf>
    <xf numFmtId="14" fontId="3" fillId="2" borderId="151" xfId="0" applyNumberFormat="1" applyFont="1" applyFill="1" applyBorder="1" applyAlignment="1">
      <alignment horizontal="center" vertical="center"/>
    </xf>
    <xf numFmtId="14" fontId="3" fillId="2" borderId="147" xfId="0" applyNumberFormat="1" applyFont="1" applyFill="1" applyBorder="1" applyAlignment="1">
      <alignment horizontal="center"/>
    </xf>
    <xf numFmtId="0" fontId="0" fillId="2" borderId="147" xfId="0" applyFill="1" applyBorder="1"/>
    <xf numFmtId="179" fontId="2" fillId="2" borderId="147" xfId="0" applyNumberFormat="1" applyFont="1" applyFill="1" applyBorder="1"/>
    <xf numFmtId="49" fontId="3" fillId="2" borderId="147" xfId="0" applyNumberFormat="1" applyFont="1" applyFill="1" applyBorder="1" applyAlignment="1">
      <alignment horizontal="left" vertical="top" wrapText="1"/>
    </xf>
    <xf numFmtId="49" fontId="3" fillId="2" borderId="151" xfId="0" applyNumberFormat="1" applyFont="1" applyFill="1" applyBorder="1" applyAlignment="1">
      <alignment horizontal="left" vertical="top" wrapText="1"/>
    </xf>
    <xf numFmtId="1" fontId="3" fillId="2" borderId="186" xfId="0" applyNumberFormat="1" applyFont="1" applyFill="1" applyBorder="1" applyAlignment="1">
      <alignment horizontal="center" vertical="center"/>
    </xf>
    <xf numFmtId="0" fontId="3" fillId="2" borderId="186" xfId="0" applyFont="1" applyFill="1" applyBorder="1" applyAlignment="1">
      <alignment horizontal="center" vertical="center"/>
    </xf>
    <xf numFmtId="2" fontId="2" fillId="2" borderId="186" xfId="0" applyNumberFormat="1" applyFont="1" applyFill="1" applyBorder="1" applyAlignment="1">
      <alignment horizontal="center" vertical="center"/>
    </xf>
    <xf numFmtId="0" fontId="2" fillId="2" borderId="186" xfId="0" applyFont="1" applyFill="1" applyBorder="1"/>
    <xf numFmtId="0" fontId="3" fillId="2" borderId="186" xfId="0" applyFont="1" applyFill="1" applyBorder="1" applyAlignment="1">
      <alignment horizontal="center" vertical="center" wrapText="1"/>
    </xf>
    <xf numFmtId="0" fontId="0" fillId="2" borderId="186" xfId="0" applyFill="1" applyBorder="1"/>
    <xf numFmtId="14" fontId="2" fillId="2" borderId="186" xfId="0" applyNumberFormat="1" applyFont="1" applyFill="1" applyBorder="1"/>
    <xf numFmtId="0" fontId="2" fillId="2" borderId="186" xfId="0" applyFont="1" applyFill="1" applyBorder="1" applyAlignment="1"/>
    <xf numFmtId="0" fontId="2" fillId="2" borderId="186" xfId="0" applyNumberFormat="1" applyFont="1" applyFill="1" applyBorder="1"/>
    <xf numFmtId="0" fontId="6" fillId="2" borderId="186" xfId="0" applyFont="1" applyFill="1" applyBorder="1" applyAlignment="1"/>
    <xf numFmtId="0" fontId="3" fillId="2" borderId="186" xfId="0" applyFont="1" applyFill="1" applyBorder="1"/>
    <xf numFmtId="0" fontId="3" fillId="2" borderId="186" xfId="0" applyFont="1" applyFill="1" applyBorder="1" applyAlignment="1"/>
    <xf numFmtId="14" fontId="3" fillId="2" borderId="186" xfId="0" applyNumberFormat="1" applyFont="1" applyFill="1" applyBorder="1"/>
    <xf numFmtId="2" fontId="3" fillId="2" borderId="186" xfId="0" applyNumberFormat="1" applyFont="1" applyFill="1" applyBorder="1" applyAlignment="1">
      <alignment horizontal="center" vertical="center"/>
    </xf>
    <xf numFmtId="0" fontId="2" fillId="2" borderId="182" xfId="0" applyFont="1" applyFill="1" applyBorder="1"/>
    <xf numFmtId="0" fontId="2" fillId="2" borderId="182" xfId="0" applyFont="1" applyFill="1" applyBorder="1" applyAlignment="1"/>
    <xf numFmtId="0" fontId="2" fillId="2" borderId="123" xfId="0" applyFont="1" applyFill="1" applyBorder="1"/>
    <xf numFmtId="0" fontId="3" fillId="2" borderId="123" xfId="0" applyFont="1" applyFill="1" applyBorder="1" applyAlignment="1">
      <alignment horizontal="center" vertical="center"/>
    </xf>
    <xf numFmtId="2" fontId="2" fillId="2" borderId="123" xfId="0" applyNumberFormat="1" applyFont="1" applyFill="1" applyBorder="1" applyAlignment="1">
      <alignment horizontal="center" vertical="center"/>
    </xf>
    <xf numFmtId="1" fontId="3" fillId="2" borderId="123" xfId="0" applyNumberFormat="1" applyFont="1" applyFill="1" applyBorder="1" applyAlignment="1">
      <alignment horizontal="center" vertical="center"/>
    </xf>
    <xf numFmtId="0" fontId="1" fillId="2" borderId="123" xfId="0" applyFont="1" applyFill="1" applyBorder="1" applyAlignment="1">
      <alignment horizontal="center"/>
    </xf>
    <xf numFmtId="0" fontId="1" fillId="2" borderId="123" xfId="0" applyFont="1" applyFill="1" applyBorder="1" applyAlignment="1">
      <alignment horizontal="left" vertical="center"/>
    </xf>
    <xf numFmtId="0" fontId="5" fillId="2" borderId="123" xfId="0" applyFont="1" applyFill="1" applyBorder="1" applyAlignment="1">
      <alignment horizontal="left" vertical="center"/>
    </xf>
    <xf numFmtId="0" fontId="1" fillId="2" borderId="124" xfId="0" applyFont="1" applyFill="1" applyBorder="1" applyAlignment="1">
      <alignment horizontal="left" vertical="center"/>
    </xf>
    <xf numFmtId="2" fontId="2" fillId="2" borderId="186" xfId="0" applyNumberFormat="1" applyFont="1" applyFill="1" applyBorder="1"/>
    <xf numFmtId="0" fontId="31" fillId="2" borderId="186" xfId="0" applyFont="1" applyFill="1" applyBorder="1"/>
    <xf numFmtId="0" fontId="31" fillId="2" borderId="0" xfId="0" applyFont="1" applyFill="1" applyAlignment="1">
      <alignment horizontal="center"/>
    </xf>
    <xf numFmtId="49" fontId="3" fillId="2" borderId="120" xfId="0" applyNumberFormat="1" applyFont="1" applyFill="1" applyBorder="1" applyAlignment="1">
      <alignment horizontal="left" vertical="center" wrapText="1"/>
    </xf>
    <xf numFmtId="170" fontId="3" fillId="2" borderId="120" xfId="0" applyNumberFormat="1" applyFont="1" applyFill="1" applyBorder="1" applyAlignment="1">
      <alignment horizontal="center" vertical="center"/>
    </xf>
    <xf numFmtId="0" fontId="36" fillId="2" borderId="0" xfId="0" applyFont="1" applyFill="1" applyAlignment="1">
      <alignment horizontal="center"/>
    </xf>
    <xf numFmtId="14" fontId="2" fillId="2" borderId="120" xfId="0" applyNumberFormat="1" applyFont="1" applyFill="1" applyBorder="1"/>
    <xf numFmtId="179" fontId="3" fillId="2" borderId="120" xfId="0" applyNumberFormat="1" applyFont="1" applyFill="1" applyBorder="1" applyAlignment="1">
      <alignment horizontal="center" vertical="center"/>
    </xf>
    <xf numFmtId="169" fontId="3" fillId="2" borderId="120" xfId="0" applyNumberFormat="1" applyFont="1" applyFill="1" applyBorder="1" applyAlignment="1">
      <alignment horizontal="center" vertical="center" wrapText="1"/>
    </xf>
    <xf numFmtId="0" fontId="2" fillId="2" borderId="186" xfId="0" applyFont="1" applyFill="1" applyBorder="1" applyAlignment="1">
      <alignment wrapText="1"/>
    </xf>
    <xf numFmtId="0" fontId="36" fillId="2" borderId="186" xfId="0" applyFont="1" applyFill="1" applyBorder="1"/>
    <xf numFmtId="14" fontId="3" fillId="2" borderId="186" xfId="0" applyNumberFormat="1" applyFont="1" applyFill="1" applyBorder="1" applyAlignment="1">
      <alignment horizontal="center" vertical="center"/>
    </xf>
    <xf numFmtId="14" fontId="3" fillId="2" borderId="186" xfId="0" applyNumberFormat="1" applyFont="1" applyFill="1" applyBorder="1" applyAlignment="1">
      <alignment horizontal="center" vertical="center" wrapText="1"/>
    </xf>
    <xf numFmtId="170" fontId="3" fillId="2" borderId="186"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0" fontId="1" fillId="2" borderId="0" xfId="0" applyFont="1" applyFill="1" applyBorder="1" applyAlignment="1"/>
    <xf numFmtId="170" fontId="5" fillId="2" borderId="0" xfId="0" applyNumberFormat="1" applyFont="1" applyFill="1" applyBorder="1" applyAlignment="1">
      <alignment horizontal="center" vertical="center"/>
    </xf>
    <xf numFmtId="0" fontId="1" fillId="2" borderId="0" xfId="0" applyFont="1" applyFill="1" applyBorder="1"/>
    <xf numFmtId="0" fontId="3" fillId="2" borderId="182" xfId="0" applyFont="1" applyFill="1" applyBorder="1" applyAlignment="1">
      <alignment horizontal="center" vertical="center" wrapText="1"/>
    </xf>
    <xf numFmtId="169" fontId="3" fillId="2" borderId="182" xfId="0" applyNumberFormat="1" applyFont="1" applyFill="1" applyBorder="1" applyAlignment="1">
      <alignment horizontal="center" vertical="center" wrapText="1"/>
    </xf>
    <xf numFmtId="14" fontId="3" fillId="2" borderId="182" xfId="0" applyNumberFormat="1" applyFont="1" applyFill="1" applyBorder="1" applyAlignment="1">
      <alignment horizontal="center" vertical="center"/>
    </xf>
    <xf numFmtId="14" fontId="3" fillId="2" borderId="182" xfId="0" applyNumberFormat="1" applyFont="1" applyFill="1" applyBorder="1" applyAlignment="1">
      <alignment horizontal="center" vertical="center" wrapText="1"/>
    </xf>
    <xf numFmtId="0" fontId="31" fillId="2" borderId="182" xfId="0" applyFont="1" applyFill="1" applyBorder="1"/>
    <xf numFmtId="169" fontId="3" fillId="2" borderId="186" xfId="0" applyNumberFormat="1" applyFont="1" applyFill="1" applyBorder="1" applyAlignment="1">
      <alignment horizontal="center" vertical="center" wrapText="1"/>
    </xf>
    <xf numFmtId="14" fontId="3" fillId="2" borderId="123" xfId="0" applyNumberFormat="1" applyFont="1" applyFill="1" applyBorder="1" applyAlignment="1">
      <alignment horizontal="center" vertical="center"/>
    </xf>
    <xf numFmtId="0" fontId="3" fillId="2" borderId="123" xfId="0" applyFont="1" applyFill="1" applyBorder="1" applyAlignment="1">
      <alignment horizontal="center" vertical="center" wrapText="1"/>
    </xf>
    <xf numFmtId="14" fontId="3" fillId="2" borderId="123" xfId="0" applyNumberFormat="1" applyFont="1" applyFill="1" applyBorder="1" applyAlignment="1">
      <alignment horizontal="center" vertical="center" wrapText="1"/>
    </xf>
    <xf numFmtId="0" fontId="31" fillId="2" borderId="124" xfId="0" applyFont="1" applyFill="1" applyBorder="1"/>
    <xf numFmtId="2" fontId="3" fillId="2" borderId="186" xfId="0" applyNumberFormat="1" applyFont="1" applyFill="1" applyBorder="1" applyAlignment="1">
      <alignment horizontal="center" vertical="center" wrapText="1"/>
    </xf>
    <xf numFmtId="0" fontId="3" fillId="2" borderId="120" xfId="0" applyFont="1" applyFill="1" applyBorder="1" applyAlignment="1">
      <alignment horizontal="center"/>
    </xf>
    <xf numFmtId="2" fontId="29" fillId="2" borderId="186" xfId="0" applyNumberFormat="1" applyFont="1" applyFill="1" applyBorder="1" applyAlignment="1">
      <alignment horizontal="left" vertical="top" wrapText="1"/>
    </xf>
    <xf numFmtId="49" fontId="3" fillId="2" borderId="186" xfId="0" applyNumberFormat="1" applyFont="1" applyFill="1" applyBorder="1" applyAlignment="1">
      <alignment horizontal="left" vertical="top" wrapText="1"/>
    </xf>
    <xf numFmtId="49" fontId="3" fillId="2" borderId="182" xfId="0" applyNumberFormat="1" applyFont="1" applyFill="1" applyBorder="1" applyAlignment="1">
      <alignment horizontal="left" vertical="top" wrapText="1"/>
    </xf>
    <xf numFmtId="0" fontId="3" fillId="2" borderId="186" xfId="0" applyFont="1" applyFill="1" applyBorder="1" applyAlignment="1">
      <alignment horizontal="left" vertical="top" wrapText="1"/>
    </xf>
    <xf numFmtId="0" fontId="3" fillId="2" borderId="187" xfId="0" applyFont="1" applyFill="1" applyBorder="1" applyAlignment="1">
      <alignment vertical="top" wrapText="1"/>
    </xf>
    <xf numFmtId="2" fontId="3" fillId="2" borderId="187" xfId="0" applyNumberFormat="1" applyFont="1" applyFill="1" applyBorder="1" applyAlignment="1">
      <alignment vertical="top" wrapText="1"/>
    </xf>
    <xf numFmtId="14" fontId="2" fillId="2" borderId="186" xfId="0" applyNumberFormat="1" applyFont="1" applyFill="1" applyBorder="1" applyAlignment="1">
      <alignment horizontal="center" vertical="center"/>
    </xf>
    <xf numFmtId="14" fontId="2" fillId="2" borderId="186" xfId="0" applyNumberFormat="1" applyFont="1" applyFill="1" applyBorder="1" applyAlignment="1"/>
    <xf numFmtId="0" fontId="6" fillId="2" borderId="186" xfId="0" applyFont="1" applyFill="1" applyBorder="1" applyAlignment="1">
      <alignment horizontal="center" vertical="center"/>
    </xf>
    <xf numFmtId="170" fontId="3" fillId="2" borderId="186" xfId="5" applyNumberFormat="1" applyFont="1" applyFill="1" applyBorder="1" applyAlignment="1">
      <alignment horizontal="center" wrapText="1"/>
    </xf>
    <xf numFmtId="2" fontId="3" fillId="2" borderId="186" xfId="5" applyNumberFormat="1" applyFont="1" applyFill="1" applyBorder="1" applyAlignment="1">
      <alignment horizontal="center" vertical="center"/>
    </xf>
    <xf numFmtId="2" fontId="15" fillId="2" borderId="186" xfId="5" applyNumberFormat="1" applyFont="1" applyFill="1" applyBorder="1" applyAlignment="1">
      <alignment horizontal="center" vertical="center"/>
    </xf>
    <xf numFmtId="0" fontId="13" fillId="2" borderId="186" xfId="0" applyFont="1" applyFill="1" applyBorder="1" applyAlignment="1">
      <alignment horizontal="center" vertical="center"/>
    </xf>
    <xf numFmtId="170" fontId="3" fillId="2" borderId="186" xfId="5" applyNumberFormat="1" applyFont="1" applyFill="1" applyBorder="1" applyAlignment="1">
      <alignment horizontal="center" vertical="center" wrapText="1"/>
    </xf>
    <xf numFmtId="14" fontId="3" fillId="2" borderId="186" xfId="0" applyNumberFormat="1" applyFont="1" applyFill="1" applyBorder="1" applyAlignment="1"/>
    <xf numFmtId="0" fontId="0" fillId="2" borderId="186" xfId="0" applyFill="1" applyBorder="1" applyAlignment="1">
      <alignment horizontal="center" vertical="center"/>
    </xf>
    <xf numFmtId="0" fontId="2" fillId="2" borderId="186" xfId="0" applyFont="1" applyFill="1" applyBorder="1" applyAlignment="1">
      <alignment vertical="center"/>
    </xf>
    <xf numFmtId="14" fontId="3" fillId="2" borderId="186" xfId="5" applyNumberFormat="1" applyFont="1" applyFill="1" applyBorder="1" applyAlignment="1">
      <alignment wrapText="1"/>
    </xf>
    <xf numFmtId="0" fontId="3" fillId="2" borderId="186" xfId="5" applyFont="1" applyFill="1" applyBorder="1" applyAlignment="1">
      <alignment horizontal="center" vertical="center" wrapText="1"/>
    </xf>
    <xf numFmtId="14" fontId="3" fillId="2" borderId="186" xfId="5" applyNumberFormat="1" applyFont="1" applyFill="1" applyBorder="1" applyAlignment="1">
      <alignment horizontal="center" vertical="center" wrapText="1"/>
    </xf>
    <xf numFmtId="176" fontId="3" fillId="2" borderId="186" xfId="5" applyNumberFormat="1" applyFont="1" applyFill="1" applyBorder="1" applyAlignment="1">
      <alignment horizontal="center" vertical="center" wrapText="1"/>
    </xf>
    <xf numFmtId="179" fontId="3" fillId="2" borderId="186" xfId="5" applyNumberFormat="1" applyFont="1" applyFill="1" applyBorder="1" applyAlignment="1">
      <alignment horizontal="center" vertical="center" wrapText="1"/>
    </xf>
    <xf numFmtId="2" fontId="15" fillId="2" borderId="186" xfId="5" applyNumberFormat="1" applyFont="1" applyFill="1" applyBorder="1" applyAlignment="1">
      <alignment horizontal="center" vertical="center" wrapText="1"/>
    </xf>
    <xf numFmtId="0" fontId="6" fillId="2" borderId="186" xfId="0" applyFont="1" applyFill="1" applyBorder="1" applyAlignment="1">
      <alignment vertical="center"/>
    </xf>
    <xf numFmtId="0" fontId="6" fillId="2" borderId="186" xfId="0" applyFont="1" applyFill="1" applyBorder="1" applyAlignment="1">
      <alignment horizontal="left" vertical="top" wrapText="1"/>
    </xf>
    <xf numFmtId="0" fontId="2" fillId="2" borderId="186" xfId="0" applyFont="1" applyFill="1" applyBorder="1" applyAlignment="1">
      <alignment horizontal="left" vertical="top"/>
    </xf>
    <xf numFmtId="0" fontId="13" fillId="2" borderId="186" xfId="0" applyFont="1" applyFill="1" applyBorder="1" applyAlignment="1">
      <alignment horizontal="left" vertical="top" wrapText="1"/>
    </xf>
    <xf numFmtId="49" fontId="13" fillId="2" borderId="186" xfId="5" applyNumberFormat="1" applyFont="1" applyFill="1" applyBorder="1" applyAlignment="1">
      <alignment horizontal="left" vertical="top" wrapText="1"/>
    </xf>
    <xf numFmtId="0" fontId="3" fillId="2" borderId="182" xfId="0" applyFont="1" applyFill="1" applyBorder="1" applyAlignment="1">
      <alignment horizontal="center" vertical="center"/>
    </xf>
    <xf numFmtId="3" fontId="3" fillId="2" borderId="186" xfId="0" applyNumberFormat="1" applyFont="1" applyFill="1" applyBorder="1" applyAlignment="1">
      <alignment horizontal="center" vertical="center"/>
    </xf>
    <xf numFmtId="0" fontId="9" fillId="2" borderId="186" xfId="0" applyFont="1" applyFill="1" applyBorder="1" applyAlignment="1">
      <alignment horizontal="center" vertical="center"/>
    </xf>
    <xf numFmtId="0" fontId="105" fillId="2" borderId="186" xfId="0" applyFont="1" applyFill="1" applyBorder="1" applyAlignment="1">
      <alignment horizontal="center" vertical="center"/>
    </xf>
    <xf numFmtId="0" fontId="9" fillId="5" borderId="186" xfId="0" applyFont="1" applyFill="1" applyBorder="1" applyAlignment="1">
      <alignment horizontal="center" vertical="center"/>
    </xf>
    <xf numFmtId="0" fontId="9" fillId="2" borderId="192" xfId="0" applyFont="1" applyFill="1" applyBorder="1" applyAlignment="1">
      <alignment horizontal="center" vertical="center"/>
    </xf>
    <xf numFmtId="3" fontId="3" fillId="2" borderId="192" xfId="0" applyNumberFormat="1" applyFont="1" applyFill="1" applyBorder="1" applyAlignment="1">
      <alignment horizontal="center" vertical="center"/>
    </xf>
    <xf numFmtId="0" fontId="9" fillId="5" borderId="192" xfId="0" applyFont="1" applyFill="1" applyBorder="1" applyAlignment="1">
      <alignment horizontal="center" vertical="center"/>
    </xf>
    <xf numFmtId="0" fontId="105" fillId="2" borderId="192" xfId="0" applyFont="1" applyFill="1" applyBorder="1" applyAlignment="1">
      <alignment horizontal="center" vertical="center"/>
    </xf>
    <xf numFmtId="0" fontId="9" fillId="6" borderId="192" xfId="0" applyFont="1" applyFill="1" applyBorder="1" applyAlignment="1">
      <alignment horizontal="center" vertical="center"/>
    </xf>
    <xf numFmtId="0" fontId="105" fillId="6" borderId="192" xfId="0" applyFont="1" applyFill="1" applyBorder="1" applyAlignment="1">
      <alignment horizontal="center" vertical="center"/>
    </xf>
    <xf numFmtId="0" fontId="105" fillId="2" borderId="182" xfId="0" applyFont="1" applyFill="1" applyBorder="1" applyAlignment="1">
      <alignment horizontal="center" vertical="center"/>
    </xf>
    <xf numFmtId="0" fontId="9" fillId="2" borderId="182" xfId="0" applyFont="1" applyFill="1" applyBorder="1" applyAlignment="1">
      <alignment horizontal="center" vertical="center"/>
    </xf>
    <xf numFmtId="0" fontId="105" fillId="2" borderId="206" xfId="0" applyFont="1" applyFill="1" applyBorder="1" applyAlignment="1">
      <alignment horizontal="center" vertical="center"/>
    </xf>
    <xf numFmtId="0" fontId="9" fillId="2" borderId="206" xfId="0" applyFont="1" applyFill="1" applyBorder="1" applyAlignment="1">
      <alignment horizontal="center" vertical="center"/>
    </xf>
    <xf numFmtId="0" fontId="9" fillId="6" borderId="206" xfId="0" applyFont="1" applyFill="1" applyBorder="1" applyAlignment="1">
      <alignment horizontal="center" vertical="center"/>
    </xf>
    <xf numFmtId="0" fontId="105" fillId="6" borderId="206" xfId="0" applyFont="1" applyFill="1" applyBorder="1" applyAlignment="1">
      <alignment horizontal="center" vertical="center"/>
    </xf>
    <xf numFmtId="0" fontId="28" fillId="2" borderId="206" xfId="0" applyFont="1" applyFill="1" applyBorder="1" applyAlignment="1">
      <alignment horizontal="center" vertical="center"/>
    </xf>
    <xf numFmtId="1" fontId="3" fillId="2" borderId="192" xfId="0" applyNumberFormat="1" applyFont="1" applyFill="1" applyBorder="1" applyAlignment="1">
      <alignment horizontal="center" vertical="center"/>
    </xf>
    <xf numFmtId="2" fontId="3" fillId="2" borderId="192" xfId="0" applyNumberFormat="1" applyFont="1" applyFill="1" applyBorder="1" applyAlignment="1">
      <alignment horizontal="center" vertical="center"/>
    </xf>
    <xf numFmtId="14" fontId="31" fillId="2" borderId="192" xfId="0" applyNumberFormat="1" applyFont="1" applyFill="1" applyBorder="1" applyAlignment="1">
      <alignment horizontal="center" vertical="center"/>
    </xf>
    <xf numFmtId="0" fontId="31" fillId="2" borderId="192" xfId="0" applyFont="1" applyFill="1" applyBorder="1" applyAlignment="1">
      <alignment horizontal="center" vertical="center"/>
    </xf>
    <xf numFmtId="3" fontId="3" fillId="5" borderId="192" xfId="0" applyNumberFormat="1" applyFont="1" applyFill="1" applyBorder="1" applyAlignment="1">
      <alignment horizontal="center" vertical="center"/>
    </xf>
    <xf numFmtId="0" fontId="3" fillId="2" borderId="192" xfId="33" applyFont="1" applyFill="1" applyBorder="1" applyAlignment="1">
      <alignment horizontal="center" vertical="center" wrapText="1"/>
    </xf>
    <xf numFmtId="196" fontId="3" fillId="2" borderId="192" xfId="33" applyNumberFormat="1" applyFont="1" applyFill="1" applyBorder="1" applyAlignment="1">
      <alignment horizontal="center" vertical="center" wrapText="1"/>
    </xf>
    <xf numFmtId="3" fontId="3" fillId="2" borderId="192" xfId="33" applyNumberFormat="1" applyFont="1" applyFill="1" applyBorder="1" applyAlignment="1">
      <alignment horizontal="center" vertical="center" wrapText="1"/>
    </xf>
    <xf numFmtId="0" fontId="3" fillId="2" borderId="192" xfId="0" applyFont="1" applyFill="1" applyBorder="1" applyAlignment="1">
      <alignment horizontal="left" vertical="center" wrapText="1"/>
    </xf>
    <xf numFmtId="2" fontId="9" fillId="2" borderId="192" xfId="0" applyNumberFormat="1" applyFont="1" applyFill="1" applyBorder="1" applyAlignment="1">
      <alignment horizontal="center" vertical="center"/>
    </xf>
    <xf numFmtId="177" fontId="9" fillId="2" borderId="192" xfId="0" applyNumberFormat="1" applyFont="1" applyFill="1" applyBorder="1" applyAlignment="1">
      <alignment horizontal="center" vertical="center"/>
    </xf>
    <xf numFmtId="189" fontId="28" fillId="2" borderId="192" xfId="0" applyNumberFormat="1" applyFont="1" applyFill="1" applyBorder="1" applyAlignment="1">
      <alignment horizontal="center" vertical="center"/>
    </xf>
    <xf numFmtId="189" fontId="28" fillId="2" borderId="192" xfId="0" applyNumberFormat="1" applyFont="1" applyFill="1" applyBorder="1"/>
    <xf numFmtId="0" fontId="28" fillId="2" borderId="192" xfId="0" applyFont="1" applyFill="1" applyBorder="1"/>
    <xf numFmtId="0" fontId="9" fillId="2" borderId="192" xfId="0" applyFont="1" applyFill="1" applyBorder="1" applyAlignment="1">
      <alignment horizontal="center" vertical="center" wrapText="1"/>
    </xf>
    <xf numFmtId="0" fontId="31" fillId="2" borderId="192" xfId="0" applyFont="1" applyFill="1" applyBorder="1" applyAlignment="1">
      <alignment horizontal="center"/>
    </xf>
    <xf numFmtId="4" fontId="3" fillId="2" borderId="192" xfId="33" applyNumberFormat="1" applyFont="1" applyFill="1" applyBorder="1" applyAlignment="1">
      <alignment horizontal="center" vertical="center" wrapText="1"/>
    </xf>
    <xf numFmtId="0" fontId="3" fillId="4" borderId="192" xfId="0" applyFont="1" applyFill="1" applyBorder="1" applyAlignment="1">
      <alignment horizontal="left" vertical="center"/>
    </xf>
    <xf numFmtId="0" fontId="3" fillId="4" borderId="192" xfId="0" applyFont="1" applyFill="1" applyBorder="1" applyAlignment="1">
      <alignment horizontal="center" vertical="center"/>
    </xf>
    <xf numFmtId="0" fontId="3" fillId="4" borderId="192" xfId="0" applyFont="1" applyFill="1" applyBorder="1" applyAlignment="1">
      <alignment horizontal="left" vertical="center" wrapText="1"/>
    </xf>
    <xf numFmtId="4" fontId="3" fillId="5" borderId="192" xfId="0" applyNumberFormat="1" applyFont="1" applyFill="1" applyBorder="1" applyAlignment="1">
      <alignment horizontal="center" vertical="center"/>
    </xf>
    <xf numFmtId="49" fontId="3" fillId="2" borderId="192" xfId="0" applyNumberFormat="1" applyFont="1" applyFill="1" applyBorder="1" applyAlignment="1">
      <alignment horizontal="center" vertical="center"/>
    </xf>
    <xf numFmtId="2" fontId="3" fillId="2" borderId="192" xfId="33" applyNumberFormat="1" applyFont="1" applyFill="1" applyBorder="1" applyAlignment="1">
      <alignment horizontal="center" vertical="center" wrapText="1"/>
    </xf>
    <xf numFmtId="0" fontId="31" fillId="2" borderId="192" xfId="0" applyFont="1" applyFill="1" applyBorder="1"/>
    <xf numFmtId="2" fontId="3" fillId="2" borderId="192" xfId="0" applyNumberFormat="1" applyFont="1" applyFill="1" applyBorder="1" applyAlignment="1">
      <alignment vertical="center" wrapText="1"/>
    </xf>
    <xf numFmtId="0" fontId="3" fillId="4" borderId="192" xfId="0" applyFont="1" applyFill="1" applyBorder="1" applyAlignment="1">
      <alignment horizontal="center" vertical="center" wrapText="1"/>
    </xf>
    <xf numFmtId="4" fontId="3" fillId="2" borderId="192" xfId="0" applyNumberFormat="1" applyFont="1" applyFill="1" applyBorder="1" applyAlignment="1">
      <alignment horizontal="center" vertical="center"/>
    </xf>
    <xf numFmtId="189" fontId="9" fillId="2" borderId="192" xfId="0" applyNumberFormat="1" applyFont="1" applyFill="1" applyBorder="1" applyAlignment="1">
      <alignment horizontal="center" vertical="center"/>
    </xf>
    <xf numFmtId="2" fontId="9" fillId="2" borderId="187" xfId="0" applyNumberFormat="1" applyFont="1" applyFill="1" applyBorder="1" applyAlignment="1">
      <alignment horizontal="center" vertical="center"/>
    </xf>
    <xf numFmtId="189" fontId="9" fillId="2" borderId="192" xfId="0" applyNumberFormat="1" applyFont="1" applyFill="1" applyBorder="1"/>
    <xf numFmtId="0" fontId="9" fillId="2" borderId="192" xfId="0" applyFont="1" applyFill="1" applyBorder="1"/>
    <xf numFmtId="4" fontId="3" fillId="2" borderId="187" xfId="0" applyNumberFormat="1" applyFont="1" applyFill="1" applyBorder="1" applyAlignment="1">
      <alignment horizontal="center" vertical="center"/>
    </xf>
    <xf numFmtId="4" fontId="3" fillId="2" borderId="187" xfId="33" applyNumberFormat="1" applyFont="1" applyFill="1" applyBorder="1" applyAlignment="1">
      <alignment horizontal="center" vertical="center" wrapText="1"/>
    </xf>
    <xf numFmtId="0" fontId="3" fillId="2" borderId="192" xfId="0" applyFont="1" applyFill="1" applyBorder="1" applyAlignment="1">
      <alignment vertical="center" wrapText="1"/>
    </xf>
    <xf numFmtId="0" fontId="35" fillId="2" borderId="192" xfId="0" applyFont="1" applyFill="1" applyBorder="1" applyAlignment="1">
      <alignment horizontal="center" vertical="center"/>
    </xf>
    <xf numFmtId="2" fontId="3" fillId="2" borderId="187" xfId="0" applyNumberFormat="1" applyFont="1" applyFill="1" applyBorder="1" applyAlignment="1">
      <alignment horizontal="center" vertical="center"/>
    </xf>
    <xf numFmtId="177" fontId="31" fillId="2" borderId="192" xfId="0" applyNumberFormat="1" applyFont="1" applyFill="1" applyBorder="1" applyAlignment="1">
      <alignment horizontal="center" vertical="center"/>
    </xf>
    <xf numFmtId="14" fontId="9" fillId="2" borderId="192" xfId="0" applyNumberFormat="1" applyFont="1" applyFill="1" applyBorder="1" applyAlignment="1">
      <alignment horizontal="center" vertical="center"/>
    </xf>
    <xf numFmtId="0" fontId="9" fillId="2" borderId="192" xfId="0" applyFont="1" applyFill="1" applyBorder="1" applyAlignment="1">
      <alignment horizontal="center"/>
    </xf>
    <xf numFmtId="196" fontId="3" fillId="2" borderId="187" xfId="33" applyNumberFormat="1" applyFont="1" applyFill="1" applyBorder="1" applyAlignment="1">
      <alignment horizontal="center" vertical="center" wrapText="1"/>
    </xf>
    <xf numFmtId="0" fontId="2" fillId="2" borderId="192" xfId="0" applyFont="1" applyFill="1" applyBorder="1" applyAlignment="1">
      <alignment vertical="center" wrapText="1"/>
    </xf>
    <xf numFmtId="2" fontId="3" fillId="2" borderId="187" xfId="33" applyNumberFormat="1" applyFont="1" applyFill="1" applyBorder="1" applyAlignment="1">
      <alignment horizontal="center" vertical="center" wrapText="1"/>
    </xf>
    <xf numFmtId="196" fontId="3" fillId="2" borderId="182" xfId="33" applyNumberFormat="1" applyFont="1" applyFill="1" applyBorder="1" applyAlignment="1">
      <alignment horizontal="center" vertical="center" wrapText="1"/>
    </xf>
    <xf numFmtId="0" fontId="3" fillId="2" borderId="197" xfId="33" applyFont="1" applyFill="1" applyBorder="1" applyAlignment="1">
      <alignment horizontal="center" vertical="center" wrapText="1"/>
    </xf>
    <xf numFmtId="4" fontId="3" fillId="2" borderId="198" xfId="33" applyNumberFormat="1" applyFont="1" applyFill="1" applyBorder="1" applyAlignment="1">
      <alignment horizontal="center" vertical="center" wrapText="1"/>
    </xf>
    <xf numFmtId="4" fontId="3" fillId="2" borderId="198" xfId="0" applyNumberFormat="1" applyFont="1" applyFill="1" applyBorder="1" applyAlignment="1">
      <alignment horizontal="center" vertical="center"/>
    </xf>
    <xf numFmtId="49" fontId="3" fillId="2" borderId="198" xfId="0" applyNumberFormat="1" applyFont="1" applyFill="1" applyBorder="1" applyAlignment="1">
      <alignment horizontal="center" vertical="center"/>
    </xf>
    <xf numFmtId="0" fontId="3" fillId="4" borderId="182" xfId="0" applyFont="1" applyFill="1" applyBorder="1" applyAlignment="1">
      <alignment horizontal="center" vertical="center" wrapText="1"/>
    </xf>
    <xf numFmtId="4" fontId="3" fillId="2" borderId="199" xfId="0" applyNumberFormat="1" applyFont="1" applyFill="1" applyBorder="1" applyAlignment="1">
      <alignment horizontal="center" vertical="center"/>
    </xf>
    <xf numFmtId="1" fontId="3" fillId="2" borderId="182" xfId="0" applyNumberFormat="1" applyFont="1" applyFill="1" applyBorder="1" applyAlignment="1">
      <alignment horizontal="center" vertical="center"/>
    </xf>
    <xf numFmtId="49" fontId="3" fillId="2" borderId="200" xfId="0" applyNumberFormat="1" applyFont="1" applyFill="1" applyBorder="1" applyAlignment="1">
      <alignment horizontal="center" vertical="center"/>
    </xf>
    <xf numFmtId="0" fontId="3" fillId="2" borderId="182" xfId="33" applyFont="1" applyFill="1" applyBorder="1" applyAlignment="1">
      <alignment horizontal="center" vertical="center" wrapText="1"/>
    </xf>
    <xf numFmtId="4" fontId="3" fillId="2" borderId="190" xfId="33" applyNumberFormat="1" applyFont="1" applyFill="1" applyBorder="1" applyAlignment="1">
      <alignment horizontal="center" vertical="center" wrapText="1"/>
    </xf>
    <xf numFmtId="49" fontId="3" fillId="2" borderId="184" xfId="0" applyNumberFormat="1" applyFont="1" applyFill="1" applyBorder="1" applyAlignment="1">
      <alignment horizontal="center" vertical="center"/>
    </xf>
    <xf numFmtId="195" fontId="3" fillId="2" borderId="192" xfId="0" applyNumberFormat="1" applyFont="1" applyFill="1" applyBorder="1" applyAlignment="1">
      <alignment horizontal="center" vertical="center"/>
    </xf>
    <xf numFmtId="4" fontId="3" fillId="2" borderId="120" xfId="33" applyNumberFormat="1" applyFont="1" applyFill="1" applyBorder="1" applyAlignment="1">
      <alignment horizontal="center" vertical="center" wrapText="1"/>
    </xf>
    <xf numFmtId="0" fontId="31" fillId="2" borderId="182" xfId="0" applyFont="1" applyFill="1" applyBorder="1" applyAlignment="1">
      <alignment horizontal="center" vertical="center"/>
    </xf>
    <xf numFmtId="0" fontId="3" fillId="4" borderId="202" xfId="0" applyFont="1" applyFill="1" applyBorder="1" applyAlignment="1">
      <alignment horizontal="left" vertical="center" wrapText="1"/>
    </xf>
    <xf numFmtId="0" fontId="3" fillId="2" borderId="190" xfId="33" applyFont="1" applyFill="1" applyBorder="1" applyAlignment="1">
      <alignment horizontal="center" vertical="center" wrapText="1"/>
    </xf>
    <xf numFmtId="196" fontId="3" fillId="2" borderId="203" xfId="33" applyNumberFormat="1" applyFont="1" applyFill="1" applyBorder="1" applyAlignment="1">
      <alignment horizontal="center" vertical="center" wrapText="1"/>
    </xf>
    <xf numFmtId="4" fontId="3" fillId="2" borderId="203" xfId="33" applyNumberFormat="1" applyFont="1" applyFill="1" applyBorder="1" applyAlignment="1">
      <alignment horizontal="center" vertical="center" wrapText="1"/>
    </xf>
    <xf numFmtId="0" fontId="3" fillId="4" borderId="190" xfId="0" applyFont="1" applyFill="1" applyBorder="1" applyAlignment="1">
      <alignment horizontal="center" vertical="center" wrapText="1"/>
    </xf>
    <xf numFmtId="4" fontId="3" fillId="2" borderId="203" xfId="0" applyNumberFormat="1" applyFont="1" applyFill="1" applyBorder="1" applyAlignment="1">
      <alignment horizontal="center" vertical="center"/>
    </xf>
    <xf numFmtId="0" fontId="3" fillId="4" borderId="203" xfId="0" applyFont="1" applyFill="1" applyBorder="1" applyAlignment="1">
      <alignment horizontal="left" vertical="center"/>
    </xf>
    <xf numFmtId="0" fontId="3" fillId="4" borderId="190" xfId="0" applyFont="1" applyFill="1" applyBorder="1" applyAlignment="1">
      <alignment horizontal="center" vertical="center"/>
    </xf>
    <xf numFmtId="0" fontId="3" fillId="4" borderId="206" xfId="0" applyFont="1" applyFill="1" applyBorder="1" applyAlignment="1">
      <alignment horizontal="center" vertical="center" wrapText="1"/>
    </xf>
    <xf numFmtId="4" fontId="3" fillId="2" borderId="206" xfId="0" applyNumberFormat="1" applyFont="1" applyFill="1" applyBorder="1" applyAlignment="1">
      <alignment horizontal="center" vertical="center"/>
    </xf>
    <xf numFmtId="1" fontId="3" fillId="2" borderId="206" xfId="0" applyNumberFormat="1" applyFont="1" applyFill="1" applyBorder="1" applyAlignment="1">
      <alignment horizontal="center" vertical="center"/>
    </xf>
    <xf numFmtId="3" fontId="3" fillId="2" borderId="206" xfId="33" applyNumberFormat="1" applyFont="1" applyFill="1" applyBorder="1" applyAlignment="1">
      <alignment horizontal="center" vertical="center" wrapText="1"/>
    </xf>
    <xf numFmtId="49" fontId="3" fillId="2" borderId="206" xfId="0" applyNumberFormat="1" applyFont="1" applyFill="1" applyBorder="1" applyAlignment="1">
      <alignment horizontal="center" vertical="center"/>
    </xf>
    <xf numFmtId="0" fontId="31" fillId="2" borderId="206" xfId="0" applyFont="1" applyFill="1" applyBorder="1" applyAlignment="1">
      <alignment horizontal="center" vertical="center"/>
    </xf>
    <xf numFmtId="0" fontId="3" fillId="4" borderId="206" xfId="0" applyFont="1" applyFill="1" applyBorder="1" applyAlignment="1">
      <alignment horizontal="left" vertical="center" wrapText="1"/>
    </xf>
    <xf numFmtId="0" fontId="3" fillId="2" borderId="206" xfId="0" applyFont="1" applyFill="1" applyBorder="1" applyAlignment="1">
      <alignment horizontal="center" vertical="center"/>
    </xf>
    <xf numFmtId="0" fontId="9" fillId="2" borderId="206" xfId="0" applyFont="1" applyFill="1" applyBorder="1" applyAlignment="1">
      <alignment horizontal="center" vertical="center" wrapText="1"/>
    </xf>
    <xf numFmtId="4" fontId="3" fillId="2" borderId="206" xfId="33" applyNumberFormat="1" applyFont="1" applyFill="1" applyBorder="1" applyAlignment="1">
      <alignment horizontal="center" vertical="center" wrapText="1"/>
    </xf>
    <xf numFmtId="0" fontId="3" fillId="2" borderId="206" xfId="33" applyFont="1" applyFill="1" applyBorder="1" applyAlignment="1">
      <alignment horizontal="center" vertical="center" wrapText="1"/>
    </xf>
    <xf numFmtId="196" fontId="3" fillId="2" borderId="206" xfId="33" applyNumberFormat="1" applyFont="1" applyFill="1" applyBorder="1" applyAlignment="1">
      <alignment horizontal="center" vertical="center" wrapText="1"/>
    </xf>
    <xf numFmtId="2" fontId="3" fillId="2" borderId="206" xfId="0" applyNumberFormat="1" applyFont="1" applyFill="1" applyBorder="1" applyAlignment="1">
      <alignment vertical="center" wrapText="1"/>
    </xf>
    <xf numFmtId="1" fontId="3" fillId="2" borderId="192" xfId="0" applyNumberFormat="1" applyFont="1" applyFill="1" applyBorder="1" applyAlignment="1">
      <alignment horizontal="center" vertical="top"/>
    </xf>
    <xf numFmtId="14" fontId="31" fillId="2" borderId="192" xfId="0" applyNumberFormat="1" applyFont="1" applyFill="1" applyBorder="1" applyAlignment="1">
      <alignment horizontal="center" vertical="top"/>
    </xf>
    <xf numFmtId="3" fontId="3" fillId="5" borderId="192" xfId="0" applyNumberFormat="1" applyFont="1" applyFill="1" applyBorder="1" applyAlignment="1">
      <alignment horizontal="center" vertical="top"/>
    </xf>
    <xf numFmtId="0" fontId="9" fillId="5" borderId="192" xfId="0" applyFont="1" applyFill="1" applyBorder="1" applyAlignment="1">
      <alignment horizontal="center" vertical="top"/>
    </xf>
    <xf numFmtId="3" fontId="3" fillId="2" borderId="192" xfId="0" applyNumberFormat="1" applyFont="1" applyFill="1" applyBorder="1" applyAlignment="1">
      <alignment horizontal="center" vertical="top"/>
    </xf>
    <xf numFmtId="0" fontId="9" fillId="2" borderId="192" xfId="0" applyFont="1" applyFill="1" applyBorder="1" applyAlignment="1">
      <alignment horizontal="center" vertical="top"/>
    </xf>
    <xf numFmtId="2" fontId="3" fillId="2" borderId="192" xfId="0" applyNumberFormat="1" applyFont="1" applyFill="1" applyBorder="1" applyAlignment="1">
      <alignment horizontal="center" vertical="top"/>
    </xf>
    <xf numFmtId="0" fontId="31" fillId="2" borderId="192" xfId="0" applyFont="1" applyFill="1" applyBorder="1" applyAlignment="1">
      <alignment horizontal="center" vertical="top"/>
    </xf>
    <xf numFmtId="0" fontId="3" fillId="2" borderId="209" xfId="0" applyFont="1" applyFill="1" applyBorder="1" applyAlignment="1">
      <alignment vertical="center"/>
    </xf>
    <xf numFmtId="14" fontId="3" fillId="2" borderId="209" xfId="0" applyNumberFormat="1" applyFont="1" applyFill="1" applyBorder="1" applyAlignment="1">
      <alignment vertical="center"/>
    </xf>
    <xf numFmtId="1" fontId="3" fillId="2" borderId="209" xfId="0" applyNumberFormat="1" applyFont="1" applyFill="1" applyBorder="1" applyAlignment="1">
      <alignment horizontal="center" vertical="center"/>
    </xf>
    <xf numFmtId="0" fontId="2" fillId="2" borderId="209" xfId="0" applyFont="1" applyFill="1" applyBorder="1" applyAlignment="1">
      <alignment horizontal="centerContinuous" vertical="center" wrapText="1"/>
    </xf>
    <xf numFmtId="0" fontId="103" fillId="2" borderId="209" xfId="0" applyFont="1" applyFill="1" applyBorder="1" applyAlignment="1">
      <alignment horizontal="center" vertical="center"/>
    </xf>
    <xf numFmtId="0" fontId="2" fillId="2" borderId="209" xfId="0" applyFont="1" applyFill="1" applyBorder="1" applyAlignment="1">
      <alignment wrapText="1"/>
    </xf>
    <xf numFmtId="0" fontId="2" fillId="2" borderId="209" xfId="0" applyFont="1" applyFill="1" applyBorder="1" applyAlignment="1">
      <alignment horizontal="center" vertical="center"/>
    </xf>
    <xf numFmtId="0" fontId="147" fillId="2" borderId="209" xfId="0" applyFont="1" applyFill="1" applyBorder="1" applyAlignment="1">
      <alignment horizontal="left"/>
    </xf>
    <xf numFmtId="0" fontId="1" fillId="2" borderId="209" xfId="0" applyFont="1" applyFill="1" applyBorder="1" applyAlignment="1"/>
    <xf numFmtId="176" fontId="1" fillId="2" borderId="209" xfId="0" applyNumberFormat="1" applyFont="1" applyFill="1" applyBorder="1" applyAlignment="1">
      <alignment horizontal="left"/>
    </xf>
    <xf numFmtId="0" fontId="148" fillId="2" borderId="209" xfId="0" applyFont="1" applyFill="1" applyBorder="1" applyAlignment="1"/>
    <xf numFmtId="0" fontId="2" fillId="2" borderId="209" xfId="0" applyFont="1" applyFill="1" applyBorder="1"/>
    <xf numFmtId="0" fontId="149" fillId="2" borderId="209" xfId="0" applyFont="1" applyFill="1" applyBorder="1" applyAlignment="1">
      <alignment vertical="center" wrapText="1"/>
    </xf>
    <xf numFmtId="2" fontId="2" fillId="2" borderId="209" xfId="0" applyNumberFormat="1" applyFont="1" applyFill="1" applyBorder="1" applyAlignment="1"/>
    <xf numFmtId="172" fontId="31" fillId="2" borderId="209" xfId="0" applyNumberFormat="1" applyFont="1" applyFill="1" applyBorder="1" applyAlignment="1">
      <alignment horizontal="center" vertical="center" wrapText="1"/>
    </xf>
    <xf numFmtId="14" fontId="2" fillId="2" borderId="209" xfId="0" applyNumberFormat="1" applyFont="1" applyFill="1" applyBorder="1"/>
    <xf numFmtId="3" fontId="2" fillId="2" borderId="209" xfId="0" applyNumberFormat="1" applyFont="1" applyFill="1" applyBorder="1" applyAlignment="1">
      <alignment horizontal="center" vertical="center" wrapText="1"/>
    </xf>
    <xf numFmtId="49" fontId="2" fillId="2" borderId="209" xfId="0" applyNumberFormat="1" applyFont="1" applyFill="1" applyBorder="1" applyAlignment="1">
      <alignment horizontal="center" vertical="center" wrapText="1"/>
    </xf>
    <xf numFmtId="0" fontId="31" fillId="2" borderId="209" xfId="0" applyFont="1" applyFill="1" applyBorder="1"/>
    <xf numFmtId="176" fontId="2" fillId="2" borderId="209" xfId="0" applyNumberFormat="1" applyFont="1" applyFill="1" applyBorder="1"/>
    <xf numFmtId="1" fontId="2" fillId="2" borderId="209" xfId="0" applyNumberFormat="1" applyFont="1" applyFill="1" applyBorder="1" applyAlignment="1">
      <alignment horizontal="center" vertical="center"/>
    </xf>
    <xf numFmtId="2" fontId="2" fillId="2" borderId="209" xfId="0" applyNumberFormat="1" applyFont="1" applyFill="1" applyBorder="1" applyAlignment="1">
      <alignment vertical="center"/>
    </xf>
    <xf numFmtId="172" fontId="2" fillId="2" borderId="209" xfId="0" applyNumberFormat="1" applyFont="1" applyFill="1" applyBorder="1" applyAlignment="1">
      <alignment horizontal="center" vertical="center" wrapText="1"/>
    </xf>
    <xf numFmtId="2" fontId="2" fillId="2" borderId="209" xfId="0" applyNumberFormat="1" applyFont="1" applyFill="1" applyBorder="1"/>
    <xf numFmtId="14" fontId="2" fillId="2" borderId="209" xfId="0" applyNumberFormat="1" applyFont="1" applyFill="1" applyBorder="1" applyAlignment="1">
      <alignment horizontal="center" vertical="center"/>
    </xf>
    <xf numFmtId="197" fontId="2" fillId="2" borderId="209" xfId="0" applyNumberFormat="1" applyFont="1" applyFill="1" applyBorder="1" applyAlignment="1"/>
    <xf numFmtId="0" fontId="2" fillId="2" borderId="209" xfId="0" applyFont="1" applyFill="1" applyBorder="1" applyAlignment="1">
      <alignment horizontal="center"/>
    </xf>
    <xf numFmtId="14" fontId="2" fillId="2" borderId="209" xfId="0" applyNumberFormat="1" applyFont="1" applyFill="1" applyBorder="1" applyAlignment="1">
      <alignment horizontal="center"/>
    </xf>
    <xf numFmtId="49" fontId="2" fillId="2" borderId="209" xfId="0" applyNumberFormat="1" applyFont="1" applyFill="1" applyBorder="1" applyAlignment="1">
      <alignment horizontal="center"/>
    </xf>
    <xf numFmtId="0" fontId="2" fillId="2" borderId="209" xfId="0" applyFont="1" applyFill="1" applyBorder="1" applyAlignment="1">
      <alignment vertical="center" wrapText="1"/>
    </xf>
    <xf numFmtId="0" fontId="31" fillId="2" borderId="209" xfId="0" applyFont="1" applyFill="1" applyBorder="1" applyAlignment="1">
      <alignment horizontal="center" vertical="center"/>
    </xf>
    <xf numFmtId="179" fontId="2" fillId="2" borderId="209" xfId="0" applyNumberFormat="1" applyFont="1" applyFill="1" applyBorder="1"/>
    <xf numFmtId="179" fontId="2" fillId="2" borderId="209" xfId="0" applyNumberFormat="1" applyFont="1" applyFill="1" applyBorder="1" applyAlignment="1"/>
    <xf numFmtId="172" fontId="31" fillId="2" borderId="209" xfId="0" applyNumberFormat="1" applyFont="1" applyFill="1" applyBorder="1"/>
    <xf numFmtId="0" fontId="2" fillId="2" borderId="209" xfId="0" applyFont="1" applyFill="1" applyBorder="1" applyAlignment="1">
      <alignment vertical="top" wrapText="1"/>
    </xf>
    <xf numFmtId="176" fontId="2" fillId="2" borderId="209" xfId="0" applyNumberFormat="1" applyFont="1" applyFill="1" applyBorder="1" applyAlignment="1"/>
    <xf numFmtId="170" fontId="2" fillId="2" borderId="209" xfId="0" applyNumberFormat="1" applyFont="1" applyFill="1" applyBorder="1"/>
    <xf numFmtId="0" fontId="31" fillId="2" borderId="209" xfId="0" applyFont="1" applyFill="1" applyBorder="1" applyAlignment="1">
      <alignment horizontal="center"/>
    </xf>
    <xf numFmtId="165" fontId="2" fillId="2" borderId="209" xfId="27" applyFont="1" applyFill="1" applyBorder="1" applyAlignment="1">
      <alignment vertical="top" wrapText="1"/>
    </xf>
    <xf numFmtId="176" fontId="146" fillId="7" borderId="209" xfId="0" applyNumberFormat="1" applyFont="1" applyFill="1" applyBorder="1" applyAlignment="1">
      <alignment vertical="center"/>
    </xf>
    <xf numFmtId="1" fontId="146" fillId="7" borderId="209" xfId="0" applyNumberFormat="1" applyFont="1" applyFill="1" applyBorder="1" applyAlignment="1">
      <alignment horizontal="center" vertical="center"/>
    </xf>
    <xf numFmtId="14" fontId="146" fillId="7" borderId="209" xfId="0" applyNumberFormat="1" applyFont="1" applyFill="1" applyBorder="1" applyAlignment="1">
      <alignment horizontal="center" vertical="center"/>
    </xf>
    <xf numFmtId="2" fontId="2" fillId="2" borderId="209" xfId="0" applyNumberFormat="1" applyFont="1" applyFill="1" applyBorder="1" applyAlignment="1">
      <alignment horizontal="center"/>
    </xf>
    <xf numFmtId="172" fontId="31" fillId="2" borderId="209" xfId="0" applyNumberFormat="1" applyFont="1" applyFill="1" applyBorder="1" applyAlignment="1">
      <alignment horizontal="center" wrapText="1"/>
    </xf>
    <xf numFmtId="172" fontId="31" fillId="2" borderId="209" xfId="0" applyNumberFormat="1" applyFont="1" applyFill="1" applyBorder="1" applyAlignment="1">
      <alignment horizontal="center"/>
    </xf>
    <xf numFmtId="1" fontId="146" fillId="2" borderId="209" xfId="0" applyNumberFormat="1" applyFont="1" applyFill="1" applyBorder="1" applyAlignment="1">
      <alignment horizontal="center"/>
    </xf>
    <xf numFmtId="14" fontId="146" fillId="2" borderId="209" xfId="0" applyNumberFormat="1" applyFont="1" applyFill="1" applyBorder="1" applyAlignment="1">
      <alignment horizontal="center"/>
    </xf>
    <xf numFmtId="14" fontId="146" fillId="2" borderId="209" xfId="0" applyNumberFormat="1" applyFont="1" applyFill="1" applyBorder="1" applyAlignment="1">
      <alignment horizontal="center" vertical="center"/>
    </xf>
    <xf numFmtId="1" fontId="2" fillId="2" borderId="209" xfId="0" applyNumberFormat="1" applyFont="1" applyFill="1" applyBorder="1" applyAlignment="1">
      <alignment horizontal="center"/>
    </xf>
    <xf numFmtId="1" fontId="2" fillId="2" borderId="209" xfId="0" applyNumberFormat="1" applyFont="1" applyFill="1" applyBorder="1" applyAlignment="1">
      <alignment vertical="center"/>
    </xf>
    <xf numFmtId="14" fontId="2" fillId="2" borderId="209" xfId="0" applyNumberFormat="1" applyFont="1" applyFill="1" applyBorder="1" applyAlignment="1">
      <alignment vertical="center"/>
    </xf>
    <xf numFmtId="176" fontId="31" fillId="2" borderId="209" xfId="0" applyNumberFormat="1" applyFont="1" applyFill="1" applyBorder="1" applyAlignment="1">
      <alignment wrapText="1"/>
    </xf>
    <xf numFmtId="0" fontId="31" fillId="2" borderId="209" xfId="0" applyFont="1" applyFill="1" applyBorder="1" applyAlignment="1">
      <alignment horizontal="right" wrapText="1"/>
    </xf>
    <xf numFmtId="2" fontId="31" fillId="2" borderId="209" xfId="0" applyNumberFormat="1" applyFont="1" applyFill="1" applyBorder="1" applyAlignment="1">
      <alignment horizontal="right" wrapText="1"/>
    </xf>
    <xf numFmtId="170" fontId="31" fillId="2" borderId="209" xfId="0" applyNumberFormat="1" applyFont="1" applyFill="1" applyBorder="1" applyAlignment="1">
      <alignment horizontal="right" wrapText="1"/>
    </xf>
    <xf numFmtId="14" fontId="31" fillId="2" borderId="209" xfId="0" applyNumberFormat="1" applyFont="1" applyFill="1" applyBorder="1" applyAlignment="1">
      <alignment horizontal="left" wrapText="1"/>
    </xf>
    <xf numFmtId="0" fontId="32" fillId="2" borderId="209" xfId="0" applyFont="1" applyFill="1" applyBorder="1" applyAlignment="1">
      <alignment horizontal="center" wrapText="1"/>
    </xf>
    <xf numFmtId="179" fontId="2" fillId="2" borderId="209" xfId="0" applyNumberFormat="1" applyFont="1" applyFill="1" applyBorder="1" applyAlignment="1">
      <alignment horizontal="center"/>
    </xf>
    <xf numFmtId="14" fontId="31" fillId="2" borderId="209" xfId="0" applyNumberFormat="1" applyFont="1" applyFill="1" applyBorder="1" applyAlignment="1">
      <alignment horizontal="center"/>
    </xf>
    <xf numFmtId="0" fontId="148" fillId="2" borderId="209" xfId="0" applyFont="1" applyFill="1" applyBorder="1" applyAlignment="1">
      <alignment horizontal="center"/>
    </xf>
    <xf numFmtId="49" fontId="103" fillId="2" borderId="209" xfId="0" applyNumberFormat="1" applyFont="1" applyFill="1" applyBorder="1" applyAlignment="1">
      <alignment horizontal="center" vertical="center" shrinkToFit="1"/>
    </xf>
    <xf numFmtId="49" fontId="103" fillId="2" borderId="209" xfId="0" applyNumberFormat="1" applyFont="1" applyFill="1" applyBorder="1" applyAlignment="1">
      <alignment horizontal="center" vertical="center" wrapText="1"/>
    </xf>
    <xf numFmtId="2" fontId="31" fillId="2" borderId="209" xfId="0" applyNumberFormat="1" applyFont="1" applyFill="1" applyBorder="1"/>
    <xf numFmtId="0" fontId="2" fillId="2" borderId="209" xfId="0" applyFont="1" applyFill="1" applyBorder="1" applyAlignment="1">
      <alignment horizontal="center" wrapText="1"/>
    </xf>
    <xf numFmtId="0" fontId="2" fillId="2" borderId="209" xfId="0" applyFont="1" applyFill="1" applyBorder="1" applyAlignment="1"/>
    <xf numFmtId="0" fontId="2" fillId="2" borderId="209" xfId="0" applyFont="1" applyFill="1" applyBorder="1" applyAlignment="1">
      <alignment horizontal="right"/>
    </xf>
    <xf numFmtId="14" fontId="2" fillId="7" borderId="209" xfId="0" applyNumberFormat="1" applyFont="1" applyFill="1" applyBorder="1" applyAlignment="1">
      <alignment horizontal="center" vertical="center"/>
    </xf>
    <xf numFmtId="0" fontId="2" fillId="7" borderId="209" xfId="0" applyFont="1" applyFill="1" applyBorder="1" applyAlignment="1">
      <alignment horizontal="center" vertical="center"/>
    </xf>
    <xf numFmtId="179" fontId="2" fillId="2" borderId="209" xfId="0" applyNumberFormat="1" applyFont="1" applyFill="1" applyBorder="1" applyAlignment="1">
      <alignment horizontal="left"/>
    </xf>
    <xf numFmtId="0" fontId="2" fillId="2" borderId="209" xfId="0" applyFont="1" applyFill="1" applyBorder="1" applyAlignment="1">
      <alignment vertical="center"/>
    </xf>
    <xf numFmtId="0" fontId="31" fillId="2" borderId="209" xfId="0" applyFont="1" applyFill="1" applyBorder="1" applyAlignment="1">
      <alignment horizontal="center" vertical="top" wrapText="1"/>
    </xf>
    <xf numFmtId="0" fontId="31" fillId="2" borderId="209" xfId="0" applyFont="1" applyFill="1" applyBorder="1" applyAlignment="1">
      <alignment horizontal="center" wrapText="1"/>
    </xf>
    <xf numFmtId="176" fontId="2" fillId="2" borderId="209" xfId="0" applyNumberFormat="1" applyFont="1" applyFill="1" applyBorder="1" applyAlignment="1">
      <alignment vertical="center"/>
    </xf>
    <xf numFmtId="0" fontId="2" fillId="2" borderId="209" xfId="0" applyFont="1" applyFill="1" applyBorder="1" applyAlignment="1">
      <alignment horizontal="left" vertical="center" wrapText="1"/>
    </xf>
    <xf numFmtId="2" fontId="2" fillId="2" borderId="209" xfId="0" applyNumberFormat="1" applyFont="1" applyFill="1" applyBorder="1" applyAlignment="1">
      <alignment horizontal="center" vertical="top"/>
    </xf>
    <xf numFmtId="0" fontId="31" fillId="2" borderId="209" xfId="0" applyFont="1" applyFill="1" applyBorder="1" applyAlignment="1">
      <alignment vertical="top"/>
    </xf>
    <xf numFmtId="1" fontId="2" fillId="2" borderId="209" xfId="0" applyNumberFormat="1" applyFont="1" applyFill="1" applyBorder="1" applyAlignment="1">
      <alignment horizontal="right" vertical="top"/>
    </xf>
    <xf numFmtId="172" fontId="31" fillId="2" borderId="209" xfId="0" applyNumberFormat="1" applyFont="1" applyFill="1" applyBorder="1" applyAlignment="1">
      <alignment horizontal="center" vertical="top" wrapText="1"/>
    </xf>
    <xf numFmtId="172" fontId="31" fillId="2" borderId="209" xfId="0" applyNumberFormat="1" applyFont="1" applyFill="1" applyBorder="1" applyAlignment="1">
      <alignment horizontal="center" vertical="top"/>
    </xf>
    <xf numFmtId="0" fontId="2" fillId="2" borderId="209" xfId="0" applyFont="1" applyFill="1" applyBorder="1" applyAlignment="1">
      <alignment horizontal="center" vertical="top"/>
    </xf>
    <xf numFmtId="14" fontId="31" fillId="2" borderId="209" xfId="0" applyNumberFormat="1" applyFont="1" applyFill="1" applyBorder="1" applyAlignment="1">
      <alignment horizontal="center" vertical="center"/>
    </xf>
    <xf numFmtId="0" fontId="31" fillId="2" borderId="209" xfId="0" applyFont="1" applyFill="1" applyBorder="1" applyAlignment="1">
      <alignment horizontal="center" vertical="top"/>
    </xf>
    <xf numFmtId="0" fontId="2" fillId="2" borderId="209" xfId="0" applyFont="1" applyFill="1" applyBorder="1" applyAlignment="1">
      <alignment horizontal="right" vertical="top"/>
    </xf>
    <xf numFmtId="14" fontId="31" fillId="2" borderId="209" xfId="0" applyNumberFormat="1" applyFont="1" applyFill="1" applyBorder="1"/>
    <xf numFmtId="2" fontId="31" fillId="2" borderId="209" xfId="0" applyNumberFormat="1" applyFont="1" applyFill="1" applyBorder="1" applyAlignment="1">
      <alignment wrapText="1"/>
    </xf>
    <xf numFmtId="0" fontId="2" fillId="2" borderId="209" xfId="0" applyFont="1" applyFill="1" applyBorder="1" applyAlignment="1">
      <alignment horizontal="center" vertical="center" wrapText="1"/>
    </xf>
    <xf numFmtId="1" fontId="2" fillId="2" borderId="209" xfId="0" applyNumberFormat="1" applyFont="1" applyFill="1" applyBorder="1" applyAlignment="1">
      <alignment horizontal="center" vertical="center" wrapText="1"/>
    </xf>
    <xf numFmtId="172" fontId="31" fillId="2" borderId="209" xfId="0" applyNumberFormat="1" applyFont="1" applyFill="1" applyBorder="1" applyAlignment="1">
      <alignment horizontal="left" vertical="center" wrapText="1"/>
    </xf>
    <xf numFmtId="199" fontId="146" fillId="2" borderId="209" xfId="63" applyNumberFormat="1" applyFont="1" applyFill="1" applyBorder="1" applyAlignment="1">
      <alignment horizontal="left" vertical="center"/>
    </xf>
    <xf numFmtId="0" fontId="31" fillId="2" borderId="209" xfId="0" applyFont="1" applyFill="1" applyBorder="1" applyAlignment="1">
      <alignment horizontal="left"/>
    </xf>
    <xf numFmtId="208" fontId="2" fillId="2" borderId="209" xfId="0" applyNumberFormat="1" applyFont="1" applyFill="1" applyBorder="1" applyAlignment="1">
      <alignment vertical="center" wrapText="1"/>
    </xf>
    <xf numFmtId="2" fontId="2" fillId="2" borderId="209" xfId="0" applyNumberFormat="1" applyFont="1" applyFill="1" applyBorder="1" applyAlignment="1">
      <alignment horizontal="center" vertical="center"/>
    </xf>
    <xf numFmtId="0" fontId="2" fillId="2" borderId="209" xfId="0" applyNumberFormat="1" applyFont="1" applyFill="1" applyBorder="1" applyAlignment="1">
      <alignment horizontal="center" wrapText="1"/>
    </xf>
    <xf numFmtId="3" fontId="2" fillId="2" borderId="209" xfId="0" applyNumberFormat="1" applyFont="1" applyFill="1" applyBorder="1" applyAlignment="1">
      <alignment horizontal="center" vertical="center"/>
    </xf>
    <xf numFmtId="0" fontId="2" fillId="2" borderId="209" xfId="0" applyNumberFormat="1" applyFont="1" applyFill="1" applyBorder="1" applyAlignment="1">
      <alignment wrapText="1"/>
    </xf>
    <xf numFmtId="49" fontId="2" fillId="2" borderId="209" xfId="0" applyNumberFormat="1" applyFont="1" applyFill="1" applyBorder="1" applyAlignment="1">
      <alignment horizontal="center" vertical="center"/>
    </xf>
    <xf numFmtId="0" fontId="147" fillId="2" borderId="209" xfId="0" applyFont="1" applyFill="1" applyBorder="1" applyAlignment="1"/>
    <xf numFmtId="0" fontId="31" fillId="2" borderId="209" xfId="0" applyFont="1" applyFill="1" applyBorder="1" applyAlignment="1"/>
    <xf numFmtId="176" fontId="1" fillId="2" borderId="209" xfId="0" applyNumberFormat="1" applyFont="1" applyFill="1" applyBorder="1" applyAlignment="1"/>
    <xf numFmtId="169" fontId="2" fillId="2" borderId="209" xfId="0" applyNumberFormat="1" applyFont="1" applyFill="1" applyBorder="1" applyAlignment="1">
      <alignment horizontal="center" vertical="center"/>
    </xf>
    <xf numFmtId="49" fontId="2" fillId="2" borderId="209" xfId="0" applyNumberFormat="1" applyFont="1" applyFill="1" applyBorder="1" applyAlignment="1">
      <alignment horizontal="left" vertical="center" wrapText="1"/>
    </xf>
    <xf numFmtId="49" fontId="3" fillId="2" borderId="209" xfId="1" applyNumberFormat="1" applyFont="1" applyFill="1" applyBorder="1" applyAlignment="1">
      <alignment horizontal="left" wrapText="1"/>
    </xf>
    <xf numFmtId="0" fontId="3" fillId="2" borderId="209" xfId="23" applyFont="1" applyFill="1" applyBorder="1" applyAlignment="1">
      <alignment horizontal="center" vertical="center" wrapText="1"/>
    </xf>
    <xf numFmtId="0" fontId="3" fillId="2" borderId="209" xfId="0" applyFont="1" applyFill="1" applyBorder="1" applyAlignment="1">
      <alignment wrapText="1"/>
    </xf>
    <xf numFmtId="49" fontId="3" fillId="2" borderId="209" xfId="1" applyNumberFormat="1" applyFont="1" applyFill="1" applyBorder="1" applyAlignment="1">
      <alignment vertical="center" wrapText="1"/>
    </xf>
    <xf numFmtId="0" fontId="3" fillId="2" borderId="209" xfId="1" applyNumberFormat="1" applyFont="1" applyFill="1" applyBorder="1" applyAlignment="1">
      <alignment horizontal="left"/>
    </xf>
    <xf numFmtId="2" fontId="3" fillId="2" borderId="209" xfId="0" applyNumberFormat="1" applyFont="1" applyFill="1" applyBorder="1" applyAlignment="1">
      <alignment horizontal="left"/>
    </xf>
    <xf numFmtId="0" fontId="3" fillId="2" borderId="209" xfId="0" applyFont="1" applyFill="1" applyBorder="1" applyAlignment="1">
      <alignment horizontal="left"/>
    </xf>
    <xf numFmtId="14" fontId="3" fillId="2" borderId="209" xfId="0" applyNumberFormat="1" applyFont="1" applyFill="1" applyBorder="1" applyAlignment="1">
      <alignment horizontal="left"/>
    </xf>
    <xf numFmtId="0" fontId="3" fillId="2" borderId="209" xfId="0" applyFont="1" applyFill="1" applyBorder="1" applyAlignment="1">
      <alignment horizontal="center"/>
    </xf>
    <xf numFmtId="0" fontId="3" fillId="2" borderId="209" xfId="0" applyFont="1" applyFill="1" applyBorder="1" applyAlignment="1">
      <alignment horizontal="left" vertical="center"/>
    </xf>
    <xf numFmtId="49" fontId="3" fillId="2" borderId="209" xfId="1" applyNumberFormat="1" applyFont="1" applyFill="1" applyBorder="1" applyAlignment="1">
      <alignment horizontal="left" vertical="center" wrapText="1"/>
    </xf>
    <xf numFmtId="0" fontId="3" fillId="2" borderId="209" xfId="1" applyNumberFormat="1" applyFont="1" applyFill="1" applyBorder="1" applyAlignment="1">
      <alignment horizontal="left" vertical="center"/>
    </xf>
    <xf numFmtId="0" fontId="3" fillId="2" borderId="209" xfId="1" applyFont="1" applyFill="1" applyBorder="1" applyAlignment="1">
      <alignment horizontal="left" vertical="center"/>
    </xf>
    <xf numFmtId="14" fontId="3" fillId="2" borderId="209" xfId="0" applyNumberFormat="1" applyFont="1" applyFill="1" applyBorder="1" applyAlignment="1">
      <alignment horizontal="left" vertical="center"/>
    </xf>
    <xf numFmtId="0" fontId="3" fillId="2" borderId="209" xfId="0" applyFont="1" applyFill="1" applyBorder="1" applyAlignment="1">
      <alignment horizontal="center" vertical="center"/>
    </xf>
    <xf numFmtId="14" fontId="3" fillId="2" borderId="209" xfId="0" applyNumberFormat="1" applyFont="1" applyFill="1" applyBorder="1" applyAlignment="1">
      <alignment horizontal="left" vertical="center" wrapText="1"/>
    </xf>
    <xf numFmtId="2" fontId="3" fillId="2" borderId="209" xfId="0" applyNumberFormat="1" applyFont="1" applyFill="1" applyBorder="1" applyAlignment="1">
      <alignment horizontal="left" vertical="center"/>
    </xf>
    <xf numFmtId="14" fontId="3" fillId="2" borderId="209" xfId="1" applyNumberFormat="1" applyFont="1" applyFill="1" applyBorder="1" applyAlignment="1">
      <alignment horizontal="left" vertical="center"/>
    </xf>
    <xf numFmtId="14" fontId="3" fillId="2" borderId="209" xfId="0" applyNumberFormat="1" applyFont="1" applyFill="1" applyBorder="1"/>
    <xf numFmtId="0" fontId="3" fillId="2" borderId="209" xfId="1" applyFont="1" applyFill="1" applyBorder="1" applyAlignment="1">
      <alignment horizontal="left"/>
    </xf>
    <xf numFmtId="14" fontId="3" fillId="2" borderId="209" xfId="0" applyNumberFormat="1" applyFont="1" applyFill="1" applyBorder="1" applyAlignment="1">
      <alignment horizontal="left" wrapText="1"/>
    </xf>
    <xf numFmtId="14" fontId="3" fillId="2" borderId="195" xfId="1" applyNumberFormat="1" applyFont="1" applyFill="1" applyBorder="1" applyAlignment="1">
      <alignment horizontal="left"/>
    </xf>
    <xf numFmtId="0" fontId="5" fillId="2" borderId="213" xfId="0" applyFont="1" applyFill="1" applyBorder="1" applyAlignment="1"/>
    <xf numFmtId="0" fontId="5" fillId="2" borderId="214" xfId="0" applyFont="1" applyFill="1" applyBorder="1" applyAlignment="1"/>
    <xf numFmtId="0" fontId="3" fillId="2" borderId="207" xfId="0" applyFont="1" applyFill="1" applyBorder="1" applyAlignment="1">
      <alignment vertical="center" wrapText="1"/>
    </xf>
    <xf numFmtId="9" fontId="3" fillId="2" borderId="209" xfId="84" applyFont="1" applyFill="1" applyBorder="1" applyAlignment="1">
      <alignment horizontal="center" vertical="center" wrapText="1"/>
    </xf>
    <xf numFmtId="0" fontId="3" fillId="2" borderId="209" xfId="1" applyFont="1" applyFill="1" applyBorder="1" applyAlignment="1">
      <alignment horizontal="center" vertical="center"/>
    </xf>
    <xf numFmtId="2" fontId="3" fillId="2" borderId="209" xfId="84" applyNumberFormat="1" applyFont="1" applyFill="1" applyBorder="1" applyAlignment="1">
      <alignment horizontal="center" vertical="center" wrapText="1"/>
    </xf>
    <xf numFmtId="0" fontId="3" fillId="2" borderId="209" xfId="1" applyNumberFormat="1" applyFont="1" applyFill="1" applyBorder="1" applyAlignment="1">
      <alignment horizontal="center" vertical="center"/>
    </xf>
    <xf numFmtId="0" fontId="3" fillId="2" borderId="209" xfId="0" applyFont="1" applyFill="1" applyBorder="1" applyAlignment="1">
      <alignment horizontal="left" wrapText="1"/>
    </xf>
    <xf numFmtId="0" fontId="3" fillId="2" borderId="209" xfId="23" applyFont="1" applyFill="1" applyBorder="1" applyAlignment="1">
      <alignment horizontal="left" wrapText="1"/>
    </xf>
    <xf numFmtId="49" fontId="3" fillId="2" borderId="209" xfId="50" applyNumberFormat="1" applyFont="1" applyFill="1" applyBorder="1" applyAlignment="1">
      <alignment horizontal="left"/>
    </xf>
    <xf numFmtId="49" fontId="3" fillId="2" borderId="209" xfId="50" applyNumberFormat="1" applyFont="1" applyFill="1" applyBorder="1" applyAlignment="1">
      <alignment horizontal="left" wrapText="1" shrinkToFit="1"/>
    </xf>
    <xf numFmtId="209" fontId="3" fillId="2" borderId="209" xfId="50" applyNumberFormat="1" applyFont="1" applyFill="1" applyBorder="1" applyAlignment="1">
      <alignment horizontal="left"/>
    </xf>
    <xf numFmtId="209" fontId="3" fillId="2" borderId="209" xfId="20" applyNumberFormat="1" applyFont="1" applyFill="1" applyBorder="1" applyAlignment="1">
      <alignment horizontal="left"/>
    </xf>
    <xf numFmtId="49" fontId="3" fillId="2" borderId="209" xfId="6" applyNumberFormat="1" applyFont="1" applyFill="1" applyBorder="1" applyAlignment="1">
      <alignment horizontal="left" wrapText="1"/>
    </xf>
    <xf numFmtId="0" fontId="3" fillId="2" borderId="195" xfId="23" applyFont="1" applyFill="1" applyBorder="1" applyAlignment="1">
      <alignment horizontal="left" wrapText="1"/>
    </xf>
    <xf numFmtId="2" fontId="3" fillId="2" borderId="195" xfId="84" applyNumberFormat="1" applyFont="1" applyFill="1" applyBorder="1" applyAlignment="1">
      <alignment horizontal="left" wrapText="1"/>
    </xf>
    <xf numFmtId="49" fontId="2" fillId="2" borderId="209" xfId="20" applyNumberFormat="1" applyFont="1" applyFill="1" applyBorder="1"/>
    <xf numFmtId="0" fontId="3" fillId="2" borderId="209" xfId="0" applyFont="1" applyFill="1" applyBorder="1" applyAlignment="1">
      <alignment vertical="center" wrapText="1"/>
    </xf>
    <xf numFmtId="49" fontId="3" fillId="2" borderId="209" xfId="0" applyNumberFormat="1" applyFont="1" applyFill="1" applyBorder="1"/>
    <xf numFmtId="0" fontId="3" fillId="2" borderId="209" xfId="0" applyFont="1" applyFill="1" applyBorder="1" applyAlignment="1">
      <alignment horizontal="centerContinuous" vertical="center" wrapText="1"/>
    </xf>
    <xf numFmtId="2" fontId="3" fillId="2" borderId="0" xfId="0" applyNumberFormat="1" applyFont="1" applyFill="1" applyAlignment="1">
      <alignment vertical="center"/>
    </xf>
    <xf numFmtId="1" fontId="3" fillId="2" borderId="195" xfId="0" applyNumberFormat="1" applyFont="1" applyFill="1" applyBorder="1" applyAlignment="1">
      <alignment horizontal="center" vertical="center"/>
    </xf>
    <xf numFmtId="2" fontId="3" fillId="2" borderId="209" xfId="0" applyNumberFormat="1" applyFont="1" applyFill="1" applyBorder="1" applyAlignment="1">
      <alignment vertical="center"/>
    </xf>
    <xf numFmtId="49" fontId="2" fillId="2" borderId="209" xfId="20" applyNumberFormat="1" applyFont="1" applyFill="1" applyBorder="1" applyAlignment="1">
      <alignment wrapText="1"/>
    </xf>
    <xf numFmtId="0" fontId="3" fillId="2" borderId="195" xfId="1" applyFont="1" applyFill="1" applyBorder="1" applyAlignment="1">
      <alignment horizontal="center" vertical="center"/>
    </xf>
    <xf numFmtId="2" fontId="3" fillId="2" borderId="209" xfId="0" applyNumberFormat="1" applyFont="1" applyFill="1" applyBorder="1" applyAlignment="1">
      <alignment horizontal="centerContinuous" vertical="center" wrapText="1"/>
    </xf>
    <xf numFmtId="179" fontId="3" fillId="2" borderId="209" xfId="0" applyNumberFormat="1" applyFont="1" applyFill="1" applyBorder="1" applyAlignment="1">
      <alignment horizontal="centerContinuous" vertical="center" wrapText="1"/>
    </xf>
    <xf numFmtId="49" fontId="2" fillId="2" borderId="209" xfId="48" applyNumberFormat="1" applyFont="1" applyFill="1" applyBorder="1" applyAlignment="1">
      <alignment wrapText="1"/>
    </xf>
    <xf numFmtId="0" fontId="3" fillId="2" borderId="209" xfId="0" applyFont="1" applyFill="1" applyBorder="1" applyAlignment="1"/>
    <xf numFmtId="1" fontId="3" fillId="2" borderId="195" xfId="84" applyNumberFormat="1" applyFont="1" applyFill="1" applyBorder="1" applyAlignment="1">
      <alignment horizontal="center" vertical="center" wrapText="1"/>
    </xf>
    <xf numFmtId="1" fontId="2" fillId="2" borderId="209" xfId="20" applyNumberFormat="1" applyFont="1" applyFill="1" applyBorder="1"/>
    <xf numFmtId="14" fontId="3" fillId="2" borderId="209" xfId="0" applyNumberFormat="1" applyFont="1" applyFill="1" applyBorder="1" applyAlignment="1"/>
    <xf numFmtId="14" fontId="3" fillId="2" borderId="209" xfId="0" applyNumberFormat="1" applyFont="1" applyFill="1" applyBorder="1" applyAlignment="1">
      <alignment horizontal="center" vertical="center"/>
    </xf>
    <xf numFmtId="49" fontId="3" fillId="2" borderId="209" xfId="0" applyNumberFormat="1" applyFont="1" applyFill="1" applyBorder="1" applyAlignment="1">
      <alignment horizontal="left" vertical="center" wrapText="1"/>
    </xf>
    <xf numFmtId="0" fontId="3" fillId="2" borderId="209" xfId="0" applyFont="1" applyFill="1" applyBorder="1" applyAlignment="1">
      <alignment horizontal="center" vertical="center" wrapText="1"/>
    </xf>
    <xf numFmtId="176" fontId="3" fillId="2" borderId="209" xfId="0" applyNumberFormat="1" applyFont="1" applyFill="1" applyBorder="1" applyAlignment="1">
      <alignment horizontal="center" vertical="center"/>
    </xf>
    <xf numFmtId="2" fontId="3" fillId="2" borderId="209" xfId="0" applyNumberFormat="1" applyFont="1" applyFill="1" applyBorder="1" applyAlignment="1">
      <alignment horizontal="center" vertical="center"/>
    </xf>
    <xf numFmtId="0" fontId="53" fillId="2" borderId="209" xfId="0" applyFont="1" applyFill="1" applyBorder="1" applyAlignment="1">
      <alignment horizontal="center" vertical="center"/>
    </xf>
    <xf numFmtId="0" fontId="53" fillId="2" borderId="209" xfId="0" applyFont="1" applyFill="1" applyBorder="1"/>
    <xf numFmtId="0" fontId="3" fillId="2" borderId="207" xfId="0" applyNumberFormat="1" applyFont="1" applyFill="1" applyBorder="1" applyAlignment="1">
      <alignment horizontal="center" vertical="center" wrapText="1"/>
    </xf>
    <xf numFmtId="0" fontId="3" fillId="2" borderId="209" xfId="0" applyNumberFormat="1" applyFont="1" applyFill="1" applyBorder="1" applyAlignment="1">
      <alignment horizontal="center" vertical="center" wrapText="1"/>
    </xf>
    <xf numFmtId="0" fontId="3" fillId="2" borderId="209" xfId="0" applyNumberFormat="1" applyFont="1" applyFill="1" applyBorder="1" applyAlignment="1">
      <alignment horizontal="center" vertical="center"/>
    </xf>
    <xf numFmtId="0" fontId="3" fillId="2" borderId="207" xfId="0" applyNumberFormat="1" applyFont="1" applyFill="1" applyBorder="1" applyAlignment="1">
      <alignment horizontal="center" vertical="center"/>
    </xf>
    <xf numFmtId="14" fontId="3" fillId="2" borderId="207" xfId="0" applyNumberFormat="1" applyFont="1" applyFill="1" applyBorder="1" applyAlignment="1">
      <alignment horizontal="center" vertical="center" wrapText="1"/>
    </xf>
    <xf numFmtId="49" fontId="3" fillId="2" borderId="207" xfId="0" applyNumberFormat="1" applyFont="1" applyFill="1" applyBorder="1" applyAlignment="1">
      <alignment horizontal="center" vertical="center" wrapText="1"/>
    </xf>
    <xf numFmtId="14" fontId="3" fillId="2" borderId="209" xfId="0" applyNumberFormat="1" applyFont="1" applyFill="1" applyBorder="1" applyAlignment="1">
      <alignment horizontal="center" vertical="center" wrapText="1"/>
    </xf>
    <xf numFmtId="49" fontId="3" fillId="2" borderId="209" xfId="0" applyNumberFormat="1" applyFont="1" applyFill="1" applyBorder="1" applyAlignment="1">
      <alignment horizontal="center" vertical="center" wrapText="1"/>
    </xf>
    <xf numFmtId="2" fontId="3" fillId="2" borderId="209" xfId="0" applyNumberFormat="1" applyFont="1" applyFill="1" applyBorder="1" applyAlignment="1">
      <alignment horizontal="center" vertical="center" wrapText="1"/>
    </xf>
    <xf numFmtId="49" fontId="5" fillId="2" borderId="207" xfId="0" applyNumberFormat="1" applyFont="1" applyFill="1" applyBorder="1" applyAlignment="1">
      <alignment horizontal="center" vertical="center" wrapText="1"/>
    </xf>
    <xf numFmtId="0" fontId="110" fillId="2" borderId="209" xfId="0" applyFont="1" applyFill="1" applyBorder="1" applyAlignment="1">
      <alignment horizontal="center" vertical="center" wrapText="1"/>
    </xf>
    <xf numFmtId="49" fontId="3" fillId="2" borderId="209" xfId="0" applyNumberFormat="1" applyFont="1" applyFill="1" applyBorder="1" applyAlignment="1">
      <alignment horizontal="center" vertical="center"/>
    </xf>
    <xf numFmtId="0" fontId="3" fillId="2" borderId="209" xfId="0" applyNumberFormat="1" applyFont="1" applyFill="1" applyBorder="1" applyAlignment="1">
      <alignment horizontal="left" vertical="center" wrapText="1"/>
    </xf>
    <xf numFmtId="14" fontId="3" fillId="2" borderId="214" xfId="0" applyNumberFormat="1" applyFont="1" applyFill="1" applyBorder="1" applyAlignment="1">
      <alignment horizontal="center" vertical="center"/>
    </xf>
    <xf numFmtId="0" fontId="29" fillId="2" borderId="195" xfId="0" applyFont="1" applyFill="1" applyBorder="1" applyAlignment="1">
      <alignment horizontal="center" vertical="center" wrapText="1"/>
    </xf>
    <xf numFmtId="14" fontId="29" fillId="2" borderId="195" xfId="0" applyNumberFormat="1" applyFont="1" applyFill="1" applyBorder="1" applyAlignment="1">
      <alignment horizontal="center" vertical="center"/>
    </xf>
    <xf numFmtId="0" fontId="29" fillId="2" borderId="209" xfId="0" applyFont="1" applyFill="1" applyBorder="1" applyAlignment="1">
      <alignment horizontal="center" vertical="center" wrapText="1"/>
    </xf>
    <xf numFmtId="14" fontId="29" fillId="2" borderId="209" xfId="0" applyNumberFormat="1" applyFont="1" applyFill="1" applyBorder="1" applyAlignment="1">
      <alignment horizontal="center" vertical="center"/>
    </xf>
    <xf numFmtId="170" fontId="3" fillId="2" borderId="209" xfId="0" applyNumberFormat="1" applyFont="1" applyFill="1" applyBorder="1" applyAlignment="1">
      <alignment horizontal="center" vertical="center"/>
    </xf>
    <xf numFmtId="0" fontId="29" fillId="2" borderId="209" xfId="0" applyFont="1" applyFill="1" applyBorder="1" applyAlignment="1">
      <alignment horizontal="center" vertical="center"/>
    </xf>
    <xf numFmtId="14" fontId="29" fillId="2" borderId="209" xfId="0" applyNumberFormat="1" applyFont="1" applyFill="1" applyBorder="1" applyAlignment="1">
      <alignment horizontal="center" vertical="center" wrapText="1"/>
    </xf>
    <xf numFmtId="0" fontId="3" fillId="2" borderId="214" xfId="0" applyNumberFormat="1" applyFont="1" applyFill="1" applyBorder="1" applyAlignment="1">
      <alignment horizontal="center" vertical="center" wrapText="1"/>
    </xf>
    <xf numFmtId="179" fontId="3" fillId="2" borderId="209" xfId="0" applyNumberFormat="1" applyFont="1" applyFill="1" applyBorder="1" applyAlignment="1">
      <alignment horizontal="center" vertical="center"/>
    </xf>
    <xf numFmtId="49" fontId="3" fillId="2" borderId="212" xfId="0" applyNumberFormat="1" applyFont="1" applyFill="1" applyBorder="1" applyAlignment="1">
      <alignment horizontal="left" vertical="center" wrapText="1"/>
    </xf>
    <xf numFmtId="0" fontId="3" fillId="2" borderId="212" xfId="0" applyNumberFormat="1" applyFont="1" applyFill="1" applyBorder="1" applyAlignment="1">
      <alignment horizontal="center" vertical="center"/>
    </xf>
    <xf numFmtId="176" fontId="3" fillId="2" borderId="212" xfId="0" applyNumberFormat="1" applyFont="1" applyFill="1" applyBorder="1" applyAlignment="1">
      <alignment horizontal="center" vertical="center"/>
    </xf>
    <xf numFmtId="0" fontId="3" fillId="2" borderId="212" xfId="0" applyFont="1" applyFill="1" applyBorder="1" applyAlignment="1">
      <alignment horizontal="center" vertical="center"/>
    </xf>
    <xf numFmtId="0" fontId="3" fillId="2" borderId="215" xfId="0" applyNumberFormat="1" applyFont="1" applyFill="1" applyBorder="1" applyAlignment="1">
      <alignment horizontal="center" vertical="center"/>
    </xf>
    <xf numFmtId="14" fontId="3" fillId="2" borderId="212" xfId="0" applyNumberFormat="1" applyFont="1" applyFill="1" applyBorder="1" applyAlignment="1">
      <alignment horizontal="center" vertical="center"/>
    </xf>
    <xf numFmtId="0" fontId="53" fillId="2" borderId="212" xfId="0" applyFont="1" applyFill="1" applyBorder="1" applyAlignment="1">
      <alignment horizontal="center" vertical="center"/>
    </xf>
    <xf numFmtId="0" fontId="29" fillId="2" borderId="209" xfId="0" applyFont="1" applyFill="1" applyBorder="1" applyAlignment="1">
      <alignment horizontal="left" vertical="center" wrapText="1"/>
    </xf>
    <xf numFmtId="0" fontId="3" fillId="2" borderId="195" xfId="0" applyFont="1" applyFill="1" applyBorder="1" applyAlignment="1">
      <alignment horizontal="center" vertical="center" wrapText="1"/>
    </xf>
    <xf numFmtId="0" fontId="3" fillId="2" borderId="209" xfId="0" applyFont="1" applyFill="1" applyBorder="1" applyAlignment="1">
      <alignment horizontal="left" vertical="center" wrapText="1"/>
    </xf>
    <xf numFmtId="4" fontId="3" fillId="2" borderId="209" xfId="0" applyNumberFormat="1" applyFont="1" applyFill="1" applyBorder="1" applyAlignment="1">
      <alignment horizontal="center" vertical="center" wrapText="1"/>
    </xf>
    <xf numFmtId="3" fontId="3" fillId="2" borderId="209" xfId="0" applyNumberFormat="1" applyFont="1" applyFill="1" applyBorder="1" applyAlignment="1">
      <alignment horizontal="center" vertical="center" wrapText="1"/>
    </xf>
    <xf numFmtId="49" fontId="3" fillId="2" borderId="209" xfId="23" applyNumberFormat="1" applyFont="1" applyFill="1" applyBorder="1" applyAlignment="1">
      <alignment horizontal="left" vertical="center" wrapText="1"/>
    </xf>
    <xf numFmtId="0" fontId="3" fillId="2" borderId="209" xfId="23" applyFont="1" applyFill="1" applyBorder="1" applyAlignment="1">
      <alignment horizontal="center" vertical="center"/>
    </xf>
    <xf numFmtId="2" fontId="3" fillId="2" borderId="209" xfId="23" applyNumberFormat="1" applyFont="1" applyFill="1" applyBorder="1" applyAlignment="1">
      <alignment horizontal="center" vertical="center"/>
    </xf>
    <xf numFmtId="14" fontId="3" fillId="2" borderId="209" xfId="23" applyNumberFormat="1" applyFont="1" applyFill="1" applyBorder="1" applyAlignment="1">
      <alignment horizontal="center" vertical="center"/>
    </xf>
    <xf numFmtId="0" fontId="3" fillId="2" borderId="214" xfId="0" applyFont="1" applyFill="1" applyBorder="1" applyAlignment="1">
      <alignment horizontal="center" vertical="center"/>
    </xf>
    <xf numFmtId="14" fontId="3" fillId="2" borderId="209" xfId="0" applyNumberFormat="1" applyFont="1" applyFill="1" applyBorder="1" applyAlignment="1">
      <alignment horizontal="center"/>
    </xf>
    <xf numFmtId="0" fontId="3" fillId="2" borderId="207" xfId="0" applyFont="1" applyFill="1" applyBorder="1" applyAlignment="1">
      <alignment horizontal="left" vertical="center" wrapText="1"/>
    </xf>
    <xf numFmtId="49" fontId="3" fillId="2" borderId="207" xfId="0" applyNumberFormat="1" applyFont="1" applyFill="1" applyBorder="1" applyAlignment="1">
      <alignment horizontal="left" vertical="center" wrapText="1"/>
    </xf>
    <xf numFmtId="175" fontId="3" fillId="2" borderId="209" xfId="0" applyNumberFormat="1" applyFont="1" applyFill="1" applyBorder="1" applyAlignment="1">
      <alignment horizontal="center" vertical="center"/>
    </xf>
    <xf numFmtId="14" fontId="2" fillId="2" borderId="209" xfId="0" applyNumberFormat="1" applyFont="1" applyFill="1" applyBorder="1" applyAlignment="1">
      <alignment horizontal="right"/>
    </xf>
    <xf numFmtId="1" fontId="2" fillId="2" borderId="209" xfId="0" applyNumberFormat="1" applyFont="1" applyFill="1" applyBorder="1"/>
    <xf numFmtId="14" fontId="1" fillId="2" borderId="207" xfId="0" applyNumberFormat="1" applyFont="1" applyFill="1" applyBorder="1" applyAlignment="1">
      <alignment horizontal="center"/>
    </xf>
    <xf numFmtId="2" fontId="2" fillId="2" borderId="209" xfId="0" applyNumberFormat="1" applyFont="1" applyFill="1" applyBorder="1" applyAlignment="1">
      <alignment wrapText="1"/>
    </xf>
    <xf numFmtId="0" fontId="2" fillId="2" borderId="207" xfId="0" applyNumberFormat="1" applyFont="1" applyFill="1" applyBorder="1" applyAlignment="1">
      <alignment horizontal="right"/>
    </xf>
    <xf numFmtId="175" fontId="2" fillId="2" borderId="209" xfId="0" applyNumberFormat="1" applyFont="1" applyFill="1" applyBorder="1"/>
    <xf numFmtId="0" fontId="3" fillId="2" borderId="207" xfId="0" applyNumberFormat="1" applyFont="1" applyFill="1" applyBorder="1" applyAlignment="1">
      <alignment horizontal="right" wrapText="1"/>
    </xf>
    <xf numFmtId="14" fontId="5" fillId="2" borderId="207" xfId="0" applyNumberFormat="1" applyFont="1" applyFill="1" applyBorder="1" applyAlignment="1">
      <alignment horizontal="center" vertical="center" wrapText="1"/>
    </xf>
    <xf numFmtId="0" fontId="31" fillId="2" borderId="214" xfId="0" applyFont="1" applyFill="1" applyBorder="1"/>
    <xf numFmtId="0" fontId="3" fillId="2" borderId="195" xfId="0" applyFont="1" applyFill="1" applyBorder="1" applyAlignment="1">
      <alignment vertical="center"/>
    </xf>
    <xf numFmtId="14" fontId="3" fillId="2" borderId="212" xfId="0" applyNumberFormat="1" applyFont="1" applyFill="1" applyBorder="1"/>
    <xf numFmtId="0" fontId="3" fillId="2" borderId="212" xfId="0" applyFont="1" applyFill="1" applyBorder="1"/>
    <xf numFmtId="0" fontId="3" fillId="2" borderId="0" xfId="0" applyFont="1" applyFill="1" applyAlignment="1">
      <alignment horizontal="left" vertical="top" wrapText="1"/>
    </xf>
    <xf numFmtId="0" fontId="3" fillId="2" borderId="212" xfId="0" applyFont="1" applyFill="1" applyBorder="1" applyAlignment="1">
      <alignment vertical="center"/>
    </xf>
    <xf numFmtId="0" fontId="3" fillId="2" borderId="96" xfId="0" applyFont="1" applyFill="1" applyBorder="1" applyAlignment="1">
      <alignment vertical="center"/>
    </xf>
    <xf numFmtId="14" fontId="3" fillId="2" borderId="212" xfId="0" applyNumberFormat="1" applyFont="1" applyFill="1" applyBorder="1" applyAlignment="1">
      <alignment vertical="center"/>
    </xf>
    <xf numFmtId="49" fontId="3" fillId="2" borderId="212" xfId="0" applyNumberFormat="1" applyFont="1" applyFill="1" applyBorder="1" applyAlignment="1">
      <alignment horizontal="center" vertical="center"/>
    </xf>
    <xf numFmtId="0" fontId="3" fillId="2" borderId="212" xfId="0" applyFont="1" applyFill="1" applyBorder="1" applyAlignment="1">
      <alignment horizontal="left" vertical="center"/>
    </xf>
    <xf numFmtId="14" fontId="3" fillId="2" borderId="209" xfId="0" applyNumberFormat="1" applyFont="1" applyFill="1" applyBorder="1" applyAlignment="1">
      <alignment vertical="center" wrapText="1"/>
    </xf>
    <xf numFmtId="0" fontId="3" fillId="2" borderId="195" xfId="0" applyNumberFormat="1" applyFont="1" applyFill="1" applyBorder="1" applyAlignment="1">
      <alignment vertical="center"/>
    </xf>
    <xf numFmtId="14" fontId="3" fillId="2" borderId="195" xfId="0" applyNumberFormat="1" applyFont="1" applyFill="1" applyBorder="1" applyAlignment="1">
      <alignment vertical="center" wrapText="1"/>
    </xf>
    <xf numFmtId="14" fontId="3" fillId="2" borderId="195" xfId="0" applyNumberFormat="1" applyFont="1" applyFill="1" applyBorder="1" applyAlignment="1">
      <alignment vertical="center"/>
    </xf>
    <xf numFmtId="1" fontId="3" fillId="2" borderId="195" xfId="0" applyNumberFormat="1" applyFont="1" applyFill="1" applyBorder="1" applyAlignment="1">
      <alignment vertical="center"/>
    </xf>
    <xf numFmtId="0" fontId="3" fillId="2" borderId="209" xfId="42" applyNumberFormat="1" applyFont="1" applyFill="1" applyBorder="1" applyAlignment="1">
      <alignment vertical="center" wrapText="1"/>
    </xf>
    <xf numFmtId="0" fontId="3" fillId="2" borderId="209" xfId="0" applyNumberFormat="1" applyFont="1" applyFill="1" applyBorder="1" applyAlignment="1">
      <alignment vertical="center" wrapText="1"/>
    </xf>
    <xf numFmtId="0" fontId="3" fillId="2" borderId="209" xfId="42" applyNumberFormat="1" applyFont="1" applyFill="1" applyBorder="1" applyAlignment="1">
      <alignment vertical="top" wrapText="1"/>
    </xf>
    <xf numFmtId="0" fontId="3" fillId="2" borderId="217" xfId="0" applyFont="1" applyFill="1" applyBorder="1" applyAlignment="1">
      <alignment vertical="center"/>
    </xf>
    <xf numFmtId="0" fontId="3" fillId="2" borderId="217" xfId="0" applyFont="1" applyFill="1" applyBorder="1" applyAlignment="1">
      <alignment horizontal="right" vertical="center"/>
    </xf>
    <xf numFmtId="0" fontId="3" fillId="2" borderId="217" xfId="0" applyNumberFormat="1" applyFont="1" applyFill="1" applyBorder="1" applyAlignment="1">
      <alignment vertical="center" wrapText="1"/>
    </xf>
    <xf numFmtId="14" fontId="3" fillId="2" borderId="217" xfId="0" applyNumberFormat="1" applyFont="1" applyFill="1" applyBorder="1" applyAlignment="1">
      <alignment vertical="center"/>
    </xf>
    <xf numFmtId="1" fontId="3" fillId="2" borderId="217" xfId="0" applyNumberFormat="1" applyFont="1" applyFill="1" applyBorder="1" applyAlignment="1">
      <alignment horizontal="center" vertical="center"/>
    </xf>
    <xf numFmtId="0" fontId="3" fillId="2" borderId="217" xfId="42" applyNumberFormat="1" applyFont="1" applyFill="1" applyBorder="1" applyAlignment="1">
      <alignment vertical="center" wrapText="1"/>
    </xf>
    <xf numFmtId="14" fontId="3" fillId="2" borderId="217" xfId="0" applyNumberFormat="1" applyFont="1" applyFill="1" applyBorder="1" applyAlignment="1">
      <alignment vertical="center" wrapText="1"/>
    </xf>
    <xf numFmtId="0" fontId="3" fillId="2" borderId="217" xfId="0" applyFont="1" applyFill="1" applyBorder="1" applyAlignment="1">
      <alignment vertical="center" wrapText="1"/>
    </xf>
    <xf numFmtId="0" fontId="3" fillId="2" borderId="217" xfId="0" applyNumberFormat="1" applyFont="1" applyFill="1" applyBorder="1" applyAlignment="1">
      <alignment horizontal="center" vertical="center"/>
    </xf>
    <xf numFmtId="14" fontId="3" fillId="2" borderId="217" xfId="0" applyNumberFormat="1" applyFont="1" applyFill="1" applyBorder="1" applyAlignment="1">
      <alignment horizontal="center" vertical="center" wrapText="1"/>
    </xf>
    <xf numFmtId="14" fontId="3" fillId="2" borderId="217" xfId="0" applyNumberFormat="1" applyFont="1" applyFill="1" applyBorder="1" applyAlignment="1">
      <alignment horizontal="center" vertical="center"/>
    </xf>
    <xf numFmtId="49" fontId="3" fillId="2" borderId="217" xfId="0" applyNumberFormat="1" applyFont="1" applyFill="1" applyBorder="1" applyAlignment="1">
      <alignment horizontal="left" vertical="top" wrapText="1"/>
    </xf>
    <xf numFmtId="0" fontId="3" fillId="2" borderId="217" xfId="0" applyNumberFormat="1" applyFont="1" applyFill="1" applyBorder="1" applyAlignment="1">
      <alignment horizontal="center" vertical="top" wrapText="1"/>
    </xf>
    <xf numFmtId="0" fontId="3" fillId="2" borderId="217" xfId="0" applyFont="1" applyFill="1" applyBorder="1" applyAlignment="1">
      <alignment horizontal="right" vertical="top"/>
    </xf>
    <xf numFmtId="14" fontId="3" fillId="2" borderId="217" xfId="0" applyNumberFormat="1" applyFont="1" applyFill="1" applyBorder="1" applyAlignment="1">
      <alignment horizontal="center" vertical="top" wrapText="1"/>
    </xf>
    <xf numFmtId="0" fontId="3" fillId="2" borderId="217" xfId="0" applyFont="1" applyFill="1" applyBorder="1" applyAlignment="1">
      <alignment horizontal="center" vertical="center"/>
    </xf>
    <xf numFmtId="0" fontId="3" fillId="2" borderId="217" xfId="0" applyFont="1" applyFill="1" applyBorder="1" applyAlignment="1">
      <alignment horizontal="left" vertical="center"/>
    </xf>
    <xf numFmtId="49" fontId="3" fillId="2" borderId="217" xfId="0" applyNumberFormat="1" applyFont="1" applyFill="1" applyBorder="1" applyAlignment="1">
      <alignment horizontal="left" vertical="center" wrapText="1"/>
    </xf>
    <xf numFmtId="0" fontId="3" fillId="2" borderId="217" xfId="0" applyFont="1" applyFill="1" applyBorder="1"/>
    <xf numFmtId="2" fontId="3" fillId="2" borderId="217" xfId="0" applyNumberFormat="1" applyFont="1" applyFill="1" applyBorder="1" applyAlignment="1">
      <alignment horizontal="center" vertical="center"/>
    </xf>
    <xf numFmtId="0" fontId="3" fillId="2" borderId="217" xfId="0" applyFont="1" applyFill="1" applyBorder="1" applyAlignment="1">
      <alignment horizontal="center" vertical="center" wrapText="1"/>
    </xf>
    <xf numFmtId="176" fontId="3" fillId="2" borderId="217" xfId="0" applyNumberFormat="1" applyFont="1" applyFill="1" applyBorder="1" applyAlignment="1">
      <alignment horizontal="center" vertical="center"/>
    </xf>
    <xf numFmtId="0" fontId="3" fillId="2" borderId="217" xfId="0" applyFont="1" applyFill="1" applyBorder="1" applyAlignment="1"/>
    <xf numFmtId="14" fontId="3" fillId="2" borderId="217" xfId="0" applyNumberFormat="1" applyFont="1" applyFill="1" applyBorder="1" applyAlignment="1">
      <alignment horizontal="left" vertical="center"/>
    </xf>
    <xf numFmtId="0" fontId="3" fillId="2" borderId="217" xfId="42" applyNumberFormat="1" applyFont="1" applyFill="1" applyBorder="1" applyAlignment="1">
      <alignment horizontal="left" vertical="top" wrapText="1"/>
    </xf>
    <xf numFmtId="0" fontId="3" fillId="2" borderId="217" xfId="42" applyNumberFormat="1" applyFont="1" applyFill="1" applyBorder="1" applyAlignment="1">
      <alignment vertical="top" wrapText="1"/>
    </xf>
    <xf numFmtId="0" fontId="3" fillId="2" borderId="217" xfId="0" applyNumberFormat="1" applyFont="1" applyFill="1" applyBorder="1" applyAlignment="1">
      <alignment horizontal="center" vertical="center" wrapText="1"/>
    </xf>
    <xf numFmtId="0" fontId="3" fillId="2" borderId="217" xfId="0" applyFont="1" applyFill="1" applyBorder="1" applyAlignment="1">
      <alignment wrapText="1"/>
    </xf>
    <xf numFmtId="14" fontId="3" fillId="2" borderId="217" xfId="0" applyNumberFormat="1" applyFont="1" applyFill="1" applyBorder="1"/>
    <xf numFmtId="49" fontId="3" fillId="2" borderId="217" xfId="0" applyNumberFormat="1" applyFont="1" applyFill="1" applyBorder="1" applyAlignment="1">
      <alignment horizontal="center" vertical="center"/>
    </xf>
    <xf numFmtId="0" fontId="36" fillId="2" borderId="217" xfId="0" applyFont="1" applyFill="1" applyBorder="1" applyAlignment="1">
      <alignment horizontal="center" vertical="center"/>
    </xf>
    <xf numFmtId="0" fontId="3" fillId="2" borderId="0" xfId="42" applyNumberFormat="1" applyFont="1" applyFill="1" applyBorder="1" applyAlignment="1">
      <alignment vertical="top" wrapText="1"/>
    </xf>
    <xf numFmtId="0" fontId="36" fillId="2" borderId="217" xfId="0" applyFont="1" applyFill="1" applyBorder="1" applyAlignment="1">
      <alignment vertical="center"/>
    </xf>
    <xf numFmtId="0" fontId="3" fillId="2" borderId="217" xfId="0" applyFont="1" applyFill="1" applyBorder="1" applyAlignment="1">
      <alignment vertical="top" wrapText="1"/>
    </xf>
    <xf numFmtId="0" fontId="3" fillId="2" borderId="217" xfId="0" applyFont="1" applyFill="1" applyBorder="1" applyAlignment="1">
      <alignment horizontal="left" vertical="center" wrapText="1"/>
    </xf>
    <xf numFmtId="0" fontId="3" fillId="2" borderId="217" xfId="0" applyFont="1" applyFill="1" applyBorder="1" applyAlignment="1">
      <alignment horizontal="left" vertical="top" wrapText="1"/>
    </xf>
    <xf numFmtId="1" fontId="3" fillId="2" borderId="217" xfId="0" applyNumberFormat="1" applyFont="1" applyFill="1" applyBorder="1"/>
    <xf numFmtId="0" fontId="3" fillId="2" borderId="217" xfId="0" applyNumberFormat="1" applyFont="1" applyFill="1" applyBorder="1" applyAlignment="1">
      <alignment vertical="center"/>
    </xf>
    <xf numFmtId="1" fontId="3" fillId="2" borderId="217" xfId="0" applyNumberFormat="1" applyFont="1" applyFill="1" applyBorder="1" applyAlignment="1">
      <alignment vertical="center"/>
    </xf>
    <xf numFmtId="0" fontId="2" fillId="2" borderId="217" xfId="0" applyFont="1" applyFill="1" applyBorder="1" applyAlignment="1">
      <alignment vertical="center"/>
    </xf>
    <xf numFmtId="0" fontId="29" fillId="2" borderId="217" xfId="0" applyFont="1" applyFill="1" applyBorder="1" applyAlignment="1"/>
    <xf numFmtId="0" fontId="29" fillId="2" borderId="217" xfId="0" applyFont="1" applyFill="1" applyBorder="1" applyAlignment="1">
      <alignment horizontal="left"/>
    </xf>
    <xf numFmtId="0" fontId="29" fillId="2" borderId="217" xfId="0" applyFont="1" applyFill="1" applyBorder="1" applyAlignment="1">
      <alignment horizontal="center" vertical="center"/>
    </xf>
    <xf numFmtId="0" fontId="29" fillId="2" borderId="217" xfId="0" applyFont="1" applyFill="1" applyBorder="1" applyAlignment="1">
      <alignment horizontal="left" vertical="center"/>
    </xf>
    <xf numFmtId="2" fontId="29" fillId="2" borderId="217" xfId="0" applyNumberFormat="1" applyFont="1" applyFill="1" applyBorder="1" applyAlignment="1">
      <alignment horizontal="center" vertical="center"/>
    </xf>
    <xf numFmtId="14" fontId="29" fillId="2" borderId="217" xfId="0" applyNumberFormat="1" applyFont="1" applyFill="1" applyBorder="1" applyAlignment="1">
      <alignment horizontal="center" vertical="center"/>
    </xf>
    <xf numFmtId="170" fontId="29" fillId="2" borderId="217" xfId="0" applyNumberFormat="1" applyFont="1" applyFill="1" applyBorder="1" applyAlignment="1">
      <alignment horizontal="center" vertical="center"/>
    </xf>
    <xf numFmtId="0" fontId="2" fillId="2" borderId="217" xfId="0" applyFont="1" applyFill="1" applyBorder="1" applyAlignment="1">
      <alignment horizontal="center"/>
    </xf>
    <xf numFmtId="0" fontId="29" fillId="2" borderId="217" xfId="0" applyFont="1" applyFill="1" applyBorder="1" applyAlignment="1">
      <alignment vertical="center" wrapText="1"/>
    </xf>
    <xf numFmtId="170" fontId="3" fillId="2" borderId="217" xfId="0" applyNumberFormat="1" applyFont="1" applyFill="1" applyBorder="1" applyAlignment="1">
      <alignment horizontal="center" vertical="center"/>
    </xf>
    <xf numFmtId="2" fontId="3" fillId="2" borderId="217" xfId="0" applyNumberFormat="1" applyFont="1" applyFill="1" applyBorder="1" applyAlignment="1">
      <alignment horizontal="center" vertical="center" wrapText="1"/>
    </xf>
    <xf numFmtId="14" fontId="2" fillId="2" borderId="217" xfId="0" applyNumberFormat="1" applyFont="1" applyFill="1" applyBorder="1" applyAlignment="1">
      <alignment horizontal="center"/>
    </xf>
    <xf numFmtId="0" fontId="2" fillId="2" borderId="217" xfId="0" applyFont="1" applyFill="1" applyBorder="1"/>
    <xf numFmtId="0" fontId="31" fillId="2" borderId="217" xfId="0" applyFont="1" applyFill="1" applyBorder="1"/>
    <xf numFmtId="0" fontId="2" fillId="2" borderId="217" xfId="0" applyFont="1" applyFill="1" applyBorder="1" applyAlignment="1">
      <alignment horizontal="center" vertical="center"/>
    </xf>
    <xf numFmtId="0" fontId="29" fillId="2" borderId="217" xfId="0" applyNumberFormat="1" applyFont="1" applyFill="1" applyBorder="1" applyAlignment="1">
      <alignment horizontal="center" vertical="center"/>
    </xf>
    <xf numFmtId="0" fontId="2" fillId="2" borderId="217" xfId="0" applyNumberFormat="1" applyFont="1" applyFill="1" applyBorder="1" applyAlignment="1">
      <alignment horizontal="center" vertical="center"/>
    </xf>
    <xf numFmtId="0" fontId="29" fillId="2" borderId="217" xfId="0" applyFont="1" applyFill="1" applyBorder="1" applyAlignment="1">
      <alignment horizontal="left" vertical="center" wrapText="1"/>
    </xf>
    <xf numFmtId="49" fontId="2" fillId="2" borderId="217" xfId="0" applyNumberFormat="1" applyFont="1" applyFill="1" applyBorder="1" applyAlignment="1">
      <alignment horizontal="center"/>
    </xf>
    <xf numFmtId="1" fontId="2" fillId="2" borderId="217" xfId="0" applyNumberFormat="1" applyFont="1" applyFill="1" applyBorder="1" applyAlignment="1">
      <alignment horizontal="center" vertical="center"/>
    </xf>
    <xf numFmtId="171" fontId="2" fillId="2" borderId="217" xfId="0" applyNumberFormat="1" applyFont="1" applyFill="1" applyBorder="1" applyAlignment="1">
      <alignment horizontal="center" vertical="center"/>
    </xf>
    <xf numFmtId="0" fontId="2" fillId="2" borderId="217" xfId="0" applyFont="1" applyFill="1" applyBorder="1" applyAlignment="1">
      <alignment horizontal="center" vertical="center" wrapText="1"/>
    </xf>
    <xf numFmtId="171" fontId="3" fillId="2" borderId="217" xfId="0" applyNumberFormat="1" applyFont="1" applyFill="1" applyBorder="1" applyAlignment="1">
      <alignment horizontal="center" vertical="center" wrapText="1"/>
    </xf>
    <xf numFmtId="0" fontId="40" fillId="2" borderId="217" xfId="0" applyFont="1" applyFill="1" applyBorder="1" applyAlignment="1">
      <alignment vertical="center" wrapText="1"/>
    </xf>
    <xf numFmtId="2" fontId="2" fillId="2" borderId="217" xfId="0" applyNumberFormat="1" applyFont="1" applyFill="1" applyBorder="1" applyAlignment="1">
      <alignment horizontal="center" vertical="center"/>
    </xf>
    <xf numFmtId="170" fontId="2" fillId="2" borderId="217" xfId="0" applyNumberFormat="1" applyFont="1" applyFill="1" applyBorder="1" applyAlignment="1">
      <alignment horizontal="center" vertical="center"/>
    </xf>
    <xf numFmtId="0" fontId="2" fillId="2" borderId="217" xfId="0" applyFont="1" applyFill="1" applyBorder="1" applyAlignment="1">
      <alignment horizontal="left" vertical="center" wrapText="1"/>
    </xf>
    <xf numFmtId="14" fontId="2" fillId="2" borderId="217" xfId="0" applyNumberFormat="1" applyFont="1" applyFill="1" applyBorder="1" applyAlignment="1">
      <alignment horizontal="center" vertical="center"/>
    </xf>
    <xf numFmtId="49" fontId="2" fillId="2" borderId="217" xfId="0" applyNumberFormat="1" applyFont="1" applyFill="1" applyBorder="1" applyAlignment="1">
      <alignment horizontal="center" vertical="center"/>
    </xf>
    <xf numFmtId="0" fontId="36" fillId="2" borderId="217" xfId="0" applyFont="1" applyFill="1" applyBorder="1"/>
    <xf numFmtId="0" fontId="2" fillId="2" borderId="217" xfId="0" applyFont="1" applyFill="1" applyBorder="1" applyAlignment="1">
      <alignment horizontal="right" vertical="center"/>
    </xf>
    <xf numFmtId="4" fontId="2" fillId="2" borderId="217" xfId="0" applyNumberFormat="1" applyFont="1" applyFill="1" applyBorder="1" applyAlignment="1">
      <alignment horizontal="center" vertical="center"/>
    </xf>
    <xf numFmtId="1" fontId="3" fillId="2" borderId="217" xfId="0" applyNumberFormat="1" applyFont="1" applyFill="1" applyBorder="1" applyAlignment="1">
      <alignment horizontal="center" vertical="center" wrapText="1"/>
    </xf>
    <xf numFmtId="49" fontId="3" fillId="2" borderId="217" xfId="0" applyNumberFormat="1" applyFont="1" applyFill="1" applyBorder="1" applyAlignment="1">
      <alignment horizontal="center" vertical="center" wrapText="1"/>
    </xf>
    <xf numFmtId="0" fontId="3" fillId="2" borderId="217" xfId="23" applyFont="1" applyFill="1" applyBorder="1" applyAlignment="1">
      <alignment horizontal="center" vertical="center"/>
    </xf>
    <xf numFmtId="0" fontId="5" fillId="2" borderId="217" xfId="0" applyFont="1" applyFill="1" applyBorder="1" applyAlignment="1">
      <alignment horizontal="center" vertical="center" wrapText="1"/>
    </xf>
    <xf numFmtId="197" fontId="2" fillId="2" borderId="217" xfId="0" applyNumberFormat="1" applyFont="1" applyFill="1" applyBorder="1" applyAlignment="1">
      <alignment horizontal="center" vertical="center"/>
    </xf>
    <xf numFmtId="49" fontId="3" fillId="2" borderId="217" xfId="0" applyNumberFormat="1" applyFont="1" applyFill="1" applyBorder="1" applyAlignment="1">
      <alignment horizontal="distributed" vertical="center"/>
    </xf>
    <xf numFmtId="14" fontId="2" fillId="2" borderId="217" xfId="0" applyNumberFormat="1" applyFont="1" applyFill="1" applyBorder="1" applyAlignment="1">
      <alignment horizontal="center" vertical="center" wrapText="1"/>
    </xf>
    <xf numFmtId="1" fontId="1" fillId="2" borderId="217" xfId="0" applyNumberFormat="1" applyFont="1" applyFill="1" applyBorder="1" applyAlignment="1">
      <alignment horizontal="center" vertical="center"/>
    </xf>
    <xf numFmtId="179" fontId="3" fillId="2" borderId="217" xfId="0" applyNumberFormat="1" applyFont="1" applyFill="1" applyBorder="1" applyAlignment="1">
      <alignment horizontal="center" vertical="center"/>
    </xf>
    <xf numFmtId="169" fontId="2" fillId="2" borderId="217" xfId="0" applyNumberFormat="1" applyFont="1" applyFill="1" applyBorder="1" applyAlignment="1">
      <alignment horizontal="center" vertical="center"/>
    </xf>
    <xf numFmtId="14" fontId="9" fillId="2" borderId="217" xfId="0" applyNumberFormat="1" applyFont="1" applyFill="1" applyBorder="1" applyAlignment="1">
      <alignment horizontal="center" vertical="center" wrapText="1"/>
    </xf>
    <xf numFmtId="0" fontId="29" fillId="2" borderId="209" xfId="0" applyFont="1" applyFill="1" applyBorder="1"/>
    <xf numFmtId="2" fontId="29" fillId="2" borderId="209" xfId="0" quotePrefix="1" applyNumberFormat="1" applyFont="1" applyFill="1" applyBorder="1" applyAlignment="1">
      <alignment horizontal="center" vertical="center" wrapText="1"/>
    </xf>
    <xf numFmtId="2" fontId="29" fillId="2" borderId="209" xfId="0" applyNumberFormat="1" applyFont="1" applyFill="1" applyBorder="1" applyAlignment="1">
      <alignment horizontal="center" vertical="center"/>
    </xf>
    <xf numFmtId="2" fontId="29" fillId="2" borderId="209" xfId="0" applyNumberFormat="1" applyFont="1" applyFill="1" applyBorder="1" applyAlignment="1">
      <alignment horizontal="center"/>
    </xf>
    <xf numFmtId="14" fontId="29" fillId="2" borderId="209" xfId="0" applyNumberFormat="1" applyFont="1" applyFill="1" applyBorder="1" applyAlignment="1">
      <alignment horizontal="center"/>
    </xf>
    <xf numFmtId="14" fontId="29" fillId="2" borderId="209" xfId="0" applyNumberFormat="1" applyFont="1" applyFill="1" applyBorder="1"/>
    <xf numFmtId="0" fontId="3" fillId="2" borderId="209" xfId="0" applyFont="1" applyFill="1" applyBorder="1" applyAlignment="1">
      <alignment horizontal="left" vertical="top" wrapText="1"/>
    </xf>
    <xf numFmtId="2" fontId="29" fillId="2" borderId="209" xfId="0" applyNumberFormat="1" applyFont="1" applyFill="1" applyBorder="1"/>
    <xf numFmtId="0" fontId="3" fillId="2" borderId="209" xfId="0" quotePrefix="1" applyNumberFormat="1" applyFont="1" applyFill="1" applyBorder="1" applyAlignment="1">
      <alignment horizontal="center" vertical="center" wrapText="1"/>
    </xf>
    <xf numFmtId="2" fontId="3" fillId="2" borderId="209" xfId="0" applyNumberFormat="1" applyFont="1" applyFill="1" applyBorder="1"/>
    <xf numFmtId="2" fontId="3" fillId="2" borderId="209" xfId="0" quotePrefix="1" applyNumberFormat="1" applyFont="1" applyFill="1" applyBorder="1" applyAlignment="1">
      <alignment horizontal="center" vertical="center" wrapText="1"/>
    </xf>
    <xf numFmtId="14" fontId="3" fillId="2" borderId="209" xfId="0" applyNumberFormat="1" applyFont="1" applyFill="1" applyBorder="1" applyAlignment="1">
      <alignment horizontal="right" wrapText="1"/>
    </xf>
    <xf numFmtId="0" fontId="3" fillId="2" borderId="209" xfId="27" applyNumberFormat="1" applyFont="1" applyFill="1" applyBorder="1" applyAlignment="1">
      <alignment horizontal="center" vertical="center"/>
    </xf>
    <xf numFmtId="14" fontId="3" fillId="2" borderId="209" xfId="0" applyNumberFormat="1" applyFont="1" applyFill="1" applyBorder="1" applyAlignment="1">
      <alignment horizontal="right"/>
    </xf>
    <xf numFmtId="14" fontId="3" fillId="2" borderId="120" xfId="0" applyNumberFormat="1" applyFont="1" applyFill="1" applyBorder="1" applyAlignment="1">
      <alignment horizontal="right"/>
    </xf>
    <xf numFmtId="14" fontId="3" fillId="2" borderId="209" xfId="0" applyNumberFormat="1" applyFont="1" applyFill="1" applyBorder="1" applyAlignment="1">
      <alignment horizontal="right" vertical="center"/>
    </xf>
    <xf numFmtId="0" fontId="36" fillId="2" borderId="209" xfId="0" applyFont="1" applyFill="1" applyBorder="1" applyAlignment="1">
      <alignment horizontal="left" vertical="top" wrapText="1"/>
    </xf>
    <xf numFmtId="166" fontId="3" fillId="2" borderId="209" xfId="26" applyFont="1" applyFill="1" applyBorder="1" applyAlignment="1">
      <alignment horizontal="center" vertical="center"/>
    </xf>
    <xf numFmtId="0" fontId="36" fillId="2" borderId="209" xfId="0" quotePrefix="1" applyFont="1" applyFill="1" applyBorder="1" applyAlignment="1">
      <alignment horizontal="left" vertical="top" wrapText="1"/>
    </xf>
    <xf numFmtId="0" fontId="3" fillId="2" borderId="209" xfId="0" quotePrefix="1" applyFont="1" applyFill="1" applyBorder="1" applyAlignment="1">
      <alignment horizontal="left" vertical="top" wrapText="1"/>
    </xf>
    <xf numFmtId="14" fontId="3" fillId="2" borderId="209" xfId="0" applyNumberFormat="1" applyFont="1" applyFill="1" applyBorder="1" applyAlignment="1">
      <alignment horizontal="right" vertical="center" wrapText="1"/>
    </xf>
    <xf numFmtId="2" fontId="3" fillId="2" borderId="209" xfId="27" applyNumberFormat="1" applyFont="1" applyFill="1" applyBorder="1" applyAlignment="1">
      <alignment horizontal="center" vertical="center"/>
    </xf>
    <xf numFmtId="2" fontId="2" fillId="2" borderId="192" xfId="0" applyNumberFormat="1" applyFont="1" applyFill="1" applyBorder="1" applyAlignment="1">
      <alignment horizontal="center" vertical="center"/>
    </xf>
    <xf numFmtId="14" fontId="2" fillId="2" borderId="192" xfId="0" applyNumberFormat="1" applyFont="1" applyFill="1" applyBorder="1" applyAlignment="1">
      <alignment horizontal="center" vertical="center"/>
    </xf>
    <xf numFmtId="0" fontId="2" fillId="2" borderId="192" xfId="0" applyFont="1" applyFill="1" applyBorder="1" applyAlignment="1">
      <alignment horizontal="center" vertical="center" wrapText="1"/>
    </xf>
    <xf numFmtId="0" fontId="3" fillId="2" borderId="192" xfId="0" applyFont="1" applyFill="1" applyBorder="1" applyAlignment="1">
      <alignment horizontal="center" vertical="center" wrapText="1"/>
    </xf>
    <xf numFmtId="14" fontId="3" fillId="2" borderId="192" xfId="0" applyNumberFormat="1" applyFont="1" applyFill="1" applyBorder="1" applyAlignment="1">
      <alignment horizontal="center" vertical="center" wrapText="1"/>
    </xf>
    <xf numFmtId="14" fontId="3" fillId="2" borderId="192" xfId="0" applyNumberFormat="1" applyFont="1" applyFill="1" applyBorder="1" applyAlignment="1">
      <alignment horizontal="center" vertical="center"/>
    </xf>
    <xf numFmtId="2" fontId="2" fillId="2" borderId="192" xfId="0" applyNumberFormat="1" applyFont="1" applyFill="1" applyBorder="1" applyAlignment="1">
      <alignment horizontal="center" vertical="center" wrapText="1"/>
    </xf>
    <xf numFmtId="0" fontId="2" fillId="2" borderId="192" xfId="0" applyFont="1" applyFill="1" applyBorder="1" applyAlignment="1">
      <alignment horizontal="left" vertical="center" wrapText="1"/>
    </xf>
    <xf numFmtId="0" fontId="2" fillId="2" borderId="192" xfId="0" applyFont="1" applyFill="1" applyBorder="1"/>
    <xf numFmtId="179" fontId="3" fillId="2" borderId="192" xfId="0" applyNumberFormat="1" applyFont="1" applyFill="1" applyBorder="1" applyAlignment="1">
      <alignment horizontal="center" vertical="center" wrapText="1"/>
    </xf>
    <xf numFmtId="0" fontId="3" fillId="2" borderId="192" xfId="0" applyNumberFormat="1"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0" xfId="0" applyFont="1" applyFill="1" applyBorder="1" applyAlignment="1">
      <alignment horizontal="center" vertical="center"/>
    </xf>
    <xf numFmtId="14" fontId="13" fillId="2" borderId="120" xfId="0" applyNumberFormat="1" applyFont="1" applyFill="1" applyBorder="1" applyAlignment="1">
      <alignment horizontal="center" vertical="center" wrapText="1"/>
    </xf>
    <xf numFmtId="0" fontId="3" fillId="2" borderId="192" xfId="0" applyFont="1" applyFill="1" applyBorder="1"/>
    <xf numFmtId="0" fontId="100" fillId="2" borderId="251" xfId="28" applyFont="1" applyFill="1" applyBorder="1" applyAlignment="1">
      <alignment vertical="center"/>
    </xf>
    <xf numFmtId="0" fontId="100" fillId="2" borderId="252" xfId="28" applyFont="1" applyFill="1" applyBorder="1" applyAlignment="1">
      <alignment vertical="center"/>
    </xf>
    <xf numFmtId="0" fontId="100" fillId="2" borderId="192" xfId="28" applyFont="1" applyFill="1" applyBorder="1" applyAlignment="1">
      <alignment vertical="center"/>
    </xf>
    <xf numFmtId="0" fontId="100" fillId="2" borderId="251" xfId="28" applyFont="1" applyFill="1" applyBorder="1"/>
    <xf numFmtId="0" fontId="56" fillId="2" borderId="251" xfId="28" applyFont="1" applyFill="1" applyBorder="1"/>
    <xf numFmtId="0" fontId="56" fillId="2" borderId="252" xfId="28" applyFont="1" applyFill="1" applyBorder="1"/>
    <xf numFmtId="0" fontId="3" fillId="2" borderId="192" xfId="28" applyFont="1" applyFill="1" applyBorder="1" applyAlignment="1">
      <alignment horizontal="center" vertical="center"/>
    </xf>
    <xf numFmtId="0" fontId="3" fillId="2" borderId="192" xfId="130" applyFont="1" applyFill="1" applyBorder="1" applyAlignment="1">
      <alignment vertical="center" wrapText="1"/>
    </xf>
    <xf numFmtId="0" fontId="3" fillId="2" borderId="192" xfId="130" applyFont="1" applyFill="1" applyBorder="1" applyAlignment="1">
      <alignment horizontal="center" vertical="center" wrapText="1"/>
    </xf>
    <xf numFmtId="4" fontId="3" fillId="2" borderId="192" xfId="28" applyNumberFormat="1" applyFont="1" applyFill="1" applyBorder="1" applyAlignment="1">
      <alignment horizontal="center" vertical="center"/>
    </xf>
    <xf numFmtId="183" fontId="3" fillId="2" borderId="192" xfId="28" applyNumberFormat="1" applyFont="1" applyFill="1" applyBorder="1" applyAlignment="1">
      <alignment horizontal="center" vertical="center"/>
    </xf>
    <xf numFmtId="0" fontId="3" fillId="2" borderId="192" xfId="28" applyFont="1" applyFill="1" applyBorder="1"/>
    <xf numFmtId="0" fontId="3" fillId="3" borderId="192" xfId="28" applyFont="1" applyFill="1" applyBorder="1" applyAlignment="1">
      <alignment horizontal="center" vertical="center" wrapText="1"/>
    </xf>
    <xf numFmtId="4" fontId="3" fillId="3" borderId="192" xfId="28" applyNumberFormat="1" applyFont="1" applyFill="1" applyBorder="1" applyAlignment="1">
      <alignment horizontal="center" vertical="center" wrapText="1"/>
    </xf>
    <xf numFmtId="1" fontId="3" fillId="2" borderId="192" xfId="28" applyNumberFormat="1" applyFont="1" applyFill="1" applyBorder="1" applyAlignment="1">
      <alignment horizontal="center" vertical="center"/>
    </xf>
    <xf numFmtId="1" fontId="3" fillId="2" borderId="192" xfId="28" applyNumberFormat="1" applyFont="1" applyFill="1" applyBorder="1"/>
    <xf numFmtId="169" fontId="3" fillId="3" borderId="192" xfId="28" applyNumberFormat="1" applyFont="1" applyFill="1" applyBorder="1" applyAlignment="1">
      <alignment horizontal="center" vertical="center" wrapText="1"/>
    </xf>
    <xf numFmtId="173" fontId="3" fillId="3" borderId="192" xfId="28" applyNumberFormat="1" applyFont="1" applyFill="1" applyBorder="1" applyAlignment="1">
      <alignment horizontal="center" vertical="center" wrapText="1"/>
    </xf>
    <xf numFmtId="0" fontId="5" fillId="2" borderId="192" xfId="28" applyFont="1" applyFill="1" applyBorder="1" applyAlignment="1">
      <alignment vertical="center"/>
    </xf>
    <xf numFmtId="0" fontId="5" fillId="2" borderId="251" xfId="28" applyFont="1" applyFill="1" applyBorder="1"/>
    <xf numFmtId="0" fontId="3" fillId="2" borderId="252" xfId="28" applyFont="1" applyFill="1" applyBorder="1"/>
    <xf numFmtId="0" fontId="3" fillId="2" borderId="252" xfId="28" applyFont="1" applyFill="1" applyBorder="1" applyAlignment="1">
      <alignment vertical="center"/>
    </xf>
    <xf numFmtId="0" fontId="3" fillId="3" borderId="192" xfId="28" applyFont="1" applyFill="1" applyBorder="1" applyAlignment="1">
      <alignment horizontal="left" vertical="center" wrapText="1"/>
    </xf>
    <xf numFmtId="1" fontId="3" fillId="2" borderId="192" xfId="28" applyNumberFormat="1" applyFont="1" applyFill="1" applyBorder="1" applyAlignment="1">
      <alignment vertical="center" wrapText="1"/>
    </xf>
    <xf numFmtId="49" fontId="3" fillId="3" borderId="192" xfId="28" applyNumberFormat="1" applyFont="1" applyFill="1" applyBorder="1" applyAlignment="1">
      <alignment horizontal="left" vertical="center" wrapText="1"/>
    </xf>
    <xf numFmtId="185" fontId="3" fillId="3" borderId="192" xfId="28" applyNumberFormat="1" applyFont="1" applyFill="1" applyBorder="1" applyAlignment="1">
      <alignment horizontal="center" vertical="center" wrapText="1"/>
    </xf>
    <xf numFmtId="184" fontId="3" fillId="3" borderId="192" xfId="28" applyNumberFormat="1" applyFont="1" applyFill="1" applyBorder="1" applyAlignment="1">
      <alignment horizontal="center" vertical="center" wrapText="1"/>
    </xf>
    <xf numFmtId="186" fontId="3" fillId="2" borderId="192" xfId="28" applyNumberFormat="1" applyFont="1" applyFill="1" applyBorder="1" applyAlignment="1">
      <alignment vertical="center" wrapText="1"/>
    </xf>
    <xf numFmtId="0" fontId="3" fillId="2" borderId="0" xfId="28" applyFont="1" applyFill="1"/>
    <xf numFmtId="1" fontId="3" fillId="2" borderId="192" xfId="28" applyNumberFormat="1" applyFont="1" applyFill="1" applyBorder="1" applyAlignment="1">
      <alignment horizontal="center" vertical="center" wrapText="1"/>
    </xf>
    <xf numFmtId="0" fontId="3" fillId="2" borderId="192" xfId="28" applyFont="1" applyFill="1" applyBorder="1" applyAlignment="1">
      <alignment horizontal="left" vertical="center" wrapText="1"/>
    </xf>
    <xf numFmtId="185" fontId="3" fillId="2" borderId="192" xfId="28" applyNumberFormat="1" applyFont="1" applyFill="1" applyBorder="1" applyAlignment="1">
      <alignment horizontal="center" vertical="center"/>
    </xf>
    <xf numFmtId="184" fontId="3" fillId="2" borderId="192" xfId="28" applyNumberFormat="1" applyFont="1" applyFill="1" applyBorder="1" applyAlignment="1">
      <alignment horizontal="center" vertical="center"/>
    </xf>
    <xf numFmtId="0" fontId="3" fillId="22" borderId="192" xfId="28" applyFont="1" applyFill="1" applyBorder="1" applyAlignment="1">
      <alignment horizontal="center" vertical="center"/>
    </xf>
    <xf numFmtId="49" fontId="3" fillId="3" borderId="192" xfId="28" applyNumberFormat="1" applyFont="1" applyFill="1" applyBorder="1" applyAlignment="1">
      <alignment horizontal="center" vertical="center" wrapText="1"/>
    </xf>
    <xf numFmtId="171" fontId="3" fillId="2" borderId="192" xfId="28" applyNumberFormat="1" applyFont="1" applyFill="1" applyBorder="1" applyAlignment="1">
      <alignment horizontal="center" vertical="center"/>
    </xf>
    <xf numFmtId="14" fontId="3" fillId="3" borderId="192" xfId="28" applyNumberFormat="1" applyFont="1" applyFill="1" applyBorder="1" applyAlignment="1">
      <alignment horizontal="center" vertical="center" wrapText="1"/>
    </xf>
    <xf numFmtId="49" fontId="3" fillId="2" borderId="192" xfId="28" applyNumberFormat="1" applyFont="1" applyFill="1" applyBorder="1" applyAlignment="1">
      <alignment horizontal="left" vertical="center" wrapText="1"/>
    </xf>
    <xf numFmtId="2" fontId="3" fillId="2" borderId="192" xfId="28" applyNumberFormat="1" applyFont="1" applyFill="1" applyBorder="1" applyAlignment="1">
      <alignment horizontal="center" vertical="center" wrapText="1"/>
    </xf>
    <xf numFmtId="173" fontId="3" fillId="2" borderId="192" xfId="28" applyNumberFormat="1" applyFont="1" applyFill="1" applyBorder="1" applyAlignment="1">
      <alignment horizontal="center" vertical="center" wrapText="1"/>
    </xf>
    <xf numFmtId="0" fontId="3" fillId="2" borderId="192" xfId="28" applyFont="1" applyFill="1" applyBorder="1" applyAlignment="1">
      <alignment horizontal="center" vertical="center" wrapText="1"/>
    </xf>
    <xf numFmtId="184" fontId="3" fillId="2" borderId="192" xfId="28" applyNumberFormat="1" applyFont="1" applyFill="1" applyBorder="1" applyAlignment="1">
      <alignment horizontal="center" vertical="center" wrapText="1"/>
    </xf>
    <xf numFmtId="3" fontId="3" fillId="2" borderId="192" xfId="28" applyNumberFormat="1" applyFont="1" applyFill="1" applyBorder="1" applyAlignment="1">
      <alignment horizontal="center" vertical="center" wrapText="1"/>
    </xf>
    <xf numFmtId="2" fontId="3" fillId="2" borderId="192" xfId="28" applyNumberFormat="1" applyFont="1" applyFill="1" applyBorder="1" applyAlignment="1">
      <alignment horizontal="center" vertical="center"/>
    </xf>
    <xf numFmtId="185" fontId="3" fillId="2" borderId="192" xfId="28" applyNumberFormat="1" applyFont="1" applyFill="1" applyBorder="1" applyAlignment="1">
      <alignment horizontal="center" vertical="center" wrapText="1"/>
    </xf>
    <xf numFmtId="0" fontId="5" fillId="2" borderId="252" xfId="28" applyFont="1" applyFill="1" applyBorder="1" applyAlignment="1">
      <alignment vertical="center"/>
    </xf>
    <xf numFmtId="0" fontId="3" fillId="2" borderId="192" xfId="6" applyFont="1" applyFill="1" applyBorder="1" applyAlignment="1">
      <alignment horizontal="left" vertical="center" wrapText="1"/>
    </xf>
    <xf numFmtId="0" fontId="3" fillId="2" borderId="192" xfId="6" applyFont="1" applyFill="1" applyBorder="1" applyAlignment="1">
      <alignment horizontal="center" vertical="center" wrapText="1"/>
    </xf>
    <xf numFmtId="4" fontId="3" fillId="2" borderId="192" xfId="28" applyNumberFormat="1" applyFont="1" applyFill="1" applyBorder="1" applyAlignment="1">
      <alignment horizontal="center" vertical="center" wrapText="1"/>
    </xf>
    <xf numFmtId="0" fontId="3" fillId="2" borderId="192" xfId="6" applyFont="1" applyFill="1" applyBorder="1" applyAlignment="1">
      <alignment horizontal="center" vertical="center"/>
    </xf>
    <xf numFmtId="169" fontId="3" fillId="2" borderId="192" xfId="6" applyNumberFormat="1" applyFont="1" applyFill="1" applyBorder="1" applyAlignment="1">
      <alignment horizontal="center" vertical="center"/>
    </xf>
    <xf numFmtId="170" fontId="3" fillId="2" borderId="192" xfId="28" applyNumberFormat="1" applyFont="1" applyFill="1" applyBorder="1" applyAlignment="1">
      <alignment horizontal="center" vertical="center"/>
    </xf>
    <xf numFmtId="4" fontId="3" fillId="2" borderId="252" xfId="28" applyNumberFormat="1" applyFont="1" applyFill="1" applyBorder="1" applyAlignment="1">
      <alignment horizontal="center" vertical="center" wrapText="1"/>
    </xf>
    <xf numFmtId="169" fontId="3" fillId="2" borderId="192" xfId="28" applyNumberFormat="1" applyFont="1" applyFill="1" applyBorder="1" applyAlignment="1">
      <alignment horizontal="center" vertical="center"/>
    </xf>
    <xf numFmtId="0" fontId="3" fillId="2" borderId="192" xfId="28" applyFont="1" applyFill="1" applyBorder="1" applyAlignment="1">
      <alignment horizontal="center"/>
    </xf>
    <xf numFmtId="169" fontId="3" fillId="2" borderId="192" xfId="54" applyNumberFormat="1" applyFont="1" applyFill="1" applyBorder="1" applyAlignment="1">
      <alignment horizontal="center" vertical="center" wrapText="1"/>
    </xf>
    <xf numFmtId="0" fontId="150" fillId="2" borderId="192" xfId="28" applyFont="1" applyFill="1" applyBorder="1"/>
    <xf numFmtId="0" fontId="3" fillId="2" borderId="192" xfId="0" applyFont="1" applyFill="1" applyBorder="1" applyAlignment="1">
      <alignment horizontal="left" vertical="top" wrapText="1"/>
    </xf>
    <xf numFmtId="0" fontId="3" fillId="2" borderId="258" xfId="0" applyFont="1" applyFill="1" applyBorder="1" applyAlignment="1">
      <alignment horizontal="left" vertical="top" wrapText="1"/>
    </xf>
    <xf numFmtId="0" fontId="3" fillId="2" borderId="192" xfId="0" applyFont="1" applyFill="1" applyBorder="1" applyAlignment="1">
      <alignment horizontal="left" vertical="top"/>
    </xf>
    <xf numFmtId="14" fontId="3" fillId="2" borderId="257" xfId="0" applyNumberFormat="1" applyFont="1" applyFill="1" applyBorder="1" applyAlignment="1">
      <alignment horizontal="center" vertical="center" wrapText="1"/>
    </xf>
    <xf numFmtId="0" fontId="3" fillId="2" borderId="251" xfId="0" applyFont="1" applyFill="1" applyBorder="1" applyAlignment="1">
      <alignment horizontal="center" vertical="center" wrapText="1"/>
    </xf>
    <xf numFmtId="0" fontId="3" fillId="2" borderId="192" xfId="0" applyFont="1" applyFill="1" applyBorder="1" applyAlignment="1">
      <alignment wrapText="1"/>
    </xf>
    <xf numFmtId="2" fontId="128" fillId="2" borderId="192" xfId="0" applyNumberFormat="1" applyFont="1" applyFill="1" applyBorder="1" applyAlignment="1">
      <alignment horizontal="center" vertical="center"/>
    </xf>
    <xf numFmtId="0" fontId="128" fillId="2" borderId="192" xfId="0" applyFont="1" applyFill="1" applyBorder="1" applyAlignment="1">
      <alignment horizontal="center" vertical="center"/>
    </xf>
    <xf numFmtId="177" fontId="128" fillId="2" borderId="192" xfId="0" applyNumberFormat="1" applyFont="1" applyFill="1" applyBorder="1" applyAlignment="1">
      <alignment horizontal="center" vertical="center"/>
    </xf>
    <xf numFmtId="0" fontId="3" fillId="2" borderId="192" xfId="0" applyFont="1" applyFill="1" applyBorder="1" applyAlignment="1"/>
    <xf numFmtId="2" fontId="3" fillId="2" borderId="192" xfId="0" applyNumberFormat="1" applyFont="1" applyFill="1" applyBorder="1" applyAlignment="1">
      <alignment horizontal="center" vertical="center" wrapText="1"/>
    </xf>
    <xf numFmtId="0" fontId="3" fillId="2" borderId="192" xfId="0" applyNumberFormat="1" applyFont="1" applyFill="1" applyBorder="1" applyAlignment="1">
      <alignment horizontal="center" vertical="center" wrapText="1"/>
    </xf>
    <xf numFmtId="0" fontId="128" fillId="2" borderId="192" xfId="0" applyFont="1" applyFill="1" applyBorder="1" applyAlignment="1">
      <alignment horizontal="center" vertical="center" wrapText="1"/>
    </xf>
    <xf numFmtId="2" fontId="128" fillId="2" borderId="120" xfId="0" applyNumberFormat="1" applyFont="1" applyFill="1" applyBorder="1" applyAlignment="1">
      <alignment horizontal="center" vertical="center" wrapText="1"/>
    </xf>
    <xf numFmtId="14" fontId="128" fillId="2" borderId="192" xfId="0" applyNumberFormat="1" applyFont="1" applyFill="1" applyBorder="1" applyAlignment="1">
      <alignment horizontal="center" vertical="center" wrapText="1"/>
    </xf>
    <xf numFmtId="0" fontId="128" fillId="2" borderId="192" xfId="0" applyFont="1" applyFill="1" applyBorder="1" applyAlignment="1">
      <alignment vertical="center" wrapText="1"/>
    </xf>
    <xf numFmtId="0" fontId="3" fillId="2" borderId="120" xfId="0" applyFont="1" applyFill="1" applyBorder="1" applyAlignment="1"/>
    <xf numFmtId="0" fontId="36" fillId="2" borderId="120" xfId="0" applyFont="1" applyFill="1" applyBorder="1" applyAlignment="1"/>
    <xf numFmtId="49" fontId="3" fillId="2" borderId="120" xfId="0" applyNumberFormat="1" applyFont="1" applyFill="1" applyBorder="1" applyAlignment="1">
      <alignment vertical="center" wrapText="1"/>
    </xf>
    <xf numFmtId="49" fontId="3" fillId="2" borderId="120" xfId="0" applyNumberFormat="1" applyFont="1" applyFill="1" applyBorder="1" applyAlignment="1">
      <alignment horizontal="center" vertical="center" wrapText="1"/>
    </xf>
    <xf numFmtId="17" fontId="3" fillId="2" borderId="120" xfId="0" applyNumberFormat="1" applyFont="1" applyFill="1" applyBorder="1" applyAlignment="1">
      <alignment horizontal="center" vertical="center"/>
    </xf>
    <xf numFmtId="0" fontId="36" fillId="2" borderId="192" xfId="0" applyFont="1" applyFill="1" applyBorder="1" applyAlignment="1">
      <alignment horizontal="center" vertical="center"/>
    </xf>
    <xf numFmtId="177" fontId="3" fillId="2" borderId="192" xfId="0" applyNumberFormat="1" applyFont="1" applyFill="1" applyBorder="1" applyAlignment="1">
      <alignment horizontal="center" vertical="center"/>
    </xf>
    <xf numFmtId="0" fontId="128" fillId="2" borderId="192" xfId="0" applyFont="1" applyFill="1" applyBorder="1" applyAlignment="1">
      <alignment horizontal="center"/>
    </xf>
    <xf numFmtId="0" fontId="128" fillId="2" borderId="120" xfId="0" applyFont="1" applyFill="1" applyBorder="1" applyAlignment="1">
      <alignment horizontal="center" vertical="center" wrapText="1"/>
    </xf>
    <xf numFmtId="0" fontId="128" fillId="2" borderId="120" xfId="0" applyFont="1" applyFill="1" applyBorder="1" applyAlignment="1">
      <alignment horizontal="center" vertical="center"/>
    </xf>
    <xf numFmtId="14" fontId="128" fillId="2" borderId="120" xfId="0" applyNumberFormat="1" applyFont="1" applyFill="1" applyBorder="1" applyAlignment="1">
      <alignment horizontal="center" vertical="center" wrapText="1"/>
    </xf>
    <xf numFmtId="0" fontId="159" fillId="2" borderId="192" xfId="0" applyFont="1" applyFill="1" applyBorder="1"/>
    <xf numFmtId="0" fontId="128" fillId="2" borderId="196" xfId="0" applyFont="1" applyFill="1" applyBorder="1" applyAlignment="1">
      <alignment horizontal="center" vertical="center"/>
    </xf>
    <xf numFmtId="0" fontId="3" fillId="2" borderId="196" xfId="0" applyFont="1" applyFill="1" applyBorder="1" applyAlignment="1">
      <alignment horizontal="center" vertical="center"/>
    </xf>
    <xf numFmtId="165" fontId="128" fillId="2" borderId="192" xfId="27" applyFont="1" applyFill="1" applyBorder="1" applyAlignment="1">
      <alignment horizontal="center" vertical="center"/>
    </xf>
    <xf numFmtId="14" fontId="128" fillId="2" borderId="192" xfId="0" applyNumberFormat="1" applyFont="1" applyFill="1" applyBorder="1" applyAlignment="1">
      <alignment horizontal="center" vertical="center"/>
    </xf>
    <xf numFmtId="3" fontId="128" fillId="2" borderId="192" xfId="0" applyNumberFormat="1" applyFont="1" applyFill="1" applyBorder="1" applyAlignment="1">
      <alignment horizontal="center" vertical="center"/>
    </xf>
    <xf numFmtId="0" fontId="159" fillId="2" borderId="192" xfId="0" applyFont="1" applyFill="1" applyBorder="1" applyAlignment="1">
      <alignment horizontal="center" vertical="center"/>
    </xf>
    <xf numFmtId="14" fontId="36" fillId="2" borderId="192" xfId="0" applyNumberFormat="1" applyFont="1" applyFill="1" applyBorder="1" applyAlignment="1">
      <alignment horizontal="center" vertical="center"/>
    </xf>
    <xf numFmtId="0" fontId="159" fillId="2" borderId="0" xfId="0" applyFont="1" applyFill="1" applyAlignment="1">
      <alignment horizontal="center" vertical="center"/>
    </xf>
    <xf numFmtId="0" fontId="159" fillId="2" borderId="192" xfId="0" applyFont="1" applyFill="1" applyBorder="1" applyAlignment="1">
      <alignment horizontal="center"/>
    </xf>
    <xf numFmtId="0" fontId="36" fillId="2" borderId="192" xfId="0" applyFont="1" applyFill="1" applyBorder="1" applyAlignment="1">
      <alignment horizontal="center"/>
    </xf>
    <xf numFmtId="0" fontId="128" fillId="2" borderId="192" xfId="0" applyNumberFormat="1" applyFont="1" applyFill="1" applyBorder="1" applyAlignment="1">
      <alignment horizontal="center" vertical="center"/>
    </xf>
    <xf numFmtId="14" fontId="128" fillId="2" borderId="0" xfId="0" applyNumberFormat="1" applyFont="1" applyFill="1" applyAlignment="1">
      <alignment horizontal="center" vertical="center"/>
    </xf>
    <xf numFmtId="14" fontId="159" fillId="2" borderId="192" xfId="0" applyNumberFormat="1" applyFont="1" applyFill="1" applyBorder="1" applyAlignment="1">
      <alignment horizontal="center" vertical="center"/>
    </xf>
    <xf numFmtId="14" fontId="159" fillId="2" borderId="120" xfId="0" applyNumberFormat="1" applyFont="1" applyFill="1" applyBorder="1" applyAlignment="1">
      <alignment horizontal="center" vertical="center"/>
    </xf>
    <xf numFmtId="0" fontId="128" fillId="2" borderId="192" xfId="0" applyFont="1" applyFill="1" applyBorder="1" applyAlignment="1">
      <alignment horizontal="left" vertical="top" wrapText="1"/>
    </xf>
    <xf numFmtId="0" fontId="5" fillId="2" borderId="187" xfId="0" applyFont="1" applyFill="1" applyBorder="1" applyAlignment="1">
      <alignment horizontal="center" vertical="center"/>
    </xf>
    <xf numFmtId="2" fontId="2" fillId="2" borderId="192" xfId="0" applyNumberFormat="1" applyFont="1" applyFill="1" applyBorder="1"/>
    <xf numFmtId="14" fontId="2" fillId="2" borderId="192" xfId="0" applyNumberFormat="1" applyFont="1" applyFill="1" applyBorder="1"/>
    <xf numFmtId="177" fontId="2" fillId="2" borderId="192" xfId="0" applyNumberFormat="1" applyFont="1" applyFill="1" applyBorder="1"/>
    <xf numFmtId="4" fontId="2" fillId="2" borderId="192" xfId="0" applyNumberFormat="1" applyFont="1" applyFill="1" applyBorder="1"/>
    <xf numFmtId="0" fontId="2" fillId="2" borderId="192" xfId="0" applyFont="1" applyFill="1" applyBorder="1" applyAlignment="1">
      <alignment wrapText="1"/>
    </xf>
    <xf numFmtId="170" fontId="2" fillId="2" borderId="192" xfId="0" applyNumberFormat="1" applyFont="1" applyFill="1" applyBorder="1"/>
    <xf numFmtId="0" fontId="2" fillId="2" borderId="192" xfId="0" applyFont="1" applyFill="1" applyBorder="1" applyAlignment="1"/>
    <xf numFmtId="14" fontId="3" fillId="2" borderId="120" xfId="0" applyNumberFormat="1" applyFont="1" applyFill="1" applyBorder="1" applyAlignment="1"/>
    <xf numFmtId="14" fontId="2" fillId="2" borderId="192" xfId="0" applyNumberFormat="1" applyFont="1" applyFill="1" applyBorder="1" applyAlignment="1">
      <alignment horizontal="center"/>
    </xf>
    <xf numFmtId="2" fontId="2" fillId="2" borderId="192" xfId="0" applyNumberFormat="1" applyFont="1" applyFill="1" applyBorder="1" applyAlignment="1">
      <alignment vertical="center"/>
    </xf>
    <xf numFmtId="0" fontId="2" fillId="2" borderId="192" xfId="0" applyFont="1" applyFill="1" applyBorder="1" applyAlignment="1">
      <alignment vertical="center"/>
    </xf>
    <xf numFmtId="0" fontId="2" fillId="2" borderId="120" xfId="0" applyFont="1" applyFill="1" applyBorder="1" applyAlignment="1">
      <alignment vertical="center"/>
    </xf>
    <xf numFmtId="14" fontId="2" fillId="2" borderId="120" xfId="0" applyNumberFormat="1" applyFont="1" applyFill="1" applyBorder="1" applyAlignment="1">
      <alignment vertical="center"/>
    </xf>
    <xf numFmtId="2" fontId="2" fillId="2" borderId="192" xfId="0" applyNumberFormat="1" applyFont="1" applyFill="1" applyBorder="1" applyAlignment="1">
      <alignment horizontal="right"/>
    </xf>
    <xf numFmtId="0" fontId="2" fillId="2" borderId="192" xfId="0" applyFont="1" applyFill="1" applyBorder="1" applyAlignment="1">
      <alignment horizontal="right"/>
    </xf>
    <xf numFmtId="0" fontId="3" fillId="2" borderId="120" xfId="0" applyFont="1" applyFill="1" applyBorder="1" applyAlignment="1">
      <alignment horizontal="right"/>
    </xf>
    <xf numFmtId="2" fontId="2" fillId="2" borderId="192" xfId="0" applyNumberFormat="1" applyFont="1" applyFill="1" applyBorder="1" applyAlignment="1"/>
    <xf numFmtId="177" fontId="2" fillId="2" borderId="192" xfId="0" applyNumberFormat="1" applyFont="1" applyFill="1" applyBorder="1" applyAlignment="1"/>
    <xf numFmtId="49" fontId="3" fillId="2" borderId="120" xfId="0" applyNumberFormat="1" applyFont="1" applyFill="1" applyBorder="1" applyAlignment="1">
      <alignment wrapText="1"/>
    </xf>
    <xf numFmtId="2" fontId="3" fillId="2" borderId="120" xfId="0" applyNumberFormat="1" applyFont="1" applyFill="1" applyBorder="1" applyAlignment="1">
      <alignment horizontal="right"/>
    </xf>
    <xf numFmtId="14" fontId="3" fillId="2" borderId="120" xfId="0" applyNumberFormat="1" applyFont="1" applyFill="1" applyBorder="1" applyAlignment="1">
      <alignment horizontal="center"/>
    </xf>
    <xf numFmtId="176" fontId="2" fillId="2" borderId="192" xfId="0" applyNumberFormat="1" applyFont="1" applyFill="1" applyBorder="1"/>
    <xf numFmtId="1" fontId="2" fillId="2" borderId="192" xfId="0" applyNumberFormat="1" applyFont="1" applyFill="1" applyBorder="1"/>
    <xf numFmtId="1" fontId="2" fillId="2" borderId="192" xfId="0" applyNumberFormat="1" applyFont="1" applyFill="1" applyBorder="1" applyAlignment="1">
      <alignment horizontal="center" vertical="center"/>
    </xf>
    <xf numFmtId="170" fontId="2" fillId="2" borderId="192" xfId="0" applyNumberFormat="1" applyFont="1" applyFill="1" applyBorder="1" applyAlignment="1">
      <alignment horizontal="center" vertical="center"/>
    </xf>
    <xf numFmtId="0" fontId="2" fillId="2" borderId="140" xfId="0" applyFont="1" applyFill="1" applyBorder="1" applyAlignment="1">
      <alignment horizontal="center"/>
    </xf>
    <xf numFmtId="1" fontId="3" fillId="2" borderId="192" xfId="0" applyNumberFormat="1" applyFont="1" applyFill="1" applyBorder="1" applyAlignment="1">
      <alignment horizontal="center" vertical="center" wrapText="1"/>
    </xf>
    <xf numFmtId="14" fontId="9" fillId="2" borderId="192" xfId="0" applyNumberFormat="1" applyFont="1" applyFill="1" applyBorder="1" applyAlignment="1">
      <alignment horizontal="center" vertical="center" wrapText="1"/>
    </xf>
    <xf numFmtId="2" fontId="2" fillId="2" borderId="187" xfId="0" applyNumberFormat="1" applyFont="1" applyFill="1" applyBorder="1" applyAlignment="1">
      <alignment horizontal="center" vertical="center" wrapText="1"/>
    </xf>
    <xf numFmtId="168" fontId="2" fillId="2" borderId="192" xfId="0" applyNumberFormat="1" applyFont="1" applyFill="1" applyBorder="1" applyAlignment="1">
      <alignment horizontal="center"/>
    </xf>
    <xf numFmtId="168" fontId="2" fillId="2" borderId="192" xfId="0" applyNumberFormat="1" applyFont="1" applyFill="1" applyBorder="1" applyAlignment="1">
      <alignment horizontal="center" vertical="center"/>
    </xf>
    <xf numFmtId="171" fontId="3" fillId="2" borderId="192" xfId="0" applyNumberFormat="1" applyFont="1" applyFill="1" applyBorder="1" applyAlignment="1">
      <alignment horizontal="center" vertical="center"/>
    </xf>
    <xf numFmtId="168" fontId="2" fillId="2" borderId="192" xfId="0" applyNumberFormat="1" applyFont="1" applyFill="1" applyBorder="1" applyAlignment="1">
      <alignment vertical="center"/>
    </xf>
    <xf numFmtId="2" fontId="31" fillId="2" borderId="192" xfId="0" applyNumberFormat="1" applyFont="1" applyFill="1" applyBorder="1" applyAlignment="1">
      <alignment horizontal="center" vertical="center"/>
    </xf>
    <xf numFmtId="0" fontId="36" fillId="2" borderId="192" xfId="0" applyNumberFormat="1" applyFont="1" applyFill="1" applyBorder="1" applyAlignment="1">
      <alignment vertical="center" wrapText="1"/>
    </xf>
    <xf numFmtId="0" fontId="36" fillId="2" borderId="192" xfId="0" applyFont="1" applyFill="1" applyBorder="1" applyAlignment="1">
      <alignment vertical="center" wrapText="1"/>
    </xf>
    <xf numFmtId="0" fontId="47" fillId="2" borderId="192" xfId="0" applyFont="1" applyFill="1" applyBorder="1" applyAlignment="1">
      <alignment horizontal="center" vertical="center" wrapText="1"/>
    </xf>
    <xf numFmtId="14" fontId="3" fillId="2" borderId="187" xfId="0" applyNumberFormat="1" applyFont="1" applyFill="1" applyBorder="1" applyAlignment="1">
      <alignment horizontal="center" vertical="center" wrapText="1"/>
    </xf>
    <xf numFmtId="0" fontId="31" fillId="2" borderId="252" xfId="0" applyFont="1" applyFill="1" applyBorder="1"/>
    <xf numFmtId="0" fontId="31" fillId="2" borderId="249" xfId="0" applyFont="1" applyFill="1" applyBorder="1"/>
    <xf numFmtId="2" fontId="3" fillId="2" borderId="120" xfId="0" applyNumberFormat="1" applyFont="1" applyFill="1" applyBorder="1" applyAlignment="1">
      <alignment horizontal="center"/>
    </xf>
    <xf numFmtId="14" fontId="3" fillId="2" borderId="192" xfId="0" applyNumberFormat="1" applyFont="1" applyFill="1" applyBorder="1" applyAlignment="1">
      <alignment horizontal="left" vertical="center"/>
    </xf>
    <xf numFmtId="14" fontId="3" fillId="2" borderId="192" xfId="0" applyNumberFormat="1" applyFont="1" applyFill="1" applyBorder="1" applyAlignment="1">
      <alignment horizontal="center"/>
    </xf>
    <xf numFmtId="2" fontId="3" fillId="2" borderId="192" xfId="0" applyNumberFormat="1" applyFont="1" applyFill="1" applyBorder="1" applyAlignment="1"/>
    <xf numFmtId="14" fontId="3" fillId="2" borderId="192" xfId="0" applyNumberFormat="1" applyFont="1" applyFill="1" applyBorder="1" applyAlignment="1"/>
    <xf numFmtId="0" fontId="3" fillId="2" borderId="192" xfId="0" applyNumberFormat="1" applyFont="1" applyFill="1" applyBorder="1" applyAlignment="1">
      <alignment vertical="center" wrapText="1"/>
    </xf>
    <xf numFmtId="14" fontId="3" fillId="2" borderId="187" xfId="0" applyNumberFormat="1" applyFont="1" applyFill="1" applyBorder="1" applyAlignment="1">
      <alignment vertical="center" wrapText="1"/>
    </xf>
    <xf numFmtId="14" fontId="3" fillId="2" borderId="196" xfId="0" applyNumberFormat="1" applyFont="1" applyFill="1" applyBorder="1" applyAlignment="1">
      <alignment vertical="center" wrapText="1"/>
    </xf>
    <xf numFmtId="0" fontId="31" fillId="2" borderId="192" xfId="0" applyFont="1" applyFill="1" applyBorder="1" applyAlignment="1">
      <alignment vertical="center"/>
    </xf>
    <xf numFmtId="0" fontId="3" fillId="2" borderId="192" xfId="0" applyNumberFormat="1" applyFont="1" applyFill="1" applyBorder="1" applyAlignment="1">
      <alignment horizontal="right" wrapText="1"/>
    </xf>
    <xf numFmtId="14" fontId="3" fillId="2" borderId="187" xfId="0" applyNumberFormat="1" applyFont="1" applyFill="1" applyBorder="1" applyAlignment="1">
      <alignment horizontal="right" wrapText="1"/>
    </xf>
    <xf numFmtId="2" fontId="3" fillId="2" borderId="192" xfId="0" applyNumberFormat="1" applyFont="1" applyFill="1" applyBorder="1" applyAlignment="1">
      <alignment vertical="center"/>
    </xf>
    <xf numFmtId="0" fontId="31" fillId="2" borderId="192" xfId="0" applyFont="1" applyFill="1" applyBorder="1" applyAlignment="1"/>
    <xf numFmtId="2" fontId="3" fillId="2" borderId="120" xfId="0" applyNumberFormat="1" applyFont="1" applyFill="1" applyBorder="1" applyAlignment="1"/>
    <xf numFmtId="14" fontId="3" fillId="2" borderId="192" xfId="0" applyNumberFormat="1" applyFont="1" applyFill="1" applyBorder="1" applyAlignment="1">
      <alignment horizontal="right"/>
    </xf>
    <xf numFmtId="0" fontId="31" fillId="2" borderId="192" xfId="0" applyFont="1" applyFill="1" applyBorder="1" applyAlignment="1">
      <alignment horizontal="right"/>
    </xf>
    <xf numFmtId="176" fontId="3" fillId="2" borderId="192" xfId="0" applyNumberFormat="1" applyFont="1" applyFill="1" applyBorder="1" applyAlignment="1">
      <alignment horizontal="center" vertical="center"/>
    </xf>
    <xf numFmtId="1" fontId="3" fillId="2" borderId="192" xfId="0" applyNumberFormat="1" applyFont="1" applyFill="1" applyBorder="1" applyAlignment="1">
      <alignment horizontal="left" vertical="center" wrapText="1"/>
    </xf>
    <xf numFmtId="14" fontId="30" fillId="2" borderId="192" xfId="0" applyNumberFormat="1" applyFont="1" applyFill="1" applyBorder="1" applyAlignment="1">
      <alignment horizontal="center" vertical="center"/>
    </xf>
    <xf numFmtId="179" fontId="3" fillId="2" borderId="192" xfId="0" applyNumberFormat="1" applyFont="1" applyFill="1" applyBorder="1" applyAlignment="1">
      <alignment horizontal="center" vertical="center"/>
    </xf>
    <xf numFmtId="170" fontId="3" fillId="2" borderId="192" xfId="0" applyNumberFormat="1" applyFont="1" applyFill="1" applyBorder="1" applyAlignment="1">
      <alignment horizontal="center" vertical="center"/>
    </xf>
    <xf numFmtId="175" fontId="3" fillId="2" borderId="192" xfId="0" applyNumberFormat="1" applyFont="1" applyFill="1" applyBorder="1" applyAlignment="1">
      <alignment horizontal="center" vertical="center"/>
    </xf>
    <xf numFmtId="2" fontId="2" fillId="2" borderId="192" xfId="0" applyNumberFormat="1" applyFont="1" applyFill="1" applyBorder="1" applyAlignment="1">
      <alignment horizontal="left" vertical="center"/>
    </xf>
    <xf numFmtId="0" fontId="31" fillId="2" borderId="192" xfId="0" applyFont="1" applyFill="1" applyBorder="1" applyAlignment="1">
      <alignment horizontal="center" vertical="center" wrapText="1"/>
    </xf>
    <xf numFmtId="14" fontId="31" fillId="2" borderId="192" xfId="0" applyNumberFormat="1" applyFont="1" applyFill="1" applyBorder="1" applyAlignment="1">
      <alignment horizontal="center" vertical="center" wrapText="1"/>
    </xf>
    <xf numFmtId="168" fontId="3" fillId="2" borderId="192" xfId="21" applyFont="1" applyFill="1" applyBorder="1" applyAlignment="1">
      <alignment horizontal="center" vertical="center"/>
    </xf>
    <xf numFmtId="170" fontId="31" fillId="2" borderId="192" xfId="0" applyNumberFormat="1" applyFont="1" applyFill="1" applyBorder="1" applyAlignment="1">
      <alignment horizontal="center" vertical="center"/>
    </xf>
    <xf numFmtId="2" fontId="31" fillId="2" borderId="140" xfId="0" applyNumberFormat="1" applyFont="1" applyFill="1" applyBorder="1" applyAlignment="1">
      <alignment horizontal="center" vertical="center"/>
    </xf>
    <xf numFmtId="14" fontId="47" fillId="2" borderId="192" xfId="0" applyNumberFormat="1" applyFont="1" applyFill="1" applyBorder="1" applyAlignment="1">
      <alignment horizontal="center" vertical="center" wrapText="1"/>
    </xf>
    <xf numFmtId="0" fontId="47" fillId="2" borderId="192" xfId="0" applyFont="1" applyFill="1" applyBorder="1" applyAlignment="1">
      <alignment horizontal="left" vertical="center" wrapText="1"/>
    </xf>
    <xf numFmtId="2" fontId="47" fillId="2" borderId="192" xfId="0" applyNumberFormat="1" applyFont="1" applyFill="1" applyBorder="1" applyAlignment="1">
      <alignment horizontal="center" vertical="center" wrapText="1"/>
    </xf>
    <xf numFmtId="49" fontId="3" fillId="2" borderId="192" xfId="0" applyNumberFormat="1" applyFont="1" applyFill="1" applyBorder="1" applyAlignment="1">
      <alignment horizontal="left" vertical="center" wrapText="1"/>
    </xf>
    <xf numFmtId="49" fontId="3" fillId="2" borderId="192" xfId="0" applyNumberFormat="1" applyFont="1" applyFill="1" applyBorder="1" applyAlignment="1">
      <alignment vertical="center" wrapText="1"/>
    </xf>
    <xf numFmtId="0" fontId="3" fillId="2" borderId="192" xfId="0" applyFont="1" applyFill="1" applyBorder="1" applyAlignment="1">
      <alignment horizontal="right" vertical="center"/>
    </xf>
    <xf numFmtId="49" fontId="3" fillId="2" borderId="192" xfId="0" applyNumberFormat="1" applyFont="1" applyFill="1" applyBorder="1" applyAlignment="1">
      <alignment vertical="top" wrapText="1"/>
    </xf>
    <xf numFmtId="0" fontId="9" fillId="2" borderId="192" xfId="0" applyFont="1" applyFill="1" applyBorder="1" applyAlignment="1">
      <alignment vertical="top" wrapText="1"/>
    </xf>
    <xf numFmtId="0" fontId="9" fillId="2" borderId="192" xfId="0" applyFont="1" applyFill="1" applyBorder="1" applyAlignment="1">
      <alignment wrapText="1"/>
    </xf>
    <xf numFmtId="0" fontId="9" fillId="2" borderId="192" xfId="0" applyFont="1" applyFill="1" applyBorder="1" applyAlignment="1">
      <alignment vertical="center" wrapText="1"/>
    </xf>
    <xf numFmtId="0" fontId="36" fillId="2" borderId="192" xfId="0" applyFont="1" applyFill="1" applyBorder="1" applyAlignment="1">
      <alignment horizontal="left" vertical="center" wrapText="1"/>
    </xf>
    <xf numFmtId="0" fontId="2" fillId="2" borderId="140" xfId="0" applyFont="1" applyFill="1" applyBorder="1" applyAlignment="1">
      <alignment vertical="center" wrapText="1"/>
    </xf>
    <xf numFmtId="0" fontId="47" fillId="2" borderId="192" xfId="0" applyFont="1" applyFill="1" applyBorder="1" applyAlignment="1">
      <alignment horizontal="center" wrapText="1"/>
    </xf>
    <xf numFmtId="14" fontId="2" fillId="2" borderId="140" xfId="0" applyNumberFormat="1" applyFont="1" applyFill="1" applyBorder="1" applyAlignment="1">
      <alignment horizontal="center"/>
    </xf>
    <xf numFmtId="1" fontId="3" fillId="2" borderId="256" xfId="0" applyNumberFormat="1" applyFont="1" applyFill="1" applyBorder="1" applyAlignment="1">
      <alignment horizontal="center" vertical="center"/>
    </xf>
    <xf numFmtId="14" fontId="2" fillId="2" borderId="265" xfId="0" applyNumberFormat="1" applyFont="1" applyFill="1" applyBorder="1" applyAlignment="1">
      <alignment horizontal="center"/>
    </xf>
    <xf numFmtId="0" fontId="2" fillId="2" borderId="265" xfId="0" applyFont="1" applyFill="1" applyBorder="1"/>
    <xf numFmtId="1" fontId="3" fillId="2" borderId="265" xfId="0" applyNumberFormat="1" applyFont="1" applyFill="1" applyBorder="1" applyAlignment="1">
      <alignment horizontal="center" vertical="center"/>
    </xf>
    <xf numFmtId="0" fontId="6" fillId="2" borderId="265" xfId="0" applyFont="1" applyFill="1" applyBorder="1" applyAlignment="1">
      <alignment horizontal="left" wrapText="1"/>
    </xf>
    <xf numFmtId="0" fontId="6" fillId="2" borderId="265" xfId="0" applyFont="1" applyFill="1" applyBorder="1" applyAlignment="1">
      <alignment horizontal="center"/>
    </xf>
    <xf numFmtId="49" fontId="15" fillId="2" borderId="265" xfId="0" applyNumberFormat="1" applyFont="1" applyFill="1" applyBorder="1" applyAlignment="1">
      <alignment horizontal="left" vertical="center" wrapText="1"/>
    </xf>
    <xf numFmtId="0" fontId="13" fillId="2" borderId="265" xfId="0" applyFont="1" applyFill="1" applyBorder="1" applyAlignment="1">
      <alignment wrapText="1"/>
    </xf>
    <xf numFmtId="2" fontId="13" fillId="2" borderId="265" xfId="0" applyNumberFormat="1" applyFont="1" applyFill="1" applyBorder="1" applyAlignment="1">
      <alignment horizontal="center" wrapText="1"/>
    </xf>
    <xf numFmtId="0" fontId="13" fillId="2" borderId="265" xfId="0" applyFont="1" applyFill="1" applyBorder="1" applyAlignment="1">
      <alignment horizontal="center" vertical="center"/>
    </xf>
    <xf numFmtId="2" fontId="13" fillId="2" borderId="265" xfId="0" applyNumberFormat="1" applyFont="1" applyFill="1" applyBorder="1" applyAlignment="1">
      <alignment horizontal="center"/>
    </xf>
    <xf numFmtId="49" fontId="13" fillId="2" borderId="265" xfId="0" applyNumberFormat="1" applyFont="1" applyFill="1" applyBorder="1" applyAlignment="1">
      <alignment horizontal="left" vertical="center" wrapText="1"/>
    </xf>
    <xf numFmtId="2" fontId="2" fillId="2" borderId="265" xfId="0" applyNumberFormat="1" applyFont="1" applyFill="1" applyBorder="1" applyAlignment="1">
      <alignment horizontal="center"/>
    </xf>
    <xf numFmtId="170" fontId="3" fillId="2" borderId="265" xfId="0" applyNumberFormat="1" applyFont="1" applyFill="1" applyBorder="1" applyAlignment="1">
      <alignment horizontal="center" vertical="center"/>
    </xf>
    <xf numFmtId="14" fontId="2" fillId="2" borderId="265" xfId="0" applyNumberFormat="1" applyFont="1" applyFill="1" applyBorder="1"/>
    <xf numFmtId="2" fontId="3" fillId="2" borderId="265" xfId="0" applyNumberFormat="1" applyFont="1" applyFill="1" applyBorder="1" applyAlignment="1">
      <alignment horizontal="center" vertical="center"/>
    </xf>
    <xf numFmtId="2" fontId="2" fillId="2" borderId="265" xfId="0" applyNumberFormat="1" applyFont="1" applyFill="1" applyBorder="1"/>
    <xf numFmtId="0" fontId="6" fillId="2" borderId="265" xfId="0" applyFont="1" applyFill="1" applyBorder="1"/>
    <xf numFmtId="0" fontId="3" fillId="2" borderId="265" xfId="0" applyFont="1" applyFill="1" applyBorder="1" applyAlignment="1">
      <alignment horizontal="center" vertical="center"/>
    </xf>
    <xf numFmtId="0" fontId="35" fillId="2" borderId="265" xfId="0" applyFont="1" applyFill="1" applyBorder="1" applyAlignment="1">
      <alignment horizontal="left" vertical="top" wrapText="1"/>
    </xf>
    <xf numFmtId="0" fontId="35" fillId="2" borderId="265" xfId="0" applyFont="1" applyFill="1" applyBorder="1" applyAlignment="1">
      <alignment horizontal="centerContinuous" vertical="center" wrapText="1"/>
    </xf>
    <xf numFmtId="2" fontId="35" fillId="2" borderId="265" xfId="0" applyNumberFormat="1" applyFont="1" applyFill="1" applyBorder="1" applyAlignment="1">
      <alignment horizontal="center" vertical="center" wrapText="1"/>
    </xf>
    <xf numFmtId="0" fontId="35" fillId="2" borderId="265" xfId="0" applyFont="1" applyFill="1" applyBorder="1" applyAlignment="1">
      <alignment horizontal="center" vertical="center"/>
    </xf>
    <xf numFmtId="0" fontId="35" fillId="2" borderId="265" xfId="0" applyFont="1" applyFill="1" applyBorder="1" applyAlignment="1">
      <alignment horizontal="center" vertical="center" wrapText="1"/>
    </xf>
    <xf numFmtId="14" fontId="2" fillId="2" borderId="265" xfId="0" applyNumberFormat="1" applyFont="1" applyFill="1" applyBorder="1" applyAlignment="1">
      <alignment horizontal="right" wrapText="1"/>
    </xf>
    <xf numFmtId="177" fontId="2" fillId="2" borderId="265" xfId="0" applyNumberFormat="1" applyFont="1" applyFill="1" applyBorder="1"/>
    <xf numFmtId="0" fontId="31" fillId="2" borderId="265" xfId="0" applyFont="1" applyFill="1" applyBorder="1"/>
    <xf numFmtId="0" fontId="101" fillId="2" borderId="265" xfId="0" applyFont="1" applyFill="1" applyBorder="1" applyAlignment="1">
      <alignment wrapText="1"/>
    </xf>
    <xf numFmtId="14" fontId="2" fillId="2" borderId="265" xfId="0" applyNumberFormat="1" applyFont="1" applyFill="1" applyBorder="1" applyAlignment="1">
      <alignment wrapText="1"/>
    </xf>
    <xf numFmtId="0" fontId="35" fillId="2" borderId="265" xfId="1" applyFont="1" applyFill="1" applyBorder="1" applyAlignment="1">
      <alignment horizontal="center" vertical="center" wrapText="1"/>
    </xf>
    <xf numFmtId="0" fontId="2" fillId="2" borderId="265" xfId="0" applyFont="1" applyFill="1" applyBorder="1" applyAlignment="1">
      <alignment wrapText="1"/>
    </xf>
    <xf numFmtId="0" fontId="35" fillId="2" borderId="265" xfId="1" applyFont="1" applyFill="1" applyBorder="1" applyAlignment="1">
      <alignment horizontal="left" vertical="center" wrapText="1"/>
    </xf>
    <xf numFmtId="14" fontId="2" fillId="2" borderId="151" xfId="0" applyNumberFormat="1" applyFont="1" applyFill="1" applyBorder="1" applyAlignment="1">
      <alignment wrapText="1"/>
    </xf>
    <xf numFmtId="14" fontId="2" fillId="2" borderId="151" xfId="0" applyNumberFormat="1" applyFont="1" applyFill="1" applyBorder="1"/>
    <xf numFmtId="0" fontId="35" fillId="2" borderId="151" xfId="1" applyFont="1" applyFill="1" applyBorder="1" applyAlignment="1">
      <alignment horizontal="left" vertical="center" wrapText="1"/>
    </xf>
    <xf numFmtId="3" fontId="2" fillId="2" borderId="265" xfId="0" applyNumberFormat="1" applyFont="1" applyFill="1" applyBorder="1" applyAlignment="1">
      <alignment horizontal="center" wrapText="1"/>
    </xf>
    <xf numFmtId="14" fontId="2" fillId="2" borderId="265" xfId="0" applyNumberFormat="1" applyFont="1" applyFill="1" applyBorder="1" applyAlignment="1">
      <alignment horizontal="center" wrapText="1"/>
    </xf>
    <xf numFmtId="0" fontId="35" fillId="2" borderId="265" xfId="1" applyFont="1" applyFill="1" applyBorder="1" applyAlignment="1">
      <alignment vertical="center" wrapText="1"/>
    </xf>
    <xf numFmtId="0" fontId="2" fillId="2" borderId="265" xfId="0" applyFont="1" applyFill="1" applyBorder="1" applyAlignment="1">
      <alignment horizontal="center" wrapText="1"/>
    </xf>
    <xf numFmtId="175" fontId="2" fillId="2" borderId="265" xfId="0" applyNumberFormat="1" applyFont="1" applyFill="1" applyBorder="1"/>
    <xf numFmtId="14" fontId="2" fillId="2" borderId="265" xfId="0" applyNumberFormat="1" applyFont="1" applyFill="1" applyBorder="1" applyAlignment="1">
      <alignment horizontal="center" vertical="center" wrapText="1"/>
    </xf>
    <xf numFmtId="1" fontId="2" fillId="2" borderId="265" xfId="0" applyNumberFormat="1" applyFont="1" applyFill="1" applyBorder="1"/>
    <xf numFmtId="0" fontId="101" fillId="2" borderId="265" xfId="0" applyFont="1" applyFill="1" applyBorder="1" applyAlignment="1">
      <alignment vertical="center" wrapText="1"/>
    </xf>
    <xf numFmtId="14" fontId="2" fillId="2" borderId="151" xfId="0" applyNumberFormat="1" applyFont="1" applyFill="1" applyBorder="1" applyAlignment="1">
      <alignment horizontal="center" vertical="center" wrapText="1"/>
    </xf>
    <xf numFmtId="0" fontId="101" fillId="2" borderId="265" xfId="0" applyFont="1" applyFill="1" applyBorder="1" applyAlignment="1">
      <alignment horizontal="left" vertical="center" wrapText="1"/>
    </xf>
    <xf numFmtId="0" fontId="35" fillId="2" borderId="265" xfId="0" applyFont="1" applyFill="1" applyBorder="1" applyAlignment="1">
      <alignment horizontal="left" vertical="center" wrapText="1"/>
    </xf>
    <xf numFmtId="182" fontId="35" fillId="2" borderId="265" xfId="31" applyFont="1" applyFill="1" applyBorder="1" applyAlignment="1">
      <alignment horizontal="center" vertical="center" wrapText="1"/>
    </xf>
    <xf numFmtId="0" fontId="3" fillId="2" borderId="265" xfId="0" applyFont="1" applyFill="1" applyBorder="1" applyAlignment="1">
      <alignment horizontal="center"/>
    </xf>
    <xf numFmtId="14" fontId="3" fillId="2" borderId="265" xfId="0" applyNumberFormat="1" applyFont="1" applyFill="1" applyBorder="1" applyAlignment="1">
      <alignment horizontal="center"/>
    </xf>
    <xf numFmtId="2" fontId="31" fillId="2" borderId="265" xfId="0" applyNumberFormat="1" applyFont="1" applyFill="1" applyBorder="1"/>
    <xf numFmtId="14" fontId="31" fillId="2" borderId="265" xfId="0" applyNumberFormat="1" applyFont="1" applyFill="1" applyBorder="1"/>
    <xf numFmtId="0" fontId="31" fillId="2" borderId="265" xfId="0" applyFont="1" applyFill="1" applyBorder="1" applyAlignment="1">
      <alignment horizontal="center"/>
    </xf>
    <xf numFmtId="0" fontId="103" fillId="2" borderId="265" xfId="0" applyFont="1" applyFill="1" applyBorder="1"/>
    <xf numFmtId="2" fontId="103" fillId="2" borderId="265" xfId="0" applyNumberFormat="1" applyFont="1" applyFill="1" applyBorder="1"/>
    <xf numFmtId="205" fontId="35" fillId="2" borderId="265" xfId="0" applyNumberFormat="1" applyFont="1" applyFill="1" applyBorder="1" applyAlignment="1">
      <alignment horizontal="center" vertical="center" wrapText="1"/>
    </xf>
    <xf numFmtId="3" fontId="35" fillId="2" borderId="265" xfId="0" applyNumberFormat="1" applyFont="1" applyFill="1" applyBorder="1" applyAlignment="1">
      <alignment horizontal="center" vertical="center" wrapText="1"/>
    </xf>
    <xf numFmtId="196" fontId="35" fillId="2" borderId="265" xfId="0" applyNumberFormat="1" applyFont="1" applyFill="1" applyBorder="1" applyAlignment="1">
      <alignment horizontal="center" vertical="center" wrapText="1"/>
    </xf>
    <xf numFmtId="0" fontId="103" fillId="2" borderId="265" xfId="0" applyFont="1" applyFill="1" applyBorder="1" applyAlignment="1">
      <alignment horizontal="center" vertical="center" wrapText="1"/>
    </xf>
    <xf numFmtId="0" fontId="103" fillId="2" borderId="151" xfId="0" applyFont="1" applyFill="1" applyBorder="1"/>
    <xf numFmtId="0" fontId="35" fillId="2" borderId="151" xfId="0" applyFont="1" applyFill="1" applyBorder="1" applyAlignment="1">
      <alignment horizontal="center" vertical="center"/>
    </xf>
    <xf numFmtId="14" fontId="31" fillId="2" borderId="151" xfId="0" applyNumberFormat="1" applyFont="1" applyFill="1" applyBorder="1"/>
    <xf numFmtId="2" fontId="35" fillId="2" borderId="265" xfId="0" applyNumberFormat="1" applyFont="1" applyFill="1" applyBorder="1" applyAlignment="1">
      <alignment horizontal="centerContinuous" vertical="center" wrapText="1"/>
    </xf>
    <xf numFmtId="1" fontId="35" fillId="2" borderId="265" xfId="0" applyNumberFormat="1" applyFont="1" applyFill="1" applyBorder="1" applyAlignment="1">
      <alignment horizontal="center" vertical="center" wrapText="1"/>
    </xf>
    <xf numFmtId="14" fontId="31" fillId="2" borderId="265" xfId="0" applyNumberFormat="1" applyFont="1" applyFill="1" applyBorder="1" applyAlignment="1">
      <alignment horizontal="center"/>
    </xf>
    <xf numFmtId="0" fontId="35" fillId="2" borderId="151" xfId="0" applyFont="1" applyFill="1" applyBorder="1" applyAlignment="1">
      <alignment horizontal="centerContinuous" vertical="center" wrapText="1"/>
    </xf>
    <xf numFmtId="2" fontId="35" fillId="2" borderId="151" xfId="0" applyNumberFormat="1" applyFont="1" applyFill="1" applyBorder="1" applyAlignment="1">
      <alignment horizontal="center" vertical="center" wrapText="1"/>
    </xf>
    <xf numFmtId="0" fontId="31" fillId="2" borderId="265" xfId="0" applyFont="1" applyFill="1" applyBorder="1" applyAlignment="1">
      <alignment wrapText="1"/>
    </xf>
    <xf numFmtId="0" fontId="103" fillId="2" borderId="265" xfId="0" applyFont="1" applyFill="1" applyBorder="1" applyAlignment="1">
      <alignment horizontal="left" wrapText="1"/>
    </xf>
    <xf numFmtId="0" fontId="35" fillId="2" borderId="257" xfId="0" applyFont="1" applyFill="1" applyBorder="1" applyAlignment="1">
      <alignment horizontal="left" vertical="center" wrapText="1"/>
    </xf>
    <xf numFmtId="2" fontId="104" fillId="2" borderId="265" xfId="0" applyNumberFormat="1" applyFont="1" applyFill="1" applyBorder="1" applyAlignment="1">
      <alignment horizontal="left" vertical="center" wrapText="1"/>
    </xf>
    <xf numFmtId="0" fontId="103" fillId="2" borderId="265" xfId="0" applyFont="1" applyFill="1" applyBorder="1" applyAlignment="1">
      <alignment horizontal="left" vertical="center" wrapText="1"/>
    </xf>
    <xf numFmtId="0" fontId="35" fillId="2" borderId="151" xfId="0" applyFont="1" applyFill="1" applyBorder="1" applyAlignment="1">
      <alignment horizontal="left" vertical="center" wrapText="1"/>
    </xf>
    <xf numFmtId="0" fontId="101" fillId="2" borderId="265" xfId="0" applyFont="1" applyFill="1" applyBorder="1" applyAlignment="1">
      <alignment horizontal="left" wrapText="1"/>
    </xf>
    <xf numFmtId="0" fontId="35" fillId="5" borderId="151" xfId="1" applyFont="1" applyFill="1" applyBorder="1" applyAlignment="1">
      <alignment horizontal="left" vertical="center" wrapText="1"/>
    </xf>
    <xf numFmtId="0" fontId="35" fillId="5" borderId="265" xfId="1" applyFont="1" applyFill="1" applyBorder="1" applyAlignment="1">
      <alignment horizontal="left" vertical="center" wrapText="1"/>
    </xf>
    <xf numFmtId="0" fontId="35" fillId="2" borderId="265" xfId="1" applyFont="1" applyFill="1" applyBorder="1" applyAlignment="1">
      <alignment horizontal="left" vertical="top" wrapText="1"/>
    </xf>
    <xf numFmtId="0" fontId="101" fillId="2" borderId="265" xfId="0" applyFont="1" applyFill="1" applyBorder="1" applyAlignment="1">
      <alignment vertical="top" wrapText="1"/>
    </xf>
    <xf numFmtId="0" fontId="2" fillId="2" borderId="265" xfId="0" applyFont="1" applyFill="1" applyBorder="1" applyAlignment="1">
      <alignment horizontal="center" vertical="center"/>
    </xf>
    <xf numFmtId="2" fontId="2" fillId="2" borderId="265" xfId="0" applyNumberFormat="1" applyFont="1" applyFill="1" applyBorder="1" applyAlignment="1">
      <alignment horizontal="center" vertical="center"/>
    </xf>
    <xf numFmtId="14" fontId="2" fillId="2" borderId="265" xfId="0" applyNumberFormat="1" applyFont="1" applyFill="1" applyBorder="1" applyAlignment="1">
      <alignment horizontal="center" vertical="center"/>
    </xf>
    <xf numFmtId="0" fontId="2" fillId="2" borderId="265" xfId="0" applyFont="1" applyFill="1" applyBorder="1" applyAlignment="1">
      <alignment horizontal="center" vertical="center" wrapText="1"/>
    </xf>
    <xf numFmtId="14" fontId="3" fillId="2" borderId="265" xfId="0" applyNumberFormat="1" applyFont="1" applyFill="1" applyBorder="1" applyAlignment="1">
      <alignment horizontal="center" vertical="center" wrapText="1"/>
    </xf>
    <xf numFmtId="0" fontId="3" fillId="2" borderId="265" xfId="0" applyFont="1" applyFill="1" applyBorder="1" applyAlignment="1">
      <alignment horizontal="center" vertical="center" wrapText="1"/>
    </xf>
    <xf numFmtId="14" fontId="3" fillId="2" borderId="265" xfId="0" applyNumberFormat="1" applyFont="1" applyFill="1" applyBorder="1" applyAlignment="1">
      <alignment horizontal="center" vertical="center"/>
    </xf>
    <xf numFmtId="0" fontId="2" fillId="2" borderId="265" xfId="0" applyFont="1" applyFill="1" applyBorder="1" applyAlignment="1">
      <alignment horizontal="left" vertical="center" wrapText="1"/>
    </xf>
    <xf numFmtId="0" fontId="3" fillId="2" borderId="265" xfId="0" applyNumberFormat="1" applyFont="1" applyFill="1" applyBorder="1" applyAlignment="1">
      <alignment horizontal="center" vertical="center"/>
    </xf>
    <xf numFmtId="0" fontId="29" fillId="2" borderId="265" xfId="0" applyFont="1" applyFill="1" applyBorder="1" applyAlignment="1">
      <alignment horizontal="center" vertical="center"/>
    </xf>
    <xf numFmtId="49" fontId="3" fillId="2" borderId="265" xfId="0" applyNumberFormat="1" applyFont="1" applyFill="1" applyBorder="1" applyAlignment="1">
      <alignment horizontal="left" vertical="center" wrapText="1"/>
    </xf>
    <xf numFmtId="17" fontId="29" fillId="2" borderId="265" xfId="0" applyNumberFormat="1" applyFont="1" applyFill="1" applyBorder="1" applyAlignment="1">
      <alignment horizontal="center" vertical="center"/>
    </xf>
    <xf numFmtId="188" fontId="29" fillId="2" borderId="265" xfId="0" applyNumberFormat="1" applyFont="1" applyFill="1" applyBorder="1" applyAlignment="1">
      <alignment horizontal="center" vertical="center"/>
    </xf>
    <xf numFmtId="14" fontId="29" fillId="2" borderId="265" xfId="0" applyNumberFormat="1" applyFont="1" applyFill="1" applyBorder="1" applyAlignment="1">
      <alignment horizontal="center" vertical="center" wrapText="1"/>
    </xf>
    <xf numFmtId="0" fontId="29" fillId="2" borderId="265" xfId="0" applyNumberFormat="1" applyFont="1" applyFill="1" applyBorder="1" applyAlignment="1">
      <alignment horizontal="center" vertical="center"/>
    </xf>
    <xf numFmtId="171" fontId="29" fillId="2" borderId="265" xfId="0" applyNumberFormat="1" applyFont="1" applyFill="1" applyBorder="1" applyAlignment="1">
      <alignment horizontal="center" vertical="center"/>
    </xf>
    <xf numFmtId="49" fontId="29" fillId="2" borderId="265" xfId="0" applyNumberFormat="1" applyFont="1" applyFill="1" applyBorder="1" applyAlignment="1">
      <alignment horizontal="center" vertical="center"/>
    </xf>
    <xf numFmtId="0" fontId="29" fillId="2" borderId="265" xfId="0" applyFont="1" applyFill="1" applyBorder="1" applyAlignment="1">
      <alignment horizontal="center" vertical="center" wrapText="1"/>
    </xf>
    <xf numFmtId="171" fontId="3" fillId="2" borderId="265" xfId="0" applyNumberFormat="1" applyFont="1" applyFill="1" applyBorder="1" applyAlignment="1">
      <alignment horizontal="center" vertical="center"/>
    </xf>
    <xf numFmtId="14" fontId="29" fillId="2" borderId="265" xfId="0" applyNumberFormat="1" applyFont="1" applyFill="1" applyBorder="1" applyAlignment="1">
      <alignment horizontal="center" vertical="center"/>
    </xf>
    <xf numFmtId="193" fontId="29" fillId="2" borderId="265" xfId="0" applyNumberFormat="1" applyFont="1" applyFill="1" applyBorder="1" applyAlignment="1">
      <alignment horizontal="center" vertical="center"/>
    </xf>
    <xf numFmtId="2" fontId="29" fillId="2" borderId="265" xfId="0" applyNumberFormat="1" applyFont="1" applyFill="1" applyBorder="1" applyAlignment="1">
      <alignment horizontal="center" vertical="center"/>
    </xf>
    <xf numFmtId="192" fontId="29" fillId="2" borderId="265" xfId="0" applyNumberFormat="1" applyFont="1" applyFill="1" applyBorder="1" applyAlignment="1">
      <alignment horizontal="center" vertical="center"/>
    </xf>
    <xf numFmtId="188" fontId="2" fillId="2" borderId="265" xfId="0" applyNumberFormat="1" applyFont="1" applyFill="1" applyBorder="1" applyAlignment="1">
      <alignment horizontal="center" vertical="center"/>
    </xf>
    <xf numFmtId="0" fontId="1" fillId="2" borderId="265" xfId="0" applyFont="1" applyFill="1" applyBorder="1" applyAlignment="1"/>
    <xf numFmtId="0" fontId="31" fillId="2" borderId="265" xfId="0" applyFont="1" applyFill="1" applyBorder="1" applyAlignment="1"/>
    <xf numFmtId="2" fontId="29" fillId="2" borderId="265" xfId="0" applyNumberFormat="1" applyFont="1" applyFill="1" applyBorder="1" applyAlignment="1">
      <alignment horizontal="center" vertical="center" wrapText="1"/>
    </xf>
    <xf numFmtId="191" fontId="29" fillId="2" borderId="265" xfId="0" applyNumberFormat="1" applyFont="1" applyFill="1" applyBorder="1" applyAlignment="1">
      <alignment horizontal="center" vertical="center"/>
    </xf>
    <xf numFmtId="1" fontId="29" fillId="2" borderId="265" xfId="0" applyNumberFormat="1" applyFont="1" applyFill="1" applyBorder="1" applyAlignment="1">
      <alignment horizontal="center" vertical="center" wrapText="1"/>
    </xf>
    <xf numFmtId="14" fontId="29" fillId="2" borderId="265" xfId="0" applyNumberFormat="1" applyFont="1" applyFill="1" applyBorder="1" applyAlignment="1">
      <alignment horizontal="center" vertical="top" wrapText="1"/>
    </xf>
    <xf numFmtId="0" fontId="29" fillId="2" borderId="265" xfId="0" applyNumberFormat="1" applyFont="1" applyFill="1" applyBorder="1" applyAlignment="1">
      <alignment horizontal="center" vertical="center" wrapText="1"/>
    </xf>
    <xf numFmtId="171" fontId="2" fillId="2" borderId="265" xfId="0" applyNumberFormat="1" applyFont="1" applyFill="1" applyBorder="1" applyAlignment="1">
      <alignment horizontal="center" vertical="center"/>
    </xf>
    <xf numFmtId="193" fontId="2" fillId="2" borderId="265" xfId="0" applyNumberFormat="1" applyFont="1" applyFill="1" applyBorder="1" applyAlignment="1">
      <alignment horizontal="center" vertical="center"/>
    </xf>
    <xf numFmtId="0" fontId="2" fillId="2" borderId="221" xfId="0" applyFont="1" applyFill="1" applyBorder="1" applyAlignment="1"/>
    <xf numFmtId="169" fontId="3" fillId="2" borderId="265" xfId="0" applyNumberFormat="1" applyFont="1" applyFill="1" applyBorder="1" applyAlignment="1">
      <alignment horizontal="center" vertical="center"/>
    </xf>
    <xf numFmtId="0" fontId="3" fillId="2" borderId="265" xfId="0" applyFont="1" applyFill="1" applyBorder="1" applyAlignment="1">
      <alignment vertical="center"/>
    </xf>
    <xf numFmtId="0" fontId="2" fillId="2" borderId="270" xfId="0" applyFont="1" applyFill="1" applyBorder="1" applyAlignment="1"/>
    <xf numFmtId="0" fontId="2" fillId="2" borderId="270" xfId="0" applyFont="1" applyFill="1" applyBorder="1" applyAlignment="1">
      <alignment vertical="center"/>
    </xf>
    <xf numFmtId="0" fontId="2" fillId="2" borderId="268" xfId="0" applyFont="1" applyFill="1" applyBorder="1" applyAlignment="1"/>
    <xf numFmtId="0" fontId="2" fillId="2" borderId="268" xfId="0" applyFont="1" applyFill="1" applyBorder="1" applyAlignment="1">
      <alignment vertical="center"/>
    </xf>
    <xf numFmtId="0" fontId="29" fillId="2" borderId="269" xfId="0" applyNumberFormat="1" applyFont="1" applyFill="1" applyBorder="1" applyAlignment="1" applyProtection="1">
      <alignment vertical="center"/>
    </xf>
    <xf numFmtId="0" fontId="29" fillId="2" borderId="265" xfId="0" applyNumberFormat="1" applyFont="1" applyFill="1" applyBorder="1" applyAlignment="1" applyProtection="1">
      <alignment vertical="center"/>
    </xf>
    <xf numFmtId="0" fontId="2" fillId="2" borderId="265" xfId="0" applyFont="1" applyFill="1" applyBorder="1" applyAlignment="1">
      <alignment vertical="center"/>
    </xf>
    <xf numFmtId="0" fontId="2" fillId="2" borderId="224" xfId="0" applyFont="1" applyFill="1" applyBorder="1" applyAlignment="1"/>
    <xf numFmtId="0" fontId="2" fillId="2" borderId="224" xfId="0" applyFont="1" applyFill="1" applyBorder="1" applyAlignment="1">
      <alignment horizontal="center" vertical="center"/>
    </xf>
    <xf numFmtId="0" fontId="2" fillId="2" borderId="270" xfId="0" applyFont="1" applyFill="1" applyBorder="1" applyAlignment="1">
      <alignment horizontal="center" vertical="center"/>
    </xf>
    <xf numFmtId="169" fontId="3" fillId="2" borderId="120" xfId="0" applyNumberFormat="1" applyFont="1" applyFill="1" applyBorder="1" applyAlignment="1">
      <alignment horizontal="center" vertical="center"/>
    </xf>
    <xf numFmtId="0" fontId="2" fillId="2" borderId="268" xfId="0" applyFont="1" applyFill="1" applyBorder="1" applyAlignment="1">
      <alignment horizontal="center" vertical="center"/>
    </xf>
    <xf numFmtId="176" fontId="3" fillId="2" borderId="265" xfId="0" applyNumberFormat="1" applyFont="1" applyFill="1" applyBorder="1" applyAlignment="1">
      <alignment horizontal="center" vertical="center"/>
    </xf>
    <xf numFmtId="0" fontId="29" fillId="2" borderId="269" xfId="0" applyNumberFormat="1" applyFont="1" applyFill="1" applyBorder="1" applyAlignment="1" applyProtection="1">
      <alignment horizontal="center" vertical="center"/>
    </xf>
    <xf numFmtId="169" fontId="3" fillId="2" borderId="265" xfId="0" applyNumberFormat="1" applyFont="1" applyFill="1" applyBorder="1" applyAlignment="1">
      <alignment horizontal="center" vertical="center" wrapText="1"/>
    </xf>
    <xf numFmtId="0" fontId="47" fillId="2" borderId="265" xfId="0" applyFont="1" applyFill="1" applyBorder="1"/>
    <xf numFmtId="0" fontId="1" fillId="2" borderId="270" xfId="0" applyFont="1" applyFill="1" applyBorder="1" applyAlignment="1">
      <alignment vertical="center"/>
    </xf>
    <xf numFmtId="0" fontId="1" fillId="2" borderId="270" xfId="0" applyFont="1" applyFill="1" applyBorder="1" applyAlignment="1">
      <alignment horizontal="center" vertical="center"/>
    </xf>
    <xf numFmtId="173" fontId="2" fillId="3" borderId="265" xfId="0" applyNumberFormat="1" applyFont="1" applyFill="1" applyBorder="1" applyAlignment="1">
      <alignment horizontal="center" vertical="center"/>
    </xf>
    <xf numFmtId="0" fontId="3" fillId="2" borderId="265" xfId="1" applyNumberFormat="1" applyFont="1" applyFill="1" applyBorder="1" applyAlignment="1">
      <alignment horizontal="center" vertical="center" wrapText="1"/>
    </xf>
    <xf numFmtId="49" fontId="3" fillId="2" borderId="265" xfId="0" applyNumberFormat="1" applyFont="1" applyFill="1" applyBorder="1" applyAlignment="1">
      <alignment horizontal="left" wrapText="1"/>
    </xf>
    <xf numFmtId="49" fontId="29" fillId="2" borderId="265" xfId="0" applyNumberFormat="1" applyFont="1" applyFill="1" applyBorder="1" applyAlignment="1">
      <alignment horizontal="left" vertical="center" wrapText="1"/>
    </xf>
    <xf numFmtId="0" fontId="3" fillId="2" borderId="265" xfId="0" applyNumberFormat="1" applyFont="1" applyFill="1" applyBorder="1" applyAlignment="1">
      <alignment horizontal="center" vertical="center" wrapText="1"/>
    </xf>
    <xf numFmtId="0" fontId="3" fillId="2" borderId="265" xfId="0" applyFont="1" applyFill="1" applyBorder="1" applyAlignment="1">
      <alignment horizontal="left" vertical="center" wrapText="1"/>
    </xf>
    <xf numFmtId="49" fontId="3" fillId="2" borderId="265" xfId="0" applyNumberFormat="1" applyFont="1" applyFill="1" applyBorder="1" applyAlignment="1">
      <alignment horizontal="center" vertical="center"/>
    </xf>
    <xf numFmtId="0" fontId="3" fillId="2" borderId="265" xfId="0" applyNumberFormat="1" applyFont="1" applyFill="1" applyBorder="1" applyAlignment="1" applyProtection="1">
      <alignment horizontal="left" vertical="top" wrapText="1"/>
    </xf>
    <xf numFmtId="0" fontId="3" fillId="2" borderId="265" xfId="0" applyFont="1" applyFill="1" applyBorder="1" applyAlignment="1">
      <alignment horizontal="centerContinuous" vertical="center" wrapText="1"/>
    </xf>
    <xf numFmtId="2" fontId="3" fillId="2" borderId="265" xfId="0" applyNumberFormat="1" applyFont="1" applyFill="1" applyBorder="1" applyAlignment="1">
      <alignment horizontal="center" vertical="center" wrapText="1"/>
    </xf>
    <xf numFmtId="49" fontId="2" fillId="2" borderId="265" xfId="0" applyNumberFormat="1" applyFont="1" applyFill="1" applyBorder="1" applyAlignment="1">
      <alignment horizontal="center" vertical="center"/>
    </xf>
    <xf numFmtId="49" fontId="3" fillId="2" borderId="265"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147" xfId="0" applyFont="1" applyFill="1" applyBorder="1" applyAlignment="1">
      <alignment horizontal="center" vertical="center"/>
    </xf>
    <xf numFmtId="0" fontId="1" fillId="2" borderId="147" xfId="0" applyFont="1" applyFill="1" applyBorder="1" applyAlignment="1">
      <alignment horizontal="center"/>
    </xf>
    <xf numFmtId="0" fontId="2" fillId="2" borderId="147" xfId="0" applyFont="1" applyFill="1" applyBorder="1" applyAlignment="1">
      <alignment horizontal="center"/>
    </xf>
    <xf numFmtId="0" fontId="2" fillId="2" borderId="176" xfId="0" applyFont="1" applyFill="1" applyBorder="1" applyAlignment="1">
      <alignment horizontal="center"/>
    </xf>
    <xf numFmtId="0" fontId="2" fillId="2" borderId="174" xfId="0" applyFont="1" applyFill="1" applyBorder="1" applyAlignment="1">
      <alignment horizontal="center"/>
    </xf>
    <xf numFmtId="0" fontId="2" fillId="2" borderId="138" xfId="0" applyFont="1" applyFill="1" applyBorder="1" applyAlignment="1">
      <alignment horizontal="center"/>
    </xf>
    <xf numFmtId="0" fontId="2" fillId="2" borderId="139" xfId="0" applyFont="1" applyFill="1" applyBorder="1" applyAlignment="1">
      <alignment horizontal="center"/>
    </xf>
    <xf numFmtId="0" fontId="2" fillId="2" borderId="119" xfId="0" applyFont="1" applyFill="1" applyBorder="1" applyAlignment="1">
      <alignment horizontal="center"/>
    </xf>
    <xf numFmtId="0" fontId="1" fillId="2" borderId="120" xfId="0" applyFont="1" applyFill="1" applyBorder="1" applyAlignment="1">
      <alignment horizontal="center" vertical="center"/>
    </xf>
    <xf numFmtId="0" fontId="2" fillId="2" borderId="257" xfId="0" applyFont="1" applyFill="1" applyBorder="1" applyAlignment="1">
      <alignment horizontal="center"/>
    </xf>
    <xf numFmtId="0" fontId="1" fillId="2" borderId="186" xfId="0" applyFont="1" applyFill="1" applyBorder="1" applyAlignment="1">
      <alignment horizontal="center" vertical="center"/>
    </xf>
    <xf numFmtId="0" fontId="2" fillId="2" borderId="187" xfId="0" applyFont="1" applyFill="1" applyBorder="1" applyAlignment="1">
      <alignment horizontal="center"/>
    </xf>
    <xf numFmtId="0" fontId="2" fillId="2" borderId="192" xfId="0" applyFont="1" applyFill="1" applyBorder="1" applyAlignment="1">
      <alignment horizontal="center" vertical="center"/>
    </xf>
    <xf numFmtId="0" fontId="1" fillId="2" borderId="207" xfId="0" applyFont="1" applyFill="1" applyBorder="1" applyAlignment="1">
      <alignment horizontal="center"/>
    </xf>
    <xf numFmtId="0" fontId="1" fillId="2" borderId="213" xfId="0" applyFont="1" applyFill="1" applyBorder="1" applyAlignment="1">
      <alignment horizontal="center"/>
    </xf>
    <xf numFmtId="0" fontId="1" fillId="2" borderId="214" xfId="0" applyFont="1" applyFill="1" applyBorder="1" applyAlignment="1">
      <alignment horizontal="center"/>
    </xf>
    <xf numFmtId="0" fontId="3" fillId="2" borderId="192" xfId="0" applyFont="1" applyFill="1" applyBorder="1" applyAlignment="1">
      <alignment horizontal="center" vertical="center"/>
    </xf>
    <xf numFmtId="0" fontId="2" fillId="2" borderId="192" xfId="0" applyFont="1" applyFill="1" applyBorder="1" applyAlignment="1">
      <alignment horizontal="center"/>
    </xf>
    <xf numFmtId="0" fontId="2" fillId="2" borderId="186" xfId="0" applyFont="1" applyFill="1" applyBorder="1" applyAlignment="1">
      <alignment horizontal="center"/>
    </xf>
    <xf numFmtId="0" fontId="1" fillId="2" borderId="217" xfId="0" applyFont="1" applyFill="1" applyBorder="1" applyAlignment="1">
      <alignment horizontal="center" vertical="center"/>
    </xf>
    <xf numFmtId="0" fontId="3" fillId="2" borderId="192" xfId="0" applyFont="1" applyFill="1" applyBorder="1" applyAlignment="1">
      <alignment horizontal="center"/>
    </xf>
    <xf numFmtId="0" fontId="36" fillId="2" borderId="192" xfId="0" applyFont="1" applyFill="1" applyBorder="1" applyAlignment="1"/>
    <xf numFmtId="0" fontId="3" fillId="2" borderId="187" xfId="0" applyFont="1" applyFill="1" applyBorder="1" applyAlignment="1">
      <alignment vertical="center" wrapText="1"/>
    </xf>
    <xf numFmtId="0" fontId="3" fillId="2" borderId="187" xfId="0" applyFont="1" applyFill="1" applyBorder="1" applyAlignment="1">
      <alignment horizontal="center" vertical="center"/>
    </xf>
    <xf numFmtId="0" fontId="3" fillId="2" borderId="187" xfId="0" applyFont="1" applyFill="1" applyBorder="1" applyAlignment="1">
      <alignment horizontal="center"/>
    </xf>
    <xf numFmtId="0" fontId="3" fillId="2" borderId="249" xfId="0" applyFont="1" applyFill="1" applyBorder="1" applyAlignment="1">
      <alignment horizontal="center"/>
    </xf>
    <xf numFmtId="0" fontId="3" fillId="2" borderId="252" xfId="0" applyFont="1" applyFill="1" applyBorder="1" applyAlignment="1">
      <alignment horizontal="center"/>
    </xf>
    <xf numFmtId="0" fontId="31" fillId="2" borderId="187" xfId="0" applyFont="1" applyFill="1" applyBorder="1" applyAlignment="1">
      <alignment horizontal="center"/>
    </xf>
    <xf numFmtId="0" fontId="17" fillId="2" borderId="147" xfId="0" applyFont="1" applyFill="1" applyBorder="1" applyAlignment="1">
      <alignment horizontal="center" vertical="center" wrapText="1"/>
    </xf>
    <xf numFmtId="0" fontId="5" fillId="2" borderId="217" xfId="0" applyFont="1" applyFill="1" applyBorder="1" applyAlignment="1">
      <alignment horizontal="left" vertical="center" wrapText="1"/>
    </xf>
    <xf numFmtId="0" fontId="148" fillId="2" borderId="209" xfId="0" applyFont="1" applyFill="1" applyBorder="1" applyAlignment="1">
      <alignment horizontal="left"/>
    </xf>
    <xf numFmtId="0" fontId="1" fillId="2" borderId="209" xfId="0" applyFont="1" applyFill="1" applyBorder="1" applyAlignment="1">
      <alignment horizontal="center"/>
    </xf>
    <xf numFmtId="0" fontId="1" fillId="2" borderId="209" xfId="0" applyFont="1" applyFill="1" applyBorder="1" applyAlignment="1">
      <alignment horizontal="left"/>
    </xf>
    <xf numFmtId="0" fontId="31" fillId="2" borderId="209" xfId="0" applyFont="1" applyFill="1" applyBorder="1" applyAlignment="1">
      <alignment horizontal="left" wrapText="1"/>
    </xf>
    <xf numFmtId="179" fontId="148" fillId="2" borderId="209" xfId="0" applyNumberFormat="1" applyFont="1" applyFill="1" applyBorder="1" applyAlignment="1">
      <alignment horizontal="left"/>
    </xf>
    <xf numFmtId="0" fontId="31" fillId="2" borderId="209" xfId="0" applyFont="1" applyFill="1" applyBorder="1" applyAlignment="1">
      <alignment wrapText="1"/>
    </xf>
    <xf numFmtId="0" fontId="5" fillId="2" borderId="209" xfId="0" applyFont="1" applyFill="1" applyBorder="1" applyAlignment="1">
      <alignment horizontal="center" vertical="center"/>
    </xf>
    <xf numFmtId="0" fontId="3" fillId="2" borderId="209" xfId="0" applyFont="1" applyFill="1" applyBorder="1"/>
    <xf numFmtId="0" fontId="5" fillId="2" borderId="209" xfId="0" applyNumberFormat="1" applyFont="1" applyFill="1" applyBorder="1" applyAlignment="1">
      <alignment horizontal="center" vertical="center" wrapText="1"/>
    </xf>
    <xf numFmtId="0" fontId="5" fillId="2" borderId="214" xfId="0" applyFont="1" applyFill="1" applyBorder="1" applyAlignment="1">
      <alignment horizontal="center" vertical="center"/>
    </xf>
    <xf numFmtId="0" fontId="40" fillId="2" borderId="217" xfId="0" applyFont="1" applyFill="1" applyBorder="1" applyAlignment="1">
      <alignment horizontal="center" vertical="center"/>
    </xf>
    <xf numFmtId="0" fontId="3" fillId="2" borderId="257" xfId="0" applyFont="1" applyFill="1" applyBorder="1" applyAlignment="1">
      <alignment horizontal="center"/>
    </xf>
    <xf numFmtId="0" fontId="31" fillId="2" borderId="209" xfId="0" applyFont="1" applyFill="1" applyBorder="1" applyAlignment="1">
      <alignment horizontal="left" vertical="center" wrapText="1"/>
    </xf>
    <xf numFmtId="0" fontId="32" fillId="2" borderId="209" xfId="0" applyFont="1" applyFill="1" applyBorder="1" applyAlignment="1">
      <alignment horizontal="left" wrapText="1"/>
    </xf>
    <xf numFmtId="0" fontId="1" fillId="2" borderId="209" xfId="0" applyFont="1" applyFill="1" applyBorder="1" applyAlignment="1">
      <alignment horizontal="center" vertical="center"/>
    </xf>
    <xf numFmtId="0" fontId="93" fillId="2" borderId="136" xfId="0" applyFont="1" applyFill="1" applyBorder="1" applyAlignment="1">
      <alignment horizontal="center" vertical="center"/>
    </xf>
    <xf numFmtId="0" fontId="1" fillId="2" borderId="209" xfId="0" applyFont="1" applyFill="1" applyBorder="1" applyAlignment="1">
      <alignment horizontal="left" vertical="center"/>
    </xf>
    <xf numFmtId="0" fontId="5" fillId="2" borderId="140" xfId="0" applyFont="1" applyFill="1" applyBorder="1" applyAlignment="1">
      <alignment horizontal="center" vertical="center"/>
    </xf>
    <xf numFmtId="0" fontId="2" fillId="2" borderId="265" xfId="0" applyFont="1" applyFill="1" applyBorder="1" applyAlignment="1">
      <alignment horizontal="center"/>
    </xf>
    <xf numFmtId="0" fontId="2" fillId="2" borderId="186" xfId="0" applyFont="1" applyFill="1" applyBorder="1" applyAlignment="1">
      <alignment horizontal="center" vertical="center"/>
    </xf>
    <xf numFmtId="0" fontId="2" fillId="2" borderId="131" xfId="0" applyFont="1" applyFill="1" applyBorder="1" applyAlignment="1">
      <alignment horizontal="center"/>
    </xf>
    <xf numFmtId="0" fontId="29" fillId="2" borderId="209" xfId="0" applyFont="1" applyFill="1" applyBorder="1" applyAlignment="1">
      <alignment horizontal="center"/>
    </xf>
    <xf numFmtId="1" fontId="1" fillId="2" borderId="214" xfId="0" applyNumberFormat="1" applyFont="1" applyFill="1" applyBorder="1" applyAlignment="1">
      <alignment vertical="center" wrapText="1"/>
    </xf>
    <xf numFmtId="0" fontId="1" fillId="2" borderId="214" xfId="0" applyFont="1" applyFill="1" applyBorder="1" applyAlignment="1">
      <alignment horizontal="center" vertical="center" wrapText="1"/>
    </xf>
    <xf numFmtId="1" fontId="1" fillId="2" borderId="286" xfId="0" applyNumberFormat="1" applyFont="1" applyFill="1" applyBorder="1" applyAlignment="1">
      <alignment vertical="center" wrapText="1"/>
    </xf>
    <xf numFmtId="0" fontId="3" fillId="2" borderId="140" xfId="0" applyFont="1" applyFill="1" applyBorder="1" applyAlignment="1">
      <alignment horizontal="center"/>
    </xf>
    <xf numFmtId="49" fontId="3" fillId="2" borderId="120" xfId="0" applyNumberFormat="1" applyFont="1" applyFill="1" applyBorder="1" applyAlignment="1">
      <alignment horizontal="center" wrapText="1"/>
    </xf>
    <xf numFmtId="0" fontId="3" fillId="2" borderId="186" xfId="0" applyFont="1" applyFill="1" applyBorder="1" applyAlignment="1">
      <alignment horizontal="center"/>
    </xf>
    <xf numFmtId="0" fontId="2" fillId="2" borderId="182" xfId="0" applyFont="1" applyFill="1" applyBorder="1" applyAlignment="1">
      <alignment horizontal="center"/>
    </xf>
    <xf numFmtId="0" fontId="1" fillId="2" borderId="119" xfId="0" applyFont="1" applyFill="1" applyBorder="1" applyAlignment="1">
      <alignment horizontal="center"/>
    </xf>
    <xf numFmtId="0" fontId="2" fillId="2" borderId="0" xfId="0" applyFont="1" applyFill="1" applyBorder="1" applyAlignment="1">
      <alignment horizontal="center"/>
    </xf>
    <xf numFmtId="0" fontId="2" fillId="2" borderId="217" xfId="0" applyFont="1" applyFill="1" applyBorder="1" applyAlignment="1">
      <alignment horizontal="center" wrapText="1"/>
    </xf>
    <xf numFmtId="0" fontId="3" fillId="2" borderId="217" xfId="0" applyFont="1" applyFill="1" applyBorder="1" applyAlignment="1">
      <alignment horizontal="center"/>
    </xf>
    <xf numFmtId="0" fontId="6" fillId="2" borderId="151" xfId="0" applyFont="1" applyFill="1" applyBorder="1" applyAlignment="1">
      <alignment horizontal="center"/>
    </xf>
    <xf numFmtId="0" fontId="2" fillId="2" borderId="207" xfId="0" applyFont="1" applyFill="1" applyBorder="1" applyAlignment="1">
      <alignment horizontal="center"/>
    </xf>
    <xf numFmtId="0" fontId="3" fillId="2" borderId="151" xfId="0" applyFont="1" applyFill="1" applyBorder="1" applyAlignment="1">
      <alignment horizontal="center" wrapText="1"/>
    </xf>
    <xf numFmtId="0" fontId="3" fillId="2" borderId="257" xfId="0" applyFont="1" applyFill="1" applyBorder="1" applyAlignment="1">
      <alignment horizontal="center" wrapText="1"/>
    </xf>
    <xf numFmtId="0" fontId="3" fillId="2" borderId="192" xfId="0" applyFont="1" applyFill="1" applyBorder="1" applyAlignment="1">
      <alignment horizontal="center" wrapText="1"/>
    </xf>
    <xf numFmtId="0" fontId="3" fillId="2" borderId="131" xfId="0" applyFont="1" applyFill="1" applyBorder="1" applyAlignment="1">
      <alignment horizontal="center"/>
    </xf>
    <xf numFmtId="0" fontId="3" fillId="2" borderId="147" xfId="0" applyFont="1" applyFill="1" applyBorder="1" applyAlignment="1">
      <alignment horizontal="center"/>
    </xf>
    <xf numFmtId="0" fontId="5" fillId="2" borderId="147" xfId="0" applyFont="1" applyFill="1" applyBorder="1" applyAlignment="1">
      <alignment horizontal="center"/>
    </xf>
    <xf numFmtId="0" fontId="2" fillId="2" borderId="147" xfId="0" applyFont="1" applyFill="1" applyBorder="1" applyAlignment="1">
      <alignment horizontal="center" wrapText="1"/>
    </xf>
    <xf numFmtId="0" fontId="1" fillId="2" borderId="147" xfId="0" applyFont="1" applyFill="1" applyBorder="1" applyAlignment="1">
      <alignment horizontal="center" wrapText="1"/>
    </xf>
    <xf numFmtId="0" fontId="3" fillId="2" borderId="147" xfId="0" applyNumberFormat="1" applyFont="1" applyFill="1" applyBorder="1" applyAlignment="1">
      <alignment horizontal="center" wrapText="1"/>
    </xf>
    <xf numFmtId="0" fontId="6" fillId="2" borderId="147" xfId="0" applyFont="1" applyFill="1" applyBorder="1" applyAlignment="1">
      <alignment horizontal="center" wrapText="1"/>
    </xf>
    <xf numFmtId="0" fontId="17" fillId="2" borderId="147" xfId="0" applyFont="1" applyFill="1" applyBorder="1" applyAlignment="1">
      <alignment horizontal="center" wrapText="1"/>
    </xf>
    <xf numFmtId="0" fontId="13" fillId="2" borderId="147" xfId="0" applyFont="1" applyFill="1" applyBorder="1" applyAlignment="1">
      <alignment horizontal="center" wrapText="1"/>
    </xf>
    <xf numFmtId="0" fontId="13" fillId="2" borderId="147" xfId="0" applyFont="1" applyFill="1" applyBorder="1" applyAlignment="1">
      <alignment horizontal="center"/>
    </xf>
    <xf numFmtId="0" fontId="17" fillId="2" borderId="147" xfId="0" applyFont="1" applyFill="1" applyBorder="1" applyAlignment="1">
      <alignment horizontal="center"/>
    </xf>
    <xf numFmtId="0" fontId="6" fillId="2" borderId="0" xfId="0" applyFont="1" applyFill="1" applyBorder="1" applyAlignment="1">
      <alignment horizontal="center"/>
    </xf>
    <xf numFmtId="0" fontId="3" fillId="2" borderId="209" xfId="0" applyNumberFormat="1" applyFont="1" applyFill="1" applyBorder="1" applyAlignment="1">
      <alignment horizontal="center" wrapText="1"/>
    </xf>
    <xf numFmtId="0" fontId="3" fillId="2" borderId="207" xfId="0" applyFont="1" applyFill="1" applyBorder="1" applyAlignment="1">
      <alignment horizontal="center"/>
    </xf>
    <xf numFmtId="0" fontId="3" fillId="2" borderId="136" xfId="0" applyFont="1" applyFill="1" applyBorder="1" applyAlignment="1">
      <alignment horizontal="center"/>
    </xf>
    <xf numFmtId="0" fontId="93" fillId="2" borderId="136" xfId="0" applyFont="1" applyFill="1" applyBorder="1" applyAlignment="1">
      <alignment horizontal="center"/>
    </xf>
    <xf numFmtId="0" fontId="5" fillId="2" borderId="140" xfId="0" applyFont="1" applyFill="1" applyBorder="1" applyAlignment="1">
      <alignment horizontal="center"/>
    </xf>
    <xf numFmtId="0" fontId="36" fillId="2" borderId="136" xfId="0" applyFont="1" applyFill="1" applyBorder="1" applyAlignment="1">
      <alignment horizontal="center"/>
    </xf>
    <xf numFmtId="0" fontId="36" fillId="2" borderId="140" xfId="0" applyFont="1" applyFill="1" applyBorder="1" applyAlignment="1">
      <alignment horizontal="center"/>
    </xf>
    <xf numFmtId="0" fontId="5" fillId="2" borderId="136" xfId="0" applyFont="1" applyFill="1" applyBorder="1" applyAlignment="1">
      <alignment horizontal="center"/>
    </xf>
    <xf numFmtId="179" fontId="148" fillId="2" borderId="209" xfId="0" applyNumberFormat="1" applyFont="1" applyFill="1" applyBorder="1" applyAlignment="1">
      <alignment horizontal="center" wrapText="1"/>
    </xf>
    <xf numFmtId="0" fontId="1" fillId="2" borderId="124" xfId="0" applyFont="1" applyFill="1" applyBorder="1" applyAlignment="1">
      <alignment horizontal="center"/>
    </xf>
    <xf numFmtId="0" fontId="29" fillId="2" borderId="265" xfId="0" applyFont="1" applyFill="1" applyBorder="1" applyAlignment="1">
      <alignment horizontal="center"/>
    </xf>
    <xf numFmtId="0" fontId="2" fillId="2" borderId="147" xfId="0" applyFont="1" applyFill="1" applyBorder="1" applyAlignment="1">
      <alignment horizontal="center"/>
    </xf>
    <xf numFmtId="0" fontId="1" fillId="2" borderId="1" xfId="0" applyFont="1" applyFill="1" applyBorder="1" applyAlignment="1">
      <alignment horizontal="center" vertical="center"/>
    </xf>
    <xf numFmtId="172" fontId="3" fillId="2" borderId="265"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2" borderId="265" xfId="0" applyFont="1" applyFill="1" applyBorder="1" applyAlignment="1">
      <alignment horizontal="center" wrapText="1"/>
    </xf>
    <xf numFmtId="172" fontId="3" fillId="2" borderId="265" xfId="0" applyNumberFormat="1" applyFont="1" applyFill="1" applyBorder="1" applyAlignment="1">
      <alignment horizontal="center" vertical="center" wrapText="1"/>
    </xf>
    <xf numFmtId="0" fontId="29" fillId="2" borderId="120" xfId="0" applyFont="1" applyFill="1" applyBorder="1" applyAlignment="1">
      <alignment horizontal="center" vertical="center"/>
    </xf>
    <xf numFmtId="172" fontId="3" fillId="2" borderId="120" xfId="0" applyNumberFormat="1" applyFont="1" applyFill="1" applyBorder="1" applyAlignment="1">
      <alignment horizontal="center" vertical="center" wrapText="1"/>
    </xf>
    <xf numFmtId="1" fontId="3" fillId="2" borderId="265" xfId="0" applyNumberFormat="1" applyFont="1" applyFill="1" applyBorder="1" applyAlignment="1">
      <alignment horizontal="center" vertical="center" wrapText="1"/>
    </xf>
    <xf numFmtId="172" fontId="29" fillId="2" borderId="265" xfId="0" applyNumberFormat="1" applyFont="1" applyFill="1" applyBorder="1" applyAlignment="1">
      <alignment horizontal="center" vertical="center"/>
    </xf>
    <xf numFmtId="0" fontId="3" fillId="2" borderId="120" xfId="0" applyFont="1" applyFill="1" applyBorder="1" applyAlignment="1">
      <alignment horizontal="center" wrapText="1"/>
    </xf>
    <xf numFmtId="0" fontId="3" fillId="2" borderId="0" xfId="5" applyFont="1" applyFill="1" applyBorder="1" applyAlignment="1">
      <alignment horizontal="center" wrapText="1"/>
    </xf>
    <xf numFmtId="0" fontId="3" fillId="2" borderId="265" xfId="5" applyFont="1" applyFill="1" applyBorder="1" applyAlignment="1">
      <alignment horizontal="center" wrapText="1"/>
    </xf>
    <xf numFmtId="0" fontId="3" fillId="2" borderId="120" xfId="0" applyFont="1" applyFill="1" applyBorder="1" applyAlignment="1">
      <alignment horizontal="center" vertical="top" wrapText="1"/>
    </xf>
    <xf numFmtId="0" fontId="3" fillId="2" borderId="226" xfId="0" applyFont="1" applyFill="1" applyBorder="1" applyAlignment="1">
      <alignment horizontal="center" vertical="top" wrapText="1"/>
    </xf>
    <xf numFmtId="1" fontId="3" fillId="2" borderId="265" xfId="26" applyNumberFormat="1" applyFont="1" applyFill="1" applyBorder="1" applyAlignment="1">
      <alignment horizontal="center" vertical="center"/>
    </xf>
    <xf numFmtId="0" fontId="94" fillId="2" borderId="265" xfId="20" applyFont="1" applyFill="1" applyBorder="1" applyAlignment="1">
      <alignment horizontal="center" vertical="center" wrapText="1"/>
    </xf>
    <xf numFmtId="0" fontId="29" fillId="2" borderId="96" xfId="0" applyFont="1" applyFill="1" applyBorder="1" applyAlignment="1">
      <alignment horizontal="center" vertical="center"/>
    </xf>
    <xf numFmtId="1" fontId="3" fillId="2" borderId="265" xfId="26" applyNumberFormat="1" applyFont="1" applyFill="1" applyBorder="1" applyAlignment="1">
      <alignment horizontal="center" vertical="center" wrapText="1"/>
    </xf>
    <xf numFmtId="0" fontId="3" fillId="2" borderId="265" xfId="5" applyFont="1" applyFill="1" applyBorder="1" applyAlignment="1">
      <alignment horizontal="center" vertical="center" wrapText="1"/>
    </xf>
    <xf numFmtId="2" fontId="3" fillId="2" borderId="265" xfId="5" applyNumberFormat="1" applyFont="1" applyFill="1" applyBorder="1" applyAlignment="1">
      <alignment horizontal="center"/>
    </xf>
    <xf numFmtId="2" fontId="2" fillId="2" borderId="120" xfId="0" applyNumberFormat="1" applyFont="1" applyFill="1" applyBorder="1" applyAlignment="1">
      <alignment horizontal="center"/>
    </xf>
    <xf numFmtId="0" fontId="2" fillId="2" borderId="120" xfId="0" applyFont="1" applyFill="1" applyBorder="1" applyAlignment="1">
      <alignment horizontal="center" wrapText="1"/>
    </xf>
    <xf numFmtId="0" fontId="3" fillId="2" borderId="226"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2" borderId="12" xfId="0" applyNumberFormat="1" applyFont="1" applyFill="1" applyBorder="1" applyAlignment="1">
      <alignment horizontal="center" vertical="center"/>
    </xf>
    <xf numFmtId="0" fontId="128" fillId="2" borderId="226" xfId="76"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3" fillId="2" borderId="224" xfId="0" applyFont="1" applyFill="1" applyBorder="1" applyAlignment="1">
      <alignment horizontal="center" vertical="center"/>
    </xf>
    <xf numFmtId="0" fontId="5" fillId="2" borderId="224" xfId="0" applyFont="1" applyFill="1" applyBorder="1" applyAlignment="1">
      <alignment horizontal="center" vertical="center"/>
    </xf>
    <xf numFmtId="0" fontId="3" fillId="2" borderId="265" xfId="0" applyFont="1" applyFill="1" applyBorder="1" applyAlignment="1">
      <alignment horizontal="center" vertical="top" wrapText="1"/>
    </xf>
    <xf numFmtId="0" fontId="3" fillId="2" borderId="101" xfId="0" applyFont="1" applyFill="1" applyBorder="1" applyAlignment="1">
      <alignment horizontal="center" vertical="center" wrapText="1"/>
    </xf>
    <xf numFmtId="49" fontId="3" fillId="2" borderId="265" xfId="0" applyNumberFormat="1" applyFont="1" applyFill="1" applyBorder="1" applyAlignment="1">
      <alignment horizontal="center" wrapText="1"/>
    </xf>
    <xf numFmtId="0" fontId="3" fillId="2" borderId="226" xfId="28" applyFont="1" applyFill="1" applyBorder="1" applyAlignment="1">
      <alignment horizontal="center" vertical="center" wrapText="1"/>
    </xf>
    <xf numFmtId="0" fontId="3" fillId="2" borderId="265" xfId="28" applyFont="1" applyFill="1" applyBorder="1" applyAlignment="1">
      <alignment horizontal="center" vertical="center" wrapText="1"/>
    </xf>
    <xf numFmtId="0" fontId="3" fillId="2" borderId="285" xfId="0" applyFont="1" applyFill="1" applyBorder="1" applyAlignment="1">
      <alignment horizontal="center" vertical="center" wrapText="1"/>
    </xf>
    <xf numFmtId="49" fontId="3" fillId="2" borderId="147" xfId="0" applyNumberFormat="1" applyFont="1" applyFill="1" applyBorder="1" applyAlignment="1">
      <alignment horizontal="left" vertical="center" wrapText="1"/>
    </xf>
    <xf numFmtId="0" fontId="6" fillId="2" borderId="133" xfId="0" applyFont="1" applyFill="1" applyBorder="1" applyAlignment="1">
      <alignment horizontal="center"/>
    </xf>
    <xf numFmtId="0" fontId="11" fillId="2" borderId="133" xfId="0" applyFont="1" applyFill="1" applyBorder="1" applyAlignment="1">
      <alignment wrapText="1" shrinkToFit="1"/>
    </xf>
    <xf numFmtId="0" fontId="6" fillId="2" borderId="133" xfId="0" applyFont="1" applyFill="1" applyBorder="1"/>
    <xf numFmtId="2" fontId="6" fillId="2" borderId="133" xfId="0" applyNumberFormat="1" applyFont="1" applyFill="1" applyBorder="1"/>
    <xf numFmtId="14" fontId="6" fillId="2" borderId="133" xfId="0" applyNumberFormat="1" applyFont="1" applyFill="1" applyBorder="1"/>
    <xf numFmtId="177" fontId="6" fillId="2" borderId="133" xfId="0" applyNumberFormat="1" applyFont="1" applyFill="1" applyBorder="1"/>
    <xf numFmtId="0" fontId="11" fillId="2" borderId="133" xfId="0" applyNumberFormat="1" applyFont="1" applyFill="1" applyBorder="1" applyAlignment="1">
      <alignment horizontal="center" vertical="center"/>
    </xf>
    <xf numFmtId="14" fontId="11" fillId="2" borderId="133" xfId="0" applyNumberFormat="1" applyFont="1" applyFill="1" applyBorder="1" applyAlignment="1">
      <alignment horizontal="center" vertical="center"/>
    </xf>
    <xf numFmtId="0" fontId="6" fillId="2" borderId="133" xfId="0" applyFont="1" applyFill="1" applyBorder="1" applyAlignment="1">
      <alignment horizontal="right"/>
    </xf>
    <xf numFmtId="0" fontId="13" fillId="2" borderId="133" xfId="0" applyFont="1" applyFill="1" applyBorder="1" applyAlignment="1">
      <alignment horizontal="center"/>
    </xf>
    <xf numFmtId="0" fontId="140" fillId="2" borderId="133" xfId="0" applyFont="1" applyFill="1" applyBorder="1"/>
    <xf numFmtId="0" fontId="13" fillId="2" borderId="133" xfId="0" applyFont="1" applyFill="1" applyBorder="1"/>
    <xf numFmtId="0" fontId="0" fillId="2" borderId="133" xfId="0" applyFont="1" applyFill="1" applyBorder="1"/>
    <xf numFmtId="0" fontId="6" fillId="2" borderId="133" xfId="0" applyFont="1" applyFill="1" applyBorder="1" applyAlignment="1">
      <alignment horizontal="center"/>
    </xf>
    <xf numFmtId="0" fontId="13" fillId="2" borderId="133" xfId="0" applyFont="1" applyFill="1" applyBorder="1" applyAlignment="1">
      <alignment vertical="top" wrapText="1"/>
    </xf>
    <xf numFmtId="2" fontId="6" fillId="2" borderId="133" xfId="21" applyNumberFormat="1" applyFont="1" applyFill="1" applyBorder="1" applyAlignment="1">
      <alignment horizontal="center" vertical="center"/>
    </xf>
    <xf numFmtId="14" fontId="13" fillId="2" borderId="133" xfId="0" applyNumberFormat="1" applyFont="1" applyFill="1" applyBorder="1"/>
    <xf numFmtId="0" fontId="6" fillId="2" borderId="133" xfId="0" applyNumberFormat="1" applyFont="1" applyFill="1" applyBorder="1" applyAlignment="1">
      <alignment horizontal="center" vertical="center"/>
    </xf>
    <xf numFmtId="0" fontId="6" fillId="2" borderId="133" xfId="0" applyFont="1" applyFill="1" applyBorder="1" applyAlignment="1"/>
    <xf numFmtId="0" fontId="13" fillId="2" borderId="133" xfId="0" applyFont="1" applyFill="1" applyBorder="1" applyAlignment="1"/>
    <xf numFmtId="170" fontId="11" fillId="2" borderId="133" xfId="21" applyNumberFormat="1" applyFont="1" applyFill="1" applyBorder="1" applyAlignment="1">
      <alignment horizontal="center" vertical="center"/>
    </xf>
    <xf numFmtId="0" fontId="10" fillId="2" borderId="134" xfId="2" quotePrefix="1" applyFont="1" applyFill="1" applyBorder="1" applyAlignment="1">
      <alignment horizontal="left" vertical="center" wrapText="1"/>
    </xf>
    <xf numFmtId="0" fontId="10" fillId="2" borderId="108" xfId="3" applyFont="1" applyFill="1" applyBorder="1" applyAlignment="1">
      <alignment horizontal="right" vertical="center" wrapText="1"/>
    </xf>
    <xf numFmtId="2" fontId="6" fillId="2" borderId="133" xfId="0" applyNumberFormat="1" applyFont="1" applyFill="1" applyBorder="1" applyAlignment="1">
      <alignment horizontal="center"/>
    </xf>
    <xf numFmtId="14" fontId="6" fillId="2" borderId="133" xfId="0" applyNumberFormat="1" applyFont="1" applyFill="1" applyBorder="1" applyAlignment="1">
      <alignment horizontal="center"/>
    </xf>
    <xf numFmtId="0" fontId="6" fillId="2" borderId="108" xfId="3" applyFont="1" applyFill="1" applyBorder="1" applyAlignment="1">
      <alignment horizontal="right" vertical="center" wrapText="1"/>
    </xf>
    <xf numFmtId="0" fontId="140" fillId="2" borderId="133" xfId="0" applyFont="1" applyFill="1" applyBorder="1" applyAlignment="1">
      <alignment horizontal="center"/>
    </xf>
    <xf numFmtId="0" fontId="10" fillId="2" borderId="109" xfId="3" applyFont="1" applyFill="1" applyBorder="1" applyAlignment="1">
      <alignment horizontal="right" vertical="center" wrapText="1"/>
    </xf>
    <xf numFmtId="0" fontId="6" fillId="2" borderId="109" xfId="3" applyFont="1" applyFill="1" applyBorder="1" applyAlignment="1">
      <alignment horizontal="right" vertical="center" wrapText="1"/>
    </xf>
    <xf numFmtId="0" fontId="10" fillId="2" borderId="130" xfId="3" applyFont="1" applyFill="1" applyBorder="1" applyAlignment="1">
      <alignment horizontal="right" vertical="center" wrapText="1"/>
    </xf>
    <xf numFmtId="0" fontId="6" fillId="2" borderId="130" xfId="3" applyFont="1" applyFill="1" applyBorder="1" applyAlignment="1">
      <alignment horizontal="right" vertical="center" wrapText="1"/>
    </xf>
    <xf numFmtId="0" fontId="6" fillId="2" borderId="133" xfId="3" applyFont="1" applyFill="1" applyBorder="1" applyAlignment="1">
      <alignment horizontal="right" vertical="center" wrapText="1"/>
    </xf>
    <xf numFmtId="0" fontId="10" fillId="2" borderId="62" xfId="3" applyFont="1" applyFill="1" applyBorder="1" applyAlignment="1">
      <alignment horizontal="right" wrapText="1"/>
    </xf>
    <xf numFmtId="14" fontId="13" fillId="2" borderId="133" xfId="0" applyNumberFormat="1" applyFont="1" applyFill="1" applyBorder="1" applyAlignment="1">
      <alignment horizontal="center"/>
    </xf>
    <xf numFmtId="0" fontId="6" fillId="2" borderId="62" xfId="3" applyFont="1" applyFill="1" applyBorder="1" applyAlignment="1">
      <alignment horizontal="right" wrapText="1"/>
    </xf>
    <xf numFmtId="0" fontId="6" fillId="2" borderId="133" xfId="33" applyFont="1" applyFill="1" applyBorder="1" applyAlignment="1">
      <alignment vertical="top" wrapText="1"/>
    </xf>
    <xf numFmtId="170" fontId="6" fillId="2" borderId="133" xfId="34" applyNumberFormat="1" applyFont="1" applyFill="1" applyBorder="1" applyAlignment="1">
      <alignment horizontal="center" vertical="center"/>
    </xf>
    <xf numFmtId="0" fontId="6" fillId="2" borderId="133" xfId="33" applyFont="1" applyFill="1" applyBorder="1" applyAlignment="1">
      <alignment horizontal="center" wrapText="1"/>
    </xf>
    <xf numFmtId="0" fontId="0" fillId="2" borderId="0" xfId="0" applyFont="1" applyFill="1"/>
    <xf numFmtId="0" fontId="6" fillId="2" borderId="107" xfId="0" applyFont="1" applyFill="1" applyBorder="1"/>
    <xf numFmtId="0" fontId="6" fillId="2" borderId="133" xfId="33" applyNumberFormat="1" applyFont="1" applyFill="1" applyBorder="1" applyAlignment="1">
      <alignment horizontal="center" vertical="center"/>
    </xf>
    <xf numFmtId="14" fontId="6" fillId="2" borderId="133" xfId="33" applyNumberFormat="1" applyFont="1" applyFill="1" applyBorder="1" applyAlignment="1">
      <alignment horizontal="center" vertical="center"/>
    </xf>
    <xf numFmtId="2" fontId="6" fillId="2" borderId="133" xfId="34" applyNumberFormat="1" applyFont="1" applyFill="1" applyBorder="1" applyAlignment="1">
      <alignment horizontal="center" vertical="center"/>
    </xf>
    <xf numFmtId="0" fontId="6" fillId="2" borderId="133" xfId="33" applyFont="1" applyFill="1" applyBorder="1" applyAlignment="1">
      <alignment horizontal="right" wrapText="1"/>
    </xf>
    <xf numFmtId="0" fontId="6" fillId="2" borderId="133" xfId="0" applyFont="1" applyFill="1" applyBorder="1" applyAlignment="1">
      <alignment vertical="top" wrapText="1"/>
    </xf>
    <xf numFmtId="176" fontId="6" fillId="2" borderId="133" xfId="21" applyNumberFormat="1" applyFont="1" applyFill="1" applyBorder="1" applyAlignment="1">
      <alignment horizontal="center" vertical="center"/>
    </xf>
    <xf numFmtId="0" fontId="6" fillId="2" borderId="133" xfId="0" applyFont="1" applyFill="1" applyBorder="1" applyAlignment="1">
      <alignment horizontal="center" wrapText="1"/>
    </xf>
    <xf numFmtId="170" fontId="6" fillId="2" borderId="133" xfId="21" applyNumberFormat="1" applyFont="1" applyFill="1" applyBorder="1" applyAlignment="1">
      <alignment horizontal="center" vertical="center"/>
    </xf>
    <xf numFmtId="0" fontId="11" fillId="2" borderId="133" xfId="0" applyFont="1" applyFill="1" applyBorder="1" applyAlignment="1">
      <alignment vertical="top" wrapText="1"/>
    </xf>
    <xf numFmtId="0" fontId="13" fillId="2" borderId="133" xfId="0" applyFont="1" applyFill="1" applyBorder="1" applyAlignment="1">
      <alignment horizontal="center" vertical="center"/>
    </xf>
    <xf numFmtId="0" fontId="0" fillId="2" borderId="0" xfId="0" applyFont="1" applyFill="1" applyAlignment="1">
      <alignment horizontal="center"/>
    </xf>
    <xf numFmtId="176" fontId="13" fillId="2" borderId="133" xfId="0" applyNumberFormat="1" applyFont="1" applyFill="1" applyBorder="1" applyAlignment="1">
      <alignment horizontal="center" vertical="center" wrapText="1"/>
    </xf>
    <xf numFmtId="49" fontId="6" fillId="2" borderId="133" xfId="0" applyNumberFormat="1" applyFont="1" applyFill="1" applyBorder="1" applyAlignment="1">
      <alignment horizontal="center" vertical="center"/>
    </xf>
    <xf numFmtId="0" fontId="10" fillId="2" borderId="133" xfId="0" applyFont="1" applyFill="1" applyBorder="1" applyAlignment="1">
      <alignment horizontal="center" vertical="center" wrapText="1"/>
    </xf>
    <xf numFmtId="0" fontId="141" fillId="2" borderId="133" xfId="0" applyFont="1" applyFill="1" applyBorder="1"/>
    <xf numFmtId="2" fontId="141" fillId="2" borderId="133" xfId="0" applyNumberFormat="1" applyFont="1" applyFill="1" applyBorder="1"/>
    <xf numFmtId="49" fontId="6" fillId="2" borderId="133" xfId="0" applyNumberFormat="1" applyFont="1" applyFill="1" applyBorder="1" applyAlignment="1">
      <alignment horizontal="center"/>
    </xf>
    <xf numFmtId="2" fontId="6" fillId="2" borderId="107" xfId="0" applyNumberFormat="1" applyFont="1" applyFill="1" applyBorder="1"/>
    <xf numFmtId="0" fontId="6" fillId="2" borderId="107" xfId="0" applyFont="1" applyFill="1" applyBorder="1" applyAlignment="1">
      <alignment wrapText="1"/>
    </xf>
    <xf numFmtId="0" fontId="6" fillId="2" borderId="133" xfId="0" applyFont="1" applyFill="1" applyBorder="1" applyAlignment="1">
      <alignment vertical="center" wrapText="1"/>
    </xf>
    <xf numFmtId="0" fontId="6" fillId="2" borderId="120" xfId="0" applyFont="1" applyFill="1" applyBorder="1" applyAlignment="1">
      <alignment vertical="center" wrapText="1"/>
    </xf>
    <xf numFmtId="0" fontId="6" fillId="2" borderId="120" xfId="0" applyFont="1" applyFill="1" applyBorder="1" applyAlignment="1">
      <alignment wrapText="1"/>
    </xf>
    <xf numFmtId="0" fontId="13" fillId="2" borderId="133" xfId="62" applyFont="1" applyFill="1" applyBorder="1" applyAlignment="1">
      <alignment horizontal="left" vertical="center" wrapText="1"/>
    </xf>
    <xf numFmtId="0" fontId="13" fillId="2" borderId="133" xfId="63" applyFont="1" applyFill="1" applyBorder="1" applyAlignment="1">
      <alignment horizontal="centerContinuous" vertical="center" wrapText="1"/>
    </xf>
    <xf numFmtId="0" fontId="13" fillId="2" borderId="133" xfId="63" applyFont="1" applyFill="1" applyBorder="1" applyAlignment="1">
      <alignment horizontal="right" vertical="center"/>
    </xf>
    <xf numFmtId="0" fontId="13" fillId="2" borderId="120" xfId="62" applyFont="1" applyFill="1" applyBorder="1" applyAlignment="1">
      <alignment horizontal="left" vertical="center" wrapText="1"/>
    </xf>
    <xf numFmtId="0" fontId="13" fillId="2" borderId="133" xfId="0" applyFont="1" applyFill="1" applyBorder="1" applyAlignment="1">
      <alignment horizontal="centerContinuous" vertical="center" wrapText="1"/>
    </xf>
    <xf numFmtId="2" fontId="13" fillId="2" borderId="133" xfId="0" applyNumberFormat="1" applyFont="1" applyFill="1" applyBorder="1" applyAlignment="1">
      <alignment horizontal="right" vertical="center" wrapText="1"/>
    </xf>
    <xf numFmtId="0" fontId="6" fillId="2" borderId="120" xfId="0" applyFont="1" applyFill="1" applyBorder="1"/>
    <xf numFmtId="0" fontId="6" fillId="2" borderId="120" xfId="0" applyFont="1" applyFill="1" applyBorder="1" applyAlignment="1">
      <alignment vertical="top" wrapText="1"/>
    </xf>
    <xf numFmtId="0" fontId="6" fillId="2" borderId="124" xfId="0" applyFont="1" applyFill="1" applyBorder="1"/>
    <xf numFmtId="14" fontId="6" fillId="2" borderId="134" xfId="0" applyNumberFormat="1" applyFont="1" applyFill="1" applyBorder="1" applyAlignment="1">
      <alignment horizontal="center"/>
    </xf>
    <xf numFmtId="0" fontId="6" fillId="2" borderId="109" xfId="0" applyFont="1" applyFill="1" applyBorder="1"/>
    <xf numFmtId="0" fontId="6" fillId="2" borderId="120" xfId="62" applyFont="1" applyFill="1" applyBorder="1" applyAlignment="1">
      <alignment horizontal="left" vertical="center" wrapText="1"/>
    </xf>
    <xf numFmtId="14" fontId="6" fillId="2" borderId="120" xfId="0" applyNumberFormat="1" applyFont="1" applyFill="1" applyBorder="1" applyAlignment="1">
      <alignment horizontal="center"/>
    </xf>
    <xf numFmtId="0" fontId="3" fillId="2" borderId="133" xfId="0" applyFont="1" applyFill="1" applyBorder="1" applyAlignment="1">
      <alignment horizontal="center" wrapText="1"/>
    </xf>
    <xf numFmtId="0" fontId="3" fillId="2" borderId="133" xfId="0" applyFont="1" applyFill="1" applyBorder="1" applyAlignment="1">
      <alignment wrapText="1"/>
    </xf>
    <xf numFmtId="2" fontId="3" fillId="2" borderId="133" xfId="0" applyNumberFormat="1" applyFont="1" applyFill="1" applyBorder="1" applyAlignment="1">
      <alignment wrapText="1"/>
    </xf>
    <xf numFmtId="177" fontId="3" fillId="2" borderId="133" xfId="0" applyNumberFormat="1" applyFont="1" applyFill="1" applyBorder="1" applyAlignment="1">
      <alignment wrapText="1"/>
    </xf>
    <xf numFmtId="0" fontId="36" fillId="2" borderId="133" xfId="0" applyFont="1" applyFill="1" applyBorder="1" applyAlignment="1">
      <alignment wrapText="1"/>
    </xf>
    <xf numFmtId="0" fontId="3" fillId="2" borderId="133" xfId="0" applyFont="1" applyFill="1" applyBorder="1" applyAlignment="1">
      <alignment horizontal="left" wrapText="1"/>
    </xf>
    <xf numFmtId="0" fontId="3" fillId="2" borderId="133" xfId="0" applyFont="1" applyFill="1" applyBorder="1" applyAlignment="1">
      <alignment horizontal="left" vertical="top" wrapText="1"/>
    </xf>
    <xf numFmtId="2" fontId="3" fillId="2" borderId="133" xfId="0" applyNumberFormat="1" applyFont="1" applyFill="1" applyBorder="1" applyAlignment="1">
      <alignment horizontal="center" wrapText="1"/>
    </xf>
    <xf numFmtId="0" fontId="3" fillId="2" borderId="133" xfId="0" applyFont="1" applyFill="1" applyBorder="1" applyAlignment="1">
      <alignment horizontal="center" vertical="center" wrapText="1"/>
    </xf>
    <xf numFmtId="49" fontId="36" fillId="2" borderId="133" xfId="50" applyNumberFormat="1" applyFont="1" applyFill="1" applyBorder="1" applyAlignment="1">
      <alignment wrapText="1"/>
    </xf>
    <xf numFmtId="217" fontId="36" fillId="2" borderId="133" xfId="50" applyNumberFormat="1" applyFont="1" applyFill="1" applyBorder="1" applyAlignment="1">
      <alignment wrapText="1"/>
    </xf>
    <xf numFmtId="2" fontId="36" fillId="2" borderId="133" xfId="50" applyNumberFormat="1" applyFont="1" applyFill="1" applyBorder="1" applyAlignment="1">
      <alignment wrapText="1"/>
    </xf>
    <xf numFmtId="4" fontId="5" fillId="2" borderId="252" xfId="28" applyNumberFormat="1" applyFont="1" applyFill="1" applyBorder="1" applyAlignment="1">
      <alignment horizontal="center" vertical="center"/>
    </xf>
    <xf numFmtId="4" fontId="5" fillId="2" borderId="192" xfId="28" applyNumberFormat="1" applyFont="1" applyFill="1" applyBorder="1" applyAlignment="1">
      <alignment horizontal="center" vertical="center"/>
    </xf>
    <xf numFmtId="0" fontId="2" fillId="2" borderId="74" xfId="0" applyFont="1" applyFill="1" applyBorder="1" applyAlignment="1">
      <alignment horizontal="center"/>
    </xf>
    <xf numFmtId="49" fontId="3" fillId="2" borderId="74" xfId="0" applyNumberFormat="1" applyFont="1" applyFill="1" applyBorder="1" applyAlignment="1">
      <alignment horizontal="left" vertical="center" wrapText="1"/>
    </xf>
    <xf numFmtId="0" fontId="2" fillId="2" borderId="74" xfId="0" applyFont="1" applyFill="1" applyBorder="1"/>
    <xf numFmtId="2" fontId="2" fillId="2" borderId="74" xfId="0" applyNumberFormat="1" applyFont="1" applyFill="1" applyBorder="1"/>
    <xf numFmtId="14" fontId="2" fillId="2" borderId="74" xfId="0" applyNumberFormat="1" applyFont="1" applyFill="1" applyBorder="1"/>
    <xf numFmtId="0" fontId="31" fillId="2" borderId="74" xfId="0" applyFont="1" applyFill="1" applyBorder="1"/>
    <xf numFmtId="14" fontId="2" fillId="2" borderId="74" xfId="0" applyNumberFormat="1" applyFont="1" applyFill="1" applyBorder="1" applyAlignment="1">
      <alignment horizontal="center"/>
    </xf>
    <xf numFmtId="2" fontId="2" fillId="2" borderId="19" xfId="0" applyNumberFormat="1" applyFont="1" applyFill="1" applyBorder="1" applyAlignment="1">
      <alignment horizontal="center" vertical="center"/>
    </xf>
    <xf numFmtId="49" fontId="3" fillId="2" borderId="217" xfId="0" applyNumberFormat="1" applyFont="1" applyFill="1" applyBorder="1" applyAlignment="1">
      <alignment vertical="center" wrapText="1"/>
    </xf>
    <xf numFmtId="49" fontId="2" fillId="2" borderId="217" xfId="0" applyNumberFormat="1" applyFont="1" applyFill="1" applyBorder="1" applyAlignment="1">
      <alignment horizontal="center" vertical="center" wrapText="1"/>
    </xf>
    <xf numFmtId="2" fontId="2" fillId="2" borderId="217" xfId="0" applyNumberFormat="1" applyFont="1" applyFill="1" applyBorder="1" applyAlignment="1">
      <alignment horizontal="center" vertical="center" wrapText="1"/>
    </xf>
    <xf numFmtId="1" fontId="2" fillId="2" borderId="217" xfId="0" applyNumberFormat="1" applyFont="1" applyFill="1" applyBorder="1" applyAlignment="1">
      <alignment horizontal="center" vertical="center" wrapText="1"/>
    </xf>
    <xf numFmtId="3" fontId="2" fillId="2" borderId="219" xfId="0" applyNumberFormat="1" applyFont="1" applyFill="1" applyBorder="1" applyAlignment="1">
      <alignment horizontal="center" vertical="center" wrapText="1"/>
    </xf>
    <xf numFmtId="49" fontId="3" fillId="2" borderId="221" xfId="0" applyNumberFormat="1" applyFont="1" applyFill="1" applyBorder="1" applyAlignment="1">
      <alignment vertical="center" wrapText="1"/>
    </xf>
    <xf numFmtId="0" fontId="2" fillId="2" borderId="217" xfId="0" applyNumberFormat="1" applyFont="1" applyFill="1" applyBorder="1" applyAlignment="1">
      <alignment horizontal="center" vertical="center" wrapText="1"/>
    </xf>
    <xf numFmtId="0" fontId="3" fillId="2" borderId="219" xfId="0" applyFont="1" applyFill="1" applyBorder="1" applyAlignment="1">
      <alignment vertical="center" wrapText="1"/>
    </xf>
    <xf numFmtId="49" fontId="3" fillId="2" borderId="219" xfId="0" applyNumberFormat="1" applyFont="1" applyFill="1" applyBorder="1" applyAlignment="1">
      <alignment vertical="center" wrapText="1"/>
    </xf>
    <xf numFmtId="0" fontId="3" fillId="2" borderId="140" xfId="45" applyFont="1" applyFill="1" applyBorder="1" applyAlignment="1">
      <alignment horizontal="center" vertical="center" wrapText="1"/>
    </xf>
    <xf numFmtId="3" fontId="2" fillId="2" borderId="217" xfId="0" applyNumberFormat="1" applyFont="1" applyFill="1" applyBorder="1" applyAlignment="1">
      <alignment horizontal="center" vertical="center" wrapText="1"/>
    </xf>
    <xf numFmtId="2" fontId="3" fillId="2" borderId="140" xfId="45" applyNumberFormat="1" applyFont="1" applyFill="1" applyBorder="1" applyAlignment="1">
      <alignment horizontal="center" vertical="center" wrapText="1"/>
    </xf>
    <xf numFmtId="2" fontId="3" fillId="2" borderId="217" xfId="45" applyNumberFormat="1" applyFont="1" applyFill="1" applyBorder="1" applyAlignment="1">
      <alignment horizontal="center" vertical="center" wrapText="1"/>
    </xf>
    <xf numFmtId="1" fontId="3" fillId="2" borderId="217" xfId="45" applyNumberFormat="1" applyFont="1" applyFill="1" applyBorder="1" applyAlignment="1">
      <alignment horizontal="center" vertical="center" wrapText="1"/>
    </xf>
    <xf numFmtId="14" fontId="3" fillId="2" borderId="217" xfId="45" applyNumberFormat="1" applyFont="1" applyFill="1" applyBorder="1" applyAlignment="1">
      <alignment horizontal="center" vertical="center" wrapText="1"/>
    </xf>
    <xf numFmtId="49" fontId="3" fillId="2" borderId="217" xfId="45" applyNumberFormat="1" applyFont="1" applyFill="1" applyBorder="1" applyAlignment="1">
      <alignment horizontal="center" vertical="center" wrapText="1"/>
    </xf>
    <xf numFmtId="0" fontId="3" fillId="2" borderId="120" xfId="45" applyFont="1" applyFill="1" applyBorder="1" applyAlignment="1">
      <alignment horizontal="center" vertical="center" wrapText="1"/>
    </xf>
    <xf numFmtId="49" fontId="3" fillId="2" borderId="120" xfId="45" applyNumberFormat="1" applyFont="1" applyFill="1" applyBorder="1" applyAlignment="1">
      <alignment horizontal="center" vertical="center" wrapText="1"/>
    </xf>
    <xf numFmtId="0" fontId="3" fillId="2" borderId="223" xfId="0" applyFont="1" applyFill="1" applyBorder="1" applyAlignment="1">
      <alignment vertical="center" wrapText="1"/>
    </xf>
    <xf numFmtId="49" fontId="2" fillId="2" borderId="120" xfId="0" applyNumberFormat="1" applyFont="1" applyFill="1" applyBorder="1" applyAlignment="1">
      <alignment horizontal="center" vertical="center" wrapText="1"/>
    </xf>
    <xf numFmtId="49" fontId="3" fillId="2" borderId="0" xfId="0" applyNumberFormat="1" applyFont="1" applyFill="1" applyAlignment="1">
      <alignment vertical="center" wrapText="1"/>
    </xf>
    <xf numFmtId="49" fontId="2" fillId="2" borderId="217" xfId="0" applyNumberFormat="1" applyFont="1" applyFill="1" applyBorder="1" applyAlignment="1">
      <alignment vertical="center" wrapText="1"/>
    </xf>
    <xf numFmtId="171" fontId="2" fillId="2" borderId="217" xfId="0" applyNumberFormat="1" applyFont="1" applyFill="1" applyBorder="1" applyAlignment="1">
      <alignment horizontal="center" vertical="center" wrapText="1"/>
    </xf>
    <xf numFmtId="0" fontId="3" fillId="2" borderId="219" xfId="0" applyFont="1" applyFill="1" applyBorder="1" applyAlignment="1">
      <alignment wrapText="1"/>
    </xf>
    <xf numFmtId="0" fontId="3" fillId="2" borderId="217" xfId="45" applyFont="1" applyFill="1" applyBorder="1" applyAlignment="1">
      <alignment horizontal="center" vertical="center" wrapText="1"/>
    </xf>
    <xf numFmtId="2" fontId="2" fillId="2" borderId="219" xfId="0" applyNumberFormat="1" applyFont="1" applyFill="1" applyBorder="1" applyAlignment="1">
      <alignment horizontal="center" vertical="center" wrapText="1"/>
    </xf>
    <xf numFmtId="2" fontId="3" fillId="2" borderId="120" xfId="45" applyNumberFormat="1" applyFont="1" applyFill="1" applyBorder="1" applyAlignment="1">
      <alignment horizontal="center" vertical="center" wrapText="1"/>
    </xf>
    <xf numFmtId="0" fontId="3" fillId="2" borderId="0" xfId="0" applyFont="1" applyFill="1" applyAlignment="1">
      <alignment vertical="center" wrapText="1"/>
    </xf>
    <xf numFmtId="0" fontId="3" fillId="2" borderId="120" xfId="45" applyFont="1" applyFill="1" applyBorder="1" applyAlignment="1">
      <alignment horizontal="left" vertical="center" wrapText="1"/>
    </xf>
    <xf numFmtId="2" fontId="3" fillId="2" borderId="96" xfId="45" applyNumberFormat="1" applyFont="1" applyFill="1" applyBorder="1" applyAlignment="1">
      <alignment horizontal="center" vertical="center" wrapText="1"/>
    </xf>
    <xf numFmtId="14" fontId="3" fillId="2" borderId="140" xfId="45"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176" fontId="3" fillId="2" borderId="217" xfId="0" applyNumberFormat="1" applyFont="1" applyFill="1" applyBorder="1" applyAlignment="1">
      <alignment horizontal="center" vertical="center" wrapText="1"/>
    </xf>
    <xf numFmtId="179" fontId="3" fillId="2" borderId="217" xfId="0" applyNumberFormat="1" applyFont="1" applyFill="1" applyBorder="1" applyAlignment="1">
      <alignment horizontal="center" vertical="center" wrapText="1"/>
    </xf>
    <xf numFmtId="0" fontId="3" fillId="2" borderId="217" xfId="45" applyNumberFormat="1" applyFont="1" applyFill="1" applyBorder="1" applyAlignment="1">
      <alignment horizontal="center" vertical="center" wrapText="1"/>
    </xf>
    <xf numFmtId="198" fontId="3" fillId="2" borderId="217" xfId="0" applyNumberFormat="1" applyFont="1" applyFill="1" applyBorder="1" applyAlignment="1">
      <alignment horizontal="center" vertical="center" wrapText="1"/>
    </xf>
    <xf numFmtId="49" fontId="3" fillId="2" borderId="217" xfId="0" applyNumberFormat="1" applyFont="1" applyFill="1" applyBorder="1" applyAlignment="1">
      <alignment vertical="top" wrapText="1"/>
    </xf>
    <xf numFmtId="179" fontId="3" fillId="2" borderId="217" xfId="45" applyNumberFormat="1" applyFont="1" applyFill="1" applyBorder="1" applyAlignment="1">
      <alignment horizontal="center" vertical="center" wrapText="1"/>
    </xf>
    <xf numFmtId="170" fontId="3" fillId="2" borderId="217"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xf numFmtId="2" fontId="2" fillId="2" borderId="1" xfId="0" applyNumberFormat="1" applyFont="1" applyFill="1" applyBorder="1"/>
    <xf numFmtId="49" fontId="3" fillId="2" borderId="147" xfId="0" applyNumberFormat="1" applyFont="1" applyFill="1" applyBorder="1" applyAlignment="1">
      <alignment horizontal="left" wrapText="1"/>
    </xf>
    <xf numFmtId="0" fontId="3" fillId="2" borderId="151" xfId="0" applyNumberFormat="1" applyFont="1" applyFill="1" applyBorder="1" applyAlignment="1">
      <alignment vertical="center"/>
    </xf>
    <xf numFmtId="14" fontId="3" fillId="2" borderId="151" xfId="0" applyNumberFormat="1" applyFont="1" applyFill="1" applyBorder="1" applyAlignment="1">
      <alignment vertical="center"/>
    </xf>
    <xf numFmtId="14" fontId="2" fillId="2" borderId="147" xfId="0" applyNumberFormat="1" applyFont="1" applyFill="1" applyBorder="1" applyAlignment="1">
      <alignment vertical="center"/>
    </xf>
    <xf numFmtId="1" fontId="3" fillId="2" borderId="151" xfId="0" applyNumberFormat="1" applyFont="1" applyFill="1" applyBorder="1" applyAlignment="1">
      <alignment vertical="center"/>
    </xf>
    <xf numFmtId="168" fontId="2" fillId="2" borderId="147" xfId="21" applyFont="1" applyFill="1" applyBorder="1" applyAlignment="1">
      <alignment vertical="center"/>
    </xf>
    <xf numFmtId="0" fontId="3" fillId="2" borderId="151" xfId="0" applyNumberFormat="1" applyFont="1" applyFill="1" applyBorder="1" applyAlignment="1">
      <alignment horizontal="center" vertical="center"/>
    </xf>
    <xf numFmtId="1" fontId="3" fillId="2" borderId="151" xfId="0" applyNumberFormat="1" applyFont="1" applyFill="1" applyBorder="1" applyAlignment="1">
      <alignment horizontal="center" vertical="center"/>
    </xf>
    <xf numFmtId="168" fontId="2" fillId="2" borderId="147" xfId="21" applyFont="1" applyFill="1" applyBorder="1"/>
    <xf numFmtId="0" fontId="3" fillId="2" borderId="151" xfId="0" applyFont="1" applyFill="1" applyBorder="1" applyAlignment="1">
      <alignment horizontal="center" vertical="center"/>
    </xf>
    <xf numFmtId="0" fontId="2" fillId="2" borderId="147" xfId="0" applyFont="1" applyFill="1" applyBorder="1" applyAlignment="1">
      <alignment horizontal="left" wrapText="1"/>
    </xf>
    <xf numFmtId="168" fontId="2" fillId="2" borderId="147" xfId="21" applyFont="1" applyFill="1" applyBorder="1" applyAlignment="1">
      <alignment horizontal="center"/>
    </xf>
    <xf numFmtId="49" fontId="3" fillId="2" borderId="147" xfId="0" applyNumberFormat="1" applyFont="1" applyFill="1" applyBorder="1" applyAlignment="1">
      <alignment horizontal="center" vertical="center"/>
    </xf>
    <xf numFmtId="49" fontId="3" fillId="2" borderId="147" xfId="0" applyNumberFormat="1" applyFont="1" applyFill="1" applyBorder="1"/>
    <xf numFmtId="49" fontId="2" fillId="2" borderId="147" xfId="0" applyNumberFormat="1" applyFont="1" applyFill="1" applyBorder="1" applyAlignment="1">
      <alignment horizontal="center" vertical="center"/>
    </xf>
    <xf numFmtId="0" fontId="31" fillId="2" borderId="174" xfId="0" applyFont="1" applyFill="1" applyBorder="1"/>
    <xf numFmtId="168" fontId="2" fillId="2" borderId="147" xfId="21" applyFont="1" applyFill="1" applyBorder="1" applyAlignment="1">
      <alignment horizontal="center" vertical="center"/>
    </xf>
    <xf numFmtId="175" fontId="3" fillId="2" borderId="151" xfId="0" applyNumberFormat="1" applyFont="1" applyFill="1" applyBorder="1" applyAlignment="1">
      <alignment horizontal="center" vertical="center"/>
    </xf>
    <xf numFmtId="179" fontId="3" fillId="2" borderId="151" xfId="0" applyNumberFormat="1" applyFont="1" applyFill="1" applyBorder="1" applyAlignment="1">
      <alignment horizontal="center" vertical="center"/>
    </xf>
    <xf numFmtId="0" fontId="2" fillId="2" borderId="136" xfId="0" applyFont="1" applyFill="1" applyBorder="1" applyAlignment="1">
      <alignment horizontal="center"/>
    </xf>
    <xf numFmtId="0" fontId="2" fillId="2" borderId="136" xfId="0" applyFont="1" applyFill="1" applyBorder="1" applyAlignment="1">
      <alignment vertical="top" wrapText="1"/>
    </xf>
    <xf numFmtId="2" fontId="2" fillId="2" borderId="136" xfId="0" applyNumberFormat="1" applyFont="1" applyFill="1" applyBorder="1"/>
    <xf numFmtId="177" fontId="2" fillId="2" borderId="136" xfId="0" applyNumberFormat="1" applyFont="1" applyFill="1" applyBorder="1"/>
    <xf numFmtId="1" fontId="2" fillId="2" borderId="136" xfId="0" applyNumberFormat="1" applyFont="1" applyFill="1" applyBorder="1"/>
    <xf numFmtId="0" fontId="2" fillId="2" borderId="136" xfId="0" applyFont="1" applyFill="1" applyBorder="1" applyAlignment="1">
      <alignment wrapText="1"/>
    </xf>
    <xf numFmtId="0" fontId="2" fillId="2" borderId="136" xfId="0" applyFont="1" applyFill="1" applyBorder="1" applyAlignment="1">
      <alignment horizontal="left" vertical="top" wrapText="1"/>
    </xf>
    <xf numFmtId="0" fontId="31" fillId="2" borderId="136" xfId="0" applyFont="1" applyFill="1" applyBorder="1" applyAlignment="1">
      <alignment horizontal="left" vertical="top" wrapText="1"/>
    </xf>
    <xf numFmtId="0" fontId="31" fillId="2" borderId="136" xfId="0" applyFont="1" applyFill="1" applyBorder="1" applyAlignment="1">
      <alignment wrapText="1"/>
    </xf>
    <xf numFmtId="170" fontId="2" fillId="2" borderId="136" xfId="0" applyNumberFormat="1" applyFont="1" applyFill="1" applyBorder="1"/>
    <xf numFmtId="3" fontId="2" fillId="2" borderId="136" xfId="0" applyNumberFormat="1" applyFont="1" applyFill="1" applyBorder="1"/>
    <xf numFmtId="2" fontId="3" fillId="2" borderId="136" xfId="0" applyNumberFormat="1" applyFont="1" applyFill="1" applyBorder="1" applyAlignment="1">
      <alignment horizontal="center" vertical="center" wrapText="1"/>
    </xf>
    <xf numFmtId="0" fontId="3" fillId="2" borderId="136" xfId="0" applyFont="1" applyFill="1" applyBorder="1" applyAlignment="1">
      <alignment horizontal="centerContinuous" vertical="center" wrapText="1"/>
    </xf>
    <xf numFmtId="194" fontId="2" fillId="2" borderId="136" xfId="0" applyNumberFormat="1" applyFont="1" applyFill="1" applyBorder="1"/>
    <xf numFmtId="14" fontId="70" fillId="2" borderId="0" xfId="0" applyNumberFormat="1" applyFont="1" applyFill="1"/>
    <xf numFmtId="0" fontId="70" fillId="2" borderId="0" xfId="0" applyFont="1" applyFill="1"/>
    <xf numFmtId="4" fontId="2" fillId="2" borderId="136" xfId="0" applyNumberFormat="1" applyFont="1" applyFill="1" applyBorder="1"/>
    <xf numFmtId="17" fontId="2" fillId="2" borderId="147" xfId="0" applyNumberFormat="1" applyFont="1" applyFill="1" applyBorder="1"/>
    <xf numFmtId="0" fontId="3" fillId="2" borderId="192" xfId="0" applyFont="1" applyFill="1" applyBorder="1" applyAlignment="1">
      <alignment horizontal="left" wrapText="1"/>
    </xf>
    <xf numFmtId="0" fontId="3" fillId="2" borderId="192" xfId="0" applyFont="1" applyFill="1" applyBorder="1" applyAlignment="1">
      <alignment horizontal="left"/>
    </xf>
    <xf numFmtId="2" fontId="3" fillId="2" borderId="192" xfId="0" applyNumberFormat="1" applyFont="1" applyFill="1" applyBorder="1"/>
    <xf numFmtId="2" fontId="3" fillId="2" borderId="192" xfId="0" applyNumberFormat="1" applyFont="1" applyFill="1" applyBorder="1" applyAlignment="1">
      <alignment horizontal="right"/>
    </xf>
    <xf numFmtId="0" fontId="3" fillId="2" borderId="192" xfId="0" applyFont="1" applyFill="1" applyBorder="1" applyAlignment="1">
      <alignment horizontal="right"/>
    </xf>
    <xf numFmtId="177" fontId="3" fillId="2" borderId="192" xfId="0" applyNumberFormat="1" applyFont="1" applyFill="1" applyBorder="1"/>
    <xf numFmtId="14" fontId="3" fillId="2" borderId="192" xfId="0" applyNumberFormat="1" applyFont="1" applyFill="1" applyBorder="1"/>
    <xf numFmtId="2" fontId="3" fillId="2" borderId="192" xfId="0" applyNumberFormat="1" applyFont="1" applyFill="1" applyBorder="1" applyAlignment="1">
      <alignment horizontal="right" wrapText="1"/>
    </xf>
    <xf numFmtId="0" fontId="3" fillId="2" borderId="192" xfId="0" applyFont="1" applyFill="1" applyBorder="1" applyAlignment="1">
      <alignment horizontal="justify" wrapText="1"/>
    </xf>
    <xf numFmtId="178" fontId="3" fillId="2" borderId="192" xfId="0" applyNumberFormat="1" applyFont="1" applyFill="1" applyBorder="1" applyAlignment="1">
      <alignment wrapText="1"/>
    </xf>
    <xf numFmtId="2" fontId="3" fillId="2" borderId="192" xfId="0" applyNumberFormat="1" applyFont="1" applyFill="1" applyBorder="1" applyAlignment="1">
      <alignment wrapText="1"/>
    </xf>
    <xf numFmtId="0" fontId="0" fillId="2" borderId="0" xfId="0" applyFill="1" applyAlignment="1">
      <alignment vertical="top"/>
    </xf>
    <xf numFmtId="170" fontId="3" fillId="2" borderId="192" xfId="0" applyNumberFormat="1" applyFont="1" applyFill="1" applyBorder="1"/>
    <xf numFmtId="0" fontId="2" fillId="2" borderId="133" xfId="0" applyFont="1" applyFill="1" applyBorder="1" applyAlignment="1">
      <alignment horizontal="center"/>
    </xf>
    <xf numFmtId="2" fontId="2" fillId="2" borderId="133" xfId="0" applyNumberFormat="1" applyFont="1" applyFill="1" applyBorder="1" applyAlignment="1">
      <alignment horizontal="center"/>
    </xf>
    <xf numFmtId="0" fontId="2" fillId="2" borderId="133" xfId="0" applyFont="1" applyFill="1" applyBorder="1" applyAlignment="1">
      <alignment horizontal="center" vertical="center" wrapText="1"/>
    </xf>
    <xf numFmtId="14" fontId="2" fillId="2" borderId="133" xfId="0" applyNumberFormat="1" applyFont="1" applyFill="1" applyBorder="1" applyAlignment="1">
      <alignment horizontal="center" vertical="center"/>
    </xf>
    <xf numFmtId="14" fontId="2" fillId="2" borderId="133" xfId="0" applyNumberFormat="1" applyFont="1" applyFill="1" applyBorder="1"/>
    <xf numFmtId="0" fontId="2" fillId="2" borderId="133" xfId="0" applyFont="1" applyFill="1" applyBorder="1"/>
    <xf numFmtId="14" fontId="0" fillId="2" borderId="0" xfId="0" applyNumberFormat="1" applyFill="1"/>
    <xf numFmtId="14" fontId="2" fillId="2" borderId="133" xfId="0" applyNumberFormat="1" applyFont="1" applyFill="1" applyBorder="1" applyAlignment="1">
      <alignment horizontal="center"/>
    </xf>
    <xf numFmtId="0" fontId="2" fillId="2" borderId="133" xfId="0" applyFont="1" applyFill="1" applyBorder="1" applyAlignment="1">
      <alignment horizontal="center" wrapText="1"/>
    </xf>
    <xf numFmtId="0" fontId="0" fillId="2" borderId="133" xfId="0" applyFill="1" applyBorder="1"/>
    <xf numFmtId="14" fontId="2" fillId="2" borderId="133" xfId="0" applyNumberFormat="1" applyFont="1" applyFill="1" applyBorder="1" applyAlignment="1">
      <alignment horizontal="center" vertical="center" wrapText="1"/>
    </xf>
    <xf numFmtId="14" fontId="2" fillId="2" borderId="133" xfId="0" applyNumberFormat="1" applyFont="1" applyFill="1" applyBorder="1" applyAlignment="1">
      <alignment vertical="center"/>
    </xf>
    <xf numFmtId="14" fontId="0" fillId="2" borderId="0" xfId="0" applyNumberFormat="1" applyFill="1" applyAlignment="1">
      <alignment horizontal="center"/>
    </xf>
    <xf numFmtId="177" fontId="2" fillId="2" borderId="133" xfId="0" applyNumberFormat="1" applyFont="1" applyFill="1" applyBorder="1" applyAlignment="1">
      <alignment horizontal="center"/>
    </xf>
    <xf numFmtId="0" fontId="2" fillId="2" borderId="107" xfId="0" applyFont="1" applyFill="1" applyBorder="1" applyAlignment="1">
      <alignment horizontal="center"/>
    </xf>
    <xf numFmtId="0" fontId="2" fillId="2" borderId="107" xfId="0" applyFont="1" applyFill="1" applyBorder="1" applyAlignment="1">
      <alignment horizontal="center" vertical="top" wrapText="1"/>
    </xf>
    <xf numFmtId="2" fontId="2" fillId="2" borderId="107" xfId="0" applyNumberFormat="1" applyFont="1" applyFill="1" applyBorder="1" applyAlignment="1">
      <alignment horizontal="center"/>
    </xf>
    <xf numFmtId="177" fontId="2" fillId="2" borderId="107" xfId="0" applyNumberFormat="1" applyFont="1" applyFill="1" applyBorder="1" applyAlignment="1">
      <alignment horizontal="center"/>
    </xf>
    <xf numFmtId="14" fontId="2" fillId="2" borderId="107" xfId="0" applyNumberFormat="1" applyFont="1" applyFill="1" applyBorder="1" applyAlignment="1">
      <alignment horizontal="center"/>
    </xf>
    <xf numFmtId="0" fontId="2" fillId="2" borderId="107" xfId="0" applyFont="1" applyFill="1" applyBorder="1"/>
    <xf numFmtId="0" fontId="0" fillId="2" borderId="107" xfId="0" applyFill="1" applyBorder="1"/>
    <xf numFmtId="0" fontId="0" fillId="2" borderId="102" xfId="0" applyFill="1" applyBorder="1"/>
    <xf numFmtId="0" fontId="2" fillId="2" borderId="133" xfId="0" applyFont="1" applyFill="1" applyBorder="1" applyAlignment="1">
      <alignment horizontal="center" vertical="top" wrapText="1"/>
    </xf>
    <xf numFmtId="0" fontId="0" fillId="2" borderId="134" xfId="0" applyFill="1" applyBorder="1"/>
    <xf numFmtId="2" fontId="31" fillId="2" borderId="133" xfId="0" applyNumberFormat="1" applyFont="1" applyFill="1" applyBorder="1" applyAlignment="1">
      <alignment horizontal="center"/>
    </xf>
    <xf numFmtId="0" fontId="31" fillId="2" borderId="133" xfId="0" applyFont="1" applyFill="1" applyBorder="1" applyAlignment="1">
      <alignment horizontal="center"/>
    </xf>
    <xf numFmtId="14" fontId="31" fillId="2" borderId="133" xfId="0" applyNumberFormat="1" applyFont="1" applyFill="1" applyBorder="1" applyAlignment="1">
      <alignment horizontal="center"/>
    </xf>
    <xf numFmtId="14" fontId="0" fillId="2" borderId="133" xfId="0" applyNumberFormat="1" applyFill="1" applyBorder="1"/>
    <xf numFmtId="0" fontId="15" fillId="2" borderId="120" xfId="0" applyFont="1" applyFill="1" applyBorder="1" applyAlignment="1">
      <alignment horizontal="center" vertical="center"/>
    </xf>
    <xf numFmtId="14" fontId="25" fillId="2" borderId="133" xfId="0" applyNumberFormat="1" applyFont="1" applyFill="1" applyBorder="1" applyAlignment="1">
      <alignment horizontal="center"/>
    </xf>
    <xf numFmtId="14" fontId="32" fillId="2" borderId="133" xfId="0" applyNumberFormat="1" applyFont="1" applyFill="1" applyBorder="1" applyAlignment="1">
      <alignment horizontal="center" vertical="center" wrapText="1"/>
    </xf>
    <xf numFmtId="177" fontId="3" fillId="2" borderId="217" xfId="0" applyNumberFormat="1" applyFont="1" applyFill="1" applyBorder="1" applyAlignment="1">
      <alignment horizontal="center" vertical="center"/>
    </xf>
    <xf numFmtId="0" fontId="3" fillId="2" borderId="225" xfId="0" applyFont="1" applyFill="1" applyBorder="1" applyAlignment="1">
      <alignment horizontal="center" vertical="center" wrapText="1"/>
    </xf>
    <xf numFmtId="0" fontId="3" fillId="2" borderId="0" xfId="0" applyFont="1" applyFill="1" applyBorder="1" applyAlignment="1">
      <alignment horizontal="center" vertical="center"/>
    </xf>
    <xf numFmtId="2" fontId="3" fillId="2" borderId="119" xfId="0" applyNumberFormat="1" applyFont="1" applyFill="1" applyBorder="1" applyAlignment="1">
      <alignment horizontal="center" vertical="center"/>
    </xf>
    <xf numFmtId="0" fontId="3" fillId="2" borderId="217" xfId="25" applyNumberFormat="1" applyFont="1" applyFill="1" applyBorder="1" applyAlignment="1">
      <alignment horizontal="center" vertical="center" wrapText="1"/>
    </xf>
    <xf numFmtId="2" fontId="36" fillId="2" borderId="217" xfId="0" applyNumberFormat="1" applyFont="1" applyFill="1" applyBorder="1" applyAlignment="1">
      <alignment horizontal="center" vertical="center"/>
    </xf>
    <xf numFmtId="0" fontId="66" fillId="2" borderId="217" xfId="85" applyNumberFormat="1" applyFont="1" applyFill="1" applyBorder="1" applyAlignment="1">
      <alignment vertical="top" wrapText="1"/>
    </xf>
    <xf numFmtId="0" fontId="66" fillId="2" borderId="140" xfId="85" applyNumberFormat="1" applyFont="1" applyFill="1" applyBorder="1" applyAlignment="1">
      <alignment vertical="top" wrapText="1"/>
    </xf>
    <xf numFmtId="0" fontId="36" fillId="2" borderId="140" xfId="0" applyFont="1" applyFill="1" applyBorder="1" applyAlignment="1">
      <alignment horizontal="center" vertical="center"/>
    </xf>
    <xf numFmtId="2" fontId="36" fillId="2" borderId="140" xfId="0" applyNumberFormat="1" applyFont="1" applyFill="1" applyBorder="1" applyAlignment="1">
      <alignment horizontal="center" vertical="center"/>
    </xf>
    <xf numFmtId="177" fontId="3" fillId="2" borderId="140" xfId="0" applyNumberFormat="1" applyFont="1" applyFill="1" applyBorder="1" applyAlignment="1">
      <alignment horizontal="center" vertical="center"/>
    </xf>
    <xf numFmtId="0" fontId="66" fillId="2" borderId="217" xfId="85" applyNumberFormat="1" applyFont="1" applyFill="1" applyBorder="1" applyAlignment="1">
      <alignment horizontal="center" vertical="center" wrapText="1"/>
    </xf>
    <xf numFmtId="214" fontId="3" fillId="2" borderId="217" xfId="86" applyNumberFormat="1" applyFont="1" applyFill="1" applyBorder="1" applyAlignment="1">
      <alignment vertical="center"/>
    </xf>
    <xf numFmtId="2" fontId="3" fillId="2" borderId="217" xfId="0" applyNumberFormat="1" applyFont="1" applyFill="1" applyBorder="1" applyAlignment="1">
      <alignment vertical="center"/>
    </xf>
    <xf numFmtId="214" fontId="3" fillId="2" borderId="217" xfId="86" applyNumberFormat="1" applyFont="1" applyFill="1" applyBorder="1" applyAlignment="1">
      <alignment horizontal="center" vertical="center"/>
    </xf>
    <xf numFmtId="0" fontId="66" fillId="2" borderId="217" xfId="87" applyNumberFormat="1" applyFont="1" applyFill="1" applyBorder="1" applyAlignment="1">
      <alignment horizontal="center" vertical="center" wrapText="1"/>
    </xf>
    <xf numFmtId="214" fontId="66" fillId="2" borderId="217" xfId="87" applyNumberFormat="1" applyFont="1" applyFill="1" applyBorder="1" applyAlignment="1">
      <alignment horizontal="center" vertical="center"/>
    </xf>
    <xf numFmtId="0" fontId="25" fillId="2" borderId="0" xfId="0" applyFont="1" applyFill="1"/>
    <xf numFmtId="0" fontId="2" fillId="2" borderId="94" xfId="0" applyFont="1" applyFill="1" applyBorder="1" applyAlignment="1"/>
    <xf numFmtId="0" fontId="0" fillId="2" borderId="0" xfId="0" applyFill="1" applyAlignment="1">
      <alignment wrapText="1"/>
    </xf>
    <xf numFmtId="0" fontId="25" fillId="2" borderId="0" xfId="0" applyFont="1" applyFill="1" applyAlignment="1">
      <alignment horizontal="center" vertical="center"/>
    </xf>
    <xf numFmtId="0" fontId="0" fillId="2" borderId="0" xfId="0" applyFill="1" applyAlignment="1">
      <alignment horizontal="center" vertical="center"/>
    </xf>
    <xf numFmtId="0" fontId="0" fillId="2" borderId="0" xfId="0" applyFont="1" applyFill="1" applyAlignment="1">
      <alignment wrapText="1"/>
    </xf>
    <xf numFmtId="179" fontId="2" fillId="2" borderId="192" xfId="0" applyNumberFormat="1" applyFont="1" applyFill="1" applyBorder="1" applyAlignment="1">
      <alignment horizontal="center" vertical="center"/>
    </xf>
    <xf numFmtId="14" fontId="2" fillId="2" borderId="192" xfId="0" applyNumberFormat="1" applyFont="1" applyFill="1" applyBorder="1" applyAlignment="1">
      <alignment horizontal="center" vertical="center" wrapText="1"/>
    </xf>
    <xf numFmtId="0" fontId="3" fillId="2" borderId="192" xfId="23" applyFont="1" applyFill="1" applyBorder="1" applyAlignment="1">
      <alignment horizontal="left" vertical="center" wrapText="1"/>
    </xf>
    <xf numFmtId="0" fontId="2" fillId="2" borderId="192" xfId="23" applyFont="1" applyFill="1" applyBorder="1" applyAlignment="1">
      <alignment horizontal="left" vertical="center" wrapText="1"/>
    </xf>
    <xf numFmtId="205" fontId="3" fillId="2" borderId="192" xfId="0" applyNumberFormat="1" applyFont="1" applyFill="1" applyBorder="1" applyAlignment="1">
      <alignment horizontal="center" vertical="center" wrapText="1"/>
    </xf>
    <xf numFmtId="3" fontId="3" fillId="2" borderId="192" xfId="0" applyNumberFormat="1" applyFont="1" applyFill="1" applyBorder="1" applyAlignment="1">
      <alignment horizontal="center" vertical="center" wrapText="1"/>
    </xf>
    <xf numFmtId="2" fontId="29" fillId="2" borderId="192" xfId="0" applyNumberFormat="1" applyFont="1" applyFill="1" applyBorder="1" applyAlignment="1">
      <alignment horizontal="left" vertical="center" wrapText="1"/>
    </xf>
    <xf numFmtId="0" fontId="2" fillId="2" borderId="128" xfId="0" applyFont="1" applyFill="1" applyBorder="1" applyAlignment="1">
      <alignment horizontal="center"/>
    </xf>
    <xf numFmtId="0" fontId="2" fillId="2" borderId="128" xfId="0" applyFont="1" applyFill="1" applyBorder="1"/>
    <xf numFmtId="2" fontId="2" fillId="2" borderId="128" xfId="0" applyNumberFormat="1" applyFont="1" applyFill="1" applyBorder="1"/>
    <xf numFmtId="14" fontId="2" fillId="2" borderId="128" xfId="0" applyNumberFormat="1" applyFont="1" applyFill="1" applyBorder="1"/>
    <xf numFmtId="0" fontId="2" fillId="2" borderId="128" xfId="0" applyFont="1" applyFill="1" applyBorder="1" applyAlignment="1">
      <alignment horizontal="center" vertical="center"/>
    </xf>
    <xf numFmtId="0" fontId="0" fillId="2" borderId="128" xfId="0" applyFill="1" applyBorder="1"/>
    <xf numFmtId="2" fontId="2" fillId="2" borderId="107" xfId="0" applyNumberFormat="1" applyFont="1" applyFill="1" applyBorder="1"/>
    <xf numFmtId="14" fontId="2" fillId="2" borderId="107" xfId="0" applyNumberFormat="1" applyFont="1" applyFill="1" applyBorder="1"/>
    <xf numFmtId="14" fontId="0" fillId="2" borderId="128" xfId="0" applyNumberFormat="1" applyFill="1" applyBorder="1"/>
    <xf numFmtId="0" fontId="0" fillId="2" borderId="128" xfId="0" applyFill="1" applyBorder="1" applyAlignment="1">
      <alignment horizontal="center"/>
    </xf>
    <xf numFmtId="0" fontId="0" fillId="2" borderId="128" xfId="0" applyNumberFormat="1" applyFill="1" applyBorder="1"/>
    <xf numFmtId="0" fontId="2" fillId="2" borderId="256" xfId="0" applyFont="1" applyFill="1" applyBorder="1" applyAlignment="1">
      <alignment horizontal="center"/>
    </xf>
    <xf numFmtId="49" fontId="3" fillId="2" borderId="256" xfId="0" applyNumberFormat="1" applyFont="1" applyFill="1" applyBorder="1" applyAlignment="1">
      <alignment horizontal="left" vertical="top" wrapText="1"/>
    </xf>
    <xf numFmtId="0" fontId="2" fillId="2" borderId="256" xfId="0" applyFont="1" applyFill="1" applyBorder="1" applyAlignment="1">
      <alignment horizontal="left" vertical="top"/>
    </xf>
    <xf numFmtId="2" fontId="2" fillId="2" borderId="256" xfId="0" applyNumberFormat="1" applyFont="1" applyFill="1" applyBorder="1" applyAlignment="1">
      <alignment horizontal="left" vertical="top"/>
    </xf>
    <xf numFmtId="0" fontId="2" fillId="2" borderId="256" xfId="0" applyFont="1" applyFill="1" applyBorder="1" applyAlignment="1">
      <alignment horizontal="center" vertical="center"/>
    </xf>
    <xf numFmtId="2" fontId="2" fillId="2" borderId="256" xfId="0" applyNumberFormat="1" applyFont="1" applyFill="1" applyBorder="1" applyAlignment="1">
      <alignment horizontal="center" vertical="center"/>
    </xf>
    <xf numFmtId="0" fontId="31" fillId="2" borderId="256" xfId="0" applyFont="1" applyFill="1" applyBorder="1" applyAlignment="1">
      <alignment horizontal="left" vertical="top"/>
    </xf>
    <xf numFmtId="14" fontId="2" fillId="2" borderId="256" xfId="0" applyNumberFormat="1" applyFont="1" applyFill="1" applyBorder="1" applyAlignment="1">
      <alignment horizontal="left" vertical="top"/>
    </xf>
    <xf numFmtId="2" fontId="3" fillId="2" borderId="256" xfId="0" applyNumberFormat="1" applyFont="1" applyFill="1" applyBorder="1" applyAlignment="1">
      <alignment horizontal="left" vertical="top"/>
    </xf>
    <xf numFmtId="3" fontId="3" fillId="2" borderId="256" xfId="0" applyNumberFormat="1" applyFont="1" applyFill="1" applyBorder="1" applyAlignment="1">
      <alignment horizontal="left" vertical="top"/>
    </xf>
    <xf numFmtId="14" fontId="3" fillId="2" borderId="256" xfId="0" applyNumberFormat="1" applyFont="1" applyFill="1" applyBorder="1" applyAlignment="1">
      <alignment horizontal="left" vertical="top"/>
    </xf>
    <xf numFmtId="0" fontId="3" fillId="2" borderId="256" xfId="0" applyFont="1" applyFill="1" applyBorder="1" applyAlignment="1">
      <alignment horizontal="left" vertical="top" wrapText="1"/>
    </xf>
    <xf numFmtId="0" fontId="3" fillId="2" borderId="256" xfId="0" applyFont="1" applyFill="1" applyBorder="1" applyAlignment="1">
      <alignment horizontal="left" vertical="top"/>
    </xf>
    <xf numFmtId="0" fontId="9" fillId="2" borderId="256" xfId="0" applyFont="1" applyFill="1" applyBorder="1" applyAlignment="1">
      <alignment horizontal="left" vertical="top" wrapText="1"/>
    </xf>
    <xf numFmtId="14" fontId="87" fillId="2" borderId="256" xfId="0" applyNumberFormat="1" applyFont="1" applyFill="1" applyBorder="1" applyAlignment="1">
      <alignment horizontal="left" vertical="top" wrapText="1"/>
    </xf>
    <xf numFmtId="0" fontId="9" fillId="2" borderId="256" xfId="0" applyFont="1" applyFill="1" applyBorder="1" applyAlignment="1">
      <alignment horizontal="left" vertical="top"/>
    </xf>
    <xf numFmtId="0" fontId="87" fillId="2" borderId="256" xfId="0" applyFont="1" applyFill="1" applyBorder="1" applyAlignment="1">
      <alignment horizontal="left" vertical="top"/>
    </xf>
    <xf numFmtId="14" fontId="87" fillId="2" borderId="256" xfId="0" applyNumberFormat="1" applyFont="1" applyFill="1" applyBorder="1" applyAlignment="1">
      <alignment horizontal="left" vertical="top"/>
    </xf>
    <xf numFmtId="0" fontId="2" fillId="2" borderId="256" xfId="0" applyFont="1" applyFill="1" applyBorder="1" applyAlignment="1">
      <alignment horizontal="left" vertical="top" wrapText="1"/>
    </xf>
    <xf numFmtId="0" fontId="3" fillId="2" borderId="256" xfId="0" applyFont="1" applyFill="1" applyBorder="1" applyAlignment="1">
      <alignment horizontal="center"/>
    </xf>
    <xf numFmtId="4" fontId="3" fillId="2" borderId="256" xfId="0" applyNumberFormat="1" applyFont="1" applyFill="1" applyBorder="1" applyAlignment="1">
      <alignment horizontal="left" vertical="top" wrapText="1"/>
    </xf>
    <xf numFmtId="14" fontId="2" fillId="2" borderId="256" xfId="0" applyNumberFormat="1" applyFont="1" applyFill="1" applyBorder="1" applyAlignment="1">
      <alignment horizontal="left" vertical="top" wrapText="1"/>
    </xf>
    <xf numFmtId="49" fontId="3" fillId="2" borderId="256" xfId="0" applyNumberFormat="1" applyFont="1" applyFill="1" applyBorder="1" applyAlignment="1">
      <alignment horizontal="left" vertical="top"/>
    </xf>
    <xf numFmtId="1" fontId="3" fillId="2" borderId="256" xfId="0" applyNumberFormat="1" applyFont="1" applyFill="1" applyBorder="1" applyAlignment="1">
      <alignment horizontal="left" vertical="top"/>
    </xf>
    <xf numFmtId="49" fontId="13" fillId="2" borderId="120" xfId="0" applyNumberFormat="1" applyFont="1" applyFill="1" applyBorder="1" applyAlignment="1">
      <alignment horizontal="left" vertical="center" wrapText="1"/>
    </xf>
    <xf numFmtId="0" fontId="15" fillId="2" borderId="133" xfId="0" applyNumberFormat="1" applyFont="1" applyFill="1" applyBorder="1" applyAlignment="1">
      <alignment horizontal="center" vertical="center"/>
    </xf>
    <xf numFmtId="0" fontId="6" fillId="2" borderId="133" xfId="0" applyFont="1" applyFill="1" applyBorder="1" applyAlignment="1">
      <alignment horizontal="center" vertical="center"/>
    </xf>
    <xf numFmtId="2" fontId="2" fillId="2" borderId="133" xfId="0" applyNumberFormat="1" applyFont="1" applyFill="1" applyBorder="1"/>
    <xf numFmtId="49" fontId="13" fillId="2" borderId="120" xfId="0" applyNumberFormat="1" applyFont="1" applyFill="1" applyBorder="1" applyAlignment="1">
      <alignment horizontal="left" vertical="top" wrapText="1"/>
    </xf>
    <xf numFmtId="0" fontId="2" fillId="2" borderId="133" xfId="0" applyFont="1" applyFill="1" applyBorder="1" applyAlignment="1">
      <alignment wrapText="1"/>
    </xf>
    <xf numFmtId="49" fontId="13" fillId="2" borderId="124" xfId="0" applyNumberFormat="1" applyFont="1" applyFill="1" applyBorder="1" applyAlignment="1">
      <alignment horizontal="left" vertical="top" wrapText="1"/>
    </xf>
    <xf numFmtId="49" fontId="13" fillId="2" borderId="120" xfId="5" applyNumberFormat="1" applyFont="1" applyFill="1" applyBorder="1" applyAlignment="1">
      <alignment horizontal="left" vertical="top" wrapText="1"/>
    </xf>
    <xf numFmtId="2" fontId="6" fillId="2" borderId="133" xfId="0" applyNumberFormat="1" applyFont="1" applyFill="1" applyBorder="1" applyAlignment="1">
      <alignment horizontal="center" vertical="center"/>
    </xf>
    <xf numFmtId="0" fontId="15" fillId="2" borderId="120" xfId="0" applyNumberFormat="1" applyFont="1" applyFill="1" applyBorder="1" applyAlignment="1">
      <alignment horizontal="center" vertical="center"/>
    </xf>
    <xf numFmtId="2" fontId="2" fillId="2" borderId="120" xfId="0" applyNumberFormat="1" applyFont="1" applyFill="1" applyBorder="1"/>
    <xf numFmtId="0" fontId="2" fillId="2" borderId="19" xfId="0" applyFont="1" applyFill="1" applyBorder="1" applyAlignment="1"/>
    <xf numFmtId="0" fontId="15" fillId="2" borderId="18" xfId="0" applyFont="1" applyFill="1" applyBorder="1" applyAlignment="1">
      <alignment horizontal="center" vertical="center" wrapText="1"/>
    </xf>
    <xf numFmtId="0" fontId="15" fillId="2" borderId="18" xfId="0" applyNumberFormat="1" applyFont="1" applyFill="1" applyBorder="1" applyAlignment="1">
      <alignment horizontal="center" vertical="center"/>
    </xf>
    <xf numFmtId="179" fontId="13" fillId="2" borderId="18" xfId="0" applyNumberFormat="1" applyFont="1" applyFill="1" applyBorder="1" applyAlignment="1">
      <alignment horizontal="center" vertical="center"/>
    </xf>
    <xf numFmtId="0" fontId="15" fillId="2" borderId="18" xfId="0" applyFont="1" applyFill="1" applyBorder="1" applyAlignment="1">
      <alignment horizontal="center" vertical="center"/>
    </xf>
    <xf numFmtId="169" fontId="15" fillId="2" borderId="18" xfId="0" applyNumberFormat="1" applyFont="1" applyFill="1" applyBorder="1" applyAlignment="1">
      <alignment horizontal="center" vertical="center" wrapText="1"/>
    </xf>
    <xf numFmtId="14" fontId="15" fillId="2" borderId="18" xfId="0" applyNumberFormat="1" applyFont="1" applyFill="1" applyBorder="1" applyAlignment="1">
      <alignment horizontal="center" vertical="center"/>
    </xf>
    <xf numFmtId="0" fontId="13" fillId="2" borderId="15" xfId="0" applyFont="1" applyFill="1" applyBorder="1" applyAlignment="1">
      <alignment horizontal="center"/>
    </xf>
    <xf numFmtId="0" fontId="13" fillId="2" borderId="5" xfId="0" applyFont="1" applyFill="1" applyBorder="1" applyAlignment="1">
      <alignment horizontal="center" vertical="center" wrapText="1"/>
    </xf>
    <xf numFmtId="0" fontId="13" fillId="2" borderId="5" xfId="0" applyNumberFormat="1" applyFont="1" applyFill="1" applyBorder="1" applyAlignment="1">
      <alignment horizontal="center" vertical="center"/>
    </xf>
    <xf numFmtId="179" fontId="13" fillId="2" borderId="5" xfId="0" applyNumberFormat="1" applyFont="1" applyFill="1" applyBorder="1" applyAlignment="1">
      <alignment horizontal="center" vertical="center"/>
    </xf>
    <xf numFmtId="0" fontId="13" fillId="2" borderId="15" xfId="0" applyFont="1" applyFill="1" applyBorder="1" applyAlignment="1"/>
    <xf numFmtId="0" fontId="13" fillId="2" borderId="5" xfId="0" applyFont="1" applyFill="1" applyBorder="1" applyAlignment="1">
      <alignment horizontal="center" vertical="center"/>
    </xf>
    <xf numFmtId="169" fontId="13" fillId="2" borderId="5"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xf>
    <xf numFmtId="0" fontId="13" fillId="2" borderId="15" xfId="0" applyFont="1" applyFill="1" applyBorder="1" applyAlignment="1">
      <alignment horizontal="center" vertical="center"/>
    </xf>
    <xf numFmtId="2" fontId="13" fillId="2" borderId="15" xfId="0" applyNumberFormat="1" applyFont="1" applyFill="1" applyBorder="1" applyAlignment="1">
      <alignment horizontal="center" vertical="center"/>
    </xf>
    <xf numFmtId="0" fontId="27" fillId="2" borderId="15" xfId="0" applyFont="1" applyFill="1" applyBorder="1"/>
    <xf numFmtId="0" fontId="2" fillId="2" borderId="1" xfId="0" applyFont="1" applyFill="1" applyBorder="1" applyAlignment="1">
      <alignment vertical="center"/>
    </xf>
    <xf numFmtId="0" fontId="68" fillId="2" borderId="0" xfId="0" applyFont="1" applyFill="1"/>
    <xf numFmtId="0" fontId="2" fillId="2" borderId="133" xfId="0" applyFont="1" applyFill="1" applyBorder="1" applyAlignment="1">
      <alignment vertical="top" wrapText="1"/>
    </xf>
    <xf numFmtId="2" fontId="2" fillId="2" borderId="133" xfId="0" applyNumberFormat="1" applyFont="1" applyFill="1" applyBorder="1" applyAlignment="1">
      <alignment vertical="top" wrapText="1"/>
    </xf>
    <xf numFmtId="14" fontId="2" fillId="2" borderId="133" xfId="0" applyNumberFormat="1" applyFont="1" applyFill="1" applyBorder="1" applyAlignment="1">
      <alignment vertical="top" wrapText="1"/>
    </xf>
    <xf numFmtId="179" fontId="2" fillId="2" borderId="133" xfId="0" applyNumberFormat="1" applyFont="1" applyFill="1" applyBorder="1" applyAlignment="1">
      <alignment vertical="top" wrapText="1"/>
    </xf>
    <xf numFmtId="177" fontId="3" fillId="2" borderId="131" xfId="0" applyNumberFormat="1" applyFont="1" applyFill="1" applyBorder="1"/>
    <xf numFmtId="0" fontId="3" fillId="2" borderId="132" xfId="0" applyFont="1" applyFill="1" applyBorder="1" applyAlignment="1">
      <alignment horizontal="center"/>
    </xf>
    <xf numFmtId="0" fontId="3" fillId="2" borderId="108" xfId="0" applyFont="1" applyFill="1" applyBorder="1"/>
    <xf numFmtId="0" fontId="3" fillId="2" borderId="132" xfId="0" applyFont="1" applyFill="1" applyBorder="1"/>
    <xf numFmtId="2" fontId="6" fillId="2" borderId="147" xfId="0" applyNumberFormat="1" applyFont="1" applyFill="1" applyBorder="1"/>
    <xf numFmtId="14" fontId="6" fillId="2" borderId="147" xfId="0" applyNumberFormat="1" applyFont="1" applyFill="1" applyBorder="1"/>
    <xf numFmtId="2" fontId="6" fillId="2" borderId="120" xfId="0" applyNumberFormat="1" applyFont="1" applyFill="1" applyBorder="1" applyAlignment="1">
      <alignment horizontal="right"/>
    </xf>
    <xf numFmtId="2" fontId="6" fillId="2" borderId="147" xfId="0" applyNumberFormat="1" applyFont="1" applyFill="1" applyBorder="1" applyAlignment="1">
      <alignment horizontal="center"/>
    </xf>
    <xf numFmtId="14" fontId="6" fillId="2" borderId="120" xfId="0" applyNumberFormat="1" applyFont="1" applyFill="1" applyBorder="1" applyAlignment="1">
      <alignment horizontal="right"/>
    </xf>
    <xf numFmtId="0" fontId="6" fillId="2" borderId="96" xfId="0" applyFont="1" applyFill="1" applyBorder="1" applyAlignment="1">
      <alignment horizontal="center"/>
    </xf>
    <xf numFmtId="0" fontId="6" fillId="2" borderId="151" xfId="0" applyFont="1" applyFill="1" applyBorder="1" applyAlignment="1">
      <alignment horizontal="right"/>
    </xf>
    <xf numFmtId="2" fontId="6" fillId="2" borderId="151" xfId="0" applyNumberFormat="1" applyFont="1" applyFill="1" applyBorder="1" applyAlignment="1">
      <alignment horizontal="center"/>
    </xf>
    <xf numFmtId="2" fontId="6" fillId="2" borderId="151" xfId="0" applyNumberFormat="1" applyFont="1" applyFill="1" applyBorder="1"/>
    <xf numFmtId="14" fontId="6" fillId="2" borderId="151" xfId="0" applyNumberFormat="1" applyFont="1" applyFill="1" applyBorder="1"/>
    <xf numFmtId="0" fontId="6" fillId="2" borderId="120" xfId="0" applyFont="1" applyFill="1" applyBorder="1" applyAlignment="1">
      <alignment horizontal="right"/>
    </xf>
    <xf numFmtId="14" fontId="6" fillId="2" borderId="120" xfId="0" applyNumberFormat="1" applyFont="1" applyFill="1" applyBorder="1"/>
    <xf numFmtId="0" fontId="0" fillId="2" borderId="120" xfId="0" applyFont="1" applyFill="1" applyBorder="1"/>
    <xf numFmtId="0" fontId="6" fillId="2" borderId="173" xfId="0" applyFont="1" applyFill="1" applyBorder="1" applyAlignment="1"/>
    <xf numFmtId="0" fontId="6" fillId="2" borderId="174" xfId="0" applyFont="1" applyFill="1" applyBorder="1" applyAlignment="1"/>
    <xf numFmtId="0" fontId="13" fillId="2" borderId="119" xfId="0" applyFont="1" applyFill="1" applyBorder="1" applyAlignment="1">
      <alignment horizontal="center" vertical="center"/>
    </xf>
    <xf numFmtId="2" fontId="13" fillId="2" borderId="120" xfId="0" applyNumberFormat="1" applyFont="1" applyFill="1" applyBorder="1" applyAlignment="1">
      <alignment horizontal="center" vertical="center" wrapText="1"/>
    </xf>
    <xf numFmtId="0" fontId="13" fillId="2" borderId="120" xfId="0" applyNumberFormat="1" applyFont="1" applyFill="1" applyBorder="1" applyAlignment="1">
      <alignment horizontal="center" vertical="center"/>
    </xf>
    <xf numFmtId="2" fontId="13" fillId="2" borderId="120" xfId="0" applyNumberFormat="1" applyFont="1" applyFill="1" applyBorder="1" applyAlignment="1">
      <alignment horizontal="center" vertical="center"/>
    </xf>
    <xf numFmtId="14" fontId="13" fillId="2" borderId="120" xfId="0" applyNumberFormat="1" applyFont="1" applyFill="1" applyBorder="1" applyAlignment="1">
      <alignment horizontal="center" vertical="center"/>
    </xf>
    <xf numFmtId="0" fontId="17" fillId="2" borderId="176" xfId="0" applyFont="1" applyFill="1" applyBorder="1" applyAlignment="1">
      <alignment horizontal="center"/>
    </xf>
    <xf numFmtId="0" fontId="17" fillId="2" borderId="173" xfId="0" applyFont="1" applyFill="1" applyBorder="1" applyAlignment="1">
      <alignment horizontal="center" vertical="center"/>
    </xf>
    <xf numFmtId="0" fontId="17" fillId="2" borderId="174" xfId="0" applyFont="1" applyFill="1" applyBorder="1" applyAlignment="1">
      <alignment horizontal="center" vertical="center"/>
    </xf>
    <xf numFmtId="0" fontId="13" fillId="2" borderId="147" xfId="0" applyFont="1" applyFill="1" applyBorder="1" applyAlignment="1">
      <alignment horizontal="left" vertical="center" wrapText="1"/>
    </xf>
    <xf numFmtId="2" fontId="13" fillId="2" borderId="120" xfId="0" applyNumberFormat="1" applyFont="1" applyFill="1" applyBorder="1" applyAlignment="1">
      <alignment horizontal="right" vertical="center"/>
    </xf>
    <xf numFmtId="2" fontId="61" fillId="2" borderId="119" xfId="0" applyNumberFormat="1" applyFont="1" applyFill="1" applyBorder="1" applyAlignment="1">
      <alignment horizontal="right"/>
    </xf>
    <xf numFmtId="2" fontId="13" fillId="2" borderId="147" xfId="0" applyNumberFormat="1" applyFont="1" applyFill="1" applyBorder="1" applyAlignment="1">
      <alignment horizontal="right" vertical="center"/>
    </xf>
    <xf numFmtId="2" fontId="61" fillId="2" borderId="147" xfId="0" applyNumberFormat="1" applyFont="1" applyFill="1" applyBorder="1" applyAlignment="1">
      <alignment horizontal="right"/>
    </xf>
    <xf numFmtId="0" fontId="0" fillId="2" borderId="147" xfId="0" applyFont="1" applyFill="1" applyBorder="1" applyAlignment="1">
      <alignment horizontal="center" vertical="center"/>
    </xf>
    <xf numFmtId="2" fontId="0" fillId="2" borderId="147" xfId="0" applyNumberFormat="1" applyFont="1" applyFill="1" applyBorder="1" applyAlignment="1">
      <alignment horizontal="right"/>
    </xf>
    <xf numFmtId="1" fontId="6" fillId="2" borderId="147" xfId="50" applyNumberFormat="1" applyFont="1" applyFill="1" applyBorder="1"/>
    <xf numFmtId="1" fontId="6" fillId="2" borderId="147" xfId="20" applyNumberFormat="1" applyFont="1" applyFill="1" applyBorder="1" applyAlignment="1">
      <alignment horizontal="center" vertical="center"/>
    </xf>
    <xf numFmtId="170" fontId="6" fillId="2" borderId="147" xfId="6" applyNumberFormat="1" applyFont="1" applyFill="1" applyBorder="1"/>
    <xf numFmtId="0" fontId="6" fillId="2" borderId="147" xfId="48" applyNumberFormat="1" applyFont="1" applyFill="1" applyBorder="1"/>
    <xf numFmtId="14" fontId="13" fillId="2" borderId="147" xfId="0" applyNumberFormat="1" applyFont="1" applyFill="1" applyBorder="1" applyAlignment="1">
      <alignment horizontal="center" vertical="center"/>
    </xf>
    <xf numFmtId="0" fontId="10" fillId="2" borderId="147" xfId="0" applyFont="1" applyFill="1" applyBorder="1" applyAlignment="1">
      <alignment wrapText="1"/>
    </xf>
    <xf numFmtId="2" fontId="0" fillId="2" borderId="147" xfId="0" applyNumberFormat="1" applyFont="1" applyFill="1" applyBorder="1" applyAlignment="1">
      <alignment horizontal="center" vertical="center"/>
    </xf>
    <xf numFmtId="0" fontId="10" fillId="2" borderId="147" xfId="0" applyFont="1" applyFill="1" applyBorder="1" applyAlignment="1">
      <alignment horizontal="center" vertical="center"/>
    </xf>
    <xf numFmtId="14" fontId="0" fillId="2" borderId="147" xfId="0" applyNumberFormat="1" applyFont="1" applyFill="1" applyBorder="1" applyAlignment="1">
      <alignment horizontal="center" vertical="center"/>
    </xf>
    <xf numFmtId="0" fontId="0" fillId="2" borderId="265" xfId="0" applyFill="1" applyBorder="1" applyAlignment="1">
      <alignment horizontal="center" vertical="center"/>
    </xf>
    <xf numFmtId="2" fontId="13" fillId="2" borderId="265" xfId="0" applyNumberFormat="1" applyFont="1" applyFill="1" applyBorder="1" applyAlignment="1">
      <alignment horizontal="center" vertical="center"/>
    </xf>
    <xf numFmtId="14" fontId="0" fillId="2" borderId="265" xfId="0" applyNumberFormat="1" applyFill="1" applyBorder="1" applyAlignment="1">
      <alignment horizontal="center" vertical="center"/>
    </xf>
    <xf numFmtId="0" fontId="0" fillId="2" borderId="265" xfId="0" applyFill="1" applyBorder="1"/>
    <xf numFmtId="14" fontId="13" fillId="2" borderId="265" xfId="0" applyNumberFormat="1" applyFont="1" applyFill="1" applyBorder="1" applyAlignment="1">
      <alignment horizontal="center" vertical="center"/>
    </xf>
    <xf numFmtId="0" fontId="25" fillId="2" borderId="265" xfId="0" applyFont="1" applyFill="1" applyBorder="1" applyAlignment="1">
      <alignment horizontal="center" vertical="center"/>
    </xf>
    <xf numFmtId="177" fontId="2" fillId="2" borderId="265" xfId="0" applyNumberFormat="1" applyFont="1" applyFill="1" applyBorder="1" applyAlignment="1">
      <alignment horizontal="center"/>
    </xf>
    <xf numFmtId="14" fontId="6" fillId="2" borderId="265" xfId="0" applyNumberFormat="1" applyFont="1" applyFill="1" applyBorder="1" applyAlignment="1">
      <alignment horizontal="center" vertical="center"/>
    </xf>
    <xf numFmtId="170" fontId="2" fillId="2" borderId="265" xfId="0" applyNumberFormat="1" applyFont="1" applyFill="1" applyBorder="1"/>
    <xf numFmtId="17" fontId="15" fillId="2" borderId="265" xfId="0" applyNumberFormat="1" applyFont="1" applyFill="1" applyBorder="1" applyAlignment="1">
      <alignment horizontal="center" vertical="center"/>
    </xf>
    <xf numFmtId="0" fontId="15" fillId="2" borderId="265" xfId="0" applyFont="1" applyFill="1" applyBorder="1" applyAlignment="1">
      <alignment horizontal="center" vertical="center"/>
    </xf>
    <xf numFmtId="0" fontId="15" fillId="2" borderId="265" xfId="0" applyNumberFormat="1" applyFont="1" applyFill="1" applyBorder="1" applyAlignment="1">
      <alignment horizontal="center" vertical="center"/>
    </xf>
    <xf numFmtId="179" fontId="3" fillId="2" borderId="265" xfId="0" applyNumberFormat="1" applyFont="1" applyFill="1" applyBorder="1" applyAlignment="1">
      <alignment horizontal="center" vertical="center"/>
    </xf>
    <xf numFmtId="0" fontId="13" fillId="2" borderId="265" xfId="0" applyFont="1" applyFill="1" applyBorder="1" applyAlignment="1">
      <alignment horizontal="left" vertical="top" wrapText="1"/>
    </xf>
    <xf numFmtId="0" fontId="6" fillId="2" borderId="265" xfId="0" applyFont="1" applyFill="1" applyBorder="1" applyAlignment="1">
      <alignment wrapText="1"/>
    </xf>
    <xf numFmtId="0" fontId="13" fillId="2" borderId="265" xfId="0" applyFont="1" applyFill="1" applyBorder="1" applyAlignment="1">
      <alignment vertical="center"/>
    </xf>
    <xf numFmtId="2" fontId="15" fillId="2" borderId="265" xfId="0" applyNumberFormat="1" applyFont="1" applyFill="1" applyBorder="1" applyAlignment="1">
      <alignment horizontal="center" vertical="center"/>
    </xf>
    <xf numFmtId="2" fontId="6" fillId="2" borderId="265" xfId="0" applyNumberFormat="1" applyFont="1" applyFill="1" applyBorder="1"/>
    <xf numFmtId="14" fontId="6" fillId="2" borderId="265" xfId="0" applyNumberFormat="1" applyFont="1" applyFill="1" applyBorder="1"/>
    <xf numFmtId="0" fontId="13" fillId="2" borderId="265" xfId="0" applyFont="1" applyFill="1" applyBorder="1" applyAlignment="1">
      <alignment vertical="center" wrapText="1"/>
    </xf>
    <xf numFmtId="2" fontId="6" fillId="2" borderId="265" xfId="0" applyNumberFormat="1" applyFont="1" applyFill="1" applyBorder="1" applyAlignment="1">
      <alignment horizontal="left" wrapText="1"/>
    </xf>
    <xf numFmtId="0" fontId="13" fillId="2" borderId="265" xfId="0" applyFont="1" applyFill="1" applyBorder="1" applyAlignment="1">
      <alignment horizontal="left" wrapText="1"/>
    </xf>
    <xf numFmtId="0" fontId="6" fillId="2" borderId="265" xfId="0" applyFont="1" applyFill="1" applyBorder="1" applyAlignment="1">
      <alignment horizontal="center" vertical="center" wrapText="1"/>
    </xf>
    <xf numFmtId="0" fontId="6" fillId="2" borderId="265" xfId="0" applyNumberFormat="1" applyFont="1" applyFill="1" applyBorder="1" applyAlignment="1">
      <alignment horizontal="center" wrapText="1"/>
    </xf>
    <xf numFmtId="0" fontId="3" fillId="2" borderId="136" xfId="0" applyFont="1" applyFill="1" applyBorder="1" applyAlignment="1"/>
    <xf numFmtId="0" fontId="3" fillId="2" borderId="136" xfId="0" applyFont="1" applyFill="1" applyBorder="1"/>
    <xf numFmtId="2" fontId="3" fillId="2" borderId="136" xfId="0" applyNumberFormat="1" applyFont="1" applyFill="1" applyBorder="1"/>
    <xf numFmtId="14" fontId="3" fillId="2" borderId="136" xfId="0" applyNumberFormat="1" applyFont="1" applyFill="1" applyBorder="1"/>
    <xf numFmtId="0" fontId="36" fillId="2" borderId="136" xfId="0" applyFont="1" applyFill="1" applyBorder="1"/>
    <xf numFmtId="0" fontId="3" fillId="2" borderId="133" xfId="0" applyFont="1" applyFill="1" applyBorder="1" applyAlignment="1">
      <alignment horizontal="center"/>
    </xf>
    <xf numFmtId="0" fontId="3" fillId="2" borderId="133" xfId="0" applyFont="1" applyFill="1" applyBorder="1" applyAlignment="1">
      <alignment horizontal="left" vertical="center" wrapText="1"/>
    </xf>
    <xf numFmtId="2" fontId="13" fillId="2" borderId="133" xfId="0" applyNumberFormat="1" applyFont="1" applyFill="1" applyBorder="1" applyAlignment="1">
      <alignment horizontal="center" vertical="center" wrapText="1"/>
    </xf>
    <xf numFmtId="2" fontId="3" fillId="2" borderId="133" xfId="0" applyNumberFormat="1" applyFont="1" applyFill="1" applyBorder="1" applyAlignment="1">
      <alignment horizontal="center"/>
    </xf>
    <xf numFmtId="2" fontId="3" fillId="2" borderId="133" xfId="0" applyNumberFormat="1" applyFont="1" applyFill="1" applyBorder="1" applyAlignment="1">
      <alignment horizontal="center" vertical="center"/>
    </xf>
    <xf numFmtId="14" fontId="3" fillId="2" borderId="133" xfId="0" applyNumberFormat="1" applyFont="1" applyFill="1" applyBorder="1" applyAlignment="1">
      <alignment horizontal="center" vertical="center" wrapText="1"/>
    </xf>
    <xf numFmtId="14" fontId="3" fillId="2" borderId="133" xfId="0" applyNumberFormat="1" applyFont="1" applyFill="1" applyBorder="1" applyAlignment="1">
      <alignment horizontal="center"/>
    </xf>
    <xf numFmtId="183" fontId="13" fillId="2" borderId="133" xfId="0" applyNumberFormat="1" applyFont="1" applyFill="1" applyBorder="1" applyAlignment="1">
      <alignment horizontal="center" vertical="center" wrapText="1"/>
    </xf>
    <xf numFmtId="0" fontId="3" fillId="2" borderId="133" xfId="0" applyFont="1" applyFill="1" applyBorder="1" applyAlignment="1">
      <alignment horizontal="center" vertical="center"/>
    </xf>
    <xf numFmtId="1" fontId="3" fillId="2" borderId="133" xfId="0" applyNumberFormat="1" applyFont="1" applyFill="1" applyBorder="1" applyAlignment="1">
      <alignment horizontal="center" vertical="center" wrapText="1"/>
    </xf>
    <xf numFmtId="0" fontId="27" fillId="2" borderId="133" xfId="0" applyFont="1" applyFill="1" applyBorder="1" applyAlignment="1">
      <alignment horizontal="center" vertical="center"/>
    </xf>
    <xf numFmtId="177" fontId="3" fillId="2" borderId="133" xfId="0" applyNumberFormat="1" applyFont="1" applyFill="1" applyBorder="1" applyAlignment="1">
      <alignment horizontal="center" vertical="center"/>
    </xf>
    <xf numFmtId="0" fontId="2" fillId="2" borderId="133" xfId="0" applyFont="1" applyFill="1" applyBorder="1" applyAlignment="1">
      <alignment horizontal="left" wrapText="1"/>
    </xf>
    <xf numFmtId="0" fontId="3" fillId="2" borderId="133" xfId="127" applyNumberFormat="1" applyFont="1" applyFill="1" applyBorder="1" applyAlignment="1">
      <alignment horizontal="left" vertical="center" wrapText="1"/>
    </xf>
    <xf numFmtId="1" fontId="15" fillId="2" borderId="133" xfId="127" applyNumberFormat="1" applyFont="1" applyFill="1" applyBorder="1" applyAlignment="1">
      <alignment horizontal="center" vertical="center"/>
    </xf>
    <xf numFmtId="2" fontId="3" fillId="2" borderId="133" xfId="127" applyNumberFormat="1" applyFont="1" applyFill="1" applyBorder="1" applyAlignment="1">
      <alignment horizontal="center" vertical="center"/>
    </xf>
    <xf numFmtId="169" fontId="13" fillId="2" borderId="133" xfId="0" applyNumberFormat="1" applyFont="1" applyFill="1" applyBorder="1" applyAlignment="1">
      <alignment horizontal="center" vertical="center" wrapText="1"/>
    </xf>
    <xf numFmtId="14" fontId="13" fillId="2" borderId="133" xfId="0" applyNumberFormat="1" applyFont="1" applyFill="1" applyBorder="1" applyAlignment="1">
      <alignment horizontal="center" vertical="center" wrapText="1"/>
    </xf>
    <xf numFmtId="0" fontId="1" fillId="2" borderId="192" xfId="0" applyFont="1" applyFill="1" applyBorder="1" applyAlignment="1">
      <alignment horizontal="center"/>
    </xf>
    <xf numFmtId="0" fontId="2" fillId="2" borderId="192" xfId="0" applyFont="1" applyFill="1" applyBorder="1" applyAlignment="1">
      <alignment horizontal="left"/>
    </xf>
    <xf numFmtId="0" fontId="5" fillId="2" borderId="192" xfId="0" applyFont="1" applyFill="1" applyBorder="1" applyAlignment="1">
      <alignment horizontal="center" vertical="center" wrapText="1"/>
    </xf>
    <xf numFmtId="14" fontId="5" fillId="2" borderId="192" xfId="0" applyNumberFormat="1" applyFont="1" applyFill="1" applyBorder="1" applyAlignment="1">
      <alignment horizontal="center" vertical="center" wrapText="1"/>
    </xf>
    <xf numFmtId="49" fontId="5" fillId="2" borderId="192" xfId="0" applyNumberFormat="1" applyFont="1" applyFill="1" applyBorder="1" applyAlignment="1">
      <alignment horizontal="center" vertical="center"/>
    </xf>
    <xf numFmtId="0" fontId="1" fillId="2" borderId="192" xfId="0" applyFont="1" applyFill="1" applyBorder="1" applyAlignment="1">
      <alignment horizontal="center" vertical="center"/>
    </xf>
    <xf numFmtId="0" fontId="3" fillId="2" borderId="151" xfId="23" applyFont="1" applyFill="1" applyBorder="1" applyAlignment="1">
      <alignment horizontal="left" vertical="center" wrapText="1"/>
    </xf>
    <xf numFmtId="0" fontId="5" fillId="2" borderId="151" xfId="0" applyFont="1" applyFill="1" applyBorder="1" applyAlignment="1">
      <alignment horizontal="center" vertical="center" wrapText="1"/>
    </xf>
    <xf numFmtId="0" fontId="2" fillId="2" borderId="151" xfId="0" applyFont="1" applyFill="1" applyBorder="1" applyAlignment="1">
      <alignment horizontal="center" vertical="center"/>
    </xf>
    <xf numFmtId="2" fontId="2" fillId="2" borderId="151" xfId="0" applyNumberFormat="1" applyFont="1" applyFill="1" applyBorder="1" applyAlignment="1">
      <alignment horizontal="center" vertical="center"/>
    </xf>
    <xf numFmtId="14" fontId="5" fillId="2" borderId="151" xfId="0" applyNumberFormat="1" applyFont="1" applyFill="1" applyBorder="1" applyAlignment="1">
      <alignment horizontal="center" vertical="center"/>
    </xf>
    <xf numFmtId="0" fontId="1" fillId="2" borderId="151" xfId="0" applyFont="1" applyFill="1" applyBorder="1" applyAlignment="1">
      <alignment horizontal="center" vertical="center"/>
    </xf>
    <xf numFmtId="14" fontId="2" fillId="2" borderId="151" xfId="0" applyNumberFormat="1" applyFont="1" applyFill="1" applyBorder="1" applyAlignment="1">
      <alignment horizontal="center" vertical="center"/>
    </xf>
    <xf numFmtId="0" fontId="2" fillId="2" borderId="192" xfId="0" applyFont="1" applyFill="1" applyBorder="1" applyAlignment="1">
      <alignment horizontal="left" wrapText="1"/>
    </xf>
    <xf numFmtId="0" fontId="1" fillId="2" borderId="151" xfId="0" applyFont="1" applyFill="1" applyBorder="1" applyAlignment="1">
      <alignment horizontal="center"/>
    </xf>
    <xf numFmtId="49" fontId="5" fillId="2" borderId="192" xfId="0" applyNumberFormat="1" applyFont="1" applyFill="1" applyBorder="1" applyAlignment="1">
      <alignment horizontal="left" wrapText="1"/>
    </xf>
    <xf numFmtId="0" fontId="1" fillId="2" borderId="192" xfId="0" applyFont="1" applyFill="1" applyBorder="1" applyAlignment="1">
      <alignment horizontal="left" wrapText="1"/>
    </xf>
    <xf numFmtId="0" fontId="1" fillId="2" borderId="192" xfId="0" applyFont="1" applyFill="1" applyBorder="1" applyAlignment="1">
      <alignment horizontal="left"/>
    </xf>
    <xf numFmtId="14" fontId="5" fillId="2" borderId="119" xfId="0" applyNumberFormat="1" applyFont="1" applyFill="1" applyBorder="1" applyAlignment="1">
      <alignment horizontal="center" vertical="center"/>
    </xf>
    <xf numFmtId="14" fontId="5" fillId="2" borderId="192" xfId="0" applyNumberFormat="1" applyFont="1" applyFill="1" applyBorder="1" applyAlignment="1">
      <alignment horizontal="center" vertical="center"/>
    </xf>
    <xf numFmtId="0" fontId="2" fillId="2" borderId="192" xfId="0" applyFont="1" applyFill="1" applyBorder="1" applyAlignment="1">
      <alignment vertical="top" wrapText="1"/>
    </xf>
    <xf numFmtId="14" fontId="1" fillId="2" borderId="192" xfId="0" applyNumberFormat="1" applyFont="1" applyFill="1" applyBorder="1" applyAlignment="1">
      <alignment horizontal="center" vertical="center"/>
    </xf>
    <xf numFmtId="0" fontId="2" fillId="2" borderId="151" xfId="0" applyFont="1" applyFill="1" applyBorder="1" applyAlignment="1">
      <alignment horizontal="left" vertical="top" wrapText="1"/>
    </xf>
    <xf numFmtId="176" fontId="3" fillId="2" borderId="131" xfId="0" applyNumberFormat="1" applyFont="1" applyFill="1" applyBorder="1"/>
    <xf numFmtId="14" fontId="3" fillId="2" borderId="0" xfId="0" applyNumberFormat="1" applyFont="1" applyFill="1"/>
    <xf numFmtId="0" fontId="40" fillId="2" borderId="192" xfId="0" applyFont="1" applyFill="1" applyBorder="1" applyAlignment="1">
      <alignment horizontal="center" vertical="center"/>
    </xf>
    <xf numFmtId="0" fontId="19" fillId="2" borderId="192" xfId="0" applyFont="1" applyFill="1" applyBorder="1" applyAlignment="1">
      <alignment horizontal="center" wrapText="1"/>
    </xf>
    <xf numFmtId="0" fontId="11" fillId="2" borderId="192" xfId="111" applyFont="1" applyFill="1" applyBorder="1" applyAlignment="1">
      <alignment horizontal="center"/>
    </xf>
    <xf numFmtId="0" fontId="86" fillId="2" borderId="192" xfId="39" applyFont="1" applyFill="1" applyBorder="1" applyAlignment="1">
      <alignment horizontal="left" wrapText="1"/>
    </xf>
    <xf numFmtId="0" fontId="59" fillId="2" borderId="192" xfId="0" applyFont="1" applyFill="1" applyBorder="1"/>
    <xf numFmtId="14" fontId="59" fillId="2" borderId="192" xfId="0" applyNumberFormat="1" applyFont="1" applyFill="1" applyBorder="1"/>
    <xf numFmtId="14" fontId="59" fillId="2" borderId="192" xfId="0" applyNumberFormat="1" applyFont="1" applyFill="1" applyBorder="1" applyAlignment="1">
      <alignment wrapText="1"/>
    </xf>
    <xf numFmtId="0" fontId="59" fillId="2" borderId="192" xfId="0" applyNumberFormat="1" applyFont="1" applyFill="1" applyBorder="1" applyAlignment="1">
      <alignment wrapText="1"/>
    </xf>
    <xf numFmtId="0" fontId="59" fillId="2" borderId="192" xfId="0" applyFont="1" applyFill="1" applyBorder="1" applyAlignment="1">
      <alignment wrapText="1"/>
    </xf>
    <xf numFmtId="0" fontId="57" fillId="2" borderId="192" xfId="111" applyFont="1" applyFill="1" applyBorder="1"/>
    <xf numFmtId="0" fontId="48" fillId="2" borderId="192" xfId="111" applyFont="1" applyFill="1" applyBorder="1"/>
    <xf numFmtId="0" fontId="151" fillId="2" borderId="192" xfId="0" applyFont="1" applyFill="1" applyBorder="1" applyAlignment="1">
      <alignment horizontal="left" wrapText="1"/>
    </xf>
    <xf numFmtId="14" fontId="59" fillId="2" borderId="192" xfId="0" applyNumberFormat="1" applyFont="1" applyFill="1" applyBorder="1" applyAlignment="1">
      <alignment horizontal="center" vertical="center" wrapText="1"/>
    </xf>
    <xf numFmtId="1" fontId="13" fillId="2" borderId="192" xfId="0" applyNumberFormat="1" applyFont="1" applyFill="1" applyBorder="1" applyAlignment="1">
      <alignment horizontal="center" vertical="center"/>
    </xf>
    <xf numFmtId="49" fontId="13" fillId="2" borderId="192" xfId="0" applyNumberFormat="1" applyFont="1" applyFill="1" applyBorder="1" applyAlignment="1">
      <alignment horizontal="left" vertical="center" wrapText="1"/>
    </xf>
    <xf numFmtId="0" fontId="152" fillId="2" borderId="192" xfId="39" applyFont="1" applyFill="1" applyBorder="1" applyAlignment="1">
      <alignment horizontal="left" wrapText="1"/>
    </xf>
    <xf numFmtId="0" fontId="153" fillId="2" borderId="192" xfId="0" applyFont="1" applyFill="1" applyBorder="1"/>
    <xf numFmtId="14" fontId="153" fillId="2" borderId="192" xfId="0" applyNumberFormat="1" applyFont="1" applyFill="1" applyBorder="1"/>
    <xf numFmtId="14" fontId="153" fillId="2" borderId="192" xfId="0" applyNumberFormat="1" applyFont="1" applyFill="1" applyBorder="1" applyAlignment="1">
      <alignment wrapText="1"/>
    </xf>
    <xf numFmtId="0" fontId="153" fillId="2" borderId="192" xfId="0" applyNumberFormat="1" applyFont="1" applyFill="1" applyBorder="1" applyAlignment="1">
      <alignment wrapText="1"/>
    </xf>
    <xf numFmtId="0" fontId="154" fillId="2" borderId="192" xfId="111" applyFont="1" applyFill="1" applyBorder="1"/>
    <xf numFmtId="0" fontId="13" fillId="2" borderId="192" xfId="0" applyFont="1" applyFill="1" applyBorder="1" applyAlignment="1">
      <alignment vertical="center" wrapText="1"/>
    </xf>
    <xf numFmtId="0" fontId="59" fillId="2" borderId="258" xfId="0" applyFont="1" applyFill="1" applyBorder="1"/>
    <xf numFmtId="0" fontId="155" fillId="2" borderId="192" xfId="41" applyNumberFormat="1" applyFont="1" applyFill="1" applyBorder="1" applyAlignment="1">
      <alignment horizontal="left" vertical="top" wrapText="1" indent="1"/>
    </xf>
    <xf numFmtId="0" fontId="86" fillId="2" borderId="192" xfId="0" applyFont="1" applyFill="1" applyBorder="1" applyAlignment="1">
      <alignment horizontal="left" wrapText="1"/>
    </xf>
    <xf numFmtId="2" fontId="59" fillId="2" borderId="192" xfId="0" applyNumberFormat="1" applyFont="1" applyFill="1" applyBorder="1"/>
    <xf numFmtId="0" fontId="155" fillId="2" borderId="192" xfId="41" applyNumberFormat="1" applyFont="1" applyFill="1" applyBorder="1" applyAlignment="1">
      <alignment horizontal="left" vertical="top" wrapText="1"/>
    </xf>
    <xf numFmtId="0" fontId="59" fillId="2" borderId="151" xfId="0" applyFont="1" applyFill="1" applyBorder="1"/>
    <xf numFmtId="14" fontId="59" fillId="2" borderId="151" xfId="0" applyNumberFormat="1" applyFont="1" applyFill="1" applyBorder="1" applyAlignment="1">
      <alignment wrapText="1"/>
    </xf>
    <xf numFmtId="0" fontId="57" fillId="2" borderId="151" xfId="111" applyFont="1" applyFill="1" applyBorder="1"/>
    <xf numFmtId="0" fontId="29" fillId="2" borderId="0" xfId="0" applyFont="1" applyFill="1" applyBorder="1" applyAlignment="1">
      <alignment horizontal="center" vertical="center"/>
    </xf>
    <xf numFmtId="0" fontId="11" fillId="2" borderId="192" xfId="0" applyFont="1" applyFill="1" applyBorder="1" applyAlignment="1">
      <alignment horizontal="right"/>
    </xf>
    <xf numFmtId="0" fontId="45" fillId="2" borderId="0" xfId="0" applyFont="1" applyFill="1" applyBorder="1" applyAlignment="1">
      <alignment horizontal="center" vertical="center"/>
    </xf>
    <xf numFmtId="0" fontId="19" fillId="2" borderId="0" xfId="0" applyFont="1" applyFill="1" applyBorder="1" applyAlignment="1">
      <alignment horizontal="center" wrapText="1"/>
    </xf>
    <xf numFmtId="0" fontId="13" fillId="2" borderId="192" xfId="0" applyFont="1" applyFill="1" applyBorder="1" applyAlignment="1">
      <alignment horizontal="left" vertical="center" wrapText="1"/>
    </xf>
    <xf numFmtId="0" fontId="59" fillId="2" borderId="153" xfId="0" applyFont="1" applyFill="1" applyBorder="1"/>
    <xf numFmtId="0" fontId="59" fillId="2" borderId="151" xfId="0" applyNumberFormat="1" applyFont="1" applyFill="1" applyBorder="1" applyAlignment="1">
      <alignment wrapText="1"/>
    </xf>
    <xf numFmtId="0" fontId="19" fillId="2" borderId="0" xfId="0" applyFont="1" applyFill="1" applyBorder="1" applyAlignment="1">
      <alignment horizontal="center" vertical="center" wrapText="1"/>
    </xf>
    <xf numFmtId="0" fontId="13" fillId="2" borderId="192" xfId="0" applyNumberFormat="1" applyFont="1" applyFill="1" applyBorder="1" applyAlignment="1">
      <alignment horizontal="right" vertical="center"/>
    </xf>
    <xf numFmtId="0" fontId="13" fillId="2" borderId="192" xfId="0" applyFont="1" applyFill="1" applyBorder="1" applyAlignment="1">
      <alignment horizontal="right" vertical="center"/>
    </xf>
    <xf numFmtId="0" fontId="156" fillId="2" borderId="192" xfId="40" applyNumberFormat="1" applyFont="1" applyFill="1" applyBorder="1" applyAlignment="1">
      <alignment horizontal="left" vertical="top" wrapText="1" indent="1"/>
    </xf>
    <xf numFmtId="0" fontId="13" fillId="2" borderId="258" xfId="0" applyFont="1" applyFill="1" applyBorder="1" applyAlignment="1">
      <alignment horizontal="right" vertical="center"/>
    </xf>
    <xf numFmtId="0" fontId="13" fillId="2" borderId="192" xfId="0" applyFont="1" applyFill="1" applyBorder="1" applyAlignment="1">
      <alignment horizontal="center" wrapText="1"/>
    </xf>
    <xf numFmtId="0" fontId="83" fillId="2" borderId="253" xfId="110" applyNumberFormat="1" applyFont="1" applyFill="1" applyBorder="1" applyAlignment="1">
      <alignment horizontal="left" vertical="center" wrapText="1"/>
    </xf>
    <xf numFmtId="14" fontId="83" fillId="2" borderId="253" xfId="110" applyNumberFormat="1" applyFont="1" applyFill="1" applyBorder="1" applyAlignment="1">
      <alignment horizontal="left" vertical="center" wrapText="1"/>
    </xf>
    <xf numFmtId="0" fontId="151" fillId="2" borderId="192" xfId="39" applyNumberFormat="1" applyFont="1" applyFill="1" applyBorder="1" applyAlignment="1">
      <alignment horizontal="right"/>
    </xf>
    <xf numFmtId="0" fontId="11" fillId="2" borderId="192" xfId="111" applyFont="1" applyFill="1" applyBorder="1"/>
    <xf numFmtId="0" fontId="13" fillId="2" borderId="258" xfId="0" applyFont="1" applyFill="1" applyBorder="1" applyAlignment="1">
      <alignment horizontal="center" vertical="center" wrapText="1"/>
    </xf>
    <xf numFmtId="2" fontId="13" fillId="2" borderId="192" xfId="0" applyNumberFormat="1" applyFont="1" applyFill="1" applyBorder="1" applyAlignment="1">
      <alignment horizontal="center" vertical="center"/>
    </xf>
    <xf numFmtId="14" fontId="13" fillId="2" borderId="192" xfId="0" applyNumberFormat="1" applyFont="1" applyFill="1" applyBorder="1" applyAlignment="1">
      <alignment horizontal="center" vertical="center"/>
    </xf>
    <xf numFmtId="0" fontId="13" fillId="2" borderId="192" xfId="0" applyFont="1" applyFill="1" applyBorder="1" applyAlignment="1">
      <alignment horizontal="center" vertical="center"/>
    </xf>
    <xf numFmtId="0" fontId="11" fillId="2" borderId="120" xfId="111" applyFont="1" applyFill="1" applyBorder="1" applyAlignment="1">
      <alignment wrapText="1"/>
    </xf>
    <xf numFmtId="2" fontId="59" fillId="2" borderId="258" xfId="0" applyNumberFormat="1" applyFont="1" applyFill="1" applyBorder="1"/>
    <xf numFmtId="0" fontId="86" fillId="2" borderId="192" xfId="0" applyNumberFormat="1" applyFont="1" applyFill="1" applyBorder="1" applyAlignment="1">
      <alignment horizontal="right"/>
    </xf>
    <xf numFmtId="4" fontId="59" fillId="2" borderId="192" xfId="0" applyNumberFormat="1" applyFont="1" applyFill="1" applyBorder="1"/>
    <xf numFmtId="14" fontId="11" fillId="2" borderId="192" xfId="111" applyNumberFormat="1" applyFont="1" applyFill="1" applyBorder="1" applyAlignment="1">
      <alignment wrapText="1"/>
    </xf>
    <xf numFmtId="0" fontId="11" fillId="2" borderId="192" xfId="111" applyNumberFormat="1" applyFont="1" applyFill="1" applyBorder="1" applyAlignment="1">
      <alignment wrapText="1"/>
    </xf>
    <xf numFmtId="0" fontId="86" fillId="2" borderId="192" xfId="39" applyNumberFormat="1" applyFont="1" applyFill="1" applyBorder="1" applyAlignment="1">
      <alignment horizontal="right"/>
    </xf>
    <xf numFmtId="0" fontId="13" fillId="2" borderId="192" xfId="111" applyFont="1" applyFill="1" applyBorder="1"/>
    <xf numFmtId="0" fontId="151" fillId="2" borderId="192" xfId="0" applyNumberFormat="1" applyFont="1" applyFill="1" applyBorder="1" applyAlignment="1">
      <alignment horizontal="right"/>
    </xf>
    <xf numFmtId="14" fontId="13" fillId="2" borderId="192" xfId="111" applyNumberFormat="1" applyFont="1" applyFill="1" applyBorder="1" applyAlignment="1">
      <alignment wrapText="1"/>
    </xf>
    <xf numFmtId="0" fontId="13" fillId="2" borderId="192" xfId="111" applyFont="1" applyFill="1" applyBorder="1" applyAlignment="1">
      <alignment wrapText="1"/>
    </xf>
    <xf numFmtId="0" fontId="157" fillId="2" borderId="0" xfId="0" applyFont="1" applyFill="1" applyBorder="1" applyAlignment="1">
      <alignment horizontal="center" vertical="center"/>
    </xf>
    <xf numFmtId="0" fontId="155" fillId="2" borderId="192" xfId="40" applyNumberFormat="1" applyFont="1" applyFill="1" applyBorder="1" applyAlignment="1">
      <alignment horizontal="left" vertical="top" wrapText="1" indent="1"/>
    </xf>
    <xf numFmtId="0" fontId="57" fillId="2" borderId="120" xfId="111" applyFont="1" applyFill="1" applyBorder="1"/>
    <xf numFmtId="0" fontId="59" fillId="2" borderId="120" xfId="0" applyFont="1" applyFill="1" applyBorder="1"/>
    <xf numFmtId="0" fontId="59" fillId="2" borderId="124" xfId="0" applyFont="1" applyFill="1" applyBorder="1"/>
    <xf numFmtId="14" fontId="59" fillId="2" borderId="120" xfId="0" applyNumberFormat="1" applyFont="1" applyFill="1" applyBorder="1" applyAlignment="1">
      <alignment wrapText="1"/>
    </xf>
    <xf numFmtId="0" fontId="48" fillId="2" borderId="120" xfId="111" applyFont="1" applyFill="1" applyBorder="1"/>
    <xf numFmtId="0" fontId="83" fillId="2" borderId="192" xfId="41" applyNumberFormat="1" applyFont="1" applyFill="1" applyBorder="1" applyAlignment="1">
      <alignment horizontal="left" vertical="top" wrapText="1"/>
    </xf>
    <xf numFmtId="0" fontId="13" fillId="2" borderId="192" xfId="0" applyFont="1" applyFill="1" applyBorder="1" applyAlignment="1">
      <alignment horizontal="right"/>
    </xf>
    <xf numFmtId="0" fontId="13" fillId="2" borderId="192" xfId="111" applyFont="1" applyFill="1" applyBorder="1" applyAlignment="1">
      <alignment horizontal="center"/>
    </xf>
    <xf numFmtId="0" fontId="151" fillId="2" borderId="151" xfId="0" applyFont="1" applyFill="1" applyBorder="1" applyAlignment="1">
      <alignment horizontal="left" wrapText="1"/>
    </xf>
    <xf numFmtId="0" fontId="40" fillId="2" borderId="0" xfId="0" applyFont="1" applyFill="1" applyBorder="1" applyAlignment="1">
      <alignment horizontal="center" vertical="center"/>
    </xf>
    <xf numFmtId="0" fontId="13" fillId="2" borderId="192" xfId="0" applyNumberFormat="1" applyFont="1" applyFill="1" applyBorder="1" applyAlignment="1">
      <alignment horizontal="center" vertical="center"/>
    </xf>
    <xf numFmtId="0" fontId="59" fillId="2" borderId="257" xfId="0" applyFont="1" applyFill="1" applyBorder="1"/>
    <xf numFmtId="0" fontId="13" fillId="2" borderId="257" xfId="0" applyFont="1" applyFill="1" applyBorder="1" applyAlignment="1">
      <alignment horizontal="left" vertical="top" wrapText="1"/>
    </xf>
    <xf numFmtId="14" fontId="59" fillId="2" borderId="192" xfId="0" applyNumberFormat="1" applyFont="1" applyFill="1" applyBorder="1" applyAlignment="1">
      <alignment horizontal="center" wrapText="1"/>
    </xf>
    <xf numFmtId="0" fontId="61" fillId="2" borderId="257" xfId="0" applyFont="1" applyFill="1" applyBorder="1" applyAlignment="1">
      <alignment horizontal="left" vertical="top" wrapText="1"/>
    </xf>
    <xf numFmtId="0" fontId="3" fillId="2" borderId="209" xfId="0" applyNumberFormat="1" applyFont="1" applyFill="1" applyBorder="1" applyAlignment="1">
      <alignment horizontal="left" wrapText="1"/>
    </xf>
    <xf numFmtId="2" fontId="2" fillId="2" borderId="209" xfId="0" applyNumberFormat="1" applyFont="1" applyFill="1" applyBorder="1" applyAlignment="1">
      <alignment horizontal="center" wrapText="1"/>
    </xf>
    <xf numFmtId="3" fontId="2" fillId="2" borderId="209" xfId="0" applyNumberFormat="1" applyFont="1" applyFill="1" applyBorder="1" applyAlignment="1">
      <alignment horizontal="center" wrapText="1"/>
    </xf>
    <xf numFmtId="4" fontId="2" fillId="2" borderId="209" xfId="0" applyNumberFormat="1" applyFont="1" applyFill="1" applyBorder="1" applyAlignment="1">
      <alignment horizontal="center" wrapText="1"/>
    </xf>
    <xf numFmtId="177" fontId="2" fillId="2" borderId="209" xfId="0" applyNumberFormat="1" applyFont="1" applyFill="1" applyBorder="1" applyAlignment="1">
      <alignment horizontal="center" wrapText="1"/>
    </xf>
    <xf numFmtId="49" fontId="3" fillId="2" borderId="209" xfId="0" applyNumberFormat="1" applyFont="1" applyFill="1" applyBorder="1" applyAlignment="1">
      <alignment horizontal="left" wrapText="1"/>
    </xf>
    <xf numFmtId="2" fontId="3" fillId="2" borderId="209" xfId="0" applyNumberFormat="1" applyFont="1" applyFill="1" applyBorder="1" applyAlignment="1">
      <alignment horizontal="center" wrapText="1"/>
    </xf>
    <xf numFmtId="1" fontId="3" fillId="2" borderId="209" xfId="0" applyNumberFormat="1" applyFont="1" applyFill="1" applyBorder="1" applyAlignment="1">
      <alignment horizontal="center" wrapText="1"/>
    </xf>
    <xf numFmtId="3" fontId="3" fillId="2" borderId="209" xfId="0" applyNumberFormat="1" applyFont="1" applyFill="1" applyBorder="1" applyAlignment="1">
      <alignment horizontal="center" wrapText="1"/>
    </xf>
    <xf numFmtId="14" fontId="3" fillId="2" borderId="209" xfId="0" applyNumberFormat="1" applyFont="1" applyFill="1" applyBorder="1" applyAlignment="1">
      <alignment horizontal="center" wrapText="1"/>
    </xf>
    <xf numFmtId="0" fontId="3" fillId="2" borderId="209" xfId="0" applyFont="1" applyFill="1" applyBorder="1" applyAlignment="1">
      <alignment horizontal="center" wrapText="1"/>
    </xf>
    <xf numFmtId="4" fontId="3" fillId="2" borderId="209" xfId="0" applyNumberFormat="1" applyFont="1" applyFill="1" applyBorder="1" applyAlignment="1">
      <alignment horizontal="center" wrapText="1"/>
    </xf>
    <xf numFmtId="181" fontId="2" fillId="2" borderId="209" xfId="0" applyNumberFormat="1" applyFont="1" applyFill="1" applyBorder="1" applyAlignment="1">
      <alignment horizontal="center" wrapText="1"/>
    </xf>
    <xf numFmtId="4" fontId="2" fillId="2" borderId="230" xfId="0" applyNumberFormat="1" applyFont="1" applyFill="1" applyBorder="1" applyAlignment="1">
      <alignment horizontal="center" wrapText="1"/>
    </xf>
    <xf numFmtId="0" fontId="2" fillId="2" borderId="230" xfId="0" applyFont="1" applyFill="1" applyBorder="1" applyAlignment="1">
      <alignment horizontal="center" wrapText="1"/>
    </xf>
    <xf numFmtId="0" fontId="3" fillId="2" borderId="72" xfId="28" applyFont="1" applyFill="1" applyBorder="1" applyAlignment="1">
      <alignment horizontal="left" wrapText="1"/>
    </xf>
    <xf numFmtId="49" fontId="3" fillId="2" borderId="209" xfId="0" applyNumberFormat="1" applyFont="1" applyFill="1" applyBorder="1" applyAlignment="1">
      <alignment wrapText="1"/>
    </xf>
    <xf numFmtId="176" fontId="3" fillId="2" borderId="209" xfId="0" applyNumberFormat="1" applyFont="1" applyFill="1" applyBorder="1" applyAlignment="1">
      <alignment horizontal="center" wrapText="1"/>
    </xf>
    <xf numFmtId="170" fontId="3" fillId="2" borderId="209" xfId="0" applyNumberFormat="1" applyFont="1" applyFill="1" applyBorder="1" applyAlignment="1">
      <alignment horizontal="center" wrapText="1"/>
    </xf>
    <xf numFmtId="179" fontId="3" fillId="2" borderId="209" xfId="0" applyNumberFormat="1" applyFont="1" applyFill="1" applyBorder="1" applyAlignment="1">
      <alignment horizontal="center" wrapText="1"/>
    </xf>
    <xf numFmtId="177" fontId="2" fillId="2" borderId="209" xfId="0" applyNumberFormat="1" applyFont="1" applyFill="1" applyBorder="1" applyAlignment="1">
      <alignment horizontal="center" vertical="center" wrapText="1"/>
    </xf>
    <xf numFmtId="176" fontId="2" fillId="2" borderId="209" xfId="0" applyNumberFormat="1" applyFont="1" applyFill="1" applyBorder="1" applyAlignment="1">
      <alignment horizontal="center" wrapText="1"/>
    </xf>
    <xf numFmtId="179" fontId="2" fillId="2" borderId="209" xfId="0" applyNumberFormat="1" applyFont="1" applyFill="1" applyBorder="1" applyAlignment="1">
      <alignment horizontal="center" wrapText="1"/>
    </xf>
    <xf numFmtId="0" fontId="9" fillId="2" borderId="231" xfId="118" quotePrefix="1" applyFont="1" applyFill="1" applyBorder="1" applyAlignment="1">
      <alignment horizontal="left" wrapText="1"/>
    </xf>
    <xf numFmtId="0" fontId="9" fillId="2" borderId="232" xfId="119" quotePrefix="1" applyFont="1" applyFill="1" applyBorder="1" applyAlignment="1">
      <alignment horizontal="center" wrapText="1"/>
    </xf>
    <xf numFmtId="215" fontId="9" fillId="2" borderId="209" xfId="120" applyNumberFormat="1" applyFont="1" applyFill="1" applyBorder="1" applyAlignment="1">
      <alignment horizontal="center" wrapText="1"/>
    </xf>
    <xf numFmtId="3" fontId="9" fillId="2" borderId="209" xfId="120" applyNumberFormat="1" applyFont="1" applyFill="1" applyBorder="1" applyAlignment="1">
      <alignment horizontal="center" wrapText="1"/>
    </xf>
    <xf numFmtId="3" fontId="3" fillId="2" borderId="226" xfId="0" applyNumberFormat="1" applyFont="1" applyFill="1" applyBorder="1" applyAlignment="1">
      <alignment horizontal="center" wrapText="1"/>
    </xf>
    <xf numFmtId="0" fontId="9" fillId="2" borderId="233" xfId="118" quotePrefix="1" applyFont="1" applyFill="1" applyBorder="1" applyAlignment="1">
      <alignment horizontal="left" wrapText="1"/>
    </xf>
    <xf numFmtId="0" fontId="9" fillId="2" borderId="234" xfId="119" quotePrefix="1" applyFont="1" applyFill="1" applyBorder="1" applyAlignment="1">
      <alignment horizontal="center" wrapText="1"/>
    </xf>
    <xf numFmtId="3" fontId="9" fillId="2" borderId="235" xfId="120" applyNumberFormat="1" applyFont="1" applyFill="1" applyBorder="1" applyAlignment="1">
      <alignment horizontal="center" wrapText="1"/>
    </xf>
    <xf numFmtId="0" fontId="9" fillId="2" borderId="236" xfId="119" quotePrefix="1" applyFont="1" applyFill="1" applyBorder="1" applyAlignment="1">
      <alignment horizontal="center" wrapText="1"/>
    </xf>
    <xf numFmtId="215" fontId="9" fillId="2" borderId="192" xfId="120" applyNumberFormat="1" applyFont="1" applyFill="1" applyBorder="1" applyAlignment="1">
      <alignment horizontal="center" wrapText="1"/>
    </xf>
    <xf numFmtId="3" fontId="2" fillId="2" borderId="192" xfId="0" applyNumberFormat="1" applyFont="1" applyFill="1" applyBorder="1" applyAlignment="1">
      <alignment horizontal="center" wrapText="1"/>
    </xf>
    <xf numFmtId="4" fontId="2" fillId="2" borderId="192" xfId="0" applyNumberFormat="1" applyFont="1" applyFill="1" applyBorder="1" applyAlignment="1">
      <alignment horizontal="center" wrapText="1"/>
    </xf>
    <xf numFmtId="14" fontId="3" fillId="2" borderId="192" xfId="0" applyNumberFormat="1" applyFont="1" applyFill="1" applyBorder="1" applyAlignment="1">
      <alignment horizontal="center" wrapText="1"/>
    </xf>
    <xf numFmtId="177" fontId="2" fillId="2" borderId="192" xfId="0" applyNumberFormat="1" applyFont="1" applyFill="1" applyBorder="1" applyAlignment="1">
      <alignment horizontal="center" wrapText="1"/>
    </xf>
    <xf numFmtId="0" fontId="2" fillId="2" borderId="192" xfId="0" applyFont="1" applyFill="1" applyBorder="1" applyAlignment="1">
      <alignment horizontal="center" wrapText="1"/>
    </xf>
    <xf numFmtId="3" fontId="3" fillId="2" borderId="187" xfId="0" applyNumberFormat="1" applyFont="1" applyFill="1" applyBorder="1" applyAlignment="1">
      <alignment horizontal="center" wrapText="1"/>
    </xf>
    <xf numFmtId="0" fontId="31" fillId="2" borderId="192" xfId="0" applyFont="1" applyFill="1" applyBorder="1" applyAlignment="1">
      <alignment horizontal="center" wrapText="1"/>
    </xf>
    <xf numFmtId="0" fontId="9" fillId="2" borderId="192" xfId="118" quotePrefix="1" applyFont="1" applyFill="1" applyBorder="1" applyAlignment="1">
      <alignment horizontal="left" wrapText="1"/>
    </xf>
    <xf numFmtId="0" fontId="9" fillId="2" borderId="192" xfId="119" quotePrefix="1" applyFont="1" applyFill="1" applyBorder="1" applyAlignment="1">
      <alignment horizontal="center" wrapText="1"/>
    </xf>
    <xf numFmtId="2" fontId="3" fillId="2" borderId="192" xfId="0" applyNumberFormat="1" applyFont="1" applyFill="1" applyBorder="1" applyAlignment="1">
      <alignment horizontal="center" wrapText="1"/>
    </xf>
    <xf numFmtId="3" fontId="9" fillId="2" borderId="192" xfId="120" applyNumberFormat="1" applyFont="1" applyFill="1" applyBorder="1" applyAlignment="1">
      <alignment horizontal="center" wrapText="1"/>
    </xf>
    <xf numFmtId="0" fontId="9" fillId="2" borderId="232" xfId="118" quotePrefix="1" applyFont="1" applyFill="1" applyBorder="1" applyAlignment="1">
      <alignment horizontal="left" wrapText="1"/>
    </xf>
    <xf numFmtId="0" fontId="9" fillId="2" borderId="231" xfId="119" quotePrefix="1" applyFont="1" applyFill="1" applyBorder="1" applyAlignment="1">
      <alignment horizontal="center" wrapText="1"/>
    </xf>
    <xf numFmtId="2" fontId="3" fillId="2" borderId="120" xfId="0" applyNumberFormat="1" applyFont="1" applyFill="1" applyBorder="1" applyAlignment="1">
      <alignment horizontal="center" wrapText="1"/>
    </xf>
    <xf numFmtId="3" fontId="9" fillId="2" borderId="122" xfId="120" applyNumberFormat="1" applyFont="1" applyFill="1" applyBorder="1" applyAlignment="1">
      <alignment horizontal="center" wrapText="1"/>
    </xf>
    <xf numFmtId="14" fontId="3" fillId="2" borderId="120" xfId="0" applyNumberFormat="1" applyFont="1" applyFill="1" applyBorder="1" applyAlignment="1">
      <alignment horizontal="center" wrapText="1"/>
    </xf>
    <xf numFmtId="3" fontId="3" fillId="2" borderId="119" xfId="0" applyNumberFormat="1" applyFont="1" applyFill="1" applyBorder="1" applyAlignment="1">
      <alignment horizontal="center" wrapText="1"/>
    </xf>
    <xf numFmtId="0" fontId="9" fillId="2" borderId="236" xfId="118" quotePrefix="1" applyFont="1" applyFill="1" applyBorder="1" applyAlignment="1">
      <alignment horizontal="left" wrapText="1"/>
    </xf>
    <xf numFmtId="0" fontId="9" fillId="2" borderId="233" xfId="119" quotePrefix="1" applyFont="1" applyFill="1" applyBorder="1" applyAlignment="1">
      <alignment horizontal="center" wrapText="1"/>
    </xf>
    <xf numFmtId="3" fontId="9" fillId="2" borderId="237" xfId="120" applyNumberFormat="1" applyFont="1" applyFill="1" applyBorder="1" applyAlignment="1">
      <alignment horizontal="center" wrapText="1"/>
    </xf>
    <xf numFmtId="49" fontId="3" fillId="2" borderId="192" xfId="0" applyNumberFormat="1" applyFont="1" applyFill="1" applyBorder="1" applyAlignment="1">
      <alignment wrapText="1"/>
    </xf>
    <xf numFmtId="0" fontId="3" fillId="2" borderId="192" xfId="0" applyNumberFormat="1" applyFont="1" applyFill="1" applyBorder="1" applyAlignment="1">
      <alignment horizontal="center" wrapText="1"/>
    </xf>
    <xf numFmtId="3" fontId="3" fillId="2" borderId="192" xfId="0" applyNumberFormat="1" applyFont="1" applyFill="1" applyBorder="1" applyAlignment="1">
      <alignment horizontal="center" wrapText="1"/>
    </xf>
    <xf numFmtId="0" fontId="3" fillId="2" borderId="230" xfId="0" applyNumberFormat="1" applyFont="1" applyFill="1" applyBorder="1" applyAlignment="1">
      <alignment horizontal="center" wrapText="1"/>
    </xf>
    <xf numFmtId="3" fontId="3" fillId="2" borderId="230" xfId="0" applyNumberFormat="1" applyFont="1" applyFill="1" applyBorder="1" applyAlignment="1">
      <alignment horizontal="center" wrapText="1"/>
    </xf>
    <xf numFmtId="3" fontId="3" fillId="2" borderId="229" xfId="0" applyNumberFormat="1" applyFont="1" applyFill="1" applyBorder="1" applyAlignment="1">
      <alignment horizontal="center" wrapText="1"/>
    </xf>
    <xf numFmtId="3" fontId="9" fillId="2" borderId="238" xfId="120" applyNumberFormat="1" applyFont="1" applyFill="1" applyBorder="1" applyAlignment="1">
      <alignment horizontal="center" wrapText="1"/>
    </xf>
    <xf numFmtId="181" fontId="2" fillId="2" borderId="192" xfId="0" applyNumberFormat="1" applyFont="1" applyFill="1" applyBorder="1" applyAlignment="1">
      <alignment horizontal="center" wrapText="1"/>
    </xf>
    <xf numFmtId="181" fontId="3" fillId="2" borderId="187" xfId="0" applyNumberFormat="1" applyFont="1" applyFill="1" applyBorder="1" applyAlignment="1">
      <alignment horizontal="center" wrapText="1"/>
    </xf>
    <xf numFmtId="0" fontId="9" fillId="2" borderId="235" xfId="118" quotePrefix="1" applyFont="1" applyFill="1" applyBorder="1" applyAlignment="1">
      <alignment horizontal="left" wrapText="1"/>
    </xf>
    <xf numFmtId="3" fontId="9" fillId="2" borderId="239" xfId="120" applyNumberFormat="1" applyFont="1" applyFill="1" applyBorder="1" applyAlignment="1">
      <alignment horizontal="center" wrapText="1"/>
    </xf>
    <xf numFmtId="0" fontId="9" fillId="2" borderId="235" xfId="119" quotePrefix="1" applyFont="1" applyFill="1" applyBorder="1" applyAlignment="1">
      <alignment horizontal="center" wrapText="1"/>
    </xf>
    <xf numFmtId="3" fontId="130" fillId="2" borderId="192" xfId="0" applyNumberFormat="1" applyFont="1" applyFill="1" applyBorder="1" applyAlignment="1">
      <alignment horizontal="center" wrapText="1"/>
    </xf>
    <xf numFmtId="215" fontId="9" fillId="2" borderId="120" xfId="120" applyNumberFormat="1" applyFont="1" applyFill="1" applyBorder="1" applyAlignment="1">
      <alignment horizontal="center" wrapText="1"/>
    </xf>
    <xf numFmtId="3" fontId="9" fillId="2" borderId="232" xfId="120" applyNumberFormat="1" applyFont="1" applyFill="1" applyBorder="1" applyAlignment="1">
      <alignment horizontal="center" wrapText="1"/>
    </xf>
    <xf numFmtId="0" fontId="9" fillId="2" borderId="240" xfId="119" quotePrefix="1" applyFont="1" applyFill="1" applyBorder="1" applyAlignment="1">
      <alignment horizontal="center" wrapText="1"/>
    </xf>
    <xf numFmtId="215" fontId="9" fillId="2" borderId="230" xfId="120" applyNumberFormat="1" applyFont="1" applyFill="1" applyBorder="1" applyAlignment="1">
      <alignment horizontal="center" wrapText="1"/>
    </xf>
    <xf numFmtId="3" fontId="9" fillId="2" borderId="240" xfId="120" applyNumberFormat="1" applyFont="1" applyFill="1" applyBorder="1" applyAlignment="1">
      <alignment horizontal="center" wrapText="1"/>
    </xf>
    <xf numFmtId="0" fontId="9" fillId="2" borderId="0" xfId="119" quotePrefix="1" applyFont="1" applyFill="1" applyBorder="1" applyAlignment="1">
      <alignment horizontal="center" wrapText="1"/>
    </xf>
    <xf numFmtId="3" fontId="2" fillId="2" borderId="120" xfId="0" applyNumberFormat="1" applyFont="1" applyFill="1" applyBorder="1" applyAlignment="1">
      <alignment horizontal="center" wrapText="1"/>
    </xf>
    <xf numFmtId="4" fontId="2" fillId="2" borderId="120" xfId="0" applyNumberFormat="1" applyFont="1" applyFill="1" applyBorder="1" applyAlignment="1">
      <alignment horizontal="center" wrapText="1"/>
    </xf>
    <xf numFmtId="0" fontId="9" fillId="2" borderId="241" xfId="118" quotePrefix="1" applyFont="1" applyFill="1" applyBorder="1" applyAlignment="1">
      <alignment horizontal="left" wrapText="1"/>
    </xf>
    <xf numFmtId="14" fontId="3" fillId="2" borderId="230" xfId="0" applyNumberFormat="1" applyFont="1" applyFill="1" applyBorder="1" applyAlignment="1">
      <alignment horizontal="center" wrapText="1"/>
    </xf>
    <xf numFmtId="0" fontId="9" fillId="2" borderId="238" xfId="118" quotePrefix="1" applyFont="1" applyFill="1" applyBorder="1" applyAlignment="1">
      <alignment horizontal="left" wrapText="1"/>
    </xf>
    <xf numFmtId="0" fontId="9" fillId="2" borderId="242" xfId="118" quotePrefix="1" applyFont="1" applyFill="1" applyBorder="1" applyAlignment="1">
      <alignment horizontal="left" wrapText="1"/>
    </xf>
    <xf numFmtId="0" fontId="9" fillId="2" borderId="243" xfId="118" quotePrefix="1" applyFont="1" applyFill="1" applyBorder="1" applyAlignment="1">
      <alignment horizontal="left" wrapText="1"/>
    </xf>
    <xf numFmtId="0" fontId="9" fillId="2" borderId="187" xfId="118" quotePrefix="1" applyFont="1" applyFill="1" applyBorder="1" applyAlignment="1">
      <alignment horizontal="left" wrapText="1"/>
    </xf>
    <xf numFmtId="0" fontId="9" fillId="2" borderId="229" xfId="118" quotePrefix="1" applyFont="1" applyFill="1" applyBorder="1" applyAlignment="1">
      <alignment horizontal="left" wrapText="1"/>
    </xf>
    <xf numFmtId="0" fontId="9" fillId="2" borderId="244" xfId="118" quotePrefix="1" applyFont="1" applyFill="1" applyBorder="1" applyAlignment="1">
      <alignment horizontal="left" wrapText="1"/>
    </xf>
    <xf numFmtId="0" fontId="9" fillId="2" borderId="245" xfId="119" quotePrefix="1" applyFont="1" applyFill="1" applyBorder="1" applyAlignment="1">
      <alignment horizontal="center" wrapText="1"/>
    </xf>
    <xf numFmtId="0" fontId="9" fillId="2" borderId="246" xfId="118" quotePrefix="1" applyFont="1" applyFill="1" applyBorder="1" applyAlignment="1">
      <alignment horizontal="left" wrapText="1"/>
    </xf>
    <xf numFmtId="0" fontId="9" fillId="2" borderId="247" xfId="119" quotePrefix="1" applyFont="1" applyFill="1" applyBorder="1" applyAlignment="1">
      <alignment horizontal="center" wrapText="1"/>
    </xf>
    <xf numFmtId="3" fontId="9" fillId="2" borderId="244" xfId="120" applyNumberFormat="1" applyFont="1" applyFill="1" applyBorder="1" applyAlignment="1">
      <alignment horizontal="center" wrapText="1"/>
    </xf>
    <xf numFmtId="0" fontId="9" fillId="2" borderId="248" xfId="119" quotePrefix="1" applyFont="1" applyFill="1" applyBorder="1" applyAlignment="1">
      <alignment horizontal="center" wrapText="1"/>
    </xf>
    <xf numFmtId="0" fontId="131" fillId="2" borderId="192" xfId="0" applyFont="1" applyFill="1" applyBorder="1" applyAlignment="1">
      <alignment horizontal="center" wrapText="1"/>
    </xf>
    <xf numFmtId="0" fontId="131" fillId="2" borderId="192" xfId="0" applyNumberFormat="1" applyFont="1" applyFill="1" applyBorder="1" applyAlignment="1">
      <alignment horizontal="left" wrapText="1"/>
    </xf>
    <xf numFmtId="0" fontId="131" fillId="2" borderId="249" xfId="0" applyFont="1" applyFill="1" applyBorder="1" applyAlignment="1">
      <alignment horizontal="center" wrapText="1"/>
    </xf>
    <xf numFmtId="4" fontId="131" fillId="2" borderId="192" xfId="0" applyNumberFormat="1" applyFont="1" applyFill="1" applyBorder="1" applyAlignment="1">
      <alignment horizontal="center" wrapText="1"/>
    </xf>
    <xf numFmtId="3" fontId="131" fillId="2" borderId="192" xfId="0" applyNumberFormat="1" applyFont="1" applyFill="1" applyBorder="1" applyAlignment="1">
      <alignment horizontal="center" wrapText="1"/>
    </xf>
    <xf numFmtId="14" fontId="131" fillId="2" borderId="192" xfId="0" applyNumberFormat="1" applyFont="1" applyFill="1" applyBorder="1" applyAlignment="1">
      <alignment horizontal="center" wrapText="1"/>
    </xf>
    <xf numFmtId="177" fontId="131" fillId="2" borderId="192" xfId="0" applyNumberFormat="1" applyFont="1" applyFill="1" applyBorder="1" applyAlignment="1">
      <alignment horizontal="center" wrapText="1"/>
    </xf>
    <xf numFmtId="3" fontId="131" fillId="2" borderId="187" xfId="0" applyNumberFormat="1" applyFont="1" applyFill="1" applyBorder="1" applyAlignment="1">
      <alignment horizontal="center" wrapText="1"/>
    </xf>
    <xf numFmtId="0" fontId="132" fillId="2" borderId="192" xfId="0" applyFont="1" applyFill="1" applyBorder="1" applyAlignment="1">
      <alignment horizontal="center" wrapText="1"/>
    </xf>
    <xf numFmtId="0" fontId="3" fillId="2" borderId="192" xfId="0" applyNumberFormat="1" applyFont="1" applyFill="1" applyBorder="1" applyAlignment="1">
      <alignment horizontal="left" wrapText="1"/>
    </xf>
    <xf numFmtId="0" fontId="2" fillId="2" borderId="249" xfId="0" applyFont="1" applyFill="1" applyBorder="1" applyAlignment="1">
      <alignment horizontal="center" wrapText="1"/>
    </xf>
    <xf numFmtId="2" fontId="2" fillId="2" borderId="192" xfId="0" applyNumberFormat="1" applyFont="1" applyFill="1" applyBorder="1" applyAlignment="1">
      <alignment horizontal="center" wrapText="1"/>
    </xf>
    <xf numFmtId="197" fontId="2" fillId="2" borderId="192" xfId="0" applyNumberFormat="1" applyFont="1" applyFill="1" applyBorder="1" applyAlignment="1">
      <alignment horizontal="center" wrapText="1"/>
    </xf>
    <xf numFmtId="0" fontId="9" fillId="2" borderId="192" xfId="121" quotePrefix="1" applyFont="1" applyFill="1" applyBorder="1" applyAlignment="1">
      <alignment horizontal="left" wrapText="1"/>
    </xf>
    <xf numFmtId="0" fontId="9" fillId="2" borderId="238" xfId="73" quotePrefix="1" applyFont="1" applyFill="1" applyBorder="1" applyAlignment="1">
      <alignment horizontal="center" wrapText="1"/>
    </xf>
    <xf numFmtId="4" fontId="9" fillId="2" borderId="192" xfId="120" applyNumberFormat="1" applyFont="1" applyFill="1" applyBorder="1" applyAlignment="1">
      <alignment horizontal="center" wrapText="1"/>
    </xf>
    <xf numFmtId="4" fontId="3" fillId="2" borderId="192" xfId="0" applyNumberFormat="1" applyFont="1" applyFill="1" applyBorder="1" applyAlignment="1">
      <alignment horizontal="center" wrapText="1"/>
    </xf>
    <xf numFmtId="3" fontId="9" fillId="2" borderId="238" xfId="74" applyNumberFormat="1" applyFont="1" applyFill="1" applyBorder="1" applyAlignment="1">
      <alignment horizontal="center" wrapText="1"/>
    </xf>
    <xf numFmtId="3" fontId="9" fillId="2" borderId="220" xfId="74" applyNumberFormat="1" applyFont="1" applyFill="1" applyBorder="1" applyAlignment="1">
      <alignment horizontal="center" wrapText="1"/>
    </xf>
    <xf numFmtId="0" fontId="9" fillId="2" borderId="192" xfId="121" quotePrefix="1" applyFont="1" applyFill="1" applyBorder="1" applyAlignment="1">
      <alignment horizontal="left" vertical="top" wrapText="1"/>
    </xf>
    <xf numFmtId="0" fontId="9" fillId="2" borderId="220" xfId="73" quotePrefix="1" applyFont="1" applyFill="1" applyBorder="1" applyAlignment="1">
      <alignment horizontal="center" wrapText="1"/>
    </xf>
    <xf numFmtId="0" fontId="9" fillId="2" borderId="192" xfId="118" quotePrefix="1" applyFont="1" applyFill="1" applyBorder="1" applyAlignment="1">
      <alignment horizontal="left" vertical="top" wrapText="1"/>
    </xf>
    <xf numFmtId="0" fontId="2" fillId="2" borderId="221" xfId="0" applyFont="1" applyFill="1" applyBorder="1" applyAlignment="1">
      <alignment horizontal="center" wrapText="1"/>
    </xf>
    <xf numFmtId="0" fontId="9" fillId="2" borderId="233" xfId="118" quotePrefix="1" applyFont="1" applyFill="1" applyBorder="1" applyAlignment="1">
      <alignment horizontal="left" vertical="top" wrapText="1"/>
    </xf>
    <xf numFmtId="0" fontId="9" fillId="2" borderId="241" xfId="118" quotePrefix="1" applyFont="1" applyFill="1" applyBorder="1" applyAlignment="1">
      <alignment horizontal="left" vertical="top" wrapText="1"/>
    </xf>
    <xf numFmtId="49" fontId="131" fillId="2" borderId="192" xfId="0" applyNumberFormat="1" applyFont="1" applyFill="1" applyBorder="1" applyAlignment="1">
      <alignment vertical="top" wrapText="1"/>
    </xf>
    <xf numFmtId="0" fontId="131" fillId="2" borderId="192" xfId="119" quotePrefix="1" applyFont="1" applyFill="1" applyBorder="1" applyAlignment="1">
      <alignment horizontal="center" wrapText="1"/>
    </xf>
    <xf numFmtId="1" fontId="131" fillId="2" borderId="192" xfId="0" applyNumberFormat="1" applyFont="1" applyFill="1" applyBorder="1" applyAlignment="1">
      <alignment horizontal="center" wrapText="1"/>
    </xf>
    <xf numFmtId="3" fontId="131" fillId="2" borderId="192" xfId="120" applyNumberFormat="1" applyFont="1" applyFill="1" applyBorder="1" applyAlignment="1">
      <alignment horizontal="center" wrapText="1"/>
    </xf>
    <xf numFmtId="0" fontId="7" fillId="2" borderId="0" xfId="0" applyFont="1" applyFill="1"/>
    <xf numFmtId="0" fontId="7" fillId="2" borderId="0" xfId="0" applyFont="1" applyFill="1" applyAlignment="1"/>
    <xf numFmtId="0" fontId="92" fillId="2" borderId="173" xfId="0" applyFont="1" applyFill="1" applyBorder="1" applyAlignment="1"/>
    <xf numFmtId="0" fontId="92" fillId="2" borderId="174" xfId="0" applyFont="1" applyFill="1" applyBorder="1" applyAlignment="1"/>
    <xf numFmtId="2" fontId="3" fillId="2" borderId="120" xfId="0" applyNumberFormat="1" applyFont="1" applyFill="1" applyBorder="1"/>
    <xf numFmtId="14" fontId="3" fillId="2" borderId="120" xfId="0" applyNumberFormat="1" applyFont="1" applyFill="1" applyBorder="1"/>
    <xf numFmtId="0" fontId="36" fillId="2" borderId="120" xfId="0" applyFont="1" applyFill="1" applyBorder="1"/>
    <xf numFmtId="0" fontId="5" fillId="2" borderId="147" xfId="0" applyFont="1" applyFill="1" applyBorder="1" applyAlignment="1">
      <alignment horizontal="left" vertical="center"/>
    </xf>
    <xf numFmtId="0" fontId="2" fillId="2" borderId="258" xfId="0" applyFont="1" applyFill="1" applyBorder="1" applyAlignment="1"/>
    <xf numFmtId="49" fontId="3" fillId="2" borderId="265" xfId="0" applyNumberFormat="1" applyFont="1" applyFill="1" applyBorder="1" applyAlignment="1">
      <alignment horizontal="left" vertical="top" wrapText="1"/>
    </xf>
    <xf numFmtId="199" fontId="3" fillId="2" borderId="265" xfId="0" applyNumberFormat="1" applyFont="1" applyFill="1" applyBorder="1" applyAlignment="1">
      <alignment horizontal="center" vertical="center"/>
    </xf>
    <xf numFmtId="0" fontId="29" fillId="2" borderId="265" xfId="0" applyNumberFormat="1" applyFont="1" applyFill="1" applyBorder="1" applyAlignment="1" applyProtection="1">
      <alignment horizontal="center" vertical="center"/>
    </xf>
    <xf numFmtId="200" fontId="3" fillId="2" borderId="120" xfId="0" applyNumberFormat="1" applyFont="1" applyFill="1" applyBorder="1" applyAlignment="1">
      <alignment horizontal="center" vertical="center"/>
    </xf>
    <xf numFmtId="0" fontId="3" fillId="2" borderId="265" xfId="0" applyFont="1" applyFill="1" applyBorder="1" applyAlignment="1">
      <alignment horizontal="left" vertical="top" wrapText="1"/>
    </xf>
    <xf numFmtId="201" fontId="3" fillId="2" borderId="120" xfId="0" applyNumberFormat="1" applyFont="1" applyFill="1" applyBorder="1" applyAlignment="1">
      <alignment horizontal="center" vertical="center"/>
    </xf>
    <xf numFmtId="202" fontId="3" fillId="2" borderId="120" xfId="0" applyNumberFormat="1" applyFont="1" applyFill="1" applyBorder="1" applyAlignment="1">
      <alignment horizontal="center" vertical="center"/>
    </xf>
    <xf numFmtId="0" fontId="1" fillId="2" borderId="252" xfId="0" applyFont="1" applyFill="1" applyBorder="1" applyAlignment="1">
      <alignment vertical="center"/>
    </xf>
    <xf numFmtId="0" fontId="2" fillId="2" borderId="252" xfId="0" applyFont="1" applyFill="1" applyBorder="1" applyAlignment="1"/>
    <xf numFmtId="201" fontId="3" fillId="2" borderId="265" xfId="0" applyNumberFormat="1" applyFont="1" applyFill="1" applyBorder="1" applyAlignment="1">
      <alignment horizontal="center" vertical="center"/>
    </xf>
    <xf numFmtId="202" fontId="3" fillId="2" borderId="265" xfId="0" applyNumberFormat="1" applyFont="1" applyFill="1" applyBorder="1" applyAlignment="1">
      <alignment horizontal="center" vertical="center"/>
    </xf>
    <xf numFmtId="0" fontId="3" fillId="2" borderId="265" xfId="0" applyFont="1" applyFill="1" applyBorder="1" applyAlignment="1">
      <alignment vertical="top" wrapText="1"/>
    </xf>
    <xf numFmtId="199" fontId="3" fillId="2" borderId="120" xfId="0" applyNumberFormat="1" applyFont="1" applyFill="1" applyBorder="1" applyAlignment="1">
      <alignment horizontal="center" vertical="center"/>
    </xf>
    <xf numFmtId="199" fontId="3" fillId="2" borderId="120" xfId="0" applyNumberFormat="1" applyFont="1" applyFill="1" applyBorder="1" applyAlignment="1">
      <alignment horizontal="center" vertical="center" wrapText="1"/>
    </xf>
    <xf numFmtId="169" fontId="2" fillId="2" borderId="270" xfId="0" applyNumberFormat="1" applyFont="1" applyFill="1" applyBorder="1" applyAlignment="1"/>
    <xf numFmtId="0" fontId="29" fillId="2" borderId="271" xfId="0" applyNumberFormat="1" applyFont="1" applyFill="1" applyBorder="1" applyAlignment="1" applyProtection="1">
      <alignment horizontal="center" vertical="center"/>
    </xf>
    <xf numFmtId="0" fontId="3" fillId="2" borderId="265" xfId="0" applyFont="1" applyFill="1" applyBorder="1" applyAlignment="1">
      <alignment horizontal="right" vertical="center"/>
    </xf>
    <xf numFmtId="200" fontId="3" fillId="2" borderId="265" xfId="0" applyNumberFormat="1" applyFont="1" applyFill="1" applyBorder="1" applyAlignment="1">
      <alignment horizontal="center" vertical="center"/>
    </xf>
    <xf numFmtId="0" fontId="29" fillId="2" borderId="265" xfId="111" applyFont="1" applyFill="1" applyBorder="1" applyAlignment="1">
      <alignment horizontal="center"/>
    </xf>
    <xf numFmtId="0" fontId="3" fillId="2" borderId="265" xfId="0" applyFont="1" applyFill="1" applyBorder="1"/>
    <xf numFmtId="0" fontId="29" fillId="2" borderId="265" xfId="111" applyFont="1" applyFill="1" applyBorder="1" applyAlignment="1">
      <alignment horizontal="center" vertical="center"/>
    </xf>
    <xf numFmtId="0" fontId="3" fillId="2" borderId="265" xfId="14" quotePrefix="1" applyFont="1" applyFill="1" applyBorder="1" applyAlignment="1">
      <alignment horizontal="left" wrapText="1"/>
    </xf>
    <xf numFmtId="0" fontId="3" fillId="2" borderId="118" xfId="15" quotePrefix="1" applyFont="1" applyFill="1" applyBorder="1" applyAlignment="1">
      <alignment horizontal="center" wrapText="1"/>
    </xf>
    <xf numFmtId="0" fontId="3" fillId="2" borderId="118" xfId="3" applyFont="1" applyFill="1" applyBorder="1" applyAlignment="1">
      <alignment horizontal="center" wrapText="1"/>
    </xf>
    <xf numFmtId="0" fontId="3" fillId="2" borderId="118" xfId="2" applyFont="1" applyFill="1" applyBorder="1" applyAlignment="1">
      <alignment horizontal="center" wrapText="1"/>
    </xf>
    <xf numFmtId="14" fontId="29" fillId="2" borderId="265" xfId="0" applyNumberFormat="1" applyFont="1" applyFill="1" applyBorder="1" applyAlignment="1">
      <alignment horizontal="center"/>
    </xf>
    <xf numFmtId="169" fontId="3" fillId="2" borderId="226" xfId="0" applyNumberFormat="1" applyFont="1" applyFill="1" applyBorder="1" applyAlignment="1">
      <alignment horizontal="center" wrapText="1"/>
    </xf>
    <xf numFmtId="177" fontId="29" fillId="2" borderId="265" xfId="0" applyNumberFormat="1" applyFont="1" applyFill="1" applyBorder="1" applyAlignment="1">
      <alignment horizontal="center"/>
    </xf>
    <xf numFmtId="0" fontId="29" fillId="2" borderId="252" xfId="0" applyFont="1" applyFill="1" applyBorder="1" applyAlignment="1">
      <alignment horizontal="center"/>
    </xf>
    <xf numFmtId="177" fontId="29" fillId="2" borderId="265" xfId="0" applyNumberFormat="1" applyFont="1" applyFill="1" applyBorder="1" applyAlignment="1">
      <alignment horizontal="center" wrapText="1"/>
    </xf>
    <xf numFmtId="0" fontId="3" fillId="2" borderId="273" xfId="2" applyFont="1" applyFill="1" applyBorder="1" applyAlignment="1">
      <alignment horizontal="center" wrapText="1"/>
    </xf>
    <xf numFmtId="0" fontId="3" fillId="2" borderId="273" xfId="15" quotePrefix="1" applyFont="1" applyFill="1" applyBorder="1" applyAlignment="1">
      <alignment horizontal="center" wrapText="1"/>
    </xf>
    <xf numFmtId="0" fontId="3" fillId="2" borderId="101" xfId="3" applyFont="1" applyFill="1" applyBorder="1" applyAlignment="1">
      <alignment horizontal="center" wrapText="1"/>
    </xf>
    <xf numFmtId="14" fontId="29" fillId="2" borderId="226" xfId="0" applyNumberFormat="1" applyFont="1" applyFill="1" applyBorder="1" applyAlignment="1">
      <alignment horizontal="center" wrapText="1"/>
    </xf>
    <xf numFmtId="49" fontId="3" fillId="2" borderId="226" xfId="0" applyNumberFormat="1" applyFont="1" applyFill="1" applyBorder="1" applyAlignment="1">
      <alignment horizontal="center"/>
    </xf>
    <xf numFmtId="49" fontId="3" fillId="2" borderId="265" xfId="0" applyNumberFormat="1" applyFont="1" applyFill="1" applyBorder="1" applyAlignment="1">
      <alignment horizontal="center"/>
    </xf>
    <xf numFmtId="0" fontId="3" fillId="2" borderId="265" xfId="3" applyFont="1" applyFill="1" applyBorder="1" applyAlignment="1">
      <alignment horizontal="center" wrapText="1"/>
    </xf>
    <xf numFmtId="0" fontId="3" fillId="2" borderId="265" xfId="2" applyFont="1" applyFill="1" applyBorder="1" applyAlignment="1">
      <alignment horizontal="center" wrapText="1"/>
    </xf>
    <xf numFmtId="14" fontId="29" fillId="2" borderId="252" xfId="0" applyNumberFormat="1" applyFont="1" applyFill="1" applyBorder="1" applyAlignment="1">
      <alignment horizontal="center"/>
    </xf>
    <xf numFmtId="0" fontId="3" fillId="2" borderId="223" xfId="2" applyFont="1" applyFill="1" applyBorder="1" applyAlignment="1">
      <alignment horizontal="center" wrapText="1"/>
    </xf>
    <xf numFmtId="0" fontId="3" fillId="2" borderId="265" xfId="35" quotePrefix="1" applyFont="1" applyFill="1" applyBorder="1" applyAlignment="1">
      <alignment horizontal="left" wrapText="1"/>
    </xf>
    <xf numFmtId="0" fontId="29" fillId="2" borderId="265" xfId="68" applyFont="1" applyFill="1" applyBorder="1" applyAlignment="1">
      <alignment horizontal="center" wrapText="1"/>
    </xf>
    <xf numFmtId="0" fontId="29" fillId="2" borderId="223" xfId="68" applyFont="1" applyFill="1" applyBorder="1" applyAlignment="1">
      <alignment horizontal="center" wrapText="1"/>
    </xf>
    <xf numFmtId="0" fontId="3" fillId="2" borderId="265" xfId="16" quotePrefix="1" applyFont="1" applyFill="1" applyBorder="1" applyAlignment="1">
      <alignment horizontal="left" wrapText="1"/>
    </xf>
    <xf numFmtId="0" fontId="3" fillId="2" borderId="224" xfId="15" quotePrefix="1" applyFont="1" applyFill="1" applyBorder="1" applyAlignment="1">
      <alignment horizontal="center" wrapText="1"/>
    </xf>
    <xf numFmtId="0" fontId="3" fillId="2" borderId="224" xfId="2" applyFont="1" applyFill="1" applyBorder="1" applyAlignment="1">
      <alignment horizontal="center" wrapText="1"/>
    </xf>
    <xf numFmtId="0" fontId="3" fillId="2" borderId="224" xfId="0" applyFont="1" applyFill="1" applyBorder="1" applyAlignment="1">
      <alignment horizontal="center" wrapText="1"/>
    </xf>
    <xf numFmtId="0" fontId="3" fillId="2" borderId="224" xfId="14" quotePrefix="1" applyFont="1" applyFill="1" applyBorder="1" applyAlignment="1">
      <alignment horizontal="center" wrapText="1"/>
    </xf>
    <xf numFmtId="0" fontId="3" fillId="2" borderId="224" xfId="29" applyFont="1" applyFill="1" applyBorder="1" applyAlignment="1">
      <alignment horizontal="center" wrapText="1"/>
    </xf>
    <xf numFmtId="177" fontId="29" fillId="2" borderId="226" xfId="0" applyNumberFormat="1" applyFont="1" applyFill="1" applyBorder="1" applyAlignment="1">
      <alignment horizontal="center"/>
    </xf>
    <xf numFmtId="0" fontId="3" fillId="2" borderId="265" xfId="29" applyFont="1" applyFill="1" applyBorder="1" applyAlignment="1">
      <alignment horizontal="center" wrapText="1"/>
    </xf>
    <xf numFmtId="0" fontId="3" fillId="2" borderId="265" xfId="14" quotePrefix="1" applyFont="1" applyFill="1" applyBorder="1" applyAlignment="1">
      <alignment horizontal="center" wrapText="1"/>
    </xf>
    <xf numFmtId="2" fontId="3" fillId="2" borderId="224" xfId="3" applyNumberFormat="1" applyFont="1" applyFill="1" applyBorder="1" applyAlignment="1">
      <alignment horizontal="center" wrapText="1"/>
    </xf>
    <xf numFmtId="2" fontId="29" fillId="2" borderId="265" xfId="0" applyNumberFormat="1" applyFont="1" applyFill="1" applyBorder="1" applyAlignment="1">
      <alignment horizontal="center"/>
    </xf>
    <xf numFmtId="0" fontId="3" fillId="2" borderId="224" xfId="3" applyFont="1" applyFill="1" applyBorder="1" applyAlignment="1">
      <alignment horizontal="center" wrapText="1"/>
    </xf>
    <xf numFmtId="0" fontId="3" fillId="2" borderId="265" xfId="14" quotePrefix="1" applyFont="1" applyFill="1" applyBorder="1" applyAlignment="1">
      <alignment horizontal="center" vertical="center" wrapText="1"/>
    </xf>
    <xf numFmtId="0" fontId="3" fillId="2" borderId="273" xfId="15" quotePrefix="1" applyFont="1" applyFill="1" applyBorder="1" applyAlignment="1">
      <alignment horizontal="center" vertical="center" wrapText="1"/>
    </xf>
    <xf numFmtId="2" fontId="3" fillId="2" borderId="101" xfId="3" applyNumberFormat="1" applyFont="1" applyFill="1" applyBorder="1" applyAlignment="1">
      <alignment horizontal="center" vertical="center" wrapText="1"/>
    </xf>
    <xf numFmtId="0" fontId="3" fillId="2" borderId="273" xfId="2" applyFont="1" applyFill="1" applyBorder="1" applyAlignment="1">
      <alignment horizontal="center" vertical="center" wrapText="1"/>
    </xf>
    <xf numFmtId="177" fontId="29" fillId="2" borderId="265" xfId="0" applyNumberFormat="1" applyFont="1" applyFill="1" applyBorder="1" applyAlignment="1">
      <alignment horizontal="center" vertical="center"/>
    </xf>
    <xf numFmtId="177" fontId="29" fillId="2" borderId="226" xfId="0" applyNumberFormat="1" applyFont="1" applyFill="1" applyBorder="1" applyAlignment="1">
      <alignment horizontal="center" vertical="center"/>
    </xf>
    <xf numFmtId="0" fontId="29" fillId="2" borderId="252" xfId="0" applyFont="1" applyFill="1" applyBorder="1" applyAlignment="1">
      <alignment horizontal="center" vertical="center"/>
    </xf>
    <xf numFmtId="0" fontId="3" fillId="2" borderId="265" xfId="15" quotePrefix="1" applyFont="1" applyFill="1" applyBorder="1" applyAlignment="1">
      <alignment horizontal="center" vertical="center" wrapText="1"/>
    </xf>
    <xf numFmtId="2" fontId="3" fillId="2" borderId="265" xfId="3" applyNumberFormat="1" applyFont="1" applyFill="1" applyBorder="1" applyAlignment="1">
      <alignment horizontal="center" vertical="center" wrapText="1"/>
    </xf>
    <xf numFmtId="0" fontId="3" fillId="2" borderId="265" xfId="2" applyFont="1" applyFill="1" applyBorder="1" applyAlignment="1">
      <alignment horizontal="center" vertical="center" wrapText="1"/>
    </xf>
    <xf numFmtId="0" fontId="3" fillId="2" borderId="223" xfId="2" applyFont="1" applyFill="1" applyBorder="1" applyAlignment="1">
      <alignment horizontal="center" vertical="center" wrapText="1"/>
    </xf>
    <xf numFmtId="169" fontId="3" fillId="2" borderId="226" xfId="0" applyNumberFormat="1" applyFont="1" applyFill="1" applyBorder="1" applyAlignment="1">
      <alignment horizontal="center" vertical="center" wrapText="1"/>
    </xf>
    <xf numFmtId="0" fontId="29" fillId="2" borderId="265" xfId="0" applyFont="1" applyFill="1" applyBorder="1" applyAlignment="1">
      <alignment horizontal="left" vertical="center" wrapText="1"/>
    </xf>
    <xf numFmtId="0" fontId="29" fillId="2" borderId="226" xfId="0" applyFont="1" applyFill="1" applyBorder="1" applyAlignment="1">
      <alignment horizontal="center" vertical="center" wrapText="1"/>
    </xf>
    <xf numFmtId="14" fontId="29" fillId="2" borderId="226" xfId="0" applyNumberFormat="1" applyFont="1" applyFill="1" applyBorder="1" applyAlignment="1">
      <alignment horizontal="center" vertical="center" wrapText="1"/>
    </xf>
    <xf numFmtId="0" fontId="29" fillId="2" borderId="189" xfId="0" applyFont="1" applyFill="1" applyBorder="1" applyAlignment="1">
      <alignment horizontal="left" vertical="center" wrapText="1"/>
    </xf>
    <xf numFmtId="0" fontId="29" fillId="2" borderId="189" xfId="0" applyFont="1" applyFill="1" applyBorder="1" applyAlignment="1">
      <alignment horizontal="center" vertical="center"/>
    </xf>
    <xf numFmtId="2" fontId="29" fillId="2" borderId="189" xfId="0" applyNumberFormat="1" applyFont="1" applyFill="1" applyBorder="1" applyAlignment="1">
      <alignment horizontal="center" vertical="center"/>
    </xf>
    <xf numFmtId="1" fontId="29" fillId="2" borderId="189" xfId="0" applyNumberFormat="1" applyFont="1" applyFill="1" applyBorder="1" applyAlignment="1">
      <alignment horizontal="center" vertical="center"/>
    </xf>
    <xf numFmtId="173" fontId="29" fillId="2" borderId="259" xfId="0" applyNumberFormat="1" applyFont="1" applyFill="1" applyBorder="1" applyAlignment="1">
      <alignment horizontal="center" vertical="center"/>
    </xf>
    <xf numFmtId="49" fontId="29" fillId="2" borderId="226" xfId="0" applyNumberFormat="1" applyFont="1" applyFill="1" applyBorder="1" applyAlignment="1">
      <alignment horizontal="center" vertical="center"/>
    </xf>
    <xf numFmtId="0" fontId="29" fillId="2" borderId="265" xfId="0" applyFont="1" applyFill="1" applyBorder="1" applyAlignment="1">
      <alignment horizontal="left" wrapText="1"/>
    </xf>
    <xf numFmtId="0" fontId="29" fillId="2" borderId="190" xfId="0" applyFont="1" applyFill="1" applyBorder="1" applyAlignment="1">
      <alignment horizontal="center" vertical="center"/>
    </xf>
    <xf numFmtId="0" fontId="29" fillId="2" borderId="0" xfId="0" applyFont="1" applyFill="1" applyAlignment="1">
      <alignment horizontal="left" wrapText="1"/>
    </xf>
    <xf numFmtId="0" fontId="3" fillId="2" borderId="226" xfId="0" applyFont="1" applyFill="1" applyBorder="1" applyAlignment="1">
      <alignment horizontal="left" vertical="center" wrapText="1"/>
    </xf>
    <xf numFmtId="1" fontId="29" fillId="2" borderId="265" xfId="0" applyNumberFormat="1" applyFont="1" applyFill="1" applyBorder="1" applyAlignment="1">
      <alignment horizontal="center" vertical="center"/>
    </xf>
    <xf numFmtId="0" fontId="29" fillId="2" borderId="272" xfId="0" applyFont="1" applyFill="1" applyBorder="1" applyAlignment="1">
      <alignment horizontal="center" vertical="center"/>
    </xf>
    <xf numFmtId="0" fontId="3" fillId="2" borderId="265" xfId="0" applyFont="1" applyFill="1" applyBorder="1" applyAlignment="1">
      <alignment vertical="center" wrapText="1"/>
    </xf>
    <xf numFmtId="173" fontId="29" fillId="2" borderId="265" xfId="0" applyNumberFormat="1" applyFont="1" applyFill="1" applyBorder="1" applyAlignment="1">
      <alignment horizontal="center" vertical="center"/>
    </xf>
    <xf numFmtId="173" fontId="29" fillId="2" borderId="226" xfId="0" applyNumberFormat="1" applyFont="1" applyFill="1" applyBorder="1" applyAlignment="1">
      <alignment horizontal="center" vertical="center"/>
    </xf>
    <xf numFmtId="0" fontId="29" fillId="2" borderId="277" xfId="0" applyFont="1" applyFill="1" applyBorder="1" applyAlignment="1">
      <alignment horizontal="left" vertical="center" wrapText="1"/>
    </xf>
    <xf numFmtId="0" fontId="29" fillId="2" borderId="265" xfId="0" applyFont="1" applyFill="1" applyBorder="1" applyAlignment="1">
      <alignment wrapText="1"/>
    </xf>
    <xf numFmtId="177" fontId="2" fillId="2" borderId="265" xfId="0" applyNumberFormat="1" applyFont="1" applyFill="1" applyBorder="1" applyAlignment="1">
      <alignment horizontal="center" vertical="center"/>
    </xf>
    <xf numFmtId="0" fontId="29" fillId="23" borderId="265" xfId="0" applyFont="1" applyFill="1" applyBorder="1" applyAlignment="1">
      <alignment horizontal="center" vertical="center"/>
    </xf>
    <xf numFmtId="2" fontId="29" fillId="23" borderId="265" xfId="0" applyNumberFormat="1" applyFont="1" applyFill="1" applyBorder="1" applyAlignment="1">
      <alignment horizontal="center" vertical="center"/>
    </xf>
    <xf numFmtId="173" fontId="29" fillId="23" borderId="265" xfId="0" applyNumberFormat="1" applyFont="1" applyFill="1" applyBorder="1" applyAlignment="1">
      <alignment horizontal="center" vertical="center"/>
    </xf>
    <xf numFmtId="0" fontId="29" fillId="23" borderId="259" xfId="0" applyFont="1" applyFill="1" applyBorder="1" applyAlignment="1">
      <alignment horizontal="center" vertical="center" wrapText="1"/>
    </xf>
    <xf numFmtId="2" fontId="29" fillId="2" borderId="277" xfId="0" applyNumberFormat="1" applyFont="1" applyFill="1" applyBorder="1" applyAlignment="1">
      <alignment horizontal="center" vertical="center"/>
    </xf>
    <xf numFmtId="0" fontId="29" fillId="2" borderId="278" xfId="0" applyFont="1" applyFill="1" applyBorder="1" applyAlignment="1">
      <alignment horizontal="center" vertical="center"/>
    </xf>
    <xf numFmtId="177" fontId="29" fillId="2" borderId="278" xfId="0" applyNumberFormat="1" applyFont="1" applyFill="1" applyBorder="1" applyAlignment="1">
      <alignment horizontal="center" vertical="center"/>
    </xf>
    <xf numFmtId="0" fontId="3" fillId="2" borderId="265" xfId="0" applyFont="1" applyFill="1" applyBorder="1" applyAlignment="1">
      <alignment horizontal="left" wrapText="1"/>
    </xf>
    <xf numFmtId="49" fontId="3" fillId="2" borderId="226" xfId="0" applyNumberFormat="1" applyFont="1" applyFill="1" applyBorder="1" applyAlignment="1">
      <alignment horizontal="center" vertical="center"/>
    </xf>
    <xf numFmtId="0" fontId="29" fillId="23" borderId="265" xfId="0" applyFont="1" applyFill="1" applyBorder="1" applyAlignment="1">
      <alignment horizontal="center" vertical="center" wrapText="1"/>
    </xf>
    <xf numFmtId="0" fontId="29" fillId="2" borderId="265" xfId="0" applyFont="1" applyFill="1" applyBorder="1" applyAlignment="1">
      <alignment vertical="top" wrapText="1"/>
    </xf>
    <xf numFmtId="173" fontId="29" fillId="2" borderId="189" xfId="0" applyNumberFormat="1" applyFont="1" applyFill="1" applyBorder="1" applyAlignment="1">
      <alignment horizontal="left" vertical="center" wrapText="1"/>
    </xf>
    <xf numFmtId="49" fontId="29" fillId="2" borderId="189" xfId="0" applyNumberFormat="1" applyFont="1" applyFill="1" applyBorder="1" applyAlignment="1">
      <alignment horizontal="center" vertical="center"/>
    </xf>
    <xf numFmtId="173" fontId="29" fillId="23" borderId="261" xfId="0" applyNumberFormat="1" applyFont="1" applyFill="1" applyBorder="1" applyAlignment="1">
      <alignment horizontal="center" vertical="center"/>
    </xf>
    <xf numFmtId="49" fontId="29" fillId="23" borderId="189" xfId="0" applyNumberFormat="1" applyFont="1" applyFill="1" applyBorder="1" applyAlignment="1">
      <alignment horizontal="center" vertical="center"/>
    </xf>
    <xf numFmtId="0" fontId="29" fillId="23" borderId="189" xfId="0" applyFont="1" applyFill="1" applyBorder="1" applyAlignment="1">
      <alignment horizontal="center" vertical="center"/>
    </xf>
    <xf numFmtId="49" fontId="29" fillId="2" borderId="120" xfId="0" applyNumberFormat="1" applyFont="1" applyFill="1" applyBorder="1" applyAlignment="1">
      <alignment horizontal="center" vertical="center"/>
    </xf>
    <xf numFmtId="173" fontId="29" fillId="23" borderId="259" xfId="0" applyNumberFormat="1" applyFont="1" applyFill="1" applyBorder="1" applyAlignment="1">
      <alignment horizontal="center" vertical="center"/>
    </xf>
    <xf numFmtId="173" fontId="29" fillId="2" borderId="265" xfId="0" applyNumberFormat="1" applyFont="1" applyFill="1" applyBorder="1" applyAlignment="1">
      <alignment horizontal="left" vertical="center" wrapText="1"/>
    </xf>
    <xf numFmtId="49" fontId="29" fillId="23" borderId="265" xfId="0" applyNumberFormat="1" applyFont="1" applyFill="1" applyBorder="1" applyAlignment="1">
      <alignment horizontal="center" vertical="center"/>
    </xf>
    <xf numFmtId="173" fontId="29" fillId="23" borderId="226" xfId="0" applyNumberFormat="1" applyFont="1" applyFill="1" applyBorder="1" applyAlignment="1">
      <alignment horizontal="center" vertical="center"/>
    </xf>
    <xf numFmtId="0" fontId="29" fillId="23" borderId="272" xfId="0" applyFont="1" applyFill="1" applyBorder="1" applyAlignment="1">
      <alignment horizontal="center" vertical="center" wrapText="1"/>
    </xf>
    <xf numFmtId="0" fontId="3" fillId="2" borderId="226" xfId="0" applyFont="1" applyFill="1" applyBorder="1" applyAlignment="1">
      <alignment vertical="center" wrapText="1"/>
    </xf>
    <xf numFmtId="0" fontId="29" fillId="23" borderId="226" xfId="0" applyFont="1" applyFill="1" applyBorder="1" applyAlignment="1">
      <alignment horizontal="center" vertical="center"/>
    </xf>
    <xf numFmtId="0" fontId="29" fillId="2" borderId="120" xfId="0" applyFont="1" applyFill="1" applyBorder="1" applyAlignment="1">
      <alignment vertical="center" wrapText="1"/>
    </xf>
    <xf numFmtId="0" fontId="29" fillId="23" borderId="120" xfId="0" applyFont="1" applyFill="1" applyBorder="1" applyAlignment="1">
      <alignment horizontal="center" vertical="center"/>
    </xf>
    <xf numFmtId="2" fontId="29" fillId="2" borderId="120" xfId="0" applyNumberFormat="1" applyFont="1" applyFill="1" applyBorder="1" applyAlignment="1">
      <alignment horizontal="center" vertical="center"/>
    </xf>
    <xf numFmtId="173" fontId="29" fillId="23" borderId="120" xfId="0" applyNumberFormat="1" applyFont="1" applyFill="1" applyBorder="1" applyAlignment="1">
      <alignment horizontal="center" vertical="center"/>
    </xf>
    <xf numFmtId="177" fontId="29" fillId="2" borderId="120" xfId="0" applyNumberFormat="1" applyFont="1" applyFill="1" applyBorder="1" applyAlignment="1">
      <alignment horizontal="center" vertical="center"/>
    </xf>
    <xf numFmtId="0" fontId="29" fillId="2" borderId="265" xfId="16" quotePrefix="1" applyFont="1" applyFill="1" applyBorder="1" applyAlignment="1">
      <alignment vertical="center" wrapText="1"/>
    </xf>
    <xf numFmtId="0" fontId="29" fillId="2" borderId="224" xfId="14" quotePrefix="1" applyFont="1" applyFill="1" applyBorder="1" applyAlignment="1">
      <alignment horizontal="center" vertical="center" wrapText="1"/>
    </xf>
    <xf numFmtId="14" fontId="3" fillId="2" borderId="226" xfId="0" applyNumberFormat="1" applyFont="1" applyFill="1" applyBorder="1" applyAlignment="1">
      <alignment horizontal="center" vertical="center"/>
    </xf>
    <xf numFmtId="0" fontId="3" fillId="2" borderId="265" xfId="16" quotePrefix="1" applyFont="1" applyFill="1" applyBorder="1" applyAlignment="1">
      <alignment vertical="center" wrapText="1"/>
    </xf>
    <xf numFmtId="0" fontId="29" fillId="2" borderId="265" xfId="65" applyFont="1" applyFill="1" applyBorder="1" applyAlignment="1">
      <alignment horizontal="center" vertical="center" wrapText="1"/>
    </xf>
    <xf numFmtId="0" fontId="3" fillId="2" borderId="265" xfId="35" quotePrefix="1" applyFont="1" applyFill="1" applyBorder="1" applyAlignment="1">
      <alignment vertical="top" wrapText="1"/>
    </xf>
    <xf numFmtId="0" fontId="29" fillId="2" borderId="265" xfId="88" applyFont="1" applyFill="1" applyBorder="1" applyAlignment="1">
      <alignment horizontal="center" vertical="center" wrapText="1"/>
    </xf>
    <xf numFmtId="14" fontId="3" fillId="2" borderId="252" xfId="0" applyNumberFormat="1" applyFont="1" applyFill="1" applyBorder="1" applyAlignment="1">
      <alignment horizontal="center" vertical="center"/>
    </xf>
    <xf numFmtId="0" fontId="29" fillId="2" borderId="224" xfId="88" applyFont="1" applyFill="1" applyBorder="1" applyAlignment="1">
      <alignment horizontal="center" vertical="center" wrapText="1"/>
    </xf>
    <xf numFmtId="0" fontId="29" fillId="2" borderId="270" xfId="88" applyFont="1" applyFill="1" applyBorder="1" applyAlignment="1">
      <alignment horizontal="center" vertical="center" wrapText="1"/>
    </xf>
    <xf numFmtId="0" fontId="3" fillId="2" borderId="118" xfId="15" quotePrefix="1" applyFont="1" applyFill="1" applyBorder="1" applyAlignment="1">
      <alignment horizontal="center" vertical="top" wrapText="1"/>
    </xf>
    <xf numFmtId="0" fontId="3" fillId="2" borderId="118" xfId="3" applyFont="1" applyFill="1" applyBorder="1" applyAlignment="1">
      <alignment horizontal="center" vertical="center" wrapText="1"/>
    </xf>
    <xf numFmtId="0" fontId="3" fillId="2" borderId="118" xfId="2" applyFont="1" applyFill="1" applyBorder="1" applyAlignment="1">
      <alignment horizontal="center" vertical="center" wrapText="1"/>
    </xf>
    <xf numFmtId="0" fontId="3" fillId="2" borderId="273" xfId="15" quotePrefix="1" applyFont="1" applyFill="1" applyBorder="1" applyAlignment="1">
      <alignment horizontal="center" vertical="top" wrapText="1"/>
    </xf>
    <xf numFmtId="0" fontId="3" fillId="2" borderId="101" xfId="3" applyFont="1" applyFill="1" applyBorder="1" applyAlignment="1">
      <alignment horizontal="center" vertical="center" wrapText="1"/>
    </xf>
    <xf numFmtId="0" fontId="31" fillId="2" borderId="265" xfId="0" applyFont="1" applyFill="1" applyBorder="1" applyAlignment="1">
      <alignment vertical="top" wrapText="1"/>
    </xf>
    <xf numFmtId="0" fontId="29" fillId="2" borderId="274" xfId="14" quotePrefix="1" applyFont="1" applyFill="1" applyBorder="1" applyAlignment="1">
      <alignment horizontal="center" vertical="center" wrapText="1"/>
    </xf>
    <xf numFmtId="0" fontId="29" fillId="2" borderId="224" xfId="3" applyFont="1" applyFill="1" applyBorder="1" applyAlignment="1">
      <alignment horizontal="center" vertical="center" wrapText="1"/>
    </xf>
    <xf numFmtId="0" fontId="29" fillId="2" borderId="265" xfId="56" applyFont="1" applyFill="1" applyBorder="1" applyAlignment="1">
      <alignment horizontal="center" vertical="center" wrapText="1"/>
    </xf>
    <xf numFmtId="0" fontId="29" fillId="2" borderId="274" xfId="29" applyFont="1" applyFill="1" applyBorder="1" applyAlignment="1">
      <alignment horizontal="center" vertical="center" wrapText="1"/>
    </xf>
    <xf numFmtId="14" fontId="3" fillId="2" borderId="226" xfId="0" applyNumberFormat="1" applyFont="1" applyFill="1" applyBorder="1" applyAlignment="1">
      <alignment vertical="center"/>
    </xf>
    <xf numFmtId="14" fontId="3" fillId="2" borderId="265" xfId="0" applyNumberFormat="1" applyFont="1" applyFill="1" applyBorder="1" applyAlignment="1">
      <alignment vertical="center"/>
    </xf>
    <xf numFmtId="0" fontId="29" fillId="2" borderId="274" xfId="3" applyFont="1" applyFill="1" applyBorder="1" applyAlignment="1">
      <alignment horizontal="center" vertical="center" wrapText="1"/>
    </xf>
    <xf numFmtId="0" fontId="29" fillId="2" borderId="224" xfId="29" applyFont="1" applyFill="1" applyBorder="1" applyAlignment="1">
      <alignment horizontal="center" vertical="center" wrapText="1"/>
    </xf>
    <xf numFmtId="0" fontId="53" fillId="2" borderId="265" xfId="0" applyFont="1" applyFill="1" applyBorder="1" applyAlignment="1">
      <alignment horizontal="center" vertical="center" wrapText="1"/>
    </xf>
    <xf numFmtId="0" fontId="53" fillId="2" borderId="265" xfId="0" applyFont="1" applyFill="1" applyBorder="1" applyAlignment="1">
      <alignment vertical="top" wrapText="1"/>
    </xf>
    <xf numFmtId="0" fontId="63" fillId="2" borderId="265" xfId="0" applyFont="1" applyFill="1" applyBorder="1" applyAlignment="1">
      <alignment horizontal="center" vertical="center" wrapText="1"/>
    </xf>
    <xf numFmtId="0" fontId="31" fillId="2" borderId="265" xfId="0" applyFont="1" applyFill="1" applyBorder="1" applyAlignment="1">
      <alignment horizontal="center" vertical="center" wrapText="1"/>
    </xf>
    <xf numFmtId="0" fontId="31" fillId="2" borderId="265" xfId="78" applyFont="1" applyFill="1" applyBorder="1" applyAlignment="1">
      <alignment vertical="top" wrapText="1"/>
    </xf>
    <xf numFmtId="0" fontId="31" fillId="2" borderId="265" xfId="78" applyFont="1" applyFill="1" applyBorder="1" applyAlignment="1">
      <alignment horizontal="center" vertical="top" wrapText="1"/>
    </xf>
    <xf numFmtId="0" fontId="29" fillId="2" borderId="275" xfId="14" quotePrefix="1" applyFont="1" applyFill="1" applyBorder="1" applyAlignment="1">
      <alignment horizontal="center" vertical="center" wrapText="1"/>
    </xf>
    <xf numFmtId="0" fontId="29" fillId="2" borderId="275" xfId="29" applyFont="1" applyFill="1" applyBorder="1" applyAlignment="1">
      <alignment horizontal="center" vertical="center" wrapText="1"/>
    </xf>
    <xf numFmtId="0" fontId="29" fillId="2" borderId="275" xfId="3" applyFont="1" applyFill="1" applyBorder="1" applyAlignment="1">
      <alignment horizontal="center" vertical="center" wrapText="1"/>
    </xf>
    <xf numFmtId="0" fontId="29" fillId="2" borderId="265" xfId="0" applyFont="1" applyFill="1" applyBorder="1" applyAlignment="1">
      <alignment vertical="center" wrapText="1"/>
    </xf>
    <xf numFmtId="14" fontId="3" fillId="2" borderId="226" xfId="0" applyNumberFormat="1" applyFont="1" applyFill="1" applyBorder="1" applyAlignment="1">
      <alignment horizontal="center" vertical="center" wrapText="1"/>
    </xf>
    <xf numFmtId="0" fontId="29" fillId="2" borderId="224" xfId="65" applyFont="1" applyFill="1" applyBorder="1" applyAlignment="1">
      <alignment horizontal="center" vertical="center" wrapText="1"/>
    </xf>
    <xf numFmtId="0" fontId="31" fillId="2" borderId="265" xfId="78" applyFont="1" applyFill="1" applyBorder="1" applyAlignment="1">
      <alignment horizontal="center" vertical="center" wrapText="1"/>
    </xf>
    <xf numFmtId="49" fontId="3" fillId="2" borderId="265" xfId="0" applyNumberFormat="1" applyFont="1" applyFill="1" applyBorder="1" applyAlignment="1">
      <alignment vertical="center" wrapText="1"/>
    </xf>
    <xf numFmtId="0" fontId="36" fillId="2" borderId="265" xfId="78" applyFont="1" applyFill="1" applyBorder="1" applyAlignment="1">
      <alignment vertical="top" wrapText="1"/>
    </xf>
    <xf numFmtId="0" fontId="36" fillId="2" borderId="265" xfId="78" applyFont="1" applyFill="1" applyBorder="1" applyAlignment="1">
      <alignment horizontal="center" vertical="center" wrapText="1"/>
    </xf>
    <xf numFmtId="0" fontId="29" fillId="2" borderId="270" xfId="65" applyFont="1" applyFill="1" applyBorder="1" applyAlignment="1">
      <alignment horizontal="center" vertical="center" wrapText="1"/>
    </xf>
    <xf numFmtId="0" fontId="29" fillId="2" borderId="265" xfId="14" quotePrefix="1" applyFont="1" applyFill="1" applyBorder="1" applyAlignment="1">
      <alignment horizontal="center" vertical="center" wrapText="1"/>
    </xf>
    <xf numFmtId="0" fontId="36" fillId="2" borderId="265" xfId="78" applyFont="1" applyFill="1" applyBorder="1" applyAlignment="1">
      <alignment horizontal="center" vertical="top" wrapText="1"/>
    </xf>
    <xf numFmtId="49" fontId="3" fillId="2" borderId="272" xfId="0" applyNumberFormat="1" applyFont="1" applyFill="1" applyBorder="1" applyAlignment="1">
      <alignment vertical="center" wrapText="1"/>
    </xf>
    <xf numFmtId="0" fontId="3" fillId="2" borderId="272" xfId="0" applyFont="1" applyFill="1" applyBorder="1" applyAlignment="1">
      <alignment horizontal="center" vertical="center"/>
    </xf>
    <xf numFmtId="14" fontId="3" fillId="2" borderId="272" xfId="0" applyNumberFormat="1" applyFont="1" applyFill="1" applyBorder="1" applyAlignment="1">
      <alignment horizontal="center" vertical="center"/>
    </xf>
    <xf numFmtId="0" fontId="3" fillId="2" borderId="224" xfId="14" quotePrefix="1" applyFont="1" applyFill="1" applyBorder="1" applyAlignment="1">
      <alignment horizontal="center" vertical="center" wrapText="1"/>
    </xf>
    <xf numFmtId="0" fontId="3" fillId="2" borderId="275" xfId="3" applyFont="1" applyFill="1" applyBorder="1" applyAlignment="1">
      <alignment horizontal="center" vertical="center" wrapText="1"/>
    </xf>
    <xf numFmtId="0" fontId="3" fillId="2" borderId="224" xfId="29" applyFont="1" applyFill="1" applyBorder="1" applyAlignment="1">
      <alignment horizontal="center" vertical="center" wrapText="1"/>
    </xf>
    <xf numFmtId="0" fontId="3" fillId="2" borderId="265" xfId="3" applyFont="1" applyFill="1" applyBorder="1" applyAlignment="1">
      <alignment horizontal="center" vertical="center" wrapText="1"/>
    </xf>
    <xf numFmtId="0" fontId="3" fillId="2" borderId="224" xfId="28" applyFont="1" applyFill="1" applyBorder="1" applyAlignment="1">
      <alignment horizontal="center" vertical="center" wrapText="1"/>
    </xf>
    <xf numFmtId="0" fontId="29" fillId="2" borderId="224" xfId="0" applyFont="1" applyFill="1" applyBorder="1" applyAlignment="1">
      <alignment horizontal="center" vertical="center"/>
    </xf>
    <xf numFmtId="0" fontId="3" fillId="2" borderId="265" xfId="35" quotePrefix="1" applyFont="1" applyFill="1" applyBorder="1" applyAlignment="1">
      <alignment horizontal="left" vertical="center" wrapText="1"/>
    </xf>
    <xf numFmtId="0" fontId="36" fillId="2" borderId="265" xfId="0" applyFont="1" applyFill="1" applyBorder="1" applyAlignment="1">
      <alignment vertical="top" wrapText="1"/>
    </xf>
    <xf numFmtId="0" fontId="36" fillId="2" borderId="265" xfId="0" applyFont="1" applyFill="1" applyBorder="1" applyAlignment="1">
      <alignment horizontal="center" vertical="center" wrapText="1"/>
    </xf>
    <xf numFmtId="0" fontId="3" fillId="2" borderId="224" xfId="3" applyFont="1" applyFill="1" applyBorder="1" applyAlignment="1">
      <alignment horizontal="center" vertical="center" wrapText="1"/>
    </xf>
    <xf numFmtId="0" fontId="3" fillId="2" borderId="265" xfId="29" applyFont="1" applyFill="1" applyBorder="1" applyAlignment="1">
      <alignment horizontal="center" vertical="center" wrapText="1"/>
    </xf>
    <xf numFmtId="0" fontId="3" fillId="2" borderId="265" xfId="35" quotePrefix="1" applyFont="1" applyFill="1" applyBorder="1" applyAlignment="1">
      <alignment vertical="center" wrapText="1"/>
    </xf>
    <xf numFmtId="0" fontId="29" fillId="2" borderId="265" xfId="68" applyFont="1" applyFill="1" applyBorder="1" applyAlignment="1">
      <alignment horizontal="center" vertical="center" wrapText="1"/>
    </xf>
    <xf numFmtId="0" fontId="29" fillId="2" borderId="265" xfId="16" quotePrefix="1" applyFont="1" applyFill="1" applyBorder="1" applyAlignment="1">
      <alignment horizontal="left" vertical="top" wrapText="1"/>
    </xf>
    <xf numFmtId="0" fontId="29" fillId="2" borderId="265" xfId="57" applyFont="1" applyFill="1" applyBorder="1" applyAlignment="1">
      <alignment horizontal="center" vertical="center" wrapText="1"/>
    </xf>
    <xf numFmtId="0" fontId="29" fillId="2" borderId="265" xfId="29" applyFont="1" applyFill="1" applyBorder="1" applyAlignment="1">
      <alignment horizontal="center" vertical="center" wrapText="1"/>
    </xf>
    <xf numFmtId="0" fontId="29" fillId="2" borderId="265" xfId="3" applyFont="1" applyFill="1" applyBorder="1" applyAlignment="1">
      <alignment horizontal="center" vertical="center" wrapText="1"/>
    </xf>
    <xf numFmtId="0" fontId="3" fillId="2" borderId="252" xfId="0" applyFont="1" applyFill="1" applyBorder="1" applyAlignment="1">
      <alignment horizontal="center" vertical="center" wrapText="1"/>
    </xf>
    <xf numFmtId="176" fontId="29" fillId="2" borderId="265" xfId="0" applyNumberFormat="1" applyFont="1" applyFill="1" applyBorder="1" applyAlignment="1">
      <alignment horizontal="center" vertical="center"/>
    </xf>
    <xf numFmtId="175" fontId="29" fillId="2" borderId="265" xfId="0" applyNumberFormat="1" applyFont="1" applyFill="1" applyBorder="1" applyAlignment="1">
      <alignment horizontal="center" vertical="center"/>
    </xf>
    <xf numFmtId="0" fontId="3" fillId="2" borderId="265" xfId="88" applyFont="1" applyFill="1" applyBorder="1" applyAlignment="1">
      <alignment horizontal="center" vertical="center" wrapText="1"/>
    </xf>
    <xf numFmtId="2" fontId="3" fillId="2" borderId="265" xfId="88" applyNumberFormat="1" applyFont="1" applyFill="1" applyBorder="1" applyAlignment="1">
      <alignment horizontal="center" vertical="center" wrapText="1"/>
    </xf>
    <xf numFmtId="0" fontId="3" fillId="2" borderId="265" xfId="88" applyFont="1" applyFill="1" applyBorder="1" applyAlignment="1">
      <alignment vertical="top" wrapText="1"/>
    </xf>
    <xf numFmtId="0" fontId="31" fillId="2" borderId="265" xfId="125" applyFont="1" applyFill="1" applyBorder="1" applyAlignment="1">
      <alignment vertical="top" wrapText="1"/>
    </xf>
    <xf numFmtId="171" fontId="31" fillId="2" borderId="265" xfId="125" applyNumberFormat="1" applyFont="1" applyFill="1" applyBorder="1" applyAlignment="1">
      <alignment horizontal="center" vertical="center" wrapText="1"/>
    </xf>
    <xf numFmtId="0" fontId="31" fillId="2" borderId="265" xfId="125" applyFont="1" applyFill="1" applyBorder="1" applyAlignment="1">
      <alignment horizontal="center" vertical="center" wrapText="1"/>
    </xf>
    <xf numFmtId="0" fontId="40" fillId="2" borderId="270" xfId="0" applyFont="1" applyFill="1" applyBorder="1" applyAlignment="1">
      <alignment vertical="center"/>
    </xf>
    <xf numFmtId="0" fontId="40" fillId="2" borderId="252" xfId="0" applyFont="1" applyFill="1" applyBorder="1" applyAlignment="1">
      <alignment vertical="center"/>
    </xf>
    <xf numFmtId="0" fontId="3" fillId="2" borderId="265" xfId="16" quotePrefix="1" applyFont="1" applyFill="1" applyBorder="1" applyAlignment="1">
      <alignment vertical="top" wrapText="1"/>
    </xf>
    <xf numFmtId="0" fontId="29" fillId="2" borderId="265" xfId="71" applyFont="1" applyFill="1" applyBorder="1" applyAlignment="1">
      <alignment horizontal="center" vertical="center" wrapText="1"/>
    </xf>
    <xf numFmtId="0" fontId="3" fillId="2" borderId="265" xfId="14" quotePrefix="1" applyFont="1" applyFill="1" applyBorder="1" applyAlignment="1">
      <alignment horizontal="left" vertical="center" wrapText="1"/>
    </xf>
    <xf numFmtId="0" fontId="36" fillId="2" borderId="265" xfId="78" applyFont="1" applyFill="1" applyBorder="1" applyAlignment="1">
      <alignment horizontal="center" wrapText="1"/>
    </xf>
    <xf numFmtId="0" fontId="3" fillId="2" borderId="265" xfId="16" quotePrefix="1" applyFont="1" applyFill="1" applyBorder="1" applyAlignment="1">
      <alignment horizontal="left" vertical="center" wrapText="1"/>
    </xf>
    <xf numFmtId="0" fontId="3" fillId="2" borderId="274" xfId="3" applyFont="1" applyFill="1" applyBorder="1" applyAlignment="1">
      <alignment horizontal="center" vertical="center" wrapText="1"/>
    </xf>
    <xf numFmtId="0" fontId="3" fillId="2" borderId="226" xfId="14" quotePrefix="1" applyFont="1" applyFill="1" applyBorder="1" applyAlignment="1">
      <alignment horizontal="left" vertical="center" wrapText="1"/>
    </xf>
    <xf numFmtId="0" fontId="31" fillId="2" borderId="0" xfId="0" applyFont="1" applyFill="1" applyAlignment="1">
      <alignment horizontal="center" vertical="center"/>
    </xf>
    <xf numFmtId="14" fontId="36" fillId="2" borderId="265" xfId="78" applyNumberFormat="1" applyFont="1" applyFill="1" applyBorder="1" applyAlignment="1">
      <alignment vertical="top" wrapText="1"/>
    </xf>
    <xf numFmtId="0" fontId="29" fillId="2" borderId="224" xfId="14" quotePrefix="1" applyFont="1" applyFill="1" applyBorder="1" applyAlignment="1">
      <alignment horizontal="center" wrapText="1"/>
    </xf>
    <xf numFmtId="0" fontId="31" fillId="2" borderId="265" xfId="78" applyFont="1" applyFill="1" applyBorder="1" applyAlignment="1">
      <alignment horizontal="center" wrapText="1"/>
    </xf>
    <xf numFmtId="2" fontId="31" fillId="2" borderId="0" xfId="0" applyNumberFormat="1" applyFont="1" applyFill="1" applyAlignment="1">
      <alignment horizontal="center" vertical="center"/>
    </xf>
    <xf numFmtId="14" fontId="31" fillId="2" borderId="265" xfId="78" applyNumberFormat="1" applyFont="1" applyFill="1" applyBorder="1" applyAlignment="1">
      <alignment vertical="top" wrapText="1"/>
    </xf>
    <xf numFmtId="0" fontId="29" fillId="2" borderId="265" xfId="14" quotePrefix="1" applyFont="1" applyFill="1" applyBorder="1" applyAlignment="1">
      <alignment horizontal="center" wrapText="1"/>
    </xf>
    <xf numFmtId="0" fontId="3" fillId="2" borderId="265" xfId="15" quotePrefix="1" applyFont="1" applyFill="1" applyBorder="1" applyAlignment="1">
      <alignment horizontal="center" wrapText="1"/>
    </xf>
    <xf numFmtId="0" fontId="3" fillId="2" borderId="265" xfId="16" quotePrefix="1" applyFont="1" applyFill="1" applyBorder="1" applyAlignment="1">
      <alignment horizontal="left" vertical="top" wrapText="1"/>
    </xf>
    <xf numFmtId="0" fontId="3" fillId="2" borderId="265" xfId="57" applyFont="1" applyFill="1" applyBorder="1" applyAlignment="1">
      <alignment horizontal="center" vertical="center" wrapText="1"/>
    </xf>
    <xf numFmtId="0" fontId="29" fillId="2" borderId="223" xfId="0" applyFont="1" applyFill="1" applyBorder="1" applyAlignment="1">
      <alignment horizontal="center" vertical="center"/>
    </xf>
    <xf numFmtId="0" fontId="3" fillId="2" borderId="276" xfId="2" applyFont="1" applyFill="1" applyBorder="1" applyAlignment="1">
      <alignment horizontal="center" vertical="center" wrapText="1"/>
    </xf>
    <xf numFmtId="0" fontId="3" fillId="2" borderId="275" xfId="2" applyFont="1" applyFill="1" applyBorder="1" applyAlignment="1">
      <alignment horizontal="center" vertical="center" wrapText="1"/>
    </xf>
    <xf numFmtId="0" fontId="3" fillId="2" borderId="224" xfId="2" applyFont="1" applyFill="1" applyBorder="1" applyAlignment="1">
      <alignment horizontal="center" vertical="center" wrapText="1"/>
    </xf>
    <xf numFmtId="0" fontId="3" fillId="2" borderId="118" xfId="15" quotePrefix="1" applyFont="1" applyFill="1" applyBorder="1" applyAlignment="1">
      <alignment horizontal="center" vertical="center" wrapText="1"/>
    </xf>
    <xf numFmtId="0" fontId="29" fillId="2" borderId="265" xfId="69" applyFont="1" applyFill="1" applyBorder="1" applyAlignment="1">
      <alignment horizontal="center" vertical="center" wrapText="1"/>
    </xf>
    <xf numFmtId="49" fontId="29" fillId="2" borderId="252" xfId="0" applyNumberFormat="1" applyFont="1" applyFill="1" applyBorder="1" applyAlignment="1">
      <alignment horizontal="center" vertical="center"/>
    </xf>
    <xf numFmtId="0" fontId="3" fillId="2" borderId="224" xfId="14" quotePrefix="1" applyFont="1" applyFill="1" applyBorder="1" applyAlignment="1">
      <alignment horizontal="center" vertical="top" wrapText="1"/>
    </xf>
    <xf numFmtId="0" fontId="3" fillId="2" borderId="265" xfId="71" applyFont="1" applyFill="1" applyBorder="1" applyAlignment="1">
      <alignment horizontal="center" vertical="center" wrapText="1"/>
    </xf>
    <xf numFmtId="0" fontId="3" fillId="2" borderId="265" xfId="14" quotePrefix="1" applyFont="1" applyFill="1" applyBorder="1" applyAlignment="1">
      <alignment horizontal="center" vertical="top" wrapText="1"/>
    </xf>
    <xf numFmtId="0" fontId="3" fillId="2" borderId="265" xfId="29" applyFont="1" applyFill="1" applyBorder="1" applyAlignment="1">
      <alignment horizontal="center" vertical="top" wrapText="1"/>
    </xf>
    <xf numFmtId="0" fontId="29" fillId="2" borderId="252" xfId="69" applyFont="1" applyFill="1" applyBorder="1" applyAlignment="1">
      <alignment horizontal="center" vertical="center" wrapText="1"/>
    </xf>
    <xf numFmtId="0" fontId="3" fillId="2" borderId="265" xfId="78" applyFont="1" applyFill="1" applyBorder="1" applyAlignment="1">
      <alignment horizontal="center" vertical="center" wrapText="1"/>
    </xf>
    <xf numFmtId="0" fontId="3" fillId="2" borderId="265" xfId="83" applyFont="1" applyFill="1" applyBorder="1" applyAlignment="1">
      <alignment horizontal="center" vertical="center" wrapText="1"/>
    </xf>
    <xf numFmtId="0" fontId="3" fillId="2" borderId="275" xfId="15" quotePrefix="1" applyFont="1" applyFill="1" applyBorder="1" applyAlignment="1">
      <alignment horizontal="center" vertical="top" wrapText="1"/>
    </xf>
    <xf numFmtId="0" fontId="3" fillId="2" borderId="265" xfId="89" applyFont="1" applyFill="1" applyBorder="1" applyAlignment="1">
      <alignment horizontal="center" vertical="center" wrapText="1"/>
    </xf>
    <xf numFmtId="0" fontId="3" fillId="2" borderId="273" xfId="2" applyFont="1" applyFill="1" applyBorder="1" applyAlignment="1">
      <alignment horizontal="center" vertical="top" wrapText="1"/>
    </xf>
    <xf numFmtId="0" fontId="53" fillId="2" borderId="265" xfId="92" applyFont="1" applyFill="1" applyBorder="1" applyAlignment="1">
      <alignment vertical="top" wrapText="1"/>
    </xf>
    <xf numFmtId="1" fontId="3" fillId="2" borderId="273" xfId="2" applyNumberFormat="1" applyFont="1" applyFill="1" applyBorder="1" applyAlignment="1">
      <alignment horizontal="center" vertical="center" wrapText="1"/>
    </xf>
    <xf numFmtId="14" fontId="3" fillId="2" borderId="273" xfId="2" applyNumberFormat="1" applyFont="1" applyFill="1" applyBorder="1" applyAlignment="1">
      <alignment horizontal="center" vertical="center" wrapText="1"/>
    </xf>
    <xf numFmtId="0" fontId="3" fillId="2" borderId="265" xfId="35" quotePrefix="1" applyFont="1" applyFill="1" applyBorder="1" applyAlignment="1">
      <alignment horizontal="center" wrapText="1"/>
    </xf>
    <xf numFmtId="0" fontId="3" fillId="2" borderId="265" xfId="35" quotePrefix="1" applyFont="1" applyFill="1" applyBorder="1" applyAlignment="1">
      <alignment horizontal="center" vertical="center" wrapText="1"/>
    </xf>
    <xf numFmtId="14" fontId="3" fillId="2" borderId="265" xfId="35" quotePrefix="1" applyNumberFormat="1" applyFont="1" applyFill="1" applyBorder="1" applyAlignment="1">
      <alignment horizontal="center" vertical="center" wrapText="1"/>
    </xf>
    <xf numFmtId="2" fontId="3" fillId="2" borderId="265" xfId="35" quotePrefix="1" applyNumberFormat="1" applyFont="1" applyFill="1" applyBorder="1" applyAlignment="1">
      <alignment horizontal="center" vertical="center" wrapText="1"/>
    </xf>
    <xf numFmtId="0" fontId="77" fillId="2" borderId="272" xfId="0" applyFont="1" applyFill="1" applyBorder="1" applyAlignment="1">
      <alignment horizontal="center" vertical="center" wrapText="1"/>
    </xf>
    <xf numFmtId="0" fontId="77" fillId="2" borderId="272" xfId="0" applyFont="1" applyFill="1" applyBorder="1" applyAlignment="1">
      <alignment horizontal="center" vertical="center"/>
    </xf>
    <xf numFmtId="170" fontId="77" fillId="2" borderId="272" xfId="0" applyNumberFormat="1" applyFont="1" applyFill="1" applyBorder="1" applyAlignment="1">
      <alignment horizontal="center" vertical="center"/>
    </xf>
    <xf numFmtId="0" fontId="63" fillId="2" borderId="272" xfId="0" applyFont="1" applyFill="1" applyBorder="1" applyAlignment="1">
      <alignment horizontal="center" vertical="center"/>
    </xf>
    <xf numFmtId="0" fontId="5" fillId="2" borderId="265" xfId="35" quotePrefix="1" applyFont="1" applyFill="1" applyBorder="1" applyAlignment="1">
      <alignment horizontal="center" vertical="top" wrapText="1"/>
    </xf>
    <xf numFmtId="183" fontId="77" fillId="2" borderId="272" xfId="0" applyNumberFormat="1" applyFont="1" applyFill="1" applyBorder="1" applyAlignment="1">
      <alignment horizontal="center" vertical="center"/>
    </xf>
    <xf numFmtId="14" fontId="63" fillId="2" borderId="272" xfId="0" applyNumberFormat="1" applyFont="1" applyFill="1" applyBorder="1" applyAlignment="1">
      <alignment horizontal="center" vertical="center"/>
    </xf>
    <xf numFmtId="0" fontId="3" fillId="2" borderId="265" xfId="35" quotePrefix="1" applyFont="1" applyFill="1" applyBorder="1" applyAlignment="1">
      <alignment horizontal="center" vertical="top" wrapText="1"/>
    </xf>
    <xf numFmtId="1" fontId="63" fillId="2" borderId="272" xfId="0" applyNumberFormat="1" applyFont="1" applyFill="1" applyBorder="1" applyAlignment="1">
      <alignment horizontal="center" vertical="center"/>
    </xf>
    <xf numFmtId="49" fontId="77" fillId="2" borderId="265" xfId="0" applyNumberFormat="1" applyFont="1" applyFill="1" applyBorder="1" applyAlignment="1">
      <alignment horizontal="center" vertical="center"/>
    </xf>
    <xf numFmtId="1" fontId="53" fillId="2" borderId="272" xfId="0" applyNumberFormat="1" applyFont="1" applyFill="1" applyBorder="1" applyAlignment="1">
      <alignment horizontal="center" vertical="center"/>
    </xf>
    <xf numFmtId="2" fontId="13" fillId="2" borderId="133" xfId="0" applyNumberFormat="1" applyFont="1" applyFill="1" applyBorder="1" applyAlignment="1">
      <alignment vertical="center"/>
    </xf>
    <xf numFmtId="14" fontId="13" fillId="2" borderId="133" xfId="0" applyNumberFormat="1" applyFont="1" applyFill="1" applyBorder="1" applyAlignment="1">
      <alignment vertical="center"/>
    </xf>
    <xf numFmtId="0" fontId="27" fillId="2" borderId="133" xfId="0" applyFont="1" applyFill="1" applyBorder="1"/>
    <xf numFmtId="0" fontId="13" fillId="2" borderId="133" xfId="0" applyFont="1" applyFill="1" applyBorder="1" applyAlignment="1">
      <alignment horizontal="center" wrapText="1"/>
    </xf>
    <xf numFmtId="4" fontId="83" fillId="2" borderId="110" xfId="42" applyNumberFormat="1" applyFont="1" applyFill="1" applyBorder="1" applyAlignment="1">
      <alignment horizontal="center" vertical="center" wrapText="1"/>
    </xf>
    <xf numFmtId="14" fontId="13" fillId="2" borderId="133" xfId="0" applyNumberFormat="1" applyFont="1" applyFill="1" applyBorder="1" applyAlignment="1">
      <alignment vertical="center" wrapText="1"/>
    </xf>
    <xf numFmtId="0" fontId="13" fillId="2" borderId="134" xfId="0" applyFont="1" applyFill="1" applyBorder="1" applyAlignment="1">
      <alignment horizontal="center" wrapText="1"/>
    </xf>
    <xf numFmtId="0" fontId="27" fillId="2" borderId="0" xfId="0" applyFont="1" applyFill="1" applyAlignment="1">
      <alignment horizontal="center"/>
    </xf>
    <xf numFmtId="0" fontId="13" fillId="2" borderId="103" xfId="42" applyNumberFormat="1" applyFont="1" applyFill="1" applyBorder="1" applyAlignment="1">
      <alignment horizontal="left" vertical="center" wrapText="1"/>
    </xf>
    <xf numFmtId="2" fontId="13" fillId="2" borderId="133" xfId="0" applyNumberFormat="1" applyFont="1" applyFill="1" applyBorder="1" applyAlignment="1">
      <alignment vertical="center" wrapText="1"/>
    </xf>
    <xf numFmtId="0" fontId="13" fillId="2" borderId="110" xfId="0" applyFont="1" applyFill="1" applyBorder="1" applyAlignment="1">
      <alignment vertical="center" wrapText="1"/>
    </xf>
    <xf numFmtId="0" fontId="13" fillId="2" borderId="110" xfId="0" applyFont="1" applyFill="1" applyBorder="1" applyAlignment="1">
      <alignment vertical="center"/>
    </xf>
    <xf numFmtId="14" fontId="13" fillId="2" borderId="110" xfId="0" applyNumberFormat="1" applyFont="1" applyFill="1" applyBorder="1" applyAlignment="1">
      <alignment vertical="center"/>
    </xf>
    <xf numFmtId="0" fontId="13" fillId="2" borderId="107" xfId="0" applyFont="1" applyFill="1" applyBorder="1" applyAlignment="1">
      <alignment horizontal="center" vertical="center" wrapText="1"/>
    </xf>
    <xf numFmtId="14" fontId="13" fillId="2" borderId="107" xfId="0" applyNumberFormat="1" applyFont="1" applyFill="1" applyBorder="1" applyAlignment="1">
      <alignment horizontal="center" vertical="center" wrapText="1"/>
    </xf>
    <xf numFmtId="14" fontId="13" fillId="2" borderId="96" xfId="0" applyNumberFormat="1" applyFont="1" applyFill="1" applyBorder="1" applyAlignment="1">
      <alignment horizontal="center" vertical="center" wrapText="1"/>
    </xf>
    <xf numFmtId="2" fontId="61" fillId="2" borderId="134" xfId="44" applyNumberFormat="1" applyFont="1" applyFill="1" applyBorder="1" applyAlignment="1">
      <alignment vertical="top"/>
    </xf>
    <xf numFmtId="14" fontId="61" fillId="2" borderId="133" xfId="44" applyNumberFormat="1" applyFont="1" applyFill="1" applyBorder="1" applyAlignment="1">
      <alignment vertical="top" wrapText="1"/>
    </xf>
    <xf numFmtId="1" fontId="61" fillId="2" borderId="133" xfId="44" applyNumberFormat="1" applyFont="1" applyFill="1" applyBorder="1" applyAlignment="1">
      <alignment vertical="top"/>
    </xf>
    <xf numFmtId="0" fontId="61" fillId="2" borderId="133" xfId="44" applyNumberFormat="1" applyFont="1" applyFill="1" applyBorder="1" applyAlignment="1">
      <alignment vertical="top" wrapText="1"/>
    </xf>
    <xf numFmtId="0" fontId="83" fillId="2" borderId="135" xfId="42" applyNumberFormat="1" applyFont="1" applyFill="1" applyBorder="1" applyAlignment="1">
      <alignment horizontal="left" vertical="center" wrapText="1"/>
    </xf>
    <xf numFmtId="0" fontId="83" fillId="2" borderId="91" xfId="42" applyNumberFormat="1" applyFont="1" applyFill="1" applyBorder="1" applyAlignment="1">
      <alignment horizontal="left" vertical="center" wrapText="1"/>
    </xf>
    <xf numFmtId="2" fontId="61" fillId="2" borderId="134" xfId="44" applyNumberFormat="1" applyFont="1" applyFill="1" applyBorder="1" applyAlignment="1">
      <alignment vertical="center"/>
    </xf>
    <xf numFmtId="1" fontId="61" fillId="2" borderId="133" xfId="44" applyNumberFormat="1" applyFont="1" applyFill="1" applyBorder="1" applyAlignment="1">
      <alignment vertical="center"/>
    </xf>
    <xf numFmtId="0" fontId="61" fillId="2" borderId="133" xfId="44" applyNumberFormat="1" applyFont="1" applyFill="1" applyBorder="1" applyAlignment="1">
      <alignment vertical="center" wrapText="1"/>
    </xf>
    <xf numFmtId="0" fontId="13" fillId="2" borderId="133" xfId="42" applyNumberFormat="1" applyFont="1" applyFill="1" applyBorder="1" applyAlignment="1">
      <alignment horizontal="left" vertical="top" wrapText="1"/>
    </xf>
    <xf numFmtId="0" fontId="15" fillId="2" borderId="133" xfId="42" applyNumberFormat="1" applyFont="1" applyFill="1" applyBorder="1" applyAlignment="1">
      <alignment horizontal="center" vertical="center" wrapText="1"/>
    </xf>
    <xf numFmtId="2" fontId="15" fillId="2" borderId="133" xfId="42" applyNumberFormat="1" applyFont="1" applyFill="1" applyBorder="1" applyAlignment="1">
      <alignment horizontal="center" vertical="center" wrapText="1"/>
    </xf>
    <xf numFmtId="1" fontId="13" fillId="2" borderId="133" xfId="42" applyNumberFormat="1" applyFont="1" applyFill="1" applyBorder="1" applyAlignment="1">
      <alignment horizontal="center" vertical="center" wrapText="1"/>
    </xf>
    <xf numFmtId="175" fontId="13" fillId="2" borderId="133" xfId="0" applyNumberFormat="1" applyFont="1" applyFill="1" applyBorder="1" applyAlignment="1">
      <alignment vertical="center"/>
    </xf>
    <xf numFmtId="176" fontId="83" fillId="2" borderId="110" xfId="42" applyNumberFormat="1" applyFont="1" applyFill="1" applyBorder="1" applyAlignment="1">
      <alignment horizontal="right" vertical="center" wrapText="1"/>
    </xf>
    <xf numFmtId="3" fontId="83" fillId="2" borderId="133" xfId="42" applyNumberFormat="1" applyFont="1" applyFill="1" applyBorder="1" applyAlignment="1">
      <alignment horizontal="right" vertical="center" wrapText="1"/>
    </xf>
    <xf numFmtId="179" fontId="83" fillId="2" borderId="110" xfId="42" applyNumberFormat="1" applyFont="1" applyFill="1" applyBorder="1" applyAlignment="1">
      <alignment horizontal="right" vertical="center" wrapText="1"/>
    </xf>
    <xf numFmtId="0" fontId="13" fillId="2" borderId="103" xfId="42" applyNumberFormat="1" applyFont="1" applyFill="1" applyBorder="1" applyAlignment="1">
      <alignment horizontal="left" vertical="top" wrapText="1"/>
    </xf>
    <xf numFmtId="2" fontId="13" fillId="2" borderId="103" xfId="42" applyNumberFormat="1" applyFont="1" applyFill="1" applyBorder="1" applyAlignment="1">
      <alignment horizontal="center" vertical="center" wrapText="1"/>
    </xf>
    <xf numFmtId="4" fontId="83" fillId="2" borderId="133" xfId="42" applyNumberFormat="1" applyFont="1" applyFill="1" applyBorder="1" applyAlignment="1">
      <alignment horizontal="right" vertical="center" wrapText="1"/>
    </xf>
    <xf numFmtId="0" fontId="13" fillId="2" borderId="111" xfId="42" applyNumberFormat="1" applyFont="1" applyFill="1" applyBorder="1" applyAlignment="1">
      <alignment horizontal="left" vertical="top" wrapText="1"/>
    </xf>
    <xf numFmtId="0" fontId="13" fillId="2" borderId="107" xfId="0" applyFont="1" applyFill="1" applyBorder="1"/>
    <xf numFmtId="0" fontId="13" fillId="2" borderId="107" xfId="42" applyNumberFormat="1" applyFont="1" applyFill="1" applyBorder="1" applyAlignment="1">
      <alignment horizontal="left" vertical="top" wrapText="1"/>
    </xf>
    <xf numFmtId="2" fontId="13" fillId="2" borderId="111" xfId="42" applyNumberFormat="1" applyFont="1" applyFill="1" applyBorder="1" applyAlignment="1">
      <alignment horizontal="center" vertical="center" wrapText="1"/>
    </xf>
    <xf numFmtId="4" fontId="83" fillId="2" borderId="107" xfId="42" applyNumberFormat="1" applyFont="1" applyFill="1" applyBorder="1" applyAlignment="1">
      <alignment horizontal="right" vertical="center" wrapText="1"/>
    </xf>
    <xf numFmtId="14" fontId="13" fillId="2" borderId="107" xfId="0" applyNumberFormat="1" applyFont="1" applyFill="1" applyBorder="1"/>
    <xf numFmtId="0" fontId="13" fillId="2" borderId="0" xfId="0" applyFont="1" applyFill="1" applyBorder="1" applyAlignment="1">
      <alignment horizontal="center"/>
    </xf>
    <xf numFmtId="2" fontId="13" fillId="2" borderId="133" xfId="42" applyNumberFormat="1" applyFont="1" applyFill="1" applyBorder="1" applyAlignment="1">
      <alignment horizontal="center" vertical="center" wrapText="1"/>
    </xf>
    <xf numFmtId="3" fontId="15" fillId="2" borderId="103" xfId="42" applyNumberFormat="1" applyFont="1" applyFill="1" applyBorder="1" applyAlignment="1">
      <alignment horizontal="right" vertical="center" wrapText="1"/>
    </xf>
    <xf numFmtId="1" fontId="15" fillId="2" borderId="103" xfId="42" applyNumberFormat="1" applyFont="1" applyFill="1" applyBorder="1" applyAlignment="1">
      <alignment horizontal="right" vertical="center" wrapText="1"/>
    </xf>
    <xf numFmtId="0" fontId="13" fillId="2" borderId="133" xfId="0" applyFont="1" applyFill="1" applyBorder="1" applyAlignment="1">
      <alignment horizontal="right" vertical="center"/>
    </xf>
    <xf numFmtId="2" fontId="13" fillId="2" borderId="133" xfId="0" applyNumberFormat="1" applyFont="1" applyFill="1" applyBorder="1"/>
    <xf numFmtId="176" fontId="13" fillId="2" borderId="133" xfId="0" applyNumberFormat="1" applyFont="1" applyFill="1" applyBorder="1" applyAlignment="1">
      <alignment vertical="center"/>
    </xf>
    <xf numFmtId="0" fontId="13" fillId="2" borderId="107" xfId="0" applyFont="1" applyFill="1" applyBorder="1" applyAlignment="1">
      <alignment horizontal="center"/>
    </xf>
    <xf numFmtId="0" fontId="13" fillId="2" borderId="107" xfId="0" applyFont="1" applyFill="1" applyBorder="1" applyAlignment="1">
      <alignment vertical="center" wrapText="1"/>
    </xf>
    <xf numFmtId="0" fontId="13" fillId="2" borderId="107" xfId="0" applyFont="1" applyFill="1" applyBorder="1" applyAlignment="1">
      <alignment vertical="center"/>
    </xf>
    <xf numFmtId="2" fontId="13" fillId="2" borderId="107" xfId="0" applyNumberFormat="1" applyFont="1" applyFill="1" applyBorder="1" applyAlignment="1">
      <alignment vertical="center"/>
    </xf>
    <xf numFmtId="176" fontId="13" fillId="2" borderId="107" xfId="0" applyNumberFormat="1" applyFont="1" applyFill="1" applyBorder="1" applyAlignment="1">
      <alignment vertical="center"/>
    </xf>
    <xf numFmtId="14" fontId="13" fillId="2" borderId="107" xfId="0" applyNumberFormat="1" applyFont="1" applyFill="1" applyBorder="1" applyAlignment="1">
      <alignment vertical="center"/>
    </xf>
    <xf numFmtId="0" fontId="13" fillId="2" borderId="107" xfId="0" applyFont="1" applyFill="1" applyBorder="1" applyAlignment="1">
      <alignment vertical="top" wrapText="1"/>
    </xf>
    <xf numFmtId="0" fontId="13" fillId="2" borderId="133" xfId="0" applyFont="1" applyFill="1" applyBorder="1" applyAlignment="1">
      <alignment vertical="top"/>
    </xf>
    <xf numFmtId="0" fontId="13" fillId="2" borderId="0" xfId="0" applyFont="1" applyFill="1" applyAlignment="1">
      <alignment vertical="top" wrapText="1"/>
    </xf>
    <xf numFmtId="0" fontId="2" fillId="2" borderId="133" xfId="0" applyFont="1" applyFill="1" applyBorder="1" applyAlignment="1">
      <alignment horizontal="center" vertical="center"/>
    </xf>
    <xf numFmtId="2" fontId="2" fillId="2" borderId="133" xfId="0" applyNumberFormat="1" applyFont="1" applyFill="1" applyBorder="1" applyAlignment="1">
      <alignment horizontal="center" vertical="center"/>
    </xf>
    <xf numFmtId="0" fontId="2" fillId="2" borderId="15" xfId="0" applyFont="1" applyFill="1" applyBorder="1" applyAlignment="1">
      <alignment horizontal="center"/>
    </xf>
    <xf numFmtId="0" fontId="3" fillId="2" borderId="15" xfId="42" applyNumberFormat="1" applyFont="1" applyFill="1" applyBorder="1" applyAlignment="1">
      <alignment horizontal="left" vertical="center" wrapText="1"/>
    </xf>
    <xf numFmtId="0" fontId="2" fillId="2" borderId="15" xfId="0" applyFont="1" applyFill="1" applyBorder="1"/>
    <xf numFmtId="2" fontId="2" fillId="2" borderId="15" xfId="0" applyNumberFormat="1" applyFont="1" applyFill="1" applyBorder="1"/>
    <xf numFmtId="4" fontId="65" fillId="2" borderId="15" xfId="42" applyNumberFormat="1" applyFont="1" applyFill="1" applyBorder="1" applyAlignment="1">
      <alignment horizontal="right" vertical="center" wrapText="1"/>
    </xf>
    <xf numFmtId="14" fontId="2" fillId="2" borderId="15" xfId="0" applyNumberFormat="1" applyFont="1" applyFill="1" applyBorder="1"/>
    <xf numFmtId="0" fontId="2" fillId="2" borderId="15" xfId="0" applyFont="1" applyFill="1" applyBorder="1" applyAlignment="1">
      <alignment horizontal="center" vertical="center"/>
    </xf>
    <xf numFmtId="2" fontId="2" fillId="2" borderId="15"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0" fontId="2" fillId="2" borderId="15" xfId="0" applyFont="1" applyFill="1" applyBorder="1" applyAlignment="1">
      <alignment vertical="center"/>
    </xf>
    <xf numFmtId="0" fontId="31" fillId="2" borderId="15" xfId="0" applyFont="1" applyFill="1" applyBorder="1"/>
    <xf numFmtId="0" fontId="2" fillId="2" borderId="1" xfId="0" applyFont="1" applyFill="1" applyBorder="1" applyAlignment="1">
      <alignment vertical="center" wrapText="1"/>
    </xf>
    <xf numFmtId="179" fontId="3" fillId="2" borderId="1" xfId="42" applyNumberFormat="1" applyFont="1" applyFill="1" applyBorder="1" applyAlignment="1">
      <alignment horizontal="right" vertical="center" wrapText="1"/>
    </xf>
    <xf numFmtId="3" fontId="3" fillId="2" borderId="1" xfId="42" applyNumberFormat="1" applyFont="1" applyFill="1" applyBorder="1" applyAlignment="1">
      <alignment horizontal="right" vertical="center" wrapText="1"/>
    </xf>
    <xf numFmtId="2" fontId="2" fillId="2" borderId="1" xfId="0" applyNumberFormat="1" applyFont="1" applyFill="1" applyBorder="1" applyAlignment="1">
      <alignment vertical="center"/>
    </xf>
    <xf numFmtId="1" fontId="3" fillId="2" borderId="1" xfId="42" applyNumberFormat="1" applyFont="1" applyFill="1" applyBorder="1" applyAlignment="1">
      <alignment horizontal="right" vertical="center" wrapText="1"/>
    </xf>
    <xf numFmtId="0" fontId="2" fillId="2" borderId="1" xfId="0" applyNumberFormat="1" applyFont="1" applyFill="1" applyBorder="1" applyAlignment="1">
      <alignment vertical="center"/>
    </xf>
    <xf numFmtId="14" fontId="2" fillId="2" borderId="1" xfId="0" applyNumberFormat="1" applyFont="1" applyFill="1" applyBorder="1" applyAlignment="1">
      <alignment vertical="center" wrapText="1"/>
    </xf>
    <xf numFmtId="0" fontId="3" fillId="2" borderId="251" xfId="0" applyFont="1" applyFill="1" applyBorder="1" applyAlignment="1"/>
    <xf numFmtId="0" fontId="3" fillId="2" borderId="192" xfId="0" applyFont="1" applyFill="1" applyBorder="1" applyAlignment="1">
      <alignment vertical="top" wrapText="1"/>
    </xf>
    <xf numFmtId="0" fontId="36" fillId="2" borderId="192" xfId="0" applyFont="1" applyFill="1" applyBorder="1"/>
    <xf numFmtId="2" fontId="3" fillId="2" borderId="192" xfId="0" applyNumberFormat="1" applyFont="1" applyFill="1" applyBorder="1" applyAlignment="1">
      <alignment horizontal="left"/>
    </xf>
    <xf numFmtId="0" fontId="3" fillId="2" borderId="192" xfId="0" applyNumberFormat="1" applyFont="1" applyFill="1" applyBorder="1"/>
    <xf numFmtId="0" fontId="3" fillId="2" borderId="192" xfId="0" applyFont="1" applyFill="1" applyBorder="1" applyAlignment="1">
      <alignment vertical="top"/>
    </xf>
    <xf numFmtId="0" fontId="3" fillId="2" borderId="251" xfId="0" applyFont="1" applyFill="1" applyBorder="1" applyAlignment="1">
      <alignment vertical="center"/>
    </xf>
    <xf numFmtId="0" fontId="3" fillId="2" borderId="0" xfId="0" applyFont="1" applyFill="1" applyAlignment="1">
      <alignment vertical="top" wrapText="1"/>
    </xf>
    <xf numFmtId="0" fontId="3" fillId="2" borderId="121" xfId="0" applyFont="1" applyFill="1" applyBorder="1" applyAlignment="1">
      <alignment horizontal="center"/>
    </xf>
    <xf numFmtId="0" fontId="2" fillId="2" borderId="147" xfId="0" applyNumberFormat="1" applyFont="1" applyFill="1" applyBorder="1" applyAlignment="1">
      <alignment vertical="top" wrapText="1"/>
    </xf>
    <xf numFmtId="0" fontId="2" fillId="2" borderId="139" xfId="0" applyFont="1" applyFill="1" applyBorder="1" applyAlignment="1">
      <alignment vertical="top" wrapText="1"/>
    </xf>
    <xf numFmtId="14" fontId="31" fillId="2" borderId="147" xfId="0" applyNumberFormat="1" applyFont="1" applyFill="1" applyBorder="1" applyAlignment="1">
      <alignment vertical="top" wrapText="1"/>
    </xf>
    <xf numFmtId="0" fontId="31" fillId="2" borderId="147" xfId="0" applyFont="1" applyFill="1" applyBorder="1" applyAlignment="1">
      <alignment vertical="top" wrapText="1"/>
    </xf>
    <xf numFmtId="179" fontId="2" fillId="2" borderId="147" xfId="0" applyNumberFormat="1" applyFont="1" applyFill="1" applyBorder="1" applyAlignment="1">
      <alignment vertical="top" wrapText="1"/>
    </xf>
    <xf numFmtId="0" fontId="2" fillId="2" borderId="148" xfId="0" applyFont="1" applyFill="1" applyBorder="1" applyAlignment="1">
      <alignment vertical="top" wrapText="1"/>
    </xf>
    <xf numFmtId="176" fontId="2" fillId="2" borderId="147" xfId="0" applyNumberFormat="1" applyFont="1" applyFill="1" applyBorder="1" applyAlignment="1">
      <alignment vertical="top" wrapText="1"/>
    </xf>
    <xf numFmtId="14" fontId="31" fillId="2" borderId="147" xfId="0" applyNumberFormat="1" applyFont="1" applyFill="1" applyBorder="1" applyAlignment="1">
      <alignment horizontal="center" vertical="top" wrapText="1"/>
    </xf>
    <xf numFmtId="49" fontId="3" fillId="2" borderId="140" xfId="0" applyNumberFormat="1" applyFont="1" applyFill="1" applyBorder="1" applyAlignment="1">
      <alignment horizontal="left" vertical="top" wrapText="1"/>
    </xf>
    <xf numFmtId="0" fontId="3" fillId="2" borderId="124" xfId="0" applyNumberFormat="1" applyFont="1" applyFill="1" applyBorder="1" applyAlignment="1">
      <alignment horizontal="center" vertical="top" wrapText="1"/>
    </xf>
    <xf numFmtId="176" fontId="3" fillId="2" borderId="147" xfId="0" applyNumberFormat="1" applyFont="1" applyFill="1" applyBorder="1" applyAlignment="1">
      <alignment horizontal="center" vertical="top" wrapText="1"/>
    </xf>
    <xf numFmtId="170" fontId="3" fillId="2" borderId="147" xfId="0" applyNumberFormat="1" applyFont="1" applyFill="1" applyBorder="1" applyAlignment="1">
      <alignment horizontal="center" vertical="top" wrapText="1"/>
    </xf>
    <xf numFmtId="1" fontId="2" fillId="2" borderId="147" xfId="0" applyNumberFormat="1" applyFont="1" applyFill="1" applyBorder="1" applyAlignment="1">
      <alignment vertical="top" wrapText="1"/>
    </xf>
    <xf numFmtId="1" fontId="99" fillId="2" borderId="147" xfId="0" applyNumberFormat="1" applyFont="1" applyFill="1" applyBorder="1" applyAlignment="1">
      <alignment vertical="top" wrapText="1"/>
    </xf>
    <xf numFmtId="0" fontId="32" fillId="2" borderId="147" xfId="0" applyFont="1" applyFill="1" applyBorder="1" applyAlignment="1">
      <alignment vertical="top" wrapText="1"/>
    </xf>
    <xf numFmtId="14" fontId="31" fillId="2" borderId="147" xfId="0" applyNumberFormat="1" applyFont="1" applyFill="1" applyBorder="1" applyAlignment="1">
      <alignment horizontal="right" vertical="top" wrapText="1"/>
    </xf>
    <xf numFmtId="0" fontId="1" fillId="2" borderId="140" xfId="0" applyFont="1" applyFill="1" applyBorder="1" applyAlignment="1">
      <alignment horizontal="center" wrapText="1"/>
    </xf>
    <xf numFmtId="0" fontId="2" fillId="2" borderId="140" xfId="0" applyFont="1" applyFill="1" applyBorder="1" applyAlignment="1">
      <alignment vertical="top" wrapText="1"/>
    </xf>
    <xf numFmtId="0" fontId="2" fillId="2" borderId="147" xfId="0" applyNumberFormat="1" applyFont="1" applyFill="1" applyBorder="1" applyAlignment="1">
      <alignment horizontal="center" vertical="top" wrapText="1"/>
    </xf>
    <xf numFmtId="0" fontId="2" fillId="2" borderId="140" xfId="0" applyFont="1" applyFill="1" applyBorder="1" applyAlignment="1">
      <alignment horizontal="center" wrapText="1"/>
    </xf>
    <xf numFmtId="14" fontId="31" fillId="2" borderId="140" xfId="0" applyNumberFormat="1" applyFont="1" applyFill="1" applyBorder="1" applyAlignment="1">
      <alignment vertical="top" wrapText="1"/>
    </xf>
    <xf numFmtId="0" fontId="31" fillId="2" borderId="140" xfId="0" applyFont="1" applyFill="1" applyBorder="1" applyAlignment="1">
      <alignment vertical="top" wrapText="1"/>
    </xf>
    <xf numFmtId="176" fontId="2" fillId="2" borderId="147" xfId="0" applyNumberFormat="1" applyFont="1" applyFill="1" applyBorder="1" applyAlignment="1">
      <alignment horizontal="center" vertical="top" wrapText="1"/>
    </xf>
    <xf numFmtId="179" fontId="2" fillId="2" borderId="147" xfId="0" applyNumberFormat="1" applyFont="1" applyFill="1" applyBorder="1" applyAlignment="1">
      <alignment horizontal="center" vertical="top" wrapText="1"/>
    </xf>
    <xf numFmtId="0" fontId="2" fillId="2" borderId="147" xfId="0" applyFont="1" applyFill="1" applyBorder="1" applyAlignment="1">
      <alignment horizontal="right" vertical="top" wrapText="1"/>
    </xf>
    <xf numFmtId="2" fontId="2" fillId="2" borderId="120" xfId="0" applyNumberFormat="1" applyFont="1" applyFill="1" applyBorder="1" applyAlignment="1">
      <alignment vertical="top" wrapText="1"/>
    </xf>
    <xf numFmtId="2" fontId="3" fillId="2" borderId="265" xfId="0" applyNumberFormat="1" applyFont="1" applyFill="1" applyBorder="1" applyAlignment="1">
      <alignment horizontal="center" vertical="top"/>
    </xf>
    <xf numFmtId="2" fontId="3" fillId="2" borderId="265" xfId="0" applyNumberFormat="1" applyFont="1" applyFill="1" applyBorder="1" applyAlignment="1">
      <alignment horizontal="center" vertical="top" wrapText="1"/>
    </xf>
    <xf numFmtId="188" fontId="2" fillId="2" borderId="265" xfId="0" applyNumberFormat="1" applyFont="1" applyFill="1" applyBorder="1" applyAlignment="1">
      <alignment horizontal="center"/>
    </xf>
    <xf numFmtId="14" fontId="3" fillId="2" borderId="265" xfId="0" applyNumberFormat="1" applyFont="1" applyFill="1" applyBorder="1" applyAlignment="1">
      <alignment horizontal="center" vertical="top" wrapText="1"/>
    </xf>
    <xf numFmtId="0" fontId="3" fillId="2" borderId="277" xfId="0" applyFont="1" applyFill="1" applyBorder="1" applyAlignment="1">
      <alignment wrapText="1"/>
    </xf>
    <xf numFmtId="170" fontId="3" fillId="2" borderId="277" xfId="0" applyNumberFormat="1" applyFont="1" applyFill="1" applyBorder="1" applyAlignment="1">
      <alignment horizontal="right"/>
    </xf>
    <xf numFmtId="171" fontId="3" fillId="2" borderId="277" xfId="0" applyNumberFormat="1" applyFont="1" applyFill="1" applyBorder="1" applyAlignment="1">
      <alignment horizontal="right"/>
    </xf>
    <xf numFmtId="14" fontId="3" fillId="2" borderId="277" xfId="0" applyNumberFormat="1" applyFont="1" applyFill="1" applyBorder="1" applyAlignment="1">
      <alignment horizontal="center" wrapText="1"/>
    </xf>
    <xf numFmtId="170" fontId="3" fillId="2" borderId="277" xfId="0" applyNumberFormat="1" applyFont="1" applyFill="1" applyBorder="1" applyAlignment="1">
      <alignment horizontal="center"/>
    </xf>
    <xf numFmtId="2" fontId="3" fillId="2" borderId="277" xfId="0" applyNumberFormat="1" applyFont="1" applyFill="1" applyBorder="1" applyAlignment="1">
      <alignment horizontal="center"/>
    </xf>
    <xf numFmtId="0" fontId="3" fillId="2" borderId="223" xfId="0" applyFont="1" applyFill="1" applyBorder="1" applyAlignment="1">
      <alignment horizontal="center" vertical="center" wrapText="1"/>
    </xf>
    <xf numFmtId="170" fontId="3" fillId="2" borderId="120" xfId="0" applyNumberFormat="1" applyFont="1" applyFill="1" applyBorder="1" applyAlignment="1">
      <alignment horizontal="center" vertical="center" wrapText="1"/>
    </xf>
    <xf numFmtId="0" fontId="3" fillId="2" borderId="223" xfId="0" applyNumberFormat="1" applyFont="1" applyFill="1" applyBorder="1" applyAlignment="1">
      <alignment horizontal="center" vertical="center"/>
    </xf>
    <xf numFmtId="2" fontId="3" fillId="2" borderId="120" xfId="0" applyNumberFormat="1" applyFont="1" applyFill="1" applyBorder="1" applyAlignment="1">
      <alignment horizontal="center" vertical="top" wrapText="1"/>
    </xf>
    <xf numFmtId="0" fontId="3" fillId="2" borderId="265" xfId="0" applyFont="1" applyFill="1" applyBorder="1" applyAlignment="1">
      <alignment horizontal="left"/>
    </xf>
    <xf numFmtId="1" fontId="3" fillId="2" borderId="120" xfId="0" applyNumberFormat="1" applyFont="1" applyFill="1" applyBorder="1" applyAlignment="1">
      <alignment horizontal="center" vertical="top" wrapText="1"/>
    </xf>
    <xf numFmtId="0" fontId="29" fillId="2" borderId="265" xfId="0" applyFont="1" applyFill="1" applyBorder="1" applyAlignment="1">
      <alignment horizontal="left" vertical="top" wrapText="1"/>
    </xf>
    <xf numFmtId="2" fontId="3" fillId="2" borderId="120" xfId="0" applyNumberFormat="1" applyFont="1" applyFill="1" applyBorder="1" applyAlignment="1">
      <alignment horizontal="center" vertical="top"/>
    </xf>
    <xf numFmtId="0" fontId="29" fillId="2" borderId="265" xfId="0" applyFont="1" applyFill="1" applyBorder="1" applyAlignment="1">
      <alignment horizontal="left" vertical="center"/>
    </xf>
    <xf numFmtId="171" fontId="2" fillId="2" borderId="265" xfId="0" applyNumberFormat="1" applyFont="1" applyFill="1" applyBorder="1" applyAlignment="1">
      <alignment horizontal="center"/>
    </xf>
    <xf numFmtId="188" fontId="3" fillId="2" borderId="265" xfId="0" applyNumberFormat="1" applyFont="1" applyFill="1" applyBorder="1" applyAlignment="1">
      <alignment horizontal="center"/>
    </xf>
    <xf numFmtId="177" fontId="3" fillId="2" borderId="265" xfId="0" applyNumberFormat="1" applyFont="1" applyFill="1" applyBorder="1" applyAlignment="1">
      <alignment horizontal="center"/>
    </xf>
    <xf numFmtId="2" fontId="3" fillId="2" borderId="265" xfId="0" applyNumberFormat="1" applyFont="1" applyFill="1" applyBorder="1" applyAlignment="1">
      <alignment horizontal="center"/>
    </xf>
    <xf numFmtId="0" fontId="36" fillId="2" borderId="265" xfId="0" applyFont="1" applyFill="1" applyBorder="1" applyAlignment="1">
      <alignment horizontal="center"/>
    </xf>
    <xf numFmtId="0" fontId="3" fillId="2" borderId="265" xfId="0" applyNumberFormat="1" applyFont="1" applyFill="1" applyBorder="1" applyAlignment="1">
      <alignment horizontal="center" vertical="top"/>
    </xf>
    <xf numFmtId="0" fontId="3" fillId="2" borderId="277" xfId="0" applyFont="1" applyFill="1" applyBorder="1" applyAlignment="1">
      <alignment horizontal="left" wrapText="1"/>
    </xf>
    <xf numFmtId="0" fontId="3" fillId="2" borderId="277" xfId="0" applyFont="1" applyFill="1" applyBorder="1" applyAlignment="1">
      <alignment horizontal="center"/>
    </xf>
    <xf numFmtId="0" fontId="3" fillId="2" borderId="277" xfId="0" applyNumberFormat="1" applyFont="1" applyFill="1" applyBorder="1" applyAlignment="1">
      <alignment horizontal="center"/>
    </xf>
    <xf numFmtId="0" fontId="3" fillId="2" borderId="277" xfId="0" applyFont="1" applyFill="1" applyBorder="1" applyAlignment="1">
      <alignment horizontal="center" wrapText="1"/>
    </xf>
    <xf numFmtId="0" fontId="3" fillId="2" borderId="279" xfId="0" applyNumberFormat="1" applyFont="1" applyFill="1" applyBorder="1" applyAlignment="1">
      <alignment horizontal="center"/>
    </xf>
    <xf numFmtId="0" fontId="3" fillId="2" borderId="265" xfId="0" applyNumberFormat="1" applyFont="1" applyFill="1" applyBorder="1" applyAlignment="1">
      <alignment horizontal="center"/>
    </xf>
    <xf numFmtId="14" fontId="3" fillId="2" borderId="265" xfId="0" applyNumberFormat="1" applyFont="1" applyFill="1" applyBorder="1" applyAlignment="1">
      <alignment horizontal="center" wrapText="1"/>
    </xf>
    <xf numFmtId="0" fontId="3" fillId="2" borderId="189" xfId="0" applyFont="1" applyFill="1" applyBorder="1" applyAlignment="1">
      <alignment horizontal="left" vertical="center" wrapText="1"/>
    </xf>
    <xf numFmtId="0" fontId="3" fillId="2" borderId="190" xfId="0" applyFont="1" applyFill="1" applyBorder="1" applyAlignment="1">
      <alignment horizontal="center" vertical="center" wrapText="1"/>
    </xf>
    <xf numFmtId="2" fontId="3" fillId="2" borderId="189" xfId="0" applyNumberFormat="1" applyFont="1" applyFill="1" applyBorder="1" applyAlignment="1">
      <alignment horizontal="center" vertical="center" wrapText="1"/>
    </xf>
    <xf numFmtId="1" fontId="3" fillId="2" borderId="189" xfId="0" applyNumberFormat="1" applyFont="1" applyFill="1" applyBorder="1" applyAlignment="1">
      <alignment horizontal="center" vertical="center"/>
    </xf>
    <xf numFmtId="189" fontId="3" fillId="2" borderId="189" xfId="0" applyNumberFormat="1" applyFont="1" applyFill="1" applyBorder="1" applyAlignment="1">
      <alignment horizontal="center" vertical="center"/>
    </xf>
    <xf numFmtId="189" fontId="3" fillId="2" borderId="189" xfId="0" applyNumberFormat="1" applyFont="1" applyFill="1" applyBorder="1" applyAlignment="1">
      <alignment horizontal="center" vertical="center" wrapText="1"/>
    </xf>
    <xf numFmtId="0" fontId="3" fillId="2" borderId="189" xfId="0" applyFont="1" applyFill="1" applyBorder="1" applyAlignment="1">
      <alignment horizontal="center" vertical="center"/>
    </xf>
    <xf numFmtId="176" fontId="3" fillId="2" borderId="189" xfId="0" applyNumberFormat="1" applyFont="1" applyFill="1" applyBorder="1" applyAlignment="1">
      <alignment horizontal="center" vertical="center" wrapText="1"/>
    </xf>
    <xf numFmtId="0" fontId="3" fillId="2" borderId="189" xfId="0" applyFont="1" applyFill="1" applyBorder="1" applyAlignment="1">
      <alignment horizontal="center" vertical="center" wrapText="1"/>
    </xf>
    <xf numFmtId="0" fontId="31" fillId="2" borderId="265" xfId="0" applyFont="1" applyFill="1" applyBorder="1" applyAlignment="1">
      <alignment horizontal="center" vertical="center"/>
    </xf>
    <xf numFmtId="18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1" xfId="0" applyFont="1" applyFill="1" applyBorder="1" applyAlignment="1">
      <alignment horizontal="center" vertical="center"/>
    </xf>
    <xf numFmtId="0" fontId="3" fillId="2" borderId="265" xfId="0" applyFont="1" applyFill="1" applyBorder="1" applyAlignment="1">
      <alignment horizontal="left" vertical="center"/>
    </xf>
    <xf numFmtId="0" fontId="3" fillId="2" borderId="280" xfId="0" applyFont="1" applyFill="1" applyBorder="1" applyAlignment="1">
      <alignment horizontal="center"/>
    </xf>
    <xf numFmtId="49" fontId="2" fillId="2" borderId="12" xfId="0" applyNumberFormat="1" applyFont="1" applyFill="1" applyBorder="1" applyAlignment="1">
      <alignment vertical="center" wrapText="1"/>
    </xf>
    <xf numFmtId="0" fontId="5" fillId="2" borderId="265" xfId="0" applyFont="1" applyFill="1" applyBorder="1" applyAlignment="1">
      <alignment horizontal="center" vertical="center" wrapText="1"/>
    </xf>
    <xf numFmtId="0" fontId="2" fillId="2" borderId="12" xfId="0" applyFont="1" applyFill="1" applyBorder="1" applyAlignment="1">
      <alignment vertical="center" wrapText="1"/>
    </xf>
    <xf numFmtId="0" fontId="3" fillId="2" borderId="101" xfId="0" applyFont="1" applyFill="1" applyBorder="1" applyAlignment="1">
      <alignment horizontal="center"/>
    </xf>
    <xf numFmtId="0" fontId="5" fillId="2" borderId="120" xfId="0" applyFont="1" applyFill="1" applyBorder="1" applyAlignment="1">
      <alignment horizontal="center" vertical="center" wrapText="1"/>
    </xf>
    <xf numFmtId="0" fontId="3" fillId="2" borderId="226" xfId="0" applyFont="1" applyFill="1" applyBorder="1" applyAlignment="1">
      <alignment horizontal="center"/>
    </xf>
    <xf numFmtId="188" fontId="3" fillId="2" borderId="120" xfId="0" applyNumberFormat="1" applyFont="1" applyFill="1" applyBorder="1" applyAlignment="1">
      <alignment horizontal="center"/>
    </xf>
    <xf numFmtId="189" fontId="3" fillId="2" borderId="120" xfId="0" applyNumberFormat="1" applyFont="1" applyFill="1" applyBorder="1" applyAlignment="1">
      <alignment horizontal="center" vertical="center" wrapText="1"/>
    </xf>
    <xf numFmtId="177" fontId="3" fillId="2" borderId="120" xfId="0" applyNumberFormat="1" applyFont="1" applyFill="1" applyBorder="1" applyAlignment="1">
      <alignment horizontal="center"/>
    </xf>
    <xf numFmtId="0" fontId="36" fillId="2" borderId="101" xfId="0" applyFont="1" applyFill="1" applyBorder="1" applyAlignment="1">
      <alignment horizontal="center"/>
    </xf>
    <xf numFmtId="189" fontId="3" fillId="2" borderId="265" xfId="0" applyNumberFormat="1" applyFont="1" applyFill="1" applyBorder="1" applyAlignment="1">
      <alignment horizontal="center" vertical="center" wrapText="1"/>
    </xf>
    <xf numFmtId="0" fontId="36" fillId="2" borderId="226" xfId="0" applyFont="1" applyFill="1" applyBorder="1" applyAlignment="1">
      <alignment horizontal="center"/>
    </xf>
    <xf numFmtId="0" fontId="1" fillId="2" borderId="265" xfId="0" applyFont="1" applyFill="1" applyBorder="1" applyAlignment="1">
      <alignment horizontal="center"/>
    </xf>
    <xf numFmtId="0" fontId="2" fillId="2" borderId="265" xfId="0" applyFont="1" applyFill="1" applyBorder="1" applyAlignment="1">
      <alignment horizontal="left"/>
    </xf>
    <xf numFmtId="0" fontId="2" fillId="2" borderId="223" xfId="0" applyFont="1" applyFill="1" applyBorder="1" applyAlignment="1">
      <alignment horizontal="center"/>
    </xf>
    <xf numFmtId="179" fontId="3" fillId="2" borderId="120" xfId="0" applyNumberFormat="1" applyFont="1" applyFill="1" applyBorder="1" applyAlignment="1">
      <alignment horizontal="center" vertical="center" wrapText="1"/>
    </xf>
    <xf numFmtId="177" fontId="2" fillId="2" borderId="120" xfId="0" applyNumberFormat="1" applyFont="1" applyFill="1" applyBorder="1" applyAlignment="1">
      <alignment horizontal="center"/>
    </xf>
    <xf numFmtId="0" fontId="3" fillId="2" borderId="0" xfId="0" applyFont="1" applyFill="1" applyBorder="1" applyAlignment="1">
      <alignment horizontal="left" wrapText="1"/>
    </xf>
    <xf numFmtId="0" fontId="3" fillId="2" borderId="277" xfId="0" applyFont="1" applyFill="1" applyBorder="1" applyAlignment="1">
      <alignment horizontal="left" vertical="center" wrapText="1"/>
    </xf>
    <xf numFmtId="14" fontId="3" fillId="2" borderId="189" xfId="0" applyNumberFormat="1" applyFont="1" applyFill="1" applyBorder="1" applyAlignment="1">
      <alignment horizontal="center" vertical="center" wrapText="1"/>
    </xf>
    <xf numFmtId="0" fontId="3" fillId="2" borderId="272" xfId="0" applyFont="1" applyFill="1" applyBorder="1" applyAlignment="1">
      <alignment horizontal="left" vertical="top" wrapText="1"/>
    </xf>
    <xf numFmtId="14" fontId="2" fillId="2" borderId="120" xfId="0" applyNumberFormat="1" applyFont="1" applyFill="1" applyBorder="1" applyAlignment="1">
      <alignment horizontal="center" vertical="center" wrapText="1"/>
    </xf>
    <xf numFmtId="0" fontId="2" fillId="2" borderId="265" xfId="0" applyNumberFormat="1" applyFont="1" applyFill="1" applyBorder="1" applyAlignment="1">
      <alignment horizontal="center" vertical="top"/>
    </xf>
    <xf numFmtId="1" fontId="3" fillId="2" borderId="277" xfId="0" applyNumberFormat="1" applyFont="1" applyFill="1" applyBorder="1" applyAlignment="1">
      <alignment horizontal="center"/>
    </xf>
    <xf numFmtId="1" fontId="3" fillId="2" borderId="279" xfId="0" applyNumberFormat="1" applyFont="1" applyFill="1" applyBorder="1" applyAlignment="1">
      <alignment horizontal="center"/>
    </xf>
    <xf numFmtId="0" fontId="3" fillId="2" borderId="283" xfId="0" applyFont="1" applyFill="1" applyBorder="1" applyAlignment="1">
      <alignment horizontal="left" wrapText="1"/>
    </xf>
    <xf numFmtId="0" fontId="3" fillId="2" borderId="283" xfId="0" applyFont="1" applyFill="1" applyBorder="1" applyAlignment="1">
      <alignment horizontal="center"/>
    </xf>
    <xf numFmtId="2" fontId="3" fillId="2" borderId="283" xfId="0" applyNumberFormat="1" applyFont="1" applyFill="1" applyBorder="1" applyAlignment="1">
      <alignment horizontal="center"/>
    </xf>
    <xf numFmtId="1" fontId="3" fillId="2" borderId="283" xfId="0" applyNumberFormat="1" applyFont="1" applyFill="1" applyBorder="1" applyAlignment="1">
      <alignment horizontal="center"/>
    </xf>
    <xf numFmtId="0" fontId="3" fillId="2" borderId="283" xfId="0" applyFont="1" applyFill="1" applyBorder="1" applyAlignment="1">
      <alignment horizontal="center" wrapText="1"/>
    </xf>
    <xf numFmtId="14" fontId="3" fillId="2" borderId="283" xfId="0" applyNumberFormat="1" applyFont="1" applyFill="1" applyBorder="1" applyAlignment="1">
      <alignment horizontal="center" wrapText="1"/>
    </xf>
    <xf numFmtId="177" fontId="2" fillId="2" borderId="272" xfId="0" applyNumberFormat="1" applyFont="1" applyFill="1" applyBorder="1" applyAlignment="1">
      <alignment horizontal="center"/>
    </xf>
    <xf numFmtId="1" fontId="3" fillId="2" borderId="284" xfId="0" applyNumberFormat="1" applyFont="1" applyFill="1" applyBorder="1" applyAlignment="1">
      <alignment horizontal="center"/>
    </xf>
    <xf numFmtId="0" fontId="2" fillId="2" borderId="272" xfId="0" applyFont="1" applyFill="1" applyBorder="1" applyAlignment="1">
      <alignment horizontal="center"/>
    </xf>
    <xf numFmtId="0" fontId="3" fillId="2" borderId="272" xfId="0" applyFont="1" applyFill="1" applyBorder="1" applyAlignment="1">
      <alignment horizontal="center"/>
    </xf>
    <xf numFmtId="2" fontId="3" fillId="2" borderId="272" xfId="0" applyNumberFormat="1" applyFont="1" applyFill="1" applyBorder="1" applyAlignment="1">
      <alignment horizontal="center"/>
    </xf>
    <xf numFmtId="1" fontId="3" fillId="2" borderId="272" xfId="0" applyNumberFormat="1" applyFont="1" applyFill="1" applyBorder="1" applyAlignment="1">
      <alignment horizontal="center"/>
    </xf>
    <xf numFmtId="1" fontId="3" fillId="2" borderId="265" xfId="0" applyNumberFormat="1" applyFont="1" applyFill="1" applyBorder="1" applyAlignment="1">
      <alignment horizontal="center"/>
    </xf>
    <xf numFmtId="0" fontId="3" fillId="2" borderId="277" xfId="0" applyFont="1" applyFill="1" applyBorder="1" applyAlignment="1">
      <alignment horizontal="left"/>
    </xf>
    <xf numFmtId="175" fontId="3" fillId="2" borderId="189" xfId="0" applyNumberFormat="1" applyFont="1" applyFill="1" applyBorder="1" applyAlignment="1">
      <alignment horizontal="center" vertical="center" wrapText="1"/>
    </xf>
    <xf numFmtId="177" fontId="2" fillId="2" borderId="265" xfId="0" applyNumberFormat="1" applyFont="1" applyFill="1" applyBorder="1" applyAlignment="1">
      <alignment horizontal="center" wrapText="1"/>
    </xf>
    <xf numFmtId="203" fontId="3" fillId="2" borderId="120" xfId="0" applyNumberFormat="1" applyFont="1" applyFill="1" applyBorder="1" applyAlignment="1">
      <alignment horizontal="center" vertical="top" wrapText="1"/>
    </xf>
    <xf numFmtId="0" fontId="3" fillId="2" borderId="277" xfId="23" applyFont="1" applyFill="1" applyBorder="1" applyAlignment="1">
      <alignment horizontal="left" wrapText="1"/>
    </xf>
    <xf numFmtId="0" fontId="3" fillId="2" borderId="265" xfId="23" applyFont="1" applyFill="1" applyBorder="1" applyAlignment="1">
      <alignment horizontal="left" wrapText="1"/>
    </xf>
    <xf numFmtId="176" fontId="2" fillId="2" borderId="265" xfId="0" applyNumberFormat="1" applyFont="1" applyFill="1" applyBorder="1" applyAlignment="1">
      <alignment horizontal="center"/>
    </xf>
    <xf numFmtId="0" fontId="3" fillId="2" borderId="283" xfId="23" applyFont="1" applyFill="1" applyBorder="1" applyAlignment="1">
      <alignment horizontal="left" wrapText="1"/>
    </xf>
    <xf numFmtId="0" fontId="3" fillId="2" borderId="0" xfId="23" applyFont="1" applyFill="1" applyBorder="1" applyAlignment="1">
      <alignment horizontal="left" wrapText="1"/>
    </xf>
    <xf numFmtId="170" fontId="2" fillId="2" borderId="265" xfId="0" applyNumberFormat="1" applyFont="1" applyFill="1" applyBorder="1" applyAlignment="1">
      <alignment horizontal="center"/>
    </xf>
    <xf numFmtId="0" fontId="5" fillId="2" borderId="265" xfId="0" applyFont="1" applyFill="1" applyBorder="1" applyAlignment="1">
      <alignment horizontal="left" wrapText="1"/>
    </xf>
    <xf numFmtId="2" fontId="3" fillId="2" borderId="265" xfId="0" applyNumberFormat="1" applyFont="1" applyFill="1" applyBorder="1" applyAlignment="1">
      <alignment horizontal="center" wrapText="1"/>
    </xf>
    <xf numFmtId="0" fontId="3" fillId="2" borderId="147" xfId="0" applyFont="1" applyFill="1" applyBorder="1" applyAlignment="1">
      <alignment horizontal="center" wrapText="1"/>
    </xf>
    <xf numFmtId="2" fontId="3" fillId="2" borderId="147" xfId="0" applyNumberFormat="1" applyFont="1" applyFill="1" applyBorder="1" applyAlignment="1">
      <alignment vertical="top" wrapText="1"/>
    </xf>
    <xf numFmtId="14" fontId="3" fillId="2" borderId="147" xfId="0" applyNumberFormat="1" applyFont="1" applyFill="1" applyBorder="1" applyAlignment="1">
      <alignment vertical="top" wrapText="1"/>
    </xf>
    <xf numFmtId="177" fontId="3" fillId="2" borderId="147" xfId="0" applyNumberFormat="1" applyFont="1" applyFill="1" applyBorder="1" applyAlignment="1">
      <alignment vertical="top" wrapText="1"/>
    </xf>
    <xf numFmtId="0" fontId="36" fillId="2" borderId="147" xfId="0" applyFont="1" applyFill="1" applyBorder="1" applyAlignment="1">
      <alignment vertical="top" wrapText="1"/>
    </xf>
    <xf numFmtId="49" fontId="3" fillId="2" borderId="147" xfId="0" applyNumberFormat="1" applyFont="1" applyFill="1" applyBorder="1" applyAlignment="1">
      <alignment horizontal="center" vertical="top" wrapText="1"/>
    </xf>
    <xf numFmtId="49" fontId="3" fillId="2" borderId="147" xfId="0" applyNumberFormat="1" applyFont="1" applyFill="1" applyBorder="1" applyAlignment="1">
      <alignment horizontal="center" vertical="center" wrapText="1"/>
    </xf>
    <xf numFmtId="179" fontId="3" fillId="2" borderId="147" xfId="0" applyNumberFormat="1" applyFont="1" applyFill="1" applyBorder="1" applyAlignment="1">
      <alignment vertical="top" wrapText="1"/>
    </xf>
    <xf numFmtId="1" fontId="3" fillId="2" borderId="147" xfId="0" applyNumberFormat="1" applyFont="1" applyFill="1" applyBorder="1" applyAlignment="1">
      <alignment vertical="top" wrapText="1"/>
    </xf>
    <xf numFmtId="2" fontId="3" fillId="2" borderId="140" xfId="0" applyNumberFormat="1" applyFont="1" applyFill="1" applyBorder="1" applyAlignment="1">
      <alignment vertical="top" wrapText="1"/>
    </xf>
    <xf numFmtId="0" fontId="3" fillId="2" borderId="139" xfId="0" applyFont="1" applyFill="1" applyBorder="1" applyAlignment="1">
      <alignment vertical="top" wrapText="1"/>
    </xf>
    <xf numFmtId="0" fontId="3" fillId="2" borderId="148" xfId="0" applyFont="1" applyFill="1" applyBorder="1" applyAlignment="1">
      <alignment horizontal="center" wrapText="1"/>
    </xf>
    <xf numFmtId="2" fontId="3" fillId="2" borderId="120" xfId="0" applyNumberFormat="1" applyFont="1" applyFill="1" applyBorder="1" applyAlignment="1">
      <alignment vertical="top" wrapText="1"/>
    </xf>
    <xf numFmtId="49" fontId="3" fillId="2" borderId="147" xfId="0" applyNumberFormat="1" applyFont="1" applyFill="1" applyBorder="1" applyAlignment="1">
      <alignment vertical="top" wrapText="1"/>
    </xf>
    <xf numFmtId="0" fontId="3" fillId="2" borderId="148" xfId="0" applyFont="1" applyFill="1" applyBorder="1" applyAlignment="1">
      <alignment vertical="top" wrapText="1"/>
    </xf>
    <xf numFmtId="176" fontId="3" fillId="2" borderId="147" xfId="0" applyNumberFormat="1" applyFont="1" applyFill="1" applyBorder="1" applyAlignment="1">
      <alignment vertical="top" wrapText="1"/>
    </xf>
    <xf numFmtId="2" fontId="36" fillId="2" borderId="147" xfId="0" applyNumberFormat="1" applyFont="1" applyFill="1" applyBorder="1" applyAlignment="1">
      <alignment vertical="top" wrapText="1"/>
    </xf>
    <xf numFmtId="172" fontId="3" fillId="2" borderId="147" xfId="0" applyNumberFormat="1" applyFont="1" applyFill="1" applyBorder="1" applyAlignment="1">
      <alignment horizontal="center" vertical="top" wrapText="1"/>
    </xf>
    <xf numFmtId="170" fontId="3" fillId="2" borderId="147" xfId="0" applyNumberFormat="1" applyFont="1" applyFill="1" applyBorder="1" applyAlignment="1">
      <alignment vertical="top" wrapText="1"/>
    </xf>
    <xf numFmtId="0" fontId="3" fillId="2" borderId="140" xfId="0" applyFont="1" applyFill="1" applyBorder="1" applyAlignment="1">
      <alignment vertical="top" wrapText="1"/>
    </xf>
    <xf numFmtId="0" fontId="3" fillId="2" borderId="148" xfId="28" applyFont="1" applyFill="1" applyBorder="1" applyAlignment="1">
      <alignment vertical="top" wrapText="1"/>
    </xf>
    <xf numFmtId="0" fontId="3" fillId="2" borderId="147" xfId="28" applyFont="1" applyFill="1" applyBorder="1" applyAlignment="1">
      <alignment horizontal="left" vertical="top" wrapText="1"/>
    </xf>
    <xf numFmtId="0" fontId="3" fillId="2" borderId="139" xfId="28" applyFont="1" applyFill="1" applyBorder="1" applyAlignment="1">
      <alignment horizontal="right" vertical="top" wrapText="1"/>
    </xf>
    <xf numFmtId="0" fontId="3" fillId="2" borderId="147" xfId="28" applyFont="1" applyFill="1" applyBorder="1" applyAlignment="1">
      <alignment vertical="top" wrapText="1"/>
    </xf>
    <xf numFmtId="2" fontId="3" fillId="2" borderId="147" xfId="28" applyNumberFormat="1" applyFont="1" applyFill="1" applyBorder="1" applyAlignment="1">
      <alignment horizontal="right" vertical="top" wrapText="1"/>
    </xf>
    <xf numFmtId="0" fontId="3" fillId="2" borderId="147" xfId="28" applyFont="1" applyFill="1" applyBorder="1" applyAlignment="1">
      <alignment horizontal="right" vertical="top" wrapText="1"/>
    </xf>
    <xf numFmtId="0" fontId="36" fillId="2" borderId="147" xfId="0" applyFont="1" applyFill="1" applyBorder="1" applyAlignment="1">
      <alignment horizontal="left" vertical="top" wrapText="1"/>
    </xf>
    <xf numFmtId="1" fontId="36" fillId="2" borderId="147" xfId="0" applyNumberFormat="1" applyFont="1" applyFill="1" applyBorder="1" applyAlignment="1">
      <alignment vertical="top" wrapText="1"/>
    </xf>
    <xf numFmtId="172" fontId="36" fillId="2" borderId="147" xfId="0" applyNumberFormat="1" applyFont="1" applyFill="1" applyBorder="1" applyAlignment="1">
      <alignment horizontal="center" vertical="top" wrapText="1"/>
    </xf>
    <xf numFmtId="0" fontId="36" fillId="2" borderId="147" xfId="0" applyNumberFormat="1" applyFont="1" applyFill="1" applyBorder="1" applyAlignment="1">
      <alignment vertical="top" wrapText="1"/>
    </xf>
    <xf numFmtId="0" fontId="36" fillId="2" borderId="147" xfId="0" applyFont="1" applyFill="1" applyBorder="1" applyAlignment="1">
      <alignment horizontal="center" vertical="top" wrapText="1"/>
    </xf>
    <xf numFmtId="0" fontId="36" fillId="2" borderId="147" xfId="0" applyFont="1" applyFill="1" applyBorder="1" applyAlignment="1">
      <alignment horizontal="center" wrapText="1"/>
    </xf>
    <xf numFmtId="0" fontId="36" fillId="2" borderId="96" xfId="0" applyFont="1" applyFill="1" applyBorder="1" applyAlignment="1">
      <alignment horizontal="center" wrapText="1"/>
    </xf>
    <xf numFmtId="0" fontId="2" fillId="2" borderId="256" xfId="0" applyFont="1" applyFill="1" applyBorder="1" applyAlignment="1">
      <alignment horizontal="center" wrapText="1"/>
    </xf>
    <xf numFmtId="0" fontId="2" fillId="2" borderId="256" xfId="0" applyFont="1" applyFill="1" applyBorder="1" applyAlignment="1">
      <alignment vertical="top" wrapText="1"/>
    </xf>
    <xf numFmtId="2" fontId="2" fillId="2" borderId="256" xfId="0" applyNumberFormat="1" applyFont="1" applyFill="1" applyBorder="1" applyAlignment="1">
      <alignment vertical="top" wrapText="1"/>
    </xf>
    <xf numFmtId="14" fontId="2" fillId="2" borderId="256" xfId="0" applyNumberFormat="1" applyFont="1" applyFill="1" applyBorder="1" applyAlignment="1">
      <alignment vertical="top" wrapText="1"/>
    </xf>
    <xf numFmtId="14" fontId="2" fillId="2" borderId="256" xfId="0" applyNumberFormat="1" applyFont="1" applyFill="1" applyBorder="1" applyAlignment="1">
      <alignment horizontal="right" vertical="top" wrapText="1"/>
    </xf>
    <xf numFmtId="177" fontId="2" fillId="2" borderId="256" xfId="0" applyNumberFormat="1" applyFont="1" applyFill="1" applyBorder="1" applyAlignment="1">
      <alignment vertical="top" wrapText="1"/>
    </xf>
    <xf numFmtId="0" fontId="2" fillId="2" borderId="256" xfId="0" applyFont="1" applyFill="1" applyBorder="1" applyAlignment="1">
      <alignment horizontal="center" vertical="top" wrapText="1"/>
    </xf>
    <xf numFmtId="0" fontId="31" fillId="2" borderId="256" xfId="0" applyFont="1" applyFill="1" applyBorder="1" applyAlignment="1">
      <alignment vertical="top" wrapText="1"/>
    </xf>
    <xf numFmtId="0" fontId="2" fillId="2" borderId="151" xfId="0" applyFont="1" applyFill="1" applyBorder="1" applyAlignment="1">
      <alignment horizontal="center" wrapText="1"/>
    </xf>
    <xf numFmtId="0" fontId="2" fillId="2" borderId="151" xfId="0" applyFont="1" applyFill="1" applyBorder="1" applyAlignment="1">
      <alignment vertical="top" wrapText="1"/>
    </xf>
    <xf numFmtId="2" fontId="2" fillId="2" borderId="151" xfId="0" applyNumberFormat="1" applyFont="1" applyFill="1" applyBorder="1" applyAlignment="1">
      <alignment vertical="top" wrapText="1"/>
    </xf>
    <xf numFmtId="14" fontId="2" fillId="2" borderId="151" xfId="0" applyNumberFormat="1" applyFont="1" applyFill="1" applyBorder="1" applyAlignment="1">
      <alignment vertical="top" wrapText="1"/>
    </xf>
    <xf numFmtId="14" fontId="2" fillId="2" borderId="151" xfId="0" applyNumberFormat="1" applyFont="1" applyFill="1" applyBorder="1" applyAlignment="1">
      <alignment horizontal="right" vertical="top" wrapText="1"/>
    </xf>
    <xf numFmtId="0" fontId="2" fillId="2" borderId="151" xfId="0" applyFont="1" applyFill="1" applyBorder="1" applyAlignment="1">
      <alignment horizontal="center" vertical="top" wrapText="1"/>
    </xf>
    <xf numFmtId="0" fontId="31" fillId="2" borderId="151" xfId="0" applyFont="1" applyFill="1" applyBorder="1" applyAlignment="1">
      <alignment vertical="top" wrapText="1"/>
    </xf>
    <xf numFmtId="0" fontId="2" fillId="2" borderId="257" xfId="0" applyFont="1" applyFill="1" applyBorder="1" applyAlignment="1">
      <alignment horizontal="center" wrapText="1"/>
    </xf>
    <xf numFmtId="2" fontId="2" fillId="2" borderId="256" xfId="0" applyNumberFormat="1" applyFont="1" applyFill="1" applyBorder="1" applyAlignment="1">
      <alignment horizontal="center" vertical="top" wrapText="1"/>
    </xf>
    <xf numFmtId="14" fontId="2" fillId="2" borderId="256" xfId="0" applyNumberFormat="1" applyFont="1" applyFill="1" applyBorder="1" applyAlignment="1">
      <alignment horizontal="center" vertical="top" wrapText="1"/>
    </xf>
    <xf numFmtId="0" fontId="31" fillId="2" borderId="153" xfId="0" applyFont="1" applyFill="1" applyBorder="1" applyAlignment="1">
      <alignment vertical="top" wrapText="1"/>
    </xf>
    <xf numFmtId="171" fontId="2" fillId="2" borderId="256" xfId="0" applyNumberFormat="1" applyFont="1" applyFill="1" applyBorder="1" applyAlignment="1">
      <alignment horizontal="center" vertical="top" wrapText="1"/>
    </xf>
    <xf numFmtId="0" fontId="31" fillId="2" borderId="256" xfId="0" applyFont="1" applyFill="1" applyBorder="1" applyAlignment="1">
      <alignment horizontal="center" vertical="top" wrapText="1"/>
    </xf>
    <xf numFmtId="169" fontId="2" fillId="2" borderId="257" xfId="0" applyNumberFormat="1" applyFont="1" applyFill="1" applyBorder="1" applyAlignment="1">
      <alignment horizontal="center" vertical="top" wrapText="1"/>
    </xf>
    <xf numFmtId="14" fontId="31" fillId="2" borderId="0" xfId="0" applyNumberFormat="1" applyFont="1" applyFill="1" applyAlignment="1">
      <alignment vertical="top" wrapText="1"/>
    </xf>
    <xf numFmtId="0" fontId="2" fillId="2" borderId="96" xfId="0" applyFont="1" applyFill="1" applyBorder="1" applyAlignment="1">
      <alignment vertical="top" wrapText="1"/>
    </xf>
    <xf numFmtId="2" fontId="2" fillId="2" borderId="253" xfId="0" applyNumberFormat="1" applyFont="1" applyFill="1" applyBorder="1" applyAlignment="1">
      <alignment horizontal="center" vertical="top" wrapText="1"/>
    </xf>
    <xf numFmtId="14" fontId="2" fillId="2" borderId="151" xfId="0" applyNumberFormat="1" applyFont="1" applyFill="1" applyBorder="1" applyAlignment="1">
      <alignment horizontal="center" vertical="top" wrapText="1"/>
    </xf>
    <xf numFmtId="0" fontId="31" fillId="2" borderId="0" xfId="0" applyFont="1" applyFill="1" applyBorder="1" applyAlignment="1">
      <alignment vertical="top" wrapText="1"/>
    </xf>
    <xf numFmtId="0" fontId="2" fillId="2" borderId="0" xfId="0" applyFont="1" applyFill="1" applyBorder="1" applyAlignment="1">
      <alignment vertical="top" wrapText="1"/>
    </xf>
    <xf numFmtId="0" fontId="54" fillId="2" borderId="149" xfId="0" applyFont="1" applyFill="1" applyBorder="1" applyAlignment="1" applyProtection="1">
      <alignment vertical="top" wrapText="1"/>
    </xf>
    <xf numFmtId="0" fontId="94" fillId="2" borderId="149" xfId="0" applyFont="1" applyFill="1" applyBorder="1" applyAlignment="1" applyProtection="1">
      <alignment vertical="top" wrapText="1"/>
    </xf>
    <xf numFmtId="0" fontId="3" fillId="2" borderId="254" xfId="0" applyFont="1" applyFill="1" applyBorder="1" applyAlignment="1" applyProtection="1">
      <alignment horizontal="center" vertical="top" wrapText="1"/>
    </xf>
    <xf numFmtId="0" fontId="31" fillId="2" borderId="192" xfId="0" applyFont="1" applyFill="1" applyBorder="1" applyAlignment="1">
      <alignment vertical="top" wrapText="1"/>
    </xf>
    <xf numFmtId="0" fontId="54" fillId="2" borderId="149" xfId="0" applyFont="1" applyFill="1" applyBorder="1" applyAlignment="1" applyProtection="1">
      <alignment horizontal="center" vertical="top" wrapText="1"/>
    </xf>
    <xf numFmtId="2" fontId="3" fillId="2" borderId="254" xfId="0" applyNumberFormat="1" applyFont="1" applyFill="1" applyBorder="1" applyAlignment="1" applyProtection="1">
      <alignment horizontal="center" vertical="top" wrapText="1"/>
    </xf>
    <xf numFmtId="14" fontId="2" fillId="2" borderId="192" xfId="0" applyNumberFormat="1" applyFont="1" applyFill="1" applyBorder="1" applyAlignment="1">
      <alignment horizontal="center" vertical="top" wrapText="1"/>
    </xf>
    <xf numFmtId="0" fontId="3" fillId="2" borderId="149" xfId="0" applyFont="1" applyFill="1" applyBorder="1" applyAlignment="1" applyProtection="1">
      <alignment horizontal="center" vertical="top" wrapText="1"/>
    </xf>
    <xf numFmtId="0" fontId="54" fillId="2" borderId="255" xfId="0" applyFont="1" applyFill="1" applyBorder="1" applyAlignment="1" applyProtection="1">
      <alignment vertical="top" wrapText="1"/>
    </xf>
    <xf numFmtId="0" fontId="94" fillId="2" borderId="255" xfId="0" applyFont="1" applyFill="1" applyBorder="1" applyAlignment="1" applyProtection="1">
      <alignment vertical="top" wrapText="1"/>
    </xf>
    <xf numFmtId="0" fontId="3" fillId="2" borderId="255" xfId="0" applyFont="1" applyFill="1" applyBorder="1" applyAlignment="1" applyProtection="1">
      <alignment horizontal="center" vertical="top" wrapText="1"/>
    </xf>
    <xf numFmtId="0" fontId="29" fillId="2" borderId="136" xfId="0" applyFont="1" applyFill="1" applyBorder="1" applyAlignment="1">
      <alignment horizontal="center"/>
    </xf>
    <xf numFmtId="0" fontId="3" fillId="2" borderId="136" xfId="0" applyFont="1" applyFill="1" applyBorder="1" applyAlignment="1">
      <alignment vertical="top" wrapText="1"/>
    </xf>
    <xf numFmtId="0" fontId="29" fillId="2" borderId="136" xfId="0" applyFont="1" applyFill="1" applyBorder="1" applyAlignment="1">
      <alignment vertical="top"/>
    </xf>
    <xf numFmtId="2" fontId="29" fillId="2" borderId="136" xfId="0" applyNumberFormat="1" applyFont="1" applyFill="1" applyBorder="1" applyAlignment="1">
      <alignment vertical="top"/>
    </xf>
    <xf numFmtId="4" fontId="29" fillId="2" borderId="136" xfId="0" applyNumberFormat="1" applyFont="1" applyFill="1" applyBorder="1" applyAlignment="1">
      <alignment vertical="top"/>
    </xf>
    <xf numFmtId="14" fontId="29" fillId="2" borderId="136" xfId="0" applyNumberFormat="1" applyFont="1" applyFill="1" applyBorder="1" applyAlignment="1">
      <alignment vertical="top"/>
    </xf>
    <xf numFmtId="0" fontId="31" fillId="2" borderId="136" xfId="0" applyFont="1" applyFill="1" applyBorder="1" applyAlignment="1">
      <alignment vertical="top"/>
    </xf>
    <xf numFmtId="0" fontId="29" fillId="2" borderId="136" xfId="0" applyFont="1" applyFill="1" applyBorder="1" applyAlignment="1">
      <alignment vertical="top" wrapText="1"/>
    </xf>
    <xf numFmtId="0" fontId="3" fillId="2" borderId="136" xfId="0" applyFont="1" applyFill="1" applyBorder="1" applyAlignment="1">
      <alignment vertical="top"/>
    </xf>
    <xf numFmtId="2" fontId="29" fillId="2" borderId="136" xfId="0" applyNumberFormat="1" applyFont="1" applyFill="1" applyBorder="1" applyAlignment="1">
      <alignment vertical="top" wrapText="1"/>
    </xf>
    <xf numFmtId="0" fontId="41" fillId="2" borderId="136" xfId="0" applyFont="1" applyFill="1" applyBorder="1" applyAlignment="1">
      <alignment vertical="top"/>
    </xf>
    <xf numFmtId="2" fontId="3" fillId="2" borderId="136" xfId="0" applyNumberFormat="1" applyFont="1" applyFill="1" applyBorder="1" applyAlignment="1">
      <alignment vertical="top"/>
    </xf>
    <xf numFmtId="14" fontId="3" fillId="2" borderId="136" xfId="0" applyNumberFormat="1" applyFont="1" applyFill="1" applyBorder="1" applyAlignment="1">
      <alignment vertical="top"/>
    </xf>
    <xf numFmtId="0" fontId="53" fillId="2" borderId="136" xfId="0" applyFont="1" applyFill="1" applyBorder="1" applyAlignment="1">
      <alignment vertical="top"/>
    </xf>
    <xf numFmtId="0" fontId="5" fillId="2" borderId="136" xfId="0" applyFont="1" applyFill="1" applyBorder="1" applyAlignment="1">
      <alignment horizontal="center" vertical="top" wrapText="1"/>
    </xf>
    <xf numFmtId="2" fontId="5" fillId="2" borderId="136" xfId="0" applyNumberFormat="1" applyFont="1" applyFill="1" applyBorder="1" applyAlignment="1">
      <alignment horizontal="center" vertical="top" wrapText="1"/>
    </xf>
    <xf numFmtId="14" fontId="5" fillId="2" borderId="136" xfId="0" applyNumberFormat="1" applyFont="1" applyFill="1" applyBorder="1" applyAlignment="1">
      <alignment horizontal="center" vertical="top" wrapText="1"/>
    </xf>
    <xf numFmtId="14" fontId="3" fillId="2" borderId="136" xfId="0" applyNumberFormat="1" applyFont="1" applyFill="1" applyBorder="1" applyAlignment="1">
      <alignment horizontal="center" vertical="top" wrapText="1"/>
    </xf>
    <xf numFmtId="0" fontId="0" fillId="2" borderId="0" xfId="0" applyFill="1" applyBorder="1"/>
    <xf numFmtId="213" fontId="5" fillId="2" borderId="136" xfId="26" applyNumberFormat="1" applyFont="1" applyFill="1" applyBorder="1" applyAlignment="1">
      <alignment horizontal="center" vertical="top" wrapText="1"/>
    </xf>
    <xf numFmtId="0" fontId="5" fillId="2" borderId="136" xfId="0" applyFont="1" applyFill="1" applyBorder="1" applyAlignment="1">
      <alignment horizontal="center" vertical="top"/>
    </xf>
    <xf numFmtId="170" fontId="5" fillId="2" borderId="136" xfId="0" applyNumberFormat="1" applyFont="1" applyFill="1" applyBorder="1" applyAlignment="1">
      <alignment horizontal="center" vertical="top" wrapText="1"/>
    </xf>
    <xf numFmtId="175" fontId="5" fillId="2" borderId="136" xfId="0" applyNumberFormat="1" applyFont="1" applyFill="1" applyBorder="1" applyAlignment="1">
      <alignment horizontal="center" vertical="top" wrapText="1"/>
    </xf>
    <xf numFmtId="0" fontId="3" fillId="2" borderId="136" xfId="0" applyFont="1" applyFill="1" applyBorder="1" applyAlignment="1">
      <alignment horizontal="right" vertical="top"/>
    </xf>
    <xf numFmtId="179" fontId="5" fillId="2" borderId="136" xfId="0" applyNumberFormat="1" applyFont="1" applyFill="1" applyBorder="1" applyAlignment="1">
      <alignment horizontal="center" vertical="top" wrapText="1"/>
    </xf>
    <xf numFmtId="0" fontId="3" fillId="2" borderId="136" xfId="6" applyFont="1" applyFill="1" applyBorder="1" applyAlignment="1">
      <alignment horizontal="left" vertical="top" wrapText="1"/>
    </xf>
    <xf numFmtId="2" fontId="5" fillId="2" borderId="136" xfId="23" applyNumberFormat="1" applyFont="1" applyFill="1" applyBorder="1" applyAlignment="1">
      <alignment horizontal="center" vertical="top" wrapText="1"/>
    </xf>
    <xf numFmtId="0" fontId="5" fillId="2" borderId="136" xfId="23" applyFont="1" applyFill="1" applyBorder="1" applyAlignment="1">
      <alignment horizontal="center" vertical="top"/>
    </xf>
    <xf numFmtId="14" fontId="5" fillId="2" borderId="136" xfId="23" applyNumberFormat="1" applyFont="1" applyFill="1" applyBorder="1" applyAlignment="1">
      <alignment horizontal="center" vertical="top" wrapText="1"/>
    </xf>
    <xf numFmtId="0" fontId="3" fillId="2" borderId="136" xfId="23" applyNumberFormat="1" applyFont="1" applyFill="1" applyBorder="1" applyAlignment="1">
      <alignment horizontal="center" vertical="top"/>
    </xf>
    <xf numFmtId="2" fontId="3" fillId="2" borderId="136" xfId="23" applyNumberFormat="1" applyFont="1" applyFill="1" applyBorder="1" applyAlignment="1">
      <alignment horizontal="center" vertical="top" wrapText="1"/>
    </xf>
    <xf numFmtId="0" fontId="3" fillId="2" borderId="136" xfId="23" applyFont="1" applyFill="1" applyBorder="1" applyAlignment="1">
      <alignment horizontal="center" vertical="top" wrapText="1"/>
    </xf>
    <xf numFmtId="14" fontId="3" fillId="2" borderId="136" xfId="23" applyNumberFormat="1" applyFont="1" applyFill="1" applyBorder="1" applyAlignment="1">
      <alignment horizontal="center" vertical="top"/>
    </xf>
    <xf numFmtId="0" fontId="3" fillId="2" borderId="136" xfId="0" applyFont="1" applyFill="1" applyBorder="1" applyAlignment="1">
      <alignment horizontal="center" vertical="top" wrapText="1"/>
    </xf>
    <xf numFmtId="2" fontId="3" fillId="2" borderId="136" xfId="0" applyNumberFormat="1" applyFont="1" applyFill="1" applyBorder="1" applyAlignment="1">
      <alignment horizontal="center" vertical="top"/>
    </xf>
    <xf numFmtId="0" fontId="3" fillId="2" borderId="136" xfId="0" applyFont="1" applyFill="1" applyBorder="1" applyAlignment="1">
      <alignment horizontal="centerContinuous" vertical="top" wrapText="1"/>
    </xf>
    <xf numFmtId="2" fontId="3" fillId="2" borderId="136" xfId="0" applyNumberFormat="1" applyFont="1" applyFill="1" applyBorder="1" applyAlignment="1">
      <alignment horizontal="center" vertical="top" wrapText="1"/>
    </xf>
    <xf numFmtId="0" fontId="29" fillId="2" borderId="136" xfId="0" applyFont="1" applyFill="1" applyBorder="1" applyAlignment="1">
      <alignment horizontal="center" vertical="top"/>
    </xf>
    <xf numFmtId="0" fontId="27" fillId="2" borderId="147" xfId="0" applyFont="1" applyFill="1" applyBorder="1"/>
    <xf numFmtId="171" fontId="3" fillId="2" borderId="147" xfId="0" applyNumberFormat="1" applyFont="1" applyFill="1" applyBorder="1"/>
    <xf numFmtId="179" fontId="3" fillId="2" borderId="147" xfId="0" applyNumberFormat="1" applyFont="1" applyFill="1" applyBorder="1"/>
    <xf numFmtId="0" fontId="3" fillId="2" borderId="147" xfId="0" applyNumberFormat="1" applyFont="1" applyFill="1" applyBorder="1" applyAlignment="1">
      <alignment horizontal="left" vertical="center"/>
    </xf>
    <xf numFmtId="0" fontId="13" fillId="2" borderId="147" xfId="0" applyFont="1" applyFill="1" applyBorder="1" applyAlignment="1"/>
    <xf numFmtId="0" fontId="27" fillId="2" borderId="147" xfId="0" applyFont="1" applyFill="1" applyBorder="1" applyAlignment="1"/>
    <xf numFmtId="0" fontId="27" fillId="2" borderId="139" xfId="0" applyFont="1" applyFill="1" applyBorder="1" applyAlignment="1"/>
    <xf numFmtId="0" fontId="14" fillId="2" borderId="147" xfId="0" applyFont="1" applyFill="1" applyBorder="1"/>
    <xf numFmtId="14" fontId="3" fillId="2" borderId="147" xfId="0" applyNumberFormat="1" applyFont="1" applyFill="1" applyBorder="1" applyAlignment="1">
      <alignment horizontal="left" vertical="center"/>
    </xf>
    <xf numFmtId="14" fontId="3" fillId="2" borderId="120" xfId="0" applyNumberFormat="1" applyFont="1" applyFill="1" applyBorder="1" applyAlignment="1">
      <alignment horizontal="left" vertical="center"/>
    </xf>
    <xf numFmtId="0" fontId="3" fillId="2" borderId="148" xfId="0" applyFont="1" applyFill="1" applyBorder="1" applyAlignment="1">
      <alignment horizontal="center"/>
    </xf>
    <xf numFmtId="170" fontId="3" fillId="2" borderId="147" xfId="0" applyNumberFormat="1" applyFont="1" applyFill="1" applyBorder="1"/>
    <xf numFmtId="14" fontId="3" fillId="2" borderId="147" xfId="0" applyNumberFormat="1" applyFont="1" applyFill="1" applyBorder="1" applyAlignment="1">
      <alignment wrapText="1"/>
    </xf>
    <xf numFmtId="0" fontId="76" fillId="2" borderId="265" xfId="0" applyFont="1" applyFill="1" applyBorder="1" applyAlignment="1">
      <alignment horizontal="left" vertical="top" wrapText="1"/>
    </xf>
    <xf numFmtId="0" fontId="76" fillId="2" borderId="265" xfId="0" applyFont="1" applyFill="1" applyBorder="1" applyAlignment="1">
      <alignment horizontal="center" vertical="top" wrapText="1"/>
    </xf>
    <xf numFmtId="179" fontId="2" fillId="2" borderId="265" xfId="0" applyNumberFormat="1" applyFont="1" applyFill="1" applyBorder="1" applyAlignment="1">
      <alignment horizontal="right"/>
    </xf>
    <xf numFmtId="0" fontId="76" fillId="2" borderId="265" xfId="0" applyNumberFormat="1" applyFont="1" applyFill="1" applyBorder="1" applyAlignment="1">
      <alignment horizontal="center" vertical="top" wrapText="1"/>
    </xf>
    <xf numFmtId="0" fontId="2" fillId="2" borderId="265" xfId="0" applyNumberFormat="1" applyFont="1" applyFill="1" applyBorder="1" applyAlignment="1">
      <alignment horizontal="right"/>
    </xf>
    <xf numFmtId="14" fontId="2" fillId="2" borderId="265" xfId="0" applyNumberFormat="1" applyFont="1" applyFill="1" applyBorder="1" applyAlignment="1">
      <alignment horizontal="right"/>
    </xf>
    <xf numFmtId="0" fontId="2" fillId="2" borderId="265" xfId="0" applyFont="1" applyFill="1" applyBorder="1" applyAlignment="1">
      <alignment horizontal="right"/>
    </xf>
    <xf numFmtId="14" fontId="2" fillId="2" borderId="265" xfId="0" applyNumberFormat="1" applyFont="1" applyFill="1" applyBorder="1" applyAlignment="1">
      <alignment horizontal="right" vertical="center" wrapText="1"/>
    </xf>
    <xf numFmtId="0" fontId="2" fillId="2" borderId="265" xfId="0" applyFont="1" applyFill="1" applyBorder="1" applyAlignment="1"/>
    <xf numFmtId="188" fontId="2" fillId="2" borderId="265" xfId="0" applyNumberFormat="1" applyFont="1" applyFill="1" applyBorder="1"/>
    <xf numFmtId="0" fontId="149" fillId="2" borderId="265" xfId="0" applyFont="1" applyFill="1" applyBorder="1"/>
    <xf numFmtId="0" fontId="3" fillId="2" borderId="265" xfId="0" applyFont="1" applyFill="1" applyBorder="1" applyAlignment="1">
      <alignment horizontal="right"/>
    </xf>
    <xf numFmtId="175" fontId="3" fillId="2" borderId="265" xfId="0" applyNumberFormat="1" applyFont="1" applyFill="1" applyBorder="1" applyAlignment="1">
      <alignment horizontal="center" vertical="center"/>
    </xf>
    <xf numFmtId="2" fontId="3" fillId="2" borderId="265" xfId="0" applyNumberFormat="1" applyFont="1" applyFill="1" applyBorder="1" applyAlignment="1">
      <alignment horizontal="right"/>
    </xf>
    <xf numFmtId="197" fontId="29" fillId="2" borderId="265" xfId="0" applyNumberFormat="1" applyFont="1" applyFill="1" applyBorder="1" applyAlignment="1">
      <alignment horizontal="center" vertical="center"/>
    </xf>
    <xf numFmtId="179" fontId="29" fillId="2" borderId="265" xfId="0" applyNumberFormat="1" applyFont="1" applyFill="1" applyBorder="1" applyAlignment="1">
      <alignment horizontal="center" vertical="center"/>
    </xf>
    <xf numFmtId="4" fontId="29" fillId="2" borderId="265" xfId="0" applyNumberFormat="1" applyFont="1" applyFill="1" applyBorder="1" applyAlignment="1">
      <alignment horizontal="center" vertical="center"/>
    </xf>
    <xf numFmtId="2" fontId="3" fillId="2" borderId="265" xfId="1" applyNumberFormat="1" applyFont="1" applyFill="1" applyBorder="1" applyAlignment="1">
      <alignment horizontal="center" vertical="center" wrapText="1"/>
    </xf>
    <xf numFmtId="170" fontId="29" fillId="2" borderId="265" xfId="0" applyNumberFormat="1" applyFont="1" applyFill="1" applyBorder="1" applyAlignment="1">
      <alignment horizontal="center" vertical="center"/>
    </xf>
    <xf numFmtId="0" fontId="3" fillId="2" borderId="265" xfId="0" applyNumberFormat="1" applyFont="1" applyFill="1" applyBorder="1" applyAlignment="1" applyProtection="1">
      <alignment horizontal="center" vertical="center" wrapText="1"/>
    </xf>
    <xf numFmtId="1" fontId="3" fillId="2" borderId="265" xfId="0" applyNumberFormat="1" applyFont="1" applyFill="1" applyBorder="1" applyAlignment="1" applyProtection="1">
      <alignment horizontal="center" vertical="center" wrapText="1"/>
    </xf>
    <xf numFmtId="1" fontId="3" fillId="2" borderId="265" xfId="0" applyNumberFormat="1" applyFont="1" applyFill="1" applyBorder="1" applyAlignment="1" applyProtection="1">
      <alignment horizontal="center" vertical="top" wrapText="1"/>
    </xf>
    <xf numFmtId="0" fontId="3" fillId="2" borderId="265" xfId="0" applyNumberFormat="1" applyFont="1" applyFill="1" applyBorder="1" applyAlignment="1" applyProtection="1">
      <alignment horizontal="center" vertical="top" wrapText="1"/>
    </xf>
    <xf numFmtId="0" fontId="2" fillId="2" borderId="265" xfId="0" applyFont="1" applyFill="1" applyBorder="1" applyAlignment="1">
      <alignment horizontal="center" vertical="top" wrapText="1"/>
    </xf>
    <xf numFmtId="0" fontId="2" fillId="2" borderId="265" xfId="0" applyFont="1" applyFill="1" applyBorder="1" applyAlignment="1">
      <alignment horizontal="justify" vertical="top" wrapText="1"/>
    </xf>
    <xf numFmtId="49" fontId="6" fillId="2" borderId="147" xfId="128" applyNumberFormat="1" applyFont="1" applyFill="1" applyBorder="1" applyAlignment="1">
      <alignment horizontal="center" vertical="top" wrapText="1"/>
    </xf>
    <xf numFmtId="49" fontId="6" fillId="2" borderId="147" xfId="129" applyNumberFormat="1" applyFont="1" applyFill="1" applyBorder="1" applyAlignment="1">
      <alignment horizontal="center" vertical="center"/>
    </xf>
    <xf numFmtId="0" fontId="6" fillId="2" borderId="147" xfId="128" applyFont="1" applyFill="1" applyBorder="1" applyAlignment="1">
      <alignment horizontal="center" vertical="center"/>
    </xf>
    <xf numFmtId="0" fontId="6" fillId="2" borderId="147" xfId="129" applyFont="1" applyFill="1" applyBorder="1" applyAlignment="1">
      <alignment horizontal="center" vertical="center"/>
    </xf>
    <xf numFmtId="2" fontId="6" fillId="2" borderId="147" xfId="128" applyNumberFormat="1" applyFont="1" applyFill="1" applyBorder="1" applyAlignment="1">
      <alignment horizontal="center" vertical="center"/>
    </xf>
    <xf numFmtId="0" fontId="49" fillId="2" borderId="109" xfId="0" applyNumberFormat="1" applyFont="1" applyFill="1" applyBorder="1" applyAlignment="1">
      <alignment horizontal="center" vertical="center"/>
    </xf>
    <xf numFmtId="2" fontId="49" fillId="2" borderId="133" xfId="0" applyNumberFormat="1" applyFont="1" applyFill="1" applyBorder="1" applyAlignment="1">
      <alignment horizontal="center" vertical="center"/>
    </xf>
    <xf numFmtId="0" fontId="49" fillId="2" borderId="120" xfId="0" applyFont="1" applyFill="1" applyBorder="1" applyAlignment="1">
      <alignment horizontal="center" vertical="center"/>
    </xf>
    <xf numFmtId="0" fontId="136" fillId="2" borderId="133" xfId="0" applyFont="1" applyFill="1" applyBorder="1" applyAlignment="1">
      <alignment horizontal="center" vertical="center"/>
    </xf>
    <xf numFmtId="14" fontId="49" fillId="2" borderId="133" xfId="0" applyNumberFormat="1" applyFont="1" applyFill="1" applyBorder="1" applyAlignment="1">
      <alignment horizontal="center" vertical="center"/>
    </xf>
    <xf numFmtId="0" fontId="31" fillId="2" borderId="133" xfId="0" applyFont="1" applyFill="1" applyBorder="1" applyAlignment="1">
      <alignment horizontal="center" vertical="center"/>
    </xf>
    <xf numFmtId="2" fontId="49" fillId="2" borderId="120" xfId="0" applyNumberFormat="1" applyFont="1" applyFill="1" applyBorder="1" applyAlignment="1">
      <alignment horizontal="center" vertical="center"/>
    </xf>
    <xf numFmtId="14" fontId="49" fillId="2" borderId="120" xfId="0" applyNumberFormat="1" applyFont="1" applyFill="1" applyBorder="1" applyAlignment="1">
      <alignment horizontal="center" vertical="center" wrapText="1"/>
    </xf>
    <xf numFmtId="0" fontId="49" fillId="2" borderId="124" xfId="0" applyNumberFormat="1" applyFont="1" applyFill="1" applyBorder="1" applyAlignment="1">
      <alignment horizontal="center" vertical="center"/>
    </xf>
    <xf numFmtId="171" fontId="136" fillId="2" borderId="133" xfId="0" applyNumberFormat="1" applyFont="1" applyFill="1" applyBorder="1" applyAlignment="1">
      <alignment horizontal="center" vertical="center"/>
    </xf>
    <xf numFmtId="2" fontId="38" fillId="2" borderId="120" xfId="0" applyNumberFormat="1" applyFont="1" applyFill="1" applyBorder="1" applyAlignment="1">
      <alignment horizontal="center" vertical="center"/>
    </xf>
    <xf numFmtId="49" fontId="38" fillId="2" borderId="96" xfId="1" applyNumberFormat="1" applyFont="1" applyFill="1" applyBorder="1" applyAlignment="1">
      <alignment horizontal="left" vertical="center" wrapText="1"/>
    </xf>
    <xf numFmtId="0" fontId="49" fillId="2" borderId="124" xfId="1" applyNumberFormat="1" applyFont="1" applyFill="1" applyBorder="1" applyAlignment="1">
      <alignment horizontal="center" vertical="center"/>
    </xf>
    <xf numFmtId="2" fontId="49" fillId="2" borderId="120" xfId="1" applyNumberFormat="1" applyFont="1" applyFill="1" applyBorder="1" applyAlignment="1">
      <alignment horizontal="center" vertical="center"/>
    </xf>
    <xf numFmtId="0" fontId="49" fillId="2" borderId="133" xfId="0" applyNumberFormat="1" applyFont="1" applyFill="1" applyBorder="1" applyAlignment="1">
      <alignment horizontal="center" vertical="center"/>
    </xf>
    <xf numFmtId="14" fontId="49" fillId="2" borderId="133" xfId="1" applyNumberFormat="1" applyFont="1" applyFill="1" applyBorder="1" applyAlignment="1">
      <alignment horizontal="center" vertical="center"/>
    </xf>
    <xf numFmtId="14" fontId="49" fillId="2" borderId="120" xfId="1" applyNumberFormat="1" applyFont="1" applyFill="1" applyBorder="1" applyAlignment="1">
      <alignment horizontal="center" vertical="center"/>
    </xf>
    <xf numFmtId="0" fontId="3" fillId="2" borderId="133" xfId="1" applyFont="1" applyFill="1" applyBorder="1" applyAlignment="1">
      <alignment horizontal="center" vertical="center"/>
    </xf>
    <xf numFmtId="14" fontId="3" fillId="2" borderId="133" xfId="1" applyNumberFormat="1" applyFont="1" applyFill="1" applyBorder="1" applyAlignment="1">
      <alignment horizontal="center" vertical="center"/>
    </xf>
    <xf numFmtId="0" fontId="95" fillId="2" borderId="133" xfId="0" applyFont="1" applyFill="1" applyBorder="1" applyAlignment="1">
      <alignment horizontal="center" vertical="center" wrapText="1"/>
    </xf>
    <xf numFmtId="0" fontId="136" fillId="2" borderId="109" xfId="0" applyFont="1" applyFill="1" applyBorder="1" applyAlignment="1">
      <alignment horizontal="center" vertical="center" wrapText="1"/>
    </xf>
    <xf numFmtId="2" fontId="49" fillId="2" borderId="120" xfId="0" applyNumberFormat="1" applyFont="1" applyFill="1" applyBorder="1" applyAlignment="1">
      <alignment horizontal="center" vertical="center" wrapText="1"/>
    </xf>
    <xf numFmtId="1" fontId="49" fillId="2" borderId="120" xfId="0" applyNumberFormat="1" applyFont="1" applyFill="1" applyBorder="1" applyAlignment="1">
      <alignment horizontal="center" vertical="center" wrapText="1"/>
    </xf>
    <xf numFmtId="0" fontId="136" fillId="2" borderId="109" xfId="0" applyFont="1" applyFill="1" applyBorder="1" applyAlignment="1">
      <alignment horizontal="center" vertical="center"/>
    </xf>
    <xf numFmtId="2" fontId="136" fillId="2" borderId="133" xfId="0" applyNumberFormat="1" applyFont="1" applyFill="1" applyBorder="1" applyAlignment="1">
      <alignment horizontal="center" vertical="center"/>
    </xf>
    <xf numFmtId="14" fontId="136" fillId="2" borderId="133" xfId="0" applyNumberFormat="1" applyFont="1" applyFill="1" applyBorder="1" applyAlignment="1">
      <alignment horizontal="center" vertical="center"/>
    </xf>
    <xf numFmtId="14" fontId="3" fillId="2" borderId="134" xfId="1" applyNumberFormat="1" applyFont="1" applyFill="1" applyBorder="1" applyAlignment="1">
      <alignment horizontal="center" vertical="center" wrapText="1"/>
    </xf>
    <xf numFmtId="0" fontId="95" fillId="2" borderId="133" xfId="0" applyFont="1" applyFill="1" applyBorder="1" applyAlignment="1">
      <alignment horizontal="center" vertical="center"/>
    </xf>
    <xf numFmtId="0" fontId="95" fillId="2" borderId="133" xfId="0" applyFont="1" applyFill="1" applyBorder="1" applyAlignment="1">
      <alignment vertical="center" wrapText="1"/>
    </xf>
    <xf numFmtId="0" fontId="49" fillId="2" borderId="133" xfId="0" applyFont="1" applyFill="1" applyBorder="1" applyAlignment="1">
      <alignment vertical="center" wrapText="1"/>
    </xf>
    <xf numFmtId="187" fontId="2" fillId="2" borderId="133" xfId="0" applyNumberFormat="1" applyFont="1" applyFill="1" applyBorder="1" applyAlignment="1">
      <alignment vertical="center" wrapText="1"/>
    </xf>
    <xf numFmtId="0" fontId="38" fillId="2" borderId="134" xfId="0" applyFont="1" applyFill="1" applyBorder="1" applyAlignment="1">
      <alignment horizontal="left" vertical="center" wrapText="1"/>
    </xf>
    <xf numFmtId="2" fontId="38" fillId="2" borderId="133" xfId="0" applyNumberFormat="1" applyFont="1" applyFill="1" applyBorder="1" applyAlignment="1">
      <alignment horizontal="center" vertical="center"/>
    </xf>
    <xf numFmtId="14" fontId="38" fillId="2" borderId="133" xfId="0" applyNumberFormat="1" applyFont="1" applyFill="1" applyBorder="1" applyAlignment="1">
      <alignment horizontal="center" vertical="center"/>
    </xf>
    <xf numFmtId="0" fontId="95" fillId="2" borderId="109" xfId="0" applyFont="1" applyFill="1" applyBorder="1" applyAlignment="1">
      <alignment horizontal="center" vertical="center"/>
    </xf>
    <xf numFmtId="0" fontId="3" fillId="2" borderId="120" xfId="0" applyNumberFormat="1" applyFont="1" applyFill="1" applyBorder="1" applyAlignment="1">
      <alignment horizontal="center" vertical="center" wrapText="1"/>
    </xf>
    <xf numFmtId="0" fontId="3" fillId="2" borderId="119" xfId="0" applyFont="1" applyFill="1" applyBorder="1" applyAlignment="1">
      <alignment horizontal="center" vertical="center" wrapText="1"/>
    </xf>
    <xf numFmtId="2" fontId="2" fillId="2" borderId="147" xfId="0" applyNumberFormat="1" applyFont="1" applyFill="1" applyBorder="1" applyAlignment="1">
      <alignment wrapText="1"/>
    </xf>
    <xf numFmtId="0" fontId="31" fillId="2" borderId="147" xfId="0" applyFont="1" applyFill="1" applyBorder="1" applyAlignment="1">
      <alignment horizontal="center" wrapText="1"/>
    </xf>
    <xf numFmtId="2" fontId="31" fillId="2" borderId="147" xfId="0" applyNumberFormat="1" applyFont="1" applyFill="1" applyBorder="1" applyAlignment="1">
      <alignment wrapText="1"/>
    </xf>
    <xf numFmtId="179" fontId="31" fillId="2" borderId="147" xfId="0" applyNumberFormat="1" applyFont="1" applyFill="1" applyBorder="1" applyAlignment="1">
      <alignment wrapText="1"/>
    </xf>
    <xf numFmtId="14" fontId="2" fillId="2" borderId="147" xfId="0" applyNumberFormat="1" applyFont="1" applyFill="1" applyBorder="1" applyAlignment="1">
      <alignment wrapText="1"/>
    </xf>
    <xf numFmtId="14" fontId="2" fillId="2" borderId="120" xfId="0" applyNumberFormat="1" applyFont="1" applyFill="1" applyBorder="1" applyAlignment="1">
      <alignment wrapText="1"/>
    </xf>
    <xf numFmtId="177" fontId="2" fillId="2" borderId="217" xfId="0" applyNumberFormat="1" applyFont="1" applyFill="1" applyBorder="1" applyAlignment="1">
      <alignment horizontal="center" vertical="center"/>
    </xf>
    <xf numFmtId="0" fontId="31" fillId="2" borderId="217" xfId="0" applyFont="1" applyFill="1" applyBorder="1" applyAlignment="1">
      <alignment horizontal="center" vertical="center"/>
    </xf>
    <xf numFmtId="0" fontId="1" fillId="2" borderId="217" xfId="0" applyFont="1" applyFill="1" applyBorder="1"/>
    <xf numFmtId="2" fontId="3" fillId="2" borderId="217" xfId="0" applyNumberFormat="1" applyFont="1" applyFill="1" applyBorder="1" applyAlignment="1">
      <alignment horizontal="left" vertical="center" wrapText="1"/>
    </xf>
    <xf numFmtId="49" fontId="3" fillId="2" borderId="136" xfId="0" applyNumberFormat="1" applyFont="1" applyFill="1" applyBorder="1" applyAlignment="1">
      <alignment horizontal="center" wrapText="1"/>
    </xf>
    <xf numFmtId="49" fontId="3" fillId="2" borderId="136" xfId="0" applyNumberFormat="1" applyFont="1" applyFill="1" applyBorder="1" applyAlignment="1">
      <alignment horizontal="left" vertical="center" wrapText="1"/>
    </xf>
    <xf numFmtId="0" fontId="3" fillId="2" borderId="136" xfId="0" applyNumberFormat="1" applyFont="1" applyFill="1" applyBorder="1" applyAlignment="1">
      <alignment horizontal="right"/>
    </xf>
    <xf numFmtId="0" fontId="3" fillId="2" borderId="140" xfId="0" applyFont="1" applyFill="1" applyBorder="1" applyAlignment="1">
      <alignment wrapText="1"/>
    </xf>
    <xf numFmtId="2" fontId="3" fillId="2" borderId="140" xfId="0" applyNumberFormat="1" applyFont="1" applyFill="1" applyBorder="1"/>
    <xf numFmtId="0" fontId="3" fillId="2" borderId="140" xfId="0" applyNumberFormat="1" applyFont="1" applyFill="1" applyBorder="1" applyAlignment="1">
      <alignment horizontal="right"/>
    </xf>
    <xf numFmtId="14" fontId="3" fillId="2" borderId="140" xfId="0" applyNumberFormat="1" applyFont="1" applyFill="1" applyBorder="1"/>
    <xf numFmtId="0" fontId="3" fillId="2" borderId="140" xfId="0" applyFont="1" applyFill="1" applyBorder="1"/>
    <xf numFmtId="0" fontId="3" fillId="2" borderId="140" xfId="0" applyFont="1" applyFill="1" applyBorder="1" applyAlignment="1">
      <alignment horizontal="right"/>
    </xf>
    <xf numFmtId="0" fontId="3" fillId="2" borderId="137" xfId="0" applyFont="1" applyFill="1" applyBorder="1" applyAlignment="1">
      <alignment horizontal="center"/>
    </xf>
    <xf numFmtId="0" fontId="3" fillId="2" borderId="12" xfId="0" applyFont="1" applyFill="1" applyBorder="1" applyAlignment="1">
      <alignment vertical="top" wrapText="1"/>
    </xf>
    <xf numFmtId="0" fontId="3" fillId="2" borderId="139" xfId="0" applyFont="1" applyFill="1" applyBorder="1"/>
    <xf numFmtId="0" fontId="5" fillId="2" borderId="120" xfId="0" applyFont="1" applyFill="1" applyBorder="1" applyAlignment="1">
      <alignment horizontal="center"/>
    </xf>
    <xf numFmtId="0" fontId="3" fillId="2" borderId="136" xfId="0" applyFont="1" applyFill="1" applyBorder="1" applyAlignment="1">
      <alignment wrapText="1"/>
    </xf>
    <xf numFmtId="170" fontId="3" fillId="2" borderId="136" xfId="0" applyNumberFormat="1" applyFont="1" applyFill="1" applyBorder="1"/>
    <xf numFmtId="0" fontId="2" fillId="2" borderId="139" xfId="0" applyFont="1" applyFill="1" applyBorder="1"/>
    <xf numFmtId="0" fontId="2" fillId="2" borderId="139" xfId="0" applyFont="1" applyFill="1" applyBorder="1" applyAlignment="1"/>
    <xf numFmtId="0" fontId="9" fillId="2" borderId="147" xfId="0" applyFont="1" applyFill="1" applyBorder="1" applyAlignment="1">
      <alignment horizontal="left" vertical="top" wrapText="1"/>
    </xf>
    <xf numFmtId="1" fontId="9" fillId="2" borderId="147" xfId="0" applyNumberFormat="1" applyFont="1" applyFill="1" applyBorder="1" applyAlignment="1">
      <alignment horizontal="center" vertical="center"/>
    </xf>
    <xf numFmtId="0" fontId="9" fillId="2" borderId="147" xfId="0" applyNumberFormat="1" applyFont="1" applyFill="1" applyBorder="1" applyAlignment="1">
      <alignment horizontal="center" vertical="center"/>
    </xf>
    <xf numFmtId="0" fontId="2" fillId="2" borderId="0" xfId="0" applyFont="1" applyFill="1" applyBorder="1" applyAlignment="1">
      <alignment wrapText="1"/>
    </xf>
    <xf numFmtId="179" fontId="2" fillId="2" borderId="147" xfId="0" applyNumberFormat="1" applyFont="1" applyFill="1" applyBorder="1" applyAlignment="1">
      <alignment horizontal="center" vertical="center"/>
    </xf>
    <xf numFmtId="0" fontId="2" fillId="2" borderId="147" xfId="0" applyFont="1" applyFill="1" applyBorder="1" applyAlignment="1"/>
    <xf numFmtId="14" fontId="2" fillId="2" borderId="147" xfId="0" applyNumberFormat="1" applyFont="1" applyFill="1" applyBorder="1" applyAlignment="1"/>
    <xf numFmtId="1" fontId="2" fillId="2" borderId="147" xfId="0" applyNumberFormat="1" applyFont="1" applyFill="1" applyBorder="1" applyAlignment="1">
      <alignment horizontal="center" vertical="center"/>
    </xf>
    <xf numFmtId="0" fontId="1" fillId="2" borderId="136" xfId="0" applyFont="1" applyFill="1" applyBorder="1" applyAlignment="1">
      <alignment horizontal="center" wrapText="1"/>
    </xf>
    <xf numFmtId="0" fontId="3" fillId="2" borderId="136" xfId="0" applyNumberFormat="1" applyFont="1" applyFill="1" applyBorder="1" applyAlignment="1">
      <alignment horizontal="center" vertical="top" wrapText="1"/>
    </xf>
    <xf numFmtId="2" fontId="2" fillId="2" borderId="136" xfId="0" applyNumberFormat="1" applyFont="1" applyFill="1" applyBorder="1" applyAlignment="1">
      <alignment vertical="top" wrapText="1"/>
    </xf>
    <xf numFmtId="177" fontId="2" fillId="2" borderId="136" xfId="0" applyNumberFormat="1" applyFont="1" applyFill="1" applyBorder="1" applyAlignment="1">
      <alignment vertical="top" wrapText="1"/>
    </xf>
    <xf numFmtId="0" fontId="2" fillId="2" borderId="136" xfId="0" applyFont="1" applyFill="1" applyBorder="1" applyAlignment="1">
      <alignment horizontal="center" vertical="top" wrapText="1"/>
    </xf>
    <xf numFmtId="0" fontId="3" fillId="2" borderId="139" xfId="0" applyNumberFormat="1" applyFont="1" applyFill="1" applyBorder="1" applyAlignment="1">
      <alignment horizontal="center" vertical="top" wrapText="1"/>
    </xf>
    <xf numFmtId="49" fontId="3" fillId="2" borderId="136" xfId="0" applyNumberFormat="1" applyFont="1" applyFill="1" applyBorder="1" applyAlignment="1">
      <alignment horizontal="left" vertical="top" wrapText="1"/>
    </xf>
    <xf numFmtId="0" fontId="3" fillId="2" borderId="137" xfId="0" applyFont="1" applyFill="1" applyBorder="1" applyAlignment="1">
      <alignment horizontal="left" vertical="top" wrapText="1"/>
    </xf>
    <xf numFmtId="0" fontId="3" fillId="2" borderId="140" xfId="0" applyFont="1" applyFill="1" applyBorder="1" applyAlignment="1">
      <alignment horizontal="center" vertical="top" wrapText="1"/>
    </xf>
    <xf numFmtId="0" fontId="3" fillId="2" borderId="96" xfId="0" applyNumberFormat="1" applyFont="1" applyFill="1" applyBorder="1" applyAlignment="1">
      <alignment horizontal="center" vertical="top" wrapText="1"/>
    </xf>
    <xf numFmtId="14" fontId="3" fillId="2" borderId="96" xfId="0" applyNumberFormat="1" applyFont="1" applyFill="1" applyBorder="1" applyAlignment="1">
      <alignment horizontal="center" vertical="top" wrapText="1"/>
    </xf>
    <xf numFmtId="0" fontId="2" fillId="2" borderId="140" xfId="0" applyFont="1" applyFill="1" applyBorder="1" applyAlignment="1">
      <alignment horizontal="center" vertical="top" wrapText="1"/>
    </xf>
    <xf numFmtId="0" fontId="2" fillId="2" borderId="120" xfId="0" applyFont="1" applyFill="1" applyBorder="1" applyAlignment="1">
      <alignment vertical="top" wrapText="1"/>
    </xf>
    <xf numFmtId="177" fontId="2" fillId="2" borderId="120" xfId="0" applyNumberFormat="1" applyFont="1" applyFill="1" applyBorder="1" applyAlignment="1">
      <alignment vertical="top" wrapText="1"/>
    </xf>
    <xf numFmtId="0" fontId="3" fillId="2" borderId="96" xfId="0" applyFont="1" applyFill="1" applyBorder="1" applyAlignment="1">
      <alignment horizontal="center" vertical="top" wrapText="1"/>
    </xf>
    <xf numFmtId="14" fontId="2" fillId="2" borderId="136" xfId="0" applyNumberFormat="1" applyFont="1" applyFill="1" applyBorder="1" applyAlignment="1">
      <alignment vertical="top" wrapText="1"/>
    </xf>
    <xf numFmtId="0" fontId="31" fillId="2" borderId="136" xfId="0" applyFont="1" applyFill="1" applyBorder="1" applyAlignment="1">
      <alignment vertical="top" wrapText="1"/>
    </xf>
    <xf numFmtId="0" fontId="1" fillId="2" borderId="137" xfId="0" applyFont="1" applyFill="1" applyBorder="1" applyAlignment="1">
      <alignment horizontal="center" wrapText="1"/>
    </xf>
    <xf numFmtId="2" fontId="31" fillId="2" borderId="136" xfId="0" applyNumberFormat="1" applyFont="1" applyFill="1" applyBorder="1" applyAlignment="1">
      <alignment vertical="top" wrapText="1"/>
    </xf>
    <xf numFmtId="0" fontId="3" fillId="2" borderId="140" xfId="0" quotePrefix="1" applyFont="1" applyFill="1" applyBorder="1" applyAlignment="1">
      <alignment horizontal="left" vertical="top" wrapText="1"/>
    </xf>
    <xf numFmtId="49" fontId="3" fillId="2" borderId="120" xfId="0" applyNumberFormat="1" applyFont="1" applyFill="1" applyBorder="1" applyAlignment="1">
      <alignment horizontal="center" vertical="top" wrapText="1"/>
    </xf>
    <xf numFmtId="0" fontId="5" fillId="2" borderId="136" xfId="0" applyNumberFormat="1" applyFont="1" applyFill="1" applyBorder="1" applyAlignment="1">
      <alignment horizontal="center" vertical="top" wrapText="1"/>
    </xf>
    <xf numFmtId="14" fontId="2" fillId="2" borderId="136" xfId="0" applyNumberFormat="1" applyFont="1" applyFill="1" applyBorder="1" applyAlignment="1">
      <alignment horizontal="center" vertical="top" wrapText="1"/>
    </xf>
    <xf numFmtId="1" fontId="3" fillId="2" borderId="136" xfId="0" applyNumberFormat="1" applyFont="1" applyFill="1" applyBorder="1" applyAlignment="1">
      <alignment horizontal="center" vertical="top" wrapText="1"/>
    </xf>
    <xf numFmtId="0" fontId="5" fillId="2" borderId="120" xfId="0" applyNumberFormat="1" applyFont="1" applyFill="1" applyBorder="1" applyAlignment="1">
      <alignment horizontal="center" vertical="top" wrapText="1"/>
    </xf>
    <xf numFmtId="0" fontId="2" fillId="2" borderId="120" xfId="0" applyFont="1" applyFill="1" applyBorder="1" applyAlignment="1">
      <alignment horizontal="center" vertical="top" wrapText="1"/>
    </xf>
    <xf numFmtId="0" fontId="3" fillId="2" borderId="142" xfId="0" applyNumberFormat="1" applyFont="1" applyFill="1" applyBorder="1" applyAlignment="1">
      <alignment horizontal="center" vertical="top" wrapText="1"/>
    </xf>
    <xf numFmtId="205" fontId="3" fillId="2" borderId="136" xfId="0" applyNumberFormat="1" applyFont="1" applyFill="1" applyBorder="1" applyAlignment="1">
      <alignment horizontal="center" vertical="top" wrapText="1"/>
    </xf>
    <xf numFmtId="2" fontId="2" fillId="2" borderId="136" xfId="0" applyNumberFormat="1" applyFont="1" applyFill="1" applyBorder="1" applyAlignment="1">
      <alignment horizontal="center" vertical="top" wrapText="1"/>
    </xf>
    <xf numFmtId="195" fontId="3" fillId="2" borderId="136" xfId="0" applyNumberFormat="1" applyFont="1" applyFill="1" applyBorder="1" applyAlignment="1">
      <alignment horizontal="center" vertical="top" wrapText="1"/>
    </xf>
    <xf numFmtId="182" fontId="3" fillId="2" borderId="137" xfId="31" applyFont="1" applyFill="1" applyBorder="1" applyAlignment="1">
      <alignment horizontal="left" vertical="top" wrapText="1"/>
    </xf>
    <xf numFmtId="169" fontId="2" fillId="2" borderId="136" xfId="0" applyNumberFormat="1" applyFont="1" applyFill="1" applyBorder="1" applyAlignment="1">
      <alignment horizontal="center" vertical="top" wrapText="1"/>
    </xf>
    <xf numFmtId="3" fontId="3" fillId="2" borderId="136" xfId="0" applyNumberFormat="1" applyFont="1" applyFill="1" applyBorder="1" applyAlignment="1">
      <alignment horizontal="center" vertical="top" wrapText="1"/>
    </xf>
    <xf numFmtId="0" fontId="77" fillId="2" borderId="140" xfId="0" quotePrefix="1" applyFont="1" applyFill="1" applyBorder="1" applyAlignment="1">
      <alignment horizontal="left" vertical="top" wrapText="1"/>
    </xf>
    <xf numFmtId="179" fontId="3" fillId="2" borderId="120" xfId="0" applyNumberFormat="1" applyFont="1" applyFill="1" applyBorder="1" applyAlignment="1">
      <alignment horizontal="center" vertical="top" wrapText="1"/>
    </xf>
    <xf numFmtId="0" fontId="47" fillId="2" borderId="140" xfId="0" quotePrefix="1" applyFont="1" applyFill="1" applyBorder="1" applyAlignment="1">
      <alignment horizontal="left" vertical="top" wrapText="1"/>
    </xf>
    <xf numFmtId="0" fontId="3" fillId="2" borderId="11" xfId="0" applyFont="1" applyFill="1" applyBorder="1" applyAlignment="1">
      <alignment horizontal="left" vertical="top" wrapText="1"/>
    </xf>
    <xf numFmtId="0" fontId="77" fillId="2" borderId="143" xfId="0" applyFont="1" applyFill="1" applyBorder="1" applyAlignment="1">
      <alignment horizontal="left" vertical="top" wrapText="1"/>
    </xf>
    <xf numFmtId="49" fontId="47" fillId="2" borderId="144" xfId="0" applyNumberFormat="1" applyFont="1" applyFill="1" applyBorder="1" applyAlignment="1">
      <alignment horizontal="left" vertical="top" wrapText="1"/>
    </xf>
    <xf numFmtId="0" fontId="3" fillId="2" borderId="140" xfId="0" applyNumberFormat="1" applyFont="1" applyFill="1" applyBorder="1" applyAlignment="1">
      <alignment horizontal="right" vertical="top" wrapText="1"/>
    </xf>
    <xf numFmtId="0" fontId="3" fillId="2" borderId="96" xfId="0" applyNumberFormat="1" applyFont="1" applyFill="1" applyBorder="1" applyAlignment="1">
      <alignment horizontal="right" vertical="top" wrapText="1"/>
    </xf>
    <xf numFmtId="0" fontId="77" fillId="2" borderId="140" xfId="0" applyFont="1" applyFill="1" applyBorder="1" applyAlignment="1">
      <alignment horizontal="left" vertical="top" wrapText="1"/>
    </xf>
    <xf numFmtId="0" fontId="77" fillId="2" borderId="72" xfId="0" applyFont="1" applyFill="1" applyBorder="1" applyAlignment="1">
      <alignment horizontal="left" vertical="top" wrapText="1"/>
    </xf>
    <xf numFmtId="0" fontId="3" fillId="2" borderId="120" xfId="0" applyNumberFormat="1" applyFont="1" applyFill="1" applyBorder="1" applyAlignment="1">
      <alignment horizontal="right" vertical="top" wrapText="1"/>
    </xf>
    <xf numFmtId="0" fontId="77" fillId="2" borderId="145" xfId="50" applyFont="1" applyFill="1" applyBorder="1" applyAlignment="1">
      <alignment horizontal="left" vertical="top" wrapText="1"/>
    </xf>
    <xf numFmtId="0" fontId="77" fillId="2" borderId="140" xfId="0" applyNumberFormat="1" applyFont="1" applyFill="1" applyBorder="1" applyAlignment="1">
      <alignment horizontal="right" vertical="top" wrapText="1"/>
    </xf>
    <xf numFmtId="0" fontId="3" fillId="2" borderId="0" xfId="0" applyFont="1" applyFill="1" applyBorder="1" applyAlignment="1">
      <alignment horizontal="center" vertical="top" wrapText="1"/>
    </xf>
    <xf numFmtId="4" fontId="77" fillId="2" borderId="140" xfId="0" applyNumberFormat="1" applyFont="1" applyFill="1" applyBorder="1" applyAlignment="1">
      <alignment horizontal="right" vertical="top" wrapText="1"/>
    </xf>
    <xf numFmtId="14" fontId="3" fillId="2" borderId="0" xfId="0" applyNumberFormat="1" applyFont="1" applyFill="1" applyBorder="1" applyAlignment="1">
      <alignment horizontal="center" vertical="top" wrapText="1"/>
    </xf>
    <xf numFmtId="170" fontId="77" fillId="2" borderId="136" xfId="0" applyNumberFormat="1" applyFont="1" applyFill="1" applyBorder="1" applyAlignment="1">
      <alignment horizontal="right" vertical="top" wrapText="1"/>
    </xf>
    <xf numFmtId="170" fontId="77" fillId="2" borderId="140" xfId="0" applyNumberFormat="1" applyFont="1" applyFill="1" applyBorder="1" applyAlignment="1">
      <alignment horizontal="right" vertical="top" wrapText="1"/>
    </xf>
    <xf numFmtId="0" fontId="35" fillId="2" borderId="136" xfId="0" applyFont="1" applyFill="1" applyBorder="1" applyAlignment="1">
      <alignment horizontal="left" vertical="top" wrapText="1"/>
    </xf>
    <xf numFmtId="2" fontId="2" fillId="2" borderId="136" xfId="0" applyNumberFormat="1" applyFont="1" applyFill="1" applyBorder="1" applyAlignment="1">
      <alignment horizontal="right" vertical="top" wrapText="1"/>
    </xf>
    <xf numFmtId="0" fontId="77" fillId="2" borderId="140" xfId="0" applyNumberFormat="1" applyFont="1" applyFill="1" applyBorder="1" applyAlignment="1">
      <alignment horizontal="left" vertical="top" wrapText="1"/>
    </xf>
    <xf numFmtId="196" fontId="77" fillId="2" borderId="140" xfId="0" applyNumberFormat="1" applyFont="1" applyFill="1" applyBorder="1" applyAlignment="1">
      <alignment horizontal="right" vertical="top" wrapText="1"/>
    </xf>
    <xf numFmtId="2" fontId="2" fillId="2" borderId="140" xfId="0" applyNumberFormat="1" applyFont="1" applyFill="1" applyBorder="1" applyAlignment="1">
      <alignment horizontal="right" vertical="top" wrapText="1"/>
    </xf>
    <xf numFmtId="2" fontId="3" fillId="2" borderId="119" xfId="0" applyNumberFormat="1" applyFont="1" applyFill="1" applyBorder="1" applyAlignment="1">
      <alignment horizontal="center" vertical="top" wrapText="1"/>
    </xf>
    <xf numFmtId="0" fontId="77" fillId="2" borderId="136" xfId="0" quotePrefix="1" applyFont="1" applyFill="1" applyBorder="1" applyAlignment="1">
      <alignment horizontal="left" vertical="top" wrapText="1"/>
    </xf>
    <xf numFmtId="197" fontId="3" fillId="2" borderId="136" xfId="0" applyNumberFormat="1" applyFont="1" applyFill="1" applyBorder="1" applyAlignment="1">
      <alignment horizontal="right" vertical="top" wrapText="1"/>
    </xf>
    <xf numFmtId="0" fontId="77" fillId="2" borderId="136" xfId="0" applyNumberFormat="1" applyFont="1" applyFill="1" applyBorder="1" applyAlignment="1">
      <alignment horizontal="left" vertical="top" wrapText="1"/>
    </xf>
    <xf numFmtId="4" fontId="77" fillId="2" borderId="136" xfId="0" applyNumberFormat="1" applyFont="1" applyFill="1" applyBorder="1" applyAlignment="1">
      <alignment horizontal="right" vertical="top" wrapText="1"/>
    </xf>
    <xf numFmtId="197" fontId="77" fillId="2" borderId="96" xfId="0" applyNumberFormat="1" applyFont="1" applyFill="1" applyBorder="1" applyAlignment="1">
      <alignment horizontal="right" vertical="top" wrapText="1"/>
    </xf>
    <xf numFmtId="4" fontId="77" fillId="2" borderId="96" xfId="0" applyNumberFormat="1" applyFont="1" applyFill="1" applyBorder="1" applyAlignment="1">
      <alignment horizontal="right" vertical="top" wrapText="1"/>
    </xf>
    <xf numFmtId="0" fontId="77" fillId="2" borderId="140" xfId="20" quotePrefix="1" applyFont="1" applyFill="1" applyBorder="1" applyAlignment="1">
      <alignment horizontal="left" vertical="top" wrapText="1"/>
    </xf>
    <xf numFmtId="0" fontId="77" fillId="2" borderId="140" xfId="20" applyNumberFormat="1" applyFont="1" applyFill="1" applyBorder="1" applyAlignment="1">
      <alignment horizontal="right" vertical="top" wrapText="1"/>
    </xf>
    <xf numFmtId="0" fontId="35" fillId="2" borderId="137" xfId="0" applyFont="1" applyFill="1" applyBorder="1" applyAlignment="1">
      <alignment horizontal="left" vertical="top" wrapText="1"/>
    </xf>
    <xf numFmtId="0" fontId="35" fillId="2" borderId="136" xfId="0" applyFont="1" applyFill="1" applyBorder="1" applyAlignment="1">
      <alignment horizontal="center" vertical="top" wrapText="1"/>
    </xf>
    <xf numFmtId="0" fontId="35" fillId="2" borderId="141" xfId="0" applyFont="1" applyFill="1" applyBorder="1" applyAlignment="1">
      <alignment horizontal="left" vertical="top" wrapText="1"/>
    </xf>
    <xf numFmtId="2" fontId="31" fillId="2" borderId="140" xfId="0" applyNumberFormat="1" applyFont="1" applyFill="1" applyBorder="1" applyAlignment="1">
      <alignment vertical="top" wrapText="1"/>
    </xf>
    <xf numFmtId="2" fontId="3" fillId="2" borderId="96" xfId="0" applyNumberFormat="1" applyFont="1" applyFill="1" applyBorder="1" applyAlignment="1">
      <alignment horizontal="center" vertical="top" wrapText="1"/>
    </xf>
    <xf numFmtId="14" fontId="3" fillId="2" borderId="140" xfId="0" applyNumberFormat="1" applyFont="1" applyFill="1" applyBorder="1" applyAlignment="1">
      <alignment horizontal="center" vertical="top" wrapText="1"/>
    </xf>
    <xf numFmtId="0" fontId="36" fillId="2" borderId="139"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0" xfId="0" applyFont="1" applyFill="1" applyBorder="1" applyAlignment="1">
      <alignment horizontal="left" vertical="center"/>
    </xf>
    <xf numFmtId="0" fontId="75" fillId="2" borderId="0" xfId="0" applyFont="1" applyFill="1" applyBorder="1" applyAlignment="1"/>
    <xf numFmtId="0" fontId="75" fillId="2" borderId="0" xfId="0" applyFont="1" applyFill="1" applyBorder="1" applyAlignment="1">
      <alignment horizontal="left"/>
    </xf>
    <xf numFmtId="0" fontId="58" fillId="2" borderId="0" xfId="0" applyFont="1" applyFill="1" applyBorder="1" applyAlignment="1">
      <alignment horizontal="left"/>
    </xf>
    <xf numFmtId="0" fontId="34" fillId="2" borderId="0" xfId="0" applyFont="1" applyFill="1" applyBorder="1" applyAlignment="1">
      <alignment horizontal="center"/>
    </xf>
    <xf numFmtId="0" fontId="88" fillId="2" borderId="0" xfId="0" applyFont="1" applyFill="1" applyBorder="1" applyAlignment="1"/>
    <xf numFmtId="0" fontId="29" fillId="2" borderId="217" xfId="0" applyFont="1" applyFill="1" applyBorder="1" applyAlignment="1">
      <alignment horizontal="center"/>
    </xf>
    <xf numFmtId="1" fontId="29" fillId="2" borderId="217" xfId="0"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0" fontId="29" fillId="2" borderId="217" xfId="0" applyFont="1" applyFill="1" applyBorder="1" applyAlignment="1">
      <alignment vertical="center"/>
    </xf>
    <xf numFmtId="0" fontId="29" fillId="2" borderId="0" xfId="0" applyFont="1" applyFill="1" applyBorder="1" applyAlignment="1">
      <alignment horizontal="left"/>
    </xf>
    <xf numFmtId="14" fontId="29" fillId="2" borderId="217" xfId="0" applyNumberFormat="1" applyFont="1" applyFill="1" applyBorder="1" applyAlignment="1">
      <alignment horizontal="center" vertical="center" wrapText="1"/>
    </xf>
    <xf numFmtId="179" fontId="29" fillId="2" borderId="217" xfId="0" applyNumberFormat="1" applyFont="1" applyFill="1" applyBorder="1" applyAlignment="1">
      <alignment horizontal="center" vertical="center"/>
    </xf>
    <xf numFmtId="176" fontId="29" fillId="2" borderId="217" xfId="0" applyNumberFormat="1" applyFont="1" applyFill="1" applyBorder="1" applyAlignment="1">
      <alignment horizontal="center" vertical="center"/>
    </xf>
    <xf numFmtId="175" fontId="29" fillId="2" borderId="217" xfId="0" applyNumberFormat="1" applyFont="1" applyFill="1" applyBorder="1" applyAlignment="1">
      <alignment horizontal="center" vertical="center"/>
    </xf>
    <xf numFmtId="0" fontId="29" fillId="2" borderId="217" xfId="0" applyFont="1" applyFill="1" applyBorder="1" applyAlignment="1">
      <alignment horizontal="left" vertical="top"/>
    </xf>
    <xf numFmtId="0" fontId="29" fillId="2" borderId="0" xfId="0" applyFont="1" applyFill="1" applyBorder="1" applyAlignment="1"/>
    <xf numFmtId="0" fontId="36" fillId="2" borderId="209" xfId="0" applyFont="1" applyFill="1" applyBorder="1"/>
    <xf numFmtId="0" fontId="3" fillId="2" borderId="212" xfId="0" applyFont="1" applyFill="1" applyBorder="1" applyAlignment="1">
      <alignment horizontal="center"/>
    </xf>
    <xf numFmtId="2" fontId="3" fillId="2" borderId="212" xfId="0" applyNumberFormat="1" applyFont="1" applyFill="1" applyBorder="1"/>
    <xf numFmtId="2" fontId="3" fillId="2" borderId="212" xfId="0" applyNumberFormat="1" applyFont="1" applyFill="1" applyBorder="1" applyAlignment="1">
      <alignment vertical="center"/>
    </xf>
    <xf numFmtId="0" fontId="36" fillId="2" borderId="212" xfId="0" applyFont="1" applyFill="1" applyBorder="1"/>
    <xf numFmtId="0" fontId="3" fillId="2" borderId="220" xfId="0" applyFont="1" applyFill="1" applyBorder="1" applyAlignment="1">
      <alignment horizontal="center"/>
    </xf>
    <xf numFmtId="0" fontId="3" fillId="2" borderId="217" xfId="0" applyFont="1" applyFill="1" applyBorder="1" applyAlignment="1">
      <alignment vertical="top"/>
    </xf>
    <xf numFmtId="2" fontId="3" fillId="2" borderId="195" xfId="0" applyNumberFormat="1" applyFont="1" applyFill="1" applyBorder="1" applyAlignment="1">
      <alignment vertical="center"/>
    </xf>
    <xf numFmtId="0" fontId="36" fillId="2" borderId="195" xfId="0" applyFont="1" applyFill="1" applyBorder="1" applyAlignment="1">
      <alignment horizontal="center" vertical="center"/>
    </xf>
    <xf numFmtId="0" fontId="3" fillId="2" borderId="195" xfId="0" applyFont="1" applyFill="1" applyBorder="1" applyAlignment="1">
      <alignment horizontal="center"/>
    </xf>
    <xf numFmtId="0" fontId="36" fillId="2" borderId="209" xfId="0" applyFont="1" applyFill="1" applyBorder="1" applyAlignment="1">
      <alignment vertical="center"/>
    </xf>
    <xf numFmtId="0" fontId="3" fillId="2" borderId="0" xfId="0" applyFont="1" applyFill="1" applyBorder="1" applyAlignment="1">
      <alignment vertical="center"/>
    </xf>
    <xf numFmtId="0" fontId="3" fillId="2" borderId="216" xfId="42" applyNumberFormat="1" applyFont="1" applyFill="1" applyBorder="1" applyAlignment="1">
      <alignment vertical="top" wrapText="1"/>
    </xf>
    <xf numFmtId="2" fontId="3" fillId="2" borderId="217" xfId="0" applyNumberFormat="1" applyFont="1" applyFill="1" applyBorder="1"/>
    <xf numFmtId="0" fontId="3" fillId="2" borderId="218" xfId="42" applyNumberFormat="1" applyFont="1" applyFill="1" applyBorder="1" applyAlignment="1">
      <alignment vertical="top" wrapText="1"/>
    </xf>
    <xf numFmtId="0" fontId="3" fillId="2" borderId="219" xfId="0" applyFont="1" applyFill="1" applyBorder="1" applyAlignment="1">
      <alignment horizontal="left" vertical="center"/>
    </xf>
    <xf numFmtId="0" fontId="5" fillId="2" borderId="217" xfId="0" applyFont="1" applyFill="1" applyBorder="1" applyAlignment="1">
      <alignment horizontal="center"/>
    </xf>
    <xf numFmtId="0" fontId="5" fillId="2" borderId="217" xfId="0" applyFont="1" applyFill="1" applyBorder="1" applyAlignment="1">
      <alignment vertical="center"/>
    </xf>
    <xf numFmtId="0" fontId="3" fillId="2" borderId="217" xfId="42" applyNumberFormat="1" applyFont="1" applyFill="1" applyBorder="1" applyAlignment="1">
      <alignment wrapText="1"/>
    </xf>
    <xf numFmtId="0" fontId="3" fillId="2" borderId="217" xfId="0" applyFont="1" applyFill="1" applyBorder="1" applyAlignment="1">
      <alignment horizontal="left" wrapText="1"/>
    </xf>
    <xf numFmtId="0" fontId="3" fillId="2" borderId="0" xfId="0" applyFont="1" applyFill="1" applyAlignment="1">
      <alignment wrapText="1"/>
    </xf>
    <xf numFmtId="0" fontId="3" fillId="2" borderId="217" xfId="0" applyFont="1" applyFill="1" applyBorder="1" applyAlignment="1">
      <alignment horizontal="right"/>
    </xf>
    <xf numFmtId="0" fontId="3" fillId="2" borderId="222" xfId="42" applyNumberFormat="1" applyFont="1" applyFill="1" applyBorder="1" applyAlignment="1">
      <alignment vertical="top" wrapText="1"/>
    </xf>
    <xf numFmtId="14" fontId="36" fillId="2" borderId="217" xfId="0" applyNumberFormat="1" applyFont="1" applyFill="1" applyBorder="1" applyAlignment="1">
      <alignment vertical="center"/>
    </xf>
    <xf numFmtId="0" fontId="3" fillId="2" borderId="192" xfId="0" applyNumberFormat="1" applyFont="1" applyFill="1" applyBorder="1" applyAlignment="1">
      <alignment horizontal="right" vertical="top"/>
    </xf>
    <xf numFmtId="2" fontId="3" fillId="2" borderId="192" xfId="0" applyNumberFormat="1" applyFont="1" applyFill="1" applyBorder="1" applyAlignment="1">
      <alignment vertical="top"/>
    </xf>
    <xf numFmtId="2" fontId="3" fillId="2" borderId="192" xfId="0" applyNumberFormat="1" applyFont="1" applyFill="1" applyBorder="1" applyAlignment="1">
      <alignment horizontal="right" vertical="top"/>
    </xf>
    <xf numFmtId="177" fontId="3" fillId="2" borderId="192" xfId="0" applyNumberFormat="1" applyFont="1" applyFill="1" applyBorder="1" applyAlignment="1">
      <alignment vertical="top"/>
    </xf>
    <xf numFmtId="0" fontId="3" fillId="2" borderId="192" xfId="0" applyFont="1" applyFill="1" applyBorder="1" applyAlignment="1">
      <alignment horizontal="right" vertical="top"/>
    </xf>
    <xf numFmtId="177" fontId="3" fillId="2" borderId="192" xfId="0" applyNumberFormat="1" applyFont="1" applyFill="1" applyBorder="1" applyAlignment="1">
      <alignment horizontal="right" vertical="top"/>
    </xf>
    <xf numFmtId="0" fontId="3" fillId="2" borderId="192" xfId="0" applyFont="1" applyFill="1" applyBorder="1" applyAlignment="1">
      <alignment horizontal="center" vertical="top"/>
    </xf>
    <xf numFmtId="0" fontId="3" fillId="2" borderId="192" xfId="0" applyFont="1" applyFill="1" applyBorder="1" applyAlignment="1">
      <alignment horizontal="right" vertical="top" wrapText="1"/>
    </xf>
    <xf numFmtId="14" fontId="3" fillId="2" borderId="192" xfId="1" applyNumberFormat="1" applyFont="1" applyFill="1" applyBorder="1" applyAlignment="1">
      <alignment horizontal="right" vertical="top"/>
    </xf>
    <xf numFmtId="14" fontId="3" fillId="2" borderId="192" xfId="0" applyNumberFormat="1" applyFont="1" applyFill="1" applyBorder="1" applyAlignment="1">
      <alignment vertical="top"/>
    </xf>
    <xf numFmtId="49" fontId="3" fillId="2" borderId="192" xfId="0" applyNumberFormat="1" applyFont="1" applyFill="1" applyBorder="1" applyAlignment="1">
      <alignment horizontal="right" vertical="top"/>
    </xf>
    <xf numFmtId="49" fontId="3" fillId="2" borderId="192" xfId="0" applyNumberFormat="1" applyFont="1" applyFill="1" applyBorder="1" applyAlignment="1">
      <alignment horizontal="left" vertical="top" wrapText="1"/>
    </xf>
    <xf numFmtId="170" fontId="3" fillId="2" borderId="192" xfId="0" applyNumberFormat="1" applyFont="1" applyFill="1" applyBorder="1" applyAlignment="1">
      <alignment horizontal="right" vertical="top"/>
    </xf>
    <xf numFmtId="1" fontId="3" fillId="2" borderId="192" xfId="0" applyNumberFormat="1" applyFont="1" applyFill="1" applyBorder="1" applyAlignment="1">
      <alignment horizontal="right" vertical="top" wrapText="1"/>
    </xf>
    <xf numFmtId="2" fontId="3" fillId="2" borderId="192" xfId="0" applyNumberFormat="1" applyFont="1" applyFill="1" applyBorder="1" applyAlignment="1">
      <alignment vertical="top" wrapText="1"/>
    </xf>
    <xf numFmtId="14" fontId="3" fillId="2" borderId="192" xfId="0" applyNumberFormat="1" applyFont="1" applyFill="1" applyBorder="1" applyAlignment="1">
      <alignment horizontal="right" vertical="top" wrapText="1"/>
    </xf>
    <xf numFmtId="14" fontId="3" fillId="2" borderId="192" xfId="0" applyNumberFormat="1" applyFont="1" applyFill="1" applyBorder="1" applyAlignment="1">
      <alignment horizontal="right" vertical="top"/>
    </xf>
    <xf numFmtId="49" fontId="3" fillId="2" borderId="192" xfId="0" applyNumberFormat="1" applyFont="1" applyFill="1" applyBorder="1" applyAlignment="1">
      <alignment horizontal="right" vertical="top" wrapText="1"/>
    </xf>
    <xf numFmtId="0" fontId="3" fillId="2" borderId="192" xfId="0" applyNumberFormat="1" applyFont="1" applyFill="1" applyBorder="1" applyAlignment="1">
      <alignment horizontal="center" vertical="top"/>
    </xf>
    <xf numFmtId="176" fontId="3" fillId="2" borderId="192" xfId="0" applyNumberFormat="1" applyFont="1" applyFill="1" applyBorder="1" applyAlignment="1">
      <alignment vertical="top"/>
    </xf>
    <xf numFmtId="14" fontId="3" fillId="2" borderId="192" xfId="0" applyNumberFormat="1" applyFont="1" applyFill="1" applyBorder="1" applyAlignment="1">
      <alignment vertical="top" wrapText="1"/>
    </xf>
    <xf numFmtId="176" fontId="3" fillId="2" borderId="196" xfId="0" applyNumberFormat="1" applyFont="1" applyFill="1" applyBorder="1" applyAlignment="1">
      <alignment vertical="top"/>
    </xf>
    <xf numFmtId="2" fontId="3" fillId="2" borderId="196" xfId="0" applyNumberFormat="1" applyFont="1" applyFill="1" applyBorder="1" applyAlignment="1">
      <alignment vertical="top"/>
    </xf>
    <xf numFmtId="2" fontId="3" fillId="2" borderId="196" xfId="0" applyNumberFormat="1" applyFont="1" applyFill="1" applyBorder="1" applyAlignment="1">
      <alignment horizontal="center" vertical="top"/>
    </xf>
    <xf numFmtId="14" fontId="3" fillId="2" borderId="192" xfId="0" applyNumberFormat="1" applyFont="1" applyFill="1" applyBorder="1" applyAlignment="1">
      <alignment horizontal="center" vertical="top" wrapText="1"/>
    </xf>
    <xf numFmtId="14" fontId="3" fillId="2" borderId="192" xfId="0" applyNumberFormat="1" applyFont="1" applyFill="1" applyBorder="1" applyAlignment="1">
      <alignment horizontal="center" vertical="top"/>
    </xf>
    <xf numFmtId="1" fontId="3" fillId="2" borderId="192" xfId="0" applyNumberFormat="1" applyFont="1" applyFill="1" applyBorder="1" applyAlignment="1">
      <alignment vertical="top"/>
    </xf>
    <xf numFmtId="165" fontId="3" fillId="2" borderId="192" xfId="27" applyFont="1" applyFill="1" applyBorder="1" applyAlignment="1">
      <alignment horizontal="left" vertical="top" wrapText="1"/>
    </xf>
    <xf numFmtId="165" fontId="3" fillId="2" borderId="140" xfId="27" applyFont="1" applyFill="1" applyBorder="1" applyAlignment="1">
      <alignment horizontal="left" vertical="top" wrapText="1"/>
    </xf>
    <xf numFmtId="2" fontId="2" fillId="2" borderId="196" xfId="0" applyNumberFormat="1" applyFont="1" applyFill="1" applyBorder="1" applyAlignment="1">
      <alignment horizontal="right" vertical="top" wrapText="1"/>
    </xf>
    <xf numFmtId="1" fontId="3" fillId="2" borderId="140" xfId="0" applyNumberFormat="1" applyFont="1" applyFill="1" applyBorder="1" applyAlignment="1">
      <alignment vertical="top"/>
    </xf>
    <xf numFmtId="2" fontId="3" fillId="2" borderId="140" xfId="0" applyNumberFormat="1" applyFont="1" applyFill="1" applyBorder="1" applyAlignment="1">
      <alignment horizontal="right" vertical="top"/>
    </xf>
    <xf numFmtId="14" fontId="3" fillId="2" borderId="140" xfId="0" applyNumberFormat="1" applyFont="1" applyFill="1" applyBorder="1" applyAlignment="1">
      <alignment horizontal="right" vertical="top" wrapText="1"/>
    </xf>
    <xf numFmtId="14" fontId="3" fillId="2" borderId="140" xfId="0" applyNumberFormat="1" applyFont="1" applyFill="1" applyBorder="1" applyAlignment="1">
      <alignment vertical="top" wrapText="1"/>
    </xf>
    <xf numFmtId="0" fontId="3" fillId="2" borderId="140" xfId="0" applyFont="1" applyFill="1" applyBorder="1" applyAlignment="1">
      <alignment vertical="top"/>
    </xf>
    <xf numFmtId="14" fontId="3" fillId="2" borderId="140" xfId="0" applyNumberFormat="1" applyFont="1" applyFill="1" applyBorder="1" applyAlignment="1">
      <alignment vertical="top"/>
    </xf>
    <xf numFmtId="3" fontId="3" fillId="2" borderId="140" xfId="0" applyNumberFormat="1" applyFont="1" applyFill="1" applyBorder="1" applyAlignment="1">
      <alignment horizontal="center" vertical="top"/>
    </xf>
    <xf numFmtId="0" fontId="3" fillId="2" borderId="140" xfId="0" applyFont="1" applyFill="1" applyBorder="1" applyAlignment="1">
      <alignment horizontal="center" vertical="top"/>
    </xf>
    <xf numFmtId="2" fontId="3" fillId="2" borderId="140" xfId="0" applyNumberFormat="1" applyFont="1" applyFill="1" applyBorder="1" applyAlignment="1">
      <alignment vertical="top"/>
    </xf>
    <xf numFmtId="0" fontId="3" fillId="2" borderId="192" xfId="0" applyFont="1" applyFill="1" applyBorder="1" applyAlignment="1">
      <alignment horizontal="center" vertical="top" wrapText="1"/>
    </xf>
    <xf numFmtId="4" fontId="3" fillId="2" borderId="192" xfId="0" applyNumberFormat="1" applyFont="1" applyFill="1" applyBorder="1" applyAlignment="1">
      <alignment horizontal="center" vertical="top"/>
    </xf>
    <xf numFmtId="2" fontId="3" fillId="2" borderId="192" xfId="0" applyNumberFormat="1" applyFont="1" applyFill="1" applyBorder="1" applyAlignment="1">
      <alignment horizontal="center" vertical="top" wrapText="1"/>
    </xf>
    <xf numFmtId="2" fontId="3" fillId="2" borderId="196" xfId="0" applyNumberFormat="1" applyFont="1" applyFill="1" applyBorder="1" applyAlignment="1">
      <alignment horizontal="center" vertical="top" wrapText="1"/>
    </xf>
    <xf numFmtId="0" fontId="3" fillId="2" borderId="187" xfId="0" applyFont="1" applyFill="1" applyBorder="1" applyAlignment="1">
      <alignment horizontal="center" vertical="top"/>
    </xf>
    <xf numFmtId="0" fontId="3" fillId="2" borderId="256" xfId="80" applyFont="1" applyFill="1" applyBorder="1" applyAlignment="1">
      <alignment horizontal="left" vertical="top"/>
    </xf>
    <xf numFmtId="0" fontId="3" fillId="2" borderId="256" xfId="80" applyFont="1" applyFill="1" applyBorder="1" applyAlignment="1">
      <alignment horizontal="center"/>
    </xf>
    <xf numFmtId="0" fontId="3" fillId="2" borderId="256" xfId="80" applyFont="1" applyFill="1" applyBorder="1" applyAlignment="1">
      <alignment horizontal="left" vertical="top" wrapText="1"/>
    </xf>
    <xf numFmtId="176" fontId="3" fillId="2" borderId="256" xfId="80" applyNumberFormat="1" applyFont="1" applyFill="1" applyBorder="1" applyAlignment="1">
      <alignment horizontal="left" vertical="top"/>
    </xf>
    <xf numFmtId="2" fontId="3" fillId="2" borderId="256" xfId="80" applyNumberFormat="1" applyFont="1" applyFill="1" applyBorder="1" applyAlignment="1">
      <alignment horizontal="left" vertical="top"/>
    </xf>
    <xf numFmtId="14" fontId="3" fillId="2" borderId="256" xfId="80" applyNumberFormat="1" applyFont="1" applyFill="1" applyBorder="1" applyAlignment="1">
      <alignment horizontal="left" vertical="top"/>
    </xf>
    <xf numFmtId="14" fontId="3" fillId="2" borderId="256" xfId="80" applyNumberFormat="1" applyFont="1" applyFill="1" applyBorder="1" applyAlignment="1">
      <alignment horizontal="left" vertical="top" wrapText="1"/>
    </xf>
    <xf numFmtId="176" fontId="3" fillId="2" borderId="256" xfId="80" applyNumberFormat="1" applyFont="1" applyFill="1" applyBorder="1" applyAlignment="1">
      <alignment horizontal="left" vertical="top" wrapText="1"/>
    </xf>
    <xf numFmtId="1" fontId="3" fillId="2" borderId="256" xfId="80" applyNumberFormat="1" applyFont="1" applyFill="1" applyBorder="1" applyAlignment="1">
      <alignment horizontal="left" vertical="top"/>
    </xf>
    <xf numFmtId="49" fontId="3" fillId="2" borderId="256" xfId="80" applyNumberFormat="1" applyFont="1" applyFill="1" applyBorder="1" applyAlignment="1">
      <alignment horizontal="left" vertical="top"/>
    </xf>
    <xf numFmtId="49" fontId="3" fillId="2" borderId="256" xfId="80" applyNumberFormat="1" applyFont="1" applyFill="1" applyBorder="1" applyAlignment="1">
      <alignment horizontal="left" vertical="top" wrapText="1"/>
    </xf>
    <xf numFmtId="170" fontId="3" fillId="2" borderId="256" xfId="80" applyNumberFormat="1" applyFont="1" applyFill="1" applyBorder="1" applyAlignment="1">
      <alignment horizontal="left" vertical="top"/>
    </xf>
    <xf numFmtId="0" fontId="3" fillId="2" borderId="257" xfId="0" applyFont="1" applyFill="1" applyBorder="1" applyAlignment="1">
      <alignment horizontal="left" vertical="top" wrapText="1"/>
    </xf>
    <xf numFmtId="0" fontId="29" fillId="2" borderId="256" xfId="0" applyFont="1" applyFill="1" applyBorder="1" applyAlignment="1">
      <alignment horizontal="left" vertical="top" wrapText="1"/>
    </xf>
    <xf numFmtId="44" fontId="3" fillId="2" borderId="256" xfId="81" applyNumberFormat="1" applyFont="1" applyFill="1" applyBorder="1" applyAlignment="1">
      <alignment horizontal="left" vertical="top" wrapText="1"/>
    </xf>
    <xf numFmtId="3" fontId="3" fillId="2" borderId="256" xfId="80" applyNumberFormat="1" applyFont="1" applyFill="1" applyBorder="1" applyAlignment="1">
      <alignment horizontal="left" vertical="top"/>
    </xf>
    <xf numFmtId="1" fontId="3" fillId="2" borderId="256" xfId="80" applyNumberFormat="1" applyFont="1" applyFill="1" applyBorder="1" applyAlignment="1">
      <alignment horizontal="left" vertical="top" wrapText="1"/>
    </xf>
    <xf numFmtId="2" fontId="3" fillId="2" borderId="256" xfId="80" applyNumberFormat="1" applyFont="1" applyFill="1" applyBorder="1" applyAlignment="1">
      <alignment horizontal="left" vertical="top" wrapText="1"/>
    </xf>
    <xf numFmtId="0" fontId="3" fillId="2" borderId="256" xfId="80" applyNumberFormat="1" applyFont="1" applyFill="1" applyBorder="1" applyAlignment="1">
      <alignment horizontal="left" vertical="top"/>
    </xf>
    <xf numFmtId="49" fontId="3" fillId="2" borderId="120" xfId="80" applyNumberFormat="1" applyFont="1" applyFill="1" applyBorder="1" applyAlignment="1">
      <alignment horizontal="left" vertical="top" wrapText="1"/>
    </xf>
    <xf numFmtId="179" fontId="3" fillId="2" borderId="256" xfId="80" applyNumberFormat="1" applyFont="1" applyFill="1" applyBorder="1" applyAlignment="1">
      <alignment horizontal="left" vertical="top"/>
    </xf>
    <xf numFmtId="0" fontId="29" fillId="2" borderId="0" xfId="0" applyFont="1" applyFill="1" applyBorder="1" applyAlignment="1">
      <alignment horizontal="left" vertical="top" wrapText="1"/>
    </xf>
    <xf numFmtId="2" fontId="29" fillId="2" borderId="257" xfId="0" applyNumberFormat="1" applyFont="1" applyFill="1" applyBorder="1" applyAlignment="1">
      <alignment horizontal="left" vertical="top" wrapText="1"/>
    </xf>
    <xf numFmtId="0" fontId="3" fillId="2" borderId="257" xfId="76" applyNumberFormat="1" applyFont="1" applyFill="1" applyBorder="1" applyAlignment="1">
      <alignment horizontal="left" vertical="top" wrapText="1"/>
    </xf>
    <xf numFmtId="0" fontId="3" fillId="2" borderId="253" xfId="76" applyNumberFormat="1" applyFont="1" applyFill="1" applyBorder="1" applyAlignment="1">
      <alignment horizontal="left" vertical="top" wrapText="1"/>
    </xf>
    <xf numFmtId="0" fontId="3" fillId="2" borderId="151" xfId="80" applyFont="1" applyFill="1" applyBorder="1" applyAlignment="1">
      <alignment horizontal="left" vertical="top"/>
    </xf>
    <xf numFmtId="176" fontId="3" fillId="2" borderId="151" xfId="80" applyNumberFormat="1" applyFont="1" applyFill="1" applyBorder="1" applyAlignment="1">
      <alignment horizontal="left" vertical="top"/>
    </xf>
    <xf numFmtId="1" fontId="3" fillId="2" borderId="151" xfId="80" applyNumberFormat="1" applyFont="1" applyFill="1" applyBorder="1" applyAlignment="1">
      <alignment horizontal="left" vertical="top"/>
    </xf>
    <xf numFmtId="2" fontId="3" fillId="2" borderId="151" xfId="80" applyNumberFormat="1" applyFont="1" applyFill="1" applyBorder="1" applyAlignment="1">
      <alignment horizontal="left" vertical="top"/>
    </xf>
    <xf numFmtId="2" fontId="3" fillId="2" borderId="258" xfId="80" applyNumberFormat="1" applyFont="1" applyFill="1" applyBorder="1" applyAlignment="1">
      <alignment horizontal="left" vertical="top"/>
    </xf>
    <xf numFmtId="0" fontId="29" fillId="2" borderId="256" xfId="0" applyFont="1" applyFill="1" applyBorder="1" applyAlignment="1">
      <alignment horizontal="left" vertical="top"/>
    </xf>
    <xf numFmtId="0" fontId="3" fillId="2" borderId="180" xfId="0" applyFont="1" applyFill="1" applyBorder="1" applyAlignment="1">
      <alignment horizontal="left" vertical="top" wrapText="1"/>
    </xf>
    <xf numFmtId="176" fontId="3" fillId="2" borderId="192" xfId="80" applyNumberFormat="1" applyFont="1" applyFill="1" applyBorder="1" applyAlignment="1">
      <alignment horizontal="left" vertical="top"/>
    </xf>
    <xf numFmtId="1" fontId="3" fillId="2" borderId="192" xfId="80" applyNumberFormat="1" applyFont="1" applyFill="1" applyBorder="1" applyAlignment="1">
      <alignment horizontal="left" vertical="top"/>
    </xf>
    <xf numFmtId="2" fontId="3" fillId="2" borderId="192" xfId="80" applyNumberFormat="1" applyFont="1" applyFill="1" applyBorder="1" applyAlignment="1">
      <alignment horizontal="left" vertical="top"/>
    </xf>
    <xf numFmtId="2" fontId="3" fillId="2" borderId="252" xfId="80" applyNumberFormat="1" applyFont="1" applyFill="1" applyBorder="1" applyAlignment="1">
      <alignment horizontal="left" vertical="top"/>
    </xf>
    <xf numFmtId="14" fontId="3" fillId="2" borderId="192" xfId="80" applyNumberFormat="1" applyFont="1" applyFill="1" applyBorder="1" applyAlignment="1">
      <alignment horizontal="left" vertical="top" wrapText="1"/>
    </xf>
    <xf numFmtId="14" fontId="3" fillId="2" borderId="192" xfId="80" applyNumberFormat="1" applyFont="1" applyFill="1" applyBorder="1" applyAlignment="1">
      <alignment horizontal="left" vertical="top"/>
    </xf>
    <xf numFmtId="49" fontId="3" fillId="2" borderId="192" xfId="80" applyNumberFormat="1" applyFont="1" applyFill="1" applyBorder="1" applyAlignment="1">
      <alignment horizontal="left" vertical="top"/>
    </xf>
    <xf numFmtId="0" fontId="3" fillId="2" borderId="192" xfId="80" applyFont="1" applyFill="1" applyBorder="1" applyAlignment="1">
      <alignment horizontal="left" vertical="top"/>
    </xf>
    <xf numFmtId="0" fontId="3" fillId="2" borderId="192" xfId="80" applyFont="1" applyFill="1" applyBorder="1" applyAlignment="1">
      <alignment horizontal="center"/>
    </xf>
    <xf numFmtId="0" fontId="3" fillId="2" borderId="187" xfId="0" applyFont="1" applyFill="1" applyBorder="1" applyAlignment="1">
      <alignment horizontal="left" vertical="top" wrapText="1"/>
    </xf>
    <xf numFmtId="0" fontId="29" fillId="2" borderId="192" xfId="0" applyFont="1" applyFill="1" applyBorder="1" applyAlignment="1">
      <alignment horizontal="left" vertical="top" wrapText="1"/>
    </xf>
    <xf numFmtId="0" fontId="29" fillId="2" borderId="192" xfId="0" applyFont="1" applyFill="1" applyBorder="1" applyAlignment="1">
      <alignment horizontal="left" vertical="top"/>
    </xf>
    <xf numFmtId="49" fontId="3" fillId="2" borderId="192" xfId="0" applyNumberFormat="1" applyFont="1" applyFill="1" applyBorder="1" applyAlignment="1">
      <alignment horizontal="left" vertical="top"/>
    </xf>
    <xf numFmtId="1" fontId="3" fillId="2" borderId="192" xfId="0" applyNumberFormat="1" applyFont="1" applyFill="1" applyBorder="1" applyAlignment="1">
      <alignment horizontal="left" vertical="top"/>
    </xf>
    <xf numFmtId="0" fontId="3" fillId="2" borderId="140" xfId="80" applyFont="1" applyFill="1" applyBorder="1" applyAlignment="1">
      <alignment horizontal="left" vertical="top"/>
    </xf>
    <xf numFmtId="1" fontId="3" fillId="2" borderId="140" xfId="80" applyNumberFormat="1" applyFont="1" applyFill="1" applyBorder="1" applyAlignment="1">
      <alignment horizontal="left" vertical="top"/>
    </xf>
    <xf numFmtId="2" fontId="3" fillId="2" borderId="140" xfId="80" applyNumberFormat="1" applyFont="1" applyFill="1" applyBorder="1" applyAlignment="1">
      <alignment horizontal="left" vertical="top"/>
    </xf>
    <xf numFmtId="0" fontId="6" fillId="2" borderId="147" xfId="0" applyFont="1" applyFill="1" applyBorder="1" applyAlignment="1">
      <alignment horizontal="left"/>
    </xf>
    <xf numFmtId="183" fontId="6" fillId="2" borderId="147" xfId="0" applyNumberFormat="1" applyFont="1" applyFill="1" applyBorder="1" applyAlignment="1">
      <alignment horizontal="center"/>
    </xf>
    <xf numFmtId="1" fontId="6" fillId="2" borderId="147" xfId="0" applyNumberFormat="1" applyFont="1" applyFill="1" applyBorder="1" applyAlignment="1">
      <alignment horizontal="center" vertical="center"/>
    </xf>
    <xf numFmtId="168" fontId="6" fillId="2" borderId="147" xfId="0" applyNumberFormat="1" applyFont="1" applyFill="1" applyBorder="1" applyAlignment="1">
      <alignment horizontal="center" vertical="center" wrapText="1"/>
    </xf>
    <xf numFmtId="0" fontId="6" fillId="2" borderId="176" xfId="0" applyFont="1" applyFill="1" applyBorder="1" applyAlignment="1">
      <alignment horizontal="center"/>
    </xf>
    <xf numFmtId="1" fontId="6" fillId="2" borderId="178" xfId="0" applyNumberFormat="1" applyFont="1" applyFill="1" applyBorder="1" applyAlignment="1">
      <alignment horizontal="center" vertical="center" wrapText="1"/>
    </xf>
    <xf numFmtId="0" fontId="6" fillId="2" borderId="178" xfId="0" applyFont="1" applyFill="1" applyBorder="1" applyAlignment="1">
      <alignment horizontal="center" vertical="center" wrapText="1"/>
    </xf>
    <xf numFmtId="0" fontId="0" fillId="2" borderId="179" xfId="0" applyFont="1" applyFill="1" applyBorder="1" applyAlignment="1">
      <alignment horizontal="center" vertical="center" wrapText="1"/>
    </xf>
    <xf numFmtId="0" fontId="6" fillId="2" borderId="120" xfId="0" applyFont="1" applyFill="1" applyBorder="1" applyAlignment="1">
      <alignment horizontal="center" wrapText="1"/>
    </xf>
    <xf numFmtId="168" fontId="6" fillId="2" borderId="120" xfId="0" applyNumberFormat="1" applyFont="1" applyFill="1" applyBorder="1" applyAlignment="1">
      <alignment horizontal="center" vertical="center" wrapText="1"/>
    </xf>
    <xf numFmtId="1" fontId="6" fillId="2" borderId="120" xfId="0" applyNumberFormat="1" applyFont="1" applyFill="1" applyBorder="1" applyAlignment="1">
      <alignment horizontal="center" vertical="center" wrapText="1"/>
    </xf>
    <xf numFmtId="14" fontId="6" fillId="2" borderId="120" xfId="0" applyNumberFormat="1" applyFont="1" applyFill="1" applyBorder="1" applyAlignment="1">
      <alignment vertical="center" wrapText="1"/>
    </xf>
    <xf numFmtId="0" fontId="0" fillId="2" borderId="120" xfId="0" applyFont="1" applyFill="1" applyBorder="1" applyAlignment="1">
      <alignment horizontal="center" vertical="center" wrapText="1"/>
    </xf>
    <xf numFmtId="14" fontId="6" fillId="2" borderId="147" xfId="0" applyNumberFormat="1" applyFont="1" applyFill="1" applyBorder="1" applyAlignment="1">
      <alignment vertical="center" wrapText="1"/>
    </xf>
    <xf numFmtId="0" fontId="15" fillId="2" borderId="0" xfId="0" applyFont="1" applyFill="1" applyAlignment="1">
      <alignment horizontal="center"/>
    </xf>
    <xf numFmtId="0" fontId="15" fillId="2" borderId="0" xfId="0" applyFont="1" applyFill="1"/>
    <xf numFmtId="168" fontId="6" fillId="2" borderId="147" xfId="0" applyNumberFormat="1" applyFont="1" applyFill="1" applyBorder="1"/>
    <xf numFmtId="168" fontId="6" fillId="2" borderId="147" xfId="0" applyNumberFormat="1" applyFont="1" applyFill="1" applyBorder="1" applyAlignment="1">
      <alignment vertical="center" wrapText="1"/>
    </xf>
    <xf numFmtId="183" fontId="0" fillId="2" borderId="147" xfId="0" applyNumberFormat="1" applyFont="1" applyFill="1" applyBorder="1" applyAlignment="1">
      <alignment horizontal="center" vertical="center" wrapText="1"/>
    </xf>
    <xf numFmtId="0" fontId="15" fillId="2" borderId="0" xfId="0" applyFont="1" applyFill="1" applyBorder="1"/>
    <xf numFmtId="0" fontId="6" fillId="2" borderId="173" xfId="0" applyFont="1" applyFill="1" applyBorder="1" applyAlignment="1">
      <alignment vertical="center" wrapText="1"/>
    </xf>
    <xf numFmtId="169" fontId="6" fillId="2" borderId="176"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wrapText="1"/>
    </xf>
    <xf numFmtId="14" fontId="6" fillId="2" borderId="173" xfId="0" applyNumberFormat="1" applyFont="1" applyFill="1" applyBorder="1"/>
    <xf numFmtId="1" fontId="6" fillId="2" borderId="173" xfId="0" applyNumberFormat="1" applyFont="1" applyFill="1" applyBorder="1" applyAlignment="1">
      <alignment horizontal="center" vertical="center" wrapText="1"/>
    </xf>
    <xf numFmtId="0" fontId="6" fillId="2" borderId="173" xfId="0" applyFont="1" applyFill="1" applyBorder="1" applyAlignment="1">
      <alignment horizontal="center"/>
    </xf>
    <xf numFmtId="0" fontId="0" fillId="2" borderId="174" xfId="0" applyFont="1" applyFill="1" applyBorder="1" applyAlignment="1">
      <alignment horizontal="center" vertical="center" wrapText="1"/>
    </xf>
    <xf numFmtId="168" fontId="6" fillId="2" borderId="147" xfId="0" applyNumberFormat="1" applyFont="1" applyFill="1" applyBorder="1" applyAlignment="1">
      <alignment horizontal="center"/>
    </xf>
    <xf numFmtId="168" fontId="6" fillId="2" borderId="120" xfId="0" applyNumberFormat="1" applyFont="1" applyFill="1" applyBorder="1" applyAlignment="1">
      <alignment horizontal="center"/>
    </xf>
    <xf numFmtId="169" fontId="6" fillId="2" borderId="120" xfId="0" applyNumberFormat="1" applyFont="1" applyFill="1" applyBorder="1" applyAlignment="1">
      <alignment horizontal="center" vertical="center" wrapText="1"/>
    </xf>
    <xf numFmtId="168" fontId="6" fillId="2" borderId="147" xfId="0" applyNumberFormat="1" applyFont="1" applyFill="1" applyBorder="1" applyAlignment="1">
      <alignment horizontal="center" vertical="center"/>
    </xf>
    <xf numFmtId="1" fontId="6" fillId="2" borderId="147" xfId="0" applyNumberFormat="1" applyFont="1" applyFill="1" applyBorder="1" applyAlignment="1"/>
    <xf numFmtId="168" fontId="6" fillId="2" borderId="147" xfId="0" applyNumberFormat="1" applyFont="1" applyFill="1" applyBorder="1" applyAlignment="1"/>
    <xf numFmtId="1" fontId="2" fillId="2" borderId="147" xfId="0" applyNumberFormat="1" applyFont="1" applyFill="1" applyBorder="1" applyAlignment="1">
      <alignment horizontal="center" vertical="center" wrapText="1"/>
    </xf>
    <xf numFmtId="0" fontId="6" fillId="2" borderId="151" xfId="0" applyFont="1" applyFill="1" applyBorder="1" applyAlignment="1">
      <alignment horizontal="center" wrapText="1"/>
    </xf>
    <xf numFmtId="2" fontId="6" fillId="2" borderId="151" xfId="0" applyNumberFormat="1" applyFont="1" applyFill="1" applyBorder="1" applyAlignment="1">
      <alignment horizontal="center" vertical="center"/>
    </xf>
    <xf numFmtId="168" fontId="6" fillId="2" borderId="151" xfId="0" applyNumberFormat="1" applyFont="1" applyFill="1" applyBorder="1" applyAlignment="1">
      <alignment vertical="center" wrapText="1"/>
    </xf>
    <xf numFmtId="183" fontId="0" fillId="2" borderId="151" xfId="0" applyNumberFormat="1" applyFont="1" applyFill="1" applyBorder="1" applyAlignment="1">
      <alignment horizontal="center" vertical="center" wrapText="1"/>
    </xf>
    <xf numFmtId="1" fontId="2" fillId="2" borderId="151" xfId="0" applyNumberFormat="1" applyFont="1" applyFill="1" applyBorder="1" applyAlignment="1">
      <alignment horizontal="center" vertical="center" wrapText="1"/>
    </xf>
    <xf numFmtId="0" fontId="6" fillId="2" borderId="151" xfId="0" applyFont="1" applyFill="1" applyBorder="1" applyAlignment="1"/>
    <xf numFmtId="0" fontId="6" fillId="2" borderId="147" xfId="0" applyFont="1" applyFill="1" applyBorder="1" applyAlignment="1">
      <alignment vertical="center"/>
    </xf>
    <xf numFmtId="218" fontId="6" fillId="2" borderId="147" xfId="0" applyNumberFormat="1" applyFont="1" applyFill="1" applyBorder="1" applyAlignment="1">
      <alignment horizontal="center" vertical="center"/>
    </xf>
    <xf numFmtId="188" fontId="6" fillId="2" borderId="147" xfId="0" applyNumberFormat="1" applyFont="1" applyFill="1" applyBorder="1" applyAlignment="1">
      <alignment horizontal="center" vertical="center"/>
    </xf>
    <xf numFmtId="14" fontId="6" fillId="2" borderId="147" xfId="0" applyNumberFormat="1" applyFont="1" applyFill="1" applyBorder="1" applyAlignment="1">
      <alignment horizontal="center" vertical="center"/>
    </xf>
    <xf numFmtId="183" fontId="6" fillId="2" borderId="147" xfId="0" applyNumberFormat="1" applyFont="1" applyFill="1" applyBorder="1" applyAlignment="1">
      <alignment horizontal="center" vertical="center"/>
    </xf>
    <xf numFmtId="0" fontId="5" fillId="2" borderId="0" xfId="0" applyFont="1" applyFill="1" applyBorder="1" applyAlignment="1">
      <alignment vertical="center"/>
    </xf>
    <xf numFmtId="0" fontId="95" fillId="2" borderId="176" xfId="0" applyFont="1" applyFill="1" applyBorder="1" applyAlignment="1">
      <alignment horizontal="center"/>
    </xf>
    <xf numFmtId="0" fontId="95" fillId="2" borderId="173" xfId="0" applyFont="1" applyFill="1" applyBorder="1" applyAlignment="1">
      <alignment vertical="center" wrapText="1"/>
    </xf>
    <xf numFmtId="0" fontId="95" fillId="2" borderId="173" xfId="0" applyFont="1" applyFill="1" applyBorder="1" applyAlignment="1"/>
    <xf numFmtId="0" fontId="95" fillId="2" borderId="147" xfId="0" applyFont="1" applyFill="1" applyBorder="1" applyAlignment="1">
      <alignment horizontal="center" vertical="center"/>
    </xf>
    <xf numFmtId="169" fontId="95" fillId="2" borderId="176" xfId="0" applyNumberFormat="1" applyFont="1" applyFill="1" applyBorder="1" applyAlignment="1">
      <alignment horizontal="center" vertical="center" wrapText="1"/>
    </xf>
    <xf numFmtId="183" fontId="0" fillId="2" borderId="173" xfId="0" applyNumberFormat="1" applyFont="1" applyFill="1" applyBorder="1" applyAlignment="1">
      <alignment horizontal="center" vertical="center" wrapText="1"/>
    </xf>
    <xf numFmtId="1" fontId="2" fillId="2" borderId="173" xfId="0" applyNumberFormat="1" applyFont="1" applyFill="1" applyBorder="1" applyAlignment="1">
      <alignment horizontal="center" vertical="center" wrapText="1"/>
    </xf>
    <xf numFmtId="0" fontId="2" fillId="2" borderId="173" xfId="0" applyFont="1" applyFill="1" applyBorder="1" applyAlignment="1">
      <alignment horizontal="center" vertical="center"/>
    </xf>
    <xf numFmtId="2" fontId="2" fillId="2" borderId="173" xfId="0" applyNumberFormat="1" applyFont="1" applyFill="1" applyBorder="1" applyAlignment="1">
      <alignment horizontal="center" vertical="center"/>
    </xf>
    <xf numFmtId="0" fontId="3" fillId="2" borderId="0" xfId="0" applyFont="1" applyFill="1" applyBorder="1" applyAlignment="1"/>
    <xf numFmtId="183" fontId="6" fillId="2" borderId="147" xfId="0" applyNumberFormat="1" applyFont="1" applyFill="1" applyBorder="1" applyAlignment="1">
      <alignment horizontal="center" vertical="center" wrapText="1"/>
    </xf>
    <xf numFmtId="0" fontId="3" fillId="2" borderId="0" xfId="0" applyFont="1" applyFill="1" applyBorder="1" applyAlignment="1">
      <alignment wrapText="1"/>
    </xf>
    <xf numFmtId="0" fontId="12" fillId="2" borderId="0" xfId="0" applyFont="1" applyFill="1" applyBorder="1" applyAlignment="1">
      <alignment wrapText="1"/>
    </xf>
    <xf numFmtId="183" fontId="6" fillId="2" borderId="151" xfId="0" applyNumberFormat="1" applyFont="1" applyFill="1" applyBorder="1" applyAlignment="1">
      <alignment horizontal="center" vertical="center" wrapText="1"/>
    </xf>
    <xf numFmtId="0" fontId="134" fillId="2" borderId="147" xfId="0" applyFont="1" applyFill="1" applyBorder="1" applyAlignment="1">
      <alignment horizontal="center"/>
    </xf>
    <xf numFmtId="183" fontId="6" fillId="2" borderId="120" xfId="0" applyNumberFormat="1" applyFont="1" applyFill="1" applyBorder="1" applyAlignment="1">
      <alignment horizontal="center"/>
    </xf>
    <xf numFmtId="2" fontId="6" fillId="2" borderId="120" xfId="0" applyNumberFormat="1" applyFont="1" applyFill="1" applyBorder="1" applyAlignment="1">
      <alignment horizontal="center"/>
    </xf>
    <xf numFmtId="14" fontId="6" fillId="2" borderId="120" xfId="0" applyNumberFormat="1" applyFont="1" applyFill="1" applyBorder="1" applyAlignment="1"/>
    <xf numFmtId="2" fontId="6" fillId="2" borderId="120" xfId="0" applyNumberFormat="1" applyFont="1" applyFill="1" applyBorder="1" applyAlignment="1">
      <alignment horizontal="center" vertical="center" wrapText="1"/>
    </xf>
    <xf numFmtId="168" fontId="6" fillId="2" borderId="120" xfId="0" quotePrefix="1" applyNumberFormat="1" applyFont="1" applyFill="1" applyBorder="1" applyAlignment="1">
      <alignment horizontal="center"/>
    </xf>
    <xf numFmtId="1" fontId="2" fillId="2" borderId="120" xfId="0" applyNumberFormat="1" applyFont="1" applyFill="1" applyBorder="1" applyAlignment="1">
      <alignment horizontal="center" vertical="center" wrapText="1"/>
    </xf>
    <xf numFmtId="168" fontId="6" fillId="2" borderId="147" xfId="0" quotePrefix="1" applyNumberFormat="1" applyFont="1" applyFill="1" applyBorder="1" applyAlignment="1">
      <alignment vertical="center" wrapText="1"/>
    </xf>
    <xf numFmtId="0" fontId="85" fillId="2" borderId="120" xfId="0" applyFont="1" applyFill="1" applyBorder="1" applyAlignment="1">
      <alignment horizontal="center"/>
    </xf>
    <xf numFmtId="0" fontId="85" fillId="2" borderId="120" xfId="0" applyFont="1" applyFill="1" applyBorder="1" applyAlignment="1">
      <alignment horizontal="center" vertical="center" wrapText="1"/>
    </xf>
    <xf numFmtId="2" fontId="0" fillId="2" borderId="0" xfId="0" applyNumberFormat="1" applyFont="1" applyFill="1"/>
    <xf numFmtId="0" fontId="95" fillId="2" borderId="120" xfId="0" applyFont="1" applyFill="1" applyBorder="1" applyAlignment="1">
      <alignment horizontal="center" vertical="center"/>
    </xf>
    <xf numFmtId="0" fontId="0" fillId="2" borderId="176" xfId="0" applyFont="1" applyFill="1" applyBorder="1" applyAlignment="1">
      <alignment horizontal="center" vertical="center" wrapText="1"/>
    </xf>
    <xf numFmtId="0" fontId="35" fillId="2" borderId="133" xfId="0" applyFont="1" applyFill="1" applyBorder="1"/>
    <xf numFmtId="0" fontId="3" fillId="2" borderId="133" xfId="0" applyFont="1" applyFill="1" applyBorder="1"/>
    <xf numFmtId="2" fontId="3" fillId="2" borderId="133" xfId="0" applyNumberFormat="1" applyFont="1" applyFill="1" applyBorder="1"/>
    <xf numFmtId="14" fontId="3" fillId="2" borderId="133" xfId="0" applyNumberFormat="1" applyFont="1" applyFill="1" applyBorder="1"/>
    <xf numFmtId="0" fontId="3" fillId="2" borderId="133" xfId="0" applyFont="1" applyFill="1" applyBorder="1" applyAlignment="1">
      <alignment horizontal="right" wrapText="1"/>
    </xf>
    <xf numFmtId="14" fontId="3" fillId="2" borderId="133" xfId="0" applyNumberFormat="1" applyFont="1" applyFill="1" applyBorder="1" applyAlignment="1">
      <alignment horizontal="right" wrapText="1"/>
    </xf>
    <xf numFmtId="0" fontId="5" fillId="2" borderId="133" xfId="0" applyFont="1" applyFill="1" applyBorder="1"/>
    <xf numFmtId="2" fontId="3" fillId="2" borderId="133" xfId="0" applyNumberFormat="1" applyFont="1" applyFill="1" applyBorder="1" applyAlignment="1">
      <alignment shrinkToFit="1"/>
    </xf>
    <xf numFmtId="0" fontId="3" fillId="2" borderId="133" xfId="0" applyFont="1" applyFill="1" applyBorder="1" applyAlignment="1">
      <alignment shrinkToFit="1"/>
    </xf>
    <xf numFmtId="0" fontId="5" fillId="2" borderId="133" xfId="0" applyFont="1" applyFill="1" applyBorder="1" applyAlignment="1">
      <alignment shrinkToFit="1"/>
    </xf>
    <xf numFmtId="0" fontId="5" fillId="2" borderId="133" xfId="0" applyFont="1" applyFill="1" applyBorder="1" applyAlignment="1">
      <alignment horizontal="center" vertical="center"/>
    </xf>
    <xf numFmtId="49" fontId="3" fillId="2" borderId="133" xfId="0" applyNumberFormat="1" applyFont="1" applyFill="1" applyBorder="1" applyAlignment="1">
      <alignment horizontal="left" vertical="center" wrapText="1"/>
    </xf>
    <xf numFmtId="0" fontId="3" fillId="2" borderId="133" xfId="0" applyNumberFormat="1" applyFont="1" applyFill="1" applyBorder="1" applyAlignment="1">
      <alignment horizontal="center"/>
    </xf>
    <xf numFmtId="175" fontId="3" fillId="2" borderId="133" xfId="0" applyNumberFormat="1" applyFont="1" applyFill="1" applyBorder="1" applyAlignment="1">
      <alignment horizontal="right" shrinkToFit="1"/>
    </xf>
    <xf numFmtId="0" fontId="3" fillId="2" borderId="133" xfId="0" applyFont="1" applyFill="1" applyBorder="1" applyAlignment="1"/>
    <xf numFmtId="1" fontId="3" fillId="2" borderId="133" xfId="0" applyNumberFormat="1" applyFont="1" applyFill="1" applyBorder="1" applyAlignment="1">
      <alignment shrinkToFit="1"/>
    </xf>
    <xf numFmtId="2" fontId="3" fillId="2" borderId="133" xfId="0" applyNumberFormat="1" applyFont="1" applyFill="1" applyBorder="1" applyAlignment="1">
      <alignment horizontal="right" shrinkToFit="1"/>
    </xf>
    <xf numFmtId="0" fontId="3" fillId="2" borderId="133" xfId="0" applyFont="1" applyFill="1" applyBorder="1" applyAlignment="1">
      <alignment horizontal="center" shrinkToFit="1"/>
    </xf>
    <xf numFmtId="14" fontId="3" fillId="2" borderId="133" xfId="0" applyNumberFormat="1" applyFont="1" applyFill="1" applyBorder="1" applyAlignment="1">
      <alignment wrapText="1"/>
    </xf>
    <xf numFmtId="14" fontId="35" fillId="2" borderId="133" xfId="0" applyNumberFormat="1" applyFont="1" applyFill="1" applyBorder="1"/>
    <xf numFmtId="49" fontId="3" fillId="2" borderId="133" xfId="0" applyNumberFormat="1" applyFont="1" applyFill="1" applyBorder="1" applyAlignment="1">
      <alignment horizontal="left" vertical="top" wrapText="1"/>
    </xf>
    <xf numFmtId="2" fontId="3" fillId="2" borderId="133" xfId="0" applyNumberFormat="1" applyFont="1" applyFill="1" applyBorder="1" applyAlignment="1">
      <alignment horizontal="center" shrinkToFit="1"/>
    </xf>
    <xf numFmtId="0" fontId="3" fillId="2" borderId="133" xfId="0" applyFont="1" applyFill="1" applyBorder="1" applyAlignment="1">
      <alignment vertical="top" wrapText="1"/>
    </xf>
    <xf numFmtId="170" fontId="3" fillId="2" borderId="133" xfId="0" applyNumberFormat="1" applyFont="1" applyFill="1" applyBorder="1"/>
    <xf numFmtId="14" fontId="3" fillId="2" borderId="133" xfId="0" applyNumberFormat="1" applyFont="1" applyFill="1" applyBorder="1" applyAlignment="1">
      <alignment horizontal="center" wrapText="1"/>
    </xf>
    <xf numFmtId="0" fontId="3" fillId="2" borderId="133" xfId="0" applyFont="1" applyFill="1" applyBorder="1" applyAlignment="1">
      <alignment horizontal="right"/>
    </xf>
    <xf numFmtId="49" fontId="3" fillId="2" borderId="133" xfId="20" applyNumberFormat="1" applyFont="1" applyFill="1" applyBorder="1" applyAlignment="1">
      <alignment horizontal="left" vertical="center" wrapText="1"/>
    </xf>
    <xf numFmtId="3" fontId="3" fillId="2" borderId="133" xfId="0" applyNumberFormat="1" applyFont="1" applyFill="1" applyBorder="1" applyAlignment="1">
      <alignment horizontal="center"/>
    </xf>
    <xf numFmtId="14" fontId="3" fillId="2" borderId="133" xfId="0" applyNumberFormat="1" applyFont="1" applyFill="1" applyBorder="1" applyAlignment="1">
      <alignment horizontal="right"/>
    </xf>
    <xf numFmtId="0" fontId="5" fillId="2" borderId="133" xfId="0" applyFont="1" applyFill="1" applyBorder="1" applyAlignment="1">
      <alignment horizontal="center"/>
    </xf>
    <xf numFmtId="0" fontId="5" fillId="2" borderId="133" xfId="0" applyFont="1" applyFill="1" applyBorder="1" applyAlignment="1"/>
    <xf numFmtId="0" fontId="3" fillId="2" borderId="133" xfId="0" applyFont="1" applyFill="1" applyBorder="1" applyAlignment="1">
      <alignment horizontal="right" shrinkToFit="1"/>
    </xf>
    <xf numFmtId="2" fontId="3" fillId="2" borderId="133" xfId="0" applyNumberFormat="1" applyFont="1" applyFill="1" applyBorder="1" applyAlignment="1">
      <alignment horizontal="right" wrapText="1" shrinkToFit="1"/>
    </xf>
    <xf numFmtId="0" fontId="3" fillId="2" borderId="133" xfId="0" applyFont="1" applyFill="1" applyBorder="1" applyAlignment="1">
      <alignment horizontal="right" wrapText="1" shrinkToFit="1"/>
    </xf>
    <xf numFmtId="2" fontId="3" fillId="2" borderId="133" xfId="0" applyNumberFormat="1" applyFont="1" applyFill="1" applyBorder="1" applyAlignment="1">
      <alignment wrapText="1" shrinkToFit="1"/>
    </xf>
    <xf numFmtId="176" fontId="3" fillId="2" borderId="133" xfId="0" applyNumberFormat="1" applyFont="1" applyFill="1" applyBorder="1" applyAlignment="1">
      <alignment horizontal="right" wrapText="1" shrinkToFit="1"/>
    </xf>
    <xf numFmtId="170" fontId="3" fillId="2" borderId="133" xfId="0" applyNumberFormat="1" applyFont="1" applyFill="1" applyBorder="1" applyAlignment="1">
      <alignment horizontal="right" wrapText="1" shrinkToFit="1"/>
    </xf>
    <xf numFmtId="14" fontId="3" fillId="2" borderId="133" xfId="0" applyNumberFormat="1" applyFont="1" applyFill="1" applyBorder="1" applyAlignment="1">
      <alignment horizontal="center" shrinkToFit="1"/>
    </xf>
    <xf numFmtId="0" fontId="5" fillId="2" borderId="217" xfId="0" applyNumberFormat="1" applyFont="1" applyFill="1" applyBorder="1" applyAlignment="1">
      <alignment horizontal="center" wrapText="1"/>
    </xf>
    <xf numFmtId="0" fontId="5" fillId="2" borderId="217" xfId="0" applyNumberFormat="1" applyFont="1" applyFill="1" applyBorder="1" applyAlignment="1">
      <alignment horizontal="left" vertical="center" wrapText="1"/>
    </xf>
    <xf numFmtId="0" fontId="5" fillId="2" borderId="217" xfId="0" applyNumberFormat="1" applyFont="1" applyFill="1" applyBorder="1" applyAlignment="1">
      <alignment horizontal="center" vertical="center" wrapText="1"/>
    </xf>
    <xf numFmtId="0" fontId="5" fillId="2" borderId="217" xfId="0" applyNumberFormat="1" applyFont="1" applyFill="1" applyBorder="1" applyAlignment="1">
      <alignment horizontal="center" vertical="center"/>
    </xf>
    <xf numFmtId="0" fontId="5" fillId="2" borderId="220" xfId="0" applyNumberFormat="1" applyFont="1" applyFill="1" applyBorder="1" applyAlignment="1">
      <alignment horizontal="center" vertical="center"/>
    </xf>
    <xf numFmtId="0" fontId="1" fillId="2" borderId="217" xfId="0" applyFont="1" applyFill="1" applyBorder="1" applyAlignment="1">
      <alignment horizontal="center"/>
    </xf>
    <xf numFmtId="0" fontId="5" fillId="2" borderId="220" xfId="0" applyNumberFormat="1" applyFont="1" applyFill="1" applyBorder="1" applyAlignment="1">
      <alignment horizontal="center" vertical="center" wrapText="1"/>
    </xf>
    <xf numFmtId="0" fontId="3" fillId="2" borderId="217" xfId="5" applyFont="1" applyFill="1" applyBorder="1" applyAlignment="1">
      <alignment horizontal="left" vertical="center"/>
    </xf>
    <xf numFmtId="179" fontId="2" fillId="2" borderId="217" xfId="0" applyNumberFormat="1" applyFont="1" applyFill="1" applyBorder="1" applyAlignment="1">
      <alignment horizontal="center" vertical="center"/>
    </xf>
    <xf numFmtId="0" fontId="3" fillId="2" borderId="217" xfId="5" applyFont="1" applyFill="1" applyBorder="1" applyAlignment="1">
      <alignment horizontal="left" vertical="center" wrapText="1"/>
    </xf>
    <xf numFmtId="0" fontId="3" fillId="2" borderId="217" xfId="5" applyFont="1" applyFill="1" applyBorder="1" applyAlignment="1">
      <alignment horizontal="center" vertical="center" wrapText="1"/>
    </xf>
    <xf numFmtId="49" fontId="3" fillId="2" borderId="217" xfId="5" applyNumberFormat="1" applyFont="1" applyFill="1" applyBorder="1" applyAlignment="1">
      <alignment horizontal="center" vertical="center" wrapText="1"/>
    </xf>
    <xf numFmtId="0" fontId="3" fillId="2" borderId="217" xfId="5" applyFont="1" applyFill="1" applyBorder="1" applyAlignment="1">
      <alignment horizontal="center" vertical="center"/>
    </xf>
    <xf numFmtId="0" fontId="5" fillId="2" borderId="217" xfId="5" applyFont="1" applyFill="1" applyBorder="1" applyAlignment="1">
      <alignment horizontal="left" vertical="center" wrapText="1"/>
    </xf>
    <xf numFmtId="14" fontId="3" fillId="2" borderId="217" xfId="5" applyNumberFormat="1" applyFont="1" applyFill="1" applyBorder="1" applyAlignment="1">
      <alignment horizontal="center" vertical="center" wrapText="1"/>
    </xf>
    <xf numFmtId="175" fontId="2" fillId="2" borderId="217" xfId="0" applyNumberFormat="1" applyFont="1" applyFill="1" applyBorder="1" applyAlignment="1">
      <alignment horizontal="center" vertical="center"/>
    </xf>
    <xf numFmtId="2" fontId="3" fillId="2" borderId="217" xfId="5" applyNumberFormat="1" applyFont="1" applyFill="1" applyBorder="1" applyAlignment="1">
      <alignment horizontal="center" vertical="center" wrapText="1"/>
    </xf>
    <xf numFmtId="0" fontId="3" fillId="2" borderId="220" xfId="5" applyFont="1" applyFill="1" applyBorder="1" applyAlignment="1">
      <alignment horizontal="center" vertical="center" wrapText="1"/>
    </xf>
    <xf numFmtId="49" fontId="3" fillId="2" borderId="220" xfId="5" applyNumberFormat="1" applyFont="1" applyFill="1" applyBorder="1" applyAlignment="1">
      <alignment horizontal="center" vertical="center" wrapText="1"/>
    </xf>
    <xf numFmtId="14" fontId="2" fillId="2" borderId="220" xfId="0" applyNumberFormat="1" applyFont="1" applyFill="1" applyBorder="1" applyAlignment="1">
      <alignment horizontal="center" vertical="center"/>
    </xf>
    <xf numFmtId="2" fontId="3" fillId="2" borderId="220" xfId="5" applyNumberFormat="1" applyFont="1" applyFill="1" applyBorder="1" applyAlignment="1">
      <alignment horizontal="center" vertical="center" wrapText="1"/>
    </xf>
    <xf numFmtId="0" fontId="47" fillId="2" borderId="217" xfId="6" applyFont="1" applyFill="1" applyBorder="1" applyAlignment="1">
      <alignment horizontal="left" vertical="center" wrapText="1"/>
    </xf>
    <xf numFmtId="14" fontId="3" fillId="2" borderId="220" xfId="5" applyNumberFormat="1" applyFont="1" applyFill="1" applyBorder="1" applyAlignment="1">
      <alignment horizontal="center" vertical="center" wrapText="1"/>
    </xf>
    <xf numFmtId="1" fontId="3" fillId="2" borderId="217" xfId="5" applyNumberFormat="1" applyFont="1" applyFill="1" applyBorder="1" applyAlignment="1">
      <alignment horizontal="center" vertical="center"/>
    </xf>
    <xf numFmtId="14" fontId="2" fillId="2" borderId="217" xfId="0" applyNumberFormat="1" applyFont="1" applyFill="1" applyBorder="1" applyAlignment="1">
      <alignment horizontal="right" vertical="center"/>
    </xf>
    <xf numFmtId="0" fontId="3" fillId="2" borderId="217" xfId="4" applyFont="1" applyFill="1" applyBorder="1" applyAlignment="1">
      <alignment horizontal="center" vertical="center"/>
    </xf>
    <xf numFmtId="0" fontId="2" fillId="2" borderId="217" xfId="0" applyFont="1" applyFill="1" applyBorder="1" applyAlignment="1">
      <alignment horizontal="left" wrapText="1"/>
    </xf>
    <xf numFmtId="179" fontId="2" fillId="2" borderId="217" xfId="0" applyNumberFormat="1" applyFont="1" applyFill="1" applyBorder="1"/>
    <xf numFmtId="0" fontId="128" fillId="2" borderId="217" xfId="76" applyNumberFormat="1" applyFont="1" applyFill="1" applyBorder="1" applyAlignment="1">
      <alignment horizontal="left" vertical="center" wrapText="1"/>
    </xf>
    <xf numFmtId="0" fontId="5" fillId="2" borderId="217" xfId="45" applyFont="1" applyFill="1" applyBorder="1" applyAlignment="1">
      <alignment horizontal="center" vertical="center"/>
    </xf>
    <xf numFmtId="0" fontId="3" fillId="2" borderId="217" xfId="6" applyFont="1" applyFill="1" applyBorder="1" applyAlignment="1">
      <alignment horizontal="left" vertical="center" wrapText="1"/>
    </xf>
    <xf numFmtId="175" fontId="3" fillId="2" borderId="217" xfId="5" applyNumberFormat="1" applyFont="1" applyFill="1" applyBorder="1" applyAlignment="1">
      <alignment horizontal="center" vertical="center"/>
    </xf>
    <xf numFmtId="0" fontId="2" fillId="2" borderId="217" xfId="0" applyFont="1" applyFill="1" applyBorder="1" applyAlignment="1">
      <alignment horizontal="left"/>
    </xf>
    <xf numFmtId="0" fontId="1" fillId="2" borderId="217" xfId="0" applyFont="1" applyFill="1" applyBorder="1" applyAlignment="1">
      <alignment horizontal="left"/>
    </xf>
    <xf numFmtId="17" fontId="2" fillId="2" borderId="217" xfId="0" applyNumberFormat="1" applyFont="1" applyFill="1" applyBorder="1" applyAlignment="1">
      <alignment horizontal="center" vertical="center"/>
    </xf>
    <xf numFmtId="49" fontId="3" fillId="2" borderId="217" xfId="5" applyNumberFormat="1" applyFont="1" applyFill="1" applyBorder="1" applyAlignment="1">
      <alignment horizontal="left" vertical="center" wrapText="1"/>
    </xf>
    <xf numFmtId="175" fontId="5" fillId="2" borderId="217" xfId="5" applyNumberFormat="1" applyFont="1" applyFill="1" applyBorder="1" applyAlignment="1">
      <alignment horizontal="center" vertical="center"/>
    </xf>
    <xf numFmtId="0" fontId="3" fillId="2" borderId="217" xfId="45" applyFont="1" applyFill="1" applyBorder="1" applyAlignment="1">
      <alignment horizontal="center" vertical="center"/>
    </xf>
    <xf numFmtId="14" fontId="3" fillId="2" borderId="217" xfId="5" applyNumberFormat="1" applyFont="1" applyFill="1" applyBorder="1" applyAlignment="1">
      <alignment horizontal="center" vertical="center"/>
    </xf>
    <xf numFmtId="3" fontId="3" fillId="2" borderId="217" xfId="0" applyNumberFormat="1" applyFont="1" applyFill="1" applyBorder="1" applyAlignment="1">
      <alignment horizontal="center" vertical="center"/>
    </xf>
    <xf numFmtId="0" fontId="5" fillId="2" borderId="217" xfId="4" applyFont="1" applyFill="1" applyBorder="1" applyAlignment="1">
      <alignment horizontal="center" vertical="center"/>
    </xf>
    <xf numFmtId="0" fontId="3" fillId="2" borderId="217" xfId="0" applyFont="1" applyFill="1" applyBorder="1" applyAlignment="1">
      <alignment horizontal="centerContinuous" vertical="center" wrapText="1"/>
    </xf>
    <xf numFmtId="2" fontId="3" fillId="2" borderId="217" xfId="0" applyNumberFormat="1" applyFont="1" applyFill="1" applyBorder="1" applyAlignment="1">
      <alignment horizontal="centerContinuous" vertical="center" wrapText="1"/>
    </xf>
    <xf numFmtId="2" fontId="3" fillId="2" borderId="217" xfId="5" applyNumberFormat="1" applyFont="1" applyFill="1" applyBorder="1" applyAlignment="1">
      <alignment horizontal="center" vertical="center"/>
    </xf>
    <xf numFmtId="2" fontId="3" fillId="2" borderId="217" xfId="28" applyNumberFormat="1" applyFont="1" applyFill="1" applyBorder="1" applyAlignment="1">
      <alignment horizontal="center" vertical="center" wrapText="1"/>
    </xf>
    <xf numFmtId="0" fontId="6" fillId="2" borderId="133" xfId="0" applyFont="1" applyFill="1" applyBorder="1" applyAlignment="1">
      <alignment horizontal="justify" vertical="top"/>
    </xf>
    <xf numFmtId="0" fontId="34" fillId="2" borderId="133" xfId="0" applyFont="1" applyFill="1" applyBorder="1"/>
    <xf numFmtId="177" fontId="2" fillId="2" borderId="133" xfId="0" applyNumberFormat="1" applyFont="1" applyFill="1" applyBorder="1"/>
    <xf numFmtId="14" fontId="3" fillId="2" borderId="120" xfId="1" applyNumberFormat="1" applyFont="1" applyFill="1" applyBorder="1" applyAlignment="1">
      <alignment horizontal="center" vertical="center"/>
    </xf>
    <xf numFmtId="0" fontId="2" fillId="2" borderId="133" xfId="0" applyFont="1" applyFill="1" applyBorder="1" applyAlignment="1">
      <alignment vertical="center"/>
    </xf>
    <xf numFmtId="2" fontId="15" fillId="2" borderId="133" xfId="30" applyNumberFormat="1" applyFont="1" applyFill="1" applyBorder="1" applyAlignment="1">
      <alignment horizontal="center" vertical="center"/>
    </xf>
    <xf numFmtId="0" fontId="15" fillId="2" borderId="133" xfId="49" applyNumberFormat="1" applyFont="1" applyFill="1" applyBorder="1" applyAlignment="1">
      <alignment horizontal="center" vertical="center"/>
    </xf>
    <xf numFmtId="14" fontId="3" fillId="2" borderId="133" xfId="30" applyNumberFormat="1" applyFont="1" applyFill="1" applyBorder="1" applyAlignment="1">
      <alignment horizontal="center" vertical="center"/>
    </xf>
    <xf numFmtId="0" fontId="38" fillId="2" borderId="133" xfId="0" applyFont="1" applyFill="1" applyBorder="1" applyAlignment="1">
      <alignment horizontal="center" vertical="center"/>
    </xf>
    <xf numFmtId="2" fontId="46" fillId="2" borderId="133" xfId="0" applyNumberFormat="1" applyFont="1" applyFill="1" applyBorder="1"/>
    <xf numFmtId="0" fontId="6" fillId="2" borderId="107" xfId="0" applyFont="1" applyFill="1" applyBorder="1" applyAlignment="1">
      <alignment horizontal="justify"/>
    </xf>
    <xf numFmtId="14" fontId="13" fillId="2" borderId="133" xfId="30" applyNumberFormat="1" applyFont="1" applyFill="1" applyBorder="1" applyAlignment="1">
      <alignment horizontal="center" vertical="center"/>
    </xf>
    <xf numFmtId="0" fontId="6" fillId="2" borderId="133" xfId="0" applyFont="1" applyFill="1" applyBorder="1" applyAlignment="1">
      <alignment horizontal="justify"/>
    </xf>
    <xf numFmtId="0" fontId="46" fillId="2" borderId="133" xfId="0" applyFont="1" applyFill="1" applyBorder="1"/>
    <xf numFmtId="177" fontId="2" fillId="2" borderId="133" xfId="0" applyNumberFormat="1" applyFont="1" applyFill="1" applyBorder="1" applyAlignment="1">
      <alignment vertical="center"/>
    </xf>
    <xf numFmtId="0" fontId="6" fillId="2" borderId="133" xfId="28" applyFont="1" applyFill="1" applyBorder="1" applyAlignment="1">
      <alignment horizontal="justify" vertical="center"/>
    </xf>
    <xf numFmtId="0" fontId="38" fillId="2" borderId="133" xfId="30" applyNumberFormat="1" applyFont="1" applyFill="1" applyBorder="1" applyAlignment="1">
      <alignment horizontal="center" vertical="center"/>
    </xf>
    <xf numFmtId="4" fontId="50" fillId="2" borderId="133" xfId="0" applyNumberFormat="1" applyFont="1" applyFill="1" applyBorder="1" applyAlignment="1">
      <alignment horizontal="center" vertical="center" wrapText="1"/>
    </xf>
    <xf numFmtId="0" fontId="13" fillId="2" borderId="133" xfId="1" applyFont="1" applyFill="1" applyBorder="1" applyAlignment="1">
      <alignment horizontal="center" vertical="center"/>
    </xf>
    <xf numFmtId="0" fontId="6" fillId="2" borderId="133" xfId="28" applyFont="1" applyFill="1" applyBorder="1" applyAlignment="1">
      <alignment horizontal="justify" vertical="center" wrapText="1"/>
    </xf>
    <xf numFmtId="0" fontId="6" fillId="2" borderId="133" xfId="0" applyFont="1" applyFill="1" applyBorder="1" applyAlignment="1">
      <alignment horizontal="center" vertical="center" wrapText="1"/>
    </xf>
    <xf numFmtId="0" fontId="6" fillId="2" borderId="107" xfId="0" applyFont="1" applyFill="1" applyBorder="1" applyAlignment="1">
      <alignment horizontal="justify" vertical="center"/>
    </xf>
    <xf numFmtId="0" fontId="15" fillId="2" borderId="133" xfId="1" applyFont="1" applyFill="1" applyBorder="1" applyAlignment="1">
      <alignment horizontal="center" vertical="center"/>
    </xf>
    <xf numFmtId="14" fontId="34" fillId="2" borderId="133" xfId="0" applyNumberFormat="1" applyFont="1" applyFill="1" applyBorder="1" applyAlignment="1">
      <alignment horizontal="justify" vertical="center"/>
    </xf>
    <xf numFmtId="14" fontId="15" fillId="2" borderId="133" xfId="30" applyNumberFormat="1" applyFont="1" applyFill="1" applyBorder="1" applyAlignment="1">
      <alignment vertical="center"/>
    </xf>
    <xf numFmtId="3" fontId="15" fillId="2" borderId="133" xfId="1" applyNumberFormat="1" applyFont="1" applyFill="1" applyBorder="1" applyAlignment="1">
      <alignment horizontal="center" vertical="center" wrapText="1"/>
    </xf>
    <xf numFmtId="14" fontId="15" fillId="2" borderId="133" xfId="1" applyNumberFormat="1" applyFont="1" applyFill="1" applyBorder="1" applyAlignment="1">
      <alignment horizontal="center" vertical="center" wrapText="1"/>
    </xf>
    <xf numFmtId="170" fontId="3" fillId="2" borderId="107" xfId="1" applyNumberFormat="1" applyFont="1" applyFill="1" applyBorder="1" applyAlignment="1">
      <alignment horizontal="center" vertical="center"/>
    </xf>
    <xf numFmtId="1" fontId="15" fillId="2" borderId="133" xfId="0" applyNumberFormat="1" applyFont="1" applyFill="1" applyBorder="1" applyAlignment="1">
      <alignment horizontal="center" vertical="center"/>
    </xf>
    <xf numFmtId="0" fontId="6" fillId="2" borderId="107" xfId="0" applyFont="1" applyFill="1" applyBorder="1" applyAlignment="1">
      <alignment horizontal="justify" vertical="top"/>
    </xf>
    <xf numFmtId="176" fontId="13" fillId="2" borderId="133" xfId="49" applyNumberFormat="1" applyFont="1" applyFill="1" applyBorder="1" applyAlignment="1">
      <alignment horizontal="center" vertical="center"/>
    </xf>
    <xf numFmtId="14" fontId="3" fillId="2" borderId="133" xfId="1" applyNumberFormat="1" applyFont="1" applyFill="1" applyBorder="1" applyAlignment="1">
      <alignment horizontal="justify" vertical="center"/>
    </xf>
    <xf numFmtId="3" fontId="3" fillId="2" borderId="133" xfId="1" applyNumberFormat="1" applyFont="1" applyFill="1" applyBorder="1" applyAlignment="1">
      <alignment horizontal="center" vertical="center" wrapText="1"/>
    </xf>
    <xf numFmtId="14" fontId="3" fillId="2" borderId="133" xfId="1" applyNumberFormat="1" applyFont="1" applyFill="1" applyBorder="1" applyAlignment="1">
      <alignment horizontal="center" vertical="center" wrapText="1"/>
    </xf>
    <xf numFmtId="2" fontId="3" fillId="2" borderId="107" xfId="1" applyNumberFormat="1" applyFont="1" applyFill="1" applyBorder="1" applyAlignment="1">
      <alignment vertical="center"/>
    </xf>
    <xf numFmtId="2" fontId="46" fillId="2" borderId="133" xfId="0" applyNumberFormat="1" applyFont="1" applyFill="1" applyBorder="1" applyAlignment="1">
      <alignment horizontal="center" vertical="center"/>
    </xf>
    <xf numFmtId="170" fontId="50" fillId="2" borderId="107" xfId="1" applyNumberFormat="1" applyFont="1" applyFill="1" applyBorder="1" applyAlignment="1">
      <alignment horizontal="center" vertical="center"/>
    </xf>
    <xf numFmtId="14" fontId="2" fillId="2" borderId="133" xfId="0" applyNumberFormat="1" applyFont="1" applyFill="1" applyBorder="1" applyAlignment="1">
      <alignment horizontal="justify" vertical="center"/>
    </xf>
    <xf numFmtId="2" fontId="34" fillId="2" borderId="133" xfId="0" applyNumberFormat="1" applyFont="1" applyFill="1" applyBorder="1"/>
    <xf numFmtId="0" fontId="13" fillId="2" borderId="120" xfId="1" applyFont="1" applyFill="1" applyBorder="1" applyAlignment="1">
      <alignment horizontal="center" vertical="center"/>
    </xf>
    <xf numFmtId="0" fontId="2" fillId="2" borderId="96" xfId="0" applyFont="1" applyFill="1" applyBorder="1" applyAlignment="1">
      <alignment horizontal="center" vertical="center"/>
    </xf>
    <xf numFmtId="14" fontId="34" fillId="2" borderId="96" xfId="0" applyNumberFormat="1" applyFont="1" applyFill="1" applyBorder="1" applyAlignment="1">
      <alignment horizontal="justify" vertical="center"/>
    </xf>
    <xf numFmtId="14" fontId="3" fillId="2" borderId="96" xfId="1" applyNumberFormat="1" applyFont="1" applyFill="1" applyBorder="1" applyAlignment="1">
      <alignment horizontal="center" vertical="center"/>
    </xf>
    <xf numFmtId="0" fontId="6" fillId="2" borderId="133" xfId="0" applyFont="1" applyFill="1" applyBorder="1" applyAlignment="1">
      <alignment vertical="center"/>
    </xf>
    <xf numFmtId="14" fontId="34" fillId="2" borderId="120" xfId="0" applyNumberFormat="1" applyFont="1" applyFill="1" applyBorder="1" applyAlignment="1">
      <alignment horizontal="justify" vertical="center"/>
    </xf>
    <xf numFmtId="0" fontId="2" fillId="2" borderId="107" xfId="0" applyFont="1" applyFill="1" applyBorder="1" applyAlignment="1">
      <alignment vertical="top" wrapText="1"/>
    </xf>
    <xf numFmtId="14" fontId="2" fillId="2" borderId="120" xfId="0" applyNumberFormat="1" applyFont="1" applyFill="1" applyBorder="1" applyAlignment="1">
      <alignment vertical="top" wrapText="1"/>
    </xf>
    <xf numFmtId="14" fontId="3" fillId="2" borderId="120" xfId="1" applyNumberFormat="1" applyFont="1" applyFill="1" applyBorder="1" applyAlignment="1">
      <alignment vertical="top" wrapText="1"/>
    </xf>
    <xf numFmtId="0" fontId="0" fillId="2" borderId="133" xfId="0" applyFill="1" applyBorder="1" applyAlignment="1">
      <alignment vertical="top" wrapText="1"/>
    </xf>
    <xf numFmtId="0" fontId="0" fillId="2" borderId="0" xfId="0" applyFill="1" applyAlignment="1">
      <alignment vertical="top" wrapText="1"/>
    </xf>
    <xf numFmtId="0" fontId="2" fillId="2" borderId="107" xfId="0" applyFont="1" applyFill="1" applyBorder="1" applyAlignment="1">
      <alignment horizontal="center" wrapText="1"/>
    </xf>
    <xf numFmtId="2" fontId="34" fillId="2" borderId="133" xfId="0" applyNumberFormat="1" applyFont="1" applyFill="1" applyBorder="1" applyAlignment="1">
      <alignment vertical="top" wrapText="1"/>
    </xf>
    <xf numFmtId="0" fontId="2" fillId="2" borderId="96" xfId="0" applyFont="1" applyFill="1" applyBorder="1" applyAlignment="1">
      <alignment horizontal="center" wrapText="1"/>
    </xf>
    <xf numFmtId="170" fontId="34" fillId="2" borderId="96" xfId="0" applyNumberFormat="1" applyFont="1" applyFill="1" applyBorder="1" applyAlignment="1">
      <alignment vertical="top" wrapText="1"/>
    </xf>
    <xf numFmtId="0" fontId="3" fillId="2" borderId="133" xfId="1" applyFont="1" applyFill="1" applyBorder="1" applyAlignment="1">
      <alignment vertical="top" wrapText="1"/>
    </xf>
    <xf numFmtId="14" fontId="13" fillId="2" borderId="133" xfId="30" applyNumberFormat="1" applyFont="1" applyFill="1" applyBorder="1" applyAlignment="1">
      <alignment vertical="top" wrapText="1"/>
    </xf>
    <xf numFmtId="3" fontId="3" fillId="2" borderId="133" xfId="1" applyNumberFormat="1" applyFont="1" applyFill="1" applyBorder="1" applyAlignment="1">
      <alignment vertical="top" wrapText="1"/>
    </xf>
    <xf numFmtId="14" fontId="3" fillId="2" borderId="133" xfId="1" applyNumberFormat="1" applyFont="1" applyFill="1" applyBorder="1" applyAlignment="1">
      <alignment vertical="top" wrapText="1"/>
    </xf>
    <xf numFmtId="0" fontId="6" fillId="2" borderId="107" xfId="0" applyFont="1" applyFill="1" applyBorder="1" applyAlignment="1">
      <alignment vertical="top" wrapText="1"/>
    </xf>
    <xf numFmtId="170" fontId="34" fillId="2" borderId="133" xfId="0" applyNumberFormat="1" applyFont="1" applyFill="1" applyBorder="1" applyAlignment="1">
      <alignment vertical="top" wrapText="1"/>
    </xf>
    <xf numFmtId="2" fontId="6" fillId="2" borderId="133" xfId="0" applyNumberFormat="1" applyFont="1" applyFill="1" applyBorder="1" applyAlignment="1">
      <alignment vertical="top" wrapText="1"/>
    </xf>
    <xf numFmtId="179" fontId="46" fillId="2" borderId="133" xfId="0" applyNumberFormat="1" applyFont="1" applyFill="1" applyBorder="1" applyAlignment="1">
      <alignment vertical="top" wrapText="1"/>
    </xf>
    <xf numFmtId="0" fontId="34" fillId="2" borderId="133" xfId="0" applyFont="1" applyFill="1" applyBorder="1" applyAlignment="1">
      <alignment vertical="top" wrapText="1"/>
    </xf>
    <xf numFmtId="179" fontId="46" fillId="2" borderId="133" xfId="0" applyNumberFormat="1" applyFont="1" applyFill="1" applyBorder="1"/>
    <xf numFmtId="0" fontId="6" fillId="2" borderId="107" xfId="0" applyFont="1" applyFill="1" applyBorder="1" applyAlignment="1">
      <alignment horizontal="left" vertical="top" wrapText="1"/>
    </xf>
    <xf numFmtId="2" fontId="34" fillId="2" borderId="107" xfId="0" applyNumberFormat="1" applyFont="1" applyFill="1" applyBorder="1"/>
    <xf numFmtId="0" fontId="3" fillId="2" borderId="107" xfId="1" applyFont="1" applyFill="1" applyBorder="1" applyAlignment="1">
      <alignment horizontal="center" vertical="center"/>
    </xf>
    <xf numFmtId="2" fontId="2" fillId="2" borderId="107" xfId="0" applyNumberFormat="1" applyFont="1" applyFill="1" applyBorder="1" applyAlignment="1">
      <alignment horizontal="center" vertical="center"/>
    </xf>
    <xf numFmtId="0" fontId="6" fillId="2" borderId="107" xfId="0" applyFont="1" applyFill="1" applyBorder="1" applyAlignment="1">
      <alignment horizontal="center" vertical="center"/>
    </xf>
    <xf numFmtId="14" fontId="2" fillId="2" borderId="107" xfId="0" applyNumberFormat="1" applyFont="1" applyFill="1" applyBorder="1" applyAlignment="1">
      <alignment horizontal="justify" vertical="center"/>
    </xf>
    <xf numFmtId="2" fontId="15" fillId="2" borderId="133" xfId="0" applyNumberFormat="1" applyFont="1" applyFill="1" applyBorder="1" applyAlignment="1">
      <alignment horizontal="right" vertical="center" wrapText="1"/>
    </xf>
    <xf numFmtId="3" fontId="15" fillId="2" borderId="133" xfId="0" applyNumberFormat="1" applyFont="1" applyFill="1" applyBorder="1" applyAlignment="1">
      <alignment horizontal="center" vertical="center"/>
    </xf>
    <xf numFmtId="14" fontId="13" fillId="2" borderId="107" xfId="0" applyNumberFormat="1" applyFont="1" applyFill="1" applyBorder="1" applyAlignment="1">
      <alignment horizontal="center" vertical="center"/>
    </xf>
    <xf numFmtId="2" fontId="50" fillId="2" borderId="133" xfId="0" applyNumberFormat="1" applyFont="1" applyFill="1" applyBorder="1" applyAlignment="1">
      <alignment horizontal="center" vertical="center" wrapText="1"/>
    </xf>
    <xf numFmtId="2" fontId="34" fillId="2" borderId="107" xfId="0" applyNumberFormat="1" applyFont="1" applyFill="1" applyBorder="1" applyAlignment="1">
      <alignment horizontal="center" vertical="center"/>
    </xf>
    <xf numFmtId="49" fontId="13" fillId="2" borderId="107" xfId="1" applyNumberFormat="1" applyFont="1" applyFill="1" applyBorder="1" applyAlignment="1">
      <alignment horizontal="left" vertical="top" wrapText="1"/>
    </xf>
    <xf numFmtId="0" fontId="0" fillId="2" borderId="133" xfId="0" applyFill="1" applyBorder="1" applyAlignment="1">
      <alignment horizontal="center" vertical="center"/>
    </xf>
    <xf numFmtId="0" fontId="0" fillId="2" borderId="107" xfId="0" applyFont="1" applyFill="1" applyBorder="1"/>
    <xf numFmtId="0" fontId="0" fillId="2" borderId="107" xfId="0" applyFill="1" applyBorder="1" applyAlignment="1">
      <alignment horizontal="center" vertical="center"/>
    </xf>
    <xf numFmtId="1" fontId="38" fillId="2" borderId="133" xfId="0" applyNumberFormat="1" applyFont="1" applyFill="1" applyBorder="1" applyAlignment="1">
      <alignment horizontal="center" vertical="center"/>
    </xf>
    <xf numFmtId="0" fontId="0" fillId="2" borderId="107" xfId="0" applyFill="1" applyBorder="1" applyAlignment="1">
      <alignment horizontal="center"/>
    </xf>
    <xf numFmtId="0" fontId="15" fillId="2" borderId="133" xfId="0" applyFont="1" applyFill="1" applyBorder="1" applyAlignment="1">
      <alignment horizontal="centerContinuous" vertical="center" wrapText="1"/>
    </xf>
    <xf numFmtId="2" fontId="15" fillId="2" borderId="133" xfId="1" applyNumberFormat="1" applyFont="1" applyFill="1" applyBorder="1" applyAlignment="1">
      <alignment horizontal="center" vertical="center"/>
    </xf>
    <xf numFmtId="1" fontId="50" fillId="2" borderId="133" xfId="0" applyNumberFormat="1" applyFont="1" applyFill="1" applyBorder="1" applyAlignment="1">
      <alignment horizontal="center" vertical="center"/>
    </xf>
    <xf numFmtId="14" fontId="3" fillId="2" borderId="133" xfId="0" applyNumberFormat="1" applyFont="1" applyFill="1" applyBorder="1" applyAlignment="1">
      <alignment horizontal="justify" vertical="center"/>
    </xf>
    <xf numFmtId="0" fontId="0" fillId="2" borderId="133" xfId="0" applyFill="1" applyBorder="1" applyAlignment="1">
      <alignment horizontal="center"/>
    </xf>
    <xf numFmtId="0" fontId="13" fillId="2" borderId="107" xfId="0" applyFont="1" applyFill="1" applyBorder="1" applyAlignment="1">
      <alignment horizontal="left" vertical="top" wrapText="1"/>
    </xf>
    <xf numFmtId="0" fontId="15" fillId="2" borderId="133" xfId="0" applyFont="1" applyFill="1" applyBorder="1" applyAlignment="1">
      <alignment horizontal="center" vertical="center" wrapText="1"/>
    </xf>
    <xf numFmtId="0" fontId="15" fillId="2" borderId="133" xfId="0" applyFont="1" applyFill="1" applyBorder="1" applyAlignment="1">
      <alignment horizontal="center" vertical="center"/>
    </xf>
    <xf numFmtId="14" fontId="15" fillId="2" borderId="133" xfId="1" applyNumberFormat="1" applyFont="1" applyFill="1" applyBorder="1" applyAlignment="1">
      <alignment horizontal="center" vertical="center"/>
    </xf>
    <xf numFmtId="0" fontId="3" fillId="2" borderId="265" xfId="0" applyFont="1" applyFill="1" applyBorder="1" applyAlignment="1">
      <alignment wrapText="1"/>
    </xf>
    <xf numFmtId="0" fontId="2" fillId="2" borderId="265" xfId="0" applyFont="1" applyFill="1" applyBorder="1" applyAlignment="1">
      <alignment vertical="justify"/>
    </xf>
    <xf numFmtId="177" fontId="13" fillId="2" borderId="133" xfId="0" applyNumberFormat="1" applyFont="1" applyFill="1" applyBorder="1"/>
    <xf numFmtId="49" fontId="13" fillId="2" borderId="133" xfId="0" applyNumberFormat="1" applyFont="1" applyFill="1" applyBorder="1" applyAlignment="1">
      <alignment horizontal="left" vertical="center" wrapText="1"/>
    </xf>
    <xf numFmtId="1" fontId="13" fillId="2" borderId="133" xfId="0" applyNumberFormat="1" applyFont="1" applyFill="1" applyBorder="1"/>
    <xf numFmtId="2" fontId="13" fillId="2" borderId="133" xfId="0" applyNumberFormat="1" applyFont="1" applyFill="1" applyBorder="1" applyAlignment="1">
      <alignment horizontal="right" vertical="center"/>
    </xf>
    <xf numFmtId="0" fontId="13" fillId="2" borderId="133" xfId="0" applyFont="1" applyFill="1" applyBorder="1" applyAlignment="1">
      <alignment horizontal="right"/>
    </xf>
    <xf numFmtId="2" fontId="13" fillId="2" borderId="120" xfId="0" applyNumberFormat="1" applyFont="1" applyFill="1" applyBorder="1" applyAlignment="1">
      <alignment horizontal="center"/>
    </xf>
    <xf numFmtId="0" fontId="13" fillId="2" borderId="120" xfId="0" applyFont="1" applyFill="1" applyBorder="1" applyAlignment="1">
      <alignment horizontal="center"/>
    </xf>
    <xf numFmtId="14" fontId="13" fillId="2" borderId="120" xfId="0" applyNumberFormat="1" applyFont="1" applyFill="1" applyBorder="1" applyAlignment="1">
      <alignment horizontal="center"/>
    </xf>
    <xf numFmtId="171" fontId="2" fillId="2" borderId="209" xfId="0" applyNumberFormat="1" applyFont="1" applyFill="1" applyBorder="1" applyAlignment="1">
      <alignment horizontal="center" vertical="center"/>
    </xf>
    <xf numFmtId="0" fontId="2" fillId="2" borderId="209" xfId="0" applyNumberFormat="1" applyFont="1" applyFill="1" applyBorder="1" applyAlignment="1">
      <alignment horizontal="center"/>
    </xf>
    <xf numFmtId="2" fontId="2" fillId="2" borderId="209" xfId="0" applyNumberFormat="1" applyFont="1" applyFill="1" applyBorder="1" applyAlignment="1">
      <alignment horizontal="left" vertical="center" wrapText="1"/>
    </xf>
    <xf numFmtId="2" fontId="2" fillId="2" borderId="209" xfId="0" applyNumberFormat="1" applyFont="1" applyFill="1" applyBorder="1" applyAlignment="1">
      <alignment horizontal="center" vertical="center" wrapText="1"/>
    </xf>
    <xf numFmtId="0" fontId="2" fillId="2" borderId="209" xfId="0" applyNumberFormat="1" applyFont="1" applyFill="1" applyBorder="1" applyAlignment="1">
      <alignment horizontal="center" vertical="center" wrapText="1"/>
    </xf>
    <xf numFmtId="14" fontId="2" fillId="2" borderId="209" xfId="0" applyNumberFormat="1" applyFont="1" applyFill="1" applyBorder="1" applyAlignment="1">
      <alignment horizontal="center" vertical="center" wrapText="1"/>
    </xf>
    <xf numFmtId="0" fontId="2" fillId="2" borderId="209" xfId="0" applyNumberFormat="1" applyFont="1" applyFill="1" applyBorder="1" applyAlignment="1">
      <alignment horizontal="center" vertical="center"/>
    </xf>
    <xf numFmtId="14" fontId="2" fillId="2" borderId="209" xfId="0" applyNumberFormat="1" applyFont="1" applyFill="1" applyBorder="1" applyAlignment="1">
      <alignment vertical="center" wrapText="1"/>
    </xf>
    <xf numFmtId="0" fontId="5" fillId="2" borderId="136" xfId="0" applyFont="1" applyFill="1" applyBorder="1" applyAlignment="1">
      <alignment vertical="center"/>
    </xf>
    <xf numFmtId="0" fontId="5" fillId="2" borderId="136" xfId="0" applyFont="1" applyFill="1" applyBorder="1" applyAlignment="1">
      <alignment vertical="center" wrapText="1"/>
    </xf>
    <xf numFmtId="1" fontId="3" fillId="2" borderId="136" xfId="0" applyNumberFormat="1" applyFont="1" applyFill="1" applyBorder="1" applyAlignment="1">
      <alignment horizontal="center" vertical="center" wrapText="1"/>
    </xf>
    <xf numFmtId="0" fontId="3" fillId="2" borderId="136" xfId="0" applyFont="1" applyFill="1" applyBorder="1" applyAlignment="1">
      <alignment horizontal="center" wrapText="1"/>
    </xf>
    <xf numFmtId="49" fontId="3" fillId="2" borderId="136" xfId="0" applyNumberFormat="1" applyFont="1" applyFill="1" applyBorder="1" applyAlignment="1">
      <alignment horizontal="center" vertical="center" wrapText="1"/>
    </xf>
    <xf numFmtId="2" fontId="5" fillId="2" borderId="136" xfId="0" applyNumberFormat="1" applyFont="1" applyFill="1" applyBorder="1" applyAlignment="1">
      <alignment horizontal="center" vertical="center" wrapText="1"/>
    </xf>
    <xf numFmtId="0" fontId="2" fillId="2" borderId="136" xfId="0" applyFont="1" applyFill="1" applyBorder="1" applyAlignment="1">
      <alignment horizontal="center" vertical="center" wrapText="1"/>
    </xf>
    <xf numFmtId="2" fontId="2" fillId="2" borderId="136" xfId="0" applyNumberFormat="1" applyFont="1" applyFill="1" applyBorder="1" applyAlignment="1">
      <alignment horizontal="center" vertical="center" wrapText="1"/>
    </xf>
    <xf numFmtId="179" fontId="3" fillId="2" borderId="136" xfId="0" applyNumberFormat="1" applyFont="1" applyFill="1" applyBorder="1" applyAlignment="1">
      <alignment horizontal="center" vertical="center" wrapText="1"/>
    </xf>
    <xf numFmtId="0" fontId="5" fillId="2" borderId="138" xfId="0" applyFont="1" applyFill="1" applyBorder="1" applyAlignment="1">
      <alignment vertical="center" wrapText="1"/>
    </xf>
    <xf numFmtId="0" fontId="5" fillId="2" borderId="139" xfId="0" applyFont="1" applyFill="1" applyBorder="1" applyAlignment="1">
      <alignment vertical="center" wrapText="1"/>
    </xf>
    <xf numFmtId="0" fontId="5" fillId="2" borderId="136" xfId="0" applyFont="1" applyFill="1" applyBorder="1" applyAlignment="1">
      <alignment horizontal="center" vertical="center" wrapText="1"/>
    </xf>
    <xf numFmtId="49" fontId="3" fillId="2" borderId="136" xfId="5" applyNumberFormat="1" applyFont="1" applyFill="1" applyBorder="1" applyAlignment="1">
      <alignment vertical="center" wrapText="1"/>
    </xf>
    <xf numFmtId="14" fontId="2" fillId="2" borderId="136" xfId="0" applyNumberFormat="1" applyFont="1" applyFill="1" applyBorder="1" applyAlignment="1">
      <alignment horizontal="center" vertical="center" wrapText="1"/>
    </xf>
    <xf numFmtId="0" fontId="3" fillId="2" borderId="136" xfId="0" applyFont="1" applyFill="1" applyBorder="1" applyAlignment="1">
      <alignment vertical="center" wrapText="1"/>
    </xf>
    <xf numFmtId="49" fontId="3" fillId="2" borderId="136" xfId="5" applyNumberFormat="1" applyFont="1" applyFill="1" applyBorder="1" applyAlignment="1">
      <alignment horizontal="left" vertical="center" wrapText="1"/>
    </xf>
    <xf numFmtId="176" fontId="3" fillId="2" borderId="136" xfId="0" applyNumberFormat="1" applyFont="1" applyFill="1" applyBorder="1" applyAlignment="1">
      <alignment horizontal="center" vertical="center" wrapText="1"/>
    </xf>
    <xf numFmtId="0" fontId="31" fillId="2" borderId="155" xfId="0" applyFont="1" applyFill="1" applyBorder="1" applyAlignment="1">
      <alignment horizontal="center" vertical="top" wrapText="1"/>
    </xf>
    <xf numFmtId="1" fontId="3" fillId="2" borderId="140" xfId="0" applyNumberFormat="1" applyFont="1" applyFill="1" applyBorder="1" applyAlignment="1">
      <alignment horizontal="center" vertical="top" wrapText="1"/>
    </xf>
    <xf numFmtId="0" fontId="3" fillId="2" borderId="141" xfId="0" applyFont="1" applyFill="1" applyBorder="1" applyAlignment="1">
      <alignment horizontal="center" vertical="top" wrapText="1"/>
    </xf>
    <xf numFmtId="0" fontId="3" fillId="2" borderId="139" xfId="0" applyFont="1" applyFill="1" applyBorder="1" applyAlignment="1">
      <alignment horizontal="center" vertical="top" wrapText="1"/>
    </xf>
    <xf numFmtId="1" fontId="3" fillId="2" borderId="148" xfId="0" applyNumberFormat="1" applyFont="1" applyFill="1" applyBorder="1" applyAlignment="1">
      <alignment horizontal="center" vertical="top" wrapText="1"/>
    </xf>
    <xf numFmtId="0" fontId="3" fillId="2" borderId="153" xfId="0" applyFont="1" applyFill="1" applyBorder="1" applyAlignment="1">
      <alignment horizontal="center" vertical="top" wrapText="1"/>
    </xf>
    <xf numFmtId="0" fontId="3" fillId="2" borderId="124" xfId="0" applyFont="1" applyFill="1" applyBorder="1" applyAlignment="1">
      <alignment horizontal="center" vertical="top" wrapText="1"/>
    </xf>
    <xf numFmtId="1" fontId="3" fillId="2" borderId="119" xfId="0" applyNumberFormat="1" applyFont="1" applyFill="1" applyBorder="1" applyAlignment="1">
      <alignment horizontal="center" vertical="top" wrapText="1"/>
    </xf>
    <xf numFmtId="0" fontId="31" fillId="2" borderId="156" xfId="0" applyFont="1" applyFill="1" applyBorder="1" applyAlignment="1">
      <alignment horizontal="center" vertical="top" wrapText="1"/>
    </xf>
    <xf numFmtId="0" fontId="3" fillId="2" borderId="159" xfId="0" applyFont="1" applyFill="1" applyBorder="1" applyAlignment="1">
      <alignment horizontal="center" wrapText="1"/>
    </xf>
    <xf numFmtId="0" fontId="31" fillId="2" borderId="160" xfId="0" applyFont="1" applyFill="1" applyBorder="1" applyAlignment="1">
      <alignment horizontal="center" vertical="top" wrapText="1"/>
    </xf>
    <xf numFmtId="1" fontId="3" fillId="2" borderId="141" xfId="0" applyNumberFormat="1" applyFont="1" applyFill="1" applyBorder="1" applyAlignment="1">
      <alignment horizontal="center" vertical="top" wrapText="1"/>
    </xf>
    <xf numFmtId="0" fontId="31" fillId="2" borderId="161" xfId="0" applyFont="1" applyFill="1" applyBorder="1" applyAlignment="1">
      <alignment horizontal="center" vertical="top" wrapText="1"/>
    </xf>
    <xf numFmtId="0" fontId="3" fillId="2" borderId="162" xfId="0" applyFont="1" applyFill="1" applyBorder="1" applyAlignment="1">
      <alignment horizontal="center" wrapText="1"/>
    </xf>
    <xf numFmtId="49" fontId="3" fillId="2" borderId="163" xfId="0" applyNumberFormat="1" applyFont="1" applyFill="1" applyBorder="1" applyAlignment="1">
      <alignment horizontal="left" vertical="top" wrapText="1"/>
    </xf>
    <xf numFmtId="0" fontId="3" fillId="2" borderId="163" xfId="0" applyFont="1" applyFill="1" applyBorder="1" applyAlignment="1">
      <alignment horizontal="center" vertical="top" wrapText="1"/>
    </xf>
    <xf numFmtId="2" fontId="3" fillId="2" borderId="163" xfId="0" applyNumberFormat="1" applyFont="1" applyFill="1" applyBorder="1" applyAlignment="1">
      <alignment horizontal="center" vertical="top" wrapText="1"/>
    </xf>
    <xf numFmtId="14" fontId="3" fillId="2" borderId="163" xfId="0" applyNumberFormat="1" applyFont="1" applyFill="1" applyBorder="1" applyAlignment="1">
      <alignment horizontal="center" vertical="top" wrapText="1"/>
    </xf>
    <xf numFmtId="1" fontId="3" fillId="2" borderId="163" xfId="0" applyNumberFormat="1" applyFont="1" applyFill="1" applyBorder="1" applyAlignment="1">
      <alignment horizontal="center" vertical="top" wrapText="1"/>
    </xf>
    <xf numFmtId="0" fontId="3" fillId="2" borderId="164" xfId="0" applyFont="1" applyFill="1" applyBorder="1" applyAlignment="1">
      <alignment horizontal="center" vertical="top" wrapText="1"/>
    </xf>
    <xf numFmtId="0" fontId="31" fillId="2" borderId="165" xfId="0" applyFont="1" applyFill="1" applyBorder="1" applyAlignment="1">
      <alignment horizontal="center" vertical="top" wrapText="1"/>
    </xf>
    <xf numFmtId="0" fontId="3" fillId="2" borderId="166" xfId="0" applyFont="1" applyFill="1" applyBorder="1" applyAlignment="1">
      <alignment horizontal="center" wrapText="1"/>
    </xf>
    <xf numFmtId="4" fontId="3" fillId="2" borderId="147" xfId="0" applyNumberFormat="1" applyFont="1" applyFill="1" applyBorder="1" applyAlignment="1">
      <alignment horizontal="center" vertical="top" wrapText="1"/>
    </xf>
    <xf numFmtId="4" fontId="3" fillId="2" borderId="120" xfId="0" applyNumberFormat="1" applyFont="1" applyFill="1" applyBorder="1" applyAlignment="1">
      <alignment horizontal="center" vertical="top" wrapText="1"/>
    </xf>
    <xf numFmtId="4" fontId="29" fillId="2" borderId="147" xfId="0" applyNumberFormat="1" applyFont="1" applyFill="1" applyBorder="1" applyAlignment="1">
      <alignment horizontal="center" vertical="top" wrapText="1"/>
    </xf>
    <xf numFmtId="2" fontId="3" fillId="2" borderId="137" xfId="0" applyNumberFormat="1" applyFont="1" applyFill="1" applyBorder="1" applyAlignment="1">
      <alignment horizontal="center" vertical="top" wrapText="1"/>
    </xf>
    <xf numFmtId="4" fontId="29" fillId="2" borderId="140" xfId="0" applyNumberFormat="1" applyFont="1" applyFill="1" applyBorder="1" applyAlignment="1">
      <alignment horizontal="center" vertical="top" wrapText="1"/>
    </xf>
    <xf numFmtId="0" fontId="31" fillId="2" borderId="147" xfId="0" applyFont="1" applyFill="1" applyBorder="1" applyAlignment="1">
      <alignment horizontal="center" vertical="top" wrapText="1"/>
    </xf>
    <xf numFmtId="0" fontId="29" fillId="2" borderId="147" xfId="22" applyFont="1" applyFill="1" applyBorder="1" applyAlignment="1">
      <alignment horizontal="left" vertical="top" wrapText="1"/>
    </xf>
    <xf numFmtId="0" fontId="29" fillId="2" borderId="120" xfId="0" applyFont="1" applyFill="1" applyBorder="1"/>
    <xf numFmtId="0" fontId="29" fillId="2" borderId="96" xfId="0" applyFont="1" applyFill="1" applyBorder="1" applyAlignment="1">
      <alignment horizontal="center"/>
    </xf>
    <xf numFmtId="0" fontId="29" fillId="2" borderId="181" xfId="22" applyFont="1" applyFill="1" applyBorder="1" applyAlignment="1">
      <alignment horizontal="left" vertical="top" wrapText="1"/>
    </xf>
    <xf numFmtId="0" fontId="29" fillId="2" borderId="182" xfId="0" applyFont="1" applyFill="1" applyBorder="1"/>
    <xf numFmtId="0" fontId="29" fillId="2" borderId="182" xfId="0" applyFont="1" applyFill="1" applyBorder="1" applyAlignment="1">
      <alignment horizontal="center"/>
    </xf>
    <xf numFmtId="0" fontId="29" fillId="2" borderId="147" xfId="0" applyFont="1" applyFill="1" applyBorder="1"/>
    <xf numFmtId="0" fontId="29" fillId="2" borderId="147" xfId="0" applyFont="1" applyFill="1" applyBorder="1" applyAlignment="1">
      <alignment horizontal="center"/>
    </xf>
    <xf numFmtId="0" fontId="29" fillId="2" borderId="0" xfId="0" applyFont="1" applyFill="1" applyBorder="1"/>
    <xf numFmtId="0" fontId="29" fillId="2" borderId="120" xfId="0" applyFont="1" applyFill="1" applyBorder="1" applyAlignment="1">
      <alignment horizontal="center"/>
    </xf>
    <xf numFmtId="171" fontId="2" fillId="2" borderId="147" xfId="0" applyNumberFormat="1" applyFont="1" applyFill="1" applyBorder="1"/>
    <xf numFmtId="0" fontId="3" fillId="2" borderId="176" xfId="0" applyNumberFormat="1" applyFont="1" applyFill="1" applyBorder="1" applyAlignment="1">
      <alignment horizontal="center" vertical="center" wrapText="1"/>
    </xf>
    <xf numFmtId="0" fontId="3" fillId="2" borderId="119" xfId="0" applyNumberFormat="1" applyFont="1" applyFill="1" applyBorder="1" applyAlignment="1">
      <alignment horizontal="center" vertical="center" wrapText="1"/>
    </xf>
    <xf numFmtId="0" fontId="29" fillId="2" borderId="185" xfId="22" applyFont="1" applyFill="1" applyBorder="1" applyAlignment="1">
      <alignment horizontal="left" vertical="top" wrapText="1"/>
    </xf>
    <xf numFmtId="0" fontId="3" fillId="2" borderId="186" xfId="0" applyNumberFormat="1" applyFont="1" applyFill="1" applyBorder="1" applyAlignment="1">
      <alignment horizontal="center" vertical="center"/>
    </xf>
    <xf numFmtId="0" fontId="3" fillId="2" borderId="187" xfId="0" applyNumberFormat="1" applyFont="1" applyFill="1" applyBorder="1" applyAlignment="1">
      <alignment horizontal="center" vertical="center" wrapText="1"/>
    </xf>
    <xf numFmtId="177" fontId="2" fillId="2" borderId="186" xfId="0" applyNumberFormat="1" applyFont="1" applyFill="1" applyBorder="1"/>
    <xf numFmtId="14" fontId="3" fillId="2" borderId="119" xfId="0" applyNumberFormat="1" applyFont="1" applyFill="1" applyBorder="1" applyAlignment="1">
      <alignment horizontal="center" vertical="center"/>
    </xf>
    <xf numFmtId="0" fontId="29" fillId="2" borderId="186" xfId="22" applyFont="1" applyFill="1" applyBorder="1" applyAlignment="1">
      <alignment horizontal="left" vertical="top" wrapText="1"/>
    </xf>
    <xf numFmtId="14" fontId="3" fillId="2" borderId="187" xfId="0" applyNumberFormat="1" applyFont="1" applyFill="1" applyBorder="1" applyAlignment="1">
      <alignment horizontal="center" wrapText="1"/>
    </xf>
    <xf numFmtId="0" fontId="29" fillId="2" borderId="186" xfId="22" applyFont="1" applyFill="1" applyBorder="1" applyAlignment="1">
      <alignment horizontal="center" vertical="center" wrapText="1"/>
    </xf>
    <xf numFmtId="0" fontId="3" fillId="2" borderId="186" xfId="0" applyNumberFormat="1" applyFont="1" applyFill="1" applyBorder="1" applyAlignment="1">
      <alignment horizontal="center" vertical="center" wrapText="1"/>
    </xf>
    <xf numFmtId="2" fontId="2" fillId="2" borderId="119" xfId="0" applyNumberFormat="1" applyFont="1" applyFill="1" applyBorder="1"/>
    <xf numFmtId="14" fontId="3" fillId="2" borderId="119" xfId="0" applyNumberFormat="1" applyFont="1" applyFill="1" applyBorder="1" applyAlignment="1">
      <alignment horizontal="center" wrapText="1"/>
    </xf>
    <xf numFmtId="0" fontId="29" fillId="2" borderId="186" xfId="0" applyFont="1" applyFill="1" applyBorder="1"/>
    <xf numFmtId="1" fontId="29" fillId="2" borderId="120" xfId="0" applyNumberFormat="1" applyFont="1" applyFill="1" applyBorder="1" applyAlignment="1">
      <alignment horizontal="center"/>
    </xf>
    <xf numFmtId="0" fontId="2" fillId="2" borderId="186" xfId="0" applyFont="1" applyFill="1" applyBorder="1" applyAlignment="1">
      <alignment vertical="top" wrapText="1"/>
    </xf>
    <xf numFmtId="49" fontId="3" fillId="2" borderId="120" xfId="0" applyNumberFormat="1" applyFont="1" applyFill="1" applyBorder="1" applyAlignment="1">
      <alignment vertical="top" wrapText="1"/>
    </xf>
    <xf numFmtId="0" fontId="2" fillId="2" borderId="186" xfId="0" applyFont="1" applyFill="1" applyBorder="1" applyAlignment="1">
      <alignment vertical="top"/>
    </xf>
    <xf numFmtId="17" fontId="2" fillId="2" borderId="186" xfId="0" applyNumberFormat="1" applyFont="1" applyFill="1" applyBorder="1"/>
    <xf numFmtId="49" fontId="3" fillId="2" borderId="186" xfId="0" applyNumberFormat="1" applyFont="1" applyFill="1" applyBorder="1" applyAlignment="1">
      <alignment vertical="top" wrapText="1"/>
    </xf>
    <xf numFmtId="2" fontId="29" fillId="2" borderId="186" xfId="0" applyNumberFormat="1" applyFont="1" applyFill="1" applyBorder="1" applyAlignment="1">
      <alignment vertical="top" wrapText="1"/>
    </xf>
    <xf numFmtId="0" fontId="3" fillId="2" borderId="120" xfId="0" applyNumberFormat="1" applyFont="1" applyFill="1" applyBorder="1" applyAlignment="1">
      <alignment horizontal="left"/>
    </xf>
    <xf numFmtId="171" fontId="29" fillId="2" borderId="120" xfId="0" applyNumberFormat="1" applyFont="1" applyFill="1" applyBorder="1" applyAlignment="1">
      <alignment horizontal="center"/>
    </xf>
    <xf numFmtId="0" fontId="29" fillId="2" borderId="147" xfId="0" applyFont="1" applyFill="1" applyBorder="1" applyAlignment="1">
      <alignment horizontal="left" vertical="top"/>
    </xf>
    <xf numFmtId="2" fontId="29" fillId="2" borderId="147" xfId="0" applyNumberFormat="1" applyFont="1" applyFill="1" applyBorder="1"/>
    <xf numFmtId="14" fontId="29" fillId="2" borderId="147" xfId="0" applyNumberFormat="1" applyFont="1" applyFill="1" applyBorder="1" applyAlignment="1">
      <alignment horizontal="center" vertical="center" wrapText="1"/>
    </xf>
    <xf numFmtId="14" fontId="29" fillId="2" borderId="147" xfId="0" applyNumberFormat="1" applyFont="1" applyFill="1" applyBorder="1"/>
    <xf numFmtId="2" fontId="29" fillId="2" borderId="147" xfId="0" applyNumberFormat="1" applyFont="1" applyFill="1" applyBorder="1" applyAlignment="1">
      <alignment horizontal="left" vertical="top" wrapText="1"/>
    </xf>
    <xf numFmtId="0" fontId="29" fillId="2" borderId="147" xfId="0" applyFont="1" applyFill="1" applyBorder="1" applyAlignment="1">
      <alignment horizontal="left" vertical="top" wrapText="1"/>
    </xf>
    <xf numFmtId="0" fontId="29" fillId="2" borderId="147" xfId="0" applyNumberFormat="1" applyFont="1" applyFill="1" applyBorder="1"/>
    <xf numFmtId="0" fontId="35" fillId="2" borderId="147" xfId="0" applyFont="1" applyFill="1" applyBorder="1" applyAlignment="1">
      <alignment horizontal="center"/>
    </xf>
    <xf numFmtId="0" fontId="29" fillId="2" borderId="147" xfId="0" applyFont="1" applyFill="1" applyBorder="1" applyAlignment="1">
      <alignment horizontal="center" vertical="center" wrapText="1"/>
    </xf>
    <xf numFmtId="0" fontId="11" fillId="2" borderId="147" xfId="0" applyFont="1" applyFill="1" applyBorder="1" applyAlignment="1">
      <alignment horizontal="left" vertical="top" wrapText="1"/>
    </xf>
    <xf numFmtId="0" fontId="13" fillId="2" borderId="147" xfId="0" applyNumberFormat="1" applyFont="1" applyFill="1" applyBorder="1" applyAlignment="1">
      <alignment horizontal="center" vertical="center" wrapText="1"/>
    </xf>
    <xf numFmtId="0" fontId="13" fillId="2" borderId="147" xfId="0" applyFont="1" applyFill="1" applyBorder="1" applyAlignment="1">
      <alignment horizontal="left" vertical="top" wrapText="1"/>
    </xf>
    <xf numFmtId="0" fontId="29" fillId="2" borderId="147" xfId="0" applyNumberFormat="1" applyFont="1" applyFill="1" applyBorder="1" applyAlignment="1">
      <alignment horizontal="center" vertical="center" wrapText="1"/>
    </xf>
    <xf numFmtId="0" fontId="40" fillId="2" borderId="147" xfId="0" applyFont="1" applyFill="1" applyBorder="1" applyAlignment="1">
      <alignment horizontal="left" vertical="top"/>
    </xf>
    <xf numFmtId="0" fontId="40" fillId="2" borderId="147" xfId="0" applyFont="1" applyFill="1" applyBorder="1" applyAlignment="1">
      <alignment horizontal="center" vertical="center"/>
    </xf>
    <xf numFmtId="0" fontId="29" fillId="2" borderId="147" xfId="0" applyNumberFormat="1" applyFont="1" applyFill="1" applyBorder="1" applyAlignment="1">
      <alignment horizontal="center"/>
    </xf>
    <xf numFmtId="0" fontId="63" fillId="2" borderId="147" xfId="0" applyFont="1" applyFill="1" applyBorder="1" applyAlignment="1">
      <alignment horizontal="left" vertical="top"/>
    </xf>
    <xf numFmtId="0" fontId="63" fillId="2" borderId="147" xfId="0" applyFont="1" applyFill="1" applyBorder="1"/>
    <xf numFmtId="14" fontId="63" fillId="2" borderId="147" xfId="0" applyNumberFormat="1" applyFont="1" applyFill="1" applyBorder="1"/>
    <xf numFmtId="0" fontId="63" fillId="2" borderId="147" xfId="0" applyFont="1" applyFill="1" applyBorder="1" applyAlignment="1">
      <alignment horizontal="left" vertical="top" wrapText="1"/>
    </xf>
    <xf numFmtId="0" fontId="0" fillId="2" borderId="147" xfId="0" applyFill="1" applyBorder="1" applyAlignment="1">
      <alignment horizontal="left" vertical="top" wrapText="1"/>
    </xf>
    <xf numFmtId="14" fontId="0" fillId="2" borderId="147" xfId="0" applyNumberFormat="1" applyFill="1" applyBorder="1"/>
    <xf numFmtId="0" fontId="145" fillId="2" borderId="147" xfId="0" applyFont="1" applyFill="1" applyBorder="1"/>
    <xf numFmtId="0" fontId="11" fillId="2" borderId="147" xfId="0" applyFont="1" applyFill="1" applyBorder="1" applyAlignment="1">
      <alignment horizontal="left" vertical="top"/>
    </xf>
    <xf numFmtId="2" fontId="0" fillId="2" borderId="147" xfId="0" applyNumberFormat="1" applyFill="1" applyBorder="1"/>
    <xf numFmtId="0" fontId="26" fillId="2" borderId="147" xfId="0" applyFont="1" applyFill="1" applyBorder="1"/>
    <xf numFmtId="0" fontId="29" fillId="2" borderId="147" xfId="0" applyFont="1" applyFill="1" applyBorder="1" applyAlignment="1">
      <alignment vertical="top" wrapText="1"/>
    </xf>
    <xf numFmtId="0" fontId="15" fillId="2" borderId="147" xfId="0" applyFont="1" applyFill="1" applyBorder="1" applyAlignment="1">
      <alignment horizontal="left" vertical="top" wrapText="1"/>
    </xf>
    <xf numFmtId="0" fontId="3" fillId="2" borderId="147" xfId="0" applyFont="1" applyFill="1" applyBorder="1" applyAlignment="1">
      <alignment horizontal="centerContinuous" vertical="center" wrapText="1"/>
    </xf>
    <xf numFmtId="1" fontId="3" fillId="2" borderId="147" xfId="0" applyNumberFormat="1" applyFont="1" applyFill="1" applyBorder="1" applyAlignment="1">
      <alignment horizontal="right" vertical="center" wrapText="1"/>
    </xf>
    <xf numFmtId="2" fontId="29" fillId="2" borderId="147" xfId="0" applyNumberFormat="1" applyFont="1" applyFill="1" applyBorder="1" applyAlignment="1">
      <alignment vertical="top" wrapText="1"/>
    </xf>
    <xf numFmtId="14" fontId="12" fillId="2" borderId="147" xfId="0" applyNumberFormat="1" applyFont="1" applyFill="1" applyBorder="1"/>
    <xf numFmtId="0" fontId="45" fillId="2" borderId="147" xfId="0" applyFont="1" applyFill="1" applyBorder="1"/>
    <xf numFmtId="2" fontId="3" fillId="2" borderId="147" xfId="0" applyNumberFormat="1" applyFont="1" applyFill="1" applyBorder="1" applyAlignment="1">
      <alignment horizontal="centerContinuous" vertical="center" wrapText="1"/>
    </xf>
    <xf numFmtId="0" fontId="3" fillId="2" borderId="147" xfId="0" applyFont="1" applyFill="1" applyBorder="1" applyAlignment="1">
      <alignment horizontal="right" vertical="center"/>
    </xf>
    <xf numFmtId="0" fontId="45" fillId="2" borderId="147" xfId="0" applyFont="1" applyFill="1" applyBorder="1" applyAlignment="1">
      <alignment horizontal="left" vertical="top" wrapText="1"/>
    </xf>
    <xf numFmtId="14" fontId="26" fillId="2" borderId="147" xfId="0" applyNumberFormat="1" applyFont="1" applyFill="1" applyBorder="1"/>
    <xf numFmtId="0" fontId="35" fillId="2" borderId="147" xfId="0" applyFont="1" applyFill="1" applyBorder="1" applyAlignment="1">
      <alignment horizontal="center" vertical="center"/>
    </xf>
    <xf numFmtId="2" fontId="35" fillId="2" borderId="147" xfId="0" applyNumberFormat="1" applyFont="1" applyFill="1" applyBorder="1" applyAlignment="1">
      <alignment horizontal="center"/>
    </xf>
    <xf numFmtId="0" fontId="69" fillId="2" borderId="0" xfId="0" applyFont="1" applyFill="1"/>
    <xf numFmtId="0" fontId="17" fillId="2" borderId="133" xfId="0" applyFont="1" applyFill="1" applyBorder="1" applyAlignment="1">
      <alignment horizontal="center"/>
    </xf>
    <xf numFmtId="0" fontId="17" fillId="2" borderId="133" xfId="0" applyFont="1" applyFill="1" applyBorder="1" applyAlignment="1">
      <alignment horizontal="right"/>
    </xf>
    <xf numFmtId="17" fontId="6" fillId="2" borderId="133" xfId="0" applyNumberFormat="1" applyFont="1" applyFill="1" applyBorder="1" applyAlignment="1">
      <alignment horizontal="center"/>
    </xf>
    <xf numFmtId="0" fontId="17" fillId="2" borderId="133" xfId="0" applyFont="1" applyFill="1" applyBorder="1" applyAlignment="1">
      <alignment horizontal="center" vertical="center"/>
    </xf>
    <xf numFmtId="4" fontId="6" fillId="2" borderId="133" xfId="0" applyNumberFormat="1" applyFont="1" applyFill="1" applyBorder="1" applyAlignment="1">
      <alignment horizontal="center" vertical="center"/>
    </xf>
    <xf numFmtId="0" fontId="17" fillId="2" borderId="133" xfId="0" applyFont="1" applyFill="1" applyBorder="1"/>
    <xf numFmtId="0" fontId="17" fillId="2" borderId="108" xfId="0" applyFont="1" applyFill="1" applyBorder="1" applyAlignment="1">
      <alignment horizontal="center"/>
    </xf>
    <xf numFmtId="0" fontId="17" fillId="2" borderId="109" xfId="0" applyFont="1" applyFill="1" applyBorder="1" applyAlignment="1">
      <alignment horizontal="center"/>
    </xf>
    <xf numFmtId="0" fontId="17" fillId="2" borderId="134" xfId="0" applyFont="1" applyFill="1" applyBorder="1" applyAlignment="1">
      <alignment horizontal="center"/>
    </xf>
    <xf numFmtId="3" fontId="13" fillId="2" borderId="120" xfId="0" applyNumberFormat="1" applyFont="1" applyFill="1" applyBorder="1" applyAlignment="1">
      <alignment horizontal="center" vertical="center" wrapText="1"/>
    </xf>
    <xf numFmtId="169" fontId="13" fillId="2" borderId="120" xfId="0" applyNumberFormat="1" applyFont="1" applyFill="1" applyBorder="1" applyAlignment="1">
      <alignment horizontal="center" vertical="center" wrapText="1"/>
    </xf>
    <xf numFmtId="0" fontId="13" fillId="2" borderId="133" xfId="0" applyFont="1" applyFill="1" applyBorder="1" applyAlignment="1">
      <alignment horizontal="left" vertical="top" wrapText="1"/>
    </xf>
    <xf numFmtId="4" fontId="13" fillId="2" borderId="133" xfId="0" applyNumberFormat="1" applyFont="1" applyFill="1" applyBorder="1" applyAlignment="1">
      <alignment horizontal="center" vertical="center" wrapText="1"/>
    </xf>
    <xf numFmtId="0" fontId="4" fillId="2" borderId="133" xfId="0" applyFont="1" applyFill="1" applyBorder="1" applyAlignment="1">
      <alignment horizontal="center" vertical="center"/>
    </xf>
    <xf numFmtId="169" fontId="6" fillId="2" borderId="133" xfId="0" applyNumberFormat="1" applyFont="1" applyFill="1" applyBorder="1" applyAlignment="1">
      <alignment horizontal="center" vertical="center"/>
    </xf>
    <xf numFmtId="0" fontId="13" fillId="2" borderId="120" xfId="0" applyFont="1" applyFill="1" applyBorder="1" applyAlignment="1">
      <alignment horizontal="justify"/>
    </xf>
    <xf numFmtId="3" fontId="13" fillId="2" borderId="133" xfId="0" applyNumberFormat="1" applyFont="1" applyFill="1" applyBorder="1" applyAlignment="1">
      <alignment horizontal="center" vertical="center"/>
    </xf>
    <xf numFmtId="0" fontId="13" fillId="2" borderId="120" xfId="0" applyFont="1" applyFill="1" applyBorder="1" applyAlignment="1">
      <alignment horizontal="left" vertical="center" wrapText="1"/>
    </xf>
    <xf numFmtId="173" fontId="3" fillId="2" borderId="147" xfId="0" applyNumberFormat="1" applyFont="1" applyFill="1" applyBorder="1" applyAlignment="1">
      <alignment horizontal="center" vertical="center"/>
    </xf>
    <xf numFmtId="0" fontId="29" fillId="2" borderId="147" xfId="0" applyFont="1" applyFill="1" applyBorder="1" applyAlignment="1">
      <alignment horizontal="left" vertical="center" wrapText="1"/>
    </xf>
    <xf numFmtId="0" fontId="5" fillId="2" borderId="147" xfId="0" applyFont="1" applyFill="1" applyBorder="1" applyAlignment="1">
      <alignment horizontal="center" vertical="center" wrapText="1"/>
    </xf>
    <xf numFmtId="0" fontId="40" fillId="2" borderId="147" xfId="0" applyNumberFormat="1" applyFont="1" applyFill="1" applyBorder="1" applyAlignment="1">
      <alignment horizontal="center" vertical="center" wrapText="1"/>
    </xf>
    <xf numFmtId="2" fontId="40" fillId="2" borderId="147" xfId="0" applyNumberFormat="1" applyFont="1" applyFill="1" applyBorder="1" applyAlignment="1">
      <alignment horizontal="center" vertical="center" wrapText="1"/>
    </xf>
    <xf numFmtId="49" fontId="29" fillId="2" borderId="147" xfId="0" applyNumberFormat="1" applyFont="1" applyFill="1" applyBorder="1" applyAlignment="1">
      <alignment horizontal="center" vertical="center"/>
    </xf>
    <xf numFmtId="1" fontId="29" fillId="2" borderId="147" xfId="0" applyNumberFormat="1" applyFont="1" applyFill="1" applyBorder="1" applyAlignment="1">
      <alignment horizontal="center" vertical="center"/>
    </xf>
    <xf numFmtId="49" fontId="3" fillId="2" borderId="147" xfId="0" applyNumberFormat="1" applyFont="1" applyFill="1" applyBorder="1" applyAlignment="1">
      <alignment vertical="center" wrapText="1"/>
    </xf>
    <xf numFmtId="49" fontId="5" fillId="2" borderId="147" xfId="0" applyNumberFormat="1" applyFont="1" applyFill="1" applyBorder="1" applyAlignment="1">
      <alignment horizontal="center" vertical="center"/>
    </xf>
    <xf numFmtId="49" fontId="2" fillId="2" borderId="147" xfId="0" applyNumberFormat="1" applyFont="1" applyFill="1" applyBorder="1" applyAlignment="1">
      <alignment horizontal="center" vertical="center" wrapText="1"/>
    </xf>
    <xf numFmtId="3" fontId="3" fillId="2" borderId="147" xfId="0" applyNumberFormat="1" applyFont="1" applyFill="1" applyBorder="1" applyAlignment="1">
      <alignment horizontal="center" vertical="center"/>
    </xf>
    <xf numFmtId="2" fontId="3" fillId="2" borderId="147" xfId="47" applyNumberFormat="1" applyFont="1" applyFill="1" applyBorder="1" applyAlignment="1">
      <alignment horizontal="center" vertical="center" wrapText="1"/>
    </xf>
    <xf numFmtId="2" fontId="29" fillId="2" borderId="147" xfId="0" applyNumberFormat="1" applyFont="1" applyFill="1" applyBorder="1" applyAlignment="1">
      <alignment horizontal="center" vertical="center" wrapText="1"/>
    </xf>
    <xf numFmtId="14" fontId="3" fillId="2" borderId="147" xfId="47" applyNumberFormat="1" applyFont="1" applyFill="1" applyBorder="1" applyAlignment="1">
      <alignment horizontal="center" vertical="center"/>
    </xf>
    <xf numFmtId="49" fontId="29" fillId="2" borderId="147" xfId="0" applyNumberFormat="1" applyFont="1" applyFill="1" applyBorder="1" applyAlignment="1">
      <alignment vertical="center" wrapText="1"/>
    </xf>
    <xf numFmtId="49" fontId="29" fillId="2" borderId="147" xfId="0" applyNumberFormat="1" applyFont="1" applyFill="1" applyBorder="1" applyAlignment="1">
      <alignment horizontal="center" vertical="center" wrapText="1"/>
    </xf>
    <xf numFmtId="1" fontId="3" fillId="2" borderId="149" xfId="0" applyNumberFormat="1" applyFont="1" applyFill="1" applyBorder="1" applyAlignment="1">
      <alignment horizontal="center" vertical="center" wrapText="1"/>
    </xf>
    <xf numFmtId="49" fontId="5" fillId="2" borderId="140" xfId="0" applyNumberFormat="1" applyFont="1" applyFill="1" applyBorder="1" applyAlignment="1">
      <alignment horizontal="center" vertical="center"/>
    </xf>
    <xf numFmtId="0" fontId="29" fillId="2" borderId="147" xfId="0" applyNumberFormat="1" applyFont="1" applyFill="1" applyBorder="1" applyAlignment="1">
      <alignment horizontal="center" vertical="center"/>
    </xf>
    <xf numFmtId="170" fontId="3" fillId="2" borderId="147" xfId="47" applyNumberFormat="1" applyFont="1" applyFill="1" applyBorder="1" applyAlignment="1">
      <alignment horizontal="center" vertical="center" wrapText="1"/>
    </xf>
    <xf numFmtId="0" fontId="3" fillId="2" borderId="140" xfId="0" applyFont="1" applyFill="1" applyBorder="1" applyAlignment="1">
      <alignment horizontal="left" vertical="center" wrapText="1"/>
    </xf>
    <xf numFmtId="0" fontId="3" fillId="2" borderId="140" xfId="0" applyNumberFormat="1" applyFont="1" applyFill="1" applyBorder="1" applyAlignment="1">
      <alignment horizontal="center" vertical="center"/>
    </xf>
    <xf numFmtId="17" fontId="3" fillId="2" borderId="147" xfId="0" applyNumberFormat="1" applyFont="1" applyFill="1" applyBorder="1" applyAlignment="1">
      <alignment horizontal="center" vertical="center" wrapText="1"/>
    </xf>
    <xf numFmtId="49" fontId="2" fillId="2" borderId="147" xfId="0" applyNumberFormat="1" applyFont="1" applyFill="1" applyBorder="1" applyAlignment="1">
      <alignment vertical="center" wrapText="1"/>
    </xf>
    <xf numFmtId="2" fontId="2" fillId="2" borderId="147" xfId="47" applyNumberFormat="1" applyFont="1" applyFill="1" applyBorder="1" applyAlignment="1">
      <alignment horizontal="center" vertical="center" wrapText="1"/>
    </xf>
    <xf numFmtId="0" fontId="2" fillId="2" borderId="147" xfId="0" applyNumberFormat="1" applyFont="1" applyFill="1" applyBorder="1" applyAlignment="1">
      <alignment horizontal="center" vertical="center" wrapText="1"/>
    </xf>
    <xf numFmtId="170" fontId="29" fillId="2" borderId="147" xfId="0" applyNumberFormat="1" applyFont="1" applyFill="1" applyBorder="1" applyAlignment="1">
      <alignment horizontal="center" vertical="center" wrapText="1"/>
    </xf>
    <xf numFmtId="49" fontId="9" fillId="2" borderId="147" xfId="0" applyNumberFormat="1" applyFont="1" applyFill="1" applyBorder="1" applyAlignment="1" applyProtection="1">
      <alignment horizontal="left" vertical="center" wrapText="1" readingOrder="1"/>
    </xf>
    <xf numFmtId="4" fontId="9" fillId="2" borderId="147" xfId="0" applyNumberFormat="1" applyFont="1" applyFill="1" applyBorder="1" applyAlignment="1" applyProtection="1">
      <alignment horizontal="center" vertical="center" wrapText="1" readingOrder="1"/>
    </xf>
    <xf numFmtId="0" fontId="9" fillId="2" borderId="147" xfId="0" applyNumberFormat="1" applyFont="1" applyFill="1" applyBorder="1" applyAlignment="1" applyProtection="1">
      <alignment horizontal="center" vertical="center" wrapText="1" readingOrder="1"/>
    </xf>
    <xf numFmtId="49" fontId="5" fillId="2" borderId="147" xfId="0" applyNumberFormat="1" applyFont="1" applyFill="1" applyBorder="1" applyAlignment="1">
      <alignment vertical="center" wrapText="1"/>
    </xf>
    <xf numFmtId="0" fontId="3" fillId="2" borderId="147" xfId="47" applyFont="1" applyFill="1" applyBorder="1" applyAlignment="1">
      <alignment horizontal="center" vertical="center"/>
    </xf>
    <xf numFmtId="2" fontId="31" fillId="2" borderId="147" xfId="0" applyNumberFormat="1" applyFont="1" applyFill="1" applyBorder="1" applyAlignment="1">
      <alignment horizontal="center" vertical="center"/>
    </xf>
    <xf numFmtId="0" fontId="3" fillId="2" borderId="147" xfId="47" applyNumberFormat="1" applyFont="1" applyFill="1" applyBorder="1" applyAlignment="1">
      <alignment horizontal="center" vertical="center"/>
    </xf>
    <xf numFmtId="0" fontId="31" fillId="2" borderId="147" xfId="0" applyFont="1" applyFill="1" applyBorder="1" applyAlignment="1">
      <alignment horizontal="center"/>
    </xf>
    <xf numFmtId="0" fontId="31" fillId="2" borderId="140" xfId="0" applyFont="1" applyFill="1" applyBorder="1" applyAlignment="1">
      <alignment horizontal="center"/>
    </xf>
    <xf numFmtId="49" fontId="3" fillId="2" borderId="150" xfId="0" applyNumberFormat="1" applyFont="1" applyFill="1" applyBorder="1" applyAlignment="1">
      <alignment vertical="center" wrapText="1"/>
    </xf>
    <xf numFmtId="0" fontId="8" fillId="2" borderId="0" xfId="0" applyFont="1" applyFill="1" applyBorder="1"/>
    <xf numFmtId="177" fontId="3" fillId="2" borderId="186" xfId="0" applyNumberFormat="1" applyFont="1" applyFill="1" applyBorder="1" applyAlignment="1">
      <alignment horizontal="center" vertical="center"/>
    </xf>
    <xf numFmtId="0" fontId="36" fillId="2" borderId="186" xfId="0" applyFont="1" applyFill="1" applyBorder="1" applyAlignment="1">
      <alignment horizontal="center" vertical="center"/>
    </xf>
    <xf numFmtId="0" fontId="3" fillId="2" borderId="186" xfId="23" applyFont="1" applyFill="1" applyBorder="1" applyAlignment="1">
      <alignment horizontal="left" vertical="top" wrapText="1"/>
    </xf>
    <xf numFmtId="179" fontId="3" fillId="2" borderId="186" xfId="0" applyNumberFormat="1" applyFont="1" applyFill="1" applyBorder="1" applyAlignment="1">
      <alignment horizontal="center" vertical="center"/>
    </xf>
    <xf numFmtId="0" fontId="3" fillId="2" borderId="119" xfId="0" applyFont="1" applyFill="1" applyBorder="1" applyAlignment="1">
      <alignment horizontal="left" vertical="top" wrapText="1"/>
    </xf>
    <xf numFmtId="0" fontId="3" fillId="2" borderId="186" xfId="0" applyFont="1" applyFill="1" applyBorder="1" applyAlignment="1">
      <alignment vertical="top" wrapText="1"/>
    </xf>
    <xf numFmtId="0" fontId="36" fillId="2" borderId="184" xfId="0" applyFont="1" applyFill="1" applyBorder="1" applyAlignment="1">
      <alignment horizontal="center" vertical="center"/>
    </xf>
    <xf numFmtId="49" fontId="3" fillId="2" borderId="186" xfId="124" applyNumberFormat="1" applyFont="1" applyFill="1" applyBorder="1" applyAlignment="1">
      <alignment vertical="top" wrapText="1"/>
    </xf>
    <xf numFmtId="176" fontId="3" fillId="2" borderId="186" xfId="0" applyNumberFormat="1" applyFont="1" applyFill="1" applyBorder="1" applyAlignment="1">
      <alignment horizontal="center" vertical="center"/>
    </xf>
    <xf numFmtId="175" fontId="3" fillId="2" borderId="186" xfId="0" applyNumberFormat="1" applyFont="1" applyFill="1" applyBorder="1" applyAlignment="1">
      <alignment horizontal="center" vertical="center"/>
    </xf>
    <xf numFmtId="0" fontId="3" fillId="2" borderId="119" xfId="0" applyFont="1" applyFill="1" applyBorder="1" applyAlignment="1">
      <alignment vertical="top" wrapText="1"/>
    </xf>
    <xf numFmtId="49" fontId="3" fillId="2" borderId="186" xfId="23" applyNumberFormat="1" applyFont="1" applyFill="1" applyBorder="1" applyAlignment="1">
      <alignment vertical="top" wrapText="1"/>
    </xf>
    <xf numFmtId="0" fontId="9" fillId="2" borderId="133" xfId="0" applyFont="1" applyFill="1" applyBorder="1" applyAlignment="1">
      <alignment horizontal="center"/>
    </xf>
    <xf numFmtId="0" fontId="9" fillId="2" borderId="133" xfId="0" applyFont="1" applyFill="1" applyBorder="1" applyAlignment="1">
      <alignment horizontal="center" vertical="center" wrapText="1"/>
    </xf>
    <xf numFmtId="2" fontId="9" fillId="2" borderId="133" xfId="0" applyNumberFormat="1" applyFont="1" applyFill="1" applyBorder="1" applyAlignment="1">
      <alignment horizontal="center" vertical="center"/>
    </xf>
    <xf numFmtId="0" fontId="9" fillId="2" borderId="133" xfId="0" applyFont="1" applyFill="1" applyBorder="1" applyAlignment="1">
      <alignment horizontal="center" vertical="center"/>
    </xf>
    <xf numFmtId="14" fontId="9" fillId="2" borderId="133" xfId="0" applyNumberFormat="1" applyFont="1" applyFill="1" applyBorder="1" applyAlignment="1">
      <alignment horizontal="center" vertical="center"/>
    </xf>
    <xf numFmtId="14" fontId="9" fillId="2" borderId="133" xfId="0" applyNumberFormat="1" applyFont="1" applyFill="1" applyBorder="1" applyAlignment="1">
      <alignment horizontal="center" vertical="center" wrapText="1"/>
    </xf>
    <xf numFmtId="0" fontId="9" fillId="2" borderId="133" xfId="0" applyFont="1" applyFill="1" applyBorder="1" applyAlignment="1">
      <alignment horizontal="left" vertical="top" wrapText="1"/>
    </xf>
    <xf numFmtId="0" fontId="9" fillId="2" borderId="133" xfId="0" applyFont="1" applyFill="1" applyBorder="1"/>
    <xf numFmtId="0" fontId="87" fillId="2" borderId="133" xfId="0" applyFont="1" applyFill="1" applyBorder="1"/>
    <xf numFmtId="176" fontId="9" fillId="2" borderId="133" xfId="0" applyNumberFormat="1" applyFont="1" applyFill="1" applyBorder="1" applyAlignment="1">
      <alignment horizontal="center" vertical="center"/>
    </xf>
    <xf numFmtId="179" fontId="9" fillId="2" borderId="133" xfId="0" applyNumberFormat="1" applyFont="1" applyFill="1" applyBorder="1" applyAlignment="1">
      <alignment horizontal="center" vertical="center"/>
    </xf>
    <xf numFmtId="0" fontId="9" fillId="2" borderId="133" xfId="0" applyFont="1" applyFill="1" applyBorder="1" applyAlignment="1">
      <alignment vertical="top" wrapText="1"/>
    </xf>
    <xf numFmtId="0" fontId="9" fillId="2" borderId="109" xfId="0" applyFont="1" applyFill="1" applyBorder="1" applyAlignment="1">
      <alignment horizontal="center" vertical="center" wrapText="1"/>
    </xf>
    <xf numFmtId="14" fontId="9" fillId="2" borderId="133" xfId="0" applyNumberFormat="1" applyFont="1" applyFill="1" applyBorder="1" applyAlignment="1">
      <alignment vertical="center" wrapText="1"/>
    </xf>
    <xf numFmtId="179" fontId="9" fillId="2" borderId="133" xfId="0" applyNumberFormat="1" applyFont="1" applyFill="1" applyBorder="1" applyAlignment="1">
      <alignment horizontal="center" vertical="center" wrapText="1"/>
    </xf>
    <xf numFmtId="2" fontId="9" fillId="2" borderId="133" xfId="0" applyNumberFormat="1" applyFont="1" applyFill="1" applyBorder="1" applyAlignment="1">
      <alignment horizontal="center"/>
    </xf>
    <xf numFmtId="0" fontId="9" fillId="2" borderId="133" xfId="0" applyFont="1" applyFill="1" applyBorder="1" applyAlignment="1">
      <alignment horizontal="center" wrapText="1"/>
    </xf>
    <xf numFmtId="2" fontId="9" fillId="2" borderId="133" xfId="0" applyNumberFormat="1" applyFont="1" applyFill="1" applyBorder="1" applyAlignment="1">
      <alignment horizontal="center" vertical="center" wrapText="1"/>
    </xf>
    <xf numFmtId="14" fontId="9" fillId="2" borderId="120" xfId="0" applyNumberFormat="1" applyFont="1" applyFill="1" applyBorder="1" applyAlignment="1">
      <alignment horizontal="center" vertical="center" wrapText="1"/>
    </xf>
    <xf numFmtId="0" fontId="28" fillId="2" borderId="133" xfId="0" applyFont="1" applyFill="1" applyBorder="1" applyAlignment="1">
      <alignment horizontal="center" wrapText="1"/>
    </xf>
    <xf numFmtId="14" fontId="9" fillId="2" borderId="133" xfId="0" applyNumberFormat="1" applyFont="1" applyFill="1" applyBorder="1" applyAlignment="1">
      <alignment horizontal="center" wrapText="1"/>
    </xf>
    <xf numFmtId="0" fontId="9" fillId="2" borderId="107" xfId="0" applyFont="1" applyFill="1" applyBorder="1" applyAlignment="1">
      <alignment horizontal="left" vertical="top" wrapText="1"/>
    </xf>
    <xf numFmtId="0" fontId="2" fillId="2" borderId="133" xfId="0" applyFont="1" applyFill="1" applyBorder="1" applyAlignment="1">
      <alignment horizontal="left" vertical="top" wrapText="1"/>
    </xf>
    <xf numFmtId="216" fontId="2" fillId="2" borderId="0" xfId="0" applyNumberFormat="1" applyFont="1" applyFill="1" applyAlignment="1">
      <alignment vertical="top" wrapText="1"/>
    </xf>
    <xf numFmtId="0" fontId="11" fillId="2" borderId="133" xfId="0" applyFont="1" applyFill="1" applyBorder="1" applyAlignment="1">
      <alignment horizontal="center" wrapText="1"/>
    </xf>
    <xf numFmtId="0" fontId="61" fillId="2" borderId="133" xfId="0" applyFont="1" applyFill="1" applyBorder="1" applyAlignment="1">
      <alignment horizontal="left" vertical="center" wrapText="1"/>
    </xf>
    <xf numFmtId="2" fontId="12" fillId="2" borderId="133" xfId="0" applyNumberFormat="1" applyFont="1" applyFill="1" applyBorder="1" applyAlignment="1">
      <alignment horizontal="center" vertical="center" wrapText="1"/>
    </xf>
    <xf numFmtId="14" fontId="12" fillId="2" borderId="133" xfId="0" applyNumberFormat="1" applyFont="1" applyFill="1" applyBorder="1" applyAlignment="1">
      <alignment horizontal="center" vertical="center" wrapText="1"/>
    </xf>
    <xf numFmtId="49" fontId="12" fillId="2" borderId="133" xfId="0" applyNumberFormat="1" applyFont="1" applyFill="1" applyBorder="1" applyAlignment="1">
      <alignment horizontal="center" vertical="center" wrapText="1"/>
    </xf>
    <xf numFmtId="2" fontId="11" fillId="2" borderId="133" xfId="0" applyNumberFormat="1" applyFont="1" applyFill="1" applyBorder="1" applyAlignment="1">
      <alignment horizontal="center" vertical="center" wrapText="1"/>
    </xf>
    <xf numFmtId="0" fontId="14" fillId="2" borderId="133" xfId="0" applyFont="1" applyFill="1" applyBorder="1"/>
    <xf numFmtId="0" fontId="61" fillId="2" borderId="134" xfId="0" applyFont="1" applyFill="1" applyBorder="1" applyAlignment="1">
      <alignment horizontal="left" vertical="center" wrapText="1"/>
    </xf>
    <xf numFmtId="0" fontId="45" fillId="2" borderId="133" xfId="0" applyFont="1" applyFill="1" applyBorder="1" applyAlignment="1">
      <alignment horizontal="center" wrapText="1"/>
    </xf>
    <xf numFmtId="2" fontId="45" fillId="2" borderId="133" xfId="0" applyNumberFormat="1" applyFont="1" applyFill="1" applyBorder="1" applyAlignment="1">
      <alignment horizontal="center" vertical="center" wrapText="1"/>
    </xf>
    <xf numFmtId="0" fontId="138" fillId="2" borderId="133" xfId="0" applyFont="1" applyFill="1" applyBorder="1"/>
    <xf numFmtId="2" fontId="15" fillId="2" borderId="133" xfId="0" applyNumberFormat="1" applyFont="1" applyFill="1" applyBorder="1" applyAlignment="1">
      <alignment horizontal="center" vertical="center"/>
    </xf>
    <xf numFmtId="0" fontId="137" fillId="2" borderId="133" xfId="0" applyFont="1" applyFill="1" applyBorder="1"/>
    <xf numFmtId="4" fontId="12" fillId="2" borderId="134" xfId="0" applyNumberFormat="1" applyFont="1" applyFill="1" applyBorder="1" applyAlignment="1">
      <alignment horizontal="center" vertical="center"/>
    </xf>
    <xf numFmtId="4" fontId="12" fillId="2" borderId="133" xfId="0" applyNumberFormat="1" applyFont="1" applyFill="1" applyBorder="1" applyAlignment="1">
      <alignment horizontal="center" vertical="center"/>
    </xf>
    <xf numFmtId="2" fontId="12" fillId="2" borderId="133" xfId="0" applyNumberFormat="1" applyFont="1" applyFill="1" applyBorder="1" applyAlignment="1">
      <alignment horizontal="center" vertical="center"/>
    </xf>
    <xf numFmtId="14" fontId="48" fillId="2" borderId="133" xfId="0" applyNumberFormat="1" applyFont="1" applyFill="1" applyBorder="1" applyAlignment="1">
      <alignment horizontal="center" vertical="center" wrapText="1"/>
    </xf>
    <xf numFmtId="14" fontId="15" fillId="2" borderId="133" xfId="0" applyNumberFormat="1" applyFont="1" applyFill="1" applyBorder="1" applyAlignment="1">
      <alignment horizontal="center" vertical="center" wrapText="1"/>
    </xf>
    <xf numFmtId="170" fontId="12" fillId="2" borderId="133" xfId="0" applyNumberFormat="1" applyFont="1" applyFill="1" applyBorder="1" applyAlignment="1">
      <alignment horizontal="center" vertical="center"/>
    </xf>
    <xf numFmtId="0" fontId="14" fillId="2" borderId="133" xfId="0" applyFont="1" applyFill="1" applyBorder="1" applyAlignment="1">
      <alignment horizontal="center" vertical="center"/>
    </xf>
    <xf numFmtId="0" fontId="12" fillId="2" borderId="133" xfId="0" applyNumberFormat="1" applyFont="1" applyFill="1" applyBorder="1" applyAlignment="1">
      <alignment horizontal="center" vertical="center" wrapText="1"/>
    </xf>
    <xf numFmtId="170" fontId="15" fillId="2" borderId="133" xfId="0" applyNumberFormat="1" applyFont="1" applyFill="1" applyBorder="1" applyAlignment="1">
      <alignment horizontal="center" vertical="center"/>
    </xf>
    <xf numFmtId="179" fontId="12" fillId="2" borderId="133" xfId="0" applyNumberFormat="1" applyFont="1" applyFill="1" applyBorder="1" applyAlignment="1">
      <alignment horizontal="center" vertical="center"/>
    </xf>
    <xf numFmtId="0" fontId="11" fillId="2" borderId="133" xfId="0" applyFont="1" applyFill="1" applyBorder="1"/>
    <xf numFmtId="14" fontId="11" fillId="2" borderId="133" xfId="0" applyNumberFormat="1" applyFont="1" applyFill="1" applyBorder="1"/>
    <xf numFmtId="49" fontId="139" fillId="2" borderId="134" xfId="0" applyNumberFormat="1" applyFont="1" applyFill="1" applyBorder="1" applyAlignment="1" applyProtection="1">
      <alignment horizontal="left" vertical="center" wrapText="1"/>
    </xf>
    <xf numFmtId="49" fontId="55" fillId="2" borderId="134" xfId="0" applyNumberFormat="1" applyFont="1" applyFill="1" applyBorder="1" applyAlignment="1" applyProtection="1">
      <alignment horizontal="center" vertical="center" wrapText="1"/>
    </xf>
    <xf numFmtId="0" fontId="45" fillId="2" borderId="133" xfId="0" applyFont="1" applyFill="1" applyBorder="1" applyAlignment="1">
      <alignment horizontal="center" vertical="center"/>
    </xf>
    <xf numFmtId="0" fontId="13" fillId="2" borderId="134" xfId="0" applyFont="1" applyFill="1" applyBorder="1" applyAlignment="1">
      <alignment horizontal="left" vertical="center" wrapText="1"/>
    </xf>
    <xf numFmtId="0" fontId="11" fillId="2" borderId="133" xfId="0" applyFont="1" applyFill="1" applyBorder="1" applyAlignment="1">
      <alignment horizontal="center" vertical="center"/>
    </xf>
    <xf numFmtId="49" fontId="139" fillId="2" borderId="134" xfId="0" applyNumberFormat="1" applyFont="1" applyFill="1" applyBorder="1" applyAlignment="1" applyProtection="1">
      <alignment vertical="center" wrapText="1"/>
    </xf>
    <xf numFmtId="0" fontId="64" fillId="2" borderId="133" xfId="0" applyFont="1" applyFill="1" applyBorder="1" applyAlignment="1">
      <alignment horizontal="center" vertical="center" wrapText="1"/>
    </xf>
    <xf numFmtId="0" fontId="61" fillId="2" borderId="133" xfId="0" applyNumberFormat="1" applyFont="1" applyFill="1" applyBorder="1" applyAlignment="1">
      <alignment horizontal="left" vertical="center" wrapText="1"/>
    </xf>
    <xf numFmtId="0" fontId="13" fillId="2" borderId="134" xfId="0" applyNumberFormat="1" applyFont="1" applyFill="1" applyBorder="1" applyAlignment="1">
      <alignment horizontal="left" vertical="center" wrapText="1"/>
    </xf>
    <xf numFmtId="2" fontId="15" fillId="2" borderId="133" xfId="0" applyNumberFormat="1" applyFont="1" applyFill="1" applyBorder="1" applyAlignment="1">
      <alignment horizontal="center" vertical="center" wrapText="1"/>
    </xf>
    <xf numFmtId="0" fontId="36" fillId="2" borderId="0" xfId="0" applyFont="1" applyFill="1"/>
    <xf numFmtId="0" fontId="90" fillId="2" borderId="0" xfId="0" applyFont="1" applyFill="1"/>
    <xf numFmtId="0" fontId="90" fillId="2" borderId="43" xfId="0" applyFont="1" applyFill="1" applyBorder="1" applyAlignment="1"/>
    <xf numFmtId="0" fontId="90" fillId="2" borderId="44" xfId="0" applyFont="1" applyFill="1" applyBorder="1" applyAlignment="1"/>
    <xf numFmtId="0" fontId="90" fillId="2" borderId="39" xfId="0" applyFont="1" applyFill="1" applyBorder="1" applyAlignment="1"/>
    <xf numFmtId="2" fontId="3" fillId="2" borderId="147" xfId="0" applyNumberFormat="1" applyFont="1" applyFill="1" applyBorder="1" applyAlignment="1">
      <alignment wrapText="1"/>
    </xf>
    <xf numFmtId="177" fontId="3" fillId="2" borderId="147" xfId="0" applyNumberFormat="1" applyFont="1" applyFill="1" applyBorder="1" applyAlignment="1">
      <alignment wrapText="1"/>
    </xf>
    <xf numFmtId="0" fontId="36" fillId="2" borderId="147" xfId="0" applyFont="1" applyFill="1" applyBorder="1" applyAlignment="1">
      <alignment wrapText="1"/>
    </xf>
    <xf numFmtId="0" fontId="92" fillId="2" borderId="147" xfId="0" applyFont="1" applyFill="1" applyBorder="1" applyAlignment="1">
      <alignment wrapText="1"/>
    </xf>
    <xf numFmtId="1" fontId="3" fillId="2" borderId="147" xfId="0" applyNumberFormat="1" applyFont="1" applyFill="1" applyBorder="1" applyAlignment="1">
      <alignment wrapText="1"/>
    </xf>
    <xf numFmtId="0" fontId="39" fillId="2" borderId="0" xfId="0" applyFont="1" applyFill="1" applyBorder="1"/>
    <xf numFmtId="0" fontId="33" fillId="2" borderId="0" xfId="0" applyFont="1" applyFill="1" applyBorder="1"/>
    <xf numFmtId="0" fontId="5" fillId="2" borderId="147" xfId="0" applyFont="1" applyFill="1" applyBorder="1" applyAlignment="1">
      <alignment wrapText="1"/>
    </xf>
    <xf numFmtId="14" fontId="3" fillId="2" borderId="147" xfId="0" applyNumberFormat="1" applyFont="1" applyFill="1" applyBorder="1" applyAlignment="1">
      <alignment horizontal="center" wrapText="1"/>
    </xf>
    <xf numFmtId="0" fontId="3" fillId="2" borderId="147" xfId="0" applyFont="1" applyFill="1" applyBorder="1" applyAlignment="1">
      <alignment horizontal="left" wrapText="1"/>
    </xf>
    <xf numFmtId="0" fontId="36" fillId="2" borderId="147" xfId="0" applyFont="1" applyFill="1" applyBorder="1" applyAlignment="1">
      <alignment horizontal="left" wrapText="1"/>
    </xf>
    <xf numFmtId="14" fontId="36" fillId="2" borderId="147" xfId="0" applyNumberFormat="1" applyFont="1" applyFill="1" applyBorder="1" applyAlignment="1">
      <alignment horizontal="left" wrapText="1"/>
    </xf>
    <xf numFmtId="17" fontId="3" fillId="2" borderId="147" xfId="0" applyNumberFormat="1" applyFont="1" applyFill="1" applyBorder="1" applyAlignment="1">
      <alignment wrapText="1"/>
    </xf>
    <xf numFmtId="0" fontId="35" fillId="2" borderId="147" xfId="0" applyFont="1" applyFill="1" applyBorder="1" applyAlignment="1">
      <alignment horizontal="center" vertical="center" wrapText="1"/>
    </xf>
    <xf numFmtId="0" fontId="2" fillId="2" borderId="149" xfId="0" applyFont="1" applyFill="1" applyBorder="1" applyAlignment="1">
      <alignment horizontal="left" vertical="center" wrapText="1"/>
    </xf>
    <xf numFmtId="0" fontId="93" fillId="2" borderId="147" xfId="0" applyFont="1" applyFill="1" applyBorder="1" applyAlignment="1">
      <alignment horizontal="center" vertical="center"/>
    </xf>
    <xf numFmtId="14" fontId="3" fillId="2" borderId="149" xfId="0" applyNumberFormat="1" applyFont="1" applyFill="1" applyBorder="1" applyAlignment="1">
      <alignment horizontal="center" vertical="center" wrapText="1"/>
    </xf>
    <xf numFmtId="177" fontId="2" fillId="2" borderId="171" xfId="0" applyNumberFormat="1" applyFont="1" applyFill="1" applyBorder="1"/>
    <xf numFmtId="0" fontId="3" fillId="2" borderId="171" xfId="0" applyFont="1" applyFill="1" applyBorder="1" applyAlignment="1">
      <alignment horizontal="center" vertical="center"/>
    </xf>
    <xf numFmtId="173" fontId="3" fillId="2" borderId="171" xfId="0" applyNumberFormat="1" applyFont="1" applyFill="1" applyBorder="1" applyAlignment="1">
      <alignment horizontal="center" vertical="center"/>
    </xf>
    <xf numFmtId="0" fontId="2" fillId="2" borderId="171" xfId="0" applyFont="1" applyFill="1" applyBorder="1" applyAlignment="1">
      <alignment horizontal="center" vertical="center"/>
    </xf>
    <xf numFmtId="0" fontId="2" fillId="2" borderId="171" xfId="0" applyFont="1" applyFill="1" applyBorder="1"/>
    <xf numFmtId="0" fontId="2" fillId="2" borderId="171" xfId="0" applyFont="1" applyFill="1" applyBorder="1" applyAlignment="1">
      <alignment wrapText="1"/>
    </xf>
    <xf numFmtId="0" fontId="31" fillId="2" borderId="171" xfId="0" applyFont="1" applyFill="1" applyBorder="1" applyAlignment="1">
      <alignment horizontal="center"/>
    </xf>
    <xf numFmtId="0" fontId="2" fillId="2" borderId="171" xfId="0" applyFont="1" applyFill="1" applyBorder="1" applyAlignment="1">
      <alignment horizontal="center"/>
    </xf>
    <xf numFmtId="0" fontId="2" fillId="2" borderId="171" xfId="0" applyFont="1" applyFill="1" applyBorder="1" applyAlignment="1">
      <alignment horizontal="left" vertical="center" wrapText="1"/>
    </xf>
    <xf numFmtId="0" fontId="2" fillId="2" borderId="171" xfId="0" applyFont="1" applyFill="1" applyBorder="1" applyAlignment="1">
      <alignment horizontal="center" vertical="center" wrapText="1"/>
    </xf>
    <xf numFmtId="2" fontId="3" fillId="2" borderId="171" xfId="0" applyNumberFormat="1" applyFont="1" applyFill="1" applyBorder="1" applyAlignment="1">
      <alignment horizontal="center" vertical="center"/>
    </xf>
    <xf numFmtId="2" fontId="2" fillId="2" borderId="171" xfId="0" applyNumberFormat="1" applyFont="1" applyFill="1" applyBorder="1"/>
    <xf numFmtId="14" fontId="2" fillId="2" borderId="171" xfId="0" applyNumberFormat="1" applyFont="1" applyFill="1" applyBorder="1" applyAlignment="1">
      <alignment vertical="center"/>
    </xf>
    <xf numFmtId="0" fontId="3" fillId="2" borderId="171" xfId="0" applyFont="1" applyFill="1" applyBorder="1" applyAlignment="1">
      <alignment horizontal="left" vertical="center" wrapText="1"/>
    </xf>
    <xf numFmtId="2" fontId="3" fillId="2" borderId="171" xfId="0" applyNumberFormat="1" applyFont="1" applyFill="1" applyBorder="1" applyAlignment="1">
      <alignment horizontal="center" vertical="center" wrapText="1"/>
    </xf>
    <xf numFmtId="14" fontId="3" fillId="2" borderId="171" xfId="0" applyNumberFormat="1" applyFont="1" applyFill="1" applyBorder="1" applyAlignment="1">
      <alignment horizontal="center" vertical="center"/>
    </xf>
    <xf numFmtId="0" fontId="3" fillId="2" borderId="171" xfId="0" applyFont="1" applyFill="1" applyBorder="1" applyAlignment="1">
      <alignment horizontal="center" vertical="center" wrapText="1"/>
    </xf>
    <xf numFmtId="173" fontId="3" fillId="2" borderId="171" xfId="0" applyNumberFormat="1" applyFont="1" applyFill="1" applyBorder="1" applyAlignment="1">
      <alignment horizontal="center" vertical="center" wrapText="1"/>
    </xf>
    <xf numFmtId="0" fontId="29" fillId="2" borderId="171" xfId="0" applyFont="1" applyFill="1" applyBorder="1" applyAlignment="1">
      <alignment horizontal="left" vertical="center" wrapText="1"/>
    </xf>
    <xf numFmtId="0" fontId="3" fillId="2" borderId="150" xfId="0" applyFont="1" applyFill="1" applyBorder="1" applyAlignment="1">
      <alignment horizontal="left" vertical="center" wrapText="1"/>
    </xf>
    <xf numFmtId="2" fontId="2" fillId="2" borderId="140" xfId="0" applyNumberFormat="1" applyFont="1" applyFill="1" applyBorder="1"/>
    <xf numFmtId="14" fontId="3" fillId="2" borderId="141" xfId="0" applyNumberFormat="1" applyFont="1" applyFill="1" applyBorder="1" applyAlignment="1">
      <alignment horizontal="center" vertical="center" wrapText="1"/>
    </xf>
    <xf numFmtId="176" fontId="2" fillId="2" borderId="147" xfId="0" applyNumberFormat="1" applyFont="1" applyFill="1" applyBorder="1"/>
    <xf numFmtId="179" fontId="2" fillId="2" borderId="140" xfId="0" applyNumberFormat="1" applyFont="1" applyFill="1" applyBorder="1"/>
    <xf numFmtId="2" fontId="54" fillId="2" borderId="147" xfId="0" applyNumberFormat="1" applyFont="1" applyFill="1" applyBorder="1" applyAlignment="1">
      <alignment horizontal="center" vertical="center" wrapText="1"/>
    </xf>
    <xf numFmtId="0" fontId="1" fillId="2" borderId="147" xfId="0" applyFont="1" applyFill="1" applyBorder="1" applyAlignment="1">
      <alignment vertical="center"/>
    </xf>
    <xf numFmtId="0" fontId="94" fillId="2" borderId="147" xfId="0" applyFont="1" applyFill="1" applyBorder="1" applyAlignment="1">
      <alignment horizontal="justify" vertical="center" wrapText="1"/>
    </xf>
    <xf numFmtId="14" fontId="3" fillId="2" borderId="137" xfId="0" applyNumberFormat="1" applyFont="1" applyFill="1" applyBorder="1" applyAlignment="1">
      <alignment horizontal="center" vertical="center" wrapText="1"/>
    </xf>
    <xf numFmtId="179" fontId="54" fillId="2" borderId="147" xfId="0" applyNumberFormat="1" applyFont="1" applyFill="1" applyBorder="1" applyAlignment="1">
      <alignment horizontal="center" vertical="center" wrapText="1"/>
    </xf>
    <xf numFmtId="2" fontId="2" fillId="2" borderId="147" xfId="0" applyNumberFormat="1" applyFont="1" applyFill="1" applyBorder="1" applyAlignment="1">
      <alignment vertical="center"/>
    </xf>
    <xf numFmtId="0" fontId="1" fillId="2" borderId="138" xfId="0" applyFont="1" applyFill="1" applyBorder="1" applyAlignment="1">
      <alignment vertical="center"/>
    </xf>
    <xf numFmtId="0" fontId="1" fillId="2" borderId="139" xfId="0" applyFont="1" applyFill="1" applyBorder="1" applyAlignment="1">
      <alignment horizontal="center"/>
    </xf>
    <xf numFmtId="0" fontId="31" fillId="2" borderId="139" xfId="0" applyFont="1" applyFill="1" applyBorder="1" applyAlignment="1">
      <alignment horizontal="center"/>
    </xf>
    <xf numFmtId="14" fontId="3" fillId="2" borderId="147" xfId="0" applyNumberFormat="1" applyFont="1" applyFill="1" applyBorder="1" applyAlignment="1">
      <alignment horizontal="left" vertical="center" wrapText="1"/>
    </xf>
    <xf numFmtId="0" fontId="3" fillId="2" borderId="172" xfId="0" applyFont="1" applyFill="1" applyBorder="1" applyAlignment="1">
      <alignment vertical="top" wrapText="1"/>
    </xf>
    <xf numFmtId="14" fontId="3" fillId="2" borderId="175" xfId="0" applyNumberFormat="1" applyFont="1" applyFill="1" applyBorder="1" applyAlignment="1">
      <alignment horizontal="center" vertical="center" wrapText="1"/>
    </xf>
    <xf numFmtId="0" fontId="9" fillId="2" borderId="186" xfId="0" applyFont="1" applyFill="1" applyBorder="1" applyAlignment="1">
      <alignment horizontal="center" wrapText="1"/>
    </xf>
    <xf numFmtId="0" fontId="3" fillId="2" borderId="186" xfId="0" applyFont="1" applyFill="1" applyBorder="1" applyAlignment="1">
      <alignment horizontal="left" vertical="center" wrapText="1"/>
    </xf>
    <xf numFmtId="195" fontId="3" fillId="2" borderId="186" xfId="0" applyNumberFormat="1" applyFont="1" applyFill="1" applyBorder="1" applyAlignment="1">
      <alignment horizontal="center" vertical="center"/>
    </xf>
    <xf numFmtId="4" fontId="3" fillId="2" borderId="186" xfId="0" applyNumberFormat="1" applyFont="1" applyFill="1" applyBorder="1" applyAlignment="1">
      <alignment horizontal="center" vertical="center"/>
    </xf>
    <xf numFmtId="49" fontId="3" fillId="2" borderId="186" xfId="0" applyNumberFormat="1" applyFont="1" applyFill="1" applyBorder="1" applyAlignment="1">
      <alignment horizontal="center" vertical="center"/>
    </xf>
    <xf numFmtId="189" fontId="9" fillId="2" borderId="186" xfId="0" applyNumberFormat="1" applyFont="1" applyFill="1" applyBorder="1" applyAlignment="1">
      <alignment horizontal="center" vertical="center"/>
    </xf>
    <xf numFmtId="14" fontId="9" fillId="2" borderId="186" xfId="0" applyNumberFormat="1" applyFont="1" applyFill="1" applyBorder="1" applyAlignment="1">
      <alignment horizontal="center" vertical="center"/>
    </xf>
    <xf numFmtId="0" fontId="28" fillId="2" borderId="186" xfId="0" applyFont="1" applyFill="1" applyBorder="1" applyAlignment="1">
      <alignment horizontal="center" vertical="center"/>
    </xf>
    <xf numFmtId="0" fontId="106" fillId="2" borderId="186" xfId="0" applyFont="1" applyFill="1" applyBorder="1" applyAlignment="1">
      <alignment horizontal="center" vertical="center"/>
    </xf>
    <xf numFmtId="2" fontId="9" fillId="2" borderId="186" xfId="0" applyNumberFormat="1" applyFont="1" applyFill="1" applyBorder="1" applyAlignment="1">
      <alignment horizontal="center" vertical="center"/>
    </xf>
    <xf numFmtId="0" fontId="31" fillId="2" borderId="186" xfId="0" applyFont="1" applyFill="1" applyBorder="1" applyAlignment="1">
      <alignment horizontal="center"/>
    </xf>
    <xf numFmtId="177" fontId="9" fillId="5" borderId="186" xfId="0" applyNumberFormat="1" applyFont="1" applyFill="1" applyBorder="1" applyAlignment="1">
      <alignment horizontal="center" vertical="center"/>
    </xf>
    <xf numFmtId="189" fontId="9" fillId="2" borderId="186" xfId="0" applyNumberFormat="1" applyFont="1" applyFill="1" applyBorder="1"/>
    <xf numFmtId="0" fontId="9" fillId="2" borderId="186" xfId="0" applyFont="1" applyFill="1" applyBorder="1"/>
    <xf numFmtId="14" fontId="9" fillId="2" borderId="186" xfId="0" applyNumberFormat="1" applyFont="1" applyFill="1" applyBorder="1" applyAlignment="1">
      <alignment horizontal="center"/>
    </xf>
    <xf numFmtId="4" fontId="3" fillId="2" borderId="186" xfId="0" applyNumberFormat="1" applyFont="1" applyFill="1" applyBorder="1" applyAlignment="1">
      <alignment horizontal="center" vertical="center" wrapText="1"/>
    </xf>
    <xf numFmtId="189" fontId="9" fillId="2" borderId="186" xfId="0" applyNumberFormat="1" applyFont="1" applyFill="1" applyBorder="1" applyAlignment="1">
      <alignment horizontal="center"/>
    </xf>
    <xf numFmtId="0" fontId="3" fillId="5" borderId="186" xfId="0" applyFont="1" applyFill="1" applyBorder="1" applyAlignment="1">
      <alignment vertical="center" wrapText="1"/>
    </xf>
    <xf numFmtId="189" fontId="9" fillId="2" borderId="186" xfId="0" applyNumberFormat="1" applyFont="1" applyFill="1" applyBorder="1" applyAlignment="1">
      <alignment vertical="center"/>
    </xf>
    <xf numFmtId="0" fontId="9" fillId="2" borderId="186" xfId="0" applyFont="1" applyFill="1" applyBorder="1" applyAlignment="1">
      <alignment vertical="center"/>
    </xf>
    <xf numFmtId="0" fontId="3" fillId="2" borderId="186" xfId="0" applyFont="1" applyFill="1" applyBorder="1" applyAlignment="1">
      <alignment vertical="center" wrapText="1"/>
    </xf>
    <xf numFmtId="189" fontId="28" fillId="2" borderId="186" xfId="0" applyNumberFormat="1" applyFont="1" applyFill="1" applyBorder="1"/>
    <xf numFmtId="0" fontId="9" fillId="2" borderId="186" xfId="0" applyFont="1" applyFill="1" applyBorder="1" applyAlignment="1">
      <alignment horizontal="center"/>
    </xf>
    <xf numFmtId="0" fontId="3" fillId="2" borderId="189" xfId="0" applyFont="1" applyFill="1" applyBorder="1" applyAlignment="1">
      <alignment vertical="center" wrapText="1"/>
    </xf>
    <xf numFmtId="0" fontId="3" fillId="2" borderId="190" xfId="0" applyFont="1" applyFill="1" applyBorder="1" applyAlignment="1">
      <alignment horizontal="center" vertical="center"/>
    </xf>
    <xf numFmtId="2" fontId="3" fillId="2" borderId="191" xfId="0" applyNumberFormat="1" applyFont="1" applyFill="1" applyBorder="1" applyAlignment="1">
      <alignment horizontal="center" vertical="center"/>
    </xf>
    <xf numFmtId="0" fontId="3" fillId="2" borderId="191" xfId="0" applyFont="1" applyFill="1" applyBorder="1" applyAlignment="1">
      <alignment horizontal="center" vertical="center"/>
    </xf>
    <xf numFmtId="14" fontId="3" fillId="2" borderId="191" xfId="0" applyNumberFormat="1" applyFont="1" applyFill="1" applyBorder="1" applyAlignment="1">
      <alignment horizontal="center" vertical="center"/>
    </xf>
    <xf numFmtId="14" fontId="3" fillId="2" borderId="193" xfId="0" applyNumberFormat="1" applyFont="1" applyFill="1" applyBorder="1" applyAlignment="1">
      <alignment horizontal="center" vertical="center"/>
    </xf>
    <xf numFmtId="14" fontId="9" fillId="2" borderId="192" xfId="0" applyNumberFormat="1" applyFont="1" applyFill="1" applyBorder="1" applyAlignment="1">
      <alignment horizontal="center"/>
    </xf>
    <xf numFmtId="0" fontId="9" fillId="2" borderId="192" xfId="0" applyFont="1" applyFill="1" applyBorder="1" applyAlignment="1">
      <alignment horizontal="center" wrapText="1"/>
    </xf>
    <xf numFmtId="14" fontId="31" fillId="2" borderId="192" xfId="0" applyNumberFormat="1" applyFont="1" applyFill="1" applyBorder="1" applyAlignment="1">
      <alignment vertical="center"/>
    </xf>
    <xf numFmtId="0" fontId="28" fillId="2" borderId="192" xfId="0" applyFont="1" applyFill="1" applyBorder="1" applyAlignment="1">
      <alignment horizontal="center" vertical="center"/>
    </xf>
    <xf numFmtId="0" fontId="106" fillId="2" borderId="192" xfId="0" applyFont="1" applyFill="1" applyBorder="1" applyAlignment="1">
      <alignment horizontal="center" vertical="center"/>
    </xf>
    <xf numFmtId="0" fontId="107" fillId="2" borderId="192" xfId="0" applyFont="1" applyFill="1" applyBorder="1" applyAlignment="1">
      <alignment horizontal="center" vertical="center"/>
    </xf>
    <xf numFmtId="0" fontId="108" fillId="2" borderId="192" xfId="0" applyFont="1" applyFill="1" applyBorder="1" applyAlignment="1">
      <alignment horizontal="center" vertical="center"/>
    </xf>
    <xf numFmtId="0" fontId="105" fillId="2" borderId="192" xfId="0" applyFont="1" applyFill="1" applyBorder="1" applyAlignment="1">
      <alignment horizontal="center" vertical="top"/>
    </xf>
    <xf numFmtId="49" fontId="3" fillId="2" borderId="192" xfId="0" applyNumberFormat="1" applyFont="1" applyFill="1" applyBorder="1" applyAlignment="1">
      <alignment horizontal="center" vertical="top"/>
    </xf>
    <xf numFmtId="177" fontId="31" fillId="2" borderId="192" xfId="0" applyNumberFormat="1" applyFont="1" applyFill="1" applyBorder="1" applyAlignment="1">
      <alignment horizontal="center" vertical="top"/>
    </xf>
    <xf numFmtId="0" fontId="108" fillId="2" borderId="192" xfId="0" applyFont="1" applyFill="1" applyBorder="1" applyAlignment="1">
      <alignment horizontal="center" vertical="top"/>
    </xf>
    <xf numFmtId="49" fontId="93" fillId="2" borderId="192" xfId="0" applyNumberFormat="1" applyFont="1" applyFill="1" applyBorder="1" applyAlignment="1">
      <alignment horizontal="center" vertical="top"/>
    </xf>
    <xf numFmtId="2" fontId="9" fillId="2" borderId="192" xfId="0" applyNumberFormat="1" applyFont="1" applyFill="1" applyBorder="1" applyAlignment="1">
      <alignment horizontal="center" vertical="top"/>
    </xf>
    <xf numFmtId="14" fontId="31" fillId="2" borderId="192" xfId="0" applyNumberFormat="1" applyFont="1" applyFill="1" applyBorder="1" applyAlignment="1">
      <alignment vertical="top"/>
    </xf>
    <xf numFmtId="189" fontId="9" fillId="2" borderId="192" xfId="0" applyNumberFormat="1" applyFont="1" applyFill="1" applyBorder="1" applyAlignment="1">
      <alignment horizontal="center" vertical="top"/>
    </xf>
    <xf numFmtId="0" fontId="28" fillId="2" borderId="192" xfId="0" applyFont="1" applyFill="1" applyBorder="1" applyAlignment="1">
      <alignment horizontal="center" vertical="top"/>
    </xf>
    <xf numFmtId="0" fontId="106" fillId="2" borderId="192" xfId="0" applyFont="1" applyFill="1" applyBorder="1" applyAlignment="1">
      <alignment horizontal="center" vertical="top"/>
    </xf>
    <xf numFmtId="189" fontId="9" fillId="2" borderId="192" xfId="0" applyNumberFormat="1" applyFont="1" applyFill="1" applyBorder="1" applyAlignment="1">
      <alignment vertical="top"/>
    </xf>
    <xf numFmtId="0" fontId="9" fillId="2" borderId="192" xfId="0" applyFont="1" applyFill="1" applyBorder="1" applyAlignment="1">
      <alignment vertical="top"/>
    </xf>
    <xf numFmtId="49" fontId="52" fillId="2" borderId="192" xfId="0" applyNumberFormat="1" applyFont="1" applyFill="1" applyBorder="1" applyAlignment="1">
      <alignment horizontal="center" vertical="center"/>
    </xf>
    <xf numFmtId="2" fontId="9" fillId="5" borderId="192" xfId="60" applyNumberFormat="1" applyFont="1" applyFill="1" applyBorder="1" applyAlignment="1">
      <alignment vertical="center" wrapText="1"/>
    </xf>
    <xf numFmtId="2" fontId="9" fillId="5" borderId="192" xfId="60" applyNumberFormat="1" applyFont="1" applyFill="1" applyBorder="1" applyAlignment="1">
      <alignment horizontal="center" vertical="center"/>
    </xf>
    <xf numFmtId="206" fontId="3" fillId="2" borderId="192" xfId="0" applyNumberFormat="1" applyFont="1" applyFill="1" applyBorder="1" applyAlignment="1">
      <alignment horizontal="center" vertical="center"/>
    </xf>
    <xf numFmtId="206" fontId="9" fillId="2" borderId="192" xfId="0" applyNumberFormat="1" applyFont="1" applyFill="1" applyBorder="1" applyAlignment="1">
      <alignment horizontal="center" vertical="center"/>
    </xf>
    <xf numFmtId="189" fontId="9" fillId="2" borderId="192" xfId="0" applyNumberFormat="1" applyFont="1" applyFill="1" applyBorder="1" applyAlignment="1">
      <alignment vertical="center"/>
    </xf>
    <xf numFmtId="189" fontId="31" fillId="2" borderId="192" xfId="0" applyNumberFormat="1" applyFont="1" applyFill="1" applyBorder="1" applyAlignment="1">
      <alignment horizontal="center" vertical="center"/>
    </xf>
    <xf numFmtId="0" fontId="109" fillId="2" borderId="192" xfId="0" applyFont="1" applyFill="1" applyBorder="1" applyAlignment="1">
      <alignment horizontal="center" vertical="center"/>
    </xf>
    <xf numFmtId="169" fontId="9" fillId="2" borderId="192" xfId="0" applyNumberFormat="1" applyFont="1" applyFill="1" applyBorder="1" applyAlignment="1">
      <alignment horizontal="center" vertical="center"/>
    </xf>
    <xf numFmtId="0" fontId="3" fillId="2" borderId="176" xfId="0" applyFont="1" applyFill="1" applyBorder="1" applyAlignment="1">
      <alignment horizontal="left" vertical="center" wrapText="1"/>
    </xf>
    <xf numFmtId="0" fontId="3" fillId="2" borderId="176" xfId="0" applyFont="1" applyFill="1" applyBorder="1" applyAlignment="1">
      <alignment vertical="center" wrapText="1"/>
    </xf>
    <xf numFmtId="2" fontId="3" fillId="2" borderId="182"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0" fontId="3" fillId="2" borderId="194" xfId="0" applyFont="1" applyFill="1" applyBorder="1" applyAlignment="1">
      <alignment horizontal="left" vertical="center" wrapText="1"/>
    </xf>
    <xf numFmtId="14" fontId="107" fillId="2" borderId="192" xfId="0" applyNumberFormat="1" applyFont="1" applyFill="1" applyBorder="1" applyAlignment="1">
      <alignment horizontal="center" vertical="center"/>
    </xf>
    <xf numFmtId="14" fontId="3" fillId="2" borderId="192" xfId="0" applyNumberFormat="1" applyFont="1" applyFill="1" applyBorder="1" applyAlignment="1">
      <alignment vertical="center" wrapText="1"/>
    </xf>
    <xf numFmtId="2" fontId="9" fillId="2" borderId="195" xfId="0" applyNumberFormat="1" applyFont="1" applyFill="1" applyBorder="1" applyAlignment="1">
      <alignment horizontal="center" vertical="center"/>
    </xf>
    <xf numFmtId="2" fontId="3" fillId="2" borderId="188" xfId="0" applyNumberFormat="1" applyFont="1" applyFill="1" applyBorder="1" applyAlignment="1">
      <alignment horizontal="center" vertical="center"/>
    </xf>
    <xf numFmtId="177" fontId="9" fillId="2" borderId="198" xfId="0" applyNumberFormat="1" applyFont="1" applyFill="1" applyBorder="1" applyAlignment="1">
      <alignment horizontal="center" vertical="center"/>
    </xf>
    <xf numFmtId="14" fontId="107" fillId="2" borderId="198" xfId="0" applyNumberFormat="1" applyFont="1" applyFill="1" applyBorder="1" applyAlignment="1">
      <alignment horizontal="center" vertical="center"/>
    </xf>
    <xf numFmtId="14" fontId="3" fillId="2" borderId="198" xfId="0" applyNumberFormat="1" applyFont="1" applyFill="1" applyBorder="1" applyAlignment="1">
      <alignment horizontal="center" vertical="center"/>
    </xf>
    <xf numFmtId="0" fontId="3" fillId="2" borderId="198" xfId="0" applyFont="1" applyFill="1" applyBorder="1" applyAlignment="1">
      <alignment horizontal="left" vertical="center" wrapText="1"/>
    </xf>
    <xf numFmtId="0" fontId="9" fillId="5" borderId="182" xfId="0" applyFont="1" applyFill="1" applyBorder="1" applyAlignment="1">
      <alignment horizontal="center" vertical="center"/>
    </xf>
    <xf numFmtId="2" fontId="9" fillId="2" borderId="199" xfId="0" applyNumberFormat="1" applyFont="1" applyFill="1" applyBorder="1" applyAlignment="1">
      <alignment horizontal="center" vertical="center"/>
    </xf>
    <xf numFmtId="189" fontId="9" fillId="2" borderId="200" xfId="0" applyNumberFormat="1" applyFont="1" applyFill="1" applyBorder="1" applyAlignment="1">
      <alignment horizontal="center" vertical="center"/>
    </xf>
    <xf numFmtId="0" fontId="3" fillId="2" borderId="198" xfId="0" applyFont="1" applyFill="1" applyBorder="1" applyAlignment="1">
      <alignment horizontal="left" vertical="top" wrapText="1"/>
    </xf>
    <xf numFmtId="2" fontId="9" fillId="2" borderId="201" xfId="0" applyNumberFormat="1" applyFont="1" applyFill="1" applyBorder="1" applyAlignment="1">
      <alignment horizontal="center" vertical="center"/>
    </xf>
    <xf numFmtId="177" fontId="31" fillId="2" borderId="200" xfId="0" applyNumberFormat="1" applyFont="1" applyFill="1" applyBorder="1" applyAlignment="1">
      <alignment horizontal="center" vertical="center"/>
    </xf>
    <xf numFmtId="177" fontId="31" fillId="2" borderId="184" xfId="0" applyNumberFormat="1" applyFont="1" applyFill="1" applyBorder="1" applyAlignment="1">
      <alignment horizontal="center" vertical="center"/>
    </xf>
    <xf numFmtId="177" fontId="9" fillId="2" borderId="184" xfId="0" applyNumberFormat="1" applyFont="1" applyFill="1" applyBorder="1" applyAlignment="1">
      <alignment horizontal="center" vertical="center"/>
    </xf>
    <xf numFmtId="189" fontId="9" fillId="2" borderId="184" xfId="0" applyNumberFormat="1" applyFont="1" applyFill="1" applyBorder="1" applyAlignment="1">
      <alignment horizontal="center" vertical="center"/>
    </xf>
    <xf numFmtId="0" fontId="3" fillId="2" borderId="182" xfId="0" applyFont="1" applyFill="1" applyBorder="1" applyAlignment="1">
      <alignment horizontal="left" vertical="center" wrapText="1"/>
    </xf>
    <xf numFmtId="4" fontId="3" fillId="5" borderId="182" xfId="0" applyNumberFormat="1" applyFont="1" applyFill="1" applyBorder="1" applyAlignment="1">
      <alignment horizontal="center" vertical="center"/>
    </xf>
    <xf numFmtId="177" fontId="9" fillId="2" borderId="182" xfId="0" applyNumberFormat="1" applyFont="1" applyFill="1" applyBorder="1" applyAlignment="1">
      <alignment horizontal="center" vertical="center"/>
    </xf>
    <xf numFmtId="14" fontId="107" fillId="2" borderId="182" xfId="0" applyNumberFormat="1" applyFont="1" applyFill="1" applyBorder="1" applyAlignment="1">
      <alignment horizontal="center" vertical="center"/>
    </xf>
    <xf numFmtId="49" fontId="3" fillId="2" borderId="182" xfId="0" applyNumberFormat="1" applyFont="1" applyFill="1" applyBorder="1" applyAlignment="1">
      <alignment horizontal="center" vertical="center"/>
    </xf>
    <xf numFmtId="0" fontId="9" fillId="2" borderId="182" xfId="0" applyFont="1" applyFill="1" applyBorder="1" applyAlignment="1">
      <alignment horizontal="center"/>
    </xf>
    <xf numFmtId="0" fontId="3" fillId="2" borderId="202" xfId="0" applyFont="1" applyFill="1" applyBorder="1" applyAlignment="1">
      <alignment horizontal="left" vertical="center" wrapText="1"/>
    </xf>
    <xf numFmtId="0" fontId="3" fillId="2" borderId="203" xfId="0" applyFont="1" applyFill="1" applyBorder="1" applyAlignment="1">
      <alignment horizontal="left" vertical="center" wrapText="1"/>
    </xf>
    <xf numFmtId="0" fontId="9" fillId="5" borderId="190" xfId="0" applyFont="1" applyFill="1" applyBorder="1" applyAlignment="1">
      <alignment horizontal="center" vertical="center"/>
    </xf>
    <xf numFmtId="2" fontId="9" fillId="2" borderId="203" xfId="0" applyNumberFormat="1" applyFont="1" applyFill="1" applyBorder="1" applyAlignment="1">
      <alignment horizontal="center" vertical="center"/>
    </xf>
    <xf numFmtId="2" fontId="3" fillId="2" borderId="203" xfId="0" applyNumberFormat="1" applyFont="1" applyFill="1" applyBorder="1" applyAlignment="1">
      <alignment horizontal="center" vertical="center"/>
    </xf>
    <xf numFmtId="0" fontId="3" fillId="2" borderId="204" xfId="0" applyFont="1" applyFill="1" applyBorder="1" applyAlignment="1">
      <alignment horizontal="left" vertical="center" wrapText="1"/>
    </xf>
    <xf numFmtId="0" fontId="9" fillId="2" borderId="205" xfId="0" applyFont="1" applyFill="1" applyBorder="1" applyAlignment="1">
      <alignment horizontal="center"/>
    </xf>
    <xf numFmtId="0" fontId="9" fillId="2" borderId="206" xfId="0" applyFont="1" applyFill="1" applyBorder="1" applyAlignment="1">
      <alignment horizontal="center"/>
    </xf>
    <xf numFmtId="0" fontId="3" fillId="2" borderId="206" xfId="0" applyFont="1" applyFill="1" applyBorder="1" applyAlignment="1">
      <alignment horizontal="left" vertical="center" wrapText="1"/>
    </xf>
    <xf numFmtId="2" fontId="3" fillId="2" borderId="206" xfId="0" applyNumberFormat="1" applyFont="1" applyFill="1" applyBorder="1" applyAlignment="1">
      <alignment horizontal="center" vertical="center"/>
    </xf>
    <xf numFmtId="4" fontId="3" fillId="5" borderId="206" xfId="0" applyNumberFormat="1" applyFont="1" applyFill="1" applyBorder="1" applyAlignment="1">
      <alignment horizontal="center" vertical="center"/>
    </xf>
    <xf numFmtId="14" fontId="3" fillId="2" borderId="206" xfId="0" applyNumberFormat="1" applyFont="1" applyFill="1" applyBorder="1" applyAlignment="1">
      <alignment horizontal="center" vertical="center"/>
    </xf>
    <xf numFmtId="2" fontId="9" fillId="2" borderId="206" xfId="0" applyNumberFormat="1" applyFont="1" applyFill="1" applyBorder="1" applyAlignment="1">
      <alignment horizontal="center" vertical="center"/>
    </xf>
    <xf numFmtId="0" fontId="31" fillId="2" borderId="206" xfId="0" applyFont="1" applyFill="1" applyBorder="1"/>
    <xf numFmtId="0" fontId="31" fillId="2" borderId="205" xfId="0" applyFont="1" applyFill="1" applyBorder="1" applyAlignment="1">
      <alignment horizontal="center"/>
    </xf>
    <xf numFmtId="0" fontId="3" fillId="2" borderId="206" xfId="0" applyFont="1" applyFill="1" applyBorder="1" applyAlignment="1">
      <alignment vertical="center" wrapText="1"/>
    </xf>
    <xf numFmtId="177" fontId="9" fillId="2" borderId="206" xfId="0" applyNumberFormat="1" applyFont="1" applyFill="1" applyBorder="1" applyAlignment="1">
      <alignment horizontal="center" vertical="center"/>
    </xf>
    <xf numFmtId="189" fontId="28" fillId="2" borderId="206" xfId="0" applyNumberFormat="1" applyFont="1" applyFill="1" applyBorder="1" applyAlignment="1">
      <alignment horizontal="center" vertical="center"/>
    </xf>
    <xf numFmtId="189" fontId="28" fillId="2" borderId="206" xfId="0" applyNumberFormat="1" applyFont="1" applyFill="1" applyBorder="1"/>
    <xf numFmtId="0" fontId="28" fillId="2" borderId="206" xfId="0" applyFont="1" applyFill="1" applyBorder="1"/>
    <xf numFmtId="14" fontId="107" fillId="2" borderId="206" xfId="0" applyNumberFormat="1" applyFont="1" applyFill="1" applyBorder="1" applyAlignment="1">
      <alignment horizontal="center" vertical="center"/>
    </xf>
    <xf numFmtId="0" fontId="9" fillId="5" borderId="206" xfId="0" applyFont="1" applyFill="1" applyBorder="1" applyAlignment="1">
      <alignment horizontal="center" vertical="center"/>
    </xf>
    <xf numFmtId="189" fontId="9" fillId="2" borderId="206" xfId="0" applyNumberFormat="1" applyFont="1" applyFill="1" applyBorder="1" applyAlignment="1">
      <alignment horizontal="center" vertical="center"/>
    </xf>
    <xf numFmtId="177" fontId="31" fillId="2" borderId="206" xfId="0" applyNumberFormat="1" applyFont="1" applyFill="1" applyBorder="1" applyAlignment="1">
      <alignment horizontal="center" vertical="center"/>
    </xf>
    <xf numFmtId="189" fontId="9" fillId="2" borderId="206" xfId="0" applyNumberFormat="1" applyFont="1" applyFill="1" applyBorder="1"/>
    <xf numFmtId="0" fontId="9" fillId="2" borderId="206" xfId="0" applyFont="1" applyFill="1" applyBorder="1"/>
    <xf numFmtId="0" fontId="3" fillId="2" borderId="206" xfId="0" applyFont="1" applyFill="1" applyBorder="1" applyAlignment="1">
      <alignment horizontal="center" vertical="center" wrapText="1"/>
    </xf>
    <xf numFmtId="0" fontId="3" fillId="2" borderId="206" xfId="0" applyFont="1" applyFill="1" applyBorder="1" applyAlignment="1">
      <alignment vertical="top" wrapText="1"/>
    </xf>
    <xf numFmtId="0" fontId="31" fillId="2" borderId="206" xfId="0" applyFont="1" applyFill="1" applyBorder="1" applyAlignment="1">
      <alignment horizontal="center"/>
    </xf>
    <xf numFmtId="14" fontId="3" fillId="2" borderId="206" xfId="0" applyNumberFormat="1" applyFont="1" applyFill="1" applyBorder="1" applyAlignment="1">
      <alignment vertical="center" wrapText="1"/>
    </xf>
    <xf numFmtId="2" fontId="3" fillId="2" borderId="206" xfId="0" applyNumberFormat="1" applyFont="1" applyFill="1" applyBorder="1" applyAlignment="1">
      <alignment horizontal="center" vertical="center" wrapText="1"/>
    </xf>
    <xf numFmtId="2" fontId="3" fillId="2" borderId="207" xfId="0" applyNumberFormat="1" applyFont="1" applyFill="1" applyBorder="1" applyAlignment="1">
      <alignment horizontal="center" vertical="center"/>
    </xf>
    <xf numFmtId="14" fontId="3" fillId="2" borderId="206" xfId="0" applyNumberFormat="1" applyFont="1" applyFill="1" applyBorder="1" applyAlignment="1">
      <alignment vertical="top" wrapText="1"/>
    </xf>
    <xf numFmtId="0" fontId="3" fillId="2" borderId="206" xfId="0" applyFont="1" applyFill="1" applyBorder="1" applyAlignment="1">
      <alignment horizontal="left" vertical="top" wrapText="1"/>
    </xf>
    <xf numFmtId="0" fontId="35" fillId="2" borderId="192" xfId="35" quotePrefix="1" applyFont="1" applyFill="1" applyBorder="1" applyAlignment="1">
      <alignment horizontal="left" vertical="top" wrapText="1"/>
    </xf>
    <xf numFmtId="0" fontId="3" fillId="2" borderId="192" xfId="29" quotePrefix="1" applyFont="1" applyFill="1" applyBorder="1" applyAlignment="1">
      <alignment horizontal="center" vertical="top" wrapText="1"/>
    </xf>
    <xf numFmtId="1" fontId="3" fillId="2" borderId="192" xfId="36" applyNumberFormat="1" applyFont="1" applyFill="1" applyBorder="1" applyAlignment="1">
      <alignment horizontal="center" vertical="top" wrapText="1"/>
    </xf>
    <xf numFmtId="1" fontId="35" fillId="2" borderId="192" xfId="36" applyNumberFormat="1" applyFont="1" applyFill="1" applyBorder="1" applyAlignment="1">
      <alignment horizontal="center" vertical="top" wrapText="1"/>
    </xf>
    <xf numFmtId="14" fontId="35" fillId="2" borderId="192" xfId="37" quotePrefix="1" applyNumberFormat="1" applyFont="1" applyFill="1" applyBorder="1" applyAlignment="1">
      <alignment horizontal="center" vertical="top" wrapText="1"/>
    </xf>
    <xf numFmtId="183" fontId="36" fillId="2" borderId="192" xfId="0" applyNumberFormat="1" applyFont="1" applyFill="1" applyBorder="1" applyAlignment="1">
      <alignment horizontal="center" vertical="top" wrapText="1"/>
    </xf>
    <xf numFmtId="0" fontId="35" fillId="2" borderId="192" xfId="29" applyFont="1" applyFill="1" applyBorder="1" applyAlignment="1">
      <alignment horizontal="center" vertical="top" wrapText="1"/>
    </xf>
    <xf numFmtId="1" fontId="35" fillId="2" borderId="192" xfId="36" applyNumberFormat="1" applyFont="1" applyFill="1" applyBorder="1" applyAlignment="1">
      <alignment horizontal="right" vertical="top" wrapText="1"/>
    </xf>
    <xf numFmtId="183" fontId="36" fillId="2" borderId="192" xfId="0" applyNumberFormat="1" applyFont="1" applyFill="1" applyBorder="1" applyAlignment="1">
      <alignment vertical="top" wrapText="1"/>
    </xf>
    <xf numFmtId="0" fontId="35" fillId="2" borderId="192" xfId="29" quotePrefix="1" applyFont="1" applyFill="1" applyBorder="1" applyAlignment="1">
      <alignment horizontal="center" vertical="top" wrapText="1"/>
    </xf>
    <xf numFmtId="183" fontId="35" fillId="2" borderId="192" xfId="0" applyNumberFormat="1" applyFont="1" applyFill="1" applyBorder="1" applyAlignment="1">
      <alignment horizontal="center" vertical="top" wrapText="1"/>
    </xf>
    <xf numFmtId="0" fontId="36" fillId="2" borderId="192" xfId="0" applyFont="1" applyFill="1" applyBorder="1" applyAlignment="1">
      <alignment horizontal="center" vertical="top" wrapText="1"/>
    </xf>
    <xf numFmtId="0" fontId="35" fillId="2" borderId="192" xfId="35" quotePrefix="1" applyFont="1" applyFill="1" applyBorder="1" applyAlignment="1">
      <alignment vertical="top" wrapText="1"/>
    </xf>
    <xf numFmtId="0" fontId="35" fillId="2" borderId="192" xfId="0" applyFont="1" applyFill="1" applyBorder="1" applyAlignment="1">
      <alignment horizontal="center" vertical="top" wrapText="1"/>
    </xf>
    <xf numFmtId="14" fontId="35" fillId="2" borderId="192" xfId="0" applyNumberFormat="1" applyFont="1" applyFill="1" applyBorder="1" applyAlignment="1">
      <alignment horizontal="center" vertical="top" wrapText="1"/>
    </xf>
    <xf numFmtId="0" fontId="36" fillId="2" borderId="192" xfId="0" applyFont="1" applyFill="1" applyBorder="1" applyAlignment="1">
      <alignment vertical="top" wrapText="1"/>
    </xf>
    <xf numFmtId="0" fontId="35" fillId="2" borderId="192" xfId="38" applyFont="1" applyFill="1" applyBorder="1" applyAlignment="1">
      <alignment horizontal="center" vertical="top" wrapText="1"/>
    </xf>
    <xf numFmtId="14" fontId="35" fillId="2" borderId="192" xfId="37" applyNumberFormat="1" applyFont="1" applyFill="1" applyBorder="1" applyAlignment="1">
      <alignment horizontal="center" vertical="top" wrapText="1"/>
    </xf>
    <xf numFmtId="14" fontId="3" fillId="2" borderId="192" xfId="37" applyNumberFormat="1" applyFont="1" applyFill="1" applyBorder="1" applyAlignment="1">
      <alignment horizontal="center" vertical="top" wrapText="1"/>
    </xf>
    <xf numFmtId="14" fontId="3" fillId="2" borderId="192" xfId="37" quotePrefix="1" applyNumberFormat="1" applyFont="1" applyFill="1" applyBorder="1" applyAlignment="1">
      <alignment horizontal="center" vertical="top" wrapText="1"/>
    </xf>
    <xf numFmtId="0" fontId="35" fillId="2" borderId="192" xfId="35" applyFont="1" applyFill="1" applyBorder="1" applyAlignment="1">
      <alignment horizontal="left" vertical="top" wrapText="1"/>
    </xf>
    <xf numFmtId="0" fontId="3" fillId="2" borderId="192" xfId="0" applyNumberFormat="1" applyFont="1" applyFill="1" applyBorder="1" applyAlignment="1">
      <alignment horizontal="center" vertical="top" wrapText="1"/>
    </xf>
    <xf numFmtId="196" fontId="3" fillId="2" borderId="192" xfId="0" applyNumberFormat="1" applyFont="1" applyFill="1" applyBorder="1" applyAlignment="1">
      <alignment horizontal="right" vertical="top" wrapText="1"/>
    </xf>
    <xf numFmtId="49" fontId="97" fillId="2" borderId="192" xfId="0" applyNumberFormat="1" applyFont="1" applyFill="1" applyBorder="1" applyAlignment="1">
      <alignment horizontal="left" vertical="top" wrapText="1"/>
    </xf>
    <xf numFmtId="2" fontId="35" fillId="2" borderId="192" xfId="0" applyNumberFormat="1" applyFont="1" applyFill="1" applyBorder="1" applyAlignment="1">
      <alignment horizontal="center" vertical="top" wrapText="1"/>
    </xf>
    <xf numFmtId="183" fontId="3" fillId="2" borderId="192" xfId="0" applyNumberFormat="1" applyFont="1" applyFill="1" applyBorder="1" applyAlignment="1">
      <alignment horizontal="center" vertical="top" wrapText="1"/>
    </xf>
    <xf numFmtId="0" fontId="35" fillId="2" borderId="192" xfId="35" quotePrefix="1" applyFont="1" applyFill="1" applyBorder="1" applyAlignment="1">
      <alignment horizontal="center" vertical="top" wrapText="1"/>
    </xf>
    <xf numFmtId="0" fontId="97" fillId="2" borderId="192" xfId="35" quotePrefix="1" applyFont="1" applyFill="1" applyBorder="1" applyAlignment="1">
      <alignment horizontal="left" vertical="top" wrapText="1"/>
    </xf>
    <xf numFmtId="0" fontId="3" fillId="2" borderId="192" xfId="29" applyFont="1" applyFill="1" applyBorder="1" applyAlignment="1">
      <alignment horizontal="center" vertical="top" wrapText="1"/>
    </xf>
    <xf numFmtId="2" fontId="97" fillId="2" borderId="192" xfId="0" applyNumberFormat="1" applyFont="1" applyFill="1" applyBorder="1" applyAlignment="1">
      <alignment horizontal="center" vertical="top" wrapText="1"/>
    </xf>
    <xf numFmtId="210" fontId="3" fillId="2" borderId="192" xfId="0" applyNumberFormat="1" applyFont="1" applyFill="1" applyBorder="1" applyAlignment="1">
      <alignment horizontal="center" vertical="top" wrapText="1"/>
    </xf>
    <xf numFmtId="4" fontId="3" fillId="2" borderId="192" xfId="0" applyNumberFormat="1" applyFont="1" applyFill="1" applyBorder="1" applyAlignment="1">
      <alignment horizontal="center" vertical="top" wrapText="1"/>
    </xf>
    <xf numFmtId="179" fontId="35" fillId="2" borderId="192" xfId="0" applyNumberFormat="1" applyFont="1" applyFill="1" applyBorder="1" applyAlignment="1">
      <alignment horizontal="center" vertical="top" wrapText="1"/>
    </xf>
    <xf numFmtId="0" fontId="97" fillId="2" borderId="192" xfId="0" applyFont="1" applyFill="1" applyBorder="1" applyAlignment="1">
      <alignment horizontal="center" vertical="top" wrapText="1"/>
    </xf>
    <xf numFmtId="179" fontId="3" fillId="2" borderId="192" xfId="0" applyNumberFormat="1" applyFont="1" applyFill="1" applyBorder="1" applyAlignment="1">
      <alignment horizontal="center" vertical="top" wrapText="1"/>
    </xf>
    <xf numFmtId="2" fontId="36" fillId="2" borderId="192" xfId="0" applyNumberFormat="1" applyFont="1" applyFill="1" applyBorder="1" applyAlignment="1">
      <alignment horizontal="center" vertical="top" wrapText="1"/>
    </xf>
    <xf numFmtId="0" fontId="97" fillId="2" borderId="192" xfId="0" applyFont="1" applyFill="1" applyBorder="1" applyAlignment="1">
      <alignment horizontal="left" vertical="top" wrapText="1"/>
    </xf>
    <xf numFmtId="14" fontId="36" fillId="2" borderId="192" xfId="0" applyNumberFormat="1" applyFont="1" applyFill="1" applyBorder="1" applyAlignment="1">
      <alignment horizontal="center" vertical="top" wrapText="1"/>
    </xf>
    <xf numFmtId="0" fontId="2" fillId="2" borderId="192" xfId="50" applyNumberFormat="1" applyFont="1" applyFill="1" applyBorder="1" applyAlignment="1">
      <alignment horizontal="left" vertical="top" wrapText="1"/>
    </xf>
    <xf numFmtId="0" fontId="35" fillId="2" borderId="192" xfId="0" applyFont="1" applyFill="1" applyBorder="1" applyAlignment="1">
      <alignment vertical="top" wrapText="1"/>
    </xf>
    <xf numFmtId="0" fontId="31" fillId="2" borderId="192" xfId="0" applyFont="1" applyFill="1" applyBorder="1" applyAlignment="1">
      <alignment horizontal="center" vertical="top" wrapText="1"/>
    </xf>
    <xf numFmtId="3" fontId="2" fillId="2" borderId="192" xfId="0" applyNumberFormat="1" applyFont="1" applyFill="1" applyBorder="1" applyAlignment="1">
      <alignment horizontal="center" vertical="top" wrapText="1"/>
    </xf>
    <xf numFmtId="49" fontId="35" fillId="2" borderId="192" xfId="0" applyNumberFormat="1" applyFont="1" applyFill="1" applyBorder="1" applyAlignment="1">
      <alignment horizontal="left" vertical="top" wrapText="1"/>
    </xf>
    <xf numFmtId="196" fontId="97" fillId="2" borderId="192" xfId="0" applyNumberFormat="1" applyFont="1" applyFill="1" applyBorder="1" applyAlignment="1">
      <alignment horizontal="center" vertical="top" wrapText="1"/>
    </xf>
    <xf numFmtId="4" fontId="97" fillId="2" borderId="192" xfId="0" applyNumberFormat="1" applyFont="1" applyFill="1" applyBorder="1" applyAlignment="1">
      <alignment horizontal="center" vertical="top" wrapText="1"/>
    </xf>
    <xf numFmtId="183" fontId="97" fillId="2" borderId="192" xfId="0" applyNumberFormat="1" applyFont="1" applyFill="1" applyBorder="1" applyAlignment="1">
      <alignment horizontal="center" vertical="top" wrapText="1"/>
    </xf>
    <xf numFmtId="211" fontId="97" fillId="2" borderId="192" xfId="0" applyNumberFormat="1" applyFont="1" applyFill="1" applyBorder="1" applyAlignment="1">
      <alignment horizontal="center" vertical="top" wrapText="1"/>
    </xf>
    <xf numFmtId="211" fontId="3" fillId="2" borderId="192" xfId="0" applyNumberFormat="1" applyFont="1" applyFill="1" applyBorder="1" applyAlignment="1">
      <alignment horizontal="center" vertical="top" wrapText="1"/>
    </xf>
    <xf numFmtId="0" fontId="97" fillId="2" borderId="192" xfId="29" applyFont="1" applyFill="1" applyBorder="1" applyAlignment="1">
      <alignment horizontal="center" vertical="top" wrapText="1"/>
    </xf>
    <xf numFmtId="183" fontId="35" fillId="2" borderId="192" xfId="37" quotePrefix="1" applyNumberFormat="1" applyFont="1" applyFill="1" applyBorder="1" applyAlignment="1">
      <alignment horizontal="center" vertical="top" wrapText="1"/>
    </xf>
    <xf numFmtId="0" fontId="97" fillId="2" borderId="192" xfId="0" applyFont="1" applyFill="1" applyBorder="1" applyAlignment="1">
      <alignment horizontal="center" wrapText="1"/>
    </xf>
    <xf numFmtId="1" fontId="97" fillId="2" borderId="192" xfId="36" applyNumberFormat="1" applyFont="1" applyFill="1" applyBorder="1" applyAlignment="1">
      <alignment horizontal="center" vertical="top" wrapText="1"/>
    </xf>
    <xf numFmtId="183" fontId="97" fillId="2" borderId="192" xfId="37" quotePrefix="1" applyNumberFormat="1" applyFont="1" applyFill="1" applyBorder="1" applyAlignment="1">
      <alignment horizontal="center" vertical="top" wrapText="1"/>
    </xf>
    <xf numFmtId="14" fontId="97" fillId="2" borderId="192" xfId="0" applyNumberFormat="1" applyFont="1" applyFill="1" applyBorder="1" applyAlignment="1">
      <alignment horizontal="center" vertical="top" wrapText="1"/>
    </xf>
    <xf numFmtId="49" fontId="103" fillId="2" borderId="192" xfId="50" applyNumberFormat="1" applyFont="1" applyFill="1" applyBorder="1" applyAlignment="1">
      <alignment horizontal="left" vertical="top" wrapText="1"/>
    </xf>
    <xf numFmtId="0" fontId="97" fillId="2" borderId="192" xfId="0" applyNumberFormat="1" applyFont="1" applyFill="1" applyBorder="1" applyAlignment="1">
      <alignment horizontal="center" vertical="top" wrapText="1"/>
    </xf>
    <xf numFmtId="0" fontId="97" fillId="2" borderId="192" xfId="35" applyFont="1" applyFill="1" applyBorder="1" applyAlignment="1">
      <alignment horizontal="left" vertical="top" wrapText="1"/>
    </xf>
    <xf numFmtId="49" fontId="2" fillId="2" borderId="192" xfId="50" applyNumberFormat="1" applyFont="1" applyFill="1" applyBorder="1" applyAlignment="1">
      <alignment horizontal="left" vertical="top" wrapText="1"/>
    </xf>
    <xf numFmtId="195" fontId="3" fillId="2" borderId="192" xfId="0" applyNumberFormat="1" applyFont="1" applyFill="1" applyBorder="1" applyAlignment="1">
      <alignment horizontal="right" vertical="top" wrapText="1"/>
    </xf>
    <xf numFmtId="2" fontId="97" fillId="2" borderId="192" xfId="0" applyNumberFormat="1" applyFont="1" applyFill="1" applyBorder="1" applyAlignment="1">
      <alignment horizontal="left" vertical="top" wrapText="1"/>
    </xf>
    <xf numFmtId="183" fontId="97" fillId="2" borderId="192" xfId="37" applyNumberFormat="1" applyFont="1" applyFill="1" applyBorder="1" applyAlignment="1">
      <alignment horizontal="center" vertical="top" wrapText="1"/>
    </xf>
    <xf numFmtId="0" fontId="3" fillId="2" borderId="259" xfId="0" applyFont="1" applyFill="1" applyBorder="1" applyAlignment="1">
      <alignment vertical="center" wrapText="1"/>
    </xf>
    <xf numFmtId="4" fontId="3" fillId="2" borderId="254" xfId="0" applyNumberFormat="1" applyFont="1" applyFill="1" applyBorder="1" applyAlignment="1">
      <alignment horizontal="center" vertical="center" wrapText="1"/>
    </xf>
    <xf numFmtId="49" fontId="3" fillId="2" borderId="149" xfId="0" applyNumberFormat="1" applyFont="1" applyFill="1" applyBorder="1" applyAlignment="1">
      <alignment horizontal="center" vertical="center"/>
    </xf>
    <xf numFmtId="0" fontId="3" fillId="2" borderId="14" xfId="0" applyFont="1" applyFill="1" applyBorder="1" applyAlignment="1">
      <alignment vertical="center" wrapText="1"/>
    </xf>
    <xf numFmtId="49" fontId="3" fillId="2" borderId="252" xfId="0" applyNumberFormat="1" applyFont="1" applyFill="1" applyBorder="1" applyAlignment="1">
      <alignment horizontal="center" vertical="center"/>
    </xf>
    <xf numFmtId="3" fontId="3" fillId="2" borderId="140" xfId="0" applyNumberFormat="1" applyFont="1" applyFill="1" applyBorder="1" applyAlignment="1">
      <alignment horizontal="center" vertical="center"/>
    </xf>
    <xf numFmtId="4" fontId="3" fillId="2" borderId="192" xfId="0" applyNumberFormat="1" applyFont="1" applyFill="1" applyBorder="1" applyAlignment="1">
      <alignment horizontal="center" vertical="center" wrapText="1"/>
    </xf>
    <xf numFmtId="0" fontId="3" fillId="2" borderId="254" xfId="0" applyFont="1" applyFill="1" applyBorder="1" applyAlignment="1">
      <alignment horizontal="justify" vertical="center" wrapText="1"/>
    </xf>
    <xf numFmtId="0" fontId="3" fillId="2" borderId="254" xfId="0" applyFont="1" applyFill="1" applyBorder="1" applyAlignment="1">
      <alignment horizontal="center" vertical="center"/>
    </xf>
    <xf numFmtId="49" fontId="3" fillId="2" borderId="192" xfId="0" applyNumberFormat="1" applyFont="1" applyFill="1" applyBorder="1" applyAlignment="1">
      <alignment horizontal="center" vertical="center" wrapText="1"/>
    </xf>
    <xf numFmtId="14" fontId="3" fillId="2" borderId="192" xfId="0" applyNumberFormat="1" applyFont="1" applyFill="1" applyBorder="1" applyAlignment="1">
      <alignment horizontal="left" vertical="center" wrapText="1"/>
    </xf>
    <xf numFmtId="0" fontId="3" fillId="2" borderId="192" xfId="0" applyFont="1" applyFill="1" applyBorder="1" applyAlignment="1">
      <alignment horizontal="justify" vertical="center" wrapText="1"/>
    </xf>
    <xf numFmtId="49" fontId="3" fillId="2" borderId="192" xfId="0" applyNumberFormat="1" applyFont="1" applyFill="1" applyBorder="1" applyAlignment="1">
      <alignment horizontal="left" vertical="center"/>
    </xf>
    <xf numFmtId="0" fontId="36" fillId="2" borderId="187" xfId="0" applyFont="1" applyFill="1" applyBorder="1" applyAlignment="1">
      <alignment horizontal="center" vertical="center"/>
    </xf>
    <xf numFmtId="0" fontId="53" fillId="2" borderId="254" xfId="0" applyFont="1" applyFill="1" applyBorder="1" applyAlignment="1">
      <alignment horizontal="center" vertical="center"/>
    </xf>
    <xf numFmtId="0" fontId="3" fillId="2" borderId="261" xfId="0" applyFont="1" applyFill="1" applyBorder="1" applyAlignment="1">
      <alignment horizontal="center" vertical="center" wrapText="1"/>
    </xf>
    <xf numFmtId="0" fontId="3" fillId="2" borderId="187" xfId="0" applyFont="1" applyFill="1" applyBorder="1" applyAlignment="1">
      <alignment horizontal="left" vertical="center" wrapText="1"/>
    </xf>
    <xf numFmtId="0" fontId="3" fillId="2" borderId="192" xfId="0" applyFont="1" applyFill="1" applyBorder="1" applyAlignment="1">
      <alignment vertical="center"/>
    </xf>
    <xf numFmtId="182" fontId="3" fillId="2" borderId="187" xfId="31" applyFont="1" applyFill="1" applyBorder="1" applyAlignment="1">
      <alignment vertical="center" wrapText="1"/>
    </xf>
    <xf numFmtId="182" fontId="3" fillId="2" borderId="192" xfId="31" applyFont="1" applyFill="1" applyBorder="1" applyAlignment="1">
      <alignment horizontal="center" vertical="center"/>
    </xf>
    <xf numFmtId="0" fontId="3" fillId="2" borderId="262" xfId="0" applyFont="1" applyFill="1" applyBorder="1" applyAlignment="1">
      <alignment horizontal="center" vertical="center" wrapText="1"/>
    </xf>
    <xf numFmtId="0" fontId="3" fillId="2" borderId="187" xfId="0" applyFont="1" applyFill="1" applyBorder="1" applyAlignment="1">
      <alignment horizontal="center" vertical="center" wrapText="1"/>
    </xf>
    <xf numFmtId="0" fontId="3" fillId="2" borderId="119" xfId="0" applyFont="1" applyFill="1" applyBorder="1" applyAlignment="1">
      <alignment horizontal="center" vertical="center"/>
    </xf>
    <xf numFmtId="49" fontId="3" fillId="2" borderId="0" xfId="0" applyNumberFormat="1" applyFont="1" applyFill="1" applyBorder="1" applyAlignment="1">
      <alignment vertical="center" wrapText="1"/>
    </xf>
    <xf numFmtId="0" fontId="3" fillId="2" borderId="249" xfId="0" applyFont="1" applyFill="1" applyBorder="1" applyAlignment="1">
      <alignment horizontal="center" vertical="center" wrapText="1"/>
    </xf>
    <xf numFmtId="0" fontId="3" fillId="2" borderId="140" xfId="0" applyFont="1" applyFill="1" applyBorder="1" applyAlignment="1">
      <alignment vertical="center" wrapText="1"/>
    </xf>
    <xf numFmtId="0" fontId="3" fillId="2" borderId="141" xfId="0" applyFont="1" applyFill="1" applyBorder="1" applyAlignment="1">
      <alignment horizontal="center" vertical="center" wrapText="1"/>
    </xf>
    <xf numFmtId="195" fontId="3" fillId="2" borderId="192" xfId="0" applyNumberFormat="1" applyFont="1" applyFill="1" applyBorder="1" applyAlignment="1">
      <alignment horizontal="center" vertical="center" wrapText="1"/>
    </xf>
    <xf numFmtId="0" fontId="5" fillId="2" borderId="141" xfId="0" applyFont="1" applyFill="1" applyBorder="1" applyAlignment="1">
      <alignment horizontal="center" vertical="center" wrapText="1"/>
    </xf>
    <xf numFmtId="196" fontId="3" fillId="2" borderId="192" xfId="0" applyNumberFormat="1" applyFont="1" applyFill="1" applyBorder="1" applyAlignment="1">
      <alignment horizontal="center" vertical="center" wrapText="1"/>
    </xf>
    <xf numFmtId="0" fontId="5" fillId="2" borderId="192" xfId="0" applyFont="1" applyFill="1" applyBorder="1" applyAlignment="1">
      <alignment horizontal="center" vertical="center"/>
    </xf>
    <xf numFmtId="0" fontId="5" fillId="2" borderId="192" xfId="0" applyFont="1" applyFill="1" applyBorder="1" applyAlignment="1">
      <alignment vertical="center"/>
    </xf>
    <xf numFmtId="0" fontId="5" fillId="2" borderId="192" xfId="0" applyFont="1" applyFill="1" applyBorder="1"/>
    <xf numFmtId="2" fontId="3" fillId="2" borderId="192" xfId="0" applyNumberFormat="1" applyFont="1" applyFill="1" applyBorder="1" applyAlignment="1">
      <alignment horizontal="left" vertical="center" wrapText="1"/>
    </xf>
    <xf numFmtId="0" fontId="3" fillId="2" borderId="263" xfId="0" applyFont="1" applyFill="1" applyBorder="1" applyAlignment="1">
      <alignment horizontal="center" vertical="center"/>
    </xf>
    <xf numFmtId="2" fontId="3" fillId="2" borderId="192" xfId="0" applyNumberFormat="1" applyFont="1" applyFill="1" applyBorder="1" applyAlignment="1">
      <alignment horizontal="center"/>
    </xf>
    <xf numFmtId="0" fontId="3" fillId="2" borderId="149" xfId="0" applyNumberFormat="1" applyFont="1" applyFill="1" applyBorder="1" applyAlignment="1">
      <alignment horizontal="center" vertical="center"/>
    </xf>
    <xf numFmtId="49" fontId="3" fillId="2" borderId="149" xfId="0" applyNumberFormat="1" applyFont="1" applyFill="1" applyBorder="1" applyAlignment="1">
      <alignment horizontal="center" vertical="center" wrapText="1"/>
    </xf>
    <xf numFmtId="0" fontId="3" fillId="2" borderId="149" xfId="0" applyFont="1" applyFill="1" applyBorder="1" applyAlignment="1">
      <alignment horizontal="center" vertical="center"/>
    </xf>
    <xf numFmtId="49" fontId="3" fillId="2" borderId="254" xfId="0" applyNumberFormat="1" applyFont="1" applyFill="1" applyBorder="1" applyAlignment="1">
      <alignment horizontal="center" vertical="center" wrapText="1"/>
    </xf>
    <xf numFmtId="0" fontId="3" fillId="2" borderId="260" xfId="0" applyFont="1" applyFill="1" applyBorder="1" applyAlignment="1">
      <alignment horizontal="center" vertical="center"/>
    </xf>
    <xf numFmtId="2" fontId="3" fillId="2" borderId="140" xfId="0" applyNumberFormat="1" applyFont="1" applyFill="1" applyBorder="1" applyAlignment="1">
      <alignment horizontal="center"/>
    </xf>
    <xf numFmtId="0" fontId="3" fillId="2" borderId="150" xfId="0" applyNumberFormat="1" applyFont="1" applyFill="1" applyBorder="1" applyAlignment="1">
      <alignment horizontal="center" vertical="center"/>
    </xf>
    <xf numFmtId="49" fontId="3" fillId="2" borderId="260" xfId="0" applyNumberFormat="1" applyFont="1" applyFill="1" applyBorder="1" applyAlignment="1">
      <alignment horizontal="center" vertical="center" wrapText="1"/>
    </xf>
    <xf numFmtId="0" fontId="3" fillId="2" borderId="192" xfId="0" applyFont="1" applyFill="1" applyBorder="1" applyAlignment="1">
      <alignment horizontal="centerContinuous" vertical="center" wrapText="1"/>
    </xf>
    <xf numFmtId="196" fontId="54" fillId="2" borderId="149" xfId="0" applyNumberFormat="1" applyFont="1" applyFill="1" applyBorder="1" applyAlignment="1">
      <alignment horizontal="center" vertical="center" wrapText="1"/>
    </xf>
    <xf numFmtId="3" fontId="3" fillId="2" borderId="149" xfId="0" applyNumberFormat="1" applyFont="1" applyFill="1" applyBorder="1" applyAlignment="1">
      <alignment horizontal="center" vertical="center"/>
    </xf>
    <xf numFmtId="196" fontId="54" fillId="2" borderId="150" xfId="0" applyNumberFormat="1" applyFont="1" applyFill="1" applyBorder="1" applyAlignment="1">
      <alignment horizontal="center" vertical="center" wrapText="1"/>
    </xf>
    <xf numFmtId="196" fontId="54" fillId="2" borderId="192" xfId="0" applyNumberFormat="1" applyFont="1" applyFill="1" applyBorder="1" applyAlignment="1">
      <alignment horizontal="center" vertical="center" wrapText="1"/>
    </xf>
    <xf numFmtId="0" fontId="35" fillId="2" borderId="149" xfId="0" applyFont="1" applyFill="1" applyBorder="1" applyAlignment="1">
      <alignment horizontal="center" vertical="center"/>
    </xf>
    <xf numFmtId="196" fontId="3" fillId="2" borderId="149" xfId="0" applyNumberFormat="1" applyFont="1" applyFill="1" applyBorder="1" applyAlignment="1">
      <alignment horizontal="center" vertical="center" wrapText="1"/>
    </xf>
    <xf numFmtId="0" fontId="3" fillId="2" borderId="192" xfId="0" applyFont="1" applyFill="1" applyBorder="1" applyAlignment="1">
      <alignment horizontal="left" vertical="center"/>
    </xf>
    <xf numFmtId="14" fontId="3" fillId="2" borderId="140" xfId="0" applyNumberFormat="1" applyFont="1" applyFill="1" applyBorder="1" applyAlignment="1">
      <alignment vertical="center"/>
    </xf>
    <xf numFmtId="2" fontId="3" fillId="2" borderId="187" xfId="0" applyNumberFormat="1" applyFont="1" applyFill="1" applyBorder="1" applyAlignment="1">
      <alignment horizontal="left" vertical="center" wrapText="1"/>
    </xf>
    <xf numFmtId="196" fontId="54" fillId="2" borderId="140" xfId="0" applyNumberFormat="1" applyFont="1" applyFill="1" applyBorder="1" applyAlignment="1">
      <alignment horizontal="center" vertical="center" wrapText="1"/>
    </xf>
    <xf numFmtId="49" fontId="3" fillId="2" borderId="140" xfId="0" applyNumberFormat="1" applyFont="1" applyFill="1" applyBorder="1" applyAlignment="1">
      <alignment horizontal="center" vertical="center" wrapText="1"/>
    </xf>
    <xf numFmtId="0" fontId="36" fillId="2" borderId="140" xfId="0" applyFont="1" applyFill="1" applyBorder="1"/>
    <xf numFmtId="3" fontId="3" fillId="2" borderId="150" xfId="0" applyNumberFormat="1" applyFont="1" applyFill="1" applyBorder="1" applyAlignment="1">
      <alignment horizontal="center" vertical="center"/>
    </xf>
    <xf numFmtId="0" fontId="3" fillId="2" borderId="140" xfId="0" applyFont="1" applyFill="1" applyBorder="1" applyAlignment="1">
      <alignment vertical="center"/>
    </xf>
    <xf numFmtId="197" fontId="54" fillId="2" borderId="263" xfId="0" applyNumberFormat="1" applyFont="1" applyFill="1" applyBorder="1" applyAlignment="1">
      <alignment horizontal="center" vertical="center" wrapText="1"/>
    </xf>
    <xf numFmtId="197" fontId="54" fillId="2" borderId="192" xfId="0" applyNumberFormat="1" applyFont="1" applyFill="1" applyBorder="1" applyAlignment="1">
      <alignment horizontal="center" vertical="center" wrapText="1"/>
    </xf>
    <xf numFmtId="196" fontId="54" fillId="2" borderId="263" xfId="0" applyNumberFormat="1" applyFont="1" applyFill="1" applyBorder="1" applyAlignment="1">
      <alignment horizontal="center" vertical="center" wrapText="1"/>
    </xf>
    <xf numFmtId="49" fontId="3" fillId="2" borderId="150" xfId="0" applyNumberFormat="1" applyFont="1" applyFill="1" applyBorder="1" applyAlignment="1">
      <alignment horizontal="center" vertical="center"/>
    </xf>
    <xf numFmtId="0" fontId="3" fillId="2" borderId="140" xfId="0" applyFont="1" applyFill="1" applyBorder="1" applyAlignment="1">
      <alignment horizontal="centerContinuous" vertical="center" wrapText="1"/>
    </xf>
    <xf numFmtId="196" fontId="3" fillId="2" borderId="140" xfId="0" applyNumberFormat="1" applyFont="1" applyFill="1" applyBorder="1" applyAlignment="1">
      <alignment horizontal="center" vertical="center" wrapText="1"/>
    </xf>
    <xf numFmtId="197" fontId="54" fillId="2" borderId="264" xfId="0" applyNumberFormat="1" applyFont="1" applyFill="1" applyBorder="1" applyAlignment="1">
      <alignment horizontal="center" vertical="center" wrapText="1"/>
    </xf>
    <xf numFmtId="171" fontId="3" fillId="2" borderId="192" xfId="0" applyNumberFormat="1" applyFont="1" applyFill="1" applyBorder="1" applyAlignment="1">
      <alignment horizontal="center" vertical="center" wrapText="1"/>
    </xf>
    <xf numFmtId="0" fontId="3" fillId="2" borderId="187" xfId="28" applyFont="1" applyFill="1" applyBorder="1" applyAlignment="1">
      <alignment horizontal="left" vertical="center" wrapText="1"/>
    </xf>
    <xf numFmtId="0" fontId="1" fillId="2" borderId="128" xfId="0" applyFont="1" applyFill="1" applyBorder="1" applyAlignment="1">
      <alignment horizontal="center" vertical="center"/>
    </xf>
    <xf numFmtId="0" fontId="2" fillId="2" borderId="128" xfId="0" applyFont="1" applyFill="1" applyBorder="1" applyAlignment="1"/>
    <xf numFmtId="0" fontId="2" fillId="2" borderId="85" xfId="0" applyNumberFormat="1" applyFont="1" applyFill="1" applyBorder="1" applyAlignment="1" applyProtection="1">
      <alignment horizontal="left" wrapText="1"/>
    </xf>
    <xf numFmtId="14" fontId="2" fillId="2" borderId="128" xfId="0" applyNumberFormat="1" applyFont="1" applyFill="1" applyBorder="1" applyAlignment="1"/>
    <xf numFmtId="2" fontId="2" fillId="2" borderId="128" xfId="0" applyNumberFormat="1" applyFont="1" applyFill="1" applyBorder="1" applyAlignment="1"/>
    <xf numFmtId="0" fontId="2" fillId="2" borderId="128" xfId="0" applyFont="1" applyFill="1" applyBorder="1" applyAlignment="1">
      <alignment wrapText="1"/>
    </xf>
    <xf numFmtId="0" fontId="31" fillId="2" borderId="128" xfId="0" applyFont="1" applyFill="1" applyBorder="1"/>
    <xf numFmtId="0" fontId="2" fillId="2" borderId="115" xfId="0" applyFont="1" applyFill="1" applyBorder="1" applyAlignment="1">
      <alignment wrapText="1"/>
    </xf>
    <xf numFmtId="2" fontId="2" fillId="2" borderId="115" xfId="0" applyNumberFormat="1" applyFont="1" applyFill="1" applyBorder="1" applyAlignment="1"/>
    <xf numFmtId="0" fontId="2" fillId="2" borderId="115" xfId="0" applyFont="1" applyFill="1" applyBorder="1" applyAlignment="1"/>
    <xf numFmtId="0" fontId="2" fillId="2" borderId="129" xfId="0" applyFont="1" applyFill="1" applyBorder="1" applyAlignment="1">
      <alignment horizontal="center"/>
    </xf>
    <xf numFmtId="14" fontId="2" fillId="2" borderId="109" xfId="0" applyNumberFormat="1" applyFont="1" applyFill="1" applyBorder="1" applyAlignment="1"/>
    <xf numFmtId="2" fontId="2" fillId="2" borderId="120" xfId="0" applyNumberFormat="1" applyFont="1" applyFill="1" applyBorder="1" applyAlignment="1"/>
    <xf numFmtId="0" fontId="2" fillId="2" borderId="120" xfId="0" applyFont="1" applyFill="1" applyBorder="1" applyAlignment="1"/>
    <xf numFmtId="0" fontId="2" fillId="2" borderId="128" xfId="0" applyFont="1" applyFill="1" applyBorder="1" applyAlignment="1">
      <alignment horizontal="left"/>
    </xf>
    <xf numFmtId="14" fontId="2" fillId="2" borderId="128" xfId="0" applyNumberFormat="1" applyFont="1" applyFill="1" applyBorder="1" applyAlignment="1">
      <alignment horizontal="center"/>
    </xf>
    <xf numFmtId="170" fontId="2" fillId="2" borderId="128" xfId="0" applyNumberFormat="1" applyFont="1" applyFill="1" applyBorder="1" applyAlignment="1"/>
    <xf numFmtId="0" fontId="2" fillId="2" borderId="115" xfId="0" applyFont="1" applyFill="1" applyBorder="1" applyAlignment="1">
      <alignment horizontal="left"/>
    </xf>
    <xf numFmtId="0" fontId="2" fillId="2" borderId="109" xfId="0" applyFont="1" applyFill="1" applyBorder="1" applyAlignment="1"/>
    <xf numFmtId="0" fontId="3" fillId="2" borderId="128" xfId="0" applyFont="1" applyFill="1" applyBorder="1" applyAlignment="1">
      <alignment horizontal="center"/>
    </xf>
    <xf numFmtId="0" fontId="3" fillId="2" borderId="128" xfId="0" applyFont="1" applyFill="1" applyBorder="1" applyAlignment="1"/>
    <xf numFmtId="0" fontId="5" fillId="2" borderId="128" xfId="0" applyFont="1" applyFill="1" applyBorder="1" applyAlignment="1"/>
    <xf numFmtId="0" fontId="5" fillId="2" borderId="120" xfId="0" applyFont="1" applyFill="1" applyBorder="1" applyAlignment="1"/>
    <xf numFmtId="0" fontId="1" fillId="2" borderId="128" xfId="0" applyFont="1" applyFill="1" applyBorder="1" applyAlignment="1">
      <alignment horizontal="center"/>
    </xf>
    <xf numFmtId="0" fontId="3" fillId="2" borderId="128" xfId="0" applyFont="1" applyFill="1" applyBorder="1"/>
    <xf numFmtId="179" fontId="2" fillId="2" borderId="128" xfId="0" applyNumberFormat="1" applyFont="1" applyFill="1" applyBorder="1"/>
    <xf numFmtId="0" fontId="2" fillId="2" borderId="109" xfId="0" applyFont="1" applyFill="1" applyBorder="1"/>
    <xf numFmtId="0" fontId="2" fillId="2" borderId="129" xfId="0" applyFont="1" applyFill="1" applyBorder="1"/>
    <xf numFmtId="0" fontId="2" fillId="2" borderId="102" xfId="0" applyFont="1" applyFill="1" applyBorder="1" applyAlignment="1">
      <alignment horizontal="center"/>
    </xf>
    <xf numFmtId="0" fontId="2" fillId="2" borderId="130" xfId="0" applyFont="1" applyFill="1" applyBorder="1"/>
    <xf numFmtId="179" fontId="2" fillId="2" borderId="115" xfId="0" applyNumberFormat="1" applyFont="1" applyFill="1" applyBorder="1"/>
    <xf numFmtId="0" fontId="2" fillId="2" borderId="102" xfId="0" applyFont="1" applyFill="1" applyBorder="1"/>
    <xf numFmtId="0" fontId="2" fillId="2" borderId="115" xfId="0" applyFont="1" applyFill="1" applyBorder="1"/>
    <xf numFmtId="2" fontId="2" fillId="2" borderId="115" xfId="0" applyNumberFormat="1" applyFont="1" applyFill="1" applyBorder="1"/>
    <xf numFmtId="14" fontId="2" fillId="2" borderId="115" xfId="0" applyNumberFormat="1" applyFont="1" applyFill="1" applyBorder="1"/>
    <xf numFmtId="0" fontId="31" fillId="2" borderId="115" xfId="0" applyFont="1" applyFill="1" applyBorder="1"/>
    <xf numFmtId="0" fontId="3" fillId="2" borderId="115" xfId="0" applyFont="1" applyFill="1" applyBorder="1" applyAlignment="1">
      <alignment wrapText="1"/>
    </xf>
    <xf numFmtId="2" fontId="3" fillId="2" borderId="115" xfId="0" applyNumberFormat="1" applyFont="1" applyFill="1" applyBorder="1" applyAlignment="1"/>
    <xf numFmtId="14" fontId="3" fillId="2" borderId="128" xfId="0" applyNumberFormat="1" applyFont="1" applyFill="1" applyBorder="1" applyAlignment="1"/>
    <xf numFmtId="0" fontId="31" fillId="2" borderId="116" xfId="0" applyFont="1" applyFill="1" applyBorder="1"/>
    <xf numFmtId="0" fontId="2" fillId="2" borderId="108" xfId="0" applyFont="1" applyFill="1" applyBorder="1"/>
    <xf numFmtId="170" fontId="2" fillId="2" borderId="128" xfId="0" applyNumberFormat="1" applyFont="1" applyFill="1" applyBorder="1"/>
    <xf numFmtId="14" fontId="2" fillId="2" borderId="109" xfId="0" applyNumberFormat="1" applyFont="1" applyFill="1" applyBorder="1"/>
    <xf numFmtId="0" fontId="31" fillId="2" borderId="120" xfId="0" applyFont="1" applyFill="1" applyBorder="1"/>
    <xf numFmtId="0" fontId="2" fillId="2" borderId="123" xfId="0" applyFont="1" applyFill="1" applyBorder="1" applyAlignment="1"/>
    <xf numFmtId="0" fontId="2" fillId="2" borderId="108" xfId="0" applyFont="1" applyFill="1" applyBorder="1" applyAlignment="1"/>
    <xf numFmtId="170" fontId="2" fillId="2" borderId="123" xfId="0" applyNumberFormat="1" applyFont="1" applyFill="1" applyBorder="1" applyAlignment="1"/>
    <xf numFmtId="14" fontId="2" fillId="2" borderId="120" xfId="0" applyNumberFormat="1" applyFont="1" applyFill="1" applyBorder="1" applyAlignment="1"/>
    <xf numFmtId="0" fontId="2" fillId="2" borderId="124" xfId="0" applyFont="1" applyFill="1" applyBorder="1" applyAlignment="1"/>
    <xf numFmtId="2" fontId="31" fillId="2" borderId="120" xfId="0" applyNumberFormat="1" applyFont="1" applyFill="1" applyBorder="1"/>
    <xf numFmtId="170" fontId="2" fillId="2" borderId="120" xfId="0" applyNumberFormat="1" applyFont="1" applyFill="1" applyBorder="1"/>
    <xf numFmtId="170" fontId="2" fillId="2" borderId="0" xfId="0" applyNumberFormat="1" applyFont="1" applyFill="1" applyBorder="1"/>
    <xf numFmtId="176" fontId="2" fillId="2" borderId="128" xfId="0" applyNumberFormat="1" applyFont="1" applyFill="1" applyBorder="1"/>
    <xf numFmtId="171" fontId="2" fillId="2" borderId="128" xfId="0" applyNumberFormat="1" applyFont="1" applyFill="1" applyBorder="1"/>
    <xf numFmtId="0" fontId="31" fillId="2" borderId="209" xfId="0" applyFont="1" applyFill="1" applyBorder="1" applyAlignment="1">
      <alignment horizontal="left" vertical="top" wrapText="1"/>
    </xf>
    <xf numFmtId="2" fontId="35" fillId="2" borderId="209" xfId="0" quotePrefix="1" applyNumberFormat="1" applyFont="1" applyFill="1" applyBorder="1" applyAlignment="1">
      <alignment horizontal="right" vertical="center" wrapText="1"/>
    </xf>
    <xf numFmtId="0" fontId="35" fillId="2" borderId="209" xfId="0" applyFont="1" applyFill="1" applyBorder="1" applyAlignment="1">
      <alignment horizontal="left" vertical="top" wrapText="1"/>
    </xf>
    <xf numFmtId="2" fontId="2" fillId="2" borderId="192" xfId="0" applyNumberFormat="1" applyFont="1" applyFill="1" applyBorder="1" applyAlignment="1">
      <alignment wrapText="1"/>
    </xf>
    <xf numFmtId="176" fontId="2" fillId="2" borderId="192" xfId="0" applyNumberFormat="1" applyFont="1" applyFill="1" applyBorder="1" applyAlignment="1">
      <alignment wrapText="1"/>
    </xf>
    <xf numFmtId="179" fontId="2" fillId="2" borderId="192" xfId="0" applyNumberFormat="1" applyFont="1" applyFill="1" applyBorder="1" applyAlignment="1">
      <alignment wrapText="1"/>
    </xf>
    <xf numFmtId="0" fontId="2" fillId="2" borderId="251" xfId="0" applyFont="1" applyFill="1" applyBorder="1" applyAlignment="1">
      <alignment horizontal="center"/>
    </xf>
    <xf numFmtId="0" fontId="2" fillId="2" borderId="2" xfId="0" applyFont="1" applyFill="1" applyBorder="1" applyAlignment="1">
      <alignment horizontal="center"/>
    </xf>
    <xf numFmtId="0" fontId="2" fillId="2" borderId="121" xfId="0" applyFont="1" applyFill="1" applyBorder="1" applyAlignment="1">
      <alignment horizontal="center"/>
    </xf>
    <xf numFmtId="0" fontId="5" fillId="2" borderId="256" xfId="0" applyFont="1" applyFill="1" applyBorder="1" applyAlignment="1">
      <alignment horizontal="center" vertical="center"/>
    </xf>
    <xf numFmtId="0" fontId="3" fillId="2" borderId="256" xfId="0" applyFont="1" applyFill="1" applyBorder="1" applyAlignment="1">
      <alignment vertical="center" wrapText="1"/>
    </xf>
    <xf numFmtId="0" fontId="3" fillId="2" borderId="256" xfId="0" applyFont="1" applyFill="1" applyBorder="1" applyAlignment="1">
      <alignment horizontal="center" vertical="center"/>
    </xf>
    <xf numFmtId="170" fontId="3" fillId="2" borderId="256" xfId="0" applyNumberFormat="1" applyFont="1" applyFill="1" applyBorder="1" applyAlignment="1">
      <alignment horizontal="center" vertical="center"/>
    </xf>
    <xf numFmtId="2" fontId="3" fillId="2" borderId="256" xfId="0" applyNumberFormat="1" applyFont="1" applyFill="1" applyBorder="1" applyAlignment="1">
      <alignment horizontal="center" vertical="center"/>
    </xf>
    <xf numFmtId="14" fontId="3" fillId="2" borderId="256" xfId="0" applyNumberFormat="1" applyFont="1" applyFill="1" applyBorder="1" applyAlignment="1">
      <alignment horizontal="center" vertical="center"/>
    </xf>
    <xf numFmtId="14" fontId="3" fillId="2" borderId="256" xfId="0" applyNumberFormat="1" applyFont="1" applyFill="1" applyBorder="1" applyAlignment="1">
      <alignment horizontal="center" vertical="center" wrapText="1"/>
    </xf>
    <xf numFmtId="2" fontId="3" fillId="2" borderId="256" xfId="0" applyNumberFormat="1" applyFont="1" applyFill="1" applyBorder="1" applyAlignment="1">
      <alignment horizontal="center" vertical="center" wrapText="1"/>
    </xf>
    <xf numFmtId="0" fontId="3" fillId="2" borderId="0" xfId="0" applyFont="1" applyFill="1" applyBorder="1"/>
    <xf numFmtId="0" fontId="3" fillId="2" borderId="0" xfId="0" applyFont="1" applyFill="1"/>
    <xf numFmtId="0" fontId="3" fillId="2" borderId="256" xfId="5" applyFont="1" applyFill="1" applyBorder="1" applyAlignment="1">
      <alignment vertical="center" wrapText="1"/>
    </xf>
    <xf numFmtId="0" fontId="3" fillId="2" borderId="256" xfId="5" applyFont="1" applyFill="1" applyBorder="1" applyAlignment="1">
      <alignment horizontal="center" vertical="center"/>
    </xf>
    <xf numFmtId="170" fontId="3" fillId="2" borderId="256" xfId="5" applyNumberFormat="1" applyFont="1" applyFill="1" applyBorder="1" applyAlignment="1">
      <alignment horizontal="center" vertical="center"/>
    </xf>
    <xf numFmtId="2" fontId="3" fillId="2" borderId="256" xfId="5" applyNumberFormat="1" applyFont="1" applyFill="1" applyBorder="1" applyAlignment="1">
      <alignment horizontal="center" vertical="center"/>
    </xf>
    <xf numFmtId="1" fontId="3" fillId="2" borderId="256" xfId="5" applyNumberFormat="1" applyFont="1" applyFill="1" applyBorder="1" applyAlignment="1">
      <alignment horizontal="center" vertical="center"/>
    </xf>
    <xf numFmtId="14" fontId="3" fillId="2" borderId="256" xfId="5" applyNumberFormat="1" applyFont="1" applyFill="1" applyBorder="1" applyAlignment="1">
      <alignment horizontal="center" vertical="center"/>
    </xf>
    <xf numFmtId="171" fontId="3" fillId="2" borderId="256" xfId="0" applyNumberFormat="1" applyFont="1" applyFill="1" applyBorder="1" applyAlignment="1">
      <alignment horizontal="center" vertical="center"/>
    </xf>
    <xf numFmtId="0" fontId="3" fillId="2" borderId="256" xfId="0" applyFont="1" applyFill="1" applyBorder="1" applyAlignment="1">
      <alignment horizontal="left" vertical="center" wrapText="1"/>
    </xf>
    <xf numFmtId="1" fontId="5" fillId="2" borderId="256" xfId="0" applyNumberFormat="1" applyFont="1" applyFill="1" applyBorder="1" applyAlignment="1">
      <alignment horizontal="center" vertical="center"/>
    </xf>
    <xf numFmtId="170" fontId="5" fillId="2" borderId="256" xfId="0" applyNumberFormat="1" applyFont="1" applyFill="1" applyBorder="1" applyAlignment="1">
      <alignment horizontal="center" vertical="center"/>
    </xf>
    <xf numFmtId="2" fontId="5" fillId="2" borderId="256" xfId="0" applyNumberFormat="1" applyFont="1" applyFill="1" applyBorder="1" applyAlignment="1">
      <alignment horizontal="center" vertical="center"/>
    </xf>
    <xf numFmtId="49" fontId="3" fillId="2" borderId="256" xfId="0" applyNumberFormat="1" applyFont="1" applyFill="1" applyBorder="1" applyAlignment="1">
      <alignment horizontal="center" vertical="center"/>
    </xf>
    <xf numFmtId="49" fontId="3" fillId="2" borderId="256" xfId="0" applyNumberFormat="1" applyFont="1" applyFill="1" applyBorder="1" applyAlignment="1">
      <alignment horizontal="center" vertical="center" wrapText="1"/>
    </xf>
    <xf numFmtId="169" fontId="3" fillId="2" borderId="256" xfId="0" applyNumberFormat="1" applyFont="1" applyFill="1" applyBorder="1" applyAlignment="1">
      <alignment horizontal="center" vertical="center" wrapText="1"/>
    </xf>
    <xf numFmtId="0" fontId="3" fillId="2" borderId="256" xfId="0" applyFont="1" applyFill="1" applyBorder="1" applyAlignment="1">
      <alignment horizontal="center" vertical="center" wrapText="1"/>
    </xf>
    <xf numFmtId="172" fontId="3" fillId="2" borderId="256" xfId="0" applyNumberFormat="1" applyFont="1" applyFill="1" applyBorder="1" applyAlignment="1">
      <alignment horizontal="center" vertical="center"/>
    </xf>
    <xf numFmtId="0" fontId="3" fillId="2" borderId="256" xfId="0" applyNumberFormat="1" applyFont="1" applyFill="1" applyBorder="1" applyAlignment="1">
      <alignment horizontal="center" vertical="center" wrapText="1"/>
    </xf>
    <xf numFmtId="0" fontId="5" fillId="2" borderId="121" xfId="0" applyFont="1" applyFill="1" applyBorder="1" applyAlignment="1">
      <alignment horizontal="center"/>
    </xf>
    <xf numFmtId="0" fontId="3" fillId="2" borderId="258" xfId="0" applyFont="1" applyFill="1" applyBorder="1" applyAlignment="1">
      <alignment horizontal="center" vertical="center"/>
    </xf>
    <xf numFmtId="0" fontId="5" fillId="2" borderId="0" xfId="0" applyFont="1" applyFill="1" applyBorder="1"/>
    <xf numFmtId="0" fontId="5" fillId="2" borderId="0" xfId="0" applyFont="1" applyFill="1"/>
    <xf numFmtId="0" fontId="3" fillId="2" borderId="256" xfId="0" applyNumberFormat="1" applyFont="1" applyFill="1" applyBorder="1" applyAlignment="1">
      <alignment horizontal="center" vertical="center"/>
    </xf>
    <xf numFmtId="1" fontId="3" fillId="2" borderId="256" xfId="0" quotePrefix="1" applyNumberFormat="1" applyFont="1" applyFill="1" applyBorder="1" applyAlignment="1">
      <alignment horizontal="center" vertical="center"/>
    </xf>
    <xf numFmtId="1" fontId="3" fillId="2" borderId="256" xfId="0" applyNumberFormat="1" applyFont="1" applyFill="1" applyBorder="1" applyAlignment="1">
      <alignment horizontal="center" vertical="center" wrapText="1"/>
    </xf>
    <xf numFmtId="164" fontId="3" fillId="2" borderId="256" xfId="0" applyNumberFormat="1" applyFont="1" applyFill="1" applyBorder="1" applyAlignment="1">
      <alignment horizontal="center" vertical="center"/>
    </xf>
    <xf numFmtId="172" fontId="3" fillId="2" borderId="256" xfId="0" quotePrefix="1" applyNumberFormat="1" applyFont="1" applyFill="1" applyBorder="1" applyAlignment="1">
      <alignment horizontal="center" vertical="center"/>
    </xf>
    <xf numFmtId="174" fontId="3" fillId="2" borderId="256" xfId="0" applyNumberFormat="1" applyFont="1" applyFill="1" applyBorder="1" applyAlignment="1">
      <alignment horizontal="center" vertical="center"/>
    </xf>
    <xf numFmtId="14" fontId="3" fillId="2" borderId="256" xfId="0" quotePrefix="1" applyNumberFormat="1" applyFont="1" applyFill="1" applyBorder="1" applyAlignment="1">
      <alignment horizontal="center" vertical="center"/>
    </xf>
    <xf numFmtId="49" fontId="3" fillId="2" borderId="256" xfId="0" quotePrefix="1" applyNumberFormat="1" applyFont="1" applyFill="1" applyBorder="1" applyAlignment="1">
      <alignment horizontal="center" vertical="center"/>
    </xf>
    <xf numFmtId="0" fontId="3" fillId="2" borderId="256" xfId="0" quotePrefix="1" applyNumberFormat="1" applyFont="1" applyFill="1" applyBorder="1" applyAlignment="1">
      <alignment horizontal="center" vertical="center"/>
    </xf>
    <xf numFmtId="0" fontId="3" fillId="2" borderId="256" xfId="23" applyFont="1" applyFill="1" applyBorder="1" applyAlignment="1">
      <alignment horizontal="left" vertical="center" wrapText="1"/>
    </xf>
    <xf numFmtId="1" fontId="3" fillId="2" borderId="256" xfId="0" quotePrefix="1" applyNumberFormat="1" applyFont="1" applyFill="1" applyBorder="1" applyAlignment="1">
      <alignment horizontal="center" vertical="center" wrapText="1"/>
    </xf>
    <xf numFmtId="0" fontId="3" fillId="2" borderId="256" xfId="0" applyFont="1" applyFill="1" applyBorder="1" applyAlignment="1">
      <alignment vertical="top" wrapText="1"/>
    </xf>
    <xf numFmtId="177" fontId="3" fillId="2" borderId="256" xfId="0" applyNumberFormat="1" applyFont="1" applyFill="1" applyBorder="1" applyAlignment="1">
      <alignment horizontal="center" vertical="center"/>
    </xf>
    <xf numFmtId="219" fontId="3" fillId="2" borderId="256" xfId="0" applyNumberFormat="1" applyFont="1" applyFill="1" applyBorder="1" applyAlignment="1">
      <alignment horizontal="center" vertical="center"/>
    </xf>
    <xf numFmtId="3" fontId="3" fillId="2" borderId="256" xfId="0" applyNumberFormat="1" applyFont="1" applyFill="1" applyBorder="1" applyAlignment="1">
      <alignment horizontal="center" vertical="center"/>
    </xf>
    <xf numFmtId="172" fontId="3" fillId="2" borderId="256" xfId="0" applyNumberFormat="1" applyFont="1" applyFill="1" applyBorder="1" applyAlignment="1">
      <alignment horizontal="center" vertical="center" wrapText="1"/>
    </xf>
    <xf numFmtId="172" fontId="3" fillId="2" borderId="256" xfId="0" quotePrefix="1" applyNumberFormat="1" applyFont="1" applyFill="1" applyBorder="1" applyAlignment="1">
      <alignment horizontal="center" vertical="center" wrapText="1"/>
    </xf>
    <xf numFmtId="0" fontId="5" fillId="2" borderId="0" xfId="0" applyFont="1" applyFill="1" applyAlignment="1">
      <alignment vertical="center"/>
    </xf>
    <xf numFmtId="0" fontId="3" fillId="2" borderId="0" xfId="0" applyFont="1" applyFill="1" applyAlignment="1">
      <alignment vertical="center"/>
    </xf>
    <xf numFmtId="0" fontId="3" fillId="2" borderId="266" xfId="0" applyFont="1" applyFill="1" applyBorder="1" applyAlignment="1">
      <alignment horizontal="center" vertical="center"/>
    </xf>
    <xf numFmtId="1" fontId="3" fillId="2" borderId="265" xfId="0" quotePrefix="1" applyNumberFormat="1" applyFont="1" applyFill="1" applyBorder="1" applyAlignment="1">
      <alignment horizontal="center" vertical="center"/>
    </xf>
    <xf numFmtId="172" fontId="3" fillId="2" borderId="265" xfId="0" quotePrefix="1" applyNumberFormat="1" applyFont="1" applyFill="1" applyBorder="1" applyAlignment="1">
      <alignment horizontal="center" vertical="center"/>
    </xf>
    <xf numFmtId="14" fontId="3" fillId="2" borderId="78" xfId="0" applyNumberFormat="1" applyFont="1" applyFill="1" applyBorder="1" applyAlignment="1">
      <alignment horizontal="center" vertical="center"/>
    </xf>
    <xf numFmtId="0" fontId="5" fillId="2" borderId="265" xfId="0" applyFont="1" applyFill="1" applyBorder="1" applyAlignment="1">
      <alignment horizontal="center" vertical="center"/>
    </xf>
    <xf numFmtId="164" fontId="3" fillId="2" borderId="265"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2" borderId="13" xfId="0" applyFont="1" applyFill="1" applyBorder="1" applyAlignment="1">
      <alignment horizontal="center" vertical="center"/>
    </xf>
    <xf numFmtId="0" fontId="3" fillId="2" borderId="265" xfId="20" applyFont="1" applyFill="1" applyBorder="1" applyAlignment="1">
      <alignment horizontal="left" vertical="center" wrapText="1"/>
    </xf>
    <xf numFmtId="0" fontId="3" fillId="2" borderId="265" xfId="20" applyFont="1" applyFill="1" applyBorder="1" applyAlignment="1">
      <alignment horizontal="center" vertical="center"/>
    </xf>
    <xf numFmtId="1" fontId="5" fillId="2" borderId="265" xfId="0" quotePrefix="1" applyNumberFormat="1" applyFont="1" applyFill="1" applyBorder="1" applyAlignment="1">
      <alignment horizontal="center" vertical="center"/>
    </xf>
    <xf numFmtId="3" fontId="3" fillId="2" borderId="265" xfId="20" applyNumberFormat="1" applyFont="1" applyFill="1" applyBorder="1" applyAlignment="1">
      <alignment horizontal="center" vertical="center"/>
    </xf>
    <xf numFmtId="173" fontId="3" fillId="2" borderId="265" xfId="20" applyNumberFormat="1" applyFont="1" applyFill="1" applyBorder="1" applyAlignment="1">
      <alignment horizontal="center" vertical="center" wrapText="1"/>
    </xf>
    <xf numFmtId="172" fontId="3" fillId="2" borderId="265" xfId="20" applyNumberFormat="1" applyFont="1" applyFill="1" applyBorder="1" applyAlignment="1">
      <alignment horizontal="center" vertical="center"/>
    </xf>
    <xf numFmtId="1" fontId="3" fillId="2" borderId="79" xfId="0" applyNumberFormat="1" applyFont="1" applyFill="1" applyBorder="1" applyAlignment="1">
      <alignment horizontal="center" vertical="center"/>
    </xf>
    <xf numFmtId="0" fontId="3" fillId="2" borderId="267" xfId="0" applyFont="1" applyFill="1" applyBorder="1" applyAlignment="1">
      <alignment vertical="center" wrapText="1"/>
    </xf>
    <xf numFmtId="0" fontId="3" fillId="2" borderId="267" xfId="20" applyFont="1" applyFill="1" applyBorder="1" applyAlignment="1">
      <alignment horizontal="center" vertical="center"/>
    </xf>
    <xf numFmtId="1" fontId="5" fillId="2" borderId="267" xfId="0" quotePrefix="1" applyNumberFormat="1" applyFont="1" applyFill="1" applyBorder="1" applyAlignment="1">
      <alignment horizontal="center" vertical="center"/>
    </xf>
    <xf numFmtId="2" fontId="3" fillId="2" borderId="267" xfId="0" applyNumberFormat="1" applyFont="1" applyFill="1" applyBorder="1" applyAlignment="1">
      <alignment horizontal="center" vertical="center"/>
    </xf>
    <xf numFmtId="1" fontId="3" fillId="2" borderId="267" xfId="0" quotePrefix="1" applyNumberFormat="1" applyFont="1" applyFill="1" applyBorder="1" applyAlignment="1">
      <alignment horizontal="center" vertical="center"/>
    </xf>
    <xf numFmtId="172" fontId="3" fillId="2" borderId="267" xfId="0" quotePrefix="1" applyNumberFormat="1" applyFont="1" applyFill="1" applyBorder="1" applyAlignment="1">
      <alignment horizontal="center" vertical="center"/>
    </xf>
    <xf numFmtId="172" fontId="3" fillId="2" borderId="267" xfId="0" applyNumberFormat="1" applyFont="1" applyFill="1" applyBorder="1" applyAlignment="1">
      <alignment horizontal="center" vertical="center"/>
    </xf>
    <xf numFmtId="14" fontId="3" fillId="2" borderId="267" xfId="0" applyNumberFormat="1" applyFont="1" applyFill="1" applyBorder="1" applyAlignment="1">
      <alignment horizontal="center" vertical="center"/>
    </xf>
    <xf numFmtId="0" fontId="3" fillId="2" borderId="267" xfId="0" applyFont="1" applyFill="1" applyBorder="1" applyAlignment="1">
      <alignment horizontal="center" vertical="center"/>
    </xf>
    <xf numFmtId="0" fontId="5" fillId="2" borderId="267" xfId="0" applyFont="1" applyFill="1" applyBorder="1" applyAlignment="1">
      <alignment horizontal="center" vertical="center"/>
    </xf>
    <xf numFmtId="0" fontId="3" fillId="2" borderId="265" xfId="0" applyNumberFormat="1" applyFont="1" applyFill="1" applyBorder="1" applyAlignment="1">
      <alignment horizontal="left" vertical="center" wrapText="1"/>
    </xf>
    <xf numFmtId="3" fontId="3" fillId="2" borderId="265" xfId="0" applyNumberFormat="1" applyFont="1" applyFill="1" applyBorder="1" applyAlignment="1">
      <alignment horizontal="center" vertical="center"/>
    </xf>
    <xf numFmtId="0" fontId="3" fillId="2" borderId="265" xfId="23" applyFont="1" applyFill="1" applyBorder="1" applyAlignment="1">
      <alignment horizontal="center" vertical="center" wrapText="1"/>
    </xf>
    <xf numFmtId="14" fontId="3" fillId="2" borderId="265" xfId="23" applyNumberFormat="1" applyFont="1" applyFill="1" applyBorder="1" applyAlignment="1">
      <alignment horizontal="center" vertical="center" wrapText="1"/>
    </xf>
    <xf numFmtId="177" fontId="3" fillId="2" borderId="265" xfId="0" applyNumberFormat="1" applyFont="1" applyFill="1" applyBorder="1" applyAlignment="1">
      <alignment horizontal="center" vertical="center" wrapText="1"/>
    </xf>
    <xf numFmtId="0" fontId="3" fillId="2" borderId="265" xfId="24" applyFont="1" applyFill="1" applyBorder="1" applyAlignment="1">
      <alignment vertical="center" wrapText="1"/>
    </xf>
    <xf numFmtId="175" fontId="3" fillId="2" borderId="265" xfId="0" applyNumberFormat="1" applyFont="1" applyFill="1" applyBorder="1" applyAlignment="1">
      <alignment horizontal="center" vertical="center" wrapText="1"/>
    </xf>
    <xf numFmtId="176" fontId="3" fillId="2" borderId="265" xfId="0" applyNumberFormat="1" applyFont="1" applyFill="1" applyBorder="1" applyAlignment="1">
      <alignment horizontal="center" vertical="center" wrapText="1"/>
    </xf>
    <xf numFmtId="0" fontId="0" fillId="2" borderId="0" xfId="0" applyFill="1" applyAlignment="1">
      <alignment horizontal="center"/>
    </xf>
    <xf numFmtId="2" fontId="0" fillId="2" borderId="0" xfId="0" applyNumberFormat="1" applyFill="1"/>
    <xf numFmtId="0" fontId="3" fillId="2" borderId="133" xfId="0" applyFont="1" applyFill="1" applyBorder="1" applyAlignment="1">
      <alignment horizontal="center"/>
    </xf>
    <xf numFmtId="0" fontId="2" fillId="2" borderId="120" xfId="0" applyFont="1" applyFill="1" applyBorder="1" applyAlignment="1"/>
    <xf numFmtId="0" fontId="3" fillId="2" borderId="192" xfId="0" applyFont="1" applyFill="1" applyBorder="1" applyAlignment="1">
      <alignment horizontal="center" wrapText="1"/>
    </xf>
    <xf numFmtId="0" fontId="2" fillId="2" borderId="96" xfId="0" applyFont="1" applyFill="1" applyBorder="1" applyAlignment="1">
      <alignment horizontal="center" wrapText="1"/>
    </xf>
    <xf numFmtId="0" fontId="6" fillId="2" borderId="107" xfId="0" applyFont="1" applyFill="1" applyBorder="1" applyAlignment="1">
      <alignment vertical="top" wrapText="1"/>
    </xf>
    <xf numFmtId="0" fontId="2" fillId="2" borderId="133" xfId="0" applyFont="1" applyFill="1" applyBorder="1" applyAlignment="1">
      <alignment vertical="top" wrapText="1"/>
    </xf>
    <xf numFmtId="0" fontId="2" fillId="2" borderId="192" xfId="0" applyFont="1" applyFill="1" applyBorder="1" applyAlignment="1">
      <alignment horizontal="left"/>
    </xf>
    <xf numFmtId="0" fontId="2" fillId="2" borderId="217" xfId="0" applyFont="1" applyFill="1" applyBorder="1" applyAlignment="1">
      <alignment horizontal="center" vertical="top" wrapText="1"/>
    </xf>
    <xf numFmtId="49" fontId="3" fillId="2" borderId="217" xfId="0" applyNumberFormat="1" applyFont="1" applyFill="1" applyBorder="1" applyAlignment="1">
      <alignment horizontal="center" vertical="top" wrapText="1"/>
    </xf>
    <xf numFmtId="1" fontId="2" fillId="2" borderId="217" xfId="0" applyNumberFormat="1" applyFont="1" applyFill="1" applyBorder="1" applyAlignment="1">
      <alignment horizontal="center" vertical="top" wrapText="1"/>
    </xf>
    <xf numFmtId="2" fontId="2" fillId="2" borderId="217" xfId="0" applyNumberFormat="1" applyFont="1" applyFill="1" applyBorder="1" applyAlignment="1">
      <alignment horizontal="center" vertical="top" wrapText="1"/>
    </xf>
    <xf numFmtId="1" fontId="3" fillId="2" borderId="217" xfId="0" applyNumberFormat="1" applyFont="1" applyFill="1" applyBorder="1" applyAlignment="1">
      <alignment horizontal="center" vertical="top" wrapText="1"/>
    </xf>
    <xf numFmtId="14" fontId="2" fillId="2" borderId="217" xfId="0" applyNumberFormat="1" applyFont="1" applyFill="1" applyBorder="1" applyAlignment="1">
      <alignment horizontal="center" vertical="top" wrapText="1"/>
    </xf>
    <xf numFmtId="0" fontId="2" fillId="2" borderId="217" xfId="0" applyNumberFormat="1" applyFont="1" applyFill="1" applyBorder="1" applyAlignment="1">
      <alignment horizontal="center" vertical="top" wrapText="1"/>
    </xf>
    <xf numFmtId="0" fontId="2" fillId="2" borderId="1" xfId="0" applyFont="1" applyFill="1" applyBorder="1" applyAlignment="1">
      <alignment horizontal="center" vertical="top"/>
    </xf>
    <xf numFmtId="2" fontId="2" fillId="2" borderId="1" xfId="0" applyNumberFormat="1" applyFont="1" applyFill="1" applyBorder="1" applyAlignment="1">
      <alignment horizontal="center" vertical="top"/>
    </xf>
    <xf numFmtId="1" fontId="3" fillId="2" borderId="1" xfId="0" applyNumberFormat="1" applyFont="1" applyFill="1" applyBorder="1" applyAlignment="1">
      <alignment horizontal="center" vertical="top"/>
    </xf>
    <xf numFmtId="3" fontId="2" fillId="2" borderId="217" xfId="0" applyNumberFormat="1" applyFont="1" applyFill="1" applyBorder="1" applyAlignment="1">
      <alignment horizontal="center" vertical="top" wrapText="1"/>
    </xf>
    <xf numFmtId="176" fontId="3" fillId="2" borderId="217" xfId="0" applyNumberFormat="1" applyFont="1" applyFill="1" applyBorder="1" applyAlignment="1">
      <alignment horizontal="center" vertical="top" wrapText="1"/>
    </xf>
    <xf numFmtId="1" fontId="3" fillId="2" borderId="217" xfId="45" applyNumberFormat="1" applyFont="1" applyFill="1" applyBorder="1" applyAlignment="1">
      <alignment horizontal="center" vertical="top" wrapText="1"/>
    </xf>
    <xf numFmtId="14" fontId="3" fillId="2" borderId="217" xfId="45" applyNumberFormat="1" applyFont="1" applyFill="1" applyBorder="1" applyAlignment="1">
      <alignment horizontal="center" vertical="top" wrapText="1"/>
    </xf>
    <xf numFmtId="49" fontId="3" fillId="2" borderId="109" xfId="0" applyNumberFormat="1" applyFont="1" applyFill="1" applyBorder="1" applyAlignment="1">
      <alignment horizontal="left" vertical="center" wrapText="1"/>
    </xf>
    <xf numFmtId="0" fontId="97" fillId="4" borderId="133" xfId="0" applyNumberFormat="1" applyFont="1" applyFill="1" applyBorder="1" applyAlignment="1" applyProtection="1">
      <alignment horizontal="left" vertical="center" wrapText="1"/>
    </xf>
    <xf numFmtId="49" fontId="3" fillId="2" borderId="124" xfId="0" applyNumberFormat="1" applyFont="1" applyFill="1" applyBorder="1" applyAlignment="1">
      <alignment horizontal="left" vertical="center" wrapText="1"/>
    </xf>
    <xf numFmtId="0" fontId="3" fillId="2" borderId="120" xfId="0" applyFont="1" applyFill="1" applyBorder="1" applyAlignment="1">
      <alignment horizontal="right" vertical="center"/>
    </xf>
    <xf numFmtId="14" fontId="2" fillId="2" borderId="187" xfId="0" applyNumberFormat="1" applyFont="1" applyFill="1" applyBorder="1" applyAlignment="1">
      <alignment horizontal="center"/>
    </xf>
    <xf numFmtId="0" fontId="3" fillId="2" borderId="120" xfId="0" applyFont="1" applyFill="1" applyBorder="1" applyAlignment="1">
      <alignment horizontal="left" wrapText="1"/>
    </xf>
    <xf numFmtId="14" fontId="3" fillId="2" borderId="192" xfId="0" applyNumberFormat="1" applyFont="1" applyFill="1" applyBorder="1" applyAlignment="1">
      <alignment horizontal="left"/>
    </xf>
    <xf numFmtId="14" fontId="3" fillId="2" borderId="120" xfId="0" applyNumberFormat="1" applyFont="1" applyFill="1" applyBorder="1" applyAlignment="1">
      <alignment horizontal="left"/>
    </xf>
    <xf numFmtId="0" fontId="3" fillId="2" borderId="120" xfId="0" applyFont="1" applyFill="1" applyBorder="1" applyAlignment="1">
      <alignment horizontal="left"/>
    </xf>
    <xf numFmtId="0" fontId="2" fillId="2" borderId="1" xfId="0" applyFont="1" applyFill="1" applyBorder="1" applyAlignment="1">
      <alignment horizontal="left" vertical="center"/>
    </xf>
    <xf numFmtId="2" fontId="2" fillId="2" borderId="1" xfId="0" applyNumberFormat="1" applyFont="1" applyFill="1" applyBorder="1" applyAlignment="1">
      <alignment horizontal="left" vertical="center"/>
    </xf>
    <xf numFmtId="1" fontId="3" fillId="2" borderId="1" xfId="0" applyNumberFormat="1" applyFont="1" applyFill="1" applyBorder="1" applyAlignment="1">
      <alignment horizontal="left" vertical="center"/>
    </xf>
    <xf numFmtId="0" fontId="31" fillId="2" borderId="192" xfId="0" applyFont="1" applyFill="1" applyBorder="1" applyAlignment="1">
      <alignment horizontal="left"/>
    </xf>
    <xf numFmtId="0" fontId="25" fillId="2" borderId="0" xfId="0" applyFont="1" applyFill="1" applyAlignment="1">
      <alignment horizontal="left"/>
    </xf>
    <xf numFmtId="0" fontId="0" fillId="2" borderId="0" xfId="0" applyFill="1" applyAlignment="1">
      <alignment horizontal="left"/>
    </xf>
    <xf numFmtId="0" fontId="3" fillId="2" borderId="192" xfId="0" applyNumberFormat="1" applyFont="1" applyFill="1" applyBorder="1" applyAlignment="1">
      <alignment horizontal="left" vertical="center" wrapText="1"/>
    </xf>
    <xf numFmtId="2" fontId="2" fillId="2" borderId="192" xfId="0" applyNumberFormat="1" applyFont="1" applyFill="1" applyBorder="1" applyAlignment="1">
      <alignment horizontal="left"/>
    </xf>
    <xf numFmtId="14" fontId="3" fillId="2" borderId="187" xfId="0" applyNumberFormat="1" applyFont="1" applyFill="1" applyBorder="1" applyAlignment="1">
      <alignment horizontal="left" vertical="center" wrapText="1"/>
    </xf>
    <xf numFmtId="14" fontId="2" fillId="2" borderId="192" xfId="0" applyNumberFormat="1" applyFont="1" applyFill="1" applyBorder="1" applyAlignment="1">
      <alignment horizontal="left"/>
    </xf>
    <xf numFmtId="0" fontId="0" fillId="2" borderId="0" xfId="0" applyFont="1" applyFill="1" applyAlignment="1">
      <alignment horizontal="left"/>
    </xf>
    <xf numFmtId="49" fontId="3" fillId="2" borderId="120" xfId="0" applyNumberFormat="1" applyFont="1" applyFill="1" applyBorder="1" applyAlignment="1">
      <alignment horizontal="left" wrapText="1"/>
    </xf>
    <xf numFmtId="170" fontId="2" fillId="2" borderId="192" xfId="0" applyNumberFormat="1" applyFont="1" applyFill="1" applyBorder="1" applyAlignment="1">
      <alignment horizontal="left"/>
    </xf>
    <xf numFmtId="2" fontId="3" fillId="2" borderId="120" xfId="0" applyNumberFormat="1" applyFont="1" applyFill="1" applyBorder="1" applyAlignment="1">
      <alignment horizontal="left" vertical="center"/>
    </xf>
    <xf numFmtId="0" fontId="2" fillId="2" borderId="192" xfId="0" applyFont="1" applyFill="1" applyBorder="1" applyAlignment="1">
      <alignment horizontal="left" vertical="center"/>
    </xf>
    <xf numFmtId="0" fontId="3" fillId="2" borderId="120" xfId="0" applyFont="1" applyFill="1" applyBorder="1" applyAlignment="1">
      <alignment horizontal="left" vertical="center"/>
    </xf>
    <xf numFmtId="0" fontId="36" fillId="2" borderId="173" xfId="0" applyFont="1" applyFill="1" applyBorder="1" applyAlignment="1">
      <alignment vertical="top" wrapText="1"/>
    </xf>
    <xf numFmtId="0" fontId="2" fillId="2" borderId="136" xfId="0" applyFont="1" applyFill="1" applyBorder="1" applyAlignment="1">
      <alignment horizontal="center" wrapText="1"/>
    </xf>
    <xf numFmtId="0" fontId="31" fillId="2" borderId="209" xfId="0" applyFont="1" applyFill="1" applyBorder="1" applyAlignment="1">
      <alignment vertical="top" wrapText="1"/>
    </xf>
    <xf numFmtId="179" fontId="2" fillId="2" borderId="209" xfId="0" applyNumberFormat="1" applyFont="1" applyFill="1" applyBorder="1" applyAlignment="1">
      <alignment vertical="top"/>
    </xf>
    <xf numFmtId="0" fontId="2" fillId="2" borderId="209" xfId="0" applyFont="1" applyFill="1" applyBorder="1" applyAlignment="1">
      <alignment vertical="top"/>
    </xf>
    <xf numFmtId="172" fontId="31" fillId="2" borderId="209" xfId="0" applyNumberFormat="1" applyFont="1" applyFill="1" applyBorder="1" applyAlignment="1">
      <alignment vertical="top"/>
    </xf>
    <xf numFmtId="3" fontId="2" fillId="2" borderId="209" xfId="0" applyNumberFormat="1" applyFont="1" applyFill="1" applyBorder="1" applyAlignment="1">
      <alignment horizontal="center" vertical="top" wrapText="1"/>
    </xf>
    <xf numFmtId="49" fontId="2" fillId="2" borderId="209" xfId="0" applyNumberFormat="1" applyFont="1" applyFill="1" applyBorder="1" applyAlignment="1">
      <alignment horizontal="center" vertical="top" wrapText="1"/>
    </xf>
    <xf numFmtId="0" fontId="3" fillId="2" borderId="152" xfId="0" applyFont="1" applyFill="1" applyBorder="1" applyAlignment="1"/>
    <xf numFmtId="0" fontId="3" fillId="2" borderId="133" xfId="0" applyFont="1" applyFill="1" applyBorder="1" applyAlignment="1">
      <alignment horizontal="center" vertical="top"/>
    </xf>
    <xf numFmtId="2" fontId="3" fillId="2" borderId="133" xfId="0" applyNumberFormat="1" applyFont="1" applyFill="1" applyBorder="1" applyAlignment="1">
      <alignment vertical="top"/>
    </xf>
    <xf numFmtId="0" fontId="3" fillId="2" borderId="133" xfId="0" applyFont="1" applyFill="1" applyBorder="1" applyAlignment="1">
      <alignment vertical="top"/>
    </xf>
    <xf numFmtId="2" fontId="3" fillId="2" borderId="133" xfId="0" applyNumberFormat="1" applyFont="1" applyFill="1" applyBorder="1" applyAlignment="1">
      <alignment vertical="top" shrinkToFit="1"/>
    </xf>
    <xf numFmtId="14" fontId="3" fillId="2" borderId="133" xfId="0" applyNumberFormat="1" applyFont="1" applyFill="1" applyBorder="1" applyAlignment="1">
      <alignment vertical="top" wrapText="1"/>
    </xf>
    <xf numFmtId="14" fontId="3" fillId="2" borderId="133" xfId="0" applyNumberFormat="1" applyFont="1" applyFill="1" applyBorder="1" applyAlignment="1">
      <alignment vertical="top"/>
    </xf>
    <xf numFmtId="0" fontId="35" fillId="2" borderId="133" xfId="0" applyFont="1" applyFill="1" applyBorder="1" applyAlignment="1">
      <alignment vertical="top"/>
    </xf>
    <xf numFmtId="0" fontId="2" fillId="2" borderId="133" xfId="0" applyFont="1" applyFill="1" applyBorder="1" applyAlignment="1">
      <alignment vertical="top"/>
    </xf>
    <xf numFmtId="2" fontId="48" fillId="2" borderId="133" xfId="49" applyNumberFormat="1" applyFont="1" applyFill="1" applyBorder="1" applyAlignment="1">
      <alignment horizontal="center" vertical="top"/>
    </xf>
    <xf numFmtId="0" fontId="3" fillId="2" borderId="133" xfId="1" applyFont="1" applyFill="1" applyBorder="1" applyAlignment="1">
      <alignment horizontal="center" vertical="top"/>
    </xf>
    <xf numFmtId="0" fontId="34" fillId="2" borderId="133" xfId="0" applyFont="1" applyFill="1" applyBorder="1" applyAlignment="1">
      <alignment vertical="top"/>
    </xf>
    <xf numFmtId="177" fontId="2" fillId="2" borderId="133" xfId="0" applyNumberFormat="1" applyFont="1" applyFill="1" applyBorder="1" applyAlignment="1">
      <alignment vertical="top"/>
    </xf>
    <xf numFmtId="14" fontId="3" fillId="2" borderId="120" xfId="1" applyNumberFormat="1" applyFont="1" applyFill="1" applyBorder="1" applyAlignment="1">
      <alignment horizontal="center" vertical="top"/>
    </xf>
    <xf numFmtId="0" fontId="6" fillId="2" borderId="133" xfId="0" applyNumberFormat="1" applyFont="1" applyFill="1" applyBorder="1" applyAlignment="1">
      <alignment horizontal="center" vertical="top"/>
    </xf>
    <xf numFmtId="0" fontId="2" fillId="2" borderId="133" xfId="0" applyNumberFormat="1" applyFont="1" applyFill="1" applyBorder="1" applyAlignment="1">
      <alignment horizontal="center" vertical="top"/>
    </xf>
    <xf numFmtId="0" fontId="2" fillId="2" borderId="133" xfId="0" applyFont="1" applyFill="1" applyBorder="1" applyAlignment="1">
      <alignment horizontal="center" vertical="top"/>
    </xf>
    <xf numFmtId="0" fontId="2" fillId="2" borderId="107" xfId="0" applyFont="1" applyFill="1" applyBorder="1" applyAlignment="1">
      <alignment horizontal="center" vertical="top"/>
    </xf>
    <xf numFmtId="0" fontId="6" fillId="2" borderId="272" xfId="0" applyFont="1" applyFill="1" applyBorder="1" applyAlignment="1">
      <alignment vertical="top" wrapText="1"/>
    </xf>
    <xf numFmtId="0" fontId="2" fillId="2" borderId="272" xfId="0" applyFont="1" applyFill="1" applyBorder="1" applyAlignment="1"/>
    <xf numFmtId="0" fontId="5" fillId="2" borderId="226" xfId="0" applyFont="1" applyFill="1" applyBorder="1" applyAlignment="1">
      <alignment horizontal="center"/>
    </xf>
    <xf numFmtId="0" fontId="5" fillId="2" borderId="252" xfId="0" applyFont="1" applyFill="1" applyBorder="1" applyAlignment="1">
      <alignment horizontal="center"/>
    </xf>
    <xf numFmtId="0" fontId="5" fillId="2" borderId="270" xfId="0" applyFont="1" applyFill="1" applyBorder="1" applyAlignment="1">
      <alignment horizontal="center"/>
    </xf>
    <xf numFmtId="0" fontId="2" fillId="2" borderId="272"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226" xfId="0" applyFont="1" applyFill="1" applyBorder="1" applyAlignment="1">
      <alignment horizontal="left"/>
    </xf>
    <xf numFmtId="0" fontId="2" fillId="2" borderId="270" xfId="0" applyFont="1" applyFill="1" applyBorder="1" applyAlignment="1">
      <alignment horizontal="left"/>
    </xf>
    <xf numFmtId="0" fontId="2" fillId="2" borderId="226" xfId="0" applyFont="1" applyFill="1" applyBorder="1" applyAlignment="1">
      <alignment horizontal="left" vertical="top"/>
    </xf>
    <xf numFmtId="0" fontId="2" fillId="2" borderId="270" xfId="0" applyFont="1" applyFill="1" applyBorder="1" applyAlignment="1">
      <alignment horizontal="left" vertical="top"/>
    </xf>
    <xf numFmtId="0" fontId="2" fillId="2" borderId="226" xfId="0" applyFont="1" applyFill="1" applyBorder="1" applyAlignment="1">
      <alignment horizontal="center"/>
    </xf>
    <xf numFmtId="0" fontId="2" fillId="2" borderId="270" xfId="0" applyFont="1" applyFill="1" applyBorder="1" applyAlignment="1">
      <alignment horizontal="center"/>
    </xf>
    <xf numFmtId="0" fontId="1" fillId="2" borderId="128" xfId="0" applyFont="1" applyFill="1" applyBorder="1" applyAlignment="1">
      <alignment horizontal="center" vertical="center"/>
    </xf>
    <xf numFmtId="0" fontId="1" fillId="2" borderId="129" xfId="0" applyFont="1" applyFill="1" applyBorder="1" applyAlignment="1">
      <alignment horizontal="center" vertical="center"/>
    </xf>
    <xf numFmtId="0" fontId="40" fillId="2" borderId="209" xfId="0" applyFont="1" applyFill="1" applyBorder="1" applyAlignment="1">
      <alignment horizontal="center" vertical="center"/>
    </xf>
    <xf numFmtId="0" fontId="29" fillId="2" borderId="209" xfId="0" applyFont="1" applyFill="1" applyBorder="1" applyAlignment="1">
      <alignment horizontal="center"/>
    </xf>
    <xf numFmtId="0" fontId="2" fillId="2" borderId="128" xfId="0" applyFont="1" applyFill="1" applyBorder="1" applyAlignment="1"/>
    <xf numFmtId="0" fontId="2" fillId="2" borderId="129" xfId="0" applyFont="1" applyFill="1" applyBorder="1" applyAlignment="1"/>
    <xf numFmtId="0" fontId="17" fillId="2" borderId="20" xfId="0" applyNumberFormat="1" applyFont="1" applyFill="1" applyBorder="1" applyAlignment="1">
      <alignment horizontal="center" vertical="center" wrapText="1"/>
    </xf>
    <xf numFmtId="0" fontId="17" fillId="2" borderId="21"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 fillId="2" borderId="120" xfId="0" applyFont="1" applyFill="1" applyBorder="1" applyAlignment="1">
      <alignment horizontal="center" vertical="center"/>
    </xf>
    <xf numFmtId="0" fontId="2" fillId="2" borderId="120" xfId="0" applyFont="1" applyFill="1" applyBorder="1" applyAlignment="1"/>
    <xf numFmtId="0" fontId="2" fillId="2" borderId="129" xfId="0" applyFont="1" applyFill="1" applyBorder="1" applyAlignment="1">
      <alignment horizontal="left"/>
    </xf>
    <xf numFmtId="0" fontId="2" fillId="2" borderId="123" xfId="0" applyFont="1" applyFill="1" applyBorder="1" applyAlignment="1">
      <alignment horizontal="left"/>
    </xf>
    <xf numFmtId="0" fontId="2" fillId="2" borderId="108" xfId="0" applyFont="1" applyFill="1" applyBorder="1" applyAlignment="1">
      <alignment horizontal="left"/>
    </xf>
    <xf numFmtId="0" fontId="2" fillId="2" borderId="129" xfId="0" applyFont="1" applyFill="1" applyBorder="1" applyAlignment="1">
      <alignment horizontal="center"/>
    </xf>
    <xf numFmtId="0" fontId="2" fillId="2" borderId="123" xfId="0" applyFont="1" applyFill="1" applyBorder="1" applyAlignment="1">
      <alignment horizontal="center"/>
    </xf>
    <xf numFmtId="0" fontId="2" fillId="2" borderId="108" xfId="0" applyFont="1" applyFill="1" applyBorder="1" applyAlignment="1">
      <alignment horizontal="center"/>
    </xf>
    <xf numFmtId="0" fontId="2" fillId="2" borderId="109" xfId="0" applyFont="1" applyFill="1" applyBorder="1" applyAlignment="1">
      <alignment horizontal="center"/>
    </xf>
    <xf numFmtId="0" fontId="2" fillId="2" borderId="119" xfId="0" applyFont="1" applyFill="1" applyBorder="1" applyAlignment="1">
      <alignment wrapText="1"/>
    </xf>
    <xf numFmtId="0" fontId="2" fillId="2" borderId="123" xfId="0" applyFont="1" applyFill="1" applyBorder="1" applyAlignment="1">
      <alignment wrapText="1"/>
    </xf>
    <xf numFmtId="0" fontId="2" fillId="2" borderId="124" xfId="0" applyFont="1" applyFill="1" applyBorder="1" applyAlignment="1">
      <alignment wrapText="1"/>
    </xf>
    <xf numFmtId="0" fontId="2" fillId="2" borderId="101" xfId="0" applyFont="1" applyFill="1" applyBorder="1" applyAlignment="1">
      <alignment horizontal="center"/>
    </xf>
    <xf numFmtId="0" fontId="2" fillId="2" borderId="124" xfId="0" applyFont="1" applyFill="1" applyBorder="1" applyAlignment="1">
      <alignment horizontal="center"/>
    </xf>
    <xf numFmtId="0" fontId="1" fillId="2" borderId="192" xfId="0"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5" fillId="2" borderId="256" xfId="0" applyFont="1" applyFill="1" applyBorder="1" applyAlignment="1">
      <alignment horizontal="left" vertical="center"/>
    </xf>
    <xf numFmtId="0" fontId="5" fillId="2" borderId="256" xfId="0" applyFont="1" applyFill="1" applyBorder="1" applyAlignment="1">
      <alignment horizontal="center" vertical="center" wrapText="1"/>
    </xf>
    <xf numFmtId="0" fontId="1" fillId="2" borderId="192" xfId="0" applyFont="1" applyFill="1" applyBorder="1" applyAlignment="1">
      <alignment horizontal="center"/>
    </xf>
    <xf numFmtId="0" fontId="2" fillId="2" borderId="192" xfId="0" applyFont="1" applyFill="1" applyBorder="1" applyAlignment="1">
      <alignment horizontal="center"/>
    </xf>
    <xf numFmtId="0" fontId="5" fillId="2" borderId="265" xfId="0" applyFont="1" applyFill="1" applyBorder="1" applyAlignment="1">
      <alignment horizontal="left" vertical="center" wrapText="1"/>
    </xf>
    <xf numFmtId="0" fontId="5" fillId="2" borderId="268" xfId="0" applyFont="1" applyFill="1" applyBorder="1" applyAlignment="1">
      <alignment horizontal="left" wrapText="1"/>
    </xf>
    <xf numFmtId="0" fontId="5" fillId="2" borderId="265" xfId="0" applyNumberFormat="1" applyFont="1" applyFill="1" applyBorder="1" applyAlignment="1">
      <alignment horizontal="left" vertical="center" wrapText="1"/>
    </xf>
    <xf numFmtId="0" fontId="5" fillId="2" borderId="265" xfId="0" applyFont="1" applyFill="1" applyBorder="1" applyAlignment="1">
      <alignment horizontal="center" vertical="center" wrapText="1"/>
    </xf>
    <xf numFmtId="0" fontId="5" fillId="2" borderId="257" xfId="0" applyFont="1" applyFill="1" applyBorder="1" applyAlignment="1">
      <alignment horizontal="left" vertical="center" wrapText="1"/>
    </xf>
    <xf numFmtId="0" fontId="5" fillId="2" borderId="221" xfId="0" applyFont="1" applyFill="1" applyBorder="1" applyAlignment="1">
      <alignment horizontal="left" vertical="center" wrapText="1"/>
    </xf>
    <xf numFmtId="0" fontId="5" fillId="2" borderId="258"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1" fillId="2" borderId="257" xfId="0" applyFont="1" applyFill="1" applyBorder="1" applyAlignment="1">
      <alignment horizontal="center"/>
    </xf>
    <xf numFmtId="0" fontId="1" fillId="2" borderId="251" xfId="0" applyFont="1" applyFill="1" applyBorder="1" applyAlignment="1">
      <alignment horizontal="center"/>
    </xf>
    <xf numFmtId="0" fontId="1" fillId="2" borderId="258" xfId="0" applyFont="1" applyFill="1" applyBorder="1" applyAlignment="1">
      <alignment horizontal="center"/>
    </xf>
    <xf numFmtId="0" fontId="5" fillId="2" borderId="256" xfId="0" applyFont="1" applyFill="1" applyBorder="1" applyAlignment="1">
      <alignment horizontal="center" vertical="center"/>
    </xf>
    <xf numFmtId="0" fontId="5" fillId="2" borderId="257" xfId="0" applyFont="1" applyFill="1" applyBorder="1" applyAlignment="1">
      <alignment horizontal="center" vertical="center" wrapText="1"/>
    </xf>
    <xf numFmtId="0" fontId="5" fillId="2" borderId="221" xfId="0" applyFont="1" applyFill="1" applyBorder="1" applyAlignment="1">
      <alignment horizontal="center" vertical="center" wrapText="1"/>
    </xf>
    <xf numFmtId="0" fontId="5" fillId="2" borderId="258" xfId="0" applyFont="1" applyFill="1" applyBorder="1" applyAlignment="1">
      <alignment horizontal="center" vertical="center" wrapText="1"/>
    </xf>
    <xf numFmtId="0" fontId="1" fillId="2" borderId="257" xfId="0" applyFont="1" applyFill="1" applyBorder="1" applyAlignment="1"/>
    <xf numFmtId="0" fontId="1" fillId="2" borderId="221" xfId="0" applyFont="1" applyFill="1" applyBorder="1" applyAlignment="1"/>
    <xf numFmtId="0" fontId="1" fillId="2" borderId="258" xfId="0" applyFont="1" applyFill="1" applyBorder="1" applyAlignment="1"/>
    <xf numFmtId="0" fontId="31" fillId="2" borderId="258" xfId="0" applyFont="1" applyFill="1" applyBorder="1" applyAlignment="1"/>
    <xf numFmtId="0" fontId="4" fillId="2" borderId="134" xfId="0" applyNumberFormat="1" applyFont="1" applyFill="1" applyBorder="1" applyAlignment="1">
      <alignment horizontal="center" vertical="center" wrapText="1"/>
    </xf>
    <xf numFmtId="0" fontId="4" fillId="2" borderId="108" xfId="0" applyNumberFormat="1" applyFont="1" applyFill="1" applyBorder="1" applyAlignment="1">
      <alignment horizontal="center" vertical="center" wrapText="1"/>
    </xf>
    <xf numFmtId="0" fontId="4" fillId="2" borderId="109" xfId="0" applyNumberFormat="1" applyFont="1" applyFill="1" applyBorder="1" applyAlignment="1">
      <alignment horizontal="center" vertical="center" wrapText="1"/>
    </xf>
    <xf numFmtId="0" fontId="17" fillId="2" borderId="134" xfId="0" applyNumberFormat="1" applyFont="1" applyFill="1" applyBorder="1" applyAlignment="1">
      <alignment horizontal="center" vertical="center" wrapText="1"/>
    </xf>
    <xf numFmtId="0" fontId="17" fillId="2" borderId="108" xfId="0" applyNumberFormat="1" applyFont="1" applyFill="1" applyBorder="1" applyAlignment="1">
      <alignment horizontal="center" vertical="center" wrapText="1"/>
    </xf>
    <xf numFmtId="0" fontId="17" fillId="2" borderId="109" xfId="0" applyNumberFormat="1" applyFont="1" applyFill="1" applyBorder="1" applyAlignment="1">
      <alignment horizontal="center" vertical="center" wrapText="1"/>
    </xf>
    <xf numFmtId="0" fontId="5" fillId="2" borderId="192" xfId="0" applyFont="1" applyFill="1" applyBorder="1" applyAlignment="1">
      <alignment horizontal="center" vertical="center"/>
    </xf>
    <xf numFmtId="0" fontId="5" fillId="2" borderId="147" xfId="0" applyFont="1" applyFill="1" applyBorder="1" applyAlignment="1">
      <alignment horizontal="center" vertical="center" wrapText="1"/>
    </xf>
    <xf numFmtId="0" fontId="5" fillId="2" borderId="147" xfId="0" applyFont="1" applyFill="1" applyBorder="1" applyAlignment="1">
      <alignment horizontal="center" wrapText="1"/>
    </xf>
    <xf numFmtId="0" fontId="3" fillId="2" borderId="187" xfId="0" applyFont="1" applyFill="1" applyBorder="1" applyAlignment="1">
      <alignment horizontal="center"/>
    </xf>
    <xf numFmtId="0" fontId="3" fillId="2" borderId="183" xfId="0" applyFont="1" applyFill="1" applyBorder="1" applyAlignment="1">
      <alignment horizontal="center"/>
    </xf>
    <xf numFmtId="0" fontId="3" fillId="2" borderId="184" xfId="0" applyFont="1" applyFill="1" applyBorder="1" applyAlignment="1">
      <alignment horizontal="center"/>
    </xf>
    <xf numFmtId="0" fontId="28" fillId="2" borderId="134" xfId="0" applyFont="1" applyFill="1" applyBorder="1" applyAlignment="1">
      <alignment horizontal="center" wrapText="1"/>
    </xf>
    <xf numFmtId="0" fontId="28" fillId="2" borderId="123" xfId="0" applyFont="1" applyFill="1" applyBorder="1" applyAlignment="1">
      <alignment horizontal="center" wrapText="1"/>
    </xf>
    <xf numFmtId="0" fontId="28" fillId="2" borderId="108" xfId="0" applyFont="1" applyFill="1" applyBorder="1" applyAlignment="1">
      <alignment horizontal="center" wrapText="1"/>
    </xf>
    <xf numFmtId="0" fontId="28" fillId="2" borderId="109" xfId="0" applyFont="1" applyFill="1" applyBorder="1" applyAlignment="1">
      <alignment horizontal="center" wrapText="1"/>
    </xf>
    <xf numFmtId="0" fontId="17" fillId="2" borderId="40" xfId="0" applyNumberFormat="1" applyFont="1" applyFill="1" applyBorder="1" applyAlignment="1">
      <alignment horizontal="center" vertical="center" wrapText="1"/>
    </xf>
    <xf numFmtId="0" fontId="17" fillId="2" borderId="37" xfId="0" applyNumberFormat="1" applyFont="1" applyFill="1" applyBorder="1" applyAlignment="1">
      <alignment horizontal="center" vertical="center" wrapText="1"/>
    </xf>
    <xf numFmtId="0" fontId="17" fillId="2" borderId="38" xfId="0" applyNumberFormat="1" applyFont="1" applyFill="1" applyBorder="1" applyAlignment="1">
      <alignment horizontal="center" vertical="center" wrapText="1"/>
    </xf>
    <xf numFmtId="0" fontId="1" fillId="2" borderId="257" xfId="0" applyFont="1" applyFill="1" applyBorder="1" applyAlignment="1">
      <alignment horizontal="center" vertical="center"/>
    </xf>
    <xf numFmtId="0" fontId="1" fillId="2" borderId="221" xfId="0" applyFont="1" applyFill="1" applyBorder="1" applyAlignment="1">
      <alignment horizontal="center" vertical="center"/>
    </xf>
    <xf numFmtId="0" fontId="1" fillId="2" borderId="258" xfId="0" applyFont="1" applyFill="1" applyBorder="1" applyAlignment="1">
      <alignment horizontal="center" vertical="center"/>
    </xf>
    <xf numFmtId="0" fontId="3" fillId="2" borderId="257" xfId="0" applyFont="1" applyFill="1" applyBorder="1" applyAlignment="1">
      <alignment horizontal="center"/>
    </xf>
    <xf numFmtId="0" fontId="3" fillId="2" borderId="221" xfId="0" applyFont="1" applyFill="1" applyBorder="1" applyAlignment="1">
      <alignment horizontal="center"/>
    </xf>
    <xf numFmtId="0" fontId="3" fillId="2" borderId="258" xfId="0" applyFont="1" applyFill="1" applyBorder="1" applyAlignment="1">
      <alignment horizontal="center"/>
    </xf>
    <xf numFmtId="0" fontId="17" fillId="2" borderId="45" xfId="0" applyNumberFormat="1" applyFont="1" applyFill="1" applyBorder="1" applyAlignment="1">
      <alignment horizontal="center" vertical="center" wrapText="1"/>
    </xf>
    <xf numFmtId="0" fontId="17" fillId="2" borderId="46" xfId="0" applyNumberFormat="1" applyFont="1" applyFill="1" applyBorder="1" applyAlignment="1">
      <alignment horizontal="center" vertical="center" wrapText="1"/>
    </xf>
    <xf numFmtId="0" fontId="17" fillId="2" borderId="47" xfId="0" applyNumberFormat="1" applyFont="1" applyFill="1" applyBorder="1" applyAlignment="1">
      <alignment horizontal="center" vertical="center" wrapText="1"/>
    </xf>
    <xf numFmtId="0" fontId="1" fillId="2" borderId="133" xfId="0" applyFont="1" applyFill="1" applyBorder="1" applyAlignment="1">
      <alignment horizontal="center" vertical="center"/>
    </xf>
    <xf numFmtId="0" fontId="5" fillId="2" borderId="220" xfId="0" applyFont="1" applyFill="1" applyBorder="1" applyAlignment="1">
      <alignment horizontal="left" vertical="center"/>
    </xf>
    <xf numFmtId="0" fontId="31" fillId="2" borderId="221" xfId="0" applyFont="1" applyFill="1" applyBorder="1" applyAlignment="1"/>
    <xf numFmtId="0" fontId="31" fillId="2" borderId="219" xfId="0" applyFont="1" applyFill="1" applyBorder="1" applyAlignment="1"/>
    <xf numFmtId="0" fontId="17" fillId="2" borderId="45" xfId="0" applyNumberFormat="1" applyFont="1" applyFill="1" applyBorder="1" applyAlignment="1">
      <alignment horizontal="center" vertical="center"/>
    </xf>
    <xf numFmtId="0" fontId="17" fillId="2" borderId="29" xfId="0" applyNumberFormat="1" applyFont="1" applyFill="1" applyBorder="1" applyAlignment="1">
      <alignment horizontal="center" vertical="center"/>
    </xf>
    <xf numFmtId="0" fontId="17" fillId="2" borderId="47" xfId="0" applyNumberFormat="1" applyFont="1" applyFill="1" applyBorder="1" applyAlignment="1">
      <alignment horizontal="center" vertical="center"/>
    </xf>
    <xf numFmtId="0" fontId="1" fillId="2" borderId="133" xfId="0" applyFont="1" applyFill="1" applyBorder="1" applyAlignment="1">
      <alignment horizontal="left"/>
    </xf>
    <xf numFmtId="0" fontId="2" fillId="2" borderId="133" xfId="0" applyFont="1" applyFill="1" applyBorder="1" applyAlignment="1">
      <alignment horizontal="left"/>
    </xf>
    <xf numFmtId="0" fontId="2" fillId="2" borderId="107" xfId="0" applyFont="1" applyFill="1" applyBorder="1" applyAlignment="1">
      <alignment horizontal="center"/>
    </xf>
    <xf numFmtId="0" fontId="2" fillId="2" borderId="120" xfId="0" applyFont="1" applyFill="1" applyBorder="1" applyAlignment="1">
      <alignment horizontal="center"/>
    </xf>
    <xf numFmtId="0" fontId="2" fillId="2" borderId="272" xfId="0" applyFont="1" applyFill="1" applyBorder="1" applyAlignment="1">
      <alignment horizontal="center"/>
    </xf>
    <xf numFmtId="0" fontId="17" fillId="2" borderId="32" xfId="0" applyNumberFormat="1" applyFont="1" applyFill="1" applyBorder="1" applyAlignment="1">
      <alignment horizontal="center" vertical="center" wrapText="1"/>
    </xf>
    <xf numFmtId="0" fontId="17" fillId="2" borderId="35" xfId="0" applyNumberFormat="1" applyFont="1" applyFill="1" applyBorder="1" applyAlignment="1">
      <alignment horizontal="center" vertical="center" wrapText="1"/>
    </xf>
    <xf numFmtId="0" fontId="17" fillId="2" borderId="36" xfId="0" applyNumberFormat="1" applyFont="1" applyFill="1" applyBorder="1" applyAlignment="1">
      <alignment horizontal="center" vertical="center" wrapText="1"/>
    </xf>
    <xf numFmtId="0" fontId="1" fillId="2" borderId="187" xfId="0" applyFont="1" applyFill="1" applyBorder="1" applyAlignment="1">
      <alignment horizontal="center" vertical="center"/>
    </xf>
    <xf numFmtId="0" fontId="1" fillId="2" borderId="183" xfId="0" applyFont="1" applyFill="1" applyBorder="1" applyAlignment="1">
      <alignment horizontal="center" vertical="center"/>
    </xf>
    <xf numFmtId="0" fontId="1" fillId="2" borderId="184" xfId="0" applyFont="1" applyFill="1" applyBorder="1" applyAlignment="1">
      <alignment horizontal="center" vertical="center"/>
    </xf>
    <xf numFmtId="0" fontId="2" fillId="2" borderId="187" xfId="0" applyFont="1" applyFill="1" applyBorder="1" applyAlignment="1">
      <alignment horizontal="center"/>
    </xf>
    <xf numFmtId="0" fontId="2" fillId="2" borderId="183" xfId="0" applyFont="1" applyFill="1" applyBorder="1" applyAlignment="1">
      <alignment horizontal="center"/>
    </xf>
    <xf numFmtId="0" fontId="2" fillId="2" borderId="184" xfId="0" applyFont="1" applyFill="1" applyBorder="1" applyAlignment="1">
      <alignment horizontal="center"/>
    </xf>
    <xf numFmtId="0" fontId="5" fillId="2" borderId="217" xfId="0" applyFont="1" applyFill="1" applyBorder="1" applyAlignment="1">
      <alignment horizontal="left" vertical="center"/>
    </xf>
    <xf numFmtId="0" fontId="31" fillId="2" borderId="217" xfId="0" applyFont="1" applyFill="1" applyBorder="1" applyAlignment="1"/>
    <xf numFmtId="0" fontId="5" fillId="2" borderId="220" xfId="5" applyFont="1" applyFill="1" applyBorder="1" applyAlignment="1">
      <alignment horizontal="center" vertical="center" wrapText="1"/>
    </xf>
    <xf numFmtId="0" fontId="5" fillId="2" borderId="221" xfId="5" applyFont="1" applyFill="1" applyBorder="1" applyAlignment="1">
      <alignment horizontal="center" vertical="center" wrapText="1"/>
    </xf>
    <xf numFmtId="0" fontId="5" fillId="2" borderId="219" xfId="5" applyFont="1" applyFill="1" applyBorder="1" applyAlignment="1">
      <alignment horizontal="center" vertical="center" wrapText="1"/>
    </xf>
    <xf numFmtId="0" fontId="5" fillId="2" borderId="220" xfId="0" applyFont="1" applyFill="1" applyBorder="1" applyAlignment="1">
      <alignment horizontal="center" vertical="center" wrapText="1"/>
    </xf>
    <xf numFmtId="0" fontId="5" fillId="2" borderId="219" xfId="0" applyFont="1" applyFill="1" applyBorder="1" applyAlignment="1">
      <alignment horizontal="center" vertical="center" wrapText="1"/>
    </xf>
    <xf numFmtId="0" fontId="5" fillId="2" borderId="134"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1" fillId="2" borderId="221" xfId="0" applyFont="1" applyFill="1" applyBorder="1" applyAlignment="1">
      <alignment horizontal="center"/>
    </xf>
    <xf numFmtId="0" fontId="1" fillId="2" borderId="217" xfId="0" applyFont="1" applyFill="1" applyBorder="1" applyAlignment="1">
      <alignment horizontal="center" vertical="center"/>
    </xf>
    <xf numFmtId="0" fontId="5" fillId="2" borderId="207" xfId="0" applyNumberFormat="1" applyFont="1" applyFill="1" applyBorder="1" applyAlignment="1">
      <alignment horizontal="center" vertical="center" wrapText="1"/>
    </xf>
    <xf numFmtId="0" fontId="5" fillId="2" borderId="213" xfId="0" applyNumberFormat="1" applyFont="1" applyFill="1" applyBorder="1" applyAlignment="1">
      <alignment horizontal="center" vertical="center" wrapText="1"/>
    </xf>
    <xf numFmtId="0" fontId="5" fillId="2" borderId="214" xfId="0" applyNumberFormat="1" applyFont="1" applyFill="1" applyBorder="1" applyAlignment="1">
      <alignment horizontal="center" vertical="center" wrapText="1"/>
    </xf>
    <xf numFmtId="0" fontId="1" fillId="2" borderId="137" xfId="0" applyFont="1" applyFill="1" applyBorder="1" applyAlignment="1">
      <alignment horizontal="center" vertical="center"/>
    </xf>
    <xf numFmtId="0" fontId="1" fillId="2" borderId="138" xfId="0" applyFont="1" applyFill="1" applyBorder="1" applyAlignment="1">
      <alignment horizontal="center" vertical="center"/>
    </xf>
    <xf numFmtId="0" fontId="1" fillId="2" borderId="139" xfId="0" applyFont="1" applyFill="1" applyBorder="1" applyAlignment="1">
      <alignment horizontal="center" vertical="center"/>
    </xf>
    <xf numFmtId="0" fontId="40" fillId="2" borderId="217" xfId="0" applyFont="1" applyFill="1" applyBorder="1" applyAlignment="1">
      <alignment horizontal="center" vertical="center"/>
    </xf>
    <xf numFmtId="0" fontId="5" fillId="2" borderId="133" xfId="0" applyFont="1" applyFill="1" applyBorder="1" applyAlignment="1">
      <alignment horizontal="center" vertical="center"/>
    </xf>
    <xf numFmtId="0" fontId="17" fillId="2" borderId="2" xfId="0" applyNumberFormat="1" applyFont="1" applyFill="1" applyBorder="1" applyAlignment="1">
      <alignment horizontal="center" vertical="center"/>
    </xf>
    <xf numFmtId="0" fontId="17" fillId="2" borderId="3" xfId="0" applyNumberFormat="1" applyFont="1" applyFill="1" applyBorder="1" applyAlignment="1">
      <alignment horizontal="center" vertical="center"/>
    </xf>
    <xf numFmtId="0" fontId="17" fillId="2" borderId="4" xfId="0" applyNumberFormat="1" applyFont="1" applyFill="1" applyBorder="1" applyAlignment="1">
      <alignment horizontal="center" vertical="center"/>
    </xf>
    <xf numFmtId="0" fontId="17" fillId="2" borderId="176" xfId="0" applyNumberFormat="1" applyFont="1" applyFill="1" applyBorder="1" applyAlignment="1">
      <alignment horizontal="center" vertical="center"/>
    </xf>
    <xf numFmtId="0" fontId="17" fillId="2" borderId="173" xfId="0" applyNumberFormat="1" applyFont="1" applyFill="1" applyBorder="1" applyAlignment="1">
      <alignment horizontal="center" vertical="center"/>
    </xf>
    <xf numFmtId="0" fontId="17" fillId="2" borderId="174" xfId="0" applyNumberFormat="1" applyFont="1" applyFill="1" applyBorder="1" applyAlignment="1">
      <alignment horizontal="center" vertical="center"/>
    </xf>
    <xf numFmtId="0" fontId="5" fillId="2" borderId="176" xfId="0" applyFont="1" applyFill="1" applyBorder="1" applyAlignment="1">
      <alignment horizontal="center" vertical="center"/>
    </xf>
    <xf numFmtId="0" fontId="5" fillId="2" borderId="173" xfId="0" applyFont="1" applyFill="1" applyBorder="1" applyAlignment="1">
      <alignment horizontal="center" vertical="center"/>
    </xf>
    <xf numFmtId="0" fontId="5" fillId="2" borderId="174" xfId="0" applyFont="1" applyFill="1" applyBorder="1" applyAlignment="1">
      <alignment horizontal="center" vertical="center"/>
    </xf>
    <xf numFmtId="0" fontId="5" fillId="2" borderId="176" xfId="0" applyFont="1" applyFill="1" applyBorder="1" applyAlignment="1">
      <alignment horizontal="left"/>
    </xf>
    <xf numFmtId="0" fontId="5" fillId="2" borderId="173" xfId="0" applyFont="1" applyFill="1" applyBorder="1" applyAlignment="1">
      <alignment horizontal="left"/>
    </xf>
    <xf numFmtId="0" fontId="5" fillId="2" borderId="174" xfId="0" applyFont="1" applyFill="1" applyBorder="1" applyAlignment="1">
      <alignment horizontal="left"/>
    </xf>
    <xf numFmtId="0" fontId="5" fillId="2" borderId="217" xfId="0" applyFont="1" applyFill="1" applyBorder="1" applyAlignment="1">
      <alignment horizontal="left" vertical="center" wrapText="1"/>
    </xf>
    <xf numFmtId="0" fontId="5" fillId="2" borderId="207" xfId="0" applyFont="1" applyFill="1" applyBorder="1" applyAlignment="1">
      <alignment horizontal="left" vertical="center" wrapText="1"/>
    </xf>
    <xf numFmtId="0" fontId="5" fillId="2" borderId="213" xfId="0" applyFont="1" applyFill="1" applyBorder="1" applyAlignment="1">
      <alignment horizontal="left" vertical="center" wrapText="1"/>
    </xf>
    <xf numFmtId="0" fontId="5" fillId="2" borderId="214" xfId="0" applyFont="1" applyFill="1" applyBorder="1" applyAlignment="1">
      <alignment horizontal="left" vertical="center" wrapText="1"/>
    </xf>
    <xf numFmtId="0" fontId="3" fillId="2" borderId="207" xfId="0" applyFont="1" applyFill="1" applyBorder="1" applyAlignment="1">
      <alignment horizontal="left" vertical="center"/>
    </xf>
    <xf numFmtId="0" fontId="3" fillId="2" borderId="213" xfId="0" applyFont="1" applyFill="1" applyBorder="1" applyAlignment="1">
      <alignment horizontal="left" vertical="center"/>
    </xf>
    <xf numFmtId="0" fontId="3" fillId="2" borderId="214" xfId="0" applyFont="1" applyFill="1" applyBorder="1" applyAlignment="1">
      <alignment horizontal="left" vertical="center"/>
    </xf>
    <xf numFmtId="0" fontId="5" fillId="2" borderId="209" xfId="0" applyFont="1" applyFill="1" applyBorder="1" applyAlignment="1">
      <alignment horizontal="center" vertical="center"/>
    </xf>
    <xf numFmtId="0" fontId="5" fillId="2" borderId="217" xfId="0" applyFont="1" applyFill="1" applyBorder="1" applyAlignment="1">
      <alignment horizontal="center" vertical="center"/>
    </xf>
    <xf numFmtId="0" fontId="148" fillId="2" borderId="209" xfId="0" applyFont="1" applyFill="1" applyBorder="1" applyAlignment="1">
      <alignment horizontal="left"/>
    </xf>
    <xf numFmtId="0" fontId="1" fillId="2" borderId="209" xfId="0" applyFont="1" applyFill="1" applyBorder="1" applyAlignment="1">
      <alignment horizontal="center"/>
    </xf>
    <xf numFmtId="0" fontId="1" fillId="2" borderId="209" xfId="0" applyFont="1" applyFill="1" applyBorder="1" applyAlignment="1">
      <alignment horizontal="left"/>
    </xf>
    <xf numFmtId="179" fontId="148" fillId="2" borderId="209" xfId="0" applyNumberFormat="1" applyFont="1" applyFill="1" applyBorder="1" applyAlignment="1">
      <alignment horizontal="left" wrapText="1"/>
    </xf>
    <xf numFmtId="0" fontId="31" fillId="2" borderId="209" xfId="0" applyFont="1" applyFill="1" applyBorder="1" applyAlignment="1">
      <alignment horizontal="left" wrapText="1"/>
    </xf>
    <xf numFmtId="0" fontId="93" fillId="2" borderId="137" xfId="0" applyFont="1" applyFill="1" applyBorder="1" applyAlignment="1">
      <alignment horizontal="center" vertical="center"/>
    </xf>
    <xf numFmtId="0" fontId="93" fillId="2" borderId="138" xfId="0" applyFont="1" applyFill="1" applyBorder="1" applyAlignment="1">
      <alignment horizontal="center" vertical="center"/>
    </xf>
    <xf numFmtId="0" fontId="93" fillId="2" borderId="139" xfId="0" applyFont="1" applyFill="1" applyBorder="1" applyAlignment="1">
      <alignment horizontal="center" vertical="center"/>
    </xf>
    <xf numFmtId="0" fontId="5" fillId="2" borderId="137" xfId="0" applyNumberFormat="1" applyFont="1" applyFill="1" applyBorder="1" applyAlignment="1">
      <alignment vertical="top" wrapText="1"/>
    </xf>
    <xf numFmtId="0" fontId="92" fillId="2" borderId="138" xfId="0" applyFont="1" applyFill="1" applyBorder="1" applyAlignment="1">
      <alignment vertical="top" wrapText="1"/>
    </xf>
    <xf numFmtId="0" fontId="92" fillId="2" borderId="139" xfId="0" applyFont="1" applyFill="1" applyBorder="1" applyAlignment="1">
      <alignment vertical="top" wrapText="1"/>
    </xf>
    <xf numFmtId="0" fontId="5" fillId="2" borderId="119"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24" xfId="0" applyFont="1" applyFill="1" applyBorder="1" applyAlignment="1">
      <alignment horizontal="center" vertical="center"/>
    </xf>
    <xf numFmtId="0" fontId="1" fillId="2" borderId="137" xfId="0" applyFont="1" applyFill="1" applyBorder="1" applyAlignment="1">
      <alignment horizontal="center" vertical="top" wrapText="1"/>
    </xf>
    <xf numFmtId="0" fontId="31" fillId="2" borderId="138" xfId="0" applyFont="1" applyFill="1" applyBorder="1" applyAlignment="1">
      <alignment vertical="top" wrapText="1"/>
    </xf>
    <xf numFmtId="0" fontId="31" fillId="2" borderId="139" xfId="0" applyFont="1" applyFill="1" applyBorder="1" applyAlignment="1">
      <alignment vertical="top" wrapText="1"/>
    </xf>
    <xf numFmtId="0" fontId="2" fillId="2" borderId="138" xfId="0" applyFont="1" applyFill="1" applyBorder="1" applyAlignment="1">
      <alignment horizontal="center" vertical="top" wrapText="1"/>
    </xf>
    <xf numFmtId="0" fontId="2" fillId="2" borderId="139" xfId="0" applyFont="1" applyFill="1" applyBorder="1" applyAlignment="1">
      <alignment horizontal="center" vertical="top" wrapText="1"/>
    </xf>
    <xf numFmtId="0" fontId="1" fillId="2" borderId="138" xfId="0" applyFont="1" applyFill="1" applyBorder="1" applyAlignment="1">
      <alignment horizontal="center" vertical="top" wrapText="1"/>
    </xf>
    <xf numFmtId="0" fontId="1" fillId="2" borderId="139" xfId="0" applyFont="1" applyFill="1" applyBorder="1" applyAlignment="1">
      <alignment horizontal="center" vertical="top" wrapText="1"/>
    </xf>
    <xf numFmtId="179" fontId="148" fillId="2" borderId="209" xfId="0" applyNumberFormat="1" applyFont="1" applyFill="1" applyBorder="1" applyAlignment="1">
      <alignment horizontal="left"/>
    </xf>
    <xf numFmtId="0" fontId="17" fillId="2" borderId="2"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1" fillId="2" borderId="217" xfId="0" applyFont="1" applyFill="1" applyBorder="1" applyAlignment="1">
      <alignment horizontal="center" vertical="center" wrapText="1"/>
    </xf>
    <xf numFmtId="0" fontId="2" fillId="2" borderId="217" xfId="0" applyFont="1" applyFill="1" applyBorder="1" applyAlignment="1">
      <alignment horizontal="center" vertical="center" wrapText="1"/>
    </xf>
    <xf numFmtId="0" fontId="1" fillId="2" borderId="112" xfId="0" applyNumberFormat="1" applyFont="1" applyFill="1" applyBorder="1" applyAlignment="1">
      <alignment horizontal="center" vertical="center"/>
    </xf>
    <xf numFmtId="0" fontId="1" fillId="2" borderId="113" xfId="0" applyNumberFormat="1" applyFont="1" applyFill="1" applyBorder="1" applyAlignment="1">
      <alignment horizontal="center" vertical="center"/>
    </xf>
    <xf numFmtId="0" fontId="1" fillId="2" borderId="114" xfId="0" applyNumberFormat="1" applyFont="1" applyFill="1" applyBorder="1" applyAlignment="1">
      <alignment horizontal="center" vertical="center"/>
    </xf>
    <xf numFmtId="0" fontId="5" fillId="2" borderId="209" xfId="0" applyNumberFormat="1" applyFont="1" applyFill="1" applyBorder="1" applyAlignment="1">
      <alignment horizontal="center" vertical="center" wrapText="1"/>
    </xf>
    <xf numFmtId="0" fontId="5" fillId="2" borderId="212"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wrapText="1"/>
    </xf>
    <xf numFmtId="0" fontId="5" fillId="2" borderId="124" xfId="0" applyNumberFormat="1" applyFont="1" applyFill="1" applyBorder="1" applyAlignment="1">
      <alignment horizontal="center" vertical="center" wrapText="1"/>
    </xf>
    <xf numFmtId="0" fontId="5" fillId="2" borderId="207" xfId="0" applyFont="1" applyFill="1" applyBorder="1" applyAlignment="1">
      <alignment horizontal="center" vertical="center"/>
    </xf>
    <xf numFmtId="0" fontId="5" fillId="2" borderId="213" xfId="0" applyFont="1" applyFill="1" applyBorder="1" applyAlignment="1">
      <alignment horizontal="center" vertical="center"/>
    </xf>
    <xf numFmtId="0" fontId="5" fillId="2" borderId="214" xfId="0" applyFont="1" applyFill="1" applyBorder="1" applyAlignment="1">
      <alignment horizontal="center" vertical="center"/>
    </xf>
    <xf numFmtId="0" fontId="1" fillId="2" borderId="137" xfId="0" applyFont="1" applyFill="1" applyBorder="1" applyAlignment="1">
      <alignment horizontal="center"/>
    </xf>
    <xf numFmtId="0" fontId="1" fillId="2" borderId="138" xfId="0" applyFont="1" applyFill="1" applyBorder="1" applyAlignment="1">
      <alignment horizontal="center"/>
    </xf>
    <xf numFmtId="0" fontId="5" fillId="2" borderId="136" xfId="0" applyFont="1" applyFill="1" applyBorder="1" applyAlignment="1">
      <alignment horizontal="center"/>
    </xf>
    <xf numFmtId="0" fontId="92" fillId="2" borderId="136" xfId="0" applyFont="1" applyFill="1" applyBorder="1" applyAlignment="1">
      <alignment horizontal="center"/>
    </xf>
    <xf numFmtId="0" fontId="1" fillId="2" borderId="217" xfId="0" applyFont="1" applyFill="1" applyBorder="1" applyAlignment="1">
      <alignment horizontal="center" wrapText="1"/>
    </xf>
    <xf numFmtId="0" fontId="3" fillId="2" borderId="136" xfId="0" applyFont="1" applyFill="1" applyBorder="1" applyAlignment="1">
      <alignment horizontal="center"/>
    </xf>
    <xf numFmtId="0" fontId="36" fillId="2" borderId="136" xfId="0" applyFont="1" applyFill="1" applyBorder="1" applyAlignment="1">
      <alignment horizontal="center"/>
    </xf>
    <xf numFmtId="0" fontId="1" fillId="2" borderId="217" xfId="0" applyFont="1" applyFill="1" applyBorder="1" applyAlignment="1">
      <alignment horizontal="center"/>
    </xf>
    <xf numFmtId="0" fontId="3" fillId="2" borderId="141" xfId="0" applyFont="1" applyFill="1" applyBorder="1" applyAlignment="1">
      <alignment horizontal="center"/>
    </xf>
    <xf numFmtId="0" fontId="36" fillId="2" borderId="117" xfId="0" applyFont="1" applyFill="1" applyBorder="1" applyAlignment="1">
      <alignment horizontal="center"/>
    </xf>
    <xf numFmtId="0" fontId="1" fillId="2" borderId="217" xfId="0" applyFont="1" applyFill="1" applyBorder="1" applyAlignment="1">
      <alignment horizontal="left" vertical="center" wrapText="1"/>
    </xf>
    <xf numFmtId="2" fontId="5" fillId="2" borderId="256" xfId="80" applyNumberFormat="1" applyFont="1" applyFill="1" applyBorder="1" applyAlignment="1">
      <alignment horizontal="center" vertical="top"/>
    </xf>
    <xf numFmtId="0" fontId="95" fillId="2" borderId="176" xfId="0" applyFont="1" applyFill="1" applyBorder="1" applyAlignment="1">
      <alignment vertical="center" wrapText="1"/>
    </xf>
    <xf numFmtId="0" fontId="95" fillId="2" borderId="173" xfId="0" applyFont="1" applyFill="1" applyBorder="1" applyAlignment="1">
      <alignment vertical="center" wrapText="1"/>
    </xf>
    <xf numFmtId="0" fontId="95" fillId="2" borderId="174" xfId="0" applyFont="1" applyFill="1" applyBorder="1" applyAlignment="1">
      <alignment vertical="center" wrapText="1"/>
    </xf>
    <xf numFmtId="0" fontId="1" fillId="2" borderId="220" xfId="0" applyFont="1" applyFill="1" applyBorder="1" applyAlignment="1">
      <alignment horizontal="center"/>
    </xf>
    <xf numFmtId="0" fontId="31" fillId="2" borderId="221" xfId="0" applyFont="1" applyFill="1" applyBorder="1" applyAlignment="1">
      <alignment horizontal="center"/>
    </xf>
    <xf numFmtId="0" fontId="31" fillId="2" borderId="219" xfId="0" applyFont="1" applyFill="1" applyBorder="1" applyAlignment="1">
      <alignment horizontal="center"/>
    </xf>
    <xf numFmtId="0" fontId="3" fillId="2" borderId="187" xfId="80" applyFont="1" applyFill="1" applyBorder="1" applyAlignment="1">
      <alignment horizontal="center" vertical="top"/>
    </xf>
    <xf numFmtId="0" fontId="3" fillId="2" borderId="249" xfId="80" applyFont="1" applyFill="1" applyBorder="1" applyAlignment="1">
      <alignment horizontal="center" vertical="top"/>
    </xf>
    <xf numFmtId="0" fontId="3" fillId="2" borderId="252" xfId="80" applyFont="1" applyFill="1" applyBorder="1" applyAlignment="1">
      <alignment horizontal="center" vertical="top"/>
    </xf>
    <xf numFmtId="0" fontId="28" fillId="2" borderId="133" xfId="0" applyFont="1" applyFill="1" applyBorder="1" applyAlignment="1">
      <alignment horizontal="center"/>
    </xf>
    <xf numFmtId="0" fontId="17" fillId="2" borderId="66" xfId="0" applyNumberFormat="1" applyFont="1" applyFill="1" applyBorder="1" applyAlignment="1">
      <alignment horizontal="center" vertical="center" wrapText="1"/>
    </xf>
    <xf numFmtId="0" fontId="17" fillId="2" borderId="63" xfId="0" applyNumberFormat="1" applyFont="1" applyFill="1" applyBorder="1" applyAlignment="1">
      <alignment horizontal="center" vertical="center" wrapText="1"/>
    </xf>
    <xf numFmtId="0" fontId="17" fillId="2" borderId="59" xfId="0" applyNumberFormat="1" applyFont="1" applyFill="1" applyBorder="1" applyAlignment="1">
      <alignment horizontal="center" vertical="center" wrapText="1"/>
    </xf>
    <xf numFmtId="0" fontId="1" fillId="2" borderId="209" xfId="0" applyFont="1" applyFill="1" applyBorder="1" applyAlignment="1">
      <alignment horizontal="center" vertical="center"/>
    </xf>
    <xf numFmtId="0" fontId="28" fillId="2" borderId="133" xfId="0" applyFont="1" applyFill="1" applyBorder="1" applyAlignment="1">
      <alignment horizontal="center" vertical="center"/>
    </xf>
    <xf numFmtId="0" fontId="5" fillId="2" borderId="186" xfId="0" applyFont="1" applyFill="1" applyBorder="1" applyAlignment="1">
      <alignment horizontal="center" vertical="center"/>
    </xf>
    <xf numFmtId="0" fontId="29" fillId="2" borderId="147" xfId="0" applyFont="1" applyFill="1" applyBorder="1" applyAlignment="1">
      <alignment horizontal="center"/>
    </xf>
    <xf numFmtId="0" fontId="5" fillId="2" borderId="136" xfId="0" applyFont="1" applyFill="1" applyBorder="1" applyAlignment="1">
      <alignment horizontal="center" vertical="center" wrapText="1"/>
    </xf>
    <xf numFmtId="0" fontId="1" fillId="2" borderId="147" xfId="0" applyFont="1" applyFill="1" applyBorder="1" applyAlignment="1">
      <alignment horizontal="center" vertical="center"/>
    </xf>
    <xf numFmtId="0" fontId="2" fillId="2" borderId="176" xfId="0" applyFont="1" applyFill="1" applyBorder="1" applyAlignment="1">
      <alignment horizontal="center"/>
    </xf>
    <xf numFmtId="0" fontId="1" fillId="2" borderId="147" xfId="0" applyFont="1" applyFill="1" applyBorder="1" applyAlignment="1">
      <alignment horizontal="center"/>
    </xf>
    <xf numFmtId="0" fontId="2" fillId="2" borderId="147" xfId="0" applyFont="1" applyFill="1" applyBorder="1" applyAlignment="1">
      <alignment horizontal="center"/>
    </xf>
    <xf numFmtId="0" fontId="2" fillId="2" borderId="209" xfId="0" applyFont="1" applyFill="1" applyBorder="1" applyAlignment="1">
      <alignment horizontal="center"/>
    </xf>
    <xf numFmtId="0" fontId="29" fillId="2" borderId="217" xfId="0" applyFont="1" applyFill="1" applyBorder="1" applyAlignment="1"/>
    <xf numFmtId="14" fontId="1" fillId="2" borderId="220" xfId="0" applyNumberFormat="1" applyFont="1" applyFill="1" applyBorder="1" applyAlignment="1">
      <alignment horizontal="center" vertical="center"/>
    </xf>
    <xf numFmtId="14" fontId="1" fillId="2" borderId="221" xfId="0" applyNumberFormat="1" applyFont="1" applyFill="1" applyBorder="1" applyAlignment="1">
      <alignment horizontal="center" vertical="center"/>
    </xf>
    <xf numFmtId="0" fontId="32" fillId="2" borderId="221" xfId="0" applyFont="1" applyFill="1" applyBorder="1" applyAlignment="1">
      <alignment horizontal="center" vertical="center"/>
    </xf>
    <xf numFmtId="0" fontId="32" fillId="2" borderId="219" xfId="0" applyFont="1" applyFill="1" applyBorder="1" applyAlignment="1">
      <alignment horizontal="center" vertical="center"/>
    </xf>
    <xf numFmtId="0" fontId="17" fillId="2" borderId="56" xfId="0" applyNumberFormat="1" applyFont="1" applyFill="1" applyBorder="1" applyAlignment="1">
      <alignment horizontal="center" vertical="center" wrapText="1"/>
    </xf>
    <xf numFmtId="0" fontId="17" fillId="2" borderId="58" xfId="0" applyNumberFormat="1" applyFont="1" applyFill="1" applyBorder="1" applyAlignment="1">
      <alignment horizontal="center" vertical="center" wrapText="1"/>
    </xf>
    <xf numFmtId="0" fontId="17" fillId="2" borderId="68" xfId="0" applyNumberFormat="1" applyFont="1" applyFill="1" applyBorder="1" applyAlignment="1">
      <alignment horizontal="center" vertical="center" wrapText="1"/>
    </xf>
    <xf numFmtId="0" fontId="17" fillId="2" borderId="67" xfId="0" applyNumberFormat="1" applyFont="1" applyFill="1" applyBorder="1" applyAlignment="1">
      <alignment horizontal="center" vertical="center" wrapText="1"/>
    </xf>
    <xf numFmtId="2" fontId="1" fillId="2" borderId="210" xfId="0" applyNumberFormat="1" applyFont="1" applyFill="1" applyBorder="1" applyAlignment="1">
      <alignment horizontal="center" vertical="center"/>
    </xf>
    <xf numFmtId="2" fontId="1" fillId="2" borderId="208" xfId="0" applyNumberFormat="1" applyFont="1" applyFill="1" applyBorder="1" applyAlignment="1">
      <alignment horizontal="center" vertical="center"/>
    </xf>
    <xf numFmtId="2" fontId="1" fillId="2" borderId="211" xfId="0" applyNumberFormat="1" applyFont="1" applyFill="1" applyBorder="1" applyAlignment="1">
      <alignment horizontal="center" vertical="center"/>
    </xf>
    <xf numFmtId="0" fontId="17" fillId="2" borderId="48" xfId="0" applyNumberFormat="1" applyFont="1" applyFill="1" applyBorder="1" applyAlignment="1">
      <alignment horizontal="center" vertical="center" wrapText="1"/>
    </xf>
    <xf numFmtId="0" fontId="17" fillId="2" borderId="49"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0" fontId="2" fillId="2" borderId="148" xfId="0" applyFont="1" applyFill="1" applyBorder="1" applyAlignment="1">
      <alignment horizontal="center" wrapText="1"/>
    </xf>
    <xf numFmtId="0" fontId="2" fillId="2" borderId="138" xfId="0" applyFont="1" applyFill="1" applyBorder="1" applyAlignment="1">
      <alignment horizontal="center" wrapText="1"/>
    </xf>
    <xf numFmtId="0" fontId="2" fillId="2" borderId="139" xfId="0" applyFont="1" applyFill="1" applyBorder="1" applyAlignment="1">
      <alignment horizontal="center" wrapText="1"/>
    </xf>
    <xf numFmtId="0" fontId="5" fillId="2" borderId="187" xfId="0" applyFont="1" applyFill="1" applyBorder="1" applyAlignment="1">
      <alignment horizontal="center" vertical="top"/>
    </xf>
    <xf numFmtId="0" fontId="5" fillId="2" borderId="249" xfId="0" applyFont="1" applyFill="1" applyBorder="1" applyAlignment="1">
      <alignment horizontal="center" vertical="top"/>
    </xf>
    <xf numFmtId="0" fontId="5" fillId="2" borderId="252" xfId="0" applyFont="1" applyFill="1" applyBorder="1" applyAlignment="1">
      <alignment horizontal="center" vertical="top"/>
    </xf>
    <xf numFmtId="0" fontId="5" fillId="2" borderId="209" xfId="0" applyFont="1" applyFill="1" applyBorder="1" applyAlignment="1">
      <alignment horizontal="center"/>
    </xf>
    <xf numFmtId="0" fontId="5" fillId="2" borderId="209" xfId="0" applyFont="1" applyFill="1" applyBorder="1"/>
    <xf numFmtId="0" fontId="5" fillId="2" borderId="136" xfId="0" applyFont="1" applyFill="1" applyBorder="1" applyAlignment="1">
      <alignment horizontal="center" vertical="center"/>
    </xf>
    <xf numFmtId="0" fontId="36" fillId="2" borderId="136" xfId="0" applyFont="1" applyFill="1" applyBorder="1" applyAlignment="1"/>
    <xf numFmtId="0" fontId="29" fillId="2" borderId="249" xfId="0" applyFont="1" applyFill="1" applyBorder="1" applyAlignment="1">
      <alignment horizontal="center" vertical="top"/>
    </xf>
    <xf numFmtId="0" fontId="29" fillId="2" borderId="252" xfId="0" applyFont="1" applyFill="1" applyBorder="1" applyAlignment="1">
      <alignment horizontal="center" vertical="top"/>
    </xf>
    <xf numFmtId="0" fontId="17" fillId="2" borderId="98" xfId="0" applyNumberFormat="1" applyFont="1" applyFill="1" applyBorder="1" applyAlignment="1">
      <alignment horizontal="center" vertical="center"/>
    </xf>
    <xf numFmtId="0" fontId="17" fillId="2" borderId="82" xfId="0" applyNumberFormat="1" applyFont="1" applyFill="1" applyBorder="1" applyAlignment="1">
      <alignment horizontal="center" vertical="center"/>
    </xf>
    <xf numFmtId="0" fontId="17" fillId="2" borderId="83" xfId="0" applyNumberFormat="1" applyFont="1" applyFill="1" applyBorder="1" applyAlignment="1">
      <alignment horizontal="center" vertical="center"/>
    </xf>
    <xf numFmtId="0" fontId="5" fillId="2" borderId="137"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39" xfId="0" applyFont="1" applyFill="1" applyBorder="1" applyAlignment="1">
      <alignment horizontal="center" vertical="center"/>
    </xf>
    <xf numFmtId="0" fontId="1" fillId="2" borderId="207" xfId="0" applyFont="1" applyFill="1" applyBorder="1" applyAlignment="1">
      <alignment horizontal="center" vertical="center"/>
    </xf>
    <xf numFmtId="0" fontId="1" fillId="2" borderId="213" xfId="0" applyFont="1" applyFill="1" applyBorder="1" applyAlignment="1">
      <alignment horizontal="center" vertical="center"/>
    </xf>
    <xf numFmtId="0" fontId="1" fillId="2" borderId="214" xfId="0" applyFont="1" applyFill="1" applyBorder="1" applyAlignment="1">
      <alignment horizontal="center" vertical="center"/>
    </xf>
    <xf numFmtId="0" fontId="3" fillId="2" borderId="256" xfId="80" applyFont="1" applyFill="1" applyBorder="1" applyAlignment="1">
      <alignment horizontal="center" vertical="top"/>
    </xf>
    <xf numFmtId="0" fontId="5" fillId="2" borderId="187" xfId="0" applyFont="1" applyFill="1" applyBorder="1" applyAlignment="1">
      <alignment horizontal="center" vertical="center"/>
    </xf>
    <xf numFmtId="0" fontId="5" fillId="2" borderId="249" xfId="0" applyFont="1" applyFill="1" applyBorder="1" applyAlignment="1">
      <alignment horizontal="center" vertical="center"/>
    </xf>
    <xf numFmtId="0" fontId="5" fillId="2" borderId="252" xfId="0" applyFont="1" applyFill="1" applyBorder="1" applyAlignment="1">
      <alignment horizontal="center" vertical="center"/>
    </xf>
    <xf numFmtId="0" fontId="5" fillId="2" borderId="187" xfId="0" applyFont="1" applyFill="1" applyBorder="1" applyAlignment="1">
      <alignment horizontal="center"/>
    </xf>
    <xf numFmtId="0" fontId="3" fillId="2" borderId="249" xfId="0" applyFont="1" applyFill="1" applyBorder="1" applyAlignment="1">
      <alignment horizontal="center"/>
    </xf>
    <xf numFmtId="0" fontId="3" fillId="2" borderId="252" xfId="0" applyFont="1" applyFill="1" applyBorder="1" applyAlignment="1">
      <alignment horizontal="center"/>
    </xf>
    <xf numFmtId="0" fontId="1" fillId="2" borderId="136" xfId="0" applyFont="1" applyFill="1" applyBorder="1" applyAlignment="1">
      <alignment horizontal="center" vertical="top" wrapText="1"/>
    </xf>
    <xf numFmtId="0" fontId="3" fillId="2" borderId="256" xfId="80" applyFont="1" applyFill="1" applyBorder="1" applyAlignment="1">
      <alignment horizontal="left" vertical="top"/>
    </xf>
    <xf numFmtId="0" fontId="17" fillId="2" borderId="17" xfId="0" applyNumberFormat="1" applyFont="1" applyFill="1" applyBorder="1" applyAlignment="1">
      <alignment horizontal="center" vertical="center" wrapText="1"/>
    </xf>
    <xf numFmtId="0" fontId="17" fillId="2" borderId="16" xfId="0" applyNumberFormat="1" applyFont="1" applyFill="1" applyBorder="1" applyAlignment="1">
      <alignment horizontal="center" vertical="center" wrapText="1"/>
    </xf>
    <xf numFmtId="0" fontId="93" fillId="2" borderId="119" xfId="0" applyFont="1" applyFill="1" applyBorder="1" applyAlignment="1">
      <alignment horizontal="center" vertical="center"/>
    </xf>
    <xf numFmtId="0" fontId="93" fillId="2" borderId="123" xfId="0" applyFont="1" applyFill="1" applyBorder="1" applyAlignment="1">
      <alignment horizontal="center" vertical="center"/>
    </xf>
    <xf numFmtId="0" fontId="93" fillId="2" borderId="124" xfId="0" applyFont="1" applyFill="1" applyBorder="1" applyAlignment="1">
      <alignment horizontal="center" vertical="center"/>
    </xf>
    <xf numFmtId="0" fontId="40" fillId="2" borderId="220" xfId="0" applyFont="1" applyFill="1" applyBorder="1" applyAlignment="1">
      <alignment horizontal="center" vertical="center"/>
    </xf>
    <xf numFmtId="0" fontId="40" fillId="2" borderId="221" xfId="0" applyFont="1" applyFill="1" applyBorder="1" applyAlignment="1">
      <alignment horizontal="center" vertical="center"/>
    </xf>
    <xf numFmtId="0" fontId="40" fillId="2" borderId="219" xfId="0" applyFont="1" applyFill="1" applyBorder="1" applyAlignment="1">
      <alignment horizontal="center" vertical="center"/>
    </xf>
    <xf numFmtId="0" fontId="29" fillId="2" borderId="220" xfId="0" applyFont="1" applyFill="1" applyBorder="1" applyAlignment="1">
      <alignment horizontal="left"/>
    </xf>
    <xf numFmtId="0" fontId="29" fillId="2" borderId="221" xfId="0" applyFont="1" applyFill="1" applyBorder="1" applyAlignment="1">
      <alignment horizontal="left"/>
    </xf>
    <xf numFmtId="0" fontId="29" fillId="2" borderId="219" xfId="0" applyFont="1" applyFill="1" applyBorder="1" applyAlignment="1">
      <alignment horizontal="left"/>
    </xf>
    <xf numFmtId="0" fontId="17" fillId="2" borderId="29" xfId="0" applyNumberFormat="1" applyFont="1" applyFill="1" applyBorder="1" applyAlignment="1">
      <alignment horizontal="center" vertical="center" wrapText="1"/>
    </xf>
    <xf numFmtId="0" fontId="5" fillId="2" borderId="256" xfId="80" applyNumberFormat="1" applyFont="1" applyFill="1" applyBorder="1" applyAlignment="1">
      <alignment horizontal="center" vertical="top" wrapText="1"/>
    </xf>
    <xf numFmtId="0" fontId="1" fillId="2" borderId="209" xfId="0" applyFont="1" applyFill="1" applyBorder="1" applyAlignment="1">
      <alignment horizontal="left" vertical="center"/>
    </xf>
    <xf numFmtId="0" fontId="1" fillId="2" borderId="131" xfId="0" applyFont="1" applyFill="1" applyBorder="1" applyAlignment="1">
      <alignment horizontal="center" vertical="center"/>
    </xf>
    <xf numFmtId="0" fontId="148" fillId="2" borderId="207" xfId="0" applyFont="1" applyFill="1" applyBorder="1" applyAlignment="1">
      <alignment horizontal="center"/>
    </xf>
    <xf numFmtId="0" fontId="148" fillId="2" borderId="213" xfId="0" applyFont="1" applyFill="1" applyBorder="1" applyAlignment="1">
      <alignment horizontal="center"/>
    </xf>
    <xf numFmtId="0" fontId="148" fillId="2" borderId="214" xfId="0" applyFont="1" applyFill="1" applyBorder="1" applyAlignment="1">
      <alignment horizontal="center"/>
    </xf>
    <xf numFmtId="0" fontId="1" fillId="2" borderId="226" xfId="0" applyFont="1" applyFill="1" applyBorder="1" applyAlignment="1">
      <alignment horizontal="left"/>
    </xf>
    <xf numFmtId="0" fontId="1" fillId="2" borderId="252" xfId="0" applyFont="1" applyFill="1" applyBorder="1" applyAlignment="1">
      <alignment horizontal="left"/>
    </xf>
    <xf numFmtId="0" fontId="3" fillId="2" borderId="226" xfId="0" applyFont="1" applyFill="1" applyBorder="1" applyAlignment="1">
      <alignment horizontal="left"/>
    </xf>
    <xf numFmtId="0" fontId="3" fillId="2" borderId="252" xfId="0" applyFont="1" applyFill="1" applyBorder="1" applyAlignment="1">
      <alignment horizontal="left"/>
    </xf>
    <xf numFmtId="0" fontId="1" fillId="2" borderId="133" xfId="0" applyFont="1" applyFill="1" applyBorder="1" applyAlignment="1">
      <alignment horizontal="center"/>
    </xf>
    <xf numFmtId="0" fontId="2" fillId="2" borderId="133" xfId="0" applyFont="1" applyFill="1" applyBorder="1" applyAlignment="1">
      <alignment horizontal="center"/>
    </xf>
    <xf numFmtId="0" fontId="3" fillId="2" borderId="209" xfId="0" applyFont="1" applyFill="1" applyBorder="1"/>
    <xf numFmtId="0" fontId="17" fillId="2" borderId="56" xfId="0" applyNumberFormat="1" applyFont="1" applyFill="1" applyBorder="1" applyAlignment="1">
      <alignment horizontal="center" vertical="center"/>
    </xf>
    <xf numFmtId="0" fontId="17" fillId="2" borderId="57"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xf>
    <xf numFmtId="0" fontId="1" fillId="2" borderId="134" xfId="0" applyFont="1" applyFill="1" applyBorder="1" applyAlignment="1">
      <alignment horizontal="center"/>
    </xf>
    <xf numFmtId="0" fontId="1" fillId="2" borderId="108" xfId="0" applyFont="1" applyFill="1" applyBorder="1" applyAlignment="1">
      <alignment horizontal="center"/>
    </xf>
    <xf numFmtId="0" fontId="1" fillId="2" borderId="109" xfId="0" applyFont="1" applyFill="1" applyBorder="1" applyAlignment="1">
      <alignment horizontal="center"/>
    </xf>
    <xf numFmtId="0" fontId="133" fillId="2" borderId="133" xfId="0" applyFont="1" applyFill="1" applyBorder="1" applyAlignment="1">
      <alignment horizontal="center" vertical="center"/>
    </xf>
    <xf numFmtId="0" fontId="1" fillId="2" borderId="147" xfId="0" applyFont="1" applyFill="1" applyBorder="1" applyAlignment="1">
      <alignment horizontal="center" vertical="center" wrapText="1"/>
    </xf>
    <xf numFmtId="0" fontId="2" fillId="2" borderId="134" xfId="0" applyFont="1" applyFill="1" applyBorder="1" applyAlignment="1">
      <alignment horizontal="center"/>
    </xf>
    <xf numFmtId="0" fontId="5" fillId="2" borderId="226" xfId="0" applyFont="1" applyFill="1" applyBorder="1" applyAlignment="1">
      <alignment horizontal="left"/>
    </xf>
    <xf numFmtId="0" fontId="5" fillId="2" borderId="270" xfId="0" applyFont="1" applyFill="1" applyBorder="1" applyAlignment="1">
      <alignment horizontal="left"/>
    </xf>
    <xf numFmtId="0" fontId="35" fillId="2" borderId="192" xfId="35" quotePrefix="1" applyFont="1" applyFill="1" applyBorder="1" applyAlignment="1">
      <alignment horizontal="left" vertical="top" wrapText="1"/>
    </xf>
    <xf numFmtId="0" fontId="42" fillId="2" borderId="137" xfId="0" applyFont="1" applyFill="1" applyBorder="1" applyAlignment="1">
      <alignment horizontal="left"/>
    </xf>
    <xf numFmtId="0" fontId="42" fillId="2" borderId="138" xfId="0" applyFont="1" applyFill="1" applyBorder="1" applyAlignment="1">
      <alignment horizontal="left"/>
    </xf>
    <xf numFmtId="0" fontId="42" fillId="2" borderId="139" xfId="0" applyFont="1" applyFill="1" applyBorder="1" applyAlignment="1">
      <alignment horizontal="left"/>
    </xf>
    <xf numFmtId="0" fontId="3" fillId="2" borderId="192" xfId="0" applyFont="1" applyFill="1" applyBorder="1" applyAlignment="1">
      <alignment horizontal="center" vertical="top" wrapText="1"/>
    </xf>
    <xf numFmtId="0" fontId="1" fillId="2" borderId="265" xfId="0" applyFont="1" applyFill="1" applyBorder="1" applyAlignment="1">
      <alignment horizontal="center" vertical="center"/>
    </xf>
    <xf numFmtId="0" fontId="3" fillId="2" borderId="147" xfId="0" applyFont="1" applyFill="1" applyBorder="1" applyAlignment="1">
      <alignment horizontal="center" wrapText="1"/>
    </xf>
    <xf numFmtId="0" fontId="51" fillId="2" borderId="41" xfId="0" applyNumberFormat="1" applyFont="1" applyFill="1" applyBorder="1" applyAlignment="1">
      <alignment horizontal="center" vertical="center" wrapText="1"/>
    </xf>
    <xf numFmtId="0" fontId="51" fillId="2" borderId="51" xfId="0" applyNumberFormat="1" applyFont="1" applyFill="1" applyBorder="1" applyAlignment="1">
      <alignment horizontal="center" vertical="center" wrapText="1"/>
    </xf>
    <xf numFmtId="0" fontId="51" fillId="2" borderId="52" xfId="0" applyNumberFormat="1" applyFont="1" applyFill="1" applyBorder="1" applyAlignment="1">
      <alignment horizontal="center" vertical="center" wrapText="1"/>
    </xf>
    <xf numFmtId="0" fontId="17" fillId="0" borderId="80" xfId="0" applyNumberFormat="1" applyFont="1" applyFill="1" applyBorder="1" applyAlignment="1">
      <alignment horizontal="center" vertical="center"/>
    </xf>
    <xf numFmtId="0" fontId="17" fillId="0" borderId="108" xfId="0" applyNumberFormat="1" applyFont="1" applyFill="1" applyBorder="1" applyAlignment="1">
      <alignment horizontal="center" vertical="center"/>
    </xf>
    <xf numFmtId="0" fontId="17" fillId="0" borderId="109" xfId="0" applyNumberFormat="1" applyFont="1" applyFill="1" applyBorder="1" applyAlignment="1">
      <alignment horizontal="center" vertical="center"/>
    </xf>
    <xf numFmtId="0" fontId="42" fillId="2" borderId="137" xfId="0" applyFont="1" applyFill="1" applyBorder="1" applyAlignment="1">
      <alignment horizontal="center" vertical="top"/>
    </xf>
    <xf numFmtId="0" fontId="42" fillId="2" borderId="138" xfId="0" applyFont="1" applyFill="1" applyBorder="1" applyAlignment="1">
      <alignment horizontal="center" vertical="top"/>
    </xf>
    <xf numFmtId="0" fontId="42" fillId="2" borderId="139" xfId="0" applyFont="1" applyFill="1" applyBorder="1" applyAlignment="1">
      <alignment horizontal="center" vertical="top"/>
    </xf>
    <xf numFmtId="176" fontId="1" fillId="2" borderId="209" xfId="0" applyNumberFormat="1" applyFont="1" applyFill="1" applyBorder="1" applyAlignment="1">
      <alignment horizontal="left" vertical="center" wrapText="1"/>
    </xf>
    <xf numFmtId="0" fontId="31" fillId="2" borderId="209" xfId="0" applyFont="1" applyFill="1" applyBorder="1" applyAlignment="1">
      <alignment horizontal="left" vertical="center" wrapText="1"/>
    </xf>
    <xf numFmtId="0" fontId="32" fillId="2" borderId="209" xfId="0" applyFont="1" applyFill="1" applyBorder="1" applyAlignment="1">
      <alignment horizontal="left" wrapText="1"/>
    </xf>
    <xf numFmtId="0" fontId="2" fillId="2" borderId="209" xfId="0" applyFont="1" applyFill="1" applyBorder="1" applyAlignment="1">
      <alignment horizontal="left"/>
    </xf>
    <xf numFmtId="0" fontId="1" fillId="2" borderId="220" xfId="0" applyFont="1" applyFill="1" applyBorder="1" applyAlignment="1"/>
    <xf numFmtId="0" fontId="32" fillId="2" borderId="221" xfId="0" applyFont="1" applyFill="1" applyBorder="1" applyAlignment="1"/>
    <xf numFmtId="0" fontId="32" fillId="2" borderId="219" xfId="0" applyFont="1" applyFill="1" applyBorder="1" applyAlignment="1"/>
    <xf numFmtId="0" fontId="17" fillId="2" borderId="46" xfId="0" applyNumberFormat="1" applyFont="1" applyFill="1" applyBorder="1" applyAlignment="1">
      <alignment horizontal="center" vertical="center"/>
    </xf>
    <xf numFmtId="0" fontId="133" fillId="2" borderId="176" xfId="0" applyFont="1" applyFill="1" applyBorder="1" applyAlignment="1">
      <alignment horizontal="center" vertical="center"/>
    </xf>
    <xf numFmtId="0" fontId="133" fillId="2" borderId="173" xfId="0" applyFont="1" applyFill="1" applyBorder="1" applyAlignment="1">
      <alignment horizontal="center" vertical="center"/>
    </xf>
    <xf numFmtId="0" fontId="133" fillId="2" borderId="174" xfId="0" applyFont="1" applyFill="1" applyBorder="1" applyAlignment="1">
      <alignment horizontal="center" vertical="center"/>
    </xf>
    <xf numFmtId="0" fontId="4" fillId="2" borderId="133" xfId="0" applyNumberFormat="1" applyFont="1" applyFill="1" applyBorder="1" applyAlignment="1">
      <alignment horizontal="center" vertical="center" wrapText="1"/>
    </xf>
    <xf numFmtId="0" fontId="4" fillId="2" borderId="134" xfId="0" applyNumberFormat="1" applyFont="1" applyFill="1" applyBorder="1" applyAlignment="1">
      <alignment horizontal="center" vertical="center"/>
    </xf>
    <xf numFmtId="0" fontId="4" fillId="2" borderId="108" xfId="0" applyNumberFormat="1" applyFont="1" applyFill="1" applyBorder="1" applyAlignment="1">
      <alignment horizontal="center" vertical="center"/>
    </xf>
    <xf numFmtId="0" fontId="4" fillId="2" borderId="109" xfId="0" applyNumberFormat="1" applyFont="1" applyFill="1" applyBorder="1" applyAlignment="1">
      <alignment horizontal="center" vertical="center"/>
    </xf>
    <xf numFmtId="0" fontId="31" fillId="2" borderId="217" xfId="0" applyFont="1" applyFill="1" applyBorder="1" applyAlignment="1">
      <alignment horizontal="center" vertical="center" wrapText="1"/>
    </xf>
    <xf numFmtId="0" fontId="5" fillId="2" borderId="192" xfId="0" applyFont="1" applyFill="1" applyBorder="1" applyAlignment="1">
      <alignment horizontal="center"/>
    </xf>
    <xf numFmtId="0" fontId="3" fillId="2" borderId="192" xfId="0" applyFont="1" applyFill="1" applyBorder="1" applyAlignment="1">
      <alignment horizontal="center"/>
    </xf>
    <xf numFmtId="0" fontId="31" fillId="2" borderId="192" xfId="0" applyFont="1" applyFill="1" applyBorder="1" applyAlignment="1">
      <alignment vertical="top" wrapText="1"/>
    </xf>
    <xf numFmtId="0" fontId="17" fillId="2" borderId="60" xfId="0" applyNumberFormat="1" applyFont="1" applyFill="1" applyBorder="1" applyAlignment="1">
      <alignment horizontal="center" vertical="center"/>
    </xf>
    <xf numFmtId="0" fontId="17" fillId="2" borderId="59" xfId="0" applyNumberFormat="1" applyFont="1" applyFill="1" applyBorder="1" applyAlignment="1">
      <alignment horizontal="center" vertical="center"/>
    </xf>
    <xf numFmtId="0" fontId="2" fillId="2" borderId="257" xfId="0" applyFont="1" applyFill="1" applyBorder="1" applyAlignment="1">
      <alignment horizontal="center"/>
    </xf>
    <xf numFmtId="0" fontId="2" fillId="2" borderId="221" xfId="0" applyFont="1" applyFill="1" applyBorder="1" applyAlignment="1">
      <alignment horizontal="center"/>
    </xf>
    <xf numFmtId="0" fontId="2" fillId="2" borderId="258" xfId="0" applyFont="1" applyFill="1" applyBorder="1" applyAlignment="1">
      <alignment horizontal="center"/>
    </xf>
    <xf numFmtId="0" fontId="5" fillId="2" borderId="168" xfId="0" applyFont="1" applyFill="1" applyBorder="1" applyAlignment="1">
      <alignment horizontal="center" vertical="top" wrapText="1"/>
    </xf>
    <xf numFmtId="0" fontId="5" fillId="2" borderId="169" xfId="0" applyFont="1" applyFill="1" applyBorder="1" applyAlignment="1">
      <alignment horizontal="center" vertical="top" wrapText="1"/>
    </xf>
    <xf numFmtId="0" fontId="5" fillId="2" borderId="170" xfId="0" applyFont="1" applyFill="1" applyBorder="1" applyAlignment="1">
      <alignment horizontal="center" vertical="top" wrapText="1"/>
    </xf>
    <xf numFmtId="0" fontId="28" fillId="2" borderId="134" xfId="0" applyFont="1" applyFill="1" applyBorder="1" applyAlignment="1">
      <alignment horizontal="center" vertical="center"/>
    </xf>
    <xf numFmtId="0" fontId="28" fillId="2" borderId="108" xfId="0" applyFont="1" applyFill="1" applyBorder="1" applyAlignment="1">
      <alignment horizontal="center" vertical="center"/>
    </xf>
    <xf numFmtId="0" fontId="28" fillId="2" borderId="109" xfId="0" applyFont="1" applyFill="1" applyBorder="1" applyAlignment="1">
      <alignment horizontal="center" vertical="center"/>
    </xf>
    <xf numFmtId="0" fontId="28" fillId="2" borderId="134" xfId="0" applyFont="1" applyFill="1" applyBorder="1" applyAlignment="1">
      <alignment horizontal="center"/>
    </xf>
    <xf numFmtId="0" fontId="28" fillId="2" borderId="108" xfId="0" applyFont="1" applyFill="1" applyBorder="1" applyAlignment="1">
      <alignment horizontal="center"/>
    </xf>
    <xf numFmtId="0" fontId="28" fillId="2" borderId="109" xfId="0" applyFont="1" applyFill="1" applyBorder="1" applyAlignment="1">
      <alignment horizontal="center"/>
    </xf>
    <xf numFmtId="0" fontId="17" fillId="2" borderId="220" xfId="0" applyFont="1" applyFill="1" applyBorder="1" applyAlignment="1">
      <alignment horizontal="center" vertical="center"/>
    </xf>
    <xf numFmtId="0" fontId="17" fillId="2" borderId="221" xfId="0" applyFont="1" applyFill="1" applyBorder="1" applyAlignment="1">
      <alignment horizontal="center" vertical="center"/>
    </xf>
    <xf numFmtId="0" fontId="17" fillId="2" borderId="219" xfId="0" applyFont="1" applyFill="1" applyBorder="1" applyAlignment="1">
      <alignment horizontal="center" vertical="center"/>
    </xf>
    <xf numFmtId="0" fontId="40" fillId="2" borderId="147" xfId="0" applyFont="1" applyFill="1" applyBorder="1" applyAlignment="1">
      <alignment horizontal="center" vertical="center"/>
    </xf>
    <xf numFmtId="0" fontId="17" fillId="2" borderId="220" xfId="0" applyNumberFormat="1" applyFont="1" applyFill="1" applyBorder="1" applyAlignment="1">
      <alignment horizontal="center" vertical="center" wrapText="1"/>
    </xf>
    <xf numFmtId="0" fontId="17" fillId="2" borderId="221" xfId="0" applyNumberFormat="1" applyFont="1" applyFill="1" applyBorder="1" applyAlignment="1">
      <alignment horizontal="center" vertical="center" wrapText="1"/>
    </xf>
    <xf numFmtId="0" fontId="17" fillId="2" borderId="219" xfId="0" applyNumberFormat="1" applyFont="1" applyFill="1" applyBorder="1" applyAlignment="1">
      <alignment horizontal="center" vertical="center" wrapText="1"/>
    </xf>
    <xf numFmtId="0" fontId="1" fillId="2" borderId="137" xfId="0" applyFont="1" applyFill="1" applyBorder="1" applyAlignment="1">
      <alignment horizontal="right" vertical="center" indent="19"/>
    </xf>
    <xf numFmtId="0" fontId="1" fillId="2" borderId="138" xfId="0" applyFont="1" applyFill="1" applyBorder="1" applyAlignment="1">
      <alignment horizontal="right" vertical="center" indent="19"/>
    </xf>
    <xf numFmtId="0" fontId="1" fillId="2" borderId="139" xfId="0" applyFont="1" applyFill="1" applyBorder="1" applyAlignment="1">
      <alignment horizontal="right" vertical="center" indent="19"/>
    </xf>
    <xf numFmtId="0" fontId="3" fillId="2" borderId="192" xfId="0" applyFont="1" applyFill="1" applyBorder="1" applyAlignment="1">
      <alignment horizontal="center" wrapText="1"/>
    </xf>
    <xf numFmtId="0" fontId="36" fillId="2" borderId="147" xfId="0" applyFont="1" applyFill="1" applyBorder="1" applyAlignment="1">
      <alignment horizontal="center" wrapText="1"/>
    </xf>
    <xf numFmtId="0" fontId="92" fillId="2" borderId="147" xfId="0" applyFont="1" applyFill="1" applyBorder="1" applyAlignment="1">
      <alignment horizontal="center" wrapText="1"/>
    </xf>
    <xf numFmtId="0" fontId="17" fillId="2" borderId="54" xfId="0" applyNumberFormat="1" applyFont="1" applyFill="1" applyBorder="1" applyAlignment="1">
      <alignment horizontal="center" vertical="center"/>
    </xf>
    <xf numFmtId="0" fontId="17" fillId="2" borderId="61" xfId="0" applyNumberFormat="1" applyFont="1" applyFill="1" applyBorder="1" applyAlignment="1">
      <alignment horizontal="center" vertical="center"/>
    </xf>
    <xf numFmtId="0" fontId="28" fillId="2" borderId="186" xfId="0" applyFont="1" applyFill="1" applyBorder="1" applyAlignment="1">
      <alignment horizontal="center" vertical="center"/>
    </xf>
    <xf numFmtId="0" fontId="42" fillId="2" borderId="173" xfId="0" applyFont="1" applyFill="1" applyBorder="1" applyAlignment="1">
      <alignment horizontal="left"/>
    </xf>
    <xf numFmtId="0" fontId="42" fillId="2" borderId="174" xfId="0" applyFont="1" applyFill="1" applyBorder="1" applyAlignment="1">
      <alignment horizontal="left"/>
    </xf>
    <xf numFmtId="0" fontId="28" fillId="2" borderId="192" xfId="0" applyFont="1" applyFill="1" applyBorder="1" applyAlignment="1">
      <alignment horizontal="center" vertical="center"/>
    </xf>
    <xf numFmtId="0" fontId="42" fillId="2" borderId="147" xfId="0" applyFont="1" applyFill="1" applyBorder="1" applyAlignment="1"/>
    <xf numFmtId="0" fontId="42" fillId="2" borderId="172" xfId="0" applyFont="1" applyFill="1" applyBorder="1" applyAlignment="1">
      <alignment horizontal="left"/>
    </xf>
    <xf numFmtId="0" fontId="5" fillId="2" borderId="137" xfId="0" applyFont="1" applyFill="1" applyBorder="1" applyAlignment="1">
      <alignment horizontal="center" vertical="center" wrapText="1"/>
    </xf>
    <xf numFmtId="0" fontId="5" fillId="2" borderId="138" xfId="0" applyFont="1" applyFill="1" applyBorder="1" applyAlignment="1">
      <alignment horizontal="center" vertical="center" wrapText="1"/>
    </xf>
    <xf numFmtId="0" fontId="1" fillId="2" borderId="137" xfId="0" applyFont="1" applyFill="1" applyBorder="1" applyAlignment="1">
      <alignment horizontal="right" vertical="center" indent="20"/>
    </xf>
    <xf numFmtId="0" fontId="1" fillId="2" borderId="138" xfId="0" applyFont="1" applyFill="1" applyBorder="1" applyAlignment="1">
      <alignment horizontal="right" vertical="center" indent="20"/>
    </xf>
    <xf numFmtId="0" fontId="2" fillId="2" borderId="147" xfId="0" applyFont="1" applyFill="1" applyBorder="1" applyAlignment="1">
      <alignment horizontal="center" vertical="center"/>
    </xf>
    <xf numFmtId="0" fontId="3" fillId="2" borderId="186" xfId="0" applyFont="1" applyFill="1" applyBorder="1" applyAlignment="1">
      <alignment horizontal="center"/>
    </xf>
    <xf numFmtId="0" fontId="17" fillId="2" borderId="60" xfId="0" applyNumberFormat="1" applyFont="1" applyFill="1" applyBorder="1" applyAlignment="1">
      <alignment horizontal="center" vertical="center" wrapText="1"/>
    </xf>
    <xf numFmtId="0" fontId="17" fillId="2" borderId="25" xfId="0" applyNumberFormat="1" applyFont="1" applyFill="1" applyBorder="1" applyAlignment="1">
      <alignment horizontal="center" vertical="center" wrapText="1"/>
    </xf>
    <xf numFmtId="0" fontId="72" fillId="2" borderId="157" xfId="0" applyFont="1" applyFill="1" applyBorder="1" applyAlignment="1">
      <alignment horizontal="center" vertical="top" wrapText="1"/>
    </xf>
    <xf numFmtId="0" fontId="72" fillId="2" borderId="154" xfId="0" applyFont="1" applyFill="1" applyBorder="1" applyAlignment="1">
      <alignment horizontal="center" vertical="top" wrapText="1"/>
    </xf>
    <xf numFmtId="0" fontId="72" fillId="2" borderId="158" xfId="0" applyFont="1" applyFill="1" applyBorder="1" applyAlignment="1">
      <alignment horizontal="center" vertical="top" wrapText="1"/>
    </xf>
    <xf numFmtId="0" fontId="1" fillId="2" borderId="186" xfId="0" applyFont="1" applyFill="1" applyBorder="1" applyAlignment="1">
      <alignment horizontal="center" vertical="center"/>
    </xf>
    <xf numFmtId="0" fontId="2" fillId="2" borderId="186" xfId="0" applyFont="1" applyFill="1" applyBorder="1" applyAlignment="1">
      <alignment horizontal="center"/>
    </xf>
    <xf numFmtId="0" fontId="5" fillId="2" borderId="134" xfId="0" applyFont="1" applyFill="1" applyBorder="1" applyAlignment="1">
      <alignment horizontal="center"/>
    </xf>
    <xf numFmtId="0" fontId="5" fillId="2" borderId="108" xfId="0" applyFont="1" applyFill="1" applyBorder="1" applyAlignment="1">
      <alignment horizontal="center"/>
    </xf>
    <xf numFmtId="0" fontId="5" fillId="2" borderId="109" xfId="0" applyFont="1" applyFill="1" applyBorder="1" applyAlignment="1">
      <alignment horizontal="center"/>
    </xf>
    <xf numFmtId="0" fontId="72" fillId="2" borderId="167" xfId="0" applyFont="1" applyFill="1" applyBorder="1" applyAlignment="1">
      <alignment horizontal="center" vertical="top" wrapText="1"/>
    </xf>
    <xf numFmtId="0" fontId="72" fillId="2" borderId="51" xfId="0" applyFont="1" applyFill="1" applyBorder="1" applyAlignment="1">
      <alignment horizontal="center" vertical="top" wrapText="1"/>
    </xf>
    <xf numFmtId="0" fontId="72" fillId="2" borderId="52" xfId="0" applyFont="1" applyFill="1" applyBorder="1" applyAlignment="1">
      <alignment horizontal="center" vertical="top" wrapText="1"/>
    </xf>
    <xf numFmtId="0" fontId="2" fillId="2" borderId="96" xfId="0" applyFont="1" applyFill="1" applyBorder="1" applyAlignment="1">
      <alignment horizontal="center"/>
    </xf>
    <xf numFmtId="0" fontId="6" fillId="2" borderId="107" xfId="0" applyFont="1" applyFill="1" applyBorder="1" applyAlignment="1">
      <alignment horizontal="justify" vertical="top"/>
    </xf>
    <xf numFmtId="0" fontId="6" fillId="2" borderId="96" xfId="0" applyFont="1" applyFill="1" applyBorder="1" applyAlignment="1">
      <alignment horizontal="justify" vertical="top"/>
    </xf>
    <xf numFmtId="0" fontId="6" fillId="2" borderId="120" xfId="0" applyFont="1" applyFill="1" applyBorder="1" applyAlignment="1">
      <alignment horizontal="justify" vertical="top"/>
    </xf>
    <xf numFmtId="0" fontId="2" fillId="2" borderId="210" xfId="0" applyFont="1" applyFill="1" applyBorder="1" applyAlignment="1">
      <alignment horizontal="center" vertical="center"/>
    </xf>
    <xf numFmtId="0" fontId="2" fillId="2" borderId="208" xfId="0" applyFont="1" applyFill="1" applyBorder="1" applyAlignment="1">
      <alignment horizontal="center" vertical="center"/>
    </xf>
    <xf numFmtId="0" fontId="2" fillId="2" borderId="211" xfId="0" applyFont="1" applyFill="1" applyBorder="1" applyAlignment="1">
      <alignment horizontal="center" vertical="center"/>
    </xf>
    <xf numFmtId="2" fontId="2" fillId="2" borderId="210" xfId="0" applyNumberFormat="1" applyFont="1" applyFill="1" applyBorder="1" applyAlignment="1">
      <alignment horizontal="center" vertical="center"/>
    </xf>
    <xf numFmtId="2" fontId="2" fillId="2" borderId="208" xfId="0" applyNumberFormat="1" applyFont="1" applyFill="1" applyBorder="1" applyAlignment="1">
      <alignment horizontal="center" vertical="center"/>
    </xf>
    <xf numFmtId="2" fontId="2" fillId="2" borderId="211" xfId="0" applyNumberFormat="1" applyFont="1" applyFill="1" applyBorder="1" applyAlignment="1">
      <alignment horizontal="center" vertical="center"/>
    </xf>
    <xf numFmtId="0" fontId="2" fillId="2" borderId="265" xfId="0" applyFont="1" applyFill="1" applyBorder="1" applyAlignment="1">
      <alignment horizontal="center"/>
    </xf>
    <xf numFmtId="0" fontId="3" fillId="2" borderId="133" xfId="0" applyFont="1" applyFill="1" applyBorder="1" applyAlignment="1"/>
    <xf numFmtId="0" fontId="5" fillId="2" borderId="133" xfId="0" applyFont="1" applyFill="1" applyBorder="1" applyAlignment="1"/>
    <xf numFmtId="0" fontId="5" fillId="2" borderId="133" xfId="0" applyFont="1" applyFill="1" applyBorder="1" applyAlignment="1">
      <alignment horizontal="left"/>
    </xf>
    <xf numFmtId="0" fontId="5" fillId="2" borderId="207" xfId="0" applyNumberFormat="1" applyFont="1" applyFill="1" applyBorder="1" applyAlignment="1">
      <alignment horizontal="left" vertical="center" wrapText="1"/>
    </xf>
    <xf numFmtId="0" fontId="5" fillId="2" borderId="213" xfId="0" applyNumberFormat="1" applyFont="1" applyFill="1" applyBorder="1" applyAlignment="1">
      <alignment horizontal="left" vertical="center" wrapText="1"/>
    </xf>
    <xf numFmtId="0" fontId="5" fillId="2" borderId="214" xfId="0" applyNumberFormat="1" applyFont="1" applyFill="1" applyBorder="1" applyAlignment="1">
      <alignment horizontal="left" vertical="center" wrapText="1"/>
    </xf>
    <xf numFmtId="0" fontId="95" fillId="2" borderId="176" xfId="0" applyFont="1" applyFill="1" applyBorder="1" applyAlignment="1">
      <alignment horizontal="center" vertical="center" wrapText="1"/>
    </xf>
    <xf numFmtId="0" fontId="95" fillId="2" borderId="173" xfId="0" applyFont="1" applyFill="1" applyBorder="1" applyAlignment="1">
      <alignment horizontal="center" vertical="center" wrapText="1"/>
    </xf>
    <xf numFmtId="0" fontId="133" fillId="2" borderId="119" xfId="0" applyFont="1" applyFill="1" applyBorder="1" applyAlignment="1">
      <alignment horizontal="center" vertical="center"/>
    </xf>
    <xf numFmtId="0" fontId="133" fillId="2" borderId="123" xfId="0" applyFont="1" applyFill="1" applyBorder="1" applyAlignment="1">
      <alignment horizontal="center" vertical="center"/>
    </xf>
    <xf numFmtId="0" fontId="133" fillId="2" borderId="124" xfId="0" applyFont="1" applyFill="1" applyBorder="1" applyAlignment="1">
      <alignment horizontal="center" vertical="center"/>
    </xf>
    <xf numFmtId="0" fontId="95" fillId="2" borderId="0" xfId="0" applyFont="1" applyFill="1" applyBorder="1" applyAlignment="1">
      <alignment vertical="center" wrapText="1"/>
    </xf>
    <xf numFmtId="0" fontId="78" fillId="2" borderId="0" xfId="0" applyFont="1" applyFill="1"/>
    <xf numFmtId="0" fontId="2" fillId="2" borderId="131" xfId="0" applyFont="1" applyFill="1" applyBorder="1" applyAlignment="1">
      <alignment horizontal="center"/>
    </xf>
    <xf numFmtId="0" fontId="5" fillId="2" borderId="209" xfId="0" applyFont="1" applyFill="1" applyBorder="1" applyAlignment="1">
      <alignment horizontal="left"/>
    </xf>
    <xf numFmtId="0" fontId="3" fillId="2" borderId="209" xfId="0" applyFont="1" applyFill="1" applyBorder="1" applyAlignment="1">
      <alignment horizontal="left"/>
    </xf>
    <xf numFmtId="0" fontId="1" fillId="2" borderId="136" xfId="0" applyFont="1" applyFill="1" applyBorder="1" applyAlignment="1">
      <alignment horizontal="center" vertical="center"/>
    </xf>
    <xf numFmtId="0" fontId="5" fillId="2" borderId="140" xfId="0" applyFont="1" applyFill="1" applyBorder="1" applyAlignment="1">
      <alignment horizontal="center" vertical="center"/>
    </xf>
    <xf numFmtId="0" fontId="2" fillId="2" borderId="132" xfId="0" applyFont="1" applyFill="1" applyBorder="1" applyAlignment="1">
      <alignment horizontal="center"/>
    </xf>
    <xf numFmtId="0" fontId="1" fillId="2" borderId="132" xfId="0" applyFont="1" applyFill="1" applyBorder="1" applyAlignment="1">
      <alignment horizontal="center" vertical="center"/>
    </xf>
    <xf numFmtId="0" fontId="1" fillId="2" borderId="108" xfId="0" applyFont="1" applyFill="1" applyBorder="1" applyAlignment="1">
      <alignment horizontal="center" vertical="center"/>
    </xf>
    <xf numFmtId="0" fontId="1" fillId="2" borderId="109" xfId="0" applyFont="1" applyFill="1" applyBorder="1" applyAlignment="1">
      <alignment horizontal="center" vertical="center"/>
    </xf>
    <xf numFmtId="0" fontId="51" fillId="2" borderId="176" xfId="0" applyFont="1" applyFill="1" applyBorder="1" applyAlignment="1">
      <alignment vertical="center"/>
    </xf>
    <xf numFmtId="0" fontId="51" fillId="2" borderId="173" xfId="0" applyFont="1" applyFill="1" applyBorder="1" applyAlignment="1">
      <alignment vertical="center"/>
    </xf>
    <xf numFmtId="0" fontId="51" fillId="2" borderId="174" xfId="0" applyFont="1" applyFill="1" applyBorder="1" applyAlignment="1">
      <alignment vertical="center"/>
    </xf>
    <xf numFmtId="0" fontId="6" fillId="2" borderId="177" xfId="0" applyFont="1" applyFill="1" applyBorder="1" applyAlignment="1">
      <alignment vertical="center" wrapText="1"/>
    </xf>
    <xf numFmtId="0" fontId="6" fillId="2" borderId="178" xfId="0" applyFont="1" applyFill="1" applyBorder="1" applyAlignment="1">
      <alignment vertical="center" wrapText="1"/>
    </xf>
    <xf numFmtId="0" fontId="5" fillId="2" borderId="221" xfId="0" applyFont="1" applyFill="1" applyBorder="1" applyAlignment="1">
      <alignment horizontal="center" wrapText="1"/>
    </xf>
    <xf numFmtId="0" fontId="5" fillId="2" borderId="258" xfId="0" applyFont="1" applyFill="1" applyBorder="1" applyAlignment="1">
      <alignment horizontal="center" wrapText="1"/>
    </xf>
    <xf numFmtId="0" fontId="17" fillId="2" borderId="187" xfId="0" applyNumberFormat="1" applyFont="1" applyFill="1" applyBorder="1" applyAlignment="1">
      <alignment horizontal="center" vertical="center" wrapText="1"/>
    </xf>
    <xf numFmtId="0" fontId="17" fillId="2" borderId="183" xfId="0" applyNumberFormat="1" applyFont="1" applyFill="1" applyBorder="1" applyAlignment="1">
      <alignment horizontal="center" vertical="center" wrapText="1"/>
    </xf>
    <xf numFmtId="0" fontId="17" fillId="2" borderId="184" xfId="0" applyNumberFormat="1" applyFont="1" applyFill="1" applyBorder="1" applyAlignment="1">
      <alignment horizontal="center" vertical="center" wrapText="1"/>
    </xf>
    <xf numFmtId="0" fontId="1" fillId="2" borderId="186" xfId="0" applyFont="1" applyFill="1" applyBorder="1" applyAlignment="1">
      <alignment horizontal="center"/>
    </xf>
    <xf numFmtId="0" fontId="5" fillId="2" borderId="183" xfId="0" applyFont="1" applyFill="1" applyBorder="1" applyAlignment="1">
      <alignment horizontal="center" vertical="center"/>
    </xf>
    <xf numFmtId="0" fontId="5" fillId="2" borderId="184" xfId="0" applyFont="1" applyFill="1" applyBorder="1" applyAlignment="1">
      <alignment horizontal="center" vertical="center"/>
    </xf>
    <xf numFmtId="0" fontId="1" fillId="2" borderId="210" xfId="0" applyFont="1" applyFill="1" applyBorder="1" applyAlignment="1">
      <alignment horizontal="center" vertical="center"/>
    </xf>
    <xf numFmtId="0" fontId="1" fillId="2" borderId="208" xfId="0" applyFont="1" applyFill="1" applyBorder="1" applyAlignment="1">
      <alignment horizontal="center" vertical="center"/>
    </xf>
    <xf numFmtId="0" fontId="1" fillId="2" borderId="211" xfId="0" applyFont="1" applyFill="1" applyBorder="1" applyAlignment="1">
      <alignment horizontal="center" vertical="center"/>
    </xf>
    <xf numFmtId="0" fontId="6" fillId="2" borderId="107" xfId="0" applyFont="1" applyFill="1" applyBorder="1" applyAlignment="1">
      <alignment horizontal="justify" vertical="center"/>
    </xf>
    <xf numFmtId="0" fontId="6" fillId="2" borderId="120" xfId="0" applyFont="1" applyFill="1" applyBorder="1" applyAlignment="1">
      <alignment horizontal="justify" vertical="center"/>
    </xf>
    <xf numFmtId="0" fontId="6" fillId="2" borderId="272" xfId="0" applyFont="1" applyFill="1" applyBorder="1" applyAlignment="1">
      <alignment horizontal="left" vertical="top" wrapText="1"/>
    </xf>
    <xf numFmtId="0" fontId="6" fillId="2" borderId="120" xfId="0" applyFont="1" applyFill="1" applyBorder="1" applyAlignment="1">
      <alignment horizontal="left" vertical="top" wrapText="1"/>
    </xf>
    <xf numFmtId="0" fontId="1" fillId="2" borderId="265" xfId="0" applyFont="1" applyFill="1" applyBorder="1" applyAlignment="1">
      <alignment horizontal="center"/>
    </xf>
    <xf numFmtId="0" fontId="17" fillId="2" borderId="26" xfId="0" applyNumberFormat="1" applyFont="1" applyFill="1" applyBorder="1" applyAlignment="1">
      <alignment horizontal="center" vertical="center" wrapText="1"/>
    </xf>
    <xf numFmtId="0" fontId="17" fillId="2" borderId="27" xfId="0" applyNumberFormat="1" applyFont="1" applyFill="1" applyBorder="1" applyAlignment="1">
      <alignment horizontal="center" vertical="center" wrapText="1"/>
    </xf>
    <xf numFmtId="0" fontId="17" fillId="2" borderId="28" xfId="0" applyNumberFormat="1" applyFont="1" applyFill="1" applyBorder="1" applyAlignment="1">
      <alignment horizontal="center" vertical="center" wrapText="1"/>
    </xf>
    <xf numFmtId="0" fontId="2" fillId="2" borderId="186" xfId="0" applyFont="1" applyFill="1" applyBorder="1" applyAlignment="1">
      <alignment horizontal="center" vertical="center"/>
    </xf>
    <xf numFmtId="0" fontId="1" fillId="2" borderId="134" xfId="0" applyFont="1" applyFill="1" applyBorder="1" applyAlignment="1">
      <alignment horizontal="left"/>
    </xf>
    <xf numFmtId="0" fontId="2" fillId="2" borderId="109" xfId="0" applyFont="1" applyFill="1" applyBorder="1" applyAlignment="1">
      <alignment horizontal="left"/>
    </xf>
    <xf numFmtId="0" fontId="17" fillId="2" borderId="176" xfId="0" applyFont="1" applyFill="1" applyBorder="1" applyAlignment="1">
      <alignment horizontal="center" vertical="center" wrapText="1"/>
    </xf>
    <xf numFmtId="0" fontId="17" fillId="2" borderId="173" xfId="0" applyFont="1" applyFill="1" applyBorder="1" applyAlignment="1">
      <alignment horizontal="center" vertical="center" wrapText="1"/>
    </xf>
    <xf numFmtId="0" fontId="17" fillId="2" borderId="174" xfId="0" applyFont="1" applyFill="1" applyBorder="1" applyAlignment="1">
      <alignment horizontal="center" vertical="center" wrapText="1"/>
    </xf>
    <xf numFmtId="0" fontId="17" fillId="2" borderId="134" xfId="0" applyNumberFormat="1" applyFont="1" applyFill="1" applyBorder="1" applyAlignment="1">
      <alignment horizontal="center" vertical="center"/>
    </xf>
    <xf numFmtId="0" fontId="17" fillId="2" borderId="108" xfId="0" applyNumberFormat="1" applyFont="1" applyFill="1" applyBorder="1" applyAlignment="1">
      <alignment horizontal="center" vertical="center"/>
    </xf>
    <xf numFmtId="0" fontId="17" fillId="2" borderId="109" xfId="0" applyNumberFormat="1" applyFont="1" applyFill="1" applyBorder="1" applyAlignment="1">
      <alignment horizontal="center" vertical="center"/>
    </xf>
    <xf numFmtId="0" fontId="17" fillId="2" borderId="80" xfId="0" applyNumberFormat="1" applyFont="1" applyFill="1" applyBorder="1" applyAlignment="1">
      <alignment horizontal="center" vertical="center"/>
    </xf>
    <xf numFmtId="0" fontId="17" fillId="2" borderId="99" xfId="0" applyNumberFormat="1" applyFont="1" applyFill="1" applyBorder="1" applyAlignment="1">
      <alignment horizontal="center" vertical="center"/>
    </xf>
    <xf numFmtId="0" fontId="17" fillId="2" borderId="100" xfId="0" applyNumberFormat="1" applyFont="1" applyFill="1" applyBorder="1" applyAlignment="1">
      <alignment horizontal="center" vertical="center"/>
    </xf>
    <xf numFmtId="0" fontId="6" fillId="2" borderId="107"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120" xfId="0" applyFont="1" applyFill="1" applyBorder="1" applyAlignment="1">
      <alignment horizontal="center" vertical="center" wrapText="1"/>
    </xf>
    <xf numFmtId="0" fontId="1" fillId="2" borderId="134" xfId="0" applyFont="1" applyFill="1" applyBorder="1" applyAlignment="1">
      <alignment horizontal="center" vertical="center"/>
    </xf>
    <xf numFmtId="0" fontId="17" fillId="2" borderId="134" xfId="0" applyFont="1" applyFill="1" applyBorder="1" applyAlignment="1">
      <alignment horizontal="center" vertical="center"/>
    </xf>
    <xf numFmtId="0" fontId="17" fillId="2" borderId="108" xfId="0" applyFont="1" applyFill="1" applyBorder="1" applyAlignment="1">
      <alignment horizontal="center" vertical="center"/>
    </xf>
    <xf numFmtId="0" fontId="17" fillId="2" borderId="109" xfId="0" applyFont="1" applyFill="1" applyBorder="1" applyAlignment="1">
      <alignment horizontal="center" vertical="center"/>
    </xf>
    <xf numFmtId="0" fontId="3" fillId="2" borderId="187" xfId="0" applyFont="1" applyFill="1" applyBorder="1" applyAlignment="1">
      <alignment horizontal="center" vertical="center"/>
    </xf>
    <xf numFmtId="0" fontId="3" fillId="2" borderId="183" xfId="0" applyFont="1" applyFill="1" applyBorder="1" applyAlignment="1">
      <alignment horizontal="center" vertical="center"/>
    </xf>
    <xf numFmtId="0" fontId="3" fillId="2" borderId="184" xfId="0" applyFont="1" applyFill="1" applyBorder="1" applyAlignment="1">
      <alignment horizontal="center" vertical="center"/>
    </xf>
    <xf numFmtId="0" fontId="5" fillId="2" borderId="226" xfId="0" applyFont="1" applyFill="1" applyBorder="1" applyAlignment="1">
      <alignment horizontal="center" vertical="center" wrapText="1"/>
    </xf>
    <xf numFmtId="0" fontId="5" fillId="2" borderId="270" xfId="0" applyFont="1" applyFill="1" applyBorder="1" applyAlignment="1">
      <alignment horizontal="center" vertical="center" wrapText="1"/>
    </xf>
    <xf numFmtId="0" fontId="5" fillId="2" borderId="252" xfId="0" applyFont="1" applyFill="1" applyBorder="1" applyAlignment="1">
      <alignment horizontal="center" vertical="center" wrapText="1"/>
    </xf>
    <xf numFmtId="0" fontId="5" fillId="2" borderId="265"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26" xfId="0" applyFont="1" applyFill="1" applyBorder="1" applyAlignment="1">
      <alignment horizontal="center" vertical="top" wrapText="1"/>
    </xf>
    <xf numFmtId="0" fontId="5" fillId="2" borderId="270" xfId="0" applyFont="1" applyFill="1" applyBorder="1" applyAlignment="1">
      <alignment horizontal="center" vertical="top" wrapText="1"/>
    </xf>
    <xf numFmtId="0" fontId="5" fillId="2" borderId="252" xfId="0" applyFont="1" applyFill="1" applyBorder="1" applyAlignment="1">
      <alignment horizontal="center" vertical="top" wrapText="1"/>
    </xf>
    <xf numFmtId="2" fontId="5" fillId="2" borderId="187" xfId="80" applyNumberFormat="1" applyFont="1" applyFill="1" applyBorder="1" applyAlignment="1">
      <alignment horizontal="center" vertical="top"/>
    </xf>
    <xf numFmtId="2" fontId="5" fillId="2" borderId="249" xfId="80" applyNumberFormat="1" applyFont="1" applyFill="1" applyBorder="1" applyAlignment="1">
      <alignment horizontal="center" vertical="top"/>
    </xf>
    <xf numFmtId="2" fontId="5" fillId="2" borderId="252" xfId="80" applyNumberFormat="1" applyFont="1" applyFill="1" applyBorder="1" applyAlignment="1">
      <alignment horizontal="center" vertical="top"/>
    </xf>
    <xf numFmtId="0" fontId="5" fillId="2" borderId="187" xfId="80" applyFont="1" applyFill="1" applyBorder="1" applyAlignment="1">
      <alignment horizontal="center" vertical="center"/>
    </xf>
    <xf numFmtId="0" fontId="5" fillId="2" borderId="249" xfId="80" applyFont="1" applyFill="1" applyBorder="1" applyAlignment="1">
      <alignment horizontal="center" vertical="center"/>
    </xf>
    <xf numFmtId="0" fontId="5" fillId="2" borderId="252" xfId="80" applyFont="1" applyFill="1" applyBorder="1" applyAlignment="1">
      <alignment horizontal="center" vertical="center"/>
    </xf>
    <xf numFmtId="0" fontId="3" fillId="2" borderId="148" xfId="0" applyFont="1" applyFill="1" applyBorder="1" applyAlignment="1">
      <alignment horizontal="center"/>
    </xf>
    <xf numFmtId="0" fontId="27" fillId="2" borderId="138" xfId="0" applyFont="1" applyFill="1" applyBorder="1" applyAlignment="1">
      <alignment horizontal="center"/>
    </xf>
    <xf numFmtId="0" fontId="27" fillId="2" borderId="139" xfId="0" applyFont="1" applyFill="1" applyBorder="1" applyAlignment="1">
      <alignment horizontal="center"/>
    </xf>
    <xf numFmtId="0" fontId="5" fillId="2" borderId="11"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53" xfId="0" applyFont="1" applyFill="1" applyBorder="1" applyAlignment="1">
      <alignment horizontal="center" vertical="top" wrapText="1"/>
    </xf>
    <xf numFmtId="0" fontId="5" fillId="2" borderId="148" xfId="0" applyFont="1" applyFill="1" applyBorder="1" applyAlignment="1">
      <alignment horizontal="center" vertical="top" wrapText="1"/>
    </xf>
    <xf numFmtId="0" fontId="5" fillId="2" borderId="138" xfId="0" applyFont="1" applyFill="1" applyBorder="1" applyAlignment="1">
      <alignment horizontal="center" vertical="top" wrapText="1"/>
    </xf>
    <xf numFmtId="0" fontId="5" fillId="2" borderId="139" xfId="0" applyFont="1" applyFill="1" applyBorder="1" applyAlignment="1">
      <alignment horizontal="center" vertical="top" wrapText="1"/>
    </xf>
    <xf numFmtId="0" fontId="92" fillId="2" borderId="138" xfId="0" applyFont="1" applyFill="1" applyBorder="1" applyAlignment="1">
      <alignment horizontal="center" vertical="top" wrapText="1"/>
    </xf>
    <xf numFmtId="0" fontId="92" fillId="2" borderId="139" xfId="0" applyFont="1" applyFill="1" applyBorder="1" applyAlignment="1">
      <alignment horizontal="center" vertical="top" wrapText="1"/>
    </xf>
    <xf numFmtId="0" fontId="1" fillId="2" borderId="253" xfId="0" applyFont="1" applyFill="1" applyBorder="1" applyAlignment="1">
      <alignment horizontal="center" vertical="top" wrapText="1"/>
    </xf>
    <xf numFmtId="0" fontId="1" fillId="2" borderId="62" xfId="0" applyFont="1" applyFill="1" applyBorder="1" applyAlignment="1">
      <alignment horizontal="center" vertical="top" wrapText="1"/>
    </xf>
    <xf numFmtId="0" fontId="1" fillId="2" borderId="153" xfId="0" applyFont="1" applyFill="1" applyBorder="1" applyAlignment="1">
      <alignment horizontal="center" vertical="top" wrapText="1"/>
    </xf>
    <xf numFmtId="0" fontId="1" fillId="2" borderId="119" xfId="0" applyFont="1" applyFill="1" applyBorder="1" applyAlignment="1">
      <alignment horizontal="center" vertical="top" wrapText="1"/>
    </xf>
    <xf numFmtId="0" fontId="1" fillId="2" borderId="123" xfId="0" applyFont="1" applyFill="1" applyBorder="1" applyAlignment="1">
      <alignment horizontal="center" vertical="top" wrapText="1"/>
    </xf>
    <xf numFmtId="0" fontId="1" fillId="2" borderId="124" xfId="0" applyFont="1" applyFill="1" applyBorder="1" applyAlignment="1">
      <alignment horizontal="center" vertical="top" wrapText="1"/>
    </xf>
    <xf numFmtId="0" fontId="1" fillId="2" borderId="97" xfId="0" applyFont="1" applyFill="1" applyBorder="1" applyAlignment="1">
      <alignment horizontal="center" vertical="top" wrapText="1"/>
    </xf>
    <xf numFmtId="0" fontId="1" fillId="2" borderId="0" xfId="0" applyFont="1" applyFill="1" applyBorder="1" applyAlignment="1">
      <alignment horizontal="center" vertical="top" wrapText="1"/>
    </xf>
    <xf numFmtId="0" fontId="17" fillId="2" borderId="257" xfId="0" applyNumberFormat="1" applyFont="1" applyFill="1" applyBorder="1" applyAlignment="1">
      <alignment horizontal="center" vertical="center" wrapText="1"/>
    </xf>
    <xf numFmtId="0" fontId="17" fillId="2" borderId="251" xfId="0" applyNumberFormat="1" applyFont="1" applyFill="1" applyBorder="1" applyAlignment="1">
      <alignment horizontal="center" vertical="center" wrapText="1"/>
    </xf>
    <xf numFmtId="0" fontId="17" fillId="2" borderId="258" xfId="0" applyNumberFormat="1" applyFont="1" applyFill="1" applyBorder="1" applyAlignment="1">
      <alignment horizontal="center" vertical="center" wrapText="1"/>
    </xf>
    <xf numFmtId="0" fontId="29" fillId="2" borderId="257" xfId="0" applyFont="1" applyFill="1" applyBorder="1" applyAlignment="1">
      <alignment horizontal="center" vertical="top"/>
    </xf>
    <xf numFmtId="0" fontId="29" fillId="2" borderId="251" xfId="0" applyFont="1" applyFill="1" applyBorder="1" applyAlignment="1">
      <alignment horizontal="center" vertical="top"/>
    </xf>
    <xf numFmtId="0" fontId="29" fillId="2" borderId="258" xfId="0" applyFont="1" applyFill="1" applyBorder="1" applyAlignment="1">
      <alignment horizontal="center" vertical="top"/>
    </xf>
    <xf numFmtId="0" fontId="5" fillId="2" borderId="147" xfId="0" applyFont="1" applyFill="1" applyBorder="1" applyAlignment="1">
      <alignment horizontal="center"/>
    </xf>
    <xf numFmtId="0" fontId="3" fillId="2" borderId="147" xfId="0" applyFont="1" applyFill="1" applyBorder="1" applyAlignment="1">
      <alignment horizontal="center"/>
    </xf>
    <xf numFmtId="0" fontId="40" fillId="2" borderId="257" xfId="0" applyFont="1" applyFill="1" applyBorder="1" applyAlignment="1">
      <alignment horizontal="center" vertical="top"/>
    </xf>
    <xf numFmtId="0" fontId="40" fillId="2" borderId="251" xfId="0" applyFont="1" applyFill="1" applyBorder="1" applyAlignment="1">
      <alignment horizontal="center" vertical="top"/>
    </xf>
    <xf numFmtId="0" fontId="40" fillId="2" borderId="258" xfId="0" applyFont="1" applyFill="1" applyBorder="1" applyAlignment="1">
      <alignment horizontal="center" vertical="top"/>
    </xf>
    <xf numFmtId="0" fontId="17" fillId="2" borderId="106" xfId="0" applyNumberFormat="1" applyFont="1" applyFill="1" applyBorder="1" applyAlignment="1">
      <alignment horizontal="center" vertical="center" wrapText="1"/>
    </xf>
    <xf numFmtId="0" fontId="17" fillId="2" borderId="104" xfId="0" applyNumberFormat="1" applyFont="1" applyFill="1" applyBorder="1" applyAlignment="1">
      <alignment horizontal="center" vertical="center" wrapText="1"/>
    </xf>
    <xf numFmtId="0" fontId="17" fillId="2" borderId="105" xfId="0" applyNumberFormat="1" applyFont="1" applyFill="1" applyBorder="1" applyAlignment="1">
      <alignment horizontal="center" vertical="center" wrapText="1"/>
    </xf>
    <xf numFmtId="0" fontId="40" fillId="2" borderId="136" xfId="0" applyFont="1" applyFill="1" applyBorder="1" applyAlignment="1">
      <alignment horizontal="center" vertical="top"/>
    </xf>
    <xf numFmtId="0" fontId="29" fillId="2" borderId="136" xfId="0" applyFont="1" applyFill="1" applyBorder="1" applyAlignment="1">
      <alignment horizontal="center" vertical="top"/>
    </xf>
    <xf numFmtId="0" fontId="11" fillId="2" borderId="257" xfId="111" applyFont="1" applyFill="1" applyBorder="1" applyAlignment="1">
      <alignment horizontal="center" vertical="center" wrapText="1"/>
    </xf>
    <xf numFmtId="0" fontId="59" fillId="2" borderId="251" xfId="0" applyFont="1" applyFill="1" applyBorder="1" applyAlignment="1">
      <alignment horizontal="center" vertical="center" wrapText="1"/>
    </xf>
    <xf numFmtId="0" fontId="59" fillId="2" borderId="0" xfId="0" applyFont="1" applyFill="1" applyBorder="1" applyAlignment="1">
      <alignment horizontal="center" vertical="center" wrapText="1"/>
    </xf>
    <xf numFmtId="0" fontId="59" fillId="2" borderId="258" xfId="0" applyFont="1" applyFill="1" applyBorder="1" applyAlignment="1">
      <alignment horizontal="center" vertical="center" wrapText="1"/>
    </xf>
    <xf numFmtId="0" fontId="40" fillId="2" borderId="226" xfId="0" applyFont="1" applyFill="1" applyBorder="1" applyAlignment="1">
      <alignment horizontal="center"/>
    </xf>
    <xf numFmtId="0" fontId="40" fillId="2" borderId="270" xfId="0" applyFont="1" applyFill="1" applyBorder="1" applyAlignment="1">
      <alignment horizontal="center"/>
    </xf>
    <xf numFmtId="0" fontId="40" fillId="2" borderId="252" xfId="0" applyFont="1" applyFill="1" applyBorder="1" applyAlignment="1">
      <alignment horizontal="center"/>
    </xf>
    <xf numFmtId="0" fontId="17" fillId="2" borderId="69" xfId="0" applyNumberFormat="1" applyFont="1" applyFill="1" applyBorder="1" applyAlignment="1">
      <alignment horizontal="center" vertical="center" wrapText="1"/>
    </xf>
    <xf numFmtId="0" fontId="17" fillId="2" borderId="70" xfId="0" applyNumberFormat="1" applyFont="1" applyFill="1" applyBorder="1" applyAlignment="1">
      <alignment horizontal="center" vertical="center" wrapText="1"/>
    </xf>
    <xf numFmtId="0" fontId="17" fillId="2" borderId="71" xfId="0" applyNumberFormat="1" applyFont="1" applyFill="1" applyBorder="1" applyAlignment="1">
      <alignment horizontal="center" vertical="center" wrapText="1"/>
    </xf>
    <xf numFmtId="0" fontId="3" fillId="2" borderId="265" xfId="0" applyFont="1" applyFill="1" applyBorder="1" applyAlignment="1">
      <alignment horizontal="center"/>
    </xf>
    <xf numFmtId="0" fontId="1" fillId="2" borderId="226" xfId="0" applyFont="1" applyFill="1" applyBorder="1" applyAlignment="1">
      <alignment horizontal="center" vertical="center"/>
    </xf>
    <xf numFmtId="0" fontId="1" fillId="2" borderId="270" xfId="0" applyFont="1" applyFill="1" applyBorder="1" applyAlignment="1">
      <alignment horizontal="center" vertical="center"/>
    </xf>
    <xf numFmtId="0" fontId="1" fillId="2" borderId="252" xfId="0" applyFont="1" applyFill="1" applyBorder="1" applyAlignment="1">
      <alignment horizontal="center" vertical="center"/>
    </xf>
    <xf numFmtId="0" fontId="31" fillId="2" borderId="136" xfId="0" applyFont="1" applyFill="1" applyBorder="1" applyAlignment="1">
      <alignment horizontal="center" vertical="top"/>
    </xf>
    <xf numFmtId="0" fontId="3" fillId="2" borderId="136" xfId="0" applyFont="1" applyFill="1" applyBorder="1" applyAlignment="1">
      <alignment horizontal="center" vertical="top"/>
    </xf>
    <xf numFmtId="0" fontId="53" fillId="2" borderId="136" xfId="0" applyFont="1" applyFill="1" applyBorder="1" applyAlignment="1">
      <alignment horizontal="center" vertical="top"/>
    </xf>
    <xf numFmtId="0" fontId="5" fillId="2" borderId="147" xfId="0" applyFont="1" applyFill="1" applyBorder="1" applyAlignment="1">
      <alignment horizontal="center" vertical="top" wrapText="1"/>
    </xf>
    <xf numFmtId="0" fontId="3" fillId="2" borderId="147" xfId="0" applyFont="1" applyFill="1" applyBorder="1" applyAlignment="1">
      <alignment horizontal="center" vertical="top" wrapText="1"/>
    </xf>
    <xf numFmtId="0" fontId="5" fillId="2" borderId="120" xfId="0" applyFont="1" applyFill="1" applyBorder="1" applyAlignment="1">
      <alignment horizontal="center" vertical="top" wrapText="1"/>
    </xf>
    <xf numFmtId="0" fontId="5" fillId="2" borderId="148" xfId="0" applyFont="1" applyFill="1" applyBorder="1" applyAlignment="1">
      <alignment horizontal="center" vertical="center"/>
    </xf>
    <xf numFmtId="0" fontId="3" fillId="2" borderId="148" xfId="0" applyFont="1" applyFill="1" applyBorder="1" applyAlignment="1"/>
    <xf numFmtId="0" fontId="27" fillId="2" borderId="138" xfId="0" applyFont="1" applyFill="1" applyBorder="1" applyAlignment="1"/>
    <xf numFmtId="0" fontId="27" fillId="2" borderId="139" xfId="0" applyFont="1" applyFill="1" applyBorder="1" applyAlignment="1"/>
    <xf numFmtId="0" fontId="3" fillId="2" borderId="148" xfId="0" applyFont="1" applyFill="1" applyBorder="1" applyAlignment="1">
      <alignment horizontal="center" vertical="top"/>
    </xf>
    <xf numFmtId="0" fontId="27" fillId="2" borderId="138" xfId="0" applyFont="1" applyFill="1" applyBorder="1" applyAlignment="1">
      <alignment horizontal="center" vertical="top"/>
    </xf>
    <xf numFmtId="0" fontId="27" fillId="2" borderId="139" xfId="0" applyFont="1" applyFill="1" applyBorder="1" applyAlignment="1">
      <alignment horizontal="center" vertical="top"/>
    </xf>
    <xf numFmtId="0" fontId="40" fillId="2" borderId="226" xfId="0" applyFont="1" applyFill="1" applyBorder="1" applyAlignment="1">
      <alignment horizontal="center" vertical="center"/>
    </xf>
    <xf numFmtId="0" fontId="40" fillId="2" borderId="270" xfId="0" applyFont="1" applyFill="1" applyBorder="1" applyAlignment="1">
      <alignment horizontal="center" vertical="center"/>
    </xf>
    <xf numFmtId="0" fontId="40" fillId="2" borderId="252" xfId="0" applyFont="1" applyFill="1" applyBorder="1" applyAlignment="1">
      <alignment horizontal="center" vertical="center"/>
    </xf>
    <xf numFmtId="0" fontId="13" fillId="2" borderId="253" xfId="0" applyFont="1" applyFill="1" applyBorder="1" applyAlignment="1">
      <alignment vertical="center"/>
    </xf>
    <xf numFmtId="0" fontId="13" fillId="2" borderId="62" xfId="0" applyFont="1" applyFill="1" applyBorder="1" applyAlignment="1">
      <alignment vertical="center"/>
    </xf>
    <xf numFmtId="0" fontId="13" fillId="2" borderId="250" xfId="0" applyFont="1" applyFill="1" applyBorder="1" applyAlignment="1">
      <alignment vertical="center"/>
    </xf>
    <xf numFmtId="0" fontId="3" fillId="2" borderId="148" xfId="0" applyFont="1" applyFill="1" applyBorder="1" applyAlignment="1">
      <alignment vertical="top"/>
    </xf>
    <xf numFmtId="0" fontId="27" fillId="2" borderId="138" xfId="0" applyFont="1" applyFill="1" applyBorder="1" applyAlignment="1">
      <alignment vertical="top"/>
    </xf>
    <xf numFmtId="0" fontId="27" fillId="2" borderId="139" xfId="0" applyFont="1" applyFill="1" applyBorder="1" applyAlignment="1">
      <alignment vertical="top"/>
    </xf>
    <xf numFmtId="0" fontId="1" fillId="2" borderId="148" xfId="0" applyFont="1" applyFill="1" applyBorder="1" applyAlignment="1">
      <alignment horizontal="center" vertical="top" wrapText="1"/>
    </xf>
    <xf numFmtId="0" fontId="1" fillId="2" borderId="209" xfId="0" applyFont="1" applyFill="1" applyBorder="1" applyAlignment="1">
      <alignment horizontal="center" wrapText="1"/>
    </xf>
    <xf numFmtId="0" fontId="98" fillId="2" borderId="148" xfId="0" applyFont="1" applyFill="1" applyBorder="1" applyAlignment="1">
      <alignment horizontal="center" vertical="top" wrapText="1"/>
    </xf>
    <xf numFmtId="0" fontId="98" fillId="2" borderId="138" xfId="0" applyFont="1" applyFill="1" applyBorder="1" applyAlignment="1">
      <alignment horizontal="center" vertical="top" wrapText="1"/>
    </xf>
    <xf numFmtId="0" fontId="98" fillId="2" borderId="139" xfId="0" applyFont="1" applyFill="1" applyBorder="1" applyAlignment="1">
      <alignment horizontal="center" vertical="top" wrapText="1"/>
    </xf>
    <xf numFmtId="0" fontId="3" fillId="2" borderId="148" xfId="0" applyNumberFormat="1" applyFont="1" applyFill="1" applyBorder="1" applyAlignment="1">
      <alignment horizontal="center" vertical="top" wrapText="1"/>
    </xf>
    <xf numFmtId="0" fontId="3" fillId="2" borderId="138" xfId="0" applyNumberFormat="1" applyFont="1" applyFill="1" applyBorder="1" applyAlignment="1">
      <alignment horizontal="center" vertical="top" wrapText="1"/>
    </xf>
    <xf numFmtId="0" fontId="72" fillId="2" borderId="119" xfId="0" applyFont="1" applyFill="1" applyBorder="1" applyAlignment="1">
      <alignment horizontal="center" vertical="top" wrapText="1"/>
    </xf>
    <xf numFmtId="0" fontId="72" fillId="2" borderId="123" xfId="0" applyFont="1" applyFill="1" applyBorder="1" applyAlignment="1">
      <alignment horizontal="center" vertical="top" wrapText="1"/>
    </xf>
    <xf numFmtId="0" fontId="72" fillId="2" borderId="124" xfId="0" applyFont="1" applyFill="1" applyBorder="1" applyAlignment="1">
      <alignment horizontal="center" vertical="top" wrapText="1"/>
    </xf>
    <xf numFmtId="0" fontId="5" fillId="2" borderId="148" xfId="0" applyNumberFormat="1" applyFont="1" applyFill="1" applyBorder="1" applyAlignment="1">
      <alignment horizontal="center" vertical="top" wrapText="1"/>
    </xf>
    <xf numFmtId="0" fontId="5" fillId="2" borderId="138" xfId="0" applyNumberFormat="1" applyFont="1" applyFill="1" applyBorder="1" applyAlignment="1">
      <alignment horizontal="center" vertical="top" wrapText="1"/>
    </xf>
    <xf numFmtId="0" fontId="5" fillId="2" borderId="139" xfId="0" applyNumberFormat="1" applyFont="1" applyFill="1" applyBorder="1" applyAlignment="1">
      <alignment horizontal="center" vertical="top" wrapText="1"/>
    </xf>
    <xf numFmtId="0" fontId="17" fillId="0" borderId="66" xfId="0" applyNumberFormat="1" applyFont="1" applyFill="1" applyBorder="1" applyAlignment="1">
      <alignment horizontal="center" vertical="center" wrapText="1"/>
    </xf>
    <xf numFmtId="0" fontId="17" fillId="0" borderId="63" xfId="0" applyNumberFormat="1" applyFont="1" applyFill="1" applyBorder="1" applyAlignment="1">
      <alignment horizontal="center" vertical="center" wrapText="1"/>
    </xf>
    <xf numFmtId="0" fontId="17" fillId="0" borderId="59" xfId="0" applyNumberFormat="1" applyFont="1" applyFill="1" applyBorder="1" applyAlignment="1">
      <alignment horizontal="center" vertical="center" wrapText="1"/>
    </xf>
    <xf numFmtId="0" fontId="17" fillId="2" borderId="148" xfId="0" applyNumberFormat="1" applyFont="1" applyFill="1" applyBorder="1" applyAlignment="1">
      <alignment horizontal="center" vertical="center" wrapText="1"/>
    </xf>
    <xf numFmtId="0" fontId="17" fillId="2" borderId="138" xfId="0" applyNumberFormat="1" applyFont="1" applyFill="1" applyBorder="1" applyAlignment="1">
      <alignment horizontal="center" vertical="center" wrapText="1"/>
    </xf>
    <xf numFmtId="0" fontId="17" fillId="2" borderId="139" xfId="0" applyNumberFormat="1" applyFont="1" applyFill="1" applyBorder="1" applyAlignment="1">
      <alignment horizontal="center" vertical="center" wrapText="1"/>
    </xf>
    <xf numFmtId="0" fontId="5" fillId="2" borderId="257" xfId="0" applyFont="1" applyFill="1" applyBorder="1" applyAlignment="1">
      <alignment horizontal="center" vertical="center"/>
    </xf>
    <xf numFmtId="0" fontId="5" fillId="2" borderId="251" xfId="0" applyFont="1" applyFill="1" applyBorder="1" applyAlignment="1">
      <alignment horizontal="center" vertical="center"/>
    </xf>
    <xf numFmtId="0" fontId="5" fillId="2" borderId="258" xfId="0" applyFont="1" applyFill="1" applyBorder="1" applyAlignment="1">
      <alignment horizontal="center" vertical="center"/>
    </xf>
    <xf numFmtId="0" fontId="3" fillId="2" borderId="251" xfId="0" applyFont="1" applyFill="1" applyBorder="1" applyAlignment="1">
      <alignment horizontal="center"/>
    </xf>
    <xf numFmtId="0" fontId="5" fillId="2" borderId="226" xfId="35" quotePrefix="1" applyFont="1" applyFill="1" applyBorder="1" applyAlignment="1">
      <alignment horizontal="center" vertical="center" wrapText="1"/>
    </xf>
    <xf numFmtId="0" fontId="5" fillId="2" borderId="270" xfId="35" quotePrefix="1" applyFont="1" applyFill="1" applyBorder="1" applyAlignment="1">
      <alignment horizontal="center" vertical="center" wrapText="1"/>
    </xf>
    <xf numFmtId="0" fontId="5" fillId="2" borderId="252" xfId="35" quotePrefix="1" applyFont="1" applyFill="1" applyBorder="1" applyAlignment="1">
      <alignment horizontal="center" vertical="center" wrapText="1"/>
    </xf>
    <xf numFmtId="0" fontId="5" fillId="2" borderId="119" xfId="0" applyNumberFormat="1" applyFont="1" applyFill="1" applyBorder="1" applyAlignment="1">
      <alignment horizontal="center" vertical="top" wrapText="1"/>
    </xf>
    <xf numFmtId="0" fontId="5" fillId="2" borderId="123" xfId="0" applyNumberFormat="1" applyFont="1" applyFill="1" applyBorder="1" applyAlignment="1">
      <alignment horizontal="center" vertical="top" wrapText="1"/>
    </xf>
    <xf numFmtId="0" fontId="5" fillId="2" borderId="124" xfId="0" applyNumberFormat="1" applyFont="1" applyFill="1" applyBorder="1" applyAlignment="1">
      <alignment horizontal="center" vertical="top" wrapText="1"/>
    </xf>
    <xf numFmtId="49" fontId="5" fillId="2" borderId="141" xfId="0" applyNumberFormat="1" applyFont="1" applyFill="1" applyBorder="1" applyAlignment="1">
      <alignment horizontal="center" vertical="top" wrapText="1"/>
    </xf>
    <xf numFmtId="49" fontId="5" fillId="2" borderId="152" xfId="0" applyNumberFormat="1" applyFont="1" applyFill="1" applyBorder="1" applyAlignment="1">
      <alignment horizontal="center" vertical="top" wrapText="1"/>
    </xf>
    <xf numFmtId="49" fontId="5" fillId="2" borderId="153" xfId="0" applyNumberFormat="1" applyFont="1" applyFill="1" applyBorder="1" applyAlignment="1">
      <alignment horizontal="center" vertical="top" wrapText="1"/>
    </xf>
    <xf numFmtId="0" fontId="92" fillId="2" borderId="173" xfId="0" applyFont="1" applyFill="1" applyBorder="1" applyAlignment="1">
      <alignment horizontal="center" vertical="center"/>
    </xf>
    <xf numFmtId="0" fontId="92" fillId="2" borderId="174" xfId="0" applyFont="1" applyFill="1" applyBorder="1" applyAlignment="1">
      <alignment horizontal="center" vertical="center"/>
    </xf>
    <xf numFmtId="0" fontId="5" fillId="2" borderId="176" xfId="0" applyFont="1" applyFill="1" applyBorder="1" applyAlignment="1">
      <alignment horizontal="center" vertical="center" wrapText="1"/>
    </xf>
    <xf numFmtId="0" fontId="92" fillId="2" borderId="173" xfId="0" applyFont="1" applyFill="1" applyBorder="1" applyAlignment="1">
      <alignment horizontal="center" vertical="center" wrapText="1"/>
    </xf>
    <xf numFmtId="0" fontId="92" fillId="2" borderId="174" xfId="0" applyFont="1" applyFill="1" applyBorder="1" applyAlignment="1">
      <alignment horizontal="center" vertical="center" wrapText="1"/>
    </xf>
    <xf numFmtId="0" fontId="5" fillId="2" borderId="176" xfId="0" applyFont="1" applyFill="1" applyBorder="1" applyAlignment="1">
      <alignment horizontal="center"/>
    </xf>
    <xf numFmtId="0" fontId="5" fillId="2" borderId="173" xfId="0" applyFont="1" applyFill="1" applyBorder="1" applyAlignment="1">
      <alignment horizontal="center"/>
    </xf>
    <xf numFmtId="0" fontId="5" fillId="2" borderId="174" xfId="0" applyFont="1" applyFill="1" applyBorder="1" applyAlignment="1">
      <alignment horizontal="center"/>
    </xf>
    <xf numFmtId="0" fontId="3" fillId="2" borderId="176" xfId="0" applyFont="1" applyFill="1" applyBorder="1" applyAlignment="1">
      <alignment horizontal="center"/>
    </xf>
    <xf numFmtId="0" fontId="3" fillId="2" borderId="173" xfId="0" applyFont="1" applyFill="1" applyBorder="1" applyAlignment="1">
      <alignment horizontal="center"/>
    </xf>
    <xf numFmtId="0" fontId="3" fillId="2" borderId="174" xfId="0" applyFont="1" applyFill="1" applyBorder="1" applyAlignment="1">
      <alignment horizontal="center"/>
    </xf>
    <xf numFmtId="0" fontId="13" fillId="2" borderId="226" xfId="0" applyFont="1" applyFill="1" applyBorder="1" applyAlignment="1">
      <alignment horizontal="center" vertical="center"/>
    </xf>
    <xf numFmtId="0" fontId="13" fillId="2" borderId="270" xfId="0" applyFont="1" applyFill="1" applyBorder="1" applyAlignment="1">
      <alignment horizontal="center" vertical="center"/>
    </xf>
    <xf numFmtId="0" fontId="13" fillId="2" borderId="252" xfId="0" applyFont="1" applyFill="1" applyBorder="1" applyAlignment="1">
      <alignment horizontal="center" vertical="center"/>
    </xf>
    <xf numFmtId="0" fontId="13" fillId="2" borderId="226" xfId="0" applyFont="1" applyFill="1" applyBorder="1" applyAlignment="1">
      <alignment horizontal="center"/>
    </xf>
    <xf numFmtId="0" fontId="13" fillId="2" borderId="270" xfId="0" applyFont="1" applyFill="1" applyBorder="1" applyAlignment="1">
      <alignment horizontal="center"/>
    </xf>
    <xf numFmtId="0" fontId="13" fillId="2" borderId="252" xfId="0" applyFont="1" applyFill="1" applyBorder="1" applyAlignment="1">
      <alignment horizontal="center"/>
    </xf>
    <xf numFmtId="0" fontId="17" fillId="2" borderId="81" xfId="0" applyNumberFormat="1" applyFont="1" applyFill="1" applyBorder="1" applyAlignment="1">
      <alignment horizontal="center" vertical="center" wrapText="1"/>
    </xf>
    <xf numFmtId="0" fontId="5" fillId="2" borderId="280" xfId="0" applyFont="1" applyFill="1" applyBorder="1" applyAlignment="1">
      <alignment horizontal="center" vertical="center" wrapText="1"/>
    </xf>
    <xf numFmtId="0" fontId="5" fillId="2" borderId="281" xfId="0" applyFont="1" applyFill="1" applyBorder="1" applyAlignment="1">
      <alignment horizontal="center" vertical="center" wrapText="1"/>
    </xf>
    <xf numFmtId="0" fontId="5" fillId="2" borderId="282" xfId="0" applyFont="1" applyFill="1" applyBorder="1" applyAlignment="1">
      <alignment horizontal="center" vertical="center" wrapText="1"/>
    </xf>
    <xf numFmtId="0" fontId="17" fillId="2" borderId="65" xfId="0" applyNumberFormat="1" applyFont="1" applyFill="1" applyBorder="1" applyAlignment="1">
      <alignment horizontal="center" vertical="center" wrapText="1"/>
    </xf>
    <xf numFmtId="0" fontId="17" fillId="2" borderId="62" xfId="0" applyNumberFormat="1" applyFont="1" applyFill="1" applyBorder="1" applyAlignment="1">
      <alignment horizontal="center" vertical="center" wrapText="1"/>
    </xf>
    <xf numFmtId="0" fontId="17" fillId="2" borderId="64" xfId="0" applyNumberFormat="1" applyFont="1" applyFill="1" applyBorder="1" applyAlignment="1">
      <alignment horizontal="center" vertical="center" wrapText="1"/>
    </xf>
    <xf numFmtId="0" fontId="4" fillId="2" borderId="119" xfId="0" applyFont="1" applyFill="1" applyBorder="1" applyAlignment="1">
      <alignment horizontal="center" vertical="center" wrapText="1"/>
    </xf>
    <xf numFmtId="0" fontId="4" fillId="2" borderId="123" xfId="0" applyFont="1" applyFill="1" applyBorder="1" applyAlignment="1">
      <alignment horizontal="center" vertical="center" wrapText="1"/>
    </xf>
    <xf numFmtId="0" fontId="4" fillId="2" borderId="124" xfId="0" applyFont="1" applyFill="1" applyBorder="1" applyAlignment="1">
      <alignment horizontal="center" vertical="center" wrapText="1"/>
    </xf>
    <xf numFmtId="0" fontId="4" fillId="2" borderId="176" xfId="0" applyFont="1" applyFill="1" applyBorder="1" applyAlignment="1">
      <alignment horizontal="center" vertical="center" wrapText="1"/>
    </xf>
    <xf numFmtId="0" fontId="4" fillId="2" borderId="173" xfId="0" applyFont="1" applyFill="1" applyBorder="1" applyAlignment="1">
      <alignment horizontal="center" vertical="center" wrapText="1"/>
    </xf>
    <xf numFmtId="0" fontId="4" fillId="2" borderId="174" xfId="0" applyFont="1" applyFill="1" applyBorder="1" applyAlignment="1">
      <alignment horizontal="center" vertical="center" wrapText="1"/>
    </xf>
    <xf numFmtId="0" fontId="67" fillId="2" borderId="192" xfId="0" applyFont="1" applyFill="1" applyBorder="1" applyAlignment="1">
      <alignment horizontal="center" vertical="center"/>
    </xf>
    <xf numFmtId="0" fontId="67" fillId="2" borderId="151" xfId="0" applyFont="1" applyFill="1" applyBorder="1" applyAlignment="1">
      <alignment horizontal="center" vertical="center"/>
    </xf>
    <xf numFmtId="0" fontId="11" fillId="2" borderId="192" xfId="0" applyFont="1" applyFill="1" applyBorder="1" applyAlignment="1">
      <alignment horizontal="center" vertical="center"/>
    </xf>
    <xf numFmtId="0" fontId="11" fillId="2" borderId="151" xfId="0" applyFont="1" applyFill="1" applyBorder="1" applyAlignment="1">
      <alignment horizontal="center" vertical="center"/>
    </xf>
    <xf numFmtId="0" fontId="11" fillId="2" borderId="253" xfId="111" applyFont="1" applyFill="1" applyBorder="1" applyAlignment="1">
      <alignment horizontal="center" wrapText="1"/>
    </xf>
    <xf numFmtId="0" fontId="59" fillId="2" borderId="62" xfId="0" applyFont="1" applyFill="1" applyBorder="1" applyAlignment="1">
      <alignment horizontal="center" wrapText="1"/>
    </xf>
    <xf numFmtId="0" fontId="59" fillId="2" borderId="0" xfId="0" applyFont="1" applyFill="1" applyBorder="1" applyAlignment="1">
      <alignment horizontal="center" wrapText="1"/>
    </xf>
    <xf numFmtId="0" fontId="59" fillId="2" borderId="153" xfId="0" applyFont="1" applyFill="1" applyBorder="1" applyAlignment="1">
      <alignment horizontal="center" wrapText="1"/>
    </xf>
    <xf numFmtId="0" fontId="17" fillId="2" borderId="226" xfId="0" applyFont="1" applyFill="1" applyBorder="1" applyAlignment="1">
      <alignment horizontal="center" vertical="center"/>
    </xf>
    <xf numFmtId="0" fontId="17" fillId="2" borderId="270" xfId="0" applyFont="1" applyFill="1" applyBorder="1" applyAlignment="1">
      <alignment horizontal="center" vertical="center"/>
    </xf>
    <xf numFmtId="0" fontId="17" fillId="2" borderId="252" xfId="0" applyFont="1" applyFill="1" applyBorder="1" applyAlignment="1">
      <alignment horizontal="center" vertical="center"/>
    </xf>
    <xf numFmtId="0" fontId="17" fillId="2" borderId="226" xfId="0" applyNumberFormat="1" applyFont="1" applyFill="1" applyBorder="1" applyAlignment="1">
      <alignment horizontal="center" vertical="center" wrapText="1"/>
    </xf>
    <xf numFmtId="0" fontId="17" fillId="2" borderId="270" xfId="0" applyNumberFormat="1" applyFont="1" applyFill="1" applyBorder="1" applyAlignment="1">
      <alignment horizontal="center" vertical="center" wrapText="1"/>
    </xf>
    <xf numFmtId="0" fontId="17" fillId="2" borderId="252" xfId="0" applyNumberFormat="1" applyFont="1" applyFill="1" applyBorder="1" applyAlignment="1">
      <alignment horizontal="center" vertical="center" wrapText="1"/>
    </xf>
    <xf numFmtId="0" fontId="31" fillId="2" borderId="265" xfId="0" applyFont="1" applyFill="1" applyBorder="1" applyAlignment="1"/>
    <xf numFmtId="0" fontId="2" fillId="2" borderId="226" xfId="0" applyFont="1" applyFill="1" applyBorder="1" applyAlignment="1">
      <alignment horizontal="center" wrapText="1"/>
    </xf>
    <xf numFmtId="0" fontId="2" fillId="2" borderId="227" xfId="0" applyFont="1" applyFill="1" applyBorder="1" applyAlignment="1">
      <alignment horizontal="center" wrapText="1"/>
    </xf>
    <xf numFmtId="0" fontId="2" fillId="2" borderId="228" xfId="0" applyFont="1" applyFill="1" applyBorder="1" applyAlignment="1">
      <alignment horizontal="center" wrapText="1"/>
    </xf>
    <xf numFmtId="0" fontId="67" fillId="2" borderId="120" xfId="0" applyFont="1" applyFill="1" applyBorder="1" applyAlignment="1">
      <alignment horizontal="center" vertic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3" fillId="2" borderId="139" xfId="0" applyFont="1" applyFill="1" applyBorder="1" applyAlignment="1">
      <alignment horizontal="center"/>
    </xf>
    <xf numFmtId="0" fontId="17" fillId="2" borderId="147" xfId="0" applyFont="1" applyFill="1" applyBorder="1" applyAlignment="1">
      <alignment horizontal="center" vertical="center" wrapText="1"/>
    </xf>
    <xf numFmtId="0" fontId="11" fillId="2" borderId="96" xfId="0" applyFont="1" applyFill="1" applyBorder="1" applyAlignment="1">
      <alignment horizontal="center" vertical="center"/>
    </xf>
    <xf numFmtId="0" fontId="59" fillId="2" borderId="123" xfId="0" applyFont="1" applyFill="1" applyBorder="1" applyAlignment="1">
      <alignment horizontal="center" vertical="center" wrapText="1"/>
    </xf>
    <xf numFmtId="0" fontId="1" fillId="2" borderId="209" xfId="0" applyFont="1" applyFill="1" applyBorder="1" applyAlignment="1">
      <alignment horizontal="center" vertical="center" wrapText="1"/>
    </xf>
    <xf numFmtId="0" fontId="1" fillId="2" borderId="230" xfId="0" applyFont="1" applyFill="1" applyBorder="1" applyAlignment="1">
      <alignment horizontal="center" wrapText="1"/>
    </xf>
    <xf numFmtId="0" fontId="2" fillId="2" borderId="230" xfId="0" applyFont="1" applyFill="1" applyBorder="1" applyAlignment="1">
      <alignment horizontal="center" wrapText="1"/>
    </xf>
    <xf numFmtId="0" fontId="11" fillId="2" borderId="151" xfId="111" applyFont="1" applyFill="1" applyBorder="1" applyAlignment="1">
      <alignment wrapText="1"/>
    </xf>
    <xf numFmtId="0" fontId="11" fillId="2" borderId="96" xfId="111" applyFont="1" applyFill="1" applyBorder="1" applyAlignment="1">
      <alignment wrapText="1"/>
    </xf>
    <xf numFmtId="0" fontId="67" fillId="2" borderId="257" xfId="111" applyFont="1" applyFill="1" applyBorder="1" applyAlignment="1">
      <alignment horizontal="center" vertical="center" wrapText="1"/>
    </xf>
    <xf numFmtId="0" fontId="158" fillId="2" borderId="251" xfId="0" applyFont="1" applyFill="1" applyBorder="1" applyAlignment="1">
      <alignment horizontal="center" vertical="center" wrapText="1"/>
    </xf>
    <xf numFmtId="0" fontId="158" fillId="2" borderId="62" xfId="0" applyFont="1" applyFill="1" applyBorder="1" applyAlignment="1">
      <alignment horizontal="center" vertical="center" wrapText="1"/>
    </xf>
    <xf numFmtId="0" fontId="158" fillId="2" borderId="258" xfId="0" applyFont="1" applyFill="1" applyBorder="1" applyAlignment="1">
      <alignment horizontal="center" vertical="center" wrapText="1"/>
    </xf>
    <xf numFmtId="0" fontId="17" fillId="2" borderId="98" xfId="0" applyNumberFormat="1" applyFont="1" applyFill="1" applyBorder="1" applyAlignment="1">
      <alignment horizontal="center" vertical="center" wrapText="1"/>
    </xf>
    <xf numFmtId="0" fontId="17" fillId="2" borderId="93" xfId="0" applyNumberFormat="1" applyFont="1" applyFill="1" applyBorder="1" applyAlignment="1">
      <alignment horizontal="center" vertical="center" wrapText="1"/>
    </xf>
    <xf numFmtId="0" fontId="17" fillId="2" borderId="95" xfId="0" applyNumberFormat="1" applyFont="1" applyFill="1" applyBorder="1" applyAlignment="1">
      <alignment horizontal="center" vertical="center" wrapText="1"/>
    </xf>
    <xf numFmtId="0" fontId="17" fillId="0" borderId="226" xfId="0" applyNumberFormat="1" applyFont="1" applyFill="1" applyBorder="1" applyAlignment="1">
      <alignment horizontal="center" vertical="center" wrapText="1"/>
    </xf>
    <xf numFmtId="0" fontId="17" fillId="0" borderId="270" xfId="0" applyNumberFormat="1" applyFont="1" applyFill="1" applyBorder="1" applyAlignment="1">
      <alignment horizontal="center" vertical="center" wrapText="1"/>
    </xf>
    <xf numFmtId="0" fontId="17" fillId="0" borderId="252" xfId="0" applyNumberFormat="1" applyFont="1" applyFill="1" applyBorder="1" applyAlignment="1">
      <alignment horizontal="center" vertical="center" wrapText="1"/>
    </xf>
    <xf numFmtId="0" fontId="13" fillId="2" borderId="226" xfId="0" applyFont="1" applyFill="1" applyBorder="1" applyAlignment="1">
      <alignment horizontal="left"/>
    </xf>
    <xf numFmtId="0" fontId="13" fillId="2" borderId="270" xfId="0" applyFont="1" applyFill="1" applyBorder="1" applyAlignment="1">
      <alignment horizontal="left"/>
    </xf>
    <xf numFmtId="0" fontId="13" fillId="2" borderId="252" xfId="0" applyFont="1" applyFill="1" applyBorder="1" applyAlignment="1">
      <alignment horizontal="left"/>
    </xf>
    <xf numFmtId="0" fontId="17" fillId="2" borderId="33" xfId="0" applyNumberFormat="1" applyFont="1" applyFill="1" applyBorder="1" applyAlignment="1">
      <alignment horizontal="center" vertical="center" wrapText="1"/>
    </xf>
    <xf numFmtId="0" fontId="17" fillId="2" borderId="30" xfId="0" applyNumberFormat="1" applyFont="1" applyFill="1" applyBorder="1" applyAlignment="1">
      <alignment horizontal="center" vertical="center" wrapText="1"/>
    </xf>
    <xf numFmtId="0" fontId="17" fillId="2" borderId="31" xfId="0" applyNumberFormat="1" applyFont="1" applyFill="1" applyBorder="1" applyAlignment="1">
      <alignment horizontal="center" vertical="center" wrapText="1"/>
    </xf>
    <xf numFmtId="0" fontId="67" fillId="2" borderId="96" xfId="0" applyFont="1" applyFill="1" applyBorder="1" applyAlignment="1">
      <alignment horizontal="center" vertical="center"/>
    </xf>
    <xf numFmtId="0" fontId="1" fillId="2" borderId="226" xfId="0" applyFont="1" applyFill="1" applyBorder="1" applyAlignment="1">
      <alignment horizontal="center"/>
    </xf>
    <xf numFmtId="0" fontId="1" fillId="2" borderId="270" xfId="0" applyFont="1" applyFill="1" applyBorder="1" applyAlignment="1">
      <alignment horizontal="center"/>
    </xf>
    <xf numFmtId="0" fontId="1" fillId="2" borderId="256" xfId="0" applyFont="1" applyFill="1" applyBorder="1" applyAlignment="1">
      <alignment horizontal="center" vertical="top"/>
    </xf>
    <xf numFmtId="0" fontId="80" fillId="2" borderId="217" xfId="0" applyFont="1" applyFill="1" applyBorder="1" applyAlignment="1"/>
    <xf numFmtId="0" fontId="5" fillId="2" borderId="131" xfId="0" applyFont="1" applyFill="1" applyBorder="1" applyAlignment="1">
      <alignment horizontal="center" vertical="center"/>
    </xf>
    <xf numFmtId="0" fontId="3" fillId="2" borderId="132" xfId="0" applyFont="1" applyFill="1" applyBorder="1" applyAlignment="1">
      <alignment horizontal="center"/>
    </xf>
    <xf numFmtId="0" fontId="3" fillId="2" borderId="108" xfId="0" applyFont="1" applyFill="1" applyBorder="1" applyAlignment="1">
      <alignment horizontal="center"/>
    </xf>
    <xf numFmtId="0" fontId="3" fillId="2" borderId="109" xfId="0" applyFont="1" applyFill="1" applyBorder="1" applyAlignment="1">
      <alignment horizontal="center"/>
    </xf>
    <xf numFmtId="0" fontId="3" fillId="2" borderId="131" xfId="0" applyFont="1" applyFill="1" applyBorder="1" applyAlignment="1">
      <alignment horizontal="center"/>
    </xf>
    <xf numFmtId="0" fontId="17" fillId="2" borderId="42" xfId="0" applyNumberFormat="1" applyFont="1" applyFill="1" applyBorder="1" applyAlignment="1">
      <alignment horizontal="center" vertical="center" wrapText="1"/>
    </xf>
    <xf numFmtId="0" fontId="17" fillId="2" borderId="43" xfId="0" applyNumberFormat="1" applyFont="1" applyFill="1" applyBorder="1" applyAlignment="1">
      <alignment horizontal="center" vertical="center" wrapText="1"/>
    </xf>
    <xf numFmtId="0" fontId="17" fillId="2" borderId="44" xfId="0" applyNumberFormat="1" applyFont="1" applyFill="1" applyBorder="1" applyAlignment="1">
      <alignment horizontal="center" vertical="center" wrapText="1"/>
    </xf>
    <xf numFmtId="0" fontId="1" fillId="2" borderId="176" xfId="0" applyFont="1" applyFill="1" applyBorder="1" applyAlignment="1">
      <alignment horizontal="center"/>
    </xf>
    <xf numFmtId="0" fontId="2" fillId="2" borderId="173" xfId="0" applyFont="1" applyFill="1" applyBorder="1" applyAlignment="1">
      <alignment horizontal="center"/>
    </xf>
    <xf numFmtId="0" fontId="2" fillId="2" borderId="174" xfId="0" applyFont="1" applyFill="1" applyBorder="1" applyAlignment="1">
      <alignment horizontal="center"/>
    </xf>
    <xf numFmtId="0" fontId="1" fillId="2" borderId="119" xfId="0" applyFont="1" applyFill="1" applyBorder="1" applyAlignment="1">
      <alignment horizontal="center"/>
    </xf>
    <xf numFmtId="0" fontId="1" fillId="2" borderId="173" xfId="0" applyFont="1" applyFill="1" applyBorder="1" applyAlignment="1">
      <alignment horizontal="center"/>
    </xf>
    <xf numFmtId="0" fontId="1" fillId="2" borderId="176" xfId="0" applyFont="1" applyFill="1" applyBorder="1" applyAlignment="1">
      <alignment horizontal="center" vertical="center"/>
    </xf>
    <xf numFmtId="0" fontId="1" fillId="2" borderId="173" xfId="0" applyFont="1" applyFill="1" applyBorder="1" applyAlignment="1">
      <alignment horizontal="center" vertical="center"/>
    </xf>
    <xf numFmtId="0" fontId="1" fillId="2" borderId="174" xfId="0" applyFont="1" applyFill="1" applyBorder="1" applyAlignment="1">
      <alignment horizontal="center" vertical="center"/>
    </xf>
    <xf numFmtId="0" fontId="1" fillId="2" borderId="133" xfId="0" applyFont="1" applyFill="1" applyBorder="1" applyAlignment="1">
      <alignment horizontal="center" vertical="top" wrapText="1"/>
    </xf>
    <xf numFmtId="0" fontId="0" fillId="2" borderId="221" xfId="0" applyFill="1" applyBorder="1" applyAlignment="1">
      <alignment horizontal="center"/>
    </xf>
    <xf numFmtId="0" fontId="0" fillId="2" borderId="258" xfId="0" applyFill="1" applyBorder="1" applyAlignment="1">
      <alignment horizontal="center"/>
    </xf>
    <xf numFmtId="0" fontId="2" fillId="2" borderId="133" xfId="0" applyFont="1" applyFill="1" applyBorder="1" applyAlignment="1">
      <alignment vertical="top" wrapText="1"/>
    </xf>
    <xf numFmtId="0" fontId="0" fillId="2" borderId="221" xfId="0" applyFill="1" applyBorder="1" applyAlignment="1"/>
    <xf numFmtId="0" fontId="0" fillId="2" borderId="258" xfId="0" applyFill="1" applyBorder="1" applyAlignment="1"/>
    <xf numFmtId="0" fontId="1" fillId="2" borderId="183" xfId="0" applyFont="1" applyFill="1" applyBorder="1" applyAlignment="1">
      <alignment horizontal="center"/>
    </xf>
    <xf numFmtId="0" fontId="3" fillId="2" borderId="134" xfId="0" applyFont="1" applyFill="1" applyBorder="1" applyAlignment="1">
      <alignment horizontal="center"/>
    </xf>
    <xf numFmtId="0" fontId="84" fillId="2" borderId="217" xfId="0" applyFont="1" applyFill="1" applyBorder="1" applyAlignment="1"/>
    <xf numFmtId="0" fontId="2" fillId="2" borderId="217" xfId="0" applyFont="1" applyFill="1" applyBorder="1" applyAlignment="1"/>
    <xf numFmtId="0" fontId="17" fillId="2" borderId="23" xfId="0" applyNumberFormat="1" applyFont="1" applyFill="1" applyBorder="1" applyAlignment="1">
      <alignment horizontal="center" vertical="center" wrapText="1"/>
    </xf>
    <xf numFmtId="0" fontId="17" fillId="2" borderId="24" xfId="0" applyNumberFormat="1" applyFont="1" applyFill="1" applyBorder="1" applyAlignment="1">
      <alignment horizontal="center" vertical="center" wrapText="1"/>
    </xf>
    <xf numFmtId="0" fontId="3" fillId="2" borderId="192" xfId="0" applyFont="1" applyFill="1" applyBorder="1" applyAlignment="1">
      <alignment horizontal="center" vertical="center"/>
    </xf>
    <xf numFmtId="0" fontId="17" fillId="2" borderId="66" xfId="0" applyNumberFormat="1" applyFont="1" applyFill="1" applyBorder="1" applyAlignment="1">
      <alignment horizontal="center" vertical="center"/>
    </xf>
    <xf numFmtId="0" fontId="17" fillId="2" borderId="63" xfId="0" applyNumberFormat="1" applyFont="1" applyFill="1" applyBorder="1" applyAlignment="1">
      <alignment horizontal="center" vertical="center"/>
    </xf>
    <xf numFmtId="14" fontId="32" fillId="2" borderId="107" xfId="0" applyNumberFormat="1" applyFont="1" applyFill="1" applyBorder="1" applyAlignment="1">
      <alignment horizontal="center" vertical="center" wrapText="1"/>
    </xf>
    <xf numFmtId="14" fontId="32" fillId="2" borderId="96" xfId="0" applyNumberFormat="1" applyFont="1" applyFill="1" applyBorder="1" applyAlignment="1">
      <alignment horizontal="center" vertical="center" wrapText="1"/>
    </xf>
    <xf numFmtId="14" fontId="32" fillId="2" borderId="120" xfId="0" applyNumberFormat="1" applyFont="1" applyFill="1" applyBorder="1" applyAlignment="1">
      <alignment horizontal="center" vertical="center" wrapText="1"/>
    </xf>
    <xf numFmtId="1" fontId="24" fillId="2" borderId="102" xfId="0" applyNumberFormat="1" applyFont="1" applyFill="1" applyBorder="1" applyAlignment="1">
      <alignment horizontal="center" vertical="center" wrapText="1"/>
    </xf>
    <xf numFmtId="1" fontId="24" fillId="2" borderId="130" xfId="0" applyNumberFormat="1" applyFont="1" applyFill="1" applyBorder="1" applyAlignment="1">
      <alignment horizontal="center" vertical="center" wrapText="1"/>
    </xf>
    <xf numFmtId="1" fontId="24" fillId="2" borderId="97" xfId="0" applyNumberFormat="1" applyFont="1" applyFill="1" applyBorder="1" applyAlignment="1">
      <alignment horizontal="center" vertical="center" wrapText="1"/>
    </xf>
    <xf numFmtId="1" fontId="24" fillId="2" borderId="53" xfId="0" applyNumberFormat="1" applyFont="1" applyFill="1" applyBorder="1" applyAlignment="1">
      <alignment horizontal="center" vertical="center" wrapText="1"/>
    </xf>
    <xf numFmtId="1" fontId="24" fillId="2" borderId="119" xfId="0" applyNumberFormat="1" applyFont="1" applyFill="1" applyBorder="1" applyAlignment="1">
      <alignment horizontal="center" vertical="center" wrapText="1"/>
    </xf>
    <xf numFmtId="1" fontId="24" fillId="2" borderId="124" xfId="0" applyNumberFormat="1" applyFont="1" applyFill="1" applyBorder="1" applyAlignment="1">
      <alignment horizontal="center" vertical="center" wrapText="1"/>
    </xf>
    <xf numFmtId="14" fontId="31" fillId="2" borderId="107" xfId="0" applyNumberFormat="1" applyFont="1" applyFill="1" applyBorder="1" applyAlignment="1">
      <alignment horizontal="center" wrapText="1"/>
    </xf>
    <xf numFmtId="14" fontId="31" fillId="2" borderId="120" xfId="0" applyNumberFormat="1" applyFont="1" applyFill="1" applyBorder="1" applyAlignment="1">
      <alignment horizontal="center" wrapText="1"/>
    </xf>
    <xf numFmtId="0" fontId="1" fillId="2" borderId="192" xfId="0" applyFont="1" applyFill="1" applyBorder="1" applyAlignment="1">
      <alignment horizontal="center" vertical="center" wrapText="1"/>
    </xf>
    <xf numFmtId="0" fontId="2" fillId="2" borderId="249" xfId="0" applyFont="1" applyFill="1" applyBorder="1" applyAlignment="1">
      <alignment horizontal="center"/>
    </xf>
    <xf numFmtId="0" fontId="2" fillId="2" borderId="252" xfId="0" applyFont="1" applyFill="1" applyBorder="1" applyAlignment="1">
      <alignment horizontal="center"/>
    </xf>
    <xf numFmtId="0" fontId="2" fillId="2" borderId="187" xfId="0" applyFont="1" applyFill="1" applyBorder="1" applyAlignment="1">
      <alignment horizontal="center" vertical="center"/>
    </xf>
    <xf numFmtId="0" fontId="2" fillId="2" borderId="249" xfId="0" applyFont="1" applyFill="1" applyBorder="1" applyAlignment="1">
      <alignment horizontal="center" vertical="center"/>
    </xf>
    <xf numFmtId="0" fontId="2" fillId="2" borderId="252" xfId="0" applyFont="1" applyFill="1" applyBorder="1" applyAlignment="1">
      <alignment horizontal="center" vertical="center"/>
    </xf>
    <xf numFmtId="0" fontId="3" fillId="2" borderId="220" xfId="0" applyFont="1" applyFill="1" applyBorder="1" applyAlignment="1">
      <alignment horizontal="center" wrapText="1"/>
    </xf>
    <xf numFmtId="0" fontId="3" fillId="2" borderId="221" xfId="0" applyFont="1" applyFill="1" applyBorder="1" applyAlignment="1">
      <alignment horizontal="center" wrapText="1"/>
    </xf>
    <xf numFmtId="0" fontId="3" fillId="2" borderId="219" xfId="0" applyFont="1" applyFill="1" applyBorder="1" applyAlignment="1">
      <alignment horizontal="center" wrapText="1"/>
    </xf>
    <xf numFmtId="0" fontId="5" fillId="2" borderId="270" xfId="0" applyFont="1" applyFill="1" applyBorder="1" applyAlignment="1">
      <alignment horizontal="left" vertical="top" wrapText="1"/>
    </xf>
    <xf numFmtId="0" fontId="160" fillId="2" borderId="270" xfId="0" applyFont="1" applyFill="1" applyBorder="1" applyAlignment="1">
      <alignment horizontal="left" vertical="top" wrapText="1"/>
    </xf>
    <xf numFmtId="0" fontId="3" fillId="2" borderId="249" xfId="0" applyFont="1" applyFill="1" applyBorder="1" applyAlignment="1">
      <alignment horizontal="center" vertical="center"/>
    </xf>
    <xf numFmtId="0" fontId="3" fillId="2" borderId="252" xfId="0" applyFont="1" applyFill="1" applyBorder="1" applyAlignment="1">
      <alignment horizontal="center" vertical="center"/>
    </xf>
    <xf numFmtId="0" fontId="1" fillId="2" borderId="257" xfId="0" applyFont="1" applyFill="1" applyBorder="1" applyAlignment="1">
      <alignment horizontal="left"/>
    </xf>
    <xf numFmtId="0" fontId="1" fillId="2" borderId="251" xfId="0" applyFont="1" applyFill="1" applyBorder="1" applyAlignment="1">
      <alignment horizontal="left"/>
    </xf>
    <xf numFmtId="0" fontId="1" fillId="2" borderId="258" xfId="0" applyFont="1" applyFill="1" applyBorder="1" applyAlignment="1">
      <alignment horizontal="left"/>
    </xf>
    <xf numFmtId="0" fontId="2" fillId="2" borderId="62" xfId="0" applyFont="1" applyFill="1" applyBorder="1" applyAlignment="1">
      <alignment horizontal="center"/>
    </xf>
    <xf numFmtId="0" fontId="5" fillId="2" borderId="131" xfId="0" applyFont="1" applyFill="1" applyBorder="1" applyAlignment="1">
      <alignment horizontal="center"/>
    </xf>
    <xf numFmtId="0" fontId="1" fillId="2" borderId="256" xfId="0" applyFont="1" applyFill="1" applyBorder="1" applyAlignment="1">
      <alignment horizontal="center" vertical="center"/>
    </xf>
    <xf numFmtId="0" fontId="17" fillId="2" borderId="125" xfId="0" applyNumberFormat="1" applyFont="1" applyFill="1" applyBorder="1" applyAlignment="1">
      <alignment horizontal="center" vertical="center"/>
    </xf>
    <xf numFmtId="0" fontId="17" fillId="2" borderId="126" xfId="0" applyNumberFormat="1" applyFont="1" applyFill="1" applyBorder="1" applyAlignment="1">
      <alignment horizontal="center" vertical="center"/>
    </xf>
    <xf numFmtId="0" fontId="17" fillId="2" borderId="127" xfId="0" applyNumberFormat="1" applyFont="1" applyFill="1" applyBorder="1" applyAlignment="1">
      <alignment horizontal="center" vertical="center"/>
    </xf>
    <xf numFmtId="0" fontId="96" fillId="2" borderId="217" xfId="0" applyFont="1" applyFill="1" applyBorder="1" applyAlignment="1">
      <alignment horizontal="left" vertical="center" wrapText="1"/>
    </xf>
    <xf numFmtId="0" fontId="5" fillId="2" borderId="133" xfId="0" applyFont="1" applyFill="1" applyBorder="1" applyAlignment="1">
      <alignment horizontal="center"/>
    </xf>
    <xf numFmtId="0" fontId="3" fillId="2" borderId="133" xfId="0" applyFont="1" applyFill="1" applyBorder="1" applyAlignment="1">
      <alignment horizontal="center"/>
    </xf>
    <xf numFmtId="0" fontId="1" fillId="2" borderId="207" xfId="0" applyFont="1" applyFill="1" applyBorder="1" applyAlignment="1">
      <alignment horizontal="center"/>
    </xf>
    <xf numFmtId="0" fontId="1" fillId="2" borderId="213" xfId="0" applyFont="1" applyFill="1" applyBorder="1" applyAlignment="1">
      <alignment horizontal="center"/>
    </xf>
    <xf numFmtId="0" fontId="1" fillId="2" borderId="214" xfId="0" applyFont="1" applyFill="1" applyBorder="1" applyAlignment="1">
      <alignment horizontal="center"/>
    </xf>
    <xf numFmtId="0" fontId="1" fillId="2" borderId="251" xfId="0" applyFont="1" applyFill="1" applyBorder="1" applyAlignment="1">
      <alignment horizontal="center" vertical="center"/>
    </xf>
    <xf numFmtId="0" fontId="5" fillId="2" borderId="251" xfId="0" applyFont="1" applyFill="1" applyBorder="1" applyAlignment="1">
      <alignment horizontal="left" vertical="center" wrapText="1"/>
    </xf>
    <xf numFmtId="0" fontId="3" fillId="2" borderId="257" xfId="0" applyFont="1" applyFill="1" applyBorder="1" applyAlignment="1">
      <alignment horizontal="left" vertical="center" wrapText="1"/>
    </xf>
    <xf numFmtId="0" fontId="3" fillId="2" borderId="251" xfId="0" applyFont="1" applyFill="1" applyBorder="1" applyAlignment="1">
      <alignment horizontal="left" vertical="center" wrapText="1"/>
    </xf>
    <xf numFmtId="0" fontId="3" fillId="2" borderId="258" xfId="0" applyFont="1" applyFill="1" applyBorder="1" applyAlignment="1">
      <alignment horizontal="left" vertical="center" wrapText="1"/>
    </xf>
    <xf numFmtId="49" fontId="5" fillId="2" borderId="192" xfId="0" applyNumberFormat="1" applyFont="1" applyFill="1" applyBorder="1" applyAlignment="1">
      <alignment horizontal="center" vertical="center" wrapText="1"/>
    </xf>
    <xf numFmtId="0" fontId="2" fillId="2" borderId="192" xfId="0" applyFont="1" applyFill="1" applyBorder="1" applyAlignment="1">
      <alignment horizontal="center" vertical="center"/>
    </xf>
    <xf numFmtId="14" fontId="2" fillId="2" borderId="192" xfId="0" applyNumberFormat="1" applyFont="1" applyFill="1" applyBorder="1" applyAlignment="1">
      <alignment horizontal="center" vertical="center"/>
    </xf>
    <xf numFmtId="49" fontId="3" fillId="2" borderId="192" xfId="0" applyNumberFormat="1" applyFont="1" applyFill="1" applyBorder="1" applyAlignment="1">
      <alignment horizontal="center" vertical="center" wrapText="1"/>
    </xf>
    <xf numFmtId="0" fontId="5" fillId="2" borderId="132" xfId="0" applyFont="1" applyFill="1" applyBorder="1" applyAlignment="1">
      <alignment horizontal="center" vertical="center"/>
    </xf>
    <xf numFmtId="0" fontId="5" fillId="2" borderId="217" xfId="0" applyFont="1" applyFill="1" applyBorder="1" applyAlignment="1">
      <alignment horizontal="center"/>
    </xf>
    <xf numFmtId="0" fontId="3" fillId="2" borderId="217" xfId="0" applyFont="1" applyFill="1" applyBorder="1" applyAlignment="1">
      <alignment horizontal="center"/>
    </xf>
    <xf numFmtId="0" fontId="1" fillId="2" borderId="207" xfId="0" applyFont="1" applyFill="1" applyBorder="1" applyAlignment="1">
      <alignment horizontal="center" wrapText="1"/>
    </xf>
    <xf numFmtId="0" fontId="32" fillId="2" borderId="213" xfId="0" applyFont="1" applyFill="1" applyBorder="1" applyAlignment="1">
      <alignment horizontal="center"/>
    </xf>
    <xf numFmtId="0" fontId="32" fillId="2" borderId="214" xfId="0" applyFont="1" applyFill="1" applyBorder="1" applyAlignment="1">
      <alignment horizontal="center"/>
    </xf>
    <xf numFmtId="0" fontId="3" fillId="2" borderId="220" xfId="0" applyFont="1" applyFill="1" applyBorder="1" applyAlignment="1">
      <alignment horizontal="center"/>
    </xf>
    <xf numFmtId="0" fontId="3" fillId="2" borderId="219" xfId="0" applyFont="1" applyFill="1" applyBorder="1" applyAlignment="1">
      <alignment horizontal="center"/>
    </xf>
    <xf numFmtId="0" fontId="3" fillId="2" borderId="119" xfId="0" applyFont="1" applyFill="1" applyBorder="1" applyAlignment="1">
      <alignment horizontal="center" wrapText="1"/>
    </xf>
    <xf numFmtId="0" fontId="3" fillId="2" borderId="224" xfId="0" applyFont="1" applyFill="1" applyBorder="1" applyAlignment="1">
      <alignment horizontal="center" wrapText="1"/>
    </xf>
    <xf numFmtId="0" fontId="3" fillId="2" borderId="223" xfId="0" applyFont="1" applyFill="1" applyBorder="1" applyAlignment="1">
      <alignment horizontal="center" wrapText="1"/>
    </xf>
    <xf numFmtId="0" fontId="5" fillId="2" borderId="220" xfId="0" applyFont="1" applyFill="1" applyBorder="1" applyAlignment="1">
      <alignment horizontal="center" vertical="center"/>
    </xf>
    <xf numFmtId="0" fontId="5" fillId="2" borderId="221" xfId="0" applyFont="1" applyFill="1" applyBorder="1" applyAlignment="1">
      <alignment horizontal="center" vertical="center"/>
    </xf>
    <xf numFmtId="0" fontId="5" fillId="2" borderId="219" xfId="0" applyFont="1" applyFill="1" applyBorder="1" applyAlignment="1">
      <alignment horizontal="center" vertical="center"/>
    </xf>
    <xf numFmtId="49" fontId="3" fillId="2" borderId="192" xfId="0" applyNumberFormat="1" applyFont="1" applyFill="1" applyBorder="1" applyAlignment="1">
      <alignment horizontal="left" vertical="center" wrapText="1"/>
    </xf>
    <xf numFmtId="0" fontId="5" fillId="2" borderId="192" xfId="0" applyFont="1" applyFill="1" applyBorder="1" applyAlignment="1">
      <alignment horizontal="center" vertical="center" wrapText="1"/>
    </xf>
    <xf numFmtId="2" fontId="2" fillId="2" borderId="192" xfId="0" applyNumberFormat="1" applyFont="1" applyFill="1" applyBorder="1" applyAlignment="1">
      <alignment horizontal="center" vertical="center"/>
    </xf>
    <xf numFmtId="14" fontId="5" fillId="2" borderId="192" xfId="0" applyNumberFormat="1" applyFont="1" applyFill="1" applyBorder="1" applyAlignment="1">
      <alignment horizontal="center" vertical="center"/>
    </xf>
    <xf numFmtId="0" fontId="1" fillId="2" borderId="192" xfId="0" applyFont="1" applyFill="1" applyBorder="1" applyAlignment="1">
      <alignment horizontal="left"/>
    </xf>
    <xf numFmtId="0" fontId="2" fillId="2" borderId="192" xfId="0" applyFont="1" applyFill="1" applyBorder="1" applyAlignment="1">
      <alignment horizontal="left"/>
    </xf>
    <xf numFmtId="0" fontId="31" fillId="2" borderId="187" xfId="0" applyFont="1" applyFill="1" applyBorder="1" applyAlignment="1">
      <alignment horizontal="center"/>
    </xf>
    <xf numFmtId="0" fontId="31" fillId="2" borderId="249" xfId="0" applyFont="1" applyFill="1" applyBorder="1" applyAlignment="1">
      <alignment horizontal="center"/>
    </xf>
    <xf numFmtId="0" fontId="31" fillId="2" borderId="252" xfId="0" applyFont="1" applyFill="1" applyBorder="1" applyAlignment="1">
      <alignment horizontal="center"/>
    </xf>
    <xf numFmtId="0" fontId="17" fillId="2" borderId="133" xfId="0" applyFont="1" applyFill="1" applyBorder="1" applyAlignment="1">
      <alignment horizontal="center" vertical="center"/>
    </xf>
    <xf numFmtId="0" fontId="1" fillId="2" borderId="180" xfId="0" applyFont="1" applyFill="1" applyBorder="1" applyAlignment="1">
      <alignment horizontal="center" vertical="center"/>
    </xf>
    <xf numFmtId="0" fontId="2" fillId="2" borderId="176" xfId="0" applyFont="1" applyFill="1" applyBorder="1"/>
    <xf numFmtId="0" fontId="2" fillId="2" borderId="173" xfId="0" applyFont="1" applyFill="1" applyBorder="1"/>
    <xf numFmtId="0" fontId="2" fillId="2" borderId="174" xfId="0" applyFont="1" applyFill="1" applyBorder="1"/>
    <xf numFmtId="0" fontId="5" fillId="2" borderId="133" xfId="0" applyFont="1" applyFill="1" applyBorder="1" applyAlignment="1">
      <alignment horizontal="center" vertical="center" wrapText="1"/>
    </xf>
    <xf numFmtId="0" fontId="5" fillId="2" borderId="249" xfId="0" applyFont="1" applyFill="1" applyBorder="1" applyAlignment="1">
      <alignment horizontal="center"/>
    </xf>
    <xf numFmtId="0" fontId="2" fillId="2" borderId="173" xfId="0" applyFont="1" applyFill="1" applyBorder="1" applyAlignment="1">
      <alignment horizontal="center" vertical="center"/>
    </xf>
    <xf numFmtId="0" fontId="2" fillId="2" borderId="174" xfId="0" applyFont="1" applyFill="1" applyBorder="1" applyAlignment="1">
      <alignment horizontal="center" vertical="center"/>
    </xf>
    <xf numFmtId="0" fontId="5" fillId="2" borderId="226" xfId="28" applyFont="1" applyFill="1" applyBorder="1" applyAlignment="1">
      <alignment horizontal="center" vertical="center" wrapText="1"/>
    </xf>
    <xf numFmtId="0" fontId="5" fillId="2" borderId="270" xfId="28" applyFont="1" applyFill="1" applyBorder="1" applyAlignment="1">
      <alignment horizontal="center" vertical="center" wrapText="1"/>
    </xf>
    <xf numFmtId="0" fontId="5" fillId="2" borderId="252" xfId="28" applyFont="1" applyFill="1" applyBorder="1" applyAlignment="1">
      <alignment horizontal="center" vertical="center" wrapText="1"/>
    </xf>
    <xf numFmtId="0" fontId="5" fillId="2" borderId="187" xfId="28" applyFont="1" applyFill="1" applyBorder="1" applyAlignment="1">
      <alignment horizontal="center" vertical="center"/>
    </xf>
    <xf numFmtId="0" fontId="5" fillId="2" borderId="251" xfId="28" applyFont="1" applyFill="1" applyBorder="1" applyAlignment="1">
      <alignment horizontal="center" vertical="center"/>
    </xf>
    <xf numFmtId="0" fontId="5" fillId="2" borderId="252" xfId="28" applyFont="1" applyFill="1" applyBorder="1" applyAlignment="1">
      <alignment horizontal="center" vertical="center"/>
    </xf>
    <xf numFmtId="16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textRotation="90" wrapText="1"/>
    </xf>
    <xf numFmtId="14" fontId="1" fillId="2" borderId="5" xfId="0" applyNumberFormat="1" applyFont="1" applyFill="1" applyBorder="1" applyAlignment="1">
      <alignment horizontal="center" vertical="center" textRotation="90" wrapText="1"/>
    </xf>
    <xf numFmtId="0" fontId="1" fillId="2" borderId="265" xfId="0" applyFont="1" applyFill="1" applyBorder="1" applyAlignment="1"/>
    <xf numFmtId="0" fontId="2" fillId="2" borderId="265" xfId="0" applyFont="1" applyFill="1" applyBorder="1" applyAlignment="1"/>
    <xf numFmtId="0" fontId="3" fillId="2" borderId="187" xfId="28" applyFont="1" applyFill="1" applyBorder="1" applyAlignment="1">
      <alignment horizontal="center"/>
    </xf>
    <xf numFmtId="0" fontId="3" fillId="2" borderId="251" xfId="28" applyFont="1" applyFill="1" applyBorder="1" applyAlignment="1">
      <alignment horizontal="center"/>
    </xf>
    <xf numFmtId="0" fontId="3" fillId="2" borderId="252" xfId="28" applyFont="1" applyFill="1" applyBorder="1" applyAlignment="1">
      <alignment horizontal="center"/>
    </xf>
    <xf numFmtId="0" fontId="1" fillId="2" borderId="148" xfId="0" applyFont="1" applyFill="1" applyBorder="1" applyAlignment="1">
      <alignment horizontal="center" vertical="center"/>
    </xf>
    <xf numFmtId="0" fontId="2" fillId="2" borderId="138" xfId="0" applyFont="1" applyFill="1" applyBorder="1" applyAlignment="1">
      <alignment horizontal="center"/>
    </xf>
    <xf numFmtId="0" fontId="2" fillId="2" borderId="139" xfId="0" applyFont="1" applyFill="1" applyBorder="1" applyAlignment="1">
      <alignment horizontal="center"/>
    </xf>
    <xf numFmtId="0" fontId="6" fillId="2" borderId="134" xfId="0" applyFont="1" applyFill="1" applyBorder="1" applyAlignment="1">
      <alignment horizontal="center"/>
    </xf>
    <xf numFmtId="0" fontId="6" fillId="2" borderId="108" xfId="0" applyFont="1" applyFill="1" applyBorder="1" applyAlignment="1">
      <alignment horizontal="center"/>
    </xf>
    <xf numFmtId="0" fontId="6" fillId="2" borderId="109" xfId="0" applyFont="1" applyFill="1" applyBorder="1" applyAlignment="1">
      <alignment horizontal="center"/>
    </xf>
    <xf numFmtId="0" fontId="17" fillId="2" borderId="9" xfId="0" applyNumberFormat="1" applyFont="1" applyFill="1" applyBorder="1" applyAlignment="1">
      <alignment horizontal="center" vertical="center" wrapText="1"/>
    </xf>
    <xf numFmtId="0" fontId="100" fillId="2" borderId="187" xfId="28" applyFont="1" applyFill="1" applyBorder="1" applyAlignment="1">
      <alignment horizontal="center"/>
    </xf>
    <xf numFmtId="0" fontId="100" fillId="2" borderId="251" xfId="28" applyFont="1" applyFill="1" applyBorder="1" applyAlignment="1">
      <alignment horizontal="center"/>
    </xf>
    <xf numFmtId="1" fontId="1" fillId="2" borderId="6" xfId="0" applyNumberFormat="1" applyFont="1" applyFill="1" applyBorder="1" applyAlignment="1">
      <alignment horizontal="center" vertical="center" textRotation="90" wrapText="1"/>
    </xf>
    <xf numFmtId="1" fontId="1" fillId="2" borderId="5" xfId="0" applyNumberFormat="1" applyFont="1" applyFill="1" applyBorder="1" applyAlignment="1">
      <alignment horizontal="center" vertical="center" textRotation="90" wrapText="1"/>
    </xf>
    <xf numFmtId="0" fontId="3" fillId="2" borderId="133" xfId="0" applyFont="1" applyFill="1" applyBorder="1" applyAlignment="1">
      <alignment horizontal="center" wrapText="1"/>
    </xf>
    <xf numFmtId="0" fontId="6" fillId="2" borderId="134" xfId="0" applyFont="1" applyFill="1" applyBorder="1" applyAlignment="1">
      <alignment horizontal="center" vertical="center"/>
    </xf>
    <xf numFmtId="0" fontId="6" fillId="2" borderId="108" xfId="0" applyFont="1" applyFill="1" applyBorder="1" applyAlignment="1">
      <alignment horizontal="center" vertical="center"/>
    </xf>
    <xf numFmtId="0" fontId="6" fillId="2" borderId="109" xfId="0" applyFont="1" applyFill="1" applyBorder="1" applyAlignment="1">
      <alignment horizontal="center" vertical="center"/>
    </xf>
    <xf numFmtId="0" fontId="2" fillId="2" borderId="252" xfId="0" applyFont="1" applyFill="1" applyBorder="1" applyAlignment="1">
      <alignment horizontal="left"/>
    </xf>
    <xf numFmtId="0" fontId="17" fillId="2" borderId="133" xfId="0" applyFont="1" applyFill="1" applyBorder="1" applyAlignment="1">
      <alignment horizontal="center"/>
    </xf>
    <xf numFmtId="0" fontId="6" fillId="2" borderId="133" xfId="0" applyFont="1" applyFill="1" applyBorder="1" applyAlignment="1">
      <alignment horizontal="center"/>
    </xf>
    <xf numFmtId="2" fontId="1" fillId="2" borderId="1" xfId="0" applyNumberFormat="1" applyFont="1" applyFill="1" applyBorder="1" applyAlignment="1">
      <alignment horizontal="center" wrapText="1"/>
    </xf>
    <xf numFmtId="0" fontId="1" fillId="2" borderId="1" xfId="0" applyFont="1" applyFill="1" applyBorder="1" applyAlignment="1">
      <alignment horizontal="center" vertical="center" wrapText="1"/>
    </xf>
    <xf numFmtId="2" fontId="1" fillId="2" borderId="6" xfId="0" applyNumberFormat="1" applyFont="1" applyFill="1" applyBorder="1" applyAlignment="1">
      <alignment horizontal="center" vertical="center" textRotation="90" wrapText="1"/>
    </xf>
    <xf numFmtId="2" fontId="1" fillId="2" borderId="5" xfId="0" applyNumberFormat="1" applyFont="1" applyFill="1" applyBorder="1" applyAlignment="1">
      <alignment horizontal="center" vertical="center" textRotation="90" wrapText="1"/>
    </xf>
    <xf numFmtId="0" fontId="100" fillId="2" borderId="187" xfId="28" applyFont="1" applyFill="1" applyBorder="1" applyAlignment="1">
      <alignment horizontal="center" vertical="center"/>
    </xf>
    <xf numFmtId="0" fontId="100" fillId="2" borderId="251" xfId="28" applyFont="1" applyFill="1" applyBorder="1" applyAlignment="1">
      <alignment horizontal="center" vertical="center"/>
    </xf>
    <xf numFmtId="0" fontId="5" fillId="2" borderId="187" xfId="28" applyFont="1" applyFill="1" applyBorder="1" applyAlignment="1">
      <alignment horizontal="center"/>
    </xf>
    <xf numFmtId="0" fontId="5" fillId="2" borderId="251" xfId="28" applyFont="1" applyFill="1" applyBorder="1" applyAlignment="1">
      <alignment horizontal="center"/>
    </xf>
    <xf numFmtId="0" fontId="1" fillId="2" borderId="221" xfId="0" applyFont="1" applyFill="1" applyBorder="1" applyAlignment="1">
      <alignment horizontal="left" vertical="center" wrapText="1"/>
    </xf>
    <xf numFmtId="0" fontId="1" fillId="2" borderId="219" xfId="0" applyFont="1" applyFill="1" applyBorder="1" applyAlignment="1">
      <alignment horizontal="left" vertical="center" wrapText="1"/>
    </xf>
    <xf numFmtId="0" fontId="2" fillId="2" borderId="148" xfId="0" applyFont="1" applyFill="1" applyBorder="1" applyAlignment="1">
      <alignment horizontal="center"/>
    </xf>
    <xf numFmtId="49" fontId="1" fillId="2" borderId="221" xfId="0" applyNumberFormat="1" applyFont="1" applyFill="1" applyBorder="1" applyAlignment="1">
      <alignment horizontal="center" vertical="center" wrapText="1"/>
    </xf>
    <xf numFmtId="49" fontId="1" fillId="2" borderId="219" xfId="0" applyNumberFormat="1" applyFont="1" applyFill="1" applyBorder="1" applyAlignment="1">
      <alignment horizontal="center" vertical="center" wrapText="1"/>
    </xf>
    <xf numFmtId="0" fontId="2" fillId="2" borderId="119" xfId="0" applyFont="1" applyFill="1" applyBorder="1" applyAlignment="1">
      <alignment horizontal="center"/>
    </xf>
    <xf numFmtId="0" fontId="1" fillId="2" borderId="75" xfId="0" applyFont="1" applyFill="1" applyBorder="1" applyAlignment="1">
      <alignment horizontal="center"/>
    </xf>
    <xf numFmtId="0" fontId="1" fillId="2" borderId="76" xfId="0" applyFont="1" applyFill="1" applyBorder="1" applyAlignment="1">
      <alignment horizontal="center"/>
    </xf>
    <xf numFmtId="0" fontId="1" fillId="2" borderId="77" xfId="0" applyFont="1" applyFill="1" applyBorder="1" applyAlignment="1">
      <alignment horizontal="center"/>
    </xf>
    <xf numFmtId="0" fontId="2" fillId="2" borderId="176" xfId="0" applyFont="1" applyFill="1" applyBorder="1" applyAlignment="1">
      <alignment horizontal="left"/>
    </xf>
    <xf numFmtId="0" fontId="2" fillId="2" borderId="173" xfId="0" applyFont="1" applyFill="1" applyBorder="1" applyAlignment="1">
      <alignment horizontal="left"/>
    </xf>
    <xf numFmtId="0" fontId="2" fillId="2" borderId="174" xfId="0" applyFont="1" applyFill="1" applyBorder="1" applyAlignment="1">
      <alignment horizontal="left"/>
    </xf>
    <xf numFmtId="0" fontId="1" fillId="2" borderId="136" xfId="0" applyFont="1" applyFill="1" applyBorder="1" applyAlignment="1">
      <alignment horizontal="center"/>
    </xf>
    <xf numFmtId="0" fontId="2" fillId="2" borderId="136" xfId="0" applyFont="1" applyFill="1" applyBorder="1" applyAlignment="1">
      <alignment horizontal="center"/>
    </xf>
    <xf numFmtId="0" fontId="1" fillId="2" borderId="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textRotation="90" wrapText="1"/>
    </xf>
    <xf numFmtId="14" fontId="1" fillId="2" borderId="2" xfId="0" applyNumberFormat="1" applyFont="1" applyFill="1" applyBorder="1" applyAlignment="1">
      <alignment horizontal="center" vertical="center" textRotation="90" wrapText="1"/>
    </xf>
    <xf numFmtId="14" fontId="1" fillId="2" borderId="4" xfId="0" applyNumberFormat="1" applyFont="1" applyFill="1" applyBorder="1" applyAlignment="1">
      <alignment horizontal="center" vertical="center" textRotation="90" wrapText="1"/>
    </xf>
    <xf numFmtId="0" fontId="1" fillId="2" borderId="1" xfId="0" applyNumberFormat="1" applyFont="1" applyFill="1" applyBorder="1" applyAlignment="1">
      <alignment horizontal="center" vertical="center"/>
    </xf>
    <xf numFmtId="0" fontId="1" fillId="2" borderId="75"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xf>
    <xf numFmtId="0" fontId="17" fillId="2" borderId="15" xfId="0" applyNumberFormat="1" applyFont="1" applyFill="1" applyBorder="1" applyAlignment="1">
      <alignment horizontal="center" vertical="center" wrapText="1"/>
    </xf>
    <xf numFmtId="0" fontId="161" fillId="2" borderId="224" xfId="0" applyFont="1" applyFill="1" applyBorder="1" applyAlignment="1">
      <alignment horizontal="center"/>
    </xf>
    <xf numFmtId="0" fontId="17" fillId="2" borderId="8" xfId="0" applyNumberFormat="1"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7" fillId="2" borderId="7" xfId="0" applyNumberFormat="1" applyFont="1" applyFill="1" applyBorder="1" applyAlignment="1">
      <alignment horizontal="center" vertical="center" wrapText="1"/>
    </xf>
    <xf numFmtId="0" fontId="5" fillId="2" borderId="173" xfId="0" applyFont="1" applyFill="1" applyBorder="1" applyAlignment="1">
      <alignment horizontal="center" vertical="top" wrapText="1"/>
    </xf>
    <xf numFmtId="0" fontId="5" fillId="2" borderId="174" xfId="0" applyFont="1" applyFill="1" applyBorder="1" applyAlignment="1">
      <alignment horizontal="center" vertical="top" wrapText="1"/>
    </xf>
  </cellXfs>
  <cellStyles count="131">
    <cellStyle name="Excel Built-in Normal" xfId="22"/>
    <cellStyle name="Excel Built-in Normal 1" xfId="47"/>
    <cellStyle name="S0" xfId="7"/>
    <cellStyle name="S1" xfId="8"/>
    <cellStyle name="S10" xfId="16"/>
    <cellStyle name="S10 2" xfId="38"/>
    <cellStyle name="S10 3" xfId="120"/>
    <cellStyle name="S11" xfId="3"/>
    <cellStyle name="S12" xfId="17"/>
    <cellStyle name="S12 2" xfId="73"/>
    <cellStyle name="S13" xfId="18"/>
    <cellStyle name="S13 2" xfId="36"/>
    <cellStyle name="S13 2 2" xfId="121"/>
    <cellStyle name="S14" xfId="19"/>
    <cellStyle name="S14 2" xfId="74"/>
    <cellStyle name="S2" xfId="9"/>
    <cellStyle name="S3" xfId="10"/>
    <cellStyle name="S4" xfId="11"/>
    <cellStyle name="S5" xfId="12"/>
    <cellStyle name="S6" xfId="13"/>
    <cellStyle name="S7" xfId="14"/>
    <cellStyle name="S7 2" xfId="35"/>
    <cellStyle name="S8" xfId="15"/>
    <cellStyle name="S8 2" xfId="29"/>
    <cellStyle name="S8 3" xfId="37"/>
    <cellStyle name="S8 4" xfId="118"/>
    <cellStyle name="S9" xfId="2"/>
    <cellStyle name="S9 2" xfId="119"/>
    <cellStyle name="Акцент1 2" xfId="93"/>
    <cellStyle name="Акцент2 2" xfId="94"/>
    <cellStyle name="Акцент3 2" xfId="95"/>
    <cellStyle name="Акцент4 2" xfId="96"/>
    <cellStyle name="Акцент5 2" xfId="97"/>
    <cellStyle name="Акцент6 2" xfId="98"/>
    <cellStyle name="Ввод  2" xfId="99"/>
    <cellStyle name="Вывод 2" xfId="100"/>
    <cellStyle name="Вычисление 2" xfId="101"/>
    <cellStyle name="Денежный" xfId="27" builtinId="4"/>
    <cellStyle name="Денежный 2" xfId="31"/>
    <cellStyle name="Денежный 2 2" xfId="59"/>
    <cellStyle name="Денежный 2 3" xfId="81"/>
    <cellStyle name="Денежный 3" xfId="52"/>
    <cellStyle name="Заголовок 1 2" xfId="102"/>
    <cellStyle name="Заголовок 2 2" xfId="103"/>
    <cellStyle name="Заголовок 3 2" xfId="104"/>
    <cellStyle name="Заголовок 4 2" xfId="105"/>
    <cellStyle name="Звичайний 10" xfId="78"/>
    <cellStyle name="Звичайний 11" xfId="83"/>
    <cellStyle name="Звичайний 12" xfId="88"/>
    <cellStyle name="Звичайний 13" xfId="89"/>
    <cellStyle name="Звичайний 14" xfId="92"/>
    <cellStyle name="Звичайний 15" xfId="125"/>
    <cellStyle name="Звичайний 2" xfId="28"/>
    <cellStyle name="Звичайний 2 2" xfId="60"/>
    <cellStyle name="Звичайний 3" xfId="33"/>
    <cellStyle name="Звичайний 4" xfId="56"/>
    <cellStyle name="Звичайний 5" xfId="57"/>
    <cellStyle name="Звичайний 6" xfId="65"/>
    <cellStyle name="Звичайний 7" xfId="68"/>
    <cellStyle name="Звичайний 8" xfId="69"/>
    <cellStyle name="Звичайний 9" xfId="71"/>
    <cellStyle name="Итог 2" xfId="106"/>
    <cellStyle name="Контрольная ячейка 2" xfId="107"/>
    <cellStyle name="Название 2" xfId="108"/>
    <cellStyle name="Нейтральный 2" xfId="109"/>
    <cellStyle name="Обычный" xfId="0" builtinId="0"/>
    <cellStyle name="Обычный 10" xfId="91"/>
    <cellStyle name="Обычный 11" xfId="123"/>
    <cellStyle name="Обычный 13" xfId="77"/>
    <cellStyle name="Обычный 14" xfId="45"/>
    <cellStyle name="Обычный 15" xfId="4"/>
    <cellStyle name="Обычный 17" xfId="129"/>
    <cellStyle name="Обычный 19" xfId="128"/>
    <cellStyle name="Обычный 2" xfId="5"/>
    <cellStyle name="Обычный 2 2" xfId="23"/>
    <cellStyle name="Обычный 2 3" xfId="24"/>
    <cellStyle name="Обычный 2 4" xfId="50"/>
    <cellStyle name="Обычный 2 5" xfId="63"/>
    <cellStyle name="Обычный 2 6" xfId="80"/>
    <cellStyle name="Обычный 2 7" xfId="110"/>
    <cellStyle name="Обычный 2_Звіт Гуманітарка Пуща-Водиця" xfId="124"/>
    <cellStyle name="Обычный 3" xfId="20"/>
    <cellStyle name="Обычный 3 2" xfId="62"/>
    <cellStyle name="Обычный 37" xfId="32"/>
    <cellStyle name="Обычный 37 10" xfId="122"/>
    <cellStyle name="Обычный 37 12" xfId="126"/>
    <cellStyle name="Обычный 37 13" xfId="130"/>
    <cellStyle name="Обычный 37 2" xfId="53"/>
    <cellStyle name="Обычный 37 3" xfId="61"/>
    <cellStyle name="Обычный 37 4" xfId="64"/>
    <cellStyle name="Обычный 37 5" xfId="70"/>
    <cellStyle name="Обычный 37 6" xfId="75"/>
    <cellStyle name="Обычный 37 7" xfId="79"/>
    <cellStyle name="Обычный 37 8" xfId="82"/>
    <cellStyle name="Обычный 37 9" xfId="90"/>
    <cellStyle name="Обычный 4" xfId="6"/>
    <cellStyle name="Обычный 5" xfId="48"/>
    <cellStyle name="Обычный 6" xfId="51"/>
    <cellStyle name="Обычный 7" xfId="55"/>
    <cellStyle name="Обычный 8" xfId="58"/>
    <cellStyle name="Обычный 9" xfId="66"/>
    <cellStyle name="Обычный_04 22" xfId="25"/>
    <cellStyle name="Обычный_06 22" xfId="86"/>
    <cellStyle name="Обычный_08 22  з програмами" xfId="87"/>
    <cellStyle name="Обычный_10 22  з програмами" xfId="85"/>
    <cellStyle name="Обычный_Otrymano_v_2006" xfId="54"/>
    <cellStyle name="Обычный_Громадське здоров'я " xfId="127"/>
    <cellStyle name="Обычный_Датчик" xfId="44"/>
    <cellStyle name="Обычный_дод7" xfId="72"/>
    <cellStyle name="Обычный_дод9" xfId="43"/>
    <cellStyle name="Обычный_Лист1" xfId="1"/>
    <cellStyle name="Обычный_Лист1 2" xfId="30"/>
    <cellStyle name="Обычный_Лист1 3" xfId="42"/>
    <cellStyle name="Обычный_Лист1 4" xfId="111"/>
    <cellStyle name="Обычный_Лист1_1" xfId="39"/>
    <cellStyle name="Обычный_Лист1_2" xfId="40"/>
    <cellStyle name="Обычный_Лист1_Лист1" xfId="41"/>
    <cellStyle name="Обычный_Лист3" xfId="46"/>
    <cellStyle name="Плохой 2" xfId="112"/>
    <cellStyle name="Пояснение 2" xfId="113"/>
    <cellStyle name="Примечание 2" xfId="114"/>
    <cellStyle name="Процентный" xfId="84" builtinId="5"/>
    <cellStyle name="Связанная ячейка 2" xfId="115"/>
    <cellStyle name="Текст предупреждения 2" xfId="116"/>
    <cellStyle name="Финансовый" xfId="26" builtinId="3"/>
    <cellStyle name="Финансовый 2" xfId="21"/>
    <cellStyle name="Финансовый 3" xfId="49"/>
    <cellStyle name="Финансовый 4" xfId="67"/>
    <cellStyle name="Фінансовий 2" xfId="34"/>
    <cellStyle name="Хороший 2" xfId="117"/>
    <cellStyle name="標準_P・L(Cover)" xfId="76"/>
  </cellStyles>
  <dxfs count="39">
    <dxf>
      <font>
        <b val="0"/>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2" formatCode="0.0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center" textRotation="0" wrapText="0" indent="0" relativeIndent="255"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indent="0" relativeIndent="255"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indent="0" relativeIndent="255"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9" formatCode="dd/mm/yyyy"/>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9" formatCode="dd/mm/yyyy"/>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9" formatCode="dd/mm/yyyy"/>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2" formatCode="0.00"/>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2" formatCode="0.00"/>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indent="0" relativeIndent="255"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bottom" textRotation="0" wrapText="1" indent="0" relativeIndent="255"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bottom" textRotation="0" indent="0" relativeIndent="255"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CC"/>
      <color rgb="FF66FFFF"/>
      <color rgb="FFFF3399"/>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5/&#1056;&#1072;&#1073;&#1086;&#1095;&#1080;&#1081;%20&#1089;&#1090;&#1086;&#1083;/DOCUME~1/user5/LOCALS~1/Temp/&#1030;&#1085;&#1089;&#1090;&#1088;(7)%20%2001.08.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итул"/>
      <sheetName val="КОНТРОЛЬ"/>
      <sheetName val="Звіт_Держ"/>
      <sheetName val="Пацієнти_Держ"/>
      <sheetName val="Розрахунок_Держ"/>
      <sheetName val="Прогноз_Держ"/>
      <sheetName val="Звіт_ГФ"/>
      <sheetName val="Пацієнти_ГФ"/>
      <sheetName val="Розрахунок_ГФ"/>
      <sheetName val="Прогноз_ГФ"/>
      <sheetName val="ПРОГНОЗ_загальний"/>
      <sheetName val="Списки"/>
      <sheetName val="Отчет о совместимости"/>
      <sheetName val="звірка з Ф56"/>
    </sheetNames>
    <sheetDataSet>
      <sheetData sheetId="0"/>
      <sheetData sheetId="1"/>
      <sheetData sheetId="2"/>
      <sheetData sheetId="3"/>
      <sheetData sheetId="4"/>
      <sheetData sheetId="5"/>
      <sheetData sheetId="6"/>
      <sheetData sheetId="7"/>
      <sheetData sheetId="8"/>
      <sheetData sheetId="9"/>
      <sheetData sheetId="10"/>
      <sheetData sheetId="11">
        <row r="1">
          <cell r="A1" t="str">
            <v>Препарат АРТ</v>
          </cell>
        </row>
        <row r="2">
          <cell r="A2" t="str">
            <v>ABC</v>
          </cell>
        </row>
        <row r="3">
          <cell r="A3" t="str">
            <v>AZT 100</v>
          </cell>
        </row>
        <row r="4">
          <cell r="A4" t="str">
            <v>AZT 300</v>
          </cell>
        </row>
        <row r="5">
          <cell r="A5" t="str">
            <v>d4T</v>
          </cell>
        </row>
        <row r="6">
          <cell r="A6" t="str">
            <v>TDF</v>
          </cell>
        </row>
        <row r="7">
          <cell r="A7" t="str">
            <v>3TC</v>
          </cell>
        </row>
        <row r="8">
          <cell r="A8" t="str">
            <v>AZT/3TC</v>
          </cell>
        </row>
        <row r="9">
          <cell r="A9" t="str">
            <v>TDF/FTC</v>
          </cell>
        </row>
        <row r="10">
          <cell r="A10" t="str">
            <v>EFV 200</v>
          </cell>
        </row>
        <row r="11">
          <cell r="A11" t="str">
            <v>EFV 600</v>
          </cell>
        </row>
        <row r="12">
          <cell r="A12" t="str">
            <v>NVP</v>
          </cell>
        </row>
        <row r="13">
          <cell r="A13" t="str">
            <v>LPV/rtv 200/50</v>
          </cell>
        </row>
        <row r="14">
          <cell r="A14" t="str">
            <v>NFV</v>
          </cell>
        </row>
        <row r="15">
          <cell r="A15" t="str">
            <v>DRV 300</v>
          </cell>
        </row>
        <row r="16">
          <cell r="A16" t="str">
            <v>RTV</v>
          </cell>
        </row>
        <row r="17">
          <cell r="A17" t="str">
            <v>RAL</v>
          </cell>
        </row>
        <row r="18">
          <cell r="A18" t="str">
            <v>LPV/rtv 100/25</v>
          </cell>
        </row>
        <row r="19">
          <cell r="A19" t="str">
            <v>ABC fl</v>
          </cell>
        </row>
        <row r="20">
          <cell r="A20" t="str">
            <v>LPV/rtv fl</v>
          </cell>
        </row>
        <row r="21">
          <cell r="A21" t="str">
            <v>3TC fl</v>
          </cell>
        </row>
        <row r="22">
          <cell r="A22" t="str">
            <v>ddI 100</v>
          </cell>
        </row>
        <row r="23">
          <cell r="A23" t="str">
            <v>DRV 400</v>
          </cell>
        </row>
        <row r="24">
          <cell r="A24" t="str">
            <v>AZT fl</v>
          </cell>
        </row>
        <row r="25">
          <cell r="A25" t="str">
            <v>NVP fl</v>
          </cell>
        </row>
        <row r="26">
          <cell r="A26" t="str">
            <v>ETR</v>
          </cell>
        </row>
        <row r="27">
          <cell r="A27" t="str">
            <v>TDF/FTC/EFV</v>
          </cell>
        </row>
        <row r="28">
          <cell r="A28" t="str">
            <v>ABC/ЗТС</v>
          </cell>
        </row>
      </sheetData>
      <sheetData sheetId="12"/>
      <sheetData sheetId="13"/>
    </sheetDataSet>
  </externalBook>
</externalLink>
</file>

<file path=xl/tables/table1.xml><?xml version="1.0" encoding="utf-8"?>
<table xmlns="http://schemas.openxmlformats.org/spreadsheetml/2006/main" id="1" name="Таблица1" displayName="Таблица1" ref="A10426:AI10467" totalsRowShown="0" headerRowDxfId="38" dataDxfId="36" headerRowBorderDxfId="37" tableBorderDxfId="35">
  <autoFilter ref="A10426:AI10467"/>
  <tableColumns count="35">
    <tableColumn id="1" name="Столбец1" dataDxfId="34"/>
    <tableColumn id="2" name="Столбец2" dataDxfId="33"/>
    <tableColumn id="3" name="Столбец3" dataDxfId="32"/>
    <tableColumn id="4" name="Столбец4" dataDxfId="31"/>
    <tableColumn id="5" name="Столбец5" dataDxfId="30"/>
    <tableColumn id="6" name="Столбец6" dataDxfId="29"/>
    <tableColumn id="7" name="Столбец7" dataDxfId="28"/>
    <tableColumn id="8" name="Столбец8" dataDxfId="27"/>
    <tableColumn id="9" name="Столбец9" dataDxfId="26"/>
    <tableColumn id="10" name="Столбец10" dataDxfId="25"/>
    <tableColumn id="11" name="Столбец11" dataDxfId="24"/>
    <tableColumn id="12" name="Столбец12" dataDxfId="23"/>
    <tableColumn id="13" name="Столбец13" dataDxfId="22"/>
    <tableColumn id="14" name="Столбец14" dataDxfId="21"/>
    <tableColumn id="15" name="Столбец15" dataDxfId="20"/>
    <tableColumn id="16" name="Столбец16" dataDxfId="19"/>
    <tableColumn id="17" name="Столбец17" dataDxfId="18"/>
    <tableColumn id="18" name="Столбец18" dataDxfId="17"/>
    <tableColumn id="19" name="Столбец19" dataDxfId="16"/>
    <tableColumn id="20" name="Столбец20" dataDxfId="15"/>
    <tableColumn id="21" name="Столбец21" dataDxfId="14"/>
    <tableColumn id="22" name="Столбец22" dataDxfId="13"/>
    <tableColumn id="23" name="Столбец23" dataDxfId="12"/>
    <tableColumn id="24" name="Столбец24" dataDxfId="11"/>
    <tableColumn id="25" name="Столбец25" dataDxfId="10"/>
    <tableColumn id="26" name="Столбец26" dataDxfId="9"/>
    <tableColumn id="27" name="Столбец27" dataDxfId="8"/>
    <tableColumn id="28" name="Столбец28" dataDxfId="7"/>
    <tableColumn id="29" name="Столбец29" dataDxfId="6">
      <calculatedColumnFormula>E10427+G10427-N10427-O10427-AA10427-P10427-Q10427-R10427-S10427-T10427-U10427-V10427-W10427-X10427-Y10427</calculatedColumnFormula>
    </tableColumn>
    <tableColumn id="30" name="Столбец30" dataDxfId="5">
      <calculatedColumnFormula>D10427*AC10427</calculatedColumnFormula>
    </tableColumn>
    <tableColumn id="31" name="Столбец31" dataDxfId="4">
      <calculatedColumnFormula>(J10427-"01.04.2023")/30</calculatedColumnFormula>
    </tableColumn>
    <tableColumn id="32" name="Столбец32" dataDxfId="3">
      <calculatedColumnFormula>(N10427+O10427+P10427+Q10427+R10427+S10427+T10427+U10427+V10427+W10427+X10427+Y10427)/3</calculatedColumnFormula>
    </tableColumn>
    <tableColumn id="33" name="Столбец33" dataDxfId="2">
      <calculatedColumnFormula>AC10427/AF10427</calculatedColumnFormula>
    </tableColumn>
    <tableColumn id="34" name="Столбец34" dataDxfId="1">
      <calculatedColumnFormula>AG10427-AE10427</calculatedColumnFormula>
    </tableColumn>
    <tableColumn id="35" name="Столбец35" dataDxfId="0">
      <calculatedColumnFormula>AC10427-(AE10427*AF10427)</calculatedColumnFormula>
    </tableColumn>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Gelafusal@Infusionslosung,.500ml%20&#8470;10&#1092;&#1083;" TargetMode="External"/></Relationships>
</file>

<file path=xl/worksheets/sheet1.xml><?xml version="1.0" encoding="utf-8"?>
<worksheet xmlns="http://schemas.openxmlformats.org/spreadsheetml/2006/main" xmlns:r="http://schemas.openxmlformats.org/officeDocument/2006/relationships">
  <sheetPr>
    <tabColor rgb="FFFFFF00"/>
  </sheetPr>
  <dimension ref="A1:AU12652"/>
  <sheetViews>
    <sheetView tabSelected="1" zoomScaleNormal="100" workbookViewId="0">
      <pane xSplit="2" ySplit="3" topLeftCell="C4" activePane="bottomRight" state="frozen"/>
      <selection pane="topRight" activeCell="C1" sqref="C1"/>
      <selection pane="bottomLeft" activeCell="A4" sqref="A4"/>
      <selection pane="bottomRight" activeCell="B12652" sqref="B12652"/>
    </sheetView>
  </sheetViews>
  <sheetFormatPr defaultColWidth="9.140625" defaultRowHeight="15"/>
  <cols>
    <col min="1" max="1" width="6" style="4028" customWidth="1"/>
    <col min="2" max="2" width="97" style="2" customWidth="1"/>
    <col min="3" max="3" width="7.28515625" style="2" customWidth="1"/>
    <col min="4" max="4" width="9.7109375" style="4029" hidden="1" customWidth="1"/>
    <col min="5" max="5" width="14.140625" style="2" hidden="1" customWidth="1"/>
    <col min="6" max="6" width="13.140625" style="2" hidden="1" customWidth="1"/>
    <col min="7" max="7" width="6.28515625" style="2" hidden="1" customWidth="1"/>
    <col min="8" max="8" width="11.42578125" style="2" hidden="1" customWidth="1"/>
    <col min="9" max="9" width="14" style="2" hidden="1" customWidth="1"/>
    <col min="10" max="10" width="15.140625" style="2" customWidth="1"/>
    <col min="11" max="11" width="13" style="2" hidden="1" customWidth="1"/>
    <col min="12" max="12" width="13.5703125" style="2" customWidth="1"/>
    <col min="13" max="13" width="17.140625" style="2" customWidth="1"/>
    <col min="14" max="14" width="6.42578125" style="2" hidden="1" customWidth="1"/>
    <col min="15" max="15" width="7.42578125" style="2" hidden="1" customWidth="1"/>
    <col min="16" max="16" width="6.5703125" style="2" hidden="1" customWidth="1"/>
    <col min="17" max="17" width="6.7109375" style="2" hidden="1" customWidth="1"/>
    <col min="18" max="18" width="6.5703125" style="2" hidden="1" customWidth="1"/>
    <col min="19" max="19" width="7.28515625" style="2" hidden="1" customWidth="1"/>
    <col min="20" max="20" width="6.140625" style="2" hidden="1" customWidth="1"/>
    <col min="21" max="21" width="6.85546875" style="2" hidden="1" customWidth="1"/>
    <col min="22" max="22" width="7.28515625" style="2" hidden="1" customWidth="1"/>
    <col min="23" max="23" width="5.42578125" style="2" hidden="1" customWidth="1"/>
    <col min="24" max="25" width="4.5703125" style="2" hidden="1" customWidth="1"/>
    <col min="26" max="26" width="12.7109375" style="2" hidden="1" customWidth="1"/>
    <col min="27" max="27" width="9.42578125" style="2" hidden="1" customWidth="1"/>
    <col min="28" max="28" width="5.42578125" style="2" hidden="1" customWidth="1"/>
    <col min="29" max="29" width="20.85546875" style="2" customWidth="1"/>
    <col min="30" max="30" width="14.7109375" style="2" hidden="1" customWidth="1"/>
    <col min="31" max="31" width="13.7109375" style="2" hidden="1" customWidth="1"/>
    <col min="32" max="32" width="16.7109375" style="2" hidden="1" customWidth="1"/>
    <col min="33" max="33" width="18.5703125" style="2" hidden="1" customWidth="1"/>
    <col min="34" max="34" width="14.85546875" style="2" hidden="1" customWidth="1"/>
    <col min="35" max="35" width="17.42578125" style="2" hidden="1" customWidth="1"/>
    <col min="36" max="36" width="16.5703125" style="2" hidden="1" customWidth="1"/>
    <col min="37" max="16384" width="9.140625" style="2"/>
  </cols>
  <sheetData>
    <row r="1" spans="1:36" ht="61.5" customHeight="1">
      <c r="A1" s="4952" t="s">
        <v>10693</v>
      </c>
      <c r="B1" s="4952"/>
      <c r="C1" s="4952"/>
      <c r="D1" s="4952"/>
      <c r="E1" s="4952"/>
      <c r="F1" s="4952"/>
      <c r="G1" s="4952"/>
      <c r="H1" s="4952"/>
      <c r="I1" s="4952"/>
      <c r="J1" s="4952"/>
      <c r="K1" s="4952"/>
      <c r="L1" s="4952"/>
      <c r="M1" s="4952"/>
      <c r="N1" s="4952"/>
      <c r="O1" s="4952"/>
      <c r="P1" s="4952"/>
      <c r="Q1" s="4952"/>
      <c r="R1" s="4952"/>
      <c r="S1" s="4952"/>
      <c r="T1" s="4952"/>
      <c r="U1" s="4952"/>
      <c r="V1" s="4952"/>
      <c r="W1" s="4952"/>
      <c r="X1" s="4952"/>
      <c r="Y1" s="4952"/>
      <c r="Z1" s="4952"/>
      <c r="AA1" s="4952"/>
      <c r="AB1" s="4952"/>
      <c r="AC1" s="4952"/>
    </row>
    <row r="2" spans="1:36" ht="42.75" customHeight="1">
      <c r="A2" s="4919" t="s">
        <v>903</v>
      </c>
      <c r="B2" s="4920" t="s">
        <v>0</v>
      </c>
      <c r="C2" s="4920" t="s">
        <v>1</v>
      </c>
      <c r="D2" s="4921" t="s">
        <v>904</v>
      </c>
      <c r="E2" s="4920" t="s">
        <v>8262</v>
      </c>
      <c r="F2" s="4920"/>
      <c r="G2" s="4892" t="s">
        <v>2</v>
      </c>
      <c r="H2" s="4892"/>
      <c r="I2" s="4944" t="s">
        <v>3</v>
      </c>
      <c r="J2" s="4944" t="s">
        <v>4</v>
      </c>
      <c r="K2" s="4894" t="s">
        <v>924</v>
      </c>
      <c r="L2" s="4945" t="s">
        <v>905</v>
      </c>
      <c r="M2" s="4946"/>
      <c r="N2" s="4947" t="s">
        <v>5</v>
      </c>
      <c r="O2" s="4947"/>
      <c r="P2" s="4947"/>
      <c r="Q2" s="4947"/>
      <c r="R2" s="4947"/>
      <c r="S2" s="4947"/>
      <c r="T2" s="4947"/>
      <c r="U2" s="4947"/>
      <c r="V2" s="4947"/>
      <c r="W2" s="4947"/>
      <c r="X2" s="4947"/>
      <c r="Y2" s="4947"/>
      <c r="Z2" s="4941" t="s">
        <v>6</v>
      </c>
      <c r="AA2" s="4942"/>
      <c r="AB2" s="4943"/>
      <c r="AC2" s="1467"/>
      <c r="AD2" s="1465"/>
      <c r="AE2" s="4893" t="s">
        <v>906</v>
      </c>
      <c r="AF2" s="4893" t="s">
        <v>925</v>
      </c>
      <c r="AG2" s="4893" t="s">
        <v>926</v>
      </c>
      <c r="AH2" s="4893" t="s">
        <v>927</v>
      </c>
      <c r="AI2" s="4893" t="s">
        <v>928</v>
      </c>
      <c r="AJ2" s="4910" t="s">
        <v>929</v>
      </c>
    </row>
    <row r="3" spans="1:36" ht="114.75" customHeight="1">
      <c r="A3" s="4919"/>
      <c r="B3" s="4920"/>
      <c r="C3" s="4920"/>
      <c r="D3" s="4922"/>
      <c r="E3" s="1412" t="s">
        <v>907</v>
      </c>
      <c r="F3" s="1412" t="s">
        <v>908</v>
      </c>
      <c r="G3" s="1412" t="s">
        <v>907</v>
      </c>
      <c r="H3" s="1412" t="s">
        <v>909</v>
      </c>
      <c r="I3" s="4944"/>
      <c r="J3" s="4944"/>
      <c r="K3" s="4895"/>
      <c r="L3" s="1411" t="s">
        <v>910</v>
      </c>
      <c r="M3" s="1411" t="s">
        <v>911</v>
      </c>
      <c r="N3" s="1" t="s">
        <v>7</v>
      </c>
      <c r="O3" s="1" t="s">
        <v>8</v>
      </c>
      <c r="P3" s="1" t="s">
        <v>9</v>
      </c>
      <c r="Q3" s="1" t="s">
        <v>10</v>
      </c>
      <c r="R3" s="1" t="s">
        <v>11</v>
      </c>
      <c r="S3" s="1" t="s">
        <v>12</v>
      </c>
      <c r="T3" s="1" t="s">
        <v>13</v>
      </c>
      <c r="U3" s="1" t="s">
        <v>14</v>
      </c>
      <c r="V3" s="1" t="s">
        <v>15</v>
      </c>
      <c r="W3" s="1" t="s">
        <v>16</v>
      </c>
      <c r="X3" s="1" t="s">
        <v>17</v>
      </c>
      <c r="Y3" s="1" t="s">
        <v>18</v>
      </c>
      <c r="Z3" s="1505" t="s">
        <v>912</v>
      </c>
      <c r="AA3" s="1412" t="s">
        <v>907</v>
      </c>
      <c r="AB3" s="1412" t="s">
        <v>930</v>
      </c>
      <c r="AC3" s="1467" t="s">
        <v>9547</v>
      </c>
      <c r="AD3" s="1466" t="s">
        <v>931</v>
      </c>
      <c r="AE3" s="4893"/>
      <c r="AF3" s="4893"/>
      <c r="AG3" s="4893"/>
      <c r="AH3" s="4893"/>
      <c r="AI3" s="4893"/>
      <c r="AJ3" s="4911"/>
    </row>
    <row r="4" spans="1:36" ht="15.75" customHeight="1">
      <c r="A4" s="4278" t="s">
        <v>22</v>
      </c>
      <c r="B4" s="4279"/>
      <c r="C4" s="4279"/>
      <c r="D4" s="4279"/>
      <c r="E4" s="4279"/>
      <c r="F4" s="4279"/>
      <c r="G4" s="4279"/>
      <c r="H4" s="4279"/>
      <c r="I4" s="4279"/>
      <c r="J4" s="4279"/>
      <c r="K4" s="4279"/>
      <c r="L4" s="4279"/>
      <c r="M4" s="4279"/>
      <c r="N4" s="4279"/>
      <c r="O4" s="4279"/>
      <c r="P4" s="4279"/>
      <c r="Q4" s="4279"/>
      <c r="R4" s="4279"/>
      <c r="S4" s="4279"/>
      <c r="T4" s="4279"/>
      <c r="U4" s="4279"/>
      <c r="V4" s="4279"/>
      <c r="W4" s="4279"/>
      <c r="X4" s="4279"/>
      <c r="Y4" s="4279"/>
      <c r="Z4" s="4279"/>
      <c r="AA4" s="4279"/>
      <c r="AB4" s="4279"/>
      <c r="AC4" s="4279"/>
      <c r="AD4" s="4279"/>
      <c r="AE4" s="4279"/>
      <c r="AF4" s="4279"/>
      <c r="AG4" s="4279"/>
      <c r="AH4" s="4279"/>
      <c r="AI4" s="4279"/>
      <c r="AJ4" s="4280"/>
    </row>
    <row r="5" spans="1:36" ht="15.75">
      <c r="A5" s="4414" t="s">
        <v>19</v>
      </c>
      <c r="B5" s="4414"/>
      <c r="C5" s="4414"/>
      <c r="D5" s="4414"/>
      <c r="E5" s="4414"/>
      <c r="F5" s="4414"/>
      <c r="G5" s="4414"/>
      <c r="H5" s="4414"/>
      <c r="I5" s="4414"/>
      <c r="J5" s="4414"/>
      <c r="K5" s="4414"/>
      <c r="L5" s="4414"/>
      <c r="M5" s="4414"/>
      <c r="N5" s="4414"/>
      <c r="O5" s="4414"/>
      <c r="P5" s="4414"/>
      <c r="Q5" s="4414"/>
      <c r="R5" s="4414"/>
      <c r="S5" s="4414"/>
      <c r="T5" s="4414"/>
      <c r="U5" s="4414"/>
      <c r="V5" s="4414"/>
      <c r="W5" s="4414"/>
      <c r="X5" s="4414"/>
      <c r="Y5" s="4414"/>
      <c r="Z5" s="4414"/>
      <c r="AA5" s="4414"/>
      <c r="AB5" s="4414"/>
      <c r="AC5" s="4414"/>
      <c r="AD5" s="4414"/>
      <c r="AE5" s="4414"/>
      <c r="AF5" s="4414"/>
      <c r="AG5" s="4414"/>
      <c r="AH5" s="4414"/>
      <c r="AI5" s="4414"/>
      <c r="AJ5" s="1461"/>
    </row>
    <row r="6" spans="1:36" ht="15.75">
      <c r="A6" s="4896" t="s">
        <v>292</v>
      </c>
      <c r="B6" s="4897"/>
      <c r="C6" s="4897"/>
      <c r="D6" s="4897"/>
      <c r="E6" s="4897"/>
      <c r="F6" s="4897"/>
      <c r="G6" s="4897"/>
      <c r="H6" s="4897"/>
      <c r="I6" s="4897"/>
      <c r="J6" s="4897"/>
      <c r="K6" s="4897"/>
      <c r="L6" s="4897"/>
      <c r="M6" s="4897"/>
      <c r="N6" s="4897"/>
      <c r="O6" s="4897"/>
      <c r="P6" s="4897"/>
      <c r="Q6" s="4897"/>
      <c r="R6" s="4897"/>
      <c r="S6" s="4897"/>
      <c r="T6" s="4897"/>
      <c r="U6" s="4897"/>
      <c r="V6" s="4897"/>
      <c r="W6" s="4897"/>
      <c r="X6" s="4897"/>
      <c r="Y6" s="4897"/>
      <c r="Z6" s="4897"/>
      <c r="AA6" s="4897"/>
      <c r="AB6" s="4897"/>
      <c r="AC6" s="4897"/>
      <c r="AD6" s="4897"/>
      <c r="AE6" s="4897"/>
      <c r="AF6" s="4897"/>
      <c r="AG6" s="4897"/>
      <c r="AH6" s="4897"/>
      <c r="AI6" s="4897"/>
      <c r="AJ6" s="1461"/>
    </row>
    <row r="7" spans="1:36" ht="15.75">
      <c r="A7" s="1461">
        <v>1</v>
      </c>
      <c r="B7" s="1350" t="s">
        <v>2355</v>
      </c>
      <c r="C7" s="1286" t="s">
        <v>66</v>
      </c>
      <c r="D7" s="1283">
        <v>11269.99</v>
      </c>
      <c r="E7" s="1354">
        <v>23</v>
      </c>
      <c r="F7" s="1366">
        <f t="shared" ref="F7:F20" si="0">E7*D7</f>
        <v>259209.77</v>
      </c>
      <c r="G7" s="1354"/>
      <c r="H7" s="1408">
        <f t="shared" ref="H7:H20" si="1">G7*D7</f>
        <v>0</v>
      </c>
      <c r="I7" s="1506">
        <v>44509</v>
      </c>
      <c r="J7" s="1351" t="s">
        <v>334</v>
      </c>
      <c r="K7" s="1351"/>
      <c r="L7" s="1353">
        <v>1447</v>
      </c>
      <c r="M7" s="1351">
        <v>44503</v>
      </c>
      <c r="N7" s="1354">
        <v>0</v>
      </c>
      <c r="O7" s="1354">
        <v>0</v>
      </c>
      <c r="P7" s="1354">
        <v>0</v>
      </c>
      <c r="Q7" s="1354"/>
      <c r="R7" s="1354"/>
      <c r="S7" s="1354"/>
      <c r="T7" s="1354"/>
      <c r="U7" s="1354"/>
      <c r="V7" s="1354"/>
      <c r="W7" s="1354"/>
      <c r="X7" s="1354"/>
      <c r="Y7" s="1354"/>
      <c r="Z7" s="1354"/>
      <c r="AA7" s="1354"/>
      <c r="AB7" s="1366"/>
      <c r="AC7" s="1507">
        <f t="shared" ref="AC7:AC20" si="2">E7+G7-N7-O7-AA7-P7-Q7-R7-S7-T7-U7-V7-W7-X7-Y7</f>
        <v>23</v>
      </c>
      <c r="AD7" s="1508">
        <f t="shared" ref="AD7:AD20" si="3">D7*AC7</f>
        <v>259209.77</v>
      </c>
      <c r="AE7" s="1351" t="s">
        <v>334</v>
      </c>
      <c r="AF7" s="14">
        <f t="shared" ref="AF7:AF20" si="4">(N7+O7+P7+Q7+R7+S7+T7+U7+V7+W7+X7+Y7)/3</f>
        <v>0</v>
      </c>
      <c r="AG7" s="14" t="e">
        <f t="shared" ref="AG7:AG20" si="5">AC7/AF7</f>
        <v>#DIV/0!</v>
      </c>
      <c r="AH7" s="1351" t="s">
        <v>334</v>
      </c>
      <c r="AI7" s="1351" t="s">
        <v>334</v>
      </c>
      <c r="AJ7" s="1461"/>
    </row>
    <row r="8" spans="1:36" ht="15.75">
      <c r="A8" s="1461">
        <v>2</v>
      </c>
      <c r="B8" s="1350" t="s">
        <v>2356</v>
      </c>
      <c r="C8" s="1286" t="s">
        <v>66</v>
      </c>
      <c r="D8" s="1283">
        <v>8064</v>
      </c>
      <c r="E8" s="1354">
        <v>25</v>
      </c>
      <c r="F8" s="1366">
        <f t="shared" si="0"/>
        <v>201600</v>
      </c>
      <c r="G8" s="1354"/>
      <c r="H8" s="1408">
        <f t="shared" si="1"/>
        <v>0</v>
      </c>
      <c r="I8" s="1506">
        <v>44509</v>
      </c>
      <c r="J8" s="1351" t="s">
        <v>334</v>
      </c>
      <c r="K8" s="1351"/>
      <c r="L8" s="1353">
        <v>1447</v>
      </c>
      <c r="M8" s="1351">
        <v>44503</v>
      </c>
      <c r="N8" s="1354">
        <v>0</v>
      </c>
      <c r="O8" s="1354">
        <v>0</v>
      </c>
      <c r="P8" s="1354">
        <v>0</v>
      </c>
      <c r="Q8" s="1354"/>
      <c r="R8" s="1354"/>
      <c r="S8" s="1354"/>
      <c r="T8" s="1354"/>
      <c r="U8" s="1354"/>
      <c r="V8" s="1354"/>
      <c r="W8" s="1354"/>
      <c r="X8" s="1354"/>
      <c r="Y8" s="1354"/>
      <c r="Z8" s="1354"/>
      <c r="AA8" s="1354"/>
      <c r="AB8" s="1366"/>
      <c r="AC8" s="1507">
        <f t="shared" si="2"/>
        <v>25</v>
      </c>
      <c r="AD8" s="1508">
        <f t="shared" si="3"/>
        <v>201600</v>
      </c>
      <c r="AE8" s="1351" t="s">
        <v>334</v>
      </c>
      <c r="AF8" s="14">
        <f t="shared" si="4"/>
        <v>0</v>
      </c>
      <c r="AG8" s="14" t="e">
        <f t="shared" si="5"/>
        <v>#DIV/0!</v>
      </c>
      <c r="AH8" s="1351" t="s">
        <v>334</v>
      </c>
      <c r="AI8" s="1351" t="s">
        <v>334</v>
      </c>
      <c r="AJ8" s="1461"/>
    </row>
    <row r="9" spans="1:36" ht="15.75">
      <c r="A9" s="1461">
        <v>3</v>
      </c>
      <c r="B9" s="1509" t="s">
        <v>2357</v>
      </c>
      <c r="C9" s="1286" t="s">
        <v>66</v>
      </c>
      <c r="D9" s="1283">
        <v>89003.67</v>
      </c>
      <c r="E9" s="1354">
        <v>3</v>
      </c>
      <c r="F9" s="1366">
        <f t="shared" si="0"/>
        <v>267011.01</v>
      </c>
      <c r="G9" s="1354"/>
      <c r="H9" s="1408">
        <f t="shared" si="1"/>
        <v>0</v>
      </c>
      <c r="I9" s="1506">
        <v>44454</v>
      </c>
      <c r="J9" s="1351" t="s">
        <v>334</v>
      </c>
      <c r="K9" s="1351"/>
      <c r="L9" s="1353">
        <v>1200</v>
      </c>
      <c r="M9" s="1351">
        <v>44453</v>
      </c>
      <c r="N9" s="1354">
        <v>0</v>
      </c>
      <c r="O9" s="1354">
        <v>0</v>
      </c>
      <c r="P9" s="1354">
        <v>0</v>
      </c>
      <c r="Q9" s="1354"/>
      <c r="R9" s="1354"/>
      <c r="S9" s="1354"/>
      <c r="T9" s="1354"/>
      <c r="U9" s="1354"/>
      <c r="V9" s="1354"/>
      <c r="W9" s="1354"/>
      <c r="X9" s="1354"/>
      <c r="Y9" s="1354"/>
      <c r="Z9" s="1354"/>
      <c r="AA9" s="1354"/>
      <c r="AB9" s="1366"/>
      <c r="AC9" s="1507">
        <f t="shared" si="2"/>
        <v>3</v>
      </c>
      <c r="AD9" s="1508">
        <f t="shared" si="3"/>
        <v>267011.01</v>
      </c>
      <c r="AE9" s="1351" t="s">
        <v>334</v>
      </c>
      <c r="AF9" s="14">
        <f t="shared" si="4"/>
        <v>0</v>
      </c>
      <c r="AG9" s="14" t="e">
        <f t="shared" si="5"/>
        <v>#DIV/0!</v>
      </c>
      <c r="AH9" s="1351" t="s">
        <v>334</v>
      </c>
      <c r="AI9" s="1351" t="s">
        <v>334</v>
      </c>
      <c r="AJ9" s="1461"/>
    </row>
    <row r="10" spans="1:36" ht="31.5">
      <c r="A10" s="1461">
        <v>4</v>
      </c>
      <c r="B10" s="1350" t="s">
        <v>2358</v>
      </c>
      <c r="C10" s="1286" t="s">
        <v>66</v>
      </c>
      <c r="D10" s="1283">
        <v>10269.15</v>
      </c>
      <c r="E10" s="1354">
        <v>4</v>
      </c>
      <c r="F10" s="1366">
        <f t="shared" si="0"/>
        <v>41076.6</v>
      </c>
      <c r="G10" s="1354"/>
      <c r="H10" s="1408">
        <f t="shared" si="1"/>
        <v>0</v>
      </c>
      <c r="I10" s="1506">
        <v>44509</v>
      </c>
      <c r="J10" s="1351" t="s">
        <v>334</v>
      </c>
      <c r="K10" s="1351"/>
      <c r="L10" s="1353">
        <v>1447</v>
      </c>
      <c r="M10" s="1351">
        <v>44503</v>
      </c>
      <c r="N10" s="1354">
        <v>0</v>
      </c>
      <c r="O10" s="1354">
        <v>0</v>
      </c>
      <c r="P10" s="1354">
        <v>0</v>
      </c>
      <c r="Q10" s="1354"/>
      <c r="R10" s="1354"/>
      <c r="S10" s="1354"/>
      <c r="T10" s="1354"/>
      <c r="U10" s="1354"/>
      <c r="V10" s="1354"/>
      <c r="W10" s="1354"/>
      <c r="X10" s="1354"/>
      <c r="Y10" s="1354"/>
      <c r="Z10" s="1354"/>
      <c r="AA10" s="1354"/>
      <c r="AB10" s="1366"/>
      <c r="AC10" s="1507">
        <f t="shared" si="2"/>
        <v>4</v>
      </c>
      <c r="AD10" s="1508">
        <f t="shared" si="3"/>
        <v>41076.6</v>
      </c>
      <c r="AE10" s="1351" t="s">
        <v>334</v>
      </c>
      <c r="AF10" s="14">
        <f t="shared" si="4"/>
        <v>0</v>
      </c>
      <c r="AG10" s="14" t="e">
        <f t="shared" si="5"/>
        <v>#DIV/0!</v>
      </c>
      <c r="AH10" s="1351" t="s">
        <v>334</v>
      </c>
      <c r="AI10" s="1351" t="s">
        <v>334</v>
      </c>
      <c r="AJ10" s="1461"/>
    </row>
    <row r="11" spans="1:36" ht="31.5">
      <c r="A11" s="1461">
        <v>5</v>
      </c>
      <c r="B11" s="1350" t="s">
        <v>2358</v>
      </c>
      <c r="C11" s="1286" t="s">
        <v>66</v>
      </c>
      <c r="D11" s="1283">
        <v>11037.77</v>
      </c>
      <c r="E11" s="1354">
        <v>3</v>
      </c>
      <c r="F11" s="1366">
        <f t="shared" si="0"/>
        <v>33113.31</v>
      </c>
      <c r="G11" s="1354"/>
      <c r="H11" s="1408">
        <f t="shared" si="1"/>
        <v>0</v>
      </c>
      <c r="I11" s="1506">
        <v>44910</v>
      </c>
      <c r="J11" s="1351" t="s">
        <v>334</v>
      </c>
      <c r="K11" s="1351"/>
      <c r="L11" s="1353" t="s">
        <v>1319</v>
      </c>
      <c r="M11" s="1506">
        <v>44910</v>
      </c>
      <c r="N11" s="1354"/>
      <c r="O11" s="1354"/>
      <c r="P11" s="1354">
        <v>0</v>
      </c>
      <c r="Q11" s="1354"/>
      <c r="R11" s="1354"/>
      <c r="S11" s="1354"/>
      <c r="T11" s="1354"/>
      <c r="U11" s="1354"/>
      <c r="V11" s="1354"/>
      <c r="W11" s="1354"/>
      <c r="X11" s="1354"/>
      <c r="Y11" s="1354"/>
      <c r="Z11" s="1354"/>
      <c r="AA11" s="1354"/>
      <c r="AB11" s="1366"/>
      <c r="AC11" s="1507">
        <f t="shared" si="2"/>
        <v>3</v>
      </c>
      <c r="AD11" s="1508">
        <f t="shared" si="3"/>
        <v>33113.31</v>
      </c>
      <c r="AE11" s="1351" t="s">
        <v>334</v>
      </c>
      <c r="AF11" s="14">
        <f t="shared" si="4"/>
        <v>0</v>
      </c>
      <c r="AG11" s="14" t="e">
        <f t="shared" si="5"/>
        <v>#DIV/0!</v>
      </c>
      <c r="AH11" s="1351" t="s">
        <v>334</v>
      </c>
      <c r="AI11" s="1351" t="s">
        <v>334</v>
      </c>
      <c r="AJ11" s="1461"/>
    </row>
    <row r="12" spans="1:36" ht="63" customHeight="1">
      <c r="A12" s="1461">
        <v>6</v>
      </c>
      <c r="B12" s="1350" t="s">
        <v>2359</v>
      </c>
      <c r="C12" s="1286" t="s">
        <v>66</v>
      </c>
      <c r="D12" s="1283">
        <v>13061</v>
      </c>
      <c r="E12" s="1354">
        <v>2</v>
      </c>
      <c r="F12" s="1366">
        <f t="shared" si="0"/>
        <v>26122</v>
      </c>
      <c r="G12" s="1354"/>
      <c r="H12" s="1408">
        <f t="shared" si="1"/>
        <v>0</v>
      </c>
      <c r="I12" s="1506">
        <v>44509</v>
      </c>
      <c r="J12" s="1351" t="s">
        <v>334</v>
      </c>
      <c r="K12" s="1351"/>
      <c r="L12" s="1353">
        <v>1447</v>
      </c>
      <c r="M12" s="1351">
        <v>44503</v>
      </c>
      <c r="N12" s="1354">
        <v>0</v>
      </c>
      <c r="O12" s="1354">
        <v>0</v>
      </c>
      <c r="P12" s="1354">
        <v>1</v>
      </c>
      <c r="Q12" s="1354"/>
      <c r="R12" s="1354"/>
      <c r="S12" s="1354"/>
      <c r="T12" s="1354"/>
      <c r="U12" s="1354"/>
      <c r="V12" s="1354"/>
      <c r="W12" s="1354"/>
      <c r="X12" s="1354"/>
      <c r="Y12" s="1354"/>
      <c r="Z12" s="1354"/>
      <c r="AA12" s="1354"/>
      <c r="AB12" s="1366"/>
      <c r="AC12" s="1507">
        <f t="shared" si="2"/>
        <v>1</v>
      </c>
      <c r="AD12" s="1508">
        <f t="shared" si="3"/>
        <v>13061</v>
      </c>
      <c r="AE12" s="1351" t="s">
        <v>334</v>
      </c>
      <c r="AF12" s="14">
        <f t="shared" si="4"/>
        <v>0.33333333333333331</v>
      </c>
      <c r="AG12" s="14">
        <f t="shared" si="5"/>
        <v>3</v>
      </c>
      <c r="AH12" s="1351" t="s">
        <v>334</v>
      </c>
      <c r="AI12" s="1351" t="s">
        <v>334</v>
      </c>
      <c r="AJ12" s="1461"/>
    </row>
    <row r="13" spans="1:36" ht="81" customHeight="1">
      <c r="A13" s="1461">
        <v>7</v>
      </c>
      <c r="B13" s="1350" t="s">
        <v>2359</v>
      </c>
      <c r="C13" s="1286" t="s">
        <v>66</v>
      </c>
      <c r="D13" s="1283">
        <v>13805.96</v>
      </c>
      <c r="E13" s="1354">
        <v>4</v>
      </c>
      <c r="F13" s="1366">
        <f t="shared" si="0"/>
        <v>55223.839999999997</v>
      </c>
      <c r="G13" s="1354"/>
      <c r="H13" s="1408">
        <f t="shared" si="1"/>
        <v>0</v>
      </c>
      <c r="I13" s="1506">
        <v>44910</v>
      </c>
      <c r="J13" s="1351" t="s">
        <v>334</v>
      </c>
      <c r="K13" s="1351"/>
      <c r="L13" s="1353" t="s">
        <v>1319</v>
      </c>
      <c r="M13" s="1506">
        <v>44910</v>
      </c>
      <c r="N13" s="1354"/>
      <c r="O13" s="1354"/>
      <c r="P13" s="1354">
        <v>0</v>
      </c>
      <c r="Q13" s="1354"/>
      <c r="R13" s="1354"/>
      <c r="S13" s="1354"/>
      <c r="T13" s="1354"/>
      <c r="U13" s="1354"/>
      <c r="V13" s="1354"/>
      <c r="W13" s="1354"/>
      <c r="X13" s="1354"/>
      <c r="Y13" s="1354"/>
      <c r="Z13" s="1354"/>
      <c r="AA13" s="1354"/>
      <c r="AB13" s="1366"/>
      <c r="AC13" s="1507">
        <f t="shared" si="2"/>
        <v>4</v>
      </c>
      <c r="AD13" s="1508">
        <f t="shared" si="3"/>
        <v>55223.839999999997</v>
      </c>
      <c r="AE13" s="1351" t="s">
        <v>334</v>
      </c>
      <c r="AF13" s="14">
        <f t="shared" si="4"/>
        <v>0</v>
      </c>
      <c r="AG13" s="14" t="e">
        <f t="shared" si="5"/>
        <v>#DIV/0!</v>
      </c>
      <c r="AH13" s="1351" t="s">
        <v>334</v>
      </c>
      <c r="AI13" s="1351" t="s">
        <v>334</v>
      </c>
      <c r="AJ13" s="1461"/>
    </row>
    <row r="14" spans="1:36" ht="31.5">
      <c r="A14" s="1461">
        <v>8</v>
      </c>
      <c r="B14" s="1350" t="s">
        <v>2360</v>
      </c>
      <c r="C14" s="1286" t="s">
        <v>66</v>
      </c>
      <c r="D14" s="1283">
        <v>65950</v>
      </c>
      <c r="E14" s="1354">
        <v>10</v>
      </c>
      <c r="F14" s="1366">
        <f t="shared" si="0"/>
        <v>659500</v>
      </c>
      <c r="G14" s="1354"/>
      <c r="H14" s="1408">
        <f t="shared" si="1"/>
        <v>0</v>
      </c>
      <c r="I14" s="1506">
        <v>44509</v>
      </c>
      <c r="J14" s="1351" t="s">
        <v>334</v>
      </c>
      <c r="K14" s="1351"/>
      <c r="L14" s="1353">
        <v>1447</v>
      </c>
      <c r="M14" s="1351">
        <v>44503</v>
      </c>
      <c r="N14" s="1354">
        <v>0</v>
      </c>
      <c r="O14" s="1354">
        <v>0</v>
      </c>
      <c r="P14" s="1354">
        <v>0</v>
      </c>
      <c r="Q14" s="1354"/>
      <c r="R14" s="1354"/>
      <c r="S14" s="1354"/>
      <c r="T14" s="1354"/>
      <c r="U14" s="1354"/>
      <c r="V14" s="1354"/>
      <c r="W14" s="1354"/>
      <c r="X14" s="1354"/>
      <c r="Y14" s="1354"/>
      <c r="Z14" s="1354"/>
      <c r="AA14" s="1354"/>
      <c r="AB14" s="1366"/>
      <c r="AC14" s="1507">
        <f t="shared" si="2"/>
        <v>10</v>
      </c>
      <c r="AD14" s="1508">
        <f t="shared" si="3"/>
        <v>659500</v>
      </c>
      <c r="AE14" s="1351" t="s">
        <v>334</v>
      </c>
      <c r="AF14" s="14">
        <f t="shared" si="4"/>
        <v>0</v>
      </c>
      <c r="AG14" s="14" t="e">
        <f t="shared" si="5"/>
        <v>#DIV/0!</v>
      </c>
      <c r="AH14" s="1351" t="s">
        <v>334</v>
      </c>
      <c r="AI14" s="1351" t="s">
        <v>334</v>
      </c>
      <c r="AJ14" s="1461"/>
    </row>
    <row r="15" spans="1:36" ht="63">
      <c r="A15" s="1461">
        <v>9</v>
      </c>
      <c r="B15" s="1350" t="s">
        <v>2361</v>
      </c>
      <c r="C15" s="1286" t="s">
        <v>66</v>
      </c>
      <c r="D15" s="1283">
        <v>293450</v>
      </c>
      <c r="E15" s="1354">
        <v>1</v>
      </c>
      <c r="F15" s="1366">
        <f t="shared" si="0"/>
        <v>293450</v>
      </c>
      <c r="G15" s="1354"/>
      <c r="H15" s="1408">
        <f t="shared" si="1"/>
        <v>0</v>
      </c>
      <c r="I15" s="1506">
        <v>44509</v>
      </c>
      <c r="J15" s="1351" t="s">
        <v>334</v>
      </c>
      <c r="K15" s="1351"/>
      <c r="L15" s="1353">
        <v>1447</v>
      </c>
      <c r="M15" s="1351">
        <v>44503</v>
      </c>
      <c r="N15" s="1354">
        <v>0</v>
      </c>
      <c r="O15" s="1354">
        <v>0</v>
      </c>
      <c r="P15" s="1354">
        <v>0</v>
      </c>
      <c r="Q15" s="1354"/>
      <c r="R15" s="1354"/>
      <c r="S15" s="1354"/>
      <c r="T15" s="1354"/>
      <c r="U15" s="1354"/>
      <c r="V15" s="1354"/>
      <c r="W15" s="1354"/>
      <c r="X15" s="1354"/>
      <c r="Y15" s="1354"/>
      <c r="Z15" s="1354"/>
      <c r="AA15" s="1354"/>
      <c r="AB15" s="1366"/>
      <c r="AC15" s="1507">
        <f t="shared" si="2"/>
        <v>1</v>
      </c>
      <c r="AD15" s="1508">
        <f t="shared" si="3"/>
        <v>293450</v>
      </c>
      <c r="AE15" s="1351" t="s">
        <v>334</v>
      </c>
      <c r="AF15" s="14">
        <f t="shared" si="4"/>
        <v>0</v>
      </c>
      <c r="AG15" s="14" t="e">
        <f t="shared" si="5"/>
        <v>#DIV/0!</v>
      </c>
      <c r="AH15" s="1351" t="s">
        <v>334</v>
      </c>
      <c r="AI15" s="1351" t="s">
        <v>334</v>
      </c>
      <c r="AJ15" s="1461"/>
    </row>
    <row r="16" spans="1:36" ht="63">
      <c r="A16" s="1461">
        <v>10</v>
      </c>
      <c r="B16" s="1350" t="s">
        <v>7135</v>
      </c>
      <c r="C16" s="1286" t="s">
        <v>66</v>
      </c>
      <c r="D16" s="1283">
        <v>594500</v>
      </c>
      <c r="E16" s="1354">
        <v>1</v>
      </c>
      <c r="F16" s="1366">
        <f t="shared" si="0"/>
        <v>594500</v>
      </c>
      <c r="G16" s="1354"/>
      <c r="H16" s="1408">
        <f t="shared" si="1"/>
        <v>0</v>
      </c>
      <c r="I16" s="1506">
        <v>44509</v>
      </c>
      <c r="J16" s="1351" t="s">
        <v>334</v>
      </c>
      <c r="K16" s="1351"/>
      <c r="L16" s="1353">
        <v>1447</v>
      </c>
      <c r="M16" s="1351">
        <v>44503</v>
      </c>
      <c r="N16" s="1354">
        <v>0</v>
      </c>
      <c r="O16" s="1354">
        <v>0</v>
      </c>
      <c r="P16" s="1354">
        <v>0</v>
      </c>
      <c r="Q16" s="1354"/>
      <c r="R16" s="1354"/>
      <c r="S16" s="1354"/>
      <c r="T16" s="1354"/>
      <c r="U16" s="1354"/>
      <c r="V16" s="1354"/>
      <c r="W16" s="1354"/>
      <c r="X16" s="1354"/>
      <c r="Y16" s="1354"/>
      <c r="Z16" s="1354"/>
      <c r="AA16" s="1354"/>
      <c r="AB16" s="1366"/>
      <c r="AC16" s="1507">
        <f t="shared" si="2"/>
        <v>1</v>
      </c>
      <c r="AD16" s="1508">
        <f t="shared" si="3"/>
        <v>594500</v>
      </c>
      <c r="AE16" s="1351" t="s">
        <v>334</v>
      </c>
      <c r="AF16" s="14">
        <f t="shared" si="4"/>
        <v>0</v>
      </c>
      <c r="AG16" s="14" t="e">
        <f t="shared" si="5"/>
        <v>#DIV/0!</v>
      </c>
      <c r="AH16" s="1351" t="s">
        <v>334</v>
      </c>
      <c r="AI16" s="1351" t="s">
        <v>334</v>
      </c>
      <c r="AJ16" s="1461"/>
    </row>
    <row r="17" spans="1:36" ht="31.5">
      <c r="A17" s="1461">
        <v>11</v>
      </c>
      <c r="B17" s="1350" t="s">
        <v>7136</v>
      </c>
      <c r="C17" s="1286" t="s">
        <v>66</v>
      </c>
      <c r="D17" s="1283">
        <v>18516.41</v>
      </c>
      <c r="E17" s="1354">
        <v>24</v>
      </c>
      <c r="F17" s="1366">
        <f t="shared" si="0"/>
        <v>444393.83999999997</v>
      </c>
      <c r="G17" s="1354"/>
      <c r="H17" s="1408">
        <f t="shared" si="1"/>
        <v>0</v>
      </c>
      <c r="I17" s="1506">
        <v>44509</v>
      </c>
      <c r="J17" s="1351" t="s">
        <v>334</v>
      </c>
      <c r="K17" s="1351"/>
      <c r="L17" s="1353">
        <v>1447</v>
      </c>
      <c r="M17" s="1351">
        <v>44503</v>
      </c>
      <c r="N17" s="1354">
        <v>2</v>
      </c>
      <c r="O17" s="1354">
        <v>0</v>
      </c>
      <c r="P17" s="1354">
        <v>4</v>
      </c>
      <c r="Q17" s="1354"/>
      <c r="R17" s="1354"/>
      <c r="S17" s="1354"/>
      <c r="T17" s="1354"/>
      <c r="U17" s="1354"/>
      <c r="V17" s="1354"/>
      <c r="W17" s="1354"/>
      <c r="X17" s="1354"/>
      <c r="Y17" s="1354"/>
      <c r="Z17" s="1354"/>
      <c r="AA17" s="1354"/>
      <c r="AB17" s="1366"/>
      <c r="AC17" s="1507">
        <f t="shared" si="2"/>
        <v>18</v>
      </c>
      <c r="AD17" s="1508">
        <f t="shared" si="3"/>
        <v>333295.38</v>
      </c>
      <c r="AE17" s="1351" t="s">
        <v>334</v>
      </c>
      <c r="AF17" s="14">
        <f t="shared" si="4"/>
        <v>2</v>
      </c>
      <c r="AG17" s="14">
        <f t="shared" si="5"/>
        <v>9</v>
      </c>
      <c r="AH17" s="1351" t="s">
        <v>334</v>
      </c>
      <c r="AI17" s="1351" t="s">
        <v>334</v>
      </c>
      <c r="AJ17" s="1461"/>
    </row>
    <row r="18" spans="1:36" ht="47.25">
      <c r="A18" s="1461">
        <v>12</v>
      </c>
      <c r="B18" s="1350" t="s">
        <v>7137</v>
      </c>
      <c r="C18" s="1286" t="s">
        <v>66</v>
      </c>
      <c r="D18" s="1283">
        <v>39820</v>
      </c>
      <c r="E18" s="1354">
        <v>12</v>
      </c>
      <c r="F18" s="1366">
        <f t="shared" si="0"/>
        <v>477840</v>
      </c>
      <c r="G18" s="1354"/>
      <c r="H18" s="1408">
        <f t="shared" si="1"/>
        <v>0</v>
      </c>
      <c r="I18" s="1506">
        <v>44509</v>
      </c>
      <c r="J18" s="1351" t="s">
        <v>334</v>
      </c>
      <c r="K18" s="1351"/>
      <c r="L18" s="1353">
        <v>1447</v>
      </c>
      <c r="M18" s="1351">
        <v>44503</v>
      </c>
      <c r="N18" s="1354">
        <v>0</v>
      </c>
      <c r="O18" s="1354">
        <v>0</v>
      </c>
      <c r="P18" s="1354">
        <v>3</v>
      </c>
      <c r="Q18" s="1354"/>
      <c r="R18" s="1354"/>
      <c r="S18" s="1354"/>
      <c r="T18" s="1354"/>
      <c r="U18" s="1354"/>
      <c r="V18" s="1354"/>
      <c r="W18" s="1354"/>
      <c r="X18" s="1354"/>
      <c r="Y18" s="1354"/>
      <c r="Z18" s="1354"/>
      <c r="AA18" s="1354"/>
      <c r="AB18" s="1366"/>
      <c r="AC18" s="1507">
        <f t="shared" si="2"/>
        <v>9</v>
      </c>
      <c r="AD18" s="1508">
        <f t="shared" si="3"/>
        <v>358380</v>
      </c>
      <c r="AE18" s="1351" t="s">
        <v>334</v>
      </c>
      <c r="AF18" s="14">
        <f t="shared" si="4"/>
        <v>1</v>
      </c>
      <c r="AG18" s="14">
        <f t="shared" si="5"/>
        <v>9</v>
      </c>
      <c r="AH18" s="1351" t="s">
        <v>334</v>
      </c>
      <c r="AI18" s="1351" t="s">
        <v>334</v>
      </c>
      <c r="AJ18" s="1461"/>
    </row>
    <row r="19" spans="1:36" ht="47.25">
      <c r="A19" s="1461">
        <v>13</v>
      </c>
      <c r="B19" s="1350" t="s">
        <v>7138</v>
      </c>
      <c r="C19" s="1286" t="s">
        <v>66</v>
      </c>
      <c r="D19" s="1283">
        <v>473289</v>
      </c>
      <c r="E19" s="1354">
        <v>1</v>
      </c>
      <c r="F19" s="1366">
        <f t="shared" si="0"/>
        <v>473289</v>
      </c>
      <c r="G19" s="1354"/>
      <c r="H19" s="1408">
        <f t="shared" si="1"/>
        <v>0</v>
      </c>
      <c r="I19" s="1506">
        <v>44509</v>
      </c>
      <c r="J19" s="1351" t="s">
        <v>334</v>
      </c>
      <c r="K19" s="1351"/>
      <c r="L19" s="1353">
        <v>1447</v>
      </c>
      <c r="M19" s="1351">
        <v>44503</v>
      </c>
      <c r="N19" s="1354">
        <v>0</v>
      </c>
      <c r="O19" s="1354">
        <v>0</v>
      </c>
      <c r="P19" s="1354">
        <v>0</v>
      </c>
      <c r="Q19" s="1354"/>
      <c r="R19" s="1354"/>
      <c r="S19" s="1354"/>
      <c r="T19" s="1354"/>
      <c r="U19" s="1354"/>
      <c r="V19" s="1354"/>
      <c r="W19" s="1354"/>
      <c r="X19" s="1354"/>
      <c r="Y19" s="1354"/>
      <c r="Z19" s="1354"/>
      <c r="AA19" s="1354"/>
      <c r="AB19" s="1366"/>
      <c r="AC19" s="1507">
        <f t="shared" si="2"/>
        <v>1</v>
      </c>
      <c r="AD19" s="1508">
        <f t="shared" si="3"/>
        <v>473289</v>
      </c>
      <c r="AE19" s="1351" t="s">
        <v>334</v>
      </c>
      <c r="AF19" s="14">
        <f t="shared" si="4"/>
        <v>0</v>
      </c>
      <c r="AG19" s="14" t="e">
        <f t="shared" si="5"/>
        <v>#DIV/0!</v>
      </c>
      <c r="AH19" s="1351" t="s">
        <v>334</v>
      </c>
      <c r="AI19" s="1351" t="s">
        <v>334</v>
      </c>
      <c r="AJ19" s="1461"/>
    </row>
    <row r="20" spans="1:36" ht="15.75">
      <c r="A20" s="1461">
        <v>14</v>
      </c>
      <c r="B20" s="1350" t="s">
        <v>2926</v>
      </c>
      <c r="C20" s="1286" t="s">
        <v>174</v>
      </c>
      <c r="D20" s="1283">
        <v>42.009819999999998</v>
      </c>
      <c r="E20" s="1354">
        <v>752</v>
      </c>
      <c r="F20" s="1366">
        <f t="shared" si="0"/>
        <v>31591.384639999997</v>
      </c>
      <c r="G20" s="1354"/>
      <c r="H20" s="1408">
        <f t="shared" si="1"/>
        <v>0</v>
      </c>
      <c r="I20" s="1351">
        <v>44806</v>
      </c>
      <c r="J20" s="1351">
        <v>45200</v>
      </c>
      <c r="K20" s="1351"/>
      <c r="L20" s="1353">
        <v>455</v>
      </c>
      <c r="M20" s="1351">
        <v>44729</v>
      </c>
      <c r="N20" s="1354">
        <v>296</v>
      </c>
      <c r="O20" s="1354">
        <v>117</v>
      </c>
      <c r="P20" s="1354">
        <v>200</v>
      </c>
      <c r="Q20" s="1354"/>
      <c r="R20" s="1354"/>
      <c r="S20" s="1354"/>
      <c r="T20" s="1354"/>
      <c r="U20" s="1354"/>
      <c r="V20" s="1354"/>
      <c r="W20" s="1354"/>
      <c r="X20" s="1354"/>
      <c r="Y20" s="1354"/>
      <c r="Z20" s="1354"/>
      <c r="AA20" s="1354"/>
      <c r="AB20" s="1366"/>
      <c r="AC20" s="1507">
        <f t="shared" si="2"/>
        <v>139</v>
      </c>
      <c r="AD20" s="1508">
        <f t="shared" si="3"/>
        <v>5839.3649799999994</v>
      </c>
      <c r="AE20" s="14">
        <f>(J20-"01.04.2023")/30</f>
        <v>6.1</v>
      </c>
      <c r="AF20" s="14">
        <f t="shared" si="4"/>
        <v>204.33333333333334</v>
      </c>
      <c r="AG20" s="14">
        <f t="shared" si="5"/>
        <v>0.68026101141924955</v>
      </c>
      <c r="AH20" s="14">
        <f>AG20-AE20</f>
        <v>-5.4197389885807503</v>
      </c>
      <c r="AI20" s="14">
        <f>AC20-(AE20*AF20)</f>
        <v>-1107.4333333333334</v>
      </c>
      <c r="AJ20" s="1461"/>
    </row>
    <row r="21" spans="1:36" ht="15.75">
      <c r="A21" s="4391" t="s">
        <v>2362</v>
      </c>
      <c r="B21" s="4111"/>
      <c r="C21" s="4111"/>
      <c r="D21" s="4111"/>
      <c r="E21" s="4111"/>
      <c r="F21" s="4111"/>
      <c r="G21" s="4111"/>
      <c r="H21" s="4111"/>
      <c r="I21" s="4111"/>
      <c r="J21" s="4111"/>
      <c r="K21" s="4111"/>
      <c r="L21" s="4111"/>
      <c r="M21" s="4111"/>
      <c r="N21" s="4111"/>
      <c r="O21" s="4111"/>
      <c r="P21" s="4111"/>
      <c r="Q21" s="4111"/>
      <c r="R21" s="4111"/>
      <c r="S21" s="4111"/>
      <c r="T21" s="4111"/>
      <c r="U21" s="4111"/>
      <c r="V21" s="4111"/>
      <c r="W21" s="4111"/>
      <c r="X21" s="4111"/>
      <c r="Y21" s="4111"/>
      <c r="Z21" s="4111"/>
      <c r="AA21" s="4111"/>
      <c r="AB21" s="4111"/>
      <c r="AC21" s="4111"/>
      <c r="AD21" s="4111"/>
      <c r="AE21" s="4111"/>
      <c r="AF21" s="4111"/>
      <c r="AG21" s="4111"/>
      <c r="AH21" s="4111"/>
      <c r="AI21" s="4916"/>
      <c r="AJ21" s="1461"/>
    </row>
    <row r="22" spans="1:36" ht="15.75">
      <c r="A22" s="1461">
        <v>2</v>
      </c>
      <c r="B22" s="1509" t="s">
        <v>2363</v>
      </c>
      <c r="C22" s="1286" t="s">
        <v>66</v>
      </c>
      <c r="D22" s="1283">
        <v>2.16</v>
      </c>
      <c r="E22" s="1354">
        <v>60</v>
      </c>
      <c r="F22" s="1366">
        <f t="shared" ref="F22:F27" si="6">E22*D22</f>
        <v>129.60000000000002</v>
      </c>
      <c r="G22" s="1354"/>
      <c r="H22" s="1408">
        <f t="shared" ref="H22:H27" si="7">G22*D22</f>
        <v>0</v>
      </c>
      <c r="I22" s="1510">
        <v>44392</v>
      </c>
      <c r="J22" s="1351" t="s">
        <v>334</v>
      </c>
      <c r="K22" s="1351"/>
      <c r="L22" s="1353">
        <v>776</v>
      </c>
      <c r="M22" s="1351">
        <v>44379</v>
      </c>
      <c r="N22" s="1354">
        <v>0</v>
      </c>
      <c r="O22" s="1354">
        <v>0</v>
      </c>
      <c r="P22" s="1354">
        <v>0</v>
      </c>
      <c r="Q22" s="1354"/>
      <c r="R22" s="1354"/>
      <c r="S22" s="1354"/>
      <c r="T22" s="1354"/>
      <c r="U22" s="1354"/>
      <c r="V22" s="1354"/>
      <c r="W22" s="1354"/>
      <c r="X22" s="1354"/>
      <c r="Y22" s="1354"/>
      <c r="Z22" s="1354"/>
      <c r="AA22" s="1354"/>
      <c r="AB22" s="1366"/>
      <c r="AC22" s="1507">
        <f t="shared" ref="AC22:AC27" si="8">E22+G22-N22-O22-AA22-P22-Q22-R22-S22-T22-U22-V22-W22-X22-Y22</f>
        <v>60</v>
      </c>
      <c r="AD22" s="1508">
        <f t="shared" ref="AD22:AD27" si="9">D22*AC22</f>
        <v>129.60000000000002</v>
      </c>
      <c r="AE22" s="1351" t="s">
        <v>334</v>
      </c>
      <c r="AF22" s="14">
        <f t="shared" ref="AF22:AF27" si="10">(N22+O22+P22+Q22+R22+S22+T22+U22+V22+W22+X22+Y22)/3</f>
        <v>0</v>
      </c>
      <c r="AG22" s="14" t="e">
        <f t="shared" ref="AG22:AG27" si="11">AC22/AF22</f>
        <v>#DIV/0!</v>
      </c>
      <c r="AH22" s="1351" t="s">
        <v>334</v>
      </c>
      <c r="AI22" s="1351" t="s">
        <v>334</v>
      </c>
      <c r="AJ22" s="1461"/>
    </row>
    <row r="23" spans="1:36" ht="15.75">
      <c r="A23" s="1461">
        <v>3</v>
      </c>
      <c r="B23" s="1362" t="s">
        <v>260</v>
      </c>
      <c r="C23" s="1350" t="s">
        <v>66</v>
      </c>
      <c r="D23" s="1408">
        <v>5.8</v>
      </c>
      <c r="E23" s="1354">
        <v>60</v>
      </c>
      <c r="F23" s="1366">
        <f t="shared" si="6"/>
        <v>348</v>
      </c>
      <c r="G23" s="1354"/>
      <c r="H23" s="1408">
        <f t="shared" si="7"/>
        <v>0</v>
      </c>
      <c r="I23" s="1510">
        <v>44392</v>
      </c>
      <c r="J23" s="1351" t="s">
        <v>334</v>
      </c>
      <c r="K23" s="1351"/>
      <c r="L23" s="1353">
        <v>776</v>
      </c>
      <c r="M23" s="1351">
        <v>44379</v>
      </c>
      <c r="N23" s="1354">
        <v>0</v>
      </c>
      <c r="O23" s="1354">
        <v>0</v>
      </c>
      <c r="P23" s="1354">
        <v>0</v>
      </c>
      <c r="Q23" s="1354"/>
      <c r="R23" s="1354"/>
      <c r="S23" s="1354"/>
      <c r="T23" s="1354"/>
      <c r="U23" s="1354"/>
      <c r="V23" s="1354"/>
      <c r="W23" s="1354"/>
      <c r="X23" s="1354"/>
      <c r="Y23" s="1354"/>
      <c r="Z23" s="1354"/>
      <c r="AA23" s="1354"/>
      <c r="AB23" s="1366"/>
      <c r="AC23" s="1507">
        <f t="shared" si="8"/>
        <v>60</v>
      </c>
      <c r="AD23" s="1508">
        <f t="shared" si="9"/>
        <v>348</v>
      </c>
      <c r="AE23" s="1351" t="s">
        <v>334</v>
      </c>
      <c r="AF23" s="14">
        <f t="shared" si="10"/>
        <v>0</v>
      </c>
      <c r="AG23" s="14" t="e">
        <f t="shared" si="11"/>
        <v>#DIV/0!</v>
      </c>
      <c r="AH23" s="1351" t="s">
        <v>334</v>
      </c>
      <c r="AI23" s="1351" t="s">
        <v>334</v>
      </c>
      <c r="AJ23" s="1461"/>
    </row>
    <row r="24" spans="1:36" ht="15.75">
      <c r="A24" s="1461">
        <v>4</v>
      </c>
      <c r="B24" s="1362" t="s">
        <v>2364</v>
      </c>
      <c r="C24" s="1350" t="s">
        <v>143</v>
      </c>
      <c r="D24" s="1408">
        <v>828</v>
      </c>
      <c r="E24" s="1354">
        <v>1</v>
      </c>
      <c r="F24" s="1366">
        <f t="shared" si="6"/>
        <v>828</v>
      </c>
      <c r="G24" s="1511"/>
      <c r="H24" s="1408">
        <f t="shared" si="7"/>
        <v>0</v>
      </c>
      <c r="I24" s="1512">
        <v>43999</v>
      </c>
      <c r="J24" s="1351" t="s">
        <v>334</v>
      </c>
      <c r="K24" s="1351"/>
      <c r="L24" s="1353">
        <v>612</v>
      </c>
      <c r="M24" s="1351">
        <v>43994</v>
      </c>
      <c r="N24" s="1354">
        <v>0</v>
      </c>
      <c r="O24" s="1354">
        <v>0</v>
      </c>
      <c r="P24" s="1354">
        <v>0</v>
      </c>
      <c r="Q24" s="1354"/>
      <c r="R24" s="1354"/>
      <c r="S24" s="1354"/>
      <c r="T24" s="1354"/>
      <c r="U24" s="1354"/>
      <c r="V24" s="1354"/>
      <c r="W24" s="1354"/>
      <c r="X24" s="1354"/>
      <c r="Y24" s="1354"/>
      <c r="Z24" s="1354"/>
      <c r="AA24" s="1354"/>
      <c r="AB24" s="1366"/>
      <c r="AC24" s="1507">
        <f t="shared" si="8"/>
        <v>1</v>
      </c>
      <c r="AD24" s="1508">
        <f t="shared" si="9"/>
        <v>828</v>
      </c>
      <c r="AE24" s="1351" t="s">
        <v>334</v>
      </c>
      <c r="AF24" s="14">
        <f t="shared" si="10"/>
        <v>0</v>
      </c>
      <c r="AG24" s="14" t="e">
        <f t="shared" si="11"/>
        <v>#DIV/0!</v>
      </c>
      <c r="AH24" s="1351" t="s">
        <v>334</v>
      </c>
      <c r="AI24" s="1351" t="s">
        <v>334</v>
      </c>
      <c r="AJ24" s="1461"/>
    </row>
    <row r="25" spans="1:36" ht="15.75">
      <c r="A25" s="1461">
        <v>5</v>
      </c>
      <c r="B25" s="1362" t="s">
        <v>2364</v>
      </c>
      <c r="C25" s="1286" t="s">
        <v>64</v>
      </c>
      <c r="D25" s="1283">
        <v>1147.04</v>
      </c>
      <c r="E25" s="1354">
        <v>3</v>
      </c>
      <c r="F25" s="1366">
        <f t="shared" si="6"/>
        <v>3441.12</v>
      </c>
      <c r="G25" s="1354"/>
      <c r="H25" s="1408">
        <f t="shared" si="7"/>
        <v>0</v>
      </c>
      <c r="I25" s="1510">
        <v>44392</v>
      </c>
      <c r="J25" s="1351" t="s">
        <v>334</v>
      </c>
      <c r="K25" s="1351"/>
      <c r="L25" s="1353">
        <v>776</v>
      </c>
      <c r="M25" s="1351">
        <v>44379</v>
      </c>
      <c r="N25" s="1354">
        <v>0</v>
      </c>
      <c r="O25" s="1354">
        <v>0</v>
      </c>
      <c r="P25" s="1354">
        <v>0</v>
      </c>
      <c r="Q25" s="1354"/>
      <c r="R25" s="1354"/>
      <c r="S25" s="1354"/>
      <c r="T25" s="1354"/>
      <c r="U25" s="1354"/>
      <c r="V25" s="1354"/>
      <c r="W25" s="1354"/>
      <c r="X25" s="1354"/>
      <c r="Y25" s="1354"/>
      <c r="Z25" s="1354"/>
      <c r="AA25" s="1354"/>
      <c r="AB25" s="1366"/>
      <c r="AC25" s="1507">
        <f t="shared" si="8"/>
        <v>3</v>
      </c>
      <c r="AD25" s="1508">
        <f t="shared" si="9"/>
        <v>3441.12</v>
      </c>
      <c r="AE25" s="1351" t="s">
        <v>334</v>
      </c>
      <c r="AF25" s="14">
        <f t="shared" si="10"/>
        <v>0</v>
      </c>
      <c r="AG25" s="14" t="e">
        <f t="shared" si="11"/>
        <v>#DIV/0!</v>
      </c>
      <c r="AH25" s="1351" t="s">
        <v>334</v>
      </c>
      <c r="AI25" s="1351" t="s">
        <v>334</v>
      </c>
      <c r="AJ25" s="1461"/>
    </row>
    <row r="26" spans="1:36" ht="15.75">
      <c r="A26" s="1461">
        <v>6</v>
      </c>
      <c r="B26" s="1362" t="s">
        <v>790</v>
      </c>
      <c r="C26" s="1286" t="s">
        <v>86</v>
      </c>
      <c r="D26" s="1283">
        <v>363.8</v>
      </c>
      <c r="E26" s="1354">
        <v>2</v>
      </c>
      <c r="F26" s="1366">
        <f t="shared" si="6"/>
        <v>727.6</v>
      </c>
      <c r="G26" s="1354"/>
      <c r="H26" s="1408">
        <f t="shared" si="7"/>
        <v>0</v>
      </c>
      <c r="I26" s="1510">
        <v>44392</v>
      </c>
      <c r="J26" s="1351" t="s">
        <v>334</v>
      </c>
      <c r="K26" s="1351"/>
      <c r="L26" s="1353">
        <v>776</v>
      </c>
      <c r="M26" s="1351">
        <v>44379</v>
      </c>
      <c r="N26" s="1354">
        <v>0</v>
      </c>
      <c r="O26" s="1354">
        <v>0</v>
      </c>
      <c r="P26" s="1354">
        <v>0</v>
      </c>
      <c r="Q26" s="1354"/>
      <c r="R26" s="1354"/>
      <c r="S26" s="1354"/>
      <c r="T26" s="1354"/>
      <c r="U26" s="1354"/>
      <c r="V26" s="1354"/>
      <c r="W26" s="1354"/>
      <c r="X26" s="1354"/>
      <c r="Y26" s="1354"/>
      <c r="Z26" s="1354"/>
      <c r="AA26" s="1354"/>
      <c r="AB26" s="1366"/>
      <c r="AC26" s="1507">
        <f t="shared" si="8"/>
        <v>2</v>
      </c>
      <c r="AD26" s="1508">
        <f t="shared" si="9"/>
        <v>727.6</v>
      </c>
      <c r="AE26" s="1351" t="s">
        <v>334</v>
      </c>
      <c r="AF26" s="14">
        <f t="shared" si="10"/>
        <v>0</v>
      </c>
      <c r="AG26" s="14" t="e">
        <f t="shared" si="11"/>
        <v>#DIV/0!</v>
      </c>
      <c r="AH26" s="1351" t="s">
        <v>334</v>
      </c>
      <c r="AI26" s="1351" t="s">
        <v>334</v>
      </c>
      <c r="AJ26" s="1461"/>
    </row>
    <row r="27" spans="1:36" ht="15.75">
      <c r="A27" s="1461">
        <v>7</v>
      </c>
      <c r="B27" s="1362" t="s">
        <v>2365</v>
      </c>
      <c r="C27" s="1350" t="s">
        <v>66</v>
      </c>
      <c r="D27" s="1408">
        <v>1.1342000000000001</v>
      </c>
      <c r="E27" s="1354">
        <v>200</v>
      </c>
      <c r="F27" s="1366">
        <f t="shared" si="6"/>
        <v>226.84000000000003</v>
      </c>
      <c r="G27" s="1354"/>
      <c r="H27" s="1408">
        <f t="shared" si="7"/>
        <v>0</v>
      </c>
      <c r="I27" s="1510">
        <v>44392</v>
      </c>
      <c r="J27" s="1351" t="s">
        <v>334</v>
      </c>
      <c r="K27" s="1351"/>
      <c r="L27" s="1353">
        <v>776</v>
      </c>
      <c r="M27" s="1351">
        <v>44379</v>
      </c>
      <c r="N27" s="1354">
        <v>0</v>
      </c>
      <c r="O27" s="1354">
        <v>0</v>
      </c>
      <c r="P27" s="1354">
        <v>0</v>
      </c>
      <c r="Q27" s="1354"/>
      <c r="R27" s="1354"/>
      <c r="S27" s="1354"/>
      <c r="T27" s="1354"/>
      <c r="U27" s="1354"/>
      <c r="V27" s="1354"/>
      <c r="W27" s="1354"/>
      <c r="X27" s="1354"/>
      <c r="Y27" s="1354"/>
      <c r="Z27" s="1354"/>
      <c r="AA27" s="1354"/>
      <c r="AB27" s="1366"/>
      <c r="AC27" s="1507">
        <f t="shared" si="8"/>
        <v>200</v>
      </c>
      <c r="AD27" s="1508">
        <f t="shared" si="9"/>
        <v>226.84000000000003</v>
      </c>
      <c r="AE27" s="1351" t="s">
        <v>334</v>
      </c>
      <c r="AF27" s="14">
        <f t="shared" si="10"/>
        <v>0</v>
      </c>
      <c r="AG27" s="14" t="e">
        <f t="shared" si="11"/>
        <v>#DIV/0!</v>
      </c>
      <c r="AH27" s="1351" t="s">
        <v>334</v>
      </c>
      <c r="AI27" s="1351" t="s">
        <v>334</v>
      </c>
      <c r="AJ27" s="1461"/>
    </row>
    <row r="28" spans="1:36" ht="15.75">
      <c r="A28" s="4414" t="s">
        <v>20</v>
      </c>
      <c r="B28" s="4414"/>
      <c r="C28" s="4414"/>
      <c r="D28" s="4414"/>
      <c r="E28" s="4414"/>
      <c r="F28" s="4414"/>
      <c r="G28" s="4414"/>
      <c r="H28" s="4414"/>
      <c r="I28" s="4414"/>
      <c r="J28" s="4414"/>
      <c r="K28" s="4414"/>
      <c r="L28" s="4414"/>
      <c r="M28" s="4414"/>
      <c r="N28" s="4414"/>
      <c r="O28" s="4414"/>
      <c r="P28" s="4414"/>
      <c r="Q28" s="4414"/>
      <c r="R28" s="4414"/>
      <c r="S28" s="4414"/>
      <c r="T28" s="4414"/>
      <c r="U28" s="4414"/>
      <c r="V28" s="4414"/>
      <c r="W28" s="4414"/>
      <c r="X28" s="4414"/>
      <c r="Y28" s="4414"/>
      <c r="Z28" s="4414"/>
      <c r="AA28" s="4414"/>
      <c r="AB28" s="4414"/>
      <c r="AC28" s="4414"/>
      <c r="AD28" s="4414"/>
      <c r="AE28" s="4414"/>
      <c r="AF28" s="4414"/>
      <c r="AG28" s="4414"/>
      <c r="AH28" s="4414"/>
      <c r="AI28" s="4414"/>
      <c r="AJ28" s="1461"/>
    </row>
    <row r="29" spans="1:36" ht="15.75">
      <c r="A29" s="4896" t="s">
        <v>292</v>
      </c>
      <c r="B29" s="4897"/>
      <c r="C29" s="4897"/>
      <c r="D29" s="4897"/>
      <c r="E29" s="4897"/>
      <c r="F29" s="4897"/>
      <c r="G29" s="4897"/>
      <c r="H29" s="4897"/>
      <c r="I29" s="4897"/>
      <c r="J29" s="4897"/>
      <c r="K29" s="4897"/>
      <c r="L29" s="4897"/>
      <c r="M29" s="4897"/>
      <c r="N29" s="4897"/>
      <c r="O29" s="4897"/>
      <c r="P29" s="4897"/>
      <c r="Q29" s="4897"/>
      <c r="R29" s="4897"/>
      <c r="S29" s="4897"/>
      <c r="T29" s="4897"/>
      <c r="U29" s="4897"/>
      <c r="V29" s="4897"/>
      <c r="W29" s="4897"/>
      <c r="X29" s="4897"/>
      <c r="Y29" s="4897"/>
      <c r="Z29" s="4897"/>
      <c r="AA29" s="4897"/>
      <c r="AB29" s="4897"/>
      <c r="AC29" s="4897"/>
      <c r="AD29" s="4897"/>
      <c r="AE29" s="4897"/>
      <c r="AF29" s="4897"/>
      <c r="AG29" s="4897"/>
      <c r="AH29" s="4897"/>
      <c r="AI29" s="4897"/>
      <c r="AJ29" s="1461"/>
    </row>
    <row r="30" spans="1:36" ht="31.5">
      <c r="A30" s="1461">
        <v>1</v>
      </c>
      <c r="B30" s="1350" t="s">
        <v>2354</v>
      </c>
      <c r="C30" s="1286" t="s">
        <v>66</v>
      </c>
      <c r="D30" s="1283">
        <v>44191</v>
      </c>
      <c r="E30" s="1354">
        <v>5</v>
      </c>
      <c r="F30" s="1366">
        <f t="shared" ref="F30" si="12">E30*D30</f>
        <v>220955</v>
      </c>
      <c r="G30" s="1354"/>
      <c r="H30" s="1408">
        <f t="shared" ref="H30:H82" si="13">G30*D30</f>
        <v>0</v>
      </c>
      <c r="I30" s="1506">
        <v>44896</v>
      </c>
      <c r="J30" s="1351" t="s">
        <v>334</v>
      </c>
      <c r="K30" s="1351"/>
      <c r="L30" s="1353">
        <v>86</v>
      </c>
      <c r="M30" s="1506">
        <v>44862</v>
      </c>
      <c r="N30" s="1354">
        <v>0</v>
      </c>
      <c r="O30" s="1354">
        <v>0</v>
      </c>
      <c r="P30" s="1354">
        <v>0</v>
      </c>
      <c r="Q30" s="1354"/>
      <c r="R30" s="1354"/>
      <c r="S30" s="1354"/>
      <c r="T30" s="1354"/>
      <c r="U30" s="1354"/>
      <c r="V30" s="1354"/>
      <c r="W30" s="1354"/>
      <c r="X30" s="1354"/>
      <c r="Y30" s="1354">
        <v>0</v>
      </c>
      <c r="Z30" s="1354"/>
      <c r="AA30" s="1354"/>
      <c r="AB30" s="1366"/>
      <c r="AC30" s="1507">
        <f t="shared" ref="AC30:AC55" si="14">E30+G30-N30-O30-AA30-P30-Q30-R30-S30-T30-U30-V30-W30-X30-Y30</f>
        <v>5</v>
      </c>
      <c r="AD30" s="1508">
        <f t="shared" ref="AD30:AD55" si="15">D30*AC30</f>
        <v>220955</v>
      </c>
      <c r="AE30" s="1351" t="s">
        <v>334</v>
      </c>
      <c r="AF30" s="14">
        <f t="shared" ref="AF30:AF55" si="16">(N30+O30+P30+Q30+R30+S30+T30+U30+V30+W30+X30+Y30)/3</f>
        <v>0</v>
      </c>
      <c r="AG30" s="14" t="e">
        <f t="shared" ref="AG30:AG55" si="17">AC30/AF30</f>
        <v>#DIV/0!</v>
      </c>
      <c r="AH30" s="1351" t="s">
        <v>334</v>
      </c>
      <c r="AI30" s="1351" t="s">
        <v>334</v>
      </c>
      <c r="AJ30" s="1461"/>
    </row>
    <row r="31" spans="1:36" ht="15.75">
      <c r="A31" s="1461">
        <v>2</v>
      </c>
      <c r="B31" s="1350" t="s">
        <v>10683</v>
      </c>
      <c r="C31" s="1286" t="s">
        <v>66</v>
      </c>
      <c r="D31" s="1283">
        <v>294.39</v>
      </c>
      <c r="E31" s="1354"/>
      <c r="F31" s="1366"/>
      <c r="G31" s="1354">
        <v>7</v>
      </c>
      <c r="H31" s="1408">
        <f t="shared" si="13"/>
        <v>2060.73</v>
      </c>
      <c r="I31" s="1506">
        <v>44998</v>
      </c>
      <c r="J31" s="1351">
        <v>45931</v>
      </c>
      <c r="K31" s="1351"/>
      <c r="L31" s="1353" t="s">
        <v>10684</v>
      </c>
      <c r="M31" s="1506">
        <v>44978</v>
      </c>
      <c r="N31" s="1354"/>
      <c r="O31" s="1354"/>
      <c r="P31" s="1354">
        <v>0</v>
      </c>
      <c r="Q31" s="1354"/>
      <c r="R31" s="1354"/>
      <c r="S31" s="1354"/>
      <c r="T31" s="1354"/>
      <c r="U31" s="1354"/>
      <c r="V31" s="1354"/>
      <c r="W31" s="1354"/>
      <c r="X31" s="1354"/>
      <c r="Y31" s="1354"/>
      <c r="Z31" s="1354"/>
      <c r="AA31" s="1354"/>
      <c r="AB31" s="1366"/>
      <c r="AC31" s="1507">
        <f t="shared" si="14"/>
        <v>7</v>
      </c>
      <c r="AD31" s="1508">
        <f t="shared" si="15"/>
        <v>2060.73</v>
      </c>
      <c r="AE31" s="14">
        <f t="shared" ref="AE31:AE36" si="18">(J31-"01.04.2023")/30</f>
        <v>30.466666666666665</v>
      </c>
      <c r="AF31" s="14">
        <f t="shared" si="16"/>
        <v>0</v>
      </c>
      <c r="AG31" s="14" t="e">
        <f t="shared" si="17"/>
        <v>#DIV/0!</v>
      </c>
      <c r="AH31" s="14" t="e">
        <f t="shared" ref="AH31:AH36" si="19">AG31-AE31</f>
        <v>#DIV/0!</v>
      </c>
      <c r="AI31" s="14">
        <f t="shared" ref="AI31:AI36" si="20">AC31-(AE31*AF31)</f>
        <v>7</v>
      </c>
      <c r="AJ31" s="1461"/>
    </row>
    <row r="32" spans="1:36" ht="15.75">
      <c r="A32" s="1461">
        <v>3</v>
      </c>
      <c r="B32" s="1350" t="s">
        <v>10683</v>
      </c>
      <c r="C32" s="1286" t="s">
        <v>66</v>
      </c>
      <c r="D32" s="1283">
        <v>294.39</v>
      </c>
      <c r="E32" s="1354"/>
      <c r="F32" s="1366"/>
      <c r="G32" s="1354">
        <v>11</v>
      </c>
      <c r="H32" s="1408">
        <f t="shared" si="13"/>
        <v>3238.29</v>
      </c>
      <c r="I32" s="1506">
        <v>44998</v>
      </c>
      <c r="J32" s="1351">
        <v>45931</v>
      </c>
      <c r="K32" s="1351"/>
      <c r="L32" s="1353" t="s">
        <v>10684</v>
      </c>
      <c r="M32" s="1506">
        <v>44978</v>
      </c>
      <c r="N32" s="1354"/>
      <c r="O32" s="1354"/>
      <c r="P32" s="1354">
        <v>4</v>
      </c>
      <c r="Q32" s="1354"/>
      <c r="R32" s="1354"/>
      <c r="S32" s="1354"/>
      <c r="T32" s="1354"/>
      <c r="U32" s="1354"/>
      <c r="V32" s="1354"/>
      <c r="W32" s="1354"/>
      <c r="X32" s="1354"/>
      <c r="Y32" s="1354"/>
      <c r="Z32" s="1354"/>
      <c r="AA32" s="1354"/>
      <c r="AB32" s="1366"/>
      <c r="AC32" s="1507">
        <f t="shared" si="14"/>
        <v>7</v>
      </c>
      <c r="AD32" s="1508">
        <f t="shared" si="15"/>
        <v>2060.73</v>
      </c>
      <c r="AE32" s="14">
        <f t="shared" si="18"/>
        <v>30.466666666666665</v>
      </c>
      <c r="AF32" s="14">
        <f t="shared" si="16"/>
        <v>1.3333333333333333</v>
      </c>
      <c r="AG32" s="14">
        <f t="shared" si="17"/>
        <v>5.25</v>
      </c>
      <c r="AH32" s="14">
        <f t="shared" si="19"/>
        <v>-25.216666666666665</v>
      </c>
      <c r="AI32" s="14">
        <f t="shared" si="20"/>
        <v>-33.62222222222222</v>
      </c>
      <c r="AJ32" s="1461"/>
    </row>
    <row r="33" spans="1:36" ht="30" customHeight="1">
      <c r="A33" s="1461">
        <v>4</v>
      </c>
      <c r="B33" s="1350" t="s">
        <v>2366</v>
      </c>
      <c r="C33" s="1286" t="s">
        <v>233</v>
      </c>
      <c r="D33" s="1283">
        <v>12346.81</v>
      </c>
      <c r="E33" s="1354">
        <v>3</v>
      </c>
      <c r="F33" s="1366">
        <f t="shared" ref="F33:F114" si="21">E33*D33</f>
        <v>37040.43</v>
      </c>
      <c r="G33" s="1271"/>
      <c r="H33" s="1408">
        <f t="shared" si="13"/>
        <v>0</v>
      </c>
      <c r="I33" s="1506">
        <v>44299</v>
      </c>
      <c r="J33" s="1364">
        <v>45078</v>
      </c>
      <c r="K33" s="1364"/>
      <c r="L33" s="1359">
        <v>363</v>
      </c>
      <c r="M33" s="1364">
        <v>44292</v>
      </c>
      <c r="N33" s="1354">
        <v>0</v>
      </c>
      <c r="O33" s="1354">
        <v>0</v>
      </c>
      <c r="P33" s="1354">
        <v>1</v>
      </c>
      <c r="Q33" s="1354"/>
      <c r="R33" s="1354"/>
      <c r="S33" s="1354"/>
      <c r="T33" s="1354"/>
      <c r="U33" s="1354"/>
      <c r="V33" s="1354"/>
      <c r="W33" s="1354"/>
      <c r="X33" s="1354"/>
      <c r="Y33" s="1354"/>
      <c r="Z33" s="1354"/>
      <c r="AA33" s="1354"/>
      <c r="AB33" s="1366"/>
      <c r="AC33" s="1507">
        <f t="shared" si="14"/>
        <v>2</v>
      </c>
      <c r="AD33" s="1508">
        <f t="shared" si="15"/>
        <v>24693.62</v>
      </c>
      <c r="AE33" s="14">
        <f t="shared" si="18"/>
        <v>2.0333333333333332</v>
      </c>
      <c r="AF33" s="14">
        <f t="shared" si="16"/>
        <v>0.33333333333333331</v>
      </c>
      <c r="AG33" s="14">
        <f t="shared" si="17"/>
        <v>6</v>
      </c>
      <c r="AH33" s="14">
        <f t="shared" si="19"/>
        <v>3.9666666666666668</v>
      </c>
      <c r="AI33" s="14">
        <f t="shared" si="20"/>
        <v>1.3222222222222224</v>
      </c>
      <c r="AJ33" s="1461"/>
    </row>
    <row r="34" spans="1:36" ht="15.75">
      <c r="A34" s="1461">
        <v>5</v>
      </c>
      <c r="B34" s="1509" t="s">
        <v>2367</v>
      </c>
      <c r="C34" s="1286" t="s">
        <v>638</v>
      </c>
      <c r="D34" s="1283">
        <v>118.81</v>
      </c>
      <c r="E34" s="1354">
        <v>484</v>
      </c>
      <c r="F34" s="1366">
        <f t="shared" si="21"/>
        <v>57504.04</v>
      </c>
      <c r="G34" s="1513"/>
      <c r="H34" s="1408">
        <f t="shared" si="13"/>
        <v>0</v>
      </c>
      <c r="I34" s="1506">
        <v>44425</v>
      </c>
      <c r="J34" s="1514">
        <v>45323</v>
      </c>
      <c r="K34" s="1514"/>
      <c r="L34" s="1359">
        <v>1071</v>
      </c>
      <c r="M34" s="1514">
        <v>44418</v>
      </c>
      <c r="N34" s="1354">
        <v>43</v>
      </c>
      <c r="O34" s="1354">
        <v>15</v>
      </c>
      <c r="P34" s="1354">
        <v>99</v>
      </c>
      <c r="Q34" s="1354"/>
      <c r="R34" s="1354"/>
      <c r="S34" s="1354"/>
      <c r="T34" s="1354"/>
      <c r="U34" s="1354"/>
      <c r="V34" s="1354"/>
      <c r="W34" s="1354"/>
      <c r="X34" s="1354"/>
      <c r="Y34" s="1354"/>
      <c r="Z34" s="1354"/>
      <c r="AA34" s="1354"/>
      <c r="AB34" s="1366"/>
      <c r="AC34" s="1507">
        <f t="shared" si="14"/>
        <v>327</v>
      </c>
      <c r="AD34" s="1508">
        <f t="shared" si="15"/>
        <v>38850.870000000003</v>
      </c>
      <c r="AE34" s="14">
        <f t="shared" si="18"/>
        <v>10.199999999999999</v>
      </c>
      <c r="AF34" s="14">
        <f t="shared" si="16"/>
        <v>52.333333333333336</v>
      </c>
      <c r="AG34" s="14">
        <f t="shared" si="17"/>
        <v>6.2484076433121016</v>
      </c>
      <c r="AH34" s="14">
        <f t="shared" si="19"/>
        <v>-3.9515923566878977</v>
      </c>
      <c r="AI34" s="14">
        <f t="shared" si="20"/>
        <v>-206.79999999999995</v>
      </c>
      <c r="AJ34" s="1461"/>
    </row>
    <row r="35" spans="1:36" ht="15.75">
      <c r="A35" s="1461">
        <v>6</v>
      </c>
      <c r="B35" s="1509" t="s">
        <v>2367</v>
      </c>
      <c r="C35" s="1286" t="s">
        <v>638</v>
      </c>
      <c r="D35" s="136">
        <v>98.39</v>
      </c>
      <c r="E35" s="1354">
        <v>180</v>
      </c>
      <c r="F35" s="1366"/>
      <c r="G35" s="1513"/>
      <c r="H35" s="1408">
        <f t="shared" si="13"/>
        <v>0</v>
      </c>
      <c r="I35" s="1506">
        <v>44839</v>
      </c>
      <c r="J35" s="1514">
        <v>45626</v>
      </c>
      <c r="K35" s="1514"/>
      <c r="L35" s="1359" t="s">
        <v>6277</v>
      </c>
      <c r="M35" s="1514">
        <v>44824</v>
      </c>
      <c r="N35" s="1354">
        <v>0</v>
      </c>
      <c r="O35" s="1354">
        <v>0</v>
      </c>
      <c r="P35" s="1354">
        <v>0</v>
      </c>
      <c r="Q35" s="1354"/>
      <c r="R35" s="1354"/>
      <c r="S35" s="1354"/>
      <c r="T35" s="1354"/>
      <c r="U35" s="1354"/>
      <c r="V35" s="1354"/>
      <c r="W35" s="1354"/>
      <c r="X35" s="1354"/>
      <c r="Y35" s="1354"/>
      <c r="Z35" s="1354"/>
      <c r="AA35" s="1354"/>
      <c r="AB35" s="1366"/>
      <c r="AC35" s="1507">
        <f t="shared" si="14"/>
        <v>180</v>
      </c>
      <c r="AD35" s="1508">
        <f t="shared" si="15"/>
        <v>17710.2</v>
      </c>
      <c r="AE35" s="14">
        <f t="shared" si="18"/>
        <v>20.3</v>
      </c>
      <c r="AF35" s="14">
        <f t="shared" si="16"/>
        <v>0</v>
      </c>
      <c r="AG35" s="14" t="e">
        <f t="shared" si="17"/>
        <v>#DIV/0!</v>
      </c>
      <c r="AH35" s="14" t="e">
        <f t="shared" si="19"/>
        <v>#DIV/0!</v>
      </c>
      <c r="AI35" s="14">
        <f t="shared" si="20"/>
        <v>180</v>
      </c>
      <c r="AJ35" s="1461"/>
    </row>
    <row r="36" spans="1:36" ht="30" customHeight="1">
      <c r="A36" s="1461">
        <v>7</v>
      </c>
      <c r="B36" s="1515" t="s">
        <v>2368</v>
      </c>
      <c r="C36" s="135" t="s">
        <v>176</v>
      </c>
      <c r="D36" s="136">
        <v>51.36</v>
      </c>
      <c r="E36" s="1354">
        <v>370</v>
      </c>
      <c r="F36" s="1366">
        <f t="shared" si="21"/>
        <v>19003.2</v>
      </c>
      <c r="G36" s="1513"/>
      <c r="H36" s="1408">
        <f t="shared" si="13"/>
        <v>0</v>
      </c>
      <c r="I36" s="1506">
        <v>44663</v>
      </c>
      <c r="J36" s="1514">
        <v>45688</v>
      </c>
      <c r="K36" s="1514"/>
      <c r="L36" s="1359">
        <v>225</v>
      </c>
      <c r="M36" s="1514">
        <v>44297</v>
      </c>
      <c r="N36" s="1354">
        <v>55</v>
      </c>
      <c r="O36" s="1354">
        <v>2</v>
      </c>
      <c r="P36" s="1354">
        <v>4</v>
      </c>
      <c r="Q36" s="1354"/>
      <c r="R36" s="1354"/>
      <c r="S36" s="1354"/>
      <c r="T36" s="1354"/>
      <c r="U36" s="1354"/>
      <c r="V36" s="1354"/>
      <c r="W36" s="1354"/>
      <c r="X36" s="1354"/>
      <c r="Y36" s="1354"/>
      <c r="Z36" s="1354"/>
      <c r="AA36" s="1354"/>
      <c r="AB36" s="1366"/>
      <c r="AC36" s="1507">
        <f t="shared" si="14"/>
        <v>309</v>
      </c>
      <c r="AD36" s="1508">
        <f t="shared" si="15"/>
        <v>15870.24</v>
      </c>
      <c r="AE36" s="14">
        <f t="shared" si="18"/>
        <v>22.366666666666667</v>
      </c>
      <c r="AF36" s="14">
        <f t="shared" si="16"/>
        <v>20.333333333333332</v>
      </c>
      <c r="AG36" s="14">
        <f t="shared" si="17"/>
        <v>15.196721311475411</v>
      </c>
      <c r="AH36" s="14">
        <f t="shared" si="19"/>
        <v>-7.1699453551912562</v>
      </c>
      <c r="AI36" s="14">
        <f t="shared" si="20"/>
        <v>-145.78888888888889</v>
      </c>
      <c r="AJ36" s="1461"/>
    </row>
    <row r="37" spans="1:36" ht="30" customHeight="1">
      <c r="A37" s="1461">
        <v>8</v>
      </c>
      <c r="B37" s="1515" t="s">
        <v>6278</v>
      </c>
      <c r="C37" s="135" t="s">
        <v>66</v>
      </c>
      <c r="D37" s="136">
        <v>90878</v>
      </c>
      <c r="E37" s="1354">
        <v>1</v>
      </c>
      <c r="F37" s="1366">
        <f t="shared" si="21"/>
        <v>90878</v>
      </c>
      <c r="G37" s="1513"/>
      <c r="H37" s="1408">
        <f t="shared" si="13"/>
        <v>0</v>
      </c>
      <c r="I37" s="1506">
        <v>44852</v>
      </c>
      <c r="J37" s="1514" t="s">
        <v>334</v>
      </c>
      <c r="K37" s="1514"/>
      <c r="L37" s="1359">
        <v>61</v>
      </c>
      <c r="M37" s="1514">
        <v>44806</v>
      </c>
      <c r="N37" s="1354">
        <v>0</v>
      </c>
      <c r="O37" s="1354">
        <v>0</v>
      </c>
      <c r="P37" s="1354">
        <v>0</v>
      </c>
      <c r="Q37" s="1354"/>
      <c r="R37" s="1354"/>
      <c r="S37" s="1354"/>
      <c r="T37" s="1354"/>
      <c r="U37" s="1354"/>
      <c r="V37" s="1354"/>
      <c r="W37" s="1354"/>
      <c r="X37" s="1354"/>
      <c r="Y37" s="1354"/>
      <c r="Z37" s="1354"/>
      <c r="AA37" s="1354"/>
      <c r="AB37" s="1366"/>
      <c r="AC37" s="1507">
        <f t="shared" si="14"/>
        <v>1</v>
      </c>
      <c r="AD37" s="1508">
        <f t="shared" si="15"/>
        <v>90878</v>
      </c>
      <c r="AE37" s="1351" t="s">
        <v>334</v>
      </c>
      <c r="AF37" s="14">
        <f t="shared" si="16"/>
        <v>0</v>
      </c>
      <c r="AG37" s="14" t="e">
        <f t="shared" si="17"/>
        <v>#DIV/0!</v>
      </c>
      <c r="AH37" s="1351" t="s">
        <v>334</v>
      </c>
      <c r="AI37" s="1351" t="s">
        <v>334</v>
      </c>
      <c r="AJ37" s="1461"/>
    </row>
    <row r="38" spans="1:36" ht="30" customHeight="1">
      <c r="A38" s="1461">
        <v>9</v>
      </c>
      <c r="B38" s="1515" t="s">
        <v>8424</v>
      </c>
      <c r="C38" s="135" t="s">
        <v>66</v>
      </c>
      <c r="D38" s="136">
        <v>420</v>
      </c>
      <c r="E38" s="1354"/>
      <c r="F38" s="1366"/>
      <c r="G38" s="1513">
        <v>4</v>
      </c>
      <c r="H38" s="1408">
        <f t="shared" si="13"/>
        <v>1680</v>
      </c>
      <c r="I38" s="1506">
        <v>44928</v>
      </c>
      <c r="J38" s="1514">
        <v>46699</v>
      </c>
      <c r="K38" s="1514"/>
      <c r="L38" s="1359" t="s">
        <v>8425</v>
      </c>
      <c r="M38" s="1514">
        <v>44910</v>
      </c>
      <c r="N38" s="1354">
        <v>0</v>
      </c>
      <c r="O38" s="1354">
        <v>0</v>
      </c>
      <c r="P38" s="1354">
        <v>0</v>
      </c>
      <c r="Q38" s="1354"/>
      <c r="R38" s="1354"/>
      <c r="S38" s="1354"/>
      <c r="T38" s="1354"/>
      <c r="U38" s="1354"/>
      <c r="V38" s="1354"/>
      <c r="W38" s="1354"/>
      <c r="X38" s="1354"/>
      <c r="Y38" s="1354"/>
      <c r="Z38" s="1354"/>
      <c r="AA38" s="1354"/>
      <c r="AB38" s="1366"/>
      <c r="AC38" s="1507">
        <f t="shared" si="14"/>
        <v>4</v>
      </c>
      <c r="AD38" s="1508">
        <f t="shared" si="15"/>
        <v>1680</v>
      </c>
      <c r="AE38" s="14">
        <f>(J38-"01.04.2023")/30</f>
        <v>56.06666666666667</v>
      </c>
      <c r="AF38" s="14">
        <f t="shared" si="16"/>
        <v>0</v>
      </c>
      <c r="AG38" s="14" t="e">
        <f t="shared" si="17"/>
        <v>#DIV/0!</v>
      </c>
      <c r="AH38" s="14" t="e">
        <f>AG38-AE38</f>
        <v>#DIV/0!</v>
      </c>
      <c r="AI38" s="14">
        <f>AC38-(AE38*AF38)</f>
        <v>4</v>
      </c>
      <c r="AJ38" s="1461"/>
    </row>
    <row r="39" spans="1:36" ht="47.25">
      <c r="A39" s="1461">
        <v>10</v>
      </c>
      <c r="B39" s="1350" t="s">
        <v>2369</v>
      </c>
      <c r="C39" s="1286" t="s">
        <v>143</v>
      </c>
      <c r="D39" s="1283">
        <v>10800</v>
      </c>
      <c r="E39" s="1354">
        <v>5</v>
      </c>
      <c r="F39" s="1366">
        <f t="shared" si="21"/>
        <v>54000</v>
      </c>
      <c r="G39" s="1513"/>
      <c r="H39" s="1408">
        <f t="shared" si="13"/>
        <v>0</v>
      </c>
      <c r="I39" s="1506">
        <v>44512</v>
      </c>
      <c r="J39" s="1351">
        <v>45443</v>
      </c>
      <c r="K39" s="1351"/>
      <c r="L39" s="1353">
        <v>1441</v>
      </c>
      <c r="M39" s="1351">
        <v>44503</v>
      </c>
      <c r="N39" s="1354">
        <v>0</v>
      </c>
      <c r="O39" s="1354">
        <v>0</v>
      </c>
      <c r="P39" s="1354">
        <v>0</v>
      </c>
      <c r="Q39" s="1354"/>
      <c r="R39" s="1354"/>
      <c r="S39" s="1354"/>
      <c r="T39" s="1354"/>
      <c r="U39" s="1354"/>
      <c r="V39" s="1354"/>
      <c r="W39" s="1354"/>
      <c r="X39" s="1354"/>
      <c r="Y39" s="1354"/>
      <c r="Z39" s="1354"/>
      <c r="AA39" s="1354"/>
      <c r="AB39" s="1366"/>
      <c r="AC39" s="1507">
        <f t="shared" si="14"/>
        <v>5</v>
      </c>
      <c r="AD39" s="1508">
        <f t="shared" si="15"/>
        <v>54000</v>
      </c>
      <c r="AE39" s="14">
        <f>(J39-"01.04.2023")/30</f>
        <v>14.2</v>
      </c>
      <c r="AF39" s="14">
        <f t="shared" si="16"/>
        <v>0</v>
      </c>
      <c r="AG39" s="14" t="e">
        <f t="shared" si="17"/>
        <v>#DIV/0!</v>
      </c>
      <c r="AH39" s="14" t="e">
        <f>AG39-AE39</f>
        <v>#DIV/0!</v>
      </c>
      <c r="AI39" s="14">
        <f>AC39-(AE39*AF39)</f>
        <v>5</v>
      </c>
      <c r="AJ39" s="1461"/>
    </row>
    <row r="40" spans="1:36" ht="31.5">
      <c r="A40" s="1461">
        <v>11</v>
      </c>
      <c r="B40" s="22" t="s">
        <v>2370</v>
      </c>
      <c r="C40" s="135" t="s">
        <v>65</v>
      </c>
      <c r="D40" s="136">
        <v>4.22</v>
      </c>
      <c r="E40" s="1354">
        <v>135</v>
      </c>
      <c r="F40" s="1366">
        <f t="shared" si="21"/>
        <v>569.69999999999993</v>
      </c>
      <c r="G40" s="1513"/>
      <c r="H40" s="1408">
        <f t="shared" si="13"/>
        <v>0</v>
      </c>
      <c r="I40" s="1506">
        <v>44658</v>
      </c>
      <c r="J40" s="1351">
        <v>45230</v>
      </c>
      <c r="K40" s="1351"/>
      <c r="L40" s="1353">
        <v>181</v>
      </c>
      <c r="M40" s="1351">
        <v>44648</v>
      </c>
      <c r="N40" s="1354">
        <v>45</v>
      </c>
      <c r="O40" s="1354">
        <v>28</v>
      </c>
      <c r="P40" s="1354">
        <v>33</v>
      </c>
      <c r="Q40" s="1354"/>
      <c r="R40" s="1354"/>
      <c r="S40" s="1354"/>
      <c r="T40" s="1354"/>
      <c r="U40" s="1354"/>
      <c r="V40" s="1354"/>
      <c r="W40" s="1354"/>
      <c r="X40" s="1354"/>
      <c r="Y40" s="1354"/>
      <c r="Z40" s="1354"/>
      <c r="AA40" s="1354"/>
      <c r="AB40" s="1366"/>
      <c r="AC40" s="1507">
        <f t="shared" si="14"/>
        <v>29</v>
      </c>
      <c r="AD40" s="1508">
        <f t="shared" si="15"/>
        <v>122.38</v>
      </c>
      <c r="AE40" s="14">
        <f>(J40-"01.04.2023")/30</f>
        <v>7.1</v>
      </c>
      <c r="AF40" s="14">
        <f t="shared" si="16"/>
        <v>35.333333333333336</v>
      </c>
      <c r="AG40" s="14">
        <f t="shared" si="17"/>
        <v>0.820754716981132</v>
      </c>
      <c r="AH40" s="14">
        <f>AG40-AE40</f>
        <v>-6.2792452830188674</v>
      </c>
      <c r="AI40" s="14">
        <f>AC40-(AE40*AF40)</f>
        <v>-221.86666666666667</v>
      </c>
      <c r="AJ40" s="1461"/>
    </row>
    <row r="41" spans="1:36" ht="15.75">
      <c r="A41" s="1461">
        <v>12</v>
      </c>
      <c r="B41" s="22" t="s">
        <v>7139</v>
      </c>
      <c r="C41" s="135" t="s">
        <v>143</v>
      </c>
      <c r="D41" s="136">
        <v>256.3</v>
      </c>
      <c r="E41" s="1354">
        <v>80</v>
      </c>
      <c r="F41" s="1366">
        <f t="shared" si="21"/>
        <v>20504</v>
      </c>
      <c r="G41" s="1513"/>
      <c r="H41" s="1408">
        <f t="shared" si="13"/>
        <v>0</v>
      </c>
      <c r="I41" s="1506">
        <v>44921</v>
      </c>
      <c r="J41" s="1351">
        <v>45901</v>
      </c>
      <c r="K41" s="1351"/>
      <c r="L41" s="1353" t="s">
        <v>7140</v>
      </c>
      <c r="M41" s="1351">
        <v>44904</v>
      </c>
      <c r="N41" s="1354">
        <v>40</v>
      </c>
      <c r="O41" s="1354">
        <v>0</v>
      </c>
      <c r="P41" s="1354">
        <v>1</v>
      </c>
      <c r="Q41" s="1354"/>
      <c r="R41" s="1354"/>
      <c r="S41" s="1354"/>
      <c r="T41" s="1354"/>
      <c r="U41" s="1354"/>
      <c r="V41" s="1354"/>
      <c r="W41" s="1354"/>
      <c r="X41" s="1354"/>
      <c r="Y41" s="1354"/>
      <c r="Z41" s="1354"/>
      <c r="AA41" s="1354"/>
      <c r="AB41" s="1366"/>
      <c r="AC41" s="1507">
        <f t="shared" si="14"/>
        <v>39</v>
      </c>
      <c r="AD41" s="1508">
        <f t="shared" si="15"/>
        <v>9995.7000000000007</v>
      </c>
      <c r="AE41" s="14">
        <f>(J41-"01.04.2023")/30</f>
        <v>29.466666666666665</v>
      </c>
      <c r="AF41" s="14">
        <f t="shared" si="16"/>
        <v>13.666666666666666</v>
      </c>
      <c r="AG41" s="14">
        <f t="shared" si="17"/>
        <v>2.8536585365853662</v>
      </c>
      <c r="AH41" s="14">
        <f>AG41-AE41</f>
        <v>-26.613008130081298</v>
      </c>
      <c r="AI41" s="14">
        <f>AC41-(AE41*AF41)</f>
        <v>-363.71111111111105</v>
      </c>
      <c r="AJ41" s="1461"/>
    </row>
    <row r="42" spans="1:36" ht="15.75">
      <c r="A42" s="1461">
        <v>17</v>
      </c>
      <c r="B42" s="1517" t="s">
        <v>8426</v>
      </c>
      <c r="C42" s="22" t="s">
        <v>143</v>
      </c>
      <c r="D42" s="24">
        <v>202.12</v>
      </c>
      <c r="E42" s="1354"/>
      <c r="F42" s="1366"/>
      <c r="G42" s="1513">
        <v>300</v>
      </c>
      <c r="H42" s="1408">
        <f t="shared" si="13"/>
        <v>60636</v>
      </c>
      <c r="I42" s="1506">
        <v>44970</v>
      </c>
      <c r="J42" s="1358">
        <v>45496</v>
      </c>
      <c r="K42" s="1358"/>
      <c r="L42" s="1375" t="s">
        <v>8913</v>
      </c>
      <c r="M42" s="1358">
        <v>44952</v>
      </c>
      <c r="N42" s="1354"/>
      <c r="O42" s="1354">
        <v>0</v>
      </c>
      <c r="P42" s="1354"/>
      <c r="Q42" s="1354"/>
      <c r="R42" s="1354"/>
      <c r="S42" s="1354"/>
      <c r="T42" s="1354"/>
      <c r="U42" s="1354"/>
      <c r="V42" s="1354"/>
      <c r="W42" s="1354"/>
      <c r="X42" s="1354"/>
      <c r="Y42" s="1354"/>
      <c r="Z42" s="1354"/>
      <c r="AA42" s="1354"/>
      <c r="AB42" s="1366"/>
      <c r="AC42" s="1507">
        <f t="shared" si="14"/>
        <v>300</v>
      </c>
      <c r="AD42" s="1508">
        <f t="shared" si="15"/>
        <v>60636</v>
      </c>
      <c r="AE42" s="14">
        <f>(J42-"01.04.2023")/30</f>
        <v>15.966666666666667</v>
      </c>
      <c r="AF42" s="14">
        <f t="shared" si="16"/>
        <v>0</v>
      </c>
      <c r="AG42" s="14" t="e">
        <f t="shared" si="17"/>
        <v>#DIV/0!</v>
      </c>
      <c r="AH42" s="14" t="e">
        <f>AG42-AE42</f>
        <v>#DIV/0!</v>
      </c>
      <c r="AI42" s="14">
        <f>AC42-(AE42*AF42)</f>
        <v>300</v>
      </c>
      <c r="AJ42" s="1461"/>
    </row>
    <row r="43" spans="1:36" ht="15.75">
      <c r="A43" s="1461">
        <v>18</v>
      </c>
      <c r="B43" s="1516" t="s">
        <v>7141</v>
      </c>
      <c r="C43" s="22" t="s">
        <v>66</v>
      </c>
      <c r="D43" s="24">
        <v>9040</v>
      </c>
      <c r="E43" s="1354">
        <v>10</v>
      </c>
      <c r="F43" s="1366">
        <f t="shared" si="21"/>
        <v>90400</v>
      </c>
      <c r="G43" s="1513"/>
      <c r="H43" s="1408">
        <f t="shared" si="13"/>
        <v>0</v>
      </c>
      <c r="I43" s="1506">
        <v>44896</v>
      </c>
      <c r="J43" s="1358" t="s">
        <v>334</v>
      </c>
      <c r="K43" s="1358"/>
      <c r="L43" s="1375">
        <v>87</v>
      </c>
      <c r="M43" s="1358">
        <v>44862</v>
      </c>
      <c r="N43" s="1354">
        <v>0</v>
      </c>
      <c r="O43" s="1354">
        <v>3</v>
      </c>
      <c r="P43" s="1354">
        <v>5</v>
      </c>
      <c r="Q43" s="1354"/>
      <c r="R43" s="1354"/>
      <c r="S43" s="1354"/>
      <c r="T43" s="1354"/>
      <c r="U43" s="1354"/>
      <c r="V43" s="1354"/>
      <c r="W43" s="1354"/>
      <c r="X43" s="1354"/>
      <c r="Y43" s="1354"/>
      <c r="Z43" s="1354"/>
      <c r="AA43" s="1354"/>
      <c r="AB43" s="1366"/>
      <c r="AC43" s="1507">
        <f t="shared" si="14"/>
        <v>2</v>
      </c>
      <c r="AD43" s="1508">
        <f t="shared" si="15"/>
        <v>18080</v>
      </c>
      <c r="AE43" s="1351" t="s">
        <v>334</v>
      </c>
      <c r="AF43" s="14">
        <f t="shared" si="16"/>
        <v>2.6666666666666665</v>
      </c>
      <c r="AG43" s="14">
        <f t="shared" si="17"/>
        <v>0.75</v>
      </c>
      <c r="AH43" s="1351" t="s">
        <v>334</v>
      </c>
      <c r="AI43" s="1351" t="s">
        <v>334</v>
      </c>
      <c r="AJ43" s="1461"/>
    </row>
    <row r="44" spans="1:36" ht="15.75">
      <c r="A44" s="1461">
        <v>19</v>
      </c>
      <c r="B44" s="1350" t="s">
        <v>2355</v>
      </c>
      <c r="C44" s="1286" t="s">
        <v>66</v>
      </c>
      <c r="D44" s="1283">
        <v>14084.96</v>
      </c>
      <c r="E44" s="1354">
        <v>4</v>
      </c>
      <c r="F44" s="1366">
        <f t="shared" si="21"/>
        <v>56339.839999999997</v>
      </c>
      <c r="G44" s="1354"/>
      <c r="H44" s="1408">
        <f t="shared" si="13"/>
        <v>0</v>
      </c>
      <c r="I44" s="1506">
        <v>44896</v>
      </c>
      <c r="J44" s="1351" t="s">
        <v>334</v>
      </c>
      <c r="K44" s="1351"/>
      <c r="L44" s="1353" t="s">
        <v>1319</v>
      </c>
      <c r="M44" s="1351">
        <v>44896</v>
      </c>
      <c r="N44" s="1354">
        <v>0</v>
      </c>
      <c r="O44" s="1354">
        <v>0</v>
      </c>
      <c r="P44" s="1354">
        <v>0</v>
      </c>
      <c r="Q44" s="1354"/>
      <c r="R44" s="1354"/>
      <c r="S44" s="1354"/>
      <c r="T44" s="1354"/>
      <c r="U44" s="1354"/>
      <c r="V44" s="1354"/>
      <c r="W44" s="1354"/>
      <c r="X44" s="1354"/>
      <c r="Y44" s="1354"/>
      <c r="Z44" s="1354"/>
      <c r="AA44" s="1354"/>
      <c r="AB44" s="1366"/>
      <c r="AC44" s="1507">
        <f t="shared" si="14"/>
        <v>4</v>
      </c>
      <c r="AD44" s="1508">
        <f t="shared" si="15"/>
        <v>56339.839999999997</v>
      </c>
      <c r="AE44" s="1351" t="s">
        <v>334</v>
      </c>
      <c r="AF44" s="14">
        <f t="shared" si="16"/>
        <v>0</v>
      </c>
      <c r="AG44" s="14" t="e">
        <f t="shared" si="17"/>
        <v>#DIV/0!</v>
      </c>
      <c r="AH44" s="1351" t="s">
        <v>334</v>
      </c>
      <c r="AI44" s="1351" t="s">
        <v>334</v>
      </c>
      <c r="AJ44" s="1461"/>
    </row>
    <row r="45" spans="1:36" ht="15.75">
      <c r="A45" s="1461">
        <v>20</v>
      </c>
      <c r="B45" s="22" t="s">
        <v>8427</v>
      </c>
      <c r="C45" s="135" t="s">
        <v>66</v>
      </c>
      <c r="D45" s="136">
        <v>55</v>
      </c>
      <c r="E45" s="1354"/>
      <c r="F45" s="1366"/>
      <c r="G45" s="1354">
        <v>60</v>
      </c>
      <c r="H45" s="1408">
        <f t="shared" si="13"/>
        <v>3300</v>
      </c>
      <c r="I45" s="1506">
        <v>44956</v>
      </c>
      <c r="J45" s="1351">
        <v>45991</v>
      </c>
      <c r="K45" s="1351"/>
      <c r="L45" s="1353" t="s">
        <v>8428</v>
      </c>
      <c r="M45" s="1351">
        <v>44932</v>
      </c>
      <c r="N45" s="1354">
        <v>0</v>
      </c>
      <c r="O45" s="1354">
        <v>0</v>
      </c>
      <c r="P45" s="1354">
        <v>0</v>
      </c>
      <c r="Q45" s="1354"/>
      <c r="R45" s="1354"/>
      <c r="S45" s="1354"/>
      <c r="T45" s="1354"/>
      <c r="U45" s="1354"/>
      <c r="V45" s="1354"/>
      <c r="W45" s="1354"/>
      <c r="X45" s="1354"/>
      <c r="Y45" s="1354"/>
      <c r="Z45" s="1354"/>
      <c r="AA45" s="1354"/>
      <c r="AB45" s="1366"/>
      <c r="AC45" s="1507">
        <f t="shared" si="14"/>
        <v>60</v>
      </c>
      <c r="AD45" s="1508">
        <f t="shared" si="15"/>
        <v>3300</v>
      </c>
      <c r="AE45" s="14">
        <f>(J45-"01.04.2023")/30</f>
        <v>32.466666666666669</v>
      </c>
      <c r="AF45" s="14">
        <f t="shared" si="16"/>
        <v>0</v>
      </c>
      <c r="AG45" s="14" t="e">
        <f t="shared" si="17"/>
        <v>#DIV/0!</v>
      </c>
      <c r="AH45" s="14" t="e">
        <f>AG45-AE45</f>
        <v>#DIV/0!</v>
      </c>
      <c r="AI45" s="14">
        <f>AC45-(AE45*AF45)</f>
        <v>60</v>
      </c>
      <c r="AJ45" s="1461"/>
    </row>
    <row r="46" spans="1:36" ht="15.75">
      <c r="A46" s="1461">
        <v>21</v>
      </c>
      <c r="B46" s="1518" t="s">
        <v>2371</v>
      </c>
      <c r="C46" s="22" t="s">
        <v>66</v>
      </c>
      <c r="D46" s="24">
        <v>896.5</v>
      </c>
      <c r="E46" s="1354">
        <v>5</v>
      </c>
      <c r="F46" s="1366">
        <f t="shared" si="21"/>
        <v>4482.5</v>
      </c>
      <c r="G46" s="1513"/>
      <c r="H46" s="1408">
        <f t="shared" si="13"/>
        <v>0</v>
      </c>
      <c r="I46" s="1506">
        <v>44272</v>
      </c>
      <c r="J46" s="1351" t="s">
        <v>334</v>
      </c>
      <c r="K46" s="1351"/>
      <c r="L46" s="1353">
        <v>262</v>
      </c>
      <c r="M46" s="1351">
        <v>44267</v>
      </c>
      <c r="N46" s="1354">
        <v>0</v>
      </c>
      <c r="O46" s="1354">
        <v>0</v>
      </c>
      <c r="P46" s="1354">
        <v>0</v>
      </c>
      <c r="Q46" s="1354"/>
      <c r="R46" s="1354"/>
      <c r="S46" s="1354"/>
      <c r="T46" s="1354"/>
      <c r="U46" s="1354"/>
      <c r="V46" s="1354"/>
      <c r="W46" s="1354"/>
      <c r="X46" s="1354"/>
      <c r="Y46" s="1354"/>
      <c r="Z46" s="1354"/>
      <c r="AA46" s="1354"/>
      <c r="AB46" s="1366"/>
      <c r="AC46" s="1507">
        <f t="shared" si="14"/>
        <v>5</v>
      </c>
      <c r="AD46" s="1508">
        <f t="shared" si="15"/>
        <v>4482.5</v>
      </c>
      <c r="AE46" s="1351" t="s">
        <v>334</v>
      </c>
      <c r="AF46" s="14">
        <f t="shared" si="16"/>
        <v>0</v>
      </c>
      <c r="AG46" s="14" t="e">
        <f t="shared" si="17"/>
        <v>#DIV/0!</v>
      </c>
      <c r="AH46" s="1351" t="s">
        <v>334</v>
      </c>
      <c r="AI46" s="1351" t="s">
        <v>334</v>
      </c>
      <c r="AJ46" s="1461"/>
    </row>
    <row r="47" spans="1:36" ht="15.75">
      <c r="A47" s="1461">
        <v>22</v>
      </c>
      <c r="B47" s="1518" t="s">
        <v>2372</v>
      </c>
      <c r="C47" s="22" t="s">
        <v>66</v>
      </c>
      <c r="D47" s="24">
        <v>896.5</v>
      </c>
      <c r="E47" s="1354">
        <v>10</v>
      </c>
      <c r="F47" s="1366">
        <f t="shared" si="21"/>
        <v>8965</v>
      </c>
      <c r="G47" s="1513"/>
      <c r="H47" s="1408">
        <f t="shared" si="13"/>
        <v>0</v>
      </c>
      <c r="I47" s="1506">
        <v>44272</v>
      </c>
      <c r="J47" s="1351" t="s">
        <v>334</v>
      </c>
      <c r="K47" s="1351"/>
      <c r="L47" s="1353">
        <v>262</v>
      </c>
      <c r="M47" s="1351">
        <v>44267</v>
      </c>
      <c r="N47" s="1354">
        <v>0</v>
      </c>
      <c r="O47" s="1354">
        <v>0</v>
      </c>
      <c r="P47" s="1354">
        <v>0</v>
      </c>
      <c r="Q47" s="1354"/>
      <c r="R47" s="1354"/>
      <c r="S47" s="1354"/>
      <c r="T47" s="1354"/>
      <c r="U47" s="1354"/>
      <c r="V47" s="1354"/>
      <c r="W47" s="1354"/>
      <c r="X47" s="1354"/>
      <c r="Y47" s="1354"/>
      <c r="Z47" s="1354"/>
      <c r="AA47" s="1354"/>
      <c r="AB47" s="1366"/>
      <c r="AC47" s="1507">
        <f t="shared" si="14"/>
        <v>10</v>
      </c>
      <c r="AD47" s="1508">
        <f t="shared" si="15"/>
        <v>8965</v>
      </c>
      <c r="AE47" s="1351" t="s">
        <v>334</v>
      </c>
      <c r="AF47" s="14">
        <f t="shared" si="16"/>
        <v>0</v>
      </c>
      <c r="AG47" s="14" t="e">
        <f t="shared" si="17"/>
        <v>#DIV/0!</v>
      </c>
      <c r="AH47" s="1351" t="s">
        <v>334</v>
      </c>
      <c r="AI47" s="1351" t="s">
        <v>334</v>
      </c>
      <c r="AJ47" s="1461"/>
    </row>
    <row r="48" spans="1:36" ht="15.75">
      <c r="A48" s="1461">
        <v>23</v>
      </c>
      <c r="B48" s="1518" t="s">
        <v>2373</v>
      </c>
      <c r="C48" s="22" t="s">
        <v>66</v>
      </c>
      <c r="D48" s="24">
        <v>896.5</v>
      </c>
      <c r="E48" s="1354">
        <v>5</v>
      </c>
      <c r="F48" s="1366">
        <f t="shared" si="21"/>
        <v>4482.5</v>
      </c>
      <c r="G48" s="1513"/>
      <c r="H48" s="1408">
        <f t="shared" si="13"/>
        <v>0</v>
      </c>
      <c r="I48" s="1506">
        <v>44272</v>
      </c>
      <c r="J48" s="1351" t="s">
        <v>334</v>
      </c>
      <c r="K48" s="1351"/>
      <c r="L48" s="1353">
        <v>262</v>
      </c>
      <c r="M48" s="1351">
        <v>44267</v>
      </c>
      <c r="N48" s="1354">
        <v>0</v>
      </c>
      <c r="O48" s="1354">
        <v>0</v>
      </c>
      <c r="P48" s="1354">
        <v>0</v>
      </c>
      <c r="Q48" s="1354"/>
      <c r="R48" s="1354"/>
      <c r="S48" s="1354"/>
      <c r="T48" s="1354"/>
      <c r="U48" s="1354"/>
      <c r="V48" s="1354"/>
      <c r="W48" s="1354"/>
      <c r="X48" s="1354"/>
      <c r="Y48" s="1354"/>
      <c r="Z48" s="1354"/>
      <c r="AA48" s="1354"/>
      <c r="AB48" s="1366"/>
      <c r="AC48" s="1507">
        <f t="shared" si="14"/>
        <v>5</v>
      </c>
      <c r="AD48" s="1508">
        <f t="shared" si="15"/>
        <v>4482.5</v>
      </c>
      <c r="AE48" s="1351" t="s">
        <v>334</v>
      </c>
      <c r="AF48" s="14">
        <f t="shared" si="16"/>
        <v>0</v>
      </c>
      <c r="AG48" s="14" t="e">
        <f t="shared" si="17"/>
        <v>#DIV/0!</v>
      </c>
      <c r="AH48" s="1351" t="s">
        <v>334</v>
      </c>
      <c r="AI48" s="1351" t="s">
        <v>334</v>
      </c>
      <c r="AJ48" s="1461"/>
    </row>
    <row r="49" spans="1:36" ht="15.75">
      <c r="A49" s="1461">
        <v>24</v>
      </c>
      <c r="B49" s="1518" t="s">
        <v>7143</v>
      </c>
      <c r="C49" s="22" t="s">
        <v>66</v>
      </c>
      <c r="D49" s="24">
        <v>300</v>
      </c>
      <c r="E49" s="1354">
        <v>2</v>
      </c>
      <c r="F49" s="1366">
        <f t="shared" si="21"/>
        <v>600</v>
      </c>
      <c r="G49" s="1513"/>
      <c r="H49" s="1408">
        <f t="shared" si="13"/>
        <v>0</v>
      </c>
      <c r="I49" s="1506">
        <v>44279</v>
      </c>
      <c r="J49" s="1351" t="s">
        <v>334</v>
      </c>
      <c r="K49" s="1351"/>
      <c r="L49" s="1353">
        <v>290</v>
      </c>
      <c r="M49" s="1351">
        <v>44277</v>
      </c>
      <c r="N49" s="1354">
        <v>0</v>
      </c>
      <c r="O49" s="1354">
        <v>0</v>
      </c>
      <c r="P49" s="1354">
        <v>0</v>
      </c>
      <c r="Q49" s="1354"/>
      <c r="R49" s="1354"/>
      <c r="S49" s="1354"/>
      <c r="T49" s="1354"/>
      <c r="U49" s="1354"/>
      <c r="V49" s="1354"/>
      <c r="W49" s="1354"/>
      <c r="X49" s="1354"/>
      <c r="Y49" s="1354"/>
      <c r="Z49" s="1354"/>
      <c r="AA49" s="1354"/>
      <c r="AB49" s="1366"/>
      <c r="AC49" s="1507">
        <f t="shared" si="14"/>
        <v>2</v>
      </c>
      <c r="AD49" s="1508">
        <f t="shared" si="15"/>
        <v>600</v>
      </c>
      <c r="AE49" s="1351" t="s">
        <v>334</v>
      </c>
      <c r="AF49" s="14">
        <f t="shared" si="16"/>
        <v>0</v>
      </c>
      <c r="AG49" s="14" t="e">
        <f t="shared" si="17"/>
        <v>#DIV/0!</v>
      </c>
      <c r="AH49" s="1351" t="s">
        <v>334</v>
      </c>
      <c r="AI49" s="1351" t="s">
        <v>334</v>
      </c>
      <c r="AJ49" s="1461"/>
    </row>
    <row r="50" spans="1:36" ht="15.75">
      <c r="A50" s="1461">
        <v>26</v>
      </c>
      <c r="B50" s="1518" t="s">
        <v>7142</v>
      </c>
      <c r="C50" s="22" t="s">
        <v>66</v>
      </c>
      <c r="D50" s="24">
        <v>300</v>
      </c>
      <c r="E50" s="1354">
        <v>7</v>
      </c>
      <c r="F50" s="1366">
        <f t="shared" si="21"/>
        <v>2100</v>
      </c>
      <c r="G50" s="1271"/>
      <c r="H50" s="1408">
        <f t="shared" si="13"/>
        <v>0</v>
      </c>
      <c r="I50" s="1506">
        <v>44285</v>
      </c>
      <c r="J50" s="1351" t="s">
        <v>334</v>
      </c>
      <c r="K50" s="1351"/>
      <c r="L50" s="1353">
        <v>314</v>
      </c>
      <c r="M50" s="1351">
        <v>44281</v>
      </c>
      <c r="N50" s="1354">
        <v>0</v>
      </c>
      <c r="O50" s="1354">
        <v>0</v>
      </c>
      <c r="P50" s="1354">
        <v>0</v>
      </c>
      <c r="Q50" s="1354"/>
      <c r="R50" s="1354"/>
      <c r="S50" s="1354"/>
      <c r="T50" s="1354"/>
      <c r="U50" s="1354"/>
      <c r="V50" s="1354"/>
      <c r="W50" s="1354"/>
      <c r="X50" s="1354"/>
      <c r="Y50" s="1354"/>
      <c r="Z50" s="1354"/>
      <c r="AA50" s="1354"/>
      <c r="AB50" s="1366"/>
      <c r="AC50" s="1507">
        <f t="shared" si="14"/>
        <v>7</v>
      </c>
      <c r="AD50" s="1508">
        <f t="shared" si="15"/>
        <v>2100</v>
      </c>
      <c r="AE50" s="1351" t="s">
        <v>334</v>
      </c>
      <c r="AF50" s="14">
        <f t="shared" si="16"/>
        <v>0</v>
      </c>
      <c r="AG50" s="14" t="e">
        <f t="shared" si="17"/>
        <v>#DIV/0!</v>
      </c>
      <c r="AH50" s="1351" t="s">
        <v>334</v>
      </c>
      <c r="AI50" s="1351" t="s">
        <v>334</v>
      </c>
      <c r="AJ50" s="1461"/>
    </row>
    <row r="51" spans="1:36" ht="15.75">
      <c r="A51" s="1461">
        <v>27</v>
      </c>
      <c r="B51" s="1518" t="s">
        <v>175</v>
      </c>
      <c r="C51" s="22" t="s">
        <v>66</v>
      </c>
      <c r="D51" s="24">
        <v>300</v>
      </c>
      <c r="E51" s="1354">
        <v>55</v>
      </c>
      <c r="F51" s="1366">
        <f t="shared" si="21"/>
        <v>16500</v>
      </c>
      <c r="G51" s="1271"/>
      <c r="H51" s="1408">
        <f t="shared" si="13"/>
        <v>0</v>
      </c>
      <c r="I51" s="1506">
        <v>44295</v>
      </c>
      <c r="J51" s="1351" t="s">
        <v>334</v>
      </c>
      <c r="K51" s="1351"/>
      <c r="L51" s="1353">
        <v>375</v>
      </c>
      <c r="M51" s="1351">
        <v>44293</v>
      </c>
      <c r="N51" s="1354">
        <v>0</v>
      </c>
      <c r="O51" s="1354">
        <v>0</v>
      </c>
      <c r="P51" s="1354">
        <v>0</v>
      </c>
      <c r="Q51" s="1354"/>
      <c r="R51" s="1354"/>
      <c r="S51" s="1354"/>
      <c r="T51" s="1354"/>
      <c r="U51" s="1354"/>
      <c r="V51" s="1354"/>
      <c r="W51" s="1354"/>
      <c r="X51" s="1354"/>
      <c r="Y51" s="1354"/>
      <c r="Z51" s="1354"/>
      <c r="AA51" s="1354"/>
      <c r="AB51" s="1366"/>
      <c r="AC51" s="1507">
        <f t="shared" si="14"/>
        <v>55</v>
      </c>
      <c r="AD51" s="1508">
        <f t="shared" si="15"/>
        <v>16500</v>
      </c>
      <c r="AE51" s="1351" t="s">
        <v>334</v>
      </c>
      <c r="AF51" s="14">
        <f t="shared" si="16"/>
        <v>0</v>
      </c>
      <c r="AG51" s="14" t="e">
        <f t="shared" si="17"/>
        <v>#DIV/0!</v>
      </c>
      <c r="AH51" s="1351" t="s">
        <v>334</v>
      </c>
      <c r="AI51" s="1351" t="s">
        <v>334</v>
      </c>
      <c r="AJ51" s="1461"/>
    </row>
    <row r="52" spans="1:36" ht="15.75">
      <c r="A52" s="1461">
        <v>28</v>
      </c>
      <c r="B52" s="1518" t="s">
        <v>2374</v>
      </c>
      <c r="C52" s="22" t="s">
        <v>206</v>
      </c>
      <c r="D52" s="24">
        <v>209</v>
      </c>
      <c r="E52" s="1354">
        <v>481</v>
      </c>
      <c r="F52" s="1366">
        <f t="shared" si="21"/>
        <v>100529</v>
      </c>
      <c r="G52" s="1513"/>
      <c r="H52" s="1408">
        <f t="shared" si="13"/>
        <v>0</v>
      </c>
      <c r="I52" s="1506">
        <v>44652</v>
      </c>
      <c r="J52" s="1358">
        <v>45352</v>
      </c>
      <c r="K52" s="1358"/>
      <c r="L52" s="1375">
        <v>156</v>
      </c>
      <c r="M52" s="1358">
        <v>44636</v>
      </c>
      <c r="N52" s="1354">
        <v>106.6</v>
      </c>
      <c r="O52" s="1354">
        <v>49.8</v>
      </c>
      <c r="P52" s="1354">
        <v>83.8</v>
      </c>
      <c r="Q52" s="1354"/>
      <c r="R52" s="1354"/>
      <c r="S52" s="1354"/>
      <c r="T52" s="1354"/>
      <c r="U52" s="1354"/>
      <c r="V52" s="1354"/>
      <c r="W52" s="1354"/>
      <c r="X52" s="1354"/>
      <c r="Y52" s="1354"/>
      <c r="Z52" s="1354"/>
      <c r="AA52" s="1354"/>
      <c r="AB52" s="1366"/>
      <c r="AC52" s="1507">
        <f t="shared" si="14"/>
        <v>240.79999999999995</v>
      </c>
      <c r="AD52" s="1508">
        <f t="shared" si="15"/>
        <v>50327.19999999999</v>
      </c>
      <c r="AE52" s="14">
        <f t="shared" ref="AE52:AE55" si="22">(J52-"01.04.2023")/30</f>
        <v>11.166666666666666</v>
      </c>
      <c r="AF52" s="14">
        <f t="shared" si="16"/>
        <v>80.066666666666663</v>
      </c>
      <c r="AG52" s="14">
        <f t="shared" si="17"/>
        <v>3.0074937552039964</v>
      </c>
      <c r="AH52" s="14">
        <f t="shared" ref="AH52:AH55" si="23">AG52-AE52</f>
        <v>-8.1591729114626688</v>
      </c>
      <c r="AI52" s="14">
        <f t="shared" ref="AI52:AI55" si="24">AC52-(AE52*AF52)</f>
        <v>-653.27777777777771</v>
      </c>
      <c r="AJ52" s="1461"/>
    </row>
    <row r="53" spans="1:36" ht="15.75">
      <c r="A53" s="1461">
        <v>29</v>
      </c>
      <c r="B53" s="1519" t="s">
        <v>6279</v>
      </c>
      <c r="C53" s="22" t="s">
        <v>156</v>
      </c>
      <c r="D53" s="24">
        <v>857.71</v>
      </c>
      <c r="E53" s="1354">
        <v>300</v>
      </c>
      <c r="F53" s="1366">
        <f t="shared" si="21"/>
        <v>257313</v>
      </c>
      <c r="G53" s="1513"/>
      <c r="H53" s="1408">
        <f t="shared" si="13"/>
        <v>0</v>
      </c>
      <c r="I53" s="1506">
        <v>44837</v>
      </c>
      <c r="J53" s="1358">
        <v>45107</v>
      </c>
      <c r="K53" s="1358"/>
      <c r="L53" s="1375" t="s">
        <v>1319</v>
      </c>
      <c r="M53" s="1358">
        <v>44837</v>
      </c>
      <c r="N53" s="1354">
        <v>100</v>
      </c>
      <c r="O53" s="1354">
        <v>50</v>
      </c>
      <c r="P53" s="1354">
        <v>50</v>
      </c>
      <c r="Q53" s="1354"/>
      <c r="R53" s="1354"/>
      <c r="S53" s="1354"/>
      <c r="T53" s="1354"/>
      <c r="U53" s="1354"/>
      <c r="V53" s="1354"/>
      <c r="W53" s="1354"/>
      <c r="X53" s="1354"/>
      <c r="Y53" s="1354"/>
      <c r="Z53" s="1354"/>
      <c r="AA53" s="1354"/>
      <c r="AB53" s="1366"/>
      <c r="AC53" s="1507">
        <f t="shared" si="14"/>
        <v>100</v>
      </c>
      <c r="AD53" s="1508">
        <f t="shared" si="15"/>
        <v>85771</v>
      </c>
      <c r="AE53" s="14">
        <f t="shared" si="22"/>
        <v>3</v>
      </c>
      <c r="AF53" s="14">
        <f t="shared" si="16"/>
        <v>66.666666666666671</v>
      </c>
      <c r="AG53" s="14">
        <f t="shared" si="17"/>
        <v>1.5</v>
      </c>
      <c r="AH53" s="14">
        <f t="shared" si="23"/>
        <v>-1.5</v>
      </c>
      <c r="AI53" s="14">
        <f t="shared" si="24"/>
        <v>-100</v>
      </c>
      <c r="AJ53" s="1461"/>
    </row>
    <row r="54" spans="1:36" ht="15.75">
      <c r="A54" s="1461">
        <v>30</v>
      </c>
      <c r="B54" s="1519" t="s">
        <v>6280</v>
      </c>
      <c r="C54" s="22" t="s">
        <v>156</v>
      </c>
      <c r="D54" s="24">
        <v>85.2607</v>
      </c>
      <c r="E54" s="1354">
        <v>210</v>
      </c>
      <c r="F54" s="1366">
        <f t="shared" si="21"/>
        <v>17904.746999999999</v>
      </c>
      <c r="G54" s="1513"/>
      <c r="H54" s="1408">
        <f t="shared" si="13"/>
        <v>0</v>
      </c>
      <c r="I54" s="1506">
        <v>44837</v>
      </c>
      <c r="J54" s="1358">
        <v>45277</v>
      </c>
      <c r="K54" s="1358"/>
      <c r="L54" s="1375" t="s">
        <v>1319</v>
      </c>
      <c r="M54" s="1358">
        <v>44837</v>
      </c>
      <c r="N54" s="1354">
        <v>0</v>
      </c>
      <c r="O54" s="1354">
        <v>60</v>
      </c>
      <c r="P54" s="1354">
        <v>0</v>
      </c>
      <c r="Q54" s="1354"/>
      <c r="R54" s="1354"/>
      <c r="S54" s="1354"/>
      <c r="T54" s="1354"/>
      <c r="U54" s="1354"/>
      <c r="V54" s="1354"/>
      <c r="W54" s="1354"/>
      <c r="X54" s="1354"/>
      <c r="Y54" s="1354"/>
      <c r="Z54" s="1354"/>
      <c r="AA54" s="1354"/>
      <c r="AB54" s="1366"/>
      <c r="AC54" s="1507">
        <f t="shared" si="14"/>
        <v>150</v>
      </c>
      <c r="AD54" s="1508">
        <f t="shared" si="15"/>
        <v>12789.105</v>
      </c>
      <c r="AE54" s="14">
        <f t="shared" si="22"/>
        <v>8.6666666666666661</v>
      </c>
      <c r="AF54" s="14">
        <f t="shared" si="16"/>
        <v>20</v>
      </c>
      <c r="AG54" s="14">
        <f t="shared" si="17"/>
        <v>7.5</v>
      </c>
      <c r="AH54" s="14">
        <f t="shared" si="23"/>
        <v>-1.1666666666666661</v>
      </c>
      <c r="AI54" s="14">
        <f t="shared" si="24"/>
        <v>-23.333333333333314</v>
      </c>
      <c r="AJ54" s="1461"/>
    </row>
    <row r="55" spans="1:36" ht="15.75">
      <c r="A55" s="1461">
        <v>31</v>
      </c>
      <c r="B55" s="1519" t="s">
        <v>6280</v>
      </c>
      <c r="C55" s="22" t="s">
        <v>156</v>
      </c>
      <c r="D55" s="24">
        <v>90.292000000000002</v>
      </c>
      <c r="E55" s="1354"/>
      <c r="F55" s="1366"/>
      <c r="G55" s="1513">
        <v>1500</v>
      </c>
      <c r="H55" s="1408">
        <f t="shared" si="13"/>
        <v>135438</v>
      </c>
      <c r="I55" s="1506">
        <v>44578</v>
      </c>
      <c r="J55" s="1358">
        <v>45481</v>
      </c>
      <c r="K55" s="1358"/>
      <c r="L55" s="1375" t="s">
        <v>8429</v>
      </c>
      <c r="M55" s="1358">
        <v>44909</v>
      </c>
      <c r="N55" s="1354">
        <v>0</v>
      </c>
      <c r="O55" s="1354">
        <v>10</v>
      </c>
      <c r="P55" s="1354">
        <v>6</v>
      </c>
      <c r="Q55" s="1354"/>
      <c r="R55" s="1354"/>
      <c r="S55" s="1354"/>
      <c r="T55" s="1354"/>
      <c r="U55" s="1354"/>
      <c r="V55" s="1354"/>
      <c r="W55" s="1354"/>
      <c r="X55" s="1354"/>
      <c r="Y55" s="1354"/>
      <c r="Z55" s="1354"/>
      <c r="AA55" s="1354"/>
      <c r="AB55" s="1366"/>
      <c r="AC55" s="1507">
        <f t="shared" si="14"/>
        <v>1484</v>
      </c>
      <c r="AD55" s="1508">
        <f t="shared" si="15"/>
        <v>133993.32800000001</v>
      </c>
      <c r="AE55" s="14">
        <f t="shared" si="22"/>
        <v>15.466666666666667</v>
      </c>
      <c r="AF55" s="14">
        <f t="shared" si="16"/>
        <v>5.333333333333333</v>
      </c>
      <c r="AG55" s="14">
        <f t="shared" si="17"/>
        <v>278.25</v>
      </c>
      <c r="AH55" s="14">
        <f t="shared" si="23"/>
        <v>262.78333333333336</v>
      </c>
      <c r="AI55" s="14">
        <f t="shared" si="24"/>
        <v>1401.5111111111112</v>
      </c>
      <c r="AJ55" s="1461"/>
    </row>
    <row r="56" spans="1:36" ht="15.75">
      <c r="A56" s="1461">
        <v>34</v>
      </c>
      <c r="B56" s="1350" t="s">
        <v>2375</v>
      </c>
      <c r="C56" s="1286" t="s">
        <v>66</v>
      </c>
      <c r="D56" s="1283">
        <v>3925.88</v>
      </c>
      <c r="E56" s="1354">
        <v>1</v>
      </c>
      <c r="F56" s="1366">
        <f t="shared" si="21"/>
        <v>3925.88</v>
      </c>
      <c r="G56" s="1520"/>
      <c r="H56" s="1408">
        <f t="shared" si="13"/>
        <v>0</v>
      </c>
      <c r="I56" s="1506">
        <v>44277</v>
      </c>
      <c r="J56" s="1351" t="s">
        <v>334</v>
      </c>
      <c r="K56" s="1351"/>
      <c r="L56" s="1353">
        <v>206</v>
      </c>
      <c r="M56" s="1351">
        <v>44256</v>
      </c>
      <c r="N56" s="1354">
        <v>0</v>
      </c>
      <c r="O56" s="1354">
        <v>0</v>
      </c>
      <c r="P56" s="1354">
        <v>0</v>
      </c>
      <c r="Q56" s="1354"/>
      <c r="R56" s="1354"/>
      <c r="S56" s="1354"/>
      <c r="T56" s="1354"/>
      <c r="U56" s="1354"/>
      <c r="V56" s="1354"/>
      <c r="W56" s="1354"/>
      <c r="X56" s="1354"/>
      <c r="Y56" s="1354"/>
      <c r="Z56" s="1354"/>
      <c r="AA56" s="1354"/>
      <c r="AB56" s="1366"/>
      <c r="AC56" s="1507">
        <f t="shared" ref="AC56:AC82" si="25">E56+G56-N56-O56-AA56-P56-Q56-R56-S56-T56-U56-V56-W56-X56-Y56</f>
        <v>1</v>
      </c>
      <c r="AD56" s="1508">
        <f t="shared" ref="AD56:AD82" si="26">D56*AC56</f>
        <v>3925.88</v>
      </c>
      <c r="AE56" s="1351" t="s">
        <v>334</v>
      </c>
      <c r="AF56" s="14">
        <f t="shared" ref="AF56:AF82" si="27">(N56+O56+P56+Q56+R56+S56+T56+U56+V56+W56+X56+Y56)/3</f>
        <v>0</v>
      </c>
      <c r="AG56" s="14" t="e">
        <f t="shared" ref="AG56:AG82" si="28">AC56/AF56</f>
        <v>#DIV/0!</v>
      </c>
      <c r="AH56" s="1351" t="s">
        <v>334</v>
      </c>
      <c r="AI56" s="1351" t="s">
        <v>334</v>
      </c>
      <c r="AJ56" s="1461"/>
    </row>
    <row r="57" spans="1:36" ht="15.75">
      <c r="A57" s="1461">
        <v>35</v>
      </c>
      <c r="B57" s="1350" t="s">
        <v>2376</v>
      </c>
      <c r="C57" s="1286" t="s">
        <v>66</v>
      </c>
      <c r="D57" s="1283">
        <v>3925.88</v>
      </c>
      <c r="E57" s="1354">
        <v>1</v>
      </c>
      <c r="F57" s="1366">
        <f t="shared" si="21"/>
        <v>3925.88</v>
      </c>
      <c r="G57" s="1520"/>
      <c r="H57" s="1408">
        <f t="shared" si="13"/>
        <v>0</v>
      </c>
      <c r="I57" s="1506">
        <v>44277</v>
      </c>
      <c r="J57" s="1351" t="s">
        <v>334</v>
      </c>
      <c r="K57" s="1351"/>
      <c r="L57" s="1353">
        <v>206</v>
      </c>
      <c r="M57" s="1351">
        <v>44256</v>
      </c>
      <c r="N57" s="1354">
        <v>0</v>
      </c>
      <c r="O57" s="1354">
        <v>0</v>
      </c>
      <c r="P57" s="1354">
        <v>0</v>
      </c>
      <c r="Q57" s="1354"/>
      <c r="R57" s="1354"/>
      <c r="S57" s="1354"/>
      <c r="T57" s="1354"/>
      <c r="U57" s="1354"/>
      <c r="V57" s="1354"/>
      <c r="W57" s="1354"/>
      <c r="X57" s="1354"/>
      <c r="Y57" s="1354"/>
      <c r="Z57" s="1354"/>
      <c r="AA57" s="1354"/>
      <c r="AB57" s="1366"/>
      <c r="AC57" s="1507">
        <f t="shared" si="25"/>
        <v>1</v>
      </c>
      <c r="AD57" s="1508">
        <f t="shared" si="26"/>
        <v>3925.88</v>
      </c>
      <c r="AE57" s="1351" t="s">
        <v>334</v>
      </c>
      <c r="AF57" s="14">
        <f t="shared" si="27"/>
        <v>0</v>
      </c>
      <c r="AG57" s="14" t="e">
        <f t="shared" si="28"/>
        <v>#DIV/0!</v>
      </c>
      <c r="AH57" s="1351" t="s">
        <v>334</v>
      </c>
      <c r="AI57" s="1351" t="s">
        <v>334</v>
      </c>
      <c r="AJ57" s="1461"/>
    </row>
    <row r="58" spans="1:36" ht="15.75">
      <c r="A58" s="1461">
        <v>36</v>
      </c>
      <c r="B58" s="1350" t="s">
        <v>2377</v>
      </c>
      <c r="C58" s="1286" t="s">
        <v>66</v>
      </c>
      <c r="D58" s="1283">
        <v>3925.88</v>
      </c>
      <c r="E58" s="1354">
        <v>1</v>
      </c>
      <c r="F58" s="1366">
        <f t="shared" si="21"/>
        <v>3925.88</v>
      </c>
      <c r="G58" s="1520"/>
      <c r="H58" s="1408">
        <f t="shared" si="13"/>
        <v>0</v>
      </c>
      <c r="I58" s="1506">
        <v>44277</v>
      </c>
      <c r="J58" s="1351" t="s">
        <v>334</v>
      </c>
      <c r="K58" s="1351"/>
      <c r="L58" s="1353">
        <v>206</v>
      </c>
      <c r="M58" s="1351">
        <v>44256</v>
      </c>
      <c r="N58" s="1354">
        <v>0</v>
      </c>
      <c r="O58" s="1354">
        <v>0</v>
      </c>
      <c r="P58" s="1354">
        <v>0</v>
      </c>
      <c r="Q58" s="1354"/>
      <c r="R58" s="1354"/>
      <c r="S58" s="1354"/>
      <c r="T58" s="1354"/>
      <c r="U58" s="1354"/>
      <c r="V58" s="1354"/>
      <c r="W58" s="1354"/>
      <c r="X58" s="1354"/>
      <c r="Y58" s="1354"/>
      <c r="Z58" s="1354"/>
      <c r="AA58" s="1354"/>
      <c r="AB58" s="1366"/>
      <c r="AC58" s="1507">
        <f t="shared" si="25"/>
        <v>1</v>
      </c>
      <c r="AD58" s="1508">
        <f t="shared" si="26"/>
        <v>3925.88</v>
      </c>
      <c r="AE58" s="1351" t="s">
        <v>334</v>
      </c>
      <c r="AF58" s="14">
        <f t="shared" si="27"/>
        <v>0</v>
      </c>
      <c r="AG58" s="14" t="e">
        <f t="shared" si="28"/>
        <v>#DIV/0!</v>
      </c>
      <c r="AH58" s="1351" t="s">
        <v>334</v>
      </c>
      <c r="AI58" s="1351" t="s">
        <v>334</v>
      </c>
      <c r="AJ58" s="1461"/>
    </row>
    <row r="59" spans="1:36" ht="15.75">
      <c r="A59" s="1461">
        <v>37</v>
      </c>
      <c r="B59" s="1350" t="s">
        <v>2378</v>
      </c>
      <c r="C59" s="1286" t="s">
        <v>66</v>
      </c>
      <c r="D59" s="1283">
        <v>3925.88</v>
      </c>
      <c r="E59" s="1354">
        <v>1</v>
      </c>
      <c r="F59" s="1366">
        <f t="shared" si="21"/>
        <v>3925.88</v>
      </c>
      <c r="G59" s="1520"/>
      <c r="H59" s="1408">
        <f t="shared" si="13"/>
        <v>0</v>
      </c>
      <c r="I59" s="1506">
        <v>44277</v>
      </c>
      <c r="J59" s="1351" t="s">
        <v>334</v>
      </c>
      <c r="K59" s="1351"/>
      <c r="L59" s="1353">
        <v>206</v>
      </c>
      <c r="M59" s="1351">
        <v>44256</v>
      </c>
      <c r="N59" s="1354">
        <v>0</v>
      </c>
      <c r="O59" s="1354">
        <v>0</v>
      </c>
      <c r="P59" s="1354">
        <v>0</v>
      </c>
      <c r="Q59" s="1354"/>
      <c r="R59" s="1354"/>
      <c r="S59" s="1354"/>
      <c r="T59" s="1354"/>
      <c r="U59" s="1354"/>
      <c r="V59" s="1354"/>
      <c r="W59" s="1354"/>
      <c r="X59" s="1354"/>
      <c r="Y59" s="1354"/>
      <c r="Z59" s="1354"/>
      <c r="AA59" s="1354"/>
      <c r="AB59" s="1366"/>
      <c r="AC59" s="1507">
        <f t="shared" si="25"/>
        <v>1</v>
      </c>
      <c r="AD59" s="1508">
        <f t="shared" si="26"/>
        <v>3925.88</v>
      </c>
      <c r="AE59" s="1351" t="s">
        <v>334</v>
      </c>
      <c r="AF59" s="14">
        <f t="shared" si="27"/>
        <v>0</v>
      </c>
      <c r="AG59" s="14" t="e">
        <f t="shared" si="28"/>
        <v>#DIV/0!</v>
      </c>
      <c r="AH59" s="1351" t="s">
        <v>334</v>
      </c>
      <c r="AI59" s="1351" t="s">
        <v>334</v>
      </c>
      <c r="AJ59" s="1461"/>
    </row>
    <row r="60" spans="1:36" ht="15.75">
      <c r="A60" s="1461">
        <v>41</v>
      </c>
      <c r="B60" s="1521" t="s">
        <v>2379</v>
      </c>
      <c r="C60" s="1286" t="s">
        <v>66</v>
      </c>
      <c r="D60" s="1283">
        <v>15698</v>
      </c>
      <c r="E60" s="1354">
        <v>2</v>
      </c>
      <c r="F60" s="1366">
        <f t="shared" si="21"/>
        <v>31396</v>
      </c>
      <c r="G60" s="1520"/>
      <c r="H60" s="1408">
        <f t="shared" si="13"/>
        <v>0</v>
      </c>
      <c r="I60" s="1506">
        <v>44606</v>
      </c>
      <c r="J60" s="1351">
        <v>46053</v>
      </c>
      <c r="K60" s="1351"/>
      <c r="L60" s="1353" t="s">
        <v>2380</v>
      </c>
      <c r="M60" s="1351">
        <v>44572</v>
      </c>
      <c r="N60" s="1354">
        <v>0</v>
      </c>
      <c r="O60" s="1354">
        <v>1</v>
      </c>
      <c r="P60" s="1354">
        <v>0</v>
      </c>
      <c r="Q60" s="1354"/>
      <c r="R60" s="1354"/>
      <c r="S60" s="1354"/>
      <c r="T60" s="1354"/>
      <c r="U60" s="1354"/>
      <c r="V60" s="1354"/>
      <c r="W60" s="1354"/>
      <c r="X60" s="1354"/>
      <c r="Y60" s="1354"/>
      <c r="Z60" s="1354"/>
      <c r="AA60" s="1354"/>
      <c r="AB60" s="1366"/>
      <c r="AC60" s="1507">
        <f t="shared" si="25"/>
        <v>1</v>
      </c>
      <c r="AD60" s="1508">
        <f t="shared" si="26"/>
        <v>15698</v>
      </c>
      <c r="AE60" s="14">
        <f t="shared" ref="AE60:AE68" si="29">(J60-"01.04.2023")/30</f>
        <v>34.533333333333331</v>
      </c>
      <c r="AF60" s="14">
        <f t="shared" si="27"/>
        <v>0.33333333333333331</v>
      </c>
      <c r="AG60" s="14">
        <f t="shared" si="28"/>
        <v>3</v>
      </c>
      <c r="AH60" s="14">
        <f t="shared" ref="AH60:AH68" si="30">AG60-AE60</f>
        <v>-31.533333333333331</v>
      </c>
      <c r="AI60" s="14">
        <f t="shared" ref="AI60:AI68" si="31">AC60-(AE60*AF60)</f>
        <v>-10.511111111111109</v>
      </c>
      <c r="AJ60" s="1461"/>
    </row>
    <row r="61" spans="1:36" ht="15.75">
      <c r="A61" s="1461">
        <v>42</v>
      </c>
      <c r="B61" s="1521" t="s">
        <v>2381</v>
      </c>
      <c r="C61" s="1286" t="s">
        <v>66</v>
      </c>
      <c r="D61" s="1283">
        <v>15698</v>
      </c>
      <c r="E61" s="1354">
        <v>8</v>
      </c>
      <c r="F61" s="1366">
        <f t="shared" si="21"/>
        <v>125584</v>
      </c>
      <c r="G61" s="1520"/>
      <c r="H61" s="1408">
        <f t="shared" si="13"/>
        <v>0</v>
      </c>
      <c r="I61" s="1506">
        <v>44606</v>
      </c>
      <c r="J61" s="1351">
        <v>46053</v>
      </c>
      <c r="K61" s="1351"/>
      <c r="L61" s="1353" t="s">
        <v>2380</v>
      </c>
      <c r="M61" s="1351">
        <v>44572</v>
      </c>
      <c r="N61" s="1354">
        <v>0</v>
      </c>
      <c r="O61" s="1354">
        <v>0</v>
      </c>
      <c r="P61" s="1354">
        <v>0</v>
      </c>
      <c r="Q61" s="1354"/>
      <c r="R61" s="1354"/>
      <c r="S61" s="1354"/>
      <c r="T61" s="1354"/>
      <c r="U61" s="1354"/>
      <c r="V61" s="1354"/>
      <c r="W61" s="1354"/>
      <c r="X61" s="1354"/>
      <c r="Y61" s="1354"/>
      <c r="Z61" s="1354"/>
      <c r="AA61" s="1354"/>
      <c r="AB61" s="1366"/>
      <c r="AC61" s="1507">
        <f t="shared" si="25"/>
        <v>8</v>
      </c>
      <c r="AD61" s="1508">
        <f t="shared" si="26"/>
        <v>125584</v>
      </c>
      <c r="AE61" s="14">
        <f t="shared" si="29"/>
        <v>34.533333333333331</v>
      </c>
      <c r="AF61" s="14">
        <f t="shared" si="27"/>
        <v>0</v>
      </c>
      <c r="AG61" s="14" t="e">
        <f t="shared" si="28"/>
        <v>#DIV/0!</v>
      </c>
      <c r="AH61" s="14" t="e">
        <f t="shared" si="30"/>
        <v>#DIV/0!</v>
      </c>
      <c r="AI61" s="14">
        <f t="shared" si="31"/>
        <v>8</v>
      </c>
      <c r="AJ61" s="1461"/>
    </row>
    <row r="62" spans="1:36" ht="15.75">
      <c r="A62" s="1461">
        <v>43</v>
      </c>
      <c r="B62" s="1521" t="s">
        <v>7144</v>
      </c>
      <c r="C62" s="1286" t="s">
        <v>66</v>
      </c>
      <c r="D62" s="1283">
        <v>6618</v>
      </c>
      <c r="E62" s="1354">
        <v>2</v>
      </c>
      <c r="F62" s="1366">
        <f t="shared" si="21"/>
        <v>13236</v>
      </c>
      <c r="G62" s="1520"/>
      <c r="H62" s="1408">
        <f t="shared" si="13"/>
        <v>0</v>
      </c>
      <c r="I62" s="1506">
        <v>44606</v>
      </c>
      <c r="J62" s="1351">
        <v>46081</v>
      </c>
      <c r="K62" s="1351"/>
      <c r="L62" s="1353" t="s">
        <v>2380</v>
      </c>
      <c r="M62" s="1351">
        <v>44572</v>
      </c>
      <c r="N62" s="1354">
        <v>0</v>
      </c>
      <c r="O62" s="1354">
        <v>1</v>
      </c>
      <c r="P62" s="1354">
        <v>0</v>
      </c>
      <c r="Q62" s="1354"/>
      <c r="R62" s="1354"/>
      <c r="S62" s="1354"/>
      <c r="T62" s="1354"/>
      <c r="U62" s="1354"/>
      <c r="V62" s="1354"/>
      <c r="W62" s="1354"/>
      <c r="X62" s="1354"/>
      <c r="Y62" s="1354"/>
      <c r="Z62" s="1354"/>
      <c r="AA62" s="1354"/>
      <c r="AB62" s="1366"/>
      <c r="AC62" s="1507">
        <f t="shared" si="25"/>
        <v>1</v>
      </c>
      <c r="AD62" s="1508">
        <f t="shared" si="26"/>
        <v>6618</v>
      </c>
      <c r="AE62" s="14">
        <f t="shared" si="29"/>
        <v>35.466666666666669</v>
      </c>
      <c r="AF62" s="14">
        <f t="shared" si="27"/>
        <v>0.33333333333333331</v>
      </c>
      <c r="AG62" s="14">
        <f t="shared" si="28"/>
        <v>3</v>
      </c>
      <c r="AH62" s="14">
        <f t="shared" si="30"/>
        <v>-32.466666666666669</v>
      </c>
      <c r="AI62" s="14">
        <f t="shared" si="31"/>
        <v>-10.822222222222223</v>
      </c>
      <c r="AJ62" s="1461"/>
    </row>
    <row r="63" spans="1:36" ht="15.75">
      <c r="A63" s="1461">
        <v>44</v>
      </c>
      <c r="B63" s="1521" t="s">
        <v>7145</v>
      </c>
      <c r="C63" s="1286" t="s">
        <v>66</v>
      </c>
      <c r="D63" s="1283">
        <v>6618</v>
      </c>
      <c r="E63" s="1354">
        <v>2</v>
      </c>
      <c r="F63" s="1366">
        <f t="shared" si="21"/>
        <v>13236</v>
      </c>
      <c r="G63" s="1520"/>
      <c r="H63" s="1408">
        <f t="shared" si="13"/>
        <v>0</v>
      </c>
      <c r="I63" s="1506">
        <v>44606</v>
      </c>
      <c r="J63" s="1351">
        <v>45991</v>
      </c>
      <c r="K63" s="1351"/>
      <c r="L63" s="1353" t="s">
        <v>2380</v>
      </c>
      <c r="M63" s="1351">
        <v>44572</v>
      </c>
      <c r="N63" s="1354">
        <v>0</v>
      </c>
      <c r="O63" s="1354">
        <v>0</v>
      </c>
      <c r="P63" s="1354">
        <v>0</v>
      </c>
      <c r="Q63" s="1354"/>
      <c r="R63" s="1354"/>
      <c r="S63" s="1354"/>
      <c r="T63" s="1354"/>
      <c r="U63" s="1354"/>
      <c r="V63" s="1354"/>
      <c r="W63" s="1354"/>
      <c r="X63" s="1354"/>
      <c r="Y63" s="1354"/>
      <c r="Z63" s="1354"/>
      <c r="AA63" s="1354"/>
      <c r="AB63" s="1366"/>
      <c r="AC63" s="1507">
        <f t="shared" si="25"/>
        <v>2</v>
      </c>
      <c r="AD63" s="1508">
        <f t="shared" si="26"/>
        <v>13236</v>
      </c>
      <c r="AE63" s="14">
        <f t="shared" si="29"/>
        <v>32.466666666666669</v>
      </c>
      <c r="AF63" s="14">
        <f t="shared" si="27"/>
        <v>0</v>
      </c>
      <c r="AG63" s="14" t="e">
        <f t="shared" si="28"/>
        <v>#DIV/0!</v>
      </c>
      <c r="AH63" s="14" t="e">
        <f t="shared" si="30"/>
        <v>#DIV/0!</v>
      </c>
      <c r="AI63" s="14">
        <f t="shared" si="31"/>
        <v>2</v>
      </c>
      <c r="AJ63" s="1461"/>
    </row>
    <row r="64" spans="1:36" ht="15.75">
      <c r="A64" s="1461">
        <v>45</v>
      </c>
      <c r="B64" s="1521" t="s">
        <v>7146</v>
      </c>
      <c r="C64" s="1286" t="s">
        <v>66</v>
      </c>
      <c r="D64" s="1283">
        <v>6897</v>
      </c>
      <c r="E64" s="1354">
        <v>29</v>
      </c>
      <c r="F64" s="1366">
        <f t="shared" si="21"/>
        <v>200013</v>
      </c>
      <c r="G64" s="1520"/>
      <c r="H64" s="1408">
        <f t="shared" si="13"/>
        <v>0</v>
      </c>
      <c r="I64" s="1506">
        <v>44606</v>
      </c>
      <c r="J64" s="1351">
        <v>46234</v>
      </c>
      <c r="K64" s="1351"/>
      <c r="L64" s="1353" t="s">
        <v>2380</v>
      </c>
      <c r="M64" s="1351">
        <v>44572</v>
      </c>
      <c r="N64" s="1354">
        <v>0</v>
      </c>
      <c r="O64" s="1354">
        <v>0</v>
      </c>
      <c r="P64" s="1354">
        <v>0</v>
      </c>
      <c r="Q64" s="1354"/>
      <c r="R64" s="1354"/>
      <c r="S64" s="1354"/>
      <c r="T64" s="1354"/>
      <c r="U64" s="1354"/>
      <c r="V64" s="1354"/>
      <c r="W64" s="1354"/>
      <c r="X64" s="1354"/>
      <c r="Y64" s="1354"/>
      <c r="Z64" s="1354"/>
      <c r="AA64" s="1354"/>
      <c r="AB64" s="1366"/>
      <c r="AC64" s="1507">
        <f t="shared" si="25"/>
        <v>29</v>
      </c>
      <c r="AD64" s="1508">
        <f t="shared" si="26"/>
        <v>200013</v>
      </c>
      <c r="AE64" s="14">
        <f t="shared" si="29"/>
        <v>40.56666666666667</v>
      </c>
      <c r="AF64" s="14">
        <f t="shared" si="27"/>
        <v>0</v>
      </c>
      <c r="AG64" s="14" t="e">
        <f t="shared" si="28"/>
        <v>#DIV/0!</v>
      </c>
      <c r="AH64" s="14" t="e">
        <f t="shared" si="30"/>
        <v>#DIV/0!</v>
      </c>
      <c r="AI64" s="14">
        <f t="shared" si="31"/>
        <v>29</v>
      </c>
      <c r="AJ64" s="1461"/>
    </row>
    <row r="65" spans="1:36" ht="15.75">
      <c r="A65" s="1461">
        <v>46</v>
      </c>
      <c r="B65" s="1521" t="s">
        <v>7147</v>
      </c>
      <c r="C65" s="1286" t="s">
        <v>66</v>
      </c>
      <c r="D65" s="1283">
        <v>6897</v>
      </c>
      <c r="E65" s="1354">
        <v>44</v>
      </c>
      <c r="F65" s="1366">
        <f t="shared" si="21"/>
        <v>303468</v>
      </c>
      <c r="G65" s="1520"/>
      <c r="H65" s="1408">
        <f t="shared" si="13"/>
        <v>0</v>
      </c>
      <c r="I65" s="1506">
        <v>44606</v>
      </c>
      <c r="J65" s="1351">
        <v>46234</v>
      </c>
      <c r="K65" s="1351"/>
      <c r="L65" s="1353" t="s">
        <v>2380</v>
      </c>
      <c r="M65" s="1351">
        <v>44572</v>
      </c>
      <c r="N65" s="1354">
        <v>0</v>
      </c>
      <c r="O65" s="1354">
        <v>0</v>
      </c>
      <c r="P65" s="1354">
        <v>0</v>
      </c>
      <c r="Q65" s="1354"/>
      <c r="R65" s="1354"/>
      <c r="S65" s="1354"/>
      <c r="T65" s="1354"/>
      <c r="U65" s="1354"/>
      <c r="V65" s="1354"/>
      <c r="W65" s="1354"/>
      <c r="X65" s="1354"/>
      <c r="Y65" s="1354"/>
      <c r="Z65" s="1354"/>
      <c r="AA65" s="1354"/>
      <c r="AB65" s="1366"/>
      <c r="AC65" s="1507">
        <f t="shared" si="25"/>
        <v>44</v>
      </c>
      <c r="AD65" s="1508">
        <f t="shared" si="26"/>
        <v>303468</v>
      </c>
      <c r="AE65" s="14">
        <f t="shared" si="29"/>
        <v>40.56666666666667</v>
      </c>
      <c r="AF65" s="14">
        <f t="shared" si="27"/>
        <v>0</v>
      </c>
      <c r="AG65" s="14" t="e">
        <f t="shared" si="28"/>
        <v>#DIV/0!</v>
      </c>
      <c r="AH65" s="14" t="e">
        <f t="shared" si="30"/>
        <v>#DIV/0!</v>
      </c>
      <c r="AI65" s="14">
        <f t="shared" si="31"/>
        <v>44</v>
      </c>
      <c r="AJ65" s="1461"/>
    </row>
    <row r="66" spans="1:36" ht="15.75">
      <c r="A66" s="1461">
        <v>47</v>
      </c>
      <c r="B66" s="1521" t="s">
        <v>5412</v>
      </c>
      <c r="C66" s="135" t="s">
        <v>66</v>
      </c>
      <c r="D66" s="136">
        <v>15690</v>
      </c>
      <c r="E66" s="1354">
        <v>5</v>
      </c>
      <c r="F66" s="1366">
        <f t="shared" si="21"/>
        <v>78450</v>
      </c>
      <c r="G66" s="1520"/>
      <c r="H66" s="1408">
        <f t="shared" si="13"/>
        <v>0</v>
      </c>
      <c r="I66" s="1506">
        <v>44806</v>
      </c>
      <c r="J66" s="1351">
        <v>46234</v>
      </c>
      <c r="K66" s="1351"/>
      <c r="L66" s="1353" t="s">
        <v>5413</v>
      </c>
      <c r="M66" s="1351">
        <v>44592</v>
      </c>
      <c r="N66" s="1354">
        <v>0</v>
      </c>
      <c r="O66" s="1354">
        <v>0</v>
      </c>
      <c r="P66" s="1354">
        <v>0</v>
      </c>
      <c r="Q66" s="1354"/>
      <c r="R66" s="1354"/>
      <c r="S66" s="1354"/>
      <c r="T66" s="1354"/>
      <c r="U66" s="1354"/>
      <c r="V66" s="1354"/>
      <c r="W66" s="1354"/>
      <c r="X66" s="1354"/>
      <c r="Y66" s="1354"/>
      <c r="Z66" s="1354"/>
      <c r="AA66" s="1354"/>
      <c r="AB66" s="1366"/>
      <c r="AC66" s="1507">
        <f t="shared" si="25"/>
        <v>5</v>
      </c>
      <c r="AD66" s="1508">
        <f t="shared" si="26"/>
        <v>78450</v>
      </c>
      <c r="AE66" s="14">
        <f t="shared" si="29"/>
        <v>40.56666666666667</v>
      </c>
      <c r="AF66" s="14">
        <f t="shared" si="27"/>
        <v>0</v>
      </c>
      <c r="AG66" s="14" t="e">
        <f t="shared" si="28"/>
        <v>#DIV/0!</v>
      </c>
      <c r="AH66" s="14" t="e">
        <f t="shared" si="30"/>
        <v>#DIV/0!</v>
      </c>
      <c r="AI66" s="14">
        <f t="shared" si="31"/>
        <v>5</v>
      </c>
      <c r="AJ66" s="1461"/>
    </row>
    <row r="67" spans="1:36" ht="15.75">
      <c r="A67" s="1461">
        <v>48</v>
      </c>
      <c r="B67" s="1521" t="s">
        <v>5412</v>
      </c>
      <c r="C67" s="135" t="s">
        <v>66</v>
      </c>
      <c r="D67" s="136">
        <v>15690</v>
      </c>
      <c r="E67" s="1354">
        <v>2</v>
      </c>
      <c r="F67" s="1366">
        <f t="shared" si="21"/>
        <v>31380</v>
      </c>
      <c r="G67" s="1520"/>
      <c r="H67" s="1408">
        <f t="shared" si="13"/>
        <v>0</v>
      </c>
      <c r="I67" s="1506">
        <v>44844</v>
      </c>
      <c r="J67" s="1351">
        <v>46081</v>
      </c>
      <c r="K67" s="1351"/>
      <c r="L67" s="1353" t="s">
        <v>6281</v>
      </c>
      <c r="M67" s="1351">
        <v>44811</v>
      </c>
      <c r="N67" s="1354">
        <v>0</v>
      </c>
      <c r="O67" s="1354">
        <v>0</v>
      </c>
      <c r="P67" s="1354">
        <v>0</v>
      </c>
      <c r="Q67" s="1354"/>
      <c r="R67" s="1354"/>
      <c r="S67" s="1354"/>
      <c r="T67" s="1354"/>
      <c r="U67" s="1354"/>
      <c r="V67" s="1354"/>
      <c r="W67" s="1354"/>
      <c r="X67" s="1354"/>
      <c r="Y67" s="1354"/>
      <c r="Z67" s="1354"/>
      <c r="AA67" s="1354"/>
      <c r="AB67" s="1366"/>
      <c r="AC67" s="1507">
        <f t="shared" si="25"/>
        <v>2</v>
      </c>
      <c r="AD67" s="1508">
        <f t="shared" si="26"/>
        <v>31380</v>
      </c>
      <c r="AE67" s="14">
        <f t="shared" si="29"/>
        <v>35.466666666666669</v>
      </c>
      <c r="AF67" s="14">
        <f t="shared" si="27"/>
        <v>0</v>
      </c>
      <c r="AG67" s="14" t="e">
        <f t="shared" si="28"/>
        <v>#DIV/0!</v>
      </c>
      <c r="AH67" s="14" t="e">
        <f t="shared" si="30"/>
        <v>#DIV/0!</v>
      </c>
      <c r="AI67" s="14">
        <f t="shared" si="31"/>
        <v>2</v>
      </c>
      <c r="AJ67" s="1461"/>
    </row>
    <row r="68" spans="1:36" ht="15.75">
      <c r="A68" s="1461">
        <v>49</v>
      </c>
      <c r="B68" s="1521" t="s">
        <v>8430</v>
      </c>
      <c r="C68" s="135" t="s">
        <v>66</v>
      </c>
      <c r="D68" s="136">
        <v>8887</v>
      </c>
      <c r="E68" s="1354"/>
      <c r="F68" s="1366"/>
      <c r="G68" s="1520">
        <v>2</v>
      </c>
      <c r="H68" s="1408">
        <f t="shared" si="13"/>
        <v>17774</v>
      </c>
      <c r="I68" s="1506">
        <v>44935</v>
      </c>
      <c r="J68" s="1351">
        <v>46630</v>
      </c>
      <c r="K68" s="1351"/>
      <c r="L68" s="1353" t="s">
        <v>8431</v>
      </c>
      <c r="M68" s="1351">
        <v>44918</v>
      </c>
      <c r="N68" s="1354">
        <v>0</v>
      </c>
      <c r="O68" s="1354">
        <v>0</v>
      </c>
      <c r="P68" s="1354">
        <v>0</v>
      </c>
      <c r="Q68" s="1354"/>
      <c r="R68" s="1354"/>
      <c r="S68" s="1354"/>
      <c r="T68" s="1354"/>
      <c r="U68" s="1354"/>
      <c r="V68" s="1354"/>
      <c r="W68" s="1354"/>
      <c r="X68" s="1354"/>
      <c r="Y68" s="1354"/>
      <c r="Z68" s="1354"/>
      <c r="AA68" s="1354"/>
      <c r="AB68" s="1366"/>
      <c r="AC68" s="1507">
        <f t="shared" si="25"/>
        <v>2</v>
      </c>
      <c r="AD68" s="1508">
        <f t="shared" si="26"/>
        <v>17774</v>
      </c>
      <c r="AE68" s="14">
        <f t="shared" si="29"/>
        <v>53.766666666666666</v>
      </c>
      <c r="AF68" s="14">
        <f t="shared" si="27"/>
        <v>0</v>
      </c>
      <c r="AG68" s="14" t="e">
        <f t="shared" si="28"/>
        <v>#DIV/0!</v>
      </c>
      <c r="AH68" s="14" t="e">
        <f t="shared" si="30"/>
        <v>#DIV/0!</v>
      </c>
      <c r="AI68" s="14">
        <f t="shared" si="31"/>
        <v>2</v>
      </c>
      <c r="AJ68" s="1461"/>
    </row>
    <row r="69" spans="1:36" ht="15.75">
      <c r="A69" s="1461">
        <v>51</v>
      </c>
      <c r="B69" s="1518" t="s">
        <v>2382</v>
      </c>
      <c r="C69" s="1354" t="s">
        <v>66</v>
      </c>
      <c r="D69" s="1366">
        <v>26</v>
      </c>
      <c r="E69" s="1354">
        <v>123</v>
      </c>
      <c r="F69" s="1366">
        <f t="shared" si="21"/>
        <v>3198</v>
      </c>
      <c r="G69" s="1271"/>
      <c r="H69" s="1408">
        <f t="shared" si="13"/>
        <v>0</v>
      </c>
      <c r="I69" s="1512">
        <v>44110</v>
      </c>
      <c r="J69" s="1351" t="s">
        <v>334</v>
      </c>
      <c r="K69" s="1351"/>
      <c r="L69" s="1353">
        <v>1044</v>
      </c>
      <c r="M69" s="1351">
        <v>44105</v>
      </c>
      <c r="N69" s="1354">
        <v>47</v>
      </c>
      <c r="O69" s="1354">
        <v>0</v>
      </c>
      <c r="P69" s="1354">
        <v>0</v>
      </c>
      <c r="Q69" s="1354"/>
      <c r="R69" s="1354"/>
      <c r="S69" s="1354"/>
      <c r="T69" s="1354"/>
      <c r="U69" s="1354"/>
      <c r="V69" s="1354"/>
      <c r="W69" s="1354"/>
      <c r="X69" s="1354"/>
      <c r="Y69" s="1354"/>
      <c r="Z69" s="1354"/>
      <c r="AA69" s="1354"/>
      <c r="AB69" s="1366"/>
      <c r="AC69" s="1507">
        <f t="shared" si="25"/>
        <v>76</v>
      </c>
      <c r="AD69" s="1508">
        <f t="shared" si="26"/>
        <v>1976</v>
      </c>
      <c r="AE69" s="1351" t="s">
        <v>334</v>
      </c>
      <c r="AF69" s="14">
        <f t="shared" si="27"/>
        <v>15.666666666666666</v>
      </c>
      <c r="AG69" s="14">
        <f t="shared" si="28"/>
        <v>4.8510638297872344</v>
      </c>
      <c r="AH69" s="1351" t="s">
        <v>334</v>
      </c>
      <c r="AI69" s="1351" t="s">
        <v>334</v>
      </c>
      <c r="AJ69" s="1461"/>
    </row>
    <row r="70" spans="1:36" ht="15.75">
      <c r="A70" s="1461">
        <v>52</v>
      </c>
      <c r="B70" s="1518" t="s">
        <v>2383</v>
      </c>
      <c r="C70" s="22" t="s">
        <v>573</v>
      </c>
      <c r="D70" s="24">
        <v>12</v>
      </c>
      <c r="E70" s="1354">
        <v>500</v>
      </c>
      <c r="F70" s="1366">
        <f t="shared" si="21"/>
        <v>6000</v>
      </c>
      <c r="G70" s="1513"/>
      <c r="H70" s="1408">
        <f t="shared" si="13"/>
        <v>0</v>
      </c>
      <c r="I70" s="1506">
        <v>44272</v>
      </c>
      <c r="J70" s="1351" t="s">
        <v>334</v>
      </c>
      <c r="K70" s="1351"/>
      <c r="L70" s="1353">
        <v>262</v>
      </c>
      <c r="M70" s="1351">
        <v>44267</v>
      </c>
      <c r="N70" s="1354">
        <v>0</v>
      </c>
      <c r="O70" s="1354">
        <v>0</v>
      </c>
      <c r="P70" s="1354">
        <v>0</v>
      </c>
      <c r="Q70" s="1354"/>
      <c r="R70" s="1354"/>
      <c r="S70" s="1354"/>
      <c r="T70" s="1354"/>
      <c r="U70" s="1354"/>
      <c r="V70" s="1354"/>
      <c r="W70" s="1354"/>
      <c r="X70" s="1354"/>
      <c r="Y70" s="1354"/>
      <c r="Z70" s="1354"/>
      <c r="AA70" s="1354"/>
      <c r="AB70" s="1366"/>
      <c r="AC70" s="1507">
        <f t="shared" si="25"/>
        <v>500</v>
      </c>
      <c r="AD70" s="1508">
        <f t="shared" si="26"/>
        <v>6000</v>
      </c>
      <c r="AE70" s="1351" t="s">
        <v>334</v>
      </c>
      <c r="AF70" s="14">
        <f t="shared" si="27"/>
        <v>0</v>
      </c>
      <c r="AG70" s="14" t="e">
        <f t="shared" si="28"/>
        <v>#DIV/0!</v>
      </c>
      <c r="AH70" s="1351" t="s">
        <v>334</v>
      </c>
      <c r="AI70" s="1351" t="s">
        <v>334</v>
      </c>
      <c r="AJ70" s="1461"/>
    </row>
    <row r="71" spans="1:36" ht="15.75">
      <c r="A71" s="1461">
        <v>53</v>
      </c>
      <c r="B71" s="1518" t="s">
        <v>2384</v>
      </c>
      <c r="C71" s="22" t="s">
        <v>573</v>
      </c>
      <c r="D71" s="24">
        <v>12</v>
      </c>
      <c r="E71" s="1354">
        <v>500</v>
      </c>
      <c r="F71" s="1366">
        <f t="shared" si="21"/>
        <v>6000</v>
      </c>
      <c r="G71" s="1513"/>
      <c r="H71" s="1408">
        <f t="shared" si="13"/>
        <v>0</v>
      </c>
      <c r="I71" s="1506">
        <v>44272</v>
      </c>
      <c r="J71" s="1351" t="s">
        <v>334</v>
      </c>
      <c r="K71" s="1351"/>
      <c r="L71" s="1353">
        <v>262</v>
      </c>
      <c r="M71" s="1351">
        <v>44267</v>
      </c>
      <c r="N71" s="1354">
        <v>0</v>
      </c>
      <c r="O71" s="1354">
        <v>0</v>
      </c>
      <c r="P71" s="1354">
        <v>0</v>
      </c>
      <c r="Q71" s="1354"/>
      <c r="R71" s="1354"/>
      <c r="S71" s="1354"/>
      <c r="T71" s="1354"/>
      <c r="U71" s="1354"/>
      <c r="V71" s="1354"/>
      <c r="W71" s="1354"/>
      <c r="X71" s="1354"/>
      <c r="Y71" s="1354"/>
      <c r="Z71" s="1354"/>
      <c r="AA71" s="1354"/>
      <c r="AB71" s="1366"/>
      <c r="AC71" s="1507">
        <f t="shared" si="25"/>
        <v>500</v>
      </c>
      <c r="AD71" s="1508">
        <f t="shared" si="26"/>
        <v>6000</v>
      </c>
      <c r="AE71" s="1351" t="s">
        <v>334</v>
      </c>
      <c r="AF71" s="14">
        <f t="shared" si="27"/>
        <v>0</v>
      </c>
      <c r="AG71" s="14" t="e">
        <f t="shared" si="28"/>
        <v>#DIV/0!</v>
      </c>
      <c r="AH71" s="1351" t="s">
        <v>334</v>
      </c>
      <c r="AI71" s="1351" t="s">
        <v>334</v>
      </c>
      <c r="AJ71" s="1461"/>
    </row>
    <row r="72" spans="1:36" ht="15.75">
      <c r="A72" s="1461">
        <v>54</v>
      </c>
      <c r="B72" s="1350" t="s">
        <v>2385</v>
      </c>
      <c r="C72" s="1286" t="s">
        <v>66</v>
      </c>
      <c r="D72" s="1283">
        <v>4599</v>
      </c>
      <c r="E72" s="1354">
        <v>26</v>
      </c>
      <c r="F72" s="1366">
        <f t="shared" si="21"/>
        <v>119574</v>
      </c>
      <c r="G72" s="1513"/>
      <c r="H72" s="1408">
        <f t="shared" si="13"/>
        <v>0</v>
      </c>
      <c r="I72" s="1506">
        <v>44554</v>
      </c>
      <c r="J72" s="1351">
        <v>46175</v>
      </c>
      <c r="K72" s="1351"/>
      <c r="L72" s="1353" t="s">
        <v>2386</v>
      </c>
      <c r="M72" s="1351">
        <v>44511</v>
      </c>
      <c r="N72" s="1354">
        <v>0</v>
      </c>
      <c r="O72" s="1354">
        <v>0</v>
      </c>
      <c r="P72" s="1354">
        <v>0</v>
      </c>
      <c r="Q72" s="1354"/>
      <c r="R72" s="1354"/>
      <c r="S72" s="1354"/>
      <c r="T72" s="1354"/>
      <c r="U72" s="1354"/>
      <c r="V72" s="1354"/>
      <c r="W72" s="1354"/>
      <c r="X72" s="1354"/>
      <c r="Y72" s="1354"/>
      <c r="Z72" s="1354"/>
      <c r="AA72" s="1354"/>
      <c r="AB72" s="1366"/>
      <c r="AC72" s="1507">
        <f t="shared" si="25"/>
        <v>26</v>
      </c>
      <c r="AD72" s="1508">
        <f t="shared" si="26"/>
        <v>119574</v>
      </c>
      <c r="AE72" s="14">
        <f>(J72-"01.04.2023")/30</f>
        <v>38.6</v>
      </c>
      <c r="AF72" s="14">
        <f t="shared" si="27"/>
        <v>0</v>
      </c>
      <c r="AG72" s="14" t="e">
        <f t="shared" si="28"/>
        <v>#DIV/0!</v>
      </c>
      <c r="AH72" s="14" t="e">
        <f>AG72-AE72</f>
        <v>#DIV/0!</v>
      </c>
      <c r="AI72" s="14">
        <f>AC72-(AE72*AF72)</f>
        <v>26</v>
      </c>
      <c r="AJ72" s="1461"/>
    </row>
    <row r="73" spans="1:36" ht="15.75">
      <c r="A73" s="1461">
        <v>55</v>
      </c>
      <c r="B73" s="1350" t="s">
        <v>7148</v>
      </c>
      <c r="C73" s="1286" t="s">
        <v>66</v>
      </c>
      <c r="D73" s="1283">
        <v>15029.22</v>
      </c>
      <c r="E73" s="1354">
        <v>1</v>
      </c>
      <c r="F73" s="1366">
        <f t="shared" si="21"/>
        <v>15029.22</v>
      </c>
      <c r="G73" s="1513"/>
      <c r="H73" s="1408">
        <f t="shared" si="13"/>
        <v>0</v>
      </c>
      <c r="I73" s="1506">
        <v>44915</v>
      </c>
      <c r="J73" s="1351" t="s">
        <v>334</v>
      </c>
      <c r="K73" s="1351"/>
      <c r="L73" s="1353" t="s">
        <v>7149</v>
      </c>
      <c r="M73" s="1351">
        <v>44887</v>
      </c>
      <c r="N73" s="1354">
        <v>0</v>
      </c>
      <c r="O73" s="1354">
        <v>0</v>
      </c>
      <c r="P73" s="1354">
        <v>0</v>
      </c>
      <c r="Q73" s="1354"/>
      <c r="R73" s="1354"/>
      <c r="S73" s="1354"/>
      <c r="T73" s="1354"/>
      <c r="U73" s="1354"/>
      <c r="V73" s="1354"/>
      <c r="W73" s="1354"/>
      <c r="X73" s="1354"/>
      <c r="Y73" s="1354"/>
      <c r="Z73" s="1354"/>
      <c r="AA73" s="1354"/>
      <c r="AB73" s="1366"/>
      <c r="AC73" s="1507">
        <f t="shared" si="25"/>
        <v>1</v>
      </c>
      <c r="AD73" s="1508">
        <f t="shared" si="26"/>
        <v>15029.22</v>
      </c>
      <c r="AE73" s="1351" t="s">
        <v>334</v>
      </c>
      <c r="AF73" s="14">
        <f t="shared" si="27"/>
        <v>0</v>
      </c>
      <c r="AG73" s="14" t="e">
        <f t="shared" si="28"/>
        <v>#DIV/0!</v>
      </c>
      <c r="AH73" s="1351" t="s">
        <v>334</v>
      </c>
      <c r="AI73" s="1351" t="s">
        <v>334</v>
      </c>
      <c r="AJ73" s="1461"/>
    </row>
    <row r="74" spans="1:36" ht="15.75">
      <c r="A74" s="1461">
        <v>56</v>
      </c>
      <c r="B74" s="1350" t="s">
        <v>7150</v>
      </c>
      <c r="C74" s="1286" t="s">
        <v>66</v>
      </c>
      <c r="D74" s="1283">
        <v>15029.22</v>
      </c>
      <c r="E74" s="1354">
        <v>2</v>
      </c>
      <c r="F74" s="1366">
        <f t="shared" si="21"/>
        <v>30058.44</v>
      </c>
      <c r="G74" s="1513"/>
      <c r="H74" s="1408">
        <f t="shared" si="13"/>
        <v>0</v>
      </c>
      <c r="I74" s="1506">
        <v>44915</v>
      </c>
      <c r="J74" s="1351" t="s">
        <v>334</v>
      </c>
      <c r="K74" s="1351"/>
      <c r="L74" s="1353" t="s">
        <v>7149</v>
      </c>
      <c r="M74" s="1351">
        <v>44887</v>
      </c>
      <c r="N74" s="1354">
        <v>0</v>
      </c>
      <c r="O74" s="1354">
        <v>0</v>
      </c>
      <c r="P74" s="1354">
        <v>0</v>
      </c>
      <c r="Q74" s="1354"/>
      <c r="R74" s="1354"/>
      <c r="S74" s="1354"/>
      <c r="T74" s="1354"/>
      <c r="U74" s="1354"/>
      <c r="V74" s="1354"/>
      <c r="W74" s="1354"/>
      <c r="X74" s="1354"/>
      <c r="Y74" s="1354"/>
      <c r="Z74" s="1354"/>
      <c r="AA74" s="1354"/>
      <c r="AB74" s="1366"/>
      <c r="AC74" s="1507">
        <f t="shared" si="25"/>
        <v>2</v>
      </c>
      <c r="AD74" s="1508">
        <f t="shared" si="26"/>
        <v>30058.44</v>
      </c>
      <c r="AE74" s="1351" t="s">
        <v>334</v>
      </c>
      <c r="AF74" s="14">
        <f t="shared" si="27"/>
        <v>0</v>
      </c>
      <c r="AG74" s="14" t="e">
        <f t="shared" si="28"/>
        <v>#DIV/0!</v>
      </c>
      <c r="AH74" s="1351" t="s">
        <v>334</v>
      </c>
      <c r="AI74" s="1351" t="s">
        <v>334</v>
      </c>
      <c r="AJ74" s="1461"/>
    </row>
    <row r="75" spans="1:36" ht="15.75">
      <c r="A75" s="1461">
        <v>57</v>
      </c>
      <c r="B75" s="1350" t="s">
        <v>7151</v>
      </c>
      <c r="C75" s="1286" t="s">
        <v>66</v>
      </c>
      <c r="D75" s="1283">
        <v>15029.22</v>
      </c>
      <c r="E75" s="1354">
        <v>3</v>
      </c>
      <c r="F75" s="1366">
        <f t="shared" si="21"/>
        <v>45087.659999999996</v>
      </c>
      <c r="G75" s="1513"/>
      <c r="H75" s="1408">
        <f t="shared" si="13"/>
        <v>0</v>
      </c>
      <c r="I75" s="1506">
        <v>44915</v>
      </c>
      <c r="J75" s="1351" t="s">
        <v>334</v>
      </c>
      <c r="K75" s="1351"/>
      <c r="L75" s="1353" t="s">
        <v>7149</v>
      </c>
      <c r="M75" s="1351">
        <v>44887</v>
      </c>
      <c r="N75" s="1354">
        <v>1</v>
      </c>
      <c r="O75" s="1354">
        <v>1</v>
      </c>
      <c r="P75" s="1354">
        <v>0</v>
      </c>
      <c r="Q75" s="1354"/>
      <c r="R75" s="1354"/>
      <c r="S75" s="1354"/>
      <c r="T75" s="1354"/>
      <c r="U75" s="1354"/>
      <c r="V75" s="1354"/>
      <c r="W75" s="1354"/>
      <c r="X75" s="1354"/>
      <c r="Y75" s="1354"/>
      <c r="Z75" s="1354"/>
      <c r="AA75" s="1354"/>
      <c r="AB75" s="1366"/>
      <c r="AC75" s="1507">
        <f t="shared" si="25"/>
        <v>1</v>
      </c>
      <c r="AD75" s="1508">
        <f t="shared" si="26"/>
        <v>15029.22</v>
      </c>
      <c r="AE75" s="1351" t="s">
        <v>334</v>
      </c>
      <c r="AF75" s="14">
        <f t="shared" si="27"/>
        <v>0.66666666666666663</v>
      </c>
      <c r="AG75" s="14">
        <f t="shared" si="28"/>
        <v>1.5</v>
      </c>
      <c r="AH75" s="1351" t="s">
        <v>334</v>
      </c>
      <c r="AI75" s="1351" t="s">
        <v>334</v>
      </c>
      <c r="AJ75" s="1461"/>
    </row>
    <row r="76" spans="1:36" ht="15.75">
      <c r="A76" s="1461">
        <v>58</v>
      </c>
      <c r="B76" s="1350" t="s">
        <v>7151</v>
      </c>
      <c r="C76" s="1286" t="s">
        <v>66</v>
      </c>
      <c r="D76" s="1283">
        <v>15029.22</v>
      </c>
      <c r="E76" s="1354"/>
      <c r="F76" s="1366"/>
      <c r="G76" s="1513">
        <v>4</v>
      </c>
      <c r="H76" s="1408">
        <f t="shared" si="13"/>
        <v>60116.88</v>
      </c>
      <c r="I76" s="1506">
        <v>44991</v>
      </c>
      <c r="J76" s="1351">
        <v>46642</v>
      </c>
      <c r="K76" s="1351"/>
      <c r="L76" s="1353" t="s">
        <v>10685</v>
      </c>
      <c r="M76" s="1351">
        <v>44967</v>
      </c>
      <c r="N76" s="1354"/>
      <c r="O76" s="1354"/>
      <c r="P76" s="1354">
        <v>0</v>
      </c>
      <c r="Q76" s="1354"/>
      <c r="R76" s="1354"/>
      <c r="S76" s="1354"/>
      <c r="T76" s="1354"/>
      <c r="U76" s="1354"/>
      <c r="V76" s="1354"/>
      <c r="W76" s="1354"/>
      <c r="X76" s="1354"/>
      <c r="Y76" s="1354"/>
      <c r="Z76" s="1354"/>
      <c r="AA76" s="1354"/>
      <c r="AB76" s="1366"/>
      <c r="AC76" s="1507">
        <f t="shared" si="25"/>
        <v>4</v>
      </c>
      <c r="AD76" s="1508">
        <f t="shared" si="26"/>
        <v>60116.88</v>
      </c>
      <c r="AE76" s="14">
        <f>(J76-"01.04.2023")/30</f>
        <v>54.166666666666664</v>
      </c>
      <c r="AF76" s="14">
        <f t="shared" si="27"/>
        <v>0</v>
      </c>
      <c r="AG76" s="14" t="e">
        <f t="shared" si="28"/>
        <v>#DIV/0!</v>
      </c>
      <c r="AH76" s="14" t="e">
        <f>AG76-AE76</f>
        <v>#DIV/0!</v>
      </c>
      <c r="AI76" s="14">
        <f>AC76-(AE76*AF76)</f>
        <v>4</v>
      </c>
      <c r="AJ76" s="1461"/>
    </row>
    <row r="77" spans="1:36" ht="15.75">
      <c r="A77" s="1461">
        <v>59</v>
      </c>
      <c r="B77" s="1350" t="s">
        <v>10686</v>
      </c>
      <c r="C77" s="1286" t="s">
        <v>66</v>
      </c>
      <c r="D77" s="1283">
        <v>18665.080000000002</v>
      </c>
      <c r="E77" s="1354"/>
      <c r="F77" s="1366"/>
      <c r="G77" s="1513">
        <v>3</v>
      </c>
      <c r="H77" s="1408">
        <f t="shared" si="13"/>
        <v>55995.240000000005</v>
      </c>
      <c r="I77" s="1506">
        <v>44991</v>
      </c>
      <c r="J77" s="1351">
        <v>46651</v>
      </c>
      <c r="K77" s="1351"/>
      <c r="L77" s="1353" t="s">
        <v>10685</v>
      </c>
      <c r="M77" s="1351">
        <v>44967</v>
      </c>
      <c r="N77" s="1354"/>
      <c r="O77" s="1354"/>
      <c r="P77" s="1354">
        <v>0</v>
      </c>
      <c r="Q77" s="1354"/>
      <c r="R77" s="1354"/>
      <c r="S77" s="1354"/>
      <c r="T77" s="1354"/>
      <c r="U77" s="1354"/>
      <c r="V77" s="1354"/>
      <c r="W77" s="1354"/>
      <c r="X77" s="1354"/>
      <c r="Y77" s="1354"/>
      <c r="Z77" s="1354"/>
      <c r="AA77" s="1354"/>
      <c r="AB77" s="1366"/>
      <c r="AC77" s="1507">
        <f t="shared" si="25"/>
        <v>3</v>
      </c>
      <c r="AD77" s="1508">
        <f t="shared" si="26"/>
        <v>55995.240000000005</v>
      </c>
      <c r="AE77" s="14">
        <f>(J77-"01.04.2023")/30</f>
        <v>54.466666666666669</v>
      </c>
      <c r="AF77" s="14">
        <f t="shared" si="27"/>
        <v>0</v>
      </c>
      <c r="AG77" s="14" t="e">
        <f t="shared" si="28"/>
        <v>#DIV/0!</v>
      </c>
      <c r="AH77" s="14" t="e">
        <f>AG77-AE77</f>
        <v>#DIV/0!</v>
      </c>
      <c r="AI77" s="14">
        <f>AC77-(AE77*AF77)</f>
        <v>3</v>
      </c>
      <c r="AJ77" s="1461"/>
    </row>
    <row r="78" spans="1:36" ht="15.75">
      <c r="A78" s="1461">
        <v>60</v>
      </c>
      <c r="B78" s="1350" t="s">
        <v>7148</v>
      </c>
      <c r="C78" s="1286" t="s">
        <v>66</v>
      </c>
      <c r="D78" s="1283">
        <v>15029.22</v>
      </c>
      <c r="E78" s="1354"/>
      <c r="F78" s="1366"/>
      <c r="G78" s="1513">
        <v>4</v>
      </c>
      <c r="H78" s="1408">
        <f t="shared" si="13"/>
        <v>60116.88</v>
      </c>
      <c r="I78" s="1506">
        <v>44991</v>
      </c>
      <c r="J78" s="1351">
        <v>46594</v>
      </c>
      <c r="K78" s="1351"/>
      <c r="L78" s="1353" t="s">
        <v>10685</v>
      </c>
      <c r="M78" s="1351">
        <v>44967</v>
      </c>
      <c r="N78" s="1354"/>
      <c r="O78" s="1354"/>
      <c r="P78" s="1354">
        <v>0</v>
      </c>
      <c r="Q78" s="1354"/>
      <c r="R78" s="1354"/>
      <c r="S78" s="1354"/>
      <c r="T78" s="1354"/>
      <c r="U78" s="1354"/>
      <c r="V78" s="1354"/>
      <c r="W78" s="1354"/>
      <c r="X78" s="1354"/>
      <c r="Y78" s="1354"/>
      <c r="Z78" s="1354"/>
      <c r="AA78" s="1354"/>
      <c r="AB78" s="1366"/>
      <c r="AC78" s="1507">
        <f t="shared" si="25"/>
        <v>4</v>
      </c>
      <c r="AD78" s="1508">
        <f t="shared" si="26"/>
        <v>60116.88</v>
      </c>
      <c r="AE78" s="14">
        <f>(J78-"01.04.2023")/30</f>
        <v>52.56666666666667</v>
      </c>
      <c r="AF78" s="14">
        <f t="shared" si="27"/>
        <v>0</v>
      </c>
      <c r="AG78" s="14" t="e">
        <f t="shared" si="28"/>
        <v>#DIV/0!</v>
      </c>
      <c r="AH78" s="14" t="e">
        <f>AG78-AE78</f>
        <v>#DIV/0!</v>
      </c>
      <c r="AI78" s="14">
        <f>AC78-(AE78*AF78)</f>
        <v>4</v>
      </c>
      <c r="AJ78" s="1461"/>
    </row>
    <row r="79" spans="1:36" ht="70.5" customHeight="1">
      <c r="A79" s="1461">
        <v>61</v>
      </c>
      <c r="B79" s="1350" t="s">
        <v>2361</v>
      </c>
      <c r="C79" s="1286" t="s">
        <v>66</v>
      </c>
      <c r="D79" s="1283">
        <v>366712</v>
      </c>
      <c r="E79" s="1354">
        <v>1</v>
      </c>
      <c r="F79" s="1366">
        <f t="shared" si="21"/>
        <v>366712</v>
      </c>
      <c r="G79" s="1354"/>
      <c r="H79" s="1408">
        <f t="shared" si="13"/>
        <v>0</v>
      </c>
      <c r="I79" s="1506">
        <v>44896</v>
      </c>
      <c r="J79" s="1351" t="s">
        <v>334</v>
      </c>
      <c r="K79" s="1351"/>
      <c r="L79" s="1353" t="s">
        <v>1319</v>
      </c>
      <c r="M79" s="1351">
        <v>44896</v>
      </c>
      <c r="N79" s="1354">
        <v>0</v>
      </c>
      <c r="O79" s="1354">
        <v>0</v>
      </c>
      <c r="P79" s="1354">
        <v>0</v>
      </c>
      <c r="Q79" s="1354"/>
      <c r="R79" s="1354"/>
      <c r="S79" s="1354"/>
      <c r="T79" s="1354"/>
      <c r="U79" s="1354"/>
      <c r="V79" s="1354"/>
      <c r="W79" s="1354"/>
      <c r="X79" s="1354"/>
      <c r="Y79" s="1354"/>
      <c r="Z79" s="1354"/>
      <c r="AA79" s="1354"/>
      <c r="AB79" s="1366"/>
      <c r="AC79" s="1507">
        <f t="shared" si="25"/>
        <v>1</v>
      </c>
      <c r="AD79" s="1508">
        <f t="shared" si="26"/>
        <v>366712</v>
      </c>
      <c r="AE79" s="1351" t="s">
        <v>334</v>
      </c>
      <c r="AF79" s="14">
        <f t="shared" si="27"/>
        <v>0</v>
      </c>
      <c r="AG79" s="14" t="e">
        <f t="shared" si="28"/>
        <v>#DIV/0!</v>
      </c>
      <c r="AH79" s="1351" t="s">
        <v>334</v>
      </c>
      <c r="AI79" s="1351" t="s">
        <v>334</v>
      </c>
      <c r="AJ79" s="1461"/>
    </row>
    <row r="80" spans="1:36" ht="70.5" customHeight="1">
      <c r="A80" s="1461">
        <v>62</v>
      </c>
      <c r="B80" s="1350" t="s">
        <v>7135</v>
      </c>
      <c r="C80" s="1286" t="s">
        <v>66</v>
      </c>
      <c r="D80" s="1283">
        <v>743074</v>
      </c>
      <c r="E80" s="1354">
        <v>1</v>
      </c>
      <c r="F80" s="1366">
        <f t="shared" si="21"/>
        <v>743074</v>
      </c>
      <c r="G80" s="1354"/>
      <c r="H80" s="1408">
        <f t="shared" si="13"/>
        <v>0</v>
      </c>
      <c r="I80" s="1506">
        <v>44896</v>
      </c>
      <c r="J80" s="1351" t="s">
        <v>334</v>
      </c>
      <c r="K80" s="1351"/>
      <c r="L80" s="1353" t="s">
        <v>1319</v>
      </c>
      <c r="M80" s="1351">
        <v>44896</v>
      </c>
      <c r="N80" s="1354">
        <v>0</v>
      </c>
      <c r="O80" s="1354">
        <v>0</v>
      </c>
      <c r="P80" s="1354">
        <v>0</v>
      </c>
      <c r="Q80" s="1354"/>
      <c r="R80" s="1354"/>
      <c r="S80" s="1354"/>
      <c r="T80" s="1354"/>
      <c r="U80" s="1354"/>
      <c r="V80" s="1354"/>
      <c r="W80" s="1354"/>
      <c r="X80" s="1354"/>
      <c r="Y80" s="1354"/>
      <c r="Z80" s="1354"/>
      <c r="AA80" s="1354"/>
      <c r="AB80" s="1366"/>
      <c r="AC80" s="1507">
        <f t="shared" si="25"/>
        <v>1</v>
      </c>
      <c r="AD80" s="1508">
        <f t="shared" si="26"/>
        <v>743074</v>
      </c>
      <c r="AE80" s="1351" t="s">
        <v>334</v>
      </c>
      <c r="AF80" s="14">
        <f t="shared" si="27"/>
        <v>0</v>
      </c>
      <c r="AG80" s="14" t="e">
        <f t="shared" si="28"/>
        <v>#DIV/0!</v>
      </c>
      <c r="AH80" s="1351" t="s">
        <v>334</v>
      </c>
      <c r="AI80" s="1351" t="s">
        <v>334</v>
      </c>
      <c r="AJ80" s="1461"/>
    </row>
    <row r="81" spans="1:36" ht="70.5" customHeight="1">
      <c r="A81" s="1461">
        <v>63</v>
      </c>
      <c r="B81" s="1350" t="s">
        <v>7136</v>
      </c>
      <c r="C81" s="1286" t="s">
        <v>66</v>
      </c>
      <c r="D81" s="1283">
        <v>23128.560000000001</v>
      </c>
      <c r="E81" s="1354">
        <v>16</v>
      </c>
      <c r="F81" s="1366">
        <f t="shared" si="21"/>
        <v>370056.96000000002</v>
      </c>
      <c r="G81" s="1354"/>
      <c r="H81" s="1408">
        <f t="shared" si="13"/>
        <v>0</v>
      </c>
      <c r="I81" s="1506">
        <v>44896</v>
      </c>
      <c r="J81" s="1351" t="s">
        <v>334</v>
      </c>
      <c r="K81" s="1351"/>
      <c r="L81" s="1353" t="s">
        <v>1319</v>
      </c>
      <c r="M81" s="1351">
        <v>44896</v>
      </c>
      <c r="N81" s="1354">
        <v>0</v>
      </c>
      <c r="O81" s="1354">
        <v>0</v>
      </c>
      <c r="P81" s="1354">
        <v>0</v>
      </c>
      <c r="Q81" s="1354"/>
      <c r="R81" s="1354"/>
      <c r="S81" s="1354"/>
      <c r="T81" s="1354"/>
      <c r="U81" s="1354"/>
      <c r="V81" s="1354"/>
      <c r="W81" s="1354"/>
      <c r="X81" s="1354"/>
      <c r="Y81" s="1354"/>
      <c r="Z81" s="1354"/>
      <c r="AA81" s="1354"/>
      <c r="AB81" s="1366"/>
      <c r="AC81" s="1507">
        <f t="shared" si="25"/>
        <v>16</v>
      </c>
      <c r="AD81" s="1508">
        <f t="shared" si="26"/>
        <v>370056.96000000002</v>
      </c>
      <c r="AE81" s="1351" t="s">
        <v>334</v>
      </c>
      <c r="AF81" s="14">
        <f t="shared" si="27"/>
        <v>0</v>
      </c>
      <c r="AG81" s="14" t="e">
        <f t="shared" si="28"/>
        <v>#DIV/0!</v>
      </c>
      <c r="AH81" s="1351" t="s">
        <v>334</v>
      </c>
      <c r="AI81" s="1351" t="s">
        <v>334</v>
      </c>
      <c r="AJ81" s="1461"/>
    </row>
    <row r="82" spans="1:36" ht="70.5" customHeight="1">
      <c r="A82" s="1461">
        <v>64</v>
      </c>
      <c r="B82" s="1350" t="s">
        <v>7137</v>
      </c>
      <c r="C82" s="1286" t="s">
        <v>66</v>
      </c>
      <c r="D82" s="1283">
        <v>49771.25</v>
      </c>
      <c r="E82" s="1354">
        <v>21</v>
      </c>
      <c r="F82" s="1366">
        <f t="shared" si="21"/>
        <v>1045196.25</v>
      </c>
      <c r="G82" s="1354"/>
      <c r="H82" s="1408">
        <f t="shared" si="13"/>
        <v>0</v>
      </c>
      <c r="I82" s="1506">
        <v>44896</v>
      </c>
      <c r="J82" s="1351" t="s">
        <v>334</v>
      </c>
      <c r="K82" s="1351"/>
      <c r="L82" s="1353" t="s">
        <v>1319</v>
      </c>
      <c r="M82" s="1351">
        <v>44896</v>
      </c>
      <c r="N82" s="1354">
        <v>0</v>
      </c>
      <c r="O82" s="1354">
        <v>0</v>
      </c>
      <c r="P82" s="1354">
        <v>0</v>
      </c>
      <c r="Q82" s="1354"/>
      <c r="R82" s="1354"/>
      <c r="S82" s="1354"/>
      <c r="T82" s="1354"/>
      <c r="U82" s="1354"/>
      <c r="V82" s="1354"/>
      <c r="W82" s="1354"/>
      <c r="X82" s="1354"/>
      <c r="Y82" s="1354"/>
      <c r="Z82" s="1354"/>
      <c r="AA82" s="1354"/>
      <c r="AB82" s="1366"/>
      <c r="AC82" s="1507">
        <f t="shared" si="25"/>
        <v>21</v>
      </c>
      <c r="AD82" s="1508">
        <f t="shared" si="26"/>
        <v>1045196.25</v>
      </c>
      <c r="AE82" s="1351" t="s">
        <v>334</v>
      </c>
      <c r="AF82" s="14">
        <f t="shared" si="27"/>
        <v>0</v>
      </c>
      <c r="AG82" s="14" t="e">
        <f t="shared" si="28"/>
        <v>#DIV/0!</v>
      </c>
      <c r="AH82" s="1351" t="s">
        <v>334</v>
      </c>
      <c r="AI82" s="1351" t="s">
        <v>334</v>
      </c>
      <c r="AJ82" s="1461"/>
    </row>
    <row r="83" spans="1:36" ht="47.25">
      <c r="A83" s="1461">
        <v>65</v>
      </c>
      <c r="B83" s="1350" t="s">
        <v>7138</v>
      </c>
      <c r="C83" s="1286" t="s">
        <v>66</v>
      </c>
      <c r="D83" s="1283">
        <v>591542.65</v>
      </c>
      <c r="E83" s="1354">
        <v>1</v>
      </c>
      <c r="F83" s="1366">
        <f t="shared" si="21"/>
        <v>591542.65</v>
      </c>
      <c r="G83" s="1354"/>
      <c r="H83" s="1408">
        <f t="shared" ref="H83:H120" si="32">G83*D83</f>
        <v>0</v>
      </c>
      <c r="I83" s="1506">
        <v>44896</v>
      </c>
      <c r="J83" s="1351" t="s">
        <v>334</v>
      </c>
      <c r="K83" s="1351"/>
      <c r="L83" s="1353" t="s">
        <v>1319</v>
      </c>
      <c r="M83" s="1351">
        <v>44896</v>
      </c>
      <c r="N83" s="1354">
        <v>0</v>
      </c>
      <c r="O83" s="1354">
        <v>0</v>
      </c>
      <c r="P83" s="1354">
        <v>0</v>
      </c>
      <c r="Q83" s="1354"/>
      <c r="R83" s="1354"/>
      <c r="S83" s="1354"/>
      <c r="T83" s="1354"/>
      <c r="U83" s="1354"/>
      <c r="V83" s="1354"/>
      <c r="W83" s="1354"/>
      <c r="X83" s="1354"/>
      <c r="Y83" s="1354"/>
      <c r="Z83" s="1354"/>
      <c r="AA83" s="1354"/>
      <c r="AB83" s="1366"/>
      <c r="AC83" s="1507">
        <f t="shared" ref="AC83:AC111" si="33">E83+G83-N83-O83-AA83-P83-Q83-R83-S83-T83-U83-V83-W83-X83-Y83</f>
        <v>1</v>
      </c>
      <c r="AD83" s="1508">
        <f t="shared" ref="AD83:AD111" si="34">D83*AC83</f>
        <v>591542.65</v>
      </c>
      <c r="AE83" s="1351" t="s">
        <v>334</v>
      </c>
      <c r="AF83" s="14">
        <f t="shared" ref="AF83:AF111" si="35">(N83+O83+P83+Q83+R83+S83+T83+U83+V83+W83+X83+Y83)/3</f>
        <v>0</v>
      </c>
      <c r="AG83" s="14" t="e">
        <f t="shared" ref="AG83:AG111" si="36">AC83/AF83</f>
        <v>#DIV/0!</v>
      </c>
      <c r="AH83" s="1351" t="s">
        <v>334</v>
      </c>
      <c r="AI83" s="1351" t="s">
        <v>334</v>
      </c>
      <c r="AJ83" s="1461"/>
    </row>
    <row r="84" spans="1:36" ht="15.75">
      <c r="A84" s="1461">
        <v>66</v>
      </c>
      <c r="B84" s="1350" t="s">
        <v>5414</v>
      </c>
      <c r="C84" s="1286" t="s">
        <v>5415</v>
      </c>
      <c r="D84" s="1283">
        <v>3799.96</v>
      </c>
      <c r="E84" s="1522">
        <v>96</v>
      </c>
      <c r="F84" s="1366">
        <v>0</v>
      </c>
      <c r="G84" s="1354"/>
      <c r="H84" s="1408">
        <f>D84*G84</f>
        <v>0</v>
      </c>
      <c r="I84" s="1506">
        <v>44805</v>
      </c>
      <c r="J84" s="1351">
        <v>45479</v>
      </c>
      <c r="K84" s="1351"/>
      <c r="L84" s="1351" t="s">
        <v>5416</v>
      </c>
      <c r="M84" s="1351">
        <v>44736</v>
      </c>
      <c r="N84" s="1354">
        <v>0</v>
      </c>
      <c r="O84" s="1354">
        <v>0</v>
      </c>
      <c r="P84" s="1354">
        <v>0</v>
      </c>
      <c r="Q84" s="1354"/>
      <c r="R84" s="1354"/>
      <c r="S84" s="1354"/>
      <c r="T84" s="1354"/>
      <c r="U84" s="1354"/>
      <c r="V84" s="1354"/>
      <c r="W84" s="1354"/>
      <c r="X84" s="1354"/>
      <c r="Y84" s="1354"/>
      <c r="Z84" s="1354"/>
      <c r="AA84" s="1354"/>
      <c r="AB84" s="1366"/>
      <c r="AC84" s="1507">
        <f t="shared" si="33"/>
        <v>96</v>
      </c>
      <c r="AD84" s="1508">
        <f t="shared" si="34"/>
        <v>364796.16000000003</v>
      </c>
      <c r="AE84" s="14">
        <f>(J84-"01.04.2023")/30</f>
        <v>15.4</v>
      </c>
      <c r="AF84" s="14">
        <f t="shared" si="35"/>
        <v>0</v>
      </c>
      <c r="AG84" s="14" t="e">
        <f t="shared" si="36"/>
        <v>#DIV/0!</v>
      </c>
      <c r="AH84" s="14" t="e">
        <f>AG84-AE84</f>
        <v>#DIV/0!</v>
      </c>
      <c r="AI84" s="14">
        <f>AC84-(AE84*AF84)</f>
        <v>96</v>
      </c>
      <c r="AJ84" s="1461"/>
    </row>
    <row r="85" spans="1:36" ht="15.75">
      <c r="A85" s="1461">
        <v>67</v>
      </c>
      <c r="B85" s="1350" t="s">
        <v>5417</v>
      </c>
      <c r="C85" s="1286" t="s">
        <v>5415</v>
      </c>
      <c r="D85" s="1283">
        <v>1998.3</v>
      </c>
      <c r="E85" s="1522">
        <v>40</v>
      </c>
      <c r="F85" s="1366">
        <v>0</v>
      </c>
      <c r="G85" s="1354"/>
      <c r="H85" s="1408">
        <f>D85*G85</f>
        <v>0</v>
      </c>
      <c r="I85" s="1506">
        <v>44805</v>
      </c>
      <c r="J85" s="1351">
        <v>45437</v>
      </c>
      <c r="K85" s="1351"/>
      <c r="L85" s="1351" t="s">
        <v>5416</v>
      </c>
      <c r="M85" s="1351">
        <v>44736</v>
      </c>
      <c r="N85" s="1354">
        <v>12</v>
      </c>
      <c r="O85" s="1354">
        <v>9</v>
      </c>
      <c r="P85" s="1354">
        <v>13</v>
      </c>
      <c r="Q85" s="1354"/>
      <c r="R85" s="1354"/>
      <c r="S85" s="1354"/>
      <c r="T85" s="1354"/>
      <c r="U85" s="1354"/>
      <c r="V85" s="1354"/>
      <c r="W85" s="1354"/>
      <c r="X85" s="1354"/>
      <c r="Y85" s="1354"/>
      <c r="Z85" s="1354"/>
      <c r="AA85" s="1354"/>
      <c r="AB85" s="1366"/>
      <c r="AC85" s="1507">
        <f t="shared" si="33"/>
        <v>6</v>
      </c>
      <c r="AD85" s="1508">
        <f t="shared" si="34"/>
        <v>11989.8</v>
      </c>
      <c r="AE85" s="14">
        <f>(J85-"01.04.2023")/30</f>
        <v>14</v>
      </c>
      <c r="AF85" s="14">
        <f t="shared" si="35"/>
        <v>11.333333333333334</v>
      </c>
      <c r="AG85" s="14">
        <f t="shared" si="36"/>
        <v>0.52941176470588236</v>
      </c>
      <c r="AH85" s="14">
        <f>AG85-AE85</f>
        <v>-13.470588235294118</v>
      </c>
      <c r="AI85" s="14">
        <f>AC85-(AE85*AF85)</f>
        <v>-152.66666666666669</v>
      </c>
      <c r="AJ85" s="1461"/>
    </row>
    <row r="86" spans="1:36" ht="15.75">
      <c r="A86" s="1461">
        <v>68</v>
      </c>
      <c r="B86" s="1350" t="s">
        <v>5417</v>
      </c>
      <c r="C86" s="1286" t="s">
        <v>5415</v>
      </c>
      <c r="D86" s="1283">
        <v>2977.99</v>
      </c>
      <c r="E86" s="1522"/>
      <c r="F86" s="1366"/>
      <c r="G86" s="1354">
        <v>242</v>
      </c>
      <c r="H86" s="1408">
        <f>D86*G86</f>
        <v>720673.58</v>
      </c>
      <c r="I86" s="1506">
        <v>44970</v>
      </c>
      <c r="J86" s="1351">
        <v>45461</v>
      </c>
      <c r="K86" s="1351"/>
      <c r="L86" s="1351" t="s">
        <v>8914</v>
      </c>
      <c r="M86" s="1351">
        <v>44949</v>
      </c>
      <c r="N86" s="1354"/>
      <c r="O86" s="1354">
        <v>0</v>
      </c>
      <c r="P86" s="1354">
        <v>0</v>
      </c>
      <c r="Q86" s="1354"/>
      <c r="R86" s="1354"/>
      <c r="S86" s="1354"/>
      <c r="T86" s="1354"/>
      <c r="U86" s="1354"/>
      <c r="V86" s="1354"/>
      <c r="W86" s="1354"/>
      <c r="X86" s="1354"/>
      <c r="Y86" s="1354"/>
      <c r="Z86" s="1354"/>
      <c r="AA86" s="1354"/>
      <c r="AB86" s="1366"/>
      <c r="AC86" s="1507">
        <f t="shared" si="33"/>
        <v>242</v>
      </c>
      <c r="AD86" s="1508">
        <f t="shared" si="34"/>
        <v>720673.58</v>
      </c>
      <c r="AE86" s="14">
        <f>(J86-"01.04.2023")/30</f>
        <v>14.8</v>
      </c>
      <c r="AF86" s="14">
        <f t="shared" si="35"/>
        <v>0</v>
      </c>
      <c r="AG86" s="14" t="e">
        <f t="shared" si="36"/>
        <v>#DIV/0!</v>
      </c>
      <c r="AH86" s="14" t="e">
        <f>AG86-AE86</f>
        <v>#DIV/0!</v>
      </c>
      <c r="AI86" s="14">
        <f>AC86-(AE86*AF86)</f>
        <v>242</v>
      </c>
      <c r="AJ86" s="1461"/>
    </row>
    <row r="87" spans="1:36" ht="30" customHeight="1">
      <c r="A87" s="1461">
        <v>69</v>
      </c>
      <c r="B87" s="1350" t="s">
        <v>2387</v>
      </c>
      <c r="C87" s="1286" t="s">
        <v>176</v>
      </c>
      <c r="D87" s="1283">
        <v>2188.86</v>
      </c>
      <c r="E87" s="1354">
        <v>1</v>
      </c>
      <c r="F87" s="1366">
        <f t="shared" si="21"/>
        <v>2188.86</v>
      </c>
      <c r="G87" s="1513"/>
      <c r="H87" s="1408">
        <f t="shared" si="32"/>
        <v>0</v>
      </c>
      <c r="I87" s="1506">
        <v>44583</v>
      </c>
      <c r="J87" s="1351">
        <v>45225</v>
      </c>
      <c r="K87" s="1351"/>
      <c r="L87" s="1353">
        <v>53</v>
      </c>
      <c r="M87" s="1351">
        <v>44587</v>
      </c>
      <c r="N87" s="1354">
        <v>0</v>
      </c>
      <c r="O87" s="1354">
        <v>0</v>
      </c>
      <c r="P87" s="1354">
        <v>0</v>
      </c>
      <c r="Q87" s="1354"/>
      <c r="R87" s="1354"/>
      <c r="S87" s="1354"/>
      <c r="T87" s="1354"/>
      <c r="U87" s="1354"/>
      <c r="V87" s="1354"/>
      <c r="W87" s="1354"/>
      <c r="X87" s="1354"/>
      <c r="Y87" s="1354"/>
      <c r="Z87" s="1354"/>
      <c r="AA87" s="1354"/>
      <c r="AB87" s="1366"/>
      <c r="AC87" s="1507">
        <f t="shared" si="33"/>
        <v>1</v>
      </c>
      <c r="AD87" s="1508">
        <f t="shared" si="34"/>
        <v>2188.86</v>
      </c>
      <c r="AE87" s="14">
        <f>(J87-"01.04.2023")/30</f>
        <v>6.9333333333333336</v>
      </c>
      <c r="AF87" s="14">
        <f t="shared" si="35"/>
        <v>0</v>
      </c>
      <c r="AG87" s="14" t="e">
        <f t="shared" si="36"/>
        <v>#DIV/0!</v>
      </c>
      <c r="AH87" s="14" t="e">
        <f>AG87-AE87</f>
        <v>#DIV/0!</v>
      </c>
      <c r="AI87" s="14">
        <f>AC87-(AE87*AF87)</f>
        <v>1</v>
      </c>
      <c r="AJ87" s="1461"/>
    </row>
    <row r="88" spans="1:36" ht="30" customHeight="1">
      <c r="A88" s="1461">
        <v>70</v>
      </c>
      <c r="B88" s="1350" t="s">
        <v>10687</v>
      </c>
      <c r="C88" s="135" t="s">
        <v>66</v>
      </c>
      <c r="D88" s="136">
        <v>60990</v>
      </c>
      <c r="E88" s="1354">
        <v>8</v>
      </c>
      <c r="F88" s="1366">
        <f t="shared" si="21"/>
        <v>487920</v>
      </c>
      <c r="G88" s="1513"/>
      <c r="H88" s="1408">
        <v>0</v>
      </c>
      <c r="I88" s="1506">
        <v>44910</v>
      </c>
      <c r="J88" s="1271" t="s">
        <v>334</v>
      </c>
      <c r="K88" s="1351"/>
      <c r="L88" s="1353">
        <v>96</v>
      </c>
      <c r="M88" s="1351">
        <v>44876</v>
      </c>
      <c r="N88" s="1354"/>
      <c r="O88" s="1354"/>
      <c r="P88" s="1354">
        <v>2</v>
      </c>
      <c r="Q88" s="1354"/>
      <c r="R88" s="1354"/>
      <c r="S88" s="1354"/>
      <c r="T88" s="1354"/>
      <c r="U88" s="1354"/>
      <c r="V88" s="1354"/>
      <c r="W88" s="1354"/>
      <c r="X88" s="1354"/>
      <c r="Y88" s="1354"/>
      <c r="Z88" s="1354"/>
      <c r="AA88" s="1354"/>
      <c r="AB88" s="1366"/>
      <c r="AC88" s="1507">
        <f t="shared" si="33"/>
        <v>6</v>
      </c>
      <c r="AD88" s="1508">
        <f t="shared" si="34"/>
        <v>365940</v>
      </c>
      <c r="AE88" s="1351" t="s">
        <v>334</v>
      </c>
      <c r="AF88" s="14">
        <f t="shared" si="35"/>
        <v>0.66666666666666663</v>
      </c>
      <c r="AG88" s="14">
        <f t="shared" si="36"/>
        <v>9</v>
      </c>
      <c r="AH88" s="1351" t="s">
        <v>334</v>
      </c>
      <c r="AI88" s="1351" t="s">
        <v>334</v>
      </c>
      <c r="AJ88" s="1461"/>
    </row>
    <row r="89" spans="1:36" ht="15.75">
      <c r="A89" s="1461">
        <v>71</v>
      </c>
      <c r="B89" s="1350" t="s">
        <v>2927</v>
      </c>
      <c r="C89" s="135" t="s">
        <v>66</v>
      </c>
      <c r="D89" s="136">
        <v>18855.27</v>
      </c>
      <c r="E89" s="1354">
        <v>10</v>
      </c>
      <c r="F89" s="1366">
        <f t="shared" si="21"/>
        <v>188552.7</v>
      </c>
      <c r="G89" s="1520"/>
      <c r="H89" s="1408">
        <f t="shared" si="32"/>
        <v>0</v>
      </c>
      <c r="I89" s="1506">
        <v>44686</v>
      </c>
      <c r="J89" s="1351">
        <v>46302</v>
      </c>
      <c r="K89" s="1351"/>
      <c r="L89" s="1353">
        <v>243</v>
      </c>
      <c r="M89" s="1351">
        <v>44599</v>
      </c>
      <c r="N89" s="1354">
        <v>0</v>
      </c>
      <c r="O89" s="1354">
        <v>1</v>
      </c>
      <c r="P89" s="1354">
        <v>0</v>
      </c>
      <c r="Q89" s="1354"/>
      <c r="R89" s="1354"/>
      <c r="S89" s="1354"/>
      <c r="T89" s="1354"/>
      <c r="U89" s="1354"/>
      <c r="V89" s="1354"/>
      <c r="W89" s="1354"/>
      <c r="X89" s="1354"/>
      <c r="Y89" s="1354"/>
      <c r="Z89" s="1354"/>
      <c r="AA89" s="1354"/>
      <c r="AB89" s="1366"/>
      <c r="AC89" s="1507">
        <f t="shared" si="33"/>
        <v>9</v>
      </c>
      <c r="AD89" s="1508">
        <f t="shared" si="34"/>
        <v>169697.43</v>
      </c>
      <c r="AE89" s="14">
        <f>(J89-"01.04.2023")/30</f>
        <v>42.833333333333336</v>
      </c>
      <c r="AF89" s="14">
        <f t="shared" si="35"/>
        <v>0.33333333333333331</v>
      </c>
      <c r="AG89" s="14">
        <f t="shared" si="36"/>
        <v>27</v>
      </c>
      <c r="AH89" s="14">
        <f>AG89-AE89</f>
        <v>-15.833333333333336</v>
      </c>
      <c r="AI89" s="14">
        <f>AC89-(AE89*AF89)</f>
        <v>-5.2777777777777786</v>
      </c>
      <c r="AJ89" s="1461"/>
    </row>
    <row r="90" spans="1:36" ht="31.5">
      <c r="A90" s="1461">
        <v>72</v>
      </c>
      <c r="B90" s="1350" t="s">
        <v>6282</v>
      </c>
      <c r="C90" s="135" t="s">
        <v>66</v>
      </c>
      <c r="D90" s="136">
        <v>29104</v>
      </c>
      <c r="E90" s="1354">
        <v>8</v>
      </c>
      <c r="F90" s="1366">
        <f t="shared" si="21"/>
        <v>232832</v>
      </c>
      <c r="G90" s="1520"/>
      <c r="H90" s="1408">
        <f t="shared" si="32"/>
        <v>0</v>
      </c>
      <c r="I90" s="1506">
        <v>44865</v>
      </c>
      <c r="J90" s="1351" t="s">
        <v>334</v>
      </c>
      <c r="K90" s="1351"/>
      <c r="L90" s="1353">
        <v>74</v>
      </c>
      <c r="M90" s="1351">
        <v>44833</v>
      </c>
      <c r="N90" s="1354">
        <v>4</v>
      </c>
      <c r="O90" s="1354">
        <v>0</v>
      </c>
      <c r="P90" s="1354">
        <v>2</v>
      </c>
      <c r="Q90" s="1354"/>
      <c r="R90" s="1354"/>
      <c r="S90" s="1354"/>
      <c r="T90" s="1354"/>
      <c r="U90" s="1354"/>
      <c r="V90" s="1354"/>
      <c r="W90" s="1354"/>
      <c r="X90" s="1354"/>
      <c r="Y90" s="1354"/>
      <c r="Z90" s="1354"/>
      <c r="AA90" s="1354"/>
      <c r="AB90" s="1366"/>
      <c r="AC90" s="1507">
        <f t="shared" si="33"/>
        <v>2</v>
      </c>
      <c r="AD90" s="1508">
        <f t="shared" si="34"/>
        <v>58208</v>
      </c>
      <c r="AE90" s="1351" t="s">
        <v>334</v>
      </c>
      <c r="AF90" s="14">
        <f t="shared" si="35"/>
        <v>2</v>
      </c>
      <c r="AG90" s="14">
        <f t="shared" si="36"/>
        <v>1</v>
      </c>
      <c r="AH90" s="1351" t="s">
        <v>334</v>
      </c>
      <c r="AI90" s="1351" t="s">
        <v>334</v>
      </c>
      <c r="AJ90" s="1461"/>
    </row>
    <row r="91" spans="1:36" ht="31.5">
      <c r="A91" s="1461">
        <v>73</v>
      </c>
      <c r="B91" s="1350" t="s">
        <v>6283</v>
      </c>
      <c r="C91" s="135" t="s">
        <v>66</v>
      </c>
      <c r="D91" s="136">
        <v>54356</v>
      </c>
      <c r="E91" s="1354">
        <v>11</v>
      </c>
      <c r="F91" s="1366">
        <f t="shared" si="21"/>
        <v>597916</v>
      </c>
      <c r="G91" s="1520"/>
      <c r="H91" s="1408">
        <f t="shared" si="32"/>
        <v>0</v>
      </c>
      <c r="I91" s="1506">
        <v>44865</v>
      </c>
      <c r="J91" s="1351" t="s">
        <v>334</v>
      </c>
      <c r="K91" s="1351"/>
      <c r="L91" s="1353">
        <v>74</v>
      </c>
      <c r="M91" s="1351">
        <v>44833</v>
      </c>
      <c r="N91" s="1354">
        <v>1</v>
      </c>
      <c r="O91" s="1354">
        <v>3</v>
      </c>
      <c r="P91" s="1354">
        <v>1</v>
      </c>
      <c r="Q91" s="1354"/>
      <c r="R91" s="1354"/>
      <c r="S91" s="1354"/>
      <c r="T91" s="1354"/>
      <c r="U91" s="1354"/>
      <c r="V91" s="1354"/>
      <c r="W91" s="1354"/>
      <c r="X91" s="1354"/>
      <c r="Y91" s="1354"/>
      <c r="Z91" s="1354"/>
      <c r="AA91" s="1354"/>
      <c r="AB91" s="1366"/>
      <c r="AC91" s="1507">
        <f t="shared" si="33"/>
        <v>6</v>
      </c>
      <c r="AD91" s="1508">
        <f t="shared" si="34"/>
        <v>326136</v>
      </c>
      <c r="AE91" s="1351" t="s">
        <v>334</v>
      </c>
      <c r="AF91" s="14">
        <f t="shared" si="35"/>
        <v>1.6666666666666667</v>
      </c>
      <c r="AG91" s="14">
        <f t="shared" si="36"/>
        <v>3.5999999999999996</v>
      </c>
      <c r="AH91" s="1351" t="s">
        <v>334</v>
      </c>
      <c r="AI91" s="1351" t="s">
        <v>334</v>
      </c>
      <c r="AJ91" s="1461"/>
    </row>
    <row r="92" spans="1:36" ht="15.75">
      <c r="A92" s="1461">
        <v>74</v>
      </c>
      <c r="B92" s="1350" t="s">
        <v>2927</v>
      </c>
      <c r="C92" s="135" t="s">
        <v>66</v>
      </c>
      <c r="D92" s="136">
        <v>18855.27</v>
      </c>
      <c r="E92" s="1354">
        <v>26</v>
      </c>
      <c r="F92" s="1366">
        <f t="shared" si="21"/>
        <v>490237.02</v>
      </c>
      <c r="G92" s="1520"/>
      <c r="H92" s="1408">
        <f t="shared" si="32"/>
        <v>0</v>
      </c>
      <c r="I92" s="1506">
        <v>44868</v>
      </c>
      <c r="J92" s="1351">
        <v>46561</v>
      </c>
      <c r="K92" s="1351"/>
      <c r="L92" s="1353">
        <v>899</v>
      </c>
      <c r="M92" s="1351">
        <v>44854</v>
      </c>
      <c r="N92" s="1354">
        <v>0</v>
      </c>
      <c r="O92" s="1354">
        <v>0</v>
      </c>
      <c r="P92" s="1354">
        <v>0</v>
      </c>
      <c r="Q92" s="1354"/>
      <c r="R92" s="1354"/>
      <c r="S92" s="1354"/>
      <c r="T92" s="1354"/>
      <c r="U92" s="1354"/>
      <c r="V92" s="1354"/>
      <c r="W92" s="1354"/>
      <c r="X92" s="1354"/>
      <c r="Y92" s="1354"/>
      <c r="Z92" s="1354"/>
      <c r="AA92" s="1354"/>
      <c r="AB92" s="1366"/>
      <c r="AC92" s="1507">
        <f t="shared" si="33"/>
        <v>26</v>
      </c>
      <c r="AD92" s="1508">
        <f t="shared" si="34"/>
        <v>490237.02</v>
      </c>
      <c r="AE92" s="14">
        <f>(J92-"01.04.2023")/30</f>
        <v>51.466666666666669</v>
      </c>
      <c r="AF92" s="14">
        <f t="shared" si="35"/>
        <v>0</v>
      </c>
      <c r="AG92" s="14" t="e">
        <f t="shared" si="36"/>
        <v>#DIV/0!</v>
      </c>
      <c r="AH92" s="14" t="e">
        <f>AG92-AE92</f>
        <v>#DIV/0!</v>
      </c>
      <c r="AI92" s="14">
        <f>AC92-(AE92*AF92)</f>
        <v>26</v>
      </c>
      <c r="AJ92" s="1461"/>
    </row>
    <row r="93" spans="1:36" ht="30" customHeight="1">
      <c r="A93" s="1461">
        <v>75</v>
      </c>
      <c r="B93" s="1350" t="s">
        <v>7152</v>
      </c>
      <c r="C93" s="135" t="s">
        <v>66</v>
      </c>
      <c r="D93" s="136">
        <v>32528</v>
      </c>
      <c r="E93" s="1354">
        <v>4</v>
      </c>
      <c r="F93" s="1366">
        <f t="shared" si="21"/>
        <v>130112</v>
      </c>
      <c r="G93" s="1520"/>
      <c r="H93" s="1408">
        <f t="shared" si="32"/>
        <v>0</v>
      </c>
      <c r="I93" s="1506">
        <v>44910</v>
      </c>
      <c r="J93" s="1351" t="s">
        <v>334</v>
      </c>
      <c r="K93" s="1351"/>
      <c r="L93" s="1353">
        <v>94</v>
      </c>
      <c r="M93" s="1351">
        <v>44876</v>
      </c>
      <c r="N93" s="1354">
        <v>0</v>
      </c>
      <c r="O93" s="1354">
        <v>0</v>
      </c>
      <c r="P93" s="1354">
        <v>0</v>
      </c>
      <c r="Q93" s="1354"/>
      <c r="R93" s="1354"/>
      <c r="S93" s="1354"/>
      <c r="T93" s="1354"/>
      <c r="U93" s="1354"/>
      <c r="V93" s="1354"/>
      <c r="W93" s="1354"/>
      <c r="X93" s="1354"/>
      <c r="Y93" s="1354"/>
      <c r="Z93" s="1354"/>
      <c r="AA93" s="1354"/>
      <c r="AB93" s="1366"/>
      <c r="AC93" s="1507">
        <f t="shared" si="33"/>
        <v>4</v>
      </c>
      <c r="AD93" s="1508">
        <f t="shared" si="34"/>
        <v>130112</v>
      </c>
      <c r="AE93" s="1351" t="s">
        <v>334</v>
      </c>
      <c r="AF93" s="14">
        <f t="shared" si="35"/>
        <v>0</v>
      </c>
      <c r="AG93" s="14" t="e">
        <f t="shared" si="36"/>
        <v>#DIV/0!</v>
      </c>
      <c r="AH93" s="1351" t="s">
        <v>334</v>
      </c>
      <c r="AI93" s="1351" t="s">
        <v>334</v>
      </c>
      <c r="AJ93" s="1461"/>
    </row>
    <row r="94" spans="1:36" ht="30" customHeight="1">
      <c r="A94" s="1461">
        <v>76</v>
      </c>
      <c r="B94" s="1350" t="s">
        <v>7152</v>
      </c>
      <c r="C94" s="135" t="s">
        <v>66</v>
      </c>
      <c r="D94" s="136">
        <v>32528</v>
      </c>
      <c r="E94" s="1354">
        <v>5</v>
      </c>
      <c r="F94" s="1366">
        <f t="shared" si="21"/>
        <v>162640</v>
      </c>
      <c r="G94" s="1520"/>
      <c r="H94" s="1408"/>
      <c r="I94" s="1506">
        <v>44865</v>
      </c>
      <c r="J94" s="1351" t="s">
        <v>334</v>
      </c>
      <c r="K94" s="1351"/>
      <c r="L94" s="1353">
        <v>76</v>
      </c>
      <c r="M94" s="1351">
        <v>44830</v>
      </c>
      <c r="N94" s="1354"/>
      <c r="O94" s="1354"/>
      <c r="P94" s="1354">
        <v>0</v>
      </c>
      <c r="Q94" s="1354"/>
      <c r="R94" s="1354"/>
      <c r="S94" s="1354"/>
      <c r="T94" s="1354"/>
      <c r="U94" s="1354"/>
      <c r="V94" s="1354"/>
      <c r="W94" s="1354"/>
      <c r="X94" s="1354"/>
      <c r="Y94" s="1354"/>
      <c r="Z94" s="1354"/>
      <c r="AA94" s="1354"/>
      <c r="AB94" s="1366"/>
      <c r="AC94" s="1507">
        <f t="shared" si="33"/>
        <v>5</v>
      </c>
      <c r="AD94" s="1508">
        <f t="shared" si="34"/>
        <v>162640</v>
      </c>
      <c r="AE94" s="1351" t="s">
        <v>334</v>
      </c>
      <c r="AF94" s="14">
        <f t="shared" si="35"/>
        <v>0</v>
      </c>
      <c r="AG94" s="14" t="e">
        <f t="shared" si="36"/>
        <v>#DIV/0!</v>
      </c>
      <c r="AH94" s="1351" t="s">
        <v>334</v>
      </c>
      <c r="AI94" s="1351" t="s">
        <v>334</v>
      </c>
      <c r="AJ94" s="1461"/>
    </row>
    <row r="95" spans="1:36" ht="30" customHeight="1">
      <c r="A95" s="1461">
        <v>77</v>
      </c>
      <c r="B95" s="1350" t="s">
        <v>7153</v>
      </c>
      <c r="C95" s="135" t="s">
        <v>66</v>
      </c>
      <c r="D95" s="136">
        <v>59385</v>
      </c>
      <c r="E95" s="1354">
        <v>5</v>
      </c>
      <c r="F95" s="1366">
        <f t="shared" si="21"/>
        <v>296925</v>
      </c>
      <c r="G95" s="1520"/>
      <c r="H95" s="1408">
        <f t="shared" si="32"/>
        <v>0</v>
      </c>
      <c r="I95" s="1506">
        <v>44910</v>
      </c>
      <c r="J95" s="1351" t="s">
        <v>334</v>
      </c>
      <c r="K95" s="1351"/>
      <c r="L95" s="1353">
        <v>94</v>
      </c>
      <c r="M95" s="1351">
        <v>44876</v>
      </c>
      <c r="N95" s="1354">
        <v>0</v>
      </c>
      <c r="O95" s="1354">
        <v>0</v>
      </c>
      <c r="P95" s="1354">
        <v>0</v>
      </c>
      <c r="Q95" s="1354"/>
      <c r="R95" s="1354"/>
      <c r="S95" s="1354"/>
      <c r="T95" s="1354"/>
      <c r="U95" s="1354"/>
      <c r="V95" s="1354"/>
      <c r="W95" s="1354"/>
      <c r="X95" s="1354"/>
      <c r="Y95" s="1354"/>
      <c r="Z95" s="1354"/>
      <c r="AA95" s="1354"/>
      <c r="AB95" s="1366"/>
      <c r="AC95" s="1507">
        <f t="shared" si="33"/>
        <v>5</v>
      </c>
      <c r="AD95" s="1508">
        <f t="shared" si="34"/>
        <v>296925</v>
      </c>
      <c r="AE95" s="1351" t="s">
        <v>334</v>
      </c>
      <c r="AF95" s="14">
        <f t="shared" si="35"/>
        <v>0</v>
      </c>
      <c r="AG95" s="14" t="e">
        <f t="shared" si="36"/>
        <v>#DIV/0!</v>
      </c>
      <c r="AH95" s="1351" t="s">
        <v>334</v>
      </c>
      <c r="AI95" s="1351" t="s">
        <v>334</v>
      </c>
      <c r="AJ95" s="1461"/>
    </row>
    <row r="96" spans="1:36" ht="31.5">
      <c r="A96" s="1461">
        <v>78</v>
      </c>
      <c r="B96" s="1350" t="s">
        <v>7153</v>
      </c>
      <c r="C96" s="135" t="s">
        <v>66</v>
      </c>
      <c r="D96" s="136">
        <v>59385</v>
      </c>
      <c r="E96" s="1354">
        <v>5</v>
      </c>
      <c r="F96" s="1366">
        <f t="shared" si="21"/>
        <v>296925</v>
      </c>
      <c r="G96" s="1520"/>
      <c r="H96" s="1408">
        <f t="shared" si="32"/>
        <v>0</v>
      </c>
      <c r="I96" s="1506">
        <v>44910</v>
      </c>
      <c r="J96" s="1351" t="s">
        <v>334</v>
      </c>
      <c r="K96" s="1351"/>
      <c r="L96" s="1353">
        <v>94</v>
      </c>
      <c r="M96" s="1351">
        <v>44876</v>
      </c>
      <c r="N96" s="1354"/>
      <c r="O96" s="1354"/>
      <c r="P96" s="1354">
        <v>0</v>
      </c>
      <c r="Q96" s="1354"/>
      <c r="R96" s="1354"/>
      <c r="S96" s="1354"/>
      <c r="T96" s="1354"/>
      <c r="U96" s="1354"/>
      <c r="V96" s="1354"/>
      <c r="W96" s="1354"/>
      <c r="X96" s="1354"/>
      <c r="Y96" s="1354"/>
      <c r="Z96" s="1354"/>
      <c r="AA96" s="1354"/>
      <c r="AB96" s="1366"/>
      <c r="AC96" s="1507">
        <f t="shared" si="33"/>
        <v>5</v>
      </c>
      <c r="AD96" s="1508">
        <f t="shared" si="34"/>
        <v>296925</v>
      </c>
      <c r="AE96" s="1351" t="s">
        <v>334</v>
      </c>
      <c r="AF96" s="14">
        <f t="shared" si="35"/>
        <v>0</v>
      </c>
      <c r="AG96" s="14" t="e">
        <f t="shared" si="36"/>
        <v>#DIV/0!</v>
      </c>
      <c r="AH96" s="1351" t="s">
        <v>334</v>
      </c>
      <c r="AI96" s="1351" t="s">
        <v>334</v>
      </c>
      <c r="AJ96" s="1461"/>
    </row>
    <row r="97" spans="1:36" ht="31.5">
      <c r="A97" s="1461">
        <v>79</v>
      </c>
      <c r="B97" s="1350" t="s">
        <v>6283</v>
      </c>
      <c r="C97" s="135" t="s">
        <v>66</v>
      </c>
      <c r="D97" s="136">
        <v>54356</v>
      </c>
      <c r="E97" s="1354">
        <v>10</v>
      </c>
      <c r="F97" s="1366">
        <f t="shared" si="21"/>
        <v>543560</v>
      </c>
      <c r="G97" s="1520"/>
      <c r="H97" s="1408">
        <f t="shared" si="32"/>
        <v>0</v>
      </c>
      <c r="I97" s="1506">
        <v>44910</v>
      </c>
      <c r="J97" s="1351" t="s">
        <v>334</v>
      </c>
      <c r="K97" s="1351"/>
      <c r="L97" s="1353">
        <v>95</v>
      </c>
      <c r="M97" s="1351">
        <v>44876</v>
      </c>
      <c r="N97" s="1354"/>
      <c r="O97" s="1354"/>
      <c r="P97" s="1354">
        <v>2</v>
      </c>
      <c r="Q97" s="1354"/>
      <c r="R97" s="1354"/>
      <c r="S97" s="1354"/>
      <c r="T97" s="1354"/>
      <c r="U97" s="1354"/>
      <c r="V97" s="1354"/>
      <c r="W97" s="1354"/>
      <c r="X97" s="1354"/>
      <c r="Y97" s="1354"/>
      <c r="Z97" s="1354"/>
      <c r="AA97" s="1354"/>
      <c r="AB97" s="1366"/>
      <c r="AC97" s="1507">
        <f t="shared" si="33"/>
        <v>8</v>
      </c>
      <c r="AD97" s="1508">
        <f t="shared" si="34"/>
        <v>434848</v>
      </c>
      <c r="AE97" s="1351" t="s">
        <v>334</v>
      </c>
      <c r="AF97" s="14">
        <f t="shared" si="35"/>
        <v>0.66666666666666663</v>
      </c>
      <c r="AG97" s="14">
        <f t="shared" si="36"/>
        <v>12</v>
      </c>
      <c r="AH97" s="1351" t="s">
        <v>334</v>
      </c>
      <c r="AI97" s="1351" t="s">
        <v>334</v>
      </c>
      <c r="AJ97" s="1461"/>
    </row>
    <row r="98" spans="1:36" ht="31.5">
      <c r="A98" s="1461">
        <v>80</v>
      </c>
      <c r="B98" s="1350" t="s">
        <v>10688</v>
      </c>
      <c r="C98" s="135" t="s">
        <v>66</v>
      </c>
      <c r="D98" s="136">
        <v>62327.5</v>
      </c>
      <c r="E98" s="1354">
        <v>8</v>
      </c>
      <c r="F98" s="1366">
        <f t="shared" si="21"/>
        <v>498620</v>
      </c>
      <c r="G98" s="1520"/>
      <c r="H98" s="1408">
        <f t="shared" si="32"/>
        <v>0</v>
      </c>
      <c r="I98" s="1506">
        <v>44910</v>
      </c>
      <c r="J98" s="1351" t="s">
        <v>334</v>
      </c>
      <c r="K98" s="1351"/>
      <c r="L98" s="1353">
        <v>96</v>
      </c>
      <c r="M98" s="1351">
        <v>44876</v>
      </c>
      <c r="N98" s="1354"/>
      <c r="O98" s="1354"/>
      <c r="P98" s="1354">
        <v>0</v>
      </c>
      <c r="Q98" s="1354"/>
      <c r="R98" s="1354"/>
      <c r="S98" s="1354"/>
      <c r="T98" s="1354"/>
      <c r="U98" s="1354"/>
      <c r="V98" s="1354"/>
      <c r="W98" s="1354"/>
      <c r="X98" s="1354"/>
      <c r="Y98" s="1354"/>
      <c r="Z98" s="1354"/>
      <c r="AA98" s="1354"/>
      <c r="AB98" s="1366"/>
      <c r="AC98" s="1507">
        <f t="shared" si="33"/>
        <v>8</v>
      </c>
      <c r="AD98" s="1508">
        <f t="shared" si="34"/>
        <v>498620</v>
      </c>
      <c r="AE98" s="1351" t="s">
        <v>334</v>
      </c>
      <c r="AF98" s="14">
        <f t="shared" si="35"/>
        <v>0</v>
      </c>
      <c r="AG98" s="14" t="e">
        <f t="shared" si="36"/>
        <v>#DIV/0!</v>
      </c>
      <c r="AH98" s="1351" t="s">
        <v>334</v>
      </c>
      <c r="AI98" s="1351" t="s">
        <v>334</v>
      </c>
      <c r="AJ98" s="1461"/>
    </row>
    <row r="99" spans="1:36" ht="31.5">
      <c r="A99" s="1461">
        <v>81</v>
      </c>
      <c r="B99" s="1350" t="s">
        <v>10688</v>
      </c>
      <c r="C99" s="135" t="s">
        <v>66</v>
      </c>
      <c r="D99" s="136">
        <v>62327.5</v>
      </c>
      <c r="E99" s="1354">
        <v>7</v>
      </c>
      <c r="F99" s="1366">
        <f t="shared" si="21"/>
        <v>436292.5</v>
      </c>
      <c r="G99" s="1520"/>
      <c r="H99" s="1408">
        <f t="shared" si="32"/>
        <v>0</v>
      </c>
      <c r="I99" s="1506">
        <v>44911</v>
      </c>
      <c r="J99" s="1351" t="s">
        <v>334</v>
      </c>
      <c r="K99" s="1351"/>
      <c r="L99" s="1353">
        <v>901</v>
      </c>
      <c r="M99" s="1351">
        <v>44860</v>
      </c>
      <c r="N99" s="1354"/>
      <c r="O99" s="1354"/>
      <c r="P99" s="1354">
        <v>0</v>
      </c>
      <c r="Q99" s="1354"/>
      <c r="R99" s="1354"/>
      <c r="S99" s="1354"/>
      <c r="T99" s="1354"/>
      <c r="U99" s="1354"/>
      <c r="V99" s="1354"/>
      <c r="W99" s="1354"/>
      <c r="X99" s="1354"/>
      <c r="Y99" s="1354"/>
      <c r="Z99" s="1354"/>
      <c r="AA99" s="1354"/>
      <c r="AB99" s="1366"/>
      <c r="AC99" s="1507">
        <f t="shared" si="33"/>
        <v>7</v>
      </c>
      <c r="AD99" s="1508">
        <f t="shared" si="34"/>
        <v>436292.5</v>
      </c>
      <c r="AE99" s="1351" t="s">
        <v>334</v>
      </c>
      <c r="AF99" s="14">
        <f t="shared" si="35"/>
        <v>0</v>
      </c>
      <c r="AG99" s="14" t="e">
        <f t="shared" si="36"/>
        <v>#DIV/0!</v>
      </c>
      <c r="AH99" s="1351" t="s">
        <v>334</v>
      </c>
      <c r="AI99" s="1351" t="s">
        <v>334</v>
      </c>
      <c r="AJ99" s="1461"/>
    </row>
    <row r="100" spans="1:36" ht="31.5">
      <c r="A100" s="1461">
        <v>82</v>
      </c>
      <c r="B100" s="1350" t="s">
        <v>6282</v>
      </c>
      <c r="C100" s="135" t="s">
        <v>66</v>
      </c>
      <c r="D100" s="136">
        <v>29093.3</v>
      </c>
      <c r="E100" s="1354">
        <v>3</v>
      </c>
      <c r="F100" s="1366">
        <f t="shared" si="21"/>
        <v>87279.9</v>
      </c>
      <c r="G100" s="1520"/>
      <c r="H100" s="1408">
        <f t="shared" si="32"/>
        <v>0</v>
      </c>
      <c r="I100" s="1506">
        <v>44921</v>
      </c>
      <c r="J100" s="1351" t="s">
        <v>334</v>
      </c>
      <c r="K100" s="1351"/>
      <c r="L100" s="1353">
        <v>167</v>
      </c>
      <c r="M100" s="1351">
        <v>44914</v>
      </c>
      <c r="N100" s="1354">
        <v>0</v>
      </c>
      <c r="O100" s="1354">
        <v>2</v>
      </c>
      <c r="P100" s="1354">
        <v>0</v>
      </c>
      <c r="Q100" s="1354"/>
      <c r="R100" s="1354"/>
      <c r="S100" s="1354"/>
      <c r="T100" s="1354"/>
      <c r="U100" s="1354"/>
      <c r="V100" s="1354"/>
      <c r="W100" s="1354"/>
      <c r="X100" s="1354"/>
      <c r="Y100" s="1354"/>
      <c r="Z100" s="1354"/>
      <c r="AA100" s="1354"/>
      <c r="AB100" s="1366"/>
      <c r="AC100" s="1507">
        <f t="shared" si="33"/>
        <v>1</v>
      </c>
      <c r="AD100" s="1508">
        <f t="shared" si="34"/>
        <v>29093.3</v>
      </c>
      <c r="AE100" s="1351" t="s">
        <v>334</v>
      </c>
      <c r="AF100" s="14">
        <f t="shared" si="35"/>
        <v>0.66666666666666663</v>
      </c>
      <c r="AG100" s="14">
        <f t="shared" si="36"/>
        <v>1.5</v>
      </c>
      <c r="AH100" s="1351" t="s">
        <v>334</v>
      </c>
      <c r="AI100" s="1351" t="s">
        <v>334</v>
      </c>
      <c r="AJ100" s="1461"/>
    </row>
    <row r="101" spans="1:36" ht="31.5">
      <c r="A101" s="1461">
        <v>83</v>
      </c>
      <c r="B101" s="1350" t="s">
        <v>6282</v>
      </c>
      <c r="C101" s="135" t="s">
        <v>66</v>
      </c>
      <c r="D101" s="136">
        <v>29093.3</v>
      </c>
      <c r="E101" s="1354">
        <v>2</v>
      </c>
      <c r="F101" s="1366">
        <f t="shared" si="21"/>
        <v>58186.6</v>
      </c>
      <c r="G101" s="1520"/>
      <c r="H101" s="1408"/>
      <c r="I101" s="1506">
        <v>44921</v>
      </c>
      <c r="J101" s="1351" t="s">
        <v>334</v>
      </c>
      <c r="K101" s="1351"/>
      <c r="L101" s="1353">
        <v>167</v>
      </c>
      <c r="M101" s="1351">
        <v>44914</v>
      </c>
      <c r="N101" s="1354"/>
      <c r="O101" s="1354"/>
      <c r="P101" s="1354">
        <v>0</v>
      </c>
      <c r="Q101" s="1354"/>
      <c r="R101" s="1354"/>
      <c r="S101" s="1354"/>
      <c r="T101" s="1354"/>
      <c r="U101" s="1354"/>
      <c r="V101" s="1354"/>
      <c r="W101" s="1354"/>
      <c r="X101" s="1354"/>
      <c r="Y101" s="1354"/>
      <c r="Z101" s="1354"/>
      <c r="AA101" s="1354"/>
      <c r="AB101" s="1366"/>
      <c r="AC101" s="1507">
        <f t="shared" si="33"/>
        <v>2</v>
      </c>
      <c r="AD101" s="1508">
        <f t="shared" si="34"/>
        <v>58186.6</v>
      </c>
      <c r="AE101" s="1351" t="s">
        <v>334</v>
      </c>
      <c r="AF101" s="14">
        <f t="shared" si="35"/>
        <v>0</v>
      </c>
      <c r="AG101" s="14" t="e">
        <f t="shared" si="36"/>
        <v>#DIV/0!</v>
      </c>
      <c r="AH101" s="1351" t="s">
        <v>334</v>
      </c>
      <c r="AI101" s="1351" t="s">
        <v>334</v>
      </c>
      <c r="AJ101" s="1461"/>
    </row>
    <row r="102" spans="1:36" ht="45" customHeight="1">
      <c r="A102" s="1461">
        <v>84</v>
      </c>
      <c r="B102" s="1350" t="s">
        <v>7154</v>
      </c>
      <c r="C102" s="135" t="s">
        <v>66</v>
      </c>
      <c r="D102" s="136">
        <v>60149</v>
      </c>
      <c r="E102" s="1354">
        <v>5</v>
      </c>
      <c r="F102" s="1366">
        <f t="shared" si="21"/>
        <v>300745</v>
      </c>
      <c r="G102" s="1520"/>
      <c r="H102" s="1408">
        <f t="shared" si="32"/>
        <v>0</v>
      </c>
      <c r="I102" s="1506">
        <v>44921</v>
      </c>
      <c r="J102" s="1351" t="s">
        <v>334</v>
      </c>
      <c r="K102" s="1351"/>
      <c r="L102" s="1353">
        <v>164</v>
      </c>
      <c r="M102" s="1351">
        <v>44914</v>
      </c>
      <c r="N102" s="1354">
        <v>0</v>
      </c>
      <c r="O102" s="1354">
        <v>0</v>
      </c>
      <c r="P102" s="1354">
        <v>0</v>
      </c>
      <c r="Q102" s="1354"/>
      <c r="R102" s="1354"/>
      <c r="S102" s="1354"/>
      <c r="T102" s="1354"/>
      <c r="U102" s="1354"/>
      <c r="V102" s="1354"/>
      <c r="W102" s="1354"/>
      <c r="X102" s="1354"/>
      <c r="Y102" s="1354"/>
      <c r="Z102" s="1354"/>
      <c r="AA102" s="1354"/>
      <c r="AB102" s="1366"/>
      <c r="AC102" s="1507">
        <f t="shared" si="33"/>
        <v>5</v>
      </c>
      <c r="AD102" s="1508">
        <f t="shared" si="34"/>
        <v>300745</v>
      </c>
      <c r="AE102" s="1351" t="s">
        <v>334</v>
      </c>
      <c r="AF102" s="14">
        <f t="shared" si="35"/>
        <v>0</v>
      </c>
      <c r="AG102" s="14" t="e">
        <f t="shared" si="36"/>
        <v>#DIV/0!</v>
      </c>
      <c r="AH102" s="1351" t="s">
        <v>334</v>
      </c>
      <c r="AI102" s="1351" t="s">
        <v>334</v>
      </c>
      <c r="AJ102" s="1461"/>
    </row>
    <row r="103" spans="1:36" ht="31.5">
      <c r="A103" s="1461">
        <v>85</v>
      </c>
      <c r="B103" s="1350" t="s">
        <v>7155</v>
      </c>
      <c r="C103" s="135" t="s">
        <v>66</v>
      </c>
      <c r="D103" s="136">
        <v>80624</v>
      </c>
      <c r="E103" s="1354">
        <v>1</v>
      </c>
      <c r="F103" s="1366">
        <f t="shared" si="21"/>
        <v>80624</v>
      </c>
      <c r="G103" s="1520"/>
      <c r="H103" s="1408">
        <f t="shared" si="32"/>
        <v>0</v>
      </c>
      <c r="I103" s="1506">
        <v>44922</v>
      </c>
      <c r="J103" s="1351" t="s">
        <v>334</v>
      </c>
      <c r="K103" s="1351"/>
      <c r="L103" s="1353">
        <v>166</v>
      </c>
      <c r="M103" s="1351">
        <v>44914</v>
      </c>
      <c r="N103" s="1354">
        <v>0</v>
      </c>
      <c r="O103" s="1354">
        <v>0</v>
      </c>
      <c r="P103" s="1354">
        <v>0</v>
      </c>
      <c r="Q103" s="1354"/>
      <c r="R103" s="1354"/>
      <c r="S103" s="1354"/>
      <c r="T103" s="1354"/>
      <c r="U103" s="1354"/>
      <c r="V103" s="1354"/>
      <c r="W103" s="1354"/>
      <c r="X103" s="1354"/>
      <c r="Y103" s="1354"/>
      <c r="Z103" s="1354"/>
      <c r="AA103" s="1354"/>
      <c r="AB103" s="1366"/>
      <c r="AC103" s="1507">
        <f t="shared" si="33"/>
        <v>1</v>
      </c>
      <c r="AD103" s="1508">
        <f t="shared" si="34"/>
        <v>80624</v>
      </c>
      <c r="AE103" s="1351" t="s">
        <v>334</v>
      </c>
      <c r="AF103" s="14">
        <f t="shared" si="35"/>
        <v>0</v>
      </c>
      <c r="AG103" s="14" t="e">
        <f t="shared" si="36"/>
        <v>#DIV/0!</v>
      </c>
      <c r="AH103" s="1351" t="s">
        <v>334</v>
      </c>
      <c r="AI103" s="1351" t="s">
        <v>334</v>
      </c>
      <c r="AJ103" s="1461"/>
    </row>
    <row r="104" spans="1:36" ht="31.5">
      <c r="A104" s="1461">
        <v>86</v>
      </c>
      <c r="B104" s="1350" t="s">
        <v>7156</v>
      </c>
      <c r="C104" s="135" t="s">
        <v>66</v>
      </c>
      <c r="D104" s="136">
        <v>60983</v>
      </c>
      <c r="E104" s="1354">
        <v>1</v>
      </c>
      <c r="F104" s="1366">
        <f t="shared" si="21"/>
        <v>60983</v>
      </c>
      <c r="G104" s="1520"/>
      <c r="H104" s="1408">
        <f t="shared" si="32"/>
        <v>0</v>
      </c>
      <c r="I104" s="1506">
        <v>44922</v>
      </c>
      <c r="J104" s="1351" t="s">
        <v>334</v>
      </c>
      <c r="K104" s="1351"/>
      <c r="L104" s="1353"/>
      <c r="M104" s="1351">
        <v>44914</v>
      </c>
      <c r="N104" s="1354">
        <v>0</v>
      </c>
      <c r="O104" s="1354">
        <v>0</v>
      </c>
      <c r="P104" s="1354">
        <v>0</v>
      </c>
      <c r="Q104" s="1354"/>
      <c r="R104" s="1354"/>
      <c r="S104" s="1354"/>
      <c r="T104" s="1354"/>
      <c r="U104" s="1354"/>
      <c r="V104" s="1354"/>
      <c r="W104" s="1354"/>
      <c r="X104" s="1354"/>
      <c r="Y104" s="1354"/>
      <c r="Z104" s="1354"/>
      <c r="AA104" s="1354"/>
      <c r="AB104" s="1366"/>
      <c r="AC104" s="1507">
        <f t="shared" si="33"/>
        <v>1</v>
      </c>
      <c r="AD104" s="1508">
        <f t="shared" si="34"/>
        <v>60983</v>
      </c>
      <c r="AE104" s="1351" t="s">
        <v>334</v>
      </c>
      <c r="AF104" s="14">
        <f t="shared" si="35"/>
        <v>0</v>
      </c>
      <c r="AG104" s="14" t="e">
        <f t="shared" si="36"/>
        <v>#DIV/0!</v>
      </c>
      <c r="AH104" s="1351" t="s">
        <v>334</v>
      </c>
      <c r="AI104" s="1351" t="s">
        <v>334</v>
      </c>
      <c r="AJ104" s="1461"/>
    </row>
    <row r="105" spans="1:36" ht="31.5">
      <c r="A105" s="1461">
        <v>87</v>
      </c>
      <c r="B105" s="1350" t="s">
        <v>7157</v>
      </c>
      <c r="C105" s="135" t="s">
        <v>66</v>
      </c>
      <c r="D105" s="136">
        <v>106197.5</v>
      </c>
      <c r="E105" s="1354">
        <v>1</v>
      </c>
      <c r="F105" s="1366">
        <f t="shared" si="21"/>
        <v>106197.5</v>
      </c>
      <c r="G105" s="1520"/>
      <c r="H105" s="1408">
        <f t="shared" si="32"/>
        <v>0</v>
      </c>
      <c r="I105" s="1506">
        <v>44922</v>
      </c>
      <c r="J105" s="1351" t="s">
        <v>334</v>
      </c>
      <c r="K105" s="1351"/>
      <c r="L105" s="1353"/>
      <c r="M105" s="1351">
        <v>44914</v>
      </c>
      <c r="N105" s="1354">
        <v>0</v>
      </c>
      <c r="O105" s="1354">
        <v>0</v>
      </c>
      <c r="P105" s="1354">
        <v>0</v>
      </c>
      <c r="Q105" s="1354"/>
      <c r="R105" s="1354"/>
      <c r="S105" s="1354"/>
      <c r="T105" s="1354"/>
      <c r="U105" s="1354"/>
      <c r="V105" s="1354"/>
      <c r="W105" s="1354"/>
      <c r="X105" s="1354"/>
      <c r="Y105" s="1354"/>
      <c r="Z105" s="1354"/>
      <c r="AA105" s="1354"/>
      <c r="AB105" s="1366"/>
      <c r="AC105" s="1507">
        <f t="shared" si="33"/>
        <v>1</v>
      </c>
      <c r="AD105" s="1508">
        <f t="shared" si="34"/>
        <v>106197.5</v>
      </c>
      <c r="AE105" s="1351" t="s">
        <v>334</v>
      </c>
      <c r="AF105" s="14">
        <f t="shared" si="35"/>
        <v>0</v>
      </c>
      <c r="AG105" s="14" t="e">
        <f t="shared" si="36"/>
        <v>#DIV/0!</v>
      </c>
      <c r="AH105" s="1351" t="s">
        <v>334</v>
      </c>
      <c r="AI105" s="1351" t="s">
        <v>334</v>
      </c>
      <c r="AJ105" s="1461"/>
    </row>
    <row r="106" spans="1:36" ht="15.75">
      <c r="A106" s="1461">
        <v>89</v>
      </c>
      <c r="B106" s="1350" t="s">
        <v>2388</v>
      </c>
      <c r="C106" s="135" t="s">
        <v>176</v>
      </c>
      <c r="D106" s="136">
        <v>57.25</v>
      </c>
      <c r="E106" s="1354">
        <v>149.69999999999999</v>
      </c>
      <c r="F106" s="1366">
        <f t="shared" si="21"/>
        <v>8570.3249999999989</v>
      </c>
      <c r="G106" s="1520"/>
      <c r="H106" s="1408">
        <f t="shared" si="32"/>
        <v>0</v>
      </c>
      <c r="I106" s="1506">
        <v>44652</v>
      </c>
      <c r="J106" s="1351">
        <v>45900</v>
      </c>
      <c r="K106" s="1351"/>
      <c r="L106" s="1375">
        <v>156</v>
      </c>
      <c r="M106" s="1358">
        <v>44636</v>
      </c>
      <c r="N106" s="1354">
        <v>0.7</v>
      </c>
      <c r="O106" s="1354">
        <v>0</v>
      </c>
      <c r="P106" s="1360">
        <v>2.1</v>
      </c>
      <c r="Q106" s="1354"/>
      <c r="R106" s="1354"/>
      <c r="S106" s="1354"/>
      <c r="T106" s="1354"/>
      <c r="U106" s="1354"/>
      <c r="V106" s="1354"/>
      <c r="W106" s="1354"/>
      <c r="X106" s="1354"/>
      <c r="Y106" s="1354"/>
      <c r="Z106" s="1354"/>
      <c r="AA106" s="1354"/>
      <c r="AB106" s="1366"/>
      <c r="AC106" s="1507">
        <f t="shared" si="33"/>
        <v>146.9</v>
      </c>
      <c r="AD106" s="1508">
        <f t="shared" si="34"/>
        <v>8410.0249999999996</v>
      </c>
      <c r="AE106" s="14">
        <f>(J106-"01.04.2023")/30</f>
        <v>29.433333333333334</v>
      </c>
      <c r="AF106" s="14">
        <f t="shared" si="35"/>
        <v>0.93333333333333324</v>
      </c>
      <c r="AG106" s="14">
        <f t="shared" si="36"/>
        <v>157.39285714285717</v>
      </c>
      <c r="AH106" s="14">
        <f>AG106-AE106</f>
        <v>127.95952380952383</v>
      </c>
      <c r="AI106" s="14">
        <f>AC106-(AE106*AF106)</f>
        <v>119.42888888888889</v>
      </c>
      <c r="AJ106" s="1461"/>
    </row>
    <row r="107" spans="1:36" ht="15.75">
      <c r="A107" s="1461">
        <v>90</v>
      </c>
      <c r="B107" s="1350" t="s">
        <v>2389</v>
      </c>
      <c r="C107" s="22" t="s">
        <v>143</v>
      </c>
      <c r="D107" s="24">
        <v>400.03</v>
      </c>
      <c r="E107" s="1354">
        <v>60</v>
      </c>
      <c r="F107" s="1366">
        <f t="shared" si="21"/>
        <v>24001.8</v>
      </c>
      <c r="G107" s="1523"/>
      <c r="H107" s="1408">
        <f t="shared" si="32"/>
        <v>0</v>
      </c>
      <c r="I107" s="1510">
        <v>44921</v>
      </c>
      <c r="J107" s="1358">
        <v>45838</v>
      </c>
      <c r="K107" s="1358"/>
      <c r="L107" s="1375" t="s">
        <v>7158</v>
      </c>
      <c r="M107" s="1358">
        <v>44900</v>
      </c>
      <c r="N107" s="1354">
        <v>1</v>
      </c>
      <c r="O107" s="1354">
        <v>0</v>
      </c>
      <c r="P107" s="1354">
        <v>0</v>
      </c>
      <c r="Q107" s="1354"/>
      <c r="R107" s="1354"/>
      <c r="S107" s="1354"/>
      <c r="T107" s="1354"/>
      <c r="U107" s="1354"/>
      <c r="V107" s="1354"/>
      <c r="W107" s="1354"/>
      <c r="X107" s="1354"/>
      <c r="Y107" s="1354"/>
      <c r="Z107" s="1354"/>
      <c r="AA107" s="1354"/>
      <c r="AB107" s="1366"/>
      <c r="AC107" s="1507">
        <f t="shared" si="33"/>
        <v>59</v>
      </c>
      <c r="AD107" s="1508">
        <f t="shared" si="34"/>
        <v>23601.769999999997</v>
      </c>
      <c r="AE107" s="14">
        <f>(J107-"01.04.2023")/30</f>
        <v>27.366666666666667</v>
      </c>
      <c r="AF107" s="14">
        <f t="shared" si="35"/>
        <v>0.33333333333333331</v>
      </c>
      <c r="AG107" s="14">
        <f t="shared" si="36"/>
        <v>177</v>
      </c>
      <c r="AH107" s="14">
        <f>AG107-AE107</f>
        <v>149.63333333333333</v>
      </c>
      <c r="AI107" s="14">
        <f>AC107-(AE107*AF107)</f>
        <v>49.87777777777778</v>
      </c>
      <c r="AJ107" s="1461"/>
    </row>
    <row r="108" spans="1:36" ht="15.75">
      <c r="A108" s="1461">
        <v>91</v>
      </c>
      <c r="B108" s="1350" t="s">
        <v>2389</v>
      </c>
      <c r="C108" s="22" t="s">
        <v>143</v>
      </c>
      <c r="D108" s="24">
        <v>400.03</v>
      </c>
      <c r="E108" s="1354"/>
      <c r="F108" s="1366"/>
      <c r="G108" s="1523">
        <v>40</v>
      </c>
      <c r="H108" s="1408">
        <f t="shared" si="32"/>
        <v>16001.199999999999</v>
      </c>
      <c r="I108" s="1510">
        <v>44935</v>
      </c>
      <c r="J108" s="1358">
        <v>45900</v>
      </c>
      <c r="K108" s="1358"/>
      <c r="L108" s="1375" t="s">
        <v>8432</v>
      </c>
      <c r="M108" s="1358">
        <v>44918</v>
      </c>
      <c r="N108" s="1354">
        <v>0</v>
      </c>
      <c r="O108" s="1354">
        <v>0</v>
      </c>
      <c r="P108" s="1354">
        <v>0</v>
      </c>
      <c r="Q108" s="1354"/>
      <c r="R108" s="1354"/>
      <c r="S108" s="1354"/>
      <c r="T108" s="1354"/>
      <c r="U108" s="1354"/>
      <c r="V108" s="1354"/>
      <c r="W108" s="1354"/>
      <c r="X108" s="1354"/>
      <c r="Y108" s="1354"/>
      <c r="Z108" s="1354"/>
      <c r="AA108" s="1354"/>
      <c r="AB108" s="1366"/>
      <c r="AC108" s="1507">
        <f t="shared" si="33"/>
        <v>40</v>
      </c>
      <c r="AD108" s="1508">
        <f t="shared" si="34"/>
        <v>16001.199999999999</v>
      </c>
      <c r="AE108" s="14">
        <f>(J108-"01.04.2023")/30</f>
        <v>29.433333333333334</v>
      </c>
      <c r="AF108" s="14">
        <f t="shared" si="35"/>
        <v>0</v>
      </c>
      <c r="AG108" s="14" t="e">
        <f t="shared" si="36"/>
        <v>#DIV/0!</v>
      </c>
      <c r="AH108" s="14" t="e">
        <f>AG108-AE108</f>
        <v>#DIV/0!</v>
      </c>
      <c r="AI108" s="14">
        <f>AC108-(AE108*AF108)</f>
        <v>40</v>
      </c>
      <c r="AJ108" s="1461"/>
    </row>
    <row r="109" spans="1:36" ht="24.75" customHeight="1">
      <c r="A109" s="1461">
        <v>92</v>
      </c>
      <c r="B109" s="1350" t="s">
        <v>6284</v>
      </c>
      <c r="C109" s="22" t="s">
        <v>143</v>
      </c>
      <c r="D109" s="24">
        <v>75</v>
      </c>
      <c r="E109" s="1354">
        <v>479.92</v>
      </c>
      <c r="F109" s="1366">
        <f t="shared" si="21"/>
        <v>35994</v>
      </c>
      <c r="G109" s="1523"/>
      <c r="H109" s="1408">
        <f t="shared" si="32"/>
        <v>0</v>
      </c>
      <c r="I109" s="1506">
        <v>44854</v>
      </c>
      <c r="J109" s="1358" t="s">
        <v>334</v>
      </c>
      <c r="K109" s="1358"/>
      <c r="L109" s="1375" t="s">
        <v>1319</v>
      </c>
      <c r="M109" s="1358">
        <v>44854</v>
      </c>
      <c r="N109" s="1354">
        <v>355.36</v>
      </c>
      <c r="O109" s="1354">
        <v>81.86</v>
      </c>
      <c r="P109" s="1354">
        <v>13.7</v>
      </c>
      <c r="Q109" s="1354"/>
      <c r="R109" s="1354"/>
      <c r="S109" s="1354"/>
      <c r="T109" s="1354"/>
      <c r="U109" s="1354"/>
      <c r="V109" s="1354"/>
      <c r="W109" s="1354"/>
      <c r="X109" s="1354"/>
      <c r="Y109" s="1354"/>
      <c r="Z109" s="1354"/>
      <c r="AA109" s="1354"/>
      <c r="AB109" s="1366"/>
      <c r="AC109" s="1507">
        <f t="shared" si="33"/>
        <v>29.000000000000004</v>
      </c>
      <c r="AD109" s="1508">
        <f t="shared" si="34"/>
        <v>2175.0000000000005</v>
      </c>
      <c r="AE109" s="1351" t="s">
        <v>334</v>
      </c>
      <c r="AF109" s="14">
        <f t="shared" si="35"/>
        <v>150.30666666666667</v>
      </c>
      <c r="AG109" s="14">
        <f t="shared" si="36"/>
        <v>0.1929388805109554</v>
      </c>
      <c r="AH109" s="1351" t="s">
        <v>334</v>
      </c>
      <c r="AI109" s="1351" t="s">
        <v>334</v>
      </c>
      <c r="AJ109" s="1461"/>
    </row>
    <row r="110" spans="1:36" ht="15.75">
      <c r="A110" s="1461">
        <v>94</v>
      </c>
      <c r="B110" s="1509" t="s">
        <v>2390</v>
      </c>
      <c r="C110" s="1286" t="s">
        <v>638</v>
      </c>
      <c r="D110" s="136">
        <v>97</v>
      </c>
      <c r="E110" s="1354">
        <v>600</v>
      </c>
      <c r="F110" s="1366">
        <f t="shared" si="21"/>
        <v>58200</v>
      </c>
      <c r="G110" s="1271"/>
      <c r="H110" s="1408">
        <f t="shared" si="32"/>
        <v>0</v>
      </c>
      <c r="I110" s="1506">
        <v>44854</v>
      </c>
      <c r="J110" s="1364">
        <v>45350</v>
      </c>
      <c r="K110" s="1364"/>
      <c r="L110" s="1359" t="s">
        <v>6285</v>
      </c>
      <c r="M110" s="1364">
        <v>44833</v>
      </c>
      <c r="N110" s="1354">
        <v>49</v>
      </c>
      <c r="O110" s="1354">
        <v>54</v>
      </c>
      <c r="P110" s="1354">
        <v>134</v>
      </c>
      <c r="Q110" s="1354"/>
      <c r="R110" s="1354"/>
      <c r="S110" s="1354"/>
      <c r="T110" s="1354"/>
      <c r="U110" s="1354"/>
      <c r="V110" s="1354"/>
      <c r="W110" s="1354"/>
      <c r="X110" s="1354"/>
      <c r="Y110" s="1354"/>
      <c r="Z110" s="1354"/>
      <c r="AA110" s="1354"/>
      <c r="AB110" s="1366"/>
      <c r="AC110" s="1507">
        <f t="shared" si="33"/>
        <v>363</v>
      </c>
      <c r="AD110" s="1508">
        <f t="shared" si="34"/>
        <v>35211</v>
      </c>
      <c r="AE110" s="14">
        <f>(J110-"01.04.2023")/30</f>
        <v>11.1</v>
      </c>
      <c r="AF110" s="14">
        <f t="shared" si="35"/>
        <v>79</v>
      </c>
      <c r="AG110" s="14">
        <f t="shared" si="36"/>
        <v>4.5949367088607591</v>
      </c>
      <c r="AH110" s="14">
        <f>AG110-AE110</f>
        <v>-6.5050632911392405</v>
      </c>
      <c r="AI110" s="14">
        <f>AC110-(AE110*AF110)</f>
        <v>-513.9</v>
      </c>
      <c r="AJ110" s="1461"/>
    </row>
    <row r="111" spans="1:36" ht="30" customHeight="1">
      <c r="A111" s="1461">
        <v>96</v>
      </c>
      <c r="B111" s="1518" t="s">
        <v>7159</v>
      </c>
      <c r="C111" s="22" t="s">
        <v>66</v>
      </c>
      <c r="D111" s="24">
        <v>214.89</v>
      </c>
      <c r="E111" s="1354">
        <v>45</v>
      </c>
      <c r="F111" s="1366">
        <f t="shared" si="21"/>
        <v>9670.0499999999993</v>
      </c>
      <c r="G111" s="1271"/>
      <c r="H111" s="1408">
        <f t="shared" si="32"/>
        <v>0</v>
      </c>
      <c r="I111" s="1506">
        <v>44295</v>
      </c>
      <c r="J111" s="1351" t="s">
        <v>334</v>
      </c>
      <c r="K111" s="1351"/>
      <c r="L111" s="1353">
        <v>377</v>
      </c>
      <c r="M111" s="1351">
        <v>44293</v>
      </c>
      <c r="N111" s="1354">
        <v>0</v>
      </c>
      <c r="O111" s="1354">
        <v>0</v>
      </c>
      <c r="P111" s="1354">
        <v>0</v>
      </c>
      <c r="Q111" s="1354"/>
      <c r="R111" s="1354"/>
      <c r="S111" s="1354"/>
      <c r="T111" s="1354"/>
      <c r="U111" s="1354"/>
      <c r="V111" s="1354"/>
      <c r="W111" s="1354"/>
      <c r="X111" s="1354"/>
      <c r="Y111" s="1354"/>
      <c r="Z111" s="1354"/>
      <c r="AA111" s="1354"/>
      <c r="AB111" s="1366"/>
      <c r="AC111" s="1507">
        <f t="shared" si="33"/>
        <v>45</v>
      </c>
      <c r="AD111" s="1508">
        <f t="shared" si="34"/>
        <v>9670.0499999999993</v>
      </c>
      <c r="AE111" s="1351" t="s">
        <v>334</v>
      </c>
      <c r="AF111" s="14">
        <f t="shared" si="35"/>
        <v>0</v>
      </c>
      <c r="AG111" s="14" t="e">
        <f t="shared" si="36"/>
        <v>#DIV/0!</v>
      </c>
      <c r="AH111" s="1351" t="s">
        <v>334</v>
      </c>
      <c r="AI111" s="1351" t="s">
        <v>334</v>
      </c>
      <c r="AJ111" s="1461"/>
    </row>
    <row r="112" spans="1:36" ht="30" customHeight="1">
      <c r="A112" s="1461">
        <v>97</v>
      </c>
      <c r="B112" s="1518" t="s">
        <v>7160</v>
      </c>
      <c r="C112" s="22" t="s">
        <v>66</v>
      </c>
      <c r="D112" s="24">
        <v>214.89</v>
      </c>
      <c r="E112" s="1354">
        <v>85</v>
      </c>
      <c r="F112" s="1366">
        <f t="shared" si="21"/>
        <v>18265.649999999998</v>
      </c>
      <c r="G112" s="1271"/>
      <c r="H112" s="1408">
        <f t="shared" si="32"/>
        <v>0</v>
      </c>
      <c r="I112" s="1506">
        <v>44295</v>
      </c>
      <c r="J112" s="1351" t="s">
        <v>334</v>
      </c>
      <c r="K112" s="1351"/>
      <c r="L112" s="1353">
        <v>377</v>
      </c>
      <c r="M112" s="1351">
        <v>44293</v>
      </c>
      <c r="N112" s="1354">
        <v>0</v>
      </c>
      <c r="O112" s="1354">
        <v>0</v>
      </c>
      <c r="P112" s="1354">
        <v>0</v>
      </c>
      <c r="Q112" s="1354"/>
      <c r="R112" s="1354"/>
      <c r="S112" s="1354"/>
      <c r="T112" s="1354"/>
      <c r="U112" s="1354"/>
      <c r="V112" s="1354"/>
      <c r="W112" s="1354"/>
      <c r="X112" s="1354"/>
      <c r="Y112" s="1354"/>
      <c r="Z112" s="1354"/>
      <c r="AA112" s="1354"/>
      <c r="AB112" s="1366"/>
      <c r="AC112" s="1507">
        <f t="shared" ref="AC112:AC120" si="37">E112+G112-N112-O112-AA112-P112-Q112-R112-S112-T112-U112-V112-W112-X112-Y112</f>
        <v>85</v>
      </c>
      <c r="AD112" s="1508">
        <f t="shared" ref="AD112:AD120" si="38">D112*AC112</f>
        <v>18265.649999999998</v>
      </c>
      <c r="AE112" s="1351" t="s">
        <v>334</v>
      </c>
      <c r="AF112" s="14">
        <f t="shared" ref="AF112:AF120" si="39">(N112+O112+P112+Q112+R112+S112+T112+U112+V112+W112+X112+Y112)/3</f>
        <v>0</v>
      </c>
      <c r="AG112" s="14" t="e">
        <f t="shared" ref="AG112:AG120" si="40">AC112/AF112</f>
        <v>#DIV/0!</v>
      </c>
      <c r="AH112" s="1351" t="s">
        <v>334</v>
      </c>
      <c r="AI112" s="1351" t="s">
        <v>334</v>
      </c>
      <c r="AJ112" s="1461"/>
    </row>
    <row r="113" spans="1:36" ht="15.75">
      <c r="A113" s="1461">
        <v>98</v>
      </c>
      <c r="B113" s="1518" t="s">
        <v>741</v>
      </c>
      <c r="C113" s="22" t="s">
        <v>66</v>
      </c>
      <c r="D113" s="24">
        <v>56.98</v>
      </c>
      <c r="E113" s="1354">
        <v>63</v>
      </c>
      <c r="F113" s="1366">
        <f t="shared" si="21"/>
        <v>3589.74</v>
      </c>
      <c r="G113" s="1271"/>
      <c r="H113" s="1408">
        <f t="shared" si="32"/>
        <v>0</v>
      </c>
      <c r="I113" s="1506">
        <v>44295</v>
      </c>
      <c r="J113" s="1351" t="s">
        <v>334</v>
      </c>
      <c r="K113" s="1351"/>
      <c r="L113" s="1353">
        <v>377</v>
      </c>
      <c r="M113" s="1351">
        <v>44293</v>
      </c>
      <c r="N113" s="1354">
        <v>0</v>
      </c>
      <c r="O113" s="1354">
        <v>0</v>
      </c>
      <c r="P113" s="1354">
        <v>0</v>
      </c>
      <c r="Q113" s="1354"/>
      <c r="R113" s="1354"/>
      <c r="S113" s="1354"/>
      <c r="T113" s="1354"/>
      <c r="U113" s="1354"/>
      <c r="V113" s="1354"/>
      <c r="W113" s="1354"/>
      <c r="X113" s="1354"/>
      <c r="Y113" s="1354"/>
      <c r="Z113" s="1354"/>
      <c r="AA113" s="1354"/>
      <c r="AB113" s="1366"/>
      <c r="AC113" s="1507">
        <f t="shared" si="37"/>
        <v>63</v>
      </c>
      <c r="AD113" s="1508">
        <f t="shared" si="38"/>
        <v>3589.74</v>
      </c>
      <c r="AE113" s="1351" t="s">
        <v>334</v>
      </c>
      <c r="AF113" s="14">
        <f t="shared" si="39"/>
        <v>0</v>
      </c>
      <c r="AG113" s="14" t="e">
        <f t="shared" si="40"/>
        <v>#DIV/0!</v>
      </c>
      <c r="AH113" s="1351" t="s">
        <v>334</v>
      </c>
      <c r="AI113" s="1351" t="s">
        <v>334</v>
      </c>
      <c r="AJ113" s="1461"/>
    </row>
    <row r="114" spans="1:36" ht="15.75">
      <c r="A114" s="1461">
        <v>99</v>
      </c>
      <c r="B114" s="1518" t="s">
        <v>7161</v>
      </c>
      <c r="C114" s="22" t="s">
        <v>66</v>
      </c>
      <c r="D114" s="24">
        <v>56.98</v>
      </c>
      <c r="E114" s="1354">
        <v>817</v>
      </c>
      <c r="F114" s="1366">
        <f t="shared" si="21"/>
        <v>46552.659999999996</v>
      </c>
      <c r="G114" s="1271"/>
      <c r="H114" s="1408">
        <f t="shared" si="32"/>
        <v>0</v>
      </c>
      <c r="I114" s="1506">
        <v>44295</v>
      </c>
      <c r="J114" s="1351" t="s">
        <v>334</v>
      </c>
      <c r="K114" s="1351"/>
      <c r="L114" s="1353">
        <v>377</v>
      </c>
      <c r="M114" s="1351">
        <v>44293</v>
      </c>
      <c r="N114" s="1354">
        <v>47</v>
      </c>
      <c r="O114" s="1354">
        <v>30</v>
      </c>
      <c r="P114" s="1354">
        <v>33</v>
      </c>
      <c r="Q114" s="1354"/>
      <c r="R114" s="1354"/>
      <c r="S114" s="1354"/>
      <c r="T114" s="1354"/>
      <c r="U114" s="1354"/>
      <c r="V114" s="1354"/>
      <c r="W114" s="1354"/>
      <c r="X114" s="1354"/>
      <c r="Y114" s="1354"/>
      <c r="Z114" s="1354"/>
      <c r="AA114" s="1354"/>
      <c r="AB114" s="1366"/>
      <c r="AC114" s="1507">
        <f t="shared" si="37"/>
        <v>707</v>
      </c>
      <c r="AD114" s="1508">
        <f t="shared" si="38"/>
        <v>40284.86</v>
      </c>
      <c r="AE114" s="1351" t="s">
        <v>334</v>
      </c>
      <c r="AF114" s="14">
        <f t="shared" si="39"/>
        <v>36.666666666666664</v>
      </c>
      <c r="AG114" s="14">
        <f t="shared" si="40"/>
        <v>19.281818181818181</v>
      </c>
      <c r="AH114" s="1351" t="s">
        <v>334</v>
      </c>
      <c r="AI114" s="1351" t="s">
        <v>334</v>
      </c>
      <c r="AJ114" s="1461"/>
    </row>
    <row r="115" spans="1:36" ht="15.75">
      <c r="A115" s="1461">
        <v>100</v>
      </c>
      <c r="B115" s="1518" t="s">
        <v>7162</v>
      </c>
      <c r="C115" s="22" t="s">
        <v>66</v>
      </c>
      <c r="D115" s="24">
        <v>56.98</v>
      </c>
      <c r="E115" s="1354">
        <v>51</v>
      </c>
      <c r="F115" s="1366">
        <f t="shared" ref="F115:F120" si="41">E115*D115</f>
        <v>2905.98</v>
      </c>
      <c r="G115" s="1271"/>
      <c r="H115" s="1408">
        <f t="shared" si="32"/>
        <v>0</v>
      </c>
      <c r="I115" s="1506">
        <v>44295</v>
      </c>
      <c r="J115" s="1351" t="s">
        <v>334</v>
      </c>
      <c r="K115" s="1351"/>
      <c r="L115" s="1353">
        <v>377</v>
      </c>
      <c r="M115" s="1351">
        <v>44293</v>
      </c>
      <c r="N115" s="1354">
        <v>0</v>
      </c>
      <c r="O115" s="1354">
        <v>0</v>
      </c>
      <c r="P115" s="1354">
        <v>0</v>
      </c>
      <c r="Q115" s="1354"/>
      <c r="R115" s="1354"/>
      <c r="S115" s="1354"/>
      <c r="T115" s="1354"/>
      <c r="U115" s="1354"/>
      <c r="V115" s="1354"/>
      <c r="W115" s="1354"/>
      <c r="X115" s="1354"/>
      <c r="Y115" s="1354"/>
      <c r="Z115" s="1354"/>
      <c r="AA115" s="1354"/>
      <c r="AB115" s="1366"/>
      <c r="AC115" s="1507">
        <f t="shared" si="37"/>
        <v>51</v>
      </c>
      <c r="AD115" s="1508">
        <f t="shared" si="38"/>
        <v>2905.98</v>
      </c>
      <c r="AE115" s="1351" t="s">
        <v>334</v>
      </c>
      <c r="AF115" s="14">
        <f t="shared" si="39"/>
        <v>0</v>
      </c>
      <c r="AG115" s="14" t="e">
        <f t="shared" si="40"/>
        <v>#DIV/0!</v>
      </c>
      <c r="AH115" s="1351" t="s">
        <v>334</v>
      </c>
      <c r="AI115" s="1351" t="s">
        <v>334</v>
      </c>
      <c r="AJ115" s="1461"/>
    </row>
    <row r="116" spans="1:36" ht="15.75">
      <c r="A116" s="1461">
        <v>101</v>
      </c>
      <c r="B116" s="1518" t="s">
        <v>7163</v>
      </c>
      <c r="C116" s="22" t="s">
        <v>66</v>
      </c>
      <c r="D116" s="24">
        <v>220</v>
      </c>
      <c r="E116" s="1354">
        <v>49</v>
      </c>
      <c r="F116" s="1366">
        <f t="shared" si="41"/>
        <v>10780</v>
      </c>
      <c r="G116" s="1271"/>
      <c r="H116" s="1408">
        <f t="shared" si="32"/>
        <v>0</v>
      </c>
      <c r="I116" s="1506">
        <v>44313</v>
      </c>
      <c r="J116" s="1351" t="s">
        <v>334</v>
      </c>
      <c r="K116" s="1351"/>
      <c r="L116" s="1353">
        <v>464</v>
      </c>
      <c r="M116" s="1351">
        <v>44313</v>
      </c>
      <c r="N116" s="1354">
        <v>0</v>
      </c>
      <c r="O116" s="1354">
        <v>0</v>
      </c>
      <c r="P116" s="1354">
        <v>0</v>
      </c>
      <c r="Q116" s="1354"/>
      <c r="R116" s="1354"/>
      <c r="S116" s="1354"/>
      <c r="T116" s="1354"/>
      <c r="U116" s="1354"/>
      <c r="V116" s="1354"/>
      <c r="W116" s="1354"/>
      <c r="X116" s="1354"/>
      <c r="Y116" s="1354"/>
      <c r="Z116" s="1354"/>
      <c r="AA116" s="1354"/>
      <c r="AB116" s="1366"/>
      <c r="AC116" s="1507">
        <f t="shared" si="37"/>
        <v>49</v>
      </c>
      <c r="AD116" s="1508">
        <f t="shared" si="38"/>
        <v>10780</v>
      </c>
      <c r="AE116" s="1351" t="s">
        <v>334</v>
      </c>
      <c r="AF116" s="14">
        <f t="shared" si="39"/>
        <v>0</v>
      </c>
      <c r="AG116" s="14" t="e">
        <f t="shared" si="40"/>
        <v>#DIV/0!</v>
      </c>
      <c r="AH116" s="1351" t="s">
        <v>334</v>
      </c>
      <c r="AI116" s="1351" t="s">
        <v>334</v>
      </c>
      <c r="AJ116" s="1461"/>
    </row>
    <row r="117" spans="1:36" ht="15.75">
      <c r="A117" s="1461">
        <v>102</v>
      </c>
      <c r="B117" s="1518" t="s">
        <v>7164</v>
      </c>
      <c r="C117" s="22" t="s">
        <v>66</v>
      </c>
      <c r="D117" s="24">
        <v>220</v>
      </c>
      <c r="E117" s="1354">
        <v>113</v>
      </c>
      <c r="F117" s="1366">
        <f t="shared" si="41"/>
        <v>24860</v>
      </c>
      <c r="G117" s="1271"/>
      <c r="H117" s="1408">
        <f t="shared" si="32"/>
        <v>0</v>
      </c>
      <c r="I117" s="1506">
        <v>44313</v>
      </c>
      <c r="J117" s="1351" t="s">
        <v>334</v>
      </c>
      <c r="K117" s="1351"/>
      <c r="L117" s="1353">
        <v>464</v>
      </c>
      <c r="M117" s="1351">
        <v>44313</v>
      </c>
      <c r="N117" s="1354">
        <v>0</v>
      </c>
      <c r="O117" s="1354">
        <v>0</v>
      </c>
      <c r="P117" s="1354">
        <v>0</v>
      </c>
      <c r="Q117" s="1354"/>
      <c r="R117" s="1354"/>
      <c r="S117" s="1354"/>
      <c r="T117" s="1354"/>
      <c r="U117" s="1354"/>
      <c r="V117" s="1354"/>
      <c r="W117" s="1354"/>
      <c r="X117" s="1354"/>
      <c r="Y117" s="1354"/>
      <c r="Z117" s="1354"/>
      <c r="AA117" s="1354"/>
      <c r="AB117" s="1366"/>
      <c r="AC117" s="1507">
        <f t="shared" si="37"/>
        <v>113</v>
      </c>
      <c r="AD117" s="1508">
        <f t="shared" si="38"/>
        <v>24860</v>
      </c>
      <c r="AE117" s="1351" t="s">
        <v>334</v>
      </c>
      <c r="AF117" s="14">
        <f t="shared" si="39"/>
        <v>0</v>
      </c>
      <c r="AG117" s="14" t="e">
        <f t="shared" si="40"/>
        <v>#DIV/0!</v>
      </c>
      <c r="AH117" s="1351" t="s">
        <v>334</v>
      </c>
      <c r="AI117" s="1351" t="s">
        <v>334</v>
      </c>
      <c r="AJ117" s="1461"/>
    </row>
    <row r="118" spans="1:36" ht="15.75">
      <c r="A118" s="1461">
        <v>103</v>
      </c>
      <c r="B118" s="1518" t="s">
        <v>7165</v>
      </c>
      <c r="C118" s="22" t="s">
        <v>66</v>
      </c>
      <c r="D118" s="24">
        <v>220</v>
      </c>
      <c r="E118" s="1354">
        <v>23</v>
      </c>
      <c r="F118" s="1366">
        <f t="shared" si="41"/>
        <v>5060</v>
      </c>
      <c r="G118" s="1271"/>
      <c r="H118" s="1408">
        <f t="shared" si="32"/>
        <v>0</v>
      </c>
      <c r="I118" s="1506">
        <v>44313</v>
      </c>
      <c r="J118" s="1351" t="s">
        <v>334</v>
      </c>
      <c r="K118" s="1351"/>
      <c r="L118" s="1353">
        <v>464</v>
      </c>
      <c r="M118" s="1351">
        <v>44313</v>
      </c>
      <c r="N118" s="1354">
        <v>0</v>
      </c>
      <c r="O118" s="1354">
        <v>0</v>
      </c>
      <c r="P118" s="1354">
        <v>0</v>
      </c>
      <c r="Q118" s="1354"/>
      <c r="R118" s="1354"/>
      <c r="S118" s="1354"/>
      <c r="T118" s="1354"/>
      <c r="U118" s="1354"/>
      <c r="V118" s="1354"/>
      <c r="W118" s="1354"/>
      <c r="X118" s="1354"/>
      <c r="Y118" s="1354"/>
      <c r="Z118" s="1354"/>
      <c r="AA118" s="1354"/>
      <c r="AB118" s="1366"/>
      <c r="AC118" s="1507">
        <f t="shared" si="37"/>
        <v>23</v>
      </c>
      <c r="AD118" s="1508">
        <f t="shared" si="38"/>
        <v>5060</v>
      </c>
      <c r="AE118" s="1351" t="s">
        <v>334</v>
      </c>
      <c r="AF118" s="14">
        <f t="shared" si="39"/>
        <v>0</v>
      </c>
      <c r="AG118" s="14" t="e">
        <f t="shared" si="40"/>
        <v>#DIV/0!</v>
      </c>
      <c r="AH118" s="1351" t="s">
        <v>334</v>
      </c>
      <c r="AI118" s="1351" t="s">
        <v>334</v>
      </c>
      <c r="AJ118" s="1461"/>
    </row>
    <row r="119" spans="1:36" ht="45" customHeight="1">
      <c r="A119" s="1461">
        <v>104</v>
      </c>
      <c r="B119" s="1518" t="s">
        <v>7164</v>
      </c>
      <c r="C119" s="22" t="s">
        <v>66</v>
      </c>
      <c r="D119" s="24">
        <v>220</v>
      </c>
      <c r="E119" s="1354">
        <v>9</v>
      </c>
      <c r="F119" s="1366">
        <f t="shared" si="41"/>
        <v>1980</v>
      </c>
      <c r="G119" s="1271"/>
      <c r="H119" s="1408">
        <f t="shared" si="32"/>
        <v>0</v>
      </c>
      <c r="I119" s="1506">
        <v>44313</v>
      </c>
      <c r="J119" s="1351" t="s">
        <v>334</v>
      </c>
      <c r="K119" s="1351"/>
      <c r="L119" s="1353">
        <v>465</v>
      </c>
      <c r="M119" s="1351">
        <v>44313</v>
      </c>
      <c r="N119" s="1354">
        <v>0</v>
      </c>
      <c r="O119" s="1354">
        <v>0</v>
      </c>
      <c r="P119" s="1354">
        <v>0</v>
      </c>
      <c r="Q119" s="1354"/>
      <c r="R119" s="1354"/>
      <c r="S119" s="1354"/>
      <c r="T119" s="1354"/>
      <c r="U119" s="1354"/>
      <c r="V119" s="1354"/>
      <c r="W119" s="1354"/>
      <c r="X119" s="1354"/>
      <c r="Y119" s="1354"/>
      <c r="Z119" s="1354"/>
      <c r="AA119" s="1354"/>
      <c r="AB119" s="1366"/>
      <c r="AC119" s="1507">
        <f t="shared" si="37"/>
        <v>9</v>
      </c>
      <c r="AD119" s="1508">
        <f t="shared" si="38"/>
        <v>1980</v>
      </c>
      <c r="AE119" s="1351" t="s">
        <v>334</v>
      </c>
      <c r="AF119" s="14">
        <f t="shared" si="39"/>
        <v>0</v>
      </c>
      <c r="AG119" s="14" t="e">
        <f t="shared" si="40"/>
        <v>#DIV/0!</v>
      </c>
      <c r="AH119" s="1351" t="s">
        <v>334</v>
      </c>
      <c r="AI119" s="1351" t="s">
        <v>334</v>
      </c>
      <c r="AJ119" s="1461"/>
    </row>
    <row r="120" spans="1:36" ht="15.75">
      <c r="A120" s="1461">
        <v>105</v>
      </c>
      <c r="B120" s="1518" t="s">
        <v>7165</v>
      </c>
      <c r="C120" s="22" t="s">
        <v>66</v>
      </c>
      <c r="D120" s="24">
        <v>220</v>
      </c>
      <c r="E120" s="1354">
        <v>2</v>
      </c>
      <c r="F120" s="1366">
        <f t="shared" si="41"/>
        <v>440</v>
      </c>
      <c r="G120" s="1271"/>
      <c r="H120" s="1408">
        <f t="shared" si="32"/>
        <v>0</v>
      </c>
      <c r="I120" s="1506">
        <v>44313</v>
      </c>
      <c r="J120" s="1351" t="s">
        <v>334</v>
      </c>
      <c r="K120" s="1351"/>
      <c r="L120" s="1353">
        <v>465</v>
      </c>
      <c r="M120" s="1351">
        <v>44313</v>
      </c>
      <c r="N120" s="1354">
        <v>0</v>
      </c>
      <c r="O120" s="1354">
        <v>0</v>
      </c>
      <c r="P120" s="1354">
        <v>0</v>
      </c>
      <c r="Q120" s="1354"/>
      <c r="R120" s="1354"/>
      <c r="S120" s="1354"/>
      <c r="T120" s="1354"/>
      <c r="U120" s="1354"/>
      <c r="V120" s="1354"/>
      <c r="W120" s="1354"/>
      <c r="X120" s="1354"/>
      <c r="Y120" s="1354"/>
      <c r="Z120" s="1354"/>
      <c r="AA120" s="1354"/>
      <c r="AB120" s="1366"/>
      <c r="AC120" s="1507">
        <f t="shared" si="37"/>
        <v>2</v>
      </c>
      <c r="AD120" s="1508">
        <f t="shared" si="38"/>
        <v>440</v>
      </c>
      <c r="AE120" s="1351" t="s">
        <v>334</v>
      </c>
      <c r="AF120" s="14">
        <f t="shared" si="39"/>
        <v>0</v>
      </c>
      <c r="AG120" s="14" t="e">
        <f t="shared" si="40"/>
        <v>#DIV/0!</v>
      </c>
      <c r="AH120" s="1351" t="s">
        <v>334</v>
      </c>
      <c r="AI120" s="1351" t="s">
        <v>334</v>
      </c>
      <c r="AJ120" s="1461"/>
    </row>
    <row r="121" spans="1:36" ht="15.75">
      <c r="A121" s="4414" t="s">
        <v>21</v>
      </c>
      <c r="B121" s="4414"/>
      <c r="C121" s="4414"/>
      <c r="D121" s="4414"/>
      <c r="E121" s="4414"/>
      <c r="F121" s="4414"/>
      <c r="G121" s="4414"/>
      <c r="H121" s="4414"/>
      <c r="I121" s="4414"/>
      <c r="J121" s="4414"/>
      <c r="K121" s="4414"/>
      <c r="L121" s="4414"/>
      <c r="M121" s="4414"/>
      <c r="N121" s="4414"/>
      <c r="O121" s="4414"/>
      <c r="P121" s="4414"/>
      <c r="Q121" s="4414"/>
      <c r="R121" s="4414"/>
      <c r="S121" s="4414"/>
      <c r="T121" s="4414"/>
      <c r="U121" s="4414"/>
      <c r="V121" s="4414"/>
      <c r="W121" s="4414"/>
      <c r="X121" s="4414"/>
      <c r="Y121" s="4414"/>
      <c r="Z121" s="4414"/>
      <c r="AA121" s="4414"/>
      <c r="AB121" s="4414"/>
      <c r="AC121" s="4414"/>
      <c r="AD121" s="4414"/>
      <c r="AE121" s="4414"/>
      <c r="AF121" s="4414"/>
      <c r="AG121" s="4414"/>
      <c r="AH121" s="4414"/>
      <c r="AI121" s="4414"/>
      <c r="AJ121" s="1461"/>
    </row>
    <row r="122" spans="1:36" ht="15.75">
      <c r="A122" s="1461">
        <v>1</v>
      </c>
      <c r="B122" s="1524" t="s">
        <v>6286</v>
      </c>
      <c r="C122" s="1525" t="s">
        <v>156</v>
      </c>
      <c r="D122" s="1526">
        <v>0</v>
      </c>
      <c r="E122" s="1461">
        <v>500</v>
      </c>
      <c r="F122" s="1461">
        <f>E122*D122</f>
        <v>0</v>
      </c>
      <c r="G122" s="1461"/>
      <c r="H122" s="1408">
        <f t="shared" ref="H122:H166" si="42">D122*G122</f>
        <v>0</v>
      </c>
      <c r="I122" s="1269">
        <v>44840</v>
      </c>
      <c r="J122" s="1269">
        <v>45688</v>
      </c>
      <c r="K122" s="1461"/>
      <c r="L122" s="1461" t="s">
        <v>1319</v>
      </c>
      <c r="M122" s="1269">
        <v>44840</v>
      </c>
      <c r="N122" s="1461">
        <v>0</v>
      </c>
      <c r="O122" s="1461">
        <v>0</v>
      </c>
      <c r="P122" s="1461">
        <v>0</v>
      </c>
      <c r="Q122" s="1461"/>
      <c r="R122" s="1461"/>
      <c r="S122" s="1461"/>
      <c r="T122" s="1461"/>
      <c r="U122" s="1461"/>
      <c r="V122" s="1461"/>
      <c r="W122" s="1461"/>
      <c r="X122" s="1461"/>
      <c r="Y122" s="1461"/>
      <c r="Z122" s="1461"/>
      <c r="AA122" s="1461"/>
      <c r="AB122" s="1366"/>
      <c r="AC122" s="1507">
        <f t="shared" ref="AC122:AC160" si="43">E122+G122-N122-O122-AA122-P122-Q122-R122-S122-T122-U122-V122-W122-X122-Y122</f>
        <v>500</v>
      </c>
      <c r="AD122" s="1508">
        <f t="shared" ref="AD122:AD160" si="44">D122*AC122</f>
        <v>0</v>
      </c>
      <c r="AE122" s="14">
        <f>(J122-"01.04.2023")/30</f>
        <v>22.366666666666667</v>
      </c>
      <c r="AF122" s="14">
        <f t="shared" ref="AF122:AF160" si="45">(N122+O122+P122+Q122+R122+S122+T122+U122+V122+W122+X122+Y122)/3</f>
        <v>0</v>
      </c>
      <c r="AG122" s="14" t="e">
        <f t="shared" ref="AG122:AG160" si="46">AC122/AF122</f>
        <v>#DIV/0!</v>
      </c>
      <c r="AH122" s="14" t="e">
        <f>AG122-AE122</f>
        <v>#DIV/0!</v>
      </c>
      <c r="AI122" s="14">
        <f>AC122-(AE122*AF122)</f>
        <v>500</v>
      </c>
      <c r="AJ122" s="1461"/>
    </row>
    <row r="123" spans="1:36" ht="15.75">
      <c r="A123" s="1461">
        <v>2</v>
      </c>
      <c r="B123" s="1527" t="s">
        <v>3703</v>
      </c>
      <c r="C123" s="472" t="s">
        <v>143</v>
      </c>
      <c r="D123" s="1526">
        <v>1</v>
      </c>
      <c r="E123" s="1461">
        <v>190</v>
      </c>
      <c r="F123" s="1461">
        <f t="shared" ref="F123:F160" si="47">E123*D123</f>
        <v>190</v>
      </c>
      <c r="G123" s="1461"/>
      <c r="H123" s="1408">
        <f t="shared" si="42"/>
        <v>0</v>
      </c>
      <c r="I123" s="1269">
        <v>44742</v>
      </c>
      <c r="J123" s="1269" t="s">
        <v>334</v>
      </c>
      <c r="K123" s="1461"/>
      <c r="L123" s="1461" t="s">
        <v>1319</v>
      </c>
      <c r="M123" s="1269">
        <v>44742</v>
      </c>
      <c r="N123" s="1461">
        <v>12</v>
      </c>
      <c r="O123" s="1461">
        <v>63</v>
      </c>
      <c r="P123" s="1461">
        <v>20</v>
      </c>
      <c r="Q123" s="1461"/>
      <c r="R123" s="1461"/>
      <c r="S123" s="1461"/>
      <c r="T123" s="1461"/>
      <c r="U123" s="1461"/>
      <c r="V123" s="1461"/>
      <c r="W123" s="1461"/>
      <c r="X123" s="1461"/>
      <c r="Y123" s="1461"/>
      <c r="Z123" s="1461"/>
      <c r="AA123" s="1461"/>
      <c r="AB123" s="1366"/>
      <c r="AC123" s="1507">
        <f t="shared" si="43"/>
        <v>95</v>
      </c>
      <c r="AD123" s="1508">
        <f t="shared" si="44"/>
        <v>95</v>
      </c>
      <c r="AE123" s="1351" t="s">
        <v>334</v>
      </c>
      <c r="AF123" s="14">
        <f t="shared" si="45"/>
        <v>31.666666666666668</v>
      </c>
      <c r="AG123" s="14">
        <f t="shared" si="46"/>
        <v>3</v>
      </c>
      <c r="AH123" s="1351" t="s">
        <v>334</v>
      </c>
      <c r="AI123" s="1351" t="s">
        <v>334</v>
      </c>
      <c r="AJ123" s="1461"/>
    </row>
    <row r="124" spans="1:36" ht="15.75">
      <c r="A124" s="1461">
        <v>4</v>
      </c>
      <c r="B124" s="1528" t="s">
        <v>6287</v>
      </c>
      <c r="C124" s="1350" t="s">
        <v>66</v>
      </c>
      <c r="D124" s="1526"/>
      <c r="E124" s="1461">
        <v>10</v>
      </c>
      <c r="F124" s="1461">
        <f t="shared" si="47"/>
        <v>0</v>
      </c>
      <c r="G124" s="1513"/>
      <c r="H124" s="1408">
        <f t="shared" si="42"/>
        <v>0</v>
      </c>
      <c r="I124" s="1506">
        <v>44855</v>
      </c>
      <c r="J124" s="1506" t="s">
        <v>334</v>
      </c>
      <c r="K124" s="1506"/>
      <c r="L124" s="1461" t="s">
        <v>1319</v>
      </c>
      <c r="M124" s="1269">
        <v>44855</v>
      </c>
      <c r="N124" s="1461">
        <v>0</v>
      </c>
      <c r="O124" s="1461">
        <v>0</v>
      </c>
      <c r="P124" s="1461">
        <v>0</v>
      </c>
      <c r="Q124" s="1461"/>
      <c r="R124" s="1461"/>
      <c r="S124" s="1461"/>
      <c r="T124" s="1461"/>
      <c r="U124" s="1461"/>
      <c r="V124" s="1461"/>
      <c r="W124" s="1461"/>
      <c r="X124" s="1461"/>
      <c r="Y124" s="1461"/>
      <c r="Z124" s="1461"/>
      <c r="AA124" s="1461"/>
      <c r="AB124" s="1366"/>
      <c r="AC124" s="1507">
        <f t="shared" si="43"/>
        <v>10</v>
      </c>
      <c r="AD124" s="1508">
        <f t="shared" si="44"/>
        <v>0</v>
      </c>
      <c r="AE124" s="1351" t="s">
        <v>334</v>
      </c>
      <c r="AF124" s="14">
        <f t="shared" si="45"/>
        <v>0</v>
      </c>
      <c r="AG124" s="14" t="e">
        <f t="shared" si="46"/>
        <v>#DIV/0!</v>
      </c>
      <c r="AH124" s="1351" t="s">
        <v>334</v>
      </c>
      <c r="AI124" s="1351" t="s">
        <v>334</v>
      </c>
      <c r="AJ124" s="1461"/>
    </row>
    <row r="125" spans="1:36" ht="15.75">
      <c r="A125" s="1461">
        <v>6</v>
      </c>
      <c r="B125" s="1529" t="s">
        <v>8433</v>
      </c>
      <c r="C125" s="1530" t="s">
        <v>181</v>
      </c>
      <c r="D125" s="1526">
        <v>0.8</v>
      </c>
      <c r="E125" s="1461"/>
      <c r="F125" s="1461"/>
      <c r="G125" s="1513">
        <v>2</v>
      </c>
      <c r="H125" s="1408">
        <f t="shared" si="42"/>
        <v>1.6</v>
      </c>
      <c r="I125" s="1506">
        <v>44944</v>
      </c>
      <c r="J125" s="1269" t="s">
        <v>334</v>
      </c>
      <c r="K125" s="1351"/>
      <c r="L125" s="1353">
        <v>1194</v>
      </c>
      <c r="M125" s="1351">
        <v>44924</v>
      </c>
      <c r="N125" s="1461">
        <v>0</v>
      </c>
      <c r="O125" s="1461">
        <v>0</v>
      </c>
      <c r="P125" s="1461">
        <v>0</v>
      </c>
      <c r="Q125" s="1461"/>
      <c r="R125" s="1461"/>
      <c r="S125" s="1461"/>
      <c r="T125" s="1461"/>
      <c r="U125" s="1461"/>
      <c r="V125" s="1461"/>
      <c r="W125" s="1461"/>
      <c r="X125" s="1461"/>
      <c r="Y125" s="1461"/>
      <c r="Z125" s="1461"/>
      <c r="AA125" s="1461"/>
      <c r="AB125" s="1366"/>
      <c r="AC125" s="1507">
        <f t="shared" si="43"/>
        <v>2</v>
      </c>
      <c r="AD125" s="1508">
        <f t="shared" si="44"/>
        <v>1.6</v>
      </c>
      <c r="AE125" s="1351" t="s">
        <v>334</v>
      </c>
      <c r="AF125" s="14">
        <f t="shared" si="45"/>
        <v>0</v>
      </c>
      <c r="AG125" s="14" t="e">
        <f t="shared" si="46"/>
        <v>#DIV/0!</v>
      </c>
      <c r="AH125" s="1351" t="s">
        <v>334</v>
      </c>
      <c r="AI125" s="1351" t="s">
        <v>334</v>
      </c>
      <c r="AJ125" s="1461"/>
    </row>
    <row r="126" spans="1:36" ht="15.75">
      <c r="A126" s="1461">
        <v>7</v>
      </c>
      <c r="B126" s="1529" t="s">
        <v>8434</v>
      </c>
      <c r="C126" s="1530" t="s">
        <v>181</v>
      </c>
      <c r="D126" s="1526">
        <v>0.8</v>
      </c>
      <c r="E126" s="1461"/>
      <c r="F126" s="1461"/>
      <c r="G126" s="1513">
        <v>2</v>
      </c>
      <c r="H126" s="1408">
        <f t="shared" si="42"/>
        <v>1.6</v>
      </c>
      <c r="I126" s="1506">
        <v>44944</v>
      </c>
      <c r="J126" s="1269" t="s">
        <v>334</v>
      </c>
      <c r="K126" s="1351"/>
      <c r="L126" s="1353">
        <v>1194</v>
      </c>
      <c r="M126" s="1351">
        <v>44924</v>
      </c>
      <c r="N126" s="1461">
        <v>0</v>
      </c>
      <c r="O126" s="1461">
        <v>0</v>
      </c>
      <c r="P126" s="1461">
        <v>0</v>
      </c>
      <c r="Q126" s="1461"/>
      <c r="R126" s="1461"/>
      <c r="S126" s="1461"/>
      <c r="T126" s="1461"/>
      <c r="U126" s="1461"/>
      <c r="V126" s="1461"/>
      <c r="W126" s="1461"/>
      <c r="X126" s="1461"/>
      <c r="Y126" s="1461"/>
      <c r="Z126" s="1461"/>
      <c r="AA126" s="1461"/>
      <c r="AB126" s="1366"/>
      <c r="AC126" s="1507">
        <f t="shared" si="43"/>
        <v>2</v>
      </c>
      <c r="AD126" s="1508">
        <f t="shared" si="44"/>
        <v>1.6</v>
      </c>
      <c r="AE126" s="1351" t="s">
        <v>334</v>
      </c>
      <c r="AF126" s="14">
        <f t="shared" si="45"/>
        <v>0</v>
      </c>
      <c r="AG126" s="14" t="e">
        <f t="shared" si="46"/>
        <v>#DIV/0!</v>
      </c>
      <c r="AH126" s="1351" t="s">
        <v>334</v>
      </c>
      <c r="AI126" s="1351" t="s">
        <v>334</v>
      </c>
      <c r="AJ126" s="1461"/>
    </row>
    <row r="127" spans="1:36" ht="15.75">
      <c r="A127" s="1461">
        <v>10</v>
      </c>
      <c r="B127" s="1528" t="s">
        <v>6288</v>
      </c>
      <c r="C127" s="1350" t="s">
        <v>66</v>
      </c>
      <c r="D127" s="1526"/>
      <c r="E127" s="1461">
        <v>124</v>
      </c>
      <c r="F127" s="1461">
        <f t="shared" si="47"/>
        <v>0</v>
      </c>
      <c r="G127" s="1513"/>
      <c r="H127" s="1408">
        <f t="shared" si="42"/>
        <v>0</v>
      </c>
      <c r="I127" s="1506">
        <v>44855</v>
      </c>
      <c r="J127" s="1506" t="s">
        <v>334</v>
      </c>
      <c r="K127" s="1506"/>
      <c r="L127" s="1461" t="s">
        <v>1319</v>
      </c>
      <c r="M127" s="1269">
        <v>44855</v>
      </c>
      <c r="N127" s="1461">
        <v>0</v>
      </c>
      <c r="O127" s="1461">
        <v>0</v>
      </c>
      <c r="P127" s="1461">
        <v>44</v>
      </c>
      <c r="Q127" s="1461"/>
      <c r="R127" s="1461"/>
      <c r="S127" s="1461"/>
      <c r="T127" s="1461"/>
      <c r="U127" s="1461"/>
      <c r="V127" s="1461"/>
      <c r="W127" s="1461"/>
      <c r="X127" s="1461"/>
      <c r="Y127" s="1461"/>
      <c r="Z127" s="1461"/>
      <c r="AA127" s="1461"/>
      <c r="AB127" s="1366"/>
      <c r="AC127" s="1507">
        <f t="shared" si="43"/>
        <v>80</v>
      </c>
      <c r="AD127" s="1508">
        <f t="shared" si="44"/>
        <v>0</v>
      </c>
      <c r="AE127" s="1351" t="s">
        <v>334</v>
      </c>
      <c r="AF127" s="14">
        <f t="shared" si="45"/>
        <v>14.666666666666666</v>
      </c>
      <c r="AG127" s="14">
        <f t="shared" si="46"/>
        <v>5.454545454545455</v>
      </c>
      <c r="AH127" s="1351" t="s">
        <v>334</v>
      </c>
      <c r="AI127" s="1351" t="s">
        <v>334</v>
      </c>
      <c r="AJ127" s="1461"/>
    </row>
    <row r="128" spans="1:36" ht="15.75">
      <c r="A128" s="1461">
        <v>11</v>
      </c>
      <c r="B128" s="1528" t="s">
        <v>6289</v>
      </c>
      <c r="C128" s="1350" t="s">
        <v>66</v>
      </c>
      <c r="D128" s="1526"/>
      <c r="E128" s="1461">
        <v>10</v>
      </c>
      <c r="F128" s="1461">
        <f t="shared" si="47"/>
        <v>0</v>
      </c>
      <c r="G128" s="1513"/>
      <c r="H128" s="1408">
        <f t="shared" si="42"/>
        <v>0</v>
      </c>
      <c r="I128" s="1506">
        <v>44855</v>
      </c>
      <c r="J128" s="1506" t="s">
        <v>334</v>
      </c>
      <c r="K128" s="1506"/>
      <c r="L128" s="1461" t="s">
        <v>1319</v>
      </c>
      <c r="M128" s="1269">
        <v>44855</v>
      </c>
      <c r="N128" s="1461">
        <v>0</v>
      </c>
      <c r="O128" s="1461">
        <v>0</v>
      </c>
      <c r="P128" s="1461">
        <v>0</v>
      </c>
      <c r="Q128" s="1461"/>
      <c r="R128" s="1461"/>
      <c r="S128" s="1461"/>
      <c r="T128" s="1461"/>
      <c r="U128" s="1461"/>
      <c r="V128" s="1461"/>
      <c r="W128" s="1461"/>
      <c r="X128" s="1461"/>
      <c r="Y128" s="1461"/>
      <c r="Z128" s="1461"/>
      <c r="AA128" s="1461"/>
      <c r="AB128" s="1366"/>
      <c r="AC128" s="1507">
        <f t="shared" si="43"/>
        <v>10</v>
      </c>
      <c r="AD128" s="1508">
        <f t="shared" si="44"/>
        <v>0</v>
      </c>
      <c r="AE128" s="1351" t="s">
        <v>334</v>
      </c>
      <c r="AF128" s="14">
        <f t="shared" si="45"/>
        <v>0</v>
      </c>
      <c r="AG128" s="14" t="e">
        <f t="shared" si="46"/>
        <v>#DIV/0!</v>
      </c>
      <c r="AH128" s="1351" t="s">
        <v>334</v>
      </c>
      <c r="AI128" s="1351" t="s">
        <v>334</v>
      </c>
      <c r="AJ128" s="1461"/>
    </row>
    <row r="129" spans="1:36" ht="15.75">
      <c r="A129" s="1461">
        <v>12</v>
      </c>
      <c r="B129" s="1528" t="s">
        <v>6290</v>
      </c>
      <c r="C129" s="1350" t="s">
        <v>66</v>
      </c>
      <c r="D129" s="1526"/>
      <c r="E129" s="1461">
        <v>6000</v>
      </c>
      <c r="F129" s="1461">
        <f t="shared" si="47"/>
        <v>0</v>
      </c>
      <c r="G129" s="1513"/>
      <c r="H129" s="1408">
        <f t="shared" si="42"/>
        <v>0</v>
      </c>
      <c r="I129" s="1506">
        <v>44855</v>
      </c>
      <c r="J129" s="1506" t="s">
        <v>334</v>
      </c>
      <c r="K129" s="1506"/>
      <c r="L129" s="1461" t="s">
        <v>1319</v>
      </c>
      <c r="M129" s="1269">
        <v>44855</v>
      </c>
      <c r="N129" s="1461">
        <v>0</v>
      </c>
      <c r="O129" s="1461">
        <v>0</v>
      </c>
      <c r="P129" s="1461">
        <v>3000</v>
      </c>
      <c r="Q129" s="1461"/>
      <c r="R129" s="1461"/>
      <c r="S129" s="1461"/>
      <c r="T129" s="1461"/>
      <c r="U129" s="1461"/>
      <c r="V129" s="1461"/>
      <c r="W129" s="1461"/>
      <c r="X129" s="1461"/>
      <c r="Y129" s="1461"/>
      <c r="Z129" s="1461"/>
      <c r="AA129" s="1461"/>
      <c r="AB129" s="1366"/>
      <c r="AC129" s="1507">
        <f t="shared" si="43"/>
        <v>3000</v>
      </c>
      <c r="AD129" s="1508">
        <f t="shared" si="44"/>
        <v>0</v>
      </c>
      <c r="AE129" s="1351" t="s">
        <v>334</v>
      </c>
      <c r="AF129" s="14">
        <f t="shared" si="45"/>
        <v>1000</v>
      </c>
      <c r="AG129" s="14">
        <f t="shared" si="46"/>
        <v>3</v>
      </c>
      <c r="AH129" s="1351" t="s">
        <v>334</v>
      </c>
      <c r="AI129" s="1351" t="s">
        <v>334</v>
      </c>
      <c r="AJ129" s="1461"/>
    </row>
    <row r="130" spans="1:36" ht="15.75">
      <c r="A130" s="1461">
        <v>14</v>
      </c>
      <c r="B130" s="472" t="s">
        <v>3704</v>
      </c>
      <c r="C130" s="472" t="s">
        <v>66</v>
      </c>
      <c r="D130" s="1526">
        <v>1</v>
      </c>
      <c r="E130" s="1461">
        <v>149</v>
      </c>
      <c r="F130" s="1461">
        <f t="shared" si="47"/>
        <v>149</v>
      </c>
      <c r="G130" s="1461"/>
      <c r="H130" s="1408">
        <f t="shared" si="42"/>
        <v>0</v>
      </c>
      <c r="I130" s="1269">
        <v>44728</v>
      </c>
      <c r="J130" s="1269">
        <v>46173</v>
      </c>
      <c r="K130" s="1461"/>
      <c r="L130" s="1353" t="s">
        <v>1319</v>
      </c>
      <c r="M130" s="1351">
        <v>44728</v>
      </c>
      <c r="N130" s="1461">
        <v>3</v>
      </c>
      <c r="O130" s="1461">
        <v>1</v>
      </c>
      <c r="P130" s="1461">
        <v>13</v>
      </c>
      <c r="Q130" s="1461"/>
      <c r="R130" s="1461"/>
      <c r="S130" s="1461"/>
      <c r="T130" s="1461"/>
      <c r="U130" s="1461"/>
      <c r="V130" s="1461"/>
      <c r="W130" s="1461"/>
      <c r="X130" s="1461"/>
      <c r="Y130" s="1461"/>
      <c r="Z130" s="1461"/>
      <c r="AA130" s="1461"/>
      <c r="AB130" s="1366"/>
      <c r="AC130" s="1507">
        <f t="shared" si="43"/>
        <v>132</v>
      </c>
      <c r="AD130" s="1508">
        <f t="shared" si="44"/>
        <v>132</v>
      </c>
      <c r="AE130" s="14">
        <f>(J130-"01.04.2023")/30</f>
        <v>38.533333333333331</v>
      </c>
      <c r="AF130" s="14">
        <f t="shared" si="45"/>
        <v>5.666666666666667</v>
      </c>
      <c r="AG130" s="14">
        <f t="shared" si="46"/>
        <v>23.294117647058822</v>
      </c>
      <c r="AH130" s="14">
        <f>AG130-AE130</f>
        <v>-15.239215686274509</v>
      </c>
      <c r="AI130" s="14">
        <f>AC130-(AE130*AF130)</f>
        <v>-86.355555555555554</v>
      </c>
      <c r="AJ130" s="1461"/>
    </row>
    <row r="131" spans="1:36" ht="15.75">
      <c r="A131" s="1461">
        <v>15</v>
      </c>
      <c r="B131" s="472" t="s">
        <v>3705</v>
      </c>
      <c r="C131" s="472" t="s">
        <v>66</v>
      </c>
      <c r="D131" s="1526">
        <v>1</v>
      </c>
      <c r="E131" s="1461">
        <v>141</v>
      </c>
      <c r="F131" s="1461">
        <f t="shared" si="47"/>
        <v>141</v>
      </c>
      <c r="G131" s="1461"/>
      <c r="H131" s="1408">
        <f t="shared" si="42"/>
        <v>0</v>
      </c>
      <c r="I131" s="1269">
        <v>44728</v>
      </c>
      <c r="J131" s="1269">
        <v>46173</v>
      </c>
      <c r="K131" s="1461"/>
      <c r="L131" s="1353" t="s">
        <v>1319</v>
      </c>
      <c r="M131" s="1351">
        <v>44728</v>
      </c>
      <c r="N131" s="1461">
        <v>14</v>
      </c>
      <c r="O131" s="1461">
        <v>13</v>
      </c>
      <c r="P131" s="1461">
        <v>31</v>
      </c>
      <c r="Q131" s="1461"/>
      <c r="R131" s="1461"/>
      <c r="S131" s="1461"/>
      <c r="T131" s="1461"/>
      <c r="U131" s="1461"/>
      <c r="V131" s="1461"/>
      <c r="W131" s="1461"/>
      <c r="X131" s="1461"/>
      <c r="Y131" s="1461"/>
      <c r="Z131" s="1461"/>
      <c r="AA131" s="1461"/>
      <c r="AB131" s="1366"/>
      <c r="AC131" s="1507">
        <f t="shared" si="43"/>
        <v>83</v>
      </c>
      <c r="AD131" s="1508">
        <f t="shared" si="44"/>
        <v>83</v>
      </c>
      <c r="AE131" s="14">
        <f>(J131-"01.04.2023")/30</f>
        <v>38.533333333333331</v>
      </c>
      <c r="AF131" s="14">
        <f t="shared" si="45"/>
        <v>19.333333333333332</v>
      </c>
      <c r="AG131" s="14">
        <f t="shared" si="46"/>
        <v>4.2931034482758621</v>
      </c>
      <c r="AH131" s="14">
        <f>AG131-AE131</f>
        <v>-34.240229885057467</v>
      </c>
      <c r="AI131" s="14">
        <f>AC131-(AE131*AF131)</f>
        <v>-661.97777777777765</v>
      </c>
      <c r="AJ131" s="1461"/>
    </row>
    <row r="132" spans="1:36" ht="15.75">
      <c r="A132" s="1461">
        <v>16</v>
      </c>
      <c r="B132" s="1410" t="s">
        <v>4534</v>
      </c>
      <c r="C132" s="135" t="s">
        <v>66</v>
      </c>
      <c r="D132" s="136">
        <v>0.3</v>
      </c>
      <c r="E132" s="1354">
        <v>7420</v>
      </c>
      <c r="F132" s="1461">
        <f t="shared" si="47"/>
        <v>2226</v>
      </c>
      <c r="G132" s="1513"/>
      <c r="H132" s="1408">
        <f t="shared" si="42"/>
        <v>0</v>
      </c>
      <c r="I132" s="1506">
        <v>44784</v>
      </c>
      <c r="J132" s="1269" t="s">
        <v>334</v>
      </c>
      <c r="K132" s="1351"/>
      <c r="L132" s="1353">
        <v>592</v>
      </c>
      <c r="M132" s="1351">
        <v>44769</v>
      </c>
      <c r="N132" s="1354">
        <v>320</v>
      </c>
      <c r="O132" s="1354">
        <v>930</v>
      </c>
      <c r="P132" s="1354">
        <v>840</v>
      </c>
      <c r="Q132" s="1354"/>
      <c r="R132" s="1354"/>
      <c r="S132" s="1354"/>
      <c r="T132" s="1461"/>
      <c r="U132" s="1354"/>
      <c r="V132" s="1354"/>
      <c r="W132" s="1461"/>
      <c r="X132" s="1354"/>
      <c r="Y132" s="1354"/>
      <c r="Z132" s="1354"/>
      <c r="AA132" s="1354"/>
      <c r="AB132" s="1366"/>
      <c r="AC132" s="1507">
        <f t="shared" si="43"/>
        <v>5330</v>
      </c>
      <c r="AD132" s="1508">
        <f t="shared" si="44"/>
        <v>1599</v>
      </c>
      <c r="AE132" s="1351" t="s">
        <v>334</v>
      </c>
      <c r="AF132" s="14">
        <f t="shared" si="45"/>
        <v>696.66666666666663</v>
      </c>
      <c r="AG132" s="14">
        <f t="shared" si="46"/>
        <v>7.650717703349283</v>
      </c>
      <c r="AH132" s="1351" t="s">
        <v>334</v>
      </c>
      <c r="AI132" s="1351" t="s">
        <v>334</v>
      </c>
      <c r="AJ132" s="1461"/>
    </row>
    <row r="133" spans="1:36" ht="15.75">
      <c r="A133" s="1461">
        <v>17</v>
      </c>
      <c r="B133" s="1350" t="s">
        <v>4535</v>
      </c>
      <c r="C133" s="135" t="s">
        <v>66</v>
      </c>
      <c r="D133" s="136">
        <v>0.4</v>
      </c>
      <c r="E133" s="1354">
        <v>7650</v>
      </c>
      <c r="F133" s="1461">
        <f t="shared" si="47"/>
        <v>3060</v>
      </c>
      <c r="G133" s="1513"/>
      <c r="H133" s="1408">
        <f t="shared" si="42"/>
        <v>0</v>
      </c>
      <c r="I133" s="1506">
        <v>44784</v>
      </c>
      <c r="J133" s="1269" t="s">
        <v>334</v>
      </c>
      <c r="K133" s="1351"/>
      <c r="L133" s="1353">
        <v>592</v>
      </c>
      <c r="M133" s="1351">
        <v>44769</v>
      </c>
      <c r="N133" s="1354">
        <v>970</v>
      </c>
      <c r="O133" s="1354">
        <v>150</v>
      </c>
      <c r="P133" s="1354">
        <v>120</v>
      </c>
      <c r="Q133" s="1354"/>
      <c r="R133" s="1354"/>
      <c r="S133" s="1354"/>
      <c r="T133" s="1461"/>
      <c r="U133" s="1354"/>
      <c r="V133" s="1354"/>
      <c r="W133" s="1461"/>
      <c r="X133" s="1354"/>
      <c r="Y133" s="1354"/>
      <c r="Z133" s="1354"/>
      <c r="AA133" s="1354"/>
      <c r="AB133" s="1366"/>
      <c r="AC133" s="1507">
        <f t="shared" si="43"/>
        <v>6410</v>
      </c>
      <c r="AD133" s="1508">
        <f t="shared" si="44"/>
        <v>2564</v>
      </c>
      <c r="AE133" s="1351" t="s">
        <v>334</v>
      </c>
      <c r="AF133" s="14">
        <f t="shared" si="45"/>
        <v>413.33333333333331</v>
      </c>
      <c r="AG133" s="14">
        <f t="shared" si="46"/>
        <v>15.508064516129034</v>
      </c>
      <c r="AH133" s="1351" t="s">
        <v>334</v>
      </c>
      <c r="AI133" s="1351" t="s">
        <v>334</v>
      </c>
      <c r="AJ133" s="1461"/>
    </row>
    <row r="134" spans="1:36" ht="15.75">
      <c r="A134" s="1461">
        <v>21</v>
      </c>
      <c r="B134" s="1350" t="s">
        <v>4010</v>
      </c>
      <c r="C134" s="135" t="s">
        <v>66</v>
      </c>
      <c r="D134" s="136">
        <v>0.65</v>
      </c>
      <c r="E134" s="1354"/>
      <c r="F134" s="1461"/>
      <c r="G134" s="1513">
        <v>10000</v>
      </c>
      <c r="H134" s="1408">
        <f t="shared" si="42"/>
        <v>6500</v>
      </c>
      <c r="I134" s="1506">
        <v>44937</v>
      </c>
      <c r="J134" s="1269" t="s">
        <v>334</v>
      </c>
      <c r="K134" s="1351"/>
      <c r="L134" s="1353">
        <v>1193</v>
      </c>
      <c r="M134" s="1351">
        <v>44925</v>
      </c>
      <c r="N134" s="1354">
        <v>0</v>
      </c>
      <c r="O134" s="1354">
        <v>0</v>
      </c>
      <c r="P134" s="1354">
        <v>701</v>
      </c>
      <c r="Q134" s="1354"/>
      <c r="R134" s="1354"/>
      <c r="S134" s="1354"/>
      <c r="T134" s="1461"/>
      <c r="U134" s="1354"/>
      <c r="V134" s="1354"/>
      <c r="W134" s="1461"/>
      <c r="X134" s="1354"/>
      <c r="Y134" s="1354"/>
      <c r="Z134" s="1354"/>
      <c r="AA134" s="1354"/>
      <c r="AB134" s="1366"/>
      <c r="AC134" s="1507">
        <f t="shared" si="43"/>
        <v>9299</v>
      </c>
      <c r="AD134" s="1508">
        <f t="shared" si="44"/>
        <v>6044.35</v>
      </c>
      <c r="AE134" s="1351" t="s">
        <v>334</v>
      </c>
      <c r="AF134" s="14">
        <f t="shared" si="45"/>
        <v>233.66666666666666</v>
      </c>
      <c r="AG134" s="14">
        <f t="shared" si="46"/>
        <v>39.796005706134096</v>
      </c>
      <c r="AH134" s="1351" t="s">
        <v>334</v>
      </c>
      <c r="AI134" s="1351" t="s">
        <v>334</v>
      </c>
      <c r="AJ134" s="1461"/>
    </row>
    <row r="135" spans="1:36" ht="15.75">
      <c r="A135" s="1461">
        <v>22</v>
      </c>
      <c r="B135" s="1350" t="s">
        <v>4010</v>
      </c>
      <c r="C135" s="135" t="s">
        <v>66</v>
      </c>
      <c r="D135" s="136">
        <v>0.65</v>
      </c>
      <c r="E135" s="1354"/>
      <c r="F135" s="1461"/>
      <c r="G135" s="1513">
        <v>10000</v>
      </c>
      <c r="H135" s="1408">
        <f t="shared" si="42"/>
        <v>6500</v>
      </c>
      <c r="I135" s="1506">
        <v>44944</v>
      </c>
      <c r="J135" s="1269" t="s">
        <v>334</v>
      </c>
      <c r="K135" s="1351"/>
      <c r="L135" s="1353">
        <v>1194</v>
      </c>
      <c r="M135" s="1351">
        <v>44924</v>
      </c>
      <c r="N135" s="1354">
        <v>0</v>
      </c>
      <c r="O135" s="1354">
        <v>0</v>
      </c>
      <c r="P135" s="1354">
        <v>0</v>
      </c>
      <c r="Q135" s="1354"/>
      <c r="R135" s="1354"/>
      <c r="S135" s="1354"/>
      <c r="T135" s="1461"/>
      <c r="U135" s="1354"/>
      <c r="V135" s="1354"/>
      <c r="W135" s="1461"/>
      <c r="X135" s="1354"/>
      <c r="Y135" s="1354"/>
      <c r="Z135" s="1354"/>
      <c r="AA135" s="1354"/>
      <c r="AB135" s="1366"/>
      <c r="AC135" s="1507">
        <f t="shared" si="43"/>
        <v>10000</v>
      </c>
      <c r="AD135" s="1508">
        <f t="shared" si="44"/>
        <v>6500</v>
      </c>
      <c r="AE135" s="1351" t="s">
        <v>334</v>
      </c>
      <c r="AF135" s="14">
        <f t="shared" si="45"/>
        <v>0</v>
      </c>
      <c r="AG135" s="14" t="e">
        <f t="shared" si="46"/>
        <v>#DIV/0!</v>
      </c>
      <c r="AH135" s="1351" t="s">
        <v>334</v>
      </c>
      <c r="AI135" s="1351" t="s">
        <v>334</v>
      </c>
      <c r="AJ135" s="1461"/>
    </row>
    <row r="136" spans="1:36" ht="15.75">
      <c r="A136" s="1461">
        <v>23</v>
      </c>
      <c r="B136" s="1350" t="s">
        <v>8435</v>
      </c>
      <c r="C136" s="135" t="s">
        <v>66</v>
      </c>
      <c r="D136" s="136">
        <v>0.7</v>
      </c>
      <c r="E136" s="1354"/>
      <c r="F136" s="1461"/>
      <c r="G136" s="1513">
        <v>2900</v>
      </c>
      <c r="H136" s="1408">
        <f t="shared" si="42"/>
        <v>2029.9999999999998</v>
      </c>
      <c r="I136" s="1506">
        <v>44944</v>
      </c>
      <c r="J136" s="1269" t="s">
        <v>334</v>
      </c>
      <c r="K136" s="1351"/>
      <c r="L136" s="1353">
        <v>1194</v>
      </c>
      <c r="M136" s="1351">
        <v>44924</v>
      </c>
      <c r="N136" s="1354">
        <v>0</v>
      </c>
      <c r="O136" s="1354">
        <v>0</v>
      </c>
      <c r="P136" s="1354">
        <v>0</v>
      </c>
      <c r="Q136" s="1354"/>
      <c r="R136" s="1354"/>
      <c r="S136" s="1354"/>
      <c r="T136" s="1461"/>
      <c r="U136" s="1354"/>
      <c r="V136" s="1354"/>
      <c r="W136" s="1461"/>
      <c r="X136" s="1354"/>
      <c r="Y136" s="1354"/>
      <c r="Z136" s="1354"/>
      <c r="AA136" s="1354"/>
      <c r="AB136" s="1366"/>
      <c r="AC136" s="1507">
        <f t="shared" si="43"/>
        <v>2900</v>
      </c>
      <c r="AD136" s="1508">
        <f t="shared" si="44"/>
        <v>2029.9999999999998</v>
      </c>
      <c r="AE136" s="1351" t="s">
        <v>334</v>
      </c>
      <c r="AF136" s="14">
        <f t="shared" si="45"/>
        <v>0</v>
      </c>
      <c r="AG136" s="14" t="e">
        <f t="shared" si="46"/>
        <v>#DIV/0!</v>
      </c>
      <c r="AH136" s="1351" t="s">
        <v>334</v>
      </c>
      <c r="AI136" s="1351" t="s">
        <v>334</v>
      </c>
      <c r="AJ136" s="1461"/>
    </row>
    <row r="137" spans="1:36" ht="15.75">
      <c r="A137" s="1461">
        <v>24</v>
      </c>
      <c r="B137" s="22" t="s">
        <v>2928</v>
      </c>
      <c r="C137" s="135" t="s">
        <v>66</v>
      </c>
      <c r="D137" s="136">
        <v>1</v>
      </c>
      <c r="E137" s="1354">
        <v>550</v>
      </c>
      <c r="F137" s="1461">
        <f t="shared" si="47"/>
        <v>550</v>
      </c>
      <c r="G137" s="1513"/>
      <c r="H137" s="1408">
        <f t="shared" si="42"/>
        <v>0</v>
      </c>
      <c r="I137" s="1506">
        <v>44704</v>
      </c>
      <c r="J137" s="1351">
        <v>45838</v>
      </c>
      <c r="K137" s="1351"/>
      <c r="L137" s="1353" t="s">
        <v>2929</v>
      </c>
      <c r="M137" s="1351">
        <v>44704</v>
      </c>
      <c r="N137" s="1354">
        <v>50</v>
      </c>
      <c r="O137" s="1354">
        <v>40</v>
      </c>
      <c r="P137" s="1354">
        <v>60</v>
      </c>
      <c r="Q137" s="1354"/>
      <c r="R137" s="1354"/>
      <c r="S137" s="1354"/>
      <c r="T137" s="1461"/>
      <c r="U137" s="1354"/>
      <c r="V137" s="1354"/>
      <c r="W137" s="1461"/>
      <c r="X137" s="1354"/>
      <c r="Y137" s="1354"/>
      <c r="Z137" s="1354"/>
      <c r="AA137" s="1354"/>
      <c r="AB137" s="1366"/>
      <c r="AC137" s="1507">
        <f t="shared" si="43"/>
        <v>400</v>
      </c>
      <c r="AD137" s="1508">
        <f t="shared" si="44"/>
        <v>400</v>
      </c>
      <c r="AE137" s="14">
        <f>(J137-"01.04.2023")/30</f>
        <v>27.366666666666667</v>
      </c>
      <c r="AF137" s="14">
        <f t="shared" si="45"/>
        <v>50</v>
      </c>
      <c r="AG137" s="14">
        <f t="shared" si="46"/>
        <v>8</v>
      </c>
      <c r="AH137" s="14">
        <f>AG137-AE137</f>
        <v>-19.366666666666667</v>
      </c>
      <c r="AI137" s="14">
        <f>AC137-(AE137*AF137)</f>
        <v>-968.33333333333326</v>
      </c>
      <c r="AJ137" s="1461"/>
    </row>
    <row r="138" spans="1:36" ht="15.75">
      <c r="A138" s="1461">
        <v>27</v>
      </c>
      <c r="B138" s="22" t="s">
        <v>3706</v>
      </c>
      <c r="C138" s="135" t="s">
        <v>176</v>
      </c>
      <c r="D138" s="136">
        <v>1</v>
      </c>
      <c r="E138" s="1354">
        <v>450</v>
      </c>
      <c r="F138" s="1461">
        <f t="shared" si="47"/>
        <v>450</v>
      </c>
      <c r="G138" s="1513"/>
      <c r="H138" s="1408">
        <f t="shared" si="42"/>
        <v>0</v>
      </c>
      <c r="I138" s="1506">
        <v>44728</v>
      </c>
      <c r="J138" s="1351">
        <v>45442</v>
      </c>
      <c r="K138" s="1351"/>
      <c r="L138" s="1353" t="s">
        <v>1319</v>
      </c>
      <c r="M138" s="1351">
        <v>44728</v>
      </c>
      <c r="N138" s="1354">
        <v>10</v>
      </c>
      <c r="O138" s="1354">
        <v>0</v>
      </c>
      <c r="P138" s="1354">
        <v>60</v>
      </c>
      <c r="Q138" s="1354"/>
      <c r="R138" s="1354"/>
      <c r="S138" s="1354"/>
      <c r="T138" s="1461"/>
      <c r="U138" s="1354"/>
      <c r="V138" s="1354"/>
      <c r="W138" s="1461"/>
      <c r="X138" s="1354"/>
      <c r="Y138" s="1354"/>
      <c r="Z138" s="1354"/>
      <c r="AA138" s="1354"/>
      <c r="AB138" s="1366"/>
      <c r="AC138" s="1507">
        <f t="shared" si="43"/>
        <v>380</v>
      </c>
      <c r="AD138" s="1508">
        <f t="shared" si="44"/>
        <v>380</v>
      </c>
      <c r="AE138" s="14">
        <f>(J138-"01.04.2023")/30</f>
        <v>14.166666666666666</v>
      </c>
      <c r="AF138" s="14">
        <f t="shared" si="45"/>
        <v>23.333333333333332</v>
      </c>
      <c r="AG138" s="14">
        <f t="shared" si="46"/>
        <v>16.285714285714288</v>
      </c>
      <c r="AH138" s="14">
        <f>AG138-AE138</f>
        <v>2.1190476190476222</v>
      </c>
      <c r="AI138" s="14">
        <f>AC138-(AE138*AF138)</f>
        <v>49.444444444444457</v>
      </c>
      <c r="AJ138" s="1461"/>
    </row>
    <row r="139" spans="1:36" ht="15.75">
      <c r="A139" s="1461">
        <v>28</v>
      </c>
      <c r="B139" s="22" t="s">
        <v>8436</v>
      </c>
      <c r="C139" s="135" t="s">
        <v>63</v>
      </c>
      <c r="D139" s="136">
        <v>47.72</v>
      </c>
      <c r="E139" s="1354"/>
      <c r="F139" s="1461"/>
      <c r="G139" s="1513">
        <v>1800</v>
      </c>
      <c r="H139" s="1408">
        <f t="shared" si="42"/>
        <v>85896</v>
      </c>
      <c r="I139" s="1506">
        <v>44930</v>
      </c>
      <c r="J139" s="1351" t="s">
        <v>334</v>
      </c>
      <c r="K139" s="1351"/>
      <c r="L139" s="1461" t="s">
        <v>1319</v>
      </c>
      <c r="M139" s="1506">
        <v>44930</v>
      </c>
      <c r="N139" s="1354">
        <v>900</v>
      </c>
      <c r="O139" s="1354">
        <v>340</v>
      </c>
      <c r="P139" s="1354">
        <v>100</v>
      </c>
      <c r="Q139" s="1354"/>
      <c r="R139" s="1354"/>
      <c r="S139" s="1354"/>
      <c r="T139" s="1461"/>
      <c r="U139" s="1354"/>
      <c r="V139" s="1354"/>
      <c r="W139" s="1461"/>
      <c r="X139" s="1354"/>
      <c r="Y139" s="1354"/>
      <c r="Z139" s="1354"/>
      <c r="AA139" s="1354"/>
      <c r="AB139" s="1366"/>
      <c r="AC139" s="1507">
        <f t="shared" si="43"/>
        <v>460</v>
      </c>
      <c r="AD139" s="1508">
        <f t="shared" si="44"/>
        <v>21951.200000000001</v>
      </c>
      <c r="AE139" s="1351" t="s">
        <v>334</v>
      </c>
      <c r="AF139" s="14">
        <f t="shared" si="45"/>
        <v>446.66666666666669</v>
      </c>
      <c r="AG139" s="14">
        <f t="shared" si="46"/>
        <v>1.0298507462686566</v>
      </c>
      <c r="AH139" s="1351" t="s">
        <v>334</v>
      </c>
      <c r="AI139" s="1351" t="s">
        <v>334</v>
      </c>
      <c r="AJ139" s="1461"/>
    </row>
    <row r="140" spans="1:36" ht="31.5">
      <c r="A140" s="1461">
        <v>31</v>
      </c>
      <c r="B140" s="1531" t="s">
        <v>6517</v>
      </c>
      <c r="C140" s="22" t="s">
        <v>66</v>
      </c>
      <c r="D140" s="1532">
        <v>372.4</v>
      </c>
      <c r="E140" s="1354">
        <v>18</v>
      </c>
      <c r="F140" s="1461">
        <f t="shared" si="47"/>
        <v>6703.2</v>
      </c>
      <c r="G140" s="1533"/>
      <c r="H140" s="1408">
        <f t="shared" si="42"/>
        <v>0</v>
      </c>
      <c r="I140" s="34">
        <v>44876</v>
      </c>
      <c r="J140" s="1347" t="s">
        <v>334</v>
      </c>
      <c r="K140" s="1351"/>
      <c r="L140" s="1461" t="s">
        <v>1319</v>
      </c>
      <c r="M140" s="34">
        <v>44876</v>
      </c>
      <c r="N140" s="1354">
        <v>0</v>
      </c>
      <c r="O140" s="1354">
        <v>0</v>
      </c>
      <c r="P140" s="1354">
        <v>0</v>
      </c>
      <c r="Q140" s="1354"/>
      <c r="R140" s="1354"/>
      <c r="S140" s="1354"/>
      <c r="T140" s="1461"/>
      <c r="U140" s="1354"/>
      <c r="V140" s="1354"/>
      <c r="W140" s="1461"/>
      <c r="X140" s="1354"/>
      <c r="Y140" s="1354"/>
      <c r="Z140" s="1354"/>
      <c r="AA140" s="1354"/>
      <c r="AB140" s="1366"/>
      <c r="AC140" s="1507">
        <f t="shared" si="43"/>
        <v>18</v>
      </c>
      <c r="AD140" s="1508">
        <f t="shared" si="44"/>
        <v>6703.2</v>
      </c>
      <c r="AE140" s="1351" t="s">
        <v>334</v>
      </c>
      <c r="AF140" s="14">
        <f t="shared" si="45"/>
        <v>0</v>
      </c>
      <c r="AG140" s="14" t="e">
        <f t="shared" si="46"/>
        <v>#DIV/0!</v>
      </c>
      <c r="AH140" s="1351" t="s">
        <v>334</v>
      </c>
      <c r="AI140" s="1351" t="s">
        <v>334</v>
      </c>
      <c r="AJ140" s="1461"/>
    </row>
    <row r="141" spans="1:36" ht="31.5">
      <c r="A141" s="1461">
        <v>32</v>
      </c>
      <c r="B141" s="1531" t="s">
        <v>6518</v>
      </c>
      <c r="C141" s="22" t="s">
        <v>66</v>
      </c>
      <c r="D141" s="1532">
        <v>1103.77</v>
      </c>
      <c r="E141" s="1354">
        <v>12</v>
      </c>
      <c r="F141" s="1461">
        <f t="shared" si="47"/>
        <v>13245.24</v>
      </c>
      <c r="G141" s="1533"/>
      <c r="H141" s="1408">
        <f t="shared" si="42"/>
        <v>0</v>
      </c>
      <c r="I141" s="34">
        <v>44876</v>
      </c>
      <c r="J141" s="1347" t="s">
        <v>334</v>
      </c>
      <c r="K141" s="1351"/>
      <c r="L141" s="1461" t="s">
        <v>1319</v>
      </c>
      <c r="M141" s="34">
        <v>44876</v>
      </c>
      <c r="N141" s="1354">
        <v>0</v>
      </c>
      <c r="O141" s="1354">
        <v>0</v>
      </c>
      <c r="P141" s="1354">
        <v>0</v>
      </c>
      <c r="Q141" s="1354"/>
      <c r="R141" s="1354"/>
      <c r="S141" s="1354"/>
      <c r="T141" s="1461"/>
      <c r="U141" s="1354"/>
      <c r="V141" s="1354"/>
      <c r="W141" s="1461"/>
      <c r="X141" s="1354"/>
      <c r="Y141" s="1354"/>
      <c r="Z141" s="1354"/>
      <c r="AA141" s="1354"/>
      <c r="AB141" s="1366"/>
      <c r="AC141" s="1507">
        <f t="shared" si="43"/>
        <v>12</v>
      </c>
      <c r="AD141" s="1508">
        <f t="shared" si="44"/>
        <v>13245.24</v>
      </c>
      <c r="AE141" s="1351" t="s">
        <v>334</v>
      </c>
      <c r="AF141" s="14">
        <f t="shared" si="45"/>
        <v>0</v>
      </c>
      <c r="AG141" s="14" t="e">
        <f t="shared" si="46"/>
        <v>#DIV/0!</v>
      </c>
      <c r="AH141" s="1351" t="s">
        <v>334</v>
      </c>
      <c r="AI141" s="1351" t="s">
        <v>334</v>
      </c>
      <c r="AJ141" s="1461"/>
    </row>
    <row r="142" spans="1:36" ht="31.5">
      <c r="A142" s="1461">
        <v>33</v>
      </c>
      <c r="B142" s="1531" t="s">
        <v>6519</v>
      </c>
      <c r="C142" s="22" t="s">
        <v>66</v>
      </c>
      <c r="D142" s="22">
        <v>1835.15</v>
      </c>
      <c r="E142" s="1354">
        <v>6</v>
      </c>
      <c r="F142" s="1461">
        <f t="shared" si="47"/>
        <v>11010.900000000001</v>
      </c>
      <c r="G142" s="1534"/>
      <c r="H142" s="1408">
        <f t="shared" si="42"/>
        <v>0</v>
      </c>
      <c r="I142" s="34">
        <v>44876</v>
      </c>
      <c r="J142" s="1347" t="s">
        <v>334</v>
      </c>
      <c r="K142" s="1351"/>
      <c r="L142" s="1461" t="s">
        <v>1319</v>
      </c>
      <c r="M142" s="34">
        <v>44876</v>
      </c>
      <c r="N142" s="1354">
        <v>0</v>
      </c>
      <c r="O142" s="1354">
        <v>0</v>
      </c>
      <c r="P142" s="1354">
        <v>0</v>
      </c>
      <c r="Q142" s="1354"/>
      <c r="R142" s="1354"/>
      <c r="S142" s="1354"/>
      <c r="T142" s="1461"/>
      <c r="U142" s="1354"/>
      <c r="V142" s="1354"/>
      <c r="W142" s="1461"/>
      <c r="X142" s="1354"/>
      <c r="Y142" s="1354"/>
      <c r="Z142" s="1354"/>
      <c r="AA142" s="1354"/>
      <c r="AB142" s="1366"/>
      <c r="AC142" s="1507">
        <f t="shared" si="43"/>
        <v>6</v>
      </c>
      <c r="AD142" s="1508">
        <f t="shared" si="44"/>
        <v>11010.900000000001</v>
      </c>
      <c r="AE142" s="1351" t="s">
        <v>334</v>
      </c>
      <c r="AF142" s="14">
        <f t="shared" si="45"/>
        <v>0</v>
      </c>
      <c r="AG142" s="14" t="e">
        <f t="shared" si="46"/>
        <v>#DIV/0!</v>
      </c>
      <c r="AH142" s="1351" t="s">
        <v>334</v>
      </c>
      <c r="AI142" s="1351" t="s">
        <v>334</v>
      </c>
      <c r="AJ142" s="1461"/>
    </row>
    <row r="143" spans="1:36" ht="31.5">
      <c r="A143" s="1461">
        <v>34</v>
      </c>
      <c r="B143" s="1531" t="s">
        <v>6656</v>
      </c>
      <c r="C143" s="22" t="s">
        <v>66</v>
      </c>
      <c r="D143" s="22">
        <v>1469.48</v>
      </c>
      <c r="E143" s="1354">
        <v>2</v>
      </c>
      <c r="F143" s="1461">
        <f t="shared" si="47"/>
        <v>2938.96</v>
      </c>
      <c r="G143" s="1534"/>
      <c r="H143" s="1408">
        <f t="shared" si="42"/>
        <v>0</v>
      </c>
      <c r="I143" s="34">
        <v>44876</v>
      </c>
      <c r="J143" s="1347" t="s">
        <v>334</v>
      </c>
      <c r="K143" s="1351"/>
      <c r="L143" s="1461" t="s">
        <v>1319</v>
      </c>
      <c r="M143" s="34">
        <v>44876</v>
      </c>
      <c r="N143" s="1354">
        <v>0</v>
      </c>
      <c r="O143" s="1354">
        <v>0</v>
      </c>
      <c r="P143" s="1354">
        <v>0</v>
      </c>
      <c r="Q143" s="1354"/>
      <c r="R143" s="1354"/>
      <c r="S143" s="1354"/>
      <c r="T143" s="1461"/>
      <c r="U143" s="1354"/>
      <c r="V143" s="1354"/>
      <c r="W143" s="1461"/>
      <c r="X143" s="1354"/>
      <c r="Y143" s="1354"/>
      <c r="Z143" s="1354"/>
      <c r="AA143" s="1354"/>
      <c r="AB143" s="1366"/>
      <c r="AC143" s="1507">
        <f t="shared" si="43"/>
        <v>2</v>
      </c>
      <c r="AD143" s="1508">
        <f t="shared" si="44"/>
        <v>2938.96</v>
      </c>
      <c r="AE143" s="1351" t="s">
        <v>334</v>
      </c>
      <c r="AF143" s="14">
        <f t="shared" si="45"/>
        <v>0</v>
      </c>
      <c r="AG143" s="14" t="e">
        <f t="shared" si="46"/>
        <v>#DIV/0!</v>
      </c>
      <c r="AH143" s="1351" t="s">
        <v>334</v>
      </c>
      <c r="AI143" s="1351" t="s">
        <v>334</v>
      </c>
      <c r="AJ143" s="1461"/>
    </row>
    <row r="144" spans="1:36" ht="15.75">
      <c r="A144" s="1461">
        <v>35</v>
      </c>
      <c r="B144" s="22" t="s">
        <v>4537</v>
      </c>
      <c r="C144" s="135" t="s">
        <v>66</v>
      </c>
      <c r="D144" s="136">
        <v>1517.58</v>
      </c>
      <c r="E144" s="1354">
        <v>45</v>
      </c>
      <c r="F144" s="1461">
        <f t="shared" si="47"/>
        <v>68291.099999999991</v>
      </c>
      <c r="G144" s="1513"/>
      <c r="H144" s="1408">
        <f t="shared" si="42"/>
        <v>0</v>
      </c>
      <c r="I144" s="1506">
        <v>44799</v>
      </c>
      <c r="J144" s="1351" t="s">
        <v>334</v>
      </c>
      <c r="K144" s="1351"/>
      <c r="L144" s="1461">
        <v>702</v>
      </c>
      <c r="M144" s="1269">
        <v>44795</v>
      </c>
      <c r="N144" s="1354">
        <v>0</v>
      </c>
      <c r="O144" s="1354">
        <v>0</v>
      </c>
      <c r="P144" s="1354">
        <v>0</v>
      </c>
      <c r="Q144" s="1354"/>
      <c r="R144" s="1354"/>
      <c r="S144" s="1354"/>
      <c r="T144" s="1461"/>
      <c r="U144" s="1354"/>
      <c r="V144" s="1354"/>
      <c r="W144" s="1461"/>
      <c r="X144" s="1354"/>
      <c r="Y144" s="1354"/>
      <c r="Z144" s="1354"/>
      <c r="AA144" s="1354"/>
      <c r="AB144" s="1366"/>
      <c r="AC144" s="1507">
        <f t="shared" si="43"/>
        <v>45</v>
      </c>
      <c r="AD144" s="1508">
        <f t="shared" si="44"/>
        <v>68291.099999999991</v>
      </c>
      <c r="AE144" s="1351" t="s">
        <v>334</v>
      </c>
      <c r="AF144" s="14">
        <f t="shared" si="45"/>
        <v>0</v>
      </c>
      <c r="AG144" s="14" t="e">
        <f t="shared" si="46"/>
        <v>#DIV/0!</v>
      </c>
      <c r="AH144" s="1351" t="s">
        <v>334</v>
      </c>
      <c r="AI144" s="1351" t="s">
        <v>334</v>
      </c>
      <c r="AJ144" s="1461"/>
    </row>
    <row r="145" spans="1:36" ht="15.75">
      <c r="A145" s="1461">
        <v>37</v>
      </c>
      <c r="B145" s="1528" t="s">
        <v>6291</v>
      </c>
      <c r="C145" s="1350" t="s">
        <v>66</v>
      </c>
      <c r="D145" s="136"/>
      <c r="E145" s="1354">
        <v>3</v>
      </c>
      <c r="F145" s="1461">
        <f t="shared" si="47"/>
        <v>0</v>
      </c>
      <c r="G145" s="1513"/>
      <c r="H145" s="1408">
        <f t="shared" si="42"/>
        <v>0</v>
      </c>
      <c r="I145" s="1506">
        <v>44855</v>
      </c>
      <c r="J145" s="1506" t="s">
        <v>334</v>
      </c>
      <c r="K145" s="1506"/>
      <c r="L145" s="1461" t="s">
        <v>1319</v>
      </c>
      <c r="M145" s="1269">
        <v>44855</v>
      </c>
      <c r="N145" s="1354">
        <v>0</v>
      </c>
      <c r="O145" s="1354">
        <v>0</v>
      </c>
      <c r="P145" s="1354">
        <v>1</v>
      </c>
      <c r="Q145" s="1354"/>
      <c r="R145" s="1354"/>
      <c r="S145" s="1354"/>
      <c r="T145" s="1461"/>
      <c r="U145" s="1354"/>
      <c r="V145" s="1354"/>
      <c r="W145" s="1461"/>
      <c r="X145" s="1354"/>
      <c r="Y145" s="1354"/>
      <c r="Z145" s="1354"/>
      <c r="AA145" s="1354"/>
      <c r="AB145" s="1366"/>
      <c r="AC145" s="1507">
        <f t="shared" si="43"/>
        <v>2</v>
      </c>
      <c r="AD145" s="1508">
        <f t="shared" si="44"/>
        <v>0</v>
      </c>
      <c r="AE145" s="1351" t="s">
        <v>334</v>
      </c>
      <c r="AF145" s="14">
        <f t="shared" si="45"/>
        <v>0.33333333333333331</v>
      </c>
      <c r="AG145" s="14">
        <f t="shared" si="46"/>
        <v>6</v>
      </c>
      <c r="AH145" s="1351" t="s">
        <v>334</v>
      </c>
      <c r="AI145" s="1351" t="s">
        <v>334</v>
      </c>
      <c r="AJ145" s="1461"/>
    </row>
    <row r="146" spans="1:36" ht="15.75">
      <c r="A146" s="1461">
        <v>38</v>
      </c>
      <c r="B146" s="1528" t="s">
        <v>6292</v>
      </c>
      <c r="C146" s="1350" t="s">
        <v>66</v>
      </c>
      <c r="D146" s="136"/>
      <c r="E146" s="1354">
        <v>170</v>
      </c>
      <c r="F146" s="1461">
        <f t="shared" si="47"/>
        <v>0</v>
      </c>
      <c r="G146" s="1513"/>
      <c r="H146" s="1408">
        <f t="shared" si="42"/>
        <v>0</v>
      </c>
      <c r="I146" s="1506">
        <v>44855</v>
      </c>
      <c r="J146" s="1506" t="s">
        <v>334</v>
      </c>
      <c r="K146" s="1506"/>
      <c r="L146" s="1461" t="s">
        <v>1319</v>
      </c>
      <c r="M146" s="1269">
        <v>44855</v>
      </c>
      <c r="N146" s="1354">
        <v>0</v>
      </c>
      <c r="O146" s="1354">
        <v>0</v>
      </c>
      <c r="P146" s="1354">
        <v>0</v>
      </c>
      <c r="Q146" s="1354"/>
      <c r="R146" s="1354"/>
      <c r="S146" s="1354"/>
      <c r="T146" s="1461"/>
      <c r="U146" s="1354"/>
      <c r="V146" s="1354"/>
      <c r="W146" s="1461"/>
      <c r="X146" s="1354"/>
      <c r="Y146" s="1354"/>
      <c r="Z146" s="1354"/>
      <c r="AA146" s="1354"/>
      <c r="AB146" s="1366"/>
      <c r="AC146" s="1507">
        <f t="shared" si="43"/>
        <v>170</v>
      </c>
      <c r="AD146" s="1508">
        <f t="shared" si="44"/>
        <v>0</v>
      </c>
      <c r="AE146" s="1351" t="s">
        <v>334</v>
      </c>
      <c r="AF146" s="14">
        <f t="shared" si="45"/>
        <v>0</v>
      </c>
      <c r="AG146" s="14" t="e">
        <f t="shared" si="46"/>
        <v>#DIV/0!</v>
      </c>
      <c r="AH146" s="1351" t="s">
        <v>334</v>
      </c>
      <c r="AI146" s="1351" t="s">
        <v>334</v>
      </c>
      <c r="AJ146" s="1461"/>
    </row>
    <row r="147" spans="1:36" ht="15.75">
      <c r="A147" s="1461">
        <v>44</v>
      </c>
      <c r="B147" s="1528" t="s">
        <v>6293</v>
      </c>
      <c r="C147" s="1350" t="s">
        <v>66</v>
      </c>
      <c r="D147" s="136"/>
      <c r="E147" s="1354">
        <v>1800</v>
      </c>
      <c r="F147" s="1461">
        <f t="shared" si="47"/>
        <v>0</v>
      </c>
      <c r="G147" s="1513"/>
      <c r="H147" s="1408">
        <f t="shared" si="42"/>
        <v>0</v>
      </c>
      <c r="I147" s="1506">
        <v>44855</v>
      </c>
      <c r="J147" s="1506" t="s">
        <v>334</v>
      </c>
      <c r="K147" s="1506"/>
      <c r="L147" s="1461" t="s">
        <v>1319</v>
      </c>
      <c r="M147" s="1269">
        <v>44855</v>
      </c>
      <c r="N147" s="1354"/>
      <c r="O147" s="1354">
        <v>0</v>
      </c>
      <c r="P147" s="1354">
        <v>100</v>
      </c>
      <c r="Q147" s="1354"/>
      <c r="R147" s="1354"/>
      <c r="S147" s="1354"/>
      <c r="T147" s="1461"/>
      <c r="U147" s="1354"/>
      <c r="V147" s="1354"/>
      <c r="W147" s="1461"/>
      <c r="X147" s="1354"/>
      <c r="Y147" s="1354"/>
      <c r="Z147" s="1354"/>
      <c r="AA147" s="1354"/>
      <c r="AB147" s="1366"/>
      <c r="AC147" s="1507">
        <f t="shared" si="43"/>
        <v>1700</v>
      </c>
      <c r="AD147" s="1508">
        <f t="shared" si="44"/>
        <v>0</v>
      </c>
      <c r="AE147" s="1351" t="s">
        <v>334</v>
      </c>
      <c r="AF147" s="14">
        <f t="shared" si="45"/>
        <v>33.333333333333336</v>
      </c>
      <c r="AG147" s="14">
        <f t="shared" si="46"/>
        <v>50.999999999999993</v>
      </c>
      <c r="AH147" s="1351" t="s">
        <v>334</v>
      </c>
      <c r="AI147" s="1351" t="s">
        <v>334</v>
      </c>
      <c r="AJ147" s="1461"/>
    </row>
    <row r="148" spans="1:36" ht="15.75">
      <c r="A148" s="1461">
        <v>47</v>
      </c>
      <c r="B148" s="1528" t="s">
        <v>6294</v>
      </c>
      <c r="C148" s="1350" t="s">
        <v>2227</v>
      </c>
      <c r="D148" s="136"/>
      <c r="E148" s="1354">
        <v>6</v>
      </c>
      <c r="F148" s="1461">
        <f t="shared" si="47"/>
        <v>0</v>
      </c>
      <c r="G148" s="1513"/>
      <c r="H148" s="1408">
        <f t="shared" si="42"/>
        <v>0</v>
      </c>
      <c r="I148" s="1506">
        <v>44855</v>
      </c>
      <c r="J148" s="1506" t="s">
        <v>334</v>
      </c>
      <c r="K148" s="1506"/>
      <c r="L148" s="1461" t="s">
        <v>1319</v>
      </c>
      <c r="M148" s="1269">
        <v>44855</v>
      </c>
      <c r="N148" s="1354">
        <v>0</v>
      </c>
      <c r="O148" s="1354">
        <v>0</v>
      </c>
      <c r="P148" s="1354">
        <v>3.5</v>
      </c>
      <c r="Q148" s="1354"/>
      <c r="R148" s="1354"/>
      <c r="S148" s="1354"/>
      <c r="T148" s="1461"/>
      <c r="U148" s="1354"/>
      <c r="V148" s="1354"/>
      <c r="W148" s="1461"/>
      <c r="X148" s="1354"/>
      <c r="Y148" s="1354"/>
      <c r="Z148" s="1354"/>
      <c r="AA148" s="1354"/>
      <c r="AB148" s="1366"/>
      <c r="AC148" s="1507">
        <f t="shared" si="43"/>
        <v>2.5</v>
      </c>
      <c r="AD148" s="1508">
        <f t="shared" si="44"/>
        <v>0</v>
      </c>
      <c r="AE148" s="1351" t="s">
        <v>334</v>
      </c>
      <c r="AF148" s="14">
        <f t="shared" si="45"/>
        <v>1.1666666666666667</v>
      </c>
      <c r="AG148" s="14">
        <f t="shared" si="46"/>
        <v>2.1428571428571428</v>
      </c>
      <c r="AH148" s="1351" t="s">
        <v>334</v>
      </c>
      <c r="AI148" s="1351" t="s">
        <v>334</v>
      </c>
      <c r="AJ148" s="1461"/>
    </row>
    <row r="149" spans="1:36" ht="15.75">
      <c r="A149" s="1461">
        <v>49</v>
      </c>
      <c r="B149" s="1528" t="s">
        <v>6295</v>
      </c>
      <c r="C149" s="1350" t="s">
        <v>66</v>
      </c>
      <c r="D149" s="136"/>
      <c r="E149" s="1354">
        <v>2000</v>
      </c>
      <c r="F149" s="1461">
        <f t="shared" si="47"/>
        <v>0</v>
      </c>
      <c r="G149" s="1513"/>
      <c r="H149" s="1408">
        <f t="shared" si="42"/>
        <v>0</v>
      </c>
      <c r="I149" s="1506">
        <v>44855</v>
      </c>
      <c r="J149" s="1506" t="s">
        <v>334</v>
      </c>
      <c r="K149" s="1506"/>
      <c r="L149" s="1461" t="s">
        <v>1319</v>
      </c>
      <c r="M149" s="1269">
        <v>44855</v>
      </c>
      <c r="N149" s="1354">
        <v>0</v>
      </c>
      <c r="O149" s="1354">
        <v>0</v>
      </c>
      <c r="P149" s="1354">
        <v>350</v>
      </c>
      <c r="Q149" s="1354"/>
      <c r="R149" s="1354"/>
      <c r="S149" s="1354"/>
      <c r="T149" s="1461"/>
      <c r="U149" s="1354"/>
      <c r="V149" s="1354"/>
      <c r="W149" s="1461"/>
      <c r="X149" s="1354"/>
      <c r="Y149" s="1354"/>
      <c r="Z149" s="1354"/>
      <c r="AA149" s="1354"/>
      <c r="AB149" s="1366"/>
      <c r="AC149" s="1507">
        <f t="shared" si="43"/>
        <v>1650</v>
      </c>
      <c r="AD149" s="1508">
        <f t="shared" si="44"/>
        <v>0</v>
      </c>
      <c r="AE149" s="1351" t="s">
        <v>334</v>
      </c>
      <c r="AF149" s="14">
        <f t="shared" si="45"/>
        <v>116.66666666666667</v>
      </c>
      <c r="AG149" s="14">
        <f t="shared" si="46"/>
        <v>14.142857142857142</v>
      </c>
      <c r="AH149" s="1351" t="s">
        <v>334</v>
      </c>
      <c r="AI149" s="1351" t="s">
        <v>334</v>
      </c>
      <c r="AJ149" s="1461"/>
    </row>
    <row r="150" spans="1:36" ht="15.75">
      <c r="A150" s="1461">
        <v>50</v>
      </c>
      <c r="B150" s="1528" t="s">
        <v>6296</v>
      </c>
      <c r="C150" s="1350" t="s">
        <v>66</v>
      </c>
      <c r="D150" s="136"/>
      <c r="E150" s="1354">
        <v>600</v>
      </c>
      <c r="F150" s="1461">
        <f t="shared" si="47"/>
        <v>0</v>
      </c>
      <c r="G150" s="1513"/>
      <c r="H150" s="1408">
        <f t="shared" si="42"/>
        <v>0</v>
      </c>
      <c r="I150" s="1506">
        <v>44855</v>
      </c>
      <c r="J150" s="1506" t="s">
        <v>334</v>
      </c>
      <c r="K150" s="1506"/>
      <c r="L150" s="1461" t="s">
        <v>1319</v>
      </c>
      <c r="M150" s="1269">
        <v>44855</v>
      </c>
      <c r="N150" s="1354">
        <v>0</v>
      </c>
      <c r="O150" s="1354">
        <v>0</v>
      </c>
      <c r="P150" s="1354">
        <v>500</v>
      </c>
      <c r="Q150" s="1354"/>
      <c r="R150" s="1354"/>
      <c r="S150" s="1354"/>
      <c r="T150" s="1461"/>
      <c r="U150" s="1354"/>
      <c r="V150" s="1354"/>
      <c r="W150" s="1461"/>
      <c r="X150" s="1354"/>
      <c r="Y150" s="1354"/>
      <c r="Z150" s="1354"/>
      <c r="AA150" s="1354"/>
      <c r="AB150" s="1366"/>
      <c r="AC150" s="1507">
        <f t="shared" si="43"/>
        <v>100</v>
      </c>
      <c r="AD150" s="1508">
        <f t="shared" si="44"/>
        <v>0</v>
      </c>
      <c r="AE150" s="1351" t="s">
        <v>334</v>
      </c>
      <c r="AF150" s="14">
        <f t="shared" si="45"/>
        <v>166.66666666666666</v>
      </c>
      <c r="AG150" s="14">
        <f t="shared" si="46"/>
        <v>0.60000000000000009</v>
      </c>
      <c r="AH150" s="1351" t="s">
        <v>334</v>
      </c>
      <c r="AI150" s="1351" t="s">
        <v>334</v>
      </c>
      <c r="AJ150" s="1461"/>
    </row>
    <row r="151" spans="1:36" ht="15.75">
      <c r="A151" s="1461">
        <v>53</v>
      </c>
      <c r="B151" s="1528" t="s">
        <v>6297</v>
      </c>
      <c r="C151" s="1350" t="s">
        <v>66</v>
      </c>
      <c r="D151" s="136"/>
      <c r="E151" s="1354">
        <v>4000</v>
      </c>
      <c r="F151" s="1461">
        <f t="shared" si="47"/>
        <v>0</v>
      </c>
      <c r="G151" s="1513"/>
      <c r="H151" s="1408">
        <f t="shared" si="42"/>
        <v>0</v>
      </c>
      <c r="I151" s="1506">
        <v>44855</v>
      </c>
      <c r="J151" s="1506" t="s">
        <v>334</v>
      </c>
      <c r="K151" s="1506"/>
      <c r="L151" s="1461" t="s">
        <v>1319</v>
      </c>
      <c r="M151" s="1269">
        <v>44855</v>
      </c>
      <c r="N151" s="1354">
        <v>0</v>
      </c>
      <c r="O151" s="1354">
        <v>0</v>
      </c>
      <c r="P151" s="1354">
        <v>1100</v>
      </c>
      <c r="Q151" s="1354"/>
      <c r="R151" s="1354"/>
      <c r="S151" s="1354"/>
      <c r="T151" s="1461"/>
      <c r="U151" s="1354"/>
      <c r="V151" s="1354"/>
      <c r="W151" s="1461"/>
      <c r="X151" s="1354"/>
      <c r="Y151" s="1354"/>
      <c r="Z151" s="1354"/>
      <c r="AA151" s="1354"/>
      <c r="AB151" s="1366"/>
      <c r="AC151" s="1507">
        <f t="shared" si="43"/>
        <v>2900</v>
      </c>
      <c r="AD151" s="1508">
        <f t="shared" si="44"/>
        <v>0</v>
      </c>
      <c r="AE151" s="1351" t="s">
        <v>334</v>
      </c>
      <c r="AF151" s="14">
        <f t="shared" si="45"/>
        <v>366.66666666666669</v>
      </c>
      <c r="AG151" s="14">
        <f t="shared" si="46"/>
        <v>7.9090909090909083</v>
      </c>
      <c r="AH151" s="1351" t="s">
        <v>334</v>
      </c>
      <c r="AI151" s="1351" t="s">
        <v>334</v>
      </c>
      <c r="AJ151" s="1461"/>
    </row>
    <row r="152" spans="1:36" ht="15.75">
      <c r="A152" s="1461">
        <v>54</v>
      </c>
      <c r="B152" s="1528" t="s">
        <v>6298</v>
      </c>
      <c r="C152" s="1350" t="s">
        <v>66</v>
      </c>
      <c r="D152" s="136"/>
      <c r="E152" s="1354">
        <v>5500</v>
      </c>
      <c r="F152" s="1461">
        <f t="shared" si="47"/>
        <v>0</v>
      </c>
      <c r="G152" s="1513"/>
      <c r="H152" s="1408">
        <f t="shared" si="42"/>
        <v>0</v>
      </c>
      <c r="I152" s="1506">
        <v>44855</v>
      </c>
      <c r="J152" s="1506" t="s">
        <v>334</v>
      </c>
      <c r="K152" s="1506"/>
      <c r="L152" s="1461" t="s">
        <v>1319</v>
      </c>
      <c r="M152" s="1269">
        <v>44855</v>
      </c>
      <c r="N152" s="1354">
        <v>0</v>
      </c>
      <c r="O152" s="1354">
        <v>0</v>
      </c>
      <c r="P152" s="1354">
        <v>2500</v>
      </c>
      <c r="Q152" s="1354"/>
      <c r="R152" s="1354"/>
      <c r="S152" s="1354"/>
      <c r="T152" s="1461"/>
      <c r="U152" s="1354"/>
      <c r="V152" s="1354"/>
      <c r="W152" s="1461"/>
      <c r="X152" s="1354"/>
      <c r="Y152" s="1354"/>
      <c r="Z152" s="1354"/>
      <c r="AA152" s="1354"/>
      <c r="AB152" s="1366"/>
      <c r="AC152" s="1507">
        <f t="shared" si="43"/>
        <v>3000</v>
      </c>
      <c r="AD152" s="1508">
        <f t="shared" si="44"/>
        <v>0</v>
      </c>
      <c r="AE152" s="1351" t="s">
        <v>334</v>
      </c>
      <c r="AF152" s="14">
        <f t="shared" si="45"/>
        <v>833.33333333333337</v>
      </c>
      <c r="AG152" s="14">
        <f t="shared" si="46"/>
        <v>3.5999999999999996</v>
      </c>
      <c r="AH152" s="1351" t="s">
        <v>334</v>
      </c>
      <c r="AI152" s="1351" t="s">
        <v>334</v>
      </c>
      <c r="AJ152" s="1461"/>
    </row>
    <row r="153" spans="1:36" ht="15.75">
      <c r="A153" s="1461">
        <v>55</v>
      </c>
      <c r="B153" s="1528" t="s">
        <v>6299</v>
      </c>
      <c r="C153" s="1350" t="s">
        <v>66</v>
      </c>
      <c r="D153" s="136"/>
      <c r="E153" s="1354">
        <v>15000</v>
      </c>
      <c r="F153" s="1461">
        <f t="shared" si="47"/>
        <v>0</v>
      </c>
      <c r="G153" s="1513"/>
      <c r="H153" s="1408">
        <f t="shared" si="42"/>
        <v>0</v>
      </c>
      <c r="I153" s="1506">
        <v>44855</v>
      </c>
      <c r="J153" s="1506" t="s">
        <v>334</v>
      </c>
      <c r="K153" s="1506"/>
      <c r="L153" s="1461" t="s">
        <v>1319</v>
      </c>
      <c r="M153" s="1269">
        <v>44855</v>
      </c>
      <c r="N153" s="1354">
        <v>0</v>
      </c>
      <c r="O153" s="1354">
        <v>0</v>
      </c>
      <c r="P153" s="1354">
        <v>3000</v>
      </c>
      <c r="Q153" s="1354"/>
      <c r="R153" s="1354"/>
      <c r="S153" s="1354"/>
      <c r="T153" s="1461"/>
      <c r="U153" s="1354"/>
      <c r="V153" s="1354"/>
      <c r="W153" s="1461"/>
      <c r="X153" s="1354"/>
      <c r="Y153" s="1354"/>
      <c r="Z153" s="1354"/>
      <c r="AA153" s="1354"/>
      <c r="AB153" s="1366"/>
      <c r="AC153" s="1507">
        <f t="shared" si="43"/>
        <v>12000</v>
      </c>
      <c r="AD153" s="1508">
        <f t="shared" si="44"/>
        <v>0</v>
      </c>
      <c r="AE153" s="1351" t="s">
        <v>334</v>
      </c>
      <c r="AF153" s="14">
        <f t="shared" si="45"/>
        <v>1000</v>
      </c>
      <c r="AG153" s="14">
        <f t="shared" si="46"/>
        <v>12</v>
      </c>
      <c r="AH153" s="1351" t="s">
        <v>334</v>
      </c>
      <c r="AI153" s="1351" t="s">
        <v>334</v>
      </c>
      <c r="AJ153" s="1461"/>
    </row>
    <row r="154" spans="1:36" ht="15.75">
      <c r="A154" s="1461">
        <v>56</v>
      </c>
      <c r="B154" s="1528" t="s">
        <v>6300</v>
      </c>
      <c r="C154" s="1350" t="s">
        <v>66</v>
      </c>
      <c r="D154" s="136"/>
      <c r="E154" s="1354">
        <v>15000</v>
      </c>
      <c r="F154" s="1461">
        <f t="shared" si="47"/>
        <v>0</v>
      </c>
      <c r="G154" s="1513"/>
      <c r="H154" s="1408">
        <f t="shared" si="42"/>
        <v>0</v>
      </c>
      <c r="I154" s="1506">
        <v>44855</v>
      </c>
      <c r="J154" s="1506" t="s">
        <v>334</v>
      </c>
      <c r="K154" s="1506"/>
      <c r="L154" s="1461" t="s">
        <v>1319</v>
      </c>
      <c r="M154" s="1269">
        <v>44855</v>
      </c>
      <c r="N154" s="1354">
        <v>0</v>
      </c>
      <c r="O154" s="1354">
        <v>0</v>
      </c>
      <c r="P154" s="1354">
        <v>0</v>
      </c>
      <c r="Q154" s="1354"/>
      <c r="R154" s="1354"/>
      <c r="S154" s="1354"/>
      <c r="T154" s="1461"/>
      <c r="U154" s="1354"/>
      <c r="V154" s="1354"/>
      <c r="W154" s="1461"/>
      <c r="X154" s="1354"/>
      <c r="Y154" s="1354"/>
      <c r="Z154" s="1354"/>
      <c r="AA154" s="1354"/>
      <c r="AB154" s="1366"/>
      <c r="AC154" s="1507">
        <f t="shared" si="43"/>
        <v>15000</v>
      </c>
      <c r="AD154" s="1508">
        <f t="shared" si="44"/>
        <v>0</v>
      </c>
      <c r="AE154" s="1351" t="s">
        <v>334</v>
      </c>
      <c r="AF154" s="14">
        <f t="shared" si="45"/>
        <v>0</v>
      </c>
      <c r="AG154" s="14" t="e">
        <f t="shared" si="46"/>
        <v>#DIV/0!</v>
      </c>
      <c r="AH154" s="1351" t="s">
        <v>334</v>
      </c>
      <c r="AI154" s="1351" t="s">
        <v>334</v>
      </c>
      <c r="AJ154" s="1461"/>
    </row>
    <row r="155" spans="1:36" ht="15.75">
      <c r="A155" s="1461">
        <v>57</v>
      </c>
      <c r="B155" s="1528" t="s">
        <v>6301</v>
      </c>
      <c r="C155" s="1350" t="s">
        <v>66</v>
      </c>
      <c r="D155" s="136"/>
      <c r="E155" s="1354">
        <v>10000</v>
      </c>
      <c r="F155" s="1461">
        <f t="shared" si="47"/>
        <v>0</v>
      </c>
      <c r="G155" s="1513"/>
      <c r="H155" s="1408">
        <f t="shared" si="42"/>
        <v>0</v>
      </c>
      <c r="I155" s="1506">
        <v>44855</v>
      </c>
      <c r="J155" s="1506" t="s">
        <v>334</v>
      </c>
      <c r="K155" s="1506"/>
      <c r="L155" s="1461" t="s">
        <v>1319</v>
      </c>
      <c r="M155" s="1269">
        <v>44855</v>
      </c>
      <c r="N155" s="1354">
        <v>0</v>
      </c>
      <c r="O155" s="1354">
        <v>0</v>
      </c>
      <c r="P155" s="1354">
        <v>3000</v>
      </c>
      <c r="Q155" s="1354"/>
      <c r="R155" s="1354"/>
      <c r="S155" s="1354"/>
      <c r="T155" s="1461"/>
      <c r="U155" s="1354"/>
      <c r="V155" s="1354"/>
      <c r="W155" s="1461"/>
      <c r="X155" s="1354"/>
      <c r="Y155" s="1354"/>
      <c r="Z155" s="1354"/>
      <c r="AA155" s="1354"/>
      <c r="AB155" s="1366"/>
      <c r="AC155" s="1507">
        <f t="shared" si="43"/>
        <v>7000</v>
      </c>
      <c r="AD155" s="1508">
        <f t="shared" si="44"/>
        <v>0</v>
      </c>
      <c r="AE155" s="1351" t="s">
        <v>334</v>
      </c>
      <c r="AF155" s="14">
        <f t="shared" si="45"/>
        <v>1000</v>
      </c>
      <c r="AG155" s="14">
        <f t="shared" si="46"/>
        <v>7</v>
      </c>
      <c r="AH155" s="1351" t="s">
        <v>334</v>
      </c>
      <c r="AI155" s="1351" t="s">
        <v>334</v>
      </c>
      <c r="AJ155" s="1461"/>
    </row>
    <row r="156" spans="1:36" ht="15.75">
      <c r="A156" s="1461">
        <v>58</v>
      </c>
      <c r="B156" s="1350" t="s">
        <v>6302</v>
      </c>
      <c r="C156" s="1345" t="s">
        <v>8460</v>
      </c>
      <c r="D156" s="136">
        <v>1</v>
      </c>
      <c r="E156" s="1354">
        <v>1500</v>
      </c>
      <c r="F156" s="1461">
        <f t="shared" si="47"/>
        <v>1500</v>
      </c>
      <c r="G156" s="1513"/>
      <c r="H156" s="1408">
        <f t="shared" si="42"/>
        <v>0</v>
      </c>
      <c r="I156" s="1506">
        <v>44854</v>
      </c>
      <c r="J156" s="1506" t="s">
        <v>334</v>
      </c>
      <c r="K156" s="1506"/>
      <c r="L156" s="1461" t="s">
        <v>1319</v>
      </c>
      <c r="M156" s="1506">
        <v>44854</v>
      </c>
      <c r="N156" s="1354">
        <v>100</v>
      </c>
      <c r="O156" s="1354">
        <v>0</v>
      </c>
      <c r="P156" s="1354">
        <v>900</v>
      </c>
      <c r="Q156" s="1354"/>
      <c r="R156" s="1354"/>
      <c r="S156" s="1354"/>
      <c r="T156" s="1461"/>
      <c r="U156" s="1354"/>
      <c r="V156" s="1354"/>
      <c r="W156" s="1461"/>
      <c r="X156" s="1354"/>
      <c r="Y156" s="1354"/>
      <c r="Z156" s="1354"/>
      <c r="AA156" s="1354"/>
      <c r="AB156" s="1366"/>
      <c r="AC156" s="1507">
        <f t="shared" si="43"/>
        <v>500</v>
      </c>
      <c r="AD156" s="1508">
        <f t="shared" si="44"/>
        <v>500</v>
      </c>
      <c r="AE156" s="1351" t="s">
        <v>334</v>
      </c>
      <c r="AF156" s="14">
        <f t="shared" si="45"/>
        <v>333.33333333333331</v>
      </c>
      <c r="AG156" s="14">
        <f t="shared" si="46"/>
        <v>1.5</v>
      </c>
      <c r="AH156" s="1351" t="s">
        <v>334</v>
      </c>
      <c r="AI156" s="1351" t="s">
        <v>334</v>
      </c>
      <c r="AJ156" s="1461"/>
    </row>
    <row r="157" spans="1:36" ht="15.75">
      <c r="A157" s="1461">
        <v>61</v>
      </c>
      <c r="B157" s="1528" t="s">
        <v>6303</v>
      </c>
      <c r="C157" s="1350" t="s">
        <v>66</v>
      </c>
      <c r="D157" s="136"/>
      <c r="E157" s="1354">
        <v>300</v>
      </c>
      <c r="F157" s="1461">
        <f t="shared" si="47"/>
        <v>0</v>
      </c>
      <c r="G157" s="1513"/>
      <c r="H157" s="1408">
        <f t="shared" si="42"/>
        <v>0</v>
      </c>
      <c r="I157" s="1506">
        <v>44855</v>
      </c>
      <c r="J157" s="1506" t="s">
        <v>334</v>
      </c>
      <c r="K157" s="1506"/>
      <c r="L157" s="1461" t="s">
        <v>1319</v>
      </c>
      <c r="M157" s="1269">
        <v>44855</v>
      </c>
      <c r="N157" s="1354">
        <v>0</v>
      </c>
      <c r="O157" s="1354">
        <v>0</v>
      </c>
      <c r="P157" s="1354">
        <v>0</v>
      </c>
      <c r="Q157" s="1354"/>
      <c r="R157" s="1354"/>
      <c r="S157" s="1354"/>
      <c r="T157" s="1461"/>
      <c r="U157" s="1354"/>
      <c r="V157" s="1354"/>
      <c r="W157" s="1461"/>
      <c r="X157" s="1354"/>
      <c r="Y157" s="1354"/>
      <c r="Z157" s="1354"/>
      <c r="AA157" s="1354"/>
      <c r="AB157" s="1366"/>
      <c r="AC157" s="1507">
        <f t="shared" si="43"/>
        <v>300</v>
      </c>
      <c r="AD157" s="1508">
        <f t="shared" si="44"/>
        <v>0</v>
      </c>
      <c r="AE157" s="1351" t="s">
        <v>334</v>
      </c>
      <c r="AF157" s="14">
        <f t="shared" si="45"/>
        <v>0</v>
      </c>
      <c r="AG157" s="14" t="e">
        <f t="shared" si="46"/>
        <v>#DIV/0!</v>
      </c>
      <c r="AH157" s="1351" t="s">
        <v>334</v>
      </c>
      <c r="AI157" s="1351" t="s">
        <v>334</v>
      </c>
      <c r="AJ157" s="1461"/>
    </row>
    <row r="158" spans="1:36" ht="15.75">
      <c r="A158" s="1461">
        <v>62</v>
      </c>
      <c r="B158" s="22" t="s">
        <v>3708</v>
      </c>
      <c r="C158" s="135" t="s">
        <v>156</v>
      </c>
      <c r="D158" s="136">
        <v>1</v>
      </c>
      <c r="E158" s="1354">
        <v>156</v>
      </c>
      <c r="F158" s="1461">
        <f t="shared" si="47"/>
        <v>156</v>
      </c>
      <c r="G158" s="1513"/>
      <c r="H158" s="1408">
        <f t="shared" si="42"/>
        <v>0</v>
      </c>
      <c r="I158" s="1506">
        <v>44728</v>
      </c>
      <c r="J158" s="1351">
        <v>46112</v>
      </c>
      <c r="K158" s="1351"/>
      <c r="L158" s="1353" t="s">
        <v>1319</v>
      </c>
      <c r="M158" s="1351">
        <v>44728</v>
      </c>
      <c r="N158" s="1354">
        <v>0</v>
      </c>
      <c r="O158" s="1354">
        <v>7</v>
      </c>
      <c r="P158" s="1354">
        <v>0</v>
      </c>
      <c r="Q158" s="1354"/>
      <c r="R158" s="1354"/>
      <c r="S158" s="1354"/>
      <c r="T158" s="1461"/>
      <c r="U158" s="1354"/>
      <c r="V158" s="1354"/>
      <c r="W158" s="1461"/>
      <c r="X158" s="1354"/>
      <c r="Y158" s="1354"/>
      <c r="Z158" s="1354"/>
      <c r="AA158" s="1354"/>
      <c r="AB158" s="1366"/>
      <c r="AC158" s="1507">
        <f t="shared" si="43"/>
        <v>149</v>
      </c>
      <c r="AD158" s="1508">
        <f t="shared" si="44"/>
        <v>149</v>
      </c>
      <c r="AE158" s="14">
        <f>(J158-"01.04.2023")/30</f>
        <v>36.5</v>
      </c>
      <c r="AF158" s="14">
        <f t="shared" si="45"/>
        <v>2.3333333333333335</v>
      </c>
      <c r="AG158" s="14">
        <f t="shared" si="46"/>
        <v>63.857142857142854</v>
      </c>
      <c r="AH158" s="14">
        <f>AG158-AE158</f>
        <v>27.357142857142854</v>
      </c>
      <c r="AI158" s="14">
        <f>AC158-(AE158*AF158)</f>
        <v>63.833333333333329</v>
      </c>
      <c r="AJ158" s="1461"/>
    </row>
    <row r="159" spans="1:36" ht="15.75">
      <c r="A159" s="1461">
        <v>63</v>
      </c>
      <c r="B159" s="22" t="s">
        <v>4162</v>
      </c>
      <c r="C159" s="135" t="s">
        <v>156</v>
      </c>
      <c r="D159" s="136">
        <v>1</v>
      </c>
      <c r="E159" s="1354">
        <v>492</v>
      </c>
      <c r="F159" s="1461">
        <f t="shared" si="47"/>
        <v>492</v>
      </c>
      <c r="G159" s="1513"/>
      <c r="H159" s="1408">
        <f t="shared" si="42"/>
        <v>0</v>
      </c>
      <c r="I159" s="1506">
        <v>44749</v>
      </c>
      <c r="J159" s="1351">
        <v>45716</v>
      </c>
      <c r="K159" s="1351"/>
      <c r="L159" s="1353" t="s">
        <v>1319</v>
      </c>
      <c r="M159" s="1351">
        <v>45845</v>
      </c>
      <c r="N159" s="1354">
        <v>39</v>
      </c>
      <c r="O159" s="1354">
        <v>44</v>
      </c>
      <c r="P159" s="1354">
        <v>61</v>
      </c>
      <c r="Q159" s="1354"/>
      <c r="R159" s="1354"/>
      <c r="S159" s="1354"/>
      <c r="T159" s="1461"/>
      <c r="U159" s="1354"/>
      <c r="V159" s="1354"/>
      <c r="W159" s="1461"/>
      <c r="X159" s="1354"/>
      <c r="Y159" s="1354"/>
      <c r="Z159" s="1354"/>
      <c r="AA159" s="1354"/>
      <c r="AB159" s="1366"/>
      <c r="AC159" s="1507">
        <f t="shared" si="43"/>
        <v>348</v>
      </c>
      <c r="AD159" s="1508">
        <f t="shared" si="44"/>
        <v>348</v>
      </c>
      <c r="AE159" s="14">
        <f>(J159-"01.04.2023")/30</f>
        <v>23.3</v>
      </c>
      <c r="AF159" s="14">
        <f t="shared" si="45"/>
        <v>48</v>
      </c>
      <c r="AG159" s="14">
        <f t="shared" si="46"/>
        <v>7.25</v>
      </c>
      <c r="AH159" s="14">
        <f>AG159-AE159</f>
        <v>-16.05</v>
      </c>
      <c r="AI159" s="14">
        <f>AC159-(AE159*AF159)</f>
        <v>-770.40000000000009</v>
      </c>
      <c r="AJ159" s="1461"/>
    </row>
    <row r="160" spans="1:36" ht="15.75">
      <c r="A160" s="1461">
        <v>64</v>
      </c>
      <c r="B160" s="22" t="s">
        <v>4538</v>
      </c>
      <c r="C160" s="135" t="s">
        <v>66</v>
      </c>
      <c r="D160" s="136">
        <v>698.73</v>
      </c>
      <c r="E160" s="1354">
        <v>72</v>
      </c>
      <c r="F160" s="1461">
        <f t="shared" si="47"/>
        <v>50308.56</v>
      </c>
      <c r="G160" s="1513"/>
      <c r="H160" s="1408">
        <f t="shared" si="42"/>
        <v>0</v>
      </c>
      <c r="I160" s="1506">
        <v>44799</v>
      </c>
      <c r="J160" s="1351" t="s">
        <v>334</v>
      </c>
      <c r="K160" s="1351"/>
      <c r="L160" s="1353">
        <v>702</v>
      </c>
      <c r="M160" s="1351">
        <v>44795</v>
      </c>
      <c r="N160" s="1354">
        <v>0</v>
      </c>
      <c r="O160" s="1354">
        <v>0</v>
      </c>
      <c r="P160" s="1354">
        <v>39</v>
      </c>
      <c r="Q160" s="1354"/>
      <c r="R160" s="1354"/>
      <c r="S160" s="1354"/>
      <c r="T160" s="1461"/>
      <c r="U160" s="1354"/>
      <c r="V160" s="1354"/>
      <c r="W160" s="1461"/>
      <c r="X160" s="1354"/>
      <c r="Y160" s="1354"/>
      <c r="Z160" s="1354"/>
      <c r="AA160" s="1354"/>
      <c r="AB160" s="1366"/>
      <c r="AC160" s="1507">
        <f t="shared" si="43"/>
        <v>33</v>
      </c>
      <c r="AD160" s="1508">
        <f t="shared" si="44"/>
        <v>23058.09</v>
      </c>
      <c r="AE160" s="1351" t="s">
        <v>334</v>
      </c>
      <c r="AF160" s="14">
        <f t="shared" si="45"/>
        <v>13</v>
      </c>
      <c r="AG160" s="14">
        <f t="shared" si="46"/>
        <v>2.5384615384615383</v>
      </c>
      <c r="AH160" s="1351" t="s">
        <v>334</v>
      </c>
      <c r="AI160" s="1351" t="s">
        <v>334</v>
      </c>
      <c r="AJ160" s="1461"/>
    </row>
    <row r="161" spans="1:36" ht="15.75">
      <c r="A161" s="1461">
        <v>65</v>
      </c>
      <c r="B161" s="22" t="s">
        <v>4538</v>
      </c>
      <c r="C161" s="135" t="s">
        <v>66</v>
      </c>
      <c r="D161" s="136">
        <v>698.73</v>
      </c>
      <c r="E161" s="1354"/>
      <c r="F161" s="1461"/>
      <c r="G161" s="1513">
        <v>20</v>
      </c>
      <c r="H161" s="1408">
        <f t="shared" si="42"/>
        <v>13974.6</v>
      </c>
      <c r="I161" s="1506">
        <v>45012</v>
      </c>
      <c r="J161" s="1351" t="s">
        <v>334</v>
      </c>
      <c r="K161" s="1351"/>
      <c r="L161" s="1353">
        <v>311</v>
      </c>
      <c r="M161" s="1351">
        <v>45008</v>
      </c>
      <c r="N161" s="1354"/>
      <c r="O161" s="1354"/>
      <c r="P161" s="1354">
        <v>0</v>
      </c>
      <c r="Q161" s="1354"/>
      <c r="R161" s="1354"/>
      <c r="S161" s="1354"/>
      <c r="T161" s="1461"/>
      <c r="U161" s="1354"/>
      <c r="V161" s="1354"/>
      <c r="W161" s="1461"/>
      <c r="X161" s="1354"/>
      <c r="Y161" s="1354"/>
      <c r="Z161" s="1354"/>
      <c r="AA161" s="1354"/>
      <c r="AB161" s="1366"/>
      <c r="AC161" s="1507">
        <f t="shared" ref="AC161:AC204" si="48">E161+G161-N161-O161-AA161-P161-Q161-R161-S161-T161-U161-V161-W161-X161-Y161</f>
        <v>20</v>
      </c>
      <c r="AD161" s="1508">
        <f t="shared" ref="AD161:AD204" si="49">D161*AC161</f>
        <v>13974.6</v>
      </c>
      <c r="AE161" s="1351" t="s">
        <v>334</v>
      </c>
      <c r="AF161" s="14">
        <f t="shared" ref="AF161:AF204" si="50">(N161+O161+P161+Q161+R161+S161+T161+U161+V161+W161+X161+Y161)/3</f>
        <v>0</v>
      </c>
      <c r="AG161" s="14" t="e">
        <f t="shared" ref="AG161:AG204" si="51">AC161/AF161</f>
        <v>#DIV/0!</v>
      </c>
      <c r="AH161" s="1351" t="s">
        <v>334</v>
      </c>
      <c r="AI161" s="1351" t="s">
        <v>334</v>
      </c>
      <c r="AJ161" s="1461"/>
    </row>
    <row r="162" spans="1:36" ht="15.75" customHeight="1">
      <c r="A162" s="1461">
        <v>66</v>
      </c>
      <c r="B162" s="1535" t="s">
        <v>2930</v>
      </c>
      <c r="C162" s="22" t="s">
        <v>66</v>
      </c>
      <c r="D162" s="24">
        <v>1</v>
      </c>
      <c r="E162" s="1354">
        <v>1</v>
      </c>
      <c r="F162" s="1461">
        <f t="shared" ref="F162:F203" si="52">E162*D162</f>
        <v>1</v>
      </c>
      <c r="G162" s="1513"/>
      <c r="H162" s="1408">
        <f t="shared" si="42"/>
        <v>0</v>
      </c>
      <c r="I162" s="1506">
        <v>44704</v>
      </c>
      <c r="J162" s="1358">
        <v>45169</v>
      </c>
      <c r="K162" s="1358"/>
      <c r="L162" s="1375" t="s">
        <v>1319</v>
      </c>
      <c r="M162" s="1358">
        <v>44704</v>
      </c>
      <c r="N162" s="1354">
        <v>0</v>
      </c>
      <c r="O162" s="1354">
        <v>0</v>
      </c>
      <c r="P162" s="1354">
        <v>0</v>
      </c>
      <c r="Q162" s="1354"/>
      <c r="R162" s="1354"/>
      <c r="S162" s="1354"/>
      <c r="T162" s="1461"/>
      <c r="U162" s="1354"/>
      <c r="V162" s="1354"/>
      <c r="W162" s="1461"/>
      <c r="X162" s="1354"/>
      <c r="Y162" s="1354"/>
      <c r="Z162" s="1354"/>
      <c r="AA162" s="1354"/>
      <c r="AB162" s="1366"/>
      <c r="AC162" s="1507">
        <f t="shared" si="48"/>
        <v>1</v>
      </c>
      <c r="AD162" s="1508">
        <f t="shared" si="49"/>
        <v>1</v>
      </c>
      <c r="AE162" s="14">
        <f>(J162-"01.04.2023")/30</f>
        <v>5.0666666666666664</v>
      </c>
      <c r="AF162" s="14">
        <f t="shared" si="50"/>
        <v>0</v>
      </c>
      <c r="AG162" s="14" t="e">
        <f t="shared" si="51"/>
        <v>#DIV/0!</v>
      </c>
      <c r="AH162" s="14" t="e">
        <f>AG162-AE162</f>
        <v>#DIV/0!</v>
      </c>
      <c r="AI162" s="14">
        <f>AC162-(AE162*AF162)</f>
        <v>1</v>
      </c>
      <c r="AJ162" s="1461"/>
    </row>
    <row r="163" spans="1:36" ht="15.75">
      <c r="A163" s="1461">
        <v>68</v>
      </c>
      <c r="B163" s="1535" t="s">
        <v>4539</v>
      </c>
      <c r="C163" s="22" t="s">
        <v>143</v>
      </c>
      <c r="D163" s="24">
        <v>1</v>
      </c>
      <c r="E163" s="1354">
        <v>1391</v>
      </c>
      <c r="F163" s="1461">
        <f t="shared" si="52"/>
        <v>1391</v>
      </c>
      <c r="G163" s="1513"/>
      <c r="H163" s="1408">
        <f t="shared" si="42"/>
        <v>0</v>
      </c>
      <c r="I163" s="1506">
        <v>44790</v>
      </c>
      <c r="J163" s="1358">
        <v>45504</v>
      </c>
      <c r="K163" s="1358"/>
      <c r="L163" s="1375" t="s">
        <v>1319</v>
      </c>
      <c r="M163" s="1358">
        <v>44790</v>
      </c>
      <c r="N163" s="1354">
        <v>210</v>
      </c>
      <c r="O163" s="1354">
        <v>167</v>
      </c>
      <c r="P163" s="1354">
        <v>174</v>
      </c>
      <c r="Q163" s="1354"/>
      <c r="R163" s="1354"/>
      <c r="S163" s="1354"/>
      <c r="T163" s="1461"/>
      <c r="U163" s="1354"/>
      <c r="V163" s="1354"/>
      <c r="W163" s="1461"/>
      <c r="X163" s="1354"/>
      <c r="Y163" s="1354"/>
      <c r="Z163" s="1354"/>
      <c r="AA163" s="1354"/>
      <c r="AB163" s="1366"/>
      <c r="AC163" s="1507">
        <f t="shared" si="48"/>
        <v>840</v>
      </c>
      <c r="AD163" s="1508">
        <f t="shared" si="49"/>
        <v>840</v>
      </c>
      <c r="AE163" s="14">
        <f>(J163-"01.04.2023")/30</f>
        <v>16.233333333333334</v>
      </c>
      <c r="AF163" s="14">
        <f t="shared" si="50"/>
        <v>183.66666666666666</v>
      </c>
      <c r="AG163" s="14">
        <f t="shared" si="51"/>
        <v>4.5735027223230489</v>
      </c>
      <c r="AH163" s="14">
        <f>AG163-AE163</f>
        <v>-11.659830611010285</v>
      </c>
      <c r="AI163" s="14">
        <f>AC163-(AE163*AF163)</f>
        <v>-2141.5222222222224</v>
      </c>
      <c r="AJ163" s="1461"/>
    </row>
    <row r="164" spans="1:36" ht="15.75">
      <c r="A164" s="1461">
        <v>69</v>
      </c>
      <c r="B164" s="1535" t="s">
        <v>4540</v>
      </c>
      <c r="C164" s="22" t="s">
        <v>156</v>
      </c>
      <c r="D164" s="24">
        <v>1</v>
      </c>
      <c r="E164" s="1354">
        <v>30</v>
      </c>
      <c r="F164" s="1461">
        <f t="shared" si="52"/>
        <v>30</v>
      </c>
      <c r="G164" s="1513"/>
      <c r="H164" s="1408">
        <f t="shared" si="42"/>
        <v>0</v>
      </c>
      <c r="I164" s="1506">
        <v>44777</v>
      </c>
      <c r="J164" s="1358">
        <v>46265</v>
      </c>
      <c r="K164" s="1358"/>
      <c r="L164" s="1375" t="s">
        <v>1319</v>
      </c>
      <c r="M164" s="1358">
        <v>44777</v>
      </c>
      <c r="N164" s="1354">
        <v>0</v>
      </c>
      <c r="O164" s="1354">
        <v>20</v>
      </c>
      <c r="P164" s="1354">
        <v>0</v>
      </c>
      <c r="Q164" s="1354"/>
      <c r="R164" s="1354"/>
      <c r="S164" s="1354"/>
      <c r="T164" s="1461"/>
      <c r="U164" s="1354"/>
      <c r="V164" s="1354"/>
      <c r="W164" s="1461"/>
      <c r="X164" s="1354"/>
      <c r="Y164" s="1354"/>
      <c r="Z164" s="1354"/>
      <c r="AA164" s="1354"/>
      <c r="AB164" s="1366"/>
      <c r="AC164" s="1507">
        <f t="shared" si="48"/>
        <v>10</v>
      </c>
      <c r="AD164" s="1508">
        <f t="shared" si="49"/>
        <v>10</v>
      </c>
      <c r="AE164" s="14">
        <f>(J164-"01.04.2023")/30</f>
        <v>41.6</v>
      </c>
      <c r="AF164" s="14">
        <f t="shared" si="50"/>
        <v>6.666666666666667</v>
      </c>
      <c r="AG164" s="14">
        <f t="shared" si="51"/>
        <v>1.5</v>
      </c>
      <c r="AH164" s="14">
        <f>AG164-AE164</f>
        <v>-40.1</v>
      </c>
      <c r="AI164" s="14">
        <f>AC164-(AE164*AF164)</f>
        <v>-267.33333333333337</v>
      </c>
      <c r="AJ164" s="1461"/>
    </row>
    <row r="165" spans="1:36" ht="15.75">
      <c r="A165" s="1461">
        <v>70</v>
      </c>
      <c r="B165" s="1528" t="s">
        <v>6304</v>
      </c>
      <c r="C165" s="1350" t="s">
        <v>66</v>
      </c>
      <c r="D165" s="136"/>
      <c r="E165" s="1354">
        <v>20</v>
      </c>
      <c r="F165" s="1461">
        <f t="shared" si="52"/>
        <v>0</v>
      </c>
      <c r="G165" s="1513"/>
      <c r="H165" s="1408">
        <f t="shared" si="42"/>
        <v>0</v>
      </c>
      <c r="I165" s="1506">
        <v>44855</v>
      </c>
      <c r="J165" s="1506" t="s">
        <v>334</v>
      </c>
      <c r="K165" s="1506"/>
      <c r="L165" s="1461" t="s">
        <v>1319</v>
      </c>
      <c r="M165" s="1269">
        <v>44855</v>
      </c>
      <c r="N165" s="1354">
        <v>0</v>
      </c>
      <c r="O165" s="1354">
        <v>0</v>
      </c>
      <c r="P165" s="1354">
        <v>0</v>
      </c>
      <c r="Q165" s="1354"/>
      <c r="R165" s="1354"/>
      <c r="S165" s="1354"/>
      <c r="T165" s="1461"/>
      <c r="U165" s="1354"/>
      <c r="V165" s="1354"/>
      <c r="W165" s="1461"/>
      <c r="X165" s="1354"/>
      <c r="Y165" s="1354"/>
      <c r="Z165" s="1354"/>
      <c r="AA165" s="1354"/>
      <c r="AB165" s="1366"/>
      <c r="AC165" s="1507">
        <f t="shared" si="48"/>
        <v>20</v>
      </c>
      <c r="AD165" s="1508">
        <f t="shared" si="49"/>
        <v>0</v>
      </c>
      <c r="AE165" s="1351" t="s">
        <v>334</v>
      </c>
      <c r="AF165" s="14">
        <f t="shared" si="50"/>
        <v>0</v>
      </c>
      <c r="AG165" s="14" t="e">
        <f t="shared" si="51"/>
        <v>#DIV/0!</v>
      </c>
      <c r="AH165" s="1351" t="s">
        <v>334</v>
      </c>
      <c r="AI165" s="1351" t="s">
        <v>334</v>
      </c>
      <c r="AJ165" s="1461"/>
    </row>
    <row r="166" spans="1:36" ht="15.75">
      <c r="A166" s="1461">
        <v>71</v>
      </c>
      <c r="B166" s="1528" t="s">
        <v>8437</v>
      </c>
      <c r="C166" s="1286" t="s">
        <v>66</v>
      </c>
      <c r="D166" s="136">
        <v>1</v>
      </c>
      <c r="E166" s="1354"/>
      <c r="F166" s="1461"/>
      <c r="G166" s="1513">
        <v>61</v>
      </c>
      <c r="H166" s="1408">
        <f t="shared" si="42"/>
        <v>61</v>
      </c>
      <c r="I166" s="1506">
        <v>44930</v>
      </c>
      <c r="J166" s="1506" t="s">
        <v>334</v>
      </c>
      <c r="K166" s="1506"/>
      <c r="L166" s="1461" t="s">
        <v>1319</v>
      </c>
      <c r="M166" s="1506">
        <v>44930</v>
      </c>
      <c r="N166" s="1354">
        <v>0</v>
      </c>
      <c r="O166" s="1354">
        <v>0</v>
      </c>
      <c r="P166" s="1354">
        <v>21</v>
      </c>
      <c r="Q166" s="1354"/>
      <c r="R166" s="1354"/>
      <c r="S166" s="1354"/>
      <c r="T166" s="1461"/>
      <c r="U166" s="1354"/>
      <c r="V166" s="1354"/>
      <c r="W166" s="1461"/>
      <c r="X166" s="1354"/>
      <c r="Y166" s="1354"/>
      <c r="Z166" s="1354"/>
      <c r="AA166" s="1354"/>
      <c r="AB166" s="1366"/>
      <c r="AC166" s="1507">
        <f t="shared" si="48"/>
        <v>40</v>
      </c>
      <c r="AD166" s="1508">
        <f t="shared" si="49"/>
        <v>40</v>
      </c>
      <c r="AE166" s="1351" t="s">
        <v>334</v>
      </c>
      <c r="AF166" s="14">
        <f t="shared" si="50"/>
        <v>7</v>
      </c>
      <c r="AG166" s="14">
        <f t="shared" si="51"/>
        <v>5.7142857142857144</v>
      </c>
      <c r="AH166" s="1351" t="s">
        <v>334</v>
      </c>
      <c r="AI166" s="1351" t="s">
        <v>334</v>
      </c>
      <c r="AJ166" s="1461"/>
    </row>
    <row r="167" spans="1:36" ht="15.75">
      <c r="A167" s="1461">
        <v>76</v>
      </c>
      <c r="B167" s="1350" t="s">
        <v>6305</v>
      </c>
      <c r="C167" s="1286" t="s">
        <v>234</v>
      </c>
      <c r="D167" s="136">
        <v>1</v>
      </c>
      <c r="E167" s="1354">
        <v>599</v>
      </c>
      <c r="F167" s="1461">
        <f t="shared" si="52"/>
        <v>599</v>
      </c>
      <c r="G167" s="1513"/>
      <c r="H167" s="1408">
        <f t="shared" ref="H167:H219" si="53">D167*G167</f>
        <v>0</v>
      </c>
      <c r="I167" s="1506">
        <v>44854</v>
      </c>
      <c r="J167" s="1506" t="s">
        <v>334</v>
      </c>
      <c r="K167" s="1506"/>
      <c r="L167" s="1461" t="s">
        <v>1319</v>
      </c>
      <c r="M167" s="1506">
        <v>44854</v>
      </c>
      <c r="N167" s="1354">
        <v>311</v>
      </c>
      <c r="O167" s="1354">
        <v>84</v>
      </c>
      <c r="P167" s="1354">
        <v>81</v>
      </c>
      <c r="Q167" s="1354"/>
      <c r="R167" s="1354"/>
      <c r="S167" s="1354"/>
      <c r="T167" s="1461"/>
      <c r="U167" s="1354"/>
      <c r="V167" s="1354"/>
      <c r="W167" s="1461"/>
      <c r="X167" s="1354"/>
      <c r="Y167" s="1354"/>
      <c r="Z167" s="1354"/>
      <c r="AA167" s="1354"/>
      <c r="AB167" s="1366"/>
      <c r="AC167" s="1507">
        <f t="shared" si="48"/>
        <v>123</v>
      </c>
      <c r="AD167" s="1508">
        <f t="shared" si="49"/>
        <v>123</v>
      </c>
      <c r="AE167" s="1351" t="s">
        <v>334</v>
      </c>
      <c r="AF167" s="14">
        <f t="shared" si="50"/>
        <v>158.66666666666666</v>
      </c>
      <c r="AG167" s="14">
        <f t="shared" si="51"/>
        <v>0.77521008403361347</v>
      </c>
      <c r="AH167" s="1351" t="s">
        <v>334</v>
      </c>
      <c r="AI167" s="1351" t="s">
        <v>334</v>
      </c>
      <c r="AJ167" s="1461"/>
    </row>
    <row r="168" spans="1:36" ht="15.75">
      <c r="A168" s="1461">
        <v>77</v>
      </c>
      <c r="B168" s="1528" t="s">
        <v>6306</v>
      </c>
      <c r="C168" s="1350" t="s">
        <v>66</v>
      </c>
      <c r="D168" s="136"/>
      <c r="E168" s="1354">
        <v>150</v>
      </c>
      <c r="F168" s="1461">
        <f t="shared" si="52"/>
        <v>0</v>
      </c>
      <c r="G168" s="1513"/>
      <c r="H168" s="1408">
        <f t="shared" si="53"/>
        <v>0</v>
      </c>
      <c r="I168" s="1506">
        <v>44855</v>
      </c>
      <c r="J168" s="1506" t="s">
        <v>334</v>
      </c>
      <c r="K168" s="1506"/>
      <c r="L168" s="1461" t="s">
        <v>1319</v>
      </c>
      <c r="M168" s="1269">
        <v>44855</v>
      </c>
      <c r="N168" s="1354">
        <v>0</v>
      </c>
      <c r="O168" s="1354">
        <v>0</v>
      </c>
      <c r="P168" s="1354">
        <v>75</v>
      </c>
      <c r="Q168" s="1354"/>
      <c r="R168" s="1354"/>
      <c r="S168" s="1354"/>
      <c r="T168" s="1461"/>
      <c r="U168" s="1354"/>
      <c r="V168" s="1354"/>
      <c r="W168" s="1461"/>
      <c r="X168" s="1354"/>
      <c r="Y168" s="1354"/>
      <c r="Z168" s="1354"/>
      <c r="AA168" s="1354"/>
      <c r="AB168" s="1366"/>
      <c r="AC168" s="1507">
        <f t="shared" si="48"/>
        <v>75</v>
      </c>
      <c r="AD168" s="1508">
        <f t="shared" si="49"/>
        <v>0</v>
      </c>
      <c r="AE168" s="1351" t="s">
        <v>334</v>
      </c>
      <c r="AF168" s="14">
        <f t="shared" si="50"/>
        <v>25</v>
      </c>
      <c r="AG168" s="14">
        <f t="shared" si="51"/>
        <v>3</v>
      </c>
      <c r="AH168" s="1351" t="s">
        <v>334</v>
      </c>
      <c r="AI168" s="1351" t="s">
        <v>334</v>
      </c>
      <c r="AJ168" s="1461"/>
    </row>
    <row r="169" spans="1:36" ht="15.75">
      <c r="A169" s="1461">
        <v>78</v>
      </c>
      <c r="B169" s="22" t="s">
        <v>4163</v>
      </c>
      <c r="C169" s="135" t="s">
        <v>156</v>
      </c>
      <c r="D169" s="136">
        <v>1</v>
      </c>
      <c r="E169" s="1354">
        <v>117</v>
      </c>
      <c r="F169" s="1461">
        <f t="shared" si="52"/>
        <v>117</v>
      </c>
      <c r="G169" s="1513"/>
      <c r="H169" s="1408">
        <f t="shared" si="53"/>
        <v>0</v>
      </c>
      <c r="I169" s="1506">
        <v>44749</v>
      </c>
      <c r="J169" s="1506">
        <v>45291</v>
      </c>
      <c r="K169" s="1506"/>
      <c r="L169" s="1353" t="s">
        <v>1319</v>
      </c>
      <c r="M169" s="1351">
        <v>44749</v>
      </c>
      <c r="N169" s="1354">
        <v>0</v>
      </c>
      <c r="O169" s="1354">
        <v>14.7</v>
      </c>
      <c r="P169" s="1354">
        <v>43.3</v>
      </c>
      <c r="Q169" s="1354"/>
      <c r="R169" s="1354"/>
      <c r="S169" s="1354"/>
      <c r="T169" s="1461"/>
      <c r="U169" s="1354"/>
      <c r="V169" s="1354"/>
      <c r="W169" s="1461"/>
      <c r="X169" s="1354"/>
      <c r="Y169" s="1354"/>
      <c r="Z169" s="1354"/>
      <c r="AA169" s="1354"/>
      <c r="AB169" s="1366"/>
      <c r="AC169" s="1507">
        <f t="shared" si="48"/>
        <v>59</v>
      </c>
      <c r="AD169" s="1508">
        <f t="shared" si="49"/>
        <v>59</v>
      </c>
      <c r="AE169" s="14">
        <f>(J169-"01.04.2023")/30</f>
        <v>9.1333333333333329</v>
      </c>
      <c r="AF169" s="14">
        <f t="shared" si="50"/>
        <v>19.333333333333332</v>
      </c>
      <c r="AG169" s="14">
        <f t="shared" si="51"/>
        <v>3.0517241379310347</v>
      </c>
      <c r="AH169" s="14">
        <f>AG169-AE169</f>
        <v>-6.0816091954022982</v>
      </c>
      <c r="AI169" s="14">
        <f>AC169-(AE169*AF169)</f>
        <v>-117.57777777777775</v>
      </c>
      <c r="AJ169" s="1461"/>
    </row>
    <row r="170" spans="1:36" ht="15.75" customHeight="1">
      <c r="A170" s="1461">
        <v>81</v>
      </c>
      <c r="B170" s="1528" t="s">
        <v>6307</v>
      </c>
      <c r="C170" s="1350" t="s">
        <v>66</v>
      </c>
      <c r="D170" s="136"/>
      <c r="E170" s="1354">
        <v>150</v>
      </c>
      <c r="F170" s="1461">
        <f t="shared" si="52"/>
        <v>0</v>
      </c>
      <c r="G170" s="1513"/>
      <c r="H170" s="1408">
        <f t="shared" si="53"/>
        <v>0</v>
      </c>
      <c r="I170" s="1506">
        <v>44855</v>
      </c>
      <c r="J170" s="1506" t="s">
        <v>334</v>
      </c>
      <c r="K170" s="1506"/>
      <c r="L170" s="1461" t="s">
        <v>1319</v>
      </c>
      <c r="M170" s="1269">
        <v>44855</v>
      </c>
      <c r="N170" s="1354">
        <v>0</v>
      </c>
      <c r="O170" s="1354">
        <v>0</v>
      </c>
      <c r="P170" s="1354">
        <v>0</v>
      </c>
      <c r="Q170" s="1354"/>
      <c r="R170" s="1354"/>
      <c r="S170" s="1354"/>
      <c r="T170" s="1461"/>
      <c r="U170" s="1354"/>
      <c r="V170" s="1354"/>
      <c r="W170" s="1461"/>
      <c r="X170" s="1354"/>
      <c r="Y170" s="1354"/>
      <c r="Z170" s="1354"/>
      <c r="AA170" s="1354"/>
      <c r="AB170" s="1366"/>
      <c r="AC170" s="1507">
        <f t="shared" si="48"/>
        <v>150</v>
      </c>
      <c r="AD170" s="1508">
        <f t="shared" si="49"/>
        <v>0</v>
      </c>
      <c r="AE170" s="1351" t="s">
        <v>334</v>
      </c>
      <c r="AF170" s="14">
        <f t="shared" si="50"/>
        <v>0</v>
      </c>
      <c r="AG170" s="14" t="e">
        <f t="shared" si="51"/>
        <v>#DIV/0!</v>
      </c>
      <c r="AH170" s="1351" t="s">
        <v>334</v>
      </c>
      <c r="AI170" s="1351" t="s">
        <v>334</v>
      </c>
      <c r="AJ170" s="1461"/>
    </row>
    <row r="171" spans="1:36" ht="15.75">
      <c r="A171" s="1461">
        <v>82</v>
      </c>
      <c r="B171" s="1536" t="s">
        <v>6308</v>
      </c>
      <c r="C171" s="22" t="s">
        <v>156</v>
      </c>
      <c r="D171" s="136">
        <v>1</v>
      </c>
      <c r="E171" s="1354">
        <v>91.62</v>
      </c>
      <c r="F171" s="1461">
        <f t="shared" si="52"/>
        <v>91.62</v>
      </c>
      <c r="G171" s="1513"/>
      <c r="H171" s="1408">
        <f t="shared" si="53"/>
        <v>0</v>
      </c>
      <c r="I171" s="1506">
        <v>44840</v>
      </c>
      <c r="J171" s="1506">
        <v>45473</v>
      </c>
      <c r="K171" s="1506"/>
      <c r="L171" s="1461" t="s">
        <v>1319</v>
      </c>
      <c r="M171" s="1269">
        <v>44840</v>
      </c>
      <c r="N171" s="1354">
        <v>5</v>
      </c>
      <c r="O171" s="1354">
        <v>5</v>
      </c>
      <c r="P171" s="1354">
        <v>5.008</v>
      </c>
      <c r="Q171" s="1354"/>
      <c r="R171" s="1354"/>
      <c r="S171" s="1354"/>
      <c r="T171" s="1461"/>
      <c r="U171" s="1354"/>
      <c r="V171" s="1354"/>
      <c r="W171" s="1461"/>
      <c r="X171" s="1354"/>
      <c r="Y171" s="1354"/>
      <c r="Z171" s="1354"/>
      <c r="AA171" s="1354"/>
      <c r="AB171" s="1366"/>
      <c r="AC171" s="1507">
        <f t="shared" si="48"/>
        <v>76.612000000000009</v>
      </c>
      <c r="AD171" s="1508">
        <f t="shared" si="49"/>
        <v>76.612000000000009</v>
      </c>
      <c r="AE171" s="14">
        <f>(J171-"01.04.2023")/30</f>
        <v>15.2</v>
      </c>
      <c r="AF171" s="14">
        <f t="shared" si="50"/>
        <v>5.0026666666666664</v>
      </c>
      <c r="AG171" s="14">
        <f t="shared" si="51"/>
        <v>15.314232409381665</v>
      </c>
      <c r="AH171" s="14">
        <f>AG171-AE171</f>
        <v>0.11423240938166579</v>
      </c>
      <c r="AI171" s="14">
        <f>AC171-(AE171*AF171)</f>
        <v>0.57146666666668011</v>
      </c>
      <c r="AJ171" s="1461"/>
    </row>
    <row r="172" spans="1:36" ht="15.75">
      <c r="A172" s="1461">
        <v>83</v>
      </c>
      <c r="B172" s="22" t="s">
        <v>3709</v>
      </c>
      <c r="C172" s="135" t="s">
        <v>66</v>
      </c>
      <c r="D172" s="136">
        <v>1</v>
      </c>
      <c r="E172" s="1354">
        <v>233</v>
      </c>
      <c r="F172" s="1461">
        <f t="shared" si="52"/>
        <v>233</v>
      </c>
      <c r="G172" s="1513"/>
      <c r="H172" s="1408">
        <f t="shared" si="53"/>
        <v>0</v>
      </c>
      <c r="I172" s="1506">
        <v>44728</v>
      </c>
      <c r="J172" s="1506">
        <v>45596</v>
      </c>
      <c r="K172" s="1506"/>
      <c r="L172" s="1353" t="s">
        <v>1319</v>
      </c>
      <c r="M172" s="1351">
        <v>44728</v>
      </c>
      <c r="N172" s="1354">
        <v>0</v>
      </c>
      <c r="O172" s="1354">
        <v>0</v>
      </c>
      <c r="P172" s="1354">
        <v>0</v>
      </c>
      <c r="Q172" s="1354"/>
      <c r="R172" s="1354"/>
      <c r="S172" s="1354"/>
      <c r="T172" s="1461"/>
      <c r="U172" s="1354"/>
      <c r="V172" s="1354"/>
      <c r="W172" s="1461"/>
      <c r="X172" s="1354"/>
      <c r="Y172" s="1354"/>
      <c r="Z172" s="1354"/>
      <c r="AA172" s="1354"/>
      <c r="AB172" s="1366"/>
      <c r="AC172" s="1507">
        <f t="shared" si="48"/>
        <v>233</v>
      </c>
      <c r="AD172" s="1508">
        <f t="shared" si="49"/>
        <v>233</v>
      </c>
      <c r="AE172" s="14">
        <f>(J172-"01.04.2023")/30</f>
        <v>19.3</v>
      </c>
      <c r="AF172" s="14">
        <f t="shared" si="50"/>
        <v>0</v>
      </c>
      <c r="AG172" s="14" t="e">
        <f t="shared" si="51"/>
        <v>#DIV/0!</v>
      </c>
      <c r="AH172" s="14" t="e">
        <f>AG172-AE172</f>
        <v>#DIV/0!</v>
      </c>
      <c r="AI172" s="14">
        <f>AC172-(AE172*AF172)</f>
        <v>233</v>
      </c>
      <c r="AJ172" s="1461"/>
    </row>
    <row r="173" spans="1:36" ht="15.75">
      <c r="A173" s="1461">
        <v>84</v>
      </c>
      <c r="B173" s="1524" t="s">
        <v>6309</v>
      </c>
      <c r="C173" s="1525" t="s">
        <v>156</v>
      </c>
      <c r="D173" s="136">
        <v>0</v>
      </c>
      <c r="E173" s="1354">
        <v>50</v>
      </c>
      <c r="F173" s="1461">
        <f t="shared" si="52"/>
        <v>0</v>
      </c>
      <c r="G173" s="1513"/>
      <c r="H173" s="1408">
        <f t="shared" si="53"/>
        <v>0</v>
      </c>
      <c r="I173" s="1506">
        <v>44840</v>
      </c>
      <c r="J173" s="1506">
        <v>45199</v>
      </c>
      <c r="K173" s="1506"/>
      <c r="L173" s="1353" t="s">
        <v>1319</v>
      </c>
      <c r="M173" s="1506">
        <v>44840</v>
      </c>
      <c r="N173" s="1354">
        <v>0</v>
      </c>
      <c r="O173" s="1354">
        <v>0</v>
      </c>
      <c r="P173" s="1354">
        <v>0</v>
      </c>
      <c r="Q173" s="1354"/>
      <c r="R173" s="1354"/>
      <c r="S173" s="1354"/>
      <c r="T173" s="1461"/>
      <c r="U173" s="1354"/>
      <c r="V173" s="1354"/>
      <c r="W173" s="1461"/>
      <c r="X173" s="1354"/>
      <c r="Y173" s="1354"/>
      <c r="Z173" s="1354"/>
      <c r="AA173" s="1354"/>
      <c r="AB173" s="1366"/>
      <c r="AC173" s="1507">
        <f t="shared" si="48"/>
        <v>50</v>
      </c>
      <c r="AD173" s="1508">
        <f t="shared" si="49"/>
        <v>0</v>
      </c>
      <c r="AE173" s="14">
        <f>(J173-"01.04.2023")/30</f>
        <v>6.0666666666666664</v>
      </c>
      <c r="AF173" s="14">
        <f t="shared" si="50"/>
        <v>0</v>
      </c>
      <c r="AG173" s="14" t="e">
        <f t="shared" si="51"/>
        <v>#DIV/0!</v>
      </c>
      <c r="AH173" s="14" t="e">
        <f>AG173-AE173</f>
        <v>#DIV/0!</v>
      </c>
      <c r="AI173" s="14">
        <f>AC173-(AE173*AF173)</f>
        <v>50</v>
      </c>
      <c r="AJ173" s="1461"/>
    </row>
    <row r="174" spans="1:36" ht="15.75" customHeight="1">
      <c r="A174" s="1461">
        <v>85</v>
      </c>
      <c r="B174" s="1524" t="s">
        <v>6310</v>
      </c>
      <c r="C174" s="1525" t="s">
        <v>156</v>
      </c>
      <c r="D174" s="136">
        <v>0</v>
      </c>
      <c r="E174" s="1354">
        <v>111</v>
      </c>
      <c r="F174" s="1461">
        <f t="shared" si="52"/>
        <v>0</v>
      </c>
      <c r="G174" s="1513"/>
      <c r="H174" s="1408">
        <f t="shared" si="53"/>
        <v>0</v>
      </c>
      <c r="I174" s="1506">
        <v>44840</v>
      </c>
      <c r="J174" s="1506">
        <v>45596</v>
      </c>
      <c r="K174" s="1506"/>
      <c r="L174" s="1353" t="s">
        <v>1319</v>
      </c>
      <c r="M174" s="1506">
        <v>44840</v>
      </c>
      <c r="N174" s="1354">
        <v>0</v>
      </c>
      <c r="O174" s="1354">
        <v>0</v>
      </c>
      <c r="P174" s="1354">
        <v>0</v>
      </c>
      <c r="Q174" s="1354"/>
      <c r="R174" s="1354"/>
      <c r="S174" s="1354"/>
      <c r="T174" s="1461"/>
      <c r="U174" s="1354"/>
      <c r="V174" s="1354"/>
      <c r="W174" s="1461"/>
      <c r="X174" s="1354"/>
      <c r="Y174" s="1354"/>
      <c r="Z174" s="1354"/>
      <c r="AA174" s="1354"/>
      <c r="AB174" s="1366"/>
      <c r="AC174" s="1507">
        <f t="shared" si="48"/>
        <v>111</v>
      </c>
      <c r="AD174" s="1508">
        <f t="shared" si="49"/>
        <v>0</v>
      </c>
      <c r="AE174" s="14">
        <f>(J174-"01.04.2023")/30</f>
        <v>19.3</v>
      </c>
      <c r="AF174" s="14">
        <f t="shared" si="50"/>
        <v>0</v>
      </c>
      <c r="AG174" s="14" t="e">
        <f t="shared" si="51"/>
        <v>#DIV/0!</v>
      </c>
      <c r="AH174" s="14" t="e">
        <f>AG174-AE174</f>
        <v>#DIV/0!</v>
      </c>
      <c r="AI174" s="14">
        <f>AC174-(AE174*AF174)</f>
        <v>111</v>
      </c>
      <c r="AJ174" s="1461"/>
    </row>
    <row r="175" spans="1:36" ht="15.75">
      <c r="A175" s="1461">
        <v>87</v>
      </c>
      <c r="B175" s="1529" t="s">
        <v>8327</v>
      </c>
      <c r="C175" s="1530" t="s">
        <v>181</v>
      </c>
      <c r="D175" s="136">
        <v>0.8</v>
      </c>
      <c r="E175" s="1354"/>
      <c r="F175" s="1461"/>
      <c r="G175" s="1513">
        <v>20</v>
      </c>
      <c r="H175" s="1408">
        <f t="shared" si="53"/>
        <v>16</v>
      </c>
      <c r="I175" s="1506">
        <v>44944</v>
      </c>
      <c r="J175" s="1506" t="s">
        <v>334</v>
      </c>
      <c r="K175" s="1506"/>
      <c r="L175" s="1353">
        <v>1194</v>
      </c>
      <c r="M175" s="1506">
        <v>44924</v>
      </c>
      <c r="N175" s="1354">
        <v>0</v>
      </c>
      <c r="O175" s="1354">
        <v>10</v>
      </c>
      <c r="P175" s="1354">
        <v>0</v>
      </c>
      <c r="Q175" s="1354"/>
      <c r="R175" s="1354"/>
      <c r="S175" s="1354"/>
      <c r="T175" s="1461"/>
      <c r="U175" s="1354"/>
      <c r="V175" s="1354"/>
      <c r="W175" s="1461"/>
      <c r="X175" s="1354"/>
      <c r="Y175" s="1354"/>
      <c r="Z175" s="1354"/>
      <c r="AA175" s="1354"/>
      <c r="AB175" s="1366"/>
      <c r="AC175" s="1507">
        <f t="shared" si="48"/>
        <v>10</v>
      </c>
      <c r="AD175" s="1508">
        <f t="shared" si="49"/>
        <v>8</v>
      </c>
      <c r="AE175" s="1351" t="s">
        <v>334</v>
      </c>
      <c r="AF175" s="14">
        <f t="shared" si="50"/>
        <v>3.3333333333333335</v>
      </c>
      <c r="AG175" s="14">
        <f t="shared" si="51"/>
        <v>3</v>
      </c>
      <c r="AH175" s="1351" t="s">
        <v>334</v>
      </c>
      <c r="AI175" s="1351" t="s">
        <v>334</v>
      </c>
      <c r="AJ175" s="1461"/>
    </row>
    <row r="176" spans="1:36" ht="15.75">
      <c r="A176" s="1461">
        <v>88</v>
      </c>
      <c r="B176" s="1528" t="s">
        <v>6311</v>
      </c>
      <c r="C176" s="1350" t="s">
        <v>66</v>
      </c>
      <c r="D176" s="136"/>
      <c r="E176" s="1354">
        <v>90</v>
      </c>
      <c r="F176" s="1461">
        <f t="shared" si="52"/>
        <v>0</v>
      </c>
      <c r="G176" s="1513"/>
      <c r="H176" s="1408">
        <f t="shared" si="53"/>
        <v>0</v>
      </c>
      <c r="I176" s="1506">
        <v>44855</v>
      </c>
      <c r="J176" s="1506" t="s">
        <v>334</v>
      </c>
      <c r="K176" s="1506"/>
      <c r="L176" s="1461" t="s">
        <v>1319</v>
      </c>
      <c r="M176" s="1269">
        <v>44855</v>
      </c>
      <c r="N176" s="1354">
        <v>0</v>
      </c>
      <c r="O176" s="1354">
        <v>0</v>
      </c>
      <c r="P176" s="1354">
        <v>0</v>
      </c>
      <c r="Q176" s="1354"/>
      <c r="R176" s="1354"/>
      <c r="S176" s="1354"/>
      <c r="T176" s="1461"/>
      <c r="U176" s="1354"/>
      <c r="V176" s="1354"/>
      <c r="W176" s="1461"/>
      <c r="X176" s="1354"/>
      <c r="Y176" s="1354"/>
      <c r="Z176" s="1354"/>
      <c r="AA176" s="1354"/>
      <c r="AB176" s="1366"/>
      <c r="AC176" s="1507">
        <f t="shared" si="48"/>
        <v>90</v>
      </c>
      <c r="AD176" s="1508">
        <f t="shared" si="49"/>
        <v>0</v>
      </c>
      <c r="AE176" s="1351" t="s">
        <v>334</v>
      </c>
      <c r="AF176" s="14">
        <f t="shared" si="50"/>
        <v>0</v>
      </c>
      <c r="AG176" s="14" t="e">
        <f t="shared" si="51"/>
        <v>#DIV/0!</v>
      </c>
      <c r="AH176" s="1351" t="s">
        <v>334</v>
      </c>
      <c r="AI176" s="1351" t="s">
        <v>334</v>
      </c>
      <c r="AJ176" s="1461"/>
    </row>
    <row r="177" spans="1:36" ht="15.75">
      <c r="A177" s="1461">
        <v>89</v>
      </c>
      <c r="B177" s="1528" t="s">
        <v>6312</v>
      </c>
      <c r="C177" s="1350" t="s">
        <v>961</v>
      </c>
      <c r="D177" s="136"/>
      <c r="E177" s="1354">
        <v>12</v>
      </c>
      <c r="F177" s="1461">
        <f t="shared" si="52"/>
        <v>0</v>
      </c>
      <c r="G177" s="1513"/>
      <c r="H177" s="1408">
        <f t="shared" si="53"/>
        <v>0</v>
      </c>
      <c r="I177" s="1506">
        <v>44855</v>
      </c>
      <c r="J177" s="1506" t="s">
        <v>334</v>
      </c>
      <c r="K177" s="1506"/>
      <c r="L177" s="1461" t="s">
        <v>1319</v>
      </c>
      <c r="M177" s="1269">
        <v>44855</v>
      </c>
      <c r="N177" s="1354">
        <v>0</v>
      </c>
      <c r="O177" s="1354">
        <v>0</v>
      </c>
      <c r="P177" s="1354">
        <v>3.08</v>
      </c>
      <c r="Q177" s="1354"/>
      <c r="R177" s="1354"/>
      <c r="S177" s="1354"/>
      <c r="T177" s="1461"/>
      <c r="U177" s="1354"/>
      <c r="V177" s="1354"/>
      <c r="W177" s="1461"/>
      <c r="X177" s="1354"/>
      <c r="Y177" s="1354"/>
      <c r="Z177" s="1354"/>
      <c r="AA177" s="1354"/>
      <c r="AB177" s="1366"/>
      <c r="AC177" s="1507">
        <f t="shared" si="48"/>
        <v>8.92</v>
      </c>
      <c r="AD177" s="1508">
        <f t="shared" si="49"/>
        <v>0</v>
      </c>
      <c r="AE177" s="1351" t="s">
        <v>334</v>
      </c>
      <c r="AF177" s="14">
        <f t="shared" si="50"/>
        <v>1.0266666666666666</v>
      </c>
      <c r="AG177" s="14">
        <f t="shared" si="51"/>
        <v>8.6883116883116891</v>
      </c>
      <c r="AH177" s="1351" t="s">
        <v>334</v>
      </c>
      <c r="AI177" s="1351" t="s">
        <v>334</v>
      </c>
      <c r="AJ177" s="1461"/>
    </row>
    <row r="178" spans="1:36" ht="15.75">
      <c r="A178" s="1461">
        <v>90</v>
      </c>
      <c r="B178" s="1528" t="s">
        <v>6131</v>
      </c>
      <c r="C178" s="1350" t="s">
        <v>66</v>
      </c>
      <c r="D178" s="136"/>
      <c r="E178" s="1354">
        <v>50</v>
      </c>
      <c r="F178" s="1461">
        <f t="shared" si="52"/>
        <v>0</v>
      </c>
      <c r="G178" s="1513"/>
      <c r="H178" s="1408">
        <f t="shared" si="53"/>
        <v>0</v>
      </c>
      <c r="I178" s="1506">
        <v>44855</v>
      </c>
      <c r="J178" s="1506" t="s">
        <v>334</v>
      </c>
      <c r="K178" s="1506"/>
      <c r="L178" s="1461" t="s">
        <v>1319</v>
      </c>
      <c r="M178" s="1269">
        <v>44855</v>
      </c>
      <c r="N178" s="1354">
        <v>0</v>
      </c>
      <c r="O178" s="1354">
        <v>0</v>
      </c>
      <c r="P178" s="1354">
        <v>0</v>
      </c>
      <c r="Q178" s="1354"/>
      <c r="R178" s="1354"/>
      <c r="S178" s="1354"/>
      <c r="T178" s="1461"/>
      <c r="U178" s="1354"/>
      <c r="V178" s="1354"/>
      <c r="W178" s="1461"/>
      <c r="X178" s="1354"/>
      <c r="Y178" s="1354"/>
      <c r="Z178" s="1354"/>
      <c r="AA178" s="1354"/>
      <c r="AB178" s="1366"/>
      <c r="AC178" s="1507">
        <f t="shared" si="48"/>
        <v>50</v>
      </c>
      <c r="AD178" s="1508">
        <f t="shared" si="49"/>
        <v>0</v>
      </c>
      <c r="AE178" s="1351" t="s">
        <v>334</v>
      </c>
      <c r="AF178" s="14">
        <f t="shared" si="50"/>
        <v>0</v>
      </c>
      <c r="AG178" s="14" t="e">
        <f t="shared" si="51"/>
        <v>#DIV/0!</v>
      </c>
      <c r="AH178" s="1351" t="s">
        <v>334</v>
      </c>
      <c r="AI178" s="1351" t="s">
        <v>334</v>
      </c>
      <c r="AJ178" s="1461"/>
    </row>
    <row r="179" spans="1:36" ht="15.75">
      <c r="A179" s="1461">
        <v>91</v>
      </c>
      <c r="B179" s="1528" t="s">
        <v>8915</v>
      </c>
      <c r="C179" s="1350" t="s">
        <v>66</v>
      </c>
      <c r="D179" s="136">
        <v>1</v>
      </c>
      <c r="E179" s="1354"/>
      <c r="F179" s="1461"/>
      <c r="G179" s="1513">
        <v>2900</v>
      </c>
      <c r="H179" s="1408">
        <f t="shared" si="53"/>
        <v>2900</v>
      </c>
      <c r="I179" s="1506">
        <v>44977</v>
      </c>
      <c r="J179" s="1506" t="s">
        <v>334</v>
      </c>
      <c r="K179" s="1506"/>
      <c r="L179" s="1461" t="s">
        <v>1319</v>
      </c>
      <c r="M179" s="1269">
        <v>44977</v>
      </c>
      <c r="N179" s="1354"/>
      <c r="O179" s="1354">
        <v>220</v>
      </c>
      <c r="P179" s="1354">
        <v>525</v>
      </c>
      <c r="Q179" s="1354"/>
      <c r="R179" s="1354"/>
      <c r="S179" s="1354"/>
      <c r="T179" s="1461"/>
      <c r="U179" s="1354"/>
      <c r="V179" s="1354"/>
      <c r="W179" s="1461"/>
      <c r="X179" s="1354"/>
      <c r="Y179" s="1354"/>
      <c r="Z179" s="1354"/>
      <c r="AA179" s="1354"/>
      <c r="AB179" s="1366"/>
      <c r="AC179" s="1507">
        <f t="shared" si="48"/>
        <v>2155</v>
      </c>
      <c r="AD179" s="1508">
        <f t="shared" si="49"/>
        <v>2155</v>
      </c>
      <c r="AE179" s="1351" t="s">
        <v>334</v>
      </c>
      <c r="AF179" s="14">
        <f t="shared" si="50"/>
        <v>248.33333333333334</v>
      </c>
      <c r="AG179" s="14">
        <f t="shared" si="51"/>
        <v>8.6778523489932891</v>
      </c>
      <c r="AH179" s="1351" t="s">
        <v>334</v>
      </c>
      <c r="AI179" s="1351" t="s">
        <v>334</v>
      </c>
      <c r="AJ179" s="1461"/>
    </row>
    <row r="180" spans="1:36" ht="15.75">
      <c r="A180" s="1461">
        <v>92</v>
      </c>
      <c r="B180" s="1528" t="s">
        <v>6313</v>
      </c>
      <c r="C180" s="1350" t="s">
        <v>66</v>
      </c>
      <c r="D180" s="136"/>
      <c r="E180" s="1354">
        <v>60</v>
      </c>
      <c r="F180" s="1461">
        <f t="shared" si="52"/>
        <v>0</v>
      </c>
      <c r="G180" s="1513"/>
      <c r="H180" s="1408">
        <f t="shared" si="53"/>
        <v>0</v>
      </c>
      <c r="I180" s="1506">
        <v>44855</v>
      </c>
      <c r="J180" s="1506" t="s">
        <v>334</v>
      </c>
      <c r="K180" s="1506"/>
      <c r="L180" s="1461" t="s">
        <v>1319</v>
      </c>
      <c r="M180" s="1269">
        <v>44855</v>
      </c>
      <c r="N180" s="1354">
        <v>0</v>
      </c>
      <c r="O180" s="1354">
        <v>0</v>
      </c>
      <c r="P180" s="1354">
        <v>30</v>
      </c>
      <c r="Q180" s="1354"/>
      <c r="R180" s="1354"/>
      <c r="S180" s="1354"/>
      <c r="T180" s="1461"/>
      <c r="U180" s="1354"/>
      <c r="V180" s="1354"/>
      <c r="W180" s="1461"/>
      <c r="X180" s="1354"/>
      <c r="Y180" s="1354"/>
      <c r="Z180" s="1354"/>
      <c r="AA180" s="1354"/>
      <c r="AB180" s="1366"/>
      <c r="AC180" s="1507">
        <f t="shared" si="48"/>
        <v>30</v>
      </c>
      <c r="AD180" s="1508">
        <f t="shared" si="49"/>
        <v>0</v>
      </c>
      <c r="AE180" s="1351" t="s">
        <v>334</v>
      </c>
      <c r="AF180" s="14">
        <f t="shared" si="50"/>
        <v>10</v>
      </c>
      <c r="AG180" s="14">
        <f t="shared" si="51"/>
        <v>3</v>
      </c>
      <c r="AH180" s="1351" t="s">
        <v>334</v>
      </c>
      <c r="AI180" s="1351" t="s">
        <v>334</v>
      </c>
      <c r="AJ180" s="1461"/>
    </row>
    <row r="181" spans="1:36" ht="15.75">
      <c r="A181" s="1461">
        <v>93</v>
      </c>
      <c r="B181" s="1528" t="s">
        <v>6314</v>
      </c>
      <c r="C181" s="1350" t="s">
        <v>66</v>
      </c>
      <c r="D181" s="136"/>
      <c r="E181" s="1354">
        <v>10</v>
      </c>
      <c r="F181" s="1461">
        <f t="shared" si="52"/>
        <v>0</v>
      </c>
      <c r="G181" s="1513"/>
      <c r="H181" s="1408">
        <f t="shared" si="53"/>
        <v>0</v>
      </c>
      <c r="I181" s="1506">
        <v>44855</v>
      </c>
      <c r="J181" s="1506" t="s">
        <v>334</v>
      </c>
      <c r="K181" s="1506"/>
      <c r="L181" s="1461" t="s">
        <v>1319</v>
      </c>
      <c r="M181" s="1269">
        <v>44855</v>
      </c>
      <c r="N181" s="1354">
        <v>0</v>
      </c>
      <c r="O181" s="1354">
        <v>0</v>
      </c>
      <c r="P181" s="1354">
        <v>0</v>
      </c>
      <c r="Q181" s="1354"/>
      <c r="R181" s="1354"/>
      <c r="S181" s="1354"/>
      <c r="T181" s="1461"/>
      <c r="U181" s="1354"/>
      <c r="V181" s="1354"/>
      <c r="W181" s="1461"/>
      <c r="X181" s="1354"/>
      <c r="Y181" s="1354"/>
      <c r="Z181" s="1354"/>
      <c r="AA181" s="1354"/>
      <c r="AB181" s="1366"/>
      <c r="AC181" s="1507">
        <f t="shared" si="48"/>
        <v>10</v>
      </c>
      <c r="AD181" s="1508">
        <f t="shared" si="49"/>
        <v>0</v>
      </c>
      <c r="AE181" s="1351" t="s">
        <v>334</v>
      </c>
      <c r="AF181" s="14">
        <f t="shared" si="50"/>
        <v>0</v>
      </c>
      <c r="AG181" s="14" t="e">
        <f t="shared" si="51"/>
        <v>#DIV/0!</v>
      </c>
      <c r="AH181" s="1351" t="s">
        <v>334</v>
      </c>
      <c r="AI181" s="1351" t="s">
        <v>334</v>
      </c>
      <c r="AJ181" s="1461"/>
    </row>
    <row r="182" spans="1:36" ht="15.75">
      <c r="A182" s="1461">
        <v>95</v>
      </c>
      <c r="B182" s="1528" t="s">
        <v>6315</v>
      </c>
      <c r="C182" s="1350" t="s">
        <v>66</v>
      </c>
      <c r="D182" s="136"/>
      <c r="E182" s="1354">
        <v>80</v>
      </c>
      <c r="F182" s="1461">
        <f t="shared" si="52"/>
        <v>0</v>
      </c>
      <c r="G182" s="1513"/>
      <c r="H182" s="1408">
        <f t="shared" si="53"/>
        <v>0</v>
      </c>
      <c r="I182" s="1506">
        <v>44855</v>
      </c>
      <c r="J182" s="1506" t="s">
        <v>334</v>
      </c>
      <c r="K182" s="1506"/>
      <c r="L182" s="1461" t="s">
        <v>1319</v>
      </c>
      <c r="M182" s="1269">
        <v>44855</v>
      </c>
      <c r="N182" s="1354">
        <v>0</v>
      </c>
      <c r="O182" s="1354">
        <v>0</v>
      </c>
      <c r="P182" s="1354">
        <v>69</v>
      </c>
      <c r="Q182" s="1354"/>
      <c r="R182" s="1354"/>
      <c r="S182" s="1354"/>
      <c r="T182" s="1461"/>
      <c r="U182" s="1354"/>
      <c r="V182" s="1354"/>
      <c r="W182" s="1461"/>
      <c r="X182" s="1354"/>
      <c r="Y182" s="1354"/>
      <c r="Z182" s="1354"/>
      <c r="AA182" s="1354"/>
      <c r="AB182" s="1366"/>
      <c r="AC182" s="1507">
        <f t="shared" si="48"/>
        <v>11</v>
      </c>
      <c r="AD182" s="1508">
        <f t="shared" si="49"/>
        <v>0</v>
      </c>
      <c r="AE182" s="1351" t="s">
        <v>334</v>
      </c>
      <c r="AF182" s="14">
        <f t="shared" si="50"/>
        <v>23</v>
      </c>
      <c r="AG182" s="14">
        <f t="shared" si="51"/>
        <v>0.47826086956521741</v>
      </c>
      <c r="AH182" s="1351" t="s">
        <v>334</v>
      </c>
      <c r="AI182" s="1351" t="s">
        <v>334</v>
      </c>
      <c r="AJ182" s="1461"/>
    </row>
    <row r="183" spans="1:36" ht="15.75">
      <c r="A183" s="1461">
        <v>96</v>
      </c>
      <c r="B183" s="1528" t="s">
        <v>7166</v>
      </c>
      <c r="C183" s="1350" t="s">
        <v>66</v>
      </c>
      <c r="D183" s="136"/>
      <c r="E183" s="1354">
        <v>100</v>
      </c>
      <c r="F183" s="1461">
        <f t="shared" si="52"/>
        <v>0</v>
      </c>
      <c r="G183" s="1513"/>
      <c r="H183" s="1408">
        <f t="shared" si="53"/>
        <v>0</v>
      </c>
      <c r="I183" s="1506">
        <v>44855</v>
      </c>
      <c r="J183" s="1506" t="s">
        <v>334</v>
      </c>
      <c r="K183" s="1506"/>
      <c r="L183" s="1461" t="s">
        <v>1319</v>
      </c>
      <c r="M183" s="1269">
        <v>44855</v>
      </c>
      <c r="N183" s="1354">
        <v>0</v>
      </c>
      <c r="O183" s="1354">
        <v>0</v>
      </c>
      <c r="P183" s="1354">
        <v>0</v>
      </c>
      <c r="Q183" s="1354"/>
      <c r="R183" s="1354"/>
      <c r="S183" s="1354"/>
      <c r="T183" s="1461"/>
      <c r="U183" s="1354"/>
      <c r="V183" s="1354"/>
      <c r="W183" s="1461"/>
      <c r="X183" s="1354"/>
      <c r="Y183" s="1354"/>
      <c r="Z183" s="1354"/>
      <c r="AA183" s="1354"/>
      <c r="AB183" s="1366"/>
      <c r="AC183" s="1507">
        <f t="shared" si="48"/>
        <v>100</v>
      </c>
      <c r="AD183" s="1508">
        <f t="shared" si="49"/>
        <v>0</v>
      </c>
      <c r="AE183" s="1351" t="s">
        <v>334</v>
      </c>
      <c r="AF183" s="14">
        <f t="shared" si="50"/>
        <v>0</v>
      </c>
      <c r="AG183" s="14" t="e">
        <f t="shared" si="51"/>
        <v>#DIV/0!</v>
      </c>
      <c r="AH183" s="1351" t="s">
        <v>334</v>
      </c>
      <c r="AI183" s="1351" t="s">
        <v>334</v>
      </c>
      <c r="AJ183" s="1461"/>
    </row>
    <row r="184" spans="1:36" ht="15.75">
      <c r="A184" s="1461">
        <v>100</v>
      </c>
      <c r="B184" s="1528" t="s">
        <v>6316</v>
      </c>
      <c r="C184" s="1350" t="s">
        <v>66</v>
      </c>
      <c r="D184" s="136"/>
      <c r="E184" s="1354">
        <v>100</v>
      </c>
      <c r="F184" s="1461">
        <f t="shared" si="52"/>
        <v>0</v>
      </c>
      <c r="G184" s="1513"/>
      <c r="H184" s="1408">
        <f t="shared" si="53"/>
        <v>0</v>
      </c>
      <c r="I184" s="1506">
        <v>44855</v>
      </c>
      <c r="J184" s="1506" t="s">
        <v>334</v>
      </c>
      <c r="K184" s="1506"/>
      <c r="L184" s="1461" t="s">
        <v>1319</v>
      </c>
      <c r="M184" s="1269">
        <v>44855</v>
      </c>
      <c r="N184" s="1354">
        <v>0</v>
      </c>
      <c r="O184" s="1354">
        <v>0</v>
      </c>
      <c r="P184" s="1354">
        <v>0</v>
      </c>
      <c r="Q184" s="1354"/>
      <c r="R184" s="1354"/>
      <c r="S184" s="1354"/>
      <c r="T184" s="1461"/>
      <c r="U184" s="1354"/>
      <c r="V184" s="1354"/>
      <c r="W184" s="1461"/>
      <c r="X184" s="1354"/>
      <c r="Y184" s="1354"/>
      <c r="Z184" s="1354"/>
      <c r="AA184" s="1354"/>
      <c r="AB184" s="1366"/>
      <c r="AC184" s="1507">
        <f t="shared" si="48"/>
        <v>100</v>
      </c>
      <c r="AD184" s="1508">
        <f t="shared" si="49"/>
        <v>0</v>
      </c>
      <c r="AE184" s="1351" t="s">
        <v>334</v>
      </c>
      <c r="AF184" s="14">
        <f t="shared" si="50"/>
        <v>0</v>
      </c>
      <c r="AG184" s="14" t="e">
        <f t="shared" si="51"/>
        <v>#DIV/0!</v>
      </c>
      <c r="AH184" s="1351" t="s">
        <v>334</v>
      </c>
      <c r="AI184" s="1351" t="s">
        <v>334</v>
      </c>
      <c r="AJ184" s="1461"/>
    </row>
    <row r="185" spans="1:36" ht="15.75">
      <c r="A185" s="1461">
        <v>101</v>
      </c>
      <c r="B185" s="1528" t="s">
        <v>6317</v>
      </c>
      <c r="C185" s="1350" t="s">
        <v>66</v>
      </c>
      <c r="D185" s="136"/>
      <c r="E185" s="1354">
        <v>1</v>
      </c>
      <c r="F185" s="1461">
        <f t="shared" si="52"/>
        <v>0</v>
      </c>
      <c r="G185" s="1513"/>
      <c r="H185" s="1408">
        <f t="shared" si="53"/>
        <v>0</v>
      </c>
      <c r="I185" s="1506">
        <v>44855</v>
      </c>
      <c r="J185" s="1506" t="s">
        <v>334</v>
      </c>
      <c r="K185" s="1506"/>
      <c r="L185" s="1461" t="s">
        <v>1319</v>
      </c>
      <c r="M185" s="1269">
        <v>44855</v>
      </c>
      <c r="N185" s="1354">
        <v>0</v>
      </c>
      <c r="O185" s="1354">
        <v>0</v>
      </c>
      <c r="P185" s="1354">
        <v>0</v>
      </c>
      <c r="Q185" s="1354"/>
      <c r="R185" s="1354"/>
      <c r="S185" s="1354"/>
      <c r="T185" s="1461"/>
      <c r="U185" s="1354"/>
      <c r="V185" s="1354"/>
      <c r="W185" s="1461"/>
      <c r="X185" s="1354"/>
      <c r="Y185" s="1354"/>
      <c r="Z185" s="1354"/>
      <c r="AA185" s="1354"/>
      <c r="AB185" s="1366"/>
      <c r="AC185" s="1507">
        <f t="shared" si="48"/>
        <v>1</v>
      </c>
      <c r="AD185" s="1508">
        <f t="shared" si="49"/>
        <v>0</v>
      </c>
      <c r="AE185" s="1351" t="s">
        <v>334</v>
      </c>
      <c r="AF185" s="14">
        <f t="shared" si="50"/>
        <v>0</v>
      </c>
      <c r="AG185" s="14" t="e">
        <f t="shared" si="51"/>
        <v>#DIV/0!</v>
      </c>
      <c r="AH185" s="1351" t="s">
        <v>334</v>
      </c>
      <c r="AI185" s="1351" t="s">
        <v>334</v>
      </c>
      <c r="AJ185" s="1461"/>
    </row>
    <row r="186" spans="1:36" ht="15.75">
      <c r="A186" s="1461">
        <v>102</v>
      </c>
      <c r="B186" s="1528" t="s">
        <v>6318</v>
      </c>
      <c r="C186" s="1350" t="s">
        <v>66</v>
      </c>
      <c r="D186" s="136"/>
      <c r="E186" s="1354">
        <v>25</v>
      </c>
      <c r="F186" s="1461">
        <f t="shared" si="52"/>
        <v>0</v>
      </c>
      <c r="G186" s="1513"/>
      <c r="H186" s="1408">
        <f t="shared" si="53"/>
        <v>0</v>
      </c>
      <c r="I186" s="1506">
        <v>44855</v>
      </c>
      <c r="J186" s="1506" t="s">
        <v>334</v>
      </c>
      <c r="K186" s="1506"/>
      <c r="L186" s="1461" t="s">
        <v>1319</v>
      </c>
      <c r="M186" s="1269">
        <v>44855</v>
      </c>
      <c r="N186" s="1354">
        <v>0</v>
      </c>
      <c r="O186" s="1354">
        <v>0</v>
      </c>
      <c r="P186" s="1354">
        <v>15</v>
      </c>
      <c r="Q186" s="1354"/>
      <c r="R186" s="1354"/>
      <c r="S186" s="1354"/>
      <c r="T186" s="1461"/>
      <c r="U186" s="1354"/>
      <c r="V186" s="1354"/>
      <c r="W186" s="1461"/>
      <c r="X186" s="1354"/>
      <c r="Y186" s="1354"/>
      <c r="Z186" s="1354"/>
      <c r="AA186" s="1354"/>
      <c r="AB186" s="1366"/>
      <c r="AC186" s="1507">
        <f t="shared" si="48"/>
        <v>10</v>
      </c>
      <c r="AD186" s="1508">
        <f t="shared" si="49"/>
        <v>0</v>
      </c>
      <c r="AE186" s="1351" t="s">
        <v>334</v>
      </c>
      <c r="AF186" s="14">
        <f t="shared" si="50"/>
        <v>5</v>
      </c>
      <c r="AG186" s="14">
        <f t="shared" si="51"/>
        <v>2</v>
      </c>
      <c r="AH186" s="1351" t="s">
        <v>334</v>
      </c>
      <c r="AI186" s="1351" t="s">
        <v>334</v>
      </c>
      <c r="AJ186" s="1461"/>
    </row>
    <row r="187" spans="1:36" ht="15.75">
      <c r="A187" s="1461">
        <v>104</v>
      </c>
      <c r="B187" s="1528" t="s">
        <v>6319</v>
      </c>
      <c r="C187" s="1350" t="s">
        <v>961</v>
      </c>
      <c r="D187" s="136"/>
      <c r="E187" s="1354">
        <v>1</v>
      </c>
      <c r="F187" s="1461">
        <f t="shared" si="52"/>
        <v>0</v>
      </c>
      <c r="G187" s="1513"/>
      <c r="H187" s="1408">
        <f t="shared" si="53"/>
        <v>0</v>
      </c>
      <c r="I187" s="1506">
        <v>44855</v>
      </c>
      <c r="J187" s="1506" t="s">
        <v>334</v>
      </c>
      <c r="K187" s="1506"/>
      <c r="L187" s="1461" t="s">
        <v>1319</v>
      </c>
      <c r="M187" s="1269">
        <v>44855</v>
      </c>
      <c r="N187" s="1354">
        <v>0</v>
      </c>
      <c r="O187" s="1354">
        <v>0</v>
      </c>
      <c r="P187" s="1354">
        <v>0.5</v>
      </c>
      <c r="Q187" s="1354"/>
      <c r="R187" s="1354"/>
      <c r="S187" s="1354"/>
      <c r="T187" s="1461"/>
      <c r="U187" s="1354"/>
      <c r="V187" s="1354"/>
      <c r="W187" s="1461"/>
      <c r="X187" s="1354"/>
      <c r="Y187" s="1354"/>
      <c r="Z187" s="1354"/>
      <c r="AA187" s="1354"/>
      <c r="AB187" s="1366"/>
      <c r="AC187" s="1507">
        <f t="shared" si="48"/>
        <v>0.5</v>
      </c>
      <c r="AD187" s="1508">
        <f t="shared" si="49"/>
        <v>0</v>
      </c>
      <c r="AE187" s="1351" t="s">
        <v>334</v>
      </c>
      <c r="AF187" s="14">
        <f t="shared" si="50"/>
        <v>0.16666666666666666</v>
      </c>
      <c r="AG187" s="14">
        <f t="shared" si="51"/>
        <v>3</v>
      </c>
      <c r="AH187" s="1351" t="s">
        <v>334</v>
      </c>
      <c r="AI187" s="1351" t="s">
        <v>334</v>
      </c>
      <c r="AJ187" s="1461"/>
    </row>
    <row r="188" spans="1:36" ht="15.75">
      <c r="A188" s="1461">
        <v>105</v>
      </c>
      <c r="B188" s="1528" t="s">
        <v>6320</v>
      </c>
      <c r="C188" s="1350" t="s">
        <v>961</v>
      </c>
      <c r="D188" s="136"/>
      <c r="E188" s="1354">
        <v>16</v>
      </c>
      <c r="F188" s="1461">
        <f t="shared" si="52"/>
        <v>0</v>
      </c>
      <c r="G188" s="1513"/>
      <c r="H188" s="1408">
        <f t="shared" si="53"/>
        <v>0</v>
      </c>
      <c r="I188" s="1506">
        <v>44855</v>
      </c>
      <c r="J188" s="1506" t="s">
        <v>334</v>
      </c>
      <c r="K188" s="1506"/>
      <c r="L188" s="1461" t="s">
        <v>1319</v>
      </c>
      <c r="M188" s="1269">
        <v>44855</v>
      </c>
      <c r="N188" s="1354">
        <v>0</v>
      </c>
      <c r="O188" s="1354">
        <v>0</v>
      </c>
      <c r="P188" s="1354">
        <v>8</v>
      </c>
      <c r="Q188" s="1354"/>
      <c r="R188" s="1354"/>
      <c r="S188" s="1354"/>
      <c r="T188" s="1461"/>
      <c r="U188" s="1354"/>
      <c r="V188" s="1354"/>
      <c r="W188" s="1461"/>
      <c r="X188" s="1354"/>
      <c r="Y188" s="1354"/>
      <c r="Z188" s="1354"/>
      <c r="AA188" s="1354"/>
      <c r="AB188" s="1366"/>
      <c r="AC188" s="1507">
        <f t="shared" si="48"/>
        <v>8</v>
      </c>
      <c r="AD188" s="1508">
        <f t="shared" si="49"/>
        <v>0</v>
      </c>
      <c r="AE188" s="1351" t="s">
        <v>334</v>
      </c>
      <c r="AF188" s="14">
        <f t="shared" si="50"/>
        <v>2.6666666666666665</v>
      </c>
      <c r="AG188" s="14">
        <f t="shared" si="51"/>
        <v>3</v>
      </c>
      <c r="AH188" s="1351" t="s">
        <v>334</v>
      </c>
      <c r="AI188" s="1351" t="s">
        <v>334</v>
      </c>
      <c r="AJ188" s="1461"/>
    </row>
    <row r="189" spans="1:36" ht="15.75">
      <c r="A189" s="1461">
        <v>108</v>
      </c>
      <c r="B189" s="22" t="s">
        <v>3657</v>
      </c>
      <c r="C189" s="22" t="s">
        <v>63</v>
      </c>
      <c r="D189" s="24">
        <v>1</v>
      </c>
      <c r="E189" s="1354">
        <v>2500</v>
      </c>
      <c r="F189" s="1461">
        <f t="shared" si="52"/>
        <v>2500</v>
      </c>
      <c r="G189" s="1513"/>
      <c r="H189" s="1408">
        <f t="shared" si="53"/>
        <v>0</v>
      </c>
      <c r="I189" s="1506">
        <v>44728</v>
      </c>
      <c r="J189" s="1358">
        <v>45046</v>
      </c>
      <c r="K189" s="1358"/>
      <c r="L189" s="1353" t="s">
        <v>1319</v>
      </c>
      <c r="M189" s="1351">
        <v>44728</v>
      </c>
      <c r="N189" s="1354">
        <v>0</v>
      </c>
      <c r="O189" s="1354">
        <v>0</v>
      </c>
      <c r="P189" s="1354">
        <v>0</v>
      </c>
      <c r="Q189" s="1354"/>
      <c r="R189" s="1354"/>
      <c r="S189" s="1354"/>
      <c r="T189" s="1461"/>
      <c r="U189" s="1354"/>
      <c r="V189" s="1354"/>
      <c r="W189" s="1461"/>
      <c r="X189" s="1354"/>
      <c r="Y189" s="1354"/>
      <c r="Z189" s="1354"/>
      <c r="AA189" s="1354"/>
      <c r="AB189" s="1366"/>
      <c r="AC189" s="1507">
        <f t="shared" si="48"/>
        <v>2500</v>
      </c>
      <c r="AD189" s="1508">
        <f t="shared" si="49"/>
        <v>2500</v>
      </c>
      <c r="AE189" s="14">
        <f>(J189-"01.04.2023")/30</f>
        <v>0.96666666666666667</v>
      </c>
      <c r="AF189" s="14">
        <f t="shared" si="50"/>
        <v>0</v>
      </c>
      <c r="AG189" s="14" t="e">
        <f t="shared" si="51"/>
        <v>#DIV/0!</v>
      </c>
      <c r="AH189" s="14" t="e">
        <f>AG189-AE189</f>
        <v>#DIV/0!</v>
      </c>
      <c r="AI189" s="14">
        <f>AC189-(AE189*AF189)</f>
        <v>2500</v>
      </c>
      <c r="AJ189" s="1461"/>
    </row>
    <row r="190" spans="1:36" ht="15.75">
      <c r="A190" s="1461">
        <v>109</v>
      </c>
      <c r="B190" s="1350" t="s">
        <v>3504</v>
      </c>
      <c r="C190" s="1537" t="s">
        <v>3505</v>
      </c>
      <c r="D190" s="24">
        <v>5</v>
      </c>
      <c r="E190" s="1354">
        <v>120</v>
      </c>
      <c r="F190" s="1461">
        <f t="shared" si="52"/>
        <v>600</v>
      </c>
      <c r="G190" s="1513"/>
      <c r="H190" s="1408">
        <f t="shared" si="53"/>
        <v>0</v>
      </c>
      <c r="I190" s="1506">
        <v>44784</v>
      </c>
      <c r="J190" s="1358" t="s">
        <v>334</v>
      </c>
      <c r="K190" s="1358"/>
      <c r="L190" s="1353">
        <v>592</v>
      </c>
      <c r="M190" s="1351">
        <v>44769</v>
      </c>
      <c r="N190" s="1354">
        <v>5</v>
      </c>
      <c r="O190" s="1354">
        <v>25</v>
      </c>
      <c r="P190" s="1354">
        <v>30</v>
      </c>
      <c r="Q190" s="1354"/>
      <c r="R190" s="1354"/>
      <c r="S190" s="1354"/>
      <c r="T190" s="1461"/>
      <c r="U190" s="1354"/>
      <c r="V190" s="1354"/>
      <c r="W190" s="1461"/>
      <c r="X190" s="1354"/>
      <c r="Y190" s="1354"/>
      <c r="Z190" s="1354"/>
      <c r="AA190" s="1354"/>
      <c r="AB190" s="1366"/>
      <c r="AC190" s="1507">
        <f t="shared" si="48"/>
        <v>60</v>
      </c>
      <c r="AD190" s="1508">
        <f t="shared" si="49"/>
        <v>300</v>
      </c>
      <c r="AE190" s="1351" t="s">
        <v>334</v>
      </c>
      <c r="AF190" s="14">
        <f t="shared" si="50"/>
        <v>20</v>
      </c>
      <c r="AG190" s="14">
        <f t="shared" si="51"/>
        <v>3</v>
      </c>
      <c r="AH190" s="1351" t="s">
        <v>334</v>
      </c>
      <c r="AI190" s="1351" t="s">
        <v>334</v>
      </c>
      <c r="AJ190" s="1461"/>
    </row>
    <row r="191" spans="1:36" ht="15.75">
      <c r="A191" s="1461">
        <v>110</v>
      </c>
      <c r="B191" s="22" t="s">
        <v>2870</v>
      </c>
      <c r="C191" s="22" t="s">
        <v>66</v>
      </c>
      <c r="D191" s="24">
        <v>105.34868</v>
      </c>
      <c r="E191" s="1354">
        <v>360</v>
      </c>
      <c r="F191" s="1461">
        <f t="shared" si="52"/>
        <v>37925.524799999999</v>
      </c>
      <c r="G191" s="1271"/>
      <c r="H191" s="1408">
        <f t="shared" si="53"/>
        <v>0</v>
      </c>
      <c r="I191" s="1506">
        <v>44693</v>
      </c>
      <c r="J191" s="1364">
        <v>45443</v>
      </c>
      <c r="K191" s="1364"/>
      <c r="L191" s="1353" t="s">
        <v>1319</v>
      </c>
      <c r="M191" s="1351">
        <v>44728</v>
      </c>
      <c r="N191" s="1354">
        <v>110</v>
      </c>
      <c r="O191" s="1354">
        <v>10</v>
      </c>
      <c r="P191" s="1354">
        <v>25</v>
      </c>
      <c r="Q191" s="1354"/>
      <c r="R191" s="1354"/>
      <c r="S191" s="1354"/>
      <c r="T191" s="1461"/>
      <c r="U191" s="1354"/>
      <c r="V191" s="1354"/>
      <c r="W191" s="1461"/>
      <c r="X191" s="1354"/>
      <c r="Y191" s="1354"/>
      <c r="Z191" s="1354"/>
      <c r="AA191" s="1354"/>
      <c r="AB191" s="1366"/>
      <c r="AC191" s="1507">
        <f t="shared" si="48"/>
        <v>215</v>
      </c>
      <c r="AD191" s="1508">
        <f t="shared" si="49"/>
        <v>22649.966199999999</v>
      </c>
      <c r="AE191" s="14">
        <f>(J191-"01.04.2023")/30</f>
        <v>14.2</v>
      </c>
      <c r="AF191" s="14">
        <f t="shared" si="50"/>
        <v>48.333333333333336</v>
      </c>
      <c r="AG191" s="14">
        <f t="shared" si="51"/>
        <v>4.4482758620689653</v>
      </c>
      <c r="AH191" s="14">
        <f>AG191-AE191</f>
        <v>-9.7517241379310349</v>
      </c>
      <c r="AI191" s="14">
        <f>AC191-(AE191*AF191)</f>
        <v>-471.33333333333337</v>
      </c>
      <c r="AJ191" s="1461"/>
    </row>
    <row r="192" spans="1:36" ht="15.75" customHeight="1">
      <c r="A192" s="1461">
        <v>111</v>
      </c>
      <c r="B192" s="22" t="s">
        <v>8228</v>
      </c>
      <c r="C192" s="22" t="s">
        <v>66</v>
      </c>
      <c r="D192" s="24">
        <v>1</v>
      </c>
      <c r="E192" s="1354"/>
      <c r="F192" s="1461"/>
      <c r="G192" s="1271">
        <v>13</v>
      </c>
      <c r="H192" s="1408">
        <f t="shared" si="53"/>
        <v>13</v>
      </c>
      <c r="I192" s="1506">
        <v>44930</v>
      </c>
      <c r="J192" s="1506" t="s">
        <v>334</v>
      </c>
      <c r="K192" s="1364"/>
      <c r="L192" s="1353" t="s">
        <v>1319</v>
      </c>
      <c r="M192" s="1506">
        <v>44930</v>
      </c>
      <c r="N192" s="1354">
        <v>8</v>
      </c>
      <c r="O192" s="1354">
        <v>0</v>
      </c>
      <c r="P192" s="1354">
        <v>2</v>
      </c>
      <c r="Q192" s="1354"/>
      <c r="R192" s="1354"/>
      <c r="S192" s="1354"/>
      <c r="T192" s="1461"/>
      <c r="U192" s="1354"/>
      <c r="V192" s="1354"/>
      <c r="W192" s="1461"/>
      <c r="X192" s="1354"/>
      <c r="Y192" s="1354"/>
      <c r="Z192" s="1354"/>
      <c r="AA192" s="1354"/>
      <c r="AB192" s="1366"/>
      <c r="AC192" s="1507">
        <f t="shared" si="48"/>
        <v>3</v>
      </c>
      <c r="AD192" s="1508">
        <f t="shared" si="49"/>
        <v>3</v>
      </c>
      <c r="AE192" s="1351" t="s">
        <v>334</v>
      </c>
      <c r="AF192" s="14">
        <f t="shared" si="50"/>
        <v>3.3333333333333335</v>
      </c>
      <c r="AG192" s="14">
        <f t="shared" si="51"/>
        <v>0.89999999999999991</v>
      </c>
      <c r="AH192" s="1351" t="s">
        <v>334</v>
      </c>
      <c r="AI192" s="1351" t="s">
        <v>334</v>
      </c>
      <c r="AJ192" s="1461"/>
    </row>
    <row r="193" spans="1:36" ht="15.75">
      <c r="A193" s="1461">
        <v>112</v>
      </c>
      <c r="B193" s="22" t="s">
        <v>8438</v>
      </c>
      <c r="C193" s="22" t="s">
        <v>66</v>
      </c>
      <c r="D193" s="24">
        <v>1</v>
      </c>
      <c r="E193" s="1354"/>
      <c r="F193" s="1461"/>
      <c r="G193" s="1271">
        <v>900</v>
      </c>
      <c r="H193" s="1408">
        <f t="shared" si="53"/>
        <v>900</v>
      </c>
      <c r="I193" s="1506">
        <v>44930</v>
      </c>
      <c r="J193" s="1506" t="s">
        <v>334</v>
      </c>
      <c r="K193" s="1364"/>
      <c r="L193" s="1353" t="s">
        <v>1319</v>
      </c>
      <c r="M193" s="1506">
        <v>44930</v>
      </c>
      <c r="N193" s="1354">
        <v>0</v>
      </c>
      <c r="O193" s="1354">
        <v>0</v>
      </c>
      <c r="P193" s="1354">
        <v>330</v>
      </c>
      <c r="Q193" s="1354"/>
      <c r="R193" s="1354"/>
      <c r="S193" s="1354"/>
      <c r="T193" s="1461"/>
      <c r="U193" s="1354"/>
      <c r="V193" s="1354"/>
      <c r="W193" s="1461"/>
      <c r="X193" s="1354"/>
      <c r="Y193" s="1354"/>
      <c r="Z193" s="1354"/>
      <c r="AA193" s="1354"/>
      <c r="AB193" s="1366"/>
      <c r="AC193" s="1507">
        <f t="shared" si="48"/>
        <v>570</v>
      </c>
      <c r="AD193" s="1508">
        <f t="shared" si="49"/>
        <v>570</v>
      </c>
      <c r="AE193" s="1351" t="s">
        <v>334</v>
      </c>
      <c r="AF193" s="14">
        <f t="shared" si="50"/>
        <v>110</v>
      </c>
      <c r="AG193" s="14">
        <f t="shared" si="51"/>
        <v>5.1818181818181817</v>
      </c>
      <c r="AH193" s="1351" t="s">
        <v>334</v>
      </c>
      <c r="AI193" s="1351" t="s">
        <v>334</v>
      </c>
      <c r="AJ193" s="1461"/>
    </row>
    <row r="194" spans="1:36" ht="15.75">
      <c r="A194" s="1461">
        <v>114</v>
      </c>
      <c r="B194" s="22" t="s">
        <v>4164</v>
      </c>
      <c r="C194" s="22" t="s">
        <v>63</v>
      </c>
      <c r="D194" s="24">
        <v>1</v>
      </c>
      <c r="E194" s="1354">
        <v>838</v>
      </c>
      <c r="F194" s="1461">
        <f t="shared" si="52"/>
        <v>838</v>
      </c>
      <c r="G194" s="1271"/>
      <c r="H194" s="1408">
        <f t="shared" si="53"/>
        <v>0</v>
      </c>
      <c r="I194" s="1506">
        <v>44756</v>
      </c>
      <c r="J194" s="1364">
        <v>45382</v>
      </c>
      <c r="K194" s="1364"/>
      <c r="L194" s="1353" t="s">
        <v>1319</v>
      </c>
      <c r="M194" s="1351">
        <v>44756</v>
      </c>
      <c r="N194" s="1354">
        <v>292</v>
      </c>
      <c r="O194" s="1354">
        <v>42</v>
      </c>
      <c r="P194" s="1354">
        <v>105</v>
      </c>
      <c r="Q194" s="1354"/>
      <c r="R194" s="1354"/>
      <c r="S194" s="1354"/>
      <c r="T194" s="1461"/>
      <c r="U194" s="1354"/>
      <c r="V194" s="1354"/>
      <c r="W194" s="1461"/>
      <c r="X194" s="1354"/>
      <c r="Y194" s="1354"/>
      <c r="Z194" s="1354"/>
      <c r="AA194" s="1354"/>
      <c r="AB194" s="1366"/>
      <c r="AC194" s="1507">
        <f t="shared" si="48"/>
        <v>399</v>
      </c>
      <c r="AD194" s="1508">
        <f t="shared" si="49"/>
        <v>399</v>
      </c>
      <c r="AE194" s="14">
        <f>(J194-"01.04.2023")/30</f>
        <v>12.166666666666666</v>
      </c>
      <c r="AF194" s="14">
        <f t="shared" si="50"/>
        <v>146.33333333333334</v>
      </c>
      <c r="AG194" s="14">
        <f t="shared" si="51"/>
        <v>2.726651480637813</v>
      </c>
      <c r="AH194" s="14">
        <f>AG194-AE194</f>
        <v>-9.4400151860288535</v>
      </c>
      <c r="AI194" s="14">
        <f>AC194-(AE194*AF194)</f>
        <v>-1381.3888888888889</v>
      </c>
      <c r="AJ194" s="1461"/>
    </row>
    <row r="195" spans="1:36" ht="15.75">
      <c r="A195" s="1461">
        <v>115</v>
      </c>
      <c r="B195" s="22" t="s">
        <v>4165</v>
      </c>
      <c r="C195" s="22" t="s">
        <v>63</v>
      </c>
      <c r="D195" s="24">
        <v>1</v>
      </c>
      <c r="E195" s="1354">
        <v>558</v>
      </c>
      <c r="F195" s="1461">
        <f t="shared" si="52"/>
        <v>558</v>
      </c>
      <c r="G195" s="1271"/>
      <c r="H195" s="1408">
        <f t="shared" si="53"/>
        <v>0</v>
      </c>
      <c r="I195" s="1506">
        <v>44756</v>
      </c>
      <c r="J195" s="1364">
        <v>45382</v>
      </c>
      <c r="K195" s="1364"/>
      <c r="L195" s="1353" t="s">
        <v>1319</v>
      </c>
      <c r="M195" s="1351">
        <v>44756</v>
      </c>
      <c r="N195" s="1354">
        <v>82</v>
      </c>
      <c r="O195" s="1354">
        <v>0</v>
      </c>
      <c r="P195" s="1354">
        <v>0</v>
      </c>
      <c r="Q195" s="1354"/>
      <c r="R195" s="1354"/>
      <c r="S195" s="1354"/>
      <c r="T195" s="1461"/>
      <c r="U195" s="1354"/>
      <c r="V195" s="1354"/>
      <c r="W195" s="1461"/>
      <c r="X195" s="1354"/>
      <c r="Y195" s="1354"/>
      <c r="Z195" s="1354"/>
      <c r="AA195" s="1354"/>
      <c r="AB195" s="1366"/>
      <c r="AC195" s="1507">
        <f t="shared" si="48"/>
        <v>476</v>
      </c>
      <c r="AD195" s="1508">
        <f t="shared" si="49"/>
        <v>476</v>
      </c>
      <c r="AE195" s="14">
        <f>(J195-"01.04.2023")/30</f>
        <v>12.166666666666666</v>
      </c>
      <c r="AF195" s="14">
        <f t="shared" si="50"/>
        <v>27.333333333333332</v>
      </c>
      <c r="AG195" s="14">
        <f t="shared" si="51"/>
        <v>17.414634146341463</v>
      </c>
      <c r="AH195" s="14">
        <f>AG195-AE195</f>
        <v>5.2479674796747968</v>
      </c>
      <c r="AI195" s="14">
        <f>AC195-(AE195*AF195)</f>
        <v>143.44444444444446</v>
      </c>
      <c r="AJ195" s="1461"/>
    </row>
    <row r="196" spans="1:36" ht="15.75">
      <c r="A196" s="1461">
        <v>116</v>
      </c>
      <c r="B196" s="1350" t="s">
        <v>6321</v>
      </c>
      <c r="C196" s="1286" t="s">
        <v>66</v>
      </c>
      <c r="D196" s="24">
        <v>1</v>
      </c>
      <c r="E196" s="1354">
        <v>7</v>
      </c>
      <c r="F196" s="1461">
        <f t="shared" si="52"/>
        <v>7</v>
      </c>
      <c r="G196" s="1350"/>
      <c r="H196" s="1408">
        <f t="shared" si="53"/>
        <v>0</v>
      </c>
      <c r="I196" s="1506">
        <v>44854</v>
      </c>
      <c r="J196" s="1506" t="s">
        <v>334</v>
      </c>
      <c r="K196" s="1364"/>
      <c r="L196" s="1353" t="s">
        <v>1319</v>
      </c>
      <c r="M196" s="1506">
        <v>44854</v>
      </c>
      <c r="N196" s="1354">
        <v>0</v>
      </c>
      <c r="O196" s="1354">
        <v>0</v>
      </c>
      <c r="P196" s="1354">
        <v>1</v>
      </c>
      <c r="Q196" s="1354"/>
      <c r="R196" s="1354"/>
      <c r="S196" s="1354"/>
      <c r="T196" s="1461"/>
      <c r="U196" s="1354"/>
      <c r="V196" s="1354"/>
      <c r="W196" s="1461"/>
      <c r="X196" s="1354"/>
      <c r="Y196" s="1354"/>
      <c r="Z196" s="1354"/>
      <c r="AA196" s="1354"/>
      <c r="AB196" s="1366"/>
      <c r="AC196" s="1507">
        <f t="shared" si="48"/>
        <v>6</v>
      </c>
      <c r="AD196" s="1508">
        <f t="shared" si="49"/>
        <v>6</v>
      </c>
      <c r="AE196" s="1351" t="s">
        <v>334</v>
      </c>
      <c r="AF196" s="14">
        <f t="shared" si="50"/>
        <v>0.33333333333333331</v>
      </c>
      <c r="AG196" s="14">
        <f t="shared" si="51"/>
        <v>18</v>
      </c>
      <c r="AH196" s="1351" t="s">
        <v>334</v>
      </c>
      <c r="AI196" s="1351" t="s">
        <v>334</v>
      </c>
      <c r="AJ196" s="1461"/>
    </row>
    <row r="197" spans="1:36" ht="15.75">
      <c r="A197" s="1461">
        <v>118</v>
      </c>
      <c r="B197" s="1350" t="s">
        <v>6322</v>
      </c>
      <c r="C197" s="1286" t="s">
        <v>66</v>
      </c>
      <c r="D197" s="24">
        <v>1</v>
      </c>
      <c r="E197" s="1354">
        <v>179</v>
      </c>
      <c r="F197" s="1461">
        <f t="shared" si="52"/>
        <v>179</v>
      </c>
      <c r="G197" s="1350"/>
      <c r="H197" s="1408">
        <f t="shared" si="53"/>
        <v>0</v>
      </c>
      <c r="I197" s="1506">
        <v>44854</v>
      </c>
      <c r="J197" s="1506" t="s">
        <v>334</v>
      </c>
      <c r="K197" s="1364"/>
      <c r="L197" s="1353" t="s">
        <v>1319</v>
      </c>
      <c r="M197" s="1506">
        <v>44854</v>
      </c>
      <c r="N197" s="1354">
        <v>85</v>
      </c>
      <c r="O197" s="1354">
        <v>19</v>
      </c>
      <c r="P197" s="1354">
        <v>11</v>
      </c>
      <c r="Q197" s="1354"/>
      <c r="R197" s="1354"/>
      <c r="S197" s="1354"/>
      <c r="T197" s="1461"/>
      <c r="U197" s="1354"/>
      <c r="V197" s="1354"/>
      <c r="W197" s="1461"/>
      <c r="X197" s="1354"/>
      <c r="Y197" s="1354"/>
      <c r="Z197" s="1354"/>
      <c r="AA197" s="1354"/>
      <c r="AB197" s="1366"/>
      <c r="AC197" s="1507">
        <f t="shared" si="48"/>
        <v>64</v>
      </c>
      <c r="AD197" s="1508">
        <f t="shared" si="49"/>
        <v>64</v>
      </c>
      <c r="AE197" s="1351" t="s">
        <v>334</v>
      </c>
      <c r="AF197" s="14">
        <f t="shared" si="50"/>
        <v>38.333333333333336</v>
      </c>
      <c r="AG197" s="14">
        <f t="shared" si="51"/>
        <v>1.6695652173913043</v>
      </c>
      <c r="AH197" s="1351" t="s">
        <v>334</v>
      </c>
      <c r="AI197" s="1351" t="s">
        <v>334</v>
      </c>
      <c r="AJ197" s="1461"/>
    </row>
    <row r="198" spans="1:36" ht="15.75">
      <c r="A198" s="1461">
        <v>119</v>
      </c>
      <c r="B198" s="1518" t="s">
        <v>5418</v>
      </c>
      <c r="C198" s="22" t="s">
        <v>5419</v>
      </c>
      <c r="D198" s="24">
        <v>1.06</v>
      </c>
      <c r="E198" s="1354">
        <v>420</v>
      </c>
      <c r="F198" s="1461">
        <f t="shared" si="52"/>
        <v>445.20000000000005</v>
      </c>
      <c r="G198" s="1513"/>
      <c r="H198" s="1408">
        <f t="shared" si="53"/>
        <v>0</v>
      </c>
      <c r="I198" s="1506">
        <v>44810</v>
      </c>
      <c r="J198" s="1358">
        <v>45657</v>
      </c>
      <c r="K198" s="1358"/>
      <c r="L198" s="1375" t="s">
        <v>1319</v>
      </c>
      <c r="M198" s="1358">
        <v>44810</v>
      </c>
      <c r="N198" s="1354">
        <v>0</v>
      </c>
      <c r="O198" s="1354">
        <v>0</v>
      </c>
      <c r="P198" s="1354">
        <v>0</v>
      </c>
      <c r="Q198" s="1354"/>
      <c r="R198" s="1354"/>
      <c r="S198" s="1354"/>
      <c r="T198" s="1461"/>
      <c r="U198" s="1354"/>
      <c r="V198" s="1354"/>
      <c r="W198" s="1461"/>
      <c r="X198" s="1354"/>
      <c r="Y198" s="1354"/>
      <c r="Z198" s="1354"/>
      <c r="AA198" s="1354"/>
      <c r="AB198" s="1366"/>
      <c r="AC198" s="1507">
        <f t="shared" si="48"/>
        <v>420</v>
      </c>
      <c r="AD198" s="1508">
        <f t="shared" si="49"/>
        <v>445.20000000000005</v>
      </c>
      <c r="AE198" s="14">
        <f>(J198-"01.04.2023")/30</f>
        <v>21.333333333333332</v>
      </c>
      <c r="AF198" s="14">
        <f t="shared" si="50"/>
        <v>0</v>
      </c>
      <c r="AG198" s="14" t="e">
        <f t="shared" si="51"/>
        <v>#DIV/0!</v>
      </c>
      <c r="AH198" s="14" t="e">
        <f>AG198-AE198</f>
        <v>#DIV/0!</v>
      </c>
      <c r="AI198" s="14">
        <f>AC198-(AE198*AF198)</f>
        <v>420</v>
      </c>
      <c r="AJ198" s="1461"/>
    </row>
    <row r="199" spans="1:36" ht="15.75" customHeight="1">
      <c r="A199" s="1461">
        <v>120</v>
      </c>
      <c r="B199" s="1528" t="s">
        <v>6323</v>
      </c>
      <c r="C199" s="1350" t="s">
        <v>66</v>
      </c>
      <c r="D199" s="24"/>
      <c r="E199" s="1354">
        <v>63</v>
      </c>
      <c r="F199" s="1461">
        <f t="shared" si="52"/>
        <v>0</v>
      </c>
      <c r="G199" s="1513"/>
      <c r="H199" s="1408">
        <f t="shared" si="53"/>
        <v>0</v>
      </c>
      <c r="I199" s="1506">
        <v>44855</v>
      </c>
      <c r="J199" s="1506" t="s">
        <v>334</v>
      </c>
      <c r="K199" s="1506"/>
      <c r="L199" s="1461" t="s">
        <v>1319</v>
      </c>
      <c r="M199" s="1269">
        <v>44855</v>
      </c>
      <c r="N199" s="1354">
        <v>0</v>
      </c>
      <c r="O199" s="1354">
        <v>0</v>
      </c>
      <c r="P199" s="1354">
        <v>0</v>
      </c>
      <c r="Q199" s="1354"/>
      <c r="R199" s="1354"/>
      <c r="S199" s="1354"/>
      <c r="T199" s="1461"/>
      <c r="U199" s="1354"/>
      <c r="V199" s="1354"/>
      <c r="W199" s="1461"/>
      <c r="X199" s="1354"/>
      <c r="Y199" s="1354"/>
      <c r="Z199" s="1354"/>
      <c r="AA199" s="1354"/>
      <c r="AB199" s="1366"/>
      <c r="AC199" s="1507">
        <f t="shared" si="48"/>
        <v>63</v>
      </c>
      <c r="AD199" s="1508">
        <f t="shared" si="49"/>
        <v>0</v>
      </c>
      <c r="AE199" s="1351" t="s">
        <v>334</v>
      </c>
      <c r="AF199" s="14">
        <f t="shared" si="50"/>
        <v>0</v>
      </c>
      <c r="AG199" s="14" t="e">
        <f t="shared" si="51"/>
        <v>#DIV/0!</v>
      </c>
      <c r="AH199" s="1351" t="s">
        <v>334</v>
      </c>
      <c r="AI199" s="1351" t="s">
        <v>334</v>
      </c>
      <c r="AJ199" s="1461"/>
    </row>
    <row r="200" spans="1:36" ht="15.75">
      <c r="A200" s="1461">
        <v>121</v>
      </c>
      <c r="B200" s="1528" t="s">
        <v>6324</v>
      </c>
      <c r="C200" s="1350" t="s">
        <v>176</v>
      </c>
      <c r="D200" s="24"/>
      <c r="E200" s="1354">
        <v>16</v>
      </c>
      <c r="F200" s="1461">
        <f t="shared" si="52"/>
        <v>0</v>
      </c>
      <c r="G200" s="1513"/>
      <c r="H200" s="1408">
        <f t="shared" si="53"/>
        <v>0</v>
      </c>
      <c r="I200" s="1506">
        <v>44855</v>
      </c>
      <c r="J200" s="1506" t="s">
        <v>334</v>
      </c>
      <c r="K200" s="1506"/>
      <c r="L200" s="1461" t="s">
        <v>1319</v>
      </c>
      <c r="M200" s="1269">
        <v>44855</v>
      </c>
      <c r="N200" s="1354">
        <v>0</v>
      </c>
      <c r="O200" s="1354">
        <v>0</v>
      </c>
      <c r="P200" s="1354">
        <v>8</v>
      </c>
      <c r="Q200" s="1354"/>
      <c r="R200" s="1354"/>
      <c r="S200" s="1354"/>
      <c r="T200" s="1461"/>
      <c r="U200" s="1354"/>
      <c r="V200" s="1354"/>
      <c r="W200" s="1461"/>
      <c r="X200" s="1354"/>
      <c r="Y200" s="1354"/>
      <c r="Z200" s="1354"/>
      <c r="AA200" s="1354"/>
      <c r="AB200" s="1366"/>
      <c r="AC200" s="1507">
        <f t="shared" si="48"/>
        <v>8</v>
      </c>
      <c r="AD200" s="1508">
        <f t="shared" si="49"/>
        <v>0</v>
      </c>
      <c r="AE200" s="1351" t="s">
        <v>334</v>
      </c>
      <c r="AF200" s="14">
        <f t="shared" si="50"/>
        <v>2.6666666666666665</v>
      </c>
      <c r="AG200" s="14">
        <f t="shared" si="51"/>
        <v>3</v>
      </c>
      <c r="AH200" s="1351" t="s">
        <v>334</v>
      </c>
      <c r="AI200" s="1351" t="s">
        <v>334</v>
      </c>
      <c r="AJ200" s="1461"/>
    </row>
    <row r="201" spans="1:36" ht="28.5" customHeight="1">
      <c r="A201" s="1461">
        <v>125</v>
      </c>
      <c r="B201" s="1528" t="s">
        <v>6325</v>
      </c>
      <c r="C201" s="1350" t="s">
        <v>961</v>
      </c>
      <c r="D201" s="24"/>
      <c r="E201" s="1354">
        <v>7</v>
      </c>
      <c r="F201" s="1461">
        <f t="shared" si="52"/>
        <v>0</v>
      </c>
      <c r="G201" s="1513"/>
      <c r="H201" s="1408">
        <f t="shared" si="53"/>
        <v>0</v>
      </c>
      <c r="I201" s="1506">
        <v>44855</v>
      </c>
      <c r="J201" s="1506" t="s">
        <v>334</v>
      </c>
      <c r="K201" s="1506"/>
      <c r="L201" s="1461" t="s">
        <v>1319</v>
      </c>
      <c r="M201" s="1269">
        <v>44855</v>
      </c>
      <c r="N201" s="1354">
        <v>0</v>
      </c>
      <c r="O201" s="1354">
        <v>0</v>
      </c>
      <c r="P201" s="1354">
        <v>5</v>
      </c>
      <c r="Q201" s="1354"/>
      <c r="R201" s="1354"/>
      <c r="S201" s="1354"/>
      <c r="T201" s="1461"/>
      <c r="U201" s="1354"/>
      <c r="V201" s="1354"/>
      <c r="W201" s="1461"/>
      <c r="X201" s="1354"/>
      <c r="Y201" s="1354"/>
      <c r="Z201" s="1354"/>
      <c r="AA201" s="1354"/>
      <c r="AB201" s="1366"/>
      <c r="AC201" s="1507">
        <f t="shared" si="48"/>
        <v>2</v>
      </c>
      <c r="AD201" s="1508">
        <f t="shared" si="49"/>
        <v>0</v>
      </c>
      <c r="AE201" s="1351" t="s">
        <v>334</v>
      </c>
      <c r="AF201" s="14">
        <f t="shared" si="50"/>
        <v>1.6666666666666667</v>
      </c>
      <c r="AG201" s="14">
        <f t="shared" si="51"/>
        <v>1.2</v>
      </c>
      <c r="AH201" s="1351" t="s">
        <v>334</v>
      </c>
      <c r="AI201" s="1351" t="s">
        <v>334</v>
      </c>
      <c r="AJ201" s="1461"/>
    </row>
    <row r="202" spans="1:36" ht="16.5" customHeight="1">
      <c r="A202" s="1461">
        <v>126</v>
      </c>
      <c r="B202" s="1528" t="s">
        <v>6326</v>
      </c>
      <c r="C202" s="1350" t="s">
        <v>736</v>
      </c>
      <c r="D202" s="24"/>
      <c r="E202" s="1354">
        <v>48</v>
      </c>
      <c r="F202" s="1461">
        <f t="shared" si="52"/>
        <v>0</v>
      </c>
      <c r="G202" s="1513"/>
      <c r="H202" s="1408">
        <f t="shared" si="53"/>
        <v>0</v>
      </c>
      <c r="I202" s="1506">
        <v>44855</v>
      </c>
      <c r="J202" s="1506" t="s">
        <v>334</v>
      </c>
      <c r="K202" s="1506"/>
      <c r="L202" s="1461" t="s">
        <v>1319</v>
      </c>
      <c r="M202" s="1269">
        <v>44855</v>
      </c>
      <c r="N202" s="1354">
        <v>0</v>
      </c>
      <c r="O202" s="1354">
        <v>0</v>
      </c>
      <c r="P202" s="1354">
        <v>30</v>
      </c>
      <c r="Q202" s="1354"/>
      <c r="R202" s="1354"/>
      <c r="S202" s="1354"/>
      <c r="T202" s="1461"/>
      <c r="U202" s="1354"/>
      <c r="V202" s="1354"/>
      <c r="W202" s="1461"/>
      <c r="X202" s="1354"/>
      <c r="Y202" s="1354"/>
      <c r="Z202" s="1354"/>
      <c r="AA202" s="1354"/>
      <c r="AB202" s="1366"/>
      <c r="AC202" s="1507">
        <f t="shared" si="48"/>
        <v>18</v>
      </c>
      <c r="AD202" s="1508">
        <f t="shared" si="49"/>
        <v>0</v>
      </c>
      <c r="AE202" s="1351" t="s">
        <v>334</v>
      </c>
      <c r="AF202" s="14">
        <f t="shared" si="50"/>
        <v>10</v>
      </c>
      <c r="AG202" s="14">
        <f t="shared" si="51"/>
        <v>1.8</v>
      </c>
      <c r="AH202" s="1351" t="s">
        <v>334</v>
      </c>
      <c r="AI202" s="1351" t="s">
        <v>334</v>
      </c>
      <c r="AJ202" s="1461"/>
    </row>
    <row r="203" spans="1:36" ht="16.5" customHeight="1">
      <c r="A203" s="1461">
        <v>127</v>
      </c>
      <c r="B203" s="1528" t="s">
        <v>6657</v>
      </c>
      <c r="C203" s="1350" t="s">
        <v>143</v>
      </c>
      <c r="D203" s="24">
        <v>613.49</v>
      </c>
      <c r="E203" s="1354">
        <v>286</v>
      </c>
      <c r="F203" s="1461">
        <f t="shared" si="52"/>
        <v>175458.14</v>
      </c>
      <c r="G203" s="1513"/>
      <c r="H203" s="1408">
        <f t="shared" si="53"/>
        <v>0</v>
      </c>
      <c r="I203" s="1506">
        <v>44873</v>
      </c>
      <c r="J203" s="1506">
        <v>45657</v>
      </c>
      <c r="K203" s="1506"/>
      <c r="L203" s="1461" t="s">
        <v>1319</v>
      </c>
      <c r="M203" s="1269">
        <v>44873</v>
      </c>
      <c r="N203" s="1354">
        <v>52</v>
      </c>
      <c r="O203" s="1354">
        <v>31</v>
      </c>
      <c r="P203" s="1354">
        <v>78</v>
      </c>
      <c r="Q203" s="1354"/>
      <c r="R203" s="1354"/>
      <c r="S203" s="1354"/>
      <c r="T203" s="1461"/>
      <c r="U203" s="1354"/>
      <c r="V203" s="1354"/>
      <c r="W203" s="1461"/>
      <c r="X203" s="1354"/>
      <c r="Y203" s="1354"/>
      <c r="Z203" s="1354"/>
      <c r="AA203" s="1354"/>
      <c r="AB203" s="1366"/>
      <c r="AC203" s="1507">
        <f t="shared" si="48"/>
        <v>125</v>
      </c>
      <c r="AD203" s="1508">
        <f t="shared" si="49"/>
        <v>76686.25</v>
      </c>
      <c r="AE203" s="14">
        <f>(J203-"01.04.2023")/30</f>
        <v>21.333333333333332</v>
      </c>
      <c r="AF203" s="14">
        <f t="shared" si="50"/>
        <v>53.666666666666664</v>
      </c>
      <c r="AG203" s="14">
        <f t="shared" si="51"/>
        <v>2.329192546583851</v>
      </c>
      <c r="AH203" s="14">
        <f>AG203-AE203</f>
        <v>-19.004140786749481</v>
      </c>
      <c r="AI203" s="14">
        <f>AC203-(AE203*AF203)</f>
        <v>-1019.8888888888887</v>
      </c>
      <c r="AJ203" s="1461"/>
    </row>
    <row r="204" spans="1:36" ht="16.5" customHeight="1">
      <c r="A204" s="1461">
        <v>128</v>
      </c>
      <c r="B204" s="1528" t="s">
        <v>8439</v>
      </c>
      <c r="C204" s="1350" t="s">
        <v>66</v>
      </c>
      <c r="D204" s="24">
        <v>0.5</v>
      </c>
      <c r="E204" s="1354"/>
      <c r="F204" s="1461"/>
      <c r="G204" s="1513">
        <v>20</v>
      </c>
      <c r="H204" s="1408">
        <f t="shared" si="53"/>
        <v>10</v>
      </c>
      <c r="I204" s="1506">
        <v>44944</v>
      </c>
      <c r="J204" s="1506" t="s">
        <v>334</v>
      </c>
      <c r="K204" s="1364"/>
      <c r="L204" s="1353">
        <v>1194</v>
      </c>
      <c r="M204" s="1506">
        <v>44924</v>
      </c>
      <c r="N204" s="1354">
        <v>0</v>
      </c>
      <c r="O204" s="1354">
        <v>0</v>
      </c>
      <c r="P204" s="1354">
        <v>5</v>
      </c>
      <c r="Q204" s="1354"/>
      <c r="R204" s="1354"/>
      <c r="S204" s="1354"/>
      <c r="T204" s="1461"/>
      <c r="U204" s="1354"/>
      <c r="V204" s="1354"/>
      <c r="W204" s="1461"/>
      <c r="X204" s="1354"/>
      <c r="Y204" s="1354"/>
      <c r="Z204" s="1354"/>
      <c r="AA204" s="1354"/>
      <c r="AB204" s="1366"/>
      <c r="AC204" s="1507">
        <f t="shared" si="48"/>
        <v>15</v>
      </c>
      <c r="AD204" s="1508">
        <f t="shared" si="49"/>
        <v>7.5</v>
      </c>
      <c r="AE204" s="1351" t="s">
        <v>334</v>
      </c>
      <c r="AF204" s="14">
        <f t="shared" si="50"/>
        <v>1.6666666666666667</v>
      </c>
      <c r="AG204" s="14">
        <f t="shared" si="51"/>
        <v>9</v>
      </c>
      <c r="AH204" s="1351" t="s">
        <v>334</v>
      </c>
      <c r="AI204" s="1351" t="s">
        <v>334</v>
      </c>
      <c r="AJ204" s="1461"/>
    </row>
    <row r="205" spans="1:36" ht="16.5" customHeight="1">
      <c r="A205" s="1461">
        <v>130</v>
      </c>
      <c r="B205" s="1528" t="s">
        <v>8440</v>
      </c>
      <c r="C205" s="1350" t="s">
        <v>344</v>
      </c>
      <c r="D205" s="24">
        <v>5</v>
      </c>
      <c r="E205" s="1354"/>
      <c r="F205" s="1461"/>
      <c r="G205" s="1513">
        <v>30</v>
      </c>
      <c r="H205" s="1408">
        <f t="shared" si="53"/>
        <v>150</v>
      </c>
      <c r="I205" s="1506">
        <v>44936</v>
      </c>
      <c r="J205" s="1506" t="s">
        <v>334</v>
      </c>
      <c r="K205" s="1506"/>
      <c r="L205" s="1461">
        <v>1192</v>
      </c>
      <c r="M205" s="1269">
        <v>44924</v>
      </c>
      <c r="N205" s="1354">
        <v>0</v>
      </c>
      <c r="O205" s="1354">
        <v>0</v>
      </c>
      <c r="P205" s="1354">
        <v>0</v>
      </c>
      <c r="Q205" s="1354"/>
      <c r="R205" s="1354"/>
      <c r="S205" s="1354"/>
      <c r="T205" s="1461"/>
      <c r="U205" s="1354"/>
      <c r="V205" s="1354"/>
      <c r="W205" s="1461"/>
      <c r="X205" s="1354"/>
      <c r="Y205" s="1354"/>
      <c r="Z205" s="1354"/>
      <c r="AA205" s="1354"/>
      <c r="AB205" s="1366"/>
      <c r="AC205" s="1507">
        <f t="shared" ref="AC205:AC244" si="54">E205+G205-N205-O205-AA205-P205-Q205-R205-S205-T205-U205-V205-W205-X205-Y205</f>
        <v>30</v>
      </c>
      <c r="AD205" s="1508">
        <f t="shared" ref="AD205:AD244" si="55">D205*AC205</f>
        <v>150</v>
      </c>
      <c r="AE205" s="1351" t="s">
        <v>334</v>
      </c>
      <c r="AF205" s="14">
        <f t="shared" ref="AF205:AF244" si="56">(N205+O205+P205+Q205+R205+S205+T205+U205+V205+W205+X205+Y205)/3</f>
        <v>0</v>
      </c>
      <c r="AG205" s="14" t="e">
        <f t="shared" ref="AG205:AG244" si="57">AC205/AF205</f>
        <v>#DIV/0!</v>
      </c>
      <c r="AH205" s="1351" t="s">
        <v>334</v>
      </c>
      <c r="AI205" s="1351" t="s">
        <v>334</v>
      </c>
      <c r="AJ205" s="1461"/>
    </row>
    <row r="206" spans="1:36" ht="16.5" customHeight="1">
      <c r="A206" s="1461">
        <v>131</v>
      </c>
      <c r="B206" s="1528" t="s">
        <v>8440</v>
      </c>
      <c r="C206" s="1350" t="s">
        <v>344</v>
      </c>
      <c r="D206" s="24">
        <v>5</v>
      </c>
      <c r="E206" s="1354"/>
      <c r="F206" s="1461"/>
      <c r="G206" s="1513">
        <v>10</v>
      </c>
      <c r="H206" s="1408">
        <f t="shared" si="53"/>
        <v>50</v>
      </c>
      <c r="I206" s="1506">
        <v>44944</v>
      </c>
      <c r="J206" s="1506" t="s">
        <v>334</v>
      </c>
      <c r="K206" s="1506"/>
      <c r="L206" s="1461">
        <v>1194</v>
      </c>
      <c r="M206" s="1269">
        <v>44924</v>
      </c>
      <c r="N206" s="1354">
        <v>0</v>
      </c>
      <c r="O206" s="1354">
        <v>0</v>
      </c>
      <c r="P206" s="1354">
        <v>0.5</v>
      </c>
      <c r="Q206" s="1354"/>
      <c r="R206" s="1354"/>
      <c r="S206" s="1354"/>
      <c r="T206" s="1461"/>
      <c r="U206" s="1354"/>
      <c r="V206" s="1354"/>
      <c r="W206" s="1461"/>
      <c r="X206" s="1354"/>
      <c r="Y206" s="1354"/>
      <c r="Z206" s="1354"/>
      <c r="AA206" s="1354"/>
      <c r="AB206" s="1366"/>
      <c r="AC206" s="1507">
        <f t="shared" si="54"/>
        <v>9.5</v>
      </c>
      <c r="AD206" s="1508">
        <f t="shared" si="55"/>
        <v>47.5</v>
      </c>
      <c r="AE206" s="1351" t="s">
        <v>334</v>
      </c>
      <c r="AF206" s="14">
        <f t="shared" si="56"/>
        <v>0.16666666666666666</v>
      </c>
      <c r="AG206" s="14">
        <f t="shared" si="57"/>
        <v>57</v>
      </c>
      <c r="AH206" s="1351" t="s">
        <v>334</v>
      </c>
      <c r="AI206" s="1351" t="s">
        <v>334</v>
      </c>
      <c r="AJ206" s="1461"/>
    </row>
    <row r="207" spans="1:36" ht="16.5" customHeight="1">
      <c r="A207" s="1461">
        <v>132</v>
      </c>
      <c r="B207" s="1528" t="s">
        <v>8440</v>
      </c>
      <c r="C207" s="1350" t="s">
        <v>344</v>
      </c>
      <c r="D207" s="24">
        <v>5</v>
      </c>
      <c r="E207" s="1354"/>
      <c r="F207" s="1461"/>
      <c r="G207" s="1513">
        <v>10</v>
      </c>
      <c r="H207" s="1408">
        <f t="shared" si="53"/>
        <v>50</v>
      </c>
      <c r="I207" s="1506">
        <v>44944</v>
      </c>
      <c r="J207" s="1506" t="s">
        <v>334</v>
      </c>
      <c r="K207" s="1506"/>
      <c r="L207" s="1461">
        <v>1194</v>
      </c>
      <c r="M207" s="1269">
        <v>44924</v>
      </c>
      <c r="N207" s="1354">
        <v>0</v>
      </c>
      <c r="O207" s="1354">
        <v>3</v>
      </c>
      <c r="P207" s="1354">
        <v>4</v>
      </c>
      <c r="Q207" s="1354"/>
      <c r="R207" s="1354"/>
      <c r="S207" s="1354"/>
      <c r="T207" s="1461"/>
      <c r="U207" s="1354"/>
      <c r="V207" s="1354"/>
      <c r="W207" s="1461"/>
      <c r="X207" s="1354"/>
      <c r="Y207" s="1354"/>
      <c r="Z207" s="1354"/>
      <c r="AA207" s="1354"/>
      <c r="AB207" s="1366"/>
      <c r="AC207" s="1507">
        <f t="shared" si="54"/>
        <v>3</v>
      </c>
      <c r="AD207" s="1508">
        <f t="shared" si="55"/>
        <v>15</v>
      </c>
      <c r="AE207" s="1351" t="s">
        <v>334</v>
      </c>
      <c r="AF207" s="14">
        <f t="shared" si="56"/>
        <v>2.3333333333333335</v>
      </c>
      <c r="AG207" s="14">
        <f t="shared" si="57"/>
        <v>1.2857142857142856</v>
      </c>
      <c r="AH207" s="1351" t="s">
        <v>334</v>
      </c>
      <c r="AI207" s="1351" t="s">
        <v>334</v>
      </c>
      <c r="AJ207" s="1461"/>
    </row>
    <row r="208" spans="1:36" ht="16.5" customHeight="1">
      <c r="A208" s="1461">
        <v>134</v>
      </c>
      <c r="B208" s="1528" t="s">
        <v>6327</v>
      </c>
      <c r="C208" s="1350" t="s">
        <v>961</v>
      </c>
      <c r="D208" s="24"/>
      <c r="E208" s="1354">
        <v>1</v>
      </c>
      <c r="F208" s="1461">
        <f t="shared" ref="F208:F245" si="58">E208*D208</f>
        <v>0</v>
      </c>
      <c r="G208" s="1513"/>
      <c r="H208" s="1408">
        <f t="shared" si="53"/>
        <v>0</v>
      </c>
      <c r="I208" s="1506">
        <v>44855</v>
      </c>
      <c r="J208" s="1506" t="s">
        <v>334</v>
      </c>
      <c r="K208" s="1506"/>
      <c r="L208" s="1461" t="s">
        <v>1319</v>
      </c>
      <c r="M208" s="1269">
        <v>44855</v>
      </c>
      <c r="N208" s="1354">
        <v>0</v>
      </c>
      <c r="O208" s="1354">
        <v>0</v>
      </c>
      <c r="P208" s="1354">
        <v>0</v>
      </c>
      <c r="Q208" s="1354"/>
      <c r="R208" s="1354"/>
      <c r="S208" s="1354"/>
      <c r="T208" s="1461"/>
      <c r="U208" s="1354"/>
      <c r="V208" s="1354"/>
      <c r="W208" s="1461"/>
      <c r="X208" s="1354"/>
      <c r="Y208" s="1354"/>
      <c r="Z208" s="1354"/>
      <c r="AA208" s="1354"/>
      <c r="AB208" s="1366"/>
      <c r="AC208" s="1507">
        <f t="shared" si="54"/>
        <v>1</v>
      </c>
      <c r="AD208" s="1508">
        <f t="shared" si="55"/>
        <v>0</v>
      </c>
      <c r="AE208" s="1351" t="s">
        <v>334</v>
      </c>
      <c r="AF208" s="14">
        <f t="shared" si="56"/>
        <v>0</v>
      </c>
      <c r="AG208" s="14" t="e">
        <f t="shared" si="57"/>
        <v>#DIV/0!</v>
      </c>
      <c r="AH208" s="1351" t="s">
        <v>334</v>
      </c>
      <c r="AI208" s="1351" t="s">
        <v>334</v>
      </c>
      <c r="AJ208" s="1461"/>
    </row>
    <row r="209" spans="1:36" ht="16.5" customHeight="1">
      <c r="A209" s="1461">
        <v>135</v>
      </c>
      <c r="B209" s="1528" t="s">
        <v>6327</v>
      </c>
      <c r="C209" s="1350" t="s">
        <v>961</v>
      </c>
      <c r="D209" s="24"/>
      <c r="E209" s="1354">
        <v>2</v>
      </c>
      <c r="F209" s="1461">
        <f t="shared" si="58"/>
        <v>0</v>
      </c>
      <c r="G209" s="1513"/>
      <c r="H209" s="1408">
        <f t="shared" si="53"/>
        <v>0</v>
      </c>
      <c r="I209" s="1506">
        <v>44855</v>
      </c>
      <c r="J209" s="1506" t="s">
        <v>334</v>
      </c>
      <c r="K209" s="1506"/>
      <c r="L209" s="1461" t="s">
        <v>1319</v>
      </c>
      <c r="M209" s="1269">
        <v>44855</v>
      </c>
      <c r="N209" s="1354">
        <v>0</v>
      </c>
      <c r="O209" s="1354">
        <v>0</v>
      </c>
      <c r="P209" s="1354">
        <v>0</v>
      </c>
      <c r="Q209" s="1354"/>
      <c r="R209" s="1354"/>
      <c r="S209" s="1354"/>
      <c r="T209" s="1461"/>
      <c r="U209" s="1354"/>
      <c r="V209" s="1354"/>
      <c r="W209" s="1461"/>
      <c r="X209" s="1354"/>
      <c r="Y209" s="1354"/>
      <c r="Z209" s="1354"/>
      <c r="AA209" s="1354"/>
      <c r="AB209" s="1366"/>
      <c r="AC209" s="1507">
        <f t="shared" si="54"/>
        <v>2</v>
      </c>
      <c r="AD209" s="1508">
        <f t="shared" si="55"/>
        <v>0</v>
      </c>
      <c r="AE209" s="1351" t="s">
        <v>334</v>
      </c>
      <c r="AF209" s="14">
        <f t="shared" si="56"/>
        <v>0</v>
      </c>
      <c r="AG209" s="14" t="e">
        <f t="shared" si="57"/>
        <v>#DIV/0!</v>
      </c>
      <c r="AH209" s="1351" t="s">
        <v>334</v>
      </c>
      <c r="AI209" s="1351" t="s">
        <v>334</v>
      </c>
      <c r="AJ209" s="1461"/>
    </row>
    <row r="210" spans="1:36" ht="16.5" customHeight="1">
      <c r="A210" s="1461">
        <v>136</v>
      </c>
      <c r="B210" s="1528" t="s">
        <v>6328</v>
      </c>
      <c r="C210" s="1350" t="s">
        <v>66</v>
      </c>
      <c r="D210" s="24"/>
      <c r="E210" s="1354">
        <v>50</v>
      </c>
      <c r="F210" s="1461">
        <f t="shared" si="58"/>
        <v>0</v>
      </c>
      <c r="G210" s="1513"/>
      <c r="H210" s="1408">
        <f t="shared" si="53"/>
        <v>0</v>
      </c>
      <c r="I210" s="1506">
        <v>44855</v>
      </c>
      <c r="J210" s="1506" t="s">
        <v>334</v>
      </c>
      <c r="K210" s="1506"/>
      <c r="L210" s="1461" t="s">
        <v>1319</v>
      </c>
      <c r="M210" s="1269">
        <v>44855</v>
      </c>
      <c r="N210" s="1354">
        <v>0</v>
      </c>
      <c r="O210" s="1354">
        <v>0</v>
      </c>
      <c r="P210" s="1354">
        <v>0</v>
      </c>
      <c r="Q210" s="1354"/>
      <c r="R210" s="1354"/>
      <c r="S210" s="1354"/>
      <c r="T210" s="1461"/>
      <c r="U210" s="1354"/>
      <c r="V210" s="1354"/>
      <c r="W210" s="1461"/>
      <c r="X210" s="1354"/>
      <c r="Y210" s="1354"/>
      <c r="Z210" s="1354"/>
      <c r="AA210" s="1354"/>
      <c r="AB210" s="1366"/>
      <c r="AC210" s="1507">
        <f t="shared" si="54"/>
        <v>50</v>
      </c>
      <c r="AD210" s="1508">
        <f t="shared" si="55"/>
        <v>0</v>
      </c>
      <c r="AE210" s="1351" t="s">
        <v>334</v>
      </c>
      <c r="AF210" s="14">
        <f t="shared" si="56"/>
        <v>0</v>
      </c>
      <c r="AG210" s="14" t="e">
        <f t="shared" si="57"/>
        <v>#DIV/0!</v>
      </c>
      <c r="AH210" s="1351" t="s">
        <v>334</v>
      </c>
      <c r="AI210" s="1351" t="s">
        <v>334</v>
      </c>
      <c r="AJ210" s="1461"/>
    </row>
    <row r="211" spans="1:36" ht="16.5" customHeight="1">
      <c r="A211" s="1461">
        <v>137</v>
      </c>
      <c r="B211" s="1528" t="s">
        <v>8916</v>
      </c>
      <c r="C211" s="1350" t="s">
        <v>66</v>
      </c>
      <c r="D211" s="24">
        <v>1</v>
      </c>
      <c r="E211" s="1354"/>
      <c r="F211" s="1461"/>
      <c r="G211" s="1513">
        <v>8200</v>
      </c>
      <c r="H211" s="1408">
        <f t="shared" si="53"/>
        <v>8200</v>
      </c>
      <c r="I211" s="1506">
        <v>44977</v>
      </c>
      <c r="J211" s="1506" t="s">
        <v>334</v>
      </c>
      <c r="K211" s="1506"/>
      <c r="L211" s="1461" t="s">
        <v>1319</v>
      </c>
      <c r="M211" s="1269">
        <v>44977</v>
      </c>
      <c r="N211" s="1354"/>
      <c r="O211" s="1354">
        <v>0</v>
      </c>
      <c r="P211" s="1354">
        <v>0</v>
      </c>
      <c r="Q211" s="1354"/>
      <c r="R211" s="1354"/>
      <c r="S211" s="1354"/>
      <c r="T211" s="1461"/>
      <c r="U211" s="1354"/>
      <c r="V211" s="1354"/>
      <c r="W211" s="1461"/>
      <c r="X211" s="1354"/>
      <c r="Y211" s="1354"/>
      <c r="Z211" s="1354"/>
      <c r="AA211" s="1354"/>
      <c r="AB211" s="1366"/>
      <c r="AC211" s="1507">
        <f t="shared" si="54"/>
        <v>8200</v>
      </c>
      <c r="AD211" s="1508">
        <f t="shared" si="55"/>
        <v>8200</v>
      </c>
      <c r="AE211" s="1351" t="s">
        <v>334</v>
      </c>
      <c r="AF211" s="14">
        <f t="shared" si="56"/>
        <v>0</v>
      </c>
      <c r="AG211" s="14" t="e">
        <f t="shared" si="57"/>
        <v>#DIV/0!</v>
      </c>
      <c r="AH211" s="1351" t="s">
        <v>334</v>
      </c>
      <c r="AI211" s="1351" t="s">
        <v>334</v>
      </c>
      <c r="AJ211" s="1461"/>
    </row>
    <row r="212" spans="1:36" ht="16.5" customHeight="1">
      <c r="A212" s="1461">
        <v>139</v>
      </c>
      <c r="B212" s="1528" t="s">
        <v>5452</v>
      </c>
      <c r="C212" s="1350" t="s">
        <v>961</v>
      </c>
      <c r="D212" s="24"/>
      <c r="E212" s="1354">
        <v>25</v>
      </c>
      <c r="F212" s="1461">
        <f t="shared" si="58"/>
        <v>0</v>
      </c>
      <c r="G212" s="1513"/>
      <c r="H212" s="1408">
        <f t="shared" si="53"/>
        <v>0</v>
      </c>
      <c r="I212" s="1506">
        <v>44855</v>
      </c>
      <c r="J212" s="1506" t="s">
        <v>334</v>
      </c>
      <c r="K212" s="1506"/>
      <c r="L212" s="1461" t="s">
        <v>1319</v>
      </c>
      <c r="M212" s="1269">
        <v>44855</v>
      </c>
      <c r="N212" s="1354">
        <v>0</v>
      </c>
      <c r="O212" s="1354">
        <v>0</v>
      </c>
      <c r="P212" s="1354">
        <v>5</v>
      </c>
      <c r="Q212" s="1354"/>
      <c r="R212" s="1354"/>
      <c r="S212" s="1354"/>
      <c r="T212" s="1461"/>
      <c r="U212" s="1354"/>
      <c r="V212" s="1354"/>
      <c r="W212" s="1461"/>
      <c r="X212" s="1354"/>
      <c r="Y212" s="1354"/>
      <c r="Z212" s="1354"/>
      <c r="AA212" s="1354"/>
      <c r="AB212" s="1366"/>
      <c r="AC212" s="1507">
        <f t="shared" si="54"/>
        <v>20</v>
      </c>
      <c r="AD212" s="1508">
        <f t="shared" si="55"/>
        <v>0</v>
      </c>
      <c r="AE212" s="1351" t="s">
        <v>334</v>
      </c>
      <c r="AF212" s="14">
        <f t="shared" si="56"/>
        <v>1.6666666666666667</v>
      </c>
      <c r="AG212" s="14">
        <f t="shared" si="57"/>
        <v>12</v>
      </c>
      <c r="AH212" s="1351" t="s">
        <v>334</v>
      </c>
      <c r="AI212" s="1351" t="s">
        <v>334</v>
      </c>
      <c r="AJ212" s="1461"/>
    </row>
    <row r="213" spans="1:36" ht="16.5" customHeight="1">
      <c r="A213" s="1461">
        <v>140</v>
      </c>
      <c r="B213" s="1528" t="s">
        <v>6329</v>
      </c>
      <c r="C213" s="1350" t="s">
        <v>961</v>
      </c>
      <c r="D213" s="24"/>
      <c r="E213" s="1354">
        <v>25</v>
      </c>
      <c r="F213" s="1461">
        <f t="shared" si="58"/>
        <v>0</v>
      </c>
      <c r="G213" s="1513"/>
      <c r="H213" s="1408">
        <f t="shared" si="53"/>
        <v>0</v>
      </c>
      <c r="I213" s="1506">
        <v>44855</v>
      </c>
      <c r="J213" s="1506" t="s">
        <v>334</v>
      </c>
      <c r="K213" s="1506"/>
      <c r="L213" s="1461" t="s">
        <v>1319</v>
      </c>
      <c r="M213" s="1269">
        <v>44855</v>
      </c>
      <c r="N213" s="1354">
        <v>0</v>
      </c>
      <c r="O213" s="1354">
        <v>0</v>
      </c>
      <c r="P213" s="1354">
        <v>4</v>
      </c>
      <c r="Q213" s="1354"/>
      <c r="R213" s="1354"/>
      <c r="S213" s="1354"/>
      <c r="T213" s="1461"/>
      <c r="U213" s="1354"/>
      <c r="V213" s="1354"/>
      <c r="W213" s="1461"/>
      <c r="X213" s="1354"/>
      <c r="Y213" s="1354"/>
      <c r="Z213" s="1354"/>
      <c r="AA213" s="1354"/>
      <c r="AB213" s="1366"/>
      <c r="AC213" s="1507">
        <f t="shared" si="54"/>
        <v>21</v>
      </c>
      <c r="AD213" s="1508">
        <f t="shared" si="55"/>
        <v>0</v>
      </c>
      <c r="AE213" s="1351" t="s">
        <v>334</v>
      </c>
      <c r="AF213" s="14">
        <f t="shared" si="56"/>
        <v>1.3333333333333333</v>
      </c>
      <c r="AG213" s="14">
        <f t="shared" si="57"/>
        <v>15.75</v>
      </c>
      <c r="AH213" s="1351" t="s">
        <v>334</v>
      </c>
      <c r="AI213" s="1351" t="s">
        <v>334</v>
      </c>
      <c r="AJ213" s="1461"/>
    </row>
    <row r="214" spans="1:36" ht="16.5" customHeight="1">
      <c r="A214" s="1461">
        <v>141</v>
      </c>
      <c r="B214" s="1528" t="s">
        <v>6330</v>
      </c>
      <c r="C214" s="1350" t="s">
        <v>66</v>
      </c>
      <c r="D214" s="24"/>
      <c r="E214" s="1354">
        <v>300</v>
      </c>
      <c r="F214" s="1461">
        <f t="shared" si="58"/>
        <v>0</v>
      </c>
      <c r="G214" s="1513"/>
      <c r="H214" s="1408">
        <f t="shared" si="53"/>
        <v>0</v>
      </c>
      <c r="I214" s="1506">
        <v>44855</v>
      </c>
      <c r="J214" s="1506" t="s">
        <v>334</v>
      </c>
      <c r="K214" s="1506"/>
      <c r="L214" s="1461" t="s">
        <v>1319</v>
      </c>
      <c r="M214" s="1269">
        <v>44855</v>
      </c>
      <c r="N214" s="1354">
        <v>0</v>
      </c>
      <c r="O214" s="1354">
        <v>0</v>
      </c>
      <c r="P214" s="1354">
        <v>260</v>
      </c>
      <c r="Q214" s="1354"/>
      <c r="R214" s="1354"/>
      <c r="S214" s="1354"/>
      <c r="T214" s="1461"/>
      <c r="U214" s="1354"/>
      <c r="V214" s="1354"/>
      <c r="W214" s="1461"/>
      <c r="X214" s="1354"/>
      <c r="Y214" s="1354"/>
      <c r="Z214" s="1354"/>
      <c r="AA214" s="1354"/>
      <c r="AB214" s="1366"/>
      <c r="AC214" s="1507">
        <f t="shared" si="54"/>
        <v>40</v>
      </c>
      <c r="AD214" s="1508">
        <f t="shared" si="55"/>
        <v>0</v>
      </c>
      <c r="AE214" s="1351" t="s">
        <v>334</v>
      </c>
      <c r="AF214" s="14">
        <f t="shared" si="56"/>
        <v>86.666666666666671</v>
      </c>
      <c r="AG214" s="14">
        <f t="shared" si="57"/>
        <v>0.46153846153846151</v>
      </c>
      <c r="AH214" s="1351" t="s">
        <v>334</v>
      </c>
      <c r="AI214" s="1351" t="s">
        <v>334</v>
      </c>
      <c r="AJ214" s="1461"/>
    </row>
    <row r="215" spans="1:36" ht="16.5" customHeight="1">
      <c r="A215" s="1461">
        <v>142</v>
      </c>
      <c r="B215" s="1528" t="s">
        <v>6331</v>
      </c>
      <c r="C215" s="1350" t="s">
        <v>66</v>
      </c>
      <c r="D215" s="24"/>
      <c r="E215" s="1354">
        <v>1300</v>
      </c>
      <c r="F215" s="1461">
        <f t="shared" si="58"/>
        <v>0</v>
      </c>
      <c r="G215" s="1513"/>
      <c r="H215" s="1408">
        <f t="shared" si="53"/>
        <v>0</v>
      </c>
      <c r="I215" s="1506">
        <v>44855</v>
      </c>
      <c r="J215" s="1506" t="s">
        <v>334</v>
      </c>
      <c r="K215" s="1506"/>
      <c r="L215" s="1461" t="s">
        <v>1319</v>
      </c>
      <c r="M215" s="1269">
        <v>44855</v>
      </c>
      <c r="N215" s="1354">
        <v>0</v>
      </c>
      <c r="O215" s="1354">
        <v>0</v>
      </c>
      <c r="P215" s="1354">
        <v>800</v>
      </c>
      <c r="Q215" s="1354"/>
      <c r="R215" s="1354"/>
      <c r="S215" s="1354"/>
      <c r="T215" s="1461"/>
      <c r="U215" s="1354"/>
      <c r="V215" s="1354"/>
      <c r="W215" s="1461"/>
      <c r="X215" s="1354"/>
      <c r="Y215" s="1354"/>
      <c r="Z215" s="1354"/>
      <c r="AA215" s="1354"/>
      <c r="AB215" s="1366"/>
      <c r="AC215" s="1507">
        <f t="shared" si="54"/>
        <v>500</v>
      </c>
      <c r="AD215" s="1508">
        <f t="shared" si="55"/>
        <v>0</v>
      </c>
      <c r="AE215" s="1351" t="s">
        <v>334</v>
      </c>
      <c r="AF215" s="14">
        <f t="shared" si="56"/>
        <v>266.66666666666669</v>
      </c>
      <c r="AG215" s="14">
        <f t="shared" si="57"/>
        <v>1.8749999999999998</v>
      </c>
      <c r="AH215" s="1351" t="s">
        <v>334</v>
      </c>
      <c r="AI215" s="1351" t="s">
        <v>334</v>
      </c>
      <c r="AJ215" s="1461"/>
    </row>
    <row r="216" spans="1:36" ht="16.5" customHeight="1">
      <c r="A216" s="1461">
        <v>143</v>
      </c>
      <c r="B216" s="1528" t="s">
        <v>6332</v>
      </c>
      <c r="C216" s="1350" t="s">
        <v>66</v>
      </c>
      <c r="D216" s="24"/>
      <c r="E216" s="1354">
        <v>620</v>
      </c>
      <c r="F216" s="1461">
        <f t="shared" si="58"/>
        <v>0</v>
      </c>
      <c r="G216" s="1513"/>
      <c r="H216" s="1408">
        <f t="shared" si="53"/>
        <v>0</v>
      </c>
      <c r="I216" s="1506">
        <v>44855</v>
      </c>
      <c r="J216" s="1506" t="s">
        <v>334</v>
      </c>
      <c r="K216" s="1506"/>
      <c r="L216" s="1461" t="s">
        <v>1319</v>
      </c>
      <c r="M216" s="1269">
        <v>44855</v>
      </c>
      <c r="N216" s="1354">
        <v>0</v>
      </c>
      <c r="O216" s="1354">
        <v>0</v>
      </c>
      <c r="P216" s="1354">
        <v>0</v>
      </c>
      <c r="Q216" s="1354"/>
      <c r="R216" s="1354"/>
      <c r="S216" s="1354"/>
      <c r="T216" s="1461"/>
      <c r="U216" s="1354"/>
      <c r="V216" s="1354"/>
      <c r="W216" s="1461"/>
      <c r="X216" s="1354"/>
      <c r="Y216" s="1354"/>
      <c r="Z216" s="1354"/>
      <c r="AA216" s="1354"/>
      <c r="AB216" s="1366"/>
      <c r="AC216" s="1507">
        <f t="shared" si="54"/>
        <v>620</v>
      </c>
      <c r="AD216" s="1508">
        <f t="shared" si="55"/>
        <v>0</v>
      </c>
      <c r="AE216" s="1351" t="s">
        <v>334</v>
      </c>
      <c r="AF216" s="14">
        <f t="shared" si="56"/>
        <v>0</v>
      </c>
      <c r="AG216" s="14" t="e">
        <f t="shared" si="57"/>
        <v>#DIV/0!</v>
      </c>
      <c r="AH216" s="1351" t="s">
        <v>334</v>
      </c>
      <c r="AI216" s="1351" t="s">
        <v>334</v>
      </c>
      <c r="AJ216" s="1461"/>
    </row>
    <row r="217" spans="1:36" ht="16.5" customHeight="1">
      <c r="A217" s="1461">
        <v>145</v>
      </c>
      <c r="B217" s="1528" t="s">
        <v>6333</v>
      </c>
      <c r="C217" s="1350" t="s">
        <v>66</v>
      </c>
      <c r="D217" s="24"/>
      <c r="E217" s="1354">
        <v>5</v>
      </c>
      <c r="F217" s="1461">
        <f t="shared" si="58"/>
        <v>0</v>
      </c>
      <c r="G217" s="1513"/>
      <c r="H217" s="1408">
        <f t="shared" si="53"/>
        <v>0</v>
      </c>
      <c r="I217" s="1506">
        <v>44855</v>
      </c>
      <c r="J217" s="1506" t="s">
        <v>334</v>
      </c>
      <c r="K217" s="1506"/>
      <c r="L217" s="1461" t="s">
        <v>1319</v>
      </c>
      <c r="M217" s="1269">
        <v>44855</v>
      </c>
      <c r="N217" s="1354">
        <v>0</v>
      </c>
      <c r="O217" s="1354">
        <v>0</v>
      </c>
      <c r="P217" s="1354">
        <v>0</v>
      </c>
      <c r="Q217" s="1354"/>
      <c r="R217" s="1354"/>
      <c r="S217" s="1354"/>
      <c r="T217" s="1461"/>
      <c r="U217" s="1354"/>
      <c r="V217" s="1354"/>
      <c r="W217" s="1461"/>
      <c r="X217" s="1354"/>
      <c r="Y217" s="1354"/>
      <c r="Z217" s="1354"/>
      <c r="AA217" s="1354"/>
      <c r="AB217" s="1366"/>
      <c r="AC217" s="1507">
        <f t="shared" si="54"/>
        <v>5</v>
      </c>
      <c r="AD217" s="1508">
        <f t="shared" si="55"/>
        <v>0</v>
      </c>
      <c r="AE217" s="1351" t="s">
        <v>334</v>
      </c>
      <c r="AF217" s="14">
        <f t="shared" si="56"/>
        <v>0</v>
      </c>
      <c r="AG217" s="14" t="e">
        <f t="shared" si="57"/>
        <v>#DIV/0!</v>
      </c>
      <c r="AH217" s="1351" t="s">
        <v>334</v>
      </c>
      <c r="AI217" s="1351" t="s">
        <v>334</v>
      </c>
      <c r="AJ217" s="1461"/>
    </row>
    <row r="218" spans="1:36" ht="16.5" customHeight="1">
      <c r="A218" s="1461">
        <v>147</v>
      </c>
      <c r="B218" s="1518" t="s">
        <v>3710</v>
      </c>
      <c r="C218" s="22" t="s">
        <v>66</v>
      </c>
      <c r="D218" s="24">
        <v>1</v>
      </c>
      <c r="E218" s="1354">
        <v>1200</v>
      </c>
      <c r="F218" s="1461">
        <f t="shared" si="58"/>
        <v>1200</v>
      </c>
      <c r="G218" s="1513"/>
      <c r="H218" s="1408">
        <f t="shared" si="53"/>
        <v>0</v>
      </c>
      <c r="I218" s="1506">
        <v>44728</v>
      </c>
      <c r="J218" s="1358">
        <v>45930</v>
      </c>
      <c r="K218" s="1358"/>
      <c r="L218" s="1353" t="s">
        <v>1319</v>
      </c>
      <c r="M218" s="1351">
        <v>44728</v>
      </c>
      <c r="N218" s="1354">
        <v>0</v>
      </c>
      <c r="O218" s="1354">
        <v>0</v>
      </c>
      <c r="P218" s="1354">
        <v>0</v>
      </c>
      <c r="Q218" s="1354"/>
      <c r="R218" s="1354"/>
      <c r="S218" s="1354"/>
      <c r="T218" s="1461"/>
      <c r="U218" s="1354"/>
      <c r="V218" s="1354"/>
      <c r="W218" s="1461"/>
      <c r="X218" s="1354"/>
      <c r="Y218" s="1354"/>
      <c r="Z218" s="1354"/>
      <c r="AA218" s="1354"/>
      <c r="AB218" s="1366"/>
      <c r="AC218" s="1507">
        <f t="shared" si="54"/>
        <v>1200</v>
      </c>
      <c r="AD218" s="1508">
        <f t="shared" si="55"/>
        <v>1200</v>
      </c>
      <c r="AE218" s="14">
        <f>(J218-"01.04.2023")/30</f>
        <v>30.433333333333334</v>
      </c>
      <c r="AF218" s="14">
        <f t="shared" si="56"/>
        <v>0</v>
      </c>
      <c r="AG218" s="14" t="e">
        <f t="shared" si="57"/>
        <v>#DIV/0!</v>
      </c>
      <c r="AH218" s="14" t="e">
        <f>AG218-AE218</f>
        <v>#DIV/0!</v>
      </c>
      <c r="AI218" s="14">
        <f>AC218-(AE218*AF218)</f>
        <v>1200</v>
      </c>
      <c r="AJ218" s="1461"/>
    </row>
    <row r="219" spans="1:36" ht="16.5" customHeight="1">
      <c r="A219" s="1461">
        <v>149</v>
      </c>
      <c r="B219" s="1350" t="s">
        <v>2392</v>
      </c>
      <c r="C219" s="1286" t="s">
        <v>66</v>
      </c>
      <c r="D219" s="1283">
        <v>10.449285</v>
      </c>
      <c r="E219" s="1354">
        <v>6060</v>
      </c>
      <c r="F219" s="1461">
        <f t="shared" si="58"/>
        <v>63322.667099999999</v>
      </c>
      <c r="G219" s="1513"/>
      <c r="H219" s="1408">
        <f t="shared" si="53"/>
        <v>0</v>
      </c>
      <c r="I219" s="1506">
        <v>44545</v>
      </c>
      <c r="J219" s="1351" t="s">
        <v>334</v>
      </c>
      <c r="K219" s="1351"/>
      <c r="L219" s="1353">
        <v>11585</v>
      </c>
      <c r="M219" s="1351">
        <v>44540</v>
      </c>
      <c r="N219" s="1354">
        <v>180</v>
      </c>
      <c r="O219" s="1354">
        <v>60</v>
      </c>
      <c r="P219" s="1354">
        <v>1155</v>
      </c>
      <c r="Q219" s="1354"/>
      <c r="R219" s="1354"/>
      <c r="S219" s="1354"/>
      <c r="T219" s="1461"/>
      <c r="U219" s="1354"/>
      <c r="V219" s="1354"/>
      <c r="W219" s="1461"/>
      <c r="X219" s="1354"/>
      <c r="Y219" s="1354"/>
      <c r="Z219" s="1354"/>
      <c r="AA219" s="1354"/>
      <c r="AB219" s="1366"/>
      <c r="AC219" s="1507">
        <f t="shared" si="54"/>
        <v>4665</v>
      </c>
      <c r="AD219" s="1508">
        <f t="shared" si="55"/>
        <v>48745.914525</v>
      </c>
      <c r="AE219" s="1351" t="s">
        <v>334</v>
      </c>
      <c r="AF219" s="14">
        <f t="shared" si="56"/>
        <v>465</v>
      </c>
      <c r="AG219" s="14">
        <f t="shared" si="57"/>
        <v>10.03225806451613</v>
      </c>
      <c r="AH219" s="1351" t="s">
        <v>334</v>
      </c>
      <c r="AI219" s="1351" t="s">
        <v>334</v>
      </c>
      <c r="AJ219" s="1461"/>
    </row>
    <row r="220" spans="1:36" ht="32.25" customHeight="1">
      <c r="A220" s="1461">
        <v>150</v>
      </c>
      <c r="B220" s="1350" t="s">
        <v>2393</v>
      </c>
      <c r="C220" s="1286" t="s">
        <v>66</v>
      </c>
      <c r="D220" s="1283">
        <v>10.45978</v>
      </c>
      <c r="E220" s="1354">
        <v>16545</v>
      </c>
      <c r="F220" s="1461">
        <f t="shared" si="58"/>
        <v>173057.0601</v>
      </c>
      <c r="G220" s="1513"/>
      <c r="H220" s="1408">
        <f t="shared" ref="H220:H268" si="59">D220*G220</f>
        <v>0</v>
      </c>
      <c r="I220" s="1506">
        <v>44595</v>
      </c>
      <c r="J220" s="1351" t="s">
        <v>334</v>
      </c>
      <c r="K220" s="1351"/>
      <c r="L220" s="1353">
        <v>61</v>
      </c>
      <c r="M220" s="1351">
        <v>44594</v>
      </c>
      <c r="N220" s="1354">
        <v>200</v>
      </c>
      <c r="O220" s="1354">
        <v>450</v>
      </c>
      <c r="P220" s="1354">
        <v>3500</v>
      </c>
      <c r="Q220" s="1354"/>
      <c r="R220" s="1354"/>
      <c r="S220" s="1354"/>
      <c r="T220" s="1461"/>
      <c r="U220" s="1354"/>
      <c r="V220" s="1354"/>
      <c r="W220" s="1461"/>
      <c r="X220" s="1354"/>
      <c r="Y220" s="1354"/>
      <c r="Z220" s="1354"/>
      <c r="AA220" s="1354"/>
      <c r="AB220" s="1366"/>
      <c r="AC220" s="1507">
        <f t="shared" si="54"/>
        <v>12395</v>
      </c>
      <c r="AD220" s="1508">
        <f t="shared" si="55"/>
        <v>129648.9731</v>
      </c>
      <c r="AE220" s="1351" t="s">
        <v>334</v>
      </c>
      <c r="AF220" s="14">
        <f t="shared" si="56"/>
        <v>1383.3333333333333</v>
      </c>
      <c r="AG220" s="14">
        <f t="shared" si="57"/>
        <v>8.9602409638554228</v>
      </c>
      <c r="AH220" s="1351" t="s">
        <v>334</v>
      </c>
      <c r="AI220" s="1351" t="s">
        <v>334</v>
      </c>
      <c r="AJ220" s="1461"/>
    </row>
    <row r="221" spans="1:36" ht="32.25" customHeight="1">
      <c r="A221" s="1461">
        <v>151</v>
      </c>
      <c r="B221" s="1350" t="s">
        <v>2394</v>
      </c>
      <c r="C221" s="1286" t="s">
        <v>66</v>
      </c>
      <c r="D221" s="1283">
        <v>81.809479999999994</v>
      </c>
      <c r="E221" s="1354">
        <v>12000</v>
      </c>
      <c r="F221" s="1461">
        <f t="shared" si="58"/>
        <v>981713.75999999989</v>
      </c>
      <c r="G221" s="1513"/>
      <c r="H221" s="1408">
        <f t="shared" si="59"/>
        <v>0</v>
      </c>
      <c r="I221" s="1506">
        <v>44595</v>
      </c>
      <c r="J221" s="1351" t="s">
        <v>334</v>
      </c>
      <c r="K221" s="1351"/>
      <c r="L221" s="1353">
        <v>61</v>
      </c>
      <c r="M221" s="1351">
        <v>44594</v>
      </c>
      <c r="N221" s="1354">
        <v>0</v>
      </c>
      <c r="O221" s="1354">
        <v>0</v>
      </c>
      <c r="P221" s="1354">
        <v>0</v>
      </c>
      <c r="Q221" s="1354"/>
      <c r="R221" s="1354"/>
      <c r="S221" s="1354"/>
      <c r="T221" s="1461"/>
      <c r="U221" s="1354"/>
      <c r="V221" s="1354"/>
      <c r="W221" s="1461"/>
      <c r="X221" s="1354"/>
      <c r="Y221" s="1354"/>
      <c r="Z221" s="1354"/>
      <c r="AA221" s="1354"/>
      <c r="AB221" s="1366"/>
      <c r="AC221" s="1507">
        <f t="shared" si="54"/>
        <v>12000</v>
      </c>
      <c r="AD221" s="1508">
        <f t="shared" si="55"/>
        <v>981713.75999999989</v>
      </c>
      <c r="AE221" s="1351" t="s">
        <v>334</v>
      </c>
      <c r="AF221" s="14">
        <f t="shared" si="56"/>
        <v>0</v>
      </c>
      <c r="AG221" s="14" t="e">
        <f t="shared" si="57"/>
        <v>#DIV/0!</v>
      </c>
      <c r="AH221" s="1351" t="s">
        <v>334</v>
      </c>
      <c r="AI221" s="1351" t="s">
        <v>334</v>
      </c>
      <c r="AJ221" s="1461"/>
    </row>
    <row r="222" spans="1:36" ht="32.25" customHeight="1">
      <c r="A222" s="1461">
        <v>152</v>
      </c>
      <c r="B222" s="1528" t="s">
        <v>8917</v>
      </c>
      <c r="C222" s="135" t="s">
        <v>66</v>
      </c>
      <c r="D222" s="136">
        <v>1</v>
      </c>
      <c r="E222" s="1354"/>
      <c r="F222" s="1461"/>
      <c r="G222" s="1513">
        <v>6000</v>
      </c>
      <c r="H222" s="1408">
        <f t="shared" si="59"/>
        <v>6000</v>
      </c>
      <c r="I222" s="1506">
        <v>44960</v>
      </c>
      <c r="J222" s="1351" t="s">
        <v>334</v>
      </c>
      <c r="K222" s="1351"/>
      <c r="L222" s="1353" t="s">
        <v>1319</v>
      </c>
      <c r="M222" s="1351">
        <v>44960</v>
      </c>
      <c r="N222" s="1354"/>
      <c r="O222" s="1354">
        <v>100</v>
      </c>
      <c r="P222" s="1354">
        <v>300</v>
      </c>
      <c r="Q222" s="1354"/>
      <c r="R222" s="1354"/>
      <c r="S222" s="1354"/>
      <c r="T222" s="1461"/>
      <c r="U222" s="1354"/>
      <c r="V222" s="1354"/>
      <c r="W222" s="1461"/>
      <c r="X222" s="1354"/>
      <c r="Y222" s="1354"/>
      <c r="Z222" s="1354"/>
      <c r="AA222" s="1354"/>
      <c r="AB222" s="1366"/>
      <c r="AC222" s="1507">
        <f t="shared" si="54"/>
        <v>5600</v>
      </c>
      <c r="AD222" s="1508">
        <f t="shared" si="55"/>
        <v>5600</v>
      </c>
      <c r="AE222" s="1351" t="s">
        <v>334</v>
      </c>
      <c r="AF222" s="14">
        <f t="shared" si="56"/>
        <v>133.33333333333334</v>
      </c>
      <c r="AG222" s="14">
        <f t="shared" si="57"/>
        <v>42</v>
      </c>
      <c r="AH222" s="1351" t="s">
        <v>334</v>
      </c>
      <c r="AI222" s="1351" t="s">
        <v>334</v>
      </c>
      <c r="AJ222" s="1461"/>
    </row>
    <row r="223" spans="1:36" ht="16.5" customHeight="1">
      <c r="A223" s="1461">
        <v>154</v>
      </c>
      <c r="B223" s="22" t="s">
        <v>5420</v>
      </c>
      <c r="C223" s="135" t="s">
        <v>63</v>
      </c>
      <c r="D223" s="136">
        <v>1.57</v>
      </c>
      <c r="E223" s="1354">
        <v>1500</v>
      </c>
      <c r="F223" s="1461">
        <f t="shared" si="58"/>
        <v>2355</v>
      </c>
      <c r="G223" s="1513"/>
      <c r="H223" s="1408">
        <f t="shared" si="59"/>
        <v>0</v>
      </c>
      <c r="I223" s="1506">
        <v>44810</v>
      </c>
      <c r="J223" s="1351">
        <v>45382</v>
      </c>
      <c r="K223" s="1351"/>
      <c r="L223" s="1353" t="s">
        <v>1319</v>
      </c>
      <c r="M223" s="1351">
        <v>44810</v>
      </c>
      <c r="N223" s="1354">
        <v>214</v>
      </c>
      <c r="O223" s="1354">
        <v>236</v>
      </c>
      <c r="P223" s="1354">
        <v>0</v>
      </c>
      <c r="Q223" s="1354"/>
      <c r="R223" s="1354"/>
      <c r="S223" s="1354"/>
      <c r="T223" s="1461"/>
      <c r="U223" s="1354"/>
      <c r="V223" s="1354"/>
      <c r="W223" s="1461"/>
      <c r="X223" s="1354"/>
      <c r="Y223" s="1354"/>
      <c r="Z223" s="1354"/>
      <c r="AA223" s="1354"/>
      <c r="AB223" s="1366"/>
      <c r="AC223" s="1507">
        <f t="shared" si="54"/>
        <v>1050</v>
      </c>
      <c r="AD223" s="1508">
        <f t="shared" si="55"/>
        <v>1648.5</v>
      </c>
      <c r="AE223" s="14">
        <f>(J223-"01.04.2023")/30</f>
        <v>12.166666666666666</v>
      </c>
      <c r="AF223" s="14">
        <f t="shared" si="56"/>
        <v>150</v>
      </c>
      <c r="AG223" s="14">
        <f t="shared" si="57"/>
        <v>7</v>
      </c>
      <c r="AH223" s="14">
        <f>AG223-AE223</f>
        <v>-5.1666666666666661</v>
      </c>
      <c r="AI223" s="14">
        <f>AC223-(AE223*AF223)</f>
        <v>-775</v>
      </c>
      <c r="AJ223" s="1461"/>
    </row>
    <row r="224" spans="1:36" ht="16.5" customHeight="1">
      <c r="A224" s="1461">
        <v>155</v>
      </c>
      <c r="B224" s="22" t="s">
        <v>8263</v>
      </c>
      <c r="C224" s="135" t="s">
        <v>63</v>
      </c>
      <c r="D224" s="136">
        <v>1</v>
      </c>
      <c r="E224" s="1354"/>
      <c r="F224" s="1461"/>
      <c r="G224" s="1513">
        <v>4800</v>
      </c>
      <c r="H224" s="1408">
        <f t="shared" si="59"/>
        <v>4800</v>
      </c>
      <c r="I224" s="1506">
        <v>44930</v>
      </c>
      <c r="J224" s="1351" t="s">
        <v>334</v>
      </c>
      <c r="K224" s="1351"/>
      <c r="L224" s="1353" t="s">
        <v>1319</v>
      </c>
      <c r="M224" s="1506">
        <v>44930</v>
      </c>
      <c r="N224" s="1354">
        <v>320</v>
      </c>
      <c r="O224" s="1354">
        <v>680</v>
      </c>
      <c r="P224" s="1354">
        <v>400</v>
      </c>
      <c r="Q224" s="1354"/>
      <c r="R224" s="1354"/>
      <c r="S224" s="1354"/>
      <c r="T224" s="1461"/>
      <c r="U224" s="1354"/>
      <c r="V224" s="1354"/>
      <c r="W224" s="1461"/>
      <c r="X224" s="1354"/>
      <c r="Y224" s="1354"/>
      <c r="Z224" s="1354"/>
      <c r="AA224" s="1354"/>
      <c r="AB224" s="1366"/>
      <c r="AC224" s="1507">
        <f t="shared" si="54"/>
        <v>3400</v>
      </c>
      <c r="AD224" s="1508">
        <f t="shared" si="55"/>
        <v>3400</v>
      </c>
      <c r="AE224" s="1351" t="s">
        <v>334</v>
      </c>
      <c r="AF224" s="14">
        <f t="shared" si="56"/>
        <v>466.66666666666669</v>
      </c>
      <c r="AG224" s="14">
        <f t="shared" si="57"/>
        <v>7.2857142857142856</v>
      </c>
      <c r="AH224" s="1351" t="s">
        <v>334</v>
      </c>
      <c r="AI224" s="1351" t="s">
        <v>334</v>
      </c>
      <c r="AJ224" s="1461"/>
    </row>
    <row r="225" spans="1:36" ht="16.5" customHeight="1">
      <c r="A225" s="1461">
        <v>156</v>
      </c>
      <c r="B225" s="22" t="s">
        <v>8441</v>
      </c>
      <c r="C225" s="135" t="s">
        <v>66</v>
      </c>
      <c r="D225" s="136">
        <v>0.5</v>
      </c>
      <c r="E225" s="1354"/>
      <c r="F225" s="1461"/>
      <c r="G225" s="1513">
        <v>10</v>
      </c>
      <c r="H225" s="1408">
        <f t="shared" si="59"/>
        <v>5</v>
      </c>
      <c r="I225" s="1506">
        <v>44944</v>
      </c>
      <c r="J225" s="1506" t="s">
        <v>334</v>
      </c>
      <c r="K225" s="1506"/>
      <c r="L225" s="1461">
        <v>1194</v>
      </c>
      <c r="M225" s="1269">
        <v>44924</v>
      </c>
      <c r="N225" s="1354">
        <v>0</v>
      </c>
      <c r="O225" s="1354">
        <v>0</v>
      </c>
      <c r="P225" s="1354">
        <v>3</v>
      </c>
      <c r="Q225" s="1354"/>
      <c r="R225" s="1354"/>
      <c r="S225" s="1354"/>
      <c r="T225" s="1461"/>
      <c r="U225" s="1354"/>
      <c r="V225" s="1354"/>
      <c r="W225" s="1461"/>
      <c r="X225" s="1354"/>
      <c r="Y225" s="1354"/>
      <c r="Z225" s="1354"/>
      <c r="AA225" s="1354"/>
      <c r="AB225" s="1366"/>
      <c r="AC225" s="1507">
        <f t="shared" si="54"/>
        <v>7</v>
      </c>
      <c r="AD225" s="1508">
        <f t="shared" si="55"/>
        <v>3.5</v>
      </c>
      <c r="AE225" s="1351" t="s">
        <v>334</v>
      </c>
      <c r="AF225" s="14">
        <f t="shared" si="56"/>
        <v>1</v>
      </c>
      <c r="AG225" s="14">
        <f t="shared" si="57"/>
        <v>7</v>
      </c>
      <c r="AH225" s="1351" t="s">
        <v>334</v>
      </c>
      <c r="AI225" s="1351" t="s">
        <v>334</v>
      </c>
      <c r="AJ225" s="1461"/>
    </row>
    <row r="226" spans="1:36" ht="36" customHeight="1">
      <c r="A226" s="1461">
        <v>157</v>
      </c>
      <c r="B226" s="1538" t="s">
        <v>8918</v>
      </c>
      <c r="C226" s="135" t="s">
        <v>143</v>
      </c>
      <c r="D226" s="136">
        <v>1</v>
      </c>
      <c r="E226" s="1354"/>
      <c r="F226" s="1461"/>
      <c r="G226" s="1513">
        <v>60</v>
      </c>
      <c r="H226" s="1408">
        <f t="shared" si="59"/>
        <v>60</v>
      </c>
      <c r="I226" s="152"/>
      <c r="J226" s="1506">
        <v>45077</v>
      </c>
      <c r="K226" s="1506"/>
      <c r="L226" s="1353" t="s">
        <v>1319</v>
      </c>
      <c r="M226" s="1506">
        <v>44964</v>
      </c>
      <c r="N226" s="1354"/>
      <c r="O226" s="1354">
        <v>0</v>
      </c>
      <c r="P226" s="1354">
        <v>0</v>
      </c>
      <c r="Q226" s="1354"/>
      <c r="R226" s="1354"/>
      <c r="S226" s="1354"/>
      <c r="T226" s="1461"/>
      <c r="U226" s="1354"/>
      <c r="V226" s="1354"/>
      <c r="W226" s="1461"/>
      <c r="X226" s="1354"/>
      <c r="Y226" s="1354"/>
      <c r="Z226" s="1354"/>
      <c r="AA226" s="1354"/>
      <c r="AB226" s="1366"/>
      <c r="AC226" s="1507">
        <f t="shared" si="54"/>
        <v>60</v>
      </c>
      <c r="AD226" s="1508">
        <f t="shared" si="55"/>
        <v>60</v>
      </c>
      <c r="AE226" s="14">
        <f t="shared" ref="AE226:AE229" si="60">(J226-"01.04.2023")/30</f>
        <v>2</v>
      </c>
      <c r="AF226" s="14">
        <f t="shared" si="56"/>
        <v>0</v>
      </c>
      <c r="AG226" s="14" t="e">
        <f t="shared" si="57"/>
        <v>#DIV/0!</v>
      </c>
      <c r="AH226" s="14" t="e">
        <f t="shared" ref="AH226:AH229" si="61">AG226-AE226</f>
        <v>#DIV/0!</v>
      </c>
      <c r="AI226" s="14">
        <f t="shared" ref="AI226:AI229" si="62">AC226-(AE226*AF226)</f>
        <v>60</v>
      </c>
      <c r="AJ226" s="1461"/>
    </row>
    <row r="227" spans="1:36" ht="16.5" customHeight="1">
      <c r="A227" s="1461">
        <v>160</v>
      </c>
      <c r="B227" s="22" t="s">
        <v>3711</v>
      </c>
      <c r="C227" s="135" t="s">
        <v>86</v>
      </c>
      <c r="D227" s="136">
        <v>1</v>
      </c>
      <c r="E227" s="1354">
        <v>155</v>
      </c>
      <c r="F227" s="1461">
        <f t="shared" si="58"/>
        <v>155</v>
      </c>
      <c r="G227" s="1513"/>
      <c r="H227" s="1408">
        <f t="shared" si="59"/>
        <v>0</v>
      </c>
      <c r="I227" s="1506">
        <v>44728</v>
      </c>
      <c r="J227" s="1351">
        <v>46446</v>
      </c>
      <c r="K227" s="1351"/>
      <c r="L227" s="1353" t="s">
        <v>1319</v>
      </c>
      <c r="M227" s="1351">
        <v>44728</v>
      </c>
      <c r="N227" s="1354">
        <v>24</v>
      </c>
      <c r="O227" s="1354">
        <v>19</v>
      </c>
      <c r="P227" s="1354">
        <v>102</v>
      </c>
      <c r="Q227" s="1354"/>
      <c r="R227" s="1354"/>
      <c r="S227" s="1354"/>
      <c r="T227" s="1461"/>
      <c r="U227" s="1354"/>
      <c r="V227" s="1354"/>
      <c r="W227" s="1461"/>
      <c r="X227" s="1354"/>
      <c r="Y227" s="1354"/>
      <c r="Z227" s="1354"/>
      <c r="AA227" s="1354"/>
      <c r="AB227" s="1366"/>
      <c r="AC227" s="1507">
        <f t="shared" si="54"/>
        <v>10</v>
      </c>
      <c r="AD227" s="1508">
        <f t="shared" si="55"/>
        <v>10</v>
      </c>
      <c r="AE227" s="14">
        <f t="shared" si="60"/>
        <v>47.633333333333333</v>
      </c>
      <c r="AF227" s="14">
        <f t="shared" si="56"/>
        <v>48.333333333333336</v>
      </c>
      <c r="AG227" s="14">
        <f t="shared" si="57"/>
        <v>0.20689655172413793</v>
      </c>
      <c r="AH227" s="14">
        <f t="shared" si="61"/>
        <v>-47.426436781609198</v>
      </c>
      <c r="AI227" s="14">
        <f t="shared" si="62"/>
        <v>-2292.2777777777778</v>
      </c>
      <c r="AJ227" s="1461"/>
    </row>
    <row r="228" spans="1:36" ht="16.5" customHeight="1">
      <c r="A228" s="1461">
        <v>161</v>
      </c>
      <c r="B228" s="22" t="s">
        <v>3658</v>
      </c>
      <c r="C228" s="135" t="s">
        <v>3459</v>
      </c>
      <c r="D228" s="136">
        <v>1</v>
      </c>
      <c r="E228" s="1354">
        <v>1980</v>
      </c>
      <c r="F228" s="1461">
        <f t="shared" si="58"/>
        <v>1980</v>
      </c>
      <c r="G228" s="1513"/>
      <c r="H228" s="1408">
        <f t="shared" si="59"/>
        <v>0</v>
      </c>
      <c r="I228" s="1506">
        <v>44728</v>
      </c>
      <c r="J228" s="1351">
        <v>45747</v>
      </c>
      <c r="K228" s="1351"/>
      <c r="L228" s="1353" t="s">
        <v>1319</v>
      </c>
      <c r="M228" s="1351">
        <v>44728</v>
      </c>
      <c r="N228" s="1354">
        <v>0</v>
      </c>
      <c r="O228" s="1354">
        <v>0</v>
      </c>
      <c r="P228" s="1354">
        <v>0</v>
      </c>
      <c r="Q228" s="1354"/>
      <c r="R228" s="1354"/>
      <c r="S228" s="1354"/>
      <c r="T228" s="1461"/>
      <c r="U228" s="1354"/>
      <c r="V228" s="1354"/>
      <c r="W228" s="1461"/>
      <c r="X228" s="1354"/>
      <c r="Y228" s="1354"/>
      <c r="Z228" s="1354"/>
      <c r="AA228" s="1354"/>
      <c r="AB228" s="1366"/>
      <c r="AC228" s="1507">
        <f t="shared" si="54"/>
        <v>1980</v>
      </c>
      <c r="AD228" s="1508">
        <f t="shared" si="55"/>
        <v>1980</v>
      </c>
      <c r="AE228" s="14">
        <f t="shared" si="60"/>
        <v>24.333333333333332</v>
      </c>
      <c r="AF228" s="14">
        <f t="shared" si="56"/>
        <v>0</v>
      </c>
      <c r="AG228" s="14" t="e">
        <f t="shared" si="57"/>
        <v>#DIV/0!</v>
      </c>
      <c r="AH228" s="14" t="e">
        <f t="shared" si="61"/>
        <v>#DIV/0!</v>
      </c>
      <c r="AI228" s="14">
        <f t="shared" si="62"/>
        <v>1980</v>
      </c>
      <c r="AJ228" s="1461"/>
    </row>
    <row r="229" spans="1:36" ht="16.5" customHeight="1">
      <c r="A229" s="1461">
        <v>163</v>
      </c>
      <c r="B229" s="22" t="s">
        <v>4541</v>
      </c>
      <c r="C229" s="135" t="s">
        <v>156</v>
      </c>
      <c r="D229" s="136">
        <v>3.21</v>
      </c>
      <c r="E229" s="1354">
        <v>9330</v>
      </c>
      <c r="F229" s="1461">
        <f t="shared" si="58"/>
        <v>29949.3</v>
      </c>
      <c r="G229" s="1513"/>
      <c r="H229" s="1408">
        <f t="shared" si="59"/>
        <v>0</v>
      </c>
      <c r="I229" s="1506">
        <v>44784</v>
      </c>
      <c r="J229" s="1351">
        <v>45657</v>
      </c>
      <c r="K229" s="1351"/>
      <c r="L229" s="1353" t="s">
        <v>1319</v>
      </c>
      <c r="M229" s="1351">
        <v>44784</v>
      </c>
      <c r="N229" s="1354">
        <v>2250</v>
      </c>
      <c r="O229" s="1354">
        <v>754</v>
      </c>
      <c r="P229" s="1354">
        <v>1556</v>
      </c>
      <c r="Q229" s="1354"/>
      <c r="R229" s="1354"/>
      <c r="S229" s="1354"/>
      <c r="T229" s="1461"/>
      <c r="U229" s="1354"/>
      <c r="V229" s="1354"/>
      <c r="W229" s="1461"/>
      <c r="X229" s="1354"/>
      <c r="Y229" s="1354"/>
      <c r="Z229" s="1354"/>
      <c r="AA229" s="1354"/>
      <c r="AB229" s="1366"/>
      <c r="AC229" s="1507">
        <f t="shared" si="54"/>
        <v>4770</v>
      </c>
      <c r="AD229" s="1508">
        <f t="shared" si="55"/>
        <v>15311.7</v>
      </c>
      <c r="AE229" s="14">
        <f t="shared" si="60"/>
        <v>21.333333333333332</v>
      </c>
      <c r="AF229" s="14">
        <f t="shared" si="56"/>
        <v>1520</v>
      </c>
      <c r="AG229" s="14">
        <f t="shared" si="57"/>
        <v>3.138157894736842</v>
      </c>
      <c r="AH229" s="14">
        <f t="shared" si="61"/>
        <v>-18.19517543859649</v>
      </c>
      <c r="AI229" s="14">
        <f t="shared" si="62"/>
        <v>-27656.666666666664</v>
      </c>
      <c r="AJ229" s="1461"/>
    </row>
    <row r="230" spans="1:36" ht="16.5" customHeight="1">
      <c r="A230" s="1461">
        <v>166</v>
      </c>
      <c r="B230" s="1528" t="s">
        <v>6334</v>
      </c>
      <c r="C230" s="1350" t="s">
        <v>66</v>
      </c>
      <c r="D230" s="136"/>
      <c r="E230" s="1354">
        <v>3</v>
      </c>
      <c r="F230" s="1461">
        <f t="shared" si="58"/>
        <v>0</v>
      </c>
      <c r="G230" s="1513"/>
      <c r="H230" s="1408">
        <f t="shared" si="59"/>
        <v>0</v>
      </c>
      <c r="I230" s="1506">
        <v>44855</v>
      </c>
      <c r="J230" s="1506" t="s">
        <v>334</v>
      </c>
      <c r="K230" s="1506"/>
      <c r="L230" s="1461" t="s">
        <v>1319</v>
      </c>
      <c r="M230" s="1269">
        <v>44855</v>
      </c>
      <c r="N230" s="1354">
        <v>0</v>
      </c>
      <c r="O230" s="1354">
        <v>0</v>
      </c>
      <c r="P230" s="1354">
        <v>0</v>
      </c>
      <c r="Q230" s="1354"/>
      <c r="R230" s="1354"/>
      <c r="S230" s="1354"/>
      <c r="T230" s="1461"/>
      <c r="U230" s="1354"/>
      <c r="V230" s="1354"/>
      <c r="W230" s="1461"/>
      <c r="X230" s="1354"/>
      <c r="Y230" s="1354"/>
      <c r="Z230" s="1354"/>
      <c r="AA230" s="1354"/>
      <c r="AB230" s="1366"/>
      <c r="AC230" s="1507">
        <f t="shared" si="54"/>
        <v>3</v>
      </c>
      <c r="AD230" s="1508">
        <f t="shared" si="55"/>
        <v>0</v>
      </c>
      <c r="AE230" s="14" t="s">
        <v>334</v>
      </c>
      <c r="AF230" s="14">
        <f t="shared" si="56"/>
        <v>0</v>
      </c>
      <c r="AG230" s="14" t="e">
        <f t="shared" si="57"/>
        <v>#DIV/0!</v>
      </c>
      <c r="AH230" s="14" t="s">
        <v>334</v>
      </c>
      <c r="AI230" s="14" t="s">
        <v>334</v>
      </c>
      <c r="AJ230" s="1461"/>
    </row>
    <row r="231" spans="1:36" ht="16.5" customHeight="1">
      <c r="A231" s="1461">
        <v>173</v>
      </c>
      <c r="B231" s="1528" t="s">
        <v>6335</v>
      </c>
      <c r="C231" s="1350" t="s">
        <v>2227</v>
      </c>
      <c r="D231" s="136"/>
      <c r="E231" s="1354">
        <v>5</v>
      </c>
      <c r="F231" s="1461">
        <f t="shared" si="58"/>
        <v>0</v>
      </c>
      <c r="G231" s="1513"/>
      <c r="H231" s="1408">
        <f t="shared" si="59"/>
        <v>0</v>
      </c>
      <c r="I231" s="1506">
        <v>44855</v>
      </c>
      <c r="J231" s="1506" t="s">
        <v>334</v>
      </c>
      <c r="K231" s="1506"/>
      <c r="L231" s="1461" t="s">
        <v>1319</v>
      </c>
      <c r="M231" s="1269">
        <v>44855</v>
      </c>
      <c r="N231" s="1354">
        <v>0</v>
      </c>
      <c r="O231" s="1354">
        <v>0</v>
      </c>
      <c r="P231" s="1354">
        <v>4</v>
      </c>
      <c r="Q231" s="1354"/>
      <c r="R231" s="1354"/>
      <c r="S231" s="1354"/>
      <c r="T231" s="1461"/>
      <c r="U231" s="1354"/>
      <c r="V231" s="1354"/>
      <c r="W231" s="1461"/>
      <c r="X231" s="1354"/>
      <c r="Y231" s="1354"/>
      <c r="Z231" s="1354"/>
      <c r="AA231" s="1354"/>
      <c r="AB231" s="1366"/>
      <c r="AC231" s="1507">
        <f t="shared" si="54"/>
        <v>1</v>
      </c>
      <c r="AD231" s="1508">
        <f t="shared" si="55"/>
        <v>0</v>
      </c>
      <c r="AE231" s="14" t="s">
        <v>334</v>
      </c>
      <c r="AF231" s="14">
        <f t="shared" si="56"/>
        <v>1.3333333333333333</v>
      </c>
      <c r="AG231" s="14">
        <f t="shared" si="57"/>
        <v>0.75</v>
      </c>
      <c r="AH231" s="14" t="s">
        <v>334</v>
      </c>
      <c r="AI231" s="14" t="s">
        <v>334</v>
      </c>
      <c r="AJ231" s="1461"/>
    </row>
    <row r="232" spans="1:36" ht="16.5" customHeight="1">
      <c r="A232" s="1461">
        <v>175</v>
      </c>
      <c r="B232" s="22" t="s">
        <v>8442</v>
      </c>
      <c r="C232" s="135" t="s">
        <v>176</v>
      </c>
      <c r="D232" s="136">
        <v>0.5</v>
      </c>
      <c r="E232" s="1354"/>
      <c r="F232" s="1461"/>
      <c r="G232" s="1513">
        <v>1000</v>
      </c>
      <c r="H232" s="1408">
        <f t="shared" si="59"/>
        <v>500</v>
      </c>
      <c r="I232" s="1506">
        <v>44936</v>
      </c>
      <c r="J232" s="1506" t="s">
        <v>334</v>
      </c>
      <c r="K232" s="1351"/>
      <c r="L232" s="1353">
        <v>1192</v>
      </c>
      <c r="M232" s="1351">
        <v>44924</v>
      </c>
      <c r="N232" s="1354">
        <v>80</v>
      </c>
      <c r="O232" s="1354">
        <v>385</v>
      </c>
      <c r="P232" s="1354">
        <v>175</v>
      </c>
      <c r="Q232" s="1354"/>
      <c r="R232" s="1354"/>
      <c r="S232" s="1354"/>
      <c r="T232" s="1461"/>
      <c r="U232" s="1354"/>
      <c r="V232" s="1354"/>
      <c r="W232" s="1461"/>
      <c r="X232" s="1354"/>
      <c r="Y232" s="1354"/>
      <c r="Z232" s="1354"/>
      <c r="AA232" s="1354"/>
      <c r="AB232" s="1366"/>
      <c r="AC232" s="1507">
        <f t="shared" si="54"/>
        <v>360</v>
      </c>
      <c r="AD232" s="1508">
        <f t="shared" si="55"/>
        <v>180</v>
      </c>
      <c r="AE232" s="14" t="s">
        <v>334</v>
      </c>
      <c r="AF232" s="14">
        <f t="shared" si="56"/>
        <v>213.33333333333334</v>
      </c>
      <c r="AG232" s="14">
        <f t="shared" si="57"/>
        <v>1.6875</v>
      </c>
      <c r="AH232" s="14" t="s">
        <v>334</v>
      </c>
      <c r="AI232" s="14" t="s">
        <v>334</v>
      </c>
      <c r="AJ232" s="1461"/>
    </row>
    <row r="233" spans="1:36" ht="16.5" customHeight="1">
      <c r="A233" s="1461">
        <v>176</v>
      </c>
      <c r="B233" s="22" t="s">
        <v>8442</v>
      </c>
      <c r="C233" s="135" t="s">
        <v>176</v>
      </c>
      <c r="D233" s="136">
        <v>0.5</v>
      </c>
      <c r="E233" s="1354"/>
      <c r="F233" s="1461"/>
      <c r="G233" s="1513">
        <v>1000</v>
      </c>
      <c r="H233" s="1408">
        <f t="shared" si="59"/>
        <v>500</v>
      </c>
      <c r="I233" s="1506">
        <v>44937</v>
      </c>
      <c r="J233" s="1506" t="s">
        <v>334</v>
      </c>
      <c r="K233" s="1351"/>
      <c r="L233" s="1353">
        <v>1193</v>
      </c>
      <c r="M233" s="1351">
        <v>44925</v>
      </c>
      <c r="N233" s="1354">
        <v>0</v>
      </c>
      <c r="O233" s="1354">
        <v>0</v>
      </c>
      <c r="P233" s="1354">
        <v>0</v>
      </c>
      <c r="Q233" s="1354"/>
      <c r="R233" s="1354"/>
      <c r="S233" s="1354"/>
      <c r="T233" s="1461"/>
      <c r="U233" s="1354"/>
      <c r="V233" s="1354"/>
      <c r="W233" s="1461"/>
      <c r="X233" s="1354"/>
      <c r="Y233" s="1354"/>
      <c r="Z233" s="1354"/>
      <c r="AA233" s="1354"/>
      <c r="AB233" s="1366"/>
      <c r="AC233" s="1507">
        <f t="shared" si="54"/>
        <v>1000</v>
      </c>
      <c r="AD233" s="1508">
        <f t="shared" si="55"/>
        <v>500</v>
      </c>
      <c r="AE233" s="14" t="s">
        <v>334</v>
      </c>
      <c r="AF233" s="14">
        <f t="shared" si="56"/>
        <v>0</v>
      </c>
      <c r="AG233" s="14" t="e">
        <f t="shared" si="57"/>
        <v>#DIV/0!</v>
      </c>
      <c r="AH233" s="14" t="s">
        <v>334</v>
      </c>
      <c r="AI233" s="14" t="s">
        <v>334</v>
      </c>
      <c r="AJ233" s="1461"/>
    </row>
    <row r="234" spans="1:36" ht="16.5" customHeight="1">
      <c r="A234" s="1461">
        <v>177</v>
      </c>
      <c r="B234" s="22" t="s">
        <v>8443</v>
      </c>
      <c r="C234" s="135" t="s">
        <v>176</v>
      </c>
      <c r="D234" s="136">
        <v>0.5</v>
      </c>
      <c r="E234" s="1354"/>
      <c r="F234" s="1461"/>
      <c r="G234" s="1513">
        <v>500</v>
      </c>
      <c r="H234" s="1408">
        <f t="shared" si="59"/>
        <v>250</v>
      </c>
      <c r="I234" s="1506">
        <v>44944</v>
      </c>
      <c r="J234" s="1506" t="s">
        <v>334</v>
      </c>
      <c r="K234" s="1351"/>
      <c r="L234" s="1353">
        <v>1194</v>
      </c>
      <c r="M234" s="1351">
        <v>44924</v>
      </c>
      <c r="N234" s="1354">
        <v>0</v>
      </c>
      <c r="O234" s="1354">
        <v>0</v>
      </c>
      <c r="P234" s="1354">
        <v>0</v>
      </c>
      <c r="Q234" s="1354"/>
      <c r="R234" s="1354"/>
      <c r="S234" s="1354"/>
      <c r="T234" s="1461"/>
      <c r="U234" s="1354"/>
      <c r="V234" s="1354"/>
      <c r="W234" s="1461"/>
      <c r="X234" s="1354"/>
      <c r="Y234" s="1354"/>
      <c r="Z234" s="1354"/>
      <c r="AA234" s="1354"/>
      <c r="AB234" s="1366"/>
      <c r="AC234" s="1507">
        <f t="shared" si="54"/>
        <v>500</v>
      </c>
      <c r="AD234" s="1508">
        <f t="shared" si="55"/>
        <v>250</v>
      </c>
      <c r="AE234" s="14" t="s">
        <v>334</v>
      </c>
      <c r="AF234" s="14">
        <f t="shared" si="56"/>
        <v>0</v>
      </c>
      <c r="AG234" s="14" t="e">
        <f t="shared" si="57"/>
        <v>#DIV/0!</v>
      </c>
      <c r="AH234" s="14" t="s">
        <v>334</v>
      </c>
      <c r="AI234" s="14" t="s">
        <v>334</v>
      </c>
      <c r="AJ234" s="1461"/>
    </row>
    <row r="235" spans="1:36" ht="16.5" customHeight="1">
      <c r="A235" s="1461">
        <v>178</v>
      </c>
      <c r="B235" s="22" t="s">
        <v>8444</v>
      </c>
      <c r="C235" s="135" t="s">
        <v>176</v>
      </c>
      <c r="D235" s="136">
        <v>0.5</v>
      </c>
      <c r="E235" s="1354"/>
      <c r="F235" s="1461"/>
      <c r="G235" s="1513">
        <v>500</v>
      </c>
      <c r="H235" s="1408">
        <f t="shared" si="59"/>
        <v>250</v>
      </c>
      <c r="I235" s="1506">
        <v>44944</v>
      </c>
      <c r="J235" s="1506" t="s">
        <v>334</v>
      </c>
      <c r="K235" s="1351"/>
      <c r="L235" s="1353">
        <v>1194</v>
      </c>
      <c r="M235" s="1351">
        <v>44924</v>
      </c>
      <c r="N235" s="1354">
        <v>40</v>
      </c>
      <c r="O235" s="1354">
        <v>0</v>
      </c>
      <c r="P235" s="1354">
        <v>260</v>
      </c>
      <c r="Q235" s="1354"/>
      <c r="R235" s="1354"/>
      <c r="S235" s="1354"/>
      <c r="T235" s="1461"/>
      <c r="U235" s="1354"/>
      <c r="V235" s="1354"/>
      <c r="W235" s="1461"/>
      <c r="X235" s="1354"/>
      <c r="Y235" s="1354"/>
      <c r="Z235" s="1354"/>
      <c r="AA235" s="1354"/>
      <c r="AB235" s="1366"/>
      <c r="AC235" s="1507">
        <f t="shared" si="54"/>
        <v>200</v>
      </c>
      <c r="AD235" s="1508">
        <f t="shared" si="55"/>
        <v>100</v>
      </c>
      <c r="AE235" s="14" t="s">
        <v>334</v>
      </c>
      <c r="AF235" s="14">
        <f t="shared" si="56"/>
        <v>100</v>
      </c>
      <c r="AG235" s="14">
        <f t="shared" si="57"/>
        <v>2</v>
      </c>
      <c r="AH235" s="14" t="s">
        <v>334</v>
      </c>
      <c r="AI235" s="14" t="s">
        <v>334</v>
      </c>
      <c r="AJ235" s="1461"/>
    </row>
    <row r="236" spans="1:36" ht="16.5" customHeight="1">
      <c r="A236" s="1461">
        <v>181</v>
      </c>
      <c r="B236" s="22" t="s">
        <v>3357</v>
      </c>
      <c r="C236" s="135" t="s">
        <v>63</v>
      </c>
      <c r="D236" s="136">
        <v>1</v>
      </c>
      <c r="E236" s="1354">
        <v>56</v>
      </c>
      <c r="F236" s="1461">
        <f t="shared" si="58"/>
        <v>56</v>
      </c>
      <c r="G236" s="1513"/>
      <c r="H236" s="1408">
        <f t="shared" si="59"/>
        <v>0</v>
      </c>
      <c r="I236" s="1506">
        <v>44728</v>
      </c>
      <c r="J236" s="1351">
        <v>45930</v>
      </c>
      <c r="K236" s="1351"/>
      <c r="L236" s="1353" t="s">
        <v>1319</v>
      </c>
      <c r="M236" s="1351">
        <v>44728</v>
      </c>
      <c r="N236" s="1354">
        <v>0</v>
      </c>
      <c r="O236" s="1354">
        <v>0</v>
      </c>
      <c r="P236" s="1354">
        <v>0</v>
      </c>
      <c r="Q236" s="1354"/>
      <c r="R236" s="1354"/>
      <c r="S236" s="1354"/>
      <c r="T236" s="1461"/>
      <c r="U236" s="1354"/>
      <c r="V236" s="1354"/>
      <c r="W236" s="1461"/>
      <c r="X236" s="1354"/>
      <c r="Y236" s="1354"/>
      <c r="Z236" s="1354"/>
      <c r="AA236" s="1354"/>
      <c r="AB236" s="1366"/>
      <c r="AC236" s="1507">
        <f t="shared" si="54"/>
        <v>56</v>
      </c>
      <c r="AD236" s="1508">
        <f t="shared" si="55"/>
        <v>56</v>
      </c>
      <c r="AE236" s="14">
        <f>(J236-"01.04.2023")/30</f>
        <v>30.433333333333334</v>
      </c>
      <c r="AF236" s="14">
        <f t="shared" si="56"/>
        <v>0</v>
      </c>
      <c r="AG236" s="14" t="e">
        <f t="shared" si="57"/>
        <v>#DIV/0!</v>
      </c>
      <c r="AH236" s="14" t="e">
        <f>AG236-AE236</f>
        <v>#DIV/0!</v>
      </c>
      <c r="AI236" s="14">
        <f>AC236-(AE236*AF236)</f>
        <v>56</v>
      </c>
      <c r="AJ236" s="1461"/>
    </row>
    <row r="237" spans="1:36" ht="16.5" customHeight="1">
      <c r="A237" s="1461">
        <v>182</v>
      </c>
      <c r="B237" s="22" t="s">
        <v>3712</v>
      </c>
      <c r="C237" s="135" t="s">
        <v>66</v>
      </c>
      <c r="D237" s="136">
        <v>9.9</v>
      </c>
      <c r="E237" s="1354">
        <v>15520</v>
      </c>
      <c r="F237" s="1461">
        <f t="shared" si="58"/>
        <v>153648</v>
      </c>
      <c r="G237" s="1513"/>
      <c r="H237" s="1408">
        <f t="shared" si="59"/>
        <v>0</v>
      </c>
      <c r="I237" s="1506">
        <v>44705</v>
      </c>
      <c r="J237" s="1351">
        <v>46387</v>
      </c>
      <c r="K237" s="1351"/>
      <c r="L237" s="1353">
        <v>115</v>
      </c>
      <c r="M237" s="1351">
        <v>44610</v>
      </c>
      <c r="N237" s="1354">
        <v>810</v>
      </c>
      <c r="O237" s="1354">
        <v>1700</v>
      </c>
      <c r="P237" s="1354">
        <v>1310</v>
      </c>
      <c r="Q237" s="1354"/>
      <c r="R237" s="1354"/>
      <c r="S237" s="1354"/>
      <c r="T237" s="1461"/>
      <c r="U237" s="1354"/>
      <c r="V237" s="1354"/>
      <c r="W237" s="1461"/>
      <c r="X237" s="1354"/>
      <c r="Y237" s="1354"/>
      <c r="Z237" s="1354"/>
      <c r="AA237" s="1354"/>
      <c r="AB237" s="1366"/>
      <c r="AC237" s="1507">
        <f t="shared" si="54"/>
        <v>11700</v>
      </c>
      <c r="AD237" s="1508">
        <f t="shared" si="55"/>
        <v>115830</v>
      </c>
      <c r="AE237" s="14">
        <f>(J237-"01.04.2023")/30</f>
        <v>45.666666666666664</v>
      </c>
      <c r="AF237" s="14">
        <f t="shared" si="56"/>
        <v>1273.3333333333333</v>
      </c>
      <c r="AG237" s="14">
        <f t="shared" si="57"/>
        <v>9.188481675392671</v>
      </c>
      <c r="AH237" s="14">
        <f>AG237-AE237</f>
        <v>-36.478184991273991</v>
      </c>
      <c r="AI237" s="14">
        <f>AC237-(AE237*AF237)</f>
        <v>-46448.888888888883</v>
      </c>
      <c r="AJ237" s="1461"/>
    </row>
    <row r="238" spans="1:36" ht="16.5" customHeight="1">
      <c r="A238" s="1461">
        <v>183</v>
      </c>
      <c r="B238" s="22" t="s">
        <v>4166</v>
      </c>
      <c r="C238" s="135" t="s">
        <v>143</v>
      </c>
      <c r="D238" s="136">
        <v>1</v>
      </c>
      <c r="E238" s="1354">
        <v>160</v>
      </c>
      <c r="F238" s="1461">
        <f t="shared" si="58"/>
        <v>160</v>
      </c>
      <c r="G238" s="1513"/>
      <c r="H238" s="1408">
        <f t="shared" si="59"/>
        <v>0</v>
      </c>
      <c r="I238" s="1506">
        <v>44749</v>
      </c>
      <c r="J238" s="1351">
        <v>45240</v>
      </c>
      <c r="K238" s="1351"/>
      <c r="L238" s="1353" t="s">
        <v>1319</v>
      </c>
      <c r="M238" s="1351">
        <v>44749</v>
      </c>
      <c r="N238" s="1354">
        <v>50</v>
      </c>
      <c r="O238" s="1354">
        <v>10</v>
      </c>
      <c r="P238" s="1354">
        <v>0</v>
      </c>
      <c r="Q238" s="1354"/>
      <c r="R238" s="1354"/>
      <c r="S238" s="1354"/>
      <c r="T238" s="1461"/>
      <c r="U238" s="1354"/>
      <c r="V238" s="1354"/>
      <c r="W238" s="1461"/>
      <c r="X238" s="1354"/>
      <c r="Y238" s="1354"/>
      <c r="Z238" s="1354"/>
      <c r="AA238" s="1354"/>
      <c r="AB238" s="1366"/>
      <c r="AC238" s="1507">
        <f t="shared" si="54"/>
        <v>100</v>
      </c>
      <c r="AD238" s="1508">
        <f t="shared" si="55"/>
        <v>100</v>
      </c>
      <c r="AE238" s="14">
        <f>(J238-"01.04.2023")/30</f>
        <v>7.4333333333333336</v>
      </c>
      <c r="AF238" s="14">
        <f t="shared" si="56"/>
        <v>20</v>
      </c>
      <c r="AG238" s="14">
        <f t="shared" si="57"/>
        <v>5</v>
      </c>
      <c r="AH238" s="14">
        <f>AG238-AE238</f>
        <v>-2.4333333333333336</v>
      </c>
      <c r="AI238" s="14">
        <f>AC238-(AE238*AF238)</f>
        <v>-48.666666666666686</v>
      </c>
      <c r="AJ238" s="1461"/>
    </row>
    <row r="239" spans="1:36" ht="16.5" customHeight="1">
      <c r="A239" s="1461">
        <v>184</v>
      </c>
      <c r="B239" s="22" t="s">
        <v>8445</v>
      </c>
      <c r="C239" s="135" t="s">
        <v>63</v>
      </c>
      <c r="D239" s="136">
        <v>6.57</v>
      </c>
      <c r="E239" s="1354"/>
      <c r="F239" s="1461"/>
      <c r="G239" s="1513">
        <v>2400</v>
      </c>
      <c r="H239" s="1408">
        <f t="shared" si="59"/>
        <v>15768</v>
      </c>
      <c r="I239" s="1506">
        <v>44930</v>
      </c>
      <c r="J239" s="1351" t="s">
        <v>334</v>
      </c>
      <c r="K239" s="1351"/>
      <c r="L239" s="1461" t="s">
        <v>1319</v>
      </c>
      <c r="M239" s="1506">
        <v>44930</v>
      </c>
      <c r="N239" s="1354">
        <v>480</v>
      </c>
      <c r="O239" s="1354">
        <v>180</v>
      </c>
      <c r="P239" s="1354">
        <v>260</v>
      </c>
      <c r="Q239" s="1354"/>
      <c r="R239" s="1354"/>
      <c r="S239" s="1354"/>
      <c r="T239" s="1461"/>
      <c r="U239" s="1354"/>
      <c r="V239" s="1354"/>
      <c r="W239" s="1461"/>
      <c r="X239" s="1354"/>
      <c r="Y239" s="1354"/>
      <c r="Z239" s="1354"/>
      <c r="AA239" s="1354"/>
      <c r="AB239" s="1366"/>
      <c r="AC239" s="1507">
        <f t="shared" si="54"/>
        <v>1480</v>
      </c>
      <c r="AD239" s="1508">
        <f t="shared" si="55"/>
        <v>9723.6</v>
      </c>
      <c r="AE239" s="14" t="s">
        <v>334</v>
      </c>
      <c r="AF239" s="14">
        <f t="shared" si="56"/>
        <v>306.66666666666669</v>
      </c>
      <c r="AG239" s="14">
        <f t="shared" si="57"/>
        <v>4.8260869565217392</v>
      </c>
      <c r="AH239" s="14" t="s">
        <v>334</v>
      </c>
      <c r="AI239" s="14" t="s">
        <v>334</v>
      </c>
      <c r="AJ239" s="1461"/>
    </row>
    <row r="240" spans="1:36" ht="16.5" customHeight="1">
      <c r="A240" s="1461">
        <v>185</v>
      </c>
      <c r="B240" s="1529" t="s">
        <v>8446</v>
      </c>
      <c r="C240" s="1530" t="s">
        <v>181</v>
      </c>
      <c r="D240" s="136">
        <v>0.2</v>
      </c>
      <c r="E240" s="1354"/>
      <c r="F240" s="1461"/>
      <c r="G240" s="1513">
        <v>100</v>
      </c>
      <c r="H240" s="1408">
        <f t="shared" si="59"/>
        <v>20</v>
      </c>
      <c r="I240" s="1506">
        <v>44936</v>
      </c>
      <c r="J240" s="1506" t="s">
        <v>334</v>
      </c>
      <c r="K240" s="1351"/>
      <c r="L240" s="1353">
        <v>1192</v>
      </c>
      <c r="M240" s="1351">
        <v>44924</v>
      </c>
      <c r="N240" s="1354">
        <v>0</v>
      </c>
      <c r="O240" s="1354">
        <v>0</v>
      </c>
      <c r="P240" s="1354">
        <v>0</v>
      </c>
      <c r="Q240" s="1354"/>
      <c r="R240" s="1354"/>
      <c r="S240" s="1354"/>
      <c r="T240" s="1461"/>
      <c r="U240" s="1354"/>
      <c r="V240" s="1354"/>
      <c r="W240" s="1461"/>
      <c r="X240" s="1354"/>
      <c r="Y240" s="1354"/>
      <c r="Z240" s="1354"/>
      <c r="AA240" s="1354"/>
      <c r="AB240" s="1366"/>
      <c r="AC240" s="1507">
        <f t="shared" si="54"/>
        <v>100</v>
      </c>
      <c r="AD240" s="1508">
        <f t="shared" si="55"/>
        <v>20</v>
      </c>
      <c r="AE240" s="14" t="s">
        <v>334</v>
      </c>
      <c r="AF240" s="14">
        <f t="shared" si="56"/>
        <v>0</v>
      </c>
      <c r="AG240" s="14" t="e">
        <f t="shared" si="57"/>
        <v>#DIV/0!</v>
      </c>
      <c r="AH240" s="14" t="s">
        <v>334</v>
      </c>
      <c r="AI240" s="14" t="s">
        <v>334</v>
      </c>
      <c r="AJ240" s="1461"/>
    </row>
    <row r="241" spans="1:36" ht="16.5" customHeight="1">
      <c r="A241" s="1461">
        <v>186</v>
      </c>
      <c r="B241" s="1529" t="s">
        <v>4015</v>
      </c>
      <c r="C241" s="1530" t="s">
        <v>181</v>
      </c>
      <c r="D241" s="136">
        <v>0.2</v>
      </c>
      <c r="E241" s="1354"/>
      <c r="F241" s="1461"/>
      <c r="G241" s="1513">
        <v>200</v>
      </c>
      <c r="H241" s="1408">
        <f t="shared" si="59"/>
        <v>40</v>
      </c>
      <c r="I241" s="1506">
        <v>44936</v>
      </c>
      <c r="J241" s="1506" t="s">
        <v>334</v>
      </c>
      <c r="K241" s="1351"/>
      <c r="L241" s="1353">
        <v>1192</v>
      </c>
      <c r="M241" s="1351">
        <v>44924</v>
      </c>
      <c r="N241" s="1354">
        <v>0</v>
      </c>
      <c r="O241" s="1354">
        <v>0</v>
      </c>
      <c r="P241" s="1354">
        <v>0</v>
      </c>
      <c r="Q241" s="1354"/>
      <c r="R241" s="1354"/>
      <c r="S241" s="1354"/>
      <c r="T241" s="1461"/>
      <c r="U241" s="1354"/>
      <c r="V241" s="1354"/>
      <c r="W241" s="1461"/>
      <c r="X241" s="1354"/>
      <c r="Y241" s="1354"/>
      <c r="Z241" s="1354"/>
      <c r="AA241" s="1354"/>
      <c r="AB241" s="1366"/>
      <c r="AC241" s="1507">
        <f t="shared" si="54"/>
        <v>200</v>
      </c>
      <c r="AD241" s="1508">
        <f t="shared" si="55"/>
        <v>40</v>
      </c>
      <c r="AE241" s="14" t="s">
        <v>334</v>
      </c>
      <c r="AF241" s="14">
        <f t="shared" si="56"/>
        <v>0</v>
      </c>
      <c r="AG241" s="14" t="e">
        <f t="shared" si="57"/>
        <v>#DIV/0!</v>
      </c>
      <c r="AH241" s="14" t="s">
        <v>334</v>
      </c>
      <c r="AI241" s="14" t="s">
        <v>334</v>
      </c>
      <c r="AJ241" s="1461"/>
    </row>
    <row r="242" spans="1:36" ht="16.5" customHeight="1">
      <c r="A242" s="1461">
        <v>190</v>
      </c>
      <c r="B242" s="22" t="s">
        <v>4542</v>
      </c>
      <c r="C242" s="135" t="s">
        <v>156</v>
      </c>
      <c r="D242" s="136">
        <v>1</v>
      </c>
      <c r="E242" s="1354">
        <v>964</v>
      </c>
      <c r="F242" s="1461">
        <f t="shared" si="58"/>
        <v>964</v>
      </c>
      <c r="G242" s="1513"/>
      <c r="H242" s="1408">
        <f t="shared" si="59"/>
        <v>0</v>
      </c>
      <c r="I242" s="1506">
        <v>44784</v>
      </c>
      <c r="J242" s="1351">
        <v>46265</v>
      </c>
      <c r="K242" s="1351"/>
      <c r="L242" s="1353" t="s">
        <v>1319</v>
      </c>
      <c r="M242" s="1351">
        <v>44784</v>
      </c>
      <c r="N242" s="1354">
        <v>16</v>
      </c>
      <c r="O242" s="1354">
        <v>119</v>
      </c>
      <c r="P242" s="1354">
        <v>129</v>
      </c>
      <c r="Q242" s="1354"/>
      <c r="R242" s="1354"/>
      <c r="S242" s="1354"/>
      <c r="T242" s="1461"/>
      <c r="U242" s="1354"/>
      <c r="V242" s="1354"/>
      <c r="W242" s="1461"/>
      <c r="X242" s="1354"/>
      <c r="Y242" s="1354"/>
      <c r="Z242" s="1354"/>
      <c r="AA242" s="1354"/>
      <c r="AB242" s="1366"/>
      <c r="AC242" s="1507">
        <f t="shared" si="54"/>
        <v>700</v>
      </c>
      <c r="AD242" s="1508">
        <f t="shared" si="55"/>
        <v>700</v>
      </c>
      <c r="AE242" s="14">
        <f>(J242-"01.04.2023")/30</f>
        <v>41.6</v>
      </c>
      <c r="AF242" s="14">
        <f t="shared" si="56"/>
        <v>88</v>
      </c>
      <c r="AG242" s="14">
        <f t="shared" si="57"/>
        <v>7.9545454545454541</v>
      </c>
      <c r="AH242" s="14">
        <f>AG242-AE242</f>
        <v>-33.645454545454548</v>
      </c>
      <c r="AI242" s="14">
        <f>AC242-(AE242*AF242)</f>
        <v>-2960.8</v>
      </c>
      <c r="AJ242" s="1461"/>
    </row>
    <row r="243" spans="1:36" ht="16.5" customHeight="1">
      <c r="A243" s="1461">
        <v>191</v>
      </c>
      <c r="B243" s="22" t="s">
        <v>2931</v>
      </c>
      <c r="C243" s="135" t="s">
        <v>78</v>
      </c>
      <c r="D243" s="136">
        <v>1</v>
      </c>
      <c r="E243" s="1354">
        <v>45</v>
      </c>
      <c r="F243" s="1461">
        <f t="shared" si="58"/>
        <v>45</v>
      </c>
      <c r="G243" s="1513"/>
      <c r="H243" s="1408">
        <f t="shared" si="59"/>
        <v>0</v>
      </c>
      <c r="I243" s="1506">
        <v>44707</v>
      </c>
      <c r="J243" s="1351">
        <v>46326</v>
      </c>
      <c r="K243" s="1351"/>
      <c r="L243" s="1353" t="s">
        <v>1319</v>
      </c>
      <c r="M243" s="1351">
        <v>44707</v>
      </c>
      <c r="N243" s="1354">
        <v>0</v>
      </c>
      <c r="O243" s="1354">
        <v>0</v>
      </c>
      <c r="P243" s="1354">
        <v>0</v>
      </c>
      <c r="Q243" s="1354"/>
      <c r="R243" s="1354"/>
      <c r="S243" s="1354"/>
      <c r="T243" s="1461"/>
      <c r="U243" s="1354"/>
      <c r="V243" s="1354"/>
      <c r="W243" s="1461"/>
      <c r="X243" s="1354"/>
      <c r="Y243" s="1354"/>
      <c r="Z243" s="1354"/>
      <c r="AA243" s="1354"/>
      <c r="AB243" s="1366"/>
      <c r="AC243" s="1507">
        <f t="shared" si="54"/>
        <v>45</v>
      </c>
      <c r="AD243" s="1508">
        <f t="shared" si="55"/>
        <v>45</v>
      </c>
      <c r="AE243" s="14">
        <f>(J243-"01.04.2023")/30</f>
        <v>43.633333333333333</v>
      </c>
      <c r="AF243" s="14">
        <f t="shared" si="56"/>
        <v>0</v>
      </c>
      <c r="AG243" s="14" t="e">
        <f t="shared" si="57"/>
        <v>#DIV/0!</v>
      </c>
      <c r="AH243" s="14" t="e">
        <f>AG243-AE243</f>
        <v>#DIV/0!</v>
      </c>
      <c r="AI243" s="14">
        <f>AC243-(AE243*AF243)</f>
        <v>45</v>
      </c>
      <c r="AJ243" s="1461"/>
    </row>
    <row r="244" spans="1:36" ht="16.5" customHeight="1">
      <c r="A244" s="1461">
        <v>192</v>
      </c>
      <c r="B244" s="22" t="s">
        <v>3714</v>
      </c>
      <c r="C244" s="135" t="s">
        <v>66</v>
      </c>
      <c r="D244" s="136">
        <v>1</v>
      </c>
      <c r="E244" s="1354">
        <v>92</v>
      </c>
      <c r="F244" s="1461">
        <f t="shared" si="58"/>
        <v>92</v>
      </c>
      <c r="G244" s="1513"/>
      <c r="H244" s="1408">
        <f t="shared" si="59"/>
        <v>0</v>
      </c>
      <c r="I244" s="1506">
        <v>44728</v>
      </c>
      <c r="J244" s="1351">
        <v>46295</v>
      </c>
      <c r="K244" s="1351"/>
      <c r="L244" s="1353" t="s">
        <v>1319</v>
      </c>
      <c r="M244" s="1351">
        <v>44728</v>
      </c>
      <c r="N244" s="1354">
        <v>0</v>
      </c>
      <c r="O244" s="1354">
        <v>0</v>
      </c>
      <c r="P244" s="1354">
        <v>1</v>
      </c>
      <c r="Q244" s="1354"/>
      <c r="R244" s="1354"/>
      <c r="S244" s="1354"/>
      <c r="T244" s="1461"/>
      <c r="U244" s="1354"/>
      <c r="V244" s="1354"/>
      <c r="W244" s="1461"/>
      <c r="X244" s="1354"/>
      <c r="Y244" s="1354"/>
      <c r="Z244" s="1354"/>
      <c r="AA244" s="1354"/>
      <c r="AB244" s="1366"/>
      <c r="AC244" s="1507">
        <f t="shared" si="54"/>
        <v>91</v>
      </c>
      <c r="AD244" s="1508">
        <f t="shared" si="55"/>
        <v>91</v>
      </c>
      <c r="AE244" s="14">
        <f>(J244-"01.04.2023")/30</f>
        <v>42.6</v>
      </c>
      <c r="AF244" s="14">
        <f t="shared" si="56"/>
        <v>0.33333333333333331</v>
      </c>
      <c r="AG244" s="14">
        <f t="shared" si="57"/>
        <v>273</v>
      </c>
      <c r="AH244" s="14">
        <f>AG244-AE244</f>
        <v>230.4</v>
      </c>
      <c r="AI244" s="14">
        <f>AC244-(AE244*AF244)</f>
        <v>76.8</v>
      </c>
      <c r="AJ244" s="1461"/>
    </row>
    <row r="245" spans="1:36" ht="16.5" customHeight="1">
      <c r="A245" s="1461">
        <v>195</v>
      </c>
      <c r="B245" s="1515" t="s">
        <v>4543</v>
      </c>
      <c r="C245" s="600" t="s">
        <v>66</v>
      </c>
      <c r="D245" s="136">
        <v>1</v>
      </c>
      <c r="E245" s="1354">
        <v>500</v>
      </c>
      <c r="F245" s="1461">
        <f t="shared" si="58"/>
        <v>500</v>
      </c>
      <c r="G245" s="1513"/>
      <c r="H245" s="1408">
        <f t="shared" si="59"/>
        <v>0</v>
      </c>
      <c r="I245" s="1506">
        <v>44784</v>
      </c>
      <c r="J245" s="1351">
        <v>45657</v>
      </c>
      <c r="K245" s="1351"/>
      <c r="L245" s="1353" t="s">
        <v>1319</v>
      </c>
      <c r="M245" s="1351">
        <v>44784</v>
      </c>
      <c r="N245" s="1354">
        <v>5</v>
      </c>
      <c r="O245" s="1354">
        <v>21</v>
      </c>
      <c r="P245" s="1354">
        <v>28</v>
      </c>
      <c r="Q245" s="1354"/>
      <c r="R245" s="1354"/>
      <c r="S245" s="1354"/>
      <c r="T245" s="1461"/>
      <c r="U245" s="1354"/>
      <c r="V245" s="1354"/>
      <c r="W245" s="1461"/>
      <c r="X245" s="1354"/>
      <c r="Y245" s="1354"/>
      <c r="Z245" s="1354"/>
      <c r="AA245" s="1354"/>
      <c r="AB245" s="1366"/>
      <c r="AC245" s="1507">
        <f t="shared" ref="AC245:AC278" si="63">E245+G245-N245-O245-AA245-P245-Q245-R245-S245-T245-U245-V245-W245-X245-Y245</f>
        <v>446</v>
      </c>
      <c r="AD245" s="1508">
        <f t="shared" ref="AD245:AD278" si="64">D245*AC245</f>
        <v>446</v>
      </c>
      <c r="AE245" s="14">
        <f>(J245-"01.04.2023")/30</f>
        <v>21.333333333333332</v>
      </c>
      <c r="AF245" s="14">
        <f t="shared" ref="AF245:AF278" si="65">(N245+O245+P245+Q245+R245+S245+T245+U245+V245+W245+X245+Y245)/3</f>
        <v>18</v>
      </c>
      <c r="AG245" s="14">
        <f t="shared" ref="AG245:AG278" si="66">AC245/AF245</f>
        <v>24.777777777777779</v>
      </c>
      <c r="AH245" s="14">
        <f>AG245-AE245</f>
        <v>3.4444444444444464</v>
      </c>
      <c r="AI245" s="14">
        <f>AC245-(AE245*AF245)</f>
        <v>62</v>
      </c>
      <c r="AJ245" s="1461"/>
    </row>
    <row r="246" spans="1:36" ht="16.5" customHeight="1">
      <c r="A246" s="1461">
        <v>198</v>
      </c>
      <c r="B246" s="1528" t="s">
        <v>6336</v>
      </c>
      <c r="C246" s="1350" t="s">
        <v>176</v>
      </c>
      <c r="D246" s="136"/>
      <c r="E246" s="1513">
        <v>20</v>
      </c>
      <c r="F246" s="1461">
        <f t="shared" ref="F246:F278" si="67">E246*D246</f>
        <v>0</v>
      </c>
      <c r="G246" s="1513"/>
      <c r="H246" s="1408">
        <f t="shared" si="59"/>
        <v>0</v>
      </c>
      <c r="I246" s="1506">
        <v>44855</v>
      </c>
      <c r="J246" s="1506" t="s">
        <v>334</v>
      </c>
      <c r="K246" s="1506"/>
      <c r="L246" s="1461" t="s">
        <v>1319</v>
      </c>
      <c r="M246" s="1269">
        <v>44855</v>
      </c>
      <c r="N246" s="1354">
        <v>0</v>
      </c>
      <c r="O246" s="1354">
        <v>0</v>
      </c>
      <c r="P246" s="1354">
        <v>0</v>
      </c>
      <c r="Q246" s="1354"/>
      <c r="R246" s="1354"/>
      <c r="S246" s="1354"/>
      <c r="T246" s="1461"/>
      <c r="U246" s="1354"/>
      <c r="V246" s="1354"/>
      <c r="W246" s="1461"/>
      <c r="X246" s="1354"/>
      <c r="Y246" s="1354"/>
      <c r="Z246" s="1354"/>
      <c r="AA246" s="1354"/>
      <c r="AB246" s="1366"/>
      <c r="AC246" s="1507">
        <f t="shared" si="63"/>
        <v>20</v>
      </c>
      <c r="AD246" s="1508">
        <f t="shared" si="64"/>
        <v>0</v>
      </c>
      <c r="AE246" s="14" t="s">
        <v>334</v>
      </c>
      <c r="AF246" s="14">
        <f t="shared" si="65"/>
        <v>0</v>
      </c>
      <c r="AG246" s="14" t="e">
        <f t="shared" si="66"/>
        <v>#DIV/0!</v>
      </c>
      <c r="AH246" s="14" t="s">
        <v>334</v>
      </c>
      <c r="AI246" s="14" t="s">
        <v>334</v>
      </c>
      <c r="AJ246" s="1461"/>
    </row>
    <row r="247" spans="1:36" ht="16.5" customHeight="1">
      <c r="A247" s="1461">
        <v>199</v>
      </c>
      <c r="B247" s="1528" t="s">
        <v>6337</v>
      </c>
      <c r="C247" s="1350" t="s">
        <v>176</v>
      </c>
      <c r="D247" s="136"/>
      <c r="E247" s="1513">
        <v>2</v>
      </c>
      <c r="F247" s="1461">
        <f t="shared" si="67"/>
        <v>0</v>
      </c>
      <c r="G247" s="1513"/>
      <c r="H247" s="1408">
        <f t="shared" si="59"/>
        <v>0</v>
      </c>
      <c r="I247" s="1506">
        <v>44855</v>
      </c>
      <c r="J247" s="1506" t="s">
        <v>334</v>
      </c>
      <c r="K247" s="1506"/>
      <c r="L247" s="1461" t="s">
        <v>1319</v>
      </c>
      <c r="M247" s="1269">
        <v>44855</v>
      </c>
      <c r="N247" s="1354">
        <v>0</v>
      </c>
      <c r="O247" s="1354">
        <v>0</v>
      </c>
      <c r="P247" s="1354">
        <v>0</v>
      </c>
      <c r="Q247" s="1354"/>
      <c r="R247" s="1354"/>
      <c r="S247" s="1354"/>
      <c r="T247" s="1461"/>
      <c r="U247" s="1354"/>
      <c r="V247" s="1354"/>
      <c r="W247" s="1461"/>
      <c r="X247" s="1354"/>
      <c r="Y247" s="1354"/>
      <c r="Z247" s="1354"/>
      <c r="AA247" s="1354"/>
      <c r="AB247" s="1366"/>
      <c r="AC247" s="1507">
        <f t="shared" si="63"/>
        <v>2</v>
      </c>
      <c r="AD247" s="1508">
        <f t="shared" si="64"/>
        <v>0</v>
      </c>
      <c r="AE247" s="14" t="s">
        <v>334</v>
      </c>
      <c r="AF247" s="14">
        <f t="shared" si="65"/>
        <v>0</v>
      </c>
      <c r="AG247" s="14" t="e">
        <f t="shared" si="66"/>
        <v>#DIV/0!</v>
      </c>
      <c r="AH247" s="14" t="s">
        <v>334</v>
      </c>
      <c r="AI247" s="14" t="s">
        <v>334</v>
      </c>
      <c r="AJ247" s="1461"/>
    </row>
    <row r="248" spans="1:36" ht="16.5" customHeight="1">
      <c r="A248" s="1461">
        <v>201</v>
      </c>
      <c r="B248" s="1528" t="s">
        <v>6338</v>
      </c>
      <c r="C248" s="1350" t="s">
        <v>176</v>
      </c>
      <c r="D248" s="136"/>
      <c r="E248" s="1513">
        <v>3</v>
      </c>
      <c r="F248" s="1461">
        <f t="shared" si="67"/>
        <v>0</v>
      </c>
      <c r="G248" s="1513"/>
      <c r="H248" s="1408">
        <f t="shared" si="59"/>
        <v>0</v>
      </c>
      <c r="I248" s="1506">
        <v>44855</v>
      </c>
      <c r="J248" s="1506" t="s">
        <v>334</v>
      </c>
      <c r="K248" s="1506"/>
      <c r="L248" s="1461" t="s">
        <v>1319</v>
      </c>
      <c r="M248" s="1269">
        <v>44855</v>
      </c>
      <c r="N248" s="1354">
        <v>0</v>
      </c>
      <c r="O248" s="1354">
        <v>0</v>
      </c>
      <c r="P248" s="1354">
        <v>2</v>
      </c>
      <c r="Q248" s="1354"/>
      <c r="R248" s="1354"/>
      <c r="S248" s="1354"/>
      <c r="T248" s="1461"/>
      <c r="U248" s="1354"/>
      <c r="V248" s="1354"/>
      <c r="W248" s="1461"/>
      <c r="X248" s="1354"/>
      <c r="Y248" s="1354"/>
      <c r="Z248" s="1354"/>
      <c r="AA248" s="1354"/>
      <c r="AB248" s="1366"/>
      <c r="AC248" s="1507">
        <f t="shared" si="63"/>
        <v>1</v>
      </c>
      <c r="AD248" s="1508">
        <f t="shared" si="64"/>
        <v>0</v>
      </c>
      <c r="AE248" s="14" t="s">
        <v>334</v>
      </c>
      <c r="AF248" s="14">
        <f t="shared" si="65"/>
        <v>0.66666666666666663</v>
      </c>
      <c r="AG248" s="14">
        <f t="shared" si="66"/>
        <v>1.5</v>
      </c>
      <c r="AH248" s="14" t="s">
        <v>334</v>
      </c>
      <c r="AI248" s="14" t="s">
        <v>334</v>
      </c>
      <c r="AJ248" s="1461"/>
    </row>
    <row r="249" spans="1:36" ht="16.5" customHeight="1">
      <c r="A249" s="1461">
        <v>203</v>
      </c>
      <c r="B249" s="1528" t="s">
        <v>6339</v>
      </c>
      <c r="C249" s="1350" t="s">
        <v>961</v>
      </c>
      <c r="D249" s="136"/>
      <c r="E249" s="1513">
        <v>10</v>
      </c>
      <c r="F249" s="1461">
        <f t="shared" si="67"/>
        <v>0</v>
      </c>
      <c r="G249" s="1513"/>
      <c r="H249" s="1408">
        <f t="shared" si="59"/>
        <v>0</v>
      </c>
      <c r="I249" s="1506">
        <v>44855</v>
      </c>
      <c r="J249" s="1506" t="s">
        <v>334</v>
      </c>
      <c r="K249" s="1506"/>
      <c r="L249" s="1461" t="s">
        <v>1319</v>
      </c>
      <c r="M249" s="1269">
        <v>44855</v>
      </c>
      <c r="N249" s="1354">
        <v>0</v>
      </c>
      <c r="O249" s="1354">
        <v>0</v>
      </c>
      <c r="P249" s="1354">
        <v>3</v>
      </c>
      <c r="Q249" s="1354"/>
      <c r="R249" s="1354"/>
      <c r="S249" s="1354"/>
      <c r="T249" s="1461"/>
      <c r="U249" s="1354"/>
      <c r="V249" s="1354"/>
      <c r="W249" s="1461"/>
      <c r="X249" s="1354"/>
      <c r="Y249" s="1354"/>
      <c r="Z249" s="1354"/>
      <c r="AA249" s="1354"/>
      <c r="AB249" s="1366"/>
      <c r="AC249" s="1507">
        <f t="shared" si="63"/>
        <v>7</v>
      </c>
      <c r="AD249" s="1508">
        <f t="shared" si="64"/>
        <v>0</v>
      </c>
      <c r="AE249" s="14" t="s">
        <v>334</v>
      </c>
      <c r="AF249" s="14">
        <f t="shared" si="65"/>
        <v>1</v>
      </c>
      <c r="AG249" s="14">
        <f t="shared" si="66"/>
        <v>7</v>
      </c>
      <c r="AH249" s="14" t="s">
        <v>334</v>
      </c>
      <c r="AI249" s="14" t="s">
        <v>334</v>
      </c>
      <c r="AJ249" s="1461"/>
    </row>
    <row r="250" spans="1:36" ht="16.5" customHeight="1">
      <c r="A250" s="1461">
        <v>205</v>
      </c>
      <c r="B250" s="1528" t="s">
        <v>6340</v>
      </c>
      <c r="C250" s="1350" t="s">
        <v>961</v>
      </c>
      <c r="D250" s="136"/>
      <c r="E250" s="1513">
        <v>4</v>
      </c>
      <c r="F250" s="1461">
        <f t="shared" si="67"/>
        <v>0</v>
      </c>
      <c r="G250" s="1513"/>
      <c r="H250" s="1408">
        <f t="shared" si="59"/>
        <v>0</v>
      </c>
      <c r="I250" s="1506">
        <v>44855</v>
      </c>
      <c r="J250" s="1506" t="s">
        <v>334</v>
      </c>
      <c r="K250" s="1506"/>
      <c r="L250" s="1461" t="s">
        <v>1319</v>
      </c>
      <c r="M250" s="1269">
        <v>44855</v>
      </c>
      <c r="N250" s="1354">
        <v>0</v>
      </c>
      <c r="O250" s="1354">
        <v>0</v>
      </c>
      <c r="P250" s="1354">
        <v>0</v>
      </c>
      <c r="Q250" s="1354"/>
      <c r="R250" s="1354"/>
      <c r="S250" s="1354"/>
      <c r="T250" s="1461"/>
      <c r="U250" s="1354"/>
      <c r="V250" s="1354"/>
      <c r="W250" s="1461"/>
      <c r="X250" s="1354"/>
      <c r="Y250" s="1354"/>
      <c r="Z250" s="1354"/>
      <c r="AA250" s="1354"/>
      <c r="AB250" s="1366"/>
      <c r="AC250" s="1507">
        <f t="shared" si="63"/>
        <v>4</v>
      </c>
      <c r="AD250" s="1508">
        <f t="shared" si="64"/>
        <v>0</v>
      </c>
      <c r="AE250" s="14" t="s">
        <v>334</v>
      </c>
      <c r="AF250" s="14">
        <f t="shared" si="65"/>
        <v>0</v>
      </c>
      <c r="AG250" s="14" t="e">
        <f t="shared" si="66"/>
        <v>#DIV/0!</v>
      </c>
      <c r="AH250" s="14" t="s">
        <v>334</v>
      </c>
      <c r="AI250" s="14" t="s">
        <v>334</v>
      </c>
      <c r="AJ250" s="1461"/>
    </row>
    <row r="251" spans="1:36" ht="16.5" customHeight="1">
      <c r="A251" s="1461">
        <v>208</v>
      </c>
      <c r="B251" s="1528" t="s">
        <v>6341</v>
      </c>
      <c r="C251" s="1350" t="s">
        <v>66</v>
      </c>
      <c r="D251" s="136"/>
      <c r="E251" s="1513">
        <v>11</v>
      </c>
      <c r="F251" s="1461">
        <f t="shared" si="67"/>
        <v>0</v>
      </c>
      <c r="G251" s="1513"/>
      <c r="H251" s="1408">
        <f t="shared" si="59"/>
        <v>0</v>
      </c>
      <c r="I251" s="1506">
        <v>44855</v>
      </c>
      <c r="J251" s="1506" t="s">
        <v>334</v>
      </c>
      <c r="K251" s="1506"/>
      <c r="L251" s="1461" t="s">
        <v>1319</v>
      </c>
      <c r="M251" s="1269">
        <v>44855</v>
      </c>
      <c r="N251" s="1354">
        <v>0</v>
      </c>
      <c r="O251" s="1354">
        <v>0</v>
      </c>
      <c r="P251" s="1354">
        <v>0</v>
      </c>
      <c r="Q251" s="1354"/>
      <c r="R251" s="1354"/>
      <c r="S251" s="1354"/>
      <c r="T251" s="1461"/>
      <c r="U251" s="1354"/>
      <c r="V251" s="1354"/>
      <c r="W251" s="1461"/>
      <c r="X251" s="1354"/>
      <c r="Y251" s="1354"/>
      <c r="Z251" s="1354"/>
      <c r="AA251" s="1354"/>
      <c r="AB251" s="1366"/>
      <c r="AC251" s="1507">
        <f t="shared" si="63"/>
        <v>11</v>
      </c>
      <c r="AD251" s="1508">
        <f t="shared" si="64"/>
        <v>0</v>
      </c>
      <c r="AE251" s="14" t="s">
        <v>334</v>
      </c>
      <c r="AF251" s="14">
        <f t="shared" si="65"/>
        <v>0</v>
      </c>
      <c r="AG251" s="14" t="e">
        <f t="shared" si="66"/>
        <v>#DIV/0!</v>
      </c>
      <c r="AH251" s="14" t="s">
        <v>334</v>
      </c>
      <c r="AI251" s="14" t="s">
        <v>334</v>
      </c>
      <c r="AJ251" s="1461"/>
    </row>
    <row r="252" spans="1:36" ht="16.5" customHeight="1">
      <c r="A252" s="1461">
        <v>211</v>
      </c>
      <c r="B252" s="1528" t="s">
        <v>6342</v>
      </c>
      <c r="C252" s="1350" t="s">
        <v>66</v>
      </c>
      <c r="D252" s="136"/>
      <c r="E252" s="1513">
        <v>24</v>
      </c>
      <c r="F252" s="1461">
        <f t="shared" si="67"/>
        <v>0</v>
      </c>
      <c r="G252" s="1513"/>
      <c r="H252" s="1408">
        <f t="shared" si="59"/>
        <v>0</v>
      </c>
      <c r="I252" s="1506">
        <v>44855</v>
      </c>
      <c r="J252" s="1506" t="s">
        <v>334</v>
      </c>
      <c r="K252" s="1506"/>
      <c r="L252" s="1461" t="s">
        <v>1319</v>
      </c>
      <c r="M252" s="1269">
        <v>44855</v>
      </c>
      <c r="N252" s="1354">
        <v>0</v>
      </c>
      <c r="O252" s="1354">
        <v>0</v>
      </c>
      <c r="P252" s="1354">
        <v>0</v>
      </c>
      <c r="Q252" s="1354"/>
      <c r="R252" s="1354"/>
      <c r="S252" s="1354"/>
      <c r="T252" s="1461"/>
      <c r="U252" s="1354"/>
      <c r="V252" s="1354"/>
      <c r="W252" s="1461"/>
      <c r="X252" s="1354"/>
      <c r="Y252" s="1354"/>
      <c r="Z252" s="1354"/>
      <c r="AA252" s="1354"/>
      <c r="AB252" s="1366"/>
      <c r="AC252" s="1507">
        <f t="shared" si="63"/>
        <v>24</v>
      </c>
      <c r="AD252" s="1508">
        <f t="shared" si="64"/>
        <v>0</v>
      </c>
      <c r="AE252" s="14" t="s">
        <v>334</v>
      </c>
      <c r="AF252" s="14">
        <f t="shared" si="65"/>
        <v>0</v>
      </c>
      <c r="AG252" s="14" t="e">
        <f t="shared" si="66"/>
        <v>#DIV/0!</v>
      </c>
      <c r="AH252" s="14" t="s">
        <v>334</v>
      </c>
      <c r="AI252" s="14" t="s">
        <v>334</v>
      </c>
      <c r="AJ252" s="1461"/>
    </row>
    <row r="253" spans="1:36" ht="16.5" customHeight="1">
      <c r="A253" s="1461">
        <v>212</v>
      </c>
      <c r="B253" s="1528" t="s">
        <v>6342</v>
      </c>
      <c r="C253" s="1350" t="s">
        <v>66</v>
      </c>
      <c r="D253" s="136"/>
      <c r="E253" s="1513">
        <v>12</v>
      </c>
      <c r="F253" s="1461">
        <f t="shared" si="67"/>
        <v>0</v>
      </c>
      <c r="G253" s="1513"/>
      <c r="H253" s="1408">
        <f t="shared" si="59"/>
        <v>0</v>
      </c>
      <c r="I253" s="1506">
        <v>44855</v>
      </c>
      <c r="J253" s="1506" t="s">
        <v>334</v>
      </c>
      <c r="K253" s="1506"/>
      <c r="L253" s="1461" t="s">
        <v>1319</v>
      </c>
      <c r="M253" s="1269">
        <v>44855</v>
      </c>
      <c r="N253" s="1354">
        <v>0</v>
      </c>
      <c r="O253" s="1354">
        <v>0</v>
      </c>
      <c r="P253" s="1354">
        <v>0</v>
      </c>
      <c r="Q253" s="1354"/>
      <c r="R253" s="1354"/>
      <c r="S253" s="1354"/>
      <c r="T253" s="1461"/>
      <c r="U253" s="1354"/>
      <c r="V253" s="1354"/>
      <c r="W253" s="1461"/>
      <c r="X253" s="1354"/>
      <c r="Y253" s="1354"/>
      <c r="Z253" s="1354"/>
      <c r="AA253" s="1354"/>
      <c r="AB253" s="1366"/>
      <c r="AC253" s="1507">
        <f t="shared" si="63"/>
        <v>12</v>
      </c>
      <c r="AD253" s="1508">
        <f t="shared" si="64"/>
        <v>0</v>
      </c>
      <c r="AE253" s="14" t="s">
        <v>334</v>
      </c>
      <c r="AF253" s="14">
        <f t="shared" si="65"/>
        <v>0</v>
      </c>
      <c r="AG253" s="14" t="e">
        <f t="shared" si="66"/>
        <v>#DIV/0!</v>
      </c>
      <c r="AH253" s="14" t="s">
        <v>334</v>
      </c>
      <c r="AI253" s="14" t="s">
        <v>334</v>
      </c>
      <c r="AJ253" s="1461"/>
    </row>
    <row r="254" spans="1:36" ht="16.5" customHeight="1">
      <c r="A254" s="1461">
        <v>213</v>
      </c>
      <c r="B254" s="1528" t="s">
        <v>6343</v>
      </c>
      <c r="C254" s="1350" t="s">
        <v>66</v>
      </c>
      <c r="D254" s="136"/>
      <c r="E254" s="1513">
        <v>13</v>
      </c>
      <c r="F254" s="1461">
        <f t="shared" si="67"/>
        <v>0</v>
      </c>
      <c r="G254" s="1513"/>
      <c r="H254" s="1408">
        <f t="shared" si="59"/>
        <v>0</v>
      </c>
      <c r="I254" s="1506">
        <v>44855</v>
      </c>
      <c r="J254" s="1506" t="s">
        <v>334</v>
      </c>
      <c r="K254" s="1506"/>
      <c r="L254" s="1461" t="s">
        <v>1319</v>
      </c>
      <c r="M254" s="1269">
        <v>44855</v>
      </c>
      <c r="N254" s="1354">
        <v>0</v>
      </c>
      <c r="O254" s="1354">
        <v>0</v>
      </c>
      <c r="P254" s="1354">
        <v>0</v>
      </c>
      <c r="Q254" s="1354"/>
      <c r="R254" s="1354"/>
      <c r="S254" s="1354"/>
      <c r="T254" s="1461"/>
      <c r="U254" s="1354"/>
      <c r="V254" s="1354"/>
      <c r="W254" s="1461"/>
      <c r="X254" s="1354"/>
      <c r="Y254" s="1354"/>
      <c r="Z254" s="1354"/>
      <c r="AA254" s="1354"/>
      <c r="AB254" s="1366"/>
      <c r="AC254" s="1507">
        <f t="shared" si="63"/>
        <v>13</v>
      </c>
      <c r="AD254" s="1508">
        <f t="shared" si="64"/>
        <v>0</v>
      </c>
      <c r="AE254" s="14" t="s">
        <v>334</v>
      </c>
      <c r="AF254" s="14">
        <f t="shared" si="65"/>
        <v>0</v>
      </c>
      <c r="AG254" s="14" t="e">
        <f t="shared" si="66"/>
        <v>#DIV/0!</v>
      </c>
      <c r="AH254" s="14" t="s">
        <v>334</v>
      </c>
      <c r="AI254" s="14" t="s">
        <v>334</v>
      </c>
      <c r="AJ254" s="1461"/>
    </row>
    <row r="255" spans="1:36" ht="16.5" customHeight="1">
      <c r="A255" s="1461">
        <v>215</v>
      </c>
      <c r="B255" s="1529" t="s">
        <v>4015</v>
      </c>
      <c r="C255" s="1530" t="s">
        <v>181</v>
      </c>
      <c r="D255" s="136">
        <v>0.2</v>
      </c>
      <c r="E255" s="1513"/>
      <c r="F255" s="1461"/>
      <c r="G255" s="1513">
        <v>1000</v>
      </c>
      <c r="H255" s="1408">
        <f t="shared" si="59"/>
        <v>200</v>
      </c>
      <c r="I255" s="1506">
        <v>44944</v>
      </c>
      <c r="J255" s="1506" t="s">
        <v>334</v>
      </c>
      <c r="K255" s="1506"/>
      <c r="L255" s="1461">
        <v>1194</v>
      </c>
      <c r="M255" s="1269">
        <v>44924</v>
      </c>
      <c r="N255" s="1354">
        <v>0</v>
      </c>
      <c r="O255" s="1354">
        <v>0</v>
      </c>
      <c r="P255" s="1354">
        <v>0</v>
      </c>
      <c r="Q255" s="1354"/>
      <c r="R255" s="1354"/>
      <c r="S255" s="1354"/>
      <c r="T255" s="1461"/>
      <c r="U255" s="1354"/>
      <c r="V255" s="1354"/>
      <c r="W255" s="1461"/>
      <c r="X255" s="1354"/>
      <c r="Y255" s="1354"/>
      <c r="Z255" s="1354"/>
      <c r="AA255" s="1354"/>
      <c r="AB255" s="1366"/>
      <c r="AC255" s="1507">
        <f t="shared" si="63"/>
        <v>1000</v>
      </c>
      <c r="AD255" s="1508">
        <f t="shared" si="64"/>
        <v>200</v>
      </c>
      <c r="AE255" s="14" t="s">
        <v>334</v>
      </c>
      <c r="AF255" s="14">
        <f t="shared" si="65"/>
        <v>0</v>
      </c>
      <c r="AG255" s="14" t="e">
        <f t="shared" si="66"/>
        <v>#DIV/0!</v>
      </c>
      <c r="AH255" s="14" t="s">
        <v>334</v>
      </c>
      <c r="AI255" s="14" t="s">
        <v>334</v>
      </c>
      <c r="AJ255" s="1461"/>
    </row>
    <row r="256" spans="1:36" ht="16.5" customHeight="1">
      <c r="A256" s="1461">
        <v>216</v>
      </c>
      <c r="B256" s="1529" t="s">
        <v>8447</v>
      </c>
      <c r="C256" s="1530" t="s">
        <v>181</v>
      </c>
      <c r="D256" s="136">
        <v>0.2</v>
      </c>
      <c r="E256" s="1513"/>
      <c r="F256" s="1461"/>
      <c r="G256" s="1513">
        <v>100</v>
      </c>
      <c r="H256" s="1408">
        <f t="shared" si="59"/>
        <v>20</v>
      </c>
      <c r="I256" s="1506">
        <v>44944</v>
      </c>
      <c r="J256" s="1506" t="s">
        <v>334</v>
      </c>
      <c r="K256" s="1506"/>
      <c r="L256" s="1461">
        <v>1194</v>
      </c>
      <c r="M256" s="1269">
        <v>44924</v>
      </c>
      <c r="N256" s="1354">
        <v>0</v>
      </c>
      <c r="O256" s="1354">
        <v>0</v>
      </c>
      <c r="P256" s="1354">
        <v>0</v>
      </c>
      <c r="Q256" s="1354"/>
      <c r="R256" s="1354"/>
      <c r="S256" s="1354"/>
      <c r="T256" s="1461"/>
      <c r="U256" s="1354"/>
      <c r="V256" s="1354"/>
      <c r="W256" s="1461"/>
      <c r="X256" s="1354"/>
      <c r="Y256" s="1354"/>
      <c r="Z256" s="1354"/>
      <c r="AA256" s="1354"/>
      <c r="AB256" s="1366"/>
      <c r="AC256" s="1507">
        <f t="shared" si="63"/>
        <v>100</v>
      </c>
      <c r="AD256" s="1508">
        <f t="shared" si="64"/>
        <v>20</v>
      </c>
      <c r="AE256" s="14" t="s">
        <v>334</v>
      </c>
      <c r="AF256" s="14">
        <f t="shared" si="65"/>
        <v>0</v>
      </c>
      <c r="AG256" s="14" t="e">
        <f t="shared" si="66"/>
        <v>#DIV/0!</v>
      </c>
      <c r="AH256" s="14" t="s">
        <v>334</v>
      </c>
      <c r="AI256" s="14" t="s">
        <v>334</v>
      </c>
      <c r="AJ256" s="1461"/>
    </row>
    <row r="257" spans="1:36" ht="16.5" customHeight="1">
      <c r="A257" s="1461">
        <v>217</v>
      </c>
      <c r="B257" s="1529" t="s">
        <v>8448</v>
      </c>
      <c r="C257" s="1530" t="s">
        <v>181</v>
      </c>
      <c r="D257" s="136">
        <v>0.05</v>
      </c>
      <c r="E257" s="1513"/>
      <c r="F257" s="1461"/>
      <c r="G257" s="1513">
        <v>1000</v>
      </c>
      <c r="H257" s="1408">
        <f t="shared" si="59"/>
        <v>50</v>
      </c>
      <c r="I257" s="1506">
        <v>44944</v>
      </c>
      <c r="J257" s="1506" t="s">
        <v>334</v>
      </c>
      <c r="K257" s="1506"/>
      <c r="L257" s="1461">
        <v>1194</v>
      </c>
      <c r="M257" s="1269">
        <v>44924</v>
      </c>
      <c r="N257" s="1354">
        <v>0</v>
      </c>
      <c r="O257" s="1354">
        <v>0</v>
      </c>
      <c r="P257" s="1354">
        <v>0</v>
      </c>
      <c r="Q257" s="1354"/>
      <c r="R257" s="1354"/>
      <c r="S257" s="1354"/>
      <c r="T257" s="1461"/>
      <c r="U257" s="1354"/>
      <c r="V257" s="1354"/>
      <c r="W257" s="1461"/>
      <c r="X257" s="1354"/>
      <c r="Y257" s="1354"/>
      <c r="Z257" s="1354"/>
      <c r="AA257" s="1354"/>
      <c r="AB257" s="1366"/>
      <c r="AC257" s="1507">
        <f t="shared" si="63"/>
        <v>1000</v>
      </c>
      <c r="AD257" s="1508">
        <f t="shared" si="64"/>
        <v>50</v>
      </c>
      <c r="AE257" s="14" t="s">
        <v>334</v>
      </c>
      <c r="AF257" s="14">
        <f t="shared" si="65"/>
        <v>0</v>
      </c>
      <c r="AG257" s="14" t="e">
        <f t="shared" si="66"/>
        <v>#DIV/0!</v>
      </c>
      <c r="AH257" s="14" t="s">
        <v>334</v>
      </c>
      <c r="AI257" s="14" t="s">
        <v>334</v>
      </c>
      <c r="AJ257" s="1461"/>
    </row>
    <row r="258" spans="1:36" ht="16.5" customHeight="1">
      <c r="A258" s="1461">
        <v>219</v>
      </c>
      <c r="B258" s="1528" t="s">
        <v>6344</v>
      </c>
      <c r="C258" s="1350" t="s">
        <v>66</v>
      </c>
      <c r="D258" s="136"/>
      <c r="E258" s="1513">
        <v>20</v>
      </c>
      <c r="F258" s="1461">
        <f t="shared" si="67"/>
        <v>0</v>
      </c>
      <c r="G258" s="1513"/>
      <c r="H258" s="1408">
        <f t="shared" si="59"/>
        <v>0</v>
      </c>
      <c r="I258" s="1506">
        <v>44855</v>
      </c>
      <c r="J258" s="1506" t="s">
        <v>334</v>
      </c>
      <c r="K258" s="1506"/>
      <c r="L258" s="1461" t="s">
        <v>1319</v>
      </c>
      <c r="M258" s="1269">
        <v>44855</v>
      </c>
      <c r="N258" s="1354">
        <v>0</v>
      </c>
      <c r="O258" s="1354">
        <v>0</v>
      </c>
      <c r="P258" s="1354">
        <v>0</v>
      </c>
      <c r="Q258" s="1354"/>
      <c r="R258" s="1354"/>
      <c r="S258" s="1354"/>
      <c r="T258" s="1461"/>
      <c r="U258" s="1354"/>
      <c r="V258" s="1354"/>
      <c r="W258" s="1461"/>
      <c r="X258" s="1354"/>
      <c r="Y258" s="1354"/>
      <c r="Z258" s="1354"/>
      <c r="AA258" s="1354"/>
      <c r="AB258" s="1366"/>
      <c r="AC258" s="1507">
        <f t="shared" si="63"/>
        <v>20</v>
      </c>
      <c r="AD258" s="1508">
        <f t="shared" si="64"/>
        <v>0</v>
      </c>
      <c r="AE258" s="14" t="s">
        <v>334</v>
      </c>
      <c r="AF258" s="14">
        <f t="shared" si="65"/>
        <v>0</v>
      </c>
      <c r="AG258" s="14" t="e">
        <f t="shared" si="66"/>
        <v>#DIV/0!</v>
      </c>
      <c r="AH258" s="14" t="s">
        <v>334</v>
      </c>
      <c r="AI258" s="14" t="s">
        <v>334</v>
      </c>
      <c r="AJ258" s="1461"/>
    </row>
    <row r="259" spans="1:36" ht="16.5" customHeight="1">
      <c r="A259" s="1461">
        <v>220</v>
      </c>
      <c r="B259" s="1528" t="s">
        <v>6345</v>
      </c>
      <c r="C259" s="1350" t="s">
        <v>176</v>
      </c>
      <c r="D259" s="136"/>
      <c r="E259" s="1513">
        <v>40</v>
      </c>
      <c r="F259" s="1461">
        <f t="shared" si="67"/>
        <v>0</v>
      </c>
      <c r="G259" s="1513"/>
      <c r="H259" s="1408">
        <f t="shared" si="59"/>
        <v>0</v>
      </c>
      <c r="I259" s="1506">
        <v>44855</v>
      </c>
      <c r="J259" s="1506" t="s">
        <v>334</v>
      </c>
      <c r="K259" s="1506"/>
      <c r="L259" s="1461" t="s">
        <v>1319</v>
      </c>
      <c r="M259" s="1269">
        <v>44855</v>
      </c>
      <c r="N259" s="1354">
        <v>0</v>
      </c>
      <c r="O259" s="1354">
        <v>0</v>
      </c>
      <c r="P259" s="1354">
        <v>0</v>
      </c>
      <c r="Q259" s="1354"/>
      <c r="R259" s="1354"/>
      <c r="S259" s="1354"/>
      <c r="T259" s="1461"/>
      <c r="U259" s="1354"/>
      <c r="V259" s="1354"/>
      <c r="W259" s="1461"/>
      <c r="X259" s="1354"/>
      <c r="Y259" s="1354"/>
      <c r="Z259" s="1354"/>
      <c r="AA259" s="1354"/>
      <c r="AB259" s="1366"/>
      <c r="AC259" s="1507">
        <f t="shared" si="63"/>
        <v>40</v>
      </c>
      <c r="AD259" s="1508">
        <f t="shared" si="64"/>
        <v>0</v>
      </c>
      <c r="AE259" s="14" t="s">
        <v>334</v>
      </c>
      <c r="AF259" s="14">
        <f t="shared" si="65"/>
        <v>0</v>
      </c>
      <c r="AG259" s="14" t="e">
        <f t="shared" si="66"/>
        <v>#DIV/0!</v>
      </c>
      <c r="AH259" s="14" t="s">
        <v>334</v>
      </c>
      <c r="AI259" s="14" t="s">
        <v>334</v>
      </c>
      <c r="AJ259" s="1461"/>
    </row>
    <row r="260" spans="1:36" ht="16.5" customHeight="1">
      <c r="A260" s="1461">
        <v>221</v>
      </c>
      <c r="B260" s="1528" t="s">
        <v>6346</v>
      </c>
      <c r="C260" s="1350" t="s">
        <v>176</v>
      </c>
      <c r="D260" s="136"/>
      <c r="E260" s="1513">
        <v>11</v>
      </c>
      <c r="F260" s="1461">
        <f t="shared" si="67"/>
        <v>0</v>
      </c>
      <c r="G260" s="1513"/>
      <c r="H260" s="1408">
        <f t="shared" si="59"/>
        <v>0</v>
      </c>
      <c r="I260" s="1506">
        <v>44855</v>
      </c>
      <c r="J260" s="1506" t="s">
        <v>334</v>
      </c>
      <c r="K260" s="1506"/>
      <c r="L260" s="1461" t="s">
        <v>1319</v>
      </c>
      <c r="M260" s="1269">
        <v>44855</v>
      </c>
      <c r="N260" s="1354">
        <v>0</v>
      </c>
      <c r="O260" s="1354">
        <v>0</v>
      </c>
      <c r="P260" s="1354">
        <v>0</v>
      </c>
      <c r="Q260" s="1354"/>
      <c r="R260" s="1354"/>
      <c r="S260" s="1354"/>
      <c r="T260" s="1461"/>
      <c r="U260" s="1354"/>
      <c r="V260" s="1354"/>
      <c r="W260" s="1461"/>
      <c r="X260" s="1354"/>
      <c r="Y260" s="1354"/>
      <c r="Z260" s="1354"/>
      <c r="AA260" s="1354"/>
      <c r="AB260" s="1366"/>
      <c r="AC260" s="1507">
        <f t="shared" si="63"/>
        <v>11</v>
      </c>
      <c r="AD260" s="1508">
        <f t="shared" si="64"/>
        <v>0</v>
      </c>
      <c r="AE260" s="14" t="s">
        <v>334</v>
      </c>
      <c r="AF260" s="14">
        <f t="shared" si="65"/>
        <v>0</v>
      </c>
      <c r="AG260" s="14" t="e">
        <f t="shared" si="66"/>
        <v>#DIV/0!</v>
      </c>
      <c r="AH260" s="14" t="s">
        <v>334</v>
      </c>
      <c r="AI260" s="14" t="s">
        <v>334</v>
      </c>
      <c r="AJ260" s="1461"/>
    </row>
    <row r="261" spans="1:36" ht="16.5" customHeight="1">
      <c r="A261" s="1461">
        <v>223</v>
      </c>
      <c r="B261" s="1515" t="s">
        <v>5421</v>
      </c>
      <c r="C261" s="600" t="s">
        <v>66</v>
      </c>
      <c r="D261" s="136">
        <v>8.0519999999999996</v>
      </c>
      <c r="E261" s="1354">
        <v>400</v>
      </c>
      <c r="F261" s="1461">
        <f t="shared" si="67"/>
        <v>3220.7999999999997</v>
      </c>
      <c r="G261" s="1513"/>
      <c r="H261" s="1408">
        <f t="shared" si="59"/>
        <v>0</v>
      </c>
      <c r="I261" s="1506">
        <v>44831</v>
      </c>
      <c r="J261" s="1351" t="s">
        <v>334</v>
      </c>
      <c r="K261" s="1351"/>
      <c r="L261" s="1353">
        <v>788</v>
      </c>
      <c r="M261" s="1351">
        <v>44824</v>
      </c>
      <c r="N261" s="1354">
        <v>0</v>
      </c>
      <c r="O261" s="1354">
        <v>0</v>
      </c>
      <c r="P261" s="1354">
        <v>0</v>
      </c>
      <c r="Q261" s="1354"/>
      <c r="R261" s="1354"/>
      <c r="S261" s="1354"/>
      <c r="T261" s="1461"/>
      <c r="U261" s="1354"/>
      <c r="V261" s="1354"/>
      <c r="W261" s="1461"/>
      <c r="X261" s="1354"/>
      <c r="Y261" s="1354"/>
      <c r="Z261" s="1354"/>
      <c r="AA261" s="1354"/>
      <c r="AB261" s="1366"/>
      <c r="AC261" s="1507">
        <f t="shared" si="63"/>
        <v>400</v>
      </c>
      <c r="AD261" s="1508">
        <f t="shared" si="64"/>
        <v>3220.7999999999997</v>
      </c>
      <c r="AE261" s="14" t="s">
        <v>334</v>
      </c>
      <c r="AF261" s="14">
        <f t="shared" si="65"/>
        <v>0</v>
      </c>
      <c r="AG261" s="14" t="e">
        <f t="shared" si="66"/>
        <v>#DIV/0!</v>
      </c>
      <c r="AH261" s="14" t="s">
        <v>334</v>
      </c>
      <c r="AI261" s="14" t="s">
        <v>334</v>
      </c>
      <c r="AJ261" s="1461"/>
    </row>
    <row r="262" spans="1:36" ht="16.5" customHeight="1">
      <c r="A262" s="1461">
        <v>225</v>
      </c>
      <c r="B262" s="1528" t="s">
        <v>8920</v>
      </c>
      <c r="C262" s="600" t="s">
        <v>66</v>
      </c>
      <c r="D262" s="136">
        <v>1</v>
      </c>
      <c r="E262" s="1354"/>
      <c r="F262" s="1461"/>
      <c r="G262" s="1513">
        <v>720</v>
      </c>
      <c r="H262" s="1408">
        <f t="shared" si="59"/>
        <v>720</v>
      </c>
      <c r="I262" s="1506">
        <v>44960</v>
      </c>
      <c r="J262" s="1351" t="s">
        <v>334</v>
      </c>
      <c r="K262" s="1351"/>
      <c r="L262" s="1353" t="s">
        <v>1319</v>
      </c>
      <c r="M262" s="1351">
        <v>44960</v>
      </c>
      <c r="N262" s="1354"/>
      <c r="O262" s="1354">
        <v>120</v>
      </c>
      <c r="P262" s="1354">
        <v>200</v>
      </c>
      <c r="Q262" s="1354"/>
      <c r="R262" s="1354"/>
      <c r="S262" s="1354"/>
      <c r="T262" s="1461"/>
      <c r="U262" s="1354"/>
      <c r="V262" s="1354"/>
      <c r="W262" s="1461"/>
      <c r="X262" s="1354"/>
      <c r="Y262" s="1354"/>
      <c r="Z262" s="1354"/>
      <c r="AA262" s="1354"/>
      <c r="AB262" s="1366"/>
      <c r="AC262" s="1507">
        <f t="shared" si="63"/>
        <v>400</v>
      </c>
      <c r="AD262" s="1508">
        <f t="shared" si="64"/>
        <v>400</v>
      </c>
      <c r="AE262" s="14" t="s">
        <v>334</v>
      </c>
      <c r="AF262" s="14">
        <f t="shared" si="65"/>
        <v>106.66666666666667</v>
      </c>
      <c r="AG262" s="14">
        <f t="shared" si="66"/>
        <v>3.75</v>
      </c>
      <c r="AH262" s="14" t="s">
        <v>334</v>
      </c>
      <c r="AI262" s="14" t="s">
        <v>334</v>
      </c>
      <c r="AJ262" s="1461"/>
    </row>
    <row r="263" spans="1:36" ht="16.5" customHeight="1">
      <c r="A263" s="1461">
        <v>226</v>
      </c>
      <c r="B263" s="1528" t="s">
        <v>8921</v>
      </c>
      <c r="C263" s="600" t="s">
        <v>66</v>
      </c>
      <c r="D263" s="136">
        <v>1</v>
      </c>
      <c r="E263" s="1354"/>
      <c r="F263" s="1461"/>
      <c r="G263" s="1513">
        <v>320</v>
      </c>
      <c r="H263" s="1408">
        <f t="shared" si="59"/>
        <v>320</v>
      </c>
      <c r="I263" s="1506">
        <v>44960</v>
      </c>
      <c r="J263" s="1351" t="s">
        <v>334</v>
      </c>
      <c r="K263" s="1351"/>
      <c r="L263" s="1353" t="s">
        <v>1319</v>
      </c>
      <c r="M263" s="1351">
        <v>44960</v>
      </c>
      <c r="N263" s="1354"/>
      <c r="O263" s="1354">
        <v>0</v>
      </c>
      <c r="P263" s="1354">
        <v>0</v>
      </c>
      <c r="Q263" s="1354"/>
      <c r="R263" s="1354"/>
      <c r="S263" s="1354"/>
      <c r="T263" s="1461"/>
      <c r="U263" s="1354"/>
      <c r="V263" s="1354"/>
      <c r="W263" s="1461"/>
      <c r="X263" s="1354"/>
      <c r="Y263" s="1354"/>
      <c r="Z263" s="1354"/>
      <c r="AA263" s="1354"/>
      <c r="AB263" s="1366"/>
      <c r="AC263" s="1507">
        <f t="shared" si="63"/>
        <v>320</v>
      </c>
      <c r="AD263" s="1508">
        <f t="shared" si="64"/>
        <v>320</v>
      </c>
      <c r="AE263" s="14" t="s">
        <v>334</v>
      </c>
      <c r="AF263" s="14">
        <f t="shared" si="65"/>
        <v>0</v>
      </c>
      <c r="AG263" s="14" t="e">
        <f t="shared" si="66"/>
        <v>#DIV/0!</v>
      </c>
      <c r="AH263" s="14" t="s">
        <v>334</v>
      </c>
      <c r="AI263" s="14" t="s">
        <v>334</v>
      </c>
      <c r="AJ263" s="1461"/>
    </row>
    <row r="264" spans="1:36" ht="16.5" customHeight="1">
      <c r="A264" s="1461">
        <v>227</v>
      </c>
      <c r="B264" s="1515" t="s">
        <v>3715</v>
      </c>
      <c r="C264" s="600" t="s">
        <v>63</v>
      </c>
      <c r="D264" s="136">
        <v>1</v>
      </c>
      <c r="E264" s="1354">
        <v>300</v>
      </c>
      <c r="F264" s="1461">
        <f t="shared" si="67"/>
        <v>300</v>
      </c>
      <c r="G264" s="1513"/>
      <c r="H264" s="1408">
        <f t="shared" si="59"/>
        <v>0</v>
      </c>
      <c r="I264" s="1506">
        <v>44735</v>
      </c>
      <c r="J264" s="1351">
        <v>45291</v>
      </c>
      <c r="K264" s="1351"/>
      <c r="L264" s="1353" t="s">
        <v>1319</v>
      </c>
      <c r="M264" s="1351">
        <v>44735</v>
      </c>
      <c r="N264" s="1354">
        <v>0</v>
      </c>
      <c r="O264" s="1354">
        <v>0</v>
      </c>
      <c r="P264" s="1354">
        <v>120.6</v>
      </c>
      <c r="Q264" s="1354"/>
      <c r="R264" s="1354"/>
      <c r="S264" s="1354"/>
      <c r="T264" s="1461"/>
      <c r="U264" s="1354"/>
      <c r="V264" s="1354"/>
      <c r="W264" s="1461"/>
      <c r="X264" s="1354"/>
      <c r="Y264" s="1354"/>
      <c r="Z264" s="1354"/>
      <c r="AA264" s="1354"/>
      <c r="AB264" s="1366"/>
      <c r="AC264" s="1507">
        <f t="shared" si="63"/>
        <v>179.4</v>
      </c>
      <c r="AD264" s="1508">
        <f t="shared" si="64"/>
        <v>179.4</v>
      </c>
      <c r="AE264" s="14">
        <f>(J264-"01.04.2023")/30</f>
        <v>9.1333333333333329</v>
      </c>
      <c r="AF264" s="14">
        <f t="shared" si="65"/>
        <v>40.199999999999996</v>
      </c>
      <c r="AG264" s="14">
        <f t="shared" si="66"/>
        <v>4.4626865671641793</v>
      </c>
      <c r="AH264" s="14">
        <f>AG264-AE264</f>
        <v>-4.6706467661691535</v>
      </c>
      <c r="AI264" s="14">
        <f>AC264-(AE264*AF264)</f>
        <v>-187.75999999999996</v>
      </c>
      <c r="AJ264" s="1461"/>
    </row>
    <row r="265" spans="1:36" ht="16.5" customHeight="1">
      <c r="A265" s="1461">
        <v>229</v>
      </c>
      <c r="B265" s="1518" t="s">
        <v>5422</v>
      </c>
      <c r="C265" s="22" t="s">
        <v>66</v>
      </c>
      <c r="D265" s="24">
        <v>3.677</v>
      </c>
      <c r="E265" s="1354">
        <v>2000</v>
      </c>
      <c r="F265" s="1461">
        <f t="shared" si="67"/>
        <v>7354</v>
      </c>
      <c r="G265" s="1513"/>
      <c r="H265" s="1408">
        <f t="shared" si="59"/>
        <v>0</v>
      </c>
      <c r="I265" s="1506">
        <v>44831</v>
      </c>
      <c r="J265" s="1351" t="s">
        <v>334</v>
      </c>
      <c r="K265" s="1351"/>
      <c r="L265" s="1461">
        <v>788</v>
      </c>
      <c r="M265" s="1269">
        <v>44824</v>
      </c>
      <c r="N265" s="1354">
        <v>0</v>
      </c>
      <c r="O265" s="1354">
        <v>0</v>
      </c>
      <c r="P265" s="1354">
        <v>0</v>
      </c>
      <c r="Q265" s="1354"/>
      <c r="R265" s="1354"/>
      <c r="S265" s="1354"/>
      <c r="T265" s="1461"/>
      <c r="U265" s="1354"/>
      <c r="V265" s="1354"/>
      <c r="W265" s="1461"/>
      <c r="X265" s="1354"/>
      <c r="Y265" s="1354"/>
      <c r="Z265" s="1354"/>
      <c r="AA265" s="1354"/>
      <c r="AB265" s="1366"/>
      <c r="AC265" s="1507">
        <f t="shared" si="63"/>
        <v>2000</v>
      </c>
      <c r="AD265" s="1508">
        <f t="shared" si="64"/>
        <v>7354</v>
      </c>
      <c r="AE265" s="14" t="s">
        <v>334</v>
      </c>
      <c r="AF265" s="14">
        <f t="shared" si="65"/>
        <v>0</v>
      </c>
      <c r="AG265" s="14" t="e">
        <f t="shared" si="66"/>
        <v>#DIV/0!</v>
      </c>
      <c r="AH265" s="14" t="s">
        <v>334</v>
      </c>
      <c r="AI265" s="14" t="s">
        <v>334</v>
      </c>
      <c r="AJ265" s="1461"/>
    </row>
    <row r="266" spans="1:36" ht="16.5" customHeight="1">
      <c r="A266" s="1461">
        <v>230</v>
      </c>
      <c r="B266" s="1350" t="s">
        <v>6347</v>
      </c>
      <c r="C266" s="1286" t="s">
        <v>66</v>
      </c>
      <c r="D266" s="24">
        <v>1</v>
      </c>
      <c r="E266" s="1354">
        <v>2800</v>
      </c>
      <c r="F266" s="1461">
        <f t="shared" si="67"/>
        <v>2800</v>
      </c>
      <c r="G266" s="1350"/>
      <c r="H266" s="1408">
        <f t="shared" si="59"/>
        <v>0</v>
      </c>
      <c r="I266" s="1506">
        <v>44854</v>
      </c>
      <c r="J266" s="1506" t="s">
        <v>334</v>
      </c>
      <c r="K266" s="1364"/>
      <c r="L266" s="1353" t="s">
        <v>1319</v>
      </c>
      <c r="M266" s="1506">
        <v>44854</v>
      </c>
      <c r="N266" s="1354">
        <v>10</v>
      </c>
      <c r="O266" s="1354">
        <v>365</v>
      </c>
      <c r="P266" s="1354">
        <v>650</v>
      </c>
      <c r="Q266" s="1354"/>
      <c r="R266" s="1354"/>
      <c r="S266" s="1354"/>
      <c r="T266" s="1461"/>
      <c r="U266" s="1354"/>
      <c r="V266" s="1354"/>
      <c r="W266" s="1461"/>
      <c r="X266" s="1354"/>
      <c r="Y266" s="1354"/>
      <c r="Z266" s="1354"/>
      <c r="AA266" s="1354"/>
      <c r="AB266" s="1366"/>
      <c r="AC266" s="1507">
        <f t="shared" si="63"/>
        <v>1775</v>
      </c>
      <c r="AD266" s="1508">
        <f t="shared" si="64"/>
        <v>1775</v>
      </c>
      <c r="AE266" s="14" t="s">
        <v>334</v>
      </c>
      <c r="AF266" s="14">
        <f t="shared" si="65"/>
        <v>341.66666666666669</v>
      </c>
      <c r="AG266" s="14">
        <f t="shared" si="66"/>
        <v>5.1951219512195115</v>
      </c>
      <c r="AH266" s="14" t="s">
        <v>334</v>
      </c>
      <c r="AI266" s="14" t="s">
        <v>334</v>
      </c>
      <c r="AJ266" s="1461"/>
    </row>
    <row r="267" spans="1:36" ht="27.75" customHeight="1">
      <c r="A267" s="1461">
        <v>232</v>
      </c>
      <c r="B267" s="1539" t="s">
        <v>8922</v>
      </c>
      <c r="C267" s="135" t="s">
        <v>63</v>
      </c>
      <c r="D267" s="24">
        <v>15.91</v>
      </c>
      <c r="E267" s="1354"/>
      <c r="F267" s="1461"/>
      <c r="G267" s="1350">
        <v>1300</v>
      </c>
      <c r="H267" s="1408">
        <f t="shared" si="59"/>
        <v>20683</v>
      </c>
      <c r="I267" s="1506">
        <v>44964</v>
      </c>
      <c r="J267" s="1506">
        <v>45230</v>
      </c>
      <c r="K267" s="1364"/>
      <c r="L267" s="1351" t="s">
        <v>1319</v>
      </c>
      <c r="M267" s="1506">
        <v>44964</v>
      </c>
      <c r="N267" s="1354"/>
      <c r="O267" s="1354">
        <v>0</v>
      </c>
      <c r="P267" s="1354">
        <v>0</v>
      </c>
      <c r="Q267" s="1354"/>
      <c r="R267" s="1354"/>
      <c r="S267" s="1354"/>
      <c r="T267" s="1461"/>
      <c r="U267" s="1354"/>
      <c r="V267" s="1354"/>
      <c r="W267" s="1461"/>
      <c r="X267" s="1354"/>
      <c r="Y267" s="1354"/>
      <c r="Z267" s="1354"/>
      <c r="AA267" s="1354"/>
      <c r="AB267" s="1366"/>
      <c r="AC267" s="1507">
        <f t="shared" si="63"/>
        <v>1300</v>
      </c>
      <c r="AD267" s="1508">
        <f t="shared" si="64"/>
        <v>20683</v>
      </c>
      <c r="AE267" s="14">
        <f>(J267-"01.04.2023")/30</f>
        <v>7.1</v>
      </c>
      <c r="AF267" s="14">
        <f t="shared" si="65"/>
        <v>0</v>
      </c>
      <c r="AG267" s="14" t="e">
        <f t="shared" si="66"/>
        <v>#DIV/0!</v>
      </c>
      <c r="AH267" s="14" t="e">
        <f>AG267-AE267</f>
        <v>#DIV/0!</v>
      </c>
      <c r="AI267" s="14">
        <f>AC267-(AE267*AF267)</f>
        <v>1300</v>
      </c>
      <c r="AJ267" s="1461"/>
    </row>
    <row r="268" spans="1:36" ht="16.5" customHeight="1">
      <c r="A268" s="1461">
        <v>234</v>
      </c>
      <c r="B268" s="1518" t="s">
        <v>4544</v>
      </c>
      <c r="C268" s="22" t="s">
        <v>176</v>
      </c>
      <c r="D268" s="24">
        <v>0.7</v>
      </c>
      <c r="E268" s="1354">
        <v>300</v>
      </c>
      <c r="F268" s="1461">
        <f t="shared" si="67"/>
        <v>210</v>
      </c>
      <c r="G268" s="1513"/>
      <c r="H268" s="1408">
        <f t="shared" si="59"/>
        <v>0</v>
      </c>
      <c r="I268" s="1506">
        <v>44784</v>
      </c>
      <c r="J268" s="1351" t="s">
        <v>334</v>
      </c>
      <c r="K268" s="1351"/>
      <c r="L268" s="1353">
        <v>592</v>
      </c>
      <c r="M268" s="1351">
        <v>44769</v>
      </c>
      <c r="N268" s="1354">
        <v>0</v>
      </c>
      <c r="O268" s="1354">
        <v>0</v>
      </c>
      <c r="P268" s="1354">
        <v>0</v>
      </c>
      <c r="Q268" s="1354"/>
      <c r="R268" s="1354"/>
      <c r="S268" s="1354"/>
      <c r="T268" s="1461"/>
      <c r="U268" s="1354"/>
      <c r="V268" s="1354"/>
      <c r="W268" s="1461"/>
      <c r="X268" s="1354"/>
      <c r="Y268" s="1354"/>
      <c r="Z268" s="1354"/>
      <c r="AA268" s="1354"/>
      <c r="AB268" s="1366"/>
      <c r="AC268" s="1507">
        <f t="shared" si="63"/>
        <v>300</v>
      </c>
      <c r="AD268" s="1508">
        <f t="shared" si="64"/>
        <v>210</v>
      </c>
      <c r="AE268" s="14" t="s">
        <v>334</v>
      </c>
      <c r="AF268" s="14">
        <f t="shared" si="65"/>
        <v>0</v>
      </c>
      <c r="AG268" s="14" t="e">
        <f t="shared" si="66"/>
        <v>#DIV/0!</v>
      </c>
      <c r="AH268" s="14" t="s">
        <v>334</v>
      </c>
      <c r="AI268" s="14" t="s">
        <v>334</v>
      </c>
      <c r="AJ268" s="1461"/>
    </row>
    <row r="269" spans="1:36" ht="16.5" customHeight="1">
      <c r="A269" s="1461">
        <v>238</v>
      </c>
      <c r="B269" s="1518" t="s">
        <v>3717</v>
      </c>
      <c r="C269" s="22" t="s">
        <v>344</v>
      </c>
      <c r="D269" s="24">
        <v>5.6945600000000001</v>
      </c>
      <c r="E269" s="1354"/>
      <c r="F269" s="1461"/>
      <c r="G269" s="1513">
        <v>160</v>
      </c>
      <c r="H269" s="1408">
        <f t="shared" ref="H269:H321" si="68">D269*G269</f>
        <v>911.12959999999998</v>
      </c>
      <c r="I269" s="1506">
        <v>44937</v>
      </c>
      <c r="J269" s="1351" t="s">
        <v>334</v>
      </c>
      <c r="K269" s="1351"/>
      <c r="L269" s="1353">
        <v>1193</v>
      </c>
      <c r="M269" s="1351">
        <v>44924</v>
      </c>
      <c r="N269" s="1354">
        <v>0</v>
      </c>
      <c r="O269" s="1354">
        <v>38.4</v>
      </c>
      <c r="P269" s="1354">
        <v>74.8</v>
      </c>
      <c r="Q269" s="1354"/>
      <c r="R269" s="1354"/>
      <c r="S269" s="1354"/>
      <c r="T269" s="1461"/>
      <c r="U269" s="1354"/>
      <c r="V269" s="1354"/>
      <c r="W269" s="1461"/>
      <c r="X269" s="1354"/>
      <c r="Y269" s="1354"/>
      <c r="Z269" s="1354"/>
      <c r="AA269" s="1354"/>
      <c r="AB269" s="1366"/>
      <c r="AC269" s="1507">
        <f t="shared" si="63"/>
        <v>46.8</v>
      </c>
      <c r="AD269" s="1508">
        <f t="shared" si="64"/>
        <v>266.50540799999999</v>
      </c>
      <c r="AE269" s="14" t="s">
        <v>334</v>
      </c>
      <c r="AF269" s="14">
        <f t="shared" si="65"/>
        <v>37.733333333333327</v>
      </c>
      <c r="AG269" s="14">
        <f t="shared" si="66"/>
        <v>1.2402826855123676</v>
      </c>
      <c r="AH269" s="14" t="s">
        <v>334</v>
      </c>
      <c r="AI269" s="14" t="s">
        <v>334</v>
      </c>
      <c r="AJ269" s="1461"/>
    </row>
    <row r="270" spans="1:36" ht="16.5" customHeight="1">
      <c r="A270" s="1461">
        <v>239</v>
      </c>
      <c r="B270" s="1518" t="s">
        <v>3717</v>
      </c>
      <c r="C270" s="22" t="s">
        <v>344</v>
      </c>
      <c r="D270" s="24">
        <v>4</v>
      </c>
      <c r="E270" s="1354"/>
      <c r="F270" s="1461"/>
      <c r="G270" s="1513">
        <v>300</v>
      </c>
      <c r="H270" s="1408">
        <f t="shared" si="68"/>
        <v>1200</v>
      </c>
      <c r="I270" s="1506">
        <v>44944</v>
      </c>
      <c r="J270" s="1351" t="s">
        <v>334</v>
      </c>
      <c r="K270" s="1351"/>
      <c r="L270" s="1353">
        <v>1194</v>
      </c>
      <c r="M270" s="1351">
        <v>44924</v>
      </c>
      <c r="N270" s="1354">
        <v>0</v>
      </c>
      <c r="O270" s="1354">
        <v>0</v>
      </c>
      <c r="P270" s="1354">
        <v>0</v>
      </c>
      <c r="Q270" s="1354"/>
      <c r="R270" s="1354"/>
      <c r="S270" s="1354"/>
      <c r="T270" s="1461"/>
      <c r="U270" s="1354"/>
      <c r="V270" s="1354"/>
      <c r="W270" s="1461"/>
      <c r="X270" s="1354"/>
      <c r="Y270" s="1354"/>
      <c r="Z270" s="1354"/>
      <c r="AA270" s="1354"/>
      <c r="AB270" s="1366"/>
      <c r="AC270" s="1507">
        <f t="shared" si="63"/>
        <v>300</v>
      </c>
      <c r="AD270" s="1508">
        <f t="shared" si="64"/>
        <v>1200</v>
      </c>
      <c r="AE270" s="14" t="s">
        <v>334</v>
      </c>
      <c r="AF270" s="14">
        <f t="shared" si="65"/>
        <v>0</v>
      </c>
      <c r="AG270" s="14" t="e">
        <f t="shared" si="66"/>
        <v>#DIV/0!</v>
      </c>
      <c r="AH270" s="14" t="s">
        <v>334</v>
      </c>
      <c r="AI270" s="14" t="s">
        <v>334</v>
      </c>
      <c r="AJ270" s="1461"/>
    </row>
    <row r="271" spans="1:36" ht="16.5" customHeight="1">
      <c r="A271" s="1461">
        <v>240</v>
      </c>
      <c r="B271" s="1518" t="s">
        <v>3718</v>
      </c>
      <c r="C271" s="22" t="s">
        <v>143</v>
      </c>
      <c r="D271" s="24">
        <v>1</v>
      </c>
      <c r="E271" s="1354">
        <v>112.3</v>
      </c>
      <c r="F271" s="1461">
        <f t="shared" si="67"/>
        <v>112.3</v>
      </c>
      <c r="G271" s="1513"/>
      <c r="H271" s="1408">
        <f t="shared" si="68"/>
        <v>0</v>
      </c>
      <c r="I271" s="1506">
        <v>44728</v>
      </c>
      <c r="J271" s="1351">
        <v>45107</v>
      </c>
      <c r="K271" s="1351"/>
      <c r="L271" s="1353" t="s">
        <v>1319</v>
      </c>
      <c r="M271" s="1351">
        <v>44728</v>
      </c>
      <c r="N271" s="1354">
        <v>0</v>
      </c>
      <c r="O271" s="1354">
        <v>0</v>
      </c>
      <c r="P271" s="1354">
        <v>35.299999999999997</v>
      </c>
      <c r="Q271" s="1354"/>
      <c r="R271" s="1354"/>
      <c r="S271" s="1354"/>
      <c r="T271" s="1461"/>
      <c r="U271" s="1354"/>
      <c r="V271" s="1354"/>
      <c r="W271" s="1461"/>
      <c r="X271" s="1354"/>
      <c r="Y271" s="1354"/>
      <c r="Z271" s="1354"/>
      <c r="AA271" s="1354"/>
      <c r="AB271" s="1366"/>
      <c r="AC271" s="1507">
        <f t="shared" si="63"/>
        <v>77</v>
      </c>
      <c r="AD271" s="1508">
        <f t="shared" si="64"/>
        <v>77</v>
      </c>
      <c r="AE271" s="14">
        <f>(J271-"01.04.2023")/30</f>
        <v>3</v>
      </c>
      <c r="AF271" s="14">
        <f t="shared" si="65"/>
        <v>11.766666666666666</v>
      </c>
      <c r="AG271" s="14">
        <f t="shared" si="66"/>
        <v>6.5439093484419271</v>
      </c>
      <c r="AH271" s="14">
        <f>AG271-AE271</f>
        <v>3.5439093484419271</v>
      </c>
      <c r="AI271" s="14">
        <f>AC271-(AE271*AF271)</f>
        <v>41.7</v>
      </c>
      <c r="AJ271" s="1461"/>
    </row>
    <row r="272" spans="1:36" ht="16.5" customHeight="1">
      <c r="A272" s="1461">
        <v>242</v>
      </c>
      <c r="B272" s="1528" t="s">
        <v>6348</v>
      </c>
      <c r="C272" s="1350" t="s">
        <v>66</v>
      </c>
      <c r="D272" s="24"/>
      <c r="E272" s="1513">
        <v>24</v>
      </c>
      <c r="F272" s="1461">
        <f t="shared" si="67"/>
        <v>0</v>
      </c>
      <c r="G272" s="1513"/>
      <c r="H272" s="1408">
        <f t="shared" si="68"/>
        <v>0</v>
      </c>
      <c r="I272" s="1506">
        <v>44855</v>
      </c>
      <c r="J272" s="1506" t="s">
        <v>334</v>
      </c>
      <c r="K272" s="1506"/>
      <c r="L272" s="1461" t="s">
        <v>1319</v>
      </c>
      <c r="M272" s="1269">
        <v>44855</v>
      </c>
      <c r="N272" s="1354">
        <v>0</v>
      </c>
      <c r="O272" s="1354">
        <v>0</v>
      </c>
      <c r="P272" s="1354">
        <v>3</v>
      </c>
      <c r="Q272" s="1354"/>
      <c r="R272" s="1354"/>
      <c r="S272" s="1354"/>
      <c r="T272" s="1461"/>
      <c r="U272" s="1354"/>
      <c r="V272" s="1354"/>
      <c r="W272" s="1461"/>
      <c r="X272" s="1354"/>
      <c r="Y272" s="1354"/>
      <c r="Z272" s="1354"/>
      <c r="AA272" s="1354"/>
      <c r="AB272" s="1366"/>
      <c r="AC272" s="1507">
        <f t="shared" si="63"/>
        <v>21</v>
      </c>
      <c r="AD272" s="1508">
        <f t="shared" si="64"/>
        <v>0</v>
      </c>
      <c r="AE272" s="14" t="s">
        <v>334</v>
      </c>
      <c r="AF272" s="14">
        <f t="shared" si="65"/>
        <v>1</v>
      </c>
      <c r="AG272" s="14">
        <f t="shared" si="66"/>
        <v>21</v>
      </c>
      <c r="AH272" s="14" t="s">
        <v>334</v>
      </c>
      <c r="AI272" s="14" t="s">
        <v>334</v>
      </c>
      <c r="AJ272" s="1461"/>
    </row>
    <row r="273" spans="1:36" ht="16.5" customHeight="1">
      <c r="A273" s="1461">
        <v>248</v>
      </c>
      <c r="B273" s="1528" t="s">
        <v>6349</v>
      </c>
      <c r="C273" s="1350" t="s">
        <v>961</v>
      </c>
      <c r="D273" s="24"/>
      <c r="E273" s="1513">
        <v>9</v>
      </c>
      <c r="F273" s="1461">
        <f t="shared" si="67"/>
        <v>0</v>
      </c>
      <c r="G273" s="1513"/>
      <c r="H273" s="1408">
        <f t="shared" si="68"/>
        <v>0</v>
      </c>
      <c r="I273" s="1506">
        <v>44855</v>
      </c>
      <c r="J273" s="1506" t="s">
        <v>334</v>
      </c>
      <c r="K273" s="1506"/>
      <c r="L273" s="1461" t="s">
        <v>1319</v>
      </c>
      <c r="M273" s="1269">
        <v>44855</v>
      </c>
      <c r="N273" s="1354">
        <v>0</v>
      </c>
      <c r="O273" s="1354">
        <v>0</v>
      </c>
      <c r="P273" s="1354">
        <v>4</v>
      </c>
      <c r="Q273" s="1354"/>
      <c r="R273" s="1354"/>
      <c r="S273" s="1354"/>
      <c r="T273" s="1461"/>
      <c r="U273" s="1354"/>
      <c r="V273" s="1354"/>
      <c r="W273" s="1461"/>
      <c r="X273" s="1354"/>
      <c r="Y273" s="1354"/>
      <c r="Z273" s="1354"/>
      <c r="AA273" s="1354"/>
      <c r="AB273" s="1366"/>
      <c r="AC273" s="1507">
        <f t="shared" si="63"/>
        <v>5</v>
      </c>
      <c r="AD273" s="1508">
        <f t="shared" si="64"/>
        <v>0</v>
      </c>
      <c r="AE273" s="14" t="s">
        <v>334</v>
      </c>
      <c r="AF273" s="14">
        <f t="shared" si="65"/>
        <v>1.3333333333333333</v>
      </c>
      <c r="AG273" s="14">
        <f t="shared" si="66"/>
        <v>3.75</v>
      </c>
      <c r="AH273" s="14" t="s">
        <v>334</v>
      </c>
      <c r="AI273" s="14" t="s">
        <v>334</v>
      </c>
      <c r="AJ273" s="1461"/>
    </row>
    <row r="274" spans="1:36" ht="16.5" customHeight="1">
      <c r="A274" s="1461">
        <v>249</v>
      </c>
      <c r="B274" s="1528" t="s">
        <v>6350</v>
      </c>
      <c r="C274" s="1350" t="s">
        <v>961</v>
      </c>
      <c r="D274" s="24"/>
      <c r="E274" s="1513">
        <v>14</v>
      </c>
      <c r="F274" s="1461">
        <f t="shared" si="67"/>
        <v>0</v>
      </c>
      <c r="G274" s="1513"/>
      <c r="H274" s="1408">
        <f t="shared" si="68"/>
        <v>0</v>
      </c>
      <c r="I274" s="1506">
        <v>44855</v>
      </c>
      <c r="J274" s="1506" t="s">
        <v>334</v>
      </c>
      <c r="K274" s="1506"/>
      <c r="L274" s="1461" t="s">
        <v>1319</v>
      </c>
      <c r="M274" s="1269">
        <v>44855</v>
      </c>
      <c r="N274" s="1354">
        <v>0</v>
      </c>
      <c r="O274" s="1354">
        <v>0</v>
      </c>
      <c r="P274" s="1354">
        <v>11</v>
      </c>
      <c r="Q274" s="1354"/>
      <c r="R274" s="1354"/>
      <c r="S274" s="1354"/>
      <c r="T274" s="1461"/>
      <c r="U274" s="1354"/>
      <c r="V274" s="1354"/>
      <c r="W274" s="1461"/>
      <c r="X274" s="1354"/>
      <c r="Y274" s="1354"/>
      <c r="Z274" s="1354"/>
      <c r="AA274" s="1354"/>
      <c r="AB274" s="1366"/>
      <c r="AC274" s="1507">
        <f t="shared" si="63"/>
        <v>3</v>
      </c>
      <c r="AD274" s="1508">
        <f t="shared" si="64"/>
        <v>0</v>
      </c>
      <c r="AE274" s="14" t="s">
        <v>334</v>
      </c>
      <c r="AF274" s="14">
        <f t="shared" si="65"/>
        <v>3.6666666666666665</v>
      </c>
      <c r="AG274" s="14">
        <f t="shared" si="66"/>
        <v>0.81818181818181823</v>
      </c>
      <c r="AH274" s="14" t="s">
        <v>334</v>
      </c>
      <c r="AI274" s="14" t="s">
        <v>334</v>
      </c>
      <c r="AJ274" s="1461"/>
    </row>
    <row r="275" spans="1:36" ht="16.5" customHeight="1">
      <c r="A275" s="1461">
        <v>250</v>
      </c>
      <c r="B275" s="1528" t="s">
        <v>6351</v>
      </c>
      <c r="C275" s="1350" t="s">
        <v>961</v>
      </c>
      <c r="D275" s="24"/>
      <c r="E275" s="1513">
        <v>26</v>
      </c>
      <c r="F275" s="1461">
        <f t="shared" si="67"/>
        <v>0</v>
      </c>
      <c r="G275" s="1513"/>
      <c r="H275" s="1408">
        <f t="shared" si="68"/>
        <v>0</v>
      </c>
      <c r="I275" s="1506">
        <v>44855</v>
      </c>
      <c r="J275" s="1506" t="s">
        <v>334</v>
      </c>
      <c r="K275" s="1506"/>
      <c r="L275" s="1461" t="s">
        <v>1319</v>
      </c>
      <c r="M275" s="1269">
        <v>44855</v>
      </c>
      <c r="N275" s="1354">
        <v>0</v>
      </c>
      <c r="O275" s="1354">
        <v>0</v>
      </c>
      <c r="P275" s="1354">
        <v>18</v>
      </c>
      <c r="Q275" s="1354"/>
      <c r="R275" s="1354"/>
      <c r="S275" s="1354"/>
      <c r="T275" s="1461"/>
      <c r="U275" s="1354"/>
      <c r="V275" s="1354"/>
      <c r="W275" s="1461"/>
      <c r="X275" s="1354"/>
      <c r="Y275" s="1354"/>
      <c r="Z275" s="1354"/>
      <c r="AA275" s="1354"/>
      <c r="AB275" s="1366"/>
      <c r="AC275" s="1507">
        <f t="shared" si="63"/>
        <v>8</v>
      </c>
      <c r="AD275" s="1508">
        <f t="shared" si="64"/>
        <v>0</v>
      </c>
      <c r="AE275" s="14" t="s">
        <v>334</v>
      </c>
      <c r="AF275" s="14">
        <f t="shared" si="65"/>
        <v>6</v>
      </c>
      <c r="AG275" s="14">
        <f t="shared" si="66"/>
        <v>1.3333333333333333</v>
      </c>
      <c r="AH275" s="14" t="s">
        <v>334</v>
      </c>
      <c r="AI275" s="14" t="s">
        <v>334</v>
      </c>
      <c r="AJ275" s="1461"/>
    </row>
    <row r="276" spans="1:36" ht="16.5" customHeight="1">
      <c r="A276" s="1461">
        <v>251</v>
      </c>
      <c r="B276" s="1528" t="s">
        <v>6352</v>
      </c>
      <c r="C276" s="1350" t="s">
        <v>961</v>
      </c>
      <c r="D276" s="24"/>
      <c r="E276" s="1513">
        <v>20</v>
      </c>
      <c r="F276" s="1461">
        <f t="shared" si="67"/>
        <v>0</v>
      </c>
      <c r="G276" s="1513"/>
      <c r="H276" s="1408">
        <f t="shared" si="68"/>
        <v>0</v>
      </c>
      <c r="I276" s="1506">
        <v>44855</v>
      </c>
      <c r="J276" s="1506" t="s">
        <v>334</v>
      </c>
      <c r="K276" s="1506"/>
      <c r="L276" s="1461" t="s">
        <v>1319</v>
      </c>
      <c r="M276" s="1269">
        <v>44855</v>
      </c>
      <c r="N276" s="1354">
        <v>0</v>
      </c>
      <c r="O276" s="1354">
        <v>0</v>
      </c>
      <c r="P276" s="1354">
        <v>18</v>
      </c>
      <c r="Q276" s="1354"/>
      <c r="R276" s="1354"/>
      <c r="S276" s="1354"/>
      <c r="T276" s="1461"/>
      <c r="U276" s="1354"/>
      <c r="V276" s="1354"/>
      <c r="W276" s="1461"/>
      <c r="X276" s="1354"/>
      <c r="Y276" s="1354"/>
      <c r="Z276" s="1354"/>
      <c r="AA276" s="1354"/>
      <c r="AB276" s="1366"/>
      <c r="AC276" s="1507">
        <f t="shared" si="63"/>
        <v>2</v>
      </c>
      <c r="AD276" s="1508">
        <f t="shared" si="64"/>
        <v>0</v>
      </c>
      <c r="AE276" s="14" t="s">
        <v>334</v>
      </c>
      <c r="AF276" s="14">
        <f t="shared" si="65"/>
        <v>6</v>
      </c>
      <c r="AG276" s="14">
        <f t="shared" si="66"/>
        <v>0.33333333333333331</v>
      </c>
      <c r="AH276" s="14" t="s">
        <v>334</v>
      </c>
      <c r="AI276" s="14" t="s">
        <v>334</v>
      </c>
      <c r="AJ276" s="1461"/>
    </row>
    <row r="277" spans="1:36" ht="16.5" customHeight="1">
      <c r="A277" s="1461">
        <v>253</v>
      </c>
      <c r="B277" s="1528" t="s">
        <v>6353</v>
      </c>
      <c r="C277" s="1350" t="s">
        <v>66</v>
      </c>
      <c r="D277" s="24"/>
      <c r="E277" s="1513">
        <v>10</v>
      </c>
      <c r="F277" s="1461">
        <f t="shared" si="67"/>
        <v>0</v>
      </c>
      <c r="G277" s="1513"/>
      <c r="H277" s="1408">
        <f t="shared" si="68"/>
        <v>0</v>
      </c>
      <c r="I277" s="1506">
        <v>44855</v>
      </c>
      <c r="J277" s="1506" t="s">
        <v>334</v>
      </c>
      <c r="K277" s="1506"/>
      <c r="L277" s="1461" t="s">
        <v>1319</v>
      </c>
      <c r="M277" s="1269">
        <v>44855</v>
      </c>
      <c r="N277" s="1354">
        <v>0</v>
      </c>
      <c r="O277" s="1354">
        <v>0</v>
      </c>
      <c r="P277" s="1354">
        <v>6</v>
      </c>
      <c r="Q277" s="1354"/>
      <c r="R277" s="1354"/>
      <c r="S277" s="1354"/>
      <c r="T277" s="1461"/>
      <c r="U277" s="1354"/>
      <c r="V277" s="1354"/>
      <c r="W277" s="1461"/>
      <c r="X277" s="1354"/>
      <c r="Y277" s="1354"/>
      <c r="Z277" s="1354"/>
      <c r="AA277" s="1354"/>
      <c r="AB277" s="1366"/>
      <c r="AC277" s="1507">
        <f t="shared" si="63"/>
        <v>4</v>
      </c>
      <c r="AD277" s="1508">
        <f t="shared" si="64"/>
        <v>0</v>
      </c>
      <c r="AE277" s="14" t="s">
        <v>334</v>
      </c>
      <c r="AF277" s="14">
        <f t="shared" si="65"/>
        <v>2</v>
      </c>
      <c r="AG277" s="14">
        <f t="shared" si="66"/>
        <v>2</v>
      </c>
      <c r="AH277" s="14" t="s">
        <v>334</v>
      </c>
      <c r="AI277" s="14" t="s">
        <v>334</v>
      </c>
      <c r="AJ277" s="1461"/>
    </row>
    <row r="278" spans="1:36" ht="16.5" customHeight="1">
      <c r="A278" s="1461">
        <v>256</v>
      </c>
      <c r="B278" s="1528" t="s">
        <v>6354</v>
      </c>
      <c r="C278" s="1350" t="s">
        <v>66</v>
      </c>
      <c r="D278" s="24"/>
      <c r="E278" s="1513">
        <v>970</v>
      </c>
      <c r="F278" s="1461">
        <f t="shared" si="67"/>
        <v>0</v>
      </c>
      <c r="G278" s="1513"/>
      <c r="H278" s="1408">
        <f t="shared" si="68"/>
        <v>0</v>
      </c>
      <c r="I278" s="1506">
        <v>44855</v>
      </c>
      <c r="J278" s="1506" t="s">
        <v>334</v>
      </c>
      <c r="K278" s="1506"/>
      <c r="L278" s="1461" t="s">
        <v>1319</v>
      </c>
      <c r="M278" s="1269">
        <v>44855</v>
      </c>
      <c r="N278" s="1354">
        <v>0</v>
      </c>
      <c r="O278" s="1354">
        <v>0</v>
      </c>
      <c r="P278" s="1354">
        <v>820</v>
      </c>
      <c r="Q278" s="1354"/>
      <c r="R278" s="1354"/>
      <c r="S278" s="1354"/>
      <c r="T278" s="1461"/>
      <c r="U278" s="1354"/>
      <c r="V278" s="1354"/>
      <c r="W278" s="1461"/>
      <c r="X278" s="1354"/>
      <c r="Y278" s="1354"/>
      <c r="Z278" s="1354"/>
      <c r="AA278" s="1354"/>
      <c r="AB278" s="1366"/>
      <c r="AC278" s="1507">
        <f t="shared" si="63"/>
        <v>150</v>
      </c>
      <c r="AD278" s="1508">
        <f t="shared" si="64"/>
        <v>0</v>
      </c>
      <c r="AE278" s="14" t="s">
        <v>334</v>
      </c>
      <c r="AF278" s="14">
        <f t="shared" si="65"/>
        <v>273.33333333333331</v>
      </c>
      <c r="AG278" s="14">
        <f t="shared" si="66"/>
        <v>0.54878048780487809</v>
      </c>
      <c r="AH278" s="14" t="s">
        <v>334</v>
      </c>
      <c r="AI278" s="14" t="s">
        <v>334</v>
      </c>
      <c r="AJ278" s="1461"/>
    </row>
    <row r="279" spans="1:36" ht="16.5" customHeight="1">
      <c r="A279" s="1461">
        <v>257</v>
      </c>
      <c r="B279" s="1528" t="s">
        <v>4694</v>
      </c>
      <c r="C279" s="1350" t="s">
        <v>66</v>
      </c>
      <c r="D279" s="24">
        <v>0.05</v>
      </c>
      <c r="E279" s="1354"/>
      <c r="F279" s="1461"/>
      <c r="G279" s="1513">
        <v>500</v>
      </c>
      <c r="H279" s="1408">
        <f t="shared" si="68"/>
        <v>25</v>
      </c>
      <c r="I279" s="1506">
        <v>44936</v>
      </c>
      <c r="J279" s="1506" t="s">
        <v>334</v>
      </c>
      <c r="K279" s="1506"/>
      <c r="L279" s="1461">
        <v>1192</v>
      </c>
      <c r="M279" s="1269">
        <v>44924</v>
      </c>
      <c r="N279" s="1354">
        <v>0</v>
      </c>
      <c r="O279" s="1354">
        <v>0</v>
      </c>
      <c r="P279" s="1354">
        <v>0</v>
      </c>
      <c r="Q279" s="1354"/>
      <c r="R279" s="1354"/>
      <c r="S279" s="1354"/>
      <c r="T279" s="1461"/>
      <c r="U279" s="1354"/>
      <c r="V279" s="1354"/>
      <c r="W279" s="1461"/>
      <c r="X279" s="1354"/>
      <c r="Y279" s="1354"/>
      <c r="Z279" s="1354"/>
      <c r="AA279" s="1354"/>
      <c r="AB279" s="1366"/>
      <c r="AC279" s="1507">
        <f t="shared" ref="AC279:AC321" si="69">E279+G279-N279-O279-AA279-P279-Q279-R279-S279-T279-U279-V279-W279-X279-Y279</f>
        <v>500</v>
      </c>
      <c r="AD279" s="1508">
        <f t="shared" ref="AD279:AD321" si="70">D279*AC279</f>
        <v>25</v>
      </c>
      <c r="AE279" s="14" t="s">
        <v>334</v>
      </c>
      <c r="AF279" s="14">
        <f t="shared" ref="AF279:AF321" si="71">(N279+O279+P279+Q279+R279+S279+T279+U279+V279+W279+X279+Y279)/3</f>
        <v>0</v>
      </c>
      <c r="AG279" s="14" t="e">
        <f t="shared" ref="AG279:AG321" si="72">AC279/AF279</f>
        <v>#DIV/0!</v>
      </c>
      <c r="AH279" s="14" t="s">
        <v>334</v>
      </c>
      <c r="AI279" s="14" t="s">
        <v>334</v>
      </c>
      <c r="AJ279" s="1461"/>
    </row>
    <row r="280" spans="1:36" ht="16.5" customHeight="1">
      <c r="A280" s="1461">
        <v>258</v>
      </c>
      <c r="B280" s="1529" t="s">
        <v>8449</v>
      </c>
      <c r="C280" s="1530" t="s">
        <v>181</v>
      </c>
      <c r="D280" s="24">
        <v>0.1</v>
      </c>
      <c r="E280" s="1354"/>
      <c r="F280" s="1461"/>
      <c r="G280" s="207">
        <v>10</v>
      </c>
      <c r="H280" s="1408">
        <f t="shared" si="68"/>
        <v>1</v>
      </c>
      <c r="I280" s="1506">
        <v>44944</v>
      </c>
      <c r="J280" s="1351" t="s">
        <v>334</v>
      </c>
      <c r="K280" s="1351"/>
      <c r="L280" s="1353">
        <v>1194</v>
      </c>
      <c r="M280" s="1351">
        <v>44924</v>
      </c>
      <c r="N280" s="1354">
        <v>0</v>
      </c>
      <c r="O280" s="1354">
        <v>0</v>
      </c>
      <c r="P280" s="1354">
        <v>0</v>
      </c>
      <c r="Q280" s="1354"/>
      <c r="R280" s="1354"/>
      <c r="S280" s="1354"/>
      <c r="T280" s="1461"/>
      <c r="U280" s="1354"/>
      <c r="V280" s="1354"/>
      <c r="W280" s="1461"/>
      <c r="X280" s="1354"/>
      <c r="Y280" s="1354"/>
      <c r="Z280" s="1354"/>
      <c r="AA280" s="1354"/>
      <c r="AB280" s="1366"/>
      <c r="AC280" s="1507">
        <f t="shared" si="69"/>
        <v>10</v>
      </c>
      <c r="AD280" s="1508">
        <f t="shared" si="70"/>
        <v>1</v>
      </c>
      <c r="AE280" s="14" t="s">
        <v>334</v>
      </c>
      <c r="AF280" s="14">
        <f t="shared" si="71"/>
        <v>0</v>
      </c>
      <c r="AG280" s="14" t="e">
        <f t="shared" si="72"/>
        <v>#DIV/0!</v>
      </c>
      <c r="AH280" s="14" t="s">
        <v>334</v>
      </c>
      <c r="AI280" s="14" t="s">
        <v>334</v>
      </c>
      <c r="AJ280" s="1461"/>
    </row>
    <row r="281" spans="1:36" ht="16.5" customHeight="1">
      <c r="A281" s="1461">
        <v>259</v>
      </c>
      <c r="B281" s="1529" t="s">
        <v>8450</v>
      </c>
      <c r="C281" s="1530" t="s">
        <v>181</v>
      </c>
      <c r="D281" s="24">
        <v>0.5</v>
      </c>
      <c r="E281" s="1354"/>
      <c r="F281" s="1461"/>
      <c r="G281" s="207">
        <v>50</v>
      </c>
      <c r="H281" s="1408">
        <f t="shared" si="68"/>
        <v>25</v>
      </c>
      <c r="I281" s="1506">
        <v>44944</v>
      </c>
      <c r="J281" s="1351" t="s">
        <v>334</v>
      </c>
      <c r="K281" s="1351"/>
      <c r="L281" s="1353">
        <v>1194</v>
      </c>
      <c r="M281" s="1351">
        <v>44924</v>
      </c>
      <c r="N281" s="1354">
        <v>0</v>
      </c>
      <c r="O281" s="1354">
        <v>0</v>
      </c>
      <c r="P281" s="1354">
        <v>20</v>
      </c>
      <c r="Q281" s="1354"/>
      <c r="R281" s="1354"/>
      <c r="S281" s="1354"/>
      <c r="T281" s="1461"/>
      <c r="U281" s="1354"/>
      <c r="V281" s="1354"/>
      <c r="W281" s="1461"/>
      <c r="X281" s="1354"/>
      <c r="Y281" s="1354"/>
      <c r="Z281" s="1354"/>
      <c r="AA281" s="1354"/>
      <c r="AB281" s="1366"/>
      <c r="AC281" s="1507">
        <f t="shared" si="69"/>
        <v>30</v>
      </c>
      <c r="AD281" s="1508">
        <f t="shared" si="70"/>
        <v>15</v>
      </c>
      <c r="AE281" s="14" t="s">
        <v>334</v>
      </c>
      <c r="AF281" s="14">
        <f t="shared" si="71"/>
        <v>6.666666666666667</v>
      </c>
      <c r="AG281" s="14">
        <f t="shared" si="72"/>
        <v>4.5</v>
      </c>
      <c r="AH281" s="14" t="s">
        <v>334</v>
      </c>
      <c r="AI281" s="14" t="s">
        <v>334</v>
      </c>
      <c r="AJ281" s="1461"/>
    </row>
    <row r="282" spans="1:36" ht="16.5" customHeight="1">
      <c r="A282" s="1461">
        <v>260</v>
      </c>
      <c r="B282" s="1529" t="s">
        <v>8451</v>
      </c>
      <c r="C282" s="1530" t="s">
        <v>181</v>
      </c>
      <c r="D282" s="24">
        <v>0.5</v>
      </c>
      <c r="E282" s="1354"/>
      <c r="F282" s="1461"/>
      <c r="G282" s="207">
        <v>50</v>
      </c>
      <c r="H282" s="1408">
        <f t="shared" si="68"/>
        <v>25</v>
      </c>
      <c r="I282" s="1506">
        <v>44944</v>
      </c>
      <c r="J282" s="1351" t="s">
        <v>334</v>
      </c>
      <c r="K282" s="1351"/>
      <c r="L282" s="1353">
        <v>1194</v>
      </c>
      <c r="M282" s="1351">
        <v>44924</v>
      </c>
      <c r="N282" s="1354">
        <v>0</v>
      </c>
      <c r="O282" s="1354">
        <v>0</v>
      </c>
      <c r="P282" s="1354">
        <v>10</v>
      </c>
      <c r="Q282" s="1354"/>
      <c r="R282" s="1354"/>
      <c r="S282" s="1354"/>
      <c r="T282" s="1461"/>
      <c r="U282" s="1354"/>
      <c r="V282" s="1354"/>
      <c r="W282" s="1461"/>
      <c r="X282" s="1354"/>
      <c r="Y282" s="1354"/>
      <c r="Z282" s="1354"/>
      <c r="AA282" s="1354"/>
      <c r="AB282" s="1366"/>
      <c r="AC282" s="1507">
        <f t="shared" si="69"/>
        <v>40</v>
      </c>
      <c r="AD282" s="1508">
        <f t="shared" si="70"/>
        <v>20</v>
      </c>
      <c r="AE282" s="14" t="s">
        <v>334</v>
      </c>
      <c r="AF282" s="14">
        <f t="shared" si="71"/>
        <v>3.3333333333333335</v>
      </c>
      <c r="AG282" s="14">
        <f t="shared" si="72"/>
        <v>12</v>
      </c>
      <c r="AH282" s="14" t="s">
        <v>334</v>
      </c>
      <c r="AI282" s="14" t="s">
        <v>334</v>
      </c>
      <c r="AJ282" s="1461"/>
    </row>
    <row r="283" spans="1:36" ht="16.5" customHeight="1">
      <c r="A283" s="1461">
        <v>261</v>
      </c>
      <c r="B283" s="1529" t="s">
        <v>8452</v>
      </c>
      <c r="C283" s="1530" t="s">
        <v>181</v>
      </c>
      <c r="D283" s="24">
        <v>0.5</v>
      </c>
      <c r="E283" s="1354"/>
      <c r="F283" s="1461"/>
      <c r="G283" s="207">
        <v>50</v>
      </c>
      <c r="H283" s="1408">
        <f t="shared" si="68"/>
        <v>25</v>
      </c>
      <c r="I283" s="1506">
        <v>44944</v>
      </c>
      <c r="J283" s="1351" t="s">
        <v>334</v>
      </c>
      <c r="K283" s="1351"/>
      <c r="L283" s="1353">
        <v>1194</v>
      </c>
      <c r="M283" s="1351">
        <v>44924</v>
      </c>
      <c r="N283" s="1354">
        <v>0</v>
      </c>
      <c r="O283" s="1354">
        <v>0</v>
      </c>
      <c r="P283" s="1354">
        <v>5</v>
      </c>
      <c r="Q283" s="1354"/>
      <c r="R283" s="1354"/>
      <c r="S283" s="1354"/>
      <c r="T283" s="1461"/>
      <c r="U283" s="1354"/>
      <c r="V283" s="1354"/>
      <c r="W283" s="1461"/>
      <c r="X283" s="1354"/>
      <c r="Y283" s="1354"/>
      <c r="Z283" s="1354"/>
      <c r="AA283" s="1354"/>
      <c r="AB283" s="1366"/>
      <c r="AC283" s="1507">
        <f t="shared" si="69"/>
        <v>45</v>
      </c>
      <c r="AD283" s="1508">
        <f t="shared" si="70"/>
        <v>22.5</v>
      </c>
      <c r="AE283" s="14" t="s">
        <v>334</v>
      </c>
      <c r="AF283" s="14">
        <f t="shared" si="71"/>
        <v>1.6666666666666667</v>
      </c>
      <c r="AG283" s="14">
        <f t="shared" si="72"/>
        <v>27</v>
      </c>
      <c r="AH283" s="14" t="s">
        <v>334</v>
      </c>
      <c r="AI283" s="14" t="s">
        <v>334</v>
      </c>
      <c r="AJ283" s="1461"/>
    </row>
    <row r="284" spans="1:36" ht="16.5" customHeight="1">
      <c r="A284" s="1461">
        <v>262</v>
      </c>
      <c r="B284" s="1529" t="s">
        <v>8453</v>
      </c>
      <c r="C284" s="1530" t="s">
        <v>181</v>
      </c>
      <c r="D284" s="24">
        <v>0.5</v>
      </c>
      <c r="E284" s="1354"/>
      <c r="F284" s="1461"/>
      <c r="G284" s="207">
        <v>50</v>
      </c>
      <c r="H284" s="1408">
        <f t="shared" si="68"/>
        <v>25</v>
      </c>
      <c r="I284" s="1506">
        <v>44944</v>
      </c>
      <c r="J284" s="1351" t="s">
        <v>334</v>
      </c>
      <c r="K284" s="1351"/>
      <c r="L284" s="1353">
        <v>1194</v>
      </c>
      <c r="M284" s="1351">
        <v>44924</v>
      </c>
      <c r="N284" s="1354">
        <v>0</v>
      </c>
      <c r="O284" s="1354">
        <v>0</v>
      </c>
      <c r="P284" s="1354">
        <v>10</v>
      </c>
      <c r="Q284" s="1354"/>
      <c r="R284" s="1354"/>
      <c r="S284" s="1354"/>
      <c r="T284" s="1461"/>
      <c r="U284" s="1354"/>
      <c r="V284" s="1354"/>
      <c r="W284" s="1461"/>
      <c r="X284" s="1354"/>
      <c r="Y284" s="1354"/>
      <c r="Z284" s="1354"/>
      <c r="AA284" s="1354"/>
      <c r="AB284" s="1366"/>
      <c r="AC284" s="1507">
        <f t="shared" si="69"/>
        <v>40</v>
      </c>
      <c r="AD284" s="1508">
        <f t="shared" si="70"/>
        <v>20</v>
      </c>
      <c r="AE284" s="14" t="s">
        <v>334</v>
      </c>
      <c r="AF284" s="14">
        <f t="shared" si="71"/>
        <v>3.3333333333333335</v>
      </c>
      <c r="AG284" s="14">
        <f t="shared" si="72"/>
        <v>12</v>
      </c>
      <c r="AH284" s="14" t="s">
        <v>334</v>
      </c>
      <c r="AI284" s="14" t="s">
        <v>334</v>
      </c>
      <c r="AJ284" s="1461"/>
    </row>
    <row r="285" spans="1:36" ht="16.5" customHeight="1">
      <c r="A285" s="1461">
        <v>263</v>
      </c>
      <c r="B285" s="1529" t="s">
        <v>8454</v>
      </c>
      <c r="C285" s="1530" t="s">
        <v>181</v>
      </c>
      <c r="D285" s="24">
        <v>0.5</v>
      </c>
      <c r="E285" s="1354"/>
      <c r="F285" s="1461"/>
      <c r="G285" s="207">
        <v>20</v>
      </c>
      <c r="H285" s="1408">
        <f t="shared" si="68"/>
        <v>10</v>
      </c>
      <c r="I285" s="1506">
        <v>44944</v>
      </c>
      <c r="J285" s="1351" t="s">
        <v>334</v>
      </c>
      <c r="K285" s="1351"/>
      <c r="L285" s="1353">
        <v>1194</v>
      </c>
      <c r="M285" s="1351">
        <v>44924</v>
      </c>
      <c r="N285" s="1354">
        <v>0</v>
      </c>
      <c r="O285" s="1354">
        <v>0</v>
      </c>
      <c r="P285" s="1354">
        <v>10</v>
      </c>
      <c r="Q285" s="1354"/>
      <c r="R285" s="1354"/>
      <c r="S285" s="1354"/>
      <c r="T285" s="1461"/>
      <c r="U285" s="1354"/>
      <c r="V285" s="1354"/>
      <c r="W285" s="1461"/>
      <c r="X285" s="1354"/>
      <c r="Y285" s="1354"/>
      <c r="Z285" s="1354"/>
      <c r="AA285" s="1354"/>
      <c r="AB285" s="1366"/>
      <c r="AC285" s="1507">
        <f t="shared" si="69"/>
        <v>10</v>
      </c>
      <c r="AD285" s="1508">
        <f t="shared" si="70"/>
        <v>5</v>
      </c>
      <c r="AE285" s="14" t="s">
        <v>334</v>
      </c>
      <c r="AF285" s="14">
        <f t="shared" si="71"/>
        <v>3.3333333333333335</v>
      </c>
      <c r="AG285" s="14">
        <f t="shared" si="72"/>
        <v>3</v>
      </c>
      <c r="AH285" s="14" t="s">
        <v>334</v>
      </c>
      <c r="AI285" s="14" t="s">
        <v>334</v>
      </c>
      <c r="AJ285" s="1461"/>
    </row>
    <row r="286" spans="1:36" ht="16.5" customHeight="1">
      <c r="A286" s="1461">
        <v>265</v>
      </c>
      <c r="B286" s="1529" t="s">
        <v>8455</v>
      </c>
      <c r="C286" s="1530" t="s">
        <v>181</v>
      </c>
      <c r="D286" s="24">
        <v>0.5</v>
      </c>
      <c r="E286" s="1354"/>
      <c r="F286" s="1461"/>
      <c r="G286" s="1513">
        <v>10</v>
      </c>
      <c r="H286" s="1408">
        <f t="shared" si="68"/>
        <v>5</v>
      </c>
      <c r="I286" s="1506">
        <v>44937</v>
      </c>
      <c r="J286" s="1351" t="s">
        <v>334</v>
      </c>
      <c r="K286" s="1351"/>
      <c r="L286" s="1353">
        <v>1193</v>
      </c>
      <c r="M286" s="1351">
        <v>44924</v>
      </c>
      <c r="N286" s="1354">
        <v>0</v>
      </c>
      <c r="O286" s="1354">
        <v>0</v>
      </c>
      <c r="P286" s="1354">
        <v>5</v>
      </c>
      <c r="Q286" s="1354"/>
      <c r="R286" s="1354"/>
      <c r="S286" s="1354"/>
      <c r="T286" s="1461"/>
      <c r="U286" s="1354"/>
      <c r="V286" s="1354"/>
      <c r="W286" s="1461"/>
      <c r="X286" s="1354"/>
      <c r="Y286" s="1354"/>
      <c r="Z286" s="1354"/>
      <c r="AA286" s="1354"/>
      <c r="AB286" s="1366"/>
      <c r="AC286" s="1507">
        <f t="shared" si="69"/>
        <v>5</v>
      </c>
      <c r="AD286" s="1508">
        <f t="shared" si="70"/>
        <v>2.5</v>
      </c>
      <c r="AE286" s="14" t="s">
        <v>334</v>
      </c>
      <c r="AF286" s="14">
        <f t="shared" si="71"/>
        <v>1.6666666666666667</v>
      </c>
      <c r="AG286" s="14">
        <f t="shared" si="72"/>
        <v>3</v>
      </c>
      <c r="AH286" s="14" t="s">
        <v>334</v>
      </c>
      <c r="AI286" s="14" t="s">
        <v>334</v>
      </c>
      <c r="AJ286" s="1461"/>
    </row>
    <row r="287" spans="1:36" ht="16.5" customHeight="1">
      <c r="A287" s="1461">
        <v>266</v>
      </c>
      <c r="B287" s="1529" t="s">
        <v>8456</v>
      </c>
      <c r="C287" s="1530" t="s">
        <v>181</v>
      </c>
      <c r="D287" s="24">
        <v>0.5</v>
      </c>
      <c r="E287" s="1354"/>
      <c r="F287" s="1461"/>
      <c r="G287" s="1513">
        <v>10</v>
      </c>
      <c r="H287" s="1408">
        <f t="shared" si="68"/>
        <v>5</v>
      </c>
      <c r="I287" s="1506">
        <v>44937</v>
      </c>
      <c r="J287" s="1351" t="s">
        <v>334</v>
      </c>
      <c r="K287" s="1351"/>
      <c r="L287" s="1353">
        <v>1193</v>
      </c>
      <c r="M287" s="1351">
        <v>44924</v>
      </c>
      <c r="N287" s="1354">
        <v>0</v>
      </c>
      <c r="O287" s="1354">
        <v>0</v>
      </c>
      <c r="P287" s="1354">
        <v>5</v>
      </c>
      <c r="Q287" s="1354"/>
      <c r="R287" s="1354"/>
      <c r="S287" s="1354"/>
      <c r="T287" s="1461"/>
      <c r="U287" s="1354"/>
      <c r="V287" s="1354"/>
      <c r="W287" s="1461"/>
      <c r="X287" s="1354"/>
      <c r="Y287" s="1354"/>
      <c r="Z287" s="1354"/>
      <c r="AA287" s="1354"/>
      <c r="AB287" s="1366"/>
      <c r="AC287" s="1507">
        <f t="shared" si="69"/>
        <v>5</v>
      </c>
      <c r="AD287" s="1508">
        <f t="shared" si="70"/>
        <v>2.5</v>
      </c>
      <c r="AE287" s="14" t="s">
        <v>334</v>
      </c>
      <c r="AF287" s="14">
        <f t="shared" si="71"/>
        <v>1.6666666666666667</v>
      </c>
      <c r="AG287" s="14">
        <f t="shared" si="72"/>
        <v>3</v>
      </c>
      <c r="AH287" s="14" t="s">
        <v>334</v>
      </c>
      <c r="AI287" s="14" t="s">
        <v>334</v>
      </c>
      <c r="AJ287" s="1461"/>
    </row>
    <row r="288" spans="1:36" ht="16.5" customHeight="1">
      <c r="A288" s="1461">
        <v>267</v>
      </c>
      <c r="B288" s="1529" t="s">
        <v>8457</v>
      </c>
      <c r="C288" s="1530" t="s">
        <v>181</v>
      </c>
      <c r="D288" s="24">
        <v>0.5</v>
      </c>
      <c r="E288" s="1354"/>
      <c r="F288" s="1461"/>
      <c r="G288" s="1513">
        <v>2</v>
      </c>
      <c r="H288" s="1408">
        <f t="shared" si="68"/>
        <v>1</v>
      </c>
      <c r="I288" s="1506">
        <v>44937</v>
      </c>
      <c r="J288" s="1351" t="s">
        <v>334</v>
      </c>
      <c r="K288" s="1351"/>
      <c r="L288" s="1353">
        <v>1193</v>
      </c>
      <c r="M288" s="1351">
        <v>44924</v>
      </c>
      <c r="N288" s="1354">
        <v>0</v>
      </c>
      <c r="O288" s="1354">
        <v>0</v>
      </c>
      <c r="P288" s="1354">
        <v>0</v>
      </c>
      <c r="Q288" s="1354"/>
      <c r="R288" s="1354"/>
      <c r="S288" s="1354"/>
      <c r="T288" s="1461"/>
      <c r="U288" s="1354"/>
      <c r="V288" s="1354"/>
      <c r="W288" s="1461"/>
      <c r="X288" s="1354"/>
      <c r="Y288" s="1354"/>
      <c r="Z288" s="1354"/>
      <c r="AA288" s="1354"/>
      <c r="AB288" s="1366"/>
      <c r="AC288" s="1507">
        <f t="shared" si="69"/>
        <v>2</v>
      </c>
      <c r="AD288" s="1508">
        <f t="shared" si="70"/>
        <v>1</v>
      </c>
      <c r="AE288" s="14" t="s">
        <v>334</v>
      </c>
      <c r="AF288" s="14">
        <f t="shared" si="71"/>
        <v>0</v>
      </c>
      <c r="AG288" s="14" t="e">
        <f t="shared" si="72"/>
        <v>#DIV/0!</v>
      </c>
      <c r="AH288" s="14" t="s">
        <v>334</v>
      </c>
      <c r="AI288" s="14" t="s">
        <v>334</v>
      </c>
      <c r="AJ288" s="1461"/>
    </row>
    <row r="289" spans="1:36" ht="16.5" customHeight="1">
      <c r="A289" s="1461">
        <v>268</v>
      </c>
      <c r="B289" s="1529" t="s">
        <v>8458</v>
      </c>
      <c r="C289" s="1530" t="s">
        <v>181</v>
      </c>
      <c r="D289" s="24">
        <v>0.5</v>
      </c>
      <c r="E289" s="1354"/>
      <c r="F289" s="1461"/>
      <c r="G289" s="1513">
        <v>5</v>
      </c>
      <c r="H289" s="1408">
        <f t="shared" si="68"/>
        <v>2.5</v>
      </c>
      <c r="I289" s="1506">
        <v>44937</v>
      </c>
      <c r="J289" s="1351" t="s">
        <v>334</v>
      </c>
      <c r="K289" s="1351"/>
      <c r="L289" s="1353">
        <v>1193</v>
      </c>
      <c r="M289" s="1351">
        <v>44924</v>
      </c>
      <c r="N289" s="1354">
        <v>0</v>
      </c>
      <c r="O289" s="1354">
        <v>0</v>
      </c>
      <c r="P289" s="1354">
        <v>0</v>
      </c>
      <c r="Q289" s="1354"/>
      <c r="R289" s="1354"/>
      <c r="S289" s="1354"/>
      <c r="T289" s="1461"/>
      <c r="U289" s="1354"/>
      <c r="V289" s="1354"/>
      <c r="W289" s="1461"/>
      <c r="X289" s="1354"/>
      <c r="Y289" s="1354"/>
      <c r="Z289" s="1354"/>
      <c r="AA289" s="1354"/>
      <c r="AB289" s="1366"/>
      <c r="AC289" s="1507">
        <f t="shared" si="69"/>
        <v>5</v>
      </c>
      <c r="AD289" s="1508">
        <f t="shared" si="70"/>
        <v>2.5</v>
      </c>
      <c r="AE289" s="14" t="s">
        <v>334</v>
      </c>
      <c r="AF289" s="14">
        <f t="shared" si="71"/>
        <v>0</v>
      </c>
      <c r="AG289" s="14" t="e">
        <f t="shared" si="72"/>
        <v>#DIV/0!</v>
      </c>
      <c r="AH289" s="14" t="s">
        <v>334</v>
      </c>
      <c r="AI289" s="14" t="s">
        <v>334</v>
      </c>
      <c r="AJ289" s="1461"/>
    </row>
    <row r="290" spans="1:36" ht="16.5" customHeight="1">
      <c r="A290" s="1461">
        <v>270</v>
      </c>
      <c r="B290" s="1528" t="s">
        <v>6355</v>
      </c>
      <c r="C290" s="1350" t="s">
        <v>66</v>
      </c>
      <c r="D290" s="24"/>
      <c r="E290" s="1513">
        <v>800</v>
      </c>
      <c r="F290" s="1461">
        <f t="shared" ref="F290:F335" si="73">E290*D290</f>
        <v>0</v>
      </c>
      <c r="G290" s="1513"/>
      <c r="H290" s="1408">
        <f t="shared" si="68"/>
        <v>0</v>
      </c>
      <c r="I290" s="1506">
        <v>44855</v>
      </c>
      <c r="J290" s="1506" t="s">
        <v>334</v>
      </c>
      <c r="K290" s="1506"/>
      <c r="L290" s="1461" t="s">
        <v>1319</v>
      </c>
      <c r="M290" s="1269">
        <v>44855</v>
      </c>
      <c r="N290" s="1354">
        <v>0</v>
      </c>
      <c r="O290" s="1354">
        <v>0</v>
      </c>
      <c r="P290" s="1354">
        <v>0</v>
      </c>
      <c r="Q290" s="1354"/>
      <c r="R290" s="1354"/>
      <c r="S290" s="1354"/>
      <c r="T290" s="1461"/>
      <c r="U290" s="1354"/>
      <c r="V290" s="1354"/>
      <c r="W290" s="1461"/>
      <c r="X290" s="1354"/>
      <c r="Y290" s="1354"/>
      <c r="Z290" s="1354"/>
      <c r="AA290" s="1354"/>
      <c r="AB290" s="1366"/>
      <c r="AC290" s="1507">
        <f t="shared" si="69"/>
        <v>800</v>
      </c>
      <c r="AD290" s="1508">
        <f t="shared" si="70"/>
        <v>0</v>
      </c>
      <c r="AE290" s="14" t="s">
        <v>334</v>
      </c>
      <c r="AF290" s="14">
        <f t="shared" si="71"/>
        <v>0</v>
      </c>
      <c r="AG290" s="14" t="e">
        <f t="shared" si="72"/>
        <v>#DIV/0!</v>
      </c>
      <c r="AH290" s="14" t="s">
        <v>334</v>
      </c>
      <c r="AI290" s="14" t="s">
        <v>334</v>
      </c>
      <c r="AJ290" s="1461"/>
    </row>
    <row r="291" spans="1:36" ht="16.5" customHeight="1">
      <c r="A291" s="1461">
        <v>271</v>
      </c>
      <c r="B291" s="1528" t="s">
        <v>6356</v>
      </c>
      <c r="C291" s="1350" t="s">
        <v>66</v>
      </c>
      <c r="D291" s="24"/>
      <c r="E291" s="1513">
        <v>30</v>
      </c>
      <c r="F291" s="1461">
        <f t="shared" si="73"/>
        <v>0</v>
      </c>
      <c r="G291" s="1513"/>
      <c r="H291" s="1408">
        <f t="shared" si="68"/>
        <v>0</v>
      </c>
      <c r="I291" s="1506">
        <v>44855</v>
      </c>
      <c r="J291" s="1506" t="s">
        <v>334</v>
      </c>
      <c r="K291" s="1506"/>
      <c r="L291" s="1461" t="s">
        <v>1319</v>
      </c>
      <c r="M291" s="1269">
        <v>44855</v>
      </c>
      <c r="N291" s="1354">
        <v>0</v>
      </c>
      <c r="O291" s="1354">
        <v>0</v>
      </c>
      <c r="P291" s="1354">
        <v>10</v>
      </c>
      <c r="Q291" s="1354"/>
      <c r="R291" s="1354"/>
      <c r="S291" s="1354"/>
      <c r="T291" s="1461"/>
      <c r="U291" s="1354"/>
      <c r="V291" s="1354"/>
      <c r="W291" s="1461"/>
      <c r="X291" s="1354"/>
      <c r="Y291" s="1354"/>
      <c r="Z291" s="1354"/>
      <c r="AA291" s="1354"/>
      <c r="AB291" s="1366"/>
      <c r="AC291" s="1507">
        <f t="shared" si="69"/>
        <v>20</v>
      </c>
      <c r="AD291" s="1508">
        <f t="shared" si="70"/>
        <v>0</v>
      </c>
      <c r="AE291" s="14" t="s">
        <v>334</v>
      </c>
      <c r="AF291" s="14">
        <f t="shared" si="71"/>
        <v>3.3333333333333335</v>
      </c>
      <c r="AG291" s="14">
        <f t="shared" si="72"/>
        <v>6</v>
      </c>
      <c r="AH291" s="14" t="s">
        <v>334</v>
      </c>
      <c r="AI291" s="14" t="s">
        <v>334</v>
      </c>
      <c r="AJ291" s="1461"/>
    </row>
    <row r="292" spans="1:36" ht="16.5" customHeight="1">
      <c r="A292" s="1461">
        <v>272</v>
      </c>
      <c r="B292" s="1528" t="s">
        <v>6357</v>
      </c>
      <c r="C292" s="1350" t="s">
        <v>66</v>
      </c>
      <c r="D292" s="24"/>
      <c r="E292" s="1513">
        <v>1</v>
      </c>
      <c r="F292" s="1461">
        <f t="shared" si="73"/>
        <v>0</v>
      </c>
      <c r="G292" s="1513"/>
      <c r="H292" s="1408">
        <f t="shared" si="68"/>
        <v>0</v>
      </c>
      <c r="I292" s="1506">
        <v>44855</v>
      </c>
      <c r="J292" s="1506" t="s">
        <v>334</v>
      </c>
      <c r="K292" s="1506"/>
      <c r="L292" s="1461" t="s">
        <v>1319</v>
      </c>
      <c r="M292" s="1269">
        <v>44855</v>
      </c>
      <c r="N292" s="1354">
        <v>0</v>
      </c>
      <c r="O292" s="1354">
        <v>0</v>
      </c>
      <c r="P292" s="1354">
        <v>0</v>
      </c>
      <c r="Q292" s="1354"/>
      <c r="R292" s="1354"/>
      <c r="S292" s="1354"/>
      <c r="T292" s="1461"/>
      <c r="U292" s="1354"/>
      <c r="V292" s="1354"/>
      <c r="W292" s="1461"/>
      <c r="X292" s="1354"/>
      <c r="Y292" s="1354"/>
      <c r="Z292" s="1354"/>
      <c r="AA292" s="1354"/>
      <c r="AB292" s="1366"/>
      <c r="AC292" s="1507">
        <f t="shared" si="69"/>
        <v>1</v>
      </c>
      <c r="AD292" s="1508">
        <f t="shared" si="70"/>
        <v>0</v>
      </c>
      <c r="AE292" s="14" t="s">
        <v>334</v>
      </c>
      <c r="AF292" s="14">
        <f t="shared" si="71"/>
        <v>0</v>
      </c>
      <c r="AG292" s="14" t="e">
        <f t="shared" si="72"/>
        <v>#DIV/0!</v>
      </c>
      <c r="AH292" s="14" t="s">
        <v>334</v>
      </c>
      <c r="AI292" s="14" t="s">
        <v>334</v>
      </c>
      <c r="AJ292" s="1461"/>
    </row>
    <row r="293" spans="1:36" ht="16.5" customHeight="1">
      <c r="A293" s="1461">
        <v>273</v>
      </c>
      <c r="B293" s="1528" t="s">
        <v>6358</v>
      </c>
      <c r="C293" s="1350" t="s">
        <v>66</v>
      </c>
      <c r="D293" s="24"/>
      <c r="E293" s="1513">
        <v>9600</v>
      </c>
      <c r="F293" s="1461">
        <f t="shared" si="73"/>
        <v>0</v>
      </c>
      <c r="G293" s="1513"/>
      <c r="H293" s="1408">
        <f t="shared" si="68"/>
        <v>0</v>
      </c>
      <c r="I293" s="1506">
        <v>44855</v>
      </c>
      <c r="J293" s="1506" t="s">
        <v>334</v>
      </c>
      <c r="K293" s="1506"/>
      <c r="L293" s="1461" t="s">
        <v>1319</v>
      </c>
      <c r="M293" s="1269">
        <v>44855</v>
      </c>
      <c r="N293" s="1354">
        <v>0</v>
      </c>
      <c r="O293" s="1354">
        <v>0</v>
      </c>
      <c r="P293" s="1354">
        <v>2700</v>
      </c>
      <c r="Q293" s="1354"/>
      <c r="R293" s="1354"/>
      <c r="S293" s="1354"/>
      <c r="T293" s="1461"/>
      <c r="U293" s="1354"/>
      <c r="V293" s="1354"/>
      <c r="W293" s="1461"/>
      <c r="X293" s="1354"/>
      <c r="Y293" s="1354"/>
      <c r="Z293" s="1354"/>
      <c r="AA293" s="1354"/>
      <c r="AB293" s="1366"/>
      <c r="AC293" s="1507">
        <f t="shared" si="69"/>
        <v>6900</v>
      </c>
      <c r="AD293" s="1508">
        <f t="shared" si="70"/>
        <v>0</v>
      </c>
      <c r="AE293" s="14" t="s">
        <v>334</v>
      </c>
      <c r="AF293" s="14">
        <f t="shared" si="71"/>
        <v>900</v>
      </c>
      <c r="AG293" s="14">
        <f t="shared" si="72"/>
        <v>7.666666666666667</v>
      </c>
      <c r="AH293" s="14" t="s">
        <v>334</v>
      </c>
      <c r="AI293" s="14" t="s">
        <v>334</v>
      </c>
      <c r="AJ293" s="1461"/>
    </row>
    <row r="294" spans="1:36" ht="16.5" customHeight="1">
      <c r="A294" s="1461">
        <v>275</v>
      </c>
      <c r="B294" s="1528" t="s">
        <v>6359</v>
      </c>
      <c r="C294" s="1350" t="s">
        <v>66</v>
      </c>
      <c r="D294" s="24"/>
      <c r="E294" s="1513">
        <v>20</v>
      </c>
      <c r="F294" s="1461">
        <f t="shared" si="73"/>
        <v>0</v>
      </c>
      <c r="G294" s="1513"/>
      <c r="H294" s="1408">
        <f t="shared" si="68"/>
        <v>0</v>
      </c>
      <c r="I294" s="1506">
        <v>44855</v>
      </c>
      <c r="J294" s="1506" t="s">
        <v>334</v>
      </c>
      <c r="K294" s="1506"/>
      <c r="L294" s="1461" t="s">
        <v>1319</v>
      </c>
      <c r="M294" s="1269">
        <v>44855</v>
      </c>
      <c r="N294" s="1354">
        <v>0</v>
      </c>
      <c r="O294" s="1354">
        <v>0</v>
      </c>
      <c r="P294" s="1354">
        <v>12</v>
      </c>
      <c r="Q294" s="1354"/>
      <c r="R294" s="1354"/>
      <c r="S294" s="1354"/>
      <c r="T294" s="1461"/>
      <c r="U294" s="1354"/>
      <c r="V294" s="1354"/>
      <c r="W294" s="1461"/>
      <c r="X294" s="1354"/>
      <c r="Y294" s="1354"/>
      <c r="Z294" s="1354"/>
      <c r="AA294" s="1354"/>
      <c r="AB294" s="1366"/>
      <c r="AC294" s="1507">
        <f t="shared" si="69"/>
        <v>8</v>
      </c>
      <c r="AD294" s="1508">
        <f t="shared" si="70"/>
        <v>0</v>
      </c>
      <c r="AE294" s="14" t="s">
        <v>334</v>
      </c>
      <c r="AF294" s="14">
        <f t="shared" si="71"/>
        <v>4</v>
      </c>
      <c r="AG294" s="14">
        <f t="shared" si="72"/>
        <v>2</v>
      </c>
      <c r="AH294" s="14" t="s">
        <v>334</v>
      </c>
      <c r="AI294" s="14" t="s">
        <v>334</v>
      </c>
      <c r="AJ294" s="1461"/>
    </row>
    <row r="295" spans="1:36" ht="16.5" customHeight="1">
      <c r="A295" s="1461">
        <v>276</v>
      </c>
      <c r="B295" s="1528" t="s">
        <v>6360</v>
      </c>
      <c r="C295" s="1350" t="s">
        <v>961</v>
      </c>
      <c r="D295" s="24"/>
      <c r="E295" s="1513">
        <v>8</v>
      </c>
      <c r="F295" s="1461">
        <f t="shared" si="73"/>
        <v>0</v>
      </c>
      <c r="G295" s="1513"/>
      <c r="H295" s="1408">
        <f t="shared" si="68"/>
        <v>0</v>
      </c>
      <c r="I295" s="1506">
        <v>44855</v>
      </c>
      <c r="J295" s="1506" t="s">
        <v>334</v>
      </c>
      <c r="K295" s="1506"/>
      <c r="L295" s="1461" t="s">
        <v>1319</v>
      </c>
      <c r="M295" s="1269">
        <v>44855</v>
      </c>
      <c r="N295" s="1354">
        <v>0</v>
      </c>
      <c r="O295" s="1354">
        <v>0</v>
      </c>
      <c r="P295" s="1354">
        <v>1</v>
      </c>
      <c r="Q295" s="1354"/>
      <c r="R295" s="1354"/>
      <c r="S295" s="1354"/>
      <c r="T295" s="1461"/>
      <c r="U295" s="1354"/>
      <c r="V295" s="1354"/>
      <c r="W295" s="1461"/>
      <c r="X295" s="1354"/>
      <c r="Y295" s="1354"/>
      <c r="Z295" s="1354"/>
      <c r="AA295" s="1354"/>
      <c r="AB295" s="1366"/>
      <c r="AC295" s="1507">
        <f t="shared" si="69"/>
        <v>7</v>
      </c>
      <c r="AD295" s="1508">
        <f t="shared" si="70"/>
        <v>0</v>
      </c>
      <c r="AE295" s="14" t="s">
        <v>334</v>
      </c>
      <c r="AF295" s="14">
        <f t="shared" si="71"/>
        <v>0.33333333333333331</v>
      </c>
      <c r="AG295" s="14">
        <f t="shared" si="72"/>
        <v>21</v>
      </c>
      <c r="AH295" s="14" t="s">
        <v>334</v>
      </c>
      <c r="AI295" s="14" t="s">
        <v>334</v>
      </c>
      <c r="AJ295" s="1461"/>
    </row>
    <row r="296" spans="1:36" ht="16.5" customHeight="1">
      <c r="A296" s="1461">
        <v>277</v>
      </c>
      <c r="B296" s="1528" t="s">
        <v>6361</v>
      </c>
      <c r="C296" s="1350" t="s">
        <v>66</v>
      </c>
      <c r="D296" s="24"/>
      <c r="E296" s="1513">
        <v>7</v>
      </c>
      <c r="F296" s="1461">
        <f t="shared" si="73"/>
        <v>0</v>
      </c>
      <c r="G296" s="1513"/>
      <c r="H296" s="1408">
        <f t="shared" si="68"/>
        <v>0</v>
      </c>
      <c r="I296" s="1506">
        <v>44855</v>
      </c>
      <c r="J296" s="1506" t="s">
        <v>334</v>
      </c>
      <c r="K296" s="1506"/>
      <c r="L296" s="1461" t="s">
        <v>1319</v>
      </c>
      <c r="M296" s="1269">
        <v>44855</v>
      </c>
      <c r="N296" s="1354">
        <v>0</v>
      </c>
      <c r="O296" s="1354">
        <v>0</v>
      </c>
      <c r="P296" s="1354">
        <v>0</v>
      </c>
      <c r="Q296" s="1354"/>
      <c r="R296" s="1354"/>
      <c r="S296" s="1354"/>
      <c r="T296" s="1461"/>
      <c r="U296" s="1354"/>
      <c r="V296" s="1354"/>
      <c r="W296" s="1461"/>
      <c r="X296" s="1354"/>
      <c r="Y296" s="1354"/>
      <c r="Z296" s="1354"/>
      <c r="AA296" s="1354"/>
      <c r="AB296" s="1366"/>
      <c r="AC296" s="1507">
        <f t="shared" si="69"/>
        <v>7</v>
      </c>
      <c r="AD296" s="1508">
        <f t="shared" si="70"/>
        <v>0</v>
      </c>
      <c r="AE296" s="14" t="s">
        <v>334</v>
      </c>
      <c r="AF296" s="14">
        <f t="shared" si="71"/>
        <v>0</v>
      </c>
      <c r="AG296" s="14" t="e">
        <f t="shared" si="72"/>
        <v>#DIV/0!</v>
      </c>
      <c r="AH296" s="14" t="s">
        <v>334</v>
      </c>
      <c r="AI296" s="14" t="s">
        <v>334</v>
      </c>
      <c r="AJ296" s="1461"/>
    </row>
    <row r="297" spans="1:36" ht="16.5" customHeight="1">
      <c r="A297" s="1461">
        <v>278</v>
      </c>
      <c r="B297" s="1528" t="s">
        <v>6362</v>
      </c>
      <c r="C297" s="1350" t="s">
        <v>66</v>
      </c>
      <c r="D297" s="24"/>
      <c r="E297" s="1513">
        <v>20</v>
      </c>
      <c r="F297" s="1461">
        <f t="shared" si="73"/>
        <v>0</v>
      </c>
      <c r="G297" s="1513"/>
      <c r="H297" s="1408">
        <f t="shared" si="68"/>
        <v>0</v>
      </c>
      <c r="I297" s="1506">
        <v>44855</v>
      </c>
      <c r="J297" s="1506" t="s">
        <v>334</v>
      </c>
      <c r="K297" s="1506"/>
      <c r="L297" s="1461" t="s">
        <v>1319</v>
      </c>
      <c r="M297" s="1269">
        <v>44855</v>
      </c>
      <c r="N297" s="1354">
        <v>0</v>
      </c>
      <c r="O297" s="1354">
        <v>0</v>
      </c>
      <c r="P297" s="1354">
        <v>0</v>
      </c>
      <c r="Q297" s="1354"/>
      <c r="R297" s="1354"/>
      <c r="S297" s="1354"/>
      <c r="T297" s="1461"/>
      <c r="U297" s="1354"/>
      <c r="V297" s="1354"/>
      <c r="W297" s="1461"/>
      <c r="X297" s="1354"/>
      <c r="Y297" s="1354"/>
      <c r="Z297" s="1354"/>
      <c r="AA297" s="1354"/>
      <c r="AB297" s="1366"/>
      <c r="AC297" s="1507">
        <f t="shared" si="69"/>
        <v>20</v>
      </c>
      <c r="AD297" s="1508">
        <f t="shared" si="70"/>
        <v>0</v>
      </c>
      <c r="AE297" s="14" t="s">
        <v>334</v>
      </c>
      <c r="AF297" s="14">
        <f t="shared" si="71"/>
        <v>0</v>
      </c>
      <c r="AG297" s="14" t="e">
        <f t="shared" si="72"/>
        <v>#DIV/0!</v>
      </c>
      <c r="AH297" s="14" t="s">
        <v>334</v>
      </c>
      <c r="AI297" s="14" t="s">
        <v>334</v>
      </c>
      <c r="AJ297" s="1461"/>
    </row>
    <row r="298" spans="1:36" ht="16.5" customHeight="1">
      <c r="A298" s="1461">
        <v>282</v>
      </c>
      <c r="B298" s="1528" t="s">
        <v>6363</v>
      </c>
      <c r="C298" s="1350" t="s">
        <v>2227</v>
      </c>
      <c r="D298" s="24"/>
      <c r="E298" s="1513">
        <v>5</v>
      </c>
      <c r="F298" s="1461">
        <f t="shared" si="73"/>
        <v>0</v>
      </c>
      <c r="G298" s="1513"/>
      <c r="H298" s="1408">
        <f t="shared" si="68"/>
        <v>0</v>
      </c>
      <c r="I298" s="1506">
        <v>44855</v>
      </c>
      <c r="J298" s="1506" t="s">
        <v>334</v>
      </c>
      <c r="K298" s="1506"/>
      <c r="L298" s="1461" t="s">
        <v>1319</v>
      </c>
      <c r="M298" s="1269">
        <v>44855</v>
      </c>
      <c r="N298" s="1354">
        <v>0</v>
      </c>
      <c r="O298" s="1354">
        <v>0</v>
      </c>
      <c r="P298" s="1354">
        <v>1</v>
      </c>
      <c r="Q298" s="1354"/>
      <c r="R298" s="1354"/>
      <c r="S298" s="1354"/>
      <c r="T298" s="1461"/>
      <c r="U298" s="1354"/>
      <c r="V298" s="1354"/>
      <c r="W298" s="1461"/>
      <c r="X298" s="1354"/>
      <c r="Y298" s="1354"/>
      <c r="Z298" s="1354"/>
      <c r="AA298" s="1354"/>
      <c r="AB298" s="1366"/>
      <c r="AC298" s="1507">
        <f t="shared" si="69"/>
        <v>4</v>
      </c>
      <c r="AD298" s="1508">
        <f t="shared" si="70"/>
        <v>0</v>
      </c>
      <c r="AE298" s="14" t="s">
        <v>334</v>
      </c>
      <c r="AF298" s="14">
        <f t="shared" si="71"/>
        <v>0.33333333333333331</v>
      </c>
      <c r="AG298" s="14">
        <f t="shared" si="72"/>
        <v>12</v>
      </c>
      <c r="AH298" s="14" t="s">
        <v>334</v>
      </c>
      <c r="AI298" s="14" t="s">
        <v>334</v>
      </c>
      <c r="AJ298" s="1461"/>
    </row>
    <row r="299" spans="1:36" ht="16.5" customHeight="1">
      <c r="A299" s="1461">
        <v>284</v>
      </c>
      <c r="B299" s="1528" t="s">
        <v>6364</v>
      </c>
      <c r="C299" s="1350" t="s">
        <v>66</v>
      </c>
      <c r="D299" s="24"/>
      <c r="E299" s="1513">
        <v>10</v>
      </c>
      <c r="F299" s="1461">
        <f t="shared" si="73"/>
        <v>0</v>
      </c>
      <c r="G299" s="1513"/>
      <c r="H299" s="1408">
        <f t="shared" si="68"/>
        <v>0</v>
      </c>
      <c r="I299" s="1506">
        <v>44855</v>
      </c>
      <c r="J299" s="1506" t="s">
        <v>334</v>
      </c>
      <c r="K299" s="1506"/>
      <c r="L299" s="1461" t="s">
        <v>1319</v>
      </c>
      <c r="M299" s="1269">
        <v>44855</v>
      </c>
      <c r="N299" s="1354">
        <v>0</v>
      </c>
      <c r="O299" s="1354">
        <v>0</v>
      </c>
      <c r="P299" s="1354">
        <v>0</v>
      </c>
      <c r="Q299" s="1354"/>
      <c r="R299" s="1354"/>
      <c r="S299" s="1354"/>
      <c r="T299" s="1461"/>
      <c r="U299" s="1354"/>
      <c r="V299" s="1354"/>
      <c r="W299" s="1461"/>
      <c r="X299" s="1354"/>
      <c r="Y299" s="1354"/>
      <c r="Z299" s="1354"/>
      <c r="AA299" s="1354"/>
      <c r="AB299" s="1366"/>
      <c r="AC299" s="1507">
        <f t="shared" si="69"/>
        <v>10</v>
      </c>
      <c r="AD299" s="1508">
        <f t="shared" si="70"/>
        <v>0</v>
      </c>
      <c r="AE299" s="14" t="s">
        <v>334</v>
      </c>
      <c r="AF299" s="14">
        <f t="shared" si="71"/>
        <v>0</v>
      </c>
      <c r="AG299" s="14" t="e">
        <f t="shared" si="72"/>
        <v>#DIV/0!</v>
      </c>
      <c r="AH299" s="14" t="s">
        <v>334</v>
      </c>
      <c r="AI299" s="14" t="s">
        <v>334</v>
      </c>
      <c r="AJ299" s="1461"/>
    </row>
    <row r="300" spans="1:36" ht="16.5" customHeight="1">
      <c r="A300" s="1461">
        <v>285</v>
      </c>
      <c r="B300" s="1528" t="s">
        <v>6365</v>
      </c>
      <c r="C300" s="1350" t="s">
        <v>66</v>
      </c>
      <c r="D300" s="24"/>
      <c r="E300" s="1513">
        <v>80</v>
      </c>
      <c r="F300" s="1461">
        <f t="shared" si="73"/>
        <v>0</v>
      </c>
      <c r="G300" s="1513"/>
      <c r="H300" s="1408">
        <f t="shared" si="68"/>
        <v>0</v>
      </c>
      <c r="I300" s="1506">
        <v>44855</v>
      </c>
      <c r="J300" s="1506" t="s">
        <v>334</v>
      </c>
      <c r="K300" s="1506"/>
      <c r="L300" s="1461" t="s">
        <v>1319</v>
      </c>
      <c r="M300" s="1269">
        <v>44855</v>
      </c>
      <c r="N300" s="1354">
        <v>0</v>
      </c>
      <c r="O300" s="1354">
        <v>0</v>
      </c>
      <c r="P300" s="1354">
        <v>0</v>
      </c>
      <c r="Q300" s="1354"/>
      <c r="R300" s="1354"/>
      <c r="S300" s="1354"/>
      <c r="T300" s="1461"/>
      <c r="U300" s="1354"/>
      <c r="V300" s="1354"/>
      <c r="W300" s="1461"/>
      <c r="X300" s="1354"/>
      <c r="Y300" s="1354"/>
      <c r="Z300" s="1354"/>
      <c r="AA300" s="1354"/>
      <c r="AB300" s="1366"/>
      <c r="AC300" s="1507">
        <f t="shared" si="69"/>
        <v>80</v>
      </c>
      <c r="AD300" s="1508">
        <f t="shared" si="70"/>
        <v>0</v>
      </c>
      <c r="AE300" s="14" t="s">
        <v>334</v>
      </c>
      <c r="AF300" s="14">
        <f t="shared" si="71"/>
        <v>0</v>
      </c>
      <c r="AG300" s="14" t="e">
        <f t="shared" si="72"/>
        <v>#DIV/0!</v>
      </c>
      <c r="AH300" s="14" t="s">
        <v>334</v>
      </c>
      <c r="AI300" s="14" t="s">
        <v>334</v>
      </c>
      <c r="AJ300" s="1461"/>
    </row>
    <row r="301" spans="1:36" ht="16.5" customHeight="1">
      <c r="A301" s="1461">
        <v>286</v>
      </c>
      <c r="B301" s="1528" t="s">
        <v>6366</v>
      </c>
      <c r="C301" s="1350" t="s">
        <v>66</v>
      </c>
      <c r="D301" s="24"/>
      <c r="E301" s="1513">
        <v>150</v>
      </c>
      <c r="F301" s="1461">
        <f t="shared" si="73"/>
        <v>0</v>
      </c>
      <c r="G301" s="1513"/>
      <c r="H301" s="1408">
        <f t="shared" si="68"/>
        <v>0</v>
      </c>
      <c r="I301" s="1506">
        <v>44855</v>
      </c>
      <c r="J301" s="1506" t="s">
        <v>334</v>
      </c>
      <c r="K301" s="1506"/>
      <c r="L301" s="1461" t="s">
        <v>1319</v>
      </c>
      <c r="M301" s="1269">
        <v>44855</v>
      </c>
      <c r="N301" s="1354">
        <v>0</v>
      </c>
      <c r="O301" s="1354">
        <v>0</v>
      </c>
      <c r="P301" s="1354">
        <v>51</v>
      </c>
      <c r="Q301" s="1354"/>
      <c r="R301" s="1354"/>
      <c r="S301" s="1354"/>
      <c r="T301" s="1461"/>
      <c r="U301" s="1354"/>
      <c r="V301" s="1354"/>
      <c r="W301" s="1461"/>
      <c r="X301" s="1354"/>
      <c r="Y301" s="1354"/>
      <c r="Z301" s="1354"/>
      <c r="AA301" s="1354"/>
      <c r="AB301" s="1366"/>
      <c r="AC301" s="1507">
        <f t="shared" si="69"/>
        <v>99</v>
      </c>
      <c r="AD301" s="1508">
        <f t="shared" si="70"/>
        <v>0</v>
      </c>
      <c r="AE301" s="14" t="s">
        <v>334</v>
      </c>
      <c r="AF301" s="14">
        <f t="shared" si="71"/>
        <v>17</v>
      </c>
      <c r="AG301" s="14">
        <f t="shared" si="72"/>
        <v>5.8235294117647056</v>
      </c>
      <c r="AH301" s="14" t="s">
        <v>334</v>
      </c>
      <c r="AI301" s="14" t="s">
        <v>334</v>
      </c>
      <c r="AJ301" s="1461"/>
    </row>
    <row r="302" spans="1:36" ht="16.5" customHeight="1">
      <c r="A302" s="1461">
        <v>287</v>
      </c>
      <c r="B302" s="1528" t="s">
        <v>6367</v>
      </c>
      <c r="C302" s="1350" t="s">
        <v>961</v>
      </c>
      <c r="D302" s="24"/>
      <c r="E302" s="1513">
        <v>20</v>
      </c>
      <c r="F302" s="1461">
        <f t="shared" si="73"/>
        <v>0</v>
      </c>
      <c r="G302" s="1513"/>
      <c r="H302" s="1408">
        <f t="shared" si="68"/>
        <v>0</v>
      </c>
      <c r="I302" s="1506">
        <v>44855</v>
      </c>
      <c r="J302" s="1506" t="s">
        <v>334</v>
      </c>
      <c r="K302" s="1506"/>
      <c r="L302" s="1461" t="s">
        <v>1319</v>
      </c>
      <c r="M302" s="1269">
        <v>44855</v>
      </c>
      <c r="N302" s="1354">
        <v>0</v>
      </c>
      <c r="O302" s="1354">
        <v>0</v>
      </c>
      <c r="P302" s="1354">
        <v>0</v>
      </c>
      <c r="Q302" s="1354"/>
      <c r="R302" s="1354"/>
      <c r="S302" s="1354"/>
      <c r="T302" s="1461"/>
      <c r="U302" s="1354"/>
      <c r="V302" s="1354"/>
      <c r="W302" s="1461"/>
      <c r="X302" s="1354"/>
      <c r="Y302" s="1354"/>
      <c r="Z302" s="1354"/>
      <c r="AA302" s="1354"/>
      <c r="AB302" s="1366"/>
      <c r="AC302" s="1507">
        <f t="shared" si="69"/>
        <v>20</v>
      </c>
      <c r="AD302" s="1508">
        <f t="shared" si="70"/>
        <v>0</v>
      </c>
      <c r="AE302" s="14" t="s">
        <v>334</v>
      </c>
      <c r="AF302" s="14">
        <f t="shared" si="71"/>
        <v>0</v>
      </c>
      <c r="AG302" s="14" t="e">
        <f t="shared" si="72"/>
        <v>#DIV/0!</v>
      </c>
      <c r="AH302" s="14" t="s">
        <v>334</v>
      </c>
      <c r="AI302" s="14" t="s">
        <v>334</v>
      </c>
      <c r="AJ302" s="1461"/>
    </row>
    <row r="303" spans="1:36" ht="16.5" customHeight="1">
      <c r="A303" s="1461">
        <v>288</v>
      </c>
      <c r="B303" s="1350" t="s">
        <v>2932</v>
      </c>
      <c r="C303" s="1286" t="s">
        <v>66</v>
      </c>
      <c r="D303" s="1283">
        <v>1</v>
      </c>
      <c r="E303" s="1354">
        <v>260</v>
      </c>
      <c r="F303" s="1461">
        <f t="shared" si="73"/>
        <v>260</v>
      </c>
      <c r="G303" s="1513"/>
      <c r="H303" s="1408">
        <f t="shared" si="68"/>
        <v>0</v>
      </c>
      <c r="I303" s="1506">
        <v>44704</v>
      </c>
      <c r="J303" s="1351">
        <v>45838</v>
      </c>
      <c r="K303" s="1351"/>
      <c r="L303" s="1353" t="s">
        <v>1319</v>
      </c>
      <c r="M303" s="1351">
        <v>44704</v>
      </c>
      <c r="N303" s="1354">
        <v>60</v>
      </c>
      <c r="O303" s="1354">
        <v>48</v>
      </c>
      <c r="P303" s="1354">
        <v>0</v>
      </c>
      <c r="Q303" s="1354"/>
      <c r="R303" s="1354"/>
      <c r="S303" s="1354"/>
      <c r="T303" s="1461"/>
      <c r="U303" s="1354"/>
      <c r="V303" s="1354"/>
      <c r="W303" s="1461"/>
      <c r="X303" s="1354"/>
      <c r="Y303" s="1354"/>
      <c r="Z303" s="1354"/>
      <c r="AA303" s="1354"/>
      <c r="AB303" s="1366"/>
      <c r="AC303" s="1507">
        <f t="shared" si="69"/>
        <v>152</v>
      </c>
      <c r="AD303" s="1508">
        <f t="shared" si="70"/>
        <v>152</v>
      </c>
      <c r="AE303" s="14">
        <f>(J303-"01.04.2023")/30</f>
        <v>27.366666666666667</v>
      </c>
      <c r="AF303" s="14">
        <f t="shared" si="71"/>
        <v>36</v>
      </c>
      <c r="AG303" s="14">
        <f t="shared" si="72"/>
        <v>4.2222222222222223</v>
      </c>
      <c r="AH303" s="14">
        <f>AG303-AE303</f>
        <v>-23.144444444444446</v>
      </c>
      <c r="AI303" s="14">
        <f>AC303-(AE303*AF303)</f>
        <v>-833.2</v>
      </c>
      <c r="AJ303" s="1461"/>
    </row>
    <row r="304" spans="1:36" ht="16.5" customHeight="1">
      <c r="A304" s="1461">
        <v>289</v>
      </c>
      <c r="B304" s="1350" t="s">
        <v>2395</v>
      </c>
      <c r="C304" s="1286" t="s">
        <v>176</v>
      </c>
      <c r="D304" s="1283">
        <v>172.81</v>
      </c>
      <c r="E304" s="1354">
        <v>4938</v>
      </c>
      <c r="F304" s="1461">
        <f t="shared" si="73"/>
        <v>853335.78</v>
      </c>
      <c r="G304" s="1513"/>
      <c r="H304" s="1408">
        <f t="shared" si="68"/>
        <v>0</v>
      </c>
      <c r="I304" s="1506">
        <v>44621</v>
      </c>
      <c r="J304" s="1506">
        <v>45261</v>
      </c>
      <c r="K304" s="1506"/>
      <c r="L304" s="1353">
        <v>280</v>
      </c>
      <c r="M304" s="1506">
        <v>44683</v>
      </c>
      <c r="N304" s="1354">
        <v>686.4</v>
      </c>
      <c r="O304" s="1354">
        <v>712.8</v>
      </c>
      <c r="P304" s="1354">
        <v>953.7</v>
      </c>
      <c r="Q304" s="1354"/>
      <c r="R304" s="1354"/>
      <c r="S304" s="1354"/>
      <c r="T304" s="1461"/>
      <c r="U304" s="1354"/>
      <c r="V304" s="1354"/>
      <c r="W304" s="1461"/>
      <c r="X304" s="1354"/>
      <c r="Y304" s="1354"/>
      <c r="Z304" s="1354"/>
      <c r="AA304" s="1354"/>
      <c r="AB304" s="1366"/>
      <c r="AC304" s="1507">
        <f t="shared" si="69"/>
        <v>2585.1000000000004</v>
      </c>
      <c r="AD304" s="1508">
        <f t="shared" si="70"/>
        <v>446731.13100000005</v>
      </c>
      <c r="AE304" s="14">
        <f>(J304-"01.04.2023")/30</f>
        <v>8.1333333333333329</v>
      </c>
      <c r="AF304" s="14">
        <f t="shared" si="71"/>
        <v>784.29999999999984</v>
      </c>
      <c r="AG304" s="14">
        <f t="shared" si="72"/>
        <v>3.2960601810531696</v>
      </c>
      <c r="AH304" s="14">
        <f>AG304-AE304</f>
        <v>-4.8372731522801633</v>
      </c>
      <c r="AI304" s="14">
        <f>AC304-(AE304*AF304)</f>
        <v>-3793.8733333333312</v>
      </c>
      <c r="AJ304" s="1461"/>
    </row>
    <row r="305" spans="1:36" ht="16.5" customHeight="1">
      <c r="A305" s="1461">
        <v>290</v>
      </c>
      <c r="B305" s="1529" t="s">
        <v>8459</v>
      </c>
      <c r="C305" s="1530" t="s">
        <v>181</v>
      </c>
      <c r="D305" s="1283">
        <v>0.5</v>
      </c>
      <c r="E305" s="1354"/>
      <c r="F305" s="1461"/>
      <c r="G305" s="1513">
        <v>7</v>
      </c>
      <c r="H305" s="1408">
        <f t="shared" si="68"/>
        <v>3.5</v>
      </c>
      <c r="I305" s="1506">
        <v>44936</v>
      </c>
      <c r="J305" s="1506" t="s">
        <v>334</v>
      </c>
      <c r="K305" s="1506"/>
      <c r="L305" s="1461">
        <v>1192</v>
      </c>
      <c r="M305" s="1269">
        <v>44924</v>
      </c>
      <c r="N305" s="1354">
        <v>0</v>
      </c>
      <c r="O305" s="1354">
        <v>0</v>
      </c>
      <c r="P305" s="1354">
        <v>0</v>
      </c>
      <c r="Q305" s="1354"/>
      <c r="R305" s="1354"/>
      <c r="S305" s="1354"/>
      <c r="T305" s="1461"/>
      <c r="U305" s="1354"/>
      <c r="V305" s="1354"/>
      <c r="W305" s="1461"/>
      <c r="X305" s="1354"/>
      <c r="Y305" s="1354"/>
      <c r="Z305" s="1354"/>
      <c r="AA305" s="1354"/>
      <c r="AB305" s="1366"/>
      <c r="AC305" s="1507">
        <f t="shared" si="69"/>
        <v>7</v>
      </c>
      <c r="AD305" s="1508">
        <f t="shared" si="70"/>
        <v>3.5</v>
      </c>
      <c r="AE305" s="14" t="s">
        <v>334</v>
      </c>
      <c r="AF305" s="14">
        <f t="shared" si="71"/>
        <v>0</v>
      </c>
      <c r="AG305" s="14" t="e">
        <f t="shared" si="72"/>
        <v>#DIV/0!</v>
      </c>
      <c r="AH305" s="14" t="s">
        <v>334</v>
      </c>
      <c r="AI305" s="14" t="s">
        <v>334</v>
      </c>
      <c r="AJ305" s="1461"/>
    </row>
    <row r="306" spans="1:36" ht="16.5" customHeight="1">
      <c r="A306" s="1461">
        <v>291</v>
      </c>
      <c r="B306" s="1529" t="s">
        <v>4016</v>
      </c>
      <c r="C306" s="1530" t="s">
        <v>181</v>
      </c>
      <c r="D306" s="1283">
        <v>0.5</v>
      </c>
      <c r="E306" s="1354"/>
      <c r="F306" s="1461"/>
      <c r="G306" s="1513">
        <v>250</v>
      </c>
      <c r="H306" s="1408">
        <f t="shared" si="68"/>
        <v>125</v>
      </c>
      <c r="I306" s="1506">
        <v>44936</v>
      </c>
      <c r="J306" s="1506" t="s">
        <v>334</v>
      </c>
      <c r="K306" s="1506"/>
      <c r="L306" s="1461">
        <v>1192</v>
      </c>
      <c r="M306" s="1269">
        <v>44924</v>
      </c>
      <c r="N306" s="1354">
        <v>0</v>
      </c>
      <c r="O306" s="1354">
        <v>0</v>
      </c>
      <c r="P306" s="1354">
        <v>0</v>
      </c>
      <c r="Q306" s="1354"/>
      <c r="R306" s="1354"/>
      <c r="S306" s="1354"/>
      <c r="T306" s="1461"/>
      <c r="U306" s="1354"/>
      <c r="V306" s="1354"/>
      <c r="W306" s="1461"/>
      <c r="X306" s="1354"/>
      <c r="Y306" s="1354"/>
      <c r="Z306" s="1354"/>
      <c r="AA306" s="1354"/>
      <c r="AB306" s="1366"/>
      <c r="AC306" s="1507">
        <f t="shared" si="69"/>
        <v>250</v>
      </c>
      <c r="AD306" s="1508">
        <f t="shared" si="70"/>
        <v>125</v>
      </c>
      <c r="AE306" s="14" t="s">
        <v>334</v>
      </c>
      <c r="AF306" s="14">
        <f t="shared" si="71"/>
        <v>0</v>
      </c>
      <c r="AG306" s="14" t="e">
        <f t="shared" si="72"/>
        <v>#DIV/0!</v>
      </c>
      <c r="AH306" s="14" t="s">
        <v>334</v>
      </c>
      <c r="AI306" s="14" t="s">
        <v>334</v>
      </c>
      <c r="AJ306" s="1461"/>
    </row>
    <row r="307" spans="1:36" ht="16.5" customHeight="1">
      <c r="A307" s="1461">
        <v>296</v>
      </c>
      <c r="B307" s="1350" t="s">
        <v>4167</v>
      </c>
      <c r="C307" s="1286" t="s">
        <v>143</v>
      </c>
      <c r="D307" s="1283">
        <v>126.5</v>
      </c>
      <c r="E307" s="1354">
        <v>220</v>
      </c>
      <c r="F307" s="1461">
        <f t="shared" si="73"/>
        <v>27830</v>
      </c>
      <c r="G307" s="1513"/>
      <c r="H307" s="1408">
        <f t="shared" si="68"/>
        <v>0</v>
      </c>
      <c r="I307" s="1506">
        <v>44873</v>
      </c>
      <c r="J307" s="1506">
        <v>45657</v>
      </c>
      <c r="K307" s="1506"/>
      <c r="L307" s="1353" t="s">
        <v>1319</v>
      </c>
      <c r="M307" s="1506">
        <v>44873</v>
      </c>
      <c r="N307" s="1354">
        <v>0</v>
      </c>
      <c r="O307" s="1354">
        <v>110</v>
      </c>
      <c r="P307" s="1354">
        <v>41</v>
      </c>
      <c r="Q307" s="1354"/>
      <c r="R307" s="1354"/>
      <c r="S307" s="1354"/>
      <c r="T307" s="1461"/>
      <c r="U307" s="1354"/>
      <c r="V307" s="1354"/>
      <c r="W307" s="1461"/>
      <c r="X307" s="1354"/>
      <c r="Y307" s="1354"/>
      <c r="Z307" s="1354"/>
      <c r="AA307" s="1354"/>
      <c r="AB307" s="1366"/>
      <c r="AC307" s="1507">
        <f t="shared" si="69"/>
        <v>69</v>
      </c>
      <c r="AD307" s="1508">
        <f t="shared" si="70"/>
        <v>8728.5</v>
      </c>
      <c r="AE307" s="14">
        <f>(J307-"01.04.2023")/30</f>
        <v>21.333333333333332</v>
      </c>
      <c r="AF307" s="14">
        <f t="shared" si="71"/>
        <v>50.333333333333336</v>
      </c>
      <c r="AG307" s="14">
        <f t="shared" si="72"/>
        <v>1.3708609271523178</v>
      </c>
      <c r="AH307" s="14">
        <f>AG307-AE307</f>
        <v>-19.962472406181014</v>
      </c>
      <c r="AI307" s="14">
        <f>AC307-(AE307*AF307)</f>
        <v>-1004.7777777777778</v>
      </c>
      <c r="AJ307" s="1461"/>
    </row>
    <row r="308" spans="1:36" ht="16.5" customHeight="1">
      <c r="A308" s="1461">
        <v>298</v>
      </c>
      <c r="B308" s="1528" t="s">
        <v>6368</v>
      </c>
      <c r="C308" s="1350" t="s">
        <v>961</v>
      </c>
      <c r="D308" s="1283"/>
      <c r="E308" s="1354">
        <v>72</v>
      </c>
      <c r="F308" s="1461">
        <f t="shared" si="73"/>
        <v>0</v>
      </c>
      <c r="G308" s="1513"/>
      <c r="H308" s="1408">
        <f t="shared" si="68"/>
        <v>0</v>
      </c>
      <c r="I308" s="1506">
        <v>44855</v>
      </c>
      <c r="J308" s="1506" t="s">
        <v>334</v>
      </c>
      <c r="K308" s="1506"/>
      <c r="L308" s="1461" t="s">
        <v>1319</v>
      </c>
      <c r="M308" s="1269">
        <v>44855</v>
      </c>
      <c r="N308" s="1354">
        <v>0</v>
      </c>
      <c r="O308" s="1354">
        <v>0</v>
      </c>
      <c r="P308" s="1354">
        <v>45</v>
      </c>
      <c r="Q308" s="1354"/>
      <c r="R308" s="1354"/>
      <c r="S308" s="1354"/>
      <c r="T308" s="1461"/>
      <c r="U308" s="1354"/>
      <c r="V308" s="1354"/>
      <c r="W308" s="1461"/>
      <c r="X308" s="1354"/>
      <c r="Y308" s="1354"/>
      <c r="Z308" s="1354"/>
      <c r="AA308" s="1354"/>
      <c r="AB308" s="1366"/>
      <c r="AC308" s="1507">
        <f t="shared" si="69"/>
        <v>27</v>
      </c>
      <c r="AD308" s="1508">
        <f t="shared" si="70"/>
        <v>0</v>
      </c>
      <c r="AE308" s="14" t="s">
        <v>334</v>
      </c>
      <c r="AF308" s="14">
        <f t="shared" si="71"/>
        <v>15</v>
      </c>
      <c r="AG308" s="14">
        <f t="shared" si="72"/>
        <v>1.8</v>
      </c>
      <c r="AH308" s="14" t="s">
        <v>334</v>
      </c>
      <c r="AI308" s="14" t="s">
        <v>334</v>
      </c>
      <c r="AJ308" s="1461"/>
    </row>
    <row r="309" spans="1:36" ht="16.5" customHeight="1">
      <c r="A309" s="1461">
        <v>299</v>
      </c>
      <c r="B309" s="1528" t="s">
        <v>5907</v>
      </c>
      <c r="C309" s="1350" t="s">
        <v>66</v>
      </c>
      <c r="D309" s="1283"/>
      <c r="E309" s="1354">
        <v>520</v>
      </c>
      <c r="F309" s="1461">
        <f t="shared" si="73"/>
        <v>0</v>
      </c>
      <c r="G309" s="1513"/>
      <c r="H309" s="1408">
        <f t="shared" si="68"/>
        <v>0</v>
      </c>
      <c r="I309" s="1506">
        <v>44855</v>
      </c>
      <c r="J309" s="1506" t="s">
        <v>334</v>
      </c>
      <c r="K309" s="1506"/>
      <c r="L309" s="1461" t="s">
        <v>1319</v>
      </c>
      <c r="M309" s="1269">
        <v>44855</v>
      </c>
      <c r="N309" s="1354">
        <v>0</v>
      </c>
      <c r="O309" s="1354">
        <v>0</v>
      </c>
      <c r="P309" s="1354">
        <v>0</v>
      </c>
      <c r="Q309" s="1354"/>
      <c r="R309" s="1354"/>
      <c r="S309" s="1354"/>
      <c r="T309" s="1461"/>
      <c r="U309" s="1354"/>
      <c r="V309" s="1354"/>
      <c r="W309" s="1461"/>
      <c r="X309" s="1354"/>
      <c r="Y309" s="1354"/>
      <c r="Z309" s="1354"/>
      <c r="AA309" s="1354"/>
      <c r="AB309" s="1366"/>
      <c r="AC309" s="1507">
        <f t="shared" si="69"/>
        <v>520</v>
      </c>
      <c r="AD309" s="1508">
        <f t="shared" si="70"/>
        <v>0</v>
      </c>
      <c r="AE309" s="14" t="s">
        <v>334</v>
      </c>
      <c r="AF309" s="14">
        <f t="shared" si="71"/>
        <v>0</v>
      </c>
      <c r="AG309" s="14" t="e">
        <f t="shared" si="72"/>
        <v>#DIV/0!</v>
      </c>
      <c r="AH309" s="14" t="s">
        <v>334</v>
      </c>
      <c r="AI309" s="14" t="s">
        <v>334</v>
      </c>
      <c r="AJ309" s="1461"/>
    </row>
    <row r="310" spans="1:36" ht="16.5" customHeight="1">
      <c r="A310" s="1461">
        <v>300</v>
      </c>
      <c r="B310" s="1350" t="s">
        <v>3719</v>
      </c>
      <c r="C310" s="1286" t="s">
        <v>66</v>
      </c>
      <c r="D310" s="1283">
        <v>685.75</v>
      </c>
      <c r="E310" s="1354">
        <v>800</v>
      </c>
      <c r="F310" s="1461">
        <f t="shared" si="73"/>
        <v>548600</v>
      </c>
      <c r="G310" s="1513"/>
      <c r="H310" s="1408">
        <f t="shared" si="68"/>
        <v>0</v>
      </c>
      <c r="I310" s="1506">
        <v>44742</v>
      </c>
      <c r="J310" s="1506">
        <v>45716</v>
      </c>
      <c r="K310" s="1506"/>
      <c r="L310" s="1461" t="s">
        <v>1319</v>
      </c>
      <c r="M310" s="1269">
        <v>44742</v>
      </c>
      <c r="N310" s="1354">
        <v>0</v>
      </c>
      <c r="O310" s="1354">
        <v>0</v>
      </c>
      <c r="P310" s="1354">
        <v>50</v>
      </c>
      <c r="Q310" s="1354"/>
      <c r="R310" s="1354"/>
      <c r="S310" s="1354"/>
      <c r="T310" s="1461"/>
      <c r="U310" s="1354"/>
      <c r="V310" s="1354"/>
      <c r="W310" s="1461"/>
      <c r="X310" s="1354"/>
      <c r="Y310" s="1354"/>
      <c r="Z310" s="1354"/>
      <c r="AA310" s="1354"/>
      <c r="AB310" s="1366"/>
      <c r="AC310" s="1507">
        <f t="shared" si="69"/>
        <v>750</v>
      </c>
      <c r="AD310" s="1508">
        <f t="shared" si="70"/>
        <v>514312.5</v>
      </c>
      <c r="AE310" s="14">
        <f>(J310-"01.04.2023")/30</f>
        <v>23.3</v>
      </c>
      <c r="AF310" s="14">
        <f t="shared" si="71"/>
        <v>16.666666666666668</v>
      </c>
      <c r="AG310" s="14">
        <f t="shared" si="72"/>
        <v>45</v>
      </c>
      <c r="AH310" s="14">
        <f>AG310-AE310</f>
        <v>21.7</v>
      </c>
      <c r="AI310" s="14">
        <f>AC310-(AE310*AF310)</f>
        <v>361.66666666666663</v>
      </c>
      <c r="AJ310" s="1461"/>
    </row>
    <row r="311" spans="1:36" ht="16.5" customHeight="1">
      <c r="A311" s="1461">
        <v>301</v>
      </c>
      <c r="B311" s="1350" t="s">
        <v>5423</v>
      </c>
      <c r="C311" s="1286" t="s">
        <v>66</v>
      </c>
      <c r="D311" s="1283">
        <v>17.672999999999998</v>
      </c>
      <c r="E311" s="1354">
        <v>100</v>
      </c>
      <c r="F311" s="1461">
        <f t="shared" si="73"/>
        <v>1767.2999999999997</v>
      </c>
      <c r="G311" s="1513"/>
      <c r="H311" s="1408">
        <f t="shared" si="68"/>
        <v>0</v>
      </c>
      <c r="I311" s="1506">
        <v>44831</v>
      </c>
      <c r="J311" s="1506" t="s">
        <v>334</v>
      </c>
      <c r="K311" s="1506"/>
      <c r="L311" s="1461">
        <v>788</v>
      </c>
      <c r="M311" s="1269">
        <v>44824</v>
      </c>
      <c r="N311" s="1354">
        <v>0</v>
      </c>
      <c r="O311" s="1354">
        <v>0</v>
      </c>
      <c r="P311" s="1354">
        <v>0</v>
      </c>
      <c r="Q311" s="1354"/>
      <c r="R311" s="1354"/>
      <c r="S311" s="1354"/>
      <c r="T311" s="1461"/>
      <c r="U311" s="1354"/>
      <c r="V311" s="1354"/>
      <c r="W311" s="1461"/>
      <c r="X311" s="1354"/>
      <c r="Y311" s="1354"/>
      <c r="Z311" s="1354"/>
      <c r="AA311" s="1354"/>
      <c r="AB311" s="1366"/>
      <c r="AC311" s="1507">
        <f t="shared" si="69"/>
        <v>100</v>
      </c>
      <c r="AD311" s="1508">
        <f t="shared" si="70"/>
        <v>1767.2999999999997</v>
      </c>
      <c r="AE311" s="14" t="s">
        <v>334</v>
      </c>
      <c r="AF311" s="14">
        <f t="shared" si="71"/>
        <v>0</v>
      </c>
      <c r="AG311" s="14" t="e">
        <f t="shared" si="72"/>
        <v>#DIV/0!</v>
      </c>
      <c r="AH311" s="14" t="s">
        <v>334</v>
      </c>
      <c r="AI311" s="14" t="s">
        <v>334</v>
      </c>
      <c r="AJ311" s="1461"/>
    </row>
    <row r="312" spans="1:36" ht="16.5" customHeight="1">
      <c r="A312" s="1461">
        <v>302</v>
      </c>
      <c r="B312" s="1350" t="s">
        <v>5424</v>
      </c>
      <c r="C312" s="1286" t="s">
        <v>66</v>
      </c>
      <c r="D312" s="1283">
        <v>8.07</v>
      </c>
      <c r="E312" s="1354">
        <v>100</v>
      </c>
      <c r="F312" s="1461">
        <f t="shared" si="73"/>
        <v>807</v>
      </c>
      <c r="G312" s="1513"/>
      <c r="H312" s="1408">
        <f t="shared" si="68"/>
        <v>0</v>
      </c>
      <c r="I312" s="1506">
        <v>44831</v>
      </c>
      <c r="J312" s="1506" t="s">
        <v>334</v>
      </c>
      <c r="K312" s="1506"/>
      <c r="L312" s="1353">
        <v>788</v>
      </c>
      <c r="M312" s="1351">
        <v>44824</v>
      </c>
      <c r="N312" s="1354">
        <v>0</v>
      </c>
      <c r="O312" s="1354">
        <v>0</v>
      </c>
      <c r="P312" s="1354">
        <v>0</v>
      </c>
      <c r="Q312" s="1354"/>
      <c r="R312" s="1354"/>
      <c r="S312" s="1354"/>
      <c r="T312" s="1461"/>
      <c r="U312" s="1354"/>
      <c r="V312" s="1354"/>
      <c r="W312" s="1461"/>
      <c r="X312" s="1354"/>
      <c r="Y312" s="1354"/>
      <c r="Z312" s="1354"/>
      <c r="AA312" s="1354"/>
      <c r="AB312" s="1366"/>
      <c r="AC312" s="1507">
        <f t="shared" si="69"/>
        <v>100</v>
      </c>
      <c r="AD312" s="1508">
        <f t="shared" si="70"/>
        <v>807</v>
      </c>
      <c r="AE312" s="14" t="s">
        <v>334</v>
      </c>
      <c r="AF312" s="14">
        <f t="shared" si="71"/>
        <v>0</v>
      </c>
      <c r="AG312" s="14" t="e">
        <f t="shared" si="72"/>
        <v>#DIV/0!</v>
      </c>
      <c r="AH312" s="14" t="s">
        <v>334</v>
      </c>
      <c r="AI312" s="14" t="s">
        <v>334</v>
      </c>
      <c r="AJ312" s="1461"/>
    </row>
    <row r="313" spans="1:36" ht="16.5" customHeight="1">
      <c r="A313" s="1461">
        <v>304</v>
      </c>
      <c r="B313" s="1528" t="s">
        <v>8923</v>
      </c>
      <c r="C313" s="1286" t="s">
        <v>66</v>
      </c>
      <c r="D313" s="1283">
        <v>1</v>
      </c>
      <c r="E313" s="1354"/>
      <c r="F313" s="1461"/>
      <c r="G313" s="1513">
        <v>1200</v>
      </c>
      <c r="H313" s="1408">
        <f t="shared" si="68"/>
        <v>1200</v>
      </c>
      <c r="I313" s="1506">
        <v>44960</v>
      </c>
      <c r="J313" s="1506" t="s">
        <v>334</v>
      </c>
      <c r="K313" s="1506"/>
      <c r="L313" s="1461" t="s">
        <v>1319</v>
      </c>
      <c r="M313" s="1269">
        <v>44960</v>
      </c>
      <c r="N313" s="1354"/>
      <c r="O313" s="1354">
        <v>25</v>
      </c>
      <c r="P313" s="1354">
        <v>25</v>
      </c>
      <c r="Q313" s="1354"/>
      <c r="R313" s="1354"/>
      <c r="S313" s="1354"/>
      <c r="T313" s="1461"/>
      <c r="U313" s="1354"/>
      <c r="V313" s="1354"/>
      <c r="W313" s="1461"/>
      <c r="X313" s="1354"/>
      <c r="Y313" s="1354"/>
      <c r="Z313" s="1354"/>
      <c r="AA313" s="1354"/>
      <c r="AB313" s="1366"/>
      <c r="AC313" s="1507">
        <f t="shared" si="69"/>
        <v>1150</v>
      </c>
      <c r="AD313" s="1508">
        <f t="shared" si="70"/>
        <v>1150</v>
      </c>
      <c r="AE313" s="14" t="s">
        <v>334</v>
      </c>
      <c r="AF313" s="14">
        <f t="shared" si="71"/>
        <v>16.666666666666668</v>
      </c>
      <c r="AG313" s="14">
        <f t="shared" si="72"/>
        <v>69</v>
      </c>
      <c r="AH313" s="14" t="s">
        <v>334</v>
      </c>
      <c r="AI313" s="14" t="s">
        <v>334</v>
      </c>
      <c r="AJ313" s="1461"/>
    </row>
    <row r="314" spans="1:36" ht="16.5" customHeight="1">
      <c r="A314" s="1461">
        <v>305</v>
      </c>
      <c r="B314" s="1528" t="s">
        <v>6369</v>
      </c>
      <c r="C314" s="1350" t="s">
        <v>961</v>
      </c>
      <c r="D314" s="1283"/>
      <c r="E314" s="1513">
        <v>1</v>
      </c>
      <c r="F314" s="1461">
        <f t="shared" si="73"/>
        <v>0</v>
      </c>
      <c r="G314" s="1513"/>
      <c r="H314" s="1408">
        <f t="shared" si="68"/>
        <v>0</v>
      </c>
      <c r="I314" s="1506">
        <v>44855</v>
      </c>
      <c r="J314" s="1506" t="s">
        <v>334</v>
      </c>
      <c r="K314" s="1506"/>
      <c r="L314" s="1461" t="s">
        <v>1319</v>
      </c>
      <c r="M314" s="1269">
        <v>44855</v>
      </c>
      <c r="N314" s="1354">
        <v>0</v>
      </c>
      <c r="O314" s="1354">
        <v>0</v>
      </c>
      <c r="P314" s="1354">
        <v>0</v>
      </c>
      <c r="Q314" s="1354"/>
      <c r="R314" s="1354"/>
      <c r="S314" s="1354"/>
      <c r="T314" s="1461"/>
      <c r="U314" s="1354"/>
      <c r="V314" s="1354"/>
      <c r="W314" s="1461"/>
      <c r="X314" s="1354"/>
      <c r="Y314" s="1354"/>
      <c r="Z314" s="1354"/>
      <c r="AA314" s="1354"/>
      <c r="AB314" s="1366"/>
      <c r="AC314" s="1507">
        <f t="shared" si="69"/>
        <v>1</v>
      </c>
      <c r="AD314" s="1508">
        <f t="shared" si="70"/>
        <v>0</v>
      </c>
      <c r="AE314" s="14" t="s">
        <v>334</v>
      </c>
      <c r="AF314" s="14">
        <f t="shared" si="71"/>
        <v>0</v>
      </c>
      <c r="AG314" s="14" t="e">
        <f t="shared" si="72"/>
        <v>#DIV/0!</v>
      </c>
      <c r="AH314" s="14" t="s">
        <v>334</v>
      </c>
      <c r="AI314" s="14" t="s">
        <v>334</v>
      </c>
      <c r="AJ314" s="1461"/>
    </row>
    <row r="315" spans="1:36" ht="16.5" customHeight="1">
      <c r="A315" s="1461">
        <v>306</v>
      </c>
      <c r="B315" s="1528" t="s">
        <v>6370</v>
      </c>
      <c r="C315" s="1350" t="s">
        <v>66</v>
      </c>
      <c r="D315" s="1283"/>
      <c r="E315" s="1513">
        <v>1200</v>
      </c>
      <c r="F315" s="1461">
        <f t="shared" si="73"/>
        <v>0</v>
      </c>
      <c r="G315" s="1513"/>
      <c r="H315" s="1408">
        <f t="shared" si="68"/>
        <v>0</v>
      </c>
      <c r="I315" s="1506">
        <v>44855</v>
      </c>
      <c r="J315" s="1506" t="s">
        <v>334</v>
      </c>
      <c r="K315" s="1506"/>
      <c r="L315" s="1461" t="s">
        <v>1319</v>
      </c>
      <c r="M315" s="1269">
        <v>44855</v>
      </c>
      <c r="N315" s="1354">
        <v>0</v>
      </c>
      <c r="O315" s="1354">
        <v>0</v>
      </c>
      <c r="P315" s="1354">
        <v>0</v>
      </c>
      <c r="Q315" s="1354"/>
      <c r="R315" s="1354"/>
      <c r="S315" s="1354"/>
      <c r="T315" s="1461"/>
      <c r="U315" s="1354"/>
      <c r="V315" s="1354"/>
      <c r="W315" s="1461"/>
      <c r="X315" s="1354"/>
      <c r="Y315" s="1354"/>
      <c r="Z315" s="1354"/>
      <c r="AA315" s="1354"/>
      <c r="AB315" s="1366"/>
      <c r="AC315" s="1507">
        <f t="shared" si="69"/>
        <v>1200</v>
      </c>
      <c r="AD315" s="1508">
        <f t="shared" si="70"/>
        <v>0</v>
      </c>
      <c r="AE315" s="14" t="s">
        <v>334</v>
      </c>
      <c r="AF315" s="14">
        <f t="shared" si="71"/>
        <v>0</v>
      </c>
      <c r="AG315" s="14" t="e">
        <f t="shared" si="72"/>
        <v>#DIV/0!</v>
      </c>
      <c r="AH315" s="14" t="s">
        <v>334</v>
      </c>
      <c r="AI315" s="14" t="s">
        <v>334</v>
      </c>
      <c r="AJ315" s="1461"/>
    </row>
    <row r="316" spans="1:36" ht="16.5" customHeight="1">
      <c r="A316" s="1461">
        <v>308</v>
      </c>
      <c r="B316" s="1528" t="s">
        <v>6371</v>
      </c>
      <c r="C316" s="1350" t="s">
        <v>176</v>
      </c>
      <c r="D316" s="1283"/>
      <c r="E316" s="1513">
        <v>91</v>
      </c>
      <c r="F316" s="1461">
        <f t="shared" si="73"/>
        <v>0</v>
      </c>
      <c r="G316" s="1513"/>
      <c r="H316" s="1408">
        <f t="shared" si="68"/>
        <v>0</v>
      </c>
      <c r="I316" s="1506">
        <v>44855</v>
      </c>
      <c r="J316" s="1506" t="s">
        <v>334</v>
      </c>
      <c r="K316" s="1506"/>
      <c r="L316" s="1461" t="s">
        <v>1319</v>
      </c>
      <c r="M316" s="1269">
        <v>44855</v>
      </c>
      <c r="N316" s="1354">
        <v>0</v>
      </c>
      <c r="O316" s="1354">
        <v>0</v>
      </c>
      <c r="P316" s="1354">
        <v>5</v>
      </c>
      <c r="Q316" s="1354"/>
      <c r="R316" s="1354"/>
      <c r="S316" s="1354"/>
      <c r="T316" s="1461"/>
      <c r="U316" s="1354"/>
      <c r="V316" s="1354"/>
      <c r="W316" s="1461"/>
      <c r="X316" s="1354"/>
      <c r="Y316" s="1354"/>
      <c r="Z316" s="1354"/>
      <c r="AA316" s="1354"/>
      <c r="AB316" s="1366"/>
      <c r="AC316" s="1507">
        <f t="shared" si="69"/>
        <v>86</v>
      </c>
      <c r="AD316" s="1508">
        <f t="shared" si="70"/>
        <v>0</v>
      </c>
      <c r="AE316" s="14" t="s">
        <v>334</v>
      </c>
      <c r="AF316" s="14">
        <f t="shared" si="71"/>
        <v>1.6666666666666667</v>
      </c>
      <c r="AG316" s="14">
        <f t="shared" si="72"/>
        <v>51.599999999999994</v>
      </c>
      <c r="AH316" s="14" t="s">
        <v>334</v>
      </c>
      <c r="AI316" s="14" t="s">
        <v>334</v>
      </c>
      <c r="AJ316" s="1461"/>
    </row>
    <row r="317" spans="1:36" ht="16.5" customHeight="1">
      <c r="A317" s="1461">
        <v>310</v>
      </c>
      <c r="B317" s="1528" t="s">
        <v>6372</v>
      </c>
      <c r="C317" s="1350" t="s">
        <v>961</v>
      </c>
      <c r="D317" s="1283"/>
      <c r="E317" s="1513">
        <v>20</v>
      </c>
      <c r="F317" s="1461">
        <f t="shared" si="73"/>
        <v>0</v>
      </c>
      <c r="G317" s="1513"/>
      <c r="H317" s="1408">
        <f t="shared" si="68"/>
        <v>0</v>
      </c>
      <c r="I317" s="1506">
        <v>44855</v>
      </c>
      <c r="J317" s="1506" t="s">
        <v>334</v>
      </c>
      <c r="K317" s="1506"/>
      <c r="L317" s="1461" t="s">
        <v>1319</v>
      </c>
      <c r="M317" s="1269">
        <v>44855</v>
      </c>
      <c r="N317" s="1354">
        <v>0</v>
      </c>
      <c r="O317" s="1354">
        <v>0</v>
      </c>
      <c r="P317" s="1354">
        <v>7</v>
      </c>
      <c r="Q317" s="1354"/>
      <c r="R317" s="1354"/>
      <c r="S317" s="1354"/>
      <c r="T317" s="1461"/>
      <c r="U317" s="1354"/>
      <c r="V317" s="1354"/>
      <c r="W317" s="1461"/>
      <c r="X317" s="1354"/>
      <c r="Y317" s="1354"/>
      <c r="Z317" s="1354"/>
      <c r="AA317" s="1354"/>
      <c r="AB317" s="1366"/>
      <c r="AC317" s="1507">
        <f t="shared" si="69"/>
        <v>13</v>
      </c>
      <c r="AD317" s="1508">
        <f t="shared" si="70"/>
        <v>0</v>
      </c>
      <c r="AE317" s="14" t="s">
        <v>334</v>
      </c>
      <c r="AF317" s="14">
        <f t="shared" si="71"/>
        <v>2.3333333333333335</v>
      </c>
      <c r="AG317" s="14">
        <f t="shared" si="72"/>
        <v>5.5714285714285712</v>
      </c>
      <c r="AH317" s="14" t="s">
        <v>334</v>
      </c>
      <c r="AI317" s="14" t="s">
        <v>334</v>
      </c>
      <c r="AJ317" s="1461"/>
    </row>
    <row r="318" spans="1:36" ht="16.5" customHeight="1">
      <c r="A318" s="1461">
        <v>311</v>
      </c>
      <c r="B318" s="1528" t="s">
        <v>6373</v>
      </c>
      <c r="C318" s="1350" t="s">
        <v>961</v>
      </c>
      <c r="D318" s="1283"/>
      <c r="E318" s="1513">
        <v>3</v>
      </c>
      <c r="F318" s="1461">
        <f t="shared" si="73"/>
        <v>0</v>
      </c>
      <c r="G318" s="1513"/>
      <c r="H318" s="1408">
        <f t="shared" si="68"/>
        <v>0</v>
      </c>
      <c r="I318" s="1506">
        <v>44855</v>
      </c>
      <c r="J318" s="1506" t="s">
        <v>334</v>
      </c>
      <c r="K318" s="1506"/>
      <c r="L318" s="1461" t="s">
        <v>1319</v>
      </c>
      <c r="M318" s="1269">
        <v>44855</v>
      </c>
      <c r="N318" s="1354">
        <v>0</v>
      </c>
      <c r="O318" s="1354">
        <v>0</v>
      </c>
      <c r="P318" s="1354">
        <v>1</v>
      </c>
      <c r="Q318" s="1354"/>
      <c r="R318" s="1354"/>
      <c r="S318" s="1354"/>
      <c r="T318" s="1461"/>
      <c r="U318" s="1354"/>
      <c r="V318" s="1354"/>
      <c r="W318" s="1461"/>
      <c r="X318" s="1354"/>
      <c r="Y318" s="1354"/>
      <c r="Z318" s="1354"/>
      <c r="AA318" s="1354"/>
      <c r="AB318" s="1366"/>
      <c r="AC318" s="1507">
        <f t="shared" si="69"/>
        <v>2</v>
      </c>
      <c r="AD318" s="1508">
        <f t="shared" si="70"/>
        <v>0</v>
      </c>
      <c r="AE318" s="14" t="s">
        <v>334</v>
      </c>
      <c r="AF318" s="14">
        <f t="shared" si="71"/>
        <v>0.33333333333333331</v>
      </c>
      <c r="AG318" s="14">
        <f t="shared" si="72"/>
        <v>6</v>
      </c>
      <c r="AH318" s="14" t="s">
        <v>334</v>
      </c>
      <c r="AI318" s="14" t="s">
        <v>334</v>
      </c>
      <c r="AJ318" s="1461"/>
    </row>
    <row r="319" spans="1:36" ht="16.5" customHeight="1">
      <c r="A319" s="1461">
        <v>313</v>
      </c>
      <c r="B319" s="1528" t="s">
        <v>6374</v>
      </c>
      <c r="C319" s="1350" t="s">
        <v>961</v>
      </c>
      <c r="D319" s="1283"/>
      <c r="E319" s="1513">
        <v>24</v>
      </c>
      <c r="F319" s="1461">
        <f t="shared" si="73"/>
        <v>0</v>
      </c>
      <c r="G319" s="1513"/>
      <c r="H319" s="1408">
        <f t="shared" si="68"/>
        <v>0</v>
      </c>
      <c r="I319" s="1506">
        <v>44855</v>
      </c>
      <c r="J319" s="1506" t="s">
        <v>334</v>
      </c>
      <c r="K319" s="1506"/>
      <c r="L319" s="1461" t="s">
        <v>1319</v>
      </c>
      <c r="M319" s="1269">
        <v>44855</v>
      </c>
      <c r="N319" s="1354">
        <v>0</v>
      </c>
      <c r="O319" s="1354">
        <v>0</v>
      </c>
      <c r="P319" s="1354">
        <v>8.5</v>
      </c>
      <c r="Q319" s="1354"/>
      <c r="R319" s="1354"/>
      <c r="S319" s="1354"/>
      <c r="T319" s="1461"/>
      <c r="U319" s="1354"/>
      <c r="V319" s="1354"/>
      <c r="W319" s="1461"/>
      <c r="X319" s="1354"/>
      <c r="Y319" s="1354"/>
      <c r="Z319" s="1354"/>
      <c r="AA319" s="1354"/>
      <c r="AB319" s="1366"/>
      <c r="AC319" s="1507">
        <f t="shared" si="69"/>
        <v>15.5</v>
      </c>
      <c r="AD319" s="1508">
        <f t="shared" si="70"/>
        <v>0</v>
      </c>
      <c r="AE319" s="14" t="s">
        <v>334</v>
      </c>
      <c r="AF319" s="14">
        <f t="shared" si="71"/>
        <v>2.8333333333333335</v>
      </c>
      <c r="AG319" s="14">
        <f t="shared" si="72"/>
        <v>5.4705882352941178</v>
      </c>
      <c r="AH319" s="14" t="s">
        <v>334</v>
      </c>
      <c r="AI319" s="14" t="s">
        <v>334</v>
      </c>
      <c r="AJ319" s="1461"/>
    </row>
    <row r="320" spans="1:36" ht="16.5" customHeight="1">
      <c r="A320" s="1461">
        <v>316</v>
      </c>
      <c r="B320" s="1528" t="s">
        <v>6375</v>
      </c>
      <c r="C320" s="1350" t="s">
        <v>66</v>
      </c>
      <c r="D320" s="1283"/>
      <c r="E320" s="1513">
        <v>1400</v>
      </c>
      <c r="F320" s="1461">
        <f t="shared" si="73"/>
        <v>0</v>
      </c>
      <c r="G320" s="1513"/>
      <c r="H320" s="1408">
        <f t="shared" si="68"/>
        <v>0</v>
      </c>
      <c r="I320" s="1506">
        <v>44855</v>
      </c>
      <c r="J320" s="1506" t="s">
        <v>334</v>
      </c>
      <c r="K320" s="1506"/>
      <c r="L320" s="1461" t="s">
        <v>1319</v>
      </c>
      <c r="M320" s="1269">
        <v>44855</v>
      </c>
      <c r="N320" s="1354">
        <v>0</v>
      </c>
      <c r="O320" s="1354">
        <v>0</v>
      </c>
      <c r="P320" s="1354">
        <v>400</v>
      </c>
      <c r="Q320" s="1354"/>
      <c r="R320" s="1354"/>
      <c r="S320" s="1354"/>
      <c r="T320" s="1461"/>
      <c r="U320" s="1354"/>
      <c r="V320" s="1354"/>
      <c r="W320" s="1461"/>
      <c r="X320" s="1354"/>
      <c r="Y320" s="1354"/>
      <c r="Z320" s="1354"/>
      <c r="AA320" s="1354"/>
      <c r="AB320" s="1366"/>
      <c r="AC320" s="1507">
        <f t="shared" si="69"/>
        <v>1000</v>
      </c>
      <c r="AD320" s="1508">
        <f t="shared" si="70"/>
        <v>0</v>
      </c>
      <c r="AE320" s="14" t="s">
        <v>334</v>
      </c>
      <c r="AF320" s="14">
        <f t="shared" si="71"/>
        <v>133.33333333333334</v>
      </c>
      <c r="AG320" s="14">
        <f t="shared" si="72"/>
        <v>7.4999999999999991</v>
      </c>
      <c r="AH320" s="14" t="s">
        <v>334</v>
      </c>
      <c r="AI320" s="14" t="s">
        <v>334</v>
      </c>
      <c r="AJ320" s="1461"/>
    </row>
    <row r="321" spans="1:36" ht="16.5" customHeight="1">
      <c r="A321" s="1461">
        <v>318</v>
      </c>
      <c r="B321" s="1528" t="s">
        <v>6376</v>
      </c>
      <c r="C321" s="1350" t="s">
        <v>66</v>
      </c>
      <c r="D321" s="1283"/>
      <c r="E321" s="1513">
        <v>900</v>
      </c>
      <c r="F321" s="1461">
        <f t="shared" si="73"/>
        <v>0</v>
      </c>
      <c r="G321" s="1513"/>
      <c r="H321" s="1408">
        <f t="shared" si="68"/>
        <v>0</v>
      </c>
      <c r="I321" s="1506">
        <v>44855</v>
      </c>
      <c r="J321" s="1506" t="s">
        <v>334</v>
      </c>
      <c r="K321" s="1506"/>
      <c r="L321" s="1461" t="s">
        <v>1319</v>
      </c>
      <c r="M321" s="1269">
        <v>44855</v>
      </c>
      <c r="N321" s="1354">
        <v>0</v>
      </c>
      <c r="O321" s="1354">
        <v>0</v>
      </c>
      <c r="P321" s="1354">
        <v>500</v>
      </c>
      <c r="Q321" s="1354"/>
      <c r="R321" s="1354"/>
      <c r="S321" s="1354"/>
      <c r="T321" s="1461"/>
      <c r="U321" s="1354"/>
      <c r="V321" s="1354"/>
      <c r="W321" s="1461"/>
      <c r="X321" s="1354"/>
      <c r="Y321" s="1354"/>
      <c r="Z321" s="1354"/>
      <c r="AA321" s="1354"/>
      <c r="AB321" s="1366"/>
      <c r="AC321" s="1507">
        <f t="shared" si="69"/>
        <v>400</v>
      </c>
      <c r="AD321" s="1508">
        <f t="shared" si="70"/>
        <v>0</v>
      </c>
      <c r="AE321" s="14" t="s">
        <v>334</v>
      </c>
      <c r="AF321" s="14">
        <f t="shared" si="71"/>
        <v>166.66666666666666</v>
      </c>
      <c r="AG321" s="14">
        <f t="shared" si="72"/>
        <v>2.4000000000000004</v>
      </c>
      <c r="AH321" s="14" t="s">
        <v>334</v>
      </c>
      <c r="AI321" s="14" t="s">
        <v>334</v>
      </c>
      <c r="AJ321" s="1461"/>
    </row>
    <row r="322" spans="1:36" ht="16.5" customHeight="1">
      <c r="A322" s="1461">
        <v>321</v>
      </c>
      <c r="B322" s="1528" t="s">
        <v>6377</v>
      </c>
      <c r="C322" s="1350" t="s">
        <v>66</v>
      </c>
      <c r="D322" s="1283"/>
      <c r="E322" s="1513">
        <v>1500</v>
      </c>
      <c r="F322" s="1461">
        <f t="shared" si="73"/>
        <v>0</v>
      </c>
      <c r="G322" s="1513"/>
      <c r="H322" s="1408">
        <f t="shared" ref="H322:H338" si="74">D322*G322</f>
        <v>0</v>
      </c>
      <c r="I322" s="1506">
        <v>44855</v>
      </c>
      <c r="J322" s="1506" t="s">
        <v>334</v>
      </c>
      <c r="K322" s="1506"/>
      <c r="L322" s="1461" t="s">
        <v>1319</v>
      </c>
      <c r="M322" s="1269">
        <v>44855</v>
      </c>
      <c r="N322" s="1354">
        <v>0</v>
      </c>
      <c r="O322" s="1354">
        <v>0</v>
      </c>
      <c r="P322" s="1354">
        <v>1100</v>
      </c>
      <c r="Q322" s="1354"/>
      <c r="R322" s="1354"/>
      <c r="S322" s="1354"/>
      <c r="T322" s="1461"/>
      <c r="U322" s="1354"/>
      <c r="V322" s="1354"/>
      <c r="W322" s="1461"/>
      <c r="X322" s="1354"/>
      <c r="Y322" s="1354"/>
      <c r="Z322" s="1354"/>
      <c r="AA322" s="1354"/>
      <c r="AB322" s="1366"/>
      <c r="AC322" s="1507">
        <f t="shared" ref="AC322:AC357" si="75">E322+G322-N322-O322-AA322-P322-Q322-R322-S322-T322-U322-V322-W322-X322-Y322</f>
        <v>400</v>
      </c>
      <c r="AD322" s="1508">
        <f t="shared" ref="AD322:AD357" si="76">D322*AC322</f>
        <v>0</v>
      </c>
      <c r="AE322" s="14" t="s">
        <v>334</v>
      </c>
      <c r="AF322" s="14">
        <f t="shared" ref="AF322:AF357" si="77">(N322+O322+P322+Q322+R322+S322+T322+U322+V322+W322+X322+Y322)/3</f>
        <v>366.66666666666669</v>
      </c>
      <c r="AG322" s="14">
        <f t="shared" ref="AG322:AG357" si="78">AC322/AF322</f>
        <v>1.0909090909090908</v>
      </c>
      <c r="AH322" s="14" t="s">
        <v>334</v>
      </c>
      <c r="AI322" s="14" t="s">
        <v>334</v>
      </c>
      <c r="AJ322" s="1461"/>
    </row>
    <row r="323" spans="1:36" ht="16.5" customHeight="1">
      <c r="A323" s="1461">
        <v>324</v>
      </c>
      <c r="B323" s="1528" t="s">
        <v>6378</v>
      </c>
      <c r="C323" s="1350" t="s">
        <v>2227</v>
      </c>
      <c r="D323" s="1283"/>
      <c r="E323" s="1513">
        <v>8</v>
      </c>
      <c r="F323" s="1461">
        <f t="shared" si="73"/>
        <v>0</v>
      </c>
      <c r="G323" s="1513"/>
      <c r="H323" s="1408">
        <f t="shared" si="74"/>
        <v>0</v>
      </c>
      <c r="I323" s="1506">
        <v>44855</v>
      </c>
      <c r="J323" s="1506" t="s">
        <v>334</v>
      </c>
      <c r="K323" s="1506"/>
      <c r="L323" s="1461" t="s">
        <v>1319</v>
      </c>
      <c r="M323" s="1269">
        <v>44855</v>
      </c>
      <c r="N323" s="1354">
        <v>0</v>
      </c>
      <c r="O323" s="1354">
        <v>0</v>
      </c>
      <c r="P323" s="1354">
        <v>2</v>
      </c>
      <c r="Q323" s="1354"/>
      <c r="R323" s="1354"/>
      <c r="S323" s="1354"/>
      <c r="T323" s="1461"/>
      <c r="U323" s="1354"/>
      <c r="V323" s="1354"/>
      <c r="W323" s="1461"/>
      <c r="X323" s="1354"/>
      <c r="Y323" s="1354"/>
      <c r="Z323" s="1354"/>
      <c r="AA323" s="1354"/>
      <c r="AB323" s="1366"/>
      <c r="AC323" s="1507">
        <f t="shared" si="75"/>
        <v>6</v>
      </c>
      <c r="AD323" s="1508">
        <f t="shared" si="76"/>
        <v>0</v>
      </c>
      <c r="AE323" s="14" t="s">
        <v>334</v>
      </c>
      <c r="AF323" s="14">
        <f t="shared" si="77"/>
        <v>0.66666666666666663</v>
      </c>
      <c r="AG323" s="14">
        <f t="shared" si="78"/>
        <v>9</v>
      </c>
      <c r="AH323" s="14" t="s">
        <v>334</v>
      </c>
      <c r="AI323" s="14" t="s">
        <v>334</v>
      </c>
      <c r="AJ323" s="1461"/>
    </row>
    <row r="324" spans="1:36" ht="16.5" customHeight="1">
      <c r="A324" s="1461">
        <v>325</v>
      </c>
      <c r="B324" s="1528" t="s">
        <v>6379</v>
      </c>
      <c r="C324" s="1350" t="s">
        <v>2227</v>
      </c>
      <c r="D324" s="1283"/>
      <c r="E324" s="1513">
        <v>25</v>
      </c>
      <c r="F324" s="1461">
        <f t="shared" si="73"/>
        <v>0</v>
      </c>
      <c r="G324" s="1513"/>
      <c r="H324" s="1408">
        <f t="shared" si="74"/>
        <v>0</v>
      </c>
      <c r="I324" s="1506">
        <v>44855</v>
      </c>
      <c r="J324" s="1506" t="s">
        <v>334</v>
      </c>
      <c r="K324" s="1506"/>
      <c r="L324" s="1461" t="s">
        <v>1319</v>
      </c>
      <c r="M324" s="1269">
        <v>44855</v>
      </c>
      <c r="N324" s="1354">
        <v>0</v>
      </c>
      <c r="O324" s="1354">
        <v>0</v>
      </c>
      <c r="P324" s="1354">
        <v>18</v>
      </c>
      <c r="Q324" s="1354"/>
      <c r="R324" s="1354"/>
      <c r="S324" s="1354"/>
      <c r="T324" s="1461"/>
      <c r="U324" s="1354"/>
      <c r="V324" s="1354"/>
      <c r="W324" s="1461"/>
      <c r="X324" s="1354"/>
      <c r="Y324" s="1354"/>
      <c r="Z324" s="1354"/>
      <c r="AA324" s="1354"/>
      <c r="AB324" s="1366"/>
      <c r="AC324" s="1507">
        <f t="shared" si="75"/>
        <v>7</v>
      </c>
      <c r="AD324" s="1508">
        <f t="shared" si="76"/>
        <v>0</v>
      </c>
      <c r="AE324" s="14" t="s">
        <v>334</v>
      </c>
      <c r="AF324" s="14">
        <f t="shared" si="77"/>
        <v>6</v>
      </c>
      <c r="AG324" s="14">
        <f t="shared" si="78"/>
        <v>1.1666666666666667</v>
      </c>
      <c r="AH324" s="14" t="s">
        <v>334</v>
      </c>
      <c r="AI324" s="14" t="s">
        <v>334</v>
      </c>
      <c r="AJ324" s="1461"/>
    </row>
    <row r="325" spans="1:36" ht="16.5" customHeight="1">
      <c r="A325" s="1461">
        <v>326</v>
      </c>
      <c r="B325" s="1528" t="s">
        <v>6380</v>
      </c>
      <c r="C325" s="1350" t="s">
        <v>66</v>
      </c>
      <c r="D325" s="1283"/>
      <c r="E325" s="1513">
        <v>1400</v>
      </c>
      <c r="F325" s="1461">
        <f t="shared" si="73"/>
        <v>0</v>
      </c>
      <c r="G325" s="1513"/>
      <c r="H325" s="1408">
        <f t="shared" si="74"/>
        <v>0</v>
      </c>
      <c r="I325" s="1506">
        <v>44855</v>
      </c>
      <c r="J325" s="1506" t="s">
        <v>334</v>
      </c>
      <c r="K325" s="1506"/>
      <c r="L325" s="1461" t="s">
        <v>1319</v>
      </c>
      <c r="M325" s="1269">
        <v>44855</v>
      </c>
      <c r="N325" s="1354">
        <v>0</v>
      </c>
      <c r="O325" s="1354">
        <v>0</v>
      </c>
      <c r="P325" s="1354">
        <v>0</v>
      </c>
      <c r="Q325" s="1354"/>
      <c r="R325" s="1354"/>
      <c r="S325" s="1354"/>
      <c r="T325" s="1461"/>
      <c r="U325" s="1354"/>
      <c r="V325" s="1354"/>
      <c r="W325" s="1461"/>
      <c r="X325" s="1354"/>
      <c r="Y325" s="1354"/>
      <c r="Z325" s="1354"/>
      <c r="AA325" s="1354"/>
      <c r="AB325" s="1366"/>
      <c r="AC325" s="1507">
        <f t="shared" si="75"/>
        <v>1400</v>
      </c>
      <c r="AD325" s="1508">
        <f t="shared" si="76"/>
        <v>0</v>
      </c>
      <c r="AE325" s="14" t="s">
        <v>334</v>
      </c>
      <c r="AF325" s="14">
        <f t="shared" si="77"/>
        <v>0</v>
      </c>
      <c r="AG325" s="14" t="e">
        <f t="shared" si="78"/>
        <v>#DIV/0!</v>
      </c>
      <c r="AH325" s="14" t="s">
        <v>334</v>
      </c>
      <c r="AI325" s="14" t="s">
        <v>334</v>
      </c>
      <c r="AJ325" s="1461"/>
    </row>
    <row r="326" spans="1:36" ht="16.5" customHeight="1">
      <c r="A326" s="1461">
        <v>327</v>
      </c>
      <c r="B326" s="1528" t="s">
        <v>6381</v>
      </c>
      <c r="C326" s="1350" t="s">
        <v>961</v>
      </c>
      <c r="D326" s="1283"/>
      <c r="E326" s="1513">
        <v>4</v>
      </c>
      <c r="F326" s="1461">
        <f t="shared" si="73"/>
        <v>0</v>
      </c>
      <c r="G326" s="1513"/>
      <c r="H326" s="1408">
        <f t="shared" si="74"/>
        <v>0</v>
      </c>
      <c r="I326" s="1506">
        <v>44855</v>
      </c>
      <c r="J326" s="1506" t="s">
        <v>334</v>
      </c>
      <c r="K326" s="1506"/>
      <c r="L326" s="1461" t="s">
        <v>1319</v>
      </c>
      <c r="M326" s="1269">
        <v>44855</v>
      </c>
      <c r="N326" s="1354">
        <v>0</v>
      </c>
      <c r="O326" s="1354">
        <v>0</v>
      </c>
      <c r="P326" s="1354">
        <v>1</v>
      </c>
      <c r="Q326" s="1354"/>
      <c r="R326" s="1354"/>
      <c r="S326" s="1354"/>
      <c r="T326" s="1461"/>
      <c r="U326" s="1354"/>
      <c r="V326" s="1354"/>
      <c r="W326" s="1461"/>
      <c r="X326" s="1354"/>
      <c r="Y326" s="1354"/>
      <c r="Z326" s="1354"/>
      <c r="AA326" s="1354"/>
      <c r="AB326" s="1366"/>
      <c r="AC326" s="1507">
        <f t="shared" si="75"/>
        <v>3</v>
      </c>
      <c r="AD326" s="1508">
        <f t="shared" si="76"/>
        <v>0</v>
      </c>
      <c r="AE326" s="14" t="s">
        <v>334</v>
      </c>
      <c r="AF326" s="14">
        <f t="shared" si="77"/>
        <v>0.33333333333333331</v>
      </c>
      <c r="AG326" s="14">
        <f t="shared" si="78"/>
        <v>9</v>
      </c>
      <c r="AH326" s="14" t="s">
        <v>334</v>
      </c>
      <c r="AI326" s="14" t="s">
        <v>334</v>
      </c>
      <c r="AJ326" s="1461"/>
    </row>
    <row r="327" spans="1:36" ht="16.5" customHeight="1">
      <c r="A327" s="1461">
        <v>330</v>
      </c>
      <c r="B327" s="1528" t="s">
        <v>6382</v>
      </c>
      <c r="C327" s="1350" t="s">
        <v>66</v>
      </c>
      <c r="D327" s="1283"/>
      <c r="E327" s="1513">
        <v>300</v>
      </c>
      <c r="F327" s="1461">
        <f t="shared" si="73"/>
        <v>0</v>
      </c>
      <c r="G327" s="1513"/>
      <c r="H327" s="1408">
        <f t="shared" si="74"/>
        <v>0</v>
      </c>
      <c r="I327" s="1506">
        <v>44855</v>
      </c>
      <c r="J327" s="1506" t="s">
        <v>334</v>
      </c>
      <c r="K327" s="1506"/>
      <c r="L327" s="1461" t="s">
        <v>1319</v>
      </c>
      <c r="M327" s="1269">
        <v>44855</v>
      </c>
      <c r="N327" s="1354">
        <v>0</v>
      </c>
      <c r="O327" s="1354">
        <v>0</v>
      </c>
      <c r="P327" s="1354">
        <v>100</v>
      </c>
      <c r="Q327" s="1354"/>
      <c r="R327" s="1354"/>
      <c r="S327" s="1354"/>
      <c r="T327" s="1461"/>
      <c r="U327" s="1354"/>
      <c r="V327" s="1354"/>
      <c r="W327" s="1461"/>
      <c r="X327" s="1354"/>
      <c r="Y327" s="1354"/>
      <c r="Z327" s="1354"/>
      <c r="AA327" s="1354"/>
      <c r="AB327" s="1366"/>
      <c r="AC327" s="1507">
        <f t="shared" si="75"/>
        <v>200</v>
      </c>
      <c r="AD327" s="1508">
        <f t="shared" si="76"/>
        <v>0</v>
      </c>
      <c r="AE327" s="14" t="s">
        <v>334</v>
      </c>
      <c r="AF327" s="14">
        <f t="shared" si="77"/>
        <v>33.333333333333336</v>
      </c>
      <c r="AG327" s="14">
        <f t="shared" si="78"/>
        <v>6</v>
      </c>
      <c r="AH327" s="14" t="s">
        <v>334</v>
      </c>
      <c r="AI327" s="14" t="s">
        <v>334</v>
      </c>
      <c r="AJ327" s="1461"/>
    </row>
    <row r="328" spans="1:36" ht="16.5" customHeight="1">
      <c r="A328" s="1461">
        <v>332</v>
      </c>
      <c r="B328" s="1528" t="s">
        <v>6383</v>
      </c>
      <c r="C328" s="1350" t="s">
        <v>961</v>
      </c>
      <c r="D328" s="1283"/>
      <c r="E328" s="1513">
        <v>18</v>
      </c>
      <c r="F328" s="1461">
        <f t="shared" si="73"/>
        <v>0</v>
      </c>
      <c r="G328" s="1513"/>
      <c r="H328" s="1408">
        <f t="shared" si="74"/>
        <v>0</v>
      </c>
      <c r="I328" s="1506">
        <v>44855</v>
      </c>
      <c r="J328" s="1506" t="s">
        <v>334</v>
      </c>
      <c r="K328" s="1506"/>
      <c r="L328" s="1461" t="s">
        <v>1319</v>
      </c>
      <c r="M328" s="1269">
        <v>44855</v>
      </c>
      <c r="N328" s="1354">
        <v>0</v>
      </c>
      <c r="O328" s="1354">
        <v>0</v>
      </c>
      <c r="P328" s="1354">
        <v>5</v>
      </c>
      <c r="Q328" s="1354"/>
      <c r="R328" s="1354"/>
      <c r="S328" s="1354"/>
      <c r="T328" s="1461"/>
      <c r="U328" s="1354"/>
      <c r="V328" s="1354"/>
      <c r="W328" s="1461"/>
      <c r="X328" s="1354"/>
      <c r="Y328" s="1354"/>
      <c r="Z328" s="1354"/>
      <c r="AA328" s="1354"/>
      <c r="AB328" s="1366"/>
      <c r="AC328" s="1507">
        <f t="shared" si="75"/>
        <v>13</v>
      </c>
      <c r="AD328" s="1508">
        <f t="shared" si="76"/>
        <v>0</v>
      </c>
      <c r="AE328" s="14" t="s">
        <v>334</v>
      </c>
      <c r="AF328" s="14">
        <f t="shared" si="77"/>
        <v>1.6666666666666667</v>
      </c>
      <c r="AG328" s="14">
        <f t="shared" si="78"/>
        <v>7.8</v>
      </c>
      <c r="AH328" s="14" t="s">
        <v>334</v>
      </c>
      <c r="AI328" s="14" t="s">
        <v>334</v>
      </c>
      <c r="AJ328" s="1461"/>
    </row>
    <row r="329" spans="1:36" ht="16.5" customHeight="1">
      <c r="A329" s="1461">
        <v>333</v>
      </c>
      <c r="B329" s="1528" t="s">
        <v>6384</v>
      </c>
      <c r="C329" s="1350" t="s">
        <v>176</v>
      </c>
      <c r="D329" s="1283"/>
      <c r="E329" s="1513">
        <v>36</v>
      </c>
      <c r="F329" s="1461">
        <f t="shared" si="73"/>
        <v>0</v>
      </c>
      <c r="G329" s="1513"/>
      <c r="H329" s="1408">
        <f t="shared" si="74"/>
        <v>0</v>
      </c>
      <c r="I329" s="1506">
        <v>44855</v>
      </c>
      <c r="J329" s="1506" t="s">
        <v>334</v>
      </c>
      <c r="K329" s="1506"/>
      <c r="L329" s="1461" t="s">
        <v>1319</v>
      </c>
      <c r="M329" s="1269">
        <v>44855</v>
      </c>
      <c r="N329" s="1354">
        <v>0</v>
      </c>
      <c r="O329" s="1354">
        <v>0</v>
      </c>
      <c r="P329" s="1354">
        <v>11</v>
      </c>
      <c r="Q329" s="1354"/>
      <c r="R329" s="1354"/>
      <c r="S329" s="1354"/>
      <c r="T329" s="1461"/>
      <c r="U329" s="1354"/>
      <c r="V329" s="1354"/>
      <c r="W329" s="1461"/>
      <c r="X329" s="1354"/>
      <c r="Y329" s="1354"/>
      <c r="Z329" s="1354"/>
      <c r="AA329" s="1354"/>
      <c r="AB329" s="1366"/>
      <c r="AC329" s="1507">
        <f t="shared" si="75"/>
        <v>25</v>
      </c>
      <c r="AD329" s="1508">
        <f t="shared" si="76"/>
        <v>0</v>
      </c>
      <c r="AE329" s="14" t="s">
        <v>334</v>
      </c>
      <c r="AF329" s="14">
        <f t="shared" si="77"/>
        <v>3.6666666666666665</v>
      </c>
      <c r="AG329" s="14">
        <f t="shared" si="78"/>
        <v>6.8181818181818183</v>
      </c>
      <c r="AH329" s="14" t="s">
        <v>334</v>
      </c>
      <c r="AI329" s="14" t="s">
        <v>334</v>
      </c>
      <c r="AJ329" s="1461"/>
    </row>
    <row r="330" spans="1:36" ht="16.5" customHeight="1">
      <c r="A330" s="1461">
        <v>334</v>
      </c>
      <c r="B330" s="1528" t="s">
        <v>6385</v>
      </c>
      <c r="C330" s="1350" t="s">
        <v>66</v>
      </c>
      <c r="D330" s="1283"/>
      <c r="E330" s="1513">
        <v>3100</v>
      </c>
      <c r="F330" s="1461">
        <f t="shared" si="73"/>
        <v>0</v>
      </c>
      <c r="G330" s="1513"/>
      <c r="H330" s="1408">
        <f t="shared" si="74"/>
        <v>0</v>
      </c>
      <c r="I330" s="1506">
        <v>44855</v>
      </c>
      <c r="J330" s="1506" t="s">
        <v>334</v>
      </c>
      <c r="K330" s="1506"/>
      <c r="L330" s="1461" t="s">
        <v>1319</v>
      </c>
      <c r="M330" s="1269">
        <v>44855</v>
      </c>
      <c r="N330" s="1354">
        <v>0</v>
      </c>
      <c r="O330" s="1354">
        <v>0</v>
      </c>
      <c r="P330" s="1354">
        <v>1200</v>
      </c>
      <c r="Q330" s="1354"/>
      <c r="R330" s="1354"/>
      <c r="S330" s="1354"/>
      <c r="T330" s="1461"/>
      <c r="U330" s="1354"/>
      <c r="V330" s="1354"/>
      <c r="W330" s="1461"/>
      <c r="X330" s="1354"/>
      <c r="Y330" s="1354"/>
      <c r="Z330" s="1354"/>
      <c r="AA330" s="1354"/>
      <c r="AB330" s="1366"/>
      <c r="AC330" s="1507">
        <f t="shared" si="75"/>
        <v>1900</v>
      </c>
      <c r="AD330" s="1508">
        <f t="shared" si="76"/>
        <v>0</v>
      </c>
      <c r="AE330" s="14" t="s">
        <v>334</v>
      </c>
      <c r="AF330" s="14">
        <f t="shared" si="77"/>
        <v>400</v>
      </c>
      <c r="AG330" s="14">
        <f t="shared" si="78"/>
        <v>4.75</v>
      </c>
      <c r="AH330" s="14" t="s">
        <v>334</v>
      </c>
      <c r="AI330" s="14" t="s">
        <v>334</v>
      </c>
      <c r="AJ330" s="1461"/>
    </row>
    <row r="331" spans="1:36" ht="16.5" customHeight="1">
      <c r="A331" s="1461">
        <v>335</v>
      </c>
      <c r="B331" s="1528" t="s">
        <v>6386</v>
      </c>
      <c r="C331" s="1350" t="s">
        <v>66</v>
      </c>
      <c r="D331" s="1283"/>
      <c r="E331" s="1513">
        <v>3000</v>
      </c>
      <c r="F331" s="1461">
        <f t="shared" si="73"/>
        <v>0</v>
      </c>
      <c r="G331" s="1513"/>
      <c r="H331" s="1408">
        <f t="shared" si="74"/>
        <v>0</v>
      </c>
      <c r="I331" s="1506">
        <v>44855</v>
      </c>
      <c r="J331" s="1506" t="s">
        <v>334</v>
      </c>
      <c r="K331" s="1506"/>
      <c r="L331" s="1461" t="s">
        <v>1319</v>
      </c>
      <c r="M331" s="1269">
        <v>44855</v>
      </c>
      <c r="N331" s="1354">
        <v>0</v>
      </c>
      <c r="O331" s="1354">
        <v>0</v>
      </c>
      <c r="P331" s="1354">
        <v>0</v>
      </c>
      <c r="Q331" s="1354"/>
      <c r="R331" s="1354"/>
      <c r="S331" s="1354"/>
      <c r="T331" s="1461"/>
      <c r="U331" s="1354"/>
      <c r="V331" s="1354"/>
      <c r="W331" s="1461"/>
      <c r="X331" s="1354"/>
      <c r="Y331" s="1354"/>
      <c r="Z331" s="1354"/>
      <c r="AA331" s="1354"/>
      <c r="AB331" s="1366"/>
      <c r="AC331" s="1507">
        <f t="shared" si="75"/>
        <v>3000</v>
      </c>
      <c r="AD331" s="1508">
        <f t="shared" si="76"/>
        <v>0</v>
      </c>
      <c r="AE331" s="14" t="s">
        <v>334</v>
      </c>
      <c r="AF331" s="14">
        <f t="shared" si="77"/>
        <v>0</v>
      </c>
      <c r="AG331" s="14" t="e">
        <f t="shared" si="78"/>
        <v>#DIV/0!</v>
      </c>
      <c r="AH331" s="14" t="s">
        <v>334</v>
      </c>
      <c r="AI331" s="14" t="s">
        <v>334</v>
      </c>
      <c r="AJ331" s="1461"/>
    </row>
    <row r="332" spans="1:36" ht="16.5" customHeight="1">
      <c r="A332" s="1461">
        <v>336</v>
      </c>
      <c r="B332" s="1528" t="s">
        <v>6386</v>
      </c>
      <c r="C332" s="1350" t="s">
        <v>66</v>
      </c>
      <c r="D332" s="1283"/>
      <c r="E332" s="1513">
        <v>2500</v>
      </c>
      <c r="F332" s="1461">
        <f t="shared" si="73"/>
        <v>0</v>
      </c>
      <c r="G332" s="1513"/>
      <c r="H332" s="1408">
        <f t="shared" si="74"/>
        <v>0</v>
      </c>
      <c r="I332" s="1506">
        <v>44855</v>
      </c>
      <c r="J332" s="1506" t="s">
        <v>334</v>
      </c>
      <c r="K332" s="1506"/>
      <c r="L332" s="1461" t="s">
        <v>1319</v>
      </c>
      <c r="M332" s="1269">
        <v>44855</v>
      </c>
      <c r="N332" s="1354">
        <v>0</v>
      </c>
      <c r="O332" s="1354">
        <v>0</v>
      </c>
      <c r="P332" s="1354">
        <v>0</v>
      </c>
      <c r="Q332" s="1354"/>
      <c r="R332" s="1354"/>
      <c r="S332" s="1354"/>
      <c r="T332" s="1461"/>
      <c r="U332" s="1354"/>
      <c r="V332" s="1354"/>
      <c r="W332" s="1461"/>
      <c r="X332" s="1354"/>
      <c r="Y332" s="1354"/>
      <c r="Z332" s="1354"/>
      <c r="AA332" s="1354"/>
      <c r="AB332" s="1366"/>
      <c r="AC332" s="1507">
        <f t="shared" si="75"/>
        <v>2500</v>
      </c>
      <c r="AD332" s="1508">
        <f t="shared" si="76"/>
        <v>0</v>
      </c>
      <c r="AE332" s="14" t="s">
        <v>334</v>
      </c>
      <c r="AF332" s="14">
        <f t="shared" si="77"/>
        <v>0</v>
      </c>
      <c r="AG332" s="14" t="e">
        <f t="shared" si="78"/>
        <v>#DIV/0!</v>
      </c>
      <c r="AH332" s="14" t="s">
        <v>334</v>
      </c>
      <c r="AI332" s="14" t="s">
        <v>334</v>
      </c>
      <c r="AJ332" s="1461"/>
    </row>
    <row r="333" spans="1:36" ht="16.5" customHeight="1">
      <c r="A333" s="1461">
        <v>337</v>
      </c>
      <c r="B333" s="1528" t="s">
        <v>6387</v>
      </c>
      <c r="C333" s="1350" t="s">
        <v>66</v>
      </c>
      <c r="D333" s="1283"/>
      <c r="E333" s="1513">
        <v>2400</v>
      </c>
      <c r="F333" s="1461">
        <f t="shared" si="73"/>
        <v>0</v>
      </c>
      <c r="G333" s="1513"/>
      <c r="H333" s="1408">
        <f t="shared" si="74"/>
        <v>0</v>
      </c>
      <c r="I333" s="1506">
        <v>44855</v>
      </c>
      <c r="J333" s="1506" t="s">
        <v>334</v>
      </c>
      <c r="K333" s="1506"/>
      <c r="L333" s="1461" t="s">
        <v>1319</v>
      </c>
      <c r="M333" s="1269">
        <v>44855</v>
      </c>
      <c r="N333" s="1354">
        <v>0</v>
      </c>
      <c r="O333" s="1354">
        <v>0</v>
      </c>
      <c r="P333" s="1354">
        <v>600</v>
      </c>
      <c r="Q333" s="1354"/>
      <c r="R333" s="1354"/>
      <c r="S333" s="1354"/>
      <c r="T333" s="1461"/>
      <c r="U333" s="1354"/>
      <c r="V333" s="1354"/>
      <c r="W333" s="1461"/>
      <c r="X333" s="1354"/>
      <c r="Y333" s="1354"/>
      <c r="Z333" s="1354"/>
      <c r="AA333" s="1354"/>
      <c r="AB333" s="1366"/>
      <c r="AC333" s="1507">
        <f t="shared" si="75"/>
        <v>1800</v>
      </c>
      <c r="AD333" s="1508">
        <f t="shared" si="76"/>
        <v>0</v>
      </c>
      <c r="AE333" s="14" t="s">
        <v>334</v>
      </c>
      <c r="AF333" s="14">
        <f t="shared" si="77"/>
        <v>200</v>
      </c>
      <c r="AG333" s="14">
        <f t="shared" si="78"/>
        <v>9</v>
      </c>
      <c r="AH333" s="14" t="s">
        <v>334</v>
      </c>
      <c r="AI333" s="14" t="s">
        <v>334</v>
      </c>
      <c r="AJ333" s="1461"/>
    </row>
    <row r="334" spans="1:36" ht="16.5" customHeight="1">
      <c r="A334" s="1461">
        <v>338</v>
      </c>
      <c r="B334" s="1528" t="s">
        <v>6388</v>
      </c>
      <c r="C334" s="1350" t="s">
        <v>66</v>
      </c>
      <c r="D334" s="1283"/>
      <c r="E334" s="1513">
        <v>180</v>
      </c>
      <c r="F334" s="1461">
        <f t="shared" si="73"/>
        <v>0</v>
      </c>
      <c r="G334" s="1513"/>
      <c r="H334" s="1408">
        <f t="shared" si="74"/>
        <v>0</v>
      </c>
      <c r="I334" s="1506">
        <v>44855</v>
      </c>
      <c r="J334" s="1506" t="s">
        <v>334</v>
      </c>
      <c r="K334" s="1506"/>
      <c r="L334" s="1461" t="s">
        <v>1319</v>
      </c>
      <c r="M334" s="1269">
        <v>44855</v>
      </c>
      <c r="N334" s="1354">
        <v>0</v>
      </c>
      <c r="O334" s="1354">
        <v>0</v>
      </c>
      <c r="P334" s="1354">
        <v>0</v>
      </c>
      <c r="Q334" s="1354"/>
      <c r="R334" s="1354"/>
      <c r="S334" s="1354"/>
      <c r="T334" s="1461"/>
      <c r="U334" s="1354"/>
      <c r="V334" s="1354"/>
      <c r="W334" s="1461"/>
      <c r="X334" s="1354"/>
      <c r="Y334" s="1354"/>
      <c r="Z334" s="1354"/>
      <c r="AA334" s="1354"/>
      <c r="AB334" s="1366"/>
      <c r="AC334" s="1507">
        <f t="shared" si="75"/>
        <v>180</v>
      </c>
      <c r="AD334" s="1508">
        <f t="shared" si="76"/>
        <v>0</v>
      </c>
      <c r="AE334" s="14" t="s">
        <v>334</v>
      </c>
      <c r="AF334" s="14">
        <f t="shared" si="77"/>
        <v>0</v>
      </c>
      <c r="AG334" s="14" t="e">
        <f t="shared" si="78"/>
        <v>#DIV/0!</v>
      </c>
      <c r="AH334" s="14" t="s">
        <v>334</v>
      </c>
      <c r="AI334" s="14" t="s">
        <v>334</v>
      </c>
      <c r="AJ334" s="1461"/>
    </row>
    <row r="335" spans="1:36" ht="16.5" customHeight="1">
      <c r="A335" s="1461">
        <v>339</v>
      </c>
      <c r="B335" s="1528" t="s">
        <v>6389</v>
      </c>
      <c r="C335" s="1350" t="s">
        <v>66</v>
      </c>
      <c r="D335" s="1283"/>
      <c r="E335" s="1513">
        <v>2500</v>
      </c>
      <c r="F335" s="1461">
        <f t="shared" si="73"/>
        <v>0</v>
      </c>
      <c r="G335" s="1513"/>
      <c r="H335" s="1408">
        <f t="shared" si="74"/>
        <v>0</v>
      </c>
      <c r="I335" s="1506">
        <v>44855</v>
      </c>
      <c r="J335" s="1506" t="s">
        <v>334</v>
      </c>
      <c r="K335" s="1506"/>
      <c r="L335" s="1461" t="s">
        <v>1319</v>
      </c>
      <c r="M335" s="1269">
        <v>44855</v>
      </c>
      <c r="N335" s="1354">
        <v>0</v>
      </c>
      <c r="O335" s="1354">
        <v>0</v>
      </c>
      <c r="P335" s="1354">
        <v>1100</v>
      </c>
      <c r="Q335" s="1354"/>
      <c r="R335" s="1354"/>
      <c r="S335" s="1354"/>
      <c r="T335" s="1461"/>
      <c r="U335" s="1354"/>
      <c r="V335" s="1354"/>
      <c r="W335" s="1461"/>
      <c r="X335" s="1354"/>
      <c r="Y335" s="1354"/>
      <c r="Z335" s="1354"/>
      <c r="AA335" s="1354"/>
      <c r="AB335" s="1366"/>
      <c r="AC335" s="1507">
        <f t="shared" si="75"/>
        <v>1400</v>
      </c>
      <c r="AD335" s="1508">
        <f t="shared" si="76"/>
        <v>0</v>
      </c>
      <c r="AE335" s="14" t="s">
        <v>334</v>
      </c>
      <c r="AF335" s="14">
        <f t="shared" si="77"/>
        <v>366.66666666666669</v>
      </c>
      <c r="AG335" s="14">
        <f t="shared" si="78"/>
        <v>3.8181818181818179</v>
      </c>
      <c r="AH335" s="14" t="s">
        <v>334</v>
      </c>
      <c r="AI335" s="14" t="s">
        <v>334</v>
      </c>
      <c r="AJ335" s="1461"/>
    </row>
    <row r="336" spans="1:36" ht="16.5" customHeight="1">
      <c r="A336" s="1461"/>
      <c r="B336" s="1528"/>
      <c r="C336" s="1350"/>
      <c r="D336" s="1283"/>
      <c r="E336" s="1513">
        <v>500</v>
      </c>
      <c r="F336" s="1461">
        <f t="shared" ref="F336:F354" si="79">E336*D336</f>
        <v>0</v>
      </c>
      <c r="G336" s="1513"/>
      <c r="H336" s="1408">
        <f t="shared" si="74"/>
        <v>0</v>
      </c>
      <c r="I336" s="1506">
        <v>44855</v>
      </c>
      <c r="J336" s="1506"/>
      <c r="K336" s="1506"/>
      <c r="L336" s="1461"/>
      <c r="M336" s="1269"/>
      <c r="N336" s="1354">
        <v>0</v>
      </c>
      <c r="O336" s="1354">
        <v>0</v>
      </c>
      <c r="P336" s="1354">
        <v>500</v>
      </c>
      <c r="Q336" s="1354"/>
      <c r="R336" s="1354"/>
      <c r="S336" s="1354"/>
      <c r="T336" s="1461"/>
      <c r="U336" s="1354"/>
      <c r="V336" s="1354"/>
      <c r="W336" s="1461"/>
      <c r="X336" s="1354"/>
      <c r="Y336" s="1354"/>
      <c r="Z336" s="1354"/>
      <c r="AA336" s="1354"/>
      <c r="AB336" s="1366"/>
      <c r="AC336" s="1507"/>
      <c r="AD336" s="1508">
        <f t="shared" si="76"/>
        <v>0</v>
      </c>
      <c r="AE336" s="14" t="s">
        <v>334</v>
      </c>
      <c r="AF336" s="14">
        <f t="shared" si="77"/>
        <v>166.66666666666666</v>
      </c>
      <c r="AG336" s="14">
        <f t="shared" si="78"/>
        <v>0</v>
      </c>
      <c r="AH336" s="14" t="s">
        <v>334</v>
      </c>
      <c r="AI336" s="14" t="s">
        <v>334</v>
      </c>
      <c r="AJ336" s="1461"/>
    </row>
    <row r="337" spans="1:36" ht="16.5" customHeight="1">
      <c r="A337" s="1461">
        <v>341</v>
      </c>
      <c r="B337" s="1528" t="s">
        <v>6390</v>
      </c>
      <c r="C337" s="1350" t="s">
        <v>66</v>
      </c>
      <c r="D337" s="1283"/>
      <c r="E337" s="1513">
        <v>3500</v>
      </c>
      <c r="F337" s="1461">
        <f t="shared" si="79"/>
        <v>0</v>
      </c>
      <c r="G337" s="1513"/>
      <c r="H337" s="1408">
        <f t="shared" si="74"/>
        <v>0</v>
      </c>
      <c r="I337" s="1506">
        <v>44855</v>
      </c>
      <c r="J337" s="1506" t="s">
        <v>334</v>
      </c>
      <c r="K337" s="1506"/>
      <c r="L337" s="1461" t="s">
        <v>1319</v>
      </c>
      <c r="M337" s="1269">
        <v>44855</v>
      </c>
      <c r="N337" s="1354">
        <v>0</v>
      </c>
      <c r="O337" s="1354">
        <v>0</v>
      </c>
      <c r="P337" s="1354">
        <v>2020</v>
      </c>
      <c r="Q337" s="1354"/>
      <c r="R337" s="1354"/>
      <c r="S337" s="1354"/>
      <c r="T337" s="1461"/>
      <c r="U337" s="1354"/>
      <c r="V337" s="1354"/>
      <c r="W337" s="1461"/>
      <c r="X337" s="1354"/>
      <c r="Y337" s="1354"/>
      <c r="Z337" s="1354"/>
      <c r="AA337" s="1354"/>
      <c r="AB337" s="1366"/>
      <c r="AC337" s="1507">
        <f t="shared" si="75"/>
        <v>1480</v>
      </c>
      <c r="AD337" s="1508">
        <f t="shared" si="76"/>
        <v>0</v>
      </c>
      <c r="AE337" s="14" t="s">
        <v>334</v>
      </c>
      <c r="AF337" s="14">
        <f t="shared" si="77"/>
        <v>673.33333333333337</v>
      </c>
      <c r="AG337" s="14">
        <f t="shared" si="78"/>
        <v>2.1980198019801978</v>
      </c>
      <c r="AH337" s="14" t="s">
        <v>334</v>
      </c>
      <c r="AI337" s="14" t="s">
        <v>334</v>
      </c>
      <c r="AJ337" s="1461"/>
    </row>
    <row r="338" spans="1:36" ht="16.5" customHeight="1">
      <c r="A338" s="1461">
        <v>345</v>
      </c>
      <c r="B338" s="1528" t="s">
        <v>6391</v>
      </c>
      <c r="C338" s="1350" t="s">
        <v>66</v>
      </c>
      <c r="D338" s="1283"/>
      <c r="E338" s="1513">
        <v>1300</v>
      </c>
      <c r="F338" s="1461">
        <f t="shared" si="79"/>
        <v>0</v>
      </c>
      <c r="G338" s="1513"/>
      <c r="H338" s="1408">
        <f t="shared" si="74"/>
        <v>0</v>
      </c>
      <c r="I338" s="1506">
        <v>44855</v>
      </c>
      <c r="J338" s="1506" t="s">
        <v>334</v>
      </c>
      <c r="K338" s="1506"/>
      <c r="L338" s="1461" t="s">
        <v>1319</v>
      </c>
      <c r="M338" s="1269">
        <v>44855</v>
      </c>
      <c r="N338" s="1354">
        <v>0</v>
      </c>
      <c r="O338" s="1354">
        <v>0</v>
      </c>
      <c r="P338" s="1354">
        <v>300</v>
      </c>
      <c r="Q338" s="1354"/>
      <c r="R338" s="1354"/>
      <c r="S338" s="1354"/>
      <c r="T338" s="1461"/>
      <c r="U338" s="1354"/>
      <c r="V338" s="1354"/>
      <c r="W338" s="1461"/>
      <c r="X338" s="1354"/>
      <c r="Y338" s="1354"/>
      <c r="Z338" s="1354"/>
      <c r="AA338" s="1354"/>
      <c r="AB338" s="1366"/>
      <c r="AC338" s="1507">
        <f t="shared" si="75"/>
        <v>1000</v>
      </c>
      <c r="AD338" s="1508">
        <f t="shared" si="76"/>
        <v>0</v>
      </c>
      <c r="AE338" s="14" t="s">
        <v>334</v>
      </c>
      <c r="AF338" s="14">
        <f t="shared" si="77"/>
        <v>100</v>
      </c>
      <c r="AG338" s="14">
        <f t="shared" si="78"/>
        <v>10</v>
      </c>
      <c r="AH338" s="14" t="s">
        <v>334</v>
      </c>
      <c r="AI338" s="14" t="s">
        <v>334</v>
      </c>
      <c r="AJ338" s="1461"/>
    </row>
    <row r="339" spans="1:36" ht="16.5" customHeight="1">
      <c r="A339" s="1461">
        <v>349</v>
      </c>
      <c r="B339" s="1540" t="s">
        <v>7167</v>
      </c>
      <c r="C339" s="1407" t="s">
        <v>66</v>
      </c>
      <c r="D339" s="1283"/>
      <c r="E339" s="1513">
        <v>4</v>
      </c>
      <c r="F339" s="1461">
        <f t="shared" si="79"/>
        <v>0</v>
      </c>
      <c r="G339" s="1513"/>
      <c r="H339" s="1408">
        <f t="shared" ref="H339:H357" si="80">D339*G339</f>
        <v>0</v>
      </c>
      <c r="I339" s="1506">
        <v>44855</v>
      </c>
      <c r="J339" s="1506" t="s">
        <v>334</v>
      </c>
      <c r="K339" s="1506"/>
      <c r="L339" s="1461" t="s">
        <v>1319</v>
      </c>
      <c r="M339" s="1269">
        <v>44855</v>
      </c>
      <c r="N339" s="1354">
        <v>0</v>
      </c>
      <c r="O339" s="1354">
        <v>0</v>
      </c>
      <c r="P339" s="1354">
        <v>0</v>
      </c>
      <c r="Q339" s="1354"/>
      <c r="R339" s="1354"/>
      <c r="S339" s="1354"/>
      <c r="T339" s="1461"/>
      <c r="U339" s="1354"/>
      <c r="V339" s="1354"/>
      <c r="W339" s="1461"/>
      <c r="X339" s="1354"/>
      <c r="Y339" s="1354"/>
      <c r="Z339" s="1354"/>
      <c r="AA339" s="1354"/>
      <c r="AB339" s="1366"/>
      <c r="AC339" s="1507">
        <f t="shared" si="75"/>
        <v>4</v>
      </c>
      <c r="AD339" s="1508">
        <f t="shared" si="76"/>
        <v>0</v>
      </c>
      <c r="AE339" s="14" t="s">
        <v>334</v>
      </c>
      <c r="AF339" s="14">
        <f t="shared" si="77"/>
        <v>0</v>
      </c>
      <c r="AG339" s="14" t="e">
        <f t="shared" si="78"/>
        <v>#DIV/0!</v>
      </c>
      <c r="AH339" s="14" t="s">
        <v>334</v>
      </c>
      <c r="AI339" s="14" t="s">
        <v>334</v>
      </c>
      <c r="AJ339" s="1461"/>
    </row>
    <row r="340" spans="1:36" ht="16.5" customHeight="1">
      <c r="A340" s="1461">
        <v>350</v>
      </c>
      <c r="B340" s="1528" t="s">
        <v>6392</v>
      </c>
      <c r="C340" s="1407" t="s">
        <v>66</v>
      </c>
      <c r="D340" s="1283"/>
      <c r="E340" s="1513">
        <v>288</v>
      </c>
      <c r="F340" s="1461">
        <f t="shared" si="79"/>
        <v>0</v>
      </c>
      <c r="G340" s="1513"/>
      <c r="H340" s="1408">
        <f t="shared" si="80"/>
        <v>0</v>
      </c>
      <c r="I340" s="1506">
        <v>44855</v>
      </c>
      <c r="J340" s="1506" t="s">
        <v>334</v>
      </c>
      <c r="K340" s="1506"/>
      <c r="L340" s="1461" t="s">
        <v>1319</v>
      </c>
      <c r="M340" s="1269">
        <v>44855</v>
      </c>
      <c r="N340" s="1354">
        <v>0</v>
      </c>
      <c r="O340" s="1354">
        <v>0</v>
      </c>
      <c r="P340" s="1354">
        <v>50</v>
      </c>
      <c r="Q340" s="1354"/>
      <c r="R340" s="1354"/>
      <c r="S340" s="1354"/>
      <c r="T340" s="1461"/>
      <c r="U340" s="1354"/>
      <c r="V340" s="1354"/>
      <c r="W340" s="1461"/>
      <c r="X340" s="1354"/>
      <c r="Y340" s="1354"/>
      <c r="Z340" s="1354"/>
      <c r="AA340" s="1354"/>
      <c r="AB340" s="1366"/>
      <c r="AC340" s="1507">
        <f t="shared" si="75"/>
        <v>238</v>
      </c>
      <c r="AD340" s="1508">
        <f t="shared" si="76"/>
        <v>0</v>
      </c>
      <c r="AE340" s="14" t="s">
        <v>334</v>
      </c>
      <c r="AF340" s="14">
        <f t="shared" si="77"/>
        <v>16.666666666666668</v>
      </c>
      <c r="AG340" s="14">
        <f t="shared" si="78"/>
        <v>14.28</v>
      </c>
      <c r="AH340" s="14" t="s">
        <v>334</v>
      </c>
      <c r="AI340" s="14" t="s">
        <v>334</v>
      </c>
      <c r="AJ340" s="1461"/>
    </row>
    <row r="341" spans="1:36" ht="16.5" customHeight="1">
      <c r="A341" s="1461">
        <v>351</v>
      </c>
      <c r="B341" s="1528" t="s">
        <v>6393</v>
      </c>
      <c r="C341" s="1407" t="s">
        <v>176</v>
      </c>
      <c r="D341" s="1283"/>
      <c r="E341" s="1513">
        <v>7</v>
      </c>
      <c r="F341" s="1461">
        <f t="shared" si="79"/>
        <v>0</v>
      </c>
      <c r="G341" s="1513"/>
      <c r="H341" s="1408">
        <f t="shared" si="80"/>
        <v>0</v>
      </c>
      <c r="I341" s="1506">
        <v>44855</v>
      </c>
      <c r="J341" s="1506" t="s">
        <v>334</v>
      </c>
      <c r="K341" s="1506"/>
      <c r="L341" s="1461" t="s">
        <v>1319</v>
      </c>
      <c r="M341" s="1269">
        <v>44855</v>
      </c>
      <c r="N341" s="1354">
        <v>0</v>
      </c>
      <c r="O341" s="1354">
        <v>0</v>
      </c>
      <c r="P341" s="1354">
        <v>0</v>
      </c>
      <c r="Q341" s="1354"/>
      <c r="R341" s="1354"/>
      <c r="S341" s="1354"/>
      <c r="T341" s="1461"/>
      <c r="U341" s="1354"/>
      <c r="V341" s="1354"/>
      <c r="W341" s="1461"/>
      <c r="X341" s="1354"/>
      <c r="Y341" s="1354"/>
      <c r="Z341" s="1354"/>
      <c r="AA341" s="1354"/>
      <c r="AB341" s="1366"/>
      <c r="AC341" s="1507">
        <f t="shared" si="75"/>
        <v>7</v>
      </c>
      <c r="AD341" s="1508">
        <f t="shared" si="76"/>
        <v>0</v>
      </c>
      <c r="AE341" s="14" t="s">
        <v>334</v>
      </c>
      <c r="AF341" s="14">
        <f t="shared" si="77"/>
        <v>0</v>
      </c>
      <c r="AG341" s="14" t="e">
        <f t="shared" si="78"/>
        <v>#DIV/0!</v>
      </c>
      <c r="AH341" s="14" t="s">
        <v>334</v>
      </c>
      <c r="AI341" s="14" t="s">
        <v>334</v>
      </c>
      <c r="AJ341" s="1461"/>
    </row>
    <row r="342" spans="1:36" ht="16.5" customHeight="1">
      <c r="A342" s="1461">
        <v>352</v>
      </c>
      <c r="B342" s="1528" t="s">
        <v>6394</v>
      </c>
      <c r="C342" s="1407" t="s">
        <v>176</v>
      </c>
      <c r="D342" s="1283"/>
      <c r="E342" s="1513">
        <v>13</v>
      </c>
      <c r="F342" s="1461">
        <f t="shared" si="79"/>
        <v>0</v>
      </c>
      <c r="G342" s="1513"/>
      <c r="H342" s="1408">
        <f t="shared" si="80"/>
        <v>0</v>
      </c>
      <c r="I342" s="1506">
        <v>44855</v>
      </c>
      <c r="J342" s="1506" t="s">
        <v>334</v>
      </c>
      <c r="K342" s="1506"/>
      <c r="L342" s="1461" t="s">
        <v>1319</v>
      </c>
      <c r="M342" s="1269">
        <v>44855</v>
      </c>
      <c r="N342" s="1354">
        <v>0</v>
      </c>
      <c r="O342" s="1354">
        <v>0</v>
      </c>
      <c r="P342" s="1354">
        <v>0</v>
      </c>
      <c r="Q342" s="1354"/>
      <c r="R342" s="1354"/>
      <c r="S342" s="1354"/>
      <c r="T342" s="1461"/>
      <c r="U342" s="1354"/>
      <c r="V342" s="1354"/>
      <c r="W342" s="1461"/>
      <c r="X342" s="1354"/>
      <c r="Y342" s="1354"/>
      <c r="Z342" s="1354"/>
      <c r="AA342" s="1354"/>
      <c r="AB342" s="1366"/>
      <c r="AC342" s="1507">
        <f t="shared" si="75"/>
        <v>13</v>
      </c>
      <c r="AD342" s="1508">
        <f t="shared" si="76"/>
        <v>0</v>
      </c>
      <c r="AE342" s="14" t="s">
        <v>334</v>
      </c>
      <c r="AF342" s="14">
        <f t="shared" si="77"/>
        <v>0</v>
      </c>
      <c r="AG342" s="14" t="e">
        <f t="shared" si="78"/>
        <v>#DIV/0!</v>
      </c>
      <c r="AH342" s="14" t="s">
        <v>334</v>
      </c>
      <c r="AI342" s="14" t="s">
        <v>334</v>
      </c>
      <c r="AJ342" s="1461"/>
    </row>
    <row r="343" spans="1:36" ht="16.5" customHeight="1">
      <c r="A343" s="1461">
        <v>353</v>
      </c>
      <c r="B343" s="1528" t="s">
        <v>6395</v>
      </c>
      <c r="C343" s="1407" t="s">
        <v>961</v>
      </c>
      <c r="D343" s="1283"/>
      <c r="E343" s="1513">
        <v>10</v>
      </c>
      <c r="F343" s="1461">
        <f t="shared" si="79"/>
        <v>0</v>
      </c>
      <c r="G343" s="1513"/>
      <c r="H343" s="1408">
        <f t="shared" si="80"/>
        <v>0</v>
      </c>
      <c r="I343" s="1506">
        <v>44855</v>
      </c>
      <c r="J343" s="1506" t="s">
        <v>334</v>
      </c>
      <c r="K343" s="1506"/>
      <c r="L343" s="1461" t="s">
        <v>1319</v>
      </c>
      <c r="M343" s="1269">
        <v>44855</v>
      </c>
      <c r="N343" s="1354">
        <v>0</v>
      </c>
      <c r="O343" s="1354">
        <v>0</v>
      </c>
      <c r="P343" s="1354">
        <v>7</v>
      </c>
      <c r="Q343" s="1354"/>
      <c r="R343" s="1354"/>
      <c r="S343" s="1354"/>
      <c r="T343" s="1461"/>
      <c r="U343" s="1354"/>
      <c r="V343" s="1354"/>
      <c r="W343" s="1461"/>
      <c r="X343" s="1354"/>
      <c r="Y343" s="1354"/>
      <c r="Z343" s="1354"/>
      <c r="AA343" s="1354"/>
      <c r="AB343" s="1366"/>
      <c r="AC343" s="1507">
        <f t="shared" si="75"/>
        <v>3</v>
      </c>
      <c r="AD343" s="1508">
        <f t="shared" si="76"/>
        <v>0</v>
      </c>
      <c r="AE343" s="14" t="s">
        <v>334</v>
      </c>
      <c r="AF343" s="14">
        <f t="shared" si="77"/>
        <v>2.3333333333333335</v>
      </c>
      <c r="AG343" s="14">
        <f t="shared" si="78"/>
        <v>1.2857142857142856</v>
      </c>
      <c r="AH343" s="14" t="s">
        <v>334</v>
      </c>
      <c r="AI343" s="14" t="s">
        <v>334</v>
      </c>
      <c r="AJ343" s="1461"/>
    </row>
    <row r="344" spans="1:36" ht="16.5" customHeight="1">
      <c r="A344" s="1461">
        <v>354</v>
      </c>
      <c r="B344" s="1528" t="s">
        <v>6396</v>
      </c>
      <c r="C344" s="1407" t="s">
        <v>66</v>
      </c>
      <c r="D344" s="1283"/>
      <c r="E344" s="1513">
        <v>10</v>
      </c>
      <c r="F344" s="1461">
        <f t="shared" si="79"/>
        <v>0</v>
      </c>
      <c r="G344" s="1513"/>
      <c r="H344" s="1408">
        <f t="shared" si="80"/>
        <v>0</v>
      </c>
      <c r="I344" s="1506">
        <v>44855</v>
      </c>
      <c r="J344" s="1506" t="s">
        <v>334</v>
      </c>
      <c r="K344" s="1506"/>
      <c r="L344" s="1461" t="s">
        <v>1319</v>
      </c>
      <c r="M344" s="1269">
        <v>44855</v>
      </c>
      <c r="N344" s="1354">
        <v>0</v>
      </c>
      <c r="O344" s="1354">
        <v>0</v>
      </c>
      <c r="P344" s="1354">
        <v>0</v>
      </c>
      <c r="Q344" s="1354"/>
      <c r="R344" s="1354"/>
      <c r="S344" s="1354"/>
      <c r="T344" s="1461"/>
      <c r="U344" s="1354"/>
      <c r="V344" s="1354"/>
      <c r="W344" s="1461"/>
      <c r="X344" s="1354"/>
      <c r="Y344" s="1354"/>
      <c r="Z344" s="1354"/>
      <c r="AA344" s="1354"/>
      <c r="AB344" s="1366"/>
      <c r="AC344" s="1507">
        <f t="shared" si="75"/>
        <v>10</v>
      </c>
      <c r="AD344" s="1508">
        <f t="shared" si="76"/>
        <v>0</v>
      </c>
      <c r="AE344" s="14" t="s">
        <v>334</v>
      </c>
      <c r="AF344" s="14">
        <f t="shared" si="77"/>
        <v>0</v>
      </c>
      <c r="AG344" s="14" t="e">
        <f t="shared" si="78"/>
        <v>#DIV/0!</v>
      </c>
      <c r="AH344" s="14" t="s">
        <v>334</v>
      </c>
      <c r="AI344" s="14" t="s">
        <v>334</v>
      </c>
      <c r="AJ344" s="1461"/>
    </row>
    <row r="345" spans="1:36" ht="16.5" customHeight="1">
      <c r="A345" s="1461">
        <v>356</v>
      </c>
      <c r="B345" s="1528" t="s">
        <v>6397</v>
      </c>
      <c r="C345" s="1407" t="s">
        <v>961</v>
      </c>
      <c r="D345" s="1283"/>
      <c r="E345" s="1513">
        <v>2</v>
      </c>
      <c r="F345" s="1461">
        <f t="shared" si="79"/>
        <v>0</v>
      </c>
      <c r="G345" s="1513"/>
      <c r="H345" s="1408">
        <f t="shared" si="80"/>
        <v>0</v>
      </c>
      <c r="I345" s="1506">
        <v>44855</v>
      </c>
      <c r="J345" s="1506" t="s">
        <v>334</v>
      </c>
      <c r="K345" s="1506"/>
      <c r="L345" s="1461" t="s">
        <v>1319</v>
      </c>
      <c r="M345" s="1269">
        <v>44855</v>
      </c>
      <c r="N345" s="1354">
        <v>0</v>
      </c>
      <c r="O345" s="1354">
        <v>0</v>
      </c>
      <c r="P345" s="1354">
        <v>1</v>
      </c>
      <c r="Q345" s="1354"/>
      <c r="R345" s="1354"/>
      <c r="S345" s="1354"/>
      <c r="T345" s="1461"/>
      <c r="U345" s="1354"/>
      <c r="V345" s="1354"/>
      <c r="W345" s="1461"/>
      <c r="X345" s="1354"/>
      <c r="Y345" s="1354"/>
      <c r="Z345" s="1354"/>
      <c r="AA345" s="1354"/>
      <c r="AB345" s="1366"/>
      <c r="AC345" s="1507">
        <f t="shared" si="75"/>
        <v>1</v>
      </c>
      <c r="AD345" s="1508">
        <f t="shared" si="76"/>
        <v>0</v>
      </c>
      <c r="AE345" s="14" t="s">
        <v>334</v>
      </c>
      <c r="AF345" s="14">
        <f t="shared" si="77"/>
        <v>0.33333333333333331</v>
      </c>
      <c r="AG345" s="14">
        <f t="shared" si="78"/>
        <v>3</v>
      </c>
      <c r="AH345" s="14" t="s">
        <v>334</v>
      </c>
      <c r="AI345" s="14" t="s">
        <v>334</v>
      </c>
      <c r="AJ345" s="1461"/>
    </row>
    <row r="346" spans="1:36" ht="16.5" customHeight="1">
      <c r="A346" s="1461">
        <v>357</v>
      </c>
      <c r="B346" s="1528" t="s">
        <v>6398</v>
      </c>
      <c r="C346" s="1407" t="s">
        <v>143</v>
      </c>
      <c r="D346" s="1283"/>
      <c r="E346" s="1513">
        <v>10</v>
      </c>
      <c r="F346" s="1461">
        <f t="shared" si="79"/>
        <v>0</v>
      </c>
      <c r="G346" s="1513"/>
      <c r="H346" s="1408">
        <f t="shared" si="80"/>
        <v>0</v>
      </c>
      <c r="I346" s="1506">
        <v>44855</v>
      </c>
      <c r="J346" s="1506" t="s">
        <v>334</v>
      </c>
      <c r="K346" s="1506"/>
      <c r="L346" s="1461" t="s">
        <v>1319</v>
      </c>
      <c r="M346" s="1269">
        <v>44855</v>
      </c>
      <c r="N346" s="1354">
        <v>0</v>
      </c>
      <c r="O346" s="1354">
        <v>0</v>
      </c>
      <c r="P346" s="1354">
        <v>5</v>
      </c>
      <c r="Q346" s="1354"/>
      <c r="R346" s="1354"/>
      <c r="S346" s="1354"/>
      <c r="T346" s="1461"/>
      <c r="U346" s="1354"/>
      <c r="V346" s="1354"/>
      <c r="W346" s="1461"/>
      <c r="X346" s="1354"/>
      <c r="Y346" s="1354"/>
      <c r="Z346" s="1354"/>
      <c r="AA346" s="1354"/>
      <c r="AB346" s="1366"/>
      <c r="AC346" s="1507">
        <f t="shared" si="75"/>
        <v>5</v>
      </c>
      <c r="AD346" s="1508">
        <f t="shared" si="76"/>
        <v>0</v>
      </c>
      <c r="AE346" s="14" t="s">
        <v>334</v>
      </c>
      <c r="AF346" s="14">
        <f t="shared" si="77"/>
        <v>1.6666666666666667</v>
      </c>
      <c r="AG346" s="14">
        <f t="shared" si="78"/>
        <v>3</v>
      </c>
      <c r="AH346" s="14" t="s">
        <v>334</v>
      </c>
      <c r="AI346" s="14" t="s">
        <v>334</v>
      </c>
      <c r="AJ346" s="1461"/>
    </row>
    <row r="347" spans="1:36" ht="16.5" customHeight="1">
      <c r="A347" s="1461">
        <v>359</v>
      </c>
      <c r="B347" s="1528" t="s">
        <v>6399</v>
      </c>
      <c r="C347" s="1407" t="s">
        <v>176</v>
      </c>
      <c r="D347" s="1283"/>
      <c r="E347" s="1513">
        <v>13</v>
      </c>
      <c r="F347" s="1461">
        <f t="shared" si="79"/>
        <v>0</v>
      </c>
      <c r="G347" s="1513"/>
      <c r="H347" s="1408">
        <f t="shared" si="80"/>
        <v>0</v>
      </c>
      <c r="I347" s="1506">
        <v>44855</v>
      </c>
      <c r="J347" s="1506" t="s">
        <v>334</v>
      </c>
      <c r="K347" s="1506"/>
      <c r="L347" s="1461" t="s">
        <v>1319</v>
      </c>
      <c r="M347" s="1269">
        <v>44855</v>
      </c>
      <c r="N347" s="1354">
        <v>0</v>
      </c>
      <c r="O347" s="1354">
        <v>0</v>
      </c>
      <c r="P347" s="1354">
        <v>2</v>
      </c>
      <c r="Q347" s="1354"/>
      <c r="R347" s="1354"/>
      <c r="S347" s="1354"/>
      <c r="T347" s="1461"/>
      <c r="U347" s="1354"/>
      <c r="V347" s="1354"/>
      <c r="W347" s="1461"/>
      <c r="X347" s="1354"/>
      <c r="Y347" s="1354"/>
      <c r="Z347" s="1354"/>
      <c r="AA347" s="1354"/>
      <c r="AB347" s="1366"/>
      <c r="AC347" s="1507">
        <f t="shared" si="75"/>
        <v>11</v>
      </c>
      <c r="AD347" s="1508">
        <f t="shared" si="76"/>
        <v>0</v>
      </c>
      <c r="AE347" s="14" t="s">
        <v>334</v>
      </c>
      <c r="AF347" s="14">
        <f t="shared" si="77"/>
        <v>0.66666666666666663</v>
      </c>
      <c r="AG347" s="14">
        <f t="shared" si="78"/>
        <v>16.5</v>
      </c>
      <c r="AH347" s="14" t="s">
        <v>334</v>
      </c>
      <c r="AI347" s="14" t="s">
        <v>334</v>
      </c>
      <c r="AJ347" s="1461"/>
    </row>
    <row r="348" spans="1:36" ht="16.5" customHeight="1">
      <c r="A348" s="1461">
        <v>362</v>
      </c>
      <c r="B348" s="1528" t="s">
        <v>6400</v>
      </c>
      <c r="C348" s="1407" t="s">
        <v>143</v>
      </c>
      <c r="D348" s="1283"/>
      <c r="E348" s="1513">
        <v>9</v>
      </c>
      <c r="F348" s="1461">
        <f t="shared" si="79"/>
        <v>0</v>
      </c>
      <c r="G348" s="1513"/>
      <c r="H348" s="1408">
        <f t="shared" si="80"/>
        <v>0</v>
      </c>
      <c r="I348" s="1506">
        <v>44855</v>
      </c>
      <c r="J348" s="1506" t="s">
        <v>334</v>
      </c>
      <c r="K348" s="1506"/>
      <c r="L348" s="1461" t="s">
        <v>1319</v>
      </c>
      <c r="M348" s="1269">
        <v>44855</v>
      </c>
      <c r="N348" s="1354">
        <v>0</v>
      </c>
      <c r="O348" s="1354">
        <v>0</v>
      </c>
      <c r="P348" s="1354">
        <v>2</v>
      </c>
      <c r="Q348" s="1354"/>
      <c r="R348" s="1354"/>
      <c r="S348" s="1354"/>
      <c r="T348" s="1461"/>
      <c r="U348" s="1354"/>
      <c r="V348" s="1354"/>
      <c r="W348" s="1461"/>
      <c r="X348" s="1354"/>
      <c r="Y348" s="1354"/>
      <c r="Z348" s="1354"/>
      <c r="AA348" s="1354"/>
      <c r="AB348" s="1366"/>
      <c r="AC348" s="1507">
        <f t="shared" si="75"/>
        <v>7</v>
      </c>
      <c r="AD348" s="1508">
        <f t="shared" si="76"/>
        <v>0</v>
      </c>
      <c r="AE348" s="14" t="s">
        <v>334</v>
      </c>
      <c r="AF348" s="14">
        <f t="shared" si="77"/>
        <v>0.66666666666666663</v>
      </c>
      <c r="AG348" s="14">
        <f t="shared" si="78"/>
        <v>10.5</v>
      </c>
      <c r="AH348" s="14" t="s">
        <v>334</v>
      </c>
      <c r="AI348" s="14" t="s">
        <v>334</v>
      </c>
      <c r="AJ348" s="1461"/>
    </row>
    <row r="349" spans="1:36" ht="16.5" customHeight="1">
      <c r="A349" s="1461">
        <v>363</v>
      </c>
      <c r="B349" s="1528" t="s">
        <v>6401</v>
      </c>
      <c r="C349" s="1407" t="s">
        <v>961</v>
      </c>
      <c r="D349" s="1283"/>
      <c r="E349" s="1354">
        <v>6</v>
      </c>
      <c r="F349" s="1461">
        <f t="shared" si="79"/>
        <v>0</v>
      </c>
      <c r="G349" s="1513"/>
      <c r="H349" s="1408">
        <f t="shared" si="80"/>
        <v>0</v>
      </c>
      <c r="I349" s="1506">
        <v>44855</v>
      </c>
      <c r="J349" s="1506" t="s">
        <v>334</v>
      </c>
      <c r="K349" s="1506"/>
      <c r="L349" s="1461" t="s">
        <v>1319</v>
      </c>
      <c r="M349" s="1269">
        <v>44855</v>
      </c>
      <c r="N349" s="1354">
        <v>1</v>
      </c>
      <c r="O349" s="1354">
        <v>0</v>
      </c>
      <c r="P349" s="1354">
        <v>0</v>
      </c>
      <c r="Q349" s="1354"/>
      <c r="R349" s="1354"/>
      <c r="S349" s="1354"/>
      <c r="T349" s="1461"/>
      <c r="U349" s="1354"/>
      <c r="V349" s="1354"/>
      <c r="W349" s="1461"/>
      <c r="X349" s="1354"/>
      <c r="Y349" s="1354"/>
      <c r="Z349" s="1354"/>
      <c r="AA349" s="1354"/>
      <c r="AB349" s="1366"/>
      <c r="AC349" s="1507">
        <f t="shared" si="75"/>
        <v>5</v>
      </c>
      <c r="AD349" s="1508">
        <f t="shared" si="76"/>
        <v>0</v>
      </c>
      <c r="AE349" s="14" t="s">
        <v>334</v>
      </c>
      <c r="AF349" s="14">
        <f t="shared" si="77"/>
        <v>0.33333333333333331</v>
      </c>
      <c r="AG349" s="14">
        <f t="shared" si="78"/>
        <v>15</v>
      </c>
      <c r="AH349" s="14" t="s">
        <v>334</v>
      </c>
      <c r="AI349" s="14" t="s">
        <v>334</v>
      </c>
      <c r="AJ349" s="1461"/>
    </row>
    <row r="350" spans="1:36" ht="16.5" customHeight="1">
      <c r="A350" s="1461">
        <v>364</v>
      </c>
      <c r="B350" s="1528" t="s">
        <v>6402</v>
      </c>
      <c r="C350" s="1407" t="s">
        <v>143</v>
      </c>
      <c r="D350" s="1283"/>
      <c r="E350" s="1513">
        <v>45</v>
      </c>
      <c r="F350" s="1461">
        <f t="shared" si="79"/>
        <v>0</v>
      </c>
      <c r="G350" s="1513"/>
      <c r="H350" s="1408">
        <f t="shared" si="80"/>
        <v>0</v>
      </c>
      <c r="I350" s="1506">
        <v>44855</v>
      </c>
      <c r="J350" s="1506" t="s">
        <v>334</v>
      </c>
      <c r="K350" s="1506"/>
      <c r="L350" s="1461" t="s">
        <v>1319</v>
      </c>
      <c r="M350" s="1269">
        <v>44855</v>
      </c>
      <c r="N350" s="1354">
        <v>0</v>
      </c>
      <c r="O350" s="1354">
        <v>0</v>
      </c>
      <c r="P350" s="1354">
        <v>0</v>
      </c>
      <c r="Q350" s="1354"/>
      <c r="R350" s="1354"/>
      <c r="S350" s="1354"/>
      <c r="T350" s="1461"/>
      <c r="U350" s="1354"/>
      <c r="V350" s="1354"/>
      <c r="W350" s="1461"/>
      <c r="X350" s="1354"/>
      <c r="Y350" s="1354"/>
      <c r="Z350" s="1354"/>
      <c r="AA350" s="1354"/>
      <c r="AB350" s="1366"/>
      <c r="AC350" s="1507">
        <f t="shared" si="75"/>
        <v>45</v>
      </c>
      <c r="AD350" s="1508">
        <f t="shared" si="76"/>
        <v>0</v>
      </c>
      <c r="AE350" s="14" t="s">
        <v>334</v>
      </c>
      <c r="AF350" s="14">
        <f t="shared" si="77"/>
        <v>0</v>
      </c>
      <c r="AG350" s="14" t="e">
        <f t="shared" si="78"/>
        <v>#DIV/0!</v>
      </c>
      <c r="AH350" s="14" t="s">
        <v>334</v>
      </c>
      <c r="AI350" s="14" t="s">
        <v>334</v>
      </c>
      <c r="AJ350" s="1461"/>
    </row>
    <row r="351" spans="1:36" ht="16.5" customHeight="1">
      <c r="A351" s="1461">
        <v>366</v>
      </c>
      <c r="B351" s="1528" t="s">
        <v>6403</v>
      </c>
      <c r="C351" s="1407" t="s">
        <v>143</v>
      </c>
      <c r="D351" s="1283"/>
      <c r="E351" s="1513">
        <v>4</v>
      </c>
      <c r="F351" s="1461">
        <f t="shared" si="79"/>
        <v>0</v>
      </c>
      <c r="G351" s="1513"/>
      <c r="H351" s="1408">
        <f t="shared" si="80"/>
        <v>0</v>
      </c>
      <c r="I351" s="1506">
        <v>44855</v>
      </c>
      <c r="J351" s="1506" t="s">
        <v>334</v>
      </c>
      <c r="K351" s="1506"/>
      <c r="L351" s="1461" t="s">
        <v>1319</v>
      </c>
      <c r="M351" s="1269">
        <v>44855</v>
      </c>
      <c r="N351" s="1354">
        <v>0</v>
      </c>
      <c r="O351" s="1354">
        <v>0</v>
      </c>
      <c r="P351" s="1354">
        <v>3</v>
      </c>
      <c r="Q351" s="1354"/>
      <c r="R351" s="1354"/>
      <c r="S351" s="1354"/>
      <c r="T351" s="1461"/>
      <c r="U351" s="1354"/>
      <c r="V351" s="1354"/>
      <c r="W351" s="1461"/>
      <c r="X351" s="1354"/>
      <c r="Y351" s="1354"/>
      <c r="Z351" s="1354"/>
      <c r="AA351" s="1354"/>
      <c r="AB351" s="1366"/>
      <c r="AC351" s="1507">
        <f t="shared" si="75"/>
        <v>1</v>
      </c>
      <c r="AD351" s="1508">
        <f t="shared" si="76"/>
        <v>0</v>
      </c>
      <c r="AE351" s="14" t="s">
        <v>334</v>
      </c>
      <c r="AF351" s="14">
        <f t="shared" si="77"/>
        <v>1</v>
      </c>
      <c r="AG351" s="14">
        <f t="shared" si="78"/>
        <v>1</v>
      </c>
      <c r="AH351" s="14" t="s">
        <v>334</v>
      </c>
      <c r="AI351" s="14" t="s">
        <v>334</v>
      </c>
      <c r="AJ351" s="1461"/>
    </row>
    <row r="352" spans="1:36" ht="16.5" customHeight="1">
      <c r="A352" s="1461">
        <v>369</v>
      </c>
      <c r="B352" s="1528" t="s">
        <v>6404</v>
      </c>
      <c r="C352" s="1407" t="s">
        <v>66</v>
      </c>
      <c r="D352" s="1283"/>
      <c r="E352" s="1513">
        <v>8</v>
      </c>
      <c r="F352" s="1461">
        <f t="shared" si="79"/>
        <v>0</v>
      </c>
      <c r="G352" s="1513"/>
      <c r="H352" s="1408">
        <f t="shared" si="80"/>
        <v>0</v>
      </c>
      <c r="I352" s="1506">
        <v>44855</v>
      </c>
      <c r="J352" s="1506" t="s">
        <v>334</v>
      </c>
      <c r="K352" s="1506"/>
      <c r="L352" s="1461" t="s">
        <v>1319</v>
      </c>
      <c r="M352" s="1269">
        <v>44855</v>
      </c>
      <c r="N352" s="1354">
        <v>0</v>
      </c>
      <c r="O352" s="1354">
        <v>0</v>
      </c>
      <c r="P352" s="1354">
        <v>0</v>
      </c>
      <c r="Q352" s="1354"/>
      <c r="R352" s="1354"/>
      <c r="S352" s="1354"/>
      <c r="T352" s="1461"/>
      <c r="U352" s="1354"/>
      <c r="V352" s="1354"/>
      <c r="W352" s="1461"/>
      <c r="X352" s="1354"/>
      <c r="Y352" s="1354"/>
      <c r="Z352" s="1354"/>
      <c r="AA352" s="1354"/>
      <c r="AB352" s="1366"/>
      <c r="AC352" s="1507">
        <f t="shared" si="75"/>
        <v>8</v>
      </c>
      <c r="AD352" s="1508">
        <f t="shared" si="76"/>
        <v>0</v>
      </c>
      <c r="AE352" s="14" t="s">
        <v>334</v>
      </c>
      <c r="AF352" s="14">
        <f t="shared" si="77"/>
        <v>0</v>
      </c>
      <c r="AG352" s="14" t="e">
        <f t="shared" si="78"/>
        <v>#DIV/0!</v>
      </c>
      <c r="AH352" s="14" t="s">
        <v>334</v>
      </c>
      <c r="AI352" s="14" t="s">
        <v>334</v>
      </c>
      <c r="AJ352" s="1461"/>
    </row>
    <row r="353" spans="1:36" ht="16.5" customHeight="1">
      <c r="A353" s="1461">
        <v>371</v>
      </c>
      <c r="B353" s="1528" t="s">
        <v>6405</v>
      </c>
      <c r="C353" s="1407" t="s">
        <v>66</v>
      </c>
      <c r="D353" s="1283"/>
      <c r="E353" s="1513">
        <v>2</v>
      </c>
      <c r="F353" s="1461">
        <f t="shared" si="79"/>
        <v>0</v>
      </c>
      <c r="G353" s="1513"/>
      <c r="H353" s="1408">
        <f t="shared" si="80"/>
        <v>0</v>
      </c>
      <c r="I353" s="1506">
        <v>44855</v>
      </c>
      <c r="J353" s="1506" t="s">
        <v>334</v>
      </c>
      <c r="K353" s="1506"/>
      <c r="L353" s="1461" t="s">
        <v>1319</v>
      </c>
      <c r="M353" s="1269">
        <v>44855</v>
      </c>
      <c r="N353" s="1354">
        <v>0</v>
      </c>
      <c r="O353" s="1354">
        <v>0</v>
      </c>
      <c r="P353" s="1354">
        <v>0</v>
      </c>
      <c r="Q353" s="1354"/>
      <c r="R353" s="1354"/>
      <c r="S353" s="1354"/>
      <c r="T353" s="1461"/>
      <c r="U353" s="1354"/>
      <c r="V353" s="1354"/>
      <c r="W353" s="1461"/>
      <c r="X353" s="1354"/>
      <c r="Y353" s="1354"/>
      <c r="Z353" s="1354"/>
      <c r="AA353" s="1354"/>
      <c r="AB353" s="1366"/>
      <c r="AC353" s="1507">
        <f t="shared" si="75"/>
        <v>2</v>
      </c>
      <c r="AD353" s="1508">
        <f t="shared" si="76"/>
        <v>0</v>
      </c>
      <c r="AE353" s="14" t="s">
        <v>334</v>
      </c>
      <c r="AF353" s="14">
        <f t="shared" si="77"/>
        <v>0</v>
      </c>
      <c r="AG353" s="14" t="e">
        <f t="shared" si="78"/>
        <v>#DIV/0!</v>
      </c>
      <c r="AH353" s="14" t="s">
        <v>334</v>
      </c>
      <c r="AI353" s="14" t="s">
        <v>334</v>
      </c>
      <c r="AJ353" s="1461"/>
    </row>
    <row r="354" spans="1:36" ht="16.5" customHeight="1">
      <c r="A354" s="1461">
        <v>372</v>
      </c>
      <c r="B354" s="1528" t="s">
        <v>6406</v>
      </c>
      <c r="C354" s="1407" t="s">
        <v>143</v>
      </c>
      <c r="D354" s="1283"/>
      <c r="E354" s="1513">
        <v>10</v>
      </c>
      <c r="F354" s="1461">
        <f t="shared" si="79"/>
        <v>0</v>
      </c>
      <c r="G354" s="1513"/>
      <c r="H354" s="1408">
        <f t="shared" si="80"/>
        <v>0</v>
      </c>
      <c r="I354" s="1506">
        <v>44855</v>
      </c>
      <c r="J354" s="1506" t="s">
        <v>334</v>
      </c>
      <c r="K354" s="1506"/>
      <c r="L354" s="1461" t="s">
        <v>1319</v>
      </c>
      <c r="M354" s="1269">
        <v>44855</v>
      </c>
      <c r="N354" s="1354">
        <v>0</v>
      </c>
      <c r="O354" s="1354">
        <v>0</v>
      </c>
      <c r="P354" s="1354">
        <v>0</v>
      </c>
      <c r="Q354" s="1354"/>
      <c r="R354" s="1354"/>
      <c r="S354" s="1354"/>
      <c r="T354" s="1461"/>
      <c r="U354" s="1354"/>
      <c r="V354" s="1354"/>
      <c r="W354" s="1461"/>
      <c r="X354" s="1354"/>
      <c r="Y354" s="1354"/>
      <c r="Z354" s="1354"/>
      <c r="AA354" s="1354"/>
      <c r="AB354" s="1366"/>
      <c r="AC354" s="1507">
        <f t="shared" si="75"/>
        <v>10</v>
      </c>
      <c r="AD354" s="1508">
        <f t="shared" si="76"/>
        <v>0</v>
      </c>
      <c r="AE354" s="14" t="s">
        <v>334</v>
      </c>
      <c r="AF354" s="14">
        <f t="shared" si="77"/>
        <v>0</v>
      </c>
      <c r="AG354" s="14" t="e">
        <f t="shared" si="78"/>
        <v>#DIV/0!</v>
      </c>
      <c r="AH354" s="14" t="s">
        <v>334</v>
      </c>
      <c r="AI354" s="14" t="s">
        <v>334</v>
      </c>
      <c r="AJ354" s="1461"/>
    </row>
    <row r="355" spans="1:36" ht="16.5" customHeight="1">
      <c r="A355" s="1461">
        <v>373</v>
      </c>
      <c r="B355" s="1528" t="s">
        <v>10689</v>
      </c>
      <c r="C355" s="1407" t="s">
        <v>66</v>
      </c>
      <c r="D355" s="1283">
        <v>5088.3599999999997</v>
      </c>
      <c r="E355" s="1513"/>
      <c r="F355" s="1461"/>
      <c r="G355" s="1513">
        <v>2</v>
      </c>
      <c r="H355" s="1408">
        <f t="shared" si="80"/>
        <v>10176.719999999999</v>
      </c>
      <c r="I355" s="1506">
        <v>45012</v>
      </c>
      <c r="J355" s="1506" t="s">
        <v>334</v>
      </c>
      <c r="K355" s="1506"/>
      <c r="L355" s="1461">
        <v>311</v>
      </c>
      <c r="M355" s="1269">
        <v>45008</v>
      </c>
      <c r="N355" s="1354"/>
      <c r="O355" s="1354"/>
      <c r="P355" s="1354">
        <v>0</v>
      </c>
      <c r="Q355" s="1354"/>
      <c r="R355" s="1354"/>
      <c r="S355" s="1354"/>
      <c r="T355" s="1461"/>
      <c r="U355" s="1354"/>
      <c r="V355" s="1354"/>
      <c r="W355" s="1461"/>
      <c r="X355" s="1354"/>
      <c r="Y355" s="1354"/>
      <c r="Z355" s="1354"/>
      <c r="AA355" s="1354"/>
      <c r="AB355" s="1366"/>
      <c r="AC355" s="1507">
        <f t="shared" si="75"/>
        <v>2</v>
      </c>
      <c r="AD355" s="1508">
        <f t="shared" si="76"/>
        <v>10176.719999999999</v>
      </c>
      <c r="AE355" s="14" t="s">
        <v>334</v>
      </c>
      <c r="AF355" s="14">
        <f t="shared" si="77"/>
        <v>0</v>
      </c>
      <c r="AG355" s="14" t="e">
        <f t="shared" si="78"/>
        <v>#DIV/0!</v>
      </c>
      <c r="AH355" s="14" t="s">
        <v>334</v>
      </c>
      <c r="AI355" s="14" t="s">
        <v>334</v>
      </c>
      <c r="AJ355" s="1461"/>
    </row>
    <row r="356" spans="1:36" ht="16.5" customHeight="1">
      <c r="A356" s="1461">
        <v>374</v>
      </c>
      <c r="B356" s="1528" t="s">
        <v>10690</v>
      </c>
      <c r="C356" s="1407" t="s">
        <v>66</v>
      </c>
      <c r="D356" s="1283">
        <v>5088.3599999999997</v>
      </c>
      <c r="E356" s="1513"/>
      <c r="F356" s="1461"/>
      <c r="G356" s="1513">
        <v>3</v>
      </c>
      <c r="H356" s="1408">
        <f t="shared" si="80"/>
        <v>15265.079999999998</v>
      </c>
      <c r="I356" s="1506">
        <v>45012</v>
      </c>
      <c r="J356" s="1506" t="s">
        <v>334</v>
      </c>
      <c r="K356" s="1506"/>
      <c r="L356" s="1461">
        <v>311</v>
      </c>
      <c r="M356" s="1269">
        <v>45008</v>
      </c>
      <c r="N356" s="1354"/>
      <c r="O356" s="1354"/>
      <c r="P356" s="1354">
        <v>0</v>
      </c>
      <c r="Q356" s="1354"/>
      <c r="R356" s="1354"/>
      <c r="S356" s="1354"/>
      <c r="T356" s="1461"/>
      <c r="U356" s="1354"/>
      <c r="V356" s="1354"/>
      <c r="W356" s="1461"/>
      <c r="X356" s="1354"/>
      <c r="Y356" s="1354"/>
      <c r="Z356" s="1354"/>
      <c r="AA356" s="1354"/>
      <c r="AB356" s="1366"/>
      <c r="AC356" s="1507">
        <f t="shared" si="75"/>
        <v>3</v>
      </c>
      <c r="AD356" s="1508">
        <f t="shared" si="76"/>
        <v>15265.079999999998</v>
      </c>
      <c r="AE356" s="14" t="s">
        <v>334</v>
      </c>
      <c r="AF356" s="14">
        <f t="shared" si="77"/>
        <v>0</v>
      </c>
      <c r="AG356" s="14" t="e">
        <f t="shared" si="78"/>
        <v>#DIV/0!</v>
      </c>
      <c r="AH356" s="14" t="s">
        <v>334</v>
      </c>
      <c r="AI356" s="14" t="s">
        <v>334</v>
      </c>
      <c r="AJ356" s="1461"/>
    </row>
    <row r="357" spans="1:36" ht="16.5" customHeight="1">
      <c r="A357" s="1461">
        <v>375</v>
      </c>
      <c r="B357" s="1528" t="s">
        <v>10691</v>
      </c>
      <c r="C357" s="1407" t="s">
        <v>66</v>
      </c>
      <c r="D357" s="1283">
        <v>5088.3599999999997</v>
      </c>
      <c r="E357" s="1513"/>
      <c r="F357" s="1461"/>
      <c r="G357" s="1513">
        <v>6</v>
      </c>
      <c r="H357" s="1408">
        <f t="shared" si="80"/>
        <v>30530.159999999996</v>
      </c>
      <c r="I357" s="1506">
        <v>45012</v>
      </c>
      <c r="J357" s="1506" t="s">
        <v>334</v>
      </c>
      <c r="K357" s="1506"/>
      <c r="L357" s="1461">
        <v>311</v>
      </c>
      <c r="M357" s="1269">
        <v>45008</v>
      </c>
      <c r="N357" s="1354"/>
      <c r="O357" s="1354"/>
      <c r="P357" s="1354">
        <v>0</v>
      </c>
      <c r="Q357" s="1354"/>
      <c r="R357" s="1354"/>
      <c r="S357" s="1354"/>
      <c r="T357" s="1461"/>
      <c r="U357" s="1354"/>
      <c r="V357" s="1354"/>
      <c r="W357" s="1461"/>
      <c r="X357" s="1354"/>
      <c r="Y357" s="1354"/>
      <c r="Z357" s="1354"/>
      <c r="AA357" s="1354"/>
      <c r="AB357" s="1366"/>
      <c r="AC357" s="1507">
        <f t="shared" si="75"/>
        <v>6</v>
      </c>
      <c r="AD357" s="1508">
        <f t="shared" si="76"/>
        <v>30530.159999999996</v>
      </c>
      <c r="AE357" s="14" t="s">
        <v>334</v>
      </c>
      <c r="AF357" s="14">
        <f t="shared" si="77"/>
        <v>0</v>
      </c>
      <c r="AG357" s="14" t="e">
        <f t="shared" si="78"/>
        <v>#DIV/0!</v>
      </c>
      <c r="AH357" s="14" t="s">
        <v>334</v>
      </c>
      <c r="AI357" s="14" t="s">
        <v>334</v>
      </c>
      <c r="AJ357" s="1461"/>
    </row>
    <row r="358" spans="1:36" ht="15.75" customHeight="1">
      <c r="A358" s="4191" t="s">
        <v>23</v>
      </c>
      <c r="B358" s="4192"/>
      <c r="C358" s="4192"/>
      <c r="D358" s="4192"/>
      <c r="E358" s="4192"/>
      <c r="F358" s="4192"/>
      <c r="G358" s="4192"/>
      <c r="H358" s="4192"/>
      <c r="I358" s="4192"/>
      <c r="J358" s="4192"/>
      <c r="K358" s="4192"/>
      <c r="L358" s="4192"/>
      <c r="M358" s="4192"/>
      <c r="N358" s="4192"/>
      <c r="O358" s="4192"/>
      <c r="P358" s="4192"/>
      <c r="Q358" s="4192"/>
      <c r="R358" s="4192"/>
      <c r="S358" s="4192"/>
      <c r="T358" s="4192"/>
      <c r="U358" s="4192"/>
      <c r="V358" s="4192"/>
      <c r="W358" s="4192"/>
      <c r="X358" s="4192"/>
      <c r="Y358" s="4192"/>
      <c r="Z358" s="4192"/>
      <c r="AA358" s="4192"/>
      <c r="AB358" s="4192"/>
      <c r="AC358" s="4192"/>
      <c r="AD358" s="4192"/>
      <c r="AE358" s="4192"/>
      <c r="AF358" s="4192"/>
      <c r="AG358" s="4192"/>
      <c r="AH358" s="4192"/>
      <c r="AI358" s="4192"/>
      <c r="AJ358" s="4193"/>
    </row>
    <row r="359" spans="1:36" ht="15.75">
      <c r="A359" s="4323" t="s">
        <v>19</v>
      </c>
      <c r="B359" s="4323"/>
      <c r="C359" s="4323"/>
      <c r="D359" s="4323"/>
      <c r="E359" s="4323"/>
      <c r="F359" s="4323"/>
      <c r="G359" s="4323"/>
      <c r="H359" s="4323"/>
      <c r="I359" s="4323"/>
      <c r="J359" s="4323"/>
      <c r="K359" s="4323"/>
      <c r="L359" s="4323"/>
      <c r="M359" s="4323"/>
      <c r="N359" s="4323"/>
      <c r="O359" s="4323"/>
      <c r="P359" s="4323"/>
      <c r="Q359" s="4323"/>
      <c r="R359" s="4323"/>
      <c r="S359" s="4323"/>
      <c r="T359" s="4323"/>
      <c r="U359" s="4323"/>
      <c r="V359" s="4323"/>
      <c r="W359" s="4323"/>
      <c r="X359" s="4323"/>
      <c r="Y359" s="4323"/>
      <c r="Z359" s="4323"/>
      <c r="AA359" s="4323"/>
      <c r="AB359" s="4323"/>
      <c r="AC359" s="4323"/>
      <c r="AD359" s="4323"/>
      <c r="AE359" s="4323"/>
      <c r="AF359" s="4323"/>
      <c r="AG359" s="4323"/>
      <c r="AH359" s="4323"/>
      <c r="AI359" s="4323"/>
      <c r="AJ359" s="4323"/>
    </row>
    <row r="360" spans="1:36" ht="15.75">
      <c r="A360" s="1415" t="s">
        <v>293</v>
      </c>
      <c r="B360" s="181"/>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415"/>
    </row>
    <row r="361" spans="1:36" ht="15.75">
      <c r="A361" s="1415">
        <v>1</v>
      </c>
      <c r="B361" s="276" t="s">
        <v>8038</v>
      </c>
      <c r="C361" s="173" t="s">
        <v>295</v>
      </c>
      <c r="D361" s="520">
        <v>1065.72</v>
      </c>
      <c r="E361" s="173">
        <v>1</v>
      </c>
      <c r="F361" s="525">
        <f t="shared" ref="F361:F376" si="81">D361*E361</f>
        <v>1065.72</v>
      </c>
      <c r="G361" s="173">
        <v>0</v>
      </c>
      <c r="H361" s="177">
        <f t="shared" ref="H361:H376" si="82">D361*G361</f>
        <v>0</v>
      </c>
      <c r="I361" s="184">
        <v>44566</v>
      </c>
      <c r="J361" s="180" t="s">
        <v>334</v>
      </c>
      <c r="K361" s="178"/>
      <c r="L361" s="173"/>
      <c r="M361" s="184"/>
      <c r="N361" s="173">
        <v>0</v>
      </c>
      <c r="O361" s="173">
        <v>0</v>
      </c>
      <c r="P361" s="173">
        <v>0</v>
      </c>
      <c r="Q361" s="173"/>
      <c r="R361" s="173"/>
      <c r="S361" s="173"/>
      <c r="T361" s="173"/>
      <c r="U361" s="173"/>
      <c r="V361" s="173"/>
      <c r="W361" s="173"/>
      <c r="X361" s="173"/>
      <c r="Y361" s="173"/>
      <c r="Z361" s="173"/>
      <c r="AA361" s="173"/>
      <c r="AB361" s="173"/>
      <c r="AC361" s="1507">
        <f t="shared" ref="AC361:AC377" si="83">E361+G361-N361-O361-AA361-P361-Q361-R361-S361-T361-U361-V361-W361-X361-Y361</f>
        <v>1</v>
      </c>
      <c r="AD361" s="1508">
        <f t="shared" ref="AD361:AD377" si="84">D361*AC361</f>
        <v>1065.72</v>
      </c>
      <c r="AE361" s="250" t="s">
        <v>334</v>
      </c>
      <c r="AF361" s="14">
        <f t="shared" ref="AF361:AF377" si="85">(N361+O361+P361+Q361+R361+S361+T361+U361+V361+W361+X361+Y361)/3</f>
        <v>0</v>
      </c>
      <c r="AG361" s="14" t="e">
        <f t="shared" ref="AG361:AG377" si="86">AC361/AF361</f>
        <v>#DIV/0!</v>
      </c>
      <c r="AH361" s="250" t="s">
        <v>334</v>
      </c>
      <c r="AI361" s="250" t="s">
        <v>334</v>
      </c>
      <c r="AJ361" s="1415"/>
    </row>
    <row r="362" spans="1:36" ht="15.75">
      <c r="A362" s="1415">
        <v>2</v>
      </c>
      <c r="B362" s="517" t="s">
        <v>778</v>
      </c>
      <c r="C362" s="404" t="s">
        <v>295</v>
      </c>
      <c r="D362" s="526">
        <v>246.84</v>
      </c>
      <c r="E362" s="173">
        <v>192</v>
      </c>
      <c r="F362" s="525">
        <f t="shared" si="81"/>
        <v>47393.279999999999</v>
      </c>
      <c r="G362" s="173">
        <v>0</v>
      </c>
      <c r="H362" s="520">
        <f t="shared" si="82"/>
        <v>0</v>
      </c>
      <c r="I362" s="507">
        <v>44873</v>
      </c>
      <c r="J362" s="507">
        <v>44985</v>
      </c>
      <c r="K362" s="508">
        <v>192</v>
      </c>
      <c r="L362" s="404">
        <v>936</v>
      </c>
      <c r="M362" s="507">
        <v>44868</v>
      </c>
      <c r="N362" s="404">
        <v>0</v>
      </c>
      <c r="O362" s="404">
        <v>0</v>
      </c>
      <c r="P362" s="173">
        <v>0</v>
      </c>
      <c r="Q362" s="173"/>
      <c r="R362" s="173"/>
      <c r="S362" s="173"/>
      <c r="T362" s="173"/>
      <c r="U362" s="173"/>
      <c r="V362" s="173"/>
      <c r="W362" s="173"/>
      <c r="X362" s="173"/>
      <c r="Y362" s="173"/>
      <c r="Z362" s="173"/>
      <c r="AA362" s="173"/>
      <c r="AB362" s="173"/>
      <c r="AC362" s="1507">
        <f t="shared" si="83"/>
        <v>192</v>
      </c>
      <c r="AD362" s="1508">
        <f t="shared" si="84"/>
        <v>47393.279999999999</v>
      </c>
      <c r="AE362" s="14">
        <f>(J362-"01.04.2023")/30</f>
        <v>-1.0666666666666667</v>
      </c>
      <c r="AF362" s="14">
        <f t="shared" si="85"/>
        <v>0</v>
      </c>
      <c r="AG362" s="14" t="e">
        <f t="shared" si="86"/>
        <v>#DIV/0!</v>
      </c>
      <c r="AH362" s="14" t="e">
        <f>AG362-AE362</f>
        <v>#DIV/0!</v>
      </c>
      <c r="AI362" s="14">
        <f>AC362-(AE362*AF362)</f>
        <v>192</v>
      </c>
      <c r="AJ362" s="1415"/>
    </row>
    <row r="363" spans="1:36" ht="15.75">
      <c r="A363" s="1415">
        <v>5</v>
      </c>
      <c r="B363" s="517" t="s">
        <v>778</v>
      </c>
      <c r="C363" s="404" t="s">
        <v>65</v>
      </c>
      <c r="D363" s="526">
        <v>533.91999999999996</v>
      </c>
      <c r="E363" s="173">
        <v>0</v>
      </c>
      <c r="F363" s="525">
        <f>D363*E363</f>
        <v>0</v>
      </c>
      <c r="G363" s="173">
        <v>30</v>
      </c>
      <c r="H363" s="520">
        <f>D363*G363</f>
        <v>16017.599999999999</v>
      </c>
      <c r="I363" s="507">
        <v>45007</v>
      </c>
      <c r="J363" s="507">
        <v>45034</v>
      </c>
      <c r="K363" s="508"/>
      <c r="L363" s="404">
        <v>474</v>
      </c>
      <c r="M363" s="507">
        <v>44632</v>
      </c>
      <c r="N363" s="404"/>
      <c r="O363" s="404"/>
      <c r="P363" s="173">
        <v>6</v>
      </c>
      <c r="Q363" s="173"/>
      <c r="R363" s="173"/>
      <c r="S363" s="173"/>
      <c r="T363" s="173"/>
      <c r="U363" s="173"/>
      <c r="V363" s="173"/>
      <c r="W363" s="173"/>
      <c r="X363" s="173"/>
      <c r="Y363" s="173"/>
      <c r="Z363" s="173"/>
      <c r="AA363" s="173"/>
      <c r="AB363" s="173"/>
      <c r="AC363" s="1507">
        <f t="shared" si="83"/>
        <v>24</v>
      </c>
      <c r="AD363" s="1508">
        <f t="shared" si="84"/>
        <v>12814.079999999998</v>
      </c>
      <c r="AE363" s="14">
        <f>(J363-"01.04.2023")/30</f>
        <v>0.56666666666666665</v>
      </c>
      <c r="AF363" s="14">
        <f t="shared" si="85"/>
        <v>2</v>
      </c>
      <c r="AG363" s="14">
        <f t="shared" si="86"/>
        <v>12</v>
      </c>
      <c r="AH363" s="14">
        <f>AG363-AE363</f>
        <v>11.433333333333334</v>
      </c>
      <c r="AI363" s="14">
        <f>AC363-(AE363*AF363)</f>
        <v>22.866666666666667</v>
      </c>
      <c r="AJ363" s="1415"/>
    </row>
    <row r="364" spans="1:36" ht="15.75">
      <c r="A364" s="1415">
        <v>6</v>
      </c>
      <c r="B364" s="517" t="s">
        <v>779</v>
      </c>
      <c r="C364" s="404" t="s">
        <v>295</v>
      </c>
      <c r="D364" s="526">
        <v>181.98</v>
      </c>
      <c r="E364" s="173">
        <v>441</v>
      </c>
      <c r="F364" s="525">
        <f t="shared" si="81"/>
        <v>80253.179999999993</v>
      </c>
      <c r="G364" s="173">
        <v>0</v>
      </c>
      <c r="H364" s="520">
        <f t="shared" si="82"/>
        <v>0</v>
      </c>
      <c r="I364" s="507">
        <v>44501</v>
      </c>
      <c r="J364" s="507">
        <v>45126</v>
      </c>
      <c r="K364" s="507"/>
      <c r="L364" s="507"/>
      <c r="M364" s="507"/>
      <c r="N364" s="404">
        <v>0</v>
      </c>
      <c r="O364" s="404">
        <v>1</v>
      </c>
      <c r="P364" s="173">
        <v>1</v>
      </c>
      <c r="Q364" s="173"/>
      <c r="R364" s="173"/>
      <c r="S364" s="173"/>
      <c r="T364" s="173"/>
      <c r="U364" s="173"/>
      <c r="V364" s="173"/>
      <c r="W364" s="173"/>
      <c r="X364" s="173"/>
      <c r="Y364" s="173"/>
      <c r="Z364" s="173"/>
      <c r="AA364" s="173"/>
      <c r="AB364" s="173"/>
      <c r="AC364" s="1507">
        <f t="shared" si="83"/>
        <v>439</v>
      </c>
      <c r="AD364" s="1508">
        <f t="shared" si="84"/>
        <v>79889.22</v>
      </c>
      <c r="AE364" s="14">
        <f>(J364-"01.04.2023")/30</f>
        <v>3.6333333333333333</v>
      </c>
      <c r="AF364" s="14">
        <f t="shared" si="85"/>
        <v>0.66666666666666663</v>
      </c>
      <c r="AG364" s="14">
        <f t="shared" si="86"/>
        <v>658.5</v>
      </c>
      <c r="AH364" s="14">
        <f>AG364-AE364</f>
        <v>654.86666666666667</v>
      </c>
      <c r="AI364" s="14">
        <f>AC364-(AE364*AF364)</f>
        <v>436.57777777777778</v>
      </c>
      <c r="AJ364" s="1415"/>
    </row>
    <row r="365" spans="1:36" ht="15.75">
      <c r="A365" s="1415">
        <v>7</v>
      </c>
      <c r="B365" s="276" t="s">
        <v>780</v>
      </c>
      <c r="C365" s="173" t="s">
        <v>295</v>
      </c>
      <c r="D365" s="520">
        <v>3025.96</v>
      </c>
      <c r="E365" s="173">
        <v>35</v>
      </c>
      <c r="F365" s="525">
        <f t="shared" si="81"/>
        <v>105908.6</v>
      </c>
      <c r="G365" s="173">
        <v>0</v>
      </c>
      <c r="H365" s="520">
        <f t="shared" si="82"/>
        <v>0</v>
      </c>
      <c r="I365" s="184">
        <v>44566</v>
      </c>
      <c r="J365" s="180" t="s">
        <v>334</v>
      </c>
      <c r="K365" s="173"/>
      <c r="L365" s="173"/>
      <c r="M365" s="173"/>
      <c r="N365" s="173">
        <v>2</v>
      </c>
      <c r="O365" s="173">
        <v>2</v>
      </c>
      <c r="P365" s="173">
        <v>3</v>
      </c>
      <c r="Q365" s="173"/>
      <c r="R365" s="173"/>
      <c r="S365" s="173"/>
      <c r="T365" s="173"/>
      <c r="U365" s="173"/>
      <c r="V365" s="173"/>
      <c r="W365" s="173"/>
      <c r="X365" s="173"/>
      <c r="Y365" s="173"/>
      <c r="Z365" s="173"/>
      <c r="AA365" s="173"/>
      <c r="AB365" s="173"/>
      <c r="AC365" s="1507">
        <f t="shared" si="83"/>
        <v>28</v>
      </c>
      <c r="AD365" s="1508">
        <f t="shared" si="84"/>
        <v>84726.88</v>
      </c>
      <c r="AE365" s="250" t="s">
        <v>334</v>
      </c>
      <c r="AF365" s="14">
        <f t="shared" si="85"/>
        <v>2.3333333333333335</v>
      </c>
      <c r="AG365" s="14">
        <f t="shared" si="86"/>
        <v>12</v>
      </c>
      <c r="AH365" s="250" t="s">
        <v>334</v>
      </c>
      <c r="AI365" s="250" t="s">
        <v>334</v>
      </c>
      <c r="AJ365" s="1415"/>
    </row>
    <row r="366" spans="1:36" ht="15.75">
      <c r="A366" s="1415">
        <v>8</v>
      </c>
      <c r="B366" s="276" t="s">
        <v>1247</v>
      </c>
      <c r="C366" s="173" t="s">
        <v>295</v>
      </c>
      <c r="D366" s="520">
        <v>2730.64</v>
      </c>
      <c r="E366" s="173">
        <v>20</v>
      </c>
      <c r="F366" s="525">
        <f t="shared" si="81"/>
        <v>54612.799999999996</v>
      </c>
      <c r="G366" s="173">
        <v>0</v>
      </c>
      <c r="H366" s="520">
        <f t="shared" si="82"/>
        <v>0</v>
      </c>
      <c r="I366" s="184">
        <v>44566</v>
      </c>
      <c r="J366" s="180" t="s">
        <v>334</v>
      </c>
      <c r="K366" s="173"/>
      <c r="L366" s="173"/>
      <c r="M366" s="173"/>
      <c r="N366" s="173">
        <v>4</v>
      </c>
      <c r="O366" s="173">
        <v>4</v>
      </c>
      <c r="P366" s="173">
        <v>5</v>
      </c>
      <c r="Q366" s="173"/>
      <c r="R366" s="173"/>
      <c r="S366" s="173"/>
      <c r="T366" s="173"/>
      <c r="U366" s="173"/>
      <c r="V366" s="173"/>
      <c r="W366" s="173"/>
      <c r="X366" s="173"/>
      <c r="Y366" s="173"/>
      <c r="Z366" s="173"/>
      <c r="AA366" s="173"/>
      <c r="AB366" s="173"/>
      <c r="AC366" s="1507">
        <f t="shared" si="83"/>
        <v>7</v>
      </c>
      <c r="AD366" s="1508">
        <f t="shared" si="84"/>
        <v>19114.48</v>
      </c>
      <c r="AE366" s="250" t="s">
        <v>334</v>
      </c>
      <c r="AF366" s="14">
        <f t="shared" si="85"/>
        <v>4.333333333333333</v>
      </c>
      <c r="AG366" s="14">
        <f t="shared" si="86"/>
        <v>1.6153846153846154</v>
      </c>
      <c r="AH366" s="250" t="s">
        <v>334</v>
      </c>
      <c r="AI366" s="250" t="s">
        <v>334</v>
      </c>
      <c r="AJ366" s="1415"/>
    </row>
    <row r="367" spans="1:36" ht="15.75">
      <c r="A367" s="1415">
        <v>10</v>
      </c>
      <c r="B367" s="276" t="s">
        <v>781</v>
      </c>
      <c r="C367" s="173" t="s">
        <v>294</v>
      </c>
      <c r="D367" s="520">
        <v>265.61</v>
      </c>
      <c r="E367" s="173">
        <v>1750</v>
      </c>
      <c r="F367" s="525">
        <f t="shared" si="81"/>
        <v>464817.5</v>
      </c>
      <c r="G367" s="173">
        <v>0</v>
      </c>
      <c r="H367" s="520">
        <f t="shared" si="82"/>
        <v>0</v>
      </c>
      <c r="I367" s="184">
        <v>44558</v>
      </c>
      <c r="J367" s="184">
        <v>45413</v>
      </c>
      <c r="K367" s="184"/>
      <c r="L367" s="173">
        <v>1644</v>
      </c>
      <c r="M367" s="184">
        <v>44553</v>
      </c>
      <c r="N367" s="173">
        <v>540</v>
      </c>
      <c r="O367" s="173">
        <v>450</v>
      </c>
      <c r="P367" s="173">
        <v>520</v>
      </c>
      <c r="Q367" s="173"/>
      <c r="R367" s="173"/>
      <c r="S367" s="173"/>
      <c r="T367" s="173"/>
      <c r="U367" s="173"/>
      <c r="V367" s="173"/>
      <c r="W367" s="173"/>
      <c r="X367" s="173"/>
      <c r="Y367" s="173"/>
      <c r="Z367" s="173"/>
      <c r="AA367" s="173"/>
      <c r="AB367" s="173"/>
      <c r="AC367" s="1507">
        <f t="shared" si="83"/>
        <v>240</v>
      </c>
      <c r="AD367" s="1508">
        <f t="shared" si="84"/>
        <v>63746.400000000001</v>
      </c>
      <c r="AE367" s="14">
        <f>(J367-"01.04.2023")/30</f>
        <v>13.2</v>
      </c>
      <c r="AF367" s="14">
        <f t="shared" si="85"/>
        <v>503.33333333333331</v>
      </c>
      <c r="AG367" s="14">
        <f t="shared" si="86"/>
        <v>0.47682119205298013</v>
      </c>
      <c r="AH367" s="14">
        <f>AG367-AE367</f>
        <v>-12.723178807947018</v>
      </c>
      <c r="AI367" s="14">
        <f>AC367-(AE367*AF367)</f>
        <v>-6403.9999999999991</v>
      </c>
      <c r="AJ367" s="1415"/>
    </row>
    <row r="368" spans="1:36" ht="15.75">
      <c r="A368" s="1415">
        <v>14</v>
      </c>
      <c r="B368" s="276" t="s">
        <v>782</v>
      </c>
      <c r="C368" s="173" t="s">
        <v>295</v>
      </c>
      <c r="D368" s="520">
        <v>12.38</v>
      </c>
      <c r="E368" s="173">
        <v>4</v>
      </c>
      <c r="F368" s="525">
        <f t="shared" si="81"/>
        <v>49.52</v>
      </c>
      <c r="G368" s="173">
        <v>0</v>
      </c>
      <c r="H368" s="520">
        <f t="shared" si="82"/>
        <v>0</v>
      </c>
      <c r="I368" s="184">
        <v>44594</v>
      </c>
      <c r="J368" s="180" t="s">
        <v>334</v>
      </c>
      <c r="K368" s="204"/>
      <c r="L368" s="204"/>
      <c r="M368" s="204"/>
      <c r="N368" s="173">
        <v>0</v>
      </c>
      <c r="O368" s="173">
        <v>0</v>
      </c>
      <c r="P368" s="173">
        <v>0</v>
      </c>
      <c r="Q368" s="173"/>
      <c r="R368" s="173"/>
      <c r="S368" s="173"/>
      <c r="T368" s="173"/>
      <c r="U368" s="173"/>
      <c r="V368" s="173"/>
      <c r="W368" s="173"/>
      <c r="X368" s="173"/>
      <c r="Y368" s="173"/>
      <c r="Z368" s="204"/>
      <c r="AA368" s="204"/>
      <c r="AB368" s="204"/>
      <c r="AC368" s="1507">
        <f t="shared" si="83"/>
        <v>4</v>
      </c>
      <c r="AD368" s="1508">
        <f t="shared" si="84"/>
        <v>49.52</v>
      </c>
      <c r="AE368" s="250" t="s">
        <v>334</v>
      </c>
      <c r="AF368" s="14">
        <f t="shared" si="85"/>
        <v>0</v>
      </c>
      <c r="AG368" s="14" t="e">
        <f t="shared" si="86"/>
        <v>#DIV/0!</v>
      </c>
      <c r="AH368" s="250" t="s">
        <v>334</v>
      </c>
      <c r="AI368" s="250" t="s">
        <v>334</v>
      </c>
      <c r="AJ368" s="1415"/>
    </row>
    <row r="369" spans="1:36" ht="15.75">
      <c r="A369" s="1415">
        <v>18</v>
      </c>
      <c r="B369" s="276" t="s">
        <v>782</v>
      </c>
      <c r="C369" s="173" t="s">
        <v>181</v>
      </c>
      <c r="D369" s="520">
        <v>33.58</v>
      </c>
      <c r="E369" s="173">
        <v>0</v>
      </c>
      <c r="F369" s="525">
        <f t="shared" si="81"/>
        <v>0</v>
      </c>
      <c r="G369" s="173">
        <v>1</v>
      </c>
      <c r="H369" s="520">
        <f t="shared" si="82"/>
        <v>33.58</v>
      </c>
      <c r="I369" s="184">
        <v>45007</v>
      </c>
      <c r="J369" s="185" t="s">
        <v>334</v>
      </c>
      <c r="K369" s="204"/>
      <c r="L369" s="204">
        <v>474</v>
      </c>
      <c r="M369" s="527">
        <v>44632</v>
      </c>
      <c r="N369" s="173"/>
      <c r="O369" s="173"/>
      <c r="P369" s="173">
        <v>0</v>
      </c>
      <c r="Q369" s="173"/>
      <c r="R369" s="173"/>
      <c r="S369" s="173"/>
      <c r="T369" s="173"/>
      <c r="U369" s="173"/>
      <c r="V369" s="173"/>
      <c r="W369" s="173"/>
      <c r="X369" s="173"/>
      <c r="Y369" s="173"/>
      <c r="Z369" s="204"/>
      <c r="AA369" s="204"/>
      <c r="AB369" s="204"/>
      <c r="AC369" s="1507">
        <f t="shared" si="83"/>
        <v>1</v>
      </c>
      <c r="AD369" s="1508">
        <f t="shared" si="84"/>
        <v>33.58</v>
      </c>
      <c r="AE369" s="250" t="s">
        <v>334</v>
      </c>
      <c r="AF369" s="14">
        <f t="shared" si="85"/>
        <v>0</v>
      </c>
      <c r="AG369" s="14" t="e">
        <f t="shared" si="86"/>
        <v>#DIV/0!</v>
      </c>
      <c r="AH369" s="250" t="s">
        <v>334</v>
      </c>
      <c r="AI369" s="250" t="s">
        <v>334</v>
      </c>
      <c r="AJ369" s="1415"/>
    </row>
    <row r="370" spans="1:36" ht="15.75">
      <c r="A370" s="1415">
        <v>22</v>
      </c>
      <c r="B370" s="276" t="s">
        <v>10032</v>
      </c>
      <c r="C370" s="173" t="s">
        <v>143</v>
      </c>
      <c r="D370" s="520">
        <v>40.912039999999998</v>
      </c>
      <c r="E370" s="173">
        <v>0</v>
      </c>
      <c r="F370" s="525">
        <f t="shared" si="81"/>
        <v>0</v>
      </c>
      <c r="G370" s="173">
        <v>5</v>
      </c>
      <c r="H370" s="520">
        <f t="shared" si="82"/>
        <v>204.56019999999998</v>
      </c>
      <c r="I370" s="184">
        <v>45007</v>
      </c>
      <c r="J370" s="185">
        <v>45260</v>
      </c>
      <c r="K370" s="204"/>
      <c r="L370" s="204">
        <v>474</v>
      </c>
      <c r="M370" s="527">
        <v>44632</v>
      </c>
      <c r="N370" s="173"/>
      <c r="O370" s="173"/>
      <c r="P370" s="173">
        <v>1</v>
      </c>
      <c r="Q370" s="173"/>
      <c r="R370" s="173"/>
      <c r="S370" s="173"/>
      <c r="T370" s="173"/>
      <c r="U370" s="173"/>
      <c r="V370" s="173"/>
      <c r="W370" s="173"/>
      <c r="X370" s="173"/>
      <c r="Y370" s="173"/>
      <c r="Z370" s="204"/>
      <c r="AA370" s="204"/>
      <c r="AB370" s="204"/>
      <c r="AC370" s="1507">
        <f t="shared" si="83"/>
        <v>4</v>
      </c>
      <c r="AD370" s="1508">
        <f t="shared" si="84"/>
        <v>163.64815999999999</v>
      </c>
      <c r="AE370" s="14">
        <f>(J370-"01.04.2023")/30</f>
        <v>8.1</v>
      </c>
      <c r="AF370" s="14">
        <f t="shared" si="85"/>
        <v>0.33333333333333331</v>
      </c>
      <c r="AG370" s="14">
        <f t="shared" si="86"/>
        <v>12</v>
      </c>
      <c r="AH370" s="14">
        <f>AG370-AE370</f>
        <v>3.9000000000000004</v>
      </c>
      <c r="AI370" s="14">
        <f>AC370-(AE370*AF370)</f>
        <v>1.3000000000000003</v>
      </c>
      <c r="AJ370" s="1415"/>
    </row>
    <row r="371" spans="1:36" ht="15.75">
      <c r="A371" s="1415">
        <v>23</v>
      </c>
      <c r="B371" s="276" t="s">
        <v>783</v>
      </c>
      <c r="C371" s="173" t="s">
        <v>295</v>
      </c>
      <c r="D371" s="520">
        <v>1810.44</v>
      </c>
      <c r="E371" s="173">
        <v>9</v>
      </c>
      <c r="F371" s="525">
        <f t="shared" si="81"/>
        <v>16293.960000000001</v>
      </c>
      <c r="G371" s="173">
        <v>0</v>
      </c>
      <c r="H371" s="520">
        <f t="shared" si="82"/>
        <v>0</v>
      </c>
      <c r="I371" s="184">
        <v>44566</v>
      </c>
      <c r="J371" s="180" t="s">
        <v>334</v>
      </c>
      <c r="K371" s="204"/>
      <c r="L371" s="204"/>
      <c r="M371" s="204"/>
      <c r="N371" s="173">
        <v>0</v>
      </c>
      <c r="O371" s="173">
        <v>0</v>
      </c>
      <c r="P371" s="173">
        <v>1</v>
      </c>
      <c r="Q371" s="173"/>
      <c r="R371" s="173"/>
      <c r="S371" s="173"/>
      <c r="T371" s="173"/>
      <c r="U371" s="173"/>
      <c r="V371" s="173"/>
      <c r="W371" s="173"/>
      <c r="X371" s="173"/>
      <c r="Y371" s="173"/>
      <c r="Z371" s="204"/>
      <c r="AA371" s="204"/>
      <c r="AB371" s="204"/>
      <c r="AC371" s="1507">
        <f t="shared" si="83"/>
        <v>8</v>
      </c>
      <c r="AD371" s="1508">
        <f t="shared" si="84"/>
        <v>14483.52</v>
      </c>
      <c r="AE371" s="250" t="s">
        <v>334</v>
      </c>
      <c r="AF371" s="14">
        <f t="shared" si="85"/>
        <v>0.33333333333333331</v>
      </c>
      <c r="AG371" s="14">
        <f t="shared" si="86"/>
        <v>24</v>
      </c>
      <c r="AH371" s="250" t="s">
        <v>334</v>
      </c>
      <c r="AI371" s="250" t="s">
        <v>334</v>
      </c>
      <c r="AJ371" s="1415"/>
    </row>
    <row r="372" spans="1:36" ht="15.75">
      <c r="A372" s="1415">
        <v>25</v>
      </c>
      <c r="B372" s="276" t="s">
        <v>784</v>
      </c>
      <c r="C372" s="173" t="s">
        <v>294</v>
      </c>
      <c r="D372" s="520">
        <v>77.849999999999994</v>
      </c>
      <c r="E372" s="173">
        <v>1830</v>
      </c>
      <c r="F372" s="525">
        <f t="shared" si="81"/>
        <v>142465.5</v>
      </c>
      <c r="G372" s="173">
        <v>0</v>
      </c>
      <c r="H372" s="520">
        <f t="shared" si="82"/>
        <v>0</v>
      </c>
      <c r="I372" s="184">
        <v>44558</v>
      </c>
      <c r="J372" s="184">
        <v>45168</v>
      </c>
      <c r="K372" s="204"/>
      <c r="L372" s="173">
        <v>1644</v>
      </c>
      <c r="M372" s="184">
        <v>44553</v>
      </c>
      <c r="N372" s="173">
        <v>570</v>
      </c>
      <c r="O372" s="173">
        <v>480</v>
      </c>
      <c r="P372" s="173">
        <v>540</v>
      </c>
      <c r="Q372" s="173"/>
      <c r="R372" s="173"/>
      <c r="S372" s="173"/>
      <c r="T372" s="173"/>
      <c r="U372" s="173"/>
      <c r="V372" s="173"/>
      <c r="W372" s="173"/>
      <c r="X372" s="173"/>
      <c r="Y372" s="173"/>
      <c r="Z372" s="204"/>
      <c r="AA372" s="204"/>
      <c r="AB372" s="204"/>
      <c r="AC372" s="1507">
        <f t="shared" si="83"/>
        <v>240</v>
      </c>
      <c r="AD372" s="1508">
        <f t="shared" si="84"/>
        <v>18684</v>
      </c>
      <c r="AE372" s="14">
        <f>(J372-"01.04.2023")/30</f>
        <v>5.0333333333333332</v>
      </c>
      <c r="AF372" s="14">
        <f t="shared" si="85"/>
        <v>530</v>
      </c>
      <c r="AG372" s="14">
        <f t="shared" si="86"/>
        <v>0.45283018867924529</v>
      </c>
      <c r="AH372" s="14">
        <f>AG372-AE372</f>
        <v>-4.580503144654088</v>
      </c>
      <c r="AI372" s="14">
        <f>AC372-(AE372*AF372)</f>
        <v>-2427.6666666666665</v>
      </c>
      <c r="AJ372" s="1415"/>
    </row>
    <row r="373" spans="1:36" ht="15.75">
      <c r="A373" s="1415">
        <v>28</v>
      </c>
      <c r="B373" s="276" t="s">
        <v>785</v>
      </c>
      <c r="C373" s="173" t="s">
        <v>295</v>
      </c>
      <c r="D373" s="520">
        <v>30895.18</v>
      </c>
      <c r="E373" s="173">
        <v>66</v>
      </c>
      <c r="F373" s="525">
        <f t="shared" si="81"/>
        <v>2039081.8800000001</v>
      </c>
      <c r="G373" s="173">
        <v>0</v>
      </c>
      <c r="H373" s="520">
        <f t="shared" si="82"/>
        <v>0</v>
      </c>
      <c r="I373" s="184">
        <v>44922</v>
      </c>
      <c r="J373" s="184">
        <v>45444</v>
      </c>
      <c r="K373" s="204"/>
      <c r="L373" s="173">
        <v>1146</v>
      </c>
      <c r="M373" s="184">
        <v>44917</v>
      </c>
      <c r="N373" s="173">
        <v>27</v>
      </c>
      <c r="O373" s="173">
        <v>0</v>
      </c>
      <c r="P373" s="173">
        <v>15</v>
      </c>
      <c r="Q373" s="173"/>
      <c r="R373" s="173"/>
      <c r="S373" s="173"/>
      <c r="T373" s="173"/>
      <c r="U373" s="173"/>
      <c r="V373" s="173"/>
      <c r="W373" s="173"/>
      <c r="X373" s="173"/>
      <c r="Y373" s="173"/>
      <c r="Z373" s="204"/>
      <c r="AA373" s="204"/>
      <c r="AB373" s="204"/>
      <c r="AC373" s="1507">
        <f t="shared" si="83"/>
        <v>24</v>
      </c>
      <c r="AD373" s="1508">
        <f t="shared" si="84"/>
        <v>741484.32000000007</v>
      </c>
      <c r="AE373" s="14">
        <f t="shared" ref="AE373:AE377" si="87">(J373-"01.04.2023")/30</f>
        <v>14.233333333333333</v>
      </c>
      <c r="AF373" s="14">
        <f t="shared" si="85"/>
        <v>14</v>
      </c>
      <c r="AG373" s="14">
        <f t="shared" si="86"/>
        <v>1.7142857142857142</v>
      </c>
      <c r="AH373" s="14">
        <f t="shared" ref="AH373:AH377" si="88">AG373-AE373</f>
        <v>-12.519047619047619</v>
      </c>
      <c r="AI373" s="14">
        <f t="shared" ref="AI373:AI377" si="89">AC373-(AE373*AF373)</f>
        <v>-175.26666666666665</v>
      </c>
      <c r="AJ373" s="1415"/>
    </row>
    <row r="374" spans="1:36" ht="15.75">
      <c r="A374" s="1415">
        <v>29</v>
      </c>
      <c r="B374" s="276" t="s">
        <v>8039</v>
      </c>
      <c r="C374" s="173" t="s">
        <v>181</v>
      </c>
      <c r="D374" s="520">
        <v>182</v>
      </c>
      <c r="E374" s="173">
        <v>2050</v>
      </c>
      <c r="F374" s="525">
        <f t="shared" si="81"/>
        <v>373100</v>
      </c>
      <c r="G374" s="173">
        <v>0</v>
      </c>
      <c r="H374" s="520">
        <f t="shared" si="82"/>
        <v>0</v>
      </c>
      <c r="I374" s="184">
        <v>44921</v>
      </c>
      <c r="J374" s="184">
        <v>45405</v>
      </c>
      <c r="K374" s="204"/>
      <c r="L374" s="173">
        <v>1145</v>
      </c>
      <c r="M374" s="184">
        <v>44917</v>
      </c>
      <c r="N374" s="173">
        <v>0</v>
      </c>
      <c r="O374" s="173">
        <v>126</v>
      </c>
      <c r="P374" s="173">
        <v>241</v>
      </c>
      <c r="Q374" s="173"/>
      <c r="R374" s="173"/>
      <c r="S374" s="173"/>
      <c r="T374" s="173"/>
      <c r="U374" s="173"/>
      <c r="V374" s="173"/>
      <c r="W374" s="173"/>
      <c r="X374" s="173"/>
      <c r="Y374" s="173"/>
      <c r="Z374" s="204"/>
      <c r="AA374" s="204"/>
      <c r="AB374" s="204"/>
      <c r="AC374" s="1507">
        <f t="shared" si="83"/>
        <v>1683</v>
      </c>
      <c r="AD374" s="1508">
        <f t="shared" si="84"/>
        <v>306306</v>
      </c>
      <c r="AE374" s="14">
        <f t="shared" si="87"/>
        <v>12.933333333333334</v>
      </c>
      <c r="AF374" s="14">
        <f t="shared" si="85"/>
        <v>122.33333333333333</v>
      </c>
      <c r="AG374" s="14">
        <f t="shared" si="86"/>
        <v>13.757493188010899</v>
      </c>
      <c r="AH374" s="14">
        <f t="shared" si="88"/>
        <v>0.82415985467756592</v>
      </c>
      <c r="AI374" s="14">
        <f t="shared" si="89"/>
        <v>100.82222222222231</v>
      </c>
      <c r="AJ374" s="1415"/>
    </row>
    <row r="375" spans="1:36" ht="15.75">
      <c r="A375" s="1415">
        <v>30</v>
      </c>
      <c r="B375" s="276" t="s">
        <v>6544</v>
      </c>
      <c r="C375" s="173" t="s">
        <v>181</v>
      </c>
      <c r="D375" s="520">
        <v>268</v>
      </c>
      <c r="E375" s="173">
        <v>1480</v>
      </c>
      <c r="F375" s="525">
        <f t="shared" si="81"/>
        <v>396640</v>
      </c>
      <c r="G375" s="173">
        <v>0</v>
      </c>
      <c r="H375" s="520">
        <f t="shared" si="82"/>
        <v>0</v>
      </c>
      <c r="I375" s="184">
        <v>44883</v>
      </c>
      <c r="J375" s="184">
        <v>45565</v>
      </c>
      <c r="K375" s="204"/>
      <c r="L375" s="173"/>
      <c r="M375" s="173"/>
      <c r="N375" s="173">
        <v>340</v>
      </c>
      <c r="O375" s="173">
        <v>480</v>
      </c>
      <c r="P375" s="173">
        <v>540</v>
      </c>
      <c r="Q375" s="173"/>
      <c r="R375" s="173"/>
      <c r="S375" s="173"/>
      <c r="T375" s="173"/>
      <c r="U375" s="173"/>
      <c r="V375" s="173"/>
      <c r="W375" s="173"/>
      <c r="X375" s="173"/>
      <c r="Y375" s="173"/>
      <c r="Z375" s="204"/>
      <c r="AA375" s="204"/>
      <c r="AB375" s="204"/>
      <c r="AC375" s="1507">
        <f t="shared" si="83"/>
        <v>120</v>
      </c>
      <c r="AD375" s="1508">
        <f t="shared" si="84"/>
        <v>32160</v>
      </c>
      <c r="AE375" s="14">
        <f t="shared" si="87"/>
        <v>18.266666666666666</v>
      </c>
      <c r="AF375" s="14">
        <f t="shared" si="85"/>
        <v>453.33333333333331</v>
      </c>
      <c r="AG375" s="14">
        <f t="shared" si="86"/>
        <v>0.26470588235294118</v>
      </c>
      <c r="AH375" s="14">
        <f t="shared" si="88"/>
        <v>-18.001960784313724</v>
      </c>
      <c r="AI375" s="14">
        <f t="shared" si="89"/>
        <v>-8160.8888888888887</v>
      </c>
      <c r="AJ375" s="1415"/>
    </row>
    <row r="376" spans="1:36" ht="15.75">
      <c r="A376" s="1415">
        <v>31</v>
      </c>
      <c r="B376" s="276" t="s">
        <v>786</v>
      </c>
      <c r="C376" s="173" t="s">
        <v>295</v>
      </c>
      <c r="D376" s="520">
        <v>1.23</v>
      </c>
      <c r="E376" s="173">
        <v>441</v>
      </c>
      <c r="F376" s="525">
        <f t="shared" si="81"/>
        <v>542.42999999999995</v>
      </c>
      <c r="G376" s="173">
        <v>0</v>
      </c>
      <c r="H376" s="520">
        <f t="shared" si="82"/>
        <v>0</v>
      </c>
      <c r="I376" s="184">
        <v>44574</v>
      </c>
      <c r="J376" s="184">
        <v>45838</v>
      </c>
      <c r="K376" s="204"/>
      <c r="L376" s="204"/>
      <c r="M376" s="204"/>
      <c r="N376" s="173">
        <v>0</v>
      </c>
      <c r="O376" s="173">
        <v>1</v>
      </c>
      <c r="P376" s="173">
        <v>1</v>
      </c>
      <c r="Q376" s="173"/>
      <c r="R376" s="173"/>
      <c r="S376" s="173"/>
      <c r="T376" s="173"/>
      <c r="U376" s="173"/>
      <c r="V376" s="173"/>
      <c r="W376" s="173"/>
      <c r="X376" s="173"/>
      <c r="Y376" s="173"/>
      <c r="Z376" s="204"/>
      <c r="AA376" s="204"/>
      <c r="AB376" s="204"/>
      <c r="AC376" s="1507">
        <f t="shared" si="83"/>
        <v>439</v>
      </c>
      <c r="AD376" s="1508">
        <f t="shared" si="84"/>
        <v>539.97</v>
      </c>
      <c r="AE376" s="14">
        <f t="shared" si="87"/>
        <v>27.366666666666667</v>
      </c>
      <c r="AF376" s="14">
        <f t="shared" si="85"/>
        <v>0.66666666666666663</v>
      </c>
      <c r="AG376" s="14">
        <f t="shared" si="86"/>
        <v>658.5</v>
      </c>
      <c r="AH376" s="14">
        <f t="shared" si="88"/>
        <v>631.13333333333333</v>
      </c>
      <c r="AI376" s="14">
        <f t="shared" si="89"/>
        <v>420.75555555555553</v>
      </c>
      <c r="AJ376" s="1415"/>
    </row>
    <row r="377" spans="1:36" ht="15.75">
      <c r="A377" s="1415">
        <v>35</v>
      </c>
      <c r="B377" s="276" t="s">
        <v>5149</v>
      </c>
      <c r="C377" s="173" t="s">
        <v>66</v>
      </c>
      <c r="D377" s="520">
        <v>3.5398399999999999</v>
      </c>
      <c r="E377" s="173">
        <v>0</v>
      </c>
      <c r="F377" s="525">
        <f>D377*E377</f>
        <v>0</v>
      </c>
      <c r="G377" s="173">
        <v>30</v>
      </c>
      <c r="H377" s="520">
        <f>D377*G377</f>
        <v>106.1952</v>
      </c>
      <c r="I377" s="184">
        <v>45007</v>
      </c>
      <c r="J377" s="185">
        <v>46326</v>
      </c>
      <c r="K377" s="204"/>
      <c r="L377" s="204">
        <v>474</v>
      </c>
      <c r="M377" s="527">
        <v>44632</v>
      </c>
      <c r="N377" s="173"/>
      <c r="O377" s="173"/>
      <c r="P377" s="173">
        <v>6</v>
      </c>
      <c r="Q377" s="173"/>
      <c r="R377" s="173"/>
      <c r="S377" s="173"/>
      <c r="T377" s="173"/>
      <c r="U377" s="173"/>
      <c r="V377" s="173"/>
      <c r="W377" s="173"/>
      <c r="X377" s="173"/>
      <c r="Y377" s="173"/>
      <c r="Z377" s="204"/>
      <c r="AA377" s="204"/>
      <c r="AB377" s="204"/>
      <c r="AC377" s="1507">
        <f t="shared" si="83"/>
        <v>24</v>
      </c>
      <c r="AD377" s="1508">
        <f t="shared" si="84"/>
        <v>84.956159999999997</v>
      </c>
      <c r="AE377" s="14">
        <f t="shared" si="87"/>
        <v>43.633333333333333</v>
      </c>
      <c r="AF377" s="14">
        <f t="shared" si="85"/>
        <v>2</v>
      </c>
      <c r="AG377" s="14">
        <f t="shared" si="86"/>
        <v>12</v>
      </c>
      <c r="AH377" s="14">
        <f t="shared" si="88"/>
        <v>-31.633333333333333</v>
      </c>
      <c r="AI377" s="14">
        <f t="shared" si="89"/>
        <v>-63.266666666666666</v>
      </c>
      <c r="AJ377" s="1415"/>
    </row>
    <row r="378" spans="1:36" ht="15.75">
      <c r="A378" s="4878" t="s">
        <v>20</v>
      </c>
      <c r="B378" s="4789"/>
      <c r="C378" s="4789"/>
      <c r="D378" s="4789"/>
      <c r="E378" s="4789"/>
      <c r="F378" s="4789"/>
      <c r="G378" s="4789"/>
      <c r="H378" s="4789"/>
      <c r="I378" s="4789"/>
      <c r="J378" s="4789"/>
      <c r="K378" s="4789"/>
      <c r="L378" s="4789"/>
      <c r="M378" s="4790"/>
      <c r="N378" s="4788"/>
      <c r="O378" s="4789"/>
      <c r="P378" s="4789"/>
      <c r="Q378" s="4789"/>
      <c r="R378" s="4789"/>
      <c r="S378" s="4789"/>
      <c r="T378" s="4789"/>
      <c r="U378" s="4789"/>
      <c r="V378" s="4789"/>
      <c r="W378" s="4789"/>
      <c r="X378" s="4789"/>
      <c r="Y378" s="4789"/>
      <c r="Z378" s="4789"/>
      <c r="AA378" s="4789"/>
      <c r="AB378" s="4789"/>
      <c r="AC378" s="4789"/>
      <c r="AD378" s="4789"/>
      <c r="AE378" s="4789"/>
      <c r="AF378" s="4789"/>
      <c r="AG378" s="4789"/>
      <c r="AH378" s="4789"/>
      <c r="AI378" s="4789"/>
      <c r="AJ378" s="4790"/>
    </row>
    <row r="379" spans="1:36" ht="15.75">
      <c r="A379" s="4879" t="s">
        <v>293</v>
      </c>
      <c r="B379" s="4880"/>
      <c r="C379" s="4880"/>
      <c r="D379" s="4880"/>
      <c r="E379" s="4880"/>
      <c r="F379" s="4880"/>
      <c r="G379" s="4880"/>
      <c r="H379" s="4880"/>
      <c r="I379" s="4880"/>
      <c r="J379" s="4880"/>
      <c r="K379" s="4880"/>
      <c r="L379" s="4880"/>
      <c r="M379" s="4880"/>
      <c r="N379" s="4880"/>
      <c r="O379" s="4880"/>
      <c r="P379" s="4880"/>
      <c r="Q379" s="4880"/>
      <c r="R379" s="4880"/>
      <c r="S379" s="4880"/>
      <c r="T379" s="4880"/>
      <c r="U379" s="4880"/>
      <c r="V379" s="4880"/>
      <c r="W379" s="4880"/>
      <c r="X379" s="4880"/>
      <c r="Y379" s="4880"/>
      <c r="Z379" s="4880"/>
      <c r="AA379" s="4880"/>
      <c r="AB379" s="4880"/>
      <c r="AC379" s="4880"/>
      <c r="AD379" s="4880"/>
      <c r="AE379" s="4880"/>
      <c r="AF379" s="4880"/>
      <c r="AG379" s="4880"/>
      <c r="AH379" s="4880"/>
      <c r="AI379" s="4881"/>
      <c r="AJ379" s="1415"/>
    </row>
    <row r="380" spans="1:36" ht="15.75">
      <c r="A380" s="1415">
        <v>2</v>
      </c>
      <c r="B380" s="276" t="s">
        <v>5757</v>
      </c>
      <c r="C380" s="173" t="s">
        <v>295</v>
      </c>
      <c r="D380" s="528">
        <v>0</v>
      </c>
      <c r="E380" s="173">
        <v>1476</v>
      </c>
      <c r="F380" s="520">
        <f t="shared" ref="F380:F394" si="90">D380*E380</f>
        <v>0</v>
      </c>
      <c r="G380" s="173">
        <v>0</v>
      </c>
      <c r="H380" s="177">
        <f t="shared" ref="H380:H399" si="91">D380*G380</f>
        <v>0</v>
      </c>
      <c r="I380" s="184">
        <v>44824</v>
      </c>
      <c r="J380" s="184">
        <v>45206</v>
      </c>
      <c r="K380" s="529"/>
      <c r="L380" s="173">
        <v>776</v>
      </c>
      <c r="M380" s="530">
        <v>44820</v>
      </c>
      <c r="N380" s="173">
        <v>530</v>
      </c>
      <c r="O380" s="173">
        <v>327</v>
      </c>
      <c r="P380" s="173">
        <v>274</v>
      </c>
      <c r="Q380" s="173"/>
      <c r="R380" s="173"/>
      <c r="S380" s="173"/>
      <c r="T380" s="173"/>
      <c r="U380" s="173"/>
      <c r="V380" s="173"/>
      <c r="W380" s="173"/>
      <c r="X380" s="173"/>
      <c r="Y380" s="173"/>
      <c r="Z380" s="204"/>
      <c r="AA380" s="204"/>
      <c r="AB380" s="204"/>
      <c r="AC380" s="1507">
        <f t="shared" ref="AC380:AC399" si="92">E380+G380-N380-O380-AA380-P380-Q380-R380-S380-T380-U380-V380-W380-X380-Y380</f>
        <v>345</v>
      </c>
      <c r="AD380" s="1508">
        <f t="shared" ref="AD380:AD399" si="93">D380*AC380</f>
        <v>0</v>
      </c>
      <c r="AE380" s="14">
        <f t="shared" ref="AE380:AE399" si="94">(J380-"01.04.2023")/30</f>
        <v>6.3</v>
      </c>
      <c r="AF380" s="14">
        <f t="shared" ref="AF380:AF399" si="95">(N380+O380+P380+Q380+R380+S380+T380+U380+V380+W380+X380+Y380)/3</f>
        <v>377</v>
      </c>
      <c r="AG380" s="14">
        <f t="shared" ref="AG380:AG399" si="96">AC380/AF380</f>
        <v>0.91511936339522548</v>
      </c>
      <c r="AH380" s="14">
        <f t="shared" ref="AH380:AH399" si="97">AG380-AE380</f>
        <v>-5.3848806366047741</v>
      </c>
      <c r="AI380" s="14">
        <f t="shared" ref="AI380:AI399" si="98">AC380-(AE380*AF380)</f>
        <v>-2030.1</v>
      </c>
      <c r="AJ380" s="1415"/>
    </row>
    <row r="381" spans="1:36" ht="15.75">
      <c r="A381" s="1415">
        <v>4</v>
      </c>
      <c r="B381" s="276" t="s">
        <v>1250</v>
      </c>
      <c r="C381" s="173" t="s">
        <v>295</v>
      </c>
      <c r="D381" s="528">
        <v>2.0099999999999998</v>
      </c>
      <c r="E381" s="173">
        <v>214900</v>
      </c>
      <c r="F381" s="520">
        <f t="shared" si="90"/>
        <v>431948.99999999994</v>
      </c>
      <c r="G381" s="173">
        <v>0</v>
      </c>
      <c r="H381" s="177">
        <f t="shared" si="91"/>
        <v>0</v>
      </c>
      <c r="I381" s="184">
        <v>44824</v>
      </c>
      <c r="J381" s="184">
        <v>45284</v>
      </c>
      <c r="K381" s="529"/>
      <c r="L381" s="173">
        <v>776</v>
      </c>
      <c r="M381" s="530">
        <v>44820</v>
      </c>
      <c r="N381" s="173">
        <v>109300</v>
      </c>
      <c r="O381" s="173">
        <v>55650</v>
      </c>
      <c r="P381" s="173">
        <v>39150</v>
      </c>
      <c r="Q381" s="173"/>
      <c r="R381" s="173"/>
      <c r="S381" s="173"/>
      <c r="T381" s="173"/>
      <c r="U381" s="173"/>
      <c r="V381" s="173"/>
      <c r="W381" s="173"/>
      <c r="X381" s="173"/>
      <c r="Y381" s="173"/>
      <c r="Z381" s="204"/>
      <c r="AA381" s="204"/>
      <c r="AB381" s="204"/>
      <c r="AC381" s="1507">
        <f t="shared" si="92"/>
        <v>10800</v>
      </c>
      <c r="AD381" s="1508">
        <f t="shared" si="93"/>
        <v>21707.999999999996</v>
      </c>
      <c r="AE381" s="14">
        <f t="shared" si="94"/>
        <v>8.9</v>
      </c>
      <c r="AF381" s="14">
        <f t="shared" si="95"/>
        <v>68033.333333333328</v>
      </c>
      <c r="AG381" s="14">
        <f t="shared" si="96"/>
        <v>0.15874571288584027</v>
      </c>
      <c r="AH381" s="14">
        <f t="shared" si="97"/>
        <v>-8.7412542871141596</v>
      </c>
      <c r="AI381" s="14">
        <f t="shared" si="98"/>
        <v>-594696.66666666663</v>
      </c>
      <c r="AJ381" s="1415"/>
    </row>
    <row r="382" spans="1:36" ht="15.75">
      <c r="A382" s="1415">
        <v>5</v>
      </c>
      <c r="B382" s="276" t="s">
        <v>1250</v>
      </c>
      <c r="C382" s="173" t="s">
        <v>295</v>
      </c>
      <c r="D382" s="528">
        <v>2.0099999999999998</v>
      </c>
      <c r="E382" s="173">
        <v>681700</v>
      </c>
      <c r="F382" s="520">
        <f t="shared" si="90"/>
        <v>1370216.9999999998</v>
      </c>
      <c r="G382" s="173">
        <v>0</v>
      </c>
      <c r="H382" s="531">
        <f t="shared" si="91"/>
        <v>0</v>
      </c>
      <c r="I382" s="184">
        <v>44833</v>
      </c>
      <c r="J382" s="184">
        <v>45306</v>
      </c>
      <c r="K382" s="529"/>
      <c r="L382" s="173">
        <v>808</v>
      </c>
      <c r="M382" s="530">
        <v>44830</v>
      </c>
      <c r="N382" s="173">
        <v>277250</v>
      </c>
      <c r="O382" s="173">
        <v>171450</v>
      </c>
      <c r="P382" s="173">
        <v>30650</v>
      </c>
      <c r="Q382" s="173"/>
      <c r="R382" s="173"/>
      <c r="S382" s="173"/>
      <c r="T382" s="173"/>
      <c r="U382" s="173"/>
      <c r="V382" s="173"/>
      <c r="W382" s="173"/>
      <c r="X382" s="173"/>
      <c r="Y382" s="173"/>
      <c r="Z382" s="204"/>
      <c r="AA382" s="204"/>
      <c r="AB382" s="204"/>
      <c r="AC382" s="1507">
        <f t="shared" si="92"/>
        <v>202350</v>
      </c>
      <c r="AD382" s="1508">
        <f t="shared" si="93"/>
        <v>406723.49999999994</v>
      </c>
      <c r="AE382" s="14">
        <f t="shared" si="94"/>
        <v>9.6333333333333329</v>
      </c>
      <c r="AF382" s="14">
        <f t="shared" si="95"/>
        <v>159783.33333333334</v>
      </c>
      <c r="AG382" s="14">
        <f t="shared" si="96"/>
        <v>1.2664024199436736</v>
      </c>
      <c r="AH382" s="14">
        <f t="shared" si="97"/>
        <v>-8.366930913389659</v>
      </c>
      <c r="AI382" s="14">
        <f t="shared" si="98"/>
        <v>-1336896.1111111112</v>
      </c>
      <c r="AJ382" s="1415"/>
    </row>
    <row r="383" spans="1:36" ht="15.75">
      <c r="A383" s="1415">
        <v>6</v>
      </c>
      <c r="B383" s="276" t="s">
        <v>1250</v>
      </c>
      <c r="C383" s="173" t="s">
        <v>295</v>
      </c>
      <c r="D383" s="528">
        <v>2.0099999999999998</v>
      </c>
      <c r="E383" s="173">
        <v>924026</v>
      </c>
      <c r="F383" s="520">
        <f t="shared" si="90"/>
        <v>1857292.2599999998</v>
      </c>
      <c r="G383" s="173">
        <v>0</v>
      </c>
      <c r="H383" s="531">
        <f t="shared" si="91"/>
        <v>0</v>
      </c>
      <c r="I383" s="184">
        <v>44854</v>
      </c>
      <c r="J383" s="184">
        <v>45324</v>
      </c>
      <c r="K383" s="204"/>
      <c r="L383" s="173">
        <v>869</v>
      </c>
      <c r="M383" s="184">
        <v>44846</v>
      </c>
      <c r="N383" s="173">
        <v>124190</v>
      </c>
      <c r="O383" s="173">
        <v>189576</v>
      </c>
      <c r="P383" s="173">
        <v>193600</v>
      </c>
      <c r="Q383" s="173"/>
      <c r="R383" s="173"/>
      <c r="S383" s="173"/>
      <c r="T383" s="173"/>
      <c r="U383" s="173"/>
      <c r="V383" s="173"/>
      <c r="W383" s="173"/>
      <c r="X383" s="173"/>
      <c r="Y383" s="173"/>
      <c r="Z383" s="204"/>
      <c r="AA383" s="204"/>
      <c r="AB383" s="204"/>
      <c r="AC383" s="1507">
        <f t="shared" si="92"/>
        <v>416660</v>
      </c>
      <c r="AD383" s="1508">
        <f t="shared" si="93"/>
        <v>837486.59999999986</v>
      </c>
      <c r="AE383" s="14">
        <f t="shared" si="94"/>
        <v>10.233333333333333</v>
      </c>
      <c r="AF383" s="14">
        <f t="shared" si="95"/>
        <v>169122</v>
      </c>
      <c r="AG383" s="14">
        <f t="shared" si="96"/>
        <v>2.4636652830501058</v>
      </c>
      <c r="AH383" s="14">
        <f t="shared" si="97"/>
        <v>-7.7696680502832267</v>
      </c>
      <c r="AI383" s="14">
        <f t="shared" si="98"/>
        <v>-1314021.7999999998</v>
      </c>
      <c r="AJ383" s="1415"/>
    </row>
    <row r="384" spans="1:36" ht="15.75">
      <c r="A384" s="1415">
        <v>7</v>
      </c>
      <c r="B384" s="276" t="s">
        <v>1250</v>
      </c>
      <c r="C384" s="173" t="s">
        <v>295</v>
      </c>
      <c r="D384" s="528">
        <v>2.0099999999999998</v>
      </c>
      <c r="E384" s="173">
        <v>3058000</v>
      </c>
      <c r="F384" s="520">
        <f t="shared" si="90"/>
        <v>6146579.9999999991</v>
      </c>
      <c r="G384" s="173">
        <v>0</v>
      </c>
      <c r="H384" s="531">
        <f t="shared" si="91"/>
        <v>0</v>
      </c>
      <c r="I384" s="184">
        <v>44889</v>
      </c>
      <c r="J384" s="184">
        <v>45426</v>
      </c>
      <c r="K384" s="204"/>
      <c r="L384" s="173">
        <v>993</v>
      </c>
      <c r="M384" s="184">
        <v>44886</v>
      </c>
      <c r="N384" s="173">
        <v>288550</v>
      </c>
      <c r="O384" s="173">
        <v>353798</v>
      </c>
      <c r="P384" s="173">
        <v>336950</v>
      </c>
      <c r="Q384" s="173"/>
      <c r="R384" s="173"/>
      <c r="S384" s="173"/>
      <c r="T384" s="173"/>
      <c r="U384" s="173"/>
      <c r="V384" s="173"/>
      <c r="W384" s="173"/>
      <c r="X384" s="173"/>
      <c r="Y384" s="173"/>
      <c r="Z384" s="204"/>
      <c r="AA384" s="204"/>
      <c r="AB384" s="204"/>
      <c r="AC384" s="1507">
        <f t="shared" si="92"/>
        <v>2078702</v>
      </c>
      <c r="AD384" s="1508">
        <f t="shared" si="93"/>
        <v>4178191.0199999996</v>
      </c>
      <c r="AE384" s="14">
        <f t="shared" si="94"/>
        <v>13.633333333333333</v>
      </c>
      <c r="AF384" s="14">
        <f t="shared" si="95"/>
        <v>326432.66666666669</v>
      </c>
      <c r="AG384" s="14">
        <f t="shared" si="96"/>
        <v>6.3679349901664253</v>
      </c>
      <c r="AH384" s="14">
        <f t="shared" si="97"/>
        <v>-7.2653983431669076</v>
      </c>
      <c r="AI384" s="14">
        <f t="shared" si="98"/>
        <v>-2371663.3555555558</v>
      </c>
      <c r="AJ384" s="1415"/>
    </row>
    <row r="385" spans="1:36" ht="15.75">
      <c r="A385" s="1415">
        <v>8</v>
      </c>
      <c r="B385" s="276" t="s">
        <v>1250</v>
      </c>
      <c r="C385" s="173" t="s">
        <v>295</v>
      </c>
      <c r="D385" s="528">
        <v>2.0099999999999998</v>
      </c>
      <c r="E385" s="173">
        <v>0</v>
      </c>
      <c r="F385" s="520">
        <f t="shared" si="90"/>
        <v>0</v>
      </c>
      <c r="G385" s="532">
        <v>1440700</v>
      </c>
      <c r="H385" s="531">
        <f t="shared" si="91"/>
        <v>2895806.9999999995</v>
      </c>
      <c r="I385" s="184">
        <v>44929</v>
      </c>
      <c r="J385" s="184">
        <v>45504</v>
      </c>
      <c r="K385" s="204"/>
      <c r="L385" s="173">
        <v>1190</v>
      </c>
      <c r="M385" s="184">
        <v>44923</v>
      </c>
      <c r="N385" s="173">
        <v>0</v>
      </c>
      <c r="O385" s="173">
        <v>10250</v>
      </c>
      <c r="P385" s="173">
        <v>39050</v>
      </c>
      <c r="Q385" s="173"/>
      <c r="R385" s="173"/>
      <c r="S385" s="173"/>
      <c r="T385" s="173"/>
      <c r="U385" s="173"/>
      <c r="V385" s="173"/>
      <c r="W385" s="173"/>
      <c r="X385" s="173"/>
      <c r="Y385" s="173"/>
      <c r="Z385" s="204"/>
      <c r="AA385" s="204"/>
      <c r="AB385" s="204"/>
      <c r="AC385" s="1507">
        <f t="shared" si="92"/>
        <v>1391400</v>
      </c>
      <c r="AD385" s="1508">
        <f t="shared" si="93"/>
        <v>2796713.9999999995</v>
      </c>
      <c r="AE385" s="14">
        <f t="shared" si="94"/>
        <v>16.233333333333334</v>
      </c>
      <c r="AF385" s="14">
        <f t="shared" si="95"/>
        <v>16433.333333333332</v>
      </c>
      <c r="AG385" s="14">
        <f t="shared" si="96"/>
        <v>84.669371196754568</v>
      </c>
      <c r="AH385" s="14">
        <f t="shared" si="97"/>
        <v>68.436037863421234</v>
      </c>
      <c r="AI385" s="14">
        <f t="shared" si="98"/>
        <v>1124632.2222222222</v>
      </c>
      <c r="AJ385" s="1415"/>
    </row>
    <row r="386" spans="1:36" ht="15.75">
      <c r="A386" s="1415">
        <v>9</v>
      </c>
      <c r="B386" s="276" t="s">
        <v>1250</v>
      </c>
      <c r="C386" s="173" t="s">
        <v>295</v>
      </c>
      <c r="D386" s="528">
        <v>2.0099999999999998</v>
      </c>
      <c r="E386" s="173">
        <v>0</v>
      </c>
      <c r="F386" s="520">
        <f t="shared" si="90"/>
        <v>0</v>
      </c>
      <c r="G386" s="173">
        <v>270000</v>
      </c>
      <c r="H386" s="531">
        <f t="shared" si="91"/>
        <v>542700</v>
      </c>
      <c r="I386" s="184">
        <v>44929</v>
      </c>
      <c r="J386" s="184">
        <v>45489</v>
      </c>
      <c r="K386" s="204"/>
      <c r="L386" s="173">
        <v>1190</v>
      </c>
      <c r="M386" s="184">
        <v>44923</v>
      </c>
      <c r="N386" s="173">
        <v>0</v>
      </c>
      <c r="O386" s="173">
        <v>0</v>
      </c>
      <c r="P386" s="173">
        <v>0</v>
      </c>
      <c r="Q386" s="173"/>
      <c r="R386" s="173"/>
      <c r="S386" s="173"/>
      <c r="T386" s="173"/>
      <c r="U386" s="173"/>
      <c r="V386" s="173"/>
      <c r="W386" s="173"/>
      <c r="X386" s="173"/>
      <c r="Y386" s="173"/>
      <c r="Z386" s="204"/>
      <c r="AA386" s="204"/>
      <c r="AB386" s="204"/>
      <c r="AC386" s="1507">
        <f t="shared" si="92"/>
        <v>270000</v>
      </c>
      <c r="AD386" s="1508">
        <f t="shared" si="93"/>
        <v>542700</v>
      </c>
      <c r="AE386" s="14">
        <f t="shared" si="94"/>
        <v>15.733333333333333</v>
      </c>
      <c r="AF386" s="14">
        <f t="shared" si="95"/>
        <v>0</v>
      </c>
      <c r="AG386" s="14" t="e">
        <f t="shared" si="96"/>
        <v>#DIV/0!</v>
      </c>
      <c r="AH386" s="14" t="e">
        <f t="shared" si="97"/>
        <v>#DIV/0!</v>
      </c>
      <c r="AI386" s="14">
        <f t="shared" si="98"/>
        <v>270000</v>
      </c>
      <c r="AJ386" s="1415"/>
    </row>
    <row r="387" spans="1:36" ht="15.75">
      <c r="A387" s="1415">
        <v>10</v>
      </c>
      <c r="B387" s="276" t="s">
        <v>1250</v>
      </c>
      <c r="C387" s="173" t="s">
        <v>295</v>
      </c>
      <c r="D387" s="528">
        <v>2.0099999999999998</v>
      </c>
      <c r="E387" s="173">
        <v>0</v>
      </c>
      <c r="F387" s="520">
        <f t="shared" si="90"/>
        <v>0</v>
      </c>
      <c r="G387" s="173">
        <v>18000</v>
      </c>
      <c r="H387" s="531">
        <f t="shared" si="91"/>
        <v>36179.999999999993</v>
      </c>
      <c r="I387" s="184">
        <v>44929</v>
      </c>
      <c r="J387" s="184">
        <v>45461</v>
      </c>
      <c r="K387" s="204"/>
      <c r="L387" s="173">
        <v>1138</v>
      </c>
      <c r="M387" s="184">
        <v>44916</v>
      </c>
      <c r="N387" s="173">
        <v>0</v>
      </c>
      <c r="O387" s="173">
        <v>0</v>
      </c>
      <c r="P387" s="173">
        <v>0</v>
      </c>
      <c r="Q387" s="173"/>
      <c r="R387" s="173"/>
      <c r="S387" s="173"/>
      <c r="T387" s="173"/>
      <c r="U387" s="173"/>
      <c r="V387" s="173"/>
      <c r="W387" s="173"/>
      <c r="X387" s="173"/>
      <c r="Y387" s="173"/>
      <c r="Z387" s="204"/>
      <c r="AA387" s="204"/>
      <c r="AB387" s="204"/>
      <c r="AC387" s="1507">
        <f t="shared" si="92"/>
        <v>18000</v>
      </c>
      <c r="AD387" s="1508">
        <f t="shared" si="93"/>
        <v>36179.999999999993</v>
      </c>
      <c r="AE387" s="14">
        <f t="shared" si="94"/>
        <v>14.8</v>
      </c>
      <c r="AF387" s="14">
        <f t="shared" si="95"/>
        <v>0</v>
      </c>
      <c r="AG387" s="14" t="e">
        <f t="shared" si="96"/>
        <v>#DIV/0!</v>
      </c>
      <c r="AH387" s="14" t="e">
        <f t="shared" si="97"/>
        <v>#DIV/0!</v>
      </c>
      <c r="AI387" s="14">
        <f t="shared" si="98"/>
        <v>18000</v>
      </c>
      <c r="AJ387" s="1415"/>
    </row>
    <row r="388" spans="1:36" ht="15.75">
      <c r="A388" s="1415">
        <v>11</v>
      </c>
      <c r="B388" s="276" t="s">
        <v>1250</v>
      </c>
      <c r="C388" s="173" t="s">
        <v>295</v>
      </c>
      <c r="D388" s="528">
        <v>2.0099999999999998</v>
      </c>
      <c r="E388" s="173">
        <v>0</v>
      </c>
      <c r="F388" s="520">
        <f t="shared" si="90"/>
        <v>0</v>
      </c>
      <c r="G388" s="173">
        <v>1272150</v>
      </c>
      <c r="H388" s="531">
        <f t="shared" si="91"/>
        <v>2557021.4999999995</v>
      </c>
      <c r="I388" s="184">
        <v>44929</v>
      </c>
      <c r="J388" s="184">
        <v>45483</v>
      </c>
      <c r="K388" s="204"/>
      <c r="L388" s="173">
        <v>1138</v>
      </c>
      <c r="M388" s="184">
        <v>44916</v>
      </c>
      <c r="N388" s="173">
        <v>14050</v>
      </c>
      <c r="O388" s="173">
        <v>75850</v>
      </c>
      <c r="P388" s="173">
        <v>109700</v>
      </c>
      <c r="Q388" s="173"/>
      <c r="R388" s="173"/>
      <c r="S388" s="173"/>
      <c r="T388" s="173"/>
      <c r="U388" s="173"/>
      <c r="V388" s="173"/>
      <c r="W388" s="173"/>
      <c r="X388" s="173"/>
      <c r="Y388" s="173"/>
      <c r="Z388" s="204"/>
      <c r="AA388" s="204"/>
      <c r="AB388" s="204"/>
      <c r="AC388" s="1507">
        <f t="shared" si="92"/>
        <v>1072550</v>
      </c>
      <c r="AD388" s="1508">
        <f t="shared" si="93"/>
        <v>2155825.5</v>
      </c>
      <c r="AE388" s="14">
        <f t="shared" si="94"/>
        <v>15.533333333333333</v>
      </c>
      <c r="AF388" s="14">
        <f t="shared" si="95"/>
        <v>66533.333333333328</v>
      </c>
      <c r="AG388" s="14">
        <f t="shared" si="96"/>
        <v>16.120490981963929</v>
      </c>
      <c r="AH388" s="14">
        <f t="shared" si="97"/>
        <v>0.58715764863059583</v>
      </c>
      <c r="AI388" s="14">
        <f t="shared" si="98"/>
        <v>39065.55555555562</v>
      </c>
      <c r="AJ388" s="1415"/>
    </row>
    <row r="389" spans="1:36" ht="15.75">
      <c r="A389" s="1415">
        <v>12</v>
      </c>
      <c r="B389" s="276" t="s">
        <v>5757</v>
      </c>
      <c r="C389" s="173" t="s">
        <v>295</v>
      </c>
      <c r="D389" s="528">
        <v>0</v>
      </c>
      <c r="E389" s="173">
        <v>1917</v>
      </c>
      <c r="F389" s="520">
        <f t="shared" si="90"/>
        <v>0</v>
      </c>
      <c r="G389" s="173">
        <v>0</v>
      </c>
      <c r="H389" s="531">
        <f t="shared" si="91"/>
        <v>0</v>
      </c>
      <c r="I389" s="184">
        <v>44854</v>
      </c>
      <c r="J389" s="184">
        <v>45243</v>
      </c>
      <c r="K389" s="204"/>
      <c r="L389" s="173">
        <v>869</v>
      </c>
      <c r="M389" s="184">
        <v>44846</v>
      </c>
      <c r="N389" s="173">
        <v>193</v>
      </c>
      <c r="O389" s="173">
        <v>125</v>
      </c>
      <c r="P389" s="173">
        <v>214</v>
      </c>
      <c r="Q389" s="173"/>
      <c r="R389" s="173"/>
      <c r="S389" s="173"/>
      <c r="T389" s="173"/>
      <c r="U389" s="173"/>
      <c r="V389" s="173"/>
      <c r="W389" s="173"/>
      <c r="X389" s="173"/>
      <c r="Y389" s="173"/>
      <c r="Z389" s="204"/>
      <c r="AA389" s="204"/>
      <c r="AB389" s="204"/>
      <c r="AC389" s="1507">
        <f t="shared" si="92"/>
        <v>1385</v>
      </c>
      <c r="AD389" s="1508">
        <f t="shared" si="93"/>
        <v>0</v>
      </c>
      <c r="AE389" s="14">
        <f t="shared" si="94"/>
        <v>7.5333333333333332</v>
      </c>
      <c r="AF389" s="14">
        <f t="shared" si="95"/>
        <v>177.33333333333334</v>
      </c>
      <c r="AG389" s="14">
        <f t="shared" si="96"/>
        <v>7.8101503759398492</v>
      </c>
      <c r="AH389" s="14">
        <f t="shared" si="97"/>
        <v>0.27681704260651596</v>
      </c>
      <c r="AI389" s="14">
        <f t="shared" si="98"/>
        <v>49.088888888888732</v>
      </c>
      <c r="AJ389" s="1415"/>
    </row>
    <row r="390" spans="1:36" ht="15.75">
      <c r="A390" s="1415">
        <v>13</v>
      </c>
      <c r="B390" s="276" t="s">
        <v>5757</v>
      </c>
      <c r="C390" s="173" t="s">
        <v>295</v>
      </c>
      <c r="D390" s="528">
        <v>0</v>
      </c>
      <c r="E390" s="173">
        <v>2270</v>
      </c>
      <c r="F390" s="520">
        <f t="shared" si="90"/>
        <v>0</v>
      </c>
      <c r="G390" s="173">
        <v>0</v>
      </c>
      <c r="H390" s="531">
        <f t="shared" si="91"/>
        <v>0</v>
      </c>
      <c r="I390" s="184">
        <v>44889</v>
      </c>
      <c r="J390" s="184">
        <v>45300</v>
      </c>
      <c r="K390" s="204"/>
      <c r="L390" s="173">
        <v>993</v>
      </c>
      <c r="M390" s="184">
        <v>44886</v>
      </c>
      <c r="N390" s="173">
        <v>179</v>
      </c>
      <c r="O390" s="173">
        <v>341</v>
      </c>
      <c r="P390" s="173">
        <v>577</v>
      </c>
      <c r="Q390" s="173"/>
      <c r="R390" s="173"/>
      <c r="S390" s="173"/>
      <c r="T390" s="173"/>
      <c r="U390" s="173"/>
      <c r="V390" s="173"/>
      <c r="W390" s="173"/>
      <c r="X390" s="173"/>
      <c r="Y390" s="173"/>
      <c r="Z390" s="204"/>
      <c r="AA390" s="204"/>
      <c r="AB390" s="204"/>
      <c r="AC390" s="1507">
        <f t="shared" si="92"/>
        <v>1173</v>
      </c>
      <c r="AD390" s="1508">
        <f t="shared" si="93"/>
        <v>0</v>
      </c>
      <c r="AE390" s="14">
        <f t="shared" si="94"/>
        <v>9.4333333333333336</v>
      </c>
      <c r="AF390" s="14">
        <f t="shared" si="95"/>
        <v>365.66666666666669</v>
      </c>
      <c r="AG390" s="14">
        <f t="shared" si="96"/>
        <v>3.2078395624430263</v>
      </c>
      <c r="AH390" s="14">
        <f t="shared" si="97"/>
        <v>-6.2254937708903073</v>
      </c>
      <c r="AI390" s="14">
        <f t="shared" si="98"/>
        <v>-2276.4555555555557</v>
      </c>
      <c r="AJ390" s="1415"/>
    </row>
    <row r="391" spans="1:36" ht="15.75">
      <c r="A391" s="1415">
        <v>14</v>
      </c>
      <c r="B391" s="276" t="s">
        <v>5757</v>
      </c>
      <c r="C391" s="173" t="s">
        <v>295</v>
      </c>
      <c r="D391" s="528">
        <v>0</v>
      </c>
      <c r="E391" s="173">
        <v>5</v>
      </c>
      <c r="F391" s="520">
        <f t="shared" si="90"/>
        <v>0</v>
      </c>
      <c r="G391" s="173">
        <v>0</v>
      </c>
      <c r="H391" s="531">
        <f t="shared" si="91"/>
        <v>0</v>
      </c>
      <c r="I391" s="184">
        <v>44889</v>
      </c>
      <c r="J391" s="184">
        <v>45326</v>
      </c>
      <c r="K391" s="204"/>
      <c r="L391" s="173">
        <v>993</v>
      </c>
      <c r="M391" s="184">
        <v>44886</v>
      </c>
      <c r="N391" s="173">
        <v>0</v>
      </c>
      <c r="O391" s="173">
        <v>0</v>
      </c>
      <c r="P391" s="173">
        <v>0</v>
      </c>
      <c r="Q391" s="173"/>
      <c r="R391" s="173"/>
      <c r="S391" s="173"/>
      <c r="T391" s="173"/>
      <c r="U391" s="173"/>
      <c r="V391" s="173"/>
      <c r="W391" s="173"/>
      <c r="X391" s="173"/>
      <c r="Y391" s="173"/>
      <c r="Z391" s="204"/>
      <c r="AA391" s="204"/>
      <c r="AB391" s="204"/>
      <c r="AC391" s="1507">
        <f t="shared" si="92"/>
        <v>5</v>
      </c>
      <c r="AD391" s="1508">
        <f t="shared" si="93"/>
        <v>0</v>
      </c>
      <c r="AE391" s="14">
        <f t="shared" si="94"/>
        <v>10.3</v>
      </c>
      <c r="AF391" s="14">
        <f t="shared" si="95"/>
        <v>0</v>
      </c>
      <c r="AG391" s="14" t="e">
        <f t="shared" si="96"/>
        <v>#DIV/0!</v>
      </c>
      <c r="AH391" s="14" t="e">
        <f t="shared" si="97"/>
        <v>#DIV/0!</v>
      </c>
      <c r="AI391" s="14">
        <f t="shared" si="98"/>
        <v>5</v>
      </c>
      <c r="AJ391" s="1415"/>
    </row>
    <row r="392" spans="1:36" ht="15.75">
      <c r="A392" s="1415">
        <v>15</v>
      </c>
      <c r="B392" s="276" t="s">
        <v>5757</v>
      </c>
      <c r="C392" s="173" t="s">
        <v>295</v>
      </c>
      <c r="D392" s="528">
        <v>0</v>
      </c>
      <c r="E392" s="173">
        <v>0</v>
      </c>
      <c r="F392" s="520">
        <f>D392*E394</f>
        <v>0</v>
      </c>
      <c r="G392" s="173">
        <v>2093</v>
      </c>
      <c r="H392" s="177">
        <f t="shared" si="91"/>
        <v>0</v>
      </c>
      <c r="I392" s="184">
        <v>44929</v>
      </c>
      <c r="J392" s="184">
        <v>45427</v>
      </c>
      <c r="K392" s="204"/>
      <c r="L392" s="173">
        <v>1190</v>
      </c>
      <c r="M392" s="184">
        <v>44923</v>
      </c>
      <c r="N392" s="173">
        <v>0</v>
      </c>
      <c r="O392" s="173">
        <v>0</v>
      </c>
      <c r="P392" s="173">
        <v>0</v>
      </c>
      <c r="Q392" s="173"/>
      <c r="R392" s="173"/>
      <c r="S392" s="173"/>
      <c r="T392" s="173"/>
      <c r="U392" s="173"/>
      <c r="V392" s="173"/>
      <c r="W392" s="173"/>
      <c r="X392" s="173"/>
      <c r="Y392" s="173"/>
      <c r="Z392" s="204"/>
      <c r="AA392" s="204"/>
      <c r="AB392" s="204"/>
      <c r="AC392" s="1507">
        <f t="shared" si="92"/>
        <v>2093</v>
      </c>
      <c r="AD392" s="1508">
        <f t="shared" si="93"/>
        <v>0</v>
      </c>
      <c r="AE392" s="14">
        <f t="shared" si="94"/>
        <v>13.666666666666666</v>
      </c>
      <c r="AF392" s="14">
        <f t="shared" si="95"/>
        <v>0</v>
      </c>
      <c r="AG392" s="14" t="e">
        <f t="shared" si="96"/>
        <v>#DIV/0!</v>
      </c>
      <c r="AH392" s="14" t="e">
        <f t="shared" si="97"/>
        <v>#DIV/0!</v>
      </c>
      <c r="AI392" s="14">
        <f t="shared" si="98"/>
        <v>2093</v>
      </c>
      <c r="AJ392" s="1415"/>
    </row>
    <row r="393" spans="1:36" ht="15.75">
      <c r="A393" s="1415">
        <v>16</v>
      </c>
      <c r="B393" s="276" t="s">
        <v>1250</v>
      </c>
      <c r="C393" s="173" t="s">
        <v>295</v>
      </c>
      <c r="D393" s="528">
        <v>2.0099999999999998</v>
      </c>
      <c r="E393" s="173">
        <v>0</v>
      </c>
      <c r="F393" s="520">
        <f t="shared" si="90"/>
        <v>0</v>
      </c>
      <c r="G393" s="173">
        <v>2207500</v>
      </c>
      <c r="H393" s="177">
        <f t="shared" si="91"/>
        <v>4437074.9999999991</v>
      </c>
      <c r="I393" s="184">
        <v>44963</v>
      </c>
      <c r="J393" s="184">
        <v>45514</v>
      </c>
      <c r="K393" s="204"/>
      <c r="L393" s="173">
        <v>84</v>
      </c>
      <c r="M393" s="184">
        <v>44953</v>
      </c>
      <c r="N393" s="173">
        <v>0</v>
      </c>
      <c r="O393" s="173">
        <v>0</v>
      </c>
      <c r="P393" s="173">
        <v>0</v>
      </c>
      <c r="Q393" s="173"/>
      <c r="R393" s="173"/>
      <c r="S393" s="173"/>
      <c r="T393" s="173"/>
      <c r="U393" s="173"/>
      <c r="V393" s="173"/>
      <c r="W393" s="173"/>
      <c r="X393" s="173"/>
      <c r="Y393" s="173"/>
      <c r="Z393" s="204"/>
      <c r="AA393" s="204"/>
      <c r="AB393" s="204"/>
      <c r="AC393" s="1507">
        <f t="shared" si="92"/>
        <v>2207500</v>
      </c>
      <c r="AD393" s="1508">
        <f t="shared" si="93"/>
        <v>4437074.9999999991</v>
      </c>
      <c r="AE393" s="14">
        <f t="shared" si="94"/>
        <v>16.566666666666666</v>
      </c>
      <c r="AF393" s="14">
        <f t="shared" si="95"/>
        <v>0</v>
      </c>
      <c r="AG393" s="14" t="e">
        <f t="shared" si="96"/>
        <v>#DIV/0!</v>
      </c>
      <c r="AH393" s="14" t="e">
        <f t="shared" si="97"/>
        <v>#DIV/0!</v>
      </c>
      <c r="AI393" s="14">
        <f t="shared" si="98"/>
        <v>2207500</v>
      </c>
      <c r="AJ393" s="1415"/>
    </row>
    <row r="394" spans="1:36" ht="15.75">
      <c r="A394" s="1415">
        <v>17</v>
      </c>
      <c r="B394" s="276" t="s">
        <v>1250</v>
      </c>
      <c r="C394" s="173" t="s">
        <v>295</v>
      </c>
      <c r="D394" s="528">
        <v>2.0099999999999998</v>
      </c>
      <c r="E394" s="173">
        <v>0</v>
      </c>
      <c r="F394" s="520">
        <f t="shared" si="90"/>
        <v>0</v>
      </c>
      <c r="G394" s="173">
        <v>1438650</v>
      </c>
      <c r="H394" s="177">
        <f t="shared" si="91"/>
        <v>2891686.4999999995</v>
      </c>
      <c r="I394" s="184">
        <v>44971</v>
      </c>
      <c r="J394" s="184">
        <v>45537</v>
      </c>
      <c r="K394" s="204"/>
      <c r="L394" s="173">
        <v>149</v>
      </c>
      <c r="M394" s="184">
        <v>44970</v>
      </c>
      <c r="N394" s="173">
        <v>0</v>
      </c>
      <c r="O394" s="173">
        <v>0</v>
      </c>
      <c r="P394" s="173">
        <v>0</v>
      </c>
      <c r="Q394" s="173"/>
      <c r="R394" s="173"/>
      <c r="S394" s="173"/>
      <c r="T394" s="173"/>
      <c r="U394" s="173"/>
      <c r="V394" s="173"/>
      <c r="W394" s="173"/>
      <c r="X394" s="173"/>
      <c r="Y394" s="173"/>
      <c r="Z394" s="204"/>
      <c r="AA394" s="204"/>
      <c r="AB394" s="204"/>
      <c r="AC394" s="1507">
        <f t="shared" si="92"/>
        <v>1438650</v>
      </c>
      <c r="AD394" s="1508">
        <f t="shared" si="93"/>
        <v>2891686.4999999995</v>
      </c>
      <c r="AE394" s="14">
        <f t="shared" si="94"/>
        <v>17.333333333333332</v>
      </c>
      <c r="AF394" s="14">
        <f t="shared" si="95"/>
        <v>0</v>
      </c>
      <c r="AG394" s="14" t="e">
        <f t="shared" si="96"/>
        <v>#DIV/0!</v>
      </c>
      <c r="AH394" s="14" t="e">
        <f t="shared" si="97"/>
        <v>#DIV/0!</v>
      </c>
      <c r="AI394" s="14">
        <f t="shared" si="98"/>
        <v>1438650</v>
      </c>
      <c r="AJ394" s="1415"/>
    </row>
    <row r="395" spans="1:36" ht="15.75">
      <c r="A395" s="1415">
        <v>18</v>
      </c>
      <c r="B395" s="276" t="s">
        <v>1250</v>
      </c>
      <c r="C395" s="173" t="s">
        <v>295</v>
      </c>
      <c r="D395" s="528">
        <v>2.0099999999999998</v>
      </c>
      <c r="E395" s="173">
        <v>0</v>
      </c>
      <c r="F395" s="520">
        <f>D395*E400</f>
        <v>0</v>
      </c>
      <c r="G395" s="173">
        <v>4800</v>
      </c>
      <c r="H395" s="177">
        <f t="shared" si="91"/>
        <v>9647.9999999999982</v>
      </c>
      <c r="I395" s="184">
        <v>44978</v>
      </c>
      <c r="J395" s="184">
        <v>45544</v>
      </c>
      <c r="K395" s="204"/>
      <c r="L395" s="173">
        <v>166</v>
      </c>
      <c r="M395" s="184">
        <v>44918</v>
      </c>
      <c r="N395" s="173">
        <v>0</v>
      </c>
      <c r="O395" s="173">
        <v>0</v>
      </c>
      <c r="P395" s="173">
        <v>0</v>
      </c>
      <c r="Q395" s="173"/>
      <c r="R395" s="173"/>
      <c r="S395" s="173"/>
      <c r="T395" s="173"/>
      <c r="U395" s="173"/>
      <c r="V395" s="173"/>
      <c r="W395" s="173"/>
      <c r="X395" s="173"/>
      <c r="Y395" s="173"/>
      <c r="Z395" s="204"/>
      <c r="AA395" s="204"/>
      <c r="AB395" s="204"/>
      <c r="AC395" s="1507">
        <f t="shared" si="92"/>
        <v>4800</v>
      </c>
      <c r="AD395" s="1508">
        <f t="shared" si="93"/>
        <v>9647.9999999999982</v>
      </c>
      <c r="AE395" s="14">
        <f t="shared" si="94"/>
        <v>17.566666666666666</v>
      </c>
      <c r="AF395" s="14">
        <f t="shared" si="95"/>
        <v>0</v>
      </c>
      <c r="AG395" s="14" t="e">
        <f t="shared" si="96"/>
        <v>#DIV/0!</v>
      </c>
      <c r="AH395" s="14" t="e">
        <f t="shared" si="97"/>
        <v>#DIV/0!</v>
      </c>
      <c r="AI395" s="14">
        <f t="shared" si="98"/>
        <v>4800</v>
      </c>
      <c r="AJ395" s="1415"/>
    </row>
    <row r="396" spans="1:36" ht="15.75">
      <c r="A396" s="1415">
        <v>19</v>
      </c>
      <c r="B396" s="276" t="s">
        <v>1250</v>
      </c>
      <c r="C396" s="173" t="s">
        <v>295</v>
      </c>
      <c r="D396" s="528">
        <v>2.0099999999999998</v>
      </c>
      <c r="E396" s="173">
        <v>0</v>
      </c>
      <c r="F396" s="520">
        <f>D396*E400</f>
        <v>0</v>
      </c>
      <c r="G396" s="173">
        <v>1433850</v>
      </c>
      <c r="H396" s="177">
        <f t="shared" si="91"/>
        <v>2882038.4999999995</v>
      </c>
      <c r="I396" s="184">
        <v>44978</v>
      </c>
      <c r="J396" s="184">
        <v>45540</v>
      </c>
      <c r="K396" s="204"/>
      <c r="L396" s="173">
        <v>166</v>
      </c>
      <c r="M396" s="184">
        <v>44918</v>
      </c>
      <c r="N396" s="173">
        <v>0</v>
      </c>
      <c r="O396" s="173">
        <v>0</v>
      </c>
      <c r="P396" s="173">
        <v>0</v>
      </c>
      <c r="Q396" s="173"/>
      <c r="R396" s="173"/>
      <c r="S396" s="173"/>
      <c r="T396" s="173"/>
      <c r="U396" s="173"/>
      <c r="V396" s="173"/>
      <c r="W396" s="173"/>
      <c r="X396" s="173"/>
      <c r="Y396" s="173"/>
      <c r="Z396" s="204"/>
      <c r="AA396" s="204"/>
      <c r="AB396" s="204"/>
      <c r="AC396" s="1507">
        <f t="shared" si="92"/>
        <v>1433850</v>
      </c>
      <c r="AD396" s="1508">
        <f t="shared" si="93"/>
        <v>2882038.4999999995</v>
      </c>
      <c r="AE396" s="14">
        <f t="shared" si="94"/>
        <v>17.433333333333334</v>
      </c>
      <c r="AF396" s="14">
        <f t="shared" si="95"/>
        <v>0</v>
      </c>
      <c r="AG396" s="14" t="e">
        <f t="shared" si="96"/>
        <v>#DIV/0!</v>
      </c>
      <c r="AH396" s="14" t="e">
        <f t="shared" si="97"/>
        <v>#DIV/0!</v>
      </c>
      <c r="AI396" s="14">
        <f t="shared" si="98"/>
        <v>1433850</v>
      </c>
      <c r="AJ396" s="1415"/>
    </row>
    <row r="397" spans="1:36" ht="15.75">
      <c r="A397" s="1415">
        <v>20</v>
      </c>
      <c r="B397" s="276" t="s">
        <v>1250</v>
      </c>
      <c r="C397" s="173" t="s">
        <v>295</v>
      </c>
      <c r="D397" s="528">
        <v>2.0099999999999998</v>
      </c>
      <c r="E397" s="173">
        <v>0</v>
      </c>
      <c r="F397" s="520">
        <f>D397*E401</f>
        <v>0</v>
      </c>
      <c r="G397" s="173">
        <v>1701050</v>
      </c>
      <c r="H397" s="177">
        <f t="shared" si="91"/>
        <v>3419110.4999999995</v>
      </c>
      <c r="I397" s="184">
        <v>44994</v>
      </c>
      <c r="J397" s="184">
        <v>45568</v>
      </c>
      <c r="K397" s="204"/>
      <c r="L397" s="173">
        <v>222</v>
      </c>
      <c r="M397" s="184">
        <v>44988</v>
      </c>
      <c r="N397" s="173"/>
      <c r="O397" s="173"/>
      <c r="P397" s="173">
        <v>0</v>
      </c>
      <c r="Q397" s="173"/>
      <c r="R397" s="173"/>
      <c r="S397" s="173"/>
      <c r="T397" s="173"/>
      <c r="U397" s="173"/>
      <c r="V397" s="173"/>
      <c r="W397" s="173"/>
      <c r="X397" s="173"/>
      <c r="Y397" s="173"/>
      <c r="Z397" s="204"/>
      <c r="AA397" s="204"/>
      <c r="AB397" s="204"/>
      <c r="AC397" s="1507">
        <f t="shared" si="92"/>
        <v>1701050</v>
      </c>
      <c r="AD397" s="1508">
        <f t="shared" si="93"/>
        <v>3419110.4999999995</v>
      </c>
      <c r="AE397" s="14">
        <f t="shared" si="94"/>
        <v>18.366666666666667</v>
      </c>
      <c r="AF397" s="14">
        <f t="shared" si="95"/>
        <v>0</v>
      </c>
      <c r="AG397" s="14" t="e">
        <f t="shared" si="96"/>
        <v>#DIV/0!</v>
      </c>
      <c r="AH397" s="14" t="e">
        <f t="shared" si="97"/>
        <v>#DIV/0!</v>
      </c>
      <c r="AI397" s="14">
        <f t="shared" si="98"/>
        <v>1701050</v>
      </c>
      <c r="AJ397" s="1415"/>
    </row>
    <row r="398" spans="1:36" ht="15.75">
      <c r="A398" s="1415">
        <v>21</v>
      </c>
      <c r="B398" s="276" t="s">
        <v>1250</v>
      </c>
      <c r="C398" s="173" t="s">
        <v>295</v>
      </c>
      <c r="D398" s="528">
        <v>2.0099999999999998</v>
      </c>
      <c r="E398" s="173">
        <v>0</v>
      </c>
      <c r="F398" s="520">
        <f>D398*E398</f>
        <v>0</v>
      </c>
      <c r="G398" s="173">
        <v>860500</v>
      </c>
      <c r="H398" s="531">
        <f t="shared" si="91"/>
        <v>1729604.9999999998</v>
      </c>
      <c r="I398" s="184">
        <v>45016</v>
      </c>
      <c r="J398" s="184">
        <v>45574</v>
      </c>
      <c r="K398" s="204"/>
      <c r="L398" s="173">
        <v>298</v>
      </c>
      <c r="M398" s="184">
        <v>45006</v>
      </c>
      <c r="N398" s="173"/>
      <c r="O398" s="173"/>
      <c r="P398" s="173">
        <v>0</v>
      </c>
      <c r="Q398" s="173"/>
      <c r="R398" s="173"/>
      <c r="S398" s="173"/>
      <c r="T398" s="173"/>
      <c r="U398" s="173"/>
      <c r="V398" s="173"/>
      <c r="W398" s="173"/>
      <c r="X398" s="173"/>
      <c r="Y398" s="173"/>
      <c r="Z398" s="204"/>
      <c r="AA398" s="204"/>
      <c r="AB398" s="204"/>
      <c r="AC398" s="1507">
        <f t="shared" si="92"/>
        <v>860500</v>
      </c>
      <c r="AD398" s="1508">
        <f t="shared" si="93"/>
        <v>1729604.9999999998</v>
      </c>
      <c r="AE398" s="14">
        <f t="shared" si="94"/>
        <v>18.566666666666666</v>
      </c>
      <c r="AF398" s="14">
        <f t="shared" si="95"/>
        <v>0</v>
      </c>
      <c r="AG398" s="14" t="e">
        <f t="shared" si="96"/>
        <v>#DIV/0!</v>
      </c>
      <c r="AH398" s="14" t="e">
        <f t="shared" si="97"/>
        <v>#DIV/0!</v>
      </c>
      <c r="AI398" s="14">
        <f t="shared" si="98"/>
        <v>860500</v>
      </c>
      <c r="AJ398" s="1415"/>
    </row>
    <row r="399" spans="1:36" ht="15.75">
      <c r="A399" s="1415">
        <v>22</v>
      </c>
      <c r="B399" s="276" t="s">
        <v>1250</v>
      </c>
      <c r="C399" s="173" t="s">
        <v>295</v>
      </c>
      <c r="D399" s="528">
        <v>2.0099999999999998</v>
      </c>
      <c r="E399" s="173">
        <v>0</v>
      </c>
      <c r="F399" s="520">
        <f>D399*E399</f>
        <v>0</v>
      </c>
      <c r="G399" s="533">
        <v>559300</v>
      </c>
      <c r="H399" s="531">
        <f t="shared" si="91"/>
        <v>1124192.9999999998</v>
      </c>
      <c r="I399" s="184">
        <v>45016</v>
      </c>
      <c r="J399" s="184">
        <v>45596</v>
      </c>
      <c r="K399" s="204"/>
      <c r="L399" s="173">
        <v>298</v>
      </c>
      <c r="M399" s="184">
        <v>45006</v>
      </c>
      <c r="N399" s="173"/>
      <c r="O399" s="173"/>
      <c r="P399" s="173">
        <v>0</v>
      </c>
      <c r="Q399" s="173"/>
      <c r="R399" s="173"/>
      <c r="S399" s="173"/>
      <c r="T399" s="173"/>
      <c r="U399" s="173"/>
      <c r="V399" s="173"/>
      <c r="W399" s="173"/>
      <c r="X399" s="173"/>
      <c r="Y399" s="173"/>
      <c r="Z399" s="204"/>
      <c r="AA399" s="204"/>
      <c r="AB399" s="204"/>
      <c r="AC399" s="1507">
        <f t="shared" si="92"/>
        <v>559300</v>
      </c>
      <c r="AD399" s="1508">
        <f t="shared" si="93"/>
        <v>1124192.9999999998</v>
      </c>
      <c r="AE399" s="14">
        <f t="shared" si="94"/>
        <v>19.3</v>
      </c>
      <c r="AF399" s="14">
        <f t="shared" si="95"/>
        <v>0</v>
      </c>
      <c r="AG399" s="14" t="e">
        <f t="shared" si="96"/>
        <v>#DIV/0!</v>
      </c>
      <c r="AH399" s="14" t="e">
        <f t="shared" si="97"/>
        <v>#DIV/0!</v>
      </c>
      <c r="AI399" s="14">
        <f t="shared" si="98"/>
        <v>559300</v>
      </c>
      <c r="AJ399" s="1415"/>
    </row>
    <row r="400" spans="1:36" ht="15.75">
      <c r="A400" s="4788" t="s">
        <v>21</v>
      </c>
      <c r="B400" s="4789"/>
      <c r="C400" s="4789"/>
      <c r="D400" s="4789"/>
      <c r="E400" s="4789"/>
      <c r="F400" s="4789"/>
      <c r="G400" s="4789"/>
      <c r="H400" s="4789"/>
      <c r="I400" s="4789"/>
      <c r="J400" s="4789"/>
      <c r="K400" s="4789"/>
      <c r="L400" s="4789"/>
      <c r="M400" s="4790"/>
      <c r="N400" s="4788"/>
      <c r="O400" s="4789"/>
      <c r="P400" s="4789"/>
      <c r="Q400" s="4789"/>
      <c r="R400" s="4789"/>
      <c r="S400" s="4789"/>
      <c r="T400" s="4789"/>
      <c r="U400" s="4789"/>
      <c r="V400" s="4789"/>
      <c r="W400" s="4789"/>
      <c r="X400" s="4789"/>
      <c r="Y400" s="4789"/>
      <c r="Z400" s="4789"/>
      <c r="AA400" s="4789"/>
      <c r="AB400" s="4789"/>
      <c r="AC400" s="4789"/>
      <c r="AD400" s="4789"/>
      <c r="AE400" s="4789"/>
      <c r="AF400" s="4789"/>
      <c r="AG400" s="4789"/>
      <c r="AH400" s="4789"/>
      <c r="AI400" s="4789"/>
      <c r="AJ400" s="4790"/>
    </row>
    <row r="401" spans="1:36" ht="15.75">
      <c r="A401" s="4879" t="s">
        <v>293</v>
      </c>
      <c r="B401" s="4880"/>
      <c r="C401" s="4880"/>
      <c r="D401" s="4880"/>
      <c r="E401" s="4880"/>
      <c r="F401" s="4880"/>
      <c r="G401" s="4880"/>
      <c r="H401" s="4880"/>
      <c r="I401" s="4880"/>
      <c r="J401" s="4880"/>
      <c r="K401" s="4880"/>
      <c r="L401" s="4880"/>
      <c r="M401" s="4880"/>
      <c r="N401" s="4880"/>
      <c r="O401" s="4880"/>
      <c r="P401" s="4880"/>
      <c r="Q401" s="4880"/>
      <c r="R401" s="4880"/>
      <c r="S401" s="4880"/>
      <c r="T401" s="4880"/>
      <c r="U401" s="4880"/>
      <c r="V401" s="4880"/>
      <c r="W401" s="4880"/>
      <c r="X401" s="4880"/>
      <c r="Y401" s="4880"/>
      <c r="Z401" s="4880"/>
      <c r="AA401" s="4880"/>
      <c r="AB401" s="4880"/>
      <c r="AC401" s="4880"/>
      <c r="AD401" s="4880"/>
      <c r="AE401" s="4880"/>
      <c r="AF401" s="4880"/>
      <c r="AG401" s="4880"/>
      <c r="AH401" s="4880"/>
      <c r="AI401" s="4881"/>
      <c r="AJ401" s="1415"/>
    </row>
    <row r="402" spans="1:36" ht="15.75">
      <c r="A402" s="1415">
        <v>1</v>
      </c>
      <c r="B402" s="545" t="s">
        <v>4061</v>
      </c>
      <c r="C402" s="477" t="s">
        <v>224</v>
      </c>
      <c r="D402" s="177">
        <v>1</v>
      </c>
      <c r="E402" s="173">
        <v>7</v>
      </c>
      <c r="F402" s="520">
        <f t="shared" ref="F402:F428" si="99">D402*E402</f>
        <v>7</v>
      </c>
      <c r="G402" s="521">
        <v>0</v>
      </c>
      <c r="H402" s="177">
        <f t="shared" ref="H402:H458" si="100">D402*G402</f>
        <v>0</v>
      </c>
      <c r="I402" s="522">
        <v>44715</v>
      </c>
      <c r="J402" s="523">
        <v>45046</v>
      </c>
      <c r="K402" s="204"/>
      <c r="L402" s="204"/>
      <c r="M402" s="204"/>
      <c r="N402" s="173">
        <v>1</v>
      </c>
      <c r="O402" s="173">
        <v>0</v>
      </c>
      <c r="P402" s="173">
        <v>1</v>
      </c>
      <c r="Q402" s="173"/>
      <c r="R402" s="173"/>
      <c r="S402" s="173"/>
      <c r="T402" s="173"/>
      <c r="U402" s="173"/>
      <c r="V402" s="173"/>
      <c r="W402" s="173"/>
      <c r="X402" s="173"/>
      <c r="Y402" s="173"/>
      <c r="Z402" s="204"/>
      <c r="AA402" s="204"/>
      <c r="AB402" s="204"/>
      <c r="AC402" s="1507">
        <f t="shared" ref="AC402:AC458" si="101">E402+G402-N402-O402-AA402-P402-Q402-R402-S402-T402-U402-V402-W402-X402-Y402</f>
        <v>5</v>
      </c>
      <c r="AD402" s="1508">
        <f t="shared" ref="AD402:AD458" si="102">D402*AC402</f>
        <v>5</v>
      </c>
      <c r="AE402" s="14">
        <f t="shared" ref="AE402:AE448" si="103">(J402-"01.04.2023")/30</f>
        <v>0.96666666666666667</v>
      </c>
      <c r="AF402" s="14">
        <f t="shared" ref="AF402:AF458" si="104">(N402+O402+P402+Q402+R402+S402+T402+U402+V402+W402+X402+Y402)/3</f>
        <v>0.66666666666666663</v>
      </c>
      <c r="AG402" s="14">
        <f t="shared" ref="AG402:AG458" si="105">AC402/AF402</f>
        <v>7.5</v>
      </c>
      <c r="AH402" s="14">
        <f t="shared" ref="AH402:AH448" si="106">AG402-AE402</f>
        <v>6.5333333333333332</v>
      </c>
      <c r="AI402" s="14">
        <f t="shared" ref="AI402:AI448" si="107">AC402-(AE402*AF402)</f>
        <v>4.3555555555555561</v>
      </c>
      <c r="AJ402" s="1415"/>
    </row>
    <row r="403" spans="1:36" ht="15.75">
      <c r="A403" s="1415">
        <v>2</v>
      </c>
      <c r="B403" s="545" t="s">
        <v>4061</v>
      </c>
      <c r="C403" s="477" t="s">
        <v>224</v>
      </c>
      <c r="D403" s="177">
        <v>1251.8399999999999</v>
      </c>
      <c r="E403" s="173">
        <v>10</v>
      </c>
      <c r="F403" s="520">
        <f t="shared" si="99"/>
        <v>12518.4</v>
      </c>
      <c r="G403" s="521">
        <v>0</v>
      </c>
      <c r="H403" s="177">
        <f t="shared" si="100"/>
        <v>0</v>
      </c>
      <c r="I403" s="522">
        <v>44865</v>
      </c>
      <c r="J403" s="523">
        <v>45046</v>
      </c>
      <c r="K403" s="204"/>
      <c r="L403" s="204"/>
      <c r="M403" s="204"/>
      <c r="N403" s="173">
        <v>0</v>
      </c>
      <c r="O403" s="173">
        <v>0</v>
      </c>
      <c r="P403" s="173">
        <v>0</v>
      </c>
      <c r="Q403" s="173"/>
      <c r="R403" s="173"/>
      <c r="S403" s="173"/>
      <c r="T403" s="173"/>
      <c r="U403" s="173"/>
      <c r="V403" s="173"/>
      <c r="W403" s="173"/>
      <c r="X403" s="173"/>
      <c r="Y403" s="173"/>
      <c r="Z403" s="204"/>
      <c r="AA403" s="204"/>
      <c r="AB403" s="204"/>
      <c r="AC403" s="1507">
        <f t="shared" si="101"/>
        <v>10</v>
      </c>
      <c r="AD403" s="1508">
        <f t="shared" si="102"/>
        <v>12518.4</v>
      </c>
      <c r="AE403" s="14">
        <f t="shared" si="103"/>
        <v>0.96666666666666667</v>
      </c>
      <c r="AF403" s="14">
        <f t="shared" si="104"/>
        <v>0</v>
      </c>
      <c r="AG403" s="14" t="e">
        <f t="shared" si="105"/>
        <v>#DIV/0!</v>
      </c>
      <c r="AH403" s="14" t="e">
        <f t="shared" si="106"/>
        <v>#DIV/0!</v>
      </c>
      <c r="AI403" s="14">
        <f t="shared" si="107"/>
        <v>10</v>
      </c>
      <c r="AJ403" s="1415"/>
    </row>
    <row r="404" spans="1:36" ht="15.75">
      <c r="A404" s="1415">
        <v>3</v>
      </c>
      <c r="B404" s="545" t="s">
        <v>5904</v>
      </c>
      <c r="C404" s="477" t="s">
        <v>153</v>
      </c>
      <c r="D404" s="177">
        <v>0</v>
      </c>
      <c r="E404" s="173">
        <v>1800</v>
      </c>
      <c r="F404" s="520">
        <f t="shared" si="99"/>
        <v>0</v>
      </c>
      <c r="G404" s="521">
        <v>0</v>
      </c>
      <c r="H404" s="177">
        <f t="shared" si="100"/>
        <v>0</v>
      </c>
      <c r="I404" s="522">
        <v>44840</v>
      </c>
      <c r="J404" s="250">
        <v>44985</v>
      </c>
      <c r="K404" s="204"/>
      <c r="L404" s="204"/>
      <c r="M404" s="204"/>
      <c r="N404" s="173">
        <v>0</v>
      </c>
      <c r="O404" s="173">
        <v>0</v>
      </c>
      <c r="P404" s="173">
        <v>0</v>
      </c>
      <c r="Q404" s="173"/>
      <c r="R404" s="173"/>
      <c r="S404" s="173"/>
      <c r="T404" s="173"/>
      <c r="U404" s="204"/>
      <c r="V404" s="204"/>
      <c r="W404" s="204"/>
      <c r="X404" s="204"/>
      <c r="Y404" s="204"/>
      <c r="Z404" s="204"/>
      <c r="AA404" s="204"/>
      <c r="AB404" s="204"/>
      <c r="AC404" s="1507">
        <f t="shared" si="101"/>
        <v>1800</v>
      </c>
      <c r="AD404" s="1508">
        <f t="shared" si="102"/>
        <v>0</v>
      </c>
      <c r="AE404" s="14">
        <f t="shared" si="103"/>
        <v>-1.0666666666666667</v>
      </c>
      <c r="AF404" s="14">
        <f t="shared" si="104"/>
        <v>0</v>
      </c>
      <c r="AG404" s="14" t="e">
        <f t="shared" si="105"/>
        <v>#DIV/0!</v>
      </c>
      <c r="AH404" s="14" t="e">
        <f t="shared" si="106"/>
        <v>#DIV/0!</v>
      </c>
      <c r="AI404" s="14">
        <f t="shared" si="107"/>
        <v>1800</v>
      </c>
      <c r="AJ404" s="1415"/>
    </row>
    <row r="405" spans="1:36" ht="15.75">
      <c r="A405" s="1415">
        <v>4</v>
      </c>
      <c r="B405" s="545" t="s">
        <v>4434</v>
      </c>
      <c r="C405" s="477" t="s">
        <v>65</v>
      </c>
      <c r="D405" s="177">
        <v>1</v>
      </c>
      <c r="E405" s="173">
        <v>360</v>
      </c>
      <c r="F405" s="520">
        <f t="shared" si="99"/>
        <v>360</v>
      </c>
      <c r="G405" s="521">
        <v>0</v>
      </c>
      <c r="H405" s="177">
        <f t="shared" si="100"/>
        <v>0</v>
      </c>
      <c r="I405" s="522">
        <v>44756</v>
      </c>
      <c r="J405" s="523">
        <v>45322</v>
      </c>
      <c r="K405" s="204"/>
      <c r="L405" s="204"/>
      <c r="M405" s="204"/>
      <c r="N405" s="173">
        <v>0</v>
      </c>
      <c r="O405" s="173">
        <v>0</v>
      </c>
      <c r="P405" s="173">
        <v>0</v>
      </c>
      <c r="Q405" s="173"/>
      <c r="R405" s="173"/>
      <c r="S405" s="173"/>
      <c r="T405" s="173"/>
      <c r="U405" s="204"/>
      <c r="V405" s="204"/>
      <c r="W405" s="204"/>
      <c r="X405" s="204"/>
      <c r="Y405" s="204"/>
      <c r="Z405" s="204"/>
      <c r="AA405" s="204"/>
      <c r="AB405" s="204"/>
      <c r="AC405" s="1507">
        <f t="shared" si="101"/>
        <v>360</v>
      </c>
      <c r="AD405" s="1508">
        <f t="shared" si="102"/>
        <v>360</v>
      </c>
      <c r="AE405" s="14">
        <f t="shared" si="103"/>
        <v>10.166666666666666</v>
      </c>
      <c r="AF405" s="14">
        <f t="shared" si="104"/>
        <v>0</v>
      </c>
      <c r="AG405" s="14" t="e">
        <f t="shared" si="105"/>
        <v>#DIV/0!</v>
      </c>
      <c r="AH405" s="14" t="e">
        <f t="shared" si="106"/>
        <v>#DIV/0!</v>
      </c>
      <c r="AI405" s="14">
        <f t="shared" si="107"/>
        <v>360</v>
      </c>
      <c r="AJ405" s="1415"/>
    </row>
    <row r="406" spans="1:36" ht="15.75">
      <c r="A406" s="1415">
        <v>5</v>
      </c>
      <c r="B406" s="545" t="s">
        <v>9151</v>
      </c>
      <c r="C406" s="477" t="s">
        <v>153</v>
      </c>
      <c r="D406" s="177">
        <v>0.66</v>
      </c>
      <c r="E406" s="173">
        <v>0</v>
      </c>
      <c r="F406" s="520">
        <f t="shared" si="99"/>
        <v>0</v>
      </c>
      <c r="G406" s="521">
        <v>100</v>
      </c>
      <c r="H406" s="177">
        <f t="shared" si="100"/>
        <v>66</v>
      </c>
      <c r="I406" s="522">
        <v>44964</v>
      </c>
      <c r="J406" s="523">
        <v>45747</v>
      </c>
      <c r="K406" s="204"/>
      <c r="L406" s="204"/>
      <c r="M406" s="204"/>
      <c r="N406" s="173"/>
      <c r="O406" s="173">
        <v>40</v>
      </c>
      <c r="P406" s="173">
        <v>0</v>
      </c>
      <c r="Q406" s="173"/>
      <c r="R406" s="173"/>
      <c r="S406" s="173"/>
      <c r="T406" s="173"/>
      <c r="U406" s="204"/>
      <c r="V406" s="204"/>
      <c r="W406" s="204"/>
      <c r="X406" s="204"/>
      <c r="Y406" s="204"/>
      <c r="Z406" s="204"/>
      <c r="AA406" s="204"/>
      <c r="AB406" s="204"/>
      <c r="AC406" s="1507">
        <f t="shared" si="101"/>
        <v>60</v>
      </c>
      <c r="AD406" s="1508">
        <f t="shared" si="102"/>
        <v>39.6</v>
      </c>
      <c r="AE406" s="14">
        <f t="shared" si="103"/>
        <v>24.333333333333332</v>
      </c>
      <c r="AF406" s="14">
        <f t="shared" si="104"/>
        <v>13.333333333333334</v>
      </c>
      <c r="AG406" s="14">
        <f t="shared" si="105"/>
        <v>4.5</v>
      </c>
      <c r="AH406" s="14">
        <f t="shared" si="106"/>
        <v>-19.833333333333332</v>
      </c>
      <c r="AI406" s="14">
        <f t="shared" si="107"/>
        <v>-264.44444444444446</v>
      </c>
      <c r="AJ406" s="1415"/>
    </row>
    <row r="407" spans="1:36" ht="15.75">
      <c r="A407" s="1415">
        <v>6</v>
      </c>
      <c r="B407" s="545" t="s">
        <v>5769</v>
      </c>
      <c r="C407" s="477" t="s">
        <v>961</v>
      </c>
      <c r="D407" s="177">
        <v>0</v>
      </c>
      <c r="E407" s="173">
        <v>10</v>
      </c>
      <c r="F407" s="520">
        <f t="shared" si="99"/>
        <v>0</v>
      </c>
      <c r="G407" s="521">
        <v>0</v>
      </c>
      <c r="H407" s="177">
        <f t="shared" si="100"/>
        <v>0</v>
      </c>
      <c r="I407" s="522">
        <v>44826</v>
      </c>
      <c r="J407" s="250" t="s">
        <v>334</v>
      </c>
      <c r="K407" s="204"/>
      <c r="L407" s="204"/>
      <c r="M407" s="204"/>
      <c r="N407" s="173">
        <v>0</v>
      </c>
      <c r="O407" s="173">
        <v>0</v>
      </c>
      <c r="P407" s="173">
        <v>0</v>
      </c>
      <c r="Q407" s="173"/>
      <c r="R407" s="173"/>
      <c r="S407" s="173"/>
      <c r="T407" s="173"/>
      <c r="U407" s="204"/>
      <c r="V407" s="204"/>
      <c r="W407" s="204"/>
      <c r="X407" s="204"/>
      <c r="Y407" s="204"/>
      <c r="Z407" s="204"/>
      <c r="AA407" s="204"/>
      <c r="AB407" s="204"/>
      <c r="AC407" s="1507">
        <f t="shared" si="101"/>
        <v>10</v>
      </c>
      <c r="AD407" s="1508">
        <f t="shared" si="102"/>
        <v>0</v>
      </c>
      <c r="AE407" s="250" t="s">
        <v>334</v>
      </c>
      <c r="AF407" s="14">
        <f t="shared" si="104"/>
        <v>0</v>
      </c>
      <c r="AG407" s="14" t="e">
        <f t="shared" si="105"/>
        <v>#DIV/0!</v>
      </c>
      <c r="AH407" s="250" t="s">
        <v>334</v>
      </c>
      <c r="AI407" s="250" t="s">
        <v>334</v>
      </c>
      <c r="AJ407" s="1415"/>
    </row>
    <row r="408" spans="1:36" ht="15.75">
      <c r="A408" s="1415">
        <v>7</v>
      </c>
      <c r="B408" s="545" t="s">
        <v>5768</v>
      </c>
      <c r="C408" s="477" t="s">
        <v>961</v>
      </c>
      <c r="D408" s="177">
        <v>0</v>
      </c>
      <c r="E408" s="173">
        <v>10</v>
      </c>
      <c r="F408" s="520">
        <f t="shared" si="99"/>
        <v>0</v>
      </c>
      <c r="G408" s="521">
        <v>0</v>
      </c>
      <c r="H408" s="177">
        <f t="shared" si="100"/>
        <v>0</v>
      </c>
      <c r="I408" s="522">
        <v>44826</v>
      </c>
      <c r="J408" s="250" t="s">
        <v>334</v>
      </c>
      <c r="K408" s="204"/>
      <c r="L408" s="204"/>
      <c r="M408" s="204"/>
      <c r="N408" s="173">
        <v>0</v>
      </c>
      <c r="O408" s="173">
        <v>0</v>
      </c>
      <c r="P408" s="173">
        <v>0</v>
      </c>
      <c r="Q408" s="173"/>
      <c r="R408" s="173"/>
      <c r="S408" s="173"/>
      <c r="T408" s="173"/>
      <c r="U408" s="204"/>
      <c r="V408" s="204"/>
      <c r="W408" s="204"/>
      <c r="X408" s="204"/>
      <c r="Y408" s="204"/>
      <c r="Z408" s="204"/>
      <c r="AA408" s="204"/>
      <c r="AB408" s="204"/>
      <c r="AC408" s="1507">
        <f t="shared" si="101"/>
        <v>10</v>
      </c>
      <c r="AD408" s="1508">
        <f t="shared" si="102"/>
        <v>0</v>
      </c>
      <c r="AE408" s="250" t="s">
        <v>334</v>
      </c>
      <c r="AF408" s="14">
        <f t="shared" si="104"/>
        <v>0</v>
      </c>
      <c r="AG408" s="14" t="e">
        <f t="shared" si="105"/>
        <v>#DIV/0!</v>
      </c>
      <c r="AH408" s="250" t="s">
        <v>334</v>
      </c>
      <c r="AI408" s="250" t="s">
        <v>334</v>
      </c>
      <c r="AJ408" s="1415"/>
    </row>
    <row r="409" spans="1:36" ht="15.75">
      <c r="A409" s="1415">
        <v>8</v>
      </c>
      <c r="B409" s="545" t="s">
        <v>8040</v>
      </c>
      <c r="C409" s="477" t="s">
        <v>961</v>
      </c>
      <c r="D409" s="177">
        <v>0</v>
      </c>
      <c r="E409" s="173">
        <v>43</v>
      </c>
      <c r="F409" s="520">
        <f t="shared" si="99"/>
        <v>0</v>
      </c>
      <c r="G409" s="521">
        <v>0</v>
      </c>
      <c r="H409" s="177">
        <f t="shared" si="100"/>
        <v>0</v>
      </c>
      <c r="I409" s="522">
        <v>44896</v>
      </c>
      <c r="J409" s="250">
        <v>45657</v>
      </c>
      <c r="K409" s="204"/>
      <c r="L409" s="204"/>
      <c r="M409" s="204"/>
      <c r="N409" s="173">
        <v>0</v>
      </c>
      <c r="O409" s="173">
        <v>0</v>
      </c>
      <c r="P409" s="173">
        <v>0</v>
      </c>
      <c r="Q409" s="173"/>
      <c r="R409" s="173"/>
      <c r="S409" s="173"/>
      <c r="T409" s="173"/>
      <c r="U409" s="204"/>
      <c r="V409" s="204"/>
      <c r="W409" s="204"/>
      <c r="X409" s="204"/>
      <c r="Y409" s="204"/>
      <c r="Z409" s="204"/>
      <c r="AA409" s="204"/>
      <c r="AB409" s="204"/>
      <c r="AC409" s="1507">
        <f t="shared" si="101"/>
        <v>43</v>
      </c>
      <c r="AD409" s="1508">
        <f t="shared" si="102"/>
        <v>0</v>
      </c>
      <c r="AE409" s="14">
        <f t="shared" si="103"/>
        <v>21.333333333333332</v>
      </c>
      <c r="AF409" s="14">
        <f t="shared" si="104"/>
        <v>0</v>
      </c>
      <c r="AG409" s="14" t="e">
        <f t="shared" si="105"/>
        <v>#DIV/0!</v>
      </c>
      <c r="AH409" s="14" t="e">
        <f t="shared" si="106"/>
        <v>#DIV/0!</v>
      </c>
      <c r="AI409" s="14">
        <f t="shared" si="107"/>
        <v>43</v>
      </c>
      <c r="AJ409" s="1415"/>
    </row>
    <row r="410" spans="1:36" ht="15.75">
      <c r="A410" s="1415">
        <v>9</v>
      </c>
      <c r="B410" s="545" t="s">
        <v>8041</v>
      </c>
      <c r="C410" s="477" t="s">
        <v>961</v>
      </c>
      <c r="D410" s="177">
        <v>0</v>
      </c>
      <c r="E410" s="173">
        <v>2</v>
      </c>
      <c r="F410" s="520">
        <f t="shared" si="99"/>
        <v>0</v>
      </c>
      <c r="G410" s="521">
        <v>0</v>
      </c>
      <c r="H410" s="177">
        <f t="shared" si="100"/>
        <v>0</v>
      </c>
      <c r="I410" s="522">
        <v>44896</v>
      </c>
      <c r="J410" s="250">
        <v>45657</v>
      </c>
      <c r="K410" s="204"/>
      <c r="L410" s="204"/>
      <c r="M410" s="204"/>
      <c r="N410" s="173">
        <v>0</v>
      </c>
      <c r="O410" s="173">
        <v>0</v>
      </c>
      <c r="P410" s="173">
        <v>0</v>
      </c>
      <c r="Q410" s="173"/>
      <c r="R410" s="173"/>
      <c r="S410" s="173"/>
      <c r="T410" s="173"/>
      <c r="U410" s="204"/>
      <c r="V410" s="204"/>
      <c r="W410" s="204"/>
      <c r="X410" s="204"/>
      <c r="Y410" s="204"/>
      <c r="Z410" s="204"/>
      <c r="AA410" s="204"/>
      <c r="AB410" s="204"/>
      <c r="AC410" s="1507">
        <f t="shared" si="101"/>
        <v>2</v>
      </c>
      <c r="AD410" s="1508">
        <f t="shared" si="102"/>
        <v>0</v>
      </c>
      <c r="AE410" s="14">
        <f t="shared" si="103"/>
        <v>21.333333333333332</v>
      </c>
      <c r="AF410" s="14">
        <f t="shared" si="104"/>
        <v>0</v>
      </c>
      <c r="AG410" s="14" t="e">
        <f t="shared" si="105"/>
        <v>#DIV/0!</v>
      </c>
      <c r="AH410" s="14" t="e">
        <f t="shared" si="106"/>
        <v>#DIV/0!</v>
      </c>
      <c r="AI410" s="14">
        <f t="shared" si="107"/>
        <v>2</v>
      </c>
      <c r="AJ410" s="1415"/>
    </row>
    <row r="411" spans="1:36" ht="15.75">
      <c r="A411" s="1415">
        <v>10</v>
      </c>
      <c r="B411" s="545" t="s">
        <v>8042</v>
      </c>
      <c r="C411" s="477" t="s">
        <v>961</v>
      </c>
      <c r="D411" s="177">
        <v>0</v>
      </c>
      <c r="E411" s="173">
        <v>1</v>
      </c>
      <c r="F411" s="520">
        <f t="shared" si="99"/>
        <v>0</v>
      </c>
      <c r="G411" s="521">
        <v>0</v>
      </c>
      <c r="H411" s="177">
        <f t="shared" si="100"/>
        <v>0</v>
      </c>
      <c r="I411" s="522">
        <v>44896</v>
      </c>
      <c r="J411" s="250">
        <v>45657</v>
      </c>
      <c r="K411" s="204"/>
      <c r="L411" s="204"/>
      <c r="M411" s="204"/>
      <c r="N411" s="173">
        <v>0</v>
      </c>
      <c r="O411" s="173">
        <v>0</v>
      </c>
      <c r="P411" s="173">
        <v>0</v>
      </c>
      <c r="Q411" s="173"/>
      <c r="R411" s="173"/>
      <c r="S411" s="173"/>
      <c r="T411" s="173"/>
      <c r="U411" s="204"/>
      <c r="V411" s="204"/>
      <c r="W411" s="204"/>
      <c r="X411" s="204"/>
      <c r="Y411" s="204"/>
      <c r="Z411" s="204"/>
      <c r="AA411" s="204"/>
      <c r="AB411" s="204"/>
      <c r="AC411" s="1507">
        <f t="shared" si="101"/>
        <v>1</v>
      </c>
      <c r="AD411" s="1508">
        <f t="shared" si="102"/>
        <v>0</v>
      </c>
      <c r="AE411" s="14">
        <f t="shared" si="103"/>
        <v>21.333333333333332</v>
      </c>
      <c r="AF411" s="14">
        <f t="shared" si="104"/>
        <v>0</v>
      </c>
      <c r="AG411" s="14" t="e">
        <f t="shared" si="105"/>
        <v>#DIV/0!</v>
      </c>
      <c r="AH411" s="14" t="e">
        <f t="shared" si="106"/>
        <v>#DIV/0!</v>
      </c>
      <c r="AI411" s="14">
        <f t="shared" si="107"/>
        <v>1</v>
      </c>
      <c r="AJ411" s="1415"/>
    </row>
    <row r="412" spans="1:36" ht="15.75">
      <c r="A412" s="1415">
        <v>11</v>
      </c>
      <c r="B412" s="545" t="s">
        <v>8043</v>
      </c>
      <c r="C412" s="477" t="s">
        <v>961</v>
      </c>
      <c r="D412" s="177">
        <v>0</v>
      </c>
      <c r="E412" s="173">
        <v>33</v>
      </c>
      <c r="F412" s="520">
        <f t="shared" si="99"/>
        <v>0</v>
      </c>
      <c r="G412" s="521">
        <v>0</v>
      </c>
      <c r="H412" s="177">
        <f t="shared" si="100"/>
        <v>0</v>
      </c>
      <c r="I412" s="522">
        <v>44896</v>
      </c>
      <c r="J412" s="250">
        <v>45626</v>
      </c>
      <c r="K412" s="204"/>
      <c r="L412" s="204"/>
      <c r="M412" s="204"/>
      <c r="N412" s="173">
        <v>0</v>
      </c>
      <c r="O412" s="173">
        <v>0</v>
      </c>
      <c r="P412" s="173">
        <v>0</v>
      </c>
      <c r="Q412" s="173"/>
      <c r="R412" s="173"/>
      <c r="S412" s="173"/>
      <c r="T412" s="173"/>
      <c r="U412" s="204"/>
      <c r="V412" s="204"/>
      <c r="W412" s="204"/>
      <c r="X412" s="204"/>
      <c r="Y412" s="204"/>
      <c r="Z412" s="204"/>
      <c r="AA412" s="204"/>
      <c r="AB412" s="204"/>
      <c r="AC412" s="1507">
        <f t="shared" si="101"/>
        <v>33</v>
      </c>
      <c r="AD412" s="1508">
        <f t="shared" si="102"/>
        <v>0</v>
      </c>
      <c r="AE412" s="14">
        <f t="shared" si="103"/>
        <v>20.3</v>
      </c>
      <c r="AF412" s="14">
        <f t="shared" si="104"/>
        <v>0</v>
      </c>
      <c r="AG412" s="14" t="e">
        <f t="shared" si="105"/>
        <v>#DIV/0!</v>
      </c>
      <c r="AH412" s="14" t="e">
        <f t="shared" si="106"/>
        <v>#DIV/0!</v>
      </c>
      <c r="AI412" s="14">
        <f t="shared" si="107"/>
        <v>33</v>
      </c>
      <c r="AJ412" s="1415"/>
    </row>
    <row r="413" spans="1:36" ht="15.75">
      <c r="A413" s="1415">
        <v>12</v>
      </c>
      <c r="B413" s="545" t="s">
        <v>8044</v>
      </c>
      <c r="C413" s="477" t="s">
        <v>961</v>
      </c>
      <c r="D413" s="177">
        <v>0</v>
      </c>
      <c r="E413" s="173">
        <v>1</v>
      </c>
      <c r="F413" s="520">
        <f t="shared" si="99"/>
        <v>0</v>
      </c>
      <c r="G413" s="521">
        <v>0</v>
      </c>
      <c r="H413" s="177">
        <f t="shared" si="100"/>
        <v>0</v>
      </c>
      <c r="I413" s="522">
        <v>44896</v>
      </c>
      <c r="J413" s="250">
        <v>45626</v>
      </c>
      <c r="K413" s="204"/>
      <c r="L413" s="204"/>
      <c r="M413" s="204"/>
      <c r="N413" s="173">
        <v>0</v>
      </c>
      <c r="O413" s="173">
        <v>0</v>
      </c>
      <c r="P413" s="173">
        <v>0</v>
      </c>
      <c r="Q413" s="173"/>
      <c r="R413" s="173"/>
      <c r="S413" s="173"/>
      <c r="T413" s="173"/>
      <c r="U413" s="204"/>
      <c r="V413" s="204"/>
      <c r="W413" s="204"/>
      <c r="X413" s="204"/>
      <c r="Y413" s="204"/>
      <c r="Z413" s="204"/>
      <c r="AA413" s="204"/>
      <c r="AB413" s="204"/>
      <c r="AC413" s="1507">
        <f t="shared" si="101"/>
        <v>1</v>
      </c>
      <c r="AD413" s="1508">
        <f t="shared" si="102"/>
        <v>0</v>
      </c>
      <c r="AE413" s="14">
        <f t="shared" si="103"/>
        <v>20.3</v>
      </c>
      <c r="AF413" s="14">
        <f t="shared" si="104"/>
        <v>0</v>
      </c>
      <c r="AG413" s="14" t="e">
        <f t="shared" si="105"/>
        <v>#DIV/0!</v>
      </c>
      <c r="AH413" s="14" t="e">
        <f t="shared" si="106"/>
        <v>#DIV/0!</v>
      </c>
      <c r="AI413" s="14">
        <f t="shared" si="107"/>
        <v>1</v>
      </c>
      <c r="AJ413" s="1415"/>
    </row>
    <row r="414" spans="1:36" ht="15.75">
      <c r="A414" s="1415">
        <v>13</v>
      </c>
      <c r="B414" s="545" t="s">
        <v>8045</v>
      </c>
      <c r="C414" s="477" t="s">
        <v>961</v>
      </c>
      <c r="D414" s="177">
        <v>0</v>
      </c>
      <c r="E414" s="173">
        <v>1</v>
      </c>
      <c r="F414" s="520">
        <f t="shared" si="99"/>
        <v>0</v>
      </c>
      <c r="G414" s="521">
        <v>0</v>
      </c>
      <c r="H414" s="177">
        <f t="shared" si="100"/>
        <v>0</v>
      </c>
      <c r="I414" s="522">
        <v>44896</v>
      </c>
      <c r="J414" s="250">
        <v>45626</v>
      </c>
      <c r="K414" s="204"/>
      <c r="L414" s="204"/>
      <c r="M414" s="204"/>
      <c r="N414" s="173">
        <v>0</v>
      </c>
      <c r="O414" s="173">
        <v>0</v>
      </c>
      <c r="P414" s="173">
        <v>0</v>
      </c>
      <c r="Q414" s="173"/>
      <c r="R414" s="173"/>
      <c r="S414" s="173"/>
      <c r="T414" s="173"/>
      <c r="U414" s="204"/>
      <c r="V414" s="204"/>
      <c r="W414" s="204"/>
      <c r="X414" s="204"/>
      <c r="Y414" s="204"/>
      <c r="Z414" s="204"/>
      <c r="AA414" s="204"/>
      <c r="AB414" s="204"/>
      <c r="AC414" s="1507">
        <f t="shared" si="101"/>
        <v>1</v>
      </c>
      <c r="AD414" s="1508">
        <f t="shared" si="102"/>
        <v>0</v>
      </c>
      <c r="AE414" s="14">
        <f t="shared" si="103"/>
        <v>20.3</v>
      </c>
      <c r="AF414" s="14">
        <f t="shared" si="104"/>
        <v>0</v>
      </c>
      <c r="AG414" s="14" t="e">
        <f t="shared" si="105"/>
        <v>#DIV/0!</v>
      </c>
      <c r="AH414" s="14" t="e">
        <f t="shared" si="106"/>
        <v>#DIV/0!</v>
      </c>
      <c r="AI414" s="14">
        <f t="shared" si="107"/>
        <v>1</v>
      </c>
      <c r="AJ414" s="1415"/>
    </row>
    <row r="415" spans="1:36" ht="15.75">
      <c r="A415" s="1415">
        <v>14</v>
      </c>
      <c r="B415" s="545" t="s">
        <v>8046</v>
      </c>
      <c r="C415" s="477" t="s">
        <v>961</v>
      </c>
      <c r="D415" s="177">
        <v>0</v>
      </c>
      <c r="E415" s="173">
        <v>1</v>
      </c>
      <c r="F415" s="520">
        <f t="shared" si="99"/>
        <v>0</v>
      </c>
      <c r="G415" s="521">
        <v>0</v>
      </c>
      <c r="H415" s="177">
        <f t="shared" si="100"/>
        <v>0</v>
      </c>
      <c r="I415" s="522">
        <v>44896</v>
      </c>
      <c r="J415" s="250">
        <v>45626</v>
      </c>
      <c r="K415" s="204"/>
      <c r="L415" s="204"/>
      <c r="M415" s="204"/>
      <c r="N415" s="173">
        <v>0</v>
      </c>
      <c r="O415" s="173">
        <v>0</v>
      </c>
      <c r="P415" s="173">
        <v>0</v>
      </c>
      <c r="Q415" s="173"/>
      <c r="R415" s="173"/>
      <c r="S415" s="173"/>
      <c r="T415" s="173"/>
      <c r="U415" s="204"/>
      <c r="V415" s="204"/>
      <c r="W415" s="204"/>
      <c r="X415" s="204"/>
      <c r="Y415" s="204"/>
      <c r="Z415" s="204"/>
      <c r="AA415" s="204"/>
      <c r="AB415" s="204"/>
      <c r="AC415" s="1507">
        <f t="shared" si="101"/>
        <v>1</v>
      </c>
      <c r="AD415" s="1508">
        <f t="shared" si="102"/>
        <v>0</v>
      </c>
      <c r="AE415" s="14">
        <f t="shared" si="103"/>
        <v>20.3</v>
      </c>
      <c r="AF415" s="14">
        <f t="shared" si="104"/>
        <v>0</v>
      </c>
      <c r="AG415" s="14" t="e">
        <f t="shared" si="105"/>
        <v>#DIV/0!</v>
      </c>
      <c r="AH415" s="14" t="e">
        <f t="shared" si="106"/>
        <v>#DIV/0!</v>
      </c>
      <c r="AI415" s="14">
        <f t="shared" si="107"/>
        <v>1</v>
      </c>
      <c r="AJ415" s="1415"/>
    </row>
    <row r="416" spans="1:36" ht="15.75">
      <c r="A416" s="1415">
        <v>15</v>
      </c>
      <c r="B416" s="545" t="s">
        <v>8047</v>
      </c>
      <c r="C416" s="477" t="s">
        <v>961</v>
      </c>
      <c r="D416" s="177">
        <v>0</v>
      </c>
      <c r="E416" s="173">
        <v>1</v>
      </c>
      <c r="F416" s="520">
        <f t="shared" si="99"/>
        <v>0</v>
      </c>
      <c r="G416" s="521">
        <v>0</v>
      </c>
      <c r="H416" s="177">
        <f t="shared" si="100"/>
        <v>0</v>
      </c>
      <c r="I416" s="522">
        <v>44896</v>
      </c>
      <c r="J416" s="250">
        <v>45626</v>
      </c>
      <c r="K416" s="204"/>
      <c r="L416" s="204"/>
      <c r="M416" s="204"/>
      <c r="N416" s="173">
        <v>0</v>
      </c>
      <c r="O416" s="173">
        <v>0</v>
      </c>
      <c r="P416" s="173">
        <v>0</v>
      </c>
      <c r="Q416" s="173"/>
      <c r="R416" s="173"/>
      <c r="S416" s="173"/>
      <c r="T416" s="173"/>
      <c r="U416" s="204"/>
      <c r="V416" s="204"/>
      <c r="W416" s="204"/>
      <c r="X416" s="204"/>
      <c r="Y416" s="204"/>
      <c r="Z416" s="204"/>
      <c r="AA416" s="204"/>
      <c r="AB416" s="204"/>
      <c r="AC416" s="1507">
        <f t="shared" si="101"/>
        <v>1</v>
      </c>
      <c r="AD416" s="1508">
        <f t="shared" si="102"/>
        <v>0</v>
      </c>
      <c r="AE416" s="14">
        <f t="shared" si="103"/>
        <v>20.3</v>
      </c>
      <c r="AF416" s="14">
        <f t="shared" si="104"/>
        <v>0</v>
      </c>
      <c r="AG416" s="14" t="e">
        <f t="shared" si="105"/>
        <v>#DIV/0!</v>
      </c>
      <c r="AH416" s="14" t="e">
        <f t="shared" si="106"/>
        <v>#DIV/0!</v>
      </c>
      <c r="AI416" s="14">
        <f t="shared" si="107"/>
        <v>1</v>
      </c>
      <c r="AJ416" s="1415"/>
    </row>
    <row r="417" spans="1:36" ht="15.75">
      <c r="A417" s="1415">
        <v>16</v>
      </c>
      <c r="B417" s="545" t="s">
        <v>8048</v>
      </c>
      <c r="C417" s="477" t="s">
        <v>961</v>
      </c>
      <c r="D417" s="177">
        <v>0</v>
      </c>
      <c r="E417" s="173">
        <v>1</v>
      </c>
      <c r="F417" s="520">
        <f t="shared" si="99"/>
        <v>0</v>
      </c>
      <c r="G417" s="521">
        <v>0</v>
      </c>
      <c r="H417" s="177">
        <f t="shared" si="100"/>
        <v>0</v>
      </c>
      <c r="I417" s="522">
        <v>44896</v>
      </c>
      <c r="J417" s="250">
        <v>45626</v>
      </c>
      <c r="K417" s="204"/>
      <c r="L417" s="204"/>
      <c r="M417" s="204"/>
      <c r="N417" s="173">
        <v>0</v>
      </c>
      <c r="O417" s="173">
        <v>0</v>
      </c>
      <c r="P417" s="173">
        <v>0</v>
      </c>
      <c r="Q417" s="173"/>
      <c r="R417" s="173"/>
      <c r="S417" s="173"/>
      <c r="T417" s="173"/>
      <c r="U417" s="204"/>
      <c r="V417" s="204"/>
      <c r="W417" s="204"/>
      <c r="X417" s="204"/>
      <c r="Y417" s="204"/>
      <c r="Z417" s="204"/>
      <c r="AA417" s="204"/>
      <c r="AB417" s="204"/>
      <c r="AC417" s="1507">
        <f t="shared" si="101"/>
        <v>1</v>
      </c>
      <c r="AD417" s="1508">
        <f t="shared" si="102"/>
        <v>0</v>
      </c>
      <c r="AE417" s="14">
        <f t="shared" si="103"/>
        <v>20.3</v>
      </c>
      <c r="AF417" s="14">
        <f t="shared" si="104"/>
        <v>0</v>
      </c>
      <c r="AG417" s="14" t="e">
        <f t="shared" si="105"/>
        <v>#DIV/0!</v>
      </c>
      <c r="AH417" s="14" t="e">
        <f t="shared" si="106"/>
        <v>#DIV/0!</v>
      </c>
      <c r="AI417" s="14">
        <f t="shared" si="107"/>
        <v>1</v>
      </c>
      <c r="AJ417" s="1415"/>
    </row>
    <row r="418" spans="1:36" ht="15.75">
      <c r="A418" s="1415">
        <v>17</v>
      </c>
      <c r="B418" s="545" t="s">
        <v>8049</v>
      </c>
      <c r="C418" s="477" t="s">
        <v>961</v>
      </c>
      <c r="D418" s="177">
        <v>0</v>
      </c>
      <c r="E418" s="173">
        <v>1</v>
      </c>
      <c r="F418" s="520">
        <f t="shared" si="99"/>
        <v>0</v>
      </c>
      <c r="G418" s="521">
        <v>0</v>
      </c>
      <c r="H418" s="177">
        <f t="shared" si="100"/>
        <v>0</v>
      </c>
      <c r="I418" s="522">
        <v>44896</v>
      </c>
      <c r="J418" s="250">
        <v>45626</v>
      </c>
      <c r="K418" s="204"/>
      <c r="L418" s="204"/>
      <c r="M418" s="204"/>
      <c r="N418" s="173">
        <v>0</v>
      </c>
      <c r="O418" s="173">
        <v>0</v>
      </c>
      <c r="P418" s="173">
        <v>0</v>
      </c>
      <c r="Q418" s="173"/>
      <c r="R418" s="173"/>
      <c r="S418" s="173"/>
      <c r="T418" s="173"/>
      <c r="U418" s="204"/>
      <c r="V418" s="204"/>
      <c r="W418" s="204"/>
      <c r="X418" s="204"/>
      <c r="Y418" s="204"/>
      <c r="Z418" s="204"/>
      <c r="AA418" s="204"/>
      <c r="AB418" s="204"/>
      <c r="AC418" s="1507">
        <f t="shared" si="101"/>
        <v>1</v>
      </c>
      <c r="AD418" s="1508">
        <f t="shared" si="102"/>
        <v>0</v>
      </c>
      <c r="AE418" s="14">
        <f t="shared" si="103"/>
        <v>20.3</v>
      </c>
      <c r="AF418" s="14">
        <f t="shared" si="104"/>
        <v>0</v>
      </c>
      <c r="AG418" s="14" t="e">
        <f t="shared" si="105"/>
        <v>#DIV/0!</v>
      </c>
      <c r="AH418" s="14" t="e">
        <f t="shared" si="106"/>
        <v>#DIV/0!</v>
      </c>
      <c r="AI418" s="14">
        <f t="shared" si="107"/>
        <v>1</v>
      </c>
      <c r="AJ418" s="1415"/>
    </row>
    <row r="419" spans="1:36" ht="15.75">
      <c r="A419" s="1415">
        <v>18</v>
      </c>
      <c r="B419" s="545" t="s">
        <v>8050</v>
      </c>
      <c r="C419" s="477" t="s">
        <v>961</v>
      </c>
      <c r="D419" s="177">
        <v>0</v>
      </c>
      <c r="E419" s="173">
        <v>1</v>
      </c>
      <c r="F419" s="520">
        <f t="shared" si="99"/>
        <v>0</v>
      </c>
      <c r="G419" s="521">
        <v>0</v>
      </c>
      <c r="H419" s="177">
        <f t="shared" si="100"/>
        <v>0</v>
      </c>
      <c r="I419" s="522">
        <v>44896</v>
      </c>
      <c r="J419" s="250">
        <v>45626</v>
      </c>
      <c r="K419" s="204"/>
      <c r="L419" s="204"/>
      <c r="M419" s="204"/>
      <c r="N419" s="173">
        <v>0</v>
      </c>
      <c r="O419" s="173">
        <v>0</v>
      </c>
      <c r="P419" s="173">
        <v>0</v>
      </c>
      <c r="Q419" s="173"/>
      <c r="R419" s="173"/>
      <c r="S419" s="173"/>
      <c r="T419" s="173"/>
      <c r="U419" s="204"/>
      <c r="V419" s="204"/>
      <c r="W419" s="204"/>
      <c r="X419" s="204"/>
      <c r="Y419" s="204"/>
      <c r="Z419" s="204"/>
      <c r="AA419" s="204"/>
      <c r="AB419" s="204"/>
      <c r="AC419" s="1507">
        <f t="shared" si="101"/>
        <v>1</v>
      </c>
      <c r="AD419" s="1508">
        <f t="shared" si="102"/>
        <v>0</v>
      </c>
      <c r="AE419" s="14">
        <f t="shared" si="103"/>
        <v>20.3</v>
      </c>
      <c r="AF419" s="14">
        <f t="shared" si="104"/>
        <v>0</v>
      </c>
      <c r="AG419" s="14" t="e">
        <f t="shared" si="105"/>
        <v>#DIV/0!</v>
      </c>
      <c r="AH419" s="14" t="e">
        <f t="shared" si="106"/>
        <v>#DIV/0!</v>
      </c>
      <c r="AI419" s="14">
        <f t="shared" si="107"/>
        <v>1</v>
      </c>
      <c r="AJ419" s="1415"/>
    </row>
    <row r="420" spans="1:36" ht="15.75">
      <c r="A420" s="1415">
        <v>19</v>
      </c>
      <c r="B420" s="545" t="s">
        <v>8051</v>
      </c>
      <c r="C420" s="477" t="s">
        <v>961</v>
      </c>
      <c r="D420" s="177">
        <v>0</v>
      </c>
      <c r="E420" s="173">
        <v>1</v>
      </c>
      <c r="F420" s="520">
        <f t="shared" si="99"/>
        <v>0</v>
      </c>
      <c r="G420" s="521">
        <v>0</v>
      </c>
      <c r="H420" s="177">
        <f t="shared" si="100"/>
        <v>0</v>
      </c>
      <c r="I420" s="522">
        <v>44896</v>
      </c>
      <c r="J420" s="250">
        <v>45054</v>
      </c>
      <c r="K420" s="204"/>
      <c r="L420" s="204"/>
      <c r="M420" s="204"/>
      <c r="N420" s="173">
        <v>0</v>
      </c>
      <c r="O420" s="173">
        <v>0</v>
      </c>
      <c r="P420" s="173">
        <v>0</v>
      </c>
      <c r="Q420" s="173"/>
      <c r="R420" s="173"/>
      <c r="S420" s="173"/>
      <c r="T420" s="173"/>
      <c r="U420" s="204"/>
      <c r="V420" s="204"/>
      <c r="W420" s="204"/>
      <c r="X420" s="204"/>
      <c r="Y420" s="204"/>
      <c r="Z420" s="204"/>
      <c r="AA420" s="204"/>
      <c r="AB420" s="204"/>
      <c r="AC420" s="1507">
        <f t="shared" si="101"/>
        <v>1</v>
      </c>
      <c r="AD420" s="1508">
        <f t="shared" si="102"/>
        <v>0</v>
      </c>
      <c r="AE420" s="14">
        <f t="shared" si="103"/>
        <v>1.2333333333333334</v>
      </c>
      <c r="AF420" s="14">
        <f t="shared" si="104"/>
        <v>0</v>
      </c>
      <c r="AG420" s="14" t="e">
        <f t="shared" si="105"/>
        <v>#DIV/0!</v>
      </c>
      <c r="AH420" s="14" t="e">
        <f t="shared" si="106"/>
        <v>#DIV/0!</v>
      </c>
      <c r="AI420" s="14">
        <f t="shared" si="107"/>
        <v>1</v>
      </c>
      <c r="AJ420" s="1415"/>
    </row>
    <row r="421" spans="1:36" ht="15.75">
      <c r="A421" s="1415">
        <v>20</v>
      </c>
      <c r="B421" s="545" t="s">
        <v>8052</v>
      </c>
      <c r="C421" s="477" t="s">
        <v>961</v>
      </c>
      <c r="D421" s="177">
        <v>0</v>
      </c>
      <c r="E421" s="173">
        <v>1</v>
      </c>
      <c r="F421" s="520">
        <f t="shared" si="99"/>
        <v>0</v>
      </c>
      <c r="G421" s="521">
        <v>0</v>
      </c>
      <c r="H421" s="177">
        <f t="shared" si="100"/>
        <v>0</v>
      </c>
      <c r="I421" s="522">
        <v>44896</v>
      </c>
      <c r="J421" s="250">
        <v>45054</v>
      </c>
      <c r="K421" s="204"/>
      <c r="L421" s="204"/>
      <c r="M421" s="204"/>
      <c r="N421" s="173">
        <v>0</v>
      </c>
      <c r="O421" s="173">
        <v>0</v>
      </c>
      <c r="P421" s="173">
        <v>0</v>
      </c>
      <c r="Q421" s="173"/>
      <c r="R421" s="173"/>
      <c r="S421" s="173"/>
      <c r="T421" s="173"/>
      <c r="U421" s="204"/>
      <c r="V421" s="204"/>
      <c r="W421" s="204"/>
      <c r="X421" s="204"/>
      <c r="Y421" s="204"/>
      <c r="Z421" s="204"/>
      <c r="AA421" s="204"/>
      <c r="AB421" s="204"/>
      <c r="AC421" s="1507">
        <f t="shared" si="101"/>
        <v>1</v>
      </c>
      <c r="AD421" s="1508">
        <f t="shared" si="102"/>
        <v>0</v>
      </c>
      <c r="AE421" s="14">
        <f t="shared" si="103"/>
        <v>1.2333333333333334</v>
      </c>
      <c r="AF421" s="14">
        <f t="shared" si="104"/>
        <v>0</v>
      </c>
      <c r="AG421" s="14" t="e">
        <f t="shared" si="105"/>
        <v>#DIV/0!</v>
      </c>
      <c r="AH421" s="14" t="e">
        <f t="shared" si="106"/>
        <v>#DIV/0!</v>
      </c>
      <c r="AI421" s="14">
        <f t="shared" si="107"/>
        <v>1</v>
      </c>
      <c r="AJ421" s="1415"/>
    </row>
    <row r="422" spans="1:36" ht="15.75">
      <c r="A422" s="1415">
        <v>21</v>
      </c>
      <c r="B422" s="545" t="s">
        <v>8053</v>
      </c>
      <c r="C422" s="477" t="s">
        <v>961</v>
      </c>
      <c r="D422" s="177">
        <v>0</v>
      </c>
      <c r="E422" s="173">
        <v>69</v>
      </c>
      <c r="F422" s="520">
        <f t="shared" si="99"/>
        <v>0</v>
      </c>
      <c r="G422" s="521">
        <v>0</v>
      </c>
      <c r="H422" s="177">
        <f t="shared" si="100"/>
        <v>0</v>
      </c>
      <c r="I422" s="522">
        <v>44896</v>
      </c>
      <c r="J422" s="250">
        <v>45054</v>
      </c>
      <c r="K422" s="204"/>
      <c r="L422" s="204"/>
      <c r="M422" s="204"/>
      <c r="N422" s="173">
        <v>0</v>
      </c>
      <c r="O422" s="173">
        <v>0</v>
      </c>
      <c r="P422" s="173">
        <v>0</v>
      </c>
      <c r="Q422" s="173"/>
      <c r="R422" s="173"/>
      <c r="S422" s="173"/>
      <c r="T422" s="173"/>
      <c r="U422" s="204"/>
      <c r="V422" s="204"/>
      <c r="W422" s="204"/>
      <c r="X422" s="204"/>
      <c r="Y422" s="204"/>
      <c r="Z422" s="204"/>
      <c r="AA422" s="204"/>
      <c r="AB422" s="204"/>
      <c r="AC422" s="1507">
        <f t="shared" si="101"/>
        <v>69</v>
      </c>
      <c r="AD422" s="1508">
        <f t="shared" si="102"/>
        <v>0</v>
      </c>
      <c r="AE422" s="14">
        <f t="shared" si="103"/>
        <v>1.2333333333333334</v>
      </c>
      <c r="AF422" s="14">
        <f t="shared" si="104"/>
        <v>0</v>
      </c>
      <c r="AG422" s="14" t="e">
        <f t="shared" si="105"/>
        <v>#DIV/0!</v>
      </c>
      <c r="AH422" s="14" t="e">
        <f t="shared" si="106"/>
        <v>#DIV/0!</v>
      </c>
      <c r="AI422" s="14">
        <f t="shared" si="107"/>
        <v>69</v>
      </c>
      <c r="AJ422" s="1415"/>
    </row>
    <row r="423" spans="1:36" ht="15.75">
      <c r="A423" s="1415">
        <v>22</v>
      </c>
      <c r="B423" s="545" t="s">
        <v>8054</v>
      </c>
      <c r="C423" s="477" t="s">
        <v>3485</v>
      </c>
      <c r="D423" s="177">
        <v>0</v>
      </c>
      <c r="E423" s="173">
        <v>41</v>
      </c>
      <c r="F423" s="520">
        <f t="shared" si="99"/>
        <v>0</v>
      </c>
      <c r="G423" s="521">
        <v>0</v>
      </c>
      <c r="H423" s="177">
        <f t="shared" si="100"/>
        <v>0</v>
      </c>
      <c r="I423" s="522">
        <v>44896</v>
      </c>
      <c r="J423" s="250">
        <v>45054</v>
      </c>
      <c r="K423" s="204"/>
      <c r="L423" s="204"/>
      <c r="M423" s="204"/>
      <c r="N423" s="173">
        <v>0</v>
      </c>
      <c r="O423" s="173">
        <v>0</v>
      </c>
      <c r="P423" s="173">
        <v>0</v>
      </c>
      <c r="Q423" s="173"/>
      <c r="R423" s="173"/>
      <c r="S423" s="173"/>
      <c r="T423" s="173"/>
      <c r="U423" s="204"/>
      <c r="V423" s="204"/>
      <c r="W423" s="204"/>
      <c r="X423" s="204"/>
      <c r="Y423" s="204"/>
      <c r="Z423" s="204"/>
      <c r="AA423" s="204"/>
      <c r="AB423" s="204"/>
      <c r="AC423" s="1507">
        <f t="shared" si="101"/>
        <v>41</v>
      </c>
      <c r="AD423" s="1508">
        <f t="shared" si="102"/>
        <v>0</v>
      </c>
      <c r="AE423" s="14">
        <f t="shared" si="103"/>
        <v>1.2333333333333334</v>
      </c>
      <c r="AF423" s="14">
        <f t="shared" si="104"/>
        <v>0</v>
      </c>
      <c r="AG423" s="14" t="e">
        <f t="shared" si="105"/>
        <v>#DIV/0!</v>
      </c>
      <c r="AH423" s="14" t="e">
        <f t="shared" si="106"/>
        <v>#DIV/0!</v>
      </c>
      <c r="AI423" s="14">
        <f t="shared" si="107"/>
        <v>41</v>
      </c>
      <c r="AJ423" s="1415"/>
    </row>
    <row r="424" spans="1:36" ht="15.75">
      <c r="A424" s="1415">
        <v>23</v>
      </c>
      <c r="B424" s="545" t="s">
        <v>8055</v>
      </c>
      <c r="C424" s="477" t="s">
        <v>3485</v>
      </c>
      <c r="D424" s="177">
        <v>0</v>
      </c>
      <c r="E424" s="173">
        <v>20</v>
      </c>
      <c r="F424" s="520">
        <f t="shared" si="99"/>
        <v>0</v>
      </c>
      <c r="G424" s="521">
        <v>0</v>
      </c>
      <c r="H424" s="177">
        <f t="shared" si="100"/>
        <v>0</v>
      </c>
      <c r="I424" s="522">
        <v>44896</v>
      </c>
      <c r="J424" s="250">
        <v>45054</v>
      </c>
      <c r="K424" s="204"/>
      <c r="L424" s="204"/>
      <c r="M424" s="204"/>
      <c r="N424" s="173">
        <v>0</v>
      </c>
      <c r="O424" s="173">
        <v>0</v>
      </c>
      <c r="P424" s="173">
        <v>0</v>
      </c>
      <c r="Q424" s="173"/>
      <c r="R424" s="173"/>
      <c r="S424" s="173"/>
      <c r="T424" s="173"/>
      <c r="U424" s="204"/>
      <c r="V424" s="204"/>
      <c r="W424" s="204"/>
      <c r="X424" s="204"/>
      <c r="Y424" s="204"/>
      <c r="Z424" s="204"/>
      <c r="AA424" s="204"/>
      <c r="AB424" s="204"/>
      <c r="AC424" s="1507">
        <f t="shared" si="101"/>
        <v>20</v>
      </c>
      <c r="AD424" s="1508">
        <f t="shared" si="102"/>
        <v>0</v>
      </c>
      <c r="AE424" s="14">
        <f t="shared" si="103"/>
        <v>1.2333333333333334</v>
      </c>
      <c r="AF424" s="14">
        <f t="shared" si="104"/>
        <v>0</v>
      </c>
      <c r="AG424" s="14" t="e">
        <f t="shared" si="105"/>
        <v>#DIV/0!</v>
      </c>
      <c r="AH424" s="14" t="e">
        <f t="shared" si="106"/>
        <v>#DIV/0!</v>
      </c>
      <c r="AI424" s="14">
        <f t="shared" si="107"/>
        <v>20</v>
      </c>
      <c r="AJ424" s="1415"/>
    </row>
    <row r="425" spans="1:36" ht="15.75">
      <c r="A425" s="1415">
        <v>24</v>
      </c>
      <c r="B425" s="545" t="s">
        <v>8056</v>
      </c>
      <c r="C425" s="477" t="s">
        <v>3485</v>
      </c>
      <c r="D425" s="177">
        <v>0</v>
      </c>
      <c r="E425" s="173">
        <v>18</v>
      </c>
      <c r="F425" s="520">
        <f t="shared" si="99"/>
        <v>0</v>
      </c>
      <c r="G425" s="521">
        <v>0</v>
      </c>
      <c r="H425" s="177">
        <f t="shared" si="100"/>
        <v>0</v>
      </c>
      <c r="I425" s="522">
        <v>44896</v>
      </c>
      <c r="J425" s="250">
        <v>45075</v>
      </c>
      <c r="K425" s="204"/>
      <c r="L425" s="204"/>
      <c r="M425" s="204"/>
      <c r="N425" s="173">
        <v>0</v>
      </c>
      <c r="O425" s="173">
        <v>0</v>
      </c>
      <c r="P425" s="173">
        <v>0</v>
      </c>
      <c r="Q425" s="173"/>
      <c r="R425" s="173"/>
      <c r="S425" s="173"/>
      <c r="T425" s="173"/>
      <c r="U425" s="204"/>
      <c r="V425" s="204"/>
      <c r="W425" s="204"/>
      <c r="X425" s="204"/>
      <c r="Y425" s="204"/>
      <c r="Z425" s="204"/>
      <c r="AA425" s="204"/>
      <c r="AB425" s="204"/>
      <c r="AC425" s="1507">
        <f t="shared" si="101"/>
        <v>18</v>
      </c>
      <c r="AD425" s="1508">
        <f t="shared" si="102"/>
        <v>0</v>
      </c>
      <c r="AE425" s="14">
        <f t="shared" si="103"/>
        <v>1.9333333333333333</v>
      </c>
      <c r="AF425" s="14">
        <f t="shared" si="104"/>
        <v>0</v>
      </c>
      <c r="AG425" s="14" t="e">
        <f t="shared" si="105"/>
        <v>#DIV/0!</v>
      </c>
      <c r="AH425" s="14" t="e">
        <f t="shared" si="106"/>
        <v>#DIV/0!</v>
      </c>
      <c r="AI425" s="14">
        <f t="shared" si="107"/>
        <v>18</v>
      </c>
      <c r="AJ425" s="1415"/>
    </row>
    <row r="426" spans="1:36" ht="15.75" customHeight="1">
      <c r="A426" s="1415">
        <v>25</v>
      </c>
      <c r="B426" s="545" t="s">
        <v>8057</v>
      </c>
      <c r="C426" s="477" t="s">
        <v>961</v>
      </c>
      <c r="D426" s="177">
        <v>0</v>
      </c>
      <c r="E426" s="173">
        <v>39</v>
      </c>
      <c r="F426" s="520">
        <f t="shared" si="99"/>
        <v>0</v>
      </c>
      <c r="G426" s="521">
        <v>0</v>
      </c>
      <c r="H426" s="177">
        <f t="shared" si="100"/>
        <v>0</v>
      </c>
      <c r="I426" s="522">
        <v>44896</v>
      </c>
      <c r="J426" s="250">
        <v>45054</v>
      </c>
      <c r="K426" s="204"/>
      <c r="L426" s="204"/>
      <c r="M426" s="204"/>
      <c r="N426" s="173">
        <v>0</v>
      </c>
      <c r="O426" s="173">
        <v>0</v>
      </c>
      <c r="P426" s="173">
        <v>0</v>
      </c>
      <c r="Q426" s="173"/>
      <c r="R426" s="173"/>
      <c r="S426" s="173"/>
      <c r="T426" s="173"/>
      <c r="U426" s="204"/>
      <c r="V426" s="204"/>
      <c r="W426" s="204"/>
      <c r="X426" s="204"/>
      <c r="Y426" s="204"/>
      <c r="Z426" s="204"/>
      <c r="AA426" s="204"/>
      <c r="AB426" s="204"/>
      <c r="AC426" s="1507">
        <f t="shared" si="101"/>
        <v>39</v>
      </c>
      <c r="AD426" s="1508">
        <f t="shared" si="102"/>
        <v>0</v>
      </c>
      <c r="AE426" s="14">
        <f t="shared" si="103"/>
        <v>1.2333333333333334</v>
      </c>
      <c r="AF426" s="14">
        <f t="shared" si="104"/>
        <v>0</v>
      </c>
      <c r="AG426" s="14" t="e">
        <f t="shared" si="105"/>
        <v>#DIV/0!</v>
      </c>
      <c r="AH426" s="14" t="e">
        <f t="shared" si="106"/>
        <v>#DIV/0!</v>
      </c>
      <c r="AI426" s="14">
        <f t="shared" si="107"/>
        <v>39</v>
      </c>
      <c r="AJ426" s="1415"/>
    </row>
    <row r="427" spans="1:36" ht="15.75">
      <c r="A427" s="1415">
        <v>27</v>
      </c>
      <c r="B427" s="545" t="s">
        <v>4437</v>
      </c>
      <c r="C427" s="477" t="s">
        <v>156</v>
      </c>
      <c r="D427" s="177">
        <v>1</v>
      </c>
      <c r="E427" s="173">
        <v>80</v>
      </c>
      <c r="F427" s="520">
        <f t="shared" si="99"/>
        <v>80</v>
      </c>
      <c r="G427" s="521">
        <v>0</v>
      </c>
      <c r="H427" s="177">
        <f t="shared" si="100"/>
        <v>0</v>
      </c>
      <c r="I427" s="522">
        <v>44764</v>
      </c>
      <c r="J427" s="523">
        <v>45657</v>
      </c>
      <c r="K427" s="204"/>
      <c r="L427" s="204"/>
      <c r="M427" s="204"/>
      <c r="N427" s="173">
        <v>0</v>
      </c>
      <c r="O427" s="173">
        <v>0</v>
      </c>
      <c r="P427" s="173">
        <v>0</v>
      </c>
      <c r="Q427" s="173"/>
      <c r="R427" s="173"/>
      <c r="S427" s="173"/>
      <c r="T427" s="173"/>
      <c r="U427" s="204"/>
      <c r="V427" s="204"/>
      <c r="W427" s="204"/>
      <c r="X427" s="204"/>
      <c r="Y427" s="204"/>
      <c r="Z427" s="204"/>
      <c r="AA427" s="204"/>
      <c r="AB427" s="204"/>
      <c r="AC427" s="1507">
        <f t="shared" si="101"/>
        <v>80</v>
      </c>
      <c r="AD427" s="1508">
        <f t="shared" si="102"/>
        <v>80</v>
      </c>
      <c r="AE427" s="14">
        <f t="shared" si="103"/>
        <v>21.333333333333332</v>
      </c>
      <c r="AF427" s="14">
        <f t="shared" si="104"/>
        <v>0</v>
      </c>
      <c r="AG427" s="14" t="e">
        <f t="shared" si="105"/>
        <v>#DIV/0!</v>
      </c>
      <c r="AH427" s="14" t="e">
        <f t="shared" si="106"/>
        <v>#DIV/0!</v>
      </c>
      <c r="AI427" s="14">
        <f t="shared" si="107"/>
        <v>80</v>
      </c>
      <c r="AJ427" s="1415"/>
    </row>
    <row r="428" spans="1:36" ht="15.75">
      <c r="A428" s="1415">
        <v>28</v>
      </c>
      <c r="B428" s="545" t="s">
        <v>5276</v>
      </c>
      <c r="C428" s="477" t="s">
        <v>181</v>
      </c>
      <c r="D428" s="177">
        <v>58.85</v>
      </c>
      <c r="E428" s="173">
        <v>16</v>
      </c>
      <c r="F428" s="520">
        <f t="shared" si="99"/>
        <v>941.6</v>
      </c>
      <c r="G428" s="521">
        <v>0</v>
      </c>
      <c r="H428" s="177">
        <f t="shared" si="100"/>
        <v>0</v>
      </c>
      <c r="I428" s="522">
        <v>44833</v>
      </c>
      <c r="J428" s="250" t="s">
        <v>334</v>
      </c>
      <c r="K428" s="204"/>
      <c r="L428" s="204"/>
      <c r="M428" s="204"/>
      <c r="N428" s="173">
        <v>1</v>
      </c>
      <c r="O428" s="173">
        <v>0</v>
      </c>
      <c r="P428" s="173">
        <v>0</v>
      </c>
      <c r="Q428" s="173"/>
      <c r="R428" s="173"/>
      <c r="S428" s="173"/>
      <c r="T428" s="173"/>
      <c r="U428" s="204"/>
      <c r="V428" s="204"/>
      <c r="W428" s="204"/>
      <c r="X428" s="204"/>
      <c r="Y428" s="204"/>
      <c r="Z428" s="204"/>
      <c r="AA428" s="204"/>
      <c r="AB428" s="204"/>
      <c r="AC428" s="1507">
        <f t="shared" si="101"/>
        <v>15</v>
      </c>
      <c r="AD428" s="1508">
        <f t="shared" si="102"/>
        <v>882.75</v>
      </c>
      <c r="AE428" s="250" t="s">
        <v>334</v>
      </c>
      <c r="AF428" s="14">
        <f t="shared" si="104"/>
        <v>0.33333333333333331</v>
      </c>
      <c r="AG428" s="14">
        <f t="shared" si="105"/>
        <v>45</v>
      </c>
      <c r="AH428" s="250" t="s">
        <v>334</v>
      </c>
      <c r="AI428" s="250" t="s">
        <v>334</v>
      </c>
      <c r="AJ428" s="1415"/>
    </row>
    <row r="429" spans="1:36" ht="15.75">
      <c r="A429" s="1415">
        <v>29</v>
      </c>
      <c r="B429" s="545" t="s">
        <v>9152</v>
      </c>
      <c r="C429" s="477" t="s">
        <v>181</v>
      </c>
      <c r="D429" s="177">
        <v>1</v>
      </c>
      <c r="E429" s="173">
        <v>0</v>
      </c>
      <c r="F429" s="520">
        <f>D429*E429</f>
        <v>0</v>
      </c>
      <c r="G429" s="521">
        <v>500</v>
      </c>
      <c r="H429" s="177">
        <f>D429*G429</f>
        <v>500</v>
      </c>
      <c r="I429" s="522">
        <v>44977</v>
      </c>
      <c r="J429" s="250" t="s">
        <v>334</v>
      </c>
      <c r="K429" s="204"/>
      <c r="L429" s="204"/>
      <c r="M429" s="204"/>
      <c r="N429" s="173"/>
      <c r="O429" s="173">
        <v>0</v>
      </c>
      <c r="P429" s="173">
        <v>0</v>
      </c>
      <c r="Q429" s="173"/>
      <c r="R429" s="173"/>
      <c r="S429" s="173"/>
      <c r="T429" s="173"/>
      <c r="U429" s="204"/>
      <c r="V429" s="204"/>
      <c r="W429" s="204"/>
      <c r="X429" s="204"/>
      <c r="Y429" s="204"/>
      <c r="Z429" s="204"/>
      <c r="AA429" s="204"/>
      <c r="AB429" s="204"/>
      <c r="AC429" s="1507">
        <f t="shared" si="101"/>
        <v>500</v>
      </c>
      <c r="AD429" s="1508">
        <f t="shared" si="102"/>
        <v>500</v>
      </c>
      <c r="AE429" s="250" t="s">
        <v>334</v>
      </c>
      <c r="AF429" s="14">
        <f t="shared" si="104"/>
        <v>0</v>
      </c>
      <c r="AG429" s="14" t="e">
        <f t="shared" si="105"/>
        <v>#DIV/0!</v>
      </c>
      <c r="AH429" s="250" t="s">
        <v>334</v>
      </c>
      <c r="AI429" s="250" t="s">
        <v>334</v>
      </c>
      <c r="AJ429" s="1415"/>
    </row>
    <row r="430" spans="1:36" ht="15.75">
      <c r="A430" s="1415">
        <v>30</v>
      </c>
      <c r="B430" s="545" t="s">
        <v>4436</v>
      </c>
      <c r="C430" s="477" t="s">
        <v>156</v>
      </c>
      <c r="D430" s="177">
        <v>1</v>
      </c>
      <c r="E430" s="173">
        <v>1750</v>
      </c>
      <c r="F430" s="520">
        <f t="shared" ref="F430:F432" si="108">D430*E430</f>
        <v>1750</v>
      </c>
      <c r="G430" s="521">
        <v>0</v>
      </c>
      <c r="H430" s="177">
        <f t="shared" si="100"/>
        <v>0</v>
      </c>
      <c r="I430" s="522">
        <v>44763</v>
      </c>
      <c r="J430" s="250">
        <v>45046</v>
      </c>
      <c r="K430" s="204"/>
      <c r="L430" s="204"/>
      <c r="M430" s="204"/>
      <c r="N430" s="173">
        <v>200</v>
      </c>
      <c r="O430" s="173">
        <v>100</v>
      </c>
      <c r="P430" s="173">
        <v>1365</v>
      </c>
      <c r="Q430" s="173"/>
      <c r="R430" s="173"/>
      <c r="S430" s="173"/>
      <c r="T430" s="173"/>
      <c r="U430" s="204"/>
      <c r="V430" s="204"/>
      <c r="W430" s="204"/>
      <c r="X430" s="204"/>
      <c r="Y430" s="204"/>
      <c r="Z430" s="204"/>
      <c r="AA430" s="204"/>
      <c r="AB430" s="204"/>
      <c r="AC430" s="1507">
        <f t="shared" si="101"/>
        <v>85</v>
      </c>
      <c r="AD430" s="1508">
        <f t="shared" si="102"/>
        <v>85</v>
      </c>
      <c r="AE430" s="14">
        <f t="shared" si="103"/>
        <v>0.96666666666666667</v>
      </c>
      <c r="AF430" s="14">
        <f t="shared" si="104"/>
        <v>555</v>
      </c>
      <c r="AG430" s="14">
        <f t="shared" si="105"/>
        <v>0.15315315315315314</v>
      </c>
      <c r="AH430" s="14">
        <f t="shared" si="106"/>
        <v>-0.81351351351351353</v>
      </c>
      <c r="AI430" s="14">
        <f t="shared" si="107"/>
        <v>-451.5</v>
      </c>
      <c r="AJ430" s="1415"/>
    </row>
    <row r="431" spans="1:36" ht="15.75" customHeight="1">
      <c r="A431" s="1415">
        <v>32</v>
      </c>
      <c r="B431" s="545" t="s">
        <v>5775</v>
      </c>
      <c r="C431" s="477" t="s">
        <v>961</v>
      </c>
      <c r="D431" s="177">
        <v>0</v>
      </c>
      <c r="E431" s="173">
        <v>1</v>
      </c>
      <c r="F431" s="520">
        <f t="shared" si="108"/>
        <v>0</v>
      </c>
      <c r="G431" s="521">
        <v>0</v>
      </c>
      <c r="H431" s="177">
        <f t="shared" si="100"/>
        <v>0</v>
      </c>
      <c r="I431" s="522">
        <v>44826</v>
      </c>
      <c r="J431" s="250" t="s">
        <v>334</v>
      </c>
      <c r="K431" s="204"/>
      <c r="L431" s="204"/>
      <c r="M431" s="204"/>
      <c r="N431" s="173">
        <v>0</v>
      </c>
      <c r="O431" s="173">
        <v>0</v>
      </c>
      <c r="P431" s="173">
        <v>0</v>
      </c>
      <c r="Q431" s="173"/>
      <c r="R431" s="173"/>
      <c r="S431" s="173"/>
      <c r="T431" s="173"/>
      <c r="U431" s="204"/>
      <c r="V431" s="204"/>
      <c r="W431" s="204"/>
      <c r="X431" s="204"/>
      <c r="Y431" s="204"/>
      <c r="Z431" s="204"/>
      <c r="AA431" s="204"/>
      <c r="AB431" s="204"/>
      <c r="AC431" s="1507">
        <f t="shared" si="101"/>
        <v>1</v>
      </c>
      <c r="AD431" s="1508">
        <f t="shared" si="102"/>
        <v>0</v>
      </c>
      <c r="AE431" s="250" t="s">
        <v>334</v>
      </c>
      <c r="AF431" s="14">
        <f t="shared" si="104"/>
        <v>0</v>
      </c>
      <c r="AG431" s="14" t="e">
        <f t="shared" si="105"/>
        <v>#DIV/0!</v>
      </c>
      <c r="AH431" s="250" t="s">
        <v>334</v>
      </c>
      <c r="AI431" s="250" t="s">
        <v>334</v>
      </c>
      <c r="AJ431" s="1415"/>
    </row>
    <row r="432" spans="1:36" ht="15.75">
      <c r="A432" s="1415">
        <v>33</v>
      </c>
      <c r="B432" s="545" t="s">
        <v>5776</v>
      </c>
      <c r="C432" s="477" t="s">
        <v>961</v>
      </c>
      <c r="D432" s="177">
        <v>0</v>
      </c>
      <c r="E432" s="173">
        <v>1</v>
      </c>
      <c r="F432" s="520">
        <f t="shared" si="108"/>
        <v>0</v>
      </c>
      <c r="G432" s="521">
        <v>0</v>
      </c>
      <c r="H432" s="177">
        <f t="shared" si="100"/>
        <v>0</v>
      </c>
      <c r="I432" s="522">
        <v>44826</v>
      </c>
      <c r="J432" s="250" t="s">
        <v>334</v>
      </c>
      <c r="K432" s="204"/>
      <c r="L432" s="204"/>
      <c r="M432" s="204"/>
      <c r="N432" s="173">
        <v>0</v>
      </c>
      <c r="O432" s="173">
        <v>0</v>
      </c>
      <c r="P432" s="173">
        <v>0</v>
      </c>
      <c r="Q432" s="173"/>
      <c r="R432" s="173"/>
      <c r="S432" s="173"/>
      <c r="T432" s="173"/>
      <c r="U432" s="204"/>
      <c r="V432" s="204"/>
      <c r="W432" s="204"/>
      <c r="X432" s="204"/>
      <c r="Y432" s="204"/>
      <c r="Z432" s="204"/>
      <c r="AA432" s="204"/>
      <c r="AB432" s="204"/>
      <c r="AC432" s="1507">
        <f t="shared" si="101"/>
        <v>1</v>
      </c>
      <c r="AD432" s="1508">
        <f t="shared" si="102"/>
        <v>0</v>
      </c>
      <c r="AE432" s="250" t="s">
        <v>334</v>
      </c>
      <c r="AF432" s="14">
        <f t="shared" si="104"/>
        <v>0</v>
      </c>
      <c r="AG432" s="14" t="e">
        <f t="shared" si="105"/>
        <v>#DIV/0!</v>
      </c>
      <c r="AH432" s="250" t="s">
        <v>334</v>
      </c>
      <c r="AI432" s="250" t="s">
        <v>334</v>
      </c>
      <c r="AJ432" s="1415"/>
    </row>
    <row r="433" spans="1:36" ht="15.75" customHeight="1">
      <c r="A433" s="1415">
        <v>36</v>
      </c>
      <c r="B433" s="545" t="s">
        <v>5766</v>
      </c>
      <c r="C433" s="477" t="s">
        <v>224</v>
      </c>
      <c r="D433" s="177">
        <v>0</v>
      </c>
      <c r="E433" s="173">
        <v>181</v>
      </c>
      <c r="F433" s="520">
        <f>D433*E433</f>
        <v>0</v>
      </c>
      <c r="G433" s="521">
        <v>0</v>
      </c>
      <c r="H433" s="177">
        <f t="shared" si="100"/>
        <v>0</v>
      </c>
      <c r="I433" s="522">
        <v>44826</v>
      </c>
      <c r="J433" s="250" t="s">
        <v>334</v>
      </c>
      <c r="K433" s="204"/>
      <c r="L433" s="204"/>
      <c r="M433" s="204"/>
      <c r="N433" s="173">
        <v>0</v>
      </c>
      <c r="O433" s="173">
        <v>0</v>
      </c>
      <c r="P433" s="173">
        <v>0</v>
      </c>
      <c r="Q433" s="173"/>
      <c r="R433" s="173"/>
      <c r="S433" s="173"/>
      <c r="T433" s="173"/>
      <c r="U433" s="204"/>
      <c r="V433" s="204"/>
      <c r="W433" s="204"/>
      <c r="X433" s="204"/>
      <c r="Y433" s="204"/>
      <c r="Z433" s="204"/>
      <c r="AA433" s="204"/>
      <c r="AB433" s="204"/>
      <c r="AC433" s="1507">
        <f t="shared" si="101"/>
        <v>181</v>
      </c>
      <c r="AD433" s="1508">
        <f t="shared" si="102"/>
        <v>0</v>
      </c>
      <c r="AE433" s="250" t="s">
        <v>334</v>
      </c>
      <c r="AF433" s="14">
        <f t="shared" si="104"/>
        <v>0</v>
      </c>
      <c r="AG433" s="14" t="e">
        <f t="shared" si="105"/>
        <v>#DIV/0!</v>
      </c>
      <c r="AH433" s="250" t="s">
        <v>334</v>
      </c>
      <c r="AI433" s="250" t="s">
        <v>334</v>
      </c>
      <c r="AJ433" s="1415"/>
    </row>
    <row r="434" spans="1:36" ht="15.75">
      <c r="A434" s="1415">
        <v>38</v>
      </c>
      <c r="B434" s="276" t="s">
        <v>10033</v>
      </c>
      <c r="C434" s="173" t="s">
        <v>181</v>
      </c>
      <c r="D434" s="177">
        <v>0</v>
      </c>
      <c r="E434" s="173">
        <v>0</v>
      </c>
      <c r="F434" s="520">
        <f>D434*E434</f>
        <v>0</v>
      </c>
      <c r="G434" s="521">
        <v>288</v>
      </c>
      <c r="H434" s="177">
        <f t="shared" si="100"/>
        <v>0</v>
      </c>
      <c r="I434" s="184">
        <v>45002</v>
      </c>
      <c r="J434" s="185">
        <v>45077</v>
      </c>
      <c r="K434" s="173"/>
      <c r="L434" s="173"/>
      <c r="M434" s="173"/>
      <c r="N434" s="173"/>
      <c r="O434" s="173"/>
      <c r="P434" s="173">
        <v>0</v>
      </c>
      <c r="Q434" s="173"/>
      <c r="R434" s="173"/>
      <c r="S434" s="173"/>
      <c r="T434" s="173"/>
      <c r="U434" s="173"/>
      <c r="V434" s="173"/>
      <c r="W434" s="173"/>
      <c r="X434" s="173"/>
      <c r="Y434" s="173"/>
      <c r="Z434" s="173"/>
      <c r="AA434" s="173"/>
      <c r="AB434" s="173"/>
      <c r="AC434" s="1507">
        <f t="shared" si="101"/>
        <v>288</v>
      </c>
      <c r="AD434" s="1508">
        <f t="shared" si="102"/>
        <v>0</v>
      </c>
      <c r="AE434" s="14">
        <f t="shared" si="103"/>
        <v>2</v>
      </c>
      <c r="AF434" s="14">
        <f t="shared" si="104"/>
        <v>0</v>
      </c>
      <c r="AG434" s="14" t="e">
        <f t="shared" si="105"/>
        <v>#DIV/0!</v>
      </c>
      <c r="AH434" s="14" t="e">
        <f t="shared" si="106"/>
        <v>#DIV/0!</v>
      </c>
      <c r="AI434" s="14">
        <f t="shared" si="107"/>
        <v>288</v>
      </c>
      <c r="AJ434" s="1415"/>
    </row>
    <row r="435" spans="1:36" ht="15.75">
      <c r="A435" s="1415">
        <v>39</v>
      </c>
      <c r="B435" s="545" t="s">
        <v>3021</v>
      </c>
      <c r="C435" s="477" t="s">
        <v>181</v>
      </c>
      <c r="D435" s="177">
        <v>1</v>
      </c>
      <c r="E435" s="173">
        <v>3000</v>
      </c>
      <c r="F435" s="520">
        <f>D435*E435</f>
        <v>3000</v>
      </c>
      <c r="G435" s="521">
        <v>0</v>
      </c>
      <c r="H435" s="177">
        <f t="shared" si="100"/>
        <v>0</v>
      </c>
      <c r="I435" s="522">
        <v>44791</v>
      </c>
      <c r="J435" s="250" t="s">
        <v>334</v>
      </c>
      <c r="K435" s="204"/>
      <c r="L435" s="204"/>
      <c r="M435" s="204"/>
      <c r="N435" s="173">
        <v>0</v>
      </c>
      <c r="O435" s="173">
        <v>0</v>
      </c>
      <c r="P435" s="173">
        <v>0</v>
      </c>
      <c r="Q435" s="173"/>
      <c r="R435" s="173"/>
      <c r="S435" s="173"/>
      <c r="T435" s="173"/>
      <c r="U435" s="204"/>
      <c r="V435" s="204"/>
      <c r="W435" s="204"/>
      <c r="X435" s="204"/>
      <c r="Y435" s="204"/>
      <c r="Z435" s="204"/>
      <c r="AA435" s="204"/>
      <c r="AB435" s="204"/>
      <c r="AC435" s="1507">
        <f t="shared" si="101"/>
        <v>3000</v>
      </c>
      <c r="AD435" s="1508">
        <f t="shared" si="102"/>
        <v>3000</v>
      </c>
      <c r="AE435" s="250" t="s">
        <v>334</v>
      </c>
      <c r="AF435" s="14">
        <f t="shared" si="104"/>
        <v>0</v>
      </c>
      <c r="AG435" s="14" t="e">
        <f t="shared" si="105"/>
        <v>#DIV/0!</v>
      </c>
      <c r="AH435" s="250" t="s">
        <v>334</v>
      </c>
      <c r="AI435" s="250" t="s">
        <v>334</v>
      </c>
      <c r="AJ435" s="1415"/>
    </row>
    <row r="436" spans="1:36" ht="15.75">
      <c r="A436" s="1415">
        <v>40</v>
      </c>
      <c r="B436" s="545" t="s">
        <v>5277</v>
      </c>
      <c r="C436" s="477" t="s">
        <v>181</v>
      </c>
      <c r="D436" s="177">
        <v>107</v>
      </c>
      <c r="E436" s="173">
        <v>32</v>
      </c>
      <c r="F436" s="520">
        <f>D436*E436</f>
        <v>3424</v>
      </c>
      <c r="G436" s="521">
        <v>0</v>
      </c>
      <c r="H436" s="177">
        <f t="shared" si="100"/>
        <v>0</v>
      </c>
      <c r="I436" s="522">
        <v>44833</v>
      </c>
      <c r="J436" s="250" t="s">
        <v>334</v>
      </c>
      <c r="K436" s="204"/>
      <c r="L436" s="204"/>
      <c r="M436" s="204"/>
      <c r="N436" s="173">
        <v>1</v>
      </c>
      <c r="O436" s="173">
        <v>0</v>
      </c>
      <c r="P436" s="173">
        <v>0</v>
      </c>
      <c r="Q436" s="173"/>
      <c r="R436" s="173"/>
      <c r="S436" s="173"/>
      <c r="T436" s="173"/>
      <c r="U436" s="204"/>
      <c r="V436" s="204"/>
      <c r="W436" s="204"/>
      <c r="X436" s="204"/>
      <c r="Y436" s="204"/>
      <c r="Z436" s="204"/>
      <c r="AA436" s="204"/>
      <c r="AB436" s="204"/>
      <c r="AC436" s="1507">
        <f t="shared" si="101"/>
        <v>31</v>
      </c>
      <c r="AD436" s="1508">
        <f t="shared" si="102"/>
        <v>3317</v>
      </c>
      <c r="AE436" s="250" t="s">
        <v>334</v>
      </c>
      <c r="AF436" s="14">
        <f t="shared" si="104"/>
        <v>0.33333333333333331</v>
      </c>
      <c r="AG436" s="14">
        <f t="shared" si="105"/>
        <v>93</v>
      </c>
      <c r="AH436" s="250" t="s">
        <v>334</v>
      </c>
      <c r="AI436" s="250" t="s">
        <v>334</v>
      </c>
      <c r="AJ436" s="1415"/>
    </row>
    <row r="437" spans="1:36" ht="15.75" customHeight="1">
      <c r="A437" s="1415">
        <v>41</v>
      </c>
      <c r="B437" s="276" t="s">
        <v>4059</v>
      </c>
      <c r="C437" s="173" t="s">
        <v>1248</v>
      </c>
      <c r="D437" s="177">
        <v>1</v>
      </c>
      <c r="E437" s="173">
        <v>360</v>
      </c>
      <c r="F437" s="520">
        <f t="shared" ref="F437:F449" si="109">D437*E437</f>
        <v>360</v>
      </c>
      <c r="G437" s="521">
        <v>0</v>
      </c>
      <c r="H437" s="177">
        <f t="shared" si="100"/>
        <v>0</v>
      </c>
      <c r="I437" s="184">
        <v>44690</v>
      </c>
      <c r="J437" s="534">
        <v>45412</v>
      </c>
      <c r="K437" s="204"/>
      <c r="L437" s="204"/>
      <c r="M437" s="204"/>
      <c r="N437" s="173">
        <v>0</v>
      </c>
      <c r="O437" s="173">
        <v>0</v>
      </c>
      <c r="P437" s="173">
        <v>25</v>
      </c>
      <c r="Q437" s="173"/>
      <c r="R437" s="173"/>
      <c r="S437" s="173"/>
      <c r="T437" s="173"/>
      <c r="U437" s="173"/>
      <c r="V437" s="173"/>
      <c r="W437" s="173"/>
      <c r="X437" s="173"/>
      <c r="Y437" s="173"/>
      <c r="Z437" s="204"/>
      <c r="AA437" s="204"/>
      <c r="AB437" s="204"/>
      <c r="AC437" s="1507">
        <f t="shared" si="101"/>
        <v>335</v>
      </c>
      <c r="AD437" s="1508">
        <f t="shared" si="102"/>
        <v>335</v>
      </c>
      <c r="AE437" s="14">
        <f t="shared" si="103"/>
        <v>13.166666666666666</v>
      </c>
      <c r="AF437" s="14">
        <f t="shared" si="104"/>
        <v>8.3333333333333339</v>
      </c>
      <c r="AG437" s="14">
        <f t="shared" si="105"/>
        <v>40.199999999999996</v>
      </c>
      <c r="AH437" s="14">
        <f t="shared" si="106"/>
        <v>27.033333333333331</v>
      </c>
      <c r="AI437" s="14">
        <f t="shared" si="107"/>
        <v>225.27777777777777</v>
      </c>
      <c r="AJ437" s="1415"/>
    </row>
    <row r="438" spans="1:36" ht="15.75">
      <c r="A438" s="1415">
        <v>42</v>
      </c>
      <c r="B438" s="545" t="s">
        <v>4439</v>
      </c>
      <c r="C438" s="477" t="s">
        <v>232</v>
      </c>
      <c r="D438" s="177">
        <v>1</v>
      </c>
      <c r="E438" s="173">
        <v>5142</v>
      </c>
      <c r="F438" s="520">
        <f t="shared" si="109"/>
        <v>5142</v>
      </c>
      <c r="G438" s="521">
        <v>0</v>
      </c>
      <c r="H438" s="177">
        <f t="shared" si="100"/>
        <v>0</v>
      </c>
      <c r="I438" s="522">
        <v>44770</v>
      </c>
      <c r="J438" s="523">
        <v>45350</v>
      </c>
      <c r="K438" s="204"/>
      <c r="L438" s="204"/>
      <c r="M438" s="204"/>
      <c r="N438" s="173">
        <v>0</v>
      </c>
      <c r="O438" s="173">
        <v>0</v>
      </c>
      <c r="P438" s="173">
        <v>150</v>
      </c>
      <c r="Q438" s="173"/>
      <c r="R438" s="173"/>
      <c r="S438" s="173"/>
      <c r="T438" s="173"/>
      <c r="U438" s="204"/>
      <c r="V438" s="204"/>
      <c r="W438" s="204"/>
      <c r="X438" s="204"/>
      <c r="Y438" s="204"/>
      <c r="Z438" s="204"/>
      <c r="AA438" s="204"/>
      <c r="AB438" s="204"/>
      <c r="AC438" s="1507">
        <f t="shared" si="101"/>
        <v>4992</v>
      </c>
      <c r="AD438" s="1508">
        <f t="shared" si="102"/>
        <v>4992</v>
      </c>
      <c r="AE438" s="14">
        <f t="shared" si="103"/>
        <v>11.1</v>
      </c>
      <c r="AF438" s="14">
        <f t="shared" si="104"/>
        <v>50</v>
      </c>
      <c r="AG438" s="14">
        <f t="shared" si="105"/>
        <v>99.84</v>
      </c>
      <c r="AH438" s="14">
        <f t="shared" si="106"/>
        <v>88.740000000000009</v>
      </c>
      <c r="AI438" s="14">
        <f t="shared" si="107"/>
        <v>4437</v>
      </c>
      <c r="AJ438" s="1415"/>
    </row>
    <row r="439" spans="1:36" ht="15.75">
      <c r="A439" s="1415">
        <v>43</v>
      </c>
      <c r="B439" s="545" t="s">
        <v>4438</v>
      </c>
      <c r="C439" s="477" t="s">
        <v>232</v>
      </c>
      <c r="D439" s="177">
        <v>1</v>
      </c>
      <c r="E439" s="173">
        <v>2843</v>
      </c>
      <c r="F439" s="520">
        <f t="shared" si="109"/>
        <v>2843</v>
      </c>
      <c r="G439" s="521">
        <v>0</v>
      </c>
      <c r="H439" s="177">
        <f t="shared" si="100"/>
        <v>0</v>
      </c>
      <c r="I439" s="522">
        <v>44770</v>
      </c>
      <c r="J439" s="523">
        <v>45230</v>
      </c>
      <c r="K439" s="204"/>
      <c r="L439" s="204"/>
      <c r="M439" s="204"/>
      <c r="N439" s="173">
        <v>0</v>
      </c>
      <c r="O439" s="173">
        <v>0</v>
      </c>
      <c r="P439" s="173">
        <v>0</v>
      </c>
      <c r="Q439" s="173"/>
      <c r="R439" s="173"/>
      <c r="S439" s="173"/>
      <c r="T439" s="173"/>
      <c r="U439" s="204"/>
      <c r="V439" s="204"/>
      <c r="W439" s="204"/>
      <c r="X439" s="204"/>
      <c r="Y439" s="204"/>
      <c r="Z439" s="204"/>
      <c r="AA439" s="204"/>
      <c r="AB439" s="204"/>
      <c r="AC439" s="1507">
        <f t="shared" si="101"/>
        <v>2843</v>
      </c>
      <c r="AD439" s="1508">
        <f t="shared" si="102"/>
        <v>2843</v>
      </c>
      <c r="AE439" s="14">
        <f t="shared" si="103"/>
        <v>7.1</v>
      </c>
      <c r="AF439" s="14">
        <f t="shared" si="104"/>
        <v>0</v>
      </c>
      <c r="AG439" s="14" t="e">
        <f t="shared" si="105"/>
        <v>#DIV/0!</v>
      </c>
      <c r="AH439" s="14" t="e">
        <f t="shared" si="106"/>
        <v>#DIV/0!</v>
      </c>
      <c r="AI439" s="14">
        <f t="shared" si="107"/>
        <v>2843</v>
      </c>
      <c r="AJ439" s="1415"/>
    </row>
    <row r="440" spans="1:36" ht="15.75">
      <c r="A440" s="1415">
        <v>44</v>
      </c>
      <c r="B440" s="545" t="s">
        <v>5905</v>
      </c>
      <c r="C440" s="477" t="s">
        <v>232</v>
      </c>
      <c r="D440" s="177">
        <v>0</v>
      </c>
      <c r="E440" s="173">
        <v>600</v>
      </c>
      <c r="F440" s="520">
        <f t="shared" si="109"/>
        <v>0</v>
      </c>
      <c r="G440" s="521">
        <v>0</v>
      </c>
      <c r="H440" s="177">
        <f t="shared" si="100"/>
        <v>0</v>
      </c>
      <c r="I440" s="522">
        <v>44840</v>
      </c>
      <c r="J440" s="250">
        <v>45412</v>
      </c>
      <c r="K440" s="204"/>
      <c r="L440" s="204"/>
      <c r="M440" s="204"/>
      <c r="N440" s="173">
        <v>0</v>
      </c>
      <c r="O440" s="173">
        <v>0</v>
      </c>
      <c r="P440" s="173">
        <v>492</v>
      </c>
      <c r="Q440" s="173"/>
      <c r="R440" s="173"/>
      <c r="S440" s="173"/>
      <c r="T440" s="173"/>
      <c r="U440" s="204"/>
      <c r="V440" s="204"/>
      <c r="W440" s="204"/>
      <c r="X440" s="204"/>
      <c r="Y440" s="204"/>
      <c r="Z440" s="204"/>
      <c r="AA440" s="204"/>
      <c r="AB440" s="204"/>
      <c r="AC440" s="1507">
        <f t="shared" si="101"/>
        <v>108</v>
      </c>
      <c r="AD440" s="1508">
        <f t="shared" si="102"/>
        <v>0</v>
      </c>
      <c r="AE440" s="14">
        <f t="shared" si="103"/>
        <v>13.166666666666666</v>
      </c>
      <c r="AF440" s="14">
        <f t="shared" si="104"/>
        <v>164</v>
      </c>
      <c r="AG440" s="14">
        <f t="shared" si="105"/>
        <v>0.65853658536585369</v>
      </c>
      <c r="AH440" s="14">
        <f t="shared" si="106"/>
        <v>-12.508130081300813</v>
      </c>
      <c r="AI440" s="14">
        <f t="shared" si="107"/>
        <v>-2051.333333333333</v>
      </c>
      <c r="AJ440" s="1415"/>
    </row>
    <row r="441" spans="1:36" ht="15.75">
      <c r="A441" s="1415">
        <v>45</v>
      </c>
      <c r="B441" s="545" t="s">
        <v>4063</v>
      </c>
      <c r="C441" s="477" t="s">
        <v>232</v>
      </c>
      <c r="D441" s="177">
        <v>1</v>
      </c>
      <c r="E441" s="173">
        <v>1095</v>
      </c>
      <c r="F441" s="520">
        <f t="shared" si="109"/>
        <v>1095</v>
      </c>
      <c r="G441" s="521">
        <v>0</v>
      </c>
      <c r="H441" s="177">
        <f t="shared" si="100"/>
        <v>0</v>
      </c>
      <c r="I441" s="522">
        <v>44722</v>
      </c>
      <c r="J441" s="523">
        <v>45412</v>
      </c>
      <c r="K441" s="204"/>
      <c r="L441" s="204"/>
      <c r="M441" s="204"/>
      <c r="N441" s="173">
        <v>0</v>
      </c>
      <c r="O441" s="173">
        <v>0</v>
      </c>
      <c r="P441" s="173">
        <v>0</v>
      </c>
      <c r="Q441" s="173"/>
      <c r="R441" s="173"/>
      <c r="S441" s="173"/>
      <c r="T441" s="173"/>
      <c r="U441" s="173"/>
      <c r="V441" s="173"/>
      <c r="W441" s="173"/>
      <c r="X441" s="173"/>
      <c r="Y441" s="173"/>
      <c r="Z441" s="204"/>
      <c r="AA441" s="204"/>
      <c r="AB441" s="204"/>
      <c r="AC441" s="1507">
        <f t="shared" si="101"/>
        <v>1095</v>
      </c>
      <c r="AD441" s="1508">
        <f t="shared" si="102"/>
        <v>1095</v>
      </c>
      <c r="AE441" s="14">
        <f t="shared" si="103"/>
        <v>13.166666666666666</v>
      </c>
      <c r="AF441" s="14">
        <f t="shared" si="104"/>
        <v>0</v>
      </c>
      <c r="AG441" s="14" t="e">
        <f t="shared" si="105"/>
        <v>#DIV/0!</v>
      </c>
      <c r="AH441" s="14" t="e">
        <f t="shared" si="106"/>
        <v>#DIV/0!</v>
      </c>
      <c r="AI441" s="14">
        <f t="shared" si="107"/>
        <v>1095</v>
      </c>
      <c r="AJ441" s="1415"/>
    </row>
    <row r="442" spans="1:36" ht="15.75">
      <c r="A442" s="1415">
        <v>46</v>
      </c>
      <c r="B442" s="545" t="s">
        <v>4440</v>
      </c>
      <c r="C442" s="477" t="s">
        <v>232</v>
      </c>
      <c r="D442" s="177">
        <v>1</v>
      </c>
      <c r="E442" s="173">
        <v>1180</v>
      </c>
      <c r="F442" s="520">
        <f t="shared" si="109"/>
        <v>1180</v>
      </c>
      <c r="G442" s="521">
        <v>0</v>
      </c>
      <c r="H442" s="177">
        <f t="shared" si="100"/>
        <v>0</v>
      </c>
      <c r="I442" s="522">
        <v>44770</v>
      </c>
      <c r="J442" s="523">
        <v>44957</v>
      </c>
      <c r="K442" s="204"/>
      <c r="L442" s="204"/>
      <c r="M442" s="204"/>
      <c r="N442" s="173">
        <v>0</v>
      </c>
      <c r="O442" s="173">
        <v>0</v>
      </c>
      <c r="P442" s="173">
        <v>0</v>
      </c>
      <c r="Q442" s="173"/>
      <c r="R442" s="173"/>
      <c r="S442" s="173"/>
      <c r="T442" s="173"/>
      <c r="U442" s="204"/>
      <c r="V442" s="204"/>
      <c r="W442" s="204"/>
      <c r="X442" s="204"/>
      <c r="Y442" s="204"/>
      <c r="Z442" s="204"/>
      <c r="AA442" s="204"/>
      <c r="AB442" s="204"/>
      <c r="AC442" s="1507">
        <f t="shared" si="101"/>
        <v>1180</v>
      </c>
      <c r="AD442" s="1508">
        <f t="shared" si="102"/>
        <v>1180</v>
      </c>
      <c r="AE442" s="14">
        <f t="shared" si="103"/>
        <v>-2</v>
      </c>
      <c r="AF442" s="14">
        <f t="shared" si="104"/>
        <v>0</v>
      </c>
      <c r="AG442" s="14" t="e">
        <f t="shared" si="105"/>
        <v>#DIV/0!</v>
      </c>
      <c r="AH442" s="14" t="e">
        <f t="shared" si="106"/>
        <v>#DIV/0!</v>
      </c>
      <c r="AI442" s="14">
        <f t="shared" si="107"/>
        <v>1180</v>
      </c>
      <c r="AJ442" s="1415"/>
    </row>
    <row r="443" spans="1:36" ht="15.75">
      <c r="A443" s="1415">
        <v>47</v>
      </c>
      <c r="B443" s="545" t="s">
        <v>5903</v>
      </c>
      <c r="C443" s="477" t="s">
        <v>234</v>
      </c>
      <c r="D443" s="177">
        <v>1</v>
      </c>
      <c r="E443" s="173">
        <v>1000</v>
      </c>
      <c r="F443" s="520">
        <f t="shared" si="109"/>
        <v>1000</v>
      </c>
      <c r="G443" s="521">
        <v>0</v>
      </c>
      <c r="H443" s="177">
        <f t="shared" si="100"/>
        <v>0</v>
      </c>
      <c r="I443" s="522">
        <v>44838</v>
      </c>
      <c r="J443" s="250">
        <v>45473</v>
      </c>
      <c r="K443" s="204"/>
      <c r="L443" s="204"/>
      <c r="M443" s="204"/>
      <c r="N443" s="173">
        <v>0</v>
      </c>
      <c r="O443" s="173">
        <v>0</v>
      </c>
      <c r="P443" s="173">
        <v>0</v>
      </c>
      <c r="Q443" s="173"/>
      <c r="R443" s="173"/>
      <c r="S443" s="173"/>
      <c r="T443" s="173"/>
      <c r="U443" s="204"/>
      <c r="V443" s="204"/>
      <c r="W443" s="204"/>
      <c r="X443" s="204"/>
      <c r="Y443" s="204"/>
      <c r="Z443" s="204"/>
      <c r="AA443" s="204"/>
      <c r="AB443" s="204"/>
      <c r="AC443" s="1507">
        <f t="shared" si="101"/>
        <v>1000</v>
      </c>
      <c r="AD443" s="1508">
        <f t="shared" si="102"/>
        <v>1000</v>
      </c>
      <c r="AE443" s="14">
        <f t="shared" si="103"/>
        <v>15.2</v>
      </c>
      <c r="AF443" s="14">
        <f t="shared" si="104"/>
        <v>0</v>
      </c>
      <c r="AG443" s="14" t="e">
        <f t="shared" si="105"/>
        <v>#DIV/0!</v>
      </c>
      <c r="AH443" s="14" t="e">
        <f t="shared" si="106"/>
        <v>#DIV/0!</v>
      </c>
      <c r="AI443" s="14">
        <f t="shared" si="107"/>
        <v>1000</v>
      </c>
      <c r="AJ443" s="1415"/>
    </row>
    <row r="444" spans="1:36" ht="15.75">
      <c r="A444" s="1415">
        <v>48</v>
      </c>
      <c r="B444" s="545" t="s">
        <v>5758</v>
      </c>
      <c r="C444" s="477" t="s">
        <v>232</v>
      </c>
      <c r="D444" s="177">
        <v>1</v>
      </c>
      <c r="E444" s="173">
        <v>4405</v>
      </c>
      <c r="F444" s="520">
        <f t="shared" si="109"/>
        <v>4405</v>
      </c>
      <c r="G444" s="521">
        <v>0</v>
      </c>
      <c r="H444" s="177">
        <f t="shared" si="100"/>
        <v>0</v>
      </c>
      <c r="I444" s="522">
        <v>44818</v>
      </c>
      <c r="J444" s="535">
        <v>45444</v>
      </c>
      <c r="K444" s="204"/>
      <c r="L444" s="204"/>
      <c r="M444" s="204"/>
      <c r="N444" s="173">
        <v>0</v>
      </c>
      <c r="O444" s="173">
        <v>0</v>
      </c>
      <c r="P444" s="173">
        <v>0</v>
      </c>
      <c r="Q444" s="173"/>
      <c r="R444" s="173"/>
      <c r="S444" s="173"/>
      <c r="T444" s="173"/>
      <c r="U444" s="204"/>
      <c r="V444" s="204"/>
      <c r="W444" s="204"/>
      <c r="X444" s="204"/>
      <c r="Y444" s="204"/>
      <c r="Z444" s="204"/>
      <c r="AA444" s="204"/>
      <c r="AB444" s="204"/>
      <c r="AC444" s="1507">
        <f t="shared" si="101"/>
        <v>4405</v>
      </c>
      <c r="AD444" s="1508">
        <f t="shared" si="102"/>
        <v>4405</v>
      </c>
      <c r="AE444" s="14">
        <f t="shared" si="103"/>
        <v>14.233333333333333</v>
      </c>
      <c r="AF444" s="14">
        <f t="shared" si="104"/>
        <v>0</v>
      </c>
      <c r="AG444" s="14" t="e">
        <f t="shared" si="105"/>
        <v>#DIV/0!</v>
      </c>
      <c r="AH444" s="14" t="e">
        <f t="shared" si="106"/>
        <v>#DIV/0!</v>
      </c>
      <c r="AI444" s="14">
        <f t="shared" si="107"/>
        <v>4405</v>
      </c>
      <c r="AJ444" s="1415"/>
    </row>
    <row r="445" spans="1:36" ht="15.75">
      <c r="A445" s="1415">
        <v>49</v>
      </c>
      <c r="B445" s="545" t="s">
        <v>3604</v>
      </c>
      <c r="C445" s="477" t="s">
        <v>153</v>
      </c>
      <c r="D445" s="177">
        <v>1</v>
      </c>
      <c r="E445" s="173">
        <v>650</v>
      </c>
      <c r="F445" s="520">
        <f t="shared" si="109"/>
        <v>650</v>
      </c>
      <c r="G445" s="521">
        <v>0</v>
      </c>
      <c r="H445" s="177">
        <f t="shared" si="100"/>
        <v>0</v>
      </c>
      <c r="I445" s="522">
        <v>44728</v>
      </c>
      <c r="J445" s="523">
        <v>45046</v>
      </c>
      <c r="K445" s="204"/>
      <c r="L445" s="204"/>
      <c r="M445" s="204"/>
      <c r="N445" s="173">
        <v>0</v>
      </c>
      <c r="O445" s="173">
        <v>0</v>
      </c>
      <c r="P445" s="173">
        <v>0</v>
      </c>
      <c r="Q445" s="173"/>
      <c r="R445" s="173"/>
      <c r="S445" s="173"/>
      <c r="T445" s="173"/>
      <c r="U445" s="173"/>
      <c r="V445" s="173"/>
      <c r="W445" s="173"/>
      <c r="X445" s="173"/>
      <c r="Y445" s="173"/>
      <c r="Z445" s="204"/>
      <c r="AA445" s="204"/>
      <c r="AB445" s="204"/>
      <c r="AC445" s="1507">
        <f t="shared" si="101"/>
        <v>650</v>
      </c>
      <c r="AD445" s="1508">
        <f t="shared" si="102"/>
        <v>650</v>
      </c>
      <c r="AE445" s="14">
        <f t="shared" si="103"/>
        <v>0.96666666666666667</v>
      </c>
      <c r="AF445" s="14">
        <f t="shared" si="104"/>
        <v>0</v>
      </c>
      <c r="AG445" s="14" t="e">
        <f t="shared" si="105"/>
        <v>#DIV/0!</v>
      </c>
      <c r="AH445" s="14" t="e">
        <f t="shared" si="106"/>
        <v>#DIV/0!</v>
      </c>
      <c r="AI445" s="14">
        <f t="shared" si="107"/>
        <v>650</v>
      </c>
      <c r="AJ445" s="1415"/>
    </row>
    <row r="446" spans="1:36" ht="15.75" customHeight="1">
      <c r="A446" s="1415">
        <v>50</v>
      </c>
      <c r="B446" s="545" t="s">
        <v>4062</v>
      </c>
      <c r="C446" s="477" t="s">
        <v>153</v>
      </c>
      <c r="D446" s="177">
        <v>1</v>
      </c>
      <c r="E446" s="173">
        <v>10300</v>
      </c>
      <c r="F446" s="520">
        <f t="shared" si="109"/>
        <v>10300</v>
      </c>
      <c r="G446" s="521">
        <v>0</v>
      </c>
      <c r="H446" s="177">
        <f t="shared" si="100"/>
        <v>0</v>
      </c>
      <c r="I446" s="522">
        <v>44715</v>
      </c>
      <c r="J446" s="523">
        <v>44834</v>
      </c>
      <c r="K446" s="204"/>
      <c r="L446" s="204"/>
      <c r="M446" s="204"/>
      <c r="N446" s="173">
        <v>0</v>
      </c>
      <c r="O446" s="173">
        <v>0</v>
      </c>
      <c r="P446" s="173">
        <v>0</v>
      </c>
      <c r="Q446" s="173"/>
      <c r="R446" s="173"/>
      <c r="S446" s="173"/>
      <c r="T446" s="173"/>
      <c r="U446" s="173"/>
      <c r="V446" s="173"/>
      <c r="W446" s="173"/>
      <c r="X446" s="173"/>
      <c r="Y446" s="173"/>
      <c r="Z446" s="204"/>
      <c r="AA446" s="204"/>
      <c r="AB446" s="204"/>
      <c r="AC446" s="1507">
        <f t="shared" si="101"/>
        <v>10300</v>
      </c>
      <c r="AD446" s="1508">
        <f t="shared" si="102"/>
        <v>10300</v>
      </c>
      <c r="AE446" s="14">
        <f t="shared" si="103"/>
        <v>-6.1</v>
      </c>
      <c r="AF446" s="14">
        <f t="shared" si="104"/>
        <v>0</v>
      </c>
      <c r="AG446" s="14" t="e">
        <f t="shared" si="105"/>
        <v>#DIV/0!</v>
      </c>
      <c r="AH446" s="14" t="e">
        <f t="shared" si="106"/>
        <v>#DIV/0!</v>
      </c>
      <c r="AI446" s="14">
        <f t="shared" si="107"/>
        <v>10300</v>
      </c>
      <c r="AJ446" s="1415"/>
    </row>
    <row r="447" spans="1:36" ht="15.75" customHeight="1">
      <c r="A447" s="1415">
        <v>52</v>
      </c>
      <c r="B447" s="545" t="s">
        <v>5906</v>
      </c>
      <c r="C447" s="477" t="s">
        <v>66</v>
      </c>
      <c r="D447" s="177">
        <v>0</v>
      </c>
      <c r="E447" s="173">
        <v>70</v>
      </c>
      <c r="F447" s="520">
        <f t="shared" si="109"/>
        <v>0</v>
      </c>
      <c r="G447" s="521">
        <v>0</v>
      </c>
      <c r="H447" s="177">
        <f t="shared" si="100"/>
        <v>0</v>
      </c>
      <c r="I447" s="522">
        <v>44839</v>
      </c>
      <c r="J447" s="250" t="s">
        <v>334</v>
      </c>
      <c r="K447" s="204"/>
      <c r="L447" s="204"/>
      <c r="M447" s="204"/>
      <c r="N447" s="173">
        <v>0</v>
      </c>
      <c r="O447" s="173">
        <v>0</v>
      </c>
      <c r="P447" s="173">
        <v>0</v>
      </c>
      <c r="Q447" s="173"/>
      <c r="R447" s="173"/>
      <c r="S447" s="173"/>
      <c r="T447" s="173"/>
      <c r="U447" s="204"/>
      <c r="V447" s="204"/>
      <c r="W447" s="204"/>
      <c r="X447" s="204"/>
      <c r="Y447" s="204"/>
      <c r="Z447" s="204"/>
      <c r="AA447" s="204"/>
      <c r="AB447" s="204"/>
      <c r="AC447" s="1507">
        <f t="shared" si="101"/>
        <v>70</v>
      </c>
      <c r="AD447" s="1508">
        <f t="shared" si="102"/>
        <v>0</v>
      </c>
      <c r="AE447" s="250" t="s">
        <v>334</v>
      </c>
      <c r="AF447" s="14">
        <f t="shared" si="104"/>
        <v>0</v>
      </c>
      <c r="AG447" s="14" t="e">
        <f t="shared" si="105"/>
        <v>#DIV/0!</v>
      </c>
      <c r="AH447" s="250" t="s">
        <v>334</v>
      </c>
      <c r="AI447" s="250" t="s">
        <v>334</v>
      </c>
      <c r="AJ447" s="1415"/>
    </row>
    <row r="448" spans="1:36" ht="15.75">
      <c r="A448" s="1415">
        <v>53</v>
      </c>
      <c r="B448" s="276" t="s">
        <v>4060</v>
      </c>
      <c r="C448" s="477" t="s">
        <v>153</v>
      </c>
      <c r="D448" s="177">
        <v>1</v>
      </c>
      <c r="E448" s="173">
        <v>3000</v>
      </c>
      <c r="F448" s="520">
        <f t="shared" si="109"/>
        <v>3000</v>
      </c>
      <c r="G448" s="521">
        <v>0</v>
      </c>
      <c r="H448" s="177">
        <f t="shared" si="100"/>
        <v>0</v>
      </c>
      <c r="I448" s="184">
        <v>44690</v>
      </c>
      <c r="J448" s="534">
        <v>45016</v>
      </c>
      <c r="K448" s="204"/>
      <c r="L448" s="204"/>
      <c r="M448" s="204"/>
      <c r="N448" s="173">
        <v>0</v>
      </c>
      <c r="O448" s="173">
        <v>0</v>
      </c>
      <c r="P448" s="173">
        <v>0</v>
      </c>
      <c r="Q448" s="173"/>
      <c r="R448" s="173"/>
      <c r="S448" s="173"/>
      <c r="T448" s="173"/>
      <c r="U448" s="173"/>
      <c r="V448" s="173"/>
      <c r="W448" s="173"/>
      <c r="X448" s="173"/>
      <c r="Y448" s="173"/>
      <c r="Z448" s="204"/>
      <c r="AA448" s="204"/>
      <c r="AB448" s="204"/>
      <c r="AC448" s="1507">
        <f t="shared" si="101"/>
        <v>3000</v>
      </c>
      <c r="AD448" s="1508">
        <f t="shared" si="102"/>
        <v>3000</v>
      </c>
      <c r="AE448" s="14">
        <f t="shared" si="103"/>
        <v>-3.3333333333333333E-2</v>
      </c>
      <c r="AF448" s="14">
        <f t="shared" si="104"/>
        <v>0</v>
      </c>
      <c r="AG448" s="14" t="e">
        <f t="shared" si="105"/>
        <v>#DIV/0!</v>
      </c>
      <c r="AH448" s="14" t="e">
        <f t="shared" si="106"/>
        <v>#DIV/0!</v>
      </c>
      <c r="AI448" s="14">
        <f t="shared" si="107"/>
        <v>3000</v>
      </c>
      <c r="AJ448" s="1415"/>
    </row>
    <row r="449" spans="1:36" ht="15.75">
      <c r="A449" s="1415">
        <v>54</v>
      </c>
      <c r="B449" s="545" t="s">
        <v>5275</v>
      </c>
      <c r="C449" s="477" t="s">
        <v>181</v>
      </c>
      <c r="D449" s="177">
        <v>13776.25</v>
      </c>
      <c r="E449" s="173">
        <v>8</v>
      </c>
      <c r="F449" s="520">
        <f t="shared" si="109"/>
        <v>110210</v>
      </c>
      <c r="G449" s="521">
        <v>0</v>
      </c>
      <c r="H449" s="177">
        <f t="shared" si="100"/>
        <v>0</v>
      </c>
      <c r="I449" s="522">
        <v>44833</v>
      </c>
      <c r="J449" s="250" t="s">
        <v>334</v>
      </c>
      <c r="K449" s="204"/>
      <c r="L449" s="204"/>
      <c r="M449" s="204"/>
      <c r="N449" s="173">
        <v>1</v>
      </c>
      <c r="O449" s="173">
        <v>0</v>
      </c>
      <c r="P449" s="173">
        <v>0</v>
      </c>
      <c r="Q449" s="173"/>
      <c r="R449" s="173"/>
      <c r="S449" s="173"/>
      <c r="T449" s="173"/>
      <c r="U449" s="204"/>
      <c r="V449" s="204"/>
      <c r="W449" s="204"/>
      <c r="X449" s="204"/>
      <c r="Y449" s="204"/>
      <c r="Z449" s="204"/>
      <c r="AA449" s="204"/>
      <c r="AB449" s="204"/>
      <c r="AC449" s="1507">
        <f t="shared" si="101"/>
        <v>7</v>
      </c>
      <c r="AD449" s="1508">
        <f t="shared" si="102"/>
        <v>96433.75</v>
      </c>
      <c r="AE449" s="250" t="s">
        <v>334</v>
      </c>
      <c r="AF449" s="14">
        <f t="shared" si="104"/>
        <v>0.33333333333333331</v>
      </c>
      <c r="AG449" s="14">
        <f t="shared" si="105"/>
        <v>21</v>
      </c>
      <c r="AH449" s="250" t="s">
        <v>334</v>
      </c>
      <c r="AI449" s="250" t="s">
        <v>334</v>
      </c>
      <c r="AJ449" s="1415"/>
    </row>
    <row r="450" spans="1:36" ht="15.75">
      <c r="A450" s="1415">
        <v>56</v>
      </c>
      <c r="B450" s="546" t="s">
        <v>5777</v>
      </c>
      <c r="C450" s="540" t="s">
        <v>181</v>
      </c>
      <c r="D450" s="536">
        <v>20.064</v>
      </c>
      <c r="E450" s="504">
        <v>240</v>
      </c>
      <c r="F450" s="537">
        <f>D450*E450</f>
        <v>4815.3599999999997</v>
      </c>
      <c r="G450" s="521">
        <v>0</v>
      </c>
      <c r="H450" s="177">
        <f t="shared" si="100"/>
        <v>0</v>
      </c>
      <c r="I450" s="538">
        <v>44833</v>
      </c>
      <c r="J450" s="541" t="s">
        <v>334</v>
      </c>
      <c r="K450" s="539"/>
      <c r="L450" s="539"/>
      <c r="M450" s="539"/>
      <c r="N450" s="504">
        <v>0</v>
      </c>
      <c r="O450" s="504">
        <v>0</v>
      </c>
      <c r="P450" s="504">
        <v>0</v>
      </c>
      <c r="Q450" s="504"/>
      <c r="R450" s="504"/>
      <c r="S450" s="504"/>
      <c r="T450" s="504"/>
      <c r="U450" s="539"/>
      <c r="V450" s="539"/>
      <c r="W450" s="539"/>
      <c r="X450" s="539"/>
      <c r="Y450" s="539"/>
      <c r="Z450" s="539"/>
      <c r="AA450" s="539"/>
      <c r="AB450" s="539"/>
      <c r="AC450" s="1507">
        <f t="shared" si="101"/>
        <v>240</v>
      </c>
      <c r="AD450" s="1508">
        <f t="shared" si="102"/>
        <v>4815.3599999999997</v>
      </c>
      <c r="AE450" s="250" t="s">
        <v>334</v>
      </c>
      <c r="AF450" s="14">
        <f t="shared" si="104"/>
        <v>0</v>
      </c>
      <c r="AG450" s="14" t="e">
        <f t="shared" si="105"/>
        <v>#DIV/0!</v>
      </c>
      <c r="AH450" s="250" t="s">
        <v>334</v>
      </c>
      <c r="AI450" s="250" t="s">
        <v>334</v>
      </c>
      <c r="AJ450" s="465"/>
    </row>
    <row r="451" spans="1:36" ht="15.75">
      <c r="A451" s="1415">
        <v>57</v>
      </c>
      <c r="B451" s="545" t="s">
        <v>5778</v>
      </c>
      <c r="C451" s="477" t="s">
        <v>181</v>
      </c>
      <c r="D451" s="536">
        <v>1.0489999999999999</v>
      </c>
      <c r="E451" s="504">
        <v>300</v>
      </c>
      <c r="F451" s="537">
        <f t="shared" ref="F451:F472" si="110">D451*E451</f>
        <v>314.7</v>
      </c>
      <c r="G451" s="521">
        <v>0</v>
      </c>
      <c r="H451" s="177">
        <f t="shared" si="100"/>
        <v>0</v>
      </c>
      <c r="I451" s="522">
        <v>44833</v>
      </c>
      <c r="J451" s="250" t="s">
        <v>334</v>
      </c>
      <c r="K451" s="204"/>
      <c r="L451" s="204"/>
      <c r="M451" s="204"/>
      <c r="N451" s="504">
        <v>0</v>
      </c>
      <c r="O451" s="504">
        <v>0</v>
      </c>
      <c r="P451" s="173">
        <v>0</v>
      </c>
      <c r="Q451" s="173"/>
      <c r="R451" s="173"/>
      <c r="S451" s="173"/>
      <c r="T451" s="173"/>
      <c r="U451" s="204"/>
      <c r="V451" s="204"/>
      <c r="W451" s="204"/>
      <c r="X451" s="204"/>
      <c r="Y451" s="204"/>
      <c r="Z451" s="204"/>
      <c r="AA451" s="204"/>
      <c r="AB451" s="204"/>
      <c r="AC451" s="1507">
        <f t="shared" si="101"/>
        <v>300</v>
      </c>
      <c r="AD451" s="1508">
        <f t="shared" si="102"/>
        <v>314.7</v>
      </c>
      <c r="AE451" s="250" t="s">
        <v>334</v>
      </c>
      <c r="AF451" s="14">
        <f t="shared" si="104"/>
        <v>0</v>
      </c>
      <c r="AG451" s="14" t="e">
        <f t="shared" si="105"/>
        <v>#DIV/0!</v>
      </c>
      <c r="AH451" s="250" t="s">
        <v>334</v>
      </c>
      <c r="AI451" s="250" t="s">
        <v>334</v>
      </c>
      <c r="AJ451" s="1415"/>
    </row>
    <row r="452" spans="1:36" ht="15.75">
      <c r="A452" s="1415">
        <v>58</v>
      </c>
      <c r="B452" s="545" t="s">
        <v>10034</v>
      </c>
      <c r="C452" s="477" t="s">
        <v>961</v>
      </c>
      <c r="D452" s="536">
        <v>0</v>
      </c>
      <c r="E452" s="504">
        <v>24</v>
      </c>
      <c r="F452" s="537">
        <f t="shared" si="110"/>
        <v>0</v>
      </c>
      <c r="G452" s="521">
        <v>0</v>
      </c>
      <c r="H452" s="177">
        <f t="shared" si="100"/>
        <v>0</v>
      </c>
      <c r="I452" s="522">
        <v>44826</v>
      </c>
      <c r="J452" s="250" t="s">
        <v>334</v>
      </c>
      <c r="K452" s="204"/>
      <c r="L452" s="204"/>
      <c r="M452" s="204"/>
      <c r="N452" s="504">
        <v>0</v>
      </c>
      <c r="O452" s="504">
        <v>0</v>
      </c>
      <c r="P452" s="173">
        <v>2</v>
      </c>
      <c r="Q452" s="173"/>
      <c r="R452" s="173"/>
      <c r="S452" s="173"/>
      <c r="T452" s="173"/>
      <c r="U452" s="204"/>
      <c r="V452" s="204"/>
      <c r="W452" s="204"/>
      <c r="X452" s="204"/>
      <c r="Y452" s="204"/>
      <c r="Z452" s="204"/>
      <c r="AA452" s="204"/>
      <c r="AB452" s="204"/>
      <c r="AC452" s="1507">
        <f t="shared" si="101"/>
        <v>22</v>
      </c>
      <c r="AD452" s="1508">
        <f t="shared" si="102"/>
        <v>0</v>
      </c>
      <c r="AE452" s="250" t="s">
        <v>334</v>
      </c>
      <c r="AF452" s="14">
        <f t="shared" si="104"/>
        <v>0.66666666666666663</v>
      </c>
      <c r="AG452" s="14">
        <f t="shared" si="105"/>
        <v>33</v>
      </c>
      <c r="AH452" s="250" t="s">
        <v>334</v>
      </c>
      <c r="AI452" s="250" t="s">
        <v>334</v>
      </c>
      <c r="AJ452" s="1415"/>
    </row>
    <row r="453" spans="1:36" ht="15.75">
      <c r="A453" s="1415">
        <v>59</v>
      </c>
      <c r="B453" s="545" t="s">
        <v>5759</v>
      </c>
      <c r="C453" s="477" t="s">
        <v>66</v>
      </c>
      <c r="D453" s="536">
        <v>0</v>
      </c>
      <c r="E453" s="504">
        <v>4630</v>
      </c>
      <c r="F453" s="537">
        <f t="shared" si="110"/>
        <v>0</v>
      </c>
      <c r="G453" s="521">
        <v>0</v>
      </c>
      <c r="H453" s="177">
        <f t="shared" si="100"/>
        <v>0</v>
      </c>
      <c r="I453" s="522">
        <v>44839</v>
      </c>
      <c r="J453" s="250" t="s">
        <v>334</v>
      </c>
      <c r="K453" s="204"/>
      <c r="L453" s="204"/>
      <c r="M453" s="204"/>
      <c r="N453" s="504">
        <v>0</v>
      </c>
      <c r="O453" s="504">
        <v>300</v>
      </c>
      <c r="P453" s="173">
        <v>0</v>
      </c>
      <c r="Q453" s="173"/>
      <c r="R453" s="173"/>
      <c r="S453" s="173"/>
      <c r="T453" s="173"/>
      <c r="U453" s="204"/>
      <c r="V453" s="204"/>
      <c r="W453" s="204"/>
      <c r="X453" s="204"/>
      <c r="Y453" s="204"/>
      <c r="Z453" s="204"/>
      <c r="AA453" s="204"/>
      <c r="AB453" s="204"/>
      <c r="AC453" s="1507">
        <f t="shared" si="101"/>
        <v>4330</v>
      </c>
      <c r="AD453" s="1508">
        <f t="shared" si="102"/>
        <v>0</v>
      </c>
      <c r="AE453" s="250" t="s">
        <v>334</v>
      </c>
      <c r="AF453" s="14">
        <f t="shared" si="104"/>
        <v>100</v>
      </c>
      <c r="AG453" s="14">
        <f t="shared" si="105"/>
        <v>43.3</v>
      </c>
      <c r="AH453" s="250" t="s">
        <v>334</v>
      </c>
      <c r="AI453" s="250" t="s">
        <v>334</v>
      </c>
      <c r="AJ453" s="1415"/>
    </row>
    <row r="454" spans="1:36" ht="15.75">
      <c r="A454" s="1415">
        <v>60</v>
      </c>
      <c r="B454" s="545" t="s">
        <v>8058</v>
      </c>
      <c r="C454" s="477" t="s">
        <v>961</v>
      </c>
      <c r="D454" s="536">
        <v>0</v>
      </c>
      <c r="E454" s="504">
        <v>37</v>
      </c>
      <c r="F454" s="537">
        <f t="shared" si="110"/>
        <v>0</v>
      </c>
      <c r="G454" s="521">
        <v>0</v>
      </c>
      <c r="H454" s="177">
        <f t="shared" si="100"/>
        <v>0</v>
      </c>
      <c r="I454" s="522">
        <v>44896</v>
      </c>
      <c r="J454" s="250" t="s">
        <v>334</v>
      </c>
      <c r="K454" s="204"/>
      <c r="L454" s="204"/>
      <c r="M454" s="204"/>
      <c r="N454" s="504">
        <v>0</v>
      </c>
      <c r="O454" s="504">
        <v>0</v>
      </c>
      <c r="P454" s="173">
        <v>0</v>
      </c>
      <c r="Q454" s="173"/>
      <c r="R454" s="173"/>
      <c r="S454" s="173"/>
      <c r="T454" s="173"/>
      <c r="U454" s="204"/>
      <c r="V454" s="204"/>
      <c r="W454" s="204"/>
      <c r="X454" s="204"/>
      <c r="Y454" s="204"/>
      <c r="Z454" s="204"/>
      <c r="AA454" s="204"/>
      <c r="AB454" s="204"/>
      <c r="AC454" s="1507">
        <f t="shared" si="101"/>
        <v>37</v>
      </c>
      <c r="AD454" s="1508">
        <f t="shared" si="102"/>
        <v>0</v>
      </c>
      <c r="AE454" s="250" t="s">
        <v>334</v>
      </c>
      <c r="AF454" s="14">
        <f t="shared" si="104"/>
        <v>0</v>
      </c>
      <c r="AG454" s="14" t="e">
        <f t="shared" si="105"/>
        <v>#DIV/0!</v>
      </c>
      <c r="AH454" s="250" t="s">
        <v>334</v>
      </c>
      <c r="AI454" s="250" t="s">
        <v>334</v>
      </c>
      <c r="AJ454" s="1415"/>
    </row>
    <row r="455" spans="1:36" ht="15.75">
      <c r="A455" s="1415">
        <v>61</v>
      </c>
      <c r="B455" s="545" t="s">
        <v>8059</v>
      </c>
      <c r="C455" s="477" t="s">
        <v>961</v>
      </c>
      <c r="D455" s="536">
        <v>0</v>
      </c>
      <c r="E455" s="504">
        <v>8</v>
      </c>
      <c r="F455" s="537">
        <f t="shared" si="110"/>
        <v>0</v>
      </c>
      <c r="G455" s="521">
        <v>0</v>
      </c>
      <c r="H455" s="177">
        <f t="shared" si="100"/>
        <v>0</v>
      </c>
      <c r="I455" s="522">
        <v>44896</v>
      </c>
      <c r="J455" s="250" t="s">
        <v>334</v>
      </c>
      <c r="K455" s="204"/>
      <c r="L455" s="204"/>
      <c r="M455" s="204"/>
      <c r="N455" s="504">
        <v>0</v>
      </c>
      <c r="O455" s="504">
        <v>0</v>
      </c>
      <c r="P455" s="173">
        <v>0</v>
      </c>
      <c r="Q455" s="173"/>
      <c r="R455" s="173"/>
      <c r="S455" s="173"/>
      <c r="T455" s="173"/>
      <c r="U455" s="204"/>
      <c r="V455" s="204"/>
      <c r="W455" s="204"/>
      <c r="X455" s="204"/>
      <c r="Y455" s="204"/>
      <c r="Z455" s="204"/>
      <c r="AA455" s="204"/>
      <c r="AB455" s="204"/>
      <c r="AC455" s="1507">
        <f t="shared" si="101"/>
        <v>8</v>
      </c>
      <c r="AD455" s="1508">
        <f t="shared" si="102"/>
        <v>0</v>
      </c>
      <c r="AE455" s="250" t="s">
        <v>334</v>
      </c>
      <c r="AF455" s="14">
        <f t="shared" si="104"/>
        <v>0</v>
      </c>
      <c r="AG455" s="14" t="e">
        <f t="shared" si="105"/>
        <v>#DIV/0!</v>
      </c>
      <c r="AH455" s="250" t="s">
        <v>334</v>
      </c>
      <c r="AI455" s="250" t="s">
        <v>334</v>
      </c>
      <c r="AJ455" s="1415"/>
    </row>
    <row r="456" spans="1:36" ht="15.75">
      <c r="A456" s="1415">
        <v>62</v>
      </c>
      <c r="B456" s="545" t="s">
        <v>5767</v>
      </c>
      <c r="C456" s="477" t="s">
        <v>961</v>
      </c>
      <c r="D456" s="536">
        <v>0</v>
      </c>
      <c r="E456" s="504">
        <v>30</v>
      </c>
      <c r="F456" s="537">
        <f t="shared" si="110"/>
        <v>0</v>
      </c>
      <c r="G456" s="521">
        <v>0</v>
      </c>
      <c r="H456" s="177">
        <f t="shared" si="100"/>
        <v>0</v>
      </c>
      <c r="I456" s="522">
        <v>44826</v>
      </c>
      <c r="J456" s="542" t="s">
        <v>334</v>
      </c>
      <c r="K456" s="204"/>
      <c r="L456" s="204"/>
      <c r="M456" s="204"/>
      <c r="N456" s="504">
        <v>0</v>
      </c>
      <c r="O456" s="504">
        <v>0</v>
      </c>
      <c r="P456" s="173">
        <v>0</v>
      </c>
      <c r="Q456" s="173"/>
      <c r="R456" s="173"/>
      <c r="S456" s="173"/>
      <c r="T456" s="173"/>
      <c r="U456" s="204"/>
      <c r="V456" s="204"/>
      <c r="W456" s="204"/>
      <c r="X456" s="204"/>
      <c r="Y456" s="204"/>
      <c r="Z456" s="204"/>
      <c r="AA456" s="204"/>
      <c r="AB456" s="204"/>
      <c r="AC456" s="1507">
        <f t="shared" si="101"/>
        <v>30</v>
      </c>
      <c r="AD456" s="1508">
        <f t="shared" si="102"/>
        <v>0</v>
      </c>
      <c r="AE456" s="250" t="s">
        <v>334</v>
      </c>
      <c r="AF456" s="14">
        <f t="shared" si="104"/>
        <v>0</v>
      </c>
      <c r="AG456" s="14" t="e">
        <f t="shared" si="105"/>
        <v>#DIV/0!</v>
      </c>
      <c r="AH456" s="250" t="s">
        <v>334</v>
      </c>
      <c r="AI456" s="250" t="s">
        <v>334</v>
      </c>
      <c r="AJ456" s="1415"/>
    </row>
    <row r="457" spans="1:36" ht="15.75">
      <c r="A457" s="1415">
        <v>63</v>
      </c>
      <c r="B457" s="545" t="s">
        <v>4435</v>
      </c>
      <c r="C457" s="477" t="s">
        <v>181</v>
      </c>
      <c r="D457" s="536">
        <v>1158.8</v>
      </c>
      <c r="E457" s="504">
        <v>84</v>
      </c>
      <c r="F457" s="537">
        <f t="shared" si="110"/>
        <v>97339.199999999997</v>
      </c>
      <c r="G457" s="521">
        <v>0</v>
      </c>
      <c r="H457" s="177">
        <f t="shared" si="100"/>
        <v>0</v>
      </c>
      <c r="I457" s="522">
        <v>44763</v>
      </c>
      <c r="J457" s="542" t="s">
        <v>334</v>
      </c>
      <c r="K457" s="204"/>
      <c r="L457" s="204"/>
      <c r="M457" s="204"/>
      <c r="N457" s="173">
        <v>9</v>
      </c>
      <c r="O457" s="504">
        <v>0</v>
      </c>
      <c r="P457" s="173">
        <v>9</v>
      </c>
      <c r="Q457" s="173"/>
      <c r="R457" s="173"/>
      <c r="S457" s="173"/>
      <c r="T457" s="173"/>
      <c r="U457" s="204"/>
      <c r="V457" s="204"/>
      <c r="W457" s="204"/>
      <c r="X457" s="204"/>
      <c r="Y457" s="204"/>
      <c r="Z457" s="204"/>
      <c r="AA457" s="204"/>
      <c r="AB457" s="204"/>
      <c r="AC457" s="1507">
        <f t="shared" si="101"/>
        <v>66</v>
      </c>
      <c r="AD457" s="1508">
        <f t="shared" si="102"/>
        <v>76480.800000000003</v>
      </c>
      <c r="AE457" s="250" t="s">
        <v>334</v>
      </c>
      <c r="AF457" s="14">
        <f t="shared" si="104"/>
        <v>6</v>
      </c>
      <c r="AG457" s="14">
        <f t="shared" si="105"/>
        <v>11</v>
      </c>
      <c r="AH457" s="250" t="s">
        <v>334</v>
      </c>
      <c r="AI457" s="250" t="s">
        <v>334</v>
      </c>
      <c r="AJ457" s="1415"/>
    </row>
    <row r="458" spans="1:36" ht="15.75">
      <c r="A458" s="1415">
        <v>64</v>
      </c>
      <c r="B458" s="545" t="s">
        <v>5771</v>
      </c>
      <c r="C458" s="477" t="s">
        <v>961</v>
      </c>
      <c r="D458" s="536">
        <v>0</v>
      </c>
      <c r="E458" s="504">
        <v>5</v>
      </c>
      <c r="F458" s="537">
        <f t="shared" si="110"/>
        <v>0</v>
      </c>
      <c r="G458" s="521">
        <v>0</v>
      </c>
      <c r="H458" s="177">
        <f t="shared" si="100"/>
        <v>0</v>
      </c>
      <c r="I458" s="522">
        <v>44826</v>
      </c>
      <c r="J458" s="542" t="s">
        <v>334</v>
      </c>
      <c r="K458" s="204"/>
      <c r="L458" s="204"/>
      <c r="M458" s="204"/>
      <c r="N458" s="173">
        <v>0</v>
      </c>
      <c r="O458" s="504">
        <v>0</v>
      </c>
      <c r="P458" s="173">
        <v>0</v>
      </c>
      <c r="Q458" s="173"/>
      <c r="R458" s="173"/>
      <c r="S458" s="173"/>
      <c r="T458" s="173"/>
      <c r="U458" s="204"/>
      <c r="V458" s="204"/>
      <c r="W458" s="204"/>
      <c r="X458" s="204"/>
      <c r="Y458" s="204"/>
      <c r="Z458" s="204"/>
      <c r="AA458" s="204"/>
      <c r="AB458" s="204"/>
      <c r="AC458" s="1507">
        <f t="shared" si="101"/>
        <v>5</v>
      </c>
      <c r="AD458" s="1508">
        <f t="shared" si="102"/>
        <v>0</v>
      </c>
      <c r="AE458" s="250" t="s">
        <v>334</v>
      </c>
      <c r="AF458" s="14">
        <f t="shared" si="104"/>
        <v>0</v>
      </c>
      <c r="AG458" s="14" t="e">
        <f t="shared" si="105"/>
        <v>#DIV/0!</v>
      </c>
      <c r="AH458" s="250" t="s">
        <v>334</v>
      </c>
      <c r="AI458" s="250" t="s">
        <v>334</v>
      </c>
      <c r="AJ458" s="1415"/>
    </row>
    <row r="459" spans="1:36" ht="15.75">
      <c r="A459" s="1415">
        <v>65</v>
      </c>
      <c r="B459" s="545" t="s">
        <v>5770</v>
      </c>
      <c r="C459" s="477" t="s">
        <v>961</v>
      </c>
      <c r="D459" s="536">
        <v>0</v>
      </c>
      <c r="E459" s="504">
        <v>5</v>
      </c>
      <c r="F459" s="537">
        <f t="shared" si="110"/>
        <v>0</v>
      </c>
      <c r="G459" s="521">
        <v>0</v>
      </c>
      <c r="H459" s="177">
        <f t="shared" ref="H459:H501" si="111">D459*G459</f>
        <v>0</v>
      </c>
      <c r="I459" s="522">
        <v>44826</v>
      </c>
      <c r="J459" s="542" t="s">
        <v>334</v>
      </c>
      <c r="K459" s="204"/>
      <c r="L459" s="204"/>
      <c r="M459" s="204"/>
      <c r="N459" s="173">
        <v>0</v>
      </c>
      <c r="O459" s="504">
        <v>0</v>
      </c>
      <c r="P459" s="173">
        <v>0</v>
      </c>
      <c r="Q459" s="173"/>
      <c r="R459" s="173"/>
      <c r="S459" s="173"/>
      <c r="T459" s="173"/>
      <c r="U459" s="204"/>
      <c r="V459" s="204"/>
      <c r="W459" s="204"/>
      <c r="X459" s="204"/>
      <c r="Y459" s="204"/>
      <c r="Z459" s="204"/>
      <c r="AA459" s="204"/>
      <c r="AB459" s="204"/>
      <c r="AC459" s="1507">
        <f t="shared" ref="AC459:AC501" si="112">E459+G459-N459-O459-AA459-P459-Q459-R459-S459-T459-U459-V459-W459-X459-Y459</f>
        <v>5</v>
      </c>
      <c r="AD459" s="1508">
        <f t="shared" ref="AD459:AD501" si="113">D459*AC459</f>
        <v>0</v>
      </c>
      <c r="AE459" s="250" t="s">
        <v>334</v>
      </c>
      <c r="AF459" s="14">
        <f t="shared" ref="AF459:AF501" si="114">(N459+O459+P459+Q459+R459+S459+T459+U459+V459+W459+X459+Y459)/3</f>
        <v>0</v>
      </c>
      <c r="AG459" s="14" t="e">
        <f t="shared" ref="AG459:AG501" si="115">AC459/AF459</f>
        <v>#DIV/0!</v>
      </c>
      <c r="AH459" s="250" t="s">
        <v>334</v>
      </c>
      <c r="AI459" s="250" t="s">
        <v>334</v>
      </c>
      <c r="AJ459" s="1415"/>
    </row>
    <row r="460" spans="1:36" ht="15.75">
      <c r="A460" s="1415">
        <v>66</v>
      </c>
      <c r="B460" s="545" t="s">
        <v>3653</v>
      </c>
      <c r="C460" s="477" t="s">
        <v>153</v>
      </c>
      <c r="D460" s="177">
        <v>1</v>
      </c>
      <c r="E460" s="173">
        <v>300</v>
      </c>
      <c r="F460" s="520">
        <f t="shared" si="110"/>
        <v>300</v>
      </c>
      <c r="G460" s="521">
        <v>0</v>
      </c>
      <c r="H460" s="177">
        <f t="shared" si="111"/>
        <v>0</v>
      </c>
      <c r="I460" s="522">
        <v>44728</v>
      </c>
      <c r="J460" s="523">
        <v>45565</v>
      </c>
      <c r="K460" s="204"/>
      <c r="L460" s="204"/>
      <c r="M460" s="204"/>
      <c r="N460" s="173">
        <v>0</v>
      </c>
      <c r="O460" s="504">
        <v>0</v>
      </c>
      <c r="P460" s="173">
        <v>0</v>
      </c>
      <c r="Q460" s="173"/>
      <c r="R460" s="173"/>
      <c r="S460" s="173"/>
      <c r="T460" s="173"/>
      <c r="U460" s="173"/>
      <c r="V460" s="173"/>
      <c r="W460" s="173"/>
      <c r="X460" s="173"/>
      <c r="Y460" s="173"/>
      <c r="Z460" s="204"/>
      <c r="AA460" s="204"/>
      <c r="AB460" s="204"/>
      <c r="AC460" s="1507">
        <f t="shared" si="112"/>
        <v>300</v>
      </c>
      <c r="AD460" s="1508">
        <f t="shared" si="113"/>
        <v>300</v>
      </c>
      <c r="AE460" s="14">
        <f t="shared" ref="AE460:AE501" si="116">(J460-"01.04.2023")/30</f>
        <v>18.266666666666666</v>
      </c>
      <c r="AF460" s="14">
        <f t="shared" si="114"/>
        <v>0</v>
      </c>
      <c r="AG460" s="14" t="e">
        <f t="shared" si="115"/>
        <v>#DIV/0!</v>
      </c>
      <c r="AH460" s="14" t="e">
        <f t="shared" ref="AH460:AH501" si="117">AG460-AE460</f>
        <v>#DIV/0!</v>
      </c>
      <c r="AI460" s="14">
        <f t="shared" ref="AI460:AI501" si="118">AC460-(AE460*AF460)</f>
        <v>300</v>
      </c>
      <c r="AJ460" s="1415"/>
    </row>
    <row r="461" spans="1:36" ht="15.75">
      <c r="A461" s="1415">
        <v>67</v>
      </c>
      <c r="B461" s="545" t="s">
        <v>5150</v>
      </c>
      <c r="C461" s="477" t="s">
        <v>153</v>
      </c>
      <c r="D461" s="177">
        <v>1</v>
      </c>
      <c r="E461" s="173">
        <v>41964</v>
      </c>
      <c r="F461" s="520">
        <f t="shared" si="110"/>
        <v>41964</v>
      </c>
      <c r="G461" s="521">
        <v>0</v>
      </c>
      <c r="H461" s="177">
        <f t="shared" si="111"/>
        <v>0</v>
      </c>
      <c r="I461" s="522">
        <v>44728</v>
      </c>
      <c r="J461" s="523">
        <v>44985</v>
      </c>
      <c r="K461" s="204"/>
      <c r="L461" s="204"/>
      <c r="M461" s="204"/>
      <c r="N461" s="173">
        <v>1920</v>
      </c>
      <c r="O461" s="504">
        <v>5760</v>
      </c>
      <c r="P461" s="173">
        <v>15360</v>
      </c>
      <c r="Q461" s="173"/>
      <c r="R461" s="173"/>
      <c r="S461" s="173"/>
      <c r="T461" s="173"/>
      <c r="U461" s="173"/>
      <c r="V461" s="173"/>
      <c r="W461" s="173"/>
      <c r="X461" s="173"/>
      <c r="Y461" s="173"/>
      <c r="Z461" s="204"/>
      <c r="AA461" s="204"/>
      <c r="AB461" s="204"/>
      <c r="AC461" s="1507">
        <f t="shared" si="112"/>
        <v>18924</v>
      </c>
      <c r="AD461" s="1508">
        <f t="shared" si="113"/>
        <v>18924</v>
      </c>
      <c r="AE461" s="14">
        <f t="shared" si="116"/>
        <v>-1.0666666666666667</v>
      </c>
      <c r="AF461" s="14">
        <f t="shared" si="114"/>
        <v>7680</v>
      </c>
      <c r="AG461" s="14">
        <f t="shared" si="115"/>
        <v>2.4640624999999998</v>
      </c>
      <c r="AH461" s="14">
        <f t="shared" si="117"/>
        <v>3.5307291666666663</v>
      </c>
      <c r="AI461" s="14">
        <f t="shared" si="118"/>
        <v>27116</v>
      </c>
      <c r="AJ461" s="1415"/>
    </row>
    <row r="462" spans="1:36" ht="15.75">
      <c r="A462" s="1415">
        <v>68</v>
      </c>
      <c r="B462" s="545" t="s">
        <v>5760</v>
      </c>
      <c r="C462" s="477" t="s">
        <v>961</v>
      </c>
      <c r="D462" s="177">
        <v>0</v>
      </c>
      <c r="E462" s="173">
        <v>10</v>
      </c>
      <c r="F462" s="520">
        <f t="shared" si="110"/>
        <v>0</v>
      </c>
      <c r="G462" s="521">
        <v>0</v>
      </c>
      <c r="H462" s="177">
        <f t="shared" si="111"/>
        <v>0</v>
      </c>
      <c r="I462" s="522">
        <v>44826</v>
      </c>
      <c r="J462" s="250" t="s">
        <v>334</v>
      </c>
      <c r="K462" s="204"/>
      <c r="L462" s="204"/>
      <c r="M462" s="204"/>
      <c r="N462" s="173">
        <v>0</v>
      </c>
      <c r="O462" s="504">
        <v>0</v>
      </c>
      <c r="P462" s="173">
        <v>0</v>
      </c>
      <c r="Q462" s="173"/>
      <c r="R462" s="173"/>
      <c r="S462" s="173"/>
      <c r="T462" s="173"/>
      <c r="U462" s="204"/>
      <c r="V462" s="204"/>
      <c r="W462" s="204"/>
      <c r="X462" s="204"/>
      <c r="Y462" s="204"/>
      <c r="Z462" s="204"/>
      <c r="AA462" s="204"/>
      <c r="AB462" s="204"/>
      <c r="AC462" s="1507">
        <f t="shared" si="112"/>
        <v>10</v>
      </c>
      <c r="AD462" s="1508">
        <f t="shared" si="113"/>
        <v>0</v>
      </c>
      <c r="AE462" s="250" t="s">
        <v>334</v>
      </c>
      <c r="AF462" s="14">
        <f t="shared" si="114"/>
        <v>0</v>
      </c>
      <c r="AG462" s="14" t="e">
        <f t="shared" si="115"/>
        <v>#DIV/0!</v>
      </c>
      <c r="AH462" s="250" t="s">
        <v>334</v>
      </c>
      <c r="AI462" s="250" t="s">
        <v>334</v>
      </c>
      <c r="AJ462" s="1415"/>
    </row>
    <row r="463" spans="1:36" ht="15.75">
      <c r="A463" s="1415">
        <v>69</v>
      </c>
      <c r="B463" s="545" t="s">
        <v>5765</v>
      </c>
      <c r="C463" s="477" t="s">
        <v>961</v>
      </c>
      <c r="D463" s="177">
        <v>0</v>
      </c>
      <c r="E463" s="173">
        <v>1</v>
      </c>
      <c r="F463" s="520">
        <f t="shared" si="110"/>
        <v>0</v>
      </c>
      <c r="G463" s="521">
        <v>0</v>
      </c>
      <c r="H463" s="177">
        <f t="shared" si="111"/>
        <v>0</v>
      </c>
      <c r="I463" s="522">
        <v>44826</v>
      </c>
      <c r="J463" s="250" t="s">
        <v>334</v>
      </c>
      <c r="K463" s="204"/>
      <c r="L463" s="204"/>
      <c r="M463" s="204"/>
      <c r="N463" s="173">
        <v>0</v>
      </c>
      <c r="O463" s="504">
        <v>0</v>
      </c>
      <c r="P463" s="173">
        <v>0</v>
      </c>
      <c r="Q463" s="173"/>
      <c r="R463" s="173"/>
      <c r="S463" s="173"/>
      <c r="T463" s="173"/>
      <c r="U463" s="204"/>
      <c r="V463" s="204"/>
      <c r="W463" s="204"/>
      <c r="X463" s="204"/>
      <c r="Y463" s="204"/>
      <c r="Z463" s="204"/>
      <c r="AA463" s="204"/>
      <c r="AB463" s="204"/>
      <c r="AC463" s="1507">
        <f t="shared" si="112"/>
        <v>1</v>
      </c>
      <c r="AD463" s="1508">
        <f t="shared" si="113"/>
        <v>0</v>
      </c>
      <c r="AE463" s="250" t="s">
        <v>334</v>
      </c>
      <c r="AF463" s="14">
        <f t="shared" si="114"/>
        <v>0</v>
      </c>
      <c r="AG463" s="14" t="e">
        <f t="shared" si="115"/>
        <v>#DIV/0!</v>
      </c>
      <c r="AH463" s="250" t="s">
        <v>334</v>
      </c>
      <c r="AI463" s="250" t="s">
        <v>334</v>
      </c>
      <c r="AJ463" s="1415"/>
    </row>
    <row r="464" spans="1:36" ht="15.75" customHeight="1">
      <c r="A464" s="1415">
        <v>70</v>
      </c>
      <c r="B464" s="545" t="s">
        <v>9153</v>
      </c>
      <c r="C464" s="477" t="s">
        <v>233</v>
      </c>
      <c r="D464" s="177">
        <v>1</v>
      </c>
      <c r="E464" s="173">
        <v>0</v>
      </c>
      <c r="F464" s="520">
        <f t="shared" si="110"/>
        <v>0</v>
      </c>
      <c r="G464" s="521">
        <v>20</v>
      </c>
      <c r="H464" s="177">
        <f>D464*G464</f>
        <v>20</v>
      </c>
      <c r="I464" s="522">
        <v>44964</v>
      </c>
      <c r="J464" s="250">
        <v>45808</v>
      </c>
      <c r="K464" s="204"/>
      <c r="L464" s="204"/>
      <c r="M464" s="204"/>
      <c r="N464" s="173"/>
      <c r="O464" s="504">
        <v>0</v>
      </c>
      <c r="P464" s="173">
        <v>0</v>
      </c>
      <c r="Q464" s="173"/>
      <c r="R464" s="173"/>
      <c r="S464" s="173"/>
      <c r="T464" s="173"/>
      <c r="U464" s="204"/>
      <c r="V464" s="204"/>
      <c r="W464" s="204"/>
      <c r="X464" s="204"/>
      <c r="Y464" s="204"/>
      <c r="Z464" s="204"/>
      <c r="AA464" s="204"/>
      <c r="AB464" s="204"/>
      <c r="AC464" s="1507">
        <f t="shared" si="112"/>
        <v>20</v>
      </c>
      <c r="AD464" s="1508">
        <f t="shared" si="113"/>
        <v>20</v>
      </c>
      <c r="AE464" s="14">
        <f t="shared" si="116"/>
        <v>26.366666666666667</v>
      </c>
      <c r="AF464" s="14">
        <f t="shared" si="114"/>
        <v>0</v>
      </c>
      <c r="AG464" s="14" t="e">
        <f t="shared" si="115"/>
        <v>#DIV/0!</v>
      </c>
      <c r="AH464" s="14" t="e">
        <f t="shared" si="117"/>
        <v>#DIV/0!</v>
      </c>
      <c r="AI464" s="14">
        <f t="shared" si="118"/>
        <v>20</v>
      </c>
      <c r="AJ464" s="1415"/>
    </row>
    <row r="465" spans="1:36" ht="15.75">
      <c r="A465" s="1415">
        <v>71</v>
      </c>
      <c r="B465" s="545" t="s">
        <v>9154</v>
      </c>
      <c r="C465" s="477" t="s">
        <v>153</v>
      </c>
      <c r="D465" s="177">
        <v>1</v>
      </c>
      <c r="E465" s="173">
        <v>0</v>
      </c>
      <c r="F465" s="520">
        <f t="shared" si="110"/>
        <v>0</v>
      </c>
      <c r="G465" s="521">
        <v>100</v>
      </c>
      <c r="H465" s="177">
        <f>D465*G465</f>
        <v>100</v>
      </c>
      <c r="I465" s="522">
        <v>44964</v>
      </c>
      <c r="J465" s="250">
        <v>45747</v>
      </c>
      <c r="K465" s="204"/>
      <c r="L465" s="204"/>
      <c r="M465" s="204"/>
      <c r="N465" s="173"/>
      <c r="O465" s="504">
        <v>0</v>
      </c>
      <c r="P465" s="173">
        <v>0</v>
      </c>
      <c r="Q465" s="173"/>
      <c r="R465" s="173"/>
      <c r="S465" s="173"/>
      <c r="T465" s="173"/>
      <c r="U465" s="204"/>
      <c r="V465" s="204"/>
      <c r="W465" s="204"/>
      <c r="X465" s="204"/>
      <c r="Y465" s="204"/>
      <c r="Z465" s="204"/>
      <c r="AA465" s="204"/>
      <c r="AB465" s="204"/>
      <c r="AC465" s="1507">
        <f t="shared" si="112"/>
        <v>100</v>
      </c>
      <c r="AD465" s="1508">
        <f t="shared" si="113"/>
        <v>100</v>
      </c>
      <c r="AE465" s="14">
        <f t="shared" si="116"/>
        <v>24.333333333333332</v>
      </c>
      <c r="AF465" s="14">
        <f t="shared" si="114"/>
        <v>0</v>
      </c>
      <c r="AG465" s="14" t="e">
        <f t="shared" si="115"/>
        <v>#DIV/0!</v>
      </c>
      <c r="AH465" s="14" t="e">
        <f t="shared" si="117"/>
        <v>#DIV/0!</v>
      </c>
      <c r="AI465" s="14">
        <f t="shared" si="118"/>
        <v>100</v>
      </c>
      <c r="AJ465" s="1415"/>
    </row>
    <row r="466" spans="1:36" ht="15.75">
      <c r="A466" s="1415">
        <v>72</v>
      </c>
      <c r="B466" s="545" t="s">
        <v>5279</v>
      </c>
      <c r="C466" s="477" t="s">
        <v>181</v>
      </c>
      <c r="D466" s="177">
        <v>13.375</v>
      </c>
      <c r="E466" s="173">
        <v>48</v>
      </c>
      <c r="F466" s="520">
        <f t="shared" si="110"/>
        <v>642</v>
      </c>
      <c r="G466" s="521">
        <v>0</v>
      </c>
      <c r="H466" s="177">
        <f t="shared" si="111"/>
        <v>0</v>
      </c>
      <c r="I466" s="522">
        <v>44833</v>
      </c>
      <c r="J466" s="250" t="s">
        <v>334</v>
      </c>
      <c r="K466" s="204"/>
      <c r="L466" s="204"/>
      <c r="M466" s="204"/>
      <c r="N466" s="173">
        <v>1</v>
      </c>
      <c r="O466" s="504">
        <v>0</v>
      </c>
      <c r="P466" s="173">
        <v>0</v>
      </c>
      <c r="Q466" s="173"/>
      <c r="R466" s="173"/>
      <c r="S466" s="173"/>
      <c r="T466" s="173"/>
      <c r="U466" s="204"/>
      <c r="V466" s="204"/>
      <c r="W466" s="204"/>
      <c r="X466" s="204"/>
      <c r="Y466" s="204"/>
      <c r="Z466" s="204"/>
      <c r="AA466" s="204"/>
      <c r="AB466" s="204"/>
      <c r="AC466" s="1507">
        <f t="shared" si="112"/>
        <v>47</v>
      </c>
      <c r="AD466" s="1508">
        <f t="shared" si="113"/>
        <v>628.625</v>
      </c>
      <c r="AE466" s="250" t="s">
        <v>334</v>
      </c>
      <c r="AF466" s="14">
        <f t="shared" si="114"/>
        <v>0.33333333333333331</v>
      </c>
      <c r="AG466" s="14">
        <f t="shared" si="115"/>
        <v>141</v>
      </c>
      <c r="AH466" s="250" t="s">
        <v>334</v>
      </c>
      <c r="AI466" s="250" t="s">
        <v>334</v>
      </c>
      <c r="AJ466" s="1415"/>
    </row>
    <row r="467" spans="1:36" ht="15.75">
      <c r="A467" s="1415">
        <v>73</v>
      </c>
      <c r="B467" s="545" t="s">
        <v>5739</v>
      </c>
      <c r="C467" s="477" t="s">
        <v>181</v>
      </c>
      <c r="D467" s="177">
        <v>48.15</v>
      </c>
      <c r="E467" s="173">
        <v>8</v>
      </c>
      <c r="F467" s="520">
        <f t="shared" si="110"/>
        <v>385.2</v>
      </c>
      <c r="G467" s="521">
        <v>0</v>
      </c>
      <c r="H467" s="177">
        <f t="shared" si="111"/>
        <v>0</v>
      </c>
      <c r="I467" s="522">
        <v>44833</v>
      </c>
      <c r="J467" s="250" t="s">
        <v>334</v>
      </c>
      <c r="K467" s="204"/>
      <c r="L467" s="204"/>
      <c r="M467" s="204"/>
      <c r="N467" s="173">
        <v>1</v>
      </c>
      <c r="O467" s="504">
        <v>0</v>
      </c>
      <c r="P467" s="173">
        <v>0</v>
      </c>
      <c r="Q467" s="173"/>
      <c r="R467" s="173"/>
      <c r="S467" s="173"/>
      <c r="T467" s="173"/>
      <c r="U467" s="204"/>
      <c r="V467" s="204"/>
      <c r="W467" s="204"/>
      <c r="X467" s="204"/>
      <c r="Y467" s="204"/>
      <c r="Z467" s="204"/>
      <c r="AA467" s="204"/>
      <c r="AB467" s="204"/>
      <c r="AC467" s="1507">
        <f t="shared" si="112"/>
        <v>7</v>
      </c>
      <c r="AD467" s="1508">
        <f t="shared" si="113"/>
        <v>337.05</v>
      </c>
      <c r="AE467" s="250" t="s">
        <v>334</v>
      </c>
      <c r="AF467" s="14">
        <f t="shared" si="114"/>
        <v>0.33333333333333331</v>
      </c>
      <c r="AG467" s="14">
        <f t="shared" si="115"/>
        <v>21</v>
      </c>
      <c r="AH467" s="250" t="s">
        <v>334</v>
      </c>
      <c r="AI467" s="250" t="s">
        <v>334</v>
      </c>
      <c r="AJ467" s="1415"/>
    </row>
    <row r="468" spans="1:36" ht="15.75">
      <c r="A468" s="1415">
        <v>74</v>
      </c>
      <c r="B468" s="545" t="s">
        <v>5281</v>
      </c>
      <c r="C468" s="477" t="s">
        <v>181</v>
      </c>
      <c r="D468" s="177">
        <v>5.35</v>
      </c>
      <c r="E468" s="173">
        <v>800</v>
      </c>
      <c r="F468" s="520">
        <f t="shared" si="110"/>
        <v>4280</v>
      </c>
      <c r="G468" s="521">
        <v>0</v>
      </c>
      <c r="H468" s="177">
        <f t="shared" si="111"/>
        <v>0</v>
      </c>
      <c r="I468" s="522">
        <v>44833</v>
      </c>
      <c r="J468" s="250" t="s">
        <v>334</v>
      </c>
      <c r="K468" s="204"/>
      <c r="L468" s="204"/>
      <c r="M468" s="204"/>
      <c r="N468" s="173">
        <v>0</v>
      </c>
      <c r="O468" s="504">
        <v>0</v>
      </c>
      <c r="P468" s="173">
        <v>0</v>
      </c>
      <c r="Q468" s="173"/>
      <c r="R468" s="173"/>
      <c r="S468" s="173"/>
      <c r="T468" s="173"/>
      <c r="U468" s="204"/>
      <c r="V468" s="204"/>
      <c r="W468" s="204"/>
      <c r="X468" s="204"/>
      <c r="Y468" s="204"/>
      <c r="Z468" s="204"/>
      <c r="AA468" s="204"/>
      <c r="AB468" s="204"/>
      <c r="AC468" s="1507">
        <f t="shared" si="112"/>
        <v>800</v>
      </c>
      <c r="AD468" s="1508">
        <f t="shared" si="113"/>
        <v>4280</v>
      </c>
      <c r="AE468" s="250" t="s">
        <v>334</v>
      </c>
      <c r="AF468" s="14">
        <f t="shared" si="114"/>
        <v>0</v>
      </c>
      <c r="AG468" s="14" t="e">
        <f t="shared" si="115"/>
        <v>#DIV/0!</v>
      </c>
      <c r="AH468" s="250" t="s">
        <v>334</v>
      </c>
      <c r="AI468" s="250" t="s">
        <v>334</v>
      </c>
      <c r="AJ468" s="1415"/>
    </row>
    <row r="469" spans="1:36" ht="15.75">
      <c r="A469" s="1415">
        <v>75</v>
      </c>
      <c r="B469" s="545" t="s">
        <v>5282</v>
      </c>
      <c r="C469" s="477" t="s">
        <v>181</v>
      </c>
      <c r="D469" s="177">
        <v>5.35</v>
      </c>
      <c r="E469" s="173">
        <v>800</v>
      </c>
      <c r="F469" s="520">
        <f t="shared" si="110"/>
        <v>4280</v>
      </c>
      <c r="G469" s="521">
        <v>0</v>
      </c>
      <c r="H469" s="177">
        <f t="shared" si="111"/>
        <v>0</v>
      </c>
      <c r="I469" s="522">
        <v>44833</v>
      </c>
      <c r="J469" s="250" t="s">
        <v>334</v>
      </c>
      <c r="K469" s="204"/>
      <c r="L469" s="204"/>
      <c r="M469" s="204"/>
      <c r="N469" s="173">
        <v>0</v>
      </c>
      <c r="O469" s="504">
        <v>0</v>
      </c>
      <c r="P469" s="173">
        <v>0</v>
      </c>
      <c r="Q469" s="173"/>
      <c r="R469" s="173"/>
      <c r="S469" s="173"/>
      <c r="T469" s="173"/>
      <c r="U469" s="204"/>
      <c r="V469" s="204"/>
      <c r="W469" s="204"/>
      <c r="X469" s="204"/>
      <c r="Y469" s="204"/>
      <c r="Z469" s="204"/>
      <c r="AA469" s="204"/>
      <c r="AB469" s="204"/>
      <c r="AC469" s="1507">
        <f t="shared" si="112"/>
        <v>800</v>
      </c>
      <c r="AD469" s="1508">
        <f t="shared" si="113"/>
        <v>4280</v>
      </c>
      <c r="AE469" s="250" t="s">
        <v>334</v>
      </c>
      <c r="AF469" s="14">
        <f t="shared" si="114"/>
        <v>0</v>
      </c>
      <c r="AG469" s="14" t="e">
        <f t="shared" si="115"/>
        <v>#DIV/0!</v>
      </c>
      <c r="AH469" s="250" t="s">
        <v>334</v>
      </c>
      <c r="AI469" s="250" t="s">
        <v>334</v>
      </c>
      <c r="AJ469" s="1415"/>
    </row>
    <row r="470" spans="1:36" ht="15.75">
      <c r="A470" s="1415">
        <v>76</v>
      </c>
      <c r="B470" s="545" t="s">
        <v>5283</v>
      </c>
      <c r="C470" s="477" t="s">
        <v>181</v>
      </c>
      <c r="D470" s="177">
        <v>120.375</v>
      </c>
      <c r="E470" s="173">
        <v>32</v>
      </c>
      <c r="F470" s="520">
        <f t="shared" si="110"/>
        <v>3852</v>
      </c>
      <c r="G470" s="521">
        <v>0</v>
      </c>
      <c r="H470" s="177">
        <f t="shared" si="111"/>
        <v>0</v>
      </c>
      <c r="I470" s="522">
        <v>44833</v>
      </c>
      <c r="J470" s="250" t="s">
        <v>334</v>
      </c>
      <c r="K470" s="204"/>
      <c r="L470" s="204"/>
      <c r="M470" s="204"/>
      <c r="N470" s="173">
        <v>0</v>
      </c>
      <c r="O470" s="504">
        <v>0</v>
      </c>
      <c r="P470" s="173">
        <v>0</v>
      </c>
      <c r="Q470" s="173"/>
      <c r="R470" s="173"/>
      <c r="S470" s="173"/>
      <c r="T470" s="173"/>
      <c r="U470" s="204"/>
      <c r="V470" s="204"/>
      <c r="W470" s="204"/>
      <c r="X470" s="204"/>
      <c r="Y470" s="204"/>
      <c r="Z470" s="204"/>
      <c r="AA470" s="204"/>
      <c r="AB470" s="204"/>
      <c r="AC470" s="1507">
        <f t="shared" si="112"/>
        <v>32</v>
      </c>
      <c r="AD470" s="1508">
        <f t="shared" si="113"/>
        <v>3852</v>
      </c>
      <c r="AE470" s="250" t="s">
        <v>334</v>
      </c>
      <c r="AF470" s="14">
        <f t="shared" si="114"/>
        <v>0</v>
      </c>
      <c r="AG470" s="14" t="e">
        <f t="shared" si="115"/>
        <v>#DIV/0!</v>
      </c>
      <c r="AH470" s="250" t="s">
        <v>334</v>
      </c>
      <c r="AI470" s="250" t="s">
        <v>334</v>
      </c>
      <c r="AJ470" s="1415"/>
    </row>
    <row r="471" spans="1:36" ht="15.75">
      <c r="A471" s="1415">
        <v>77</v>
      </c>
      <c r="B471" s="545" t="s">
        <v>5284</v>
      </c>
      <c r="C471" s="477" t="s">
        <v>181</v>
      </c>
      <c r="D471" s="177">
        <v>96.3</v>
      </c>
      <c r="E471" s="173">
        <v>48</v>
      </c>
      <c r="F471" s="520">
        <f t="shared" si="110"/>
        <v>4622.3999999999996</v>
      </c>
      <c r="G471" s="521">
        <v>0</v>
      </c>
      <c r="H471" s="177">
        <f t="shared" si="111"/>
        <v>0</v>
      </c>
      <c r="I471" s="522">
        <v>44833</v>
      </c>
      <c r="J471" s="250" t="s">
        <v>334</v>
      </c>
      <c r="K471" s="204"/>
      <c r="L471" s="204"/>
      <c r="M471" s="204"/>
      <c r="N471" s="173">
        <v>0</v>
      </c>
      <c r="O471" s="504">
        <v>0</v>
      </c>
      <c r="P471" s="173">
        <v>0</v>
      </c>
      <c r="Q471" s="173"/>
      <c r="R471" s="173"/>
      <c r="S471" s="173"/>
      <c r="T471" s="173"/>
      <c r="U471" s="204"/>
      <c r="V471" s="204"/>
      <c r="W471" s="204"/>
      <c r="X471" s="204"/>
      <c r="Y471" s="204"/>
      <c r="Z471" s="204"/>
      <c r="AA471" s="204"/>
      <c r="AB471" s="204"/>
      <c r="AC471" s="1507">
        <f t="shared" si="112"/>
        <v>48</v>
      </c>
      <c r="AD471" s="1508">
        <f t="shared" si="113"/>
        <v>4622.3999999999996</v>
      </c>
      <c r="AE471" s="250" t="s">
        <v>334</v>
      </c>
      <c r="AF471" s="14">
        <f t="shared" si="114"/>
        <v>0</v>
      </c>
      <c r="AG471" s="14" t="e">
        <f t="shared" si="115"/>
        <v>#DIV/0!</v>
      </c>
      <c r="AH471" s="250" t="s">
        <v>334</v>
      </c>
      <c r="AI471" s="250" t="s">
        <v>334</v>
      </c>
      <c r="AJ471" s="1415"/>
    </row>
    <row r="472" spans="1:36" ht="15.75">
      <c r="A472" s="1415">
        <v>78</v>
      </c>
      <c r="B472" s="545" t="s">
        <v>959</v>
      </c>
      <c r="C472" s="477" t="s">
        <v>66</v>
      </c>
      <c r="D472" s="177">
        <v>0</v>
      </c>
      <c r="E472" s="173">
        <v>300</v>
      </c>
      <c r="F472" s="520">
        <f t="shared" si="110"/>
        <v>0</v>
      </c>
      <c r="G472" s="521">
        <v>0</v>
      </c>
      <c r="H472" s="177">
        <f t="shared" si="111"/>
        <v>0</v>
      </c>
      <c r="I472" s="522">
        <v>44839</v>
      </c>
      <c r="J472" s="250" t="s">
        <v>334</v>
      </c>
      <c r="K472" s="204"/>
      <c r="L472" s="204"/>
      <c r="M472" s="204"/>
      <c r="N472" s="173">
        <v>0</v>
      </c>
      <c r="O472" s="504">
        <v>0</v>
      </c>
      <c r="P472" s="173">
        <v>0</v>
      </c>
      <c r="Q472" s="173"/>
      <c r="R472" s="173"/>
      <c r="S472" s="173"/>
      <c r="T472" s="173"/>
      <c r="U472" s="204"/>
      <c r="V472" s="204"/>
      <c r="W472" s="204"/>
      <c r="X472" s="204"/>
      <c r="Y472" s="204"/>
      <c r="Z472" s="204"/>
      <c r="AA472" s="204"/>
      <c r="AB472" s="204"/>
      <c r="AC472" s="1507">
        <f t="shared" si="112"/>
        <v>300</v>
      </c>
      <c r="AD472" s="1508">
        <f t="shared" si="113"/>
        <v>0</v>
      </c>
      <c r="AE472" s="250" t="s">
        <v>334</v>
      </c>
      <c r="AF472" s="14">
        <f t="shared" si="114"/>
        <v>0</v>
      </c>
      <c r="AG472" s="14" t="e">
        <f t="shared" si="115"/>
        <v>#DIV/0!</v>
      </c>
      <c r="AH472" s="250" t="s">
        <v>334</v>
      </c>
      <c r="AI472" s="250" t="s">
        <v>334</v>
      </c>
      <c r="AJ472" s="1415"/>
    </row>
    <row r="473" spans="1:36" ht="15.75">
      <c r="A473" s="1415">
        <v>79</v>
      </c>
      <c r="B473" s="276" t="s">
        <v>8060</v>
      </c>
      <c r="C473" s="477" t="s">
        <v>153</v>
      </c>
      <c r="D473" s="177">
        <v>1</v>
      </c>
      <c r="E473" s="173">
        <v>168</v>
      </c>
      <c r="F473" s="520">
        <f t="shared" ref="F473:F479" si="119">D473*E473</f>
        <v>168</v>
      </c>
      <c r="G473" s="521">
        <v>0</v>
      </c>
      <c r="H473" s="177">
        <f t="shared" si="111"/>
        <v>0</v>
      </c>
      <c r="I473" s="184">
        <v>44907</v>
      </c>
      <c r="J473" s="184">
        <v>45626</v>
      </c>
      <c r="K473" s="204"/>
      <c r="L473" s="204"/>
      <c r="M473" s="204"/>
      <c r="N473" s="173">
        <v>14</v>
      </c>
      <c r="O473" s="173">
        <v>70</v>
      </c>
      <c r="P473" s="173">
        <v>0</v>
      </c>
      <c r="Q473" s="173"/>
      <c r="R473" s="173"/>
      <c r="S473" s="173"/>
      <c r="T473" s="173"/>
      <c r="U473" s="173"/>
      <c r="V473" s="173"/>
      <c r="W473" s="173"/>
      <c r="X473" s="173"/>
      <c r="Y473" s="173"/>
      <c r="Z473" s="204"/>
      <c r="AA473" s="204"/>
      <c r="AB473" s="204"/>
      <c r="AC473" s="1507">
        <f t="shared" si="112"/>
        <v>84</v>
      </c>
      <c r="AD473" s="1508">
        <f t="shared" si="113"/>
        <v>84</v>
      </c>
      <c r="AE473" s="14">
        <f t="shared" si="116"/>
        <v>20.3</v>
      </c>
      <c r="AF473" s="14">
        <f t="shared" si="114"/>
        <v>28</v>
      </c>
      <c r="AG473" s="14">
        <f t="shared" si="115"/>
        <v>3</v>
      </c>
      <c r="AH473" s="14">
        <f t="shared" si="117"/>
        <v>-17.3</v>
      </c>
      <c r="AI473" s="14">
        <f t="shared" si="118"/>
        <v>-484.4</v>
      </c>
      <c r="AJ473" s="1415"/>
    </row>
    <row r="474" spans="1:36" ht="15.75" customHeight="1">
      <c r="A474" s="1415">
        <v>80</v>
      </c>
      <c r="B474" s="276" t="s">
        <v>8061</v>
      </c>
      <c r="C474" s="477" t="s">
        <v>153</v>
      </c>
      <c r="D474" s="177">
        <v>1</v>
      </c>
      <c r="E474" s="173">
        <v>336</v>
      </c>
      <c r="F474" s="520">
        <f t="shared" si="119"/>
        <v>336</v>
      </c>
      <c r="G474" s="521">
        <v>0</v>
      </c>
      <c r="H474" s="177">
        <f t="shared" si="111"/>
        <v>0</v>
      </c>
      <c r="I474" s="184">
        <v>44907</v>
      </c>
      <c r="J474" s="184">
        <v>45474</v>
      </c>
      <c r="K474" s="204"/>
      <c r="L474" s="204"/>
      <c r="M474" s="204"/>
      <c r="N474" s="173">
        <v>28</v>
      </c>
      <c r="O474" s="173">
        <v>140</v>
      </c>
      <c r="P474" s="173">
        <v>112</v>
      </c>
      <c r="Q474" s="173"/>
      <c r="R474" s="173"/>
      <c r="S474" s="173"/>
      <c r="T474" s="173"/>
      <c r="U474" s="173"/>
      <c r="V474" s="173"/>
      <c r="W474" s="173"/>
      <c r="X474" s="173"/>
      <c r="Y474" s="173"/>
      <c r="Z474" s="204"/>
      <c r="AA474" s="204"/>
      <c r="AB474" s="204"/>
      <c r="AC474" s="1507">
        <f t="shared" si="112"/>
        <v>56</v>
      </c>
      <c r="AD474" s="1508">
        <f t="shared" si="113"/>
        <v>56</v>
      </c>
      <c r="AE474" s="14">
        <f t="shared" si="116"/>
        <v>15.233333333333333</v>
      </c>
      <c r="AF474" s="14">
        <f t="shared" si="114"/>
        <v>93.333333333333329</v>
      </c>
      <c r="AG474" s="14">
        <f t="shared" si="115"/>
        <v>0.6</v>
      </c>
      <c r="AH474" s="14">
        <f t="shared" si="117"/>
        <v>-14.633333333333333</v>
      </c>
      <c r="AI474" s="14">
        <f t="shared" si="118"/>
        <v>-1365.7777777777776</v>
      </c>
      <c r="AJ474" s="1415"/>
    </row>
    <row r="475" spans="1:36" ht="15.75">
      <c r="A475" s="1415">
        <v>81</v>
      </c>
      <c r="B475" s="276" t="s">
        <v>8062</v>
      </c>
      <c r="C475" s="477" t="s">
        <v>153</v>
      </c>
      <c r="D475" s="177">
        <v>1</v>
      </c>
      <c r="E475" s="173">
        <v>336</v>
      </c>
      <c r="F475" s="520">
        <f t="shared" si="119"/>
        <v>336</v>
      </c>
      <c r="G475" s="521">
        <v>0</v>
      </c>
      <c r="H475" s="177">
        <f t="shared" si="111"/>
        <v>0</v>
      </c>
      <c r="I475" s="184">
        <v>44907</v>
      </c>
      <c r="J475" s="184">
        <v>44895</v>
      </c>
      <c r="K475" s="204"/>
      <c r="L475" s="204"/>
      <c r="M475" s="204"/>
      <c r="N475" s="173">
        <v>28</v>
      </c>
      <c r="O475" s="173">
        <v>140</v>
      </c>
      <c r="P475" s="173">
        <v>28</v>
      </c>
      <c r="Q475" s="173"/>
      <c r="R475" s="173"/>
      <c r="S475" s="173"/>
      <c r="T475" s="173"/>
      <c r="U475" s="173"/>
      <c r="V475" s="173"/>
      <c r="W475" s="173"/>
      <c r="X475" s="173"/>
      <c r="Y475" s="173"/>
      <c r="Z475" s="204"/>
      <c r="AA475" s="204"/>
      <c r="AB475" s="204"/>
      <c r="AC475" s="1507">
        <f t="shared" si="112"/>
        <v>140</v>
      </c>
      <c r="AD475" s="1508">
        <f t="shared" si="113"/>
        <v>140</v>
      </c>
      <c r="AE475" s="14">
        <f t="shared" si="116"/>
        <v>-4.0666666666666664</v>
      </c>
      <c r="AF475" s="14">
        <f t="shared" si="114"/>
        <v>65.333333333333329</v>
      </c>
      <c r="AG475" s="14">
        <f t="shared" si="115"/>
        <v>2.1428571428571428</v>
      </c>
      <c r="AH475" s="14">
        <f t="shared" si="117"/>
        <v>6.2095238095238088</v>
      </c>
      <c r="AI475" s="14">
        <f t="shared" si="118"/>
        <v>405.68888888888887</v>
      </c>
      <c r="AJ475" s="1415"/>
    </row>
    <row r="476" spans="1:36" ht="15.75">
      <c r="A476" s="1415">
        <v>86</v>
      </c>
      <c r="B476" s="545" t="s">
        <v>3760</v>
      </c>
      <c r="C476" s="477" t="s">
        <v>153</v>
      </c>
      <c r="D476" s="177">
        <v>1</v>
      </c>
      <c r="E476" s="173">
        <v>1800</v>
      </c>
      <c r="F476" s="520">
        <f t="shared" si="119"/>
        <v>1800</v>
      </c>
      <c r="G476" s="521">
        <v>0</v>
      </c>
      <c r="H476" s="177">
        <f t="shared" si="111"/>
        <v>0</v>
      </c>
      <c r="I476" s="522">
        <v>44722</v>
      </c>
      <c r="J476" s="523">
        <v>44985</v>
      </c>
      <c r="K476" s="204"/>
      <c r="L476" s="204"/>
      <c r="M476" s="204"/>
      <c r="N476" s="173">
        <v>0</v>
      </c>
      <c r="O476" s="173">
        <v>0</v>
      </c>
      <c r="P476" s="173">
        <v>0</v>
      </c>
      <c r="Q476" s="173"/>
      <c r="R476" s="173"/>
      <c r="S476" s="173"/>
      <c r="T476" s="173"/>
      <c r="U476" s="173"/>
      <c r="V476" s="173"/>
      <c r="W476" s="173"/>
      <c r="X476" s="173"/>
      <c r="Y476" s="173"/>
      <c r="Z476" s="204"/>
      <c r="AA476" s="204"/>
      <c r="AB476" s="204"/>
      <c r="AC476" s="1507">
        <f t="shared" si="112"/>
        <v>1800</v>
      </c>
      <c r="AD476" s="1508">
        <f t="shared" si="113"/>
        <v>1800</v>
      </c>
      <c r="AE476" s="14">
        <f t="shared" si="116"/>
        <v>-1.0666666666666667</v>
      </c>
      <c r="AF476" s="14">
        <f t="shared" si="114"/>
        <v>0</v>
      </c>
      <c r="AG476" s="14" t="e">
        <f t="shared" si="115"/>
        <v>#DIV/0!</v>
      </c>
      <c r="AH476" s="14" t="e">
        <f t="shared" si="117"/>
        <v>#DIV/0!</v>
      </c>
      <c r="AI476" s="14">
        <f t="shared" si="118"/>
        <v>1800</v>
      </c>
      <c r="AJ476" s="1415"/>
    </row>
    <row r="477" spans="1:36" ht="15.75" customHeight="1">
      <c r="A477" s="1415">
        <v>87</v>
      </c>
      <c r="B477" s="545" t="s">
        <v>8063</v>
      </c>
      <c r="C477" s="477" t="s">
        <v>181</v>
      </c>
      <c r="D477" s="177">
        <v>1</v>
      </c>
      <c r="E477" s="173">
        <v>150</v>
      </c>
      <c r="F477" s="520">
        <f t="shared" si="119"/>
        <v>150</v>
      </c>
      <c r="G477" s="521">
        <v>0</v>
      </c>
      <c r="H477" s="177">
        <f t="shared" si="111"/>
        <v>0</v>
      </c>
      <c r="I477" s="522">
        <v>44907</v>
      </c>
      <c r="J477" s="523">
        <v>46053</v>
      </c>
      <c r="K477" s="204"/>
      <c r="L477" s="204"/>
      <c r="M477" s="204"/>
      <c r="N477" s="173">
        <v>0</v>
      </c>
      <c r="O477" s="173">
        <v>0</v>
      </c>
      <c r="P477" s="173">
        <v>0</v>
      </c>
      <c r="Q477" s="173"/>
      <c r="R477" s="173"/>
      <c r="S477" s="173"/>
      <c r="T477" s="173"/>
      <c r="U477" s="173"/>
      <c r="V477" s="173"/>
      <c r="W477" s="173"/>
      <c r="X477" s="173"/>
      <c r="Y477" s="173"/>
      <c r="Z477" s="204"/>
      <c r="AA477" s="204"/>
      <c r="AB477" s="204"/>
      <c r="AC477" s="1507">
        <f t="shared" si="112"/>
        <v>150</v>
      </c>
      <c r="AD477" s="1508">
        <f t="shared" si="113"/>
        <v>150</v>
      </c>
      <c r="AE477" s="14">
        <f t="shared" si="116"/>
        <v>34.533333333333331</v>
      </c>
      <c r="AF477" s="14">
        <f t="shared" si="114"/>
        <v>0</v>
      </c>
      <c r="AG477" s="14" t="e">
        <f t="shared" si="115"/>
        <v>#DIV/0!</v>
      </c>
      <c r="AH477" s="14" t="e">
        <f t="shared" si="117"/>
        <v>#DIV/0!</v>
      </c>
      <c r="AI477" s="14">
        <f t="shared" si="118"/>
        <v>150</v>
      </c>
      <c r="AJ477" s="1415"/>
    </row>
    <row r="478" spans="1:36" ht="15.75">
      <c r="A478" s="1415">
        <v>88</v>
      </c>
      <c r="B478" s="545" t="s">
        <v>8064</v>
      </c>
      <c r="C478" s="477" t="s">
        <v>181</v>
      </c>
      <c r="D478" s="177">
        <v>1</v>
      </c>
      <c r="E478" s="173">
        <v>300</v>
      </c>
      <c r="F478" s="520">
        <f t="shared" si="119"/>
        <v>300</v>
      </c>
      <c r="G478" s="521">
        <v>0</v>
      </c>
      <c r="H478" s="177">
        <f t="shared" si="111"/>
        <v>0</v>
      </c>
      <c r="I478" s="522">
        <v>44907</v>
      </c>
      <c r="J478" s="523">
        <v>46081</v>
      </c>
      <c r="K478" s="204"/>
      <c r="L478" s="204"/>
      <c r="M478" s="204"/>
      <c r="N478" s="173">
        <v>0</v>
      </c>
      <c r="O478" s="173">
        <v>0</v>
      </c>
      <c r="P478" s="173">
        <v>0</v>
      </c>
      <c r="Q478" s="173"/>
      <c r="R478" s="173"/>
      <c r="S478" s="173"/>
      <c r="T478" s="173"/>
      <c r="U478" s="173"/>
      <c r="V478" s="173"/>
      <c r="W478" s="173"/>
      <c r="X478" s="173"/>
      <c r="Y478" s="173"/>
      <c r="Z478" s="204"/>
      <c r="AA478" s="204"/>
      <c r="AB478" s="204"/>
      <c r="AC478" s="1507">
        <f t="shared" si="112"/>
        <v>300</v>
      </c>
      <c r="AD478" s="1508">
        <f t="shared" si="113"/>
        <v>300</v>
      </c>
      <c r="AE478" s="14">
        <f t="shared" si="116"/>
        <v>35.466666666666669</v>
      </c>
      <c r="AF478" s="14">
        <f t="shared" si="114"/>
        <v>0</v>
      </c>
      <c r="AG478" s="14" t="e">
        <f t="shared" si="115"/>
        <v>#DIV/0!</v>
      </c>
      <c r="AH478" s="14" t="e">
        <f t="shared" si="117"/>
        <v>#DIV/0!</v>
      </c>
      <c r="AI478" s="14">
        <f t="shared" si="118"/>
        <v>300</v>
      </c>
      <c r="AJ478" s="1415"/>
    </row>
    <row r="479" spans="1:36" ht="15.75">
      <c r="A479" s="1415">
        <v>89</v>
      </c>
      <c r="B479" s="545" t="s">
        <v>2850</v>
      </c>
      <c r="C479" s="477" t="s">
        <v>961</v>
      </c>
      <c r="D479" s="177">
        <v>0</v>
      </c>
      <c r="E479" s="173">
        <v>25</v>
      </c>
      <c r="F479" s="520">
        <f t="shared" si="119"/>
        <v>0</v>
      </c>
      <c r="G479" s="521">
        <v>0</v>
      </c>
      <c r="H479" s="177">
        <f t="shared" si="111"/>
        <v>0</v>
      </c>
      <c r="I479" s="522">
        <v>44826</v>
      </c>
      <c r="J479" s="250" t="s">
        <v>334</v>
      </c>
      <c r="K479" s="204"/>
      <c r="L479" s="204"/>
      <c r="M479" s="204"/>
      <c r="N479" s="173">
        <v>0</v>
      </c>
      <c r="O479" s="173">
        <v>0</v>
      </c>
      <c r="P479" s="173">
        <v>0</v>
      </c>
      <c r="Q479" s="173"/>
      <c r="R479" s="173"/>
      <c r="S479" s="173"/>
      <c r="T479" s="173"/>
      <c r="U479" s="204"/>
      <c r="V479" s="204"/>
      <c r="W479" s="204"/>
      <c r="X479" s="204"/>
      <c r="Y479" s="204"/>
      <c r="Z479" s="204"/>
      <c r="AA479" s="204"/>
      <c r="AB479" s="204"/>
      <c r="AC479" s="1507">
        <f t="shared" si="112"/>
        <v>25</v>
      </c>
      <c r="AD479" s="1508">
        <f t="shared" si="113"/>
        <v>0</v>
      </c>
      <c r="AE479" s="250" t="s">
        <v>334</v>
      </c>
      <c r="AF479" s="14">
        <f t="shared" si="114"/>
        <v>0</v>
      </c>
      <c r="AG479" s="14" t="e">
        <f t="shared" si="115"/>
        <v>#DIV/0!</v>
      </c>
      <c r="AH479" s="250" t="s">
        <v>334</v>
      </c>
      <c r="AI479" s="250" t="s">
        <v>334</v>
      </c>
      <c r="AJ479" s="1415"/>
    </row>
    <row r="480" spans="1:36" ht="15.75">
      <c r="A480" s="1415">
        <v>90</v>
      </c>
      <c r="B480" s="545" t="s">
        <v>5907</v>
      </c>
      <c r="C480" s="477" t="s">
        <v>66</v>
      </c>
      <c r="D480" s="177">
        <v>0</v>
      </c>
      <c r="E480" s="173">
        <v>600</v>
      </c>
      <c r="F480" s="520">
        <f t="shared" ref="F480:F491" si="120">D480*E480</f>
        <v>0</v>
      </c>
      <c r="G480" s="521">
        <v>0</v>
      </c>
      <c r="H480" s="177">
        <f t="shared" si="111"/>
        <v>0</v>
      </c>
      <c r="I480" s="522">
        <v>44839</v>
      </c>
      <c r="J480" s="250" t="s">
        <v>334</v>
      </c>
      <c r="K480" s="204"/>
      <c r="L480" s="204"/>
      <c r="M480" s="204"/>
      <c r="N480" s="173">
        <v>0</v>
      </c>
      <c r="O480" s="173">
        <v>0</v>
      </c>
      <c r="P480" s="173">
        <v>0</v>
      </c>
      <c r="Q480" s="173"/>
      <c r="R480" s="173"/>
      <c r="S480" s="173"/>
      <c r="T480" s="173"/>
      <c r="U480" s="204"/>
      <c r="V480" s="204"/>
      <c r="W480" s="204"/>
      <c r="X480" s="204"/>
      <c r="Y480" s="204"/>
      <c r="Z480" s="204"/>
      <c r="AA480" s="204"/>
      <c r="AB480" s="204"/>
      <c r="AC480" s="1507">
        <f t="shared" si="112"/>
        <v>600</v>
      </c>
      <c r="AD480" s="1508">
        <f t="shared" si="113"/>
        <v>0</v>
      </c>
      <c r="AE480" s="250" t="s">
        <v>334</v>
      </c>
      <c r="AF480" s="14">
        <f t="shared" si="114"/>
        <v>0</v>
      </c>
      <c r="AG480" s="14" t="e">
        <f t="shared" si="115"/>
        <v>#DIV/0!</v>
      </c>
      <c r="AH480" s="250" t="s">
        <v>334</v>
      </c>
      <c r="AI480" s="250" t="s">
        <v>334</v>
      </c>
      <c r="AJ480" s="1415"/>
    </row>
    <row r="481" spans="1:36" ht="15.75">
      <c r="A481" s="1415">
        <v>91</v>
      </c>
      <c r="B481" s="545" t="s">
        <v>5272</v>
      </c>
      <c r="C481" s="477" t="s">
        <v>181</v>
      </c>
      <c r="D481" s="177">
        <v>74.900000000000006</v>
      </c>
      <c r="E481" s="173">
        <v>8</v>
      </c>
      <c r="F481" s="520">
        <f t="shared" si="120"/>
        <v>599.20000000000005</v>
      </c>
      <c r="G481" s="521">
        <v>0</v>
      </c>
      <c r="H481" s="177">
        <f t="shared" si="111"/>
        <v>0</v>
      </c>
      <c r="I481" s="522">
        <v>44833</v>
      </c>
      <c r="J481" s="250" t="s">
        <v>334</v>
      </c>
      <c r="K481" s="204"/>
      <c r="L481" s="204"/>
      <c r="M481" s="204"/>
      <c r="N481" s="173">
        <v>1</v>
      </c>
      <c r="O481" s="173">
        <v>0</v>
      </c>
      <c r="P481" s="173">
        <v>0</v>
      </c>
      <c r="Q481" s="173"/>
      <c r="R481" s="173"/>
      <c r="S481" s="173"/>
      <c r="T481" s="173"/>
      <c r="U481" s="204"/>
      <c r="V481" s="204"/>
      <c r="W481" s="204"/>
      <c r="X481" s="204"/>
      <c r="Y481" s="204"/>
      <c r="Z481" s="204"/>
      <c r="AA481" s="204"/>
      <c r="AB481" s="204"/>
      <c r="AC481" s="1507">
        <f t="shared" si="112"/>
        <v>7</v>
      </c>
      <c r="AD481" s="1508">
        <f t="shared" si="113"/>
        <v>524.30000000000007</v>
      </c>
      <c r="AE481" s="250" t="s">
        <v>334</v>
      </c>
      <c r="AF481" s="14">
        <f t="shared" si="114"/>
        <v>0.33333333333333331</v>
      </c>
      <c r="AG481" s="14">
        <f t="shared" si="115"/>
        <v>21</v>
      </c>
      <c r="AH481" s="250" t="s">
        <v>334</v>
      </c>
      <c r="AI481" s="250" t="s">
        <v>334</v>
      </c>
      <c r="AJ481" s="1415"/>
    </row>
    <row r="482" spans="1:36" ht="15.75">
      <c r="A482" s="1415">
        <v>92</v>
      </c>
      <c r="B482" s="276" t="s">
        <v>787</v>
      </c>
      <c r="C482" s="173" t="s">
        <v>295</v>
      </c>
      <c r="D482" s="177">
        <v>1</v>
      </c>
      <c r="E482" s="173">
        <v>65</v>
      </c>
      <c r="F482" s="520">
        <f t="shared" si="120"/>
        <v>65</v>
      </c>
      <c r="G482" s="521">
        <v>0</v>
      </c>
      <c r="H482" s="177">
        <f t="shared" si="111"/>
        <v>0</v>
      </c>
      <c r="I482" s="184">
        <v>43693</v>
      </c>
      <c r="J482" s="180" t="s">
        <v>334</v>
      </c>
      <c r="K482" s="204"/>
      <c r="L482" s="204"/>
      <c r="M482" s="204"/>
      <c r="N482" s="173">
        <v>0</v>
      </c>
      <c r="O482" s="173">
        <v>1</v>
      </c>
      <c r="P482" s="173">
        <v>2</v>
      </c>
      <c r="Q482" s="173"/>
      <c r="R482" s="173"/>
      <c r="S482" s="173"/>
      <c r="T482" s="173"/>
      <c r="U482" s="173"/>
      <c r="V482" s="173"/>
      <c r="W482" s="173"/>
      <c r="X482" s="173"/>
      <c r="Y482" s="204"/>
      <c r="Z482" s="204"/>
      <c r="AA482" s="204"/>
      <c r="AB482" s="204"/>
      <c r="AC482" s="1507">
        <f t="shared" si="112"/>
        <v>62</v>
      </c>
      <c r="AD482" s="1508">
        <f t="shared" si="113"/>
        <v>62</v>
      </c>
      <c r="AE482" s="250" t="s">
        <v>334</v>
      </c>
      <c r="AF482" s="14">
        <f t="shared" si="114"/>
        <v>1</v>
      </c>
      <c r="AG482" s="14">
        <f t="shared" si="115"/>
        <v>62</v>
      </c>
      <c r="AH482" s="250" t="s">
        <v>334</v>
      </c>
      <c r="AI482" s="250" t="s">
        <v>334</v>
      </c>
      <c r="AJ482" s="1415"/>
    </row>
    <row r="483" spans="1:36" ht="15.75">
      <c r="A483" s="1415">
        <v>93</v>
      </c>
      <c r="B483" s="276" t="s">
        <v>788</v>
      </c>
      <c r="C483" s="173" t="s">
        <v>725</v>
      </c>
      <c r="D483" s="177">
        <v>1069.2</v>
      </c>
      <c r="E483" s="173">
        <v>2</v>
      </c>
      <c r="F483" s="520">
        <f t="shared" si="120"/>
        <v>2138.4</v>
      </c>
      <c r="G483" s="521">
        <v>0</v>
      </c>
      <c r="H483" s="177">
        <f t="shared" si="111"/>
        <v>0</v>
      </c>
      <c r="I483" s="184">
        <v>43693</v>
      </c>
      <c r="J483" s="180" t="s">
        <v>334</v>
      </c>
      <c r="K483" s="204"/>
      <c r="L483" s="204"/>
      <c r="M483" s="204"/>
      <c r="N483" s="173">
        <v>0</v>
      </c>
      <c r="O483" s="173">
        <v>0</v>
      </c>
      <c r="P483" s="173">
        <v>0</v>
      </c>
      <c r="Q483" s="173"/>
      <c r="R483" s="173"/>
      <c r="S483" s="173"/>
      <c r="T483" s="173"/>
      <c r="U483" s="173"/>
      <c r="V483" s="173"/>
      <c r="W483" s="173"/>
      <c r="X483" s="173"/>
      <c r="Y483" s="204"/>
      <c r="Z483" s="204"/>
      <c r="AA483" s="204"/>
      <c r="AB483" s="204"/>
      <c r="AC483" s="1507">
        <f t="shared" si="112"/>
        <v>2</v>
      </c>
      <c r="AD483" s="1508">
        <f t="shared" si="113"/>
        <v>2138.4</v>
      </c>
      <c r="AE483" s="250" t="s">
        <v>334</v>
      </c>
      <c r="AF483" s="14">
        <f t="shared" si="114"/>
        <v>0</v>
      </c>
      <c r="AG483" s="14" t="e">
        <f t="shared" si="115"/>
        <v>#DIV/0!</v>
      </c>
      <c r="AH483" s="250" t="s">
        <v>334</v>
      </c>
      <c r="AI483" s="250" t="s">
        <v>334</v>
      </c>
      <c r="AJ483" s="1415"/>
    </row>
    <row r="484" spans="1:36" ht="15.75">
      <c r="A484" s="1415">
        <v>94</v>
      </c>
      <c r="B484" s="276" t="s">
        <v>789</v>
      </c>
      <c r="C484" s="173" t="s">
        <v>725</v>
      </c>
      <c r="D484" s="177">
        <v>440</v>
      </c>
      <c r="E484" s="173">
        <v>1</v>
      </c>
      <c r="F484" s="520">
        <f t="shared" si="120"/>
        <v>440</v>
      </c>
      <c r="G484" s="521">
        <v>0</v>
      </c>
      <c r="H484" s="177">
        <f t="shared" si="111"/>
        <v>0</v>
      </c>
      <c r="I484" s="184">
        <v>43693</v>
      </c>
      <c r="J484" s="180" t="s">
        <v>334</v>
      </c>
      <c r="K484" s="204"/>
      <c r="L484" s="204"/>
      <c r="M484" s="204"/>
      <c r="N484" s="173">
        <v>0</v>
      </c>
      <c r="O484" s="173">
        <v>0</v>
      </c>
      <c r="P484" s="173">
        <v>0</v>
      </c>
      <c r="Q484" s="173"/>
      <c r="R484" s="173"/>
      <c r="S484" s="173"/>
      <c r="T484" s="173"/>
      <c r="U484" s="173"/>
      <c r="V484" s="173"/>
      <c r="W484" s="173"/>
      <c r="X484" s="173"/>
      <c r="Y484" s="204"/>
      <c r="Z484" s="204"/>
      <c r="AA484" s="204"/>
      <c r="AB484" s="204"/>
      <c r="AC484" s="1507">
        <f t="shared" si="112"/>
        <v>1</v>
      </c>
      <c r="AD484" s="1508">
        <f t="shared" si="113"/>
        <v>440</v>
      </c>
      <c r="AE484" s="250" t="s">
        <v>334</v>
      </c>
      <c r="AF484" s="14">
        <f t="shared" si="114"/>
        <v>0</v>
      </c>
      <c r="AG484" s="14" t="e">
        <f t="shared" si="115"/>
        <v>#DIV/0!</v>
      </c>
      <c r="AH484" s="250" t="s">
        <v>334</v>
      </c>
      <c r="AI484" s="250" t="s">
        <v>334</v>
      </c>
      <c r="AJ484" s="1415"/>
    </row>
    <row r="485" spans="1:36" ht="15.75">
      <c r="A485" s="1415">
        <v>95</v>
      </c>
      <c r="B485" s="545" t="s">
        <v>5762</v>
      </c>
      <c r="C485" s="477" t="s">
        <v>961</v>
      </c>
      <c r="D485" s="177">
        <v>0</v>
      </c>
      <c r="E485" s="173">
        <v>1</v>
      </c>
      <c r="F485" s="520">
        <f t="shared" si="120"/>
        <v>0</v>
      </c>
      <c r="G485" s="521">
        <v>0</v>
      </c>
      <c r="H485" s="177">
        <f t="shared" si="111"/>
        <v>0</v>
      </c>
      <c r="I485" s="522">
        <v>44826</v>
      </c>
      <c r="J485" s="250" t="s">
        <v>334</v>
      </c>
      <c r="K485" s="204"/>
      <c r="L485" s="204"/>
      <c r="M485" s="204"/>
      <c r="N485" s="173">
        <v>0</v>
      </c>
      <c r="O485" s="173">
        <v>0</v>
      </c>
      <c r="P485" s="173">
        <v>0</v>
      </c>
      <c r="Q485" s="173"/>
      <c r="R485" s="173"/>
      <c r="S485" s="173"/>
      <c r="T485" s="173"/>
      <c r="U485" s="204"/>
      <c r="V485" s="204"/>
      <c r="W485" s="204"/>
      <c r="X485" s="204"/>
      <c r="Y485" s="204"/>
      <c r="Z485" s="204"/>
      <c r="AA485" s="204"/>
      <c r="AB485" s="204"/>
      <c r="AC485" s="1507">
        <f t="shared" si="112"/>
        <v>1</v>
      </c>
      <c r="AD485" s="1508">
        <f t="shared" si="113"/>
        <v>0</v>
      </c>
      <c r="AE485" s="250" t="s">
        <v>334</v>
      </c>
      <c r="AF485" s="14">
        <f t="shared" si="114"/>
        <v>0</v>
      </c>
      <c r="AG485" s="14" t="e">
        <f t="shared" si="115"/>
        <v>#DIV/0!</v>
      </c>
      <c r="AH485" s="250" t="s">
        <v>334</v>
      </c>
      <c r="AI485" s="250" t="s">
        <v>334</v>
      </c>
      <c r="AJ485" s="1415"/>
    </row>
    <row r="486" spans="1:36" ht="15.75">
      <c r="A486" s="1415">
        <v>96</v>
      </c>
      <c r="B486" s="545" t="s">
        <v>5761</v>
      </c>
      <c r="C486" s="477" t="s">
        <v>961</v>
      </c>
      <c r="D486" s="177">
        <v>0</v>
      </c>
      <c r="E486" s="173">
        <v>11</v>
      </c>
      <c r="F486" s="520">
        <f t="shared" si="120"/>
        <v>0</v>
      </c>
      <c r="G486" s="521">
        <v>0</v>
      </c>
      <c r="H486" s="177">
        <f t="shared" si="111"/>
        <v>0</v>
      </c>
      <c r="I486" s="522">
        <v>44826</v>
      </c>
      <c r="J486" s="250" t="s">
        <v>334</v>
      </c>
      <c r="K486" s="204"/>
      <c r="L486" s="204"/>
      <c r="M486" s="204"/>
      <c r="N486" s="173">
        <v>0</v>
      </c>
      <c r="O486" s="173">
        <v>0</v>
      </c>
      <c r="P486" s="173">
        <v>0</v>
      </c>
      <c r="Q486" s="173"/>
      <c r="R486" s="173"/>
      <c r="S486" s="173"/>
      <c r="T486" s="173"/>
      <c r="U486" s="204"/>
      <c r="V486" s="204"/>
      <c r="W486" s="204"/>
      <c r="X486" s="204"/>
      <c r="Y486" s="204"/>
      <c r="Z486" s="204"/>
      <c r="AA486" s="204"/>
      <c r="AB486" s="204"/>
      <c r="AC486" s="1507">
        <f t="shared" si="112"/>
        <v>11</v>
      </c>
      <c r="AD486" s="1508">
        <f t="shared" si="113"/>
        <v>0</v>
      </c>
      <c r="AE486" s="250" t="s">
        <v>334</v>
      </c>
      <c r="AF486" s="14">
        <f t="shared" si="114"/>
        <v>0</v>
      </c>
      <c r="AG486" s="14" t="e">
        <f t="shared" si="115"/>
        <v>#DIV/0!</v>
      </c>
      <c r="AH486" s="250" t="s">
        <v>334</v>
      </c>
      <c r="AI486" s="250" t="s">
        <v>334</v>
      </c>
      <c r="AJ486" s="1415"/>
    </row>
    <row r="487" spans="1:36" ht="15.75">
      <c r="A487" s="1415">
        <v>97</v>
      </c>
      <c r="B487" s="545" t="s">
        <v>5772</v>
      </c>
      <c r="C487" s="477" t="s">
        <v>961</v>
      </c>
      <c r="D487" s="177">
        <v>0</v>
      </c>
      <c r="E487" s="173">
        <v>10</v>
      </c>
      <c r="F487" s="520">
        <f t="shared" si="120"/>
        <v>0</v>
      </c>
      <c r="G487" s="521">
        <v>0</v>
      </c>
      <c r="H487" s="177">
        <f t="shared" si="111"/>
        <v>0</v>
      </c>
      <c r="I487" s="522">
        <v>44826</v>
      </c>
      <c r="J487" s="250" t="s">
        <v>334</v>
      </c>
      <c r="K487" s="204"/>
      <c r="L487" s="204"/>
      <c r="M487" s="204"/>
      <c r="N487" s="173">
        <v>0</v>
      </c>
      <c r="O487" s="173">
        <v>0</v>
      </c>
      <c r="P487" s="173">
        <v>0</v>
      </c>
      <c r="Q487" s="173"/>
      <c r="R487" s="173"/>
      <c r="S487" s="173"/>
      <c r="T487" s="173"/>
      <c r="U487" s="204"/>
      <c r="V487" s="204"/>
      <c r="W487" s="204"/>
      <c r="X487" s="204"/>
      <c r="Y487" s="204"/>
      <c r="Z487" s="204"/>
      <c r="AA487" s="204"/>
      <c r="AB487" s="204"/>
      <c r="AC487" s="1507">
        <f t="shared" si="112"/>
        <v>10</v>
      </c>
      <c r="AD487" s="1508">
        <f t="shared" si="113"/>
        <v>0</v>
      </c>
      <c r="AE487" s="250" t="s">
        <v>334</v>
      </c>
      <c r="AF487" s="14">
        <f t="shared" si="114"/>
        <v>0</v>
      </c>
      <c r="AG487" s="14" t="e">
        <f t="shared" si="115"/>
        <v>#DIV/0!</v>
      </c>
      <c r="AH487" s="250" t="s">
        <v>334</v>
      </c>
      <c r="AI487" s="250" t="s">
        <v>334</v>
      </c>
      <c r="AJ487" s="1415"/>
    </row>
    <row r="488" spans="1:36" ht="15.75">
      <c r="A488" s="1415">
        <v>98</v>
      </c>
      <c r="B488" s="545" t="s">
        <v>5774</v>
      </c>
      <c r="C488" s="477" t="s">
        <v>961</v>
      </c>
      <c r="D488" s="177">
        <v>0</v>
      </c>
      <c r="E488" s="173">
        <v>1</v>
      </c>
      <c r="F488" s="520">
        <f t="shared" si="120"/>
        <v>0</v>
      </c>
      <c r="G488" s="521">
        <v>0</v>
      </c>
      <c r="H488" s="177">
        <f t="shared" si="111"/>
        <v>0</v>
      </c>
      <c r="I488" s="522">
        <v>44826</v>
      </c>
      <c r="J488" s="250" t="s">
        <v>334</v>
      </c>
      <c r="K488" s="204"/>
      <c r="L488" s="204"/>
      <c r="M488" s="204"/>
      <c r="N488" s="173">
        <v>0</v>
      </c>
      <c r="O488" s="173">
        <v>0</v>
      </c>
      <c r="P488" s="173">
        <v>0</v>
      </c>
      <c r="Q488" s="173"/>
      <c r="R488" s="173"/>
      <c r="S488" s="173"/>
      <c r="T488" s="173"/>
      <c r="U488" s="204"/>
      <c r="V488" s="204"/>
      <c r="W488" s="204"/>
      <c r="X488" s="204"/>
      <c r="Y488" s="204"/>
      <c r="Z488" s="204"/>
      <c r="AA488" s="204"/>
      <c r="AB488" s="204"/>
      <c r="AC488" s="1507">
        <f t="shared" si="112"/>
        <v>1</v>
      </c>
      <c r="AD488" s="1508">
        <f t="shared" si="113"/>
        <v>0</v>
      </c>
      <c r="AE488" s="250" t="s">
        <v>334</v>
      </c>
      <c r="AF488" s="14">
        <f t="shared" si="114"/>
        <v>0</v>
      </c>
      <c r="AG488" s="14" t="e">
        <f t="shared" si="115"/>
        <v>#DIV/0!</v>
      </c>
      <c r="AH488" s="250" t="s">
        <v>334</v>
      </c>
      <c r="AI488" s="250" t="s">
        <v>334</v>
      </c>
      <c r="AJ488" s="1415"/>
    </row>
    <row r="489" spans="1:36" ht="15.75">
      <c r="A489" s="1415">
        <v>99</v>
      </c>
      <c r="B489" s="545" t="s">
        <v>5773</v>
      </c>
      <c r="C489" s="477" t="s">
        <v>961</v>
      </c>
      <c r="D489" s="177">
        <v>0</v>
      </c>
      <c r="E489" s="173">
        <v>1</v>
      </c>
      <c r="F489" s="520">
        <f t="shared" si="120"/>
        <v>0</v>
      </c>
      <c r="G489" s="521">
        <v>0</v>
      </c>
      <c r="H489" s="177">
        <f t="shared" si="111"/>
        <v>0</v>
      </c>
      <c r="I489" s="522">
        <v>44826</v>
      </c>
      <c r="J489" s="250" t="s">
        <v>334</v>
      </c>
      <c r="K489" s="204"/>
      <c r="L489" s="204"/>
      <c r="M489" s="204"/>
      <c r="N489" s="173">
        <v>0</v>
      </c>
      <c r="O489" s="173">
        <v>0</v>
      </c>
      <c r="P489" s="173">
        <v>0</v>
      </c>
      <c r="Q489" s="173"/>
      <c r="R489" s="173"/>
      <c r="S489" s="173"/>
      <c r="T489" s="173"/>
      <c r="U489" s="204"/>
      <c r="V489" s="204"/>
      <c r="W489" s="204"/>
      <c r="X489" s="204"/>
      <c r="Y489" s="204"/>
      <c r="Z489" s="204"/>
      <c r="AA489" s="204"/>
      <c r="AB489" s="204"/>
      <c r="AC489" s="1507">
        <f t="shared" si="112"/>
        <v>1</v>
      </c>
      <c r="AD489" s="1508">
        <f t="shared" si="113"/>
        <v>0</v>
      </c>
      <c r="AE489" s="250" t="s">
        <v>334</v>
      </c>
      <c r="AF489" s="14">
        <f t="shared" si="114"/>
        <v>0</v>
      </c>
      <c r="AG489" s="14" t="e">
        <f t="shared" si="115"/>
        <v>#DIV/0!</v>
      </c>
      <c r="AH489" s="250" t="s">
        <v>334</v>
      </c>
      <c r="AI489" s="250" t="s">
        <v>334</v>
      </c>
      <c r="AJ489" s="1415"/>
    </row>
    <row r="490" spans="1:36" ht="15.75">
      <c r="A490" s="1415">
        <v>100</v>
      </c>
      <c r="B490" s="545" t="s">
        <v>5763</v>
      </c>
      <c r="C490" s="477" t="s">
        <v>224</v>
      </c>
      <c r="D490" s="177">
        <v>0</v>
      </c>
      <c r="E490" s="173">
        <v>6</v>
      </c>
      <c r="F490" s="520">
        <f t="shared" si="120"/>
        <v>0</v>
      </c>
      <c r="G490" s="521">
        <v>0</v>
      </c>
      <c r="H490" s="177">
        <f t="shared" si="111"/>
        <v>0</v>
      </c>
      <c r="I490" s="522">
        <v>44826</v>
      </c>
      <c r="J490" s="250" t="s">
        <v>334</v>
      </c>
      <c r="K490" s="204"/>
      <c r="L490" s="204"/>
      <c r="M490" s="204"/>
      <c r="N490" s="173">
        <v>0</v>
      </c>
      <c r="O490" s="173">
        <v>0</v>
      </c>
      <c r="P490" s="173">
        <v>1</v>
      </c>
      <c r="Q490" s="173"/>
      <c r="R490" s="173"/>
      <c r="S490" s="173"/>
      <c r="T490" s="173"/>
      <c r="U490" s="204"/>
      <c r="V490" s="204"/>
      <c r="W490" s="204"/>
      <c r="X490" s="204"/>
      <c r="Y490" s="204"/>
      <c r="Z490" s="204"/>
      <c r="AA490" s="204"/>
      <c r="AB490" s="204"/>
      <c r="AC490" s="1507">
        <f t="shared" si="112"/>
        <v>5</v>
      </c>
      <c r="AD490" s="1508">
        <f t="shared" si="113"/>
        <v>0</v>
      </c>
      <c r="AE490" s="250" t="s">
        <v>334</v>
      </c>
      <c r="AF490" s="14">
        <f t="shared" si="114"/>
        <v>0.33333333333333331</v>
      </c>
      <c r="AG490" s="14">
        <f t="shared" si="115"/>
        <v>15</v>
      </c>
      <c r="AH490" s="250" t="s">
        <v>334</v>
      </c>
      <c r="AI490" s="250" t="s">
        <v>334</v>
      </c>
      <c r="AJ490" s="1415"/>
    </row>
    <row r="491" spans="1:36" ht="15.75">
      <c r="A491" s="1415">
        <v>101</v>
      </c>
      <c r="B491" s="545" t="s">
        <v>5764</v>
      </c>
      <c r="C491" s="477" t="s">
        <v>1816</v>
      </c>
      <c r="D491" s="177">
        <v>0</v>
      </c>
      <c r="E491" s="173">
        <v>36</v>
      </c>
      <c r="F491" s="520">
        <f t="shared" si="120"/>
        <v>0</v>
      </c>
      <c r="G491" s="521">
        <v>0</v>
      </c>
      <c r="H491" s="177">
        <f t="shared" si="111"/>
        <v>0</v>
      </c>
      <c r="I491" s="522">
        <v>44826</v>
      </c>
      <c r="J491" s="250" t="s">
        <v>334</v>
      </c>
      <c r="K491" s="204"/>
      <c r="L491" s="204"/>
      <c r="M491" s="204"/>
      <c r="N491" s="173">
        <v>0</v>
      </c>
      <c r="O491" s="173">
        <v>0</v>
      </c>
      <c r="P491" s="173">
        <v>0</v>
      </c>
      <c r="Q491" s="173"/>
      <c r="R491" s="173"/>
      <c r="S491" s="173"/>
      <c r="T491" s="173"/>
      <c r="U491" s="204"/>
      <c r="V491" s="204"/>
      <c r="W491" s="204"/>
      <c r="X491" s="204"/>
      <c r="Y491" s="204"/>
      <c r="Z491" s="204"/>
      <c r="AA491" s="204"/>
      <c r="AB491" s="204"/>
      <c r="AC491" s="1507">
        <f t="shared" si="112"/>
        <v>36</v>
      </c>
      <c r="AD491" s="1508">
        <f t="shared" si="113"/>
        <v>0</v>
      </c>
      <c r="AE491" s="250" t="s">
        <v>334</v>
      </c>
      <c r="AF491" s="14">
        <f t="shared" si="114"/>
        <v>0</v>
      </c>
      <c r="AG491" s="14" t="e">
        <f t="shared" si="115"/>
        <v>#DIV/0!</v>
      </c>
      <c r="AH491" s="250" t="s">
        <v>334</v>
      </c>
      <c r="AI491" s="250" t="s">
        <v>334</v>
      </c>
      <c r="AJ491" s="1415"/>
    </row>
    <row r="492" spans="1:36" ht="15.75">
      <c r="A492" s="1415">
        <v>103</v>
      </c>
      <c r="B492" s="545" t="s">
        <v>3076</v>
      </c>
      <c r="C492" s="477" t="s">
        <v>66</v>
      </c>
      <c r="D492" s="177">
        <v>1</v>
      </c>
      <c r="E492" s="173">
        <v>0</v>
      </c>
      <c r="F492" s="520">
        <f>D492*E492</f>
        <v>0</v>
      </c>
      <c r="G492" s="521">
        <v>24</v>
      </c>
      <c r="H492" s="177">
        <f>D492*G492</f>
        <v>24</v>
      </c>
      <c r="I492" s="522">
        <v>44977</v>
      </c>
      <c r="J492" s="250" t="s">
        <v>334</v>
      </c>
      <c r="K492" s="204"/>
      <c r="L492" s="204"/>
      <c r="M492" s="204"/>
      <c r="N492" s="173"/>
      <c r="O492" s="173">
        <v>0</v>
      </c>
      <c r="P492" s="173">
        <v>0</v>
      </c>
      <c r="Q492" s="173"/>
      <c r="R492" s="173"/>
      <c r="S492" s="173"/>
      <c r="T492" s="173"/>
      <c r="U492" s="204"/>
      <c r="V492" s="204"/>
      <c r="W492" s="204"/>
      <c r="X492" s="204"/>
      <c r="Y492" s="204"/>
      <c r="Z492" s="204"/>
      <c r="AA492" s="204"/>
      <c r="AB492" s="204"/>
      <c r="AC492" s="1507">
        <f t="shared" si="112"/>
        <v>24</v>
      </c>
      <c r="AD492" s="1508">
        <f t="shared" si="113"/>
        <v>24</v>
      </c>
      <c r="AE492" s="250" t="s">
        <v>334</v>
      </c>
      <c r="AF492" s="14">
        <f t="shared" si="114"/>
        <v>0</v>
      </c>
      <c r="AG492" s="14" t="e">
        <f t="shared" si="115"/>
        <v>#DIV/0!</v>
      </c>
      <c r="AH492" s="250" t="s">
        <v>334</v>
      </c>
      <c r="AI492" s="250" t="s">
        <v>334</v>
      </c>
      <c r="AJ492" s="1415"/>
    </row>
    <row r="493" spans="1:36" ht="15.75">
      <c r="A493" s="1415">
        <v>104</v>
      </c>
      <c r="B493" s="545" t="s">
        <v>8393</v>
      </c>
      <c r="C493" s="477" t="s">
        <v>233</v>
      </c>
      <c r="D493" s="177">
        <v>1</v>
      </c>
      <c r="E493" s="173">
        <v>0</v>
      </c>
      <c r="F493" s="520">
        <f t="shared" ref="F493:F500" si="121">D493*E493</f>
        <v>0</v>
      </c>
      <c r="G493" s="521">
        <v>384</v>
      </c>
      <c r="H493" s="177">
        <f t="shared" si="111"/>
        <v>384</v>
      </c>
      <c r="I493" s="522">
        <v>44957</v>
      </c>
      <c r="J493" s="250">
        <v>44957</v>
      </c>
      <c r="K493" s="204"/>
      <c r="L493" s="204"/>
      <c r="M493" s="204"/>
      <c r="N493" s="173">
        <v>0</v>
      </c>
      <c r="O493" s="173">
        <v>0</v>
      </c>
      <c r="P493" s="173">
        <v>0</v>
      </c>
      <c r="Q493" s="173"/>
      <c r="R493" s="173"/>
      <c r="S493" s="173"/>
      <c r="T493" s="173"/>
      <c r="U493" s="204"/>
      <c r="V493" s="204"/>
      <c r="W493" s="204"/>
      <c r="X493" s="204"/>
      <c r="Y493" s="204"/>
      <c r="Z493" s="204"/>
      <c r="AA493" s="204"/>
      <c r="AB493" s="204"/>
      <c r="AC493" s="1507">
        <f t="shared" si="112"/>
        <v>384</v>
      </c>
      <c r="AD493" s="1508">
        <f t="shared" si="113"/>
        <v>384</v>
      </c>
      <c r="AE493" s="14">
        <f t="shared" si="116"/>
        <v>-2</v>
      </c>
      <c r="AF493" s="14">
        <f t="shared" si="114"/>
        <v>0</v>
      </c>
      <c r="AG493" s="14" t="e">
        <f t="shared" si="115"/>
        <v>#DIV/0!</v>
      </c>
      <c r="AH493" s="14" t="e">
        <f t="shared" si="117"/>
        <v>#DIV/0!</v>
      </c>
      <c r="AI493" s="14">
        <f t="shared" si="118"/>
        <v>384</v>
      </c>
      <c r="AJ493" s="1415"/>
    </row>
    <row r="494" spans="1:36" ht="15.75">
      <c r="A494" s="1415">
        <v>105</v>
      </c>
      <c r="B494" s="545" t="s">
        <v>8394</v>
      </c>
      <c r="C494" s="477" t="s">
        <v>233</v>
      </c>
      <c r="D494" s="177">
        <v>1</v>
      </c>
      <c r="E494" s="173">
        <v>0</v>
      </c>
      <c r="F494" s="520">
        <f t="shared" si="121"/>
        <v>0</v>
      </c>
      <c r="G494" s="521">
        <v>580</v>
      </c>
      <c r="H494" s="177">
        <f t="shared" si="111"/>
        <v>580</v>
      </c>
      <c r="I494" s="522">
        <v>44957</v>
      </c>
      <c r="J494" s="250">
        <v>45016</v>
      </c>
      <c r="K494" s="204"/>
      <c r="L494" s="204"/>
      <c r="M494" s="204"/>
      <c r="N494" s="173">
        <v>0</v>
      </c>
      <c r="O494" s="173">
        <v>0</v>
      </c>
      <c r="P494" s="173">
        <v>3</v>
      </c>
      <c r="Q494" s="173"/>
      <c r="R494" s="173"/>
      <c r="S494" s="173"/>
      <c r="T494" s="173"/>
      <c r="U494" s="204"/>
      <c r="V494" s="204"/>
      <c r="W494" s="204"/>
      <c r="X494" s="204"/>
      <c r="Y494" s="204"/>
      <c r="Z494" s="204"/>
      <c r="AA494" s="204"/>
      <c r="AB494" s="204"/>
      <c r="AC494" s="1507">
        <f t="shared" si="112"/>
        <v>577</v>
      </c>
      <c r="AD494" s="1508">
        <f t="shared" si="113"/>
        <v>577</v>
      </c>
      <c r="AE494" s="14">
        <f t="shared" si="116"/>
        <v>-3.3333333333333333E-2</v>
      </c>
      <c r="AF494" s="14">
        <f t="shared" si="114"/>
        <v>1</v>
      </c>
      <c r="AG494" s="14">
        <f t="shared" si="115"/>
        <v>577</v>
      </c>
      <c r="AH494" s="14">
        <f t="shared" si="117"/>
        <v>577.0333333333333</v>
      </c>
      <c r="AI494" s="14">
        <f t="shared" si="118"/>
        <v>577.0333333333333</v>
      </c>
      <c r="AJ494" s="1415"/>
    </row>
    <row r="495" spans="1:36" ht="15.75">
      <c r="A495" s="1415">
        <v>106</v>
      </c>
      <c r="B495" s="545" t="s">
        <v>8395</v>
      </c>
      <c r="C495" s="477" t="s">
        <v>181</v>
      </c>
      <c r="D495" s="177">
        <v>1</v>
      </c>
      <c r="E495" s="173">
        <v>0</v>
      </c>
      <c r="F495" s="520">
        <f t="shared" si="121"/>
        <v>0</v>
      </c>
      <c r="G495" s="521">
        <v>18</v>
      </c>
      <c r="H495" s="177">
        <f t="shared" si="111"/>
        <v>18</v>
      </c>
      <c r="I495" s="522">
        <v>44957</v>
      </c>
      <c r="J495" s="250" t="s">
        <v>334</v>
      </c>
      <c r="K495" s="204"/>
      <c r="L495" s="204"/>
      <c r="M495" s="204"/>
      <c r="N495" s="455">
        <v>0</v>
      </c>
      <c r="O495" s="173">
        <v>0</v>
      </c>
      <c r="P495" s="173">
        <v>0</v>
      </c>
      <c r="Q495" s="173"/>
      <c r="R495" s="173"/>
      <c r="S495" s="173"/>
      <c r="T495" s="173"/>
      <c r="U495" s="204"/>
      <c r="V495" s="204"/>
      <c r="W495" s="204"/>
      <c r="X495" s="204"/>
      <c r="Y495" s="204"/>
      <c r="Z495" s="204"/>
      <c r="AA495" s="204"/>
      <c r="AB495" s="204"/>
      <c r="AC495" s="1507">
        <f t="shared" si="112"/>
        <v>18</v>
      </c>
      <c r="AD495" s="1508">
        <f t="shared" si="113"/>
        <v>18</v>
      </c>
      <c r="AE495" s="250" t="s">
        <v>334</v>
      </c>
      <c r="AF495" s="14">
        <f t="shared" si="114"/>
        <v>0</v>
      </c>
      <c r="AG495" s="14" t="e">
        <f t="shared" si="115"/>
        <v>#DIV/0!</v>
      </c>
      <c r="AH495" s="250" t="s">
        <v>334</v>
      </c>
      <c r="AI495" s="250" t="s">
        <v>334</v>
      </c>
      <c r="AJ495" s="1415"/>
    </row>
    <row r="496" spans="1:36" ht="15.75">
      <c r="A496" s="1415">
        <v>107</v>
      </c>
      <c r="B496" s="545" t="s">
        <v>8396</v>
      </c>
      <c r="C496" s="477" t="s">
        <v>181</v>
      </c>
      <c r="D496" s="177">
        <v>1</v>
      </c>
      <c r="E496" s="173">
        <v>0</v>
      </c>
      <c r="F496" s="520">
        <f t="shared" si="121"/>
        <v>0</v>
      </c>
      <c r="G496" s="521">
        <v>1620</v>
      </c>
      <c r="H496" s="177">
        <f t="shared" si="111"/>
        <v>1620</v>
      </c>
      <c r="I496" s="522">
        <v>44957</v>
      </c>
      <c r="J496" s="250" t="s">
        <v>334</v>
      </c>
      <c r="K496" s="204"/>
      <c r="L496" s="204"/>
      <c r="M496" s="204"/>
      <c r="N496" s="455">
        <v>0</v>
      </c>
      <c r="O496" s="173">
        <v>0</v>
      </c>
      <c r="P496" s="173">
        <v>0</v>
      </c>
      <c r="Q496" s="173"/>
      <c r="R496" s="173"/>
      <c r="S496" s="173"/>
      <c r="T496" s="173"/>
      <c r="U496" s="204"/>
      <c r="V496" s="204"/>
      <c r="W496" s="204"/>
      <c r="X496" s="204"/>
      <c r="Y496" s="204"/>
      <c r="Z496" s="204"/>
      <c r="AA496" s="204"/>
      <c r="AB496" s="204"/>
      <c r="AC496" s="1507">
        <f t="shared" si="112"/>
        <v>1620</v>
      </c>
      <c r="AD496" s="1508">
        <f t="shared" si="113"/>
        <v>1620</v>
      </c>
      <c r="AE496" s="250" t="s">
        <v>334</v>
      </c>
      <c r="AF496" s="14">
        <f t="shared" si="114"/>
        <v>0</v>
      </c>
      <c r="AG496" s="14" t="e">
        <f t="shared" si="115"/>
        <v>#DIV/0!</v>
      </c>
      <c r="AH496" s="250" t="s">
        <v>334</v>
      </c>
      <c r="AI496" s="250" t="s">
        <v>334</v>
      </c>
      <c r="AJ496" s="1415"/>
    </row>
    <row r="497" spans="1:36" ht="15.75">
      <c r="A497" s="1415">
        <v>109</v>
      </c>
      <c r="B497" s="545" t="s">
        <v>8397</v>
      </c>
      <c r="C497" s="477" t="s">
        <v>234</v>
      </c>
      <c r="D497" s="177">
        <v>1</v>
      </c>
      <c r="E497" s="173">
        <v>0</v>
      </c>
      <c r="F497" s="520">
        <f t="shared" si="121"/>
        <v>0</v>
      </c>
      <c r="G497" s="521">
        <v>720</v>
      </c>
      <c r="H497" s="177">
        <f t="shared" si="111"/>
        <v>720</v>
      </c>
      <c r="I497" s="522">
        <v>44952</v>
      </c>
      <c r="J497" s="523">
        <v>45046</v>
      </c>
      <c r="K497" s="201"/>
      <c r="L497" s="250"/>
      <c r="M497" s="201"/>
      <c r="N497" s="524">
        <v>0</v>
      </c>
      <c r="O497" s="173">
        <v>0</v>
      </c>
      <c r="P497" s="204">
        <v>5</v>
      </c>
      <c r="Q497" s="204"/>
      <c r="R497" s="204"/>
      <c r="S497" s="204"/>
      <c r="T497" s="173"/>
      <c r="U497" s="204"/>
      <c r="V497" s="204"/>
      <c r="W497" s="204"/>
      <c r="X497" s="204"/>
      <c r="Y497" s="204"/>
      <c r="Z497" s="204"/>
      <c r="AA497" s="204"/>
      <c r="AB497" s="204"/>
      <c r="AC497" s="1507">
        <f t="shared" si="112"/>
        <v>715</v>
      </c>
      <c r="AD497" s="1508">
        <f t="shared" si="113"/>
        <v>715</v>
      </c>
      <c r="AE497" s="14">
        <f t="shared" si="116"/>
        <v>0.96666666666666667</v>
      </c>
      <c r="AF497" s="14">
        <f t="shared" si="114"/>
        <v>1.6666666666666667</v>
      </c>
      <c r="AG497" s="14">
        <f t="shared" si="115"/>
        <v>429</v>
      </c>
      <c r="AH497" s="14">
        <f t="shared" si="117"/>
        <v>428.03333333333336</v>
      </c>
      <c r="AI497" s="14">
        <f t="shared" si="118"/>
        <v>713.38888888888891</v>
      </c>
      <c r="AJ497" s="543"/>
    </row>
    <row r="498" spans="1:36" ht="15.75">
      <c r="A498" s="1415">
        <v>118</v>
      </c>
      <c r="B498" s="545" t="s">
        <v>10036</v>
      </c>
      <c r="C498" s="477" t="s">
        <v>156</v>
      </c>
      <c r="D498" s="177">
        <v>5.14</v>
      </c>
      <c r="E498" s="173">
        <v>0</v>
      </c>
      <c r="F498" s="520">
        <f t="shared" si="121"/>
        <v>0</v>
      </c>
      <c r="G498" s="521">
        <v>100</v>
      </c>
      <c r="H498" s="177">
        <f t="shared" si="111"/>
        <v>514</v>
      </c>
      <c r="I498" s="522">
        <v>44993</v>
      </c>
      <c r="J498" s="523">
        <v>45323</v>
      </c>
      <c r="K498" s="201"/>
      <c r="L498" s="173">
        <v>210</v>
      </c>
      <c r="M498" s="250">
        <v>44987</v>
      </c>
      <c r="N498" s="524"/>
      <c r="O498" s="173"/>
      <c r="P498" s="204">
        <v>0</v>
      </c>
      <c r="Q498" s="204"/>
      <c r="R498" s="204"/>
      <c r="S498" s="204"/>
      <c r="T498" s="173"/>
      <c r="U498" s="204"/>
      <c r="V498" s="204"/>
      <c r="W498" s="204"/>
      <c r="X498" s="204"/>
      <c r="Y498" s="204"/>
      <c r="Z498" s="204"/>
      <c r="AA498" s="204"/>
      <c r="AB498" s="204"/>
      <c r="AC498" s="1507">
        <f t="shared" si="112"/>
        <v>100</v>
      </c>
      <c r="AD498" s="1508">
        <f t="shared" si="113"/>
        <v>514</v>
      </c>
      <c r="AE498" s="14">
        <f t="shared" si="116"/>
        <v>10.199999999999999</v>
      </c>
      <c r="AF498" s="14">
        <f t="shared" si="114"/>
        <v>0</v>
      </c>
      <c r="AG498" s="14" t="e">
        <f t="shared" si="115"/>
        <v>#DIV/0!</v>
      </c>
      <c r="AH498" s="14" t="e">
        <f t="shared" si="117"/>
        <v>#DIV/0!</v>
      </c>
      <c r="AI498" s="14">
        <f t="shared" si="118"/>
        <v>100</v>
      </c>
      <c r="AJ498" s="204"/>
    </row>
    <row r="499" spans="1:36" ht="15.75">
      <c r="A499" s="1415">
        <v>119</v>
      </c>
      <c r="B499" s="545" t="s">
        <v>10037</v>
      </c>
      <c r="C499" s="477" t="s">
        <v>156</v>
      </c>
      <c r="D499" s="177">
        <v>1.71</v>
      </c>
      <c r="E499" s="173">
        <v>0</v>
      </c>
      <c r="F499" s="520">
        <f t="shared" si="121"/>
        <v>0</v>
      </c>
      <c r="G499" s="521">
        <v>100</v>
      </c>
      <c r="H499" s="177">
        <f t="shared" si="111"/>
        <v>171</v>
      </c>
      <c r="I499" s="522">
        <v>44993</v>
      </c>
      <c r="J499" s="523">
        <v>45627</v>
      </c>
      <c r="K499" s="201"/>
      <c r="L499" s="173">
        <v>210</v>
      </c>
      <c r="M499" s="250">
        <v>44987</v>
      </c>
      <c r="N499" s="524"/>
      <c r="O499" s="173"/>
      <c r="P499" s="204">
        <v>0</v>
      </c>
      <c r="Q499" s="204"/>
      <c r="R499" s="204"/>
      <c r="S499" s="204"/>
      <c r="T499" s="173"/>
      <c r="U499" s="204"/>
      <c r="V499" s="204"/>
      <c r="W499" s="204"/>
      <c r="X499" s="204"/>
      <c r="Y499" s="204"/>
      <c r="Z499" s="204"/>
      <c r="AA499" s="204"/>
      <c r="AB499" s="204"/>
      <c r="AC499" s="1507">
        <f t="shared" si="112"/>
        <v>100</v>
      </c>
      <c r="AD499" s="1508">
        <f t="shared" si="113"/>
        <v>171</v>
      </c>
      <c r="AE499" s="14">
        <f t="shared" si="116"/>
        <v>20.333333333333332</v>
      </c>
      <c r="AF499" s="14">
        <f t="shared" si="114"/>
        <v>0</v>
      </c>
      <c r="AG499" s="14" t="e">
        <f t="shared" si="115"/>
        <v>#DIV/0!</v>
      </c>
      <c r="AH499" s="14" t="e">
        <f t="shared" si="117"/>
        <v>#DIV/0!</v>
      </c>
      <c r="AI499" s="14">
        <f t="shared" si="118"/>
        <v>100</v>
      </c>
      <c r="AJ499" s="204"/>
    </row>
    <row r="500" spans="1:36" ht="15.75">
      <c r="A500" s="1415">
        <v>120</v>
      </c>
      <c r="B500" s="545" t="s">
        <v>10038</v>
      </c>
      <c r="C500" s="477" t="s">
        <v>156</v>
      </c>
      <c r="D500" s="177">
        <v>3.53</v>
      </c>
      <c r="E500" s="173">
        <v>0</v>
      </c>
      <c r="F500" s="520">
        <f t="shared" si="121"/>
        <v>0</v>
      </c>
      <c r="G500" s="521">
        <v>500</v>
      </c>
      <c r="H500" s="177">
        <f t="shared" si="111"/>
        <v>1765</v>
      </c>
      <c r="I500" s="522">
        <v>44993</v>
      </c>
      <c r="J500" s="523">
        <v>46054</v>
      </c>
      <c r="K500" s="201"/>
      <c r="L500" s="173">
        <v>210</v>
      </c>
      <c r="M500" s="250">
        <v>44987</v>
      </c>
      <c r="N500" s="524"/>
      <c r="O500" s="173"/>
      <c r="P500" s="204">
        <v>0</v>
      </c>
      <c r="Q500" s="204"/>
      <c r="R500" s="204"/>
      <c r="S500" s="204"/>
      <c r="T500" s="173"/>
      <c r="U500" s="204"/>
      <c r="V500" s="204"/>
      <c r="W500" s="204"/>
      <c r="X500" s="204"/>
      <c r="Y500" s="204"/>
      <c r="Z500" s="204"/>
      <c r="AA500" s="204"/>
      <c r="AB500" s="204"/>
      <c r="AC500" s="1507">
        <f t="shared" si="112"/>
        <v>500</v>
      </c>
      <c r="AD500" s="1508">
        <f t="shared" si="113"/>
        <v>1765</v>
      </c>
      <c r="AE500" s="14">
        <f t="shared" si="116"/>
        <v>34.56666666666667</v>
      </c>
      <c r="AF500" s="14">
        <f t="shared" si="114"/>
        <v>0</v>
      </c>
      <c r="AG500" s="14" t="e">
        <f t="shared" si="115"/>
        <v>#DIV/0!</v>
      </c>
      <c r="AH500" s="14" t="e">
        <f t="shared" si="117"/>
        <v>#DIV/0!</v>
      </c>
      <c r="AI500" s="14">
        <f t="shared" si="118"/>
        <v>500</v>
      </c>
      <c r="AJ500" s="204"/>
    </row>
    <row r="501" spans="1:36" ht="15.75">
      <c r="A501" s="1415">
        <v>122</v>
      </c>
      <c r="B501" s="545" t="s">
        <v>10039</v>
      </c>
      <c r="C501" s="477" t="s">
        <v>156</v>
      </c>
      <c r="D501" s="177">
        <v>21.4</v>
      </c>
      <c r="E501" s="173">
        <v>0</v>
      </c>
      <c r="F501" s="520"/>
      <c r="G501" s="521">
        <v>200</v>
      </c>
      <c r="H501" s="177">
        <f t="shared" si="111"/>
        <v>4280</v>
      </c>
      <c r="I501" s="522">
        <v>44993</v>
      </c>
      <c r="J501" s="523">
        <v>45352</v>
      </c>
      <c r="K501" s="201"/>
      <c r="L501" s="173">
        <v>210</v>
      </c>
      <c r="M501" s="250">
        <v>44987</v>
      </c>
      <c r="N501" s="524"/>
      <c r="O501" s="173"/>
      <c r="P501" s="204">
        <v>0</v>
      </c>
      <c r="Q501" s="204"/>
      <c r="R501" s="204"/>
      <c r="S501" s="204"/>
      <c r="T501" s="173"/>
      <c r="U501" s="204"/>
      <c r="V501" s="204"/>
      <c r="W501" s="204"/>
      <c r="X501" s="204"/>
      <c r="Y501" s="204"/>
      <c r="Z501" s="204"/>
      <c r="AA501" s="204"/>
      <c r="AB501" s="204"/>
      <c r="AC501" s="1507">
        <f t="shared" si="112"/>
        <v>200</v>
      </c>
      <c r="AD501" s="1508">
        <f t="shared" si="113"/>
        <v>4280</v>
      </c>
      <c r="AE501" s="14">
        <f t="shared" si="116"/>
        <v>11.166666666666666</v>
      </c>
      <c r="AF501" s="14">
        <f t="shared" si="114"/>
        <v>0</v>
      </c>
      <c r="AG501" s="14" t="e">
        <f t="shared" si="115"/>
        <v>#DIV/0!</v>
      </c>
      <c r="AH501" s="14" t="e">
        <f t="shared" si="117"/>
        <v>#DIV/0!</v>
      </c>
      <c r="AI501" s="14">
        <f t="shared" si="118"/>
        <v>200</v>
      </c>
      <c r="AJ501" s="204"/>
    </row>
    <row r="502" spans="1:36" ht="15.75" customHeight="1">
      <c r="A502" s="4191" t="s">
        <v>24</v>
      </c>
      <c r="B502" s="4384"/>
      <c r="C502" s="4384"/>
      <c r="D502" s="4384"/>
      <c r="E502" s="4384"/>
      <c r="F502" s="4384"/>
      <c r="G502" s="4384"/>
      <c r="H502" s="4384"/>
      <c r="I502" s="4384"/>
      <c r="J502" s="4384"/>
      <c r="K502" s="4384"/>
      <c r="L502" s="4384"/>
      <c r="M502" s="4384"/>
      <c r="N502" s="4384"/>
      <c r="O502" s="4384"/>
      <c r="P502" s="4384"/>
      <c r="Q502" s="4384"/>
      <c r="R502" s="4384"/>
      <c r="S502" s="4384"/>
      <c r="T502" s="4384"/>
      <c r="U502" s="4384"/>
      <c r="V502" s="4384"/>
      <c r="W502" s="4384"/>
      <c r="X502" s="4384"/>
      <c r="Y502" s="4384"/>
      <c r="Z502" s="4384"/>
      <c r="AA502" s="4384"/>
      <c r="AB502" s="4384"/>
      <c r="AC502" s="4384"/>
      <c r="AD502" s="4384"/>
      <c r="AE502" s="4384"/>
      <c r="AF502" s="4384"/>
      <c r="AG502" s="4384"/>
      <c r="AH502" s="4384"/>
      <c r="AI502" s="4384"/>
      <c r="AJ502" s="4193"/>
    </row>
    <row r="503" spans="1:36" ht="15.75" customHeight="1">
      <c r="A503" s="4917" t="s">
        <v>152</v>
      </c>
      <c r="B503" s="4918"/>
      <c r="C503" s="4918"/>
      <c r="D503" s="4918"/>
      <c r="E503" s="4918"/>
      <c r="F503" s="4918"/>
      <c r="G503" s="4918"/>
      <c r="H503" s="4918"/>
      <c r="I503" s="4918"/>
      <c r="J503" s="4918"/>
      <c r="K503" s="4918"/>
      <c r="L503" s="4918"/>
      <c r="M503" s="4918"/>
      <c r="N503" s="4918"/>
      <c r="O503" s="4918"/>
      <c r="P503" s="4918"/>
      <c r="Q503" s="4918"/>
      <c r="R503" s="4918"/>
      <c r="S503" s="4918"/>
      <c r="T503" s="4918"/>
      <c r="U503" s="4918"/>
      <c r="V503" s="4918"/>
      <c r="W503" s="4918"/>
      <c r="X503" s="4918"/>
      <c r="Y503" s="4918"/>
      <c r="Z503" s="4918"/>
      <c r="AA503" s="4918"/>
      <c r="AB503" s="4918"/>
      <c r="AC503" s="4918"/>
      <c r="AD503" s="4918"/>
      <c r="AE503" s="4918"/>
      <c r="AF503" s="4918"/>
      <c r="AG503" s="4918"/>
      <c r="AH503" s="4918"/>
      <c r="AI503" s="4918"/>
      <c r="AJ503" s="4918"/>
    </row>
    <row r="504" spans="1:36" ht="21" customHeight="1">
      <c r="A504" s="1542">
        <v>1</v>
      </c>
      <c r="B504" s="1556" t="s">
        <v>154</v>
      </c>
      <c r="C504" s="1551" t="s">
        <v>153</v>
      </c>
      <c r="D504" s="1557">
        <v>0.69</v>
      </c>
      <c r="E504" s="1553">
        <v>108</v>
      </c>
      <c r="F504" s="1544">
        <f t="shared" ref="F504:F506" si="122">D504*E504</f>
        <v>74.52</v>
      </c>
      <c r="G504" s="1544"/>
      <c r="H504" s="1544"/>
      <c r="I504" s="1542">
        <v>2021</v>
      </c>
      <c r="J504" s="1558">
        <v>45017</v>
      </c>
      <c r="K504" s="1547"/>
      <c r="L504" s="1559">
        <v>8</v>
      </c>
      <c r="M504" s="97">
        <v>44202</v>
      </c>
      <c r="N504" s="1550">
        <v>6</v>
      </c>
      <c r="O504" s="1560">
        <v>27</v>
      </c>
      <c r="P504" s="1561">
        <v>25</v>
      </c>
      <c r="Q504" s="1544"/>
      <c r="R504" s="1544"/>
      <c r="S504" s="1544"/>
      <c r="T504" s="1544"/>
      <c r="U504" s="1552"/>
      <c r="V504" s="1553"/>
      <c r="W504" s="1553"/>
      <c r="X504" s="1544"/>
      <c r="Y504" s="1544"/>
      <c r="Z504" s="1544"/>
      <c r="AA504" s="1544"/>
      <c r="AB504" s="1544"/>
      <c r="AC504" s="1507">
        <f>E504+G504-N504-O504-AA504-P504-Q504-R504-S504-T504-U504-V504-W504-X504-Y504</f>
        <v>50</v>
      </c>
      <c r="AD504" s="1508">
        <f>D504*AC504</f>
        <v>34.5</v>
      </c>
      <c r="AE504" s="14">
        <f>(J504-"01.04.2023")/30</f>
        <v>0</v>
      </c>
      <c r="AF504" s="14">
        <f>(N504+O504+P504+Q504+R504+S504+T504+U504+V504+W504+X504+Y504)/3</f>
        <v>19.333333333333332</v>
      </c>
      <c r="AG504" s="14">
        <f>AC504/AF504</f>
        <v>2.5862068965517242</v>
      </c>
      <c r="AH504" s="14">
        <f>AG504-AE504</f>
        <v>2.5862068965517242</v>
      </c>
      <c r="AI504" s="14">
        <f>AC504-(AE504*AF504)</f>
        <v>50</v>
      </c>
      <c r="AJ504" s="1554"/>
    </row>
    <row r="505" spans="1:36" ht="38.25" customHeight="1">
      <c r="A505" s="1542">
        <v>2</v>
      </c>
      <c r="B505" s="1556" t="s">
        <v>155</v>
      </c>
      <c r="C505" s="1551" t="s">
        <v>156</v>
      </c>
      <c r="D505" s="1557">
        <v>613.49</v>
      </c>
      <c r="E505" s="1553">
        <v>779</v>
      </c>
      <c r="F505" s="1544">
        <f t="shared" si="122"/>
        <v>477908.71</v>
      </c>
      <c r="G505" s="1544"/>
      <c r="H505" s="1544"/>
      <c r="I505" s="1542">
        <v>2021</v>
      </c>
      <c r="J505" s="1558">
        <v>45017</v>
      </c>
      <c r="K505" s="1547"/>
      <c r="L505" s="1559">
        <v>8</v>
      </c>
      <c r="M505" s="97">
        <v>44202</v>
      </c>
      <c r="N505" s="1550">
        <v>9</v>
      </c>
      <c r="O505" s="1560">
        <v>0</v>
      </c>
      <c r="P505" s="1561">
        <v>0</v>
      </c>
      <c r="Q505" s="1544"/>
      <c r="R505" s="1544"/>
      <c r="S505" s="1544"/>
      <c r="T505" s="1544"/>
      <c r="U505" s="1552"/>
      <c r="V505" s="1553"/>
      <c r="W505" s="1553"/>
      <c r="X505" s="1544"/>
      <c r="Y505" s="1544"/>
      <c r="Z505" s="1544"/>
      <c r="AA505" s="1544"/>
      <c r="AB505" s="1544"/>
      <c r="AC505" s="1507">
        <f>E505+G505-N505-O505-AA505-P505-Q505-R505-S505-T505-U505-V505-W505-X505-Y505</f>
        <v>770</v>
      </c>
      <c r="AD505" s="1508">
        <f>D505*AC505</f>
        <v>472387.3</v>
      </c>
      <c r="AE505" s="14">
        <f>(J505-"01.04.2023")/30</f>
        <v>0</v>
      </c>
      <c r="AF505" s="14">
        <f>(N505+O505+P505+Q505+R505+S505+T505+U505+V505+W505+X505+Y505)/3</f>
        <v>3</v>
      </c>
      <c r="AG505" s="14">
        <f>AC505/AF505</f>
        <v>256.66666666666669</v>
      </c>
      <c r="AH505" s="14">
        <f>AG505-AE505</f>
        <v>256.66666666666669</v>
      </c>
      <c r="AI505" s="14">
        <f>AC505-(AE505*AF505)</f>
        <v>770</v>
      </c>
      <c r="AJ505" s="1554"/>
    </row>
    <row r="506" spans="1:36" ht="27" customHeight="1">
      <c r="A506" s="1542">
        <v>3</v>
      </c>
      <c r="B506" s="1556" t="s">
        <v>157</v>
      </c>
      <c r="C506" s="1551" t="s">
        <v>153</v>
      </c>
      <c r="D506" s="1557">
        <v>1.39</v>
      </c>
      <c r="E506" s="1553">
        <v>10767</v>
      </c>
      <c r="F506" s="1544">
        <f t="shared" si="122"/>
        <v>14966.13</v>
      </c>
      <c r="G506" s="1544"/>
      <c r="H506" s="1544"/>
      <c r="I506" s="1542">
        <v>2021</v>
      </c>
      <c r="J506" s="1558">
        <v>45352</v>
      </c>
      <c r="K506" s="1544"/>
      <c r="L506" s="1559">
        <v>8</v>
      </c>
      <c r="M506" s="97">
        <v>44202</v>
      </c>
      <c r="N506" s="1550">
        <v>0</v>
      </c>
      <c r="O506" s="1560">
        <v>1015</v>
      </c>
      <c r="P506" s="1561">
        <v>140</v>
      </c>
      <c r="Q506" s="1544"/>
      <c r="R506" s="1544"/>
      <c r="S506" s="1544"/>
      <c r="T506" s="1544"/>
      <c r="U506" s="1552"/>
      <c r="V506" s="1553"/>
      <c r="W506" s="1553"/>
      <c r="X506" s="1544"/>
      <c r="Y506" s="1544"/>
      <c r="Z506" s="1544"/>
      <c r="AA506" s="1544"/>
      <c r="AB506" s="1544"/>
      <c r="AC506" s="1507">
        <f>E506+G506-N506-O506-AA506-P506-Q506-R506-S506-T506-U506-V506-W506-X506-Y506</f>
        <v>9612</v>
      </c>
      <c r="AD506" s="1508">
        <f>D506*AC506</f>
        <v>13360.679999999998</v>
      </c>
      <c r="AE506" s="14">
        <f>(J506-"01.04.2023")/30</f>
        <v>11.166666666666666</v>
      </c>
      <c r="AF506" s="14">
        <f>(N506+O506+P506+Q506+R506+S506+T506+U506+V506+W506+X506+Y506)/3</f>
        <v>385</v>
      </c>
      <c r="AG506" s="14">
        <f>AC506/AF506</f>
        <v>24.966233766233767</v>
      </c>
      <c r="AH506" s="14">
        <f>AG506-AE506</f>
        <v>13.799567099567101</v>
      </c>
      <c r="AI506" s="14">
        <f>AC506-(AE506*AF506)</f>
        <v>5312.8333333333339</v>
      </c>
      <c r="AJ506" s="1554"/>
    </row>
    <row r="507" spans="1:36" ht="15.75" customHeight="1">
      <c r="A507" s="4917" t="s">
        <v>158</v>
      </c>
      <c r="B507" s="4918"/>
      <c r="C507" s="4918"/>
      <c r="D507" s="4918"/>
      <c r="E507" s="4918"/>
      <c r="F507" s="4918"/>
      <c r="G507" s="4918"/>
      <c r="H507" s="4918"/>
      <c r="I507" s="4918"/>
      <c r="J507" s="4918"/>
      <c r="K507" s="4918"/>
      <c r="L507" s="4918"/>
      <c r="M507" s="4918"/>
      <c r="N507" s="4918"/>
      <c r="O507" s="4918"/>
      <c r="P507" s="4918"/>
      <c r="Q507" s="4918"/>
      <c r="R507" s="4918"/>
      <c r="S507" s="4918"/>
      <c r="T507" s="4918"/>
      <c r="U507" s="4918"/>
      <c r="V507" s="4918"/>
      <c r="W507" s="4918"/>
      <c r="X507" s="4918"/>
      <c r="Y507" s="4918"/>
      <c r="Z507" s="4918"/>
      <c r="AA507" s="4918"/>
      <c r="AB507" s="4918"/>
      <c r="AC507" s="4918"/>
      <c r="AD507" s="4918"/>
      <c r="AE507" s="4918"/>
      <c r="AF507" s="4918"/>
      <c r="AG507" s="4918"/>
      <c r="AH507" s="4918"/>
      <c r="AI507" s="4918"/>
      <c r="AJ507" s="4918"/>
    </row>
    <row r="508" spans="1:36" ht="15.75" customHeight="1">
      <c r="A508" s="1542">
        <v>1</v>
      </c>
      <c r="B508" s="1563" t="s">
        <v>159</v>
      </c>
      <c r="C508" s="1542" t="s">
        <v>78</v>
      </c>
      <c r="D508" s="1542">
        <v>6.8250000000000002</v>
      </c>
      <c r="E508" s="1564">
        <v>11</v>
      </c>
      <c r="F508" s="1565">
        <f>D508*E508</f>
        <v>75.075000000000003</v>
      </c>
      <c r="G508" s="1542"/>
      <c r="H508" s="1542"/>
      <c r="I508" s="1551">
        <v>2021</v>
      </c>
      <c r="J508" s="1566">
        <v>45200</v>
      </c>
      <c r="K508" s="1542"/>
      <c r="L508" s="1542"/>
      <c r="M508" s="1542"/>
      <c r="N508" s="1567">
        <v>0</v>
      </c>
      <c r="O508" s="1560">
        <v>1</v>
      </c>
      <c r="P508" s="1561">
        <v>0</v>
      </c>
      <c r="Q508" s="1542"/>
      <c r="R508" s="1542"/>
      <c r="S508" s="1542"/>
      <c r="T508" s="1542"/>
      <c r="U508" s="1568"/>
      <c r="V508" s="1551"/>
      <c r="W508" s="1551"/>
      <c r="X508" s="1550"/>
      <c r="Y508" s="1542"/>
      <c r="Z508" s="1542"/>
      <c r="AA508" s="1542"/>
      <c r="AB508" s="1542"/>
      <c r="AC508" s="1507">
        <f t="shared" ref="AC508:AC533" si="123">E508+G508-N508-O508-AA508-P508-Q508-R508-S508-T508-U508-V508-W508-X508-Y508</f>
        <v>10</v>
      </c>
      <c r="AD508" s="1508">
        <f t="shared" ref="AD508:AD533" si="124">D508*AC508</f>
        <v>68.25</v>
      </c>
      <c r="AE508" s="14">
        <f t="shared" ref="AE508:AE533" si="125">(J508-"01.04.2023")/30</f>
        <v>6.1</v>
      </c>
      <c r="AF508" s="14">
        <f t="shared" ref="AF508:AF533" si="126">(N508+O508+P508+Q508+R508+S508+T508+U508+V508+W508+X508+Y508)/3</f>
        <v>0.33333333333333331</v>
      </c>
      <c r="AG508" s="14">
        <f t="shared" ref="AG508:AG533" si="127">AC508/AF508</f>
        <v>30</v>
      </c>
      <c r="AH508" s="14">
        <f t="shared" ref="AH508:AH533" si="128">AG508-AE508</f>
        <v>23.9</v>
      </c>
      <c r="AI508" s="14">
        <f t="shared" ref="AI508:AI533" si="129">AC508-(AE508*AF508)</f>
        <v>7.9666666666666668</v>
      </c>
      <c r="AJ508" s="1542"/>
    </row>
    <row r="509" spans="1:36" ht="15.75" customHeight="1">
      <c r="A509" s="1542">
        <f>A508+1</f>
        <v>2</v>
      </c>
      <c r="B509" s="1563" t="s">
        <v>837</v>
      </c>
      <c r="C509" s="1542" t="s">
        <v>78</v>
      </c>
      <c r="D509" s="1542">
        <v>29.4</v>
      </c>
      <c r="E509" s="1569">
        <v>598</v>
      </c>
      <c r="F509" s="1565">
        <f t="shared" ref="F509:F533" si="130">D509*E509</f>
        <v>17581.2</v>
      </c>
      <c r="G509" s="1542"/>
      <c r="H509" s="1542"/>
      <c r="I509" s="1551">
        <v>2021</v>
      </c>
      <c r="J509" s="1566">
        <v>45200</v>
      </c>
      <c r="K509" s="1542"/>
      <c r="L509" s="1542"/>
      <c r="M509" s="1542"/>
      <c r="N509" s="1570">
        <v>96</v>
      </c>
      <c r="O509" s="1560">
        <v>135</v>
      </c>
      <c r="P509" s="1561">
        <v>39</v>
      </c>
      <c r="Q509" s="1542"/>
      <c r="R509" s="1542"/>
      <c r="S509" s="1542"/>
      <c r="T509" s="1542"/>
      <c r="U509" s="1568"/>
      <c r="V509" s="1551"/>
      <c r="W509" s="1551"/>
      <c r="X509" s="1550"/>
      <c r="Y509" s="1542"/>
      <c r="Z509" s="1542"/>
      <c r="AA509" s="1542"/>
      <c r="AB509" s="1542"/>
      <c r="AC509" s="1507">
        <f t="shared" si="123"/>
        <v>328</v>
      </c>
      <c r="AD509" s="1508">
        <f t="shared" si="124"/>
        <v>9643.1999999999989</v>
      </c>
      <c r="AE509" s="14">
        <f t="shared" si="125"/>
        <v>6.1</v>
      </c>
      <c r="AF509" s="14">
        <f t="shared" si="126"/>
        <v>90</v>
      </c>
      <c r="AG509" s="14">
        <f t="shared" si="127"/>
        <v>3.6444444444444444</v>
      </c>
      <c r="AH509" s="14">
        <f t="shared" si="128"/>
        <v>-2.4555555555555553</v>
      </c>
      <c r="AI509" s="14">
        <f t="shared" si="129"/>
        <v>-221</v>
      </c>
      <c r="AJ509" s="1542"/>
    </row>
    <row r="510" spans="1:36" ht="15.75" customHeight="1">
      <c r="A510" s="1542">
        <f t="shared" ref="A510:A531" si="131">A509+1</f>
        <v>3</v>
      </c>
      <c r="B510" s="1563" t="s">
        <v>160</v>
      </c>
      <c r="C510" s="1542" t="s">
        <v>78</v>
      </c>
      <c r="D510" s="1542">
        <v>0.82299999999999995</v>
      </c>
      <c r="E510" s="1569">
        <v>7850</v>
      </c>
      <c r="F510" s="1565">
        <f t="shared" si="130"/>
        <v>6460.5499999999993</v>
      </c>
      <c r="G510" s="1542"/>
      <c r="H510" s="1542"/>
      <c r="I510" s="1551">
        <v>2021</v>
      </c>
      <c r="J510" s="1566">
        <v>45170</v>
      </c>
      <c r="K510" s="1542"/>
      <c r="L510" s="1542"/>
      <c r="M510" s="1542"/>
      <c r="N510" s="1570">
        <v>582</v>
      </c>
      <c r="O510" s="1560">
        <v>101</v>
      </c>
      <c r="P510" s="1561">
        <v>1105</v>
      </c>
      <c r="Q510" s="1542"/>
      <c r="R510" s="1542"/>
      <c r="S510" s="1542"/>
      <c r="T510" s="1542"/>
      <c r="U510" s="1568"/>
      <c r="V510" s="1551"/>
      <c r="W510" s="1551"/>
      <c r="X510" s="1550"/>
      <c r="Y510" s="1542"/>
      <c r="Z510" s="1542"/>
      <c r="AA510" s="1542"/>
      <c r="AB510" s="1542"/>
      <c r="AC510" s="1507">
        <f t="shared" si="123"/>
        <v>6062</v>
      </c>
      <c r="AD510" s="1508">
        <f t="shared" si="124"/>
        <v>4989.0259999999998</v>
      </c>
      <c r="AE510" s="14">
        <f t="shared" si="125"/>
        <v>5.0999999999999996</v>
      </c>
      <c r="AF510" s="14">
        <f t="shared" si="126"/>
        <v>596</v>
      </c>
      <c r="AG510" s="14">
        <f t="shared" si="127"/>
        <v>10.171140939597315</v>
      </c>
      <c r="AH510" s="14">
        <f t="shared" si="128"/>
        <v>5.0711409395973153</v>
      </c>
      <c r="AI510" s="14">
        <f t="shared" si="129"/>
        <v>3022.4</v>
      </c>
      <c r="AJ510" s="1542"/>
    </row>
    <row r="511" spans="1:36" ht="15.75" customHeight="1">
      <c r="A511" s="1555">
        <v>2</v>
      </c>
      <c r="B511" s="1563" t="s">
        <v>161</v>
      </c>
      <c r="C511" s="1542" t="s">
        <v>78</v>
      </c>
      <c r="D511" s="1542">
        <v>176.738</v>
      </c>
      <c r="E511" s="1569">
        <v>241</v>
      </c>
      <c r="F511" s="1565">
        <f t="shared" si="130"/>
        <v>42593.858</v>
      </c>
      <c r="G511" s="1542"/>
      <c r="H511" s="1542"/>
      <c r="I511" s="1551">
        <v>2021</v>
      </c>
      <c r="J511" s="1566">
        <v>45839</v>
      </c>
      <c r="K511" s="1542"/>
      <c r="L511" s="1542"/>
      <c r="M511" s="1542"/>
      <c r="N511" s="1570">
        <v>6</v>
      </c>
      <c r="O511" s="1560">
        <v>3</v>
      </c>
      <c r="P511" s="1561">
        <v>1</v>
      </c>
      <c r="Q511" s="1542"/>
      <c r="R511" s="1542"/>
      <c r="S511" s="1542"/>
      <c r="T511" s="1542"/>
      <c r="U511" s="1568"/>
      <c r="V511" s="1551"/>
      <c r="W511" s="1551"/>
      <c r="X511" s="1550"/>
      <c r="Y511" s="1542"/>
      <c r="Z511" s="1542"/>
      <c r="AA511" s="1542"/>
      <c r="AB511" s="1542"/>
      <c r="AC511" s="1507">
        <f t="shared" si="123"/>
        <v>231</v>
      </c>
      <c r="AD511" s="1508">
        <f t="shared" si="124"/>
        <v>40826.478000000003</v>
      </c>
      <c r="AE511" s="14">
        <f t="shared" si="125"/>
        <v>27.4</v>
      </c>
      <c r="AF511" s="14">
        <f t="shared" si="126"/>
        <v>3.3333333333333335</v>
      </c>
      <c r="AG511" s="14">
        <f t="shared" si="127"/>
        <v>69.3</v>
      </c>
      <c r="AH511" s="14">
        <f t="shared" si="128"/>
        <v>41.9</v>
      </c>
      <c r="AI511" s="14">
        <f t="shared" si="129"/>
        <v>139.66666666666669</v>
      </c>
      <c r="AJ511" s="1542"/>
    </row>
    <row r="512" spans="1:36" ht="15.75" customHeight="1">
      <c r="A512" s="1555">
        <f t="shared" ref="A512" si="132">A511+1</f>
        <v>3</v>
      </c>
      <c r="B512" s="1563" t="s">
        <v>162</v>
      </c>
      <c r="C512" s="1542" t="s">
        <v>78</v>
      </c>
      <c r="D512" s="1542">
        <v>325.19799999999998</v>
      </c>
      <c r="E512" s="1571">
        <v>158</v>
      </c>
      <c r="F512" s="1565">
        <f t="shared" si="130"/>
        <v>51381.284</v>
      </c>
      <c r="G512" s="1542"/>
      <c r="H512" s="1542"/>
      <c r="I512" s="1551">
        <v>2021</v>
      </c>
      <c r="J512" s="1566">
        <v>45474</v>
      </c>
      <c r="K512" s="1542"/>
      <c r="L512" s="1542"/>
      <c r="M512" s="1542"/>
      <c r="N512" s="1572">
        <v>0</v>
      </c>
      <c r="O512" s="1560">
        <v>2</v>
      </c>
      <c r="P512" s="1561">
        <v>0</v>
      </c>
      <c r="Q512" s="1542"/>
      <c r="R512" s="1542"/>
      <c r="S512" s="1542"/>
      <c r="T512" s="1542"/>
      <c r="U512" s="1568"/>
      <c r="V512" s="1551"/>
      <c r="W512" s="1551"/>
      <c r="X512" s="1550"/>
      <c r="Y512" s="1542"/>
      <c r="Z512" s="1542"/>
      <c r="AA512" s="1542"/>
      <c r="AB512" s="1542"/>
      <c r="AC512" s="1507">
        <f t="shared" si="123"/>
        <v>156</v>
      </c>
      <c r="AD512" s="1508">
        <f t="shared" si="124"/>
        <v>50730.887999999999</v>
      </c>
      <c r="AE512" s="14">
        <f t="shared" si="125"/>
        <v>15.233333333333333</v>
      </c>
      <c r="AF512" s="14">
        <f t="shared" si="126"/>
        <v>0.66666666666666663</v>
      </c>
      <c r="AG512" s="14">
        <f t="shared" si="127"/>
        <v>234</v>
      </c>
      <c r="AH512" s="14">
        <f t="shared" si="128"/>
        <v>218.76666666666668</v>
      </c>
      <c r="AI512" s="14">
        <f t="shared" si="129"/>
        <v>145.84444444444443</v>
      </c>
      <c r="AJ512" s="1542"/>
    </row>
    <row r="513" spans="1:36" ht="15.75" customHeight="1">
      <c r="A513" s="1555">
        <f t="shared" si="131"/>
        <v>4</v>
      </c>
      <c r="B513" s="1563" t="s">
        <v>163</v>
      </c>
      <c r="C513" s="1542" t="s">
        <v>78</v>
      </c>
      <c r="D513" s="1542">
        <v>246.75</v>
      </c>
      <c r="E513" s="1569">
        <v>154</v>
      </c>
      <c r="F513" s="1565">
        <f t="shared" si="130"/>
        <v>37999.5</v>
      </c>
      <c r="G513" s="1542"/>
      <c r="H513" s="1542"/>
      <c r="I513" s="1551">
        <v>2021</v>
      </c>
      <c r="J513" s="1566">
        <v>45139</v>
      </c>
      <c r="K513" s="1542"/>
      <c r="L513" s="1542"/>
      <c r="M513" s="1542"/>
      <c r="N513" s="1570">
        <v>16</v>
      </c>
      <c r="O513" s="1560">
        <v>26</v>
      </c>
      <c r="P513" s="1561">
        <v>18</v>
      </c>
      <c r="Q513" s="1542"/>
      <c r="R513" s="1542"/>
      <c r="S513" s="1542"/>
      <c r="T513" s="1542"/>
      <c r="U513" s="1568"/>
      <c r="V513" s="1551"/>
      <c r="W513" s="1551"/>
      <c r="X513" s="1550"/>
      <c r="Y513" s="1542"/>
      <c r="Z513" s="1542"/>
      <c r="AA513" s="1542"/>
      <c r="AB513" s="1542"/>
      <c r="AC513" s="1507">
        <f t="shared" si="123"/>
        <v>94</v>
      </c>
      <c r="AD513" s="1508">
        <f t="shared" si="124"/>
        <v>23194.5</v>
      </c>
      <c r="AE513" s="14">
        <f t="shared" si="125"/>
        <v>4.0666666666666664</v>
      </c>
      <c r="AF513" s="14">
        <f t="shared" si="126"/>
        <v>20</v>
      </c>
      <c r="AG513" s="14">
        <f t="shared" si="127"/>
        <v>4.7</v>
      </c>
      <c r="AH513" s="14">
        <f t="shared" si="128"/>
        <v>0.63333333333333375</v>
      </c>
      <c r="AI513" s="14">
        <f t="shared" si="129"/>
        <v>12.666666666666671</v>
      </c>
      <c r="AJ513" s="1542"/>
    </row>
    <row r="514" spans="1:36" ht="15.75" customHeight="1">
      <c r="A514" s="1555">
        <v>3</v>
      </c>
      <c r="B514" s="1563" t="s">
        <v>6927</v>
      </c>
      <c r="C514" s="1542" t="s">
        <v>78</v>
      </c>
      <c r="D514" s="1542">
        <v>1.68</v>
      </c>
      <c r="E514" s="1569">
        <v>1920</v>
      </c>
      <c r="F514" s="1565">
        <f t="shared" si="130"/>
        <v>3225.6</v>
      </c>
      <c r="G514" s="1542"/>
      <c r="H514" s="1542"/>
      <c r="I514" s="1551">
        <v>2021</v>
      </c>
      <c r="J514" s="1566">
        <v>45170</v>
      </c>
      <c r="K514" s="1542"/>
      <c r="L514" s="1542"/>
      <c r="M514" s="1542"/>
      <c r="N514" s="1570">
        <v>100</v>
      </c>
      <c r="O514" s="1560">
        <v>187</v>
      </c>
      <c r="P514" s="1561">
        <v>67</v>
      </c>
      <c r="Q514" s="1542"/>
      <c r="R514" s="1542"/>
      <c r="S514" s="1542"/>
      <c r="T514" s="1542"/>
      <c r="U514" s="1568"/>
      <c r="V514" s="1551"/>
      <c r="W514" s="1551"/>
      <c r="X514" s="1550"/>
      <c r="Y514" s="1542"/>
      <c r="Z514" s="1542"/>
      <c r="AA514" s="1542"/>
      <c r="AB514" s="1542"/>
      <c r="AC514" s="1507">
        <f t="shared" si="123"/>
        <v>1566</v>
      </c>
      <c r="AD514" s="1508">
        <f t="shared" si="124"/>
        <v>2630.88</v>
      </c>
      <c r="AE514" s="14">
        <f t="shared" si="125"/>
        <v>5.0999999999999996</v>
      </c>
      <c r="AF514" s="14">
        <f t="shared" si="126"/>
        <v>118</v>
      </c>
      <c r="AG514" s="14">
        <f t="shared" si="127"/>
        <v>13.271186440677965</v>
      </c>
      <c r="AH514" s="14">
        <f t="shared" si="128"/>
        <v>8.1711864406779657</v>
      </c>
      <c r="AI514" s="14">
        <f t="shared" si="129"/>
        <v>964.2</v>
      </c>
      <c r="AJ514" s="1542"/>
    </row>
    <row r="515" spans="1:36" ht="15.75" customHeight="1">
      <c r="A515" s="1555">
        <f t="shared" ref="A515" si="133">A514+1</f>
        <v>4</v>
      </c>
      <c r="B515" s="1563" t="s">
        <v>6928</v>
      </c>
      <c r="C515" s="1542" t="s">
        <v>78</v>
      </c>
      <c r="D515" s="1542">
        <v>0.94499999999999995</v>
      </c>
      <c r="E515" s="1569">
        <v>21560</v>
      </c>
      <c r="F515" s="1565">
        <f t="shared" si="130"/>
        <v>20374.2</v>
      </c>
      <c r="G515" s="1542"/>
      <c r="H515" s="1542"/>
      <c r="I515" s="1551">
        <v>2021</v>
      </c>
      <c r="J515" s="1566">
        <v>45597</v>
      </c>
      <c r="K515" s="1542"/>
      <c r="L515" s="1542"/>
      <c r="M515" s="1542"/>
      <c r="N515" s="1570">
        <v>190</v>
      </c>
      <c r="O515" s="1560">
        <v>270</v>
      </c>
      <c r="P515" s="1561">
        <v>60</v>
      </c>
      <c r="Q515" s="1542"/>
      <c r="R515" s="1542"/>
      <c r="S515" s="1542"/>
      <c r="T515" s="1542"/>
      <c r="U515" s="1568"/>
      <c r="V515" s="1551"/>
      <c r="W515" s="1551"/>
      <c r="X515" s="1550"/>
      <c r="Y515" s="1542"/>
      <c r="Z515" s="1542"/>
      <c r="AA515" s="1542"/>
      <c r="AB515" s="1542"/>
      <c r="AC515" s="1507">
        <f t="shared" si="123"/>
        <v>21040</v>
      </c>
      <c r="AD515" s="1508">
        <f t="shared" si="124"/>
        <v>19882.8</v>
      </c>
      <c r="AE515" s="14">
        <f t="shared" si="125"/>
        <v>19.333333333333332</v>
      </c>
      <c r="AF515" s="14">
        <f t="shared" si="126"/>
        <v>173.33333333333334</v>
      </c>
      <c r="AG515" s="14">
        <f t="shared" si="127"/>
        <v>121.38461538461537</v>
      </c>
      <c r="AH515" s="14">
        <f t="shared" si="128"/>
        <v>102.05128205128204</v>
      </c>
      <c r="AI515" s="14">
        <f t="shared" si="129"/>
        <v>17688.888888888891</v>
      </c>
      <c r="AJ515" s="1542"/>
    </row>
    <row r="516" spans="1:36" ht="15.75" customHeight="1">
      <c r="A516" s="1555">
        <f t="shared" si="131"/>
        <v>5</v>
      </c>
      <c r="B516" s="1563" t="s">
        <v>6929</v>
      </c>
      <c r="C516" s="1542" t="s">
        <v>78</v>
      </c>
      <c r="D516" s="1542">
        <v>18.2</v>
      </c>
      <c r="E516" s="1569">
        <v>1645</v>
      </c>
      <c r="F516" s="1565">
        <f t="shared" si="130"/>
        <v>29939</v>
      </c>
      <c r="G516" s="1542"/>
      <c r="H516" s="1542"/>
      <c r="I516" s="1551">
        <v>2021</v>
      </c>
      <c r="J516" s="1566">
        <v>45231</v>
      </c>
      <c r="K516" s="1542"/>
      <c r="L516" s="1542"/>
      <c r="M516" s="1542"/>
      <c r="N516" s="1570">
        <v>530</v>
      </c>
      <c r="O516" s="1560">
        <v>434</v>
      </c>
      <c r="P516" s="1561">
        <v>178</v>
      </c>
      <c r="Q516" s="1542"/>
      <c r="R516" s="1542"/>
      <c r="S516" s="1542"/>
      <c r="T516" s="1542"/>
      <c r="U516" s="1568"/>
      <c r="V516" s="1551"/>
      <c r="W516" s="1551"/>
      <c r="X516" s="1550"/>
      <c r="Y516" s="1542"/>
      <c r="Z516" s="1542"/>
      <c r="AA516" s="1542"/>
      <c r="AB516" s="1542"/>
      <c r="AC516" s="1507">
        <f t="shared" si="123"/>
        <v>503</v>
      </c>
      <c r="AD516" s="1508">
        <f t="shared" si="124"/>
        <v>9154.6</v>
      </c>
      <c r="AE516" s="14">
        <f t="shared" si="125"/>
        <v>7.1333333333333337</v>
      </c>
      <c r="AF516" s="14">
        <f t="shared" si="126"/>
        <v>380.66666666666669</v>
      </c>
      <c r="AG516" s="14">
        <f t="shared" si="127"/>
        <v>1.3213660245183887</v>
      </c>
      <c r="AH516" s="14">
        <f t="shared" si="128"/>
        <v>-5.8119673088149453</v>
      </c>
      <c r="AI516" s="14">
        <f t="shared" si="129"/>
        <v>-2212.4222222222224</v>
      </c>
      <c r="AJ516" s="1542"/>
    </row>
    <row r="517" spans="1:36" ht="15.75" customHeight="1">
      <c r="A517" s="1555">
        <v>4</v>
      </c>
      <c r="B517" s="1563" t="s">
        <v>164</v>
      </c>
      <c r="C517" s="1542" t="s">
        <v>78</v>
      </c>
      <c r="D517" s="1542">
        <v>79.959999999999994</v>
      </c>
      <c r="E517" s="1564">
        <v>365</v>
      </c>
      <c r="F517" s="1565">
        <f t="shared" si="130"/>
        <v>29185.399999999998</v>
      </c>
      <c r="G517" s="1542"/>
      <c r="H517" s="1542"/>
      <c r="I517" s="1551">
        <v>2021</v>
      </c>
      <c r="J517" s="1566">
        <v>45231</v>
      </c>
      <c r="K517" s="1542"/>
      <c r="L517" s="1542"/>
      <c r="M517" s="1542"/>
      <c r="N517" s="1567">
        <v>126</v>
      </c>
      <c r="O517" s="1560">
        <v>93</v>
      </c>
      <c r="P517" s="1561">
        <v>74</v>
      </c>
      <c r="Q517" s="1542"/>
      <c r="R517" s="1542"/>
      <c r="S517" s="1542"/>
      <c r="T517" s="1542"/>
      <c r="U517" s="1568"/>
      <c r="V517" s="1551"/>
      <c r="W517" s="1551"/>
      <c r="X517" s="1550"/>
      <c r="Y517" s="1542"/>
      <c r="Z517" s="1542"/>
      <c r="AA517" s="1542"/>
      <c r="AB517" s="1542"/>
      <c r="AC517" s="1507">
        <f t="shared" si="123"/>
        <v>72</v>
      </c>
      <c r="AD517" s="1508">
        <f t="shared" si="124"/>
        <v>5757.12</v>
      </c>
      <c r="AE517" s="14">
        <f t="shared" si="125"/>
        <v>7.1333333333333337</v>
      </c>
      <c r="AF517" s="14">
        <f t="shared" si="126"/>
        <v>97.666666666666671</v>
      </c>
      <c r="AG517" s="14">
        <f t="shared" si="127"/>
        <v>0.73720136518771329</v>
      </c>
      <c r="AH517" s="14">
        <f t="shared" si="128"/>
        <v>-6.3961319681456201</v>
      </c>
      <c r="AI517" s="14">
        <f t="shared" si="129"/>
        <v>-624.68888888888898</v>
      </c>
      <c r="AJ517" s="1542"/>
    </row>
    <row r="518" spans="1:36" ht="15.75" customHeight="1">
      <c r="A518" s="1555">
        <f t="shared" ref="A518" si="134">A517+1</f>
        <v>5</v>
      </c>
      <c r="B518" s="1563" t="s">
        <v>165</v>
      </c>
      <c r="C518" s="1542" t="s">
        <v>78</v>
      </c>
      <c r="D518" s="1542">
        <v>3.7010000000000001</v>
      </c>
      <c r="E518" s="1569">
        <v>5</v>
      </c>
      <c r="F518" s="1565">
        <f t="shared" si="130"/>
        <v>18.504999999999999</v>
      </c>
      <c r="G518" s="1542"/>
      <c r="H518" s="1542"/>
      <c r="I518" s="1551">
        <v>2021</v>
      </c>
      <c r="J518" s="1566">
        <v>45200</v>
      </c>
      <c r="K518" s="1542"/>
      <c r="L518" s="1542"/>
      <c r="M518" s="1542"/>
      <c r="N518" s="1570">
        <v>0</v>
      </c>
      <c r="O518" s="1560">
        <v>0</v>
      </c>
      <c r="P518" s="1561">
        <v>0</v>
      </c>
      <c r="Q518" s="1542"/>
      <c r="R518" s="1542"/>
      <c r="S518" s="1542"/>
      <c r="T518" s="1542"/>
      <c r="U518" s="1568"/>
      <c r="V518" s="1551"/>
      <c r="W518" s="1551"/>
      <c r="X518" s="1550"/>
      <c r="Y518" s="1542"/>
      <c r="Z518" s="1542"/>
      <c r="AA518" s="1542"/>
      <c r="AB518" s="1542"/>
      <c r="AC518" s="1507">
        <f t="shared" si="123"/>
        <v>5</v>
      </c>
      <c r="AD518" s="1508">
        <f t="shared" si="124"/>
        <v>18.504999999999999</v>
      </c>
      <c r="AE518" s="14">
        <f t="shared" si="125"/>
        <v>6.1</v>
      </c>
      <c r="AF518" s="14">
        <f t="shared" si="126"/>
        <v>0</v>
      </c>
      <c r="AG518" s="14" t="e">
        <f t="shared" si="127"/>
        <v>#DIV/0!</v>
      </c>
      <c r="AH518" s="14" t="e">
        <f t="shared" si="128"/>
        <v>#DIV/0!</v>
      </c>
      <c r="AI518" s="14">
        <f t="shared" si="129"/>
        <v>5</v>
      </c>
      <c r="AJ518" s="1542"/>
    </row>
    <row r="519" spans="1:36" ht="15.75" customHeight="1">
      <c r="A519" s="1555">
        <f t="shared" si="131"/>
        <v>6</v>
      </c>
      <c r="B519" s="1563" t="s">
        <v>6930</v>
      </c>
      <c r="C519" s="1542" t="s">
        <v>78</v>
      </c>
      <c r="D519" s="1542">
        <v>6.63</v>
      </c>
      <c r="E519" s="1569">
        <v>149</v>
      </c>
      <c r="F519" s="1565">
        <f t="shared" si="130"/>
        <v>987.87</v>
      </c>
      <c r="G519" s="1542"/>
      <c r="H519" s="1542"/>
      <c r="I519" s="1551">
        <v>2021</v>
      </c>
      <c r="J519" s="1566">
        <v>46174</v>
      </c>
      <c r="K519" s="1542"/>
      <c r="L519" s="1542"/>
      <c r="M519" s="1542"/>
      <c r="N519" s="1573">
        <v>0</v>
      </c>
      <c r="O519" s="1560">
        <v>2</v>
      </c>
      <c r="P519" s="1561">
        <v>0</v>
      </c>
      <c r="Q519" s="1542"/>
      <c r="R519" s="1542"/>
      <c r="S519" s="1542"/>
      <c r="T519" s="1542"/>
      <c r="U519" s="1568"/>
      <c r="V519" s="1551"/>
      <c r="W519" s="1551"/>
      <c r="X519" s="1550"/>
      <c r="Y519" s="1542"/>
      <c r="Z519" s="1542"/>
      <c r="AA519" s="1542"/>
      <c r="AB519" s="1542"/>
      <c r="AC519" s="1507">
        <f t="shared" si="123"/>
        <v>147</v>
      </c>
      <c r="AD519" s="1508">
        <f t="shared" si="124"/>
        <v>974.61</v>
      </c>
      <c r="AE519" s="14">
        <f t="shared" si="125"/>
        <v>38.56666666666667</v>
      </c>
      <c r="AF519" s="14">
        <f t="shared" si="126"/>
        <v>0.66666666666666663</v>
      </c>
      <c r="AG519" s="14">
        <f t="shared" si="127"/>
        <v>220.5</v>
      </c>
      <c r="AH519" s="14">
        <f t="shared" si="128"/>
        <v>181.93333333333334</v>
      </c>
      <c r="AI519" s="14">
        <f t="shared" si="129"/>
        <v>121.28888888888889</v>
      </c>
      <c r="AJ519" s="1542"/>
    </row>
    <row r="520" spans="1:36" ht="15.75" customHeight="1">
      <c r="A520" s="1555">
        <v>5</v>
      </c>
      <c r="B520" s="1563" t="s">
        <v>166</v>
      </c>
      <c r="C520" s="1542" t="s">
        <v>78</v>
      </c>
      <c r="D520" s="1542">
        <v>6.63</v>
      </c>
      <c r="E520" s="1569">
        <v>130</v>
      </c>
      <c r="F520" s="1565">
        <f t="shared" si="130"/>
        <v>861.9</v>
      </c>
      <c r="G520" s="1542"/>
      <c r="H520" s="1542"/>
      <c r="I520" s="1551">
        <v>2021</v>
      </c>
      <c r="J520" s="1566">
        <v>46174</v>
      </c>
      <c r="K520" s="1542"/>
      <c r="L520" s="1542"/>
      <c r="M520" s="1542"/>
      <c r="N520" s="1570">
        <v>7</v>
      </c>
      <c r="O520" s="1560">
        <v>14</v>
      </c>
      <c r="P520" s="1561">
        <v>2</v>
      </c>
      <c r="Q520" s="1542"/>
      <c r="R520" s="1542"/>
      <c r="S520" s="1542"/>
      <c r="T520" s="1542"/>
      <c r="U520" s="1568"/>
      <c r="V520" s="1551"/>
      <c r="W520" s="1551"/>
      <c r="X520" s="1550"/>
      <c r="Y520" s="1542"/>
      <c r="Z520" s="1542"/>
      <c r="AA520" s="1542"/>
      <c r="AB520" s="1542"/>
      <c r="AC520" s="1507">
        <f t="shared" si="123"/>
        <v>107</v>
      </c>
      <c r="AD520" s="1508">
        <f t="shared" si="124"/>
        <v>709.41</v>
      </c>
      <c r="AE520" s="14">
        <f t="shared" si="125"/>
        <v>38.56666666666667</v>
      </c>
      <c r="AF520" s="14">
        <f t="shared" si="126"/>
        <v>7.666666666666667</v>
      </c>
      <c r="AG520" s="14">
        <f t="shared" si="127"/>
        <v>13.956521739130434</v>
      </c>
      <c r="AH520" s="14">
        <f t="shared" si="128"/>
        <v>-24.610144927536236</v>
      </c>
      <c r="AI520" s="14">
        <f t="shared" si="129"/>
        <v>-188.67777777777781</v>
      </c>
      <c r="AJ520" s="1542"/>
    </row>
    <row r="521" spans="1:36" ht="15.75" customHeight="1">
      <c r="A521" s="1555">
        <f t="shared" ref="A521" si="135">A520+1</f>
        <v>6</v>
      </c>
      <c r="B521" s="1563" t="s">
        <v>5935</v>
      </c>
      <c r="C521" s="1542" t="s">
        <v>78</v>
      </c>
      <c r="D521" s="1542">
        <v>6.63</v>
      </c>
      <c r="E521" s="1569">
        <v>150</v>
      </c>
      <c r="F521" s="1565">
        <f t="shared" si="130"/>
        <v>994.5</v>
      </c>
      <c r="G521" s="1542"/>
      <c r="H521" s="1542"/>
      <c r="I521" s="1551">
        <v>2021</v>
      </c>
      <c r="J521" s="1566">
        <v>46113</v>
      </c>
      <c r="K521" s="1542"/>
      <c r="L521" s="1542"/>
      <c r="M521" s="1542"/>
      <c r="N521" s="1570">
        <v>0</v>
      </c>
      <c r="O521" s="1560">
        <v>0</v>
      </c>
      <c r="P521" s="1561">
        <v>0</v>
      </c>
      <c r="Q521" s="1542"/>
      <c r="R521" s="1542"/>
      <c r="S521" s="1542"/>
      <c r="T521" s="1542"/>
      <c r="U521" s="1568"/>
      <c r="V521" s="1551"/>
      <c r="W521" s="1551"/>
      <c r="X521" s="1550"/>
      <c r="Y521" s="1542"/>
      <c r="Z521" s="1542"/>
      <c r="AA521" s="1542"/>
      <c r="AB521" s="1542"/>
      <c r="AC521" s="1507">
        <f t="shared" si="123"/>
        <v>150</v>
      </c>
      <c r="AD521" s="1508">
        <f t="shared" si="124"/>
        <v>994.5</v>
      </c>
      <c r="AE521" s="14">
        <f t="shared" si="125"/>
        <v>36.533333333333331</v>
      </c>
      <c r="AF521" s="14">
        <f t="shared" si="126"/>
        <v>0</v>
      </c>
      <c r="AG521" s="14" t="e">
        <f t="shared" si="127"/>
        <v>#DIV/0!</v>
      </c>
      <c r="AH521" s="14" t="e">
        <f t="shared" si="128"/>
        <v>#DIV/0!</v>
      </c>
      <c r="AI521" s="14">
        <f t="shared" si="129"/>
        <v>150</v>
      </c>
      <c r="AJ521" s="1542"/>
    </row>
    <row r="522" spans="1:36" ht="15.75" customHeight="1">
      <c r="A522" s="1555">
        <f t="shared" si="131"/>
        <v>7</v>
      </c>
      <c r="B522" s="1563" t="s">
        <v>167</v>
      </c>
      <c r="C522" s="1542" t="s">
        <v>78</v>
      </c>
      <c r="D522" s="1542">
        <v>82.95</v>
      </c>
      <c r="E522" s="1569">
        <v>221</v>
      </c>
      <c r="F522" s="1565">
        <f t="shared" si="130"/>
        <v>18331.95</v>
      </c>
      <c r="G522" s="1542"/>
      <c r="H522" s="1542"/>
      <c r="I522" s="1551">
        <v>2021</v>
      </c>
      <c r="J522" s="1566">
        <v>45505</v>
      </c>
      <c r="K522" s="1542"/>
      <c r="L522" s="1542"/>
      <c r="M522" s="1542"/>
      <c r="N522" s="1570">
        <v>0</v>
      </c>
      <c r="O522" s="1560">
        <v>19</v>
      </c>
      <c r="P522" s="1561">
        <v>9</v>
      </c>
      <c r="Q522" s="1542"/>
      <c r="R522" s="1542"/>
      <c r="S522" s="1542"/>
      <c r="T522" s="1542"/>
      <c r="U522" s="1568"/>
      <c r="V522" s="1551"/>
      <c r="W522" s="1551"/>
      <c r="X522" s="1550"/>
      <c r="Y522" s="1542"/>
      <c r="Z522" s="1542"/>
      <c r="AA522" s="1542"/>
      <c r="AB522" s="1542"/>
      <c r="AC522" s="1507">
        <f t="shared" si="123"/>
        <v>193</v>
      </c>
      <c r="AD522" s="1508">
        <f t="shared" si="124"/>
        <v>16009.35</v>
      </c>
      <c r="AE522" s="14">
        <f t="shared" si="125"/>
        <v>16.266666666666666</v>
      </c>
      <c r="AF522" s="14">
        <f t="shared" si="126"/>
        <v>9.3333333333333339</v>
      </c>
      <c r="AG522" s="14">
        <f t="shared" si="127"/>
        <v>20.678571428571427</v>
      </c>
      <c r="AH522" s="14">
        <f t="shared" si="128"/>
        <v>4.4119047619047613</v>
      </c>
      <c r="AI522" s="14">
        <f t="shared" si="129"/>
        <v>41.177777777777777</v>
      </c>
      <c r="AJ522" s="1542"/>
    </row>
    <row r="523" spans="1:36" ht="15.75" customHeight="1">
      <c r="A523" s="1555">
        <v>6</v>
      </c>
      <c r="B523" s="1563" t="s">
        <v>6931</v>
      </c>
      <c r="C523" s="1542" t="s">
        <v>78</v>
      </c>
      <c r="D523" s="1542">
        <v>2.1960000000000002</v>
      </c>
      <c r="E523" s="1569">
        <v>3179</v>
      </c>
      <c r="F523" s="1565">
        <f t="shared" si="130"/>
        <v>6981.0840000000007</v>
      </c>
      <c r="G523" s="1542"/>
      <c r="H523" s="1542"/>
      <c r="I523" s="1551">
        <v>2021</v>
      </c>
      <c r="J523" s="1566">
        <v>45536</v>
      </c>
      <c r="K523" s="1542"/>
      <c r="L523" s="1542"/>
      <c r="M523" s="1542"/>
      <c r="N523" s="1570">
        <v>246</v>
      </c>
      <c r="O523" s="1560">
        <v>214</v>
      </c>
      <c r="P523" s="1561">
        <v>212</v>
      </c>
      <c r="Q523" s="1542"/>
      <c r="R523" s="1542"/>
      <c r="S523" s="1542"/>
      <c r="T523" s="1542"/>
      <c r="U523" s="1568"/>
      <c r="V523" s="1551"/>
      <c r="W523" s="1551"/>
      <c r="X523" s="1550"/>
      <c r="Y523" s="1542"/>
      <c r="Z523" s="1542"/>
      <c r="AA523" s="1542"/>
      <c r="AB523" s="1542"/>
      <c r="AC523" s="1507">
        <f t="shared" si="123"/>
        <v>2507</v>
      </c>
      <c r="AD523" s="1508">
        <f t="shared" si="124"/>
        <v>5505.3720000000003</v>
      </c>
      <c r="AE523" s="14">
        <f t="shared" si="125"/>
        <v>17.3</v>
      </c>
      <c r="AF523" s="14">
        <f t="shared" si="126"/>
        <v>224</v>
      </c>
      <c r="AG523" s="14">
        <f t="shared" si="127"/>
        <v>11.191964285714286</v>
      </c>
      <c r="AH523" s="14">
        <f t="shared" si="128"/>
        <v>-6.1080357142857142</v>
      </c>
      <c r="AI523" s="14">
        <f t="shared" si="129"/>
        <v>-1368.2000000000003</v>
      </c>
      <c r="AJ523" s="1542"/>
    </row>
    <row r="524" spans="1:36" ht="15.75" customHeight="1">
      <c r="A524" s="1555">
        <f t="shared" ref="A524" si="136">A523+1</f>
        <v>7</v>
      </c>
      <c r="B524" s="1563" t="s">
        <v>6932</v>
      </c>
      <c r="C524" s="1542" t="s">
        <v>78</v>
      </c>
      <c r="D524" s="1542">
        <v>735</v>
      </c>
      <c r="E524" s="1569">
        <v>738</v>
      </c>
      <c r="F524" s="1565">
        <f t="shared" si="130"/>
        <v>542430</v>
      </c>
      <c r="G524" s="1542"/>
      <c r="H524" s="1542"/>
      <c r="I524" s="1551">
        <v>2021</v>
      </c>
      <c r="J524" s="1566">
        <v>45200</v>
      </c>
      <c r="K524" s="1542"/>
      <c r="L524" s="1542"/>
      <c r="M524" s="1542"/>
      <c r="N524" s="1570">
        <v>57</v>
      </c>
      <c r="O524" s="1560">
        <v>19</v>
      </c>
      <c r="P524" s="1561">
        <v>30</v>
      </c>
      <c r="Q524" s="1542"/>
      <c r="R524" s="1542"/>
      <c r="S524" s="1542"/>
      <c r="T524" s="1542"/>
      <c r="U524" s="1568"/>
      <c r="V524" s="1551"/>
      <c r="W524" s="1551"/>
      <c r="X524" s="1550"/>
      <c r="Y524" s="1542"/>
      <c r="Z524" s="1542"/>
      <c r="AA524" s="1542"/>
      <c r="AB524" s="1542"/>
      <c r="AC524" s="1507">
        <f t="shared" si="123"/>
        <v>632</v>
      </c>
      <c r="AD524" s="1508">
        <f t="shared" si="124"/>
        <v>464520</v>
      </c>
      <c r="AE524" s="14">
        <f t="shared" si="125"/>
        <v>6.1</v>
      </c>
      <c r="AF524" s="14">
        <f t="shared" si="126"/>
        <v>35.333333333333336</v>
      </c>
      <c r="AG524" s="14">
        <f t="shared" si="127"/>
        <v>17.886792452830189</v>
      </c>
      <c r="AH524" s="14">
        <f t="shared" si="128"/>
        <v>11.78679245283019</v>
      </c>
      <c r="AI524" s="14">
        <f t="shared" si="129"/>
        <v>416.4666666666667</v>
      </c>
      <c r="AJ524" s="1542"/>
    </row>
    <row r="525" spans="1:36" ht="15.75" customHeight="1">
      <c r="A525" s="1555">
        <f t="shared" si="131"/>
        <v>8</v>
      </c>
      <c r="B525" s="1563" t="s">
        <v>168</v>
      </c>
      <c r="C525" s="1542" t="s">
        <v>78</v>
      </c>
      <c r="D525" s="1542">
        <v>178.5</v>
      </c>
      <c r="E525" s="1569">
        <v>2694</v>
      </c>
      <c r="F525" s="1565">
        <f t="shared" si="130"/>
        <v>480879</v>
      </c>
      <c r="G525" s="1542"/>
      <c r="H525" s="1542"/>
      <c r="I525" s="1551">
        <v>2021</v>
      </c>
      <c r="J525" s="1566">
        <v>45139</v>
      </c>
      <c r="K525" s="1542"/>
      <c r="L525" s="1542"/>
      <c r="M525" s="1542"/>
      <c r="N525" s="1570">
        <v>0</v>
      </c>
      <c r="O525" s="1560">
        <v>103</v>
      </c>
      <c r="P525" s="1561">
        <v>0</v>
      </c>
      <c r="Q525" s="1542"/>
      <c r="R525" s="1542"/>
      <c r="S525" s="1542"/>
      <c r="T525" s="1542"/>
      <c r="U525" s="1568"/>
      <c r="V525" s="1551"/>
      <c r="W525" s="1551"/>
      <c r="X525" s="1550"/>
      <c r="Y525" s="1542"/>
      <c r="Z525" s="1542"/>
      <c r="AA525" s="1542"/>
      <c r="AB525" s="1542"/>
      <c r="AC525" s="1507">
        <f t="shared" si="123"/>
        <v>2591</v>
      </c>
      <c r="AD525" s="1508">
        <f t="shared" si="124"/>
        <v>462493.5</v>
      </c>
      <c r="AE525" s="14">
        <f t="shared" si="125"/>
        <v>4.0666666666666664</v>
      </c>
      <c r="AF525" s="14">
        <f t="shared" si="126"/>
        <v>34.333333333333336</v>
      </c>
      <c r="AG525" s="14">
        <f t="shared" si="127"/>
        <v>75.466019417475721</v>
      </c>
      <c r="AH525" s="14">
        <f t="shared" si="128"/>
        <v>71.399352750809058</v>
      </c>
      <c r="AI525" s="14">
        <f t="shared" si="129"/>
        <v>2451.3777777777777</v>
      </c>
      <c r="AJ525" s="1542"/>
    </row>
    <row r="526" spans="1:36" ht="15.75" customHeight="1">
      <c r="A526" s="1555">
        <v>7</v>
      </c>
      <c r="B526" s="1563" t="s">
        <v>169</v>
      </c>
      <c r="C526" s="1542" t="s">
        <v>78</v>
      </c>
      <c r="D526" s="1542">
        <v>29.124300000000002</v>
      </c>
      <c r="E526" s="1569">
        <v>6258</v>
      </c>
      <c r="F526" s="1565">
        <f t="shared" si="130"/>
        <v>182259.8694</v>
      </c>
      <c r="G526" s="1542"/>
      <c r="H526" s="1542"/>
      <c r="I526" s="1551">
        <v>2021</v>
      </c>
      <c r="J526" s="1566">
        <v>45962</v>
      </c>
      <c r="K526" s="1542"/>
      <c r="L526" s="1542"/>
      <c r="M526" s="1542"/>
      <c r="N526" s="1570">
        <v>21</v>
      </c>
      <c r="O526" s="1560">
        <v>0</v>
      </c>
      <c r="P526" s="1561">
        <v>0</v>
      </c>
      <c r="Q526" s="1542"/>
      <c r="R526" s="1542"/>
      <c r="S526" s="1542"/>
      <c r="T526" s="1542"/>
      <c r="U526" s="1568"/>
      <c r="V526" s="1551"/>
      <c r="W526" s="1551"/>
      <c r="X526" s="1550"/>
      <c r="Y526" s="1542"/>
      <c r="Z526" s="1542"/>
      <c r="AA526" s="1542"/>
      <c r="AB526" s="1542"/>
      <c r="AC526" s="1507">
        <f t="shared" si="123"/>
        <v>6237</v>
      </c>
      <c r="AD526" s="1508">
        <f t="shared" si="124"/>
        <v>181648.2591</v>
      </c>
      <c r="AE526" s="14">
        <f t="shared" si="125"/>
        <v>31.5</v>
      </c>
      <c r="AF526" s="14">
        <f t="shared" si="126"/>
        <v>7</v>
      </c>
      <c r="AG526" s="14">
        <f t="shared" si="127"/>
        <v>891</v>
      </c>
      <c r="AH526" s="14">
        <f t="shared" si="128"/>
        <v>859.5</v>
      </c>
      <c r="AI526" s="14">
        <f t="shared" si="129"/>
        <v>6016.5</v>
      </c>
      <c r="AJ526" s="1542"/>
    </row>
    <row r="527" spans="1:36" ht="15.75" customHeight="1">
      <c r="A527" s="1555">
        <f t="shared" ref="A527" si="137">A526+1</f>
        <v>8</v>
      </c>
      <c r="B527" s="1563" t="s">
        <v>838</v>
      </c>
      <c r="C527" s="1542" t="s">
        <v>78</v>
      </c>
      <c r="D527" s="1542">
        <v>1.7849999999999999</v>
      </c>
      <c r="E527" s="1569">
        <v>9846</v>
      </c>
      <c r="F527" s="1565">
        <f t="shared" si="130"/>
        <v>17575.11</v>
      </c>
      <c r="G527" s="1542"/>
      <c r="H527" s="1542"/>
      <c r="I527" s="1551">
        <v>2021</v>
      </c>
      <c r="J527" s="1566">
        <v>45108</v>
      </c>
      <c r="K527" s="1542"/>
      <c r="L527" s="1542"/>
      <c r="M527" s="1542"/>
      <c r="N527" s="1570">
        <v>3334</v>
      </c>
      <c r="O527" s="1560">
        <v>4532</v>
      </c>
      <c r="P527" s="1561">
        <v>1752</v>
      </c>
      <c r="Q527" s="1542"/>
      <c r="R527" s="1542"/>
      <c r="S527" s="1542"/>
      <c r="T527" s="1542"/>
      <c r="U527" s="1568"/>
      <c r="V527" s="1551"/>
      <c r="W527" s="1551"/>
      <c r="X527" s="1550"/>
      <c r="Y527" s="1542"/>
      <c r="Z527" s="1542"/>
      <c r="AA527" s="1542"/>
      <c r="AB527" s="1542"/>
      <c r="AC527" s="1507">
        <f t="shared" si="123"/>
        <v>228</v>
      </c>
      <c r="AD527" s="1508">
        <f t="shared" si="124"/>
        <v>406.97999999999996</v>
      </c>
      <c r="AE527" s="14">
        <f t="shared" si="125"/>
        <v>3.0333333333333332</v>
      </c>
      <c r="AF527" s="14">
        <f t="shared" si="126"/>
        <v>3206</v>
      </c>
      <c r="AG527" s="14">
        <f t="shared" si="127"/>
        <v>7.1116656269494691E-2</v>
      </c>
      <c r="AH527" s="14">
        <f t="shared" si="128"/>
        <v>-2.9622166770638385</v>
      </c>
      <c r="AI527" s="14">
        <f t="shared" si="129"/>
        <v>-9496.8666666666668</v>
      </c>
      <c r="AJ527" s="1542"/>
    </row>
    <row r="528" spans="1:36" ht="15.75" customHeight="1">
      <c r="A528" s="1555">
        <f t="shared" si="131"/>
        <v>9</v>
      </c>
      <c r="B528" s="1563" t="s">
        <v>839</v>
      </c>
      <c r="C528" s="1542" t="s">
        <v>78</v>
      </c>
      <c r="D528" s="1545">
        <v>15.37</v>
      </c>
      <c r="E528" s="1569">
        <v>150</v>
      </c>
      <c r="F528" s="1565">
        <f t="shared" si="130"/>
        <v>2305.5</v>
      </c>
      <c r="G528" s="1544"/>
      <c r="H528" s="1544"/>
      <c r="I528" s="1551">
        <v>2021</v>
      </c>
      <c r="J528" s="1566">
        <v>46296</v>
      </c>
      <c r="K528" s="1547"/>
      <c r="L528" s="1544"/>
      <c r="M528" s="1547"/>
      <c r="N528" s="1572">
        <v>0</v>
      </c>
      <c r="O528" s="1560">
        <v>0</v>
      </c>
      <c r="P528" s="1561">
        <v>0</v>
      </c>
      <c r="Q528" s="1544"/>
      <c r="R528" s="1544"/>
      <c r="S528" s="1544"/>
      <c r="T528" s="1544"/>
      <c r="U528" s="1552"/>
      <c r="V528" s="1553"/>
      <c r="W528" s="1553"/>
      <c r="X528" s="1544"/>
      <c r="Y528" s="1542"/>
      <c r="Z528" s="1544"/>
      <c r="AA528" s="1544"/>
      <c r="AB528" s="1544"/>
      <c r="AC528" s="1507">
        <f t="shared" si="123"/>
        <v>150</v>
      </c>
      <c r="AD528" s="1508">
        <f t="shared" si="124"/>
        <v>2305.5</v>
      </c>
      <c r="AE528" s="14">
        <f t="shared" si="125"/>
        <v>42.633333333333333</v>
      </c>
      <c r="AF528" s="14">
        <f t="shared" si="126"/>
        <v>0</v>
      </c>
      <c r="AG528" s="14" t="e">
        <f t="shared" si="127"/>
        <v>#DIV/0!</v>
      </c>
      <c r="AH528" s="14" t="e">
        <f t="shared" si="128"/>
        <v>#DIV/0!</v>
      </c>
      <c r="AI528" s="14">
        <f t="shared" si="129"/>
        <v>150</v>
      </c>
      <c r="AJ528" s="1554"/>
    </row>
    <row r="529" spans="1:36" ht="15.75" customHeight="1">
      <c r="A529" s="1555">
        <v>8</v>
      </c>
      <c r="B529" s="1563" t="s">
        <v>6933</v>
      </c>
      <c r="C529" s="1542" t="s">
        <v>78</v>
      </c>
      <c r="D529" s="1545">
        <v>9.36</v>
      </c>
      <c r="E529" s="1569">
        <v>90</v>
      </c>
      <c r="F529" s="1565">
        <f t="shared" si="130"/>
        <v>842.4</v>
      </c>
      <c r="G529" s="1544"/>
      <c r="H529" s="1544"/>
      <c r="I529" s="1551">
        <v>2021</v>
      </c>
      <c r="J529" s="1566">
        <v>46204</v>
      </c>
      <c r="K529" s="1547"/>
      <c r="L529" s="1544"/>
      <c r="M529" s="1547"/>
      <c r="N529" s="1570">
        <v>24</v>
      </c>
      <c r="O529" s="1560">
        <v>24</v>
      </c>
      <c r="P529" s="1561">
        <v>0</v>
      </c>
      <c r="Q529" s="1544"/>
      <c r="R529" s="1544"/>
      <c r="S529" s="1544"/>
      <c r="T529" s="1544"/>
      <c r="U529" s="1552"/>
      <c r="V529" s="1553"/>
      <c r="W529" s="1553"/>
      <c r="X529" s="1544"/>
      <c r="Y529" s="1542"/>
      <c r="Z529" s="1544"/>
      <c r="AA529" s="1544"/>
      <c r="AB529" s="1544"/>
      <c r="AC529" s="1507">
        <f t="shared" si="123"/>
        <v>42</v>
      </c>
      <c r="AD529" s="1508">
        <f t="shared" si="124"/>
        <v>393.12</v>
      </c>
      <c r="AE529" s="14">
        <f t="shared" si="125"/>
        <v>39.56666666666667</v>
      </c>
      <c r="AF529" s="14">
        <f t="shared" si="126"/>
        <v>16</v>
      </c>
      <c r="AG529" s="14">
        <f t="shared" si="127"/>
        <v>2.625</v>
      </c>
      <c r="AH529" s="14">
        <f t="shared" si="128"/>
        <v>-36.94166666666667</v>
      </c>
      <c r="AI529" s="14">
        <f t="shared" si="129"/>
        <v>-591.06666666666672</v>
      </c>
      <c r="AJ529" s="1554"/>
    </row>
    <row r="530" spans="1:36" ht="15.75" customHeight="1">
      <c r="A530" s="1555">
        <f t="shared" ref="A530" si="138">A529+1</f>
        <v>9</v>
      </c>
      <c r="B530" s="1563" t="s">
        <v>6934</v>
      </c>
      <c r="C530" s="1542" t="s">
        <v>78</v>
      </c>
      <c r="D530" s="1545">
        <v>122.85</v>
      </c>
      <c r="E530" s="1569">
        <v>1</v>
      </c>
      <c r="F530" s="1565">
        <f t="shared" si="130"/>
        <v>122.85</v>
      </c>
      <c r="G530" s="1544"/>
      <c r="H530" s="1544"/>
      <c r="I530" s="1551">
        <v>2021</v>
      </c>
      <c r="J530" s="1566">
        <v>45047</v>
      </c>
      <c r="K530" s="1547"/>
      <c r="L530" s="1544"/>
      <c r="M530" s="1547"/>
      <c r="N530" s="1570">
        <v>0</v>
      </c>
      <c r="O530" s="1560">
        <v>0</v>
      </c>
      <c r="P530" s="1561">
        <v>0</v>
      </c>
      <c r="Q530" s="1544"/>
      <c r="R530" s="1544"/>
      <c r="S530" s="1544"/>
      <c r="T530" s="1544"/>
      <c r="U530" s="1552"/>
      <c r="V530" s="1553"/>
      <c r="W530" s="1553"/>
      <c r="X530" s="1544"/>
      <c r="Y530" s="1542"/>
      <c r="Z530" s="1544"/>
      <c r="AA530" s="1544"/>
      <c r="AB530" s="1544"/>
      <c r="AC530" s="1507">
        <f t="shared" si="123"/>
        <v>1</v>
      </c>
      <c r="AD530" s="1508">
        <f t="shared" si="124"/>
        <v>122.85</v>
      </c>
      <c r="AE530" s="14">
        <f t="shared" si="125"/>
        <v>1</v>
      </c>
      <c r="AF530" s="14">
        <f t="shared" si="126"/>
        <v>0</v>
      </c>
      <c r="AG530" s="14" t="e">
        <f t="shared" si="127"/>
        <v>#DIV/0!</v>
      </c>
      <c r="AH530" s="14" t="e">
        <f t="shared" si="128"/>
        <v>#DIV/0!</v>
      </c>
      <c r="AI530" s="14">
        <f t="shared" si="129"/>
        <v>1</v>
      </c>
      <c r="AJ530" s="1554"/>
    </row>
    <row r="531" spans="1:36" ht="15.75" customHeight="1">
      <c r="A531" s="1555">
        <f t="shared" si="131"/>
        <v>10</v>
      </c>
      <c r="B531" s="1563" t="s">
        <v>6935</v>
      </c>
      <c r="C531" s="1542" t="s">
        <v>78</v>
      </c>
      <c r="D531" s="1545">
        <v>98.13</v>
      </c>
      <c r="E531" s="1564">
        <v>279</v>
      </c>
      <c r="F531" s="1565">
        <f t="shared" si="130"/>
        <v>27378.27</v>
      </c>
      <c r="G531" s="1544"/>
      <c r="H531" s="1544"/>
      <c r="I531" s="1551">
        <v>2021</v>
      </c>
      <c r="J531" s="1566">
        <v>45078</v>
      </c>
      <c r="K531" s="1547"/>
      <c r="L531" s="1544"/>
      <c r="M531" s="1547"/>
      <c r="N531" s="1567">
        <v>7</v>
      </c>
      <c r="O531" s="1560">
        <v>43</v>
      </c>
      <c r="P531" s="1561">
        <v>14</v>
      </c>
      <c r="Q531" s="1544"/>
      <c r="R531" s="1544"/>
      <c r="S531" s="1544"/>
      <c r="T531" s="1544"/>
      <c r="U531" s="1552"/>
      <c r="V531" s="1553"/>
      <c r="W531" s="1553"/>
      <c r="X531" s="1544"/>
      <c r="Y531" s="1542"/>
      <c r="Z531" s="1544"/>
      <c r="AA531" s="1544"/>
      <c r="AB531" s="1544"/>
      <c r="AC531" s="1507">
        <f t="shared" si="123"/>
        <v>215</v>
      </c>
      <c r="AD531" s="1508">
        <f t="shared" si="124"/>
        <v>21097.95</v>
      </c>
      <c r="AE531" s="14">
        <f t="shared" si="125"/>
        <v>2.0333333333333332</v>
      </c>
      <c r="AF531" s="14">
        <f t="shared" si="126"/>
        <v>21.333333333333332</v>
      </c>
      <c r="AG531" s="14">
        <f t="shared" si="127"/>
        <v>10.078125</v>
      </c>
      <c r="AH531" s="14">
        <f t="shared" si="128"/>
        <v>8.0447916666666668</v>
      </c>
      <c r="AI531" s="14">
        <f t="shared" si="129"/>
        <v>171.62222222222223</v>
      </c>
      <c r="AJ531" s="1554"/>
    </row>
    <row r="532" spans="1:36" ht="15.75" customHeight="1">
      <c r="A532" s="1555">
        <v>9</v>
      </c>
      <c r="B532" s="1563" t="s">
        <v>6936</v>
      </c>
      <c r="C532" s="1542" t="s">
        <v>78</v>
      </c>
      <c r="D532" s="1545">
        <v>19.95</v>
      </c>
      <c r="E532" s="1564">
        <v>5544</v>
      </c>
      <c r="F532" s="1565">
        <f t="shared" si="130"/>
        <v>110602.8</v>
      </c>
      <c r="G532" s="1544"/>
      <c r="H532" s="1544"/>
      <c r="I532" s="1551">
        <v>2021</v>
      </c>
      <c r="J532" s="1566">
        <v>45352</v>
      </c>
      <c r="K532" s="1547"/>
      <c r="L532" s="1544"/>
      <c r="M532" s="1547"/>
      <c r="N532" s="1567">
        <v>455</v>
      </c>
      <c r="O532" s="1560">
        <v>489</v>
      </c>
      <c r="P532" s="1561">
        <v>511</v>
      </c>
      <c r="Q532" s="1544"/>
      <c r="R532" s="1544"/>
      <c r="S532" s="1544"/>
      <c r="T532" s="1544"/>
      <c r="U532" s="1552"/>
      <c r="V532" s="1553"/>
      <c r="W532" s="1553"/>
      <c r="X532" s="1544"/>
      <c r="Y532" s="1542"/>
      <c r="Z532" s="1544"/>
      <c r="AA532" s="1544"/>
      <c r="AB532" s="1544"/>
      <c r="AC532" s="1507">
        <f t="shared" si="123"/>
        <v>4089</v>
      </c>
      <c r="AD532" s="1508">
        <f t="shared" si="124"/>
        <v>81575.55</v>
      </c>
      <c r="AE532" s="14">
        <f t="shared" si="125"/>
        <v>11.166666666666666</v>
      </c>
      <c r="AF532" s="14">
        <f t="shared" si="126"/>
        <v>485</v>
      </c>
      <c r="AG532" s="14">
        <f t="shared" si="127"/>
        <v>8.4309278350515466</v>
      </c>
      <c r="AH532" s="14">
        <f t="shared" si="128"/>
        <v>-2.7357388316151194</v>
      </c>
      <c r="AI532" s="14">
        <f t="shared" si="129"/>
        <v>-1326.833333333333</v>
      </c>
      <c r="AJ532" s="1554"/>
    </row>
    <row r="533" spans="1:36" ht="15.75" customHeight="1">
      <c r="A533" s="1555">
        <f t="shared" ref="A533" si="139">A532+1</f>
        <v>10</v>
      </c>
      <c r="B533" s="1563" t="s">
        <v>6937</v>
      </c>
      <c r="C533" s="1542" t="s">
        <v>78</v>
      </c>
      <c r="D533" s="1545">
        <v>2.2400000000000002</v>
      </c>
      <c r="E533" s="1564">
        <v>434</v>
      </c>
      <c r="F533" s="1565">
        <f t="shared" si="130"/>
        <v>972.16000000000008</v>
      </c>
      <c r="G533" s="1544"/>
      <c r="H533" s="1544"/>
      <c r="I533" s="1551">
        <v>2021</v>
      </c>
      <c r="J533" s="1566">
        <v>46174</v>
      </c>
      <c r="K533" s="1547"/>
      <c r="L533" s="1544"/>
      <c r="M533" s="1547"/>
      <c r="N533" s="1567">
        <v>30</v>
      </c>
      <c r="O533" s="1544">
        <v>130</v>
      </c>
      <c r="P533" s="1553">
        <v>164</v>
      </c>
      <c r="Q533" s="1544"/>
      <c r="R533" s="1544"/>
      <c r="S533" s="1544"/>
      <c r="T533" s="1544"/>
      <c r="U533" s="1552"/>
      <c r="V533" s="1553"/>
      <c r="W533" s="1553"/>
      <c r="X533" s="1544"/>
      <c r="Y533" s="1542"/>
      <c r="Z533" s="1544"/>
      <c r="AA533" s="1544"/>
      <c r="AB533" s="1544"/>
      <c r="AC533" s="1507">
        <f t="shared" si="123"/>
        <v>110</v>
      </c>
      <c r="AD533" s="1508">
        <f t="shared" si="124"/>
        <v>246.40000000000003</v>
      </c>
      <c r="AE533" s="14">
        <f t="shared" si="125"/>
        <v>38.56666666666667</v>
      </c>
      <c r="AF533" s="14">
        <f t="shared" si="126"/>
        <v>108</v>
      </c>
      <c r="AG533" s="14">
        <f t="shared" si="127"/>
        <v>1.0185185185185186</v>
      </c>
      <c r="AH533" s="14">
        <f t="shared" si="128"/>
        <v>-37.548148148148151</v>
      </c>
      <c r="AI533" s="14">
        <f t="shared" si="129"/>
        <v>-4055.2000000000007</v>
      </c>
      <c r="AJ533" s="1554"/>
    </row>
    <row r="534" spans="1:36" ht="15.75" customHeight="1">
      <c r="A534" s="4917" t="s">
        <v>6559</v>
      </c>
      <c r="B534" s="4918"/>
      <c r="C534" s="4918"/>
      <c r="D534" s="4918"/>
      <c r="E534" s="4918"/>
      <c r="F534" s="4918"/>
      <c r="G534" s="4918"/>
      <c r="H534" s="4918"/>
      <c r="I534" s="4918"/>
      <c r="J534" s="4918"/>
      <c r="K534" s="4918"/>
      <c r="L534" s="4918"/>
      <c r="M534" s="4918"/>
      <c r="N534" s="4918"/>
      <c r="O534" s="4918"/>
      <c r="P534" s="4918"/>
      <c r="Q534" s="4918"/>
      <c r="R534" s="4918"/>
      <c r="S534" s="4918"/>
      <c r="T534" s="4918"/>
      <c r="U534" s="4918"/>
      <c r="V534" s="4918"/>
      <c r="W534" s="4918"/>
      <c r="X534" s="4918"/>
      <c r="Y534" s="4918"/>
      <c r="Z534" s="4918"/>
      <c r="AA534" s="4918"/>
      <c r="AB534" s="4918"/>
      <c r="AC534" s="4918"/>
      <c r="AD534" s="4918"/>
      <c r="AE534" s="4918"/>
      <c r="AF534" s="4918"/>
      <c r="AG534" s="4918"/>
      <c r="AH534" s="4918"/>
      <c r="AI534" s="4918"/>
      <c r="AJ534" s="4918"/>
    </row>
    <row r="535" spans="1:36" ht="42.75" customHeight="1">
      <c r="A535" s="1542">
        <v>1</v>
      </c>
      <c r="B535" s="1563" t="s">
        <v>2990</v>
      </c>
      <c r="C535" s="1542" t="s">
        <v>66</v>
      </c>
      <c r="D535" s="1545">
        <v>268</v>
      </c>
      <c r="E535" s="1574">
        <v>1200</v>
      </c>
      <c r="F535" s="1565">
        <f t="shared" ref="F535" si="140">D535*E535</f>
        <v>321600</v>
      </c>
      <c r="G535" s="1544"/>
      <c r="H535" s="1545"/>
      <c r="I535" s="1575">
        <v>44886</v>
      </c>
      <c r="J535" s="1566">
        <v>45536</v>
      </c>
      <c r="K535" s="1544"/>
      <c r="L535" s="1544"/>
      <c r="M535" s="1544"/>
      <c r="N535" s="1576">
        <v>0</v>
      </c>
      <c r="O535" s="1544">
        <v>0</v>
      </c>
      <c r="P535" s="1553">
        <v>0</v>
      </c>
      <c r="Q535" s="1544"/>
      <c r="R535" s="1544"/>
      <c r="S535" s="1544"/>
      <c r="T535" s="1544"/>
      <c r="U535" s="1552"/>
      <c r="V535" s="1553"/>
      <c r="W535" s="1553"/>
      <c r="X535" s="1544">
        <v>0</v>
      </c>
      <c r="Y535" s="1544">
        <v>0</v>
      </c>
      <c r="Z535" s="1544"/>
      <c r="AA535" s="1544"/>
      <c r="AB535" s="1544"/>
      <c r="AC535" s="1507">
        <f>E535+G535-N535-O535-AA535-P535-Q535-R535-S535-T535-U535-V535-W535-X535-Y535</f>
        <v>1200</v>
      </c>
      <c r="AD535" s="1508">
        <f>D535*AC535</f>
        <v>321600</v>
      </c>
      <c r="AE535" s="14">
        <f>(J535-"01.04.2023")/30</f>
        <v>17.3</v>
      </c>
      <c r="AF535" s="14">
        <f>(N535+O535+P535+Q535+R535+S535+T535+U535+V535+W535+X535+Y535)/3</f>
        <v>0</v>
      </c>
      <c r="AG535" s="14" t="e">
        <f>AC535/AF535</f>
        <v>#DIV/0!</v>
      </c>
      <c r="AH535" s="14" t="e">
        <f>AG535-AE535</f>
        <v>#DIV/0!</v>
      </c>
      <c r="AI535" s="14">
        <f>AC535-(AE535*AF535)</f>
        <v>1200</v>
      </c>
      <c r="AJ535" s="1554"/>
    </row>
    <row r="536" spans="1:36" ht="15.75" customHeight="1">
      <c r="A536" s="4877" t="s">
        <v>20</v>
      </c>
      <c r="B536" s="4877"/>
      <c r="C536" s="4877"/>
      <c r="D536" s="4877"/>
      <c r="E536" s="4877"/>
      <c r="F536" s="4877"/>
      <c r="G536" s="4877"/>
      <c r="H536" s="4877"/>
      <c r="I536" s="4877"/>
      <c r="J536" s="4877"/>
      <c r="K536" s="4877"/>
      <c r="L536" s="4877"/>
      <c r="M536" s="4877"/>
      <c r="N536" s="4877"/>
      <c r="O536" s="4877"/>
      <c r="P536" s="4877"/>
      <c r="Q536" s="4877"/>
      <c r="R536" s="4877"/>
      <c r="S536" s="4877"/>
      <c r="T536" s="4877"/>
      <c r="U536" s="4877"/>
      <c r="V536" s="4877"/>
      <c r="W536" s="4877"/>
      <c r="X536" s="4877"/>
      <c r="Y536" s="4877"/>
      <c r="Z536" s="4877"/>
      <c r="AA536" s="4877"/>
      <c r="AB536" s="4877"/>
      <c r="AC536" s="4877"/>
      <c r="AD536" s="4877"/>
      <c r="AE536" s="4877"/>
      <c r="AF536" s="4877"/>
      <c r="AG536" s="4877"/>
      <c r="AH536" s="4877"/>
      <c r="AI536" s="4877"/>
      <c r="AJ536" s="4877"/>
    </row>
    <row r="537" spans="1:36" ht="15.75" customHeight="1">
      <c r="A537" s="4904" t="s">
        <v>170</v>
      </c>
      <c r="B537" s="4905"/>
      <c r="C537" s="4905"/>
      <c r="D537" s="4905"/>
      <c r="E537" s="4905"/>
      <c r="F537" s="4905"/>
      <c r="G537" s="4905"/>
      <c r="H537" s="4905"/>
      <c r="I537" s="4905"/>
      <c r="J537" s="4905"/>
      <c r="K537" s="4905"/>
      <c r="L537" s="4905"/>
      <c r="M537" s="4905"/>
      <c r="N537" s="4905"/>
      <c r="O537" s="4905"/>
      <c r="P537" s="4905"/>
      <c r="Q537" s="4905"/>
      <c r="R537" s="4905"/>
      <c r="S537" s="4905"/>
      <c r="T537" s="4905"/>
      <c r="U537" s="4905"/>
      <c r="V537" s="4905"/>
      <c r="W537" s="4905"/>
      <c r="X537" s="4905"/>
      <c r="Y537" s="4905"/>
      <c r="Z537" s="4905"/>
      <c r="AA537" s="4905"/>
      <c r="AB537" s="4905"/>
      <c r="AC537" s="4905"/>
      <c r="AD537" s="4905"/>
      <c r="AE537" s="4905"/>
      <c r="AF537" s="4905"/>
      <c r="AG537" s="4905"/>
      <c r="AH537" s="4905"/>
      <c r="AI537" s="4905"/>
      <c r="AJ537" s="4906"/>
    </row>
    <row r="538" spans="1:36" ht="32.25" customHeight="1">
      <c r="A538" s="1542">
        <v>1</v>
      </c>
      <c r="B538" s="1577" t="s">
        <v>386</v>
      </c>
      <c r="C538" s="1542" t="s">
        <v>66</v>
      </c>
      <c r="D538" s="1578">
        <v>10.449285</v>
      </c>
      <c r="E538" s="1579">
        <v>24310</v>
      </c>
      <c r="F538" s="1544">
        <f t="shared" ref="F538:F545" si="141">D538*E538</f>
        <v>254022.11835</v>
      </c>
      <c r="G538" s="1580"/>
      <c r="H538" s="1581"/>
      <c r="I538" s="1542">
        <v>2021</v>
      </c>
      <c r="J538" s="1566">
        <v>45658</v>
      </c>
      <c r="K538" s="1544"/>
      <c r="L538" s="1582">
        <v>1585</v>
      </c>
      <c r="M538" s="1583">
        <v>44540</v>
      </c>
      <c r="N538" s="1550">
        <v>637</v>
      </c>
      <c r="O538" s="1560">
        <v>420</v>
      </c>
      <c r="P538" s="1561">
        <v>223</v>
      </c>
      <c r="Q538" s="1544"/>
      <c r="R538" s="1544"/>
      <c r="S538" s="1544"/>
      <c r="T538" s="1544"/>
      <c r="U538" s="1552"/>
      <c r="V538" s="1553"/>
      <c r="W538" s="1553"/>
      <c r="X538" s="1544"/>
      <c r="Y538" s="1544"/>
      <c r="Z538" s="1544"/>
      <c r="AA538" s="1544"/>
      <c r="AB538" s="1544"/>
      <c r="AC538" s="1507">
        <f t="shared" ref="AC538:AC545" si="142">E538+G538-N538-O538-AA538-P538-Q538-R538-S538-T538-U538-V538-W538-X538-Y538</f>
        <v>23030</v>
      </c>
      <c r="AD538" s="1508">
        <f t="shared" ref="AD538:AD545" si="143">D538*AC538</f>
        <v>240647.03354999999</v>
      </c>
      <c r="AE538" s="14">
        <f t="shared" ref="AE538:AE545" si="144">(J538-"01.04.2023")/30</f>
        <v>21.366666666666667</v>
      </c>
      <c r="AF538" s="14">
        <f t="shared" ref="AF538:AF545" si="145">(N538+O538+P538+Q538+R538+S538+T538+U538+V538+W538+X538+Y538)/3</f>
        <v>426.66666666666669</v>
      </c>
      <c r="AG538" s="14">
        <f t="shared" ref="AG538:AG545" si="146">AC538/AF538</f>
        <v>53.9765625</v>
      </c>
      <c r="AH538" s="14">
        <f t="shared" ref="AH538:AH545" si="147">AG538-AE538</f>
        <v>32.609895833333333</v>
      </c>
      <c r="AI538" s="14">
        <f t="shared" ref="AI538:AI545" si="148">AC538-(AE538*AF538)</f>
        <v>13913.555555555555</v>
      </c>
      <c r="AJ538" s="1554"/>
    </row>
    <row r="539" spans="1:36" ht="32.25" customHeight="1">
      <c r="A539" s="1542">
        <f>A538+1</f>
        <v>2</v>
      </c>
      <c r="B539" s="1577" t="s">
        <v>1411</v>
      </c>
      <c r="C539" s="1542" t="s">
        <v>66</v>
      </c>
      <c r="D539" s="1584">
        <v>0.7</v>
      </c>
      <c r="E539" s="1579">
        <v>980</v>
      </c>
      <c r="F539" s="1544">
        <f t="shared" si="141"/>
        <v>686</v>
      </c>
      <c r="G539" s="1554"/>
      <c r="H539" s="1544"/>
      <c r="I539" s="1542">
        <v>2021</v>
      </c>
      <c r="J539" s="1566">
        <v>45658</v>
      </c>
      <c r="K539" s="1544"/>
      <c r="L539" s="1582">
        <v>314</v>
      </c>
      <c r="M539" s="1583">
        <v>44281</v>
      </c>
      <c r="N539" s="1585">
        <v>330</v>
      </c>
      <c r="O539" s="1560">
        <v>230</v>
      </c>
      <c r="P539" s="1561">
        <v>270</v>
      </c>
      <c r="Q539" s="1544"/>
      <c r="R539" s="1544"/>
      <c r="S539" s="1544"/>
      <c r="T539" s="1544"/>
      <c r="U539" s="1552"/>
      <c r="V539" s="1553"/>
      <c r="W539" s="1553"/>
      <c r="X539" s="1544"/>
      <c r="Y539" s="1544"/>
      <c r="Z539" s="1544"/>
      <c r="AA539" s="1544"/>
      <c r="AB539" s="1544"/>
      <c r="AC539" s="1507">
        <f t="shared" si="142"/>
        <v>150</v>
      </c>
      <c r="AD539" s="1508">
        <f t="shared" si="143"/>
        <v>105</v>
      </c>
      <c r="AE539" s="14">
        <f t="shared" si="144"/>
        <v>21.366666666666667</v>
      </c>
      <c r="AF539" s="14">
        <f t="shared" si="145"/>
        <v>276.66666666666669</v>
      </c>
      <c r="AG539" s="14">
        <f t="shared" si="146"/>
        <v>0.54216867469879515</v>
      </c>
      <c r="AH539" s="14">
        <f t="shared" si="147"/>
        <v>-20.824497991967871</v>
      </c>
      <c r="AI539" s="14">
        <f t="shared" si="148"/>
        <v>-5761.4444444444453</v>
      </c>
      <c r="AJ539" s="1554"/>
    </row>
    <row r="540" spans="1:36" ht="32.25" customHeight="1">
      <c r="A540" s="1542">
        <f t="shared" ref="A540:A545" si="149">A539+1</f>
        <v>3</v>
      </c>
      <c r="B540" s="1586" t="s">
        <v>742</v>
      </c>
      <c r="C540" s="1542" t="s">
        <v>66</v>
      </c>
      <c r="D540" s="1587">
        <v>10.459778999999999</v>
      </c>
      <c r="E540" s="1579">
        <v>12731</v>
      </c>
      <c r="F540" s="1544">
        <f t="shared" si="141"/>
        <v>133163.44644899998</v>
      </c>
      <c r="G540" s="1588"/>
      <c r="H540" s="1544"/>
      <c r="I540" s="1566">
        <v>44595</v>
      </c>
      <c r="J540" s="1566">
        <v>45659</v>
      </c>
      <c r="K540" s="1544"/>
      <c r="L540" s="1559">
        <v>61</v>
      </c>
      <c r="M540" s="97">
        <v>44594</v>
      </c>
      <c r="N540" s="1585">
        <v>608</v>
      </c>
      <c r="O540" s="1560">
        <v>513</v>
      </c>
      <c r="P540" s="1561">
        <v>1218</v>
      </c>
      <c r="Q540" s="1544"/>
      <c r="R540" s="1544"/>
      <c r="S540" s="1544"/>
      <c r="T540" s="1544"/>
      <c r="U540" s="1552"/>
      <c r="V540" s="1553"/>
      <c r="W540" s="1553"/>
      <c r="X540" s="1544"/>
      <c r="Y540" s="1544"/>
      <c r="Z540" s="1544"/>
      <c r="AA540" s="1544"/>
      <c r="AB540" s="1544"/>
      <c r="AC540" s="1507">
        <f t="shared" si="142"/>
        <v>10392</v>
      </c>
      <c r="AD540" s="1508">
        <f t="shared" si="143"/>
        <v>108698.02336799999</v>
      </c>
      <c r="AE540" s="14">
        <f t="shared" si="144"/>
        <v>21.4</v>
      </c>
      <c r="AF540" s="14">
        <f t="shared" si="145"/>
        <v>779.66666666666663</v>
      </c>
      <c r="AG540" s="14">
        <f t="shared" si="146"/>
        <v>13.328772979905944</v>
      </c>
      <c r="AH540" s="14">
        <f t="shared" si="147"/>
        <v>-8.0712270200940548</v>
      </c>
      <c r="AI540" s="14">
        <f t="shared" si="148"/>
        <v>-6292.866666666665</v>
      </c>
      <c r="AJ540" s="1554"/>
    </row>
    <row r="541" spans="1:36" ht="32.25" customHeight="1">
      <c r="A541" s="1542">
        <f t="shared" si="149"/>
        <v>4</v>
      </c>
      <c r="B541" s="1586" t="s">
        <v>1413</v>
      </c>
      <c r="C541" s="1542" t="s">
        <v>66</v>
      </c>
      <c r="D541" s="1587">
        <v>82.577287999999996</v>
      </c>
      <c r="E541" s="1579">
        <v>3000</v>
      </c>
      <c r="F541" s="1544">
        <f t="shared" si="141"/>
        <v>247731.864</v>
      </c>
      <c r="G541" s="1588"/>
      <c r="H541" s="1544"/>
      <c r="I541" s="1566">
        <v>44595</v>
      </c>
      <c r="J541" s="1566">
        <v>45660</v>
      </c>
      <c r="K541" s="1544"/>
      <c r="L541" s="1559">
        <v>61</v>
      </c>
      <c r="M541" s="97">
        <v>44594</v>
      </c>
      <c r="N541" s="1585">
        <v>0</v>
      </c>
      <c r="O541" s="1560">
        <v>0</v>
      </c>
      <c r="P541" s="1561">
        <v>0</v>
      </c>
      <c r="Q541" s="1544"/>
      <c r="R541" s="1544"/>
      <c r="S541" s="1544"/>
      <c r="T541" s="1544"/>
      <c r="U541" s="1552"/>
      <c r="V541" s="1553"/>
      <c r="W541" s="1553"/>
      <c r="X541" s="1544"/>
      <c r="Y541" s="1544"/>
      <c r="Z541" s="1544"/>
      <c r="AA541" s="1544"/>
      <c r="AB541" s="1544"/>
      <c r="AC541" s="1507">
        <f t="shared" si="142"/>
        <v>3000</v>
      </c>
      <c r="AD541" s="1508">
        <f t="shared" si="143"/>
        <v>247731.864</v>
      </c>
      <c r="AE541" s="14">
        <f t="shared" si="144"/>
        <v>21.433333333333334</v>
      </c>
      <c r="AF541" s="14">
        <f t="shared" si="145"/>
        <v>0</v>
      </c>
      <c r="AG541" s="14" t="e">
        <f t="shared" si="146"/>
        <v>#DIV/0!</v>
      </c>
      <c r="AH541" s="14" t="e">
        <f t="shared" si="147"/>
        <v>#DIV/0!</v>
      </c>
      <c r="AI541" s="14">
        <f t="shared" si="148"/>
        <v>3000</v>
      </c>
      <c r="AJ541" s="1554"/>
    </row>
    <row r="542" spans="1:36" ht="32.25" customHeight="1">
      <c r="A542" s="1542">
        <f t="shared" si="149"/>
        <v>5</v>
      </c>
      <c r="B542" s="1586" t="s">
        <v>1413</v>
      </c>
      <c r="C542" s="1542" t="s">
        <v>66</v>
      </c>
      <c r="D542" s="1589">
        <v>81.809477999999999</v>
      </c>
      <c r="E542" s="1542">
        <v>6000</v>
      </c>
      <c r="F542" s="1544">
        <f t="shared" si="141"/>
        <v>490856.86800000002</v>
      </c>
      <c r="G542" s="1588"/>
      <c r="H542" s="1544"/>
      <c r="I542" s="1566">
        <v>44595</v>
      </c>
      <c r="J542" s="1566">
        <v>45658</v>
      </c>
      <c r="K542" s="1544"/>
      <c r="L542" s="1559">
        <v>61</v>
      </c>
      <c r="M542" s="97">
        <v>44594</v>
      </c>
      <c r="N542" s="1550">
        <v>0</v>
      </c>
      <c r="O542" s="1560">
        <v>0</v>
      </c>
      <c r="P542" s="1561">
        <v>0</v>
      </c>
      <c r="Q542" s="1544"/>
      <c r="R542" s="1544"/>
      <c r="S542" s="1544"/>
      <c r="T542" s="1544"/>
      <c r="U542" s="1552"/>
      <c r="V542" s="1553"/>
      <c r="W542" s="1553"/>
      <c r="X542" s="1544"/>
      <c r="Y542" s="1544"/>
      <c r="Z542" s="1544"/>
      <c r="AA542" s="1544"/>
      <c r="AB542" s="1544"/>
      <c r="AC542" s="1507">
        <f t="shared" si="142"/>
        <v>6000</v>
      </c>
      <c r="AD542" s="1508">
        <f t="shared" si="143"/>
        <v>490856.86800000002</v>
      </c>
      <c r="AE542" s="14">
        <f t="shared" si="144"/>
        <v>21.366666666666667</v>
      </c>
      <c r="AF542" s="14">
        <f t="shared" si="145"/>
        <v>0</v>
      </c>
      <c r="AG542" s="14" t="e">
        <f t="shared" si="146"/>
        <v>#DIV/0!</v>
      </c>
      <c r="AH542" s="14" t="e">
        <f t="shared" si="147"/>
        <v>#DIV/0!</v>
      </c>
      <c r="AI542" s="14">
        <f t="shared" si="148"/>
        <v>6000</v>
      </c>
      <c r="AJ542" s="1554"/>
    </row>
    <row r="543" spans="1:36" ht="32.25" customHeight="1">
      <c r="A543" s="1542" t="e">
        <f>#REF!+1</f>
        <v>#REF!</v>
      </c>
      <c r="B543" s="1590" t="s">
        <v>1414</v>
      </c>
      <c r="C543" s="1542" t="s">
        <v>66</v>
      </c>
      <c r="D543" s="1557">
        <v>220</v>
      </c>
      <c r="E543" s="1588">
        <v>731</v>
      </c>
      <c r="F543" s="1544">
        <f t="shared" si="141"/>
        <v>160820</v>
      </c>
      <c r="G543" s="1544"/>
      <c r="H543" s="1544"/>
      <c r="I543" s="1542">
        <v>2021</v>
      </c>
      <c r="J543" s="1566">
        <v>45658</v>
      </c>
      <c r="K543" s="1544"/>
      <c r="L543" s="1559">
        <v>464</v>
      </c>
      <c r="M543" s="97">
        <v>44309</v>
      </c>
      <c r="N543" s="1550">
        <v>0</v>
      </c>
      <c r="O543" s="1560">
        <v>0</v>
      </c>
      <c r="P543" s="1561">
        <v>27</v>
      </c>
      <c r="Q543" s="1544"/>
      <c r="R543" s="1544"/>
      <c r="S543" s="1544"/>
      <c r="T543" s="1544"/>
      <c r="U543" s="1552"/>
      <c r="V543" s="1553"/>
      <c r="W543" s="1553"/>
      <c r="X543" s="1544"/>
      <c r="Y543" s="1544"/>
      <c r="Z543" s="1544"/>
      <c r="AA543" s="1544"/>
      <c r="AB543" s="1544"/>
      <c r="AC543" s="1507">
        <f t="shared" si="142"/>
        <v>704</v>
      </c>
      <c r="AD543" s="1508">
        <f t="shared" si="143"/>
        <v>154880</v>
      </c>
      <c r="AE543" s="14">
        <f t="shared" si="144"/>
        <v>21.366666666666667</v>
      </c>
      <c r="AF543" s="14">
        <f t="shared" si="145"/>
        <v>9</v>
      </c>
      <c r="AG543" s="14">
        <f t="shared" si="146"/>
        <v>78.222222222222229</v>
      </c>
      <c r="AH543" s="14">
        <f t="shared" si="147"/>
        <v>56.855555555555561</v>
      </c>
      <c r="AI543" s="14">
        <f t="shared" si="148"/>
        <v>511.7</v>
      </c>
      <c r="AJ543" s="1554"/>
    </row>
    <row r="544" spans="1:36" ht="32.25" customHeight="1">
      <c r="A544" s="1542" t="e">
        <f t="shared" si="149"/>
        <v>#REF!</v>
      </c>
      <c r="B544" s="1590" t="s">
        <v>171</v>
      </c>
      <c r="C544" s="1542" t="s">
        <v>66</v>
      </c>
      <c r="D544" s="1557">
        <v>214.89</v>
      </c>
      <c r="E544" s="1588">
        <v>70</v>
      </c>
      <c r="F544" s="1544">
        <f t="shared" si="141"/>
        <v>15042.3</v>
      </c>
      <c r="G544" s="1544"/>
      <c r="H544" s="1544"/>
      <c r="I544" s="1542">
        <v>2021</v>
      </c>
      <c r="J544" s="1566">
        <v>45658</v>
      </c>
      <c r="K544" s="1544"/>
      <c r="L544" s="1559">
        <v>377</v>
      </c>
      <c r="M544" s="97">
        <v>44293</v>
      </c>
      <c r="N544" s="1550">
        <v>0</v>
      </c>
      <c r="O544" s="1560">
        <v>0</v>
      </c>
      <c r="P544" s="1561">
        <v>35</v>
      </c>
      <c r="Q544" s="1544"/>
      <c r="R544" s="1544"/>
      <c r="S544" s="1544"/>
      <c r="T544" s="1544"/>
      <c r="U544" s="1552"/>
      <c r="V544" s="1553"/>
      <c r="W544" s="1553"/>
      <c r="X544" s="1544"/>
      <c r="Y544" s="1544"/>
      <c r="Z544" s="1544"/>
      <c r="AA544" s="1544"/>
      <c r="AB544" s="1544"/>
      <c r="AC544" s="1507">
        <f t="shared" si="142"/>
        <v>35</v>
      </c>
      <c r="AD544" s="1508">
        <f t="shared" si="143"/>
        <v>7521.15</v>
      </c>
      <c r="AE544" s="14">
        <f t="shared" si="144"/>
        <v>21.366666666666667</v>
      </c>
      <c r="AF544" s="14">
        <f t="shared" si="145"/>
        <v>11.666666666666666</v>
      </c>
      <c r="AG544" s="14">
        <f t="shared" si="146"/>
        <v>3</v>
      </c>
      <c r="AH544" s="14">
        <f t="shared" si="147"/>
        <v>-18.366666666666667</v>
      </c>
      <c r="AI544" s="14">
        <f t="shared" si="148"/>
        <v>-214.27777777777777</v>
      </c>
      <c r="AJ544" s="1554"/>
    </row>
    <row r="545" spans="1:36" ht="32.25" customHeight="1">
      <c r="A545" s="1542" t="e">
        <f t="shared" si="149"/>
        <v>#REF!</v>
      </c>
      <c r="B545" s="1590" t="s">
        <v>172</v>
      </c>
      <c r="C545" s="1542" t="s">
        <v>66</v>
      </c>
      <c r="D545" s="1557">
        <v>56.98</v>
      </c>
      <c r="E545" s="1588">
        <v>80</v>
      </c>
      <c r="F545" s="1544">
        <f t="shared" si="141"/>
        <v>4558.3999999999996</v>
      </c>
      <c r="G545" s="1544"/>
      <c r="H545" s="1544"/>
      <c r="I545" s="1542">
        <v>2021</v>
      </c>
      <c r="J545" s="1566">
        <v>45658</v>
      </c>
      <c r="K545" s="1544"/>
      <c r="L545" s="1559">
        <v>377</v>
      </c>
      <c r="M545" s="97">
        <v>44293</v>
      </c>
      <c r="N545" s="1550">
        <v>0</v>
      </c>
      <c r="O545" s="1560">
        <v>0</v>
      </c>
      <c r="P545" s="1561">
        <v>0</v>
      </c>
      <c r="Q545" s="1544"/>
      <c r="R545" s="1544"/>
      <c r="S545" s="1544"/>
      <c r="T545" s="1544"/>
      <c r="U545" s="1552"/>
      <c r="V545" s="1553"/>
      <c r="W545" s="1553"/>
      <c r="X545" s="1544"/>
      <c r="Y545" s="1544"/>
      <c r="Z545" s="1544"/>
      <c r="AA545" s="1544"/>
      <c r="AB545" s="1544"/>
      <c r="AC545" s="1507">
        <f t="shared" si="142"/>
        <v>80</v>
      </c>
      <c r="AD545" s="1508">
        <f t="shared" si="143"/>
        <v>4558.3999999999996</v>
      </c>
      <c r="AE545" s="14">
        <f t="shared" si="144"/>
        <v>21.366666666666667</v>
      </c>
      <c r="AF545" s="14">
        <f t="shared" si="145"/>
        <v>0</v>
      </c>
      <c r="AG545" s="14" t="e">
        <f t="shared" si="146"/>
        <v>#DIV/0!</v>
      </c>
      <c r="AH545" s="14" t="e">
        <f t="shared" si="147"/>
        <v>#DIV/0!</v>
      </c>
      <c r="AI545" s="14">
        <f t="shared" si="148"/>
        <v>80</v>
      </c>
      <c r="AJ545" s="1554"/>
    </row>
    <row r="546" spans="1:36" ht="15.75" customHeight="1">
      <c r="A546" s="4904" t="s">
        <v>1415</v>
      </c>
      <c r="B546" s="4905"/>
      <c r="C546" s="4905"/>
      <c r="D546" s="4905"/>
      <c r="E546" s="4905"/>
      <c r="F546" s="4905"/>
      <c r="G546" s="4905"/>
      <c r="H546" s="4905"/>
      <c r="I546" s="4905"/>
      <c r="J546" s="4905"/>
      <c r="K546" s="4905"/>
      <c r="L546" s="4905"/>
      <c r="M546" s="4905"/>
      <c r="N546" s="4905"/>
      <c r="O546" s="4905"/>
      <c r="P546" s="4905"/>
      <c r="Q546" s="4905"/>
      <c r="R546" s="4905"/>
      <c r="S546" s="4905"/>
      <c r="T546" s="4905"/>
      <c r="U546" s="4905"/>
      <c r="V546" s="4905"/>
      <c r="W546" s="4905"/>
      <c r="X546" s="4905"/>
      <c r="Y546" s="4905"/>
      <c r="Z546" s="4905"/>
      <c r="AA546" s="4905"/>
      <c r="AB546" s="4905"/>
      <c r="AC546" s="4905"/>
      <c r="AD546" s="4905"/>
      <c r="AE546" s="4905"/>
      <c r="AF546" s="4905"/>
      <c r="AG546" s="4905"/>
      <c r="AH546" s="4905"/>
      <c r="AI546" s="4905"/>
      <c r="AJ546" s="4906"/>
    </row>
    <row r="547" spans="1:36" ht="15.75" customHeight="1">
      <c r="A547" s="1542">
        <v>1</v>
      </c>
      <c r="B547" s="1586" t="s">
        <v>841</v>
      </c>
      <c r="C547" s="1542" t="s">
        <v>143</v>
      </c>
      <c r="D547" s="1589">
        <v>300</v>
      </c>
      <c r="E547" s="1591">
        <v>59</v>
      </c>
      <c r="F547" s="1544">
        <f>D547*E547</f>
        <v>17700</v>
      </c>
      <c r="G547" s="1591"/>
      <c r="H547" s="1544"/>
      <c r="I547" s="1542">
        <v>2022</v>
      </c>
      <c r="J547" s="1546">
        <v>45158</v>
      </c>
      <c r="K547" s="1544"/>
      <c r="L547" s="1544">
        <v>133</v>
      </c>
      <c r="M547" s="1546">
        <v>44626</v>
      </c>
      <c r="N547" s="1560">
        <v>0</v>
      </c>
      <c r="O547" s="1560">
        <v>0</v>
      </c>
      <c r="P547" s="1561">
        <v>0</v>
      </c>
      <c r="Q547" s="1544"/>
      <c r="R547" s="1544"/>
      <c r="S547" s="1544"/>
      <c r="T547" s="1544"/>
      <c r="U547" s="1552"/>
      <c r="V547" s="1553"/>
      <c r="W547" s="1553"/>
      <c r="X547" s="1544"/>
      <c r="Y547" s="1544"/>
      <c r="Z547" s="1544"/>
      <c r="AA547" s="1544"/>
      <c r="AB547" s="1544"/>
      <c r="AC547" s="1507">
        <f>E547+G547-N547-O547-AA547-P547-Q547-R547-S547-T547-U547-V547-W547-X547-Y547</f>
        <v>59</v>
      </c>
      <c r="AD547" s="1508">
        <f>D547*AC547</f>
        <v>17700</v>
      </c>
      <c r="AE547" s="14">
        <f>(J547-"01.04.2023")/30</f>
        <v>4.7</v>
      </c>
      <c r="AF547" s="14">
        <f>(N547+O547+P547+Q547+R547+S547+T547+U547+V547+W547+X547+Y547)/3</f>
        <v>0</v>
      </c>
      <c r="AG547" s="14" t="e">
        <f>AC547/AF547</f>
        <v>#DIV/0!</v>
      </c>
      <c r="AH547" s="14" t="e">
        <f>AG547-AE547</f>
        <v>#DIV/0!</v>
      </c>
      <c r="AI547" s="14">
        <f>AC547-(AE547*AF547)</f>
        <v>59</v>
      </c>
      <c r="AJ547" s="1554"/>
    </row>
    <row r="548" spans="1:36" ht="15.75" customHeight="1">
      <c r="A548" s="4904" t="s">
        <v>1415</v>
      </c>
      <c r="B548" s="4905"/>
      <c r="C548" s="4905"/>
      <c r="D548" s="4905"/>
      <c r="E548" s="4905"/>
      <c r="F548" s="4905"/>
      <c r="G548" s="4905"/>
      <c r="H548" s="4905"/>
      <c r="I548" s="4905"/>
      <c r="J548" s="4905"/>
      <c r="K548" s="4905"/>
      <c r="L548" s="4905"/>
      <c r="M548" s="4905"/>
      <c r="N548" s="4905"/>
      <c r="O548" s="4905"/>
      <c r="P548" s="4905"/>
      <c r="Q548" s="4905"/>
      <c r="R548" s="4905"/>
      <c r="S548" s="4905"/>
      <c r="T548" s="4905"/>
      <c r="U548" s="4905"/>
      <c r="V548" s="4905"/>
      <c r="W548" s="4905"/>
      <c r="X548" s="4905"/>
      <c r="Y548" s="4905"/>
      <c r="Z548" s="4905"/>
      <c r="AA548" s="4905"/>
      <c r="AB548" s="4905"/>
      <c r="AC548" s="4905"/>
      <c r="AD548" s="4905"/>
      <c r="AE548" s="4905"/>
      <c r="AF548" s="4905"/>
      <c r="AG548" s="4905"/>
      <c r="AH548" s="4905"/>
      <c r="AI548" s="4905"/>
      <c r="AJ548" s="4906"/>
    </row>
    <row r="549" spans="1:36" ht="15.75" customHeight="1">
      <c r="A549" s="1542"/>
      <c r="B549" s="1543"/>
      <c r="C549" s="1542"/>
      <c r="D549" s="1562">
        <v>698.73</v>
      </c>
      <c r="E549" s="1544">
        <v>12</v>
      </c>
      <c r="F549" s="1544">
        <f>D549*E549</f>
        <v>8384.76</v>
      </c>
      <c r="G549" s="1592"/>
      <c r="H549" s="1544"/>
      <c r="I549" s="1542">
        <v>2022</v>
      </c>
      <c r="J549" s="1546"/>
      <c r="K549" s="1544"/>
      <c r="L549" s="1548"/>
      <c r="M549" s="1549"/>
      <c r="N549" s="1560">
        <v>6</v>
      </c>
      <c r="O549" s="1560">
        <v>5</v>
      </c>
      <c r="P549" s="1561">
        <v>1</v>
      </c>
      <c r="Q549" s="1544"/>
      <c r="R549" s="1544"/>
      <c r="S549" s="1544"/>
      <c r="T549" s="1544"/>
      <c r="U549" s="1552"/>
      <c r="V549" s="1553"/>
      <c r="W549" s="1553"/>
      <c r="X549" s="1544"/>
      <c r="Y549" s="1544"/>
      <c r="Z549" s="1544"/>
      <c r="AA549" s="1544"/>
      <c r="AB549" s="1544"/>
      <c r="AC549" s="1507"/>
      <c r="AD549" s="1508">
        <f>D549*AC549</f>
        <v>0</v>
      </c>
      <c r="AE549" s="14">
        <f>(J549-"01.04.2023")/30</f>
        <v>-1500.5666666666666</v>
      </c>
      <c r="AF549" s="14">
        <f>(N549+O549+P549+Q549+R549+S549+T549+U549+V549+W549+X549+Y549)/3</f>
        <v>4</v>
      </c>
      <c r="AG549" s="14">
        <f>AC549/AF549</f>
        <v>0</v>
      </c>
      <c r="AH549" s="14">
        <f>AG549-AE549</f>
        <v>1500.5666666666666</v>
      </c>
      <c r="AI549" s="14">
        <f>AC549-(AE549*AF549)</f>
        <v>6002.2666666666664</v>
      </c>
      <c r="AJ549" s="1554"/>
    </row>
    <row r="550" spans="1:36" ht="15.75" customHeight="1">
      <c r="A550" s="4904" t="s">
        <v>842</v>
      </c>
      <c r="B550" s="4905"/>
      <c r="C550" s="4905"/>
      <c r="D550" s="4905"/>
      <c r="E550" s="4905"/>
      <c r="F550" s="4905"/>
      <c r="G550" s="4905"/>
      <c r="H550" s="4905"/>
      <c r="I550" s="4905"/>
      <c r="J550" s="4905"/>
      <c r="K550" s="4905"/>
      <c r="L550" s="4905"/>
      <c r="M550" s="4905"/>
      <c r="N550" s="4905"/>
      <c r="O550" s="4905"/>
      <c r="P550" s="4905"/>
      <c r="Q550" s="4905"/>
      <c r="R550" s="4905"/>
      <c r="S550" s="4905"/>
      <c r="T550" s="4905"/>
      <c r="U550" s="4905"/>
      <c r="V550" s="4905"/>
      <c r="W550" s="4905"/>
      <c r="X550" s="4905"/>
      <c r="Y550" s="4905"/>
      <c r="Z550" s="4905"/>
      <c r="AA550" s="4905"/>
      <c r="AB550" s="4905"/>
      <c r="AC550" s="4905"/>
      <c r="AD550" s="4905"/>
      <c r="AE550" s="4905"/>
      <c r="AF550" s="4905"/>
      <c r="AG550" s="4905"/>
      <c r="AH550" s="4905"/>
      <c r="AI550" s="4905"/>
      <c r="AJ550" s="4906"/>
    </row>
    <row r="551" spans="1:36" ht="33" customHeight="1">
      <c r="A551" s="1542">
        <v>1</v>
      </c>
      <c r="B551" s="72" t="s">
        <v>843</v>
      </c>
      <c r="C551" s="1542" t="s">
        <v>156</v>
      </c>
      <c r="D551" s="1593">
        <v>5.7244999999999999</v>
      </c>
      <c r="E551" s="1544">
        <v>197</v>
      </c>
      <c r="F551" s="1544">
        <f>D551*E551</f>
        <v>1127.7265</v>
      </c>
      <c r="G551" s="1591"/>
      <c r="H551" s="1544"/>
      <c r="I551" s="1542">
        <v>2022</v>
      </c>
      <c r="J551" s="1594" t="s">
        <v>307</v>
      </c>
      <c r="K551" s="1544"/>
      <c r="L551" s="1544">
        <v>156</v>
      </c>
      <c r="M551" s="1546">
        <v>44636</v>
      </c>
      <c r="N551" s="1560">
        <v>6</v>
      </c>
      <c r="O551" s="1560">
        <v>0</v>
      </c>
      <c r="P551" s="1561">
        <v>5</v>
      </c>
      <c r="Q551" s="1544"/>
      <c r="R551" s="1544"/>
      <c r="S551" s="1544"/>
      <c r="T551" s="1544"/>
      <c r="U551" s="1552"/>
      <c r="V551" s="1553"/>
      <c r="W551" s="1553"/>
      <c r="X551" s="1544"/>
      <c r="Y551" s="1544"/>
      <c r="Z551" s="1544"/>
      <c r="AA551" s="1544"/>
      <c r="AB551" s="1544"/>
      <c r="AC551" s="1507">
        <f t="shared" ref="AC551:AC556" si="150">E551+G551-N551-O551-AA551-P551-Q551-R551-S551-T551-U551-V551-W551-X551-Y551</f>
        <v>186</v>
      </c>
      <c r="AD551" s="1508">
        <f t="shared" ref="AD551:AD556" si="151">D551*AC551</f>
        <v>1064.7570000000001</v>
      </c>
      <c r="AE551" s="14">
        <f t="shared" ref="AE551:AE556" si="152">(J551-"01.04.2023")/30</f>
        <v>28.433333333333334</v>
      </c>
      <c r="AF551" s="14">
        <f t="shared" ref="AF551:AF556" si="153">(N551+O551+P551+Q551+R551+S551+T551+U551+V551+W551+X551+Y551)/3</f>
        <v>3.6666666666666665</v>
      </c>
      <c r="AG551" s="14">
        <f t="shared" ref="AG551:AG556" si="154">AC551/AF551</f>
        <v>50.727272727272727</v>
      </c>
      <c r="AH551" s="14">
        <f t="shared" ref="AH551:AH556" si="155">AG551-AE551</f>
        <v>22.293939393939393</v>
      </c>
      <c r="AI551" s="14">
        <f t="shared" ref="AI551:AI556" si="156">AC551-(AE551*AF551)</f>
        <v>81.744444444444454</v>
      </c>
      <c r="AJ551" s="1554"/>
    </row>
    <row r="552" spans="1:36" ht="33" customHeight="1">
      <c r="A552" s="1542">
        <v>2</v>
      </c>
      <c r="B552" s="72" t="s">
        <v>6938</v>
      </c>
      <c r="C552" s="1542" t="s">
        <v>156</v>
      </c>
      <c r="D552" s="98">
        <v>63.558</v>
      </c>
      <c r="E552" s="1544">
        <v>105</v>
      </c>
      <c r="F552" s="1544">
        <f t="shared" ref="F552:F556" si="157">D552*E552</f>
        <v>6673.59</v>
      </c>
      <c r="G552" s="1591"/>
      <c r="H552" s="1544"/>
      <c r="I552" s="1542">
        <v>2022</v>
      </c>
      <c r="J552" s="1594" t="s">
        <v>313</v>
      </c>
      <c r="K552" s="1544"/>
      <c r="L552" s="1544">
        <v>156</v>
      </c>
      <c r="M552" s="1546">
        <v>44636</v>
      </c>
      <c r="N552" s="1560">
        <v>14</v>
      </c>
      <c r="O552" s="1560">
        <v>20</v>
      </c>
      <c r="P552" s="1561">
        <v>10</v>
      </c>
      <c r="Q552" s="1544"/>
      <c r="R552" s="1544"/>
      <c r="S552" s="1544"/>
      <c r="T552" s="1544"/>
      <c r="U552" s="1552"/>
      <c r="V552" s="1553"/>
      <c r="W552" s="1553"/>
      <c r="X552" s="1544"/>
      <c r="Y552" s="1544"/>
      <c r="Z552" s="1544"/>
      <c r="AA552" s="1544"/>
      <c r="AB552" s="1544"/>
      <c r="AC552" s="1507">
        <f t="shared" si="150"/>
        <v>61</v>
      </c>
      <c r="AD552" s="1508">
        <f t="shared" si="151"/>
        <v>3877.038</v>
      </c>
      <c r="AE552" s="14">
        <f t="shared" si="152"/>
        <v>11.166666666666666</v>
      </c>
      <c r="AF552" s="14">
        <f t="shared" si="153"/>
        <v>14.666666666666666</v>
      </c>
      <c r="AG552" s="14">
        <f t="shared" si="154"/>
        <v>4.1590909090909092</v>
      </c>
      <c r="AH552" s="14">
        <f t="shared" si="155"/>
        <v>-7.0075757575757569</v>
      </c>
      <c r="AI552" s="14">
        <f t="shared" si="156"/>
        <v>-102.77777777777777</v>
      </c>
      <c r="AJ552" s="1554"/>
    </row>
    <row r="553" spans="1:36" ht="33" customHeight="1">
      <c r="A553" s="1542">
        <v>3</v>
      </c>
      <c r="B553" s="105" t="s">
        <v>6939</v>
      </c>
      <c r="C553" s="1542" t="s">
        <v>156</v>
      </c>
      <c r="D553" s="1595">
        <v>41.8</v>
      </c>
      <c r="E553" s="1544">
        <v>370</v>
      </c>
      <c r="F553" s="1544">
        <f t="shared" si="157"/>
        <v>15465.999999999998</v>
      </c>
      <c r="G553" s="1591"/>
      <c r="H553" s="1544"/>
      <c r="I553" s="1542">
        <v>2022</v>
      </c>
      <c r="J553" s="1594" t="s">
        <v>313</v>
      </c>
      <c r="K553" s="1544"/>
      <c r="L553" s="1544">
        <v>156</v>
      </c>
      <c r="M553" s="1546">
        <v>44636</v>
      </c>
      <c r="N553" s="1560">
        <v>6</v>
      </c>
      <c r="O553" s="1560">
        <v>16</v>
      </c>
      <c r="P553" s="1561">
        <v>41</v>
      </c>
      <c r="Q553" s="1544"/>
      <c r="R553" s="1544"/>
      <c r="S553" s="1544"/>
      <c r="T553" s="1544"/>
      <c r="U553" s="1552"/>
      <c r="V553" s="1553"/>
      <c r="W553" s="1553"/>
      <c r="X553" s="1544"/>
      <c r="Y553" s="1544"/>
      <c r="Z553" s="1544"/>
      <c r="AA553" s="1544"/>
      <c r="AB553" s="1544"/>
      <c r="AC553" s="1507">
        <f t="shared" si="150"/>
        <v>307</v>
      </c>
      <c r="AD553" s="1508">
        <f t="shared" si="151"/>
        <v>12832.599999999999</v>
      </c>
      <c r="AE553" s="14">
        <f t="shared" si="152"/>
        <v>11.166666666666666</v>
      </c>
      <c r="AF553" s="14">
        <f t="shared" si="153"/>
        <v>21</v>
      </c>
      <c r="AG553" s="14">
        <f t="shared" si="154"/>
        <v>14.619047619047619</v>
      </c>
      <c r="AH553" s="14">
        <f t="shared" si="155"/>
        <v>3.4523809523809526</v>
      </c>
      <c r="AI553" s="14">
        <f t="shared" si="156"/>
        <v>72.5</v>
      </c>
      <c r="AJ553" s="1554"/>
    </row>
    <row r="554" spans="1:36" ht="33" customHeight="1">
      <c r="A554" s="1542">
        <v>4</v>
      </c>
      <c r="B554" s="72" t="s">
        <v>6940</v>
      </c>
      <c r="C554" s="1542" t="s">
        <v>156</v>
      </c>
      <c r="D554" s="98">
        <v>36</v>
      </c>
      <c r="E554" s="1544">
        <v>400</v>
      </c>
      <c r="F554" s="1544">
        <f t="shared" si="157"/>
        <v>14400</v>
      </c>
      <c r="G554" s="1591"/>
      <c r="H554" s="1544"/>
      <c r="I554" s="1542">
        <v>2022</v>
      </c>
      <c r="J554" s="1594" t="s">
        <v>328</v>
      </c>
      <c r="K554" s="1544"/>
      <c r="L554" s="1544">
        <v>156</v>
      </c>
      <c r="M554" s="1546">
        <v>44636</v>
      </c>
      <c r="N554" s="1560">
        <v>0</v>
      </c>
      <c r="O554" s="1560">
        <v>0</v>
      </c>
      <c r="P554" s="1561">
        <v>0</v>
      </c>
      <c r="Q554" s="1544"/>
      <c r="R554" s="1544"/>
      <c r="S554" s="1544"/>
      <c r="T554" s="1544"/>
      <c r="U554" s="1552"/>
      <c r="V554" s="1553"/>
      <c r="W554" s="1553"/>
      <c r="X554" s="1544"/>
      <c r="Y554" s="1544"/>
      <c r="Z554" s="1544"/>
      <c r="AA554" s="1544"/>
      <c r="AB554" s="1544"/>
      <c r="AC554" s="1507">
        <f t="shared" si="150"/>
        <v>400</v>
      </c>
      <c r="AD554" s="1508">
        <f t="shared" si="151"/>
        <v>14400</v>
      </c>
      <c r="AE554" s="14">
        <f t="shared" si="152"/>
        <v>34.56666666666667</v>
      </c>
      <c r="AF554" s="14">
        <f t="shared" si="153"/>
        <v>0</v>
      </c>
      <c r="AG554" s="14" t="e">
        <f t="shared" si="154"/>
        <v>#DIV/0!</v>
      </c>
      <c r="AH554" s="14" t="e">
        <f t="shared" si="155"/>
        <v>#DIV/0!</v>
      </c>
      <c r="AI554" s="14">
        <f t="shared" si="156"/>
        <v>400</v>
      </c>
      <c r="AJ554" s="1554"/>
    </row>
    <row r="555" spans="1:36" ht="33" customHeight="1">
      <c r="A555" s="1542">
        <v>5</v>
      </c>
      <c r="B555" s="72" t="s">
        <v>6941</v>
      </c>
      <c r="C555" s="1542" t="s">
        <v>156</v>
      </c>
      <c r="D555" s="98">
        <v>27.7</v>
      </c>
      <c r="E555" s="1544">
        <v>698</v>
      </c>
      <c r="F555" s="1544">
        <f t="shared" si="157"/>
        <v>19334.599999999999</v>
      </c>
      <c r="G555" s="1591"/>
      <c r="H555" s="1544"/>
      <c r="I555" s="1542">
        <v>2022</v>
      </c>
      <c r="J555" s="1594" t="s">
        <v>329</v>
      </c>
      <c r="K555" s="1544"/>
      <c r="L555" s="1544">
        <v>156</v>
      </c>
      <c r="M555" s="1546">
        <v>44636</v>
      </c>
      <c r="N555" s="1560">
        <v>34</v>
      </c>
      <c r="O555" s="1560">
        <v>13</v>
      </c>
      <c r="P555" s="1561">
        <v>19</v>
      </c>
      <c r="Q555" s="1544"/>
      <c r="R555" s="1544"/>
      <c r="S555" s="1544"/>
      <c r="T555" s="1544"/>
      <c r="U555" s="1552"/>
      <c r="V555" s="1553"/>
      <c r="W555" s="1553"/>
      <c r="X555" s="1544"/>
      <c r="Y555" s="1544"/>
      <c r="Z555" s="1544"/>
      <c r="AA555" s="1544"/>
      <c r="AB555" s="1544"/>
      <c r="AC555" s="1507">
        <f t="shared" si="150"/>
        <v>632</v>
      </c>
      <c r="AD555" s="1508">
        <f t="shared" si="151"/>
        <v>17506.399999999998</v>
      </c>
      <c r="AE555" s="14">
        <f t="shared" si="152"/>
        <v>20.333333333333332</v>
      </c>
      <c r="AF555" s="14">
        <f t="shared" si="153"/>
        <v>22</v>
      </c>
      <c r="AG555" s="14">
        <f t="shared" si="154"/>
        <v>28.727272727272727</v>
      </c>
      <c r="AH555" s="14">
        <f t="shared" si="155"/>
        <v>8.3939393939393945</v>
      </c>
      <c r="AI555" s="14">
        <f t="shared" si="156"/>
        <v>184.66666666666669</v>
      </c>
      <c r="AJ555" s="1554"/>
    </row>
    <row r="556" spans="1:36" ht="33" customHeight="1">
      <c r="A556" s="1542">
        <v>6</v>
      </c>
      <c r="B556" s="72" t="s">
        <v>6942</v>
      </c>
      <c r="C556" s="1542" t="s">
        <v>156</v>
      </c>
      <c r="D556" s="98">
        <v>13.4</v>
      </c>
      <c r="E556" s="1544">
        <v>493</v>
      </c>
      <c r="F556" s="1544">
        <f t="shared" si="157"/>
        <v>6606.2</v>
      </c>
      <c r="G556" s="1591"/>
      <c r="H556" s="1544"/>
      <c r="I556" s="1542">
        <v>2022</v>
      </c>
      <c r="J556" s="1594" t="s">
        <v>61</v>
      </c>
      <c r="K556" s="1544"/>
      <c r="L556" s="1544">
        <v>156</v>
      </c>
      <c r="M556" s="1546">
        <v>44636</v>
      </c>
      <c r="N556" s="1560">
        <v>100</v>
      </c>
      <c r="O556" s="1560">
        <v>130</v>
      </c>
      <c r="P556" s="1561">
        <v>115</v>
      </c>
      <c r="Q556" s="1544"/>
      <c r="R556" s="1544"/>
      <c r="S556" s="1544"/>
      <c r="T556" s="1544"/>
      <c r="U556" s="1552"/>
      <c r="V556" s="1553"/>
      <c r="W556" s="1553"/>
      <c r="X556" s="1544"/>
      <c r="Y556" s="1544"/>
      <c r="Z556" s="1596"/>
      <c r="AA556" s="1596"/>
      <c r="AB556" s="1597"/>
      <c r="AC556" s="1507">
        <f t="shared" si="150"/>
        <v>148</v>
      </c>
      <c r="AD556" s="1508">
        <f t="shared" si="151"/>
        <v>1983.2</v>
      </c>
      <c r="AE556" s="14">
        <f t="shared" si="152"/>
        <v>2.0333333333333332</v>
      </c>
      <c r="AF556" s="14">
        <f t="shared" si="153"/>
        <v>115</v>
      </c>
      <c r="AG556" s="14">
        <f t="shared" si="154"/>
        <v>1.2869565217391303</v>
      </c>
      <c r="AH556" s="14">
        <f t="shared" si="155"/>
        <v>-0.74637681159420288</v>
      </c>
      <c r="AI556" s="14">
        <f t="shared" si="156"/>
        <v>-85.833333333333314</v>
      </c>
      <c r="AJ556" s="1554"/>
    </row>
    <row r="557" spans="1:36" ht="15.75" customHeight="1">
      <c r="A557" s="4904" t="s">
        <v>3599</v>
      </c>
      <c r="B557" s="4905"/>
      <c r="C557" s="4905"/>
      <c r="D557" s="4905"/>
      <c r="E557" s="4905"/>
      <c r="F557" s="4905"/>
      <c r="G557" s="4905"/>
      <c r="H557" s="4905"/>
      <c r="I557" s="4905"/>
      <c r="J557" s="4905"/>
      <c r="K557" s="4905"/>
      <c r="L557" s="4905"/>
      <c r="M557" s="4905"/>
      <c r="N557" s="4905"/>
      <c r="O557" s="4905"/>
      <c r="P557" s="4905"/>
      <c r="Q557" s="4905"/>
      <c r="R557" s="4905"/>
      <c r="S557" s="4905"/>
      <c r="T557" s="4905"/>
      <c r="U557" s="4905"/>
      <c r="V557" s="4905"/>
      <c r="W557" s="4905"/>
      <c r="X557" s="4905"/>
      <c r="Y557" s="4905"/>
      <c r="Z557" s="4905"/>
      <c r="AA557" s="4905"/>
      <c r="AB557" s="4905"/>
      <c r="AC557" s="4905"/>
      <c r="AD557" s="4905"/>
      <c r="AE557" s="4905"/>
      <c r="AF557" s="4905"/>
      <c r="AG557" s="4905"/>
      <c r="AH557" s="4905"/>
      <c r="AI557" s="4905"/>
      <c r="AJ557" s="4906"/>
    </row>
    <row r="558" spans="1:36" ht="21" customHeight="1">
      <c r="A558" s="1542"/>
      <c r="B558" s="105"/>
      <c r="C558" s="1542"/>
      <c r="D558" s="1593">
        <v>71.209999999999994</v>
      </c>
      <c r="E558" s="1544">
        <v>4</v>
      </c>
      <c r="F558" s="1544">
        <f>D558*E558</f>
        <v>284.83999999999997</v>
      </c>
      <c r="G558" s="1591"/>
      <c r="H558" s="1544"/>
      <c r="I558" s="1542">
        <v>2022</v>
      </c>
      <c r="J558" s="1594"/>
      <c r="K558" s="1544"/>
      <c r="L558" s="1544"/>
      <c r="M558" s="1546"/>
      <c r="N558" s="1560">
        <v>4</v>
      </c>
      <c r="O558" s="1560">
        <v>0</v>
      </c>
      <c r="P558" s="1561">
        <v>0</v>
      </c>
      <c r="Q558" s="1544"/>
      <c r="R558" s="1544"/>
      <c r="S558" s="1544"/>
      <c r="T558" s="1544"/>
      <c r="U558" s="1552"/>
      <c r="V558" s="1553"/>
      <c r="W558" s="1553"/>
      <c r="X558" s="1544"/>
      <c r="Y558" s="1544"/>
      <c r="Z558" s="1544"/>
      <c r="AA558" s="1544"/>
      <c r="AB558" s="1544"/>
      <c r="AC558" s="1507"/>
      <c r="AD558" s="1508">
        <f>D558*AC558</f>
        <v>0</v>
      </c>
      <c r="AE558" s="14">
        <f>(J558-"01.04.2023")/30</f>
        <v>-1500.5666666666666</v>
      </c>
      <c r="AF558" s="14">
        <f>(N558+O558+P558+Q558+R558+S558+T558+U558+V558+W558+X558+Y558)/3</f>
        <v>1.3333333333333333</v>
      </c>
      <c r="AG558" s="14">
        <f>AC558/AF558</f>
        <v>0</v>
      </c>
      <c r="AH558" s="14">
        <f>AG558-AE558</f>
        <v>1500.5666666666666</v>
      </c>
      <c r="AI558" s="14">
        <f>AC558-(AE558*AF558)</f>
        <v>2000.7555555555555</v>
      </c>
      <c r="AJ558" s="1554"/>
    </row>
    <row r="559" spans="1:36" ht="21" customHeight="1">
      <c r="A559" s="4904" t="s">
        <v>3600</v>
      </c>
      <c r="B559" s="4905"/>
      <c r="C559" s="4905"/>
      <c r="D559" s="4905"/>
      <c r="E559" s="4905"/>
      <c r="F559" s="4905"/>
      <c r="G559" s="4905"/>
      <c r="H559" s="4905"/>
      <c r="I559" s="4905"/>
      <c r="J559" s="4905"/>
      <c r="K559" s="4905"/>
      <c r="L559" s="4905"/>
      <c r="M559" s="4905"/>
      <c r="N559" s="4905"/>
      <c r="O559" s="4905"/>
      <c r="P559" s="4905"/>
      <c r="Q559" s="4905"/>
      <c r="R559" s="4905"/>
      <c r="S559" s="4905"/>
      <c r="T559" s="4905"/>
      <c r="U559" s="4905"/>
      <c r="V559" s="4905"/>
      <c r="W559" s="4905"/>
      <c r="X559" s="4905"/>
      <c r="Y559" s="4905"/>
      <c r="Z559" s="4905"/>
      <c r="AA559" s="4905"/>
      <c r="AB559" s="4905"/>
      <c r="AC559" s="4905"/>
      <c r="AD559" s="4905"/>
      <c r="AE559" s="4905"/>
      <c r="AF559" s="4905"/>
      <c r="AG559" s="4905"/>
      <c r="AH559" s="4905"/>
      <c r="AI559" s="4905"/>
      <c r="AJ559" s="4906"/>
    </row>
    <row r="560" spans="1:36" ht="21" customHeight="1">
      <c r="A560" s="1542">
        <v>1</v>
      </c>
      <c r="B560" s="72" t="s">
        <v>3601</v>
      </c>
      <c r="C560" s="1542" t="s">
        <v>156</v>
      </c>
      <c r="D560" s="98">
        <v>5.1360000000000001</v>
      </c>
      <c r="E560" s="1544">
        <v>148</v>
      </c>
      <c r="F560" s="1544">
        <f>D560*E560</f>
        <v>760.12800000000004</v>
      </c>
      <c r="G560" s="1591"/>
      <c r="H560" s="1545"/>
      <c r="I560" s="1542">
        <v>2022</v>
      </c>
      <c r="J560" s="1594" t="s">
        <v>709</v>
      </c>
      <c r="K560" s="1544"/>
      <c r="L560" s="1544">
        <v>453</v>
      </c>
      <c r="M560" s="1546">
        <v>44728</v>
      </c>
      <c r="N560" s="1560">
        <v>22</v>
      </c>
      <c r="O560" s="1560">
        <v>21</v>
      </c>
      <c r="P560" s="1561">
        <v>0</v>
      </c>
      <c r="Q560" s="1544"/>
      <c r="R560" s="1544"/>
      <c r="S560" s="1544"/>
      <c r="T560" s="1544"/>
      <c r="U560" s="1552"/>
      <c r="V560" s="1553"/>
      <c r="W560" s="1553"/>
      <c r="X560" s="1544"/>
      <c r="Y560" s="1544"/>
      <c r="Z560" s="1544"/>
      <c r="AA560" s="1544"/>
      <c r="AB560" s="1544"/>
      <c r="AC560" s="1507">
        <f>E560+G560-N560-O560-AA560-P560-Q560-R560-S560-T560-U560-V560-W560-X560-Y560</f>
        <v>105</v>
      </c>
      <c r="AD560" s="1508">
        <f>D560*AC560</f>
        <v>539.28</v>
      </c>
      <c r="AE560" s="14">
        <f>(J560-"01.04.2023")/30</f>
        <v>21.366666666666667</v>
      </c>
      <c r="AF560" s="14">
        <f>(N560+O560+P560+Q560+R560+S560+T560+U560+V560+W560+X560+Y560)/3</f>
        <v>14.333333333333334</v>
      </c>
      <c r="AG560" s="14">
        <f>AC560/AF560</f>
        <v>7.3255813953488369</v>
      </c>
      <c r="AH560" s="14">
        <f>AG560-AE560</f>
        <v>-14.041085271317829</v>
      </c>
      <c r="AI560" s="14">
        <f>AC560-(AE560*AF560)</f>
        <v>-201.25555555555559</v>
      </c>
      <c r="AJ560" s="1554"/>
    </row>
    <row r="561" spans="1:36" ht="15.75" customHeight="1">
      <c r="A561" s="4904" t="s">
        <v>91</v>
      </c>
      <c r="B561" s="4905"/>
      <c r="C561" s="4905"/>
      <c r="D561" s="4905"/>
      <c r="E561" s="4905"/>
      <c r="F561" s="4905"/>
      <c r="G561" s="4905"/>
      <c r="H561" s="4905"/>
      <c r="I561" s="4905"/>
      <c r="J561" s="4905"/>
      <c r="K561" s="4905"/>
      <c r="L561" s="4905"/>
      <c r="M561" s="4905"/>
      <c r="N561" s="4905"/>
      <c r="O561" s="4905"/>
      <c r="P561" s="4905"/>
      <c r="Q561" s="4905"/>
      <c r="R561" s="4905"/>
      <c r="S561" s="4905"/>
      <c r="T561" s="4905"/>
      <c r="U561" s="4905"/>
      <c r="V561" s="4905"/>
      <c r="W561" s="4905"/>
      <c r="X561" s="4905"/>
      <c r="Y561" s="4905"/>
      <c r="Z561" s="4905"/>
      <c r="AA561" s="4905"/>
      <c r="AB561" s="4905"/>
      <c r="AC561" s="4905"/>
      <c r="AD561" s="4905"/>
      <c r="AE561" s="4905"/>
      <c r="AF561" s="4905"/>
      <c r="AG561" s="4905"/>
      <c r="AH561" s="4905"/>
      <c r="AI561" s="4905"/>
      <c r="AJ561" s="4906"/>
    </row>
    <row r="562" spans="1:36" ht="43.5" customHeight="1">
      <c r="A562" s="1542">
        <v>1</v>
      </c>
      <c r="B562" s="105" t="s">
        <v>4134</v>
      </c>
      <c r="C562" s="1542" t="s">
        <v>176</v>
      </c>
      <c r="D562" s="98">
        <v>646.07000000000005</v>
      </c>
      <c r="E562" s="1544">
        <v>1</v>
      </c>
      <c r="F562" s="1544">
        <f>D562*E562</f>
        <v>646.07000000000005</v>
      </c>
      <c r="G562" s="1591"/>
      <c r="H562" s="1545"/>
      <c r="I562" s="1542">
        <v>2022</v>
      </c>
      <c r="J562" s="1598" t="s">
        <v>314</v>
      </c>
      <c r="K562" s="1544"/>
      <c r="L562" s="1544">
        <v>502</v>
      </c>
      <c r="M562" s="1546">
        <v>44747</v>
      </c>
      <c r="N562" s="1560">
        <v>0</v>
      </c>
      <c r="O562" s="1560">
        <v>0</v>
      </c>
      <c r="P562" s="1561">
        <v>0</v>
      </c>
      <c r="Q562" s="1544"/>
      <c r="R562" s="1544"/>
      <c r="S562" s="1544"/>
      <c r="T562" s="1544"/>
      <c r="U562" s="1552"/>
      <c r="V562" s="1553"/>
      <c r="W562" s="1553"/>
      <c r="X562" s="1544"/>
      <c r="Y562" s="1544"/>
      <c r="Z562" s="1544"/>
      <c r="AA562" s="1544"/>
      <c r="AB562" s="1544"/>
      <c r="AC562" s="1507">
        <f t="shared" ref="AC562:AC563" si="158">E562+G562-N562-O562-AA562-P562-Q562-R562-S562-T562-U562-V562-W562-X562-Y562</f>
        <v>1</v>
      </c>
      <c r="AD562" s="1508">
        <f t="shared" ref="AD562:AD563" si="159">D562*AC562</f>
        <v>646.07000000000005</v>
      </c>
      <c r="AE562" s="14">
        <f t="shared" ref="AE562:AE563" si="160">(J562-"01.04.2023")/30</f>
        <v>18.3</v>
      </c>
      <c r="AF562" s="14">
        <f t="shared" ref="AF562:AF563" si="161">(N562+O562+P562+Q562+R562+S562+T562+U562+V562+W562+X562+Y562)/3</f>
        <v>0</v>
      </c>
      <c r="AG562" s="14" t="e">
        <f t="shared" ref="AG562:AG563" si="162">AC562/AF562</f>
        <v>#DIV/0!</v>
      </c>
      <c r="AH562" s="14" t="e">
        <f t="shared" ref="AH562:AH563" si="163">AG562-AE562</f>
        <v>#DIV/0!</v>
      </c>
      <c r="AI562" s="14">
        <f t="shared" ref="AI562:AI563" si="164">AC562-(AE562*AF562)</f>
        <v>1</v>
      </c>
      <c r="AJ562" s="1554"/>
    </row>
    <row r="563" spans="1:36" ht="43.5" customHeight="1">
      <c r="A563" s="1542">
        <v>2</v>
      </c>
      <c r="B563" s="105" t="s">
        <v>5448</v>
      </c>
      <c r="C563" s="1542" t="s">
        <v>232</v>
      </c>
      <c r="D563" s="98">
        <v>1978.67</v>
      </c>
      <c r="E563" s="1544">
        <v>20</v>
      </c>
      <c r="F563" s="1544">
        <f>D563*E563</f>
        <v>39573.4</v>
      </c>
      <c r="G563" s="1591"/>
      <c r="H563" s="1545"/>
      <c r="I563" s="1542">
        <v>2022</v>
      </c>
      <c r="J563" s="1598" t="s">
        <v>3979</v>
      </c>
      <c r="K563" s="1544"/>
      <c r="L563" s="1544">
        <v>696</v>
      </c>
      <c r="M563" s="1546">
        <v>44791</v>
      </c>
      <c r="N563" s="1560">
        <v>0</v>
      </c>
      <c r="O563" s="1560">
        <v>0</v>
      </c>
      <c r="P563" s="1561">
        <v>0</v>
      </c>
      <c r="Q563" s="1544"/>
      <c r="R563" s="1544"/>
      <c r="S563" s="1544"/>
      <c r="T563" s="1544"/>
      <c r="U563" s="1552"/>
      <c r="V563" s="1553"/>
      <c r="W563" s="1553"/>
      <c r="X563" s="1544"/>
      <c r="Y563" s="1544"/>
      <c r="Z563" s="1544"/>
      <c r="AA563" s="1544"/>
      <c r="AB563" s="1544"/>
      <c r="AC563" s="1507">
        <f t="shared" si="158"/>
        <v>20</v>
      </c>
      <c r="AD563" s="1508">
        <f t="shared" si="159"/>
        <v>39573.4</v>
      </c>
      <c r="AE563" s="14">
        <f t="shared" si="160"/>
        <v>11.133333333333333</v>
      </c>
      <c r="AF563" s="14">
        <f t="shared" si="161"/>
        <v>0</v>
      </c>
      <c r="AG563" s="14" t="e">
        <f t="shared" si="162"/>
        <v>#DIV/0!</v>
      </c>
      <c r="AH563" s="14" t="e">
        <f t="shared" si="163"/>
        <v>#DIV/0!</v>
      </c>
      <c r="AI563" s="14">
        <f t="shared" si="164"/>
        <v>20</v>
      </c>
      <c r="AJ563" s="1554"/>
    </row>
    <row r="564" spans="1:36" ht="15.75" customHeight="1">
      <c r="A564" s="4913" t="s">
        <v>9586</v>
      </c>
      <c r="B564" s="4914"/>
      <c r="C564" s="4914"/>
      <c r="D564" s="4914"/>
      <c r="E564" s="4914"/>
      <c r="F564" s="4914"/>
      <c r="G564" s="4914"/>
      <c r="H564" s="4914"/>
      <c r="I564" s="4914"/>
      <c r="J564" s="4914"/>
      <c r="K564" s="4914"/>
      <c r="L564" s="4914"/>
      <c r="M564" s="4914"/>
      <c r="N564" s="4914"/>
      <c r="O564" s="4914"/>
      <c r="P564" s="4914"/>
      <c r="Q564" s="4914"/>
      <c r="R564" s="4914"/>
      <c r="S564" s="4914"/>
      <c r="T564" s="4914"/>
      <c r="U564" s="4914"/>
      <c r="V564" s="4914"/>
      <c r="W564" s="4914"/>
      <c r="X564" s="4914"/>
      <c r="Y564" s="4914"/>
      <c r="Z564" s="4914"/>
      <c r="AA564" s="4914"/>
      <c r="AB564" s="4914"/>
      <c r="AC564" s="4914"/>
      <c r="AD564" s="4914"/>
      <c r="AE564" s="4914"/>
      <c r="AF564" s="4914"/>
      <c r="AG564" s="4914"/>
      <c r="AH564" s="4914"/>
      <c r="AI564" s="4914"/>
      <c r="AJ564" s="4915"/>
    </row>
    <row r="565" spans="1:36" ht="27" customHeight="1">
      <c r="A565" s="1542"/>
      <c r="B565" s="1586"/>
      <c r="C565" s="1559"/>
      <c r="D565" s="1589">
        <v>8.7899999999999991</v>
      </c>
      <c r="E565" s="1579"/>
      <c r="F565" s="1544"/>
      <c r="G565" s="1559">
        <v>800</v>
      </c>
      <c r="H565" s="1599">
        <f>D565*G565</f>
        <v>7031.9999999999991</v>
      </c>
      <c r="I565" s="1566">
        <v>44992</v>
      </c>
      <c r="J565" s="1566"/>
      <c r="K565" s="1544"/>
      <c r="L565" s="1582"/>
      <c r="M565" s="1583"/>
      <c r="N565" s="1550"/>
      <c r="O565" s="1560"/>
      <c r="P565" s="1561">
        <v>800</v>
      </c>
      <c r="Q565" s="1544"/>
      <c r="R565" s="1544"/>
      <c r="S565" s="1544"/>
      <c r="T565" s="1544"/>
      <c r="U565" s="1552"/>
      <c r="V565" s="1553"/>
      <c r="W565" s="1553"/>
      <c r="X565" s="1544"/>
      <c r="Y565" s="1544"/>
      <c r="Z565" s="1544"/>
      <c r="AA565" s="1544"/>
      <c r="AB565" s="1544"/>
      <c r="AC565" s="1507"/>
      <c r="AD565" s="1508">
        <f t="shared" ref="AD565:AD573" si="165">D565*AC565</f>
        <v>0</v>
      </c>
      <c r="AE565" s="14">
        <f t="shared" ref="AE565:AE573" si="166">(J565-"01.04.2023")/30</f>
        <v>-1500.5666666666666</v>
      </c>
      <c r="AF565" s="14">
        <f t="shared" ref="AF565:AF573" si="167">(N565+O565+P565+Q565+R565+S565+T565+U565+V565+W565+X565+Y565)/3</f>
        <v>266.66666666666669</v>
      </c>
      <c r="AG565" s="14">
        <f t="shared" ref="AG565:AG573" si="168">AC565/AF565</f>
        <v>0</v>
      </c>
      <c r="AH565" s="14">
        <f t="shared" ref="AH565:AH573" si="169">AG565-AE565</f>
        <v>1500.5666666666666</v>
      </c>
      <c r="AI565" s="14">
        <f t="shared" ref="AI565:AI573" si="170">AC565-(AE565*AF565)</f>
        <v>400151.11111111112</v>
      </c>
      <c r="AJ565" s="1554"/>
    </row>
    <row r="566" spans="1:36" ht="27" customHeight="1">
      <c r="A566" s="1542">
        <f>A565+1</f>
        <v>1</v>
      </c>
      <c r="B566" s="1586" t="s">
        <v>9587</v>
      </c>
      <c r="C566" s="1559" t="s">
        <v>181</v>
      </c>
      <c r="D566" s="1589">
        <v>21.95</v>
      </c>
      <c r="E566" s="1579"/>
      <c r="F566" s="1544"/>
      <c r="G566" s="1559">
        <v>300</v>
      </c>
      <c r="H566" s="1599">
        <f t="shared" ref="H566:H573" si="171">D566*G566</f>
        <v>6585</v>
      </c>
      <c r="I566" s="1566">
        <v>44992</v>
      </c>
      <c r="J566" s="1566">
        <v>45689</v>
      </c>
      <c r="K566" s="1544"/>
      <c r="L566" s="1582"/>
      <c r="M566" s="1583"/>
      <c r="N566" s="1585"/>
      <c r="O566" s="1560"/>
      <c r="P566" s="1561">
        <v>0</v>
      </c>
      <c r="Q566" s="1544"/>
      <c r="R566" s="1544"/>
      <c r="S566" s="1544"/>
      <c r="T566" s="1544"/>
      <c r="U566" s="1552"/>
      <c r="V566" s="1553"/>
      <c r="W566" s="1553"/>
      <c r="X566" s="1544"/>
      <c r="Y566" s="1544"/>
      <c r="Z566" s="1544"/>
      <c r="AA566" s="1544"/>
      <c r="AB566" s="1544"/>
      <c r="AC566" s="1507">
        <f t="shared" ref="AC566:AC573" si="172">E566+G566-N566-O566-AA566-P566-Q566-R566-S566-T566-U566-V566-W566-X566-Y566</f>
        <v>300</v>
      </c>
      <c r="AD566" s="1508">
        <f t="shared" si="165"/>
        <v>6585</v>
      </c>
      <c r="AE566" s="14">
        <f t="shared" si="166"/>
        <v>22.4</v>
      </c>
      <c r="AF566" s="14">
        <f t="shared" si="167"/>
        <v>0</v>
      </c>
      <c r="AG566" s="14" t="e">
        <f t="shared" si="168"/>
        <v>#DIV/0!</v>
      </c>
      <c r="AH566" s="14" t="e">
        <f t="shared" si="169"/>
        <v>#DIV/0!</v>
      </c>
      <c r="AI566" s="14">
        <f t="shared" si="170"/>
        <v>300</v>
      </c>
      <c r="AJ566" s="1554"/>
    </row>
    <row r="567" spans="1:36" ht="27" customHeight="1">
      <c r="A567" s="1542">
        <v>2</v>
      </c>
      <c r="B567" s="1586" t="s">
        <v>4136</v>
      </c>
      <c r="C567" s="1559" t="s">
        <v>181</v>
      </c>
      <c r="D567" s="1589">
        <v>1.99</v>
      </c>
      <c r="E567" s="1579"/>
      <c r="F567" s="1544"/>
      <c r="G567" s="1559">
        <v>1000</v>
      </c>
      <c r="H567" s="1599">
        <f t="shared" si="171"/>
        <v>1990</v>
      </c>
      <c r="I567" s="1566">
        <v>44992</v>
      </c>
      <c r="J567" s="1566">
        <v>46357</v>
      </c>
      <c r="K567" s="1544"/>
      <c r="L567" s="1559"/>
      <c r="M567" s="97"/>
      <c r="N567" s="1585"/>
      <c r="O567" s="1560"/>
      <c r="P567" s="1561">
        <v>900</v>
      </c>
      <c r="Q567" s="1544"/>
      <c r="R567" s="1544"/>
      <c r="S567" s="1544"/>
      <c r="T567" s="1544"/>
      <c r="U567" s="1552"/>
      <c r="V567" s="1553"/>
      <c r="W567" s="1553"/>
      <c r="X567" s="1544"/>
      <c r="Y567" s="1544"/>
      <c r="Z567" s="1544"/>
      <c r="AA567" s="1544"/>
      <c r="AB567" s="1544"/>
      <c r="AC567" s="1507">
        <f t="shared" si="172"/>
        <v>100</v>
      </c>
      <c r="AD567" s="1508">
        <f t="shared" si="165"/>
        <v>199</v>
      </c>
      <c r="AE567" s="14">
        <f t="shared" si="166"/>
        <v>44.666666666666664</v>
      </c>
      <c r="AF567" s="14">
        <f t="shared" si="167"/>
        <v>300</v>
      </c>
      <c r="AG567" s="14">
        <f t="shared" si="168"/>
        <v>0.33333333333333331</v>
      </c>
      <c r="AH567" s="14">
        <f t="shared" si="169"/>
        <v>-44.333333333333329</v>
      </c>
      <c r="AI567" s="14">
        <f t="shared" si="170"/>
        <v>-13300</v>
      </c>
      <c r="AJ567" s="1554"/>
    </row>
    <row r="568" spans="1:36" ht="27" customHeight="1">
      <c r="A568" s="1542">
        <f t="shared" ref="A568:A573" si="173">A567+1</f>
        <v>3</v>
      </c>
      <c r="B568" s="1586" t="s">
        <v>9588</v>
      </c>
      <c r="C568" s="1559" t="s">
        <v>143</v>
      </c>
      <c r="D568" s="1589">
        <v>25.273402000000001</v>
      </c>
      <c r="E568" s="1542"/>
      <c r="F568" s="1544"/>
      <c r="G568" s="1559">
        <v>500</v>
      </c>
      <c r="H568" s="1599">
        <f t="shared" si="171"/>
        <v>12636.701000000001</v>
      </c>
      <c r="I568" s="1566">
        <v>44992</v>
      </c>
      <c r="J568" s="1566">
        <v>45352</v>
      </c>
      <c r="K568" s="1544"/>
      <c r="L568" s="1559"/>
      <c r="M568" s="97"/>
      <c r="N568" s="1550"/>
      <c r="O568" s="1560"/>
      <c r="P568" s="1561">
        <v>0</v>
      </c>
      <c r="Q568" s="1544"/>
      <c r="R568" s="1544"/>
      <c r="S568" s="1544"/>
      <c r="T568" s="1544"/>
      <c r="U568" s="1552"/>
      <c r="V568" s="1553"/>
      <c r="W568" s="1553"/>
      <c r="X568" s="1544"/>
      <c r="Y568" s="1544"/>
      <c r="Z568" s="1544"/>
      <c r="AA568" s="1544"/>
      <c r="AB568" s="1544"/>
      <c r="AC568" s="1507">
        <f t="shared" si="172"/>
        <v>500</v>
      </c>
      <c r="AD568" s="1508">
        <f t="shared" si="165"/>
        <v>12636.701000000001</v>
      </c>
      <c r="AE568" s="14">
        <f t="shared" si="166"/>
        <v>11.166666666666666</v>
      </c>
      <c r="AF568" s="14">
        <f t="shared" si="167"/>
        <v>0</v>
      </c>
      <c r="AG568" s="14" t="e">
        <f t="shared" si="168"/>
        <v>#DIV/0!</v>
      </c>
      <c r="AH568" s="14" t="e">
        <f t="shared" si="169"/>
        <v>#DIV/0!</v>
      </c>
      <c r="AI568" s="14">
        <f t="shared" si="170"/>
        <v>500</v>
      </c>
      <c r="AJ568" s="1554"/>
    </row>
    <row r="569" spans="1:36" ht="36" customHeight="1">
      <c r="A569" s="1542">
        <f t="shared" si="173"/>
        <v>4</v>
      </c>
      <c r="B569" s="1586" t="s">
        <v>9589</v>
      </c>
      <c r="C569" s="1559" t="s">
        <v>156</v>
      </c>
      <c r="D569" s="1589">
        <v>3.53</v>
      </c>
      <c r="E569" s="1542"/>
      <c r="F569" s="1544"/>
      <c r="G569" s="1559">
        <v>20</v>
      </c>
      <c r="H569" s="1599">
        <f t="shared" si="171"/>
        <v>70.599999999999994</v>
      </c>
      <c r="I569" s="1566">
        <v>44992</v>
      </c>
      <c r="J569" s="1566">
        <v>46054</v>
      </c>
      <c r="K569" s="1544"/>
      <c r="L569" s="1559"/>
      <c r="M569" s="97"/>
      <c r="N569" s="1550"/>
      <c r="O569" s="1560"/>
      <c r="P569" s="1561">
        <v>12</v>
      </c>
      <c r="Q569" s="1544"/>
      <c r="R569" s="1544"/>
      <c r="S569" s="1544"/>
      <c r="T569" s="1544"/>
      <c r="U569" s="1552"/>
      <c r="V569" s="1553"/>
      <c r="W569" s="1553"/>
      <c r="X569" s="1544"/>
      <c r="Y569" s="1544"/>
      <c r="Z569" s="1544"/>
      <c r="AA569" s="1544"/>
      <c r="AB569" s="1544"/>
      <c r="AC569" s="1507">
        <f t="shared" si="172"/>
        <v>8</v>
      </c>
      <c r="AD569" s="1508">
        <f t="shared" si="165"/>
        <v>28.24</v>
      </c>
      <c r="AE569" s="14">
        <f t="shared" si="166"/>
        <v>34.56666666666667</v>
      </c>
      <c r="AF569" s="14">
        <f t="shared" si="167"/>
        <v>4</v>
      </c>
      <c r="AG569" s="14">
        <f t="shared" si="168"/>
        <v>2</v>
      </c>
      <c r="AH569" s="14">
        <f t="shared" si="169"/>
        <v>-32.56666666666667</v>
      </c>
      <c r="AI569" s="14">
        <f t="shared" si="170"/>
        <v>-130.26666666666668</v>
      </c>
      <c r="AJ569" s="1554"/>
    </row>
    <row r="570" spans="1:36" ht="36" customHeight="1">
      <c r="A570" s="1542">
        <f t="shared" si="173"/>
        <v>5</v>
      </c>
      <c r="B570" s="1586" t="s">
        <v>9590</v>
      </c>
      <c r="C570" s="1559" t="s">
        <v>156</v>
      </c>
      <c r="D570" s="1589">
        <v>3.53</v>
      </c>
      <c r="E570" s="1588"/>
      <c r="F570" s="1544"/>
      <c r="G570" s="1559">
        <v>20</v>
      </c>
      <c r="H570" s="1599">
        <f t="shared" si="171"/>
        <v>70.599999999999994</v>
      </c>
      <c r="I570" s="1566">
        <v>44992</v>
      </c>
      <c r="J570" s="1566">
        <v>45748</v>
      </c>
      <c r="K570" s="1544"/>
      <c r="L570" s="1559"/>
      <c r="M570" s="97"/>
      <c r="N570" s="1550"/>
      <c r="O570" s="1560"/>
      <c r="P570" s="1561">
        <v>0</v>
      </c>
      <c r="Q570" s="1544"/>
      <c r="R570" s="1544"/>
      <c r="S570" s="1544"/>
      <c r="T570" s="1544"/>
      <c r="U570" s="1552"/>
      <c r="V570" s="1553"/>
      <c r="W570" s="1553"/>
      <c r="X570" s="1544"/>
      <c r="Y570" s="1544"/>
      <c r="Z570" s="1544"/>
      <c r="AA570" s="1544"/>
      <c r="AB570" s="1544"/>
      <c r="AC570" s="1507">
        <f t="shared" si="172"/>
        <v>20</v>
      </c>
      <c r="AD570" s="1508">
        <f t="shared" si="165"/>
        <v>70.599999999999994</v>
      </c>
      <c r="AE570" s="14">
        <f t="shared" si="166"/>
        <v>24.366666666666667</v>
      </c>
      <c r="AF570" s="14">
        <f t="shared" si="167"/>
        <v>0</v>
      </c>
      <c r="AG570" s="14" t="e">
        <f t="shared" si="168"/>
        <v>#DIV/0!</v>
      </c>
      <c r="AH570" s="14" t="e">
        <f t="shared" si="169"/>
        <v>#DIV/0!</v>
      </c>
      <c r="AI570" s="14">
        <f t="shared" si="170"/>
        <v>20</v>
      </c>
      <c r="AJ570" s="1554"/>
    </row>
    <row r="571" spans="1:36" ht="27" customHeight="1">
      <c r="A571" s="1542">
        <f t="shared" si="173"/>
        <v>6</v>
      </c>
      <c r="B571" s="1586" t="s">
        <v>9591</v>
      </c>
      <c r="C571" s="1559" t="s">
        <v>736</v>
      </c>
      <c r="D571" s="1589">
        <v>229.83600000000001</v>
      </c>
      <c r="E571" s="1588"/>
      <c r="F571" s="1544"/>
      <c r="G571" s="1559">
        <v>60</v>
      </c>
      <c r="H571" s="1599">
        <f t="shared" si="171"/>
        <v>13790.16</v>
      </c>
      <c r="I571" s="1566">
        <v>44992</v>
      </c>
      <c r="J571" s="1566">
        <v>45352</v>
      </c>
      <c r="K571" s="1544"/>
      <c r="L571" s="1559"/>
      <c r="M571" s="97"/>
      <c r="N571" s="1550"/>
      <c r="O571" s="1560"/>
      <c r="P571" s="1561">
        <v>1</v>
      </c>
      <c r="Q571" s="1544"/>
      <c r="R571" s="1544"/>
      <c r="S571" s="1544"/>
      <c r="T571" s="1544"/>
      <c r="U571" s="1552"/>
      <c r="V571" s="1553"/>
      <c r="W571" s="1553"/>
      <c r="X571" s="1544"/>
      <c r="Y571" s="1544"/>
      <c r="Z571" s="1544"/>
      <c r="AA571" s="1544"/>
      <c r="AB571" s="1544"/>
      <c r="AC571" s="1507">
        <f t="shared" si="172"/>
        <v>59</v>
      </c>
      <c r="AD571" s="1508">
        <f t="shared" si="165"/>
        <v>13560.324000000001</v>
      </c>
      <c r="AE571" s="14">
        <f t="shared" si="166"/>
        <v>11.166666666666666</v>
      </c>
      <c r="AF571" s="14">
        <f t="shared" si="167"/>
        <v>0.33333333333333331</v>
      </c>
      <c r="AG571" s="14">
        <f t="shared" si="168"/>
        <v>177</v>
      </c>
      <c r="AH571" s="14">
        <f t="shared" si="169"/>
        <v>165.83333333333334</v>
      </c>
      <c r="AI571" s="14">
        <f t="shared" si="170"/>
        <v>55.277777777777779</v>
      </c>
      <c r="AJ571" s="1554"/>
    </row>
    <row r="572" spans="1:36" ht="27" customHeight="1">
      <c r="A572" s="1542">
        <f t="shared" si="173"/>
        <v>7</v>
      </c>
      <c r="B572" s="1586" t="s">
        <v>9592</v>
      </c>
      <c r="C572" s="1559" t="s">
        <v>143</v>
      </c>
      <c r="D572" s="1589">
        <v>184.7569</v>
      </c>
      <c r="E572" s="1588"/>
      <c r="F572" s="1544"/>
      <c r="G572" s="1559">
        <v>10</v>
      </c>
      <c r="H572" s="1599">
        <f t="shared" si="171"/>
        <v>1847.569</v>
      </c>
      <c r="I572" s="1566">
        <v>44992</v>
      </c>
      <c r="J572" s="1566">
        <v>45323</v>
      </c>
      <c r="K572" s="1544"/>
      <c r="L572" s="1559"/>
      <c r="M572" s="97"/>
      <c r="N572" s="1550"/>
      <c r="O572" s="1560"/>
      <c r="P572" s="1561">
        <v>0</v>
      </c>
      <c r="Q572" s="1544"/>
      <c r="R572" s="1544"/>
      <c r="S572" s="1544"/>
      <c r="T572" s="1544"/>
      <c r="U572" s="1552"/>
      <c r="V572" s="1553"/>
      <c r="W572" s="1553"/>
      <c r="X572" s="1544"/>
      <c r="Y572" s="1544"/>
      <c r="Z572" s="1544"/>
      <c r="AA572" s="1544"/>
      <c r="AB572" s="1544"/>
      <c r="AC572" s="1507">
        <f t="shared" si="172"/>
        <v>10</v>
      </c>
      <c r="AD572" s="1508">
        <f t="shared" si="165"/>
        <v>1847.569</v>
      </c>
      <c r="AE572" s="14">
        <f t="shared" si="166"/>
        <v>10.199999999999999</v>
      </c>
      <c r="AF572" s="14">
        <f t="shared" si="167"/>
        <v>0</v>
      </c>
      <c r="AG572" s="14" t="e">
        <f t="shared" si="168"/>
        <v>#DIV/0!</v>
      </c>
      <c r="AH572" s="14" t="e">
        <f t="shared" si="169"/>
        <v>#DIV/0!</v>
      </c>
      <c r="AI572" s="14">
        <f t="shared" si="170"/>
        <v>10</v>
      </c>
      <c r="AJ572" s="1554"/>
    </row>
    <row r="573" spans="1:36" ht="27" customHeight="1">
      <c r="A573" s="1542">
        <f t="shared" si="173"/>
        <v>8</v>
      </c>
      <c r="B573" s="1586" t="s">
        <v>9593</v>
      </c>
      <c r="C573" s="1559" t="s">
        <v>156</v>
      </c>
      <c r="D573" s="1589">
        <v>16.552900000000001</v>
      </c>
      <c r="E573" s="1588"/>
      <c r="F573" s="1544"/>
      <c r="G573" s="1559">
        <v>300</v>
      </c>
      <c r="H573" s="1599">
        <f t="shared" si="171"/>
        <v>4965.87</v>
      </c>
      <c r="I573" s="1566">
        <v>44992</v>
      </c>
      <c r="J573" s="1566">
        <v>45352</v>
      </c>
      <c r="K573" s="1544"/>
      <c r="L573" s="1559"/>
      <c r="M573" s="97"/>
      <c r="N573" s="1550"/>
      <c r="O573" s="1560"/>
      <c r="P573" s="1561">
        <v>15</v>
      </c>
      <c r="Q573" s="1544"/>
      <c r="R573" s="1544"/>
      <c r="S573" s="1544"/>
      <c r="T573" s="1544"/>
      <c r="U573" s="1552"/>
      <c r="V573" s="1553"/>
      <c r="W573" s="1553"/>
      <c r="X573" s="1544"/>
      <c r="Y573" s="1544"/>
      <c r="Z573" s="1544"/>
      <c r="AA573" s="1544"/>
      <c r="AB573" s="1544"/>
      <c r="AC573" s="1507">
        <f t="shared" si="172"/>
        <v>285</v>
      </c>
      <c r="AD573" s="1508">
        <f t="shared" si="165"/>
        <v>4717.5765000000001</v>
      </c>
      <c r="AE573" s="14">
        <f t="shared" si="166"/>
        <v>11.166666666666666</v>
      </c>
      <c r="AF573" s="14">
        <f t="shared" si="167"/>
        <v>5</v>
      </c>
      <c r="AG573" s="14">
        <f t="shared" si="168"/>
        <v>57</v>
      </c>
      <c r="AH573" s="14">
        <f t="shared" si="169"/>
        <v>45.833333333333336</v>
      </c>
      <c r="AI573" s="14">
        <f t="shared" si="170"/>
        <v>229.16666666666669</v>
      </c>
      <c r="AJ573" s="1554"/>
    </row>
    <row r="574" spans="1:36" ht="15.75" customHeight="1">
      <c r="A574" s="4571" t="s">
        <v>21</v>
      </c>
      <c r="B574" s="4572"/>
      <c r="C574" s="4572"/>
      <c r="D574" s="4572"/>
      <c r="E574" s="4572"/>
      <c r="F574" s="4572"/>
      <c r="G574" s="4572"/>
      <c r="H574" s="4572"/>
      <c r="I574" s="4572"/>
      <c r="J574" s="4572"/>
      <c r="K574" s="4572"/>
      <c r="L574" s="4572"/>
      <c r="M574" s="4572"/>
      <c r="N574" s="4572"/>
      <c r="O574" s="4572"/>
      <c r="P574" s="4572"/>
      <c r="Q574" s="4572"/>
      <c r="R574" s="4572"/>
      <c r="S574" s="4572"/>
      <c r="T574" s="4572"/>
      <c r="U574" s="4572"/>
      <c r="V574" s="4572"/>
      <c r="W574" s="4572"/>
      <c r="X574" s="4572"/>
      <c r="Y574" s="4572"/>
      <c r="Z574" s="4572"/>
      <c r="AA574" s="4572"/>
      <c r="AB574" s="4572"/>
      <c r="AC574" s="4572"/>
      <c r="AD574" s="4572"/>
      <c r="AE574" s="4572"/>
      <c r="AF574" s="4572"/>
      <c r="AG574" s="4572"/>
      <c r="AH574" s="4572"/>
      <c r="AI574" s="4572"/>
      <c r="AJ574" s="4573"/>
    </row>
    <row r="575" spans="1:36" ht="15.75" customHeight="1">
      <c r="A575" s="4904" t="s">
        <v>2971</v>
      </c>
      <c r="B575" s="4905"/>
      <c r="C575" s="4905"/>
      <c r="D575" s="4905"/>
      <c r="E575" s="4905"/>
      <c r="F575" s="4905"/>
      <c r="G575" s="4905"/>
      <c r="H575" s="4905"/>
      <c r="I575" s="4905"/>
      <c r="J575" s="4905"/>
      <c r="K575" s="4905"/>
      <c r="L575" s="4905"/>
      <c r="M575" s="4905"/>
      <c r="N575" s="4905"/>
      <c r="O575" s="4905"/>
      <c r="P575" s="4905"/>
      <c r="Q575" s="4905"/>
      <c r="R575" s="4905"/>
      <c r="S575" s="4905"/>
      <c r="T575" s="4905"/>
      <c r="U575" s="4905"/>
      <c r="V575" s="4905"/>
      <c r="W575" s="4905"/>
      <c r="X575" s="4905"/>
      <c r="Y575" s="4905"/>
      <c r="Z575" s="4905"/>
      <c r="AA575" s="4905"/>
      <c r="AB575" s="4905"/>
      <c r="AC575" s="4905"/>
      <c r="AD575" s="4905"/>
      <c r="AE575" s="4905"/>
      <c r="AF575" s="4905"/>
      <c r="AG575" s="4905"/>
      <c r="AH575" s="4905"/>
      <c r="AI575" s="4905"/>
      <c r="AJ575" s="4906"/>
    </row>
    <row r="576" spans="1:36" ht="30" customHeight="1">
      <c r="A576" s="1542">
        <v>1</v>
      </c>
      <c r="B576" s="1544" t="s">
        <v>2933</v>
      </c>
      <c r="C576" s="1542" t="s">
        <v>66</v>
      </c>
      <c r="D576" s="1545">
        <v>48.392159999999997</v>
      </c>
      <c r="E576" s="1544">
        <v>1700</v>
      </c>
      <c r="F576" s="1544">
        <f>D576*E576</f>
        <v>82266.671999999991</v>
      </c>
      <c r="G576" s="1544"/>
      <c r="H576" s="1545"/>
      <c r="I576" s="1542">
        <v>2022</v>
      </c>
      <c r="J576" s="1566">
        <v>45170</v>
      </c>
      <c r="K576" s="1544"/>
      <c r="L576" s="1544">
        <v>280</v>
      </c>
      <c r="M576" s="1546">
        <v>44683</v>
      </c>
      <c r="N576" s="1544">
        <v>0</v>
      </c>
      <c r="O576" s="1544">
        <v>0</v>
      </c>
      <c r="P576" s="1553">
        <v>0</v>
      </c>
      <c r="Q576" s="1544"/>
      <c r="R576" s="1544"/>
      <c r="S576" s="1544"/>
      <c r="T576" s="1544"/>
      <c r="U576" s="1552"/>
      <c r="V576" s="1553"/>
      <c r="W576" s="1553"/>
      <c r="X576" s="1544"/>
      <c r="Y576" s="1544"/>
      <c r="Z576" s="1544"/>
      <c r="AA576" s="1544"/>
      <c r="AB576" s="1544"/>
      <c r="AC576" s="1507">
        <f t="shared" ref="AC576:AC631" si="174">E576+G576-N576-O576-AA576-P576-Q576-R576-S576-T576-U576-V576-W576-X576-Y576</f>
        <v>1700</v>
      </c>
      <c r="AD576" s="1508">
        <f t="shared" ref="AD576:AD631" si="175">D576*AC576</f>
        <v>82266.671999999991</v>
      </c>
      <c r="AE576" s="14">
        <f t="shared" ref="AE576:AE631" si="176">(J576-"01.04.2023")/30</f>
        <v>5.0999999999999996</v>
      </c>
      <c r="AF576" s="14">
        <f t="shared" ref="AF576:AF631" si="177">(N576+O576+P576+Q576+R576+S576+T576+U576+V576+W576+X576+Y576)/3</f>
        <v>0</v>
      </c>
      <c r="AG576" s="14" t="e">
        <f t="shared" ref="AG576:AG631" si="178">AC576/AF576</f>
        <v>#DIV/0!</v>
      </c>
      <c r="AH576" s="14" t="e">
        <f t="shared" ref="AH576:AH631" si="179">AG576-AE576</f>
        <v>#DIV/0!</v>
      </c>
      <c r="AI576" s="14">
        <f t="shared" ref="AI576:AI631" si="180">AC576-(AE576*AF576)</f>
        <v>1700</v>
      </c>
      <c r="AJ576" s="1554"/>
    </row>
    <row r="577" spans="1:36" ht="30" customHeight="1">
      <c r="A577" s="1542">
        <f>A576+1</f>
        <v>2</v>
      </c>
      <c r="B577" s="1544" t="s">
        <v>2933</v>
      </c>
      <c r="C577" s="1542" t="s">
        <v>66</v>
      </c>
      <c r="D577" s="1545">
        <v>48.94538</v>
      </c>
      <c r="E577" s="1544">
        <v>1600</v>
      </c>
      <c r="F577" s="1544">
        <f t="shared" ref="F577:F616" si="181">D577*E577</f>
        <v>78312.608000000007</v>
      </c>
      <c r="G577" s="1544"/>
      <c r="H577" s="1545"/>
      <c r="I577" s="1542">
        <v>2022</v>
      </c>
      <c r="J577" s="1566">
        <v>45170</v>
      </c>
      <c r="K577" s="1544"/>
      <c r="L577" s="1544">
        <v>280</v>
      </c>
      <c r="M577" s="1546">
        <v>44683</v>
      </c>
      <c r="N577" s="1544">
        <v>0</v>
      </c>
      <c r="O577" s="1544">
        <v>0</v>
      </c>
      <c r="P577" s="1553">
        <v>0</v>
      </c>
      <c r="Q577" s="1544"/>
      <c r="R577" s="1544"/>
      <c r="S577" s="1544"/>
      <c r="T577" s="1544"/>
      <c r="U577" s="1552"/>
      <c r="V577" s="1553"/>
      <c r="W577" s="1553"/>
      <c r="X577" s="1544"/>
      <c r="Y577" s="1544"/>
      <c r="Z577" s="1544"/>
      <c r="AA577" s="1544"/>
      <c r="AB577" s="1544"/>
      <c r="AC577" s="1507">
        <f t="shared" si="174"/>
        <v>1600</v>
      </c>
      <c r="AD577" s="1508">
        <f t="shared" si="175"/>
        <v>78312.608000000007</v>
      </c>
      <c r="AE577" s="14">
        <f t="shared" si="176"/>
        <v>5.0999999999999996</v>
      </c>
      <c r="AF577" s="14">
        <f t="shared" si="177"/>
        <v>0</v>
      </c>
      <c r="AG577" s="14" t="e">
        <f t="shared" si="178"/>
        <v>#DIV/0!</v>
      </c>
      <c r="AH577" s="14" t="e">
        <f t="shared" si="179"/>
        <v>#DIV/0!</v>
      </c>
      <c r="AI577" s="14">
        <f t="shared" si="180"/>
        <v>1600</v>
      </c>
      <c r="AJ577" s="1554"/>
    </row>
    <row r="578" spans="1:36" ht="30" customHeight="1">
      <c r="A578" s="1542">
        <f t="shared" ref="A578:A633" si="182">A577+1</f>
        <v>3</v>
      </c>
      <c r="B578" s="1600" t="s">
        <v>2972</v>
      </c>
      <c r="C578" s="1542" t="s">
        <v>66</v>
      </c>
      <c r="D578" s="1545">
        <v>105.34868</v>
      </c>
      <c r="E578" s="1544">
        <v>1640</v>
      </c>
      <c r="F578" s="1544">
        <f t="shared" si="181"/>
        <v>172771.8352</v>
      </c>
      <c r="G578" s="1544"/>
      <c r="H578" s="1545"/>
      <c r="I578" s="1542">
        <v>2022</v>
      </c>
      <c r="J578" s="1566">
        <v>45413</v>
      </c>
      <c r="K578" s="1544"/>
      <c r="L578" s="1544">
        <v>280</v>
      </c>
      <c r="M578" s="1546">
        <v>44683</v>
      </c>
      <c r="N578" s="1544">
        <v>0</v>
      </c>
      <c r="O578" s="1544">
        <v>0</v>
      </c>
      <c r="P578" s="1553">
        <v>0</v>
      </c>
      <c r="Q578" s="1544"/>
      <c r="R578" s="1544"/>
      <c r="S578" s="1544"/>
      <c r="T578" s="1544"/>
      <c r="U578" s="1552"/>
      <c r="V578" s="1553"/>
      <c r="W578" s="1553"/>
      <c r="X578" s="1544"/>
      <c r="Y578" s="1544"/>
      <c r="Z578" s="1544"/>
      <c r="AA578" s="1544"/>
      <c r="AB578" s="1544"/>
      <c r="AC578" s="1507">
        <f t="shared" si="174"/>
        <v>1640</v>
      </c>
      <c r="AD578" s="1508">
        <f t="shared" si="175"/>
        <v>172771.8352</v>
      </c>
      <c r="AE578" s="14">
        <f t="shared" si="176"/>
        <v>13.2</v>
      </c>
      <c r="AF578" s="14">
        <f t="shared" si="177"/>
        <v>0</v>
      </c>
      <c r="AG578" s="14" t="e">
        <f t="shared" si="178"/>
        <v>#DIV/0!</v>
      </c>
      <c r="AH578" s="14" t="e">
        <f t="shared" si="179"/>
        <v>#DIV/0!</v>
      </c>
      <c r="AI578" s="14">
        <f t="shared" si="180"/>
        <v>1640</v>
      </c>
      <c r="AJ578" s="1554"/>
    </row>
    <row r="579" spans="1:36" ht="30" customHeight="1">
      <c r="A579" s="1542">
        <f t="shared" si="182"/>
        <v>4</v>
      </c>
      <c r="B579" s="1601" t="s">
        <v>2973</v>
      </c>
      <c r="C579" s="1542" t="s">
        <v>66</v>
      </c>
      <c r="D579" s="1545">
        <v>1</v>
      </c>
      <c r="E579" s="1544">
        <v>90</v>
      </c>
      <c r="F579" s="1544">
        <f t="shared" si="181"/>
        <v>90</v>
      </c>
      <c r="G579" s="1544"/>
      <c r="H579" s="1545"/>
      <c r="I579" s="1542">
        <v>2022</v>
      </c>
      <c r="J579" s="1566">
        <v>45658</v>
      </c>
      <c r="K579" s="1544"/>
      <c r="L579" s="1544"/>
      <c r="M579" s="1546"/>
      <c r="N579" s="1544">
        <v>0</v>
      </c>
      <c r="O579" s="1544">
        <v>0</v>
      </c>
      <c r="P579" s="1553">
        <v>0</v>
      </c>
      <c r="Q579" s="1544"/>
      <c r="R579" s="1544"/>
      <c r="S579" s="1544"/>
      <c r="T579" s="1544"/>
      <c r="U579" s="1552"/>
      <c r="V579" s="1553"/>
      <c r="W579" s="1553"/>
      <c r="X579" s="1544"/>
      <c r="Y579" s="1544"/>
      <c r="Z579" s="1544"/>
      <c r="AA579" s="1544"/>
      <c r="AB579" s="1544"/>
      <c r="AC579" s="1507">
        <f t="shared" si="174"/>
        <v>90</v>
      </c>
      <c r="AD579" s="1508">
        <f t="shared" si="175"/>
        <v>90</v>
      </c>
      <c r="AE579" s="14">
        <f t="shared" si="176"/>
        <v>21.366666666666667</v>
      </c>
      <c r="AF579" s="14">
        <f t="shared" si="177"/>
        <v>0</v>
      </c>
      <c r="AG579" s="14" t="e">
        <f t="shared" si="178"/>
        <v>#DIV/0!</v>
      </c>
      <c r="AH579" s="14" t="e">
        <f t="shared" si="179"/>
        <v>#DIV/0!</v>
      </c>
      <c r="AI579" s="14">
        <f t="shared" si="180"/>
        <v>90</v>
      </c>
      <c r="AJ579" s="1554"/>
    </row>
    <row r="580" spans="1:36" ht="30" customHeight="1">
      <c r="A580" s="1542">
        <f t="shared" si="182"/>
        <v>5</v>
      </c>
      <c r="B580" s="1601" t="s">
        <v>2974</v>
      </c>
      <c r="C580" s="1542" t="s">
        <v>66</v>
      </c>
      <c r="D580" s="1545">
        <v>1</v>
      </c>
      <c r="E580" s="1544">
        <v>5</v>
      </c>
      <c r="F580" s="1544">
        <f t="shared" si="181"/>
        <v>5</v>
      </c>
      <c r="G580" s="1544"/>
      <c r="H580" s="1545"/>
      <c r="I580" s="1542">
        <v>2022</v>
      </c>
      <c r="J580" s="1566">
        <v>45658</v>
      </c>
      <c r="K580" s="1544"/>
      <c r="L580" s="1544"/>
      <c r="M580" s="1544"/>
      <c r="N580" s="1544">
        <v>0</v>
      </c>
      <c r="O580" s="1544">
        <v>0</v>
      </c>
      <c r="P580" s="1553">
        <v>0</v>
      </c>
      <c r="Q580" s="1544"/>
      <c r="R580" s="1544"/>
      <c r="S580" s="1544"/>
      <c r="T580" s="1544"/>
      <c r="U580" s="1552"/>
      <c r="V580" s="1553"/>
      <c r="W580" s="1553"/>
      <c r="X580" s="1544"/>
      <c r="Y580" s="1544"/>
      <c r="Z580" s="1544"/>
      <c r="AA580" s="1544"/>
      <c r="AB580" s="1544"/>
      <c r="AC580" s="1507">
        <f t="shared" si="174"/>
        <v>5</v>
      </c>
      <c r="AD580" s="1508">
        <f t="shared" si="175"/>
        <v>5</v>
      </c>
      <c r="AE580" s="14">
        <f t="shared" si="176"/>
        <v>21.366666666666667</v>
      </c>
      <c r="AF580" s="14">
        <f t="shared" si="177"/>
        <v>0</v>
      </c>
      <c r="AG580" s="14" t="e">
        <f t="shared" si="178"/>
        <v>#DIV/0!</v>
      </c>
      <c r="AH580" s="14" t="e">
        <f t="shared" si="179"/>
        <v>#DIV/0!</v>
      </c>
      <c r="AI580" s="14">
        <f t="shared" si="180"/>
        <v>5</v>
      </c>
      <c r="AJ580" s="1554"/>
    </row>
    <row r="581" spans="1:36" ht="30" customHeight="1">
      <c r="A581" s="1542">
        <f t="shared" si="182"/>
        <v>6</v>
      </c>
      <c r="B581" s="1602" t="s">
        <v>2976</v>
      </c>
      <c r="C581" s="1542" t="s">
        <v>66</v>
      </c>
      <c r="D581" s="1545">
        <v>1</v>
      </c>
      <c r="E581" s="1544">
        <v>1</v>
      </c>
      <c r="F581" s="1544">
        <f t="shared" si="181"/>
        <v>1</v>
      </c>
      <c r="G581" s="1544"/>
      <c r="H581" s="1545"/>
      <c r="I581" s="1542">
        <v>2022</v>
      </c>
      <c r="J581" s="1566">
        <v>45658</v>
      </c>
      <c r="K581" s="1544"/>
      <c r="L581" s="1544"/>
      <c r="M581" s="1544"/>
      <c r="N581" s="1544">
        <v>0</v>
      </c>
      <c r="O581" s="1544">
        <v>0</v>
      </c>
      <c r="P581" s="1553">
        <v>0</v>
      </c>
      <c r="Q581" s="1544"/>
      <c r="R581" s="1544"/>
      <c r="S581" s="1544"/>
      <c r="T581" s="1544"/>
      <c r="U581" s="1552"/>
      <c r="V581" s="1553"/>
      <c r="W581" s="1553"/>
      <c r="X581" s="1544"/>
      <c r="Y581" s="1544"/>
      <c r="Z581" s="1544"/>
      <c r="AA581" s="1544"/>
      <c r="AB581" s="1544"/>
      <c r="AC581" s="1507">
        <f t="shared" si="174"/>
        <v>1</v>
      </c>
      <c r="AD581" s="1508">
        <f t="shared" si="175"/>
        <v>1</v>
      </c>
      <c r="AE581" s="14">
        <f t="shared" si="176"/>
        <v>21.366666666666667</v>
      </c>
      <c r="AF581" s="14">
        <f t="shared" si="177"/>
        <v>0</v>
      </c>
      <c r="AG581" s="14" t="e">
        <f t="shared" si="178"/>
        <v>#DIV/0!</v>
      </c>
      <c r="AH581" s="14" t="e">
        <f t="shared" si="179"/>
        <v>#DIV/0!</v>
      </c>
      <c r="AI581" s="14">
        <f t="shared" si="180"/>
        <v>1</v>
      </c>
      <c r="AJ581" s="1554"/>
    </row>
    <row r="582" spans="1:36" ht="30" customHeight="1">
      <c r="A582" s="1542">
        <f t="shared" si="182"/>
        <v>7</v>
      </c>
      <c r="B582" s="1602" t="s">
        <v>2977</v>
      </c>
      <c r="C582" s="1542" t="s">
        <v>66</v>
      </c>
      <c r="D582" s="1545">
        <v>1</v>
      </c>
      <c r="E582" s="1544">
        <v>946</v>
      </c>
      <c r="F582" s="1544">
        <f t="shared" si="181"/>
        <v>946</v>
      </c>
      <c r="G582" s="1544"/>
      <c r="H582" s="1545"/>
      <c r="I582" s="1542">
        <v>2022</v>
      </c>
      <c r="J582" s="1566">
        <v>45658</v>
      </c>
      <c r="K582" s="1544"/>
      <c r="L582" s="1544"/>
      <c r="M582" s="1544"/>
      <c r="N582" s="1544">
        <v>3</v>
      </c>
      <c r="O582" s="1544">
        <v>51</v>
      </c>
      <c r="P582" s="1553">
        <v>15</v>
      </c>
      <c r="Q582" s="1544"/>
      <c r="R582" s="1544"/>
      <c r="S582" s="1544"/>
      <c r="T582" s="1544"/>
      <c r="U582" s="1552"/>
      <c r="V582" s="1553"/>
      <c r="W582" s="1553"/>
      <c r="X582" s="1544"/>
      <c r="Y582" s="1544"/>
      <c r="Z582" s="1544"/>
      <c r="AA582" s="1544"/>
      <c r="AB582" s="1544"/>
      <c r="AC582" s="1507">
        <f t="shared" si="174"/>
        <v>877</v>
      </c>
      <c r="AD582" s="1508">
        <f t="shared" si="175"/>
        <v>877</v>
      </c>
      <c r="AE582" s="14">
        <f t="shared" si="176"/>
        <v>21.366666666666667</v>
      </c>
      <c r="AF582" s="14">
        <f t="shared" si="177"/>
        <v>23</v>
      </c>
      <c r="AG582" s="14">
        <f t="shared" si="178"/>
        <v>38.130434782608695</v>
      </c>
      <c r="AH582" s="14">
        <f t="shared" si="179"/>
        <v>16.763768115942028</v>
      </c>
      <c r="AI582" s="14">
        <f t="shared" si="180"/>
        <v>385.56666666666666</v>
      </c>
      <c r="AJ582" s="1554"/>
    </row>
    <row r="583" spans="1:36" ht="30" customHeight="1">
      <c r="A583" s="1542">
        <f t="shared" si="182"/>
        <v>8</v>
      </c>
      <c r="B583" s="1602" t="s">
        <v>2978</v>
      </c>
      <c r="C583" s="1542" t="s">
        <v>66</v>
      </c>
      <c r="D583" s="1545">
        <v>1</v>
      </c>
      <c r="E583" s="1544">
        <v>1950</v>
      </c>
      <c r="F583" s="1544">
        <f t="shared" si="181"/>
        <v>1950</v>
      </c>
      <c r="G583" s="1544"/>
      <c r="H583" s="1545"/>
      <c r="I583" s="1542">
        <v>2022</v>
      </c>
      <c r="J583" s="1566">
        <v>45658</v>
      </c>
      <c r="K583" s="1544"/>
      <c r="L583" s="1544"/>
      <c r="M583" s="1544"/>
      <c r="N583" s="1544">
        <v>3</v>
      </c>
      <c r="O583" s="1544">
        <v>37</v>
      </c>
      <c r="P583" s="1553">
        <v>15</v>
      </c>
      <c r="Q583" s="1544"/>
      <c r="R583" s="1544"/>
      <c r="S583" s="1544"/>
      <c r="T583" s="1544"/>
      <c r="U583" s="1552"/>
      <c r="V583" s="1553"/>
      <c r="W583" s="1553"/>
      <c r="X583" s="1544"/>
      <c r="Y583" s="1544"/>
      <c r="Z583" s="1544"/>
      <c r="AA583" s="1544"/>
      <c r="AB583" s="1544"/>
      <c r="AC583" s="1507">
        <f t="shared" si="174"/>
        <v>1895</v>
      </c>
      <c r="AD583" s="1508">
        <f t="shared" si="175"/>
        <v>1895</v>
      </c>
      <c r="AE583" s="14">
        <f t="shared" si="176"/>
        <v>21.366666666666667</v>
      </c>
      <c r="AF583" s="14">
        <f t="shared" si="177"/>
        <v>18.333333333333332</v>
      </c>
      <c r="AG583" s="14">
        <f t="shared" si="178"/>
        <v>103.36363636363637</v>
      </c>
      <c r="AH583" s="14">
        <f t="shared" si="179"/>
        <v>81.9969696969697</v>
      </c>
      <c r="AI583" s="14">
        <f t="shared" si="180"/>
        <v>1503.2777777777778</v>
      </c>
      <c r="AJ583" s="1554"/>
    </row>
    <row r="584" spans="1:36" ht="30" customHeight="1">
      <c r="A584" s="1542">
        <f t="shared" si="182"/>
        <v>9</v>
      </c>
      <c r="B584" s="1602" t="s">
        <v>2979</v>
      </c>
      <c r="C584" s="1542" t="s">
        <v>156</v>
      </c>
      <c r="D584" s="1545">
        <v>0.1</v>
      </c>
      <c r="E584" s="1544">
        <v>415</v>
      </c>
      <c r="F584" s="1544">
        <f t="shared" si="181"/>
        <v>41.5</v>
      </c>
      <c r="G584" s="1544"/>
      <c r="H584" s="1545"/>
      <c r="I584" s="1542">
        <v>2022</v>
      </c>
      <c r="J584" s="1566">
        <v>45536</v>
      </c>
      <c r="K584" s="1544"/>
      <c r="L584" s="1544"/>
      <c r="M584" s="1544"/>
      <c r="N584" s="1544">
        <v>22</v>
      </c>
      <c r="O584" s="1544">
        <v>310</v>
      </c>
      <c r="P584" s="1553">
        <v>29</v>
      </c>
      <c r="Q584" s="1544"/>
      <c r="R584" s="1544"/>
      <c r="S584" s="1544"/>
      <c r="T584" s="1544"/>
      <c r="U584" s="1552"/>
      <c r="V584" s="1553"/>
      <c r="W584" s="1553"/>
      <c r="X584" s="1544"/>
      <c r="Y584" s="1544"/>
      <c r="Z584" s="1544"/>
      <c r="AA584" s="1544"/>
      <c r="AB584" s="1544"/>
      <c r="AC584" s="1507">
        <f t="shared" si="174"/>
        <v>54</v>
      </c>
      <c r="AD584" s="1508">
        <f t="shared" si="175"/>
        <v>5.4</v>
      </c>
      <c r="AE584" s="14">
        <f t="shared" si="176"/>
        <v>17.3</v>
      </c>
      <c r="AF584" s="14">
        <f t="shared" si="177"/>
        <v>120.33333333333333</v>
      </c>
      <c r="AG584" s="14">
        <f t="shared" si="178"/>
        <v>0.44875346260387816</v>
      </c>
      <c r="AH584" s="14">
        <f t="shared" si="179"/>
        <v>-16.851246537396122</v>
      </c>
      <c r="AI584" s="14">
        <f t="shared" si="180"/>
        <v>-2027.7666666666669</v>
      </c>
      <c r="AJ584" s="1554"/>
    </row>
    <row r="585" spans="1:36" ht="30" customHeight="1">
      <c r="A585" s="1542">
        <f t="shared" si="182"/>
        <v>10</v>
      </c>
      <c r="B585" s="1602" t="s">
        <v>2980</v>
      </c>
      <c r="C585" s="1542" t="s">
        <v>143</v>
      </c>
      <c r="D585" s="1545">
        <v>1</v>
      </c>
      <c r="E585" s="1544">
        <v>22</v>
      </c>
      <c r="F585" s="1544">
        <f t="shared" si="181"/>
        <v>22</v>
      </c>
      <c r="G585" s="1544"/>
      <c r="H585" s="1545"/>
      <c r="I585" s="1542">
        <v>2022</v>
      </c>
      <c r="J585" s="1566">
        <v>45201</v>
      </c>
      <c r="K585" s="1544"/>
      <c r="L585" s="1544"/>
      <c r="M585" s="1544"/>
      <c r="N585" s="1544">
        <v>0</v>
      </c>
      <c r="O585" s="1544">
        <v>0</v>
      </c>
      <c r="P585" s="1553">
        <v>2</v>
      </c>
      <c r="Q585" s="1544"/>
      <c r="R585" s="1544"/>
      <c r="S585" s="1544"/>
      <c r="T585" s="1544"/>
      <c r="U585" s="1552"/>
      <c r="V585" s="1553"/>
      <c r="W585" s="1553"/>
      <c r="X585" s="1544"/>
      <c r="Y585" s="1544"/>
      <c r="Z585" s="1544"/>
      <c r="AA585" s="1544"/>
      <c r="AB585" s="1544"/>
      <c r="AC585" s="1507">
        <f t="shared" si="174"/>
        <v>20</v>
      </c>
      <c r="AD585" s="1508">
        <f t="shared" si="175"/>
        <v>20</v>
      </c>
      <c r="AE585" s="14">
        <f t="shared" si="176"/>
        <v>6.1333333333333337</v>
      </c>
      <c r="AF585" s="14">
        <f t="shared" si="177"/>
        <v>0.66666666666666663</v>
      </c>
      <c r="AG585" s="14">
        <f t="shared" si="178"/>
        <v>30</v>
      </c>
      <c r="AH585" s="14">
        <f t="shared" si="179"/>
        <v>23.866666666666667</v>
      </c>
      <c r="AI585" s="14">
        <f t="shared" si="180"/>
        <v>15.911111111111111</v>
      </c>
      <c r="AJ585" s="1554"/>
    </row>
    <row r="586" spans="1:36" ht="30" customHeight="1">
      <c r="A586" s="1542">
        <f t="shared" si="182"/>
        <v>11</v>
      </c>
      <c r="B586" s="1602" t="s">
        <v>3602</v>
      </c>
      <c r="C586" s="1542" t="s">
        <v>143</v>
      </c>
      <c r="D586" s="1545">
        <v>1</v>
      </c>
      <c r="E586" s="1544">
        <v>300</v>
      </c>
      <c r="F586" s="1544">
        <f t="shared" si="181"/>
        <v>300</v>
      </c>
      <c r="G586" s="1544"/>
      <c r="H586" s="1545"/>
      <c r="I586" s="1542">
        <v>2022</v>
      </c>
      <c r="J586" s="1566">
        <v>45717</v>
      </c>
      <c r="K586" s="1544"/>
      <c r="L586" s="1544"/>
      <c r="M586" s="1544"/>
      <c r="N586" s="1544">
        <v>1</v>
      </c>
      <c r="O586" s="1544">
        <v>1</v>
      </c>
      <c r="P586" s="1553">
        <v>1</v>
      </c>
      <c r="Q586" s="1544"/>
      <c r="R586" s="1544"/>
      <c r="S586" s="1544"/>
      <c r="T586" s="1544"/>
      <c r="U586" s="1552"/>
      <c r="V586" s="1553"/>
      <c r="W586" s="1553"/>
      <c r="X586" s="1544"/>
      <c r="Y586" s="1544"/>
      <c r="Z586" s="1544"/>
      <c r="AA586" s="1544"/>
      <c r="AB586" s="1544"/>
      <c r="AC586" s="1507">
        <f t="shared" si="174"/>
        <v>297</v>
      </c>
      <c r="AD586" s="1508">
        <f t="shared" si="175"/>
        <v>297</v>
      </c>
      <c r="AE586" s="14">
        <f t="shared" si="176"/>
        <v>23.333333333333332</v>
      </c>
      <c r="AF586" s="14">
        <f t="shared" si="177"/>
        <v>1</v>
      </c>
      <c r="AG586" s="14">
        <f t="shared" si="178"/>
        <v>297</v>
      </c>
      <c r="AH586" s="14">
        <f t="shared" si="179"/>
        <v>273.66666666666669</v>
      </c>
      <c r="AI586" s="14">
        <f t="shared" si="180"/>
        <v>273.66666666666669</v>
      </c>
      <c r="AJ586" s="1554"/>
    </row>
    <row r="587" spans="1:36" ht="30" customHeight="1">
      <c r="A587" s="1542">
        <f t="shared" si="182"/>
        <v>12</v>
      </c>
      <c r="B587" s="1602" t="s">
        <v>3603</v>
      </c>
      <c r="C587" s="1542" t="s">
        <v>66</v>
      </c>
      <c r="D587" s="1545">
        <v>1</v>
      </c>
      <c r="E587" s="1544">
        <v>240</v>
      </c>
      <c r="F587" s="1544">
        <f t="shared" si="181"/>
        <v>240</v>
      </c>
      <c r="G587" s="1544"/>
      <c r="H587" s="1545"/>
      <c r="I587" s="1542">
        <v>2022</v>
      </c>
      <c r="J587" s="1566">
        <v>45658</v>
      </c>
      <c r="K587" s="1544"/>
      <c r="L587" s="1544"/>
      <c r="M587" s="1544"/>
      <c r="N587" s="1544">
        <v>0</v>
      </c>
      <c r="O587" s="1544">
        <v>0</v>
      </c>
      <c r="P587" s="1553">
        <v>0</v>
      </c>
      <c r="Q587" s="1544"/>
      <c r="R587" s="1544"/>
      <c r="S587" s="1544"/>
      <c r="T587" s="1544"/>
      <c r="U587" s="1552"/>
      <c r="V587" s="1553"/>
      <c r="W587" s="1553"/>
      <c r="X587" s="1544"/>
      <c r="Y587" s="1544"/>
      <c r="Z587" s="1544"/>
      <c r="AA587" s="1544"/>
      <c r="AB587" s="1544"/>
      <c r="AC587" s="1507">
        <f t="shared" si="174"/>
        <v>240</v>
      </c>
      <c r="AD587" s="1508">
        <f t="shared" si="175"/>
        <v>240</v>
      </c>
      <c r="AE587" s="14">
        <f t="shared" si="176"/>
        <v>21.366666666666667</v>
      </c>
      <c r="AF587" s="14">
        <f t="shared" si="177"/>
        <v>0</v>
      </c>
      <c r="AG587" s="14" t="e">
        <f t="shared" si="178"/>
        <v>#DIV/0!</v>
      </c>
      <c r="AH587" s="14" t="e">
        <f t="shared" si="179"/>
        <v>#DIV/0!</v>
      </c>
      <c r="AI587" s="14">
        <f t="shared" si="180"/>
        <v>240</v>
      </c>
      <c r="AJ587" s="1554"/>
    </row>
    <row r="588" spans="1:36" ht="30" customHeight="1">
      <c r="A588" s="1542">
        <f t="shared" si="182"/>
        <v>13</v>
      </c>
      <c r="B588" s="104" t="s">
        <v>3604</v>
      </c>
      <c r="C588" s="98" t="s">
        <v>153</v>
      </c>
      <c r="D588" s="1545">
        <v>1</v>
      </c>
      <c r="E588" s="1544">
        <v>600</v>
      </c>
      <c r="F588" s="1544">
        <f t="shared" si="181"/>
        <v>600</v>
      </c>
      <c r="G588" s="1544"/>
      <c r="H588" s="1545"/>
      <c r="I588" s="1542">
        <v>2022</v>
      </c>
      <c r="J588" s="1566">
        <v>45017</v>
      </c>
      <c r="K588" s="1544"/>
      <c r="L588" s="1544"/>
      <c r="M588" s="1544"/>
      <c r="N588" s="1544">
        <v>0</v>
      </c>
      <c r="O588" s="1544">
        <v>0</v>
      </c>
      <c r="P588" s="1553">
        <v>0</v>
      </c>
      <c r="Q588" s="1544"/>
      <c r="R588" s="1544"/>
      <c r="S588" s="1544"/>
      <c r="T588" s="1544"/>
      <c r="U588" s="1552"/>
      <c r="V588" s="1553"/>
      <c r="W588" s="1553"/>
      <c r="X588" s="1544"/>
      <c r="Y588" s="1544"/>
      <c r="Z588" s="1544"/>
      <c r="AA588" s="1544"/>
      <c r="AB588" s="1544"/>
      <c r="AC588" s="1507">
        <f t="shared" si="174"/>
        <v>600</v>
      </c>
      <c r="AD588" s="1508">
        <f t="shared" si="175"/>
        <v>600</v>
      </c>
      <c r="AE588" s="14">
        <f t="shared" si="176"/>
        <v>0</v>
      </c>
      <c r="AF588" s="14">
        <f t="shared" si="177"/>
        <v>0</v>
      </c>
      <c r="AG588" s="14" t="e">
        <f t="shared" si="178"/>
        <v>#DIV/0!</v>
      </c>
      <c r="AH588" s="14" t="e">
        <f t="shared" si="179"/>
        <v>#DIV/0!</v>
      </c>
      <c r="AI588" s="14">
        <f t="shared" si="180"/>
        <v>600</v>
      </c>
      <c r="AJ588" s="1554"/>
    </row>
    <row r="589" spans="1:36" ht="30" customHeight="1">
      <c r="A589" s="1542">
        <f t="shared" si="182"/>
        <v>14</v>
      </c>
      <c r="B589" s="104" t="s">
        <v>6943</v>
      </c>
      <c r="C589" s="98" t="s">
        <v>3459</v>
      </c>
      <c r="D589" s="1545">
        <v>1</v>
      </c>
      <c r="E589" s="1544">
        <v>627</v>
      </c>
      <c r="F589" s="1544">
        <f t="shared" si="181"/>
        <v>627</v>
      </c>
      <c r="G589" s="1544"/>
      <c r="H589" s="1545"/>
      <c r="I589" s="1542">
        <v>2022</v>
      </c>
      <c r="J589" s="1566">
        <v>45717</v>
      </c>
      <c r="K589" s="1544"/>
      <c r="L589" s="1544"/>
      <c r="M589" s="1544"/>
      <c r="N589" s="1544">
        <v>34</v>
      </c>
      <c r="O589" s="1544">
        <v>64</v>
      </c>
      <c r="P589" s="1553">
        <v>101</v>
      </c>
      <c r="Q589" s="1544"/>
      <c r="R589" s="1544"/>
      <c r="S589" s="1544"/>
      <c r="T589" s="1544"/>
      <c r="U589" s="1552"/>
      <c r="V589" s="1553"/>
      <c r="W589" s="1553"/>
      <c r="X589" s="1544"/>
      <c r="Y589" s="1544"/>
      <c r="Z589" s="1544"/>
      <c r="AA589" s="1544"/>
      <c r="AB589" s="1544"/>
      <c r="AC589" s="1507">
        <f t="shared" si="174"/>
        <v>428</v>
      </c>
      <c r="AD589" s="1508">
        <f t="shared" si="175"/>
        <v>428</v>
      </c>
      <c r="AE589" s="14">
        <f t="shared" si="176"/>
        <v>23.333333333333332</v>
      </c>
      <c r="AF589" s="14">
        <f t="shared" si="177"/>
        <v>66.333333333333329</v>
      </c>
      <c r="AG589" s="14">
        <f t="shared" si="178"/>
        <v>6.4522613065326642</v>
      </c>
      <c r="AH589" s="14">
        <f t="shared" si="179"/>
        <v>-16.881072026800666</v>
      </c>
      <c r="AI589" s="14">
        <f t="shared" si="180"/>
        <v>-1119.7777777777776</v>
      </c>
      <c r="AJ589" s="1554"/>
    </row>
    <row r="590" spans="1:36" ht="30" customHeight="1">
      <c r="A590" s="1542">
        <f t="shared" si="182"/>
        <v>15</v>
      </c>
      <c r="B590" s="1602" t="s">
        <v>3605</v>
      </c>
      <c r="C590" s="1542" t="s">
        <v>153</v>
      </c>
      <c r="D590" s="1545">
        <v>1</v>
      </c>
      <c r="E590" s="1544">
        <v>196</v>
      </c>
      <c r="F590" s="1544">
        <f t="shared" si="181"/>
        <v>196</v>
      </c>
      <c r="G590" s="1544"/>
      <c r="H590" s="1545"/>
      <c r="I590" s="1542">
        <v>2022</v>
      </c>
      <c r="J590" s="1566">
        <v>45261</v>
      </c>
      <c r="K590" s="1544"/>
      <c r="L590" s="1544"/>
      <c r="M590" s="1544"/>
      <c r="N590" s="1544">
        <v>38</v>
      </c>
      <c r="O590" s="1544">
        <v>108</v>
      </c>
      <c r="P590" s="1553">
        <v>30</v>
      </c>
      <c r="Q590" s="1544"/>
      <c r="R590" s="1544"/>
      <c r="S590" s="1544"/>
      <c r="T590" s="1544"/>
      <c r="U590" s="1552"/>
      <c r="V590" s="1553"/>
      <c r="W590" s="1553"/>
      <c r="X590" s="1544"/>
      <c r="Y590" s="1544"/>
      <c r="Z590" s="1544"/>
      <c r="AA590" s="1544"/>
      <c r="AB590" s="1544"/>
      <c r="AC590" s="1507">
        <f t="shared" si="174"/>
        <v>20</v>
      </c>
      <c r="AD590" s="1508">
        <f t="shared" si="175"/>
        <v>20</v>
      </c>
      <c r="AE590" s="14">
        <f t="shared" si="176"/>
        <v>8.1333333333333329</v>
      </c>
      <c r="AF590" s="14">
        <f t="shared" si="177"/>
        <v>58.666666666666664</v>
      </c>
      <c r="AG590" s="14">
        <f t="shared" si="178"/>
        <v>0.34090909090909094</v>
      </c>
      <c r="AH590" s="14">
        <f t="shared" si="179"/>
        <v>-7.792424242424242</v>
      </c>
      <c r="AI590" s="14">
        <f t="shared" si="180"/>
        <v>-457.15555555555551</v>
      </c>
      <c r="AJ590" s="1554"/>
    </row>
    <row r="591" spans="1:36" ht="30" customHeight="1">
      <c r="A591" s="1555">
        <f t="shared" si="182"/>
        <v>16</v>
      </c>
      <c r="B591" s="1603" t="s">
        <v>3606</v>
      </c>
      <c r="C591" s="1542" t="s">
        <v>153</v>
      </c>
      <c r="D591" s="1545">
        <v>1.6666666E-2</v>
      </c>
      <c r="E591" s="1544">
        <v>93482</v>
      </c>
      <c r="F591" s="1544">
        <f t="shared" si="181"/>
        <v>1558.0332710120001</v>
      </c>
      <c r="G591" s="1544"/>
      <c r="H591" s="1545"/>
      <c r="I591" s="1542">
        <v>2022</v>
      </c>
      <c r="J591" s="1566">
        <v>45413</v>
      </c>
      <c r="K591" s="1544"/>
      <c r="L591" s="1544"/>
      <c r="M591" s="1544"/>
      <c r="N591" s="1544">
        <v>932</v>
      </c>
      <c r="O591" s="1544">
        <v>6909</v>
      </c>
      <c r="P591" s="1553">
        <v>1173</v>
      </c>
      <c r="Q591" s="1544"/>
      <c r="R591" s="1544"/>
      <c r="S591" s="1544"/>
      <c r="T591" s="1544"/>
      <c r="U591" s="1552"/>
      <c r="V591" s="1553"/>
      <c r="W591" s="1553"/>
      <c r="X591" s="1544"/>
      <c r="Y591" s="1544"/>
      <c r="Z591" s="1544"/>
      <c r="AA591" s="1544"/>
      <c r="AB591" s="1544"/>
      <c r="AC591" s="1507">
        <f t="shared" si="174"/>
        <v>84468</v>
      </c>
      <c r="AD591" s="1508">
        <f t="shared" si="175"/>
        <v>1407.799943688</v>
      </c>
      <c r="AE591" s="14">
        <f t="shared" si="176"/>
        <v>13.2</v>
      </c>
      <c r="AF591" s="14">
        <f t="shared" si="177"/>
        <v>3004.6666666666665</v>
      </c>
      <c r="AG591" s="14">
        <f t="shared" si="178"/>
        <v>28.112269802529401</v>
      </c>
      <c r="AH591" s="14">
        <f t="shared" si="179"/>
        <v>14.912269802529401</v>
      </c>
      <c r="AI591" s="14">
        <f t="shared" si="180"/>
        <v>44806.400000000001</v>
      </c>
      <c r="AJ591" s="1554"/>
    </row>
    <row r="592" spans="1:36" ht="30" customHeight="1">
      <c r="A592" s="1555">
        <f t="shared" si="182"/>
        <v>17</v>
      </c>
      <c r="B592" s="1603" t="s">
        <v>4135</v>
      </c>
      <c r="C592" s="1542" t="s">
        <v>143</v>
      </c>
      <c r="D592" s="1545">
        <v>1</v>
      </c>
      <c r="E592" s="1544">
        <v>660</v>
      </c>
      <c r="F592" s="1544">
        <f t="shared" si="181"/>
        <v>660</v>
      </c>
      <c r="G592" s="1544"/>
      <c r="H592" s="1545"/>
      <c r="I592" s="1542">
        <v>2022</v>
      </c>
      <c r="J592" s="1566">
        <v>45323</v>
      </c>
      <c r="K592" s="1544"/>
      <c r="L592" s="1544"/>
      <c r="M592" s="1544"/>
      <c r="N592" s="1544">
        <v>0</v>
      </c>
      <c r="O592" s="1544">
        <v>0</v>
      </c>
      <c r="P592" s="1553">
        <v>0</v>
      </c>
      <c r="Q592" s="1544"/>
      <c r="R592" s="1544"/>
      <c r="S592" s="1544"/>
      <c r="T592" s="1544"/>
      <c r="U592" s="1552"/>
      <c r="V592" s="1553"/>
      <c r="W592" s="1553"/>
      <c r="X592" s="1544"/>
      <c r="Y592" s="1544"/>
      <c r="Z592" s="1544"/>
      <c r="AA592" s="1544"/>
      <c r="AB592" s="1544"/>
      <c r="AC592" s="1507">
        <f t="shared" si="174"/>
        <v>660</v>
      </c>
      <c r="AD592" s="1508">
        <f t="shared" si="175"/>
        <v>660</v>
      </c>
      <c r="AE592" s="14">
        <f t="shared" si="176"/>
        <v>10.199999999999999</v>
      </c>
      <c r="AF592" s="14">
        <f t="shared" si="177"/>
        <v>0</v>
      </c>
      <c r="AG592" s="14" t="e">
        <f t="shared" si="178"/>
        <v>#DIV/0!</v>
      </c>
      <c r="AH592" s="14" t="e">
        <f t="shared" si="179"/>
        <v>#DIV/0!</v>
      </c>
      <c r="AI592" s="14">
        <f t="shared" si="180"/>
        <v>660</v>
      </c>
      <c r="AJ592" s="1554"/>
    </row>
    <row r="593" spans="1:36" ht="30" customHeight="1">
      <c r="A593" s="1555">
        <f t="shared" si="182"/>
        <v>18</v>
      </c>
      <c r="B593" s="1603" t="s">
        <v>4136</v>
      </c>
      <c r="C593" s="1542" t="s">
        <v>66</v>
      </c>
      <c r="D593" s="1545">
        <v>1</v>
      </c>
      <c r="E593" s="1544">
        <v>46400</v>
      </c>
      <c r="F593" s="1544">
        <f t="shared" si="181"/>
        <v>46400</v>
      </c>
      <c r="G593" s="1544"/>
      <c r="H593" s="1545"/>
      <c r="I593" s="1542">
        <v>2022</v>
      </c>
      <c r="J593" s="1566">
        <v>46054</v>
      </c>
      <c r="K593" s="1544"/>
      <c r="L593" s="1544"/>
      <c r="M593" s="1544"/>
      <c r="N593" s="1544">
        <v>2146</v>
      </c>
      <c r="O593" s="1544">
        <v>3274</v>
      </c>
      <c r="P593" s="1553">
        <v>2880</v>
      </c>
      <c r="Q593" s="1544"/>
      <c r="R593" s="1544"/>
      <c r="S593" s="1544"/>
      <c r="T593" s="1544"/>
      <c r="U593" s="1552"/>
      <c r="V593" s="1553"/>
      <c r="W593" s="1553"/>
      <c r="X593" s="1544"/>
      <c r="Y593" s="1544"/>
      <c r="Z593" s="1544"/>
      <c r="AA593" s="1544"/>
      <c r="AB593" s="1544"/>
      <c r="AC593" s="1507">
        <f t="shared" si="174"/>
        <v>38100</v>
      </c>
      <c r="AD593" s="1508">
        <f t="shared" si="175"/>
        <v>38100</v>
      </c>
      <c r="AE593" s="14">
        <f t="shared" si="176"/>
        <v>34.56666666666667</v>
      </c>
      <c r="AF593" s="14">
        <f t="shared" si="177"/>
        <v>2766.6666666666665</v>
      </c>
      <c r="AG593" s="14">
        <f t="shared" si="178"/>
        <v>13.771084337349398</v>
      </c>
      <c r="AH593" s="14">
        <f t="shared" si="179"/>
        <v>-20.79558232931727</v>
      </c>
      <c r="AI593" s="14">
        <f t="shared" si="180"/>
        <v>-57534.444444444453</v>
      </c>
      <c r="AJ593" s="1554"/>
    </row>
    <row r="594" spans="1:36" ht="30" customHeight="1">
      <c r="A594" s="1555">
        <f t="shared" si="182"/>
        <v>19</v>
      </c>
      <c r="B594" s="1603" t="s">
        <v>4137</v>
      </c>
      <c r="C594" s="1542" t="s">
        <v>66</v>
      </c>
      <c r="D594" s="1545">
        <v>1</v>
      </c>
      <c r="E594" s="1544">
        <v>1100</v>
      </c>
      <c r="F594" s="1544">
        <f t="shared" si="181"/>
        <v>1100</v>
      </c>
      <c r="G594" s="1544"/>
      <c r="H594" s="1545"/>
      <c r="I594" s="1542">
        <v>2022</v>
      </c>
      <c r="J594" s="1566">
        <v>45809</v>
      </c>
      <c r="K594" s="1544"/>
      <c r="L594" s="1544"/>
      <c r="M594" s="1544"/>
      <c r="N594" s="1544">
        <v>0</v>
      </c>
      <c r="O594" s="1544">
        <v>0</v>
      </c>
      <c r="P594" s="1553">
        <v>0</v>
      </c>
      <c r="Q594" s="1544"/>
      <c r="R594" s="1544"/>
      <c r="S594" s="1544"/>
      <c r="T594" s="1544"/>
      <c r="U594" s="1552"/>
      <c r="V594" s="1553"/>
      <c r="W594" s="1553"/>
      <c r="X594" s="1544"/>
      <c r="Y594" s="1544"/>
      <c r="Z594" s="1544"/>
      <c r="AA594" s="1544"/>
      <c r="AB594" s="1544"/>
      <c r="AC594" s="1507">
        <f t="shared" si="174"/>
        <v>1100</v>
      </c>
      <c r="AD594" s="1508">
        <f t="shared" si="175"/>
        <v>1100</v>
      </c>
      <c r="AE594" s="14">
        <f t="shared" si="176"/>
        <v>26.4</v>
      </c>
      <c r="AF594" s="14">
        <f t="shared" si="177"/>
        <v>0</v>
      </c>
      <c r="AG594" s="14" t="e">
        <f t="shared" si="178"/>
        <v>#DIV/0!</v>
      </c>
      <c r="AH594" s="14" t="e">
        <f t="shared" si="179"/>
        <v>#DIV/0!</v>
      </c>
      <c r="AI594" s="14">
        <f t="shared" si="180"/>
        <v>1100</v>
      </c>
      <c r="AJ594" s="1554"/>
    </row>
    <row r="595" spans="1:36" ht="30" customHeight="1">
      <c r="A595" s="1555">
        <f t="shared" si="182"/>
        <v>20</v>
      </c>
      <c r="B595" s="1604" t="s">
        <v>4138</v>
      </c>
      <c r="C595" s="1605" t="s">
        <v>66</v>
      </c>
      <c r="D595" s="1545">
        <v>1</v>
      </c>
      <c r="E595" s="1544">
        <v>360</v>
      </c>
      <c r="F595" s="1544">
        <f t="shared" si="181"/>
        <v>360</v>
      </c>
      <c r="G595" s="1606"/>
      <c r="H595" s="1545"/>
      <c r="I595" s="1542">
        <v>2022</v>
      </c>
      <c r="J595" s="1566">
        <v>45596</v>
      </c>
      <c r="K595" s="1544"/>
      <c r="L595" s="1544"/>
      <c r="M595" s="1544"/>
      <c r="N595" s="1544">
        <v>6</v>
      </c>
      <c r="O595" s="1544">
        <v>2</v>
      </c>
      <c r="P595" s="1553">
        <v>0</v>
      </c>
      <c r="Q595" s="1544"/>
      <c r="R595" s="1544"/>
      <c r="S595" s="1544"/>
      <c r="T595" s="1544"/>
      <c r="U595" s="1552"/>
      <c r="V595" s="1553"/>
      <c r="W595" s="1553"/>
      <c r="X595" s="1544"/>
      <c r="Y595" s="1544"/>
      <c r="Z595" s="1544"/>
      <c r="AA595" s="1544"/>
      <c r="AB595" s="1544"/>
      <c r="AC595" s="1507">
        <f t="shared" si="174"/>
        <v>352</v>
      </c>
      <c r="AD595" s="1508">
        <f t="shared" si="175"/>
        <v>352</v>
      </c>
      <c r="AE595" s="14">
        <f t="shared" si="176"/>
        <v>19.3</v>
      </c>
      <c r="AF595" s="14">
        <f t="shared" si="177"/>
        <v>2.6666666666666665</v>
      </c>
      <c r="AG595" s="14">
        <f t="shared" si="178"/>
        <v>132</v>
      </c>
      <c r="AH595" s="14">
        <f t="shared" si="179"/>
        <v>112.7</v>
      </c>
      <c r="AI595" s="14">
        <f t="shared" si="180"/>
        <v>300.5333333333333</v>
      </c>
      <c r="AJ595" s="1554"/>
    </row>
    <row r="596" spans="1:36" ht="30" customHeight="1">
      <c r="A596" s="1555">
        <f t="shared" si="182"/>
        <v>21</v>
      </c>
      <c r="B596" s="1604" t="s">
        <v>4140</v>
      </c>
      <c r="C596" s="1605" t="s">
        <v>156</v>
      </c>
      <c r="D596" s="1545">
        <v>1</v>
      </c>
      <c r="E596" s="1544">
        <v>40</v>
      </c>
      <c r="F596" s="1544">
        <f t="shared" si="181"/>
        <v>40</v>
      </c>
      <c r="G596" s="1606"/>
      <c r="H596" s="1545"/>
      <c r="I596" s="1542">
        <v>2022</v>
      </c>
      <c r="J596" s="1566">
        <v>45078</v>
      </c>
      <c r="K596" s="1544"/>
      <c r="L596" s="1544"/>
      <c r="M596" s="1544"/>
      <c r="N596" s="1544">
        <v>0</v>
      </c>
      <c r="O596" s="1544">
        <v>0</v>
      </c>
      <c r="P596" s="1553">
        <v>0</v>
      </c>
      <c r="Q596" s="1544"/>
      <c r="R596" s="1544"/>
      <c r="S596" s="1544"/>
      <c r="T596" s="1544"/>
      <c r="U596" s="1552"/>
      <c r="V596" s="1553"/>
      <c r="W596" s="1553"/>
      <c r="X596" s="1544"/>
      <c r="Y596" s="1544"/>
      <c r="Z596" s="1544"/>
      <c r="AA596" s="1544"/>
      <c r="AB596" s="1544"/>
      <c r="AC596" s="1507">
        <f t="shared" si="174"/>
        <v>40</v>
      </c>
      <c r="AD596" s="1508">
        <f t="shared" si="175"/>
        <v>40</v>
      </c>
      <c r="AE596" s="14">
        <f t="shared" si="176"/>
        <v>2.0333333333333332</v>
      </c>
      <c r="AF596" s="14">
        <f t="shared" si="177"/>
        <v>0</v>
      </c>
      <c r="AG596" s="14" t="e">
        <f t="shared" si="178"/>
        <v>#DIV/0!</v>
      </c>
      <c r="AH596" s="14" t="e">
        <f t="shared" si="179"/>
        <v>#DIV/0!</v>
      </c>
      <c r="AI596" s="14">
        <f t="shared" si="180"/>
        <v>40</v>
      </c>
      <c r="AJ596" s="1554"/>
    </row>
    <row r="597" spans="1:36" ht="30" customHeight="1">
      <c r="A597" s="1555">
        <f t="shared" si="182"/>
        <v>22</v>
      </c>
      <c r="B597" s="1607" t="s">
        <v>3716</v>
      </c>
      <c r="C597" s="1608" t="s">
        <v>66</v>
      </c>
      <c r="D597" s="1609">
        <v>1</v>
      </c>
      <c r="E597" s="1544">
        <v>270</v>
      </c>
      <c r="F597" s="1544">
        <f t="shared" si="181"/>
        <v>270</v>
      </c>
      <c r="G597" s="1591"/>
      <c r="H597" s="1545"/>
      <c r="I597" s="1542">
        <v>2022</v>
      </c>
      <c r="J597" s="1566">
        <v>46327</v>
      </c>
      <c r="K597" s="1544"/>
      <c r="L597" s="1544"/>
      <c r="M597" s="1544"/>
      <c r="N597" s="1544">
        <v>10</v>
      </c>
      <c r="O597" s="1544">
        <v>15</v>
      </c>
      <c r="P597" s="1553">
        <v>0</v>
      </c>
      <c r="Q597" s="1544"/>
      <c r="R597" s="1544"/>
      <c r="S597" s="1544"/>
      <c r="T597" s="1544"/>
      <c r="U597" s="1552"/>
      <c r="V597" s="1553"/>
      <c r="W597" s="1553"/>
      <c r="X597" s="1544"/>
      <c r="Y597" s="1544"/>
      <c r="Z597" s="1544"/>
      <c r="AA597" s="1544"/>
      <c r="AB597" s="1544"/>
      <c r="AC597" s="1507">
        <f t="shared" si="174"/>
        <v>245</v>
      </c>
      <c r="AD597" s="1508">
        <f t="shared" si="175"/>
        <v>245</v>
      </c>
      <c r="AE597" s="14">
        <f t="shared" si="176"/>
        <v>43.666666666666664</v>
      </c>
      <c r="AF597" s="14">
        <f t="shared" si="177"/>
        <v>8.3333333333333339</v>
      </c>
      <c r="AG597" s="14">
        <f t="shared" si="178"/>
        <v>29.4</v>
      </c>
      <c r="AH597" s="14">
        <f t="shared" si="179"/>
        <v>-14.266666666666666</v>
      </c>
      <c r="AI597" s="14">
        <f t="shared" si="180"/>
        <v>-118.88888888888891</v>
      </c>
      <c r="AJ597" s="1554"/>
    </row>
    <row r="598" spans="1:36" ht="30" customHeight="1">
      <c r="A598" s="1555">
        <f t="shared" si="182"/>
        <v>23</v>
      </c>
      <c r="B598" s="1610" t="s">
        <v>4141</v>
      </c>
      <c r="C598" s="1608" t="s">
        <v>143</v>
      </c>
      <c r="D598" s="1545">
        <v>1</v>
      </c>
      <c r="E598" s="1544">
        <v>13</v>
      </c>
      <c r="F598" s="1544">
        <f t="shared" si="181"/>
        <v>13</v>
      </c>
      <c r="G598" s="1591"/>
      <c r="H598" s="1545"/>
      <c r="I598" s="1542">
        <v>2022</v>
      </c>
      <c r="J598" s="1566">
        <v>44958</v>
      </c>
      <c r="K598" s="1544"/>
      <c r="L598" s="1544"/>
      <c r="M598" s="1544"/>
      <c r="N598" s="1544">
        <v>1.6</v>
      </c>
      <c r="O598" s="1544">
        <v>3.16</v>
      </c>
      <c r="P598" s="1553">
        <v>1.92</v>
      </c>
      <c r="Q598" s="1544"/>
      <c r="R598" s="1544"/>
      <c r="S598" s="1544"/>
      <c r="T598" s="1544"/>
      <c r="U598" s="1552"/>
      <c r="V598" s="1553"/>
      <c r="W598" s="1553"/>
      <c r="X598" s="1544"/>
      <c r="Y598" s="1544"/>
      <c r="Z598" s="1544"/>
      <c r="AA598" s="1544"/>
      <c r="AB598" s="1544"/>
      <c r="AC598" s="1507">
        <f t="shared" si="174"/>
        <v>6.32</v>
      </c>
      <c r="AD598" s="1508">
        <f t="shared" si="175"/>
        <v>6.32</v>
      </c>
      <c r="AE598" s="14">
        <f t="shared" si="176"/>
        <v>-1.9666666666666666</v>
      </c>
      <c r="AF598" s="14">
        <f t="shared" si="177"/>
        <v>2.2266666666666666</v>
      </c>
      <c r="AG598" s="14">
        <f t="shared" si="178"/>
        <v>2.8383233532934136</v>
      </c>
      <c r="AH598" s="14">
        <f t="shared" si="179"/>
        <v>4.8049900199600799</v>
      </c>
      <c r="AI598" s="14">
        <f t="shared" si="180"/>
        <v>10.699111111111112</v>
      </c>
      <c r="AJ598" s="1554"/>
    </row>
    <row r="599" spans="1:36" ht="30" customHeight="1">
      <c r="A599" s="1555">
        <f t="shared" si="182"/>
        <v>24</v>
      </c>
      <c r="B599" s="1607" t="s">
        <v>4667</v>
      </c>
      <c r="C599" s="1608" t="s">
        <v>143</v>
      </c>
      <c r="D599" s="1545">
        <v>1</v>
      </c>
      <c r="E599" s="1544">
        <v>22</v>
      </c>
      <c r="F599" s="1544">
        <f t="shared" si="181"/>
        <v>22</v>
      </c>
      <c r="G599" s="1591"/>
      <c r="H599" s="1545"/>
      <c r="I599" s="1542">
        <v>2022</v>
      </c>
      <c r="J599" s="1566">
        <v>45536</v>
      </c>
      <c r="K599" s="1544"/>
      <c r="L599" s="1544"/>
      <c r="M599" s="1544"/>
      <c r="N599" s="1544">
        <v>0</v>
      </c>
      <c r="O599" s="1544">
        <v>0</v>
      </c>
      <c r="P599" s="1553">
        <v>0</v>
      </c>
      <c r="Q599" s="1544"/>
      <c r="R599" s="1544"/>
      <c r="S599" s="1544"/>
      <c r="T599" s="1544"/>
      <c r="U599" s="1552"/>
      <c r="V599" s="1553"/>
      <c r="W599" s="1553"/>
      <c r="X599" s="1544"/>
      <c r="Y599" s="1544"/>
      <c r="Z599" s="1544"/>
      <c r="AA599" s="1544"/>
      <c r="AB599" s="1544"/>
      <c r="AC599" s="1507">
        <f t="shared" si="174"/>
        <v>22</v>
      </c>
      <c r="AD599" s="1508">
        <f t="shared" si="175"/>
        <v>22</v>
      </c>
      <c r="AE599" s="14">
        <f t="shared" si="176"/>
        <v>17.3</v>
      </c>
      <c r="AF599" s="14">
        <f t="shared" si="177"/>
        <v>0</v>
      </c>
      <c r="AG599" s="14" t="e">
        <f t="shared" si="178"/>
        <v>#DIV/0!</v>
      </c>
      <c r="AH599" s="14" t="e">
        <f t="shared" si="179"/>
        <v>#DIV/0!</v>
      </c>
      <c r="AI599" s="14">
        <f t="shared" si="180"/>
        <v>22</v>
      </c>
      <c r="AJ599" s="1554"/>
    </row>
    <row r="600" spans="1:36" ht="30" customHeight="1">
      <c r="A600" s="1555">
        <f t="shared" si="182"/>
        <v>25</v>
      </c>
      <c r="B600" s="1607" t="s">
        <v>4668</v>
      </c>
      <c r="C600" s="1608" t="s">
        <v>153</v>
      </c>
      <c r="D600" s="1545">
        <v>1</v>
      </c>
      <c r="E600" s="1544">
        <v>196</v>
      </c>
      <c r="F600" s="1544">
        <f t="shared" si="181"/>
        <v>196</v>
      </c>
      <c r="G600" s="1591"/>
      <c r="H600" s="1545"/>
      <c r="I600" s="1542">
        <v>2022</v>
      </c>
      <c r="J600" s="1566">
        <v>44896</v>
      </c>
      <c r="K600" s="1544"/>
      <c r="L600" s="1544"/>
      <c r="M600" s="1544"/>
      <c r="N600" s="1544">
        <v>26</v>
      </c>
      <c r="O600" s="1544">
        <v>37</v>
      </c>
      <c r="P600" s="1553">
        <v>19</v>
      </c>
      <c r="Q600" s="1544"/>
      <c r="R600" s="1544"/>
      <c r="S600" s="1544"/>
      <c r="T600" s="1544"/>
      <c r="U600" s="1552"/>
      <c r="V600" s="1553"/>
      <c r="W600" s="1553"/>
      <c r="X600" s="1544"/>
      <c r="Y600" s="1544"/>
      <c r="Z600" s="1544"/>
      <c r="AA600" s="1544"/>
      <c r="AB600" s="1544"/>
      <c r="AC600" s="1507">
        <f t="shared" si="174"/>
        <v>114</v>
      </c>
      <c r="AD600" s="1508">
        <f t="shared" si="175"/>
        <v>114</v>
      </c>
      <c r="AE600" s="14">
        <f t="shared" si="176"/>
        <v>-4.0333333333333332</v>
      </c>
      <c r="AF600" s="14">
        <f t="shared" si="177"/>
        <v>27.333333333333332</v>
      </c>
      <c r="AG600" s="14">
        <f t="shared" si="178"/>
        <v>4.1707317073170733</v>
      </c>
      <c r="AH600" s="14">
        <f t="shared" si="179"/>
        <v>8.2040650406504056</v>
      </c>
      <c r="AI600" s="14">
        <f t="shared" si="180"/>
        <v>224.24444444444444</v>
      </c>
      <c r="AJ600" s="1554"/>
    </row>
    <row r="601" spans="1:36" ht="30" customHeight="1">
      <c r="A601" s="1555">
        <f t="shared" si="182"/>
        <v>26</v>
      </c>
      <c r="B601" s="1607" t="s">
        <v>5449</v>
      </c>
      <c r="C601" s="1608" t="s">
        <v>66</v>
      </c>
      <c r="D601" s="1545">
        <v>2.8584999999999998</v>
      </c>
      <c r="E601" s="1544">
        <v>1224</v>
      </c>
      <c r="F601" s="1544">
        <f t="shared" si="181"/>
        <v>3498.8039999999996</v>
      </c>
      <c r="G601" s="1591"/>
      <c r="H601" s="1545"/>
      <c r="I601" s="1542">
        <v>2022</v>
      </c>
      <c r="J601" s="1566">
        <v>45100</v>
      </c>
      <c r="K601" s="1544"/>
      <c r="L601" s="1544"/>
      <c r="M601" s="1544"/>
      <c r="N601" s="1544">
        <v>288</v>
      </c>
      <c r="O601" s="1544">
        <v>288</v>
      </c>
      <c r="P601" s="1553">
        <v>288</v>
      </c>
      <c r="Q601" s="1544"/>
      <c r="R601" s="1544"/>
      <c r="S601" s="1544"/>
      <c r="T601" s="1544"/>
      <c r="U601" s="1552"/>
      <c r="V601" s="1553"/>
      <c r="W601" s="1553"/>
      <c r="X601" s="1544"/>
      <c r="Y601" s="1544"/>
      <c r="Z601" s="1544"/>
      <c r="AA601" s="1544"/>
      <c r="AB601" s="1544"/>
      <c r="AC601" s="1507">
        <f t="shared" si="174"/>
        <v>360</v>
      </c>
      <c r="AD601" s="1508">
        <f t="shared" si="175"/>
        <v>1029.06</v>
      </c>
      <c r="AE601" s="14">
        <f t="shared" si="176"/>
        <v>2.7666666666666666</v>
      </c>
      <c r="AF601" s="14">
        <f t="shared" si="177"/>
        <v>288</v>
      </c>
      <c r="AG601" s="14">
        <f t="shared" si="178"/>
        <v>1.25</v>
      </c>
      <c r="AH601" s="14">
        <f t="shared" si="179"/>
        <v>-1.5166666666666666</v>
      </c>
      <c r="AI601" s="14">
        <f t="shared" si="180"/>
        <v>-436.79999999999995</v>
      </c>
      <c r="AJ601" s="1554"/>
    </row>
    <row r="602" spans="1:36" ht="30" customHeight="1">
      <c r="A602" s="1555">
        <f t="shared" si="182"/>
        <v>27</v>
      </c>
      <c r="B602" s="1586" t="s">
        <v>5450</v>
      </c>
      <c r="C602" s="1608" t="s">
        <v>66</v>
      </c>
      <c r="D602" s="108">
        <v>8.0519999999999996</v>
      </c>
      <c r="E602" s="1544">
        <v>1600</v>
      </c>
      <c r="F602" s="1544">
        <f t="shared" si="181"/>
        <v>12883.199999999999</v>
      </c>
      <c r="G602" s="91"/>
      <c r="H602" s="1545"/>
      <c r="I602" s="1542">
        <v>2022</v>
      </c>
      <c r="J602" s="1566">
        <v>45658</v>
      </c>
      <c r="K602" s="1544"/>
      <c r="L602" s="1544"/>
      <c r="M602" s="1544"/>
      <c r="N602" s="1544">
        <v>0</v>
      </c>
      <c r="O602" s="1544">
        <v>0</v>
      </c>
      <c r="P602" s="1553">
        <v>0</v>
      </c>
      <c r="Q602" s="1544"/>
      <c r="R602" s="1544"/>
      <c r="S602" s="1544"/>
      <c r="T602" s="1544"/>
      <c r="U602" s="1552"/>
      <c r="V602" s="1553"/>
      <c r="W602" s="1553"/>
      <c r="X602" s="1544"/>
      <c r="Y602" s="1544"/>
      <c r="Z602" s="1544"/>
      <c r="AA602" s="1544"/>
      <c r="AB602" s="1544"/>
      <c r="AC602" s="1507">
        <f t="shared" si="174"/>
        <v>1600</v>
      </c>
      <c r="AD602" s="1508">
        <f t="shared" si="175"/>
        <v>12883.199999999999</v>
      </c>
      <c r="AE602" s="14">
        <f t="shared" si="176"/>
        <v>21.366666666666667</v>
      </c>
      <c r="AF602" s="14">
        <f t="shared" si="177"/>
        <v>0</v>
      </c>
      <c r="AG602" s="14" t="e">
        <f t="shared" si="178"/>
        <v>#DIV/0!</v>
      </c>
      <c r="AH602" s="14" t="e">
        <f t="shared" si="179"/>
        <v>#DIV/0!</v>
      </c>
      <c r="AI602" s="14">
        <f t="shared" si="180"/>
        <v>1600</v>
      </c>
      <c r="AJ602" s="1554"/>
    </row>
    <row r="603" spans="1:36" ht="30" customHeight="1">
      <c r="A603" s="1555">
        <f t="shared" si="182"/>
        <v>28</v>
      </c>
      <c r="B603" s="1586" t="s">
        <v>699</v>
      </c>
      <c r="C603" s="1608" t="s">
        <v>66</v>
      </c>
      <c r="D603" s="108">
        <v>3.6764999999999999</v>
      </c>
      <c r="E603" s="1544">
        <v>1500</v>
      </c>
      <c r="F603" s="1544">
        <f t="shared" si="181"/>
        <v>5514.75</v>
      </c>
      <c r="G603" s="91"/>
      <c r="H603" s="1545"/>
      <c r="I603" s="1542">
        <v>2022</v>
      </c>
      <c r="J603" s="1566">
        <v>45658</v>
      </c>
      <c r="K603" s="1544"/>
      <c r="L603" s="1544"/>
      <c r="M603" s="1544"/>
      <c r="N603" s="1544">
        <v>0</v>
      </c>
      <c r="O603" s="1544">
        <v>0</v>
      </c>
      <c r="P603" s="1553">
        <v>0</v>
      </c>
      <c r="Q603" s="1544"/>
      <c r="R603" s="1544"/>
      <c r="S603" s="1544"/>
      <c r="T603" s="1544"/>
      <c r="U603" s="1552"/>
      <c r="V603" s="1553"/>
      <c r="W603" s="1553"/>
      <c r="X603" s="1544"/>
      <c r="Y603" s="1544"/>
      <c r="Z603" s="1544"/>
      <c r="AA603" s="1544"/>
      <c r="AB603" s="1544"/>
      <c r="AC603" s="1507">
        <f t="shared" si="174"/>
        <v>1500</v>
      </c>
      <c r="AD603" s="1508">
        <f t="shared" si="175"/>
        <v>5514.75</v>
      </c>
      <c r="AE603" s="14">
        <f t="shared" si="176"/>
        <v>21.366666666666667</v>
      </c>
      <c r="AF603" s="14">
        <f t="shared" si="177"/>
        <v>0</v>
      </c>
      <c r="AG603" s="14" t="e">
        <f t="shared" si="178"/>
        <v>#DIV/0!</v>
      </c>
      <c r="AH603" s="14" t="e">
        <f t="shared" si="179"/>
        <v>#DIV/0!</v>
      </c>
      <c r="AI603" s="14">
        <f t="shared" si="180"/>
        <v>1500</v>
      </c>
      <c r="AJ603" s="1554"/>
    </row>
    <row r="604" spans="1:36" ht="30" customHeight="1">
      <c r="A604" s="1555">
        <f t="shared" si="182"/>
        <v>29</v>
      </c>
      <c r="B604" s="1586" t="s">
        <v>5451</v>
      </c>
      <c r="C604" s="1608" t="s">
        <v>66</v>
      </c>
      <c r="D604" s="108">
        <v>5.0002500000000003</v>
      </c>
      <c r="E604" s="1544">
        <v>100</v>
      </c>
      <c r="F604" s="1544">
        <f t="shared" si="181"/>
        <v>500.02500000000003</v>
      </c>
      <c r="G604" s="91"/>
      <c r="H604" s="1545"/>
      <c r="I604" s="1542">
        <v>2022</v>
      </c>
      <c r="J604" s="1566">
        <v>45658</v>
      </c>
      <c r="K604" s="1544"/>
      <c r="L604" s="1544"/>
      <c r="M604" s="1544"/>
      <c r="N604" s="1544">
        <v>0</v>
      </c>
      <c r="O604" s="1544">
        <v>0</v>
      </c>
      <c r="P604" s="1553">
        <v>0</v>
      </c>
      <c r="Q604" s="1544"/>
      <c r="R604" s="1544"/>
      <c r="S604" s="1544"/>
      <c r="T604" s="1544"/>
      <c r="U604" s="1552"/>
      <c r="V604" s="1553"/>
      <c r="W604" s="1553"/>
      <c r="X604" s="1544"/>
      <c r="Y604" s="1544"/>
      <c r="Z604" s="1544"/>
      <c r="AA604" s="1544"/>
      <c r="AB604" s="1544"/>
      <c r="AC604" s="1507">
        <f t="shared" si="174"/>
        <v>100</v>
      </c>
      <c r="AD604" s="1508">
        <f t="shared" si="175"/>
        <v>500.02500000000003</v>
      </c>
      <c r="AE604" s="14">
        <f t="shared" si="176"/>
        <v>21.366666666666667</v>
      </c>
      <c r="AF604" s="14">
        <f t="shared" si="177"/>
        <v>0</v>
      </c>
      <c r="AG604" s="14" t="e">
        <f t="shared" si="178"/>
        <v>#DIV/0!</v>
      </c>
      <c r="AH604" s="14" t="e">
        <f t="shared" si="179"/>
        <v>#DIV/0!</v>
      </c>
      <c r="AI604" s="14">
        <f t="shared" si="180"/>
        <v>100</v>
      </c>
      <c r="AJ604" s="1554"/>
    </row>
    <row r="605" spans="1:36" ht="30" customHeight="1">
      <c r="A605" s="1555">
        <f t="shared" si="182"/>
        <v>30</v>
      </c>
      <c r="B605" s="1586" t="s">
        <v>1610</v>
      </c>
      <c r="C605" s="1608" t="s">
        <v>66</v>
      </c>
      <c r="D605" s="108">
        <v>17.898</v>
      </c>
      <c r="E605" s="1544">
        <v>300</v>
      </c>
      <c r="F605" s="1544">
        <f t="shared" si="181"/>
        <v>5369.4</v>
      </c>
      <c r="G605" s="91"/>
      <c r="H605" s="1545"/>
      <c r="I605" s="1542">
        <v>2022</v>
      </c>
      <c r="J605" s="1566">
        <v>45658</v>
      </c>
      <c r="K605" s="1544"/>
      <c r="L605" s="1544"/>
      <c r="M605" s="1544"/>
      <c r="N605" s="1544">
        <v>0</v>
      </c>
      <c r="O605" s="1544">
        <v>0</v>
      </c>
      <c r="P605" s="1553">
        <v>0</v>
      </c>
      <c r="Q605" s="1544"/>
      <c r="R605" s="1544"/>
      <c r="S605" s="1544"/>
      <c r="T605" s="1544"/>
      <c r="U605" s="1552"/>
      <c r="V605" s="1553"/>
      <c r="W605" s="1553"/>
      <c r="X605" s="1544"/>
      <c r="Y605" s="1544"/>
      <c r="Z605" s="1544"/>
      <c r="AA605" s="1544"/>
      <c r="AB605" s="1544"/>
      <c r="AC605" s="1507">
        <f t="shared" si="174"/>
        <v>300</v>
      </c>
      <c r="AD605" s="1508">
        <f t="shared" si="175"/>
        <v>5369.4</v>
      </c>
      <c r="AE605" s="14">
        <f t="shared" si="176"/>
        <v>21.366666666666667</v>
      </c>
      <c r="AF605" s="14">
        <f t="shared" si="177"/>
        <v>0</v>
      </c>
      <c r="AG605" s="14" t="e">
        <f t="shared" si="178"/>
        <v>#DIV/0!</v>
      </c>
      <c r="AH605" s="14" t="e">
        <f t="shared" si="179"/>
        <v>#DIV/0!</v>
      </c>
      <c r="AI605" s="14">
        <f t="shared" si="180"/>
        <v>300</v>
      </c>
      <c r="AJ605" s="1554"/>
    </row>
    <row r="606" spans="1:36" ht="30" customHeight="1">
      <c r="A606" s="1555">
        <f t="shared" si="182"/>
        <v>31</v>
      </c>
      <c r="B606" s="1611" t="s">
        <v>5936</v>
      </c>
      <c r="C606" s="1608" t="s">
        <v>66</v>
      </c>
      <c r="D606" s="1609">
        <v>1</v>
      </c>
      <c r="E606" s="1544">
        <v>3600</v>
      </c>
      <c r="F606" s="1544">
        <f t="shared" si="181"/>
        <v>3600</v>
      </c>
      <c r="G606" s="91"/>
      <c r="H606" s="1545"/>
      <c r="I606" s="1542">
        <v>2022</v>
      </c>
      <c r="J606" s="1566">
        <v>45870</v>
      </c>
      <c r="K606" s="1544"/>
      <c r="L606" s="1544"/>
      <c r="M606" s="1544"/>
      <c r="N606" s="1544">
        <v>500</v>
      </c>
      <c r="O606" s="1544">
        <v>1200</v>
      </c>
      <c r="P606" s="1553">
        <v>900</v>
      </c>
      <c r="Q606" s="1544"/>
      <c r="R606" s="1544"/>
      <c r="S606" s="1544"/>
      <c r="T606" s="1544"/>
      <c r="U606" s="1552"/>
      <c r="V606" s="1553"/>
      <c r="W606" s="1553"/>
      <c r="X606" s="1544"/>
      <c r="Y606" s="1544"/>
      <c r="Z606" s="1544"/>
      <c r="AA606" s="1544"/>
      <c r="AB606" s="1544"/>
      <c r="AC606" s="1507">
        <f t="shared" si="174"/>
        <v>1000</v>
      </c>
      <c r="AD606" s="1508">
        <f t="shared" si="175"/>
        <v>1000</v>
      </c>
      <c r="AE606" s="14">
        <f t="shared" si="176"/>
        <v>28.433333333333334</v>
      </c>
      <c r="AF606" s="14">
        <f t="shared" si="177"/>
        <v>866.66666666666663</v>
      </c>
      <c r="AG606" s="14">
        <f t="shared" si="178"/>
        <v>1.153846153846154</v>
      </c>
      <c r="AH606" s="14">
        <f t="shared" si="179"/>
        <v>-27.27948717948718</v>
      </c>
      <c r="AI606" s="14">
        <f t="shared" si="180"/>
        <v>-23642.222222222223</v>
      </c>
      <c r="AJ606" s="1554"/>
    </row>
    <row r="607" spans="1:36" ht="30" customHeight="1">
      <c r="A607" s="1555">
        <f t="shared" si="182"/>
        <v>32</v>
      </c>
      <c r="B607" s="1611" t="s">
        <v>5937</v>
      </c>
      <c r="C607" s="1608" t="s">
        <v>66</v>
      </c>
      <c r="D607" s="1609">
        <v>1</v>
      </c>
      <c r="E607" s="1544">
        <v>10</v>
      </c>
      <c r="F607" s="1544">
        <f t="shared" si="181"/>
        <v>10</v>
      </c>
      <c r="G607" s="91"/>
      <c r="H607" s="1545"/>
      <c r="I607" s="1542">
        <v>2022</v>
      </c>
      <c r="J607" s="1566">
        <v>45992</v>
      </c>
      <c r="K607" s="1544"/>
      <c r="L607" s="1544"/>
      <c r="M607" s="1544"/>
      <c r="N607" s="1544">
        <v>0</v>
      </c>
      <c r="O607" s="1544">
        <v>0</v>
      </c>
      <c r="P607" s="1553">
        <v>0</v>
      </c>
      <c r="Q607" s="1544"/>
      <c r="R607" s="1544"/>
      <c r="S607" s="1544"/>
      <c r="T607" s="1544"/>
      <c r="U607" s="1552"/>
      <c r="V607" s="1553"/>
      <c r="W607" s="1553"/>
      <c r="X607" s="1544"/>
      <c r="Y607" s="1544"/>
      <c r="Z607" s="1544"/>
      <c r="AA607" s="1544"/>
      <c r="AB607" s="1544"/>
      <c r="AC607" s="1507">
        <f t="shared" si="174"/>
        <v>10</v>
      </c>
      <c r="AD607" s="1508">
        <f t="shared" si="175"/>
        <v>10</v>
      </c>
      <c r="AE607" s="14">
        <f t="shared" si="176"/>
        <v>32.5</v>
      </c>
      <c r="AF607" s="14">
        <f t="shared" si="177"/>
        <v>0</v>
      </c>
      <c r="AG607" s="14" t="e">
        <f t="shared" si="178"/>
        <v>#DIV/0!</v>
      </c>
      <c r="AH607" s="14" t="e">
        <f t="shared" si="179"/>
        <v>#DIV/0!</v>
      </c>
      <c r="AI607" s="14">
        <f t="shared" si="180"/>
        <v>10</v>
      </c>
      <c r="AJ607" s="1554"/>
    </row>
    <row r="608" spans="1:36" ht="30" customHeight="1">
      <c r="A608" s="1555">
        <f t="shared" si="182"/>
        <v>33</v>
      </c>
      <c r="B608" s="1607" t="s">
        <v>6944</v>
      </c>
      <c r="C608" s="1608" t="s">
        <v>153</v>
      </c>
      <c r="D608" s="1545">
        <v>1</v>
      </c>
      <c r="E608" s="1544">
        <v>2599</v>
      </c>
      <c r="F608" s="1544">
        <f t="shared" si="181"/>
        <v>2599</v>
      </c>
      <c r="G608" s="1591"/>
      <c r="H608" s="1545"/>
      <c r="I608" s="1542">
        <v>2022</v>
      </c>
      <c r="J608" s="1566">
        <v>45139</v>
      </c>
      <c r="K608" s="1544"/>
      <c r="L608" s="1544"/>
      <c r="M608" s="1544"/>
      <c r="N608" s="1544">
        <v>753</v>
      </c>
      <c r="O608" s="1544">
        <v>410</v>
      </c>
      <c r="P608" s="1553">
        <v>495</v>
      </c>
      <c r="Q608" s="1544"/>
      <c r="R608" s="1544"/>
      <c r="S608" s="1544"/>
      <c r="T608" s="1544"/>
      <c r="U608" s="1552"/>
      <c r="V608" s="1553"/>
      <c r="W608" s="1553"/>
      <c r="X608" s="1544"/>
      <c r="Y608" s="1544"/>
      <c r="Z608" s="1544"/>
      <c r="AA608" s="1544"/>
      <c r="AB608" s="1544"/>
      <c r="AC608" s="1507">
        <f t="shared" si="174"/>
        <v>941</v>
      </c>
      <c r="AD608" s="1508">
        <f t="shared" si="175"/>
        <v>941</v>
      </c>
      <c r="AE608" s="14">
        <f t="shared" si="176"/>
        <v>4.0666666666666664</v>
      </c>
      <c r="AF608" s="14">
        <f t="shared" si="177"/>
        <v>552.66666666666663</v>
      </c>
      <c r="AG608" s="14">
        <f t="shared" si="178"/>
        <v>1.7026537997587456</v>
      </c>
      <c r="AH608" s="14">
        <f t="shared" si="179"/>
        <v>-2.3640128669079208</v>
      </c>
      <c r="AI608" s="14">
        <f t="shared" si="180"/>
        <v>-1306.5111111111109</v>
      </c>
      <c r="AJ608" s="1554"/>
    </row>
    <row r="609" spans="1:36" ht="30" customHeight="1">
      <c r="A609" s="1555">
        <f t="shared" si="182"/>
        <v>34</v>
      </c>
      <c r="B609" s="1607" t="s">
        <v>6945</v>
      </c>
      <c r="C609" s="1608" t="s">
        <v>143</v>
      </c>
      <c r="D609" s="1545">
        <v>1</v>
      </c>
      <c r="E609" s="1544">
        <v>10</v>
      </c>
      <c r="F609" s="1544">
        <f t="shared" si="181"/>
        <v>10</v>
      </c>
      <c r="G609" s="1591"/>
      <c r="H609" s="1545"/>
      <c r="I609" s="1542">
        <v>2022</v>
      </c>
      <c r="J609" s="1566">
        <v>45806</v>
      </c>
      <c r="K609" s="1544"/>
      <c r="L609" s="1544"/>
      <c r="M609" s="1544"/>
      <c r="N609" s="1544">
        <v>0</v>
      </c>
      <c r="O609" s="1544">
        <v>0</v>
      </c>
      <c r="P609" s="1553">
        <v>0</v>
      </c>
      <c r="Q609" s="1544"/>
      <c r="R609" s="1544"/>
      <c r="S609" s="1544"/>
      <c r="T609" s="1544"/>
      <c r="U609" s="1552"/>
      <c r="V609" s="1553"/>
      <c r="W609" s="1553"/>
      <c r="X609" s="1544"/>
      <c r="Y609" s="1544"/>
      <c r="Z609" s="1544"/>
      <c r="AA609" s="1544"/>
      <c r="AB609" s="1544"/>
      <c r="AC609" s="1507">
        <f t="shared" si="174"/>
        <v>10</v>
      </c>
      <c r="AD609" s="1508">
        <f t="shared" si="175"/>
        <v>10</v>
      </c>
      <c r="AE609" s="14">
        <f t="shared" si="176"/>
        <v>26.3</v>
      </c>
      <c r="AF609" s="14">
        <f t="shared" si="177"/>
        <v>0</v>
      </c>
      <c r="AG609" s="14" t="e">
        <f t="shared" si="178"/>
        <v>#DIV/0!</v>
      </c>
      <c r="AH609" s="14" t="e">
        <f t="shared" si="179"/>
        <v>#DIV/0!</v>
      </c>
      <c r="AI609" s="14">
        <f t="shared" si="180"/>
        <v>10</v>
      </c>
      <c r="AJ609" s="1554"/>
    </row>
    <row r="610" spans="1:36" ht="30" customHeight="1">
      <c r="A610" s="1555">
        <f t="shared" si="182"/>
        <v>35</v>
      </c>
      <c r="B610" s="1607" t="s">
        <v>6946</v>
      </c>
      <c r="C610" s="1608" t="s">
        <v>66</v>
      </c>
      <c r="D610" s="1545">
        <v>1</v>
      </c>
      <c r="E610" s="1544">
        <v>1000</v>
      </c>
      <c r="F610" s="1544">
        <f t="shared" si="181"/>
        <v>1000</v>
      </c>
      <c r="G610" s="1591"/>
      <c r="H610" s="1545"/>
      <c r="I610" s="1542">
        <v>2022</v>
      </c>
      <c r="J610" s="1566">
        <v>45978</v>
      </c>
      <c r="K610" s="1544"/>
      <c r="L610" s="1544"/>
      <c r="M610" s="1544"/>
      <c r="N610" s="1544">
        <v>0</v>
      </c>
      <c r="O610" s="1544">
        <v>0</v>
      </c>
      <c r="P610" s="1553">
        <v>0</v>
      </c>
      <c r="Q610" s="1544"/>
      <c r="R610" s="1544"/>
      <c r="S610" s="1544"/>
      <c r="T610" s="1544"/>
      <c r="U610" s="1552"/>
      <c r="V610" s="1553"/>
      <c r="W610" s="1553"/>
      <c r="X610" s="1544"/>
      <c r="Y610" s="1544"/>
      <c r="Z610" s="1544"/>
      <c r="AA610" s="1544"/>
      <c r="AB610" s="1544"/>
      <c r="AC610" s="1507">
        <f t="shared" si="174"/>
        <v>1000</v>
      </c>
      <c r="AD610" s="1508">
        <f t="shared" si="175"/>
        <v>1000</v>
      </c>
      <c r="AE610" s="14">
        <f t="shared" si="176"/>
        <v>32.033333333333331</v>
      </c>
      <c r="AF610" s="14">
        <f t="shared" si="177"/>
        <v>0</v>
      </c>
      <c r="AG610" s="14" t="e">
        <f t="shared" si="178"/>
        <v>#DIV/0!</v>
      </c>
      <c r="AH610" s="14" t="e">
        <f t="shared" si="179"/>
        <v>#DIV/0!</v>
      </c>
      <c r="AI610" s="14">
        <f t="shared" si="180"/>
        <v>1000</v>
      </c>
      <c r="AJ610" s="1554"/>
    </row>
    <row r="611" spans="1:36" ht="30" customHeight="1">
      <c r="A611" s="1555">
        <f t="shared" si="182"/>
        <v>36</v>
      </c>
      <c r="B611" s="1607" t="s">
        <v>6947</v>
      </c>
      <c r="C611" s="1608" t="s">
        <v>66</v>
      </c>
      <c r="D611" s="1545">
        <v>1</v>
      </c>
      <c r="E611" s="1544">
        <v>1000</v>
      </c>
      <c r="F611" s="1544">
        <f t="shared" si="181"/>
        <v>1000</v>
      </c>
      <c r="G611" s="1591"/>
      <c r="H611" s="1545"/>
      <c r="I611" s="1542">
        <v>2022</v>
      </c>
      <c r="J611" s="1566">
        <v>45931</v>
      </c>
      <c r="K611" s="1544"/>
      <c r="L611" s="1544"/>
      <c r="M611" s="1544"/>
      <c r="N611" s="1544">
        <v>0</v>
      </c>
      <c r="O611" s="1544">
        <v>0</v>
      </c>
      <c r="P611" s="1553">
        <v>0</v>
      </c>
      <c r="Q611" s="1544"/>
      <c r="R611" s="1544"/>
      <c r="S611" s="1544"/>
      <c r="T611" s="1544"/>
      <c r="U611" s="1552"/>
      <c r="V611" s="1553"/>
      <c r="W611" s="1553"/>
      <c r="X611" s="1544"/>
      <c r="Y611" s="1544"/>
      <c r="Z611" s="1544"/>
      <c r="AA611" s="1544"/>
      <c r="AB611" s="1544"/>
      <c r="AC611" s="1507">
        <f t="shared" si="174"/>
        <v>1000</v>
      </c>
      <c r="AD611" s="1508">
        <f t="shared" si="175"/>
        <v>1000</v>
      </c>
      <c r="AE611" s="14">
        <f t="shared" si="176"/>
        <v>30.466666666666665</v>
      </c>
      <c r="AF611" s="14">
        <f t="shared" si="177"/>
        <v>0</v>
      </c>
      <c r="AG611" s="14" t="e">
        <f t="shared" si="178"/>
        <v>#DIV/0!</v>
      </c>
      <c r="AH611" s="14" t="e">
        <f t="shared" si="179"/>
        <v>#DIV/0!</v>
      </c>
      <c r="AI611" s="14">
        <f t="shared" si="180"/>
        <v>1000</v>
      </c>
      <c r="AJ611" s="1554"/>
    </row>
    <row r="612" spans="1:36" ht="30" customHeight="1">
      <c r="A612" s="1555">
        <f t="shared" si="182"/>
        <v>37</v>
      </c>
      <c r="B612" s="1607" t="s">
        <v>4978</v>
      </c>
      <c r="C612" s="1608" t="s">
        <v>66</v>
      </c>
      <c r="D612" s="1545">
        <v>1</v>
      </c>
      <c r="E612" s="1544">
        <v>120</v>
      </c>
      <c r="F612" s="1544">
        <f t="shared" si="181"/>
        <v>120</v>
      </c>
      <c r="G612" s="1591"/>
      <c r="H612" s="1545"/>
      <c r="I612" s="1542">
        <v>2022</v>
      </c>
      <c r="J612" s="1566">
        <v>45931</v>
      </c>
      <c r="K612" s="1544"/>
      <c r="L612" s="1544"/>
      <c r="M612" s="1544"/>
      <c r="N612" s="1544">
        <v>0</v>
      </c>
      <c r="O612" s="1544">
        <v>0</v>
      </c>
      <c r="P612" s="1553">
        <v>0</v>
      </c>
      <c r="Q612" s="1544"/>
      <c r="R612" s="1544"/>
      <c r="S612" s="1544"/>
      <c r="T612" s="1544"/>
      <c r="U612" s="1552"/>
      <c r="V612" s="1553"/>
      <c r="W612" s="1553"/>
      <c r="X612" s="1544"/>
      <c r="Y612" s="1544"/>
      <c r="Z612" s="1544"/>
      <c r="AA612" s="1544"/>
      <c r="AB612" s="1544"/>
      <c r="AC612" s="1507">
        <f t="shared" si="174"/>
        <v>120</v>
      </c>
      <c r="AD612" s="1508">
        <f t="shared" si="175"/>
        <v>120</v>
      </c>
      <c r="AE612" s="14">
        <f t="shared" si="176"/>
        <v>30.466666666666665</v>
      </c>
      <c r="AF612" s="14">
        <f t="shared" si="177"/>
        <v>0</v>
      </c>
      <c r="AG612" s="14" t="e">
        <f t="shared" si="178"/>
        <v>#DIV/0!</v>
      </c>
      <c r="AH612" s="14" t="e">
        <f t="shared" si="179"/>
        <v>#DIV/0!</v>
      </c>
      <c r="AI612" s="14">
        <f t="shared" si="180"/>
        <v>120</v>
      </c>
      <c r="AJ612" s="1554"/>
    </row>
    <row r="613" spans="1:36" ht="30" customHeight="1">
      <c r="A613" s="1555">
        <f t="shared" si="182"/>
        <v>38</v>
      </c>
      <c r="B613" s="1607" t="s">
        <v>6948</v>
      </c>
      <c r="C613" s="1608" t="s">
        <v>153</v>
      </c>
      <c r="D613" s="1545">
        <v>1</v>
      </c>
      <c r="E613" s="1544">
        <v>975</v>
      </c>
      <c r="F613" s="1544">
        <f t="shared" si="181"/>
        <v>975</v>
      </c>
      <c r="G613" s="1591"/>
      <c r="H613" s="1545"/>
      <c r="I613" s="1542">
        <v>2022</v>
      </c>
      <c r="J613" s="1566">
        <v>44956</v>
      </c>
      <c r="K613" s="1544"/>
      <c r="L613" s="1544"/>
      <c r="M613" s="1544"/>
      <c r="N613" s="1544">
        <v>23</v>
      </c>
      <c r="O613" s="1544">
        <v>0</v>
      </c>
      <c r="P613" s="1553">
        <v>0</v>
      </c>
      <c r="Q613" s="1544"/>
      <c r="R613" s="1544"/>
      <c r="S613" s="1544"/>
      <c r="T613" s="1544"/>
      <c r="U613" s="1552"/>
      <c r="V613" s="1553"/>
      <c r="W613" s="1553"/>
      <c r="X613" s="1544"/>
      <c r="Y613" s="1544"/>
      <c r="Z613" s="1544"/>
      <c r="AA613" s="1544"/>
      <c r="AB613" s="1544"/>
      <c r="AC613" s="1507">
        <f t="shared" si="174"/>
        <v>952</v>
      </c>
      <c r="AD613" s="1508">
        <f t="shared" si="175"/>
        <v>952</v>
      </c>
      <c r="AE613" s="14">
        <f t="shared" si="176"/>
        <v>-2.0333333333333332</v>
      </c>
      <c r="AF613" s="14">
        <f t="shared" si="177"/>
        <v>7.666666666666667</v>
      </c>
      <c r="AG613" s="14">
        <f t="shared" si="178"/>
        <v>124.17391304347825</v>
      </c>
      <c r="AH613" s="14">
        <f t="shared" si="179"/>
        <v>126.20724637681158</v>
      </c>
      <c r="AI613" s="14">
        <f t="shared" si="180"/>
        <v>967.58888888888885</v>
      </c>
      <c r="AJ613" s="1554"/>
    </row>
    <row r="614" spans="1:36" ht="30" customHeight="1">
      <c r="A614" s="1555">
        <f t="shared" si="182"/>
        <v>39</v>
      </c>
      <c r="B614" s="1607" t="s">
        <v>6949</v>
      </c>
      <c r="C614" s="1608" t="s">
        <v>66</v>
      </c>
      <c r="D614" s="1545">
        <v>1</v>
      </c>
      <c r="E614" s="1544">
        <v>1805</v>
      </c>
      <c r="F614" s="1544">
        <f t="shared" si="181"/>
        <v>1805</v>
      </c>
      <c r="G614" s="1591"/>
      <c r="H614" s="1545"/>
      <c r="I614" s="1542">
        <v>2022</v>
      </c>
      <c r="J614" s="1566">
        <v>45139</v>
      </c>
      <c r="K614" s="1544"/>
      <c r="L614" s="1544"/>
      <c r="M614" s="1544"/>
      <c r="N614" s="1544">
        <v>481</v>
      </c>
      <c r="O614" s="1544">
        <v>560</v>
      </c>
      <c r="P614" s="1553">
        <v>649</v>
      </c>
      <c r="Q614" s="1544"/>
      <c r="R614" s="1544"/>
      <c r="S614" s="1544"/>
      <c r="T614" s="1544"/>
      <c r="U614" s="1552"/>
      <c r="V614" s="1553"/>
      <c r="W614" s="1553"/>
      <c r="X614" s="1544"/>
      <c r="Y614" s="1544"/>
      <c r="Z614" s="1544"/>
      <c r="AA614" s="1544"/>
      <c r="AB614" s="1544"/>
      <c r="AC614" s="1507">
        <f t="shared" si="174"/>
        <v>115</v>
      </c>
      <c r="AD614" s="1508">
        <f t="shared" si="175"/>
        <v>115</v>
      </c>
      <c r="AE614" s="14">
        <f t="shared" si="176"/>
        <v>4.0666666666666664</v>
      </c>
      <c r="AF614" s="14">
        <f t="shared" si="177"/>
        <v>563.33333333333337</v>
      </c>
      <c r="AG614" s="14">
        <f t="shared" si="178"/>
        <v>0.20414201183431951</v>
      </c>
      <c r="AH614" s="14">
        <f t="shared" si="179"/>
        <v>-3.8625246548323471</v>
      </c>
      <c r="AI614" s="14">
        <f t="shared" si="180"/>
        <v>-2175.8888888888887</v>
      </c>
      <c r="AJ614" s="1554"/>
    </row>
    <row r="615" spans="1:36" ht="30" customHeight="1">
      <c r="A615" s="1555">
        <f t="shared" si="182"/>
        <v>40</v>
      </c>
      <c r="B615" s="1607" t="s">
        <v>4247</v>
      </c>
      <c r="C615" s="1608" t="s">
        <v>262</v>
      </c>
      <c r="D615" s="1545">
        <v>21.78</v>
      </c>
      <c r="E615" s="1544">
        <v>7648</v>
      </c>
      <c r="F615" s="1544">
        <f t="shared" si="181"/>
        <v>166573.44</v>
      </c>
      <c r="G615" s="1591"/>
      <c r="H615" s="1545"/>
      <c r="I615" s="1542">
        <v>2022</v>
      </c>
      <c r="J615" s="1566">
        <v>44958</v>
      </c>
      <c r="K615" s="1544"/>
      <c r="L615" s="1544"/>
      <c r="M615" s="1544"/>
      <c r="N615" s="1544">
        <v>131</v>
      </c>
      <c r="O615" s="1544">
        <v>521</v>
      </c>
      <c r="P615" s="1553">
        <v>1351</v>
      </c>
      <c r="Q615" s="1544"/>
      <c r="R615" s="1544"/>
      <c r="S615" s="1544"/>
      <c r="T615" s="1544"/>
      <c r="U615" s="1552"/>
      <c r="V615" s="1553"/>
      <c r="W615" s="1553"/>
      <c r="X615" s="1544"/>
      <c r="Y615" s="1544"/>
      <c r="Z615" s="1544"/>
      <c r="AA615" s="1544"/>
      <c r="AB615" s="1544"/>
      <c r="AC615" s="1507">
        <f t="shared" si="174"/>
        <v>5645</v>
      </c>
      <c r="AD615" s="1508">
        <f t="shared" si="175"/>
        <v>122948.1</v>
      </c>
      <c r="AE615" s="14">
        <f t="shared" si="176"/>
        <v>-1.9666666666666666</v>
      </c>
      <c r="AF615" s="14">
        <f t="shared" si="177"/>
        <v>667.66666666666663</v>
      </c>
      <c r="AG615" s="14">
        <f t="shared" si="178"/>
        <v>8.4548177733399896</v>
      </c>
      <c r="AH615" s="14">
        <f t="shared" si="179"/>
        <v>10.421484440006656</v>
      </c>
      <c r="AI615" s="14">
        <f t="shared" si="180"/>
        <v>6958.0777777777776</v>
      </c>
      <c r="AJ615" s="1554"/>
    </row>
    <row r="616" spans="1:36" ht="30" customHeight="1">
      <c r="A616" s="1542">
        <f t="shared" si="182"/>
        <v>41</v>
      </c>
      <c r="B616" s="1607" t="s">
        <v>6950</v>
      </c>
      <c r="C616" s="1608" t="s">
        <v>153</v>
      </c>
      <c r="D616" s="1545">
        <v>8.19</v>
      </c>
      <c r="E616" s="1544">
        <v>291</v>
      </c>
      <c r="F616" s="1544">
        <f t="shared" si="181"/>
        <v>2383.29</v>
      </c>
      <c r="G616" s="1591"/>
      <c r="H616" s="1545"/>
      <c r="I616" s="1542">
        <v>2022</v>
      </c>
      <c r="J616" s="1566">
        <v>44986</v>
      </c>
      <c r="K616" s="1544"/>
      <c r="L616" s="1544"/>
      <c r="M616" s="1544"/>
      <c r="N616" s="1544">
        <v>14</v>
      </c>
      <c r="O616" s="1544">
        <v>9</v>
      </c>
      <c r="P616" s="1553">
        <v>9</v>
      </c>
      <c r="Q616" s="1544"/>
      <c r="R616" s="1544"/>
      <c r="S616" s="1544"/>
      <c r="T616" s="1544"/>
      <c r="U616" s="1552"/>
      <c r="V616" s="1553"/>
      <c r="W616" s="1553"/>
      <c r="X616" s="1544"/>
      <c r="Y616" s="1544"/>
      <c r="Z616" s="1544"/>
      <c r="AA616" s="1544"/>
      <c r="AB616" s="1544"/>
      <c r="AC616" s="1507">
        <f t="shared" si="174"/>
        <v>259</v>
      </c>
      <c r="AD616" s="1508">
        <f t="shared" si="175"/>
        <v>2121.21</v>
      </c>
      <c r="AE616" s="14">
        <f t="shared" si="176"/>
        <v>-1.0333333333333334</v>
      </c>
      <c r="AF616" s="14">
        <f t="shared" si="177"/>
        <v>10.666666666666666</v>
      </c>
      <c r="AG616" s="14">
        <f t="shared" si="178"/>
        <v>24.28125</v>
      </c>
      <c r="AH616" s="14">
        <f t="shared" si="179"/>
        <v>25.314583333333335</v>
      </c>
      <c r="AI616" s="14">
        <f t="shared" si="180"/>
        <v>270.02222222222224</v>
      </c>
      <c r="AJ616" s="1554"/>
    </row>
    <row r="617" spans="1:36" ht="30" customHeight="1">
      <c r="A617" s="1542">
        <f t="shared" si="182"/>
        <v>42</v>
      </c>
      <c r="B617" s="1607" t="s">
        <v>8263</v>
      </c>
      <c r="C617" s="1608" t="s">
        <v>153</v>
      </c>
      <c r="D617" s="1545">
        <v>1</v>
      </c>
      <c r="E617" s="1544"/>
      <c r="F617" s="1544"/>
      <c r="G617" s="1591">
        <v>75900</v>
      </c>
      <c r="H617" s="1545">
        <f>D617*G617</f>
        <v>75900</v>
      </c>
      <c r="I617" s="1566">
        <v>44930</v>
      </c>
      <c r="J617" s="1566">
        <v>45658</v>
      </c>
      <c r="K617" s="1544"/>
      <c r="L617" s="1544"/>
      <c r="M617" s="1544"/>
      <c r="N617" s="1544">
        <v>463</v>
      </c>
      <c r="O617" s="1544">
        <v>1218</v>
      </c>
      <c r="P617" s="1553">
        <v>1175</v>
      </c>
      <c r="Q617" s="1544"/>
      <c r="R617" s="1544"/>
      <c r="S617" s="1544"/>
      <c r="T617" s="1544"/>
      <c r="U617" s="1552"/>
      <c r="V617" s="1553"/>
      <c r="W617" s="1553"/>
      <c r="X617" s="1544"/>
      <c r="Y617" s="1544"/>
      <c r="Z617" s="1544"/>
      <c r="AA617" s="1544"/>
      <c r="AB617" s="1544"/>
      <c r="AC617" s="1507">
        <f t="shared" si="174"/>
        <v>73044</v>
      </c>
      <c r="AD617" s="1508">
        <f t="shared" si="175"/>
        <v>73044</v>
      </c>
      <c r="AE617" s="14">
        <f t="shared" si="176"/>
        <v>21.366666666666667</v>
      </c>
      <c r="AF617" s="14">
        <f t="shared" si="177"/>
        <v>952</v>
      </c>
      <c r="AG617" s="14">
        <f t="shared" si="178"/>
        <v>76.726890756302524</v>
      </c>
      <c r="AH617" s="14">
        <f t="shared" si="179"/>
        <v>55.360224089635857</v>
      </c>
      <c r="AI617" s="14">
        <f t="shared" si="180"/>
        <v>52702.933333333334</v>
      </c>
      <c r="AJ617" s="1554"/>
    </row>
    <row r="618" spans="1:36" ht="30" customHeight="1">
      <c r="A618" s="1542">
        <f t="shared" si="182"/>
        <v>43</v>
      </c>
      <c r="B618" s="1607" t="s">
        <v>8264</v>
      </c>
      <c r="C618" s="1608" t="s">
        <v>156</v>
      </c>
      <c r="D618" s="1545">
        <v>1</v>
      </c>
      <c r="E618" s="1544"/>
      <c r="F618" s="1544"/>
      <c r="G618" s="1591">
        <v>120</v>
      </c>
      <c r="H618" s="1545">
        <f>D618*G618</f>
        <v>120</v>
      </c>
      <c r="I618" s="1566">
        <v>44930</v>
      </c>
      <c r="J618" s="1566">
        <v>45809</v>
      </c>
      <c r="K618" s="1544"/>
      <c r="L618" s="1544"/>
      <c r="M618" s="1544"/>
      <c r="N618" s="1544">
        <v>0</v>
      </c>
      <c r="O618" s="1544">
        <v>0</v>
      </c>
      <c r="P618" s="1553">
        <v>0</v>
      </c>
      <c r="Q618" s="1544"/>
      <c r="R618" s="1544"/>
      <c r="S618" s="1544"/>
      <c r="T618" s="1544"/>
      <c r="U618" s="1552"/>
      <c r="V618" s="1553"/>
      <c r="W618" s="1553"/>
      <c r="X618" s="1544"/>
      <c r="Y618" s="1544"/>
      <c r="Z618" s="1544"/>
      <c r="AA618" s="1544"/>
      <c r="AB618" s="1544"/>
      <c r="AC618" s="1507">
        <f t="shared" si="174"/>
        <v>120</v>
      </c>
      <c r="AD618" s="1508">
        <f t="shared" si="175"/>
        <v>120</v>
      </c>
      <c r="AE618" s="14">
        <f t="shared" si="176"/>
        <v>26.4</v>
      </c>
      <c r="AF618" s="14">
        <f t="shared" si="177"/>
        <v>0</v>
      </c>
      <c r="AG618" s="14" t="e">
        <f t="shared" si="178"/>
        <v>#DIV/0!</v>
      </c>
      <c r="AH618" s="14" t="e">
        <f t="shared" si="179"/>
        <v>#DIV/0!</v>
      </c>
      <c r="AI618" s="14">
        <f t="shared" si="180"/>
        <v>120</v>
      </c>
      <c r="AJ618" s="1554"/>
    </row>
    <row r="619" spans="1:36" ht="30" customHeight="1">
      <c r="A619" s="1542">
        <f t="shared" si="182"/>
        <v>44</v>
      </c>
      <c r="B619" s="1607" t="s">
        <v>9023</v>
      </c>
      <c r="C619" s="1608" t="s">
        <v>153</v>
      </c>
      <c r="D619" s="1545">
        <v>0.66</v>
      </c>
      <c r="E619" s="1544"/>
      <c r="F619" s="1544"/>
      <c r="G619" s="1591">
        <v>1000</v>
      </c>
      <c r="H619" s="1545">
        <f t="shared" ref="H619:H637" si="183">D619*G619</f>
        <v>660</v>
      </c>
      <c r="I619" s="1566">
        <v>44964</v>
      </c>
      <c r="J619" s="1566">
        <v>45444</v>
      </c>
      <c r="K619" s="1544"/>
      <c r="L619" s="1544"/>
      <c r="M619" s="1544"/>
      <c r="N619" s="1544"/>
      <c r="O619" s="1544">
        <v>0</v>
      </c>
      <c r="P619" s="1553">
        <v>0</v>
      </c>
      <c r="Q619" s="1544"/>
      <c r="R619" s="1544"/>
      <c r="S619" s="1544"/>
      <c r="T619" s="1544"/>
      <c r="U619" s="1552"/>
      <c r="V619" s="1553"/>
      <c r="W619" s="1553"/>
      <c r="X619" s="1544"/>
      <c r="Y619" s="1544"/>
      <c r="Z619" s="1544"/>
      <c r="AA619" s="1544"/>
      <c r="AB619" s="1544"/>
      <c r="AC619" s="1507">
        <f t="shared" si="174"/>
        <v>1000</v>
      </c>
      <c r="AD619" s="1508">
        <f t="shared" si="175"/>
        <v>660</v>
      </c>
      <c r="AE619" s="14">
        <f t="shared" si="176"/>
        <v>14.233333333333333</v>
      </c>
      <c r="AF619" s="14">
        <f t="shared" si="177"/>
        <v>0</v>
      </c>
      <c r="AG619" s="14" t="e">
        <f t="shared" si="178"/>
        <v>#DIV/0!</v>
      </c>
      <c r="AH619" s="14" t="e">
        <f t="shared" si="179"/>
        <v>#DIV/0!</v>
      </c>
      <c r="AI619" s="14">
        <f t="shared" si="180"/>
        <v>1000</v>
      </c>
      <c r="AJ619" s="1554"/>
    </row>
    <row r="620" spans="1:36" ht="30" customHeight="1">
      <c r="A620" s="1542">
        <f t="shared" si="182"/>
        <v>45</v>
      </c>
      <c r="B620" s="1607" t="s">
        <v>9024</v>
      </c>
      <c r="C620" s="1608" t="s">
        <v>66</v>
      </c>
      <c r="D620" s="1545">
        <v>2.75</v>
      </c>
      <c r="E620" s="1544"/>
      <c r="F620" s="1544"/>
      <c r="G620" s="1591">
        <v>2000</v>
      </c>
      <c r="H620" s="1545">
        <f t="shared" si="183"/>
        <v>5500</v>
      </c>
      <c r="I620" s="1566">
        <v>44964</v>
      </c>
      <c r="J620" s="1566">
        <v>46388</v>
      </c>
      <c r="K620" s="1544"/>
      <c r="L620" s="1544"/>
      <c r="M620" s="1544"/>
      <c r="N620" s="1544"/>
      <c r="O620" s="1544">
        <v>0</v>
      </c>
      <c r="P620" s="1553">
        <v>0</v>
      </c>
      <c r="Q620" s="1544"/>
      <c r="R620" s="1544"/>
      <c r="S620" s="1544"/>
      <c r="T620" s="1544"/>
      <c r="U620" s="1552"/>
      <c r="V620" s="1553"/>
      <c r="W620" s="1553"/>
      <c r="X620" s="1544"/>
      <c r="Y620" s="1544"/>
      <c r="Z620" s="1544"/>
      <c r="AA620" s="1544"/>
      <c r="AB620" s="1544"/>
      <c r="AC620" s="1507">
        <f t="shared" si="174"/>
        <v>2000</v>
      </c>
      <c r="AD620" s="1508">
        <f t="shared" si="175"/>
        <v>5500</v>
      </c>
      <c r="AE620" s="14">
        <f t="shared" si="176"/>
        <v>45.7</v>
      </c>
      <c r="AF620" s="14">
        <f t="shared" si="177"/>
        <v>0</v>
      </c>
      <c r="AG620" s="14" t="e">
        <f t="shared" si="178"/>
        <v>#DIV/0!</v>
      </c>
      <c r="AH620" s="14" t="e">
        <f t="shared" si="179"/>
        <v>#DIV/0!</v>
      </c>
      <c r="AI620" s="14">
        <f t="shared" si="180"/>
        <v>2000</v>
      </c>
      <c r="AJ620" s="1554"/>
    </row>
    <row r="621" spans="1:36" ht="30" customHeight="1">
      <c r="A621" s="1542">
        <f t="shared" si="182"/>
        <v>46</v>
      </c>
      <c r="B621" s="1607" t="s">
        <v>3480</v>
      </c>
      <c r="C621" s="1608" t="s">
        <v>153</v>
      </c>
      <c r="D621" s="1545">
        <v>1</v>
      </c>
      <c r="E621" s="1544"/>
      <c r="F621" s="1544"/>
      <c r="G621" s="1591">
        <v>600</v>
      </c>
      <c r="H621" s="1545">
        <f t="shared" si="183"/>
        <v>600</v>
      </c>
      <c r="I621" s="1566">
        <v>44964</v>
      </c>
      <c r="J621" s="1566">
        <v>48061</v>
      </c>
      <c r="K621" s="1544"/>
      <c r="L621" s="1544"/>
      <c r="M621" s="1544"/>
      <c r="N621" s="1544"/>
      <c r="O621" s="1544">
        <v>0</v>
      </c>
      <c r="P621" s="1553">
        <v>0</v>
      </c>
      <c r="Q621" s="1544"/>
      <c r="R621" s="1544"/>
      <c r="S621" s="1544"/>
      <c r="T621" s="1544"/>
      <c r="U621" s="1552"/>
      <c r="V621" s="1553"/>
      <c r="W621" s="1553"/>
      <c r="X621" s="1544"/>
      <c r="Y621" s="1544"/>
      <c r="Z621" s="1544"/>
      <c r="AA621" s="1544"/>
      <c r="AB621" s="1544"/>
      <c r="AC621" s="1507">
        <f t="shared" si="174"/>
        <v>600</v>
      </c>
      <c r="AD621" s="1508">
        <f t="shared" si="175"/>
        <v>600</v>
      </c>
      <c r="AE621" s="14">
        <f t="shared" si="176"/>
        <v>101.46666666666667</v>
      </c>
      <c r="AF621" s="14">
        <f t="shared" si="177"/>
        <v>0</v>
      </c>
      <c r="AG621" s="14" t="e">
        <f t="shared" si="178"/>
        <v>#DIV/0!</v>
      </c>
      <c r="AH621" s="14" t="e">
        <f t="shared" si="179"/>
        <v>#DIV/0!</v>
      </c>
      <c r="AI621" s="14">
        <f t="shared" si="180"/>
        <v>600</v>
      </c>
      <c r="AJ621" s="1554"/>
    </row>
    <row r="622" spans="1:36" ht="30" customHeight="1">
      <c r="A622" s="1542">
        <f t="shared" si="182"/>
        <v>47</v>
      </c>
      <c r="B622" s="1607" t="s">
        <v>9025</v>
      </c>
      <c r="C622" s="1608" t="s">
        <v>66</v>
      </c>
      <c r="D622" s="1545">
        <v>1</v>
      </c>
      <c r="E622" s="1544"/>
      <c r="F622" s="1544"/>
      <c r="G622" s="1591">
        <v>4640</v>
      </c>
      <c r="H622" s="1545">
        <f t="shared" si="183"/>
        <v>4640</v>
      </c>
      <c r="I622" s="1566">
        <v>44977</v>
      </c>
      <c r="J622" s="1566">
        <v>47118</v>
      </c>
      <c r="K622" s="1544"/>
      <c r="L622" s="1544"/>
      <c r="M622" s="1544"/>
      <c r="N622" s="1544"/>
      <c r="O622" s="1544">
        <v>0</v>
      </c>
      <c r="P622" s="1553">
        <v>0</v>
      </c>
      <c r="Q622" s="1544"/>
      <c r="R622" s="1544"/>
      <c r="S622" s="1544"/>
      <c r="T622" s="1544"/>
      <c r="U622" s="1552"/>
      <c r="V622" s="1553"/>
      <c r="W622" s="1553"/>
      <c r="X622" s="1544"/>
      <c r="Y622" s="1544"/>
      <c r="Z622" s="1544"/>
      <c r="AA622" s="1544"/>
      <c r="AB622" s="1544"/>
      <c r="AC622" s="1507">
        <f t="shared" si="174"/>
        <v>4640</v>
      </c>
      <c r="AD622" s="1508">
        <f t="shared" si="175"/>
        <v>4640</v>
      </c>
      <c r="AE622" s="14">
        <f t="shared" si="176"/>
        <v>70.033333333333331</v>
      </c>
      <c r="AF622" s="14">
        <f t="shared" si="177"/>
        <v>0</v>
      </c>
      <c r="AG622" s="14" t="e">
        <f t="shared" si="178"/>
        <v>#DIV/0!</v>
      </c>
      <c r="AH622" s="14" t="e">
        <f t="shared" si="179"/>
        <v>#DIV/0!</v>
      </c>
      <c r="AI622" s="14">
        <f t="shared" si="180"/>
        <v>4640</v>
      </c>
      <c r="AJ622" s="1554"/>
    </row>
    <row r="623" spans="1:36" ht="30" customHeight="1">
      <c r="A623" s="1542">
        <f t="shared" si="182"/>
        <v>48</v>
      </c>
      <c r="B623" s="1607" t="s">
        <v>3480</v>
      </c>
      <c r="C623" s="1608" t="s">
        <v>153</v>
      </c>
      <c r="D623" s="1545">
        <v>1</v>
      </c>
      <c r="E623" s="1544"/>
      <c r="F623" s="1544"/>
      <c r="G623" s="1591">
        <v>400</v>
      </c>
      <c r="H623" s="1545">
        <f t="shared" si="183"/>
        <v>400</v>
      </c>
      <c r="I623" s="1566">
        <v>44986</v>
      </c>
      <c r="J623" s="1566">
        <v>46477</v>
      </c>
      <c r="K623" s="1544"/>
      <c r="L623" s="1544"/>
      <c r="M623" s="1544"/>
      <c r="N623" s="1544"/>
      <c r="O623" s="1544"/>
      <c r="P623" s="1553">
        <v>0</v>
      </c>
      <c r="Q623" s="1544"/>
      <c r="R623" s="1544"/>
      <c r="S623" s="1544"/>
      <c r="T623" s="1544"/>
      <c r="U623" s="1552"/>
      <c r="V623" s="1553"/>
      <c r="W623" s="1553"/>
      <c r="X623" s="1544"/>
      <c r="Y623" s="1544"/>
      <c r="Z623" s="1544"/>
      <c r="AA623" s="1544"/>
      <c r="AB623" s="1544"/>
      <c r="AC623" s="1507">
        <f t="shared" si="174"/>
        <v>400</v>
      </c>
      <c r="AD623" s="1508">
        <f t="shared" si="175"/>
        <v>400</v>
      </c>
      <c r="AE623" s="14">
        <f t="shared" si="176"/>
        <v>48.666666666666664</v>
      </c>
      <c r="AF623" s="14">
        <f t="shared" si="177"/>
        <v>0</v>
      </c>
      <c r="AG623" s="14" t="e">
        <f t="shared" si="178"/>
        <v>#DIV/0!</v>
      </c>
      <c r="AH623" s="14" t="e">
        <f t="shared" si="179"/>
        <v>#DIV/0!</v>
      </c>
      <c r="AI623" s="14">
        <f t="shared" si="180"/>
        <v>400</v>
      </c>
      <c r="AJ623" s="1554"/>
    </row>
    <row r="624" spans="1:36" ht="30" customHeight="1">
      <c r="A624" s="1542">
        <f t="shared" si="182"/>
        <v>49</v>
      </c>
      <c r="B624" s="1607" t="s">
        <v>9594</v>
      </c>
      <c r="C624" s="1608" t="s">
        <v>156</v>
      </c>
      <c r="D624" s="1545">
        <v>1</v>
      </c>
      <c r="E624" s="1544"/>
      <c r="F624" s="1544"/>
      <c r="G624" s="1591">
        <v>10</v>
      </c>
      <c r="H624" s="1545">
        <f t="shared" si="183"/>
        <v>10</v>
      </c>
      <c r="I624" s="1566">
        <v>44986</v>
      </c>
      <c r="J624" s="1566">
        <v>45473</v>
      </c>
      <c r="K624" s="1544"/>
      <c r="L624" s="1544"/>
      <c r="M624" s="1544"/>
      <c r="N624" s="1544"/>
      <c r="O624" s="1544"/>
      <c r="P624" s="1553">
        <v>0</v>
      </c>
      <c r="Q624" s="1544"/>
      <c r="R624" s="1544"/>
      <c r="S624" s="1544"/>
      <c r="T624" s="1544"/>
      <c r="U624" s="1552"/>
      <c r="V624" s="1553"/>
      <c r="W624" s="1553"/>
      <c r="X624" s="1544"/>
      <c r="Y624" s="1544"/>
      <c r="Z624" s="1544"/>
      <c r="AA624" s="1544"/>
      <c r="AB624" s="1544"/>
      <c r="AC624" s="1507">
        <f t="shared" si="174"/>
        <v>10</v>
      </c>
      <c r="AD624" s="1508">
        <f t="shared" si="175"/>
        <v>10</v>
      </c>
      <c r="AE624" s="14">
        <f t="shared" si="176"/>
        <v>15.2</v>
      </c>
      <c r="AF624" s="14">
        <f t="shared" si="177"/>
        <v>0</v>
      </c>
      <c r="AG624" s="14" t="e">
        <f t="shared" si="178"/>
        <v>#DIV/0!</v>
      </c>
      <c r="AH624" s="14" t="e">
        <f t="shared" si="179"/>
        <v>#DIV/0!</v>
      </c>
      <c r="AI624" s="14">
        <f t="shared" si="180"/>
        <v>10</v>
      </c>
      <c r="AJ624" s="1554"/>
    </row>
    <row r="625" spans="1:36" ht="30" customHeight="1">
      <c r="A625" s="1542">
        <f t="shared" si="182"/>
        <v>50</v>
      </c>
      <c r="B625" s="109" t="s">
        <v>9595</v>
      </c>
      <c r="C625" s="1608"/>
      <c r="D625" s="1545">
        <v>0</v>
      </c>
      <c r="E625" s="1544"/>
      <c r="F625" s="1544"/>
      <c r="G625" s="1612">
        <v>200</v>
      </c>
      <c r="H625" s="1545">
        <f t="shared" si="183"/>
        <v>0</v>
      </c>
      <c r="I625" s="1613">
        <v>45002</v>
      </c>
      <c r="J625" s="97">
        <v>45658</v>
      </c>
      <c r="K625" s="1614"/>
      <c r="L625" s="1544"/>
      <c r="M625" s="1544"/>
      <c r="N625" s="1544"/>
      <c r="O625" s="1544"/>
      <c r="P625" s="1553">
        <v>0</v>
      </c>
      <c r="Q625" s="1544"/>
      <c r="R625" s="1544"/>
      <c r="S625" s="1544"/>
      <c r="T625" s="1544"/>
      <c r="U625" s="1552"/>
      <c r="V625" s="1553"/>
      <c r="W625" s="1553"/>
      <c r="X625" s="1544"/>
      <c r="Y625" s="1544"/>
      <c r="Z625" s="1544"/>
      <c r="AA625" s="1544"/>
      <c r="AB625" s="1544"/>
      <c r="AC625" s="1507">
        <f t="shared" si="174"/>
        <v>200</v>
      </c>
      <c r="AD625" s="1508">
        <f t="shared" si="175"/>
        <v>0</v>
      </c>
      <c r="AE625" s="14">
        <f t="shared" si="176"/>
        <v>21.366666666666667</v>
      </c>
      <c r="AF625" s="14">
        <f t="shared" si="177"/>
        <v>0</v>
      </c>
      <c r="AG625" s="14" t="e">
        <f t="shared" si="178"/>
        <v>#DIV/0!</v>
      </c>
      <c r="AH625" s="14" t="e">
        <f t="shared" si="179"/>
        <v>#DIV/0!</v>
      </c>
      <c r="AI625" s="14">
        <f t="shared" si="180"/>
        <v>200</v>
      </c>
      <c r="AJ625" s="1554"/>
    </row>
    <row r="626" spans="1:36" ht="30" customHeight="1">
      <c r="A626" s="1542">
        <f t="shared" si="182"/>
        <v>51</v>
      </c>
      <c r="B626" s="109" t="s">
        <v>9596</v>
      </c>
      <c r="C626" s="1608"/>
      <c r="D626" s="1545">
        <v>0</v>
      </c>
      <c r="E626" s="1544"/>
      <c r="F626" s="1544"/>
      <c r="G626" s="1612">
        <v>100</v>
      </c>
      <c r="H626" s="1545">
        <f t="shared" si="183"/>
        <v>0</v>
      </c>
      <c r="I626" s="1613">
        <v>45002</v>
      </c>
      <c r="J626" s="97">
        <v>45627</v>
      </c>
      <c r="K626" s="1614"/>
      <c r="L626" s="1544"/>
      <c r="M626" s="1544"/>
      <c r="N626" s="1544"/>
      <c r="O626" s="1544"/>
      <c r="P626" s="1553">
        <v>14</v>
      </c>
      <c r="Q626" s="1544"/>
      <c r="R626" s="1544"/>
      <c r="S626" s="1544"/>
      <c r="T626" s="1544"/>
      <c r="U626" s="1552"/>
      <c r="V626" s="1553"/>
      <c r="W626" s="1553"/>
      <c r="X626" s="1544"/>
      <c r="Y626" s="1544"/>
      <c r="Z626" s="1544"/>
      <c r="AA626" s="1544"/>
      <c r="AB626" s="1544"/>
      <c r="AC626" s="1507">
        <f t="shared" si="174"/>
        <v>86</v>
      </c>
      <c r="AD626" s="1508">
        <f t="shared" si="175"/>
        <v>0</v>
      </c>
      <c r="AE626" s="14">
        <f t="shared" si="176"/>
        <v>20.333333333333332</v>
      </c>
      <c r="AF626" s="14">
        <f t="shared" si="177"/>
        <v>4.666666666666667</v>
      </c>
      <c r="AG626" s="14">
        <f t="shared" si="178"/>
        <v>18.428571428571427</v>
      </c>
      <c r="AH626" s="14">
        <f t="shared" si="179"/>
        <v>-1.9047619047619051</v>
      </c>
      <c r="AI626" s="14">
        <f t="shared" si="180"/>
        <v>-8.8888888888888857</v>
      </c>
      <c r="AJ626" s="1554"/>
    </row>
    <row r="627" spans="1:36" ht="30" customHeight="1">
      <c r="A627" s="1542">
        <f t="shared" si="182"/>
        <v>52</v>
      </c>
      <c r="B627" s="109" t="s">
        <v>9597</v>
      </c>
      <c r="C627" s="1608"/>
      <c r="D627" s="1545">
        <v>0</v>
      </c>
      <c r="E627" s="1544"/>
      <c r="F627" s="1544"/>
      <c r="G627" s="1612">
        <v>50</v>
      </c>
      <c r="H627" s="1545">
        <f t="shared" si="183"/>
        <v>0</v>
      </c>
      <c r="I627" s="1613">
        <v>45002</v>
      </c>
      <c r="J627" s="97">
        <v>45627</v>
      </c>
      <c r="K627" s="1614"/>
      <c r="L627" s="1544"/>
      <c r="M627" s="1544"/>
      <c r="N627" s="1544"/>
      <c r="O627" s="1544"/>
      <c r="P627" s="1553">
        <v>0</v>
      </c>
      <c r="Q627" s="1544"/>
      <c r="R627" s="1544"/>
      <c r="S627" s="1544"/>
      <c r="T627" s="1544"/>
      <c r="U627" s="1552"/>
      <c r="V627" s="1553"/>
      <c r="W627" s="1553"/>
      <c r="X627" s="1544"/>
      <c r="Y627" s="1544"/>
      <c r="Z627" s="1544"/>
      <c r="AA627" s="1544"/>
      <c r="AB627" s="1544"/>
      <c r="AC627" s="1507">
        <f t="shared" si="174"/>
        <v>50</v>
      </c>
      <c r="AD627" s="1508">
        <f t="shared" si="175"/>
        <v>0</v>
      </c>
      <c r="AE627" s="14">
        <f t="shared" si="176"/>
        <v>20.333333333333332</v>
      </c>
      <c r="AF627" s="14">
        <f t="shared" si="177"/>
        <v>0</v>
      </c>
      <c r="AG627" s="14" t="e">
        <f t="shared" si="178"/>
        <v>#DIV/0!</v>
      </c>
      <c r="AH627" s="14" t="e">
        <f t="shared" si="179"/>
        <v>#DIV/0!</v>
      </c>
      <c r="AI627" s="14">
        <f t="shared" si="180"/>
        <v>50</v>
      </c>
      <c r="AJ627" s="1554"/>
    </row>
    <row r="628" spans="1:36" ht="30" customHeight="1">
      <c r="A628" s="1542">
        <f t="shared" si="182"/>
        <v>53</v>
      </c>
      <c r="B628" s="109" t="s">
        <v>9598</v>
      </c>
      <c r="C628" s="1608"/>
      <c r="D628" s="1545">
        <v>0</v>
      </c>
      <c r="E628" s="1544"/>
      <c r="F628" s="1544"/>
      <c r="G628" s="1612">
        <v>20</v>
      </c>
      <c r="H628" s="1545">
        <f t="shared" si="183"/>
        <v>0</v>
      </c>
      <c r="I628" s="1613">
        <v>45002</v>
      </c>
      <c r="J628" s="97">
        <v>45566</v>
      </c>
      <c r="K628" s="1614"/>
      <c r="L628" s="1544"/>
      <c r="M628" s="1544"/>
      <c r="N628" s="1544"/>
      <c r="O628" s="1544"/>
      <c r="P628" s="1553">
        <v>0</v>
      </c>
      <c r="Q628" s="1544"/>
      <c r="R628" s="1544"/>
      <c r="S628" s="1544"/>
      <c r="T628" s="1544"/>
      <c r="U628" s="1552"/>
      <c r="V628" s="1553"/>
      <c r="W628" s="1553"/>
      <c r="X628" s="1544"/>
      <c r="Y628" s="1544"/>
      <c r="Z628" s="1544"/>
      <c r="AA628" s="1544"/>
      <c r="AB628" s="1544"/>
      <c r="AC628" s="1507">
        <f t="shared" si="174"/>
        <v>20</v>
      </c>
      <c r="AD628" s="1508">
        <f t="shared" si="175"/>
        <v>0</v>
      </c>
      <c r="AE628" s="14">
        <f t="shared" si="176"/>
        <v>18.3</v>
      </c>
      <c r="AF628" s="14">
        <f t="shared" si="177"/>
        <v>0</v>
      </c>
      <c r="AG628" s="14" t="e">
        <f t="shared" si="178"/>
        <v>#DIV/0!</v>
      </c>
      <c r="AH628" s="14" t="e">
        <f t="shared" si="179"/>
        <v>#DIV/0!</v>
      </c>
      <c r="AI628" s="14">
        <f t="shared" si="180"/>
        <v>20</v>
      </c>
      <c r="AJ628" s="1554"/>
    </row>
    <row r="629" spans="1:36" ht="30" customHeight="1">
      <c r="A629" s="1542">
        <f t="shared" si="182"/>
        <v>54</v>
      </c>
      <c r="B629" s="109" t="s">
        <v>9599</v>
      </c>
      <c r="C629" s="1608"/>
      <c r="D629" s="1545">
        <v>0</v>
      </c>
      <c r="E629" s="1544"/>
      <c r="F629" s="1544"/>
      <c r="G629" s="1612">
        <v>50</v>
      </c>
      <c r="H629" s="1545">
        <f t="shared" si="183"/>
        <v>0</v>
      </c>
      <c r="I629" s="1613">
        <v>45002</v>
      </c>
      <c r="J629" s="97">
        <v>45566</v>
      </c>
      <c r="K629" s="1614"/>
      <c r="L629" s="1544"/>
      <c r="M629" s="1544"/>
      <c r="N629" s="1544"/>
      <c r="O629" s="1544"/>
      <c r="P629" s="1553">
        <v>46</v>
      </c>
      <c r="Q629" s="1544"/>
      <c r="R629" s="1544"/>
      <c r="S629" s="1544"/>
      <c r="T629" s="1544"/>
      <c r="U629" s="1552"/>
      <c r="V629" s="1553"/>
      <c r="W629" s="1553"/>
      <c r="X629" s="1544"/>
      <c r="Y629" s="1544"/>
      <c r="Z629" s="1544"/>
      <c r="AA629" s="1544"/>
      <c r="AB629" s="1544"/>
      <c r="AC629" s="1507">
        <f t="shared" si="174"/>
        <v>4</v>
      </c>
      <c r="AD629" s="1508">
        <f t="shared" si="175"/>
        <v>0</v>
      </c>
      <c r="AE629" s="14">
        <f t="shared" si="176"/>
        <v>18.3</v>
      </c>
      <c r="AF629" s="14">
        <f t="shared" si="177"/>
        <v>15.333333333333334</v>
      </c>
      <c r="AG629" s="14">
        <f t="shared" si="178"/>
        <v>0.2608695652173913</v>
      </c>
      <c r="AH629" s="14">
        <f t="shared" si="179"/>
        <v>-18.03913043478261</v>
      </c>
      <c r="AI629" s="14">
        <f t="shared" si="180"/>
        <v>-276.60000000000002</v>
      </c>
      <c r="AJ629" s="1554"/>
    </row>
    <row r="630" spans="1:36" ht="30" customHeight="1">
      <c r="A630" s="1542">
        <f t="shared" si="182"/>
        <v>55</v>
      </c>
      <c r="B630" s="109" t="s">
        <v>9600</v>
      </c>
      <c r="C630" s="1608"/>
      <c r="D630" s="1545">
        <v>0</v>
      </c>
      <c r="E630" s="1544"/>
      <c r="F630" s="1544"/>
      <c r="G630" s="1612">
        <v>15000</v>
      </c>
      <c r="H630" s="1545">
        <f t="shared" si="183"/>
        <v>0</v>
      </c>
      <c r="I630" s="1613">
        <v>45002</v>
      </c>
      <c r="J630" s="97">
        <v>45200</v>
      </c>
      <c r="K630" s="1614"/>
      <c r="L630" s="1544"/>
      <c r="M630" s="1544"/>
      <c r="N630" s="1544"/>
      <c r="O630" s="1544"/>
      <c r="P630" s="1553">
        <v>0</v>
      </c>
      <c r="Q630" s="1544"/>
      <c r="R630" s="1544"/>
      <c r="S630" s="1544"/>
      <c r="T630" s="1544"/>
      <c r="U630" s="1552"/>
      <c r="V630" s="1553"/>
      <c r="W630" s="1553"/>
      <c r="X630" s="1544"/>
      <c r="Y630" s="1544"/>
      <c r="Z630" s="1544"/>
      <c r="AA630" s="1544"/>
      <c r="AB630" s="1544"/>
      <c r="AC630" s="1507">
        <f t="shared" si="174"/>
        <v>15000</v>
      </c>
      <c r="AD630" s="1508">
        <f t="shared" si="175"/>
        <v>0</v>
      </c>
      <c r="AE630" s="14">
        <f t="shared" si="176"/>
        <v>6.1</v>
      </c>
      <c r="AF630" s="14">
        <f t="shared" si="177"/>
        <v>0</v>
      </c>
      <c r="AG630" s="14" t="e">
        <f t="shared" si="178"/>
        <v>#DIV/0!</v>
      </c>
      <c r="AH630" s="14" t="e">
        <f t="shared" si="179"/>
        <v>#DIV/0!</v>
      </c>
      <c r="AI630" s="14">
        <f t="shared" si="180"/>
        <v>15000</v>
      </c>
      <c r="AJ630" s="1554"/>
    </row>
    <row r="631" spans="1:36" ht="30" customHeight="1">
      <c r="A631" s="1542">
        <f t="shared" si="182"/>
        <v>56</v>
      </c>
      <c r="B631" s="109" t="s">
        <v>9601</v>
      </c>
      <c r="C631" s="1608"/>
      <c r="D631" s="1545">
        <v>0</v>
      </c>
      <c r="E631" s="1544"/>
      <c r="F631" s="1544"/>
      <c r="G631" s="1612">
        <v>50</v>
      </c>
      <c r="H631" s="1545">
        <f t="shared" si="183"/>
        <v>0</v>
      </c>
      <c r="I631" s="1613">
        <v>45002</v>
      </c>
      <c r="J631" s="97">
        <v>45658</v>
      </c>
      <c r="K631" s="1614"/>
      <c r="L631" s="1544"/>
      <c r="M631" s="1544"/>
      <c r="N631" s="1544"/>
      <c r="O631" s="1544"/>
      <c r="P631" s="1553">
        <v>0</v>
      </c>
      <c r="Q631" s="1544"/>
      <c r="R631" s="1544"/>
      <c r="S631" s="1544"/>
      <c r="T631" s="1544"/>
      <c r="U631" s="1552"/>
      <c r="V631" s="1553"/>
      <c r="W631" s="1553"/>
      <c r="X631" s="1544"/>
      <c r="Y631" s="1544"/>
      <c r="Z631" s="1544"/>
      <c r="AA631" s="1544"/>
      <c r="AB631" s="1544"/>
      <c r="AC631" s="1507">
        <f t="shared" si="174"/>
        <v>50</v>
      </c>
      <c r="AD631" s="1508">
        <f t="shared" si="175"/>
        <v>0</v>
      </c>
      <c r="AE631" s="14">
        <f t="shared" si="176"/>
        <v>21.366666666666667</v>
      </c>
      <c r="AF631" s="14">
        <f t="shared" si="177"/>
        <v>0</v>
      </c>
      <c r="AG631" s="14" t="e">
        <f t="shared" si="178"/>
        <v>#DIV/0!</v>
      </c>
      <c r="AH631" s="14" t="e">
        <f t="shared" si="179"/>
        <v>#DIV/0!</v>
      </c>
      <c r="AI631" s="14">
        <f t="shared" si="180"/>
        <v>50</v>
      </c>
      <c r="AJ631" s="1554"/>
    </row>
    <row r="632" spans="1:36" ht="30" customHeight="1">
      <c r="A632" s="1542">
        <f t="shared" si="182"/>
        <v>57</v>
      </c>
      <c r="B632" s="109" t="s">
        <v>9602</v>
      </c>
      <c r="C632" s="1608"/>
      <c r="D632" s="1545">
        <v>0</v>
      </c>
      <c r="E632" s="1544"/>
      <c r="F632" s="1544"/>
      <c r="G632" s="1612">
        <v>30</v>
      </c>
      <c r="H632" s="1545">
        <f t="shared" si="183"/>
        <v>0</v>
      </c>
      <c r="I632" s="1613">
        <v>45002</v>
      </c>
      <c r="J632" s="97">
        <v>46388</v>
      </c>
      <c r="K632" s="1614"/>
      <c r="L632" s="1544"/>
      <c r="M632" s="1544"/>
      <c r="N632" s="1544"/>
      <c r="O632" s="1544"/>
      <c r="P632" s="1553">
        <v>0</v>
      </c>
      <c r="Q632" s="1544"/>
      <c r="R632" s="1544"/>
      <c r="S632" s="1544"/>
      <c r="T632" s="1544"/>
      <c r="U632" s="1552"/>
      <c r="V632" s="1553"/>
      <c r="W632" s="1553"/>
      <c r="X632" s="1544"/>
      <c r="Y632" s="1544"/>
      <c r="Z632" s="1544"/>
      <c r="AA632" s="1544"/>
      <c r="AB632" s="1544"/>
      <c r="AC632" s="1507">
        <f t="shared" ref="AC632:AC637" si="184">E632+G632-N632-O632-AA632-P632-Q632-R632-S632-T632-U632-V632-W632-X632-Y632</f>
        <v>30</v>
      </c>
      <c r="AD632" s="1508">
        <f t="shared" ref="AD632:AD637" si="185">D632*AC632</f>
        <v>0</v>
      </c>
      <c r="AE632" s="14">
        <f t="shared" ref="AE632:AE637" si="186">(J632-"01.04.2023")/30</f>
        <v>45.7</v>
      </c>
      <c r="AF632" s="14">
        <f t="shared" ref="AF632:AF637" si="187">(N632+O632+P632+Q632+R632+S632+T632+U632+V632+W632+X632+Y632)/3</f>
        <v>0</v>
      </c>
      <c r="AG632" s="14" t="e">
        <f t="shared" ref="AG632:AG637" si="188">AC632/AF632</f>
        <v>#DIV/0!</v>
      </c>
      <c r="AH632" s="14" t="e">
        <f t="shared" ref="AH632:AH637" si="189">AG632-AE632</f>
        <v>#DIV/0!</v>
      </c>
      <c r="AI632" s="14">
        <f t="shared" ref="AI632:AI637" si="190">AC632-(AE632*AF632)</f>
        <v>30</v>
      </c>
      <c r="AJ632" s="1554"/>
    </row>
    <row r="633" spans="1:36" ht="30" customHeight="1">
      <c r="A633" s="1542">
        <f t="shared" si="182"/>
        <v>58</v>
      </c>
      <c r="B633" s="109" t="s">
        <v>9603</v>
      </c>
      <c r="C633" s="1608"/>
      <c r="D633" s="1545">
        <v>0</v>
      </c>
      <c r="E633" s="1544"/>
      <c r="F633" s="1544"/>
      <c r="G633" s="1612">
        <v>100</v>
      </c>
      <c r="H633" s="1545">
        <f t="shared" si="183"/>
        <v>0</v>
      </c>
      <c r="I633" s="1613">
        <v>45002</v>
      </c>
      <c r="J633" s="97">
        <v>45231</v>
      </c>
      <c r="K633" s="1614"/>
      <c r="L633" s="1544"/>
      <c r="M633" s="1544"/>
      <c r="N633" s="1544"/>
      <c r="O633" s="1544"/>
      <c r="P633" s="1553">
        <v>0</v>
      </c>
      <c r="Q633" s="1544"/>
      <c r="R633" s="1544"/>
      <c r="S633" s="1544"/>
      <c r="T633" s="1544"/>
      <c r="U633" s="1552"/>
      <c r="V633" s="1553"/>
      <c r="W633" s="1553"/>
      <c r="X633" s="1544"/>
      <c r="Y633" s="1544"/>
      <c r="Z633" s="1544"/>
      <c r="AA633" s="1544"/>
      <c r="AB633" s="1544"/>
      <c r="AC633" s="1507">
        <f t="shared" si="184"/>
        <v>100</v>
      </c>
      <c r="AD633" s="1508">
        <f t="shared" si="185"/>
        <v>0</v>
      </c>
      <c r="AE633" s="14">
        <f t="shared" si="186"/>
        <v>7.1333333333333337</v>
      </c>
      <c r="AF633" s="14">
        <f t="shared" si="187"/>
        <v>0</v>
      </c>
      <c r="AG633" s="14" t="e">
        <f t="shared" si="188"/>
        <v>#DIV/0!</v>
      </c>
      <c r="AH633" s="14" t="e">
        <f t="shared" si="189"/>
        <v>#DIV/0!</v>
      </c>
      <c r="AI633" s="14">
        <f t="shared" si="190"/>
        <v>100</v>
      </c>
      <c r="AJ633" s="1554"/>
    </row>
    <row r="634" spans="1:36" ht="30" customHeight="1">
      <c r="A634" s="1542">
        <f t="shared" ref="A634:A637" si="191">A633+1</f>
        <v>59</v>
      </c>
      <c r="B634" s="109" t="s">
        <v>9604</v>
      </c>
      <c r="C634" s="1608"/>
      <c r="D634" s="1545">
        <v>0</v>
      </c>
      <c r="E634" s="1544"/>
      <c r="F634" s="1544"/>
      <c r="G634" s="1612">
        <v>81600</v>
      </c>
      <c r="H634" s="1545">
        <f t="shared" si="183"/>
        <v>0</v>
      </c>
      <c r="I634" s="1613">
        <v>45002</v>
      </c>
      <c r="J634" s="97">
        <v>45962</v>
      </c>
      <c r="K634" s="1614"/>
      <c r="L634" s="1544"/>
      <c r="M634" s="1544"/>
      <c r="N634" s="1544"/>
      <c r="O634" s="1544"/>
      <c r="P634" s="1553">
        <v>0</v>
      </c>
      <c r="Q634" s="1544"/>
      <c r="R634" s="1544"/>
      <c r="S634" s="1544"/>
      <c r="T634" s="1544"/>
      <c r="U634" s="1552"/>
      <c r="V634" s="1553"/>
      <c r="W634" s="1553"/>
      <c r="X634" s="1544"/>
      <c r="Y634" s="1544"/>
      <c r="Z634" s="1544"/>
      <c r="AA634" s="1544"/>
      <c r="AB634" s="1544"/>
      <c r="AC634" s="1507">
        <f t="shared" si="184"/>
        <v>81600</v>
      </c>
      <c r="AD634" s="1508">
        <f t="shared" si="185"/>
        <v>0</v>
      </c>
      <c r="AE634" s="14">
        <f t="shared" si="186"/>
        <v>31.5</v>
      </c>
      <c r="AF634" s="14">
        <f t="shared" si="187"/>
        <v>0</v>
      </c>
      <c r="AG634" s="14" t="e">
        <f t="shared" si="188"/>
        <v>#DIV/0!</v>
      </c>
      <c r="AH634" s="14" t="e">
        <f t="shared" si="189"/>
        <v>#DIV/0!</v>
      </c>
      <c r="AI634" s="14">
        <f t="shared" si="190"/>
        <v>81600</v>
      </c>
      <c r="AJ634" s="1554"/>
    </row>
    <row r="635" spans="1:36" ht="30" customHeight="1">
      <c r="A635" s="1542">
        <f t="shared" si="191"/>
        <v>60</v>
      </c>
      <c r="B635" s="109" t="s">
        <v>9605</v>
      </c>
      <c r="C635" s="1608"/>
      <c r="D635" s="1545">
        <v>0</v>
      </c>
      <c r="E635" s="1544"/>
      <c r="F635" s="1544"/>
      <c r="G635" s="1612">
        <v>3</v>
      </c>
      <c r="H635" s="1545">
        <f t="shared" si="183"/>
        <v>0</v>
      </c>
      <c r="I635" s="1613">
        <v>45002</v>
      </c>
      <c r="J635" s="97">
        <v>45627</v>
      </c>
      <c r="K635" s="1614"/>
      <c r="L635" s="1544"/>
      <c r="M635" s="1544"/>
      <c r="N635" s="1544"/>
      <c r="O635" s="1544"/>
      <c r="P635" s="1553">
        <v>0</v>
      </c>
      <c r="Q635" s="1544"/>
      <c r="R635" s="1544"/>
      <c r="S635" s="1544"/>
      <c r="T635" s="1544"/>
      <c r="U635" s="1552"/>
      <c r="V635" s="1553"/>
      <c r="W635" s="1553"/>
      <c r="X635" s="1544"/>
      <c r="Y635" s="1544"/>
      <c r="Z635" s="1544"/>
      <c r="AA635" s="1544"/>
      <c r="AB635" s="1544"/>
      <c r="AC635" s="1507">
        <f t="shared" si="184"/>
        <v>3</v>
      </c>
      <c r="AD635" s="1508">
        <f t="shared" si="185"/>
        <v>0</v>
      </c>
      <c r="AE635" s="14">
        <f t="shared" si="186"/>
        <v>20.333333333333332</v>
      </c>
      <c r="AF635" s="14">
        <f t="shared" si="187"/>
        <v>0</v>
      </c>
      <c r="AG635" s="14" t="e">
        <f t="shared" si="188"/>
        <v>#DIV/0!</v>
      </c>
      <c r="AH635" s="14" t="e">
        <f t="shared" si="189"/>
        <v>#DIV/0!</v>
      </c>
      <c r="AI635" s="14">
        <f t="shared" si="190"/>
        <v>3</v>
      </c>
      <c r="AJ635" s="1554"/>
    </row>
    <row r="636" spans="1:36" ht="30" customHeight="1">
      <c r="A636" s="1542">
        <f t="shared" si="191"/>
        <v>61</v>
      </c>
      <c r="B636" s="109" t="s">
        <v>9606</v>
      </c>
      <c r="C636" s="1608"/>
      <c r="D636" s="1545">
        <v>0</v>
      </c>
      <c r="E636" s="1544"/>
      <c r="F636" s="1544"/>
      <c r="G636" s="1612">
        <v>100</v>
      </c>
      <c r="H636" s="1545">
        <f t="shared" si="183"/>
        <v>0</v>
      </c>
      <c r="I636" s="1613">
        <v>45002</v>
      </c>
      <c r="J636" s="97">
        <v>46327</v>
      </c>
      <c r="K636" s="1614"/>
      <c r="L636" s="1544"/>
      <c r="M636" s="1544"/>
      <c r="N636" s="1544"/>
      <c r="O636" s="1544"/>
      <c r="P636" s="1553">
        <v>20</v>
      </c>
      <c r="Q636" s="1544"/>
      <c r="R636" s="1544"/>
      <c r="S636" s="1544"/>
      <c r="T636" s="1544"/>
      <c r="U636" s="1552"/>
      <c r="V636" s="1553"/>
      <c r="W636" s="1553"/>
      <c r="X636" s="1544"/>
      <c r="Y636" s="1544"/>
      <c r="Z636" s="1544"/>
      <c r="AA636" s="1544"/>
      <c r="AB636" s="1544"/>
      <c r="AC636" s="1507">
        <f t="shared" si="184"/>
        <v>80</v>
      </c>
      <c r="AD636" s="1508">
        <f t="shared" si="185"/>
        <v>0</v>
      </c>
      <c r="AE636" s="14">
        <f t="shared" si="186"/>
        <v>43.666666666666664</v>
      </c>
      <c r="AF636" s="14">
        <f t="shared" si="187"/>
        <v>6.666666666666667</v>
      </c>
      <c r="AG636" s="14">
        <f t="shared" si="188"/>
        <v>12</v>
      </c>
      <c r="AH636" s="14">
        <f t="shared" si="189"/>
        <v>-31.666666666666664</v>
      </c>
      <c r="AI636" s="14">
        <f t="shared" si="190"/>
        <v>-211.11111111111109</v>
      </c>
      <c r="AJ636" s="1554"/>
    </row>
    <row r="637" spans="1:36" ht="30" customHeight="1">
      <c r="A637" s="1542">
        <f t="shared" si="191"/>
        <v>62</v>
      </c>
      <c r="B637" s="1615" t="s">
        <v>9607</v>
      </c>
      <c r="C637" s="1608"/>
      <c r="D637" s="1545">
        <v>0</v>
      </c>
      <c r="E637" s="1544"/>
      <c r="F637" s="1544"/>
      <c r="G637" s="1612">
        <v>96</v>
      </c>
      <c r="H637" s="1545">
        <f t="shared" si="183"/>
        <v>0</v>
      </c>
      <c r="I637" s="1566">
        <v>45002</v>
      </c>
      <c r="J637" s="1616">
        <v>45047</v>
      </c>
      <c r="K637" s="1544"/>
      <c r="L637" s="1544"/>
      <c r="M637" s="1544"/>
      <c r="N637" s="1544"/>
      <c r="O637" s="1544"/>
      <c r="P637" s="1553">
        <v>0.2</v>
      </c>
      <c r="Q637" s="1544"/>
      <c r="R637" s="1544"/>
      <c r="S637" s="1544"/>
      <c r="T637" s="1544"/>
      <c r="U637" s="1552"/>
      <c r="V637" s="1553"/>
      <c r="W637" s="1553"/>
      <c r="X637" s="1544"/>
      <c r="Y637" s="1544"/>
      <c r="Z637" s="1544"/>
      <c r="AA637" s="1544"/>
      <c r="AB637" s="1544"/>
      <c r="AC637" s="1507">
        <f t="shared" si="184"/>
        <v>95.8</v>
      </c>
      <c r="AD637" s="1508">
        <f t="shared" si="185"/>
        <v>0</v>
      </c>
      <c r="AE637" s="14">
        <f t="shared" si="186"/>
        <v>1</v>
      </c>
      <c r="AF637" s="14">
        <f t="shared" si="187"/>
        <v>6.6666666666666666E-2</v>
      </c>
      <c r="AG637" s="14">
        <f t="shared" si="188"/>
        <v>1437</v>
      </c>
      <c r="AH637" s="14">
        <f t="shared" si="189"/>
        <v>1436</v>
      </c>
      <c r="AI637" s="14">
        <f t="shared" si="190"/>
        <v>95.733333333333334</v>
      </c>
      <c r="AJ637" s="1554"/>
    </row>
    <row r="638" spans="1:36" ht="15.75" customHeight="1">
      <c r="A638" s="4191" t="s">
        <v>25</v>
      </c>
      <c r="B638" s="4384"/>
      <c r="C638" s="4384"/>
      <c r="D638" s="4384"/>
      <c r="E638" s="4384"/>
      <c r="F638" s="4384"/>
      <c r="G638" s="4384"/>
      <c r="H638" s="4384"/>
      <c r="I638" s="4384"/>
      <c r="J638" s="4384"/>
      <c r="K638" s="4384"/>
      <c r="L638" s="4384"/>
      <c r="M638" s="4384"/>
      <c r="N638" s="4384"/>
      <c r="O638" s="4384"/>
      <c r="P638" s="4384"/>
      <c r="Q638" s="4384"/>
      <c r="R638" s="4384"/>
      <c r="S638" s="4384"/>
      <c r="T638" s="4384"/>
      <c r="U638" s="4384"/>
      <c r="V638" s="4384"/>
      <c r="W638" s="4384"/>
      <c r="X638" s="4384"/>
      <c r="Y638" s="4384"/>
      <c r="Z638" s="4384"/>
      <c r="AA638" s="4384"/>
      <c r="AB638" s="4384"/>
      <c r="AC638" s="4384"/>
      <c r="AD638" s="4384"/>
      <c r="AE638" s="4384"/>
      <c r="AF638" s="4384"/>
      <c r="AG638" s="4384"/>
      <c r="AH638" s="4384"/>
      <c r="AI638" s="4384"/>
      <c r="AJ638" s="4193"/>
    </row>
    <row r="639" spans="1:36" ht="15.75" customHeight="1">
      <c r="A639" s="4882" t="s">
        <v>19</v>
      </c>
      <c r="B639" s="4882"/>
      <c r="C639" s="4882"/>
      <c r="D639" s="4882"/>
      <c r="E639" s="4882"/>
      <c r="F639" s="4882"/>
      <c r="G639" s="4882"/>
      <c r="H639" s="4882"/>
      <c r="I639" s="4882"/>
      <c r="J639" s="4882"/>
      <c r="K639" s="4882"/>
      <c r="L639" s="4882"/>
      <c r="M639" s="4882"/>
      <c r="N639" s="4882"/>
      <c r="O639" s="4882"/>
      <c r="P639" s="4882"/>
      <c r="Q639" s="4882"/>
      <c r="R639" s="4882"/>
      <c r="S639" s="4882"/>
      <c r="T639" s="4882"/>
      <c r="U639" s="4882"/>
      <c r="V639" s="4882"/>
      <c r="W639" s="4882"/>
      <c r="X639" s="4882"/>
      <c r="Y639" s="4882"/>
      <c r="Z639" s="4882"/>
      <c r="AA639" s="4882"/>
      <c r="AB639" s="4882"/>
      <c r="AC639" s="4882"/>
      <c r="AD639" s="4882"/>
      <c r="AE639" s="4882"/>
      <c r="AF639" s="4882"/>
      <c r="AG639" s="4882"/>
      <c r="AH639" s="4882"/>
      <c r="AI639" s="4882"/>
      <c r="AJ639" s="4882"/>
    </row>
    <row r="640" spans="1:36" ht="15.75" customHeight="1">
      <c r="A640" s="1617">
        <v>1</v>
      </c>
      <c r="B640" s="1618" t="s">
        <v>3063</v>
      </c>
      <c r="C640" s="1618" t="s">
        <v>66</v>
      </c>
      <c r="D640" s="1619">
        <v>5.4565700000000001</v>
      </c>
      <c r="E640" s="1618">
        <v>9310</v>
      </c>
      <c r="F640" s="1618">
        <f t="shared" ref="F640:F645" si="192">D640*E640</f>
        <v>50800.666700000002</v>
      </c>
      <c r="G640" s="1618"/>
      <c r="H640" s="1618"/>
      <c r="I640" s="1620">
        <v>44116</v>
      </c>
      <c r="J640" s="1620">
        <v>44969</v>
      </c>
      <c r="K640" s="1620"/>
      <c r="L640" s="1618"/>
      <c r="M640" s="1620"/>
      <c r="N640" s="1618">
        <v>0</v>
      </c>
      <c r="O640" s="1618">
        <v>0</v>
      </c>
      <c r="P640" s="1618">
        <v>0</v>
      </c>
      <c r="Q640" s="1618"/>
      <c r="R640" s="1618"/>
      <c r="S640" s="1618"/>
      <c r="T640" s="1618"/>
      <c r="U640" s="1618"/>
      <c r="V640" s="1618"/>
      <c r="W640" s="1618"/>
      <c r="X640" s="1618"/>
      <c r="Y640" s="1618"/>
      <c r="Z640" s="1618"/>
      <c r="AA640" s="1618"/>
      <c r="AB640" s="1618"/>
      <c r="AC640" s="1507">
        <f t="shared" ref="AC640:AC645" si="193">E640+G640-N640-O640-AA640-P640-Q640-R640-S640-T640-U640-V640-W640-X640-Y640</f>
        <v>9310</v>
      </c>
      <c r="AD640" s="1508">
        <f t="shared" ref="AD640:AD645" si="194">D640*AC640</f>
        <v>50800.666700000002</v>
      </c>
      <c r="AE640" s="14">
        <f t="shared" ref="AE640:AE645" si="195">(J640-"01.04.2023")/30</f>
        <v>-1.6</v>
      </c>
      <c r="AF640" s="14">
        <f t="shared" ref="AF640:AF645" si="196">(N640+O640+P640+Q640+R640+S640+T640+U640+V640+W640+X640+Y640)/3</f>
        <v>0</v>
      </c>
      <c r="AG640" s="14" t="e">
        <f t="shared" ref="AG640:AG645" si="197">AC640/AF640</f>
        <v>#DIV/0!</v>
      </c>
      <c r="AH640" s="14" t="e">
        <f t="shared" ref="AH640:AH645" si="198">AG640-AE640</f>
        <v>#DIV/0!</v>
      </c>
      <c r="AI640" s="14">
        <f t="shared" ref="AI640:AI645" si="199">AC640-(AE640*AF640)</f>
        <v>9310</v>
      </c>
      <c r="AJ640" s="1621"/>
    </row>
    <row r="641" spans="1:36" ht="15.75" customHeight="1">
      <c r="A641" s="1617">
        <v>3</v>
      </c>
      <c r="B641" s="1618" t="s">
        <v>4108</v>
      </c>
      <c r="C641" s="1618" t="s">
        <v>66</v>
      </c>
      <c r="D641" s="1619">
        <v>43.986750000000001</v>
      </c>
      <c r="E641" s="1618">
        <v>63</v>
      </c>
      <c r="F641" s="1618">
        <f t="shared" si="192"/>
        <v>2771.16525</v>
      </c>
      <c r="G641" s="1618"/>
      <c r="H641" s="1619">
        <f t="shared" ref="H641:H645" si="200">D641*G641</f>
        <v>0</v>
      </c>
      <c r="I641" s="1620">
        <v>44749</v>
      </c>
      <c r="J641" s="1620">
        <v>45200</v>
      </c>
      <c r="K641" s="1620"/>
      <c r="L641" s="1618">
        <v>410</v>
      </c>
      <c r="M641" s="1620">
        <v>44718</v>
      </c>
      <c r="N641" s="1618">
        <v>5</v>
      </c>
      <c r="O641" s="1618">
        <v>8</v>
      </c>
      <c r="P641" s="1618">
        <v>10</v>
      </c>
      <c r="Q641" s="1618"/>
      <c r="R641" s="1618"/>
      <c r="S641" s="1618"/>
      <c r="T641" s="1618"/>
      <c r="U641" s="1618"/>
      <c r="V641" s="1618"/>
      <c r="W641" s="1618"/>
      <c r="X641" s="1618"/>
      <c r="Y641" s="1618"/>
      <c r="Z641" s="1618"/>
      <c r="AA641" s="1618"/>
      <c r="AB641" s="1618"/>
      <c r="AC641" s="1507">
        <f t="shared" si="193"/>
        <v>40</v>
      </c>
      <c r="AD641" s="1508">
        <f t="shared" si="194"/>
        <v>1759.47</v>
      </c>
      <c r="AE641" s="14">
        <f t="shared" si="195"/>
        <v>6.1</v>
      </c>
      <c r="AF641" s="14">
        <f t="shared" si="196"/>
        <v>7.666666666666667</v>
      </c>
      <c r="AG641" s="14">
        <f t="shared" si="197"/>
        <v>5.2173913043478262</v>
      </c>
      <c r="AH641" s="14">
        <f t="shared" si="198"/>
        <v>-0.88260869565217348</v>
      </c>
      <c r="AI641" s="14">
        <f t="shared" si="199"/>
        <v>-6.7666666666666657</v>
      </c>
      <c r="AJ641" s="1621"/>
    </row>
    <row r="642" spans="1:36" ht="15.75" customHeight="1">
      <c r="A642" s="1617">
        <v>4</v>
      </c>
      <c r="B642" s="1618" t="s">
        <v>4109</v>
      </c>
      <c r="C642" s="1618" t="s">
        <v>66</v>
      </c>
      <c r="D642" s="1619">
        <v>44.876379999999997</v>
      </c>
      <c r="E642" s="1618">
        <v>64</v>
      </c>
      <c r="F642" s="1618">
        <f t="shared" si="192"/>
        <v>2872.0883199999998</v>
      </c>
      <c r="G642" s="1618"/>
      <c r="H642" s="1619">
        <f t="shared" si="200"/>
        <v>0</v>
      </c>
      <c r="I642" s="1620">
        <v>44749</v>
      </c>
      <c r="J642" s="1620">
        <v>45200</v>
      </c>
      <c r="K642" s="1620"/>
      <c r="L642" s="1618">
        <v>410</v>
      </c>
      <c r="M642" s="1620">
        <v>44718</v>
      </c>
      <c r="N642" s="1618">
        <v>5</v>
      </c>
      <c r="O642" s="1618">
        <v>5</v>
      </c>
      <c r="P642" s="1618">
        <v>10</v>
      </c>
      <c r="Q642" s="1618"/>
      <c r="R642" s="1618"/>
      <c r="S642" s="1618"/>
      <c r="T642" s="1618"/>
      <c r="U642" s="1618"/>
      <c r="V642" s="1618"/>
      <c r="W642" s="1618"/>
      <c r="X642" s="1618"/>
      <c r="Y642" s="1618"/>
      <c r="Z642" s="1618"/>
      <c r="AA642" s="1618"/>
      <c r="AB642" s="1618"/>
      <c r="AC642" s="1507">
        <f t="shared" si="193"/>
        <v>44</v>
      </c>
      <c r="AD642" s="1508">
        <f t="shared" si="194"/>
        <v>1974.5607199999999</v>
      </c>
      <c r="AE642" s="14">
        <f t="shared" si="195"/>
        <v>6.1</v>
      </c>
      <c r="AF642" s="14">
        <f t="shared" si="196"/>
        <v>6.666666666666667</v>
      </c>
      <c r="AG642" s="14">
        <f t="shared" si="197"/>
        <v>6.6</v>
      </c>
      <c r="AH642" s="14">
        <f t="shared" si="198"/>
        <v>0.5</v>
      </c>
      <c r="AI642" s="14">
        <f t="shared" si="199"/>
        <v>3.3333333333333357</v>
      </c>
      <c r="AJ642" s="1621"/>
    </row>
    <row r="643" spans="1:36" ht="15.75" customHeight="1">
      <c r="A643" s="1617">
        <v>5</v>
      </c>
      <c r="B643" s="1618" t="s">
        <v>3064</v>
      </c>
      <c r="C643" s="1618" t="s">
        <v>173</v>
      </c>
      <c r="D643" s="1619">
        <v>42.009830000000001</v>
      </c>
      <c r="E643" s="1618">
        <v>219</v>
      </c>
      <c r="F643" s="1618">
        <f t="shared" si="192"/>
        <v>9200.1527700000006</v>
      </c>
      <c r="G643" s="1618"/>
      <c r="H643" s="1619">
        <f t="shared" si="200"/>
        <v>0</v>
      </c>
      <c r="I643" s="1620">
        <v>44749</v>
      </c>
      <c r="J643" s="1620">
        <v>45200</v>
      </c>
      <c r="K643" s="1620"/>
      <c r="L643" s="1618">
        <v>455</v>
      </c>
      <c r="M643" s="1620">
        <v>44729</v>
      </c>
      <c r="N643" s="1618">
        <v>2</v>
      </c>
      <c r="O643" s="1618">
        <v>2</v>
      </c>
      <c r="P643" s="1618">
        <v>4</v>
      </c>
      <c r="Q643" s="1618"/>
      <c r="R643" s="1618"/>
      <c r="S643" s="1618"/>
      <c r="T643" s="1618"/>
      <c r="U643" s="1618"/>
      <c r="V643" s="1618"/>
      <c r="W643" s="1618"/>
      <c r="X643" s="1618"/>
      <c r="Y643" s="1618"/>
      <c r="Z643" s="1618"/>
      <c r="AA643" s="1618"/>
      <c r="AB643" s="1618"/>
      <c r="AC643" s="1507">
        <f t="shared" si="193"/>
        <v>211</v>
      </c>
      <c r="AD643" s="1508">
        <f t="shared" si="194"/>
        <v>8864.0741300000009</v>
      </c>
      <c r="AE643" s="14">
        <f t="shared" si="195"/>
        <v>6.1</v>
      </c>
      <c r="AF643" s="14">
        <f t="shared" si="196"/>
        <v>2.6666666666666665</v>
      </c>
      <c r="AG643" s="14">
        <f t="shared" si="197"/>
        <v>79.125</v>
      </c>
      <c r="AH643" s="14">
        <f t="shared" si="198"/>
        <v>73.025000000000006</v>
      </c>
      <c r="AI643" s="14">
        <f t="shared" si="199"/>
        <v>194.73333333333335</v>
      </c>
      <c r="AJ643" s="1621"/>
    </row>
    <row r="644" spans="1:36" ht="15.75" customHeight="1">
      <c r="A644" s="1617">
        <v>6</v>
      </c>
      <c r="B644" s="1618" t="s">
        <v>7350</v>
      </c>
      <c r="C644" s="1618" t="s">
        <v>173</v>
      </c>
      <c r="D644" s="1619">
        <v>44.481430000000003</v>
      </c>
      <c r="E644" s="1618">
        <v>6</v>
      </c>
      <c r="F644" s="1618">
        <f t="shared" si="192"/>
        <v>266.88858000000005</v>
      </c>
      <c r="G644" s="1618"/>
      <c r="H644" s="1619">
        <f t="shared" si="200"/>
        <v>0</v>
      </c>
      <c r="I644" s="1620">
        <v>44749</v>
      </c>
      <c r="J644" s="1620">
        <v>44980</v>
      </c>
      <c r="K644" s="1620"/>
      <c r="L644" s="1618">
        <v>455</v>
      </c>
      <c r="M644" s="1620">
        <v>44729</v>
      </c>
      <c r="N644" s="1618">
        <v>1</v>
      </c>
      <c r="O644" s="1618">
        <v>1</v>
      </c>
      <c r="P644" s="1618">
        <v>1</v>
      </c>
      <c r="Q644" s="1618"/>
      <c r="R644" s="1618"/>
      <c r="S644" s="1618"/>
      <c r="T644" s="1618"/>
      <c r="U644" s="1618"/>
      <c r="V644" s="1618"/>
      <c r="W644" s="1618"/>
      <c r="X644" s="1618"/>
      <c r="Y644" s="1618"/>
      <c r="Z644" s="1618"/>
      <c r="AA644" s="1618"/>
      <c r="AB644" s="1618"/>
      <c r="AC644" s="1507">
        <f t="shared" si="193"/>
        <v>3</v>
      </c>
      <c r="AD644" s="1508">
        <f t="shared" si="194"/>
        <v>133.44429000000002</v>
      </c>
      <c r="AE644" s="14">
        <f t="shared" si="195"/>
        <v>-1.2333333333333334</v>
      </c>
      <c r="AF644" s="14">
        <f t="shared" si="196"/>
        <v>1</v>
      </c>
      <c r="AG644" s="14">
        <f t="shared" si="197"/>
        <v>3</v>
      </c>
      <c r="AH644" s="14">
        <f t="shared" si="198"/>
        <v>4.2333333333333334</v>
      </c>
      <c r="AI644" s="14">
        <f t="shared" si="199"/>
        <v>4.2333333333333334</v>
      </c>
      <c r="AJ644" s="1621"/>
    </row>
    <row r="645" spans="1:36" ht="15.75" customHeight="1">
      <c r="A645" s="1617">
        <v>7</v>
      </c>
      <c r="B645" s="1618" t="s">
        <v>7351</v>
      </c>
      <c r="C645" s="1618" t="s">
        <v>173</v>
      </c>
      <c r="D645" s="1619">
        <v>44.481430000000003</v>
      </c>
      <c r="E645" s="1618">
        <v>6</v>
      </c>
      <c r="F645" s="1618">
        <f t="shared" si="192"/>
        <v>266.88858000000005</v>
      </c>
      <c r="G645" s="1618"/>
      <c r="H645" s="1619">
        <f t="shared" si="200"/>
        <v>0</v>
      </c>
      <c r="I645" s="1620">
        <v>44749</v>
      </c>
      <c r="J645" s="1620">
        <v>45383</v>
      </c>
      <c r="K645" s="1620"/>
      <c r="L645" s="1618">
        <v>455</v>
      </c>
      <c r="M645" s="1620">
        <v>44729</v>
      </c>
      <c r="N645" s="1618">
        <v>1</v>
      </c>
      <c r="O645" s="1618">
        <v>1</v>
      </c>
      <c r="P645" s="1618">
        <v>1</v>
      </c>
      <c r="Q645" s="1618"/>
      <c r="R645" s="1618"/>
      <c r="S645" s="1618"/>
      <c r="T645" s="1618"/>
      <c r="U645" s="1618"/>
      <c r="V645" s="1618"/>
      <c r="W645" s="1618"/>
      <c r="X645" s="1618"/>
      <c r="Y645" s="1618"/>
      <c r="Z645" s="1618"/>
      <c r="AA645" s="1618"/>
      <c r="AB645" s="1618"/>
      <c r="AC645" s="1507">
        <f t="shared" si="193"/>
        <v>3</v>
      </c>
      <c r="AD645" s="1508">
        <f t="shared" si="194"/>
        <v>133.44429000000002</v>
      </c>
      <c r="AE645" s="14">
        <f t="shared" si="195"/>
        <v>12.2</v>
      </c>
      <c r="AF645" s="14">
        <f t="shared" si="196"/>
        <v>1</v>
      </c>
      <c r="AG645" s="14">
        <f t="shared" si="197"/>
        <v>3</v>
      </c>
      <c r="AH645" s="14">
        <f t="shared" si="198"/>
        <v>-9.1999999999999993</v>
      </c>
      <c r="AI645" s="14">
        <f t="shared" si="199"/>
        <v>-9.1999999999999993</v>
      </c>
      <c r="AJ645" s="1621"/>
    </row>
    <row r="646" spans="1:36" ht="15.75" customHeight="1">
      <c r="A646" s="4882" t="s">
        <v>20</v>
      </c>
      <c r="B646" s="4882"/>
      <c r="C646" s="4882"/>
      <c r="D646" s="4882"/>
      <c r="E646" s="4882"/>
      <c r="F646" s="4882"/>
      <c r="G646" s="4882"/>
      <c r="H646" s="4882"/>
      <c r="I646" s="4882"/>
      <c r="J646" s="4882"/>
      <c r="K646" s="4882"/>
      <c r="L646" s="4882"/>
      <c r="M646" s="4882"/>
      <c r="N646" s="4882"/>
      <c r="O646" s="4882"/>
      <c r="P646" s="4882"/>
      <c r="Q646" s="4882"/>
      <c r="R646" s="4882"/>
      <c r="S646" s="4882"/>
      <c r="T646" s="4882"/>
      <c r="U646" s="4882"/>
      <c r="V646" s="4882"/>
      <c r="W646" s="4882"/>
      <c r="X646" s="4882"/>
      <c r="Y646" s="4882"/>
      <c r="Z646" s="4882"/>
      <c r="AA646" s="4882"/>
      <c r="AB646" s="4882"/>
      <c r="AC646" s="4882"/>
      <c r="AD646" s="4882"/>
      <c r="AE646" s="4882"/>
      <c r="AF646" s="4882"/>
      <c r="AG646" s="4882"/>
      <c r="AH646" s="4882"/>
      <c r="AI646" s="4882"/>
      <c r="AJ646" s="4882"/>
    </row>
    <row r="647" spans="1:36" ht="15.75" customHeight="1">
      <c r="A647" s="1617">
        <v>1</v>
      </c>
      <c r="B647" s="1622" t="s">
        <v>3065</v>
      </c>
      <c r="C647" s="1618" t="s">
        <v>66</v>
      </c>
      <c r="D647" s="1619">
        <v>896.5</v>
      </c>
      <c r="E647" s="1618">
        <v>26</v>
      </c>
      <c r="F647" s="1618">
        <f t="shared" ref="F647:F666" si="201">D647*E647</f>
        <v>23309</v>
      </c>
      <c r="G647" s="1618"/>
      <c r="H647" s="1618"/>
      <c r="I647" s="1620">
        <v>44271</v>
      </c>
      <c r="J647" s="1620">
        <v>45261</v>
      </c>
      <c r="K647" s="1620"/>
      <c r="L647" s="1618">
        <v>262</v>
      </c>
      <c r="M647" s="1620">
        <v>44267</v>
      </c>
      <c r="N647" s="1618">
        <v>10</v>
      </c>
      <c r="O647" s="1618">
        <v>0</v>
      </c>
      <c r="P647" s="1618">
        <v>0</v>
      </c>
      <c r="Q647" s="1618"/>
      <c r="R647" s="1618"/>
      <c r="S647" s="1618"/>
      <c r="T647" s="1618"/>
      <c r="U647" s="1618"/>
      <c r="V647" s="1618"/>
      <c r="W647" s="1618"/>
      <c r="X647" s="1618"/>
      <c r="Y647" s="1618"/>
      <c r="Z647" s="1618"/>
      <c r="AA647" s="1618"/>
      <c r="AB647" s="1618"/>
      <c r="AC647" s="1507">
        <f t="shared" ref="AC647:AC666" si="202">E647+G647-N647-O647-AA647-P647-Q647-R647-S647-T647-U647-V647-W647-X647-Y647</f>
        <v>16</v>
      </c>
      <c r="AD647" s="1508">
        <f t="shared" ref="AD647:AD666" si="203">D647*AC647</f>
        <v>14344</v>
      </c>
      <c r="AE647" s="14">
        <f t="shared" ref="AE647:AE666" si="204">(J647-"01.04.2023")/30</f>
        <v>8.1333333333333329</v>
      </c>
      <c r="AF647" s="14">
        <f t="shared" ref="AF647:AF666" si="205">(N647+O647+P647+Q647+R647+S647+T647+U647+V647+W647+X647+Y647)/3</f>
        <v>3.3333333333333335</v>
      </c>
      <c r="AG647" s="14">
        <f t="shared" ref="AG647:AG666" si="206">AC647/AF647</f>
        <v>4.8</v>
      </c>
      <c r="AH647" s="14">
        <f t="shared" ref="AH647:AH666" si="207">AG647-AE647</f>
        <v>-3.333333333333333</v>
      </c>
      <c r="AI647" s="14">
        <f t="shared" ref="AI647:AI666" si="208">AC647-(AE647*AF647)</f>
        <v>-11.111111111111111</v>
      </c>
      <c r="AJ647" s="1621"/>
    </row>
    <row r="648" spans="1:36" ht="15.75" customHeight="1">
      <c r="A648" s="1617">
        <v>2</v>
      </c>
      <c r="B648" s="1618" t="s">
        <v>3066</v>
      </c>
      <c r="C648" s="1618" t="s">
        <v>66</v>
      </c>
      <c r="D648" s="1619">
        <v>896.5</v>
      </c>
      <c r="E648" s="1618">
        <v>120</v>
      </c>
      <c r="F648" s="1618">
        <f t="shared" si="201"/>
        <v>107580</v>
      </c>
      <c r="G648" s="1618"/>
      <c r="H648" s="1618"/>
      <c r="I648" s="1620">
        <v>44271</v>
      </c>
      <c r="J648" s="1620">
        <v>45261</v>
      </c>
      <c r="K648" s="1620"/>
      <c r="L648" s="1618">
        <v>262</v>
      </c>
      <c r="M648" s="1620">
        <v>44267</v>
      </c>
      <c r="N648" s="1618">
        <v>13</v>
      </c>
      <c r="O648" s="1618">
        <v>0</v>
      </c>
      <c r="P648" s="1618">
        <v>0</v>
      </c>
      <c r="Q648" s="1618"/>
      <c r="R648" s="1618"/>
      <c r="S648" s="1618"/>
      <c r="T648" s="1618"/>
      <c r="U648" s="1618"/>
      <c r="V648" s="1618"/>
      <c r="W648" s="1618"/>
      <c r="X648" s="1618"/>
      <c r="Y648" s="1618"/>
      <c r="Z648" s="1618"/>
      <c r="AA648" s="1618"/>
      <c r="AB648" s="1618"/>
      <c r="AC648" s="1507">
        <f t="shared" si="202"/>
        <v>107</v>
      </c>
      <c r="AD648" s="1508">
        <f t="shared" si="203"/>
        <v>95925.5</v>
      </c>
      <c r="AE648" s="14">
        <f t="shared" si="204"/>
        <v>8.1333333333333329</v>
      </c>
      <c r="AF648" s="14">
        <f t="shared" si="205"/>
        <v>4.333333333333333</v>
      </c>
      <c r="AG648" s="14">
        <f t="shared" si="206"/>
        <v>24.692307692307693</v>
      </c>
      <c r="AH648" s="14">
        <f t="shared" si="207"/>
        <v>16.558974358974361</v>
      </c>
      <c r="AI648" s="14">
        <f t="shared" si="208"/>
        <v>71.75555555555556</v>
      </c>
      <c r="AJ648" s="1621"/>
    </row>
    <row r="649" spans="1:36" ht="15.75" customHeight="1">
      <c r="A649" s="1617">
        <v>3</v>
      </c>
      <c r="B649" s="1618" t="s">
        <v>3067</v>
      </c>
      <c r="C649" s="1618" t="s">
        <v>66</v>
      </c>
      <c r="D649" s="1619">
        <v>896.5</v>
      </c>
      <c r="E649" s="1618">
        <v>10</v>
      </c>
      <c r="F649" s="1618">
        <f t="shared" si="201"/>
        <v>8965</v>
      </c>
      <c r="G649" s="1618"/>
      <c r="H649" s="1618"/>
      <c r="I649" s="1620">
        <v>44271</v>
      </c>
      <c r="J649" s="1620">
        <v>45261</v>
      </c>
      <c r="K649" s="1620"/>
      <c r="L649" s="1618">
        <v>262</v>
      </c>
      <c r="M649" s="1620">
        <v>44267</v>
      </c>
      <c r="N649" s="1618">
        <v>0</v>
      </c>
      <c r="O649" s="1618">
        <v>5</v>
      </c>
      <c r="P649" s="1618">
        <v>0</v>
      </c>
      <c r="Q649" s="1618"/>
      <c r="R649" s="1618"/>
      <c r="S649" s="1618"/>
      <c r="T649" s="1618"/>
      <c r="U649" s="1618"/>
      <c r="V649" s="1618"/>
      <c r="W649" s="1618"/>
      <c r="X649" s="1618"/>
      <c r="Y649" s="1618"/>
      <c r="Z649" s="1618"/>
      <c r="AA649" s="1618"/>
      <c r="AB649" s="1618"/>
      <c r="AC649" s="1507">
        <f t="shared" si="202"/>
        <v>5</v>
      </c>
      <c r="AD649" s="1508">
        <f t="shared" si="203"/>
        <v>4482.5</v>
      </c>
      <c r="AE649" s="14">
        <f t="shared" si="204"/>
        <v>8.1333333333333329</v>
      </c>
      <c r="AF649" s="14">
        <f t="shared" si="205"/>
        <v>1.6666666666666667</v>
      </c>
      <c r="AG649" s="14">
        <f t="shared" si="206"/>
        <v>3</v>
      </c>
      <c r="AH649" s="14">
        <f t="shared" si="207"/>
        <v>-5.1333333333333329</v>
      </c>
      <c r="AI649" s="14">
        <f t="shared" si="208"/>
        <v>-8.5555555555555554</v>
      </c>
      <c r="AJ649" s="1621"/>
    </row>
    <row r="650" spans="1:36" ht="15.75" customHeight="1">
      <c r="A650" s="1617">
        <v>4</v>
      </c>
      <c r="B650" s="1618" t="s">
        <v>3068</v>
      </c>
      <c r="C650" s="1618" t="s">
        <v>2630</v>
      </c>
      <c r="D650" s="1619">
        <v>12</v>
      </c>
      <c r="E650" s="1618">
        <v>11589</v>
      </c>
      <c r="F650" s="1618">
        <f t="shared" si="201"/>
        <v>139068</v>
      </c>
      <c r="G650" s="1618"/>
      <c r="H650" s="1618"/>
      <c r="I650" s="1620">
        <v>44271</v>
      </c>
      <c r="J650" s="1620">
        <v>45191</v>
      </c>
      <c r="K650" s="1620"/>
      <c r="L650" s="1618">
        <v>262</v>
      </c>
      <c r="M650" s="1620">
        <v>44267</v>
      </c>
      <c r="N650" s="1618">
        <v>1259</v>
      </c>
      <c r="O650" s="1618">
        <v>0</v>
      </c>
      <c r="P650" s="1618">
        <v>250</v>
      </c>
      <c r="Q650" s="1618"/>
      <c r="R650" s="1618"/>
      <c r="S650" s="1618"/>
      <c r="T650" s="1618"/>
      <c r="U650" s="1618"/>
      <c r="V650" s="1618"/>
      <c r="W650" s="1618"/>
      <c r="X650" s="1618"/>
      <c r="Y650" s="1618"/>
      <c r="Z650" s="1618"/>
      <c r="AA650" s="1618"/>
      <c r="AB650" s="1618"/>
      <c r="AC650" s="1507">
        <f t="shared" si="202"/>
        <v>10080</v>
      </c>
      <c r="AD650" s="1508">
        <f t="shared" si="203"/>
        <v>120960</v>
      </c>
      <c r="AE650" s="14">
        <f t="shared" si="204"/>
        <v>5.8</v>
      </c>
      <c r="AF650" s="14">
        <f t="shared" si="205"/>
        <v>503</v>
      </c>
      <c r="AG650" s="14">
        <f t="shared" si="206"/>
        <v>20.039761431411531</v>
      </c>
      <c r="AH650" s="14">
        <f t="shared" si="207"/>
        <v>14.23976143141153</v>
      </c>
      <c r="AI650" s="14">
        <f t="shared" si="208"/>
        <v>7162.6</v>
      </c>
      <c r="AJ650" s="1621"/>
    </row>
    <row r="651" spans="1:36" ht="15.75" customHeight="1">
      <c r="A651" s="1617">
        <v>5</v>
      </c>
      <c r="B651" s="1618" t="s">
        <v>3069</v>
      </c>
      <c r="C651" s="1618" t="s">
        <v>2630</v>
      </c>
      <c r="D651" s="1619">
        <v>12</v>
      </c>
      <c r="E651" s="1618">
        <v>8255</v>
      </c>
      <c r="F651" s="1618">
        <f t="shared" si="201"/>
        <v>99060</v>
      </c>
      <c r="G651" s="1618"/>
      <c r="H651" s="1618"/>
      <c r="I651" s="1620">
        <v>44271</v>
      </c>
      <c r="J651" s="1620">
        <v>45191</v>
      </c>
      <c r="K651" s="1620"/>
      <c r="L651" s="1618">
        <v>262</v>
      </c>
      <c r="M651" s="1620">
        <v>44267</v>
      </c>
      <c r="N651" s="1618">
        <v>192</v>
      </c>
      <c r="O651" s="1618">
        <v>190</v>
      </c>
      <c r="P651" s="1618">
        <v>130</v>
      </c>
      <c r="Q651" s="1618"/>
      <c r="R651" s="1618"/>
      <c r="S651" s="1618"/>
      <c r="T651" s="1618"/>
      <c r="U651" s="1618"/>
      <c r="V651" s="1618"/>
      <c r="W651" s="1618"/>
      <c r="X651" s="1618"/>
      <c r="Y651" s="1618"/>
      <c r="Z651" s="1618"/>
      <c r="AA651" s="1618"/>
      <c r="AB651" s="1618"/>
      <c r="AC651" s="1507">
        <f t="shared" si="202"/>
        <v>7743</v>
      </c>
      <c r="AD651" s="1508">
        <f t="shared" si="203"/>
        <v>92916</v>
      </c>
      <c r="AE651" s="14">
        <f t="shared" si="204"/>
        <v>5.8</v>
      </c>
      <c r="AF651" s="14">
        <f t="shared" si="205"/>
        <v>170.66666666666666</v>
      </c>
      <c r="AG651" s="14">
        <f t="shared" si="206"/>
        <v>45.369140625</v>
      </c>
      <c r="AH651" s="14">
        <f t="shared" si="207"/>
        <v>39.569140625000003</v>
      </c>
      <c r="AI651" s="14">
        <f t="shared" si="208"/>
        <v>6753.1333333333332</v>
      </c>
      <c r="AJ651" s="1621"/>
    </row>
    <row r="652" spans="1:36" ht="15.75" customHeight="1">
      <c r="A652" s="1617">
        <v>6</v>
      </c>
      <c r="B652" s="1618" t="s">
        <v>3070</v>
      </c>
      <c r="C652" s="1618" t="s">
        <v>66</v>
      </c>
      <c r="D652" s="1619">
        <v>300</v>
      </c>
      <c r="E652" s="1618">
        <v>10</v>
      </c>
      <c r="F652" s="1618">
        <f t="shared" si="201"/>
        <v>3000</v>
      </c>
      <c r="G652" s="1618"/>
      <c r="H652" s="1618"/>
      <c r="I652" s="1620">
        <v>44279</v>
      </c>
      <c r="J652" s="1620">
        <v>46022</v>
      </c>
      <c r="K652" s="1620"/>
      <c r="L652" s="1618">
        <v>290</v>
      </c>
      <c r="M652" s="1620">
        <v>44277</v>
      </c>
      <c r="N652" s="1618">
        <v>0</v>
      </c>
      <c r="O652" s="1618">
        <v>0</v>
      </c>
      <c r="P652" s="1618">
        <v>0</v>
      </c>
      <c r="Q652" s="1618"/>
      <c r="R652" s="1618"/>
      <c r="S652" s="1618"/>
      <c r="T652" s="1618"/>
      <c r="U652" s="1618"/>
      <c r="V652" s="1618"/>
      <c r="W652" s="1618"/>
      <c r="X652" s="1618"/>
      <c r="Y652" s="1618"/>
      <c r="Z652" s="1618"/>
      <c r="AA652" s="1618"/>
      <c r="AB652" s="1618"/>
      <c r="AC652" s="1507">
        <f t="shared" si="202"/>
        <v>10</v>
      </c>
      <c r="AD652" s="1508">
        <f t="shared" si="203"/>
        <v>3000</v>
      </c>
      <c r="AE652" s="14">
        <f t="shared" si="204"/>
        <v>33.5</v>
      </c>
      <c r="AF652" s="14">
        <f t="shared" si="205"/>
        <v>0</v>
      </c>
      <c r="AG652" s="14" t="e">
        <f t="shared" si="206"/>
        <v>#DIV/0!</v>
      </c>
      <c r="AH652" s="14" t="e">
        <f t="shared" si="207"/>
        <v>#DIV/0!</v>
      </c>
      <c r="AI652" s="14">
        <f t="shared" si="208"/>
        <v>10</v>
      </c>
      <c r="AJ652" s="1621"/>
    </row>
    <row r="653" spans="1:36" ht="15.75" customHeight="1">
      <c r="A653" s="1617">
        <v>7</v>
      </c>
      <c r="B653" s="1618" t="s">
        <v>3071</v>
      </c>
      <c r="C653" s="1618" t="s">
        <v>66</v>
      </c>
      <c r="D653" s="1619">
        <v>300</v>
      </c>
      <c r="E653" s="1618">
        <v>20</v>
      </c>
      <c r="F653" s="1618">
        <f t="shared" si="201"/>
        <v>6000</v>
      </c>
      <c r="G653" s="1618"/>
      <c r="H653" s="1618"/>
      <c r="I653" s="1620">
        <v>44279</v>
      </c>
      <c r="J653" s="1620">
        <v>45657</v>
      </c>
      <c r="K653" s="1620"/>
      <c r="L653" s="1618">
        <v>290</v>
      </c>
      <c r="M653" s="1620" t="s">
        <v>3072</v>
      </c>
      <c r="N653" s="1618">
        <v>0</v>
      </c>
      <c r="O653" s="1618">
        <v>0</v>
      </c>
      <c r="P653" s="1618">
        <v>0</v>
      </c>
      <c r="Q653" s="1618"/>
      <c r="R653" s="1618"/>
      <c r="S653" s="1618"/>
      <c r="T653" s="1618"/>
      <c r="U653" s="1618"/>
      <c r="V653" s="1618"/>
      <c r="W653" s="1618"/>
      <c r="X653" s="1618"/>
      <c r="Y653" s="1618"/>
      <c r="Z653" s="1618"/>
      <c r="AA653" s="1618"/>
      <c r="AB653" s="1618"/>
      <c r="AC653" s="1507">
        <f t="shared" si="202"/>
        <v>20</v>
      </c>
      <c r="AD653" s="1508">
        <f t="shared" si="203"/>
        <v>6000</v>
      </c>
      <c r="AE653" s="14">
        <f t="shared" si="204"/>
        <v>21.333333333333332</v>
      </c>
      <c r="AF653" s="14">
        <f t="shared" si="205"/>
        <v>0</v>
      </c>
      <c r="AG653" s="14" t="e">
        <f t="shared" si="206"/>
        <v>#DIV/0!</v>
      </c>
      <c r="AH653" s="14" t="e">
        <f t="shared" si="207"/>
        <v>#DIV/0!</v>
      </c>
      <c r="AI653" s="14">
        <f t="shared" si="208"/>
        <v>20</v>
      </c>
      <c r="AJ653" s="1621"/>
    </row>
    <row r="654" spans="1:36" ht="15.75" customHeight="1">
      <c r="A654" s="1617">
        <v>8</v>
      </c>
      <c r="B654" s="1618" t="s">
        <v>3073</v>
      </c>
      <c r="C654" s="1618" t="s">
        <v>66</v>
      </c>
      <c r="D654" s="1619">
        <v>300</v>
      </c>
      <c r="E654" s="1618">
        <v>3</v>
      </c>
      <c r="F654" s="1618">
        <f t="shared" si="201"/>
        <v>900</v>
      </c>
      <c r="G654" s="1618"/>
      <c r="H654" s="1618"/>
      <c r="I654" s="1620">
        <v>44279</v>
      </c>
      <c r="J654" s="1620">
        <v>46022</v>
      </c>
      <c r="K654" s="1620"/>
      <c r="L654" s="1618">
        <v>290</v>
      </c>
      <c r="M654" s="1620">
        <v>44277</v>
      </c>
      <c r="N654" s="1618">
        <v>0</v>
      </c>
      <c r="O654" s="1618">
        <v>0</v>
      </c>
      <c r="P654" s="1618">
        <v>0</v>
      </c>
      <c r="Q654" s="1618"/>
      <c r="R654" s="1618"/>
      <c r="S654" s="1618"/>
      <c r="T654" s="1618"/>
      <c r="U654" s="1618"/>
      <c r="V654" s="1618"/>
      <c r="W654" s="1618"/>
      <c r="X654" s="1618"/>
      <c r="Y654" s="1618"/>
      <c r="Z654" s="1618"/>
      <c r="AA654" s="1618"/>
      <c r="AB654" s="1618"/>
      <c r="AC654" s="1507">
        <f t="shared" si="202"/>
        <v>3</v>
      </c>
      <c r="AD654" s="1508">
        <f t="shared" si="203"/>
        <v>900</v>
      </c>
      <c r="AE654" s="14">
        <f t="shared" si="204"/>
        <v>33.5</v>
      </c>
      <c r="AF654" s="14">
        <f t="shared" si="205"/>
        <v>0</v>
      </c>
      <c r="AG654" s="14" t="e">
        <f t="shared" si="206"/>
        <v>#DIV/0!</v>
      </c>
      <c r="AH654" s="14" t="e">
        <f t="shared" si="207"/>
        <v>#DIV/0!</v>
      </c>
      <c r="AI654" s="14">
        <f t="shared" si="208"/>
        <v>3</v>
      </c>
      <c r="AJ654" s="1621"/>
    </row>
    <row r="655" spans="1:36" ht="15.75" customHeight="1">
      <c r="A655" s="1617">
        <v>9</v>
      </c>
      <c r="B655" s="1618" t="s">
        <v>3074</v>
      </c>
      <c r="C655" s="1618" t="s">
        <v>66</v>
      </c>
      <c r="D655" s="1619">
        <v>1.98</v>
      </c>
      <c r="E655" s="1618">
        <v>98956</v>
      </c>
      <c r="F655" s="1618">
        <f t="shared" si="201"/>
        <v>195932.88</v>
      </c>
      <c r="G655" s="1618"/>
      <c r="H655" s="1618"/>
      <c r="I655" s="1620">
        <v>44168</v>
      </c>
      <c r="J655" s="1620">
        <v>45903</v>
      </c>
      <c r="K655" s="1620"/>
      <c r="L655" s="1618">
        <v>1341</v>
      </c>
      <c r="M655" s="1620">
        <v>44168</v>
      </c>
      <c r="N655" s="1618">
        <v>150</v>
      </c>
      <c r="O655" s="1618">
        <v>250</v>
      </c>
      <c r="P655" s="1618">
        <v>500</v>
      </c>
      <c r="Q655" s="1618"/>
      <c r="R655" s="1618"/>
      <c r="S655" s="1618"/>
      <c r="T655" s="1618"/>
      <c r="U655" s="1618"/>
      <c r="V655" s="1618"/>
      <c r="W655" s="1618"/>
      <c r="X655" s="1618"/>
      <c r="Y655" s="1618"/>
      <c r="Z655" s="1618"/>
      <c r="AA655" s="1618"/>
      <c r="AB655" s="1618"/>
      <c r="AC655" s="1507">
        <f t="shared" si="202"/>
        <v>98056</v>
      </c>
      <c r="AD655" s="1508">
        <f t="shared" si="203"/>
        <v>194150.88</v>
      </c>
      <c r="AE655" s="14">
        <f t="shared" si="204"/>
        <v>29.533333333333335</v>
      </c>
      <c r="AF655" s="14">
        <f t="shared" si="205"/>
        <v>300</v>
      </c>
      <c r="AG655" s="14">
        <f t="shared" si="206"/>
        <v>326.85333333333335</v>
      </c>
      <c r="AH655" s="14">
        <f t="shared" si="207"/>
        <v>297.32</v>
      </c>
      <c r="AI655" s="14">
        <f t="shared" si="208"/>
        <v>89196</v>
      </c>
      <c r="AJ655" s="1621"/>
    </row>
    <row r="656" spans="1:36" ht="15.75" customHeight="1">
      <c r="A656" s="1617">
        <v>10</v>
      </c>
      <c r="B656" s="1618" t="s">
        <v>3075</v>
      </c>
      <c r="C656" s="1618" t="s">
        <v>66</v>
      </c>
      <c r="D656" s="1619">
        <v>896.5</v>
      </c>
      <c r="E656" s="1618">
        <v>106</v>
      </c>
      <c r="F656" s="1618">
        <f t="shared" si="201"/>
        <v>95029</v>
      </c>
      <c r="G656" s="1618"/>
      <c r="H656" s="1618"/>
      <c r="I656" s="1620">
        <v>44168</v>
      </c>
      <c r="J656" s="1620">
        <v>45291</v>
      </c>
      <c r="K656" s="1620"/>
      <c r="L656" s="1618">
        <v>1341</v>
      </c>
      <c r="M656" s="1620">
        <v>44168</v>
      </c>
      <c r="N656" s="1618">
        <v>0</v>
      </c>
      <c r="O656" s="1618">
        <v>0</v>
      </c>
      <c r="P656" s="1618">
        <v>0</v>
      </c>
      <c r="Q656" s="1618"/>
      <c r="R656" s="1618"/>
      <c r="S656" s="1618"/>
      <c r="T656" s="1618"/>
      <c r="U656" s="1618"/>
      <c r="V656" s="1618"/>
      <c r="W656" s="1618"/>
      <c r="X656" s="1618"/>
      <c r="Y656" s="1618"/>
      <c r="Z656" s="1618"/>
      <c r="AA656" s="1618"/>
      <c r="AB656" s="1618"/>
      <c r="AC656" s="1507">
        <f t="shared" si="202"/>
        <v>106</v>
      </c>
      <c r="AD656" s="1508">
        <f t="shared" si="203"/>
        <v>95029</v>
      </c>
      <c r="AE656" s="14">
        <f t="shared" si="204"/>
        <v>9.1333333333333329</v>
      </c>
      <c r="AF656" s="14">
        <f t="shared" si="205"/>
        <v>0</v>
      </c>
      <c r="AG656" s="14" t="e">
        <f t="shared" si="206"/>
        <v>#DIV/0!</v>
      </c>
      <c r="AH656" s="14" t="e">
        <f t="shared" si="207"/>
        <v>#DIV/0!</v>
      </c>
      <c r="AI656" s="14">
        <f t="shared" si="208"/>
        <v>106</v>
      </c>
      <c r="AJ656" s="1621"/>
    </row>
    <row r="657" spans="1:36" ht="15.75" customHeight="1">
      <c r="A657" s="1617">
        <v>11</v>
      </c>
      <c r="B657" s="1618" t="s">
        <v>3076</v>
      </c>
      <c r="C657" s="1618" t="s">
        <v>66</v>
      </c>
      <c r="D657" s="1619">
        <v>12.5</v>
      </c>
      <c r="E657" s="1618">
        <v>725</v>
      </c>
      <c r="F657" s="1618">
        <f t="shared" si="201"/>
        <v>9062.5</v>
      </c>
      <c r="G657" s="1618"/>
      <c r="H657" s="1618"/>
      <c r="I657" s="1620">
        <v>44168</v>
      </c>
      <c r="J657" s="1620">
        <v>44993</v>
      </c>
      <c r="K657" s="1620"/>
      <c r="L657" s="1618">
        <v>1341</v>
      </c>
      <c r="M657" s="1620">
        <v>44168</v>
      </c>
      <c r="N657" s="1618">
        <v>5</v>
      </c>
      <c r="O657" s="1618">
        <v>20</v>
      </c>
      <c r="P657" s="1618">
        <v>1</v>
      </c>
      <c r="Q657" s="1618"/>
      <c r="R657" s="1618"/>
      <c r="S657" s="1618"/>
      <c r="T657" s="1618"/>
      <c r="U657" s="1618"/>
      <c r="V657" s="1618"/>
      <c r="W657" s="1618"/>
      <c r="X657" s="1618"/>
      <c r="Y657" s="1618"/>
      <c r="Z657" s="1618"/>
      <c r="AA657" s="1618"/>
      <c r="AB657" s="1618"/>
      <c r="AC657" s="1507">
        <f t="shared" si="202"/>
        <v>699</v>
      </c>
      <c r="AD657" s="1508">
        <f t="shared" si="203"/>
        <v>8737.5</v>
      </c>
      <c r="AE657" s="14">
        <f t="shared" si="204"/>
        <v>-0.8</v>
      </c>
      <c r="AF657" s="14">
        <f t="shared" si="205"/>
        <v>8.6666666666666661</v>
      </c>
      <c r="AG657" s="14">
        <f t="shared" si="206"/>
        <v>80.65384615384616</v>
      </c>
      <c r="AH657" s="14">
        <f t="shared" si="207"/>
        <v>81.453846153846158</v>
      </c>
      <c r="AI657" s="14">
        <f t="shared" si="208"/>
        <v>705.93333333333328</v>
      </c>
      <c r="AJ657" s="1621"/>
    </row>
    <row r="658" spans="1:36" ht="15.75" customHeight="1">
      <c r="A658" s="1617">
        <v>12</v>
      </c>
      <c r="B658" s="1618" t="s">
        <v>3077</v>
      </c>
      <c r="C658" s="1618" t="s">
        <v>86</v>
      </c>
      <c r="D658" s="1619">
        <v>223533.34</v>
      </c>
      <c r="E658" s="1618">
        <v>10</v>
      </c>
      <c r="F658" s="1618">
        <f t="shared" si="201"/>
        <v>2235333.4</v>
      </c>
      <c r="G658" s="1618"/>
      <c r="H658" s="1618"/>
      <c r="I658" s="1620">
        <v>44195</v>
      </c>
      <c r="J658" s="1620">
        <v>46387</v>
      </c>
      <c r="K658" s="1620"/>
      <c r="L658" s="1618">
        <v>1505</v>
      </c>
      <c r="M658" s="1620">
        <v>44195</v>
      </c>
      <c r="N658" s="1618">
        <v>0</v>
      </c>
      <c r="O658" s="1618">
        <v>0</v>
      </c>
      <c r="P658" s="1618">
        <v>0</v>
      </c>
      <c r="Q658" s="1618"/>
      <c r="R658" s="1618"/>
      <c r="S658" s="1618"/>
      <c r="T658" s="1618"/>
      <c r="U658" s="1618"/>
      <c r="V658" s="1618"/>
      <c r="W658" s="1618"/>
      <c r="X658" s="1618"/>
      <c r="Y658" s="1618"/>
      <c r="Z658" s="1618"/>
      <c r="AA658" s="1618"/>
      <c r="AB658" s="1618"/>
      <c r="AC658" s="1507">
        <f t="shared" si="202"/>
        <v>10</v>
      </c>
      <c r="AD658" s="1508">
        <f t="shared" si="203"/>
        <v>2235333.4</v>
      </c>
      <c r="AE658" s="14">
        <f t="shared" si="204"/>
        <v>45.666666666666664</v>
      </c>
      <c r="AF658" s="14">
        <f t="shared" si="205"/>
        <v>0</v>
      </c>
      <c r="AG658" s="14" t="e">
        <f t="shared" si="206"/>
        <v>#DIV/0!</v>
      </c>
      <c r="AH658" s="14" t="e">
        <f t="shared" si="207"/>
        <v>#DIV/0!</v>
      </c>
      <c r="AI658" s="14">
        <f t="shared" si="208"/>
        <v>10</v>
      </c>
      <c r="AJ658" s="1621"/>
    </row>
    <row r="659" spans="1:36" ht="15.75" customHeight="1">
      <c r="A659" s="1617">
        <v>13</v>
      </c>
      <c r="B659" s="1618" t="s">
        <v>893</v>
      </c>
      <c r="C659" s="1618" t="s">
        <v>66</v>
      </c>
      <c r="D659" s="1619">
        <v>320.01119999999997</v>
      </c>
      <c r="E659" s="1618">
        <v>6</v>
      </c>
      <c r="F659" s="1618">
        <f t="shared" si="201"/>
        <v>1920.0672</v>
      </c>
      <c r="G659" s="1618"/>
      <c r="H659" s="1618"/>
      <c r="I659" s="1620">
        <v>44168</v>
      </c>
      <c r="J659" s="1620">
        <v>45291</v>
      </c>
      <c r="K659" s="1620"/>
      <c r="L659" s="1618">
        <v>1339</v>
      </c>
      <c r="M659" s="1620">
        <v>44167</v>
      </c>
      <c r="N659" s="1618">
        <v>0</v>
      </c>
      <c r="O659" s="1618">
        <v>0</v>
      </c>
      <c r="P659" s="1618">
        <v>0</v>
      </c>
      <c r="Q659" s="1618"/>
      <c r="R659" s="1618"/>
      <c r="S659" s="1618"/>
      <c r="T659" s="1618"/>
      <c r="U659" s="1618"/>
      <c r="V659" s="1618"/>
      <c r="W659" s="1618"/>
      <c r="X659" s="1618"/>
      <c r="Y659" s="1618"/>
      <c r="Z659" s="1618"/>
      <c r="AA659" s="1618"/>
      <c r="AB659" s="1618"/>
      <c r="AC659" s="1507">
        <f t="shared" si="202"/>
        <v>6</v>
      </c>
      <c r="AD659" s="1508">
        <f t="shared" si="203"/>
        <v>1920.0672</v>
      </c>
      <c r="AE659" s="14">
        <f t="shared" si="204"/>
        <v>9.1333333333333329</v>
      </c>
      <c r="AF659" s="14">
        <f t="shared" si="205"/>
        <v>0</v>
      </c>
      <c r="AG659" s="14" t="e">
        <f t="shared" si="206"/>
        <v>#DIV/0!</v>
      </c>
      <c r="AH659" s="14" t="e">
        <f t="shared" si="207"/>
        <v>#DIV/0!</v>
      </c>
      <c r="AI659" s="14">
        <f t="shared" si="208"/>
        <v>6</v>
      </c>
      <c r="AJ659" s="1621"/>
    </row>
    <row r="660" spans="1:36" ht="15.75" customHeight="1">
      <c r="A660" s="1617">
        <v>14</v>
      </c>
      <c r="B660" s="1618" t="s">
        <v>899</v>
      </c>
      <c r="C660" s="1618" t="s">
        <v>66</v>
      </c>
      <c r="D660" s="1619">
        <v>3.2000999999999999</v>
      </c>
      <c r="E660" s="1618">
        <v>36</v>
      </c>
      <c r="F660" s="1618">
        <f t="shared" si="201"/>
        <v>115.20359999999999</v>
      </c>
      <c r="G660" s="1618"/>
      <c r="H660" s="1618"/>
      <c r="I660" s="1620">
        <v>44168</v>
      </c>
      <c r="J660" s="1620">
        <v>46022</v>
      </c>
      <c r="K660" s="1620"/>
      <c r="L660" s="1618">
        <v>1339</v>
      </c>
      <c r="M660" s="1620">
        <v>44167</v>
      </c>
      <c r="N660" s="1618">
        <v>0</v>
      </c>
      <c r="O660" s="1618">
        <v>0</v>
      </c>
      <c r="P660" s="1618">
        <v>0</v>
      </c>
      <c r="Q660" s="1618"/>
      <c r="R660" s="1618"/>
      <c r="S660" s="1618"/>
      <c r="T660" s="1618"/>
      <c r="U660" s="1618"/>
      <c r="V660" s="1618"/>
      <c r="W660" s="1618"/>
      <c r="X660" s="1618"/>
      <c r="Y660" s="1618"/>
      <c r="Z660" s="1618"/>
      <c r="AA660" s="1618"/>
      <c r="AB660" s="1618"/>
      <c r="AC660" s="1507">
        <f t="shared" si="202"/>
        <v>36</v>
      </c>
      <c r="AD660" s="1508">
        <f t="shared" si="203"/>
        <v>115.20359999999999</v>
      </c>
      <c r="AE660" s="14">
        <f t="shared" si="204"/>
        <v>33.5</v>
      </c>
      <c r="AF660" s="14">
        <f t="shared" si="205"/>
        <v>0</v>
      </c>
      <c r="AG660" s="14" t="e">
        <f t="shared" si="206"/>
        <v>#DIV/0!</v>
      </c>
      <c r="AH660" s="14" t="e">
        <f t="shared" si="207"/>
        <v>#DIV/0!</v>
      </c>
      <c r="AI660" s="14">
        <f t="shared" si="208"/>
        <v>36</v>
      </c>
      <c r="AJ660" s="1621"/>
    </row>
    <row r="661" spans="1:36" ht="15.75" customHeight="1">
      <c r="A661" s="1617">
        <v>15</v>
      </c>
      <c r="B661" s="1618" t="s">
        <v>898</v>
      </c>
      <c r="C661" s="1618" t="s">
        <v>66</v>
      </c>
      <c r="D661" s="1619">
        <v>18.667300000000001</v>
      </c>
      <c r="E661" s="1618">
        <v>14</v>
      </c>
      <c r="F661" s="1618">
        <f t="shared" si="201"/>
        <v>261.34219999999999</v>
      </c>
      <c r="G661" s="1618"/>
      <c r="H661" s="1618"/>
      <c r="I661" s="1620">
        <v>44168</v>
      </c>
      <c r="J661" s="1620">
        <v>45291</v>
      </c>
      <c r="K661" s="1620"/>
      <c r="L661" s="1618">
        <v>1339</v>
      </c>
      <c r="M661" s="1620">
        <v>44167</v>
      </c>
      <c r="N661" s="1618">
        <v>0</v>
      </c>
      <c r="O661" s="1618">
        <v>0</v>
      </c>
      <c r="P661" s="1618">
        <v>0</v>
      </c>
      <c r="Q661" s="1618"/>
      <c r="R661" s="1618"/>
      <c r="S661" s="1618"/>
      <c r="T661" s="1618"/>
      <c r="U661" s="1618"/>
      <c r="V661" s="1618"/>
      <c r="W661" s="1618"/>
      <c r="X661" s="1618"/>
      <c r="Y661" s="1618"/>
      <c r="Z661" s="1618"/>
      <c r="AA661" s="1618"/>
      <c r="AB661" s="1618"/>
      <c r="AC661" s="1507">
        <f t="shared" si="202"/>
        <v>14</v>
      </c>
      <c r="AD661" s="1508">
        <f t="shared" si="203"/>
        <v>261.34219999999999</v>
      </c>
      <c r="AE661" s="14">
        <f t="shared" si="204"/>
        <v>9.1333333333333329</v>
      </c>
      <c r="AF661" s="14">
        <f t="shared" si="205"/>
        <v>0</v>
      </c>
      <c r="AG661" s="14" t="e">
        <f t="shared" si="206"/>
        <v>#DIV/0!</v>
      </c>
      <c r="AH661" s="14" t="e">
        <f t="shared" si="207"/>
        <v>#DIV/0!</v>
      </c>
      <c r="AI661" s="14">
        <f t="shared" si="208"/>
        <v>14</v>
      </c>
      <c r="AJ661" s="1621"/>
    </row>
    <row r="662" spans="1:36" ht="15.75" customHeight="1">
      <c r="A662" s="1617">
        <v>16</v>
      </c>
      <c r="B662" s="1618" t="s">
        <v>896</v>
      </c>
      <c r="C662" s="1618" t="s">
        <v>66</v>
      </c>
      <c r="D662" s="1619">
        <v>133.33799999999999</v>
      </c>
      <c r="E662" s="1618">
        <v>5</v>
      </c>
      <c r="F662" s="1618">
        <f t="shared" si="201"/>
        <v>666.68999999999994</v>
      </c>
      <c r="G662" s="1618"/>
      <c r="H662" s="1618"/>
      <c r="I662" s="1620">
        <v>44168</v>
      </c>
      <c r="J662" s="1620">
        <v>45291</v>
      </c>
      <c r="K662" s="1620"/>
      <c r="L662" s="1618">
        <v>1339</v>
      </c>
      <c r="M662" s="1620">
        <v>44167</v>
      </c>
      <c r="N662" s="1618">
        <v>0</v>
      </c>
      <c r="O662" s="1618">
        <v>0</v>
      </c>
      <c r="P662" s="1618">
        <v>0</v>
      </c>
      <c r="Q662" s="1618"/>
      <c r="R662" s="1618"/>
      <c r="S662" s="1618"/>
      <c r="T662" s="1618"/>
      <c r="U662" s="1618"/>
      <c r="V662" s="1618"/>
      <c r="W662" s="1618"/>
      <c r="X662" s="1618"/>
      <c r="Y662" s="1618"/>
      <c r="Z662" s="1618"/>
      <c r="AA662" s="1618"/>
      <c r="AB662" s="1618"/>
      <c r="AC662" s="1507">
        <f t="shared" si="202"/>
        <v>5</v>
      </c>
      <c r="AD662" s="1508">
        <f t="shared" si="203"/>
        <v>666.68999999999994</v>
      </c>
      <c r="AE662" s="14">
        <f t="shared" si="204"/>
        <v>9.1333333333333329</v>
      </c>
      <c r="AF662" s="14">
        <f t="shared" si="205"/>
        <v>0</v>
      </c>
      <c r="AG662" s="14" t="e">
        <f t="shared" si="206"/>
        <v>#DIV/0!</v>
      </c>
      <c r="AH662" s="14" t="e">
        <f t="shared" si="207"/>
        <v>#DIV/0!</v>
      </c>
      <c r="AI662" s="14">
        <f t="shared" si="208"/>
        <v>5</v>
      </c>
      <c r="AJ662" s="1621"/>
    </row>
    <row r="663" spans="1:36" ht="15.75" customHeight="1">
      <c r="A663" s="1617">
        <v>17</v>
      </c>
      <c r="B663" s="1618" t="s">
        <v>742</v>
      </c>
      <c r="C663" s="1618" t="s">
        <v>66</v>
      </c>
      <c r="D663" s="1619">
        <v>10.667</v>
      </c>
      <c r="E663" s="1618">
        <v>324</v>
      </c>
      <c r="F663" s="1618">
        <f t="shared" si="201"/>
        <v>3456.1079999999997</v>
      </c>
      <c r="G663" s="1618"/>
      <c r="H663" s="1618"/>
      <c r="I663" s="1620">
        <v>44168</v>
      </c>
      <c r="J663" s="1620">
        <v>45657</v>
      </c>
      <c r="K663" s="1620"/>
      <c r="L663" s="1618">
        <v>1339</v>
      </c>
      <c r="M663" s="1620">
        <v>44167</v>
      </c>
      <c r="N663" s="1618">
        <v>20</v>
      </c>
      <c r="O663" s="1618">
        <v>150</v>
      </c>
      <c r="P663" s="1618">
        <v>100</v>
      </c>
      <c r="Q663" s="1618"/>
      <c r="R663" s="1618"/>
      <c r="S663" s="1618"/>
      <c r="T663" s="1618"/>
      <c r="U663" s="1618"/>
      <c r="V663" s="1618"/>
      <c r="W663" s="1618"/>
      <c r="X663" s="1618"/>
      <c r="Y663" s="1618"/>
      <c r="Z663" s="1618"/>
      <c r="AA663" s="1618"/>
      <c r="AB663" s="1618"/>
      <c r="AC663" s="1507">
        <f t="shared" si="202"/>
        <v>54</v>
      </c>
      <c r="AD663" s="1508">
        <f t="shared" si="203"/>
        <v>576.01800000000003</v>
      </c>
      <c r="AE663" s="14">
        <f t="shared" si="204"/>
        <v>21.333333333333332</v>
      </c>
      <c r="AF663" s="14">
        <f t="shared" si="205"/>
        <v>90</v>
      </c>
      <c r="AG663" s="14">
        <f t="shared" si="206"/>
        <v>0.6</v>
      </c>
      <c r="AH663" s="14">
        <f t="shared" si="207"/>
        <v>-20.733333333333331</v>
      </c>
      <c r="AI663" s="14">
        <f t="shared" si="208"/>
        <v>-1866</v>
      </c>
      <c r="AJ663" s="1621"/>
    </row>
    <row r="664" spans="1:36" ht="15.75" customHeight="1">
      <c r="A664" s="1617">
        <v>18</v>
      </c>
      <c r="B664" s="1618" t="s">
        <v>894</v>
      </c>
      <c r="C664" s="1618" t="s">
        <v>66</v>
      </c>
      <c r="D664" s="1619">
        <v>26.6676</v>
      </c>
      <c r="E664" s="1618">
        <v>28</v>
      </c>
      <c r="F664" s="1618">
        <f t="shared" si="201"/>
        <v>746.69280000000003</v>
      </c>
      <c r="G664" s="1618"/>
      <c r="H664" s="1618"/>
      <c r="I664" s="1620">
        <v>44168</v>
      </c>
      <c r="J664" s="1620">
        <v>45291</v>
      </c>
      <c r="K664" s="1620"/>
      <c r="L664" s="1618">
        <v>1339</v>
      </c>
      <c r="M664" s="1620">
        <v>44167</v>
      </c>
      <c r="N664" s="1618">
        <v>0</v>
      </c>
      <c r="O664" s="1618">
        <v>0</v>
      </c>
      <c r="P664" s="1618">
        <v>0</v>
      </c>
      <c r="Q664" s="1618"/>
      <c r="R664" s="1618"/>
      <c r="S664" s="1618"/>
      <c r="T664" s="1618"/>
      <c r="U664" s="1618"/>
      <c r="V664" s="1618"/>
      <c r="W664" s="1618"/>
      <c r="X664" s="1618"/>
      <c r="Y664" s="1618"/>
      <c r="Z664" s="1618"/>
      <c r="AA664" s="1618"/>
      <c r="AB664" s="1618"/>
      <c r="AC664" s="1507">
        <f t="shared" si="202"/>
        <v>28</v>
      </c>
      <c r="AD664" s="1508">
        <f t="shared" si="203"/>
        <v>746.69280000000003</v>
      </c>
      <c r="AE664" s="14">
        <f t="shared" si="204"/>
        <v>9.1333333333333329</v>
      </c>
      <c r="AF664" s="14">
        <f t="shared" si="205"/>
        <v>0</v>
      </c>
      <c r="AG664" s="14" t="e">
        <f t="shared" si="206"/>
        <v>#DIV/0!</v>
      </c>
      <c r="AH664" s="14" t="e">
        <f t="shared" si="207"/>
        <v>#DIV/0!</v>
      </c>
      <c r="AI664" s="14">
        <f t="shared" si="208"/>
        <v>28</v>
      </c>
      <c r="AJ664" s="1621"/>
    </row>
    <row r="665" spans="1:36" ht="15.75" customHeight="1">
      <c r="A665" s="1617">
        <v>19</v>
      </c>
      <c r="B665" s="1618" t="s">
        <v>144</v>
      </c>
      <c r="C665" s="1618" t="s">
        <v>66</v>
      </c>
      <c r="D665" s="1619">
        <v>26.6676</v>
      </c>
      <c r="E665" s="1618">
        <v>11</v>
      </c>
      <c r="F665" s="1618">
        <f t="shared" si="201"/>
        <v>293.34359999999998</v>
      </c>
      <c r="G665" s="1618"/>
      <c r="H665" s="1618"/>
      <c r="I665" s="1620">
        <v>44168</v>
      </c>
      <c r="J665" s="1620">
        <v>45291</v>
      </c>
      <c r="K665" s="1620"/>
      <c r="L665" s="1618">
        <v>1339</v>
      </c>
      <c r="M665" s="1620">
        <v>44167</v>
      </c>
      <c r="N665" s="1618">
        <v>0</v>
      </c>
      <c r="O665" s="1618">
        <v>0</v>
      </c>
      <c r="P665" s="1618">
        <v>0</v>
      </c>
      <c r="Q665" s="1618"/>
      <c r="R665" s="1618"/>
      <c r="S665" s="1618"/>
      <c r="T665" s="1618"/>
      <c r="U665" s="1618"/>
      <c r="V665" s="1618"/>
      <c r="W665" s="1618"/>
      <c r="X665" s="1618"/>
      <c r="Y665" s="1618"/>
      <c r="Z665" s="1618"/>
      <c r="AA665" s="1618"/>
      <c r="AB665" s="1618"/>
      <c r="AC665" s="1507">
        <f t="shared" si="202"/>
        <v>11</v>
      </c>
      <c r="AD665" s="1508">
        <f t="shared" si="203"/>
        <v>293.34359999999998</v>
      </c>
      <c r="AE665" s="14">
        <f t="shared" si="204"/>
        <v>9.1333333333333329</v>
      </c>
      <c r="AF665" s="14">
        <f t="shared" si="205"/>
        <v>0</v>
      </c>
      <c r="AG665" s="14" t="e">
        <f t="shared" si="206"/>
        <v>#DIV/0!</v>
      </c>
      <c r="AH665" s="14" t="e">
        <f t="shared" si="207"/>
        <v>#DIV/0!</v>
      </c>
      <c r="AI665" s="14">
        <f t="shared" si="208"/>
        <v>11</v>
      </c>
      <c r="AJ665" s="1621"/>
    </row>
    <row r="666" spans="1:36" ht="15.75" customHeight="1">
      <c r="A666" s="1617">
        <v>20</v>
      </c>
      <c r="B666" s="1618" t="s">
        <v>3078</v>
      </c>
      <c r="C666" s="1618" t="s">
        <v>66</v>
      </c>
      <c r="D666" s="1619">
        <v>14306.72</v>
      </c>
      <c r="E666" s="1618">
        <v>1</v>
      </c>
      <c r="F666" s="1618">
        <f t="shared" si="201"/>
        <v>14306.72</v>
      </c>
      <c r="G666" s="1618"/>
      <c r="H666" s="1618"/>
      <c r="I666" s="1620">
        <v>44286</v>
      </c>
      <c r="J666" s="1620">
        <v>46022</v>
      </c>
      <c r="K666" s="1620"/>
      <c r="L666" s="1618">
        <v>315</v>
      </c>
      <c r="M666" s="1620">
        <v>44281</v>
      </c>
      <c r="N666" s="1618">
        <v>0</v>
      </c>
      <c r="O666" s="1618">
        <v>0</v>
      </c>
      <c r="P666" s="1618"/>
      <c r="Q666" s="1618"/>
      <c r="R666" s="1618"/>
      <c r="S666" s="1618"/>
      <c r="T666" s="1618"/>
      <c r="U666" s="1618"/>
      <c r="V666" s="1618"/>
      <c r="W666" s="1618"/>
      <c r="X666" s="1618"/>
      <c r="Y666" s="1618"/>
      <c r="Z666" s="1618"/>
      <c r="AA666" s="1618"/>
      <c r="AB666" s="1618"/>
      <c r="AC666" s="1507">
        <f t="shared" si="202"/>
        <v>1</v>
      </c>
      <c r="AD666" s="1508">
        <f t="shared" si="203"/>
        <v>14306.72</v>
      </c>
      <c r="AE666" s="14">
        <f t="shared" si="204"/>
        <v>33.5</v>
      </c>
      <c r="AF666" s="14">
        <f t="shared" si="205"/>
        <v>0</v>
      </c>
      <c r="AG666" s="14" t="e">
        <f t="shared" si="206"/>
        <v>#DIV/0!</v>
      </c>
      <c r="AH666" s="14" t="e">
        <f t="shared" si="207"/>
        <v>#DIV/0!</v>
      </c>
      <c r="AI666" s="14">
        <f t="shared" si="208"/>
        <v>1</v>
      </c>
      <c r="AJ666" s="1621"/>
    </row>
    <row r="667" spans="1:36" ht="15.75" customHeight="1">
      <c r="A667" s="4882" t="s">
        <v>21</v>
      </c>
      <c r="B667" s="4882"/>
      <c r="C667" s="4882"/>
      <c r="D667" s="4882"/>
      <c r="E667" s="4882"/>
      <c r="F667" s="4882"/>
      <c r="G667" s="4882"/>
      <c r="H667" s="4882"/>
      <c r="I667" s="4882"/>
      <c r="J667" s="4882"/>
      <c r="K667" s="4882"/>
      <c r="L667" s="4882"/>
      <c r="M667" s="4882"/>
      <c r="N667" s="4882"/>
      <c r="O667" s="4882"/>
      <c r="P667" s="4882"/>
      <c r="Q667" s="4882"/>
      <c r="R667" s="4882"/>
      <c r="S667" s="4882"/>
      <c r="T667" s="4882"/>
      <c r="U667" s="4882"/>
      <c r="V667" s="4882"/>
      <c r="W667" s="4882"/>
      <c r="X667" s="4882"/>
      <c r="Y667" s="4882"/>
      <c r="Z667" s="4882"/>
      <c r="AA667" s="4882"/>
      <c r="AB667" s="4882"/>
      <c r="AC667" s="4882"/>
      <c r="AD667" s="4882"/>
      <c r="AE667" s="4882"/>
      <c r="AF667" s="4882"/>
      <c r="AG667" s="4882"/>
      <c r="AH667" s="4882"/>
      <c r="AI667" s="4882"/>
      <c r="AJ667" s="4882"/>
    </row>
    <row r="668" spans="1:36" ht="15.75" customHeight="1">
      <c r="A668" s="4912" t="s">
        <v>10692</v>
      </c>
      <c r="B668" s="4912"/>
      <c r="C668" s="4912"/>
      <c r="D668" s="4912"/>
      <c r="E668" s="4912"/>
      <c r="F668" s="4912"/>
      <c r="G668" s="4912"/>
      <c r="H668" s="4912"/>
      <c r="I668" s="4912"/>
      <c r="J668" s="4912"/>
      <c r="K668" s="4912"/>
      <c r="L668" s="4912"/>
      <c r="M668" s="4912"/>
      <c r="N668" s="4912"/>
      <c r="O668" s="4912"/>
      <c r="P668" s="4912"/>
      <c r="Q668" s="4912"/>
      <c r="R668" s="4912"/>
      <c r="S668" s="4912"/>
      <c r="T668" s="4912"/>
      <c r="U668" s="4912"/>
      <c r="V668" s="4912"/>
      <c r="W668" s="4912"/>
      <c r="X668" s="4912"/>
      <c r="Y668" s="4912"/>
      <c r="Z668" s="4912"/>
      <c r="AA668" s="4912"/>
      <c r="AB668" s="4912"/>
      <c r="AC668" s="4912"/>
      <c r="AD668" s="4912"/>
      <c r="AE668" s="4912"/>
      <c r="AF668" s="4912"/>
      <c r="AG668" s="4912"/>
      <c r="AH668" s="4912"/>
      <c r="AI668" s="4912"/>
      <c r="AJ668" s="4912"/>
    </row>
    <row r="669" spans="1:36" ht="15.75" customHeight="1">
      <c r="A669" s="1617">
        <v>1</v>
      </c>
      <c r="B669" s="1618" t="s">
        <v>3079</v>
      </c>
      <c r="C669" s="1618" t="s">
        <v>66</v>
      </c>
      <c r="D669" s="1619">
        <v>315.82400000000001</v>
      </c>
      <c r="E669" s="1618">
        <v>10</v>
      </c>
      <c r="F669" s="1618">
        <f t="shared" ref="F669:F688" si="209">D669*E669</f>
        <v>3158.2400000000002</v>
      </c>
      <c r="G669" s="1618"/>
      <c r="H669" s="1618"/>
      <c r="I669" s="1620">
        <v>44862</v>
      </c>
      <c r="J669" s="1620">
        <v>45230</v>
      </c>
      <c r="K669" s="1620"/>
      <c r="L669" s="1618">
        <v>1398</v>
      </c>
      <c r="M669" s="1620">
        <v>44491</v>
      </c>
      <c r="N669" s="1618">
        <v>0</v>
      </c>
      <c r="O669" s="1618">
        <v>0</v>
      </c>
      <c r="P669" s="1618">
        <v>0</v>
      </c>
      <c r="Q669" s="1618"/>
      <c r="R669" s="1618"/>
      <c r="S669" s="1618"/>
      <c r="T669" s="1618"/>
      <c r="U669" s="1618"/>
      <c r="V669" s="1618"/>
      <c r="W669" s="1618"/>
      <c r="X669" s="1618"/>
      <c r="Y669" s="1618"/>
      <c r="Z669" s="1618"/>
      <c r="AA669" s="1618"/>
      <c r="AB669" s="1618"/>
      <c r="AC669" s="1507">
        <f t="shared" ref="AC669:AC699" si="210">E669+G669-N669-O669-AA669-P669-Q669-R669-S669-T669-U669-V669-W669-X669-Y669</f>
        <v>10</v>
      </c>
      <c r="AD669" s="1508">
        <f t="shared" ref="AD669:AD699" si="211">D669*AC669</f>
        <v>3158.2400000000002</v>
      </c>
      <c r="AE669" s="14">
        <f t="shared" ref="AE669:AE699" si="212">(J669-"01.04.2023")/30</f>
        <v>7.1</v>
      </c>
      <c r="AF669" s="14">
        <f t="shared" ref="AF669:AF699" si="213">(N669+O669+P669+Q669+R669+S669+T669+U669+V669+W669+X669+Y669)/3</f>
        <v>0</v>
      </c>
      <c r="AG669" s="14" t="e">
        <f t="shared" ref="AG669:AG699" si="214">AC669/AF669</f>
        <v>#DIV/0!</v>
      </c>
      <c r="AH669" s="14" t="e">
        <f t="shared" ref="AH669:AH699" si="215">AG669-AE669</f>
        <v>#DIV/0!</v>
      </c>
      <c r="AI669" s="14">
        <f t="shared" ref="AI669:AI699" si="216">AC669-(AE669*AF669)</f>
        <v>10</v>
      </c>
      <c r="AJ669" s="1621"/>
    </row>
    <row r="670" spans="1:36" ht="15.75" customHeight="1">
      <c r="A670" s="1617">
        <v>2</v>
      </c>
      <c r="B670" s="1618" t="s">
        <v>3080</v>
      </c>
      <c r="C670" s="1618" t="s">
        <v>66</v>
      </c>
      <c r="D670" s="1619">
        <v>24.958570000000002</v>
      </c>
      <c r="E670" s="1618">
        <v>19552</v>
      </c>
      <c r="F670" s="1618">
        <f t="shared" si="209"/>
        <v>487989.96064</v>
      </c>
      <c r="G670" s="1618"/>
      <c r="H670" s="1618"/>
      <c r="I670" s="1620">
        <v>44497</v>
      </c>
      <c r="J670" s="1620">
        <v>46022</v>
      </c>
      <c r="K670" s="1620"/>
      <c r="L670" s="1618">
        <v>1398</v>
      </c>
      <c r="M670" s="1620">
        <v>44491</v>
      </c>
      <c r="N670" s="1618">
        <v>185</v>
      </c>
      <c r="O670" s="1618">
        <v>0</v>
      </c>
      <c r="P670" s="1618">
        <v>236</v>
      </c>
      <c r="Q670" s="1618"/>
      <c r="R670" s="1618"/>
      <c r="S670" s="1618"/>
      <c r="T670" s="1618"/>
      <c r="U670" s="1618"/>
      <c r="V670" s="1618"/>
      <c r="W670" s="1618"/>
      <c r="X670" s="1618"/>
      <c r="Y670" s="1618"/>
      <c r="Z670" s="1618"/>
      <c r="AA670" s="1618"/>
      <c r="AB670" s="1618"/>
      <c r="AC670" s="1507">
        <f t="shared" si="210"/>
        <v>19131</v>
      </c>
      <c r="AD670" s="1508">
        <f t="shared" si="211"/>
        <v>477482.40267000004</v>
      </c>
      <c r="AE670" s="14">
        <f t="shared" si="212"/>
        <v>33.5</v>
      </c>
      <c r="AF670" s="14">
        <f t="shared" si="213"/>
        <v>140.33333333333334</v>
      </c>
      <c r="AG670" s="14">
        <f t="shared" si="214"/>
        <v>136.32541567695961</v>
      </c>
      <c r="AH670" s="14">
        <f t="shared" si="215"/>
        <v>102.82541567695961</v>
      </c>
      <c r="AI670" s="14">
        <f t="shared" si="216"/>
        <v>14429.833333333332</v>
      </c>
      <c r="AJ670" s="1621"/>
    </row>
    <row r="671" spans="1:36" ht="15.75" customHeight="1">
      <c r="A671" s="1617">
        <v>3</v>
      </c>
      <c r="B671" s="1618" t="s">
        <v>3081</v>
      </c>
      <c r="C671" s="1618" t="s">
        <v>176</v>
      </c>
      <c r="D671" s="1619">
        <v>337.85876999999999</v>
      </c>
      <c r="E671" s="1618">
        <v>2500</v>
      </c>
      <c r="F671" s="1618">
        <f t="shared" si="209"/>
        <v>844646.92499999993</v>
      </c>
      <c r="G671" s="1618"/>
      <c r="H671" s="1618"/>
      <c r="I671" s="1620">
        <v>44497</v>
      </c>
      <c r="J671" s="1620">
        <v>45291</v>
      </c>
      <c r="K671" s="1620"/>
      <c r="L671" s="1618">
        <v>1398</v>
      </c>
      <c r="M671" s="1620">
        <v>44491</v>
      </c>
      <c r="N671" s="1618">
        <v>0</v>
      </c>
      <c r="O671" s="1618">
        <v>0</v>
      </c>
      <c r="P671" s="1618">
        <v>0</v>
      </c>
      <c r="Q671" s="1618"/>
      <c r="R671" s="1618"/>
      <c r="S671" s="1618"/>
      <c r="T671" s="1618"/>
      <c r="U671" s="1618"/>
      <c r="V671" s="1618"/>
      <c r="W671" s="1618"/>
      <c r="X671" s="1618"/>
      <c r="Y671" s="1618"/>
      <c r="Z671" s="1618"/>
      <c r="AA671" s="1618"/>
      <c r="AB671" s="1618"/>
      <c r="AC671" s="1507">
        <f t="shared" si="210"/>
        <v>2500</v>
      </c>
      <c r="AD671" s="1508">
        <f t="shared" si="211"/>
        <v>844646.92499999993</v>
      </c>
      <c r="AE671" s="14">
        <f t="shared" si="212"/>
        <v>9.1333333333333329</v>
      </c>
      <c r="AF671" s="14">
        <f t="shared" si="213"/>
        <v>0</v>
      </c>
      <c r="AG671" s="14" t="e">
        <f t="shared" si="214"/>
        <v>#DIV/0!</v>
      </c>
      <c r="AH671" s="14" t="e">
        <f t="shared" si="215"/>
        <v>#DIV/0!</v>
      </c>
      <c r="AI671" s="14">
        <f t="shared" si="216"/>
        <v>2500</v>
      </c>
      <c r="AJ671" s="1621"/>
    </row>
    <row r="672" spans="1:36" ht="15.75" customHeight="1">
      <c r="A672" s="1617">
        <v>4</v>
      </c>
      <c r="B672" s="1618" t="s">
        <v>3082</v>
      </c>
      <c r="C672" s="1618" t="s">
        <v>66</v>
      </c>
      <c r="D672" s="1619">
        <v>30.603149999999999</v>
      </c>
      <c r="E672" s="1618">
        <v>60000</v>
      </c>
      <c r="F672" s="1618">
        <f t="shared" si="209"/>
        <v>1836189</v>
      </c>
      <c r="G672" s="1618"/>
      <c r="H672" s="1618"/>
      <c r="I672" s="1620">
        <v>44497</v>
      </c>
      <c r="J672" s="1620">
        <v>45930</v>
      </c>
      <c r="K672" s="1620"/>
      <c r="L672" s="1618">
        <v>1398</v>
      </c>
      <c r="M672" s="1620">
        <v>44491</v>
      </c>
      <c r="N672" s="1618">
        <v>0</v>
      </c>
      <c r="O672" s="1618">
        <v>0</v>
      </c>
      <c r="P672" s="1618">
        <v>0</v>
      </c>
      <c r="Q672" s="1618"/>
      <c r="R672" s="1618"/>
      <c r="S672" s="1618"/>
      <c r="T672" s="1618"/>
      <c r="U672" s="1618"/>
      <c r="V672" s="1618"/>
      <c r="W672" s="1618"/>
      <c r="X672" s="1618"/>
      <c r="Y672" s="1618"/>
      <c r="Z672" s="1618"/>
      <c r="AA672" s="1618"/>
      <c r="AB672" s="1618"/>
      <c r="AC672" s="1507">
        <f t="shared" si="210"/>
        <v>60000</v>
      </c>
      <c r="AD672" s="1508">
        <f t="shared" si="211"/>
        <v>1836189</v>
      </c>
      <c r="AE672" s="14">
        <f t="shared" si="212"/>
        <v>30.433333333333334</v>
      </c>
      <c r="AF672" s="14">
        <f t="shared" si="213"/>
        <v>0</v>
      </c>
      <c r="AG672" s="14" t="e">
        <f t="shared" si="214"/>
        <v>#DIV/0!</v>
      </c>
      <c r="AH672" s="14" t="e">
        <f t="shared" si="215"/>
        <v>#DIV/0!</v>
      </c>
      <c r="AI672" s="14">
        <f t="shared" si="216"/>
        <v>60000</v>
      </c>
      <c r="AJ672" s="1621"/>
    </row>
    <row r="673" spans="1:36" ht="15.75" customHeight="1">
      <c r="A673" s="1617">
        <v>5</v>
      </c>
      <c r="B673" s="1618" t="s">
        <v>3083</v>
      </c>
      <c r="C673" s="1618" t="s">
        <v>176</v>
      </c>
      <c r="D673" s="1619">
        <v>308.47975000000002</v>
      </c>
      <c r="E673" s="1618">
        <v>200</v>
      </c>
      <c r="F673" s="1618">
        <f t="shared" si="209"/>
        <v>61695.950000000004</v>
      </c>
      <c r="G673" s="1618"/>
      <c r="H673" s="1618"/>
      <c r="I673" s="1620">
        <v>44497</v>
      </c>
      <c r="J673" s="1620">
        <v>45930</v>
      </c>
      <c r="K673" s="1620"/>
      <c r="L673" s="1618">
        <v>1398</v>
      </c>
      <c r="M673" s="1620">
        <v>44491</v>
      </c>
      <c r="N673" s="1618">
        <v>0</v>
      </c>
      <c r="O673" s="1618">
        <v>0</v>
      </c>
      <c r="P673" s="1618">
        <v>0</v>
      </c>
      <c r="Q673" s="1618"/>
      <c r="R673" s="1618"/>
      <c r="S673" s="1618"/>
      <c r="T673" s="1618"/>
      <c r="U673" s="1618"/>
      <c r="V673" s="1618"/>
      <c r="W673" s="1618"/>
      <c r="X673" s="1618"/>
      <c r="Y673" s="1618"/>
      <c r="Z673" s="1618"/>
      <c r="AA673" s="1618"/>
      <c r="AB673" s="1618"/>
      <c r="AC673" s="1507">
        <f t="shared" si="210"/>
        <v>200</v>
      </c>
      <c r="AD673" s="1508">
        <f t="shared" si="211"/>
        <v>61695.950000000004</v>
      </c>
      <c r="AE673" s="14">
        <f t="shared" si="212"/>
        <v>30.433333333333334</v>
      </c>
      <c r="AF673" s="14">
        <f t="shared" si="213"/>
        <v>0</v>
      </c>
      <c r="AG673" s="14" t="e">
        <f t="shared" si="214"/>
        <v>#DIV/0!</v>
      </c>
      <c r="AH673" s="14" t="e">
        <f t="shared" si="215"/>
        <v>#DIV/0!</v>
      </c>
      <c r="AI673" s="14">
        <f t="shared" si="216"/>
        <v>200</v>
      </c>
      <c r="AJ673" s="1621"/>
    </row>
    <row r="674" spans="1:36" ht="15.75" customHeight="1">
      <c r="A674" s="1617">
        <v>6</v>
      </c>
      <c r="B674" s="1618" t="s">
        <v>3084</v>
      </c>
      <c r="C674" s="1618" t="s">
        <v>176</v>
      </c>
      <c r="D674" s="1619">
        <v>308.47975000000002</v>
      </c>
      <c r="E674" s="1618">
        <v>400</v>
      </c>
      <c r="F674" s="1618">
        <f t="shared" si="209"/>
        <v>123391.90000000001</v>
      </c>
      <c r="G674" s="1618"/>
      <c r="H674" s="1618"/>
      <c r="I674" s="1620">
        <v>44497</v>
      </c>
      <c r="J674" s="1620">
        <v>45930</v>
      </c>
      <c r="K674" s="1620"/>
      <c r="L674" s="1618">
        <v>1398</v>
      </c>
      <c r="M674" s="1620">
        <v>44491</v>
      </c>
      <c r="N674" s="1618">
        <v>0</v>
      </c>
      <c r="O674" s="1618">
        <v>0</v>
      </c>
      <c r="P674" s="1618">
        <v>0</v>
      </c>
      <c r="Q674" s="1618"/>
      <c r="R674" s="1618"/>
      <c r="S674" s="1618"/>
      <c r="T674" s="1618"/>
      <c r="U674" s="1618"/>
      <c r="V674" s="1618"/>
      <c r="W674" s="1618"/>
      <c r="X674" s="1618"/>
      <c r="Y674" s="1618"/>
      <c r="Z674" s="1618"/>
      <c r="AA674" s="1618"/>
      <c r="AB674" s="1618"/>
      <c r="AC674" s="1507">
        <f t="shared" si="210"/>
        <v>400</v>
      </c>
      <c r="AD674" s="1508">
        <f t="shared" si="211"/>
        <v>123391.90000000001</v>
      </c>
      <c r="AE674" s="14">
        <f t="shared" si="212"/>
        <v>30.433333333333334</v>
      </c>
      <c r="AF674" s="14">
        <f t="shared" si="213"/>
        <v>0</v>
      </c>
      <c r="AG674" s="14" t="e">
        <f t="shared" si="214"/>
        <v>#DIV/0!</v>
      </c>
      <c r="AH674" s="14" t="e">
        <f t="shared" si="215"/>
        <v>#DIV/0!</v>
      </c>
      <c r="AI674" s="14">
        <f t="shared" si="216"/>
        <v>400</v>
      </c>
      <c r="AJ674" s="1621"/>
    </row>
    <row r="675" spans="1:36" ht="15.75" customHeight="1">
      <c r="A675" s="1617">
        <v>7</v>
      </c>
      <c r="B675" s="1618" t="s">
        <v>3085</v>
      </c>
      <c r="C675" s="1618" t="s">
        <v>66</v>
      </c>
      <c r="D675" s="1619">
        <v>734.47</v>
      </c>
      <c r="E675" s="1618">
        <v>1</v>
      </c>
      <c r="F675" s="1618">
        <f t="shared" si="209"/>
        <v>734.47</v>
      </c>
      <c r="G675" s="1618"/>
      <c r="H675" s="1618"/>
      <c r="I675" s="1620">
        <v>44497</v>
      </c>
      <c r="J675" s="1620">
        <v>46022</v>
      </c>
      <c r="K675" s="1620"/>
      <c r="L675" s="1618">
        <v>1398</v>
      </c>
      <c r="M675" s="1620">
        <v>44491</v>
      </c>
      <c r="N675" s="1618">
        <v>0</v>
      </c>
      <c r="O675" s="1618">
        <v>0</v>
      </c>
      <c r="P675" s="1618">
        <v>0</v>
      </c>
      <c r="Q675" s="1618"/>
      <c r="R675" s="1618"/>
      <c r="S675" s="1618"/>
      <c r="T675" s="1618"/>
      <c r="U675" s="1618"/>
      <c r="V675" s="1618"/>
      <c r="W675" s="1618"/>
      <c r="X675" s="1618"/>
      <c r="Y675" s="1618"/>
      <c r="Z675" s="1618"/>
      <c r="AA675" s="1618"/>
      <c r="AB675" s="1618"/>
      <c r="AC675" s="1507">
        <f t="shared" si="210"/>
        <v>1</v>
      </c>
      <c r="AD675" s="1508">
        <f t="shared" si="211"/>
        <v>734.47</v>
      </c>
      <c r="AE675" s="14">
        <f t="shared" si="212"/>
        <v>33.5</v>
      </c>
      <c r="AF675" s="14">
        <f t="shared" si="213"/>
        <v>0</v>
      </c>
      <c r="AG675" s="14" t="e">
        <f t="shared" si="214"/>
        <v>#DIV/0!</v>
      </c>
      <c r="AH675" s="14" t="e">
        <f t="shared" si="215"/>
        <v>#DIV/0!</v>
      </c>
      <c r="AI675" s="14">
        <f t="shared" si="216"/>
        <v>1</v>
      </c>
      <c r="AJ675" s="1621"/>
    </row>
    <row r="676" spans="1:36" ht="15.75" customHeight="1">
      <c r="A676" s="1617">
        <v>8</v>
      </c>
      <c r="B676" s="1618" t="s">
        <v>3086</v>
      </c>
      <c r="C676" s="1618" t="s">
        <v>66</v>
      </c>
      <c r="D676" s="1619">
        <v>543.51800000000003</v>
      </c>
      <c r="E676" s="1618">
        <v>5</v>
      </c>
      <c r="F676" s="1618">
        <f t="shared" si="209"/>
        <v>2717.59</v>
      </c>
      <c r="G676" s="1618"/>
      <c r="H676" s="1618"/>
      <c r="I676" s="1620">
        <v>44497</v>
      </c>
      <c r="J676" s="1620">
        <v>44988</v>
      </c>
      <c r="K676" s="1620"/>
      <c r="L676" s="1618">
        <v>1398</v>
      </c>
      <c r="M676" s="1620">
        <v>44491</v>
      </c>
      <c r="N676" s="1618">
        <v>0</v>
      </c>
      <c r="O676" s="1618">
        <v>0</v>
      </c>
      <c r="P676" s="1618">
        <v>0</v>
      </c>
      <c r="Q676" s="1618"/>
      <c r="R676" s="1618"/>
      <c r="S676" s="1618"/>
      <c r="T676" s="1618"/>
      <c r="U676" s="1618"/>
      <c r="V676" s="1618"/>
      <c r="W676" s="1618"/>
      <c r="X676" s="1618"/>
      <c r="Y676" s="1618"/>
      <c r="Z676" s="1618"/>
      <c r="AA676" s="1618"/>
      <c r="AB676" s="1618"/>
      <c r="AC676" s="1507">
        <f t="shared" si="210"/>
        <v>5</v>
      </c>
      <c r="AD676" s="1508">
        <f t="shared" si="211"/>
        <v>2717.59</v>
      </c>
      <c r="AE676" s="14">
        <f t="shared" si="212"/>
        <v>-0.96666666666666667</v>
      </c>
      <c r="AF676" s="14">
        <f t="shared" si="213"/>
        <v>0</v>
      </c>
      <c r="AG676" s="14" t="e">
        <f t="shared" si="214"/>
        <v>#DIV/0!</v>
      </c>
      <c r="AH676" s="14" t="e">
        <f t="shared" si="215"/>
        <v>#DIV/0!</v>
      </c>
      <c r="AI676" s="14">
        <f t="shared" si="216"/>
        <v>5</v>
      </c>
      <c r="AJ676" s="1621"/>
    </row>
    <row r="677" spans="1:36" ht="15.75" customHeight="1">
      <c r="A677" s="1617">
        <v>9</v>
      </c>
      <c r="B677" s="1618" t="s">
        <v>3087</v>
      </c>
      <c r="C677" s="1618" t="s">
        <v>66</v>
      </c>
      <c r="D677" s="1619">
        <v>734.47</v>
      </c>
      <c r="E677" s="1618">
        <v>1</v>
      </c>
      <c r="F677" s="1618">
        <f t="shared" si="209"/>
        <v>734.47</v>
      </c>
      <c r="G677" s="1618"/>
      <c r="H677" s="1618"/>
      <c r="I677" s="1620">
        <v>44497</v>
      </c>
      <c r="J677" s="1620">
        <v>46022</v>
      </c>
      <c r="K677" s="1620"/>
      <c r="L677" s="1618">
        <v>1398</v>
      </c>
      <c r="M677" s="1620">
        <v>44491</v>
      </c>
      <c r="N677" s="1618">
        <v>0</v>
      </c>
      <c r="O677" s="1618">
        <v>0</v>
      </c>
      <c r="P677" s="1618">
        <v>0</v>
      </c>
      <c r="Q677" s="1618"/>
      <c r="R677" s="1618"/>
      <c r="S677" s="1618"/>
      <c r="T677" s="1618"/>
      <c r="U677" s="1618"/>
      <c r="V677" s="1618"/>
      <c r="W677" s="1618"/>
      <c r="X677" s="1618"/>
      <c r="Y677" s="1618"/>
      <c r="Z677" s="1618"/>
      <c r="AA677" s="1618"/>
      <c r="AB677" s="1618"/>
      <c r="AC677" s="1507">
        <f t="shared" si="210"/>
        <v>1</v>
      </c>
      <c r="AD677" s="1508">
        <f t="shared" si="211"/>
        <v>734.47</v>
      </c>
      <c r="AE677" s="14">
        <f t="shared" si="212"/>
        <v>33.5</v>
      </c>
      <c r="AF677" s="14">
        <f t="shared" si="213"/>
        <v>0</v>
      </c>
      <c r="AG677" s="14" t="e">
        <f t="shared" si="214"/>
        <v>#DIV/0!</v>
      </c>
      <c r="AH677" s="14" t="e">
        <f t="shared" si="215"/>
        <v>#DIV/0!</v>
      </c>
      <c r="AI677" s="14">
        <f t="shared" si="216"/>
        <v>1</v>
      </c>
      <c r="AJ677" s="1621"/>
    </row>
    <row r="678" spans="1:36" ht="15.75" customHeight="1">
      <c r="A678" s="1617">
        <v>10</v>
      </c>
      <c r="B678" s="1618" t="s">
        <v>3088</v>
      </c>
      <c r="C678" s="1618" t="s">
        <v>66</v>
      </c>
      <c r="D678" s="1619">
        <v>144799.07</v>
      </c>
      <c r="E678" s="1618">
        <v>1</v>
      </c>
      <c r="F678" s="1618">
        <f t="shared" si="209"/>
        <v>144799.07</v>
      </c>
      <c r="G678" s="1618"/>
      <c r="H678" s="1618"/>
      <c r="I678" s="1620">
        <v>44497</v>
      </c>
      <c r="J678" s="1620">
        <v>46022</v>
      </c>
      <c r="K678" s="1620"/>
      <c r="L678" s="1618">
        <v>1398</v>
      </c>
      <c r="M678" s="1620">
        <v>44491</v>
      </c>
      <c r="N678" s="1618">
        <v>0</v>
      </c>
      <c r="O678" s="1618">
        <v>0</v>
      </c>
      <c r="P678" s="1618">
        <v>0</v>
      </c>
      <c r="Q678" s="1618"/>
      <c r="R678" s="1618"/>
      <c r="S678" s="1618"/>
      <c r="T678" s="1618"/>
      <c r="U678" s="1618"/>
      <c r="V678" s="1618"/>
      <c r="W678" s="1618"/>
      <c r="X678" s="1618"/>
      <c r="Y678" s="1618"/>
      <c r="Z678" s="1618"/>
      <c r="AA678" s="1618"/>
      <c r="AB678" s="1618"/>
      <c r="AC678" s="1507">
        <f t="shared" si="210"/>
        <v>1</v>
      </c>
      <c r="AD678" s="1508">
        <f t="shared" si="211"/>
        <v>144799.07</v>
      </c>
      <c r="AE678" s="14">
        <f t="shared" si="212"/>
        <v>33.5</v>
      </c>
      <c r="AF678" s="14">
        <f t="shared" si="213"/>
        <v>0</v>
      </c>
      <c r="AG678" s="14" t="e">
        <f t="shared" si="214"/>
        <v>#DIV/0!</v>
      </c>
      <c r="AH678" s="14" t="e">
        <f t="shared" si="215"/>
        <v>#DIV/0!</v>
      </c>
      <c r="AI678" s="14">
        <f t="shared" si="216"/>
        <v>1</v>
      </c>
      <c r="AJ678" s="1621"/>
    </row>
    <row r="679" spans="1:36" ht="15.75" customHeight="1">
      <c r="A679" s="1617">
        <v>11</v>
      </c>
      <c r="B679" s="1623" t="s">
        <v>7352</v>
      </c>
      <c r="C679" s="1618" t="s">
        <v>66</v>
      </c>
      <c r="D679" s="1619">
        <v>279549.57</v>
      </c>
      <c r="E679" s="1618">
        <v>1</v>
      </c>
      <c r="F679" s="1618">
        <f t="shared" si="209"/>
        <v>279549.57</v>
      </c>
      <c r="G679" s="1618"/>
      <c r="H679" s="1618"/>
      <c r="I679" s="1620">
        <v>44497</v>
      </c>
      <c r="J679" s="1620">
        <v>46022</v>
      </c>
      <c r="K679" s="1620"/>
      <c r="L679" s="1618">
        <v>1398</v>
      </c>
      <c r="M679" s="1620">
        <v>44491</v>
      </c>
      <c r="N679" s="1618">
        <v>0</v>
      </c>
      <c r="O679" s="1618">
        <v>0</v>
      </c>
      <c r="P679" s="1618">
        <v>0</v>
      </c>
      <c r="Q679" s="1618"/>
      <c r="R679" s="1618"/>
      <c r="S679" s="1618"/>
      <c r="T679" s="1618"/>
      <c r="U679" s="1618"/>
      <c r="V679" s="1618"/>
      <c r="W679" s="1618"/>
      <c r="X679" s="1618"/>
      <c r="Y679" s="1618"/>
      <c r="Z679" s="1618"/>
      <c r="AA679" s="1618"/>
      <c r="AB679" s="1618"/>
      <c r="AC679" s="1507">
        <f t="shared" si="210"/>
        <v>1</v>
      </c>
      <c r="AD679" s="1508">
        <f t="shared" si="211"/>
        <v>279549.57</v>
      </c>
      <c r="AE679" s="14">
        <f t="shared" si="212"/>
        <v>33.5</v>
      </c>
      <c r="AF679" s="14">
        <f t="shared" si="213"/>
        <v>0</v>
      </c>
      <c r="AG679" s="14" t="e">
        <f t="shared" si="214"/>
        <v>#DIV/0!</v>
      </c>
      <c r="AH679" s="14" t="e">
        <f t="shared" si="215"/>
        <v>#DIV/0!</v>
      </c>
      <c r="AI679" s="14">
        <f t="shared" si="216"/>
        <v>1</v>
      </c>
      <c r="AJ679" s="1621"/>
    </row>
    <row r="680" spans="1:36" ht="15.75" customHeight="1">
      <c r="A680" s="1617">
        <v>12</v>
      </c>
      <c r="B680" s="1618" t="s">
        <v>7353</v>
      </c>
      <c r="C680" s="1618" t="s">
        <v>66</v>
      </c>
      <c r="D680" s="1619">
        <v>17885.84333</v>
      </c>
      <c r="E680" s="1618">
        <v>3</v>
      </c>
      <c r="F680" s="1618">
        <f t="shared" si="209"/>
        <v>53657.529989999995</v>
      </c>
      <c r="G680" s="1618"/>
      <c r="H680" s="1618"/>
      <c r="I680" s="1620">
        <v>44497</v>
      </c>
      <c r="J680" s="1620">
        <v>46022</v>
      </c>
      <c r="K680" s="1620"/>
      <c r="L680" s="1618">
        <v>1398</v>
      </c>
      <c r="M680" s="1620">
        <v>44491</v>
      </c>
      <c r="N680" s="1618">
        <v>0</v>
      </c>
      <c r="O680" s="1618">
        <v>0</v>
      </c>
      <c r="P680" s="1618">
        <v>0</v>
      </c>
      <c r="Q680" s="1618"/>
      <c r="R680" s="1618"/>
      <c r="S680" s="1618"/>
      <c r="T680" s="1618"/>
      <c r="U680" s="1618"/>
      <c r="V680" s="1618"/>
      <c r="W680" s="1618"/>
      <c r="X680" s="1618"/>
      <c r="Y680" s="1618"/>
      <c r="Z680" s="1618"/>
      <c r="AA680" s="1618"/>
      <c r="AB680" s="1618"/>
      <c r="AC680" s="1507">
        <f t="shared" si="210"/>
        <v>3</v>
      </c>
      <c r="AD680" s="1508">
        <f t="shared" si="211"/>
        <v>53657.529989999995</v>
      </c>
      <c r="AE680" s="14">
        <f t="shared" si="212"/>
        <v>33.5</v>
      </c>
      <c r="AF680" s="14">
        <f t="shared" si="213"/>
        <v>0</v>
      </c>
      <c r="AG680" s="14" t="e">
        <f t="shared" si="214"/>
        <v>#DIV/0!</v>
      </c>
      <c r="AH680" s="14" t="e">
        <f t="shared" si="215"/>
        <v>#DIV/0!</v>
      </c>
      <c r="AI680" s="14">
        <f t="shared" si="216"/>
        <v>3</v>
      </c>
      <c r="AJ680" s="1621"/>
    </row>
    <row r="681" spans="1:36" ht="15.75" customHeight="1">
      <c r="A681" s="1617">
        <v>13</v>
      </c>
      <c r="B681" s="1618" t="s">
        <v>3089</v>
      </c>
      <c r="C681" s="1618" t="s">
        <v>66</v>
      </c>
      <c r="D681" s="1619">
        <v>4.4945700000000004</v>
      </c>
      <c r="E681" s="1618">
        <v>6900</v>
      </c>
      <c r="F681" s="1618">
        <f t="shared" si="209"/>
        <v>31012.533000000003</v>
      </c>
      <c r="G681" s="1618"/>
      <c r="H681" s="1618"/>
      <c r="I681" s="1620">
        <v>44498</v>
      </c>
      <c r="J681" s="1620">
        <v>45901</v>
      </c>
      <c r="K681" s="1620"/>
      <c r="L681" s="1618">
        <v>1399</v>
      </c>
      <c r="M681" s="1620">
        <v>44491</v>
      </c>
      <c r="N681" s="1618">
        <v>0</v>
      </c>
      <c r="O681" s="1618">
        <v>0</v>
      </c>
      <c r="P681" s="1618">
        <v>0</v>
      </c>
      <c r="Q681" s="1618"/>
      <c r="R681" s="1618"/>
      <c r="S681" s="1618"/>
      <c r="T681" s="1618"/>
      <c r="U681" s="1618"/>
      <c r="V681" s="1618"/>
      <c r="W681" s="1618"/>
      <c r="X681" s="1618"/>
      <c r="Y681" s="1618"/>
      <c r="Z681" s="1618"/>
      <c r="AA681" s="1618"/>
      <c r="AB681" s="1618"/>
      <c r="AC681" s="1507">
        <f t="shared" si="210"/>
        <v>6900</v>
      </c>
      <c r="AD681" s="1508">
        <f t="shared" si="211"/>
        <v>31012.533000000003</v>
      </c>
      <c r="AE681" s="14">
        <f t="shared" si="212"/>
        <v>29.466666666666665</v>
      </c>
      <c r="AF681" s="14">
        <f t="shared" si="213"/>
        <v>0</v>
      </c>
      <c r="AG681" s="14" t="e">
        <f t="shared" si="214"/>
        <v>#DIV/0!</v>
      </c>
      <c r="AH681" s="14" t="e">
        <f t="shared" si="215"/>
        <v>#DIV/0!</v>
      </c>
      <c r="AI681" s="14">
        <f t="shared" si="216"/>
        <v>6900</v>
      </c>
      <c r="AJ681" s="1621"/>
    </row>
    <row r="682" spans="1:36" ht="15.75" customHeight="1">
      <c r="A682" s="1617">
        <v>14</v>
      </c>
      <c r="B682" s="1618" t="s">
        <v>3090</v>
      </c>
      <c r="C682" s="1618" t="s">
        <v>66</v>
      </c>
      <c r="D682" s="1619">
        <v>1.26546</v>
      </c>
      <c r="E682" s="1618">
        <v>3600</v>
      </c>
      <c r="F682" s="1618">
        <f t="shared" si="209"/>
        <v>4555.6559999999999</v>
      </c>
      <c r="G682" s="1618"/>
      <c r="H682" s="1618"/>
      <c r="I682" s="1620">
        <v>44498</v>
      </c>
      <c r="J682" s="1620">
        <v>45901</v>
      </c>
      <c r="K682" s="1620"/>
      <c r="L682" s="1618">
        <v>1399</v>
      </c>
      <c r="M682" s="1620">
        <v>44498</v>
      </c>
      <c r="N682" s="1618">
        <v>0</v>
      </c>
      <c r="O682" s="1618">
        <v>0</v>
      </c>
      <c r="P682" s="1618">
        <v>0</v>
      </c>
      <c r="Q682" s="1618"/>
      <c r="R682" s="1618"/>
      <c r="S682" s="1618"/>
      <c r="T682" s="1618"/>
      <c r="U682" s="1618"/>
      <c r="V682" s="1618"/>
      <c r="W682" s="1618"/>
      <c r="X682" s="1618"/>
      <c r="Y682" s="1618"/>
      <c r="Z682" s="1618"/>
      <c r="AA682" s="1618"/>
      <c r="AB682" s="1618"/>
      <c r="AC682" s="1507">
        <f t="shared" si="210"/>
        <v>3600</v>
      </c>
      <c r="AD682" s="1508">
        <f t="shared" si="211"/>
        <v>4555.6559999999999</v>
      </c>
      <c r="AE682" s="14">
        <f t="shared" si="212"/>
        <v>29.466666666666665</v>
      </c>
      <c r="AF682" s="14">
        <f t="shared" si="213"/>
        <v>0</v>
      </c>
      <c r="AG682" s="14" t="e">
        <f t="shared" si="214"/>
        <v>#DIV/0!</v>
      </c>
      <c r="AH682" s="14" t="e">
        <f t="shared" si="215"/>
        <v>#DIV/0!</v>
      </c>
      <c r="AI682" s="14">
        <f t="shared" si="216"/>
        <v>3600</v>
      </c>
      <c r="AJ682" s="1621"/>
    </row>
    <row r="683" spans="1:36" ht="15.75" customHeight="1">
      <c r="A683" s="1617">
        <v>15</v>
      </c>
      <c r="B683" s="1618" t="s">
        <v>3091</v>
      </c>
      <c r="C683" s="1618" t="s">
        <v>66</v>
      </c>
      <c r="D683" s="1619">
        <v>156.99200999999999</v>
      </c>
      <c r="E683" s="1618">
        <v>500</v>
      </c>
      <c r="F683" s="1618">
        <f t="shared" si="209"/>
        <v>78496.00499999999</v>
      </c>
      <c r="G683" s="1618"/>
      <c r="H683" s="1618"/>
      <c r="I683" s="1620">
        <v>44498</v>
      </c>
      <c r="J683" s="1620">
        <v>46174</v>
      </c>
      <c r="K683" s="1620"/>
      <c r="L683" s="1618">
        <v>1399</v>
      </c>
      <c r="M683" s="1620">
        <v>44498</v>
      </c>
      <c r="N683" s="1618">
        <v>0</v>
      </c>
      <c r="O683" s="1618">
        <v>0</v>
      </c>
      <c r="P683" s="1618">
        <v>0</v>
      </c>
      <c r="Q683" s="1618"/>
      <c r="R683" s="1618"/>
      <c r="S683" s="1618"/>
      <c r="T683" s="1618"/>
      <c r="U683" s="1618"/>
      <c r="V683" s="1618"/>
      <c r="W683" s="1618"/>
      <c r="X683" s="1618"/>
      <c r="Y683" s="1618"/>
      <c r="Z683" s="1618"/>
      <c r="AA683" s="1618"/>
      <c r="AB683" s="1618"/>
      <c r="AC683" s="1507">
        <f t="shared" si="210"/>
        <v>500</v>
      </c>
      <c r="AD683" s="1508">
        <f t="shared" si="211"/>
        <v>78496.00499999999</v>
      </c>
      <c r="AE683" s="14">
        <f t="shared" si="212"/>
        <v>38.56666666666667</v>
      </c>
      <c r="AF683" s="14">
        <f t="shared" si="213"/>
        <v>0</v>
      </c>
      <c r="AG683" s="14" t="e">
        <f t="shared" si="214"/>
        <v>#DIV/0!</v>
      </c>
      <c r="AH683" s="14" t="e">
        <f t="shared" si="215"/>
        <v>#DIV/0!</v>
      </c>
      <c r="AI683" s="14">
        <f t="shared" si="216"/>
        <v>500</v>
      </c>
      <c r="AJ683" s="1621"/>
    </row>
    <row r="684" spans="1:36" ht="15.75" customHeight="1">
      <c r="A684" s="1617">
        <v>16</v>
      </c>
      <c r="B684" s="1618" t="s">
        <v>3092</v>
      </c>
      <c r="C684" s="1618" t="s">
        <v>66</v>
      </c>
      <c r="D684" s="1619">
        <v>31.139779999999998</v>
      </c>
      <c r="E684" s="1618">
        <v>2084</v>
      </c>
      <c r="F684" s="1618">
        <f t="shared" si="209"/>
        <v>64895.301519999994</v>
      </c>
      <c r="G684" s="1618"/>
      <c r="H684" s="1618"/>
      <c r="I684" s="1620">
        <v>44498</v>
      </c>
      <c r="J684" s="1620">
        <v>45140</v>
      </c>
      <c r="K684" s="1620"/>
      <c r="L684" s="1618">
        <v>1399</v>
      </c>
      <c r="M684" s="1620">
        <v>44498</v>
      </c>
      <c r="N684" s="1618">
        <v>0</v>
      </c>
      <c r="O684" s="1618">
        <v>0</v>
      </c>
      <c r="P684" s="1618">
        <v>2</v>
      </c>
      <c r="Q684" s="1618"/>
      <c r="R684" s="1618"/>
      <c r="S684" s="1618"/>
      <c r="T684" s="1618"/>
      <c r="U684" s="1618"/>
      <c r="V684" s="1618"/>
      <c r="W684" s="1618"/>
      <c r="X684" s="1618"/>
      <c r="Y684" s="1618"/>
      <c r="Z684" s="1618"/>
      <c r="AA684" s="1618"/>
      <c r="AB684" s="1618"/>
      <c r="AC684" s="1507">
        <f t="shared" si="210"/>
        <v>2082</v>
      </c>
      <c r="AD684" s="1508">
        <f t="shared" si="211"/>
        <v>64833.021959999998</v>
      </c>
      <c r="AE684" s="14">
        <f t="shared" si="212"/>
        <v>4.0999999999999996</v>
      </c>
      <c r="AF684" s="14">
        <f t="shared" si="213"/>
        <v>0.66666666666666663</v>
      </c>
      <c r="AG684" s="14">
        <f t="shared" si="214"/>
        <v>3123</v>
      </c>
      <c r="AH684" s="14">
        <f t="shared" si="215"/>
        <v>3118.9</v>
      </c>
      <c r="AI684" s="14">
        <f t="shared" si="216"/>
        <v>2079.2666666666669</v>
      </c>
      <c r="AJ684" s="1621"/>
    </row>
    <row r="685" spans="1:36" ht="15.75" customHeight="1">
      <c r="A685" s="1617">
        <v>17</v>
      </c>
      <c r="B685" s="1618" t="s">
        <v>3093</v>
      </c>
      <c r="C685" s="1618" t="s">
        <v>66</v>
      </c>
      <c r="D685" s="1619">
        <v>68.385000000000005</v>
      </c>
      <c r="E685" s="1618">
        <v>700</v>
      </c>
      <c r="F685" s="1618">
        <f t="shared" si="209"/>
        <v>47869.5</v>
      </c>
      <c r="G685" s="1618"/>
      <c r="H685" s="1618"/>
      <c r="I685" s="1620">
        <v>44520</v>
      </c>
      <c r="J685" s="1620">
        <v>46174</v>
      </c>
      <c r="K685" s="1620"/>
      <c r="L685" s="1618">
        <v>1399</v>
      </c>
      <c r="M685" s="1620">
        <v>44498</v>
      </c>
      <c r="N685" s="1618">
        <v>0</v>
      </c>
      <c r="O685" s="1618">
        <v>0</v>
      </c>
      <c r="P685" s="1618">
        <v>0</v>
      </c>
      <c r="Q685" s="1618"/>
      <c r="R685" s="1618"/>
      <c r="S685" s="1618"/>
      <c r="T685" s="1618"/>
      <c r="U685" s="1618"/>
      <c r="V685" s="1618"/>
      <c r="W685" s="1618"/>
      <c r="X685" s="1618"/>
      <c r="Y685" s="1618"/>
      <c r="Z685" s="1618"/>
      <c r="AA685" s="1618"/>
      <c r="AB685" s="1618"/>
      <c r="AC685" s="1507">
        <f t="shared" si="210"/>
        <v>700</v>
      </c>
      <c r="AD685" s="1508">
        <f t="shared" si="211"/>
        <v>47869.5</v>
      </c>
      <c r="AE685" s="14">
        <f t="shared" si="212"/>
        <v>38.56666666666667</v>
      </c>
      <c r="AF685" s="14">
        <f t="shared" si="213"/>
        <v>0</v>
      </c>
      <c r="AG685" s="14" t="e">
        <f t="shared" si="214"/>
        <v>#DIV/0!</v>
      </c>
      <c r="AH685" s="14" t="e">
        <f t="shared" si="215"/>
        <v>#DIV/0!</v>
      </c>
      <c r="AI685" s="14">
        <f t="shared" si="216"/>
        <v>700</v>
      </c>
      <c r="AJ685" s="1621"/>
    </row>
    <row r="686" spans="1:36" ht="15.75" customHeight="1">
      <c r="A686" s="1617">
        <v>18</v>
      </c>
      <c r="B686" s="1618" t="s">
        <v>7354</v>
      </c>
      <c r="C686" s="1618" t="s">
        <v>66</v>
      </c>
      <c r="D686" s="1619">
        <v>10.45978</v>
      </c>
      <c r="E686" s="1618">
        <v>5000</v>
      </c>
      <c r="F686" s="1618">
        <f t="shared" si="209"/>
        <v>52298.9</v>
      </c>
      <c r="G686" s="1618"/>
      <c r="H686" s="1618">
        <f t="shared" ref="H686:H692" si="217">D686*G686</f>
        <v>0</v>
      </c>
      <c r="I686" s="1620">
        <v>44596</v>
      </c>
      <c r="J686" s="1620">
        <v>401768</v>
      </c>
      <c r="K686" s="1620"/>
      <c r="L686" s="1618">
        <v>61</v>
      </c>
      <c r="M686" s="1620">
        <v>44594</v>
      </c>
      <c r="N686" s="1618">
        <v>0</v>
      </c>
      <c r="O686" s="1618">
        <v>0</v>
      </c>
      <c r="P686" s="1618">
        <v>0</v>
      </c>
      <c r="Q686" s="1618"/>
      <c r="R686" s="1618"/>
      <c r="S686" s="1618"/>
      <c r="T686" s="1618"/>
      <c r="U686" s="1618"/>
      <c r="V686" s="1618"/>
      <c r="W686" s="1618"/>
      <c r="X686" s="1618"/>
      <c r="Y686" s="1618"/>
      <c r="Z686" s="1618"/>
      <c r="AA686" s="1618"/>
      <c r="AB686" s="1618"/>
      <c r="AC686" s="1507">
        <f t="shared" si="210"/>
        <v>5000</v>
      </c>
      <c r="AD686" s="1508">
        <f t="shared" si="211"/>
        <v>52298.9</v>
      </c>
      <c r="AE686" s="14">
        <f t="shared" si="212"/>
        <v>11891.7</v>
      </c>
      <c r="AF686" s="14">
        <f t="shared" si="213"/>
        <v>0</v>
      </c>
      <c r="AG686" s="14" t="e">
        <f t="shared" si="214"/>
        <v>#DIV/0!</v>
      </c>
      <c r="AH686" s="14" t="e">
        <f t="shared" si="215"/>
        <v>#DIV/0!</v>
      </c>
      <c r="AI686" s="14">
        <f t="shared" si="216"/>
        <v>5000</v>
      </c>
      <c r="AJ686" s="1621"/>
    </row>
    <row r="687" spans="1:36" ht="15.75" customHeight="1">
      <c r="A687" s="1617">
        <v>19</v>
      </c>
      <c r="B687" s="1618" t="s">
        <v>7355</v>
      </c>
      <c r="C687" s="1618" t="s">
        <v>66</v>
      </c>
      <c r="D687" s="1619">
        <v>82.577290000000005</v>
      </c>
      <c r="E687" s="1618">
        <v>1900</v>
      </c>
      <c r="F687" s="1618">
        <f t="shared" si="209"/>
        <v>156896.851</v>
      </c>
      <c r="G687" s="1618"/>
      <c r="H687" s="1618">
        <f t="shared" si="217"/>
        <v>0</v>
      </c>
      <c r="I687" s="1620">
        <v>44596</v>
      </c>
      <c r="J687" s="1620">
        <v>401768</v>
      </c>
      <c r="K687" s="1620"/>
      <c r="L687" s="1618">
        <v>61</v>
      </c>
      <c r="M687" s="1620">
        <v>44594</v>
      </c>
      <c r="N687" s="1618">
        <v>0</v>
      </c>
      <c r="O687" s="1618">
        <v>0</v>
      </c>
      <c r="P687" s="1618">
        <v>0</v>
      </c>
      <c r="Q687" s="1618"/>
      <c r="R687" s="1618"/>
      <c r="S687" s="1618"/>
      <c r="T687" s="1618"/>
      <c r="U687" s="1618"/>
      <c r="V687" s="1618"/>
      <c r="W687" s="1618"/>
      <c r="X687" s="1618"/>
      <c r="Y687" s="1618"/>
      <c r="Z687" s="1618"/>
      <c r="AA687" s="1618"/>
      <c r="AB687" s="1618"/>
      <c r="AC687" s="1507">
        <f t="shared" si="210"/>
        <v>1900</v>
      </c>
      <c r="AD687" s="1508">
        <f t="shared" si="211"/>
        <v>156896.851</v>
      </c>
      <c r="AE687" s="14">
        <f t="shared" si="212"/>
        <v>11891.7</v>
      </c>
      <c r="AF687" s="14">
        <f t="shared" si="213"/>
        <v>0</v>
      </c>
      <c r="AG687" s="14" t="e">
        <f t="shared" si="214"/>
        <v>#DIV/0!</v>
      </c>
      <c r="AH687" s="14" t="e">
        <f t="shared" si="215"/>
        <v>#DIV/0!</v>
      </c>
      <c r="AI687" s="14">
        <f t="shared" si="216"/>
        <v>1900</v>
      </c>
      <c r="AJ687" s="1621"/>
    </row>
    <row r="688" spans="1:36" ht="15.75" customHeight="1">
      <c r="A688" s="1617">
        <v>20</v>
      </c>
      <c r="B688" s="1618" t="s">
        <v>7355</v>
      </c>
      <c r="C688" s="1618" t="s">
        <v>66</v>
      </c>
      <c r="D688" s="1619">
        <v>81.809479999999994</v>
      </c>
      <c r="E688" s="1618">
        <v>15000</v>
      </c>
      <c r="F688" s="1618">
        <f t="shared" si="209"/>
        <v>1227142.2</v>
      </c>
      <c r="G688" s="1618"/>
      <c r="H688" s="1618">
        <f t="shared" si="217"/>
        <v>0</v>
      </c>
      <c r="I688" s="1620">
        <v>44596</v>
      </c>
      <c r="J688" s="1620">
        <v>401768</v>
      </c>
      <c r="K688" s="1620"/>
      <c r="L688" s="1618">
        <v>61</v>
      </c>
      <c r="M688" s="1620">
        <v>44594</v>
      </c>
      <c r="N688" s="1618">
        <v>0</v>
      </c>
      <c r="O688" s="1618">
        <v>0</v>
      </c>
      <c r="P688" s="1618">
        <v>0</v>
      </c>
      <c r="Q688" s="1618"/>
      <c r="R688" s="1618"/>
      <c r="S688" s="1618"/>
      <c r="T688" s="1618"/>
      <c r="U688" s="1618"/>
      <c r="V688" s="1618"/>
      <c r="W688" s="1618"/>
      <c r="X688" s="1618"/>
      <c r="Y688" s="1618"/>
      <c r="Z688" s="1618"/>
      <c r="AA688" s="1618"/>
      <c r="AB688" s="1618"/>
      <c r="AC688" s="1507">
        <f t="shared" si="210"/>
        <v>15000</v>
      </c>
      <c r="AD688" s="1508">
        <f t="shared" si="211"/>
        <v>1227142.2</v>
      </c>
      <c r="AE688" s="14">
        <f t="shared" si="212"/>
        <v>11891.7</v>
      </c>
      <c r="AF688" s="14">
        <f t="shared" si="213"/>
        <v>0</v>
      </c>
      <c r="AG688" s="14" t="e">
        <f t="shared" si="214"/>
        <v>#DIV/0!</v>
      </c>
      <c r="AH688" s="14" t="e">
        <f t="shared" si="215"/>
        <v>#DIV/0!</v>
      </c>
      <c r="AI688" s="14">
        <f t="shared" si="216"/>
        <v>15000</v>
      </c>
      <c r="AJ688" s="1621"/>
    </row>
    <row r="689" spans="1:36" ht="15.75" customHeight="1">
      <c r="A689" s="1617">
        <v>22</v>
      </c>
      <c r="B689" s="1618" t="s">
        <v>4110</v>
      </c>
      <c r="C689" s="1618" t="s">
        <v>66</v>
      </c>
      <c r="D689" s="1624">
        <v>1</v>
      </c>
      <c r="E689" s="1618">
        <v>36</v>
      </c>
      <c r="F689" s="1618">
        <f t="shared" ref="F689:F690" si="218">D689*E689</f>
        <v>36</v>
      </c>
      <c r="G689" s="1618"/>
      <c r="H689" s="1618">
        <f t="shared" si="217"/>
        <v>0</v>
      </c>
      <c r="I689" s="1620">
        <v>44750</v>
      </c>
      <c r="J689" s="1620">
        <v>401768</v>
      </c>
      <c r="K689" s="1620"/>
      <c r="L689" s="1618"/>
      <c r="M689" s="1620"/>
      <c r="N689" s="1618">
        <v>0</v>
      </c>
      <c r="O689" s="1618">
        <v>0</v>
      </c>
      <c r="P689" s="1618">
        <v>0</v>
      </c>
      <c r="Q689" s="1618"/>
      <c r="R689" s="1618"/>
      <c r="S689" s="1618"/>
      <c r="T689" s="1618"/>
      <c r="U689" s="1618"/>
      <c r="V689" s="1618"/>
      <c r="W689" s="1618"/>
      <c r="X689" s="1618"/>
      <c r="Y689" s="1618"/>
      <c r="Z689" s="1618"/>
      <c r="AA689" s="1618"/>
      <c r="AB689" s="1618"/>
      <c r="AC689" s="1507">
        <f t="shared" si="210"/>
        <v>36</v>
      </c>
      <c r="AD689" s="1508">
        <f t="shared" si="211"/>
        <v>36</v>
      </c>
      <c r="AE689" s="14">
        <f t="shared" si="212"/>
        <v>11891.7</v>
      </c>
      <c r="AF689" s="14">
        <f t="shared" si="213"/>
        <v>0</v>
      </c>
      <c r="AG689" s="14" t="e">
        <f t="shared" si="214"/>
        <v>#DIV/0!</v>
      </c>
      <c r="AH689" s="14" t="e">
        <f t="shared" si="215"/>
        <v>#DIV/0!</v>
      </c>
      <c r="AI689" s="14">
        <f t="shared" si="216"/>
        <v>36</v>
      </c>
      <c r="AJ689" s="1621"/>
    </row>
    <row r="690" spans="1:36" ht="15.75" customHeight="1">
      <c r="A690" s="1617">
        <v>23</v>
      </c>
      <c r="B690" s="1618" t="s">
        <v>4111</v>
      </c>
      <c r="C690" s="1618" t="s">
        <v>66</v>
      </c>
      <c r="D690" s="1624">
        <v>1158.8006</v>
      </c>
      <c r="E690" s="1618">
        <v>50</v>
      </c>
      <c r="F690" s="1618">
        <f t="shared" si="218"/>
        <v>57940.03</v>
      </c>
      <c r="G690" s="1618"/>
      <c r="H690" s="1619">
        <f t="shared" si="217"/>
        <v>0</v>
      </c>
      <c r="I690" s="1620">
        <v>44762</v>
      </c>
      <c r="J690" s="1620">
        <v>401768</v>
      </c>
      <c r="K690" s="1620"/>
      <c r="L690" s="1618">
        <v>555</v>
      </c>
      <c r="M690" s="1620">
        <v>44761</v>
      </c>
      <c r="N690" s="1618">
        <v>0</v>
      </c>
      <c r="O690" s="1618">
        <v>0</v>
      </c>
      <c r="P690" s="1618">
        <v>0</v>
      </c>
      <c r="Q690" s="1618"/>
      <c r="R690" s="1618"/>
      <c r="S690" s="1618"/>
      <c r="T690" s="1618"/>
      <c r="U690" s="1618"/>
      <c r="V690" s="1618"/>
      <c r="W690" s="1618"/>
      <c r="X690" s="1618"/>
      <c r="Y690" s="1618"/>
      <c r="Z690" s="1618"/>
      <c r="AA690" s="1618"/>
      <c r="AB690" s="1618"/>
      <c r="AC690" s="1507">
        <f t="shared" si="210"/>
        <v>50</v>
      </c>
      <c r="AD690" s="1508">
        <f t="shared" si="211"/>
        <v>57940.03</v>
      </c>
      <c r="AE690" s="14">
        <f t="shared" si="212"/>
        <v>11891.7</v>
      </c>
      <c r="AF690" s="14">
        <f t="shared" si="213"/>
        <v>0</v>
      </c>
      <c r="AG690" s="14" t="e">
        <f t="shared" si="214"/>
        <v>#DIV/0!</v>
      </c>
      <c r="AH690" s="14" t="e">
        <f t="shared" si="215"/>
        <v>#DIV/0!</v>
      </c>
      <c r="AI690" s="14">
        <f t="shared" si="216"/>
        <v>50</v>
      </c>
      <c r="AJ690" s="1621"/>
    </row>
    <row r="691" spans="1:36" ht="15.75" customHeight="1">
      <c r="A691" s="1617">
        <v>24</v>
      </c>
      <c r="B691" s="1618" t="s">
        <v>4591</v>
      </c>
      <c r="C691" s="1618" t="s">
        <v>181</v>
      </c>
      <c r="D691" s="1624">
        <v>15</v>
      </c>
      <c r="E691" s="1618">
        <v>10</v>
      </c>
      <c r="F691" s="1618">
        <f>D691*E691</f>
        <v>150</v>
      </c>
      <c r="G691" s="1618"/>
      <c r="H691" s="1618">
        <f t="shared" si="217"/>
        <v>0</v>
      </c>
      <c r="I691" s="1620">
        <v>44789</v>
      </c>
      <c r="J691" s="1620">
        <v>401768</v>
      </c>
      <c r="K691" s="1620"/>
      <c r="L691" s="1618">
        <v>592</v>
      </c>
      <c r="M691" s="1620">
        <v>44769</v>
      </c>
      <c r="N691" s="1618">
        <v>0</v>
      </c>
      <c r="O691" s="1618">
        <v>0</v>
      </c>
      <c r="P691" s="1618">
        <v>0</v>
      </c>
      <c r="Q691" s="1618"/>
      <c r="R691" s="1618"/>
      <c r="S691" s="1618"/>
      <c r="T691" s="1618"/>
      <c r="U691" s="1618"/>
      <c r="V691" s="1618"/>
      <c r="W691" s="1618"/>
      <c r="X691" s="1618"/>
      <c r="Y691" s="1618"/>
      <c r="Z691" s="1618"/>
      <c r="AA691" s="1618"/>
      <c r="AB691" s="1618"/>
      <c r="AC691" s="1507">
        <f t="shared" si="210"/>
        <v>10</v>
      </c>
      <c r="AD691" s="1508">
        <f t="shared" si="211"/>
        <v>150</v>
      </c>
      <c r="AE691" s="14">
        <f t="shared" si="212"/>
        <v>11891.7</v>
      </c>
      <c r="AF691" s="14">
        <f t="shared" si="213"/>
        <v>0</v>
      </c>
      <c r="AG691" s="14" t="e">
        <f t="shared" si="214"/>
        <v>#DIV/0!</v>
      </c>
      <c r="AH691" s="14" t="e">
        <f t="shared" si="215"/>
        <v>#DIV/0!</v>
      </c>
      <c r="AI691" s="14">
        <f t="shared" si="216"/>
        <v>10</v>
      </c>
      <c r="AJ691" s="1621"/>
    </row>
    <row r="692" spans="1:36" ht="15.75" customHeight="1">
      <c r="A692" s="1617">
        <v>25</v>
      </c>
      <c r="B692" s="1618" t="s">
        <v>4592</v>
      </c>
      <c r="C692" s="1618" t="s">
        <v>181</v>
      </c>
      <c r="D692" s="1624">
        <v>9</v>
      </c>
      <c r="E692" s="1618">
        <v>1</v>
      </c>
      <c r="F692" s="1618">
        <f>D692*E692</f>
        <v>9</v>
      </c>
      <c r="G692" s="1618"/>
      <c r="H692" s="1618">
        <f t="shared" si="217"/>
        <v>0</v>
      </c>
      <c r="I692" s="1620">
        <v>44789</v>
      </c>
      <c r="J692" s="1620">
        <v>401768</v>
      </c>
      <c r="K692" s="1620"/>
      <c r="L692" s="1618">
        <v>592</v>
      </c>
      <c r="M692" s="1620">
        <v>44769</v>
      </c>
      <c r="N692" s="1618">
        <v>0</v>
      </c>
      <c r="O692" s="1618">
        <v>0</v>
      </c>
      <c r="P692" s="1618">
        <v>0</v>
      </c>
      <c r="Q692" s="1618"/>
      <c r="R692" s="1618"/>
      <c r="S692" s="1618"/>
      <c r="T692" s="1618"/>
      <c r="U692" s="1618"/>
      <c r="V692" s="1618"/>
      <c r="W692" s="1618"/>
      <c r="X692" s="1618"/>
      <c r="Y692" s="1618"/>
      <c r="Z692" s="1618"/>
      <c r="AA692" s="1618"/>
      <c r="AB692" s="1618"/>
      <c r="AC692" s="1507">
        <f t="shared" si="210"/>
        <v>1</v>
      </c>
      <c r="AD692" s="1508">
        <f t="shared" si="211"/>
        <v>9</v>
      </c>
      <c r="AE692" s="14">
        <f t="shared" si="212"/>
        <v>11891.7</v>
      </c>
      <c r="AF692" s="14">
        <f t="shared" si="213"/>
        <v>0</v>
      </c>
      <c r="AG692" s="14" t="e">
        <f t="shared" si="214"/>
        <v>#DIV/0!</v>
      </c>
      <c r="AH692" s="14" t="e">
        <f t="shared" si="215"/>
        <v>#DIV/0!</v>
      </c>
      <c r="AI692" s="14">
        <f t="shared" si="216"/>
        <v>1</v>
      </c>
      <c r="AJ692" s="1621"/>
    </row>
    <row r="693" spans="1:36" ht="15.75" customHeight="1">
      <c r="A693" s="1617">
        <v>26</v>
      </c>
      <c r="B693" s="1618" t="s">
        <v>4593</v>
      </c>
      <c r="C693" s="1618" t="s">
        <v>181</v>
      </c>
      <c r="D693" s="1624">
        <v>6</v>
      </c>
      <c r="E693" s="1618">
        <v>2</v>
      </c>
      <c r="F693" s="1618">
        <f t="shared" ref="F693:F737" si="219">D693*E693</f>
        <v>12</v>
      </c>
      <c r="G693" s="1618"/>
      <c r="H693" s="1618">
        <f t="shared" ref="H693:H750" si="220">D693*G693</f>
        <v>0</v>
      </c>
      <c r="I693" s="1620">
        <v>44789</v>
      </c>
      <c r="J693" s="1620">
        <v>401768</v>
      </c>
      <c r="K693" s="1620"/>
      <c r="L693" s="1618">
        <v>592</v>
      </c>
      <c r="M693" s="1620">
        <v>44769</v>
      </c>
      <c r="N693" s="1618">
        <v>0</v>
      </c>
      <c r="O693" s="1618">
        <v>0</v>
      </c>
      <c r="P693" s="1618">
        <v>0</v>
      </c>
      <c r="Q693" s="1618"/>
      <c r="R693" s="1618"/>
      <c r="S693" s="1618"/>
      <c r="T693" s="1618"/>
      <c r="U693" s="1618"/>
      <c r="V693" s="1618"/>
      <c r="W693" s="1618"/>
      <c r="X693" s="1618"/>
      <c r="Y693" s="1618"/>
      <c r="Z693" s="1618"/>
      <c r="AA693" s="1618"/>
      <c r="AB693" s="1618"/>
      <c r="AC693" s="1507">
        <f t="shared" si="210"/>
        <v>2</v>
      </c>
      <c r="AD693" s="1508">
        <f t="shared" si="211"/>
        <v>12</v>
      </c>
      <c r="AE693" s="14">
        <f t="shared" si="212"/>
        <v>11891.7</v>
      </c>
      <c r="AF693" s="14">
        <f t="shared" si="213"/>
        <v>0</v>
      </c>
      <c r="AG693" s="14" t="e">
        <f t="shared" si="214"/>
        <v>#DIV/0!</v>
      </c>
      <c r="AH693" s="14" t="e">
        <f t="shared" si="215"/>
        <v>#DIV/0!</v>
      </c>
      <c r="AI693" s="14">
        <f t="shared" si="216"/>
        <v>2</v>
      </c>
      <c r="AJ693" s="1621"/>
    </row>
    <row r="694" spans="1:36" ht="15.75" customHeight="1">
      <c r="A694" s="1617">
        <v>27</v>
      </c>
      <c r="B694" s="1618" t="s">
        <v>4594</v>
      </c>
      <c r="C694" s="1618" t="s">
        <v>181</v>
      </c>
      <c r="D694" s="1624">
        <v>4</v>
      </c>
      <c r="E694" s="1618">
        <v>2</v>
      </c>
      <c r="F694" s="1618">
        <f t="shared" si="219"/>
        <v>8</v>
      </c>
      <c r="G694" s="1618"/>
      <c r="H694" s="1618">
        <f t="shared" si="220"/>
        <v>0</v>
      </c>
      <c r="I694" s="1620">
        <v>44789</v>
      </c>
      <c r="J694" s="1620">
        <v>401768</v>
      </c>
      <c r="K694" s="1620"/>
      <c r="L694" s="1618">
        <v>592</v>
      </c>
      <c r="M694" s="1620">
        <v>44769</v>
      </c>
      <c r="N694" s="1618">
        <v>0</v>
      </c>
      <c r="O694" s="1618">
        <v>0</v>
      </c>
      <c r="P694" s="1618">
        <v>0</v>
      </c>
      <c r="Q694" s="1618"/>
      <c r="R694" s="1618"/>
      <c r="S694" s="1618"/>
      <c r="T694" s="1618"/>
      <c r="U694" s="1618"/>
      <c r="V694" s="1618"/>
      <c r="W694" s="1618"/>
      <c r="X694" s="1618"/>
      <c r="Y694" s="1618"/>
      <c r="Z694" s="1618"/>
      <c r="AA694" s="1618"/>
      <c r="AB694" s="1618"/>
      <c r="AC694" s="1507">
        <f t="shared" si="210"/>
        <v>2</v>
      </c>
      <c r="AD694" s="1508">
        <f t="shared" si="211"/>
        <v>8</v>
      </c>
      <c r="AE694" s="14">
        <f t="shared" si="212"/>
        <v>11891.7</v>
      </c>
      <c r="AF694" s="14">
        <f t="shared" si="213"/>
        <v>0</v>
      </c>
      <c r="AG694" s="14" t="e">
        <f t="shared" si="214"/>
        <v>#DIV/0!</v>
      </c>
      <c r="AH694" s="14" t="e">
        <f t="shared" si="215"/>
        <v>#DIV/0!</v>
      </c>
      <c r="AI694" s="14">
        <f t="shared" si="216"/>
        <v>2</v>
      </c>
      <c r="AJ694" s="1621"/>
    </row>
    <row r="695" spans="1:36" ht="15.75" customHeight="1">
      <c r="A695" s="1617">
        <v>28</v>
      </c>
      <c r="B695" s="1618" t="s">
        <v>4595</v>
      </c>
      <c r="C695" s="1618" t="s">
        <v>181</v>
      </c>
      <c r="D695" s="1624">
        <v>70</v>
      </c>
      <c r="E695" s="1618">
        <v>2</v>
      </c>
      <c r="F695" s="1618">
        <f t="shared" si="219"/>
        <v>140</v>
      </c>
      <c r="G695" s="1618"/>
      <c r="H695" s="1618">
        <f t="shared" si="220"/>
        <v>0</v>
      </c>
      <c r="I695" s="1620">
        <v>44789</v>
      </c>
      <c r="J695" s="1620">
        <v>401768</v>
      </c>
      <c r="K695" s="1620"/>
      <c r="L695" s="1618">
        <v>592</v>
      </c>
      <c r="M695" s="1620">
        <v>44769</v>
      </c>
      <c r="N695" s="1618">
        <v>0</v>
      </c>
      <c r="O695" s="1618">
        <v>0</v>
      </c>
      <c r="P695" s="1618">
        <v>0</v>
      </c>
      <c r="Q695" s="1618"/>
      <c r="R695" s="1618"/>
      <c r="S695" s="1618"/>
      <c r="T695" s="1618"/>
      <c r="U695" s="1618"/>
      <c r="V695" s="1618"/>
      <c r="W695" s="1618"/>
      <c r="X695" s="1618"/>
      <c r="Y695" s="1618"/>
      <c r="Z695" s="1618"/>
      <c r="AA695" s="1618"/>
      <c r="AB695" s="1618"/>
      <c r="AC695" s="1507">
        <f t="shared" si="210"/>
        <v>2</v>
      </c>
      <c r="AD695" s="1508">
        <f t="shared" si="211"/>
        <v>140</v>
      </c>
      <c r="AE695" s="14">
        <f t="shared" si="212"/>
        <v>11891.7</v>
      </c>
      <c r="AF695" s="14">
        <f t="shared" si="213"/>
        <v>0</v>
      </c>
      <c r="AG695" s="14" t="e">
        <f t="shared" si="214"/>
        <v>#DIV/0!</v>
      </c>
      <c r="AH695" s="14" t="e">
        <f t="shared" si="215"/>
        <v>#DIV/0!</v>
      </c>
      <c r="AI695" s="14">
        <f t="shared" si="216"/>
        <v>2</v>
      </c>
      <c r="AJ695" s="1621"/>
    </row>
    <row r="696" spans="1:36" ht="15.75" customHeight="1">
      <c r="A696" s="1617">
        <v>29</v>
      </c>
      <c r="B696" s="1618" t="s">
        <v>4596</v>
      </c>
      <c r="C696" s="1618" t="s">
        <v>181</v>
      </c>
      <c r="D696" s="1624">
        <v>20</v>
      </c>
      <c r="E696" s="1618">
        <v>2</v>
      </c>
      <c r="F696" s="1618">
        <f t="shared" si="219"/>
        <v>40</v>
      </c>
      <c r="G696" s="1618"/>
      <c r="H696" s="1618">
        <f t="shared" si="220"/>
        <v>0</v>
      </c>
      <c r="I696" s="1620">
        <v>44789</v>
      </c>
      <c r="J696" s="1620">
        <v>401768</v>
      </c>
      <c r="K696" s="1620"/>
      <c r="L696" s="1618">
        <v>592</v>
      </c>
      <c r="M696" s="1620">
        <v>44769</v>
      </c>
      <c r="N696" s="1618">
        <v>0</v>
      </c>
      <c r="O696" s="1618">
        <v>0</v>
      </c>
      <c r="P696" s="1618">
        <v>0</v>
      </c>
      <c r="Q696" s="1618"/>
      <c r="R696" s="1618"/>
      <c r="S696" s="1618"/>
      <c r="T696" s="1618"/>
      <c r="U696" s="1618"/>
      <c r="V696" s="1618"/>
      <c r="W696" s="1618"/>
      <c r="X696" s="1618"/>
      <c r="Y696" s="1618"/>
      <c r="Z696" s="1618"/>
      <c r="AA696" s="1618"/>
      <c r="AB696" s="1618"/>
      <c r="AC696" s="1507">
        <f t="shared" si="210"/>
        <v>2</v>
      </c>
      <c r="AD696" s="1508">
        <f t="shared" si="211"/>
        <v>40</v>
      </c>
      <c r="AE696" s="14">
        <f t="shared" si="212"/>
        <v>11891.7</v>
      </c>
      <c r="AF696" s="14">
        <f t="shared" si="213"/>
        <v>0</v>
      </c>
      <c r="AG696" s="14" t="e">
        <f t="shared" si="214"/>
        <v>#DIV/0!</v>
      </c>
      <c r="AH696" s="14" t="e">
        <f t="shared" si="215"/>
        <v>#DIV/0!</v>
      </c>
      <c r="AI696" s="14">
        <f t="shared" si="216"/>
        <v>2</v>
      </c>
      <c r="AJ696" s="1621"/>
    </row>
    <row r="697" spans="1:36" ht="15.75" customHeight="1">
      <c r="A697" s="1617">
        <v>30</v>
      </c>
      <c r="B697" s="1618" t="s">
        <v>4597</v>
      </c>
      <c r="C697" s="1618" t="s">
        <v>181</v>
      </c>
      <c r="D697" s="1624">
        <v>125</v>
      </c>
      <c r="E697" s="1618">
        <v>1</v>
      </c>
      <c r="F697" s="1618">
        <f t="shared" si="219"/>
        <v>125</v>
      </c>
      <c r="G697" s="1618"/>
      <c r="H697" s="1618">
        <f t="shared" si="220"/>
        <v>0</v>
      </c>
      <c r="I697" s="1620">
        <v>44789</v>
      </c>
      <c r="J697" s="1620">
        <v>401768</v>
      </c>
      <c r="K697" s="1620"/>
      <c r="L697" s="1618">
        <v>592</v>
      </c>
      <c r="M697" s="1620">
        <v>44769</v>
      </c>
      <c r="N697" s="1618">
        <v>0</v>
      </c>
      <c r="O697" s="1618">
        <v>0</v>
      </c>
      <c r="P697" s="1618">
        <v>0</v>
      </c>
      <c r="Q697" s="1618"/>
      <c r="R697" s="1618"/>
      <c r="S697" s="1618"/>
      <c r="T697" s="1618"/>
      <c r="U697" s="1618"/>
      <c r="V697" s="1618"/>
      <c r="W697" s="1618"/>
      <c r="X697" s="1618"/>
      <c r="Y697" s="1618"/>
      <c r="Z697" s="1618"/>
      <c r="AA697" s="1618"/>
      <c r="AB697" s="1618"/>
      <c r="AC697" s="1507">
        <f t="shared" si="210"/>
        <v>1</v>
      </c>
      <c r="AD697" s="1508">
        <f t="shared" si="211"/>
        <v>125</v>
      </c>
      <c r="AE697" s="14">
        <f t="shared" si="212"/>
        <v>11891.7</v>
      </c>
      <c r="AF697" s="14">
        <f t="shared" si="213"/>
        <v>0</v>
      </c>
      <c r="AG697" s="14" t="e">
        <f t="shared" si="214"/>
        <v>#DIV/0!</v>
      </c>
      <c r="AH697" s="14" t="e">
        <f t="shared" si="215"/>
        <v>#DIV/0!</v>
      </c>
      <c r="AI697" s="14">
        <f t="shared" si="216"/>
        <v>1</v>
      </c>
      <c r="AJ697" s="1621"/>
    </row>
    <row r="698" spans="1:36" ht="15.75" customHeight="1">
      <c r="A698" s="1617">
        <v>31</v>
      </c>
      <c r="B698" s="1618" t="s">
        <v>4598</v>
      </c>
      <c r="C698" s="1618" t="s">
        <v>181</v>
      </c>
      <c r="D698" s="1624">
        <v>0.3</v>
      </c>
      <c r="E698" s="1618">
        <v>5</v>
      </c>
      <c r="F698" s="1618">
        <f t="shared" si="219"/>
        <v>1.5</v>
      </c>
      <c r="G698" s="1618"/>
      <c r="H698" s="1618">
        <f t="shared" si="220"/>
        <v>0</v>
      </c>
      <c r="I698" s="1620">
        <v>44789</v>
      </c>
      <c r="J698" s="1620">
        <v>401768</v>
      </c>
      <c r="K698" s="1620"/>
      <c r="L698" s="1618">
        <v>592</v>
      </c>
      <c r="M698" s="1620">
        <v>44769</v>
      </c>
      <c r="N698" s="1618">
        <v>0</v>
      </c>
      <c r="O698" s="1618">
        <v>0</v>
      </c>
      <c r="P698" s="1618">
        <v>0</v>
      </c>
      <c r="Q698" s="1618"/>
      <c r="R698" s="1618"/>
      <c r="S698" s="1618"/>
      <c r="T698" s="1618"/>
      <c r="U698" s="1618"/>
      <c r="V698" s="1618"/>
      <c r="W698" s="1618"/>
      <c r="X698" s="1618"/>
      <c r="Y698" s="1618"/>
      <c r="Z698" s="1618"/>
      <c r="AA698" s="1618"/>
      <c r="AB698" s="1618"/>
      <c r="AC698" s="1507">
        <f t="shared" si="210"/>
        <v>5</v>
      </c>
      <c r="AD698" s="1508">
        <f t="shared" si="211"/>
        <v>1.5</v>
      </c>
      <c r="AE698" s="14">
        <f t="shared" si="212"/>
        <v>11891.7</v>
      </c>
      <c r="AF698" s="14">
        <f t="shared" si="213"/>
        <v>0</v>
      </c>
      <c r="AG698" s="14" t="e">
        <f t="shared" si="214"/>
        <v>#DIV/0!</v>
      </c>
      <c r="AH698" s="14" t="e">
        <f t="shared" si="215"/>
        <v>#DIV/0!</v>
      </c>
      <c r="AI698" s="14">
        <f t="shared" si="216"/>
        <v>5</v>
      </c>
      <c r="AJ698" s="1621"/>
    </row>
    <row r="699" spans="1:36" ht="15.75" customHeight="1">
      <c r="A699" s="1617">
        <v>32</v>
      </c>
      <c r="B699" s="1618" t="s">
        <v>4599</v>
      </c>
      <c r="C699" s="1618" t="s">
        <v>181</v>
      </c>
      <c r="D699" s="1624">
        <v>0.3</v>
      </c>
      <c r="E699" s="1618">
        <v>2</v>
      </c>
      <c r="F699" s="1618">
        <f t="shared" si="219"/>
        <v>0.6</v>
      </c>
      <c r="G699" s="1618"/>
      <c r="H699" s="1618">
        <f t="shared" si="220"/>
        <v>0</v>
      </c>
      <c r="I699" s="1620">
        <v>44789</v>
      </c>
      <c r="J699" s="1620">
        <v>401768</v>
      </c>
      <c r="K699" s="1620"/>
      <c r="L699" s="1618">
        <v>592</v>
      </c>
      <c r="M699" s="1620">
        <v>44769</v>
      </c>
      <c r="N699" s="1618">
        <v>0</v>
      </c>
      <c r="O699" s="1618">
        <v>0</v>
      </c>
      <c r="P699" s="1618">
        <v>0</v>
      </c>
      <c r="Q699" s="1618"/>
      <c r="R699" s="1618"/>
      <c r="S699" s="1618"/>
      <c r="T699" s="1618"/>
      <c r="U699" s="1618"/>
      <c r="V699" s="1618"/>
      <c r="W699" s="1618"/>
      <c r="X699" s="1618"/>
      <c r="Y699" s="1618"/>
      <c r="Z699" s="1618"/>
      <c r="AA699" s="1618"/>
      <c r="AB699" s="1618"/>
      <c r="AC699" s="1507">
        <f t="shared" si="210"/>
        <v>2</v>
      </c>
      <c r="AD699" s="1508">
        <f t="shared" si="211"/>
        <v>0.6</v>
      </c>
      <c r="AE699" s="14">
        <f t="shared" si="212"/>
        <v>11891.7</v>
      </c>
      <c r="AF699" s="14">
        <f t="shared" si="213"/>
        <v>0</v>
      </c>
      <c r="AG699" s="14" t="e">
        <f t="shared" si="214"/>
        <v>#DIV/0!</v>
      </c>
      <c r="AH699" s="14" t="e">
        <f t="shared" si="215"/>
        <v>#DIV/0!</v>
      </c>
      <c r="AI699" s="14">
        <f t="shared" si="216"/>
        <v>2</v>
      </c>
      <c r="AJ699" s="1621"/>
    </row>
    <row r="700" spans="1:36" ht="15.75" customHeight="1">
      <c r="A700" s="1617">
        <v>33</v>
      </c>
      <c r="B700" s="1618" t="s">
        <v>4600</v>
      </c>
      <c r="C700" s="1618" t="s">
        <v>181</v>
      </c>
      <c r="D700" s="1624">
        <v>0.5</v>
      </c>
      <c r="E700" s="1618">
        <v>2</v>
      </c>
      <c r="F700" s="1618">
        <f t="shared" si="219"/>
        <v>1</v>
      </c>
      <c r="G700" s="1618"/>
      <c r="H700" s="1618">
        <f t="shared" si="220"/>
        <v>0</v>
      </c>
      <c r="I700" s="1620">
        <v>44789</v>
      </c>
      <c r="J700" s="1620">
        <v>401768</v>
      </c>
      <c r="K700" s="1620"/>
      <c r="L700" s="1618">
        <v>592</v>
      </c>
      <c r="M700" s="1620">
        <v>44769</v>
      </c>
      <c r="N700" s="1618">
        <v>0</v>
      </c>
      <c r="O700" s="1618">
        <v>0</v>
      </c>
      <c r="P700" s="1618">
        <v>0</v>
      </c>
      <c r="Q700" s="1618"/>
      <c r="R700" s="1618"/>
      <c r="S700" s="1618"/>
      <c r="T700" s="1618"/>
      <c r="U700" s="1618"/>
      <c r="V700" s="1618"/>
      <c r="W700" s="1618"/>
      <c r="X700" s="1618"/>
      <c r="Y700" s="1618"/>
      <c r="Z700" s="1618"/>
      <c r="AA700" s="1618"/>
      <c r="AB700" s="1618"/>
      <c r="AC700" s="1507">
        <f t="shared" ref="AC700:AC730" si="221">E700+G700-N700-O700-AA700-P700-Q700-R700-S700-T700-U700-V700-W700-X700-Y700</f>
        <v>2</v>
      </c>
      <c r="AD700" s="1508">
        <f t="shared" ref="AD700:AD730" si="222">D700*AC700</f>
        <v>1</v>
      </c>
      <c r="AE700" s="14">
        <f t="shared" ref="AE700:AE730" si="223">(J700-"01.04.2023")/30</f>
        <v>11891.7</v>
      </c>
      <c r="AF700" s="14">
        <f t="shared" ref="AF700:AF730" si="224">(N700+O700+P700+Q700+R700+S700+T700+U700+V700+W700+X700+Y700)/3</f>
        <v>0</v>
      </c>
      <c r="AG700" s="14" t="e">
        <f t="shared" ref="AG700:AG730" si="225">AC700/AF700</f>
        <v>#DIV/0!</v>
      </c>
      <c r="AH700" s="14" t="e">
        <f t="shared" ref="AH700:AH730" si="226">AG700-AE700</f>
        <v>#DIV/0!</v>
      </c>
      <c r="AI700" s="14">
        <f t="shared" ref="AI700:AI730" si="227">AC700-(AE700*AF700)</f>
        <v>2</v>
      </c>
      <c r="AJ700" s="1621"/>
    </row>
    <row r="701" spans="1:36" ht="15.75" customHeight="1">
      <c r="A701" s="1617">
        <v>34</v>
      </c>
      <c r="B701" s="1618" t="s">
        <v>4601</v>
      </c>
      <c r="C701" s="1618" t="s">
        <v>181</v>
      </c>
      <c r="D701" s="1624">
        <v>0.5</v>
      </c>
      <c r="E701" s="1618">
        <v>2</v>
      </c>
      <c r="F701" s="1618">
        <f t="shared" si="219"/>
        <v>1</v>
      </c>
      <c r="G701" s="1618"/>
      <c r="H701" s="1618">
        <f t="shared" si="220"/>
        <v>0</v>
      </c>
      <c r="I701" s="1620">
        <v>44789</v>
      </c>
      <c r="J701" s="1620">
        <v>401768</v>
      </c>
      <c r="K701" s="1620"/>
      <c r="L701" s="1618">
        <v>592</v>
      </c>
      <c r="M701" s="1620">
        <v>44769</v>
      </c>
      <c r="N701" s="1618">
        <v>0</v>
      </c>
      <c r="O701" s="1618">
        <v>0</v>
      </c>
      <c r="P701" s="1618">
        <v>0</v>
      </c>
      <c r="Q701" s="1618"/>
      <c r="R701" s="1618"/>
      <c r="S701" s="1618"/>
      <c r="T701" s="1618"/>
      <c r="U701" s="1618"/>
      <c r="V701" s="1618"/>
      <c r="W701" s="1618"/>
      <c r="X701" s="1618"/>
      <c r="Y701" s="1618"/>
      <c r="Z701" s="1618"/>
      <c r="AA701" s="1618"/>
      <c r="AB701" s="1618"/>
      <c r="AC701" s="1507">
        <f t="shared" si="221"/>
        <v>2</v>
      </c>
      <c r="AD701" s="1508">
        <f t="shared" si="222"/>
        <v>1</v>
      </c>
      <c r="AE701" s="14">
        <f t="shared" si="223"/>
        <v>11891.7</v>
      </c>
      <c r="AF701" s="14">
        <f t="shared" si="224"/>
        <v>0</v>
      </c>
      <c r="AG701" s="14" t="e">
        <f t="shared" si="225"/>
        <v>#DIV/0!</v>
      </c>
      <c r="AH701" s="14" t="e">
        <f t="shared" si="226"/>
        <v>#DIV/0!</v>
      </c>
      <c r="AI701" s="14">
        <f t="shared" si="227"/>
        <v>2</v>
      </c>
      <c r="AJ701" s="1621"/>
    </row>
    <row r="702" spans="1:36" ht="15.75" customHeight="1">
      <c r="A702" s="1617">
        <v>35</v>
      </c>
      <c r="B702" s="1618" t="s">
        <v>4602</v>
      </c>
      <c r="C702" s="1618" t="s">
        <v>181</v>
      </c>
      <c r="D702" s="1624">
        <v>0.2</v>
      </c>
      <c r="E702" s="1618">
        <v>12</v>
      </c>
      <c r="F702" s="1618">
        <f t="shared" si="219"/>
        <v>2.4000000000000004</v>
      </c>
      <c r="G702" s="1618"/>
      <c r="H702" s="1618">
        <f t="shared" si="220"/>
        <v>0</v>
      </c>
      <c r="I702" s="1620">
        <v>44789</v>
      </c>
      <c r="J702" s="1620">
        <v>401768</v>
      </c>
      <c r="K702" s="1620"/>
      <c r="L702" s="1618">
        <v>592</v>
      </c>
      <c r="M702" s="1620">
        <v>44769</v>
      </c>
      <c r="N702" s="1618">
        <v>0</v>
      </c>
      <c r="O702" s="1618">
        <v>0</v>
      </c>
      <c r="P702" s="1618">
        <v>0</v>
      </c>
      <c r="Q702" s="1618"/>
      <c r="R702" s="1618"/>
      <c r="S702" s="1618"/>
      <c r="T702" s="1618"/>
      <c r="U702" s="1618"/>
      <c r="V702" s="1618"/>
      <c r="W702" s="1618"/>
      <c r="X702" s="1618"/>
      <c r="Y702" s="1618"/>
      <c r="Z702" s="1618"/>
      <c r="AA702" s="1618"/>
      <c r="AB702" s="1618"/>
      <c r="AC702" s="1507">
        <f t="shared" si="221"/>
        <v>12</v>
      </c>
      <c r="AD702" s="1508">
        <f t="shared" si="222"/>
        <v>2.4000000000000004</v>
      </c>
      <c r="AE702" s="14">
        <f t="shared" si="223"/>
        <v>11891.7</v>
      </c>
      <c r="AF702" s="14">
        <f t="shared" si="224"/>
        <v>0</v>
      </c>
      <c r="AG702" s="14" t="e">
        <f t="shared" si="225"/>
        <v>#DIV/0!</v>
      </c>
      <c r="AH702" s="14" t="e">
        <f t="shared" si="226"/>
        <v>#DIV/0!</v>
      </c>
      <c r="AI702" s="14">
        <f t="shared" si="227"/>
        <v>12</v>
      </c>
      <c r="AJ702" s="1621"/>
    </row>
    <row r="703" spans="1:36" ht="15.75" customHeight="1">
      <c r="A703" s="1617">
        <v>36</v>
      </c>
      <c r="B703" s="1618" t="s">
        <v>4603</v>
      </c>
      <c r="C703" s="1618" t="s">
        <v>181</v>
      </c>
      <c r="D703" s="1624">
        <v>500</v>
      </c>
      <c r="E703" s="1618">
        <v>1</v>
      </c>
      <c r="F703" s="1618">
        <f t="shared" si="219"/>
        <v>500</v>
      </c>
      <c r="G703" s="1618"/>
      <c r="H703" s="1618">
        <f t="shared" si="220"/>
        <v>0</v>
      </c>
      <c r="I703" s="1620">
        <v>44789</v>
      </c>
      <c r="J703" s="1620">
        <v>401768</v>
      </c>
      <c r="K703" s="1620"/>
      <c r="L703" s="1618">
        <v>592</v>
      </c>
      <c r="M703" s="1620">
        <v>44769</v>
      </c>
      <c r="N703" s="1618">
        <v>0</v>
      </c>
      <c r="O703" s="1618">
        <v>0</v>
      </c>
      <c r="P703" s="1618">
        <v>0</v>
      </c>
      <c r="Q703" s="1618"/>
      <c r="R703" s="1618"/>
      <c r="S703" s="1618"/>
      <c r="T703" s="1618"/>
      <c r="U703" s="1618"/>
      <c r="V703" s="1618"/>
      <c r="W703" s="1618"/>
      <c r="X703" s="1618"/>
      <c r="Y703" s="1618"/>
      <c r="Z703" s="1618"/>
      <c r="AA703" s="1618"/>
      <c r="AB703" s="1618"/>
      <c r="AC703" s="1507">
        <f t="shared" si="221"/>
        <v>1</v>
      </c>
      <c r="AD703" s="1508">
        <f t="shared" si="222"/>
        <v>500</v>
      </c>
      <c r="AE703" s="14">
        <f t="shared" si="223"/>
        <v>11891.7</v>
      </c>
      <c r="AF703" s="14">
        <f t="shared" si="224"/>
        <v>0</v>
      </c>
      <c r="AG703" s="14" t="e">
        <f t="shared" si="225"/>
        <v>#DIV/0!</v>
      </c>
      <c r="AH703" s="14" t="e">
        <f t="shared" si="226"/>
        <v>#DIV/0!</v>
      </c>
      <c r="AI703" s="14">
        <f t="shared" si="227"/>
        <v>1</v>
      </c>
      <c r="AJ703" s="1621"/>
    </row>
    <row r="704" spans="1:36" ht="15.75" customHeight="1">
      <c r="A704" s="1617">
        <v>37</v>
      </c>
      <c r="B704" s="1618" t="s">
        <v>4604</v>
      </c>
      <c r="C704" s="1618" t="s">
        <v>181</v>
      </c>
      <c r="D704" s="1624">
        <v>5</v>
      </c>
      <c r="E704" s="1618">
        <v>2</v>
      </c>
      <c r="F704" s="1618">
        <f t="shared" si="219"/>
        <v>10</v>
      </c>
      <c r="G704" s="1618"/>
      <c r="H704" s="1618">
        <f t="shared" si="220"/>
        <v>0</v>
      </c>
      <c r="I704" s="1620">
        <v>44789</v>
      </c>
      <c r="J704" s="1620">
        <v>401768</v>
      </c>
      <c r="K704" s="1620"/>
      <c r="L704" s="1618">
        <v>592</v>
      </c>
      <c r="M704" s="1620">
        <v>44769</v>
      </c>
      <c r="N704" s="1618">
        <v>0</v>
      </c>
      <c r="O704" s="1618">
        <v>0</v>
      </c>
      <c r="P704" s="1618">
        <v>0</v>
      </c>
      <c r="Q704" s="1618"/>
      <c r="R704" s="1618"/>
      <c r="S704" s="1618"/>
      <c r="T704" s="1618"/>
      <c r="U704" s="1618"/>
      <c r="V704" s="1618"/>
      <c r="W704" s="1618"/>
      <c r="X704" s="1618"/>
      <c r="Y704" s="1618"/>
      <c r="Z704" s="1618"/>
      <c r="AA704" s="1618"/>
      <c r="AB704" s="1618"/>
      <c r="AC704" s="1507">
        <f t="shared" si="221"/>
        <v>2</v>
      </c>
      <c r="AD704" s="1508">
        <f t="shared" si="222"/>
        <v>10</v>
      </c>
      <c r="AE704" s="14">
        <f t="shared" si="223"/>
        <v>11891.7</v>
      </c>
      <c r="AF704" s="14">
        <f t="shared" si="224"/>
        <v>0</v>
      </c>
      <c r="AG704" s="14" t="e">
        <f t="shared" si="225"/>
        <v>#DIV/0!</v>
      </c>
      <c r="AH704" s="14" t="e">
        <f t="shared" si="226"/>
        <v>#DIV/0!</v>
      </c>
      <c r="AI704" s="14">
        <f t="shared" si="227"/>
        <v>2</v>
      </c>
      <c r="AJ704" s="1621"/>
    </row>
    <row r="705" spans="1:36" ht="15.75" customHeight="1">
      <c r="A705" s="1617">
        <v>38</v>
      </c>
      <c r="B705" s="1618" t="s">
        <v>3487</v>
      </c>
      <c r="C705" s="1618" t="s">
        <v>181</v>
      </c>
      <c r="D705" s="1624">
        <v>15</v>
      </c>
      <c r="E705" s="1618">
        <v>2</v>
      </c>
      <c r="F705" s="1618">
        <f t="shared" si="219"/>
        <v>30</v>
      </c>
      <c r="G705" s="1618"/>
      <c r="H705" s="1618">
        <f t="shared" si="220"/>
        <v>0</v>
      </c>
      <c r="I705" s="1620">
        <v>44789</v>
      </c>
      <c r="J705" s="1620">
        <v>401768</v>
      </c>
      <c r="K705" s="1620"/>
      <c r="L705" s="1618">
        <v>592</v>
      </c>
      <c r="M705" s="1620">
        <v>44769</v>
      </c>
      <c r="N705" s="1618">
        <v>0</v>
      </c>
      <c r="O705" s="1618">
        <v>0</v>
      </c>
      <c r="P705" s="1618">
        <v>0</v>
      </c>
      <c r="Q705" s="1618"/>
      <c r="R705" s="1618"/>
      <c r="S705" s="1618"/>
      <c r="T705" s="1618"/>
      <c r="U705" s="1618"/>
      <c r="V705" s="1618"/>
      <c r="W705" s="1618"/>
      <c r="X705" s="1618"/>
      <c r="Y705" s="1618"/>
      <c r="Z705" s="1618"/>
      <c r="AA705" s="1618"/>
      <c r="AB705" s="1618"/>
      <c r="AC705" s="1507">
        <f t="shared" si="221"/>
        <v>2</v>
      </c>
      <c r="AD705" s="1508">
        <f t="shared" si="222"/>
        <v>30</v>
      </c>
      <c r="AE705" s="14">
        <f t="shared" si="223"/>
        <v>11891.7</v>
      </c>
      <c r="AF705" s="14">
        <f t="shared" si="224"/>
        <v>0</v>
      </c>
      <c r="AG705" s="14" t="e">
        <f t="shared" si="225"/>
        <v>#DIV/0!</v>
      </c>
      <c r="AH705" s="14" t="e">
        <f t="shared" si="226"/>
        <v>#DIV/0!</v>
      </c>
      <c r="AI705" s="14">
        <f t="shared" si="227"/>
        <v>2</v>
      </c>
      <c r="AJ705" s="1621"/>
    </row>
    <row r="706" spans="1:36" ht="15.75" customHeight="1">
      <c r="A706" s="1617">
        <v>39</v>
      </c>
      <c r="B706" s="1618" t="s">
        <v>4605</v>
      </c>
      <c r="C706" s="1618" t="s">
        <v>181</v>
      </c>
      <c r="D706" s="1624">
        <v>10</v>
      </c>
      <c r="E706" s="1618">
        <v>2</v>
      </c>
      <c r="F706" s="1618">
        <f t="shared" si="219"/>
        <v>20</v>
      </c>
      <c r="G706" s="1618"/>
      <c r="H706" s="1618">
        <f t="shared" si="220"/>
        <v>0</v>
      </c>
      <c r="I706" s="1620">
        <v>44789</v>
      </c>
      <c r="J706" s="1620">
        <v>401768</v>
      </c>
      <c r="K706" s="1620"/>
      <c r="L706" s="1618">
        <v>592</v>
      </c>
      <c r="M706" s="1620">
        <v>44769</v>
      </c>
      <c r="N706" s="1618">
        <v>0</v>
      </c>
      <c r="O706" s="1618">
        <v>0</v>
      </c>
      <c r="P706" s="1618">
        <v>0</v>
      </c>
      <c r="Q706" s="1618"/>
      <c r="R706" s="1618"/>
      <c r="S706" s="1618"/>
      <c r="T706" s="1618"/>
      <c r="U706" s="1618"/>
      <c r="V706" s="1618"/>
      <c r="W706" s="1618"/>
      <c r="X706" s="1618"/>
      <c r="Y706" s="1618"/>
      <c r="Z706" s="1618"/>
      <c r="AA706" s="1618"/>
      <c r="AB706" s="1618"/>
      <c r="AC706" s="1507">
        <f t="shared" si="221"/>
        <v>2</v>
      </c>
      <c r="AD706" s="1508">
        <f t="shared" si="222"/>
        <v>20</v>
      </c>
      <c r="AE706" s="14">
        <f t="shared" si="223"/>
        <v>11891.7</v>
      </c>
      <c r="AF706" s="14">
        <f t="shared" si="224"/>
        <v>0</v>
      </c>
      <c r="AG706" s="14" t="e">
        <f t="shared" si="225"/>
        <v>#DIV/0!</v>
      </c>
      <c r="AH706" s="14" t="e">
        <f t="shared" si="226"/>
        <v>#DIV/0!</v>
      </c>
      <c r="AI706" s="14">
        <f t="shared" si="227"/>
        <v>2</v>
      </c>
      <c r="AJ706" s="1621"/>
    </row>
    <row r="707" spans="1:36" ht="15.75" customHeight="1">
      <c r="A707" s="1617">
        <v>40</v>
      </c>
      <c r="B707" s="1618" t="s">
        <v>4606</v>
      </c>
      <c r="C707" s="1618" t="s">
        <v>181</v>
      </c>
      <c r="D707" s="1624">
        <v>15</v>
      </c>
      <c r="E707" s="1618">
        <v>1</v>
      </c>
      <c r="F707" s="1618">
        <f t="shared" si="219"/>
        <v>15</v>
      </c>
      <c r="G707" s="1618"/>
      <c r="H707" s="1618">
        <f t="shared" si="220"/>
        <v>0</v>
      </c>
      <c r="I707" s="1620">
        <v>44789</v>
      </c>
      <c r="J707" s="1620">
        <v>401768</v>
      </c>
      <c r="K707" s="1620"/>
      <c r="L707" s="1618">
        <v>592</v>
      </c>
      <c r="M707" s="1620">
        <v>44769</v>
      </c>
      <c r="N707" s="1618">
        <v>0</v>
      </c>
      <c r="O707" s="1618">
        <v>0</v>
      </c>
      <c r="P707" s="1618">
        <v>0</v>
      </c>
      <c r="Q707" s="1618"/>
      <c r="R707" s="1618"/>
      <c r="S707" s="1618"/>
      <c r="T707" s="1618"/>
      <c r="U707" s="1618"/>
      <c r="V707" s="1618"/>
      <c r="W707" s="1618"/>
      <c r="X707" s="1618"/>
      <c r="Y707" s="1618"/>
      <c r="Z707" s="1618"/>
      <c r="AA707" s="1618"/>
      <c r="AB707" s="1618"/>
      <c r="AC707" s="1507">
        <f t="shared" si="221"/>
        <v>1</v>
      </c>
      <c r="AD707" s="1508">
        <f t="shared" si="222"/>
        <v>15</v>
      </c>
      <c r="AE707" s="14">
        <f t="shared" si="223"/>
        <v>11891.7</v>
      </c>
      <c r="AF707" s="14">
        <f t="shared" si="224"/>
        <v>0</v>
      </c>
      <c r="AG707" s="14" t="e">
        <f t="shared" si="225"/>
        <v>#DIV/0!</v>
      </c>
      <c r="AH707" s="14" t="e">
        <f t="shared" si="226"/>
        <v>#DIV/0!</v>
      </c>
      <c r="AI707" s="14">
        <f t="shared" si="227"/>
        <v>1</v>
      </c>
      <c r="AJ707" s="1621"/>
    </row>
    <row r="708" spans="1:36" ht="15.75" customHeight="1">
      <c r="A708" s="1617">
        <v>41</v>
      </c>
      <c r="B708" s="1618" t="s">
        <v>7356</v>
      </c>
      <c r="C708" s="1618" t="s">
        <v>181</v>
      </c>
      <c r="D708" s="1624">
        <v>10</v>
      </c>
      <c r="E708" s="1618">
        <v>1</v>
      </c>
      <c r="F708" s="1618">
        <f t="shared" si="219"/>
        <v>10</v>
      </c>
      <c r="G708" s="1618"/>
      <c r="H708" s="1618">
        <f t="shared" si="220"/>
        <v>0</v>
      </c>
      <c r="I708" s="1620">
        <v>44789</v>
      </c>
      <c r="J708" s="1620">
        <v>401768</v>
      </c>
      <c r="K708" s="1620"/>
      <c r="L708" s="1618">
        <v>592</v>
      </c>
      <c r="M708" s="1620">
        <v>44769</v>
      </c>
      <c r="N708" s="1618">
        <v>0</v>
      </c>
      <c r="O708" s="1618">
        <v>0</v>
      </c>
      <c r="P708" s="1618">
        <v>0</v>
      </c>
      <c r="Q708" s="1618"/>
      <c r="R708" s="1618"/>
      <c r="S708" s="1618"/>
      <c r="T708" s="1618"/>
      <c r="U708" s="1618"/>
      <c r="V708" s="1618"/>
      <c r="W708" s="1618"/>
      <c r="X708" s="1618"/>
      <c r="Y708" s="1618"/>
      <c r="Z708" s="1618"/>
      <c r="AA708" s="1618"/>
      <c r="AB708" s="1618"/>
      <c r="AC708" s="1507">
        <f t="shared" si="221"/>
        <v>1</v>
      </c>
      <c r="AD708" s="1508">
        <f t="shared" si="222"/>
        <v>10</v>
      </c>
      <c r="AE708" s="14">
        <f t="shared" si="223"/>
        <v>11891.7</v>
      </c>
      <c r="AF708" s="14">
        <f t="shared" si="224"/>
        <v>0</v>
      </c>
      <c r="AG708" s="14" t="e">
        <f t="shared" si="225"/>
        <v>#DIV/0!</v>
      </c>
      <c r="AH708" s="14" t="e">
        <f t="shared" si="226"/>
        <v>#DIV/0!</v>
      </c>
      <c r="AI708" s="14">
        <f t="shared" si="227"/>
        <v>1</v>
      </c>
      <c r="AJ708" s="1621"/>
    </row>
    <row r="709" spans="1:36" ht="15.75" customHeight="1">
      <c r="A709" s="1617">
        <v>42</v>
      </c>
      <c r="B709" s="1618" t="s">
        <v>4607</v>
      </c>
      <c r="C709" s="1618" t="s">
        <v>181</v>
      </c>
      <c r="D709" s="1624">
        <v>15</v>
      </c>
      <c r="E709" s="1618">
        <v>2</v>
      </c>
      <c r="F709" s="1618">
        <f t="shared" si="219"/>
        <v>30</v>
      </c>
      <c r="G709" s="1618"/>
      <c r="H709" s="1618">
        <f t="shared" si="220"/>
        <v>0</v>
      </c>
      <c r="I709" s="1620">
        <v>44789</v>
      </c>
      <c r="J709" s="1620">
        <v>401768</v>
      </c>
      <c r="K709" s="1620"/>
      <c r="L709" s="1618">
        <v>592</v>
      </c>
      <c r="M709" s="1620">
        <v>44769</v>
      </c>
      <c r="N709" s="1618">
        <v>0</v>
      </c>
      <c r="O709" s="1618">
        <v>0</v>
      </c>
      <c r="P709" s="1618">
        <v>0</v>
      </c>
      <c r="Q709" s="1618"/>
      <c r="R709" s="1618"/>
      <c r="S709" s="1618"/>
      <c r="T709" s="1618"/>
      <c r="U709" s="1618"/>
      <c r="V709" s="1618"/>
      <c r="W709" s="1618"/>
      <c r="X709" s="1618"/>
      <c r="Y709" s="1618"/>
      <c r="Z709" s="1618"/>
      <c r="AA709" s="1618"/>
      <c r="AB709" s="1618"/>
      <c r="AC709" s="1507">
        <f t="shared" si="221"/>
        <v>2</v>
      </c>
      <c r="AD709" s="1508">
        <f t="shared" si="222"/>
        <v>30</v>
      </c>
      <c r="AE709" s="14">
        <f t="shared" si="223"/>
        <v>11891.7</v>
      </c>
      <c r="AF709" s="14">
        <f t="shared" si="224"/>
        <v>0</v>
      </c>
      <c r="AG709" s="14" t="e">
        <f t="shared" si="225"/>
        <v>#DIV/0!</v>
      </c>
      <c r="AH709" s="14" t="e">
        <f t="shared" si="226"/>
        <v>#DIV/0!</v>
      </c>
      <c r="AI709" s="14">
        <f t="shared" si="227"/>
        <v>2</v>
      </c>
      <c r="AJ709" s="1621"/>
    </row>
    <row r="710" spans="1:36" ht="15.75" customHeight="1">
      <c r="A710" s="1617">
        <v>43</v>
      </c>
      <c r="B710" s="1618" t="s">
        <v>4608</v>
      </c>
      <c r="C710" s="1618" t="s">
        <v>181</v>
      </c>
      <c r="D710" s="1624">
        <v>2</v>
      </c>
      <c r="E710" s="1618">
        <v>1</v>
      </c>
      <c r="F710" s="1618">
        <f t="shared" si="219"/>
        <v>2</v>
      </c>
      <c r="G710" s="1618"/>
      <c r="H710" s="1618">
        <f t="shared" si="220"/>
        <v>0</v>
      </c>
      <c r="I710" s="1620">
        <v>44789</v>
      </c>
      <c r="J710" s="1620">
        <v>401768</v>
      </c>
      <c r="K710" s="1620"/>
      <c r="L710" s="1618">
        <v>592</v>
      </c>
      <c r="M710" s="1620">
        <v>44769</v>
      </c>
      <c r="N710" s="1618">
        <v>0</v>
      </c>
      <c r="O710" s="1618">
        <v>0</v>
      </c>
      <c r="P710" s="1618">
        <v>0</v>
      </c>
      <c r="Q710" s="1618"/>
      <c r="R710" s="1618"/>
      <c r="S710" s="1618"/>
      <c r="T710" s="1618"/>
      <c r="U710" s="1618"/>
      <c r="V710" s="1618"/>
      <c r="W710" s="1618"/>
      <c r="X710" s="1618"/>
      <c r="Y710" s="1618"/>
      <c r="Z710" s="1618"/>
      <c r="AA710" s="1618"/>
      <c r="AB710" s="1618"/>
      <c r="AC710" s="1507">
        <f t="shared" si="221"/>
        <v>1</v>
      </c>
      <c r="AD710" s="1508">
        <f t="shared" si="222"/>
        <v>2</v>
      </c>
      <c r="AE710" s="14">
        <f t="shared" si="223"/>
        <v>11891.7</v>
      </c>
      <c r="AF710" s="14">
        <f t="shared" si="224"/>
        <v>0</v>
      </c>
      <c r="AG710" s="14" t="e">
        <f t="shared" si="225"/>
        <v>#DIV/0!</v>
      </c>
      <c r="AH710" s="14" t="e">
        <f t="shared" si="226"/>
        <v>#DIV/0!</v>
      </c>
      <c r="AI710" s="14">
        <f t="shared" si="227"/>
        <v>1</v>
      </c>
      <c r="AJ710" s="1621"/>
    </row>
    <row r="711" spans="1:36" ht="15.75" customHeight="1">
      <c r="A711" s="1617">
        <v>45</v>
      </c>
      <c r="B711" s="1618" t="s">
        <v>4610</v>
      </c>
      <c r="C711" s="1618" t="s">
        <v>181</v>
      </c>
      <c r="D711" s="1624">
        <v>15</v>
      </c>
      <c r="E711" s="1618">
        <v>200</v>
      </c>
      <c r="F711" s="1618">
        <f t="shared" si="219"/>
        <v>3000</v>
      </c>
      <c r="G711" s="1618"/>
      <c r="H711" s="1618">
        <f t="shared" si="220"/>
        <v>0</v>
      </c>
      <c r="I711" s="1620">
        <v>44789</v>
      </c>
      <c r="J711" s="1620">
        <v>401768</v>
      </c>
      <c r="K711" s="1620"/>
      <c r="L711" s="1618">
        <v>592</v>
      </c>
      <c r="M711" s="1620">
        <v>44769</v>
      </c>
      <c r="N711" s="1618">
        <v>0</v>
      </c>
      <c r="O711" s="1618">
        <v>0</v>
      </c>
      <c r="P711" s="1618">
        <v>0</v>
      </c>
      <c r="Q711" s="1618"/>
      <c r="R711" s="1618"/>
      <c r="S711" s="1618"/>
      <c r="T711" s="1618"/>
      <c r="U711" s="1618"/>
      <c r="V711" s="1618"/>
      <c r="W711" s="1618"/>
      <c r="X711" s="1618"/>
      <c r="Y711" s="1618"/>
      <c r="Z711" s="1618"/>
      <c r="AA711" s="1618"/>
      <c r="AB711" s="1618"/>
      <c r="AC711" s="1507">
        <f t="shared" si="221"/>
        <v>200</v>
      </c>
      <c r="AD711" s="1508">
        <f t="shared" si="222"/>
        <v>3000</v>
      </c>
      <c r="AE711" s="14">
        <f t="shared" si="223"/>
        <v>11891.7</v>
      </c>
      <c r="AF711" s="14">
        <f t="shared" si="224"/>
        <v>0</v>
      </c>
      <c r="AG711" s="14" t="e">
        <f t="shared" si="225"/>
        <v>#DIV/0!</v>
      </c>
      <c r="AH711" s="14" t="e">
        <f t="shared" si="226"/>
        <v>#DIV/0!</v>
      </c>
      <c r="AI711" s="14">
        <f t="shared" si="227"/>
        <v>200</v>
      </c>
      <c r="AJ711" s="1621"/>
    </row>
    <row r="712" spans="1:36" ht="15.75" customHeight="1">
      <c r="A712" s="1617">
        <v>46</v>
      </c>
      <c r="B712" s="1618" t="s">
        <v>4611</v>
      </c>
      <c r="C712" s="1618" t="s">
        <v>181</v>
      </c>
      <c r="D712" s="1624">
        <v>2</v>
      </c>
      <c r="E712" s="1618">
        <v>15</v>
      </c>
      <c r="F712" s="1618">
        <f t="shared" si="219"/>
        <v>30</v>
      </c>
      <c r="G712" s="1618"/>
      <c r="H712" s="1618">
        <f t="shared" si="220"/>
        <v>0</v>
      </c>
      <c r="I712" s="1620">
        <v>44789</v>
      </c>
      <c r="J712" s="1620">
        <v>401768</v>
      </c>
      <c r="K712" s="1620"/>
      <c r="L712" s="1618">
        <v>592</v>
      </c>
      <c r="M712" s="1620">
        <v>44769</v>
      </c>
      <c r="N712" s="1618">
        <v>0</v>
      </c>
      <c r="O712" s="1618">
        <v>0</v>
      </c>
      <c r="P712" s="1618">
        <v>0</v>
      </c>
      <c r="Q712" s="1618"/>
      <c r="R712" s="1618"/>
      <c r="S712" s="1618"/>
      <c r="T712" s="1618"/>
      <c r="U712" s="1618"/>
      <c r="V712" s="1618"/>
      <c r="W712" s="1618"/>
      <c r="X712" s="1618"/>
      <c r="Y712" s="1618"/>
      <c r="Z712" s="1618"/>
      <c r="AA712" s="1618"/>
      <c r="AB712" s="1618"/>
      <c r="AC712" s="1507">
        <f t="shared" si="221"/>
        <v>15</v>
      </c>
      <c r="AD712" s="1508">
        <f t="shared" si="222"/>
        <v>30</v>
      </c>
      <c r="AE712" s="14">
        <f t="shared" si="223"/>
        <v>11891.7</v>
      </c>
      <c r="AF712" s="14">
        <f t="shared" si="224"/>
        <v>0</v>
      </c>
      <c r="AG712" s="14" t="e">
        <f t="shared" si="225"/>
        <v>#DIV/0!</v>
      </c>
      <c r="AH712" s="14" t="e">
        <f t="shared" si="226"/>
        <v>#DIV/0!</v>
      </c>
      <c r="AI712" s="14">
        <f t="shared" si="227"/>
        <v>15</v>
      </c>
      <c r="AJ712" s="1621"/>
    </row>
    <row r="713" spans="1:36" ht="15.75" customHeight="1">
      <c r="A713" s="1617">
        <v>47</v>
      </c>
      <c r="B713" s="1618" t="s">
        <v>4612</v>
      </c>
      <c r="C713" s="1618" t="s">
        <v>181</v>
      </c>
      <c r="D713" s="1624">
        <v>1</v>
      </c>
      <c r="E713" s="1618">
        <v>10</v>
      </c>
      <c r="F713" s="1618">
        <f t="shared" si="219"/>
        <v>10</v>
      </c>
      <c r="G713" s="1618"/>
      <c r="H713" s="1618">
        <f t="shared" si="220"/>
        <v>0</v>
      </c>
      <c r="I713" s="1620">
        <v>44789</v>
      </c>
      <c r="J713" s="1620">
        <v>401768</v>
      </c>
      <c r="K713" s="1620"/>
      <c r="L713" s="1618">
        <v>592</v>
      </c>
      <c r="M713" s="1620">
        <v>44769</v>
      </c>
      <c r="N713" s="1618">
        <v>0</v>
      </c>
      <c r="O713" s="1618">
        <v>0</v>
      </c>
      <c r="P713" s="1618">
        <v>0</v>
      </c>
      <c r="Q713" s="1618"/>
      <c r="R713" s="1618"/>
      <c r="S713" s="1618"/>
      <c r="T713" s="1618"/>
      <c r="U713" s="1618"/>
      <c r="V713" s="1618"/>
      <c r="W713" s="1618"/>
      <c r="X713" s="1618"/>
      <c r="Y713" s="1618"/>
      <c r="Z713" s="1618"/>
      <c r="AA713" s="1618"/>
      <c r="AB713" s="1618"/>
      <c r="AC713" s="1507">
        <f t="shared" si="221"/>
        <v>10</v>
      </c>
      <c r="AD713" s="1508">
        <f t="shared" si="222"/>
        <v>10</v>
      </c>
      <c r="AE713" s="14">
        <f t="shared" si="223"/>
        <v>11891.7</v>
      </c>
      <c r="AF713" s="14">
        <f t="shared" si="224"/>
        <v>0</v>
      </c>
      <c r="AG713" s="14" t="e">
        <f t="shared" si="225"/>
        <v>#DIV/0!</v>
      </c>
      <c r="AH713" s="14" t="e">
        <f t="shared" si="226"/>
        <v>#DIV/0!</v>
      </c>
      <c r="AI713" s="14">
        <f t="shared" si="227"/>
        <v>10</v>
      </c>
      <c r="AJ713" s="1621"/>
    </row>
    <row r="714" spans="1:36" ht="15.75" customHeight="1">
      <c r="A714" s="1617">
        <v>48</v>
      </c>
      <c r="B714" s="1618" t="s">
        <v>3509</v>
      </c>
      <c r="C714" s="1618" t="s">
        <v>181</v>
      </c>
      <c r="D714" s="1624">
        <v>2.5</v>
      </c>
      <c r="E714" s="1618">
        <v>1</v>
      </c>
      <c r="F714" s="1618">
        <f t="shared" si="219"/>
        <v>2.5</v>
      </c>
      <c r="G714" s="1618"/>
      <c r="H714" s="1618">
        <f t="shared" si="220"/>
        <v>0</v>
      </c>
      <c r="I714" s="1620">
        <v>44789</v>
      </c>
      <c r="J714" s="1620">
        <v>401768</v>
      </c>
      <c r="K714" s="1620"/>
      <c r="L714" s="1618">
        <v>592</v>
      </c>
      <c r="M714" s="1620">
        <v>44769</v>
      </c>
      <c r="N714" s="1618">
        <v>0</v>
      </c>
      <c r="O714" s="1618">
        <v>0</v>
      </c>
      <c r="P714" s="1618">
        <v>0</v>
      </c>
      <c r="Q714" s="1618"/>
      <c r="R714" s="1618"/>
      <c r="S714" s="1618"/>
      <c r="T714" s="1618"/>
      <c r="U714" s="1618"/>
      <c r="V714" s="1618"/>
      <c r="W714" s="1618"/>
      <c r="X714" s="1618"/>
      <c r="Y714" s="1618"/>
      <c r="Z714" s="1618"/>
      <c r="AA714" s="1618"/>
      <c r="AB714" s="1618"/>
      <c r="AC714" s="1507">
        <f t="shared" si="221"/>
        <v>1</v>
      </c>
      <c r="AD714" s="1508">
        <f t="shared" si="222"/>
        <v>2.5</v>
      </c>
      <c r="AE714" s="14">
        <f t="shared" si="223"/>
        <v>11891.7</v>
      </c>
      <c r="AF714" s="14">
        <f t="shared" si="224"/>
        <v>0</v>
      </c>
      <c r="AG714" s="14" t="e">
        <f t="shared" si="225"/>
        <v>#DIV/0!</v>
      </c>
      <c r="AH714" s="14" t="e">
        <f t="shared" si="226"/>
        <v>#DIV/0!</v>
      </c>
      <c r="AI714" s="14">
        <f t="shared" si="227"/>
        <v>1</v>
      </c>
      <c r="AJ714" s="1621"/>
    </row>
    <row r="715" spans="1:36" ht="15.75" customHeight="1">
      <c r="A715" s="1617">
        <v>49</v>
      </c>
      <c r="B715" s="1618" t="s">
        <v>3510</v>
      </c>
      <c r="C715" s="1618" t="s">
        <v>181</v>
      </c>
      <c r="D715" s="1624">
        <v>0.3</v>
      </c>
      <c r="E715" s="1618">
        <v>40</v>
      </c>
      <c r="F715" s="1618">
        <f t="shared" si="219"/>
        <v>12</v>
      </c>
      <c r="G715" s="1618"/>
      <c r="H715" s="1618">
        <f t="shared" si="220"/>
        <v>0</v>
      </c>
      <c r="I715" s="1620">
        <v>44789</v>
      </c>
      <c r="J715" s="1620">
        <v>401768</v>
      </c>
      <c r="K715" s="1620"/>
      <c r="L715" s="1618">
        <v>592</v>
      </c>
      <c r="M715" s="1620">
        <v>44769</v>
      </c>
      <c r="N715" s="1618">
        <v>0</v>
      </c>
      <c r="O715" s="1618">
        <v>0</v>
      </c>
      <c r="P715" s="1618">
        <v>0</v>
      </c>
      <c r="Q715" s="1618"/>
      <c r="R715" s="1618"/>
      <c r="S715" s="1618"/>
      <c r="T715" s="1618"/>
      <c r="U715" s="1618"/>
      <c r="V715" s="1618"/>
      <c r="W715" s="1618"/>
      <c r="X715" s="1618"/>
      <c r="Y715" s="1618"/>
      <c r="Z715" s="1618"/>
      <c r="AA715" s="1618"/>
      <c r="AB715" s="1618"/>
      <c r="AC715" s="1507">
        <f t="shared" si="221"/>
        <v>40</v>
      </c>
      <c r="AD715" s="1508">
        <f t="shared" si="222"/>
        <v>12</v>
      </c>
      <c r="AE715" s="14">
        <f t="shared" si="223"/>
        <v>11891.7</v>
      </c>
      <c r="AF715" s="14">
        <f t="shared" si="224"/>
        <v>0</v>
      </c>
      <c r="AG715" s="14" t="e">
        <f t="shared" si="225"/>
        <v>#DIV/0!</v>
      </c>
      <c r="AH715" s="14" t="e">
        <f t="shared" si="226"/>
        <v>#DIV/0!</v>
      </c>
      <c r="AI715" s="14">
        <f t="shared" si="227"/>
        <v>40</v>
      </c>
      <c r="AJ715" s="1621"/>
    </row>
    <row r="716" spans="1:36" ht="15.75" customHeight="1">
      <c r="A716" s="1617">
        <v>50</v>
      </c>
      <c r="B716" s="1618" t="s">
        <v>4613</v>
      </c>
      <c r="C716" s="1618" t="s">
        <v>181</v>
      </c>
      <c r="D716" s="1624">
        <v>10</v>
      </c>
      <c r="E716" s="1618">
        <v>2</v>
      </c>
      <c r="F716" s="1618">
        <f t="shared" si="219"/>
        <v>20</v>
      </c>
      <c r="G716" s="1618"/>
      <c r="H716" s="1618">
        <f t="shared" si="220"/>
        <v>0</v>
      </c>
      <c r="I716" s="1620">
        <v>44789</v>
      </c>
      <c r="J716" s="1620">
        <v>401768</v>
      </c>
      <c r="K716" s="1620"/>
      <c r="L716" s="1618">
        <v>592</v>
      </c>
      <c r="M716" s="1620">
        <v>44769</v>
      </c>
      <c r="N716" s="1618">
        <v>0</v>
      </c>
      <c r="O716" s="1618">
        <v>0</v>
      </c>
      <c r="P716" s="1618">
        <v>0</v>
      </c>
      <c r="Q716" s="1618"/>
      <c r="R716" s="1618"/>
      <c r="S716" s="1618"/>
      <c r="T716" s="1618"/>
      <c r="U716" s="1618"/>
      <c r="V716" s="1618"/>
      <c r="W716" s="1618"/>
      <c r="X716" s="1618"/>
      <c r="Y716" s="1618"/>
      <c r="Z716" s="1618"/>
      <c r="AA716" s="1618"/>
      <c r="AB716" s="1618"/>
      <c r="AC716" s="1507">
        <f t="shared" si="221"/>
        <v>2</v>
      </c>
      <c r="AD716" s="1508">
        <f t="shared" si="222"/>
        <v>20</v>
      </c>
      <c r="AE716" s="14">
        <f t="shared" si="223"/>
        <v>11891.7</v>
      </c>
      <c r="AF716" s="14">
        <f t="shared" si="224"/>
        <v>0</v>
      </c>
      <c r="AG716" s="14" t="e">
        <f t="shared" si="225"/>
        <v>#DIV/0!</v>
      </c>
      <c r="AH716" s="14" t="e">
        <f t="shared" si="226"/>
        <v>#DIV/0!</v>
      </c>
      <c r="AI716" s="14">
        <f t="shared" si="227"/>
        <v>2</v>
      </c>
      <c r="AJ716" s="1621"/>
    </row>
    <row r="717" spans="1:36" ht="15.75" customHeight="1">
      <c r="A717" s="1617">
        <v>51</v>
      </c>
      <c r="B717" s="1618" t="s">
        <v>3512</v>
      </c>
      <c r="C717" s="1618" t="s">
        <v>181</v>
      </c>
      <c r="D717" s="1624">
        <v>5</v>
      </c>
      <c r="E717" s="1618">
        <v>1</v>
      </c>
      <c r="F717" s="1618">
        <f t="shared" si="219"/>
        <v>5</v>
      </c>
      <c r="G717" s="1618"/>
      <c r="H717" s="1618">
        <f t="shared" si="220"/>
        <v>0</v>
      </c>
      <c r="I717" s="1620">
        <v>44789</v>
      </c>
      <c r="J717" s="1620">
        <v>401768</v>
      </c>
      <c r="K717" s="1620"/>
      <c r="L717" s="1618">
        <v>592</v>
      </c>
      <c r="M717" s="1620">
        <v>44769</v>
      </c>
      <c r="N717" s="1618">
        <v>0</v>
      </c>
      <c r="O717" s="1618">
        <v>0</v>
      </c>
      <c r="P717" s="1618">
        <v>0</v>
      </c>
      <c r="Q717" s="1618"/>
      <c r="R717" s="1618"/>
      <c r="S717" s="1618"/>
      <c r="T717" s="1618"/>
      <c r="U717" s="1618"/>
      <c r="V717" s="1618"/>
      <c r="W717" s="1618"/>
      <c r="X717" s="1618"/>
      <c r="Y717" s="1618"/>
      <c r="Z717" s="1618"/>
      <c r="AA717" s="1618"/>
      <c r="AB717" s="1618"/>
      <c r="AC717" s="1507">
        <f t="shared" si="221"/>
        <v>1</v>
      </c>
      <c r="AD717" s="1508">
        <f t="shared" si="222"/>
        <v>5</v>
      </c>
      <c r="AE717" s="14">
        <f t="shared" si="223"/>
        <v>11891.7</v>
      </c>
      <c r="AF717" s="14">
        <f t="shared" si="224"/>
        <v>0</v>
      </c>
      <c r="AG717" s="14" t="e">
        <f t="shared" si="225"/>
        <v>#DIV/0!</v>
      </c>
      <c r="AH717" s="14" t="e">
        <f t="shared" si="226"/>
        <v>#DIV/0!</v>
      </c>
      <c r="AI717" s="14">
        <f t="shared" si="227"/>
        <v>1</v>
      </c>
      <c r="AJ717" s="1621"/>
    </row>
    <row r="718" spans="1:36" ht="15.75" customHeight="1">
      <c r="A718" s="1617">
        <v>52</v>
      </c>
      <c r="B718" s="1618" t="s">
        <v>4614</v>
      </c>
      <c r="C718" s="1618" t="s">
        <v>4609</v>
      </c>
      <c r="D718" s="1624">
        <v>0.1</v>
      </c>
      <c r="E718" s="1618">
        <v>20</v>
      </c>
      <c r="F718" s="1618">
        <f t="shared" si="219"/>
        <v>2</v>
      </c>
      <c r="G718" s="1618"/>
      <c r="H718" s="1618">
        <f t="shared" si="220"/>
        <v>0</v>
      </c>
      <c r="I718" s="1620">
        <v>44789</v>
      </c>
      <c r="J718" s="1620">
        <v>401768</v>
      </c>
      <c r="K718" s="1620"/>
      <c r="L718" s="1618">
        <v>592</v>
      </c>
      <c r="M718" s="1620">
        <v>44769</v>
      </c>
      <c r="N718" s="1618">
        <v>0</v>
      </c>
      <c r="O718" s="1618">
        <v>0</v>
      </c>
      <c r="P718" s="1618">
        <v>0</v>
      </c>
      <c r="Q718" s="1618"/>
      <c r="R718" s="1618"/>
      <c r="S718" s="1618"/>
      <c r="T718" s="1618"/>
      <c r="U718" s="1618"/>
      <c r="V718" s="1618"/>
      <c r="W718" s="1618"/>
      <c r="X718" s="1618"/>
      <c r="Y718" s="1618"/>
      <c r="Z718" s="1618"/>
      <c r="AA718" s="1618"/>
      <c r="AB718" s="1618"/>
      <c r="AC718" s="1507">
        <f t="shared" si="221"/>
        <v>20</v>
      </c>
      <c r="AD718" s="1508">
        <f t="shared" si="222"/>
        <v>2</v>
      </c>
      <c r="AE718" s="14">
        <f t="shared" si="223"/>
        <v>11891.7</v>
      </c>
      <c r="AF718" s="14">
        <f t="shared" si="224"/>
        <v>0</v>
      </c>
      <c r="AG718" s="14" t="e">
        <f t="shared" si="225"/>
        <v>#DIV/0!</v>
      </c>
      <c r="AH718" s="14" t="e">
        <f t="shared" si="226"/>
        <v>#DIV/0!</v>
      </c>
      <c r="AI718" s="14">
        <f t="shared" si="227"/>
        <v>20</v>
      </c>
      <c r="AJ718" s="1621"/>
    </row>
    <row r="719" spans="1:36" ht="15.75" customHeight="1">
      <c r="A719" s="1617">
        <v>53</v>
      </c>
      <c r="B719" s="1618" t="s">
        <v>4615</v>
      </c>
      <c r="C719" s="1618" t="s">
        <v>181</v>
      </c>
      <c r="D719" s="1624">
        <v>2</v>
      </c>
      <c r="E719" s="1618">
        <v>100</v>
      </c>
      <c r="F719" s="1618">
        <f t="shared" si="219"/>
        <v>200</v>
      </c>
      <c r="G719" s="1618"/>
      <c r="H719" s="1618">
        <f t="shared" si="220"/>
        <v>0</v>
      </c>
      <c r="I719" s="1620">
        <v>44789</v>
      </c>
      <c r="J719" s="1620">
        <v>401768</v>
      </c>
      <c r="K719" s="1620"/>
      <c r="L719" s="1618">
        <v>592</v>
      </c>
      <c r="M719" s="1620">
        <v>44769</v>
      </c>
      <c r="N719" s="1618">
        <v>0</v>
      </c>
      <c r="O719" s="1618">
        <v>0</v>
      </c>
      <c r="P719" s="1618">
        <v>0</v>
      </c>
      <c r="Q719" s="1618"/>
      <c r="R719" s="1618"/>
      <c r="S719" s="1618"/>
      <c r="T719" s="1618"/>
      <c r="U719" s="1618"/>
      <c r="V719" s="1618"/>
      <c r="W719" s="1618"/>
      <c r="X719" s="1618"/>
      <c r="Y719" s="1618"/>
      <c r="Z719" s="1618"/>
      <c r="AA719" s="1618"/>
      <c r="AB719" s="1618"/>
      <c r="AC719" s="1507">
        <f t="shared" si="221"/>
        <v>100</v>
      </c>
      <c r="AD719" s="1508">
        <f t="shared" si="222"/>
        <v>200</v>
      </c>
      <c r="AE719" s="14">
        <f t="shared" si="223"/>
        <v>11891.7</v>
      </c>
      <c r="AF719" s="14">
        <f t="shared" si="224"/>
        <v>0</v>
      </c>
      <c r="AG719" s="14" t="e">
        <f t="shared" si="225"/>
        <v>#DIV/0!</v>
      </c>
      <c r="AH719" s="14" t="e">
        <f t="shared" si="226"/>
        <v>#DIV/0!</v>
      </c>
      <c r="AI719" s="14">
        <f t="shared" si="227"/>
        <v>100</v>
      </c>
      <c r="AJ719" s="1621"/>
    </row>
    <row r="720" spans="1:36" ht="15.75" customHeight="1">
      <c r="A720" s="1617">
        <v>54</v>
      </c>
      <c r="B720" s="1618" t="s">
        <v>4616</v>
      </c>
      <c r="C720" s="1618" t="s">
        <v>181</v>
      </c>
      <c r="D720" s="1624">
        <v>2</v>
      </c>
      <c r="E720" s="1618">
        <v>100</v>
      </c>
      <c r="F720" s="1618">
        <f t="shared" si="219"/>
        <v>200</v>
      </c>
      <c r="G720" s="1618"/>
      <c r="H720" s="1618">
        <f t="shared" si="220"/>
        <v>0</v>
      </c>
      <c r="I720" s="1620">
        <v>44789</v>
      </c>
      <c r="J720" s="1620">
        <v>401768</v>
      </c>
      <c r="K720" s="1620"/>
      <c r="L720" s="1618">
        <v>592</v>
      </c>
      <c r="M720" s="1620">
        <v>44769</v>
      </c>
      <c r="N720" s="1618">
        <v>0</v>
      </c>
      <c r="O720" s="1618">
        <v>0</v>
      </c>
      <c r="P720" s="1618">
        <v>0</v>
      </c>
      <c r="Q720" s="1618"/>
      <c r="R720" s="1618"/>
      <c r="S720" s="1618"/>
      <c r="T720" s="1618"/>
      <c r="U720" s="1618"/>
      <c r="V720" s="1618"/>
      <c r="W720" s="1618"/>
      <c r="X720" s="1618"/>
      <c r="Y720" s="1618"/>
      <c r="Z720" s="1618"/>
      <c r="AA720" s="1618"/>
      <c r="AB720" s="1618"/>
      <c r="AC720" s="1507">
        <f t="shared" si="221"/>
        <v>100</v>
      </c>
      <c r="AD720" s="1508">
        <f t="shared" si="222"/>
        <v>200</v>
      </c>
      <c r="AE720" s="14">
        <f t="shared" si="223"/>
        <v>11891.7</v>
      </c>
      <c r="AF720" s="14">
        <f t="shared" si="224"/>
        <v>0</v>
      </c>
      <c r="AG720" s="14" t="e">
        <f t="shared" si="225"/>
        <v>#DIV/0!</v>
      </c>
      <c r="AH720" s="14" t="e">
        <f t="shared" si="226"/>
        <v>#DIV/0!</v>
      </c>
      <c r="AI720" s="14">
        <f t="shared" si="227"/>
        <v>100</v>
      </c>
      <c r="AJ720" s="1621"/>
    </row>
    <row r="721" spans="1:36" ht="15.75" customHeight="1">
      <c r="A721" s="1617">
        <v>55</v>
      </c>
      <c r="B721" s="1618" t="s">
        <v>4617</v>
      </c>
      <c r="C721" s="1618" t="s">
        <v>181</v>
      </c>
      <c r="D721" s="1624">
        <v>5</v>
      </c>
      <c r="E721" s="1618">
        <v>100</v>
      </c>
      <c r="F721" s="1618">
        <f t="shared" si="219"/>
        <v>500</v>
      </c>
      <c r="G721" s="1618"/>
      <c r="H721" s="1618">
        <f t="shared" si="220"/>
        <v>0</v>
      </c>
      <c r="I721" s="1620">
        <v>44789</v>
      </c>
      <c r="J721" s="1620">
        <v>401768</v>
      </c>
      <c r="K721" s="1620"/>
      <c r="L721" s="1618">
        <v>592</v>
      </c>
      <c r="M721" s="1620">
        <v>44769</v>
      </c>
      <c r="N721" s="1618">
        <v>0</v>
      </c>
      <c r="O721" s="1618">
        <v>0</v>
      </c>
      <c r="P721" s="1618">
        <v>0</v>
      </c>
      <c r="Q721" s="1618"/>
      <c r="R721" s="1618"/>
      <c r="S721" s="1618"/>
      <c r="T721" s="1618"/>
      <c r="U721" s="1618"/>
      <c r="V721" s="1618"/>
      <c r="W721" s="1618"/>
      <c r="X721" s="1618"/>
      <c r="Y721" s="1618"/>
      <c r="Z721" s="1618"/>
      <c r="AA721" s="1618"/>
      <c r="AB721" s="1618"/>
      <c r="AC721" s="1507">
        <f t="shared" si="221"/>
        <v>100</v>
      </c>
      <c r="AD721" s="1508">
        <f t="shared" si="222"/>
        <v>500</v>
      </c>
      <c r="AE721" s="14">
        <f t="shared" si="223"/>
        <v>11891.7</v>
      </c>
      <c r="AF721" s="14">
        <f t="shared" si="224"/>
        <v>0</v>
      </c>
      <c r="AG721" s="14" t="e">
        <f t="shared" si="225"/>
        <v>#DIV/0!</v>
      </c>
      <c r="AH721" s="14" t="e">
        <f t="shared" si="226"/>
        <v>#DIV/0!</v>
      </c>
      <c r="AI721" s="14">
        <f t="shared" si="227"/>
        <v>100</v>
      </c>
      <c r="AJ721" s="1621"/>
    </row>
    <row r="722" spans="1:36" ht="15.75" customHeight="1">
      <c r="A722" s="1617">
        <v>56</v>
      </c>
      <c r="B722" s="1618" t="s">
        <v>4618</v>
      </c>
      <c r="C722" s="1618" t="s">
        <v>181</v>
      </c>
      <c r="D722" s="1624">
        <v>10</v>
      </c>
      <c r="E722" s="1618">
        <v>1</v>
      </c>
      <c r="F722" s="1618">
        <f t="shared" si="219"/>
        <v>10</v>
      </c>
      <c r="G722" s="1618"/>
      <c r="H722" s="1618">
        <f t="shared" si="220"/>
        <v>0</v>
      </c>
      <c r="I722" s="1620">
        <v>44789</v>
      </c>
      <c r="J722" s="1620">
        <v>401768</v>
      </c>
      <c r="K722" s="1620"/>
      <c r="L722" s="1618">
        <v>592</v>
      </c>
      <c r="M722" s="1620">
        <v>44769</v>
      </c>
      <c r="N722" s="1618">
        <v>0</v>
      </c>
      <c r="O722" s="1618">
        <v>0</v>
      </c>
      <c r="P722" s="1618">
        <v>0</v>
      </c>
      <c r="Q722" s="1618"/>
      <c r="R722" s="1618"/>
      <c r="S722" s="1618"/>
      <c r="T722" s="1618"/>
      <c r="U722" s="1618"/>
      <c r="V722" s="1618"/>
      <c r="W722" s="1618"/>
      <c r="X722" s="1618"/>
      <c r="Y722" s="1618"/>
      <c r="Z722" s="1618"/>
      <c r="AA722" s="1618"/>
      <c r="AB722" s="1618"/>
      <c r="AC722" s="1507">
        <f t="shared" si="221"/>
        <v>1</v>
      </c>
      <c r="AD722" s="1508">
        <f t="shared" si="222"/>
        <v>10</v>
      </c>
      <c r="AE722" s="14">
        <f t="shared" si="223"/>
        <v>11891.7</v>
      </c>
      <c r="AF722" s="14">
        <f t="shared" si="224"/>
        <v>0</v>
      </c>
      <c r="AG722" s="14" t="e">
        <f t="shared" si="225"/>
        <v>#DIV/0!</v>
      </c>
      <c r="AH722" s="14" t="e">
        <f t="shared" si="226"/>
        <v>#DIV/0!</v>
      </c>
      <c r="AI722" s="14">
        <f t="shared" si="227"/>
        <v>1</v>
      </c>
      <c r="AJ722" s="1621"/>
    </row>
    <row r="723" spans="1:36" ht="15.75" customHeight="1">
      <c r="A723" s="1617">
        <v>57</v>
      </c>
      <c r="B723" s="1618" t="s">
        <v>4619</v>
      </c>
      <c r="C723" s="1618" t="s">
        <v>4620</v>
      </c>
      <c r="D723" s="1624">
        <v>1</v>
      </c>
      <c r="E723" s="1618">
        <v>1</v>
      </c>
      <c r="F723" s="1618">
        <f t="shared" si="219"/>
        <v>1</v>
      </c>
      <c r="G723" s="1618"/>
      <c r="H723" s="1618">
        <f t="shared" si="220"/>
        <v>0</v>
      </c>
      <c r="I723" s="1620">
        <v>44789</v>
      </c>
      <c r="J723" s="1620">
        <v>401768</v>
      </c>
      <c r="K723" s="1620"/>
      <c r="L723" s="1618">
        <v>592</v>
      </c>
      <c r="M723" s="1620">
        <v>44769</v>
      </c>
      <c r="N723" s="1618">
        <v>0</v>
      </c>
      <c r="O723" s="1618">
        <v>0</v>
      </c>
      <c r="P723" s="1618">
        <v>0</v>
      </c>
      <c r="Q723" s="1618"/>
      <c r="R723" s="1618"/>
      <c r="S723" s="1618"/>
      <c r="T723" s="1618"/>
      <c r="U723" s="1618"/>
      <c r="V723" s="1618"/>
      <c r="W723" s="1618"/>
      <c r="X723" s="1618"/>
      <c r="Y723" s="1618"/>
      <c r="Z723" s="1618"/>
      <c r="AA723" s="1618"/>
      <c r="AB723" s="1618"/>
      <c r="AC723" s="1507">
        <f t="shared" si="221"/>
        <v>1</v>
      </c>
      <c r="AD723" s="1508">
        <f t="shared" si="222"/>
        <v>1</v>
      </c>
      <c r="AE723" s="14">
        <f t="shared" si="223"/>
        <v>11891.7</v>
      </c>
      <c r="AF723" s="14">
        <f t="shared" si="224"/>
        <v>0</v>
      </c>
      <c r="AG723" s="14" t="e">
        <f t="shared" si="225"/>
        <v>#DIV/0!</v>
      </c>
      <c r="AH723" s="14" t="e">
        <f t="shared" si="226"/>
        <v>#DIV/0!</v>
      </c>
      <c r="AI723" s="14">
        <f t="shared" si="227"/>
        <v>1</v>
      </c>
      <c r="AJ723" s="1621"/>
    </row>
    <row r="724" spans="1:36" ht="15.75" customHeight="1">
      <c r="A724" s="1617">
        <v>58</v>
      </c>
      <c r="B724" s="1618" t="s">
        <v>4621</v>
      </c>
      <c r="C724" s="1618" t="s">
        <v>181</v>
      </c>
      <c r="D724" s="1624">
        <v>1</v>
      </c>
      <c r="E724" s="1618">
        <v>200</v>
      </c>
      <c r="F724" s="1618">
        <f t="shared" si="219"/>
        <v>200</v>
      </c>
      <c r="G724" s="1618"/>
      <c r="H724" s="1618">
        <f t="shared" si="220"/>
        <v>0</v>
      </c>
      <c r="I724" s="1620">
        <v>44789</v>
      </c>
      <c r="J724" s="1620">
        <v>401768</v>
      </c>
      <c r="K724" s="1620"/>
      <c r="L724" s="1618">
        <v>592</v>
      </c>
      <c r="M724" s="1620">
        <v>44769</v>
      </c>
      <c r="N724" s="1618">
        <v>0</v>
      </c>
      <c r="O724" s="1618">
        <v>0</v>
      </c>
      <c r="P724" s="1618">
        <v>0</v>
      </c>
      <c r="Q724" s="1618"/>
      <c r="R724" s="1618"/>
      <c r="S724" s="1618"/>
      <c r="T724" s="1618"/>
      <c r="U724" s="1618"/>
      <c r="V724" s="1618"/>
      <c r="W724" s="1618"/>
      <c r="X724" s="1618"/>
      <c r="Y724" s="1618"/>
      <c r="Z724" s="1618"/>
      <c r="AA724" s="1618"/>
      <c r="AB724" s="1618"/>
      <c r="AC724" s="1507">
        <f t="shared" si="221"/>
        <v>200</v>
      </c>
      <c r="AD724" s="1508">
        <f t="shared" si="222"/>
        <v>200</v>
      </c>
      <c r="AE724" s="14">
        <f t="shared" si="223"/>
        <v>11891.7</v>
      </c>
      <c r="AF724" s="14">
        <f t="shared" si="224"/>
        <v>0</v>
      </c>
      <c r="AG724" s="14" t="e">
        <f t="shared" si="225"/>
        <v>#DIV/0!</v>
      </c>
      <c r="AH724" s="14" t="e">
        <f t="shared" si="226"/>
        <v>#DIV/0!</v>
      </c>
      <c r="AI724" s="14">
        <f t="shared" si="227"/>
        <v>200</v>
      </c>
      <c r="AJ724" s="1621"/>
    </row>
    <row r="725" spans="1:36" ht="15.75" customHeight="1">
      <c r="A725" s="1617">
        <v>59</v>
      </c>
      <c r="B725" s="1618" t="s">
        <v>4622</v>
      </c>
      <c r="C725" s="1618" t="s">
        <v>181</v>
      </c>
      <c r="D725" s="1624">
        <v>10</v>
      </c>
      <c r="E725" s="1618">
        <v>1</v>
      </c>
      <c r="F725" s="1618">
        <f t="shared" si="219"/>
        <v>10</v>
      </c>
      <c r="G725" s="1618"/>
      <c r="H725" s="1618">
        <f t="shared" si="220"/>
        <v>0</v>
      </c>
      <c r="I725" s="1620">
        <v>44789</v>
      </c>
      <c r="J725" s="1620">
        <v>401768</v>
      </c>
      <c r="K725" s="1620"/>
      <c r="L725" s="1618">
        <v>592</v>
      </c>
      <c r="M725" s="1620">
        <v>44769</v>
      </c>
      <c r="N725" s="1618">
        <v>0</v>
      </c>
      <c r="O725" s="1618">
        <v>0</v>
      </c>
      <c r="P725" s="1618">
        <v>0</v>
      </c>
      <c r="Q725" s="1618"/>
      <c r="R725" s="1618"/>
      <c r="S725" s="1618"/>
      <c r="T725" s="1618"/>
      <c r="U725" s="1618"/>
      <c r="V725" s="1618"/>
      <c r="W725" s="1618"/>
      <c r="X725" s="1618"/>
      <c r="Y725" s="1618"/>
      <c r="Z725" s="1618"/>
      <c r="AA725" s="1618"/>
      <c r="AB725" s="1618"/>
      <c r="AC725" s="1507">
        <f t="shared" si="221"/>
        <v>1</v>
      </c>
      <c r="AD725" s="1508">
        <f t="shared" si="222"/>
        <v>10</v>
      </c>
      <c r="AE725" s="14">
        <f t="shared" si="223"/>
        <v>11891.7</v>
      </c>
      <c r="AF725" s="14">
        <f t="shared" si="224"/>
        <v>0</v>
      </c>
      <c r="AG725" s="14" t="e">
        <f t="shared" si="225"/>
        <v>#DIV/0!</v>
      </c>
      <c r="AH725" s="14" t="e">
        <f t="shared" si="226"/>
        <v>#DIV/0!</v>
      </c>
      <c r="AI725" s="14">
        <f t="shared" si="227"/>
        <v>1</v>
      </c>
      <c r="AJ725" s="1621"/>
    </row>
    <row r="726" spans="1:36" ht="15.75" customHeight="1">
      <c r="A726" s="1617">
        <v>60</v>
      </c>
      <c r="B726" s="1618" t="s">
        <v>4623</v>
      </c>
      <c r="C726" s="1618" t="s">
        <v>181</v>
      </c>
      <c r="D726" s="1624">
        <v>5</v>
      </c>
      <c r="E726" s="1618">
        <v>1</v>
      </c>
      <c r="F726" s="1618">
        <f t="shared" si="219"/>
        <v>5</v>
      </c>
      <c r="G726" s="1618"/>
      <c r="H726" s="1618">
        <f t="shared" si="220"/>
        <v>0</v>
      </c>
      <c r="I726" s="1620">
        <v>44789</v>
      </c>
      <c r="J726" s="1620">
        <v>401768</v>
      </c>
      <c r="K726" s="1620"/>
      <c r="L726" s="1618">
        <v>592</v>
      </c>
      <c r="M726" s="1620">
        <v>44769</v>
      </c>
      <c r="N726" s="1618">
        <v>0</v>
      </c>
      <c r="O726" s="1618">
        <v>0</v>
      </c>
      <c r="P726" s="1618">
        <v>0</v>
      </c>
      <c r="Q726" s="1618"/>
      <c r="R726" s="1618"/>
      <c r="S726" s="1618"/>
      <c r="T726" s="1618"/>
      <c r="U726" s="1618"/>
      <c r="V726" s="1618"/>
      <c r="W726" s="1618"/>
      <c r="X726" s="1618"/>
      <c r="Y726" s="1618"/>
      <c r="Z726" s="1618"/>
      <c r="AA726" s="1618"/>
      <c r="AB726" s="1618"/>
      <c r="AC726" s="1507">
        <f t="shared" si="221"/>
        <v>1</v>
      </c>
      <c r="AD726" s="1508">
        <f t="shared" si="222"/>
        <v>5</v>
      </c>
      <c r="AE726" s="14">
        <f t="shared" si="223"/>
        <v>11891.7</v>
      </c>
      <c r="AF726" s="14">
        <f t="shared" si="224"/>
        <v>0</v>
      </c>
      <c r="AG726" s="14" t="e">
        <f t="shared" si="225"/>
        <v>#DIV/0!</v>
      </c>
      <c r="AH726" s="14" t="e">
        <f t="shared" si="226"/>
        <v>#DIV/0!</v>
      </c>
      <c r="AI726" s="14">
        <f t="shared" si="227"/>
        <v>1</v>
      </c>
      <c r="AJ726" s="1621"/>
    </row>
    <row r="727" spans="1:36" ht="15.75" customHeight="1">
      <c r="A727" s="1617">
        <v>61</v>
      </c>
      <c r="B727" s="1618" t="s">
        <v>4624</v>
      </c>
      <c r="C727" s="1618" t="s">
        <v>181</v>
      </c>
      <c r="D727" s="1624">
        <v>4</v>
      </c>
      <c r="E727" s="1618">
        <v>4</v>
      </c>
      <c r="F727" s="1618">
        <f t="shared" si="219"/>
        <v>16</v>
      </c>
      <c r="G727" s="1618"/>
      <c r="H727" s="1618">
        <f t="shared" si="220"/>
        <v>0</v>
      </c>
      <c r="I727" s="1620">
        <v>44789</v>
      </c>
      <c r="J727" s="1620">
        <v>401768</v>
      </c>
      <c r="K727" s="1620"/>
      <c r="L727" s="1618">
        <v>592</v>
      </c>
      <c r="M727" s="1620">
        <v>44769</v>
      </c>
      <c r="N727" s="1618">
        <v>0</v>
      </c>
      <c r="O727" s="1618">
        <v>0</v>
      </c>
      <c r="P727" s="1618">
        <v>0</v>
      </c>
      <c r="Q727" s="1618"/>
      <c r="R727" s="1618"/>
      <c r="S727" s="1618"/>
      <c r="T727" s="1618"/>
      <c r="U727" s="1618"/>
      <c r="V727" s="1618"/>
      <c r="W727" s="1618"/>
      <c r="X727" s="1618"/>
      <c r="Y727" s="1618"/>
      <c r="Z727" s="1618"/>
      <c r="AA727" s="1618"/>
      <c r="AB727" s="1618"/>
      <c r="AC727" s="1507">
        <f t="shared" si="221"/>
        <v>4</v>
      </c>
      <c r="AD727" s="1508">
        <f t="shared" si="222"/>
        <v>16</v>
      </c>
      <c r="AE727" s="14">
        <f t="shared" si="223"/>
        <v>11891.7</v>
      </c>
      <c r="AF727" s="14">
        <f t="shared" si="224"/>
        <v>0</v>
      </c>
      <c r="AG727" s="14" t="e">
        <f t="shared" si="225"/>
        <v>#DIV/0!</v>
      </c>
      <c r="AH727" s="14" t="e">
        <f t="shared" si="226"/>
        <v>#DIV/0!</v>
      </c>
      <c r="AI727" s="14">
        <f t="shared" si="227"/>
        <v>4</v>
      </c>
      <c r="AJ727" s="1621"/>
    </row>
    <row r="728" spans="1:36" ht="15.75" customHeight="1">
      <c r="A728" s="1617">
        <v>62</v>
      </c>
      <c r="B728" s="1618" t="s">
        <v>4625</v>
      </c>
      <c r="C728" s="1618" t="s">
        <v>181</v>
      </c>
      <c r="D728" s="1624">
        <v>10</v>
      </c>
      <c r="E728" s="1618">
        <v>1</v>
      </c>
      <c r="F728" s="1618">
        <f t="shared" si="219"/>
        <v>10</v>
      </c>
      <c r="G728" s="1618"/>
      <c r="H728" s="1618">
        <f t="shared" si="220"/>
        <v>0</v>
      </c>
      <c r="I728" s="1620">
        <v>44789</v>
      </c>
      <c r="J728" s="1620">
        <v>401768</v>
      </c>
      <c r="K728" s="1620"/>
      <c r="L728" s="1618">
        <v>592</v>
      </c>
      <c r="M728" s="1620">
        <v>44769</v>
      </c>
      <c r="N728" s="1618">
        <v>0</v>
      </c>
      <c r="O728" s="1618">
        <v>0</v>
      </c>
      <c r="P728" s="1618">
        <v>0</v>
      </c>
      <c r="Q728" s="1618"/>
      <c r="R728" s="1618"/>
      <c r="S728" s="1618"/>
      <c r="T728" s="1618"/>
      <c r="U728" s="1618"/>
      <c r="V728" s="1618"/>
      <c r="W728" s="1618"/>
      <c r="X728" s="1618"/>
      <c r="Y728" s="1618"/>
      <c r="Z728" s="1618"/>
      <c r="AA728" s="1618"/>
      <c r="AB728" s="1618"/>
      <c r="AC728" s="1507">
        <f t="shared" si="221"/>
        <v>1</v>
      </c>
      <c r="AD728" s="1508">
        <f t="shared" si="222"/>
        <v>10</v>
      </c>
      <c r="AE728" s="14">
        <f t="shared" si="223"/>
        <v>11891.7</v>
      </c>
      <c r="AF728" s="14">
        <f t="shared" si="224"/>
        <v>0</v>
      </c>
      <c r="AG728" s="14" t="e">
        <f t="shared" si="225"/>
        <v>#DIV/0!</v>
      </c>
      <c r="AH728" s="14" t="e">
        <f t="shared" si="226"/>
        <v>#DIV/0!</v>
      </c>
      <c r="AI728" s="14">
        <f t="shared" si="227"/>
        <v>1</v>
      </c>
      <c r="AJ728" s="1621"/>
    </row>
    <row r="729" spans="1:36" ht="15.75" customHeight="1">
      <c r="A729" s="1617">
        <v>63</v>
      </c>
      <c r="B729" s="1618" t="s">
        <v>4626</v>
      </c>
      <c r="C729" s="1618" t="s">
        <v>181</v>
      </c>
      <c r="D729" s="1624">
        <v>20</v>
      </c>
      <c r="E729" s="1618">
        <v>1</v>
      </c>
      <c r="F729" s="1618">
        <f t="shared" si="219"/>
        <v>20</v>
      </c>
      <c r="G729" s="1618"/>
      <c r="H729" s="1618">
        <f t="shared" si="220"/>
        <v>0</v>
      </c>
      <c r="I729" s="1620">
        <v>44789</v>
      </c>
      <c r="J729" s="1620">
        <v>401768</v>
      </c>
      <c r="K729" s="1620"/>
      <c r="L729" s="1618">
        <v>592</v>
      </c>
      <c r="M729" s="1620">
        <v>44769</v>
      </c>
      <c r="N729" s="1618">
        <v>0</v>
      </c>
      <c r="O729" s="1618">
        <v>0</v>
      </c>
      <c r="P729" s="1618">
        <v>0</v>
      </c>
      <c r="Q729" s="1618"/>
      <c r="R729" s="1618"/>
      <c r="S729" s="1618"/>
      <c r="T729" s="1618"/>
      <c r="U729" s="1618"/>
      <c r="V729" s="1618"/>
      <c r="W729" s="1618"/>
      <c r="X729" s="1618"/>
      <c r="Y729" s="1618"/>
      <c r="Z729" s="1618"/>
      <c r="AA729" s="1618"/>
      <c r="AB729" s="1618"/>
      <c r="AC729" s="1507">
        <f t="shared" si="221"/>
        <v>1</v>
      </c>
      <c r="AD729" s="1508">
        <f t="shared" si="222"/>
        <v>20</v>
      </c>
      <c r="AE729" s="14">
        <f t="shared" si="223"/>
        <v>11891.7</v>
      </c>
      <c r="AF729" s="14">
        <f t="shared" si="224"/>
        <v>0</v>
      </c>
      <c r="AG729" s="14" t="e">
        <f t="shared" si="225"/>
        <v>#DIV/0!</v>
      </c>
      <c r="AH729" s="14" t="e">
        <f t="shared" si="226"/>
        <v>#DIV/0!</v>
      </c>
      <c r="AI729" s="14">
        <f t="shared" si="227"/>
        <v>1</v>
      </c>
      <c r="AJ729" s="1621"/>
    </row>
    <row r="730" spans="1:36" ht="15.75" customHeight="1">
      <c r="A730" s="1617">
        <v>64</v>
      </c>
      <c r="B730" s="1618" t="s">
        <v>4627</v>
      </c>
      <c r="C730" s="1618" t="s">
        <v>181</v>
      </c>
      <c r="D730" s="1624">
        <v>5</v>
      </c>
      <c r="E730" s="1618">
        <v>50</v>
      </c>
      <c r="F730" s="1618">
        <f t="shared" si="219"/>
        <v>250</v>
      </c>
      <c r="G730" s="1618"/>
      <c r="H730" s="1618">
        <f t="shared" si="220"/>
        <v>0</v>
      </c>
      <c r="I730" s="1620">
        <v>44789</v>
      </c>
      <c r="J730" s="1620">
        <v>401768</v>
      </c>
      <c r="K730" s="1620"/>
      <c r="L730" s="1618">
        <v>592</v>
      </c>
      <c r="M730" s="1620">
        <v>44769</v>
      </c>
      <c r="N730" s="1618">
        <v>0</v>
      </c>
      <c r="O730" s="1618">
        <v>0</v>
      </c>
      <c r="P730" s="1618">
        <v>0</v>
      </c>
      <c r="Q730" s="1618"/>
      <c r="R730" s="1618"/>
      <c r="S730" s="1618"/>
      <c r="T730" s="1618"/>
      <c r="U730" s="1618"/>
      <c r="V730" s="1618"/>
      <c r="W730" s="1618"/>
      <c r="X730" s="1618"/>
      <c r="Y730" s="1618"/>
      <c r="Z730" s="1618"/>
      <c r="AA730" s="1618"/>
      <c r="AB730" s="1618"/>
      <c r="AC730" s="1507">
        <f t="shared" si="221"/>
        <v>50</v>
      </c>
      <c r="AD730" s="1508">
        <f t="shared" si="222"/>
        <v>250</v>
      </c>
      <c r="AE730" s="14">
        <f t="shared" si="223"/>
        <v>11891.7</v>
      </c>
      <c r="AF730" s="14">
        <f t="shared" si="224"/>
        <v>0</v>
      </c>
      <c r="AG730" s="14" t="e">
        <f t="shared" si="225"/>
        <v>#DIV/0!</v>
      </c>
      <c r="AH730" s="14" t="e">
        <f t="shared" si="226"/>
        <v>#DIV/0!</v>
      </c>
      <c r="AI730" s="14">
        <f t="shared" si="227"/>
        <v>50</v>
      </c>
      <c r="AJ730" s="1621"/>
    </row>
    <row r="731" spans="1:36" ht="15.75" customHeight="1">
      <c r="A731" s="1617">
        <v>65</v>
      </c>
      <c r="B731" s="1618" t="s">
        <v>4628</v>
      </c>
      <c r="C731" s="1618" t="s">
        <v>181</v>
      </c>
      <c r="D731" s="1624">
        <v>5</v>
      </c>
      <c r="E731" s="1618">
        <v>50</v>
      </c>
      <c r="F731" s="1618">
        <f t="shared" si="219"/>
        <v>250</v>
      </c>
      <c r="G731" s="1618"/>
      <c r="H731" s="1618">
        <f t="shared" si="220"/>
        <v>0</v>
      </c>
      <c r="I731" s="1620">
        <v>44789</v>
      </c>
      <c r="J731" s="1620">
        <v>401768</v>
      </c>
      <c r="K731" s="1620"/>
      <c r="L731" s="1618">
        <v>592</v>
      </c>
      <c r="M731" s="1620">
        <v>44769</v>
      </c>
      <c r="N731" s="1618">
        <v>0</v>
      </c>
      <c r="O731" s="1618">
        <v>0</v>
      </c>
      <c r="P731" s="1618">
        <v>0</v>
      </c>
      <c r="Q731" s="1618"/>
      <c r="R731" s="1618"/>
      <c r="S731" s="1618"/>
      <c r="T731" s="1618"/>
      <c r="U731" s="1618"/>
      <c r="V731" s="1618"/>
      <c r="W731" s="1618"/>
      <c r="X731" s="1618"/>
      <c r="Y731" s="1618"/>
      <c r="Z731" s="1618"/>
      <c r="AA731" s="1618"/>
      <c r="AB731" s="1618"/>
      <c r="AC731" s="1507">
        <f t="shared" ref="AC731:AC750" si="228">E731+G731-N731-O731-AA731-P731-Q731-R731-S731-T731-U731-V731-W731-X731-Y731</f>
        <v>50</v>
      </c>
      <c r="AD731" s="1508">
        <f t="shared" ref="AD731:AD750" si="229">D731*AC731</f>
        <v>250</v>
      </c>
      <c r="AE731" s="14">
        <f t="shared" ref="AE731:AE750" si="230">(J731-"01.04.2023")/30</f>
        <v>11891.7</v>
      </c>
      <c r="AF731" s="14">
        <f t="shared" ref="AF731:AF750" si="231">(N731+O731+P731+Q731+R731+S731+T731+U731+V731+W731+X731+Y731)/3</f>
        <v>0</v>
      </c>
      <c r="AG731" s="14" t="e">
        <f t="shared" ref="AG731:AG750" si="232">AC731/AF731</f>
        <v>#DIV/0!</v>
      </c>
      <c r="AH731" s="14" t="e">
        <f t="shared" ref="AH731:AH750" si="233">AG731-AE731</f>
        <v>#DIV/0!</v>
      </c>
      <c r="AI731" s="14">
        <f t="shared" ref="AI731:AI750" si="234">AC731-(AE731*AF731)</f>
        <v>50</v>
      </c>
      <c r="AJ731" s="1621"/>
    </row>
    <row r="732" spans="1:36" ht="15.75" customHeight="1">
      <c r="A732" s="1617">
        <v>66</v>
      </c>
      <c r="B732" s="1618" t="s">
        <v>5980</v>
      </c>
      <c r="C732" s="1618" t="s">
        <v>181</v>
      </c>
      <c r="D732" s="1624">
        <v>11336.27</v>
      </c>
      <c r="E732" s="1618">
        <v>10</v>
      </c>
      <c r="F732" s="1618">
        <f t="shared" si="219"/>
        <v>113362.70000000001</v>
      </c>
      <c r="G732" s="1618"/>
      <c r="H732" s="1619">
        <f t="shared" si="220"/>
        <v>0</v>
      </c>
      <c r="I732" s="1620">
        <v>44840</v>
      </c>
      <c r="J732" s="1620">
        <v>401768</v>
      </c>
      <c r="K732" s="1620"/>
      <c r="L732" s="1618">
        <v>817</v>
      </c>
      <c r="M732" s="1620">
        <v>44833</v>
      </c>
      <c r="N732" s="1618">
        <v>0</v>
      </c>
      <c r="O732" s="1618">
        <v>0</v>
      </c>
      <c r="P732" s="1618">
        <v>0</v>
      </c>
      <c r="Q732" s="1618"/>
      <c r="R732" s="1618"/>
      <c r="S732" s="1618"/>
      <c r="T732" s="1618"/>
      <c r="U732" s="1618"/>
      <c r="V732" s="1618"/>
      <c r="W732" s="1618"/>
      <c r="X732" s="1618"/>
      <c r="Y732" s="1618"/>
      <c r="Z732" s="1618"/>
      <c r="AA732" s="1618"/>
      <c r="AB732" s="1618"/>
      <c r="AC732" s="1507">
        <f t="shared" si="228"/>
        <v>10</v>
      </c>
      <c r="AD732" s="1508">
        <f t="shared" si="229"/>
        <v>113362.70000000001</v>
      </c>
      <c r="AE732" s="14">
        <f t="shared" si="230"/>
        <v>11891.7</v>
      </c>
      <c r="AF732" s="14">
        <f t="shared" si="231"/>
        <v>0</v>
      </c>
      <c r="AG732" s="14" t="e">
        <f t="shared" si="232"/>
        <v>#DIV/0!</v>
      </c>
      <c r="AH732" s="14" t="e">
        <f t="shared" si="233"/>
        <v>#DIV/0!</v>
      </c>
      <c r="AI732" s="14">
        <f t="shared" si="234"/>
        <v>10</v>
      </c>
      <c r="AJ732" s="1621"/>
    </row>
    <row r="733" spans="1:36" ht="15.75" customHeight="1">
      <c r="A733" s="1617">
        <v>67</v>
      </c>
      <c r="B733" s="1618" t="s">
        <v>5981</v>
      </c>
      <c r="C733" s="1618" t="s">
        <v>181</v>
      </c>
      <c r="D733" s="1624">
        <v>106333.04</v>
      </c>
      <c r="E733" s="1618">
        <v>1</v>
      </c>
      <c r="F733" s="1618">
        <f t="shared" si="219"/>
        <v>106333.04</v>
      </c>
      <c r="G733" s="1618"/>
      <c r="H733" s="1618">
        <f t="shared" si="220"/>
        <v>0</v>
      </c>
      <c r="I733" s="1620">
        <v>44840</v>
      </c>
      <c r="J733" s="1620">
        <v>401768</v>
      </c>
      <c r="K733" s="1620"/>
      <c r="L733" s="1618">
        <v>817</v>
      </c>
      <c r="M733" s="1620">
        <v>44833</v>
      </c>
      <c r="N733" s="1618">
        <v>0</v>
      </c>
      <c r="O733" s="1618">
        <v>0</v>
      </c>
      <c r="P733" s="1618">
        <v>0</v>
      </c>
      <c r="Q733" s="1618"/>
      <c r="R733" s="1618"/>
      <c r="S733" s="1618"/>
      <c r="T733" s="1618"/>
      <c r="U733" s="1618"/>
      <c r="V733" s="1618"/>
      <c r="W733" s="1618"/>
      <c r="X733" s="1618"/>
      <c r="Y733" s="1618"/>
      <c r="Z733" s="1618"/>
      <c r="AA733" s="1618"/>
      <c r="AB733" s="1618"/>
      <c r="AC733" s="1507">
        <f t="shared" si="228"/>
        <v>1</v>
      </c>
      <c r="AD733" s="1508">
        <f t="shared" si="229"/>
        <v>106333.04</v>
      </c>
      <c r="AE733" s="14">
        <f t="shared" si="230"/>
        <v>11891.7</v>
      </c>
      <c r="AF733" s="14">
        <f t="shared" si="231"/>
        <v>0</v>
      </c>
      <c r="AG733" s="14" t="e">
        <f t="shared" si="232"/>
        <v>#DIV/0!</v>
      </c>
      <c r="AH733" s="14" t="e">
        <f t="shared" si="233"/>
        <v>#DIV/0!</v>
      </c>
      <c r="AI733" s="14">
        <f t="shared" si="234"/>
        <v>1</v>
      </c>
      <c r="AJ733" s="1621"/>
    </row>
    <row r="734" spans="1:36" ht="15.75" customHeight="1">
      <c r="A734" s="1617">
        <v>68</v>
      </c>
      <c r="B734" s="1618" t="s">
        <v>5982</v>
      </c>
      <c r="C734" s="1618" t="s">
        <v>181</v>
      </c>
      <c r="D734" s="1624">
        <v>11080.29</v>
      </c>
      <c r="E734" s="1618">
        <v>5</v>
      </c>
      <c r="F734" s="1618">
        <f t="shared" si="219"/>
        <v>55401.450000000004</v>
      </c>
      <c r="G734" s="1618"/>
      <c r="H734" s="1618">
        <f t="shared" si="220"/>
        <v>0</v>
      </c>
      <c r="I734" s="1620">
        <v>44840</v>
      </c>
      <c r="J734" s="1620">
        <v>401768</v>
      </c>
      <c r="K734" s="1620"/>
      <c r="L734" s="1618">
        <v>817</v>
      </c>
      <c r="M734" s="1620">
        <v>44833</v>
      </c>
      <c r="N734" s="1618">
        <v>0</v>
      </c>
      <c r="O734" s="1618">
        <v>0</v>
      </c>
      <c r="P734" s="1618">
        <v>0</v>
      </c>
      <c r="Q734" s="1618"/>
      <c r="R734" s="1618"/>
      <c r="S734" s="1618"/>
      <c r="T734" s="1618"/>
      <c r="U734" s="1618"/>
      <c r="V734" s="1618"/>
      <c r="W734" s="1618"/>
      <c r="X734" s="1618"/>
      <c r="Y734" s="1618"/>
      <c r="Z734" s="1618"/>
      <c r="AA734" s="1618"/>
      <c r="AB734" s="1618"/>
      <c r="AC734" s="1507">
        <f t="shared" si="228"/>
        <v>5</v>
      </c>
      <c r="AD734" s="1508">
        <f t="shared" si="229"/>
        <v>55401.450000000004</v>
      </c>
      <c r="AE734" s="14">
        <f t="shared" si="230"/>
        <v>11891.7</v>
      </c>
      <c r="AF734" s="14">
        <f t="shared" si="231"/>
        <v>0</v>
      </c>
      <c r="AG734" s="14" t="e">
        <f t="shared" si="232"/>
        <v>#DIV/0!</v>
      </c>
      <c r="AH734" s="14" t="e">
        <f t="shared" si="233"/>
        <v>#DIV/0!</v>
      </c>
      <c r="AI734" s="14">
        <f t="shared" si="234"/>
        <v>5</v>
      </c>
      <c r="AJ734" s="1621"/>
    </row>
    <row r="735" spans="1:36" ht="15.75" customHeight="1">
      <c r="A735" s="1617">
        <v>69</v>
      </c>
      <c r="B735" s="1618" t="s">
        <v>5983</v>
      </c>
      <c r="C735" s="1618" t="s">
        <v>181</v>
      </c>
      <c r="D735" s="1624">
        <v>24007.96</v>
      </c>
      <c r="E735" s="1618">
        <v>2</v>
      </c>
      <c r="F735" s="1618">
        <f t="shared" si="219"/>
        <v>48015.92</v>
      </c>
      <c r="G735" s="1618"/>
      <c r="H735" s="1618">
        <f t="shared" si="220"/>
        <v>0</v>
      </c>
      <c r="I735" s="1620">
        <v>44840</v>
      </c>
      <c r="J735" s="1620">
        <v>401768</v>
      </c>
      <c r="K735" s="1620"/>
      <c r="L735" s="1618">
        <v>817</v>
      </c>
      <c r="M735" s="1620">
        <v>44833</v>
      </c>
      <c r="N735" s="1618">
        <v>0</v>
      </c>
      <c r="O735" s="1618">
        <v>0</v>
      </c>
      <c r="P735" s="1618">
        <v>0</v>
      </c>
      <c r="Q735" s="1618"/>
      <c r="R735" s="1618"/>
      <c r="S735" s="1618"/>
      <c r="T735" s="1618"/>
      <c r="U735" s="1618"/>
      <c r="V735" s="1618"/>
      <c r="W735" s="1618"/>
      <c r="X735" s="1618"/>
      <c r="Y735" s="1618"/>
      <c r="Z735" s="1618"/>
      <c r="AA735" s="1618"/>
      <c r="AB735" s="1618"/>
      <c r="AC735" s="1507">
        <f t="shared" si="228"/>
        <v>2</v>
      </c>
      <c r="AD735" s="1508">
        <f t="shared" si="229"/>
        <v>48015.92</v>
      </c>
      <c r="AE735" s="14">
        <f t="shared" si="230"/>
        <v>11891.7</v>
      </c>
      <c r="AF735" s="14">
        <f t="shared" si="231"/>
        <v>0</v>
      </c>
      <c r="AG735" s="14" t="e">
        <f t="shared" si="232"/>
        <v>#DIV/0!</v>
      </c>
      <c r="AH735" s="14" t="e">
        <f t="shared" si="233"/>
        <v>#DIV/0!</v>
      </c>
      <c r="AI735" s="14">
        <f t="shared" si="234"/>
        <v>2</v>
      </c>
      <c r="AJ735" s="1621"/>
    </row>
    <row r="736" spans="1:36" ht="15.75" customHeight="1">
      <c r="A736" s="1617">
        <v>71</v>
      </c>
      <c r="B736" s="1618" t="s">
        <v>9079</v>
      </c>
      <c r="C736" s="1618" t="s">
        <v>262</v>
      </c>
      <c r="D736" s="1625">
        <v>21.78</v>
      </c>
      <c r="E736" s="1618">
        <v>0</v>
      </c>
      <c r="F736" s="1618">
        <f t="shared" si="219"/>
        <v>0</v>
      </c>
      <c r="G736" s="1618">
        <v>360</v>
      </c>
      <c r="H736" s="1618">
        <f t="shared" si="220"/>
        <v>7840.8</v>
      </c>
      <c r="I736" s="78" t="s">
        <v>9080</v>
      </c>
      <c r="J736" s="1620">
        <v>45078</v>
      </c>
      <c r="K736" s="1620"/>
      <c r="L736" s="1618"/>
      <c r="M736" s="1620"/>
      <c r="N736" s="1618"/>
      <c r="O736" s="1618">
        <v>0</v>
      </c>
      <c r="P736" s="1618">
        <v>0</v>
      </c>
      <c r="Q736" s="1618"/>
      <c r="R736" s="1618"/>
      <c r="S736" s="1618"/>
      <c r="T736" s="1618"/>
      <c r="U736" s="1618"/>
      <c r="V736" s="1618"/>
      <c r="W736" s="1618"/>
      <c r="X736" s="1618"/>
      <c r="Y736" s="1618"/>
      <c r="Z736" s="1618"/>
      <c r="AA736" s="1618"/>
      <c r="AB736" s="1618"/>
      <c r="AC736" s="1507">
        <f t="shared" si="228"/>
        <v>360</v>
      </c>
      <c r="AD736" s="1508">
        <f t="shared" si="229"/>
        <v>7840.8</v>
      </c>
      <c r="AE736" s="14">
        <f t="shared" si="230"/>
        <v>2.0333333333333332</v>
      </c>
      <c r="AF736" s="14">
        <f t="shared" si="231"/>
        <v>0</v>
      </c>
      <c r="AG736" s="14" t="e">
        <f t="shared" si="232"/>
        <v>#DIV/0!</v>
      </c>
      <c r="AH736" s="14" t="e">
        <f t="shared" si="233"/>
        <v>#DIV/0!</v>
      </c>
      <c r="AI736" s="14">
        <f t="shared" si="234"/>
        <v>360</v>
      </c>
      <c r="AJ736" s="1621"/>
    </row>
    <row r="737" spans="1:36" ht="15.75" customHeight="1">
      <c r="A737" s="1617">
        <v>72</v>
      </c>
      <c r="B737" s="1618" t="s">
        <v>9081</v>
      </c>
      <c r="C737" s="1618" t="s">
        <v>63</v>
      </c>
      <c r="D737" s="1625">
        <v>25.08</v>
      </c>
      <c r="E737" s="1618">
        <v>0</v>
      </c>
      <c r="F737" s="1618">
        <f t="shared" si="219"/>
        <v>0</v>
      </c>
      <c r="G737" s="1618">
        <v>1000</v>
      </c>
      <c r="H737" s="1618">
        <f t="shared" si="220"/>
        <v>25080</v>
      </c>
      <c r="I737" s="78" t="s">
        <v>9080</v>
      </c>
      <c r="J737" s="1620">
        <v>45108</v>
      </c>
      <c r="K737" s="1620"/>
      <c r="L737" s="1618"/>
      <c r="M737" s="1620"/>
      <c r="N737" s="1618"/>
      <c r="O737" s="1618">
        <v>0</v>
      </c>
      <c r="P737" s="1618">
        <v>27</v>
      </c>
      <c r="Q737" s="1618"/>
      <c r="R737" s="1618"/>
      <c r="S737" s="1618"/>
      <c r="T737" s="1618"/>
      <c r="U737" s="1618"/>
      <c r="V737" s="1618"/>
      <c r="W737" s="1618"/>
      <c r="X737" s="1618"/>
      <c r="Y737" s="1618"/>
      <c r="Z737" s="1618"/>
      <c r="AA737" s="1618"/>
      <c r="AB737" s="1618"/>
      <c r="AC737" s="1507">
        <f t="shared" si="228"/>
        <v>973</v>
      </c>
      <c r="AD737" s="1508">
        <f t="shared" si="229"/>
        <v>24402.84</v>
      </c>
      <c r="AE737" s="14">
        <f t="shared" si="230"/>
        <v>3.0333333333333332</v>
      </c>
      <c r="AF737" s="14">
        <f t="shared" si="231"/>
        <v>9</v>
      </c>
      <c r="AG737" s="14">
        <f t="shared" si="232"/>
        <v>108.11111111111111</v>
      </c>
      <c r="AH737" s="14">
        <f t="shared" si="233"/>
        <v>105.07777777777778</v>
      </c>
      <c r="AI737" s="14">
        <f t="shared" si="234"/>
        <v>945.7</v>
      </c>
      <c r="AJ737" s="1621"/>
    </row>
    <row r="738" spans="1:36" ht="15.75" customHeight="1">
      <c r="A738" s="1617">
        <v>73</v>
      </c>
      <c r="B738" s="1618" t="s">
        <v>9082</v>
      </c>
      <c r="C738" s="1618" t="s">
        <v>66</v>
      </c>
      <c r="D738" s="1625">
        <v>1</v>
      </c>
      <c r="E738" s="1618">
        <v>0</v>
      </c>
      <c r="F738" s="1618">
        <f>D738*E738</f>
        <v>0</v>
      </c>
      <c r="G738" s="1618">
        <v>900</v>
      </c>
      <c r="H738" s="1618">
        <f t="shared" si="220"/>
        <v>900</v>
      </c>
      <c r="I738" s="78" t="s">
        <v>9080</v>
      </c>
      <c r="J738" s="1620"/>
      <c r="K738" s="1620"/>
      <c r="L738" s="1618"/>
      <c r="M738" s="1620"/>
      <c r="N738" s="1618"/>
      <c r="O738" s="1618">
        <v>0</v>
      </c>
      <c r="P738" s="1618">
        <v>0</v>
      </c>
      <c r="Q738" s="1618"/>
      <c r="R738" s="1618"/>
      <c r="S738" s="1618"/>
      <c r="T738" s="1618"/>
      <c r="U738" s="1618"/>
      <c r="V738" s="1618"/>
      <c r="W738" s="1618"/>
      <c r="X738" s="1618"/>
      <c r="Y738" s="1618"/>
      <c r="Z738" s="1618"/>
      <c r="AA738" s="1618"/>
      <c r="AB738" s="1618"/>
      <c r="AC738" s="1507">
        <f t="shared" si="228"/>
        <v>900</v>
      </c>
      <c r="AD738" s="1508">
        <f t="shared" si="229"/>
        <v>900</v>
      </c>
      <c r="AE738" s="14">
        <f t="shared" si="230"/>
        <v>-1500.5666666666666</v>
      </c>
      <c r="AF738" s="14">
        <f t="shared" si="231"/>
        <v>0</v>
      </c>
      <c r="AG738" s="14" t="e">
        <f t="shared" si="232"/>
        <v>#DIV/0!</v>
      </c>
      <c r="AH738" s="14" t="e">
        <f t="shared" si="233"/>
        <v>#DIV/0!</v>
      </c>
      <c r="AI738" s="14">
        <f t="shared" si="234"/>
        <v>900</v>
      </c>
      <c r="AJ738" s="1621"/>
    </row>
    <row r="739" spans="1:36" ht="15.75" customHeight="1">
      <c r="A739" s="1617">
        <v>74</v>
      </c>
      <c r="B739" s="1626" t="s">
        <v>9636</v>
      </c>
      <c r="C739" s="1618" t="s">
        <v>66</v>
      </c>
      <c r="D739" s="1627">
        <v>1.99</v>
      </c>
      <c r="E739" s="1618"/>
      <c r="F739" s="1618"/>
      <c r="G739" s="1628">
        <v>1000</v>
      </c>
      <c r="H739" s="1618">
        <f>D739*G739</f>
        <v>1990</v>
      </c>
      <c r="I739" s="78" t="s">
        <v>8137</v>
      </c>
      <c r="J739" s="1620"/>
      <c r="K739" s="1620"/>
      <c r="L739" s="1618">
        <v>210</v>
      </c>
      <c r="M739" s="1620">
        <v>44987</v>
      </c>
      <c r="N739" s="1618"/>
      <c r="O739" s="1618"/>
      <c r="P739" s="1618">
        <v>0</v>
      </c>
      <c r="Q739" s="1618"/>
      <c r="R739" s="1618"/>
      <c r="S739" s="1618"/>
      <c r="T739" s="1618"/>
      <c r="U739" s="1618"/>
      <c r="V739" s="1618"/>
      <c r="W739" s="1618"/>
      <c r="X739" s="1618"/>
      <c r="Y739" s="1618"/>
      <c r="Z739" s="1618"/>
      <c r="AA739" s="1618"/>
      <c r="AB739" s="1618"/>
      <c r="AC739" s="1507">
        <f t="shared" si="228"/>
        <v>1000</v>
      </c>
      <c r="AD739" s="1508">
        <f t="shared" si="229"/>
        <v>1990</v>
      </c>
      <c r="AE739" s="14">
        <f t="shared" si="230"/>
        <v>-1500.5666666666666</v>
      </c>
      <c r="AF739" s="14">
        <f t="shared" si="231"/>
        <v>0</v>
      </c>
      <c r="AG739" s="14" t="e">
        <f t="shared" si="232"/>
        <v>#DIV/0!</v>
      </c>
      <c r="AH739" s="14" t="e">
        <f t="shared" si="233"/>
        <v>#DIV/0!</v>
      </c>
      <c r="AI739" s="14">
        <f t="shared" si="234"/>
        <v>1000</v>
      </c>
      <c r="AJ739" s="1621"/>
    </row>
    <row r="740" spans="1:36" ht="15.75" customHeight="1">
      <c r="A740" s="1617">
        <v>75</v>
      </c>
      <c r="B740" s="1626" t="s">
        <v>9637</v>
      </c>
      <c r="C740" s="1618" t="s">
        <v>66</v>
      </c>
      <c r="D740" s="1627">
        <v>8.7899999999999991</v>
      </c>
      <c r="E740" s="1618"/>
      <c r="F740" s="1618"/>
      <c r="G740" s="1628">
        <v>800</v>
      </c>
      <c r="H740" s="1618">
        <f t="shared" si="220"/>
        <v>7031.9999999999991</v>
      </c>
      <c r="I740" s="78" t="s">
        <v>8137</v>
      </c>
      <c r="J740" s="1620"/>
      <c r="K740" s="1620"/>
      <c r="L740" s="1618">
        <v>210</v>
      </c>
      <c r="M740" s="1620">
        <v>44987</v>
      </c>
      <c r="N740" s="1618"/>
      <c r="O740" s="1618"/>
      <c r="P740" s="1618">
        <v>0</v>
      </c>
      <c r="Q740" s="1618"/>
      <c r="R740" s="1618"/>
      <c r="S740" s="1618"/>
      <c r="T740" s="1618"/>
      <c r="U740" s="1618"/>
      <c r="V740" s="1618"/>
      <c r="W740" s="1618"/>
      <c r="X740" s="1618"/>
      <c r="Y740" s="1618"/>
      <c r="Z740" s="1618"/>
      <c r="AA740" s="1618"/>
      <c r="AB740" s="1618"/>
      <c r="AC740" s="1507">
        <f t="shared" si="228"/>
        <v>800</v>
      </c>
      <c r="AD740" s="1508">
        <f t="shared" si="229"/>
        <v>7031.9999999999991</v>
      </c>
      <c r="AE740" s="14">
        <f t="shared" si="230"/>
        <v>-1500.5666666666666</v>
      </c>
      <c r="AF740" s="14">
        <f t="shared" si="231"/>
        <v>0</v>
      </c>
      <c r="AG740" s="14" t="e">
        <f t="shared" si="232"/>
        <v>#DIV/0!</v>
      </c>
      <c r="AH740" s="14" t="e">
        <f t="shared" si="233"/>
        <v>#DIV/0!</v>
      </c>
      <c r="AI740" s="14">
        <f t="shared" si="234"/>
        <v>800</v>
      </c>
      <c r="AJ740" s="1621"/>
    </row>
    <row r="741" spans="1:36" ht="15.75" customHeight="1">
      <c r="A741" s="1617">
        <v>76</v>
      </c>
      <c r="B741" s="1626" t="s">
        <v>9638</v>
      </c>
      <c r="C741" s="1618" t="s">
        <v>66</v>
      </c>
      <c r="D741" s="1627">
        <v>9.85</v>
      </c>
      <c r="E741" s="1618"/>
      <c r="F741" s="1618"/>
      <c r="G741" s="1628">
        <v>500</v>
      </c>
      <c r="H741" s="1618">
        <f t="shared" si="220"/>
        <v>4925</v>
      </c>
      <c r="I741" s="78" t="s">
        <v>8137</v>
      </c>
      <c r="J741" s="1620"/>
      <c r="K741" s="1620"/>
      <c r="L741" s="1618">
        <v>210</v>
      </c>
      <c r="M741" s="1620">
        <v>44987</v>
      </c>
      <c r="N741" s="1618"/>
      <c r="O741" s="1618"/>
      <c r="P741" s="1618">
        <v>0</v>
      </c>
      <c r="Q741" s="1618"/>
      <c r="R741" s="1618"/>
      <c r="S741" s="1618"/>
      <c r="T741" s="1618"/>
      <c r="U741" s="1618"/>
      <c r="V741" s="1618"/>
      <c r="W741" s="1618"/>
      <c r="X741" s="1618"/>
      <c r="Y741" s="1618"/>
      <c r="Z741" s="1618"/>
      <c r="AA741" s="1618"/>
      <c r="AB741" s="1618"/>
      <c r="AC741" s="1507">
        <f t="shared" si="228"/>
        <v>500</v>
      </c>
      <c r="AD741" s="1508">
        <f t="shared" si="229"/>
        <v>4925</v>
      </c>
      <c r="AE741" s="14">
        <f t="shared" si="230"/>
        <v>-1500.5666666666666</v>
      </c>
      <c r="AF741" s="14">
        <f t="shared" si="231"/>
        <v>0</v>
      </c>
      <c r="AG741" s="14" t="e">
        <f t="shared" si="232"/>
        <v>#DIV/0!</v>
      </c>
      <c r="AH741" s="14" t="e">
        <f t="shared" si="233"/>
        <v>#DIV/0!</v>
      </c>
      <c r="AI741" s="14">
        <f t="shared" si="234"/>
        <v>500</v>
      </c>
      <c r="AJ741" s="1621"/>
    </row>
    <row r="742" spans="1:36" ht="15.75" customHeight="1">
      <c r="A742" s="1617">
        <v>77</v>
      </c>
      <c r="B742" s="1626" t="s">
        <v>9639</v>
      </c>
      <c r="C742" s="1618" t="s">
        <v>66</v>
      </c>
      <c r="D742" s="1627">
        <v>1.71</v>
      </c>
      <c r="E742" s="1618"/>
      <c r="F742" s="1618"/>
      <c r="G742" s="1628">
        <v>200</v>
      </c>
      <c r="H742" s="1618">
        <f t="shared" si="220"/>
        <v>342</v>
      </c>
      <c r="I742" s="78" t="s">
        <v>8137</v>
      </c>
      <c r="J742" s="1620"/>
      <c r="K742" s="1620"/>
      <c r="L742" s="1618">
        <v>210</v>
      </c>
      <c r="M742" s="1620">
        <v>44987</v>
      </c>
      <c r="N742" s="1618"/>
      <c r="O742" s="1618"/>
      <c r="P742" s="1618">
        <v>0</v>
      </c>
      <c r="Q742" s="1618"/>
      <c r="R742" s="1618"/>
      <c r="S742" s="1618"/>
      <c r="T742" s="1618"/>
      <c r="U742" s="1618"/>
      <c r="V742" s="1618"/>
      <c r="W742" s="1618"/>
      <c r="X742" s="1618"/>
      <c r="Y742" s="1618"/>
      <c r="Z742" s="1618"/>
      <c r="AA742" s="1618"/>
      <c r="AB742" s="1618"/>
      <c r="AC742" s="1507">
        <f t="shared" si="228"/>
        <v>200</v>
      </c>
      <c r="AD742" s="1508">
        <f t="shared" si="229"/>
        <v>342</v>
      </c>
      <c r="AE742" s="14">
        <f t="shared" si="230"/>
        <v>-1500.5666666666666</v>
      </c>
      <c r="AF742" s="14">
        <f t="shared" si="231"/>
        <v>0</v>
      </c>
      <c r="AG742" s="14" t="e">
        <f t="shared" si="232"/>
        <v>#DIV/0!</v>
      </c>
      <c r="AH742" s="14" t="e">
        <f t="shared" si="233"/>
        <v>#DIV/0!</v>
      </c>
      <c r="AI742" s="14">
        <f t="shared" si="234"/>
        <v>200</v>
      </c>
      <c r="AJ742" s="1621"/>
    </row>
    <row r="743" spans="1:36" ht="15.75" customHeight="1">
      <c r="A743" s="1617">
        <v>78</v>
      </c>
      <c r="B743" s="1626" t="s">
        <v>9640</v>
      </c>
      <c r="C743" s="1618" t="s">
        <v>66</v>
      </c>
      <c r="D743" s="1627">
        <v>131.25</v>
      </c>
      <c r="E743" s="1618"/>
      <c r="F743" s="1618"/>
      <c r="G743" s="1628">
        <v>50</v>
      </c>
      <c r="H743" s="1618">
        <f t="shared" si="220"/>
        <v>6562.5</v>
      </c>
      <c r="I743" s="78" t="s">
        <v>8137</v>
      </c>
      <c r="J743" s="1620"/>
      <c r="K743" s="1620"/>
      <c r="L743" s="1618">
        <v>210</v>
      </c>
      <c r="M743" s="1620">
        <v>44987</v>
      </c>
      <c r="N743" s="1618"/>
      <c r="O743" s="1618"/>
      <c r="P743" s="1618">
        <v>0</v>
      </c>
      <c r="Q743" s="1618"/>
      <c r="R743" s="1618"/>
      <c r="S743" s="1618"/>
      <c r="T743" s="1618"/>
      <c r="U743" s="1618"/>
      <c r="V743" s="1618"/>
      <c r="W743" s="1618"/>
      <c r="X743" s="1618"/>
      <c r="Y743" s="1618"/>
      <c r="Z743" s="1618"/>
      <c r="AA743" s="1618"/>
      <c r="AB743" s="1618"/>
      <c r="AC743" s="1507">
        <f t="shared" si="228"/>
        <v>50</v>
      </c>
      <c r="AD743" s="1508">
        <f t="shared" si="229"/>
        <v>6562.5</v>
      </c>
      <c r="AE743" s="14">
        <f t="shared" si="230"/>
        <v>-1500.5666666666666</v>
      </c>
      <c r="AF743" s="14">
        <f t="shared" si="231"/>
        <v>0</v>
      </c>
      <c r="AG743" s="14" t="e">
        <f t="shared" si="232"/>
        <v>#DIV/0!</v>
      </c>
      <c r="AH743" s="14" t="e">
        <f t="shared" si="233"/>
        <v>#DIV/0!</v>
      </c>
      <c r="AI743" s="14">
        <f t="shared" si="234"/>
        <v>50</v>
      </c>
      <c r="AJ743" s="1621"/>
    </row>
    <row r="744" spans="1:36" ht="15.75" customHeight="1">
      <c r="A744" s="1617">
        <v>79</v>
      </c>
      <c r="B744" s="1626" t="s">
        <v>9641</v>
      </c>
      <c r="C744" s="1618" t="s">
        <v>66</v>
      </c>
      <c r="D744" s="1627">
        <v>15.5</v>
      </c>
      <c r="E744" s="1618"/>
      <c r="F744" s="1618"/>
      <c r="G744" s="1628">
        <v>115</v>
      </c>
      <c r="H744" s="1618">
        <f t="shared" si="220"/>
        <v>1782.5</v>
      </c>
      <c r="I744" s="78" t="s">
        <v>8137</v>
      </c>
      <c r="J744" s="1620"/>
      <c r="K744" s="1620"/>
      <c r="L744" s="1618">
        <v>210</v>
      </c>
      <c r="M744" s="1620">
        <v>44987</v>
      </c>
      <c r="N744" s="1618"/>
      <c r="O744" s="1618"/>
      <c r="P744" s="1618">
        <v>0</v>
      </c>
      <c r="Q744" s="1618"/>
      <c r="R744" s="1618"/>
      <c r="S744" s="1618"/>
      <c r="T744" s="1618"/>
      <c r="U744" s="1618"/>
      <c r="V744" s="1618"/>
      <c r="W744" s="1618"/>
      <c r="X744" s="1618"/>
      <c r="Y744" s="1618"/>
      <c r="Z744" s="1618"/>
      <c r="AA744" s="1618"/>
      <c r="AB744" s="1618"/>
      <c r="AC744" s="1507">
        <f t="shared" si="228"/>
        <v>115</v>
      </c>
      <c r="AD744" s="1508">
        <f t="shared" si="229"/>
        <v>1782.5</v>
      </c>
      <c r="AE744" s="14">
        <f t="shared" si="230"/>
        <v>-1500.5666666666666</v>
      </c>
      <c r="AF744" s="14">
        <f t="shared" si="231"/>
        <v>0</v>
      </c>
      <c r="AG744" s="14" t="e">
        <f t="shared" si="232"/>
        <v>#DIV/0!</v>
      </c>
      <c r="AH744" s="14" t="e">
        <f t="shared" si="233"/>
        <v>#DIV/0!</v>
      </c>
      <c r="AI744" s="14">
        <f t="shared" si="234"/>
        <v>115</v>
      </c>
      <c r="AJ744" s="1621"/>
    </row>
    <row r="745" spans="1:36" ht="15.75" customHeight="1">
      <c r="A745" s="1617">
        <v>80</v>
      </c>
      <c r="B745" s="1626" t="s">
        <v>9641</v>
      </c>
      <c r="C745" s="1618" t="s">
        <v>66</v>
      </c>
      <c r="D745" s="1627">
        <v>15.5</v>
      </c>
      <c r="E745" s="1618"/>
      <c r="F745" s="1618"/>
      <c r="G745" s="1628">
        <v>1775</v>
      </c>
      <c r="H745" s="1618">
        <f t="shared" si="220"/>
        <v>27512.5</v>
      </c>
      <c r="I745" s="78" t="s">
        <v>8137</v>
      </c>
      <c r="J745" s="1620"/>
      <c r="K745" s="1620"/>
      <c r="L745" s="1618">
        <v>210</v>
      </c>
      <c r="M745" s="1620">
        <v>44987</v>
      </c>
      <c r="N745" s="1618"/>
      <c r="O745" s="1618"/>
      <c r="P745" s="1618">
        <v>0</v>
      </c>
      <c r="Q745" s="1618"/>
      <c r="R745" s="1618"/>
      <c r="S745" s="1618"/>
      <c r="T745" s="1618"/>
      <c r="U745" s="1618"/>
      <c r="V745" s="1618"/>
      <c r="W745" s="1618"/>
      <c r="X745" s="1618"/>
      <c r="Y745" s="1618"/>
      <c r="Z745" s="1618"/>
      <c r="AA745" s="1618"/>
      <c r="AB745" s="1618"/>
      <c r="AC745" s="1507">
        <f t="shared" si="228"/>
        <v>1775</v>
      </c>
      <c r="AD745" s="1508">
        <f t="shared" si="229"/>
        <v>27512.5</v>
      </c>
      <c r="AE745" s="14">
        <f t="shared" si="230"/>
        <v>-1500.5666666666666</v>
      </c>
      <c r="AF745" s="14">
        <f t="shared" si="231"/>
        <v>0</v>
      </c>
      <c r="AG745" s="14" t="e">
        <f t="shared" si="232"/>
        <v>#DIV/0!</v>
      </c>
      <c r="AH745" s="14" t="e">
        <f t="shared" si="233"/>
        <v>#DIV/0!</v>
      </c>
      <c r="AI745" s="14">
        <f t="shared" si="234"/>
        <v>1775</v>
      </c>
      <c r="AJ745" s="1621"/>
    </row>
    <row r="746" spans="1:36" ht="15.75" customHeight="1">
      <c r="A746" s="1617">
        <v>81</v>
      </c>
      <c r="B746" s="1626" t="s">
        <v>9642</v>
      </c>
      <c r="C746" s="1618" t="s">
        <v>66</v>
      </c>
      <c r="D746" s="1627">
        <v>14.98</v>
      </c>
      <c r="E746" s="1618"/>
      <c r="F746" s="1618"/>
      <c r="G746" s="1628">
        <v>100</v>
      </c>
      <c r="H746" s="1618">
        <f t="shared" si="220"/>
        <v>1498</v>
      </c>
      <c r="I746" s="78" t="s">
        <v>8137</v>
      </c>
      <c r="J746" s="1620"/>
      <c r="K746" s="1620"/>
      <c r="L746" s="1618">
        <v>210</v>
      </c>
      <c r="M746" s="1620">
        <v>44987</v>
      </c>
      <c r="N746" s="1618"/>
      <c r="O746" s="1618"/>
      <c r="P746" s="1618">
        <v>0</v>
      </c>
      <c r="Q746" s="1618"/>
      <c r="R746" s="1618"/>
      <c r="S746" s="1618"/>
      <c r="T746" s="1618"/>
      <c r="U746" s="1618"/>
      <c r="V746" s="1618"/>
      <c r="W746" s="1618"/>
      <c r="X746" s="1618"/>
      <c r="Y746" s="1618"/>
      <c r="Z746" s="1618"/>
      <c r="AA746" s="1618"/>
      <c r="AB746" s="1618"/>
      <c r="AC746" s="1507">
        <f t="shared" si="228"/>
        <v>100</v>
      </c>
      <c r="AD746" s="1508">
        <f t="shared" si="229"/>
        <v>1498</v>
      </c>
      <c r="AE746" s="14">
        <f t="shared" si="230"/>
        <v>-1500.5666666666666</v>
      </c>
      <c r="AF746" s="14">
        <f t="shared" si="231"/>
        <v>0</v>
      </c>
      <c r="AG746" s="14" t="e">
        <f t="shared" si="232"/>
        <v>#DIV/0!</v>
      </c>
      <c r="AH746" s="14" t="e">
        <f t="shared" si="233"/>
        <v>#DIV/0!</v>
      </c>
      <c r="AI746" s="14">
        <f t="shared" si="234"/>
        <v>100</v>
      </c>
      <c r="AJ746" s="1621"/>
    </row>
    <row r="747" spans="1:36" ht="15.75" customHeight="1">
      <c r="A747" s="1617">
        <v>82</v>
      </c>
      <c r="B747" s="1626" t="s">
        <v>9643</v>
      </c>
      <c r="C747" s="1618" t="s">
        <v>66</v>
      </c>
      <c r="D747" s="1627">
        <v>16.553000000000001</v>
      </c>
      <c r="E747" s="1618"/>
      <c r="F747" s="1618"/>
      <c r="G747" s="1628">
        <v>10</v>
      </c>
      <c r="H747" s="1618">
        <f t="shared" si="220"/>
        <v>165.53</v>
      </c>
      <c r="I747" s="78" t="s">
        <v>8137</v>
      </c>
      <c r="J747" s="1620"/>
      <c r="K747" s="1620"/>
      <c r="L747" s="1618">
        <v>210</v>
      </c>
      <c r="M747" s="1620">
        <v>44987</v>
      </c>
      <c r="N747" s="1618"/>
      <c r="O747" s="1618"/>
      <c r="P747" s="1618">
        <v>0</v>
      </c>
      <c r="Q747" s="1618"/>
      <c r="R747" s="1618"/>
      <c r="S747" s="1618"/>
      <c r="T747" s="1618"/>
      <c r="U747" s="1618"/>
      <c r="V747" s="1618"/>
      <c r="W747" s="1618"/>
      <c r="X747" s="1618"/>
      <c r="Y747" s="1618"/>
      <c r="Z747" s="1618"/>
      <c r="AA747" s="1618"/>
      <c r="AB747" s="1618"/>
      <c r="AC747" s="1507">
        <f t="shared" si="228"/>
        <v>10</v>
      </c>
      <c r="AD747" s="1508">
        <f t="shared" si="229"/>
        <v>165.53</v>
      </c>
      <c r="AE747" s="14">
        <f t="shared" si="230"/>
        <v>-1500.5666666666666</v>
      </c>
      <c r="AF747" s="14">
        <f t="shared" si="231"/>
        <v>0</v>
      </c>
      <c r="AG747" s="14" t="e">
        <f t="shared" si="232"/>
        <v>#DIV/0!</v>
      </c>
      <c r="AH747" s="14" t="e">
        <f t="shared" si="233"/>
        <v>#DIV/0!</v>
      </c>
      <c r="AI747" s="14">
        <f t="shared" si="234"/>
        <v>10</v>
      </c>
      <c r="AJ747" s="1621"/>
    </row>
    <row r="748" spans="1:36" ht="15.75" customHeight="1">
      <c r="A748" s="1617">
        <v>83</v>
      </c>
      <c r="B748" s="1626" t="s">
        <v>9644</v>
      </c>
      <c r="C748" s="1618" t="s">
        <v>66</v>
      </c>
      <c r="D748" s="1627">
        <v>2.68</v>
      </c>
      <c r="E748" s="1618"/>
      <c r="F748" s="1618"/>
      <c r="G748" s="1628">
        <v>200</v>
      </c>
      <c r="H748" s="1618">
        <f t="shared" si="220"/>
        <v>536</v>
      </c>
      <c r="I748" s="78" t="s">
        <v>8137</v>
      </c>
      <c r="J748" s="1620"/>
      <c r="K748" s="1620"/>
      <c r="L748" s="1618">
        <v>210</v>
      </c>
      <c r="M748" s="1620">
        <v>44987</v>
      </c>
      <c r="N748" s="1618"/>
      <c r="O748" s="1618"/>
      <c r="P748" s="1618">
        <v>0</v>
      </c>
      <c r="Q748" s="1618"/>
      <c r="R748" s="1618"/>
      <c r="S748" s="1618"/>
      <c r="T748" s="1618"/>
      <c r="U748" s="1618"/>
      <c r="V748" s="1618"/>
      <c r="W748" s="1618"/>
      <c r="X748" s="1618"/>
      <c r="Y748" s="1618"/>
      <c r="Z748" s="1618"/>
      <c r="AA748" s="1618"/>
      <c r="AB748" s="1618"/>
      <c r="AC748" s="1507">
        <f t="shared" si="228"/>
        <v>200</v>
      </c>
      <c r="AD748" s="1508">
        <f t="shared" si="229"/>
        <v>536</v>
      </c>
      <c r="AE748" s="14">
        <f t="shared" si="230"/>
        <v>-1500.5666666666666</v>
      </c>
      <c r="AF748" s="14">
        <f t="shared" si="231"/>
        <v>0</v>
      </c>
      <c r="AG748" s="14" t="e">
        <f t="shared" si="232"/>
        <v>#DIV/0!</v>
      </c>
      <c r="AH748" s="14" t="e">
        <f t="shared" si="233"/>
        <v>#DIV/0!</v>
      </c>
      <c r="AI748" s="14">
        <f t="shared" si="234"/>
        <v>200</v>
      </c>
      <c r="AJ748" s="1621"/>
    </row>
    <row r="749" spans="1:36" ht="15.75" customHeight="1">
      <c r="A749" s="1617">
        <v>84</v>
      </c>
      <c r="B749" s="1626" t="s">
        <v>9645</v>
      </c>
      <c r="C749" s="1618" t="s">
        <v>66</v>
      </c>
      <c r="D749" s="1627">
        <v>229.83600000000001</v>
      </c>
      <c r="E749" s="1618"/>
      <c r="F749" s="1618"/>
      <c r="G749" s="1628">
        <v>50</v>
      </c>
      <c r="H749" s="1618">
        <f t="shared" si="220"/>
        <v>11491.800000000001</v>
      </c>
      <c r="I749" s="78" t="s">
        <v>8137</v>
      </c>
      <c r="J749" s="1620"/>
      <c r="K749" s="1620"/>
      <c r="L749" s="1618">
        <v>210</v>
      </c>
      <c r="M749" s="1620">
        <v>44987</v>
      </c>
      <c r="N749" s="1618"/>
      <c r="O749" s="1618"/>
      <c r="P749" s="1618">
        <v>0</v>
      </c>
      <c r="Q749" s="1618"/>
      <c r="R749" s="1618"/>
      <c r="S749" s="1618"/>
      <c r="T749" s="1618"/>
      <c r="U749" s="1618"/>
      <c r="V749" s="1618"/>
      <c r="W749" s="1618"/>
      <c r="X749" s="1618"/>
      <c r="Y749" s="1618"/>
      <c r="Z749" s="1618"/>
      <c r="AA749" s="1618"/>
      <c r="AB749" s="1618"/>
      <c r="AC749" s="1507">
        <f t="shared" si="228"/>
        <v>50</v>
      </c>
      <c r="AD749" s="1508">
        <f t="shared" si="229"/>
        <v>11491.800000000001</v>
      </c>
      <c r="AE749" s="14">
        <f t="shared" si="230"/>
        <v>-1500.5666666666666</v>
      </c>
      <c r="AF749" s="14">
        <f t="shared" si="231"/>
        <v>0</v>
      </c>
      <c r="AG749" s="14" t="e">
        <f t="shared" si="232"/>
        <v>#DIV/0!</v>
      </c>
      <c r="AH749" s="14" t="e">
        <f t="shared" si="233"/>
        <v>#DIV/0!</v>
      </c>
      <c r="AI749" s="14">
        <f t="shared" si="234"/>
        <v>50</v>
      </c>
      <c r="AJ749" s="1621"/>
    </row>
    <row r="750" spans="1:36" ht="15.75" customHeight="1">
      <c r="A750" s="1617">
        <v>85</v>
      </c>
      <c r="B750" s="1626" t="s">
        <v>9646</v>
      </c>
      <c r="C750" s="1618" t="s">
        <v>66</v>
      </c>
      <c r="D750" s="1627">
        <v>92.76</v>
      </c>
      <c r="E750" s="1618"/>
      <c r="F750" s="1618"/>
      <c r="G750" s="1628">
        <v>50</v>
      </c>
      <c r="H750" s="1618">
        <f t="shared" si="220"/>
        <v>4638</v>
      </c>
      <c r="I750" s="78" t="s">
        <v>8137</v>
      </c>
      <c r="J750" s="1620"/>
      <c r="K750" s="1620"/>
      <c r="L750" s="1618">
        <v>210</v>
      </c>
      <c r="M750" s="1620">
        <v>44987</v>
      </c>
      <c r="N750" s="1618"/>
      <c r="O750" s="1618"/>
      <c r="P750" s="1618">
        <v>0</v>
      </c>
      <c r="Q750" s="1618"/>
      <c r="R750" s="1618"/>
      <c r="S750" s="1618"/>
      <c r="T750" s="1618"/>
      <c r="U750" s="1618"/>
      <c r="V750" s="1618"/>
      <c r="W750" s="1618"/>
      <c r="X750" s="1618"/>
      <c r="Y750" s="1618"/>
      <c r="Z750" s="1618"/>
      <c r="AA750" s="1618"/>
      <c r="AB750" s="1618"/>
      <c r="AC750" s="1507">
        <f t="shared" si="228"/>
        <v>50</v>
      </c>
      <c r="AD750" s="1508">
        <f t="shared" si="229"/>
        <v>4638</v>
      </c>
      <c r="AE750" s="14">
        <f t="shared" si="230"/>
        <v>-1500.5666666666666</v>
      </c>
      <c r="AF750" s="14">
        <f t="shared" si="231"/>
        <v>0</v>
      </c>
      <c r="AG750" s="14" t="e">
        <f t="shared" si="232"/>
        <v>#DIV/0!</v>
      </c>
      <c r="AH750" s="14" t="e">
        <f t="shared" si="233"/>
        <v>#DIV/0!</v>
      </c>
      <c r="AI750" s="14">
        <f t="shared" si="234"/>
        <v>50</v>
      </c>
      <c r="AJ750" s="1621"/>
    </row>
    <row r="751" spans="1:36" ht="15.75" customHeight="1">
      <c r="A751" s="4552" t="s">
        <v>26</v>
      </c>
      <c r="B751" s="4553"/>
      <c r="C751" s="4553"/>
      <c r="D751" s="4553"/>
      <c r="E751" s="4553"/>
      <c r="F751" s="4553"/>
      <c r="G751" s="4553"/>
      <c r="H751" s="4553"/>
      <c r="I751" s="4553"/>
      <c r="J751" s="4553"/>
      <c r="K751" s="4553"/>
      <c r="L751" s="4553"/>
      <c r="M751" s="4553"/>
      <c r="N751" s="4553"/>
      <c r="O751" s="4553"/>
      <c r="P751" s="4553"/>
      <c r="Q751" s="4553"/>
      <c r="R751" s="4553"/>
      <c r="S751" s="4553"/>
      <c r="T751" s="4553"/>
      <c r="U751" s="4553"/>
      <c r="V751" s="4553"/>
      <c r="W751" s="4553"/>
      <c r="X751" s="4553"/>
      <c r="Y751" s="4553"/>
      <c r="Z751" s="4553"/>
      <c r="AA751" s="4553"/>
      <c r="AB751" s="4553"/>
      <c r="AC751" s="4553"/>
      <c r="AD751" s="4553"/>
      <c r="AE751" s="4553"/>
      <c r="AF751" s="4553"/>
      <c r="AG751" s="4553"/>
      <c r="AH751" s="4553"/>
      <c r="AI751" s="4553"/>
      <c r="AJ751" s="4554"/>
    </row>
    <row r="752" spans="1:36" ht="15.75">
      <c r="A752" s="4923" t="s">
        <v>19</v>
      </c>
      <c r="B752" s="4924"/>
      <c r="C752" s="4924"/>
      <c r="D752" s="4924"/>
      <c r="E752" s="4924"/>
      <c r="F752" s="4924"/>
      <c r="G752" s="4924"/>
      <c r="H752" s="4924"/>
      <c r="I752" s="4924"/>
      <c r="J752" s="4924"/>
      <c r="K752" s="4924"/>
      <c r="L752" s="4924"/>
      <c r="M752" s="4924"/>
      <c r="N752" s="4924"/>
      <c r="O752" s="4924"/>
      <c r="P752" s="4924"/>
      <c r="Q752" s="4924"/>
      <c r="R752" s="4924"/>
      <c r="S752" s="4924"/>
      <c r="T752" s="4924"/>
      <c r="U752" s="4924"/>
      <c r="V752" s="4924"/>
      <c r="W752" s="4924"/>
      <c r="X752" s="4924"/>
      <c r="Y752" s="4924"/>
      <c r="Z752" s="4924"/>
      <c r="AA752" s="4924"/>
      <c r="AB752" s="1085"/>
      <c r="AC752" s="1085"/>
      <c r="AD752" s="1086"/>
      <c r="AE752" s="1087"/>
      <c r="AF752" s="1087"/>
      <c r="AG752" s="1087"/>
      <c r="AH752" s="1087"/>
      <c r="AI752" s="1087"/>
      <c r="AJ752" s="1087"/>
    </row>
    <row r="753" spans="1:36" ht="15.75">
      <c r="A753" s="4908" t="s">
        <v>1307</v>
      </c>
      <c r="B753" s="4909"/>
      <c r="C753" s="4909"/>
      <c r="D753" s="4909"/>
      <c r="E753" s="4909"/>
      <c r="F753" s="4909"/>
      <c r="G753" s="4909"/>
      <c r="H753" s="4909"/>
      <c r="I753" s="4909"/>
      <c r="J753" s="4909"/>
      <c r="K753" s="4909"/>
      <c r="L753" s="4909"/>
      <c r="M753" s="4909"/>
      <c r="N753" s="4909"/>
      <c r="O753" s="4909"/>
      <c r="P753" s="4909"/>
      <c r="Q753" s="4909"/>
      <c r="R753" s="4909"/>
      <c r="S753" s="4909"/>
      <c r="T753" s="4909"/>
      <c r="U753" s="4909"/>
      <c r="V753" s="4909"/>
      <c r="W753" s="4909"/>
      <c r="X753" s="4909"/>
      <c r="Y753" s="4909"/>
      <c r="Z753" s="4909"/>
      <c r="AA753" s="4909"/>
      <c r="AB753" s="1088"/>
      <c r="AC753" s="1088"/>
      <c r="AD753" s="1088"/>
      <c r="AE753" s="1089"/>
      <c r="AF753" s="1089"/>
      <c r="AG753" s="1089"/>
      <c r="AH753" s="1089"/>
      <c r="AI753" s="1089"/>
      <c r="AJ753" s="1090"/>
    </row>
    <row r="754" spans="1:36" ht="27" customHeight="1">
      <c r="A754" s="1139">
        <v>1</v>
      </c>
      <c r="B754" s="1092" t="s">
        <v>8020</v>
      </c>
      <c r="C754" s="1093" t="s">
        <v>177</v>
      </c>
      <c r="D754" s="1094">
        <v>36.159999999999997</v>
      </c>
      <c r="E754" s="1091">
        <v>49680</v>
      </c>
      <c r="F754" s="1094">
        <f t="shared" ref="F754:F779" si="235">E754*D754</f>
        <v>1796428.7999999998</v>
      </c>
      <c r="G754" s="1091"/>
      <c r="H754" s="1094">
        <f t="shared" ref="H754:H779" si="236">G754*D754</f>
        <v>0</v>
      </c>
      <c r="I754" s="1095">
        <v>44922</v>
      </c>
      <c r="J754" s="1095">
        <v>46388</v>
      </c>
      <c r="K754" s="1096"/>
      <c r="L754" s="1097">
        <v>1137</v>
      </c>
      <c r="M754" s="1101">
        <v>44916</v>
      </c>
      <c r="N754" s="1091">
        <v>4020</v>
      </c>
      <c r="O754" s="1091">
        <v>5490</v>
      </c>
      <c r="P754" s="1091">
        <v>4290</v>
      </c>
      <c r="Q754" s="1099"/>
      <c r="R754" s="1099"/>
      <c r="S754" s="1099"/>
      <c r="T754" s="1099"/>
      <c r="U754" s="1099"/>
      <c r="V754" s="1099"/>
      <c r="W754" s="1099"/>
      <c r="X754" s="1099"/>
      <c r="Y754" s="1099"/>
      <c r="Z754" s="1100"/>
      <c r="AA754" s="1099"/>
      <c r="AB754" s="1094"/>
      <c r="AC754" s="1507">
        <f t="shared" ref="AC754:AC779" si="237">E754+G754-N754-O754-AA754-P754-Q754-R754-S754-T754-U754-V754-W754-X754-Y754</f>
        <v>35880</v>
      </c>
      <c r="AD754" s="1508">
        <f t="shared" ref="AD754:AD779" si="238">D754*AC754</f>
        <v>1297420.7999999998</v>
      </c>
      <c r="AE754" s="14">
        <f t="shared" ref="AE754:AE779" si="239">(J754-"01.04.2023")/30</f>
        <v>45.7</v>
      </c>
      <c r="AF754" s="14">
        <f t="shared" ref="AF754:AF779" si="240">(N754+O754+P754+Q754+R754+S754+T754+U754+V754+W754+X754+Y754)/3</f>
        <v>4600</v>
      </c>
      <c r="AG754" s="14">
        <f t="shared" ref="AG754:AG779" si="241">AC754/AF754</f>
        <v>7.8</v>
      </c>
      <c r="AH754" s="14">
        <f t="shared" ref="AH754:AH779" si="242">AG754-AE754</f>
        <v>-37.900000000000006</v>
      </c>
      <c r="AI754" s="14">
        <f t="shared" ref="AI754:AI779" si="243">AC754-(AE754*AF754)</f>
        <v>-174340</v>
      </c>
      <c r="AJ754" s="1096"/>
    </row>
    <row r="755" spans="1:36" ht="31.5" customHeight="1">
      <c r="A755" s="1139">
        <v>2</v>
      </c>
      <c r="B755" s="1092" t="s">
        <v>8021</v>
      </c>
      <c r="C755" s="1093" t="s">
        <v>177</v>
      </c>
      <c r="D755" s="1094">
        <v>12.42</v>
      </c>
      <c r="E755" s="1091">
        <v>25320</v>
      </c>
      <c r="F755" s="1094">
        <f t="shared" si="235"/>
        <v>314474.40000000002</v>
      </c>
      <c r="G755" s="1091"/>
      <c r="H755" s="1094">
        <f t="shared" si="236"/>
        <v>0</v>
      </c>
      <c r="I755" s="1095">
        <v>44922</v>
      </c>
      <c r="J755" s="1095">
        <v>46419</v>
      </c>
      <c r="K755" s="1096"/>
      <c r="L755" s="1097">
        <v>1137</v>
      </c>
      <c r="M755" s="1101">
        <v>44916</v>
      </c>
      <c r="N755" s="1091">
        <v>0</v>
      </c>
      <c r="O755" s="1091">
        <v>0</v>
      </c>
      <c r="P755" s="1091">
        <v>0</v>
      </c>
      <c r="Q755" s="1099"/>
      <c r="R755" s="1099"/>
      <c r="S755" s="1099"/>
      <c r="T755" s="1099"/>
      <c r="U755" s="1099"/>
      <c r="V755" s="1099"/>
      <c r="W755" s="1099"/>
      <c r="X755" s="1099"/>
      <c r="Y755" s="1099"/>
      <c r="Z755" s="1100"/>
      <c r="AA755" s="1099"/>
      <c r="AB755" s="1094"/>
      <c r="AC755" s="1507">
        <f t="shared" si="237"/>
        <v>25320</v>
      </c>
      <c r="AD755" s="1508">
        <f t="shared" si="238"/>
        <v>314474.40000000002</v>
      </c>
      <c r="AE755" s="14">
        <f t="shared" si="239"/>
        <v>46.733333333333334</v>
      </c>
      <c r="AF755" s="14">
        <f t="shared" si="240"/>
        <v>0</v>
      </c>
      <c r="AG755" s="14" t="e">
        <f t="shared" si="241"/>
        <v>#DIV/0!</v>
      </c>
      <c r="AH755" s="14" t="e">
        <f t="shared" si="242"/>
        <v>#DIV/0!</v>
      </c>
      <c r="AI755" s="14">
        <f t="shared" si="243"/>
        <v>25320</v>
      </c>
      <c r="AJ755" s="1096"/>
    </row>
    <row r="756" spans="1:36" ht="31.5" customHeight="1">
      <c r="A756" s="1139">
        <f t="shared" ref="A756:A779" si="244">A755+1</f>
        <v>3</v>
      </c>
      <c r="B756" s="1092" t="s">
        <v>8021</v>
      </c>
      <c r="C756" s="1093" t="s">
        <v>177</v>
      </c>
      <c r="D756" s="1094">
        <v>12.42</v>
      </c>
      <c r="E756" s="1091">
        <v>660</v>
      </c>
      <c r="F756" s="1094">
        <f t="shared" si="235"/>
        <v>8197.2000000000007</v>
      </c>
      <c r="G756" s="1091"/>
      <c r="H756" s="1094">
        <f t="shared" si="236"/>
        <v>0</v>
      </c>
      <c r="I756" s="1095">
        <v>44922</v>
      </c>
      <c r="J756" s="1095">
        <v>46388</v>
      </c>
      <c r="K756" s="1096"/>
      <c r="L756" s="1097">
        <v>1137</v>
      </c>
      <c r="M756" s="1101">
        <v>44916</v>
      </c>
      <c r="N756" s="1091">
        <v>0</v>
      </c>
      <c r="O756" s="1091">
        <v>0</v>
      </c>
      <c r="P756" s="1091">
        <v>0</v>
      </c>
      <c r="Q756" s="1099"/>
      <c r="R756" s="1099"/>
      <c r="S756" s="1099"/>
      <c r="T756" s="1099"/>
      <c r="U756" s="1099"/>
      <c r="V756" s="1099"/>
      <c r="W756" s="1099"/>
      <c r="X756" s="1099"/>
      <c r="Y756" s="1099"/>
      <c r="Z756" s="1100"/>
      <c r="AA756" s="1099"/>
      <c r="AB756" s="1094"/>
      <c r="AC756" s="1507">
        <f t="shared" si="237"/>
        <v>660</v>
      </c>
      <c r="AD756" s="1508">
        <f t="shared" si="238"/>
        <v>8197.2000000000007</v>
      </c>
      <c r="AE756" s="14">
        <f t="shared" si="239"/>
        <v>45.7</v>
      </c>
      <c r="AF756" s="14">
        <f t="shared" si="240"/>
        <v>0</v>
      </c>
      <c r="AG756" s="14" t="e">
        <f t="shared" si="241"/>
        <v>#DIV/0!</v>
      </c>
      <c r="AH756" s="14" t="e">
        <f t="shared" si="242"/>
        <v>#DIV/0!</v>
      </c>
      <c r="AI756" s="14">
        <f t="shared" si="243"/>
        <v>660</v>
      </c>
      <c r="AJ756" s="1096"/>
    </row>
    <row r="757" spans="1:36" ht="28.5" customHeight="1">
      <c r="A757" s="1139">
        <f t="shared" si="244"/>
        <v>4</v>
      </c>
      <c r="B757" s="1092" t="s">
        <v>6782</v>
      </c>
      <c r="C757" s="1093" t="s">
        <v>177</v>
      </c>
      <c r="D757" s="1094">
        <v>357.17</v>
      </c>
      <c r="E757" s="1091">
        <v>3870</v>
      </c>
      <c r="F757" s="1094">
        <f t="shared" si="235"/>
        <v>1382247.9000000001</v>
      </c>
      <c r="G757" s="1091"/>
      <c r="H757" s="1094">
        <f t="shared" si="236"/>
        <v>0</v>
      </c>
      <c r="I757" s="1095">
        <v>44886</v>
      </c>
      <c r="J757" s="1095">
        <v>45323</v>
      </c>
      <c r="K757" s="1096"/>
      <c r="L757" s="1097">
        <v>557</v>
      </c>
      <c r="M757" s="1101">
        <v>44761</v>
      </c>
      <c r="N757" s="1091">
        <v>0</v>
      </c>
      <c r="O757" s="1091">
        <v>0</v>
      </c>
      <c r="P757" s="1091">
        <v>0</v>
      </c>
      <c r="Q757" s="1099"/>
      <c r="R757" s="1099"/>
      <c r="S757" s="1099"/>
      <c r="T757" s="1099"/>
      <c r="U757" s="1099"/>
      <c r="V757" s="1099"/>
      <c r="W757" s="1099"/>
      <c r="X757" s="1099"/>
      <c r="Y757" s="1099"/>
      <c r="Z757" s="1100"/>
      <c r="AA757" s="1099"/>
      <c r="AB757" s="1094"/>
      <c r="AC757" s="1507">
        <f t="shared" si="237"/>
        <v>3870</v>
      </c>
      <c r="AD757" s="1508">
        <f t="shared" si="238"/>
        <v>1382247.9000000001</v>
      </c>
      <c r="AE757" s="14">
        <f t="shared" si="239"/>
        <v>10.199999999999999</v>
      </c>
      <c r="AF757" s="14">
        <f t="shared" si="240"/>
        <v>0</v>
      </c>
      <c r="AG757" s="14" t="e">
        <f t="shared" si="241"/>
        <v>#DIV/0!</v>
      </c>
      <c r="AH757" s="14" t="e">
        <f t="shared" si="242"/>
        <v>#DIV/0!</v>
      </c>
      <c r="AI757" s="14">
        <f t="shared" si="243"/>
        <v>3870</v>
      </c>
      <c r="AJ757" s="1096"/>
    </row>
    <row r="758" spans="1:36" ht="18" customHeight="1">
      <c r="A758" s="1139">
        <f t="shared" si="244"/>
        <v>5</v>
      </c>
      <c r="B758" s="1092" t="s">
        <v>1311</v>
      </c>
      <c r="C758" s="1093" t="s">
        <v>63</v>
      </c>
      <c r="D758" s="1094">
        <v>357.19</v>
      </c>
      <c r="E758" s="1091">
        <v>4590</v>
      </c>
      <c r="F758" s="1094">
        <f t="shared" si="235"/>
        <v>1639502.1</v>
      </c>
      <c r="G758" s="1091"/>
      <c r="H758" s="1094">
        <f t="shared" si="236"/>
        <v>0</v>
      </c>
      <c r="I758" s="1095">
        <v>44186</v>
      </c>
      <c r="J758" s="1095">
        <v>45078</v>
      </c>
      <c r="K758" s="1096"/>
      <c r="L758" s="1097" t="s">
        <v>1310</v>
      </c>
      <c r="M758" s="1102">
        <v>44167</v>
      </c>
      <c r="N758" s="1091">
        <v>810</v>
      </c>
      <c r="O758" s="1091">
        <v>1050</v>
      </c>
      <c r="P758" s="1091">
        <v>960</v>
      </c>
      <c r="Q758" s="1099"/>
      <c r="R758" s="1099"/>
      <c r="S758" s="1099"/>
      <c r="T758" s="1099"/>
      <c r="U758" s="1099"/>
      <c r="V758" s="1099"/>
      <c r="W758" s="1099"/>
      <c r="X758" s="1099"/>
      <c r="Y758" s="1099"/>
      <c r="Z758" s="1100"/>
      <c r="AA758" s="1099"/>
      <c r="AB758" s="1094"/>
      <c r="AC758" s="1507">
        <f t="shared" si="237"/>
        <v>1770</v>
      </c>
      <c r="AD758" s="1508">
        <f t="shared" si="238"/>
        <v>632226.30000000005</v>
      </c>
      <c r="AE758" s="14">
        <f t="shared" si="239"/>
        <v>2.0333333333333332</v>
      </c>
      <c r="AF758" s="14">
        <f t="shared" si="240"/>
        <v>940</v>
      </c>
      <c r="AG758" s="14">
        <f t="shared" si="241"/>
        <v>1.8829787234042554</v>
      </c>
      <c r="AH758" s="14">
        <f t="shared" si="242"/>
        <v>-0.15035460992907779</v>
      </c>
      <c r="AI758" s="14">
        <f t="shared" si="243"/>
        <v>-141.33333333333326</v>
      </c>
      <c r="AJ758" s="1096"/>
    </row>
    <row r="759" spans="1:36" ht="15.75">
      <c r="A759" s="1139">
        <f t="shared" si="244"/>
        <v>6</v>
      </c>
      <c r="B759" s="1092" t="s">
        <v>8022</v>
      </c>
      <c r="C759" s="1093" t="s">
        <v>309</v>
      </c>
      <c r="D759" s="1094">
        <v>1284</v>
      </c>
      <c r="E759" s="1091">
        <v>695</v>
      </c>
      <c r="F759" s="1094">
        <f t="shared" si="235"/>
        <v>892380</v>
      </c>
      <c r="G759" s="1091"/>
      <c r="H759" s="1094">
        <f t="shared" si="236"/>
        <v>0</v>
      </c>
      <c r="I759" s="1095">
        <v>44922</v>
      </c>
      <c r="J759" s="1095">
        <v>45534</v>
      </c>
      <c r="K759" s="1096"/>
      <c r="L759" s="1097">
        <v>557</v>
      </c>
      <c r="M759" s="1101">
        <v>44761</v>
      </c>
      <c r="N759" s="1091">
        <v>195</v>
      </c>
      <c r="O759" s="1091">
        <v>255</v>
      </c>
      <c r="P759" s="1091">
        <v>225</v>
      </c>
      <c r="Q759" s="1099"/>
      <c r="R759" s="1099"/>
      <c r="S759" s="1099"/>
      <c r="T759" s="1099"/>
      <c r="U759" s="1099"/>
      <c r="V759" s="1099"/>
      <c r="W759" s="1099"/>
      <c r="X759" s="1099"/>
      <c r="Y759" s="1099"/>
      <c r="Z759" s="1100"/>
      <c r="AA759" s="1099"/>
      <c r="AB759" s="1094"/>
      <c r="AC759" s="1507">
        <f t="shared" si="237"/>
        <v>20</v>
      </c>
      <c r="AD759" s="1508">
        <f t="shared" si="238"/>
        <v>25680</v>
      </c>
      <c r="AE759" s="14">
        <f t="shared" si="239"/>
        <v>17.233333333333334</v>
      </c>
      <c r="AF759" s="14">
        <f t="shared" si="240"/>
        <v>225</v>
      </c>
      <c r="AG759" s="14">
        <f t="shared" si="241"/>
        <v>8.8888888888888892E-2</v>
      </c>
      <c r="AH759" s="14">
        <f t="shared" si="242"/>
        <v>-17.144444444444446</v>
      </c>
      <c r="AI759" s="14">
        <f t="shared" si="243"/>
        <v>-3857.5</v>
      </c>
      <c r="AJ759" s="1096"/>
    </row>
    <row r="760" spans="1:36" ht="31.5">
      <c r="A760" s="1139">
        <f t="shared" si="244"/>
        <v>7</v>
      </c>
      <c r="B760" s="1092" t="s">
        <v>6783</v>
      </c>
      <c r="C760" s="1093" t="s">
        <v>177</v>
      </c>
      <c r="D760" s="1094">
        <v>1155.5999999999999</v>
      </c>
      <c r="E760" s="1091">
        <v>13890</v>
      </c>
      <c r="F760" s="1094">
        <f t="shared" si="235"/>
        <v>16051283.999999998</v>
      </c>
      <c r="G760" s="1091"/>
      <c r="H760" s="1094">
        <f t="shared" si="236"/>
        <v>0</v>
      </c>
      <c r="I760" s="1095">
        <v>44894</v>
      </c>
      <c r="J760" s="1095">
        <v>45839</v>
      </c>
      <c r="K760" s="1096"/>
      <c r="L760" s="1097">
        <v>557</v>
      </c>
      <c r="M760" s="1101">
        <v>44761</v>
      </c>
      <c r="N760" s="1091">
        <v>780</v>
      </c>
      <c r="O760" s="1091">
        <v>990</v>
      </c>
      <c r="P760" s="1091">
        <v>840</v>
      </c>
      <c r="Q760" s="1099"/>
      <c r="R760" s="1099"/>
      <c r="S760" s="1099"/>
      <c r="T760" s="1099"/>
      <c r="U760" s="1099"/>
      <c r="V760" s="1099"/>
      <c r="W760" s="1099"/>
      <c r="X760" s="1099"/>
      <c r="Y760" s="1099"/>
      <c r="Z760" s="1100"/>
      <c r="AA760" s="1099"/>
      <c r="AB760" s="1094"/>
      <c r="AC760" s="1507">
        <f t="shared" si="237"/>
        <v>11280</v>
      </c>
      <c r="AD760" s="1508">
        <f t="shared" si="238"/>
        <v>13035167.999999998</v>
      </c>
      <c r="AE760" s="14">
        <f t="shared" si="239"/>
        <v>27.4</v>
      </c>
      <c r="AF760" s="14">
        <f t="shared" si="240"/>
        <v>870</v>
      </c>
      <c r="AG760" s="14">
        <f t="shared" si="241"/>
        <v>12.96551724137931</v>
      </c>
      <c r="AH760" s="14">
        <f t="shared" si="242"/>
        <v>-14.434482758620689</v>
      </c>
      <c r="AI760" s="14">
        <f t="shared" si="243"/>
        <v>-12558</v>
      </c>
      <c r="AJ760" s="1096"/>
    </row>
    <row r="761" spans="1:36" ht="31.5">
      <c r="A761" s="1139">
        <f t="shared" si="244"/>
        <v>8</v>
      </c>
      <c r="B761" s="1092" t="s">
        <v>8023</v>
      </c>
      <c r="C761" s="1093" t="s">
        <v>177</v>
      </c>
      <c r="D761" s="1094">
        <v>89.88</v>
      </c>
      <c r="E761" s="1091">
        <v>37200</v>
      </c>
      <c r="F761" s="1094">
        <f t="shared" si="235"/>
        <v>3343536</v>
      </c>
      <c r="G761" s="1091"/>
      <c r="H761" s="1094">
        <f t="shared" si="236"/>
        <v>0</v>
      </c>
      <c r="I761" s="1095">
        <v>41272</v>
      </c>
      <c r="J761" s="1095">
        <v>45901</v>
      </c>
      <c r="K761" s="1096"/>
      <c r="L761" s="1097">
        <v>1137</v>
      </c>
      <c r="M761" s="1101">
        <v>44916</v>
      </c>
      <c r="N761" s="1091">
        <v>0</v>
      </c>
      <c r="O761" s="1091">
        <v>0</v>
      </c>
      <c r="P761" s="1091">
        <v>0</v>
      </c>
      <c r="Q761" s="1099"/>
      <c r="R761" s="1099"/>
      <c r="S761" s="1099"/>
      <c r="T761" s="1099"/>
      <c r="U761" s="1099"/>
      <c r="V761" s="1099"/>
      <c r="W761" s="1099"/>
      <c r="X761" s="1099"/>
      <c r="Y761" s="1099"/>
      <c r="Z761" s="1100"/>
      <c r="AA761" s="1099"/>
      <c r="AB761" s="1094"/>
      <c r="AC761" s="1507">
        <f t="shared" si="237"/>
        <v>37200</v>
      </c>
      <c r="AD761" s="1508">
        <f t="shared" si="238"/>
        <v>3343536</v>
      </c>
      <c r="AE761" s="14">
        <f t="shared" si="239"/>
        <v>29.466666666666665</v>
      </c>
      <c r="AF761" s="14">
        <f t="shared" si="240"/>
        <v>0</v>
      </c>
      <c r="AG761" s="14" t="e">
        <f t="shared" si="241"/>
        <v>#DIV/0!</v>
      </c>
      <c r="AH761" s="14" t="e">
        <f t="shared" si="242"/>
        <v>#DIV/0!</v>
      </c>
      <c r="AI761" s="14">
        <f t="shared" si="243"/>
        <v>37200</v>
      </c>
      <c r="AJ761" s="1096"/>
    </row>
    <row r="762" spans="1:36" ht="31.5">
      <c r="A762" s="1139">
        <f t="shared" si="244"/>
        <v>9</v>
      </c>
      <c r="B762" s="1092" t="s">
        <v>4379</v>
      </c>
      <c r="C762" s="1093" t="s">
        <v>177</v>
      </c>
      <c r="D762" s="1094">
        <v>89.87</v>
      </c>
      <c r="E762" s="1091">
        <v>26970</v>
      </c>
      <c r="F762" s="1094">
        <f t="shared" si="235"/>
        <v>2423793.9</v>
      </c>
      <c r="G762" s="1091"/>
      <c r="H762" s="1094">
        <f t="shared" si="236"/>
        <v>0</v>
      </c>
      <c r="I762" s="1095">
        <v>44886</v>
      </c>
      <c r="J762" s="1095">
        <v>45689</v>
      </c>
      <c r="K762" s="1096"/>
      <c r="L762" s="1097">
        <v>557</v>
      </c>
      <c r="M762" s="1101">
        <v>44761</v>
      </c>
      <c r="N762" s="1091">
        <v>3390</v>
      </c>
      <c r="O762" s="1091">
        <v>5250</v>
      </c>
      <c r="P762" s="1091">
        <v>8670</v>
      </c>
      <c r="Q762" s="1099"/>
      <c r="R762" s="1099"/>
      <c r="S762" s="1099"/>
      <c r="T762" s="1099"/>
      <c r="U762" s="1099"/>
      <c r="V762" s="1099"/>
      <c r="W762" s="1099"/>
      <c r="X762" s="1099"/>
      <c r="Y762" s="1099"/>
      <c r="Z762" s="1100"/>
      <c r="AA762" s="1099"/>
      <c r="AB762" s="1094"/>
      <c r="AC762" s="1507">
        <f t="shared" si="237"/>
        <v>9660</v>
      </c>
      <c r="AD762" s="1508">
        <f t="shared" si="238"/>
        <v>868144.20000000007</v>
      </c>
      <c r="AE762" s="14">
        <f t="shared" si="239"/>
        <v>22.4</v>
      </c>
      <c r="AF762" s="14">
        <f t="shared" si="240"/>
        <v>5770</v>
      </c>
      <c r="AG762" s="14">
        <f t="shared" si="241"/>
        <v>1.6741767764298094</v>
      </c>
      <c r="AH762" s="14">
        <f t="shared" si="242"/>
        <v>-20.725823223570188</v>
      </c>
      <c r="AI762" s="14">
        <f t="shared" si="243"/>
        <v>-119587.99999999999</v>
      </c>
      <c r="AJ762" s="1096"/>
    </row>
    <row r="763" spans="1:36" ht="31.5">
      <c r="A763" s="1139">
        <f t="shared" si="244"/>
        <v>10</v>
      </c>
      <c r="B763" s="1092" t="s">
        <v>1313</v>
      </c>
      <c r="C763" s="1093" t="s">
        <v>299</v>
      </c>
      <c r="D763" s="1094">
        <v>6366.5</v>
      </c>
      <c r="E763" s="1091">
        <v>491</v>
      </c>
      <c r="F763" s="1094">
        <f t="shared" si="235"/>
        <v>3125951.5</v>
      </c>
      <c r="G763" s="1091"/>
      <c r="H763" s="1094">
        <f t="shared" si="236"/>
        <v>0</v>
      </c>
      <c r="I763" s="1095">
        <v>44866</v>
      </c>
      <c r="J763" s="1095">
        <v>45658</v>
      </c>
      <c r="K763" s="1096"/>
      <c r="L763" s="1097">
        <v>557</v>
      </c>
      <c r="M763" s="1101">
        <v>44761</v>
      </c>
      <c r="N763" s="1091">
        <v>0</v>
      </c>
      <c r="O763" s="1091">
        <v>26</v>
      </c>
      <c r="P763" s="1091">
        <v>83</v>
      </c>
      <c r="Q763" s="1099"/>
      <c r="R763" s="1099"/>
      <c r="S763" s="1099"/>
      <c r="T763" s="1099"/>
      <c r="U763" s="1099"/>
      <c r="V763" s="1099"/>
      <c r="W763" s="1099"/>
      <c r="X763" s="1099"/>
      <c r="Y763" s="1099"/>
      <c r="Z763" s="1100"/>
      <c r="AA763" s="1099"/>
      <c r="AB763" s="1094"/>
      <c r="AC763" s="1507">
        <f t="shared" si="237"/>
        <v>382</v>
      </c>
      <c r="AD763" s="1508">
        <f t="shared" si="238"/>
        <v>2432003</v>
      </c>
      <c r="AE763" s="14">
        <f t="shared" si="239"/>
        <v>21.366666666666667</v>
      </c>
      <c r="AF763" s="14">
        <f t="shared" si="240"/>
        <v>36.333333333333336</v>
      </c>
      <c r="AG763" s="14">
        <f t="shared" si="241"/>
        <v>10.513761467889907</v>
      </c>
      <c r="AH763" s="14">
        <f t="shared" si="242"/>
        <v>-10.85290519877676</v>
      </c>
      <c r="AI763" s="14">
        <f t="shared" si="243"/>
        <v>-394.32222222222231</v>
      </c>
      <c r="AJ763" s="1096"/>
    </row>
    <row r="764" spans="1:36" ht="30.75" customHeight="1">
      <c r="A764" s="1139">
        <f t="shared" si="244"/>
        <v>11</v>
      </c>
      <c r="B764" s="1092" t="s">
        <v>1314</v>
      </c>
      <c r="C764" s="1093" t="s">
        <v>233</v>
      </c>
      <c r="D764" s="1094">
        <v>32756.98</v>
      </c>
      <c r="E764" s="1091">
        <v>264</v>
      </c>
      <c r="F764" s="1094">
        <f t="shared" si="235"/>
        <v>8647842.7200000007</v>
      </c>
      <c r="G764" s="1091"/>
      <c r="H764" s="1094">
        <f t="shared" si="236"/>
        <v>0</v>
      </c>
      <c r="I764" s="1095">
        <v>44455</v>
      </c>
      <c r="J764" s="1095">
        <v>45108</v>
      </c>
      <c r="K764" s="1096"/>
      <c r="L764" s="1097" t="s">
        <v>1308</v>
      </c>
      <c r="M764" s="1098" t="s">
        <v>1309</v>
      </c>
      <c r="N764" s="1091">
        <v>14</v>
      </c>
      <c r="O764" s="1091">
        <v>7</v>
      </c>
      <c r="P764" s="1091">
        <v>18</v>
      </c>
      <c r="Q764" s="1099"/>
      <c r="R764" s="1099"/>
      <c r="S764" s="1099"/>
      <c r="T764" s="1099"/>
      <c r="U764" s="1099"/>
      <c r="V764" s="1099"/>
      <c r="W764" s="1099"/>
      <c r="X764" s="1099"/>
      <c r="Y764" s="1099"/>
      <c r="Z764" s="1100"/>
      <c r="AA764" s="1099"/>
      <c r="AB764" s="1094"/>
      <c r="AC764" s="1507">
        <f t="shared" si="237"/>
        <v>225</v>
      </c>
      <c r="AD764" s="1508">
        <f t="shared" si="238"/>
        <v>7370320.5</v>
      </c>
      <c r="AE764" s="14">
        <f t="shared" si="239"/>
        <v>3.0333333333333332</v>
      </c>
      <c r="AF764" s="14">
        <f t="shared" si="240"/>
        <v>13</v>
      </c>
      <c r="AG764" s="14">
        <f t="shared" si="241"/>
        <v>17.307692307692307</v>
      </c>
      <c r="AH764" s="14">
        <f t="shared" si="242"/>
        <v>14.274358974358973</v>
      </c>
      <c r="AI764" s="14">
        <f t="shared" si="243"/>
        <v>185.56666666666666</v>
      </c>
      <c r="AJ764" s="1096"/>
    </row>
    <row r="765" spans="1:36" ht="31.5">
      <c r="A765" s="1139">
        <f t="shared" si="244"/>
        <v>12</v>
      </c>
      <c r="B765" s="1092" t="s">
        <v>4380</v>
      </c>
      <c r="C765" s="1093" t="s">
        <v>233</v>
      </c>
      <c r="D765" s="1094">
        <v>62595</v>
      </c>
      <c r="E765" s="1091">
        <v>512</v>
      </c>
      <c r="F765" s="1094">
        <f t="shared" si="235"/>
        <v>32048640</v>
      </c>
      <c r="G765" s="1091"/>
      <c r="H765" s="1094">
        <f t="shared" si="236"/>
        <v>0</v>
      </c>
      <c r="I765" s="1095">
        <v>44860</v>
      </c>
      <c r="J765" s="1095">
        <v>45292</v>
      </c>
      <c r="K765" s="1096"/>
      <c r="L765" s="1097" t="s">
        <v>4381</v>
      </c>
      <c r="M765" s="1098">
        <v>44761</v>
      </c>
      <c r="N765" s="1091">
        <v>206</v>
      </c>
      <c r="O765" s="1091">
        <v>214</v>
      </c>
      <c r="P765" s="1091">
        <v>42</v>
      </c>
      <c r="Q765" s="1099"/>
      <c r="R765" s="1099"/>
      <c r="S765" s="1099"/>
      <c r="T765" s="1099"/>
      <c r="U765" s="1099"/>
      <c r="V765" s="1099"/>
      <c r="W765" s="1099"/>
      <c r="X765" s="1099"/>
      <c r="Y765" s="1099"/>
      <c r="Z765" s="1100"/>
      <c r="AA765" s="1099"/>
      <c r="AB765" s="1094"/>
      <c r="AC765" s="1507">
        <f t="shared" si="237"/>
        <v>50</v>
      </c>
      <c r="AD765" s="1508">
        <f t="shared" si="238"/>
        <v>3129750</v>
      </c>
      <c r="AE765" s="14">
        <f t="shared" si="239"/>
        <v>9.1666666666666661</v>
      </c>
      <c r="AF765" s="14">
        <f t="shared" si="240"/>
        <v>154</v>
      </c>
      <c r="AG765" s="14">
        <f t="shared" si="241"/>
        <v>0.32467532467532467</v>
      </c>
      <c r="AH765" s="14">
        <f t="shared" si="242"/>
        <v>-8.8419913419913421</v>
      </c>
      <c r="AI765" s="14">
        <f t="shared" si="243"/>
        <v>-1361.6666666666665</v>
      </c>
      <c r="AJ765" s="1096"/>
    </row>
    <row r="766" spans="1:36" ht="31.5" customHeight="1">
      <c r="A766" s="1139">
        <f t="shared" si="244"/>
        <v>13</v>
      </c>
      <c r="B766" s="1092" t="s">
        <v>581</v>
      </c>
      <c r="C766" s="1093" t="s">
        <v>86</v>
      </c>
      <c r="D766" s="1094">
        <v>76505</v>
      </c>
      <c r="E766" s="1091">
        <v>36</v>
      </c>
      <c r="F766" s="1094">
        <f t="shared" si="235"/>
        <v>2754180</v>
      </c>
      <c r="G766" s="1091"/>
      <c r="H766" s="1094">
        <f t="shared" si="236"/>
        <v>0</v>
      </c>
      <c r="I766" s="1095">
        <v>43297</v>
      </c>
      <c r="J766" s="1095">
        <v>45323</v>
      </c>
      <c r="K766" s="1096"/>
      <c r="L766" s="1097" t="s">
        <v>1315</v>
      </c>
      <c r="M766" s="1101">
        <v>43293</v>
      </c>
      <c r="N766" s="1091">
        <v>0</v>
      </c>
      <c r="O766" s="1091">
        <v>0</v>
      </c>
      <c r="P766" s="1091">
        <v>0</v>
      </c>
      <c r="Q766" s="1099"/>
      <c r="R766" s="1099"/>
      <c r="S766" s="1099"/>
      <c r="T766" s="1099"/>
      <c r="U766" s="1099"/>
      <c r="V766" s="1099"/>
      <c r="W766" s="1099"/>
      <c r="X766" s="1099"/>
      <c r="Y766" s="1099"/>
      <c r="Z766" s="1100"/>
      <c r="AA766" s="1099"/>
      <c r="AB766" s="1094"/>
      <c r="AC766" s="1507">
        <f t="shared" si="237"/>
        <v>36</v>
      </c>
      <c r="AD766" s="1508">
        <f t="shared" si="238"/>
        <v>2754180</v>
      </c>
      <c r="AE766" s="14">
        <f t="shared" si="239"/>
        <v>10.199999999999999</v>
      </c>
      <c r="AF766" s="14">
        <f t="shared" si="240"/>
        <v>0</v>
      </c>
      <c r="AG766" s="14" t="e">
        <f t="shared" si="241"/>
        <v>#DIV/0!</v>
      </c>
      <c r="AH766" s="14" t="e">
        <f t="shared" si="242"/>
        <v>#DIV/0!</v>
      </c>
      <c r="AI766" s="14">
        <f t="shared" si="243"/>
        <v>36</v>
      </c>
      <c r="AJ766" s="1096"/>
    </row>
    <row r="767" spans="1:36" ht="15.75">
      <c r="A767" s="1139">
        <f t="shared" si="244"/>
        <v>14</v>
      </c>
      <c r="B767" s="1092" t="s">
        <v>8024</v>
      </c>
      <c r="C767" s="1093" t="s">
        <v>233</v>
      </c>
      <c r="D767" s="1094">
        <v>1824.35</v>
      </c>
      <c r="E767" s="1091">
        <v>4623</v>
      </c>
      <c r="F767" s="1094">
        <f t="shared" si="235"/>
        <v>8433970.0499999989</v>
      </c>
      <c r="G767" s="1091"/>
      <c r="H767" s="1094">
        <f t="shared" si="236"/>
        <v>0</v>
      </c>
      <c r="I767" s="1095">
        <v>44916</v>
      </c>
      <c r="J767" s="1095">
        <v>45444</v>
      </c>
      <c r="K767" s="1096"/>
      <c r="L767" s="1097">
        <v>1137</v>
      </c>
      <c r="M767" s="1101">
        <v>44916</v>
      </c>
      <c r="N767" s="1091">
        <v>0</v>
      </c>
      <c r="O767" s="1091">
        <v>0</v>
      </c>
      <c r="P767" s="1091">
        <v>0</v>
      </c>
      <c r="Q767" s="1099"/>
      <c r="R767" s="1099"/>
      <c r="S767" s="1099"/>
      <c r="T767" s="1099"/>
      <c r="U767" s="1099"/>
      <c r="V767" s="1099"/>
      <c r="W767" s="1099"/>
      <c r="X767" s="1099"/>
      <c r="Y767" s="1099"/>
      <c r="Z767" s="1100"/>
      <c r="AA767" s="1099"/>
      <c r="AB767" s="1094"/>
      <c r="AC767" s="1507">
        <f t="shared" si="237"/>
        <v>4623</v>
      </c>
      <c r="AD767" s="1508">
        <f t="shared" si="238"/>
        <v>8433970.0499999989</v>
      </c>
      <c r="AE767" s="14">
        <f t="shared" si="239"/>
        <v>14.233333333333333</v>
      </c>
      <c r="AF767" s="14">
        <f t="shared" si="240"/>
        <v>0</v>
      </c>
      <c r="AG767" s="14" t="e">
        <f t="shared" si="241"/>
        <v>#DIV/0!</v>
      </c>
      <c r="AH767" s="14" t="e">
        <f t="shared" si="242"/>
        <v>#DIV/0!</v>
      </c>
      <c r="AI767" s="14">
        <f t="shared" si="243"/>
        <v>4623</v>
      </c>
      <c r="AJ767" s="1096"/>
    </row>
    <row r="768" spans="1:36" ht="23.25" customHeight="1">
      <c r="A768" s="1139">
        <f t="shared" si="244"/>
        <v>15</v>
      </c>
      <c r="B768" s="1092" t="s">
        <v>8024</v>
      </c>
      <c r="C768" s="1093" t="s">
        <v>233</v>
      </c>
      <c r="D768" s="1094">
        <v>1824.35</v>
      </c>
      <c r="E768" s="1091">
        <v>4719</v>
      </c>
      <c r="F768" s="1094">
        <f t="shared" si="235"/>
        <v>8609107.6500000004</v>
      </c>
      <c r="G768" s="1091"/>
      <c r="H768" s="1094">
        <f t="shared" si="236"/>
        <v>0</v>
      </c>
      <c r="I768" s="1095">
        <v>44916</v>
      </c>
      <c r="J768" s="1095">
        <v>45444</v>
      </c>
      <c r="K768" s="1096"/>
      <c r="L768" s="1097">
        <v>1137</v>
      </c>
      <c r="M768" s="1101">
        <v>44916</v>
      </c>
      <c r="N768" s="1091">
        <v>434</v>
      </c>
      <c r="O768" s="1091">
        <v>34</v>
      </c>
      <c r="P768" s="1091">
        <v>491</v>
      </c>
      <c r="Q768" s="1099"/>
      <c r="R768" s="1099"/>
      <c r="S768" s="1099"/>
      <c r="T768" s="1099"/>
      <c r="U768" s="1099"/>
      <c r="V768" s="1099"/>
      <c r="W768" s="1099"/>
      <c r="X768" s="1099"/>
      <c r="Y768" s="1099"/>
      <c r="Z768" s="1100"/>
      <c r="AA768" s="1099"/>
      <c r="AB768" s="1094"/>
      <c r="AC768" s="1507">
        <f t="shared" si="237"/>
        <v>3760</v>
      </c>
      <c r="AD768" s="1508">
        <f t="shared" si="238"/>
        <v>6859556</v>
      </c>
      <c r="AE768" s="14">
        <f t="shared" si="239"/>
        <v>14.233333333333333</v>
      </c>
      <c r="AF768" s="14">
        <f t="shared" si="240"/>
        <v>319.66666666666669</v>
      </c>
      <c r="AG768" s="14">
        <f t="shared" si="241"/>
        <v>11.762252346193952</v>
      </c>
      <c r="AH768" s="14">
        <f t="shared" si="242"/>
        <v>-2.4710809871393806</v>
      </c>
      <c r="AI768" s="14">
        <f t="shared" si="243"/>
        <v>-789.92222222222244</v>
      </c>
      <c r="AJ768" s="1096"/>
    </row>
    <row r="769" spans="1:36" ht="27" customHeight="1">
      <c r="A769" s="1139">
        <f t="shared" si="244"/>
        <v>16</v>
      </c>
      <c r="B769" s="1092" t="s">
        <v>8024</v>
      </c>
      <c r="C769" s="1093" t="s">
        <v>233</v>
      </c>
      <c r="D769" s="1094">
        <v>1824.35</v>
      </c>
      <c r="E769" s="1091">
        <v>1000</v>
      </c>
      <c r="F769" s="1094">
        <f t="shared" si="235"/>
        <v>1824350</v>
      </c>
      <c r="G769" s="1091"/>
      <c r="H769" s="1094">
        <f t="shared" si="236"/>
        <v>0</v>
      </c>
      <c r="I769" s="1095">
        <v>44916</v>
      </c>
      <c r="J769" s="1095">
        <v>45536</v>
      </c>
      <c r="K769" s="1096"/>
      <c r="L769" s="1097">
        <v>1137</v>
      </c>
      <c r="M769" s="1101">
        <v>44916</v>
      </c>
      <c r="N769" s="1091">
        <v>0</v>
      </c>
      <c r="O769" s="1091">
        <v>0</v>
      </c>
      <c r="P769" s="1091">
        <v>0</v>
      </c>
      <c r="Q769" s="1099"/>
      <c r="R769" s="1099"/>
      <c r="S769" s="1099"/>
      <c r="T769" s="1099"/>
      <c r="U769" s="1099"/>
      <c r="V769" s="1099"/>
      <c r="W769" s="1099"/>
      <c r="X769" s="1099"/>
      <c r="Y769" s="1099"/>
      <c r="Z769" s="1100"/>
      <c r="AA769" s="1099"/>
      <c r="AB769" s="1094"/>
      <c r="AC769" s="1507">
        <f t="shared" si="237"/>
        <v>1000</v>
      </c>
      <c r="AD769" s="1508">
        <f t="shared" si="238"/>
        <v>1824350</v>
      </c>
      <c r="AE769" s="14">
        <f t="shared" si="239"/>
        <v>17.3</v>
      </c>
      <c r="AF769" s="14">
        <f t="shared" si="240"/>
        <v>0</v>
      </c>
      <c r="AG769" s="14" t="e">
        <f t="shared" si="241"/>
        <v>#DIV/0!</v>
      </c>
      <c r="AH769" s="14" t="e">
        <f t="shared" si="242"/>
        <v>#DIV/0!</v>
      </c>
      <c r="AI769" s="14">
        <f t="shared" si="243"/>
        <v>1000</v>
      </c>
      <c r="AJ769" s="1096"/>
    </row>
    <row r="770" spans="1:36" ht="41.25" customHeight="1">
      <c r="A770" s="1139">
        <f t="shared" si="244"/>
        <v>17</v>
      </c>
      <c r="B770" s="1092" t="s">
        <v>8025</v>
      </c>
      <c r="C770" s="1093" t="s">
        <v>233</v>
      </c>
      <c r="D770" s="1094">
        <v>12732</v>
      </c>
      <c r="E770" s="1091">
        <v>997</v>
      </c>
      <c r="F770" s="1094">
        <f t="shared" si="235"/>
        <v>12693804</v>
      </c>
      <c r="G770" s="1091"/>
      <c r="H770" s="1094">
        <f t="shared" si="236"/>
        <v>0</v>
      </c>
      <c r="I770" s="1095">
        <v>44922</v>
      </c>
      <c r="J770" s="1095">
        <v>45536</v>
      </c>
      <c r="K770" s="1096"/>
      <c r="L770" s="1097">
        <v>1137</v>
      </c>
      <c r="M770" s="1101">
        <v>44916</v>
      </c>
      <c r="N770" s="1091">
        <v>0</v>
      </c>
      <c r="O770" s="1091">
        <v>0</v>
      </c>
      <c r="P770" s="1091">
        <v>0</v>
      </c>
      <c r="Q770" s="1099"/>
      <c r="R770" s="1099"/>
      <c r="S770" s="1099"/>
      <c r="T770" s="1099"/>
      <c r="U770" s="1099"/>
      <c r="V770" s="1099"/>
      <c r="W770" s="1099"/>
      <c r="X770" s="1099"/>
      <c r="Y770" s="1099"/>
      <c r="Z770" s="1100"/>
      <c r="AA770" s="1099"/>
      <c r="AB770" s="1094"/>
      <c r="AC770" s="1507">
        <f t="shared" si="237"/>
        <v>997</v>
      </c>
      <c r="AD770" s="1508">
        <f t="shared" si="238"/>
        <v>12693804</v>
      </c>
      <c r="AE770" s="14">
        <f t="shared" si="239"/>
        <v>17.3</v>
      </c>
      <c r="AF770" s="14">
        <f t="shared" si="240"/>
        <v>0</v>
      </c>
      <c r="AG770" s="14" t="e">
        <f t="shared" si="241"/>
        <v>#DIV/0!</v>
      </c>
      <c r="AH770" s="14" t="e">
        <f t="shared" si="242"/>
        <v>#DIV/0!</v>
      </c>
      <c r="AI770" s="14">
        <f t="shared" si="243"/>
        <v>997</v>
      </c>
      <c r="AJ770" s="1096"/>
    </row>
    <row r="771" spans="1:36" ht="45" customHeight="1">
      <c r="A771" s="1139">
        <f t="shared" si="244"/>
        <v>18</v>
      </c>
      <c r="B771" s="1092" t="s">
        <v>8025</v>
      </c>
      <c r="C771" s="1093" t="s">
        <v>233</v>
      </c>
      <c r="D771" s="1094">
        <v>12732</v>
      </c>
      <c r="E771" s="1091">
        <v>110</v>
      </c>
      <c r="F771" s="1094">
        <f t="shared" si="235"/>
        <v>1400520</v>
      </c>
      <c r="G771" s="1091"/>
      <c r="H771" s="1094">
        <f t="shared" si="236"/>
        <v>0</v>
      </c>
      <c r="I771" s="1095">
        <v>44922</v>
      </c>
      <c r="J771" s="1095">
        <v>45536</v>
      </c>
      <c r="K771" s="1096"/>
      <c r="L771" s="1097">
        <v>1137</v>
      </c>
      <c r="M771" s="1101">
        <v>44916</v>
      </c>
      <c r="N771" s="1091">
        <v>0</v>
      </c>
      <c r="O771" s="1091">
        <v>0</v>
      </c>
      <c r="P771" s="1091">
        <v>0</v>
      </c>
      <c r="Q771" s="1099"/>
      <c r="R771" s="1099"/>
      <c r="S771" s="1099"/>
      <c r="T771" s="1099"/>
      <c r="U771" s="1099"/>
      <c r="V771" s="1099"/>
      <c r="W771" s="1099"/>
      <c r="X771" s="1099"/>
      <c r="Y771" s="1099"/>
      <c r="Z771" s="1100"/>
      <c r="AA771" s="1099"/>
      <c r="AB771" s="1094"/>
      <c r="AC771" s="1507">
        <f t="shared" si="237"/>
        <v>110</v>
      </c>
      <c r="AD771" s="1508">
        <f t="shared" si="238"/>
        <v>1400520</v>
      </c>
      <c r="AE771" s="14">
        <f t="shared" si="239"/>
        <v>17.3</v>
      </c>
      <c r="AF771" s="14">
        <f t="shared" si="240"/>
        <v>0</v>
      </c>
      <c r="AG771" s="14" t="e">
        <f t="shared" si="241"/>
        <v>#DIV/0!</v>
      </c>
      <c r="AH771" s="14" t="e">
        <f t="shared" si="242"/>
        <v>#DIV/0!</v>
      </c>
      <c r="AI771" s="14">
        <f t="shared" si="243"/>
        <v>110</v>
      </c>
      <c r="AJ771" s="1096"/>
    </row>
    <row r="772" spans="1:36" ht="37.5" customHeight="1">
      <c r="A772" s="1139">
        <f t="shared" si="244"/>
        <v>19</v>
      </c>
      <c r="B772" s="1092" t="s">
        <v>8025</v>
      </c>
      <c r="C772" s="1093" t="s">
        <v>233</v>
      </c>
      <c r="D772" s="1094">
        <v>12732</v>
      </c>
      <c r="E772" s="1091">
        <v>110</v>
      </c>
      <c r="F772" s="1094">
        <f t="shared" si="235"/>
        <v>1400520</v>
      </c>
      <c r="G772" s="1091"/>
      <c r="H772" s="1094">
        <f t="shared" si="236"/>
        <v>0</v>
      </c>
      <c r="I772" s="1095">
        <v>44922</v>
      </c>
      <c r="J772" s="1095">
        <v>45536</v>
      </c>
      <c r="K772" s="1096"/>
      <c r="L772" s="1097">
        <v>1137</v>
      </c>
      <c r="M772" s="1101">
        <v>44916</v>
      </c>
      <c r="N772" s="1091">
        <v>0</v>
      </c>
      <c r="O772" s="1091">
        <v>0</v>
      </c>
      <c r="P772" s="1091">
        <v>0</v>
      </c>
      <c r="Q772" s="1099"/>
      <c r="R772" s="1099"/>
      <c r="S772" s="1099"/>
      <c r="T772" s="1099"/>
      <c r="U772" s="1099"/>
      <c r="V772" s="1099"/>
      <c r="W772" s="1099"/>
      <c r="X772" s="1099"/>
      <c r="Y772" s="1099"/>
      <c r="Z772" s="1100"/>
      <c r="AA772" s="1099"/>
      <c r="AB772" s="1094"/>
      <c r="AC772" s="1507">
        <f t="shared" si="237"/>
        <v>110</v>
      </c>
      <c r="AD772" s="1508">
        <f t="shared" si="238"/>
        <v>1400520</v>
      </c>
      <c r="AE772" s="14">
        <f t="shared" si="239"/>
        <v>17.3</v>
      </c>
      <c r="AF772" s="14">
        <f t="shared" si="240"/>
        <v>0</v>
      </c>
      <c r="AG772" s="14" t="e">
        <f t="shared" si="241"/>
        <v>#DIV/0!</v>
      </c>
      <c r="AH772" s="14" t="e">
        <f t="shared" si="242"/>
        <v>#DIV/0!</v>
      </c>
      <c r="AI772" s="14">
        <f t="shared" si="243"/>
        <v>110</v>
      </c>
      <c r="AJ772" s="1096"/>
    </row>
    <row r="773" spans="1:36" ht="32.25" customHeight="1">
      <c r="A773" s="1139">
        <f t="shared" si="244"/>
        <v>20</v>
      </c>
      <c r="B773" s="1092" t="s">
        <v>8025</v>
      </c>
      <c r="C773" s="1093" t="s">
        <v>233</v>
      </c>
      <c r="D773" s="1094">
        <v>12732</v>
      </c>
      <c r="E773" s="1091">
        <v>58</v>
      </c>
      <c r="F773" s="1094">
        <f t="shared" si="235"/>
        <v>738456</v>
      </c>
      <c r="G773" s="1091"/>
      <c r="H773" s="1094">
        <f t="shared" si="236"/>
        <v>0</v>
      </c>
      <c r="I773" s="1095">
        <v>44922</v>
      </c>
      <c r="J773" s="1095">
        <v>45536</v>
      </c>
      <c r="K773" s="1096"/>
      <c r="L773" s="1097">
        <v>1137</v>
      </c>
      <c r="M773" s="1101">
        <v>44916</v>
      </c>
      <c r="N773" s="1091">
        <v>0</v>
      </c>
      <c r="O773" s="1091">
        <v>0</v>
      </c>
      <c r="P773" s="1091">
        <v>0</v>
      </c>
      <c r="Q773" s="1099"/>
      <c r="R773" s="1099"/>
      <c r="S773" s="1099"/>
      <c r="T773" s="1099"/>
      <c r="U773" s="1099"/>
      <c r="V773" s="1099"/>
      <c r="W773" s="1099"/>
      <c r="X773" s="1099"/>
      <c r="Y773" s="1099"/>
      <c r="Z773" s="1100"/>
      <c r="AA773" s="1099"/>
      <c r="AB773" s="1094"/>
      <c r="AC773" s="1507">
        <f t="shared" si="237"/>
        <v>58</v>
      </c>
      <c r="AD773" s="1508">
        <f t="shared" si="238"/>
        <v>738456</v>
      </c>
      <c r="AE773" s="14">
        <f t="shared" si="239"/>
        <v>17.3</v>
      </c>
      <c r="AF773" s="14">
        <f t="shared" si="240"/>
        <v>0</v>
      </c>
      <c r="AG773" s="14" t="e">
        <f t="shared" si="241"/>
        <v>#DIV/0!</v>
      </c>
      <c r="AH773" s="14" t="e">
        <f t="shared" si="242"/>
        <v>#DIV/0!</v>
      </c>
      <c r="AI773" s="14">
        <f t="shared" si="243"/>
        <v>58</v>
      </c>
      <c r="AJ773" s="1096"/>
    </row>
    <row r="774" spans="1:36" ht="31.5">
      <c r="A774" s="1139">
        <f t="shared" si="244"/>
        <v>21</v>
      </c>
      <c r="B774" s="1092" t="s">
        <v>8025</v>
      </c>
      <c r="C774" s="1093" t="s">
        <v>233</v>
      </c>
      <c r="D774" s="1094">
        <v>12732</v>
      </c>
      <c r="E774" s="1091">
        <v>58</v>
      </c>
      <c r="F774" s="1094">
        <f t="shared" si="235"/>
        <v>738456</v>
      </c>
      <c r="G774" s="1091"/>
      <c r="H774" s="1094">
        <f t="shared" si="236"/>
        <v>0</v>
      </c>
      <c r="I774" s="1095">
        <v>44922</v>
      </c>
      <c r="J774" s="1095">
        <v>45536</v>
      </c>
      <c r="K774" s="1096"/>
      <c r="L774" s="1097">
        <v>1137</v>
      </c>
      <c r="M774" s="1101">
        <v>44916</v>
      </c>
      <c r="N774" s="1091">
        <v>0</v>
      </c>
      <c r="O774" s="1091">
        <v>0</v>
      </c>
      <c r="P774" s="1091">
        <v>0</v>
      </c>
      <c r="Q774" s="1099"/>
      <c r="R774" s="1099"/>
      <c r="S774" s="1099"/>
      <c r="T774" s="1099"/>
      <c r="U774" s="1099"/>
      <c r="V774" s="1099"/>
      <c r="W774" s="1099"/>
      <c r="X774" s="1099"/>
      <c r="Y774" s="1099"/>
      <c r="Z774" s="1100"/>
      <c r="AA774" s="1099"/>
      <c r="AB774" s="1094"/>
      <c r="AC774" s="1507">
        <f t="shared" si="237"/>
        <v>58</v>
      </c>
      <c r="AD774" s="1508">
        <f t="shared" si="238"/>
        <v>738456</v>
      </c>
      <c r="AE774" s="14">
        <f t="shared" si="239"/>
        <v>17.3</v>
      </c>
      <c r="AF774" s="14">
        <f t="shared" si="240"/>
        <v>0</v>
      </c>
      <c r="AG774" s="14" t="e">
        <f t="shared" si="241"/>
        <v>#DIV/0!</v>
      </c>
      <c r="AH774" s="14" t="e">
        <f t="shared" si="242"/>
        <v>#DIV/0!</v>
      </c>
      <c r="AI774" s="14">
        <f t="shared" si="243"/>
        <v>58</v>
      </c>
      <c r="AJ774" s="1096"/>
    </row>
    <row r="775" spans="1:36" ht="43.5" customHeight="1">
      <c r="A775" s="1139">
        <f t="shared" si="244"/>
        <v>22</v>
      </c>
      <c r="B775" s="1092" t="s">
        <v>1316</v>
      </c>
      <c r="C775" s="1093" t="s">
        <v>233</v>
      </c>
      <c r="D775" s="1094">
        <v>12733</v>
      </c>
      <c r="E775" s="1091">
        <v>312</v>
      </c>
      <c r="F775" s="1094">
        <f t="shared" si="235"/>
        <v>3972696</v>
      </c>
      <c r="G775" s="1091"/>
      <c r="H775" s="1094">
        <f t="shared" si="236"/>
        <v>0</v>
      </c>
      <c r="I775" s="1095">
        <v>44491</v>
      </c>
      <c r="J775" s="1095">
        <v>45139</v>
      </c>
      <c r="K775" s="1096"/>
      <c r="L775" s="1097" t="s">
        <v>1308</v>
      </c>
      <c r="M775" s="1098" t="s">
        <v>1309</v>
      </c>
      <c r="N775" s="1091">
        <v>54</v>
      </c>
      <c r="O775" s="1091">
        <v>62</v>
      </c>
      <c r="P775" s="1091">
        <v>55</v>
      </c>
      <c r="Q775" s="1099"/>
      <c r="R775" s="1099"/>
      <c r="S775" s="1099"/>
      <c r="T775" s="1099"/>
      <c r="U775" s="1099"/>
      <c r="V775" s="1099"/>
      <c r="W775" s="1099"/>
      <c r="X775" s="1099"/>
      <c r="Y775" s="1099"/>
      <c r="Z775" s="1100"/>
      <c r="AA775" s="1099"/>
      <c r="AB775" s="1094"/>
      <c r="AC775" s="1507">
        <f t="shared" si="237"/>
        <v>141</v>
      </c>
      <c r="AD775" s="1508">
        <f t="shared" si="238"/>
        <v>1795353</v>
      </c>
      <c r="AE775" s="14">
        <f t="shared" si="239"/>
        <v>4.0666666666666664</v>
      </c>
      <c r="AF775" s="14">
        <f t="shared" si="240"/>
        <v>57</v>
      </c>
      <c r="AG775" s="14">
        <f t="shared" si="241"/>
        <v>2.4736842105263159</v>
      </c>
      <c r="AH775" s="14">
        <f t="shared" si="242"/>
        <v>-1.5929824561403505</v>
      </c>
      <c r="AI775" s="14">
        <f t="shared" si="243"/>
        <v>-90.799999999999983</v>
      </c>
      <c r="AJ775" s="1096"/>
    </row>
    <row r="776" spans="1:36" ht="33.75" customHeight="1">
      <c r="A776" s="1139">
        <f t="shared" si="244"/>
        <v>23</v>
      </c>
      <c r="B776" s="1092" t="s">
        <v>1316</v>
      </c>
      <c r="C776" s="1093" t="s">
        <v>233</v>
      </c>
      <c r="D776" s="1094">
        <v>12733</v>
      </c>
      <c r="E776" s="1091">
        <v>613</v>
      </c>
      <c r="F776" s="1094">
        <f t="shared" si="235"/>
        <v>7805329</v>
      </c>
      <c r="G776" s="1091"/>
      <c r="H776" s="1094">
        <f t="shared" si="236"/>
        <v>0</v>
      </c>
      <c r="I776" s="1095">
        <v>44497</v>
      </c>
      <c r="J776" s="1095">
        <v>45170</v>
      </c>
      <c r="K776" s="1096"/>
      <c r="L776" s="1097" t="s">
        <v>1308</v>
      </c>
      <c r="M776" s="1098" t="s">
        <v>1309</v>
      </c>
      <c r="N776" s="1091">
        <v>0</v>
      </c>
      <c r="O776" s="1091">
        <v>0</v>
      </c>
      <c r="P776" s="1091">
        <v>0</v>
      </c>
      <c r="Q776" s="1099"/>
      <c r="R776" s="1099"/>
      <c r="S776" s="1099"/>
      <c r="T776" s="1099"/>
      <c r="U776" s="1099"/>
      <c r="V776" s="1099"/>
      <c r="W776" s="1099"/>
      <c r="X776" s="1099"/>
      <c r="Y776" s="1099"/>
      <c r="Z776" s="1100"/>
      <c r="AA776" s="1099"/>
      <c r="AB776" s="1094"/>
      <c r="AC776" s="1507">
        <f t="shared" si="237"/>
        <v>613</v>
      </c>
      <c r="AD776" s="1508">
        <f t="shared" si="238"/>
        <v>7805329</v>
      </c>
      <c r="AE776" s="14">
        <f t="shared" si="239"/>
        <v>5.0999999999999996</v>
      </c>
      <c r="AF776" s="14">
        <f t="shared" si="240"/>
        <v>0</v>
      </c>
      <c r="AG776" s="14" t="e">
        <f t="shared" si="241"/>
        <v>#DIV/0!</v>
      </c>
      <c r="AH776" s="14" t="e">
        <f t="shared" si="242"/>
        <v>#DIV/0!</v>
      </c>
      <c r="AI776" s="14">
        <f t="shared" si="243"/>
        <v>613</v>
      </c>
      <c r="AJ776" s="1096"/>
    </row>
    <row r="777" spans="1:36" ht="31.5" customHeight="1">
      <c r="A777" s="1139">
        <f t="shared" si="244"/>
        <v>24</v>
      </c>
      <c r="B777" s="1092" t="s">
        <v>1317</v>
      </c>
      <c r="C777" s="1093" t="s">
        <v>233</v>
      </c>
      <c r="D777" s="1094">
        <v>12674.15</v>
      </c>
      <c r="E777" s="1091">
        <v>415</v>
      </c>
      <c r="F777" s="1094">
        <f t="shared" si="235"/>
        <v>5259772.25</v>
      </c>
      <c r="G777" s="1091"/>
      <c r="H777" s="1094">
        <f t="shared" si="236"/>
        <v>0</v>
      </c>
      <c r="I777" s="1095">
        <v>44188</v>
      </c>
      <c r="J777" s="1095">
        <v>45200</v>
      </c>
      <c r="K777" s="1096"/>
      <c r="L777" s="1097" t="s">
        <v>1312</v>
      </c>
      <c r="M777" s="1102">
        <v>44068</v>
      </c>
      <c r="N777" s="1091">
        <v>0</v>
      </c>
      <c r="O777" s="1091">
        <v>0</v>
      </c>
      <c r="P777" s="1091">
        <v>0</v>
      </c>
      <c r="Q777" s="1099"/>
      <c r="R777" s="1099"/>
      <c r="S777" s="1099"/>
      <c r="T777" s="1099"/>
      <c r="U777" s="1099"/>
      <c r="V777" s="1099"/>
      <c r="W777" s="1099"/>
      <c r="X777" s="1099"/>
      <c r="Y777" s="1099"/>
      <c r="Z777" s="1100"/>
      <c r="AA777" s="1099"/>
      <c r="AB777" s="1094"/>
      <c r="AC777" s="1507">
        <f t="shared" si="237"/>
        <v>415</v>
      </c>
      <c r="AD777" s="1508">
        <f t="shared" si="238"/>
        <v>5259772.25</v>
      </c>
      <c r="AE777" s="14">
        <f t="shared" si="239"/>
        <v>6.1</v>
      </c>
      <c r="AF777" s="14">
        <f t="shared" si="240"/>
        <v>0</v>
      </c>
      <c r="AG777" s="14" t="e">
        <f t="shared" si="241"/>
        <v>#DIV/0!</v>
      </c>
      <c r="AH777" s="14" t="e">
        <f t="shared" si="242"/>
        <v>#DIV/0!</v>
      </c>
      <c r="AI777" s="14">
        <f t="shared" si="243"/>
        <v>415</v>
      </c>
      <c r="AJ777" s="1096"/>
    </row>
    <row r="778" spans="1:36" ht="52.5" customHeight="1">
      <c r="A778" s="1139">
        <f t="shared" si="244"/>
        <v>25</v>
      </c>
      <c r="B778" s="1092" t="s">
        <v>6784</v>
      </c>
      <c r="C778" s="1093" t="s">
        <v>232</v>
      </c>
      <c r="D778" s="1094">
        <v>2455.65</v>
      </c>
      <c r="E778" s="1091">
        <v>672</v>
      </c>
      <c r="F778" s="1094">
        <f t="shared" si="235"/>
        <v>1650196.8</v>
      </c>
      <c r="G778" s="1091"/>
      <c r="H778" s="1094">
        <f t="shared" si="236"/>
        <v>0</v>
      </c>
      <c r="I778" s="1095">
        <v>44879</v>
      </c>
      <c r="J778" s="1095">
        <v>45413</v>
      </c>
      <c r="K778" s="1096"/>
      <c r="L778" s="1097">
        <v>557</v>
      </c>
      <c r="M778" s="1101">
        <v>44761</v>
      </c>
      <c r="N778" s="1091">
        <v>48</v>
      </c>
      <c r="O778" s="1091">
        <v>80</v>
      </c>
      <c r="P778" s="1091">
        <v>86</v>
      </c>
      <c r="Q778" s="1099"/>
      <c r="R778" s="1099"/>
      <c r="S778" s="1099"/>
      <c r="T778" s="1099"/>
      <c r="U778" s="1099"/>
      <c r="V778" s="1099"/>
      <c r="W778" s="1099"/>
      <c r="X778" s="1099"/>
      <c r="Y778" s="1099"/>
      <c r="Z778" s="1100"/>
      <c r="AA778" s="1099"/>
      <c r="AB778" s="1094"/>
      <c r="AC778" s="1507">
        <f t="shared" si="237"/>
        <v>458</v>
      </c>
      <c r="AD778" s="1508">
        <f t="shared" si="238"/>
        <v>1124687.7</v>
      </c>
      <c r="AE778" s="14">
        <f t="shared" si="239"/>
        <v>13.2</v>
      </c>
      <c r="AF778" s="14">
        <f t="shared" si="240"/>
        <v>71.333333333333329</v>
      </c>
      <c r="AG778" s="14">
        <f t="shared" si="241"/>
        <v>6.4205607476635516</v>
      </c>
      <c r="AH778" s="14">
        <f t="shared" si="242"/>
        <v>-6.7794392523364477</v>
      </c>
      <c r="AI778" s="14">
        <f t="shared" si="243"/>
        <v>-483.59999999999991</v>
      </c>
      <c r="AJ778" s="1096"/>
    </row>
    <row r="779" spans="1:36" ht="43.5" customHeight="1">
      <c r="A779" s="1139">
        <f t="shared" si="244"/>
        <v>26</v>
      </c>
      <c r="B779" s="1092" t="s">
        <v>6784</v>
      </c>
      <c r="C779" s="1093" t="s">
        <v>232</v>
      </c>
      <c r="D779" s="1094">
        <v>2455.65</v>
      </c>
      <c r="E779" s="1091">
        <v>1292</v>
      </c>
      <c r="F779" s="1094">
        <f t="shared" si="235"/>
        <v>3172699.8000000003</v>
      </c>
      <c r="G779" s="1091"/>
      <c r="H779" s="1094">
        <f t="shared" si="236"/>
        <v>0</v>
      </c>
      <c r="I779" s="1095">
        <v>44907</v>
      </c>
      <c r="J779" s="1095">
        <v>45536</v>
      </c>
      <c r="K779" s="1096"/>
      <c r="L779" s="1097">
        <v>557</v>
      </c>
      <c r="M779" s="1101">
        <v>44761</v>
      </c>
      <c r="N779" s="1091">
        <v>0</v>
      </c>
      <c r="O779" s="1091">
        <v>0</v>
      </c>
      <c r="P779" s="1091">
        <v>0</v>
      </c>
      <c r="Q779" s="1099"/>
      <c r="R779" s="1099"/>
      <c r="S779" s="1099"/>
      <c r="T779" s="1099"/>
      <c r="U779" s="1099"/>
      <c r="V779" s="1099"/>
      <c r="W779" s="1099"/>
      <c r="X779" s="1099"/>
      <c r="Y779" s="1099"/>
      <c r="Z779" s="1100"/>
      <c r="AA779" s="1099"/>
      <c r="AB779" s="1094"/>
      <c r="AC779" s="1507">
        <f t="shared" si="237"/>
        <v>1292</v>
      </c>
      <c r="AD779" s="1508">
        <f t="shared" si="238"/>
        <v>3172699.8000000003</v>
      </c>
      <c r="AE779" s="14">
        <f t="shared" si="239"/>
        <v>17.3</v>
      </c>
      <c r="AF779" s="14">
        <f t="shared" si="240"/>
        <v>0</v>
      </c>
      <c r="AG779" s="14" t="e">
        <f t="shared" si="241"/>
        <v>#DIV/0!</v>
      </c>
      <c r="AH779" s="14" t="e">
        <f t="shared" si="242"/>
        <v>#DIV/0!</v>
      </c>
      <c r="AI779" s="14">
        <f t="shared" si="243"/>
        <v>1292</v>
      </c>
      <c r="AJ779" s="1096"/>
    </row>
    <row r="780" spans="1:36" ht="24" customHeight="1">
      <c r="A780" s="4889" t="s">
        <v>19</v>
      </c>
      <c r="B780" s="4890"/>
      <c r="C780" s="4890"/>
      <c r="D780" s="4890"/>
      <c r="E780" s="4890"/>
      <c r="F780" s="4890"/>
      <c r="G780" s="4890"/>
      <c r="H780" s="4890"/>
      <c r="I780" s="4890"/>
      <c r="J780" s="4890"/>
      <c r="K780" s="4890"/>
      <c r="L780" s="4890"/>
      <c r="M780" s="4890"/>
      <c r="N780" s="4890"/>
      <c r="O780" s="4890"/>
      <c r="P780" s="4890"/>
      <c r="Q780" s="4890"/>
      <c r="R780" s="4890"/>
      <c r="S780" s="4890"/>
      <c r="T780" s="4890"/>
      <c r="U780" s="4890"/>
      <c r="V780" s="4890"/>
      <c r="W780" s="4890"/>
      <c r="X780" s="4890"/>
      <c r="Y780" s="4890"/>
      <c r="Z780" s="4890"/>
      <c r="AA780" s="4890"/>
      <c r="AB780" s="1094"/>
      <c r="AC780" s="1099"/>
      <c r="AD780" s="1629"/>
      <c r="AE780" s="1099"/>
      <c r="AF780" s="1099"/>
      <c r="AG780" s="1099"/>
      <c r="AH780" s="1099"/>
      <c r="AI780" s="1099"/>
      <c r="AJ780" s="1103"/>
    </row>
    <row r="781" spans="1:36" ht="24" customHeight="1">
      <c r="A781" s="4925" t="s">
        <v>4054</v>
      </c>
      <c r="B781" s="4926"/>
      <c r="C781" s="4926"/>
      <c r="D781" s="4926"/>
      <c r="E781" s="4926"/>
      <c r="F781" s="4926"/>
      <c r="G781" s="4926"/>
      <c r="H781" s="4926"/>
      <c r="I781" s="4926"/>
      <c r="J781" s="4926"/>
      <c r="K781" s="4926"/>
      <c r="L781" s="4926"/>
      <c r="M781" s="4926"/>
      <c r="N781" s="4926"/>
      <c r="O781" s="4926"/>
      <c r="P781" s="4926"/>
      <c r="Q781" s="4926"/>
      <c r="R781" s="4926"/>
      <c r="S781" s="4926"/>
      <c r="T781" s="4926"/>
      <c r="U781" s="4926"/>
      <c r="V781" s="4926"/>
      <c r="W781" s="4926"/>
      <c r="X781" s="4926"/>
      <c r="Y781" s="4926"/>
      <c r="Z781" s="4926"/>
      <c r="AA781" s="4926"/>
      <c r="AB781" s="1094"/>
      <c r="AC781" s="1099"/>
      <c r="AD781" s="1104"/>
      <c r="AE781" s="1099"/>
      <c r="AF781" s="1099"/>
      <c r="AG781" s="1099"/>
      <c r="AH781" s="1099"/>
      <c r="AI781" s="1099"/>
      <c r="AJ781" s="1105"/>
    </row>
    <row r="782" spans="1:36" ht="27.75" customHeight="1">
      <c r="A782" s="1139">
        <v>1</v>
      </c>
      <c r="B782" s="1092" t="s">
        <v>5062</v>
      </c>
      <c r="C782" s="1093" t="s">
        <v>186</v>
      </c>
      <c r="D782" s="1094">
        <v>15.85</v>
      </c>
      <c r="E782" s="1091">
        <v>7630</v>
      </c>
      <c r="F782" s="1094">
        <f t="shared" ref="F782:F785" si="245">E782*D782</f>
        <v>120935.5</v>
      </c>
      <c r="G782" s="1091"/>
      <c r="H782" s="1094">
        <f t="shared" ref="H782:H785" si="246">G782*D782</f>
        <v>0</v>
      </c>
      <c r="I782" s="1095">
        <v>44791</v>
      </c>
      <c r="J782" s="1095">
        <v>46600</v>
      </c>
      <c r="K782" s="1096"/>
      <c r="L782" s="1097">
        <v>573</v>
      </c>
      <c r="M782" s="1102">
        <v>44767</v>
      </c>
      <c r="N782" s="1091">
        <v>0</v>
      </c>
      <c r="O782" s="1091">
        <v>0</v>
      </c>
      <c r="P782" s="1091">
        <v>0</v>
      </c>
      <c r="Q782" s="1099"/>
      <c r="R782" s="1099"/>
      <c r="S782" s="1099"/>
      <c r="T782" s="1099"/>
      <c r="U782" s="1099"/>
      <c r="V782" s="1099"/>
      <c r="W782" s="1099"/>
      <c r="X782" s="1099"/>
      <c r="Y782" s="1099"/>
      <c r="Z782" s="1100"/>
      <c r="AA782" s="1099"/>
      <c r="AB782" s="1094"/>
      <c r="AC782" s="1507">
        <f t="shared" ref="AC782:AC785" si="247">E782+G782-N782-O782-AA782-P782-Q782-R782-S782-T782-U782-V782-W782-X782-Y782</f>
        <v>7630</v>
      </c>
      <c r="AD782" s="1508">
        <f t="shared" ref="AD782:AD785" si="248">D782*AC782</f>
        <v>120935.5</v>
      </c>
      <c r="AE782" s="14">
        <f t="shared" ref="AE782:AE785" si="249">(J782-"01.04.2023")/30</f>
        <v>52.766666666666666</v>
      </c>
      <c r="AF782" s="14">
        <f t="shared" ref="AF782:AF785" si="250">(N782+O782+P782+Q782+R782+S782+T782+U782+V782+W782+X782+Y782)/3</f>
        <v>0</v>
      </c>
      <c r="AG782" s="14" t="e">
        <f t="shared" ref="AG782:AG785" si="251">AC782/AF782</f>
        <v>#DIV/0!</v>
      </c>
      <c r="AH782" s="14" t="e">
        <f t="shared" ref="AH782:AH785" si="252">AG782-AE782</f>
        <v>#DIV/0!</v>
      </c>
      <c r="AI782" s="14">
        <f t="shared" ref="AI782:AI785" si="253">AC782-(AE782*AF782)</f>
        <v>7630</v>
      </c>
      <c r="AJ782" s="1096"/>
    </row>
    <row r="783" spans="1:36" ht="27.75" customHeight="1">
      <c r="A783" s="1139">
        <f>A782+1</f>
        <v>2</v>
      </c>
      <c r="B783" s="1092" t="s">
        <v>5063</v>
      </c>
      <c r="C783" s="1093" t="s">
        <v>186</v>
      </c>
      <c r="D783" s="1094">
        <v>11.8</v>
      </c>
      <c r="E783" s="1091">
        <v>11670</v>
      </c>
      <c r="F783" s="1094">
        <f t="shared" si="245"/>
        <v>137706</v>
      </c>
      <c r="G783" s="1091"/>
      <c r="H783" s="1094">
        <f t="shared" si="246"/>
        <v>0</v>
      </c>
      <c r="I783" s="1095">
        <v>44791</v>
      </c>
      <c r="J783" s="1095">
        <v>46600</v>
      </c>
      <c r="K783" s="1096"/>
      <c r="L783" s="1097">
        <v>573</v>
      </c>
      <c r="M783" s="1102">
        <v>44767</v>
      </c>
      <c r="N783" s="1091">
        <v>1320</v>
      </c>
      <c r="O783" s="1091">
        <v>1280</v>
      </c>
      <c r="P783" s="1091">
        <v>1390</v>
      </c>
      <c r="Q783" s="1099"/>
      <c r="R783" s="1099"/>
      <c r="S783" s="1099"/>
      <c r="T783" s="1099"/>
      <c r="U783" s="1099"/>
      <c r="V783" s="1099"/>
      <c r="W783" s="1099"/>
      <c r="X783" s="1099"/>
      <c r="Y783" s="1099"/>
      <c r="Z783" s="1100"/>
      <c r="AA783" s="1099"/>
      <c r="AB783" s="1094"/>
      <c r="AC783" s="1507">
        <f t="shared" si="247"/>
        <v>7680</v>
      </c>
      <c r="AD783" s="1508">
        <f t="shared" si="248"/>
        <v>90624</v>
      </c>
      <c r="AE783" s="14">
        <f t="shared" si="249"/>
        <v>52.766666666666666</v>
      </c>
      <c r="AF783" s="14">
        <f t="shared" si="250"/>
        <v>1330</v>
      </c>
      <c r="AG783" s="14">
        <f t="shared" si="251"/>
        <v>5.7744360902255636</v>
      </c>
      <c r="AH783" s="14">
        <f t="shared" si="252"/>
        <v>-46.992230576441102</v>
      </c>
      <c r="AI783" s="14">
        <f t="shared" si="253"/>
        <v>-62499.666666666672</v>
      </c>
      <c r="AJ783" s="1096"/>
    </row>
    <row r="784" spans="1:36" ht="27.75" customHeight="1">
      <c r="A784" s="1139">
        <f t="shared" ref="A784:A785" si="254">A783+1</f>
        <v>3</v>
      </c>
      <c r="B784" s="1092" t="s">
        <v>3420</v>
      </c>
      <c r="C784" s="1093" t="s">
        <v>181</v>
      </c>
      <c r="D784" s="1094">
        <v>9.6300000000000008</v>
      </c>
      <c r="E784" s="1091">
        <v>2980</v>
      </c>
      <c r="F784" s="1094">
        <f t="shared" si="245"/>
        <v>28697.4</v>
      </c>
      <c r="G784" s="1091"/>
      <c r="H784" s="1094">
        <f t="shared" si="246"/>
        <v>0</v>
      </c>
      <c r="I784" s="1095">
        <v>44109</v>
      </c>
      <c r="J784" s="1095">
        <v>45540</v>
      </c>
      <c r="K784" s="1096"/>
      <c r="L784" s="1097">
        <v>984</v>
      </c>
      <c r="M784" s="1102">
        <v>44096</v>
      </c>
      <c r="N784" s="1091">
        <v>0</v>
      </c>
      <c r="O784" s="1091">
        <v>1010</v>
      </c>
      <c r="P784" s="1091">
        <v>1230</v>
      </c>
      <c r="Q784" s="1099"/>
      <c r="R784" s="1099"/>
      <c r="S784" s="1099"/>
      <c r="T784" s="1099"/>
      <c r="U784" s="1099"/>
      <c r="V784" s="1099"/>
      <c r="W784" s="1099"/>
      <c r="X784" s="1099"/>
      <c r="Y784" s="1099"/>
      <c r="Z784" s="1100"/>
      <c r="AA784" s="1099"/>
      <c r="AB784" s="1094"/>
      <c r="AC784" s="1507">
        <f t="shared" si="247"/>
        <v>740</v>
      </c>
      <c r="AD784" s="1508">
        <f t="shared" si="248"/>
        <v>7126.2000000000007</v>
      </c>
      <c r="AE784" s="14">
        <f t="shared" si="249"/>
        <v>17.433333333333334</v>
      </c>
      <c r="AF784" s="14">
        <f t="shared" si="250"/>
        <v>746.66666666666663</v>
      </c>
      <c r="AG784" s="14">
        <f t="shared" si="251"/>
        <v>0.9910714285714286</v>
      </c>
      <c r="AH784" s="14">
        <f t="shared" si="252"/>
        <v>-16.442261904761907</v>
      </c>
      <c r="AI784" s="14">
        <f t="shared" si="253"/>
        <v>-12276.888888888889</v>
      </c>
      <c r="AJ784" s="1096"/>
    </row>
    <row r="785" spans="1:36" ht="27.75" customHeight="1">
      <c r="A785" s="1139">
        <f t="shared" si="254"/>
        <v>4</v>
      </c>
      <c r="B785" s="1092" t="s">
        <v>3421</v>
      </c>
      <c r="C785" s="1093" t="s">
        <v>181</v>
      </c>
      <c r="D785" s="1094">
        <v>9.51</v>
      </c>
      <c r="E785" s="1091">
        <v>11470</v>
      </c>
      <c r="F785" s="1094">
        <f t="shared" si="245"/>
        <v>109079.7</v>
      </c>
      <c r="G785" s="1091"/>
      <c r="H785" s="1094">
        <f t="shared" si="246"/>
        <v>0</v>
      </c>
      <c r="I785" s="1095">
        <v>44193</v>
      </c>
      <c r="J785" s="1095">
        <v>45517</v>
      </c>
      <c r="K785" s="1096"/>
      <c r="L785" s="1097">
        <v>1487</v>
      </c>
      <c r="M785" s="1102">
        <v>44193</v>
      </c>
      <c r="N785" s="1091">
        <v>0</v>
      </c>
      <c r="O785" s="1091">
        <v>0</v>
      </c>
      <c r="P785" s="1091">
        <v>0</v>
      </c>
      <c r="Q785" s="1099"/>
      <c r="R785" s="1099"/>
      <c r="S785" s="1099"/>
      <c r="T785" s="1099"/>
      <c r="U785" s="1099"/>
      <c r="V785" s="1099"/>
      <c r="W785" s="1099"/>
      <c r="X785" s="1099"/>
      <c r="Y785" s="1099"/>
      <c r="Z785" s="1100"/>
      <c r="AA785" s="1099"/>
      <c r="AB785" s="1094"/>
      <c r="AC785" s="1507">
        <f t="shared" si="247"/>
        <v>11470</v>
      </c>
      <c r="AD785" s="1508">
        <f t="shared" si="248"/>
        <v>109079.7</v>
      </c>
      <c r="AE785" s="14">
        <f t="shared" si="249"/>
        <v>16.666666666666668</v>
      </c>
      <c r="AF785" s="14">
        <f t="shared" si="250"/>
        <v>0</v>
      </c>
      <c r="AG785" s="14" t="e">
        <f t="shared" si="251"/>
        <v>#DIV/0!</v>
      </c>
      <c r="AH785" s="14" t="e">
        <f t="shared" si="252"/>
        <v>#DIV/0!</v>
      </c>
      <c r="AI785" s="14">
        <f t="shared" si="253"/>
        <v>11470</v>
      </c>
      <c r="AJ785" s="1096"/>
    </row>
    <row r="786" spans="1:36" ht="27" customHeight="1">
      <c r="A786" s="4889" t="s">
        <v>20</v>
      </c>
      <c r="B786" s="4890"/>
      <c r="C786" s="4890"/>
      <c r="D786" s="4890"/>
      <c r="E786" s="4890"/>
      <c r="F786" s="4890"/>
      <c r="G786" s="4890"/>
      <c r="H786" s="4890"/>
      <c r="I786" s="4890"/>
      <c r="J786" s="4890"/>
      <c r="K786" s="4890"/>
      <c r="L786" s="4890"/>
      <c r="M786" s="4890"/>
      <c r="N786" s="4890"/>
      <c r="O786" s="4890"/>
      <c r="P786" s="4890"/>
      <c r="Q786" s="4890"/>
      <c r="R786" s="4890"/>
      <c r="S786" s="4890"/>
      <c r="T786" s="4890"/>
      <c r="U786" s="4890"/>
      <c r="V786" s="4890"/>
      <c r="W786" s="4890"/>
      <c r="X786" s="4890"/>
      <c r="Y786" s="4890"/>
      <c r="Z786" s="4890"/>
      <c r="AA786" s="4891"/>
      <c r="AB786" s="1094"/>
      <c r="AC786" s="1099"/>
      <c r="AD786" s="1630"/>
      <c r="AE786" s="1099"/>
      <c r="AF786" s="1099"/>
      <c r="AG786" s="1099"/>
      <c r="AH786" s="1099"/>
      <c r="AI786" s="1099"/>
      <c r="AJ786" s="1103"/>
    </row>
    <row r="787" spans="1:36" ht="27" customHeight="1">
      <c r="A787" s="4889" t="s">
        <v>1318</v>
      </c>
      <c r="B787" s="4890"/>
      <c r="C787" s="4890"/>
      <c r="D787" s="4890"/>
      <c r="E787" s="4890"/>
      <c r="F787" s="4890"/>
      <c r="G787" s="4890"/>
      <c r="H787" s="4890"/>
      <c r="I787" s="4890"/>
      <c r="J787" s="4890"/>
      <c r="K787" s="4890"/>
      <c r="L787" s="4890"/>
      <c r="M787" s="4890"/>
      <c r="N787" s="4890"/>
      <c r="O787" s="4890"/>
      <c r="P787" s="4890"/>
      <c r="Q787" s="4890"/>
      <c r="R787" s="4890"/>
      <c r="S787" s="4890"/>
      <c r="T787" s="4890"/>
      <c r="U787" s="4890"/>
      <c r="V787" s="4890"/>
      <c r="W787" s="4890"/>
      <c r="X787" s="4890"/>
      <c r="Y787" s="4890"/>
      <c r="Z787" s="4890"/>
      <c r="AA787" s="4891"/>
      <c r="AB787" s="1094"/>
      <c r="AC787" s="1099"/>
      <c r="AD787" s="1630"/>
      <c r="AE787" s="1099"/>
      <c r="AF787" s="1099"/>
      <c r="AG787" s="1099"/>
      <c r="AH787" s="1099"/>
      <c r="AI787" s="1099"/>
      <c r="AJ787" s="1106"/>
    </row>
    <row r="788" spans="1:36" ht="46.5" customHeight="1">
      <c r="A788" s="1139">
        <v>1</v>
      </c>
      <c r="B788" s="1107" t="s">
        <v>8745</v>
      </c>
      <c r="C788" s="1097" t="s">
        <v>232</v>
      </c>
      <c r="D788" s="1094">
        <v>167.07</v>
      </c>
      <c r="E788" s="1091">
        <v>0</v>
      </c>
      <c r="F788" s="1094">
        <v>0</v>
      </c>
      <c r="G788" s="1091">
        <v>100</v>
      </c>
      <c r="H788" s="1094">
        <f t="shared" ref="H788:H805" si="255">G788*D788</f>
        <v>16707</v>
      </c>
      <c r="I788" s="1102" t="s">
        <v>8746</v>
      </c>
      <c r="J788" s="1102">
        <v>45565</v>
      </c>
      <c r="K788" s="1096"/>
      <c r="L788" s="1097" t="s">
        <v>1319</v>
      </c>
      <c r="M788" s="1102" t="s">
        <v>1320</v>
      </c>
      <c r="N788" s="1091">
        <v>4</v>
      </c>
      <c r="O788" s="1091">
        <v>61</v>
      </c>
      <c r="P788" s="1091">
        <v>26</v>
      </c>
      <c r="Q788" s="1099"/>
      <c r="R788" s="1099"/>
      <c r="S788" s="1099"/>
      <c r="T788" s="1099"/>
      <c r="U788" s="1099"/>
      <c r="V788" s="1099"/>
      <c r="W788" s="1099"/>
      <c r="X788" s="1099"/>
      <c r="Y788" s="1099"/>
      <c r="Z788" s="1100"/>
      <c r="AA788" s="1099"/>
      <c r="AB788" s="1094"/>
      <c r="AC788" s="1507">
        <f t="shared" ref="AC788:AC820" si="256">E788+G788-N788-O788-AA788-P788-Q788-R788-S788-T788-U788-V788-W788-X788-Y788</f>
        <v>9</v>
      </c>
      <c r="AD788" s="1508">
        <f t="shared" ref="AD788:AD820" si="257">D788*AC788</f>
        <v>1503.6299999999999</v>
      </c>
      <c r="AE788" s="14">
        <f t="shared" ref="AE788:AE820" si="258">(J788-"01.04.2023")/30</f>
        <v>18.266666666666666</v>
      </c>
      <c r="AF788" s="14">
        <f t="shared" ref="AF788:AF820" si="259">(N788+O788+P788+Q788+R788+S788+T788+U788+V788+W788+X788+Y788)/3</f>
        <v>30.333333333333332</v>
      </c>
      <c r="AG788" s="14">
        <f t="shared" ref="AG788:AG820" si="260">AC788/AF788</f>
        <v>0.2967032967032967</v>
      </c>
      <c r="AH788" s="14">
        <f t="shared" ref="AH788:AH820" si="261">AG788-AE788</f>
        <v>-17.96996336996337</v>
      </c>
      <c r="AI788" s="14">
        <f t="shared" ref="AI788:AI820" si="262">AC788-(AE788*AF788)</f>
        <v>-545.08888888888885</v>
      </c>
      <c r="AJ788" s="1096"/>
    </row>
    <row r="789" spans="1:36" ht="57.75" customHeight="1">
      <c r="A789" s="1139">
        <v>2</v>
      </c>
      <c r="B789" s="1107" t="s">
        <v>5842</v>
      </c>
      <c r="C789" s="1097" t="s">
        <v>232</v>
      </c>
      <c r="D789" s="1094">
        <v>199.96</v>
      </c>
      <c r="E789" s="1091">
        <v>0</v>
      </c>
      <c r="F789" s="1094">
        <v>0</v>
      </c>
      <c r="G789" s="1091">
        <v>200</v>
      </c>
      <c r="H789" s="1094">
        <f t="shared" si="255"/>
        <v>39992</v>
      </c>
      <c r="I789" s="1102" t="s">
        <v>10192</v>
      </c>
      <c r="J789" s="1102">
        <v>45139</v>
      </c>
      <c r="K789" s="1096"/>
      <c r="L789" s="1097" t="s">
        <v>1319</v>
      </c>
      <c r="M789" s="1102" t="s">
        <v>1352</v>
      </c>
      <c r="N789" s="1091"/>
      <c r="O789" s="1091"/>
      <c r="P789" s="1091">
        <v>25</v>
      </c>
      <c r="Q789" s="1099"/>
      <c r="R789" s="1099"/>
      <c r="S789" s="1099"/>
      <c r="T789" s="1099"/>
      <c r="U789" s="1099"/>
      <c r="V789" s="1099"/>
      <c r="W789" s="1099"/>
      <c r="X789" s="1099"/>
      <c r="Y789" s="1099"/>
      <c r="Z789" s="1100"/>
      <c r="AA789" s="1099"/>
      <c r="AB789" s="1094"/>
      <c r="AC789" s="1507">
        <f t="shared" si="256"/>
        <v>175</v>
      </c>
      <c r="AD789" s="1508">
        <f t="shared" si="257"/>
        <v>34993</v>
      </c>
      <c r="AE789" s="14">
        <f t="shared" si="258"/>
        <v>4.0666666666666664</v>
      </c>
      <c r="AF789" s="14">
        <f t="shared" si="259"/>
        <v>8.3333333333333339</v>
      </c>
      <c r="AG789" s="14">
        <f t="shared" si="260"/>
        <v>21</v>
      </c>
      <c r="AH789" s="14">
        <f t="shared" si="261"/>
        <v>16.933333333333334</v>
      </c>
      <c r="AI789" s="14">
        <f t="shared" si="262"/>
        <v>141.11111111111111</v>
      </c>
      <c r="AJ789" s="1096"/>
    </row>
    <row r="790" spans="1:36" ht="31.5" customHeight="1">
      <c r="A790" s="1139">
        <f t="shared" ref="A790:A826" si="263">A789+1</f>
        <v>3</v>
      </c>
      <c r="B790" s="1107" t="s">
        <v>9529</v>
      </c>
      <c r="C790" s="1097" t="s">
        <v>177</v>
      </c>
      <c r="D790" s="1094">
        <v>5.04</v>
      </c>
      <c r="E790" s="1091">
        <v>0</v>
      </c>
      <c r="F790" s="1094">
        <v>0</v>
      </c>
      <c r="G790" s="1091">
        <v>1500</v>
      </c>
      <c r="H790" s="1094">
        <f t="shared" si="255"/>
        <v>7560</v>
      </c>
      <c r="I790" s="1102" t="s">
        <v>8752</v>
      </c>
      <c r="J790" s="1102">
        <v>45747</v>
      </c>
      <c r="K790" s="1096"/>
      <c r="L790" s="1097" t="s">
        <v>1319</v>
      </c>
      <c r="M790" s="1102" t="s">
        <v>1320</v>
      </c>
      <c r="N790" s="1091"/>
      <c r="O790" s="1091">
        <v>150</v>
      </c>
      <c r="P790" s="1091">
        <v>510</v>
      </c>
      <c r="Q790" s="1099"/>
      <c r="R790" s="1099"/>
      <c r="S790" s="1099"/>
      <c r="T790" s="1099"/>
      <c r="U790" s="1099"/>
      <c r="V790" s="1099"/>
      <c r="W790" s="1099"/>
      <c r="X790" s="1099"/>
      <c r="Y790" s="1099"/>
      <c r="Z790" s="1100"/>
      <c r="AA790" s="1099"/>
      <c r="AB790" s="1094"/>
      <c r="AC790" s="1507">
        <f t="shared" si="256"/>
        <v>840</v>
      </c>
      <c r="AD790" s="1508">
        <f t="shared" si="257"/>
        <v>4233.6000000000004</v>
      </c>
      <c r="AE790" s="14">
        <f t="shared" si="258"/>
        <v>24.333333333333332</v>
      </c>
      <c r="AF790" s="14">
        <f t="shared" si="259"/>
        <v>220</v>
      </c>
      <c r="AG790" s="14">
        <f t="shared" si="260"/>
        <v>3.8181818181818183</v>
      </c>
      <c r="AH790" s="14">
        <f t="shared" si="261"/>
        <v>-20.515151515151516</v>
      </c>
      <c r="AI790" s="14">
        <f t="shared" si="262"/>
        <v>-4513.333333333333</v>
      </c>
      <c r="AJ790" s="1096"/>
    </row>
    <row r="791" spans="1:36" ht="29.25" customHeight="1">
      <c r="A791" s="1139">
        <f t="shared" si="263"/>
        <v>4</v>
      </c>
      <c r="B791" s="1107" t="s">
        <v>8026</v>
      </c>
      <c r="C791" s="1097" t="s">
        <v>233</v>
      </c>
      <c r="D791" s="1094">
        <v>1446.13</v>
      </c>
      <c r="E791" s="1091">
        <v>251</v>
      </c>
      <c r="F791" s="1094">
        <v>0</v>
      </c>
      <c r="G791" s="1091"/>
      <c r="H791" s="1094">
        <f t="shared" si="255"/>
        <v>0</v>
      </c>
      <c r="I791" s="1102">
        <v>44917</v>
      </c>
      <c r="J791" s="1102">
        <v>45504</v>
      </c>
      <c r="K791" s="1096"/>
      <c r="L791" s="1097">
        <v>1021</v>
      </c>
      <c r="M791" s="1102">
        <v>44890</v>
      </c>
      <c r="N791" s="1091">
        <v>3</v>
      </c>
      <c r="O791" s="1091">
        <v>19</v>
      </c>
      <c r="P791" s="1091">
        <v>24</v>
      </c>
      <c r="Q791" s="1099"/>
      <c r="R791" s="1099"/>
      <c r="S791" s="1099"/>
      <c r="T791" s="1099"/>
      <c r="U791" s="1099"/>
      <c r="V791" s="1099"/>
      <c r="W791" s="1099"/>
      <c r="X791" s="1099"/>
      <c r="Y791" s="1099"/>
      <c r="Z791" s="1100"/>
      <c r="AA791" s="1099"/>
      <c r="AB791" s="1094"/>
      <c r="AC791" s="1507">
        <f t="shared" si="256"/>
        <v>205</v>
      </c>
      <c r="AD791" s="1508">
        <f t="shared" si="257"/>
        <v>296456.65000000002</v>
      </c>
      <c r="AE791" s="14">
        <f t="shared" si="258"/>
        <v>16.233333333333334</v>
      </c>
      <c r="AF791" s="14">
        <f t="shared" si="259"/>
        <v>15.333333333333334</v>
      </c>
      <c r="AG791" s="14">
        <f t="shared" si="260"/>
        <v>13.369565217391305</v>
      </c>
      <c r="AH791" s="14">
        <f t="shared" si="261"/>
        <v>-2.8637681159420296</v>
      </c>
      <c r="AI791" s="14">
        <f t="shared" si="262"/>
        <v>-43.911111111111126</v>
      </c>
      <c r="AJ791" s="1096"/>
    </row>
    <row r="792" spans="1:36" ht="32.25" customHeight="1">
      <c r="A792" s="1139">
        <f t="shared" si="263"/>
        <v>5</v>
      </c>
      <c r="B792" s="1107" t="s">
        <v>3422</v>
      </c>
      <c r="C792" s="1097" t="s">
        <v>233</v>
      </c>
      <c r="D792" s="1094">
        <v>149.25</v>
      </c>
      <c r="E792" s="1091">
        <v>161</v>
      </c>
      <c r="F792" s="1094">
        <v>0</v>
      </c>
      <c r="G792" s="1091"/>
      <c r="H792" s="1094">
        <f t="shared" si="255"/>
        <v>0</v>
      </c>
      <c r="I792" s="1102">
        <v>44683</v>
      </c>
      <c r="J792" s="1102">
        <v>45230</v>
      </c>
      <c r="K792" s="1096"/>
      <c r="L792" s="1097">
        <v>242</v>
      </c>
      <c r="M792" s="1102">
        <v>44667</v>
      </c>
      <c r="N792" s="1091">
        <v>38</v>
      </c>
      <c r="O792" s="1091">
        <v>49</v>
      </c>
      <c r="P792" s="1091">
        <v>49</v>
      </c>
      <c r="Q792" s="1099"/>
      <c r="R792" s="1099"/>
      <c r="S792" s="1099"/>
      <c r="T792" s="1099"/>
      <c r="U792" s="1099"/>
      <c r="V792" s="1099"/>
      <c r="W792" s="1099"/>
      <c r="X792" s="1099"/>
      <c r="Y792" s="1099"/>
      <c r="Z792" s="1100"/>
      <c r="AA792" s="1099"/>
      <c r="AB792" s="1094"/>
      <c r="AC792" s="1507">
        <f t="shared" si="256"/>
        <v>25</v>
      </c>
      <c r="AD792" s="1508">
        <f t="shared" si="257"/>
        <v>3731.25</v>
      </c>
      <c r="AE792" s="14">
        <f t="shared" si="258"/>
        <v>7.1</v>
      </c>
      <c r="AF792" s="14">
        <f t="shared" si="259"/>
        <v>45.333333333333336</v>
      </c>
      <c r="AG792" s="14">
        <f t="shared" si="260"/>
        <v>0.55147058823529405</v>
      </c>
      <c r="AH792" s="14">
        <f t="shared" si="261"/>
        <v>-6.5485294117647053</v>
      </c>
      <c r="AI792" s="14">
        <f t="shared" si="262"/>
        <v>-296.86666666666667</v>
      </c>
      <c r="AJ792" s="1096"/>
    </row>
    <row r="793" spans="1:36" ht="36.75" customHeight="1">
      <c r="A793" s="1139">
        <f t="shared" si="263"/>
        <v>6</v>
      </c>
      <c r="B793" s="1107" t="s">
        <v>8027</v>
      </c>
      <c r="C793" s="1097" t="s">
        <v>233</v>
      </c>
      <c r="D793" s="1094">
        <v>122.09</v>
      </c>
      <c r="E793" s="1091">
        <v>89</v>
      </c>
      <c r="F793" s="1094">
        <v>0</v>
      </c>
      <c r="G793" s="1091"/>
      <c r="H793" s="1094">
        <f t="shared" si="255"/>
        <v>0</v>
      </c>
      <c r="I793" s="1102">
        <v>44917</v>
      </c>
      <c r="J793" s="1102">
        <v>45504</v>
      </c>
      <c r="K793" s="1096"/>
      <c r="L793" s="1097">
        <v>1021</v>
      </c>
      <c r="M793" s="1102">
        <v>44890</v>
      </c>
      <c r="N793" s="1091">
        <v>0</v>
      </c>
      <c r="O793" s="1091">
        <v>0</v>
      </c>
      <c r="P793" s="1091">
        <v>0</v>
      </c>
      <c r="Q793" s="1099"/>
      <c r="R793" s="1099"/>
      <c r="S793" s="1099"/>
      <c r="T793" s="1099"/>
      <c r="U793" s="1099"/>
      <c r="V793" s="1099"/>
      <c r="W793" s="1099"/>
      <c r="X793" s="1099"/>
      <c r="Y793" s="1099"/>
      <c r="Z793" s="1100"/>
      <c r="AA793" s="1099"/>
      <c r="AB793" s="1094"/>
      <c r="AC793" s="1507">
        <f t="shared" si="256"/>
        <v>89</v>
      </c>
      <c r="AD793" s="1508">
        <f t="shared" si="257"/>
        <v>10866.01</v>
      </c>
      <c r="AE793" s="14">
        <f t="shared" si="258"/>
        <v>16.233333333333334</v>
      </c>
      <c r="AF793" s="14">
        <f t="shared" si="259"/>
        <v>0</v>
      </c>
      <c r="AG793" s="14" t="e">
        <f t="shared" si="260"/>
        <v>#DIV/0!</v>
      </c>
      <c r="AH793" s="14" t="e">
        <f t="shared" si="261"/>
        <v>#DIV/0!</v>
      </c>
      <c r="AI793" s="14">
        <f t="shared" si="262"/>
        <v>89</v>
      </c>
      <c r="AJ793" s="1096"/>
    </row>
    <row r="794" spans="1:36" ht="15.75">
      <c r="A794" s="1139">
        <f t="shared" si="263"/>
        <v>7</v>
      </c>
      <c r="B794" s="1107" t="s">
        <v>6268</v>
      </c>
      <c r="C794" s="1097" t="s">
        <v>233</v>
      </c>
      <c r="D794" s="1094">
        <v>149.25</v>
      </c>
      <c r="E794" s="1091">
        <v>3</v>
      </c>
      <c r="F794" s="1094">
        <v>0</v>
      </c>
      <c r="G794" s="1091"/>
      <c r="H794" s="1094">
        <f t="shared" si="255"/>
        <v>0</v>
      </c>
      <c r="I794" s="1102">
        <v>44844</v>
      </c>
      <c r="J794" s="1102">
        <v>45443</v>
      </c>
      <c r="K794" s="1096"/>
      <c r="L794" s="1097">
        <v>820</v>
      </c>
      <c r="M794" s="1102">
        <v>44834</v>
      </c>
      <c r="N794" s="1091">
        <v>0</v>
      </c>
      <c r="O794" s="1091">
        <v>0</v>
      </c>
      <c r="P794" s="1091">
        <v>0</v>
      </c>
      <c r="Q794" s="1099"/>
      <c r="R794" s="1099"/>
      <c r="S794" s="1099"/>
      <c r="T794" s="1099"/>
      <c r="U794" s="1099"/>
      <c r="V794" s="1099"/>
      <c r="W794" s="1099"/>
      <c r="X794" s="1099"/>
      <c r="Y794" s="1099"/>
      <c r="Z794" s="1100"/>
      <c r="AA794" s="1099"/>
      <c r="AB794" s="1094"/>
      <c r="AC794" s="1507">
        <f t="shared" si="256"/>
        <v>3</v>
      </c>
      <c r="AD794" s="1508">
        <f t="shared" si="257"/>
        <v>447.75</v>
      </c>
      <c r="AE794" s="14">
        <f t="shared" si="258"/>
        <v>14.2</v>
      </c>
      <c r="AF794" s="14">
        <f t="shared" si="259"/>
        <v>0</v>
      </c>
      <c r="AG794" s="14" t="e">
        <f t="shared" si="260"/>
        <v>#DIV/0!</v>
      </c>
      <c r="AH794" s="14" t="e">
        <f t="shared" si="261"/>
        <v>#DIV/0!</v>
      </c>
      <c r="AI794" s="14">
        <f t="shared" si="262"/>
        <v>3</v>
      </c>
      <c r="AJ794" s="1096"/>
    </row>
    <row r="795" spans="1:36" ht="28.5" customHeight="1">
      <c r="A795" s="1139">
        <f t="shared" si="263"/>
        <v>8</v>
      </c>
      <c r="B795" s="1107" t="s">
        <v>5064</v>
      </c>
      <c r="C795" s="1097" t="s">
        <v>233</v>
      </c>
      <c r="D795" s="1094">
        <v>149.25</v>
      </c>
      <c r="E795" s="1091">
        <v>624</v>
      </c>
      <c r="F795" s="1094">
        <v>0</v>
      </c>
      <c r="G795" s="1091"/>
      <c r="H795" s="1094">
        <f t="shared" si="255"/>
        <v>0</v>
      </c>
      <c r="I795" s="1102">
        <v>44795</v>
      </c>
      <c r="J795" s="1102">
        <v>45322</v>
      </c>
      <c r="K795" s="1096"/>
      <c r="L795" s="1097">
        <v>683</v>
      </c>
      <c r="M795" s="1102">
        <v>44788</v>
      </c>
      <c r="N795" s="1091">
        <v>0</v>
      </c>
      <c r="O795" s="1091">
        <v>0</v>
      </c>
      <c r="P795" s="1091">
        <v>0</v>
      </c>
      <c r="Q795" s="1099"/>
      <c r="R795" s="1099"/>
      <c r="S795" s="1099"/>
      <c r="T795" s="1099"/>
      <c r="U795" s="1099"/>
      <c r="V795" s="1099"/>
      <c r="W795" s="1099"/>
      <c r="X795" s="1099"/>
      <c r="Y795" s="1099"/>
      <c r="Z795" s="1100"/>
      <c r="AA795" s="1099"/>
      <c r="AB795" s="1094"/>
      <c r="AC795" s="1507">
        <f t="shared" si="256"/>
        <v>624</v>
      </c>
      <c r="AD795" s="1508">
        <f t="shared" si="257"/>
        <v>93132</v>
      </c>
      <c r="AE795" s="14">
        <f t="shared" si="258"/>
        <v>10.166666666666666</v>
      </c>
      <c r="AF795" s="14">
        <f t="shared" si="259"/>
        <v>0</v>
      </c>
      <c r="AG795" s="14" t="e">
        <f t="shared" si="260"/>
        <v>#DIV/0!</v>
      </c>
      <c r="AH795" s="14" t="e">
        <f t="shared" si="261"/>
        <v>#DIV/0!</v>
      </c>
      <c r="AI795" s="14">
        <f t="shared" si="262"/>
        <v>624</v>
      </c>
      <c r="AJ795" s="1096"/>
    </row>
    <row r="796" spans="1:36" ht="27.75" customHeight="1">
      <c r="A796" s="1139">
        <f t="shared" si="263"/>
        <v>9</v>
      </c>
      <c r="B796" s="1107" t="s">
        <v>8028</v>
      </c>
      <c r="C796" s="1097" t="s">
        <v>233</v>
      </c>
      <c r="D796" s="1094">
        <v>98.82</v>
      </c>
      <c r="E796" s="1091">
        <v>9279</v>
      </c>
      <c r="F796" s="1094">
        <v>0</v>
      </c>
      <c r="G796" s="1091"/>
      <c r="H796" s="1094">
        <f t="shared" si="255"/>
        <v>0</v>
      </c>
      <c r="I796" s="1102">
        <v>44907</v>
      </c>
      <c r="J796" s="1102">
        <v>45656</v>
      </c>
      <c r="K796" s="1096"/>
      <c r="L796" s="1097">
        <v>1039</v>
      </c>
      <c r="M796" s="1102">
        <v>44894</v>
      </c>
      <c r="N796" s="1091">
        <v>107</v>
      </c>
      <c r="O796" s="1091">
        <v>242</v>
      </c>
      <c r="P796" s="1091">
        <v>2349</v>
      </c>
      <c r="Q796" s="1099"/>
      <c r="R796" s="1099"/>
      <c r="S796" s="1099"/>
      <c r="T796" s="1099"/>
      <c r="U796" s="1099"/>
      <c r="V796" s="1099"/>
      <c r="W796" s="1099"/>
      <c r="X796" s="1099"/>
      <c r="Y796" s="1099"/>
      <c r="Z796" s="1108" t="s">
        <v>10193</v>
      </c>
      <c r="AA796" s="1099">
        <v>400</v>
      </c>
      <c r="AB796" s="1094">
        <f t="shared" ref="AB796:AB815" si="264">AA796*D796</f>
        <v>39528</v>
      </c>
      <c r="AC796" s="1507">
        <f t="shared" si="256"/>
        <v>6181</v>
      </c>
      <c r="AD796" s="1508">
        <f t="shared" si="257"/>
        <v>610806.41999999993</v>
      </c>
      <c r="AE796" s="14">
        <f t="shared" si="258"/>
        <v>21.3</v>
      </c>
      <c r="AF796" s="14">
        <f t="shared" si="259"/>
        <v>899.33333333333337</v>
      </c>
      <c r="AG796" s="14">
        <f t="shared" si="260"/>
        <v>6.8728687916975533</v>
      </c>
      <c r="AH796" s="14">
        <f t="shared" si="261"/>
        <v>-14.427131208302448</v>
      </c>
      <c r="AI796" s="14">
        <f t="shared" si="262"/>
        <v>-12974.800000000003</v>
      </c>
      <c r="AJ796" s="1096"/>
    </row>
    <row r="797" spans="1:36" ht="27.75" customHeight="1">
      <c r="A797" s="1139">
        <f t="shared" si="263"/>
        <v>10</v>
      </c>
      <c r="B797" s="1107" t="s">
        <v>8028</v>
      </c>
      <c r="C797" s="1097" t="s">
        <v>233</v>
      </c>
      <c r="D797" s="1094">
        <v>98.82</v>
      </c>
      <c r="E797" s="1091">
        <v>1251</v>
      </c>
      <c r="F797" s="1094">
        <v>0</v>
      </c>
      <c r="G797" s="1091"/>
      <c r="H797" s="1094">
        <f t="shared" si="255"/>
        <v>0</v>
      </c>
      <c r="I797" s="1102">
        <v>44907</v>
      </c>
      <c r="J797" s="1102">
        <v>45688</v>
      </c>
      <c r="K797" s="1096"/>
      <c r="L797" s="1097">
        <v>1039</v>
      </c>
      <c r="M797" s="1102">
        <v>44894</v>
      </c>
      <c r="N797" s="1091">
        <v>0</v>
      </c>
      <c r="O797" s="1091">
        <v>0</v>
      </c>
      <c r="P797" s="1091">
        <v>0</v>
      </c>
      <c r="Q797" s="1099"/>
      <c r="R797" s="1099"/>
      <c r="S797" s="1099"/>
      <c r="T797" s="1099"/>
      <c r="U797" s="1099"/>
      <c r="V797" s="1099"/>
      <c r="W797" s="1099"/>
      <c r="X797" s="1099"/>
      <c r="Y797" s="1099"/>
      <c r="Z797" s="1100"/>
      <c r="AA797" s="1099"/>
      <c r="AB797" s="1094"/>
      <c r="AC797" s="1507">
        <f t="shared" si="256"/>
        <v>1251</v>
      </c>
      <c r="AD797" s="1508">
        <f t="shared" si="257"/>
        <v>123623.81999999999</v>
      </c>
      <c r="AE797" s="14">
        <f t="shared" si="258"/>
        <v>22.366666666666667</v>
      </c>
      <c r="AF797" s="14">
        <f t="shared" si="259"/>
        <v>0</v>
      </c>
      <c r="AG797" s="14" t="e">
        <f t="shared" si="260"/>
        <v>#DIV/0!</v>
      </c>
      <c r="AH797" s="14" t="e">
        <f t="shared" si="261"/>
        <v>#DIV/0!</v>
      </c>
      <c r="AI797" s="14">
        <f t="shared" si="262"/>
        <v>1251</v>
      </c>
      <c r="AJ797" s="1096"/>
    </row>
    <row r="798" spans="1:36" ht="33" customHeight="1">
      <c r="A798" s="1139">
        <f t="shared" si="263"/>
        <v>11</v>
      </c>
      <c r="B798" s="1107" t="s">
        <v>10194</v>
      </c>
      <c r="C798" s="1097" t="s">
        <v>233</v>
      </c>
      <c r="D798" s="1094">
        <v>261.95</v>
      </c>
      <c r="E798" s="1091">
        <v>0</v>
      </c>
      <c r="F798" s="1094">
        <v>0</v>
      </c>
      <c r="G798" s="1091">
        <v>1985</v>
      </c>
      <c r="H798" s="1094">
        <f t="shared" si="255"/>
        <v>519970.75</v>
      </c>
      <c r="I798" s="1102">
        <v>44991</v>
      </c>
      <c r="J798" s="1102">
        <v>45535</v>
      </c>
      <c r="K798" s="1096"/>
      <c r="L798" s="1097">
        <v>160</v>
      </c>
      <c r="M798" s="1102">
        <v>44973</v>
      </c>
      <c r="N798" s="1091"/>
      <c r="O798" s="1091"/>
      <c r="P798" s="1091">
        <v>1</v>
      </c>
      <c r="Q798" s="1099"/>
      <c r="R798" s="1099"/>
      <c r="S798" s="1099"/>
      <c r="T798" s="1099"/>
      <c r="U798" s="1099"/>
      <c r="V798" s="1099"/>
      <c r="W798" s="1099"/>
      <c r="X798" s="1099"/>
      <c r="Y798" s="1099"/>
      <c r="Z798" s="1100"/>
      <c r="AA798" s="1099"/>
      <c r="AB798" s="1094"/>
      <c r="AC798" s="1507">
        <f t="shared" si="256"/>
        <v>1984</v>
      </c>
      <c r="AD798" s="1508">
        <f t="shared" si="257"/>
        <v>519708.8</v>
      </c>
      <c r="AE798" s="14">
        <f t="shared" si="258"/>
        <v>17.266666666666666</v>
      </c>
      <c r="AF798" s="14">
        <f t="shared" si="259"/>
        <v>0.33333333333333331</v>
      </c>
      <c r="AG798" s="14">
        <f t="shared" si="260"/>
        <v>5952</v>
      </c>
      <c r="AH798" s="14">
        <f t="shared" si="261"/>
        <v>5934.7333333333336</v>
      </c>
      <c r="AI798" s="14">
        <f t="shared" si="262"/>
        <v>1978.2444444444445</v>
      </c>
      <c r="AJ798" s="1096"/>
    </row>
    <row r="799" spans="1:36" ht="32.25" customHeight="1">
      <c r="A799" s="1139">
        <f t="shared" si="263"/>
        <v>12</v>
      </c>
      <c r="B799" s="1107" t="s">
        <v>10195</v>
      </c>
      <c r="C799" s="1097" t="s">
        <v>233</v>
      </c>
      <c r="D799" s="1094">
        <v>112.95</v>
      </c>
      <c r="E799" s="1091">
        <v>0</v>
      </c>
      <c r="F799" s="1094">
        <v>0</v>
      </c>
      <c r="G799" s="1091">
        <v>1235</v>
      </c>
      <c r="H799" s="1094">
        <f t="shared" si="255"/>
        <v>139493.25</v>
      </c>
      <c r="I799" s="1102">
        <v>44991</v>
      </c>
      <c r="J799" s="1102">
        <v>45535</v>
      </c>
      <c r="K799" s="1096"/>
      <c r="L799" s="1097">
        <v>160</v>
      </c>
      <c r="M799" s="1102">
        <v>44973</v>
      </c>
      <c r="N799" s="1091"/>
      <c r="O799" s="1091"/>
      <c r="P799" s="1091">
        <v>4</v>
      </c>
      <c r="Q799" s="1099"/>
      <c r="R799" s="1099"/>
      <c r="S799" s="1099"/>
      <c r="T799" s="1099"/>
      <c r="U799" s="1099"/>
      <c r="V799" s="1099"/>
      <c r="W799" s="1099"/>
      <c r="X799" s="1099"/>
      <c r="Y799" s="1099"/>
      <c r="Z799" s="1100"/>
      <c r="AA799" s="1099"/>
      <c r="AB799" s="1094"/>
      <c r="AC799" s="1507">
        <f t="shared" si="256"/>
        <v>1231</v>
      </c>
      <c r="AD799" s="1508">
        <f t="shared" si="257"/>
        <v>139041.45000000001</v>
      </c>
      <c r="AE799" s="14">
        <f t="shared" si="258"/>
        <v>17.266666666666666</v>
      </c>
      <c r="AF799" s="14">
        <f t="shared" si="259"/>
        <v>1.3333333333333333</v>
      </c>
      <c r="AG799" s="14">
        <f t="shared" si="260"/>
        <v>923.25</v>
      </c>
      <c r="AH799" s="14">
        <f t="shared" si="261"/>
        <v>905.98333333333335</v>
      </c>
      <c r="AI799" s="14">
        <f t="shared" si="262"/>
        <v>1207.9777777777779</v>
      </c>
      <c r="AJ799" s="1096"/>
    </row>
    <row r="800" spans="1:36" ht="44.25" customHeight="1">
      <c r="A800" s="1139">
        <f t="shared" si="263"/>
        <v>13</v>
      </c>
      <c r="B800" s="1107" t="s">
        <v>9530</v>
      </c>
      <c r="C800" s="1097" t="s">
        <v>232</v>
      </c>
      <c r="D800" s="1094">
        <v>1440.45</v>
      </c>
      <c r="E800" s="1091">
        <v>0</v>
      </c>
      <c r="F800" s="1094">
        <v>0</v>
      </c>
      <c r="G800" s="1091">
        <v>507</v>
      </c>
      <c r="H800" s="1094">
        <f t="shared" si="255"/>
        <v>730308.15</v>
      </c>
      <c r="I800" s="1102">
        <v>44977</v>
      </c>
      <c r="J800" s="1102">
        <v>46234</v>
      </c>
      <c r="K800" s="1096"/>
      <c r="L800" s="1097">
        <v>142</v>
      </c>
      <c r="M800" s="1102">
        <v>44966</v>
      </c>
      <c r="N800" s="1091"/>
      <c r="O800" s="1091">
        <v>9</v>
      </c>
      <c r="P800" s="1091">
        <v>242</v>
      </c>
      <c r="Q800" s="1099"/>
      <c r="R800" s="1099"/>
      <c r="S800" s="1099"/>
      <c r="T800" s="1099"/>
      <c r="U800" s="1099"/>
      <c r="V800" s="1099"/>
      <c r="W800" s="1099"/>
      <c r="X800" s="1099"/>
      <c r="Y800" s="1099"/>
      <c r="Z800" s="1100"/>
      <c r="AA800" s="1099"/>
      <c r="AB800" s="1094"/>
      <c r="AC800" s="1507">
        <f t="shared" si="256"/>
        <v>256</v>
      </c>
      <c r="AD800" s="1508">
        <f t="shared" si="257"/>
        <v>368755.20000000001</v>
      </c>
      <c r="AE800" s="14">
        <f t="shared" si="258"/>
        <v>40.56666666666667</v>
      </c>
      <c r="AF800" s="14">
        <f t="shared" si="259"/>
        <v>83.666666666666671</v>
      </c>
      <c r="AG800" s="14">
        <f t="shared" si="260"/>
        <v>3.0597609561752988</v>
      </c>
      <c r="AH800" s="14">
        <f t="shared" si="261"/>
        <v>-37.506905710491374</v>
      </c>
      <c r="AI800" s="14">
        <f t="shared" si="262"/>
        <v>-3138.0777777777785</v>
      </c>
      <c r="AJ800" s="1096"/>
    </row>
    <row r="801" spans="1:36" ht="42" customHeight="1">
      <c r="A801" s="1139">
        <f t="shared" si="263"/>
        <v>14</v>
      </c>
      <c r="B801" s="1107" t="s">
        <v>9531</v>
      </c>
      <c r="C801" s="1097" t="s">
        <v>232</v>
      </c>
      <c r="D801" s="1094">
        <v>1110.78</v>
      </c>
      <c r="E801" s="1091">
        <v>0</v>
      </c>
      <c r="F801" s="1094">
        <v>0</v>
      </c>
      <c r="G801" s="1091">
        <v>697</v>
      </c>
      <c r="H801" s="1094">
        <f t="shared" si="255"/>
        <v>774213.66</v>
      </c>
      <c r="I801" s="1102">
        <v>44977</v>
      </c>
      <c r="J801" s="1102">
        <v>46265</v>
      </c>
      <c r="K801" s="1096"/>
      <c r="L801" s="1097">
        <v>142</v>
      </c>
      <c r="M801" s="1102">
        <v>44966</v>
      </c>
      <c r="N801" s="1091"/>
      <c r="O801" s="1091">
        <v>0</v>
      </c>
      <c r="P801" s="1091">
        <v>9</v>
      </c>
      <c r="Q801" s="1099"/>
      <c r="R801" s="1099"/>
      <c r="S801" s="1099"/>
      <c r="T801" s="1099"/>
      <c r="U801" s="1099"/>
      <c r="V801" s="1099"/>
      <c r="W801" s="1099"/>
      <c r="X801" s="1099"/>
      <c r="Y801" s="1099"/>
      <c r="Z801" s="1108" t="s">
        <v>10193</v>
      </c>
      <c r="AA801" s="1099">
        <v>10</v>
      </c>
      <c r="AB801" s="1094">
        <f t="shared" si="264"/>
        <v>11107.8</v>
      </c>
      <c r="AC801" s="1507">
        <f t="shared" si="256"/>
        <v>678</v>
      </c>
      <c r="AD801" s="1508">
        <f t="shared" si="257"/>
        <v>753108.84</v>
      </c>
      <c r="AE801" s="14">
        <f t="shared" si="258"/>
        <v>41.6</v>
      </c>
      <c r="AF801" s="14">
        <f t="shared" si="259"/>
        <v>3</v>
      </c>
      <c r="AG801" s="14">
        <f t="shared" si="260"/>
        <v>226</v>
      </c>
      <c r="AH801" s="14">
        <f t="shared" si="261"/>
        <v>184.4</v>
      </c>
      <c r="AI801" s="14">
        <f t="shared" si="262"/>
        <v>553.20000000000005</v>
      </c>
      <c r="AJ801" s="1096"/>
    </row>
    <row r="802" spans="1:36" ht="45" customHeight="1">
      <c r="A802" s="1139">
        <f t="shared" si="263"/>
        <v>15</v>
      </c>
      <c r="B802" s="1107" t="s">
        <v>1321</v>
      </c>
      <c r="C802" s="1097" t="s">
        <v>233</v>
      </c>
      <c r="D802" s="1094">
        <v>277.24</v>
      </c>
      <c r="E802" s="1091">
        <v>0</v>
      </c>
      <c r="F802" s="1094">
        <v>0</v>
      </c>
      <c r="G802" s="1091">
        <v>1500</v>
      </c>
      <c r="H802" s="1094">
        <f t="shared" si="255"/>
        <v>415860</v>
      </c>
      <c r="I802" s="1102">
        <v>44977</v>
      </c>
      <c r="J802" s="1102">
        <v>45814</v>
      </c>
      <c r="K802" s="1096"/>
      <c r="L802" s="1097">
        <v>121</v>
      </c>
      <c r="M802" s="1102">
        <v>44960</v>
      </c>
      <c r="N802" s="1091"/>
      <c r="O802" s="1091">
        <v>24</v>
      </c>
      <c r="P802" s="1091">
        <v>217</v>
      </c>
      <c r="Q802" s="1099"/>
      <c r="R802" s="1099"/>
      <c r="S802" s="1099"/>
      <c r="T802" s="1099"/>
      <c r="U802" s="1099"/>
      <c r="V802" s="1099"/>
      <c r="W802" s="1099"/>
      <c r="X802" s="1099"/>
      <c r="Y802" s="1099"/>
      <c r="Z802" s="1100"/>
      <c r="AA802" s="1099"/>
      <c r="AB802" s="1094"/>
      <c r="AC802" s="1507">
        <f t="shared" si="256"/>
        <v>1259</v>
      </c>
      <c r="AD802" s="1508">
        <f t="shared" si="257"/>
        <v>349045.16000000003</v>
      </c>
      <c r="AE802" s="14">
        <f t="shared" si="258"/>
        <v>26.566666666666666</v>
      </c>
      <c r="AF802" s="14">
        <f t="shared" si="259"/>
        <v>80.333333333333329</v>
      </c>
      <c r="AG802" s="14">
        <f t="shared" si="260"/>
        <v>15.672199170124482</v>
      </c>
      <c r="AH802" s="14">
        <f t="shared" si="261"/>
        <v>-10.894467496542184</v>
      </c>
      <c r="AI802" s="14">
        <f t="shared" si="262"/>
        <v>-875.18888888888887</v>
      </c>
      <c r="AJ802" s="1096"/>
    </row>
    <row r="803" spans="1:36" ht="46.5" customHeight="1">
      <c r="A803" s="1139">
        <f t="shared" si="263"/>
        <v>16</v>
      </c>
      <c r="B803" s="1107" t="s">
        <v>10196</v>
      </c>
      <c r="C803" s="1097" t="s">
        <v>233</v>
      </c>
      <c r="D803" s="1094" t="s">
        <v>10197</v>
      </c>
      <c r="E803" s="1091">
        <v>0</v>
      </c>
      <c r="F803" s="1094">
        <v>0</v>
      </c>
      <c r="G803" s="1091">
        <v>3141</v>
      </c>
      <c r="H803" s="1094">
        <f t="shared" si="255"/>
        <v>726638.94000000006</v>
      </c>
      <c r="I803" s="1102">
        <v>45012</v>
      </c>
      <c r="J803" s="1102">
        <v>45351</v>
      </c>
      <c r="K803" s="1096"/>
      <c r="L803" s="1097">
        <v>256</v>
      </c>
      <c r="M803" s="1102">
        <v>44998</v>
      </c>
      <c r="N803" s="1091"/>
      <c r="O803" s="1091"/>
      <c r="P803" s="1091">
        <v>0</v>
      </c>
      <c r="Q803" s="1099"/>
      <c r="R803" s="1099"/>
      <c r="S803" s="1099"/>
      <c r="T803" s="1099"/>
      <c r="U803" s="1099"/>
      <c r="V803" s="1099"/>
      <c r="W803" s="1099"/>
      <c r="X803" s="1099"/>
      <c r="Y803" s="1099"/>
      <c r="Z803" s="1100"/>
      <c r="AA803" s="1099"/>
      <c r="AB803" s="1094"/>
      <c r="AC803" s="1507">
        <f t="shared" si="256"/>
        <v>3141</v>
      </c>
      <c r="AD803" s="1508">
        <f t="shared" si="257"/>
        <v>726638.94000000006</v>
      </c>
      <c r="AE803" s="14">
        <f t="shared" si="258"/>
        <v>11.133333333333333</v>
      </c>
      <c r="AF803" s="14">
        <f t="shared" si="259"/>
        <v>0</v>
      </c>
      <c r="AG803" s="14" t="e">
        <f t="shared" si="260"/>
        <v>#DIV/0!</v>
      </c>
      <c r="AH803" s="14" t="e">
        <f t="shared" si="261"/>
        <v>#DIV/0!</v>
      </c>
      <c r="AI803" s="14">
        <f t="shared" si="262"/>
        <v>3141</v>
      </c>
      <c r="AJ803" s="1105"/>
    </row>
    <row r="804" spans="1:36" ht="37.5" customHeight="1">
      <c r="A804" s="1139">
        <f t="shared" si="263"/>
        <v>17</v>
      </c>
      <c r="B804" s="1107" t="s">
        <v>10198</v>
      </c>
      <c r="C804" s="1097" t="s">
        <v>233</v>
      </c>
      <c r="D804" s="1094" t="s">
        <v>10199</v>
      </c>
      <c r="E804" s="1091">
        <v>0</v>
      </c>
      <c r="F804" s="1094">
        <v>0</v>
      </c>
      <c r="G804" s="1091">
        <v>1000</v>
      </c>
      <c r="H804" s="1094">
        <f t="shared" si="255"/>
        <v>336140</v>
      </c>
      <c r="I804" s="1102">
        <v>45012</v>
      </c>
      <c r="J804" s="1102">
        <v>45535</v>
      </c>
      <c r="K804" s="1096"/>
      <c r="L804" s="1097">
        <v>259</v>
      </c>
      <c r="M804" s="1102">
        <v>44998</v>
      </c>
      <c r="N804" s="1091"/>
      <c r="O804" s="1091"/>
      <c r="P804" s="1091">
        <v>0</v>
      </c>
      <c r="Q804" s="1099"/>
      <c r="R804" s="1099"/>
      <c r="S804" s="1099"/>
      <c r="T804" s="1099"/>
      <c r="U804" s="1099"/>
      <c r="V804" s="1099"/>
      <c r="W804" s="1099"/>
      <c r="X804" s="1099"/>
      <c r="Y804" s="1099"/>
      <c r="Z804" s="1100"/>
      <c r="AA804" s="1099"/>
      <c r="AB804" s="1094"/>
      <c r="AC804" s="1507">
        <f t="shared" si="256"/>
        <v>1000</v>
      </c>
      <c r="AD804" s="1508">
        <f t="shared" si="257"/>
        <v>336140</v>
      </c>
      <c r="AE804" s="14">
        <f t="shared" si="258"/>
        <v>17.266666666666666</v>
      </c>
      <c r="AF804" s="14">
        <f t="shared" si="259"/>
        <v>0</v>
      </c>
      <c r="AG804" s="14" t="e">
        <f t="shared" si="260"/>
        <v>#DIV/0!</v>
      </c>
      <c r="AH804" s="14" t="e">
        <f t="shared" si="261"/>
        <v>#DIV/0!</v>
      </c>
      <c r="AI804" s="14">
        <f t="shared" si="262"/>
        <v>1000</v>
      </c>
      <c r="AJ804" s="1105"/>
    </row>
    <row r="805" spans="1:36" ht="45" customHeight="1">
      <c r="A805" s="1139">
        <f t="shared" si="263"/>
        <v>18</v>
      </c>
      <c r="B805" s="1107" t="s">
        <v>9532</v>
      </c>
      <c r="C805" s="1097" t="s">
        <v>177</v>
      </c>
      <c r="D805" s="1094">
        <v>6.4850000000000003</v>
      </c>
      <c r="E805" s="1091">
        <v>0</v>
      </c>
      <c r="F805" s="1094">
        <v>0</v>
      </c>
      <c r="G805" s="1091">
        <v>22350</v>
      </c>
      <c r="H805" s="1094">
        <f t="shared" si="255"/>
        <v>144939.75</v>
      </c>
      <c r="I805" s="1102">
        <v>44977</v>
      </c>
      <c r="J805" s="1102">
        <v>45915</v>
      </c>
      <c r="K805" s="1096"/>
      <c r="L805" s="1097">
        <v>92</v>
      </c>
      <c r="M805" s="1102">
        <v>44956</v>
      </c>
      <c r="N805" s="1091"/>
      <c r="O805" s="1091">
        <v>0</v>
      </c>
      <c r="P805" s="1091">
        <v>8040</v>
      </c>
      <c r="Q805" s="1099"/>
      <c r="R805" s="1099"/>
      <c r="S805" s="1099"/>
      <c r="T805" s="1099"/>
      <c r="U805" s="1099"/>
      <c r="V805" s="1099"/>
      <c r="W805" s="1099"/>
      <c r="X805" s="1099"/>
      <c r="Y805" s="1099"/>
      <c r="Z805" s="1108" t="s">
        <v>10193</v>
      </c>
      <c r="AA805" s="1099">
        <v>180</v>
      </c>
      <c r="AB805" s="1094">
        <f t="shared" si="264"/>
        <v>1167.3</v>
      </c>
      <c r="AC805" s="1507">
        <f t="shared" si="256"/>
        <v>14130</v>
      </c>
      <c r="AD805" s="1508">
        <f t="shared" si="257"/>
        <v>91633.05</v>
      </c>
      <c r="AE805" s="14">
        <f t="shared" si="258"/>
        <v>29.933333333333334</v>
      </c>
      <c r="AF805" s="14">
        <f t="shared" si="259"/>
        <v>2680</v>
      </c>
      <c r="AG805" s="14">
        <f t="shared" si="260"/>
        <v>5.2723880597014929</v>
      </c>
      <c r="AH805" s="14">
        <f t="shared" si="261"/>
        <v>-24.660945273631839</v>
      </c>
      <c r="AI805" s="14">
        <f t="shared" si="262"/>
        <v>-66091.333333333328</v>
      </c>
      <c r="AJ805" s="1105"/>
    </row>
    <row r="806" spans="1:36" ht="31.5">
      <c r="A806" s="1139">
        <f t="shared" si="263"/>
        <v>19</v>
      </c>
      <c r="B806" s="1107" t="s">
        <v>10200</v>
      </c>
      <c r="C806" s="1097" t="s">
        <v>233</v>
      </c>
      <c r="D806" s="1094" t="s">
        <v>10201</v>
      </c>
      <c r="E806" s="1091">
        <v>0</v>
      </c>
      <c r="F806" s="1094">
        <v>0</v>
      </c>
      <c r="G806" s="1091">
        <v>93</v>
      </c>
      <c r="H806" s="1094" t="s">
        <v>1676</v>
      </c>
      <c r="I806" s="1102">
        <v>45012</v>
      </c>
      <c r="J806" s="1102">
        <v>45930</v>
      </c>
      <c r="K806" s="1096"/>
      <c r="L806" s="1097">
        <v>257</v>
      </c>
      <c r="M806" s="1102">
        <v>44998</v>
      </c>
      <c r="N806" s="1091"/>
      <c r="O806" s="1091"/>
      <c r="P806" s="1091">
        <v>0</v>
      </c>
      <c r="Q806" s="1099"/>
      <c r="R806" s="1099"/>
      <c r="S806" s="1099"/>
      <c r="T806" s="1099"/>
      <c r="U806" s="1099"/>
      <c r="V806" s="1099"/>
      <c r="W806" s="1099"/>
      <c r="X806" s="1099"/>
      <c r="Y806" s="1099"/>
      <c r="Z806" s="1100"/>
      <c r="AA806" s="1099"/>
      <c r="AB806" s="1094"/>
      <c r="AC806" s="1507">
        <f t="shared" si="256"/>
        <v>93</v>
      </c>
      <c r="AD806" s="1508">
        <f t="shared" si="257"/>
        <v>146389.44</v>
      </c>
      <c r="AE806" s="14">
        <f t="shared" si="258"/>
        <v>30.433333333333334</v>
      </c>
      <c r="AF806" s="14">
        <f t="shared" si="259"/>
        <v>0</v>
      </c>
      <c r="AG806" s="14" t="e">
        <f t="shared" si="260"/>
        <v>#DIV/0!</v>
      </c>
      <c r="AH806" s="14" t="e">
        <f t="shared" si="261"/>
        <v>#DIV/0!</v>
      </c>
      <c r="AI806" s="14">
        <f t="shared" si="262"/>
        <v>93</v>
      </c>
      <c r="AJ806" s="1105"/>
    </row>
    <row r="807" spans="1:36" ht="30" customHeight="1">
      <c r="A807" s="1139">
        <f t="shared" si="263"/>
        <v>20</v>
      </c>
      <c r="B807" s="1107" t="s">
        <v>8748</v>
      </c>
      <c r="C807" s="1097" t="s">
        <v>233</v>
      </c>
      <c r="D807" s="1094">
        <v>297.18</v>
      </c>
      <c r="E807" s="1091">
        <v>0</v>
      </c>
      <c r="F807" s="1094">
        <v>0</v>
      </c>
      <c r="G807" s="1091">
        <v>600</v>
      </c>
      <c r="H807" s="1094">
        <f t="shared" ref="H807:H842" si="265">G807*D807</f>
        <v>178308</v>
      </c>
      <c r="I807" s="1102" t="s">
        <v>8747</v>
      </c>
      <c r="J807" s="1102">
        <v>45199</v>
      </c>
      <c r="K807" s="1096"/>
      <c r="L807" s="1097" t="s">
        <v>1319</v>
      </c>
      <c r="M807" s="1102" t="s">
        <v>1320</v>
      </c>
      <c r="N807" s="1091">
        <v>19</v>
      </c>
      <c r="O807" s="1091">
        <v>316</v>
      </c>
      <c r="P807" s="1091">
        <v>256</v>
      </c>
      <c r="Q807" s="1099"/>
      <c r="R807" s="1099"/>
      <c r="S807" s="1099"/>
      <c r="T807" s="1099"/>
      <c r="U807" s="1099"/>
      <c r="V807" s="1099"/>
      <c r="W807" s="1099"/>
      <c r="X807" s="1099"/>
      <c r="Y807" s="1099"/>
      <c r="Z807" s="1100"/>
      <c r="AA807" s="1099"/>
      <c r="AB807" s="1094"/>
      <c r="AC807" s="1507">
        <f t="shared" si="256"/>
        <v>9</v>
      </c>
      <c r="AD807" s="1508">
        <f t="shared" si="257"/>
        <v>2674.62</v>
      </c>
      <c r="AE807" s="14">
        <f t="shared" si="258"/>
        <v>6.0666666666666664</v>
      </c>
      <c r="AF807" s="14">
        <f t="shared" si="259"/>
        <v>197</v>
      </c>
      <c r="AG807" s="14">
        <f t="shared" si="260"/>
        <v>4.5685279187817257E-2</v>
      </c>
      <c r="AH807" s="14">
        <f t="shared" si="261"/>
        <v>-6.0209813874788489</v>
      </c>
      <c r="AI807" s="14">
        <f t="shared" si="262"/>
        <v>-1186.1333333333332</v>
      </c>
      <c r="AJ807" s="1105"/>
    </row>
    <row r="808" spans="1:36" ht="15.75">
      <c r="A808" s="1139">
        <f t="shared" si="263"/>
        <v>21</v>
      </c>
      <c r="B808" s="1107" t="s">
        <v>8749</v>
      </c>
      <c r="C808" s="1097" t="s">
        <v>233</v>
      </c>
      <c r="D808" s="1094">
        <v>211.17</v>
      </c>
      <c r="E808" s="1091">
        <v>0</v>
      </c>
      <c r="F808" s="1094">
        <v>0</v>
      </c>
      <c r="G808" s="1091">
        <v>3706</v>
      </c>
      <c r="H808" s="1094">
        <f t="shared" si="265"/>
        <v>782596.0199999999</v>
      </c>
      <c r="I808" s="1102">
        <v>44931</v>
      </c>
      <c r="J808" s="1102">
        <v>45869</v>
      </c>
      <c r="K808" s="1096"/>
      <c r="L808" s="1097">
        <v>1054</v>
      </c>
      <c r="M808" s="1102">
        <v>44897</v>
      </c>
      <c r="N808" s="1091">
        <v>337</v>
      </c>
      <c r="O808" s="1091">
        <v>25</v>
      </c>
      <c r="P808" s="1091">
        <v>49</v>
      </c>
      <c r="Q808" s="1099"/>
      <c r="R808" s="1099"/>
      <c r="S808" s="1099"/>
      <c r="T808" s="1099"/>
      <c r="U808" s="1099"/>
      <c r="V808" s="1099"/>
      <c r="W808" s="1099"/>
      <c r="X808" s="1099"/>
      <c r="Y808" s="1099"/>
      <c r="Z808" s="1100"/>
      <c r="AA808" s="1099"/>
      <c r="AB808" s="1094"/>
      <c r="AC808" s="1507">
        <f t="shared" si="256"/>
        <v>3295</v>
      </c>
      <c r="AD808" s="1508">
        <f t="shared" si="257"/>
        <v>695805.14999999991</v>
      </c>
      <c r="AE808" s="14">
        <f t="shared" si="258"/>
        <v>28.4</v>
      </c>
      <c r="AF808" s="14">
        <f t="shared" si="259"/>
        <v>137</v>
      </c>
      <c r="AG808" s="14">
        <f t="shared" si="260"/>
        <v>24.051094890510949</v>
      </c>
      <c r="AH808" s="14">
        <f t="shared" si="261"/>
        <v>-4.3489051094890492</v>
      </c>
      <c r="AI808" s="14">
        <f t="shared" si="262"/>
        <v>-595.79999999999973</v>
      </c>
      <c r="AJ808" s="1105"/>
    </row>
    <row r="809" spans="1:36" ht="50.25" customHeight="1">
      <c r="A809" s="1139">
        <f t="shared" si="263"/>
        <v>22</v>
      </c>
      <c r="B809" s="1107" t="s">
        <v>5843</v>
      </c>
      <c r="C809" s="1097" t="s">
        <v>233</v>
      </c>
      <c r="D809" s="1094">
        <v>376.53</v>
      </c>
      <c r="E809" s="1091">
        <v>1500</v>
      </c>
      <c r="F809" s="1094">
        <v>0</v>
      </c>
      <c r="G809" s="1091"/>
      <c r="H809" s="1094">
        <f t="shared" si="265"/>
        <v>0</v>
      </c>
      <c r="I809" s="1102">
        <v>44914</v>
      </c>
      <c r="J809" s="1102">
        <v>45260</v>
      </c>
      <c r="K809" s="1096"/>
      <c r="L809" s="1097">
        <v>718</v>
      </c>
      <c r="M809" s="1102">
        <v>44799</v>
      </c>
      <c r="N809" s="1091">
        <v>0</v>
      </c>
      <c r="O809" s="1091">
        <v>0</v>
      </c>
      <c r="P809" s="1091">
        <v>354</v>
      </c>
      <c r="Q809" s="1099"/>
      <c r="R809" s="1099"/>
      <c r="S809" s="1099"/>
      <c r="T809" s="1099"/>
      <c r="U809" s="1099"/>
      <c r="V809" s="1099"/>
      <c r="W809" s="1099"/>
      <c r="X809" s="1099"/>
      <c r="Y809" s="1099"/>
      <c r="Z809" s="1100"/>
      <c r="AA809" s="1099"/>
      <c r="AB809" s="1094"/>
      <c r="AC809" s="1507">
        <f t="shared" si="256"/>
        <v>1146</v>
      </c>
      <c r="AD809" s="1508">
        <f t="shared" si="257"/>
        <v>431503.37999999995</v>
      </c>
      <c r="AE809" s="14">
        <f t="shared" si="258"/>
        <v>8.1</v>
      </c>
      <c r="AF809" s="14">
        <f t="shared" si="259"/>
        <v>118</v>
      </c>
      <c r="AG809" s="14">
        <f t="shared" si="260"/>
        <v>9.7118644067796609</v>
      </c>
      <c r="AH809" s="14">
        <f t="shared" si="261"/>
        <v>1.6118644067796613</v>
      </c>
      <c r="AI809" s="14">
        <f t="shared" si="262"/>
        <v>190.20000000000005</v>
      </c>
      <c r="AJ809" s="1105"/>
    </row>
    <row r="810" spans="1:36" ht="25.5" customHeight="1">
      <c r="A810" s="1139">
        <f t="shared" si="263"/>
        <v>23</v>
      </c>
      <c r="B810" s="1107" t="s">
        <v>4055</v>
      </c>
      <c r="C810" s="1097" t="s">
        <v>233</v>
      </c>
      <c r="D810" s="1094">
        <v>189</v>
      </c>
      <c r="E810" s="1091">
        <v>5738</v>
      </c>
      <c r="F810" s="1094">
        <f>E810*D810</f>
        <v>1084482</v>
      </c>
      <c r="G810" s="1091"/>
      <c r="H810" s="1094">
        <f t="shared" si="265"/>
        <v>0</v>
      </c>
      <c r="I810" s="1102">
        <v>44713</v>
      </c>
      <c r="J810" s="1102">
        <v>45323</v>
      </c>
      <c r="K810" s="1096"/>
      <c r="L810" s="1097">
        <v>256</v>
      </c>
      <c r="M810" s="1102">
        <v>44670</v>
      </c>
      <c r="N810" s="1091">
        <v>243</v>
      </c>
      <c r="O810" s="1091">
        <v>24</v>
      </c>
      <c r="P810" s="1091">
        <v>0</v>
      </c>
      <c r="Q810" s="1099"/>
      <c r="R810" s="1099"/>
      <c r="S810" s="1099"/>
      <c r="T810" s="1099"/>
      <c r="U810" s="1099"/>
      <c r="V810" s="1099"/>
      <c r="W810" s="1099"/>
      <c r="X810" s="1099"/>
      <c r="Y810" s="1099"/>
      <c r="Z810" s="1112" t="s">
        <v>9533</v>
      </c>
      <c r="AA810" s="1099">
        <f>419+500+2181+300</f>
        <v>3400</v>
      </c>
      <c r="AB810" s="1094">
        <f t="shared" si="264"/>
        <v>642600</v>
      </c>
      <c r="AC810" s="1507">
        <f t="shared" si="256"/>
        <v>2071</v>
      </c>
      <c r="AD810" s="1508">
        <f t="shared" si="257"/>
        <v>391419</v>
      </c>
      <c r="AE810" s="14">
        <f t="shared" si="258"/>
        <v>10.199999999999999</v>
      </c>
      <c r="AF810" s="14">
        <f t="shared" si="259"/>
        <v>89</v>
      </c>
      <c r="AG810" s="14">
        <f t="shared" si="260"/>
        <v>23.269662921348313</v>
      </c>
      <c r="AH810" s="14">
        <f t="shared" si="261"/>
        <v>13.069662921348314</v>
      </c>
      <c r="AI810" s="14">
        <f t="shared" si="262"/>
        <v>1163.2</v>
      </c>
      <c r="AJ810" s="1105"/>
    </row>
    <row r="811" spans="1:36" ht="27" customHeight="1">
      <c r="A811" s="1139">
        <f t="shared" si="263"/>
        <v>24</v>
      </c>
      <c r="B811" s="1107" t="s">
        <v>1322</v>
      </c>
      <c r="C811" s="1097" t="s">
        <v>233</v>
      </c>
      <c r="D811" s="1094">
        <v>81.96</v>
      </c>
      <c r="E811" s="1091">
        <v>500</v>
      </c>
      <c r="F811" s="1094">
        <v>0</v>
      </c>
      <c r="G811" s="1091"/>
      <c r="H811" s="1094">
        <f t="shared" si="265"/>
        <v>0</v>
      </c>
      <c r="I811" s="1102">
        <v>44921</v>
      </c>
      <c r="J811" s="1102">
        <v>45551</v>
      </c>
      <c r="K811" s="1097"/>
      <c r="L811" s="1097" t="s">
        <v>1319</v>
      </c>
      <c r="M811" s="1102" t="s">
        <v>1320</v>
      </c>
      <c r="N811" s="1091">
        <v>216</v>
      </c>
      <c r="O811" s="1091">
        <v>258</v>
      </c>
      <c r="P811" s="1091">
        <v>14</v>
      </c>
      <c r="Q811" s="1099"/>
      <c r="R811" s="1099"/>
      <c r="S811" s="1099"/>
      <c r="T811" s="1099"/>
      <c r="U811" s="1099"/>
      <c r="V811" s="1099"/>
      <c r="W811" s="1099"/>
      <c r="X811" s="1099"/>
      <c r="Y811" s="1099"/>
      <c r="Z811" s="1100"/>
      <c r="AA811" s="1099"/>
      <c r="AB811" s="1094"/>
      <c r="AC811" s="1507">
        <f t="shared" si="256"/>
        <v>12</v>
      </c>
      <c r="AD811" s="1508">
        <f t="shared" si="257"/>
        <v>983.52</v>
      </c>
      <c r="AE811" s="14">
        <f t="shared" si="258"/>
        <v>17.8</v>
      </c>
      <c r="AF811" s="14">
        <f t="shared" si="259"/>
        <v>162.66666666666666</v>
      </c>
      <c r="AG811" s="14">
        <f t="shared" si="260"/>
        <v>7.3770491803278687E-2</v>
      </c>
      <c r="AH811" s="14">
        <f t="shared" si="261"/>
        <v>-17.72622950819672</v>
      </c>
      <c r="AI811" s="14">
        <f t="shared" si="262"/>
        <v>-2883.4666666666667</v>
      </c>
      <c r="AJ811" s="1105"/>
    </row>
    <row r="812" spans="1:36" ht="37.5" customHeight="1">
      <c r="A812" s="1139">
        <f t="shared" si="263"/>
        <v>25</v>
      </c>
      <c r="B812" s="1107" t="s">
        <v>1323</v>
      </c>
      <c r="C812" s="1097" t="s">
        <v>233</v>
      </c>
      <c r="D812" s="1094">
        <v>676.8</v>
      </c>
      <c r="E812" s="1091">
        <v>524</v>
      </c>
      <c r="F812" s="1094">
        <f>E812*D812</f>
        <v>354643.19999999995</v>
      </c>
      <c r="G812" s="1091"/>
      <c r="H812" s="1094">
        <f t="shared" si="265"/>
        <v>0</v>
      </c>
      <c r="I812" s="1102">
        <v>44410</v>
      </c>
      <c r="J812" s="1102">
        <v>45382</v>
      </c>
      <c r="K812" s="1113"/>
      <c r="L812" s="1097">
        <v>942</v>
      </c>
      <c r="M812" s="1102">
        <v>44400</v>
      </c>
      <c r="N812" s="1091">
        <v>133</v>
      </c>
      <c r="O812" s="1091">
        <v>145</v>
      </c>
      <c r="P812" s="1091">
        <v>120</v>
      </c>
      <c r="Q812" s="1099"/>
      <c r="R812" s="1099"/>
      <c r="S812" s="1099"/>
      <c r="T812" s="1099"/>
      <c r="U812" s="1099"/>
      <c r="V812" s="1099"/>
      <c r="W812" s="1099"/>
      <c r="X812" s="1099"/>
      <c r="Y812" s="1099"/>
      <c r="Z812" s="1108" t="s">
        <v>10193</v>
      </c>
      <c r="AA812" s="1099">
        <v>10</v>
      </c>
      <c r="AB812" s="1094">
        <f t="shared" si="264"/>
        <v>6768</v>
      </c>
      <c r="AC812" s="1507">
        <f t="shared" si="256"/>
        <v>116</v>
      </c>
      <c r="AD812" s="1508">
        <f t="shared" si="257"/>
        <v>78508.799999999988</v>
      </c>
      <c r="AE812" s="14">
        <f t="shared" si="258"/>
        <v>12.166666666666666</v>
      </c>
      <c r="AF812" s="14">
        <f t="shared" si="259"/>
        <v>132.66666666666666</v>
      </c>
      <c r="AG812" s="14">
        <f t="shared" si="260"/>
        <v>0.87437185929648242</v>
      </c>
      <c r="AH812" s="14">
        <f t="shared" si="261"/>
        <v>-11.292294807370183</v>
      </c>
      <c r="AI812" s="14">
        <f t="shared" si="262"/>
        <v>-1498.1111111111109</v>
      </c>
      <c r="AJ812" s="1105"/>
    </row>
    <row r="813" spans="1:36" ht="33.75" customHeight="1">
      <c r="A813" s="1139">
        <f t="shared" si="263"/>
        <v>26</v>
      </c>
      <c r="B813" s="1107" t="s">
        <v>6269</v>
      </c>
      <c r="C813" s="1097" t="s">
        <v>233</v>
      </c>
      <c r="D813" s="1094">
        <v>216.85</v>
      </c>
      <c r="E813" s="1091">
        <v>1665</v>
      </c>
      <c r="F813" s="1094">
        <v>0</v>
      </c>
      <c r="G813" s="1091"/>
      <c r="H813" s="1094">
        <f t="shared" si="265"/>
        <v>0</v>
      </c>
      <c r="I813" s="1102">
        <v>44914</v>
      </c>
      <c r="J813" s="1102">
        <v>45565</v>
      </c>
      <c r="K813" s="1096"/>
      <c r="L813" s="1097">
        <v>801</v>
      </c>
      <c r="M813" s="1102">
        <v>44465</v>
      </c>
      <c r="N813" s="1091">
        <v>0</v>
      </c>
      <c r="O813" s="1091">
        <v>44</v>
      </c>
      <c r="P813" s="1091">
        <v>47</v>
      </c>
      <c r="Q813" s="1099"/>
      <c r="R813" s="1099"/>
      <c r="S813" s="1099"/>
      <c r="T813" s="1099"/>
      <c r="U813" s="1099"/>
      <c r="V813" s="1099"/>
      <c r="W813" s="1099"/>
      <c r="X813" s="1099"/>
      <c r="Y813" s="1099"/>
      <c r="Z813" s="1114" t="s">
        <v>10202</v>
      </c>
      <c r="AA813" s="1099">
        <f>200+10</f>
        <v>210</v>
      </c>
      <c r="AB813" s="1094">
        <f t="shared" si="264"/>
        <v>45538.5</v>
      </c>
      <c r="AC813" s="1507">
        <f t="shared" si="256"/>
        <v>1364</v>
      </c>
      <c r="AD813" s="1508">
        <f t="shared" si="257"/>
        <v>295783.39999999997</v>
      </c>
      <c r="AE813" s="14">
        <f t="shared" si="258"/>
        <v>18.266666666666666</v>
      </c>
      <c r="AF813" s="14">
        <f t="shared" si="259"/>
        <v>30.333333333333332</v>
      </c>
      <c r="AG813" s="14">
        <f t="shared" si="260"/>
        <v>44.967032967032971</v>
      </c>
      <c r="AH813" s="14">
        <f t="shared" si="261"/>
        <v>26.700366300366305</v>
      </c>
      <c r="AI813" s="14">
        <f t="shared" si="262"/>
        <v>809.91111111111115</v>
      </c>
      <c r="AJ813" s="1105"/>
    </row>
    <row r="814" spans="1:36" ht="32.25" customHeight="1">
      <c r="A814" s="1139">
        <f t="shared" si="263"/>
        <v>27</v>
      </c>
      <c r="B814" s="1107" t="s">
        <v>6269</v>
      </c>
      <c r="C814" s="1097" t="s">
        <v>233</v>
      </c>
      <c r="D814" s="1094">
        <v>216.84</v>
      </c>
      <c r="E814" s="1091">
        <v>0</v>
      </c>
      <c r="F814" s="1094">
        <v>0</v>
      </c>
      <c r="G814" s="1091">
        <v>98</v>
      </c>
      <c r="H814" s="1094">
        <f t="shared" si="265"/>
        <v>21250.32</v>
      </c>
      <c r="I814" s="1102">
        <v>44984</v>
      </c>
      <c r="J814" s="1102">
        <v>45869</v>
      </c>
      <c r="K814" s="1096"/>
      <c r="L814" s="1097">
        <v>1120</v>
      </c>
      <c r="M814" s="1102">
        <v>44911</v>
      </c>
      <c r="N814" s="1091"/>
      <c r="O814" s="1091">
        <v>0</v>
      </c>
      <c r="P814" s="1091">
        <v>0</v>
      </c>
      <c r="Q814" s="1099"/>
      <c r="R814" s="1099"/>
      <c r="S814" s="1099"/>
      <c r="T814" s="1099"/>
      <c r="U814" s="1099"/>
      <c r="V814" s="1099"/>
      <c r="W814" s="1099"/>
      <c r="X814" s="1099"/>
      <c r="Y814" s="1099"/>
      <c r="Z814" s="1100"/>
      <c r="AA814" s="1099"/>
      <c r="AB814" s="1094"/>
      <c r="AC814" s="1507">
        <f t="shared" si="256"/>
        <v>98</v>
      </c>
      <c r="AD814" s="1508">
        <f t="shared" si="257"/>
        <v>21250.32</v>
      </c>
      <c r="AE814" s="14">
        <f t="shared" si="258"/>
        <v>28.4</v>
      </c>
      <c r="AF814" s="14">
        <f t="shared" si="259"/>
        <v>0</v>
      </c>
      <c r="AG814" s="14" t="e">
        <f t="shared" si="260"/>
        <v>#DIV/0!</v>
      </c>
      <c r="AH814" s="14" t="e">
        <f t="shared" si="261"/>
        <v>#DIV/0!</v>
      </c>
      <c r="AI814" s="14">
        <f t="shared" si="262"/>
        <v>98</v>
      </c>
      <c r="AJ814" s="1105"/>
    </row>
    <row r="815" spans="1:36" ht="38.25" customHeight="1">
      <c r="A815" s="1139">
        <f t="shared" si="263"/>
        <v>28</v>
      </c>
      <c r="B815" s="1115" t="s">
        <v>1314</v>
      </c>
      <c r="C815" s="1091" t="s">
        <v>233</v>
      </c>
      <c r="D815" s="1094">
        <v>5149</v>
      </c>
      <c r="E815" s="1091">
        <v>302</v>
      </c>
      <c r="F815" s="1094">
        <f>E815*D815</f>
        <v>1554998</v>
      </c>
      <c r="G815" s="1091"/>
      <c r="H815" s="1094">
        <f t="shared" si="265"/>
        <v>0</v>
      </c>
      <c r="I815" s="1116">
        <v>44529</v>
      </c>
      <c r="J815" s="1117">
        <v>45138</v>
      </c>
      <c r="K815" s="1096"/>
      <c r="L815" s="1118">
        <v>1467</v>
      </c>
      <c r="M815" s="1116">
        <v>44510</v>
      </c>
      <c r="N815" s="1091">
        <v>3</v>
      </c>
      <c r="O815" s="1091">
        <v>1</v>
      </c>
      <c r="P815" s="1091">
        <v>2</v>
      </c>
      <c r="Q815" s="1099"/>
      <c r="R815" s="1099"/>
      <c r="S815" s="1099"/>
      <c r="T815" s="1099"/>
      <c r="U815" s="1099"/>
      <c r="V815" s="1099"/>
      <c r="W815" s="1099"/>
      <c r="X815" s="1099"/>
      <c r="Y815" s="1099"/>
      <c r="Z815" s="1114" t="s">
        <v>10203</v>
      </c>
      <c r="AA815" s="1099">
        <f>101+20+45</f>
        <v>166</v>
      </c>
      <c r="AB815" s="1094">
        <f t="shared" si="264"/>
        <v>854734</v>
      </c>
      <c r="AC815" s="1507">
        <f t="shared" si="256"/>
        <v>130</v>
      </c>
      <c r="AD815" s="1508">
        <f t="shared" si="257"/>
        <v>669370</v>
      </c>
      <c r="AE815" s="14">
        <f t="shared" si="258"/>
        <v>4.0333333333333332</v>
      </c>
      <c r="AF815" s="14">
        <f t="shared" si="259"/>
        <v>2</v>
      </c>
      <c r="AG815" s="14">
        <f t="shared" si="260"/>
        <v>65</v>
      </c>
      <c r="AH815" s="14">
        <f t="shared" si="261"/>
        <v>60.966666666666669</v>
      </c>
      <c r="AI815" s="14">
        <f t="shared" si="262"/>
        <v>121.93333333333334</v>
      </c>
      <c r="AJ815" s="1105"/>
    </row>
    <row r="816" spans="1:36" ht="38.25" customHeight="1">
      <c r="A816" s="1139">
        <f t="shared" si="263"/>
        <v>29</v>
      </c>
      <c r="B816" s="1109" t="s">
        <v>1324</v>
      </c>
      <c r="C816" s="1097" t="s">
        <v>233</v>
      </c>
      <c r="D816" s="1094">
        <v>96.5</v>
      </c>
      <c r="E816" s="1091">
        <v>7182</v>
      </c>
      <c r="F816" s="1094">
        <f>E816*D816</f>
        <v>693063</v>
      </c>
      <c r="G816" s="1091"/>
      <c r="H816" s="1094">
        <f t="shared" si="265"/>
        <v>0</v>
      </c>
      <c r="I816" s="1111">
        <v>44533</v>
      </c>
      <c r="J816" s="1111">
        <v>45077</v>
      </c>
      <c r="K816" s="1091">
        <v>7182</v>
      </c>
      <c r="L816" s="1119" t="s">
        <v>1325</v>
      </c>
      <c r="M816" s="1110">
        <v>44554</v>
      </c>
      <c r="N816" s="1091">
        <v>0</v>
      </c>
      <c r="O816" s="1091">
        <v>0</v>
      </c>
      <c r="P816" s="1091">
        <v>0</v>
      </c>
      <c r="Q816" s="1099"/>
      <c r="R816" s="1099"/>
      <c r="S816" s="1099"/>
      <c r="T816" s="1099"/>
      <c r="U816" s="1099"/>
      <c r="V816" s="1099"/>
      <c r="W816" s="1099"/>
      <c r="X816" s="1099"/>
      <c r="Y816" s="1099"/>
      <c r="Z816" s="1100"/>
      <c r="AA816" s="1099"/>
      <c r="AB816" s="1094"/>
      <c r="AC816" s="1507">
        <f t="shared" si="256"/>
        <v>7182</v>
      </c>
      <c r="AD816" s="1508">
        <f t="shared" si="257"/>
        <v>693063</v>
      </c>
      <c r="AE816" s="14">
        <f t="shared" si="258"/>
        <v>2</v>
      </c>
      <c r="AF816" s="14">
        <f t="shared" si="259"/>
        <v>0</v>
      </c>
      <c r="AG816" s="14" t="e">
        <f t="shared" si="260"/>
        <v>#DIV/0!</v>
      </c>
      <c r="AH816" s="14" t="e">
        <f t="shared" si="261"/>
        <v>#DIV/0!</v>
      </c>
      <c r="AI816" s="14">
        <f t="shared" si="262"/>
        <v>7182</v>
      </c>
      <c r="AJ816" s="1105"/>
    </row>
    <row r="817" spans="1:36" ht="38.25" customHeight="1">
      <c r="A817" s="1139">
        <f t="shared" si="263"/>
        <v>30</v>
      </c>
      <c r="B817" s="1107" t="s">
        <v>5844</v>
      </c>
      <c r="C817" s="1097" t="s">
        <v>233</v>
      </c>
      <c r="D817" s="1094">
        <v>24</v>
      </c>
      <c r="E817" s="1091">
        <v>308</v>
      </c>
      <c r="F817" s="1094">
        <v>0</v>
      </c>
      <c r="G817" s="1091"/>
      <c r="H817" s="1094">
        <f t="shared" si="265"/>
        <v>0</v>
      </c>
      <c r="I817" s="1102">
        <v>44826</v>
      </c>
      <c r="J817" s="1102">
        <v>45809</v>
      </c>
      <c r="K817" s="1096"/>
      <c r="L817" s="1097">
        <v>736</v>
      </c>
      <c r="M817" s="1102">
        <v>44806</v>
      </c>
      <c r="N817" s="1091">
        <v>94</v>
      </c>
      <c r="O817" s="1091">
        <v>122</v>
      </c>
      <c r="P817" s="1091">
        <v>50</v>
      </c>
      <c r="Q817" s="1099"/>
      <c r="R817" s="1099"/>
      <c r="S817" s="1099"/>
      <c r="T817" s="1099"/>
      <c r="U817" s="1099"/>
      <c r="V817" s="1099"/>
      <c r="W817" s="1099"/>
      <c r="X817" s="1099"/>
      <c r="Y817" s="1099"/>
      <c r="Z817" s="1100"/>
      <c r="AA817" s="1099"/>
      <c r="AB817" s="1094"/>
      <c r="AC817" s="1507">
        <f t="shared" si="256"/>
        <v>42</v>
      </c>
      <c r="AD817" s="1508">
        <f t="shared" si="257"/>
        <v>1008</v>
      </c>
      <c r="AE817" s="14">
        <f t="shared" si="258"/>
        <v>26.4</v>
      </c>
      <c r="AF817" s="14">
        <f t="shared" si="259"/>
        <v>88.666666666666671</v>
      </c>
      <c r="AG817" s="14">
        <f t="shared" si="260"/>
        <v>0.47368421052631576</v>
      </c>
      <c r="AH817" s="14">
        <f t="shared" si="261"/>
        <v>-25.926315789473684</v>
      </c>
      <c r="AI817" s="14">
        <f t="shared" si="262"/>
        <v>-2298.8000000000002</v>
      </c>
      <c r="AJ817" s="1105"/>
    </row>
    <row r="818" spans="1:36" ht="30.75" customHeight="1">
      <c r="A818" s="1139">
        <f t="shared" si="263"/>
        <v>31</v>
      </c>
      <c r="B818" s="1107" t="s">
        <v>8751</v>
      </c>
      <c r="C818" s="1097" t="s">
        <v>309</v>
      </c>
      <c r="D818" s="1094">
        <v>478.5</v>
      </c>
      <c r="E818" s="1091">
        <v>0</v>
      </c>
      <c r="F818" s="1094">
        <v>0</v>
      </c>
      <c r="G818" s="1091">
        <v>100</v>
      </c>
      <c r="H818" s="1094">
        <f t="shared" si="265"/>
        <v>47850</v>
      </c>
      <c r="I818" s="1102">
        <v>44956</v>
      </c>
      <c r="J818" s="1102">
        <v>45312</v>
      </c>
      <c r="K818" s="1096"/>
      <c r="L818" s="1097">
        <v>38</v>
      </c>
      <c r="M818" s="1102">
        <v>44942</v>
      </c>
      <c r="N818" s="1091">
        <v>0</v>
      </c>
      <c r="O818" s="1091">
        <v>12</v>
      </c>
      <c r="P818" s="1091">
        <v>27</v>
      </c>
      <c r="Q818" s="1099"/>
      <c r="R818" s="1099"/>
      <c r="S818" s="1099"/>
      <c r="T818" s="1099"/>
      <c r="U818" s="1099"/>
      <c r="V818" s="1099"/>
      <c r="W818" s="1099"/>
      <c r="X818" s="1099"/>
      <c r="Y818" s="1099"/>
      <c r="Z818" s="1100"/>
      <c r="AA818" s="1099"/>
      <c r="AB818" s="1094"/>
      <c r="AC818" s="1507">
        <f t="shared" si="256"/>
        <v>61</v>
      </c>
      <c r="AD818" s="1508">
        <f t="shared" si="257"/>
        <v>29188.5</v>
      </c>
      <c r="AE818" s="14">
        <f t="shared" si="258"/>
        <v>9.8333333333333339</v>
      </c>
      <c r="AF818" s="14">
        <f t="shared" si="259"/>
        <v>13</v>
      </c>
      <c r="AG818" s="14">
        <f t="shared" si="260"/>
        <v>4.6923076923076925</v>
      </c>
      <c r="AH818" s="14">
        <f t="shared" si="261"/>
        <v>-5.1410256410256414</v>
      </c>
      <c r="AI818" s="14">
        <f t="shared" si="262"/>
        <v>-66.833333333333343</v>
      </c>
      <c r="AJ818" s="1105"/>
    </row>
    <row r="819" spans="1:36" ht="30.75" customHeight="1">
      <c r="A819" s="1139">
        <f t="shared" si="263"/>
        <v>32</v>
      </c>
      <c r="B819" s="1107" t="s">
        <v>1327</v>
      </c>
      <c r="C819" s="1097" t="s">
        <v>233</v>
      </c>
      <c r="D819" s="1094">
        <v>2155.73</v>
      </c>
      <c r="E819" s="1091">
        <v>106</v>
      </c>
      <c r="F819" s="1094">
        <f>E819*D819</f>
        <v>228507.38</v>
      </c>
      <c r="G819" s="1091"/>
      <c r="H819" s="1094">
        <f t="shared" si="265"/>
        <v>0</v>
      </c>
      <c r="I819" s="1102">
        <v>44384</v>
      </c>
      <c r="J819" s="1102">
        <v>45337</v>
      </c>
      <c r="K819" s="1096"/>
      <c r="L819" s="1097">
        <v>737</v>
      </c>
      <c r="M819" s="1102">
        <v>44371</v>
      </c>
      <c r="N819" s="1091">
        <v>2</v>
      </c>
      <c r="O819" s="1091">
        <v>4</v>
      </c>
      <c r="P819" s="1091">
        <v>5</v>
      </c>
      <c r="Q819" s="1099"/>
      <c r="R819" s="1099"/>
      <c r="S819" s="1099"/>
      <c r="T819" s="1099"/>
      <c r="U819" s="1099"/>
      <c r="V819" s="1099"/>
      <c r="W819" s="1099"/>
      <c r="X819" s="1099"/>
      <c r="Y819" s="1099"/>
      <c r="Z819" s="1100"/>
      <c r="AA819" s="1099"/>
      <c r="AB819" s="1094"/>
      <c r="AC819" s="1507">
        <f t="shared" si="256"/>
        <v>95</v>
      </c>
      <c r="AD819" s="1508">
        <f t="shared" si="257"/>
        <v>204794.35</v>
      </c>
      <c r="AE819" s="14">
        <f t="shared" si="258"/>
        <v>10.666666666666666</v>
      </c>
      <c r="AF819" s="14">
        <f t="shared" si="259"/>
        <v>3.6666666666666665</v>
      </c>
      <c r="AG819" s="14">
        <f t="shared" si="260"/>
        <v>25.90909090909091</v>
      </c>
      <c r="AH819" s="14">
        <f t="shared" si="261"/>
        <v>15.242424242424244</v>
      </c>
      <c r="AI819" s="14">
        <f t="shared" si="262"/>
        <v>55.888888888888893</v>
      </c>
      <c r="AJ819" s="1105"/>
    </row>
    <row r="820" spans="1:36" ht="30.75" customHeight="1">
      <c r="A820" s="1139">
        <f t="shared" si="263"/>
        <v>33</v>
      </c>
      <c r="B820" s="1107" t="s">
        <v>1328</v>
      </c>
      <c r="C820" s="1097" t="s">
        <v>233</v>
      </c>
      <c r="D820" s="1094">
        <v>494.99</v>
      </c>
      <c r="E820" s="1091">
        <v>207</v>
      </c>
      <c r="F820" s="1094">
        <f>E820*D820</f>
        <v>102462.93000000001</v>
      </c>
      <c r="G820" s="1091"/>
      <c r="H820" s="1094">
        <f t="shared" si="265"/>
        <v>0</v>
      </c>
      <c r="I820" s="1102">
        <v>44379</v>
      </c>
      <c r="J820" s="1102">
        <v>45170</v>
      </c>
      <c r="K820" s="1096"/>
      <c r="L820" s="1097">
        <v>753</v>
      </c>
      <c r="M820" s="1102">
        <v>44372</v>
      </c>
      <c r="N820" s="1091">
        <v>34</v>
      </c>
      <c r="O820" s="1091">
        <v>75</v>
      </c>
      <c r="P820" s="1091">
        <v>51</v>
      </c>
      <c r="Q820" s="1099"/>
      <c r="R820" s="1099"/>
      <c r="S820" s="1099"/>
      <c r="T820" s="1099"/>
      <c r="U820" s="1099"/>
      <c r="V820" s="1099"/>
      <c r="W820" s="1099"/>
      <c r="X820" s="1099"/>
      <c r="Y820" s="1099"/>
      <c r="Z820" s="1100"/>
      <c r="AA820" s="1099"/>
      <c r="AB820" s="1094"/>
      <c r="AC820" s="1507">
        <f t="shared" si="256"/>
        <v>47</v>
      </c>
      <c r="AD820" s="1508">
        <f t="shared" si="257"/>
        <v>23264.53</v>
      </c>
      <c r="AE820" s="14">
        <f t="shared" si="258"/>
        <v>5.0999999999999996</v>
      </c>
      <c r="AF820" s="14">
        <f t="shared" si="259"/>
        <v>53.333333333333336</v>
      </c>
      <c r="AG820" s="14">
        <f t="shared" si="260"/>
        <v>0.88124999999999998</v>
      </c>
      <c r="AH820" s="14">
        <f t="shared" si="261"/>
        <v>-4.21875</v>
      </c>
      <c r="AI820" s="14">
        <f t="shared" si="262"/>
        <v>-225</v>
      </c>
      <c r="AJ820" s="1105"/>
    </row>
    <row r="821" spans="1:36" ht="30.75" customHeight="1">
      <c r="A821" s="1139">
        <f t="shared" si="263"/>
        <v>34</v>
      </c>
      <c r="B821" s="1107" t="s">
        <v>9534</v>
      </c>
      <c r="C821" s="1097" t="s">
        <v>233</v>
      </c>
      <c r="D821" s="1094">
        <v>1681.86</v>
      </c>
      <c r="E821" s="1091">
        <v>0</v>
      </c>
      <c r="F821" s="1094">
        <v>0</v>
      </c>
      <c r="G821" s="1091">
        <v>1424</v>
      </c>
      <c r="H821" s="1094">
        <f t="shared" si="265"/>
        <v>2394968.6399999997</v>
      </c>
      <c r="I821" s="1102">
        <v>44977</v>
      </c>
      <c r="J821" s="1102">
        <v>46326</v>
      </c>
      <c r="K821" s="1096"/>
      <c r="L821" s="1097">
        <v>131</v>
      </c>
      <c r="M821" s="1102">
        <v>44964</v>
      </c>
      <c r="N821" s="1091"/>
      <c r="O821" s="1091">
        <v>133</v>
      </c>
      <c r="P821" s="1091">
        <v>660</v>
      </c>
      <c r="Q821" s="1099"/>
      <c r="R821" s="1099"/>
      <c r="S821" s="1099"/>
      <c r="T821" s="1099"/>
      <c r="U821" s="1099"/>
      <c r="V821" s="1099"/>
      <c r="W821" s="1099"/>
      <c r="X821" s="1099"/>
      <c r="Y821" s="1099"/>
      <c r="Z821" s="1100"/>
      <c r="AA821" s="1099"/>
      <c r="AB821" s="1094"/>
      <c r="AC821" s="1507">
        <f t="shared" ref="AC821:AC842" si="266">E821+G821-N821-O821-AA821-P821-Q821-R821-S821-T821-U821-V821-W821-X821-Y821</f>
        <v>631</v>
      </c>
      <c r="AD821" s="1508">
        <f t="shared" ref="AD821:AD842" si="267">D821*AC821</f>
        <v>1061253.6599999999</v>
      </c>
      <c r="AE821" s="14">
        <f t="shared" ref="AE821:AE842" si="268">(J821-"01.04.2023")/30</f>
        <v>43.633333333333333</v>
      </c>
      <c r="AF821" s="14">
        <f t="shared" ref="AF821:AF842" si="269">(N821+O821+P821+Q821+R821+S821+T821+U821+V821+W821+X821+Y821)/3</f>
        <v>264.33333333333331</v>
      </c>
      <c r="AG821" s="14">
        <f t="shared" ref="AG821:AG842" si="270">AC821/AF821</f>
        <v>2.3871374527112232</v>
      </c>
      <c r="AH821" s="14">
        <f t="shared" ref="AH821:AH842" si="271">AG821-AE821</f>
        <v>-41.246195880622111</v>
      </c>
      <c r="AI821" s="14">
        <f t="shared" ref="AI821:AI842" si="272">AC821-(AE821*AF821)</f>
        <v>-10902.744444444443</v>
      </c>
      <c r="AJ821" s="1105"/>
    </row>
    <row r="822" spans="1:36" ht="36.75" customHeight="1">
      <c r="A822" s="1139">
        <f t="shared" si="263"/>
        <v>35</v>
      </c>
      <c r="B822" s="1107" t="s">
        <v>9535</v>
      </c>
      <c r="C822" s="1097" t="s">
        <v>233</v>
      </c>
      <c r="D822" s="1094">
        <v>102.52</v>
      </c>
      <c r="E822" s="1091">
        <v>0</v>
      </c>
      <c r="F822" s="1094">
        <v>0</v>
      </c>
      <c r="G822" s="1091">
        <v>75</v>
      </c>
      <c r="H822" s="1094">
        <f t="shared" si="265"/>
        <v>7689</v>
      </c>
      <c r="I822" s="1102">
        <v>44970</v>
      </c>
      <c r="J822" s="1102">
        <v>45716</v>
      </c>
      <c r="K822" s="1096"/>
      <c r="L822" s="1097">
        <v>72</v>
      </c>
      <c r="M822" s="1102">
        <v>44951</v>
      </c>
      <c r="N822" s="1091"/>
      <c r="O822" s="1091">
        <v>2</v>
      </c>
      <c r="P822" s="1091">
        <v>51</v>
      </c>
      <c r="Q822" s="1099"/>
      <c r="R822" s="1099"/>
      <c r="S822" s="1099"/>
      <c r="T822" s="1099"/>
      <c r="U822" s="1099"/>
      <c r="V822" s="1099"/>
      <c r="W822" s="1099"/>
      <c r="X822" s="1099"/>
      <c r="Y822" s="1099"/>
      <c r="Z822" s="1100"/>
      <c r="AA822" s="1099"/>
      <c r="AB822" s="1094"/>
      <c r="AC822" s="1507">
        <f t="shared" si="266"/>
        <v>22</v>
      </c>
      <c r="AD822" s="1508">
        <f t="shared" si="267"/>
        <v>2255.44</v>
      </c>
      <c r="AE822" s="14">
        <f t="shared" si="268"/>
        <v>23.3</v>
      </c>
      <c r="AF822" s="14">
        <f t="shared" si="269"/>
        <v>17.666666666666668</v>
      </c>
      <c r="AG822" s="14">
        <f t="shared" si="270"/>
        <v>1.2452830188679245</v>
      </c>
      <c r="AH822" s="14">
        <f t="shared" si="271"/>
        <v>-22.054716981132078</v>
      </c>
      <c r="AI822" s="14">
        <f t="shared" si="272"/>
        <v>-389.63333333333338</v>
      </c>
      <c r="AJ822" s="1105"/>
    </row>
    <row r="823" spans="1:36" ht="43.5" customHeight="1">
      <c r="A823" s="1139">
        <f t="shared" si="263"/>
        <v>36</v>
      </c>
      <c r="B823" s="1107" t="s">
        <v>5845</v>
      </c>
      <c r="C823" s="1097" t="s">
        <v>224</v>
      </c>
      <c r="D823" s="1094">
        <v>66999.86</v>
      </c>
      <c r="E823" s="1091">
        <v>0</v>
      </c>
      <c r="F823" s="1094">
        <v>0</v>
      </c>
      <c r="G823" s="1091">
        <v>1</v>
      </c>
      <c r="H823" s="1094">
        <f t="shared" si="265"/>
        <v>66999.86</v>
      </c>
      <c r="I823" s="1102">
        <v>45009</v>
      </c>
      <c r="J823" s="1102">
        <v>45029</v>
      </c>
      <c r="K823" s="1096"/>
      <c r="L823" s="1097">
        <v>549</v>
      </c>
      <c r="M823" s="1102" t="s">
        <v>10204</v>
      </c>
      <c r="N823" s="1091"/>
      <c r="O823" s="1091"/>
      <c r="P823" s="1091">
        <v>0</v>
      </c>
      <c r="Q823" s="1099"/>
      <c r="R823" s="1099"/>
      <c r="S823" s="1099"/>
      <c r="T823" s="1099"/>
      <c r="U823" s="1099"/>
      <c r="V823" s="1099"/>
      <c r="W823" s="1099"/>
      <c r="X823" s="1099"/>
      <c r="Y823" s="1099"/>
      <c r="Z823" s="1100"/>
      <c r="AA823" s="1099"/>
      <c r="AB823" s="1094"/>
      <c r="AC823" s="1507">
        <f t="shared" si="266"/>
        <v>1</v>
      </c>
      <c r="AD823" s="1508">
        <f t="shared" si="267"/>
        <v>66999.86</v>
      </c>
      <c r="AE823" s="14">
        <f t="shared" si="268"/>
        <v>0.4</v>
      </c>
      <c r="AF823" s="14">
        <f t="shared" si="269"/>
        <v>0</v>
      </c>
      <c r="AG823" s="14" t="e">
        <f t="shared" si="270"/>
        <v>#DIV/0!</v>
      </c>
      <c r="AH823" s="14" t="e">
        <f t="shared" si="271"/>
        <v>#DIV/0!</v>
      </c>
      <c r="AI823" s="14">
        <f t="shared" si="272"/>
        <v>1</v>
      </c>
      <c r="AJ823" s="1105"/>
    </row>
    <row r="824" spans="1:36" ht="18" customHeight="1">
      <c r="A824" s="1139">
        <f t="shared" si="263"/>
        <v>37</v>
      </c>
      <c r="B824" s="1107" t="s">
        <v>10205</v>
      </c>
      <c r="C824" s="1097" t="s">
        <v>309</v>
      </c>
      <c r="D824" s="1094">
        <v>184.34</v>
      </c>
      <c r="E824" s="1091">
        <v>0</v>
      </c>
      <c r="F824" s="1094">
        <v>0</v>
      </c>
      <c r="G824" s="1091">
        <v>56</v>
      </c>
      <c r="H824" s="1094">
        <f t="shared" si="265"/>
        <v>10323.040000000001</v>
      </c>
      <c r="I824" s="1102">
        <v>44991</v>
      </c>
      <c r="J824" s="1102">
        <v>45900</v>
      </c>
      <c r="K824" s="1096"/>
      <c r="L824" s="1097">
        <v>160</v>
      </c>
      <c r="M824" s="1102">
        <v>44973</v>
      </c>
      <c r="N824" s="1091"/>
      <c r="O824" s="1091"/>
      <c r="P824" s="1091">
        <v>0</v>
      </c>
      <c r="Q824" s="1099"/>
      <c r="R824" s="1099"/>
      <c r="S824" s="1099"/>
      <c r="T824" s="1099"/>
      <c r="U824" s="1099"/>
      <c r="V824" s="1099"/>
      <c r="W824" s="1099"/>
      <c r="X824" s="1099"/>
      <c r="Y824" s="1099"/>
      <c r="Z824" s="1100"/>
      <c r="AA824" s="1099"/>
      <c r="AB824" s="1094"/>
      <c r="AC824" s="1507">
        <f t="shared" si="266"/>
        <v>56</v>
      </c>
      <c r="AD824" s="1508">
        <f t="shared" si="267"/>
        <v>10323.040000000001</v>
      </c>
      <c r="AE824" s="14">
        <f t="shared" si="268"/>
        <v>29.433333333333334</v>
      </c>
      <c r="AF824" s="14">
        <f t="shared" si="269"/>
        <v>0</v>
      </c>
      <c r="AG824" s="14" t="e">
        <f t="shared" si="270"/>
        <v>#DIV/0!</v>
      </c>
      <c r="AH824" s="14" t="e">
        <f t="shared" si="271"/>
        <v>#DIV/0!</v>
      </c>
      <c r="AI824" s="14">
        <f t="shared" si="272"/>
        <v>56</v>
      </c>
      <c r="AJ824" s="1105"/>
    </row>
    <row r="825" spans="1:36" ht="18" customHeight="1">
      <c r="A825" s="1139">
        <f t="shared" si="263"/>
        <v>38</v>
      </c>
      <c r="B825" s="1107" t="s">
        <v>10205</v>
      </c>
      <c r="C825" s="1097" t="s">
        <v>309</v>
      </c>
      <c r="D825" s="1094">
        <v>184.34</v>
      </c>
      <c r="E825" s="1091">
        <v>0</v>
      </c>
      <c r="F825" s="1094">
        <v>0</v>
      </c>
      <c r="G825" s="1091">
        <v>3640</v>
      </c>
      <c r="H825" s="1094">
        <f t="shared" si="265"/>
        <v>670997.6</v>
      </c>
      <c r="I825" s="1102">
        <v>44991</v>
      </c>
      <c r="J825" s="1102">
        <v>45900</v>
      </c>
      <c r="K825" s="1096"/>
      <c r="L825" s="1097">
        <v>160</v>
      </c>
      <c r="M825" s="1102">
        <v>44973</v>
      </c>
      <c r="N825" s="1091"/>
      <c r="O825" s="1091"/>
      <c r="P825" s="1091">
        <v>448</v>
      </c>
      <c r="Q825" s="1099"/>
      <c r="R825" s="1099"/>
      <c r="S825" s="1099"/>
      <c r="T825" s="1099"/>
      <c r="U825" s="1099"/>
      <c r="V825" s="1099"/>
      <c r="W825" s="1099"/>
      <c r="X825" s="1099"/>
      <c r="Y825" s="1099"/>
      <c r="Z825" s="1100"/>
      <c r="AA825" s="1099"/>
      <c r="AB825" s="1094"/>
      <c r="AC825" s="1507">
        <f t="shared" si="266"/>
        <v>3192</v>
      </c>
      <c r="AD825" s="1508">
        <f t="shared" si="267"/>
        <v>588413.28</v>
      </c>
      <c r="AE825" s="14">
        <f t="shared" si="268"/>
        <v>29.433333333333334</v>
      </c>
      <c r="AF825" s="14">
        <f t="shared" si="269"/>
        <v>149.33333333333334</v>
      </c>
      <c r="AG825" s="14">
        <f t="shared" si="270"/>
        <v>21.375</v>
      </c>
      <c r="AH825" s="14">
        <f t="shared" si="271"/>
        <v>-8.0583333333333336</v>
      </c>
      <c r="AI825" s="14">
        <f t="shared" si="272"/>
        <v>-1203.3777777777777</v>
      </c>
      <c r="AJ825" s="1105"/>
    </row>
    <row r="826" spans="1:36" ht="18" customHeight="1">
      <c r="A826" s="1139">
        <f t="shared" si="263"/>
        <v>39</v>
      </c>
      <c r="B826" s="1107" t="s">
        <v>10205</v>
      </c>
      <c r="C826" s="1097" t="s">
        <v>309</v>
      </c>
      <c r="D826" s="1094">
        <v>4131.3692000000001</v>
      </c>
      <c r="E826" s="1091">
        <v>0</v>
      </c>
      <c r="F826" s="1094">
        <v>0</v>
      </c>
      <c r="G826" s="1091">
        <v>30</v>
      </c>
      <c r="H826" s="1094">
        <f t="shared" si="265"/>
        <v>123941.076</v>
      </c>
      <c r="I826" s="1102">
        <v>44988</v>
      </c>
      <c r="J826" s="1102">
        <v>45291</v>
      </c>
      <c r="K826" s="1096"/>
      <c r="L826" s="1097" t="s">
        <v>1319</v>
      </c>
      <c r="M826" s="1102" t="s">
        <v>1352</v>
      </c>
      <c r="N826" s="1091"/>
      <c r="O826" s="1091"/>
      <c r="P826" s="1091">
        <v>27</v>
      </c>
      <c r="Q826" s="1099"/>
      <c r="R826" s="1099"/>
      <c r="S826" s="1099"/>
      <c r="T826" s="1099"/>
      <c r="U826" s="1099"/>
      <c r="V826" s="1099"/>
      <c r="W826" s="1099"/>
      <c r="X826" s="1099"/>
      <c r="Y826" s="1099"/>
      <c r="Z826" s="1100"/>
      <c r="AA826" s="1099"/>
      <c r="AB826" s="1094"/>
      <c r="AC826" s="1507">
        <f t="shared" si="266"/>
        <v>3</v>
      </c>
      <c r="AD826" s="1508">
        <f t="shared" si="267"/>
        <v>12394.107599999999</v>
      </c>
      <c r="AE826" s="14">
        <f t="shared" si="268"/>
        <v>9.1333333333333329</v>
      </c>
      <c r="AF826" s="14">
        <f t="shared" si="269"/>
        <v>9</v>
      </c>
      <c r="AG826" s="14">
        <f t="shared" si="270"/>
        <v>0.33333333333333331</v>
      </c>
      <c r="AH826" s="14">
        <f t="shared" si="271"/>
        <v>-8.7999999999999989</v>
      </c>
      <c r="AI826" s="14">
        <f t="shared" si="272"/>
        <v>-79.199999999999989</v>
      </c>
      <c r="AJ826" s="1105"/>
    </row>
    <row r="827" spans="1:36" ht="18" customHeight="1">
      <c r="A827" s="1139">
        <f t="shared" ref="A827:A842" si="273">A826+1</f>
        <v>40</v>
      </c>
      <c r="B827" s="1107" t="s">
        <v>10206</v>
      </c>
      <c r="C827" s="1097" t="s">
        <v>309</v>
      </c>
      <c r="D827" s="1094">
        <v>368.71</v>
      </c>
      <c r="E827" s="1091">
        <v>0</v>
      </c>
      <c r="F827" s="1094">
        <v>0</v>
      </c>
      <c r="G827" s="1091">
        <v>3052</v>
      </c>
      <c r="H827" s="1094">
        <f t="shared" si="265"/>
        <v>1125302.92</v>
      </c>
      <c r="I827" s="1102">
        <v>44991</v>
      </c>
      <c r="J827" s="1102">
        <v>45716</v>
      </c>
      <c r="K827" s="1096"/>
      <c r="L827" s="1097">
        <v>160</v>
      </c>
      <c r="M827" s="1102">
        <v>44973</v>
      </c>
      <c r="N827" s="1091"/>
      <c r="O827" s="1091"/>
      <c r="P827" s="1091">
        <v>0</v>
      </c>
      <c r="Q827" s="1099"/>
      <c r="R827" s="1099"/>
      <c r="S827" s="1099"/>
      <c r="T827" s="1099"/>
      <c r="U827" s="1099"/>
      <c r="V827" s="1099"/>
      <c r="W827" s="1099"/>
      <c r="X827" s="1099"/>
      <c r="Y827" s="1099"/>
      <c r="Z827" s="1100"/>
      <c r="AA827" s="1099"/>
      <c r="AB827" s="1094"/>
      <c r="AC827" s="1507">
        <f t="shared" si="266"/>
        <v>3052</v>
      </c>
      <c r="AD827" s="1508">
        <f t="shared" si="267"/>
        <v>1125302.92</v>
      </c>
      <c r="AE827" s="14">
        <f t="shared" si="268"/>
        <v>23.3</v>
      </c>
      <c r="AF827" s="14">
        <f t="shared" si="269"/>
        <v>0</v>
      </c>
      <c r="AG827" s="14" t="e">
        <f t="shared" si="270"/>
        <v>#DIV/0!</v>
      </c>
      <c r="AH827" s="14" t="e">
        <f t="shared" si="271"/>
        <v>#DIV/0!</v>
      </c>
      <c r="AI827" s="14">
        <f t="shared" si="272"/>
        <v>3052</v>
      </c>
      <c r="AJ827" s="1105"/>
    </row>
    <row r="828" spans="1:36" ht="18" customHeight="1">
      <c r="A828" s="1139">
        <f t="shared" si="273"/>
        <v>41</v>
      </c>
      <c r="B828" s="1107" t="s">
        <v>10207</v>
      </c>
      <c r="C828" s="1097" t="s">
        <v>309</v>
      </c>
      <c r="D828" s="1094">
        <v>737.41</v>
      </c>
      <c r="E828" s="1091">
        <v>0</v>
      </c>
      <c r="F828" s="1094">
        <v>0</v>
      </c>
      <c r="G828" s="1091">
        <v>3388</v>
      </c>
      <c r="H828" s="1094">
        <f t="shared" si="265"/>
        <v>2498345.08</v>
      </c>
      <c r="I828" s="1102">
        <v>44991</v>
      </c>
      <c r="J828" s="1102">
        <v>45805</v>
      </c>
      <c r="K828" s="1096"/>
      <c r="L828" s="1097">
        <v>160</v>
      </c>
      <c r="M828" s="1102">
        <v>44973</v>
      </c>
      <c r="N828" s="1091"/>
      <c r="O828" s="1091"/>
      <c r="P828" s="1091">
        <v>196</v>
      </c>
      <c r="Q828" s="1099"/>
      <c r="R828" s="1099"/>
      <c r="S828" s="1099"/>
      <c r="T828" s="1099"/>
      <c r="U828" s="1099"/>
      <c r="V828" s="1099"/>
      <c r="W828" s="1099"/>
      <c r="X828" s="1099"/>
      <c r="Y828" s="1099"/>
      <c r="Z828" s="1100"/>
      <c r="AA828" s="1099"/>
      <c r="AB828" s="1094"/>
      <c r="AC828" s="1507">
        <f t="shared" si="266"/>
        <v>3192</v>
      </c>
      <c r="AD828" s="1508">
        <f t="shared" si="267"/>
        <v>2353812.7199999997</v>
      </c>
      <c r="AE828" s="14">
        <f t="shared" si="268"/>
        <v>26.266666666666666</v>
      </c>
      <c r="AF828" s="14">
        <f t="shared" si="269"/>
        <v>65.333333333333329</v>
      </c>
      <c r="AG828" s="14">
        <f t="shared" si="270"/>
        <v>48.857142857142861</v>
      </c>
      <c r="AH828" s="14">
        <f t="shared" si="271"/>
        <v>22.590476190476195</v>
      </c>
      <c r="AI828" s="14">
        <f t="shared" si="272"/>
        <v>1475.9111111111113</v>
      </c>
      <c r="AJ828" s="1105"/>
    </row>
    <row r="829" spans="1:36" ht="39" customHeight="1">
      <c r="A829" s="1139">
        <f t="shared" si="273"/>
        <v>42</v>
      </c>
      <c r="B829" s="1107" t="s">
        <v>6270</v>
      </c>
      <c r="C829" s="1097" t="s">
        <v>177</v>
      </c>
      <c r="D829" s="1094">
        <v>2.36</v>
      </c>
      <c r="E829" s="1091">
        <v>900</v>
      </c>
      <c r="F829" s="1094">
        <v>0</v>
      </c>
      <c r="G829" s="1091"/>
      <c r="H829" s="1094">
        <f t="shared" si="265"/>
        <v>0</v>
      </c>
      <c r="I829" s="1102">
        <v>44844</v>
      </c>
      <c r="J829" s="1102">
        <v>45383</v>
      </c>
      <c r="K829" s="1141"/>
      <c r="L829" s="1132">
        <v>805</v>
      </c>
      <c r="M829" s="1132" t="s">
        <v>6271</v>
      </c>
      <c r="N829" s="1091">
        <v>720</v>
      </c>
      <c r="O829" s="1091">
        <v>90</v>
      </c>
      <c r="P829" s="1091">
        <v>30</v>
      </c>
      <c r="Q829" s="1099"/>
      <c r="R829" s="1099"/>
      <c r="S829" s="1099"/>
      <c r="T829" s="1099"/>
      <c r="U829" s="1099"/>
      <c r="V829" s="1099"/>
      <c r="W829" s="1099"/>
      <c r="X829" s="1099"/>
      <c r="Y829" s="1099"/>
      <c r="Z829" s="1100"/>
      <c r="AA829" s="1099"/>
      <c r="AB829" s="1094"/>
      <c r="AC829" s="1507">
        <f t="shared" si="266"/>
        <v>60</v>
      </c>
      <c r="AD829" s="1508">
        <f t="shared" si="267"/>
        <v>141.6</v>
      </c>
      <c r="AE829" s="14">
        <f t="shared" si="268"/>
        <v>12.2</v>
      </c>
      <c r="AF829" s="14">
        <f t="shared" si="269"/>
        <v>280</v>
      </c>
      <c r="AG829" s="14">
        <f t="shared" si="270"/>
        <v>0.21428571428571427</v>
      </c>
      <c r="AH829" s="14">
        <f t="shared" si="271"/>
        <v>-11.985714285714286</v>
      </c>
      <c r="AI829" s="14">
        <f t="shared" si="272"/>
        <v>-3356</v>
      </c>
      <c r="AJ829" s="1105"/>
    </row>
    <row r="830" spans="1:36" ht="33" customHeight="1">
      <c r="A830" s="1139">
        <f t="shared" si="273"/>
        <v>43</v>
      </c>
      <c r="B830" s="1107" t="s">
        <v>8029</v>
      </c>
      <c r="C830" s="1097" t="s">
        <v>177</v>
      </c>
      <c r="D830" s="1094">
        <v>2.21</v>
      </c>
      <c r="E830" s="1091">
        <v>8550</v>
      </c>
      <c r="F830" s="1094">
        <v>0</v>
      </c>
      <c r="G830" s="1091"/>
      <c r="H830" s="1094">
        <f t="shared" si="265"/>
        <v>0</v>
      </c>
      <c r="I830" s="1102">
        <v>44917</v>
      </c>
      <c r="J830" s="1102">
        <v>45870</v>
      </c>
      <c r="K830" s="1096"/>
      <c r="L830" s="1097">
        <v>1021</v>
      </c>
      <c r="M830" s="1102">
        <v>44890</v>
      </c>
      <c r="N830" s="1091">
        <v>660</v>
      </c>
      <c r="O830" s="1091">
        <v>1620</v>
      </c>
      <c r="P830" s="1091">
        <v>1350</v>
      </c>
      <c r="Q830" s="1099"/>
      <c r="R830" s="1099"/>
      <c r="S830" s="1099"/>
      <c r="T830" s="1099"/>
      <c r="U830" s="1099"/>
      <c r="V830" s="1099"/>
      <c r="W830" s="1099"/>
      <c r="X830" s="1099"/>
      <c r="Y830" s="1099"/>
      <c r="Z830" s="1114" t="s">
        <v>8750</v>
      </c>
      <c r="AA830" s="1099">
        <v>1500</v>
      </c>
      <c r="AB830" s="1094">
        <f t="shared" ref="AB830:AB836" si="274">AA830*D830</f>
        <v>3315</v>
      </c>
      <c r="AC830" s="1507">
        <f t="shared" si="266"/>
        <v>3420</v>
      </c>
      <c r="AD830" s="1508">
        <f t="shared" si="267"/>
        <v>7558.2</v>
      </c>
      <c r="AE830" s="14">
        <f t="shared" si="268"/>
        <v>28.433333333333334</v>
      </c>
      <c r="AF830" s="14">
        <f t="shared" si="269"/>
        <v>1210</v>
      </c>
      <c r="AG830" s="14">
        <f t="shared" si="270"/>
        <v>2.8264462809917354</v>
      </c>
      <c r="AH830" s="14">
        <f t="shared" si="271"/>
        <v>-25.606887052341598</v>
      </c>
      <c r="AI830" s="14">
        <f t="shared" si="272"/>
        <v>-30984.333333333336</v>
      </c>
      <c r="AJ830" s="1105"/>
    </row>
    <row r="831" spans="1:36" ht="40.5" customHeight="1">
      <c r="A831" s="1139">
        <f t="shared" si="273"/>
        <v>44</v>
      </c>
      <c r="B831" s="1107" t="s">
        <v>8029</v>
      </c>
      <c r="C831" s="1097" t="s">
        <v>177</v>
      </c>
      <c r="D831" s="1094">
        <v>2.21</v>
      </c>
      <c r="E831" s="1091">
        <v>0</v>
      </c>
      <c r="F831" s="1094">
        <v>0</v>
      </c>
      <c r="G831" s="1091">
        <v>9180</v>
      </c>
      <c r="H831" s="1094">
        <f t="shared" si="265"/>
        <v>20287.8</v>
      </c>
      <c r="I831" s="1102">
        <v>44944</v>
      </c>
      <c r="J831" s="1102">
        <v>45931</v>
      </c>
      <c r="K831" s="1096"/>
      <c r="L831" s="1097">
        <v>1153</v>
      </c>
      <c r="M831" s="1102">
        <v>44917</v>
      </c>
      <c r="N831" s="1091">
        <v>0</v>
      </c>
      <c r="O831" s="1091">
        <v>0</v>
      </c>
      <c r="P831" s="1091">
        <v>0</v>
      </c>
      <c r="Q831" s="1099"/>
      <c r="R831" s="1099"/>
      <c r="S831" s="1099"/>
      <c r="T831" s="1099"/>
      <c r="U831" s="1099"/>
      <c r="V831" s="1099"/>
      <c r="W831" s="1099"/>
      <c r="X831" s="1099"/>
      <c r="Y831" s="1099"/>
      <c r="Z831" s="1100"/>
      <c r="AA831" s="1099"/>
      <c r="AB831" s="1094"/>
      <c r="AC831" s="1507">
        <f t="shared" si="266"/>
        <v>9180</v>
      </c>
      <c r="AD831" s="1508">
        <f t="shared" si="267"/>
        <v>20287.8</v>
      </c>
      <c r="AE831" s="14">
        <f t="shared" si="268"/>
        <v>30.466666666666665</v>
      </c>
      <c r="AF831" s="14">
        <f t="shared" si="269"/>
        <v>0</v>
      </c>
      <c r="AG831" s="14" t="e">
        <f t="shared" si="270"/>
        <v>#DIV/0!</v>
      </c>
      <c r="AH831" s="14" t="e">
        <f t="shared" si="271"/>
        <v>#DIV/0!</v>
      </c>
      <c r="AI831" s="14">
        <f t="shared" si="272"/>
        <v>9180</v>
      </c>
      <c r="AJ831" s="1105"/>
    </row>
    <row r="832" spans="1:36" ht="36.75" customHeight="1">
      <c r="A832" s="1139">
        <f t="shared" si="273"/>
        <v>45</v>
      </c>
      <c r="B832" s="1107" t="s">
        <v>6792</v>
      </c>
      <c r="C832" s="1097" t="s">
        <v>233</v>
      </c>
      <c r="D832" s="1094">
        <v>842.26</v>
      </c>
      <c r="E832" s="1091">
        <v>0</v>
      </c>
      <c r="F832" s="1094">
        <v>0</v>
      </c>
      <c r="G832" s="1091">
        <v>60</v>
      </c>
      <c r="H832" s="1094">
        <f t="shared" si="265"/>
        <v>50535.6</v>
      </c>
      <c r="I832" s="1102" t="s">
        <v>8752</v>
      </c>
      <c r="J832" s="1102">
        <v>45747</v>
      </c>
      <c r="K832" s="1096"/>
      <c r="L832" s="1097" t="s">
        <v>1319</v>
      </c>
      <c r="M832" s="1102" t="s">
        <v>1320</v>
      </c>
      <c r="N832" s="1091">
        <v>0</v>
      </c>
      <c r="O832" s="1091">
        <v>0</v>
      </c>
      <c r="P832" s="1091">
        <v>6</v>
      </c>
      <c r="Q832" s="1099"/>
      <c r="R832" s="1099"/>
      <c r="S832" s="1099"/>
      <c r="T832" s="1099"/>
      <c r="U832" s="1099"/>
      <c r="V832" s="1099"/>
      <c r="W832" s="1099"/>
      <c r="X832" s="1099"/>
      <c r="Y832" s="1099"/>
      <c r="Z832" s="1100"/>
      <c r="AA832" s="1099"/>
      <c r="AB832" s="1094"/>
      <c r="AC832" s="1507">
        <f t="shared" si="266"/>
        <v>54</v>
      </c>
      <c r="AD832" s="1508">
        <f t="shared" si="267"/>
        <v>45482.04</v>
      </c>
      <c r="AE832" s="14">
        <f t="shared" si="268"/>
        <v>24.333333333333332</v>
      </c>
      <c r="AF832" s="14">
        <f t="shared" si="269"/>
        <v>2</v>
      </c>
      <c r="AG832" s="14">
        <f t="shared" si="270"/>
        <v>27</v>
      </c>
      <c r="AH832" s="14">
        <f t="shared" si="271"/>
        <v>2.6666666666666679</v>
      </c>
      <c r="AI832" s="14">
        <f t="shared" si="272"/>
        <v>5.3333333333333357</v>
      </c>
      <c r="AJ832" s="1105"/>
    </row>
    <row r="833" spans="1:36" ht="28.5" customHeight="1">
      <c r="A833" s="1139">
        <f t="shared" si="273"/>
        <v>46</v>
      </c>
      <c r="B833" s="1107" t="s">
        <v>8753</v>
      </c>
      <c r="C833" s="1097" t="s">
        <v>4382</v>
      </c>
      <c r="D833" s="1094" t="s">
        <v>8754</v>
      </c>
      <c r="E833" s="1091">
        <v>0</v>
      </c>
      <c r="F833" s="1094">
        <v>0</v>
      </c>
      <c r="G833" s="1091">
        <v>30</v>
      </c>
      <c r="H833" s="1094">
        <f t="shared" si="265"/>
        <v>41473.800000000003</v>
      </c>
      <c r="I833" s="1102">
        <v>44935</v>
      </c>
      <c r="J833" s="1102">
        <v>45900</v>
      </c>
      <c r="K833" s="1096"/>
      <c r="L833" s="1097" t="s">
        <v>1319</v>
      </c>
      <c r="M833" s="1102" t="s">
        <v>1320</v>
      </c>
      <c r="N833" s="1091">
        <v>2</v>
      </c>
      <c r="O833" s="1091">
        <v>13</v>
      </c>
      <c r="P833" s="1091">
        <v>6</v>
      </c>
      <c r="Q833" s="1099"/>
      <c r="R833" s="1099"/>
      <c r="S833" s="1099"/>
      <c r="T833" s="1099"/>
      <c r="U833" s="1099"/>
      <c r="V833" s="1099"/>
      <c r="W833" s="1099"/>
      <c r="X833" s="1099"/>
      <c r="Y833" s="1099"/>
      <c r="Z833" s="1100"/>
      <c r="AA833" s="1099"/>
      <c r="AB833" s="1094"/>
      <c r="AC833" s="1507">
        <f t="shared" si="266"/>
        <v>9</v>
      </c>
      <c r="AD833" s="1508">
        <f t="shared" si="267"/>
        <v>12442.14</v>
      </c>
      <c r="AE833" s="14">
        <f t="shared" si="268"/>
        <v>29.433333333333334</v>
      </c>
      <c r="AF833" s="14">
        <f t="shared" si="269"/>
        <v>7</v>
      </c>
      <c r="AG833" s="14">
        <f t="shared" si="270"/>
        <v>1.2857142857142858</v>
      </c>
      <c r="AH833" s="14">
        <f t="shared" si="271"/>
        <v>-28.147619047619049</v>
      </c>
      <c r="AI833" s="14">
        <f t="shared" si="272"/>
        <v>-197.03333333333333</v>
      </c>
      <c r="AJ833" s="1105"/>
    </row>
    <row r="834" spans="1:36" ht="32.25" customHeight="1">
      <c r="A834" s="1139">
        <f t="shared" si="273"/>
        <v>47</v>
      </c>
      <c r="B834" s="1107" t="s">
        <v>8753</v>
      </c>
      <c r="C834" s="1097" t="s">
        <v>233</v>
      </c>
      <c r="D834" s="1094" t="s">
        <v>10208</v>
      </c>
      <c r="E834" s="1091">
        <v>0</v>
      </c>
      <c r="F834" s="1094">
        <v>0</v>
      </c>
      <c r="G834" s="1091">
        <v>61</v>
      </c>
      <c r="H834" s="1094">
        <f t="shared" si="265"/>
        <v>150944.5</v>
      </c>
      <c r="I834" s="1102">
        <v>45012</v>
      </c>
      <c r="J834" s="1102">
        <v>45900</v>
      </c>
      <c r="K834" s="1096"/>
      <c r="L834" s="1097">
        <v>270</v>
      </c>
      <c r="M834" s="1102">
        <v>45000</v>
      </c>
      <c r="N834" s="1091"/>
      <c r="O834" s="1091"/>
      <c r="P834" s="1091">
        <v>0</v>
      </c>
      <c r="Q834" s="1099"/>
      <c r="R834" s="1099"/>
      <c r="S834" s="1099"/>
      <c r="T834" s="1099"/>
      <c r="U834" s="1099"/>
      <c r="V834" s="1099"/>
      <c r="W834" s="1099"/>
      <c r="X834" s="1099"/>
      <c r="Y834" s="1099"/>
      <c r="Z834" s="1100"/>
      <c r="AA834" s="1099"/>
      <c r="AB834" s="1094"/>
      <c r="AC834" s="1507">
        <f t="shared" si="266"/>
        <v>61</v>
      </c>
      <c r="AD834" s="1508">
        <f t="shared" si="267"/>
        <v>150944.5</v>
      </c>
      <c r="AE834" s="14">
        <f t="shared" si="268"/>
        <v>29.433333333333334</v>
      </c>
      <c r="AF834" s="14">
        <f t="shared" si="269"/>
        <v>0</v>
      </c>
      <c r="AG834" s="14" t="e">
        <f t="shared" si="270"/>
        <v>#DIV/0!</v>
      </c>
      <c r="AH834" s="14" t="e">
        <f t="shared" si="271"/>
        <v>#DIV/0!</v>
      </c>
      <c r="AI834" s="14">
        <f t="shared" si="272"/>
        <v>61</v>
      </c>
      <c r="AJ834" s="1105"/>
    </row>
    <row r="835" spans="1:36" ht="31.5" customHeight="1">
      <c r="A835" s="1139">
        <f t="shared" si="273"/>
        <v>48</v>
      </c>
      <c r="B835" s="1107" t="s">
        <v>1329</v>
      </c>
      <c r="C835" s="1097" t="s">
        <v>234</v>
      </c>
      <c r="D835" s="1094">
        <v>49.53</v>
      </c>
      <c r="E835" s="1091">
        <v>0</v>
      </c>
      <c r="F835" s="1094">
        <v>0</v>
      </c>
      <c r="G835" s="1091">
        <v>2745</v>
      </c>
      <c r="H835" s="1094">
        <f t="shared" si="265"/>
        <v>135959.85</v>
      </c>
      <c r="I835" s="1102">
        <v>44950</v>
      </c>
      <c r="J835" s="1102">
        <v>46446</v>
      </c>
      <c r="K835" s="1096"/>
      <c r="L835" s="1097">
        <v>1189</v>
      </c>
      <c r="M835" s="1102">
        <v>44923</v>
      </c>
      <c r="N835" s="1091">
        <v>0</v>
      </c>
      <c r="O835" s="1091">
        <v>397</v>
      </c>
      <c r="P835" s="1091">
        <v>377</v>
      </c>
      <c r="Q835" s="1099"/>
      <c r="R835" s="1099"/>
      <c r="S835" s="1099"/>
      <c r="T835" s="1099"/>
      <c r="U835" s="1099"/>
      <c r="V835" s="1099"/>
      <c r="W835" s="1099"/>
      <c r="X835" s="1099"/>
      <c r="Y835" s="1099"/>
      <c r="Z835" s="1100"/>
      <c r="AA835" s="1099"/>
      <c r="AB835" s="1094"/>
      <c r="AC835" s="1507">
        <f t="shared" si="266"/>
        <v>1971</v>
      </c>
      <c r="AD835" s="1508">
        <f t="shared" si="267"/>
        <v>97623.63</v>
      </c>
      <c r="AE835" s="14">
        <f t="shared" si="268"/>
        <v>47.633333333333333</v>
      </c>
      <c r="AF835" s="14">
        <f t="shared" si="269"/>
        <v>258</v>
      </c>
      <c r="AG835" s="14">
        <f t="shared" si="270"/>
        <v>7.6395348837209305</v>
      </c>
      <c r="AH835" s="14">
        <f t="shared" si="271"/>
        <v>-39.993798449612399</v>
      </c>
      <c r="AI835" s="14">
        <f t="shared" si="272"/>
        <v>-10318.4</v>
      </c>
      <c r="AJ835" s="1105"/>
    </row>
    <row r="836" spans="1:36" ht="30.75" customHeight="1">
      <c r="A836" s="1139">
        <f t="shared" si="273"/>
        <v>49</v>
      </c>
      <c r="B836" s="1107" t="s">
        <v>8755</v>
      </c>
      <c r="C836" s="1097" t="s">
        <v>8756</v>
      </c>
      <c r="D836" s="1094">
        <v>44.95</v>
      </c>
      <c r="E836" s="1091">
        <v>0</v>
      </c>
      <c r="F836" s="1094">
        <v>0</v>
      </c>
      <c r="G836" s="1091">
        <v>4916</v>
      </c>
      <c r="H836" s="1094">
        <f t="shared" si="265"/>
        <v>220974.2</v>
      </c>
      <c r="I836" s="1102">
        <v>44944</v>
      </c>
      <c r="J836" s="1102">
        <v>45504</v>
      </c>
      <c r="K836" s="1096"/>
      <c r="L836" s="1097">
        <v>1153</v>
      </c>
      <c r="M836" s="1102">
        <v>44917</v>
      </c>
      <c r="N836" s="1091">
        <v>0</v>
      </c>
      <c r="O836" s="1091">
        <v>0</v>
      </c>
      <c r="P836" s="1091">
        <v>685</v>
      </c>
      <c r="Q836" s="1099"/>
      <c r="R836" s="1099"/>
      <c r="S836" s="1099"/>
      <c r="T836" s="1099"/>
      <c r="U836" s="1099"/>
      <c r="V836" s="1099"/>
      <c r="W836" s="1099"/>
      <c r="X836" s="1099"/>
      <c r="Y836" s="1099"/>
      <c r="Z836" s="1108" t="s">
        <v>10193</v>
      </c>
      <c r="AA836" s="1099">
        <v>400</v>
      </c>
      <c r="AB836" s="1094">
        <f t="shared" si="274"/>
        <v>17980</v>
      </c>
      <c r="AC836" s="1507">
        <f t="shared" si="266"/>
        <v>3831</v>
      </c>
      <c r="AD836" s="1508">
        <f t="shared" si="267"/>
        <v>172203.45</v>
      </c>
      <c r="AE836" s="14">
        <f t="shared" si="268"/>
        <v>16.233333333333334</v>
      </c>
      <c r="AF836" s="14">
        <f t="shared" si="269"/>
        <v>228.33333333333334</v>
      </c>
      <c r="AG836" s="14">
        <f t="shared" si="270"/>
        <v>16.77810218978102</v>
      </c>
      <c r="AH836" s="14">
        <f t="shared" si="271"/>
        <v>0.54476885644768558</v>
      </c>
      <c r="AI836" s="14">
        <f t="shared" si="272"/>
        <v>124.38888888888869</v>
      </c>
      <c r="AJ836" s="1105"/>
    </row>
    <row r="837" spans="1:36" ht="27" customHeight="1">
      <c r="A837" s="1139">
        <f t="shared" si="273"/>
        <v>50</v>
      </c>
      <c r="B837" s="1107" t="s">
        <v>8755</v>
      </c>
      <c r="C837" s="1097" t="s">
        <v>233</v>
      </c>
      <c r="D837" s="1094">
        <v>44.95</v>
      </c>
      <c r="E837" s="1091">
        <v>0</v>
      </c>
      <c r="F837" s="1094">
        <v>0</v>
      </c>
      <c r="G837" s="1091">
        <v>3415</v>
      </c>
      <c r="H837" s="1094">
        <f t="shared" si="265"/>
        <v>153504.25</v>
      </c>
      <c r="I837" s="1102">
        <v>44977</v>
      </c>
      <c r="J837" s="1102">
        <v>45565</v>
      </c>
      <c r="K837" s="1096"/>
      <c r="L837" s="1097">
        <v>102</v>
      </c>
      <c r="M837" s="1102">
        <v>44958</v>
      </c>
      <c r="N837" s="1091"/>
      <c r="O837" s="1091">
        <v>0</v>
      </c>
      <c r="P837" s="1091">
        <v>0</v>
      </c>
      <c r="Q837" s="1099"/>
      <c r="R837" s="1099"/>
      <c r="S837" s="1099"/>
      <c r="T837" s="1099"/>
      <c r="U837" s="1099"/>
      <c r="V837" s="1099"/>
      <c r="W837" s="1099"/>
      <c r="X837" s="1099"/>
      <c r="Y837" s="1099"/>
      <c r="Z837" s="1100"/>
      <c r="AA837" s="1099"/>
      <c r="AB837" s="1094"/>
      <c r="AC837" s="1507">
        <f t="shared" si="266"/>
        <v>3415</v>
      </c>
      <c r="AD837" s="1508">
        <f t="shared" si="267"/>
        <v>153504.25</v>
      </c>
      <c r="AE837" s="14">
        <f t="shared" si="268"/>
        <v>18.266666666666666</v>
      </c>
      <c r="AF837" s="14">
        <f t="shared" si="269"/>
        <v>0</v>
      </c>
      <c r="AG837" s="14" t="e">
        <f t="shared" si="270"/>
        <v>#DIV/0!</v>
      </c>
      <c r="AH837" s="14" t="e">
        <f t="shared" si="271"/>
        <v>#DIV/0!</v>
      </c>
      <c r="AI837" s="14">
        <f t="shared" si="272"/>
        <v>3415</v>
      </c>
      <c r="AJ837" s="1105"/>
    </row>
    <row r="838" spans="1:36" ht="38.25" customHeight="1">
      <c r="A838" s="1139">
        <f t="shared" si="273"/>
        <v>51</v>
      </c>
      <c r="B838" s="1107" t="s">
        <v>1330</v>
      </c>
      <c r="C838" s="1097" t="s">
        <v>232</v>
      </c>
      <c r="D838" s="1094">
        <v>1954.39</v>
      </c>
      <c r="E838" s="1091">
        <v>752</v>
      </c>
      <c r="F838" s="1094">
        <f>E838*D838</f>
        <v>1469701.28</v>
      </c>
      <c r="G838" s="1091"/>
      <c r="H838" s="1094">
        <f t="shared" si="265"/>
        <v>0</v>
      </c>
      <c r="I838" s="1102">
        <v>44594</v>
      </c>
      <c r="J838" s="1102">
        <v>45169</v>
      </c>
      <c r="K838" s="1096"/>
      <c r="L838" s="1097">
        <v>54</v>
      </c>
      <c r="M838" s="1121">
        <v>44588</v>
      </c>
      <c r="N838" s="1091">
        <v>146</v>
      </c>
      <c r="O838" s="1091">
        <v>114</v>
      </c>
      <c r="P838" s="1091">
        <v>124</v>
      </c>
      <c r="Q838" s="1099"/>
      <c r="R838" s="1099"/>
      <c r="S838" s="1099"/>
      <c r="T838" s="1099"/>
      <c r="U838" s="1099"/>
      <c r="V838" s="1099"/>
      <c r="W838" s="1099"/>
      <c r="X838" s="1099"/>
      <c r="Y838" s="1099"/>
      <c r="Z838" s="1100"/>
      <c r="AA838" s="1099"/>
      <c r="AB838" s="1094"/>
      <c r="AC838" s="1507">
        <f t="shared" si="266"/>
        <v>368</v>
      </c>
      <c r="AD838" s="1508">
        <f t="shared" si="267"/>
        <v>719215.52</v>
      </c>
      <c r="AE838" s="14">
        <f t="shared" si="268"/>
        <v>5.0666666666666664</v>
      </c>
      <c r="AF838" s="14">
        <f t="shared" si="269"/>
        <v>128</v>
      </c>
      <c r="AG838" s="14">
        <f t="shared" si="270"/>
        <v>2.875</v>
      </c>
      <c r="AH838" s="14">
        <f t="shared" si="271"/>
        <v>-2.1916666666666664</v>
      </c>
      <c r="AI838" s="14">
        <f t="shared" si="272"/>
        <v>-280.5333333333333</v>
      </c>
      <c r="AJ838" s="1105"/>
    </row>
    <row r="839" spans="1:36" ht="27" customHeight="1">
      <c r="A839" s="1139">
        <f t="shared" si="273"/>
        <v>52</v>
      </c>
      <c r="B839" s="1107" t="s">
        <v>3423</v>
      </c>
      <c r="C839" s="1097" t="s">
        <v>233</v>
      </c>
      <c r="D839" s="1094">
        <v>355.66</v>
      </c>
      <c r="E839" s="1091">
        <v>300</v>
      </c>
      <c r="F839" s="1094">
        <v>0</v>
      </c>
      <c r="G839" s="1091"/>
      <c r="H839" s="1094">
        <f t="shared" si="265"/>
        <v>0</v>
      </c>
      <c r="I839" s="1102">
        <v>44908</v>
      </c>
      <c r="J839" s="1102">
        <v>45474</v>
      </c>
      <c r="K839" s="1097"/>
      <c r="L839" s="1097" t="s">
        <v>1319</v>
      </c>
      <c r="M839" s="1102" t="s">
        <v>1320</v>
      </c>
      <c r="N839" s="1091">
        <v>0</v>
      </c>
      <c r="O839" s="1091">
        <v>92</v>
      </c>
      <c r="P839" s="1091">
        <v>146</v>
      </c>
      <c r="Q839" s="1099"/>
      <c r="R839" s="1099"/>
      <c r="S839" s="1099"/>
      <c r="T839" s="1099"/>
      <c r="U839" s="1099"/>
      <c r="V839" s="1099"/>
      <c r="W839" s="1099"/>
      <c r="X839" s="1099"/>
      <c r="Y839" s="1099"/>
      <c r="Z839" s="1100"/>
      <c r="AA839" s="1099"/>
      <c r="AB839" s="1094"/>
      <c r="AC839" s="1507">
        <f t="shared" si="266"/>
        <v>62</v>
      </c>
      <c r="AD839" s="1508">
        <f t="shared" si="267"/>
        <v>22050.920000000002</v>
      </c>
      <c r="AE839" s="14">
        <f t="shared" si="268"/>
        <v>15.233333333333333</v>
      </c>
      <c r="AF839" s="14">
        <f t="shared" si="269"/>
        <v>79.333333333333329</v>
      </c>
      <c r="AG839" s="14">
        <f t="shared" si="270"/>
        <v>0.78151260504201681</v>
      </c>
      <c r="AH839" s="14">
        <f t="shared" si="271"/>
        <v>-14.451820728291315</v>
      </c>
      <c r="AI839" s="14">
        <f t="shared" si="272"/>
        <v>-1146.5111111111109</v>
      </c>
      <c r="AJ839" s="1105"/>
    </row>
    <row r="840" spans="1:36" ht="30.75" customHeight="1">
      <c r="A840" s="1139">
        <f t="shared" si="273"/>
        <v>53</v>
      </c>
      <c r="B840" s="1107" t="s">
        <v>8757</v>
      </c>
      <c r="C840" s="1097" t="s">
        <v>233</v>
      </c>
      <c r="D840" s="1094">
        <v>410.54</v>
      </c>
      <c r="E840" s="1091">
        <v>0</v>
      </c>
      <c r="F840" s="1094">
        <v>0</v>
      </c>
      <c r="G840" s="1091">
        <v>1100</v>
      </c>
      <c r="H840" s="1094">
        <f t="shared" si="265"/>
        <v>451594</v>
      </c>
      <c r="I840" s="1102">
        <v>44950</v>
      </c>
      <c r="J840" s="1102">
        <v>46507</v>
      </c>
      <c r="K840" s="1096"/>
      <c r="L840" s="1097">
        <v>1189</v>
      </c>
      <c r="M840" s="1102">
        <v>44923</v>
      </c>
      <c r="N840" s="1091">
        <v>0</v>
      </c>
      <c r="O840" s="1091">
        <v>0</v>
      </c>
      <c r="P840" s="1091">
        <v>0</v>
      </c>
      <c r="Q840" s="1099"/>
      <c r="R840" s="1099"/>
      <c r="S840" s="1099"/>
      <c r="T840" s="1099"/>
      <c r="U840" s="1099"/>
      <c r="V840" s="1099"/>
      <c r="W840" s="1099"/>
      <c r="X840" s="1099"/>
      <c r="Y840" s="1099"/>
      <c r="Z840" s="1100"/>
      <c r="AA840" s="1099"/>
      <c r="AB840" s="1094"/>
      <c r="AC840" s="1507">
        <f t="shared" si="266"/>
        <v>1100</v>
      </c>
      <c r="AD840" s="1508">
        <f t="shared" si="267"/>
        <v>451594</v>
      </c>
      <c r="AE840" s="14">
        <f t="shared" si="268"/>
        <v>49.666666666666664</v>
      </c>
      <c r="AF840" s="14">
        <f t="shared" si="269"/>
        <v>0</v>
      </c>
      <c r="AG840" s="14" t="e">
        <f t="shared" si="270"/>
        <v>#DIV/0!</v>
      </c>
      <c r="AH840" s="14" t="e">
        <f t="shared" si="271"/>
        <v>#DIV/0!</v>
      </c>
      <c r="AI840" s="14">
        <f t="shared" si="272"/>
        <v>1100</v>
      </c>
      <c r="AJ840" s="1105"/>
    </row>
    <row r="841" spans="1:36" ht="37.5" customHeight="1">
      <c r="A841" s="1139">
        <f t="shared" si="273"/>
        <v>54</v>
      </c>
      <c r="B841" s="1107" t="s">
        <v>5846</v>
      </c>
      <c r="C841" s="1097" t="s">
        <v>233</v>
      </c>
      <c r="D841" s="1094">
        <v>114.96</v>
      </c>
      <c r="E841" s="1091">
        <v>14</v>
      </c>
      <c r="F841" s="1094">
        <v>0</v>
      </c>
      <c r="G841" s="1091"/>
      <c r="H841" s="1094">
        <f t="shared" si="265"/>
        <v>0</v>
      </c>
      <c r="I841" s="1102">
        <v>44816</v>
      </c>
      <c r="J841" s="1102">
        <v>45626</v>
      </c>
      <c r="K841" s="1096"/>
      <c r="L841" s="1097">
        <v>703</v>
      </c>
      <c r="M841" s="1102">
        <v>44795</v>
      </c>
      <c r="N841" s="1091">
        <v>13</v>
      </c>
      <c r="O841" s="1091">
        <v>0</v>
      </c>
      <c r="P841" s="1091">
        <v>0</v>
      </c>
      <c r="Q841" s="1099"/>
      <c r="R841" s="1099"/>
      <c r="S841" s="1099"/>
      <c r="T841" s="1099"/>
      <c r="U841" s="1099"/>
      <c r="V841" s="1099"/>
      <c r="W841" s="1099"/>
      <c r="X841" s="1099"/>
      <c r="Y841" s="1099"/>
      <c r="Z841" s="1100"/>
      <c r="AA841" s="1099"/>
      <c r="AB841" s="1094"/>
      <c r="AC841" s="1507">
        <f t="shared" si="266"/>
        <v>1</v>
      </c>
      <c r="AD841" s="1508">
        <f t="shared" si="267"/>
        <v>114.96</v>
      </c>
      <c r="AE841" s="14">
        <f t="shared" si="268"/>
        <v>20.3</v>
      </c>
      <c r="AF841" s="14">
        <f t="shared" si="269"/>
        <v>4.333333333333333</v>
      </c>
      <c r="AG841" s="14">
        <f t="shared" si="270"/>
        <v>0.23076923076923078</v>
      </c>
      <c r="AH841" s="14">
        <f t="shared" si="271"/>
        <v>-20.069230769230771</v>
      </c>
      <c r="AI841" s="14">
        <f t="shared" si="272"/>
        <v>-86.966666666666669</v>
      </c>
      <c r="AJ841" s="1105"/>
    </row>
    <row r="842" spans="1:36" ht="42" customHeight="1">
      <c r="A842" s="1139">
        <f t="shared" si="273"/>
        <v>55</v>
      </c>
      <c r="B842" s="1107" t="s">
        <v>10209</v>
      </c>
      <c r="C842" s="1097" t="s">
        <v>233</v>
      </c>
      <c r="D842" s="1094">
        <v>189.97</v>
      </c>
      <c r="E842" s="1091">
        <v>0</v>
      </c>
      <c r="F842" s="1094">
        <v>0</v>
      </c>
      <c r="G842" s="1091">
        <v>767</v>
      </c>
      <c r="H842" s="1094">
        <f t="shared" si="265"/>
        <v>145706.99</v>
      </c>
      <c r="I842" s="1102">
        <v>45012</v>
      </c>
      <c r="J842" s="1102">
        <v>45900</v>
      </c>
      <c r="K842" s="1096"/>
      <c r="L842" s="1097">
        <v>248</v>
      </c>
      <c r="M842" s="1102">
        <v>44994</v>
      </c>
      <c r="N842" s="1091"/>
      <c r="O842" s="1091"/>
      <c r="P842" s="1091">
        <v>0</v>
      </c>
      <c r="Q842" s="1099"/>
      <c r="R842" s="1099"/>
      <c r="S842" s="1099"/>
      <c r="T842" s="1099"/>
      <c r="U842" s="1099"/>
      <c r="V842" s="1099"/>
      <c r="W842" s="1099"/>
      <c r="X842" s="1099"/>
      <c r="Y842" s="1099"/>
      <c r="Z842" s="1100"/>
      <c r="AA842" s="1099"/>
      <c r="AB842" s="1094"/>
      <c r="AC842" s="1507">
        <f t="shared" si="266"/>
        <v>767</v>
      </c>
      <c r="AD842" s="1508">
        <f t="shared" si="267"/>
        <v>145706.99</v>
      </c>
      <c r="AE842" s="14">
        <f t="shared" si="268"/>
        <v>29.433333333333334</v>
      </c>
      <c r="AF842" s="14">
        <f t="shared" si="269"/>
        <v>0</v>
      </c>
      <c r="AG842" s="14" t="e">
        <f t="shared" si="270"/>
        <v>#DIV/0!</v>
      </c>
      <c r="AH842" s="14" t="e">
        <f t="shared" si="271"/>
        <v>#DIV/0!</v>
      </c>
      <c r="AI842" s="14">
        <f t="shared" si="272"/>
        <v>767</v>
      </c>
      <c r="AJ842" s="1105"/>
    </row>
    <row r="843" spans="1:36" ht="43.5" customHeight="1">
      <c r="A843" s="4886" t="s">
        <v>1332</v>
      </c>
      <c r="B843" s="4887"/>
      <c r="C843" s="4887"/>
      <c r="D843" s="4887"/>
      <c r="E843" s="4887"/>
      <c r="F843" s="4887"/>
      <c r="G843" s="4887"/>
      <c r="H843" s="4887"/>
      <c r="I843" s="4887"/>
      <c r="J843" s="4887"/>
      <c r="K843" s="4887"/>
      <c r="L843" s="4887"/>
      <c r="M843" s="4887"/>
      <c r="N843" s="4887"/>
      <c r="O843" s="4887"/>
      <c r="P843" s="4887"/>
      <c r="Q843" s="4887"/>
      <c r="R843" s="4887"/>
      <c r="S843" s="4887"/>
      <c r="T843" s="4887"/>
      <c r="U843" s="4887"/>
      <c r="V843" s="4887"/>
      <c r="W843" s="4887"/>
      <c r="X843" s="4887"/>
      <c r="Y843" s="4887"/>
      <c r="Z843" s="4887"/>
      <c r="AA843" s="4888"/>
      <c r="AB843" s="1094"/>
      <c r="AC843" s="1099"/>
      <c r="AD843" s="1630"/>
      <c r="AE843" s="1099"/>
      <c r="AF843" s="1099"/>
      <c r="AG843" s="1099"/>
      <c r="AH843" s="1099"/>
      <c r="AI843" s="1099"/>
      <c r="AJ843" s="1105"/>
    </row>
    <row r="844" spans="1:36" ht="30" customHeight="1">
      <c r="A844" s="1139">
        <v>1</v>
      </c>
      <c r="B844" s="1122" t="s">
        <v>9536</v>
      </c>
      <c r="C844" s="1123" t="s">
        <v>591</v>
      </c>
      <c r="D844" s="1094">
        <v>93</v>
      </c>
      <c r="E844" s="1091">
        <v>0</v>
      </c>
      <c r="F844" s="1094">
        <v>0</v>
      </c>
      <c r="G844" s="1091">
        <v>15</v>
      </c>
      <c r="H844" s="1094">
        <f t="shared" ref="H844:H896" si="275">G844*D844</f>
        <v>1395</v>
      </c>
      <c r="I844" s="1124">
        <v>44970</v>
      </c>
      <c r="J844" s="1117">
        <v>46532</v>
      </c>
      <c r="K844" s="1096"/>
      <c r="L844" s="1125">
        <v>88</v>
      </c>
      <c r="M844" s="1126">
        <v>44956</v>
      </c>
      <c r="N844" s="1091"/>
      <c r="O844" s="1091">
        <v>0</v>
      </c>
      <c r="P844" s="1091">
        <v>0</v>
      </c>
      <c r="Q844" s="1099"/>
      <c r="R844" s="1099"/>
      <c r="S844" s="1099"/>
      <c r="T844" s="1099"/>
      <c r="U844" s="1099"/>
      <c r="V844" s="1099"/>
      <c r="W844" s="1099"/>
      <c r="X844" s="1099"/>
      <c r="Y844" s="1099"/>
      <c r="Z844" s="1100"/>
      <c r="AA844" s="1099"/>
      <c r="AB844" s="1094"/>
      <c r="AC844" s="1507">
        <f t="shared" ref="AC844:AC896" si="276">E844+G844-N844-O844-AA844-P844-Q844-R844-S844-T844-U844-V844-W844-X844-Y844</f>
        <v>15</v>
      </c>
      <c r="AD844" s="1508">
        <f t="shared" ref="AD844:AD896" si="277">D844*AC844</f>
        <v>1395</v>
      </c>
      <c r="AE844" s="14">
        <f t="shared" ref="AE844:AE896" si="278">(J844-"01.04.2023")/30</f>
        <v>50.5</v>
      </c>
      <c r="AF844" s="14">
        <f t="shared" ref="AF844:AF896" si="279">(N844+O844+P844+Q844+R844+S844+T844+U844+V844+W844+X844+Y844)/3</f>
        <v>0</v>
      </c>
      <c r="AG844" s="14" t="e">
        <f t="shared" ref="AG844:AG896" si="280">AC844/AF844</f>
        <v>#DIV/0!</v>
      </c>
      <c r="AH844" s="14" t="e">
        <f t="shared" ref="AH844:AH896" si="281">AG844-AE844</f>
        <v>#DIV/0!</v>
      </c>
      <c r="AI844" s="14">
        <f t="shared" ref="AI844:AI896" si="282">AC844-(AE844*AF844)</f>
        <v>15</v>
      </c>
      <c r="AJ844" s="1096"/>
    </row>
    <row r="845" spans="1:36" ht="30" customHeight="1">
      <c r="A845" s="1139">
        <f>A844+1</f>
        <v>2</v>
      </c>
      <c r="B845" s="1115" t="s">
        <v>1333</v>
      </c>
      <c r="C845" s="1125" t="s">
        <v>224</v>
      </c>
      <c r="D845" s="1094">
        <v>3637.78</v>
      </c>
      <c r="E845" s="1091">
        <v>1</v>
      </c>
      <c r="F845" s="1094">
        <f>E845*D845</f>
        <v>3637.78</v>
      </c>
      <c r="G845" s="1091"/>
      <c r="H845" s="1094">
        <f t="shared" si="275"/>
        <v>0</v>
      </c>
      <c r="I845" s="1124">
        <v>44335</v>
      </c>
      <c r="J845" s="1117">
        <v>59978</v>
      </c>
      <c r="K845" s="1096"/>
      <c r="L845" s="1125">
        <v>529</v>
      </c>
      <c r="M845" s="1124">
        <v>44329</v>
      </c>
      <c r="N845" s="1091">
        <v>0</v>
      </c>
      <c r="O845" s="1091">
        <v>0</v>
      </c>
      <c r="P845" s="1091">
        <v>0</v>
      </c>
      <c r="Q845" s="1099"/>
      <c r="R845" s="1099"/>
      <c r="S845" s="1099"/>
      <c r="T845" s="1099"/>
      <c r="U845" s="1099"/>
      <c r="V845" s="1099"/>
      <c r="W845" s="1099"/>
      <c r="X845" s="1099"/>
      <c r="Y845" s="1099"/>
      <c r="Z845" s="1100"/>
      <c r="AA845" s="1099"/>
      <c r="AB845" s="1094"/>
      <c r="AC845" s="1507">
        <f t="shared" si="276"/>
        <v>1</v>
      </c>
      <c r="AD845" s="1508">
        <f t="shared" si="277"/>
        <v>3637.78</v>
      </c>
      <c r="AE845" s="14">
        <f t="shared" si="278"/>
        <v>498.7</v>
      </c>
      <c r="AF845" s="14">
        <f t="shared" si="279"/>
        <v>0</v>
      </c>
      <c r="AG845" s="14" t="e">
        <f t="shared" si="280"/>
        <v>#DIV/0!</v>
      </c>
      <c r="AH845" s="14" t="e">
        <f t="shared" si="281"/>
        <v>#DIV/0!</v>
      </c>
      <c r="AI845" s="14">
        <f t="shared" si="282"/>
        <v>1</v>
      </c>
      <c r="AJ845" s="1096"/>
    </row>
    <row r="846" spans="1:36" ht="30" customHeight="1">
      <c r="A846" s="1139">
        <f t="shared" ref="A846:A909" si="283">A845+1</f>
        <v>3</v>
      </c>
      <c r="B846" s="1115" t="s">
        <v>1334</v>
      </c>
      <c r="C846" s="1125" t="s">
        <v>224</v>
      </c>
      <c r="D846" s="1094">
        <v>3637.78</v>
      </c>
      <c r="E846" s="1091">
        <v>4</v>
      </c>
      <c r="F846" s="1094">
        <f>E846*D846</f>
        <v>14551.12</v>
      </c>
      <c r="G846" s="1091"/>
      <c r="H846" s="1094">
        <f t="shared" si="275"/>
        <v>0</v>
      </c>
      <c r="I846" s="1124">
        <v>44302</v>
      </c>
      <c r="J846" s="1117">
        <v>59978</v>
      </c>
      <c r="K846" s="1096"/>
      <c r="L846" s="1125">
        <v>367</v>
      </c>
      <c r="M846" s="1124">
        <v>44292</v>
      </c>
      <c r="N846" s="1091">
        <v>0</v>
      </c>
      <c r="O846" s="1091">
        <v>0</v>
      </c>
      <c r="P846" s="1091">
        <v>0</v>
      </c>
      <c r="Q846" s="1099"/>
      <c r="R846" s="1099"/>
      <c r="S846" s="1099"/>
      <c r="T846" s="1099"/>
      <c r="U846" s="1099"/>
      <c r="V846" s="1099"/>
      <c r="W846" s="1099"/>
      <c r="X846" s="1099"/>
      <c r="Y846" s="1099"/>
      <c r="Z846" s="1100"/>
      <c r="AA846" s="1099"/>
      <c r="AB846" s="1094"/>
      <c r="AC846" s="1507">
        <f t="shared" si="276"/>
        <v>4</v>
      </c>
      <c r="AD846" s="1508">
        <f t="shared" si="277"/>
        <v>14551.12</v>
      </c>
      <c r="AE846" s="14">
        <f t="shared" si="278"/>
        <v>498.7</v>
      </c>
      <c r="AF846" s="14">
        <f t="shared" si="279"/>
        <v>0</v>
      </c>
      <c r="AG846" s="14" t="e">
        <f t="shared" si="280"/>
        <v>#DIV/0!</v>
      </c>
      <c r="AH846" s="14" t="e">
        <f t="shared" si="281"/>
        <v>#DIV/0!</v>
      </c>
      <c r="AI846" s="14">
        <f t="shared" si="282"/>
        <v>4</v>
      </c>
      <c r="AJ846" s="1096"/>
    </row>
    <row r="847" spans="1:36" ht="30" customHeight="1">
      <c r="A847" s="1139">
        <f t="shared" si="283"/>
        <v>4</v>
      </c>
      <c r="B847" s="1122" t="s">
        <v>9537</v>
      </c>
      <c r="C847" s="1123" t="s">
        <v>591</v>
      </c>
      <c r="D847" s="1094">
        <v>791.71</v>
      </c>
      <c r="E847" s="1091">
        <v>0</v>
      </c>
      <c r="F847" s="1094">
        <v>0</v>
      </c>
      <c r="G847" s="1091">
        <v>2</v>
      </c>
      <c r="H847" s="1094">
        <f t="shared" si="275"/>
        <v>1583.42</v>
      </c>
      <c r="I847" s="1124">
        <v>44963</v>
      </c>
      <c r="J847" s="1117">
        <v>46631</v>
      </c>
      <c r="K847" s="1096"/>
      <c r="L847" s="1125">
        <v>73</v>
      </c>
      <c r="M847" s="1126">
        <v>44951</v>
      </c>
      <c r="N847" s="1091"/>
      <c r="O847" s="1091">
        <v>0</v>
      </c>
      <c r="P847" s="1091">
        <v>0</v>
      </c>
      <c r="Q847" s="1099"/>
      <c r="R847" s="1099"/>
      <c r="S847" s="1099"/>
      <c r="T847" s="1099"/>
      <c r="U847" s="1099"/>
      <c r="V847" s="1099"/>
      <c r="W847" s="1099"/>
      <c r="X847" s="1099"/>
      <c r="Y847" s="1099"/>
      <c r="Z847" s="1100"/>
      <c r="AA847" s="1099"/>
      <c r="AB847" s="1094"/>
      <c r="AC847" s="1507">
        <f t="shared" si="276"/>
        <v>2</v>
      </c>
      <c r="AD847" s="1508">
        <f t="shared" si="277"/>
        <v>1583.42</v>
      </c>
      <c r="AE847" s="14">
        <f t="shared" si="278"/>
        <v>53.8</v>
      </c>
      <c r="AF847" s="14">
        <f t="shared" si="279"/>
        <v>0</v>
      </c>
      <c r="AG847" s="14" t="e">
        <f t="shared" si="280"/>
        <v>#DIV/0!</v>
      </c>
      <c r="AH847" s="14" t="e">
        <f t="shared" si="281"/>
        <v>#DIV/0!</v>
      </c>
      <c r="AI847" s="14">
        <f t="shared" si="282"/>
        <v>2</v>
      </c>
      <c r="AJ847" s="1096"/>
    </row>
    <row r="848" spans="1:36" ht="30" customHeight="1">
      <c r="A848" s="1139">
        <f t="shared" si="283"/>
        <v>5</v>
      </c>
      <c r="B848" s="1122" t="s">
        <v>9537</v>
      </c>
      <c r="C848" s="1123" t="s">
        <v>591</v>
      </c>
      <c r="D848" s="1094">
        <v>791.71</v>
      </c>
      <c r="E848" s="1091">
        <v>0</v>
      </c>
      <c r="F848" s="1094">
        <v>0</v>
      </c>
      <c r="G848" s="1091">
        <v>1</v>
      </c>
      <c r="H848" s="1094">
        <f t="shared" si="275"/>
        <v>791.71</v>
      </c>
      <c r="I848" s="1124">
        <v>44977</v>
      </c>
      <c r="J848" s="1117">
        <v>46692</v>
      </c>
      <c r="K848" s="1096"/>
      <c r="L848" s="1125">
        <v>133</v>
      </c>
      <c r="M848" s="1126">
        <v>44964</v>
      </c>
      <c r="N848" s="1091"/>
      <c r="O848" s="1091">
        <v>0</v>
      </c>
      <c r="P848" s="1091">
        <v>0</v>
      </c>
      <c r="Q848" s="1099"/>
      <c r="R848" s="1099"/>
      <c r="S848" s="1099"/>
      <c r="T848" s="1099"/>
      <c r="U848" s="1099"/>
      <c r="V848" s="1099"/>
      <c r="W848" s="1099"/>
      <c r="X848" s="1099"/>
      <c r="Y848" s="1099"/>
      <c r="Z848" s="1100"/>
      <c r="AA848" s="1099"/>
      <c r="AB848" s="1094"/>
      <c r="AC848" s="1507">
        <f t="shared" si="276"/>
        <v>1</v>
      </c>
      <c r="AD848" s="1508">
        <f t="shared" si="277"/>
        <v>791.71</v>
      </c>
      <c r="AE848" s="14">
        <f t="shared" si="278"/>
        <v>55.833333333333336</v>
      </c>
      <c r="AF848" s="14">
        <f t="shared" si="279"/>
        <v>0</v>
      </c>
      <c r="AG848" s="14" t="e">
        <f t="shared" si="280"/>
        <v>#DIV/0!</v>
      </c>
      <c r="AH848" s="14" t="e">
        <f t="shared" si="281"/>
        <v>#DIV/0!</v>
      </c>
      <c r="AI848" s="14">
        <f t="shared" si="282"/>
        <v>1</v>
      </c>
      <c r="AJ848" s="1096"/>
    </row>
    <row r="849" spans="1:36" ht="30" customHeight="1">
      <c r="A849" s="1139">
        <f t="shared" si="283"/>
        <v>6</v>
      </c>
      <c r="B849" s="1122" t="s">
        <v>587</v>
      </c>
      <c r="C849" s="1123" t="s">
        <v>224</v>
      </c>
      <c r="D849" s="1094">
        <v>1117.5</v>
      </c>
      <c r="E849" s="1091">
        <v>2</v>
      </c>
      <c r="F849" s="1094">
        <f>E849*D849</f>
        <v>2235</v>
      </c>
      <c r="G849" s="1091"/>
      <c r="H849" s="1094">
        <f t="shared" si="275"/>
        <v>0</v>
      </c>
      <c r="I849" s="1126">
        <v>44469</v>
      </c>
      <c r="J849" s="1117">
        <v>45368</v>
      </c>
      <c r="K849" s="1096"/>
      <c r="L849" s="1114">
        <v>1267</v>
      </c>
      <c r="M849" s="1126">
        <v>44462</v>
      </c>
      <c r="N849" s="1091">
        <v>0</v>
      </c>
      <c r="O849" s="1091">
        <v>0</v>
      </c>
      <c r="P849" s="1091">
        <v>0</v>
      </c>
      <c r="Q849" s="1099"/>
      <c r="R849" s="1099"/>
      <c r="S849" s="1099"/>
      <c r="T849" s="1099"/>
      <c r="U849" s="1099"/>
      <c r="V849" s="1099"/>
      <c r="W849" s="1099"/>
      <c r="X849" s="1099"/>
      <c r="Y849" s="1099"/>
      <c r="Z849" s="1100"/>
      <c r="AA849" s="1099"/>
      <c r="AB849" s="1094"/>
      <c r="AC849" s="1507">
        <f t="shared" si="276"/>
        <v>2</v>
      </c>
      <c r="AD849" s="1508">
        <f t="shared" si="277"/>
        <v>2235</v>
      </c>
      <c r="AE849" s="14">
        <f t="shared" si="278"/>
        <v>11.7</v>
      </c>
      <c r="AF849" s="14">
        <f t="shared" si="279"/>
        <v>0</v>
      </c>
      <c r="AG849" s="14" t="e">
        <f t="shared" si="280"/>
        <v>#DIV/0!</v>
      </c>
      <c r="AH849" s="14" t="e">
        <f t="shared" si="281"/>
        <v>#DIV/0!</v>
      </c>
      <c r="AI849" s="14">
        <f t="shared" si="282"/>
        <v>2</v>
      </c>
      <c r="AJ849" s="1096"/>
    </row>
    <row r="850" spans="1:36" ht="30" customHeight="1">
      <c r="A850" s="1139">
        <f t="shared" si="283"/>
        <v>7</v>
      </c>
      <c r="B850" s="1122" t="s">
        <v>6785</v>
      </c>
      <c r="C850" s="1123" t="s">
        <v>233</v>
      </c>
      <c r="D850" s="1094">
        <v>350</v>
      </c>
      <c r="E850" s="1091">
        <v>182</v>
      </c>
      <c r="F850" s="1094">
        <v>0</v>
      </c>
      <c r="G850" s="1091"/>
      <c r="H850" s="1094">
        <f t="shared" si="275"/>
        <v>0</v>
      </c>
      <c r="I850" s="1124">
        <v>44875</v>
      </c>
      <c r="J850" s="1117">
        <v>45444</v>
      </c>
      <c r="K850" s="1096"/>
      <c r="L850" s="1125">
        <v>938</v>
      </c>
      <c r="M850" s="1126">
        <v>44868</v>
      </c>
      <c r="N850" s="1091">
        <v>0</v>
      </c>
      <c r="O850" s="1091">
        <v>0</v>
      </c>
      <c r="P850" s="1091">
        <v>0</v>
      </c>
      <c r="Q850" s="1099"/>
      <c r="R850" s="1099"/>
      <c r="S850" s="1099"/>
      <c r="T850" s="1099"/>
      <c r="U850" s="1099"/>
      <c r="V850" s="1099"/>
      <c r="W850" s="1099"/>
      <c r="X850" s="1099"/>
      <c r="Y850" s="1099"/>
      <c r="Z850" s="1100"/>
      <c r="AA850" s="1099"/>
      <c r="AB850" s="1094"/>
      <c r="AC850" s="1507">
        <f t="shared" si="276"/>
        <v>182</v>
      </c>
      <c r="AD850" s="1508">
        <f t="shared" si="277"/>
        <v>63700</v>
      </c>
      <c r="AE850" s="14">
        <f t="shared" si="278"/>
        <v>14.233333333333333</v>
      </c>
      <c r="AF850" s="14">
        <f t="shared" si="279"/>
        <v>0</v>
      </c>
      <c r="AG850" s="14" t="e">
        <f t="shared" si="280"/>
        <v>#DIV/0!</v>
      </c>
      <c r="AH850" s="14" t="e">
        <f t="shared" si="281"/>
        <v>#DIV/0!</v>
      </c>
      <c r="AI850" s="14">
        <f t="shared" si="282"/>
        <v>182</v>
      </c>
      <c r="AJ850" s="1096"/>
    </row>
    <row r="851" spans="1:36" ht="30" customHeight="1">
      <c r="A851" s="1139">
        <f t="shared" si="283"/>
        <v>8</v>
      </c>
      <c r="B851" s="1122" t="s">
        <v>6786</v>
      </c>
      <c r="C851" s="1123" t="s">
        <v>233</v>
      </c>
      <c r="D851" s="1094">
        <v>149.5</v>
      </c>
      <c r="E851" s="1091">
        <v>23</v>
      </c>
      <c r="F851" s="1094">
        <v>0</v>
      </c>
      <c r="G851" s="1091"/>
      <c r="H851" s="1094">
        <f t="shared" si="275"/>
        <v>0</v>
      </c>
      <c r="I851" s="1124">
        <v>44875</v>
      </c>
      <c r="J851" s="1117">
        <v>45808</v>
      </c>
      <c r="K851" s="1096"/>
      <c r="L851" s="1125">
        <v>938</v>
      </c>
      <c r="M851" s="1126">
        <v>44868</v>
      </c>
      <c r="N851" s="1091">
        <v>2</v>
      </c>
      <c r="O851" s="1091">
        <v>5</v>
      </c>
      <c r="P851" s="1091">
        <v>0</v>
      </c>
      <c r="Q851" s="1099"/>
      <c r="R851" s="1099"/>
      <c r="S851" s="1099"/>
      <c r="T851" s="1099"/>
      <c r="U851" s="1099"/>
      <c r="V851" s="1099"/>
      <c r="W851" s="1099"/>
      <c r="X851" s="1099"/>
      <c r="Y851" s="1099"/>
      <c r="Z851" s="1100"/>
      <c r="AA851" s="1099"/>
      <c r="AB851" s="1094"/>
      <c r="AC851" s="1507">
        <f t="shared" si="276"/>
        <v>16</v>
      </c>
      <c r="AD851" s="1508">
        <f t="shared" si="277"/>
        <v>2392</v>
      </c>
      <c r="AE851" s="14">
        <f t="shared" si="278"/>
        <v>26.366666666666667</v>
      </c>
      <c r="AF851" s="14">
        <f t="shared" si="279"/>
        <v>2.3333333333333335</v>
      </c>
      <c r="AG851" s="14">
        <f t="shared" si="280"/>
        <v>6.8571428571428568</v>
      </c>
      <c r="AH851" s="14">
        <f t="shared" si="281"/>
        <v>-19.509523809523809</v>
      </c>
      <c r="AI851" s="14">
        <f t="shared" si="282"/>
        <v>-45.522222222222226</v>
      </c>
      <c r="AJ851" s="1096"/>
    </row>
    <row r="852" spans="1:36" ht="30" customHeight="1">
      <c r="A852" s="1139">
        <f t="shared" si="283"/>
        <v>9</v>
      </c>
      <c r="B852" s="1115" t="s">
        <v>1335</v>
      </c>
      <c r="C852" s="1125" t="s">
        <v>233</v>
      </c>
      <c r="D852" s="1094">
        <v>3640</v>
      </c>
      <c r="E852" s="1091">
        <v>85</v>
      </c>
      <c r="F852" s="1094">
        <f>E852*D852</f>
        <v>309400</v>
      </c>
      <c r="G852" s="1091"/>
      <c r="H852" s="1094">
        <f t="shared" si="275"/>
        <v>0</v>
      </c>
      <c r="I852" s="1124">
        <v>44379</v>
      </c>
      <c r="J852" s="1124">
        <v>45200</v>
      </c>
      <c r="K852" s="1096"/>
      <c r="L852" s="1125">
        <v>52</v>
      </c>
      <c r="M852" s="1124">
        <v>44214</v>
      </c>
      <c r="N852" s="1091">
        <v>0</v>
      </c>
      <c r="O852" s="1091">
        <v>2</v>
      </c>
      <c r="P852" s="1091">
        <v>52</v>
      </c>
      <c r="Q852" s="1099"/>
      <c r="R852" s="1099"/>
      <c r="S852" s="1099"/>
      <c r="T852" s="1099"/>
      <c r="U852" s="1099"/>
      <c r="V852" s="1099"/>
      <c r="W852" s="1099"/>
      <c r="X852" s="1099"/>
      <c r="Y852" s="1099"/>
      <c r="Z852" s="1100"/>
      <c r="AA852" s="1099"/>
      <c r="AB852" s="1094"/>
      <c r="AC852" s="1507">
        <f t="shared" si="276"/>
        <v>31</v>
      </c>
      <c r="AD852" s="1508">
        <f t="shared" si="277"/>
        <v>112840</v>
      </c>
      <c r="AE852" s="14">
        <f t="shared" si="278"/>
        <v>6.1</v>
      </c>
      <c r="AF852" s="14">
        <f t="shared" si="279"/>
        <v>18</v>
      </c>
      <c r="AG852" s="14">
        <f t="shared" si="280"/>
        <v>1.7222222222222223</v>
      </c>
      <c r="AH852" s="14">
        <f t="shared" si="281"/>
        <v>-4.3777777777777773</v>
      </c>
      <c r="AI852" s="14">
        <f t="shared" si="282"/>
        <v>-78.8</v>
      </c>
      <c r="AJ852" s="1096"/>
    </row>
    <row r="853" spans="1:36" ht="30" customHeight="1">
      <c r="A853" s="1139">
        <f t="shared" si="283"/>
        <v>10</v>
      </c>
      <c r="B853" s="1122" t="s">
        <v>5847</v>
      </c>
      <c r="C853" s="1123" t="s">
        <v>233</v>
      </c>
      <c r="D853" s="1094">
        <v>6443.68</v>
      </c>
      <c r="E853" s="1091">
        <v>370</v>
      </c>
      <c r="F853" s="1094">
        <v>0</v>
      </c>
      <c r="G853" s="1091"/>
      <c r="H853" s="1094">
        <f t="shared" si="275"/>
        <v>0</v>
      </c>
      <c r="I853" s="1124">
        <v>44812</v>
      </c>
      <c r="J853" s="1117">
        <v>45688</v>
      </c>
      <c r="K853" s="1096"/>
      <c r="L853" s="1125">
        <v>708</v>
      </c>
      <c r="M853" s="1126">
        <v>44796</v>
      </c>
      <c r="N853" s="1091">
        <v>0</v>
      </c>
      <c r="O853" s="1091">
        <v>0</v>
      </c>
      <c r="P853" s="1091">
        <v>0</v>
      </c>
      <c r="Q853" s="1099"/>
      <c r="R853" s="1099"/>
      <c r="S853" s="1099"/>
      <c r="T853" s="1099"/>
      <c r="U853" s="1099"/>
      <c r="V853" s="1099"/>
      <c r="W853" s="1099"/>
      <c r="X853" s="1099"/>
      <c r="Y853" s="1099"/>
      <c r="Z853" s="1100"/>
      <c r="AA853" s="1099"/>
      <c r="AB853" s="1094"/>
      <c r="AC853" s="1507">
        <f t="shared" si="276"/>
        <v>370</v>
      </c>
      <c r="AD853" s="1508">
        <f t="shared" si="277"/>
        <v>2384161.6</v>
      </c>
      <c r="AE853" s="14">
        <f t="shared" si="278"/>
        <v>22.366666666666667</v>
      </c>
      <c r="AF853" s="14">
        <f t="shared" si="279"/>
        <v>0</v>
      </c>
      <c r="AG853" s="14" t="e">
        <f t="shared" si="280"/>
        <v>#DIV/0!</v>
      </c>
      <c r="AH853" s="14" t="e">
        <f t="shared" si="281"/>
        <v>#DIV/0!</v>
      </c>
      <c r="AI853" s="14">
        <f t="shared" si="282"/>
        <v>370</v>
      </c>
      <c r="AJ853" s="1096"/>
    </row>
    <row r="854" spans="1:36" ht="30" customHeight="1">
      <c r="A854" s="1139">
        <f t="shared" si="283"/>
        <v>11</v>
      </c>
      <c r="B854" s="1122" t="s">
        <v>3424</v>
      </c>
      <c r="C854" s="1123" t="s">
        <v>233</v>
      </c>
      <c r="D854" s="1094">
        <v>1250</v>
      </c>
      <c r="E854" s="1091">
        <v>29</v>
      </c>
      <c r="F854" s="1094">
        <v>0</v>
      </c>
      <c r="G854" s="1091"/>
      <c r="H854" s="1094">
        <f t="shared" si="275"/>
        <v>0</v>
      </c>
      <c r="I854" s="1124">
        <v>44690</v>
      </c>
      <c r="J854" s="1117">
        <v>45291</v>
      </c>
      <c r="K854" s="1096"/>
      <c r="L854" s="1125">
        <v>279</v>
      </c>
      <c r="M854" s="1126">
        <v>44680</v>
      </c>
      <c r="N854" s="1091">
        <v>2</v>
      </c>
      <c r="O854" s="1091">
        <v>2</v>
      </c>
      <c r="P854" s="1091">
        <v>6</v>
      </c>
      <c r="Q854" s="1099"/>
      <c r="R854" s="1099"/>
      <c r="S854" s="1099"/>
      <c r="T854" s="1099"/>
      <c r="U854" s="1099"/>
      <c r="V854" s="1099"/>
      <c r="W854" s="1099"/>
      <c r="X854" s="1099"/>
      <c r="Y854" s="1099"/>
      <c r="Z854" s="1100"/>
      <c r="AA854" s="1099"/>
      <c r="AB854" s="1094"/>
      <c r="AC854" s="1507">
        <f t="shared" si="276"/>
        <v>19</v>
      </c>
      <c r="AD854" s="1508">
        <f t="shared" si="277"/>
        <v>23750</v>
      </c>
      <c r="AE854" s="14">
        <f t="shared" si="278"/>
        <v>9.1333333333333329</v>
      </c>
      <c r="AF854" s="14">
        <f t="shared" si="279"/>
        <v>3.3333333333333335</v>
      </c>
      <c r="AG854" s="14">
        <f t="shared" si="280"/>
        <v>5.7</v>
      </c>
      <c r="AH854" s="14">
        <f t="shared" si="281"/>
        <v>-3.4333333333333327</v>
      </c>
      <c r="AI854" s="14">
        <f t="shared" si="282"/>
        <v>-11.444444444444443</v>
      </c>
      <c r="AJ854" s="1096"/>
    </row>
    <row r="855" spans="1:36" ht="30" customHeight="1">
      <c r="A855" s="1139">
        <f t="shared" si="283"/>
        <v>12</v>
      </c>
      <c r="B855" s="1122" t="s">
        <v>3424</v>
      </c>
      <c r="C855" s="1123" t="s">
        <v>233</v>
      </c>
      <c r="D855" s="1094">
        <v>1446.13</v>
      </c>
      <c r="E855" s="1091">
        <v>21</v>
      </c>
      <c r="F855" s="1094">
        <v>0</v>
      </c>
      <c r="G855" s="1091"/>
      <c r="H855" s="1094">
        <f t="shared" si="275"/>
        <v>0</v>
      </c>
      <c r="I855" s="1124">
        <v>44909</v>
      </c>
      <c r="J855" s="1117">
        <v>45473</v>
      </c>
      <c r="K855" s="1096"/>
      <c r="L855" s="1125">
        <v>1024</v>
      </c>
      <c r="M855" s="1126">
        <v>44890</v>
      </c>
      <c r="N855" s="1091">
        <v>0</v>
      </c>
      <c r="O855" s="1091">
        <v>0</v>
      </c>
      <c r="P855" s="1091">
        <v>0</v>
      </c>
      <c r="Q855" s="1099"/>
      <c r="R855" s="1099"/>
      <c r="S855" s="1099"/>
      <c r="T855" s="1099"/>
      <c r="U855" s="1099"/>
      <c r="V855" s="1099"/>
      <c r="W855" s="1099"/>
      <c r="X855" s="1099"/>
      <c r="Y855" s="1099"/>
      <c r="Z855" s="1100"/>
      <c r="AA855" s="1099"/>
      <c r="AB855" s="1094"/>
      <c r="AC855" s="1507">
        <f t="shared" si="276"/>
        <v>21</v>
      </c>
      <c r="AD855" s="1508">
        <f t="shared" si="277"/>
        <v>30368.730000000003</v>
      </c>
      <c r="AE855" s="14">
        <f t="shared" si="278"/>
        <v>15.2</v>
      </c>
      <c r="AF855" s="14">
        <f t="shared" si="279"/>
        <v>0</v>
      </c>
      <c r="AG855" s="14" t="e">
        <f t="shared" si="280"/>
        <v>#DIV/0!</v>
      </c>
      <c r="AH855" s="14" t="e">
        <f t="shared" si="281"/>
        <v>#DIV/0!</v>
      </c>
      <c r="AI855" s="14">
        <f t="shared" si="282"/>
        <v>21</v>
      </c>
      <c r="AJ855" s="1096"/>
    </row>
    <row r="856" spans="1:36" ht="30" customHeight="1">
      <c r="A856" s="1139">
        <f t="shared" si="283"/>
        <v>13</v>
      </c>
      <c r="B856" s="1122" t="s">
        <v>1336</v>
      </c>
      <c r="C856" s="1123" t="s">
        <v>233</v>
      </c>
      <c r="D856" s="1094">
        <v>43.01</v>
      </c>
      <c r="E856" s="1091">
        <v>89</v>
      </c>
      <c r="F856" s="1094">
        <v>0</v>
      </c>
      <c r="G856" s="1091"/>
      <c r="H856" s="1094">
        <f t="shared" si="275"/>
        <v>0</v>
      </c>
      <c r="I856" s="1124">
        <v>44613</v>
      </c>
      <c r="J856" s="1117">
        <v>45138</v>
      </c>
      <c r="K856" s="1096"/>
      <c r="L856" s="1125">
        <v>101</v>
      </c>
      <c r="M856" s="1126">
        <v>44603</v>
      </c>
      <c r="N856" s="1091">
        <v>0</v>
      </c>
      <c r="O856" s="1091">
        <v>0</v>
      </c>
      <c r="P856" s="1091">
        <v>41</v>
      </c>
      <c r="Q856" s="1099"/>
      <c r="R856" s="1099"/>
      <c r="S856" s="1099"/>
      <c r="T856" s="1099"/>
      <c r="U856" s="1099"/>
      <c r="V856" s="1099"/>
      <c r="W856" s="1099"/>
      <c r="X856" s="1099"/>
      <c r="Y856" s="1099"/>
      <c r="Z856" s="1100"/>
      <c r="AA856" s="1099"/>
      <c r="AB856" s="1094"/>
      <c r="AC856" s="1507">
        <f t="shared" si="276"/>
        <v>48</v>
      </c>
      <c r="AD856" s="1508">
        <f t="shared" si="277"/>
        <v>2064.48</v>
      </c>
      <c r="AE856" s="14">
        <f t="shared" si="278"/>
        <v>4.0333333333333332</v>
      </c>
      <c r="AF856" s="14">
        <f t="shared" si="279"/>
        <v>13.666666666666666</v>
      </c>
      <c r="AG856" s="14">
        <f t="shared" si="280"/>
        <v>3.5121951219512195</v>
      </c>
      <c r="AH856" s="14">
        <f t="shared" si="281"/>
        <v>-0.52113821138211369</v>
      </c>
      <c r="AI856" s="14">
        <f t="shared" si="282"/>
        <v>-7.12222222222222</v>
      </c>
      <c r="AJ856" s="1096"/>
    </row>
    <row r="857" spans="1:36" ht="30" customHeight="1">
      <c r="A857" s="1139">
        <f t="shared" si="283"/>
        <v>14</v>
      </c>
      <c r="B857" s="1122" t="s">
        <v>10210</v>
      </c>
      <c r="C857" s="1123" t="s">
        <v>233</v>
      </c>
      <c r="D857" s="1094">
        <v>1720.69</v>
      </c>
      <c r="E857" s="1091">
        <v>0</v>
      </c>
      <c r="F857" s="1094">
        <v>0</v>
      </c>
      <c r="G857" s="1091">
        <v>5</v>
      </c>
      <c r="H857" s="1094">
        <f t="shared" si="275"/>
        <v>8603.4500000000007</v>
      </c>
      <c r="I857" s="1124">
        <v>45006</v>
      </c>
      <c r="J857" s="1117">
        <v>45596</v>
      </c>
      <c r="K857" s="1096"/>
      <c r="L857" s="1125">
        <v>245</v>
      </c>
      <c r="M857" s="1126">
        <v>44994</v>
      </c>
      <c r="N857" s="1091"/>
      <c r="O857" s="1091"/>
      <c r="P857" s="1091">
        <v>1</v>
      </c>
      <c r="Q857" s="1099"/>
      <c r="R857" s="1099"/>
      <c r="S857" s="1099"/>
      <c r="T857" s="1099"/>
      <c r="U857" s="1099"/>
      <c r="V857" s="1099"/>
      <c r="W857" s="1099"/>
      <c r="X857" s="1099"/>
      <c r="Y857" s="1099"/>
      <c r="Z857" s="1100"/>
      <c r="AA857" s="1099"/>
      <c r="AB857" s="1094"/>
      <c r="AC857" s="1507">
        <f t="shared" si="276"/>
        <v>4</v>
      </c>
      <c r="AD857" s="1508">
        <f t="shared" si="277"/>
        <v>6882.76</v>
      </c>
      <c r="AE857" s="14">
        <f t="shared" si="278"/>
        <v>19.3</v>
      </c>
      <c r="AF857" s="14">
        <f t="shared" si="279"/>
        <v>0.33333333333333331</v>
      </c>
      <c r="AG857" s="14">
        <f t="shared" si="280"/>
        <v>12</v>
      </c>
      <c r="AH857" s="14">
        <f t="shared" si="281"/>
        <v>-7.3000000000000007</v>
      </c>
      <c r="AI857" s="14">
        <f t="shared" si="282"/>
        <v>-2.4333333333333336</v>
      </c>
      <c r="AJ857" s="1096"/>
    </row>
    <row r="858" spans="1:36" ht="30" customHeight="1">
      <c r="A858" s="1139">
        <f t="shared" si="283"/>
        <v>15</v>
      </c>
      <c r="B858" s="1122" t="s">
        <v>8030</v>
      </c>
      <c r="C858" s="1123" t="s">
        <v>233</v>
      </c>
      <c r="D858" s="1094">
        <v>122.09</v>
      </c>
      <c r="E858" s="1091">
        <v>203</v>
      </c>
      <c r="F858" s="1094">
        <v>0</v>
      </c>
      <c r="G858" s="1091"/>
      <c r="H858" s="1094">
        <f t="shared" si="275"/>
        <v>0</v>
      </c>
      <c r="I858" s="1124">
        <v>44909</v>
      </c>
      <c r="J858" s="1117">
        <v>45503</v>
      </c>
      <c r="K858" s="1096"/>
      <c r="L858" s="1125">
        <v>1024</v>
      </c>
      <c r="M858" s="1126">
        <v>44890</v>
      </c>
      <c r="N858" s="1091">
        <v>2</v>
      </c>
      <c r="O858" s="1091">
        <v>2</v>
      </c>
      <c r="P858" s="1091">
        <v>1</v>
      </c>
      <c r="Q858" s="1099"/>
      <c r="R858" s="1099"/>
      <c r="S858" s="1099"/>
      <c r="T858" s="1099"/>
      <c r="U858" s="1099"/>
      <c r="V858" s="1099"/>
      <c r="W858" s="1099"/>
      <c r="X858" s="1099"/>
      <c r="Y858" s="1099"/>
      <c r="Z858" s="1100"/>
      <c r="AA858" s="1099"/>
      <c r="AB858" s="1094"/>
      <c r="AC858" s="1507">
        <f t="shared" si="276"/>
        <v>198</v>
      </c>
      <c r="AD858" s="1508">
        <f t="shared" si="277"/>
        <v>24173.82</v>
      </c>
      <c r="AE858" s="14">
        <f t="shared" si="278"/>
        <v>16.2</v>
      </c>
      <c r="AF858" s="14">
        <f t="shared" si="279"/>
        <v>1.6666666666666667</v>
      </c>
      <c r="AG858" s="14">
        <f t="shared" si="280"/>
        <v>118.8</v>
      </c>
      <c r="AH858" s="14">
        <f t="shared" si="281"/>
        <v>102.6</v>
      </c>
      <c r="AI858" s="14">
        <f t="shared" si="282"/>
        <v>171</v>
      </c>
      <c r="AJ858" s="1096"/>
    </row>
    <row r="859" spans="1:36" ht="30" customHeight="1">
      <c r="A859" s="1139">
        <f t="shared" si="283"/>
        <v>16</v>
      </c>
      <c r="B859" s="1122" t="s">
        <v>10211</v>
      </c>
      <c r="C859" s="1123" t="s">
        <v>233</v>
      </c>
      <c r="D859" s="1094">
        <v>133</v>
      </c>
      <c r="E859" s="1091">
        <v>0</v>
      </c>
      <c r="F859" s="1094">
        <v>0</v>
      </c>
      <c r="G859" s="1091">
        <v>100</v>
      </c>
      <c r="H859" s="1094">
        <f t="shared" si="275"/>
        <v>13300</v>
      </c>
      <c r="I859" s="1124">
        <v>44991</v>
      </c>
      <c r="J859" s="1117">
        <v>45808</v>
      </c>
      <c r="K859" s="1096"/>
      <c r="L859" s="1125">
        <v>164</v>
      </c>
      <c r="M859" s="1126">
        <v>44974</v>
      </c>
      <c r="N859" s="1091"/>
      <c r="O859" s="1091"/>
      <c r="P859" s="1091">
        <v>0</v>
      </c>
      <c r="Q859" s="1099"/>
      <c r="R859" s="1099"/>
      <c r="S859" s="1099"/>
      <c r="T859" s="1099"/>
      <c r="U859" s="1099"/>
      <c r="V859" s="1099"/>
      <c r="W859" s="1099"/>
      <c r="X859" s="1099"/>
      <c r="Y859" s="1099"/>
      <c r="Z859" s="1100"/>
      <c r="AA859" s="1099"/>
      <c r="AB859" s="1094"/>
      <c r="AC859" s="1507">
        <f t="shared" si="276"/>
        <v>100</v>
      </c>
      <c r="AD859" s="1508">
        <f t="shared" si="277"/>
        <v>13300</v>
      </c>
      <c r="AE859" s="14">
        <f t="shared" si="278"/>
        <v>26.366666666666667</v>
      </c>
      <c r="AF859" s="14">
        <f t="shared" si="279"/>
        <v>0</v>
      </c>
      <c r="AG859" s="14" t="e">
        <f t="shared" si="280"/>
        <v>#DIV/0!</v>
      </c>
      <c r="AH859" s="14" t="e">
        <f t="shared" si="281"/>
        <v>#DIV/0!</v>
      </c>
      <c r="AI859" s="14">
        <f t="shared" si="282"/>
        <v>100</v>
      </c>
      <c r="AJ859" s="1096"/>
    </row>
    <row r="860" spans="1:36" ht="30" customHeight="1">
      <c r="A860" s="1139">
        <f t="shared" si="283"/>
        <v>17</v>
      </c>
      <c r="B860" s="1115" t="s">
        <v>588</v>
      </c>
      <c r="C860" s="1125" t="s">
        <v>224</v>
      </c>
      <c r="D860" s="1094">
        <v>1117.5</v>
      </c>
      <c r="E860" s="1091">
        <v>1</v>
      </c>
      <c r="F860" s="1094">
        <f>E860*D860</f>
        <v>1117.5</v>
      </c>
      <c r="G860" s="1091"/>
      <c r="H860" s="1094">
        <f t="shared" si="275"/>
        <v>0</v>
      </c>
      <c r="I860" s="1124">
        <v>44355</v>
      </c>
      <c r="J860" s="1124">
        <v>45368</v>
      </c>
      <c r="K860" s="1096"/>
      <c r="L860" s="1125">
        <v>643</v>
      </c>
      <c r="M860" s="1124">
        <v>44355</v>
      </c>
      <c r="N860" s="1091">
        <v>0</v>
      </c>
      <c r="O860" s="1091">
        <v>0</v>
      </c>
      <c r="P860" s="1091">
        <v>0</v>
      </c>
      <c r="Q860" s="1099"/>
      <c r="R860" s="1099"/>
      <c r="S860" s="1099"/>
      <c r="T860" s="1099"/>
      <c r="U860" s="1099"/>
      <c r="V860" s="1099"/>
      <c r="W860" s="1099"/>
      <c r="X860" s="1099"/>
      <c r="Y860" s="1099"/>
      <c r="Z860" s="1100"/>
      <c r="AA860" s="1099"/>
      <c r="AB860" s="1094"/>
      <c r="AC860" s="1507">
        <f t="shared" si="276"/>
        <v>1</v>
      </c>
      <c r="AD860" s="1508">
        <f t="shared" si="277"/>
        <v>1117.5</v>
      </c>
      <c r="AE860" s="14">
        <f t="shared" si="278"/>
        <v>11.7</v>
      </c>
      <c r="AF860" s="14">
        <f t="shared" si="279"/>
        <v>0</v>
      </c>
      <c r="AG860" s="14" t="e">
        <f t="shared" si="280"/>
        <v>#DIV/0!</v>
      </c>
      <c r="AH860" s="14" t="e">
        <f t="shared" si="281"/>
        <v>#DIV/0!</v>
      </c>
      <c r="AI860" s="14">
        <f t="shared" si="282"/>
        <v>1</v>
      </c>
      <c r="AJ860" s="1096"/>
    </row>
    <row r="861" spans="1:36" ht="30" customHeight="1">
      <c r="A861" s="1139">
        <f t="shared" si="283"/>
        <v>18</v>
      </c>
      <c r="B861" s="1115" t="s">
        <v>1337</v>
      </c>
      <c r="C861" s="1125" t="s">
        <v>233</v>
      </c>
      <c r="D861" s="1094">
        <v>500.41</v>
      </c>
      <c r="E861" s="1091">
        <v>183</v>
      </c>
      <c r="F861" s="1094">
        <f>E861*D861</f>
        <v>91575.03</v>
      </c>
      <c r="G861" s="1091"/>
      <c r="H861" s="1094">
        <f t="shared" si="275"/>
        <v>0</v>
      </c>
      <c r="I861" s="1124">
        <v>44379</v>
      </c>
      <c r="J861" s="1124">
        <v>45261</v>
      </c>
      <c r="K861" s="1096"/>
      <c r="L861" s="1125">
        <v>692</v>
      </c>
      <c r="M861" s="1124">
        <v>44361</v>
      </c>
      <c r="N861" s="1091">
        <v>28</v>
      </c>
      <c r="O861" s="1091">
        <v>22</v>
      </c>
      <c r="P861" s="1091">
        <v>22</v>
      </c>
      <c r="Q861" s="1099"/>
      <c r="R861" s="1099"/>
      <c r="S861" s="1099"/>
      <c r="T861" s="1099"/>
      <c r="U861" s="1099"/>
      <c r="V861" s="1099"/>
      <c r="W861" s="1099"/>
      <c r="X861" s="1099"/>
      <c r="Y861" s="1099"/>
      <c r="Z861" s="1100"/>
      <c r="AA861" s="1099"/>
      <c r="AB861" s="1094"/>
      <c r="AC861" s="1507">
        <f t="shared" si="276"/>
        <v>111</v>
      </c>
      <c r="AD861" s="1508">
        <f t="shared" si="277"/>
        <v>55545.51</v>
      </c>
      <c r="AE861" s="14">
        <f t="shared" si="278"/>
        <v>8.1333333333333329</v>
      </c>
      <c r="AF861" s="14">
        <f t="shared" si="279"/>
        <v>24</v>
      </c>
      <c r="AG861" s="14">
        <f t="shared" si="280"/>
        <v>4.625</v>
      </c>
      <c r="AH861" s="14">
        <f t="shared" si="281"/>
        <v>-3.5083333333333329</v>
      </c>
      <c r="AI861" s="14">
        <f t="shared" si="282"/>
        <v>-84.199999999999989</v>
      </c>
      <c r="AJ861" s="1096"/>
    </row>
    <row r="862" spans="1:36" ht="30" customHeight="1">
      <c r="A862" s="1139">
        <f t="shared" si="283"/>
        <v>19</v>
      </c>
      <c r="B862" s="1115" t="s">
        <v>1338</v>
      </c>
      <c r="C862" s="1125" t="s">
        <v>153</v>
      </c>
      <c r="D862" s="1094">
        <v>136.91</v>
      </c>
      <c r="E862" s="1091">
        <v>391</v>
      </c>
      <c r="F862" s="1094">
        <f>E862*D862</f>
        <v>53531.81</v>
      </c>
      <c r="G862" s="1091"/>
      <c r="H862" s="1094">
        <f t="shared" si="275"/>
        <v>0</v>
      </c>
      <c r="I862" s="1124">
        <v>44279</v>
      </c>
      <c r="J862" s="1124">
        <v>45199</v>
      </c>
      <c r="K862" s="1096"/>
      <c r="L862" s="1125">
        <v>271</v>
      </c>
      <c r="M862" s="1124">
        <v>44267</v>
      </c>
      <c r="N862" s="1091">
        <v>14</v>
      </c>
      <c r="O862" s="1091">
        <v>28</v>
      </c>
      <c r="P862" s="1091">
        <v>131</v>
      </c>
      <c r="Q862" s="1099"/>
      <c r="R862" s="1099"/>
      <c r="S862" s="1099"/>
      <c r="T862" s="1099"/>
      <c r="U862" s="1099"/>
      <c r="V862" s="1099"/>
      <c r="W862" s="1099"/>
      <c r="X862" s="1099"/>
      <c r="Y862" s="1099"/>
      <c r="Z862" s="1114"/>
      <c r="AA862" s="1099"/>
      <c r="AB862" s="1094"/>
      <c r="AC862" s="1507">
        <f t="shared" si="276"/>
        <v>218</v>
      </c>
      <c r="AD862" s="1508">
        <f t="shared" si="277"/>
        <v>29846.38</v>
      </c>
      <c r="AE862" s="14">
        <f t="shared" si="278"/>
        <v>6.0666666666666664</v>
      </c>
      <c r="AF862" s="14">
        <f t="shared" si="279"/>
        <v>57.666666666666664</v>
      </c>
      <c r="AG862" s="14">
        <f t="shared" si="280"/>
        <v>3.7803468208092488</v>
      </c>
      <c r="AH862" s="14">
        <f t="shared" si="281"/>
        <v>-2.2863198458574177</v>
      </c>
      <c r="AI862" s="14">
        <f t="shared" si="282"/>
        <v>-131.84444444444443</v>
      </c>
      <c r="AJ862" s="1096"/>
    </row>
    <row r="863" spans="1:36" ht="30" customHeight="1">
      <c r="A863" s="1139">
        <f t="shared" si="283"/>
        <v>20</v>
      </c>
      <c r="B863" s="1122" t="s">
        <v>6787</v>
      </c>
      <c r="C863" s="1123" t="s">
        <v>233</v>
      </c>
      <c r="D863" s="1094">
        <v>447</v>
      </c>
      <c r="E863" s="1091">
        <v>100</v>
      </c>
      <c r="F863" s="1094">
        <v>0</v>
      </c>
      <c r="G863" s="1091"/>
      <c r="H863" s="1094">
        <f t="shared" si="275"/>
        <v>0</v>
      </c>
      <c r="I863" s="1124">
        <v>44875</v>
      </c>
      <c r="J863" s="1117">
        <v>45839</v>
      </c>
      <c r="K863" s="1096"/>
      <c r="L863" s="1125">
        <v>938</v>
      </c>
      <c r="M863" s="1126">
        <v>44868</v>
      </c>
      <c r="N863" s="1091">
        <v>0</v>
      </c>
      <c r="O863" s="1091">
        <v>0</v>
      </c>
      <c r="P863" s="1091">
        <v>0</v>
      </c>
      <c r="Q863" s="1099"/>
      <c r="R863" s="1099"/>
      <c r="S863" s="1099"/>
      <c r="T863" s="1099"/>
      <c r="U863" s="1099"/>
      <c r="V863" s="1099"/>
      <c r="W863" s="1099"/>
      <c r="X863" s="1099"/>
      <c r="Y863" s="1099"/>
      <c r="Z863" s="1100"/>
      <c r="AA863" s="1099"/>
      <c r="AB863" s="1094"/>
      <c r="AC863" s="1507">
        <f t="shared" si="276"/>
        <v>100</v>
      </c>
      <c r="AD863" s="1508">
        <f t="shared" si="277"/>
        <v>44700</v>
      </c>
      <c r="AE863" s="14">
        <f t="shared" si="278"/>
        <v>27.4</v>
      </c>
      <c r="AF863" s="14">
        <f t="shared" si="279"/>
        <v>0</v>
      </c>
      <c r="AG863" s="14" t="e">
        <f t="shared" si="280"/>
        <v>#DIV/0!</v>
      </c>
      <c r="AH863" s="14" t="e">
        <f t="shared" si="281"/>
        <v>#DIV/0!</v>
      </c>
      <c r="AI863" s="14">
        <f t="shared" si="282"/>
        <v>100</v>
      </c>
      <c r="AJ863" s="1096"/>
    </row>
    <row r="864" spans="1:36" ht="30" customHeight="1">
      <c r="A864" s="1139">
        <f t="shared" si="283"/>
        <v>21</v>
      </c>
      <c r="B864" s="1115" t="s">
        <v>1339</v>
      </c>
      <c r="C864" s="1125" t="s">
        <v>143</v>
      </c>
      <c r="D864" s="1094">
        <v>230</v>
      </c>
      <c r="E864" s="1091">
        <v>12</v>
      </c>
      <c r="F864" s="1094">
        <f>E864*D864</f>
        <v>2760</v>
      </c>
      <c r="G864" s="1091"/>
      <c r="H864" s="1094">
        <f t="shared" si="275"/>
        <v>0</v>
      </c>
      <c r="I864" s="1124">
        <v>44293</v>
      </c>
      <c r="J864" s="1124">
        <v>45200</v>
      </c>
      <c r="K864" s="1096"/>
      <c r="L864" s="1125">
        <v>344</v>
      </c>
      <c r="M864" s="1124">
        <v>44287</v>
      </c>
      <c r="N864" s="1091">
        <v>0</v>
      </c>
      <c r="O864" s="1091">
        <v>0</v>
      </c>
      <c r="P864" s="1091">
        <v>0</v>
      </c>
      <c r="Q864" s="1099"/>
      <c r="R864" s="1099"/>
      <c r="S864" s="1099"/>
      <c r="T864" s="1099"/>
      <c r="U864" s="1099"/>
      <c r="V864" s="1099"/>
      <c r="W864" s="1099"/>
      <c r="X864" s="1099"/>
      <c r="Y864" s="1099"/>
      <c r="Z864" s="1100"/>
      <c r="AA864" s="1099"/>
      <c r="AB864" s="1094"/>
      <c r="AC864" s="1507">
        <f t="shared" si="276"/>
        <v>12</v>
      </c>
      <c r="AD864" s="1508">
        <f t="shared" si="277"/>
        <v>2760</v>
      </c>
      <c r="AE864" s="14">
        <f t="shared" si="278"/>
        <v>6.1</v>
      </c>
      <c r="AF864" s="14">
        <f t="shared" si="279"/>
        <v>0</v>
      </c>
      <c r="AG864" s="14" t="e">
        <f t="shared" si="280"/>
        <v>#DIV/0!</v>
      </c>
      <c r="AH864" s="14" t="e">
        <f t="shared" si="281"/>
        <v>#DIV/0!</v>
      </c>
      <c r="AI864" s="14">
        <f t="shared" si="282"/>
        <v>12</v>
      </c>
      <c r="AJ864" s="1096"/>
    </row>
    <row r="865" spans="1:36" ht="30" customHeight="1">
      <c r="A865" s="1139">
        <f t="shared" si="283"/>
        <v>22</v>
      </c>
      <c r="B865" s="1122" t="s">
        <v>10194</v>
      </c>
      <c r="C865" s="1123" t="s">
        <v>233</v>
      </c>
      <c r="D865" s="1094">
        <v>261.95</v>
      </c>
      <c r="E865" s="1091">
        <v>0</v>
      </c>
      <c r="F865" s="1094">
        <v>0</v>
      </c>
      <c r="G865" s="1091">
        <v>2</v>
      </c>
      <c r="H865" s="1094">
        <f t="shared" si="275"/>
        <v>523.9</v>
      </c>
      <c r="I865" s="1124">
        <v>44991</v>
      </c>
      <c r="J865" s="1117">
        <v>45504</v>
      </c>
      <c r="K865" s="1096"/>
      <c r="L865" s="1125">
        <v>155</v>
      </c>
      <c r="M865" s="1126">
        <v>44972</v>
      </c>
      <c r="N865" s="1091"/>
      <c r="O865" s="1091"/>
      <c r="P865" s="1091">
        <v>0</v>
      </c>
      <c r="Q865" s="1099"/>
      <c r="R865" s="1099"/>
      <c r="S865" s="1099"/>
      <c r="T865" s="1099"/>
      <c r="U865" s="1099"/>
      <c r="V865" s="1099"/>
      <c r="W865" s="1099"/>
      <c r="X865" s="1099"/>
      <c r="Y865" s="1099"/>
      <c r="Z865" s="1100"/>
      <c r="AA865" s="1099"/>
      <c r="AB865" s="1094"/>
      <c r="AC865" s="1507">
        <f t="shared" si="276"/>
        <v>2</v>
      </c>
      <c r="AD865" s="1508">
        <f t="shared" si="277"/>
        <v>523.9</v>
      </c>
      <c r="AE865" s="14">
        <f t="shared" si="278"/>
        <v>16.233333333333334</v>
      </c>
      <c r="AF865" s="14">
        <f t="shared" si="279"/>
        <v>0</v>
      </c>
      <c r="AG865" s="14" t="e">
        <f t="shared" si="280"/>
        <v>#DIV/0!</v>
      </c>
      <c r="AH865" s="14" t="e">
        <f t="shared" si="281"/>
        <v>#DIV/0!</v>
      </c>
      <c r="AI865" s="14">
        <f t="shared" si="282"/>
        <v>2</v>
      </c>
      <c r="AJ865" s="1096"/>
    </row>
    <row r="866" spans="1:36" ht="30" customHeight="1">
      <c r="A866" s="1139">
        <f t="shared" si="283"/>
        <v>23</v>
      </c>
      <c r="B866" s="1115" t="s">
        <v>1340</v>
      </c>
      <c r="C866" s="1125" t="s">
        <v>233</v>
      </c>
      <c r="D866" s="1094">
        <v>60</v>
      </c>
      <c r="E866" s="1091">
        <v>50</v>
      </c>
      <c r="F866" s="1094">
        <f>E866*D866</f>
        <v>3000</v>
      </c>
      <c r="G866" s="1091"/>
      <c r="H866" s="1094">
        <f t="shared" si="275"/>
        <v>0</v>
      </c>
      <c r="I866" s="1124">
        <v>44253</v>
      </c>
      <c r="J866" s="1124">
        <v>45930</v>
      </c>
      <c r="K866" s="1096"/>
      <c r="L866" s="1125">
        <v>106</v>
      </c>
      <c r="M866" s="1124">
        <v>44236</v>
      </c>
      <c r="N866" s="1091">
        <v>0</v>
      </c>
      <c r="O866" s="1091">
        <v>0</v>
      </c>
      <c r="P866" s="1091">
        <v>0</v>
      </c>
      <c r="Q866" s="1099"/>
      <c r="R866" s="1099"/>
      <c r="S866" s="1099"/>
      <c r="T866" s="1099"/>
      <c r="U866" s="1099"/>
      <c r="V866" s="1099"/>
      <c r="W866" s="1099"/>
      <c r="X866" s="1099"/>
      <c r="Y866" s="1099"/>
      <c r="Z866" s="1100"/>
      <c r="AA866" s="1099"/>
      <c r="AB866" s="1094"/>
      <c r="AC866" s="1507">
        <f t="shared" si="276"/>
        <v>50</v>
      </c>
      <c r="AD866" s="1508">
        <f t="shared" si="277"/>
        <v>3000</v>
      </c>
      <c r="AE866" s="14">
        <f t="shared" si="278"/>
        <v>30.433333333333334</v>
      </c>
      <c r="AF866" s="14">
        <f t="shared" si="279"/>
        <v>0</v>
      </c>
      <c r="AG866" s="14" t="e">
        <f t="shared" si="280"/>
        <v>#DIV/0!</v>
      </c>
      <c r="AH866" s="14" t="e">
        <f t="shared" si="281"/>
        <v>#DIV/0!</v>
      </c>
      <c r="AI866" s="14">
        <f t="shared" si="282"/>
        <v>50</v>
      </c>
      <c r="AJ866" s="1096"/>
    </row>
    <row r="867" spans="1:36" ht="30" customHeight="1">
      <c r="A867" s="1139">
        <f t="shared" si="283"/>
        <v>24</v>
      </c>
      <c r="B867" s="1122" t="s">
        <v>1340</v>
      </c>
      <c r="C867" s="1123" t="s">
        <v>233</v>
      </c>
      <c r="D867" s="1094">
        <v>54</v>
      </c>
      <c r="E867" s="1091">
        <v>50</v>
      </c>
      <c r="F867" s="1094">
        <v>0</v>
      </c>
      <c r="G867" s="1091"/>
      <c r="H867" s="1094">
        <f t="shared" si="275"/>
        <v>0</v>
      </c>
      <c r="I867" s="1124">
        <v>44875</v>
      </c>
      <c r="J867" s="1117">
        <v>46387</v>
      </c>
      <c r="K867" s="1096"/>
      <c r="L867" s="1125">
        <v>913</v>
      </c>
      <c r="M867" s="1126">
        <v>44860</v>
      </c>
      <c r="N867" s="1091">
        <v>0</v>
      </c>
      <c r="O867" s="1091">
        <v>0</v>
      </c>
      <c r="P867" s="1091">
        <v>0</v>
      </c>
      <c r="Q867" s="1099"/>
      <c r="R867" s="1099"/>
      <c r="S867" s="1099"/>
      <c r="T867" s="1099"/>
      <c r="U867" s="1099"/>
      <c r="V867" s="1099"/>
      <c r="W867" s="1099"/>
      <c r="X867" s="1099"/>
      <c r="Y867" s="1099"/>
      <c r="Z867" s="1100"/>
      <c r="AA867" s="1099"/>
      <c r="AB867" s="1094"/>
      <c r="AC867" s="1507">
        <f t="shared" si="276"/>
        <v>50</v>
      </c>
      <c r="AD867" s="1508">
        <f t="shared" si="277"/>
        <v>2700</v>
      </c>
      <c r="AE867" s="14">
        <f t="shared" si="278"/>
        <v>45.666666666666664</v>
      </c>
      <c r="AF867" s="14">
        <f t="shared" si="279"/>
        <v>0</v>
      </c>
      <c r="AG867" s="14" t="e">
        <f t="shared" si="280"/>
        <v>#DIV/0!</v>
      </c>
      <c r="AH867" s="14" t="e">
        <f t="shared" si="281"/>
        <v>#DIV/0!</v>
      </c>
      <c r="AI867" s="14">
        <f t="shared" si="282"/>
        <v>50</v>
      </c>
      <c r="AJ867" s="1096"/>
    </row>
    <row r="868" spans="1:36" ht="30" customHeight="1">
      <c r="A868" s="1139">
        <f t="shared" si="283"/>
        <v>25</v>
      </c>
      <c r="B868" s="1122" t="s">
        <v>1341</v>
      </c>
      <c r="C868" s="1123" t="s">
        <v>233</v>
      </c>
      <c r="D868" s="1094">
        <v>880.85</v>
      </c>
      <c r="E868" s="1091">
        <v>24</v>
      </c>
      <c r="F868" s="1094">
        <f>E868*D868</f>
        <v>21140.400000000001</v>
      </c>
      <c r="G868" s="1091"/>
      <c r="H868" s="1094">
        <f t="shared" si="275"/>
        <v>0</v>
      </c>
      <c r="I868" s="1126">
        <v>44462</v>
      </c>
      <c r="J868" s="1117">
        <v>45322</v>
      </c>
      <c r="K868" s="1096"/>
      <c r="L868" s="1114">
        <v>1261</v>
      </c>
      <c r="M868" s="1126">
        <v>44460</v>
      </c>
      <c r="N868" s="1091">
        <v>0</v>
      </c>
      <c r="O868" s="1091">
        <v>0</v>
      </c>
      <c r="P868" s="1091">
        <v>2</v>
      </c>
      <c r="Q868" s="1099"/>
      <c r="R868" s="1099"/>
      <c r="S868" s="1099"/>
      <c r="T868" s="1099"/>
      <c r="U868" s="1099"/>
      <c r="V868" s="1099"/>
      <c r="W868" s="1099"/>
      <c r="X868" s="1099"/>
      <c r="Y868" s="1099"/>
      <c r="Z868" s="1100"/>
      <c r="AA868" s="1099"/>
      <c r="AB868" s="1094"/>
      <c r="AC868" s="1507">
        <f t="shared" si="276"/>
        <v>22</v>
      </c>
      <c r="AD868" s="1508">
        <f t="shared" si="277"/>
        <v>19378.7</v>
      </c>
      <c r="AE868" s="14">
        <f t="shared" si="278"/>
        <v>10.166666666666666</v>
      </c>
      <c r="AF868" s="14">
        <f t="shared" si="279"/>
        <v>0.66666666666666663</v>
      </c>
      <c r="AG868" s="14">
        <f t="shared" si="280"/>
        <v>33</v>
      </c>
      <c r="AH868" s="14">
        <f t="shared" si="281"/>
        <v>22.833333333333336</v>
      </c>
      <c r="AI868" s="14">
        <f t="shared" si="282"/>
        <v>15.222222222222223</v>
      </c>
      <c r="AJ868" s="1096"/>
    </row>
    <row r="869" spans="1:36" ht="30" customHeight="1">
      <c r="A869" s="1139">
        <f t="shared" si="283"/>
        <v>26</v>
      </c>
      <c r="B869" s="1122" t="s">
        <v>10212</v>
      </c>
      <c r="C869" s="1123" t="s">
        <v>309</v>
      </c>
      <c r="D869" s="1094">
        <v>76.84</v>
      </c>
      <c r="E869" s="1091">
        <v>0</v>
      </c>
      <c r="F869" s="1094">
        <v>0</v>
      </c>
      <c r="G869" s="1091">
        <v>20</v>
      </c>
      <c r="H869" s="1094">
        <f t="shared" si="275"/>
        <v>1536.8000000000002</v>
      </c>
      <c r="I869" s="1124">
        <v>45015</v>
      </c>
      <c r="J869" s="1117">
        <v>45138</v>
      </c>
      <c r="K869" s="1096"/>
      <c r="L869" s="1125" t="s">
        <v>1319</v>
      </c>
      <c r="M869" s="1126" t="s">
        <v>1352</v>
      </c>
      <c r="N869" s="1091"/>
      <c r="O869" s="1091"/>
      <c r="P869" s="1091">
        <v>0</v>
      </c>
      <c r="Q869" s="1099"/>
      <c r="R869" s="1099"/>
      <c r="S869" s="1099"/>
      <c r="T869" s="1099"/>
      <c r="U869" s="1099"/>
      <c r="V869" s="1099"/>
      <c r="W869" s="1099"/>
      <c r="X869" s="1099"/>
      <c r="Y869" s="1099"/>
      <c r="Z869" s="1100"/>
      <c r="AA869" s="1099"/>
      <c r="AB869" s="1094"/>
      <c r="AC869" s="1507">
        <f t="shared" si="276"/>
        <v>20</v>
      </c>
      <c r="AD869" s="1508">
        <f t="shared" si="277"/>
        <v>1536.8000000000002</v>
      </c>
      <c r="AE869" s="14">
        <f t="shared" si="278"/>
        <v>4.0333333333333332</v>
      </c>
      <c r="AF869" s="14">
        <f t="shared" si="279"/>
        <v>0</v>
      </c>
      <c r="AG869" s="14" t="e">
        <f t="shared" si="280"/>
        <v>#DIV/0!</v>
      </c>
      <c r="AH869" s="14" t="e">
        <f t="shared" si="281"/>
        <v>#DIV/0!</v>
      </c>
      <c r="AI869" s="14">
        <f t="shared" si="282"/>
        <v>20</v>
      </c>
      <c r="AJ869" s="1096"/>
    </row>
    <row r="870" spans="1:36" ht="30" customHeight="1">
      <c r="A870" s="1139">
        <f t="shared" si="283"/>
        <v>27</v>
      </c>
      <c r="B870" s="1122" t="s">
        <v>6788</v>
      </c>
      <c r="C870" s="1123" t="s">
        <v>233</v>
      </c>
      <c r="D870" s="1094">
        <v>179.99</v>
      </c>
      <c r="E870" s="1091">
        <v>62</v>
      </c>
      <c r="F870" s="1094">
        <v>0</v>
      </c>
      <c r="G870" s="1091"/>
      <c r="H870" s="1094">
        <f t="shared" si="275"/>
        <v>0</v>
      </c>
      <c r="I870" s="1124">
        <v>44875</v>
      </c>
      <c r="J870" s="1117">
        <v>45504</v>
      </c>
      <c r="K870" s="1096"/>
      <c r="L870" s="1125">
        <v>933</v>
      </c>
      <c r="M870" s="1126">
        <v>44867</v>
      </c>
      <c r="N870" s="1091">
        <v>0</v>
      </c>
      <c r="O870" s="1091">
        <v>0</v>
      </c>
      <c r="P870" s="1091">
        <v>0</v>
      </c>
      <c r="Q870" s="1099"/>
      <c r="R870" s="1099"/>
      <c r="S870" s="1099"/>
      <c r="T870" s="1099"/>
      <c r="U870" s="1099"/>
      <c r="V870" s="1099"/>
      <c r="W870" s="1099"/>
      <c r="X870" s="1099"/>
      <c r="Y870" s="1099"/>
      <c r="Z870" s="1100"/>
      <c r="AA870" s="1099"/>
      <c r="AB870" s="1094"/>
      <c r="AC870" s="1507">
        <f t="shared" si="276"/>
        <v>62</v>
      </c>
      <c r="AD870" s="1508">
        <f t="shared" si="277"/>
        <v>11159.380000000001</v>
      </c>
      <c r="AE870" s="14">
        <f t="shared" si="278"/>
        <v>16.233333333333334</v>
      </c>
      <c r="AF870" s="14">
        <f t="shared" si="279"/>
        <v>0</v>
      </c>
      <c r="AG870" s="14" t="e">
        <f t="shared" si="280"/>
        <v>#DIV/0!</v>
      </c>
      <c r="AH870" s="14" t="e">
        <f t="shared" si="281"/>
        <v>#DIV/0!</v>
      </c>
      <c r="AI870" s="14">
        <f t="shared" si="282"/>
        <v>62</v>
      </c>
      <c r="AJ870" s="1096"/>
    </row>
    <row r="871" spans="1:36" ht="30" customHeight="1">
      <c r="A871" s="1139">
        <f t="shared" si="283"/>
        <v>28</v>
      </c>
      <c r="B871" s="1122" t="s">
        <v>1342</v>
      </c>
      <c r="C871" s="1123" t="s">
        <v>66</v>
      </c>
      <c r="D871" s="1094">
        <v>70</v>
      </c>
      <c r="E871" s="1091">
        <v>200</v>
      </c>
      <c r="F871" s="1094">
        <f>E871*D871</f>
        <v>14000</v>
      </c>
      <c r="G871" s="1091"/>
      <c r="H871" s="1094">
        <f t="shared" si="275"/>
        <v>0</v>
      </c>
      <c r="I871" s="1126">
        <v>44592</v>
      </c>
      <c r="J871" s="1117">
        <v>46296</v>
      </c>
      <c r="K871" s="1096"/>
      <c r="L871" s="1127">
        <v>50</v>
      </c>
      <c r="M871" s="1126">
        <v>44586</v>
      </c>
      <c r="N871" s="1091">
        <v>0</v>
      </c>
      <c r="O871" s="1091">
        <v>0</v>
      </c>
      <c r="P871" s="1091">
        <v>10</v>
      </c>
      <c r="Q871" s="1099"/>
      <c r="R871" s="1099"/>
      <c r="S871" s="1099"/>
      <c r="T871" s="1099"/>
      <c r="U871" s="1099"/>
      <c r="V871" s="1099"/>
      <c r="W871" s="1099"/>
      <c r="X871" s="1099"/>
      <c r="Y871" s="1099"/>
      <c r="Z871" s="1100"/>
      <c r="AA871" s="1099"/>
      <c r="AB871" s="1094"/>
      <c r="AC871" s="1507">
        <f t="shared" si="276"/>
        <v>190</v>
      </c>
      <c r="AD871" s="1508">
        <f t="shared" si="277"/>
        <v>13300</v>
      </c>
      <c r="AE871" s="14">
        <f t="shared" si="278"/>
        <v>42.633333333333333</v>
      </c>
      <c r="AF871" s="14">
        <f t="shared" si="279"/>
        <v>3.3333333333333335</v>
      </c>
      <c r="AG871" s="14">
        <f t="shared" si="280"/>
        <v>57</v>
      </c>
      <c r="AH871" s="14">
        <f t="shared" si="281"/>
        <v>14.366666666666667</v>
      </c>
      <c r="AI871" s="14">
        <f t="shared" si="282"/>
        <v>47.888888888888886</v>
      </c>
      <c r="AJ871" s="1096"/>
    </row>
    <row r="872" spans="1:36" ht="30" customHeight="1">
      <c r="A872" s="1139">
        <f t="shared" si="283"/>
        <v>29</v>
      </c>
      <c r="B872" s="1122" t="s">
        <v>8031</v>
      </c>
      <c r="C872" s="1123" t="s">
        <v>233</v>
      </c>
      <c r="D872" s="1094">
        <v>1715.3</v>
      </c>
      <c r="E872" s="1091">
        <v>45</v>
      </c>
      <c r="F872" s="1094">
        <v>0</v>
      </c>
      <c r="G872" s="1091"/>
      <c r="H872" s="1094">
        <f t="shared" si="275"/>
        <v>0</v>
      </c>
      <c r="I872" s="1124">
        <v>44909</v>
      </c>
      <c r="J872" s="1117">
        <v>45596</v>
      </c>
      <c r="K872" s="1096"/>
      <c r="L872" s="1125">
        <v>1024</v>
      </c>
      <c r="M872" s="1126">
        <v>44890</v>
      </c>
      <c r="N872" s="1091">
        <v>0</v>
      </c>
      <c r="O872" s="1091">
        <v>0</v>
      </c>
      <c r="P872" s="1091">
        <v>2</v>
      </c>
      <c r="Q872" s="1099"/>
      <c r="R872" s="1099"/>
      <c r="S872" s="1099"/>
      <c r="T872" s="1099"/>
      <c r="U872" s="1099"/>
      <c r="V872" s="1099"/>
      <c r="W872" s="1099"/>
      <c r="X872" s="1099"/>
      <c r="Y872" s="1099"/>
      <c r="Z872" s="1100"/>
      <c r="AA872" s="1099"/>
      <c r="AB872" s="1094"/>
      <c r="AC872" s="1507">
        <f t="shared" si="276"/>
        <v>43</v>
      </c>
      <c r="AD872" s="1508">
        <f t="shared" si="277"/>
        <v>73757.899999999994</v>
      </c>
      <c r="AE872" s="14">
        <f t="shared" si="278"/>
        <v>19.3</v>
      </c>
      <c r="AF872" s="14">
        <f t="shared" si="279"/>
        <v>0.66666666666666663</v>
      </c>
      <c r="AG872" s="14">
        <f t="shared" si="280"/>
        <v>64.5</v>
      </c>
      <c r="AH872" s="14">
        <f t="shared" si="281"/>
        <v>45.2</v>
      </c>
      <c r="AI872" s="14">
        <f t="shared" si="282"/>
        <v>30.133333333333333</v>
      </c>
      <c r="AJ872" s="1096"/>
    </row>
    <row r="873" spans="1:36" ht="30" customHeight="1">
      <c r="A873" s="1139">
        <f t="shared" si="283"/>
        <v>30</v>
      </c>
      <c r="B873" s="1122" t="s">
        <v>10213</v>
      </c>
      <c r="C873" s="1123" t="s">
        <v>233</v>
      </c>
      <c r="D873" s="1094">
        <v>191</v>
      </c>
      <c r="E873" s="1091">
        <v>0</v>
      </c>
      <c r="F873" s="1094">
        <v>0</v>
      </c>
      <c r="G873" s="1091">
        <v>50</v>
      </c>
      <c r="H873" s="1094">
        <f t="shared" si="275"/>
        <v>9550</v>
      </c>
      <c r="I873" s="1124">
        <v>45005</v>
      </c>
      <c r="J873" s="1117">
        <v>45291</v>
      </c>
      <c r="K873" s="1096"/>
      <c r="L873" s="1125">
        <v>238</v>
      </c>
      <c r="M873" s="1126">
        <v>44993</v>
      </c>
      <c r="N873" s="1091"/>
      <c r="O873" s="1091"/>
      <c r="P873" s="1091">
        <v>0</v>
      </c>
      <c r="Q873" s="1099"/>
      <c r="R873" s="1099"/>
      <c r="S873" s="1099"/>
      <c r="T873" s="1099"/>
      <c r="U873" s="1099"/>
      <c r="V873" s="1099"/>
      <c r="W873" s="1099"/>
      <c r="X873" s="1099"/>
      <c r="Y873" s="1099"/>
      <c r="Z873" s="1100"/>
      <c r="AA873" s="1099"/>
      <c r="AB873" s="1094"/>
      <c r="AC873" s="1507">
        <f t="shared" si="276"/>
        <v>50</v>
      </c>
      <c r="AD873" s="1508">
        <f t="shared" si="277"/>
        <v>9550</v>
      </c>
      <c r="AE873" s="14">
        <f t="shared" si="278"/>
        <v>9.1333333333333329</v>
      </c>
      <c r="AF873" s="14">
        <f t="shared" si="279"/>
        <v>0</v>
      </c>
      <c r="AG873" s="14" t="e">
        <f t="shared" si="280"/>
        <v>#DIV/0!</v>
      </c>
      <c r="AH873" s="14" t="e">
        <f t="shared" si="281"/>
        <v>#DIV/0!</v>
      </c>
      <c r="AI873" s="14">
        <f t="shared" si="282"/>
        <v>50</v>
      </c>
      <c r="AJ873" s="1096"/>
    </row>
    <row r="874" spans="1:36" ht="30" customHeight="1">
      <c r="A874" s="1139">
        <f t="shared" si="283"/>
        <v>31</v>
      </c>
      <c r="B874" s="1122" t="s">
        <v>8758</v>
      </c>
      <c r="C874" s="1123" t="s">
        <v>2467</v>
      </c>
      <c r="D874" s="1094">
        <v>242</v>
      </c>
      <c r="E874" s="1091">
        <v>0</v>
      </c>
      <c r="F874" s="1094">
        <v>0</v>
      </c>
      <c r="G874" s="1091">
        <v>20</v>
      </c>
      <c r="H874" s="1094">
        <f t="shared" si="275"/>
        <v>4840</v>
      </c>
      <c r="I874" s="1124">
        <v>44935</v>
      </c>
      <c r="J874" s="1117">
        <v>45322</v>
      </c>
      <c r="K874" s="1096"/>
      <c r="L874" s="1125">
        <v>1196</v>
      </c>
      <c r="M874" s="1126">
        <v>44925</v>
      </c>
      <c r="N874" s="1091">
        <v>0</v>
      </c>
      <c r="O874" s="1091">
        <v>0</v>
      </c>
      <c r="P874" s="1091">
        <v>0</v>
      </c>
      <c r="Q874" s="1099"/>
      <c r="R874" s="1099"/>
      <c r="S874" s="1099"/>
      <c r="T874" s="1099"/>
      <c r="U874" s="1099"/>
      <c r="V874" s="1099"/>
      <c r="W874" s="1099"/>
      <c r="X874" s="1099"/>
      <c r="Y874" s="1099"/>
      <c r="Z874" s="1100"/>
      <c r="AA874" s="1099"/>
      <c r="AB874" s="1094"/>
      <c r="AC874" s="1507">
        <f t="shared" si="276"/>
        <v>20</v>
      </c>
      <c r="AD874" s="1508">
        <f t="shared" si="277"/>
        <v>4840</v>
      </c>
      <c r="AE874" s="14">
        <f t="shared" si="278"/>
        <v>10.166666666666666</v>
      </c>
      <c r="AF874" s="14">
        <f t="shared" si="279"/>
        <v>0</v>
      </c>
      <c r="AG874" s="14" t="e">
        <f t="shared" si="280"/>
        <v>#DIV/0!</v>
      </c>
      <c r="AH874" s="14" t="e">
        <f t="shared" si="281"/>
        <v>#DIV/0!</v>
      </c>
      <c r="AI874" s="14">
        <f t="shared" si="282"/>
        <v>20</v>
      </c>
      <c r="AJ874" s="1096"/>
    </row>
    <row r="875" spans="1:36" ht="30" customHeight="1">
      <c r="A875" s="1139">
        <f t="shared" si="283"/>
        <v>32</v>
      </c>
      <c r="B875" s="1115" t="s">
        <v>1343</v>
      </c>
      <c r="C875" s="1125" t="s">
        <v>177</v>
      </c>
      <c r="D875" s="1094">
        <v>18.149999999999999</v>
      </c>
      <c r="E875" s="1091">
        <v>164</v>
      </c>
      <c r="F875" s="1094">
        <f>E875*D875</f>
        <v>2976.6</v>
      </c>
      <c r="G875" s="1091"/>
      <c r="H875" s="1094">
        <f t="shared" si="275"/>
        <v>0</v>
      </c>
      <c r="I875" s="1124">
        <v>44403</v>
      </c>
      <c r="J875" s="1116">
        <v>45260</v>
      </c>
      <c r="K875" s="1096"/>
      <c r="L875" s="1125">
        <v>879</v>
      </c>
      <c r="M875" s="1124">
        <v>44393</v>
      </c>
      <c r="N875" s="1091">
        <v>12</v>
      </c>
      <c r="O875" s="1091">
        <v>36</v>
      </c>
      <c r="P875" s="1091">
        <v>20</v>
      </c>
      <c r="Q875" s="1099"/>
      <c r="R875" s="1099"/>
      <c r="S875" s="1099"/>
      <c r="T875" s="1099"/>
      <c r="U875" s="1099"/>
      <c r="V875" s="1099"/>
      <c r="W875" s="1099"/>
      <c r="X875" s="1099"/>
      <c r="Y875" s="1099"/>
      <c r="Z875" s="1100"/>
      <c r="AA875" s="1099"/>
      <c r="AB875" s="1094"/>
      <c r="AC875" s="1507">
        <f t="shared" si="276"/>
        <v>96</v>
      </c>
      <c r="AD875" s="1508">
        <f t="shared" si="277"/>
        <v>1742.3999999999999</v>
      </c>
      <c r="AE875" s="14">
        <f t="shared" si="278"/>
        <v>8.1</v>
      </c>
      <c r="AF875" s="14">
        <f t="shared" si="279"/>
        <v>22.666666666666668</v>
      </c>
      <c r="AG875" s="14">
        <f t="shared" si="280"/>
        <v>4.2352941176470589</v>
      </c>
      <c r="AH875" s="14">
        <f t="shared" si="281"/>
        <v>-3.8647058823529408</v>
      </c>
      <c r="AI875" s="14">
        <f t="shared" si="282"/>
        <v>-87.6</v>
      </c>
      <c r="AJ875" s="1096"/>
    </row>
    <row r="876" spans="1:36" ht="30" customHeight="1">
      <c r="A876" s="1139">
        <f t="shared" si="283"/>
        <v>33</v>
      </c>
      <c r="B876" s="1115" t="s">
        <v>1344</v>
      </c>
      <c r="C876" s="1125" t="s">
        <v>233</v>
      </c>
      <c r="D876" s="1094">
        <v>297.18</v>
      </c>
      <c r="E876" s="1091">
        <v>135</v>
      </c>
      <c r="F876" s="1094">
        <f>E876*D876</f>
        <v>40119.300000000003</v>
      </c>
      <c r="G876" s="1091"/>
      <c r="H876" s="1094">
        <f t="shared" si="275"/>
        <v>0</v>
      </c>
      <c r="I876" s="1124">
        <v>44403</v>
      </c>
      <c r="J876" s="1124">
        <v>45199</v>
      </c>
      <c r="K876" s="1096"/>
      <c r="L876" s="1125">
        <v>879</v>
      </c>
      <c r="M876" s="1124">
        <v>44393</v>
      </c>
      <c r="N876" s="1091">
        <v>6</v>
      </c>
      <c r="O876" s="1091">
        <v>12</v>
      </c>
      <c r="P876" s="1091">
        <v>27</v>
      </c>
      <c r="Q876" s="1099"/>
      <c r="R876" s="1099"/>
      <c r="S876" s="1099"/>
      <c r="T876" s="1099"/>
      <c r="U876" s="1099"/>
      <c r="V876" s="1099"/>
      <c r="W876" s="1099"/>
      <c r="X876" s="1099"/>
      <c r="Y876" s="1099"/>
      <c r="Z876" s="1100"/>
      <c r="AA876" s="1099"/>
      <c r="AB876" s="1094"/>
      <c r="AC876" s="1507">
        <f t="shared" si="276"/>
        <v>90</v>
      </c>
      <c r="AD876" s="1508">
        <f t="shared" si="277"/>
        <v>26746.2</v>
      </c>
      <c r="AE876" s="14">
        <f t="shared" si="278"/>
        <v>6.0666666666666664</v>
      </c>
      <c r="AF876" s="14">
        <f t="shared" si="279"/>
        <v>15</v>
      </c>
      <c r="AG876" s="14">
        <f t="shared" si="280"/>
        <v>6</v>
      </c>
      <c r="AH876" s="14">
        <f t="shared" si="281"/>
        <v>-6.666666666666643E-2</v>
      </c>
      <c r="AI876" s="14">
        <f t="shared" si="282"/>
        <v>-1</v>
      </c>
      <c r="AJ876" s="1096"/>
    </row>
    <row r="877" spans="1:36" ht="30" customHeight="1">
      <c r="A877" s="1139">
        <f t="shared" si="283"/>
        <v>34</v>
      </c>
      <c r="B877" s="1122" t="s">
        <v>10214</v>
      </c>
      <c r="C877" s="1123" t="s">
        <v>232</v>
      </c>
      <c r="D877" s="1094">
        <v>410</v>
      </c>
      <c r="E877" s="1091">
        <v>0</v>
      </c>
      <c r="F877" s="1094">
        <v>0</v>
      </c>
      <c r="G877" s="1091">
        <v>55</v>
      </c>
      <c r="H877" s="1094">
        <f t="shared" si="275"/>
        <v>22550</v>
      </c>
      <c r="I877" s="1124">
        <v>45006</v>
      </c>
      <c r="J877" s="1117">
        <v>45261</v>
      </c>
      <c r="K877" s="1096"/>
      <c r="L877" s="1125">
        <v>271</v>
      </c>
      <c r="M877" s="1126">
        <v>45000</v>
      </c>
      <c r="N877" s="1091"/>
      <c r="O877" s="1091"/>
      <c r="P877" s="1091">
        <v>0</v>
      </c>
      <c r="Q877" s="1099"/>
      <c r="R877" s="1099"/>
      <c r="S877" s="1099"/>
      <c r="T877" s="1099"/>
      <c r="U877" s="1099"/>
      <c r="V877" s="1099"/>
      <c r="W877" s="1099"/>
      <c r="X877" s="1099"/>
      <c r="Y877" s="1099"/>
      <c r="Z877" s="1100"/>
      <c r="AA877" s="1099"/>
      <c r="AB877" s="1094"/>
      <c r="AC877" s="1507">
        <f t="shared" si="276"/>
        <v>55</v>
      </c>
      <c r="AD877" s="1508">
        <f t="shared" si="277"/>
        <v>22550</v>
      </c>
      <c r="AE877" s="14">
        <f t="shared" si="278"/>
        <v>8.1333333333333329</v>
      </c>
      <c r="AF877" s="14">
        <f t="shared" si="279"/>
        <v>0</v>
      </c>
      <c r="AG877" s="14" t="e">
        <f t="shared" si="280"/>
        <v>#DIV/0!</v>
      </c>
      <c r="AH877" s="14" t="e">
        <f t="shared" si="281"/>
        <v>#DIV/0!</v>
      </c>
      <c r="AI877" s="14">
        <f t="shared" si="282"/>
        <v>55</v>
      </c>
      <c r="AJ877" s="1096"/>
    </row>
    <row r="878" spans="1:36" ht="30" customHeight="1">
      <c r="A878" s="1139">
        <f t="shared" si="283"/>
        <v>35</v>
      </c>
      <c r="B878" s="1115" t="s">
        <v>1345</v>
      </c>
      <c r="C878" s="1125" t="s">
        <v>233</v>
      </c>
      <c r="D878" s="1094">
        <v>125.54</v>
      </c>
      <c r="E878" s="1091">
        <v>77</v>
      </c>
      <c r="F878" s="1094">
        <f>E878*D878</f>
        <v>9666.58</v>
      </c>
      <c r="G878" s="1091"/>
      <c r="H878" s="1094">
        <f t="shared" si="275"/>
        <v>0</v>
      </c>
      <c r="I878" s="1124">
        <v>44315</v>
      </c>
      <c r="J878" s="1124">
        <v>45242</v>
      </c>
      <c r="K878" s="1096"/>
      <c r="L878" s="1125">
        <v>468</v>
      </c>
      <c r="M878" s="1124">
        <v>44309</v>
      </c>
      <c r="N878" s="1091">
        <v>3</v>
      </c>
      <c r="O878" s="1091">
        <v>16</v>
      </c>
      <c r="P878" s="1091">
        <v>16.16</v>
      </c>
      <c r="Q878" s="1099"/>
      <c r="R878" s="1099"/>
      <c r="S878" s="1099"/>
      <c r="T878" s="1099"/>
      <c r="U878" s="1099"/>
      <c r="V878" s="1099"/>
      <c r="W878" s="1099"/>
      <c r="X878" s="1099"/>
      <c r="Y878" s="1099"/>
      <c r="Z878" s="1100"/>
      <c r="AA878" s="1099"/>
      <c r="AB878" s="1094"/>
      <c r="AC878" s="1507">
        <f t="shared" si="276"/>
        <v>41.84</v>
      </c>
      <c r="AD878" s="1508">
        <f t="shared" si="277"/>
        <v>5252.5936000000011</v>
      </c>
      <c r="AE878" s="14">
        <f t="shared" si="278"/>
        <v>7.5</v>
      </c>
      <c r="AF878" s="14">
        <f t="shared" si="279"/>
        <v>11.719999999999999</v>
      </c>
      <c r="AG878" s="14">
        <f t="shared" si="280"/>
        <v>3.5699658703071679</v>
      </c>
      <c r="AH878" s="14">
        <f t="shared" si="281"/>
        <v>-3.9300341296928321</v>
      </c>
      <c r="AI878" s="14">
        <f t="shared" si="282"/>
        <v>-46.059999999999988</v>
      </c>
      <c r="AJ878" s="1096"/>
    </row>
    <row r="879" spans="1:36" ht="30" customHeight="1">
      <c r="A879" s="1139">
        <f t="shared" si="283"/>
        <v>36</v>
      </c>
      <c r="B879" s="1122" t="s">
        <v>1345</v>
      </c>
      <c r="C879" s="1123" t="s">
        <v>233</v>
      </c>
      <c r="D879" s="1094">
        <v>367.18</v>
      </c>
      <c r="E879" s="1091">
        <v>40</v>
      </c>
      <c r="F879" s="1094">
        <f>E879*D879</f>
        <v>14687.2</v>
      </c>
      <c r="G879" s="1091"/>
      <c r="H879" s="1094">
        <f t="shared" si="275"/>
        <v>0</v>
      </c>
      <c r="I879" s="1126">
        <v>44469</v>
      </c>
      <c r="J879" s="1117">
        <v>45334</v>
      </c>
      <c r="K879" s="1096"/>
      <c r="L879" s="1114">
        <v>1264</v>
      </c>
      <c r="M879" s="1126">
        <v>44460</v>
      </c>
      <c r="N879" s="1091">
        <v>0</v>
      </c>
      <c r="O879" s="1091">
        <v>0</v>
      </c>
      <c r="P879" s="1091">
        <v>0</v>
      </c>
      <c r="Q879" s="1099"/>
      <c r="R879" s="1099"/>
      <c r="S879" s="1099"/>
      <c r="T879" s="1099"/>
      <c r="U879" s="1099"/>
      <c r="V879" s="1099"/>
      <c r="W879" s="1099"/>
      <c r="X879" s="1099"/>
      <c r="Y879" s="1099"/>
      <c r="Z879" s="1100"/>
      <c r="AA879" s="1099"/>
      <c r="AB879" s="1094"/>
      <c r="AC879" s="1507">
        <f t="shared" si="276"/>
        <v>40</v>
      </c>
      <c r="AD879" s="1508">
        <f t="shared" si="277"/>
        <v>14687.2</v>
      </c>
      <c r="AE879" s="14">
        <f t="shared" si="278"/>
        <v>10.566666666666666</v>
      </c>
      <c r="AF879" s="14">
        <f t="shared" si="279"/>
        <v>0</v>
      </c>
      <c r="AG879" s="14" t="e">
        <f t="shared" si="280"/>
        <v>#DIV/0!</v>
      </c>
      <c r="AH879" s="14" t="e">
        <f t="shared" si="281"/>
        <v>#DIV/0!</v>
      </c>
      <c r="AI879" s="14">
        <f t="shared" si="282"/>
        <v>40</v>
      </c>
      <c r="AJ879" s="1096"/>
    </row>
    <row r="880" spans="1:36" ht="30" customHeight="1">
      <c r="A880" s="1139">
        <f t="shared" si="283"/>
        <v>37</v>
      </c>
      <c r="B880" s="1115" t="s">
        <v>589</v>
      </c>
      <c r="C880" s="1125" t="s">
        <v>224</v>
      </c>
      <c r="D880" s="1094">
        <v>1117.5</v>
      </c>
      <c r="E880" s="1091">
        <v>1</v>
      </c>
      <c r="F880" s="1094">
        <f>E880*D880</f>
        <v>1117.5</v>
      </c>
      <c r="G880" s="1091"/>
      <c r="H880" s="1094">
        <f t="shared" si="275"/>
        <v>0</v>
      </c>
      <c r="I880" s="1124">
        <v>44397</v>
      </c>
      <c r="J880" s="1124">
        <v>45368</v>
      </c>
      <c r="K880" s="1096"/>
      <c r="L880" s="1125">
        <v>852</v>
      </c>
      <c r="M880" s="1124">
        <v>44390</v>
      </c>
      <c r="N880" s="1091">
        <v>0</v>
      </c>
      <c r="O880" s="1091">
        <v>0</v>
      </c>
      <c r="P880" s="1091">
        <v>0</v>
      </c>
      <c r="Q880" s="1099"/>
      <c r="R880" s="1099"/>
      <c r="S880" s="1099"/>
      <c r="T880" s="1099"/>
      <c r="U880" s="1099"/>
      <c r="V880" s="1099"/>
      <c r="W880" s="1099"/>
      <c r="X880" s="1099"/>
      <c r="Y880" s="1099"/>
      <c r="Z880" s="1100"/>
      <c r="AA880" s="1099"/>
      <c r="AB880" s="1094"/>
      <c r="AC880" s="1507">
        <f t="shared" si="276"/>
        <v>1</v>
      </c>
      <c r="AD880" s="1508">
        <f t="shared" si="277"/>
        <v>1117.5</v>
      </c>
      <c r="AE880" s="14">
        <f t="shared" si="278"/>
        <v>11.7</v>
      </c>
      <c r="AF880" s="14">
        <f t="shared" si="279"/>
        <v>0</v>
      </c>
      <c r="AG880" s="14" t="e">
        <f t="shared" si="280"/>
        <v>#DIV/0!</v>
      </c>
      <c r="AH880" s="14" t="e">
        <f t="shared" si="281"/>
        <v>#DIV/0!</v>
      </c>
      <c r="AI880" s="14">
        <f t="shared" si="282"/>
        <v>1</v>
      </c>
      <c r="AJ880" s="1096"/>
    </row>
    <row r="881" spans="1:36" ht="30" customHeight="1">
      <c r="A881" s="1139">
        <f t="shared" si="283"/>
        <v>38</v>
      </c>
      <c r="B881" s="1122" t="s">
        <v>1346</v>
      </c>
      <c r="C881" s="1123" t="s">
        <v>1347</v>
      </c>
      <c r="D881" s="1094">
        <v>411.49</v>
      </c>
      <c r="E881" s="1091">
        <v>100</v>
      </c>
      <c r="F881" s="1094">
        <f>E881*D881</f>
        <v>41149</v>
      </c>
      <c r="G881" s="1091"/>
      <c r="H881" s="1094">
        <f t="shared" si="275"/>
        <v>0</v>
      </c>
      <c r="I881" s="1129">
        <v>44543</v>
      </c>
      <c r="J881" s="1116">
        <v>45260</v>
      </c>
      <c r="K881" s="1096"/>
      <c r="L881" s="1127">
        <v>1514</v>
      </c>
      <c r="M881" s="1129">
        <v>44523</v>
      </c>
      <c r="N881" s="1091">
        <v>0</v>
      </c>
      <c r="O881" s="1091">
        <v>0</v>
      </c>
      <c r="P881" s="1091">
        <v>0</v>
      </c>
      <c r="Q881" s="1099"/>
      <c r="R881" s="1099"/>
      <c r="S881" s="1099"/>
      <c r="T881" s="1099"/>
      <c r="U881" s="1099"/>
      <c r="V881" s="1099"/>
      <c r="W881" s="1099"/>
      <c r="X881" s="1099"/>
      <c r="Y881" s="1099"/>
      <c r="Z881" s="1100"/>
      <c r="AA881" s="1099"/>
      <c r="AB881" s="1094"/>
      <c r="AC881" s="1507">
        <f t="shared" si="276"/>
        <v>100</v>
      </c>
      <c r="AD881" s="1508">
        <f t="shared" si="277"/>
        <v>41149</v>
      </c>
      <c r="AE881" s="14">
        <f t="shared" si="278"/>
        <v>8.1</v>
      </c>
      <c r="AF881" s="14">
        <f t="shared" si="279"/>
        <v>0</v>
      </c>
      <c r="AG881" s="14" t="e">
        <f t="shared" si="280"/>
        <v>#DIV/0!</v>
      </c>
      <c r="AH881" s="14" t="e">
        <f t="shared" si="281"/>
        <v>#DIV/0!</v>
      </c>
      <c r="AI881" s="14">
        <f t="shared" si="282"/>
        <v>100</v>
      </c>
      <c r="AJ881" s="1096"/>
    </row>
    <row r="882" spans="1:36" ht="30" customHeight="1">
      <c r="A882" s="1139">
        <f t="shared" si="283"/>
        <v>39</v>
      </c>
      <c r="B882" s="1122" t="s">
        <v>9538</v>
      </c>
      <c r="C882" s="1123" t="s">
        <v>507</v>
      </c>
      <c r="D882" s="1094">
        <v>149.58000000000001</v>
      </c>
      <c r="E882" s="1091">
        <v>0</v>
      </c>
      <c r="F882" s="1094">
        <v>0</v>
      </c>
      <c r="G882" s="1091">
        <v>100</v>
      </c>
      <c r="H882" s="1094">
        <f t="shared" si="275"/>
        <v>14958.000000000002</v>
      </c>
      <c r="I882" s="1124">
        <v>44970</v>
      </c>
      <c r="J882" s="1117">
        <v>45869</v>
      </c>
      <c r="K882" s="1096"/>
      <c r="L882" s="1125">
        <v>93</v>
      </c>
      <c r="M882" s="1126">
        <v>44956</v>
      </c>
      <c r="N882" s="1091"/>
      <c r="O882" s="1091">
        <v>0</v>
      </c>
      <c r="P882" s="1091">
        <v>0</v>
      </c>
      <c r="Q882" s="1099"/>
      <c r="R882" s="1099"/>
      <c r="S882" s="1099"/>
      <c r="T882" s="1099"/>
      <c r="U882" s="1099"/>
      <c r="V882" s="1099"/>
      <c r="W882" s="1099"/>
      <c r="X882" s="1099"/>
      <c r="Y882" s="1099"/>
      <c r="Z882" s="1100"/>
      <c r="AA882" s="1099"/>
      <c r="AB882" s="1094"/>
      <c r="AC882" s="1507">
        <f t="shared" si="276"/>
        <v>100</v>
      </c>
      <c r="AD882" s="1508">
        <f t="shared" si="277"/>
        <v>14958.000000000002</v>
      </c>
      <c r="AE882" s="14">
        <f t="shared" si="278"/>
        <v>28.4</v>
      </c>
      <c r="AF882" s="14">
        <f t="shared" si="279"/>
        <v>0</v>
      </c>
      <c r="AG882" s="14" t="e">
        <f t="shared" si="280"/>
        <v>#DIV/0!</v>
      </c>
      <c r="AH882" s="14" t="e">
        <f t="shared" si="281"/>
        <v>#DIV/0!</v>
      </c>
      <c r="AI882" s="14">
        <f t="shared" si="282"/>
        <v>100</v>
      </c>
      <c r="AJ882" s="1096"/>
    </row>
    <row r="883" spans="1:36" ht="30" customHeight="1">
      <c r="A883" s="1139">
        <f t="shared" si="283"/>
        <v>40</v>
      </c>
      <c r="B883" s="1115" t="s">
        <v>1348</v>
      </c>
      <c r="C883" s="1125" t="s">
        <v>143</v>
      </c>
      <c r="D883" s="1094">
        <v>95</v>
      </c>
      <c r="E883" s="1091">
        <v>83</v>
      </c>
      <c r="F883" s="1094">
        <f>E883*D883</f>
        <v>7885</v>
      </c>
      <c r="G883" s="1091"/>
      <c r="H883" s="1094">
        <f t="shared" si="275"/>
        <v>0</v>
      </c>
      <c r="I883" s="1124">
        <v>44307</v>
      </c>
      <c r="J883" s="1124">
        <v>45107</v>
      </c>
      <c r="K883" s="1096"/>
      <c r="L883" s="1125">
        <v>106</v>
      </c>
      <c r="M883" s="1124">
        <v>44236</v>
      </c>
      <c r="N883" s="1091">
        <v>12</v>
      </c>
      <c r="O883" s="1091">
        <v>30</v>
      </c>
      <c r="P883" s="1091">
        <v>33</v>
      </c>
      <c r="Q883" s="1099"/>
      <c r="R883" s="1099"/>
      <c r="S883" s="1099"/>
      <c r="T883" s="1099"/>
      <c r="U883" s="1099"/>
      <c r="V883" s="1099"/>
      <c r="W883" s="1099"/>
      <c r="X883" s="1099"/>
      <c r="Y883" s="1099"/>
      <c r="Z883" s="1100"/>
      <c r="AA883" s="1099"/>
      <c r="AB883" s="1094"/>
      <c r="AC883" s="1507">
        <f t="shared" si="276"/>
        <v>8</v>
      </c>
      <c r="AD883" s="1508">
        <f t="shared" si="277"/>
        <v>760</v>
      </c>
      <c r="AE883" s="14">
        <f t="shared" si="278"/>
        <v>3</v>
      </c>
      <c r="AF883" s="14">
        <f t="shared" si="279"/>
        <v>25</v>
      </c>
      <c r="AG883" s="14">
        <f t="shared" si="280"/>
        <v>0.32</v>
      </c>
      <c r="AH883" s="14">
        <f t="shared" si="281"/>
        <v>-2.68</v>
      </c>
      <c r="AI883" s="14">
        <f t="shared" si="282"/>
        <v>-67</v>
      </c>
      <c r="AJ883" s="1096"/>
    </row>
    <row r="884" spans="1:36" ht="30" customHeight="1">
      <c r="A884" s="1139">
        <f t="shared" si="283"/>
        <v>41</v>
      </c>
      <c r="B884" s="1122" t="s">
        <v>8759</v>
      </c>
      <c r="C884" s="1123" t="s">
        <v>233</v>
      </c>
      <c r="D884" s="1094">
        <v>482.2</v>
      </c>
      <c r="E884" s="1091">
        <v>0</v>
      </c>
      <c r="F884" s="1094">
        <v>0</v>
      </c>
      <c r="G884" s="1091">
        <v>78</v>
      </c>
      <c r="H884" s="1094">
        <f t="shared" si="275"/>
        <v>37611.599999999999</v>
      </c>
      <c r="I884" s="1124">
        <v>44935</v>
      </c>
      <c r="J884" s="1117">
        <v>45688</v>
      </c>
      <c r="K884" s="1096"/>
      <c r="L884" s="1125">
        <v>1196</v>
      </c>
      <c r="M884" s="1126">
        <v>44925</v>
      </c>
      <c r="N884" s="1091">
        <v>0</v>
      </c>
      <c r="O884" s="1091">
        <v>0</v>
      </c>
      <c r="P884" s="1091">
        <v>0</v>
      </c>
      <c r="Q884" s="1099"/>
      <c r="R884" s="1099"/>
      <c r="S884" s="1099"/>
      <c r="T884" s="1099"/>
      <c r="U884" s="1099"/>
      <c r="V884" s="1099"/>
      <c r="W884" s="1099"/>
      <c r="X884" s="1099"/>
      <c r="Y884" s="1099"/>
      <c r="Z884" s="1100"/>
      <c r="AA884" s="1099"/>
      <c r="AB884" s="1094"/>
      <c r="AC884" s="1507">
        <f t="shared" si="276"/>
        <v>78</v>
      </c>
      <c r="AD884" s="1508">
        <f t="shared" si="277"/>
        <v>37611.599999999999</v>
      </c>
      <c r="AE884" s="14">
        <f t="shared" si="278"/>
        <v>22.366666666666667</v>
      </c>
      <c r="AF884" s="14">
        <f t="shared" si="279"/>
        <v>0</v>
      </c>
      <c r="AG884" s="14" t="e">
        <f t="shared" si="280"/>
        <v>#DIV/0!</v>
      </c>
      <c r="AH884" s="14" t="e">
        <f t="shared" si="281"/>
        <v>#DIV/0!</v>
      </c>
      <c r="AI884" s="14">
        <f t="shared" si="282"/>
        <v>78</v>
      </c>
      <c r="AJ884" s="1096"/>
    </row>
    <row r="885" spans="1:36" ht="30" customHeight="1">
      <c r="A885" s="1139">
        <f t="shared" si="283"/>
        <v>42</v>
      </c>
      <c r="B885" s="1122" t="s">
        <v>1349</v>
      </c>
      <c r="C885" s="1123" t="s">
        <v>233</v>
      </c>
      <c r="D885" s="1094">
        <v>396</v>
      </c>
      <c r="E885" s="1091">
        <v>67</v>
      </c>
      <c r="F885" s="1094">
        <f>E885*D885</f>
        <v>26532</v>
      </c>
      <c r="G885" s="1091"/>
      <c r="H885" s="1094">
        <f t="shared" si="275"/>
        <v>0</v>
      </c>
      <c r="I885" s="1126">
        <v>44592</v>
      </c>
      <c r="J885" s="1117">
        <v>45534</v>
      </c>
      <c r="K885" s="1096"/>
      <c r="L885" s="1127">
        <v>40</v>
      </c>
      <c r="M885" s="1126">
        <v>44582</v>
      </c>
      <c r="N885" s="1091">
        <v>5</v>
      </c>
      <c r="O885" s="1091">
        <v>0</v>
      </c>
      <c r="P885" s="1091">
        <v>0</v>
      </c>
      <c r="Q885" s="1099"/>
      <c r="R885" s="1099"/>
      <c r="S885" s="1099"/>
      <c r="T885" s="1099"/>
      <c r="U885" s="1099"/>
      <c r="V885" s="1099"/>
      <c r="W885" s="1099"/>
      <c r="X885" s="1099"/>
      <c r="Y885" s="1099"/>
      <c r="Z885" s="1114" t="s">
        <v>8760</v>
      </c>
      <c r="AA885" s="1099">
        <f>10+12</f>
        <v>22</v>
      </c>
      <c r="AB885" s="1094">
        <f t="shared" ref="AB885" si="284">AA885*D885</f>
        <v>8712</v>
      </c>
      <c r="AC885" s="1507">
        <f t="shared" si="276"/>
        <v>40</v>
      </c>
      <c r="AD885" s="1508">
        <f t="shared" si="277"/>
        <v>15840</v>
      </c>
      <c r="AE885" s="14">
        <f t="shared" si="278"/>
        <v>17.233333333333334</v>
      </c>
      <c r="AF885" s="14">
        <f t="shared" si="279"/>
        <v>1.6666666666666667</v>
      </c>
      <c r="AG885" s="14">
        <f t="shared" si="280"/>
        <v>24</v>
      </c>
      <c r="AH885" s="14">
        <f t="shared" si="281"/>
        <v>6.7666666666666657</v>
      </c>
      <c r="AI885" s="14">
        <f t="shared" si="282"/>
        <v>11.277777777777775</v>
      </c>
      <c r="AJ885" s="1096"/>
    </row>
    <row r="886" spans="1:36" ht="30" customHeight="1">
      <c r="A886" s="1139">
        <f t="shared" si="283"/>
        <v>43</v>
      </c>
      <c r="B886" s="1122" t="s">
        <v>6789</v>
      </c>
      <c r="C886" s="1123" t="s">
        <v>234</v>
      </c>
      <c r="D886" s="1094">
        <v>71.25</v>
      </c>
      <c r="E886" s="1091">
        <v>95</v>
      </c>
      <c r="F886" s="1094">
        <v>0</v>
      </c>
      <c r="G886" s="1091"/>
      <c r="H886" s="1094">
        <f t="shared" si="275"/>
        <v>0</v>
      </c>
      <c r="I886" s="1124">
        <v>44888</v>
      </c>
      <c r="J886" s="1117">
        <v>45536</v>
      </c>
      <c r="K886" s="1096"/>
      <c r="L886" s="1125">
        <v>961</v>
      </c>
      <c r="M886" s="1126">
        <v>44875</v>
      </c>
      <c r="N886" s="1091">
        <v>0</v>
      </c>
      <c r="O886" s="1091">
        <v>0</v>
      </c>
      <c r="P886" s="1091">
        <v>8</v>
      </c>
      <c r="Q886" s="1099"/>
      <c r="R886" s="1099"/>
      <c r="S886" s="1099"/>
      <c r="T886" s="1099"/>
      <c r="U886" s="1099"/>
      <c r="V886" s="1099"/>
      <c r="W886" s="1099"/>
      <c r="X886" s="1099"/>
      <c r="Y886" s="1099"/>
      <c r="Z886" s="1100"/>
      <c r="AA886" s="1099"/>
      <c r="AB886" s="1094"/>
      <c r="AC886" s="1507">
        <f t="shared" si="276"/>
        <v>87</v>
      </c>
      <c r="AD886" s="1508">
        <f t="shared" si="277"/>
        <v>6198.75</v>
      </c>
      <c r="AE886" s="14">
        <f t="shared" si="278"/>
        <v>17.3</v>
      </c>
      <c r="AF886" s="14">
        <f t="shared" si="279"/>
        <v>2.6666666666666665</v>
      </c>
      <c r="AG886" s="14">
        <f t="shared" si="280"/>
        <v>32.625</v>
      </c>
      <c r="AH886" s="14">
        <f t="shared" si="281"/>
        <v>15.324999999999999</v>
      </c>
      <c r="AI886" s="14">
        <f t="shared" si="282"/>
        <v>40.866666666666667</v>
      </c>
      <c r="AJ886" s="1096"/>
    </row>
    <row r="887" spans="1:36" ht="30" customHeight="1">
      <c r="A887" s="1139">
        <f t="shared" si="283"/>
        <v>44</v>
      </c>
      <c r="B887" s="1122" t="s">
        <v>6790</v>
      </c>
      <c r="C887" s="1123" t="s">
        <v>234</v>
      </c>
      <c r="D887" s="1094">
        <v>71.3</v>
      </c>
      <c r="E887" s="1091">
        <v>42</v>
      </c>
      <c r="F887" s="1094">
        <v>0</v>
      </c>
      <c r="G887" s="1091"/>
      <c r="H887" s="1094">
        <f t="shared" si="275"/>
        <v>0</v>
      </c>
      <c r="I887" s="1124">
        <v>44853</v>
      </c>
      <c r="J887" s="1117">
        <v>45211</v>
      </c>
      <c r="K887" s="1096"/>
      <c r="L887" s="1125"/>
      <c r="M887" s="1126"/>
      <c r="N887" s="1091">
        <v>8</v>
      </c>
      <c r="O887" s="1091">
        <v>0</v>
      </c>
      <c r="P887" s="1091">
        <v>0</v>
      </c>
      <c r="Q887" s="1099"/>
      <c r="R887" s="1099"/>
      <c r="S887" s="1099"/>
      <c r="T887" s="1099"/>
      <c r="U887" s="1099"/>
      <c r="V887" s="1099"/>
      <c r="W887" s="1099"/>
      <c r="X887" s="1099"/>
      <c r="Y887" s="1099"/>
      <c r="Z887" s="1100"/>
      <c r="AA887" s="1099"/>
      <c r="AB887" s="1094"/>
      <c r="AC887" s="1507">
        <f t="shared" si="276"/>
        <v>34</v>
      </c>
      <c r="AD887" s="1508">
        <f t="shared" si="277"/>
        <v>2424.1999999999998</v>
      </c>
      <c r="AE887" s="14">
        <f t="shared" si="278"/>
        <v>6.4666666666666668</v>
      </c>
      <c r="AF887" s="14">
        <f t="shared" si="279"/>
        <v>2.6666666666666665</v>
      </c>
      <c r="AG887" s="14">
        <f t="shared" si="280"/>
        <v>12.75</v>
      </c>
      <c r="AH887" s="14">
        <f t="shared" si="281"/>
        <v>6.2833333333333332</v>
      </c>
      <c r="AI887" s="14">
        <f t="shared" si="282"/>
        <v>16.755555555555556</v>
      </c>
      <c r="AJ887" s="1096"/>
    </row>
    <row r="888" spans="1:36" ht="30" customHeight="1">
      <c r="A888" s="1139">
        <f t="shared" si="283"/>
        <v>45</v>
      </c>
      <c r="B888" s="1122" t="s">
        <v>9539</v>
      </c>
      <c r="C888" s="1123" t="s">
        <v>233</v>
      </c>
      <c r="D888" s="1094">
        <v>4388.24</v>
      </c>
      <c r="E888" s="1091">
        <v>0</v>
      </c>
      <c r="F888" s="1094">
        <v>0</v>
      </c>
      <c r="G888" s="1091">
        <v>202</v>
      </c>
      <c r="H888" s="1094">
        <f t="shared" si="275"/>
        <v>886424.48</v>
      </c>
      <c r="I888" s="1124">
        <v>44963</v>
      </c>
      <c r="J888" s="1117">
        <v>45473</v>
      </c>
      <c r="K888" s="1096"/>
      <c r="L888" s="1125">
        <v>58</v>
      </c>
      <c r="M888" s="1126">
        <v>44949</v>
      </c>
      <c r="N888" s="1091"/>
      <c r="O888" s="1091">
        <v>0</v>
      </c>
      <c r="P888" s="1091">
        <v>0</v>
      </c>
      <c r="Q888" s="1099"/>
      <c r="R888" s="1099"/>
      <c r="S888" s="1099"/>
      <c r="T888" s="1099"/>
      <c r="U888" s="1099"/>
      <c r="V888" s="1099"/>
      <c r="W888" s="1099"/>
      <c r="X888" s="1099"/>
      <c r="Y888" s="1099"/>
      <c r="Z888" s="1100"/>
      <c r="AA888" s="1099"/>
      <c r="AB888" s="1094"/>
      <c r="AC888" s="1507">
        <f t="shared" si="276"/>
        <v>202</v>
      </c>
      <c r="AD888" s="1508">
        <f t="shared" si="277"/>
        <v>886424.48</v>
      </c>
      <c r="AE888" s="14">
        <f t="shared" si="278"/>
        <v>15.2</v>
      </c>
      <c r="AF888" s="14">
        <f t="shared" si="279"/>
        <v>0</v>
      </c>
      <c r="AG888" s="14" t="e">
        <f t="shared" si="280"/>
        <v>#DIV/0!</v>
      </c>
      <c r="AH888" s="14" t="e">
        <f t="shared" si="281"/>
        <v>#DIV/0!</v>
      </c>
      <c r="AI888" s="14">
        <f t="shared" si="282"/>
        <v>202</v>
      </c>
      <c r="AJ888" s="1096"/>
    </row>
    <row r="889" spans="1:36" ht="30" customHeight="1">
      <c r="A889" s="1139">
        <f t="shared" si="283"/>
        <v>46</v>
      </c>
      <c r="B889" s="1122" t="s">
        <v>10215</v>
      </c>
      <c r="C889" s="1123" t="s">
        <v>233</v>
      </c>
      <c r="D889" s="1094">
        <v>224.53</v>
      </c>
      <c r="E889" s="1091">
        <v>0</v>
      </c>
      <c r="F889" s="1094">
        <v>0</v>
      </c>
      <c r="G889" s="1091">
        <v>389</v>
      </c>
      <c r="H889" s="1094">
        <f t="shared" si="275"/>
        <v>87342.17</v>
      </c>
      <c r="I889" s="1124">
        <v>44998</v>
      </c>
      <c r="J889" s="1117">
        <v>45535</v>
      </c>
      <c r="K889" s="1096"/>
      <c r="L889" s="1125">
        <v>199</v>
      </c>
      <c r="M889" s="1126">
        <v>44985</v>
      </c>
      <c r="N889" s="1091"/>
      <c r="O889" s="1091"/>
      <c r="P889" s="1091">
        <v>0</v>
      </c>
      <c r="Q889" s="1099"/>
      <c r="R889" s="1099"/>
      <c r="S889" s="1099"/>
      <c r="T889" s="1099"/>
      <c r="U889" s="1099"/>
      <c r="V889" s="1099"/>
      <c r="W889" s="1099"/>
      <c r="X889" s="1099"/>
      <c r="Y889" s="1099"/>
      <c r="Z889" s="1100"/>
      <c r="AA889" s="1099"/>
      <c r="AB889" s="1094"/>
      <c r="AC889" s="1507">
        <f t="shared" si="276"/>
        <v>389</v>
      </c>
      <c r="AD889" s="1508">
        <f t="shared" si="277"/>
        <v>87342.17</v>
      </c>
      <c r="AE889" s="14">
        <f t="shared" si="278"/>
        <v>17.266666666666666</v>
      </c>
      <c r="AF889" s="14">
        <f t="shared" si="279"/>
        <v>0</v>
      </c>
      <c r="AG889" s="14" t="e">
        <f t="shared" si="280"/>
        <v>#DIV/0!</v>
      </c>
      <c r="AH889" s="14" t="e">
        <f t="shared" si="281"/>
        <v>#DIV/0!</v>
      </c>
      <c r="AI889" s="14">
        <f t="shared" si="282"/>
        <v>389</v>
      </c>
      <c r="AJ889" s="1096"/>
    </row>
    <row r="890" spans="1:36" ht="30" customHeight="1">
      <c r="A890" s="1139">
        <f t="shared" si="283"/>
        <v>47</v>
      </c>
      <c r="B890" s="1122" t="s">
        <v>1350</v>
      </c>
      <c r="C890" s="1123" t="s">
        <v>233</v>
      </c>
      <c r="D890" s="1094">
        <v>760.98</v>
      </c>
      <c r="E890" s="1091">
        <v>172</v>
      </c>
      <c r="F890" s="1094">
        <v>0</v>
      </c>
      <c r="G890" s="1091"/>
      <c r="H890" s="1094">
        <f t="shared" si="275"/>
        <v>0</v>
      </c>
      <c r="I890" s="1124">
        <v>44596</v>
      </c>
      <c r="J890" s="1117">
        <v>45156</v>
      </c>
      <c r="K890" s="1096"/>
      <c r="L890" s="1125">
        <v>29</v>
      </c>
      <c r="M890" s="1126">
        <v>44580</v>
      </c>
      <c r="N890" s="1091">
        <v>47</v>
      </c>
      <c r="O890" s="1091">
        <v>22</v>
      </c>
      <c r="P890" s="1091">
        <v>44</v>
      </c>
      <c r="Q890" s="1099"/>
      <c r="R890" s="1099"/>
      <c r="S890" s="1099"/>
      <c r="T890" s="1099"/>
      <c r="U890" s="1099"/>
      <c r="V890" s="1099"/>
      <c r="W890" s="1099"/>
      <c r="X890" s="1099"/>
      <c r="Y890" s="1099"/>
      <c r="Z890" s="1100"/>
      <c r="AA890" s="1099"/>
      <c r="AB890" s="1094"/>
      <c r="AC890" s="1507">
        <f t="shared" si="276"/>
        <v>59</v>
      </c>
      <c r="AD890" s="1508">
        <f t="shared" si="277"/>
        <v>44897.82</v>
      </c>
      <c r="AE890" s="14">
        <f t="shared" si="278"/>
        <v>4.6333333333333337</v>
      </c>
      <c r="AF890" s="14">
        <f t="shared" si="279"/>
        <v>37.666666666666664</v>
      </c>
      <c r="AG890" s="14">
        <f t="shared" si="280"/>
        <v>1.5663716814159292</v>
      </c>
      <c r="AH890" s="14">
        <f t="shared" si="281"/>
        <v>-3.0669616519174046</v>
      </c>
      <c r="AI890" s="14">
        <f t="shared" si="282"/>
        <v>-115.52222222222224</v>
      </c>
      <c r="AJ890" s="1096"/>
    </row>
    <row r="891" spans="1:36" ht="30" customHeight="1">
      <c r="A891" s="1139">
        <f t="shared" si="283"/>
        <v>48</v>
      </c>
      <c r="B891" s="1122" t="s">
        <v>1351</v>
      </c>
      <c r="C891" s="1123" t="s">
        <v>798</v>
      </c>
      <c r="D891" s="1094">
        <v>5612.83</v>
      </c>
      <c r="E891" s="1091">
        <v>9</v>
      </c>
      <c r="F891" s="1094">
        <v>0</v>
      </c>
      <c r="G891" s="1091"/>
      <c r="H891" s="1094">
        <f t="shared" si="275"/>
        <v>0</v>
      </c>
      <c r="I891" s="1124">
        <v>44613</v>
      </c>
      <c r="J891" s="1117">
        <v>45047</v>
      </c>
      <c r="K891" s="1096"/>
      <c r="L891" s="1125">
        <v>102</v>
      </c>
      <c r="M891" s="1126">
        <v>44603</v>
      </c>
      <c r="N891" s="1091">
        <v>0</v>
      </c>
      <c r="O891" s="1091">
        <v>0</v>
      </c>
      <c r="P891" s="1091">
        <v>4</v>
      </c>
      <c r="Q891" s="1099"/>
      <c r="R891" s="1099"/>
      <c r="S891" s="1099"/>
      <c r="T891" s="1099"/>
      <c r="U891" s="1099"/>
      <c r="V891" s="1099"/>
      <c r="W891" s="1099"/>
      <c r="X891" s="1099"/>
      <c r="Y891" s="1099"/>
      <c r="Z891" s="1100"/>
      <c r="AA891" s="1099"/>
      <c r="AB891" s="1094"/>
      <c r="AC891" s="1507">
        <f t="shared" si="276"/>
        <v>5</v>
      </c>
      <c r="AD891" s="1508">
        <f t="shared" si="277"/>
        <v>28064.15</v>
      </c>
      <c r="AE891" s="14">
        <f t="shared" si="278"/>
        <v>1</v>
      </c>
      <c r="AF891" s="14">
        <f t="shared" si="279"/>
        <v>1.3333333333333333</v>
      </c>
      <c r="AG891" s="14">
        <f t="shared" si="280"/>
        <v>3.75</v>
      </c>
      <c r="AH891" s="14">
        <f t="shared" si="281"/>
        <v>2.75</v>
      </c>
      <c r="AI891" s="14">
        <f t="shared" si="282"/>
        <v>3.666666666666667</v>
      </c>
      <c r="AJ891" s="1096"/>
    </row>
    <row r="892" spans="1:36" ht="30" customHeight="1">
      <c r="A892" s="1139">
        <f t="shared" si="283"/>
        <v>49</v>
      </c>
      <c r="B892" s="1122" t="s">
        <v>590</v>
      </c>
      <c r="C892" s="1123" t="s">
        <v>591</v>
      </c>
      <c r="D892" s="1094">
        <v>121</v>
      </c>
      <c r="E892" s="1091">
        <v>20</v>
      </c>
      <c r="F892" s="1094">
        <v>0</v>
      </c>
      <c r="G892" s="1091"/>
      <c r="H892" s="1094">
        <f t="shared" si="275"/>
        <v>0</v>
      </c>
      <c r="I892" s="1124">
        <v>44909</v>
      </c>
      <c r="J892" s="1117">
        <v>45413</v>
      </c>
      <c r="K892" s="1096"/>
      <c r="L892" s="1125">
        <v>1011</v>
      </c>
      <c r="M892" s="1126">
        <v>44890</v>
      </c>
      <c r="N892" s="1091">
        <v>0</v>
      </c>
      <c r="O892" s="1091">
        <v>0</v>
      </c>
      <c r="P892" s="1091">
        <v>4</v>
      </c>
      <c r="Q892" s="1099"/>
      <c r="R892" s="1099"/>
      <c r="S892" s="1099"/>
      <c r="T892" s="1099"/>
      <c r="U892" s="1099"/>
      <c r="V892" s="1099"/>
      <c r="W892" s="1099"/>
      <c r="X892" s="1099"/>
      <c r="Y892" s="1099"/>
      <c r="Z892" s="1100"/>
      <c r="AA892" s="1099"/>
      <c r="AB892" s="1094"/>
      <c r="AC892" s="1507">
        <f t="shared" si="276"/>
        <v>16</v>
      </c>
      <c r="AD892" s="1508">
        <f t="shared" si="277"/>
        <v>1936</v>
      </c>
      <c r="AE892" s="14">
        <f t="shared" si="278"/>
        <v>13.2</v>
      </c>
      <c r="AF892" s="14">
        <f t="shared" si="279"/>
        <v>1.3333333333333333</v>
      </c>
      <c r="AG892" s="14">
        <f t="shared" si="280"/>
        <v>12</v>
      </c>
      <c r="AH892" s="14">
        <f t="shared" si="281"/>
        <v>-1.1999999999999993</v>
      </c>
      <c r="AI892" s="14">
        <f t="shared" si="282"/>
        <v>-1.5999999999999979</v>
      </c>
      <c r="AJ892" s="1096"/>
    </row>
    <row r="893" spans="1:36" ht="30" customHeight="1">
      <c r="A893" s="1139">
        <f t="shared" si="283"/>
        <v>50</v>
      </c>
      <c r="B893" s="1122" t="s">
        <v>9540</v>
      </c>
      <c r="C893" s="1123" t="s">
        <v>309</v>
      </c>
      <c r="D893" s="1094">
        <v>526.29999999999995</v>
      </c>
      <c r="E893" s="1091">
        <v>0</v>
      </c>
      <c r="F893" s="1094">
        <v>0</v>
      </c>
      <c r="G893" s="1091">
        <v>40</v>
      </c>
      <c r="H893" s="1094">
        <f t="shared" si="275"/>
        <v>21052</v>
      </c>
      <c r="I893" s="1124">
        <v>44963</v>
      </c>
      <c r="J893" s="1117">
        <v>45625</v>
      </c>
      <c r="K893" s="1096"/>
      <c r="L893" s="1125">
        <v>58</v>
      </c>
      <c r="M893" s="1126">
        <v>44949</v>
      </c>
      <c r="N893" s="1091"/>
      <c r="O893" s="1091">
        <v>0</v>
      </c>
      <c r="P893" s="1091">
        <v>0</v>
      </c>
      <c r="Q893" s="1099"/>
      <c r="R893" s="1099"/>
      <c r="S893" s="1099"/>
      <c r="T893" s="1099"/>
      <c r="U893" s="1099"/>
      <c r="V893" s="1099"/>
      <c r="W893" s="1099"/>
      <c r="X893" s="1099"/>
      <c r="Y893" s="1099"/>
      <c r="Z893" s="1100"/>
      <c r="AA893" s="1099"/>
      <c r="AB893" s="1094"/>
      <c r="AC893" s="1507">
        <f t="shared" si="276"/>
        <v>40</v>
      </c>
      <c r="AD893" s="1508">
        <f t="shared" si="277"/>
        <v>21052</v>
      </c>
      <c r="AE893" s="14">
        <f t="shared" si="278"/>
        <v>20.266666666666666</v>
      </c>
      <c r="AF893" s="14">
        <f t="shared" si="279"/>
        <v>0</v>
      </c>
      <c r="AG893" s="14" t="e">
        <f t="shared" si="280"/>
        <v>#DIV/0!</v>
      </c>
      <c r="AH893" s="14" t="e">
        <f t="shared" si="281"/>
        <v>#DIV/0!</v>
      </c>
      <c r="AI893" s="14">
        <f t="shared" si="282"/>
        <v>40</v>
      </c>
      <c r="AJ893" s="1096"/>
    </row>
    <row r="894" spans="1:36" ht="30" customHeight="1">
      <c r="A894" s="1139">
        <f t="shared" si="283"/>
        <v>51</v>
      </c>
      <c r="B894" s="1122" t="s">
        <v>1326</v>
      </c>
      <c r="C894" s="1123" t="s">
        <v>309</v>
      </c>
      <c r="D894" s="1094">
        <v>478.5</v>
      </c>
      <c r="E894" s="1091">
        <v>20</v>
      </c>
      <c r="F894" s="1094">
        <v>0</v>
      </c>
      <c r="G894" s="1091"/>
      <c r="H894" s="1094">
        <f t="shared" si="275"/>
        <v>0</v>
      </c>
      <c r="I894" s="1124">
        <v>44627</v>
      </c>
      <c r="J894" s="1117">
        <v>45312</v>
      </c>
      <c r="K894" s="1096"/>
      <c r="L894" s="1125">
        <v>231</v>
      </c>
      <c r="M894" s="1126">
        <v>44664</v>
      </c>
      <c r="N894" s="1091">
        <v>0</v>
      </c>
      <c r="O894" s="1091">
        <v>0</v>
      </c>
      <c r="P894" s="1091">
        <v>0</v>
      </c>
      <c r="Q894" s="1099"/>
      <c r="R894" s="1099"/>
      <c r="S894" s="1099"/>
      <c r="T894" s="1099"/>
      <c r="U894" s="1099"/>
      <c r="V894" s="1099"/>
      <c r="W894" s="1099"/>
      <c r="X894" s="1099"/>
      <c r="Y894" s="1099"/>
      <c r="Z894" s="1100"/>
      <c r="AA894" s="1099"/>
      <c r="AB894" s="1094"/>
      <c r="AC894" s="1507">
        <f t="shared" si="276"/>
        <v>20</v>
      </c>
      <c r="AD894" s="1508">
        <f t="shared" si="277"/>
        <v>9570</v>
      </c>
      <c r="AE894" s="14">
        <f t="shared" si="278"/>
        <v>9.8333333333333339</v>
      </c>
      <c r="AF894" s="14">
        <f t="shared" si="279"/>
        <v>0</v>
      </c>
      <c r="AG894" s="14" t="e">
        <f t="shared" si="280"/>
        <v>#DIV/0!</v>
      </c>
      <c r="AH894" s="14" t="e">
        <f t="shared" si="281"/>
        <v>#DIV/0!</v>
      </c>
      <c r="AI894" s="14">
        <f t="shared" si="282"/>
        <v>20</v>
      </c>
      <c r="AJ894" s="1096"/>
    </row>
    <row r="895" spans="1:36" ht="30" customHeight="1">
      <c r="A895" s="1139">
        <f t="shared" si="283"/>
        <v>52</v>
      </c>
      <c r="B895" s="1122" t="s">
        <v>6791</v>
      </c>
      <c r="C895" s="1123" t="s">
        <v>233</v>
      </c>
      <c r="D895" s="1094">
        <v>46.9</v>
      </c>
      <c r="E895" s="1091">
        <v>250</v>
      </c>
      <c r="F895" s="1094">
        <v>0</v>
      </c>
      <c r="G895" s="1091"/>
      <c r="H895" s="1094">
        <f t="shared" si="275"/>
        <v>0</v>
      </c>
      <c r="I895" s="1124">
        <v>44875</v>
      </c>
      <c r="J895" s="1117">
        <v>45869</v>
      </c>
      <c r="K895" s="1096"/>
      <c r="L895" s="1125">
        <v>897</v>
      </c>
      <c r="M895" s="1126">
        <v>44853</v>
      </c>
      <c r="N895" s="1091">
        <v>54</v>
      </c>
      <c r="O895" s="1091">
        <v>18</v>
      </c>
      <c r="P895" s="1091">
        <v>21</v>
      </c>
      <c r="Q895" s="1099"/>
      <c r="R895" s="1099"/>
      <c r="S895" s="1099"/>
      <c r="T895" s="1099"/>
      <c r="U895" s="1099"/>
      <c r="V895" s="1099"/>
      <c r="W895" s="1099"/>
      <c r="X895" s="1099"/>
      <c r="Y895" s="1099"/>
      <c r="Z895" s="1100"/>
      <c r="AA895" s="1099"/>
      <c r="AB895" s="1094"/>
      <c r="AC895" s="1507">
        <f t="shared" si="276"/>
        <v>157</v>
      </c>
      <c r="AD895" s="1508">
        <f t="shared" si="277"/>
        <v>7363.3</v>
      </c>
      <c r="AE895" s="14">
        <f t="shared" si="278"/>
        <v>28.4</v>
      </c>
      <c r="AF895" s="14">
        <f t="shared" si="279"/>
        <v>31</v>
      </c>
      <c r="AG895" s="14">
        <f t="shared" si="280"/>
        <v>5.064516129032258</v>
      </c>
      <c r="AH895" s="14">
        <f t="shared" si="281"/>
        <v>-23.335483870967742</v>
      </c>
      <c r="AI895" s="14">
        <f t="shared" si="282"/>
        <v>-723.4</v>
      </c>
      <c r="AJ895" s="1105"/>
    </row>
    <row r="896" spans="1:36" ht="30" customHeight="1">
      <c r="A896" s="1139">
        <f t="shared" si="283"/>
        <v>53</v>
      </c>
      <c r="B896" s="1122" t="s">
        <v>4383</v>
      </c>
      <c r="C896" s="1123" t="s">
        <v>233</v>
      </c>
      <c r="D896" s="1094">
        <v>361.21</v>
      </c>
      <c r="E896" s="1091">
        <v>40</v>
      </c>
      <c r="F896" s="1094">
        <v>0</v>
      </c>
      <c r="G896" s="1091"/>
      <c r="H896" s="1094">
        <f t="shared" si="275"/>
        <v>0</v>
      </c>
      <c r="I896" s="1124">
        <v>44746</v>
      </c>
      <c r="J896" s="1117">
        <v>45581</v>
      </c>
      <c r="K896" s="1096"/>
      <c r="L896" s="1125">
        <v>449</v>
      </c>
      <c r="M896" s="1126">
        <v>44727</v>
      </c>
      <c r="N896" s="1091">
        <v>0</v>
      </c>
      <c r="O896" s="1091">
        <v>0</v>
      </c>
      <c r="P896" s="1091">
        <v>0</v>
      </c>
      <c r="Q896" s="1099"/>
      <c r="R896" s="1099"/>
      <c r="S896" s="1099"/>
      <c r="T896" s="1099"/>
      <c r="U896" s="1099"/>
      <c r="V896" s="1099"/>
      <c r="W896" s="1099"/>
      <c r="X896" s="1099"/>
      <c r="Y896" s="1099"/>
      <c r="Z896" s="1100"/>
      <c r="AA896" s="1099"/>
      <c r="AB896" s="1094"/>
      <c r="AC896" s="1507">
        <f t="shared" si="276"/>
        <v>40</v>
      </c>
      <c r="AD896" s="1508">
        <f t="shared" si="277"/>
        <v>14448.4</v>
      </c>
      <c r="AE896" s="14">
        <f t="shared" si="278"/>
        <v>18.8</v>
      </c>
      <c r="AF896" s="14">
        <f t="shared" si="279"/>
        <v>0</v>
      </c>
      <c r="AG896" s="14" t="e">
        <f t="shared" si="280"/>
        <v>#DIV/0!</v>
      </c>
      <c r="AH896" s="14" t="e">
        <f t="shared" si="281"/>
        <v>#DIV/0!</v>
      </c>
      <c r="AI896" s="14">
        <f t="shared" si="282"/>
        <v>40</v>
      </c>
      <c r="AJ896" s="1105"/>
    </row>
    <row r="897" spans="1:36" ht="30" customHeight="1">
      <c r="A897" s="1139">
        <f t="shared" si="283"/>
        <v>54</v>
      </c>
      <c r="B897" s="1122" t="s">
        <v>4384</v>
      </c>
      <c r="C897" s="1123" t="s">
        <v>233</v>
      </c>
      <c r="D897" s="1094">
        <v>2971.74</v>
      </c>
      <c r="E897" s="1091">
        <v>14</v>
      </c>
      <c r="F897" s="1094">
        <v>0</v>
      </c>
      <c r="G897" s="1091"/>
      <c r="H897" s="1094">
        <f t="shared" ref="H897:H931" si="285">G897*D897</f>
        <v>0</v>
      </c>
      <c r="I897" s="1124">
        <v>44746</v>
      </c>
      <c r="J897" s="1117">
        <v>45612</v>
      </c>
      <c r="K897" s="1096"/>
      <c r="L897" s="1125">
        <v>449</v>
      </c>
      <c r="M897" s="1126">
        <v>44727</v>
      </c>
      <c r="N897" s="1091">
        <v>2</v>
      </c>
      <c r="O897" s="1091">
        <v>0</v>
      </c>
      <c r="P897" s="1091">
        <v>3</v>
      </c>
      <c r="Q897" s="1099"/>
      <c r="R897" s="1099"/>
      <c r="S897" s="1099"/>
      <c r="T897" s="1099"/>
      <c r="U897" s="1099"/>
      <c r="V897" s="1099"/>
      <c r="W897" s="1099"/>
      <c r="X897" s="1099"/>
      <c r="Y897" s="1099"/>
      <c r="Z897" s="1100"/>
      <c r="AA897" s="1099"/>
      <c r="AB897" s="1094"/>
      <c r="AC897" s="1507">
        <f t="shared" ref="AC897:AC931" si="286">E897+G897-N897-O897-AA897-P897-Q897-R897-S897-T897-U897-V897-W897-X897-Y897</f>
        <v>9</v>
      </c>
      <c r="AD897" s="1508">
        <f t="shared" ref="AD897:AD931" si="287">D897*AC897</f>
        <v>26745.659999999996</v>
      </c>
      <c r="AE897" s="14">
        <f t="shared" ref="AE897:AE931" si="288">(J897-"01.04.2023")/30</f>
        <v>19.833333333333332</v>
      </c>
      <c r="AF897" s="14">
        <f t="shared" ref="AF897:AF931" si="289">(N897+O897+P897+Q897+R897+S897+T897+U897+V897+W897+X897+Y897)/3</f>
        <v>1.6666666666666667</v>
      </c>
      <c r="AG897" s="14">
        <f t="shared" ref="AG897:AG931" si="290">AC897/AF897</f>
        <v>5.3999999999999995</v>
      </c>
      <c r="AH897" s="14">
        <f t="shared" ref="AH897:AH931" si="291">AG897-AE897</f>
        <v>-14.433333333333334</v>
      </c>
      <c r="AI897" s="14">
        <f t="shared" ref="AI897:AI931" si="292">AC897-(AE897*AF897)</f>
        <v>-24.055555555555557</v>
      </c>
      <c r="AJ897" s="1105"/>
    </row>
    <row r="898" spans="1:36" ht="30" customHeight="1">
      <c r="A898" s="1139">
        <f t="shared" si="283"/>
        <v>55</v>
      </c>
      <c r="B898" s="1122" t="s">
        <v>10216</v>
      </c>
      <c r="C898" s="1123" t="s">
        <v>233</v>
      </c>
      <c r="D898" s="1094">
        <v>2400</v>
      </c>
      <c r="E898" s="1091">
        <v>0</v>
      </c>
      <c r="F898" s="1094">
        <v>0</v>
      </c>
      <c r="G898" s="1091">
        <v>43</v>
      </c>
      <c r="H898" s="1094">
        <f t="shared" si="285"/>
        <v>103200</v>
      </c>
      <c r="I898" s="1124">
        <v>45005</v>
      </c>
      <c r="J898" s="1117">
        <v>45929</v>
      </c>
      <c r="K898" s="1096"/>
      <c r="L898" s="1125">
        <v>237</v>
      </c>
      <c r="M898" s="1126">
        <v>44993</v>
      </c>
      <c r="N898" s="1091"/>
      <c r="O898" s="1091"/>
      <c r="P898" s="1091">
        <v>0</v>
      </c>
      <c r="Q898" s="1099"/>
      <c r="R898" s="1099"/>
      <c r="S898" s="1099"/>
      <c r="T898" s="1099"/>
      <c r="U898" s="1099"/>
      <c r="V898" s="1099"/>
      <c r="W898" s="1099"/>
      <c r="X898" s="1099"/>
      <c r="Y898" s="1099"/>
      <c r="Z898" s="1100"/>
      <c r="AA898" s="1099"/>
      <c r="AB898" s="1094"/>
      <c r="AC898" s="1507">
        <f t="shared" si="286"/>
        <v>43</v>
      </c>
      <c r="AD898" s="1508">
        <f t="shared" si="287"/>
        <v>103200</v>
      </c>
      <c r="AE898" s="14">
        <f t="shared" si="288"/>
        <v>30.4</v>
      </c>
      <c r="AF898" s="14">
        <f t="shared" si="289"/>
        <v>0</v>
      </c>
      <c r="AG898" s="14" t="e">
        <f t="shared" si="290"/>
        <v>#DIV/0!</v>
      </c>
      <c r="AH898" s="14" t="e">
        <f t="shared" si="291"/>
        <v>#DIV/0!</v>
      </c>
      <c r="AI898" s="14">
        <f t="shared" si="292"/>
        <v>43</v>
      </c>
      <c r="AJ898" s="1105"/>
    </row>
    <row r="899" spans="1:36" ht="30" customHeight="1">
      <c r="A899" s="1139">
        <f t="shared" si="283"/>
        <v>56</v>
      </c>
      <c r="B899" s="1122" t="s">
        <v>10217</v>
      </c>
      <c r="C899" s="1123" t="s">
        <v>233</v>
      </c>
      <c r="D899" s="1094">
        <v>135</v>
      </c>
      <c r="E899" s="1091">
        <v>0</v>
      </c>
      <c r="F899" s="1094">
        <v>0</v>
      </c>
      <c r="G899" s="1091">
        <v>10</v>
      </c>
      <c r="H899" s="1094">
        <f t="shared" si="285"/>
        <v>1350</v>
      </c>
      <c r="I899" s="1124">
        <v>45006</v>
      </c>
      <c r="J899" s="1117">
        <v>45350</v>
      </c>
      <c r="K899" s="1096"/>
      <c r="L899" s="1125">
        <v>254</v>
      </c>
      <c r="M899" s="1126">
        <v>44998</v>
      </c>
      <c r="N899" s="1091"/>
      <c r="O899" s="1091"/>
      <c r="P899" s="1091">
        <v>0</v>
      </c>
      <c r="Q899" s="1099"/>
      <c r="R899" s="1099"/>
      <c r="S899" s="1099"/>
      <c r="T899" s="1099"/>
      <c r="U899" s="1099"/>
      <c r="V899" s="1099"/>
      <c r="W899" s="1099"/>
      <c r="X899" s="1099"/>
      <c r="Y899" s="1099"/>
      <c r="Z899" s="1100"/>
      <c r="AA899" s="1099"/>
      <c r="AB899" s="1094"/>
      <c r="AC899" s="1507">
        <f t="shared" si="286"/>
        <v>10</v>
      </c>
      <c r="AD899" s="1508">
        <f t="shared" si="287"/>
        <v>1350</v>
      </c>
      <c r="AE899" s="14">
        <f t="shared" si="288"/>
        <v>11.1</v>
      </c>
      <c r="AF899" s="14">
        <f t="shared" si="289"/>
        <v>0</v>
      </c>
      <c r="AG899" s="14" t="e">
        <f t="shared" si="290"/>
        <v>#DIV/0!</v>
      </c>
      <c r="AH899" s="14" t="e">
        <f t="shared" si="291"/>
        <v>#DIV/0!</v>
      </c>
      <c r="AI899" s="14">
        <f t="shared" si="292"/>
        <v>10</v>
      </c>
      <c r="AJ899" s="1105"/>
    </row>
    <row r="900" spans="1:36" ht="30" customHeight="1">
      <c r="A900" s="1139">
        <f t="shared" si="283"/>
        <v>57</v>
      </c>
      <c r="B900" s="1115" t="s">
        <v>1353</v>
      </c>
      <c r="C900" s="1125" t="s">
        <v>233</v>
      </c>
      <c r="D900" s="1094">
        <v>380.22</v>
      </c>
      <c r="E900" s="1091">
        <v>6</v>
      </c>
      <c r="F900" s="1094">
        <f>E900*D900</f>
        <v>2281.3200000000002</v>
      </c>
      <c r="G900" s="1091"/>
      <c r="H900" s="1094">
        <f t="shared" si="285"/>
        <v>0</v>
      </c>
      <c r="I900" s="1124">
        <v>44355</v>
      </c>
      <c r="J900" s="1124">
        <v>45319</v>
      </c>
      <c r="K900" s="1096"/>
      <c r="L900" s="1125">
        <v>611</v>
      </c>
      <c r="M900" s="1124">
        <v>44349</v>
      </c>
      <c r="N900" s="1091">
        <v>1</v>
      </c>
      <c r="O900" s="1091">
        <v>0</v>
      </c>
      <c r="P900" s="1091">
        <v>1</v>
      </c>
      <c r="Q900" s="1099"/>
      <c r="R900" s="1099"/>
      <c r="S900" s="1099"/>
      <c r="T900" s="1099"/>
      <c r="U900" s="1099"/>
      <c r="V900" s="1099"/>
      <c r="W900" s="1099"/>
      <c r="X900" s="1099"/>
      <c r="Y900" s="1099"/>
      <c r="Z900" s="1100"/>
      <c r="AA900" s="1099"/>
      <c r="AB900" s="1094"/>
      <c r="AC900" s="1507">
        <f t="shared" si="286"/>
        <v>4</v>
      </c>
      <c r="AD900" s="1508">
        <f t="shared" si="287"/>
        <v>1520.88</v>
      </c>
      <c r="AE900" s="14">
        <f t="shared" si="288"/>
        <v>10.066666666666666</v>
      </c>
      <c r="AF900" s="14">
        <f t="shared" si="289"/>
        <v>0.66666666666666663</v>
      </c>
      <c r="AG900" s="14">
        <f t="shared" si="290"/>
        <v>6</v>
      </c>
      <c r="AH900" s="14">
        <f t="shared" si="291"/>
        <v>-4.0666666666666664</v>
      </c>
      <c r="AI900" s="14">
        <f t="shared" si="292"/>
        <v>-2.7111111111111104</v>
      </c>
      <c r="AJ900" s="1105"/>
    </row>
    <row r="901" spans="1:36" ht="30" customHeight="1">
      <c r="A901" s="1139">
        <f t="shared" si="283"/>
        <v>58</v>
      </c>
      <c r="B901" s="1122" t="s">
        <v>10218</v>
      </c>
      <c r="C901" s="1123" t="s">
        <v>233</v>
      </c>
      <c r="D901" s="1094">
        <v>1161</v>
      </c>
      <c r="E901" s="1091">
        <v>0</v>
      </c>
      <c r="F901" s="1094">
        <v>0</v>
      </c>
      <c r="G901" s="1091">
        <v>22</v>
      </c>
      <c r="H901" s="1094">
        <f t="shared" si="285"/>
        <v>25542</v>
      </c>
      <c r="I901" s="1124">
        <v>44998</v>
      </c>
      <c r="J901" s="1117">
        <v>45443</v>
      </c>
      <c r="K901" s="1096"/>
      <c r="L901" s="1125">
        <v>202</v>
      </c>
      <c r="M901" s="1126">
        <v>44985</v>
      </c>
      <c r="N901" s="1091"/>
      <c r="O901" s="1091"/>
      <c r="P901" s="1091">
        <v>0</v>
      </c>
      <c r="Q901" s="1099"/>
      <c r="R901" s="1099"/>
      <c r="S901" s="1099"/>
      <c r="T901" s="1099"/>
      <c r="U901" s="1099"/>
      <c r="V901" s="1099"/>
      <c r="W901" s="1099"/>
      <c r="X901" s="1099"/>
      <c r="Y901" s="1099"/>
      <c r="Z901" s="1100"/>
      <c r="AA901" s="1099"/>
      <c r="AB901" s="1094"/>
      <c r="AC901" s="1507">
        <f t="shared" si="286"/>
        <v>22</v>
      </c>
      <c r="AD901" s="1508">
        <f t="shared" si="287"/>
        <v>25542</v>
      </c>
      <c r="AE901" s="14">
        <f t="shared" si="288"/>
        <v>14.2</v>
      </c>
      <c r="AF901" s="14">
        <f t="shared" si="289"/>
        <v>0</v>
      </c>
      <c r="AG901" s="14" t="e">
        <f t="shared" si="290"/>
        <v>#DIV/0!</v>
      </c>
      <c r="AH901" s="14" t="e">
        <f t="shared" si="291"/>
        <v>#DIV/0!</v>
      </c>
      <c r="AI901" s="14">
        <f t="shared" si="292"/>
        <v>22</v>
      </c>
      <c r="AJ901" s="1105"/>
    </row>
    <row r="902" spans="1:36" ht="30" customHeight="1">
      <c r="A902" s="1139">
        <f t="shared" si="283"/>
        <v>59</v>
      </c>
      <c r="B902" s="1122" t="s">
        <v>3425</v>
      </c>
      <c r="C902" s="1123" t="s">
        <v>233</v>
      </c>
      <c r="D902" s="1094">
        <v>1333.34</v>
      </c>
      <c r="E902" s="1091">
        <v>76</v>
      </c>
      <c r="F902" s="1094">
        <v>0</v>
      </c>
      <c r="G902" s="1091"/>
      <c r="H902" s="1094">
        <f t="shared" si="285"/>
        <v>0</v>
      </c>
      <c r="I902" s="1124">
        <v>44690</v>
      </c>
      <c r="J902" s="1117">
        <v>45596</v>
      </c>
      <c r="K902" s="1096"/>
      <c r="L902" s="1125">
        <v>279</v>
      </c>
      <c r="M902" s="1126">
        <v>44680</v>
      </c>
      <c r="N902" s="1091">
        <v>0</v>
      </c>
      <c r="O902" s="1091">
        <v>22</v>
      </c>
      <c r="P902" s="1091">
        <v>18</v>
      </c>
      <c r="Q902" s="1099"/>
      <c r="R902" s="1099"/>
      <c r="S902" s="1099"/>
      <c r="T902" s="1099"/>
      <c r="U902" s="1099"/>
      <c r="V902" s="1099"/>
      <c r="W902" s="1099"/>
      <c r="X902" s="1120"/>
      <c r="Y902" s="1120"/>
      <c r="Z902" s="1100"/>
      <c r="AA902" s="1099"/>
      <c r="AB902" s="1094"/>
      <c r="AC902" s="1507">
        <f t="shared" si="286"/>
        <v>36</v>
      </c>
      <c r="AD902" s="1508">
        <f t="shared" si="287"/>
        <v>48000.24</v>
      </c>
      <c r="AE902" s="14">
        <f t="shared" si="288"/>
        <v>19.3</v>
      </c>
      <c r="AF902" s="14">
        <f t="shared" si="289"/>
        <v>13.333333333333334</v>
      </c>
      <c r="AG902" s="14">
        <f t="shared" si="290"/>
        <v>2.6999999999999997</v>
      </c>
      <c r="AH902" s="14">
        <f t="shared" si="291"/>
        <v>-16.600000000000001</v>
      </c>
      <c r="AI902" s="14">
        <f t="shared" si="292"/>
        <v>-221.33333333333337</v>
      </c>
      <c r="AJ902" s="1105"/>
    </row>
    <row r="903" spans="1:36" ht="30" customHeight="1">
      <c r="A903" s="1139">
        <f t="shared" si="283"/>
        <v>60</v>
      </c>
      <c r="B903" s="1122" t="s">
        <v>3426</v>
      </c>
      <c r="C903" s="1123" t="s">
        <v>233</v>
      </c>
      <c r="D903" s="1094">
        <v>1190.95</v>
      </c>
      <c r="E903" s="1091">
        <v>55</v>
      </c>
      <c r="F903" s="1094">
        <v>0</v>
      </c>
      <c r="G903" s="1091"/>
      <c r="H903" s="1094">
        <f t="shared" si="285"/>
        <v>0</v>
      </c>
      <c r="I903" s="1124">
        <v>44690</v>
      </c>
      <c r="J903" s="1117">
        <v>45626</v>
      </c>
      <c r="K903" s="1096"/>
      <c r="L903" s="1125">
        <v>279</v>
      </c>
      <c r="M903" s="1126">
        <v>44680</v>
      </c>
      <c r="N903" s="1091">
        <v>0</v>
      </c>
      <c r="O903" s="1091">
        <v>0</v>
      </c>
      <c r="P903" s="1091">
        <v>0</v>
      </c>
      <c r="Q903" s="1099"/>
      <c r="R903" s="1099"/>
      <c r="S903" s="1099"/>
      <c r="T903" s="1099"/>
      <c r="U903" s="1099"/>
      <c r="V903" s="1099"/>
      <c r="W903" s="1099"/>
      <c r="X903" s="1099"/>
      <c r="Y903" s="1099"/>
      <c r="Z903" s="1100"/>
      <c r="AA903" s="1099"/>
      <c r="AB903" s="1094"/>
      <c r="AC903" s="1507">
        <f t="shared" si="286"/>
        <v>55</v>
      </c>
      <c r="AD903" s="1508">
        <f t="shared" si="287"/>
        <v>65502.25</v>
      </c>
      <c r="AE903" s="14">
        <f t="shared" si="288"/>
        <v>20.3</v>
      </c>
      <c r="AF903" s="14">
        <f t="shared" si="289"/>
        <v>0</v>
      </c>
      <c r="AG903" s="14" t="e">
        <f t="shared" si="290"/>
        <v>#DIV/0!</v>
      </c>
      <c r="AH903" s="14" t="e">
        <f t="shared" si="291"/>
        <v>#DIV/0!</v>
      </c>
      <c r="AI903" s="14">
        <f t="shared" si="292"/>
        <v>55</v>
      </c>
      <c r="AJ903" s="1105"/>
    </row>
    <row r="904" spans="1:36" ht="30" customHeight="1">
      <c r="A904" s="1139">
        <f t="shared" si="283"/>
        <v>61</v>
      </c>
      <c r="B904" s="1115" t="s">
        <v>592</v>
      </c>
      <c r="C904" s="1125" t="s">
        <v>181</v>
      </c>
      <c r="D904" s="1094">
        <v>865.05</v>
      </c>
      <c r="E904" s="1091">
        <v>3</v>
      </c>
      <c r="F904" s="1094">
        <f>E904*D904</f>
        <v>2595.1499999999996</v>
      </c>
      <c r="G904" s="1091"/>
      <c r="H904" s="1094">
        <f t="shared" si="285"/>
        <v>0</v>
      </c>
      <c r="I904" s="1124">
        <v>44257</v>
      </c>
      <c r="J904" s="1124">
        <v>45901</v>
      </c>
      <c r="K904" s="1096"/>
      <c r="L904" s="1125">
        <v>174</v>
      </c>
      <c r="M904" s="1124">
        <v>44246</v>
      </c>
      <c r="N904" s="1091">
        <v>2</v>
      </c>
      <c r="O904" s="1091">
        <v>0</v>
      </c>
      <c r="P904" s="1091">
        <v>0</v>
      </c>
      <c r="Q904" s="1099"/>
      <c r="R904" s="1099"/>
      <c r="S904" s="1099"/>
      <c r="T904" s="1099"/>
      <c r="U904" s="1099"/>
      <c r="V904" s="1099"/>
      <c r="W904" s="1099"/>
      <c r="X904" s="1099"/>
      <c r="Y904" s="1099"/>
      <c r="Z904" s="1100"/>
      <c r="AA904" s="1099"/>
      <c r="AB904" s="1094"/>
      <c r="AC904" s="1507">
        <f t="shared" si="286"/>
        <v>1</v>
      </c>
      <c r="AD904" s="1508">
        <f t="shared" si="287"/>
        <v>865.05</v>
      </c>
      <c r="AE904" s="14">
        <f t="shared" si="288"/>
        <v>29.466666666666665</v>
      </c>
      <c r="AF904" s="14">
        <f t="shared" si="289"/>
        <v>0.66666666666666663</v>
      </c>
      <c r="AG904" s="14">
        <f t="shared" si="290"/>
        <v>1.5</v>
      </c>
      <c r="AH904" s="14">
        <f t="shared" si="291"/>
        <v>-27.966666666666665</v>
      </c>
      <c r="AI904" s="14">
        <f t="shared" si="292"/>
        <v>-18.644444444444442</v>
      </c>
      <c r="AJ904" s="1105"/>
    </row>
    <row r="905" spans="1:36" ht="30" customHeight="1">
      <c r="A905" s="1139">
        <f t="shared" si="283"/>
        <v>62</v>
      </c>
      <c r="B905" s="1122" t="s">
        <v>592</v>
      </c>
      <c r="C905" s="1123" t="s">
        <v>181</v>
      </c>
      <c r="D905" s="1094">
        <v>795.85</v>
      </c>
      <c r="E905" s="1091">
        <v>6</v>
      </c>
      <c r="F905" s="1094">
        <f>E905*D905</f>
        <v>4775.1000000000004</v>
      </c>
      <c r="G905" s="1091"/>
      <c r="H905" s="1094">
        <f t="shared" si="285"/>
        <v>0</v>
      </c>
      <c r="I905" s="1126">
        <v>44592</v>
      </c>
      <c r="J905" s="1117">
        <v>46296</v>
      </c>
      <c r="K905" s="1096"/>
      <c r="L905" s="1127">
        <v>50</v>
      </c>
      <c r="M905" s="1126">
        <v>44586</v>
      </c>
      <c r="N905" s="1091">
        <v>0</v>
      </c>
      <c r="O905" s="1091">
        <v>0</v>
      </c>
      <c r="P905" s="1091">
        <v>0</v>
      </c>
      <c r="Q905" s="1099"/>
      <c r="R905" s="1099"/>
      <c r="S905" s="1099"/>
      <c r="T905" s="1099"/>
      <c r="U905" s="1099"/>
      <c r="V905" s="1099"/>
      <c r="W905" s="1099"/>
      <c r="X905" s="1099"/>
      <c r="Y905" s="1099"/>
      <c r="Z905" s="1100"/>
      <c r="AA905" s="1099"/>
      <c r="AB905" s="1094"/>
      <c r="AC905" s="1507">
        <f t="shared" si="286"/>
        <v>6</v>
      </c>
      <c r="AD905" s="1508">
        <f t="shared" si="287"/>
        <v>4775.1000000000004</v>
      </c>
      <c r="AE905" s="14">
        <f t="shared" si="288"/>
        <v>42.633333333333333</v>
      </c>
      <c r="AF905" s="14">
        <f t="shared" si="289"/>
        <v>0</v>
      </c>
      <c r="AG905" s="14" t="e">
        <f t="shared" si="290"/>
        <v>#DIV/0!</v>
      </c>
      <c r="AH905" s="14" t="e">
        <f t="shared" si="291"/>
        <v>#DIV/0!</v>
      </c>
      <c r="AI905" s="14">
        <f t="shared" si="292"/>
        <v>6</v>
      </c>
      <c r="AJ905" s="1105"/>
    </row>
    <row r="906" spans="1:36" ht="30" customHeight="1">
      <c r="A906" s="1139">
        <f t="shared" si="283"/>
        <v>63</v>
      </c>
      <c r="B906" s="1122" t="s">
        <v>1354</v>
      </c>
      <c r="C906" s="1123" t="s">
        <v>233</v>
      </c>
      <c r="D906" s="1094">
        <v>17541.28</v>
      </c>
      <c r="E906" s="1091">
        <v>6.6000000000000014</v>
      </c>
      <c r="F906" s="1094">
        <f>E906*D906</f>
        <v>115772.44800000002</v>
      </c>
      <c r="G906" s="1091"/>
      <c r="H906" s="1094">
        <f t="shared" si="285"/>
        <v>0</v>
      </c>
      <c r="I906" s="1126">
        <v>44449</v>
      </c>
      <c r="J906" s="1117">
        <v>45016</v>
      </c>
      <c r="K906" s="1096"/>
      <c r="L906" s="1114">
        <v>106</v>
      </c>
      <c r="M906" s="1126">
        <v>44236</v>
      </c>
      <c r="N906" s="1091">
        <v>6.6</v>
      </c>
      <c r="O906" s="1091"/>
      <c r="P906" s="1091"/>
      <c r="Q906" s="1099"/>
      <c r="R906" s="1099"/>
      <c r="S906" s="1099"/>
      <c r="T906" s="1099"/>
      <c r="U906" s="1099"/>
      <c r="V906" s="1120"/>
      <c r="W906" s="1099"/>
      <c r="X906" s="1120"/>
      <c r="Y906" s="1120"/>
      <c r="Z906" s="1100"/>
      <c r="AA906" s="1099"/>
      <c r="AB906" s="1094"/>
      <c r="AC906" s="1507">
        <f t="shared" si="286"/>
        <v>1.7763568394002505E-15</v>
      </c>
      <c r="AD906" s="1508">
        <f t="shared" si="287"/>
        <v>3.1159572699834823E-11</v>
      </c>
      <c r="AE906" s="14">
        <f t="shared" si="288"/>
        <v>-3.3333333333333333E-2</v>
      </c>
      <c r="AF906" s="14">
        <f t="shared" si="289"/>
        <v>2.1999999999999997</v>
      </c>
      <c r="AG906" s="14">
        <f t="shared" si="290"/>
        <v>8.0743492700011392E-16</v>
      </c>
      <c r="AH906" s="14">
        <f t="shared" si="291"/>
        <v>3.3333333333334138E-2</v>
      </c>
      <c r="AI906" s="14">
        <f t="shared" si="292"/>
        <v>7.3333333333335096E-2</v>
      </c>
      <c r="AJ906" s="1105"/>
    </row>
    <row r="907" spans="1:36" ht="30" customHeight="1">
      <c r="A907" s="1139">
        <f t="shared" si="283"/>
        <v>64</v>
      </c>
      <c r="B907" s="1122" t="s">
        <v>8761</v>
      </c>
      <c r="C907" s="1123" t="s">
        <v>392</v>
      </c>
      <c r="D907" s="1094">
        <v>675</v>
      </c>
      <c r="E907" s="1091">
        <v>0</v>
      </c>
      <c r="F907" s="1094">
        <v>0</v>
      </c>
      <c r="G907" s="1091">
        <v>8</v>
      </c>
      <c r="H907" s="1094">
        <f t="shared" si="285"/>
        <v>5400</v>
      </c>
      <c r="I907" s="1124">
        <v>44946</v>
      </c>
      <c r="J907" s="1117">
        <v>45351</v>
      </c>
      <c r="K907" s="1096"/>
      <c r="L907" s="1125">
        <v>1043</v>
      </c>
      <c r="M907" s="1126">
        <v>44895</v>
      </c>
      <c r="N907" s="1091">
        <v>0</v>
      </c>
      <c r="O907" s="1091">
        <v>0</v>
      </c>
      <c r="P907" s="1091">
        <v>0</v>
      </c>
      <c r="Q907" s="1099"/>
      <c r="R907" s="1099"/>
      <c r="S907" s="1099"/>
      <c r="T907" s="1099"/>
      <c r="U907" s="1099"/>
      <c r="V907" s="1099"/>
      <c r="W907" s="1099"/>
      <c r="X907" s="1099"/>
      <c r="Y907" s="1099"/>
      <c r="Z907" s="1100"/>
      <c r="AA907" s="1099"/>
      <c r="AB907" s="1094"/>
      <c r="AC907" s="1507">
        <f t="shared" si="286"/>
        <v>8</v>
      </c>
      <c r="AD907" s="1508">
        <f t="shared" si="287"/>
        <v>5400</v>
      </c>
      <c r="AE907" s="14">
        <f t="shared" si="288"/>
        <v>11.133333333333333</v>
      </c>
      <c r="AF907" s="14">
        <f t="shared" si="289"/>
        <v>0</v>
      </c>
      <c r="AG907" s="14" t="e">
        <f t="shared" si="290"/>
        <v>#DIV/0!</v>
      </c>
      <c r="AH907" s="14" t="e">
        <f t="shared" si="291"/>
        <v>#DIV/0!</v>
      </c>
      <c r="AI907" s="14">
        <f t="shared" si="292"/>
        <v>8</v>
      </c>
      <c r="AJ907" s="1105"/>
    </row>
    <row r="908" spans="1:36" ht="30" customHeight="1">
      <c r="A908" s="1139">
        <f t="shared" si="283"/>
        <v>65</v>
      </c>
      <c r="B908" s="1122" t="s">
        <v>10219</v>
      </c>
      <c r="C908" s="1123" t="s">
        <v>234</v>
      </c>
      <c r="D908" s="1094">
        <v>4.76</v>
      </c>
      <c r="E908" s="1091">
        <v>0</v>
      </c>
      <c r="F908" s="1094">
        <v>0</v>
      </c>
      <c r="G908" s="1091">
        <v>400</v>
      </c>
      <c r="H908" s="1094">
        <f t="shared" si="285"/>
        <v>1904</v>
      </c>
      <c r="I908" s="1124">
        <v>45006</v>
      </c>
      <c r="J908" s="1117">
        <v>45748</v>
      </c>
      <c r="K908" s="1096"/>
      <c r="L908" s="1125">
        <v>268</v>
      </c>
      <c r="M908" s="1126">
        <v>45000</v>
      </c>
      <c r="N908" s="1091"/>
      <c r="O908" s="1091"/>
      <c r="P908" s="1091">
        <v>0</v>
      </c>
      <c r="Q908" s="1099"/>
      <c r="R908" s="1099"/>
      <c r="S908" s="1099"/>
      <c r="T908" s="1099"/>
      <c r="U908" s="1099"/>
      <c r="V908" s="1099"/>
      <c r="W908" s="1099"/>
      <c r="X908" s="1099"/>
      <c r="Y908" s="1099"/>
      <c r="Z908" s="1100"/>
      <c r="AA908" s="1099"/>
      <c r="AB908" s="1094"/>
      <c r="AC908" s="1507">
        <f t="shared" si="286"/>
        <v>400</v>
      </c>
      <c r="AD908" s="1508">
        <f t="shared" si="287"/>
        <v>1904</v>
      </c>
      <c r="AE908" s="14">
        <f t="shared" si="288"/>
        <v>24.366666666666667</v>
      </c>
      <c r="AF908" s="14">
        <f t="shared" si="289"/>
        <v>0</v>
      </c>
      <c r="AG908" s="14" t="e">
        <f t="shared" si="290"/>
        <v>#DIV/0!</v>
      </c>
      <c r="AH908" s="14" t="e">
        <f t="shared" si="291"/>
        <v>#DIV/0!</v>
      </c>
      <c r="AI908" s="14">
        <f t="shared" si="292"/>
        <v>400</v>
      </c>
      <c r="AJ908" s="1105"/>
    </row>
    <row r="909" spans="1:36" ht="30" customHeight="1">
      <c r="A909" s="1139">
        <f t="shared" si="283"/>
        <v>66</v>
      </c>
      <c r="B909" s="1115" t="s">
        <v>1355</v>
      </c>
      <c r="C909" s="1125" t="s">
        <v>233</v>
      </c>
      <c r="D909" s="1094">
        <v>1302</v>
      </c>
      <c r="E909" s="1091">
        <v>3.8000000000000012</v>
      </c>
      <c r="F909" s="1094">
        <f>E909*D909</f>
        <v>4947.6000000000013</v>
      </c>
      <c r="G909" s="1091"/>
      <c r="H909" s="1094">
        <f t="shared" si="285"/>
        <v>0</v>
      </c>
      <c r="I909" s="1124">
        <v>44403</v>
      </c>
      <c r="J909" s="1124">
        <v>44957</v>
      </c>
      <c r="K909" s="1096"/>
      <c r="L909" s="1125">
        <v>879</v>
      </c>
      <c r="M909" s="1124">
        <v>44393</v>
      </c>
      <c r="N909" s="1091">
        <v>3.8</v>
      </c>
      <c r="O909" s="1091"/>
      <c r="P909" s="1091"/>
      <c r="Q909" s="1099"/>
      <c r="R909" s="1099"/>
      <c r="S909" s="1099"/>
      <c r="T909" s="1099"/>
      <c r="U909" s="1099"/>
      <c r="V909" s="1120"/>
      <c r="W909" s="1120"/>
      <c r="X909" s="1120"/>
      <c r="Y909" s="1099"/>
      <c r="Z909" s="1100"/>
      <c r="AA909" s="1099"/>
      <c r="AB909" s="1094"/>
      <c r="AC909" s="1507">
        <f t="shared" si="286"/>
        <v>1.3322676295501878E-15</v>
      </c>
      <c r="AD909" s="1508">
        <f t="shared" si="287"/>
        <v>1.7346124536743446E-12</v>
      </c>
      <c r="AE909" s="14">
        <f t="shared" si="288"/>
        <v>-2</v>
      </c>
      <c r="AF909" s="14">
        <f t="shared" si="289"/>
        <v>1.2666666666666666</v>
      </c>
      <c r="AG909" s="14">
        <f t="shared" si="290"/>
        <v>1.0517902338554116E-15</v>
      </c>
      <c r="AH909" s="14">
        <f t="shared" si="291"/>
        <v>2.0000000000000009</v>
      </c>
      <c r="AI909" s="14">
        <f t="shared" si="292"/>
        <v>2.5333333333333345</v>
      </c>
      <c r="AJ909" s="1105"/>
    </row>
    <row r="910" spans="1:36" ht="30" customHeight="1">
      <c r="A910" s="1139">
        <f t="shared" ref="A910:A931" si="293">A909+1</f>
        <v>67</v>
      </c>
      <c r="B910" s="1122" t="s">
        <v>10220</v>
      </c>
      <c r="C910" s="1123" t="s">
        <v>233</v>
      </c>
      <c r="D910" s="1094">
        <v>1850</v>
      </c>
      <c r="E910" s="1091">
        <v>0</v>
      </c>
      <c r="F910" s="1094">
        <v>0</v>
      </c>
      <c r="G910" s="1091">
        <v>21</v>
      </c>
      <c r="H910" s="1094">
        <f t="shared" si="285"/>
        <v>38850</v>
      </c>
      <c r="I910" s="1124">
        <v>45012</v>
      </c>
      <c r="J910" s="1117">
        <v>45626</v>
      </c>
      <c r="K910" s="1096"/>
      <c r="L910" s="1125">
        <v>280</v>
      </c>
      <c r="M910" s="1126">
        <v>45000</v>
      </c>
      <c r="N910" s="1091"/>
      <c r="O910" s="1091"/>
      <c r="P910" s="1091">
        <v>0</v>
      </c>
      <c r="Q910" s="1099"/>
      <c r="R910" s="1099"/>
      <c r="S910" s="1099"/>
      <c r="T910" s="1099"/>
      <c r="U910" s="1099"/>
      <c r="V910" s="1099"/>
      <c r="W910" s="1099"/>
      <c r="X910" s="1099"/>
      <c r="Y910" s="1099"/>
      <c r="Z910" s="1100"/>
      <c r="AA910" s="1099"/>
      <c r="AB910" s="1094"/>
      <c r="AC910" s="1507">
        <f t="shared" si="286"/>
        <v>21</v>
      </c>
      <c r="AD910" s="1508">
        <f t="shared" si="287"/>
        <v>38850</v>
      </c>
      <c r="AE910" s="14">
        <f t="shared" si="288"/>
        <v>20.3</v>
      </c>
      <c r="AF910" s="14">
        <f t="shared" si="289"/>
        <v>0</v>
      </c>
      <c r="AG910" s="14" t="e">
        <f t="shared" si="290"/>
        <v>#DIV/0!</v>
      </c>
      <c r="AH910" s="14" t="e">
        <f t="shared" si="291"/>
        <v>#DIV/0!</v>
      </c>
      <c r="AI910" s="14">
        <f t="shared" si="292"/>
        <v>21</v>
      </c>
      <c r="AJ910" s="1105"/>
    </row>
    <row r="911" spans="1:36" ht="30" customHeight="1">
      <c r="A911" s="1139">
        <f t="shared" si="293"/>
        <v>68</v>
      </c>
      <c r="B911" s="1122" t="s">
        <v>8762</v>
      </c>
      <c r="C911" s="1123" t="s">
        <v>591</v>
      </c>
      <c r="D911" s="1094">
        <v>4996.7700000000004</v>
      </c>
      <c r="E911" s="1091">
        <v>0</v>
      </c>
      <c r="F911" s="1094">
        <v>0</v>
      </c>
      <c r="G911" s="1091">
        <v>5</v>
      </c>
      <c r="H911" s="1094">
        <f t="shared" si="285"/>
        <v>24983.850000000002</v>
      </c>
      <c r="I911" s="1124">
        <v>44931</v>
      </c>
      <c r="J911" s="1117">
        <v>46588</v>
      </c>
      <c r="K911" s="1096"/>
      <c r="L911" s="1125" t="s">
        <v>8763</v>
      </c>
      <c r="M911" s="1125" t="s">
        <v>8764</v>
      </c>
      <c r="N911" s="1091">
        <v>0</v>
      </c>
      <c r="O911" s="1091">
        <v>0</v>
      </c>
      <c r="P911" s="1091">
        <v>0</v>
      </c>
      <c r="Q911" s="1099"/>
      <c r="R911" s="1099"/>
      <c r="S911" s="1099"/>
      <c r="T911" s="1099"/>
      <c r="U911" s="1099"/>
      <c r="V911" s="1099"/>
      <c r="W911" s="1099"/>
      <c r="X911" s="1099"/>
      <c r="Y911" s="1099"/>
      <c r="Z911" s="1100"/>
      <c r="AA911" s="1099"/>
      <c r="AB911" s="1094"/>
      <c r="AC911" s="1507">
        <f t="shared" si="286"/>
        <v>5</v>
      </c>
      <c r="AD911" s="1508">
        <f t="shared" si="287"/>
        <v>24983.850000000002</v>
      </c>
      <c r="AE911" s="14">
        <f t="shared" si="288"/>
        <v>52.366666666666667</v>
      </c>
      <c r="AF911" s="14">
        <f t="shared" si="289"/>
        <v>0</v>
      </c>
      <c r="AG911" s="14" t="e">
        <f t="shared" si="290"/>
        <v>#DIV/0!</v>
      </c>
      <c r="AH911" s="14" t="e">
        <f t="shared" si="291"/>
        <v>#DIV/0!</v>
      </c>
      <c r="AI911" s="14">
        <f t="shared" si="292"/>
        <v>5</v>
      </c>
      <c r="AJ911" s="1105"/>
    </row>
    <row r="912" spans="1:36" ht="30" customHeight="1">
      <c r="A912" s="1139">
        <f t="shared" si="293"/>
        <v>69</v>
      </c>
      <c r="B912" s="1122" t="s">
        <v>8765</v>
      </c>
      <c r="C912" s="1123" t="s">
        <v>591</v>
      </c>
      <c r="D912" s="1094">
        <v>4794.1099999999997</v>
      </c>
      <c r="E912" s="1091">
        <v>0</v>
      </c>
      <c r="F912" s="1094">
        <v>0</v>
      </c>
      <c r="G912" s="1091">
        <v>9</v>
      </c>
      <c r="H912" s="1094">
        <f t="shared" si="285"/>
        <v>43146.99</v>
      </c>
      <c r="I912" s="1124">
        <v>44931</v>
      </c>
      <c r="J912" s="1117">
        <v>46628</v>
      </c>
      <c r="K912" s="1096"/>
      <c r="L912" s="1125" t="s">
        <v>8763</v>
      </c>
      <c r="M912" s="1125" t="s">
        <v>8764</v>
      </c>
      <c r="N912" s="1091">
        <v>1</v>
      </c>
      <c r="O912" s="1091">
        <v>0</v>
      </c>
      <c r="P912" s="1091">
        <v>0</v>
      </c>
      <c r="Q912" s="1099"/>
      <c r="R912" s="1099"/>
      <c r="S912" s="1099"/>
      <c r="T912" s="1099"/>
      <c r="U912" s="1099"/>
      <c r="V912" s="1099"/>
      <c r="W912" s="1099"/>
      <c r="X912" s="1099"/>
      <c r="Y912" s="1099"/>
      <c r="Z912" s="1100"/>
      <c r="AA912" s="1099"/>
      <c r="AB912" s="1094"/>
      <c r="AC912" s="1507">
        <f t="shared" si="286"/>
        <v>8</v>
      </c>
      <c r="AD912" s="1508">
        <f t="shared" si="287"/>
        <v>38352.879999999997</v>
      </c>
      <c r="AE912" s="14">
        <f t="shared" si="288"/>
        <v>53.7</v>
      </c>
      <c r="AF912" s="14">
        <f t="shared" si="289"/>
        <v>0.33333333333333331</v>
      </c>
      <c r="AG912" s="14">
        <f t="shared" si="290"/>
        <v>24</v>
      </c>
      <c r="AH912" s="14">
        <f t="shared" si="291"/>
        <v>-29.700000000000003</v>
      </c>
      <c r="AI912" s="14">
        <f t="shared" si="292"/>
        <v>-9.8999999999999986</v>
      </c>
      <c r="AJ912" s="1105"/>
    </row>
    <row r="913" spans="1:36" ht="30" customHeight="1">
      <c r="A913" s="1139">
        <f t="shared" si="293"/>
        <v>70</v>
      </c>
      <c r="B913" s="1122" t="s">
        <v>9543</v>
      </c>
      <c r="C913" s="1123" t="s">
        <v>309</v>
      </c>
      <c r="D913" s="1094">
        <v>12.97</v>
      </c>
      <c r="E913" s="1091">
        <v>0</v>
      </c>
      <c r="F913" s="1094">
        <v>0</v>
      </c>
      <c r="G913" s="1091">
        <v>30</v>
      </c>
      <c r="H913" s="1094">
        <f t="shared" si="285"/>
        <v>389.1</v>
      </c>
      <c r="I913" s="1124">
        <v>44977</v>
      </c>
      <c r="J913" s="1117">
        <v>45777</v>
      </c>
      <c r="K913" s="1096"/>
      <c r="L913" s="1125" t="s">
        <v>9541</v>
      </c>
      <c r="M913" s="1125" t="s">
        <v>9542</v>
      </c>
      <c r="N913" s="1091"/>
      <c r="O913" s="1091">
        <v>0</v>
      </c>
      <c r="P913" s="1091">
        <v>0</v>
      </c>
      <c r="Q913" s="1099"/>
      <c r="R913" s="1099"/>
      <c r="S913" s="1099"/>
      <c r="T913" s="1099"/>
      <c r="U913" s="1099"/>
      <c r="V913" s="1099"/>
      <c r="W913" s="1099"/>
      <c r="X913" s="1099"/>
      <c r="Y913" s="1099"/>
      <c r="Z913" s="1100"/>
      <c r="AA913" s="1099"/>
      <c r="AB913" s="1094"/>
      <c r="AC913" s="1507">
        <f t="shared" si="286"/>
        <v>30</v>
      </c>
      <c r="AD913" s="1508">
        <f t="shared" si="287"/>
        <v>389.1</v>
      </c>
      <c r="AE913" s="14">
        <f t="shared" si="288"/>
        <v>25.333333333333332</v>
      </c>
      <c r="AF913" s="14">
        <f t="shared" si="289"/>
        <v>0</v>
      </c>
      <c r="AG913" s="14" t="e">
        <f t="shared" si="290"/>
        <v>#DIV/0!</v>
      </c>
      <c r="AH913" s="14" t="e">
        <f t="shared" si="291"/>
        <v>#DIV/0!</v>
      </c>
      <c r="AI913" s="14">
        <f t="shared" si="292"/>
        <v>30</v>
      </c>
      <c r="AJ913" s="1105"/>
    </row>
    <row r="914" spans="1:36" ht="30" customHeight="1">
      <c r="A914" s="1139">
        <f t="shared" si="293"/>
        <v>71</v>
      </c>
      <c r="B914" s="1122" t="s">
        <v>5848</v>
      </c>
      <c r="C914" s="1123" t="s">
        <v>233</v>
      </c>
      <c r="D914" s="1094">
        <v>90.13</v>
      </c>
      <c r="E914" s="1091">
        <v>40</v>
      </c>
      <c r="F914" s="1094">
        <v>0</v>
      </c>
      <c r="G914" s="1091"/>
      <c r="H914" s="1094">
        <f t="shared" si="285"/>
        <v>0</v>
      </c>
      <c r="I914" s="1124">
        <v>44812</v>
      </c>
      <c r="J914" s="1117">
        <v>46159</v>
      </c>
      <c r="K914" s="1096"/>
      <c r="L914" s="1125">
        <v>708</v>
      </c>
      <c r="M914" s="1126">
        <v>44796</v>
      </c>
      <c r="N914" s="1091">
        <v>0</v>
      </c>
      <c r="O914" s="1091">
        <v>0</v>
      </c>
      <c r="P914" s="1091">
        <v>0</v>
      </c>
      <c r="Q914" s="1099"/>
      <c r="R914" s="1099"/>
      <c r="S914" s="1099"/>
      <c r="T914" s="1099"/>
      <c r="U914" s="1099"/>
      <c r="V914" s="1099"/>
      <c r="W914" s="1099"/>
      <c r="X914" s="1099"/>
      <c r="Y914" s="1099"/>
      <c r="Z914" s="1100"/>
      <c r="AA914" s="1099"/>
      <c r="AB914" s="1094"/>
      <c r="AC914" s="1507">
        <f t="shared" si="286"/>
        <v>40</v>
      </c>
      <c r="AD914" s="1508">
        <f t="shared" si="287"/>
        <v>3605.2</v>
      </c>
      <c r="AE914" s="14">
        <f t="shared" si="288"/>
        <v>38.06666666666667</v>
      </c>
      <c r="AF914" s="14">
        <f t="shared" si="289"/>
        <v>0</v>
      </c>
      <c r="AG914" s="14" t="e">
        <f t="shared" si="290"/>
        <v>#DIV/0!</v>
      </c>
      <c r="AH914" s="14" t="e">
        <f t="shared" si="291"/>
        <v>#DIV/0!</v>
      </c>
      <c r="AI914" s="14">
        <f t="shared" si="292"/>
        <v>40</v>
      </c>
      <c r="AJ914" s="1105"/>
    </row>
    <row r="915" spans="1:36" ht="30" customHeight="1">
      <c r="A915" s="1139">
        <f t="shared" si="293"/>
        <v>72</v>
      </c>
      <c r="B915" s="1115" t="s">
        <v>1356</v>
      </c>
      <c r="C915" s="1125" t="s">
        <v>143</v>
      </c>
      <c r="D915" s="1094">
        <v>88.04</v>
      </c>
      <c r="E915" s="1091">
        <v>6</v>
      </c>
      <c r="F915" s="1094">
        <f>E915*D915</f>
        <v>528.24</v>
      </c>
      <c r="G915" s="1091"/>
      <c r="H915" s="1094">
        <f t="shared" si="285"/>
        <v>0</v>
      </c>
      <c r="I915" s="1124">
        <v>44293</v>
      </c>
      <c r="J915" s="1124">
        <v>45740</v>
      </c>
      <c r="K915" s="1096"/>
      <c r="L915" s="1125">
        <v>339</v>
      </c>
      <c r="M915" s="1124">
        <v>44286</v>
      </c>
      <c r="N915" s="1091">
        <v>0</v>
      </c>
      <c r="O915" s="1091">
        <v>0</v>
      </c>
      <c r="P915" s="1091">
        <v>0</v>
      </c>
      <c r="Q915" s="1099"/>
      <c r="R915" s="1099"/>
      <c r="S915" s="1099"/>
      <c r="T915" s="1099"/>
      <c r="U915" s="1099"/>
      <c r="V915" s="1099"/>
      <c r="W915" s="1099"/>
      <c r="X915" s="1099"/>
      <c r="Y915" s="1099"/>
      <c r="Z915" s="1100"/>
      <c r="AA915" s="1099"/>
      <c r="AB915" s="1094"/>
      <c r="AC915" s="1507">
        <f t="shared" si="286"/>
        <v>6</v>
      </c>
      <c r="AD915" s="1508">
        <f t="shared" si="287"/>
        <v>528.24</v>
      </c>
      <c r="AE915" s="14">
        <f t="shared" si="288"/>
        <v>24.1</v>
      </c>
      <c r="AF915" s="14">
        <f t="shared" si="289"/>
        <v>0</v>
      </c>
      <c r="AG915" s="14" t="e">
        <f t="shared" si="290"/>
        <v>#DIV/0!</v>
      </c>
      <c r="AH915" s="14" t="e">
        <f t="shared" si="291"/>
        <v>#DIV/0!</v>
      </c>
      <c r="AI915" s="14">
        <f t="shared" si="292"/>
        <v>6</v>
      </c>
      <c r="AJ915" s="1105"/>
    </row>
    <row r="916" spans="1:36" ht="30" customHeight="1">
      <c r="A916" s="1139">
        <f t="shared" si="293"/>
        <v>73</v>
      </c>
      <c r="B916" s="1122" t="s">
        <v>9544</v>
      </c>
      <c r="C916" s="1123" t="s">
        <v>233</v>
      </c>
      <c r="D916" s="1094">
        <v>271.98</v>
      </c>
      <c r="E916" s="1091">
        <v>0</v>
      </c>
      <c r="F916" s="1094">
        <v>0</v>
      </c>
      <c r="G916" s="1091">
        <v>22</v>
      </c>
      <c r="H916" s="1094">
        <f t="shared" si="285"/>
        <v>5983.56</v>
      </c>
      <c r="I916" s="1124">
        <v>44963</v>
      </c>
      <c r="J916" s="1117">
        <v>46259</v>
      </c>
      <c r="K916" s="1096"/>
      <c r="L916" s="1125">
        <v>58</v>
      </c>
      <c r="M916" s="1126">
        <v>44949</v>
      </c>
      <c r="N916" s="1091"/>
      <c r="O916" s="1091">
        <v>0</v>
      </c>
      <c r="P916" s="1091">
        <v>0</v>
      </c>
      <c r="Q916" s="1099"/>
      <c r="R916" s="1099"/>
      <c r="S916" s="1099"/>
      <c r="T916" s="1099"/>
      <c r="U916" s="1099"/>
      <c r="V916" s="1099"/>
      <c r="W916" s="1099"/>
      <c r="X916" s="1099"/>
      <c r="Y916" s="1099"/>
      <c r="Z916" s="1100"/>
      <c r="AA916" s="1099"/>
      <c r="AB916" s="1094"/>
      <c r="AC916" s="1507">
        <f t="shared" si="286"/>
        <v>22</v>
      </c>
      <c r="AD916" s="1508">
        <f t="shared" si="287"/>
        <v>5983.56</v>
      </c>
      <c r="AE916" s="14">
        <f t="shared" si="288"/>
        <v>41.4</v>
      </c>
      <c r="AF916" s="14">
        <f t="shared" si="289"/>
        <v>0</v>
      </c>
      <c r="AG916" s="14" t="e">
        <f t="shared" si="290"/>
        <v>#DIV/0!</v>
      </c>
      <c r="AH916" s="14" t="e">
        <f t="shared" si="291"/>
        <v>#DIV/0!</v>
      </c>
      <c r="AI916" s="14">
        <f t="shared" si="292"/>
        <v>22</v>
      </c>
      <c r="AJ916" s="1105"/>
    </row>
    <row r="917" spans="1:36" ht="30" customHeight="1">
      <c r="A917" s="1139">
        <f t="shared" si="293"/>
        <v>74</v>
      </c>
      <c r="B917" s="1115" t="s">
        <v>1357</v>
      </c>
      <c r="C917" s="1125" t="s">
        <v>233</v>
      </c>
      <c r="D917" s="1094">
        <v>236.14</v>
      </c>
      <c r="E917" s="1091">
        <v>57</v>
      </c>
      <c r="F917" s="1094">
        <f>E917*D917</f>
        <v>13459.98</v>
      </c>
      <c r="G917" s="1091"/>
      <c r="H917" s="1094">
        <f t="shared" si="285"/>
        <v>0</v>
      </c>
      <c r="I917" s="1124">
        <v>44379</v>
      </c>
      <c r="J917" s="1124">
        <v>45260</v>
      </c>
      <c r="K917" s="1096"/>
      <c r="L917" s="1125">
        <v>697</v>
      </c>
      <c r="M917" s="1124">
        <v>44361</v>
      </c>
      <c r="N917" s="1091">
        <v>0</v>
      </c>
      <c r="O917" s="1091">
        <v>0</v>
      </c>
      <c r="P917" s="1091">
        <v>0</v>
      </c>
      <c r="Q917" s="1099"/>
      <c r="R917" s="1099"/>
      <c r="S917" s="1099"/>
      <c r="T917" s="1099"/>
      <c r="U917" s="1099"/>
      <c r="V917" s="1099"/>
      <c r="W917" s="1099"/>
      <c r="X917" s="1099"/>
      <c r="Y917" s="1099"/>
      <c r="Z917" s="1100"/>
      <c r="AA917" s="1099"/>
      <c r="AB917" s="1094"/>
      <c r="AC917" s="1507">
        <f t="shared" si="286"/>
        <v>57</v>
      </c>
      <c r="AD917" s="1508">
        <f t="shared" si="287"/>
        <v>13459.98</v>
      </c>
      <c r="AE917" s="14">
        <f t="shared" si="288"/>
        <v>8.1</v>
      </c>
      <c r="AF917" s="14">
        <f t="shared" si="289"/>
        <v>0</v>
      </c>
      <c r="AG917" s="14" t="e">
        <f t="shared" si="290"/>
        <v>#DIV/0!</v>
      </c>
      <c r="AH917" s="14" t="e">
        <f t="shared" si="291"/>
        <v>#DIV/0!</v>
      </c>
      <c r="AI917" s="14">
        <f t="shared" si="292"/>
        <v>57</v>
      </c>
      <c r="AJ917" s="1105"/>
    </row>
    <row r="918" spans="1:36" ht="30" customHeight="1">
      <c r="A918" s="1139">
        <f t="shared" si="293"/>
        <v>75</v>
      </c>
      <c r="B918" s="1115" t="s">
        <v>1358</v>
      </c>
      <c r="C918" s="1125" t="s">
        <v>233</v>
      </c>
      <c r="D918" s="1094">
        <v>9131.65</v>
      </c>
      <c r="E918" s="1091">
        <v>203</v>
      </c>
      <c r="F918" s="1094">
        <f>E918*D918</f>
        <v>1853724.95</v>
      </c>
      <c r="G918" s="1091"/>
      <c r="H918" s="1094">
        <f t="shared" si="285"/>
        <v>0</v>
      </c>
      <c r="I918" s="1124">
        <v>44253</v>
      </c>
      <c r="J918" s="1124">
        <v>45473</v>
      </c>
      <c r="K918" s="1096"/>
      <c r="L918" s="1125">
        <v>106</v>
      </c>
      <c r="M918" s="1124">
        <v>44236</v>
      </c>
      <c r="N918" s="1091">
        <v>11</v>
      </c>
      <c r="O918" s="1091">
        <v>8</v>
      </c>
      <c r="P918" s="1091">
        <v>7</v>
      </c>
      <c r="Q918" s="1099"/>
      <c r="R918" s="1099"/>
      <c r="S918" s="1099"/>
      <c r="T918" s="1099"/>
      <c r="U918" s="1099"/>
      <c r="V918" s="1099"/>
      <c r="W918" s="1099"/>
      <c r="X918" s="1099"/>
      <c r="Y918" s="1099"/>
      <c r="Z918" s="1108"/>
      <c r="AA918" s="1099"/>
      <c r="AB918" s="1094"/>
      <c r="AC918" s="1507">
        <f t="shared" si="286"/>
        <v>177</v>
      </c>
      <c r="AD918" s="1508">
        <f t="shared" si="287"/>
        <v>1616302.05</v>
      </c>
      <c r="AE918" s="14">
        <f t="shared" si="288"/>
        <v>15.2</v>
      </c>
      <c r="AF918" s="14">
        <f t="shared" si="289"/>
        <v>8.6666666666666661</v>
      </c>
      <c r="AG918" s="14">
        <f t="shared" si="290"/>
        <v>20.423076923076923</v>
      </c>
      <c r="AH918" s="14">
        <f t="shared" si="291"/>
        <v>5.2230769230769241</v>
      </c>
      <c r="AI918" s="14">
        <f t="shared" si="292"/>
        <v>45.26666666666668</v>
      </c>
      <c r="AJ918" s="1105"/>
    </row>
    <row r="919" spans="1:36" ht="30" customHeight="1">
      <c r="A919" s="1139">
        <f t="shared" si="293"/>
        <v>76</v>
      </c>
      <c r="B919" s="1122" t="s">
        <v>5849</v>
      </c>
      <c r="C919" s="1123" t="s">
        <v>233</v>
      </c>
      <c r="D919" s="1094">
        <v>329.65</v>
      </c>
      <c r="E919" s="1091">
        <v>30</v>
      </c>
      <c r="F919" s="1094">
        <v>0</v>
      </c>
      <c r="G919" s="1091"/>
      <c r="H919" s="1094">
        <f t="shared" si="285"/>
        <v>0</v>
      </c>
      <c r="I919" s="1124">
        <v>44812</v>
      </c>
      <c r="J919" s="1117">
        <v>45291</v>
      </c>
      <c r="K919" s="1096"/>
      <c r="L919" s="1125">
        <v>708</v>
      </c>
      <c r="M919" s="1126">
        <v>44796</v>
      </c>
      <c r="N919" s="1091">
        <v>0</v>
      </c>
      <c r="O919" s="1091">
        <v>0</v>
      </c>
      <c r="P919" s="1091">
        <v>20</v>
      </c>
      <c r="Q919" s="1099"/>
      <c r="R919" s="1099"/>
      <c r="S919" s="1099"/>
      <c r="T919" s="1099"/>
      <c r="U919" s="1099"/>
      <c r="V919" s="1099"/>
      <c r="W919" s="1099"/>
      <c r="X919" s="1099"/>
      <c r="Y919" s="1099"/>
      <c r="Z919" s="1100"/>
      <c r="AA919" s="1099"/>
      <c r="AB919" s="1094"/>
      <c r="AC919" s="1507">
        <f t="shared" si="286"/>
        <v>10</v>
      </c>
      <c r="AD919" s="1508">
        <f t="shared" si="287"/>
        <v>3296.5</v>
      </c>
      <c r="AE919" s="14">
        <f t="shared" si="288"/>
        <v>9.1333333333333329</v>
      </c>
      <c r="AF919" s="14">
        <f t="shared" si="289"/>
        <v>6.666666666666667</v>
      </c>
      <c r="AG919" s="14">
        <f t="shared" si="290"/>
        <v>1.5</v>
      </c>
      <c r="AH919" s="14">
        <f t="shared" si="291"/>
        <v>-7.6333333333333329</v>
      </c>
      <c r="AI919" s="14">
        <f t="shared" si="292"/>
        <v>-50.888888888888886</v>
      </c>
      <c r="AJ919" s="1105"/>
    </row>
    <row r="920" spans="1:36" ht="30" customHeight="1">
      <c r="A920" s="1139">
        <f t="shared" si="293"/>
        <v>77</v>
      </c>
      <c r="B920" s="1122" t="s">
        <v>6792</v>
      </c>
      <c r="C920" s="1123" t="s">
        <v>233</v>
      </c>
      <c r="D920" s="1094">
        <v>842.26199999999994</v>
      </c>
      <c r="E920" s="1091">
        <v>16</v>
      </c>
      <c r="F920" s="1094">
        <v>0</v>
      </c>
      <c r="G920" s="1091"/>
      <c r="H920" s="1094">
        <f t="shared" si="285"/>
        <v>0</v>
      </c>
      <c r="I920" s="1124">
        <v>44879</v>
      </c>
      <c r="J920" s="1117">
        <v>45747</v>
      </c>
      <c r="K920" s="1096"/>
      <c r="L920" s="1125">
        <v>939</v>
      </c>
      <c r="M920" s="1126">
        <v>44868</v>
      </c>
      <c r="N920" s="1091">
        <v>0</v>
      </c>
      <c r="O920" s="1091">
        <v>0</v>
      </c>
      <c r="P920" s="1091">
        <v>0</v>
      </c>
      <c r="Q920" s="1099"/>
      <c r="R920" s="1099"/>
      <c r="S920" s="1099"/>
      <c r="T920" s="1099"/>
      <c r="U920" s="1099"/>
      <c r="V920" s="1099"/>
      <c r="W920" s="1099"/>
      <c r="X920" s="1099"/>
      <c r="Y920" s="1099"/>
      <c r="Z920" s="1100"/>
      <c r="AA920" s="1099"/>
      <c r="AB920" s="1094"/>
      <c r="AC920" s="1507">
        <f t="shared" si="286"/>
        <v>16</v>
      </c>
      <c r="AD920" s="1508">
        <f t="shared" si="287"/>
        <v>13476.191999999999</v>
      </c>
      <c r="AE920" s="14">
        <f t="shared" si="288"/>
        <v>24.333333333333332</v>
      </c>
      <c r="AF920" s="14">
        <f t="shared" si="289"/>
        <v>0</v>
      </c>
      <c r="AG920" s="14" t="e">
        <f t="shared" si="290"/>
        <v>#DIV/0!</v>
      </c>
      <c r="AH920" s="14" t="e">
        <f t="shared" si="291"/>
        <v>#DIV/0!</v>
      </c>
      <c r="AI920" s="14">
        <f t="shared" si="292"/>
        <v>16</v>
      </c>
      <c r="AJ920" s="1105"/>
    </row>
    <row r="921" spans="1:36" ht="30" customHeight="1">
      <c r="A921" s="1139">
        <f t="shared" si="293"/>
        <v>78</v>
      </c>
      <c r="B921" s="1115" t="s">
        <v>1359</v>
      </c>
      <c r="C921" s="1125" t="s">
        <v>234</v>
      </c>
      <c r="D921" s="1094">
        <v>43.4</v>
      </c>
      <c r="E921" s="1091">
        <v>2115</v>
      </c>
      <c r="F921" s="1094">
        <f>E921*D921</f>
        <v>91791</v>
      </c>
      <c r="G921" s="1091"/>
      <c r="H921" s="1094">
        <f t="shared" si="285"/>
        <v>0</v>
      </c>
      <c r="I921" s="1124">
        <v>44253</v>
      </c>
      <c r="J921" s="1124">
        <v>45808</v>
      </c>
      <c r="K921" s="1096"/>
      <c r="L921" s="1125">
        <v>106</v>
      </c>
      <c r="M921" s="1124">
        <v>44236</v>
      </c>
      <c r="N921" s="1091">
        <v>0</v>
      </c>
      <c r="O921" s="1091">
        <v>110</v>
      </c>
      <c r="P921" s="1091">
        <v>117</v>
      </c>
      <c r="Q921" s="1099"/>
      <c r="R921" s="1099"/>
      <c r="S921" s="1099"/>
      <c r="T921" s="1099"/>
      <c r="U921" s="1099"/>
      <c r="V921" s="1099"/>
      <c r="W921" s="1099"/>
      <c r="X921" s="1099"/>
      <c r="Y921" s="1099"/>
      <c r="Z921" s="1100"/>
      <c r="AA921" s="1099"/>
      <c r="AB921" s="1094"/>
      <c r="AC921" s="1507">
        <f t="shared" si="286"/>
        <v>1888</v>
      </c>
      <c r="AD921" s="1508">
        <f t="shared" si="287"/>
        <v>81939.199999999997</v>
      </c>
      <c r="AE921" s="14">
        <f t="shared" si="288"/>
        <v>26.366666666666667</v>
      </c>
      <c r="AF921" s="14">
        <f t="shared" si="289"/>
        <v>75.666666666666671</v>
      </c>
      <c r="AG921" s="14">
        <f t="shared" si="290"/>
        <v>24.951541850220263</v>
      </c>
      <c r="AH921" s="14">
        <f t="shared" si="291"/>
        <v>-1.4151248164464043</v>
      </c>
      <c r="AI921" s="14">
        <f t="shared" si="292"/>
        <v>-107.07777777777801</v>
      </c>
      <c r="AJ921" s="1105"/>
    </row>
    <row r="922" spans="1:36" ht="30" customHeight="1">
      <c r="A922" s="1139">
        <f t="shared" si="293"/>
        <v>79</v>
      </c>
      <c r="B922" s="1122" t="s">
        <v>1359</v>
      </c>
      <c r="C922" s="1125" t="s">
        <v>234</v>
      </c>
      <c r="D922" s="1094">
        <v>43.4</v>
      </c>
      <c r="E922" s="1091">
        <v>1620</v>
      </c>
      <c r="F922" s="1094">
        <f>E922*D922</f>
        <v>70308</v>
      </c>
      <c r="G922" s="1091"/>
      <c r="H922" s="1094">
        <f t="shared" si="285"/>
        <v>0</v>
      </c>
      <c r="I922" s="1129">
        <v>44516</v>
      </c>
      <c r="J922" s="1123">
        <v>45747</v>
      </c>
      <c r="K922" s="1096"/>
      <c r="L922" s="1114">
        <v>106</v>
      </c>
      <c r="M922" s="1126">
        <v>44236</v>
      </c>
      <c r="N922" s="1091">
        <v>0</v>
      </c>
      <c r="O922" s="1091">
        <v>0</v>
      </c>
      <c r="P922" s="1091">
        <v>0</v>
      </c>
      <c r="Q922" s="1099"/>
      <c r="R922" s="1099"/>
      <c r="S922" s="1099"/>
      <c r="T922" s="1099"/>
      <c r="U922" s="1099"/>
      <c r="V922" s="1099"/>
      <c r="W922" s="1099"/>
      <c r="X922" s="1099"/>
      <c r="Y922" s="1099"/>
      <c r="Z922" s="1100"/>
      <c r="AA922" s="1099"/>
      <c r="AB922" s="1094"/>
      <c r="AC922" s="1507">
        <f t="shared" si="286"/>
        <v>1620</v>
      </c>
      <c r="AD922" s="1508">
        <f t="shared" si="287"/>
        <v>70308</v>
      </c>
      <c r="AE922" s="14">
        <f t="shared" si="288"/>
        <v>24.333333333333332</v>
      </c>
      <c r="AF922" s="14">
        <f t="shared" si="289"/>
        <v>0</v>
      </c>
      <c r="AG922" s="14" t="e">
        <f t="shared" si="290"/>
        <v>#DIV/0!</v>
      </c>
      <c r="AH922" s="14" t="e">
        <f t="shared" si="291"/>
        <v>#DIV/0!</v>
      </c>
      <c r="AI922" s="14">
        <f t="shared" si="292"/>
        <v>1620</v>
      </c>
      <c r="AJ922" s="1105"/>
    </row>
    <row r="923" spans="1:36" ht="30" customHeight="1">
      <c r="A923" s="1139">
        <f t="shared" si="293"/>
        <v>80</v>
      </c>
      <c r="B923" s="1122" t="s">
        <v>8766</v>
      </c>
      <c r="C923" s="1123" t="s">
        <v>591</v>
      </c>
      <c r="D923" s="1094">
        <v>319.68</v>
      </c>
      <c r="E923" s="1091">
        <v>0</v>
      </c>
      <c r="F923" s="1094">
        <v>0</v>
      </c>
      <c r="G923" s="1091">
        <v>23</v>
      </c>
      <c r="H923" s="1094">
        <f t="shared" si="285"/>
        <v>7352.64</v>
      </c>
      <c r="I923" s="1124">
        <v>44931</v>
      </c>
      <c r="J923" s="1117">
        <v>46569</v>
      </c>
      <c r="K923" s="1096"/>
      <c r="L923" s="1125" t="s">
        <v>8763</v>
      </c>
      <c r="M923" s="1125" t="s">
        <v>8764</v>
      </c>
      <c r="N923" s="1091">
        <v>0</v>
      </c>
      <c r="O923" s="1091">
        <v>0</v>
      </c>
      <c r="P923" s="1091">
        <v>0</v>
      </c>
      <c r="Q923" s="1099"/>
      <c r="R923" s="1099"/>
      <c r="S923" s="1099"/>
      <c r="T923" s="1099"/>
      <c r="U923" s="1099"/>
      <c r="V923" s="1099"/>
      <c r="W923" s="1099"/>
      <c r="X923" s="1099"/>
      <c r="Y923" s="1099"/>
      <c r="Z923" s="1100"/>
      <c r="AA923" s="1099"/>
      <c r="AB923" s="1094"/>
      <c r="AC923" s="1507">
        <f t="shared" si="286"/>
        <v>23</v>
      </c>
      <c r="AD923" s="1508">
        <f t="shared" si="287"/>
        <v>7352.64</v>
      </c>
      <c r="AE923" s="14">
        <f t="shared" si="288"/>
        <v>51.733333333333334</v>
      </c>
      <c r="AF923" s="14">
        <f t="shared" si="289"/>
        <v>0</v>
      </c>
      <c r="AG923" s="14" t="e">
        <f t="shared" si="290"/>
        <v>#DIV/0!</v>
      </c>
      <c r="AH923" s="14" t="e">
        <f t="shared" si="291"/>
        <v>#DIV/0!</v>
      </c>
      <c r="AI923" s="14">
        <f t="shared" si="292"/>
        <v>23</v>
      </c>
      <c r="AJ923" s="1105"/>
    </row>
    <row r="924" spans="1:36" ht="30" customHeight="1">
      <c r="A924" s="1139">
        <f t="shared" si="293"/>
        <v>81</v>
      </c>
      <c r="B924" s="1115" t="s">
        <v>1360</v>
      </c>
      <c r="C924" s="1125" t="s">
        <v>1361</v>
      </c>
      <c r="D924" s="1094">
        <v>262.19</v>
      </c>
      <c r="E924" s="1091">
        <v>101</v>
      </c>
      <c r="F924" s="1094">
        <f>E924*D924</f>
        <v>26481.19</v>
      </c>
      <c r="G924" s="1091"/>
      <c r="H924" s="1094">
        <f t="shared" si="285"/>
        <v>0</v>
      </c>
      <c r="I924" s="1124">
        <v>43812</v>
      </c>
      <c r="J924" s="1124">
        <v>45505</v>
      </c>
      <c r="K924" s="1096"/>
      <c r="L924" s="1125">
        <v>1375</v>
      </c>
      <c r="M924" s="1124">
        <v>43803</v>
      </c>
      <c r="N924" s="1091">
        <v>12</v>
      </c>
      <c r="O924" s="1091">
        <v>30</v>
      </c>
      <c r="P924" s="1091">
        <v>32</v>
      </c>
      <c r="Q924" s="1099"/>
      <c r="R924" s="1099"/>
      <c r="S924" s="1099"/>
      <c r="T924" s="1099"/>
      <c r="U924" s="1099"/>
      <c r="V924" s="1099"/>
      <c r="W924" s="1099"/>
      <c r="X924" s="1099"/>
      <c r="Y924" s="1099"/>
      <c r="Z924" s="1100"/>
      <c r="AA924" s="1099"/>
      <c r="AB924" s="1094"/>
      <c r="AC924" s="1507">
        <f t="shared" si="286"/>
        <v>27</v>
      </c>
      <c r="AD924" s="1508">
        <f t="shared" si="287"/>
        <v>7079.13</v>
      </c>
      <c r="AE924" s="14">
        <f t="shared" si="288"/>
        <v>16.266666666666666</v>
      </c>
      <c r="AF924" s="14">
        <f t="shared" si="289"/>
        <v>24.666666666666668</v>
      </c>
      <c r="AG924" s="14">
        <f t="shared" si="290"/>
        <v>1.0945945945945945</v>
      </c>
      <c r="AH924" s="14">
        <f t="shared" si="291"/>
        <v>-15.172072072072071</v>
      </c>
      <c r="AI924" s="14">
        <f t="shared" si="292"/>
        <v>-374.24444444444447</v>
      </c>
      <c r="AJ924" s="1105"/>
    </row>
    <row r="925" spans="1:36" ht="30" customHeight="1">
      <c r="A925" s="1139">
        <f t="shared" si="293"/>
        <v>82</v>
      </c>
      <c r="B925" s="1122" t="s">
        <v>1362</v>
      </c>
      <c r="C925" s="1123" t="s">
        <v>233</v>
      </c>
      <c r="D925" s="1094">
        <v>23.3</v>
      </c>
      <c r="E925" s="1091">
        <v>1034</v>
      </c>
      <c r="F925" s="1094">
        <v>0</v>
      </c>
      <c r="G925" s="1091"/>
      <c r="H925" s="1094">
        <f t="shared" si="285"/>
        <v>0</v>
      </c>
      <c r="I925" s="1124">
        <v>44909</v>
      </c>
      <c r="J925" s="1117">
        <v>45473</v>
      </c>
      <c r="K925" s="1096"/>
      <c r="L925" s="1125">
        <v>1024</v>
      </c>
      <c r="M925" s="1126">
        <v>44890</v>
      </c>
      <c r="N925" s="1091">
        <v>51</v>
      </c>
      <c r="O925" s="1091">
        <v>83</v>
      </c>
      <c r="P925" s="1091">
        <v>64</v>
      </c>
      <c r="Q925" s="1099"/>
      <c r="R925" s="1099"/>
      <c r="S925" s="1099"/>
      <c r="T925" s="1099"/>
      <c r="U925" s="1099"/>
      <c r="V925" s="1099"/>
      <c r="W925" s="1099"/>
      <c r="X925" s="1099"/>
      <c r="Y925" s="1099"/>
      <c r="Z925" s="1100"/>
      <c r="AA925" s="1099"/>
      <c r="AB925" s="1094"/>
      <c r="AC925" s="1507">
        <f t="shared" si="286"/>
        <v>836</v>
      </c>
      <c r="AD925" s="1508">
        <f t="shared" si="287"/>
        <v>19478.8</v>
      </c>
      <c r="AE925" s="14">
        <f t="shared" si="288"/>
        <v>15.2</v>
      </c>
      <c r="AF925" s="14">
        <f t="shared" si="289"/>
        <v>66</v>
      </c>
      <c r="AG925" s="14">
        <f t="shared" si="290"/>
        <v>12.666666666666666</v>
      </c>
      <c r="AH925" s="14">
        <f t="shared" si="291"/>
        <v>-2.5333333333333332</v>
      </c>
      <c r="AI925" s="14">
        <f t="shared" si="292"/>
        <v>-167.19999999999993</v>
      </c>
      <c r="AJ925" s="1105"/>
    </row>
    <row r="926" spans="1:36" ht="30" customHeight="1">
      <c r="A926" s="1139">
        <f t="shared" si="293"/>
        <v>83</v>
      </c>
      <c r="B926" s="1122" t="s">
        <v>10221</v>
      </c>
      <c r="C926" s="1123" t="s">
        <v>233</v>
      </c>
      <c r="D926" s="1094">
        <v>892</v>
      </c>
      <c r="E926" s="1091">
        <v>0</v>
      </c>
      <c r="F926" s="1094">
        <v>0</v>
      </c>
      <c r="G926" s="1091">
        <v>20</v>
      </c>
      <c r="H926" s="1094">
        <f t="shared" si="285"/>
        <v>17840</v>
      </c>
      <c r="I926" s="1124">
        <v>44998</v>
      </c>
      <c r="J926" s="1117">
        <v>45351</v>
      </c>
      <c r="K926" s="1096"/>
      <c r="L926" s="1125">
        <v>191</v>
      </c>
      <c r="M926" s="1126">
        <v>44981</v>
      </c>
      <c r="N926" s="1091"/>
      <c r="O926" s="1091"/>
      <c r="P926" s="1091">
        <v>0</v>
      </c>
      <c r="Q926" s="1099"/>
      <c r="R926" s="1099"/>
      <c r="S926" s="1099"/>
      <c r="T926" s="1099"/>
      <c r="U926" s="1099"/>
      <c r="V926" s="1099"/>
      <c r="W926" s="1099"/>
      <c r="X926" s="1099"/>
      <c r="Y926" s="1099"/>
      <c r="Z926" s="1100"/>
      <c r="AA926" s="1099"/>
      <c r="AB926" s="1094"/>
      <c r="AC926" s="1507">
        <f t="shared" si="286"/>
        <v>20</v>
      </c>
      <c r="AD926" s="1508">
        <f t="shared" si="287"/>
        <v>17840</v>
      </c>
      <c r="AE926" s="14">
        <f t="shared" si="288"/>
        <v>11.133333333333333</v>
      </c>
      <c r="AF926" s="14">
        <f t="shared" si="289"/>
        <v>0</v>
      </c>
      <c r="AG926" s="14" t="e">
        <f t="shared" si="290"/>
        <v>#DIV/0!</v>
      </c>
      <c r="AH926" s="14" t="e">
        <f t="shared" si="291"/>
        <v>#DIV/0!</v>
      </c>
      <c r="AI926" s="14">
        <f t="shared" si="292"/>
        <v>20</v>
      </c>
      <c r="AJ926" s="1105"/>
    </row>
    <row r="927" spans="1:36" ht="30" customHeight="1">
      <c r="A927" s="1139">
        <f t="shared" si="293"/>
        <v>84</v>
      </c>
      <c r="B927" s="1115" t="s">
        <v>1363</v>
      </c>
      <c r="C927" s="1125" t="s">
        <v>233</v>
      </c>
      <c r="D927" s="1094">
        <v>321.83999999999997</v>
      </c>
      <c r="E927" s="1091">
        <v>200</v>
      </c>
      <c r="F927" s="1094">
        <f>E927*D927</f>
        <v>64367.999999999993</v>
      </c>
      <c r="G927" s="1091"/>
      <c r="H927" s="1094">
        <f t="shared" si="285"/>
        <v>0</v>
      </c>
      <c r="I927" s="1124">
        <v>44397</v>
      </c>
      <c r="J927" s="1124">
        <v>46053</v>
      </c>
      <c r="K927" s="1096"/>
      <c r="L927" s="1125">
        <v>880</v>
      </c>
      <c r="M927" s="1124">
        <v>44393</v>
      </c>
      <c r="N927" s="1091">
        <v>0</v>
      </c>
      <c r="O927" s="1091">
        <v>0</v>
      </c>
      <c r="P927" s="1091">
        <v>0</v>
      </c>
      <c r="Q927" s="1099"/>
      <c r="R927" s="1099"/>
      <c r="S927" s="1099"/>
      <c r="T927" s="1099"/>
      <c r="U927" s="1099"/>
      <c r="V927" s="1099"/>
      <c r="W927" s="1099"/>
      <c r="X927" s="1099"/>
      <c r="Y927" s="1099"/>
      <c r="Z927" s="1100"/>
      <c r="AA927" s="1099"/>
      <c r="AB927" s="1094"/>
      <c r="AC927" s="1507">
        <f t="shared" si="286"/>
        <v>200</v>
      </c>
      <c r="AD927" s="1508">
        <f t="shared" si="287"/>
        <v>64367.999999999993</v>
      </c>
      <c r="AE927" s="14">
        <f t="shared" si="288"/>
        <v>34.533333333333331</v>
      </c>
      <c r="AF927" s="14">
        <f t="shared" si="289"/>
        <v>0</v>
      </c>
      <c r="AG927" s="14" t="e">
        <f t="shared" si="290"/>
        <v>#DIV/0!</v>
      </c>
      <c r="AH927" s="14" t="e">
        <f t="shared" si="291"/>
        <v>#DIV/0!</v>
      </c>
      <c r="AI927" s="14">
        <f t="shared" si="292"/>
        <v>200</v>
      </c>
      <c r="AJ927" s="1105"/>
    </row>
    <row r="928" spans="1:36" ht="30" customHeight="1">
      <c r="A928" s="1139">
        <f t="shared" si="293"/>
        <v>85</v>
      </c>
      <c r="B928" s="1122" t="s">
        <v>1364</v>
      </c>
      <c r="C928" s="1125" t="s">
        <v>233</v>
      </c>
      <c r="D928" s="1094">
        <v>360.47</v>
      </c>
      <c r="E928" s="1091">
        <v>428</v>
      </c>
      <c r="F928" s="1094">
        <f>E928*D928</f>
        <v>154281.16</v>
      </c>
      <c r="G928" s="1091"/>
      <c r="H928" s="1094">
        <f t="shared" si="285"/>
        <v>0</v>
      </c>
      <c r="I928" s="1129">
        <v>44516</v>
      </c>
      <c r="J928" s="1126">
        <v>45688</v>
      </c>
      <c r="K928" s="1096"/>
      <c r="L928" s="1114">
        <v>106</v>
      </c>
      <c r="M928" s="1126">
        <v>44236</v>
      </c>
      <c r="N928" s="1091">
        <v>10</v>
      </c>
      <c r="O928" s="1091">
        <v>37</v>
      </c>
      <c r="P928" s="1091">
        <v>5</v>
      </c>
      <c r="Q928" s="1099"/>
      <c r="R928" s="1099"/>
      <c r="S928" s="1099"/>
      <c r="T928" s="1099"/>
      <c r="U928" s="1099"/>
      <c r="V928" s="1099"/>
      <c r="W928" s="1099"/>
      <c r="X928" s="1099"/>
      <c r="Y928" s="1099"/>
      <c r="Z928" s="1100"/>
      <c r="AA928" s="1099"/>
      <c r="AB928" s="1094"/>
      <c r="AC928" s="1507">
        <f t="shared" si="286"/>
        <v>376</v>
      </c>
      <c r="AD928" s="1508">
        <f t="shared" si="287"/>
        <v>135536.72</v>
      </c>
      <c r="AE928" s="14">
        <f t="shared" si="288"/>
        <v>22.366666666666667</v>
      </c>
      <c r="AF928" s="14">
        <f t="shared" si="289"/>
        <v>17.333333333333332</v>
      </c>
      <c r="AG928" s="14">
        <f t="shared" si="290"/>
        <v>21.692307692307693</v>
      </c>
      <c r="AH928" s="14">
        <f t="shared" si="291"/>
        <v>-0.67435897435897374</v>
      </c>
      <c r="AI928" s="14">
        <f t="shared" si="292"/>
        <v>-11.688888888888869</v>
      </c>
      <c r="AJ928" s="1105"/>
    </row>
    <row r="929" spans="1:36" ht="30" customHeight="1">
      <c r="A929" s="1139">
        <f t="shared" si="293"/>
        <v>86</v>
      </c>
      <c r="B929" s="1122" t="s">
        <v>6793</v>
      </c>
      <c r="C929" s="1123" t="s">
        <v>233</v>
      </c>
      <c r="D929" s="1094">
        <v>32.4</v>
      </c>
      <c r="E929" s="1091">
        <v>875</v>
      </c>
      <c r="F929" s="1094">
        <v>0</v>
      </c>
      <c r="G929" s="1091"/>
      <c r="H929" s="1094">
        <f t="shared" si="285"/>
        <v>0</v>
      </c>
      <c r="I929" s="1124">
        <v>44875</v>
      </c>
      <c r="J929" s="1117">
        <v>45443</v>
      </c>
      <c r="K929" s="1096"/>
      <c r="L929" s="1125">
        <v>897</v>
      </c>
      <c r="M929" s="1126">
        <v>44853</v>
      </c>
      <c r="N929" s="1091">
        <v>74</v>
      </c>
      <c r="O929" s="1091">
        <v>126</v>
      </c>
      <c r="P929" s="1091">
        <v>86</v>
      </c>
      <c r="Q929" s="1099"/>
      <c r="R929" s="1099"/>
      <c r="S929" s="1099"/>
      <c r="T929" s="1099"/>
      <c r="U929" s="1099"/>
      <c r="V929" s="1099"/>
      <c r="W929" s="1099"/>
      <c r="X929" s="1099"/>
      <c r="Y929" s="1099"/>
      <c r="Z929" s="1100"/>
      <c r="AA929" s="1099"/>
      <c r="AB929" s="1094"/>
      <c r="AC929" s="1507">
        <f t="shared" si="286"/>
        <v>589</v>
      </c>
      <c r="AD929" s="1508">
        <f t="shared" si="287"/>
        <v>19083.599999999999</v>
      </c>
      <c r="AE929" s="14">
        <f t="shared" si="288"/>
        <v>14.2</v>
      </c>
      <c r="AF929" s="14">
        <f t="shared" si="289"/>
        <v>95.333333333333329</v>
      </c>
      <c r="AG929" s="14">
        <f t="shared" si="290"/>
        <v>6.1783216783216783</v>
      </c>
      <c r="AH929" s="14">
        <f t="shared" si="291"/>
        <v>-8.021678321678321</v>
      </c>
      <c r="AI929" s="14">
        <f t="shared" si="292"/>
        <v>-764.73333333333312</v>
      </c>
      <c r="AJ929" s="1105"/>
    </row>
    <row r="930" spans="1:36" ht="30" customHeight="1">
      <c r="A930" s="1139">
        <f t="shared" si="293"/>
        <v>87</v>
      </c>
      <c r="B930" s="1122" t="s">
        <v>1331</v>
      </c>
      <c r="C930" s="1123" t="s">
        <v>233</v>
      </c>
      <c r="D930" s="1094">
        <v>149.46</v>
      </c>
      <c r="E930" s="1091">
        <v>190</v>
      </c>
      <c r="F930" s="1094">
        <f>E930*D930</f>
        <v>28397.4</v>
      </c>
      <c r="G930" s="1091"/>
      <c r="H930" s="1094">
        <f t="shared" si="285"/>
        <v>0</v>
      </c>
      <c r="I930" s="1124">
        <v>44420</v>
      </c>
      <c r="J930" s="1117">
        <v>45346</v>
      </c>
      <c r="K930" s="1096"/>
      <c r="L930" s="1125">
        <v>1025</v>
      </c>
      <c r="M930" s="1126">
        <v>44413</v>
      </c>
      <c r="N930" s="1091">
        <v>7</v>
      </c>
      <c r="O930" s="1091">
        <v>14</v>
      </c>
      <c r="P930" s="1091">
        <v>0</v>
      </c>
      <c r="Q930" s="1099"/>
      <c r="R930" s="1099"/>
      <c r="S930" s="1099"/>
      <c r="T930" s="1099"/>
      <c r="U930" s="1099"/>
      <c r="V930" s="1099"/>
      <c r="W930" s="1099"/>
      <c r="X930" s="1099"/>
      <c r="Y930" s="1099"/>
      <c r="Z930" s="1100"/>
      <c r="AA930" s="1099"/>
      <c r="AB930" s="1094"/>
      <c r="AC930" s="1507">
        <f t="shared" si="286"/>
        <v>169</v>
      </c>
      <c r="AD930" s="1508">
        <f t="shared" si="287"/>
        <v>25258.74</v>
      </c>
      <c r="AE930" s="14">
        <f t="shared" si="288"/>
        <v>10.966666666666667</v>
      </c>
      <c r="AF930" s="14">
        <f t="shared" si="289"/>
        <v>7</v>
      </c>
      <c r="AG930" s="14">
        <f t="shared" si="290"/>
        <v>24.142857142857142</v>
      </c>
      <c r="AH930" s="14">
        <f t="shared" si="291"/>
        <v>13.176190476190476</v>
      </c>
      <c r="AI930" s="14">
        <f t="shared" si="292"/>
        <v>92.233333333333334</v>
      </c>
      <c r="AJ930" s="1105"/>
    </row>
    <row r="931" spans="1:36" ht="30" customHeight="1">
      <c r="A931" s="1139">
        <f t="shared" si="293"/>
        <v>88</v>
      </c>
      <c r="B931" s="1122" t="s">
        <v>10222</v>
      </c>
      <c r="C931" s="1123" t="s">
        <v>233</v>
      </c>
      <c r="D931" s="1094">
        <v>189.97</v>
      </c>
      <c r="E931" s="1091">
        <v>0</v>
      </c>
      <c r="F931" s="1094">
        <v>0</v>
      </c>
      <c r="G931" s="1091">
        <v>36</v>
      </c>
      <c r="H931" s="1094">
        <f t="shared" si="285"/>
        <v>6838.92</v>
      </c>
      <c r="I931" s="1124">
        <v>45005</v>
      </c>
      <c r="J931" s="1117">
        <v>45900</v>
      </c>
      <c r="K931" s="1096"/>
      <c r="L931" s="1125">
        <v>240</v>
      </c>
      <c r="M931" s="1126">
        <v>44993</v>
      </c>
      <c r="N931" s="1091"/>
      <c r="O931" s="1091"/>
      <c r="P931" s="1091">
        <v>0</v>
      </c>
      <c r="Q931" s="1099"/>
      <c r="R931" s="1099"/>
      <c r="S931" s="1099"/>
      <c r="T931" s="1099"/>
      <c r="U931" s="1099"/>
      <c r="V931" s="1099"/>
      <c r="W931" s="1099"/>
      <c r="X931" s="1099"/>
      <c r="Y931" s="1099"/>
      <c r="Z931" s="1100"/>
      <c r="AA931" s="1099"/>
      <c r="AB931" s="1094"/>
      <c r="AC931" s="1507">
        <f t="shared" si="286"/>
        <v>36</v>
      </c>
      <c r="AD931" s="1508">
        <f t="shared" si="287"/>
        <v>6838.92</v>
      </c>
      <c r="AE931" s="14">
        <f t="shared" si="288"/>
        <v>29.433333333333334</v>
      </c>
      <c r="AF931" s="14">
        <f t="shared" si="289"/>
        <v>0</v>
      </c>
      <c r="AG931" s="14" t="e">
        <f t="shared" si="290"/>
        <v>#DIV/0!</v>
      </c>
      <c r="AH931" s="14" t="e">
        <f t="shared" si="291"/>
        <v>#DIV/0!</v>
      </c>
      <c r="AI931" s="14">
        <f t="shared" si="292"/>
        <v>36</v>
      </c>
      <c r="AJ931" s="1105"/>
    </row>
    <row r="932" spans="1:36" ht="15.75">
      <c r="A932" s="4889" t="s">
        <v>21</v>
      </c>
      <c r="B932" s="4890"/>
      <c r="C932" s="4890"/>
      <c r="D932" s="4890"/>
      <c r="E932" s="4890"/>
      <c r="F932" s="4890"/>
      <c r="G932" s="4890"/>
      <c r="H932" s="4890"/>
      <c r="I932" s="4890"/>
      <c r="J932" s="4890"/>
      <c r="K932" s="4890"/>
      <c r="L932" s="4890"/>
      <c r="M932" s="4890"/>
      <c r="N932" s="4890"/>
      <c r="O932" s="4890"/>
      <c r="P932" s="4890"/>
      <c r="Q932" s="4890"/>
      <c r="R932" s="4890"/>
      <c r="S932" s="4890"/>
      <c r="T932" s="4890"/>
      <c r="U932" s="4890"/>
      <c r="V932" s="4890"/>
      <c r="W932" s="4890"/>
      <c r="X932" s="4890"/>
      <c r="Y932" s="4890"/>
      <c r="Z932" s="4890"/>
      <c r="AA932" s="4891"/>
      <c r="AB932" s="1094"/>
      <c r="AC932" s="1099"/>
      <c r="AD932" s="1630"/>
      <c r="AE932" s="1099"/>
      <c r="AF932" s="1099"/>
      <c r="AG932" s="1099"/>
      <c r="AH932" s="1099"/>
      <c r="AI932" s="1099"/>
      <c r="AJ932" s="1130"/>
    </row>
    <row r="933" spans="1:36" ht="15.75">
      <c r="A933" s="4898" t="s">
        <v>1752</v>
      </c>
      <c r="B933" s="4899"/>
      <c r="C933" s="4899"/>
      <c r="D933" s="4899"/>
      <c r="E933" s="4899"/>
      <c r="F933" s="4899"/>
      <c r="G933" s="4899"/>
      <c r="H933" s="4899"/>
      <c r="I933" s="4899"/>
      <c r="J933" s="4899"/>
      <c r="K933" s="4899"/>
      <c r="L933" s="4899"/>
      <c r="M933" s="4899"/>
      <c r="N933" s="4899"/>
      <c r="O933" s="4899"/>
      <c r="P933" s="4899"/>
      <c r="Q933" s="4899"/>
      <c r="R933" s="4899"/>
      <c r="S933" s="4899"/>
      <c r="T933" s="4899"/>
      <c r="U933" s="4899"/>
      <c r="V933" s="4899"/>
      <c r="W933" s="4899"/>
      <c r="X933" s="4899"/>
      <c r="Y933" s="4899"/>
      <c r="Z933" s="4899"/>
      <c r="AA933" s="4900"/>
      <c r="AB933" s="1094"/>
      <c r="AC933" s="1099"/>
      <c r="AD933" s="1094"/>
      <c r="AE933" s="1099"/>
      <c r="AF933" s="1099"/>
      <c r="AG933" s="1099"/>
      <c r="AH933" s="1099"/>
      <c r="AI933" s="1099"/>
      <c r="AJ933" s="1105"/>
    </row>
    <row r="934" spans="1:36" ht="15.75">
      <c r="A934" s="1139">
        <v>1</v>
      </c>
      <c r="B934" s="1131" t="s">
        <v>8769</v>
      </c>
      <c r="C934" s="1132" t="s">
        <v>177</v>
      </c>
      <c r="D934" s="1137">
        <v>1</v>
      </c>
      <c r="E934" s="1099">
        <v>0</v>
      </c>
      <c r="F934" s="1094">
        <f t="shared" ref="F934:F948" si="294">D934*E934</f>
        <v>0</v>
      </c>
      <c r="G934" s="1134">
        <v>840</v>
      </c>
      <c r="H934" s="1094">
        <f t="shared" ref="H934:H951" si="295">G934*D934</f>
        <v>840</v>
      </c>
      <c r="I934" s="1135">
        <v>44931</v>
      </c>
      <c r="J934" s="1095">
        <v>45627</v>
      </c>
      <c r="K934" s="1096"/>
      <c r="L934" s="1125" t="s">
        <v>1319</v>
      </c>
      <c r="M934" s="1125" t="s">
        <v>3427</v>
      </c>
      <c r="N934" s="1091">
        <v>0</v>
      </c>
      <c r="O934" s="1091">
        <v>0</v>
      </c>
      <c r="P934" s="1091">
        <v>0</v>
      </c>
      <c r="Q934" s="1099"/>
      <c r="R934" s="1099"/>
      <c r="S934" s="1128"/>
      <c r="T934" s="1128"/>
      <c r="U934" s="1128"/>
      <c r="V934" s="1099"/>
      <c r="W934" s="1136"/>
      <c r="X934" s="1128"/>
      <c r="Y934" s="1128"/>
      <c r="Z934" s="1100"/>
      <c r="AA934" s="1099"/>
      <c r="AB934" s="1094"/>
      <c r="AC934" s="1507">
        <f t="shared" ref="AC934:AC951" si="296">E934+G934-N934-O934-AA934-P934-Q934-R934-S934-T934-U934-V934-W934-X934-Y934</f>
        <v>840</v>
      </c>
      <c r="AD934" s="1508">
        <f t="shared" ref="AD934:AD951" si="297">D934*AC934</f>
        <v>840</v>
      </c>
      <c r="AE934" s="14">
        <f t="shared" ref="AE934:AE951" si="298">(J934-"01.04.2023")/30</f>
        <v>20.333333333333332</v>
      </c>
      <c r="AF934" s="14">
        <f t="shared" ref="AF934:AF951" si="299">(N934+O934+P934+Q934+R934+S934+T934+U934+V934+W934+X934+Y934)/3</f>
        <v>0</v>
      </c>
      <c r="AG934" s="14" t="e">
        <f t="shared" ref="AG934:AG951" si="300">AC934/AF934</f>
        <v>#DIV/0!</v>
      </c>
      <c r="AH934" s="14" t="e">
        <f t="shared" ref="AH934:AH951" si="301">AG934-AE934</f>
        <v>#DIV/0!</v>
      </c>
      <c r="AI934" s="14">
        <f t="shared" ref="AI934:AI951" si="302">AC934-(AE934*AF934)</f>
        <v>840</v>
      </c>
      <c r="AJ934" s="1096"/>
    </row>
    <row r="935" spans="1:36" ht="15.75">
      <c r="A935" s="1139">
        <v>2</v>
      </c>
      <c r="B935" s="1131" t="s">
        <v>8767</v>
      </c>
      <c r="C935" s="1132" t="s">
        <v>177</v>
      </c>
      <c r="D935" s="1137">
        <v>1</v>
      </c>
      <c r="E935" s="1099">
        <v>0</v>
      </c>
      <c r="F935" s="1094">
        <f t="shared" si="294"/>
        <v>0</v>
      </c>
      <c r="G935" s="1134">
        <v>420</v>
      </c>
      <c r="H935" s="1094">
        <f t="shared" si="295"/>
        <v>420</v>
      </c>
      <c r="I935" s="1135">
        <v>44931</v>
      </c>
      <c r="J935" s="1095">
        <v>45474</v>
      </c>
      <c r="K935" s="1096"/>
      <c r="L935" s="1125" t="s">
        <v>1319</v>
      </c>
      <c r="M935" s="1125" t="s">
        <v>3427</v>
      </c>
      <c r="N935" s="1091">
        <v>0</v>
      </c>
      <c r="O935" s="1091">
        <v>0</v>
      </c>
      <c r="P935" s="1091">
        <v>0</v>
      </c>
      <c r="Q935" s="1099"/>
      <c r="R935" s="1099"/>
      <c r="S935" s="1128"/>
      <c r="T935" s="1128"/>
      <c r="U935" s="1128"/>
      <c r="V935" s="1099"/>
      <c r="W935" s="1136"/>
      <c r="X935" s="1128"/>
      <c r="Y935" s="1128"/>
      <c r="Z935" s="1100"/>
      <c r="AA935" s="1099"/>
      <c r="AB935" s="1094"/>
      <c r="AC935" s="1507">
        <f t="shared" si="296"/>
        <v>420</v>
      </c>
      <c r="AD935" s="1508">
        <f t="shared" si="297"/>
        <v>420</v>
      </c>
      <c r="AE935" s="14">
        <f t="shared" si="298"/>
        <v>15.233333333333333</v>
      </c>
      <c r="AF935" s="14">
        <f t="shared" si="299"/>
        <v>0</v>
      </c>
      <c r="AG935" s="14" t="e">
        <f t="shared" si="300"/>
        <v>#DIV/0!</v>
      </c>
      <c r="AH935" s="14" t="e">
        <f t="shared" si="301"/>
        <v>#DIV/0!</v>
      </c>
      <c r="AI935" s="14">
        <f t="shared" si="302"/>
        <v>420</v>
      </c>
      <c r="AJ935" s="1096"/>
    </row>
    <row r="936" spans="1:36" ht="15.75">
      <c r="A936" s="1139">
        <f t="shared" ref="A936:A951" si="303">A935+1</f>
        <v>3</v>
      </c>
      <c r="B936" s="1131" t="s">
        <v>8768</v>
      </c>
      <c r="C936" s="1132" t="s">
        <v>177</v>
      </c>
      <c r="D936" s="1137">
        <v>1</v>
      </c>
      <c r="E936" s="1099">
        <v>0</v>
      </c>
      <c r="F936" s="1094">
        <f t="shared" si="294"/>
        <v>0</v>
      </c>
      <c r="G936" s="1134">
        <v>252</v>
      </c>
      <c r="H936" s="1094">
        <f t="shared" si="295"/>
        <v>252</v>
      </c>
      <c r="I936" s="1135">
        <v>44931</v>
      </c>
      <c r="J936" s="1095">
        <v>45627</v>
      </c>
      <c r="K936" s="1096"/>
      <c r="L936" s="1125" t="s">
        <v>1319</v>
      </c>
      <c r="M936" s="1125" t="s">
        <v>3427</v>
      </c>
      <c r="N936" s="1091">
        <v>0</v>
      </c>
      <c r="O936" s="1091">
        <v>0</v>
      </c>
      <c r="P936" s="1091">
        <v>28</v>
      </c>
      <c r="Q936" s="1099"/>
      <c r="R936" s="1099"/>
      <c r="S936" s="1128"/>
      <c r="T936" s="1128"/>
      <c r="U936" s="1128"/>
      <c r="V936" s="1099"/>
      <c r="W936" s="1136"/>
      <c r="X936" s="1128"/>
      <c r="Y936" s="1128"/>
      <c r="Z936" s="1100"/>
      <c r="AA936" s="1099"/>
      <c r="AB936" s="1094"/>
      <c r="AC936" s="1507">
        <f t="shared" si="296"/>
        <v>224</v>
      </c>
      <c r="AD936" s="1508">
        <f t="shared" si="297"/>
        <v>224</v>
      </c>
      <c r="AE936" s="14">
        <f t="shared" si="298"/>
        <v>20.333333333333332</v>
      </c>
      <c r="AF936" s="14">
        <f t="shared" si="299"/>
        <v>9.3333333333333339</v>
      </c>
      <c r="AG936" s="14">
        <f t="shared" si="300"/>
        <v>24</v>
      </c>
      <c r="AH936" s="14">
        <f t="shared" si="301"/>
        <v>3.6666666666666679</v>
      </c>
      <c r="AI936" s="14">
        <f t="shared" si="302"/>
        <v>34.222222222222229</v>
      </c>
      <c r="AJ936" s="1096"/>
    </row>
    <row r="937" spans="1:36" ht="15.75">
      <c r="A937" s="1139">
        <f t="shared" si="303"/>
        <v>4</v>
      </c>
      <c r="B937" s="1131" t="s">
        <v>3037</v>
      </c>
      <c r="C937" s="1132" t="s">
        <v>181</v>
      </c>
      <c r="D937" s="1133">
        <v>1</v>
      </c>
      <c r="E937" s="1099">
        <v>1700</v>
      </c>
      <c r="F937" s="1094">
        <f t="shared" si="294"/>
        <v>1700</v>
      </c>
      <c r="G937" s="1134"/>
      <c r="H937" s="1094">
        <f t="shared" si="295"/>
        <v>0</v>
      </c>
      <c r="I937" s="1135">
        <v>44704</v>
      </c>
      <c r="J937" s="1138">
        <v>45899</v>
      </c>
      <c r="K937" s="1096"/>
      <c r="L937" s="1125" t="s">
        <v>1319</v>
      </c>
      <c r="M937" s="1125" t="s">
        <v>3427</v>
      </c>
      <c r="N937" s="1091">
        <v>50</v>
      </c>
      <c r="O937" s="1091">
        <v>150</v>
      </c>
      <c r="P937" s="1091">
        <v>0</v>
      </c>
      <c r="Q937" s="1099"/>
      <c r="R937" s="1099"/>
      <c r="S937" s="1099"/>
      <c r="T937" s="1099"/>
      <c r="U937" s="1099"/>
      <c r="V937" s="1099"/>
      <c r="W937" s="1099"/>
      <c r="X937" s="1099"/>
      <c r="Y937" s="1099"/>
      <c r="Z937" s="1100"/>
      <c r="AA937" s="1099"/>
      <c r="AB937" s="1094"/>
      <c r="AC937" s="1507">
        <f t="shared" si="296"/>
        <v>1500</v>
      </c>
      <c r="AD937" s="1508">
        <f t="shared" si="297"/>
        <v>1500</v>
      </c>
      <c r="AE937" s="14">
        <f t="shared" si="298"/>
        <v>29.4</v>
      </c>
      <c r="AF937" s="14">
        <f t="shared" si="299"/>
        <v>66.666666666666671</v>
      </c>
      <c r="AG937" s="14">
        <f t="shared" si="300"/>
        <v>22.5</v>
      </c>
      <c r="AH937" s="14">
        <f t="shared" si="301"/>
        <v>-6.8999999999999986</v>
      </c>
      <c r="AI937" s="14">
        <f t="shared" si="302"/>
        <v>-460</v>
      </c>
      <c r="AJ937" s="1139"/>
    </row>
    <row r="938" spans="1:36" ht="15.75">
      <c r="A938" s="1139">
        <v>3</v>
      </c>
      <c r="B938" s="1131" t="s">
        <v>3428</v>
      </c>
      <c r="C938" s="1132" t="s">
        <v>181</v>
      </c>
      <c r="D938" s="1137">
        <v>1</v>
      </c>
      <c r="E938" s="1099">
        <v>1</v>
      </c>
      <c r="F938" s="1094">
        <f t="shared" si="294"/>
        <v>1</v>
      </c>
      <c r="G938" s="1134"/>
      <c r="H938" s="1094">
        <f t="shared" si="295"/>
        <v>0</v>
      </c>
      <c r="I938" s="1135">
        <v>44704</v>
      </c>
      <c r="J938" s="1138">
        <v>45169</v>
      </c>
      <c r="K938" s="1096"/>
      <c r="L938" s="1125" t="s">
        <v>1319</v>
      </c>
      <c r="M938" s="1125" t="s">
        <v>3427</v>
      </c>
      <c r="N938" s="1091">
        <v>0</v>
      </c>
      <c r="O938" s="1091">
        <v>0</v>
      </c>
      <c r="P938" s="1091">
        <v>0</v>
      </c>
      <c r="Q938" s="1099"/>
      <c r="R938" s="1099"/>
      <c r="S938" s="1099"/>
      <c r="T938" s="1099"/>
      <c r="U938" s="1099"/>
      <c r="V938" s="1099"/>
      <c r="W938" s="1099"/>
      <c r="X938" s="1099"/>
      <c r="Y938" s="1099"/>
      <c r="Z938" s="1100"/>
      <c r="AA938" s="1099"/>
      <c r="AB938" s="1094"/>
      <c r="AC938" s="1507">
        <f t="shared" si="296"/>
        <v>1</v>
      </c>
      <c r="AD938" s="1508">
        <f t="shared" si="297"/>
        <v>1</v>
      </c>
      <c r="AE938" s="14">
        <f t="shared" si="298"/>
        <v>5.0666666666666664</v>
      </c>
      <c r="AF938" s="14">
        <f t="shared" si="299"/>
        <v>0</v>
      </c>
      <c r="AG938" s="14" t="e">
        <f t="shared" si="300"/>
        <v>#DIV/0!</v>
      </c>
      <c r="AH938" s="14" t="e">
        <f t="shared" si="301"/>
        <v>#DIV/0!</v>
      </c>
      <c r="AI938" s="14">
        <f t="shared" si="302"/>
        <v>1</v>
      </c>
      <c r="AJ938" s="1096"/>
    </row>
    <row r="939" spans="1:36" ht="31.5">
      <c r="A939" s="1139">
        <v>4</v>
      </c>
      <c r="B939" s="1131" t="s">
        <v>8032</v>
      </c>
      <c r="C939" s="1132" t="s">
        <v>143</v>
      </c>
      <c r="D939" s="1133">
        <v>621.48</v>
      </c>
      <c r="E939" s="1099">
        <v>15</v>
      </c>
      <c r="F939" s="1094">
        <f t="shared" si="294"/>
        <v>9322.2000000000007</v>
      </c>
      <c r="G939" s="1134"/>
      <c r="H939" s="1094">
        <f t="shared" si="295"/>
        <v>0</v>
      </c>
      <c r="I939" s="1135">
        <v>44896</v>
      </c>
      <c r="J939" s="1095">
        <v>45047</v>
      </c>
      <c r="K939" s="1096"/>
      <c r="L939" s="1125" t="s">
        <v>1319</v>
      </c>
      <c r="M939" s="1125" t="s">
        <v>3427</v>
      </c>
      <c r="N939" s="1091">
        <v>0</v>
      </c>
      <c r="O939" s="1091">
        <v>0</v>
      </c>
      <c r="P939" s="1091">
        <v>0</v>
      </c>
      <c r="Q939" s="1099"/>
      <c r="R939" s="1099"/>
      <c r="S939" s="1099"/>
      <c r="T939" s="1099"/>
      <c r="U939" s="1099"/>
      <c r="V939" s="1099"/>
      <c r="W939" s="1099"/>
      <c r="X939" s="1099"/>
      <c r="Y939" s="1099"/>
      <c r="Z939" s="1100"/>
      <c r="AA939" s="1099"/>
      <c r="AB939" s="1094"/>
      <c r="AC939" s="1507">
        <f t="shared" si="296"/>
        <v>15</v>
      </c>
      <c r="AD939" s="1508">
        <f t="shared" si="297"/>
        <v>9322.2000000000007</v>
      </c>
      <c r="AE939" s="14">
        <f t="shared" si="298"/>
        <v>1</v>
      </c>
      <c r="AF939" s="14">
        <f t="shared" si="299"/>
        <v>0</v>
      </c>
      <c r="AG939" s="14" t="e">
        <f t="shared" si="300"/>
        <v>#DIV/0!</v>
      </c>
      <c r="AH939" s="14" t="e">
        <f t="shared" si="301"/>
        <v>#DIV/0!</v>
      </c>
      <c r="AI939" s="14">
        <f t="shared" si="302"/>
        <v>15</v>
      </c>
      <c r="AJ939" s="1096"/>
    </row>
    <row r="940" spans="1:36" ht="15.75">
      <c r="A940" s="1139">
        <f t="shared" si="303"/>
        <v>5</v>
      </c>
      <c r="B940" s="1131" t="s">
        <v>4056</v>
      </c>
      <c r="C940" s="1132" t="s">
        <v>177</v>
      </c>
      <c r="D940" s="1133">
        <v>1</v>
      </c>
      <c r="E940" s="1099">
        <v>443</v>
      </c>
      <c r="F940" s="1094">
        <f t="shared" si="294"/>
        <v>443</v>
      </c>
      <c r="G940" s="1134"/>
      <c r="H940" s="1094">
        <f t="shared" si="295"/>
        <v>0</v>
      </c>
      <c r="I940" s="1135">
        <v>44722</v>
      </c>
      <c r="J940" s="1095">
        <v>45046</v>
      </c>
      <c r="K940" s="1096"/>
      <c r="L940" s="1125" t="s">
        <v>1319</v>
      </c>
      <c r="M940" s="1125" t="s">
        <v>3427</v>
      </c>
      <c r="N940" s="1091">
        <v>0</v>
      </c>
      <c r="O940" s="1091">
        <v>20</v>
      </c>
      <c r="P940" s="1091">
        <v>1</v>
      </c>
      <c r="Q940" s="1099"/>
      <c r="R940" s="1099"/>
      <c r="S940" s="1099"/>
      <c r="T940" s="1099"/>
      <c r="U940" s="1099"/>
      <c r="V940" s="1099"/>
      <c r="W940" s="1099"/>
      <c r="X940" s="1099"/>
      <c r="Y940" s="1099"/>
      <c r="Z940" s="1100"/>
      <c r="AA940" s="1099"/>
      <c r="AB940" s="1094"/>
      <c r="AC940" s="1507">
        <f t="shared" si="296"/>
        <v>422</v>
      </c>
      <c r="AD940" s="1508">
        <f t="shared" si="297"/>
        <v>422</v>
      </c>
      <c r="AE940" s="14">
        <f t="shared" si="298"/>
        <v>0.96666666666666667</v>
      </c>
      <c r="AF940" s="14">
        <f t="shared" si="299"/>
        <v>7</v>
      </c>
      <c r="AG940" s="14">
        <f t="shared" si="300"/>
        <v>60.285714285714285</v>
      </c>
      <c r="AH940" s="14">
        <f t="shared" si="301"/>
        <v>59.319047619047616</v>
      </c>
      <c r="AI940" s="14">
        <f t="shared" si="302"/>
        <v>415.23333333333335</v>
      </c>
      <c r="AJ940" s="1096"/>
    </row>
    <row r="941" spans="1:36" ht="31.5">
      <c r="A941" s="1139">
        <f t="shared" si="303"/>
        <v>6</v>
      </c>
      <c r="B941" s="1131" t="s">
        <v>3429</v>
      </c>
      <c r="C941" s="1132" t="s">
        <v>181</v>
      </c>
      <c r="D941" s="1133">
        <v>81.809477999999999</v>
      </c>
      <c r="E941" s="1099">
        <v>996</v>
      </c>
      <c r="F941" s="1094">
        <f t="shared" si="294"/>
        <v>81482.240087999991</v>
      </c>
      <c r="G941" s="1091"/>
      <c r="H941" s="1094">
        <f t="shared" si="295"/>
        <v>0</v>
      </c>
      <c r="I941" s="1135">
        <v>44596</v>
      </c>
      <c r="J941" s="1138">
        <v>47522</v>
      </c>
      <c r="K941" s="1096"/>
      <c r="L941" s="1132">
        <v>61</v>
      </c>
      <c r="M941" s="1140">
        <v>44594</v>
      </c>
      <c r="N941" s="1091">
        <v>206</v>
      </c>
      <c r="O941" s="1091">
        <v>136</v>
      </c>
      <c r="P941" s="1091">
        <v>1</v>
      </c>
      <c r="Q941" s="1099"/>
      <c r="R941" s="1099"/>
      <c r="S941" s="1099"/>
      <c r="T941" s="1099"/>
      <c r="U941" s="1099"/>
      <c r="V941" s="1099"/>
      <c r="W941" s="1099"/>
      <c r="X941" s="1099"/>
      <c r="Y941" s="1099"/>
      <c r="Z941" s="1100"/>
      <c r="AA941" s="1099"/>
      <c r="AB941" s="1094"/>
      <c r="AC941" s="1507">
        <f t="shared" si="296"/>
        <v>653</v>
      </c>
      <c r="AD941" s="1508">
        <f t="shared" si="297"/>
        <v>53421.589134000002</v>
      </c>
      <c r="AE941" s="14">
        <f t="shared" si="298"/>
        <v>83.5</v>
      </c>
      <c r="AF941" s="14">
        <f t="shared" si="299"/>
        <v>114.33333333333333</v>
      </c>
      <c r="AG941" s="14">
        <f t="shared" si="300"/>
        <v>5.7113702623906706</v>
      </c>
      <c r="AH941" s="14">
        <f t="shared" si="301"/>
        <v>-77.788629737609327</v>
      </c>
      <c r="AI941" s="14">
        <f t="shared" si="302"/>
        <v>-8893.8333333333321</v>
      </c>
      <c r="AJ941" s="1096"/>
    </row>
    <row r="942" spans="1:36" ht="31.5">
      <c r="A942" s="1139">
        <v>5</v>
      </c>
      <c r="B942" s="1131" t="s">
        <v>580</v>
      </c>
      <c r="C942" s="1132" t="s">
        <v>181</v>
      </c>
      <c r="D942" s="1133">
        <v>82.577278000000007</v>
      </c>
      <c r="E942" s="1099">
        <v>216</v>
      </c>
      <c r="F942" s="1094">
        <f t="shared" si="294"/>
        <v>17836.692048000001</v>
      </c>
      <c r="G942" s="1091"/>
      <c r="H942" s="1094">
        <f t="shared" si="295"/>
        <v>0</v>
      </c>
      <c r="I942" s="1135">
        <v>44596</v>
      </c>
      <c r="J942" s="1138">
        <v>47522</v>
      </c>
      <c r="K942" s="1096"/>
      <c r="L942" s="1132">
        <v>61</v>
      </c>
      <c r="M942" s="1140">
        <v>44594</v>
      </c>
      <c r="N942" s="1091">
        <v>0</v>
      </c>
      <c r="O942" s="1091">
        <v>13</v>
      </c>
      <c r="P942" s="1091">
        <v>2</v>
      </c>
      <c r="Q942" s="1099"/>
      <c r="R942" s="1099"/>
      <c r="S942" s="1099"/>
      <c r="T942" s="1099"/>
      <c r="U942" s="1099"/>
      <c r="V942" s="1099"/>
      <c r="W942" s="1099"/>
      <c r="X942" s="1099"/>
      <c r="Y942" s="1099"/>
      <c r="Z942" s="1100"/>
      <c r="AA942" s="1099"/>
      <c r="AB942" s="1094"/>
      <c r="AC942" s="1507">
        <f t="shared" si="296"/>
        <v>201</v>
      </c>
      <c r="AD942" s="1508">
        <f t="shared" si="297"/>
        <v>16598.032878000002</v>
      </c>
      <c r="AE942" s="14">
        <f t="shared" si="298"/>
        <v>83.5</v>
      </c>
      <c r="AF942" s="14">
        <f t="shared" si="299"/>
        <v>5</v>
      </c>
      <c r="AG942" s="14">
        <f t="shared" si="300"/>
        <v>40.200000000000003</v>
      </c>
      <c r="AH942" s="14">
        <f t="shared" si="301"/>
        <v>-43.3</v>
      </c>
      <c r="AI942" s="14">
        <f t="shared" si="302"/>
        <v>-216.5</v>
      </c>
      <c r="AJ942" s="1096"/>
    </row>
    <row r="943" spans="1:36" ht="27" customHeight="1">
      <c r="A943" s="1139">
        <f t="shared" si="303"/>
        <v>6</v>
      </c>
      <c r="B943" s="1131" t="s">
        <v>579</v>
      </c>
      <c r="C943" s="1132" t="s">
        <v>181</v>
      </c>
      <c r="D943" s="1133">
        <v>10.45978</v>
      </c>
      <c r="E943" s="1099">
        <v>55</v>
      </c>
      <c r="F943" s="1094">
        <f t="shared" si="294"/>
        <v>575.28790000000004</v>
      </c>
      <c r="G943" s="1091"/>
      <c r="H943" s="1094">
        <f t="shared" si="295"/>
        <v>0</v>
      </c>
      <c r="I943" s="1135">
        <v>44596</v>
      </c>
      <c r="J943" s="1138">
        <v>47522</v>
      </c>
      <c r="K943" s="1139"/>
      <c r="L943" s="1132">
        <v>61</v>
      </c>
      <c r="M943" s="1140">
        <v>44594</v>
      </c>
      <c r="N943" s="1091">
        <v>0</v>
      </c>
      <c r="O943" s="1091">
        <v>0</v>
      </c>
      <c r="P943" s="1091">
        <v>0</v>
      </c>
      <c r="Q943" s="1099"/>
      <c r="R943" s="1099"/>
      <c r="S943" s="1099"/>
      <c r="T943" s="1099"/>
      <c r="U943" s="1099"/>
      <c r="V943" s="1099"/>
      <c r="W943" s="1099"/>
      <c r="X943" s="1099"/>
      <c r="Y943" s="1099"/>
      <c r="Z943" s="1100"/>
      <c r="AA943" s="1099"/>
      <c r="AB943" s="1094"/>
      <c r="AC943" s="1507">
        <f t="shared" si="296"/>
        <v>55</v>
      </c>
      <c r="AD943" s="1508">
        <f t="shared" si="297"/>
        <v>575.28790000000004</v>
      </c>
      <c r="AE943" s="14">
        <f t="shared" si="298"/>
        <v>83.5</v>
      </c>
      <c r="AF943" s="14">
        <f t="shared" si="299"/>
        <v>0</v>
      </c>
      <c r="AG943" s="14" t="e">
        <f t="shared" si="300"/>
        <v>#DIV/0!</v>
      </c>
      <c r="AH943" s="14" t="e">
        <f t="shared" si="301"/>
        <v>#DIV/0!</v>
      </c>
      <c r="AI943" s="14">
        <f t="shared" si="302"/>
        <v>55</v>
      </c>
      <c r="AJ943" s="1096"/>
    </row>
    <row r="944" spans="1:36" ht="15.75">
      <c r="A944" s="1139">
        <v>5</v>
      </c>
      <c r="B944" s="1131" t="s">
        <v>4057</v>
      </c>
      <c r="C944" s="1132" t="s">
        <v>177</v>
      </c>
      <c r="D944" s="1133">
        <v>1</v>
      </c>
      <c r="E944" s="1099">
        <v>1800</v>
      </c>
      <c r="F944" s="1094">
        <f t="shared" si="294"/>
        <v>1800</v>
      </c>
      <c r="G944" s="1134"/>
      <c r="H944" s="1094">
        <f t="shared" si="295"/>
        <v>0</v>
      </c>
      <c r="I944" s="1135">
        <v>44715</v>
      </c>
      <c r="J944" s="1095">
        <v>45108</v>
      </c>
      <c r="K944" s="1096"/>
      <c r="L944" s="1125" t="s">
        <v>1319</v>
      </c>
      <c r="M944" s="1125" t="s">
        <v>3427</v>
      </c>
      <c r="N944" s="1091">
        <v>0</v>
      </c>
      <c r="O944" s="1091">
        <v>0</v>
      </c>
      <c r="P944" s="1091">
        <v>0</v>
      </c>
      <c r="Q944" s="1099"/>
      <c r="R944" s="1099"/>
      <c r="S944" s="1099"/>
      <c r="T944" s="1099"/>
      <c r="U944" s="1099"/>
      <c r="V944" s="1099"/>
      <c r="W944" s="1099"/>
      <c r="X944" s="1099"/>
      <c r="Y944" s="1099"/>
      <c r="Z944" s="1100"/>
      <c r="AA944" s="1099"/>
      <c r="AB944" s="1094"/>
      <c r="AC944" s="1507">
        <f t="shared" si="296"/>
        <v>1800</v>
      </c>
      <c r="AD944" s="1508">
        <f t="shared" si="297"/>
        <v>1800</v>
      </c>
      <c r="AE944" s="14">
        <f t="shared" si="298"/>
        <v>3.0333333333333332</v>
      </c>
      <c r="AF944" s="14">
        <f t="shared" si="299"/>
        <v>0</v>
      </c>
      <c r="AG944" s="14" t="e">
        <f t="shared" si="300"/>
        <v>#DIV/0!</v>
      </c>
      <c r="AH944" s="14" t="e">
        <f t="shared" si="301"/>
        <v>#DIV/0!</v>
      </c>
      <c r="AI944" s="14">
        <f t="shared" si="302"/>
        <v>1800</v>
      </c>
      <c r="AJ944" s="1096"/>
    </row>
    <row r="945" spans="1:36" ht="15.75">
      <c r="A945" s="1139">
        <f t="shared" si="303"/>
        <v>6</v>
      </c>
      <c r="B945" s="1131" t="s">
        <v>4385</v>
      </c>
      <c r="C945" s="1132" t="s">
        <v>224</v>
      </c>
      <c r="D945" s="1133">
        <v>6.23</v>
      </c>
      <c r="E945" s="1120">
        <v>269.60000000000008</v>
      </c>
      <c r="F945" s="1094">
        <f t="shared" si="294"/>
        <v>1679.6080000000006</v>
      </c>
      <c r="G945" s="1134"/>
      <c r="H945" s="1094">
        <f t="shared" si="295"/>
        <v>0</v>
      </c>
      <c r="I945" s="1135">
        <v>44764</v>
      </c>
      <c r="J945" s="1095">
        <v>45322</v>
      </c>
      <c r="K945" s="1096"/>
      <c r="L945" s="1125" t="s">
        <v>1319</v>
      </c>
      <c r="M945" s="1125" t="s">
        <v>3427</v>
      </c>
      <c r="N945" s="1128">
        <v>128.5</v>
      </c>
      <c r="O945" s="1091">
        <v>14.6</v>
      </c>
      <c r="P945" s="1091">
        <v>100</v>
      </c>
      <c r="Q945" s="1099"/>
      <c r="R945" s="1099"/>
      <c r="S945" s="1099"/>
      <c r="T945" s="1099"/>
      <c r="U945" s="1099"/>
      <c r="V945" s="1099"/>
      <c r="W945" s="1120"/>
      <c r="X945" s="1099"/>
      <c r="Y945" s="1099"/>
      <c r="Z945" s="1100"/>
      <c r="AA945" s="1099"/>
      <c r="AB945" s="1094"/>
      <c r="AC945" s="1507">
        <f t="shared" si="296"/>
        <v>26.500000000000085</v>
      </c>
      <c r="AD945" s="1508">
        <f t="shared" si="297"/>
        <v>165.09500000000054</v>
      </c>
      <c r="AE945" s="14">
        <f t="shared" si="298"/>
        <v>10.166666666666666</v>
      </c>
      <c r="AF945" s="14">
        <f t="shared" si="299"/>
        <v>81.033333333333331</v>
      </c>
      <c r="AG945" s="14">
        <f t="shared" si="300"/>
        <v>0.32702591526121044</v>
      </c>
      <c r="AH945" s="14">
        <f t="shared" si="301"/>
        <v>-9.8396407514054562</v>
      </c>
      <c r="AI945" s="14">
        <f t="shared" si="302"/>
        <v>-797.33888888888873</v>
      </c>
      <c r="AJ945" s="1096"/>
    </row>
    <row r="946" spans="1:36" ht="15.75">
      <c r="A946" s="1139">
        <f t="shared" si="303"/>
        <v>7</v>
      </c>
      <c r="B946" s="1131" t="s">
        <v>3713</v>
      </c>
      <c r="C946" s="1132" t="s">
        <v>224</v>
      </c>
      <c r="D946" s="1133">
        <v>1</v>
      </c>
      <c r="E946" s="1099">
        <v>42.4</v>
      </c>
      <c r="F946" s="1094">
        <f t="shared" si="294"/>
        <v>42.4</v>
      </c>
      <c r="G946" s="1134"/>
      <c r="H946" s="1094">
        <f t="shared" si="295"/>
        <v>0</v>
      </c>
      <c r="I946" s="1135">
        <v>44715</v>
      </c>
      <c r="J946" s="1095">
        <v>45108</v>
      </c>
      <c r="K946" s="1096"/>
      <c r="L946" s="1125" t="s">
        <v>1319</v>
      </c>
      <c r="M946" s="1125" t="s">
        <v>3427</v>
      </c>
      <c r="N946" s="1091">
        <v>10.199999999999999</v>
      </c>
      <c r="O946" s="1091">
        <v>27.6</v>
      </c>
      <c r="P946" s="1091">
        <v>4.5999999999999996</v>
      </c>
      <c r="Q946" s="1099"/>
      <c r="R946" s="1099"/>
      <c r="S946" s="1120"/>
      <c r="T946" s="1120"/>
      <c r="U946" s="1120"/>
      <c r="V946" s="1120"/>
      <c r="W946" s="1120"/>
      <c r="X946" s="1128"/>
      <c r="Y946" s="1120"/>
      <c r="Z946" s="1100"/>
      <c r="AA946" s="1099"/>
      <c r="AB946" s="1094"/>
      <c r="AC946" s="1507">
        <f t="shared" si="296"/>
        <v>1.7763568394002505E-15</v>
      </c>
      <c r="AD946" s="1508">
        <f t="shared" si="297"/>
        <v>1.7763568394002505E-15</v>
      </c>
      <c r="AE946" s="14">
        <f t="shared" si="298"/>
        <v>3.0333333333333332</v>
      </c>
      <c r="AF946" s="14">
        <f t="shared" si="299"/>
        <v>14.133333333333333</v>
      </c>
      <c r="AG946" s="14">
        <f t="shared" si="300"/>
        <v>1.25685625429263E-16</v>
      </c>
      <c r="AH946" s="14">
        <f t="shared" si="301"/>
        <v>-3.0333333333333332</v>
      </c>
      <c r="AI946" s="14">
        <f t="shared" si="302"/>
        <v>-42.871111111111105</v>
      </c>
      <c r="AJ946" s="1096"/>
    </row>
    <row r="947" spans="1:36" ht="15.75">
      <c r="A947" s="1139">
        <f t="shared" si="303"/>
        <v>8</v>
      </c>
      <c r="B947" s="1131" t="s">
        <v>3676</v>
      </c>
      <c r="C947" s="1132" t="s">
        <v>224</v>
      </c>
      <c r="D947" s="1133">
        <v>1</v>
      </c>
      <c r="E947" s="1099">
        <v>14.2</v>
      </c>
      <c r="F947" s="1094">
        <f t="shared" si="294"/>
        <v>14.2</v>
      </c>
      <c r="G947" s="1134"/>
      <c r="H947" s="1094">
        <f t="shared" si="295"/>
        <v>0</v>
      </c>
      <c r="I947" s="1135">
        <v>44715</v>
      </c>
      <c r="J947" s="1095">
        <v>45108</v>
      </c>
      <c r="K947" s="1096"/>
      <c r="L947" s="1125" t="s">
        <v>1319</v>
      </c>
      <c r="M947" s="1125" t="s">
        <v>3427</v>
      </c>
      <c r="N947" s="1091">
        <v>14</v>
      </c>
      <c r="O947" s="1091"/>
      <c r="P947" s="1091"/>
      <c r="Q947" s="1099"/>
      <c r="R947" s="1099"/>
      <c r="S947" s="1120"/>
      <c r="T947" s="1120"/>
      <c r="U947" s="1120"/>
      <c r="V947" s="1120"/>
      <c r="W947" s="1120"/>
      <c r="X947" s="1128"/>
      <c r="Y947" s="1120"/>
      <c r="Z947" s="1100"/>
      <c r="AA947" s="1099"/>
      <c r="AB947" s="1094"/>
      <c r="AC947" s="1507">
        <f t="shared" si="296"/>
        <v>0.19999999999999929</v>
      </c>
      <c r="AD947" s="1508">
        <f t="shared" si="297"/>
        <v>0.19999999999999929</v>
      </c>
      <c r="AE947" s="14">
        <f t="shared" si="298"/>
        <v>3.0333333333333332</v>
      </c>
      <c r="AF947" s="14">
        <f t="shared" si="299"/>
        <v>4.666666666666667</v>
      </c>
      <c r="AG947" s="14">
        <f t="shared" si="300"/>
        <v>4.2857142857142705E-2</v>
      </c>
      <c r="AH947" s="14">
        <f t="shared" si="301"/>
        <v>-2.9904761904761905</v>
      </c>
      <c r="AI947" s="14">
        <f t="shared" si="302"/>
        <v>-13.955555555555557</v>
      </c>
      <c r="AJ947" s="1096"/>
    </row>
    <row r="948" spans="1:36" ht="15.75">
      <c r="A948" s="1139">
        <f t="shared" si="303"/>
        <v>9</v>
      </c>
      <c r="B948" s="1131" t="s">
        <v>4386</v>
      </c>
      <c r="C948" s="1132" t="s">
        <v>181</v>
      </c>
      <c r="D948" s="1133">
        <v>1</v>
      </c>
      <c r="E948" s="1099">
        <v>130</v>
      </c>
      <c r="F948" s="1094">
        <f t="shared" si="294"/>
        <v>130</v>
      </c>
      <c r="G948" s="1134"/>
      <c r="H948" s="1094">
        <f t="shared" si="295"/>
        <v>0</v>
      </c>
      <c r="I948" s="1135">
        <v>44763</v>
      </c>
      <c r="J948" s="1095">
        <v>45930</v>
      </c>
      <c r="K948" s="1096"/>
      <c r="L948" s="1125" t="s">
        <v>1319</v>
      </c>
      <c r="M948" s="1125" t="s">
        <v>3427</v>
      </c>
      <c r="N948" s="1091">
        <v>0</v>
      </c>
      <c r="O948" s="1091">
        <v>0</v>
      </c>
      <c r="P948" s="1091">
        <v>10</v>
      </c>
      <c r="Q948" s="1099"/>
      <c r="R948" s="1099"/>
      <c r="S948" s="1099"/>
      <c r="T948" s="1099"/>
      <c r="U948" s="1099"/>
      <c r="V948" s="1099"/>
      <c r="W948" s="1099"/>
      <c r="X948" s="1099"/>
      <c r="Y948" s="1099"/>
      <c r="Z948" s="1100"/>
      <c r="AA948" s="1099"/>
      <c r="AB948" s="1094"/>
      <c r="AC948" s="1507">
        <f t="shared" si="296"/>
        <v>120</v>
      </c>
      <c r="AD948" s="1508">
        <f t="shared" si="297"/>
        <v>120</v>
      </c>
      <c r="AE948" s="14">
        <f t="shared" si="298"/>
        <v>30.433333333333334</v>
      </c>
      <c r="AF948" s="14">
        <f t="shared" si="299"/>
        <v>3.3333333333333335</v>
      </c>
      <c r="AG948" s="14">
        <f t="shared" si="300"/>
        <v>36</v>
      </c>
      <c r="AH948" s="14">
        <f t="shared" si="301"/>
        <v>5.5666666666666664</v>
      </c>
      <c r="AI948" s="14">
        <f t="shared" si="302"/>
        <v>18.555555555555557</v>
      </c>
      <c r="AJ948" s="1096"/>
    </row>
    <row r="949" spans="1:36" ht="15.75">
      <c r="A949" s="1139">
        <f t="shared" si="303"/>
        <v>10</v>
      </c>
      <c r="B949" s="1131" t="s">
        <v>9545</v>
      </c>
      <c r="C949" s="1132" t="s">
        <v>181</v>
      </c>
      <c r="D949" s="1133">
        <v>1</v>
      </c>
      <c r="E949" s="1091">
        <v>0</v>
      </c>
      <c r="F949" s="1094">
        <v>0</v>
      </c>
      <c r="G949" s="1134">
        <v>3600</v>
      </c>
      <c r="H949" s="1094">
        <f t="shared" si="295"/>
        <v>3600</v>
      </c>
      <c r="I949" s="1135">
        <v>44977</v>
      </c>
      <c r="J949" s="1095">
        <v>45658</v>
      </c>
      <c r="K949" s="1096"/>
      <c r="L949" s="1125" t="s">
        <v>1319</v>
      </c>
      <c r="M949" s="1125" t="s">
        <v>3427</v>
      </c>
      <c r="N949" s="1091"/>
      <c r="O949" s="1091">
        <v>0</v>
      </c>
      <c r="P949" s="1091">
        <v>0</v>
      </c>
      <c r="Q949" s="1099"/>
      <c r="R949" s="1099"/>
      <c r="S949" s="1099"/>
      <c r="T949" s="1099"/>
      <c r="U949" s="1099"/>
      <c r="V949" s="1099"/>
      <c r="W949" s="1099"/>
      <c r="X949" s="1099"/>
      <c r="Y949" s="1099"/>
      <c r="Z949" s="1100"/>
      <c r="AA949" s="1099"/>
      <c r="AB949" s="1094"/>
      <c r="AC949" s="1507">
        <f t="shared" si="296"/>
        <v>3600</v>
      </c>
      <c r="AD949" s="1508">
        <f t="shared" si="297"/>
        <v>3600</v>
      </c>
      <c r="AE949" s="14">
        <f t="shared" si="298"/>
        <v>21.366666666666667</v>
      </c>
      <c r="AF949" s="14">
        <f t="shared" si="299"/>
        <v>0</v>
      </c>
      <c r="AG949" s="14" t="e">
        <f t="shared" si="300"/>
        <v>#DIV/0!</v>
      </c>
      <c r="AH949" s="14" t="e">
        <f t="shared" si="301"/>
        <v>#DIV/0!</v>
      </c>
      <c r="AI949" s="14">
        <f t="shared" si="302"/>
        <v>3600</v>
      </c>
      <c r="AJ949" s="1096"/>
    </row>
    <row r="950" spans="1:36" ht="15.75">
      <c r="A950" s="1139">
        <f t="shared" si="303"/>
        <v>11</v>
      </c>
      <c r="B950" s="1131" t="s">
        <v>3430</v>
      </c>
      <c r="C950" s="1132" t="s">
        <v>181</v>
      </c>
      <c r="D950" s="1133">
        <v>1</v>
      </c>
      <c r="E950" s="1099">
        <v>900</v>
      </c>
      <c r="F950" s="1094">
        <f>D950*E950</f>
        <v>900</v>
      </c>
      <c r="G950" s="1134"/>
      <c r="H950" s="1094">
        <f t="shared" si="295"/>
        <v>0</v>
      </c>
      <c r="I950" s="1135">
        <v>44704</v>
      </c>
      <c r="J950" s="1138">
        <v>45190</v>
      </c>
      <c r="K950" s="1096"/>
      <c r="L950" s="1125" t="s">
        <v>1319</v>
      </c>
      <c r="M950" s="1125" t="s">
        <v>3427</v>
      </c>
      <c r="N950" s="1091">
        <v>50</v>
      </c>
      <c r="O950" s="1091">
        <v>50</v>
      </c>
      <c r="P950" s="1091">
        <v>0</v>
      </c>
      <c r="Q950" s="1099"/>
      <c r="R950" s="1099"/>
      <c r="S950" s="1099"/>
      <c r="T950" s="1099"/>
      <c r="U950" s="1099"/>
      <c r="V950" s="1099"/>
      <c r="W950" s="1099"/>
      <c r="X950" s="1099"/>
      <c r="Y950" s="1099"/>
      <c r="Z950" s="1100"/>
      <c r="AA950" s="1099"/>
      <c r="AB950" s="1094"/>
      <c r="AC950" s="1507">
        <f t="shared" si="296"/>
        <v>800</v>
      </c>
      <c r="AD950" s="1508">
        <f t="shared" si="297"/>
        <v>800</v>
      </c>
      <c r="AE950" s="14">
        <f t="shared" si="298"/>
        <v>5.7666666666666666</v>
      </c>
      <c r="AF950" s="14">
        <f t="shared" si="299"/>
        <v>33.333333333333336</v>
      </c>
      <c r="AG950" s="14">
        <f t="shared" si="300"/>
        <v>24</v>
      </c>
      <c r="AH950" s="14">
        <f t="shared" si="301"/>
        <v>18.233333333333334</v>
      </c>
      <c r="AI950" s="14">
        <f t="shared" si="302"/>
        <v>607.77777777777783</v>
      </c>
      <c r="AJ950" s="1096"/>
    </row>
    <row r="951" spans="1:36" ht="15.75">
      <c r="A951" s="1139">
        <f t="shared" si="303"/>
        <v>12</v>
      </c>
      <c r="B951" s="1131" t="s">
        <v>4058</v>
      </c>
      <c r="C951" s="1132" t="s">
        <v>234</v>
      </c>
      <c r="D951" s="1133">
        <v>1</v>
      </c>
      <c r="E951" s="1099">
        <v>303</v>
      </c>
      <c r="F951" s="1094">
        <f>D951*E951</f>
        <v>303</v>
      </c>
      <c r="G951" s="1134"/>
      <c r="H951" s="1094">
        <f t="shared" si="295"/>
        <v>0</v>
      </c>
      <c r="I951" s="1135">
        <v>44728</v>
      </c>
      <c r="J951" s="1095">
        <v>45566</v>
      </c>
      <c r="K951" s="1096"/>
      <c r="L951" s="1125" t="s">
        <v>1319</v>
      </c>
      <c r="M951" s="1125" t="s">
        <v>3427</v>
      </c>
      <c r="N951" s="1091">
        <v>0</v>
      </c>
      <c r="O951" s="1091">
        <v>23</v>
      </c>
      <c r="P951" s="1091">
        <v>38</v>
      </c>
      <c r="Q951" s="1099"/>
      <c r="R951" s="1099"/>
      <c r="S951" s="1099"/>
      <c r="T951" s="1099"/>
      <c r="U951" s="1099"/>
      <c r="V951" s="1099"/>
      <c r="W951" s="1099"/>
      <c r="X951" s="1099"/>
      <c r="Y951" s="1099"/>
      <c r="Z951" s="1100"/>
      <c r="AA951" s="1099"/>
      <c r="AB951" s="1094"/>
      <c r="AC951" s="1507">
        <f t="shared" si="296"/>
        <v>242</v>
      </c>
      <c r="AD951" s="1508">
        <f t="shared" si="297"/>
        <v>242</v>
      </c>
      <c r="AE951" s="14">
        <f t="shared" si="298"/>
        <v>18.3</v>
      </c>
      <c r="AF951" s="14">
        <f t="shared" si="299"/>
        <v>20.333333333333332</v>
      </c>
      <c r="AG951" s="14">
        <f t="shared" si="300"/>
        <v>11.901639344262296</v>
      </c>
      <c r="AH951" s="14">
        <f t="shared" si="301"/>
        <v>-6.3983606557377044</v>
      </c>
      <c r="AI951" s="14">
        <f t="shared" si="302"/>
        <v>-130.09999999999997</v>
      </c>
      <c r="AJ951" s="1096"/>
    </row>
    <row r="952" spans="1:36" ht="15.75" customHeight="1">
      <c r="A952" s="4278" t="s">
        <v>593</v>
      </c>
      <c r="B952" s="4907"/>
      <c r="C952" s="4907"/>
      <c r="D952" s="4907"/>
      <c r="E952" s="4907"/>
      <c r="F952" s="4907"/>
      <c r="G952" s="4907"/>
      <c r="H952" s="4907"/>
      <c r="I952" s="4907"/>
      <c r="J952" s="4907"/>
      <c r="K952" s="4907"/>
      <c r="L952" s="4907"/>
      <c r="M952" s="4907"/>
      <c r="N952" s="4907"/>
      <c r="O952" s="4907"/>
      <c r="P952" s="4907"/>
      <c r="Q952" s="4907"/>
      <c r="R952" s="4907"/>
      <c r="S952" s="4907"/>
      <c r="T952" s="4907"/>
      <c r="U952" s="4907"/>
      <c r="V952" s="4907"/>
      <c r="W952" s="4907"/>
      <c r="X952" s="4907"/>
      <c r="Y952" s="4907"/>
      <c r="Z952" s="4907"/>
      <c r="AA952" s="4907"/>
      <c r="AB952" s="4907"/>
      <c r="AC952" s="4907"/>
      <c r="AD952" s="4907"/>
      <c r="AE952" s="4907"/>
      <c r="AF952" s="4907"/>
      <c r="AG952" s="4907"/>
      <c r="AH952" s="4907"/>
      <c r="AI952" s="4907"/>
      <c r="AJ952" s="4280"/>
    </row>
    <row r="953" spans="1:36" ht="15.75" customHeight="1">
      <c r="A953" s="4901" t="s">
        <v>19</v>
      </c>
      <c r="B953" s="4231"/>
      <c r="C953" s="4231"/>
      <c r="D953" s="4231"/>
      <c r="E953" s="4231"/>
      <c r="F953" s="4231"/>
      <c r="G953" s="4231"/>
      <c r="H953" s="4231"/>
      <c r="I953" s="4231"/>
      <c r="J953" s="4231"/>
      <c r="K953" s="4231"/>
      <c r="L953" s="4231"/>
      <c r="M953" s="4231"/>
      <c r="N953" s="4231"/>
      <c r="O953" s="4231"/>
      <c r="P953" s="4231"/>
      <c r="Q953" s="4231"/>
      <c r="R953" s="4231"/>
      <c r="S953" s="4231"/>
      <c r="T953" s="4231"/>
      <c r="U953" s="4231"/>
      <c r="V953" s="4231"/>
      <c r="W953" s="4231"/>
      <c r="X953" s="4231"/>
      <c r="Y953" s="4231"/>
      <c r="Z953" s="4231"/>
      <c r="AA953" s="4231"/>
      <c r="AB953" s="4231"/>
      <c r="AC953" s="4231"/>
      <c r="AD953" s="4231"/>
      <c r="AE953" s="4231"/>
      <c r="AF953" s="4231"/>
      <c r="AG953" s="4231"/>
      <c r="AH953" s="4231"/>
      <c r="AI953" s="4231"/>
      <c r="AJ953" s="4232"/>
    </row>
    <row r="954" spans="1:36" ht="15.75" customHeight="1">
      <c r="A954" s="4325" t="s">
        <v>7938</v>
      </c>
      <c r="B954" s="4326"/>
      <c r="C954" s="4326"/>
      <c r="D954" s="4326"/>
      <c r="E954" s="4326"/>
      <c r="F954" s="4326"/>
      <c r="G954" s="4326"/>
      <c r="H954" s="4326"/>
      <c r="I954" s="4326"/>
      <c r="J954" s="4326"/>
      <c r="K954" s="4326"/>
      <c r="L954" s="4326"/>
      <c r="M954" s="4326"/>
      <c r="N954" s="4326"/>
      <c r="O954" s="4326"/>
      <c r="P954" s="4326"/>
      <c r="Q954" s="4326"/>
      <c r="R954" s="4326"/>
      <c r="S954" s="4326"/>
      <c r="T954" s="4326"/>
      <c r="U954" s="4326"/>
      <c r="V954" s="4326"/>
      <c r="W954" s="4326"/>
      <c r="X954" s="4326"/>
      <c r="Y954" s="4326"/>
      <c r="Z954" s="4326"/>
      <c r="AA954" s="4326"/>
      <c r="AB954" s="4326"/>
      <c r="AC954" s="4326"/>
      <c r="AD954" s="4326"/>
      <c r="AE954" s="4326"/>
      <c r="AF954" s="4326"/>
      <c r="AG954" s="4326"/>
      <c r="AH954" s="4326"/>
      <c r="AI954" s="4326"/>
      <c r="AJ954" s="4326"/>
    </row>
    <row r="955" spans="1:36" ht="15.75">
      <c r="A955" s="1415">
        <v>1</v>
      </c>
      <c r="B955" s="236" t="s">
        <v>2210</v>
      </c>
      <c r="C955" s="177" t="s">
        <v>181</v>
      </c>
      <c r="D955" s="186">
        <v>29.96</v>
      </c>
      <c r="E955" s="186">
        <v>146</v>
      </c>
      <c r="F955" s="186">
        <v>4374.16</v>
      </c>
      <c r="G955" s="173"/>
      <c r="H955" s="173">
        <v>0</v>
      </c>
      <c r="I955" s="223">
        <v>44398</v>
      </c>
      <c r="J955" s="224">
        <v>45078</v>
      </c>
      <c r="K955" s="178"/>
      <c r="L955" s="173"/>
      <c r="M955" s="178"/>
      <c r="N955" s="225" t="s">
        <v>8283</v>
      </c>
      <c r="O955" s="179">
        <v>30</v>
      </c>
      <c r="P955" s="179">
        <v>24</v>
      </c>
      <c r="Q955" s="180"/>
      <c r="R955" s="173"/>
      <c r="S955" s="173"/>
      <c r="T955" s="173"/>
      <c r="U955" s="173"/>
      <c r="V955" s="173"/>
      <c r="W955" s="173"/>
      <c r="X955" s="173"/>
      <c r="Y955" s="173"/>
      <c r="Z955" s="173"/>
      <c r="AA955" s="173"/>
      <c r="AB955" s="173"/>
      <c r="AC955" s="1507">
        <f t="shared" ref="AC955:AC960" si="304">E955+G955-N955-O955-AA955-P955-Q955-R955-S955-T955-U955-V955-W955-X955-Y955</f>
        <v>13</v>
      </c>
      <c r="AD955" s="1508">
        <f t="shared" ref="AD955:AD960" si="305">D955*AC955</f>
        <v>389.48</v>
      </c>
      <c r="AE955" s="14">
        <f>(J955-"01.04.2023")/30</f>
        <v>2.0333333333333332</v>
      </c>
      <c r="AF955" s="14">
        <f t="shared" ref="AF955:AF960" si="306">(N955+O955+P955+Q955+R955+S955+T955+U955+V955+W955+X955+Y955)/3</f>
        <v>44.333333333333336</v>
      </c>
      <c r="AG955" s="14">
        <f t="shared" ref="AG955:AG960" si="307">AC955/AF955</f>
        <v>0.2932330827067669</v>
      </c>
      <c r="AH955" s="14">
        <f>AG955-AE955</f>
        <v>-1.7401002506265664</v>
      </c>
      <c r="AI955" s="14">
        <f>AC955-(AE955*AF955)</f>
        <v>-77.144444444444446</v>
      </c>
      <c r="AJ955" s="186"/>
    </row>
    <row r="956" spans="1:36" ht="15.75">
      <c r="A956" s="1415">
        <v>2</v>
      </c>
      <c r="B956" s="237" t="s">
        <v>2211</v>
      </c>
      <c r="C956" s="177" t="s">
        <v>181</v>
      </c>
      <c r="D956" s="186">
        <v>29.96</v>
      </c>
      <c r="E956" s="186">
        <v>111</v>
      </c>
      <c r="F956" s="186">
        <v>3325.56</v>
      </c>
      <c r="G956" s="173"/>
      <c r="H956" s="173">
        <v>0</v>
      </c>
      <c r="I956" s="223">
        <v>44398</v>
      </c>
      <c r="J956" s="224">
        <v>45078</v>
      </c>
      <c r="K956" s="178"/>
      <c r="L956" s="173"/>
      <c r="M956" s="178"/>
      <c r="N956" s="226">
        <v>19</v>
      </c>
      <c r="O956" s="179">
        <v>7</v>
      </c>
      <c r="P956" s="179">
        <v>12</v>
      </c>
      <c r="Q956" s="181"/>
      <c r="R956" s="173"/>
      <c r="S956" s="173"/>
      <c r="T956" s="173"/>
      <c r="U956" s="173"/>
      <c r="V956" s="173"/>
      <c r="W956" s="173"/>
      <c r="X956" s="173"/>
      <c r="Y956" s="173"/>
      <c r="Z956" s="173"/>
      <c r="AA956" s="173"/>
      <c r="AB956" s="173"/>
      <c r="AC956" s="1507">
        <f t="shared" si="304"/>
        <v>73</v>
      </c>
      <c r="AD956" s="1508">
        <f t="shared" si="305"/>
        <v>2187.08</v>
      </c>
      <c r="AE956" s="14">
        <f>(J956-"01.04.2023")/30</f>
        <v>2.0333333333333332</v>
      </c>
      <c r="AF956" s="14">
        <f t="shared" si="306"/>
        <v>12.666666666666666</v>
      </c>
      <c r="AG956" s="14">
        <f t="shared" si="307"/>
        <v>5.7631578947368425</v>
      </c>
      <c r="AH956" s="14">
        <f>AG956-AE956</f>
        <v>3.7298245614035093</v>
      </c>
      <c r="AI956" s="14">
        <f>AC956-(AE956*AF956)</f>
        <v>47.244444444444447</v>
      </c>
      <c r="AJ956" s="186"/>
    </row>
    <row r="957" spans="1:36" ht="15.75">
      <c r="A957" s="1504">
        <v>3</v>
      </c>
      <c r="B957" s="236" t="s">
        <v>2212</v>
      </c>
      <c r="C957" s="226" t="s">
        <v>66</v>
      </c>
      <c r="D957" s="186">
        <v>8.2388999999999992</v>
      </c>
      <c r="E957" s="186">
        <v>3499</v>
      </c>
      <c r="F957" s="186">
        <v>28827.911099999998</v>
      </c>
      <c r="G957" s="173"/>
      <c r="H957" s="173">
        <v>0</v>
      </c>
      <c r="I957" s="223">
        <v>44487</v>
      </c>
      <c r="J957" s="227" t="s">
        <v>334</v>
      </c>
      <c r="K957" s="178"/>
      <c r="L957" s="173"/>
      <c r="M957" s="178"/>
      <c r="N957" s="226">
        <v>388</v>
      </c>
      <c r="O957" s="179">
        <v>252</v>
      </c>
      <c r="P957" s="182">
        <v>248</v>
      </c>
      <c r="Q957" s="173"/>
      <c r="R957" s="173"/>
      <c r="S957" s="173"/>
      <c r="T957" s="173"/>
      <c r="U957" s="173"/>
      <c r="V957" s="173"/>
      <c r="W957" s="173"/>
      <c r="X957" s="173"/>
      <c r="Y957" s="173"/>
      <c r="Z957" s="173"/>
      <c r="AA957" s="173"/>
      <c r="AB957" s="173"/>
      <c r="AC957" s="1507">
        <f t="shared" si="304"/>
        <v>2611</v>
      </c>
      <c r="AD957" s="1508">
        <f t="shared" si="305"/>
        <v>21511.767899999999</v>
      </c>
      <c r="AE957" s="227" t="s">
        <v>334</v>
      </c>
      <c r="AF957" s="14">
        <f t="shared" si="306"/>
        <v>296</v>
      </c>
      <c r="AG957" s="14">
        <f t="shared" si="307"/>
        <v>8.8209459459459456</v>
      </c>
      <c r="AH957" s="227" t="s">
        <v>334</v>
      </c>
      <c r="AI957" s="227" t="s">
        <v>334</v>
      </c>
      <c r="AJ957" s="186"/>
    </row>
    <row r="958" spans="1:36" ht="15.75">
      <c r="A958" s="1504">
        <v>4</v>
      </c>
      <c r="B958" s="238" t="s">
        <v>2213</v>
      </c>
      <c r="C958" s="226" t="s">
        <v>66</v>
      </c>
      <c r="D958" s="186">
        <v>400.18</v>
      </c>
      <c r="E958" s="186">
        <v>750</v>
      </c>
      <c r="F958" s="186">
        <v>300135</v>
      </c>
      <c r="G958" s="173">
        <v>551</v>
      </c>
      <c r="H958" s="173">
        <v>22499.18</v>
      </c>
      <c r="I958" s="223">
        <v>44897</v>
      </c>
      <c r="J958" s="224">
        <v>45474</v>
      </c>
      <c r="K958" s="178"/>
      <c r="L958" s="173"/>
      <c r="M958" s="178"/>
      <c r="N958" s="226">
        <v>28</v>
      </c>
      <c r="O958" s="179">
        <v>74</v>
      </c>
      <c r="P958" s="183">
        <v>28</v>
      </c>
      <c r="Q958" s="181"/>
      <c r="R958" s="173"/>
      <c r="S958" s="173"/>
      <c r="T958" s="173"/>
      <c r="U958" s="173"/>
      <c r="V958" s="173"/>
      <c r="W958" s="173"/>
      <c r="X958" s="173"/>
      <c r="Y958" s="173"/>
      <c r="Z958" s="173"/>
      <c r="AA958" s="173"/>
      <c r="AB958" s="173"/>
      <c r="AC958" s="1507">
        <f t="shared" si="304"/>
        <v>1171</v>
      </c>
      <c r="AD958" s="1508">
        <f t="shared" si="305"/>
        <v>468610.78</v>
      </c>
      <c r="AE958" s="14">
        <f>(J958-"01.04.2023")/30</f>
        <v>15.233333333333333</v>
      </c>
      <c r="AF958" s="14">
        <f t="shared" si="306"/>
        <v>43.333333333333336</v>
      </c>
      <c r="AG958" s="14">
        <f t="shared" si="307"/>
        <v>27.023076923076921</v>
      </c>
      <c r="AH958" s="14">
        <f>AG958-AE958</f>
        <v>11.789743589743589</v>
      </c>
      <c r="AI958" s="14">
        <f>AC958-(AE958*AF958)</f>
        <v>510.88888888888891</v>
      </c>
      <c r="AJ958" s="186"/>
    </row>
    <row r="959" spans="1:36" ht="15.75">
      <c r="A959" s="1504">
        <v>5</v>
      </c>
      <c r="B959" s="238" t="s">
        <v>2213</v>
      </c>
      <c r="C959" s="226" t="s">
        <v>66</v>
      </c>
      <c r="D959" s="186">
        <v>145.79</v>
      </c>
      <c r="E959" s="186"/>
      <c r="F959" s="186"/>
      <c r="G959" s="173">
        <v>1470</v>
      </c>
      <c r="H959" s="173">
        <v>55983.360000000001</v>
      </c>
      <c r="I959" s="223">
        <v>44964</v>
      </c>
      <c r="J959" s="224">
        <v>45474</v>
      </c>
      <c r="K959" s="178"/>
      <c r="L959" s="173"/>
      <c r="M959" s="178"/>
      <c r="N959" s="226"/>
      <c r="O959" s="179">
        <v>330</v>
      </c>
      <c r="P959" s="183">
        <v>345</v>
      </c>
      <c r="Q959" s="181"/>
      <c r="R959" s="173"/>
      <c r="S959" s="173"/>
      <c r="T959" s="173"/>
      <c r="U959" s="173"/>
      <c r="V959" s="173"/>
      <c r="W959" s="173"/>
      <c r="X959" s="173"/>
      <c r="Y959" s="173"/>
      <c r="Z959" s="173"/>
      <c r="AA959" s="173"/>
      <c r="AB959" s="173"/>
      <c r="AC959" s="1507">
        <f t="shared" si="304"/>
        <v>795</v>
      </c>
      <c r="AD959" s="1508">
        <f t="shared" si="305"/>
        <v>115903.04999999999</v>
      </c>
      <c r="AE959" s="14">
        <f>(J959-"01.04.2023")/30</f>
        <v>15.233333333333333</v>
      </c>
      <c r="AF959" s="14">
        <f t="shared" si="306"/>
        <v>225</v>
      </c>
      <c r="AG959" s="14">
        <f t="shared" si="307"/>
        <v>3.5333333333333332</v>
      </c>
      <c r="AH959" s="14">
        <f>AG959-AE959</f>
        <v>-11.7</v>
      </c>
      <c r="AI959" s="14">
        <f>AC959-(AE959*AF959)</f>
        <v>-2632.5</v>
      </c>
      <c r="AJ959" s="186"/>
    </row>
    <row r="960" spans="1:36" ht="15.75" customHeight="1">
      <c r="A960" s="1504">
        <v>6</v>
      </c>
      <c r="B960" s="238" t="s">
        <v>2213</v>
      </c>
      <c r="C960" s="226" t="s">
        <v>66</v>
      </c>
      <c r="D960" s="186">
        <v>387.06</v>
      </c>
      <c r="E960" s="186">
        <v>2251</v>
      </c>
      <c r="F960" s="188">
        <v>1040119</v>
      </c>
      <c r="G960" s="173">
        <v>199</v>
      </c>
      <c r="H960" s="173">
        <v>79635.820000000007</v>
      </c>
      <c r="I960" s="223">
        <v>44950</v>
      </c>
      <c r="J960" s="224">
        <v>45474</v>
      </c>
      <c r="K960" s="178"/>
      <c r="L960" s="173"/>
      <c r="M960" s="178"/>
      <c r="N960" s="226">
        <v>881</v>
      </c>
      <c r="O960" s="179">
        <v>511</v>
      </c>
      <c r="P960" s="183">
        <v>409</v>
      </c>
      <c r="Q960" s="181"/>
      <c r="R960" s="173"/>
      <c r="S960" s="173"/>
      <c r="T960" s="173"/>
      <c r="U960" s="173"/>
      <c r="V960" s="173"/>
      <c r="W960" s="173"/>
      <c r="X960" s="173"/>
      <c r="Y960" s="173"/>
      <c r="Z960" s="173"/>
      <c r="AA960" s="173"/>
      <c r="AB960" s="173"/>
      <c r="AC960" s="1507">
        <f t="shared" si="304"/>
        <v>649</v>
      </c>
      <c r="AD960" s="1508">
        <f t="shared" si="305"/>
        <v>251201.94</v>
      </c>
      <c r="AE960" s="14">
        <f>(J960-"01.04.2023")/30</f>
        <v>15.233333333333333</v>
      </c>
      <c r="AF960" s="14">
        <f t="shared" si="306"/>
        <v>600.33333333333337</v>
      </c>
      <c r="AG960" s="14">
        <f t="shared" si="307"/>
        <v>1.0810660744031093</v>
      </c>
      <c r="AH960" s="14">
        <f>AG960-AE960</f>
        <v>-14.152267258930223</v>
      </c>
      <c r="AI960" s="14">
        <f>AC960-(AE960*AF960)</f>
        <v>-8496.0777777777785</v>
      </c>
      <c r="AJ960" s="186"/>
    </row>
    <row r="961" spans="1:36" ht="15.75" customHeight="1">
      <c r="A961" s="4323" t="s">
        <v>20</v>
      </c>
      <c r="B961" s="4323"/>
      <c r="C961" s="4323"/>
      <c r="D961" s="4323"/>
      <c r="E961" s="4323"/>
      <c r="F961" s="4323"/>
      <c r="G961" s="4323"/>
      <c r="H961" s="4323"/>
      <c r="I961" s="4323"/>
      <c r="J961" s="4323"/>
      <c r="K961" s="4323"/>
      <c r="L961" s="4323"/>
      <c r="M961" s="4323"/>
      <c r="N961" s="4323"/>
      <c r="O961" s="4323"/>
      <c r="P961" s="4323"/>
      <c r="Q961" s="4323"/>
      <c r="R961" s="4323"/>
      <c r="S961" s="4323"/>
      <c r="T961" s="4323"/>
      <c r="U961" s="4323"/>
      <c r="V961" s="4323"/>
      <c r="W961" s="4323"/>
      <c r="X961" s="4323"/>
      <c r="Y961" s="4323"/>
      <c r="Z961" s="4323"/>
      <c r="AA961" s="4323"/>
      <c r="AB961" s="4323"/>
      <c r="AC961" s="4323"/>
      <c r="AD961" s="4323"/>
      <c r="AE961" s="4323"/>
      <c r="AF961" s="4323"/>
      <c r="AG961" s="4323"/>
      <c r="AH961" s="4323"/>
      <c r="AI961" s="4323"/>
      <c r="AJ961" s="4323"/>
    </row>
    <row r="962" spans="1:36" ht="15.75">
      <c r="A962" s="4929" t="s">
        <v>2214</v>
      </c>
      <c r="B962" s="4902"/>
      <c r="C962" s="4902"/>
      <c r="D962" s="4902"/>
      <c r="E962" s="4902"/>
      <c r="F962" s="4902"/>
      <c r="G962" s="4902"/>
      <c r="H962" s="4902"/>
      <c r="I962" s="4902"/>
      <c r="J962" s="4902"/>
      <c r="K962" s="4902"/>
      <c r="L962" s="4902"/>
      <c r="M962" s="4902"/>
      <c r="N962" s="4902"/>
      <c r="O962" s="4902"/>
      <c r="P962" s="4902"/>
      <c r="Q962" s="4902"/>
      <c r="R962" s="4902"/>
      <c r="S962" s="4902"/>
      <c r="T962" s="4902"/>
      <c r="U962" s="4902"/>
      <c r="V962" s="4902"/>
      <c r="W962" s="4902"/>
      <c r="X962" s="4902"/>
      <c r="Y962" s="4902"/>
      <c r="Z962" s="4902"/>
      <c r="AA962" s="4902"/>
      <c r="AB962" s="4902"/>
      <c r="AC962" s="4902"/>
      <c r="AD962" s="4902"/>
      <c r="AE962" s="4902"/>
      <c r="AF962" s="4902"/>
      <c r="AG962" s="4902"/>
      <c r="AH962" s="4902"/>
      <c r="AI962" s="4902"/>
      <c r="AJ962" s="4903"/>
    </row>
    <row r="963" spans="1:36" ht="15.75">
      <c r="A963" s="1415">
        <v>1</v>
      </c>
      <c r="B963" s="228" t="s">
        <v>2215</v>
      </c>
      <c r="C963" s="180" t="s">
        <v>66</v>
      </c>
      <c r="D963" s="186">
        <v>37.81</v>
      </c>
      <c r="E963" s="186">
        <v>29</v>
      </c>
      <c r="F963" s="186">
        <v>1096.46</v>
      </c>
      <c r="G963" s="186"/>
      <c r="H963" s="186"/>
      <c r="I963" s="189">
        <v>44687</v>
      </c>
      <c r="J963" s="190">
        <v>45108</v>
      </c>
      <c r="K963" s="191"/>
      <c r="L963" s="192">
        <v>258</v>
      </c>
      <c r="M963" s="191">
        <v>44670</v>
      </c>
      <c r="N963" s="186"/>
      <c r="O963" s="186"/>
      <c r="P963" s="186"/>
      <c r="Q963" s="186"/>
      <c r="R963" s="186"/>
      <c r="S963" s="186"/>
      <c r="T963" s="186"/>
      <c r="U963" s="186"/>
      <c r="V963" s="186"/>
      <c r="W963" s="186"/>
      <c r="X963" s="186"/>
      <c r="Y963" s="186"/>
      <c r="Z963" s="186"/>
      <c r="AA963" s="186"/>
      <c r="AB963" s="186"/>
      <c r="AC963" s="1507">
        <f t="shared" ref="AC963:AC973" si="308">E963+G963-N963-O963-AA963-P963-Q963-R963-S963-T963-U963-V963-W963-X963-Y963</f>
        <v>29</v>
      </c>
      <c r="AD963" s="1508">
        <f t="shared" ref="AD963:AD973" si="309">D963*AC963</f>
        <v>1096.49</v>
      </c>
      <c r="AE963" s="14">
        <f t="shared" ref="AE963:AE973" si="310">(J963-"01.04.2023")/30</f>
        <v>3.0333333333333332</v>
      </c>
      <c r="AF963" s="14">
        <f t="shared" ref="AF963:AF973" si="311">(N963+O963+P963+Q963+R963+S963+T963+U963+V963+W963+X963+Y963)/3</f>
        <v>0</v>
      </c>
      <c r="AG963" s="14" t="e">
        <f t="shared" ref="AG963:AG973" si="312">AC963/AF963</f>
        <v>#DIV/0!</v>
      </c>
      <c r="AH963" s="14" t="e">
        <f t="shared" ref="AH963:AH973" si="313">AG963-AE963</f>
        <v>#DIV/0!</v>
      </c>
      <c r="AI963" s="14">
        <f t="shared" ref="AI963:AI973" si="314">AC963-(AE963*AF963)</f>
        <v>29</v>
      </c>
      <c r="AJ963" s="186"/>
    </row>
    <row r="964" spans="1:36" ht="15.75">
      <c r="A964" s="1415">
        <v>2</v>
      </c>
      <c r="B964" s="229" t="s">
        <v>4368</v>
      </c>
      <c r="C964" s="180" t="s">
        <v>66</v>
      </c>
      <c r="D964" s="186">
        <v>42.01</v>
      </c>
      <c r="E964" s="186">
        <v>4000</v>
      </c>
      <c r="F964" s="186">
        <v>168039.27</v>
      </c>
      <c r="G964" s="186"/>
      <c r="H964" s="186"/>
      <c r="I964" s="189">
        <v>44754</v>
      </c>
      <c r="J964" s="190">
        <v>45200</v>
      </c>
      <c r="K964" s="191"/>
      <c r="L964" s="192" t="s">
        <v>4369</v>
      </c>
      <c r="M964" s="191">
        <v>44729</v>
      </c>
      <c r="N964" s="186">
        <v>316</v>
      </c>
      <c r="O964" s="186">
        <v>223</v>
      </c>
      <c r="P964" s="186">
        <v>718</v>
      </c>
      <c r="Q964" s="186"/>
      <c r="R964" s="186"/>
      <c r="S964" s="186"/>
      <c r="T964" s="186"/>
      <c r="U964" s="186"/>
      <c r="V964" s="186"/>
      <c r="W964" s="186"/>
      <c r="X964" s="186"/>
      <c r="Y964" s="186"/>
      <c r="Z964" s="186"/>
      <c r="AA964" s="186"/>
      <c r="AB964" s="186"/>
      <c r="AC964" s="1507">
        <f t="shared" si="308"/>
        <v>2743</v>
      </c>
      <c r="AD964" s="1508">
        <f t="shared" si="309"/>
        <v>115233.43</v>
      </c>
      <c r="AE964" s="14">
        <f t="shared" si="310"/>
        <v>6.1</v>
      </c>
      <c r="AF964" s="14">
        <f t="shared" si="311"/>
        <v>419</v>
      </c>
      <c r="AG964" s="14">
        <f t="shared" si="312"/>
        <v>6.5465393794749405</v>
      </c>
      <c r="AH964" s="14">
        <f t="shared" si="313"/>
        <v>0.44653937947494082</v>
      </c>
      <c r="AI964" s="14">
        <f t="shared" si="314"/>
        <v>187.10000000000036</v>
      </c>
      <c r="AJ964" s="186"/>
    </row>
    <row r="965" spans="1:36" ht="15.75">
      <c r="A965" s="1504">
        <v>3</v>
      </c>
      <c r="B965" s="229" t="s">
        <v>4370</v>
      </c>
      <c r="C965" s="180" t="s">
        <v>66</v>
      </c>
      <c r="D965" s="186">
        <v>44.481000000000002</v>
      </c>
      <c r="E965" s="186">
        <v>131</v>
      </c>
      <c r="F965" s="186">
        <v>5827.0110000000004</v>
      </c>
      <c r="G965" s="186"/>
      <c r="H965" s="186"/>
      <c r="I965" s="189">
        <v>44754</v>
      </c>
      <c r="J965" s="190">
        <v>45383</v>
      </c>
      <c r="K965" s="191"/>
      <c r="L965" s="192" t="s">
        <v>4369</v>
      </c>
      <c r="M965" s="191">
        <v>44729</v>
      </c>
      <c r="N965" s="186"/>
      <c r="O965" s="186"/>
      <c r="P965" s="186">
        <v>6</v>
      </c>
      <c r="Q965" s="186"/>
      <c r="R965" s="186"/>
      <c r="S965" s="186"/>
      <c r="T965" s="186"/>
      <c r="U965" s="186"/>
      <c r="V965" s="186"/>
      <c r="W965" s="186"/>
      <c r="X965" s="186"/>
      <c r="Y965" s="186"/>
      <c r="Z965" s="186"/>
      <c r="AA965" s="186"/>
      <c r="AB965" s="186"/>
      <c r="AC965" s="1507">
        <f t="shared" si="308"/>
        <v>125</v>
      </c>
      <c r="AD965" s="1508">
        <f t="shared" si="309"/>
        <v>5560.125</v>
      </c>
      <c r="AE965" s="14">
        <f t="shared" si="310"/>
        <v>12.2</v>
      </c>
      <c r="AF965" s="14">
        <f t="shared" si="311"/>
        <v>2</v>
      </c>
      <c r="AG965" s="14">
        <f t="shared" si="312"/>
        <v>62.5</v>
      </c>
      <c r="AH965" s="14">
        <f t="shared" si="313"/>
        <v>50.3</v>
      </c>
      <c r="AI965" s="14">
        <f t="shared" si="314"/>
        <v>100.6</v>
      </c>
      <c r="AJ965" s="186"/>
    </row>
    <row r="966" spans="1:36" ht="15.75">
      <c r="A966" s="1504">
        <v>5</v>
      </c>
      <c r="B966" s="229" t="s">
        <v>4373</v>
      </c>
      <c r="C966" s="180" t="s">
        <v>66</v>
      </c>
      <c r="D966" s="186">
        <v>43.99</v>
      </c>
      <c r="E966" s="186">
        <v>4309</v>
      </c>
      <c r="F966" s="186">
        <v>237660.42</v>
      </c>
      <c r="G966" s="186"/>
      <c r="H966" s="186"/>
      <c r="I966" s="189">
        <v>44754</v>
      </c>
      <c r="J966" s="190">
        <v>45200</v>
      </c>
      <c r="K966" s="191"/>
      <c r="L966" s="192" t="s">
        <v>4372</v>
      </c>
      <c r="M966" s="191">
        <v>44718</v>
      </c>
      <c r="N966" s="186">
        <v>241</v>
      </c>
      <c r="O966" s="186">
        <v>252</v>
      </c>
      <c r="P966" s="186">
        <v>360</v>
      </c>
      <c r="Q966" s="186"/>
      <c r="R966" s="186"/>
      <c r="S966" s="186"/>
      <c r="T966" s="186"/>
      <c r="U966" s="186"/>
      <c r="V966" s="186"/>
      <c r="W966" s="186"/>
      <c r="X966" s="186"/>
      <c r="Y966" s="186"/>
      <c r="Z966" s="186"/>
      <c r="AA966" s="186"/>
      <c r="AB966" s="186"/>
      <c r="AC966" s="1507">
        <f t="shared" si="308"/>
        <v>3456</v>
      </c>
      <c r="AD966" s="1508">
        <f t="shared" si="309"/>
        <v>152029.44</v>
      </c>
      <c r="AE966" s="14">
        <f t="shared" si="310"/>
        <v>6.1</v>
      </c>
      <c r="AF966" s="14">
        <f t="shared" si="311"/>
        <v>284.33333333333331</v>
      </c>
      <c r="AG966" s="14">
        <f t="shared" si="312"/>
        <v>12.154747948417352</v>
      </c>
      <c r="AH966" s="14">
        <f t="shared" si="313"/>
        <v>6.0547479484173525</v>
      </c>
      <c r="AI966" s="14">
        <f t="shared" si="314"/>
        <v>1721.5666666666668</v>
      </c>
      <c r="AJ966" s="186"/>
    </row>
    <row r="967" spans="1:36" ht="15.75">
      <c r="A967" s="1504">
        <v>6</v>
      </c>
      <c r="B967" s="229" t="s">
        <v>4371</v>
      </c>
      <c r="C967" s="180" t="s">
        <v>66</v>
      </c>
      <c r="D967" s="186">
        <v>44.88</v>
      </c>
      <c r="E967" s="186">
        <v>4072</v>
      </c>
      <c r="F967" s="186">
        <v>215945.12</v>
      </c>
      <c r="G967" s="186"/>
      <c r="H967" s="186"/>
      <c r="I967" s="186">
        <v>44754</v>
      </c>
      <c r="J967" s="193">
        <v>45200</v>
      </c>
      <c r="K967" s="191"/>
      <c r="L967" s="192" t="s">
        <v>4372</v>
      </c>
      <c r="M967" s="191">
        <v>44718</v>
      </c>
      <c r="N967" s="186">
        <v>242</v>
      </c>
      <c r="O967" s="186">
        <v>251</v>
      </c>
      <c r="P967" s="186">
        <v>360</v>
      </c>
      <c r="Q967" s="186"/>
      <c r="R967" s="186"/>
      <c r="S967" s="186"/>
      <c r="T967" s="186"/>
      <c r="U967" s="186"/>
      <c r="V967" s="186"/>
      <c r="W967" s="186"/>
      <c r="X967" s="186"/>
      <c r="Y967" s="186"/>
      <c r="Z967" s="186"/>
      <c r="AA967" s="186"/>
      <c r="AB967" s="186"/>
      <c r="AC967" s="1507">
        <f t="shared" si="308"/>
        <v>3219</v>
      </c>
      <c r="AD967" s="1508">
        <f t="shared" si="309"/>
        <v>144468.72</v>
      </c>
      <c r="AE967" s="14">
        <f t="shared" si="310"/>
        <v>6.1</v>
      </c>
      <c r="AF967" s="14">
        <f t="shared" si="311"/>
        <v>284.33333333333331</v>
      </c>
      <c r="AG967" s="14">
        <f t="shared" si="312"/>
        <v>11.321219226260258</v>
      </c>
      <c r="AH967" s="14">
        <f t="shared" si="313"/>
        <v>5.2212192262602581</v>
      </c>
      <c r="AI967" s="14">
        <f t="shared" si="314"/>
        <v>1484.5666666666668</v>
      </c>
      <c r="AJ967" s="186"/>
    </row>
    <row r="968" spans="1:36" ht="47.25">
      <c r="A968" s="1415">
        <v>14</v>
      </c>
      <c r="B968" s="228" t="s">
        <v>7940</v>
      </c>
      <c r="C968" s="194" t="s">
        <v>153</v>
      </c>
      <c r="D968" s="230">
        <f>H968/G968</f>
        <v>1.9015694444444446</v>
      </c>
      <c r="E968" s="187"/>
      <c r="F968" s="186"/>
      <c r="G968" s="23">
        <v>720</v>
      </c>
      <c r="H968" s="24">
        <v>1369.13</v>
      </c>
      <c r="I968" s="189">
        <v>45005</v>
      </c>
      <c r="J968" s="193">
        <v>45716</v>
      </c>
      <c r="K968" s="195"/>
      <c r="L968" s="192" t="s">
        <v>9710</v>
      </c>
      <c r="M968" s="191">
        <v>44994</v>
      </c>
      <c r="N968" s="186"/>
      <c r="O968" s="186"/>
      <c r="P968" s="186">
        <v>180</v>
      </c>
      <c r="Q968" s="186"/>
      <c r="R968" s="186"/>
      <c r="S968" s="186"/>
      <c r="T968" s="186"/>
      <c r="U968" s="186"/>
      <c r="V968" s="186"/>
      <c r="W968" s="186"/>
      <c r="X968" s="186"/>
      <c r="Y968" s="186"/>
      <c r="Z968" s="186"/>
      <c r="AA968" s="186"/>
      <c r="AB968" s="186"/>
      <c r="AC968" s="1507">
        <f t="shared" si="308"/>
        <v>540</v>
      </c>
      <c r="AD968" s="1508">
        <f t="shared" si="309"/>
        <v>1026.8475000000001</v>
      </c>
      <c r="AE968" s="14">
        <f t="shared" si="310"/>
        <v>23.3</v>
      </c>
      <c r="AF968" s="14">
        <f t="shared" si="311"/>
        <v>60</v>
      </c>
      <c r="AG968" s="14">
        <f t="shared" si="312"/>
        <v>9</v>
      </c>
      <c r="AH968" s="14">
        <f t="shared" si="313"/>
        <v>-14.3</v>
      </c>
      <c r="AI968" s="14">
        <f t="shared" si="314"/>
        <v>-858</v>
      </c>
      <c r="AJ968" s="186"/>
    </row>
    <row r="969" spans="1:36" ht="47.25">
      <c r="A969" s="1415">
        <v>15</v>
      </c>
      <c r="B969" s="229" t="s">
        <v>9711</v>
      </c>
      <c r="C969" s="194" t="s">
        <v>153</v>
      </c>
      <c r="D969" s="230">
        <f>H969/G969</f>
        <v>2.8035925925925929</v>
      </c>
      <c r="E969" s="187"/>
      <c r="F969" s="186"/>
      <c r="G969" s="23">
        <v>1080</v>
      </c>
      <c r="H969" s="24">
        <v>3027.88</v>
      </c>
      <c r="I969" s="189">
        <v>45005</v>
      </c>
      <c r="J969" s="193">
        <v>45535</v>
      </c>
      <c r="K969" s="195"/>
      <c r="L969" s="192" t="s">
        <v>9710</v>
      </c>
      <c r="M969" s="191">
        <v>44994</v>
      </c>
      <c r="N969" s="186"/>
      <c r="O969" s="186"/>
      <c r="P969" s="186">
        <v>360</v>
      </c>
      <c r="Q969" s="186"/>
      <c r="R969" s="186"/>
      <c r="S969" s="186"/>
      <c r="T969" s="186"/>
      <c r="U969" s="186"/>
      <c r="V969" s="186"/>
      <c r="W969" s="186"/>
      <c r="X969" s="186"/>
      <c r="Y969" s="186"/>
      <c r="Z969" s="186"/>
      <c r="AA969" s="186"/>
      <c r="AB969" s="186"/>
      <c r="AC969" s="1507">
        <f t="shared" si="308"/>
        <v>720</v>
      </c>
      <c r="AD969" s="1508">
        <f t="shared" si="309"/>
        <v>2018.5866666666668</v>
      </c>
      <c r="AE969" s="14">
        <f t="shared" si="310"/>
        <v>17.266666666666666</v>
      </c>
      <c r="AF969" s="14">
        <f t="shared" si="311"/>
        <v>120</v>
      </c>
      <c r="AG969" s="14">
        <f t="shared" si="312"/>
        <v>6</v>
      </c>
      <c r="AH969" s="14">
        <f t="shared" si="313"/>
        <v>-11.266666666666666</v>
      </c>
      <c r="AI969" s="14">
        <f t="shared" si="314"/>
        <v>-1352</v>
      </c>
      <c r="AJ969" s="186"/>
    </row>
    <row r="970" spans="1:36" ht="47.25">
      <c r="A970" s="1415">
        <v>16</v>
      </c>
      <c r="B970" s="229" t="s">
        <v>9712</v>
      </c>
      <c r="C970" s="194" t="s">
        <v>153</v>
      </c>
      <c r="D970" s="230">
        <f>H970/G970</f>
        <v>3.9331587962962962</v>
      </c>
      <c r="E970" s="187"/>
      <c r="F970" s="186"/>
      <c r="G970" s="23">
        <v>21600</v>
      </c>
      <c r="H970" s="24">
        <v>84956.23</v>
      </c>
      <c r="I970" s="189">
        <v>45005</v>
      </c>
      <c r="J970" s="193">
        <v>46022</v>
      </c>
      <c r="K970" s="195"/>
      <c r="L970" s="192" t="s">
        <v>9710</v>
      </c>
      <c r="M970" s="191">
        <v>44994</v>
      </c>
      <c r="N970" s="186"/>
      <c r="O970" s="186"/>
      <c r="P970" s="186">
        <v>2340</v>
      </c>
      <c r="Q970" s="186"/>
      <c r="R970" s="186"/>
      <c r="S970" s="186"/>
      <c r="T970" s="186"/>
      <c r="U970" s="186"/>
      <c r="V970" s="186"/>
      <c r="W970" s="186"/>
      <c r="X970" s="186"/>
      <c r="Y970" s="186"/>
      <c r="Z970" s="186"/>
      <c r="AA970" s="186"/>
      <c r="AB970" s="186"/>
      <c r="AC970" s="1507">
        <f t="shared" si="308"/>
        <v>19260</v>
      </c>
      <c r="AD970" s="1508">
        <f t="shared" si="309"/>
        <v>75752.638416666668</v>
      </c>
      <c r="AE970" s="14">
        <f t="shared" si="310"/>
        <v>33.5</v>
      </c>
      <c r="AF970" s="14">
        <f t="shared" si="311"/>
        <v>780</v>
      </c>
      <c r="AG970" s="14">
        <f t="shared" si="312"/>
        <v>24.692307692307693</v>
      </c>
      <c r="AH970" s="14">
        <f t="shared" si="313"/>
        <v>-8.8076923076923066</v>
      </c>
      <c r="AI970" s="14">
        <f t="shared" si="314"/>
        <v>-6870</v>
      </c>
      <c r="AJ970" s="186"/>
    </row>
    <row r="971" spans="1:36" ht="15.75" customHeight="1">
      <c r="A971" s="1415">
        <v>17</v>
      </c>
      <c r="B971" s="229" t="s">
        <v>9713</v>
      </c>
      <c r="C971" s="194" t="s">
        <v>153</v>
      </c>
      <c r="D971" s="230">
        <f>H971/G971</f>
        <v>5.9937500000000004</v>
      </c>
      <c r="E971" s="187"/>
      <c r="F971" s="186"/>
      <c r="G971" s="23">
        <v>120</v>
      </c>
      <c r="H971" s="24">
        <v>719.25</v>
      </c>
      <c r="I971" s="189">
        <v>45005</v>
      </c>
      <c r="J971" s="193">
        <v>45503</v>
      </c>
      <c r="K971" s="195"/>
      <c r="L971" s="192" t="s">
        <v>9714</v>
      </c>
      <c r="M971" s="191">
        <v>44994</v>
      </c>
      <c r="N971" s="186"/>
      <c r="O971" s="186"/>
      <c r="P971" s="186"/>
      <c r="Q971" s="186"/>
      <c r="R971" s="186"/>
      <c r="S971" s="186"/>
      <c r="T971" s="186"/>
      <c r="U971" s="186"/>
      <c r="V971" s="186"/>
      <c r="W971" s="186"/>
      <c r="X971" s="186"/>
      <c r="Y971" s="186"/>
      <c r="Z971" s="186"/>
      <c r="AA971" s="186"/>
      <c r="AB971" s="186"/>
      <c r="AC971" s="1507">
        <f t="shared" si="308"/>
        <v>120</v>
      </c>
      <c r="AD971" s="1508">
        <f t="shared" si="309"/>
        <v>719.25</v>
      </c>
      <c r="AE971" s="14">
        <f t="shared" si="310"/>
        <v>16.2</v>
      </c>
      <c r="AF971" s="14">
        <f t="shared" si="311"/>
        <v>0</v>
      </c>
      <c r="AG971" s="14" t="e">
        <f t="shared" si="312"/>
        <v>#DIV/0!</v>
      </c>
      <c r="AH971" s="14" t="e">
        <f t="shared" si="313"/>
        <v>#DIV/0!</v>
      </c>
      <c r="AI971" s="14">
        <f t="shared" si="314"/>
        <v>120</v>
      </c>
      <c r="AJ971" s="186"/>
    </row>
    <row r="972" spans="1:36" ht="15.75" customHeight="1">
      <c r="A972" s="1415">
        <v>18</v>
      </c>
      <c r="B972" s="239" t="s">
        <v>9715</v>
      </c>
      <c r="C972" s="194" t="s">
        <v>153</v>
      </c>
      <c r="D972" s="230">
        <f>H972/G972</f>
        <v>2.0699999999999998</v>
      </c>
      <c r="E972" s="187"/>
      <c r="F972" s="186"/>
      <c r="G972" s="23">
        <v>7200</v>
      </c>
      <c r="H972" s="24">
        <v>14904</v>
      </c>
      <c r="I972" s="189">
        <v>45005</v>
      </c>
      <c r="J972" s="193">
        <v>46419</v>
      </c>
      <c r="K972" s="195"/>
      <c r="L972" s="192" t="s">
        <v>9716</v>
      </c>
      <c r="M972" s="191">
        <v>44994</v>
      </c>
      <c r="N972" s="186"/>
      <c r="O972" s="186"/>
      <c r="P972" s="186"/>
      <c r="Q972" s="186"/>
      <c r="R972" s="186"/>
      <c r="S972" s="186"/>
      <c r="T972" s="186"/>
      <c r="U972" s="186"/>
      <c r="V972" s="186"/>
      <c r="W972" s="186"/>
      <c r="X972" s="186"/>
      <c r="Y972" s="186"/>
      <c r="Z972" s="186"/>
      <c r="AA972" s="186"/>
      <c r="AB972" s="186"/>
      <c r="AC972" s="1507">
        <f t="shared" si="308"/>
        <v>7200</v>
      </c>
      <c r="AD972" s="1508">
        <f t="shared" si="309"/>
        <v>14903.999999999998</v>
      </c>
      <c r="AE972" s="14">
        <f t="shared" si="310"/>
        <v>46.733333333333334</v>
      </c>
      <c r="AF972" s="14">
        <f t="shared" si="311"/>
        <v>0</v>
      </c>
      <c r="AG972" s="14" t="e">
        <f t="shared" si="312"/>
        <v>#DIV/0!</v>
      </c>
      <c r="AH972" s="14" t="e">
        <f t="shared" si="313"/>
        <v>#DIV/0!</v>
      </c>
      <c r="AI972" s="14">
        <f t="shared" si="314"/>
        <v>7200</v>
      </c>
      <c r="AJ972" s="186"/>
    </row>
    <row r="973" spans="1:36" ht="15.75">
      <c r="A973" s="1415">
        <v>22</v>
      </c>
      <c r="B973" s="231" t="s">
        <v>5693</v>
      </c>
      <c r="C973" s="194" t="s">
        <v>264</v>
      </c>
      <c r="D973" s="186">
        <v>2188.86</v>
      </c>
      <c r="E973" s="186">
        <v>5.9200000000000035</v>
      </c>
      <c r="F973" s="186">
        <v>12958.051200000009</v>
      </c>
      <c r="G973" s="186"/>
      <c r="H973" s="186"/>
      <c r="I973" s="189">
        <v>44592</v>
      </c>
      <c r="J973" s="198">
        <v>45225</v>
      </c>
      <c r="K973" s="195"/>
      <c r="L973" s="194"/>
      <c r="M973" s="195"/>
      <c r="N973" s="186">
        <v>0.68</v>
      </c>
      <c r="O973" s="186">
        <v>0.72</v>
      </c>
      <c r="P973" s="188">
        <v>1.2</v>
      </c>
      <c r="Q973" s="186"/>
      <c r="R973" s="186"/>
      <c r="S973" s="186"/>
      <c r="T973" s="186"/>
      <c r="U973" s="186"/>
      <c r="V973" s="186"/>
      <c r="W973" s="186"/>
      <c r="X973" s="186"/>
      <c r="Y973" s="186"/>
      <c r="Z973" s="186"/>
      <c r="AA973" s="186"/>
      <c r="AB973" s="186"/>
      <c r="AC973" s="1507">
        <f t="shared" si="308"/>
        <v>3.3200000000000038</v>
      </c>
      <c r="AD973" s="1508">
        <f t="shared" si="309"/>
        <v>7267.0152000000089</v>
      </c>
      <c r="AE973" s="14">
        <f t="shared" si="310"/>
        <v>6.9333333333333336</v>
      </c>
      <c r="AF973" s="14">
        <f t="shared" si="311"/>
        <v>0.86666666666666659</v>
      </c>
      <c r="AG973" s="14">
        <f t="shared" si="312"/>
        <v>3.8307692307692354</v>
      </c>
      <c r="AH973" s="14">
        <f t="shared" si="313"/>
        <v>-3.1025641025640982</v>
      </c>
      <c r="AI973" s="14">
        <f t="shared" si="314"/>
        <v>-2.6888888888888847</v>
      </c>
      <c r="AJ973" s="186"/>
    </row>
    <row r="974" spans="1:36" ht="15.75">
      <c r="A974" s="4901" t="s">
        <v>21</v>
      </c>
      <c r="B974" s="4231"/>
      <c r="C974" s="4231"/>
      <c r="D974" s="4231"/>
      <c r="E974" s="4231"/>
      <c r="F974" s="4231"/>
      <c r="G974" s="4231"/>
      <c r="H974" s="4231"/>
      <c r="I974" s="4231"/>
      <c r="J974" s="4231"/>
      <c r="K974" s="4231"/>
      <c r="L974" s="4231"/>
      <c r="M974" s="4231"/>
      <c r="N974" s="4231"/>
      <c r="O974" s="4231"/>
      <c r="P974" s="4231"/>
      <c r="Q974" s="4231"/>
      <c r="R974" s="4231"/>
      <c r="S974" s="4231"/>
      <c r="T974" s="4231"/>
      <c r="U974" s="4231"/>
      <c r="V974" s="4231"/>
      <c r="W974" s="4231"/>
      <c r="X974" s="4231"/>
      <c r="Y974" s="4231"/>
      <c r="Z974" s="4231"/>
      <c r="AA974" s="4231"/>
      <c r="AB974" s="4231"/>
      <c r="AC974" s="4231"/>
      <c r="AD974" s="4231"/>
      <c r="AE974" s="4231"/>
      <c r="AF974" s="4231"/>
      <c r="AG974" s="4231"/>
      <c r="AH974" s="4231"/>
      <c r="AI974" s="4231"/>
      <c r="AJ974" s="4232"/>
    </row>
    <row r="975" spans="1:36" ht="15.75" customHeight="1">
      <c r="A975" s="4343" t="s">
        <v>2216</v>
      </c>
      <c r="B975" s="4902"/>
      <c r="C975" s="4902"/>
      <c r="D975" s="4902"/>
      <c r="E975" s="4902"/>
      <c r="F975" s="4902"/>
      <c r="G975" s="4902"/>
      <c r="H975" s="4902"/>
      <c r="I975" s="4902"/>
      <c r="J975" s="4902"/>
      <c r="K975" s="4902"/>
      <c r="L975" s="4902"/>
      <c r="M975" s="4902"/>
      <c r="N975" s="4902"/>
      <c r="O975" s="4902"/>
      <c r="P975" s="4902"/>
      <c r="Q975" s="4902"/>
      <c r="R975" s="4902"/>
      <c r="S975" s="4902"/>
      <c r="T975" s="4902"/>
      <c r="U975" s="4902"/>
      <c r="V975" s="4902"/>
      <c r="W975" s="4902"/>
      <c r="X975" s="4902"/>
      <c r="Y975" s="4902"/>
      <c r="Z975" s="4902"/>
      <c r="AA975" s="4902"/>
      <c r="AB975" s="4902"/>
      <c r="AC975" s="4902"/>
      <c r="AD975" s="4902"/>
      <c r="AE975" s="4902"/>
      <c r="AF975" s="4902"/>
      <c r="AG975" s="4902"/>
      <c r="AH975" s="4902"/>
      <c r="AI975" s="4902"/>
      <c r="AJ975" s="4903"/>
    </row>
    <row r="976" spans="1:36" ht="15.75" customHeight="1">
      <c r="A976" s="1415">
        <v>2</v>
      </c>
      <c r="B976" s="241" t="s">
        <v>2217</v>
      </c>
      <c r="C976" s="135" t="s">
        <v>215</v>
      </c>
      <c r="D976" s="186">
        <f>H976/G976</f>
        <v>6.4</v>
      </c>
      <c r="E976" s="186">
        <v>0</v>
      </c>
      <c r="F976" s="186">
        <v>0</v>
      </c>
      <c r="G976" s="186">
        <v>24590</v>
      </c>
      <c r="H976" s="188">
        <v>157376</v>
      </c>
      <c r="I976" s="223">
        <v>44973</v>
      </c>
      <c r="J976" s="224">
        <v>46419</v>
      </c>
      <c r="K976" s="173"/>
      <c r="L976" s="199"/>
      <c r="M976" s="200"/>
      <c r="N976" s="186"/>
      <c r="O976" s="186">
        <v>3290</v>
      </c>
      <c r="P976" s="186">
        <v>1131</v>
      </c>
      <c r="Q976" s="186"/>
      <c r="R976" s="186"/>
      <c r="S976" s="186"/>
      <c r="T976" s="186"/>
      <c r="U976" s="186"/>
      <c r="V976" s="186"/>
      <c r="W976" s="186"/>
      <c r="X976" s="186"/>
      <c r="Y976" s="186"/>
      <c r="Z976" s="186"/>
      <c r="AA976" s="186"/>
      <c r="AB976" s="186"/>
      <c r="AC976" s="1507">
        <f t="shared" ref="AC976:AC990" si="315">E976+G976-N976-O976-AA976-P976-Q976-R976-S976-T976-U976-V976-W976-X976-Y976</f>
        <v>20169</v>
      </c>
      <c r="AD976" s="1508">
        <f t="shared" ref="AD976:AD990" si="316">D976*AC976</f>
        <v>129081.60000000001</v>
      </c>
      <c r="AE976" s="14">
        <f t="shared" ref="AE976:AE991" si="317">(J976-"01.04.2023")/30</f>
        <v>46.733333333333334</v>
      </c>
      <c r="AF976" s="14">
        <f t="shared" ref="AF976:AF990" si="318">(N976+O976+P976+Q976+R976+S976+T976+U976+V976+W976+X976+Y976)/3</f>
        <v>1473.6666666666667</v>
      </c>
      <c r="AG976" s="14">
        <f t="shared" ref="AG976:AG990" si="319">AC976/AF976</f>
        <v>13.686270074643746</v>
      </c>
      <c r="AH976" s="14">
        <f t="shared" ref="AH976:AH991" si="320">AG976-AE976</f>
        <v>-33.04706325868959</v>
      </c>
      <c r="AI976" s="14">
        <f t="shared" ref="AI976:AI991" si="321">AC976-(AE976*AF976)</f>
        <v>-48700.355555555565</v>
      </c>
      <c r="AJ976" s="186"/>
    </row>
    <row r="977" spans="1:36" ht="31.5">
      <c r="A977" s="1415">
        <v>3</v>
      </c>
      <c r="B977" s="31" t="s">
        <v>2217</v>
      </c>
      <c r="C977" s="135" t="s">
        <v>215</v>
      </c>
      <c r="D977" s="186">
        <v>6.4</v>
      </c>
      <c r="E977" s="186">
        <v>0</v>
      </c>
      <c r="F977" s="186">
        <v>0</v>
      </c>
      <c r="G977" s="186">
        <v>33000</v>
      </c>
      <c r="H977" s="188">
        <v>211200</v>
      </c>
      <c r="I977" s="223" t="s">
        <v>9349</v>
      </c>
      <c r="J977" s="224">
        <v>46419</v>
      </c>
      <c r="K977" s="173"/>
      <c r="L977" s="199" t="s">
        <v>6215</v>
      </c>
      <c r="M977" s="200">
        <v>44841</v>
      </c>
      <c r="N977" s="186"/>
      <c r="O977" s="186">
        <v>2444</v>
      </c>
      <c r="P977" s="186">
        <v>13722</v>
      </c>
      <c r="Q977" s="186"/>
      <c r="R977" s="186"/>
      <c r="S977" s="186"/>
      <c r="T977" s="186"/>
      <c r="U977" s="186"/>
      <c r="V977" s="186"/>
      <c r="W977" s="186"/>
      <c r="X977" s="186"/>
      <c r="Y977" s="186"/>
      <c r="Z977" s="186"/>
      <c r="AA977" s="186"/>
      <c r="AB977" s="186"/>
      <c r="AC977" s="1507">
        <f t="shared" si="315"/>
        <v>16834</v>
      </c>
      <c r="AD977" s="1508">
        <f t="shared" si="316"/>
        <v>107737.60000000001</v>
      </c>
      <c r="AE977" s="14">
        <f t="shared" si="317"/>
        <v>46.733333333333334</v>
      </c>
      <c r="AF977" s="14">
        <f t="shared" si="318"/>
        <v>5388.666666666667</v>
      </c>
      <c r="AG977" s="14">
        <f t="shared" si="319"/>
        <v>3.1239638747989606</v>
      </c>
      <c r="AH977" s="14">
        <f t="shared" si="320"/>
        <v>-43.609369458534374</v>
      </c>
      <c r="AI977" s="14">
        <f t="shared" si="321"/>
        <v>-234996.35555555558</v>
      </c>
      <c r="AJ977" s="186"/>
    </row>
    <row r="978" spans="1:36" ht="15.75">
      <c r="A978" s="1415">
        <v>4</v>
      </c>
      <c r="B978" s="241" t="s">
        <v>2217</v>
      </c>
      <c r="C978" s="135" t="s">
        <v>215</v>
      </c>
      <c r="D978" s="186">
        <f>H978/G978</f>
        <v>6.4</v>
      </c>
      <c r="E978" s="186">
        <v>0</v>
      </c>
      <c r="F978" s="186">
        <v>0</v>
      </c>
      <c r="G978" s="186">
        <v>19010</v>
      </c>
      <c r="H978" s="188">
        <v>121664</v>
      </c>
      <c r="I978" s="223">
        <v>44956</v>
      </c>
      <c r="J978" s="224">
        <v>45931</v>
      </c>
      <c r="K978" s="173"/>
      <c r="L978" s="199" t="s">
        <v>6215</v>
      </c>
      <c r="M978" s="200">
        <v>44841</v>
      </c>
      <c r="N978" s="186">
        <v>20</v>
      </c>
      <c r="O978" s="186">
        <v>14062</v>
      </c>
      <c r="P978" s="186">
        <v>4297</v>
      </c>
      <c r="Q978" s="186"/>
      <c r="R978" s="186"/>
      <c r="S978" s="186"/>
      <c r="T978" s="186"/>
      <c r="U978" s="186"/>
      <c r="V978" s="186"/>
      <c r="W978" s="186"/>
      <c r="X978" s="186"/>
      <c r="Y978" s="186"/>
      <c r="Z978" s="186"/>
      <c r="AA978" s="186"/>
      <c r="AB978" s="186"/>
      <c r="AC978" s="1507">
        <f t="shared" si="315"/>
        <v>631</v>
      </c>
      <c r="AD978" s="1508">
        <f t="shared" si="316"/>
        <v>4038.4</v>
      </c>
      <c r="AE978" s="14">
        <f t="shared" si="317"/>
        <v>30.466666666666665</v>
      </c>
      <c r="AF978" s="14">
        <f t="shared" si="318"/>
        <v>6126.333333333333</v>
      </c>
      <c r="AG978" s="14">
        <f t="shared" si="319"/>
        <v>0.1029979868327983</v>
      </c>
      <c r="AH978" s="14">
        <f t="shared" si="320"/>
        <v>-30.363668679833868</v>
      </c>
      <c r="AI978" s="14">
        <f t="shared" si="321"/>
        <v>-186017.95555555553</v>
      </c>
      <c r="AJ978" s="186"/>
    </row>
    <row r="979" spans="1:36" ht="15.75">
      <c r="A979" s="1415">
        <v>5</v>
      </c>
      <c r="B979" s="241" t="s">
        <v>2218</v>
      </c>
      <c r="C979" s="135" t="s">
        <v>215</v>
      </c>
      <c r="D979" s="186">
        <v>21.58</v>
      </c>
      <c r="E979" s="186"/>
      <c r="F979" s="186"/>
      <c r="G979" s="186">
        <v>9700</v>
      </c>
      <c r="H979" s="188">
        <v>209326</v>
      </c>
      <c r="I979" s="223">
        <v>44973</v>
      </c>
      <c r="J979" s="224">
        <v>46419</v>
      </c>
      <c r="K979" s="173"/>
      <c r="L979" s="199" t="s">
        <v>6215</v>
      </c>
      <c r="M979" s="200">
        <v>44841</v>
      </c>
      <c r="N979" s="186"/>
      <c r="O979" s="186"/>
      <c r="P979" s="186">
        <v>6985</v>
      </c>
      <c r="Q979" s="186"/>
      <c r="R979" s="186"/>
      <c r="S979" s="186"/>
      <c r="T979" s="186"/>
      <c r="U979" s="186"/>
      <c r="V979" s="186"/>
      <c r="W979" s="186"/>
      <c r="X979" s="186"/>
      <c r="Y979" s="186"/>
      <c r="Z979" s="186"/>
      <c r="AA979" s="186"/>
      <c r="AB979" s="186"/>
      <c r="AC979" s="1507">
        <f t="shared" si="315"/>
        <v>2715</v>
      </c>
      <c r="AD979" s="1508">
        <f t="shared" si="316"/>
        <v>58589.7</v>
      </c>
      <c r="AE979" s="14">
        <f t="shared" si="317"/>
        <v>46.733333333333334</v>
      </c>
      <c r="AF979" s="14">
        <f t="shared" si="318"/>
        <v>2328.3333333333335</v>
      </c>
      <c r="AG979" s="14">
        <f t="shared" si="319"/>
        <v>1.1660701503221187</v>
      </c>
      <c r="AH979" s="14">
        <f t="shared" si="320"/>
        <v>-45.567263183011214</v>
      </c>
      <c r="AI979" s="14">
        <f t="shared" si="321"/>
        <v>-106095.77777777778</v>
      </c>
      <c r="AJ979" s="186"/>
    </row>
    <row r="980" spans="1:36" ht="15.75" customHeight="1">
      <c r="A980" s="1415">
        <v>7</v>
      </c>
      <c r="B980" s="31" t="s">
        <v>2219</v>
      </c>
      <c r="C980" s="135" t="s">
        <v>215</v>
      </c>
      <c r="D980" s="186">
        <v>0.28000000000000003</v>
      </c>
      <c r="E980" s="186">
        <v>10621</v>
      </c>
      <c r="F980" s="186">
        <v>2973.88</v>
      </c>
      <c r="G980" s="186"/>
      <c r="H980" s="188"/>
      <c r="I980" s="223">
        <v>44855</v>
      </c>
      <c r="J980" s="224">
        <v>46296</v>
      </c>
      <c r="K980" s="173"/>
      <c r="L980" s="199" t="s">
        <v>6213</v>
      </c>
      <c r="M980" s="200">
        <v>44847</v>
      </c>
      <c r="N980" s="186">
        <v>4215</v>
      </c>
      <c r="O980" s="186">
        <v>390</v>
      </c>
      <c r="P980" s="186">
        <v>390</v>
      </c>
      <c r="Q980" s="186"/>
      <c r="R980" s="186"/>
      <c r="S980" s="186"/>
      <c r="T980" s="186"/>
      <c r="U980" s="186"/>
      <c r="V980" s="186"/>
      <c r="W980" s="186"/>
      <c r="X980" s="186"/>
      <c r="Y980" s="186"/>
      <c r="Z980" s="186"/>
      <c r="AA980" s="186"/>
      <c r="AB980" s="186"/>
      <c r="AC980" s="1507">
        <f t="shared" si="315"/>
        <v>5626</v>
      </c>
      <c r="AD980" s="1508">
        <f t="shared" si="316"/>
        <v>1575.2800000000002</v>
      </c>
      <c r="AE980" s="14">
        <f t="shared" si="317"/>
        <v>42.633333333333333</v>
      </c>
      <c r="AF980" s="14">
        <f t="shared" si="318"/>
        <v>1665</v>
      </c>
      <c r="AG980" s="14">
        <f t="shared" si="319"/>
        <v>3.3789789789789788</v>
      </c>
      <c r="AH980" s="14">
        <f t="shared" si="320"/>
        <v>-39.254354354354355</v>
      </c>
      <c r="AI980" s="14">
        <f t="shared" si="321"/>
        <v>-65358.5</v>
      </c>
      <c r="AJ980" s="186"/>
    </row>
    <row r="981" spans="1:36" ht="15.75">
      <c r="A981" s="1415">
        <v>11</v>
      </c>
      <c r="B981" s="31" t="s">
        <v>7941</v>
      </c>
      <c r="C981" s="135" t="s">
        <v>215</v>
      </c>
      <c r="D981" s="186">
        <f>H981/G981</f>
        <v>33.460285714285718</v>
      </c>
      <c r="E981" s="186"/>
      <c r="F981" s="186"/>
      <c r="G981" s="186">
        <v>35000</v>
      </c>
      <c r="H981" s="188">
        <v>1171110</v>
      </c>
      <c r="I981" s="223">
        <v>44988</v>
      </c>
      <c r="J981" s="224">
        <v>45992</v>
      </c>
      <c r="K981" s="173"/>
      <c r="L981" s="199" t="s">
        <v>6215</v>
      </c>
      <c r="M981" s="200">
        <v>44841</v>
      </c>
      <c r="N981" s="186"/>
      <c r="O981" s="186"/>
      <c r="P981" s="186">
        <v>22710</v>
      </c>
      <c r="Q981" s="186"/>
      <c r="R981" s="186"/>
      <c r="S981" s="186"/>
      <c r="T981" s="186"/>
      <c r="U981" s="186"/>
      <c r="V981" s="186"/>
      <c r="W981" s="186"/>
      <c r="X981" s="186"/>
      <c r="Y981" s="186"/>
      <c r="Z981" s="186"/>
      <c r="AA981" s="186"/>
      <c r="AB981" s="186"/>
      <c r="AC981" s="1507">
        <f t="shared" si="315"/>
        <v>12290</v>
      </c>
      <c r="AD981" s="1508">
        <f t="shared" si="316"/>
        <v>411226.91142857145</v>
      </c>
      <c r="AE981" s="14">
        <f t="shared" si="317"/>
        <v>32.5</v>
      </c>
      <c r="AF981" s="14">
        <f t="shared" si="318"/>
        <v>7570</v>
      </c>
      <c r="AG981" s="14">
        <f t="shared" si="319"/>
        <v>1.6235138705416117</v>
      </c>
      <c r="AH981" s="14">
        <f t="shared" si="320"/>
        <v>-30.876486129458389</v>
      </c>
      <c r="AI981" s="14">
        <f t="shared" si="321"/>
        <v>-233735</v>
      </c>
      <c r="AJ981" s="186"/>
    </row>
    <row r="982" spans="1:36" ht="15.75">
      <c r="A982" s="1415">
        <v>12</v>
      </c>
      <c r="B982" s="31" t="s">
        <v>7941</v>
      </c>
      <c r="C982" s="135" t="s">
        <v>215</v>
      </c>
      <c r="D982" s="186">
        <f>H982/G982</f>
        <v>3.3460000000000001</v>
      </c>
      <c r="E982" s="186"/>
      <c r="F982" s="186"/>
      <c r="G982" s="186">
        <v>32000</v>
      </c>
      <c r="H982" s="188">
        <v>107072</v>
      </c>
      <c r="I982" s="223">
        <v>44988</v>
      </c>
      <c r="J982" s="224">
        <v>45992</v>
      </c>
      <c r="K982" s="173"/>
      <c r="L982" s="199" t="s">
        <v>6215</v>
      </c>
      <c r="M982" s="200">
        <v>44841</v>
      </c>
      <c r="N982" s="186"/>
      <c r="O982" s="186"/>
      <c r="P982" s="186"/>
      <c r="Q982" s="186"/>
      <c r="R982" s="186"/>
      <c r="S982" s="186"/>
      <c r="T982" s="186"/>
      <c r="U982" s="186"/>
      <c r="V982" s="186"/>
      <c r="W982" s="186"/>
      <c r="X982" s="186"/>
      <c r="Y982" s="186"/>
      <c r="Z982" s="186"/>
      <c r="AA982" s="186"/>
      <c r="AB982" s="186"/>
      <c r="AC982" s="1507">
        <f t="shared" si="315"/>
        <v>32000</v>
      </c>
      <c r="AD982" s="1508">
        <f t="shared" si="316"/>
        <v>107072</v>
      </c>
      <c r="AE982" s="14">
        <f t="shared" si="317"/>
        <v>32.5</v>
      </c>
      <c r="AF982" s="14">
        <f t="shared" si="318"/>
        <v>0</v>
      </c>
      <c r="AG982" s="14" t="e">
        <f t="shared" si="319"/>
        <v>#DIV/0!</v>
      </c>
      <c r="AH982" s="14" t="e">
        <f t="shared" si="320"/>
        <v>#DIV/0!</v>
      </c>
      <c r="AI982" s="14">
        <f t="shared" si="321"/>
        <v>32000</v>
      </c>
      <c r="AJ982" s="186"/>
    </row>
    <row r="983" spans="1:36" ht="15.75">
      <c r="A983" s="1415">
        <v>15</v>
      </c>
      <c r="B983" s="31" t="s">
        <v>6214</v>
      </c>
      <c r="C983" s="135" t="s">
        <v>215</v>
      </c>
      <c r="D983" s="186">
        <f>H983/G983</f>
        <v>2.68</v>
      </c>
      <c r="E983" s="186"/>
      <c r="F983" s="186"/>
      <c r="G983" s="186">
        <v>327500</v>
      </c>
      <c r="H983" s="188">
        <v>877700</v>
      </c>
      <c r="I983" s="223">
        <v>44988</v>
      </c>
      <c r="J983" s="224">
        <v>45962</v>
      </c>
      <c r="K983" s="173"/>
      <c r="L983" s="199" t="s">
        <v>6215</v>
      </c>
      <c r="M983" s="200">
        <v>44841</v>
      </c>
      <c r="N983" s="186"/>
      <c r="O983" s="186"/>
      <c r="P983" s="186">
        <v>125261</v>
      </c>
      <c r="Q983" s="186"/>
      <c r="R983" s="186"/>
      <c r="S983" s="186"/>
      <c r="T983" s="186"/>
      <c r="U983" s="186"/>
      <c r="V983" s="186"/>
      <c r="W983" s="186"/>
      <c r="X983" s="186"/>
      <c r="Y983" s="186"/>
      <c r="Z983" s="186"/>
      <c r="AA983" s="186"/>
      <c r="AB983" s="186"/>
      <c r="AC983" s="1507">
        <f t="shared" si="315"/>
        <v>202239</v>
      </c>
      <c r="AD983" s="1508">
        <f t="shared" si="316"/>
        <v>542000.52</v>
      </c>
      <c r="AE983" s="14">
        <f t="shared" si="317"/>
        <v>31.5</v>
      </c>
      <c r="AF983" s="14">
        <f t="shared" si="318"/>
        <v>41753.666666666664</v>
      </c>
      <c r="AG983" s="14">
        <f t="shared" si="319"/>
        <v>4.8436225161862039</v>
      </c>
      <c r="AH983" s="14">
        <f t="shared" si="320"/>
        <v>-26.656377483813795</v>
      </c>
      <c r="AI983" s="14">
        <f t="shared" si="321"/>
        <v>-1113001.5</v>
      </c>
      <c r="AJ983" s="186"/>
    </row>
    <row r="984" spans="1:36" ht="15.75">
      <c r="A984" s="1415">
        <v>19</v>
      </c>
      <c r="B984" s="31" t="s">
        <v>7942</v>
      </c>
      <c r="C984" s="135" t="s">
        <v>215</v>
      </c>
      <c r="D984" s="186">
        <v>1.79</v>
      </c>
      <c r="E984" s="186"/>
      <c r="F984" s="188"/>
      <c r="G984" s="186">
        <v>16000</v>
      </c>
      <c r="H984" s="188">
        <v>28640</v>
      </c>
      <c r="I984" s="223">
        <v>44988</v>
      </c>
      <c r="J984" s="224">
        <v>46054</v>
      </c>
      <c r="K984" s="173"/>
      <c r="L984" s="199" t="s">
        <v>6215</v>
      </c>
      <c r="M984" s="200">
        <v>44841</v>
      </c>
      <c r="N984" s="186"/>
      <c r="O984" s="186"/>
      <c r="P984" s="186">
        <v>4830</v>
      </c>
      <c r="Q984" s="186"/>
      <c r="R984" s="186"/>
      <c r="S984" s="186"/>
      <c r="T984" s="186"/>
      <c r="U984" s="186"/>
      <c r="V984" s="186"/>
      <c r="W984" s="186"/>
      <c r="X984" s="186"/>
      <c r="Y984" s="186"/>
      <c r="Z984" s="186"/>
      <c r="AA984" s="186"/>
      <c r="AB984" s="186"/>
      <c r="AC984" s="1507">
        <f t="shared" si="315"/>
        <v>11170</v>
      </c>
      <c r="AD984" s="1508">
        <f t="shared" si="316"/>
        <v>19994.3</v>
      </c>
      <c r="AE984" s="14">
        <f t="shared" si="317"/>
        <v>34.56666666666667</v>
      </c>
      <c r="AF984" s="14">
        <f t="shared" si="318"/>
        <v>1610</v>
      </c>
      <c r="AG984" s="14">
        <f t="shared" si="319"/>
        <v>6.9378881987577641</v>
      </c>
      <c r="AH984" s="14">
        <f t="shared" si="320"/>
        <v>-27.628778467908905</v>
      </c>
      <c r="AI984" s="14">
        <f t="shared" si="321"/>
        <v>-44482.333333333336</v>
      </c>
      <c r="AJ984" s="186"/>
    </row>
    <row r="985" spans="1:36" ht="15.75" customHeight="1">
      <c r="A985" s="1415">
        <v>20</v>
      </c>
      <c r="B985" s="31" t="s">
        <v>7942</v>
      </c>
      <c r="C985" s="135" t="s">
        <v>215</v>
      </c>
      <c r="D985" s="186">
        <v>1.79</v>
      </c>
      <c r="E985" s="186"/>
      <c r="F985" s="188"/>
      <c r="G985" s="186">
        <v>17500</v>
      </c>
      <c r="H985" s="188">
        <v>31325</v>
      </c>
      <c r="I985" s="223">
        <v>44988</v>
      </c>
      <c r="J985" s="224">
        <v>46054</v>
      </c>
      <c r="K985" s="173"/>
      <c r="L985" s="199" t="s">
        <v>6215</v>
      </c>
      <c r="M985" s="200">
        <v>44841</v>
      </c>
      <c r="N985" s="186"/>
      <c r="O985" s="186"/>
      <c r="P985" s="186"/>
      <c r="Q985" s="186"/>
      <c r="R985" s="186"/>
      <c r="S985" s="186"/>
      <c r="T985" s="186"/>
      <c r="U985" s="186"/>
      <c r="V985" s="186"/>
      <c r="W985" s="186"/>
      <c r="X985" s="186"/>
      <c r="Y985" s="186"/>
      <c r="Z985" s="186"/>
      <c r="AA985" s="186"/>
      <c r="AB985" s="186"/>
      <c r="AC985" s="1507">
        <f t="shared" si="315"/>
        <v>17500</v>
      </c>
      <c r="AD985" s="1508">
        <f t="shared" si="316"/>
        <v>31325</v>
      </c>
      <c r="AE985" s="14">
        <f t="shared" si="317"/>
        <v>34.56666666666667</v>
      </c>
      <c r="AF985" s="14">
        <f t="shared" si="318"/>
        <v>0</v>
      </c>
      <c r="AG985" s="14" t="e">
        <f t="shared" si="319"/>
        <v>#DIV/0!</v>
      </c>
      <c r="AH985" s="14" t="e">
        <f t="shared" si="320"/>
        <v>#DIV/0!</v>
      </c>
      <c r="AI985" s="14">
        <f t="shared" si="321"/>
        <v>17500</v>
      </c>
      <c r="AJ985" s="186"/>
    </row>
    <row r="986" spans="1:36" ht="31.5">
      <c r="A986" s="1415">
        <v>22</v>
      </c>
      <c r="B986" s="31" t="s">
        <v>7942</v>
      </c>
      <c r="C986" s="135" t="s">
        <v>215</v>
      </c>
      <c r="D986" s="186">
        <f>F986/E986</f>
        <v>2.4245000000000001</v>
      </c>
      <c r="E986" s="186">
        <v>11890</v>
      </c>
      <c r="F986" s="188">
        <v>28827.305</v>
      </c>
      <c r="G986" s="186">
        <v>42000</v>
      </c>
      <c r="H986" s="188">
        <v>101829</v>
      </c>
      <c r="I986" s="223" t="s">
        <v>9350</v>
      </c>
      <c r="J986" s="224">
        <v>45992</v>
      </c>
      <c r="K986" s="173"/>
      <c r="L986" s="199" t="s">
        <v>6215</v>
      </c>
      <c r="M986" s="200">
        <v>44841</v>
      </c>
      <c r="N986" s="186">
        <v>13420</v>
      </c>
      <c r="O986" s="186">
        <v>11824</v>
      </c>
      <c r="P986" s="186">
        <v>19277</v>
      </c>
      <c r="Q986" s="186"/>
      <c r="R986" s="186"/>
      <c r="S986" s="186"/>
      <c r="T986" s="186"/>
      <c r="U986" s="186"/>
      <c r="V986" s="186"/>
      <c r="W986" s="186"/>
      <c r="X986" s="186"/>
      <c r="Y986" s="186"/>
      <c r="Z986" s="186"/>
      <c r="AA986" s="186"/>
      <c r="AB986" s="186"/>
      <c r="AC986" s="1507">
        <f t="shared" si="315"/>
        <v>9369</v>
      </c>
      <c r="AD986" s="1508">
        <f t="shared" si="316"/>
        <v>22715.140500000001</v>
      </c>
      <c r="AE986" s="14">
        <f t="shared" si="317"/>
        <v>32.5</v>
      </c>
      <c r="AF986" s="14">
        <f t="shared" si="318"/>
        <v>14840.333333333334</v>
      </c>
      <c r="AG986" s="14">
        <f t="shared" si="319"/>
        <v>0.63132005121178769</v>
      </c>
      <c r="AH986" s="14">
        <f t="shared" si="320"/>
        <v>-31.868679948788213</v>
      </c>
      <c r="AI986" s="14">
        <f t="shared" si="321"/>
        <v>-472941.83333333337</v>
      </c>
      <c r="AJ986" s="186"/>
    </row>
    <row r="987" spans="1:36" ht="15.75" customHeight="1">
      <c r="A987" s="1415">
        <v>26</v>
      </c>
      <c r="B987" s="31" t="s">
        <v>2220</v>
      </c>
      <c r="C987" s="135" t="s">
        <v>215</v>
      </c>
      <c r="D987" s="186">
        <v>0.49</v>
      </c>
      <c r="E987" s="186">
        <v>10.099999999998545</v>
      </c>
      <c r="F987" s="186">
        <v>4.9489999999992866</v>
      </c>
      <c r="G987" s="186"/>
      <c r="H987" s="186"/>
      <c r="I987" s="223">
        <v>44530</v>
      </c>
      <c r="J987" s="224">
        <v>45200</v>
      </c>
      <c r="K987" s="173"/>
      <c r="L987" s="199">
        <v>652</v>
      </c>
      <c r="M987" s="200">
        <v>43797</v>
      </c>
      <c r="N987" s="186"/>
      <c r="O987" s="186"/>
      <c r="P987" s="186">
        <v>10.1</v>
      </c>
      <c r="Q987" s="186"/>
      <c r="R987" s="186"/>
      <c r="S987" s="186"/>
      <c r="T987" s="186"/>
      <c r="U987" s="186"/>
      <c r="V987" s="186"/>
      <c r="W987" s="186"/>
      <c r="X987" s="186"/>
      <c r="Y987" s="186"/>
      <c r="Z987" s="186"/>
      <c r="AA987" s="186"/>
      <c r="AB987" s="186"/>
      <c r="AC987" s="1507">
        <f t="shared" si="315"/>
        <v>-1.4548362514688051E-12</v>
      </c>
      <c r="AD987" s="1508">
        <f t="shared" si="316"/>
        <v>-7.1286976321971452E-13</v>
      </c>
      <c r="AE987" s="14">
        <f t="shared" si="317"/>
        <v>6.1</v>
      </c>
      <c r="AF987" s="14">
        <f t="shared" si="318"/>
        <v>3.3666666666666667</v>
      </c>
      <c r="AG987" s="14">
        <f t="shared" si="319"/>
        <v>-4.3212957964419955E-13</v>
      </c>
      <c r="AH987" s="14">
        <f t="shared" si="320"/>
        <v>-6.1000000000004322</v>
      </c>
      <c r="AI987" s="14">
        <f t="shared" si="321"/>
        <v>-20.536666666668118</v>
      </c>
      <c r="AJ987" s="186"/>
    </row>
    <row r="988" spans="1:36" ht="15.75" customHeight="1">
      <c r="A988" s="1415">
        <v>29</v>
      </c>
      <c r="B988" s="175" t="s">
        <v>7943</v>
      </c>
      <c r="C988" s="202" t="s">
        <v>153</v>
      </c>
      <c r="D988" s="186">
        <f>F988/E988</f>
        <v>2.0699999999999998</v>
      </c>
      <c r="E988" s="186">
        <v>9600</v>
      </c>
      <c r="F988" s="186">
        <v>19872</v>
      </c>
      <c r="G988" s="186"/>
      <c r="H988" s="186"/>
      <c r="I988" s="223">
        <v>44922</v>
      </c>
      <c r="J988" s="224">
        <v>46143</v>
      </c>
      <c r="K988" s="173"/>
      <c r="L988" s="192" t="s">
        <v>7939</v>
      </c>
      <c r="M988" s="191">
        <v>44914</v>
      </c>
      <c r="N988" s="186">
        <v>1440</v>
      </c>
      <c r="O988" s="186">
        <v>900</v>
      </c>
      <c r="P988" s="186">
        <v>4140</v>
      </c>
      <c r="Q988" s="186"/>
      <c r="R988" s="186"/>
      <c r="S988" s="186"/>
      <c r="T988" s="186"/>
      <c r="U988" s="186"/>
      <c r="V988" s="186"/>
      <c r="W988" s="186"/>
      <c r="X988" s="186"/>
      <c r="Y988" s="186"/>
      <c r="Z988" s="186"/>
      <c r="AA988" s="186"/>
      <c r="AB988" s="186"/>
      <c r="AC988" s="1507">
        <f t="shared" si="315"/>
        <v>3120</v>
      </c>
      <c r="AD988" s="1508">
        <f t="shared" si="316"/>
        <v>6458.4</v>
      </c>
      <c r="AE988" s="14">
        <f t="shared" si="317"/>
        <v>37.533333333333331</v>
      </c>
      <c r="AF988" s="14">
        <f t="shared" si="318"/>
        <v>2160</v>
      </c>
      <c r="AG988" s="14">
        <f t="shared" si="319"/>
        <v>1.4444444444444444</v>
      </c>
      <c r="AH988" s="14">
        <f t="shared" si="320"/>
        <v>-36.088888888888889</v>
      </c>
      <c r="AI988" s="14">
        <f t="shared" si="321"/>
        <v>-77952</v>
      </c>
      <c r="AJ988" s="186"/>
    </row>
    <row r="989" spans="1:36" ht="21" customHeight="1">
      <c r="A989" s="1415">
        <v>30</v>
      </c>
      <c r="B989" s="242" t="s">
        <v>9717</v>
      </c>
      <c r="C989" s="202" t="s">
        <v>153</v>
      </c>
      <c r="D989" s="186">
        <f>H989/G989</f>
        <v>83.740000000000009</v>
      </c>
      <c r="E989" s="186"/>
      <c r="F989" s="186"/>
      <c r="G989" s="186">
        <v>360</v>
      </c>
      <c r="H989" s="186">
        <v>30146.400000000001</v>
      </c>
      <c r="I989" s="223">
        <v>45005</v>
      </c>
      <c r="J989" s="224">
        <v>45716</v>
      </c>
      <c r="K989" s="173"/>
      <c r="L989" s="192" t="s">
        <v>9714</v>
      </c>
      <c r="M989" s="191">
        <v>44994</v>
      </c>
      <c r="N989" s="186"/>
      <c r="O989" s="186"/>
      <c r="P989" s="186"/>
      <c r="Q989" s="186"/>
      <c r="R989" s="186"/>
      <c r="S989" s="186"/>
      <c r="T989" s="186"/>
      <c r="U989" s="186"/>
      <c r="V989" s="186"/>
      <c r="W989" s="186"/>
      <c r="X989" s="186"/>
      <c r="Y989" s="186"/>
      <c r="Z989" s="186"/>
      <c r="AA989" s="186"/>
      <c r="AB989" s="186"/>
      <c r="AC989" s="1507">
        <f t="shared" si="315"/>
        <v>360</v>
      </c>
      <c r="AD989" s="1508">
        <f t="shared" si="316"/>
        <v>30146.400000000001</v>
      </c>
      <c r="AE989" s="14">
        <f t="shared" si="317"/>
        <v>23.3</v>
      </c>
      <c r="AF989" s="14">
        <f t="shared" si="318"/>
        <v>0</v>
      </c>
      <c r="AG989" s="14" t="e">
        <f t="shared" si="319"/>
        <v>#DIV/0!</v>
      </c>
      <c r="AH989" s="14" t="e">
        <f t="shared" si="320"/>
        <v>#DIV/0!</v>
      </c>
      <c r="AI989" s="14">
        <f t="shared" si="321"/>
        <v>360</v>
      </c>
      <c r="AJ989" s="186"/>
    </row>
    <row r="990" spans="1:36" ht="21" customHeight="1">
      <c r="A990" s="1415">
        <v>31</v>
      </c>
      <c r="B990" s="175" t="s">
        <v>9718</v>
      </c>
      <c r="C990" s="202" t="s">
        <v>153</v>
      </c>
      <c r="D990" s="186">
        <f>H990/G990</f>
        <v>6.3988399999999999</v>
      </c>
      <c r="E990" s="186"/>
      <c r="F990" s="186"/>
      <c r="G990" s="186">
        <v>500</v>
      </c>
      <c r="H990" s="186">
        <v>3199.42</v>
      </c>
      <c r="I990" s="223">
        <v>45005</v>
      </c>
      <c r="J990" s="224">
        <v>45352</v>
      </c>
      <c r="K990" s="173"/>
      <c r="L990" s="192" t="s">
        <v>9719</v>
      </c>
      <c r="M990" s="191">
        <v>44994</v>
      </c>
      <c r="N990" s="186"/>
      <c r="O990" s="186"/>
      <c r="P990" s="186">
        <v>180</v>
      </c>
      <c r="Q990" s="186"/>
      <c r="R990" s="186"/>
      <c r="S990" s="186"/>
      <c r="T990" s="186"/>
      <c r="U990" s="186"/>
      <c r="V990" s="186"/>
      <c r="W990" s="186"/>
      <c r="X990" s="186"/>
      <c r="Y990" s="186"/>
      <c r="Z990" s="186"/>
      <c r="AA990" s="186"/>
      <c r="AB990" s="186"/>
      <c r="AC990" s="1507">
        <f t="shared" si="315"/>
        <v>320</v>
      </c>
      <c r="AD990" s="1508">
        <f t="shared" si="316"/>
        <v>2047.6288</v>
      </c>
      <c r="AE990" s="14">
        <f t="shared" si="317"/>
        <v>11.166666666666666</v>
      </c>
      <c r="AF990" s="14">
        <f t="shared" si="318"/>
        <v>60</v>
      </c>
      <c r="AG990" s="14">
        <f t="shared" si="319"/>
        <v>5.333333333333333</v>
      </c>
      <c r="AH990" s="14">
        <f t="shared" si="320"/>
        <v>-5.833333333333333</v>
      </c>
      <c r="AI990" s="14">
        <f t="shared" si="321"/>
        <v>-350</v>
      </c>
      <c r="AJ990" s="186"/>
    </row>
    <row r="991" spans="1:36" ht="15.75">
      <c r="A991" s="1415">
        <v>33</v>
      </c>
      <c r="B991" s="175" t="s">
        <v>6729</v>
      </c>
      <c r="C991" s="1418" t="s">
        <v>66</v>
      </c>
      <c r="D991" s="186">
        <v>268</v>
      </c>
      <c r="E991" s="186">
        <v>904</v>
      </c>
      <c r="F991" s="188">
        <v>242272</v>
      </c>
      <c r="G991" s="186"/>
      <c r="H991" s="186"/>
      <c r="I991" s="223">
        <v>44882</v>
      </c>
      <c r="J991" s="224">
        <v>45536</v>
      </c>
      <c r="K991" s="173"/>
      <c r="L991" s="194"/>
      <c r="M991" s="203"/>
      <c r="N991" s="186">
        <v>7</v>
      </c>
      <c r="O991" s="186">
        <v>42</v>
      </c>
      <c r="P991" s="186">
        <v>21</v>
      </c>
      <c r="Q991" s="186"/>
      <c r="R991" s="186"/>
      <c r="S991" s="186"/>
      <c r="T991" s="186"/>
      <c r="U991" s="186"/>
      <c r="V991" s="186"/>
      <c r="W991" s="186"/>
      <c r="X991" s="186"/>
      <c r="Y991" s="186"/>
      <c r="Z991" s="186"/>
      <c r="AA991" s="186"/>
      <c r="AB991" s="186"/>
      <c r="AC991" s="1507">
        <f t="shared" ref="AC991:AC1020" si="322">E991+G991-N991-O991-AA991-P991-Q991-R991-S991-T991-U991-V991-W991-X991-Y991</f>
        <v>834</v>
      </c>
      <c r="AD991" s="1508">
        <f t="shared" ref="AD991:AD1020" si="323">D991*AC991</f>
        <v>223512</v>
      </c>
      <c r="AE991" s="14">
        <f t="shared" si="317"/>
        <v>17.3</v>
      </c>
      <c r="AF991" s="14">
        <f t="shared" ref="AF991:AF1020" si="324">(N991+O991+P991+Q991+R991+S991+T991+U991+V991+W991+X991+Y991)/3</f>
        <v>23.333333333333332</v>
      </c>
      <c r="AG991" s="14">
        <f t="shared" ref="AG991:AG1020" si="325">AC991/AF991</f>
        <v>35.742857142857147</v>
      </c>
      <c r="AH991" s="14">
        <f t="shared" si="320"/>
        <v>18.442857142857147</v>
      </c>
      <c r="AI991" s="14">
        <f t="shared" si="321"/>
        <v>430.33333333333331</v>
      </c>
      <c r="AJ991" s="186"/>
    </row>
    <row r="992" spans="1:36" ht="12.75" customHeight="1">
      <c r="A992" s="1415">
        <v>34</v>
      </c>
      <c r="B992" s="175" t="s">
        <v>8284</v>
      </c>
      <c r="C992" s="1418" t="s">
        <v>66</v>
      </c>
      <c r="D992" s="186">
        <v>0.65</v>
      </c>
      <c r="E992" s="186"/>
      <c r="F992" s="186"/>
      <c r="G992" s="186">
        <v>100</v>
      </c>
      <c r="H992" s="186">
        <v>65</v>
      </c>
      <c r="I992" s="223">
        <v>44944</v>
      </c>
      <c r="J992" s="224" t="s">
        <v>334</v>
      </c>
      <c r="K992" s="173"/>
      <c r="L992" s="194" t="s">
        <v>8285</v>
      </c>
      <c r="M992" s="203">
        <v>44924</v>
      </c>
      <c r="N992" s="186"/>
      <c r="O992" s="186"/>
      <c r="P992" s="186">
        <v>53</v>
      </c>
      <c r="Q992" s="186"/>
      <c r="R992" s="186"/>
      <c r="S992" s="186"/>
      <c r="T992" s="186"/>
      <c r="U992" s="186"/>
      <c r="V992" s="186"/>
      <c r="W992" s="186"/>
      <c r="X992" s="186"/>
      <c r="Y992" s="186"/>
      <c r="Z992" s="186"/>
      <c r="AA992" s="186"/>
      <c r="AB992" s="186"/>
      <c r="AC992" s="1507">
        <f t="shared" si="322"/>
        <v>47</v>
      </c>
      <c r="AD992" s="1508">
        <f t="shared" si="323"/>
        <v>30.55</v>
      </c>
      <c r="AE992" s="14" t="s">
        <v>334</v>
      </c>
      <c r="AF992" s="14">
        <f t="shared" si="324"/>
        <v>17.666666666666668</v>
      </c>
      <c r="AG992" s="14">
        <f t="shared" si="325"/>
        <v>2.6603773584905657</v>
      </c>
      <c r="AH992" s="14" t="s">
        <v>334</v>
      </c>
      <c r="AI992" s="14" t="s">
        <v>334</v>
      </c>
      <c r="AJ992" s="186"/>
    </row>
    <row r="993" spans="1:36" ht="15.75" customHeight="1">
      <c r="A993" s="1415">
        <v>35</v>
      </c>
      <c r="B993" s="243" t="s">
        <v>8286</v>
      </c>
      <c r="C993" s="205" t="s">
        <v>181</v>
      </c>
      <c r="D993" s="206">
        <v>5</v>
      </c>
      <c r="E993" s="186"/>
      <c r="F993" s="186"/>
      <c r="G993" s="207">
        <v>5</v>
      </c>
      <c r="H993" s="186">
        <f t="shared" ref="H993:H1002" si="326">G993*D993</f>
        <v>25</v>
      </c>
      <c r="I993" s="223">
        <v>44944</v>
      </c>
      <c r="J993" s="224" t="s">
        <v>334</v>
      </c>
      <c r="K993" s="173"/>
      <c r="L993" s="194" t="s">
        <v>8285</v>
      </c>
      <c r="M993" s="203">
        <v>44924</v>
      </c>
      <c r="N993" s="186"/>
      <c r="O993" s="186"/>
      <c r="P993" s="186"/>
      <c r="Q993" s="186"/>
      <c r="R993" s="186"/>
      <c r="S993" s="186"/>
      <c r="T993" s="186"/>
      <c r="U993" s="186"/>
      <c r="V993" s="186"/>
      <c r="W993" s="186"/>
      <c r="X993" s="186"/>
      <c r="Y993" s="186"/>
      <c r="Z993" s="186"/>
      <c r="AA993" s="186"/>
      <c r="AB993" s="186"/>
      <c r="AC993" s="1507">
        <f t="shared" si="322"/>
        <v>5</v>
      </c>
      <c r="AD993" s="1508">
        <f t="shared" si="323"/>
        <v>25</v>
      </c>
      <c r="AE993" s="14" t="s">
        <v>334</v>
      </c>
      <c r="AF993" s="14">
        <f t="shared" si="324"/>
        <v>0</v>
      </c>
      <c r="AG993" s="14" t="e">
        <f t="shared" si="325"/>
        <v>#DIV/0!</v>
      </c>
      <c r="AH993" s="14" t="s">
        <v>334</v>
      </c>
      <c r="AI993" s="14" t="s">
        <v>334</v>
      </c>
      <c r="AJ993" s="186"/>
    </row>
    <row r="994" spans="1:36" ht="15.75" customHeight="1">
      <c r="A994" s="1415">
        <v>36</v>
      </c>
      <c r="B994" s="243" t="s">
        <v>4575</v>
      </c>
      <c r="C994" s="205" t="s">
        <v>181</v>
      </c>
      <c r="D994" s="206">
        <v>15</v>
      </c>
      <c r="E994" s="186"/>
      <c r="F994" s="186"/>
      <c r="G994" s="207">
        <v>20</v>
      </c>
      <c r="H994" s="186">
        <f t="shared" si="326"/>
        <v>300</v>
      </c>
      <c r="I994" s="223">
        <v>44944</v>
      </c>
      <c r="J994" s="224" t="s">
        <v>334</v>
      </c>
      <c r="K994" s="173"/>
      <c r="L994" s="194" t="s">
        <v>8285</v>
      </c>
      <c r="M994" s="203">
        <v>44924</v>
      </c>
      <c r="N994" s="186"/>
      <c r="O994" s="186"/>
      <c r="P994" s="186"/>
      <c r="Q994" s="186"/>
      <c r="R994" s="186"/>
      <c r="S994" s="186"/>
      <c r="T994" s="186"/>
      <c r="U994" s="186"/>
      <c r="V994" s="186"/>
      <c r="W994" s="186"/>
      <c r="X994" s="186"/>
      <c r="Y994" s="186"/>
      <c r="Z994" s="186"/>
      <c r="AA994" s="186"/>
      <c r="AB994" s="186"/>
      <c r="AC994" s="1507">
        <f t="shared" si="322"/>
        <v>20</v>
      </c>
      <c r="AD994" s="1508">
        <f t="shared" si="323"/>
        <v>300</v>
      </c>
      <c r="AE994" s="14" t="s">
        <v>334</v>
      </c>
      <c r="AF994" s="14">
        <f t="shared" si="324"/>
        <v>0</v>
      </c>
      <c r="AG994" s="14" t="e">
        <f t="shared" si="325"/>
        <v>#DIV/0!</v>
      </c>
      <c r="AH994" s="14" t="s">
        <v>334</v>
      </c>
      <c r="AI994" s="14" t="s">
        <v>334</v>
      </c>
      <c r="AJ994" s="186"/>
    </row>
    <row r="995" spans="1:36" ht="14.25" customHeight="1">
      <c r="A995" s="1415">
        <v>37</v>
      </c>
      <c r="B995" s="243" t="s">
        <v>5020</v>
      </c>
      <c r="C995" s="205" t="s">
        <v>181</v>
      </c>
      <c r="D995" s="206">
        <v>15</v>
      </c>
      <c r="E995" s="186"/>
      <c r="F995" s="186"/>
      <c r="G995" s="207">
        <v>5</v>
      </c>
      <c r="H995" s="186">
        <f t="shared" si="326"/>
        <v>75</v>
      </c>
      <c r="I995" s="223">
        <v>44944</v>
      </c>
      <c r="J995" s="224" t="s">
        <v>334</v>
      </c>
      <c r="K995" s="173"/>
      <c r="L995" s="194" t="s">
        <v>8285</v>
      </c>
      <c r="M995" s="203">
        <v>44924</v>
      </c>
      <c r="N995" s="186"/>
      <c r="O995" s="186"/>
      <c r="P995" s="186"/>
      <c r="Q995" s="186"/>
      <c r="R995" s="186"/>
      <c r="S995" s="186"/>
      <c r="T995" s="186"/>
      <c r="U995" s="186"/>
      <c r="V995" s="186"/>
      <c r="W995" s="186"/>
      <c r="X995" s="186"/>
      <c r="Y995" s="186"/>
      <c r="Z995" s="186"/>
      <c r="AA995" s="186"/>
      <c r="AB995" s="186"/>
      <c r="AC995" s="1507">
        <f t="shared" si="322"/>
        <v>5</v>
      </c>
      <c r="AD995" s="1508">
        <f t="shared" si="323"/>
        <v>75</v>
      </c>
      <c r="AE995" s="14" t="s">
        <v>334</v>
      </c>
      <c r="AF995" s="14">
        <f t="shared" si="324"/>
        <v>0</v>
      </c>
      <c r="AG995" s="14" t="e">
        <f t="shared" si="325"/>
        <v>#DIV/0!</v>
      </c>
      <c r="AH995" s="14" t="s">
        <v>334</v>
      </c>
      <c r="AI995" s="14" t="s">
        <v>334</v>
      </c>
      <c r="AJ995" s="186"/>
    </row>
    <row r="996" spans="1:36" ht="21.75" customHeight="1">
      <c r="A996" s="1415">
        <v>38</v>
      </c>
      <c r="B996" s="243" t="s">
        <v>3488</v>
      </c>
      <c r="C996" s="205" t="s">
        <v>181</v>
      </c>
      <c r="D996" s="206">
        <v>10</v>
      </c>
      <c r="E996" s="186"/>
      <c r="F996" s="186"/>
      <c r="G996" s="207">
        <v>2</v>
      </c>
      <c r="H996" s="186">
        <f t="shared" si="326"/>
        <v>20</v>
      </c>
      <c r="I996" s="223">
        <v>44944</v>
      </c>
      <c r="J996" s="224" t="s">
        <v>334</v>
      </c>
      <c r="K996" s="173"/>
      <c r="L996" s="194" t="s">
        <v>8285</v>
      </c>
      <c r="M996" s="203">
        <v>44924</v>
      </c>
      <c r="N996" s="186"/>
      <c r="O996" s="186"/>
      <c r="P996" s="186"/>
      <c r="Q996" s="186"/>
      <c r="R996" s="186"/>
      <c r="S996" s="186"/>
      <c r="T996" s="186"/>
      <c r="U996" s="186"/>
      <c r="V996" s="186"/>
      <c r="W996" s="186"/>
      <c r="X996" s="186"/>
      <c r="Y996" s="186"/>
      <c r="Z996" s="186"/>
      <c r="AA996" s="186"/>
      <c r="AB996" s="186"/>
      <c r="AC996" s="1507">
        <f t="shared" si="322"/>
        <v>2</v>
      </c>
      <c r="AD996" s="1508">
        <f t="shared" si="323"/>
        <v>20</v>
      </c>
      <c r="AE996" s="14" t="s">
        <v>334</v>
      </c>
      <c r="AF996" s="14">
        <f t="shared" si="324"/>
        <v>0</v>
      </c>
      <c r="AG996" s="14" t="e">
        <f t="shared" si="325"/>
        <v>#DIV/0!</v>
      </c>
      <c r="AH996" s="14" t="s">
        <v>334</v>
      </c>
      <c r="AI996" s="14" t="s">
        <v>334</v>
      </c>
      <c r="AJ996" s="186"/>
    </row>
    <row r="997" spans="1:36" ht="15" customHeight="1">
      <c r="A997" s="1415">
        <v>39</v>
      </c>
      <c r="B997" s="243" t="s">
        <v>8287</v>
      </c>
      <c r="C997" s="205" t="s">
        <v>181</v>
      </c>
      <c r="D997" s="206">
        <v>15</v>
      </c>
      <c r="E997" s="186"/>
      <c r="F997" s="186"/>
      <c r="G997" s="207">
        <v>2</v>
      </c>
      <c r="H997" s="186">
        <f t="shared" si="326"/>
        <v>30</v>
      </c>
      <c r="I997" s="223">
        <v>44944</v>
      </c>
      <c r="J997" s="224" t="s">
        <v>334</v>
      </c>
      <c r="K997" s="173"/>
      <c r="L997" s="194" t="s">
        <v>8285</v>
      </c>
      <c r="M997" s="203">
        <v>44924</v>
      </c>
      <c r="N997" s="186"/>
      <c r="O997" s="186"/>
      <c r="P997" s="186"/>
      <c r="Q997" s="186"/>
      <c r="R997" s="186"/>
      <c r="S997" s="186"/>
      <c r="T997" s="186"/>
      <c r="U997" s="186"/>
      <c r="V997" s="186"/>
      <c r="W997" s="186"/>
      <c r="X997" s="186"/>
      <c r="Y997" s="186"/>
      <c r="Z997" s="186"/>
      <c r="AA997" s="186"/>
      <c r="AB997" s="186"/>
      <c r="AC997" s="1507">
        <f t="shared" si="322"/>
        <v>2</v>
      </c>
      <c r="AD997" s="1508">
        <f t="shared" si="323"/>
        <v>30</v>
      </c>
      <c r="AE997" s="14" t="s">
        <v>334</v>
      </c>
      <c r="AF997" s="14">
        <f t="shared" si="324"/>
        <v>0</v>
      </c>
      <c r="AG997" s="14" t="e">
        <f t="shared" si="325"/>
        <v>#DIV/0!</v>
      </c>
      <c r="AH997" s="14" t="s">
        <v>334</v>
      </c>
      <c r="AI997" s="14" t="s">
        <v>334</v>
      </c>
      <c r="AJ997" s="186"/>
    </row>
    <row r="998" spans="1:36" ht="20.25" customHeight="1">
      <c r="A998" s="1415">
        <v>40</v>
      </c>
      <c r="B998" s="243" t="s">
        <v>4699</v>
      </c>
      <c r="C998" s="205" t="s">
        <v>181</v>
      </c>
      <c r="D998" s="206">
        <v>15</v>
      </c>
      <c r="E998" s="186"/>
      <c r="F998" s="186"/>
      <c r="G998" s="207">
        <v>150</v>
      </c>
      <c r="H998" s="186">
        <f t="shared" si="326"/>
        <v>2250</v>
      </c>
      <c r="I998" s="223">
        <v>44944</v>
      </c>
      <c r="J998" s="224" t="s">
        <v>334</v>
      </c>
      <c r="K998" s="173"/>
      <c r="L998" s="194" t="s">
        <v>8285</v>
      </c>
      <c r="M998" s="203">
        <v>44924</v>
      </c>
      <c r="N998" s="186"/>
      <c r="O998" s="186"/>
      <c r="P998" s="186"/>
      <c r="Q998" s="186"/>
      <c r="R998" s="186"/>
      <c r="S998" s="186"/>
      <c r="T998" s="186"/>
      <c r="U998" s="186"/>
      <c r="V998" s="186"/>
      <c r="W998" s="186"/>
      <c r="X998" s="186"/>
      <c r="Y998" s="186"/>
      <c r="Z998" s="186"/>
      <c r="AA998" s="186"/>
      <c r="AB998" s="186"/>
      <c r="AC998" s="1507">
        <f t="shared" si="322"/>
        <v>150</v>
      </c>
      <c r="AD998" s="1508">
        <f t="shared" si="323"/>
        <v>2250</v>
      </c>
      <c r="AE998" s="14" t="s">
        <v>334</v>
      </c>
      <c r="AF998" s="14">
        <f t="shared" si="324"/>
        <v>0</v>
      </c>
      <c r="AG998" s="14" t="e">
        <f t="shared" si="325"/>
        <v>#DIV/0!</v>
      </c>
      <c r="AH998" s="14" t="s">
        <v>334</v>
      </c>
      <c r="AI998" s="14" t="s">
        <v>334</v>
      </c>
      <c r="AJ998" s="186"/>
    </row>
    <row r="999" spans="1:36" ht="17.25" customHeight="1">
      <c r="A999" s="1415">
        <v>41</v>
      </c>
      <c r="B999" s="243" t="s">
        <v>4615</v>
      </c>
      <c r="C999" s="205" t="s">
        <v>181</v>
      </c>
      <c r="D999" s="206">
        <v>2</v>
      </c>
      <c r="E999" s="186"/>
      <c r="F999" s="186"/>
      <c r="G999" s="207">
        <v>400</v>
      </c>
      <c r="H999" s="186">
        <f t="shared" si="326"/>
        <v>800</v>
      </c>
      <c r="I999" s="223">
        <v>44944</v>
      </c>
      <c r="J999" s="224" t="s">
        <v>334</v>
      </c>
      <c r="K999" s="173"/>
      <c r="L999" s="194" t="s">
        <v>8285</v>
      </c>
      <c r="M999" s="203">
        <v>44924</v>
      </c>
      <c r="N999" s="186"/>
      <c r="O999" s="186"/>
      <c r="P999" s="186"/>
      <c r="Q999" s="186"/>
      <c r="R999" s="186"/>
      <c r="S999" s="186"/>
      <c r="T999" s="186"/>
      <c r="U999" s="186"/>
      <c r="V999" s="186"/>
      <c r="W999" s="186"/>
      <c r="X999" s="186"/>
      <c r="Y999" s="186"/>
      <c r="Z999" s="186"/>
      <c r="AA999" s="186"/>
      <c r="AB999" s="186"/>
      <c r="AC999" s="1507">
        <f t="shared" si="322"/>
        <v>400</v>
      </c>
      <c r="AD999" s="1508">
        <f t="shared" si="323"/>
        <v>800</v>
      </c>
      <c r="AE999" s="14" t="s">
        <v>334</v>
      </c>
      <c r="AF999" s="14">
        <f t="shared" si="324"/>
        <v>0</v>
      </c>
      <c r="AG999" s="14" t="e">
        <f t="shared" si="325"/>
        <v>#DIV/0!</v>
      </c>
      <c r="AH999" s="14" t="s">
        <v>334</v>
      </c>
      <c r="AI999" s="14" t="s">
        <v>334</v>
      </c>
      <c r="AJ999" s="186"/>
    </row>
    <row r="1000" spans="1:36" ht="21.75" customHeight="1">
      <c r="A1000" s="1415">
        <v>42</v>
      </c>
      <c r="B1000" s="243" t="s">
        <v>4616</v>
      </c>
      <c r="C1000" s="205" t="s">
        <v>181</v>
      </c>
      <c r="D1000" s="206">
        <v>2</v>
      </c>
      <c r="E1000" s="186"/>
      <c r="F1000" s="186"/>
      <c r="G1000" s="207">
        <v>400</v>
      </c>
      <c r="H1000" s="186">
        <f t="shared" si="326"/>
        <v>800</v>
      </c>
      <c r="I1000" s="223">
        <v>44944</v>
      </c>
      <c r="J1000" s="224" t="s">
        <v>334</v>
      </c>
      <c r="K1000" s="173"/>
      <c r="L1000" s="194" t="s">
        <v>8285</v>
      </c>
      <c r="M1000" s="203">
        <v>44924</v>
      </c>
      <c r="N1000" s="186"/>
      <c r="O1000" s="186"/>
      <c r="P1000" s="186"/>
      <c r="Q1000" s="186"/>
      <c r="R1000" s="186"/>
      <c r="S1000" s="186"/>
      <c r="T1000" s="186"/>
      <c r="U1000" s="186"/>
      <c r="V1000" s="186"/>
      <c r="W1000" s="186"/>
      <c r="X1000" s="186"/>
      <c r="Y1000" s="186"/>
      <c r="Z1000" s="186"/>
      <c r="AA1000" s="186"/>
      <c r="AB1000" s="186"/>
      <c r="AC1000" s="1507">
        <f t="shared" si="322"/>
        <v>400</v>
      </c>
      <c r="AD1000" s="1508">
        <f t="shared" si="323"/>
        <v>800</v>
      </c>
      <c r="AE1000" s="14" t="s">
        <v>334</v>
      </c>
      <c r="AF1000" s="14">
        <f t="shared" si="324"/>
        <v>0</v>
      </c>
      <c r="AG1000" s="14" t="e">
        <f t="shared" si="325"/>
        <v>#DIV/0!</v>
      </c>
      <c r="AH1000" s="14" t="s">
        <v>334</v>
      </c>
      <c r="AI1000" s="14" t="s">
        <v>334</v>
      </c>
      <c r="AJ1000" s="186"/>
    </row>
    <row r="1001" spans="1:36" ht="15.75" customHeight="1">
      <c r="A1001" s="1415">
        <v>43</v>
      </c>
      <c r="B1001" s="243" t="s">
        <v>4702</v>
      </c>
      <c r="C1001" s="205" t="s">
        <v>181</v>
      </c>
      <c r="D1001" s="206">
        <v>5</v>
      </c>
      <c r="E1001" s="186"/>
      <c r="F1001" s="186"/>
      <c r="G1001" s="207">
        <v>500</v>
      </c>
      <c r="H1001" s="186">
        <f t="shared" si="326"/>
        <v>2500</v>
      </c>
      <c r="I1001" s="223">
        <v>44944</v>
      </c>
      <c r="J1001" s="224" t="s">
        <v>334</v>
      </c>
      <c r="K1001" s="173"/>
      <c r="L1001" s="194" t="s">
        <v>8285</v>
      </c>
      <c r="M1001" s="203">
        <v>44924</v>
      </c>
      <c r="N1001" s="186"/>
      <c r="O1001" s="186"/>
      <c r="P1001" s="186"/>
      <c r="Q1001" s="186"/>
      <c r="R1001" s="186"/>
      <c r="S1001" s="186"/>
      <c r="T1001" s="186"/>
      <c r="U1001" s="186"/>
      <c r="V1001" s="186"/>
      <c r="W1001" s="186"/>
      <c r="X1001" s="186"/>
      <c r="Y1001" s="186"/>
      <c r="Z1001" s="186"/>
      <c r="AA1001" s="186"/>
      <c r="AB1001" s="186"/>
      <c r="AC1001" s="1507">
        <f t="shared" si="322"/>
        <v>500</v>
      </c>
      <c r="AD1001" s="1508">
        <f t="shared" si="323"/>
        <v>2500</v>
      </c>
      <c r="AE1001" s="14" t="s">
        <v>334</v>
      </c>
      <c r="AF1001" s="14">
        <f t="shared" si="324"/>
        <v>0</v>
      </c>
      <c r="AG1001" s="14" t="e">
        <f t="shared" si="325"/>
        <v>#DIV/0!</v>
      </c>
      <c r="AH1001" s="14" t="s">
        <v>334</v>
      </c>
      <c r="AI1001" s="14" t="s">
        <v>334</v>
      </c>
      <c r="AJ1001" s="186"/>
    </row>
    <row r="1002" spans="1:36" ht="15.75">
      <c r="A1002" s="1415">
        <v>44</v>
      </c>
      <c r="B1002" s="243" t="s">
        <v>4703</v>
      </c>
      <c r="C1002" s="205" t="s">
        <v>181</v>
      </c>
      <c r="D1002" s="206">
        <v>1</v>
      </c>
      <c r="E1002" s="186"/>
      <c r="F1002" s="186"/>
      <c r="G1002" s="207">
        <v>10</v>
      </c>
      <c r="H1002" s="186">
        <f t="shared" si="326"/>
        <v>10</v>
      </c>
      <c r="I1002" s="223">
        <v>44944</v>
      </c>
      <c r="J1002" s="224" t="s">
        <v>334</v>
      </c>
      <c r="K1002" s="173"/>
      <c r="L1002" s="194" t="s">
        <v>8285</v>
      </c>
      <c r="M1002" s="203">
        <v>44924</v>
      </c>
      <c r="N1002" s="186"/>
      <c r="O1002" s="186"/>
      <c r="P1002" s="186"/>
      <c r="Q1002" s="186"/>
      <c r="R1002" s="186"/>
      <c r="S1002" s="186"/>
      <c r="T1002" s="186"/>
      <c r="U1002" s="186"/>
      <c r="V1002" s="186"/>
      <c r="W1002" s="186"/>
      <c r="X1002" s="186"/>
      <c r="Y1002" s="186"/>
      <c r="Z1002" s="186"/>
      <c r="AA1002" s="186"/>
      <c r="AB1002" s="186"/>
      <c r="AC1002" s="1507">
        <f t="shared" si="322"/>
        <v>10</v>
      </c>
      <c r="AD1002" s="1508">
        <f t="shared" si="323"/>
        <v>10</v>
      </c>
      <c r="AE1002" s="14" t="s">
        <v>334</v>
      </c>
      <c r="AF1002" s="14">
        <f t="shared" si="324"/>
        <v>0</v>
      </c>
      <c r="AG1002" s="14" t="e">
        <f t="shared" si="325"/>
        <v>#DIV/0!</v>
      </c>
      <c r="AH1002" s="14" t="s">
        <v>334</v>
      </c>
      <c r="AI1002" s="14" t="s">
        <v>334</v>
      </c>
      <c r="AJ1002" s="186"/>
    </row>
    <row r="1003" spans="1:36" ht="15.75" customHeight="1">
      <c r="A1003" s="1415">
        <v>45</v>
      </c>
      <c r="B1003" s="244" t="s">
        <v>6730</v>
      </c>
      <c r="C1003" s="1418" t="s">
        <v>66</v>
      </c>
      <c r="D1003" s="186">
        <v>1</v>
      </c>
      <c r="E1003" s="186">
        <v>5000</v>
      </c>
      <c r="F1003" s="186">
        <v>5000</v>
      </c>
      <c r="G1003" s="186"/>
      <c r="H1003" s="186"/>
      <c r="I1003" s="223">
        <v>44894</v>
      </c>
      <c r="J1003" s="224">
        <v>46174</v>
      </c>
      <c r="K1003" s="173"/>
      <c r="L1003" s="194"/>
      <c r="M1003" s="203"/>
      <c r="N1003" s="186"/>
      <c r="O1003" s="186"/>
      <c r="P1003" s="186"/>
      <c r="Q1003" s="186"/>
      <c r="R1003" s="186"/>
      <c r="S1003" s="186"/>
      <c r="T1003" s="186"/>
      <c r="U1003" s="186"/>
      <c r="V1003" s="186"/>
      <c r="W1003" s="186"/>
      <c r="X1003" s="186"/>
      <c r="Y1003" s="186"/>
      <c r="Z1003" s="186"/>
      <c r="AA1003" s="186"/>
      <c r="AB1003" s="186"/>
      <c r="AC1003" s="1507">
        <f t="shared" si="322"/>
        <v>5000</v>
      </c>
      <c r="AD1003" s="1508">
        <f t="shared" si="323"/>
        <v>5000</v>
      </c>
      <c r="AE1003" s="14">
        <f t="shared" ref="AE1003:AE1011" si="327">(J1003-"01.04.2023")/30</f>
        <v>38.56666666666667</v>
      </c>
      <c r="AF1003" s="14">
        <f t="shared" si="324"/>
        <v>0</v>
      </c>
      <c r="AG1003" s="14" t="e">
        <f t="shared" si="325"/>
        <v>#DIV/0!</v>
      </c>
      <c r="AH1003" s="14" t="e">
        <f t="shared" ref="AH1003:AH1011" si="328">AG1003-AE1003</f>
        <v>#DIV/0!</v>
      </c>
      <c r="AI1003" s="14">
        <f t="shared" ref="AI1003:AI1011" si="329">AC1003-(AE1003*AF1003)</f>
        <v>5000</v>
      </c>
      <c r="AJ1003" s="186"/>
    </row>
    <row r="1004" spans="1:36" ht="15.75" customHeight="1">
      <c r="A1004" s="1415">
        <v>46</v>
      </c>
      <c r="B1004" s="175" t="s">
        <v>5694</v>
      </c>
      <c r="C1004" s="208" t="s">
        <v>206</v>
      </c>
      <c r="D1004" s="25">
        <v>0</v>
      </c>
      <c r="E1004" s="33">
        <v>44</v>
      </c>
      <c r="F1004" s="186">
        <v>0</v>
      </c>
      <c r="G1004" s="135"/>
      <c r="H1004" s="27"/>
      <c r="I1004" s="209">
        <v>44832</v>
      </c>
      <c r="J1004" s="224">
        <v>45627</v>
      </c>
      <c r="K1004" s="173"/>
      <c r="L1004" s="194"/>
      <c r="M1004" s="203"/>
      <c r="N1004" s="186"/>
      <c r="O1004" s="186"/>
      <c r="P1004" s="186">
        <v>4</v>
      </c>
      <c r="Q1004" s="186"/>
      <c r="R1004" s="186"/>
      <c r="S1004" s="186"/>
      <c r="T1004" s="186"/>
      <c r="U1004" s="186"/>
      <c r="V1004" s="186"/>
      <c r="W1004" s="186"/>
      <c r="X1004" s="186"/>
      <c r="Y1004" s="186"/>
      <c r="Z1004" s="186"/>
      <c r="AA1004" s="186"/>
      <c r="AB1004" s="186"/>
      <c r="AC1004" s="1507">
        <f t="shared" si="322"/>
        <v>40</v>
      </c>
      <c r="AD1004" s="1508">
        <f t="shared" si="323"/>
        <v>0</v>
      </c>
      <c r="AE1004" s="14">
        <f t="shared" si="327"/>
        <v>20.333333333333332</v>
      </c>
      <c r="AF1004" s="14">
        <f t="shared" si="324"/>
        <v>1.3333333333333333</v>
      </c>
      <c r="AG1004" s="14">
        <f t="shared" si="325"/>
        <v>30</v>
      </c>
      <c r="AH1004" s="14">
        <f t="shared" si="328"/>
        <v>9.6666666666666679</v>
      </c>
      <c r="AI1004" s="14">
        <f t="shared" si="329"/>
        <v>12.888888888888893</v>
      </c>
      <c r="AJ1004" s="186"/>
    </row>
    <row r="1005" spans="1:36" ht="18" customHeight="1">
      <c r="A1005" s="1415">
        <v>48</v>
      </c>
      <c r="B1005" s="244" t="s">
        <v>4065</v>
      </c>
      <c r="C1005" s="1418" t="s">
        <v>153</v>
      </c>
      <c r="D1005" s="186">
        <v>1</v>
      </c>
      <c r="E1005" s="186">
        <v>24</v>
      </c>
      <c r="F1005" s="186">
        <v>24</v>
      </c>
      <c r="G1005" s="186"/>
      <c r="H1005" s="186"/>
      <c r="I1005" s="223">
        <v>44728</v>
      </c>
      <c r="J1005" s="224">
        <v>45597</v>
      </c>
      <c r="K1005" s="173"/>
      <c r="L1005" s="194"/>
      <c r="M1005" s="203"/>
      <c r="N1005" s="186">
        <v>1</v>
      </c>
      <c r="O1005" s="186">
        <v>0</v>
      </c>
      <c r="P1005" s="186">
        <v>1</v>
      </c>
      <c r="Q1005" s="186"/>
      <c r="R1005" s="186"/>
      <c r="S1005" s="186"/>
      <c r="T1005" s="186"/>
      <c r="U1005" s="186"/>
      <c r="V1005" s="186"/>
      <c r="W1005" s="186"/>
      <c r="X1005" s="186"/>
      <c r="Y1005" s="186"/>
      <c r="Z1005" s="186"/>
      <c r="AA1005" s="186"/>
      <c r="AB1005" s="186"/>
      <c r="AC1005" s="1507">
        <f t="shared" si="322"/>
        <v>22</v>
      </c>
      <c r="AD1005" s="1508">
        <f t="shared" si="323"/>
        <v>22</v>
      </c>
      <c r="AE1005" s="14">
        <f t="shared" si="327"/>
        <v>19.333333333333332</v>
      </c>
      <c r="AF1005" s="14">
        <f t="shared" si="324"/>
        <v>0.66666666666666663</v>
      </c>
      <c r="AG1005" s="14">
        <f t="shared" si="325"/>
        <v>33</v>
      </c>
      <c r="AH1005" s="14">
        <f t="shared" si="328"/>
        <v>13.666666666666668</v>
      </c>
      <c r="AI1005" s="14">
        <f t="shared" si="329"/>
        <v>9.1111111111111125</v>
      </c>
      <c r="AJ1005" s="186"/>
    </row>
    <row r="1006" spans="1:36" ht="18" customHeight="1">
      <c r="A1006" s="1415">
        <v>49</v>
      </c>
      <c r="B1006" s="244" t="s">
        <v>5695</v>
      </c>
      <c r="C1006" s="232" t="s">
        <v>206</v>
      </c>
      <c r="D1006" s="233"/>
      <c r="E1006" s="186">
        <v>32</v>
      </c>
      <c r="F1006" s="186">
        <v>0</v>
      </c>
      <c r="G1006" s="26"/>
      <c r="H1006" s="27"/>
      <c r="I1006" s="223">
        <v>44831</v>
      </c>
      <c r="J1006" s="224">
        <v>45627</v>
      </c>
      <c r="K1006" s="173"/>
      <c r="L1006" s="194"/>
      <c r="M1006" s="203"/>
      <c r="N1006" s="186"/>
      <c r="O1006" s="186">
        <v>3</v>
      </c>
      <c r="P1006" s="186"/>
      <c r="Q1006" s="186"/>
      <c r="R1006" s="186"/>
      <c r="S1006" s="186"/>
      <c r="T1006" s="186"/>
      <c r="U1006" s="186"/>
      <c r="V1006" s="186"/>
      <c r="W1006" s="186"/>
      <c r="X1006" s="186"/>
      <c r="Y1006" s="186"/>
      <c r="Z1006" s="186"/>
      <c r="AA1006" s="186"/>
      <c r="AB1006" s="186"/>
      <c r="AC1006" s="1507">
        <f t="shared" si="322"/>
        <v>29</v>
      </c>
      <c r="AD1006" s="1508">
        <f t="shared" si="323"/>
        <v>0</v>
      </c>
      <c r="AE1006" s="14">
        <f t="shared" si="327"/>
        <v>20.333333333333332</v>
      </c>
      <c r="AF1006" s="14">
        <f t="shared" si="324"/>
        <v>1</v>
      </c>
      <c r="AG1006" s="14">
        <f t="shared" si="325"/>
        <v>29</v>
      </c>
      <c r="AH1006" s="14">
        <f t="shared" si="328"/>
        <v>8.6666666666666679</v>
      </c>
      <c r="AI1006" s="14">
        <f t="shared" si="329"/>
        <v>8.6666666666666679</v>
      </c>
      <c r="AJ1006" s="186"/>
    </row>
    <row r="1007" spans="1:36" ht="18" customHeight="1">
      <c r="A1007" s="1415">
        <v>50</v>
      </c>
      <c r="B1007" s="244" t="s">
        <v>8288</v>
      </c>
      <c r="C1007" s="1418" t="s">
        <v>153</v>
      </c>
      <c r="D1007" s="186">
        <v>1</v>
      </c>
      <c r="E1007" s="186">
        <v>0</v>
      </c>
      <c r="F1007" s="186">
        <v>0</v>
      </c>
      <c r="G1007" s="186">
        <v>4680</v>
      </c>
      <c r="H1007" s="186">
        <v>4680</v>
      </c>
      <c r="I1007" s="223">
        <v>44951</v>
      </c>
      <c r="J1007" s="224">
        <v>45292</v>
      </c>
      <c r="K1007" s="173"/>
      <c r="L1007" s="194"/>
      <c r="M1007" s="203"/>
      <c r="N1007" s="186">
        <v>300</v>
      </c>
      <c r="O1007" s="186">
        <v>623</v>
      </c>
      <c r="P1007" s="186">
        <v>1296</v>
      </c>
      <c r="Q1007" s="186"/>
      <c r="R1007" s="186"/>
      <c r="S1007" s="186"/>
      <c r="T1007" s="186"/>
      <c r="U1007" s="186"/>
      <c r="V1007" s="186"/>
      <c r="W1007" s="186"/>
      <c r="X1007" s="186"/>
      <c r="Y1007" s="186"/>
      <c r="Z1007" s="186"/>
      <c r="AA1007" s="186"/>
      <c r="AB1007" s="186"/>
      <c r="AC1007" s="1507">
        <f t="shared" si="322"/>
        <v>2461</v>
      </c>
      <c r="AD1007" s="1508">
        <f t="shared" si="323"/>
        <v>2461</v>
      </c>
      <c r="AE1007" s="14">
        <f t="shared" si="327"/>
        <v>9.1666666666666661</v>
      </c>
      <c r="AF1007" s="14">
        <f t="shared" si="324"/>
        <v>739.66666666666663</v>
      </c>
      <c r="AG1007" s="14">
        <f t="shared" si="325"/>
        <v>3.3271744028841823</v>
      </c>
      <c r="AH1007" s="14">
        <f t="shared" si="328"/>
        <v>-5.8394922637824838</v>
      </c>
      <c r="AI1007" s="14">
        <f t="shared" si="329"/>
        <v>-4319.2777777777774</v>
      </c>
      <c r="AJ1007" s="186"/>
    </row>
    <row r="1008" spans="1:36" ht="18" customHeight="1">
      <c r="A1008" s="1415">
        <v>51</v>
      </c>
      <c r="B1008" s="244" t="s">
        <v>8289</v>
      </c>
      <c r="C1008" s="1418" t="s">
        <v>153</v>
      </c>
      <c r="D1008" s="186">
        <v>1</v>
      </c>
      <c r="E1008" s="186">
        <v>0</v>
      </c>
      <c r="F1008" s="186">
        <v>0</v>
      </c>
      <c r="G1008" s="186">
        <v>1000</v>
      </c>
      <c r="H1008" s="186">
        <v>1000</v>
      </c>
      <c r="I1008" s="223">
        <v>44951</v>
      </c>
      <c r="J1008" s="224">
        <v>45047</v>
      </c>
      <c r="K1008" s="173"/>
      <c r="L1008" s="194"/>
      <c r="M1008" s="203"/>
      <c r="N1008" s="186"/>
      <c r="O1008" s="186"/>
      <c r="P1008" s="186"/>
      <c r="Q1008" s="186"/>
      <c r="R1008" s="186"/>
      <c r="S1008" s="186"/>
      <c r="T1008" s="186"/>
      <c r="U1008" s="186"/>
      <c r="V1008" s="186"/>
      <c r="W1008" s="186"/>
      <c r="X1008" s="186"/>
      <c r="Y1008" s="186"/>
      <c r="Z1008" s="186"/>
      <c r="AA1008" s="186"/>
      <c r="AB1008" s="186"/>
      <c r="AC1008" s="1507">
        <f t="shared" si="322"/>
        <v>1000</v>
      </c>
      <c r="AD1008" s="1508">
        <f t="shared" si="323"/>
        <v>1000</v>
      </c>
      <c r="AE1008" s="14">
        <f t="shared" si="327"/>
        <v>1</v>
      </c>
      <c r="AF1008" s="14">
        <f t="shared" si="324"/>
        <v>0</v>
      </c>
      <c r="AG1008" s="14" t="e">
        <f t="shared" si="325"/>
        <v>#DIV/0!</v>
      </c>
      <c r="AH1008" s="14" t="e">
        <f t="shared" si="328"/>
        <v>#DIV/0!</v>
      </c>
      <c r="AI1008" s="14">
        <f t="shared" si="329"/>
        <v>1000</v>
      </c>
      <c r="AJ1008" s="186"/>
    </row>
    <row r="1009" spans="1:36" ht="18" customHeight="1">
      <c r="A1009" s="1415">
        <v>52</v>
      </c>
      <c r="B1009" s="244" t="s">
        <v>8290</v>
      </c>
      <c r="C1009" s="1418" t="s">
        <v>153</v>
      </c>
      <c r="D1009" s="186">
        <v>1</v>
      </c>
      <c r="E1009" s="186">
        <v>0</v>
      </c>
      <c r="F1009" s="186">
        <v>0</v>
      </c>
      <c r="G1009" s="186">
        <v>6600</v>
      </c>
      <c r="H1009" s="186">
        <v>6600</v>
      </c>
      <c r="I1009" s="223">
        <v>44951</v>
      </c>
      <c r="J1009" s="224">
        <v>45017</v>
      </c>
      <c r="K1009" s="173"/>
      <c r="L1009" s="194"/>
      <c r="M1009" s="203"/>
      <c r="N1009" s="186">
        <v>9</v>
      </c>
      <c r="O1009" s="186">
        <v>929</v>
      </c>
      <c r="P1009" s="186">
        <v>5339</v>
      </c>
      <c r="Q1009" s="186"/>
      <c r="R1009" s="186"/>
      <c r="S1009" s="186"/>
      <c r="T1009" s="186"/>
      <c r="U1009" s="186"/>
      <c r="V1009" s="186"/>
      <c r="W1009" s="186"/>
      <c r="X1009" s="186"/>
      <c r="Y1009" s="186"/>
      <c r="Z1009" s="186"/>
      <c r="AA1009" s="186"/>
      <c r="AB1009" s="186"/>
      <c r="AC1009" s="1507">
        <f t="shared" si="322"/>
        <v>323</v>
      </c>
      <c r="AD1009" s="1508">
        <f t="shared" si="323"/>
        <v>323</v>
      </c>
      <c r="AE1009" s="14">
        <f t="shared" si="327"/>
        <v>0</v>
      </c>
      <c r="AF1009" s="14">
        <f t="shared" si="324"/>
        <v>2092.3333333333335</v>
      </c>
      <c r="AG1009" s="14">
        <f t="shared" si="325"/>
        <v>0.15437310817269395</v>
      </c>
      <c r="AH1009" s="14">
        <f t="shared" si="328"/>
        <v>0.15437310817269395</v>
      </c>
      <c r="AI1009" s="14">
        <f t="shared" si="329"/>
        <v>323</v>
      </c>
      <c r="AJ1009" s="186"/>
    </row>
    <row r="1010" spans="1:36" ht="18" customHeight="1">
      <c r="A1010" s="1415">
        <v>53</v>
      </c>
      <c r="B1010" s="244" t="s">
        <v>5346</v>
      </c>
      <c r="C1010" s="208" t="s">
        <v>224</v>
      </c>
      <c r="D1010" s="27">
        <v>396.94</v>
      </c>
      <c r="E1010" s="186">
        <v>5</v>
      </c>
      <c r="F1010" s="186">
        <v>1984.7</v>
      </c>
      <c r="G1010" s="26"/>
      <c r="H1010" s="27"/>
      <c r="I1010" s="223">
        <v>44827</v>
      </c>
      <c r="J1010" s="224">
        <v>45444</v>
      </c>
      <c r="K1010" s="173"/>
      <c r="L1010" s="194">
        <v>787</v>
      </c>
      <c r="M1010" s="203">
        <v>44824</v>
      </c>
      <c r="N1010" s="186"/>
      <c r="O1010" s="186"/>
      <c r="P1010" s="186"/>
      <c r="Q1010" s="186"/>
      <c r="R1010" s="186"/>
      <c r="S1010" s="186"/>
      <c r="T1010" s="186"/>
      <c r="U1010" s="186"/>
      <c r="V1010" s="186"/>
      <c r="W1010" s="186"/>
      <c r="X1010" s="186"/>
      <c r="Y1010" s="186"/>
      <c r="Z1010" s="186"/>
      <c r="AA1010" s="186"/>
      <c r="AB1010" s="186"/>
      <c r="AC1010" s="1507">
        <f t="shared" si="322"/>
        <v>5</v>
      </c>
      <c r="AD1010" s="1508">
        <f t="shared" si="323"/>
        <v>1984.7</v>
      </c>
      <c r="AE1010" s="14">
        <f t="shared" si="327"/>
        <v>14.233333333333333</v>
      </c>
      <c r="AF1010" s="14">
        <f t="shared" si="324"/>
        <v>0</v>
      </c>
      <c r="AG1010" s="14" t="e">
        <f t="shared" si="325"/>
        <v>#DIV/0!</v>
      </c>
      <c r="AH1010" s="14" t="e">
        <f t="shared" si="328"/>
        <v>#DIV/0!</v>
      </c>
      <c r="AI1010" s="14">
        <f t="shared" si="329"/>
        <v>5</v>
      </c>
      <c r="AJ1010" s="186"/>
    </row>
    <row r="1011" spans="1:36" ht="18" customHeight="1">
      <c r="A1011" s="1415">
        <v>54</v>
      </c>
      <c r="B1011" s="244" t="s">
        <v>5325</v>
      </c>
      <c r="C1011" s="232" t="s">
        <v>206</v>
      </c>
      <c r="D1011" s="233"/>
      <c r="E1011" s="186">
        <v>10</v>
      </c>
      <c r="F1011" s="186">
        <v>0</v>
      </c>
      <c r="G1011" s="26"/>
      <c r="H1011" s="27"/>
      <c r="I1011" s="223">
        <v>44831</v>
      </c>
      <c r="J1011" s="224">
        <v>45047</v>
      </c>
      <c r="K1011" s="173"/>
      <c r="L1011" s="194"/>
      <c r="M1011" s="203"/>
      <c r="N1011" s="186">
        <v>3.5</v>
      </c>
      <c r="O1011" s="186">
        <v>1</v>
      </c>
      <c r="P1011" s="186">
        <v>4</v>
      </c>
      <c r="Q1011" s="186"/>
      <c r="R1011" s="186"/>
      <c r="S1011" s="186"/>
      <c r="T1011" s="186"/>
      <c r="U1011" s="186"/>
      <c r="V1011" s="186"/>
      <c r="W1011" s="186"/>
      <c r="X1011" s="186"/>
      <c r="Y1011" s="186"/>
      <c r="Z1011" s="186"/>
      <c r="AA1011" s="186"/>
      <c r="AB1011" s="186"/>
      <c r="AC1011" s="1507">
        <f t="shared" si="322"/>
        <v>1.5</v>
      </c>
      <c r="AD1011" s="1508">
        <f t="shared" si="323"/>
        <v>0</v>
      </c>
      <c r="AE1011" s="14">
        <f t="shared" si="327"/>
        <v>1</v>
      </c>
      <c r="AF1011" s="14">
        <f t="shared" si="324"/>
        <v>2.8333333333333335</v>
      </c>
      <c r="AG1011" s="14">
        <f t="shared" si="325"/>
        <v>0.52941176470588236</v>
      </c>
      <c r="AH1011" s="14">
        <f t="shared" si="328"/>
        <v>-0.47058823529411764</v>
      </c>
      <c r="AI1011" s="14">
        <f t="shared" si="329"/>
        <v>-1.3333333333333335</v>
      </c>
      <c r="AJ1011" s="186"/>
    </row>
    <row r="1012" spans="1:36" ht="18" customHeight="1">
      <c r="A1012" s="1415">
        <v>55</v>
      </c>
      <c r="B1012" s="244" t="s">
        <v>5276</v>
      </c>
      <c r="C1012" s="208" t="s">
        <v>66</v>
      </c>
      <c r="D1012" s="28">
        <v>58.85</v>
      </c>
      <c r="E1012" s="210">
        <v>8</v>
      </c>
      <c r="F1012" s="186">
        <v>470.8</v>
      </c>
      <c r="G1012" s="26"/>
      <c r="H1012" s="27"/>
      <c r="I1012" s="223">
        <v>44832</v>
      </c>
      <c r="J1012" s="227" t="s">
        <v>334</v>
      </c>
      <c r="K1012" s="173"/>
      <c r="L1012" s="194">
        <v>788</v>
      </c>
      <c r="M1012" s="203">
        <v>44824</v>
      </c>
      <c r="N1012" s="186"/>
      <c r="O1012" s="186"/>
      <c r="P1012" s="186"/>
      <c r="Q1012" s="186"/>
      <c r="R1012" s="186"/>
      <c r="S1012" s="186"/>
      <c r="T1012" s="186"/>
      <c r="U1012" s="186"/>
      <c r="V1012" s="186"/>
      <c r="W1012" s="186"/>
      <c r="X1012" s="186"/>
      <c r="Y1012" s="186"/>
      <c r="Z1012" s="186"/>
      <c r="AA1012" s="186"/>
      <c r="AB1012" s="186"/>
      <c r="AC1012" s="1507">
        <f t="shared" si="322"/>
        <v>8</v>
      </c>
      <c r="AD1012" s="1508">
        <f t="shared" si="323"/>
        <v>470.8</v>
      </c>
      <c r="AE1012" s="14" t="s">
        <v>334</v>
      </c>
      <c r="AF1012" s="14">
        <f t="shared" si="324"/>
        <v>0</v>
      </c>
      <c r="AG1012" s="14" t="e">
        <f t="shared" si="325"/>
        <v>#DIV/0!</v>
      </c>
      <c r="AH1012" s="14" t="s">
        <v>334</v>
      </c>
      <c r="AI1012" s="14" t="s">
        <v>334</v>
      </c>
      <c r="AJ1012" s="186"/>
    </row>
    <row r="1013" spans="1:36" ht="18" customHeight="1">
      <c r="A1013" s="1415">
        <v>56</v>
      </c>
      <c r="B1013" s="245" t="s">
        <v>5276</v>
      </c>
      <c r="C1013" s="208" t="s">
        <v>66</v>
      </c>
      <c r="D1013" s="28">
        <v>58.85</v>
      </c>
      <c r="E1013" s="210">
        <v>4</v>
      </c>
      <c r="F1013" s="186">
        <v>235.4</v>
      </c>
      <c r="G1013" s="26"/>
      <c r="H1013" s="27"/>
      <c r="I1013" s="209">
        <v>44831</v>
      </c>
      <c r="J1013" s="211" t="s">
        <v>334</v>
      </c>
      <c r="K1013" s="212"/>
      <c r="L1013" s="212" t="s">
        <v>5696</v>
      </c>
      <c r="M1013" s="209">
        <v>44824</v>
      </c>
      <c r="N1013" s="186"/>
      <c r="O1013" s="186"/>
      <c r="P1013" s="186"/>
      <c r="Q1013" s="186"/>
      <c r="R1013" s="186"/>
      <c r="S1013" s="186"/>
      <c r="T1013" s="186"/>
      <c r="U1013" s="186"/>
      <c r="V1013" s="186"/>
      <c r="W1013" s="186"/>
      <c r="X1013" s="186"/>
      <c r="Y1013" s="186"/>
      <c r="Z1013" s="186"/>
      <c r="AA1013" s="186"/>
      <c r="AB1013" s="186"/>
      <c r="AC1013" s="1507">
        <f t="shared" si="322"/>
        <v>4</v>
      </c>
      <c r="AD1013" s="1508">
        <f t="shared" si="323"/>
        <v>235.4</v>
      </c>
      <c r="AE1013" s="14" t="s">
        <v>334</v>
      </c>
      <c r="AF1013" s="14">
        <f t="shared" si="324"/>
        <v>0</v>
      </c>
      <c r="AG1013" s="14" t="e">
        <f t="shared" si="325"/>
        <v>#DIV/0!</v>
      </c>
      <c r="AH1013" s="14" t="s">
        <v>334</v>
      </c>
      <c r="AI1013" s="14" t="s">
        <v>334</v>
      </c>
      <c r="AJ1013" s="186"/>
    </row>
    <row r="1014" spans="1:36" ht="18" customHeight="1">
      <c r="A1014" s="1415">
        <v>57</v>
      </c>
      <c r="B1014" s="244" t="s">
        <v>4064</v>
      </c>
      <c r="C1014" s="1418" t="s">
        <v>153</v>
      </c>
      <c r="D1014" s="186">
        <v>6.2</v>
      </c>
      <c r="E1014" s="186">
        <v>200</v>
      </c>
      <c r="F1014" s="186">
        <v>1240</v>
      </c>
      <c r="G1014" s="186"/>
      <c r="H1014" s="186"/>
      <c r="I1014" s="223">
        <v>44693</v>
      </c>
      <c r="J1014" s="224">
        <v>45323</v>
      </c>
      <c r="K1014" s="173"/>
      <c r="L1014" s="194"/>
      <c r="M1014" s="203"/>
      <c r="N1014" s="186"/>
      <c r="O1014" s="186"/>
      <c r="P1014" s="186"/>
      <c r="Q1014" s="186"/>
      <c r="R1014" s="186"/>
      <c r="S1014" s="186"/>
      <c r="T1014" s="186"/>
      <c r="U1014" s="186"/>
      <c r="V1014" s="186"/>
      <c r="W1014" s="186"/>
      <c r="X1014" s="186"/>
      <c r="Y1014" s="186"/>
      <c r="Z1014" s="186"/>
      <c r="AA1014" s="186"/>
      <c r="AB1014" s="186"/>
      <c r="AC1014" s="1507">
        <f t="shared" si="322"/>
        <v>200</v>
      </c>
      <c r="AD1014" s="1508">
        <f t="shared" si="323"/>
        <v>1240</v>
      </c>
      <c r="AE1014" s="14">
        <f>(J1014-"01.04.2023")/30</f>
        <v>10.199999999999999</v>
      </c>
      <c r="AF1014" s="14">
        <f t="shared" si="324"/>
        <v>0</v>
      </c>
      <c r="AG1014" s="14" t="e">
        <f t="shared" si="325"/>
        <v>#DIV/0!</v>
      </c>
      <c r="AH1014" s="14" t="e">
        <f>AG1014-AE1014</f>
        <v>#DIV/0!</v>
      </c>
      <c r="AI1014" s="14">
        <f>AC1014-(AE1014*AF1014)</f>
        <v>200</v>
      </c>
      <c r="AJ1014" s="186"/>
    </row>
    <row r="1015" spans="1:36" ht="31.5">
      <c r="A1015" s="1415">
        <v>58</v>
      </c>
      <c r="B1015" s="244" t="s">
        <v>5288</v>
      </c>
      <c r="C1015" s="208" t="s">
        <v>66</v>
      </c>
      <c r="D1015" s="28">
        <v>17.898</v>
      </c>
      <c r="E1015" s="210">
        <v>23</v>
      </c>
      <c r="F1015" s="186">
        <v>411.654</v>
      </c>
      <c r="G1015" s="26"/>
      <c r="H1015" s="27"/>
      <c r="I1015" s="223">
        <v>44832</v>
      </c>
      <c r="J1015" s="224">
        <v>45383</v>
      </c>
      <c r="K1015" s="173"/>
      <c r="L1015" s="194">
        <v>788</v>
      </c>
      <c r="M1015" s="203">
        <v>44824</v>
      </c>
      <c r="N1015" s="186"/>
      <c r="O1015" s="186"/>
      <c r="P1015" s="186"/>
      <c r="Q1015" s="186"/>
      <c r="R1015" s="186"/>
      <c r="S1015" s="186"/>
      <c r="T1015" s="186"/>
      <c r="U1015" s="186"/>
      <c r="V1015" s="186"/>
      <c r="W1015" s="186"/>
      <c r="X1015" s="186"/>
      <c r="Y1015" s="186"/>
      <c r="Z1015" s="186"/>
      <c r="AA1015" s="186"/>
      <c r="AB1015" s="186"/>
      <c r="AC1015" s="1507">
        <f t="shared" si="322"/>
        <v>23</v>
      </c>
      <c r="AD1015" s="1508">
        <f t="shared" si="323"/>
        <v>411.654</v>
      </c>
      <c r="AE1015" s="14">
        <f>(J1015-"01.04.2023")/30</f>
        <v>12.2</v>
      </c>
      <c r="AF1015" s="14">
        <f t="shared" si="324"/>
        <v>0</v>
      </c>
      <c r="AG1015" s="14" t="e">
        <f t="shared" si="325"/>
        <v>#DIV/0!</v>
      </c>
      <c r="AH1015" s="14" t="e">
        <f>AG1015-AE1015</f>
        <v>#DIV/0!</v>
      </c>
      <c r="AI1015" s="14">
        <f>AC1015-(AE1015*AF1015)</f>
        <v>23</v>
      </c>
      <c r="AJ1015" s="186"/>
    </row>
    <row r="1016" spans="1:36" ht="31.5">
      <c r="A1016" s="1415">
        <v>59</v>
      </c>
      <c r="B1016" s="245" t="s">
        <v>5288</v>
      </c>
      <c r="C1016" s="208" t="s">
        <v>66</v>
      </c>
      <c r="D1016" s="28">
        <v>17.898</v>
      </c>
      <c r="E1016" s="210">
        <v>200</v>
      </c>
      <c r="F1016" s="186">
        <v>3579.6</v>
      </c>
      <c r="G1016" s="26"/>
      <c r="H1016" s="27"/>
      <c r="I1016" s="209">
        <v>44831</v>
      </c>
      <c r="J1016" s="211">
        <v>45383</v>
      </c>
      <c r="K1016" s="212"/>
      <c r="L1016" s="212" t="s">
        <v>5696</v>
      </c>
      <c r="M1016" s="209">
        <v>44824</v>
      </c>
      <c r="N1016" s="186"/>
      <c r="O1016" s="186"/>
      <c r="P1016" s="186"/>
      <c r="Q1016" s="186"/>
      <c r="R1016" s="186"/>
      <c r="S1016" s="186"/>
      <c r="T1016" s="186"/>
      <c r="U1016" s="186"/>
      <c r="V1016" s="186"/>
      <c r="W1016" s="186"/>
      <c r="X1016" s="186"/>
      <c r="Y1016" s="186"/>
      <c r="Z1016" s="186"/>
      <c r="AA1016" s="186"/>
      <c r="AB1016" s="186"/>
      <c r="AC1016" s="1507">
        <f t="shared" si="322"/>
        <v>200</v>
      </c>
      <c r="AD1016" s="1508">
        <f t="shared" si="323"/>
        <v>3579.6</v>
      </c>
      <c r="AE1016" s="14">
        <f>(J1016-"01.04.2023")/30</f>
        <v>12.2</v>
      </c>
      <c r="AF1016" s="14">
        <f t="shared" si="324"/>
        <v>0</v>
      </c>
      <c r="AG1016" s="14" t="e">
        <f t="shared" si="325"/>
        <v>#DIV/0!</v>
      </c>
      <c r="AH1016" s="14" t="e">
        <f>AG1016-AE1016</f>
        <v>#DIV/0!</v>
      </c>
      <c r="AI1016" s="14">
        <f>AC1016-(AE1016*AF1016)</f>
        <v>200</v>
      </c>
      <c r="AJ1016" s="186"/>
    </row>
    <row r="1017" spans="1:36" ht="15.75">
      <c r="A1017" s="1415">
        <v>60</v>
      </c>
      <c r="B1017" s="244" t="s">
        <v>5277</v>
      </c>
      <c r="C1017" s="208" t="s">
        <v>66</v>
      </c>
      <c r="D1017" s="28">
        <v>107</v>
      </c>
      <c r="E1017" s="210">
        <v>9</v>
      </c>
      <c r="F1017" s="186">
        <v>963</v>
      </c>
      <c r="G1017" s="26"/>
      <c r="H1017" s="27"/>
      <c r="I1017" s="223">
        <v>44832</v>
      </c>
      <c r="J1017" s="227" t="s">
        <v>334</v>
      </c>
      <c r="K1017" s="173"/>
      <c r="L1017" s="194">
        <v>788</v>
      </c>
      <c r="M1017" s="203">
        <v>44824</v>
      </c>
      <c r="N1017" s="186"/>
      <c r="O1017" s="186"/>
      <c r="P1017" s="186"/>
      <c r="Q1017" s="186"/>
      <c r="R1017" s="186"/>
      <c r="S1017" s="186"/>
      <c r="T1017" s="186"/>
      <c r="U1017" s="186"/>
      <c r="V1017" s="186"/>
      <c r="W1017" s="186"/>
      <c r="X1017" s="186"/>
      <c r="Y1017" s="186"/>
      <c r="Z1017" s="186"/>
      <c r="AA1017" s="186"/>
      <c r="AB1017" s="186"/>
      <c r="AC1017" s="1507">
        <f t="shared" si="322"/>
        <v>9</v>
      </c>
      <c r="AD1017" s="1508">
        <f t="shared" si="323"/>
        <v>963</v>
      </c>
      <c r="AE1017" s="14" t="s">
        <v>334</v>
      </c>
      <c r="AF1017" s="14">
        <f t="shared" si="324"/>
        <v>0</v>
      </c>
      <c r="AG1017" s="14" t="e">
        <f t="shared" si="325"/>
        <v>#DIV/0!</v>
      </c>
      <c r="AH1017" s="14" t="s">
        <v>334</v>
      </c>
      <c r="AI1017" s="14" t="s">
        <v>334</v>
      </c>
      <c r="AJ1017" s="186"/>
    </row>
    <row r="1018" spans="1:36" ht="21.75" customHeight="1">
      <c r="A1018" s="1415">
        <v>61</v>
      </c>
      <c r="B1018" s="245" t="s">
        <v>5277</v>
      </c>
      <c r="C1018" s="208" t="s">
        <v>66</v>
      </c>
      <c r="D1018" s="28">
        <v>107</v>
      </c>
      <c r="E1018" s="210">
        <v>8</v>
      </c>
      <c r="F1018" s="186">
        <v>856</v>
      </c>
      <c r="G1018" s="26"/>
      <c r="H1018" s="27"/>
      <c r="I1018" s="209">
        <v>44831</v>
      </c>
      <c r="J1018" s="211" t="s">
        <v>334</v>
      </c>
      <c r="K1018" s="212"/>
      <c r="L1018" s="212" t="s">
        <v>5696</v>
      </c>
      <c r="M1018" s="209">
        <v>44824</v>
      </c>
      <c r="N1018" s="186"/>
      <c r="O1018" s="186"/>
      <c r="P1018" s="186"/>
      <c r="Q1018" s="186"/>
      <c r="R1018" s="186"/>
      <c r="S1018" s="186"/>
      <c r="T1018" s="186"/>
      <c r="U1018" s="186"/>
      <c r="V1018" s="186"/>
      <c r="W1018" s="186"/>
      <c r="X1018" s="186"/>
      <c r="Y1018" s="186"/>
      <c r="Z1018" s="186"/>
      <c r="AA1018" s="186"/>
      <c r="AB1018" s="186"/>
      <c r="AC1018" s="1507">
        <f t="shared" si="322"/>
        <v>8</v>
      </c>
      <c r="AD1018" s="1508">
        <f t="shared" si="323"/>
        <v>856</v>
      </c>
      <c r="AE1018" s="14" t="s">
        <v>334</v>
      </c>
      <c r="AF1018" s="14">
        <f t="shared" si="324"/>
        <v>0</v>
      </c>
      <c r="AG1018" s="14" t="e">
        <f t="shared" si="325"/>
        <v>#DIV/0!</v>
      </c>
      <c r="AH1018" s="14" t="s">
        <v>334</v>
      </c>
      <c r="AI1018" s="14" t="s">
        <v>334</v>
      </c>
      <c r="AJ1018" s="186"/>
    </row>
    <row r="1019" spans="1:36" ht="21.75" customHeight="1">
      <c r="A1019" s="1415">
        <v>62</v>
      </c>
      <c r="B1019" s="244" t="s">
        <v>5031</v>
      </c>
      <c r="C1019" s="1418" t="s">
        <v>153</v>
      </c>
      <c r="D1019" s="186">
        <v>1</v>
      </c>
      <c r="E1019" s="186">
        <v>100</v>
      </c>
      <c r="F1019" s="186">
        <v>100</v>
      </c>
      <c r="G1019" s="186"/>
      <c r="H1019" s="186"/>
      <c r="I1019" s="223">
        <v>44799</v>
      </c>
      <c r="J1019" s="224">
        <v>45200</v>
      </c>
      <c r="K1019" s="173"/>
      <c r="L1019" s="194"/>
      <c r="M1019" s="203"/>
      <c r="N1019" s="186"/>
      <c r="O1019" s="186"/>
      <c r="P1019" s="186"/>
      <c r="Q1019" s="186"/>
      <c r="R1019" s="186"/>
      <c r="S1019" s="186"/>
      <c r="T1019" s="186"/>
      <c r="U1019" s="186"/>
      <c r="V1019" s="186"/>
      <c r="W1019" s="186"/>
      <c r="X1019" s="186"/>
      <c r="Y1019" s="186"/>
      <c r="Z1019" s="186"/>
      <c r="AA1019" s="186"/>
      <c r="AB1019" s="186"/>
      <c r="AC1019" s="1507">
        <f t="shared" si="322"/>
        <v>100</v>
      </c>
      <c r="AD1019" s="1508">
        <f t="shared" si="323"/>
        <v>100</v>
      </c>
      <c r="AE1019" s="14">
        <f>(J1019-"01.04.2023")/30</f>
        <v>6.1</v>
      </c>
      <c r="AF1019" s="14">
        <f t="shared" si="324"/>
        <v>0</v>
      </c>
      <c r="AG1019" s="14" t="e">
        <f t="shared" si="325"/>
        <v>#DIV/0!</v>
      </c>
      <c r="AH1019" s="14" t="e">
        <f>AG1019-AE1019</f>
        <v>#DIV/0!</v>
      </c>
      <c r="AI1019" s="14">
        <f>AC1019-(AE1019*AF1019)</f>
        <v>100</v>
      </c>
      <c r="AJ1019" s="186"/>
    </row>
    <row r="1020" spans="1:36" ht="15.75">
      <c r="A1020" s="1415">
        <v>64</v>
      </c>
      <c r="B1020" s="244" t="s">
        <v>5275</v>
      </c>
      <c r="C1020" s="208" t="s">
        <v>66</v>
      </c>
      <c r="D1020" s="27">
        <v>13776.25</v>
      </c>
      <c r="E1020" s="210">
        <v>7</v>
      </c>
      <c r="F1020" s="186">
        <v>96433.75</v>
      </c>
      <c r="G1020" s="26"/>
      <c r="H1020" s="27"/>
      <c r="I1020" s="223">
        <v>44832</v>
      </c>
      <c r="J1020" s="227" t="s">
        <v>334</v>
      </c>
      <c r="K1020" s="173"/>
      <c r="L1020" s="194">
        <v>788</v>
      </c>
      <c r="M1020" s="203">
        <v>44824</v>
      </c>
      <c r="N1020" s="186"/>
      <c r="O1020" s="186"/>
      <c r="P1020" s="186"/>
      <c r="Q1020" s="186"/>
      <c r="R1020" s="186"/>
      <c r="S1020" s="186"/>
      <c r="T1020" s="186"/>
      <c r="U1020" s="186"/>
      <c r="V1020" s="186"/>
      <c r="W1020" s="186"/>
      <c r="X1020" s="186"/>
      <c r="Y1020" s="186"/>
      <c r="Z1020" s="186"/>
      <c r="AA1020" s="186"/>
      <c r="AB1020" s="186"/>
      <c r="AC1020" s="1507">
        <f t="shared" si="322"/>
        <v>7</v>
      </c>
      <c r="AD1020" s="1508">
        <f t="shared" si="323"/>
        <v>96433.75</v>
      </c>
      <c r="AE1020" s="14" t="s">
        <v>334</v>
      </c>
      <c r="AF1020" s="14">
        <f t="shared" si="324"/>
        <v>0</v>
      </c>
      <c r="AG1020" s="14" t="e">
        <f t="shared" si="325"/>
        <v>#DIV/0!</v>
      </c>
      <c r="AH1020" s="14" t="s">
        <v>334</v>
      </c>
      <c r="AI1020" s="14" t="s">
        <v>334</v>
      </c>
      <c r="AJ1020" s="186"/>
    </row>
    <row r="1021" spans="1:36" ht="15.75">
      <c r="A1021" s="1415">
        <v>65</v>
      </c>
      <c r="B1021" s="245" t="s">
        <v>5275</v>
      </c>
      <c r="C1021" s="208" t="s">
        <v>66</v>
      </c>
      <c r="D1021" s="27">
        <v>13776.25</v>
      </c>
      <c r="E1021" s="210">
        <v>2</v>
      </c>
      <c r="F1021" s="186">
        <v>27552.5</v>
      </c>
      <c r="G1021" s="26"/>
      <c r="H1021" s="27"/>
      <c r="I1021" s="209">
        <v>44831</v>
      </c>
      <c r="J1021" s="211" t="s">
        <v>334</v>
      </c>
      <c r="K1021" s="212"/>
      <c r="L1021" s="212" t="s">
        <v>5696</v>
      </c>
      <c r="M1021" s="209">
        <v>44824</v>
      </c>
      <c r="N1021" s="186"/>
      <c r="O1021" s="186"/>
      <c r="P1021" s="186"/>
      <c r="Q1021" s="186"/>
      <c r="R1021" s="186"/>
      <c r="S1021" s="186"/>
      <c r="T1021" s="186"/>
      <c r="U1021" s="186"/>
      <c r="V1021" s="186"/>
      <c r="W1021" s="186"/>
      <c r="X1021" s="186"/>
      <c r="Y1021" s="186"/>
      <c r="Z1021" s="186"/>
      <c r="AA1021" s="186"/>
      <c r="AB1021" s="186"/>
      <c r="AC1021" s="1507">
        <f t="shared" ref="AC1021:AC1049" si="330">E1021+G1021-N1021-O1021-AA1021-P1021-Q1021-R1021-S1021-T1021-U1021-V1021-W1021-X1021-Y1021</f>
        <v>2</v>
      </c>
      <c r="AD1021" s="1508">
        <f t="shared" ref="AD1021:AD1049" si="331">D1021*AC1021</f>
        <v>27552.5</v>
      </c>
      <c r="AE1021" s="14" t="s">
        <v>334</v>
      </c>
      <c r="AF1021" s="14">
        <f t="shared" ref="AF1021:AF1049" si="332">(N1021+O1021+P1021+Q1021+R1021+S1021+T1021+U1021+V1021+W1021+X1021+Y1021)/3</f>
        <v>0</v>
      </c>
      <c r="AG1021" s="14" t="e">
        <f t="shared" ref="AG1021:AG1049" si="333">AC1021/AF1021</f>
        <v>#DIV/0!</v>
      </c>
      <c r="AH1021" s="14" t="s">
        <v>334</v>
      </c>
      <c r="AI1021" s="14" t="s">
        <v>334</v>
      </c>
      <c r="AJ1021" s="186"/>
    </row>
    <row r="1022" spans="1:36" ht="15.75">
      <c r="A1022" s="1415">
        <v>66</v>
      </c>
      <c r="B1022" s="244" t="s">
        <v>4374</v>
      </c>
      <c r="C1022" s="1418" t="s">
        <v>153</v>
      </c>
      <c r="D1022" s="186">
        <v>1</v>
      </c>
      <c r="E1022" s="186">
        <v>70</v>
      </c>
      <c r="F1022" s="186">
        <v>70</v>
      </c>
      <c r="G1022" s="186"/>
      <c r="H1022" s="186"/>
      <c r="I1022" s="223">
        <v>44756</v>
      </c>
      <c r="J1022" s="224">
        <v>45352</v>
      </c>
      <c r="K1022" s="173"/>
      <c r="L1022" s="194"/>
      <c r="M1022" s="203"/>
      <c r="N1022" s="186"/>
      <c r="O1022" s="186"/>
      <c r="P1022" s="186">
        <v>42</v>
      </c>
      <c r="Q1022" s="186"/>
      <c r="R1022" s="186"/>
      <c r="S1022" s="186"/>
      <c r="T1022" s="186"/>
      <c r="U1022" s="186"/>
      <c r="V1022" s="186"/>
      <c r="W1022" s="186"/>
      <c r="X1022" s="186"/>
      <c r="Y1022" s="186"/>
      <c r="Z1022" s="186"/>
      <c r="AA1022" s="186"/>
      <c r="AB1022" s="186"/>
      <c r="AC1022" s="1507">
        <f t="shared" si="330"/>
        <v>28</v>
      </c>
      <c r="AD1022" s="1508">
        <f t="shared" si="331"/>
        <v>28</v>
      </c>
      <c r="AE1022" s="14">
        <f>(J1022-"01.04.2023")/30</f>
        <v>11.166666666666666</v>
      </c>
      <c r="AF1022" s="14">
        <f t="shared" si="332"/>
        <v>14</v>
      </c>
      <c r="AG1022" s="14">
        <f t="shared" si="333"/>
        <v>2</v>
      </c>
      <c r="AH1022" s="14">
        <f>AG1022-AE1022</f>
        <v>-9.1666666666666661</v>
      </c>
      <c r="AI1022" s="14">
        <f>AC1022-(AE1022*AF1022)</f>
        <v>-128.33333333333331</v>
      </c>
      <c r="AJ1022" s="186"/>
    </row>
    <row r="1023" spans="1:36" ht="15.75">
      <c r="A1023" s="1415">
        <v>67</v>
      </c>
      <c r="B1023" s="244" t="s">
        <v>4066</v>
      </c>
      <c r="C1023" s="1415" t="s">
        <v>262</v>
      </c>
      <c r="D1023" s="213">
        <v>1</v>
      </c>
      <c r="E1023" s="186">
        <v>165</v>
      </c>
      <c r="F1023" s="186">
        <v>165</v>
      </c>
      <c r="G1023" s="213"/>
      <c r="H1023" s="213"/>
      <c r="I1023" s="223">
        <v>44728</v>
      </c>
      <c r="J1023" s="224">
        <v>45139</v>
      </c>
      <c r="K1023" s="173"/>
      <c r="L1023" s="194"/>
      <c r="M1023" s="203"/>
      <c r="N1023" s="186">
        <v>25</v>
      </c>
      <c r="O1023" s="186">
        <v>30</v>
      </c>
      <c r="P1023" s="186">
        <v>50</v>
      </c>
      <c r="Q1023" s="186"/>
      <c r="R1023" s="186"/>
      <c r="S1023" s="186"/>
      <c r="T1023" s="186"/>
      <c r="U1023" s="186"/>
      <c r="V1023" s="186"/>
      <c r="W1023" s="186"/>
      <c r="X1023" s="186"/>
      <c r="Y1023" s="186"/>
      <c r="Z1023" s="186"/>
      <c r="AA1023" s="186"/>
      <c r="AB1023" s="186"/>
      <c r="AC1023" s="1507">
        <f t="shared" si="330"/>
        <v>60</v>
      </c>
      <c r="AD1023" s="1508">
        <f t="shared" si="331"/>
        <v>60</v>
      </c>
      <c r="AE1023" s="14">
        <f>(J1023-"01.04.2023")/30</f>
        <v>4.0666666666666664</v>
      </c>
      <c r="AF1023" s="14">
        <f t="shared" si="332"/>
        <v>35</v>
      </c>
      <c r="AG1023" s="14">
        <f t="shared" si="333"/>
        <v>1.7142857142857142</v>
      </c>
      <c r="AH1023" s="14">
        <f>AG1023-AE1023</f>
        <v>-2.352380952380952</v>
      </c>
      <c r="AI1023" s="14">
        <f>AC1023-(AE1023*AF1023)</f>
        <v>-82.333333333333314</v>
      </c>
      <c r="AJ1023" s="186"/>
    </row>
    <row r="1024" spans="1:36" ht="15.75">
      <c r="A1024" s="1415">
        <v>68</v>
      </c>
      <c r="B1024" s="244" t="s">
        <v>5278</v>
      </c>
      <c r="C1024" s="192" t="s">
        <v>66</v>
      </c>
      <c r="D1024" s="214">
        <v>20.064</v>
      </c>
      <c r="E1024" s="210">
        <v>10</v>
      </c>
      <c r="F1024" s="186">
        <v>200.64</v>
      </c>
      <c r="G1024" s="215"/>
      <c r="H1024" s="216"/>
      <c r="I1024" s="223">
        <v>44832</v>
      </c>
      <c r="J1024" s="224">
        <v>45627</v>
      </c>
      <c r="K1024" s="173"/>
      <c r="L1024" s="194">
        <v>788</v>
      </c>
      <c r="M1024" s="203">
        <v>44824</v>
      </c>
      <c r="N1024" s="186"/>
      <c r="O1024" s="186"/>
      <c r="P1024" s="186"/>
      <c r="Q1024" s="186"/>
      <c r="R1024" s="186"/>
      <c r="S1024" s="186"/>
      <c r="T1024" s="186"/>
      <c r="U1024" s="186"/>
      <c r="V1024" s="186"/>
      <c r="W1024" s="186"/>
      <c r="X1024" s="186"/>
      <c r="Y1024" s="186"/>
      <c r="Z1024" s="186"/>
      <c r="AA1024" s="186"/>
      <c r="AB1024" s="186"/>
      <c r="AC1024" s="1507">
        <f t="shared" si="330"/>
        <v>10</v>
      </c>
      <c r="AD1024" s="1508">
        <f t="shared" si="331"/>
        <v>200.64</v>
      </c>
      <c r="AE1024" s="14">
        <f>(J1024-"01.04.2023")/30</f>
        <v>20.333333333333332</v>
      </c>
      <c r="AF1024" s="14">
        <f t="shared" si="332"/>
        <v>0</v>
      </c>
      <c r="AG1024" s="14" t="e">
        <f t="shared" si="333"/>
        <v>#DIV/0!</v>
      </c>
      <c r="AH1024" s="14" t="e">
        <f>AG1024-AE1024</f>
        <v>#DIV/0!</v>
      </c>
      <c r="AI1024" s="14">
        <f>AC1024-(AE1024*AF1024)</f>
        <v>10</v>
      </c>
      <c r="AJ1024" s="186"/>
    </row>
    <row r="1025" spans="1:36" ht="15.75">
      <c r="A1025" s="1415">
        <v>69</v>
      </c>
      <c r="B1025" s="245" t="s">
        <v>5278</v>
      </c>
      <c r="C1025" s="192" t="s">
        <v>66</v>
      </c>
      <c r="D1025" s="214">
        <v>20.064</v>
      </c>
      <c r="E1025" s="210">
        <v>60</v>
      </c>
      <c r="F1025" s="186">
        <v>1203.8399999999999</v>
      </c>
      <c r="G1025" s="215"/>
      <c r="H1025" s="216"/>
      <c r="I1025" s="209">
        <v>44831</v>
      </c>
      <c r="J1025" s="211">
        <v>45627</v>
      </c>
      <c r="K1025" s="212"/>
      <c r="L1025" s="212" t="s">
        <v>5696</v>
      </c>
      <c r="M1025" s="209">
        <v>44824</v>
      </c>
      <c r="N1025" s="186"/>
      <c r="O1025" s="186"/>
      <c r="P1025" s="186"/>
      <c r="Q1025" s="186"/>
      <c r="R1025" s="186"/>
      <c r="S1025" s="186"/>
      <c r="T1025" s="186"/>
      <c r="U1025" s="186"/>
      <c r="V1025" s="186"/>
      <c r="W1025" s="186"/>
      <c r="X1025" s="186"/>
      <c r="Y1025" s="186"/>
      <c r="Z1025" s="186"/>
      <c r="AA1025" s="186"/>
      <c r="AB1025" s="186"/>
      <c r="AC1025" s="1507">
        <f t="shared" si="330"/>
        <v>60</v>
      </c>
      <c r="AD1025" s="1508">
        <f t="shared" si="331"/>
        <v>1203.8399999999999</v>
      </c>
      <c r="AE1025" s="14">
        <f>(J1025-"01.04.2023")/30</f>
        <v>20.333333333333332</v>
      </c>
      <c r="AF1025" s="14">
        <f t="shared" si="332"/>
        <v>0</v>
      </c>
      <c r="AG1025" s="14" t="e">
        <f t="shared" si="333"/>
        <v>#DIV/0!</v>
      </c>
      <c r="AH1025" s="14" t="e">
        <f>AG1025-AE1025</f>
        <v>#DIV/0!</v>
      </c>
      <c r="AI1025" s="14">
        <f>AC1025-(AE1025*AF1025)</f>
        <v>60</v>
      </c>
      <c r="AJ1025" s="186"/>
    </row>
    <row r="1026" spans="1:36" ht="15.75">
      <c r="A1026" s="1415">
        <v>70</v>
      </c>
      <c r="B1026" s="244" t="s">
        <v>5279</v>
      </c>
      <c r="C1026" s="192" t="s">
        <v>66</v>
      </c>
      <c r="D1026" s="214">
        <v>13.375</v>
      </c>
      <c r="E1026" s="210">
        <v>11</v>
      </c>
      <c r="F1026" s="186">
        <v>147.125</v>
      </c>
      <c r="G1026" s="215"/>
      <c r="H1026" s="216"/>
      <c r="I1026" s="223">
        <v>44832</v>
      </c>
      <c r="J1026" s="227" t="s">
        <v>334</v>
      </c>
      <c r="K1026" s="173"/>
      <c r="L1026" s="194">
        <v>788</v>
      </c>
      <c r="M1026" s="203">
        <v>44824</v>
      </c>
      <c r="N1026" s="186"/>
      <c r="O1026" s="186"/>
      <c r="P1026" s="186"/>
      <c r="Q1026" s="186"/>
      <c r="R1026" s="186"/>
      <c r="S1026" s="186"/>
      <c r="T1026" s="186"/>
      <c r="U1026" s="186"/>
      <c r="V1026" s="186"/>
      <c r="W1026" s="186"/>
      <c r="X1026" s="186"/>
      <c r="Y1026" s="186"/>
      <c r="Z1026" s="186"/>
      <c r="AA1026" s="186"/>
      <c r="AB1026" s="186"/>
      <c r="AC1026" s="1507">
        <f t="shared" si="330"/>
        <v>11</v>
      </c>
      <c r="AD1026" s="1508">
        <f t="shared" si="331"/>
        <v>147.125</v>
      </c>
      <c r="AE1026" s="14" t="s">
        <v>334</v>
      </c>
      <c r="AF1026" s="14">
        <f t="shared" si="332"/>
        <v>0</v>
      </c>
      <c r="AG1026" s="14" t="e">
        <f t="shared" si="333"/>
        <v>#DIV/0!</v>
      </c>
      <c r="AH1026" s="14" t="s">
        <v>334</v>
      </c>
      <c r="AI1026" s="14" t="s">
        <v>334</v>
      </c>
      <c r="AJ1026" s="186"/>
    </row>
    <row r="1027" spans="1:36" ht="15.75">
      <c r="A1027" s="1415">
        <v>71</v>
      </c>
      <c r="B1027" s="245" t="s">
        <v>5279</v>
      </c>
      <c r="C1027" s="192" t="s">
        <v>66</v>
      </c>
      <c r="D1027" s="214">
        <v>13.375</v>
      </c>
      <c r="E1027" s="210">
        <v>12</v>
      </c>
      <c r="F1027" s="186">
        <v>160.5</v>
      </c>
      <c r="G1027" s="215"/>
      <c r="H1027" s="216"/>
      <c r="I1027" s="209">
        <v>44831</v>
      </c>
      <c r="J1027" s="211" t="s">
        <v>334</v>
      </c>
      <c r="K1027" s="212" t="s">
        <v>5696</v>
      </c>
      <c r="L1027" s="209">
        <v>44824</v>
      </c>
      <c r="M1027" s="203"/>
      <c r="N1027" s="186"/>
      <c r="O1027" s="186"/>
      <c r="P1027" s="186"/>
      <c r="Q1027" s="186"/>
      <c r="R1027" s="186"/>
      <c r="S1027" s="186"/>
      <c r="T1027" s="186"/>
      <c r="U1027" s="186"/>
      <c r="V1027" s="186"/>
      <c r="W1027" s="186"/>
      <c r="X1027" s="186"/>
      <c r="Y1027" s="186"/>
      <c r="Z1027" s="186"/>
      <c r="AA1027" s="186"/>
      <c r="AB1027" s="186"/>
      <c r="AC1027" s="1507">
        <f t="shared" si="330"/>
        <v>12</v>
      </c>
      <c r="AD1027" s="1508">
        <f t="shared" si="331"/>
        <v>160.5</v>
      </c>
      <c r="AE1027" s="14" t="s">
        <v>334</v>
      </c>
      <c r="AF1027" s="14">
        <f t="shared" si="332"/>
        <v>0</v>
      </c>
      <c r="AG1027" s="14" t="e">
        <f t="shared" si="333"/>
        <v>#DIV/0!</v>
      </c>
      <c r="AH1027" s="14" t="s">
        <v>334</v>
      </c>
      <c r="AI1027" s="14" t="s">
        <v>334</v>
      </c>
      <c r="AJ1027" s="186"/>
    </row>
    <row r="1028" spans="1:36" ht="15.75">
      <c r="A1028" s="1415">
        <v>72</v>
      </c>
      <c r="B1028" s="244" t="s">
        <v>5280</v>
      </c>
      <c r="C1028" s="192" t="s">
        <v>66</v>
      </c>
      <c r="D1028" s="214">
        <v>48.15</v>
      </c>
      <c r="E1028" s="210">
        <v>12</v>
      </c>
      <c r="F1028" s="186">
        <v>577.79999999999995</v>
      </c>
      <c r="G1028" s="215"/>
      <c r="H1028" s="216"/>
      <c r="I1028" s="223">
        <v>44832</v>
      </c>
      <c r="J1028" s="227" t="s">
        <v>334</v>
      </c>
      <c r="K1028" s="173"/>
      <c r="L1028" s="194">
        <v>788</v>
      </c>
      <c r="M1028" s="203">
        <v>44824</v>
      </c>
      <c r="N1028" s="186"/>
      <c r="O1028" s="186"/>
      <c r="P1028" s="186"/>
      <c r="Q1028" s="186"/>
      <c r="R1028" s="186"/>
      <c r="S1028" s="186"/>
      <c r="T1028" s="186"/>
      <c r="U1028" s="186"/>
      <c r="V1028" s="186"/>
      <c r="W1028" s="186"/>
      <c r="X1028" s="186"/>
      <c r="Y1028" s="186"/>
      <c r="Z1028" s="186"/>
      <c r="AA1028" s="186"/>
      <c r="AB1028" s="186"/>
      <c r="AC1028" s="1507">
        <f t="shared" si="330"/>
        <v>12</v>
      </c>
      <c r="AD1028" s="1508">
        <f t="shared" si="331"/>
        <v>577.79999999999995</v>
      </c>
      <c r="AE1028" s="14" t="s">
        <v>334</v>
      </c>
      <c r="AF1028" s="14">
        <f t="shared" si="332"/>
        <v>0</v>
      </c>
      <c r="AG1028" s="14" t="e">
        <f t="shared" si="333"/>
        <v>#DIV/0!</v>
      </c>
      <c r="AH1028" s="14" t="s">
        <v>334</v>
      </c>
      <c r="AI1028" s="14" t="s">
        <v>334</v>
      </c>
      <c r="AJ1028" s="186"/>
    </row>
    <row r="1029" spans="1:36" ht="15.75">
      <c r="A1029" s="1415">
        <v>73</v>
      </c>
      <c r="B1029" s="245" t="s">
        <v>5281</v>
      </c>
      <c r="C1029" s="192" t="s">
        <v>66</v>
      </c>
      <c r="D1029" s="214">
        <v>5.35</v>
      </c>
      <c r="E1029" s="210">
        <v>200</v>
      </c>
      <c r="F1029" s="186">
        <v>1070</v>
      </c>
      <c r="G1029" s="215"/>
      <c r="H1029" s="216"/>
      <c r="I1029" s="209">
        <v>44831</v>
      </c>
      <c r="J1029" s="211">
        <v>45566</v>
      </c>
      <c r="K1029" s="212" t="s">
        <v>5696</v>
      </c>
      <c r="L1029" s="209">
        <v>44824</v>
      </c>
      <c r="M1029" s="203"/>
      <c r="N1029" s="186"/>
      <c r="O1029" s="186"/>
      <c r="P1029" s="186"/>
      <c r="Q1029" s="186"/>
      <c r="R1029" s="186"/>
      <c r="S1029" s="186"/>
      <c r="T1029" s="186"/>
      <c r="U1029" s="186"/>
      <c r="V1029" s="186"/>
      <c r="W1029" s="186"/>
      <c r="X1029" s="186"/>
      <c r="Y1029" s="186"/>
      <c r="Z1029" s="186"/>
      <c r="AA1029" s="186"/>
      <c r="AB1029" s="186"/>
      <c r="AC1029" s="1507">
        <f t="shared" si="330"/>
        <v>200</v>
      </c>
      <c r="AD1029" s="1508">
        <f t="shared" si="331"/>
        <v>1070</v>
      </c>
      <c r="AE1029" s="14">
        <f t="shared" ref="AE1029:AE1036" si="334">(J1029-"01.04.2023")/30</f>
        <v>18.3</v>
      </c>
      <c r="AF1029" s="14">
        <f t="shared" si="332"/>
        <v>0</v>
      </c>
      <c r="AG1029" s="14" t="e">
        <f t="shared" si="333"/>
        <v>#DIV/0!</v>
      </c>
      <c r="AH1029" s="14" t="e">
        <f t="shared" ref="AH1029:AH1036" si="335">AG1029-AE1029</f>
        <v>#DIV/0!</v>
      </c>
      <c r="AI1029" s="14">
        <f t="shared" ref="AI1029:AI1036" si="336">AC1029-(AE1029*AF1029)</f>
        <v>200</v>
      </c>
      <c r="AJ1029" s="186"/>
    </row>
    <row r="1030" spans="1:36" ht="15.75">
      <c r="A1030" s="1415">
        <v>74</v>
      </c>
      <c r="B1030" s="245" t="s">
        <v>5282</v>
      </c>
      <c r="C1030" s="192" t="s">
        <v>66</v>
      </c>
      <c r="D1030" s="214">
        <v>5.35</v>
      </c>
      <c r="E1030" s="210">
        <v>180</v>
      </c>
      <c r="F1030" s="186">
        <v>962.99999999999989</v>
      </c>
      <c r="G1030" s="215"/>
      <c r="H1030" s="216"/>
      <c r="I1030" s="209">
        <v>44831</v>
      </c>
      <c r="J1030" s="211">
        <v>45566</v>
      </c>
      <c r="K1030" s="212" t="s">
        <v>5696</v>
      </c>
      <c r="L1030" s="209">
        <v>44824</v>
      </c>
      <c r="M1030" s="203"/>
      <c r="N1030" s="186"/>
      <c r="O1030" s="186">
        <v>10</v>
      </c>
      <c r="P1030" s="186">
        <v>10</v>
      </c>
      <c r="Q1030" s="186"/>
      <c r="R1030" s="186"/>
      <c r="S1030" s="186"/>
      <c r="T1030" s="186"/>
      <c r="U1030" s="186"/>
      <c r="V1030" s="186"/>
      <c r="W1030" s="186"/>
      <c r="X1030" s="186"/>
      <c r="Y1030" s="186"/>
      <c r="Z1030" s="186"/>
      <c r="AA1030" s="186"/>
      <c r="AB1030" s="186"/>
      <c r="AC1030" s="1507">
        <f t="shared" si="330"/>
        <v>160</v>
      </c>
      <c r="AD1030" s="1508">
        <f t="shared" si="331"/>
        <v>856</v>
      </c>
      <c r="AE1030" s="14">
        <f t="shared" si="334"/>
        <v>18.3</v>
      </c>
      <c r="AF1030" s="14">
        <f t="shared" si="332"/>
        <v>6.666666666666667</v>
      </c>
      <c r="AG1030" s="14">
        <f t="shared" si="333"/>
        <v>24</v>
      </c>
      <c r="AH1030" s="14">
        <f t="shared" si="335"/>
        <v>5.6999999999999993</v>
      </c>
      <c r="AI1030" s="14">
        <f t="shared" si="336"/>
        <v>37.999999999999986</v>
      </c>
      <c r="AJ1030" s="186"/>
    </row>
    <row r="1031" spans="1:36" ht="15.75">
      <c r="A1031" s="1415">
        <v>75</v>
      </c>
      <c r="B1031" s="245" t="s">
        <v>6216</v>
      </c>
      <c r="C1031" s="192" t="s">
        <v>156</v>
      </c>
      <c r="D1031" s="214">
        <v>1</v>
      </c>
      <c r="E1031" s="210">
        <v>252</v>
      </c>
      <c r="F1031" s="186">
        <v>252</v>
      </c>
      <c r="G1031" s="215"/>
      <c r="H1031" s="216"/>
      <c r="I1031" s="209">
        <v>44858</v>
      </c>
      <c r="J1031" s="211">
        <v>45566</v>
      </c>
      <c r="K1031" s="212"/>
      <c r="L1031" s="209"/>
      <c r="M1031" s="203"/>
      <c r="N1031" s="186">
        <v>58</v>
      </c>
      <c r="O1031" s="186">
        <v>54</v>
      </c>
      <c r="P1031" s="186">
        <v>3</v>
      </c>
      <c r="Q1031" s="186"/>
      <c r="R1031" s="186"/>
      <c r="S1031" s="186"/>
      <c r="T1031" s="186"/>
      <c r="U1031" s="186"/>
      <c r="V1031" s="186"/>
      <c r="W1031" s="186"/>
      <c r="X1031" s="186"/>
      <c r="Y1031" s="186"/>
      <c r="Z1031" s="186"/>
      <c r="AA1031" s="186"/>
      <c r="AB1031" s="186"/>
      <c r="AC1031" s="1507">
        <f t="shared" si="330"/>
        <v>137</v>
      </c>
      <c r="AD1031" s="1508">
        <f t="shared" si="331"/>
        <v>137</v>
      </c>
      <c r="AE1031" s="14">
        <f t="shared" si="334"/>
        <v>18.3</v>
      </c>
      <c r="AF1031" s="14">
        <f t="shared" si="332"/>
        <v>38.333333333333336</v>
      </c>
      <c r="AG1031" s="14">
        <f t="shared" si="333"/>
        <v>3.5739130434782607</v>
      </c>
      <c r="AH1031" s="14">
        <f t="shared" si="335"/>
        <v>-14.72608695652174</v>
      </c>
      <c r="AI1031" s="14">
        <f t="shared" si="336"/>
        <v>-564.50000000000011</v>
      </c>
      <c r="AJ1031" s="186"/>
    </row>
    <row r="1032" spans="1:36" ht="15.75">
      <c r="A1032" s="1415">
        <v>76</v>
      </c>
      <c r="B1032" s="244" t="s">
        <v>4067</v>
      </c>
      <c r="C1032" s="1415" t="s">
        <v>143</v>
      </c>
      <c r="D1032" s="213">
        <v>1</v>
      </c>
      <c r="E1032" s="186">
        <v>70</v>
      </c>
      <c r="F1032" s="186">
        <v>70</v>
      </c>
      <c r="G1032" s="213"/>
      <c r="H1032" s="213"/>
      <c r="I1032" s="223">
        <v>44722</v>
      </c>
      <c r="J1032" s="224">
        <v>45717</v>
      </c>
      <c r="K1032" s="173"/>
      <c r="L1032" s="194"/>
      <c r="M1032" s="203"/>
      <c r="N1032" s="186"/>
      <c r="O1032" s="186"/>
      <c r="P1032" s="186"/>
      <c r="Q1032" s="186"/>
      <c r="R1032" s="186"/>
      <c r="S1032" s="186"/>
      <c r="T1032" s="186"/>
      <c r="U1032" s="186"/>
      <c r="V1032" s="186"/>
      <c r="W1032" s="186"/>
      <c r="X1032" s="186"/>
      <c r="Y1032" s="186"/>
      <c r="Z1032" s="186"/>
      <c r="AA1032" s="186"/>
      <c r="AB1032" s="186"/>
      <c r="AC1032" s="1507">
        <f t="shared" si="330"/>
        <v>70</v>
      </c>
      <c r="AD1032" s="1508">
        <f t="shared" si="331"/>
        <v>70</v>
      </c>
      <c r="AE1032" s="14">
        <f t="shared" si="334"/>
        <v>23.333333333333332</v>
      </c>
      <c r="AF1032" s="14">
        <f t="shared" si="332"/>
        <v>0</v>
      </c>
      <c r="AG1032" s="14" t="e">
        <f t="shared" si="333"/>
        <v>#DIV/0!</v>
      </c>
      <c r="AH1032" s="14" t="e">
        <f t="shared" si="335"/>
        <v>#DIV/0!</v>
      </c>
      <c r="AI1032" s="14">
        <f t="shared" si="336"/>
        <v>70</v>
      </c>
      <c r="AJ1032" s="186"/>
    </row>
    <row r="1033" spans="1:36" ht="15.75">
      <c r="A1033" s="1415">
        <v>78</v>
      </c>
      <c r="B1033" s="174" t="s">
        <v>5588</v>
      </c>
      <c r="C1033" s="192" t="s">
        <v>206</v>
      </c>
      <c r="D1033" s="217">
        <v>0</v>
      </c>
      <c r="E1033" s="33">
        <v>5</v>
      </c>
      <c r="F1033" s="186">
        <v>0</v>
      </c>
      <c r="G1033" s="201"/>
      <c r="H1033" s="216"/>
      <c r="I1033" s="209">
        <v>44832</v>
      </c>
      <c r="J1033" s="224">
        <v>45323</v>
      </c>
      <c r="K1033" s="173"/>
      <c r="L1033" s="194"/>
      <c r="M1033" s="203"/>
      <c r="N1033" s="186"/>
      <c r="O1033" s="186"/>
      <c r="P1033" s="186"/>
      <c r="Q1033" s="186"/>
      <c r="R1033" s="186"/>
      <c r="S1033" s="186"/>
      <c r="T1033" s="186"/>
      <c r="U1033" s="186"/>
      <c r="V1033" s="186"/>
      <c r="W1033" s="186"/>
      <c r="X1033" s="186"/>
      <c r="Y1033" s="186"/>
      <c r="Z1033" s="186"/>
      <c r="AA1033" s="186"/>
      <c r="AB1033" s="186"/>
      <c r="AC1033" s="1507">
        <f t="shared" si="330"/>
        <v>5</v>
      </c>
      <c r="AD1033" s="1508">
        <f t="shared" si="331"/>
        <v>0</v>
      </c>
      <c r="AE1033" s="14">
        <f t="shared" si="334"/>
        <v>10.199999999999999</v>
      </c>
      <c r="AF1033" s="14">
        <f t="shared" si="332"/>
        <v>0</v>
      </c>
      <c r="AG1033" s="14" t="e">
        <f t="shared" si="333"/>
        <v>#DIV/0!</v>
      </c>
      <c r="AH1033" s="14" t="e">
        <f t="shared" si="335"/>
        <v>#DIV/0!</v>
      </c>
      <c r="AI1033" s="14">
        <f t="shared" si="336"/>
        <v>5</v>
      </c>
      <c r="AJ1033" s="186"/>
    </row>
    <row r="1034" spans="1:36" ht="15.75">
      <c r="A1034" s="1415">
        <v>79</v>
      </c>
      <c r="B1034" s="244" t="s">
        <v>5302</v>
      </c>
      <c r="C1034" s="192" t="s">
        <v>224</v>
      </c>
      <c r="D1034" s="216">
        <v>118.3</v>
      </c>
      <c r="E1034" s="218">
        <v>7.5</v>
      </c>
      <c r="F1034" s="186">
        <v>887.25</v>
      </c>
      <c r="G1034" s="215"/>
      <c r="H1034" s="216"/>
      <c r="I1034" s="223">
        <v>44827</v>
      </c>
      <c r="J1034" s="224">
        <v>45261</v>
      </c>
      <c r="K1034" s="173"/>
      <c r="L1034" s="194">
        <v>787</v>
      </c>
      <c r="M1034" s="203">
        <v>44824</v>
      </c>
      <c r="N1034" s="186">
        <v>1</v>
      </c>
      <c r="O1034" s="186"/>
      <c r="P1034" s="186"/>
      <c r="Q1034" s="186"/>
      <c r="R1034" s="186"/>
      <c r="S1034" s="186"/>
      <c r="T1034" s="186"/>
      <c r="U1034" s="186"/>
      <c r="V1034" s="186"/>
      <c r="W1034" s="186"/>
      <c r="X1034" s="186"/>
      <c r="Y1034" s="186"/>
      <c r="Z1034" s="186"/>
      <c r="AA1034" s="186"/>
      <c r="AB1034" s="186"/>
      <c r="AC1034" s="1507">
        <f t="shared" si="330"/>
        <v>6.5</v>
      </c>
      <c r="AD1034" s="1508">
        <f t="shared" si="331"/>
        <v>768.94999999999993</v>
      </c>
      <c r="AE1034" s="14">
        <f t="shared" si="334"/>
        <v>8.1333333333333329</v>
      </c>
      <c r="AF1034" s="14">
        <f t="shared" si="332"/>
        <v>0.33333333333333331</v>
      </c>
      <c r="AG1034" s="14">
        <f t="shared" si="333"/>
        <v>19.5</v>
      </c>
      <c r="AH1034" s="14">
        <f t="shared" si="335"/>
        <v>11.366666666666667</v>
      </c>
      <c r="AI1034" s="14">
        <f t="shared" si="336"/>
        <v>3.7888888888888892</v>
      </c>
      <c r="AJ1034" s="186"/>
    </row>
    <row r="1035" spans="1:36" ht="15.75">
      <c r="A1035" s="1415">
        <v>80</v>
      </c>
      <c r="B1035" s="244" t="s">
        <v>5032</v>
      </c>
      <c r="C1035" s="1415" t="s">
        <v>153</v>
      </c>
      <c r="D1035" s="213">
        <v>1</v>
      </c>
      <c r="E1035" s="186">
        <v>20</v>
      </c>
      <c r="F1035" s="186">
        <v>20</v>
      </c>
      <c r="G1035" s="213"/>
      <c r="H1035" s="186"/>
      <c r="I1035" s="223">
        <v>44784</v>
      </c>
      <c r="J1035" s="224">
        <v>46235</v>
      </c>
      <c r="K1035" s="173"/>
      <c r="L1035" s="194"/>
      <c r="M1035" s="203"/>
      <c r="N1035" s="186"/>
      <c r="O1035" s="186">
        <v>10</v>
      </c>
      <c r="P1035" s="186"/>
      <c r="Q1035" s="186"/>
      <c r="R1035" s="186"/>
      <c r="S1035" s="186"/>
      <c r="T1035" s="186"/>
      <c r="U1035" s="186"/>
      <c r="V1035" s="186"/>
      <c r="W1035" s="186"/>
      <c r="X1035" s="186"/>
      <c r="Y1035" s="186"/>
      <c r="Z1035" s="186"/>
      <c r="AA1035" s="186"/>
      <c r="AB1035" s="186"/>
      <c r="AC1035" s="1507">
        <f t="shared" si="330"/>
        <v>10</v>
      </c>
      <c r="AD1035" s="1508">
        <f t="shared" si="331"/>
        <v>10</v>
      </c>
      <c r="AE1035" s="14">
        <f t="shared" si="334"/>
        <v>40.6</v>
      </c>
      <c r="AF1035" s="14">
        <f t="shared" si="332"/>
        <v>3.3333333333333335</v>
      </c>
      <c r="AG1035" s="14">
        <f t="shared" si="333"/>
        <v>3</v>
      </c>
      <c r="AH1035" s="14">
        <f t="shared" si="335"/>
        <v>-37.6</v>
      </c>
      <c r="AI1035" s="14">
        <f t="shared" si="336"/>
        <v>-125.33333333333334</v>
      </c>
      <c r="AJ1035" s="186"/>
    </row>
    <row r="1036" spans="1:36" ht="15.75">
      <c r="A1036" s="1415">
        <v>81</v>
      </c>
      <c r="B1036" s="244" t="s">
        <v>4068</v>
      </c>
      <c r="C1036" s="1415" t="s">
        <v>66</v>
      </c>
      <c r="D1036" s="213">
        <v>17.04</v>
      </c>
      <c r="E1036" s="186">
        <v>4.0900000000000007</v>
      </c>
      <c r="F1036" s="186">
        <v>69.693600000000004</v>
      </c>
      <c r="G1036" s="213"/>
      <c r="H1036" s="186"/>
      <c r="I1036" s="223">
        <v>44715</v>
      </c>
      <c r="J1036" s="224">
        <v>45017</v>
      </c>
      <c r="K1036" s="173"/>
      <c r="L1036" s="194"/>
      <c r="M1036" s="203"/>
      <c r="N1036" s="186">
        <v>0.49399999999999999</v>
      </c>
      <c r="O1036" s="186">
        <v>1.1819999999999999</v>
      </c>
      <c r="P1036" s="186">
        <v>1.23</v>
      </c>
      <c r="Q1036" s="186"/>
      <c r="R1036" s="186"/>
      <c r="S1036" s="186"/>
      <c r="T1036" s="186"/>
      <c r="U1036" s="186"/>
      <c r="V1036" s="186"/>
      <c r="W1036" s="186"/>
      <c r="X1036" s="186"/>
      <c r="Y1036" s="186"/>
      <c r="Z1036" s="186"/>
      <c r="AA1036" s="186"/>
      <c r="AB1036" s="186"/>
      <c r="AC1036" s="1507">
        <f t="shared" si="330"/>
        <v>1.1840000000000011</v>
      </c>
      <c r="AD1036" s="1508">
        <f t="shared" si="331"/>
        <v>20.175360000000016</v>
      </c>
      <c r="AE1036" s="14">
        <f t="shared" si="334"/>
        <v>0</v>
      </c>
      <c r="AF1036" s="14">
        <f t="shared" si="332"/>
        <v>0.96866666666666656</v>
      </c>
      <c r="AG1036" s="14">
        <f t="shared" si="333"/>
        <v>1.2222986923606345</v>
      </c>
      <c r="AH1036" s="14">
        <f t="shared" si="335"/>
        <v>1.2222986923606345</v>
      </c>
      <c r="AI1036" s="14">
        <f t="shared" si="336"/>
        <v>1.1840000000000011</v>
      </c>
      <c r="AJ1036" s="186"/>
    </row>
    <row r="1037" spans="1:36" ht="15.75">
      <c r="A1037" s="1415">
        <v>82</v>
      </c>
      <c r="B1037" s="245" t="s">
        <v>5283</v>
      </c>
      <c r="C1037" s="192" t="s">
        <v>66</v>
      </c>
      <c r="D1037" s="214">
        <v>120.375</v>
      </c>
      <c r="E1037" s="210">
        <v>8</v>
      </c>
      <c r="F1037" s="186">
        <v>963</v>
      </c>
      <c r="G1037" s="215"/>
      <c r="H1037" s="27"/>
      <c r="I1037" s="209">
        <v>44831</v>
      </c>
      <c r="J1037" s="211" t="s">
        <v>334</v>
      </c>
      <c r="K1037" s="212"/>
      <c r="L1037" s="212" t="s">
        <v>5696</v>
      </c>
      <c r="M1037" s="209">
        <v>44824</v>
      </c>
      <c r="N1037" s="186"/>
      <c r="O1037" s="186"/>
      <c r="P1037" s="186"/>
      <c r="Q1037" s="186"/>
      <c r="R1037" s="186"/>
      <c r="S1037" s="186"/>
      <c r="T1037" s="186"/>
      <c r="U1037" s="186"/>
      <c r="V1037" s="186"/>
      <c r="W1037" s="186"/>
      <c r="X1037" s="186"/>
      <c r="Y1037" s="186"/>
      <c r="Z1037" s="186"/>
      <c r="AA1037" s="186"/>
      <c r="AB1037" s="186"/>
      <c r="AC1037" s="1507">
        <f t="shared" si="330"/>
        <v>8</v>
      </c>
      <c r="AD1037" s="1508">
        <f t="shared" si="331"/>
        <v>963</v>
      </c>
      <c r="AE1037" s="14" t="s">
        <v>334</v>
      </c>
      <c r="AF1037" s="14">
        <f t="shared" si="332"/>
        <v>0</v>
      </c>
      <c r="AG1037" s="14" t="e">
        <f t="shared" si="333"/>
        <v>#DIV/0!</v>
      </c>
      <c r="AH1037" s="14" t="s">
        <v>334</v>
      </c>
      <c r="AI1037" s="14" t="s">
        <v>334</v>
      </c>
      <c r="AJ1037" s="186"/>
    </row>
    <row r="1038" spans="1:36" ht="15.75">
      <c r="A1038" s="1415">
        <v>83</v>
      </c>
      <c r="B1038" s="245" t="s">
        <v>5284</v>
      </c>
      <c r="C1038" s="192" t="s">
        <v>66</v>
      </c>
      <c r="D1038" s="214">
        <v>96.3</v>
      </c>
      <c r="E1038" s="210">
        <v>12</v>
      </c>
      <c r="F1038" s="186">
        <v>1155.5999999999999</v>
      </c>
      <c r="G1038" s="215"/>
      <c r="H1038" s="27"/>
      <c r="I1038" s="209">
        <v>44831</v>
      </c>
      <c r="J1038" s="211" t="s">
        <v>334</v>
      </c>
      <c r="K1038" s="212"/>
      <c r="L1038" s="212" t="s">
        <v>5696</v>
      </c>
      <c r="M1038" s="209">
        <v>44824</v>
      </c>
      <c r="N1038" s="186"/>
      <c r="O1038" s="186"/>
      <c r="P1038" s="186"/>
      <c r="Q1038" s="186"/>
      <c r="R1038" s="186"/>
      <c r="S1038" s="186"/>
      <c r="T1038" s="186"/>
      <c r="U1038" s="186"/>
      <c r="V1038" s="186"/>
      <c r="W1038" s="186"/>
      <c r="X1038" s="186"/>
      <c r="Y1038" s="186"/>
      <c r="Z1038" s="186"/>
      <c r="AA1038" s="186"/>
      <c r="AB1038" s="186"/>
      <c r="AC1038" s="1507">
        <f t="shared" si="330"/>
        <v>12</v>
      </c>
      <c r="AD1038" s="1508">
        <f t="shared" si="331"/>
        <v>1155.5999999999999</v>
      </c>
      <c r="AE1038" s="14" t="s">
        <v>334</v>
      </c>
      <c r="AF1038" s="14">
        <f t="shared" si="332"/>
        <v>0</v>
      </c>
      <c r="AG1038" s="14" t="e">
        <f t="shared" si="333"/>
        <v>#DIV/0!</v>
      </c>
      <c r="AH1038" s="14" t="s">
        <v>334</v>
      </c>
      <c r="AI1038" s="14" t="s">
        <v>334</v>
      </c>
      <c r="AJ1038" s="186"/>
    </row>
    <row r="1039" spans="1:36" ht="15.75">
      <c r="A1039" s="1415">
        <v>84</v>
      </c>
      <c r="B1039" s="244" t="s">
        <v>4375</v>
      </c>
      <c r="C1039" s="1415" t="s">
        <v>66</v>
      </c>
      <c r="D1039" s="213">
        <v>1</v>
      </c>
      <c r="E1039" s="186">
        <v>302</v>
      </c>
      <c r="F1039" s="186">
        <v>302</v>
      </c>
      <c r="G1039" s="213"/>
      <c r="H1039" s="186"/>
      <c r="I1039" s="234">
        <v>44756</v>
      </c>
      <c r="J1039" s="234" t="s">
        <v>334</v>
      </c>
      <c r="K1039" s="173"/>
      <c r="L1039" s="29"/>
      <c r="M1039" s="203"/>
      <c r="N1039" s="186">
        <v>40</v>
      </c>
      <c r="O1039" s="186"/>
      <c r="P1039" s="186">
        <v>60</v>
      </c>
      <c r="Q1039" s="186"/>
      <c r="R1039" s="186"/>
      <c r="S1039" s="186"/>
      <c r="T1039" s="186"/>
      <c r="U1039" s="186"/>
      <c r="V1039" s="186"/>
      <c r="W1039" s="186"/>
      <c r="X1039" s="186"/>
      <c r="Y1039" s="186"/>
      <c r="Z1039" s="186"/>
      <c r="AA1039" s="186"/>
      <c r="AB1039" s="186"/>
      <c r="AC1039" s="1507">
        <f t="shared" si="330"/>
        <v>202</v>
      </c>
      <c r="AD1039" s="1508">
        <f t="shared" si="331"/>
        <v>202</v>
      </c>
      <c r="AE1039" s="14" t="s">
        <v>334</v>
      </c>
      <c r="AF1039" s="14">
        <f t="shared" si="332"/>
        <v>33.333333333333336</v>
      </c>
      <c r="AG1039" s="14">
        <f t="shared" si="333"/>
        <v>6.06</v>
      </c>
      <c r="AH1039" s="14" t="s">
        <v>334</v>
      </c>
      <c r="AI1039" s="14" t="s">
        <v>334</v>
      </c>
      <c r="AJ1039" s="186"/>
    </row>
    <row r="1040" spans="1:36" ht="15.75">
      <c r="A1040" s="1415">
        <v>85</v>
      </c>
      <c r="B1040" s="174" t="s">
        <v>5394</v>
      </c>
      <c r="C1040" s="192" t="s">
        <v>64</v>
      </c>
      <c r="D1040" s="217">
        <v>0</v>
      </c>
      <c r="E1040" s="33">
        <v>25</v>
      </c>
      <c r="F1040" s="186">
        <v>0</v>
      </c>
      <c r="G1040" s="201"/>
      <c r="H1040" s="27"/>
      <c r="I1040" s="198">
        <v>44832</v>
      </c>
      <c r="J1040" s="234">
        <v>45689</v>
      </c>
      <c r="K1040" s="235"/>
      <c r="L1040" s="29"/>
      <c r="M1040" s="203"/>
      <c r="N1040" s="186"/>
      <c r="O1040" s="186">
        <v>6</v>
      </c>
      <c r="P1040" s="186"/>
      <c r="Q1040" s="186"/>
      <c r="R1040" s="186"/>
      <c r="S1040" s="186"/>
      <c r="T1040" s="186"/>
      <c r="U1040" s="186"/>
      <c r="V1040" s="186"/>
      <c r="W1040" s="186"/>
      <c r="X1040" s="186"/>
      <c r="Y1040" s="186"/>
      <c r="Z1040" s="186"/>
      <c r="AA1040" s="186"/>
      <c r="AB1040" s="186"/>
      <c r="AC1040" s="1507">
        <f t="shared" si="330"/>
        <v>19</v>
      </c>
      <c r="AD1040" s="1508">
        <f t="shared" si="331"/>
        <v>0</v>
      </c>
      <c r="AE1040" s="14">
        <f t="shared" ref="AE1040:AE1049" si="337">(J1040-"01.04.2023")/30</f>
        <v>22.4</v>
      </c>
      <c r="AF1040" s="14">
        <f t="shared" si="332"/>
        <v>2</v>
      </c>
      <c r="AG1040" s="14">
        <f t="shared" si="333"/>
        <v>9.5</v>
      </c>
      <c r="AH1040" s="14">
        <f t="shared" ref="AH1040:AH1049" si="338">AG1040-AE1040</f>
        <v>-12.899999999999999</v>
      </c>
      <c r="AI1040" s="14">
        <f t="shared" ref="AI1040:AI1049" si="339">AC1040-(AE1040*AF1040)</f>
        <v>-25.799999999999997</v>
      </c>
      <c r="AJ1040" s="186"/>
    </row>
    <row r="1041" spans="1:36" ht="15.75">
      <c r="A1041" s="1415">
        <v>86</v>
      </c>
      <c r="B1041" s="244" t="s">
        <v>4069</v>
      </c>
      <c r="C1041" s="1415" t="s">
        <v>153</v>
      </c>
      <c r="D1041" s="213">
        <v>1</v>
      </c>
      <c r="E1041" s="186">
        <v>90</v>
      </c>
      <c r="F1041" s="186">
        <v>90</v>
      </c>
      <c r="G1041" s="213"/>
      <c r="H1041" s="186"/>
      <c r="I1041" s="234">
        <v>44735</v>
      </c>
      <c r="J1041" s="234">
        <v>45261</v>
      </c>
      <c r="K1041" s="235"/>
      <c r="L1041" s="29"/>
      <c r="M1041" s="203"/>
      <c r="N1041" s="186"/>
      <c r="O1041" s="186"/>
      <c r="P1041" s="186">
        <v>60</v>
      </c>
      <c r="Q1041" s="186"/>
      <c r="R1041" s="186"/>
      <c r="S1041" s="186"/>
      <c r="T1041" s="186"/>
      <c r="U1041" s="186"/>
      <c r="V1041" s="186"/>
      <c r="W1041" s="186"/>
      <c r="X1041" s="186"/>
      <c r="Y1041" s="186"/>
      <c r="Z1041" s="186"/>
      <c r="AA1041" s="186"/>
      <c r="AB1041" s="186"/>
      <c r="AC1041" s="1507">
        <f t="shared" si="330"/>
        <v>30</v>
      </c>
      <c r="AD1041" s="1508">
        <f t="shared" si="331"/>
        <v>30</v>
      </c>
      <c r="AE1041" s="14">
        <f t="shared" si="337"/>
        <v>8.1333333333333329</v>
      </c>
      <c r="AF1041" s="14">
        <f t="shared" si="332"/>
        <v>20</v>
      </c>
      <c r="AG1041" s="14">
        <f t="shared" si="333"/>
        <v>1.5</v>
      </c>
      <c r="AH1041" s="14">
        <f t="shared" si="338"/>
        <v>-6.6333333333333329</v>
      </c>
      <c r="AI1041" s="14">
        <f t="shared" si="339"/>
        <v>-132.66666666666666</v>
      </c>
      <c r="AJ1041" s="186"/>
    </row>
    <row r="1042" spans="1:36" ht="31.5">
      <c r="A1042" s="1415">
        <v>87</v>
      </c>
      <c r="B1042" s="244" t="s">
        <v>4376</v>
      </c>
      <c r="C1042" s="1415" t="s">
        <v>143</v>
      </c>
      <c r="D1042" s="213">
        <v>1</v>
      </c>
      <c r="E1042" s="186">
        <v>29</v>
      </c>
      <c r="F1042" s="186">
        <v>29</v>
      </c>
      <c r="G1042" s="213"/>
      <c r="H1042" s="186"/>
      <c r="I1042" s="234">
        <v>44749</v>
      </c>
      <c r="J1042" s="234">
        <v>45383</v>
      </c>
      <c r="K1042" s="235"/>
      <c r="L1042" s="29"/>
      <c r="M1042" s="203"/>
      <c r="N1042" s="186"/>
      <c r="O1042" s="186"/>
      <c r="P1042" s="186"/>
      <c r="Q1042" s="186"/>
      <c r="R1042" s="186"/>
      <c r="S1042" s="186"/>
      <c r="T1042" s="186"/>
      <c r="U1042" s="186"/>
      <c r="V1042" s="186"/>
      <c r="W1042" s="186"/>
      <c r="X1042" s="186"/>
      <c r="Y1042" s="186"/>
      <c r="Z1042" s="186"/>
      <c r="AA1042" s="186"/>
      <c r="AB1042" s="186"/>
      <c r="AC1042" s="1507">
        <f t="shared" si="330"/>
        <v>29</v>
      </c>
      <c r="AD1042" s="1508">
        <f t="shared" si="331"/>
        <v>29</v>
      </c>
      <c r="AE1042" s="14">
        <f t="shared" si="337"/>
        <v>12.2</v>
      </c>
      <c r="AF1042" s="14">
        <f t="shared" si="332"/>
        <v>0</v>
      </c>
      <c r="AG1042" s="14" t="e">
        <f t="shared" si="333"/>
        <v>#DIV/0!</v>
      </c>
      <c r="AH1042" s="14" t="e">
        <f t="shared" si="338"/>
        <v>#DIV/0!</v>
      </c>
      <c r="AI1042" s="14">
        <f t="shared" si="339"/>
        <v>29</v>
      </c>
      <c r="AJ1042" s="186"/>
    </row>
    <row r="1043" spans="1:36" ht="15.75">
      <c r="A1043" s="1415">
        <v>90</v>
      </c>
      <c r="B1043" s="244" t="s">
        <v>5303</v>
      </c>
      <c r="C1043" s="192" t="s">
        <v>224</v>
      </c>
      <c r="D1043" s="216">
        <v>45</v>
      </c>
      <c r="E1043" s="210">
        <v>5</v>
      </c>
      <c r="F1043" s="186">
        <v>225</v>
      </c>
      <c r="G1043" s="215"/>
      <c r="H1043" s="27"/>
      <c r="I1043" s="234">
        <v>44827</v>
      </c>
      <c r="J1043" s="234">
        <v>45566</v>
      </c>
      <c r="K1043" s="235"/>
      <c r="L1043" s="29">
        <v>787</v>
      </c>
      <c r="M1043" s="203">
        <v>44824</v>
      </c>
      <c r="N1043" s="186"/>
      <c r="O1043" s="186"/>
      <c r="P1043" s="186"/>
      <c r="Q1043" s="186"/>
      <c r="R1043" s="186"/>
      <c r="S1043" s="186"/>
      <c r="T1043" s="186"/>
      <c r="U1043" s="186"/>
      <c r="V1043" s="186"/>
      <c r="W1043" s="186"/>
      <c r="X1043" s="186"/>
      <c r="Y1043" s="186"/>
      <c r="Z1043" s="186"/>
      <c r="AA1043" s="186"/>
      <c r="AB1043" s="186"/>
      <c r="AC1043" s="1507">
        <f t="shared" si="330"/>
        <v>5</v>
      </c>
      <c r="AD1043" s="1508">
        <f t="shared" si="331"/>
        <v>225</v>
      </c>
      <c r="AE1043" s="14">
        <f t="shared" si="337"/>
        <v>18.3</v>
      </c>
      <c r="AF1043" s="14">
        <f t="shared" si="332"/>
        <v>0</v>
      </c>
      <c r="AG1043" s="14" t="e">
        <f t="shared" si="333"/>
        <v>#DIV/0!</v>
      </c>
      <c r="AH1043" s="14" t="e">
        <f t="shared" si="338"/>
        <v>#DIV/0!</v>
      </c>
      <c r="AI1043" s="14">
        <f t="shared" si="339"/>
        <v>5</v>
      </c>
      <c r="AJ1043" s="186"/>
    </row>
    <row r="1044" spans="1:36" ht="15.75">
      <c r="A1044" s="1415">
        <v>91</v>
      </c>
      <c r="B1044" s="244" t="s">
        <v>4070</v>
      </c>
      <c r="C1044" s="1415" t="s">
        <v>153</v>
      </c>
      <c r="D1044" s="213">
        <v>1</v>
      </c>
      <c r="E1044" s="186">
        <v>1500</v>
      </c>
      <c r="F1044" s="186">
        <v>1500</v>
      </c>
      <c r="G1044" s="213"/>
      <c r="H1044" s="186"/>
      <c r="I1044" s="234">
        <v>44715</v>
      </c>
      <c r="J1044" s="234">
        <v>46204</v>
      </c>
      <c r="K1044" s="235"/>
      <c r="L1044" s="29"/>
      <c r="M1044" s="203"/>
      <c r="N1044" s="186"/>
      <c r="O1044" s="186"/>
      <c r="P1044" s="186"/>
      <c r="Q1044" s="186"/>
      <c r="R1044" s="186"/>
      <c r="S1044" s="186"/>
      <c r="T1044" s="186"/>
      <c r="U1044" s="186"/>
      <c r="V1044" s="186"/>
      <c r="W1044" s="186"/>
      <c r="X1044" s="186"/>
      <c r="Y1044" s="186"/>
      <c r="Z1044" s="186"/>
      <c r="AA1044" s="186"/>
      <c r="AB1044" s="186"/>
      <c r="AC1044" s="1507">
        <f t="shared" si="330"/>
        <v>1500</v>
      </c>
      <c r="AD1044" s="1508">
        <f t="shared" si="331"/>
        <v>1500</v>
      </c>
      <c r="AE1044" s="14">
        <f t="shared" si="337"/>
        <v>39.56666666666667</v>
      </c>
      <c r="AF1044" s="14">
        <f t="shared" si="332"/>
        <v>0</v>
      </c>
      <c r="AG1044" s="14" t="e">
        <f t="shared" si="333"/>
        <v>#DIV/0!</v>
      </c>
      <c r="AH1044" s="14" t="e">
        <f t="shared" si="338"/>
        <v>#DIV/0!</v>
      </c>
      <c r="AI1044" s="14">
        <f t="shared" si="339"/>
        <v>1500</v>
      </c>
      <c r="AJ1044" s="186"/>
    </row>
    <row r="1045" spans="1:36" ht="15.75">
      <c r="A1045" s="1415">
        <v>92</v>
      </c>
      <c r="B1045" s="244" t="s">
        <v>5428</v>
      </c>
      <c r="C1045" s="192" t="s">
        <v>66</v>
      </c>
      <c r="D1045" s="214">
        <v>17.373000000000001</v>
      </c>
      <c r="E1045" s="186">
        <v>10</v>
      </c>
      <c r="F1045" s="186">
        <v>173.73000000000002</v>
      </c>
      <c r="G1045" s="215"/>
      <c r="H1045" s="27"/>
      <c r="I1045" s="234">
        <v>44832</v>
      </c>
      <c r="J1045" s="234">
        <v>45971</v>
      </c>
      <c r="K1045" s="235"/>
      <c r="L1045" s="29">
        <v>788</v>
      </c>
      <c r="M1045" s="203">
        <v>44824</v>
      </c>
      <c r="N1045" s="186">
        <v>5</v>
      </c>
      <c r="O1045" s="186"/>
      <c r="P1045" s="186"/>
      <c r="Q1045" s="186"/>
      <c r="R1045" s="186"/>
      <c r="S1045" s="186"/>
      <c r="T1045" s="186"/>
      <c r="U1045" s="186"/>
      <c r="V1045" s="186"/>
      <c r="W1045" s="186"/>
      <c r="X1045" s="186"/>
      <c r="Y1045" s="186"/>
      <c r="Z1045" s="186"/>
      <c r="AA1045" s="186"/>
      <c r="AB1045" s="186"/>
      <c r="AC1045" s="1507">
        <f t="shared" si="330"/>
        <v>5</v>
      </c>
      <c r="AD1045" s="1508">
        <f t="shared" si="331"/>
        <v>86.865000000000009</v>
      </c>
      <c r="AE1045" s="14">
        <f t="shared" si="337"/>
        <v>31.8</v>
      </c>
      <c r="AF1045" s="14">
        <f t="shared" si="332"/>
        <v>1.6666666666666667</v>
      </c>
      <c r="AG1045" s="14">
        <f t="shared" si="333"/>
        <v>3</v>
      </c>
      <c r="AH1045" s="14">
        <f t="shared" si="338"/>
        <v>-28.8</v>
      </c>
      <c r="AI1045" s="14">
        <f t="shared" si="339"/>
        <v>-48</v>
      </c>
      <c r="AJ1045" s="186"/>
    </row>
    <row r="1046" spans="1:36" ht="15.75">
      <c r="A1046" s="1415">
        <v>93</v>
      </c>
      <c r="B1046" s="245" t="s">
        <v>5429</v>
      </c>
      <c r="C1046" s="192" t="s">
        <v>66</v>
      </c>
      <c r="D1046" s="214">
        <v>43.512</v>
      </c>
      <c r="E1046" s="186">
        <v>90</v>
      </c>
      <c r="F1046" s="186">
        <v>3916.08</v>
      </c>
      <c r="G1046" s="215"/>
      <c r="H1046" s="27"/>
      <c r="I1046" s="198">
        <v>44831</v>
      </c>
      <c r="J1046" s="198">
        <v>46113</v>
      </c>
      <c r="K1046" s="212"/>
      <c r="L1046" s="212" t="s">
        <v>5696</v>
      </c>
      <c r="M1046" s="198">
        <v>44824</v>
      </c>
      <c r="N1046" s="186"/>
      <c r="O1046" s="186"/>
      <c r="P1046" s="186">
        <v>10</v>
      </c>
      <c r="Q1046" s="186"/>
      <c r="R1046" s="186"/>
      <c r="S1046" s="186"/>
      <c r="T1046" s="186"/>
      <c r="U1046" s="186"/>
      <c r="V1046" s="186"/>
      <c r="W1046" s="186"/>
      <c r="X1046" s="186"/>
      <c r="Y1046" s="186"/>
      <c r="Z1046" s="186"/>
      <c r="AA1046" s="186"/>
      <c r="AB1046" s="186"/>
      <c r="AC1046" s="1507">
        <f t="shared" si="330"/>
        <v>80</v>
      </c>
      <c r="AD1046" s="1508">
        <f t="shared" si="331"/>
        <v>3480.96</v>
      </c>
      <c r="AE1046" s="14">
        <f t="shared" si="337"/>
        <v>36.533333333333331</v>
      </c>
      <c r="AF1046" s="14">
        <f t="shared" si="332"/>
        <v>3.3333333333333335</v>
      </c>
      <c r="AG1046" s="14">
        <f t="shared" si="333"/>
        <v>24</v>
      </c>
      <c r="AH1046" s="14">
        <f t="shared" si="338"/>
        <v>-12.533333333333331</v>
      </c>
      <c r="AI1046" s="14">
        <f t="shared" si="339"/>
        <v>-41.777777777777771</v>
      </c>
      <c r="AJ1046" s="186"/>
    </row>
    <row r="1047" spans="1:36" ht="15.75">
      <c r="A1047" s="1415">
        <v>94</v>
      </c>
      <c r="B1047" s="246" t="s">
        <v>5470</v>
      </c>
      <c r="C1047" s="192" t="s">
        <v>64</v>
      </c>
      <c r="D1047" s="25">
        <v>0</v>
      </c>
      <c r="E1047" s="201">
        <v>65</v>
      </c>
      <c r="F1047" s="186">
        <v>0</v>
      </c>
      <c r="G1047" s="201"/>
      <c r="H1047" s="27"/>
      <c r="I1047" s="198">
        <v>44832</v>
      </c>
      <c r="J1047" s="224">
        <v>45658</v>
      </c>
      <c r="K1047" s="173"/>
      <c r="L1047" s="194"/>
      <c r="M1047" s="203"/>
      <c r="N1047" s="186"/>
      <c r="O1047" s="186">
        <v>2</v>
      </c>
      <c r="P1047" s="186"/>
      <c r="Q1047" s="186"/>
      <c r="R1047" s="186"/>
      <c r="S1047" s="186"/>
      <c r="T1047" s="186"/>
      <c r="U1047" s="186"/>
      <c r="V1047" s="186"/>
      <c r="W1047" s="186"/>
      <c r="X1047" s="186"/>
      <c r="Y1047" s="186"/>
      <c r="Z1047" s="186"/>
      <c r="AA1047" s="186"/>
      <c r="AB1047" s="186"/>
      <c r="AC1047" s="1507">
        <f t="shared" si="330"/>
        <v>63</v>
      </c>
      <c r="AD1047" s="1508">
        <f t="shared" si="331"/>
        <v>0</v>
      </c>
      <c r="AE1047" s="14">
        <f t="shared" si="337"/>
        <v>21.366666666666667</v>
      </c>
      <c r="AF1047" s="14">
        <f t="shared" si="332"/>
        <v>0.66666666666666663</v>
      </c>
      <c r="AG1047" s="14">
        <f t="shared" si="333"/>
        <v>94.5</v>
      </c>
      <c r="AH1047" s="14">
        <f t="shared" si="338"/>
        <v>73.133333333333326</v>
      </c>
      <c r="AI1047" s="14">
        <f t="shared" si="339"/>
        <v>48.75555555555556</v>
      </c>
      <c r="AJ1047" s="186"/>
    </row>
    <row r="1048" spans="1:36" ht="15.75">
      <c r="A1048" s="1415">
        <v>95</v>
      </c>
      <c r="B1048" s="247" t="s">
        <v>4071</v>
      </c>
      <c r="C1048" s="1415" t="s">
        <v>143</v>
      </c>
      <c r="D1048" s="219">
        <v>1</v>
      </c>
      <c r="E1048" s="213">
        <v>14</v>
      </c>
      <c r="F1048" s="186">
        <v>14</v>
      </c>
      <c r="G1048" s="213"/>
      <c r="H1048" s="186"/>
      <c r="I1048" s="234">
        <v>44742</v>
      </c>
      <c r="J1048" s="224">
        <v>45108</v>
      </c>
      <c r="K1048" s="173"/>
      <c r="L1048" s="194"/>
      <c r="M1048" s="203"/>
      <c r="N1048" s="186"/>
      <c r="O1048" s="186"/>
      <c r="P1048" s="186"/>
      <c r="Q1048" s="186"/>
      <c r="R1048" s="186"/>
      <c r="S1048" s="186"/>
      <c r="T1048" s="186"/>
      <c r="U1048" s="186"/>
      <c r="V1048" s="186"/>
      <c r="W1048" s="186"/>
      <c r="X1048" s="186"/>
      <c r="Y1048" s="186"/>
      <c r="Z1048" s="186"/>
      <c r="AA1048" s="186"/>
      <c r="AB1048" s="186"/>
      <c r="AC1048" s="1507">
        <f t="shared" si="330"/>
        <v>14</v>
      </c>
      <c r="AD1048" s="1508">
        <f t="shared" si="331"/>
        <v>14</v>
      </c>
      <c r="AE1048" s="14">
        <f t="shared" si="337"/>
        <v>3.0333333333333332</v>
      </c>
      <c r="AF1048" s="14">
        <f t="shared" si="332"/>
        <v>0</v>
      </c>
      <c r="AG1048" s="14" t="e">
        <f t="shared" si="333"/>
        <v>#DIV/0!</v>
      </c>
      <c r="AH1048" s="14" t="e">
        <f t="shared" si="338"/>
        <v>#DIV/0!</v>
      </c>
      <c r="AI1048" s="14">
        <f t="shared" si="339"/>
        <v>14</v>
      </c>
      <c r="AJ1048" s="186"/>
    </row>
    <row r="1049" spans="1:36" ht="15.75">
      <c r="A1049" s="1415">
        <v>96</v>
      </c>
      <c r="B1049" s="248" t="s">
        <v>7944</v>
      </c>
      <c r="C1049" s="220" t="s">
        <v>66</v>
      </c>
      <c r="D1049" s="219">
        <v>1</v>
      </c>
      <c r="E1049" s="213">
        <v>18</v>
      </c>
      <c r="F1049" s="186">
        <v>16</v>
      </c>
      <c r="G1049" s="213"/>
      <c r="H1049" s="186"/>
      <c r="I1049" s="234">
        <v>44907</v>
      </c>
      <c r="J1049" s="224">
        <v>45473</v>
      </c>
      <c r="K1049" s="173"/>
      <c r="L1049" s="194"/>
      <c r="M1049" s="203"/>
      <c r="N1049" s="186"/>
      <c r="O1049" s="186"/>
      <c r="P1049" s="186"/>
      <c r="Q1049" s="186"/>
      <c r="R1049" s="186"/>
      <c r="S1049" s="186"/>
      <c r="T1049" s="186"/>
      <c r="U1049" s="186"/>
      <c r="V1049" s="186"/>
      <c r="W1049" s="186"/>
      <c r="X1049" s="186"/>
      <c r="Y1049" s="186"/>
      <c r="Z1049" s="186"/>
      <c r="AA1049" s="186"/>
      <c r="AB1049" s="186"/>
      <c r="AC1049" s="1507">
        <f t="shared" si="330"/>
        <v>18</v>
      </c>
      <c r="AD1049" s="1508">
        <f t="shared" si="331"/>
        <v>18</v>
      </c>
      <c r="AE1049" s="14">
        <f t="shared" si="337"/>
        <v>15.2</v>
      </c>
      <c r="AF1049" s="14">
        <f t="shared" si="332"/>
        <v>0</v>
      </c>
      <c r="AG1049" s="14" t="e">
        <f t="shared" si="333"/>
        <v>#DIV/0!</v>
      </c>
      <c r="AH1049" s="14" t="e">
        <f t="shared" si="338"/>
        <v>#DIV/0!</v>
      </c>
      <c r="AI1049" s="14">
        <f t="shared" si="339"/>
        <v>18</v>
      </c>
      <c r="AJ1049" s="186"/>
    </row>
    <row r="1050" spans="1:36" ht="15.75">
      <c r="A1050" s="1415">
        <v>98</v>
      </c>
      <c r="B1050" s="247" t="s">
        <v>5272</v>
      </c>
      <c r="C1050" s="192" t="s">
        <v>66</v>
      </c>
      <c r="D1050" s="28">
        <v>74.900000000000006</v>
      </c>
      <c r="E1050" s="221">
        <v>6</v>
      </c>
      <c r="F1050" s="186">
        <v>449.40000000000003</v>
      </c>
      <c r="G1050" s="215"/>
      <c r="H1050" s="27"/>
      <c r="I1050" s="234">
        <v>44832</v>
      </c>
      <c r="J1050" s="227" t="s">
        <v>334</v>
      </c>
      <c r="K1050" s="173"/>
      <c r="L1050" s="194">
        <v>788</v>
      </c>
      <c r="M1050" s="203">
        <v>44824</v>
      </c>
      <c r="N1050" s="186"/>
      <c r="O1050" s="186"/>
      <c r="P1050" s="186"/>
      <c r="Q1050" s="186"/>
      <c r="R1050" s="186"/>
      <c r="S1050" s="186"/>
      <c r="T1050" s="186"/>
      <c r="U1050" s="186"/>
      <c r="V1050" s="186"/>
      <c r="W1050" s="186"/>
      <c r="X1050" s="186"/>
      <c r="Y1050" s="186"/>
      <c r="Z1050" s="186"/>
      <c r="AA1050" s="186"/>
      <c r="AB1050" s="186"/>
      <c r="AC1050" s="1507">
        <f t="shared" ref="AC1050:AC1069" si="340">E1050+G1050-N1050-O1050-AA1050-P1050-Q1050-R1050-S1050-T1050-U1050-V1050-W1050-X1050-Y1050</f>
        <v>6</v>
      </c>
      <c r="AD1050" s="1508">
        <f t="shared" ref="AD1050:AD1069" si="341">D1050*AC1050</f>
        <v>449.40000000000003</v>
      </c>
      <c r="AE1050" s="14" t="s">
        <v>334</v>
      </c>
      <c r="AF1050" s="14">
        <f t="shared" ref="AF1050:AF1069" si="342">(N1050+O1050+P1050+Q1050+R1050+S1050+T1050+U1050+V1050+W1050+X1050+Y1050)/3</f>
        <v>0</v>
      </c>
      <c r="AG1050" s="14" t="e">
        <f t="shared" ref="AG1050:AG1069" si="343">AC1050/AF1050</f>
        <v>#DIV/0!</v>
      </c>
      <c r="AH1050" s="14" t="s">
        <v>334</v>
      </c>
      <c r="AI1050" s="14" t="s">
        <v>334</v>
      </c>
      <c r="AJ1050" s="186"/>
    </row>
    <row r="1051" spans="1:36" ht="15.75">
      <c r="A1051" s="1415">
        <v>99</v>
      </c>
      <c r="B1051" s="247" t="s">
        <v>8929</v>
      </c>
      <c r="C1051" s="192" t="s">
        <v>309</v>
      </c>
      <c r="D1051" s="28">
        <f t="shared" ref="D1051:D1056" si="344">H1051/G1051</f>
        <v>46.63</v>
      </c>
      <c r="E1051" s="210"/>
      <c r="F1051" s="186"/>
      <c r="G1051" s="26">
        <v>120</v>
      </c>
      <c r="H1051" s="27">
        <v>5595.6</v>
      </c>
      <c r="I1051" s="234">
        <v>44977</v>
      </c>
      <c r="J1051" s="224">
        <v>45108</v>
      </c>
      <c r="K1051" s="173"/>
      <c r="L1051" s="194"/>
      <c r="M1051" s="203"/>
      <c r="N1051" s="186"/>
      <c r="O1051" s="186"/>
      <c r="P1051" s="186"/>
      <c r="Q1051" s="186"/>
      <c r="R1051" s="186"/>
      <c r="S1051" s="186"/>
      <c r="T1051" s="186"/>
      <c r="U1051" s="186"/>
      <c r="V1051" s="186"/>
      <c r="W1051" s="186"/>
      <c r="X1051" s="186"/>
      <c r="Y1051" s="186"/>
      <c r="Z1051" s="186"/>
      <c r="AA1051" s="186"/>
      <c r="AB1051" s="186"/>
      <c r="AC1051" s="1507">
        <f t="shared" si="340"/>
        <v>120</v>
      </c>
      <c r="AD1051" s="1508">
        <f t="shared" si="341"/>
        <v>5595.6</v>
      </c>
      <c r="AE1051" s="14">
        <f t="shared" ref="AE1051:AE1069" si="345">(J1051-"01.04.2023")/30</f>
        <v>3.0333333333333332</v>
      </c>
      <c r="AF1051" s="14">
        <f t="shared" si="342"/>
        <v>0</v>
      </c>
      <c r="AG1051" s="14" t="e">
        <f t="shared" si="343"/>
        <v>#DIV/0!</v>
      </c>
      <c r="AH1051" s="14" t="e">
        <f t="shared" ref="AH1051:AH1069" si="346">AG1051-AE1051</f>
        <v>#DIV/0!</v>
      </c>
      <c r="AI1051" s="14">
        <f t="shared" ref="AI1051:AI1069" si="347">AC1051-(AE1051*AF1051)</f>
        <v>120</v>
      </c>
      <c r="AJ1051" s="186"/>
    </row>
    <row r="1052" spans="1:36" ht="15.75">
      <c r="A1052" s="1415">
        <v>100</v>
      </c>
      <c r="B1052" s="247" t="s">
        <v>9351</v>
      </c>
      <c r="C1052" s="1415" t="s">
        <v>153</v>
      </c>
      <c r="D1052" s="28">
        <f t="shared" si="344"/>
        <v>25.08</v>
      </c>
      <c r="E1052" s="210"/>
      <c r="F1052" s="186"/>
      <c r="G1052" s="26">
        <v>2600</v>
      </c>
      <c r="H1052" s="27">
        <v>65208</v>
      </c>
      <c r="I1052" s="234">
        <v>44977</v>
      </c>
      <c r="J1052" s="224">
        <v>45108</v>
      </c>
      <c r="K1052" s="173"/>
      <c r="L1052" s="194"/>
      <c r="M1052" s="203"/>
      <c r="N1052" s="186"/>
      <c r="O1052" s="186">
        <v>100</v>
      </c>
      <c r="P1052" s="186">
        <v>170</v>
      </c>
      <c r="Q1052" s="186"/>
      <c r="R1052" s="186"/>
      <c r="S1052" s="186"/>
      <c r="T1052" s="186"/>
      <c r="U1052" s="186"/>
      <c r="V1052" s="186"/>
      <c r="W1052" s="186"/>
      <c r="X1052" s="186"/>
      <c r="Y1052" s="186"/>
      <c r="Z1052" s="186"/>
      <c r="AA1052" s="186"/>
      <c r="AB1052" s="186"/>
      <c r="AC1052" s="1507">
        <f t="shared" si="340"/>
        <v>2330</v>
      </c>
      <c r="AD1052" s="1508">
        <f t="shared" si="341"/>
        <v>58436.399999999994</v>
      </c>
      <c r="AE1052" s="14">
        <f t="shared" si="345"/>
        <v>3.0333333333333332</v>
      </c>
      <c r="AF1052" s="14">
        <f t="shared" si="342"/>
        <v>90</v>
      </c>
      <c r="AG1052" s="14">
        <f t="shared" si="343"/>
        <v>25.888888888888889</v>
      </c>
      <c r="AH1052" s="14">
        <f t="shared" si="346"/>
        <v>22.855555555555554</v>
      </c>
      <c r="AI1052" s="14">
        <f t="shared" si="347"/>
        <v>2057</v>
      </c>
      <c r="AJ1052" s="186"/>
    </row>
    <row r="1053" spans="1:36" ht="15.75">
      <c r="A1053" s="1415">
        <v>101</v>
      </c>
      <c r="B1053" s="247" t="s">
        <v>9352</v>
      </c>
      <c r="C1053" s="1415" t="s">
        <v>153</v>
      </c>
      <c r="D1053" s="28">
        <f t="shared" si="344"/>
        <v>6.8</v>
      </c>
      <c r="E1053" s="210"/>
      <c r="F1053" s="186"/>
      <c r="G1053" s="26">
        <v>9400</v>
      </c>
      <c r="H1053" s="27">
        <v>63920</v>
      </c>
      <c r="I1053" s="234">
        <v>44977</v>
      </c>
      <c r="J1053" s="224">
        <v>45108</v>
      </c>
      <c r="K1053" s="173"/>
      <c r="L1053" s="194"/>
      <c r="M1053" s="203"/>
      <c r="N1053" s="186"/>
      <c r="O1053" s="186">
        <v>120</v>
      </c>
      <c r="P1053" s="186">
        <v>1738</v>
      </c>
      <c r="Q1053" s="186"/>
      <c r="R1053" s="186"/>
      <c r="S1053" s="186"/>
      <c r="T1053" s="186"/>
      <c r="U1053" s="186"/>
      <c r="V1053" s="186"/>
      <c r="W1053" s="186"/>
      <c r="X1053" s="186"/>
      <c r="Y1053" s="186"/>
      <c r="Z1053" s="186"/>
      <c r="AA1053" s="186"/>
      <c r="AB1053" s="186"/>
      <c r="AC1053" s="1507">
        <f t="shared" si="340"/>
        <v>7542</v>
      </c>
      <c r="AD1053" s="1508">
        <f t="shared" si="341"/>
        <v>51285.599999999999</v>
      </c>
      <c r="AE1053" s="14">
        <f t="shared" si="345"/>
        <v>3.0333333333333332</v>
      </c>
      <c r="AF1053" s="14">
        <f t="shared" si="342"/>
        <v>619.33333333333337</v>
      </c>
      <c r="AG1053" s="14">
        <f t="shared" si="343"/>
        <v>12.177610333692142</v>
      </c>
      <c r="AH1053" s="14">
        <f t="shared" si="346"/>
        <v>9.1442770003588087</v>
      </c>
      <c r="AI1053" s="14">
        <f t="shared" si="347"/>
        <v>5663.3555555555558</v>
      </c>
      <c r="AJ1053" s="186"/>
    </row>
    <row r="1054" spans="1:36" ht="15.75">
      <c r="A1054" s="1415">
        <v>102</v>
      </c>
      <c r="B1054" s="247" t="s">
        <v>9353</v>
      </c>
      <c r="C1054" s="1415" t="s">
        <v>153</v>
      </c>
      <c r="D1054" s="28">
        <f t="shared" si="344"/>
        <v>24.02</v>
      </c>
      <c r="E1054" s="210"/>
      <c r="F1054" s="186"/>
      <c r="G1054" s="26">
        <v>2800</v>
      </c>
      <c r="H1054" s="27">
        <v>67256</v>
      </c>
      <c r="I1054" s="234">
        <v>44977</v>
      </c>
      <c r="J1054" s="224">
        <v>45108</v>
      </c>
      <c r="K1054" s="173"/>
      <c r="L1054" s="194"/>
      <c r="M1054" s="203"/>
      <c r="N1054" s="186"/>
      <c r="O1054" s="186">
        <v>37</v>
      </c>
      <c r="P1054" s="186">
        <v>1362</v>
      </c>
      <c r="Q1054" s="186"/>
      <c r="R1054" s="186"/>
      <c r="S1054" s="186"/>
      <c r="T1054" s="186"/>
      <c r="U1054" s="186"/>
      <c r="V1054" s="186"/>
      <c r="W1054" s="186"/>
      <c r="X1054" s="186"/>
      <c r="Y1054" s="186"/>
      <c r="Z1054" s="186"/>
      <c r="AA1054" s="186"/>
      <c r="AB1054" s="186"/>
      <c r="AC1054" s="1507">
        <f t="shared" si="340"/>
        <v>1401</v>
      </c>
      <c r="AD1054" s="1508">
        <f t="shared" si="341"/>
        <v>33652.019999999997</v>
      </c>
      <c r="AE1054" s="14">
        <f t="shared" si="345"/>
        <v>3.0333333333333332</v>
      </c>
      <c r="AF1054" s="14">
        <f t="shared" si="342"/>
        <v>466.33333333333331</v>
      </c>
      <c r="AG1054" s="14">
        <f t="shared" si="343"/>
        <v>3.0042887776983562</v>
      </c>
      <c r="AH1054" s="14">
        <f t="shared" si="346"/>
        <v>-2.9044555634976987E-2</v>
      </c>
      <c r="AI1054" s="14">
        <f t="shared" si="347"/>
        <v>-13.544444444444252</v>
      </c>
      <c r="AJ1054" s="186"/>
    </row>
    <row r="1055" spans="1:36" ht="15.75">
      <c r="A1055" s="1415">
        <v>103</v>
      </c>
      <c r="B1055" s="247" t="s">
        <v>9354</v>
      </c>
      <c r="C1055" s="1415" t="s">
        <v>153</v>
      </c>
      <c r="D1055" s="28">
        <f t="shared" si="344"/>
        <v>12.58</v>
      </c>
      <c r="E1055" s="210"/>
      <c r="F1055" s="186"/>
      <c r="G1055" s="26">
        <v>1000</v>
      </c>
      <c r="H1055" s="27">
        <v>12580</v>
      </c>
      <c r="I1055" s="234">
        <v>44977</v>
      </c>
      <c r="J1055" s="224">
        <v>45108</v>
      </c>
      <c r="K1055" s="173"/>
      <c r="L1055" s="194"/>
      <c r="M1055" s="203"/>
      <c r="N1055" s="186"/>
      <c r="O1055" s="186"/>
      <c r="P1055" s="186"/>
      <c r="Q1055" s="186"/>
      <c r="R1055" s="186"/>
      <c r="S1055" s="186"/>
      <c r="T1055" s="186"/>
      <c r="U1055" s="186"/>
      <c r="V1055" s="186"/>
      <c r="W1055" s="186"/>
      <c r="X1055" s="186"/>
      <c r="Y1055" s="186"/>
      <c r="Z1055" s="186"/>
      <c r="AA1055" s="186"/>
      <c r="AB1055" s="186"/>
      <c r="AC1055" s="1507">
        <f t="shared" si="340"/>
        <v>1000</v>
      </c>
      <c r="AD1055" s="1508">
        <f t="shared" si="341"/>
        <v>12580</v>
      </c>
      <c r="AE1055" s="14">
        <f t="shared" si="345"/>
        <v>3.0333333333333332</v>
      </c>
      <c r="AF1055" s="14">
        <f t="shared" si="342"/>
        <v>0</v>
      </c>
      <c r="AG1055" s="14" t="e">
        <f t="shared" si="343"/>
        <v>#DIV/0!</v>
      </c>
      <c r="AH1055" s="14" t="e">
        <f t="shared" si="346"/>
        <v>#DIV/0!</v>
      </c>
      <c r="AI1055" s="14">
        <f t="shared" si="347"/>
        <v>1000</v>
      </c>
      <c r="AJ1055" s="186"/>
    </row>
    <row r="1056" spans="1:36" ht="15.75">
      <c r="A1056" s="1415">
        <v>104</v>
      </c>
      <c r="B1056" s="247" t="s">
        <v>9355</v>
      </c>
      <c r="C1056" s="192" t="s">
        <v>66</v>
      </c>
      <c r="D1056" s="28">
        <f t="shared" si="344"/>
        <v>21.78</v>
      </c>
      <c r="E1056" s="210"/>
      <c r="F1056" s="186"/>
      <c r="G1056" s="26">
        <v>1980</v>
      </c>
      <c r="H1056" s="27">
        <v>43124.4</v>
      </c>
      <c r="I1056" s="234">
        <v>44977</v>
      </c>
      <c r="J1056" s="224">
        <v>45078</v>
      </c>
      <c r="K1056" s="173"/>
      <c r="L1056" s="194"/>
      <c r="M1056" s="203"/>
      <c r="N1056" s="186"/>
      <c r="O1056" s="186">
        <v>1</v>
      </c>
      <c r="P1056" s="186">
        <v>822</v>
      </c>
      <c r="Q1056" s="186"/>
      <c r="R1056" s="186"/>
      <c r="S1056" s="186"/>
      <c r="T1056" s="186"/>
      <c r="U1056" s="186"/>
      <c r="V1056" s="186"/>
      <c r="W1056" s="186"/>
      <c r="X1056" s="186"/>
      <c r="Y1056" s="186"/>
      <c r="Z1056" s="186"/>
      <c r="AA1056" s="186"/>
      <c r="AB1056" s="186"/>
      <c r="AC1056" s="1507">
        <f t="shared" si="340"/>
        <v>1157</v>
      </c>
      <c r="AD1056" s="1508">
        <f t="shared" si="341"/>
        <v>25199.460000000003</v>
      </c>
      <c r="AE1056" s="14">
        <f t="shared" si="345"/>
        <v>2.0333333333333332</v>
      </c>
      <c r="AF1056" s="14">
        <f t="shared" si="342"/>
        <v>274.33333333333331</v>
      </c>
      <c r="AG1056" s="14">
        <f t="shared" si="343"/>
        <v>4.2174969623329286</v>
      </c>
      <c r="AH1056" s="14">
        <f t="shared" si="346"/>
        <v>2.1841636289995954</v>
      </c>
      <c r="AI1056" s="14">
        <f t="shared" si="347"/>
        <v>599.18888888888898</v>
      </c>
      <c r="AJ1056" s="186"/>
    </row>
    <row r="1057" spans="1:36" ht="15.75">
      <c r="A1057" s="1415">
        <v>105</v>
      </c>
      <c r="B1057" s="174" t="s">
        <v>9720</v>
      </c>
      <c r="C1057" s="192" t="s">
        <v>66</v>
      </c>
      <c r="D1057" s="197">
        <v>17</v>
      </c>
      <c r="E1057" s="210"/>
      <c r="F1057" s="186"/>
      <c r="G1057" s="201">
        <v>150</v>
      </c>
      <c r="H1057" s="27">
        <f>D1057*G1057</f>
        <v>2550</v>
      </c>
      <c r="I1057" s="234">
        <v>44992</v>
      </c>
      <c r="J1057" s="224">
        <v>45352</v>
      </c>
      <c r="K1057" s="173"/>
      <c r="L1057" s="194"/>
      <c r="M1057" s="203"/>
      <c r="N1057" s="186"/>
      <c r="O1057" s="186"/>
      <c r="P1057" s="186"/>
      <c r="Q1057" s="186"/>
      <c r="R1057" s="186"/>
      <c r="S1057" s="186"/>
      <c r="T1057" s="186"/>
      <c r="U1057" s="186"/>
      <c r="V1057" s="186"/>
      <c r="W1057" s="186"/>
      <c r="X1057" s="186"/>
      <c r="Y1057" s="186"/>
      <c r="Z1057" s="186"/>
      <c r="AA1057" s="186"/>
      <c r="AB1057" s="186"/>
      <c r="AC1057" s="1507">
        <f t="shared" si="340"/>
        <v>150</v>
      </c>
      <c r="AD1057" s="1508">
        <f t="shared" si="341"/>
        <v>2550</v>
      </c>
      <c r="AE1057" s="14">
        <f t="shared" si="345"/>
        <v>11.166666666666666</v>
      </c>
      <c r="AF1057" s="14">
        <f t="shared" si="342"/>
        <v>0</v>
      </c>
      <c r="AG1057" s="14" t="e">
        <f t="shared" si="343"/>
        <v>#DIV/0!</v>
      </c>
      <c r="AH1057" s="14" t="e">
        <f t="shared" si="346"/>
        <v>#DIV/0!</v>
      </c>
      <c r="AI1057" s="14">
        <f t="shared" si="347"/>
        <v>150</v>
      </c>
      <c r="AJ1057" s="186"/>
    </row>
    <row r="1058" spans="1:36" ht="15.75">
      <c r="A1058" s="1415">
        <v>106</v>
      </c>
      <c r="B1058" s="174" t="s">
        <v>9721</v>
      </c>
      <c r="C1058" s="192" t="s">
        <v>66</v>
      </c>
      <c r="D1058" s="222">
        <v>8.7899999999999991</v>
      </c>
      <c r="E1058" s="210"/>
      <c r="F1058" s="186"/>
      <c r="G1058" s="201">
        <v>800</v>
      </c>
      <c r="H1058" s="27">
        <f t="shared" ref="H1058:H1069" si="348">G1058*D1058</f>
        <v>7031.9999999999991</v>
      </c>
      <c r="I1058" s="234">
        <v>44992</v>
      </c>
      <c r="J1058" s="224">
        <v>46266</v>
      </c>
      <c r="K1058" s="173"/>
      <c r="L1058" s="194"/>
      <c r="M1058" s="203"/>
      <c r="N1058" s="186"/>
      <c r="O1058" s="186"/>
      <c r="P1058" s="186">
        <v>200</v>
      </c>
      <c r="Q1058" s="186"/>
      <c r="R1058" s="186"/>
      <c r="S1058" s="186"/>
      <c r="T1058" s="186"/>
      <c r="U1058" s="186"/>
      <c r="V1058" s="186"/>
      <c r="W1058" s="186"/>
      <c r="X1058" s="186"/>
      <c r="Y1058" s="186"/>
      <c r="Z1058" s="186"/>
      <c r="AA1058" s="186"/>
      <c r="AB1058" s="186"/>
      <c r="AC1058" s="1507">
        <f t="shared" si="340"/>
        <v>600</v>
      </c>
      <c r="AD1058" s="1508">
        <f t="shared" si="341"/>
        <v>5273.9999999999991</v>
      </c>
      <c r="AE1058" s="14">
        <f t="shared" si="345"/>
        <v>41.633333333333333</v>
      </c>
      <c r="AF1058" s="14">
        <f t="shared" si="342"/>
        <v>66.666666666666671</v>
      </c>
      <c r="AG1058" s="14">
        <f t="shared" si="343"/>
        <v>9</v>
      </c>
      <c r="AH1058" s="14">
        <f t="shared" si="346"/>
        <v>-32.633333333333333</v>
      </c>
      <c r="AI1058" s="14">
        <f t="shared" si="347"/>
        <v>-2175.5555555555557</v>
      </c>
      <c r="AJ1058" s="186"/>
    </row>
    <row r="1059" spans="1:36" ht="15.75">
      <c r="A1059" s="1415">
        <v>107</v>
      </c>
      <c r="B1059" s="174" t="s">
        <v>9722</v>
      </c>
      <c r="C1059" s="192" t="s">
        <v>66</v>
      </c>
      <c r="D1059" s="222">
        <v>21.95</v>
      </c>
      <c r="E1059" s="210"/>
      <c r="F1059" s="186"/>
      <c r="G1059" s="201">
        <v>100</v>
      </c>
      <c r="H1059" s="27">
        <f t="shared" si="348"/>
        <v>2195</v>
      </c>
      <c r="I1059" s="234">
        <v>44992</v>
      </c>
      <c r="J1059" s="224">
        <v>45689</v>
      </c>
      <c r="K1059" s="173"/>
      <c r="L1059" s="194"/>
      <c r="M1059" s="203"/>
      <c r="N1059" s="186"/>
      <c r="O1059" s="186"/>
      <c r="P1059" s="186"/>
      <c r="Q1059" s="186"/>
      <c r="R1059" s="186"/>
      <c r="S1059" s="186"/>
      <c r="T1059" s="186"/>
      <c r="U1059" s="186"/>
      <c r="V1059" s="186"/>
      <c r="W1059" s="186"/>
      <c r="X1059" s="186"/>
      <c r="Y1059" s="186"/>
      <c r="Z1059" s="186"/>
      <c r="AA1059" s="186"/>
      <c r="AB1059" s="186"/>
      <c r="AC1059" s="1507">
        <f t="shared" si="340"/>
        <v>100</v>
      </c>
      <c r="AD1059" s="1508">
        <f t="shared" si="341"/>
        <v>2195</v>
      </c>
      <c r="AE1059" s="14">
        <f t="shared" si="345"/>
        <v>22.4</v>
      </c>
      <c r="AF1059" s="14">
        <f t="shared" si="342"/>
        <v>0</v>
      </c>
      <c r="AG1059" s="14" t="e">
        <f t="shared" si="343"/>
        <v>#DIV/0!</v>
      </c>
      <c r="AH1059" s="14" t="e">
        <f t="shared" si="346"/>
        <v>#DIV/0!</v>
      </c>
      <c r="AI1059" s="14">
        <f t="shared" si="347"/>
        <v>100</v>
      </c>
      <c r="AJ1059" s="186"/>
    </row>
    <row r="1060" spans="1:36" ht="15.75">
      <c r="A1060" s="1415">
        <v>108</v>
      </c>
      <c r="B1060" s="174" t="s">
        <v>9723</v>
      </c>
      <c r="C1060" s="192" t="s">
        <v>66</v>
      </c>
      <c r="D1060" s="222">
        <v>1.63</v>
      </c>
      <c r="E1060" s="210"/>
      <c r="F1060" s="186"/>
      <c r="G1060" s="201">
        <v>200</v>
      </c>
      <c r="H1060" s="27">
        <f t="shared" si="348"/>
        <v>326</v>
      </c>
      <c r="I1060" s="234">
        <v>44992</v>
      </c>
      <c r="J1060" s="224">
        <v>46357</v>
      </c>
      <c r="K1060" s="173"/>
      <c r="L1060" s="194"/>
      <c r="M1060" s="203"/>
      <c r="N1060" s="186"/>
      <c r="O1060" s="186"/>
      <c r="P1060" s="186">
        <v>40</v>
      </c>
      <c r="Q1060" s="186"/>
      <c r="R1060" s="186"/>
      <c r="S1060" s="186"/>
      <c r="T1060" s="186"/>
      <c r="U1060" s="186"/>
      <c r="V1060" s="186"/>
      <c r="W1060" s="186"/>
      <c r="X1060" s="186"/>
      <c r="Y1060" s="186"/>
      <c r="Z1060" s="186"/>
      <c r="AA1060" s="186"/>
      <c r="AB1060" s="186"/>
      <c r="AC1060" s="1507">
        <f t="shared" si="340"/>
        <v>160</v>
      </c>
      <c r="AD1060" s="1508">
        <f t="shared" si="341"/>
        <v>260.79999999999995</v>
      </c>
      <c r="AE1060" s="14">
        <f t="shared" si="345"/>
        <v>44.666666666666664</v>
      </c>
      <c r="AF1060" s="14">
        <f t="shared" si="342"/>
        <v>13.333333333333334</v>
      </c>
      <c r="AG1060" s="14">
        <f t="shared" si="343"/>
        <v>12</v>
      </c>
      <c r="AH1060" s="14">
        <f t="shared" si="346"/>
        <v>-32.666666666666664</v>
      </c>
      <c r="AI1060" s="14">
        <f t="shared" si="347"/>
        <v>-435.55555555555554</v>
      </c>
      <c r="AJ1060" s="186"/>
    </row>
    <row r="1061" spans="1:36" ht="15.75">
      <c r="A1061" s="1415">
        <v>109</v>
      </c>
      <c r="B1061" s="174" t="s">
        <v>9724</v>
      </c>
      <c r="C1061" s="192" t="s">
        <v>66</v>
      </c>
      <c r="D1061" s="222">
        <v>1.99</v>
      </c>
      <c r="E1061" s="210"/>
      <c r="F1061" s="186"/>
      <c r="G1061" s="201">
        <v>3600</v>
      </c>
      <c r="H1061" s="27">
        <f t="shared" si="348"/>
        <v>7164</v>
      </c>
      <c r="I1061" s="234">
        <v>44992</v>
      </c>
      <c r="J1061" s="224">
        <v>46357</v>
      </c>
      <c r="K1061" s="173"/>
      <c r="L1061" s="194"/>
      <c r="M1061" s="203"/>
      <c r="N1061" s="186"/>
      <c r="O1061" s="186"/>
      <c r="P1061" s="186">
        <v>70</v>
      </c>
      <c r="Q1061" s="186"/>
      <c r="R1061" s="186"/>
      <c r="S1061" s="186"/>
      <c r="T1061" s="186"/>
      <c r="U1061" s="186"/>
      <c r="V1061" s="186"/>
      <c r="W1061" s="186"/>
      <c r="X1061" s="186"/>
      <c r="Y1061" s="186"/>
      <c r="Z1061" s="186"/>
      <c r="AA1061" s="186"/>
      <c r="AB1061" s="186"/>
      <c r="AC1061" s="1507">
        <f t="shared" si="340"/>
        <v>3530</v>
      </c>
      <c r="AD1061" s="1508">
        <f t="shared" si="341"/>
        <v>7024.7</v>
      </c>
      <c r="AE1061" s="14">
        <f t="shared" si="345"/>
        <v>44.666666666666664</v>
      </c>
      <c r="AF1061" s="14">
        <f t="shared" si="342"/>
        <v>23.333333333333332</v>
      </c>
      <c r="AG1061" s="14">
        <f t="shared" si="343"/>
        <v>151.28571428571431</v>
      </c>
      <c r="AH1061" s="14">
        <f t="shared" si="346"/>
        <v>106.61904761904765</v>
      </c>
      <c r="AI1061" s="14">
        <f t="shared" si="347"/>
        <v>2487.7777777777778</v>
      </c>
      <c r="AJ1061" s="186"/>
    </row>
    <row r="1062" spans="1:36" ht="15.75">
      <c r="A1062" s="1415">
        <v>110</v>
      </c>
      <c r="B1062" s="174" t="s">
        <v>9725</v>
      </c>
      <c r="C1062" s="192" t="s">
        <v>66</v>
      </c>
      <c r="D1062" s="222">
        <v>9.35</v>
      </c>
      <c r="E1062" s="210"/>
      <c r="F1062" s="186"/>
      <c r="G1062" s="201">
        <v>7000</v>
      </c>
      <c r="H1062" s="27">
        <f t="shared" si="348"/>
        <v>65450</v>
      </c>
      <c r="I1062" s="234">
        <v>44992</v>
      </c>
      <c r="J1062" s="224">
        <v>46357</v>
      </c>
      <c r="K1062" s="173"/>
      <c r="L1062" s="194"/>
      <c r="M1062" s="203"/>
      <c r="N1062" s="186"/>
      <c r="O1062" s="186"/>
      <c r="P1062" s="186"/>
      <c r="Q1062" s="186"/>
      <c r="R1062" s="186"/>
      <c r="S1062" s="186"/>
      <c r="T1062" s="186"/>
      <c r="U1062" s="186"/>
      <c r="V1062" s="186"/>
      <c r="W1062" s="186"/>
      <c r="X1062" s="186"/>
      <c r="Y1062" s="186"/>
      <c r="Z1062" s="186"/>
      <c r="AA1062" s="186"/>
      <c r="AB1062" s="186"/>
      <c r="AC1062" s="1507">
        <f t="shared" si="340"/>
        <v>7000</v>
      </c>
      <c r="AD1062" s="1508">
        <f t="shared" si="341"/>
        <v>65450</v>
      </c>
      <c r="AE1062" s="14">
        <f t="shared" si="345"/>
        <v>44.666666666666664</v>
      </c>
      <c r="AF1062" s="14">
        <f t="shared" si="342"/>
        <v>0</v>
      </c>
      <c r="AG1062" s="14" t="e">
        <f t="shared" si="343"/>
        <v>#DIV/0!</v>
      </c>
      <c r="AH1062" s="14" t="e">
        <f t="shared" si="346"/>
        <v>#DIV/0!</v>
      </c>
      <c r="AI1062" s="14">
        <f t="shared" si="347"/>
        <v>7000</v>
      </c>
      <c r="AJ1062" s="186"/>
    </row>
    <row r="1063" spans="1:36" ht="15.75">
      <c r="A1063" s="1415">
        <v>111</v>
      </c>
      <c r="B1063" s="174" t="s">
        <v>9726</v>
      </c>
      <c r="C1063" s="192" t="s">
        <v>143</v>
      </c>
      <c r="D1063" s="222">
        <v>6.9</v>
      </c>
      <c r="E1063" s="210"/>
      <c r="F1063" s="186"/>
      <c r="G1063" s="201">
        <v>2000</v>
      </c>
      <c r="H1063" s="27">
        <f t="shared" si="348"/>
        <v>13800</v>
      </c>
      <c r="I1063" s="234">
        <v>44992</v>
      </c>
      <c r="J1063" s="224">
        <v>46357</v>
      </c>
      <c r="K1063" s="173"/>
      <c r="L1063" s="194"/>
      <c r="M1063" s="203"/>
      <c r="N1063" s="186"/>
      <c r="O1063" s="186"/>
      <c r="P1063" s="186"/>
      <c r="Q1063" s="186"/>
      <c r="R1063" s="186"/>
      <c r="S1063" s="186"/>
      <c r="T1063" s="186"/>
      <c r="U1063" s="186"/>
      <c r="V1063" s="186"/>
      <c r="W1063" s="186"/>
      <c r="X1063" s="186"/>
      <c r="Y1063" s="186"/>
      <c r="Z1063" s="186"/>
      <c r="AA1063" s="186"/>
      <c r="AB1063" s="186"/>
      <c r="AC1063" s="1507">
        <f t="shared" si="340"/>
        <v>2000</v>
      </c>
      <c r="AD1063" s="1508">
        <f t="shared" si="341"/>
        <v>13800</v>
      </c>
      <c r="AE1063" s="14">
        <f t="shared" si="345"/>
        <v>44.666666666666664</v>
      </c>
      <c r="AF1063" s="14">
        <f t="shared" si="342"/>
        <v>0</v>
      </c>
      <c r="AG1063" s="14" t="e">
        <f t="shared" si="343"/>
        <v>#DIV/0!</v>
      </c>
      <c r="AH1063" s="14" t="e">
        <f t="shared" si="346"/>
        <v>#DIV/0!</v>
      </c>
      <c r="AI1063" s="14">
        <f t="shared" si="347"/>
        <v>2000</v>
      </c>
      <c r="AJ1063" s="186"/>
    </row>
    <row r="1064" spans="1:36" ht="15.75">
      <c r="A1064" s="1415">
        <v>112</v>
      </c>
      <c r="B1064" s="174" t="s">
        <v>9727</v>
      </c>
      <c r="C1064" s="192" t="s">
        <v>156</v>
      </c>
      <c r="D1064" s="222">
        <v>25.273402000000001</v>
      </c>
      <c r="E1064" s="210"/>
      <c r="F1064" s="186"/>
      <c r="G1064" s="201">
        <v>500</v>
      </c>
      <c r="H1064" s="27">
        <f t="shared" si="348"/>
        <v>12636.701000000001</v>
      </c>
      <c r="I1064" s="234">
        <v>44992</v>
      </c>
      <c r="J1064" s="224">
        <v>45352</v>
      </c>
      <c r="K1064" s="173"/>
      <c r="L1064" s="194"/>
      <c r="M1064" s="203"/>
      <c r="N1064" s="186"/>
      <c r="O1064" s="186"/>
      <c r="P1064" s="186"/>
      <c r="Q1064" s="186"/>
      <c r="R1064" s="186"/>
      <c r="S1064" s="186"/>
      <c r="T1064" s="186"/>
      <c r="U1064" s="186"/>
      <c r="V1064" s="186"/>
      <c r="W1064" s="186"/>
      <c r="X1064" s="186"/>
      <c r="Y1064" s="186"/>
      <c r="Z1064" s="186"/>
      <c r="AA1064" s="186"/>
      <c r="AB1064" s="186"/>
      <c r="AC1064" s="1507">
        <f t="shared" si="340"/>
        <v>500</v>
      </c>
      <c r="AD1064" s="1508">
        <f t="shared" si="341"/>
        <v>12636.701000000001</v>
      </c>
      <c r="AE1064" s="14">
        <f t="shared" si="345"/>
        <v>11.166666666666666</v>
      </c>
      <c r="AF1064" s="14">
        <f t="shared" si="342"/>
        <v>0</v>
      </c>
      <c r="AG1064" s="14" t="e">
        <f t="shared" si="343"/>
        <v>#DIV/0!</v>
      </c>
      <c r="AH1064" s="14" t="e">
        <f t="shared" si="346"/>
        <v>#DIV/0!</v>
      </c>
      <c r="AI1064" s="14">
        <f t="shared" si="347"/>
        <v>500</v>
      </c>
      <c r="AJ1064" s="186"/>
    </row>
    <row r="1065" spans="1:36" ht="15.75">
      <c r="A1065" s="1415">
        <v>113</v>
      </c>
      <c r="B1065" s="174" t="s">
        <v>9728</v>
      </c>
      <c r="C1065" s="192" t="s">
        <v>156</v>
      </c>
      <c r="D1065" s="222">
        <v>38.520000000000003</v>
      </c>
      <c r="E1065" s="210"/>
      <c r="F1065" s="186"/>
      <c r="G1065" s="201">
        <v>3</v>
      </c>
      <c r="H1065" s="27">
        <f t="shared" si="348"/>
        <v>115.56</v>
      </c>
      <c r="I1065" s="234">
        <v>44992</v>
      </c>
      <c r="J1065" s="224">
        <v>46054</v>
      </c>
      <c r="K1065" s="173"/>
      <c r="L1065" s="194"/>
      <c r="M1065" s="203"/>
      <c r="N1065" s="186"/>
      <c r="O1065" s="186"/>
      <c r="P1065" s="186"/>
      <c r="Q1065" s="186"/>
      <c r="R1065" s="186"/>
      <c r="S1065" s="186"/>
      <c r="T1065" s="186"/>
      <c r="U1065" s="186"/>
      <c r="V1065" s="186"/>
      <c r="W1065" s="186"/>
      <c r="X1065" s="186"/>
      <c r="Y1065" s="186"/>
      <c r="Z1065" s="186"/>
      <c r="AA1065" s="186"/>
      <c r="AB1065" s="186"/>
      <c r="AC1065" s="1507">
        <f t="shared" si="340"/>
        <v>3</v>
      </c>
      <c r="AD1065" s="1508">
        <f t="shared" si="341"/>
        <v>115.56</v>
      </c>
      <c r="AE1065" s="14">
        <f t="shared" si="345"/>
        <v>34.56666666666667</v>
      </c>
      <c r="AF1065" s="14">
        <f t="shared" si="342"/>
        <v>0</v>
      </c>
      <c r="AG1065" s="14" t="e">
        <f t="shared" si="343"/>
        <v>#DIV/0!</v>
      </c>
      <c r="AH1065" s="14" t="e">
        <f t="shared" si="346"/>
        <v>#DIV/0!</v>
      </c>
      <c r="AI1065" s="14">
        <f t="shared" si="347"/>
        <v>3</v>
      </c>
      <c r="AJ1065" s="186"/>
    </row>
    <row r="1066" spans="1:36" ht="15.75">
      <c r="A1066" s="1415">
        <v>114</v>
      </c>
      <c r="B1066" s="174" t="s">
        <v>9729</v>
      </c>
      <c r="C1066" s="192" t="s">
        <v>9730</v>
      </c>
      <c r="D1066" s="222">
        <v>3.53</v>
      </c>
      <c r="E1066" s="210"/>
      <c r="F1066" s="186"/>
      <c r="G1066" s="201">
        <v>70</v>
      </c>
      <c r="H1066" s="27">
        <f t="shared" si="348"/>
        <v>247.1</v>
      </c>
      <c r="I1066" s="234">
        <v>44992</v>
      </c>
      <c r="J1066" s="224">
        <v>46054</v>
      </c>
      <c r="K1066" s="173"/>
      <c r="L1066" s="194"/>
      <c r="M1066" s="203"/>
      <c r="N1066" s="186"/>
      <c r="O1066" s="186"/>
      <c r="P1066" s="186">
        <v>41</v>
      </c>
      <c r="Q1066" s="186"/>
      <c r="R1066" s="186"/>
      <c r="S1066" s="186"/>
      <c r="T1066" s="186"/>
      <c r="U1066" s="186"/>
      <c r="V1066" s="186"/>
      <c r="W1066" s="186"/>
      <c r="X1066" s="186"/>
      <c r="Y1066" s="186"/>
      <c r="Z1066" s="186"/>
      <c r="AA1066" s="186"/>
      <c r="AB1066" s="186"/>
      <c r="AC1066" s="1507">
        <f t="shared" si="340"/>
        <v>29</v>
      </c>
      <c r="AD1066" s="1508">
        <f t="shared" si="341"/>
        <v>102.36999999999999</v>
      </c>
      <c r="AE1066" s="14">
        <f t="shared" si="345"/>
        <v>34.56666666666667</v>
      </c>
      <c r="AF1066" s="14">
        <f t="shared" si="342"/>
        <v>13.666666666666666</v>
      </c>
      <c r="AG1066" s="14">
        <f t="shared" si="343"/>
        <v>2.1219512195121952</v>
      </c>
      <c r="AH1066" s="14">
        <f t="shared" si="346"/>
        <v>-32.444715447154472</v>
      </c>
      <c r="AI1066" s="14">
        <f t="shared" si="347"/>
        <v>-443.41111111111115</v>
      </c>
      <c r="AJ1066" s="186"/>
    </row>
    <row r="1067" spans="1:36" ht="15.75">
      <c r="A1067" s="1415">
        <v>115</v>
      </c>
      <c r="B1067" s="174" t="s">
        <v>9731</v>
      </c>
      <c r="C1067" s="192" t="s">
        <v>9730</v>
      </c>
      <c r="D1067" s="222">
        <v>301.77210000000002</v>
      </c>
      <c r="E1067" s="210"/>
      <c r="F1067" s="186"/>
      <c r="G1067" s="201">
        <v>18</v>
      </c>
      <c r="H1067" s="27">
        <f t="shared" si="348"/>
        <v>5431.8978000000006</v>
      </c>
      <c r="I1067" s="234">
        <v>44992</v>
      </c>
      <c r="J1067" s="224">
        <v>46478</v>
      </c>
      <c r="K1067" s="173"/>
      <c r="L1067" s="194"/>
      <c r="M1067" s="203"/>
      <c r="N1067" s="186"/>
      <c r="O1067" s="186"/>
      <c r="P1067" s="186">
        <v>0.7</v>
      </c>
      <c r="Q1067" s="186"/>
      <c r="R1067" s="186"/>
      <c r="S1067" s="186"/>
      <c r="T1067" s="186"/>
      <c r="U1067" s="186"/>
      <c r="V1067" s="186"/>
      <c r="W1067" s="186"/>
      <c r="X1067" s="186"/>
      <c r="Y1067" s="186"/>
      <c r="Z1067" s="186"/>
      <c r="AA1067" s="186"/>
      <c r="AB1067" s="186"/>
      <c r="AC1067" s="1507">
        <f t="shared" si="340"/>
        <v>17.3</v>
      </c>
      <c r="AD1067" s="1508">
        <f t="shared" si="341"/>
        <v>5220.6573300000009</v>
      </c>
      <c r="AE1067" s="14">
        <f t="shared" si="345"/>
        <v>48.7</v>
      </c>
      <c r="AF1067" s="14">
        <f t="shared" si="342"/>
        <v>0.23333333333333331</v>
      </c>
      <c r="AG1067" s="14">
        <f t="shared" si="343"/>
        <v>74.142857142857153</v>
      </c>
      <c r="AH1067" s="14">
        <f t="shared" si="346"/>
        <v>25.44285714285715</v>
      </c>
      <c r="AI1067" s="14">
        <f t="shared" si="347"/>
        <v>5.9366666666666674</v>
      </c>
      <c r="AJ1067" s="186"/>
    </row>
    <row r="1068" spans="1:36" ht="21" customHeight="1">
      <c r="A1068" s="1415">
        <v>116</v>
      </c>
      <c r="B1068" s="174" t="s">
        <v>9732</v>
      </c>
      <c r="C1068" s="192" t="s">
        <v>9730</v>
      </c>
      <c r="D1068" s="222">
        <v>668.49324999999999</v>
      </c>
      <c r="E1068" s="210"/>
      <c r="F1068" s="186"/>
      <c r="G1068" s="201">
        <v>40</v>
      </c>
      <c r="H1068" s="27">
        <f t="shared" si="348"/>
        <v>26739.73</v>
      </c>
      <c r="I1068" s="234">
        <v>44992</v>
      </c>
      <c r="J1068" s="224">
        <v>46419</v>
      </c>
      <c r="K1068" s="173"/>
      <c r="L1068" s="194"/>
      <c r="M1068" s="203"/>
      <c r="N1068" s="186"/>
      <c r="O1068" s="186"/>
      <c r="P1068" s="186">
        <v>5.8339999999999996</v>
      </c>
      <c r="Q1068" s="186"/>
      <c r="R1068" s="186"/>
      <c r="S1068" s="186"/>
      <c r="T1068" s="186"/>
      <c r="U1068" s="186"/>
      <c r="V1068" s="186"/>
      <c r="W1068" s="186"/>
      <c r="X1068" s="186"/>
      <c r="Y1068" s="186"/>
      <c r="Z1068" s="186"/>
      <c r="AA1068" s="186"/>
      <c r="AB1068" s="186"/>
      <c r="AC1068" s="1507">
        <f t="shared" si="340"/>
        <v>34.165999999999997</v>
      </c>
      <c r="AD1068" s="1508">
        <f t="shared" si="341"/>
        <v>22839.740379499999</v>
      </c>
      <c r="AE1068" s="14">
        <f t="shared" si="345"/>
        <v>46.733333333333334</v>
      </c>
      <c r="AF1068" s="14">
        <f t="shared" si="342"/>
        <v>1.9446666666666665</v>
      </c>
      <c r="AG1068" s="14">
        <f t="shared" si="343"/>
        <v>17.569077819677752</v>
      </c>
      <c r="AH1068" s="14">
        <f t="shared" si="346"/>
        <v>-29.164255513655583</v>
      </c>
      <c r="AI1068" s="14">
        <f t="shared" si="347"/>
        <v>-56.714755555555556</v>
      </c>
      <c r="AJ1068" s="186"/>
    </row>
    <row r="1069" spans="1:36" ht="21" customHeight="1">
      <c r="A1069" s="1415">
        <v>117</v>
      </c>
      <c r="B1069" s="174" t="s">
        <v>9733</v>
      </c>
      <c r="C1069" s="192" t="s">
        <v>9730</v>
      </c>
      <c r="D1069" s="222">
        <v>640.71600000000001</v>
      </c>
      <c r="E1069" s="210"/>
      <c r="F1069" s="186"/>
      <c r="G1069" s="201">
        <v>40</v>
      </c>
      <c r="H1069" s="27">
        <f t="shared" si="348"/>
        <v>25628.639999999999</v>
      </c>
      <c r="I1069" s="234">
        <v>44992</v>
      </c>
      <c r="J1069" s="224">
        <v>46478</v>
      </c>
      <c r="K1069" s="173"/>
      <c r="L1069" s="194"/>
      <c r="M1069" s="203"/>
      <c r="N1069" s="186"/>
      <c r="O1069" s="186"/>
      <c r="P1069" s="186">
        <v>1.3340000000000001</v>
      </c>
      <c r="Q1069" s="186"/>
      <c r="R1069" s="186"/>
      <c r="S1069" s="186"/>
      <c r="T1069" s="186"/>
      <c r="U1069" s="186"/>
      <c r="V1069" s="186"/>
      <c r="W1069" s="186"/>
      <c r="X1069" s="186"/>
      <c r="Y1069" s="186"/>
      <c r="Z1069" s="186"/>
      <c r="AA1069" s="186"/>
      <c r="AB1069" s="186"/>
      <c r="AC1069" s="1507">
        <f t="shared" si="340"/>
        <v>38.665999999999997</v>
      </c>
      <c r="AD1069" s="1508">
        <f t="shared" si="341"/>
        <v>24773.924855999998</v>
      </c>
      <c r="AE1069" s="14">
        <f t="shared" si="345"/>
        <v>48.7</v>
      </c>
      <c r="AF1069" s="14">
        <f t="shared" si="342"/>
        <v>0.44466666666666671</v>
      </c>
      <c r="AG1069" s="14">
        <f t="shared" si="343"/>
        <v>86.955022488755603</v>
      </c>
      <c r="AH1069" s="14">
        <f t="shared" si="346"/>
        <v>38.2550224887556</v>
      </c>
      <c r="AI1069" s="14">
        <f t="shared" si="347"/>
        <v>17.010733333333327</v>
      </c>
      <c r="AJ1069" s="186"/>
    </row>
    <row r="1070" spans="1:36" ht="15.75" customHeight="1">
      <c r="A1070" s="4678" t="s">
        <v>28</v>
      </c>
      <c r="B1070" s="4679"/>
      <c r="C1070" s="4679"/>
      <c r="D1070" s="4679"/>
      <c r="E1070" s="4679"/>
      <c r="F1070" s="4679"/>
      <c r="G1070" s="4679"/>
      <c r="H1070" s="4679"/>
      <c r="I1070" s="4679"/>
      <c r="J1070" s="4679"/>
      <c r="K1070" s="4679"/>
      <c r="L1070" s="4679"/>
      <c r="M1070" s="4679"/>
      <c r="N1070" s="4679"/>
      <c r="O1070" s="4679"/>
      <c r="P1070" s="4679"/>
      <c r="Q1070" s="4679"/>
      <c r="R1070" s="4679"/>
      <c r="S1070" s="4679"/>
      <c r="T1070" s="4679"/>
      <c r="U1070" s="4679"/>
      <c r="V1070" s="4679"/>
      <c r="W1070" s="4679"/>
      <c r="X1070" s="4679"/>
      <c r="Y1070" s="4679"/>
      <c r="Z1070" s="4679"/>
      <c r="AA1070" s="4679"/>
      <c r="AB1070" s="4679"/>
      <c r="AC1070" s="4679"/>
      <c r="AD1070" s="4679"/>
      <c r="AE1070" s="4679"/>
      <c r="AF1070" s="4679"/>
      <c r="AG1070" s="4679"/>
      <c r="AH1070" s="4679"/>
      <c r="AI1070" s="4679"/>
      <c r="AJ1070" s="4680"/>
    </row>
    <row r="1071" spans="1:36" ht="15.75">
      <c r="A1071" s="4323" t="s">
        <v>19</v>
      </c>
      <c r="B1071" s="4323"/>
      <c r="C1071" s="4323"/>
      <c r="D1071" s="4323"/>
      <c r="E1071" s="4323"/>
      <c r="F1071" s="4323"/>
      <c r="G1071" s="4323"/>
      <c r="H1071" s="4323"/>
      <c r="I1071" s="4323"/>
      <c r="J1071" s="4323"/>
      <c r="K1071" s="4323"/>
      <c r="L1071" s="4323"/>
      <c r="M1071" s="4323"/>
      <c r="N1071" s="4323"/>
      <c r="O1071" s="4323"/>
      <c r="P1071" s="4323"/>
      <c r="Q1071" s="4323"/>
      <c r="R1071" s="4323"/>
      <c r="S1071" s="4323"/>
      <c r="T1071" s="4323"/>
      <c r="U1071" s="4323"/>
      <c r="V1071" s="4323"/>
      <c r="W1071" s="4323"/>
      <c r="X1071" s="4323"/>
      <c r="Y1071" s="4323"/>
      <c r="Z1071" s="4323"/>
      <c r="AA1071" s="4323"/>
      <c r="AB1071" s="4323"/>
      <c r="AC1071" s="4323"/>
      <c r="AD1071" s="4323"/>
      <c r="AE1071" s="4323"/>
      <c r="AF1071" s="4323"/>
      <c r="AG1071" s="4323"/>
      <c r="AH1071" s="4323"/>
      <c r="AI1071" s="4323"/>
      <c r="AJ1071" s="1413"/>
    </row>
    <row r="1072" spans="1:36" ht="15.75">
      <c r="A1072" s="4936" t="s">
        <v>7732</v>
      </c>
      <c r="B1072" s="4937"/>
      <c r="C1072" s="4937"/>
      <c r="D1072" s="4937"/>
      <c r="E1072" s="4937"/>
      <c r="F1072" s="4937"/>
      <c r="G1072" s="4937"/>
      <c r="H1072" s="4937"/>
      <c r="I1072" s="4937"/>
      <c r="J1072" s="4937"/>
      <c r="K1072" s="4937"/>
      <c r="L1072" s="4937"/>
      <c r="M1072" s="4937"/>
      <c r="N1072" s="4937"/>
      <c r="O1072" s="4937"/>
      <c r="P1072" s="4937"/>
      <c r="Q1072" s="4937"/>
      <c r="R1072" s="4937"/>
      <c r="S1072" s="4937"/>
      <c r="T1072" s="4937"/>
      <c r="U1072" s="4937"/>
      <c r="V1072" s="4937"/>
      <c r="W1072" s="4937"/>
      <c r="X1072" s="4937"/>
      <c r="Y1072" s="4937"/>
      <c r="Z1072" s="4937"/>
      <c r="AA1072" s="4937"/>
      <c r="AB1072" s="4937"/>
      <c r="AC1072" s="4937"/>
      <c r="AD1072" s="4937"/>
      <c r="AE1072" s="4937"/>
      <c r="AF1072" s="4937"/>
      <c r="AG1072" s="4937"/>
      <c r="AH1072" s="4937"/>
      <c r="AI1072" s="4937"/>
      <c r="AJ1072" s="4938"/>
    </row>
    <row r="1073" spans="1:36" ht="15.75">
      <c r="A1073" s="1416">
        <v>1</v>
      </c>
      <c r="B1073" s="173" t="s">
        <v>1629</v>
      </c>
      <c r="C1073" s="450" t="s">
        <v>174</v>
      </c>
      <c r="D1073" s="450">
        <v>42.009819999999998</v>
      </c>
      <c r="E1073" s="450">
        <v>288</v>
      </c>
      <c r="F1073" s="450">
        <f>E1073*D1073</f>
        <v>12098.828159999999</v>
      </c>
      <c r="G1073" s="450"/>
      <c r="H1073" s="450"/>
      <c r="I1073" s="454">
        <v>44754</v>
      </c>
      <c r="J1073" s="454">
        <v>45200</v>
      </c>
      <c r="K1073" s="450"/>
      <c r="L1073" s="450">
        <v>455</v>
      </c>
      <c r="M1073" s="454">
        <v>44729</v>
      </c>
      <c r="N1073" s="450">
        <v>32</v>
      </c>
      <c r="O1073" s="450">
        <v>26</v>
      </c>
      <c r="P1073" s="450">
        <v>30</v>
      </c>
      <c r="Q1073" s="450"/>
      <c r="R1073" s="450"/>
      <c r="S1073" s="450"/>
      <c r="T1073" s="450"/>
      <c r="U1073" s="450"/>
      <c r="V1073" s="450"/>
      <c r="W1073" s="450"/>
      <c r="X1073" s="450"/>
      <c r="Y1073" s="450"/>
      <c r="Z1073" s="450"/>
      <c r="AA1073" s="450"/>
      <c r="AB1073" s="450"/>
      <c r="AC1073" s="1507">
        <f>E1073+G1073-N1073-O1073-AA1073-P1073-Q1073-R1073-S1073-T1073-U1073-V1073-W1073-X1073-Y1073</f>
        <v>200</v>
      </c>
      <c r="AD1073" s="1508">
        <f>D1073*AC1073</f>
        <v>8401.9639999999999</v>
      </c>
      <c r="AE1073" s="14">
        <f>(J1073-"01.04.2023")/30</f>
        <v>6.1</v>
      </c>
      <c r="AF1073" s="14">
        <f>(N1073+O1073+P1073+Q1073+R1073+S1073+T1073+U1073+V1073+W1073+X1073+Y1073)/3</f>
        <v>29.333333333333332</v>
      </c>
      <c r="AG1073" s="14">
        <f>AC1073/AF1073</f>
        <v>6.8181818181818183</v>
      </c>
      <c r="AH1073" s="14">
        <f>AG1073-AE1073</f>
        <v>0.7181818181818187</v>
      </c>
      <c r="AI1073" s="14">
        <f>AC1073-(AE1073*AF1073)</f>
        <v>21.066666666666691</v>
      </c>
      <c r="AJ1073" s="450"/>
    </row>
    <row r="1074" spans="1:36" ht="15.75">
      <c r="A1074" s="1416">
        <v>2</v>
      </c>
      <c r="B1074" s="173" t="s">
        <v>1630</v>
      </c>
      <c r="C1074" s="450" t="s">
        <v>174</v>
      </c>
      <c r="D1074" s="450">
        <v>44.481000000000002</v>
      </c>
      <c r="E1074" s="450">
        <v>9</v>
      </c>
      <c r="F1074" s="450">
        <f t="shared" ref="F1074" si="349">E1074*D1074</f>
        <v>400.32900000000001</v>
      </c>
      <c r="G1074" s="450"/>
      <c r="H1074" s="450"/>
      <c r="I1074" s="454">
        <v>44754</v>
      </c>
      <c r="J1074" s="454">
        <v>45383</v>
      </c>
      <c r="K1074" s="450"/>
      <c r="L1074" s="450">
        <v>455</v>
      </c>
      <c r="M1074" s="454">
        <v>44729</v>
      </c>
      <c r="N1074" s="450"/>
      <c r="O1074" s="450"/>
      <c r="P1074" s="450"/>
      <c r="Q1074" s="450"/>
      <c r="R1074" s="450"/>
      <c r="S1074" s="450"/>
      <c r="T1074" s="450"/>
      <c r="U1074" s="450"/>
      <c r="V1074" s="450"/>
      <c r="W1074" s="450"/>
      <c r="X1074" s="450"/>
      <c r="Y1074" s="450"/>
      <c r="Z1074" s="450"/>
      <c r="AA1074" s="450"/>
      <c r="AB1074" s="450"/>
      <c r="AC1074" s="1507">
        <f>E1074+G1074-N1074-O1074-AA1074-P1074-Q1074-R1074-S1074-T1074-U1074-V1074-W1074-X1074-Y1074</f>
        <v>9</v>
      </c>
      <c r="AD1074" s="1508">
        <f>D1074*AC1074</f>
        <v>400.32900000000001</v>
      </c>
      <c r="AE1074" s="14">
        <f>(J1074-"01.04.2023")/30</f>
        <v>12.2</v>
      </c>
      <c r="AF1074" s="14">
        <f>(N1074+O1074+P1074+Q1074+R1074+S1074+T1074+U1074+V1074+W1074+X1074+Y1074)/3</f>
        <v>0</v>
      </c>
      <c r="AG1074" s="14" t="e">
        <f>AC1074/AF1074</f>
        <v>#DIV/0!</v>
      </c>
      <c r="AH1074" s="14" t="e">
        <f>AG1074-AE1074</f>
        <v>#DIV/0!</v>
      </c>
      <c r="AI1074" s="14">
        <f>AC1074-(AE1074*AF1074)</f>
        <v>9</v>
      </c>
      <c r="AJ1074" s="450"/>
    </row>
    <row r="1075" spans="1:36" ht="15.75">
      <c r="A1075" s="4323" t="s">
        <v>20</v>
      </c>
      <c r="B1075" s="4323"/>
      <c r="C1075" s="4323"/>
      <c r="D1075" s="4323"/>
      <c r="E1075" s="4323"/>
      <c r="F1075" s="4323"/>
      <c r="G1075" s="4323"/>
      <c r="H1075" s="4323"/>
      <c r="I1075" s="4323"/>
      <c r="J1075" s="4323"/>
      <c r="K1075" s="4323"/>
      <c r="L1075" s="4323"/>
      <c r="M1075" s="4323"/>
      <c r="N1075" s="4323"/>
      <c r="O1075" s="4323"/>
      <c r="P1075" s="4323"/>
      <c r="Q1075" s="4323"/>
      <c r="R1075" s="4323"/>
      <c r="S1075" s="4323"/>
      <c r="T1075" s="4323"/>
      <c r="U1075" s="4323"/>
      <c r="V1075" s="4323"/>
      <c r="W1075" s="4323"/>
      <c r="X1075" s="4323"/>
      <c r="Y1075" s="4323"/>
      <c r="Z1075" s="4323"/>
      <c r="AA1075" s="4323"/>
      <c r="AB1075" s="4323"/>
      <c r="AC1075" s="4323"/>
      <c r="AD1075" s="4323"/>
      <c r="AE1075" s="4323"/>
      <c r="AF1075" s="4323"/>
      <c r="AG1075" s="4323"/>
      <c r="AH1075" s="4323"/>
      <c r="AI1075" s="4323"/>
      <c r="AJ1075" s="4323"/>
    </row>
    <row r="1076" spans="1:36" ht="15.75">
      <c r="A1076" s="4936" t="s">
        <v>1631</v>
      </c>
      <c r="B1076" s="4937"/>
      <c r="C1076" s="4937"/>
      <c r="D1076" s="4937"/>
      <c r="E1076" s="4937"/>
      <c r="F1076" s="4937"/>
      <c r="G1076" s="4937"/>
      <c r="H1076" s="4937"/>
      <c r="I1076" s="4937"/>
      <c r="J1076" s="4937"/>
      <c r="K1076" s="4937"/>
      <c r="L1076" s="4937"/>
      <c r="M1076" s="4937"/>
      <c r="N1076" s="4937"/>
      <c r="O1076" s="4937"/>
      <c r="P1076" s="4937"/>
      <c r="Q1076" s="4937"/>
      <c r="R1076" s="4937"/>
      <c r="S1076" s="4937"/>
      <c r="T1076" s="4937"/>
      <c r="U1076" s="4937"/>
      <c r="V1076" s="4937"/>
      <c r="W1076" s="4937"/>
      <c r="X1076" s="4937"/>
      <c r="Y1076" s="4937"/>
      <c r="Z1076" s="4937"/>
      <c r="AA1076" s="4937"/>
      <c r="AB1076" s="4937"/>
      <c r="AC1076" s="4937"/>
      <c r="AD1076" s="4937"/>
      <c r="AE1076" s="4937"/>
      <c r="AF1076" s="4937"/>
      <c r="AG1076" s="4937"/>
      <c r="AH1076" s="4937"/>
      <c r="AI1076" s="4937"/>
      <c r="AJ1076" s="4938"/>
    </row>
    <row r="1077" spans="1:36" ht="15.75">
      <c r="A1077" s="1415">
        <v>1</v>
      </c>
      <c r="B1077" s="456" t="s">
        <v>6000</v>
      </c>
      <c r="C1077" s="456" t="s">
        <v>66</v>
      </c>
      <c r="D1077" s="457">
        <v>258</v>
      </c>
      <c r="E1077" s="456">
        <v>49</v>
      </c>
      <c r="F1077" s="450">
        <f>E1077*D1077</f>
        <v>12642</v>
      </c>
      <c r="G1077" s="458"/>
      <c r="H1077" s="450"/>
      <c r="I1077" s="454">
        <v>44858</v>
      </c>
      <c r="J1077" s="454">
        <v>45191</v>
      </c>
      <c r="K1077" s="450"/>
      <c r="L1077" s="450" t="s">
        <v>6001</v>
      </c>
      <c r="M1077" s="454">
        <v>44840</v>
      </c>
      <c r="N1077" s="450"/>
      <c r="O1077" s="450"/>
      <c r="P1077" s="450"/>
      <c r="Q1077" s="450"/>
      <c r="R1077" s="450"/>
      <c r="S1077" s="450"/>
      <c r="T1077" s="450"/>
      <c r="U1077" s="450"/>
      <c r="V1077" s="450"/>
      <c r="W1077" s="450"/>
      <c r="X1077" s="450"/>
      <c r="Y1077" s="450"/>
      <c r="Z1077" s="450"/>
      <c r="AA1077" s="450"/>
      <c r="AB1077" s="450"/>
      <c r="AC1077" s="1507">
        <f>E1077+G1077-N1077-O1077-AA1077-P1077-Q1077-R1077-S1077-T1077-U1077-V1077-W1077-X1077-Y1077</f>
        <v>49</v>
      </c>
      <c r="AD1077" s="1508">
        <f>D1077*AC1077</f>
        <v>12642</v>
      </c>
      <c r="AE1077" s="14">
        <f>(J1077-"01.04.2023")/30</f>
        <v>5.8</v>
      </c>
      <c r="AF1077" s="14">
        <f>(N1077+O1077+P1077+Q1077+R1077+S1077+T1077+U1077+V1077+W1077+X1077+Y1077)/3</f>
        <v>0</v>
      </c>
      <c r="AG1077" s="14" t="e">
        <f>AC1077/AF1077</f>
        <v>#DIV/0!</v>
      </c>
      <c r="AH1077" s="14" t="e">
        <f>AG1077-AE1077</f>
        <v>#DIV/0!</v>
      </c>
      <c r="AI1077" s="14">
        <f>AC1077-(AE1077*AF1077)</f>
        <v>49</v>
      </c>
      <c r="AJ1077" s="450"/>
    </row>
    <row r="1078" spans="1:36" ht="15.75">
      <c r="A1078" s="1415">
        <v>2</v>
      </c>
      <c r="B1078" s="456" t="s">
        <v>9955</v>
      </c>
      <c r="C1078" s="456" t="s">
        <v>66</v>
      </c>
      <c r="D1078" s="457">
        <v>325</v>
      </c>
      <c r="E1078" s="456"/>
      <c r="F1078" s="450"/>
      <c r="G1078" s="458">
        <v>5</v>
      </c>
      <c r="H1078" s="450">
        <f>G1078*D1078</f>
        <v>1625</v>
      </c>
      <c r="I1078" s="454">
        <v>45005</v>
      </c>
      <c r="J1078" s="454">
        <v>45620</v>
      </c>
      <c r="K1078" s="450"/>
      <c r="L1078" s="450" t="s">
        <v>9956</v>
      </c>
      <c r="M1078" s="454">
        <v>44987</v>
      </c>
      <c r="N1078" s="450"/>
      <c r="O1078" s="450"/>
      <c r="P1078" s="450"/>
      <c r="Q1078" s="450"/>
      <c r="R1078" s="450"/>
      <c r="S1078" s="450"/>
      <c r="T1078" s="450"/>
      <c r="U1078" s="450"/>
      <c r="V1078" s="450"/>
      <c r="W1078" s="450"/>
      <c r="X1078" s="450"/>
      <c r="Y1078" s="450"/>
      <c r="Z1078" s="450"/>
      <c r="AA1078" s="450"/>
      <c r="AB1078" s="450"/>
      <c r="AC1078" s="1507">
        <f>E1078+G1078-N1078-O1078-AA1078-P1078-Q1078-R1078-S1078-T1078-U1078-V1078-W1078-X1078-Y1078</f>
        <v>5</v>
      </c>
      <c r="AD1078" s="1508">
        <f>D1078*AC1078</f>
        <v>1625</v>
      </c>
      <c r="AE1078" s="14">
        <f>(J1078-"01.04.2023")/30</f>
        <v>20.100000000000001</v>
      </c>
      <c r="AF1078" s="14">
        <f>(N1078+O1078+P1078+Q1078+R1078+S1078+T1078+U1078+V1078+W1078+X1078+Y1078)/3</f>
        <v>0</v>
      </c>
      <c r="AG1078" s="14" t="e">
        <f>AC1078/AF1078</f>
        <v>#DIV/0!</v>
      </c>
      <c r="AH1078" s="14" t="e">
        <f>AG1078-AE1078</f>
        <v>#DIV/0!</v>
      </c>
      <c r="AI1078" s="14">
        <f>AC1078-(AE1078*AF1078)</f>
        <v>5</v>
      </c>
      <c r="AJ1078" s="450"/>
    </row>
    <row r="1079" spans="1:36" ht="15.75">
      <c r="A1079" s="1415">
        <v>3</v>
      </c>
      <c r="B1079" s="456" t="s">
        <v>8479</v>
      </c>
      <c r="C1079" s="456" t="s">
        <v>66</v>
      </c>
      <c r="D1079" s="457">
        <v>335</v>
      </c>
      <c r="E1079" s="456">
        <v>0</v>
      </c>
      <c r="F1079" s="450">
        <v>0</v>
      </c>
      <c r="G1079" s="458">
        <v>150</v>
      </c>
      <c r="H1079" s="450">
        <f>G1079*D1079</f>
        <v>50250</v>
      </c>
      <c r="I1079" s="454">
        <v>44931</v>
      </c>
      <c r="J1079" s="454">
        <v>46680</v>
      </c>
      <c r="K1079" s="450"/>
      <c r="L1079" s="450" t="s">
        <v>8480</v>
      </c>
      <c r="M1079" s="454">
        <v>44902</v>
      </c>
      <c r="N1079" s="450"/>
      <c r="O1079" s="450"/>
      <c r="P1079" s="450"/>
      <c r="Q1079" s="450"/>
      <c r="R1079" s="450"/>
      <c r="S1079" s="450"/>
      <c r="T1079" s="450"/>
      <c r="U1079" s="450"/>
      <c r="V1079" s="450"/>
      <c r="W1079" s="450"/>
      <c r="X1079" s="450"/>
      <c r="Y1079" s="450"/>
      <c r="Z1079" s="450"/>
      <c r="AA1079" s="450"/>
      <c r="AB1079" s="450"/>
      <c r="AC1079" s="1507">
        <f>E1079+G1079-N1079-O1079-AA1079-P1079-Q1079-R1079-S1079-T1079-U1079-V1079-W1079-X1079-Y1079</f>
        <v>150</v>
      </c>
      <c r="AD1079" s="1508">
        <f>D1079*AC1079</f>
        <v>50250</v>
      </c>
      <c r="AE1079" s="14">
        <f>(J1079-"01.04.2023")/30</f>
        <v>55.43333333333333</v>
      </c>
      <c r="AF1079" s="14">
        <f>(N1079+O1079+P1079+Q1079+R1079+S1079+T1079+U1079+V1079+W1079+X1079+Y1079)/3</f>
        <v>0</v>
      </c>
      <c r="AG1079" s="14" t="e">
        <f>AC1079/AF1079</f>
        <v>#DIV/0!</v>
      </c>
      <c r="AH1079" s="14" t="e">
        <f>AG1079-AE1079</f>
        <v>#DIV/0!</v>
      </c>
      <c r="AI1079" s="14">
        <f>AC1079-(AE1079*AF1079)</f>
        <v>150</v>
      </c>
      <c r="AJ1079" s="450"/>
    </row>
    <row r="1080" spans="1:36" ht="15.75">
      <c r="A1080" s="1415">
        <v>4</v>
      </c>
      <c r="B1080" s="173" t="s">
        <v>1632</v>
      </c>
      <c r="C1080" s="450" t="s">
        <v>262</v>
      </c>
      <c r="D1080" s="459">
        <v>523.19000000000005</v>
      </c>
      <c r="E1080" s="450">
        <v>800</v>
      </c>
      <c r="F1080" s="450">
        <f t="shared" ref="F1080:F1141" si="350">E1080*D1080</f>
        <v>418552.00000000006</v>
      </c>
      <c r="G1080" s="455"/>
      <c r="H1080" s="450"/>
      <c r="I1080" s="454">
        <v>44607</v>
      </c>
      <c r="J1080" s="454">
        <v>45312</v>
      </c>
      <c r="K1080" s="454"/>
      <c r="L1080" s="450">
        <v>95</v>
      </c>
      <c r="M1080" s="454">
        <v>44602</v>
      </c>
      <c r="N1080" s="173"/>
      <c r="O1080" s="173"/>
      <c r="P1080" s="173"/>
      <c r="Q1080" s="173"/>
      <c r="R1080" s="173"/>
      <c r="S1080" s="173"/>
      <c r="T1080" s="173"/>
      <c r="U1080" s="173"/>
      <c r="V1080" s="173"/>
      <c r="W1080" s="173"/>
      <c r="X1080" s="173"/>
      <c r="Y1080" s="173"/>
      <c r="Z1080" s="173"/>
      <c r="AA1080" s="173"/>
      <c r="AB1080" s="173"/>
      <c r="AC1080" s="1507">
        <f>E1080+G1080-N1080-O1080-AA1080-P1080-Q1080-R1080-S1080-T1080-U1080-V1080-W1080-X1080-Y1080</f>
        <v>800</v>
      </c>
      <c r="AD1080" s="1508">
        <f>D1080*AC1080</f>
        <v>418552.00000000006</v>
      </c>
      <c r="AE1080" s="14">
        <f>(J1080-"01.04.2023")/30</f>
        <v>9.8333333333333339</v>
      </c>
      <c r="AF1080" s="14">
        <f>(N1080+O1080+P1080+Q1080+R1080+S1080+T1080+U1080+V1080+W1080+X1080+Y1080)/3</f>
        <v>0</v>
      </c>
      <c r="AG1080" s="14" t="e">
        <f>AC1080/AF1080</f>
        <v>#DIV/0!</v>
      </c>
      <c r="AH1080" s="14" t="e">
        <f>AG1080-AE1080</f>
        <v>#DIV/0!</v>
      </c>
      <c r="AI1080" s="14">
        <f>AC1080-(AE1080*AF1080)</f>
        <v>800</v>
      </c>
      <c r="AJ1080" s="173"/>
    </row>
    <row r="1081" spans="1:36" ht="15.75">
      <c r="A1081" s="4324" t="s">
        <v>1633</v>
      </c>
      <c r="B1081" s="4784"/>
      <c r="C1081" s="4784"/>
      <c r="D1081" s="4784"/>
      <c r="E1081" s="4784"/>
      <c r="F1081" s="4784"/>
      <c r="G1081" s="4784"/>
      <c r="H1081" s="4784"/>
      <c r="I1081" s="4784"/>
      <c r="J1081" s="4784"/>
      <c r="K1081" s="4784"/>
      <c r="L1081" s="4784"/>
      <c r="M1081" s="4784"/>
      <c r="N1081" s="4784"/>
      <c r="O1081" s="4784"/>
      <c r="P1081" s="4784"/>
      <c r="Q1081" s="4784"/>
      <c r="R1081" s="4784"/>
      <c r="S1081" s="4784"/>
      <c r="T1081" s="4784"/>
      <c r="U1081" s="4784"/>
      <c r="V1081" s="4784"/>
      <c r="W1081" s="4784"/>
      <c r="X1081" s="4784"/>
      <c r="Y1081" s="4784"/>
      <c r="Z1081" s="4784"/>
      <c r="AA1081" s="4784"/>
      <c r="AB1081" s="4784"/>
      <c r="AC1081" s="4784"/>
      <c r="AD1081" s="4784"/>
      <c r="AE1081" s="4784"/>
      <c r="AF1081" s="4784"/>
      <c r="AG1081" s="4784"/>
      <c r="AH1081" s="4784"/>
      <c r="AI1081" s="4784"/>
      <c r="AJ1081" s="4785"/>
    </row>
    <row r="1082" spans="1:36" ht="15.75">
      <c r="A1082" s="1415">
        <v>8</v>
      </c>
      <c r="B1082" s="450" t="s">
        <v>1634</v>
      </c>
      <c r="C1082" s="450" t="s">
        <v>143</v>
      </c>
      <c r="D1082" s="459">
        <v>78</v>
      </c>
      <c r="E1082" s="450">
        <v>158</v>
      </c>
      <c r="F1082" s="450">
        <f t="shared" si="350"/>
        <v>12324</v>
      </c>
      <c r="G1082" s="450"/>
      <c r="H1082" s="450"/>
      <c r="I1082" s="454">
        <v>44602</v>
      </c>
      <c r="J1082" s="454">
        <v>45108</v>
      </c>
      <c r="K1082" s="450"/>
      <c r="L1082" s="450">
        <v>49</v>
      </c>
      <c r="M1082" s="461">
        <v>44586</v>
      </c>
      <c r="N1082" s="1415"/>
      <c r="O1082" s="1415"/>
      <c r="P1082" s="1415">
        <v>17</v>
      </c>
      <c r="Q1082" s="1415"/>
      <c r="R1082" s="1415"/>
      <c r="S1082" s="1415"/>
      <c r="T1082" s="1415"/>
      <c r="U1082" s="1415"/>
      <c r="V1082" s="1415"/>
      <c r="W1082" s="1415"/>
      <c r="X1082" s="1415"/>
      <c r="Y1082" s="1415"/>
      <c r="Z1082" s="1415"/>
      <c r="AA1082" s="1415"/>
      <c r="AB1082" s="1415"/>
      <c r="AC1082" s="1507">
        <f t="shared" ref="AC1082:AC1103" si="351">E1082+G1082-N1082-O1082-AA1082-P1082-Q1082-R1082-S1082-T1082-U1082-V1082-W1082-X1082-Y1082</f>
        <v>141</v>
      </c>
      <c r="AD1082" s="1508">
        <f t="shared" ref="AD1082:AD1103" si="352">D1082*AC1082</f>
        <v>10998</v>
      </c>
      <c r="AE1082" s="14">
        <f t="shared" ref="AE1082:AE1103" si="353">(J1082-"01.04.2023")/30</f>
        <v>3.0333333333333332</v>
      </c>
      <c r="AF1082" s="14">
        <f t="shared" ref="AF1082:AF1103" si="354">(N1082+O1082+P1082+Q1082+R1082+S1082+T1082+U1082+V1082+W1082+X1082+Y1082)/3</f>
        <v>5.666666666666667</v>
      </c>
      <c r="AG1082" s="14">
        <f t="shared" ref="AG1082:AG1103" si="355">AC1082/AF1082</f>
        <v>24.882352941176471</v>
      </c>
      <c r="AH1082" s="14">
        <f t="shared" ref="AH1082:AH1103" si="356">AG1082-AE1082</f>
        <v>21.84901960784314</v>
      </c>
      <c r="AI1082" s="14">
        <f t="shared" ref="AI1082:AI1103" si="357">AC1082-(AE1082*AF1082)</f>
        <v>123.8111111111111</v>
      </c>
      <c r="AJ1082" s="1415"/>
    </row>
    <row r="1083" spans="1:36" ht="15.75">
      <c r="A1083" s="1415">
        <v>9</v>
      </c>
      <c r="B1083" s="450" t="s">
        <v>9957</v>
      </c>
      <c r="C1083" s="450" t="s">
        <v>143</v>
      </c>
      <c r="D1083" s="459">
        <v>44.9</v>
      </c>
      <c r="E1083" s="450"/>
      <c r="F1083" s="450"/>
      <c r="G1083" s="450">
        <v>2</v>
      </c>
      <c r="H1083" s="450">
        <f>G1083*D1083</f>
        <v>89.8</v>
      </c>
      <c r="I1083" s="454">
        <v>45006</v>
      </c>
      <c r="J1083" s="454">
        <v>45870</v>
      </c>
      <c r="K1083" s="450"/>
      <c r="L1083" s="450" t="s">
        <v>9958</v>
      </c>
      <c r="M1083" s="461">
        <v>44991</v>
      </c>
      <c r="N1083" s="1415"/>
      <c r="O1083" s="1415"/>
      <c r="P1083" s="1415">
        <v>0</v>
      </c>
      <c r="Q1083" s="1415"/>
      <c r="R1083" s="1415"/>
      <c r="S1083" s="1415"/>
      <c r="T1083" s="1415"/>
      <c r="U1083" s="1415"/>
      <c r="V1083" s="1415"/>
      <c r="W1083" s="1415"/>
      <c r="X1083" s="1415"/>
      <c r="Y1083" s="1415"/>
      <c r="Z1083" s="1415"/>
      <c r="AA1083" s="1415"/>
      <c r="AB1083" s="1415"/>
      <c r="AC1083" s="1507">
        <f t="shared" si="351"/>
        <v>2</v>
      </c>
      <c r="AD1083" s="1508">
        <f t="shared" si="352"/>
        <v>89.8</v>
      </c>
      <c r="AE1083" s="14">
        <f t="shared" si="353"/>
        <v>28.433333333333334</v>
      </c>
      <c r="AF1083" s="14">
        <f t="shared" si="354"/>
        <v>0</v>
      </c>
      <c r="AG1083" s="14" t="e">
        <f t="shared" si="355"/>
        <v>#DIV/0!</v>
      </c>
      <c r="AH1083" s="14" t="e">
        <f t="shared" si="356"/>
        <v>#DIV/0!</v>
      </c>
      <c r="AI1083" s="14">
        <f t="shared" si="357"/>
        <v>2</v>
      </c>
      <c r="AJ1083" s="1415"/>
    </row>
    <row r="1084" spans="1:36" ht="15.75">
      <c r="A1084" s="1415">
        <v>10</v>
      </c>
      <c r="B1084" s="450" t="s">
        <v>9959</v>
      </c>
      <c r="C1084" s="450" t="s">
        <v>2834</v>
      </c>
      <c r="D1084" s="459">
        <v>81.42</v>
      </c>
      <c r="E1084" s="450"/>
      <c r="F1084" s="450"/>
      <c r="G1084" s="450">
        <v>126</v>
      </c>
      <c r="H1084" s="450">
        <f>G1084*D1084</f>
        <v>10258.92</v>
      </c>
      <c r="I1084" s="454">
        <v>45005</v>
      </c>
      <c r="J1084" s="454">
        <v>45900</v>
      </c>
      <c r="K1084" s="450"/>
      <c r="L1084" s="450" t="s">
        <v>9960</v>
      </c>
      <c r="M1084" s="461">
        <v>44981</v>
      </c>
      <c r="N1084" s="1415"/>
      <c r="O1084" s="1415"/>
      <c r="P1084" s="1415">
        <v>28</v>
      </c>
      <c r="Q1084" s="1415"/>
      <c r="R1084" s="1415"/>
      <c r="S1084" s="1415"/>
      <c r="T1084" s="1415"/>
      <c r="U1084" s="1415"/>
      <c r="V1084" s="1415"/>
      <c r="W1084" s="1415"/>
      <c r="X1084" s="1415"/>
      <c r="Y1084" s="1415"/>
      <c r="Z1084" s="1415"/>
      <c r="AA1084" s="1415"/>
      <c r="AB1084" s="1415"/>
      <c r="AC1084" s="1507">
        <f t="shared" si="351"/>
        <v>98</v>
      </c>
      <c r="AD1084" s="1508">
        <f t="shared" si="352"/>
        <v>7979.16</v>
      </c>
      <c r="AE1084" s="14">
        <f t="shared" si="353"/>
        <v>29.433333333333334</v>
      </c>
      <c r="AF1084" s="14">
        <f t="shared" si="354"/>
        <v>9.3333333333333339</v>
      </c>
      <c r="AG1084" s="14">
        <f t="shared" si="355"/>
        <v>10.5</v>
      </c>
      <c r="AH1084" s="14">
        <f t="shared" si="356"/>
        <v>-18.933333333333334</v>
      </c>
      <c r="AI1084" s="14">
        <f t="shared" si="357"/>
        <v>-176.71111111111111</v>
      </c>
      <c r="AJ1084" s="1415"/>
    </row>
    <row r="1085" spans="1:36" ht="15.75">
      <c r="A1085" s="1415">
        <v>11</v>
      </c>
      <c r="B1085" s="450" t="s">
        <v>7733</v>
      </c>
      <c r="C1085" s="450" t="s">
        <v>143</v>
      </c>
      <c r="D1085" s="459">
        <v>98.82</v>
      </c>
      <c r="E1085" s="450">
        <v>40</v>
      </c>
      <c r="F1085" s="450">
        <f t="shared" si="350"/>
        <v>3952.7999999999997</v>
      </c>
      <c r="G1085" s="450"/>
      <c r="H1085" s="450"/>
      <c r="I1085" s="454">
        <v>44907</v>
      </c>
      <c r="J1085" s="454">
        <v>45688</v>
      </c>
      <c r="K1085" s="450"/>
      <c r="L1085" s="450" t="s">
        <v>7734</v>
      </c>
      <c r="M1085" s="461">
        <v>44887</v>
      </c>
      <c r="N1085" s="1415"/>
      <c r="O1085" s="1415"/>
      <c r="P1085" s="1415"/>
      <c r="Q1085" s="1415"/>
      <c r="R1085" s="1415"/>
      <c r="S1085" s="1415"/>
      <c r="T1085" s="1415"/>
      <c r="U1085" s="1415"/>
      <c r="V1085" s="1415"/>
      <c r="W1085" s="1415"/>
      <c r="X1085" s="1415"/>
      <c r="Y1085" s="1415"/>
      <c r="Z1085" s="1415"/>
      <c r="AA1085" s="1415"/>
      <c r="AB1085" s="1415"/>
      <c r="AC1085" s="1507">
        <f t="shared" si="351"/>
        <v>40</v>
      </c>
      <c r="AD1085" s="1508">
        <f t="shared" si="352"/>
        <v>3952.7999999999997</v>
      </c>
      <c r="AE1085" s="14">
        <f t="shared" si="353"/>
        <v>22.366666666666667</v>
      </c>
      <c r="AF1085" s="14">
        <f t="shared" si="354"/>
        <v>0</v>
      </c>
      <c r="AG1085" s="14" t="e">
        <f t="shared" si="355"/>
        <v>#DIV/0!</v>
      </c>
      <c r="AH1085" s="14" t="e">
        <f t="shared" si="356"/>
        <v>#DIV/0!</v>
      </c>
      <c r="AI1085" s="14">
        <f t="shared" si="357"/>
        <v>40</v>
      </c>
      <c r="AJ1085" s="1415"/>
    </row>
    <row r="1086" spans="1:36" ht="15.75">
      <c r="A1086" s="1415">
        <v>12</v>
      </c>
      <c r="B1086" s="450" t="s">
        <v>9238</v>
      </c>
      <c r="C1086" s="450" t="s">
        <v>143</v>
      </c>
      <c r="D1086" s="459">
        <v>1216</v>
      </c>
      <c r="E1086" s="450"/>
      <c r="F1086" s="450"/>
      <c r="G1086" s="450">
        <v>18</v>
      </c>
      <c r="H1086" s="450">
        <f>G1086*D1086</f>
        <v>21888</v>
      </c>
      <c r="I1086" s="454">
        <v>44970</v>
      </c>
      <c r="J1086" s="454">
        <v>45443</v>
      </c>
      <c r="K1086" s="450"/>
      <c r="L1086" s="450" t="s">
        <v>9239</v>
      </c>
      <c r="M1086" s="461">
        <v>44942</v>
      </c>
      <c r="N1086" s="1415"/>
      <c r="O1086" s="1415"/>
      <c r="P1086" s="1415"/>
      <c r="Q1086" s="1415"/>
      <c r="R1086" s="1415"/>
      <c r="S1086" s="1415"/>
      <c r="T1086" s="1415"/>
      <c r="U1086" s="1415"/>
      <c r="V1086" s="1415"/>
      <c r="W1086" s="1415"/>
      <c r="X1086" s="1415"/>
      <c r="Y1086" s="1415"/>
      <c r="Z1086" s="1415"/>
      <c r="AA1086" s="1415"/>
      <c r="AB1086" s="1415"/>
      <c r="AC1086" s="1507">
        <f t="shared" si="351"/>
        <v>18</v>
      </c>
      <c r="AD1086" s="1508">
        <f t="shared" si="352"/>
        <v>21888</v>
      </c>
      <c r="AE1086" s="14">
        <f t="shared" si="353"/>
        <v>14.2</v>
      </c>
      <c r="AF1086" s="14">
        <f t="shared" si="354"/>
        <v>0</v>
      </c>
      <c r="AG1086" s="14" t="e">
        <f t="shared" si="355"/>
        <v>#DIV/0!</v>
      </c>
      <c r="AH1086" s="14" t="e">
        <f t="shared" si="356"/>
        <v>#DIV/0!</v>
      </c>
      <c r="AI1086" s="14">
        <f t="shared" si="357"/>
        <v>18</v>
      </c>
      <c r="AJ1086" s="1415"/>
    </row>
    <row r="1087" spans="1:36" ht="15.75">
      <c r="A1087" s="1415">
        <v>14</v>
      </c>
      <c r="B1087" s="450" t="s">
        <v>9961</v>
      </c>
      <c r="C1087" s="450" t="s">
        <v>143</v>
      </c>
      <c r="D1087" s="459">
        <v>231.34</v>
      </c>
      <c r="E1087" s="450"/>
      <c r="F1087" s="450"/>
      <c r="G1087" s="450">
        <v>10</v>
      </c>
      <c r="H1087" s="450">
        <f t="shared" ref="H1087" si="358">G1087*D1087</f>
        <v>2313.4</v>
      </c>
      <c r="I1087" s="454">
        <v>45012</v>
      </c>
      <c r="J1087" s="454">
        <v>45351</v>
      </c>
      <c r="K1087" s="450"/>
      <c r="L1087" s="450" t="s">
        <v>9962</v>
      </c>
      <c r="M1087" s="461">
        <v>44991</v>
      </c>
      <c r="N1087" s="1415"/>
      <c r="O1087" s="1415"/>
      <c r="P1087" s="1415"/>
      <c r="Q1087" s="1415"/>
      <c r="R1087" s="1415"/>
      <c r="S1087" s="1415"/>
      <c r="T1087" s="1415"/>
      <c r="U1087" s="1415"/>
      <c r="V1087" s="1415"/>
      <c r="W1087" s="1415"/>
      <c r="X1087" s="1415"/>
      <c r="Y1087" s="1415"/>
      <c r="Z1087" s="1415"/>
      <c r="AA1087" s="1415"/>
      <c r="AB1087" s="1415"/>
      <c r="AC1087" s="1507">
        <f t="shared" si="351"/>
        <v>10</v>
      </c>
      <c r="AD1087" s="1508">
        <f t="shared" si="352"/>
        <v>2313.4</v>
      </c>
      <c r="AE1087" s="14">
        <f t="shared" si="353"/>
        <v>11.133333333333333</v>
      </c>
      <c r="AF1087" s="14">
        <f t="shared" si="354"/>
        <v>0</v>
      </c>
      <c r="AG1087" s="14" t="e">
        <f t="shared" si="355"/>
        <v>#DIV/0!</v>
      </c>
      <c r="AH1087" s="14" t="e">
        <f t="shared" si="356"/>
        <v>#DIV/0!</v>
      </c>
      <c r="AI1087" s="14">
        <f t="shared" si="357"/>
        <v>10</v>
      </c>
      <c r="AJ1087" s="1415"/>
    </row>
    <row r="1088" spans="1:36" ht="15.75">
      <c r="A1088" s="1415">
        <v>15</v>
      </c>
      <c r="B1088" s="450" t="s">
        <v>3631</v>
      </c>
      <c r="C1088" s="450" t="s">
        <v>143</v>
      </c>
      <c r="D1088" s="459">
        <v>183.04</v>
      </c>
      <c r="E1088" s="450">
        <v>99</v>
      </c>
      <c r="F1088" s="450">
        <f t="shared" si="350"/>
        <v>18120.96</v>
      </c>
      <c r="G1088" s="450">
        <v>0</v>
      </c>
      <c r="H1088" s="450">
        <f>G1088*D1088</f>
        <v>0</v>
      </c>
      <c r="I1088" s="454">
        <v>44732</v>
      </c>
      <c r="J1088" s="454">
        <v>45199</v>
      </c>
      <c r="K1088" s="450"/>
      <c r="L1088" s="450">
        <v>405</v>
      </c>
      <c r="M1088" s="461">
        <v>44716</v>
      </c>
      <c r="N1088" s="1415"/>
      <c r="O1088" s="1415"/>
      <c r="P1088" s="1415"/>
      <c r="Q1088" s="1415"/>
      <c r="R1088" s="1415"/>
      <c r="S1088" s="1415"/>
      <c r="T1088" s="1415"/>
      <c r="U1088" s="1415"/>
      <c r="V1088" s="1415"/>
      <c r="W1088" s="1415"/>
      <c r="X1088" s="1415"/>
      <c r="Y1088" s="1415"/>
      <c r="Z1088" s="1415"/>
      <c r="AA1088" s="1415"/>
      <c r="AB1088" s="1415"/>
      <c r="AC1088" s="1507">
        <f t="shared" si="351"/>
        <v>99</v>
      </c>
      <c r="AD1088" s="1508">
        <f t="shared" si="352"/>
        <v>18120.96</v>
      </c>
      <c r="AE1088" s="14">
        <f t="shared" si="353"/>
        <v>6.0666666666666664</v>
      </c>
      <c r="AF1088" s="14">
        <f t="shared" si="354"/>
        <v>0</v>
      </c>
      <c r="AG1088" s="14" t="e">
        <f t="shared" si="355"/>
        <v>#DIV/0!</v>
      </c>
      <c r="AH1088" s="14" t="e">
        <f t="shared" si="356"/>
        <v>#DIV/0!</v>
      </c>
      <c r="AI1088" s="14">
        <f t="shared" si="357"/>
        <v>99</v>
      </c>
      <c r="AJ1088" s="1415"/>
    </row>
    <row r="1089" spans="1:36" ht="15.75">
      <c r="A1089" s="1415">
        <v>16</v>
      </c>
      <c r="B1089" s="450" t="s">
        <v>3631</v>
      </c>
      <c r="C1089" s="450" t="s">
        <v>143</v>
      </c>
      <c r="D1089" s="459">
        <v>211.17</v>
      </c>
      <c r="E1089" s="450">
        <v>0</v>
      </c>
      <c r="F1089" s="450">
        <v>0</v>
      </c>
      <c r="G1089" s="450">
        <v>66</v>
      </c>
      <c r="H1089" s="450">
        <f>G1089*D1089</f>
        <v>13937.22</v>
      </c>
      <c r="I1089" s="454">
        <v>44931</v>
      </c>
      <c r="J1089" s="454">
        <v>45869</v>
      </c>
      <c r="K1089" s="450"/>
      <c r="L1089" s="450" t="s">
        <v>8481</v>
      </c>
      <c r="M1089" s="461">
        <v>44890</v>
      </c>
      <c r="N1089" s="1415">
        <v>1</v>
      </c>
      <c r="O1089" s="1415">
        <v>11</v>
      </c>
      <c r="P1089" s="1415">
        <v>17</v>
      </c>
      <c r="Q1089" s="1415"/>
      <c r="R1089" s="1415"/>
      <c r="S1089" s="1415"/>
      <c r="T1089" s="1415"/>
      <c r="U1089" s="1415"/>
      <c r="V1089" s="1415"/>
      <c r="W1089" s="1415"/>
      <c r="X1089" s="1415"/>
      <c r="Y1089" s="1415"/>
      <c r="Z1089" s="1415"/>
      <c r="AA1089" s="1415"/>
      <c r="AB1089" s="1415"/>
      <c r="AC1089" s="1507">
        <f t="shared" si="351"/>
        <v>37</v>
      </c>
      <c r="AD1089" s="1508">
        <f t="shared" si="352"/>
        <v>7813.29</v>
      </c>
      <c r="AE1089" s="14">
        <f t="shared" si="353"/>
        <v>28.4</v>
      </c>
      <c r="AF1089" s="14">
        <f t="shared" si="354"/>
        <v>9.6666666666666661</v>
      </c>
      <c r="AG1089" s="14">
        <f t="shared" si="355"/>
        <v>3.827586206896552</v>
      </c>
      <c r="AH1089" s="14">
        <f t="shared" si="356"/>
        <v>-24.572413793103447</v>
      </c>
      <c r="AI1089" s="14">
        <f t="shared" si="357"/>
        <v>-237.5333333333333</v>
      </c>
      <c r="AJ1089" s="1415"/>
    </row>
    <row r="1090" spans="1:36" ht="15.75">
      <c r="A1090" s="1415">
        <v>17</v>
      </c>
      <c r="B1090" s="450" t="s">
        <v>3631</v>
      </c>
      <c r="C1090" s="450" t="s">
        <v>143</v>
      </c>
      <c r="D1090" s="459">
        <v>183.04</v>
      </c>
      <c r="E1090" s="450">
        <v>0</v>
      </c>
      <c r="F1090" s="450">
        <v>0</v>
      </c>
      <c r="G1090" s="450">
        <v>50</v>
      </c>
      <c r="H1090" s="450">
        <f>G1090*D1090</f>
        <v>9152</v>
      </c>
      <c r="I1090" s="454">
        <v>44956</v>
      </c>
      <c r="J1090" s="454">
        <v>45199</v>
      </c>
      <c r="K1090" s="450"/>
      <c r="L1090" s="450">
        <v>90</v>
      </c>
      <c r="M1090" s="461">
        <v>44578</v>
      </c>
      <c r="N1090" s="1415"/>
      <c r="O1090" s="1415"/>
      <c r="P1090" s="1415"/>
      <c r="Q1090" s="1415"/>
      <c r="R1090" s="1415"/>
      <c r="S1090" s="1415"/>
      <c r="T1090" s="1415"/>
      <c r="U1090" s="1415"/>
      <c r="V1090" s="1415"/>
      <c r="W1090" s="1415"/>
      <c r="X1090" s="1415"/>
      <c r="Y1090" s="1415"/>
      <c r="Z1090" s="1415"/>
      <c r="AA1090" s="1415"/>
      <c r="AB1090" s="1415"/>
      <c r="AC1090" s="1507">
        <f t="shared" si="351"/>
        <v>50</v>
      </c>
      <c r="AD1090" s="1508">
        <f t="shared" si="352"/>
        <v>9152</v>
      </c>
      <c r="AE1090" s="14">
        <f t="shared" si="353"/>
        <v>6.0666666666666664</v>
      </c>
      <c r="AF1090" s="14">
        <f t="shared" si="354"/>
        <v>0</v>
      </c>
      <c r="AG1090" s="14" t="e">
        <f t="shared" si="355"/>
        <v>#DIV/0!</v>
      </c>
      <c r="AH1090" s="14" t="e">
        <f t="shared" si="356"/>
        <v>#DIV/0!</v>
      </c>
      <c r="AI1090" s="14">
        <f t="shared" si="357"/>
        <v>50</v>
      </c>
      <c r="AJ1090" s="1415"/>
    </row>
    <row r="1091" spans="1:36" ht="15.75">
      <c r="A1091" s="1415">
        <v>18</v>
      </c>
      <c r="B1091" s="450" t="s">
        <v>7735</v>
      </c>
      <c r="C1091" s="450" t="s">
        <v>143</v>
      </c>
      <c r="D1091" s="459">
        <v>361.42</v>
      </c>
      <c r="E1091" s="450">
        <v>98</v>
      </c>
      <c r="F1091" s="450">
        <f t="shared" si="350"/>
        <v>35419.160000000003</v>
      </c>
      <c r="G1091" s="450"/>
      <c r="H1091" s="450">
        <f t="shared" ref="H1091:H1103" si="359">G1091*D1091</f>
        <v>0</v>
      </c>
      <c r="I1091" s="454">
        <v>44914</v>
      </c>
      <c r="J1091" s="454">
        <v>45230</v>
      </c>
      <c r="K1091" s="450"/>
      <c r="L1091" s="450" t="s">
        <v>7736</v>
      </c>
      <c r="M1091" s="461">
        <v>44893</v>
      </c>
      <c r="N1091" s="1415"/>
      <c r="O1091" s="1415">
        <v>55</v>
      </c>
      <c r="P1091" s="1415">
        <v>30</v>
      </c>
      <c r="Q1091" s="1415"/>
      <c r="R1091" s="1415"/>
      <c r="S1091" s="1415"/>
      <c r="T1091" s="1415"/>
      <c r="U1091" s="1415"/>
      <c r="V1091" s="1415"/>
      <c r="W1091" s="1415"/>
      <c r="X1091" s="1415"/>
      <c r="Y1091" s="1415"/>
      <c r="Z1091" s="1415"/>
      <c r="AA1091" s="1415"/>
      <c r="AB1091" s="1415"/>
      <c r="AC1091" s="1507">
        <f t="shared" si="351"/>
        <v>13</v>
      </c>
      <c r="AD1091" s="1508">
        <f t="shared" si="352"/>
        <v>4698.46</v>
      </c>
      <c r="AE1091" s="14">
        <f t="shared" si="353"/>
        <v>7.1</v>
      </c>
      <c r="AF1091" s="14">
        <f t="shared" si="354"/>
        <v>28.333333333333332</v>
      </c>
      <c r="AG1091" s="14">
        <f t="shared" si="355"/>
        <v>0.45882352941176474</v>
      </c>
      <c r="AH1091" s="14">
        <f t="shared" si="356"/>
        <v>-6.6411764705882348</v>
      </c>
      <c r="AI1091" s="14">
        <f t="shared" si="357"/>
        <v>-188.16666666666666</v>
      </c>
      <c r="AJ1091" s="1415"/>
    </row>
    <row r="1092" spans="1:36" ht="15.75">
      <c r="A1092" s="1415">
        <v>19</v>
      </c>
      <c r="B1092" s="450" t="s">
        <v>1632</v>
      </c>
      <c r="C1092" s="450" t="s">
        <v>262</v>
      </c>
      <c r="D1092" s="459">
        <v>478.5</v>
      </c>
      <c r="E1092" s="450">
        <v>650</v>
      </c>
      <c r="F1092" s="450">
        <f t="shared" si="350"/>
        <v>311025</v>
      </c>
      <c r="G1092" s="450"/>
      <c r="H1092" s="450">
        <f t="shared" si="359"/>
        <v>0</v>
      </c>
      <c r="I1092" s="454">
        <v>44643</v>
      </c>
      <c r="J1092" s="454">
        <v>45312</v>
      </c>
      <c r="K1092" s="450"/>
      <c r="L1092" s="450">
        <v>233</v>
      </c>
      <c r="M1092" s="461">
        <v>44664</v>
      </c>
      <c r="N1092" s="1415"/>
      <c r="O1092" s="1415"/>
      <c r="P1092" s="1415">
        <v>19</v>
      </c>
      <c r="Q1092" s="1415"/>
      <c r="R1092" s="1415"/>
      <c r="S1092" s="1415"/>
      <c r="T1092" s="1415"/>
      <c r="U1092" s="1415"/>
      <c r="V1092" s="1415"/>
      <c r="W1092" s="1415"/>
      <c r="X1092" s="1415"/>
      <c r="Y1092" s="1415"/>
      <c r="Z1092" s="1415"/>
      <c r="AA1092" s="1415"/>
      <c r="AB1092" s="1415"/>
      <c r="AC1092" s="1507">
        <f t="shared" si="351"/>
        <v>631</v>
      </c>
      <c r="AD1092" s="1508">
        <f t="shared" si="352"/>
        <v>301933.5</v>
      </c>
      <c r="AE1092" s="14">
        <f t="shared" si="353"/>
        <v>9.8333333333333339</v>
      </c>
      <c r="AF1092" s="14">
        <f t="shared" si="354"/>
        <v>6.333333333333333</v>
      </c>
      <c r="AG1092" s="14">
        <f t="shared" si="355"/>
        <v>99.631578947368425</v>
      </c>
      <c r="AH1092" s="14">
        <f t="shared" si="356"/>
        <v>89.798245614035096</v>
      </c>
      <c r="AI1092" s="14">
        <f t="shared" si="357"/>
        <v>568.72222222222217</v>
      </c>
      <c r="AJ1092" s="1415"/>
    </row>
    <row r="1093" spans="1:36" ht="15.75">
      <c r="A1093" s="1415">
        <v>20</v>
      </c>
      <c r="B1093" s="450" t="s">
        <v>6670</v>
      </c>
      <c r="C1093" s="450" t="s">
        <v>2834</v>
      </c>
      <c r="D1093" s="459">
        <v>206.5</v>
      </c>
      <c r="E1093" s="450">
        <v>300</v>
      </c>
      <c r="F1093" s="450">
        <f t="shared" si="350"/>
        <v>61950</v>
      </c>
      <c r="G1093" s="450"/>
      <c r="H1093" s="450">
        <f t="shared" si="359"/>
        <v>0</v>
      </c>
      <c r="I1093" s="454">
        <v>44888</v>
      </c>
      <c r="J1093" s="454">
        <v>45412</v>
      </c>
      <c r="K1093" s="450"/>
      <c r="L1093" s="450" t="s">
        <v>6671</v>
      </c>
      <c r="M1093" s="461">
        <v>44869</v>
      </c>
      <c r="N1093" s="1415"/>
      <c r="O1093" s="1415">
        <v>60</v>
      </c>
      <c r="P1093" s="1415"/>
      <c r="Q1093" s="1415"/>
      <c r="R1093" s="1415"/>
      <c r="S1093" s="1415"/>
      <c r="T1093" s="1415"/>
      <c r="U1093" s="1415"/>
      <c r="V1093" s="1415"/>
      <c r="W1093" s="1415"/>
      <c r="X1093" s="1415"/>
      <c r="Y1093" s="1415"/>
      <c r="Z1093" s="1415"/>
      <c r="AA1093" s="1415"/>
      <c r="AB1093" s="1415"/>
      <c r="AC1093" s="1507">
        <f t="shared" si="351"/>
        <v>240</v>
      </c>
      <c r="AD1093" s="1508">
        <f t="shared" si="352"/>
        <v>49560</v>
      </c>
      <c r="AE1093" s="14">
        <f t="shared" si="353"/>
        <v>13.166666666666666</v>
      </c>
      <c r="AF1093" s="14">
        <f t="shared" si="354"/>
        <v>20</v>
      </c>
      <c r="AG1093" s="14">
        <f t="shared" si="355"/>
        <v>12</v>
      </c>
      <c r="AH1093" s="14">
        <f t="shared" si="356"/>
        <v>-1.1666666666666661</v>
      </c>
      <c r="AI1093" s="14">
        <f t="shared" si="357"/>
        <v>-23.333333333333314</v>
      </c>
      <c r="AJ1093" s="1415"/>
    </row>
    <row r="1094" spans="1:36" ht="15.75">
      <c r="A1094" s="1415">
        <v>21</v>
      </c>
      <c r="B1094" s="450" t="s">
        <v>5661</v>
      </c>
      <c r="C1094" s="450" t="s">
        <v>64</v>
      </c>
      <c r="D1094" s="459">
        <v>750</v>
      </c>
      <c r="E1094" s="450">
        <v>7</v>
      </c>
      <c r="F1094" s="450">
        <f t="shared" si="350"/>
        <v>5250</v>
      </c>
      <c r="G1094" s="450"/>
      <c r="H1094" s="450">
        <f t="shared" si="359"/>
        <v>0</v>
      </c>
      <c r="I1094" s="454">
        <v>44909</v>
      </c>
      <c r="J1094" s="454">
        <v>45107</v>
      </c>
      <c r="K1094" s="450"/>
      <c r="L1094" s="450" t="s">
        <v>7737</v>
      </c>
      <c r="M1094" s="461">
        <v>44875</v>
      </c>
      <c r="N1094" s="1415"/>
      <c r="O1094" s="1415"/>
      <c r="P1094" s="1415"/>
      <c r="Q1094" s="1415"/>
      <c r="R1094" s="1415"/>
      <c r="S1094" s="1415"/>
      <c r="T1094" s="1415"/>
      <c r="U1094" s="1415"/>
      <c r="V1094" s="1415"/>
      <c r="W1094" s="1415"/>
      <c r="X1094" s="1415"/>
      <c r="Y1094" s="1415"/>
      <c r="Z1094" s="1415"/>
      <c r="AA1094" s="1415"/>
      <c r="AB1094" s="1415"/>
      <c r="AC1094" s="1507">
        <f t="shared" si="351"/>
        <v>7</v>
      </c>
      <c r="AD1094" s="1508">
        <f t="shared" si="352"/>
        <v>5250</v>
      </c>
      <c r="AE1094" s="14">
        <f t="shared" si="353"/>
        <v>3</v>
      </c>
      <c r="AF1094" s="14">
        <f t="shared" si="354"/>
        <v>0</v>
      </c>
      <c r="AG1094" s="14" t="e">
        <f t="shared" si="355"/>
        <v>#DIV/0!</v>
      </c>
      <c r="AH1094" s="14" t="e">
        <f t="shared" si="356"/>
        <v>#DIV/0!</v>
      </c>
      <c r="AI1094" s="14">
        <f t="shared" si="357"/>
        <v>7</v>
      </c>
      <c r="AJ1094" s="1415"/>
    </row>
    <row r="1095" spans="1:36" ht="15.75">
      <c r="A1095" s="1415">
        <v>22</v>
      </c>
      <c r="B1095" s="450" t="s">
        <v>5661</v>
      </c>
      <c r="C1095" s="450" t="s">
        <v>64</v>
      </c>
      <c r="D1095" s="459">
        <v>750</v>
      </c>
      <c r="E1095" s="450">
        <v>0</v>
      </c>
      <c r="F1095" s="450">
        <v>0</v>
      </c>
      <c r="G1095" s="450">
        <v>150</v>
      </c>
      <c r="H1095" s="450">
        <f t="shared" si="359"/>
        <v>112500</v>
      </c>
      <c r="I1095" s="454">
        <v>44956</v>
      </c>
      <c r="J1095" s="454">
        <v>45504</v>
      </c>
      <c r="K1095" s="450"/>
      <c r="L1095" s="450" t="s">
        <v>8482</v>
      </c>
      <c r="M1095" s="461">
        <v>44938</v>
      </c>
      <c r="N1095" s="1415"/>
      <c r="O1095" s="1415"/>
      <c r="P1095" s="1415"/>
      <c r="Q1095" s="1415"/>
      <c r="R1095" s="1415"/>
      <c r="S1095" s="1415"/>
      <c r="T1095" s="1415"/>
      <c r="U1095" s="1415"/>
      <c r="V1095" s="1415"/>
      <c r="W1095" s="1415"/>
      <c r="X1095" s="1415"/>
      <c r="Y1095" s="1415"/>
      <c r="Z1095" s="1415"/>
      <c r="AA1095" s="1415"/>
      <c r="AB1095" s="1415"/>
      <c r="AC1095" s="1507">
        <f t="shared" si="351"/>
        <v>150</v>
      </c>
      <c r="AD1095" s="1508">
        <f t="shared" si="352"/>
        <v>112500</v>
      </c>
      <c r="AE1095" s="14">
        <f t="shared" si="353"/>
        <v>16.233333333333334</v>
      </c>
      <c r="AF1095" s="14">
        <f t="shared" si="354"/>
        <v>0</v>
      </c>
      <c r="AG1095" s="14" t="e">
        <f t="shared" si="355"/>
        <v>#DIV/0!</v>
      </c>
      <c r="AH1095" s="14" t="e">
        <f t="shared" si="356"/>
        <v>#DIV/0!</v>
      </c>
      <c r="AI1095" s="14">
        <f t="shared" si="357"/>
        <v>150</v>
      </c>
      <c r="AJ1095" s="1415"/>
    </row>
    <row r="1096" spans="1:36" ht="15.75">
      <c r="A1096" s="1415">
        <v>23</v>
      </c>
      <c r="B1096" s="450" t="s">
        <v>7738</v>
      </c>
      <c r="C1096" s="450" t="s">
        <v>64</v>
      </c>
      <c r="D1096" s="459">
        <v>59</v>
      </c>
      <c r="E1096" s="450">
        <v>27</v>
      </c>
      <c r="F1096" s="450">
        <f t="shared" si="350"/>
        <v>1593</v>
      </c>
      <c r="G1096" s="450"/>
      <c r="H1096" s="450">
        <f t="shared" si="359"/>
        <v>0</v>
      </c>
      <c r="I1096" s="454">
        <v>44917</v>
      </c>
      <c r="J1096" s="454">
        <v>45931</v>
      </c>
      <c r="K1096" s="450"/>
      <c r="L1096" s="450" t="s">
        <v>7739</v>
      </c>
      <c r="M1096" s="461">
        <v>44883</v>
      </c>
      <c r="N1096" s="1415"/>
      <c r="O1096" s="1415"/>
      <c r="P1096" s="1415"/>
      <c r="Q1096" s="1415"/>
      <c r="R1096" s="1415"/>
      <c r="S1096" s="1415"/>
      <c r="T1096" s="1415"/>
      <c r="U1096" s="1415"/>
      <c r="V1096" s="1415"/>
      <c r="W1096" s="1415"/>
      <c r="X1096" s="1415"/>
      <c r="Y1096" s="1415"/>
      <c r="Z1096" s="1415"/>
      <c r="AA1096" s="1415"/>
      <c r="AB1096" s="1415"/>
      <c r="AC1096" s="1507">
        <f t="shared" si="351"/>
        <v>27</v>
      </c>
      <c r="AD1096" s="1508">
        <f t="shared" si="352"/>
        <v>1593</v>
      </c>
      <c r="AE1096" s="14">
        <f t="shared" si="353"/>
        <v>30.466666666666665</v>
      </c>
      <c r="AF1096" s="14">
        <f t="shared" si="354"/>
        <v>0</v>
      </c>
      <c r="AG1096" s="14" t="e">
        <f t="shared" si="355"/>
        <v>#DIV/0!</v>
      </c>
      <c r="AH1096" s="14" t="e">
        <f t="shared" si="356"/>
        <v>#DIV/0!</v>
      </c>
      <c r="AI1096" s="14">
        <f t="shared" si="357"/>
        <v>27</v>
      </c>
      <c r="AJ1096" s="1415"/>
    </row>
    <row r="1097" spans="1:36" ht="15.75">
      <c r="A1097" s="1415">
        <v>24</v>
      </c>
      <c r="B1097" s="450" t="s">
        <v>9240</v>
      </c>
      <c r="C1097" s="450" t="s">
        <v>507</v>
      </c>
      <c r="D1097" s="459">
        <v>149.58000000000001</v>
      </c>
      <c r="E1097" s="450"/>
      <c r="F1097" s="450"/>
      <c r="G1097" s="450">
        <v>225</v>
      </c>
      <c r="H1097" s="450">
        <f t="shared" si="359"/>
        <v>33655.5</v>
      </c>
      <c r="I1097" s="454">
        <v>44970</v>
      </c>
      <c r="J1097" s="454">
        <v>45869</v>
      </c>
      <c r="K1097" s="450"/>
      <c r="L1097" s="450" t="s">
        <v>9241</v>
      </c>
      <c r="M1097" s="461">
        <v>44949</v>
      </c>
      <c r="N1097" s="1415"/>
      <c r="O1097" s="1415"/>
      <c r="P1097" s="1415"/>
      <c r="Q1097" s="1415"/>
      <c r="R1097" s="1415"/>
      <c r="S1097" s="1415"/>
      <c r="T1097" s="1415"/>
      <c r="U1097" s="1415"/>
      <c r="V1097" s="1415"/>
      <c r="W1097" s="1415"/>
      <c r="X1097" s="1415"/>
      <c r="Y1097" s="1415"/>
      <c r="Z1097" s="1415"/>
      <c r="AA1097" s="1415"/>
      <c r="AB1097" s="1415"/>
      <c r="AC1097" s="1507">
        <f t="shared" si="351"/>
        <v>225</v>
      </c>
      <c r="AD1097" s="1508">
        <f t="shared" si="352"/>
        <v>33655.5</v>
      </c>
      <c r="AE1097" s="14">
        <f t="shared" si="353"/>
        <v>28.4</v>
      </c>
      <c r="AF1097" s="14">
        <f t="shared" si="354"/>
        <v>0</v>
      </c>
      <c r="AG1097" s="14" t="e">
        <f t="shared" si="355"/>
        <v>#DIV/0!</v>
      </c>
      <c r="AH1097" s="14" t="e">
        <f t="shared" si="356"/>
        <v>#DIV/0!</v>
      </c>
      <c r="AI1097" s="14">
        <f t="shared" si="357"/>
        <v>225</v>
      </c>
      <c r="AJ1097" s="1415"/>
    </row>
    <row r="1098" spans="1:36" ht="15.75">
      <c r="A1098" s="1415">
        <v>25</v>
      </c>
      <c r="B1098" s="450" t="s">
        <v>1635</v>
      </c>
      <c r="C1098" s="450" t="s">
        <v>64</v>
      </c>
      <c r="D1098" s="459">
        <v>97</v>
      </c>
      <c r="E1098" s="450">
        <v>6</v>
      </c>
      <c r="F1098" s="450">
        <f t="shared" si="350"/>
        <v>582</v>
      </c>
      <c r="G1098" s="450"/>
      <c r="H1098" s="450">
        <f t="shared" si="359"/>
        <v>0</v>
      </c>
      <c r="I1098" s="454">
        <v>44257</v>
      </c>
      <c r="J1098" s="454">
        <v>45169</v>
      </c>
      <c r="K1098" s="450"/>
      <c r="L1098" s="450">
        <v>161</v>
      </c>
      <c r="M1098" s="461">
        <v>44229</v>
      </c>
      <c r="N1098" s="1415"/>
      <c r="O1098" s="1415"/>
      <c r="P1098" s="1415"/>
      <c r="Q1098" s="1415"/>
      <c r="R1098" s="1415"/>
      <c r="S1098" s="1415"/>
      <c r="T1098" s="1415"/>
      <c r="U1098" s="1415"/>
      <c r="V1098" s="1415"/>
      <c r="W1098" s="1415"/>
      <c r="X1098" s="1415"/>
      <c r="Y1098" s="1415"/>
      <c r="Z1098" s="1415"/>
      <c r="AA1098" s="1415"/>
      <c r="AB1098" s="1415"/>
      <c r="AC1098" s="1507">
        <f t="shared" si="351"/>
        <v>6</v>
      </c>
      <c r="AD1098" s="1508">
        <f t="shared" si="352"/>
        <v>582</v>
      </c>
      <c r="AE1098" s="14">
        <f t="shared" si="353"/>
        <v>5.0666666666666664</v>
      </c>
      <c r="AF1098" s="14">
        <f t="shared" si="354"/>
        <v>0</v>
      </c>
      <c r="AG1098" s="14" t="e">
        <f t="shared" si="355"/>
        <v>#DIV/0!</v>
      </c>
      <c r="AH1098" s="14" t="e">
        <f t="shared" si="356"/>
        <v>#DIV/0!</v>
      </c>
      <c r="AI1098" s="14">
        <f t="shared" si="357"/>
        <v>6</v>
      </c>
      <c r="AJ1098" s="1415"/>
    </row>
    <row r="1099" spans="1:36" ht="15.75">
      <c r="A1099" s="1415">
        <v>26</v>
      </c>
      <c r="B1099" s="450" t="s">
        <v>1636</v>
      </c>
      <c r="C1099" s="450" t="s">
        <v>64</v>
      </c>
      <c r="D1099" s="459">
        <v>194</v>
      </c>
      <c r="E1099" s="450">
        <v>4</v>
      </c>
      <c r="F1099" s="450">
        <f t="shared" si="350"/>
        <v>776</v>
      </c>
      <c r="G1099" s="450"/>
      <c r="H1099" s="450">
        <f t="shared" si="359"/>
        <v>0</v>
      </c>
      <c r="I1099" s="454">
        <v>44257</v>
      </c>
      <c r="J1099" s="454">
        <v>45199</v>
      </c>
      <c r="K1099" s="450"/>
      <c r="L1099" s="450">
        <v>161</v>
      </c>
      <c r="M1099" s="461">
        <v>44229</v>
      </c>
      <c r="N1099" s="1415"/>
      <c r="O1099" s="1415"/>
      <c r="P1099" s="1415"/>
      <c r="Q1099" s="1415"/>
      <c r="R1099" s="1415"/>
      <c r="S1099" s="1415"/>
      <c r="T1099" s="1415"/>
      <c r="U1099" s="1415"/>
      <c r="V1099" s="1415"/>
      <c r="W1099" s="1415"/>
      <c r="X1099" s="1415"/>
      <c r="Y1099" s="1415"/>
      <c r="Z1099" s="1415"/>
      <c r="AA1099" s="1415"/>
      <c r="AB1099" s="1415"/>
      <c r="AC1099" s="1507">
        <f t="shared" si="351"/>
        <v>4</v>
      </c>
      <c r="AD1099" s="1508">
        <f t="shared" si="352"/>
        <v>776</v>
      </c>
      <c r="AE1099" s="14">
        <f t="shared" si="353"/>
        <v>6.0666666666666664</v>
      </c>
      <c r="AF1099" s="14">
        <f t="shared" si="354"/>
        <v>0</v>
      </c>
      <c r="AG1099" s="14" t="e">
        <f t="shared" si="355"/>
        <v>#DIV/0!</v>
      </c>
      <c r="AH1099" s="14" t="e">
        <f t="shared" si="356"/>
        <v>#DIV/0!</v>
      </c>
      <c r="AI1099" s="14">
        <f t="shared" si="357"/>
        <v>4</v>
      </c>
      <c r="AJ1099" s="1415"/>
    </row>
    <row r="1100" spans="1:36" ht="15.75">
      <c r="A1100" s="1415">
        <v>27</v>
      </c>
      <c r="B1100" s="450" t="s">
        <v>9963</v>
      </c>
      <c r="C1100" s="450" t="s">
        <v>64</v>
      </c>
      <c r="D1100" s="459">
        <v>3641.21</v>
      </c>
      <c r="E1100" s="450"/>
      <c r="F1100" s="450"/>
      <c r="G1100" s="450">
        <v>80</v>
      </c>
      <c r="H1100" s="450">
        <f t="shared" si="359"/>
        <v>291296.8</v>
      </c>
      <c r="I1100" s="454">
        <v>45005</v>
      </c>
      <c r="J1100" s="454">
        <v>45657</v>
      </c>
      <c r="K1100" s="450"/>
      <c r="L1100" s="450" t="s">
        <v>9964</v>
      </c>
      <c r="M1100" s="461">
        <v>44981</v>
      </c>
      <c r="N1100" s="1415"/>
      <c r="O1100" s="1415"/>
      <c r="P1100" s="1415"/>
      <c r="Q1100" s="1415"/>
      <c r="R1100" s="1415"/>
      <c r="S1100" s="1415"/>
      <c r="T1100" s="1415"/>
      <c r="U1100" s="1415"/>
      <c r="V1100" s="1415"/>
      <c r="W1100" s="1415"/>
      <c r="X1100" s="1415"/>
      <c r="Y1100" s="1415"/>
      <c r="Z1100" s="1415"/>
      <c r="AA1100" s="1415"/>
      <c r="AB1100" s="1415"/>
      <c r="AC1100" s="1507">
        <f t="shared" si="351"/>
        <v>80</v>
      </c>
      <c r="AD1100" s="1508">
        <f t="shared" si="352"/>
        <v>291296.8</v>
      </c>
      <c r="AE1100" s="14">
        <f t="shared" si="353"/>
        <v>21.333333333333332</v>
      </c>
      <c r="AF1100" s="14">
        <f t="shared" si="354"/>
        <v>0</v>
      </c>
      <c r="AG1100" s="14" t="e">
        <f t="shared" si="355"/>
        <v>#DIV/0!</v>
      </c>
      <c r="AH1100" s="14" t="e">
        <f t="shared" si="356"/>
        <v>#DIV/0!</v>
      </c>
      <c r="AI1100" s="14">
        <f t="shared" si="357"/>
        <v>80</v>
      </c>
      <c r="AJ1100" s="1415"/>
    </row>
    <row r="1101" spans="1:36" ht="15.75">
      <c r="A1101" s="1415">
        <v>28</v>
      </c>
      <c r="B1101" s="450" t="s">
        <v>8483</v>
      </c>
      <c r="C1101" s="450" t="s">
        <v>64</v>
      </c>
      <c r="D1101" s="459">
        <v>49.53</v>
      </c>
      <c r="E1101" s="450">
        <v>0</v>
      </c>
      <c r="F1101" s="450">
        <v>0</v>
      </c>
      <c r="G1101" s="450">
        <v>1170</v>
      </c>
      <c r="H1101" s="450">
        <f t="shared" si="359"/>
        <v>57950.1</v>
      </c>
      <c r="I1101" s="454">
        <v>44950</v>
      </c>
      <c r="J1101" s="454">
        <v>46446</v>
      </c>
      <c r="K1101" s="450"/>
      <c r="L1101" s="450" t="s">
        <v>8484</v>
      </c>
      <c r="M1101" s="461">
        <v>44915</v>
      </c>
      <c r="N1101" s="1415"/>
      <c r="O1101" s="1415"/>
      <c r="P1101" s="1415"/>
      <c r="Q1101" s="1415"/>
      <c r="R1101" s="1415"/>
      <c r="S1101" s="1415"/>
      <c r="T1101" s="1415"/>
      <c r="U1101" s="1415"/>
      <c r="V1101" s="1415"/>
      <c r="W1101" s="1415"/>
      <c r="X1101" s="1415"/>
      <c r="Y1101" s="1415"/>
      <c r="Z1101" s="1415"/>
      <c r="AA1101" s="1415"/>
      <c r="AB1101" s="1415"/>
      <c r="AC1101" s="1507">
        <f t="shared" si="351"/>
        <v>1170</v>
      </c>
      <c r="AD1101" s="1508">
        <f t="shared" si="352"/>
        <v>57950.1</v>
      </c>
      <c r="AE1101" s="14">
        <f t="shared" si="353"/>
        <v>47.633333333333333</v>
      </c>
      <c r="AF1101" s="14">
        <f t="shared" si="354"/>
        <v>0</v>
      </c>
      <c r="AG1101" s="14" t="e">
        <f t="shared" si="355"/>
        <v>#DIV/0!</v>
      </c>
      <c r="AH1101" s="14" t="e">
        <f t="shared" si="356"/>
        <v>#DIV/0!</v>
      </c>
      <c r="AI1101" s="14">
        <f t="shared" si="357"/>
        <v>1170</v>
      </c>
      <c r="AJ1101" s="1415"/>
    </row>
    <row r="1102" spans="1:36" ht="15.75">
      <c r="A1102" s="1415">
        <v>29</v>
      </c>
      <c r="B1102" s="450" t="s">
        <v>1637</v>
      </c>
      <c r="C1102" s="450" t="s">
        <v>64</v>
      </c>
      <c r="D1102" s="459">
        <v>360.47</v>
      </c>
      <c r="E1102" s="450">
        <v>21</v>
      </c>
      <c r="F1102" s="450">
        <f t="shared" si="350"/>
        <v>7569.8700000000008</v>
      </c>
      <c r="G1102" s="450"/>
      <c r="H1102" s="450">
        <f t="shared" si="359"/>
        <v>0</v>
      </c>
      <c r="I1102" s="454">
        <v>44257</v>
      </c>
      <c r="J1102" s="454">
        <v>45808</v>
      </c>
      <c r="K1102" s="450"/>
      <c r="L1102" s="450">
        <v>161</v>
      </c>
      <c r="M1102" s="461">
        <v>44229</v>
      </c>
      <c r="N1102" s="1415"/>
      <c r="O1102" s="1415"/>
      <c r="P1102" s="1415"/>
      <c r="Q1102" s="1415"/>
      <c r="R1102" s="1415"/>
      <c r="S1102" s="1415"/>
      <c r="T1102" s="1415"/>
      <c r="U1102" s="1415"/>
      <c r="V1102" s="1415"/>
      <c r="W1102" s="1415"/>
      <c r="X1102" s="1415"/>
      <c r="Y1102" s="1415"/>
      <c r="Z1102" s="1415"/>
      <c r="AA1102" s="1415"/>
      <c r="AB1102" s="1415"/>
      <c r="AC1102" s="1507">
        <f t="shared" si="351"/>
        <v>21</v>
      </c>
      <c r="AD1102" s="1508">
        <f t="shared" si="352"/>
        <v>7569.8700000000008</v>
      </c>
      <c r="AE1102" s="14">
        <f t="shared" si="353"/>
        <v>26.366666666666667</v>
      </c>
      <c r="AF1102" s="14">
        <f t="shared" si="354"/>
        <v>0</v>
      </c>
      <c r="AG1102" s="14" t="e">
        <f t="shared" si="355"/>
        <v>#DIV/0!</v>
      </c>
      <c r="AH1102" s="14" t="e">
        <f t="shared" si="356"/>
        <v>#DIV/0!</v>
      </c>
      <c r="AI1102" s="14">
        <f t="shared" si="357"/>
        <v>21</v>
      </c>
      <c r="AJ1102" s="1415"/>
    </row>
    <row r="1103" spans="1:36" ht="15.75">
      <c r="A1103" s="1415">
        <v>30</v>
      </c>
      <c r="B1103" s="450" t="s">
        <v>1638</v>
      </c>
      <c r="C1103" s="450" t="s">
        <v>64</v>
      </c>
      <c r="D1103" s="459">
        <v>171.25</v>
      </c>
      <c r="E1103" s="450">
        <v>224</v>
      </c>
      <c r="F1103" s="450">
        <f t="shared" si="350"/>
        <v>38360</v>
      </c>
      <c r="G1103" s="450"/>
      <c r="H1103" s="450">
        <f t="shared" si="359"/>
        <v>0</v>
      </c>
      <c r="I1103" s="454">
        <v>44379</v>
      </c>
      <c r="J1103" s="454">
        <v>45473</v>
      </c>
      <c r="K1103" s="450"/>
      <c r="L1103" s="450">
        <v>617</v>
      </c>
      <c r="M1103" s="461">
        <v>44350</v>
      </c>
      <c r="N1103" s="1415"/>
      <c r="O1103" s="1415"/>
      <c r="P1103" s="1415"/>
      <c r="Q1103" s="1415"/>
      <c r="R1103" s="1415"/>
      <c r="S1103" s="1415"/>
      <c r="T1103" s="1415"/>
      <c r="U1103" s="1415"/>
      <c r="V1103" s="1415"/>
      <c r="W1103" s="1415"/>
      <c r="X1103" s="1415"/>
      <c r="Y1103" s="1415"/>
      <c r="Z1103" s="1415"/>
      <c r="AA1103" s="1415"/>
      <c r="AB1103" s="1415"/>
      <c r="AC1103" s="1507">
        <f t="shared" si="351"/>
        <v>224</v>
      </c>
      <c r="AD1103" s="1508">
        <f t="shared" si="352"/>
        <v>38360</v>
      </c>
      <c r="AE1103" s="14">
        <f t="shared" si="353"/>
        <v>15.2</v>
      </c>
      <c r="AF1103" s="14">
        <f t="shared" si="354"/>
        <v>0</v>
      </c>
      <c r="AG1103" s="14" t="e">
        <f t="shared" si="355"/>
        <v>#DIV/0!</v>
      </c>
      <c r="AH1103" s="14" t="e">
        <f t="shared" si="356"/>
        <v>#DIV/0!</v>
      </c>
      <c r="AI1103" s="14">
        <f t="shared" si="357"/>
        <v>224</v>
      </c>
      <c r="AJ1103" s="1415"/>
    </row>
    <row r="1104" spans="1:36" ht="15.75">
      <c r="A1104" s="4324" t="s">
        <v>7740</v>
      </c>
      <c r="B1104" s="4784"/>
      <c r="C1104" s="4784"/>
      <c r="D1104" s="4784"/>
      <c r="E1104" s="4784"/>
      <c r="F1104" s="4784"/>
      <c r="G1104" s="4784"/>
      <c r="H1104" s="4784"/>
      <c r="I1104" s="4784"/>
      <c r="J1104" s="4784"/>
      <c r="K1104" s="4784"/>
      <c r="L1104" s="4784"/>
      <c r="M1104" s="4784"/>
      <c r="N1104" s="4784"/>
      <c r="O1104" s="4784"/>
      <c r="P1104" s="4784"/>
      <c r="Q1104" s="4784"/>
      <c r="R1104" s="4784"/>
      <c r="S1104" s="4784"/>
      <c r="T1104" s="4784"/>
      <c r="U1104" s="4784"/>
      <c r="V1104" s="4784"/>
      <c r="W1104" s="4784"/>
      <c r="X1104" s="4784"/>
      <c r="Y1104" s="4784"/>
      <c r="Z1104" s="4784"/>
      <c r="AA1104" s="4784"/>
      <c r="AB1104" s="4784"/>
      <c r="AC1104" s="4784"/>
      <c r="AD1104" s="4784"/>
      <c r="AE1104" s="4784"/>
      <c r="AF1104" s="4784"/>
      <c r="AG1104" s="4784"/>
      <c r="AH1104" s="4784"/>
      <c r="AI1104" s="4784"/>
      <c r="AJ1104" s="4785"/>
    </row>
    <row r="1105" spans="1:36" ht="15.75">
      <c r="A1105" s="465">
        <v>31</v>
      </c>
      <c r="B1105" s="462" t="s">
        <v>1639</v>
      </c>
      <c r="C1105" s="462" t="s">
        <v>143</v>
      </c>
      <c r="D1105" s="463">
        <v>688.23</v>
      </c>
      <c r="E1105" s="462">
        <v>104</v>
      </c>
      <c r="F1105" s="450">
        <f t="shared" si="350"/>
        <v>71575.92</v>
      </c>
      <c r="G1105" s="462"/>
      <c r="H1105" s="450"/>
      <c r="I1105" s="464">
        <v>44418</v>
      </c>
      <c r="J1105" s="464">
        <v>45260</v>
      </c>
      <c r="K1105" s="450"/>
      <c r="L1105" s="462">
        <v>995</v>
      </c>
      <c r="M1105" s="464">
        <v>44407</v>
      </c>
      <c r="N1105" s="465">
        <v>8</v>
      </c>
      <c r="O1105" s="465">
        <v>4</v>
      </c>
      <c r="P1105" s="465">
        <v>12</v>
      </c>
      <c r="Q1105" s="465"/>
      <c r="R1105" s="465"/>
      <c r="S1105" s="465"/>
      <c r="T1105" s="465"/>
      <c r="U1105" s="465"/>
      <c r="V1105" s="465"/>
      <c r="W1105" s="465"/>
      <c r="X1105" s="465"/>
      <c r="Y1105" s="465"/>
      <c r="Z1105" s="465"/>
      <c r="AA1105" s="465"/>
      <c r="AB1105" s="465"/>
      <c r="AC1105" s="1507">
        <f t="shared" ref="AC1105:AC1115" si="360">E1105+G1105-N1105-O1105-AA1105-P1105-Q1105-R1105-S1105-T1105-U1105-V1105-W1105-X1105-Y1105</f>
        <v>80</v>
      </c>
      <c r="AD1105" s="1508">
        <f t="shared" ref="AD1105:AD1115" si="361">D1105*AC1105</f>
        <v>55058.400000000001</v>
      </c>
      <c r="AE1105" s="14">
        <f t="shared" ref="AE1105:AE1115" si="362">(J1105-"01.04.2023")/30</f>
        <v>8.1</v>
      </c>
      <c r="AF1105" s="14">
        <f t="shared" ref="AF1105:AF1115" si="363">(N1105+O1105+P1105+Q1105+R1105+S1105+T1105+U1105+V1105+W1105+X1105+Y1105)/3</f>
        <v>8</v>
      </c>
      <c r="AG1105" s="14">
        <f t="shared" ref="AG1105:AG1115" si="364">AC1105/AF1105</f>
        <v>10</v>
      </c>
      <c r="AH1105" s="14">
        <f t="shared" ref="AH1105:AH1115" si="365">AG1105-AE1105</f>
        <v>1.9000000000000004</v>
      </c>
      <c r="AI1105" s="14">
        <f t="shared" ref="AI1105:AI1115" si="366">AC1105-(AE1105*AF1105)</f>
        <v>15.200000000000003</v>
      </c>
      <c r="AJ1105" s="1415"/>
    </row>
    <row r="1106" spans="1:36" ht="15.75">
      <c r="A1106" s="465">
        <v>32</v>
      </c>
      <c r="B1106" s="462" t="s">
        <v>7741</v>
      </c>
      <c r="C1106" s="462" t="s">
        <v>143</v>
      </c>
      <c r="D1106" s="463">
        <v>934.59</v>
      </c>
      <c r="E1106" s="462">
        <v>30</v>
      </c>
      <c r="F1106" s="450">
        <f t="shared" si="350"/>
        <v>28037.7</v>
      </c>
      <c r="G1106" s="462"/>
      <c r="H1106" s="450"/>
      <c r="I1106" s="464">
        <v>44900</v>
      </c>
      <c r="J1106" s="464">
        <v>45200</v>
      </c>
      <c r="K1106" s="450"/>
      <c r="L1106" s="462" t="s">
        <v>406</v>
      </c>
      <c r="M1106" s="464">
        <v>44900</v>
      </c>
      <c r="N1106" s="465"/>
      <c r="O1106" s="465"/>
      <c r="P1106" s="465">
        <v>23</v>
      </c>
      <c r="Q1106" s="465"/>
      <c r="R1106" s="465"/>
      <c r="S1106" s="465"/>
      <c r="T1106" s="465"/>
      <c r="U1106" s="465"/>
      <c r="V1106" s="465"/>
      <c r="W1106" s="465"/>
      <c r="X1106" s="465"/>
      <c r="Y1106" s="465"/>
      <c r="Z1106" s="465"/>
      <c r="AA1106" s="465"/>
      <c r="AB1106" s="465"/>
      <c r="AC1106" s="1507">
        <f t="shared" si="360"/>
        <v>7</v>
      </c>
      <c r="AD1106" s="1508">
        <f t="shared" si="361"/>
        <v>6542.13</v>
      </c>
      <c r="AE1106" s="14">
        <f t="shared" si="362"/>
        <v>6.1</v>
      </c>
      <c r="AF1106" s="14">
        <f t="shared" si="363"/>
        <v>7.666666666666667</v>
      </c>
      <c r="AG1106" s="14">
        <f t="shared" si="364"/>
        <v>0.91304347826086951</v>
      </c>
      <c r="AH1106" s="14">
        <f t="shared" si="365"/>
        <v>-5.1869565217391305</v>
      </c>
      <c r="AI1106" s="14">
        <f t="shared" si="366"/>
        <v>-39.766666666666666</v>
      </c>
      <c r="AJ1106" s="1415"/>
    </row>
    <row r="1107" spans="1:36" ht="15.75">
      <c r="A1107" s="465">
        <v>33</v>
      </c>
      <c r="B1107" s="462" t="s">
        <v>7742</v>
      </c>
      <c r="C1107" s="462" t="s">
        <v>143</v>
      </c>
      <c r="D1107" s="463">
        <v>6443.68</v>
      </c>
      <c r="E1107" s="462">
        <v>276</v>
      </c>
      <c r="F1107" s="450">
        <f t="shared" si="350"/>
        <v>1778455.6800000002</v>
      </c>
      <c r="G1107" s="462"/>
      <c r="H1107" s="450"/>
      <c r="I1107" s="464">
        <v>44902</v>
      </c>
      <c r="J1107" s="464">
        <v>45782</v>
      </c>
      <c r="K1107" s="450"/>
      <c r="L1107" s="462">
        <v>20</v>
      </c>
      <c r="M1107" s="464">
        <v>44931</v>
      </c>
      <c r="N1107" s="465"/>
      <c r="O1107" s="465"/>
      <c r="P1107" s="465"/>
      <c r="Q1107" s="465"/>
      <c r="R1107" s="465"/>
      <c r="S1107" s="465"/>
      <c r="T1107" s="465"/>
      <c r="U1107" s="465"/>
      <c r="V1107" s="465"/>
      <c r="W1107" s="465"/>
      <c r="X1107" s="465"/>
      <c r="Y1107" s="465"/>
      <c r="Z1107" s="465"/>
      <c r="AA1107" s="465"/>
      <c r="AB1107" s="465"/>
      <c r="AC1107" s="1507">
        <f t="shared" si="360"/>
        <v>276</v>
      </c>
      <c r="AD1107" s="1508">
        <f t="shared" si="361"/>
        <v>1778455.6800000002</v>
      </c>
      <c r="AE1107" s="14">
        <f t="shared" si="362"/>
        <v>25.5</v>
      </c>
      <c r="AF1107" s="14">
        <f t="shared" si="363"/>
        <v>0</v>
      </c>
      <c r="AG1107" s="14" t="e">
        <f t="shared" si="364"/>
        <v>#DIV/0!</v>
      </c>
      <c r="AH1107" s="14" t="e">
        <f t="shared" si="365"/>
        <v>#DIV/0!</v>
      </c>
      <c r="AI1107" s="14">
        <f t="shared" si="366"/>
        <v>276</v>
      </c>
      <c r="AJ1107" s="1415"/>
    </row>
    <row r="1108" spans="1:36" ht="15.75">
      <c r="A1108" s="465">
        <v>35</v>
      </c>
      <c r="B1108" s="462" t="s">
        <v>1640</v>
      </c>
      <c r="C1108" s="462" t="s">
        <v>64</v>
      </c>
      <c r="D1108" s="459">
        <v>494.99</v>
      </c>
      <c r="E1108" s="450">
        <v>9</v>
      </c>
      <c r="F1108" s="450">
        <f t="shared" si="350"/>
        <v>4454.91</v>
      </c>
      <c r="G1108" s="450"/>
      <c r="H1108" s="450"/>
      <c r="I1108" s="454">
        <v>44379</v>
      </c>
      <c r="J1108" s="454">
        <v>45170</v>
      </c>
      <c r="K1108" s="450"/>
      <c r="L1108" s="450">
        <v>753</v>
      </c>
      <c r="M1108" s="454">
        <v>44372</v>
      </c>
      <c r="N1108" s="1415"/>
      <c r="O1108" s="1415"/>
      <c r="P1108" s="1415"/>
      <c r="Q1108" s="1415"/>
      <c r="R1108" s="1415"/>
      <c r="S1108" s="1415"/>
      <c r="T1108" s="1415"/>
      <c r="U1108" s="1415"/>
      <c r="V1108" s="1415"/>
      <c r="W1108" s="1415"/>
      <c r="X1108" s="1415"/>
      <c r="Y1108" s="1415"/>
      <c r="Z1108" s="1415"/>
      <c r="AA1108" s="1415"/>
      <c r="AB1108" s="1415"/>
      <c r="AC1108" s="1507">
        <f t="shared" si="360"/>
        <v>9</v>
      </c>
      <c r="AD1108" s="1508">
        <f t="shared" si="361"/>
        <v>4454.91</v>
      </c>
      <c r="AE1108" s="14">
        <f t="shared" si="362"/>
        <v>5.0999999999999996</v>
      </c>
      <c r="AF1108" s="14">
        <f t="shared" si="363"/>
        <v>0</v>
      </c>
      <c r="AG1108" s="14" t="e">
        <f t="shared" si="364"/>
        <v>#DIV/0!</v>
      </c>
      <c r="AH1108" s="14" t="e">
        <f t="shared" si="365"/>
        <v>#DIV/0!</v>
      </c>
      <c r="AI1108" s="14">
        <f t="shared" si="366"/>
        <v>9</v>
      </c>
      <c r="AJ1108" s="1415"/>
    </row>
    <row r="1109" spans="1:36" ht="15.75">
      <c r="A1109" s="465">
        <v>36</v>
      </c>
      <c r="B1109" s="462" t="s">
        <v>1641</v>
      </c>
      <c r="C1109" s="462" t="s">
        <v>64</v>
      </c>
      <c r="D1109" s="459">
        <v>17604.349999999999</v>
      </c>
      <c r="E1109" s="450">
        <v>8</v>
      </c>
      <c r="F1109" s="450">
        <f t="shared" si="350"/>
        <v>140834.79999999999</v>
      </c>
      <c r="G1109" s="450"/>
      <c r="H1109" s="450"/>
      <c r="I1109" s="454">
        <v>44643</v>
      </c>
      <c r="J1109" s="454">
        <v>45443</v>
      </c>
      <c r="K1109" s="450"/>
      <c r="L1109" s="450">
        <v>170</v>
      </c>
      <c r="M1109" s="454">
        <v>44644</v>
      </c>
      <c r="N1109" s="1415">
        <v>1</v>
      </c>
      <c r="O1109" s="1415"/>
      <c r="P1109" s="1415"/>
      <c r="Q1109" s="1415"/>
      <c r="R1109" s="1415"/>
      <c r="S1109" s="1415"/>
      <c r="T1109" s="1415"/>
      <c r="U1109" s="1415"/>
      <c r="V1109" s="1415"/>
      <c r="W1109" s="1415"/>
      <c r="X1109" s="1415"/>
      <c r="Y1109" s="1415"/>
      <c r="Z1109" s="1415"/>
      <c r="AA1109" s="1415"/>
      <c r="AB1109" s="1415"/>
      <c r="AC1109" s="1507">
        <f t="shared" si="360"/>
        <v>7</v>
      </c>
      <c r="AD1109" s="1508">
        <f t="shared" si="361"/>
        <v>123230.44999999998</v>
      </c>
      <c r="AE1109" s="14">
        <f t="shared" si="362"/>
        <v>14.2</v>
      </c>
      <c r="AF1109" s="14">
        <f t="shared" si="363"/>
        <v>0.33333333333333331</v>
      </c>
      <c r="AG1109" s="14">
        <f t="shared" si="364"/>
        <v>21</v>
      </c>
      <c r="AH1109" s="14">
        <f t="shared" si="365"/>
        <v>6.8000000000000007</v>
      </c>
      <c r="AI1109" s="14">
        <f t="shared" si="366"/>
        <v>2.2666666666666675</v>
      </c>
      <c r="AJ1109" s="1415"/>
    </row>
    <row r="1110" spans="1:36" ht="15.75">
      <c r="A1110" s="465">
        <v>37</v>
      </c>
      <c r="B1110" s="462" t="s">
        <v>6672</v>
      </c>
      <c r="C1110" s="462" t="s">
        <v>262</v>
      </c>
      <c r="D1110" s="459">
        <v>5988.02</v>
      </c>
      <c r="E1110" s="450">
        <v>42</v>
      </c>
      <c r="F1110" s="450">
        <f t="shared" si="350"/>
        <v>251496.84000000003</v>
      </c>
      <c r="G1110" s="450"/>
      <c r="H1110" s="450"/>
      <c r="I1110" s="454">
        <v>44874</v>
      </c>
      <c r="J1110" s="454">
        <v>45565</v>
      </c>
      <c r="K1110" s="450"/>
      <c r="L1110" s="450" t="s">
        <v>6673</v>
      </c>
      <c r="M1110" s="454">
        <v>43896</v>
      </c>
      <c r="N1110" s="1415">
        <v>21</v>
      </c>
      <c r="O1110" s="1415"/>
      <c r="P1110" s="1415"/>
      <c r="Q1110" s="1415"/>
      <c r="R1110" s="1415"/>
      <c r="S1110" s="1415"/>
      <c r="T1110" s="1415"/>
      <c r="U1110" s="1415"/>
      <c r="V1110" s="1415"/>
      <c r="W1110" s="1415"/>
      <c r="X1110" s="1415"/>
      <c r="Y1110" s="1415"/>
      <c r="Z1110" s="1415"/>
      <c r="AA1110" s="1415"/>
      <c r="AB1110" s="1415"/>
      <c r="AC1110" s="1507">
        <f t="shared" si="360"/>
        <v>21</v>
      </c>
      <c r="AD1110" s="1508">
        <f t="shared" si="361"/>
        <v>125748.42000000001</v>
      </c>
      <c r="AE1110" s="14">
        <f t="shared" si="362"/>
        <v>18.266666666666666</v>
      </c>
      <c r="AF1110" s="14">
        <f t="shared" si="363"/>
        <v>7</v>
      </c>
      <c r="AG1110" s="14">
        <f t="shared" si="364"/>
        <v>3</v>
      </c>
      <c r="AH1110" s="14">
        <f t="shared" si="365"/>
        <v>-15.266666666666666</v>
      </c>
      <c r="AI1110" s="14">
        <f t="shared" si="366"/>
        <v>-106.86666666666666</v>
      </c>
      <c r="AJ1110" s="1415"/>
    </row>
    <row r="1111" spans="1:36" ht="15.75">
      <c r="A1111" s="465">
        <v>38</v>
      </c>
      <c r="B1111" s="462" t="s">
        <v>4352</v>
      </c>
      <c r="C1111" s="462" t="s">
        <v>156</v>
      </c>
      <c r="D1111" s="459">
        <v>43.4</v>
      </c>
      <c r="E1111" s="450">
        <v>422</v>
      </c>
      <c r="F1111" s="450">
        <f t="shared" si="350"/>
        <v>18314.8</v>
      </c>
      <c r="G1111" s="450"/>
      <c r="H1111" s="450"/>
      <c r="I1111" s="454">
        <v>45113</v>
      </c>
      <c r="J1111" s="454">
        <v>46081</v>
      </c>
      <c r="K1111" s="450"/>
      <c r="L1111" s="450" t="s">
        <v>4353</v>
      </c>
      <c r="M1111" s="454">
        <v>44741</v>
      </c>
      <c r="N1111" s="1415"/>
      <c r="O1111" s="1415">
        <v>2</v>
      </c>
      <c r="P1111" s="1415">
        <v>12</v>
      </c>
      <c r="Q1111" s="1415"/>
      <c r="R1111" s="1415"/>
      <c r="S1111" s="1415"/>
      <c r="T1111" s="1415"/>
      <c r="U1111" s="1415"/>
      <c r="V1111" s="1415"/>
      <c r="W1111" s="1415"/>
      <c r="X1111" s="1415"/>
      <c r="Y1111" s="1415"/>
      <c r="Z1111" s="1415"/>
      <c r="AA1111" s="1415"/>
      <c r="AB1111" s="1415"/>
      <c r="AC1111" s="1507">
        <f t="shared" si="360"/>
        <v>408</v>
      </c>
      <c r="AD1111" s="1508">
        <f t="shared" si="361"/>
        <v>17707.2</v>
      </c>
      <c r="AE1111" s="14">
        <f t="shared" si="362"/>
        <v>35.466666666666669</v>
      </c>
      <c r="AF1111" s="14">
        <f t="shared" si="363"/>
        <v>4.666666666666667</v>
      </c>
      <c r="AG1111" s="14">
        <f t="shared" si="364"/>
        <v>87.428571428571416</v>
      </c>
      <c r="AH1111" s="14">
        <f t="shared" si="365"/>
        <v>51.961904761904748</v>
      </c>
      <c r="AI1111" s="14">
        <f t="shared" si="366"/>
        <v>242.48888888888888</v>
      </c>
      <c r="AJ1111" s="1415"/>
    </row>
    <row r="1112" spans="1:36" ht="15.75">
      <c r="A1112" s="465">
        <v>39</v>
      </c>
      <c r="B1112" s="462" t="s">
        <v>1638</v>
      </c>
      <c r="C1112" s="462" t="s">
        <v>182</v>
      </c>
      <c r="D1112" s="459">
        <v>180.37</v>
      </c>
      <c r="E1112" s="450">
        <v>0</v>
      </c>
      <c r="F1112" s="450">
        <v>0</v>
      </c>
      <c r="G1112" s="450">
        <v>40</v>
      </c>
      <c r="H1112" s="450">
        <f t="shared" ref="H1112:H1114" si="367">G1112*D1112</f>
        <v>7214.8</v>
      </c>
      <c r="I1112" s="454">
        <v>44946</v>
      </c>
      <c r="J1112" s="454">
        <v>45444</v>
      </c>
      <c r="K1112" s="450" t="s">
        <v>8485</v>
      </c>
      <c r="L1112" s="454"/>
      <c r="M1112" s="1415"/>
      <c r="N1112" s="1415"/>
      <c r="O1112" s="173">
        <v>12</v>
      </c>
      <c r="P1112" s="1415"/>
      <c r="Q1112" s="1415"/>
      <c r="R1112" s="1415"/>
      <c r="S1112" s="1415"/>
      <c r="T1112" s="1415"/>
      <c r="U1112" s="1415"/>
      <c r="V1112" s="1415"/>
      <c r="W1112" s="1415"/>
      <c r="X1112" s="1415"/>
      <c r="Y1112" s="1415"/>
      <c r="Z1112" s="1415"/>
      <c r="AA1112" s="1415"/>
      <c r="AB1112" s="1415"/>
      <c r="AC1112" s="1507">
        <f t="shared" si="360"/>
        <v>28</v>
      </c>
      <c r="AD1112" s="1508">
        <f t="shared" si="361"/>
        <v>5050.3600000000006</v>
      </c>
      <c r="AE1112" s="14">
        <f t="shared" si="362"/>
        <v>14.233333333333333</v>
      </c>
      <c r="AF1112" s="14">
        <f t="shared" si="363"/>
        <v>4</v>
      </c>
      <c r="AG1112" s="14">
        <f t="shared" si="364"/>
        <v>7</v>
      </c>
      <c r="AH1112" s="14">
        <f t="shared" si="365"/>
        <v>-7.2333333333333325</v>
      </c>
      <c r="AI1112" s="14">
        <f t="shared" si="366"/>
        <v>-28.93333333333333</v>
      </c>
      <c r="AJ1112" s="1415"/>
    </row>
    <row r="1113" spans="1:36" ht="15.75">
      <c r="A1113" s="465">
        <v>40</v>
      </c>
      <c r="B1113" s="462" t="s">
        <v>8486</v>
      </c>
      <c r="C1113" s="462" t="s">
        <v>182</v>
      </c>
      <c r="D1113" s="459">
        <v>448.57</v>
      </c>
      <c r="E1113" s="450">
        <v>0</v>
      </c>
      <c r="F1113" s="450">
        <v>0</v>
      </c>
      <c r="G1113" s="450">
        <v>100</v>
      </c>
      <c r="H1113" s="450">
        <f t="shared" si="367"/>
        <v>44857</v>
      </c>
      <c r="I1113" s="454">
        <v>44946</v>
      </c>
      <c r="J1113" s="454">
        <v>45596</v>
      </c>
      <c r="K1113" s="450" t="s">
        <v>8485</v>
      </c>
      <c r="L1113" s="454"/>
      <c r="M1113" s="1415"/>
      <c r="N1113" s="1415">
        <v>15</v>
      </c>
      <c r="O1113" s="173">
        <v>6</v>
      </c>
      <c r="P1113" s="1415"/>
      <c r="Q1113" s="1415"/>
      <c r="R1113" s="1415"/>
      <c r="S1113" s="1415"/>
      <c r="T1113" s="1415"/>
      <c r="U1113" s="1415"/>
      <c r="V1113" s="1415"/>
      <c r="W1113" s="1415"/>
      <c r="X1113" s="1415"/>
      <c r="Y1113" s="1415"/>
      <c r="Z1113" s="1415"/>
      <c r="AA1113" s="1415"/>
      <c r="AB1113" s="1415"/>
      <c r="AC1113" s="1507">
        <f t="shared" si="360"/>
        <v>79</v>
      </c>
      <c r="AD1113" s="1508">
        <f t="shared" si="361"/>
        <v>35437.03</v>
      </c>
      <c r="AE1113" s="14">
        <f t="shared" si="362"/>
        <v>19.3</v>
      </c>
      <c r="AF1113" s="14">
        <f t="shared" si="363"/>
        <v>7</v>
      </c>
      <c r="AG1113" s="14">
        <f t="shared" si="364"/>
        <v>11.285714285714286</v>
      </c>
      <c r="AH1113" s="14">
        <f t="shared" si="365"/>
        <v>-8.0142857142857142</v>
      </c>
      <c r="AI1113" s="14">
        <f t="shared" si="366"/>
        <v>-56.099999999999994</v>
      </c>
      <c r="AJ1113" s="1415"/>
    </row>
    <row r="1114" spans="1:36" ht="15.75">
      <c r="A1114" s="465">
        <v>41</v>
      </c>
      <c r="B1114" s="462" t="s">
        <v>9965</v>
      </c>
      <c r="C1114" s="462" t="s">
        <v>182</v>
      </c>
      <c r="D1114" s="459">
        <v>189.97</v>
      </c>
      <c r="E1114" s="450"/>
      <c r="F1114" s="450"/>
      <c r="G1114" s="450">
        <v>36</v>
      </c>
      <c r="H1114" s="450">
        <f t="shared" si="367"/>
        <v>6838.92</v>
      </c>
      <c r="I1114" s="454">
        <v>45012</v>
      </c>
      <c r="J1114" s="454">
        <v>45900</v>
      </c>
      <c r="K1114" s="450"/>
      <c r="L1114" s="454" t="s">
        <v>9966</v>
      </c>
      <c r="M1114" s="461">
        <v>44988</v>
      </c>
      <c r="N1114" s="1415"/>
      <c r="O1114" s="173"/>
      <c r="P1114" s="1415"/>
      <c r="Q1114" s="1415"/>
      <c r="R1114" s="1415"/>
      <c r="S1114" s="1415"/>
      <c r="T1114" s="1415"/>
      <c r="U1114" s="1415"/>
      <c r="V1114" s="1415"/>
      <c r="W1114" s="1415"/>
      <c r="X1114" s="1415"/>
      <c r="Y1114" s="1415"/>
      <c r="Z1114" s="1415"/>
      <c r="AA1114" s="1415"/>
      <c r="AB1114" s="1415"/>
      <c r="AC1114" s="1507">
        <f t="shared" si="360"/>
        <v>36</v>
      </c>
      <c r="AD1114" s="1508">
        <f t="shared" si="361"/>
        <v>6838.92</v>
      </c>
      <c r="AE1114" s="14">
        <f t="shared" si="362"/>
        <v>29.433333333333334</v>
      </c>
      <c r="AF1114" s="14">
        <f t="shared" si="363"/>
        <v>0</v>
      </c>
      <c r="AG1114" s="14" t="e">
        <f t="shared" si="364"/>
        <v>#DIV/0!</v>
      </c>
      <c r="AH1114" s="14" t="e">
        <f t="shared" si="365"/>
        <v>#DIV/0!</v>
      </c>
      <c r="AI1114" s="14">
        <f t="shared" si="366"/>
        <v>36</v>
      </c>
      <c r="AJ1114" s="1415"/>
    </row>
    <row r="1115" spans="1:36" ht="15.75">
      <c r="A1115" s="465">
        <v>42</v>
      </c>
      <c r="B1115" s="462" t="s">
        <v>1642</v>
      </c>
      <c r="C1115" s="462" t="s">
        <v>64</v>
      </c>
      <c r="D1115" s="459">
        <v>146.47999999999999</v>
      </c>
      <c r="E1115" s="450">
        <v>31</v>
      </c>
      <c r="F1115" s="450">
        <f t="shared" si="350"/>
        <v>4540.88</v>
      </c>
      <c r="G1115" s="450"/>
      <c r="H1115" s="450"/>
      <c r="I1115" s="454">
        <v>44403</v>
      </c>
      <c r="J1115" s="454">
        <v>45260</v>
      </c>
      <c r="K1115" s="450"/>
      <c r="L1115" s="450">
        <v>737</v>
      </c>
      <c r="M1115" s="454">
        <v>44371</v>
      </c>
      <c r="N1115" s="1415">
        <v>12</v>
      </c>
      <c r="O1115" s="1415">
        <v>3</v>
      </c>
      <c r="P1115" s="1415">
        <v>3</v>
      </c>
      <c r="Q1115" s="1415"/>
      <c r="R1115" s="1415"/>
      <c r="S1115" s="1415"/>
      <c r="T1115" s="1415"/>
      <c r="U1115" s="1415"/>
      <c r="V1115" s="1415"/>
      <c r="W1115" s="1415"/>
      <c r="X1115" s="1415"/>
      <c r="Y1115" s="1415"/>
      <c r="Z1115" s="1415"/>
      <c r="AA1115" s="1415"/>
      <c r="AB1115" s="1415"/>
      <c r="AC1115" s="1507">
        <f t="shared" si="360"/>
        <v>13</v>
      </c>
      <c r="AD1115" s="1508">
        <f t="shared" si="361"/>
        <v>1904.2399999999998</v>
      </c>
      <c r="AE1115" s="14">
        <f t="shared" si="362"/>
        <v>8.1</v>
      </c>
      <c r="AF1115" s="14">
        <f t="shared" si="363"/>
        <v>6</v>
      </c>
      <c r="AG1115" s="14">
        <f t="shared" si="364"/>
        <v>2.1666666666666665</v>
      </c>
      <c r="AH1115" s="14">
        <f t="shared" si="365"/>
        <v>-5.9333333333333336</v>
      </c>
      <c r="AI1115" s="14">
        <f t="shared" si="366"/>
        <v>-35.599999999999994</v>
      </c>
      <c r="AJ1115" s="1415"/>
    </row>
    <row r="1116" spans="1:36" ht="15.75">
      <c r="A1116" s="4324" t="s">
        <v>6674</v>
      </c>
      <c r="B1116" s="4784"/>
      <c r="C1116" s="4784"/>
      <c r="D1116" s="4784"/>
      <c r="E1116" s="4784"/>
      <c r="F1116" s="4784"/>
      <c r="G1116" s="4784"/>
      <c r="H1116" s="4784"/>
      <c r="I1116" s="4784"/>
      <c r="J1116" s="4784"/>
      <c r="K1116" s="4784"/>
      <c r="L1116" s="4784"/>
      <c r="M1116" s="4784"/>
      <c r="N1116" s="4784"/>
      <c r="O1116" s="4784"/>
      <c r="P1116" s="4784"/>
      <c r="Q1116" s="4784"/>
      <c r="R1116" s="4784"/>
      <c r="S1116" s="4784"/>
      <c r="T1116" s="4784"/>
      <c r="U1116" s="4784"/>
      <c r="V1116" s="4784"/>
      <c r="W1116" s="4784"/>
      <c r="X1116" s="4784"/>
      <c r="Y1116" s="4784"/>
      <c r="Z1116" s="4784"/>
      <c r="AA1116" s="4784"/>
      <c r="AB1116" s="4784"/>
      <c r="AC1116" s="4784"/>
      <c r="AD1116" s="4784"/>
      <c r="AE1116" s="4784"/>
      <c r="AF1116" s="4784"/>
      <c r="AG1116" s="4784"/>
      <c r="AH1116" s="4784"/>
      <c r="AI1116" s="4784"/>
      <c r="AJ1116" s="4785"/>
    </row>
    <row r="1117" spans="1:36" ht="15.75">
      <c r="A1117" s="1415">
        <v>43</v>
      </c>
      <c r="B1117" s="450" t="s">
        <v>6675</v>
      </c>
      <c r="C1117" s="450" t="s">
        <v>64</v>
      </c>
      <c r="D1117" s="450">
        <v>350</v>
      </c>
      <c r="E1117" s="1415">
        <v>30</v>
      </c>
      <c r="F1117" s="450">
        <f t="shared" si="350"/>
        <v>10500</v>
      </c>
      <c r="G1117" s="1415"/>
      <c r="H1117" s="1415"/>
      <c r="I1117" s="461">
        <v>44868</v>
      </c>
      <c r="J1117" s="461">
        <v>45444</v>
      </c>
      <c r="K1117" s="1415"/>
      <c r="L1117" s="1415" t="s">
        <v>6676</v>
      </c>
      <c r="M1117" s="461">
        <v>44852</v>
      </c>
      <c r="N1117" s="1415"/>
      <c r="O1117" s="1415"/>
      <c r="P1117" s="1415"/>
      <c r="Q1117" s="1415"/>
      <c r="R1117" s="1415"/>
      <c r="S1117" s="1415"/>
      <c r="T1117" s="1415"/>
      <c r="U1117" s="1415"/>
      <c r="V1117" s="1415"/>
      <c r="W1117" s="1415"/>
      <c r="X1117" s="1415"/>
      <c r="Y1117" s="1415"/>
      <c r="Z1117" s="1415"/>
      <c r="AA1117" s="1415"/>
      <c r="AB1117" s="1415"/>
      <c r="AC1117" s="1507">
        <f t="shared" ref="AC1117:AC1148" si="368">E1117+G1117-N1117-O1117-AA1117-P1117-Q1117-R1117-S1117-T1117-U1117-V1117-W1117-X1117-Y1117</f>
        <v>30</v>
      </c>
      <c r="AD1117" s="1508">
        <f t="shared" ref="AD1117:AD1148" si="369">D1117*AC1117</f>
        <v>10500</v>
      </c>
      <c r="AE1117" s="14">
        <f t="shared" ref="AE1117:AE1148" si="370">(J1117-"01.04.2023")/30</f>
        <v>14.233333333333333</v>
      </c>
      <c r="AF1117" s="14">
        <f t="shared" ref="AF1117:AF1148" si="371">(N1117+O1117+P1117+Q1117+R1117+S1117+T1117+U1117+V1117+W1117+X1117+Y1117)/3</f>
        <v>0</v>
      </c>
      <c r="AG1117" s="14" t="e">
        <f t="shared" ref="AG1117:AG1148" si="372">AC1117/AF1117</f>
        <v>#DIV/0!</v>
      </c>
      <c r="AH1117" s="14" t="e">
        <f t="shared" ref="AH1117:AH1148" si="373">AG1117-AE1117</f>
        <v>#DIV/0!</v>
      </c>
      <c r="AI1117" s="14">
        <f t="shared" ref="AI1117:AI1148" si="374">AC1117-(AE1117*AF1117)</f>
        <v>30</v>
      </c>
      <c r="AJ1117" s="1415"/>
    </row>
    <row r="1118" spans="1:36" ht="15.75">
      <c r="A1118" s="1415">
        <v>44</v>
      </c>
      <c r="B1118" s="450" t="s">
        <v>6675</v>
      </c>
      <c r="C1118" s="450" t="s">
        <v>64</v>
      </c>
      <c r="D1118" s="450">
        <v>350</v>
      </c>
      <c r="E1118" s="1415">
        <v>24</v>
      </c>
      <c r="F1118" s="450">
        <f t="shared" si="350"/>
        <v>8400</v>
      </c>
      <c r="G1118" s="1415"/>
      <c r="H1118" s="1415"/>
      <c r="I1118" s="461">
        <v>44893</v>
      </c>
      <c r="J1118" s="461">
        <v>45139</v>
      </c>
      <c r="K1118" s="1415"/>
      <c r="L1118" s="1415" t="s">
        <v>6677</v>
      </c>
      <c r="M1118" s="461">
        <v>44876</v>
      </c>
      <c r="N1118" s="1415"/>
      <c r="O1118" s="1415"/>
      <c r="P1118" s="1415"/>
      <c r="Q1118" s="1415"/>
      <c r="R1118" s="1415"/>
      <c r="S1118" s="1415"/>
      <c r="T1118" s="1415"/>
      <c r="U1118" s="1415"/>
      <c r="V1118" s="1415"/>
      <c r="W1118" s="1415"/>
      <c r="X1118" s="1415"/>
      <c r="Y1118" s="1415"/>
      <c r="Z1118" s="1415"/>
      <c r="AA1118" s="1415"/>
      <c r="AB1118" s="1415"/>
      <c r="AC1118" s="1507">
        <f t="shared" si="368"/>
        <v>24</v>
      </c>
      <c r="AD1118" s="1508">
        <f t="shared" si="369"/>
        <v>8400</v>
      </c>
      <c r="AE1118" s="14">
        <f t="shared" si="370"/>
        <v>4.0666666666666664</v>
      </c>
      <c r="AF1118" s="14">
        <f t="shared" si="371"/>
        <v>0</v>
      </c>
      <c r="AG1118" s="14" t="e">
        <f t="shared" si="372"/>
        <v>#DIV/0!</v>
      </c>
      <c r="AH1118" s="14" t="e">
        <f t="shared" si="373"/>
        <v>#DIV/0!</v>
      </c>
      <c r="AI1118" s="14">
        <f t="shared" si="374"/>
        <v>24</v>
      </c>
      <c r="AJ1118" s="1415"/>
    </row>
    <row r="1119" spans="1:36" ht="15.75">
      <c r="A1119" s="1415">
        <v>47</v>
      </c>
      <c r="B1119" s="450" t="s">
        <v>8487</v>
      </c>
      <c r="C1119" s="450" t="s">
        <v>64</v>
      </c>
      <c r="D1119" s="450">
        <v>2327.6</v>
      </c>
      <c r="E1119" s="1415"/>
      <c r="F1119" s="450"/>
      <c r="G1119" s="1415">
        <v>364</v>
      </c>
      <c r="H1119" s="450">
        <f t="shared" ref="H1119:H1148" si="375">G1119*D1119</f>
        <v>847246.4</v>
      </c>
      <c r="I1119" s="461">
        <v>45006</v>
      </c>
      <c r="J1119" s="461">
        <v>45626</v>
      </c>
      <c r="K1119" s="1415"/>
      <c r="L1119" s="1415" t="s">
        <v>9967</v>
      </c>
      <c r="M1119" s="461">
        <v>44988</v>
      </c>
      <c r="N1119" s="1415"/>
      <c r="O1119" s="1415"/>
      <c r="P1119" s="1415"/>
      <c r="Q1119" s="1415"/>
      <c r="R1119" s="1415"/>
      <c r="S1119" s="1415"/>
      <c r="T1119" s="1415"/>
      <c r="U1119" s="1415"/>
      <c r="V1119" s="1415"/>
      <c r="W1119" s="1415"/>
      <c r="X1119" s="1415"/>
      <c r="Y1119" s="1415"/>
      <c r="Z1119" s="1415"/>
      <c r="AA1119" s="1415"/>
      <c r="AB1119" s="1415"/>
      <c r="AC1119" s="1507">
        <f t="shared" si="368"/>
        <v>364</v>
      </c>
      <c r="AD1119" s="1508">
        <f t="shared" si="369"/>
        <v>847246.4</v>
      </c>
      <c r="AE1119" s="14">
        <f t="shared" si="370"/>
        <v>20.3</v>
      </c>
      <c r="AF1119" s="14">
        <f t="shared" si="371"/>
        <v>0</v>
      </c>
      <c r="AG1119" s="14" t="e">
        <f t="shared" si="372"/>
        <v>#DIV/0!</v>
      </c>
      <c r="AH1119" s="14" t="e">
        <f t="shared" si="373"/>
        <v>#DIV/0!</v>
      </c>
      <c r="AI1119" s="14">
        <f t="shared" si="374"/>
        <v>364</v>
      </c>
      <c r="AJ1119" s="1415"/>
    </row>
    <row r="1120" spans="1:36" ht="15.75">
      <c r="A1120" s="1415">
        <v>48</v>
      </c>
      <c r="B1120" s="450" t="s">
        <v>6678</v>
      </c>
      <c r="C1120" s="450" t="s">
        <v>64</v>
      </c>
      <c r="D1120" s="450">
        <v>149.5</v>
      </c>
      <c r="E1120" s="1415">
        <v>11</v>
      </c>
      <c r="F1120" s="450">
        <f t="shared" si="350"/>
        <v>1644.5</v>
      </c>
      <c r="G1120" s="1415"/>
      <c r="H1120" s="450">
        <f t="shared" si="375"/>
        <v>0</v>
      </c>
      <c r="I1120" s="461">
        <v>44868</v>
      </c>
      <c r="J1120" s="461">
        <v>45688</v>
      </c>
      <c r="K1120" s="1415"/>
      <c r="L1120" s="1415" t="s">
        <v>6676</v>
      </c>
      <c r="M1120" s="461">
        <v>44852</v>
      </c>
      <c r="N1120" s="1415"/>
      <c r="O1120" s="1415"/>
      <c r="P1120" s="1415">
        <v>8</v>
      </c>
      <c r="Q1120" s="1415"/>
      <c r="R1120" s="1415"/>
      <c r="S1120" s="1415"/>
      <c r="T1120" s="1415"/>
      <c r="U1120" s="1415"/>
      <c r="V1120" s="1415"/>
      <c r="W1120" s="1415"/>
      <c r="X1120" s="1415"/>
      <c r="Y1120" s="1415"/>
      <c r="Z1120" s="1415"/>
      <c r="AA1120" s="1415"/>
      <c r="AB1120" s="1415"/>
      <c r="AC1120" s="1507">
        <f t="shared" si="368"/>
        <v>3</v>
      </c>
      <c r="AD1120" s="1508">
        <f t="shared" si="369"/>
        <v>448.5</v>
      </c>
      <c r="AE1120" s="14">
        <f t="shared" si="370"/>
        <v>22.366666666666667</v>
      </c>
      <c r="AF1120" s="14">
        <f t="shared" si="371"/>
        <v>2.6666666666666665</v>
      </c>
      <c r="AG1120" s="14">
        <f t="shared" si="372"/>
        <v>1.125</v>
      </c>
      <c r="AH1120" s="14">
        <f t="shared" si="373"/>
        <v>-21.241666666666667</v>
      </c>
      <c r="AI1120" s="14">
        <f t="shared" si="374"/>
        <v>-56.644444444444446</v>
      </c>
      <c r="AJ1120" s="1415"/>
    </row>
    <row r="1121" spans="1:36" ht="15.75">
      <c r="A1121" s="1415">
        <v>49</v>
      </c>
      <c r="B1121" s="450" t="s">
        <v>6678</v>
      </c>
      <c r="C1121" s="450" t="s">
        <v>64</v>
      </c>
      <c r="D1121" s="450">
        <v>149.5</v>
      </c>
      <c r="E1121" s="1415">
        <v>0</v>
      </c>
      <c r="F1121" s="450">
        <v>0</v>
      </c>
      <c r="G1121" s="1415">
        <v>280</v>
      </c>
      <c r="H1121" s="450">
        <f t="shared" si="375"/>
        <v>41860</v>
      </c>
      <c r="I1121" s="461">
        <v>44931</v>
      </c>
      <c r="J1121" s="461">
        <v>45688</v>
      </c>
      <c r="K1121" s="1415"/>
      <c r="L1121" s="1415" t="s">
        <v>8488</v>
      </c>
      <c r="M1121" s="461">
        <v>44910</v>
      </c>
      <c r="N1121" s="1415"/>
      <c r="O1121" s="1415"/>
      <c r="P1121" s="1415"/>
      <c r="Q1121" s="1415"/>
      <c r="R1121" s="1415"/>
      <c r="S1121" s="1415"/>
      <c r="T1121" s="1415"/>
      <c r="U1121" s="1415"/>
      <c r="V1121" s="1415"/>
      <c r="W1121" s="1415"/>
      <c r="X1121" s="1415"/>
      <c r="Y1121" s="1415"/>
      <c r="Z1121" s="1415"/>
      <c r="AA1121" s="1415"/>
      <c r="AB1121" s="1415"/>
      <c r="AC1121" s="1507">
        <f t="shared" si="368"/>
        <v>280</v>
      </c>
      <c r="AD1121" s="1508">
        <f t="shared" si="369"/>
        <v>41860</v>
      </c>
      <c r="AE1121" s="14">
        <f t="shared" si="370"/>
        <v>22.366666666666667</v>
      </c>
      <c r="AF1121" s="14">
        <f t="shared" si="371"/>
        <v>0</v>
      </c>
      <c r="AG1121" s="14" t="e">
        <f t="shared" si="372"/>
        <v>#DIV/0!</v>
      </c>
      <c r="AH1121" s="14" t="e">
        <f t="shared" si="373"/>
        <v>#DIV/0!</v>
      </c>
      <c r="AI1121" s="14">
        <f t="shared" si="374"/>
        <v>280</v>
      </c>
      <c r="AJ1121" s="1415"/>
    </row>
    <row r="1122" spans="1:36" ht="15.75">
      <c r="A1122" s="1415">
        <v>50</v>
      </c>
      <c r="B1122" s="450" t="s">
        <v>5657</v>
      </c>
      <c r="C1122" s="450" t="s">
        <v>64</v>
      </c>
      <c r="D1122" s="450">
        <v>6443.68</v>
      </c>
      <c r="E1122" s="1415">
        <v>30</v>
      </c>
      <c r="F1122" s="450">
        <f t="shared" si="350"/>
        <v>193310.40000000002</v>
      </c>
      <c r="G1122" s="450"/>
      <c r="H1122" s="450">
        <f t="shared" si="375"/>
        <v>0</v>
      </c>
      <c r="I1122" s="461">
        <v>44812</v>
      </c>
      <c r="J1122" s="454">
        <v>45808</v>
      </c>
      <c r="K1122" s="1415"/>
      <c r="L1122" s="1415">
        <v>720</v>
      </c>
      <c r="M1122" s="461">
        <v>44799</v>
      </c>
      <c r="N1122" s="1415"/>
      <c r="O1122" s="1415">
        <v>14</v>
      </c>
      <c r="P1122" s="1415">
        <v>4</v>
      </c>
      <c r="Q1122" s="1415"/>
      <c r="R1122" s="1415"/>
      <c r="S1122" s="1415"/>
      <c r="T1122" s="1415"/>
      <c r="U1122" s="1415"/>
      <c r="V1122" s="1415"/>
      <c r="W1122" s="1415"/>
      <c r="X1122" s="1415"/>
      <c r="Y1122" s="1415"/>
      <c r="Z1122" s="1415"/>
      <c r="AA1122" s="1415"/>
      <c r="AB1122" s="1415"/>
      <c r="AC1122" s="1507">
        <f t="shared" si="368"/>
        <v>12</v>
      </c>
      <c r="AD1122" s="1508">
        <f t="shared" si="369"/>
        <v>77324.160000000003</v>
      </c>
      <c r="AE1122" s="14">
        <f t="shared" si="370"/>
        <v>26.366666666666667</v>
      </c>
      <c r="AF1122" s="14">
        <f t="shared" si="371"/>
        <v>6</v>
      </c>
      <c r="AG1122" s="14">
        <f t="shared" si="372"/>
        <v>2</v>
      </c>
      <c r="AH1122" s="14">
        <f t="shared" si="373"/>
        <v>-24.366666666666667</v>
      </c>
      <c r="AI1122" s="14">
        <f t="shared" si="374"/>
        <v>-146.19999999999999</v>
      </c>
      <c r="AJ1122" s="1415"/>
    </row>
    <row r="1123" spans="1:36" ht="15.75">
      <c r="A1123" s="1415">
        <v>51</v>
      </c>
      <c r="B1123" s="450" t="s">
        <v>9968</v>
      </c>
      <c r="C1123" s="450" t="s">
        <v>64</v>
      </c>
      <c r="D1123" s="450">
        <v>5639</v>
      </c>
      <c r="E1123" s="1415"/>
      <c r="F1123" s="450"/>
      <c r="G1123" s="450">
        <v>200</v>
      </c>
      <c r="H1123" s="450">
        <f t="shared" si="375"/>
        <v>1127800</v>
      </c>
      <c r="I1123" s="461">
        <v>44998</v>
      </c>
      <c r="J1123" s="454">
        <v>45230</v>
      </c>
      <c r="K1123" s="1415"/>
      <c r="L1123" s="1415" t="s">
        <v>9969</v>
      </c>
      <c r="M1123" s="461">
        <v>44980</v>
      </c>
      <c r="N1123" s="1415"/>
      <c r="O1123" s="1415"/>
      <c r="P1123" s="1415"/>
      <c r="Q1123" s="1415"/>
      <c r="R1123" s="1415"/>
      <c r="S1123" s="1415"/>
      <c r="T1123" s="1415"/>
      <c r="U1123" s="1415"/>
      <c r="V1123" s="1415"/>
      <c r="W1123" s="1415"/>
      <c r="X1123" s="1415"/>
      <c r="Y1123" s="1415"/>
      <c r="Z1123" s="1415"/>
      <c r="AA1123" s="1415"/>
      <c r="AB1123" s="1415"/>
      <c r="AC1123" s="1507">
        <f t="shared" si="368"/>
        <v>200</v>
      </c>
      <c r="AD1123" s="1508">
        <f t="shared" si="369"/>
        <v>1127800</v>
      </c>
      <c r="AE1123" s="14">
        <f t="shared" si="370"/>
        <v>7.1</v>
      </c>
      <c r="AF1123" s="14">
        <f t="shared" si="371"/>
        <v>0</v>
      </c>
      <c r="AG1123" s="14" t="e">
        <f t="shared" si="372"/>
        <v>#DIV/0!</v>
      </c>
      <c r="AH1123" s="14" t="e">
        <f t="shared" si="373"/>
        <v>#DIV/0!</v>
      </c>
      <c r="AI1123" s="14">
        <f t="shared" si="374"/>
        <v>200</v>
      </c>
      <c r="AJ1123" s="1415"/>
    </row>
    <row r="1124" spans="1:36" ht="15.75">
      <c r="A1124" s="1415">
        <v>52</v>
      </c>
      <c r="B1124" s="450" t="s">
        <v>9959</v>
      </c>
      <c r="C1124" s="450" t="s">
        <v>2834</v>
      </c>
      <c r="D1124" s="450">
        <v>81.42</v>
      </c>
      <c r="E1124" s="1415"/>
      <c r="F1124" s="450"/>
      <c r="G1124" s="450">
        <v>56</v>
      </c>
      <c r="H1124" s="450">
        <f t="shared" si="375"/>
        <v>4559.5200000000004</v>
      </c>
      <c r="I1124" s="461">
        <v>45005</v>
      </c>
      <c r="J1124" s="454">
        <v>45900</v>
      </c>
      <c r="K1124" s="1415"/>
      <c r="L1124" s="1415" t="s">
        <v>9970</v>
      </c>
      <c r="M1124" s="461">
        <v>44981</v>
      </c>
      <c r="N1124" s="1415"/>
      <c r="O1124" s="1415"/>
      <c r="P1124" s="1415"/>
      <c r="Q1124" s="1415"/>
      <c r="R1124" s="1415"/>
      <c r="S1124" s="1415"/>
      <c r="T1124" s="1415"/>
      <c r="U1124" s="1415"/>
      <c r="V1124" s="1415"/>
      <c r="W1124" s="1415"/>
      <c r="X1124" s="1415"/>
      <c r="Y1124" s="1415"/>
      <c r="Z1124" s="1415"/>
      <c r="AA1124" s="1415"/>
      <c r="AB1124" s="1415"/>
      <c r="AC1124" s="1507">
        <f t="shared" si="368"/>
        <v>56</v>
      </c>
      <c r="AD1124" s="1508">
        <f t="shared" si="369"/>
        <v>4559.5200000000004</v>
      </c>
      <c r="AE1124" s="14">
        <f t="shared" si="370"/>
        <v>29.433333333333334</v>
      </c>
      <c r="AF1124" s="14">
        <f t="shared" si="371"/>
        <v>0</v>
      </c>
      <c r="AG1124" s="14" t="e">
        <f t="shared" si="372"/>
        <v>#DIV/0!</v>
      </c>
      <c r="AH1124" s="14" t="e">
        <f t="shared" si="373"/>
        <v>#DIV/0!</v>
      </c>
      <c r="AI1124" s="14">
        <f t="shared" si="374"/>
        <v>56</v>
      </c>
      <c r="AJ1124" s="1415"/>
    </row>
    <row r="1125" spans="1:36" ht="15.75">
      <c r="A1125" s="1415">
        <v>53</v>
      </c>
      <c r="B1125" s="450" t="s">
        <v>6679</v>
      </c>
      <c r="C1125" s="450" t="s">
        <v>64</v>
      </c>
      <c r="D1125" s="450">
        <v>447</v>
      </c>
      <c r="E1125" s="1415">
        <v>150</v>
      </c>
      <c r="F1125" s="450">
        <f t="shared" si="350"/>
        <v>67050</v>
      </c>
      <c r="G1125" s="450"/>
      <c r="H1125" s="450">
        <f t="shared" si="375"/>
        <v>0</v>
      </c>
      <c r="I1125" s="461">
        <v>44868</v>
      </c>
      <c r="J1125" s="454">
        <v>45839</v>
      </c>
      <c r="K1125" s="1415"/>
      <c r="L1125" s="1415" t="s">
        <v>6676</v>
      </c>
      <c r="M1125" s="461">
        <v>44852</v>
      </c>
      <c r="N1125" s="1415"/>
      <c r="O1125" s="1415"/>
      <c r="P1125" s="1415"/>
      <c r="Q1125" s="1415"/>
      <c r="R1125" s="1415"/>
      <c r="S1125" s="1415"/>
      <c r="T1125" s="1415"/>
      <c r="U1125" s="1415"/>
      <c r="V1125" s="1415"/>
      <c r="W1125" s="1415"/>
      <c r="X1125" s="1415"/>
      <c r="Y1125" s="1415"/>
      <c r="Z1125" s="1415"/>
      <c r="AA1125" s="1415"/>
      <c r="AB1125" s="1415"/>
      <c r="AC1125" s="1507">
        <f t="shared" si="368"/>
        <v>150</v>
      </c>
      <c r="AD1125" s="1508">
        <f t="shared" si="369"/>
        <v>67050</v>
      </c>
      <c r="AE1125" s="14">
        <f t="shared" si="370"/>
        <v>27.4</v>
      </c>
      <c r="AF1125" s="14">
        <f t="shared" si="371"/>
        <v>0</v>
      </c>
      <c r="AG1125" s="14" t="e">
        <f t="shared" si="372"/>
        <v>#DIV/0!</v>
      </c>
      <c r="AH1125" s="14" t="e">
        <f t="shared" si="373"/>
        <v>#DIV/0!</v>
      </c>
      <c r="AI1125" s="14">
        <f t="shared" si="374"/>
        <v>150</v>
      </c>
      <c r="AJ1125" s="1415"/>
    </row>
    <row r="1126" spans="1:36" ht="15.75">
      <c r="A1126" s="1415">
        <v>54</v>
      </c>
      <c r="B1126" s="450" t="s">
        <v>6680</v>
      </c>
      <c r="C1126" s="450" t="s">
        <v>64</v>
      </c>
      <c r="D1126" s="450">
        <v>54</v>
      </c>
      <c r="E1126" s="1415">
        <v>1224</v>
      </c>
      <c r="F1126" s="450">
        <f t="shared" si="350"/>
        <v>66096</v>
      </c>
      <c r="G1126" s="450"/>
      <c r="H1126" s="450">
        <f t="shared" si="375"/>
        <v>0</v>
      </c>
      <c r="I1126" s="461">
        <v>44875</v>
      </c>
      <c r="J1126" s="454">
        <v>44926</v>
      </c>
      <c r="K1126" s="1415"/>
      <c r="L1126" s="1415" t="s">
        <v>6681</v>
      </c>
      <c r="M1126" s="461">
        <v>44854</v>
      </c>
      <c r="N1126" s="1415">
        <v>109</v>
      </c>
      <c r="O1126" s="1415">
        <v>224</v>
      </c>
      <c r="P1126" s="1415">
        <v>593</v>
      </c>
      <c r="Q1126" s="1415"/>
      <c r="R1126" s="1415"/>
      <c r="S1126" s="1415"/>
      <c r="T1126" s="1415"/>
      <c r="U1126" s="1415"/>
      <c r="V1126" s="1415"/>
      <c r="W1126" s="1415"/>
      <c r="X1126" s="1415"/>
      <c r="Y1126" s="1415"/>
      <c r="Z1126" s="1415"/>
      <c r="AA1126" s="1415"/>
      <c r="AB1126" s="1415"/>
      <c r="AC1126" s="1507">
        <f t="shared" si="368"/>
        <v>298</v>
      </c>
      <c r="AD1126" s="1508">
        <f t="shared" si="369"/>
        <v>16092</v>
      </c>
      <c r="AE1126" s="14">
        <f t="shared" si="370"/>
        <v>-3.0333333333333332</v>
      </c>
      <c r="AF1126" s="14">
        <f t="shared" si="371"/>
        <v>308.66666666666669</v>
      </c>
      <c r="AG1126" s="14">
        <f t="shared" si="372"/>
        <v>0.9654427645788336</v>
      </c>
      <c r="AH1126" s="14">
        <f t="shared" si="373"/>
        <v>3.9987760979121667</v>
      </c>
      <c r="AI1126" s="14">
        <f t="shared" si="374"/>
        <v>1234.2888888888888</v>
      </c>
      <c r="AJ1126" s="1415"/>
    </row>
    <row r="1127" spans="1:36" ht="15.75">
      <c r="A1127" s="1415">
        <v>55</v>
      </c>
      <c r="B1127" s="450" t="s">
        <v>6682</v>
      </c>
      <c r="C1127" s="450" t="s">
        <v>64</v>
      </c>
      <c r="D1127" s="450">
        <v>179.99</v>
      </c>
      <c r="E1127" s="1415">
        <v>102</v>
      </c>
      <c r="F1127" s="450">
        <f t="shared" si="350"/>
        <v>18358.98</v>
      </c>
      <c r="G1127" s="450"/>
      <c r="H1127" s="450">
        <f t="shared" si="375"/>
        <v>0</v>
      </c>
      <c r="I1127" s="461">
        <v>44875</v>
      </c>
      <c r="J1127" s="454">
        <v>45504</v>
      </c>
      <c r="K1127" s="1415"/>
      <c r="L1127" s="1415" t="s">
        <v>6683</v>
      </c>
      <c r="M1127" s="461">
        <v>44860</v>
      </c>
      <c r="N1127" s="1415"/>
      <c r="O1127" s="1415">
        <v>16</v>
      </c>
      <c r="P1127" s="1415"/>
      <c r="Q1127" s="1415"/>
      <c r="R1127" s="1415"/>
      <c r="S1127" s="1415"/>
      <c r="T1127" s="1415"/>
      <c r="U1127" s="1415"/>
      <c r="V1127" s="1415"/>
      <c r="W1127" s="1415"/>
      <c r="X1127" s="1415"/>
      <c r="Y1127" s="1415"/>
      <c r="Z1127" s="1415"/>
      <c r="AA1127" s="1415"/>
      <c r="AB1127" s="1415"/>
      <c r="AC1127" s="1507">
        <f t="shared" si="368"/>
        <v>86</v>
      </c>
      <c r="AD1127" s="1508">
        <f t="shared" si="369"/>
        <v>15479.140000000001</v>
      </c>
      <c r="AE1127" s="14">
        <f t="shared" si="370"/>
        <v>16.233333333333334</v>
      </c>
      <c r="AF1127" s="14">
        <f t="shared" si="371"/>
        <v>5.333333333333333</v>
      </c>
      <c r="AG1127" s="14">
        <f t="shared" si="372"/>
        <v>16.125</v>
      </c>
      <c r="AH1127" s="14">
        <f t="shared" si="373"/>
        <v>-0.10833333333333428</v>
      </c>
      <c r="AI1127" s="14">
        <f t="shared" si="374"/>
        <v>-0.57777777777778283</v>
      </c>
      <c r="AJ1127" s="1415"/>
    </row>
    <row r="1128" spans="1:36" ht="15.75">
      <c r="A1128" s="1415">
        <v>56</v>
      </c>
      <c r="B1128" s="450" t="s">
        <v>6682</v>
      </c>
      <c r="C1128" s="450" t="s">
        <v>64</v>
      </c>
      <c r="D1128" s="450">
        <v>179.99</v>
      </c>
      <c r="E1128" s="1415">
        <v>0</v>
      </c>
      <c r="F1128" s="450">
        <f t="shared" si="350"/>
        <v>0</v>
      </c>
      <c r="G1128" s="450">
        <v>61</v>
      </c>
      <c r="H1128" s="450">
        <f t="shared" si="375"/>
        <v>10979.390000000001</v>
      </c>
      <c r="I1128" s="461">
        <v>44931</v>
      </c>
      <c r="J1128" s="454">
        <v>45504</v>
      </c>
      <c r="K1128" s="1415"/>
      <c r="L1128" s="1415" t="s">
        <v>8489</v>
      </c>
      <c r="M1128" s="461">
        <v>44901</v>
      </c>
      <c r="N1128" s="1415"/>
      <c r="O1128" s="1415"/>
      <c r="P1128" s="1415">
        <v>16</v>
      </c>
      <c r="Q1128" s="1415"/>
      <c r="R1128" s="1415"/>
      <c r="S1128" s="1415"/>
      <c r="T1128" s="1415"/>
      <c r="U1128" s="1415"/>
      <c r="V1128" s="1415"/>
      <c r="W1128" s="1415"/>
      <c r="X1128" s="1415"/>
      <c r="Y1128" s="1415"/>
      <c r="Z1128" s="1415"/>
      <c r="AA1128" s="1415"/>
      <c r="AB1128" s="1415"/>
      <c r="AC1128" s="1507">
        <f t="shared" si="368"/>
        <v>45</v>
      </c>
      <c r="AD1128" s="1508">
        <f t="shared" si="369"/>
        <v>8099.55</v>
      </c>
      <c r="AE1128" s="14">
        <f t="shared" si="370"/>
        <v>16.233333333333334</v>
      </c>
      <c r="AF1128" s="14">
        <f t="shared" si="371"/>
        <v>5.333333333333333</v>
      </c>
      <c r="AG1128" s="14">
        <f t="shared" si="372"/>
        <v>8.4375</v>
      </c>
      <c r="AH1128" s="14">
        <f t="shared" si="373"/>
        <v>-7.7958333333333343</v>
      </c>
      <c r="AI1128" s="14">
        <f t="shared" si="374"/>
        <v>-41.577777777777783</v>
      </c>
      <c r="AJ1128" s="1415"/>
    </row>
    <row r="1129" spans="1:36" ht="15.75">
      <c r="A1129" s="1415">
        <v>59</v>
      </c>
      <c r="B1129" s="450" t="s">
        <v>9971</v>
      </c>
      <c r="C1129" s="450" t="s">
        <v>64</v>
      </c>
      <c r="D1129" s="450">
        <v>224.53</v>
      </c>
      <c r="E1129" s="1415"/>
      <c r="F1129" s="450"/>
      <c r="G1129" s="450">
        <v>50</v>
      </c>
      <c r="H1129" s="450">
        <f t="shared" si="375"/>
        <v>11226.5</v>
      </c>
      <c r="I1129" s="461">
        <v>44998</v>
      </c>
      <c r="J1129" s="454">
        <v>45535</v>
      </c>
      <c r="K1129" s="1415"/>
      <c r="L1129" s="1415" t="s">
        <v>9972</v>
      </c>
      <c r="M1129" s="461">
        <v>44979</v>
      </c>
      <c r="N1129" s="1415"/>
      <c r="O1129" s="1415"/>
      <c r="P1129" s="1415"/>
      <c r="Q1129" s="1415"/>
      <c r="R1129" s="1415"/>
      <c r="S1129" s="1415"/>
      <c r="T1129" s="1415"/>
      <c r="U1129" s="1415"/>
      <c r="V1129" s="1415"/>
      <c r="W1129" s="1415"/>
      <c r="X1129" s="1415"/>
      <c r="Y1129" s="1415"/>
      <c r="Z1129" s="1415"/>
      <c r="AA1129" s="1415"/>
      <c r="AB1129" s="1415"/>
      <c r="AC1129" s="1507">
        <f t="shared" si="368"/>
        <v>50</v>
      </c>
      <c r="AD1129" s="1508">
        <f t="shared" si="369"/>
        <v>11226.5</v>
      </c>
      <c r="AE1129" s="14">
        <f t="shared" si="370"/>
        <v>17.266666666666666</v>
      </c>
      <c r="AF1129" s="14">
        <f t="shared" si="371"/>
        <v>0</v>
      </c>
      <c r="AG1129" s="14" t="e">
        <f t="shared" si="372"/>
        <v>#DIV/0!</v>
      </c>
      <c r="AH1129" s="14" t="e">
        <f t="shared" si="373"/>
        <v>#DIV/0!</v>
      </c>
      <c r="AI1129" s="14">
        <f t="shared" si="374"/>
        <v>50</v>
      </c>
      <c r="AJ1129" s="1415"/>
    </row>
    <row r="1130" spans="1:36" ht="15.75">
      <c r="A1130" s="1415">
        <v>60</v>
      </c>
      <c r="B1130" s="450" t="s">
        <v>6684</v>
      </c>
      <c r="C1130" s="450" t="s">
        <v>156</v>
      </c>
      <c r="D1130" s="450">
        <v>71.25</v>
      </c>
      <c r="E1130" s="1415">
        <v>87</v>
      </c>
      <c r="F1130" s="450">
        <f t="shared" si="350"/>
        <v>6198.75</v>
      </c>
      <c r="G1130" s="450"/>
      <c r="H1130" s="450">
        <f t="shared" si="375"/>
        <v>0</v>
      </c>
      <c r="I1130" s="461">
        <v>44888</v>
      </c>
      <c r="J1130" s="454">
        <v>45536</v>
      </c>
      <c r="K1130" s="1415"/>
      <c r="L1130" s="1415" t="s">
        <v>6685</v>
      </c>
      <c r="M1130" s="461">
        <v>44869</v>
      </c>
      <c r="N1130" s="1415">
        <v>8</v>
      </c>
      <c r="O1130" s="1415">
        <v>6</v>
      </c>
      <c r="P1130" s="1415">
        <v>9</v>
      </c>
      <c r="Q1130" s="1415"/>
      <c r="R1130" s="1415"/>
      <c r="S1130" s="1415"/>
      <c r="T1130" s="1415"/>
      <c r="U1130" s="1415"/>
      <c r="V1130" s="1415"/>
      <c r="W1130" s="1415"/>
      <c r="X1130" s="1415"/>
      <c r="Y1130" s="1415"/>
      <c r="Z1130" s="1415"/>
      <c r="AA1130" s="1415"/>
      <c r="AB1130" s="1415"/>
      <c r="AC1130" s="1507">
        <f t="shared" si="368"/>
        <v>64</v>
      </c>
      <c r="AD1130" s="1508">
        <f t="shared" si="369"/>
        <v>4560</v>
      </c>
      <c r="AE1130" s="14">
        <f t="shared" si="370"/>
        <v>17.3</v>
      </c>
      <c r="AF1130" s="14">
        <f t="shared" si="371"/>
        <v>7.666666666666667</v>
      </c>
      <c r="AG1130" s="14">
        <f t="shared" si="372"/>
        <v>8.3478260869565215</v>
      </c>
      <c r="AH1130" s="14">
        <f t="shared" si="373"/>
        <v>-8.9521739130434792</v>
      </c>
      <c r="AI1130" s="14">
        <f t="shared" si="374"/>
        <v>-68.633333333333354</v>
      </c>
      <c r="AJ1130" s="1415"/>
    </row>
    <row r="1131" spans="1:36" ht="15.75">
      <c r="A1131" s="1415">
        <v>61</v>
      </c>
      <c r="B1131" s="450" t="s">
        <v>9242</v>
      </c>
      <c r="C1131" s="450" t="s">
        <v>156</v>
      </c>
      <c r="D1131" s="450">
        <v>4388.24</v>
      </c>
      <c r="E1131" s="1415"/>
      <c r="F1131" s="450"/>
      <c r="G1131" s="450">
        <v>200</v>
      </c>
      <c r="H1131" s="450">
        <f t="shared" si="375"/>
        <v>877648</v>
      </c>
      <c r="I1131" s="461">
        <v>44963</v>
      </c>
      <c r="J1131" s="454">
        <v>45473</v>
      </c>
      <c r="K1131" s="1415"/>
      <c r="L1131" s="1415" t="s">
        <v>9243</v>
      </c>
      <c r="M1131" s="461">
        <v>44942</v>
      </c>
      <c r="N1131" s="1415"/>
      <c r="O1131" s="1415"/>
      <c r="P1131" s="1415"/>
      <c r="Q1131" s="1415"/>
      <c r="R1131" s="1415"/>
      <c r="S1131" s="1415"/>
      <c r="T1131" s="1415"/>
      <c r="U1131" s="1415"/>
      <c r="V1131" s="1415"/>
      <c r="W1131" s="1415"/>
      <c r="X1131" s="1415"/>
      <c r="Y1131" s="1415"/>
      <c r="Z1131" s="1415"/>
      <c r="AA1131" s="1415"/>
      <c r="AB1131" s="1415"/>
      <c r="AC1131" s="1507">
        <f t="shared" si="368"/>
        <v>200</v>
      </c>
      <c r="AD1131" s="1508">
        <f t="shared" si="369"/>
        <v>877648</v>
      </c>
      <c r="AE1131" s="14">
        <f t="shared" si="370"/>
        <v>15.2</v>
      </c>
      <c r="AF1131" s="14">
        <f t="shared" si="371"/>
        <v>0</v>
      </c>
      <c r="AG1131" s="14" t="e">
        <f t="shared" si="372"/>
        <v>#DIV/0!</v>
      </c>
      <c r="AH1131" s="14" t="e">
        <f t="shared" si="373"/>
        <v>#DIV/0!</v>
      </c>
      <c r="AI1131" s="14">
        <f t="shared" si="374"/>
        <v>200</v>
      </c>
      <c r="AJ1131" s="1415"/>
    </row>
    <row r="1132" spans="1:36" ht="15.75">
      <c r="A1132" s="1415">
        <v>62</v>
      </c>
      <c r="B1132" s="450" t="s">
        <v>4751</v>
      </c>
      <c r="C1132" s="450" t="s">
        <v>64</v>
      </c>
      <c r="D1132" s="450">
        <v>249.08</v>
      </c>
      <c r="E1132" s="1415">
        <v>60</v>
      </c>
      <c r="F1132" s="450">
        <f t="shared" si="350"/>
        <v>14944.800000000001</v>
      </c>
      <c r="G1132" s="450"/>
      <c r="H1132" s="450">
        <f t="shared" si="375"/>
        <v>0</v>
      </c>
      <c r="I1132" s="461">
        <v>44788</v>
      </c>
      <c r="J1132" s="454">
        <v>45260</v>
      </c>
      <c r="K1132" s="1415"/>
      <c r="L1132" s="1415" t="s">
        <v>4752</v>
      </c>
      <c r="M1132" s="461">
        <v>44767</v>
      </c>
      <c r="N1132" s="1415"/>
      <c r="O1132" s="1415">
        <v>42</v>
      </c>
      <c r="P1132" s="1415">
        <v>3</v>
      </c>
      <c r="Q1132" s="1415"/>
      <c r="R1132" s="1415"/>
      <c r="S1132" s="1415"/>
      <c r="T1132" s="1415"/>
      <c r="U1132" s="1415"/>
      <c r="V1132" s="1415"/>
      <c r="W1132" s="1415"/>
      <c r="X1132" s="1415"/>
      <c r="Y1132" s="1415"/>
      <c r="Z1132" s="1415"/>
      <c r="AA1132" s="1415"/>
      <c r="AB1132" s="1415"/>
      <c r="AC1132" s="1507">
        <f t="shared" si="368"/>
        <v>15</v>
      </c>
      <c r="AD1132" s="1508">
        <f t="shared" si="369"/>
        <v>3736.2000000000003</v>
      </c>
      <c r="AE1132" s="14">
        <f t="shared" si="370"/>
        <v>8.1</v>
      </c>
      <c r="AF1132" s="14">
        <f t="shared" si="371"/>
        <v>15</v>
      </c>
      <c r="AG1132" s="14">
        <f t="shared" si="372"/>
        <v>1</v>
      </c>
      <c r="AH1132" s="14">
        <f t="shared" si="373"/>
        <v>-7.1</v>
      </c>
      <c r="AI1132" s="14">
        <f t="shared" si="374"/>
        <v>-106.5</v>
      </c>
      <c r="AJ1132" s="1415"/>
    </row>
    <row r="1133" spans="1:36" ht="15.75">
      <c r="A1133" s="1415">
        <v>64</v>
      </c>
      <c r="B1133" s="462" t="s">
        <v>9973</v>
      </c>
      <c r="C1133" s="462" t="s">
        <v>64</v>
      </c>
      <c r="D1133" s="450">
        <v>135</v>
      </c>
      <c r="E1133" s="1415"/>
      <c r="F1133" s="450"/>
      <c r="G1133" s="450">
        <v>43</v>
      </c>
      <c r="H1133" s="450">
        <f t="shared" si="375"/>
        <v>5805</v>
      </c>
      <c r="I1133" s="461">
        <v>45006</v>
      </c>
      <c r="J1133" s="454">
        <v>45350</v>
      </c>
      <c r="K1133" s="1415"/>
      <c r="L1133" s="1415" t="s">
        <v>9974</v>
      </c>
      <c r="M1133" s="461">
        <v>44992</v>
      </c>
      <c r="N1133" s="1415"/>
      <c r="O1133" s="1415"/>
      <c r="P1133" s="1415"/>
      <c r="Q1133" s="1415"/>
      <c r="R1133" s="1415"/>
      <c r="S1133" s="1415"/>
      <c r="T1133" s="1415"/>
      <c r="U1133" s="1415"/>
      <c r="V1133" s="1415"/>
      <c r="W1133" s="1415"/>
      <c r="X1133" s="1415"/>
      <c r="Y1133" s="1415"/>
      <c r="Z1133" s="1415"/>
      <c r="AA1133" s="1415"/>
      <c r="AB1133" s="1415"/>
      <c r="AC1133" s="1507">
        <f t="shared" si="368"/>
        <v>43</v>
      </c>
      <c r="AD1133" s="1508">
        <f t="shared" si="369"/>
        <v>5805</v>
      </c>
      <c r="AE1133" s="14">
        <f t="shared" si="370"/>
        <v>11.1</v>
      </c>
      <c r="AF1133" s="14">
        <f t="shared" si="371"/>
        <v>0</v>
      </c>
      <c r="AG1133" s="14" t="e">
        <f t="shared" si="372"/>
        <v>#DIV/0!</v>
      </c>
      <c r="AH1133" s="14" t="e">
        <f t="shared" si="373"/>
        <v>#DIV/0!</v>
      </c>
      <c r="AI1133" s="14">
        <f t="shared" si="374"/>
        <v>43</v>
      </c>
      <c r="AJ1133" s="1415"/>
    </row>
    <row r="1134" spans="1:36" ht="15.75">
      <c r="A1134" s="1415">
        <v>65</v>
      </c>
      <c r="B1134" s="462" t="s">
        <v>6002</v>
      </c>
      <c r="C1134" s="462" t="s">
        <v>64</v>
      </c>
      <c r="D1134" s="450">
        <v>4090</v>
      </c>
      <c r="E1134" s="1415">
        <v>200</v>
      </c>
      <c r="F1134" s="450">
        <f t="shared" si="350"/>
        <v>818000</v>
      </c>
      <c r="G1134" s="450"/>
      <c r="H1134" s="450">
        <f t="shared" si="375"/>
        <v>0</v>
      </c>
      <c r="I1134" s="461">
        <v>44839</v>
      </c>
      <c r="J1134" s="454">
        <v>45230</v>
      </c>
      <c r="K1134" s="1415"/>
      <c r="L1134" s="1415" t="s">
        <v>6003</v>
      </c>
      <c r="M1134" s="461">
        <v>44798</v>
      </c>
      <c r="N1134" s="1415"/>
      <c r="O1134" s="1415"/>
      <c r="P1134" s="1415"/>
      <c r="Q1134" s="1415"/>
      <c r="R1134" s="1415"/>
      <c r="S1134" s="1415"/>
      <c r="T1134" s="1415"/>
      <c r="U1134" s="1415"/>
      <c r="V1134" s="1415"/>
      <c r="W1134" s="1415"/>
      <c r="X1134" s="1415"/>
      <c r="Y1134" s="1415"/>
      <c r="Z1134" s="1415"/>
      <c r="AA1134" s="1415"/>
      <c r="AB1134" s="1415"/>
      <c r="AC1134" s="1507">
        <f t="shared" si="368"/>
        <v>200</v>
      </c>
      <c r="AD1134" s="1508">
        <f t="shared" si="369"/>
        <v>818000</v>
      </c>
      <c r="AE1134" s="14">
        <f t="shared" si="370"/>
        <v>7.1</v>
      </c>
      <c r="AF1134" s="14">
        <f t="shared" si="371"/>
        <v>0</v>
      </c>
      <c r="AG1134" s="14" t="e">
        <f t="shared" si="372"/>
        <v>#DIV/0!</v>
      </c>
      <c r="AH1134" s="14" t="e">
        <f t="shared" si="373"/>
        <v>#DIV/0!</v>
      </c>
      <c r="AI1134" s="14">
        <f t="shared" si="374"/>
        <v>200</v>
      </c>
      <c r="AJ1134" s="1415"/>
    </row>
    <row r="1135" spans="1:36" ht="15.75">
      <c r="A1135" s="1415">
        <v>66</v>
      </c>
      <c r="B1135" s="462" t="s">
        <v>7744</v>
      </c>
      <c r="C1135" s="462" t="s">
        <v>1643</v>
      </c>
      <c r="D1135" s="450">
        <v>500</v>
      </c>
      <c r="E1135" s="450">
        <v>31</v>
      </c>
      <c r="F1135" s="450">
        <f t="shared" si="350"/>
        <v>15500</v>
      </c>
      <c r="G1135" s="450"/>
      <c r="H1135" s="450">
        <f t="shared" si="375"/>
        <v>0</v>
      </c>
      <c r="I1135" s="454">
        <v>44893</v>
      </c>
      <c r="J1135" s="454">
        <v>45169</v>
      </c>
      <c r="K1135" s="450"/>
      <c r="L1135" s="450" t="s">
        <v>6686</v>
      </c>
      <c r="M1135" s="454">
        <v>44873</v>
      </c>
      <c r="N1135" s="1415">
        <v>22</v>
      </c>
      <c r="O1135" s="1415"/>
      <c r="P1135" s="1415"/>
      <c r="Q1135" s="1415"/>
      <c r="R1135" s="1415"/>
      <c r="S1135" s="1415"/>
      <c r="T1135" s="1415"/>
      <c r="U1135" s="1415"/>
      <c r="V1135" s="1415"/>
      <c r="W1135" s="1415"/>
      <c r="X1135" s="1415"/>
      <c r="Y1135" s="1415"/>
      <c r="Z1135" s="1415"/>
      <c r="AA1135" s="1415"/>
      <c r="AB1135" s="1415"/>
      <c r="AC1135" s="1507">
        <f t="shared" si="368"/>
        <v>9</v>
      </c>
      <c r="AD1135" s="1508">
        <f t="shared" si="369"/>
        <v>4500</v>
      </c>
      <c r="AE1135" s="14">
        <f t="shared" si="370"/>
        <v>5.0666666666666664</v>
      </c>
      <c r="AF1135" s="14">
        <f t="shared" si="371"/>
        <v>7.333333333333333</v>
      </c>
      <c r="AG1135" s="14">
        <f t="shared" si="372"/>
        <v>1.2272727272727273</v>
      </c>
      <c r="AH1135" s="14">
        <f t="shared" si="373"/>
        <v>-3.8393939393939389</v>
      </c>
      <c r="AI1135" s="14">
        <f t="shared" si="374"/>
        <v>-28.155555555555551</v>
      </c>
      <c r="AJ1135" s="1417"/>
    </row>
    <row r="1136" spans="1:36" ht="15.75">
      <c r="A1136" s="1415">
        <v>67</v>
      </c>
      <c r="B1136" s="450" t="s">
        <v>5658</v>
      </c>
      <c r="C1136" s="450" t="s">
        <v>156</v>
      </c>
      <c r="D1136" s="459">
        <v>4.76</v>
      </c>
      <c r="E1136" s="450">
        <v>5415</v>
      </c>
      <c r="F1136" s="450">
        <f t="shared" si="350"/>
        <v>25775.399999999998</v>
      </c>
      <c r="G1136" s="450"/>
      <c r="H1136" s="450">
        <f t="shared" si="375"/>
        <v>0</v>
      </c>
      <c r="I1136" s="454">
        <v>44812</v>
      </c>
      <c r="J1136" s="454">
        <v>45748</v>
      </c>
      <c r="K1136" s="450"/>
      <c r="L1136" s="450">
        <v>708</v>
      </c>
      <c r="M1136" s="454">
        <v>44796</v>
      </c>
      <c r="N1136" s="1415"/>
      <c r="O1136" s="1415">
        <v>50</v>
      </c>
      <c r="P1136" s="1415">
        <v>50</v>
      </c>
      <c r="Q1136" s="1415"/>
      <c r="R1136" s="1415"/>
      <c r="S1136" s="1415"/>
      <c r="T1136" s="1415"/>
      <c r="U1136" s="1415"/>
      <c r="V1136" s="1415"/>
      <c r="W1136" s="1415"/>
      <c r="X1136" s="1415"/>
      <c r="Y1136" s="1415"/>
      <c r="Z1136" s="1415"/>
      <c r="AA1136" s="1415"/>
      <c r="AB1136" s="1415"/>
      <c r="AC1136" s="1507">
        <f t="shared" si="368"/>
        <v>5315</v>
      </c>
      <c r="AD1136" s="1508">
        <f t="shared" si="369"/>
        <v>25299.399999999998</v>
      </c>
      <c r="AE1136" s="14">
        <f t="shared" si="370"/>
        <v>24.366666666666667</v>
      </c>
      <c r="AF1136" s="14">
        <f t="shared" si="371"/>
        <v>33.333333333333336</v>
      </c>
      <c r="AG1136" s="14">
        <f t="shared" si="372"/>
        <v>159.44999999999999</v>
      </c>
      <c r="AH1136" s="14">
        <f t="shared" si="373"/>
        <v>135.08333333333331</v>
      </c>
      <c r="AI1136" s="14">
        <f t="shared" si="374"/>
        <v>4502.7777777777774</v>
      </c>
      <c r="AJ1136" s="1417"/>
    </row>
    <row r="1137" spans="1:36" ht="15.75">
      <c r="A1137" s="1415">
        <v>68</v>
      </c>
      <c r="B1137" s="450" t="s">
        <v>8490</v>
      </c>
      <c r="C1137" s="450" t="s">
        <v>2720</v>
      </c>
      <c r="D1137" s="459">
        <v>675</v>
      </c>
      <c r="E1137" s="450">
        <v>0</v>
      </c>
      <c r="F1137" s="450">
        <v>0</v>
      </c>
      <c r="G1137" s="450">
        <v>8</v>
      </c>
      <c r="H1137" s="450">
        <f t="shared" si="375"/>
        <v>5400</v>
      </c>
      <c r="I1137" s="454">
        <v>44946</v>
      </c>
      <c r="J1137" s="454">
        <v>45351</v>
      </c>
      <c r="K1137" s="450"/>
      <c r="L1137" s="450" t="s">
        <v>8491</v>
      </c>
      <c r="M1137" s="454">
        <v>44887</v>
      </c>
      <c r="N1137" s="1415"/>
      <c r="O1137" s="1415"/>
      <c r="P1137" s="1415"/>
      <c r="Q1137" s="1415"/>
      <c r="R1137" s="1415"/>
      <c r="S1137" s="1415"/>
      <c r="T1137" s="1415"/>
      <c r="U1137" s="1415"/>
      <c r="V1137" s="1415"/>
      <c r="W1137" s="1415"/>
      <c r="X1137" s="1415"/>
      <c r="Y1137" s="1415"/>
      <c r="Z1137" s="1415"/>
      <c r="AA1137" s="1415"/>
      <c r="AB1137" s="1415"/>
      <c r="AC1137" s="1507">
        <f t="shared" si="368"/>
        <v>8</v>
      </c>
      <c r="AD1137" s="1508">
        <f t="shared" si="369"/>
        <v>5400</v>
      </c>
      <c r="AE1137" s="14">
        <f t="shared" si="370"/>
        <v>11.133333333333333</v>
      </c>
      <c r="AF1137" s="14">
        <f t="shared" si="371"/>
        <v>0</v>
      </c>
      <c r="AG1137" s="14" t="e">
        <f t="shared" si="372"/>
        <v>#DIV/0!</v>
      </c>
      <c r="AH1137" s="14" t="e">
        <f t="shared" si="373"/>
        <v>#DIV/0!</v>
      </c>
      <c r="AI1137" s="14">
        <f t="shared" si="374"/>
        <v>8</v>
      </c>
      <c r="AJ1137" s="1417"/>
    </row>
    <row r="1138" spans="1:36" ht="15.75">
      <c r="A1138" s="1415">
        <v>69</v>
      </c>
      <c r="B1138" s="450" t="s">
        <v>5659</v>
      </c>
      <c r="C1138" s="450" t="s">
        <v>262</v>
      </c>
      <c r="D1138" s="459">
        <v>37.020000000000003</v>
      </c>
      <c r="E1138" s="450">
        <v>150</v>
      </c>
      <c r="F1138" s="450">
        <f t="shared" si="350"/>
        <v>5553.0000000000009</v>
      </c>
      <c r="G1138" s="450"/>
      <c r="H1138" s="450">
        <f t="shared" si="375"/>
        <v>0</v>
      </c>
      <c r="I1138" s="454">
        <v>44812</v>
      </c>
      <c r="J1138" s="454">
        <v>45474</v>
      </c>
      <c r="K1138" s="450"/>
      <c r="L1138" s="450">
        <v>708</v>
      </c>
      <c r="M1138" s="454">
        <v>44798</v>
      </c>
      <c r="N1138" s="1415"/>
      <c r="O1138" s="1415"/>
      <c r="P1138" s="1415"/>
      <c r="Q1138" s="1415"/>
      <c r="R1138" s="1415"/>
      <c r="S1138" s="1415"/>
      <c r="T1138" s="1415"/>
      <c r="U1138" s="1415"/>
      <c r="V1138" s="1415"/>
      <c r="W1138" s="1415"/>
      <c r="X1138" s="1415"/>
      <c r="Y1138" s="1415"/>
      <c r="Z1138" s="1415"/>
      <c r="AA1138" s="1415"/>
      <c r="AB1138" s="1415"/>
      <c r="AC1138" s="1507">
        <f t="shared" si="368"/>
        <v>150</v>
      </c>
      <c r="AD1138" s="1508">
        <f t="shared" si="369"/>
        <v>5553.0000000000009</v>
      </c>
      <c r="AE1138" s="14">
        <f t="shared" si="370"/>
        <v>15.233333333333333</v>
      </c>
      <c r="AF1138" s="14">
        <f t="shared" si="371"/>
        <v>0</v>
      </c>
      <c r="AG1138" s="14" t="e">
        <f t="shared" si="372"/>
        <v>#DIV/0!</v>
      </c>
      <c r="AH1138" s="14" t="e">
        <f t="shared" si="373"/>
        <v>#DIV/0!</v>
      </c>
      <c r="AI1138" s="14">
        <f t="shared" si="374"/>
        <v>150</v>
      </c>
      <c r="AJ1138" s="1417"/>
    </row>
    <row r="1139" spans="1:36" ht="15.75">
      <c r="A1139" s="1415">
        <v>70</v>
      </c>
      <c r="B1139" s="450" t="s">
        <v>9244</v>
      </c>
      <c r="C1139" s="450" t="s">
        <v>64</v>
      </c>
      <c r="D1139" s="459">
        <v>3512.48</v>
      </c>
      <c r="E1139" s="450"/>
      <c r="F1139" s="450"/>
      <c r="G1139" s="450">
        <v>50</v>
      </c>
      <c r="H1139" s="450">
        <f t="shared" si="375"/>
        <v>175624</v>
      </c>
      <c r="I1139" s="454">
        <v>44977</v>
      </c>
      <c r="J1139" s="454">
        <v>45869</v>
      </c>
      <c r="K1139" s="450"/>
      <c r="L1139" s="450" t="s">
        <v>9245</v>
      </c>
      <c r="M1139" s="454">
        <v>44935</v>
      </c>
      <c r="N1139" s="1415"/>
      <c r="O1139" s="1415"/>
      <c r="P1139" s="1415">
        <v>3</v>
      </c>
      <c r="Q1139" s="1415"/>
      <c r="R1139" s="1415"/>
      <c r="S1139" s="1415"/>
      <c r="T1139" s="1415"/>
      <c r="U1139" s="1415"/>
      <c r="V1139" s="1415"/>
      <c r="W1139" s="1415"/>
      <c r="X1139" s="1415"/>
      <c r="Y1139" s="1415"/>
      <c r="Z1139" s="1415"/>
      <c r="AA1139" s="1415"/>
      <c r="AB1139" s="1415"/>
      <c r="AC1139" s="1507">
        <f t="shared" si="368"/>
        <v>47</v>
      </c>
      <c r="AD1139" s="1508">
        <f t="shared" si="369"/>
        <v>165086.56</v>
      </c>
      <c r="AE1139" s="14">
        <f t="shared" si="370"/>
        <v>28.4</v>
      </c>
      <c r="AF1139" s="14">
        <f t="shared" si="371"/>
        <v>1</v>
      </c>
      <c r="AG1139" s="14">
        <f t="shared" si="372"/>
        <v>47</v>
      </c>
      <c r="AH1139" s="14">
        <f t="shared" si="373"/>
        <v>18.600000000000001</v>
      </c>
      <c r="AI1139" s="14">
        <f t="shared" si="374"/>
        <v>18.600000000000001</v>
      </c>
      <c r="AJ1139" s="1417"/>
    </row>
    <row r="1140" spans="1:36" ht="15.75">
      <c r="A1140" s="1415">
        <v>71</v>
      </c>
      <c r="B1140" s="450" t="s">
        <v>5660</v>
      </c>
      <c r="C1140" s="450" t="s">
        <v>64</v>
      </c>
      <c r="D1140" s="459">
        <v>90.13</v>
      </c>
      <c r="E1140" s="450">
        <v>114</v>
      </c>
      <c r="F1140" s="450">
        <f t="shared" si="350"/>
        <v>10274.82</v>
      </c>
      <c r="G1140" s="450"/>
      <c r="H1140" s="450">
        <f t="shared" si="375"/>
        <v>0</v>
      </c>
      <c r="I1140" s="454">
        <v>44812</v>
      </c>
      <c r="J1140" s="454">
        <v>46159</v>
      </c>
      <c r="K1140" s="450"/>
      <c r="L1140" s="450">
        <v>708</v>
      </c>
      <c r="M1140" s="454">
        <v>44796</v>
      </c>
      <c r="N1140" s="1415"/>
      <c r="O1140" s="1415"/>
      <c r="P1140" s="1415"/>
      <c r="Q1140" s="1415"/>
      <c r="R1140" s="1415"/>
      <c r="S1140" s="1415"/>
      <c r="T1140" s="1415"/>
      <c r="U1140" s="1415"/>
      <c r="V1140" s="1415"/>
      <c r="W1140" s="1415"/>
      <c r="X1140" s="1415"/>
      <c r="Y1140" s="1415"/>
      <c r="Z1140" s="1415"/>
      <c r="AA1140" s="1415"/>
      <c r="AB1140" s="1415"/>
      <c r="AC1140" s="1507">
        <f t="shared" si="368"/>
        <v>114</v>
      </c>
      <c r="AD1140" s="1508">
        <f t="shared" si="369"/>
        <v>10274.82</v>
      </c>
      <c r="AE1140" s="14">
        <f t="shared" si="370"/>
        <v>38.06666666666667</v>
      </c>
      <c r="AF1140" s="14">
        <f t="shared" si="371"/>
        <v>0</v>
      </c>
      <c r="AG1140" s="14" t="e">
        <f t="shared" si="372"/>
        <v>#DIV/0!</v>
      </c>
      <c r="AH1140" s="14" t="e">
        <f t="shared" si="373"/>
        <v>#DIV/0!</v>
      </c>
      <c r="AI1140" s="14">
        <f t="shared" si="374"/>
        <v>114</v>
      </c>
      <c r="AJ1140" s="1417"/>
    </row>
    <row r="1141" spans="1:36" ht="15.75">
      <c r="A1141" s="1415">
        <v>72</v>
      </c>
      <c r="B1141" s="450" t="s">
        <v>7745</v>
      </c>
      <c r="C1141" s="450" t="s">
        <v>64</v>
      </c>
      <c r="D1141" s="459">
        <v>4548.07</v>
      </c>
      <c r="E1141" s="450">
        <v>218</v>
      </c>
      <c r="F1141" s="450">
        <f t="shared" si="350"/>
        <v>991479.25999999989</v>
      </c>
      <c r="G1141" s="450"/>
      <c r="H1141" s="450">
        <f t="shared" si="375"/>
        <v>0</v>
      </c>
      <c r="I1141" s="454">
        <v>44909</v>
      </c>
      <c r="J1141" s="454">
        <v>45657</v>
      </c>
      <c r="K1141" s="450"/>
      <c r="L1141" s="450" t="s">
        <v>7743</v>
      </c>
      <c r="M1141" s="454">
        <v>44883</v>
      </c>
      <c r="N1141" s="1415"/>
      <c r="O1141" s="1415"/>
      <c r="P1141" s="1415"/>
      <c r="Q1141" s="1415"/>
      <c r="R1141" s="1415"/>
      <c r="S1141" s="1415"/>
      <c r="T1141" s="1415"/>
      <c r="U1141" s="1415"/>
      <c r="V1141" s="1415"/>
      <c r="W1141" s="1415"/>
      <c r="X1141" s="1415"/>
      <c r="Y1141" s="1415"/>
      <c r="Z1141" s="1415"/>
      <c r="AA1141" s="1415"/>
      <c r="AB1141" s="1415"/>
      <c r="AC1141" s="1507">
        <f t="shared" si="368"/>
        <v>218</v>
      </c>
      <c r="AD1141" s="1508">
        <f t="shared" si="369"/>
        <v>991479.25999999989</v>
      </c>
      <c r="AE1141" s="14">
        <f t="shared" si="370"/>
        <v>21.333333333333332</v>
      </c>
      <c r="AF1141" s="14">
        <f t="shared" si="371"/>
        <v>0</v>
      </c>
      <c r="AG1141" s="14" t="e">
        <f t="shared" si="372"/>
        <v>#DIV/0!</v>
      </c>
      <c r="AH1141" s="14" t="e">
        <f t="shared" si="373"/>
        <v>#DIV/0!</v>
      </c>
      <c r="AI1141" s="14">
        <f t="shared" si="374"/>
        <v>218</v>
      </c>
      <c r="AJ1141" s="1417"/>
    </row>
    <row r="1142" spans="1:36" ht="15.75">
      <c r="A1142" s="1415">
        <v>74</v>
      </c>
      <c r="B1142" s="450" t="s">
        <v>9246</v>
      </c>
      <c r="C1142" s="450" t="s">
        <v>64</v>
      </c>
      <c r="D1142" s="459">
        <v>21938.25</v>
      </c>
      <c r="E1142" s="450"/>
      <c r="F1142" s="450"/>
      <c r="G1142" s="450">
        <v>63</v>
      </c>
      <c r="H1142" s="450">
        <f t="shared" si="375"/>
        <v>1382109.75</v>
      </c>
      <c r="I1142" s="454">
        <v>44977</v>
      </c>
      <c r="J1142" s="454">
        <v>45351</v>
      </c>
      <c r="K1142" s="450"/>
      <c r="L1142" s="450" t="s">
        <v>9247</v>
      </c>
      <c r="M1142" s="454">
        <v>44956</v>
      </c>
      <c r="N1142" s="1415"/>
      <c r="O1142" s="1415"/>
      <c r="P1142" s="1415"/>
      <c r="Q1142" s="1415"/>
      <c r="R1142" s="1415"/>
      <c r="S1142" s="1415"/>
      <c r="T1142" s="1415"/>
      <c r="U1142" s="1415"/>
      <c r="V1142" s="1415"/>
      <c r="W1142" s="1415"/>
      <c r="X1142" s="1415"/>
      <c r="Y1142" s="1415"/>
      <c r="Z1142" s="1415"/>
      <c r="AA1142" s="1415"/>
      <c r="AB1142" s="1415"/>
      <c r="AC1142" s="1507">
        <f t="shared" si="368"/>
        <v>63</v>
      </c>
      <c r="AD1142" s="1508">
        <f t="shared" si="369"/>
        <v>1382109.75</v>
      </c>
      <c r="AE1142" s="14">
        <f t="shared" si="370"/>
        <v>11.133333333333333</v>
      </c>
      <c r="AF1142" s="14">
        <f t="shared" si="371"/>
        <v>0</v>
      </c>
      <c r="AG1142" s="14" t="e">
        <f t="shared" si="372"/>
        <v>#DIV/0!</v>
      </c>
      <c r="AH1142" s="14" t="e">
        <f t="shared" si="373"/>
        <v>#DIV/0!</v>
      </c>
      <c r="AI1142" s="14">
        <f t="shared" si="374"/>
        <v>63</v>
      </c>
      <c r="AJ1142" s="1417"/>
    </row>
    <row r="1143" spans="1:36" ht="15.75">
      <c r="A1143" s="1415">
        <v>75</v>
      </c>
      <c r="B1143" s="450" t="s">
        <v>9975</v>
      </c>
      <c r="C1143" s="450" t="s">
        <v>64</v>
      </c>
      <c r="D1143" s="459">
        <v>32.4</v>
      </c>
      <c r="E1143" s="450"/>
      <c r="F1143" s="450"/>
      <c r="G1143" s="450">
        <v>72</v>
      </c>
      <c r="H1143" s="450">
        <f t="shared" si="375"/>
        <v>2332.7999999999997</v>
      </c>
      <c r="I1143" s="454">
        <v>45006</v>
      </c>
      <c r="J1143" s="454">
        <v>45443</v>
      </c>
      <c r="K1143" s="450"/>
      <c r="L1143" s="450" t="s">
        <v>9974</v>
      </c>
      <c r="M1143" s="454">
        <v>44992</v>
      </c>
      <c r="N1143" s="1415"/>
      <c r="O1143" s="1415"/>
      <c r="P1143" s="1415"/>
      <c r="Q1143" s="1415"/>
      <c r="R1143" s="1415"/>
      <c r="S1143" s="1415"/>
      <c r="T1143" s="1415"/>
      <c r="U1143" s="1415"/>
      <c r="V1143" s="1415"/>
      <c r="W1143" s="1415"/>
      <c r="X1143" s="1415"/>
      <c r="Y1143" s="1415"/>
      <c r="Z1143" s="1415"/>
      <c r="AA1143" s="1415"/>
      <c r="AB1143" s="1415"/>
      <c r="AC1143" s="1507">
        <f t="shared" si="368"/>
        <v>72</v>
      </c>
      <c r="AD1143" s="1508">
        <f t="shared" si="369"/>
        <v>2332.7999999999997</v>
      </c>
      <c r="AE1143" s="14">
        <f t="shared" si="370"/>
        <v>14.2</v>
      </c>
      <c r="AF1143" s="14">
        <f t="shared" si="371"/>
        <v>0</v>
      </c>
      <c r="AG1143" s="14" t="e">
        <f t="shared" si="372"/>
        <v>#DIV/0!</v>
      </c>
      <c r="AH1143" s="14" t="e">
        <f t="shared" si="373"/>
        <v>#DIV/0!</v>
      </c>
      <c r="AI1143" s="14">
        <f t="shared" si="374"/>
        <v>72</v>
      </c>
      <c r="AJ1143" s="1417"/>
    </row>
    <row r="1144" spans="1:36" ht="15.75">
      <c r="A1144" s="1415">
        <v>76</v>
      </c>
      <c r="B1144" s="450" t="s">
        <v>9248</v>
      </c>
      <c r="C1144" s="450" t="s">
        <v>64</v>
      </c>
      <c r="D1144" s="459">
        <v>111.74</v>
      </c>
      <c r="E1144" s="450"/>
      <c r="F1144" s="450"/>
      <c r="G1144" s="450">
        <v>74</v>
      </c>
      <c r="H1144" s="450">
        <f t="shared" si="375"/>
        <v>8268.76</v>
      </c>
      <c r="I1144" s="454">
        <v>44970</v>
      </c>
      <c r="J1144" s="454">
        <v>45565</v>
      </c>
      <c r="K1144" s="450"/>
      <c r="L1144" s="450" t="s">
        <v>9249</v>
      </c>
      <c r="M1144" s="454">
        <v>44945</v>
      </c>
      <c r="N1144" s="1415"/>
      <c r="O1144" s="1415"/>
      <c r="P1144" s="1415"/>
      <c r="Q1144" s="1415"/>
      <c r="R1144" s="1415"/>
      <c r="S1144" s="1415"/>
      <c r="T1144" s="1415"/>
      <c r="U1144" s="1415"/>
      <c r="V1144" s="1415"/>
      <c r="W1144" s="1415"/>
      <c r="X1144" s="1415"/>
      <c r="Y1144" s="1415"/>
      <c r="Z1144" s="1415"/>
      <c r="AA1144" s="1415"/>
      <c r="AB1144" s="1415"/>
      <c r="AC1144" s="1507">
        <f t="shared" si="368"/>
        <v>74</v>
      </c>
      <c r="AD1144" s="1508">
        <f t="shared" si="369"/>
        <v>8268.76</v>
      </c>
      <c r="AE1144" s="14">
        <f t="shared" si="370"/>
        <v>18.266666666666666</v>
      </c>
      <c r="AF1144" s="14">
        <f t="shared" si="371"/>
        <v>0</v>
      </c>
      <c r="AG1144" s="14" t="e">
        <f t="shared" si="372"/>
        <v>#DIV/0!</v>
      </c>
      <c r="AH1144" s="14" t="e">
        <f t="shared" si="373"/>
        <v>#DIV/0!</v>
      </c>
      <c r="AI1144" s="14">
        <f t="shared" si="374"/>
        <v>74</v>
      </c>
      <c r="AJ1144" s="1417"/>
    </row>
    <row r="1145" spans="1:36" ht="15.75">
      <c r="A1145" s="1415">
        <v>77</v>
      </c>
      <c r="B1145" s="450" t="s">
        <v>9250</v>
      </c>
      <c r="C1145" s="450" t="s">
        <v>64</v>
      </c>
      <c r="D1145" s="459">
        <v>278</v>
      </c>
      <c r="E1145" s="450"/>
      <c r="F1145" s="450"/>
      <c r="G1145" s="450">
        <v>164</v>
      </c>
      <c r="H1145" s="450">
        <f t="shared" si="375"/>
        <v>45592</v>
      </c>
      <c r="I1145" s="454">
        <v>44970</v>
      </c>
      <c r="J1145" s="454">
        <v>45565</v>
      </c>
      <c r="K1145" s="450"/>
      <c r="L1145" s="450" t="s">
        <v>9249</v>
      </c>
      <c r="M1145" s="454">
        <v>44945</v>
      </c>
      <c r="N1145" s="1415"/>
      <c r="O1145" s="1415"/>
      <c r="P1145" s="1415"/>
      <c r="Q1145" s="1415"/>
      <c r="R1145" s="1415"/>
      <c r="S1145" s="1415"/>
      <c r="T1145" s="1415"/>
      <c r="U1145" s="1415"/>
      <c r="V1145" s="1415"/>
      <c r="W1145" s="1415"/>
      <c r="X1145" s="1415"/>
      <c r="Y1145" s="1415"/>
      <c r="Z1145" s="1415"/>
      <c r="AA1145" s="1415"/>
      <c r="AB1145" s="1415"/>
      <c r="AC1145" s="1507">
        <f t="shared" si="368"/>
        <v>164</v>
      </c>
      <c r="AD1145" s="1508">
        <f t="shared" si="369"/>
        <v>45592</v>
      </c>
      <c r="AE1145" s="14">
        <f t="shared" si="370"/>
        <v>18.266666666666666</v>
      </c>
      <c r="AF1145" s="14">
        <f t="shared" si="371"/>
        <v>0</v>
      </c>
      <c r="AG1145" s="14" t="e">
        <f t="shared" si="372"/>
        <v>#DIV/0!</v>
      </c>
      <c r="AH1145" s="14" t="e">
        <f t="shared" si="373"/>
        <v>#DIV/0!</v>
      </c>
      <c r="AI1145" s="14">
        <f t="shared" si="374"/>
        <v>164</v>
      </c>
      <c r="AJ1145" s="1417"/>
    </row>
    <row r="1146" spans="1:36" ht="15.75">
      <c r="A1146" s="1415">
        <v>78</v>
      </c>
      <c r="B1146" s="450" t="s">
        <v>9976</v>
      </c>
      <c r="C1146" s="450" t="s">
        <v>64</v>
      </c>
      <c r="D1146" s="459">
        <v>189.97</v>
      </c>
      <c r="E1146" s="450"/>
      <c r="F1146" s="450"/>
      <c r="G1146" s="450">
        <v>30</v>
      </c>
      <c r="H1146" s="450">
        <f t="shared" si="375"/>
        <v>5699.1</v>
      </c>
      <c r="I1146" s="454">
        <v>45005</v>
      </c>
      <c r="J1146" s="454">
        <v>45900</v>
      </c>
      <c r="K1146" s="450"/>
      <c r="L1146" s="450" t="s">
        <v>9977</v>
      </c>
      <c r="M1146" s="454">
        <v>44986</v>
      </c>
      <c r="N1146" s="1415"/>
      <c r="O1146" s="1415"/>
      <c r="P1146" s="1415"/>
      <c r="Q1146" s="1415"/>
      <c r="R1146" s="1415"/>
      <c r="S1146" s="1415"/>
      <c r="T1146" s="1415"/>
      <c r="U1146" s="1415"/>
      <c r="V1146" s="1415"/>
      <c r="W1146" s="1415"/>
      <c r="X1146" s="1415"/>
      <c r="Y1146" s="1415"/>
      <c r="Z1146" s="1415"/>
      <c r="AA1146" s="1415"/>
      <c r="AB1146" s="1415"/>
      <c r="AC1146" s="1507">
        <f t="shared" si="368"/>
        <v>30</v>
      </c>
      <c r="AD1146" s="1508">
        <f t="shared" si="369"/>
        <v>5699.1</v>
      </c>
      <c r="AE1146" s="14">
        <f t="shared" si="370"/>
        <v>29.433333333333334</v>
      </c>
      <c r="AF1146" s="14">
        <f t="shared" si="371"/>
        <v>0</v>
      </c>
      <c r="AG1146" s="14" t="e">
        <f t="shared" si="372"/>
        <v>#DIV/0!</v>
      </c>
      <c r="AH1146" s="14" t="e">
        <f t="shared" si="373"/>
        <v>#DIV/0!</v>
      </c>
      <c r="AI1146" s="14">
        <f t="shared" si="374"/>
        <v>30</v>
      </c>
      <c r="AJ1146" s="1417"/>
    </row>
    <row r="1147" spans="1:36" ht="15.75">
      <c r="A1147" s="1415">
        <v>79</v>
      </c>
      <c r="B1147" s="450" t="s">
        <v>9978</v>
      </c>
      <c r="C1147" s="450" t="s">
        <v>64</v>
      </c>
      <c r="D1147" s="459">
        <v>892</v>
      </c>
      <c r="E1147" s="450"/>
      <c r="F1147" s="450"/>
      <c r="G1147" s="450">
        <v>20</v>
      </c>
      <c r="H1147" s="450">
        <f t="shared" si="375"/>
        <v>17840</v>
      </c>
      <c r="I1147" s="454">
        <v>44998</v>
      </c>
      <c r="J1147" s="454">
        <v>45351</v>
      </c>
      <c r="K1147" s="450"/>
      <c r="L1147" s="450" t="s">
        <v>9979</v>
      </c>
      <c r="M1147" s="454">
        <v>44974</v>
      </c>
      <c r="N1147" s="1415"/>
      <c r="O1147" s="1415"/>
      <c r="P1147" s="1415"/>
      <c r="Q1147" s="1415"/>
      <c r="R1147" s="1415"/>
      <c r="S1147" s="1415"/>
      <c r="T1147" s="1415"/>
      <c r="U1147" s="1415"/>
      <c r="V1147" s="1415"/>
      <c r="W1147" s="1415"/>
      <c r="X1147" s="1415"/>
      <c r="Y1147" s="1415"/>
      <c r="Z1147" s="1415"/>
      <c r="AA1147" s="1415"/>
      <c r="AB1147" s="1415"/>
      <c r="AC1147" s="1507">
        <f t="shared" si="368"/>
        <v>20</v>
      </c>
      <c r="AD1147" s="1508">
        <f t="shared" si="369"/>
        <v>17840</v>
      </c>
      <c r="AE1147" s="14">
        <f t="shared" si="370"/>
        <v>11.133333333333333</v>
      </c>
      <c r="AF1147" s="14">
        <f t="shared" si="371"/>
        <v>0</v>
      </c>
      <c r="AG1147" s="14" t="e">
        <f t="shared" si="372"/>
        <v>#DIV/0!</v>
      </c>
      <c r="AH1147" s="14" t="e">
        <f t="shared" si="373"/>
        <v>#DIV/0!</v>
      </c>
      <c r="AI1147" s="14">
        <f t="shared" si="374"/>
        <v>20</v>
      </c>
      <c r="AJ1147" s="1417"/>
    </row>
    <row r="1148" spans="1:36" ht="15.75">
      <c r="A1148" s="1415">
        <v>80</v>
      </c>
      <c r="B1148" s="450" t="s">
        <v>9980</v>
      </c>
      <c r="C1148" s="450" t="s">
        <v>64</v>
      </c>
      <c r="D1148" s="459">
        <v>2250.29</v>
      </c>
      <c r="E1148" s="450"/>
      <c r="F1148" s="450"/>
      <c r="G1148" s="467">
        <v>13</v>
      </c>
      <c r="H1148" s="450">
        <f t="shared" si="375"/>
        <v>29253.77</v>
      </c>
      <c r="I1148" s="454">
        <v>45016</v>
      </c>
      <c r="J1148" s="454">
        <v>45231</v>
      </c>
      <c r="K1148" s="450"/>
      <c r="L1148" s="450" t="s">
        <v>9981</v>
      </c>
      <c r="M1148" s="454">
        <v>44999</v>
      </c>
      <c r="N1148" s="1415"/>
      <c r="O1148" s="1415"/>
      <c r="P1148" s="1415"/>
      <c r="Q1148" s="1415"/>
      <c r="R1148" s="1415"/>
      <c r="S1148" s="1415"/>
      <c r="T1148" s="1415"/>
      <c r="U1148" s="1415"/>
      <c r="V1148" s="1415"/>
      <c r="W1148" s="1415"/>
      <c r="X1148" s="1415"/>
      <c r="Y1148" s="1415"/>
      <c r="Z1148" s="1415"/>
      <c r="AA1148" s="1415"/>
      <c r="AB1148" s="1415"/>
      <c r="AC1148" s="1507">
        <f t="shared" si="368"/>
        <v>13</v>
      </c>
      <c r="AD1148" s="1508">
        <f t="shared" si="369"/>
        <v>29253.77</v>
      </c>
      <c r="AE1148" s="14">
        <f t="shared" si="370"/>
        <v>7.1333333333333337</v>
      </c>
      <c r="AF1148" s="14">
        <f t="shared" si="371"/>
        <v>0</v>
      </c>
      <c r="AG1148" s="14" t="e">
        <f t="shared" si="372"/>
        <v>#DIV/0!</v>
      </c>
      <c r="AH1148" s="14" t="e">
        <f t="shared" si="373"/>
        <v>#DIV/0!</v>
      </c>
      <c r="AI1148" s="14">
        <f t="shared" si="374"/>
        <v>13</v>
      </c>
      <c r="AJ1148" s="1417"/>
    </row>
    <row r="1149" spans="1:36" ht="15.75">
      <c r="A1149" s="4324" t="s">
        <v>1644</v>
      </c>
      <c r="B1149" s="4784"/>
      <c r="C1149" s="4784"/>
      <c r="D1149" s="4784"/>
      <c r="E1149" s="4784"/>
      <c r="F1149" s="4784"/>
      <c r="G1149" s="4784"/>
      <c r="H1149" s="4784"/>
      <c r="I1149" s="4784"/>
      <c r="J1149" s="4784"/>
      <c r="K1149" s="4784"/>
      <c r="L1149" s="4784"/>
      <c r="M1149" s="4784"/>
      <c r="N1149" s="4784"/>
      <c r="O1149" s="4784"/>
      <c r="P1149" s="4784"/>
      <c r="Q1149" s="4784"/>
      <c r="R1149" s="4784"/>
      <c r="S1149" s="4784"/>
      <c r="T1149" s="4784"/>
      <c r="U1149" s="4784"/>
      <c r="V1149" s="4784"/>
      <c r="W1149" s="4784"/>
      <c r="X1149" s="4784"/>
      <c r="Y1149" s="4784"/>
      <c r="Z1149" s="4784"/>
      <c r="AA1149" s="4784"/>
      <c r="AB1149" s="4784"/>
      <c r="AC1149" s="4784"/>
      <c r="AD1149" s="4784"/>
      <c r="AE1149" s="4784"/>
      <c r="AF1149" s="4784"/>
      <c r="AG1149" s="4784"/>
      <c r="AH1149" s="4784"/>
      <c r="AI1149" s="4784"/>
      <c r="AJ1149" s="4785"/>
    </row>
    <row r="1150" spans="1:36" ht="15.75">
      <c r="A1150" s="465">
        <v>83</v>
      </c>
      <c r="B1150" s="462" t="s">
        <v>1645</v>
      </c>
      <c r="C1150" s="462" t="s">
        <v>143</v>
      </c>
      <c r="D1150" s="466">
        <v>297.18</v>
      </c>
      <c r="E1150" s="462">
        <v>43</v>
      </c>
      <c r="F1150" s="462">
        <f t="shared" ref="F1150:F1152" si="376">D1150*E1150</f>
        <v>12778.74</v>
      </c>
      <c r="G1150" s="462"/>
      <c r="H1150" s="462"/>
      <c r="I1150" s="464">
        <v>44410</v>
      </c>
      <c r="J1150" s="464">
        <v>45199</v>
      </c>
      <c r="K1150" s="450"/>
      <c r="L1150" s="462">
        <v>942</v>
      </c>
      <c r="M1150" s="468">
        <v>44400</v>
      </c>
      <c r="N1150" s="465"/>
      <c r="O1150" s="465">
        <v>26</v>
      </c>
      <c r="P1150" s="465">
        <v>8</v>
      </c>
      <c r="Q1150" s="465"/>
      <c r="R1150" s="465"/>
      <c r="S1150" s="465"/>
      <c r="T1150" s="465"/>
      <c r="U1150" s="465"/>
      <c r="V1150" s="465"/>
      <c r="W1150" s="465"/>
      <c r="X1150" s="465"/>
      <c r="Y1150" s="465"/>
      <c r="Z1150" s="465"/>
      <c r="AA1150" s="465"/>
      <c r="AB1150" s="465"/>
      <c r="AC1150" s="1507">
        <f>E1150+G1150-N1150-O1150-AA1150-P1150-Q1150-R1150-S1150-T1150-U1150-V1150-W1150-X1150-Y1150</f>
        <v>9</v>
      </c>
      <c r="AD1150" s="1508">
        <f>D1150*AC1150</f>
        <v>2674.62</v>
      </c>
      <c r="AE1150" s="14">
        <f>(J1150-"01.04.2023")/30</f>
        <v>6.0666666666666664</v>
      </c>
      <c r="AF1150" s="14">
        <f>(N1150+O1150+P1150+Q1150+R1150+S1150+T1150+U1150+V1150+W1150+X1150+Y1150)/3</f>
        <v>11.333333333333334</v>
      </c>
      <c r="AG1150" s="14">
        <f>AC1150/AF1150</f>
        <v>0.79411764705882348</v>
      </c>
      <c r="AH1150" s="14">
        <f>AG1150-AE1150</f>
        <v>-5.2725490196078431</v>
      </c>
      <c r="AI1150" s="14">
        <f>AC1150-(AE1150*AF1150)</f>
        <v>-59.75555555555556</v>
      </c>
      <c r="AJ1150" s="1415"/>
    </row>
    <row r="1151" spans="1:36" ht="15.75">
      <c r="A1151" s="465">
        <v>84</v>
      </c>
      <c r="B1151" s="462" t="s">
        <v>3223</v>
      </c>
      <c r="C1151" s="462" t="s">
        <v>143</v>
      </c>
      <c r="D1151" s="466">
        <v>884.38</v>
      </c>
      <c r="E1151" s="462">
        <v>54</v>
      </c>
      <c r="F1151" s="462">
        <f t="shared" si="376"/>
        <v>47756.52</v>
      </c>
      <c r="G1151" s="462"/>
      <c r="H1151" s="462"/>
      <c r="I1151" s="464">
        <v>44683</v>
      </c>
      <c r="J1151" s="464">
        <v>45473</v>
      </c>
      <c r="K1151" s="450"/>
      <c r="L1151" s="462">
        <v>242</v>
      </c>
      <c r="M1151" s="468">
        <v>44667</v>
      </c>
      <c r="N1151" s="465">
        <v>2</v>
      </c>
      <c r="O1151" s="465">
        <v>14</v>
      </c>
      <c r="P1151" s="465">
        <v>15</v>
      </c>
      <c r="Q1151" s="465"/>
      <c r="R1151" s="465"/>
      <c r="S1151" s="465"/>
      <c r="T1151" s="465"/>
      <c r="U1151" s="465"/>
      <c r="V1151" s="465"/>
      <c r="W1151" s="465"/>
      <c r="X1151" s="465"/>
      <c r="Y1151" s="465"/>
      <c r="Z1151" s="465"/>
      <c r="AA1151" s="465"/>
      <c r="AB1151" s="465"/>
      <c r="AC1151" s="1507">
        <f>E1151+G1151-N1151-O1151-AA1151-P1151-Q1151-R1151-S1151-T1151-U1151-V1151-W1151-X1151-Y1151</f>
        <v>23</v>
      </c>
      <c r="AD1151" s="1508">
        <f>D1151*AC1151</f>
        <v>20340.740000000002</v>
      </c>
      <c r="AE1151" s="14">
        <f>(J1151-"01.04.2023")/30</f>
        <v>15.2</v>
      </c>
      <c r="AF1151" s="14">
        <f>(N1151+O1151+P1151+Q1151+R1151+S1151+T1151+U1151+V1151+W1151+X1151+Y1151)/3</f>
        <v>10.333333333333334</v>
      </c>
      <c r="AG1151" s="14">
        <f>AC1151/AF1151</f>
        <v>2.225806451612903</v>
      </c>
      <c r="AH1151" s="14">
        <f>AG1151-AE1151</f>
        <v>-12.974193548387095</v>
      </c>
      <c r="AI1151" s="14">
        <f>AC1151-(AE1151*AF1151)</f>
        <v>-134.06666666666666</v>
      </c>
      <c r="AJ1151" s="1415"/>
    </row>
    <row r="1152" spans="1:36" ht="15.75">
      <c r="A1152" s="465">
        <v>85</v>
      </c>
      <c r="B1152" s="462" t="s">
        <v>1646</v>
      </c>
      <c r="C1152" s="462" t="s">
        <v>143</v>
      </c>
      <c r="D1152" s="466">
        <v>40.85</v>
      </c>
      <c r="E1152" s="462">
        <v>175</v>
      </c>
      <c r="F1152" s="462">
        <f t="shared" si="376"/>
        <v>7148.75</v>
      </c>
      <c r="G1152" s="462"/>
      <c r="H1152" s="462"/>
      <c r="I1152" s="464">
        <v>44369</v>
      </c>
      <c r="J1152" s="464">
        <v>45230</v>
      </c>
      <c r="K1152" s="450"/>
      <c r="L1152" s="462">
        <v>283</v>
      </c>
      <c r="M1152" s="468">
        <v>44273</v>
      </c>
      <c r="N1152" s="465">
        <v>87</v>
      </c>
      <c r="O1152" s="465">
        <v>35</v>
      </c>
      <c r="P1152" s="465">
        <v>41</v>
      </c>
      <c r="Q1152" s="465"/>
      <c r="R1152" s="465"/>
      <c r="S1152" s="465"/>
      <c r="T1152" s="465"/>
      <c r="U1152" s="465"/>
      <c r="V1152" s="465"/>
      <c r="W1152" s="465"/>
      <c r="X1152" s="465"/>
      <c r="Y1152" s="465"/>
      <c r="Z1152" s="465"/>
      <c r="AA1152" s="465"/>
      <c r="AB1152" s="465"/>
      <c r="AC1152" s="1507">
        <f>E1152+G1152-N1152-O1152-AA1152-P1152-Q1152-R1152-S1152-T1152-U1152-V1152-W1152-X1152-Y1152</f>
        <v>12</v>
      </c>
      <c r="AD1152" s="1508">
        <f>D1152*AC1152</f>
        <v>490.20000000000005</v>
      </c>
      <c r="AE1152" s="14">
        <f>(J1152-"01.04.2023")/30</f>
        <v>7.1</v>
      </c>
      <c r="AF1152" s="14">
        <f>(N1152+O1152+P1152+Q1152+R1152+S1152+T1152+U1152+V1152+W1152+X1152+Y1152)/3</f>
        <v>54.333333333333336</v>
      </c>
      <c r="AG1152" s="14">
        <f>AC1152/AF1152</f>
        <v>0.22085889570552147</v>
      </c>
      <c r="AH1152" s="14">
        <f>AG1152-AE1152</f>
        <v>-6.8791411042944786</v>
      </c>
      <c r="AI1152" s="14">
        <f>AC1152-(AE1152*AF1152)</f>
        <v>-373.76666666666665</v>
      </c>
      <c r="AJ1152" s="1415"/>
    </row>
    <row r="1153" spans="1:36" ht="15.75">
      <c r="A1153" s="4324" t="s">
        <v>1647</v>
      </c>
      <c r="B1153" s="4784"/>
      <c r="C1153" s="4784"/>
      <c r="D1153" s="4784"/>
      <c r="E1153" s="4784"/>
      <c r="F1153" s="4784"/>
      <c r="G1153" s="4784"/>
      <c r="H1153" s="4784"/>
      <c r="I1153" s="4784"/>
      <c r="J1153" s="4784"/>
      <c r="K1153" s="4784"/>
      <c r="L1153" s="4784"/>
      <c r="M1153" s="4784"/>
      <c r="N1153" s="4784"/>
      <c r="O1153" s="4784"/>
      <c r="P1153" s="4784"/>
      <c r="Q1153" s="4784"/>
      <c r="R1153" s="4784"/>
      <c r="S1153" s="4784"/>
      <c r="T1153" s="4784"/>
      <c r="U1153" s="4784"/>
      <c r="V1153" s="4784"/>
      <c r="W1153" s="4784"/>
      <c r="X1153" s="4784"/>
      <c r="Y1153" s="4784"/>
      <c r="Z1153" s="4784"/>
      <c r="AA1153" s="4784"/>
      <c r="AB1153" s="4784"/>
      <c r="AC1153" s="4784"/>
      <c r="AD1153" s="4784"/>
      <c r="AE1153" s="4784"/>
      <c r="AF1153" s="4784"/>
      <c r="AG1153" s="4784"/>
      <c r="AH1153" s="4784"/>
      <c r="AI1153" s="4784"/>
      <c r="AJ1153" s="4785"/>
    </row>
    <row r="1154" spans="1:36" ht="15.75">
      <c r="A1154" s="1415">
        <v>89</v>
      </c>
      <c r="B1154" s="462" t="s">
        <v>1648</v>
      </c>
      <c r="C1154" s="462" t="s">
        <v>143</v>
      </c>
      <c r="D1154" s="466">
        <v>3031.29</v>
      </c>
      <c r="E1154" s="462">
        <v>257</v>
      </c>
      <c r="F1154" s="462">
        <f t="shared" ref="F1154:F1229" si="377">E1154*D1154</f>
        <v>779041.53</v>
      </c>
      <c r="G1154" s="462"/>
      <c r="H1154" s="462"/>
      <c r="I1154" s="464">
        <v>44607</v>
      </c>
      <c r="J1154" s="464">
        <v>46234</v>
      </c>
      <c r="K1154" s="450"/>
      <c r="L1154" s="462">
        <v>90</v>
      </c>
      <c r="M1154" s="464">
        <v>44602</v>
      </c>
      <c r="N1154" s="465"/>
      <c r="O1154" s="465"/>
      <c r="P1154" s="465"/>
      <c r="Q1154" s="465"/>
      <c r="R1154" s="465"/>
      <c r="S1154" s="465"/>
      <c r="T1154" s="465"/>
      <c r="U1154" s="465"/>
      <c r="V1154" s="465"/>
      <c r="W1154" s="465"/>
      <c r="X1154" s="465"/>
      <c r="Y1154" s="465"/>
      <c r="Z1154" s="465"/>
      <c r="AA1154" s="465"/>
      <c r="AB1154" s="465"/>
      <c r="AC1154" s="1507">
        <f t="shared" ref="AC1154:AC1157" si="378">E1154+G1154-N1154-O1154-AA1154-P1154-Q1154-R1154-S1154-T1154-U1154-V1154-W1154-X1154-Y1154</f>
        <v>257</v>
      </c>
      <c r="AD1154" s="1508">
        <f t="shared" ref="AD1154:AD1157" si="379">D1154*AC1154</f>
        <v>779041.53</v>
      </c>
      <c r="AE1154" s="14">
        <f t="shared" ref="AE1154:AE1157" si="380">(J1154-"01.04.2023")/30</f>
        <v>40.56666666666667</v>
      </c>
      <c r="AF1154" s="14">
        <f t="shared" ref="AF1154:AF1157" si="381">(N1154+O1154+P1154+Q1154+R1154+S1154+T1154+U1154+V1154+W1154+X1154+Y1154)/3</f>
        <v>0</v>
      </c>
      <c r="AG1154" s="14" t="e">
        <f t="shared" ref="AG1154:AG1157" si="382">AC1154/AF1154</f>
        <v>#DIV/0!</v>
      </c>
      <c r="AH1154" s="14" t="e">
        <f t="shared" ref="AH1154:AH1157" si="383">AG1154-AE1154</f>
        <v>#DIV/0!</v>
      </c>
      <c r="AI1154" s="14">
        <f t="shared" ref="AI1154:AI1157" si="384">AC1154-(AE1154*AF1154)</f>
        <v>257</v>
      </c>
      <c r="AJ1154" s="1415"/>
    </row>
    <row r="1155" spans="1:36" ht="15.75">
      <c r="A1155" s="1415">
        <v>90</v>
      </c>
      <c r="B1155" s="462" t="s">
        <v>1649</v>
      </c>
      <c r="C1155" s="462" t="s">
        <v>143</v>
      </c>
      <c r="D1155" s="466">
        <v>15156.43</v>
      </c>
      <c r="E1155" s="462">
        <v>257</v>
      </c>
      <c r="F1155" s="462">
        <f t="shared" si="377"/>
        <v>3895202.5100000002</v>
      </c>
      <c r="G1155" s="462"/>
      <c r="H1155" s="462"/>
      <c r="I1155" s="464">
        <v>44607</v>
      </c>
      <c r="J1155" s="464">
        <v>46022</v>
      </c>
      <c r="K1155" s="450"/>
      <c r="L1155" s="462">
        <v>90</v>
      </c>
      <c r="M1155" s="464">
        <v>44602</v>
      </c>
      <c r="N1155" s="465"/>
      <c r="O1155" s="465"/>
      <c r="P1155" s="465"/>
      <c r="Q1155" s="465"/>
      <c r="R1155" s="465"/>
      <c r="S1155" s="465"/>
      <c r="T1155" s="465"/>
      <c r="U1155" s="465"/>
      <c r="V1155" s="465"/>
      <c r="W1155" s="465"/>
      <c r="X1155" s="465"/>
      <c r="Y1155" s="465"/>
      <c r="Z1155" s="465"/>
      <c r="AA1155" s="465"/>
      <c r="AB1155" s="465"/>
      <c r="AC1155" s="1507">
        <f t="shared" si="378"/>
        <v>257</v>
      </c>
      <c r="AD1155" s="1508">
        <f t="shared" si="379"/>
        <v>3895202.5100000002</v>
      </c>
      <c r="AE1155" s="14">
        <f t="shared" si="380"/>
        <v>33.5</v>
      </c>
      <c r="AF1155" s="14">
        <f t="shared" si="381"/>
        <v>0</v>
      </c>
      <c r="AG1155" s="14" t="e">
        <f t="shared" si="382"/>
        <v>#DIV/0!</v>
      </c>
      <c r="AH1155" s="14" t="e">
        <f t="shared" si="383"/>
        <v>#DIV/0!</v>
      </c>
      <c r="AI1155" s="14">
        <f t="shared" si="384"/>
        <v>257</v>
      </c>
      <c r="AJ1155" s="1415"/>
    </row>
    <row r="1156" spans="1:36" ht="15.75">
      <c r="A1156" s="1415">
        <v>91</v>
      </c>
      <c r="B1156" s="462" t="s">
        <v>9251</v>
      </c>
      <c r="C1156" s="462" t="s">
        <v>66</v>
      </c>
      <c r="D1156" s="466">
        <v>319.68</v>
      </c>
      <c r="E1156" s="462"/>
      <c r="F1156" s="462"/>
      <c r="G1156" s="462">
        <v>310</v>
      </c>
      <c r="H1156" s="450">
        <f t="shared" ref="H1156:H1157" si="385">G1156*D1156</f>
        <v>99100.800000000003</v>
      </c>
      <c r="I1156" s="464">
        <v>44964</v>
      </c>
      <c r="J1156" s="464">
        <v>46569</v>
      </c>
      <c r="K1156" s="450"/>
      <c r="L1156" s="462" t="s">
        <v>9252</v>
      </c>
      <c r="M1156" s="464">
        <v>44902</v>
      </c>
      <c r="N1156" s="465"/>
      <c r="O1156" s="465"/>
      <c r="P1156" s="465"/>
      <c r="Q1156" s="465"/>
      <c r="R1156" s="465"/>
      <c r="S1156" s="465"/>
      <c r="T1156" s="465"/>
      <c r="U1156" s="465"/>
      <c r="V1156" s="465"/>
      <c r="W1156" s="465"/>
      <c r="X1156" s="465"/>
      <c r="Y1156" s="465"/>
      <c r="Z1156" s="465"/>
      <c r="AA1156" s="465"/>
      <c r="AB1156" s="465"/>
      <c r="AC1156" s="1507">
        <f t="shared" si="378"/>
        <v>310</v>
      </c>
      <c r="AD1156" s="1508">
        <f t="shared" si="379"/>
        <v>99100.800000000003</v>
      </c>
      <c r="AE1156" s="14">
        <f t="shared" si="380"/>
        <v>51.733333333333334</v>
      </c>
      <c r="AF1156" s="14">
        <f t="shared" si="381"/>
        <v>0</v>
      </c>
      <c r="AG1156" s="14" t="e">
        <f t="shared" si="382"/>
        <v>#DIV/0!</v>
      </c>
      <c r="AH1156" s="14" t="e">
        <f t="shared" si="383"/>
        <v>#DIV/0!</v>
      </c>
      <c r="AI1156" s="14">
        <f t="shared" si="384"/>
        <v>310</v>
      </c>
      <c r="AJ1156" s="1415"/>
    </row>
    <row r="1157" spans="1:36" ht="15.75">
      <c r="A1157" s="1415">
        <v>92</v>
      </c>
      <c r="B1157" s="462" t="s">
        <v>9251</v>
      </c>
      <c r="C1157" s="462" t="s">
        <v>66</v>
      </c>
      <c r="D1157" s="466">
        <v>319.68</v>
      </c>
      <c r="E1157" s="462"/>
      <c r="F1157" s="462"/>
      <c r="G1157" s="462">
        <v>550</v>
      </c>
      <c r="H1157" s="450">
        <f t="shared" si="385"/>
        <v>175824</v>
      </c>
      <c r="I1157" s="464">
        <v>44964</v>
      </c>
      <c r="J1157" s="464">
        <v>46600</v>
      </c>
      <c r="K1157" s="450"/>
      <c r="L1157" s="462" t="s">
        <v>8480</v>
      </c>
      <c r="M1157" s="464">
        <v>44902</v>
      </c>
      <c r="N1157" s="465"/>
      <c r="O1157" s="465"/>
      <c r="P1157" s="465"/>
      <c r="Q1157" s="465"/>
      <c r="R1157" s="465"/>
      <c r="S1157" s="465"/>
      <c r="T1157" s="465"/>
      <c r="U1157" s="465"/>
      <c r="V1157" s="465"/>
      <c r="W1157" s="465"/>
      <c r="X1157" s="465"/>
      <c r="Y1157" s="465"/>
      <c r="Z1157" s="465"/>
      <c r="AA1157" s="465"/>
      <c r="AB1157" s="465"/>
      <c r="AC1157" s="1507">
        <f t="shared" si="378"/>
        <v>550</v>
      </c>
      <c r="AD1157" s="1508">
        <f t="shared" si="379"/>
        <v>175824</v>
      </c>
      <c r="AE1157" s="14">
        <f t="shared" si="380"/>
        <v>52.766666666666666</v>
      </c>
      <c r="AF1157" s="14">
        <f t="shared" si="381"/>
        <v>0</v>
      </c>
      <c r="AG1157" s="14" t="e">
        <f t="shared" si="382"/>
        <v>#DIV/0!</v>
      </c>
      <c r="AH1157" s="14" t="e">
        <f t="shared" si="383"/>
        <v>#DIV/0!</v>
      </c>
      <c r="AI1157" s="14">
        <f t="shared" si="384"/>
        <v>550</v>
      </c>
      <c r="AJ1157" s="1415"/>
    </row>
    <row r="1158" spans="1:36" ht="15.75">
      <c r="A1158" s="4932" t="s">
        <v>3224</v>
      </c>
      <c r="B1158" s="4131"/>
      <c r="C1158" s="4131"/>
      <c r="D1158" s="4131"/>
      <c r="E1158" s="4131"/>
      <c r="F1158" s="4131"/>
      <c r="G1158" s="4131"/>
      <c r="H1158" s="4131"/>
      <c r="I1158" s="4131"/>
      <c r="J1158" s="4131"/>
      <c r="K1158" s="4131"/>
      <c r="L1158" s="4131"/>
      <c r="M1158" s="4131"/>
      <c r="N1158" s="4131"/>
      <c r="O1158" s="4131"/>
      <c r="P1158" s="4131"/>
      <c r="Q1158" s="4131"/>
      <c r="R1158" s="4131"/>
      <c r="S1158" s="4131"/>
      <c r="T1158" s="4131"/>
      <c r="U1158" s="4131"/>
      <c r="V1158" s="4131"/>
      <c r="W1158" s="4131"/>
      <c r="X1158" s="4131"/>
      <c r="Y1158" s="4131"/>
      <c r="Z1158" s="4131"/>
      <c r="AA1158" s="4131"/>
      <c r="AB1158" s="4131"/>
      <c r="AC1158" s="4131"/>
      <c r="AD1158" s="4131"/>
      <c r="AE1158" s="4131"/>
      <c r="AF1158" s="4131"/>
      <c r="AG1158" s="4131"/>
      <c r="AH1158" s="4131"/>
      <c r="AI1158" s="4131"/>
      <c r="AJ1158" s="4138"/>
    </row>
    <row r="1159" spans="1:36" ht="15.75">
      <c r="A1159" s="1415">
        <v>94</v>
      </c>
      <c r="B1159" s="450" t="s">
        <v>3225</v>
      </c>
      <c r="C1159" s="450" t="s">
        <v>262</v>
      </c>
      <c r="D1159" s="1415">
        <v>13.96</v>
      </c>
      <c r="E1159" s="1415">
        <v>6466</v>
      </c>
      <c r="F1159" s="450">
        <f t="shared" si="377"/>
        <v>90265.36</v>
      </c>
      <c r="G1159" s="450"/>
      <c r="H1159" s="450"/>
      <c r="I1159" s="454">
        <v>44848</v>
      </c>
      <c r="J1159" s="454">
        <v>45352</v>
      </c>
      <c r="K1159" s="1415"/>
      <c r="L1159" s="450">
        <v>2905</v>
      </c>
      <c r="M1159" s="454">
        <v>44558</v>
      </c>
      <c r="N1159" s="1415">
        <v>120</v>
      </c>
      <c r="O1159" s="1415">
        <v>168</v>
      </c>
      <c r="P1159" s="1415">
        <v>412</v>
      </c>
      <c r="Q1159" s="1415"/>
      <c r="R1159" s="1415"/>
      <c r="S1159" s="1415"/>
      <c r="T1159" s="1415"/>
      <c r="U1159" s="1415"/>
      <c r="V1159" s="1415"/>
      <c r="W1159" s="1415"/>
      <c r="X1159" s="1415"/>
      <c r="Y1159" s="1415"/>
      <c r="Z1159" s="1415"/>
      <c r="AA1159" s="1415"/>
      <c r="AB1159" s="1415"/>
      <c r="AC1159" s="1507">
        <f>E1159+G1159-N1159-O1159-AA1159-P1159-Q1159-R1159-S1159-T1159-U1159-V1159-W1159-X1159-Y1159</f>
        <v>5766</v>
      </c>
      <c r="AD1159" s="1508">
        <f>D1159*AC1159</f>
        <v>80493.36</v>
      </c>
      <c r="AE1159" s="14">
        <f>(J1159-"01.04.2023")/30</f>
        <v>11.166666666666666</v>
      </c>
      <c r="AF1159" s="14">
        <f>(N1159+O1159+P1159+Q1159+R1159+S1159+T1159+U1159+V1159+W1159+X1159+Y1159)/3</f>
        <v>233.33333333333334</v>
      </c>
      <c r="AG1159" s="14">
        <f>AC1159/AF1159</f>
        <v>24.71142857142857</v>
      </c>
      <c r="AH1159" s="14">
        <f>AG1159-AE1159</f>
        <v>13.544761904761904</v>
      </c>
      <c r="AI1159" s="14">
        <f>AC1159-(AE1159*AF1159)</f>
        <v>3160.4444444444443</v>
      </c>
      <c r="AJ1159" s="1415"/>
    </row>
    <row r="1160" spans="1:36" ht="15.75">
      <c r="A1160" s="4324" t="s">
        <v>7746</v>
      </c>
      <c r="B1160" s="4784"/>
      <c r="C1160" s="4784"/>
      <c r="D1160" s="4784"/>
      <c r="E1160" s="4784"/>
      <c r="F1160" s="4784"/>
      <c r="G1160" s="4784"/>
      <c r="H1160" s="4784"/>
      <c r="I1160" s="4784"/>
      <c r="J1160" s="4784"/>
      <c r="K1160" s="4784"/>
      <c r="L1160" s="4784"/>
      <c r="M1160" s="4784"/>
      <c r="N1160" s="4784"/>
      <c r="O1160" s="4784"/>
      <c r="P1160" s="4784"/>
      <c r="Q1160" s="4784"/>
      <c r="R1160" s="4784"/>
      <c r="S1160" s="4784"/>
      <c r="T1160" s="4784"/>
      <c r="U1160" s="4784"/>
      <c r="V1160" s="4784"/>
      <c r="W1160" s="4784"/>
      <c r="X1160" s="4784"/>
      <c r="Y1160" s="4784"/>
      <c r="Z1160" s="4784"/>
      <c r="AA1160" s="4784"/>
      <c r="AB1160" s="4784"/>
      <c r="AC1160" s="4784"/>
      <c r="AD1160" s="4784"/>
      <c r="AE1160" s="4784"/>
      <c r="AF1160" s="4784"/>
      <c r="AG1160" s="4784"/>
      <c r="AH1160" s="4784"/>
      <c r="AI1160" s="4784"/>
      <c r="AJ1160" s="4785"/>
    </row>
    <row r="1161" spans="1:36" ht="15.75">
      <c r="A1161" s="1415">
        <v>96</v>
      </c>
      <c r="B1161" s="462" t="s">
        <v>1637</v>
      </c>
      <c r="C1161" s="462" t="s">
        <v>143</v>
      </c>
      <c r="D1161" s="463">
        <v>355.66</v>
      </c>
      <c r="E1161" s="462">
        <v>50</v>
      </c>
      <c r="F1161" s="450">
        <f t="shared" si="377"/>
        <v>17783</v>
      </c>
      <c r="G1161" s="462"/>
      <c r="H1161" s="462"/>
      <c r="I1161" s="464">
        <v>44522</v>
      </c>
      <c r="J1161" s="464">
        <v>45474</v>
      </c>
      <c r="K1161" s="450"/>
      <c r="L1161" s="462" t="s">
        <v>1650</v>
      </c>
      <c r="M1161" s="464">
        <v>44517</v>
      </c>
      <c r="N1161" s="465"/>
      <c r="O1161" s="465"/>
      <c r="P1161" s="465"/>
      <c r="Q1161" s="465"/>
      <c r="R1161" s="465"/>
      <c r="S1161" s="465"/>
      <c r="T1161" s="465"/>
      <c r="U1161" s="465"/>
      <c r="V1161" s="465"/>
      <c r="W1161" s="465"/>
      <c r="X1161" s="465"/>
      <c r="Y1161" s="465"/>
      <c r="Z1161" s="465"/>
      <c r="AA1161" s="465"/>
      <c r="AB1161" s="465"/>
      <c r="AC1161" s="1507">
        <f>E1161+G1161-N1161-O1161-AA1161-P1161-Q1161-R1161-S1161-T1161-U1161-V1161-W1161-X1161-Y1161</f>
        <v>50</v>
      </c>
      <c r="AD1161" s="1508">
        <f>D1161*AC1161</f>
        <v>17783</v>
      </c>
      <c r="AE1161" s="14">
        <f>(J1161-"01.04.2023")/30</f>
        <v>15.233333333333333</v>
      </c>
      <c r="AF1161" s="14">
        <f>(N1161+O1161+P1161+Q1161+R1161+S1161+T1161+U1161+V1161+W1161+X1161+Y1161)/3</f>
        <v>0</v>
      </c>
      <c r="AG1161" s="14" t="e">
        <f>AC1161/AF1161</f>
        <v>#DIV/0!</v>
      </c>
      <c r="AH1161" s="14" t="e">
        <f>AG1161-AE1161</f>
        <v>#DIV/0!</v>
      </c>
      <c r="AI1161" s="14">
        <f>AC1161-(AE1161*AF1161)</f>
        <v>50</v>
      </c>
      <c r="AJ1161" s="1415"/>
    </row>
    <row r="1162" spans="1:36" ht="15.75">
      <c r="A1162" s="465">
        <v>97</v>
      </c>
      <c r="B1162" s="462" t="s">
        <v>3226</v>
      </c>
      <c r="C1162" s="462" t="s">
        <v>143</v>
      </c>
      <c r="D1162" s="463">
        <v>1593.23</v>
      </c>
      <c r="E1162" s="462">
        <v>77</v>
      </c>
      <c r="F1162" s="450">
        <f t="shared" si="377"/>
        <v>122678.71</v>
      </c>
      <c r="G1162" s="462"/>
      <c r="H1162" s="462"/>
      <c r="I1162" s="464">
        <v>44712</v>
      </c>
      <c r="J1162" s="464">
        <v>45231</v>
      </c>
      <c r="K1162" s="450"/>
      <c r="L1162" s="462">
        <v>1478</v>
      </c>
      <c r="M1162" s="464">
        <v>44189</v>
      </c>
      <c r="N1162" s="465">
        <v>6</v>
      </c>
      <c r="O1162" s="465">
        <v>5</v>
      </c>
      <c r="P1162" s="465">
        <v>53</v>
      </c>
      <c r="Q1162" s="465"/>
      <c r="R1162" s="465"/>
      <c r="S1162" s="465"/>
      <c r="T1162" s="465"/>
      <c r="U1162" s="465"/>
      <c r="V1162" s="465"/>
      <c r="W1162" s="465"/>
      <c r="X1162" s="465"/>
      <c r="Y1162" s="465"/>
      <c r="Z1162" s="465"/>
      <c r="AA1162" s="465"/>
      <c r="AB1162" s="465"/>
      <c r="AC1162" s="1507">
        <f>E1162+G1162-N1162-O1162-AA1162-P1162-Q1162-R1162-S1162-T1162-U1162-V1162-W1162-X1162-Y1162</f>
        <v>13</v>
      </c>
      <c r="AD1162" s="1508">
        <f>D1162*AC1162</f>
        <v>20711.990000000002</v>
      </c>
      <c r="AE1162" s="14">
        <f>(J1162-"01.04.2023")/30</f>
        <v>7.1333333333333337</v>
      </c>
      <c r="AF1162" s="14">
        <f>(N1162+O1162+P1162+Q1162+R1162+S1162+T1162+U1162+V1162+W1162+X1162+Y1162)/3</f>
        <v>21.333333333333332</v>
      </c>
      <c r="AG1162" s="14">
        <f>AC1162/AF1162</f>
        <v>0.609375</v>
      </c>
      <c r="AH1162" s="14">
        <f>AG1162-AE1162</f>
        <v>-6.5239583333333337</v>
      </c>
      <c r="AI1162" s="14">
        <f>AC1162-(AE1162*AF1162)</f>
        <v>-139.17777777777778</v>
      </c>
      <c r="AJ1162" s="1415"/>
    </row>
    <row r="1163" spans="1:36" ht="15.75">
      <c r="A1163" s="1415">
        <v>98</v>
      </c>
      <c r="B1163" s="462" t="s">
        <v>3227</v>
      </c>
      <c r="C1163" s="462" t="s">
        <v>143</v>
      </c>
      <c r="D1163" s="463">
        <v>74</v>
      </c>
      <c r="E1163" s="462">
        <v>31</v>
      </c>
      <c r="F1163" s="450">
        <f t="shared" si="377"/>
        <v>2294</v>
      </c>
      <c r="G1163" s="462"/>
      <c r="H1163" s="462"/>
      <c r="I1163" s="464">
        <v>44712</v>
      </c>
      <c r="J1163" s="464">
        <v>45200</v>
      </c>
      <c r="K1163" s="450"/>
      <c r="L1163" s="462">
        <v>1465</v>
      </c>
      <c r="M1163" s="464">
        <v>44510</v>
      </c>
      <c r="N1163" s="465">
        <v>4</v>
      </c>
      <c r="O1163" s="465">
        <v>4</v>
      </c>
      <c r="P1163" s="465">
        <v>8</v>
      </c>
      <c r="Q1163" s="465"/>
      <c r="R1163" s="465"/>
      <c r="S1163" s="465"/>
      <c r="T1163" s="465"/>
      <c r="U1163" s="465"/>
      <c r="V1163" s="465"/>
      <c r="W1163" s="465"/>
      <c r="X1163" s="465"/>
      <c r="Y1163" s="465"/>
      <c r="Z1163" s="465"/>
      <c r="AA1163" s="465"/>
      <c r="AB1163" s="465"/>
      <c r="AC1163" s="1507">
        <f>E1163+G1163-N1163-O1163-AA1163-P1163-Q1163-R1163-S1163-T1163-U1163-V1163-W1163-X1163-Y1163</f>
        <v>15</v>
      </c>
      <c r="AD1163" s="1508">
        <f>D1163*AC1163</f>
        <v>1110</v>
      </c>
      <c r="AE1163" s="14">
        <f>(J1163-"01.04.2023")/30</f>
        <v>6.1</v>
      </c>
      <c r="AF1163" s="14">
        <f>(N1163+O1163+P1163+Q1163+R1163+S1163+T1163+U1163+V1163+W1163+X1163+Y1163)/3</f>
        <v>5.333333333333333</v>
      </c>
      <c r="AG1163" s="14">
        <f>AC1163/AF1163</f>
        <v>2.8125</v>
      </c>
      <c r="AH1163" s="14">
        <f>AG1163-AE1163</f>
        <v>-3.2874999999999996</v>
      </c>
      <c r="AI1163" s="14">
        <f>AC1163-(AE1163*AF1163)</f>
        <v>-17.533333333333331</v>
      </c>
      <c r="AJ1163" s="1415"/>
    </row>
    <row r="1164" spans="1:36" ht="15.75">
      <c r="A1164" s="4324" t="s">
        <v>3632</v>
      </c>
      <c r="B1164" s="4784"/>
      <c r="C1164" s="4784"/>
      <c r="D1164" s="4784"/>
      <c r="E1164" s="4784"/>
      <c r="F1164" s="4784"/>
      <c r="G1164" s="4784"/>
      <c r="H1164" s="4784"/>
      <c r="I1164" s="4784"/>
      <c r="J1164" s="4784"/>
      <c r="K1164" s="4784"/>
      <c r="L1164" s="4784"/>
      <c r="M1164" s="4784"/>
      <c r="N1164" s="4784"/>
      <c r="O1164" s="4784"/>
      <c r="P1164" s="4784"/>
      <c r="Q1164" s="4784"/>
      <c r="R1164" s="4784"/>
      <c r="S1164" s="4784"/>
      <c r="T1164" s="4784"/>
      <c r="U1164" s="4784"/>
      <c r="V1164" s="4784"/>
      <c r="W1164" s="4784"/>
      <c r="X1164" s="4784"/>
      <c r="Y1164" s="4784"/>
      <c r="Z1164" s="4784"/>
      <c r="AA1164" s="4784"/>
      <c r="AB1164" s="4784"/>
      <c r="AC1164" s="4784"/>
      <c r="AD1164" s="4784"/>
      <c r="AE1164" s="4784"/>
      <c r="AF1164" s="4784"/>
      <c r="AG1164" s="4784"/>
      <c r="AH1164" s="4784"/>
      <c r="AI1164" s="4784"/>
      <c r="AJ1164" s="4785"/>
    </row>
    <row r="1165" spans="1:36" ht="15.75">
      <c r="A1165" s="1415">
        <v>99</v>
      </c>
      <c r="B1165" s="450" t="s">
        <v>3238</v>
      </c>
      <c r="C1165" s="450" t="s">
        <v>156</v>
      </c>
      <c r="D1165" s="459">
        <v>5.1360000000000001</v>
      </c>
      <c r="E1165" s="450">
        <v>50</v>
      </c>
      <c r="F1165" s="450">
        <f t="shared" si="377"/>
        <v>256.8</v>
      </c>
      <c r="G1165" s="450"/>
      <c r="H1165" s="459"/>
      <c r="I1165" s="454">
        <v>44732</v>
      </c>
      <c r="J1165" s="454">
        <v>45658</v>
      </c>
      <c r="K1165" s="450"/>
      <c r="L1165" s="450">
        <v>453</v>
      </c>
      <c r="M1165" s="454">
        <v>44728</v>
      </c>
      <c r="N1165" s="1415"/>
      <c r="O1165" s="1415"/>
      <c r="P1165" s="1415"/>
      <c r="Q1165" s="1415"/>
      <c r="R1165" s="1415"/>
      <c r="S1165" s="1415"/>
      <c r="T1165" s="1415"/>
      <c r="U1165" s="1415"/>
      <c r="V1165" s="1415"/>
      <c r="W1165" s="1415"/>
      <c r="X1165" s="1415"/>
      <c r="Y1165" s="1415"/>
      <c r="Z1165" s="1415"/>
      <c r="AA1165" s="1415"/>
      <c r="AB1165" s="1415"/>
      <c r="AC1165" s="1507">
        <f>E1165+G1165-N1165-O1165-AA1165-P1165-Q1165-R1165-S1165-T1165-U1165-V1165-W1165-X1165-Y1165</f>
        <v>50</v>
      </c>
      <c r="AD1165" s="1508">
        <f>D1165*AC1165</f>
        <v>256.8</v>
      </c>
      <c r="AE1165" s="14">
        <f>(J1165-"01.04.2023")/30</f>
        <v>21.366666666666667</v>
      </c>
      <c r="AF1165" s="14">
        <f>(N1165+O1165+P1165+Q1165+R1165+S1165+T1165+U1165+V1165+W1165+X1165+Y1165)/3</f>
        <v>0</v>
      </c>
      <c r="AG1165" s="14" t="e">
        <f>AC1165/AF1165</f>
        <v>#DIV/0!</v>
      </c>
      <c r="AH1165" s="14" t="e">
        <f>AG1165-AE1165</f>
        <v>#DIV/0!</v>
      </c>
      <c r="AI1165" s="14">
        <f>AC1165-(AE1165*AF1165)</f>
        <v>50</v>
      </c>
      <c r="AJ1165" s="1415"/>
    </row>
    <row r="1166" spans="1:36" ht="15.75">
      <c r="A1166" s="4324" t="s">
        <v>8492</v>
      </c>
      <c r="B1166" s="4784"/>
      <c r="C1166" s="4784"/>
      <c r="D1166" s="4784"/>
      <c r="E1166" s="4784"/>
      <c r="F1166" s="4784"/>
      <c r="G1166" s="4784"/>
      <c r="H1166" s="4784"/>
      <c r="I1166" s="4784"/>
      <c r="J1166" s="4784"/>
      <c r="K1166" s="4784"/>
      <c r="L1166" s="4784"/>
      <c r="M1166" s="4784"/>
      <c r="N1166" s="4784"/>
      <c r="O1166" s="4784"/>
      <c r="P1166" s="4784"/>
      <c r="Q1166" s="4784"/>
      <c r="R1166" s="4784"/>
      <c r="S1166" s="4784"/>
      <c r="T1166" s="4784"/>
      <c r="U1166" s="4784"/>
      <c r="V1166" s="4784"/>
      <c r="W1166" s="4784"/>
      <c r="X1166" s="4784"/>
      <c r="Y1166" s="4784"/>
      <c r="Z1166" s="4784"/>
      <c r="AA1166" s="4784"/>
      <c r="AB1166" s="4784"/>
      <c r="AC1166" s="4784"/>
      <c r="AD1166" s="4784"/>
      <c r="AE1166" s="4784"/>
      <c r="AF1166" s="4784"/>
      <c r="AG1166" s="4784"/>
      <c r="AH1166" s="4784"/>
      <c r="AI1166" s="4784"/>
      <c r="AJ1166" s="4784"/>
    </row>
    <row r="1167" spans="1:36" ht="15.75">
      <c r="A1167" s="1415">
        <v>100</v>
      </c>
      <c r="B1167" s="469" t="s">
        <v>9721</v>
      </c>
      <c r="C1167" s="192" t="s">
        <v>66</v>
      </c>
      <c r="D1167" s="222">
        <v>8.7899999999999991</v>
      </c>
      <c r="E1167" s="1415"/>
      <c r="F1167" s="1415"/>
      <c r="G1167" s="201">
        <v>800</v>
      </c>
      <c r="H1167" s="450">
        <f t="shared" ref="H1167:H1188" si="386">G1167*D1167</f>
        <v>7031.9999999999991</v>
      </c>
      <c r="I1167" s="461">
        <v>44994</v>
      </c>
      <c r="J1167" s="461">
        <v>46266</v>
      </c>
      <c r="K1167" s="1415"/>
      <c r="L1167" s="1415"/>
      <c r="M1167" s="1415"/>
      <c r="N1167" s="1415"/>
      <c r="O1167" s="1415"/>
      <c r="P1167" s="1415"/>
      <c r="Q1167" s="1415"/>
      <c r="R1167" s="1415"/>
      <c r="S1167" s="1415"/>
      <c r="T1167" s="1415"/>
      <c r="U1167" s="1415"/>
      <c r="V1167" s="1415"/>
      <c r="W1167" s="1415"/>
      <c r="X1167" s="1415"/>
      <c r="Y1167" s="1415"/>
      <c r="Z1167" s="1415"/>
      <c r="AA1167" s="1415"/>
      <c r="AB1167" s="1415"/>
      <c r="AC1167" s="1507">
        <f t="shared" ref="AC1167:AC1188" si="387">E1167+G1167-N1167-O1167-AA1167-P1167-Q1167-R1167-S1167-T1167-U1167-V1167-W1167-X1167-Y1167</f>
        <v>800</v>
      </c>
      <c r="AD1167" s="1508">
        <f t="shared" ref="AD1167:AD1188" si="388">D1167*AC1167</f>
        <v>7031.9999999999991</v>
      </c>
      <c r="AE1167" s="14">
        <f t="shared" ref="AE1167:AE1188" si="389">(J1167-"01.04.2023")/30</f>
        <v>41.633333333333333</v>
      </c>
      <c r="AF1167" s="14">
        <f t="shared" ref="AF1167:AF1188" si="390">(N1167+O1167+P1167+Q1167+R1167+S1167+T1167+U1167+V1167+W1167+X1167+Y1167)/3</f>
        <v>0</v>
      </c>
      <c r="AG1167" s="14" t="e">
        <f t="shared" ref="AG1167:AG1188" si="391">AC1167/AF1167</f>
        <v>#DIV/0!</v>
      </c>
      <c r="AH1167" s="14" t="e">
        <f t="shared" ref="AH1167:AH1188" si="392">AG1167-AE1167</f>
        <v>#DIV/0!</v>
      </c>
      <c r="AI1167" s="14">
        <f t="shared" ref="AI1167:AI1188" si="393">AC1167-(AE1167*AF1167)</f>
        <v>800</v>
      </c>
      <c r="AJ1167" s="1415"/>
    </row>
    <row r="1168" spans="1:36" ht="15.75">
      <c r="A1168" s="1415">
        <v>101</v>
      </c>
      <c r="B1168" s="469" t="s">
        <v>9723</v>
      </c>
      <c r="C1168" s="192" t="s">
        <v>66</v>
      </c>
      <c r="D1168" s="222">
        <v>1.63</v>
      </c>
      <c r="E1168" s="1415"/>
      <c r="F1168" s="1415"/>
      <c r="G1168" s="201">
        <v>200</v>
      </c>
      <c r="H1168" s="450">
        <f t="shared" si="386"/>
        <v>326</v>
      </c>
      <c r="I1168" s="461">
        <v>44994</v>
      </c>
      <c r="J1168" s="461">
        <v>46357</v>
      </c>
      <c r="K1168" s="1415"/>
      <c r="L1168" s="1415"/>
      <c r="M1168" s="1415"/>
      <c r="N1168" s="1415"/>
      <c r="O1168" s="1415"/>
      <c r="P1168" s="1415"/>
      <c r="Q1168" s="1415"/>
      <c r="R1168" s="1415"/>
      <c r="S1168" s="1415"/>
      <c r="T1168" s="1415"/>
      <c r="U1168" s="1415"/>
      <c r="V1168" s="1415"/>
      <c r="W1168" s="1415"/>
      <c r="X1168" s="1415"/>
      <c r="Y1168" s="1415"/>
      <c r="Z1168" s="1415"/>
      <c r="AA1168" s="1415"/>
      <c r="AB1168" s="1415"/>
      <c r="AC1168" s="1507">
        <f t="shared" si="387"/>
        <v>200</v>
      </c>
      <c r="AD1168" s="1508">
        <f t="shared" si="388"/>
        <v>326</v>
      </c>
      <c r="AE1168" s="14">
        <f t="shared" si="389"/>
        <v>44.666666666666664</v>
      </c>
      <c r="AF1168" s="14">
        <f t="shared" si="390"/>
        <v>0</v>
      </c>
      <c r="AG1168" s="14" t="e">
        <f t="shared" si="391"/>
        <v>#DIV/0!</v>
      </c>
      <c r="AH1168" s="14" t="e">
        <f t="shared" si="392"/>
        <v>#DIV/0!</v>
      </c>
      <c r="AI1168" s="14">
        <f t="shared" si="393"/>
        <v>200</v>
      </c>
      <c r="AJ1168" s="1415"/>
    </row>
    <row r="1169" spans="1:36" ht="15.75">
      <c r="A1169" s="1415">
        <v>102</v>
      </c>
      <c r="B1169" s="469" t="s">
        <v>9724</v>
      </c>
      <c r="C1169" s="192" t="s">
        <v>66</v>
      </c>
      <c r="D1169" s="222">
        <v>1.99</v>
      </c>
      <c r="E1169" s="1415"/>
      <c r="F1169" s="1415"/>
      <c r="G1169" s="201">
        <v>1000</v>
      </c>
      <c r="H1169" s="450">
        <f t="shared" si="386"/>
        <v>1990</v>
      </c>
      <c r="I1169" s="461">
        <v>44994</v>
      </c>
      <c r="J1169" s="461">
        <v>46357</v>
      </c>
      <c r="K1169" s="1415"/>
      <c r="L1169" s="1415"/>
      <c r="M1169" s="1415"/>
      <c r="N1169" s="1415"/>
      <c r="O1169" s="1415"/>
      <c r="P1169" s="1415"/>
      <c r="Q1169" s="1415"/>
      <c r="R1169" s="1415"/>
      <c r="S1169" s="1415"/>
      <c r="T1169" s="1415"/>
      <c r="U1169" s="1415"/>
      <c r="V1169" s="1415"/>
      <c r="W1169" s="1415"/>
      <c r="X1169" s="1415"/>
      <c r="Y1169" s="1415"/>
      <c r="Z1169" s="1415"/>
      <c r="AA1169" s="1415"/>
      <c r="AB1169" s="1415"/>
      <c r="AC1169" s="1507">
        <f t="shared" si="387"/>
        <v>1000</v>
      </c>
      <c r="AD1169" s="1508">
        <f t="shared" si="388"/>
        <v>1990</v>
      </c>
      <c r="AE1169" s="14">
        <f t="shared" si="389"/>
        <v>44.666666666666664</v>
      </c>
      <c r="AF1169" s="14">
        <f t="shared" si="390"/>
        <v>0</v>
      </c>
      <c r="AG1169" s="14" t="e">
        <f t="shared" si="391"/>
        <v>#DIV/0!</v>
      </c>
      <c r="AH1169" s="14" t="e">
        <f t="shared" si="392"/>
        <v>#DIV/0!</v>
      </c>
      <c r="AI1169" s="14">
        <f t="shared" si="393"/>
        <v>1000</v>
      </c>
      <c r="AJ1169" s="1415"/>
    </row>
    <row r="1170" spans="1:36" ht="15.75">
      <c r="A1170" s="1415">
        <v>103</v>
      </c>
      <c r="B1170" s="469" t="s">
        <v>9725</v>
      </c>
      <c r="C1170" s="192" t="s">
        <v>573</v>
      </c>
      <c r="D1170" s="222">
        <v>9.35</v>
      </c>
      <c r="E1170" s="1415"/>
      <c r="F1170" s="1415"/>
      <c r="G1170" s="201">
        <v>1000</v>
      </c>
      <c r="H1170" s="450">
        <f t="shared" si="386"/>
        <v>9350</v>
      </c>
      <c r="I1170" s="461">
        <v>44994</v>
      </c>
      <c r="J1170" s="461">
        <v>46357</v>
      </c>
      <c r="K1170" s="1415"/>
      <c r="L1170" s="1415"/>
      <c r="M1170" s="1415"/>
      <c r="N1170" s="1415"/>
      <c r="O1170" s="1415"/>
      <c r="P1170" s="1415"/>
      <c r="Q1170" s="1415"/>
      <c r="R1170" s="1415"/>
      <c r="S1170" s="1415"/>
      <c r="T1170" s="1415"/>
      <c r="U1170" s="1415"/>
      <c r="V1170" s="1415"/>
      <c r="W1170" s="1415"/>
      <c r="X1170" s="1415"/>
      <c r="Y1170" s="1415"/>
      <c r="Z1170" s="1415"/>
      <c r="AA1170" s="1415"/>
      <c r="AB1170" s="1415"/>
      <c r="AC1170" s="1507">
        <f t="shared" si="387"/>
        <v>1000</v>
      </c>
      <c r="AD1170" s="1508">
        <f t="shared" si="388"/>
        <v>9350</v>
      </c>
      <c r="AE1170" s="14">
        <f t="shared" si="389"/>
        <v>44.666666666666664</v>
      </c>
      <c r="AF1170" s="14">
        <f t="shared" si="390"/>
        <v>0</v>
      </c>
      <c r="AG1170" s="14" t="e">
        <f t="shared" si="391"/>
        <v>#DIV/0!</v>
      </c>
      <c r="AH1170" s="14" t="e">
        <f t="shared" si="392"/>
        <v>#DIV/0!</v>
      </c>
      <c r="AI1170" s="14">
        <f t="shared" si="393"/>
        <v>1000</v>
      </c>
      <c r="AJ1170" s="1415"/>
    </row>
    <row r="1171" spans="1:36" ht="15.75">
      <c r="A1171" s="1415">
        <v>104</v>
      </c>
      <c r="B1171" s="469" t="s">
        <v>9982</v>
      </c>
      <c r="C1171" s="192" t="s">
        <v>66</v>
      </c>
      <c r="D1171" s="222">
        <v>4.84</v>
      </c>
      <c r="E1171" s="1415"/>
      <c r="F1171" s="1415"/>
      <c r="G1171" s="201">
        <v>50</v>
      </c>
      <c r="H1171" s="450">
        <f t="shared" si="386"/>
        <v>242</v>
      </c>
      <c r="I1171" s="461">
        <v>44994</v>
      </c>
      <c r="J1171" s="461">
        <v>46327</v>
      </c>
      <c r="K1171" s="1415"/>
      <c r="L1171" s="1415"/>
      <c r="M1171" s="1415"/>
      <c r="N1171" s="1415"/>
      <c r="O1171" s="1415"/>
      <c r="P1171" s="1415"/>
      <c r="Q1171" s="1415"/>
      <c r="R1171" s="1415"/>
      <c r="S1171" s="1415"/>
      <c r="T1171" s="1415"/>
      <c r="U1171" s="1415"/>
      <c r="V1171" s="1415"/>
      <c r="W1171" s="1415"/>
      <c r="X1171" s="1415"/>
      <c r="Y1171" s="1415"/>
      <c r="Z1171" s="1415"/>
      <c r="AA1171" s="1415"/>
      <c r="AB1171" s="1415"/>
      <c r="AC1171" s="1507">
        <f t="shared" si="387"/>
        <v>50</v>
      </c>
      <c r="AD1171" s="1508">
        <f t="shared" si="388"/>
        <v>242</v>
      </c>
      <c r="AE1171" s="14">
        <f t="shared" si="389"/>
        <v>43.666666666666664</v>
      </c>
      <c r="AF1171" s="14">
        <f t="shared" si="390"/>
        <v>0</v>
      </c>
      <c r="AG1171" s="14" t="e">
        <f t="shared" si="391"/>
        <v>#DIV/0!</v>
      </c>
      <c r="AH1171" s="14" t="e">
        <f t="shared" si="392"/>
        <v>#DIV/0!</v>
      </c>
      <c r="AI1171" s="14">
        <f t="shared" si="393"/>
        <v>50</v>
      </c>
      <c r="AJ1171" s="1415"/>
    </row>
    <row r="1172" spans="1:36" ht="15.75">
      <c r="A1172" s="1415">
        <v>105</v>
      </c>
      <c r="B1172" s="469" t="s">
        <v>9983</v>
      </c>
      <c r="C1172" s="192" t="s">
        <v>143</v>
      </c>
      <c r="D1172" s="222">
        <v>92.76</v>
      </c>
      <c r="E1172" s="1415"/>
      <c r="F1172" s="1415"/>
      <c r="G1172" s="201">
        <v>65</v>
      </c>
      <c r="H1172" s="450">
        <f t="shared" si="386"/>
        <v>6029.4000000000005</v>
      </c>
      <c r="I1172" s="461">
        <v>44994</v>
      </c>
      <c r="J1172" s="461">
        <v>45292</v>
      </c>
      <c r="K1172" s="1415"/>
      <c r="L1172" s="1415"/>
      <c r="M1172" s="1415"/>
      <c r="N1172" s="1415"/>
      <c r="O1172" s="1415"/>
      <c r="P1172" s="1415"/>
      <c r="Q1172" s="1415"/>
      <c r="R1172" s="1415"/>
      <c r="S1172" s="1415"/>
      <c r="T1172" s="1415"/>
      <c r="U1172" s="1415"/>
      <c r="V1172" s="1415"/>
      <c r="W1172" s="1415"/>
      <c r="X1172" s="1415"/>
      <c r="Y1172" s="1415"/>
      <c r="Z1172" s="1415"/>
      <c r="AA1172" s="1415"/>
      <c r="AB1172" s="1415"/>
      <c r="AC1172" s="1507">
        <f t="shared" si="387"/>
        <v>65</v>
      </c>
      <c r="AD1172" s="1508">
        <f t="shared" si="388"/>
        <v>6029.4000000000005</v>
      </c>
      <c r="AE1172" s="14">
        <f t="shared" si="389"/>
        <v>9.1666666666666661</v>
      </c>
      <c r="AF1172" s="14">
        <f t="shared" si="390"/>
        <v>0</v>
      </c>
      <c r="AG1172" s="14" t="e">
        <f t="shared" si="391"/>
        <v>#DIV/0!</v>
      </c>
      <c r="AH1172" s="14" t="e">
        <f t="shared" si="392"/>
        <v>#DIV/0!</v>
      </c>
      <c r="AI1172" s="14">
        <f t="shared" si="393"/>
        <v>65</v>
      </c>
      <c r="AJ1172" s="1415"/>
    </row>
    <row r="1173" spans="1:36" ht="15.75">
      <c r="A1173" s="1415">
        <v>106</v>
      </c>
      <c r="B1173" s="469" t="s">
        <v>9727</v>
      </c>
      <c r="C1173" s="192" t="s">
        <v>143</v>
      </c>
      <c r="D1173" s="222">
        <v>25.273402000000001</v>
      </c>
      <c r="E1173" s="1415"/>
      <c r="F1173" s="1415"/>
      <c r="G1173" s="201">
        <v>500</v>
      </c>
      <c r="H1173" s="450">
        <f t="shared" si="386"/>
        <v>12636.701000000001</v>
      </c>
      <c r="I1173" s="461">
        <v>44994</v>
      </c>
      <c r="J1173" s="461">
        <v>45352</v>
      </c>
      <c r="K1173" s="1415"/>
      <c r="L1173" s="1415"/>
      <c r="M1173" s="1415"/>
      <c r="N1173" s="1415"/>
      <c r="O1173" s="1415"/>
      <c r="P1173" s="1415"/>
      <c r="Q1173" s="1415"/>
      <c r="R1173" s="1415"/>
      <c r="S1173" s="1415"/>
      <c r="T1173" s="1415"/>
      <c r="U1173" s="1415"/>
      <c r="V1173" s="1415"/>
      <c r="W1173" s="1415"/>
      <c r="X1173" s="1415"/>
      <c r="Y1173" s="1415"/>
      <c r="Z1173" s="1415"/>
      <c r="AA1173" s="1415"/>
      <c r="AB1173" s="1415"/>
      <c r="AC1173" s="1507">
        <f t="shared" si="387"/>
        <v>500</v>
      </c>
      <c r="AD1173" s="1508">
        <f t="shared" si="388"/>
        <v>12636.701000000001</v>
      </c>
      <c r="AE1173" s="14">
        <f t="shared" si="389"/>
        <v>11.166666666666666</v>
      </c>
      <c r="AF1173" s="14">
        <f t="shared" si="390"/>
        <v>0</v>
      </c>
      <c r="AG1173" s="14" t="e">
        <f t="shared" si="391"/>
        <v>#DIV/0!</v>
      </c>
      <c r="AH1173" s="14" t="e">
        <f t="shared" si="392"/>
        <v>#DIV/0!</v>
      </c>
      <c r="AI1173" s="14">
        <f t="shared" si="393"/>
        <v>500</v>
      </c>
      <c r="AJ1173" s="1415"/>
    </row>
    <row r="1174" spans="1:36" ht="15.75">
      <c r="A1174" s="1415">
        <v>107</v>
      </c>
      <c r="B1174" s="469" t="s">
        <v>9984</v>
      </c>
      <c r="C1174" s="192" t="s">
        <v>143</v>
      </c>
      <c r="D1174" s="222">
        <v>31.885999999999999</v>
      </c>
      <c r="E1174" s="1415"/>
      <c r="F1174" s="1415"/>
      <c r="G1174" s="201">
        <v>20</v>
      </c>
      <c r="H1174" s="450">
        <f t="shared" si="386"/>
        <v>637.72</v>
      </c>
      <c r="I1174" s="461">
        <v>44994</v>
      </c>
      <c r="J1174" s="461">
        <v>45352</v>
      </c>
      <c r="K1174" s="1415"/>
      <c r="L1174" s="1415"/>
      <c r="M1174" s="1415"/>
      <c r="N1174" s="1415"/>
      <c r="O1174" s="1415"/>
      <c r="P1174" s="1415"/>
      <c r="Q1174" s="1415"/>
      <c r="R1174" s="1415"/>
      <c r="S1174" s="1415"/>
      <c r="T1174" s="1415"/>
      <c r="U1174" s="1415"/>
      <c r="V1174" s="1415"/>
      <c r="W1174" s="1415"/>
      <c r="X1174" s="1415"/>
      <c r="Y1174" s="1415"/>
      <c r="Z1174" s="1415"/>
      <c r="AA1174" s="1415"/>
      <c r="AB1174" s="1415"/>
      <c r="AC1174" s="1507">
        <f t="shared" si="387"/>
        <v>20</v>
      </c>
      <c r="AD1174" s="1508">
        <f t="shared" si="388"/>
        <v>637.72</v>
      </c>
      <c r="AE1174" s="14">
        <f t="shared" si="389"/>
        <v>11.166666666666666</v>
      </c>
      <c r="AF1174" s="14">
        <f t="shared" si="390"/>
        <v>0</v>
      </c>
      <c r="AG1174" s="14" t="e">
        <f t="shared" si="391"/>
        <v>#DIV/0!</v>
      </c>
      <c r="AH1174" s="14" t="e">
        <f t="shared" si="392"/>
        <v>#DIV/0!</v>
      </c>
      <c r="AI1174" s="14">
        <f t="shared" si="393"/>
        <v>20</v>
      </c>
      <c r="AJ1174" s="1415"/>
    </row>
    <row r="1175" spans="1:36" ht="15.75">
      <c r="A1175" s="1415">
        <v>108</v>
      </c>
      <c r="B1175" s="469" t="s">
        <v>9985</v>
      </c>
      <c r="C1175" s="192" t="s">
        <v>156</v>
      </c>
      <c r="D1175" s="222">
        <v>5.14</v>
      </c>
      <c r="E1175" s="1415"/>
      <c r="F1175" s="1415"/>
      <c r="G1175" s="201">
        <v>20</v>
      </c>
      <c r="H1175" s="450">
        <f t="shared" si="386"/>
        <v>102.8</v>
      </c>
      <c r="I1175" s="461">
        <v>44994</v>
      </c>
      <c r="J1175" s="461">
        <v>45323</v>
      </c>
      <c r="K1175" s="1415"/>
      <c r="L1175" s="1415"/>
      <c r="M1175" s="1415"/>
      <c r="N1175" s="1415"/>
      <c r="O1175" s="1415"/>
      <c r="P1175" s="1415"/>
      <c r="Q1175" s="1415"/>
      <c r="R1175" s="1415"/>
      <c r="S1175" s="1415"/>
      <c r="T1175" s="1415"/>
      <c r="U1175" s="1415"/>
      <c r="V1175" s="1415"/>
      <c r="W1175" s="1415"/>
      <c r="X1175" s="1415"/>
      <c r="Y1175" s="1415"/>
      <c r="Z1175" s="1415"/>
      <c r="AA1175" s="1415"/>
      <c r="AB1175" s="1415"/>
      <c r="AC1175" s="1507">
        <f t="shared" si="387"/>
        <v>20</v>
      </c>
      <c r="AD1175" s="1508">
        <f t="shared" si="388"/>
        <v>102.8</v>
      </c>
      <c r="AE1175" s="14">
        <f t="shared" si="389"/>
        <v>10.199999999999999</v>
      </c>
      <c r="AF1175" s="14">
        <f t="shared" si="390"/>
        <v>0</v>
      </c>
      <c r="AG1175" s="14" t="e">
        <f t="shared" si="391"/>
        <v>#DIV/0!</v>
      </c>
      <c r="AH1175" s="14" t="e">
        <f t="shared" si="392"/>
        <v>#DIV/0!</v>
      </c>
      <c r="AI1175" s="14">
        <f t="shared" si="393"/>
        <v>20</v>
      </c>
      <c r="AJ1175" s="1415"/>
    </row>
    <row r="1176" spans="1:36" ht="15.75">
      <c r="A1176" s="1415">
        <v>109</v>
      </c>
      <c r="B1176" s="469" t="s">
        <v>9729</v>
      </c>
      <c r="C1176" s="192" t="s">
        <v>156</v>
      </c>
      <c r="D1176" s="222">
        <v>3.53</v>
      </c>
      <c r="E1176" s="1415"/>
      <c r="F1176" s="1415"/>
      <c r="G1176" s="201">
        <v>200</v>
      </c>
      <c r="H1176" s="450">
        <f t="shared" si="386"/>
        <v>706</v>
      </c>
      <c r="I1176" s="461">
        <v>44994</v>
      </c>
      <c r="J1176" s="461">
        <v>46054</v>
      </c>
      <c r="K1176" s="1415"/>
      <c r="L1176" s="1415"/>
      <c r="M1176" s="1415"/>
      <c r="N1176" s="1415"/>
      <c r="O1176" s="1415"/>
      <c r="P1176" s="1415"/>
      <c r="Q1176" s="1415"/>
      <c r="R1176" s="1415"/>
      <c r="S1176" s="1415"/>
      <c r="T1176" s="1415"/>
      <c r="U1176" s="1415"/>
      <c r="V1176" s="1415"/>
      <c r="W1176" s="1415"/>
      <c r="X1176" s="1415"/>
      <c r="Y1176" s="1415"/>
      <c r="Z1176" s="1415"/>
      <c r="AA1176" s="1415"/>
      <c r="AB1176" s="1415"/>
      <c r="AC1176" s="1507">
        <f t="shared" si="387"/>
        <v>200</v>
      </c>
      <c r="AD1176" s="1508">
        <f t="shared" si="388"/>
        <v>706</v>
      </c>
      <c r="AE1176" s="14">
        <f t="shared" si="389"/>
        <v>34.56666666666667</v>
      </c>
      <c r="AF1176" s="14">
        <f t="shared" si="390"/>
        <v>0</v>
      </c>
      <c r="AG1176" s="14" t="e">
        <f t="shared" si="391"/>
        <v>#DIV/0!</v>
      </c>
      <c r="AH1176" s="14" t="e">
        <f t="shared" si="392"/>
        <v>#DIV/0!</v>
      </c>
      <c r="AI1176" s="14">
        <f t="shared" si="393"/>
        <v>200</v>
      </c>
      <c r="AJ1176" s="1415"/>
    </row>
    <row r="1177" spans="1:36" ht="15.75">
      <c r="A1177" s="1415">
        <v>110</v>
      </c>
      <c r="B1177" s="469" t="s">
        <v>9986</v>
      </c>
      <c r="C1177" s="192" t="s">
        <v>156</v>
      </c>
      <c r="D1177" s="222">
        <v>3.53</v>
      </c>
      <c r="E1177" s="1415"/>
      <c r="F1177" s="1415"/>
      <c r="G1177" s="201">
        <v>20</v>
      </c>
      <c r="H1177" s="450">
        <f t="shared" si="386"/>
        <v>70.599999999999994</v>
      </c>
      <c r="I1177" s="461">
        <v>44994</v>
      </c>
      <c r="J1177" s="461">
        <v>45748</v>
      </c>
      <c r="K1177" s="1415"/>
      <c r="L1177" s="1415"/>
      <c r="M1177" s="1415"/>
      <c r="N1177" s="1415"/>
      <c r="O1177" s="1415"/>
      <c r="P1177" s="1415"/>
      <c r="Q1177" s="1415"/>
      <c r="R1177" s="1415"/>
      <c r="S1177" s="1415"/>
      <c r="T1177" s="1415"/>
      <c r="U1177" s="1415"/>
      <c r="V1177" s="1415"/>
      <c r="W1177" s="1415"/>
      <c r="X1177" s="1415"/>
      <c r="Y1177" s="1415"/>
      <c r="Z1177" s="1415"/>
      <c r="AA1177" s="1415"/>
      <c r="AB1177" s="1415"/>
      <c r="AC1177" s="1507">
        <f t="shared" si="387"/>
        <v>20</v>
      </c>
      <c r="AD1177" s="1508">
        <f t="shared" si="388"/>
        <v>70.599999999999994</v>
      </c>
      <c r="AE1177" s="14">
        <f t="shared" si="389"/>
        <v>24.366666666666667</v>
      </c>
      <c r="AF1177" s="14">
        <f t="shared" si="390"/>
        <v>0</v>
      </c>
      <c r="AG1177" s="14" t="e">
        <f t="shared" si="391"/>
        <v>#DIV/0!</v>
      </c>
      <c r="AH1177" s="14" t="e">
        <f t="shared" si="392"/>
        <v>#DIV/0!</v>
      </c>
      <c r="AI1177" s="14">
        <f t="shared" si="393"/>
        <v>20</v>
      </c>
      <c r="AJ1177" s="1415"/>
    </row>
    <row r="1178" spans="1:36" ht="15.75">
      <c r="A1178" s="1415">
        <v>111</v>
      </c>
      <c r="B1178" s="469" t="s">
        <v>9987</v>
      </c>
      <c r="C1178" s="192" t="s">
        <v>156</v>
      </c>
      <c r="D1178" s="222">
        <v>2.68</v>
      </c>
      <c r="E1178" s="1415"/>
      <c r="F1178" s="1415"/>
      <c r="G1178" s="201">
        <v>100</v>
      </c>
      <c r="H1178" s="450">
        <f t="shared" si="386"/>
        <v>268</v>
      </c>
      <c r="I1178" s="461">
        <v>44994</v>
      </c>
      <c r="J1178" s="461">
        <v>45231</v>
      </c>
      <c r="K1178" s="1415"/>
      <c r="L1178" s="1415"/>
      <c r="M1178" s="1415"/>
      <c r="N1178" s="1415"/>
      <c r="O1178" s="1415"/>
      <c r="P1178" s="1415"/>
      <c r="Q1178" s="1415"/>
      <c r="R1178" s="1415"/>
      <c r="S1178" s="1415"/>
      <c r="T1178" s="1415"/>
      <c r="U1178" s="1415"/>
      <c r="V1178" s="1415"/>
      <c r="W1178" s="1415"/>
      <c r="X1178" s="1415"/>
      <c r="Y1178" s="1415"/>
      <c r="Z1178" s="1415"/>
      <c r="AA1178" s="1415"/>
      <c r="AB1178" s="1415"/>
      <c r="AC1178" s="1507">
        <f t="shared" si="387"/>
        <v>100</v>
      </c>
      <c r="AD1178" s="1508">
        <f t="shared" si="388"/>
        <v>268</v>
      </c>
      <c r="AE1178" s="14">
        <f t="shared" si="389"/>
        <v>7.1333333333333337</v>
      </c>
      <c r="AF1178" s="14">
        <f t="shared" si="390"/>
        <v>0</v>
      </c>
      <c r="AG1178" s="14" t="e">
        <f t="shared" si="391"/>
        <v>#DIV/0!</v>
      </c>
      <c r="AH1178" s="14" t="e">
        <f t="shared" si="392"/>
        <v>#DIV/0!</v>
      </c>
      <c r="AI1178" s="14">
        <f t="shared" si="393"/>
        <v>100</v>
      </c>
      <c r="AJ1178" s="1415"/>
    </row>
    <row r="1179" spans="1:36" ht="15.75">
      <c r="A1179" s="1415">
        <v>112</v>
      </c>
      <c r="B1179" s="469" t="s">
        <v>9988</v>
      </c>
      <c r="C1179" s="192" t="s">
        <v>66</v>
      </c>
      <c r="D1179" s="222">
        <v>8.8382000000000005</v>
      </c>
      <c r="E1179" s="1415"/>
      <c r="F1179" s="1415"/>
      <c r="G1179" s="201">
        <v>10</v>
      </c>
      <c r="H1179" s="450">
        <f t="shared" si="386"/>
        <v>88.382000000000005</v>
      </c>
      <c r="I1179" s="461">
        <v>44994</v>
      </c>
      <c r="J1179" s="461">
        <v>46357</v>
      </c>
      <c r="K1179" s="1415"/>
      <c r="L1179" s="1415"/>
      <c r="M1179" s="1415"/>
      <c r="N1179" s="1415"/>
      <c r="O1179" s="1415"/>
      <c r="P1179" s="1415"/>
      <c r="Q1179" s="1415"/>
      <c r="R1179" s="1415"/>
      <c r="S1179" s="1415"/>
      <c r="T1179" s="1415"/>
      <c r="U1179" s="1415"/>
      <c r="V1179" s="1415"/>
      <c r="W1179" s="1415"/>
      <c r="X1179" s="1415"/>
      <c r="Y1179" s="1415"/>
      <c r="Z1179" s="1415"/>
      <c r="AA1179" s="1415"/>
      <c r="AB1179" s="1415"/>
      <c r="AC1179" s="1507">
        <f t="shared" si="387"/>
        <v>10</v>
      </c>
      <c r="AD1179" s="1508">
        <f t="shared" si="388"/>
        <v>88.382000000000005</v>
      </c>
      <c r="AE1179" s="14">
        <f t="shared" si="389"/>
        <v>44.666666666666664</v>
      </c>
      <c r="AF1179" s="14">
        <f t="shared" si="390"/>
        <v>0</v>
      </c>
      <c r="AG1179" s="14" t="e">
        <f t="shared" si="391"/>
        <v>#DIV/0!</v>
      </c>
      <c r="AH1179" s="14" t="e">
        <f t="shared" si="392"/>
        <v>#DIV/0!</v>
      </c>
      <c r="AI1179" s="14">
        <f t="shared" si="393"/>
        <v>10</v>
      </c>
      <c r="AJ1179" s="1415"/>
    </row>
    <row r="1180" spans="1:36" ht="15.75">
      <c r="A1180" s="1415">
        <v>113</v>
      </c>
      <c r="B1180" s="469" t="s">
        <v>9989</v>
      </c>
      <c r="C1180" s="192" t="s">
        <v>66</v>
      </c>
      <c r="D1180" s="222">
        <v>10.732100000000001</v>
      </c>
      <c r="E1180" s="1415"/>
      <c r="F1180" s="1415"/>
      <c r="G1180" s="201">
        <v>10</v>
      </c>
      <c r="H1180" s="450">
        <f t="shared" si="386"/>
        <v>107.32100000000001</v>
      </c>
      <c r="I1180" s="461">
        <v>44994</v>
      </c>
      <c r="J1180" s="461">
        <v>46357</v>
      </c>
      <c r="K1180" s="1415"/>
      <c r="L1180" s="1415"/>
      <c r="M1180" s="1415"/>
      <c r="N1180" s="1415"/>
      <c r="O1180" s="1415"/>
      <c r="P1180" s="1415"/>
      <c r="Q1180" s="1415"/>
      <c r="R1180" s="1415"/>
      <c r="S1180" s="1415"/>
      <c r="T1180" s="1415"/>
      <c r="U1180" s="1415"/>
      <c r="V1180" s="1415"/>
      <c r="W1180" s="1415"/>
      <c r="X1180" s="1415"/>
      <c r="Y1180" s="1415"/>
      <c r="Z1180" s="1415"/>
      <c r="AA1180" s="1415"/>
      <c r="AB1180" s="1415"/>
      <c r="AC1180" s="1507">
        <f t="shared" si="387"/>
        <v>10</v>
      </c>
      <c r="AD1180" s="1508">
        <f t="shared" si="388"/>
        <v>107.32100000000001</v>
      </c>
      <c r="AE1180" s="14">
        <f t="shared" si="389"/>
        <v>44.666666666666664</v>
      </c>
      <c r="AF1180" s="14">
        <f t="shared" si="390"/>
        <v>0</v>
      </c>
      <c r="AG1180" s="14" t="e">
        <f t="shared" si="391"/>
        <v>#DIV/0!</v>
      </c>
      <c r="AH1180" s="14" t="e">
        <f t="shared" si="392"/>
        <v>#DIV/0!</v>
      </c>
      <c r="AI1180" s="14">
        <f t="shared" si="393"/>
        <v>10</v>
      </c>
      <c r="AJ1180" s="1415"/>
    </row>
    <row r="1181" spans="1:36" ht="15.75">
      <c r="A1181" s="1415">
        <v>114</v>
      </c>
      <c r="B1181" s="469" t="s">
        <v>9990</v>
      </c>
      <c r="C1181" s="192" t="s">
        <v>143</v>
      </c>
      <c r="D1181" s="222">
        <v>131.25</v>
      </c>
      <c r="E1181" s="1415"/>
      <c r="F1181" s="1415"/>
      <c r="G1181" s="201">
        <v>50</v>
      </c>
      <c r="H1181" s="450">
        <f t="shared" si="386"/>
        <v>6562.5</v>
      </c>
      <c r="I1181" s="461">
        <v>44994</v>
      </c>
      <c r="J1181" s="461">
        <v>45566</v>
      </c>
      <c r="K1181" s="1415"/>
      <c r="L1181" s="1415"/>
      <c r="M1181" s="1415"/>
      <c r="N1181" s="1415"/>
      <c r="O1181" s="1415"/>
      <c r="P1181" s="1415"/>
      <c r="Q1181" s="1415"/>
      <c r="R1181" s="1415"/>
      <c r="S1181" s="1415"/>
      <c r="T1181" s="1415"/>
      <c r="U1181" s="1415"/>
      <c r="V1181" s="1415"/>
      <c r="W1181" s="1415"/>
      <c r="X1181" s="1415"/>
      <c r="Y1181" s="1415"/>
      <c r="Z1181" s="1415"/>
      <c r="AA1181" s="1415"/>
      <c r="AB1181" s="1415"/>
      <c r="AC1181" s="1507">
        <f t="shared" si="387"/>
        <v>50</v>
      </c>
      <c r="AD1181" s="1508">
        <f t="shared" si="388"/>
        <v>6562.5</v>
      </c>
      <c r="AE1181" s="14">
        <f t="shared" si="389"/>
        <v>18.3</v>
      </c>
      <c r="AF1181" s="14">
        <f t="shared" si="390"/>
        <v>0</v>
      </c>
      <c r="AG1181" s="14" t="e">
        <f t="shared" si="391"/>
        <v>#DIV/0!</v>
      </c>
      <c r="AH1181" s="14" t="e">
        <f t="shared" si="392"/>
        <v>#DIV/0!</v>
      </c>
      <c r="AI1181" s="14">
        <f t="shared" si="393"/>
        <v>50</v>
      </c>
      <c r="AJ1181" s="1415"/>
    </row>
    <row r="1182" spans="1:36" ht="15.75">
      <c r="A1182" s="1415">
        <v>115</v>
      </c>
      <c r="B1182" s="469" t="s">
        <v>9991</v>
      </c>
      <c r="C1182" s="192" t="s">
        <v>156</v>
      </c>
      <c r="D1182" s="222">
        <v>44.94</v>
      </c>
      <c r="E1182" s="1415"/>
      <c r="F1182" s="1415"/>
      <c r="G1182" s="201">
        <v>50</v>
      </c>
      <c r="H1182" s="450">
        <f t="shared" si="386"/>
        <v>2247</v>
      </c>
      <c r="I1182" s="461">
        <v>44994</v>
      </c>
      <c r="J1182" s="461">
        <v>45627</v>
      </c>
      <c r="K1182" s="1415"/>
      <c r="L1182" s="1415"/>
      <c r="M1182" s="1415"/>
      <c r="N1182" s="1415"/>
      <c r="O1182" s="1415"/>
      <c r="P1182" s="1415"/>
      <c r="Q1182" s="1415"/>
      <c r="R1182" s="1415"/>
      <c r="S1182" s="1415"/>
      <c r="T1182" s="1415"/>
      <c r="U1182" s="1415"/>
      <c r="V1182" s="1415"/>
      <c r="W1182" s="1415"/>
      <c r="X1182" s="1415"/>
      <c r="Y1182" s="1415"/>
      <c r="Z1182" s="1415"/>
      <c r="AA1182" s="1415"/>
      <c r="AB1182" s="1415"/>
      <c r="AC1182" s="1507">
        <f t="shared" si="387"/>
        <v>50</v>
      </c>
      <c r="AD1182" s="1508">
        <f t="shared" si="388"/>
        <v>2247</v>
      </c>
      <c r="AE1182" s="14">
        <f t="shared" si="389"/>
        <v>20.333333333333332</v>
      </c>
      <c r="AF1182" s="14">
        <f t="shared" si="390"/>
        <v>0</v>
      </c>
      <c r="AG1182" s="14" t="e">
        <f t="shared" si="391"/>
        <v>#DIV/0!</v>
      </c>
      <c r="AH1182" s="14" t="e">
        <f t="shared" si="392"/>
        <v>#DIV/0!</v>
      </c>
      <c r="AI1182" s="14">
        <f t="shared" si="393"/>
        <v>50</v>
      </c>
      <c r="AJ1182" s="1415"/>
    </row>
    <row r="1183" spans="1:36" ht="15.75">
      <c r="A1183" s="1415">
        <v>116</v>
      </c>
      <c r="B1183" s="469" t="s">
        <v>9992</v>
      </c>
      <c r="C1183" s="192" t="s">
        <v>156</v>
      </c>
      <c r="D1183" s="222">
        <v>21.4</v>
      </c>
      <c r="E1183" s="1415"/>
      <c r="F1183" s="1415"/>
      <c r="G1183" s="201">
        <v>350</v>
      </c>
      <c r="H1183" s="450">
        <f t="shared" si="386"/>
        <v>7489.9999999999991</v>
      </c>
      <c r="I1183" s="461">
        <v>44994</v>
      </c>
      <c r="J1183" s="461">
        <v>45352</v>
      </c>
      <c r="K1183" s="1415"/>
      <c r="L1183" s="1415"/>
      <c r="M1183" s="1415"/>
      <c r="N1183" s="1415"/>
      <c r="O1183" s="1415"/>
      <c r="P1183" s="1415"/>
      <c r="Q1183" s="1415"/>
      <c r="R1183" s="1415"/>
      <c r="S1183" s="1415"/>
      <c r="T1183" s="1415"/>
      <c r="U1183" s="1415"/>
      <c r="V1183" s="1415"/>
      <c r="W1183" s="1415"/>
      <c r="X1183" s="1415"/>
      <c r="Y1183" s="1415"/>
      <c r="Z1183" s="1415"/>
      <c r="AA1183" s="1415"/>
      <c r="AB1183" s="1415"/>
      <c r="AC1183" s="1507">
        <f t="shared" si="387"/>
        <v>350</v>
      </c>
      <c r="AD1183" s="1508">
        <f t="shared" si="388"/>
        <v>7489.9999999999991</v>
      </c>
      <c r="AE1183" s="14">
        <f t="shared" si="389"/>
        <v>11.166666666666666</v>
      </c>
      <c r="AF1183" s="14">
        <f t="shared" si="390"/>
        <v>0</v>
      </c>
      <c r="AG1183" s="14" t="e">
        <f t="shared" si="391"/>
        <v>#DIV/0!</v>
      </c>
      <c r="AH1183" s="14" t="e">
        <f t="shared" si="392"/>
        <v>#DIV/0!</v>
      </c>
      <c r="AI1183" s="14">
        <f t="shared" si="393"/>
        <v>350</v>
      </c>
      <c r="AJ1183" s="1415"/>
    </row>
    <row r="1184" spans="1:36" ht="15.75">
      <c r="A1184" s="1415">
        <v>117</v>
      </c>
      <c r="B1184" s="469" t="s">
        <v>9993</v>
      </c>
      <c r="C1184" s="192" t="s">
        <v>143</v>
      </c>
      <c r="D1184" s="222">
        <v>103.9</v>
      </c>
      <c r="E1184" s="1415"/>
      <c r="F1184" s="1415"/>
      <c r="G1184" s="201">
        <v>100</v>
      </c>
      <c r="H1184" s="450">
        <f t="shared" si="386"/>
        <v>10390</v>
      </c>
      <c r="I1184" s="461">
        <v>44994</v>
      </c>
      <c r="J1184" s="461">
        <v>45748</v>
      </c>
      <c r="K1184" s="1415"/>
      <c r="L1184" s="1415"/>
      <c r="M1184" s="1415"/>
      <c r="N1184" s="1415"/>
      <c r="O1184" s="1415"/>
      <c r="P1184" s="1415"/>
      <c r="Q1184" s="1415"/>
      <c r="R1184" s="1415"/>
      <c r="S1184" s="1415"/>
      <c r="T1184" s="1415"/>
      <c r="U1184" s="1415"/>
      <c r="V1184" s="1415"/>
      <c r="W1184" s="1415"/>
      <c r="X1184" s="1415"/>
      <c r="Y1184" s="1415"/>
      <c r="Z1184" s="1415"/>
      <c r="AA1184" s="1415"/>
      <c r="AB1184" s="1415"/>
      <c r="AC1184" s="1507">
        <f t="shared" si="387"/>
        <v>100</v>
      </c>
      <c r="AD1184" s="1508">
        <f t="shared" si="388"/>
        <v>10390</v>
      </c>
      <c r="AE1184" s="14">
        <f t="shared" si="389"/>
        <v>24.366666666666667</v>
      </c>
      <c r="AF1184" s="14">
        <f t="shared" si="390"/>
        <v>0</v>
      </c>
      <c r="AG1184" s="14" t="e">
        <f t="shared" si="391"/>
        <v>#DIV/0!</v>
      </c>
      <c r="AH1184" s="14" t="e">
        <f t="shared" si="392"/>
        <v>#DIV/0!</v>
      </c>
      <c r="AI1184" s="14">
        <f t="shared" si="393"/>
        <v>100</v>
      </c>
      <c r="AJ1184" s="1415"/>
    </row>
    <row r="1185" spans="1:36" ht="15.75">
      <c r="A1185" s="1415">
        <v>118</v>
      </c>
      <c r="B1185" s="469" t="s">
        <v>9994</v>
      </c>
      <c r="C1185" s="192" t="s">
        <v>143</v>
      </c>
      <c r="D1185" s="222">
        <v>78.48</v>
      </c>
      <c r="E1185" s="1415"/>
      <c r="F1185" s="1415"/>
      <c r="G1185" s="201">
        <v>50</v>
      </c>
      <c r="H1185" s="450">
        <f t="shared" si="386"/>
        <v>3924</v>
      </c>
      <c r="I1185" s="461">
        <v>44994</v>
      </c>
      <c r="J1185" s="461">
        <v>45231</v>
      </c>
      <c r="K1185" s="1415"/>
      <c r="L1185" s="1415"/>
      <c r="M1185" s="1415"/>
      <c r="N1185" s="1415"/>
      <c r="O1185" s="1415"/>
      <c r="P1185" s="1415"/>
      <c r="Q1185" s="1415"/>
      <c r="R1185" s="1415"/>
      <c r="S1185" s="1415"/>
      <c r="T1185" s="1415"/>
      <c r="U1185" s="1415"/>
      <c r="V1185" s="1415"/>
      <c r="W1185" s="1415"/>
      <c r="X1185" s="1415"/>
      <c r="Y1185" s="1415"/>
      <c r="Z1185" s="1415"/>
      <c r="AA1185" s="1415"/>
      <c r="AB1185" s="1415"/>
      <c r="AC1185" s="1507">
        <f t="shared" si="387"/>
        <v>50</v>
      </c>
      <c r="AD1185" s="1508">
        <f t="shared" si="388"/>
        <v>3924</v>
      </c>
      <c r="AE1185" s="14">
        <f t="shared" si="389"/>
        <v>7.1333333333333337</v>
      </c>
      <c r="AF1185" s="14">
        <f t="shared" si="390"/>
        <v>0</v>
      </c>
      <c r="AG1185" s="14" t="e">
        <f t="shared" si="391"/>
        <v>#DIV/0!</v>
      </c>
      <c r="AH1185" s="14" t="e">
        <f t="shared" si="392"/>
        <v>#DIV/0!</v>
      </c>
      <c r="AI1185" s="14">
        <f t="shared" si="393"/>
        <v>50</v>
      </c>
      <c r="AJ1185" s="1415"/>
    </row>
    <row r="1186" spans="1:36" ht="15.75">
      <c r="A1186" s="1415">
        <v>119</v>
      </c>
      <c r="B1186" s="469" t="s">
        <v>9995</v>
      </c>
      <c r="C1186" s="192" t="s">
        <v>143</v>
      </c>
      <c r="D1186" s="222">
        <v>9.85</v>
      </c>
      <c r="E1186" s="1415"/>
      <c r="F1186" s="1415"/>
      <c r="G1186" s="201">
        <v>100</v>
      </c>
      <c r="H1186" s="450">
        <f t="shared" si="386"/>
        <v>985</v>
      </c>
      <c r="I1186" s="461">
        <v>44994</v>
      </c>
      <c r="J1186" s="461">
        <v>45689</v>
      </c>
      <c r="K1186" s="1415"/>
      <c r="L1186" s="1415"/>
      <c r="M1186" s="1415"/>
      <c r="N1186" s="1415"/>
      <c r="O1186" s="1415"/>
      <c r="P1186" s="1415"/>
      <c r="Q1186" s="1415"/>
      <c r="R1186" s="1415"/>
      <c r="S1186" s="1415"/>
      <c r="T1186" s="1415"/>
      <c r="U1186" s="1415"/>
      <c r="V1186" s="1415"/>
      <c r="W1186" s="1415"/>
      <c r="X1186" s="1415"/>
      <c r="Y1186" s="1415"/>
      <c r="Z1186" s="1415"/>
      <c r="AA1186" s="1415"/>
      <c r="AB1186" s="1415"/>
      <c r="AC1186" s="1507">
        <f t="shared" si="387"/>
        <v>100</v>
      </c>
      <c r="AD1186" s="1508">
        <f t="shared" si="388"/>
        <v>985</v>
      </c>
      <c r="AE1186" s="14">
        <f t="shared" si="389"/>
        <v>22.4</v>
      </c>
      <c r="AF1186" s="14">
        <f t="shared" si="390"/>
        <v>0</v>
      </c>
      <c r="AG1186" s="14" t="e">
        <f t="shared" si="391"/>
        <v>#DIV/0!</v>
      </c>
      <c r="AH1186" s="14" t="e">
        <f t="shared" si="392"/>
        <v>#DIV/0!</v>
      </c>
      <c r="AI1186" s="14">
        <f t="shared" si="393"/>
        <v>100</v>
      </c>
      <c r="AJ1186" s="1415"/>
    </row>
    <row r="1187" spans="1:36" ht="15.75">
      <c r="A1187" s="1415">
        <v>120</v>
      </c>
      <c r="B1187" s="450" t="s">
        <v>8493</v>
      </c>
      <c r="C1187" s="450" t="s">
        <v>156</v>
      </c>
      <c r="D1187" s="459">
        <v>24.61</v>
      </c>
      <c r="E1187" s="450">
        <v>0</v>
      </c>
      <c r="F1187" s="450">
        <v>0</v>
      </c>
      <c r="G1187" s="450">
        <v>50</v>
      </c>
      <c r="H1187" s="450">
        <f t="shared" si="386"/>
        <v>1230.5</v>
      </c>
      <c r="I1187" s="454">
        <v>44936</v>
      </c>
      <c r="J1187" s="454">
        <v>45627</v>
      </c>
      <c r="K1187" s="450"/>
      <c r="L1187" s="450">
        <v>1026</v>
      </c>
      <c r="M1187" s="454">
        <v>44890</v>
      </c>
      <c r="N1187" s="1415"/>
      <c r="O1187" s="1415"/>
      <c r="P1187" s="1415"/>
      <c r="Q1187" s="1415"/>
      <c r="R1187" s="1415"/>
      <c r="S1187" s="1415"/>
      <c r="T1187" s="1415"/>
      <c r="U1187" s="1415"/>
      <c r="V1187" s="1415"/>
      <c r="W1187" s="1415"/>
      <c r="X1187" s="1415"/>
      <c r="Y1187" s="1415"/>
      <c r="Z1187" s="1415"/>
      <c r="AA1187" s="1415"/>
      <c r="AB1187" s="1415"/>
      <c r="AC1187" s="1507">
        <f t="shared" si="387"/>
        <v>50</v>
      </c>
      <c r="AD1187" s="1508">
        <f t="shared" si="388"/>
        <v>1230.5</v>
      </c>
      <c r="AE1187" s="14">
        <f t="shared" si="389"/>
        <v>20.333333333333332</v>
      </c>
      <c r="AF1187" s="14">
        <f t="shared" si="390"/>
        <v>0</v>
      </c>
      <c r="AG1187" s="14" t="e">
        <f t="shared" si="391"/>
        <v>#DIV/0!</v>
      </c>
      <c r="AH1187" s="14" t="e">
        <f t="shared" si="392"/>
        <v>#DIV/0!</v>
      </c>
      <c r="AI1187" s="14">
        <f t="shared" si="393"/>
        <v>50</v>
      </c>
      <c r="AJ1187" s="1415"/>
    </row>
    <row r="1188" spans="1:36" ht="15.75">
      <c r="A1188" s="1415">
        <v>121</v>
      </c>
      <c r="B1188" s="450" t="s">
        <v>8494</v>
      </c>
      <c r="C1188" s="450" t="s">
        <v>156</v>
      </c>
      <c r="D1188" s="459">
        <v>4.1623000000000001</v>
      </c>
      <c r="E1188" s="450">
        <v>0</v>
      </c>
      <c r="F1188" s="450">
        <v>0</v>
      </c>
      <c r="G1188" s="450">
        <v>20</v>
      </c>
      <c r="H1188" s="450">
        <f t="shared" si="386"/>
        <v>83.246000000000009</v>
      </c>
      <c r="I1188" s="454">
        <v>44936</v>
      </c>
      <c r="J1188" s="454">
        <v>45658</v>
      </c>
      <c r="K1188" s="450"/>
      <c r="L1188" s="450">
        <v>1026</v>
      </c>
      <c r="M1188" s="454">
        <v>44890</v>
      </c>
      <c r="N1188" s="1415"/>
      <c r="O1188" s="1415">
        <v>3</v>
      </c>
      <c r="P1188" s="1415"/>
      <c r="Q1188" s="1415"/>
      <c r="R1188" s="1415"/>
      <c r="S1188" s="1415"/>
      <c r="T1188" s="1415"/>
      <c r="U1188" s="1415"/>
      <c r="V1188" s="1415"/>
      <c r="W1188" s="1415"/>
      <c r="X1188" s="1415"/>
      <c r="Y1188" s="1415"/>
      <c r="Z1188" s="1415"/>
      <c r="AA1188" s="1415"/>
      <c r="AB1188" s="1415"/>
      <c r="AC1188" s="1507">
        <f t="shared" si="387"/>
        <v>17</v>
      </c>
      <c r="AD1188" s="1508">
        <f t="shared" si="388"/>
        <v>70.759100000000004</v>
      </c>
      <c r="AE1188" s="14">
        <f t="shared" si="389"/>
        <v>21.366666666666667</v>
      </c>
      <c r="AF1188" s="14">
        <f t="shared" si="390"/>
        <v>1</v>
      </c>
      <c r="AG1188" s="14">
        <f t="shared" si="391"/>
        <v>17</v>
      </c>
      <c r="AH1188" s="14">
        <f t="shared" si="392"/>
        <v>-4.3666666666666671</v>
      </c>
      <c r="AI1188" s="14">
        <f t="shared" si="393"/>
        <v>-4.3666666666666671</v>
      </c>
      <c r="AJ1188" s="1415"/>
    </row>
    <row r="1189" spans="1:36" ht="15.75">
      <c r="A1189" s="4324" t="s">
        <v>3228</v>
      </c>
      <c r="B1189" s="4784"/>
      <c r="C1189" s="4784"/>
      <c r="D1189" s="4784"/>
      <c r="E1189" s="4784"/>
      <c r="F1189" s="4784"/>
      <c r="G1189" s="4784"/>
      <c r="H1189" s="4784"/>
      <c r="I1189" s="4784"/>
      <c r="J1189" s="4784"/>
      <c r="K1189" s="4784"/>
      <c r="L1189" s="4784"/>
      <c r="M1189" s="4784"/>
      <c r="N1189" s="4784"/>
      <c r="O1189" s="4784"/>
      <c r="P1189" s="4784"/>
      <c r="Q1189" s="4784"/>
      <c r="R1189" s="4784"/>
      <c r="S1189" s="4784"/>
      <c r="T1189" s="4784"/>
      <c r="U1189" s="4784"/>
      <c r="V1189" s="4784"/>
      <c r="W1189" s="4784"/>
      <c r="X1189" s="4784"/>
      <c r="Y1189" s="4784"/>
      <c r="Z1189" s="4784"/>
      <c r="AA1189" s="4784"/>
      <c r="AB1189" s="4784"/>
      <c r="AC1189" s="4784"/>
      <c r="AD1189" s="4784"/>
      <c r="AE1189" s="4784"/>
      <c r="AF1189" s="4784"/>
      <c r="AG1189" s="4784"/>
      <c r="AH1189" s="4784"/>
      <c r="AI1189" s="4784"/>
      <c r="AJ1189" s="4785"/>
    </row>
    <row r="1190" spans="1:36" ht="15.75">
      <c r="A1190" s="1415">
        <v>122</v>
      </c>
      <c r="B1190" s="450" t="s">
        <v>7747</v>
      </c>
      <c r="C1190" s="450" t="s">
        <v>143</v>
      </c>
      <c r="D1190" s="450">
        <v>4748.25</v>
      </c>
      <c r="E1190" s="1415">
        <v>15</v>
      </c>
      <c r="F1190" s="450">
        <f t="shared" si="377"/>
        <v>71223.75</v>
      </c>
      <c r="G1190" s="1415"/>
      <c r="H1190" s="450"/>
      <c r="I1190" s="18">
        <v>44862</v>
      </c>
      <c r="J1190" s="461">
        <v>45504</v>
      </c>
      <c r="K1190" s="1415"/>
      <c r="L1190" s="450">
        <v>1829</v>
      </c>
      <c r="M1190" s="461">
        <v>44841</v>
      </c>
      <c r="N1190" s="1415"/>
      <c r="O1190" s="1415"/>
      <c r="P1190" s="1415"/>
      <c r="Q1190" s="1415"/>
      <c r="R1190" s="1415"/>
      <c r="S1190" s="1415"/>
      <c r="T1190" s="1415"/>
      <c r="U1190" s="1415"/>
      <c r="V1190" s="1415"/>
      <c r="W1190" s="1415"/>
      <c r="X1190" s="1415"/>
      <c r="Y1190" s="1415"/>
      <c r="Z1190" s="1415"/>
      <c r="AA1190" s="1415"/>
      <c r="AB1190" s="1415"/>
      <c r="AC1190" s="1507">
        <f>E1190+G1190-N1190-O1190-AA1190-P1190-Q1190-R1190-S1190-T1190-U1190-V1190-W1190-X1190-Y1190</f>
        <v>15</v>
      </c>
      <c r="AD1190" s="1508">
        <f>D1190*AC1190</f>
        <v>71223.75</v>
      </c>
      <c r="AE1190" s="14">
        <f>(J1190-"01.04.2023")/30</f>
        <v>16.233333333333334</v>
      </c>
      <c r="AF1190" s="14">
        <f>(N1190+O1190+P1190+Q1190+R1190+S1190+T1190+U1190+V1190+W1190+X1190+Y1190)/3</f>
        <v>0</v>
      </c>
      <c r="AG1190" s="14" t="e">
        <f>AC1190/AF1190</f>
        <v>#DIV/0!</v>
      </c>
      <c r="AH1190" s="14" t="e">
        <f>AG1190-AE1190</f>
        <v>#DIV/0!</v>
      </c>
      <c r="AI1190" s="14">
        <f>AC1190-(AE1190*AF1190)</f>
        <v>15</v>
      </c>
      <c r="AJ1190" s="1415"/>
    </row>
    <row r="1191" spans="1:36" ht="15.75">
      <c r="A1191" s="1415">
        <v>123</v>
      </c>
      <c r="B1191" s="450" t="s">
        <v>6004</v>
      </c>
      <c r="C1191" s="450" t="s">
        <v>63</v>
      </c>
      <c r="D1191" s="459">
        <v>66.214665999999994</v>
      </c>
      <c r="E1191" s="1415">
        <v>1500</v>
      </c>
      <c r="F1191" s="450">
        <f t="shared" si="377"/>
        <v>99321.998999999996</v>
      </c>
      <c r="G1191" s="1415"/>
      <c r="H1191" s="459"/>
      <c r="I1191" s="461">
        <v>44862</v>
      </c>
      <c r="J1191" s="461">
        <v>45382</v>
      </c>
      <c r="K1191" s="1415"/>
      <c r="L1191" s="450">
        <v>1684</v>
      </c>
      <c r="M1191" s="461">
        <v>44820</v>
      </c>
      <c r="N1191" s="1415"/>
      <c r="O1191" s="1415"/>
      <c r="P1191" s="1415"/>
      <c r="Q1191" s="1415"/>
      <c r="R1191" s="1415"/>
      <c r="S1191" s="1415"/>
      <c r="T1191" s="1415"/>
      <c r="U1191" s="1415"/>
      <c r="V1191" s="1415"/>
      <c r="W1191" s="1415"/>
      <c r="X1191" s="1415"/>
      <c r="Y1191" s="1415"/>
      <c r="Z1191" s="1415"/>
      <c r="AA1191" s="1415"/>
      <c r="AB1191" s="1415"/>
      <c r="AC1191" s="1507">
        <f>E1191+G1191-N1191-O1191-AA1191-P1191-Q1191-R1191-S1191-T1191-U1191-V1191-W1191-X1191-Y1191</f>
        <v>1500</v>
      </c>
      <c r="AD1191" s="1508">
        <f>D1191*AC1191</f>
        <v>99321.998999999996</v>
      </c>
      <c r="AE1191" s="14">
        <f>(J1191-"01.04.2023")/30</f>
        <v>12.166666666666666</v>
      </c>
      <c r="AF1191" s="14">
        <f>(N1191+O1191+P1191+Q1191+R1191+S1191+T1191+U1191+V1191+W1191+X1191+Y1191)/3</f>
        <v>0</v>
      </c>
      <c r="AG1191" s="14" t="e">
        <f>AC1191/AF1191</f>
        <v>#DIV/0!</v>
      </c>
      <c r="AH1191" s="14" t="e">
        <f>AG1191-AE1191</f>
        <v>#DIV/0!</v>
      </c>
      <c r="AI1191" s="14">
        <f>AC1191-(AE1191*AF1191)</f>
        <v>1500</v>
      </c>
      <c r="AJ1191" s="1415"/>
    </row>
    <row r="1192" spans="1:36" ht="15.75">
      <c r="A1192" s="1415">
        <v>124</v>
      </c>
      <c r="B1192" s="449" t="s">
        <v>3229</v>
      </c>
      <c r="C1192" s="449" t="s">
        <v>262</v>
      </c>
      <c r="D1192" s="470">
        <v>7.0549999999999997</v>
      </c>
      <c r="E1192" s="449">
        <v>1719</v>
      </c>
      <c r="F1192" s="450">
        <f t="shared" si="377"/>
        <v>12127.545</v>
      </c>
      <c r="G1192" s="449"/>
      <c r="H1192" s="449"/>
      <c r="I1192" s="471">
        <v>44708</v>
      </c>
      <c r="J1192" s="471">
        <v>45382</v>
      </c>
      <c r="K1192" s="449"/>
      <c r="L1192" s="449">
        <v>569</v>
      </c>
      <c r="M1192" s="471">
        <v>44654</v>
      </c>
      <c r="N1192" s="472">
        <v>121</v>
      </c>
      <c r="O1192" s="472">
        <v>224</v>
      </c>
      <c r="P1192" s="472">
        <v>204</v>
      </c>
      <c r="Q1192" s="472"/>
      <c r="R1192" s="472"/>
      <c r="S1192" s="472"/>
      <c r="T1192" s="472"/>
      <c r="U1192" s="472"/>
      <c r="V1192" s="472"/>
      <c r="W1192" s="472"/>
      <c r="X1192" s="472"/>
      <c r="Y1192" s="472"/>
      <c r="Z1192" s="472"/>
      <c r="AA1192" s="472"/>
      <c r="AB1192" s="472"/>
      <c r="AC1192" s="1507">
        <f>E1192+G1192-N1192-O1192-AA1192-P1192-Q1192-R1192-S1192-T1192-U1192-V1192-W1192-X1192-Y1192</f>
        <v>1170</v>
      </c>
      <c r="AD1192" s="1508">
        <f>D1192*AC1192</f>
        <v>8254.35</v>
      </c>
      <c r="AE1192" s="14">
        <f>(J1192-"01.04.2023")/30</f>
        <v>12.166666666666666</v>
      </c>
      <c r="AF1192" s="14">
        <f>(N1192+O1192+P1192+Q1192+R1192+S1192+T1192+U1192+V1192+W1192+X1192+Y1192)/3</f>
        <v>183</v>
      </c>
      <c r="AG1192" s="14">
        <f>AC1192/AF1192</f>
        <v>6.3934426229508201</v>
      </c>
      <c r="AH1192" s="14">
        <f>AG1192-AE1192</f>
        <v>-5.773224043715846</v>
      </c>
      <c r="AI1192" s="14">
        <f>AC1192-(AE1192*AF1192)</f>
        <v>-1056.5</v>
      </c>
      <c r="AJ1192" s="1415"/>
    </row>
    <row r="1193" spans="1:36" ht="15.75">
      <c r="A1193" s="4125" t="s">
        <v>21</v>
      </c>
      <c r="B1193" s="4125"/>
      <c r="C1193" s="4125"/>
      <c r="D1193" s="4125"/>
      <c r="E1193" s="4125"/>
      <c r="F1193" s="4125"/>
      <c r="G1193" s="4125"/>
      <c r="H1193" s="4125"/>
      <c r="I1193" s="4125"/>
      <c r="J1193" s="4125"/>
      <c r="K1193" s="4125"/>
      <c r="L1193" s="4125"/>
      <c r="M1193" s="4125"/>
      <c r="N1193" s="4125"/>
      <c r="O1193" s="4125"/>
      <c r="P1193" s="4125"/>
      <c r="Q1193" s="4125"/>
      <c r="R1193" s="4125"/>
      <c r="S1193" s="4125"/>
      <c r="T1193" s="4125"/>
      <c r="U1193" s="4125"/>
      <c r="V1193" s="4125"/>
      <c r="W1193" s="4125"/>
      <c r="X1193" s="4125"/>
      <c r="Y1193" s="4125"/>
      <c r="Z1193" s="4125"/>
      <c r="AA1193" s="4125"/>
      <c r="AB1193" s="4125"/>
      <c r="AC1193" s="4125"/>
      <c r="AD1193" s="4125"/>
      <c r="AE1193" s="4125"/>
      <c r="AF1193" s="4125"/>
      <c r="AG1193" s="4125"/>
      <c r="AH1193" s="4125"/>
      <c r="AI1193" s="4125"/>
      <c r="AJ1193" s="1415"/>
    </row>
    <row r="1194" spans="1:36" ht="15.75">
      <c r="A1194" s="1415">
        <v>126</v>
      </c>
      <c r="B1194" s="450" t="s">
        <v>6005</v>
      </c>
      <c r="C1194" s="450" t="s">
        <v>156</v>
      </c>
      <c r="D1194" s="1415"/>
      <c r="E1194" s="1415">
        <v>45</v>
      </c>
      <c r="F1194" s="450">
        <f t="shared" si="377"/>
        <v>0</v>
      </c>
      <c r="G1194" s="1415"/>
      <c r="H1194" s="449"/>
      <c r="I1194" s="461">
        <v>44840</v>
      </c>
      <c r="J1194" s="461">
        <v>45323</v>
      </c>
      <c r="K1194" s="1415"/>
      <c r="L1194" s="1415"/>
      <c r="M1194" s="1415"/>
      <c r="N1194" s="1415"/>
      <c r="O1194" s="1415"/>
      <c r="P1194" s="1415">
        <v>7</v>
      </c>
      <c r="Q1194" s="1415"/>
      <c r="R1194" s="1415"/>
      <c r="S1194" s="1415"/>
      <c r="T1194" s="1415"/>
      <c r="U1194" s="1415"/>
      <c r="V1194" s="1415"/>
      <c r="W1194" s="1415"/>
      <c r="X1194" s="1415"/>
      <c r="Y1194" s="1415"/>
      <c r="Z1194" s="1415"/>
      <c r="AA1194" s="1415"/>
      <c r="AB1194" s="1415"/>
      <c r="AC1194" s="1507">
        <f t="shared" ref="AC1194:AC1217" si="394">E1194+G1194-N1194-O1194-AA1194-P1194-Q1194-R1194-S1194-T1194-U1194-V1194-W1194-X1194-Y1194</f>
        <v>38</v>
      </c>
      <c r="AD1194" s="1508">
        <f t="shared" ref="AD1194:AD1217" si="395">D1194*AC1194</f>
        <v>0</v>
      </c>
      <c r="AE1194" s="14">
        <f t="shared" ref="AE1194:AE1218" si="396">(J1194-"01.04.2023")/30</f>
        <v>10.199999999999999</v>
      </c>
      <c r="AF1194" s="14">
        <f t="shared" ref="AF1194:AF1217" si="397">(N1194+O1194+P1194+Q1194+R1194+S1194+T1194+U1194+V1194+W1194+X1194+Y1194)/3</f>
        <v>2.3333333333333335</v>
      </c>
      <c r="AG1194" s="14">
        <f t="shared" ref="AG1194:AG1217" si="398">AC1194/AF1194</f>
        <v>16.285714285714285</v>
      </c>
      <c r="AH1194" s="14">
        <f t="shared" ref="AH1194:AH1218" si="399">AG1194-AE1194</f>
        <v>6.0857142857142854</v>
      </c>
      <c r="AI1194" s="14">
        <f t="shared" ref="AI1194:AI1218" si="400">AC1194-(AE1194*AF1194)</f>
        <v>14.2</v>
      </c>
      <c r="AJ1194" s="1415"/>
    </row>
    <row r="1195" spans="1:36" ht="15.75">
      <c r="A1195" s="1415">
        <v>129</v>
      </c>
      <c r="B1195" s="450" t="s">
        <v>4354</v>
      </c>
      <c r="C1195" s="450" t="s">
        <v>66</v>
      </c>
      <c r="D1195" s="1415">
        <v>1</v>
      </c>
      <c r="E1195" s="1415">
        <v>5</v>
      </c>
      <c r="F1195" s="450">
        <f t="shared" si="377"/>
        <v>5</v>
      </c>
      <c r="G1195" s="1415"/>
      <c r="H1195" s="449"/>
      <c r="I1195" s="461">
        <v>44764</v>
      </c>
      <c r="J1195" s="461">
        <v>45383</v>
      </c>
      <c r="K1195" s="1415"/>
      <c r="L1195" s="1415"/>
      <c r="M1195" s="1415"/>
      <c r="N1195" s="1415"/>
      <c r="O1195" s="1415"/>
      <c r="P1195" s="1415"/>
      <c r="Q1195" s="1415"/>
      <c r="R1195" s="1415"/>
      <c r="S1195" s="1415"/>
      <c r="T1195" s="1415"/>
      <c r="U1195" s="1415"/>
      <c r="V1195" s="1415"/>
      <c r="W1195" s="1415"/>
      <c r="X1195" s="1415"/>
      <c r="Y1195" s="1415"/>
      <c r="Z1195" s="1415"/>
      <c r="AA1195" s="1415"/>
      <c r="AB1195" s="1415"/>
      <c r="AC1195" s="1507">
        <f t="shared" si="394"/>
        <v>5</v>
      </c>
      <c r="AD1195" s="1508">
        <f t="shared" si="395"/>
        <v>5</v>
      </c>
      <c r="AE1195" s="14">
        <f t="shared" si="396"/>
        <v>12.2</v>
      </c>
      <c r="AF1195" s="14">
        <f t="shared" si="397"/>
        <v>0</v>
      </c>
      <c r="AG1195" s="14" t="e">
        <f t="shared" si="398"/>
        <v>#DIV/0!</v>
      </c>
      <c r="AH1195" s="14" t="e">
        <f t="shared" si="399"/>
        <v>#DIV/0!</v>
      </c>
      <c r="AI1195" s="14">
        <f t="shared" si="400"/>
        <v>5</v>
      </c>
      <c r="AJ1195" s="1415"/>
    </row>
    <row r="1196" spans="1:36" ht="15.75">
      <c r="A1196" s="1415">
        <v>130</v>
      </c>
      <c r="B1196" s="450" t="s">
        <v>5662</v>
      </c>
      <c r="C1196" s="450" t="s">
        <v>64</v>
      </c>
      <c r="D1196" s="1415"/>
      <c r="E1196" s="1415">
        <v>500</v>
      </c>
      <c r="F1196" s="450">
        <f t="shared" si="377"/>
        <v>0</v>
      </c>
      <c r="G1196" s="1415"/>
      <c r="H1196" s="449"/>
      <c r="I1196" s="461">
        <v>44832</v>
      </c>
      <c r="J1196" s="461">
        <v>45597</v>
      </c>
      <c r="K1196" s="1415"/>
      <c r="L1196" s="1415"/>
      <c r="M1196" s="1415"/>
      <c r="N1196" s="1415"/>
      <c r="O1196" s="1415"/>
      <c r="P1196" s="1415">
        <v>105</v>
      </c>
      <c r="Q1196" s="1415"/>
      <c r="R1196" s="1415"/>
      <c r="S1196" s="1415"/>
      <c r="T1196" s="1415"/>
      <c r="U1196" s="1415"/>
      <c r="V1196" s="1415"/>
      <c r="W1196" s="1415"/>
      <c r="X1196" s="1415"/>
      <c r="Y1196" s="1415"/>
      <c r="Z1196" s="1415"/>
      <c r="AA1196" s="1415"/>
      <c r="AB1196" s="1415"/>
      <c r="AC1196" s="1507">
        <f t="shared" si="394"/>
        <v>395</v>
      </c>
      <c r="AD1196" s="1508">
        <f t="shared" si="395"/>
        <v>0</v>
      </c>
      <c r="AE1196" s="14">
        <f t="shared" si="396"/>
        <v>19.333333333333332</v>
      </c>
      <c r="AF1196" s="14">
        <f t="shared" si="397"/>
        <v>35</v>
      </c>
      <c r="AG1196" s="14">
        <f t="shared" si="398"/>
        <v>11.285714285714286</v>
      </c>
      <c r="AH1196" s="14">
        <f t="shared" si="399"/>
        <v>-8.0476190476190457</v>
      </c>
      <c r="AI1196" s="14">
        <f t="shared" si="400"/>
        <v>-281.66666666666663</v>
      </c>
      <c r="AJ1196" s="1415"/>
    </row>
    <row r="1197" spans="1:36" ht="15.75">
      <c r="A1197" s="1415">
        <v>131</v>
      </c>
      <c r="B1197" s="450" t="s">
        <v>5663</v>
      </c>
      <c r="C1197" s="450" t="s">
        <v>206</v>
      </c>
      <c r="D1197" s="1415"/>
      <c r="E1197" s="1415">
        <v>33</v>
      </c>
      <c r="F1197" s="450">
        <f t="shared" si="377"/>
        <v>0</v>
      </c>
      <c r="G1197" s="1415"/>
      <c r="H1197" s="449"/>
      <c r="I1197" s="461">
        <v>44832</v>
      </c>
      <c r="J1197" s="461">
        <v>45931</v>
      </c>
      <c r="K1197" s="1415"/>
      <c r="L1197" s="1415"/>
      <c r="M1197" s="1415"/>
      <c r="N1197" s="1415">
        <v>5</v>
      </c>
      <c r="O1197" s="1415"/>
      <c r="P1197" s="1415"/>
      <c r="Q1197" s="1415"/>
      <c r="R1197" s="1415"/>
      <c r="S1197" s="1415"/>
      <c r="T1197" s="1415"/>
      <c r="U1197" s="1415"/>
      <c r="V1197" s="1415"/>
      <c r="W1197" s="1415"/>
      <c r="X1197" s="1415"/>
      <c r="Y1197" s="1415"/>
      <c r="Z1197" s="1415"/>
      <c r="AA1197" s="1415"/>
      <c r="AB1197" s="1415"/>
      <c r="AC1197" s="1507">
        <f t="shared" si="394"/>
        <v>28</v>
      </c>
      <c r="AD1197" s="1508">
        <f t="shared" si="395"/>
        <v>0</v>
      </c>
      <c r="AE1197" s="14">
        <f t="shared" si="396"/>
        <v>30.466666666666665</v>
      </c>
      <c r="AF1197" s="14">
        <f t="shared" si="397"/>
        <v>1.6666666666666667</v>
      </c>
      <c r="AG1197" s="14">
        <f t="shared" si="398"/>
        <v>16.8</v>
      </c>
      <c r="AH1197" s="14">
        <f t="shared" si="399"/>
        <v>-13.666666666666664</v>
      </c>
      <c r="AI1197" s="14">
        <f t="shared" si="400"/>
        <v>-22.777777777777779</v>
      </c>
      <c r="AJ1197" s="1415"/>
    </row>
    <row r="1198" spans="1:36" ht="14.25" customHeight="1">
      <c r="A1198" s="1415">
        <v>132</v>
      </c>
      <c r="B1198" s="450" t="s">
        <v>4753</v>
      </c>
      <c r="C1198" s="450" t="s">
        <v>66</v>
      </c>
      <c r="D1198" s="1415">
        <v>1</v>
      </c>
      <c r="E1198" s="1415">
        <v>18</v>
      </c>
      <c r="F1198" s="450">
        <f t="shared" si="377"/>
        <v>18</v>
      </c>
      <c r="G1198" s="1415"/>
      <c r="H1198" s="449"/>
      <c r="I1198" s="461">
        <v>44778</v>
      </c>
      <c r="J1198" s="461">
        <v>45352</v>
      </c>
      <c r="K1198" s="1415"/>
      <c r="L1198" s="1415"/>
      <c r="M1198" s="1415"/>
      <c r="N1198" s="1415"/>
      <c r="O1198" s="1415"/>
      <c r="P1198" s="1415"/>
      <c r="Q1198" s="1415"/>
      <c r="R1198" s="1415"/>
      <c r="S1198" s="1415"/>
      <c r="T1198" s="1415"/>
      <c r="U1198" s="1415"/>
      <c r="V1198" s="1415"/>
      <c r="W1198" s="1415"/>
      <c r="X1198" s="1415"/>
      <c r="Y1198" s="1415"/>
      <c r="Z1198" s="1415"/>
      <c r="AA1198" s="1415"/>
      <c r="AB1198" s="1415"/>
      <c r="AC1198" s="1507">
        <f t="shared" si="394"/>
        <v>18</v>
      </c>
      <c r="AD1198" s="1508">
        <f t="shared" si="395"/>
        <v>18</v>
      </c>
      <c r="AE1198" s="14">
        <f t="shared" si="396"/>
        <v>11.166666666666666</v>
      </c>
      <c r="AF1198" s="14">
        <f t="shared" si="397"/>
        <v>0</v>
      </c>
      <c r="AG1198" s="14" t="e">
        <f t="shared" si="398"/>
        <v>#DIV/0!</v>
      </c>
      <c r="AH1198" s="14" t="e">
        <f t="shared" si="399"/>
        <v>#DIV/0!</v>
      </c>
      <c r="AI1198" s="14">
        <f t="shared" si="400"/>
        <v>18</v>
      </c>
      <c r="AJ1198" s="1415"/>
    </row>
    <row r="1199" spans="1:36" ht="14.25" customHeight="1">
      <c r="A1199" s="1415">
        <v>135</v>
      </c>
      <c r="B1199" s="450" t="s">
        <v>4355</v>
      </c>
      <c r="C1199" s="450" t="s">
        <v>66</v>
      </c>
      <c r="D1199" s="1415">
        <v>1</v>
      </c>
      <c r="E1199" s="1415">
        <v>1</v>
      </c>
      <c r="F1199" s="450">
        <f t="shared" si="377"/>
        <v>1</v>
      </c>
      <c r="G1199" s="1415"/>
      <c r="H1199" s="1415"/>
      <c r="I1199" s="461">
        <v>44701</v>
      </c>
      <c r="J1199" s="461">
        <v>45169</v>
      </c>
      <c r="K1199" s="1415"/>
      <c r="L1199" s="1415"/>
      <c r="M1199" s="1415"/>
      <c r="N1199" s="1415"/>
      <c r="O1199" s="1415"/>
      <c r="P1199" s="1415"/>
      <c r="Q1199" s="1415"/>
      <c r="R1199" s="1415"/>
      <c r="S1199" s="1415"/>
      <c r="T1199" s="1415"/>
      <c r="U1199" s="1415"/>
      <c r="V1199" s="1415"/>
      <c r="W1199" s="1415"/>
      <c r="X1199" s="1415"/>
      <c r="Y1199" s="1415"/>
      <c r="Z1199" s="1415"/>
      <c r="AA1199" s="1415"/>
      <c r="AB1199" s="1415"/>
      <c r="AC1199" s="1507">
        <f t="shared" si="394"/>
        <v>1</v>
      </c>
      <c r="AD1199" s="1508">
        <f t="shared" si="395"/>
        <v>1</v>
      </c>
      <c r="AE1199" s="14">
        <f t="shared" si="396"/>
        <v>5.0666666666666664</v>
      </c>
      <c r="AF1199" s="14">
        <f t="shared" si="397"/>
        <v>0</v>
      </c>
      <c r="AG1199" s="14" t="e">
        <f t="shared" si="398"/>
        <v>#DIV/0!</v>
      </c>
      <c r="AH1199" s="14" t="e">
        <f t="shared" si="399"/>
        <v>#DIV/0!</v>
      </c>
      <c r="AI1199" s="14">
        <f t="shared" si="400"/>
        <v>1</v>
      </c>
      <c r="AJ1199" s="1415"/>
    </row>
    <row r="1200" spans="1:36" ht="14.25" customHeight="1">
      <c r="A1200" s="1415">
        <v>136</v>
      </c>
      <c r="B1200" s="450" t="s">
        <v>5664</v>
      </c>
      <c r="C1200" s="450" t="s">
        <v>206</v>
      </c>
      <c r="D1200" s="1415"/>
      <c r="E1200" s="1415">
        <v>64</v>
      </c>
      <c r="F1200" s="450">
        <f t="shared" si="377"/>
        <v>0</v>
      </c>
      <c r="G1200" s="1415"/>
      <c r="H1200" s="1415"/>
      <c r="I1200" s="461">
        <v>44832</v>
      </c>
      <c r="J1200" s="461">
        <v>45505</v>
      </c>
      <c r="K1200" s="1415"/>
      <c r="L1200" s="1415"/>
      <c r="M1200" s="1415"/>
      <c r="N1200" s="1415"/>
      <c r="O1200" s="1415"/>
      <c r="P1200" s="1415">
        <v>19.399999999999999</v>
      </c>
      <c r="Q1200" s="1415"/>
      <c r="R1200" s="1415"/>
      <c r="S1200" s="1415"/>
      <c r="T1200" s="1415"/>
      <c r="U1200" s="1415"/>
      <c r="V1200" s="1415"/>
      <c r="W1200" s="1415"/>
      <c r="X1200" s="1415"/>
      <c r="Y1200" s="1415"/>
      <c r="Z1200" s="1415"/>
      <c r="AA1200" s="1415"/>
      <c r="AB1200" s="1415"/>
      <c r="AC1200" s="1507">
        <f t="shared" si="394"/>
        <v>44.6</v>
      </c>
      <c r="AD1200" s="1508">
        <f t="shared" si="395"/>
        <v>0</v>
      </c>
      <c r="AE1200" s="14">
        <f t="shared" si="396"/>
        <v>16.266666666666666</v>
      </c>
      <c r="AF1200" s="14">
        <f t="shared" si="397"/>
        <v>6.4666666666666659</v>
      </c>
      <c r="AG1200" s="14">
        <f t="shared" si="398"/>
        <v>6.8969072164948466</v>
      </c>
      <c r="AH1200" s="14">
        <f t="shared" si="399"/>
        <v>-9.36975945017182</v>
      </c>
      <c r="AI1200" s="14">
        <f t="shared" si="400"/>
        <v>-60.591111111111097</v>
      </c>
      <c r="AJ1200" s="1415"/>
    </row>
    <row r="1201" spans="1:36" ht="14.25" customHeight="1">
      <c r="A1201" s="1415">
        <v>138</v>
      </c>
      <c r="B1201" s="450" t="s">
        <v>2993</v>
      </c>
      <c r="C1201" s="450" t="s">
        <v>66</v>
      </c>
      <c r="D1201" s="1415">
        <v>1</v>
      </c>
      <c r="E1201" s="1415">
        <v>1380</v>
      </c>
      <c r="F1201" s="450">
        <f t="shared" si="377"/>
        <v>1380</v>
      </c>
      <c r="G1201" s="1415"/>
      <c r="H1201" s="1415"/>
      <c r="I1201" s="461">
        <v>44701</v>
      </c>
      <c r="J1201" s="461">
        <v>45107</v>
      </c>
      <c r="K1201" s="1415"/>
      <c r="L1201" s="1415"/>
      <c r="M1201" s="1415"/>
      <c r="N1201" s="1415">
        <v>200</v>
      </c>
      <c r="O1201" s="1415">
        <v>380</v>
      </c>
      <c r="P1201" s="1415">
        <v>200</v>
      </c>
      <c r="Q1201" s="1415"/>
      <c r="R1201" s="1415"/>
      <c r="S1201" s="1415"/>
      <c r="T1201" s="1415"/>
      <c r="U1201" s="1415"/>
      <c r="V1201" s="1415"/>
      <c r="W1201" s="1415"/>
      <c r="X1201" s="1415"/>
      <c r="Y1201" s="1415"/>
      <c r="Z1201" s="1415"/>
      <c r="AA1201" s="1415"/>
      <c r="AB1201" s="1415"/>
      <c r="AC1201" s="1507">
        <f t="shared" si="394"/>
        <v>600</v>
      </c>
      <c r="AD1201" s="1508">
        <f t="shared" si="395"/>
        <v>600</v>
      </c>
      <c r="AE1201" s="14">
        <f t="shared" si="396"/>
        <v>3</v>
      </c>
      <c r="AF1201" s="14">
        <f t="shared" si="397"/>
        <v>260</v>
      </c>
      <c r="AG1201" s="14">
        <f t="shared" si="398"/>
        <v>2.3076923076923075</v>
      </c>
      <c r="AH1201" s="14">
        <f t="shared" si="399"/>
        <v>-0.69230769230769251</v>
      </c>
      <c r="AI1201" s="14">
        <f t="shared" si="400"/>
        <v>-180</v>
      </c>
      <c r="AJ1201" s="1415"/>
    </row>
    <row r="1202" spans="1:36" ht="14.25" customHeight="1">
      <c r="A1202" s="1415">
        <v>140</v>
      </c>
      <c r="B1202" s="450" t="s">
        <v>4754</v>
      </c>
      <c r="C1202" s="450" t="s">
        <v>63</v>
      </c>
      <c r="D1202" s="1415">
        <v>1</v>
      </c>
      <c r="E1202" s="1415">
        <v>480</v>
      </c>
      <c r="F1202" s="450">
        <f t="shared" si="377"/>
        <v>480</v>
      </c>
      <c r="G1202" s="1415"/>
      <c r="H1202" s="473"/>
      <c r="I1202" s="461">
        <v>44778</v>
      </c>
      <c r="J1202" s="461">
        <v>45444</v>
      </c>
      <c r="K1202" s="1415"/>
      <c r="L1202" s="1415"/>
      <c r="M1202" s="1415"/>
      <c r="N1202" s="1415">
        <v>90</v>
      </c>
      <c r="O1202" s="1415">
        <v>90</v>
      </c>
      <c r="P1202" s="1415">
        <v>30</v>
      </c>
      <c r="Q1202" s="1415"/>
      <c r="R1202" s="1415"/>
      <c r="S1202" s="1415"/>
      <c r="T1202" s="1415"/>
      <c r="U1202" s="1415"/>
      <c r="V1202" s="1415"/>
      <c r="W1202" s="1415"/>
      <c r="X1202" s="1415"/>
      <c r="Y1202" s="1415"/>
      <c r="Z1202" s="1415"/>
      <c r="AA1202" s="1415"/>
      <c r="AB1202" s="1415"/>
      <c r="AC1202" s="1507">
        <f t="shared" si="394"/>
        <v>270</v>
      </c>
      <c r="AD1202" s="1508">
        <f t="shared" si="395"/>
        <v>270</v>
      </c>
      <c r="AE1202" s="14">
        <f t="shared" si="396"/>
        <v>14.233333333333333</v>
      </c>
      <c r="AF1202" s="14">
        <f t="shared" si="397"/>
        <v>70</v>
      </c>
      <c r="AG1202" s="14">
        <f t="shared" si="398"/>
        <v>3.8571428571428572</v>
      </c>
      <c r="AH1202" s="14">
        <f t="shared" si="399"/>
        <v>-10.376190476190475</v>
      </c>
      <c r="AI1202" s="14">
        <f t="shared" si="400"/>
        <v>-726.33333333333326</v>
      </c>
      <c r="AJ1202" s="1415"/>
    </row>
    <row r="1203" spans="1:36" ht="14.25" customHeight="1">
      <c r="A1203" s="1415">
        <v>141</v>
      </c>
      <c r="B1203" s="450" t="s">
        <v>7748</v>
      </c>
      <c r="C1203" s="450" t="s">
        <v>156</v>
      </c>
      <c r="D1203" s="1415">
        <v>1</v>
      </c>
      <c r="E1203" s="1415">
        <v>200</v>
      </c>
      <c r="F1203" s="450">
        <f t="shared" si="377"/>
        <v>200</v>
      </c>
      <c r="G1203" s="1415"/>
      <c r="H1203" s="473"/>
      <c r="I1203" s="461">
        <v>44764</v>
      </c>
      <c r="J1203" s="461">
        <v>45444</v>
      </c>
      <c r="K1203" s="1415"/>
      <c r="L1203" s="1415"/>
      <c r="M1203" s="1415"/>
      <c r="N1203" s="1415"/>
      <c r="O1203" s="1415"/>
      <c r="P1203" s="1415"/>
      <c r="Q1203" s="1415"/>
      <c r="R1203" s="1415"/>
      <c r="S1203" s="1415"/>
      <c r="T1203" s="1415"/>
      <c r="U1203" s="1415"/>
      <c r="V1203" s="1415"/>
      <c r="W1203" s="1415"/>
      <c r="X1203" s="1415"/>
      <c r="Y1203" s="1415"/>
      <c r="Z1203" s="1415"/>
      <c r="AA1203" s="1415"/>
      <c r="AB1203" s="1415"/>
      <c r="AC1203" s="1507">
        <f t="shared" si="394"/>
        <v>200</v>
      </c>
      <c r="AD1203" s="1508">
        <f t="shared" si="395"/>
        <v>200</v>
      </c>
      <c r="AE1203" s="14">
        <f t="shared" si="396"/>
        <v>14.233333333333333</v>
      </c>
      <c r="AF1203" s="14">
        <f t="shared" si="397"/>
        <v>0</v>
      </c>
      <c r="AG1203" s="14" t="e">
        <f t="shared" si="398"/>
        <v>#DIV/0!</v>
      </c>
      <c r="AH1203" s="14" t="e">
        <f t="shared" si="399"/>
        <v>#DIV/0!</v>
      </c>
      <c r="AI1203" s="14">
        <f t="shared" si="400"/>
        <v>200</v>
      </c>
      <c r="AJ1203" s="1415"/>
    </row>
    <row r="1204" spans="1:36" ht="15.75">
      <c r="A1204" s="1415">
        <v>143</v>
      </c>
      <c r="B1204" s="450" t="s">
        <v>4356</v>
      </c>
      <c r="C1204" s="450" t="s">
        <v>156</v>
      </c>
      <c r="D1204" s="1415">
        <v>38.520000000000003</v>
      </c>
      <c r="E1204" s="1415">
        <v>12</v>
      </c>
      <c r="F1204" s="450">
        <f t="shared" si="377"/>
        <v>462.24</v>
      </c>
      <c r="G1204" s="1415"/>
      <c r="H1204" s="1415"/>
      <c r="I1204" s="461">
        <v>44756</v>
      </c>
      <c r="J1204" s="461">
        <v>46054</v>
      </c>
      <c r="K1204" s="1415"/>
      <c r="L1204" s="1415"/>
      <c r="M1204" s="1415"/>
      <c r="N1204" s="1415"/>
      <c r="O1204" s="1415"/>
      <c r="P1204" s="1415">
        <v>2</v>
      </c>
      <c r="Q1204" s="1415"/>
      <c r="R1204" s="1415"/>
      <c r="S1204" s="1415"/>
      <c r="T1204" s="1415"/>
      <c r="U1204" s="1415"/>
      <c r="V1204" s="1415"/>
      <c r="W1204" s="1415"/>
      <c r="X1204" s="1415"/>
      <c r="Y1204" s="1415"/>
      <c r="Z1204" s="1415"/>
      <c r="AA1204" s="1415"/>
      <c r="AB1204" s="1415"/>
      <c r="AC1204" s="1507">
        <f t="shared" si="394"/>
        <v>10</v>
      </c>
      <c r="AD1204" s="1508">
        <f t="shared" si="395"/>
        <v>385.20000000000005</v>
      </c>
      <c r="AE1204" s="14">
        <f t="shared" si="396"/>
        <v>34.56666666666667</v>
      </c>
      <c r="AF1204" s="14">
        <f t="shared" si="397"/>
        <v>0.66666666666666663</v>
      </c>
      <c r="AG1204" s="14">
        <f t="shared" si="398"/>
        <v>15</v>
      </c>
      <c r="AH1204" s="14">
        <f t="shared" si="399"/>
        <v>-19.56666666666667</v>
      </c>
      <c r="AI1204" s="14">
        <f t="shared" si="400"/>
        <v>-13.044444444444444</v>
      </c>
      <c r="AJ1204" s="1415"/>
    </row>
    <row r="1205" spans="1:36" ht="15.75">
      <c r="A1205" s="1415">
        <v>144</v>
      </c>
      <c r="B1205" s="450" t="s">
        <v>4357</v>
      </c>
      <c r="C1205" s="450" t="s">
        <v>176</v>
      </c>
      <c r="D1205" s="1415">
        <v>1</v>
      </c>
      <c r="E1205" s="1415">
        <v>10</v>
      </c>
      <c r="F1205" s="450">
        <f t="shared" si="377"/>
        <v>10</v>
      </c>
      <c r="G1205" s="1415"/>
      <c r="H1205" s="1415"/>
      <c r="I1205" s="461">
        <v>44763</v>
      </c>
      <c r="J1205" s="461">
        <v>45017</v>
      </c>
      <c r="K1205" s="1415"/>
      <c r="L1205" s="1415"/>
      <c r="M1205" s="1415"/>
      <c r="N1205" s="1415"/>
      <c r="O1205" s="1415"/>
      <c r="P1205" s="1415"/>
      <c r="Q1205" s="1415"/>
      <c r="R1205" s="1415"/>
      <c r="S1205" s="1415"/>
      <c r="T1205" s="1415"/>
      <c r="U1205" s="1415"/>
      <c r="V1205" s="1415"/>
      <c r="W1205" s="1415"/>
      <c r="X1205" s="1415"/>
      <c r="Y1205" s="1415"/>
      <c r="Z1205" s="1415"/>
      <c r="AA1205" s="1415"/>
      <c r="AB1205" s="1415"/>
      <c r="AC1205" s="1507">
        <f t="shared" si="394"/>
        <v>10</v>
      </c>
      <c r="AD1205" s="1508">
        <f t="shared" si="395"/>
        <v>10</v>
      </c>
      <c r="AE1205" s="14">
        <f t="shared" si="396"/>
        <v>0</v>
      </c>
      <c r="AF1205" s="14">
        <f t="shared" si="397"/>
        <v>0</v>
      </c>
      <c r="AG1205" s="14" t="e">
        <f t="shared" si="398"/>
        <v>#DIV/0!</v>
      </c>
      <c r="AH1205" s="14" t="e">
        <f t="shared" si="399"/>
        <v>#DIV/0!</v>
      </c>
      <c r="AI1205" s="14">
        <f t="shared" si="400"/>
        <v>10</v>
      </c>
      <c r="AJ1205" s="1415"/>
    </row>
    <row r="1206" spans="1:36" ht="15.75">
      <c r="A1206" s="1415">
        <v>145</v>
      </c>
      <c r="B1206" s="450" t="s">
        <v>6006</v>
      </c>
      <c r="C1206" s="450" t="s">
        <v>63</v>
      </c>
      <c r="D1206" s="1415">
        <v>1</v>
      </c>
      <c r="E1206" s="1415">
        <v>84</v>
      </c>
      <c r="F1206" s="450">
        <f t="shared" si="377"/>
        <v>84</v>
      </c>
      <c r="G1206" s="1415"/>
      <c r="H1206" s="1415"/>
      <c r="I1206" s="461">
        <v>44865</v>
      </c>
      <c r="J1206" s="461">
        <v>45169</v>
      </c>
      <c r="K1206" s="1415"/>
      <c r="L1206" s="1415"/>
      <c r="M1206" s="1415"/>
      <c r="N1206" s="1415">
        <v>12</v>
      </c>
      <c r="O1206" s="1415">
        <v>34</v>
      </c>
      <c r="P1206" s="1415">
        <v>29</v>
      </c>
      <c r="Q1206" s="1415"/>
      <c r="R1206" s="1415"/>
      <c r="S1206" s="1415"/>
      <c r="T1206" s="1415"/>
      <c r="U1206" s="1415"/>
      <c r="V1206" s="1415"/>
      <c r="W1206" s="1415"/>
      <c r="X1206" s="1415"/>
      <c r="Y1206" s="1415"/>
      <c r="Z1206" s="1415"/>
      <c r="AA1206" s="1415"/>
      <c r="AB1206" s="1415"/>
      <c r="AC1206" s="1507">
        <f t="shared" si="394"/>
        <v>9</v>
      </c>
      <c r="AD1206" s="1508">
        <f t="shared" si="395"/>
        <v>9</v>
      </c>
      <c r="AE1206" s="14">
        <f t="shared" si="396"/>
        <v>5.0666666666666664</v>
      </c>
      <c r="AF1206" s="14">
        <f t="shared" si="397"/>
        <v>25</v>
      </c>
      <c r="AG1206" s="14">
        <f t="shared" si="398"/>
        <v>0.36</v>
      </c>
      <c r="AH1206" s="14">
        <f t="shared" si="399"/>
        <v>-4.7066666666666661</v>
      </c>
      <c r="AI1206" s="14">
        <f t="shared" si="400"/>
        <v>-117.66666666666666</v>
      </c>
      <c r="AJ1206" s="1415"/>
    </row>
    <row r="1207" spans="1:36" ht="15.75">
      <c r="A1207" s="1415">
        <v>146</v>
      </c>
      <c r="B1207" s="450" t="s">
        <v>6007</v>
      </c>
      <c r="C1207" s="450" t="s">
        <v>143</v>
      </c>
      <c r="D1207" s="1415">
        <v>1</v>
      </c>
      <c r="E1207" s="1415">
        <v>16</v>
      </c>
      <c r="F1207" s="450">
        <f t="shared" si="377"/>
        <v>16</v>
      </c>
      <c r="G1207" s="1415"/>
      <c r="H1207" s="1415"/>
      <c r="I1207" s="461">
        <v>44865</v>
      </c>
      <c r="J1207" s="461">
        <v>45046</v>
      </c>
      <c r="K1207" s="1415"/>
      <c r="L1207" s="1415"/>
      <c r="M1207" s="1415"/>
      <c r="N1207" s="1415"/>
      <c r="O1207" s="1415"/>
      <c r="P1207" s="1415"/>
      <c r="Q1207" s="1415"/>
      <c r="R1207" s="1415"/>
      <c r="S1207" s="1415"/>
      <c r="T1207" s="1415"/>
      <c r="U1207" s="1415"/>
      <c r="V1207" s="1415"/>
      <c r="W1207" s="1415"/>
      <c r="X1207" s="1415"/>
      <c r="Y1207" s="1415"/>
      <c r="Z1207" s="1415"/>
      <c r="AA1207" s="1415"/>
      <c r="AB1207" s="1415"/>
      <c r="AC1207" s="1507">
        <f t="shared" si="394"/>
        <v>16</v>
      </c>
      <c r="AD1207" s="1508">
        <f t="shared" si="395"/>
        <v>16</v>
      </c>
      <c r="AE1207" s="14">
        <f t="shared" si="396"/>
        <v>0.96666666666666667</v>
      </c>
      <c r="AF1207" s="14">
        <f t="shared" si="397"/>
        <v>0</v>
      </c>
      <c r="AG1207" s="14" t="e">
        <f t="shared" si="398"/>
        <v>#DIV/0!</v>
      </c>
      <c r="AH1207" s="14" t="e">
        <f t="shared" si="399"/>
        <v>#DIV/0!</v>
      </c>
      <c r="AI1207" s="14">
        <f t="shared" si="400"/>
        <v>16</v>
      </c>
      <c r="AJ1207" s="1415"/>
    </row>
    <row r="1208" spans="1:36" ht="15.75">
      <c r="A1208" s="1415">
        <v>147</v>
      </c>
      <c r="B1208" s="450" t="s">
        <v>4358</v>
      </c>
      <c r="C1208" s="450" t="s">
        <v>156</v>
      </c>
      <c r="D1208" s="1415">
        <v>2.2999999999999998</v>
      </c>
      <c r="E1208" s="1415">
        <v>50</v>
      </c>
      <c r="F1208" s="450">
        <f t="shared" si="377"/>
        <v>114.99999999999999</v>
      </c>
      <c r="G1208" s="1415"/>
      <c r="H1208" s="1415"/>
      <c r="I1208" s="461">
        <v>44756</v>
      </c>
      <c r="J1208" s="461">
        <v>45658</v>
      </c>
      <c r="K1208" s="1415"/>
      <c r="L1208" s="1415"/>
      <c r="M1208" s="1415"/>
      <c r="N1208" s="1415"/>
      <c r="O1208" s="1415"/>
      <c r="P1208" s="1415"/>
      <c r="Q1208" s="1415"/>
      <c r="R1208" s="1415"/>
      <c r="S1208" s="1415"/>
      <c r="T1208" s="1415"/>
      <c r="U1208" s="1415"/>
      <c r="V1208" s="1415"/>
      <c r="W1208" s="1415"/>
      <c r="X1208" s="1415"/>
      <c r="Y1208" s="1415"/>
      <c r="Z1208" s="1415"/>
      <c r="AA1208" s="1415"/>
      <c r="AB1208" s="1415"/>
      <c r="AC1208" s="1507">
        <f t="shared" si="394"/>
        <v>50</v>
      </c>
      <c r="AD1208" s="1508">
        <f t="shared" si="395"/>
        <v>114.99999999999999</v>
      </c>
      <c r="AE1208" s="14">
        <f t="shared" si="396"/>
        <v>21.366666666666667</v>
      </c>
      <c r="AF1208" s="14">
        <f t="shared" si="397"/>
        <v>0</v>
      </c>
      <c r="AG1208" s="14" t="e">
        <f t="shared" si="398"/>
        <v>#DIV/0!</v>
      </c>
      <c r="AH1208" s="14" t="e">
        <f t="shared" si="399"/>
        <v>#DIV/0!</v>
      </c>
      <c r="AI1208" s="14">
        <f t="shared" si="400"/>
        <v>50</v>
      </c>
      <c r="AJ1208" s="1415"/>
    </row>
    <row r="1209" spans="1:36" ht="15.75">
      <c r="A1209" s="1415">
        <v>148</v>
      </c>
      <c r="B1209" s="450" t="s">
        <v>3633</v>
      </c>
      <c r="C1209" s="450" t="s">
        <v>63</v>
      </c>
      <c r="D1209" s="1415">
        <v>1</v>
      </c>
      <c r="E1209" s="1415">
        <v>474</v>
      </c>
      <c r="F1209" s="450">
        <f t="shared" si="377"/>
        <v>474</v>
      </c>
      <c r="G1209" s="1415"/>
      <c r="H1209" s="1415"/>
      <c r="I1209" s="461">
        <v>44728</v>
      </c>
      <c r="J1209" s="461">
        <v>45139</v>
      </c>
      <c r="K1209" s="1415"/>
      <c r="L1209" s="1415"/>
      <c r="M1209" s="1415"/>
      <c r="N1209" s="1415">
        <v>3</v>
      </c>
      <c r="O1209" s="1415"/>
      <c r="P1209" s="1415">
        <v>2</v>
      </c>
      <c r="Q1209" s="1415"/>
      <c r="R1209" s="1415"/>
      <c r="S1209" s="1415"/>
      <c r="T1209" s="1415"/>
      <c r="U1209" s="1415"/>
      <c r="V1209" s="1415"/>
      <c r="W1209" s="1415"/>
      <c r="X1209" s="1415"/>
      <c r="Y1209" s="1415"/>
      <c r="Z1209" s="1415"/>
      <c r="AA1209" s="1415"/>
      <c r="AB1209" s="1415"/>
      <c r="AC1209" s="1507">
        <f t="shared" si="394"/>
        <v>469</v>
      </c>
      <c r="AD1209" s="1508">
        <f t="shared" si="395"/>
        <v>469</v>
      </c>
      <c r="AE1209" s="14">
        <f t="shared" si="396"/>
        <v>4.0666666666666664</v>
      </c>
      <c r="AF1209" s="14">
        <f t="shared" si="397"/>
        <v>1.6666666666666667</v>
      </c>
      <c r="AG1209" s="14">
        <f t="shared" si="398"/>
        <v>281.39999999999998</v>
      </c>
      <c r="AH1209" s="14">
        <f t="shared" si="399"/>
        <v>277.33333333333331</v>
      </c>
      <c r="AI1209" s="14">
        <f t="shared" si="400"/>
        <v>462.22222222222223</v>
      </c>
      <c r="AJ1209" s="1415"/>
    </row>
    <row r="1210" spans="1:36" ht="15.75">
      <c r="A1210" s="1415">
        <v>149</v>
      </c>
      <c r="B1210" s="450" t="s">
        <v>4359</v>
      </c>
      <c r="C1210" s="450" t="s">
        <v>63</v>
      </c>
      <c r="D1210" s="1415">
        <v>0.97</v>
      </c>
      <c r="E1210" s="1415">
        <v>96</v>
      </c>
      <c r="F1210" s="450">
        <f t="shared" si="377"/>
        <v>93.12</v>
      </c>
      <c r="G1210" s="1415"/>
      <c r="H1210" s="1415"/>
      <c r="I1210" s="461">
        <v>44764</v>
      </c>
      <c r="J1210" s="461">
        <v>44986</v>
      </c>
      <c r="K1210" s="1415"/>
      <c r="L1210" s="1415"/>
      <c r="M1210" s="1415"/>
      <c r="N1210" s="1415"/>
      <c r="O1210" s="1415"/>
      <c r="P1210" s="1415"/>
      <c r="Q1210" s="1415"/>
      <c r="R1210" s="1415"/>
      <c r="S1210" s="1415"/>
      <c r="T1210" s="1415"/>
      <c r="U1210" s="1415"/>
      <c r="V1210" s="1415"/>
      <c r="W1210" s="1415"/>
      <c r="X1210" s="1415"/>
      <c r="Y1210" s="1415"/>
      <c r="Z1210" s="1415"/>
      <c r="AA1210" s="1415"/>
      <c r="AB1210" s="1415"/>
      <c r="AC1210" s="1507">
        <f t="shared" si="394"/>
        <v>96</v>
      </c>
      <c r="AD1210" s="1508">
        <f t="shared" si="395"/>
        <v>93.12</v>
      </c>
      <c r="AE1210" s="14">
        <f t="shared" si="396"/>
        <v>-1.0333333333333334</v>
      </c>
      <c r="AF1210" s="14">
        <f t="shared" si="397"/>
        <v>0</v>
      </c>
      <c r="AG1210" s="14" t="e">
        <f t="shared" si="398"/>
        <v>#DIV/0!</v>
      </c>
      <c r="AH1210" s="14" t="e">
        <f t="shared" si="399"/>
        <v>#DIV/0!</v>
      </c>
      <c r="AI1210" s="14">
        <f t="shared" si="400"/>
        <v>96</v>
      </c>
      <c r="AJ1210" s="1415"/>
    </row>
    <row r="1211" spans="1:36" ht="15.75">
      <c r="A1211" s="1415">
        <v>150</v>
      </c>
      <c r="B1211" s="450" t="s">
        <v>6687</v>
      </c>
      <c r="C1211" s="450" t="s">
        <v>176</v>
      </c>
      <c r="D1211" s="1415">
        <v>703</v>
      </c>
      <c r="E1211" s="1415">
        <v>11.8</v>
      </c>
      <c r="F1211" s="450">
        <f t="shared" si="377"/>
        <v>8295.4</v>
      </c>
      <c r="G1211" s="1415"/>
      <c r="H1211" s="1415"/>
      <c r="I1211" s="461">
        <v>44868</v>
      </c>
      <c r="J1211" s="461">
        <v>45717</v>
      </c>
      <c r="K1211" s="1415"/>
      <c r="L1211" s="1415"/>
      <c r="M1211" s="1415"/>
      <c r="N1211" s="1415">
        <v>0.2</v>
      </c>
      <c r="O1211" s="1415">
        <v>1</v>
      </c>
      <c r="P1211" s="1415"/>
      <c r="Q1211" s="1415"/>
      <c r="R1211" s="1415"/>
      <c r="S1211" s="1415"/>
      <c r="T1211" s="1415"/>
      <c r="U1211" s="1415"/>
      <c r="V1211" s="1415"/>
      <c r="W1211" s="1415"/>
      <c r="X1211" s="1415"/>
      <c r="Y1211" s="1415"/>
      <c r="Z1211" s="1415"/>
      <c r="AA1211" s="1415"/>
      <c r="AB1211" s="1415"/>
      <c r="AC1211" s="1507">
        <f t="shared" si="394"/>
        <v>10.600000000000001</v>
      </c>
      <c r="AD1211" s="1508">
        <f t="shared" si="395"/>
        <v>7451.8000000000011</v>
      </c>
      <c r="AE1211" s="14">
        <f t="shared" si="396"/>
        <v>23.333333333333332</v>
      </c>
      <c r="AF1211" s="14">
        <f t="shared" si="397"/>
        <v>0.39999999999999997</v>
      </c>
      <c r="AG1211" s="14">
        <f t="shared" si="398"/>
        <v>26.500000000000007</v>
      </c>
      <c r="AH1211" s="14">
        <f t="shared" si="399"/>
        <v>3.166666666666675</v>
      </c>
      <c r="AI1211" s="14">
        <f t="shared" si="400"/>
        <v>1.2666666666666693</v>
      </c>
      <c r="AJ1211" s="1415"/>
    </row>
    <row r="1212" spans="1:36" ht="15.75">
      <c r="A1212" s="1415">
        <v>151</v>
      </c>
      <c r="B1212" s="450" t="s">
        <v>9253</v>
      </c>
      <c r="C1212" s="450" t="s">
        <v>143</v>
      </c>
      <c r="D1212" s="1415">
        <v>1</v>
      </c>
      <c r="E1212" s="1415"/>
      <c r="F1212" s="450"/>
      <c r="G1212" s="1415">
        <v>50</v>
      </c>
      <c r="H1212" s="450">
        <f t="shared" ref="H1212:H1213" si="401">G1212*D1212</f>
        <v>50</v>
      </c>
      <c r="I1212" s="461">
        <v>44964</v>
      </c>
      <c r="J1212" s="461">
        <v>45778</v>
      </c>
      <c r="K1212" s="1415"/>
      <c r="L1212" s="1415"/>
      <c r="M1212" s="1415"/>
      <c r="N1212" s="1415"/>
      <c r="O1212" s="1415"/>
      <c r="P1212" s="1415"/>
      <c r="Q1212" s="1415"/>
      <c r="R1212" s="1415"/>
      <c r="S1212" s="1415"/>
      <c r="T1212" s="1415"/>
      <c r="U1212" s="1415"/>
      <c r="V1212" s="1415"/>
      <c r="W1212" s="1415"/>
      <c r="X1212" s="1415"/>
      <c r="Y1212" s="1415"/>
      <c r="Z1212" s="1415"/>
      <c r="AA1212" s="1415"/>
      <c r="AB1212" s="1415"/>
      <c r="AC1212" s="1507">
        <f t="shared" si="394"/>
        <v>50</v>
      </c>
      <c r="AD1212" s="1508">
        <f t="shared" si="395"/>
        <v>50</v>
      </c>
      <c r="AE1212" s="14">
        <f t="shared" si="396"/>
        <v>25.366666666666667</v>
      </c>
      <c r="AF1212" s="14">
        <f t="shared" si="397"/>
        <v>0</v>
      </c>
      <c r="AG1212" s="14" t="e">
        <f t="shared" si="398"/>
        <v>#DIV/0!</v>
      </c>
      <c r="AH1212" s="14" t="e">
        <f t="shared" si="399"/>
        <v>#DIV/0!</v>
      </c>
      <c r="AI1212" s="14">
        <f t="shared" si="400"/>
        <v>50</v>
      </c>
      <c r="AJ1212" s="1415"/>
    </row>
    <row r="1213" spans="1:36" ht="15.75">
      <c r="A1213" s="1415">
        <v>152</v>
      </c>
      <c r="B1213" s="450" t="s">
        <v>9254</v>
      </c>
      <c r="C1213" s="450" t="s">
        <v>63</v>
      </c>
      <c r="D1213" s="1415">
        <v>1</v>
      </c>
      <c r="E1213" s="1415"/>
      <c r="F1213" s="450"/>
      <c r="G1213" s="1415">
        <v>50</v>
      </c>
      <c r="H1213" s="450">
        <f t="shared" si="401"/>
        <v>50</v>
      </c>
      <c r="I1213" s="461">
        <v>44964</v>
      </c>
      <c r="J1213" s="461">
        <v>45717</v>
      </c>
      <c r="K1213" s="1415"/>
      <c r="L1213" s="1415"/>
      <c r="M1213" s="1415"/>
      <c r="N1213" s="1415"/>
      <c r="O1213" s="1415"/>
      <c r="P1213" s="1415"/>
      <c r="Q1213" s="1415"/>
      <c r="R1213" s="1415"/>
      <c r="S1213" s="1415"/>
      <c r="T1213" s="1415"/>
      <c r="U1213" s="1415"/>
      <c r="V1213" s="1415"/>
      <c r="W1213" s="1415"/>
      <c r="X1213" s="1415"/>
      <c r="Y1213" s="1415"/>
      <c r="Z1213" s="1415"/>
      <c r="AA1213" s="1415"/>
      <c r="AB1213" s="1415"/>
      <c r="AC1213" s="1507">
        <f t="shared" si="394"/>
        <v>50</v>
      </c>
      <c r="AD1213" s="1508">
        <f t="shared" si="395"/>
        <v>50</v>
      </c>
      <c r="AE1213" s="14">
        <f t="shared" si="396"/>
        <v>23.333333333333332</v>
      </c>
      <c r="AF1213" s="14">
        <f t="shared" si="397"/>
        <v>0</v>
      </c>
      <c r="AG1213" s="14" t="e">
        <f t="shared" si="398"/>
        <v>#DIV/0!</v>
      </c>
      <c r="AH1213" s="14" t="e">
        <f t="shared" si="399"/>
        <v>#DIV/0!</v>
      </c>
      <c r="AI1213" s="14">
        <f t="shared" si="400"/>
        <v>50</v>
      </c>
      <c r="AJ1213" s="1415"/>
    </row>
    <row r="1214" spans="1:36" ht="15.75">
      <c r="A1214" s="1415">
        <v>153</v>
      </c>
      <c r="B1214" s="450" t="s">
        <v>6688</v>
      </c>
      <c r="C1214" s="450" t="s">
        <v>176</v>
      </c>
      <c r="D1214" s="1415">
        <v>44.1</v>
      </c>
      <c r="E1214" s="1415">
        <v>7</v>
      </c>
      <c r="F1214" s="450">
        <f t="shared" si="377"/>
        <v>308.7</v>
      </c>
      <c r="G1214" s="1415"/>
      <c r="H1214" s="1415"/>
      <c r="I1214" s="461">
        <v>44868</v>
      </c>
      <c r="J1214" s="461">
        <v>46112</v>
      </c>
      <c r="K1214" s="1415"/>
      <c r="L1214" s="1415"/>
      <c r="M1214" s="1415"/>
      <c r="N1214" s="1415">
        <v>0</v>
      </c>
      <c r="O1214" s="1415"/>
      <c r="P1214" s="1415"/>
      <c r="Q1214" s="1415"/>
      <c r="R1214" s="1415"/>
      <c r="S1214" s="1415"/>
      <c r="T1214" s="1415"/>
      <c r="U1214" s="1415"/>
      <c r="V1214" s="1415"/>
      <c r="W1214" s="1415"/>
      <c r="X1214" s="1415"/>
      <c r="Y1214" s="1415"/>
      <c r="Z1214" s="1415"/>
      <c r="AA1214" s="1415"/>
      <c r="AB1214" s="1415"/>
      <c r="AC1214" s="1507">
        <f t="shared" si="394"/>
        <v>7</v>
      </c>
      <c r="AD1214" s="1508">
        <f t="shared" si="395"/>
        <v>308.7</v>
      </c>
      <c r="AE1214" s="14">
        <f t="shared" si="396"/>
        <v>36.5</v>
      </c>
      <c r="AF1214" s="14">
        <f t="shared" si="397"/>
        <v>0</v>
      </c>
      <c r="AG1214" s="14" t="e">
        <f t="shared" si="398"/>
        <v>#DIV/0!</v>
      </c>
      <c r="AH1214" s="14" t="e">
        <f t="shared" si="399"/>
        <v>#DIV/0!</v>
      </c>
      <c r="AI1214" s="14">
        <f t="shared" si="400"/>
        <v>7</v>
      </c>
      <c r="AJ1214" s="1415"/>
    </row>
    <row r="1215" spans="1:36" ht="13.5" customHeight="1">
      <c r="A1215" s="1415">
        <v>154</v>
      </c>
      <c r="B1215" s="450" t="s">
        <v>3634</v>
      </c>
      <c r="C1215" s="450" t="s">
        <v>3459</v>
      </c>
      <c r="D1215" s="1415">
        <v>1</v>
      </c>
      <c r="E1215" s="1415">
        <v>90</v>
      </c>
      <c r="F1215" s="450">
        <f t="shared" si="377"/>
        <v>90</v>
      </c>
      <c r="G1215" s="1415"/>
      <c r="H1215" s="1415"/>
      <c r="I1215" s="461">
        <v>44728</v>
      </c>
      <c r="J1215" s="461">
        <v>45717</v>
      </c>
      <c r="K1215" s="1415"/>
      <c r="L1215" s="1415"/>
      <c r="M1215" s="1415"/>
      <c r="N1215" s="1415"/>
      <c r="O1215" s="1415"/>
      <c r="P1215" s="1415"/>
      <c r="Q1215" s="1415"/>
      <c r="R1215" s="1415"/>
      <c r="S1215" s="1415"/>
      <c r="T1215" s="1415"/>
      <c r="U1215" s="1415"/>
      <c r="V1215" s="1415"/>
      <c r="W1215" s="1415"/>
      <c r="X1215" s="1415"/>
      <c r="Y1215" s="1415"/>
      <c r="Z1215" s="1415"/>
      <c r="AA1215" s="1415"/>
      <c r="AB1215" s="1415"/>
      <c r="AC1215" s="1507">
        <f t="shared" si="394"/>
        <v>90</v>
      </c>
      <c r="AD1215" s="1508">
        <f t="shared" si="395"/>
        <v>90</v>
      </c>
      <c r="AE1215" s="14">
        <f t="shared" si="396"/>
        <v>23.333333333333332</v>
      </c>
      <c r="AF1215" s="14">
        <f t="shared" si="397"/>
        <v>0</v>
      </c>
      <c r="AG1215" s="14" t="e">
        <f t="shared" si="398"/>
        <v>#DIV/0!</v>
      </c>
      <c r="AH1215" s="14" t="e">
        <f t="shared" si="399"/>
        <v>#DIV/0!</v>
      </c>
      <c r="AI1215" s="14">
        <f t="shared" si="400"/>
        <v>90</v>
      </c>
      <c r="AJ1215" s="1415"/>
    </row>
    <row r="1216" spans="1:36" ht="13.5" customHeight="1">
      <c r="A1216" s="1415">
        <v>155</v>
      </c>
      <c r="B1216" s="449" t="s">
        <v>4101</v>
      </c>
      <c r="C1216" s="449" t="s">
        <v>63</v>
      </c>
      <c r="D1216" s="472">
        <v>1</v>
      </c>
      <c r="E1216" s="472">
        <v>370</v>
      </c>
      <c r="F1216" s="450">
        <f t="shared" si="377"/>
        <v>370</v>
      </c>
      <c r="G1216" s="472"/>
      <c r="H1216" s="472"/>
      <c r="I1216" s="474">
        <v>44763</v>
      </c>
      <c r="J1216" s="474">
        <v>45474</v>
      </c>
      <c r="K1216" s="1415"/>
      <c r="L1216" s="472"/>
      <c r="M1216" s="472"/>
      <c r="N1216" s="472"/>
      <c r="O1216" s="472"/>
      <c r="P1216" s="472">
        <v>11</v>
      </c>
      <c r="Q1216" s="472"/>
      <c r="R1216" s="472"/>
      <c r="S1216" s="472"/>
      <c r="T1216" s="472"/>
      <c r="U1216" s="472"/>
      <c r="V1216" s="472"/>
      <c r="W1216" s="472"/>
      <c r="X1216" s="472"/>
      <c r="Y1216" s="472"/>
      <c r="Z1216" s="472"/>
      <c r="AA1216" s="472"/>
      <c r="AB1216" s="472"/>
      <c r="AC1216" s="1507">
        <f t="shared" si="394"/>
        <v>359</v>
      </c>
      <c r="AD1216" s="1508">
        <f t="shared" si="395"/>
        <v>359</v>
      </c>
      <c r="AE1216" s="14">
        <f t="shared" si="396"/>
        <v>15.233333333333333</v>
      </c>
      <c r="AF1216" s="14">
        <f t="shared" si="397"/>
        <v>3.6666666666666665</v>
      </c>
      <c r="AG1216" s="14">
        <f t="shared" si="398"/>
        <v>97.909090909090907</v>
      </c>
      <c r="AH1216" s="14">
        <f t="shared" si="399"/>
        <v>82.675757575757572</v>
      </c>
      <c r="AI1216" s="14">
        <f t="shared" si="400"/>
        <v>303.14444444444445</v>
      </c>
      <c r="AJ1216" s="472"/>
    </row>
    <row r="1217" spans="1:36" ht="13.5" customHeight="1">
      <c r="A1217" s="1415">
        <v>156</v>
      </c>
      <c r="B1217" s="449" t="s">
        <v>3635</v>
      </c>
      <c r="C1217" s="449" t="s">
        <v>176</v>
      </c>
      <c r="D1217" s="472">
        <v>1</v>
      </c>
      <c r="E1217" s="472">
        <v>33</v>
      </c>
      <c r="F1217" s="450">
        <f t="shared" si="377"/>
        <v>33</v>
      </c>
      <c r="G1217" s="472"/>
      <c r="H1217" s="472"/>
      <c r="I1217" s="474">
        <v>44735</v>
      </c>
      <c r="J1217" s="474">
        <v>45323</v>
      </c>
      <c r="K1217" s="1415"/>
      <c r="L1217" s="472"/>
      <c r="M1217" s="472"/>
      <c r="N1217" s="472">
        <v>11</v>
      </c>
      <c r="O1217" s="472">
        <v>10</v>
      </c>
      <c r="P1217" s="472">
        <v>6</v>
      </c>
      <c r="Q1217" s="472"/>
      <c r="R1217" s="472"/>
      <c r="S1217" s="472"/>
      <c r="T1217" s="472"/>
      <c r="U1217" s="472"/>
      <c r="V1217" s="472"/>
      <c r="W1217" s="472"/>
      <c r="X1217" s="472"/>
      <c r="Y1217" s="472"/>
      <c r="Z1217" s="472"/>
      <c r="AA1217" s="472"/>
      <c r="AB1217" s="472"/>
      <c r="AC1217" s="1507">
        <f t="shared" si="394"/>
        <v>6</v>
      </c>
      <c r="AD1217" s="1508">
        <f t="shared" si="395"/>
        <v>6</v>
      </c>
      <c r="AE1217" s="14">
        <f t="shared" si="396"/>
        <v>10.199999999999999</v>
      </c>
      <c r="AF1217" s="14">
        <f t="shared" si="397"/>
        <v>9</v>
      </c>
      <c r="AG1217" s="14">
        <f t="shared" si="398"/>
        <v>0.66666666666666663</v>
      </c>
      <c r="AH1217" s="14">
        <f t="shared" si="399"/>
        <v>-9.5333333333333332</v>
      </c>
      <c r="AI1217" s="14">
        <f t="shared" si="400"/>
        <v>-85.8</v>
      </c>
      <c r="AJ1217" s="472"/>
    </row>
    <row r="1218" spans="1:36" ht="15.75">
      <c r="A1218" s="1415">
        <v>158</v>
      </c>
      <c r="B1218" s="449" t="s">
        <v>5665</v>
      </c>
      <c r="C1218" s="449" t="s">
        <v>206</v>
      </c>
      <c r="D1218" s="472"/>
      <c r="E1218" s="472">
        <v>29</v>
      </c>
      <c r="F1218" s="450">
        <f t="shared" si="377"/>
        <v>0</v>
      </c>
      <c r="G1218" s="472"/>
      <c r="H1218" s="472"/>
      <c r="I1218" s="474">
        <v>44832</v>
      </c>
      <c r="J1218" s="474">
        <v>45962</v>
      </c>
      <c r="K1218" s="1415"/>
      <c r="L1218" s="472"/>
      <c r="M1218" s="472"/>
      <c r="N1218" s="472">
        <v>12</v>
      </c>
      <c r="O1218" s="472">
        <v>12</v>
      </c>
      <c r="P1218" s="472">
        <v>1</v>
      </c>
      <c r="Q1218" s="472"/>
      <c r="R1218" s="472"/>
      <c r="S1218" s="472"/>
      <c r="T1218" s="472"/>
      <c r="U1218" s="472"/>
      <c r="V1218" s="472"/>
      <c r="W1218" s="472"/>
      <c r="X1218" s="472"/>
      <c r="Y1218" s="472"/>
      <c r="Z1218" s="472"/>
      <c r="AA1218" s="472"/>
      <c r="AB1218" s="472"/>
      <c r="AC1218" s="1507">
        <f t="shared" ref="AC1218:AC1233" si="402">E1218+G1218-N1218-O1218-AA1218-P1218-Q1218-R1218-S1218-T1218-U1218-V1218-W1218-X1218-Y1218</f>
        <v>4</v>
      </c>
      <c r="AD1218" s="1508">
        <f t="shared" ref="AD1218:AD1233" si="403">D1218*AC1218</f>
        <v>0</v>
      </c>
      <c r="AE1218" s="14">
        <f t="shared" si="396"/>
        <v>31.5</v>
      </c>
      <c r="AF1218" s="14">
        <f t="shared" ref="AF1218:AF1233" si="404">(N1218+O1218+P1218+Q1218+R1218+S1218+T1218+U1218+V1218+W1218+X1218+Y1218)/3</f>
        <v>8.3333333333333339</v>
      </c>
      <c r="AG1218" s="14">
        <f t="shared" ref="AG1218:AG1233" si="405">AC1218/AF1218</f>
        <v>0.48</v>
      </c>
      <c r="AH1218" s="14">
        <f t="shared" si="399"/>
        <v>-31.02</v>
      </c>
      <c r="AI1218" s="14">
        <f t="shared" si="400"/>
        <v>-258.5</v>
      </c>
      <c r="AJ1218" s="472"/>
    </row>
    <row r="1219" spans="1:36" ht="15.75">
      <c r="A1219" s="1415">
        <v>160</v>
      </c>
      <c r="B1219" s="449" t="s">
        <v>7749</v>
      </c>
      <c r="C1219" s="449" t="s">
        <v>66</v>
      </c>
      <c r="D1219" s="472">
        <v>1</v>
      </c>
      <c r="E1219" s="472">
        <v>4</v>
      </c>
      <c r="F1219" s="450">
        <f t="shared" si="377"/>
        <v>4</v>
      </c>
      <c r="G1219" s="472"/>
      <c r="H1219" s="472"/>
      <c r="I1219" s="474">
        <v>44756</v>
      </c>
      <c r="J1219" s="474" t="s">
        <v>334</v>
      </c>
      <c r="K1219" s="1415"/>
      <c r="L1219" s="472"/>
      <c r="M1219" s="472"/>
      <c r="N1219" s="472"/>
      <c r="O1219" s="472"/>
      <c r="P1219" s="472"/>
      <c r="Q1219" s="472"/>
      <c r="R1219" s="472"/>
      <c r="S1219" s="472"/>
      <c r="T1219" s="472"/>
      <c r="U1219" s="472"/>
      <c r="V1219" s="472"/>
      <c r="W1219" s="472"/>
      <c r="X1219" s="472"/>
      <c r="Y1219" s="472"/>
      <c r="Z1219" s="472"/>
      <c r="AA1219" s="472"/>
      <c r="AB1219" s="472"/>
      <c r="AC1219" s="1507">
        <f t="shared" si="402"/>
        <v>4</v>
      </c>
      <c r="AD1219" s="1508">
        <f t="shared" si="403"/>
        <v>4</v>
      </c>
      <c r="AE1219" s="180" t="s">
        <v>334</v>
      </c>
      <c r="AF1219" s="14">
        <f t="shared" si="404"/>
        <v>0</v>
      </c>
      <c r="AG1219" s="14" t="e">
        <f t="shared" si="405"/>
        <v>#DIV/0!</v>
      </c>
      <c r="AH1219" s="180" t="s">
        <v>334</v>
      </c>
      <c r="AI1219" s="180" t="s">
        <v>334</v>
      </c>
      <c r="AJ1219" s="472"/>
    </row>
    <row r="1220" spans="1:36" ht="15.75">
      <c r="A1220" s="1415">
        <v>161</v>
      </c>
      <c r="B1220" s="449" t="s">
        <v>4360</v>
      </c>
      <c r="C1220" s="449" t="s">
        <v>66</v>
      </c>
      <c r="D1220" s="472">
        <v>1</v>
      </c>
      <c r="E1220" s="472">
        <v>50</v>
      </c>
      <c r="F1220" s="450">
        <f t="shared" si="377"/>
        <v>50</v>
      </c>
      <c r="G1220" s="472"/>
      <c r="H1220" s="472"/>
      <c r="I1220" s="474">
        <v>44763</v>
      </c>
      <c r="J1220" s="474" t="s">
        <v>334</v>
      </c>
      <c r="K1220" s="1415"/>
      <c r="L1220" s="472"/>
      <c r="M1220" s="472"/>
      <c r="N1220" s="472"/>
      <c r="O1220" s="472"/>
      <c r="P1220" s="472"/>
      <c r="Q1220" s="472"/>
      <c r="R1220" s="472"/>
      <c r="S1220" s="472"/>
      <c r="T1220" s="472"/>
      <c r="U1220" s="472"/>
      <c r="V1220" s="472"/>
      <c r="W1220" s="472"/>
      <c r="X1220" s="472"/>
      <c r="Y1220" s="472"/>
      <c r="Z1220" s="472"/>
      <c r="AA1220" s="472"/>
      <c r="AB1220" s="472"/>
      <c r="AC1220" s="1507">
        <f t="shared" si="402"/>
        <v>50</v>
      </c>
      <c r="AD1220" s="1508">
        <f t="shared" si="403"/>
        <v>50</v>
      </c>
      <c r="AE1220" s="180" t="s">
        <v>334</v>
      </c>
      <c r="AF1220" s="14">
        <f t="shared" si="404"/>
        <v>0</v>
      </c>
      <c r="AG1220" s="14" t="e">
        <f t="shared" si="405"/>
        <v>#DIV/0!</v>
      </c>
      <c r="AH1220" s="180" t="s">
        <v>334</v>
      </c>
      <c r="AI1220" s="180" t="s">
        <v>334</v>
      </c>
      <c r="AJ1220" s="472"/>
    </row>
    <row r="1221" spans="1:36" ht="15.75">
      <c r="A1221" s="1415">
        <v>162</v>
      </c>
      <c r="B1221" s="449" t="s">
        <v>4755</v>
      </c>
      <c r="C1221" s="449" t="s">
        <v>66</v>
      </c>
      <c r="D1221" s="472">
        <v>1</v>
      </c>
      <c r="E1221" s="472">
        <v>500</v>
      </c>
      <c r="F1221" s="450">
        <f t="shared" si="377"/>
        <v>500</v>
      </c>
      <c r="G1221" s="472"/>
      <c r="H1221" s="472"/>
      <c r="I1221" s="474">
        <v>44777</v>
      </c>
      <c r="J1221" s="474" t="s">
        <v>334</v>
      </c>
      <c r="K1221" s="1415"/>
      <c r="L1221" s="472"/>
      <c r="M1221" s="472"/>
      <c r="N1221" s="472"/>
      <c r="O1221" s="472"/>
      <c r="P1221" s="472">
        <v>100</v>
      </c>
      <c r="Q1221" s="472"/>
      <c r="R1221" s="472"/>
      <c r="S1221" s="472"/>
      <c r="T1221" s="472"/>
      <c r="U1221" s="472"/>
      <c r="V1221" s="472"/>
      <c r="W1221" s="472"/>
      <c r="X1221" s="472"/>
      <c r="Y1221" s="472"/>
      <c r="Z1221" s="472"/>
      <c r="AA1221" s="472"/>
      <c r="AB1221" s="472"/>
      <c r="AC1221" s="1507">
        <f t="shared" si="402"/>
        <v>400</v>
      </c>
      <c r="AD1221" s="1508">
        <f t="shared" si="403"/>
        <v>400</v>
      </c>
      <c r="AE1221" s="180" t="s">
        <v>334</v>
      </c>
      <c r="AF1221" s="14">
        <f t="shared" si="404"/>
        <v>33.333333333333336</v>
      </c>
      <c r="AG1221" s="14">
        <f t="shared" si="405"/>
        <v>12</v>
      </c>
      <c r="AH1221" s="180" t="s">
        <v>334</v>
      </c>
      <c r="AI1221" s="180" t="s">
        <v>334</v>
      </c>
      <c r="AJ1221" s="472"/>
    </row>
    <row r="1222" spans="1:36" ht="15.75">
      <c r="A1222" s="1415">
        <v>163</v>
      </c>
      <c r="B1222" s="449" t="s">
        <v>4361</v>
      </c>
      <c r="C1222" s="449" t="s">
        <v>66</v>
      </c>
      <c r="D1222" s="472">
        <v>1</v>
      </c>
      <c r="E1222" s="472">
        <v>100</v>
      </c>
      <c r="F1222" s="450">
        <f t="shared" si="377"/>
        <v>100</v>
      </c>
      <c r="G1222" s="472"/>
      <c r="H1222" s="472"/>
      <c r="I1222" s="474">
        <v>44749</v>
      </c>
      <c r="J1222" s="474">
        <v>46478</v>
      </c>
      <c r="K1222" s="1415"/>
      <c r="L1222" s="472"/>
      <c r="M1222" s="472"/>
      <c r="N1222" s="472"/>
      <c r="O1222" s="472"/>
      <c r="P1222" s="472"/>
      <c r="Q1222" s="472"/>
      <c r="R1222" s="472"/>
      <c r="S1222" s="472"/>
      <c r="T1222" s="472"/>
      <c r="U1222" s="472"/>
      <c r="V1222" s="472"/>
      <c r="W1222" s="472"/>
      <c r="X1222" s="472"/>
      <c r="Y1222" s="472"/>
      <c r="Z1222" s="472"/>
      <c r="AA1222" s="472"/>
      <c r="AB1222" s="472"/>
      <c r="AC1222" s="1507">
        <f t="shared" si="402"/>
        <v>100</v>
      </c>
      <c r="AD1222" s="1508">
        <f t="shared" si="403"/>
        <v>100</v>
      </c>
      <c r="AE1222" s="14">
        <f t="shared" ref="AE1222:AE1233" si="406">(J1222-"01.04.2023")/30</f>
        <v>48.7</v>
      </c>
      <c r="AF1222" s="14">
        <f t="shared" si="404"/>
        <v>0</v>
      </c>
      <c r="AG1222" s="14" t="e">
        <f t="shared" si="405"/>
        <v>#DIV/0!</v>
      </c>
      <c r="AH1222" s="14" t="e">
        <f t="shared" ref="AH1222:AH1233" si="407">AG1222-AE1222</f>
        <v>#DIV/0!</v>
      </c>
      <c r="AI1222" s="14">
        <f t="shared" ref="AI1222:AI1233" si="408">AC1222-(AE1222*AF1222)</f>
        <v>100</v>
      </c>
      <c r="AJ1222" s="472"/>
    </row>
    <row r="1223" spans="1:36" ht="15.75">
      <c r="A1223" s="1415">
        <v>165</v>
      </c>
      <c r="B1223" s="449" t="s">
        <v>5666</v>
      </c>
      <c r="C1223" s="449" t="s">
        <v>206</v>
      </c>
      <c r="D1223" s="472"/>
      <c r="E1223" s="472">
        <v>22</v>
      </c>
      <c r="F1223" s="450">
        <f t="shared" si="377"/>
        <v>0</v>
      </c>
      <c r="G1223" s="472"/>
      <c r="H1223" s="472"/>
      <c r="I1223" s="474">
        <v>44832</v>
      </c>
      <c r="J1223" s="474">
        <v>45931</v>
      </c>
      <c r="K1223" s="1415"/>
      <c r="L1223" s="472"/>
      <c r="M1223" s="472"/>
      <c r="N1223" s="472">
        <v>1</v>
      </c>
      <c r="O1223" s="472"/>
      <c r="P1223" s="472">
        <v>12</v>
      </c>
      <c r="Q1223" s="472"/>
      <c r="R1223" s="472"/>
      <c r="S1223" s="472"/>
      <c r="T1223" s="472"/>
      <c r="U1223" s="472"/>
      <c r="V1223" s="472"/>
      <c r="W1223" s="472"/>
      <c r="X1223" s="472"/>
      <c r="Y1223" s="472"/>
      <c r="Z1223" s="472"/>
      <c r="AA1223" s="472"/>
      <c r="AB1223" s="472"/>
      <c r="AC1223" s="1507">
        <f t="shared" si="402"/>
        <v>9</v>
      </c>
      <c r="AD1223" s="1508">
        <f t="shared" si="403"/>
        <v>0</v>
      </c>
      <c r="AE1223" s="14">
        <f t="shared" si="406"/>
        <v>30.466666666666665</v>
      </c>
      <c r="AF1223" s="14">
        <f t="shared" si="404"/>
        <v>4.333333333333333</v>
      </c>
      <c r="AG1223" s="14">
        <f t="shared" si="405"/>
        <v>2.0769230769230771</v>
      </c>
      <c r="AH1223" s="14">
        <f t="shared" si="407"/>
        <v>-28.389743589743588</v>
      </c>
      <c r="AI1223" s="14">
        <f t="shared" si="408"/>
        <v>-123.02222222222221</v>
      </c>
      <c r="AJ1223" s="472"/>
    </row>
    <row r="1224" spans="1:36" ht="15.75">
      <c r="A1224" s="1415">
        <v>166</v>
      </c>
      <c r="B1224" s="449" t="s">
        <v>4542</v>
      </c>
      <c r="C1224" s="449" t="s">
        <v>156</v>
      </c>
      <c r="D1224" s="472">
        <v>1</v>
      </c>
      <c r="E1224" s="472">
        <v>10</v>
      </c>
      <c r="F1224" s="450">
        <f t="shared" si="377"/>
        <v>10</v>
      </c>
      <c r="G1224" s="472"/>
      <c r="H1224" s="472"/>
      <c r="I1224" s="474">
        <v>44784</v>
      </c>
      <c r="J1224" s="474">
        <v>46235</v>
      </c>
      <c r="K1224" s="1415"/>
      <c r="L1224" s="472"/>
      <c r="M1224" s="472"/>
      <c r="N1224" s="472"/>
      <c r="O1224" s="472"/>
      <c r="P1224" s="472"/>
      <c r="Q1224" s="472"/>
      <c r="R1224" s="472"/>
      <c r="S1224" s="472"/>
      <c r="T1224" s="472"/>
      <c r="U1224" s="472"/>
      <c r="V1224" s="472"/>
      <c r="W1224" s="472"/>
      <c r="X1224" s="472"/>
      <c r="Y1224" s="472"/>
      <c r="Z1224" s="472"/>
      <c r="AA1224" s="472"/>
      <c r="AB1224" s="472"/>
      <c r="AC1224" s="1507">
        <f t="shared" si="402"/>
        <v>10</v>
      </c>
      <c r="AD1224" s="1508">
        <f t="shared" si="403"/>
        <v>10</v>
      </c>
      <c r="AE1224" s="14">
        <f t="shared" si="406"/>
        <v>40.6</v>
      </c>
      <c r="AF1224" s="14">
        <f t="shared" si="404"/>
        <v>0</v>
      </c>
      <c r="AG1224" s="14" t="e">
        <f t="shared" si="405"/>
        <v>#DIV/0!</v>
      </c>
      <c r="AH1224" s="14" t="e">
        <f t="shared" si="407"/>
        <v>#DIV/0!</v>
      </c>
      <c r="AI1224" s="14">
        <f t="shared" si="408"/>
        <v>10</v>
      </c>
      <c r="AJ1224" s="472"/>
    </row>
    <row r="1225" spans="1:36" ht="15.75">
      <c r="A1225" s="1415">
        <v>167</v>
      </c>
      <c r="B1225" s="449" t="s">
        <v>4362</v>
      </c>
      <c r="C1225" s="449" t="s">
        <v>143</v>
      </c>
      <c r="D1225" s="472">
        <v>1</v>
      </c>
      <c r="E1225" s="472">
        <v>108</v>
      </c>
      <c r="F1225" s="450">
        <f t="shared" si="377"/>
        <v>108</v>
      </c>
      <c r="G1225" s="472"/>
      <c r="H1225" s="472"/>
      <c r="I1225" s="474">
        <v>44749</v>
      </c>
      <c r="J1225" s="474">
        <v>45260</v>
      </c>
      <c r="K1225" s="1415"/>
      <c r="L1225" s="472"/>
      <c r="M1225" s="472"/>
      <c r="N1225" s="472"/>
      <c r="O1225" s="472">
        <v>10</v>
      </c>
      <c r="P1225" s="472"/>
      <c r="Q1225" s="472"/>
      <c r="R1225" s="472"/>
      <c r="S1225" s="472"/>
      <c r="T1225" s="472"/>
      <c r="U1225" s="472"/>
      <c r="V1225" s="472"/>
      <c r="W1225" s="472"/>
      <c r="X1225" s="472"/>
      <c r="Y1225" s="472"/>
      <c r="Z1225" s="472"/>
      <c r="AA1225" s="472"/>
      <c r="AB1225" s="472"/>
      <c r="AC1225" s="1507">
        <f t="shared" si="402"/>
        <v>98</v>
      </c>
      <c r="AD1225" s="1508">
        <f t="shared" si="403"/>
        <v>98</v>
      </c>
      <c r="AE1225" s="14">
        <f t="shared" si="406"/>
        <v>8.1</v>
      </c>
      <c r="AF1225" s="14">
        <f t="shared" si="404"/>
        <v>3.3333333333333335</v>
      </c>
      <c r="AG1225" s="14">
        <f t="shared" si="405"/>
        <v>29.4</v>
      </c>
      <c r="AH1225" s="14">
        <f t="shared" si="407"/>
        <v>21.299999999999997</v>
      </c>
      <c r="AI1225" s="14">
        <f t="shared" si="408"/>
        <v>71</v>
      </c>
      <c r="AJ1225" s="472"/>
    </row>
    <row r="1226" spans="1:36" ht="30" customHeight="1">
      <c r="A1226" s="1415">
        <v>168</v>
      </c>
      <c r="B1226" s="449" t="s">
        <v>5667</v>
      </c>
      <c r="C1226" s="449" t="s">
        <v>64</v>
      </c>
      <c r="D1226" s="472"/>
      <c r="E1226" s="472">
        <v>18</v>
      </c>
      <c r="F1226" s="450">
        <f t="shared" si="377"/>
        <v>0</v>
      </c>
      <c r="G1226" s="472"/>
      <c r="H1226" s="472"/>
      <c r="I1226" s="474">
        <v>44832</v>
      </c>
      <c r="J1226" s="474">
        <v>45505</v>
      </c>
      <c r="K1226" s="1415"/>
      <c r="L1226" s="472"/>
      <c r="M1226" s="472"/>
      <c r="N1226" s="472"/>
      <c r="O1226" s="472"/>
      <c r="P1226" s="472"/>
      <c r="Q1226" s="472"/>
      <c r="R1226" s="472"/>
      <c r="S1226" s="472"/>
      <c r="T1226" s="472"/>
      <c r="U1226" s="472"/>
      <c r="V1226" s="472"/>
      <c r="W1226" s="472"/>
      <c r="X1226" s="472"/>
      <c r="Y1226" s="472"/>
      <c r="Z1226" s="472"/>
      <c r="AA1226" s="472"/>
      <c r="AB1226" s="472"/>
      <c r="AC1226" s="1507">
        <f t="shared" si="402"/>
        <v>18</v>
      </c>
      <c r="AD1226" s="1508">
        <f t="shared" si="403"/>
        <v>0</v>
      </c>
      <c r="AE1226" s="14">
        <f t="shared" si="406"/>
        <v>16.266666666666666</v>
      </c>
      <c r="AF1226" s="14">
        <f t="shared" si="404"/>
        <v>0</v>
      </c>
      <c r="AG1226" s="14" t="e">
        <f t="shared" si="405"/>
        <v>#DIV/0!</v>
      </c>
      <c r="AH1226" s="14" t="e">
        <f t="shared" si="407"/>
        <v>#DIV/0!</v>
      </c>
      <c r="AI1226" s="14">
        <f t="shared" si="408"/>
        <v>18</v>
      </c>
      <c r="AJ1226" s="472"/>
    </row>
    <row r="1227" spans="1:36" ht="30" customHeight="1">
      <c r="A1227" s="1415">
        <v>169</v>
      </c>
      <c r="B1227" s="449" t="s">
        <v>7750</v>
      </c>
      <c r="C1227" s="449" t="s">
        <v>64</v>
      </c>
      <c r="D1227" s="472"/>
      <c r="E1227" s="472">
        <v>29</v>
      </c>
      <c r="F1227" s="450">
        <f t="shared" si="377"/>
        <v>0</v>
      </c>
      <c r="G1227" s="472"/>
      <c r="H1227" s="472"/>
      <c r="I1227" s="474">
        <v>44832</v>
      </c>
      <c r="J1227" s="474">
        <v>45323</v>
      </c>
      <c r="K1227" s="1415"/>
      <c r="L1227" s="472"/>
      <c r="M1227" s="472"/>
      <c r="N1227" s="472">
        <v>5</v>
      </c>
      <c r="O1227" s="472"/>
      <c r="P1227" s="472"/>
      <c r="Q1227" s="472"/>
      <c r="R1227" s="472"/>
      <c r="S1227" s="472"/>
      <c r="T1227" s="472"/>
      <c r="U1227" s="472"/>
      <c r="V1227" s="472"/>
      <c r="W1227" s="472"/>
      <c r="X1227" s="472"/>
      <c r="Y1227" s="472"/>
      <c r="Z1227" s="472"/>
      <c r="AA1227" s="472"/>
      <c r="AB1227" s="472"/>
      <c r="AC1227" s="1507">
        <f t="shared" si="402"/>
        <v>24</v>
      </c>
      <c r="AD1227" s="1508">
        <f t="shared" si="403"/>
        <v>0</v>
      </c>
      <c r="AE1227" s="14">
        <f t="shared" si="406"/>
        <v>10.199999999999999</v>
      </c>
      <c r="AF1227" s="14">
        <f t="shared" si="404"/>
        <v>1.6666666666666667</v>
      </c>
      <c r="AG1227" s="14">
        <f t="shared" si="405"/>
        <v>14.399999999999999</v>
      </c>
      <c r="AH1227" s="14">
        <f t="shared" si="407"/>
        <v>4.1999999999999993</v>
      </c>
      <c r="AI1227" s="14">
        <f t="shared" si="408"/>
        <v>7</v>
      </c>
      <c r="AJ1227" s="472"/>
    </row>
    <row r="1228" spans="1:36" ht="15.75">
      <c r="A1228" s="1415">
        <v>170</v>
      </c>
      <c r="B1228" s="450" t="s">
        <v>4363</v>
      </c>
      <c r="C1228" s="450" t="s">
        <v>63</v>
      </c>
      <c r="D1228" s="1415">
        <v>1</v>
      </c>
      <c r="E1228" s="1415">
        <v>30</v>
      </c>
      <c r="F1228" s="450">
        <f t="shared" si="377"/>
        <v>30</v>
      </c>
      <c r="G1228" s="1415"/>
      <c r="H1228" s="1415"/>
      <c r="I1228" s="461">
        <v>44763</v>
      </c>
      <c r="J1228" s="461">
        <v>45047</v>
      </c>
      <c r="K1228" s="1415"/>
      <c r="L1228" s="1415"/>
      <c r="M1228" s="1415"/>
      <c r="N1228" s="1415"/>
      <c r="O1228" s="1415"/>
      <c r="P1228" s="1415"/>
      <c r="Q1228" s="1415"/>
      <c r="R1228" s="1415"/>
      <c r="S1228" s="1415"/>
      <c r="T1228" s="1415"/>
      <c r="U1228" s="1415"/>
      <c r="V1228" s="1415"/>
      <c r="W1228" s="1415"/>
      <c r="X1228" s="1415"/>
      <c r="Y1228" s="1415"/>
      <c r="Z1228" s="1415"/>
      <c r="AA1228" s="1415"/>
      <c r="AB1228" s="1415"/>
      <c r="AC1228" s="1507">
        <f t="shared" si="402"/>
        <v>30</v>
      </c>
      <c r="AD1228" s="1508">
        <f t="shared" si="403"/>
        <v>30</v>
      </c>
      <c r="AE1228" s="14">
        <f t="shared" si="406"/>
        <v>1</v>
      </c>
      <c r="AF1228" s="14">
        <f t="shared" si="404"/>
        <v>0</v>
      </c>
      <c r="AG1228" s="14" t="e">
        <f t="shared" si="405"/>
        <v>#DIV/0!</v>
      </c>
      <c r="AH1228" s="14" t="e">
        <f t="shared" si="407"/>
        <v>#DIV/0!</v>
      </c>
      <c r="AI1228" s="14">
        <f t="shared" si="408"/>
        <v>30</v>
      </c>
      <c r="AJ1228" s="1415"/>
    </row>
    <row r="1229" spans="1:36" ht="15.75">
      <c r="A1229" s="1415">
        <v>172</v>
      </c>
      <c r="B1229" s="173" t="s">
        <v>5668</v>
      </c>
      <c r="C1229" s="450" t="s">
        <v>156</v>
      </c>
      <c r="D1229" s="1415"/>
      <c r="E1229" s="1415">
        <v>46</v>
      </c>
      <c r="F1229" s="450">
        <f t="shared" si="377"/>
        <v>0</v>
      </c>
      <c r="G1229" s="1415"/>
      <c r="H1229" s="1415"/>
      <c r="I1229" s="461">
        <v>44832</v>
      </c>
      <c r="J1229" s="461">
        <v>46174</v>
      </c>
      <c r="K1229" s="1415"/>
      <c r="L1229" s="1415"/>
      <c r="M1229" s="1415"/>
      <c r="N1229" s="1415"/>
      <c r="O1229" s="1415"/>
      <c r="P1229" s="1415"/>
      <c r="Q1229" s="1415"/>
      <c r="R1229" s="1415"/>
      <c r="S1229" s="1415"/>
      <c r="T1229" s="1415"/>
      <c r="U1229" s="1415"/>
      <c r="V1229" s="1415"/>
      <c r="W1229" s="1415"/>
      <c r="X1229" s="1415"/>
      <c r="Y1229" s="1415"/>
      <c r="Z1229" s="1415"/>
      <c r="AA1229" s="1415"/>
      <c r="AB1229" s="1415"/>
      <c r="AC1229" s="1507">
        <f t="shared" si="402"/>
        <v>46</v>
      </c>
      <c r="AD1229" s="1508">
        <f t="shared" si="403"/>
        <v>0</v>
      </c>
      <c r="AE1229" s="14">
        <f t="shared" si="406"/>
        <v>38.56666666666667</v>
      </c>
      <c r="AF1229" s="14">
        <f t="shared" si="404"/>
        <v>0</v>
      </c>
      <c r="AG1229" s="14" t="e">
        <f t="shared" si="405"/>
        <v>#DIV/0!</v>
      </c>
      <c r="AH1229" s="14" t="e">
        <f t="shared" si="407"/>
        <v>#DIV/0!</v>
      </c>
      <c r="AI1229" s="14">
        <f t="shared" si="408"/>
        <v>46</v>
      </c>
      <c r="AJ1229" s="1415"/>
    </row>
    <row r="1230" spans="1:36" ht="15.75">
      <c r="A1230" s="1415">
        <v>173</v>
      </c>
      <c r="B1230" s="235" t="s">
        <v>5669</v>
      </c>
      <c r="C1230" s="475" t="s">
        <v>206</v>
      </c>
      <c r="D1230" s="472"/>
      <c r="E1230" s="472">
        <v>50</v>
      </c>
      <c r="F1230" s="450">
        <f t="shared" ref="F1230:F1233" si="409">E1230*D1230</f>
        <v>0</v>
      </c>
      <c r="G1230" s="472"/>
      <c r="H1230" s="472"/>
      <c r="I1230" s="474">
        <v>44832</v>
      </c>
      <c r="J1230" s="474">
        <v>45717</v>
      </c>
      <c r="K1230" s="472"/>
      <c r="L1230" s="472"/>
      <c r="M1230" s="472"/>
      <c r="N1230" s="472"/>
      <c r="O1230" s="472"/>
      <c r="P1230" s="472"/>
      <c r="Q1230" s="472"/>
      <c r="R1230" s="472"/>
      <c r="S1230" s="472"/>
      <c r="T1230" s="472"/>
      <c r="U1230" s="472"/>
      <c r="V1230" s="472"/>
      <c r="W1230" s="472"/>
      <c r="X1230" s="472"/>
      <c r="Y1230" s="472"/>
      <c r="Z1230" s="472"/>
      <c r="AA1230" s="472"/>
      <c r="AB1230" s="472"/>
      <c r="AC1230" s="1507">
        <f t="shared" si="402"/>
        <v>50</v>
      </c>
      <c r="AD1230" s="1508">
        <f t="shared" si="403"/>
        <v>0</v>
      </c>
      <c r="AE1230" s="14">
        <f t="shared" si="406"/>
        <v>23.333333333333332</v>
      </c>
      <c r="AF1230" s="14">
        <f t="shared" si="404"/>
        <v>0</v>
      </c>
      <c r="AG1230" s="14" t="e">
        <f t="shared" si="405"/>
        <v>#DIV/0!</v>
      </c>
      <c r="AH1230" s="14" t="e">
        <f t="shared" si="407"/>
        <v>#DIV/0!</v>
      </c>
      <c r="AI1230" s="14">
        <f t="shared" si="408"/>
        <v>50</v>
      </c>
      <c r="AJ1230" s="472"/>
    </row>
    <row r="1231" spans="1:36" ht="15.75">
      <c r="A1231" s="1415">
        <v>174</v>
      </c>
      <c r="B1231" s="476" t="s">
        <v>5670</v>
      </c>
      <c r="C1231" s="475" t="s">
        <v>206</v>
      </c>
      <c r="D1231" s="472"/>
      <c r="E1231" s="472">
        <v>5</v>
      </c>
      <c r="F1231" s="450">
        <f t="shared" si="409"/>
        <v>0</v>
      </c>
      <c r="G1231" s="472"/>
      <c r="H1231" s="472"/>
      <c r="I1231" s="474">
        <v>44832</v>
      </c>
      <c r="J1231" s="474">
        <v>45170</v>
      </c>
      <c r="K1231" s="1415"/>
      <c r="L1231" s="472"/>
      <c r="M1231" s="472"/>
      <c r="N1231" s="472"/>
      <c r="O1231" s="472"/>
      <c r="P1231" s="472"/>
      <c r="Q1231" s="472"/>
      <c r="R1231" s="472"/>
      <c r="S1231" s="472"/>
      <c r="T1231" s="472"/>
      <c r="U1231" s="472"/>
      <c r="V1231" s="472"/>
      <c r="W1231" s="472"/>
      <c r="X1231" s="472"/>
      <c r="Y1231" s="472"/>
      <c r="Z1231" s="472"/>
      <c r="AA1231" s="472"/>
      <c r="AB1231" s="472"/>
      <c r="AC1231" s="1507">
        <f t="shared" si="402"/>
        <v>5</v>
      </c>
      <c r="AD1231" s="1508">
        <f t="shared" si="403"/>
        <v>0</v>
      </c>
      <c r="AE1231" s="14">
        <f t="shared" si="406"/>
        <v>5.0999999999999996</v>
      </c>
      <c r="AF1231" s="14">
        <f t="shared" si="404"/>
        <v>0</v>
      </c>
      <c r="AG1231" s="14" t="e">
        <f t="shared" si="405"/>
        <v>#DIV/0!</v>
      </c>
      <c r="AH1231" s="14" t="e">
        <f t="shared" si="407"/>
        <v>#DIV/0!</v>
      </c>
      <c r="AI1231" s="14">
        <f t="shared" si="408"/>
        <v>5</v>
      </c>
      <c r="AJ1231" s="472"/>
    </row>
    <row r="1232" spans="1:36" ht="15.75">
      <c r="A1232" s="1415">
        <v>175</v>
      </c>
      <c r="B1232" s="469" t="s">
        <v>7751</v>
      </c>
      <c r="C1232" s="477" t="s">
        <v>65</v>
      </c>
      <c r="D1232" s="472"/>
      <c r="E1232" s="472">
        <v>15</v>
      </c>
      <c r="F1232" s="450">
        <f t="shared" si="409"/>
        <v>0</v>
      </c>
      <c r="G1232" s="472"/>
      <c r="H1232" s="472"/>
      <c r="I1232" s="474">
        <v>44840</v>
      </c>
      <c r="J1232" s="474">
        <v>45292</v>
      </c>
      <c r="K1232" s="1415"/>
      <c r="L1232" s="472"/>
      <c r="M1232" s="472"/>
      <c r="N1232" s="472"/>
      <c r="O1232" s="472"/>
      <c r="P1232" s="472"/>
      <c r="Q1232" s="472"/>
      <c r="R1232" s="472"/>
      <c r="S1232" s="472"/>
      <c r="T1232" s="472"/>
      <c r="U1232" s="472"/>
      <c r="V1232" s="472"/>
      <c r="W1232" s="472"/>
      <c r="X1232" s="472"/>
      <c r="Y1232" s="472"/>
      <c r="Z1232" s="472"/>
      <c r="AA1232" s="472"/>
      <c r="AB1232" s="472"/>
      <c r="AC1232" s="1507">
        <f t="shared" si="402"/>
        <v>15</v>
      </c>
      <c r="AD1232" s="1508">
        <f t="shared" si="403"/>
        <v>0</v>
      </c>
      <c r="AE1232" s="14">
        <f t="shared" si="406"/>
        <v>9.1666666666666661</v>
      </c>
      <c r="AF1232" s="14">
        <f t="shared" si="404"/>
        <v>0</v>
      </c>
      <c r="AG1232" s="14" t="e">
        <f t="shared" si="405"/>
        <v>#DIV/0!</v>
      </c>
      <c r="AH1232" s="14" t="e">
        <f t="shared" si="407"/>
        <v>#DIV/0!</v>
      </c>
      <c r="AI1232" s="14">
        <f t="shared" si="408"/>
        <v>15</v>
      </c>
      <c r="AJ1232" s="472"/>
    </row>
    <row r="1233" spans="1:36" ht="15.75">
      <c r="A1233" s="1415">
        <v>176</v>
      </c>
      <c r="B1233" s="478" t="s">
        <v>6008</v>
      </c>
      <c r="C1233" s="475" t="s">
        <v>176</v>
      </c>
      <c r="D1233" s="472"/>
      <c r="E1233" s="472">
        <v>20</v>
      </c>
      <c r="F1233" s="450">
        <f t="shared" si="409"/>
        <v>0</v>
      </c>
      <c r="G1233" s="472"/>
      <c r="H1233" s="472"/>
      <c r="I1233" s="474">
        <v>44840</v>
      </c>
      <c r="J1233" s="474">
        <v>45536</v>
      </c>
      <c r="K1233" s="1415"/>
      <c r="L1233" s="472"/>
      <c r="M1233" s="472"/>
      <c r="N1233" s="472"/>
      <c r="O1233" s="472"/>
      <c r="P1233" s="472"/>
      <c r="Q1233" s="472"/>
      <c r="R1233" s="472"/>
      <c r="S1233" s="472"/>
      <c r="T1233" s="472"/>
      <c r="U1233" s="472"/>
      <c r="V1233" s="472"/>
      <c r="W1233" s="472"/>
      <c r="X1233" s="472"/>
      <c r="Y1233" s="472"/>
      <c r="Z1233" s="472"/>
      <c r="AA1233" s="472"/>
      <c r="AB1233" s="472"/>
      <c r="AC1233" s="1507">
        <f t="shared" si="402"/>
        <v>20</v>
      </c>
      <c r="AD1233" s="1508">
        <f t="shared" si="403"/>
        <v>0</v>
      </c>
      <c r="AE1233" s="14">
        <f t="shared" si="406"/>
        <v>17.3</v>
      </c>
      <c r="AF1233" s="14">
        <f t="shared" si="404"/>
        <v>0</v>
      </c>
      <c r="AG1233" s="14" t="e">
        <f t="shared" si="405"/>
        <v>#DIV/0!</v>
      </c>
      <c r="AH1233" s="14" t="e">
        <f t="shared" si="407"/>
        <v>#DIV/0!</v>
      </c>
      <c r="AI1233" s="14">
        <f t="shared" si="408"/>
        <v>20</v>
      </c>
      <c r="AJ1233" s="472"/>
    </row>
    <row r="1234" spans="1:36" ht="15.75">
      <c r="A1234" s="4324" t="s">
        <v>1651</v>
      </c>
      <c r="B1234" s="4784"/>
      <c r="C1234" s="4784"/>
      <c r="D1234" s="4784"/>
      <c r="E1234" s="4784"/>
      <c r="F1234" s="4784"/>
      <c r="G1234" s="4784"/>
      <c r="H1234" s="4784"/>
      <c r="I1234" s="4784"/>
      <c r="J1234" s="4784"/>
      <c r="K1234" s="4784"/>
      <c r="L1234" s="4784"/>
      <c r="M1234" s="4784"/>
      <c r="N1234" s="4784"/>
      <c r="O1234" s="4784"/>
      <c r="P1234" s="4784"/>
      <c r="Q1234" s="4784"/>
      <c r="R1234" s="4784"/>
      <c r="S1234" s="4784"/>
      <c r="T1234" s="4784"/>
      <c r="U1234" s="4784"/>
      <c r="V1234" s="4784"/>
      <c r="W1234" s="4784"/>
      <c r="X1234" s="4784"/>
      <c r="Y1234" s="4784"/>
      <c r="Z1234" s="4784"/>
      <c r="AA1234" s="4784"/>
      <c r="AB1234" s="4784"/>
      <c r="AC1234" s="4784"/>
      <c r="AD1234" s="4784"/>
      <c r="AE1234" s="4784"/>
      <c r="AF1234" s="4784"/>
      <c r="AG1234" s="4784"/>
      <c r="AH1234" s="4784"/>
      <c r="AI1234" s="4785"/>
      <c r="AJ1234" s="1415"/>
    </row>
    <row r="1235" spans="1:36" ht="15.75">
      <c r="A1235" s="1415">
        <v>178</v>
      </c>
      <c r="B1235" s="32" t="s">
        <v>3478</v>
      </c>
      <c r="C1235" s="479" t="s">
        <v>344</v>
      </c>
      <c r="D1235" s="480">
        <v>4</v>
      </c>
      <c r="E1235" s="450">
        <v>32.700000000000003</v>
      </c>
      <c r="F1235" s="450">
        <f t="shared" ref="F1235:F1294" si="410">E1235*D1235</f>
        <v>130.80000000000001</v>
      </c>
      <c r="G1235" s="450"/>
      <c r="H1235" s="450"/>
      <c r="I1235" s="454">
        <v>44719</v>
      </c>
      <c r="J1235" s="450" t="s">
        <v>334</v>
      </c>
      <c r="K1235" s="450"/>
      <c r="L1235" s="450">
        <v>380</v>
      </c>
      <c r="M1235" s="454">
        <v>44708</v>
      </c>
      <c r="N1235" s="1415">
        <v>1.2</v>
      </c>
      <c r="O1235" s="1415">
        <v>1.6</v>
      </c>
      <c r="P1235" s="1415">
        <v>1.6</v>
      </c>
      <c r="Q1235" s="1415"/>
      <c r="R1235" s="1415"/>
      <c r="S1235" s="1415"/>
      <c r="T1235" s="1415"/>
      <c r="U1235" s="1415"/>
      <c r="V1235" s="1415"/>
      <c r="W1235" s="1415"/>
      <c r="X1235" s="1415"/>
      <c r="Y1235" s="1415"/>
      <c r="Z1235" s="1415"/>
      <c r="AA1235" s="1415"/>
      <c r="AB1235" s="1415"/>
      <c r="AC1235" s="1507">
        <f>E1235+G1235-N1235-O1235-AA1235-P1235-Q1235-R1235-S1235-T1235-U1235-V1235-W1235-X1235-Y1235</f>
        <v>28.3</v>
      </c>
      <c r="AD1235" s="1508">
        <f>D1235*AC1235</f>
        <v>113.2</v>
      </c>
      <c r="AE1235" s="180" t="s">
        <v>334</v>
      </c>
      <c r="AF1235" s="14">
        <f>(N1235+O1235+P1235+Q1235+R1235+S1235+T1235+U1235+V1235+W1235+X1235+Y1235)/3</f>
        <v>1.4666666666666668</v>
      </c>
      <c r="AG1235" s="14">
        <f>AC1235/AF1235</f>
        <v>19.295454545454543</v>
      </c>
      <c r="AH1235" s="180" t="s">
        <v>334</v>
      </c>
      <c r="AI1235" s="180" t="s">
        <v>334</v>
      </c>
      <c r="AJ1235" s="1415"/>
    </row>
    <row r="1236" spans="1:36" ht="15.75">
      <c r="A1236" s="4324" t="s">
        <v>4756</v>
      </c>
      <c r="B1236" s="4784"/>
      <c r="C1236" s="4784"/>
      <c r="D1236" s="4784"/>
      <c r="E1236" s="4784"/>
      <c r="F1236" s="4784"/>
      <c r="G1236" s="4784"/>
      <c r="H1236" s="4784"/>
      <c r="I1236" s="4784"/>
      <c r="J1236" s="4784"/>
      <c r="K1236" s="4784"/>
      <c r="L1236" s="4784"/>
      <c r="M1236" s="4784"/>
      <c r="N1236" s="4784"/>
      <c r="O1236" s="4784"/>
      <c r="P1236" s="4784"/>
      <c r="Q1236" s="4784"/>
      <c r="R1236" s="4784"/>
      <c r="S1236" s="4784"/>
      <c r="T1236" s="4784"/>
      <c r="U1236" s="4784"/>
      <c r="V1236" s="4784"/>
      <c r="W1236" s="4784"/>
      <c r="X1236" s="4784"/>
      <c r="Y1236" s="4784"/>
      <c r="Z1236" s="4784"/>
      <c r="AA1236" s="4784"/>
      <c r="AB1236" s="4784"/>
      <c r="AC1236" s="4784"/>
      <c r="AD1236" s="4784"/>
      <c r="AE1236" s="4784"/>
      <c r="AF1236" s="4784"/>
      <c r="AG1236" s="4784"/>
      <c r="AH1236" s="4784"/>
      <c r="AI1236" s="4785"/>
      <c r="AJ1236" s="1415"/>
    </row>
    <row r="1237" spans="1:36" ht="15.75">
      <c r="A1237" s="1415">
        <v>179</v>
      </c>
      <c r="B1237" s="481" t="s">
        <v>4534</v>
      </c>
      <c r="C1237" s="450" t="s">
        <v>66</v>
      </c>
      <c r="D1237" s="1415">
        <v>0.3</v>
      </c>
      <c r="E1237" s="1415">
        <v>200</v>
      </c>
      <c r="F1237" s="450">
        <f t="shared" si="410"/>
        <v>60</v>
      </c>
      <c r="G1237" s="1415"/>
      <c r="H1237" s="1415"/>
      <c r="I1237" s="1415"/>
      <c r="J1237" s="1415"/>
      <c r="K1237" s="1415"/>
      <c r="L1237" s="1415"/>
      <c r="M1237" s="1415"/>
      <c r="N1237" s="1415"/>
      <c r="O1237" s="1415"/>
      <c r="P1237" s="1415">
        <v>10</v>
      </c>
      <c r="Q1237" s="1415"/>
      <c r="R1237" s="1415"/>
      <c r="S1237" s="1415"/>
      <c r="T1237" s="1415"/>
      <c r="U1237" s="1415"/>
      <c r="V1237" s="1415"/>
      <c r="W1237" s="1415"/>
      <c r="X1237" s="1415"/>
      <c r="Y1237" s="1415"/>
      <c r="Z1237" s="1415"/>
      <c r="AA1237" s="1415"/>
      <c r="AB1237" s="1415"/>
      <c r="AC1237" s="1507">
        <f t="shared" ref="AC1237:AC1268" si="411">E1237+G1237-N1237-O1237-AA1237-P1237-Q1237-R1237-S1237-T1237-U1237-V1237-W1237-X1237-Y1237</f>
        <v>190</v>
      </c>
      <c r="AD1237" s="1508">
        <f t="shared" ref="AD1237:AD1268" si="412">D1237*AC1237</f>
        <v>57</v>
      </c>
      <c r="AE1237" s="14">
        <f t="shared" ref="AE1237:AE1268" si="413">(J1237-"01.04.2023")/30</f>
        <v>-1500.5666666666666</v>
      </c>
      <c r="AF1237" s="14">
        <f t="shared" ref="AF1237:AF1268" si="414">(N1237+O1237+P1237+Q1237+R1237+S1237+T1237+U1237+V1237+W1237+X1237+Y1237)/3</f>
        <v>3.3333333333333335</v>
      </c>
      <c r="AG1237" s="14">
        <f t="shared" ref="AG1237:AG1268" si="415">AC1237/AF1237</f>
        <v>57</v>
      </c>
      <c r="AH1237" s="14">
        <f t="shared" ref="AH1237:AH1268" si="416">AG1237-AE1237</f>
        <v>1557.5666666666666</v>
      </c>
      <c r="AI1237" s="14">
        <f t="shared" ref="AI1237:AI1268" si="417">AC1237-(AE1237*AF1237)</f>
        <v>5191.8888888888887</v>
      </c>
      <c r="AJ1237" s="1415"/>
    </row>
    <row r="1238" spans="1:36" ht="15.75">
      <c r="A1238" s="1415">
        <v>180</v>
      </c>
      <c r="B1238" s="481" t="s">
        <v>4757</v>
      </c>
      <c r="C1238" s="450" t="s">
        <v>66</v>
      </c>
      <c r="D1238" s="1415">
        <v>0.3</v>
      </c>
      <c r="E1238" s="1415">
        <v>200</v>
      </c>
      <c r="F1238" s="450">
        <f t="shared" si="410"/>
        <v>60</v>
      </c>
      <c r="G1238" s="1415"/>
      <c r="H1238" s="1415"/>
      <c r="I1238" s="1415"/>
      <c r="J1238" s="1415"/>
      <c r="K1238" s="1415"/>
      <c r="L1238" s="1415"/>
      <c r="M1238" s="1415"/>
      <c r="N1238" s="1415"/>
      <c r="O1238" s="1415"/>
      <c r="P1238" s="1415">
        <v>10</v>
      </c>
      <c r="Q1238" s="1415"/>
      <c r="R1238" s="1415"/>
      <c r="S1238" s="1415"/>
      <c r="T1238" s="1415"/>
      <c r="U1238" s="1415"/>
      <c r="V1238" s="1415"/>
      <c r="W1238" s="1415"/>
      <c r="X1238" s="1415"/>
      <c r="Y1238" s="1415"/>
      <c r="Z1238" s="1415"/>
      <c r="AA1238" s="1415"/>
      <c r="AB1238" s="1415"/>
      <c r="AC1238" s="1507">
        <f t="shared" si="411"/>
        <v>190</v>
      </c>
      <c r="AD1238" s="1508">
        <f t="shared" si="412"/>
        <v>57</v>
      </c>
      <c r="AE1238" s="14">
        <f t="shared" si="413"/>
        <v>-1500.5666666666666</v>
      </c>
      <c r="AF1238" s="14">
        <f t="shared" si="414"/>
        <v>3.3333333333333335</v>
      </c>
      <c r="AG1238" s="14">
        <f t="shared" si="415"/>
        <v>57</v>
      </c>
      <c r="AH1238" s="14">
        <f t="shared" si="416"/>
        <v>1557.5666666666666</v>
      </c>
      <c r="AI1238" s="14">
        <f t="shared" si="417"/>
        <v>5191.8888888888887</v>
      </c>
      <c r="AJ1238" s="1415"/>
    </row>
    <row r="1239" spans="1:36" ht="15.75">
      <c r="A1239" s="1415">
        <v>181</v>
      </c>
      <c r="B1239" s="482" t="s">
        <v>4535</v>
      </c>
      <c r="C1239" s="450" t="s">
        <v>66</v>
      </c>
      <c r="D1239" s="1415">
        <v>0.4</v>
      </c>
      <c r="E1239" s="1415">
        <v>195</v>
      </c>
      <c r="F1239" s="450">
        <f t="shared" si="410"/>
        <v>78</v>
      </c>
      <c r="G1239" s="1415"/>
      <c r="H1239" s="1415"/>
      <c r="I1239" s="1415"/>
      <c r="J1239" s="1415"/>
      <c r="K1239" s="1415"/>
      <c r="L1239" s="1415"/>
      <c r="M1239" s="1415"/>
      <c r="N1239" s="1415"/>
      <c r="O1239" s="1415"/>
      <c r="P1239" s="1415">
        <v>10</v>
      </c>
      <c r="Q1239" s="1415"/>
      <c r="R1239" s="1415"/>
      <c r="S1239" s="1415"/>
      <c r="T1239" s="1415"/>
      <c r="U1239" s="1415"/>
      <c r="V1239" s="1415"/>
      <c r="W1239" s="1415"/>
      <c r="X1239" s="1415"/>
      <c r="Y1239" s="1415"/>
      <c r="Z1239" s="1415"/>
      <c r="AA1239" s="1415"/>
      <c r="AB1239" s="1415"/>
      <c r="AC1239" s="1507">
        <f t="shared" si="411"/>
        <v>185</v>
      </c>
      <c r="AD1239" s="1508">
        <f t="shared" si="412"/>
        <v>74</v>
      </c>
      <c r="AE1239" s="14">
        <f t="shared" si="413"/>
        <v>-1500.5666666666666</v>
      </c>
      <c r="AF1239" s="14">
        <f t="shared" si="414"/>
        <v>3.3333333333333335</v>
      </c>
      <c r="AG1239" s="14">
        <f t="shared" si="415"/>
        <v>55.5</v>
      </c>
      <c r="AH1239" s="14">
        <f t="shared" si="416"/>
        <v>1556.0666666666666</v>
      </c>
      <c r="AI1239" s="14">
        <f t="shared" si="417"/>
        <v>5186.8888888888887</v>
      </c>
      <c r="AJ1239" s="1415"/>
    </row>
    <row r="1240" spans="1:36" ht="15.75">
      <c r="A1240" s="1415">
        <v>182</v>
      </c>
      <c r="B1240" s="481" t="s">
        <v>4758</v>
      </c>
      <c r="C1240" s="450" t="s">
        <v>66</v>
      </c>
      <c r="D1240" s="1415">
        <v>0.4</v>
      </c>
      <c r="E1240" s="1415">
        <v>200</v>
      </c>
      <c r="F1240" s="450">
        <f t="shared" si="410"/>
        <v>80</v>
      </c>
      <c r="G1240" s="1415"/>
      <c r="H1240" s="1415"/>
      <c r="I1240" s="1415"/>
      <c r="J1240" s="1415"/>
      <c r="K1240" s="1415"/>
      <c r="L1240" s="1415"/>
      <c r="M1240" s="1415"/>
      <c r="N1240" s="1415"/>
      <c r="O1240" s="1415"/>
      <c r="P1240" s="1415">
        <v>10</v>
      </c>
      <c r="Q1240" s="1415"/>
      <c r="R1240" s="1415"/>
      <c r="S1240" s="1415"/>
      <c r="T1240" s="1415"/>
      <c r="U1240" s="1415"/>
      <c r="V1240" s="1415"/>
      <c r="W1240" s="1415"/>
      <c r="X1240" s="1415"/>
      <c r="Y1240" s="1415"/>
      <c r="Z1240" s="1415"/>
      <c r="AA1240" s="1415"/>
      <c r="AB1240" s="1415"/>
      <c r="AC1240" s="1507">
        <f t="shared" si="411"/>
        <v>190</v>
      </c>
      <c r="AD1240" s="1508">
        <f t="shared" si="412"/>
        <v>76</v>
      </c>
      <c r="AE1240" s="14">
        <f t="shared" si="413"/>
        <v>-1500.5666666666666</v>
      </c>
      <c r="AF1240" s="14">
        <f t="shared" si="414"/>
        <v>3.3333333333333335</v>
      </c>
      <c r="AG1240" s="14">
        <f t="shared" si="415"/>
        <v>57</v>
      </c>
      <c r="AH1240" s="14">
        <f t="shared" si="416"/>
        <v>1557.5666666666666</v>
      </c>
      <c r="AI1240" s="14">
        <f t="shared" si="417"/>
        <v>5191.8888888888887</v>
      </c>
      <c r="AJ1240" s="1415"/>
    </row>
    <row r="1241" spans="1:36" ht="15.75">
      <c r="A1241" s="1415">
        <v>183</v>
      </c>
      <c r="B1241" s="482" t="s">
        <v>4010</v>
      </c>
      <c r="C1241" s="450" t="s">
        <v>66</v>
      </c>
      <c r="D1241" s="1415">
        <v>0.65</v>
      </c>
      <c r="E1241" s="1415">
        <v>140</v>
      </c>
      <c r="F1241" s="450">
        <f t="shared" si="410"/>
        <v>91</v>
      </c>
      <c r="G1241" s="1415"/>
      <c r="H1241" s="1415"/>
      <c r="I1241" s="1415"/>
      <c r="J1241" s="1415"/>
      <c r="K1241" s="1415"/>
      <c r="L1241" s="1415"/>
      <c r="M1241" s="1415"/>
      <c r="N1241" s="1415"/>
      <c r="O1241" s="1415"/>
      <c r="P1241" s="1415"/>
      <c r="Q1241" s="1415"/>
      <c r="R1241" s="1415"/>
      <c r="S1241" s="1415"/>
      <c r="T1241" s="1415"/>
      <c r="U1241" s="1415"/>
      <c r="V1241" s="1415"/>
      <c r="W1241" s="1415"/>
      <c r="X1241" s="1415"/>
      <c r="Y1241" s="1415"/>
      <c r="Z1241" s="1415"/>
      <c r="AA1241" s="1415"/>
      <c r="AB1241" s="1415"/>
      <c r="AC1241" s="1507">
        <f t="shared" si="411"/>
        <v>140</v>
      </c>
      <c r="AD1241" s="1508">
        <f t="shared" si="412"/>
        <v>91</v>
      </c>
      <c r="AE1241" s="14">
        <f t="shared" si="413"/>
        <v>-1500.5666666666666</v>
      </c>
      <c r="AF1241" s="14">
        <f t="shared" si="414"/>
        <v>0</v>
      </c>
      <c r="AG1241" s="14" t="e">
        <f t="shared" si="415"/>
        <v>#DIV/0!</v>
      </c>
      <c r="AH1241" s="14" t="e">
        <f t="shared" si="416"/>
        <v>#DIV/0!</v>
      </c>
      <c r="AI1241" s="14">
        <f t="shared" si="417"/>
        <v>140</v>
      </c>
      <c r="AJ1241" s="1415"/>
    </row>
    <row r="1242" spans="1:36" ht="15.75">
      <c r="A1242" s="1415">
        <v>184</v>
      </c>
      <c r="B1242" s="482" t="s">
        <v>4690</v>
      </c>
      <c r="C1242" s="450" t="s">
        <v>344</v>
      </c>
      <c r="D1242" s="1415">
        <v>10</v>
      </c>
      <c r="E1242" s="1415">
        <v>4.4790000000000001</v>
      </c>
      <c r="F1242" s="450">
        <f t="shared" si="410"/>
        <v>44.79</v>
      </c>
      <c r="G1242" s="1415"/>
      <c r="H1242" s="1415"/>
      <c r="I1242" s="1415"/>
      <c r="J1242" s="1415"/>
      <c r="K1242" s="1415"/>
      <c r="L1242" s="1415"/>
      <c r="M1242" s="1415"/>
      <c r="N1242" s="1415"/>
      <c r="O1242" s="1415"/>
      <c r="P1242" s="1415">
        <v>0.379</v>
      </c>
      <c r="Q1242" s="1415"/>
      <c r="R1242" s="1415"/>
      <c r="S1242" s="1415"/>
      <c r="T1242" s="1415"/>
      <c r="U1242" s="1415"/>
      <c r="V1242" s="1415"/>
      <c r="W1242" s="1415"/>
      <c r="X1242" s="1415"/>
      <c r="Y1242" s="1415"/>
      <c r="Z1242" s="1415"/>
      <c r="AA1242" s="1415"/>
      <c r="AB1242" s="1415"/>
      <c r="AC1242" s="1507">
        <f t="shared" si="411"/>
        <v>4.0999999999999996</v>
      </c>
      <c r="AD1242" s="1508">
        <f t="shared" si="412"/>
        <v>41</v>
      </c>
      <c r="AE1242" s="14">
        <f t="shared" si="413"/>
        <v>-1500.5666666666666</v>
      </c>
      <c r="AF1242" s="14">
        <f t="shared" si="414"/>
        <v>0.12633333333333333</v>
      </c>
      <c r="AG1242" s="14">
        <f t="shared" si="415"/>
        <v>32.453825857519789</v>
      </c>
      <c r="AH1242" s="14">
        <f t="shared" si="416"/>
        <v>1533.0204925241865</v>
      </c>
      <c r="AI1242" s="14">
        <f t="shared" si="417"/>
        <v>193.67158888888886</v>
      </c>
      <c r="AJ1242" s="1415"/>
    </row>
    <row r="1243" spans="1:36" ht="15.75">
      <c r="A1243" s="1415">
        <v>185</v>
      </c>
      <c r="B1243" s="482" t="s">
        <v>3504</v>
      </c>
      <c r="C1243" s="450" t="s">
        <v>3505</v>
      </c>
      <c r="D1243" s="1415">
        <v>5</v>
      </c>
      <c r="E1243" s="1415">
        <v>50</v>
      </c>
      <c r="F1243" s="450">
        <f t="shared" si="410"/>
        <v>250</v>
      </c>
      <c r="G1243" s="1415"/>
      <c r="H1243" s="1415"/>
      <c r="I1243" s="1415"/>
      <c r="J1243" s="1415"/>
      <c r="K1243" s="1415"/>
      <c r="L1243" s="1415"/>
      <c r="M1243" s="1415"/>
      <c r="N1243" s="1415"/>
      <c r="O1243" s="1415"/>
      <c r="P1243" s="1415">
        <v>5</v>
      </c>
      <c r="Q1243" s="1415"/>
      <c r="R1243" s="1415"/>
      <c r="S1243" s="1415"/>
      <c r="T1243" s="1415"/>
      <c r="U1243" s="1415"/>
      <c r="V1243" s="1415"/>
      <c r="W1243" s="1415"/>
      <c r="X1243" s="1415"/>
      <c r="Y1243" s="1415"/>
      <c r="Z1243" s="1415"/>
      <c r="AA1243" s="1415"/>
      <c r="AB1243" s="1415"/>
      <c r="AC1243" s="1507">
        <f t="shared" si="411"/>
        <v>45</v>
      </c>
      <c r="AD1243" s="1508">
        <f t="shared" si="412"/>
        <v>225</v>
      </c>
      <c r="AE1243" s="14">
        <f t="shared" si="413"/>
        <v>-1500.5666666666666</v>
      </c>
      <c r="AF1243" s="14">
        <f t="shared" si="414"/>
        <v>1.6666666666666667</v>
      </c>
      <c r="AG1243" s="14">
        <f t="shared" si="415"/>
        <v>27</v>
      </c>
      <c r="AH1243" s="14">
        <f t="shared" si="416"/>
        <v>1527.5666666666666</v>
      </c>
      <c r="AI1243" s="14">
        <f t="shared" si="417"/>
        <v>2545.9444444444443</v>
      </c>
      <c r="AJ1243" s="1415"/>
    </row>
    <row r="1244" spans="1:36" ht="15.75">
      <c r="A1244" s="1415">
        <v>186</v>
      </c>
      <c r="B1244" s="481" t="s">
        <v>7752</v>
      </c>
      <c r="C1244" s="450" t="s">
        <v>66</v>
      </c>
      <c r="D1244" s="1415">
        <v>0.05</v>
      </c>
      <c r="E1244" s="1415">
        <v>100</v>
      </c>
      <c r="F1244" s="450">
        <f t="shared" si="410"/>
        <v>5</v>
      </c>
      <c r="G1244" s="1415"/>
      <c r="H1244" s="1415"/>
      <c r="I1244" s="1415"/>
      <c r="J1244" s="1415"/>
      <c r="K1244" s="1415"/>
      <c r="L1244" s="1415"/>
      <c r="M1244" s="1415"/>
      <c r="N1244" s="1415"/>
      <c r="O1244" s="1415"/>
      <c r="P1244" s="1415"/>
      <c r="Q1244" s="1415"/>
      <c r="R1244" s="1415"/>
      <c r="S1244" s="1415"/>
      <c r="T1244" s="1415"/>
      <c r="U1244" s="1415"/>
      <c r="V1244" s="1415"/>
      <c r="W1244" s="1415"/>
      <c r="X1244" s="1415"/>
      <c r="Y1244" s="1415"/>
      <c r="Z1244" s="1415"/>
      <c r="AA1244" s="1415"/>
      <c r="AB1244" s="1415"/>
      <c r="AC1244" s="1507">
        <f t="shared" si="411"/>
        <v>100</v>
      </c>
      <c r="AD1244" s="1508">
        <f t="shared" si="412"/>
        <v>5</v>
      </c>
      <c r="AE1244" s="14">
        <f t="shared" si="413"/>
        <v>-1500.5666666666666</v>
      </c>
      <c r="AF1244" s="14">
        <f t="shared" si="414"/>
        <v>0</v>
      </c>
      <c r="AG1244" s="14" t="e">
        <f t="shared" si="415"/>
        <v>#DIV/0!</v>
      </c>
      <c r="AH1244" s="14" t="e">
        <f t="shared" si="416"/>
        <v>#DIV/0!</v>
      </c>
      <c r="AI1244" s="14">
        <f t="shared" si="417"/>
        <v>100</v>
      </c>
      <c r="AJ1244" s="1415"/>
    </row>
    <row r="1245" spans="1:36" ht="15.75">
      <c r="A1245" s="1415">
        <v>187</v>
      </c>
      <c r="B1245" s="481" t="s">
        <v>4759</v>
      </c>
      <c r="C1245" s="450" t="s">
        <v>66</v>
      </c>
      <c r="D1245" s="1415">
        <v>5</v>
      </c>
      <c r="E1245" s="1415">
        <v>40</v>
      </c>
      <c r="F1245" s="450">
        <f t="shared" si="410"/>
        <v>200</v>
      </c>
      <c r="G1245" s="1415"/>
      <c r="H1245" s="1415"/>
      <c r="I1245" s="1415"/>
      <c r="J1245" s="1415"/>
      <c r="K1245" s="1415"/>
      <c r="L1245" s="1415"/>
      <c r="M1245" s="1415"/>
      <c r="N1245" s="1415"/>
      <c r="O1245" s="1415"/>
      <c r="P1245" s="1415"/>
      <c r="Q1245" s="1415"/>
      <c r="R1245" s="1415"/>
      <c r="S1245" s="1415"/>
      <c r="T1245" s="1415"/>
      <c r="U1245" s="1415"/>
      <c r="V1245" s="1415"/>
      <c r="W1245" s="1415"/>
      <c r="X1245" s="1415"/>
      <c r="Y1245" s="1415"/>
      <c r="Z1245" s="1415"/>
      <c r="AA1245" s="1415"/>
      <c r="AB1245" s="1415"/>
      <c r="AC1245" s="1507">
        <f t="shared" si="411"/>
        <v>40</v>
      </c>
      <c r="AD1245" s="1508">
        <f t="shared" si="412"/>
        <v>200</v>
      </c>
      <c r="AE1245" s="14">
        <f t="shared" si="413"/>
        <v>-1500.5666666666666</v>
      </c>
      <c r="AF1245" s="14">
        <f t="shared" si="414"/>
        <v>0</v>
      </c>
      <c r="AG1245" s="14" t="e">
        <f t="shared" si="415"/>
        <v>#DIV/0!</v>
      </c>
      <c r="AH1245" s="14" t="e">
        <f t="shared" si="416"/>
        <v>#DIV/0!</v>
      </c>
      <c r="AI1245" s="14">
        <f t="shared" si="417"/>
        <v>40</v>
      </c>
      <c r="AJ1245" s="1415"/>
    </row>
    <row r="1246" spans="1:36" ht="15.75">
      <c r="A1246" s="1415">
        <v>188</v>
      </c>
      <c r="B1246" s="481" t="s">
        <v>4013</v>
      </c>
      <c r="C1246" s="450" t="s">
        <v>66</v>
      </c>
      <c r="D1246" s="1415">
        <v>0.01</v>
      </c>
      <c r="E1246" s="1415">
        <v>500</v>
      </c>
      <c r="F1246" s="450">
        <f t="shared" si="410"/>
        <v>5</v>
      </c>
      <c r="G1246" s="1415"/>
      <c r="H1246" s="1415"/>
      <c r="I1246" s="1415"/>
      <c r="J1246" s="1415"/>
      <c r="K1246" s="1415"/>
      <c r="L1246" s="1415"/>
      <c r="M1246" s="1415"/>
      <c r="N1246" s="1415"/>
      <c r="O1246" s="1415"/>
      <c r="P1246" s="1415"/>
      <c r="Q1246" s="1415"/>
      <c r="R1246" s="1415"/>
      <c r="S1246" s="1415"/>
      <c r="T1246" s="1415"/>
      <c r="U1246" s="1415"/>
      <c r="V1246" s="1415"/>
      <c r="W1246" s="1415"/>
      <c r="X1246" s="1415"/>
      <c r="Y1246" s="1415"/>
      <c r="Z1246" s="1415"/>
      <c r="AA1246" s="1415"/>
      <c r="AB1246" s="1415"/>
      <c r="AC1246" s="1507">
        <f t="shared" si="411"/>
        <v>500</v>
      </c>
      <c r="AD1246" s="1508">
        <f t="shared" si="412"/>
        <v>5</v>
      </c>
      <c r="AE1246" s="14">
        <f t="shared" si="413"/>
        <v>-1500.5666666666666</v>
      </c>
      <c r="AF1246" s="14">
        <f t="shared" si="414"/>
        <v>0</v>
      </c>
      <c r="AG1246" s="14" t="e">
        <f t="shared" si="415"/>
        <v>#DIV/0!</v>
      </c>
      <c r="AH1246" s="14" t="e">
        <f t="shared" si="416"/>
        <v>#DIV/0!</v>
      </c>
      <c r="AI1246" s="14">
        <f t="shared" si="417"/>
        <v>500</v>
      </c>
      <c r="AJ1246" s="1415"/>
    </row>
    <row r="1247" spans="1:36" ht="15.75">
      <c r="A1247" s="1415">
        <v>189</v>
      </c>
      <c r="B1247" s="481" t="s">
        <v>4760</v>
      </c>
      <c r="C1247" s="450" t="s">
        <v>66</v>
      </c>
      <c r="D1247" s="1415">
        <v>5</v>
      </c>
      <c r="E1247" s="1415">
        <v>1</v>
      </c>
      <c r="F1247" s="450">
        <f t="shared" si="410"/>
        <v>5</v>
      </c>
      <c r="G1247" s="1415"/>
      <c r="H1247" s="1415"/>
      <c r="I1247" s="1415"/>
      <c r="J1247" s="1415"/>
      <c r="K1247" s="1415"/>
      <c r="L1247" s="1415"/>
      <c r="M1247" s="1415"/>
      <c r="N1247" s="1415"/>
      <c r="O1247" s="1415"/>
      <c r="P1247" s="1415"/>
      <c r="Q1247" s="1415"/>
      <c r="R1247" s="1415"/>
      <c r="S1247" s="1415"/>
      <c r="T1247" s="1415"/>
      <c r="U1247" s="1415"/>
      <c r="V1247" s="1415"/>
      <c r="W1247" s="1415"/>
      <c r="X1247" s="1415"/>
      <c r="Y1247" s="1415"/>
      <c r="Z1247" s="1415"/>
      <c r="AA1247" s="1415"/>
      <c r="AB1247" s="1415"/>
      <c r="AC1247" s="1507">
        <f t="shared" si="411"/>
        <v>1</v>
      </c>
      <c r="AD1247" s="1508">
        <f t="shared" si="412"/>
        <v>5</v>
      </c>
      <c r="AE1247" s="14">
        <f t="shared" si="413"/>
        <v>-1500.5666666666666</v>
      </c>
      <c r="AF1247" s="14">
        <f t="shared" si="414"/>
        <v>0</v>
      </c>
      <c r="AG1247" s="14" t="e">
        <f t="shared" si="415"/>
        <v>#DIV/0!</v>
      </c>
      <c r="AH1247" s="14" t="e">
        <f t="shared" si="416"/>
        <v>#DIV/0!</v>
      </c>
      <c r="AI1247" s="14">
        <f t="shared" si="417"/>
        <v>1</v>
      </c>
      <c r="AJ1247" s="1415"/>
    </row>
    <row r="1248" spans="1:36" ht="15.75">
      <c r="A1248" s="1415">
        <v>190</v>
      </c>
      <c r="B1248" s="481" t="s">
        <v>4761</v>
      </c>
      <c r="C1248" s="450" t="s">
        <v>66</v>
      </c>
      <c r="D1248" s="1415">
        <v>30</v>
      </c>
      <c r="E1248" s="1415">
        <v>5</v>
      </c>
      <c r="F1248" s="450">
        <f t="shared" si="410"/>
        <v>150</v>
      </c>
      <c r="G1248" s="1415"/>
      <c r="H1248" s="1415"/>
      <c r="I1248" s="1415"/>
      <c r="J1248" s="1415"/>
      <c r="K1248" s="1415"/>
      <c r="L1248" s="1415"/>
      <c r="M1248" s="1415"/>
      <c r="N1248" s="1415"/>
      <c r="O1248" s="1415"/>
      <c r="P1248" s="1415"/>
      <c r="Q1248" s="1415"/>
      <c r="R1248" s="1415"/>
      <c r="S1248" s="1415"/>
      <c r="T1248" s="1415"/>
      <c r="U1248" s="1415"/>
      <c r="V1248" s="1415"/>
      <c r="W1248" s="1415"/>
      <c r="X1248" s="1415"/>
      <c r="Y1248" s="1415"/>
      <c r="Z1248" s="1415"/>
      <c r="AA1248" s="1415"/>
      <c r="AB1248" s="1415"/>
      <c r="AC1248" s="1507">
        <f t="shared" si="411"/>
        <v>5</v>
      </c>
      <c r="AD1248" s="1508">
        <f t="shared" si="412"/>
        <v>150</v>
      </c>
      <c r="AE1248" s="14">
        <f t="shared" si="413"/>
        <v>-1500.5666666666666</v>
      </c>
      <c r="AF1248" s="14">
        <f t="shared" si="414"/>
        <v>0</v>
      </c>
      <c r="AG1248" s="14" t="e">
        <f t="shared" si="415"/>
        <v>#DIV/0!</v>
      </c>
      <c r="AH1248" s="14" t="e">
        <f t="shared" si="416"/>
        <v>#DIV/0!</v>
      </c>
      <c r="AI1248" s="14">
        <f t="shared" si="417"/>
        <v>5</v>
      </c>
      <c r="AJ1248" s="1415"/>
    </row>
    <row r="1249" spans="1:36" ht="15.75">
      <c r="A1249" s="1415">
        <v>191</v>
      </c>
      <c r="B1249" s="481" t="s">
        <v>4762</v>
      </c>
      <c r="C1249" s="450" t="s">
        <v>66</v>
      </c>
      <c r="D1249" s="1415">
        <v>50</v>
      </c>
      <c r="E1249" s="1415">
        <v>5</v>
      </c>
      <c r="F1249" s="450">
        <f t="shared" si="410"/>
        <v>250</v>
      </c>
      <c r="G1249" s="1415"/>
      <c r="H1249" s="1415"/>
      <c r="I1249" s="1415"/>
      <c r="J1249" s="1415"/>
      <c r="K1249" s="1415"/>
      <c r="L1249" s="1415"/>
      <c r="M1249" s="1415"/>
      <c r="N1249" s="1415"/>
      <c r="O1249" s="1415"/>
      <c r="P1249" s="1415"/>
      <c r="Q1249" s="1415"/>
      <c r="R1249" s="1415"/>
      <c r="S1249" s="1415"/>
      <c r="T1249" s="1415"/>
      <c r="U1249" s="1415"/>
      <c r="V1249" s="1415"/>
      <c r="W1249" s="1415"/>
      <c r="X1249" s="1415"/>
      <c r="Y1249" s="1415"/>
      <c r="Z1249" s="1415"/>
      <c r="AA1249" s="1415"/>
      <c r="AB1249" s="1415"/>
      <c r="AC1249" s="1507">
        <f t="shared" si="411"/>
        <v>5</v>
      </c>
      <c r="AD1249" s="1508">
        <f t="shared" si="412"/>
        <v>250</v>
      </c>
      <c r="AE1249" s="14">
        <f t="shared" si="413"/>
        <v>-1500.5666666666666</v>
      </c>
      <c r="AF1249" s="14">
        <f t="shared" si="414"/>
        <v>0</v>
      </c>
      <c r="AG1249" s="14" t="e">
        <f t="shared" si="415"/>
        <v>#DIV/0!</v>
      </c>
      <c r="AH1249" s="14" t="e">
        <f t="shared" si="416"/>
        <v>#DIV/0!</v>
      </c>
      <c r="AI1249" s="14">
        <f t="shared" si="417"/>
        <v>5</v>
      </c>
      <c r="AJ1249" s="1415"/>
    </row>
    <row r="1250" spans="1:36" ht="15.75">
      <c r="A1250" s="1415">
        <v>192</v>
      </c>
      <c r="B1250" s="482" t="s">
        <v>4763</v>
      </c>
      <c r="C1250" s="450" t="s">
        <v>66</v>
      </c>
      <c r="D1250" s="1415">
        <v>20</v>
      </c>
      <c r="E1250" s="1415">
        <v>4</v>
      </c>
      <c r="F1250" s="450">
        <f t="shared" si="410"/>
        <v>80</v>
      </c>
      <c r="G1250" s="1415"/>
      <c r="H1250" s="1415"/>
      <c r="I1250" s="1415"/>
      <c r="J1250" s="1415"/>
      <c r="K1250" s="1415"/>
      <c r="L1250" s="1415"/>
      <c r="M1250" s="1415"/>
      <c r="N1250" s="1415"/>
      <c r="O1250" s="1415"/>
      <c r="P1250" s="1415"/>
      <c r="Q1250" s="1415"/>
      <c r="R1250" s="1415"/>
      <c r="S1250" s="1415"/>
      <c r="T1250" s="1415"/>
      <c r="U1250" s="1415"/>
      <c r="V1250" s="1415"/>
      <c r="W1250" s="1415"/>
      <c r="X1250" s="1415"/>
      <c r="Y1250" s="1415"/>
      <c r="Z1250" s="1415"/>
      <c r="AA1250" s="1415"/>
      <c r="AB1250" s="1415"/>
      <c r="AC1250" s="1507">
        <f t="shared" si="411"/>
        <v>4</v>
      </c>
      <c r="AD1250" s="1508">
        <f t="shared" si="412"/>
        <v>80</v>
      </c>
      <c r="AE1250" s="14">
        <f t="shared" si="413"/>
        <v>-1500.5666666666666</v>
      </c>
      <c r="AF1250" s="14">
        <f t="shared" si="414"/>
        <v>0</v>
      </c>
      <c r="AG1250" s="14" t="e">
        <f t="shared" si="415"/>
        <v>#DIV/0!</v>
      </c>
      <c r="AH1250" s="14" t="e">
        <f t="shared" si="416"/>
        <v>#DIV/0!</v>
      </c>
      <c r="AI1250" s="14">
        <f t="shared" si="417"/>
        <v>4</v>
      </c>
      <c r="AJ1250" s="1415"/>
    </row>
    <row r="1251" spans="1:36" ht="15.75">
      <c r="A1251" s="1415">
        <v>193</v>
      </c>
      <c r="B1251" s="482" t="s">
        <v>4764</v>
      </c>
      <c r="C1251" s="450" t="s">
        <v>66</v>
      </c>
      <c r="D1251" s="1415">
        <v>9</v>
      </c>
      <c r="E1251" s="1415">
        <v>1</v>
      </c>
      <c r="F1251" s="450">
        <f t="shared" si="410"/>
        <v>9</v>
      </c>
      <c r="G1251" s="1415"/>
      <c r="H1251" s="1415"/>
      <c r="I1251" s="1415"/>
      <c r="J1251" s="1415"/>
      <c r="K1251" s="1415"/>
      <c r="L1251" s="1415"/>
      <c r="M1251" s="1415"/>
      <c r="N1251" s="1415"/>
      <c r="O1251" s="1415"/>
      <c r="P1251" s="1415"/>
      <c r="Q1251" s="1415"/>
      <c r="R1251" s="1415"/>
      <c r="S1251" s="1415"/>
      <c r="T1251" s="1415"/>
      <c r="U1251" s="1415"/>
      <c r="V1251" s="1415"/>
      <c r="W1251" s="1415"/>
      <c r="X1251" s="1415"/>
      <c r="Y1251" s="1415"/>
      <c r="Z1251" s="1415"/>
      <c r="AA1251" s="1415"/>
      <c r="AB1251" s="1415"/>
      <c r="AC1251" s="1507">
        <f t="shared" si="411"/>
        <v>1</v>
      </c>
      <c r="AD1251" s="1508">
        <f t="shared" si="412"/>
        <v>9</v>
      </c>
      <c r="AE1251" s="14">
        <f t="shared" si="413"/>
        <v>-1500.5666666666666</v>
      </c>
      <c r="AF1251" s="14">
        <f t="shared" si="414"/>
        <v>0</v>
      </c>
      <c r="AG1251" s="14" t="e">
        <f t="shared" si="415"/>
        <v>#DIV/0!</v>
      </c>
      <c r="AH1251" s="14" t="e">
        <f t="shared" si="416"/>
        <v>#DIV/0!</v>
      </c>
      <c r="AI1251" s="14">
        <f t="shared" si="417"/>
        <v>1</v>
      </c>
      <c r="AJ1251" s="1415"/>
    </row>
    <row r="1252" spans="1:36" ht="15.75">
      <c r="A1252" s="1415">
        <v>194</v>
      </c>
      <c r="B1252" s="482" t="s">
        <v>4765</v>
      </c>
      <c r="C1252" s="450" t="s">
        <v>66</v>
      </c>
      <c r="D1252" s="1415">
        <v>9</v>
      </c>
      <c r="E1252" s="1415">
        <v>1</v>
      </c>
      <c r="F1252" s="450">
        <f t="shared" si="410"/>
        <v>9</v>
      </c>
      <c r="G1252" s="1415"/>
      <c r="H1252" s="1415"/>
      <c r="I1252" s="1415"/>
      <c r="J1252" s="1415"/>
      <c r="K1252" s="1415"/>
      <c r="L1252" s="1415"/>
      <c r="M1252" s="1415"/>
      <c r="N1252" s="1415"/>
      <c r="O1252" s="1415"/>
      <c r="P1252" s="1415"/>
      <c r="Q1252" s="1415"/>
      <c r="R1252" s="1415"/>
      <c r="S1252" s="1415"/>
      <c r="T1252" s="1415"/>
      <c r="U1252" s="1415"/>
      <c r="V1252" s="1415"/>
      <c r="W1252" s="1415"/>
      <c r="X1252" s="1415"/>
      <c r="Y1252" s="1415"/>
      <c r="Z1252" s="1415"/>
      <c r="AA1252" s="1415"/>
      <c r="AB1252" s="1415"/>
      <c r="AC1252" s="1507">
        <f t="shared" si="411"/>
        <v>1</v>
      </c>
      <c r="AD1252" s="1508">
        <f t="shared" si="412"/>
        <v>9</v>
      </c>
      <c r="AE1252" s="14">
        <f t="shared" si="413"/>
        <v>-1500.5666666666666</v>
      </c>
      <c r="AF1252" s="14">
        <f t="shared" si="414"/>
        <v>0</v>
      </c>
      <c r="AG1252" s="14" t="e">
        <f t="shared" si="415"/>
        <v>#DIV/0!</v>
      </c>
      <c r="AH1252" s="14" t="e">
        <f t="shared" si="416"/>
        <v>#DIV/0!</v>
      </c>
      <c r="AI1252" s="14">
        <f t="shared" si="417"/>
        <v>1</v>
      </c>
      <c r="AJ1252" s="1415"/>
    </row>
    <row r="1253" spans="1:36" ht="15.75">
      <c r="A1253" s="1415">
        <v>195</v>
      </c>
      <c r="B1253" s="482" t="s">
        <v>4692</v>
      </c>
      <c r="C1253" s="450" t="s">
        <v>66</v>
      </c>
      <c r="D1253" s="1415">
        <v>4</v>
      </c>
      <c r="E1253" s="1415">
        <v>2</v>
      </c>
      <c r="F1253" s="450">
        <f t="shared" si="410"/>
        <v>8</v>
      </c>
      <c r="G1253" s="1415"/>
      <c r="H1253" s="1415"/>
      <c r="I1253" s="1415"/>
      <c r="J1253" s="1415"/>
      <c r="K1253" s="1415"/>
      <c r="L1253" s="1415"/>
      <c r="M1253" s="1415"/>
      <c r="N1253" s="1415"/>
      <c r="O1253" s="1415"/>
      <c r="P1253" s="1415"/>
      <c r="Q1253" s="1415"/>
      <c r="R1253" s="1415"/>
      <c r="S1253" s="1415"/>
      <c r="T1253" s="1415"/>
      <c r="U1253" s="1415"/>
      <c r="V1253" s="1415"/>
      <c r="W1253" s="1415"/>
      <c r="X1253" s="1415"/>
      <c r="Y1253" s="1415"/>
      <c r="Z1253" s="1415"/>
      <c r="AA1253" s="1415"/>
      <c r="AB1253" s="1415"/>
      <c r="AC1253" s="1507">
        <f t="shared" si="411"/>
        <v>2</v>
      </c>
      <c r="AD1253" s="1508">
        <f t="shared" si="412"/>
        <v>8</v>
      </c>
      <c r="AE1253" s="14">
        <f t="shared" si="413"/>
        <v>-1500.5666666666666</v>
      </c>
      <c r="AF1253" s="14">
        <f t="shared" si="414"/>
        <v>0</v>
      </c>
      <c r="AG1253" s="14" t="e">
        <f t="shared" si="415"/>
        <v>#DIV/0!</v>
      </c>
      <c r="AH1253" s="14" t="e">
        <f t="shared" si="416"/>
        <v>#DIV/0!</v>
      </c>
      <c r="AI1253" s="14">
        <f t="shared" si="417"/>
        <v>2</v>
      </c>
      <c r="AJ1253" s="1415"/>
    </row>
    <row r="1254" spans="1:36" ht="15.75">
      <c r="A1254" s="1415">
        <v>196</v>
      </c>
      <c r="B1254" s="482" t="s">
        <v>4766</v>
      </c>
      <c r="C1254" s="450" t="s">
        <v>66</v>
      </c>
      <c r="D1254" s="1415">
        <v>6</v>
      </c>
      <c r="E1254" s="1415">
        <v>2</v>
      </c>
      <c r="F1254" s="450">
        <f t="shared" si="410"/>
        <v>12</v>
      </c>
      <c r="G1254" s="1415"/>
      <c r="H1254" s="1415"/>
      <c r="I1254" s="1415"/>
      <c r="J1254" s="1415"/>
      <c r="K1254" s="1415"/>
      <c r="L1254" s="1415"/>
      <c r="M1254" s="1415"/>
      <c r="N1254" s="1415"/>
      <c r="O1254" s="1415"/>
      <c r="P1254" s="1415"/>
      <c r="Q1254" s="1415"/>
      <c r="R1254" s="1415"/>
      <c r="S1254" s="1415"/>
      <c r="T1254" s="1415"/>
      <c r="U1254" s="1415"/>
      <c r="V1254" s="1415"/>
      <c r="W1254" s="1415"/>
      <c r="X1254" s="1415"/>
      <c r="Y1254" s="1415"/>
      <c r="Z1254" s="1415"/>
      <c r="AA1254" s="1415"/>
      <c r="AB1254" s="1415"/>
      <c r="AC1254" s="1507">
        <f t="shared" si="411"/>
        <v>2</v>
      </c>
      <c r="AD1254" s="1508">
        <f t="shared" si="412"/>
        <v>12</v>
      </c>
      <c r="AE1254" s="14">
        <f t="shared" si="413"/>
        <v>-1500.5666666666666</v>
      </c>
      <c r="AF1254" s="14">
        <f t="shared" si="414"/>
        <v>0</v>
      </c>
      <c r="AG1254" s="14" t="e">
        <f t="shared" si="415"/>
        <v>#DIV/0!</v>
      </c>
      <c r="AH1254" s="14" t="e">
        <f t="shared" si="416"/>
        <v>#DIV/0!</v>
      </c>
      <c r="AI1254" s="14">
        <f t="shared" si="417"/>
        <v>2</v>
      </c>
      <c r="AJ1254" s="1415"/>
    </row>
    <row r="1255" spans="1:36" ht="15.75">
      <c r="A1255" s="1415">
        <v>197</v>
      </c>
      <c r="B1255" s="482" t="s">
        <v>4767</v>
      </c>
      <c r="C1255" s="450" t="s">
        <v>66</v>
      </c>
      <c r="D1255" s="1415">
        <v>1</v>
      </c>
      <c r="E1255" s="1415">
        <v>9</v>
      </c>
      <c r="F1255" s="450">
        <f t="shared" si="410"/>
        <v>9</v>
      </c>
      <c r="G1255" s="1415"/>
      <c r="H1255" s="1415"/>
      <c r="I1255" s="1415"/>
      <c r="J1255" s="1415"/>
      <c r="K1255" s="1415"/>
      <c r="L1255" s="1415"/>
      <c r="M1255" s="1415"/>
      <c r="N1255" s="1415"/>
      <c r="O1255" s="1415"/>
      <c r="P1255" s="1415"/>
      <c r="Q1255" s="1415"/>
      <c r="R1255" s="1415"/>
      <c r="S1255" s="1415"/>
      <c r="T1255" s="1415"/>
      <c r="U1255" s="1415"/>
      <c r="V1255" s="1415"/>
      <c r="W1255" s="1415"/>
      <c r="X1255" s="1415"/>
      <c r="Y1255" s="1415"/>
      <c r="Z1255" s="1415"/>
      <c r="AA1255" s="1415"/>
      <c r="AB1255" s="1415"/>
      <c r="AC1255" s="1507">
        <f t="shared" si="411"/>
        <v>9</v>
      </c>
      <c r="AD1255" s="1508">
        <f t="shared" si="412"/>
        <v>9</v>
      </c>
      <c r="AE1255" s="14">
        <f t="shared" si="413"/>
        <v>-1500.5666666666666</v>
      </c>
      <c r="AF1255" s="14">
        <f t="shared" si="414"/>
        <v>0</v>
      </c>
      <c r="AG1255" s="14" t="e">
        <f t="shared" si="415"/>
        <v>#DIV/0!</v>
      </c>
      <c r="AH1255" s="14" t="e">
        <f t="shared" si="416"/>
        <v>#DIV/0!</v>
      </c>
      <c r="AI1255" s="14">
        <f t="shared" si="417"/>
        <v>9</v>
      </c>
      <c r="AJ1255" s="1415"/>
    </row>
    <row r="1256" spans="1:36" ht="15.75">
      <c r="A1256" s="1415">
        <v>198</v>
      </c>
      <c r="B1256" s="482" t="s">
        <v>4693</v>
      </c>
      <c r="C1256" s="450" t="s">
        <v>66</v>
      </c>
      <c r="D1256" s="1415">
        <v>250</v>
      </c>
      <c r="E1256" s="1415">
        <v>2</v>
      </c>
      <c r="F1256" s="450">
        <f t="shared" si="410"/>
        <v>500</v>
      </c>
      <c r="G1256" s="1415"/>
      <c r="H1256" s="1415"/>
      <c r="I1256" s="1415"/>
      <c r="J1256" s="1415"/>
      <c r="K1256" s="1415"/>
      <c r="L1256" s="1415"/>
      <c r="M1256" s="1415"/>
      <c r="N1256" s="1415"/>
      <c r="O1256" s="1415"/>
      <c r="P1256" s="1415"/>
      <c r="Q1256" s="1415"/>
      <c r="R1256" s="1415"/>
      <c r="S1256" s="1415"/>
      <c r="T1256" s="1415"/>
      <c r="U1256" s="1415"/>
      <c r="V1256" s="1415"/>
      <c r="W1256" s="1415"/>
      <c r="X1256" s="1415"/>
      <c r="Y1256" s="1415"/>
      <c r="Z1256" s="1415"/>
      <c r="AA1256" s="1415"/>
      <c r="AB1256" s="1415"/>
      <c r="AC1256" s="1507">
        <f t="shared" si="411"/>
        <v>2</v>
      </c>
      <c r="AD1256" s="1508">
        <f t="shared" si="412"/>
        <v>500</v>
      </c>
      <c r="AE1256" s="14">
        <f t="shared" si="413"/>
        <v>-1500.5666666666666</v>
      </c>
      <c r="AF1256" s="14">
        <f t="shared" si="414"/>
        <v>0</v>
      </c>
      <c r="AG1256" s="14" t="e">
        <f t="shared" si="415"/>
        <v>#DIV/0!</v>
      </c>
      <c r="AH1256" s="14" t="e">
        <f t="shared" si="416"/>
        <v>#DIV/0!</v>
      </c>
      <c r="AI1256" s="14">
        <f t="shared" si="417"/>
        <v>2</v>
      </c>
      <c r="AJ1256" s="1415"/>
    </row>
    <row r="1257" spans="1:36" ht="15.75">
      <c r="A1257" s="1415">
        <v>199</v>
      </c>
      <c r="B1257" s="482" t="s">
        <v>4768</v>
      </c>
      <c r="C1257" s="450" t="s">
        <v>66</v>
      </c>
      <c r="D1257" s="1415">
        <v>0.1</v>
      </c>
      <c r="E1257" s="1415">
        <v>150</v>
      </c>
      <c r="F1257" s="450">
        <f t="shared" si="410"/>
        <v>15</v>
      </c>
      <c r="G1257" s="1415"/>
      <c r="H1257" s="1415"/>
      <c r="I1257" s="1415"/>
      <c r="J1257" s="1415"/>
      <c r="K1257" s="1415"/>
      <c r="L1257" s="1415"/>
      <c r="M1257" s="1415"/>
      <c r="N1257" s="1415"/>
      <c r="O1257" s="1415"/>
      <c r="P1257" s="1415"/>
      <c r="Q1257" s="1415"/>
      <c r="R1257" s="1415"/>
      <c r="S1257" s="1415"/>
      <c r="T1257" s="1415"/>
      <c r="U1257" s="1415"/>
      <c r="V1257" s="1415"/>
      <c r="W1257" s="1415"/>
      <c r="X1257" s="1415"/>
      <c r="Y1257" s="1415"/>
      <c r="Z1257" s="1415"/>
      <c r="AA1257" s="1415"/>
      <c r="AB1257" s="1415"/>
      <c r="AC1257" s="1507">
        <f t="shared" si="411"/>
        <v>150</v>
      </c>
      <c r="AD1257" s="1508">
        <f t="shared" si="412"/>
        <v>15</v>
      </c>
      <c r="AE1257" s="14">
        <f t="shared" si="413"/>
        <v>-1500.5666666666666</v>
      </c>
      <c r="AF1257" s="14">
        <f t="shared" si="414"/>
        <v>0</v>
      </c>
      <c r="AG1257" s="14" t="e">
        <f t="shared" si="415"/>
        <v>#DIV/0!</v>
      </c>
      <c r="AH1257" s="14" t="e">
        <f t="shared" si="416"/>
        <v>#DIV/0!</v>
      </c>
      <c r="AI1257" s="14">
        <f t="shared" si="417"/>
        <v>150</v>
      </c>
      <c r="AJ1257" s="1415"/>
    </row>
    <row r="1258" spans="1:36" ht="15.75">
      <c r="A1258" s="1415">
        <v>200</v>
      </c>
      <c r="B1258" s="482" t="s">
        <v>4769</v>
      </c>
      <c r="C1258" s="450" t="s">
        <v>66</v>
      </c>
      <c r="D1258" s="1415">
        <v>1</v>
      </c>
      <c r="E1258" s="1415">
        <v>3</v>
      </c>
      <c r="F1258" s="450">
        <f t="shared" si="410"/>
        <v>3</v>
      </c>
      <c r="G1258" s="1415"/>
      <c r="H1258" s="1415"/>
      <c r="I1258" s="1415"/>
      <c r="J1258" s="1415"/>
      <c r="K1258" s="1415"/>
      <c r="L1258" s="1415"/>
      <c r="M1258" s="1415"/>
      <c r="N1258" s="1415"/>
      <c r="O1258" s="1415"/>
      <c r="P1258" s="1415"/>
      <c r="Q1258" s="1415"/>
      <c r="R1258" s="1415"/>
      <c r="S1258" s="1415"/>
      <c r="T1258" s="1415"/>
      <c r="U1258" s="1415"/>
      <c r="V1258" s="1415"/>
      <c r="W1258" s="1415"/>
      <c r="X1258" s="1415"/>
      <c r="Y1258" s="1415"/>
      <c r="Z1258" s="1415"/>
      <c r="AA1258" s="1415"/>
      <c r="AB1258" s="1415"/>
      <c r="AC1258" s="1507">
        <f t="shared" si="411"/>
        <v>3</v>
      </c>
      <c r="AD1258" s="1508">
        <f t="shared" si="412"/>
        <v>3</v>
      </c>
      <c r="AE1258" s="14">
        <f t="shared" si="413"/>
        <v>-1500.5666666666666</v>
      </c>
      <c r="AF1258" s="14">
        <f t="shared" si="414"/>
        <v>0</v>
      </c>
      <c r="AG1258" s="14" t="e">
        <f t="shared" si="415"/>
        <v>#DIV/0!</v>
      </c>
      <c r="AH1258" s="14" t="e">
        <f t="shared" si="416"/>
        <v>#DIV/0!</v>
      </c>
      <c r="AI1258" s="14">
        <f t="shared" si="417"/>
        <v>3</v>
      </c>
      <c r="AJ1258" s="1415"/>
    </row>
    <row r="1259" spans="1:36" ht="15.75">
      <c r="A1259" s="1415">
        <v>201</v>
      </c>
      <c r="B1259" s="482" t="s">
        <v>3963</v>
      </c>
      <c r="C1259" s="450" t="s">
        <v>66</v>
      </c>
      <c r="D1259" s="460">
        <v>1.5</v>
      </c>
      <c r="E1259" s="1415">
        <v>3</v>
      </c>
      <c r="F1259" s="450">
        <f t="shared" si="410"/>
        <v>4.5</v>
      </c>
      <c r="G1259" s="1415"/>
      <c r="H1259" s="1415"/>
      <c r="I1259" s="1415"/>
      <c r="J1259" s="1415"/>
      <c r="K1259" s="1415"/>
      <c r="L1259" s="1415"/>
      <c r="M1259" s="1415"/>
      <c r="N1259" s="1415"/>
      <c r="O1259" s="1415"/>
      <c r="P1259" s="1415">
        <v>3</v>
      </c>
      <c r="Q1259" s="1415"/>
      <c r="R1259" s="1415"/>
      <c r="S1259" s="1415"/>
      <c r="T1259" s="1415"/>
      <c r="U1259" s="1415"/>
      <c r="V1259" s="1415"/>
      <c r="W1259" s="1415"/>
      <c r="X1259" s="1415"/>
      <c r="Y1259" s="1415"/>
      <c r="Z1259" s="1415"/>
      <c r="AA1259" s="1415"/>
      <c r="AB1259" s="1415"/>
      <c r="AC1259" s="1507">
        <f t="shared" si="411"/>
        <v>0</v>
      </c>
      <c r="AD1259" s="1508">
        <f t="shared" si="412"/>
        <v>0</v>
      </c>
      <c r="AE1259" s="14">
        <f t="shared" si="413"/>
        <v>-1500.5666666666666</v>
      </c>
      <c r="AF1259" s="14">
        <f t="shared" si="414"/>
        <v>1</v>
      </c>
      <c r="AG1259" s="14">
        <f t="shared" si="415"/>
        <v>0</v>
      </c>
      <c r="AH1259" s="14">
        <f t="shared" si="416"/>
        <v>1500.5666666666666</v>
      </c>
      <c r="AI1259" s="14">
        <f t="shared" si="417"/>
        <v>1500.5666666666666</v>
      </c>
      <c r="AJ1259" s="1415"/>
    </row>
    <row r="1260" spans="1:36" ht="15.75">
      <c r="A1260" s="1415">
        <v>202</v>
      </c>
      <c r="B1260" s="482" t="s">
        <v>4770</v>
      </c>
      <c r="C1260" s="450" t="s">
        <v>66</v>
      </c>
      <c r="D1260" s="1415">
        <v>3</v>
      </c>
      <c r="E1260" s="1415">
        <v>5</v>
      </c>
      <c r="F1260" s="450">
        <f t="shared" si="410"/>
        <v>15</v>
      </c>
      <c r="G1260" s="1415"/>
      <c r="H1260" s="1415"/>
      <c r="I1260" s="1415"/>
      <c r="J1260" s="1415"/>
      <c r="K1260" s="1415"/>
      <c r="L1260" s="1415"/>
      <c r="M1260" s="1415"/>
      <c r="N1260" s="1415"/>
      <c r="O1260" s="1415"/>
      <c r="P1260" s="1415"/>
      <c r="Q1260" s="1415"/>
      <c r="R1260" s="1415"/>
      <c r="S1260" s="1415"/>
      <c r="T1260" s="1415"/>
      <c r="U1260" s="1415"/>
      <c r="V1260" s="1415"/>
      <c r="W1260" s="1415"/>
      <c r="X1260" s="1415"/>
      <c r="Y1260" s="1415"/>
      <c r="Z1260" s="1415"/>
      <c r="AA1260" s="1415"/>
      <c r="AB1260" s="1415"/>
      <c r="AC1260" s="1507">
        <f t="shared" si="411"/>
        <v>5</v>
      </c>
      <c r="AD1260" s="1508">
        <f t="shared" si="412"/>
        <v>15</v>
      </c>
      <c r="AE1260" s="14">
        <f t="shared" si="413"/>
        <v>-1500.5666666666666</v>
      </c>
      <c r="AF1260" s="14">
        <f t="shared" si="414"/>
        <v>0</v>
      </c>
      <c r="AG1260" s="14" t="e">
        <f t="shared" si="415"/>
        <v>#DIV/0!</v>
      </c>
      <c r="AH1260" s="14" t="e">
        <f t="shared" si="416"/>
        <v>#DIV/0!</v>
      </c>
      <c r="AI1260" s="14">
        <f t="shared" si="417"/>
        <v>5</v>
      </c>
      <c r="AJ1260" s="1415"/>
    </row>
    <row r="1261" spans="1:36" ht="15.75">
      <c r="A1261" s="1415">
        <v>203</v>
      </c>
      <c r="B1261" s="482" t="s">
        <v>4771</v>
      </c>
      <c r="C1261" s="450" t="s">
        <v>66</v>
      </c>
      <c r="D1261" s="1415">
        <v>0.3</v>
      </c>
      <c r="E1261" s="1415">
        <v>30</v>
      </c>
      <c r="F1261" s="450">
        <f t="shared" si="410"/>
        <v>9</v>
      </c>
      <c r="G1261" s="1415"/>
      <c r="H1261" s="1415"/>
      <c r="I1261" s="1415"/>
      <c r="J1261" s="1415"/>
      <c r="K1261" s="1415"/>
      <c r="L1261" s="1415"/>
      <c r="M1261" s="1415"/>
      <c r="N1261" s="1415"/>
      <c r="O1261" s="1415"/>
      <c r="P1261" s="1415"/>
      <c r="Q1261" s="1415"/>
      <c r="R1261" s="1415"/>
      <c r="S1261" s="1415"/>
      <c r="T1261" s="1415"/>
      <c r="U1261" s="1415"/>
      <c r="V1261" s="1415"/>
      <c r="W1261" s="1415"/>
      <c r="X1261" s="1415"/>
      <c r="Y1261" s="1415"/>
      <c r="Z1261" s="1415"/>
      <c r="AA1261" s="1415"/>
      <c r="AB1261" s="1415"/>
      <c r="AC1261" s="1507">
        <f t="shared" si="411"/>
        <v>30</v>
      </c>
      <c r="AD1261" s="1508">
        <f t="shared" si="412"/>
        <v>9</v>
      </c>
      <c r="AE1261" s="14">
        <f t="shared" si="413"/>
        <v>-1500.5666666666666</v>
      </c>
      <c r="AF1261" s="14">
        <f t="shared" si="414"/>
        <v>0</v>
      </c>
      <c r="AG1261" s="14" t="e">
        <f t="shared" si="415"/>
        <v>#DIV/0!</v>
      </c>
      <c r="AH1261" s="14" t="e">
        <f t="shared" si="416"/>
        <v>#DIV/0!</v>
      </c>
      <c r="AI1261" s="14">
        <f t="shared" si="417"/>
        <v>30</v>
      </c>
      <c r="AJ1261" s="1415"/>
    </row>
    <row r="1262" spans="1:36" ht="15.75">
      <c r="A1262" s="1415">
        <v>204</v>
      </c>
      <c r="B1262" s="482" t="s">
        <v>4772</v>
      </c>
      <c r="C1262" s="450" t="s">
        <v>66</v>
      </c>
      <c r="D1262" s="1415">
        <v>0.3</v>
      </c>
      <c r="E1262" s="1415">
        <v>50</v>
      </c>
      <c r="F1262" s="450">
        <f t="shared" si="410"/>
        <v>15</v>
      </c>
      <c r="G1262" s="1415"/>
      <c r="H1262" s="1415"/>
      <c r="I1262" s="1415"/>
      <c r="J1262" s="1415"/>
      <c r="K1262" s="1415"/>
      <c r="L1262" s="1415"/>
      <c r="M1262" s="1415"/>
      <c r="N1262" s="1415"/>
      <c r="O1262" s="1415"/>
      <c r="P1262" s="1415"/>
      <c r="Q1262" s="1415"/>
      <c r="R1262" s="1415"/>
      <c r="S1262" s="1415"/>
      <c r="T1262" s="1415"/>
      <c r="U1262" s="1415"/>
      <c r="V1262" s="1415"/>
      <c r="W1262" s="1415"/>
      <c r="X1262" s="1415"/>
      <c r="Y1262" s="1415"/>
      <c r="Z1262" s="1415"/>
      <c r="AA1262" s="1415"/>
      <c r="AB1262" s="1415"/>
      <c r="AC1262" s="1507">
        <f t="shared" si="411"/>
        <v>50</v>
      </c>
      <c r="AD1262" s="1508">
        <f t="shared" si="412"/>
        <v>15</v>
      </c>
      <c r="AE1262" s="14">
        <f t="shared" si="413"/>
        <v>-1500.5666666666666</v>
      </c>
      <c r="AF1262" s="14">
        <f t="shared" si="414"/>
        <v>0</v>
      </c>
      <c r="AG1262" s="14" t="e">
        <f t="shared" si="415"/>
        <v>#DIV/0!</v>
      </c>
      <c r="AH1262" s="14" t="e">
        <f t="shared" si="416"/>
        <v>#DIV/0!</v>
      </c>
      <c r="AI1262" s="14">
        <f t="shared" si="417"/>
        <v>50</v>
      </c>
      <c r="AJ1262" s="1415"/>
    </row>
    <row r="1263" spans="1:36" ht="15.75">
      <c r="A1263" s="1415">
        <v>205</v>
      </c>
      <c r="B1263" s="482" t="s">
        <v>4575</v>
      </c>
      <c r="C1263" s="450" t="s">
        <v>66</v>
      </c>
      <c r="D1263" s="1415">
        <v>15</v>
      </c>
      <c r="E1263" s="1415">
        <v>5</v>
      </c>
      <c r="F1263" s="450">
        <f t="shared" si="410"/>
        <v>75</v>
      </c>
      <c r="G1263" s="1415"/>
      <c r="H1263" s="1415"/>
      <c r="I1263" s="1415"/>
      <c r="J1263" s="1415"/>
      <c r="K1263" s="1415"/>
      <c r="L1263" s="1415"/>
      <c r="M1263" s="1415"/>
      <c r="N1263" s="1415"/>
      <c r="O1263" s="1415"/>
      <c r="P1263" s="1415"/>
      <c r="Q1263" s="1415"/>
      <c r="R1263" s="1415"/>
      <c r="S1263" s="1415"/>
      <c r="T1263" s="1415"/>
      <c r="U1263" s="1415"/>
      <c r="V1263" s="1415"/>
      <c r="W1263" s="1415"/>
      <c r="X1263" s="1415"/>
      <c r="Y1263" s="1415"/>
      <c r="Z1263" s="1415"/>
      <c r="AA1263" s="1415"/>
      <c r="AB1263" s="1415"/>
      <c r="AC1263" s="1507">
        <f t="shared" si="411"/>
        <v>5</v>
      </c>
      <c r="AD1263" s="1508">
        <f t="shared" si="412"/>
        <v>75</v>
      </c>
      <c r="AE1263" s="14">
        <f t="shared" si="413"/>
        <v>-1500.5666666666666</v>
      </c>
      <c r="AF1263" s="14">
        <f t="shared" si="414"/>
        <v>0</v>
      </c>
      <c r="AG1263" s="14" t="e">
        <f t="shared" si="415"/>
        <v>#DIV/0!</v>
      </c>
      <c r="AH1263" s="14" t="e">
        <f t="shared" si="416"/>
        <v>#DIV/0!</v>
      </c>
      <c r="AI1263" s="14">
        <f t="shared" si="417"/>
        <v>5</v>
      </c>
      <c r="AJ1263" s="1415"/>
    </row>
    <row r="1264" spans="1:36" ht="15.75">
      <c r="A1264" s="1415">
        <v>206</v>
      </c>
      <c r="B1264" s="482" t="s">
        <v>4576</v>
      </c>
      <c r="C1264" s="450" t="s">
        <v>66</v>
      </c>
      <c r="D1264" s="1415">
        <v>10</v>
      </c>
      <c r="E1264" s="1415">
        <v>1</v>
      </c>
      <c r="F1264" s="450">
        <f t="shared" si="410"/>
        <v>10</v>
      </c>
      <c r="G1264" s="1415"/>
      <c r="H1264" s="1415"/>
      <c r="I1264" s="1415"/>
      <c r="J1264" s="1415"/>
      <c r="K1264" s="1415"/>
      <c r="L1264" s="1415"/>
      <c r="M1264" s="1415"/>
      <c r="N1264" s="1415"/>
      <c r="O1264" s="1415"/>
      <c r="P1264" s="1415"/>
      <c r="Q1264" s="1415"/>
      <c r="R1264" s="1415"/>
      <c r="S1264" s="1415"/>
      <c r="T1264" s="1415"/>
      <c r="U1264" s="1415"/>
      <c r="V1264" s="1415"/>
      <c r="W1264" s="1415"/>
      <c r="X1264" s="1415"/>
      <c r="Y1264" s="1415"/>
      <c r="Z1264" s="1415"/>
      <c r="AA1264" s="1415"/>
      <c r="AB1264" s="1415"/>
      <c r="AC1264" s="1507">
        <f t="shared" si="411"/>
        <v>1</v>
      </c>
      <c r="AD1264" s="1508">
        <f t="shared" si="412"/>
        <v>10</v>
      </c>
      <c r="AE1264" s="14">
        <f t="shared" si="413"/>
        <v>-1500.5666666666666</v>
      </c>
      <c r="AF1264" s="14">
        <f t="shared" si="414"/>
        <v>0</v>
      </c>
      <c r="AG1264" s="14" t="e">
        <f t="shared" si="415"/>
        <v>#DIV/0!</v>
      </c>
      <c r="AH1264" s="14" t="e">
        <f t="shared" si="416"/>
        <v>#DIV/0!</v>
      </c>
      <c r="AI1264" s="14">
        <f t="shared" si="417"/>
        <v>1</v>
      </c>
      <c r="AJ1264" s="1415"/>
    </row>
    <row r="1265" spans="1:36" ht="15.75">
      <c r="A1265" s="1415">
        <v>207</v>
      </c>
      <c r="B1265" s="482" t="s">
        <v>7753</v>
      </c>
      <c r="C1265" s="450" t="s">
        <v>66</v>
      </c>
      <c r="D1265" s="1415">
        <v>0.5</v>
      </c>
      <c r="E1265" s="1415">
        <v>3</v>
      </c>
      <c r="F1265" s="450">
        <f t="shared" si="410"/>
        <v>1.5</v>
      </c>
      <c r="G1265" s="1415"/>
      <c r="H1265" s="1415"/>
      <c r="I1265" s="1415"/>
      <c r="J1265" s="1415"/>
      <c r="K1265" s="1415"/>
      <c r="L1265" s="1415"/>
      <c r="M1265" s="1415"/>
      <c r="N1265" s="1415"/>
      <c r="O1265" s="1415"/>
      <c r="P1265" s="1415"/>
      <c r="Q1265" s="1415"/>
      <c r="R1265" s="1415"/>
      <c r="S1265" s="1415"/>
      <c r="T1265" s="1415"/>
      <c r="U1265" s="1415"/>
      <c r="V1265" s="1415"/>
      <c r="W1265" s="1415"/>
      <c r="X1265" s="1415"/>
      <c r="Y1265" s="1415"/>
      <c r="Z1265" s="1415"/>
      <c r="AA1265" s="1415"/>
      <c r="AB1265" s="1415"/>
      <c r="AC1265" s="1507">
        <f t="shared" si="411"/>
        <v>3</v>
      </c>
      <c r="AD1265" s="1508">
        <f t="shared" si="412"/>
        <v>1.5</v>
      </c>
      <c r="AE1265" s="14">
        <f t="shared" si="413"/>
        <v>-1500.5666666666666</v>
      </c>
      <c r="AF1265" s="14">
        <f t="shared" si="414"/>
        <v>0</v>
      </c>
      <c r="AG1265" s="14" t="e">
        <f t="shared" si="415"/>
        <v>#DIV/0!</v>
      </c>
      <c r="AH1265" s="14" t="e">
        <f t="shared" si="416"/>
        <v>#DIV/0!</v>
      </c>
      <c r="AI1265" s="14">
        <f t="shared" si="417"/>
        <v>3</v>
      </c>
      <c r="AJ1265" s="1415"/>
    </row>
    <row r="1266" spans="1:36" ht="15.75">
      <c r="A1266" s="1415">
        <v>208</v>
      </c>
      <c r="B1266" s="482" t="s">
        <v>4773</v>
      </c>
      <c r="C1266" s="450" t="s">
        <v>66</v>
      </c>
      <c r="D1266" s="1415">
        <v>15</v>
      </c>
      <c r="E1266" s="1415">
        <v>1</v>
      </c>
      <c r="F1266" s="450">
        <f t="shared" si="410"/>
        <v>15</v>
      </c>
      <c r="G1266" s="1415"/>
      <c r="H1266" s="1415"/>
      <c r="I1266" s="1415"/>
      <c r="J1266" s="1415"/>
      <c r="K1266" s="1415"/>
      <c r="L1266" s="1415"/>
      <c r="M1266" s="1415"/>
      <c r="N1266" s="1415"/>
      <c r="O1266" s="1415"/>
      <c r="P1266" s="1415"/>
      <c r="Q1266" s="1415"/>
      <c r="R1266" s="1415"/>
      <c r="S1266" s="1415"/>
      <c r="T1266" s="1415"/>
      <c r="U1266" s="1415"/>
      <c r="V1266" s="1415"/>
      <c r="W1266" s="1415"/>
      <c r="X1266" s="1415"/>
      <c r="Y1266" s="1415"/>
      <c r="Z1266" s="1415"/>
      <c r="AA1266" s="1415"/>
      <c r="AB1266" s="1415"/>
      <c r="AC1266" s="1507">
        <f t="shared" si="411"/>
        <v>1</v>
      </c>
      <c r="AD1266" s="1508">
        <f t="shared" si="412"/>
        <v>15</v>
      </c>
      <c r="AE1266" s="14">
        <f t="shared" si="413"/>
        <v>-1500.5666666666666</v>
      </c>
      <c r="AF1266" s="14">
        <f t="shared" si="414"/>
        <v>0</v>
      </c>
      <c r="AG1266" s="14" t="e">
        <f t="shared" si="415"/>
        <v>#DIV/0!</v>
      </c>
      <c r="AH1266" s="14" t="e">
        <f t="shared" si="416"/>
        <v>#DIV/0!</v>
      </c>
      <c r="AI1266" s="14">
        <f t="shared" si="417"/>
        <v>1</v>
      </c>
      <c r="AJ1266" s="1415"/>
    </row>
    <row r="1267" spans="1:36" ht="15.75">
      <c r="A1267" s="1415">
        <v>209</v>
      </c>
      <c r="B1267" s="482" t="s">
        <v>4774</v>
      </c>
      <c r="C1267" s="450" t="s">
        <v>66</v>
      </c>
      <c r="D1267" s="1415">
        <v>0.5</v>
      </c>
      <c r="E1267" s="1415">
        <v>1</v>
      </c>
      <c r="F1267" s="450">
        <f t="shared" si="410"/>
        <v>0.5</v>
      </c>
      <c r="G1267" s="1415"/>
      <c r="H1267" s="1415"/>
      <c r="I1267" s="1415"/>
      <c r="J1267" s="1415"/>
      <c r="K1267" s="1415"/>
      <c r="L1267" s="1415"/>
      <c r="M1267" s="1415"/>
      <c r="N1267" s="1415"/>
      <c r="O1267" s="1415"/>
      <c r="P1267" s="1415"/>
      <c r="Q1267" s="1415"/>
      <c r="R1267" s="1415"/>
      <c r="S1267" s="1415"/>
      <c r="T1267" s="1415"/>
      <c r="U1267" s="1415"/>
      <c r="V1267" s="1415"/>
      <c r="W1267" s="1415"/>
      <c r="X1267" s="1415"/>
      <c r="Y1267" s="1415"/>
      <c r="Z1267" s="1415"/>
      <c r="AA1267" s="1415"/>
      <c r="AB1267" s="1415"/>
      <c r="AC1267" s="1507">
        <f t="shared" si="411"/>
        <v>1</v>
      </c>
      <c r="AD1267" s="1508">
        <f t="shared" si="412"/>
        <v>0.5</v>
      </c>
      <c r="AE1267" s="14">
        <f t="shared" si="413"/>
        <v>-1500.5666666666666</v>
      </c>
      <c r="AF1267" s="14">
        <f t="shared" si="414"/>
        <v>0</v>
      </c>
      <c r="AG1267" s="14" t="e">
        <f t="shared" si="415"/>
        <v>#DIV/0!</v>
      </c>
      <c r="AH1267" s="14" t="e">
        <f t="shared" si="416"/>
        <v>#DIV/0!</v>
      </c>
      <c r="AI1267" s="14">
        <f t="shared" si="417"/>
        <v>1</v>
      </c>
      <c r="AJ1267" s="1415"/>
    </row>
    <row r="1268" spans="1:36" ht="15.75">
      <c r="A1268" s="1415">
        <v>210</v>
      </c>
      <c r="B1268" s="482" t="s">
        <v>4775</v>
      </c>
      <c r="C1268" s="450" t="s">
        <v>66</v>
      </c>
      <c r="D1268" s="1415">
        <v>10</v>
      </c>
      <c r="E1268" s="1415">
        <v>1</v>
      </c>
      <c r="F1268" s="450">
        <f t="shared" si="410"/>
        <v>10</v>
      </c>
      <c r="G1268" s="1415"/>
      <c r="H1268" s="1415"/>
      <c r="I1268" s="1415"/>
      <c r="J1268" s="1415"/>
      <c r="K1268" s="1415"/>
      <c r="L1268" s="1415"/>
      <c r="M1268" s="1415"/>
      <c r="N1268" s="1415"/>
      <c r="O1268" s="1415"/>
      <c r="P1268" s="1415"/>
      <c r="Q1268" s="1415"/>
      <c r="R1268" s="1415"/>
      <c r="S1268" s="1415"/>
      <c r="T1268" s="1415"/>
      <c r="U1268" s="1415"/>
      <c r="V1268" s="1415"/>
      <c r="W1268" s="1415"/>
      <c r="X1268" s="1415"/>
      <c r="Y1268" s="1415"/>
      <c r="Z1268" s="1415"/>
      <c r="AA1268" s="1415"/>
      <c r="AB1268" s="1415"/>
      <c r="AC1268" s="1507">
        <f t="shared" si="411"/>
        <v>1</v>
      </c>
      <c r="AD1268" s="1508">
        <f t="shared" si="412"/>
        <v>10</v>
      </c>
      <c r="AE1268" s="14">
        <f t="shared" si="413"/>
        <v>-1500.5666666666666</v>
      </c>
      <c r="AF1268" s="14">
        <f t="shared" si="414"/>
        <v>0</v>
      </c>
      <c r="AG1268" s="14" t="e">
        <f t="shared" si="415"/>
        <v>#DIV/0!</v>
      </c>
      <c r="AH1268" s="14" t="e">
        <f t="shared" si="416"/>
        <v>#DIV/0!</v>
      </c>
      <c r="AI1268" s="14">
        <f t="shared" si="417"/>
        <v>1</v>
      </c>
      <c r="AJ1268" s="1415"/>
    </row>
    <row r="1269" spans="1:36" ht="15.75">
      <c r="A1269" s="1415">
        <v>211</v>
      </c>
      <c r="B1269" s="482" t="s">
        <v>4776</v>
      </c>
      <c r="C1269" s="450" t="s">
        <v>66</v>
      </c>
      <c r="D1269" s="1415">
        <v>2</v>
      </c>
      <c r="E1269" s="1415">
        <v>1</v>
      </c>
      <c r="F1269" s="450">
        <f t="shared" si="410"/>
        <v>2</v>
      </c>
      <c r="G1269" s="1415"/>
      <c r="H1269" s="1415"/>
      <c r="I1269" s="1415"/>
      <c r="J1269" s="1415"/>
      <c r="K1269" s="1415"/>
      <c r="L1269" s="1415"/>
      <c r="M1269" s="1415"/>
      <c r="N1269" s="1415"/>
      <c r="O1269" s="1415"/>
      <c r="P1269" s="1415"/>
      <c r="Q1269" s="1415"/>
      <c r="R1269" s="1415"/>
      <c r="S1269" s="1415"/>
      <c r="T1269" s="1415"/>
      <c r="U1269" s="1415"/>
      <c r="V1269" s="1415"/>
      <c r="W1269" s="1415"/>
      <c r="X1269" s="1415"/>
      <c r="Y1269" s="1415"/>
      <c r="Z1269" s="1415"/>
      <c r="AA1269" s="1415"/>
      <c r="AB1269" s="1415"/>
      <c r="AC1269" s="1507">
        <f t="shared" ref="AC1269:AC1294" si="418">E1269+G1269-N1269-O1269-AA1269-P1269-Q1269-R1269-S1269-T1269-U1269-V1269-W1269-X1269-Y1269</f>
        <v>1</v>
      </c>
      <c r="AD1269" s="1508">
        <f t="shared" ref="AD1269:AD1294" si="419">D1269*AC1269</f>
        <v>2</v>
      </c>
      <c r="AE1269" s="14">
        <f t="shared" ref="AE1269:AE1294" si="420">(J1269-"01.04.2023")/30</f>
        <v>-1500.5666666666666</v>
      </c>
      <c r="AF1269" s="14">
        <f t="shared" ref="AF1269:AF1294" si="421">(N1269+O1269+P1269+Q1269+R1269+S1269+T1269+U1269+V1269+W1269+X1269+Y1269)/3</f>
        <v>0</v>
      </c>
      <c r="AG1269" s="14" t="e">
        <f t="shared" ref="AG1269:AG1294" si="422">AC1269/AF1269</f>
        <v>#DIV/0!</v>
      </c>
      <c r="AH1269" s="14" t="e">
        <f t="shared" ref="AH1269:AH1294" si="423">AG1269-AE1269</f>
        <v>#DIV/0!</v>
      </c>
      <c r="AI1269" s="14">
        <f t="shared" ref="AI1269:AI1294" si="424">AC1269-(AE1269*AF1269)</f>
        <v>1</v>
      </c>
      <c r="AJ1269" s="1415"/>
    </row>
    <row r="1270" spans="1:36" ht="15.75">
      <c r="A1270" s="1415">
        <v>212</v>
      </c>
      <c r="B1270" s="482" t="s">
        <v>7754</v>
      </c>
      <c r="C1270" s="450" t="s">
        <v>66</v>
      </c>
      <c r="D1270" s="1415">
        <v>0.5</v>
      </c>
      <c r="E1270" s="1415">
        <v>1</v>
      </c>
      <c r="F1270" s="450">
        <f t="shared" si="410"/>
        <v>0.5</v>
      </c>
      <c r="G1270" s="1415"/>
      <c r="H1270" s="1415"/>
      <c r="I1270" s="1415"/>
      <c r="J1270" s="1415"/>
      <c r="K1270" s="1415"/>
      <c r="L1270" s="1415"/>
      <c r="M1270" s="1415"/>
      <c r="N1270" s="1415"/>
      <c r="O1270" s="1415"/>
      <c r="P1270" s="1415"/>
      <c r="Q1270" s="1415"/>
      <c r="R1270" s="1415"/>
      <c r="S1270" s="1415"/>
      <c r="T1270" s="1415"/>
      <c r="U1270" s="1415"/>
      <c r="V1270" s="1415"/>
      <c r="W1270" s="1415"/>
      <c r="X1270" s="1415"/>
      <c r="Y1270" s="1415"/>
      <c r="Z1270" s="1415"/>
      <c r="AA1270" s="1415"/>
      <c r="AB1270" s="1415"/>
      <c r="AC1270" s="1507">
        <f t="shared" si="418"/>
        <v>1</v>
      </c>
      <c r="AD1270" s="1508">
        <f t="shared" si="419"/>
        <v>0.5</v>
      </c>
      <c r="AE1270" s="14">
        <f t="shared" si="420"/>
        <v>-1500.5666666666666</v>
      </c>
      <c r="AF1270" s="14">
        <f t="shared" si="421"/>
        <v>0</v>
      </c>
      <c r="AG1270" s="14" t="e">
        <f t="shared" si="422"/>
        <v>#DIV/0!</v>
      </c>
      <c r="AH1270" s="14" t="e">
        <f t="shared" si="423"/>
        <v>#DIV/0!</v>
      </c>
      <c r="AI1270" s="14">
        <f t="shared" si="424"/>
        <v>1</v>
      </c>
      <c r="AJ1270" s="1415"/>
    </row>
    <row r="1271" spans="1:36" ht="15.75">
      <c r="A1271" s="1415">
        <v>213</v>
      </c>
      <c r="B1271" s="482" t="s">
        <v>4777</v>
      </c>
      <c r="C1271" s="450" t="s">
        <v>66</v>
      </c>
      <c r="D1271" s="1415">
        <v>0.5</v>
      </c>
      <c r="E1271" s="1415">
        <v>1</v>
      </c>
      <c r="F1271" s="450">
        <f t="shared" si="410"/>
        <v>0.5</v>
      </c>
      <c r="G1271" s="1415"/>
      <c r="H1271" s="1415"/>
      <c r="I1271" s="1415"/>
      <c r="J1271" s="1415"/>
      <c r="K1271" s="1415"/>
      <c r="L1271" s="1415"/>
      <c r="M1271" s="1415"/>
      <c r="N1271" s="1415"/>
      <c r="O1271" s="1415"/>
      <c r="P1271" s="1415"/>
      <c r="Q1271" s="1415"/>
      <c r="R1271" s="1415"/>
      <c r="S1271" s="1415"/>
      <c r="T1271" s="1415"/>
      <c r="U1271" s="1415"/>
      <c r="V1271" s="1415"/>
      <c r="W1271" s="1415"/>
      <c r="X1271" s="1415"/>
      <c r="Y1271" s="1415"/>
      <c r="Z1271" s="1415"/>
      <c r="AA1271" s="1415"/>
      <c r="AB1271" s="1415"/>
      <c r="AC1271" s="1507">
        <f t="shared" si="418"/>
        <v>1</v>
      </c>
      <c r="AD1271" s="1508">
        <f t="shared" si="419"/>
        <v>0.5</v>
      </c>
      <c r="AE1271" s="14">
        <f t="shared" si="420"/>
        <v>-1500.5666666666666</v>
      </c>
      <c r="AF1271" s="14">
        <f t="shared" si="421"/>
        <v>0</v>
      </c>
      <c r="AG1271" s="14" t="e">
        <f t="shared" si="422"/>
        <v>#DIV/0!</v>
      </c>
      <c r="AH1271" s="14" t="e">
        <f t="shared" si="423"/>
        <v>#DIV/0!</v>
      </c>
      <c r="AI1271" s="14">
        <f t="shared" si="424"/>
        <v>1</v>
      </c>
      <c r="AJ1271" s="1415"/>
    </row>
    <row r="1272" spans="1:36" ht="15.75">
      <c r="A1272" s="1415">
        <v>214</v>
      </c>
      <c r="B1272" s="482" t="s">
        <v>7324</v>
      </c>
      <c r="C1272" s="450" t="s">
        <v>66</v>
      </c>
      <c r="D1272" s="1415">
        <v>0.05</v>
      </c>
      <c r="E1272" s="1415">
        <v>10</v>
      </c>
      <c r="F1272" s="450">
        <f t="shared" si="410"/>
        <v>0.5</v>
      </c>
      <c r="G1272" s="1415"/>
      <c r="H1272" s="1415"/>
      <c r="I1272" s="1415"/>
      <c r="J1272" s="1415"/>
      <c r="K1272" s="1415"/>
      <c r="L1272" s="1415"/>
      <c r="M1272" s="1415"/>
      <c r="N1272" s="1415"/>
      <c r="O1272" s="1415"/>
      <c r="P1272" s="1415"/>
      <c r="Q1272" s="1415"/>
      <c r="R1272" s="1415"/>
      <c r="S1272" s="1415"/>
      <c r="T1272" s="1415"/>
      <c r="U1272" s="1415"/>
      <c r="V1272" s="1415"/>
      <c r="W1272" s="1415"/>
      <c r="X1272" s="1415"/>
      <c r="Y1272" s="1415"/>
      <c r="Z1272" s="1415"/>
      <c r="AA1272" s="1415"/>
      <c r="AB1272" s="1415"/>
      <c r="AC1272" s="1507">
        <f t="shared" si="418"/>
        <v>10</v>
      </c>
      <c r="AD1272" s="1508">
        <f t="shared" si="419"/>
        <v>0.5</v>
      </c>
      <c r="AE1272" s="14">
        <f t="shared" si="420"/>
        <v>-1500.5666666666666</v>
      </c>
      <c r="AF1272" s="14">
        <f t="shared" si="421"/>
        <v>0</v>
      </c>
      <c r="AG1272" s="14" t="e">
        <f t="shared" si="422"/>
        <v>#DIV/0!</v>
      </c>
      <c r="AH1272" s="14" t="e">
        <f t="shared" si="423"/>
        <v>#DIV/0!</v>
      </c>
      <c r="AI1272" s="14">
        <f t="shared" si="424"/>
        <v>10</v>
      </c>
      <c r="AJ1272" s="1415"/>
    </row>
    <row r="1273" spans="1:36" ht="15.75">
      <c r="A1273" s="1415">
        <v>215</v>
      </c>
      <c r="B1273" s="482" t="s">
        <v>4778</v>
      </c>
      <c r="C1273" s="450" t="s">
        <v>66</v>
      </c>
      <c r="D1273" s="1415">
        <v>0.01</v>
      </c>
      <c r="E1273" s="1415">
        <v>10</v>
      </c>
      <c r="F1273" s="450">
        <f t="shared" si="410"/>
        <v>0.1</v>
      </c>
      <c r="G1273" s="1415"/>
      <c r="H1273" s="1415"/>
      <c r="I1273" s="1415"/>
      <c r="J1273" s="1415"/>
      <c r="K1273" s="1415"/>
      <c r="L1273" s="1415"/>
      <c r="M1273" s="1415"/>
      <c r="N1273" s="1415"/>
      <c r="O1273" s="1415"/>
      <c r="P1273" s="1415"/>
      <c r="Q1273" s="1415"/>
      <c r="R1273" s="1415"/>
      <c r="S1273" s="1415"/>
      <c r="T1273" s="1415"/>
      <c r="U1273" s="1415"/>
      <c r="V1273" s="1415"/>
      <c r="W1273" s="1415"/>
      <c r="X1273" s="1415"/>
      <c r="Y1273" s="1415"/>
      <c r="Z1273" s="1415"/>
      <c r="AA1273" s="1415"/>
      <c r="AB1273" s="1415"/>
      <c r="AC1273" s="1507">
        <f t="shared" si="418"/>
        <v>10</v>
      </c>
      <c r="AD1273" s="1508">
        <f t="shared" si="419"/>
        <v>0.1</v>
      </c>
      <c r="AE1273" s="14">
        <f t="shared" si="420"/>
        <v>-1500.5666666666666</v>
      </c>
      <c r="AF1273" s="14">
        <f t="shared" si="421"/>
        <v>0</v>
      </c>
      <c r="AG1273" s="14" t="e">
        <f t="shared" si="422"/>
        <v>#DIV/0!</v>
      </c>
      <c r="AH1273" s="14" t="e">
        <f t="shared" si="423"/>
        <v>#DIV/0!</v>
      </c>
      <c r="AI1273" s="14">
        <f t="shared" si="424"/>
        <v>10</v>
      </c>
      <c r="AJ1273" s="1415"/>
    </row>
    <row r="1274" spans="1:36" ht="15.75">
      <c r="A1274" s="1415">
        <v>216</v>
      </c>
      <c r="B1274" s="482" t="s">
        <v>4696</v>
      </c>
      <c r="C1274" s="450" t="s">
        <v>66</v>
      </c>
      <c r="D1274" s="1415">
        <v>1.5</v>
      </c>
      <c r="E1274" s="1415">
        <v>1</v>
      </c>
      <c r="F1274" s="450">
        <f t="shared" si="410"/>
        <v>1.5</v>
      </c>
      <c r="G1274" s="1415"/>
      <c r="H1274" s="1415"/>
      <c r="I1274" s="1415"/>
      <c r="J1274" s="1415"/>
      <c r="K1274" s="1415"/>
      <c r="L1274" s="1415"/>
      <c r="M1274" s="1415"/>
      <c r="N1274" s="1415"/>
      <c r="O1274" s="1415"/>
      <c r="P1274" s="1415"/>
      <c r="Q1274" s="1415"/>
      <c r="R1274" s="1415"/>
      <c r="S1274" s="1415"/>
      <c r="T1274" s="1415"/>
      <c r="U1274" s="1415"/>
      <c r="V1274" s="1415"/>
      <c r="W1274" s="1415"/>
      <c r="X1274" s="1415"/>
      <c r="Y1274" s="1415"/>
      <c r="Z1274" s="1415"/>
      <c r="AA1274" s="1415"/>
      <c r="AB1274" s="1415"/>
      <c r="AC1274" s="1507">
        <f t="shared" si="418"/>
        <v>1</v>
      </c>
      <c r="AD1274" s="1508">
        <f t="shared" si="419"/>
        <v>1.5</v>
      </c>
      <c r="AE1274" s="14">
        <f t="shared" si="420"/>
        <v>-1500.5666666666666</v>
      </c>
      <c r="AF1274" s="14">
        <f t="shared" si="421"/>
        <v>0</v>
      </c>
      <c r="AG1274" s="14" t="e">
        <f t="shared" si="422"/>
        <v>#DIV/0!</v>
      </c>
      <c r="AH1274" s="14" t="e">
        <f t="shared" si="423"/>
        <v>#DIV/0!</v>
      </c>
      <c r="AI1274" s="14">
        <f t="shared" si="424"/>
        <v>1</v>
      </c>
      <c r="AJ1274" s="1415"/>
    </row>
    <row r="1275" spans="1:36" ht="15.75">
      <c r="A1275" s="1415">
        <v>217</v>
      </c>
      <c r="B1275" s="482" t="s">
        <v>3503</v>
      </c>
      <c r="C1275" s="450" t="s">
        <v>3505</v>
      </c>
      <c r="D1275" s="1415">
        <v>2</v>
      </c>
      <c r="E1275" s="1415">
        <v>1</v>
      </c>
      <c r="F1275" s="450">
        <f t="shared" si="410"/>
        <v>2</v>
      </c>
      <c r="G1275" s="1415"/>
      <c r="H1275" s="1415"/>
      <c r="I1275" s="1415"/>
      <c r="J1275" s="1415"/>
      <c r="K1275" s="1415"/>
      <c r="L1275" s="1415"/>
      <c r="M1275" s="1415"/>
      <c r="N1275" s="1415"/>
      <c r="O1275" s="1415"/>
      <c r="P1275" s="1415"/>
      <c r="Q1275" s="1415"/>
      <c r="R1275" s="1415"/>
      <c r="S1275" s="1415"/>
      <c r="T1275" s="1415"/>
      <c r="U1275" s="1415"/>
      <c r="V1275" s="1415"/>
      <c r="W1275" s="1415"/>
      <c r="X1275" s="1415"/>
      <c r="Y1275" s="1415"/>
      <c r="Z1275" s="1415"/>
      <c r="AA1275" s="1415"/>
      <c r="AB1275" s="1415"/>
      <c r="AC1275" s="1507">
        <f t="shared" si="418"/>
        <v>1</v>
      </c>
      <c r="AD1275" s="1508">
        <f t="shared" si="419"/>
        <v>2</v>
      </c>
      <c r="AE1275" s="14">
        <f t="shared" si="420"/>
        <v>-1500.5666666666666</v>
      </c>
      <c r="AF1275" s="14">
        <f t="shared" si="421"/>
        <v>0</v>
      </c>
      <c r="AG1275" s="14" t="e">
        <f t="shared" si="422"/>
        <v>#DIV/0!</v>
      </c>
      <c r="AH1275" s="14" t="e">
        <f t="shared" si="423"/>
        <v>#DIV/0!</v>
      </c>
      <c r="AI1275" s="14">
        <f t="shared" si="424"/>
        <v>1</v>
      </c>
      <c r="AJ1275" s="1415"/>
    </row>
    <row r="1276" spans="1:36" ht="15.75">
      <c r="A1276" s="1415">
        <v>218</v>
      </c>
      <c r="B1276" s="482" t="s">
        <v>4699</v>
      </c>
      <c r="C1276" s="450" t="s">
        <v>66</v>
      </c>
      <c r="D1276" s="1415">
        <v>15</v>
      </c>
      <c r="E1276" s="1415">
        <v>40</v>
      </c>
      <c r="F1276" s="450">
        <f t="shared" si="410"/>
        <v>600</v>
      </c>
      <c r="G1276" s="1415"/>
      <c r="H1276" s="1415"/>
      <c r="I1276" s="1415"/>
      <c r="J1276" s="1415"/>
      <c r="K1276" s="1415"/>
      <c r="L1276" s="1415"/>
      <c r="M1276" s="1415"/>
      <c r="N1276" s="1415"/>
      <c r="O1276" s="1415"/>
      <c r="P1276" s="1415"/>
      <c r="Q1276" s="1415"/>
      <c r="R1276" s="1415"/>
      <c r="S1276" s="1415"/>
      <c r="T1276" s="1415"/>
      <c r="U1276" s="1415"/>
      <c r="V1276" s="1415"/>
      <c r="W1276" s="1415"/>
      <c r="X1276" s="1415"/>
      <c r="Y1276" s="1415"/>
      <c r="Z1276" s="1415"/>
      <c r="AA1276" s="1415"/>
      <c r="AB1276" s="1415"/>
      <c r="AC1276" s="1507">
        <f t="shared" si="418"/>
        <v>40</v>
      </c>
      <c r="AD1276" s="1508">
        <f t="shared" si="419"/>
        <v>600</v>
      </c>
      <c r="AE1276" s="14">
        <f t="shared" si="420"/>
        <v>-1500.5666666666666</v>
      </c>
      <c r="AF1276" s="14">
        <f t="shared" si="421"/>
        <v>0</v>
      </c>
      <c r="AG1276" s="14" t="e">
        <f t="shared" si="422"/>
        <v>#DIV/0!</v>
      </c>
      <c r="AH1276" s="14" t="e">
        <f t="shared" si="423"/>
        <v>#DIV/0!</v>
      </c>
      <c r="AI1276" s="14">
        <f t="shared" si="424"/>
        <v>40</v>
      </c>
      <c r="AJ1276" s="1415"/>
    </row>
    <row r="1277" spans="1:36" ht="15.75">
      <c r="A1277" s="1415">
        <v>219</v>
      </c>
      <c r="B1277" s="482" t="s">
        <v>3510</v>
      </c>
      <c r="C1277" s="450" t="s">
        <v>66</v>
      </c>
      <c r="D1277" s="1415">
        <v>0.3</v>
      </c>
      <c r="E1277" s="1415">
        <v>22</v>
      </c>
      <c r="F1277" s="450">
        <f t="shared" si="410"/>
        <v>6.6</v>
      </c>
      <c r="G1277" s="1415"/>
      <c r="H1277" s="1415"/>
      <c r="I1277" s="1415"/>
      <c r="J1277" s="1415"/>
      <c r="K1277" s="1415"/>
      <c r="L1277" s="1415"/>
      <c r="M1277" s="1415"/>
      <c r="N1277" s="1415"/>
      <c r="O1277" s="1415"/>
      <c r="P1277" s="1415"/>
      <c r="Q1277" s="1415"/>
      <c r="R1277" s="1415"/>
      <c r="S1277" s="1415"/>
      <c r="T1277" s="1415"/>
      <c r="U1277" s="1415"/>
      <c r="V1277" s="1415"/>
      <c r="W1277" s="1415"/>
      <c r="X1277" s="1415"/>
      <c r="Y1277" s="1415"/>
      <c r="Z1277" s="1415"/>
      <c r="AA1277" s="1415"/>
      <c r="AB1277" s="1415"/>
      <c r="AC1277" s="1507">
        <f t="shared" si="418"/>
        <v>22</v>
      </c>
      <c r="AD1277" s="1508">
        <f t="shared" si="419"/>
        <v>6.6</v>
      </c>
      <c r="AE1277" s="14">
        <f t="shared" si="420"/>
        <v>-1500.5666666666666</v>
      </c>
      <c r="AF1277" s="14">
        <f t="shared" si="421"/>
        <v>0</v>
      </c>
      <c r="AG1277" s="14" t="e">
        <f t="shared" si="422"/>
        <v>#DIV/0!</v>
      </c>
      <c r="AH1277" s="14" t="e">
        <f t="shared" si="423"/>
        <v>#DIV/0!</v>
      </c>
      <c r="AI1277" s="14">
        <f t="shared" si="424"/>
        <v>22</v>
      </c>
      <c r="AJ1277" s="1415"/>
    </row>
    <row r="1278" spans="1:36" ht="15.75">
      <c r="A1278" s="1415">
        <v>220</v>
      </c>
      <c r="B1278" s="482" t="s">
        <v>3510</v>
      </c>
      <c r="C1278" s="450" t="s">
        <v>66</v>
      </c>
      <c r="D1278" s="1415">
        <v>1</v>
      </c>
      <c r="E1278" s="1415">
        <v>5</v>
      </c>
      <c r="F1278" s="450">
        <f t="shared" si="410"/>
        <v>5</v>
      </c>
      <c r="G1278" s="1415"/>
      <c r="H1278" s="1415"/>
      <c r="I1278" s="1415"/>
      <c r="J1278" s="1415"/>
      <c r="K1278" s="1415"/>
      <c r="L1278" s="1415"/>
      <c r="M1278" s="1415"/>
      <c r="N1278" s="1415"/>
      <c r="O1278" s="1415"/>
      <c r="P1278" s="1415"/>
      <c r="Q1278" s="1415"/>
      <c r="R1278" s="1415"/>
      <c r="S1278" s="1415"/>
      <c r="T1278" s="1415"/>
      <c r="U1278" s="1415"/>
      <c r="V1278" s="1415"/>
      <c r="W1278" s="1415"/>
      <c r="X1278" s="1415"/>
      <c r="Y1278" s="1415"/>
      <c r="Z1278" s="1415"/>
      <c r="AA1278" s="1415"/>
      <c r="AB1278" s="1415"/>
      <c r="AC1278" s="1507">
        <f t="shared" si="418"/>
        <v>5</v>
      </c>
      <c r="AD1278" s="1508">
        <f t="shared" si="419"/>
        <v>5</v>
      </c>
      <c r="AE1278" s="14">
        <f t="shared" si="420"/>
        <v>-1500.5666666666666</v>
      </c>
      <c r="AF1278" s="14">
        <f t="shared" si="421"/>
        <v>0</v>
      </c>
      <c r="AG1278" s="14" t="e">
        <f t="shared" si="422"/>
        <v>#DIV/0!</v>
      </c>
      <c r="AH1278" s="14" t="e">
        <f t="shared" si="423"/>
        <v>#DIV/0!</v>
      </c>
      <c r="AI1278" s="14">
        <f t="shared" si="424"/>
        <v>5</v>
      </c>
      <c r="AJ1278" s="1415"/>
    </row>
    <row r="1279" spans="1:36" ht="15.75">
      <c r="A1279" s="1415">
        <v>221</v>
      </c>
      <c r="B1279" s="482" t="s">
        <v>4615</v>
      </c>
      <c r="C1279" s="450" t="s">
        <v>66</v>
      </c>
      <c r="D1279" s="1415">
        <v>2</v>
      </c>
      <c r="E1279" s="1415">
        <v>150</v>
      </c>
      <c r="F1279" s="450">
        <f t="shared" si="410"/>
        <v>300</v>
      </c>
      <c r="G1279" s="1415"/>
      <c r="H1279" s="1415"/>
      <c r="I1279" s="1415"/>
      <c r="J1279" s="1415"/>
      <c r="K1279" s="1415"/>
      <c r="L1279" s="1415"/>
      <c r="M1279" s="1415"/>
      <c r="N1279" s="1415"/>
      <c r="O1279" s="1415"/>
      <c r="P1279" s="1415"/>
      <c r="Q1279" s="1415"/>
      <c r="R1279" s="1415"/>
      <c r="S1279" s="1415"/>
      <c r="T1279" s="1415"/>
      <c r="U1279" s="1415"/>
      <c r="V1279" s="1415"/>
      <c r="W1279" s="1415"/>
      <c r="X1279" s="1415"/>
      <c r="Y1279" s="1415"/>
      <c r="Z1279" s="1415"/>
      <c r="AA1279" s="1415"/>
      <c r="AB1279" s="1415"/>
      <c r="AC1279" s="1507">
        <f t="shared" si="418"/>
        <v>150</v>
      </c>
      <c r="AD1279" s="1508">
        <f t="shared" si="419"/>
        <v>300</v>
      </c>
      <c r="AE1279" s="14">
        <f t="shared" si="420"/>
        <v>-1500.5666666666666</v>
      </c>
      <c r="AF1279" s="14">
        <f t="shared" si="421"/>
        <v>0</v>
      </c>
      <c r="AG1279" s="14" t="e">
        <f t="shared" si="422"/>
        <v>#DIV/0!</v>
      </c>
      <c r="AH1279" s="14" t="e">
        <f t="shared" si="423"/>
        <v>#DIV/0!</v>
      </c>
      <c r="AI1279" s="14">
        <f t="shared" si="424"/>
        <v>150</v>
      </c>
      <c r="AJ1279" s="1415"/>
    </row>
    <row r="1280" spans="1:36" ht="15.75">
      <c r="A1280" s="1415">
        <v>222</v>
      </c>
      <c r="B1280" s="482" t="s">
        <v>4616</v>
      </c>
      <c r="C1280" s="450" t="s">
        <v>66</v>
      </c>
      <c r="D1280" s="1415">
        <v>2</v>
      </c>
      <c r="E1280" s="1415">
        <v>100</v>
      </c>
      <c r="F1280" s="450">
        <f t="shared" si="410"/>
        <v>200</v>
      </c>
      <c r="G1280" s="1415"/>
      <c r="H1280" s="1415"/>
      <c r="I1280" s="1415"/>
      <c r="J1280" s="1415"/>
      <c r="K1280" s="1415"/>
      <c r="L1280" s="1415"/>
      <c r="M1280" s="1415"/>
      <c r="N1280" s="1415"/>
      <c r="O1280" s="1415"/>
      <c r="P1280" s="1415"/>
      <c r="Q1280" s="1415"/>
      <c r="R1280" s="1415"/>
      <c r="S1280" s="1415"/>
      <c r="T1280" s="1415"/>
      <c r="U1280" s="1415"/>
      <c r="V1280" s="1415"/>
      <c r="W1280" s="1415"/>
      <c r="X1280" s="1415"/>
      <c r="Y1280" s="1415"/>
      <c r="Z1280" s="1415"/>
      <c r="AA1280" s="1415"/>
      <c r="AB1280" s="1415"/>
      <c r="AC1280" s="1507">
        <f t="shared" si="418"/>
        <v>100</v>
      </c>
      <c r="AD1280" s="1508">
        <f t="shared" si="419"/>
        <v>200</v>
      </c>
      <c r="AE1280" s="14">
        <f t="shared" si="420"/>
        <v>-1500.5666666666666</v>
      </c>
      <c r="AF1280" s="14">
        <f t="shared" si="421"/>
        <v>0</v>
      </c>
      <c r="AG1280" s="14" t="e">
        <f t="shared" si="422"/>
        <v>#DIV/0!</v>
      </c>
      <c r="AH1280" s="14" t="e">
        <f t="shared" si="423"/>
        <v>#DIV/0!</v>
      </c>
      <c r="AI1280" s="14">
        <f t="shared" si="424"/>
        <v>100</v>
      </c>
      <c r="AJ1280" s="1415"/>
    </row>
    <row r="1281" spans="1:36" ht="15.75">
      <c r="A1281" s="1415">
        <v>223</v>
      </c>
      <c r="B1281" s="482" t="s">
        <v>3515</v>
      </c>
      <c r="C1281" s="450" t="s">
        <v>330</v>
      </c>
      <c r="D1281" s="1415">
        <v>3</v>
      </c>
      <c r="E1281" s="1415">
        <v>2</v>
      </c>
      <c r="F1281" s="450">
        <f t="shared" si="410"/>
        <v>6</v>
      </c>
      <c r="G1281" s="1415"/>
      <c r="H1281" s="1415"/>
      <c r="I1281" s="1415"/>
      <c r="J1281" s="1415"/>
      <c r="K1281" s="1415"/>
      <c r="L1281" s="1415"/>
      <c r="M1281" s="1415"/>
      <c r="N1281" s="1415"/>
      <c r="O1281" s="1415"/>
      <c r="P1281" s="1415"/>
      <c r="Q1281" s="1415"/>
      <c r="R1281" s="1415"/>
      <c r="S1281" s="1415"/>
      <c r="T1281" s="1415"/>
      <c r="U1281" s="1415"/>
      <c r="V1281" s="1415"/>
      <c r="W1281" s="1415"/>
      <c r="X1281" s="1415"/>
      <c r="Y1281" s="1415"/>
      <c r="Z1281" s="1415"/>
      <c r="AA1281" s="1415"/>
      <c r="AB1281" s="1415"/>
      <c r="AC1281" s="1507">
        <f t="shared" si="418"/>
        <v>2</v>
      </c>
      <c r="AD1281" s="1508">
        <f t="shared" si="419"/>
        <v>6</v>
      </c>
      <c r="AE1281" s="14">
        <f t="shared" si="420"/>
        <v>-1500.5666666666666</v>
      </c>
      <c r="AF1281" s="14">
        <f t="shared" si="421"/>
        <v>0</v>
      </c>
      <c r="AG1281" s="14" t="e">
        <f t="shared" si="422"/>
        <v>#DIV/0!</v>
      </c>
      <c r="AH1281" s="14" t="e">
        <f t="shared" si="423"/>
        <v>#DIV/0!</v>
      </c>
      <c r="AI1281" s="14">
        <f t="shared" si="424"/>
        <v>2</v>
      </c>
      <c r="AJ1281" s="1415"/>
    </row>
    <row r="1282" spans="1:36" ht="15.75">
      <c r="A1282" s="1415">
        <v>224</v>
      </c>
      <c r="B1282" s="482" t="s">
        <v>4701</v>
      </c>
      <c r="C1282" s="450" t="s">
        <v>66</v>
      </c>
      <c r="D1282" s="1415">
        <v>1</v>
      </c>
      <c r="E1282" s="1415">
        <v>1</v>
      </c>
      <c r="F1282" s="450">
        <f t="shared" si="410"/>
        <v>1</v>
      </c>
      <c r="G1282" s="1415"/>
      <c r="H1282" s="1415"/>
      <c r="I1282" s="1415"/>
      <c r="J1282" s="1415"/>
      <c r="K1282" s="1415"/>
      <c r="L1282" s="1415"/>
      <c r="M1282" s="1415"/>
      <c r="N1282" s="1415"/>
      <c r="O1282" s="1415"/>
      <c r="P1282" s="1415"/>
      <c r="Q1282" s="1415"/>
      <c r="R1282" s="1415"/>
      <c r="S1282" s="1415"/>
      <c r="T1282" s="1415"/>
      <c r="U1282" s="1415"/>
      <c r="V1282" s="1415"/>
      <c r="W1282" s="1415"/>
      <c r="X1282" s="1415"/>
      <c r="Y1282" s="1415"/>
      <c r="Z1282" s="1415"/>
      <c r="AA1282" s="1415"/>
      <c r="AB1282" s="1415"/>
      <c r="AC1282" s="1507">
        <f t="shared" si="418"/>
        <v>1</v>
      </c>
      <c r="AD1282" s="1508">
        <f t="shared" si="419"/>
        <v>1</v>
      </c>
      <c r="AE1282" s="14">
        <f t="shared" si="420"/>
        <v>-1500.5666666666666</v>
      </c>
      <c r="AF1282" s="14">
        <f t="shared" si="421"/>
        <v>0</v>
      </c>
      <c r="AG1282" s="14" t="e">
        <f t="shared" si="422"/>
        <v>#DIV/0!</v>
      </c>
      <c r="AH1282" s="14" t="e">
        <f t="shared" si="423"/>
        <v>#DIV/0!</v>
      </c>
      <c r="AI1282" s="14">
        <f t="shared" si="424"/>
        <v>1</v>
      </c>
      <c r="AJ1282" s="1415"/>
    </row>
    <row r="1283" spans="1:36" ht="15.75">
      <c r="A1283" s="1415">
        <v>225</v>
      </c>
      <c r="B1283" s="482" t="s">
        <v>4779</v>
      </c>
      <c r="C1283" s="450" t="s">
        <v>4780</v>
      </c>
      <c r="D1283" s="1415">
        <v>0.3</v>
      </c>
      <c r="E1283" s="1415">
        <v>1</v>
      </c>
      <c r="F1283" s="450">
        <f t="shared" si="410"/>
        <v>0.3</v>
      </c>
      <c r="G1283" s="1415"/>
      <c r="H1283" s="1415"/>
      <c r="I1283" s="1415"/>
      <c r="J1283" s="1415"/>
      <c r="K1283" s="1415"/>
      <c r="L1283" s="1415"/>
      <c r="M1283" s="1415"/>
      <c r="N1283" s="1415"/>
      <c r="O1283" s="1415"/>
      <c r="P1283" s="1415"/>
      <c r="Q1283" s="1415"/>
      <c r="R1283" s="1415"/>
      <c r="S1283" s="1415"/>
      <c r="T1283" s="1415"/>
      <c r="U1283" s="1415"/>
      <c r="V1283" s="1415"/>
      <c r="W1283" s="1415"/>
      <c r="X1283" s="1415"/>
      <c r="Y1283" s="1415"/>
      <c r="Z1283" s="1415"/>
      <c r="AA1283" s="1415"/>
      <c r="AB1283" s="1415"/>
      <c r="AC1283" s="1507">
        <f t="shared" si="418"/>
        <v>1</v>
      </c>
      <c r="AD1283" s="1508">
        <f t="shared" si="419"/>
        <v>0.3</v>
      </c>
      <c r="AE1283" s="14">
        <f t="shared" si="420"/>
        <v>-1500.5666666666666</v>
      </c>
      <c r="AF1283" s="14">
        <f t="shared" si="421"/>
        <v>0</v>
      </c>
      <c r="AG1283" s="14" t="e">
        <f t="shared" si="422"/>
        <v>#DIV/0!</v>
      </c>
      <c r="AH1283" s="14" t="e">
        <f t="shared" si="423"/>
        <v>#DIV/0!</v>
      </c>
      <c r="AI1283" s="14">
        <f t="shared" si="424"/>
        <v>1</v>
      </c>
      <c r="AJ1283" s="1415"/>
    </row>
    <row r="1284" spans="1:36" ht="15.75">
      <c r="A1284" s="1415">
        <v>226</v>
      </c>
      <c r="B1284" s="482" t="s">
        <v>4702</v>
      </c>
      <c r="C1284" s="450" t="s">
        <v>66</v>
      </c>
      <c r="D1284" s="1415">
        <v>5</v>
      </c>
      <c r="E1284" s="1415">
        <v>150</v>
      </c>
      <c r="F1284" s="450">
        <f t="shared" si="410"/>
        <v>750</v>
      </c>
      <c r="G1284" s="1415"/>
      <c r="H1284" s="1415"/>
      <c r="I1284" s="1415"/>
      <c r="J1284" s="1415"/>
      <c r="K1284" s="1415"/>
      <c r="L1284" s="1415"/>
      <c r="M1284" s="1415"/>
      <c r="N1284" s="1415"/>
      <c r="O1284" s="1415"/>
      <c r="P1284" s="1415"/>
      <c r="Q1284" s="1415"/>
      <c r="R1284" s="1415"/>
      <c r="S1284" s="1415"/>
      <c r="T1284" s="1415"/>
      <c r="U1284" s="1415"/>
      <c r="V1284" s="1415"/>
      <c r="W1284" s="1415"/>
      <c r="X1284" s="1415"/>
      <c r="Y1284" s="1415"/>
      <c r="Z1284" s="1415"/>
      <c r="AA1284" s="1415"/>
      <c r="AB1284" s="1415"/>
      <c r="AC1284" s="1507">
        <f t="shared" si="418"/>
        <v>150</v>
      </c>
      <c r="AD1284" s="1508">
        <f t="shared" si="419"/>
        <v>750</v>
      </c>
      <c r="AE1284" s="14">
        <f t="shared" si="420"/>
        <v>-1500.5666666666666</v>
      </c>
      <c r="AF1284" s="14">
        <f t="shared" si="421"/>
        <v>0</v>
      </c>
      <c r="AG1284" s="14" t="e">
        <f t="shared" si="422"/>
        <v>#DIV/0!</v>
      </c>
      <c r="AH1284" s="14" t="e">
        <f t="shared" si="423"/>
        <v>#DIV/0!</v>
      </c>
      <c r="AI1284" s="14">
        <f t="shared" si="424"/>
        <v>150</v>
      </c>
      <c r="AJ1284" s="1415"/>
    </row>
    <row r="1285" spans="1:36" ht="15.75">
      <c r="A1285" s="1415">
        <v>227</v>
      </c>
      <c r="B1285" s="482" t="s">
        <v>4716</v>
      </c>
      <c r="C1285" s="450" t="s">
        <v>66</v>
      </c>
      <c r="D1285" s="1415">
        <v>5</v>
      </c>
      <c r="E1285" s="1415">
        <v>60</v>
      </c>
      <c r="F1285" s="450">
        <f t="shared" si="410"/>
        <v>300</v>
      </c>
      <c r="G1285" s="1415"/>
      <c r="H1285" s="1415"/>
      <c r="I1285" s="1415"/>
      <c r="J1285" s="1415"/>
      <c r="K1285" s="1415"/>
      <c r="L1285" s="1415"/>
      <c r="M1285" s="1415"/>
      <c r="N1285" s="1415"/>
      <c r="O1285" s="1415"/>
      <c r="P1285" s="1415"/>
      <c r="Q1285" s="1415"/>
      <c r="R1285" s="1415"/>
      <c r="S1285" s="1415"/>
      <c r="T1285" s="1415"/>
      <c r="U1285" s="1415"/>
      <c r="V1285" s="1415"/>
      <c r="W1285" s="1415"/>
      <c r="X1285" s="1415"/>
      <c r="Y1285" s="1415"/>
      <c r="Z1285" s="1415"/>
      <c r="AA1285" s="1415"/>
      <c r="AB1285" s="1415"/>
      <c r="AC1285" s="1507">
        <f t="shared" si="418"/>
        <v>60</v>
      </c>
      <c r="AD1285" s="1508">
        <f t="shared" si="419"/>
        <v>300</v>
      </c>
      <c r="AE1285" s="14">
        <f t="shared" si="420"/>
        <v>-1500.5666666666666</v>
      </c>
      <c r="AF1285" s="14">
        <f t="shared" si="421"/>
        <v>0</v>
      </c>
      <c r="AG1285" s="14" t="e">
        <f t="shared" si="422"/>
        <v>#DIV/0!</v>
      </c>
      <c r="AH1285" s="14" t="e">
        <f t="shared" si="423"/>
        <v>#DIV/0!</v>
      </c>
      <c r="AI1285" s="14">
        <f t="shared" si="424"/>
        <v>60</v>
      </c>
      <c r="AJ1285" s="1415"/>
    </row>
    <row r="1286" spans="1:36" ht="15.75">
      <c r="A1286" s="1415">
        <v>228</v>
      </c>
      <c r="B1286" s="482" t="s">
        <v>4703</v>
      </c>
      <c r="C1286" s="450" t="s">
        <v>66</v>
      </c>
      <c r="D1286" s="1415">
        <v>1</v>
      </c>
      <c r="E1286" s="1415">
        <v>100</v>
      </c>
      <c r="F1286" s="450">
        <f t="shared" si="410"/>
        <v>100</v>
      </c>
      <c r="G1286" s="1415"/>
      <c r="H1286" s="1415"/>
      <c r="I1286" s="1415"/>
      <c r="J1286" s="1415"/>
      <c r="K1286" s="1415"/>
      <c r="L1286" s="1415"/>
      <c r="M1286" s="1415"/>
      <c r="N1286" s="1415"/>
      <c r="O1286" s="1415"/>
      <c r="P1286" s="1415"/>
      <c r="Q1286" s="1415"/>
      <c r="R1286" s="1415"/>
      <c r="S1286" s="1415"/>
      <c r="T1286" s="1415"/>
      <c r="U1286" s="1415"/>
      <c r="V1286" s="1415"/>
      <c r="W1286" s="1415"/>
      <c r="X1286" s="1415"/>
      <c r="Y1286" s="1415"/>
      <c r="Z1286" s="1415"/>
      <c r="AA1286" s="1415"/>
      <c r="AB1286" s="1415"/>
      <c r="AC1286" s="1507">
        <f t="shared" si="418"/>
        <v>100</v>
      </c>
      <c r="AD1286" s="1508">
        <f t="shared" si="419"/>
        <v>100</v>
      </c>
      <c r="AE1286" s="14">
        <f t="shared" si="420"/>
        <v>-1500.5666666666666</v>
      </c>
      <c r="AF1286" s="14">
        <f t="shared" si="421"/>
        <v>0</v>
      </c>
      <c r="AG1286" s="14" t="e">
        <f t="shared" si="422"/>
        <v>#DIV/0!</v>
      </c>
      <c r="AH1286" s="14" t="e">
        <f t="shared" si="423"/>
        <v>#DIV/0!</v>
      </c>
      <c r="AI1286" s="14">
        <f t="shared" si="424"/>
        <v>100</v>
      </c>
      <c r="AJ1286" s="1415"/>
    </row>
    <row r="1287" spans="1:36" ht="15.75">
      <c r="A1287" s="1415">
        <v>229</v>
      </c>
      <c r="B1287" s="482" t="s">
        <v>4704</v>
      </c>
      <c r="C1287" s="450" t="s">
        <v>66</v>
      </c>
      <c r="D1287" s="1415">
        <v>3</v>
      </c>
      <c r="E1287" s="1415">
        <v>10</v>
      </c>
      <c r="F1287" s="450">
        <f t="shared" si="410"/>
        <v>30</v>
      </c>
      <c r="G1287" s="1415"/>
      <c r="H1287" s="1415"/>
      <c r="I1287" s="1415"/>
      <c r="J1287" s="1415"/>
      <c r="K1287" s="1415"/>
      <c r="L1287" s="1415"/>
      <c r="M1287" s="1415"/>
      <c r="N1287" s="1415"/>
      <c r="O1287" s="1415"/>
      <c r="P1287" s="1415"/>
      <c r="Q1287" s="1415"/>
      <c r="R1287" s="1415"/>
      <c r="S1287" s="1415"/>
      <c r="T1287" s="1415"/>
      <c r="U1287" s="1415"/>
      <c r="V1287" s="1415"/>
      <c r="W1287" s="1415"/>
      <c r="X1287" s="1415"/>
      <c r="Y1287" s="1415"/>
      <c r="Z1287" s="1415"/>
      <c r="AA1287" s="1415"/>
      <c r="AB1287" s="1415"/>
      <c r="AC1287" s="1507">
        <f t="shared" si="418"/>
        <v>10</v>
      </c>
      <c r="AD1287" s="1508">
        <f t="shared" si="419"/>
        <v>30</v>
      </c>
      <c r="AE1287" s="14">
        <f t="shared" si="420"/>
        <v>-1500.5666666666666</v>
      </c>
      <c r="AF1287" s="14">
        <f t="shared" si="421"/>
        <v>0</v>
      </c>
      <c r="AG1287" s="14" t="e">
        <f t="shared" si="422"/>
        <v>#DIV/0!</v>
      </c>
      <c r="AH1287" s="14" t="e">
        <f t="shared" si="423"/>
        <v>#DIV/0!</v>
      </c>
      <c r="AI1287" s="14">
        <f t="shared" si="424"/>
        <v>10</v>
      </c>
      <c r="AJ1287" s="1415"/>
    </row>
    <row r="1288" spans="1:36" ht="15.75">
      <c r="A1288" s="1415">
        <v>230</v>
      </c>
      <c r="B1288" s="482" t="s">
        <v>4717</v>
      </c>
      <c r="C1288" s="450" t="s">
        <v>66</v>
      </c>
      <c r="D1288" s="1415">
        <v>3</v>
      </c>
      <c r="E1288" s="1415">
        <v>20</v>
      </c>
      <c r="F1288" s="450">
        <f t="shared" si="410"/>
        <v>60</v>
      </c>
      <c r="G1288" s="1415"/>
      <c r="H1288" s="1415"/>
      <c r="I1288" s="1415"/>
      <c r="J1288" s="1415"/>
      <c r="K1288" s="1415"/>
      <c r="L1288" s="1415"/>
      <c r="M1288" s="1415"/>
      <c r="N1288" s="1415"/>
      <c r="O1288" s="1415"/>
      <c r="P1288" s="1415"/>
      <c r="Q1288" s="1415"/>
      <c r="R1288" s="1415"/>
      <c r="S1288" s="1415"/>
      <c r="T1288" s="1415"/>
      <c r="U1288" s="1415"/>
      <c r="V1288" s="1415"/>
      <c r="W1288" s="1415"/>
      <c r="X1288" s="1415"/>
      <c r="Y1288" s="1415"/>
      <c r="Z1288" s="1415"/>
      <c r="AA1288" s="1415"/>
      <c r="AB1288" s="1415"/>
      <c r="AC1288" s="1507">
        <f t="shared" si="418"/>
        <v>20</v>
      </c>
      <c r="AD1288" s="1508">
        <f t="shared" si="419"/>
        <v>60</v>
      </c>
      <c r="AE1288" s="14">
        <f t="shared" si="420"/>
        <v>-1500.5666666666666</v>
      </c>
      <c r="AF1288" s="14">
        <f t="shared" si="421"/>
        <v>0</v>
      </c>
      <c r="AG1288" s="14" t="e">
        <f t="shared" si="422"/>
        <v>#DIV/0!</v>
      </c>
      <c r="AH1288" s="14" t="e">
        <f t="shared" si="423"/>
        <v>#DIV/0!</v>
      </c>
      <c r="AI1288" s="14">
        <f t="shared" si="424"/>
        <v>20</v>
      </c>
      <c r="AJ1288" s="1415"/>
    </row>
    <row r="1289" spans="1:36" ht="15.75">
      <c r="A1289" s="1415">
        <v>231</v>
      </c>
      <c r="B1289" s="482" t="s">
        <v>3529</v>
      </c>
      <c r="C1289" s="450" t="s">
        <v>66</v>
      </c>
      <c r="D1289" s="1415">
        <v>10</v>
      </c>
      <c r="E1289" s="1415">
        <v>1</v>
      </c>
      <c r="F1289" s="450">
        <f t="shared" si="410"/>
        <v>10</v>
      </c>
      <c r="G1289" s="1415"/>
      <c r="H1289" s="1415"/>
      <c r="I1289" s="1415"/>
      <c r="J1289" s="1415"/>
      <c r="K1289" s="1415"/>
      <c r="L1289" s="1415"/>
      <c r="M1289" s="1415"/>
      <c r="N1289" s="1415"/>
      <c r="O1289" s="1415"/>
      <c r="P1289" s="1415"/>
      <c r="Q1289" s="1415"/>
      <c r="R1289" s="1415"/>
      <c r="S1289" s="1415"/>
      <c r="T1289" s="1415"/>
      <c r="U1289" s="1415"/>
      <c r="V1289" s="1415"/>
      <c r="W1289" s="1415"/>
      <c r="X1289" s="1415"/>
      <c r="Y1289" s="1415"/>
      <c r="Z1289" s="1415"/>
      <c r="AA1289" s="1415"/>
      <c r="AB1289" s="1415"/>
      <c r="AC1289" s="1507">
        <f t="shared" si="418"/>
        <v>1</v>
      </c>
      <c r="AD1289" s="1508">
        <f t="shared" si="419"/>
        <v>10</v>
      </c>
      <c r="AE1289" s="14">
        <f t="shared" si="420"/>
        <v>-1500.5666666666666</v>
      </c>
      <c r="AF1289" s="14">
        <f t="shared" si="421"/>
        <v>0</v>
      </c>
      <c r="AG1289" s="14" t="e">
        <f t="shared" si="422"/>
        <v>#DIV/0!</v>
      </c>
      <c r="AH1289" s="14" t="e">
        <f t="shared" si="423"/>
        <v>#DIV/0!</v>
      </c>
      <c r="AI1289" s="14">
        <f t="shared" si="424"/>
        <v>1</v>
      </c>
      <c r="AJ1289" s="1415"/>
    </row>
    <row r="1290" spans="1:36" ht="15.75">
      <c r="A1290" s="1415">
        <v>232</v>
      </c>
      <c r="B1290" s="482" t="s">
        <v>4781</v>
      </c>
      <c r="C1290" s="450" t="s">
        <v>66</v>
      </c>
      <c r="D1290" s="1415">
        <v>0.5</v>
      </c>
      <c r="E1290" s="1415">
        <v>4</v>
      </c>
      <c r="F1290" s="450">
        <f t="shared" si="410"/>
        <v>2</v>
      </c>
      <c r="G1290" s="1415"/>
      <c r="H1290" s="1415"/>
      <c r="I1290" s="1415"/>
      <c r="J1290" s="1415"/>
      <c r="K1290" s="1415"/>
      <c r="L1290" s="1415"/>
      <c r="M1290" s="1415"/>
      <c r="N1290" s="1415"/>
      <c r="O1290" s="1415"/>
      <c r="P1290" s="1415"/>
      <c r="Q1290" s="1415"/>
      <c r="R1290" s="1415"/>
      <c r="S1290" s="1415"/>
      <c r="T1290" s="1415"/>
      <c r="U1290" s="1415"/>
      <c r="V1290" s="1415"/>
      <c r="W1290" s="1415"/>
      <c r="X1290" s="1415"/>
      <c r="Y1290" s="1415"/>
      <c r="Z1290" s="1415"/>
      <c r="AA1290" s="1415"/>
      <c r="AB1290" s="1415"/>
      <c r="AC1290" s="1507">
        <f t="shared" si="418"/>
        <v>4</v>
      </c>
      <c r="AD1290" s="1508">
        <f t="shared" si="419"/>
        <v>2</v>
      </c>
      <c r="AE1290" s="14">
        <f t="shared" si="420"/>
        <v>-1500.5666666666666</v>
      </c>
      <c r="AF1290" s="14">
        <f t="shared" si="421"/>
        <v>0</v>
      </c>
      <c r="AG1290" s="14" t="e">
        <f t="shared" si="422"/>
        <v>#DIV/0!</v>
      </c>
      <c r="AH1290" s="14" t="e">
        <f t="shared" si="423"/>
        <v>#DIV/0!</v>
      </c>
      <c r="AI1290" s="14">
        <f t="shared" si="424"/>
        <v>4</v>
      </c>
      <c r="AJ1290" s="1415"/>
    </row>
    <row r="1291" spans="1:36" ht="15.75">
      <c r="A1291" s="1415">
        <v>233</v>
      </c>
      <c r="B1291" s="482" t="s">
        <v>3535</v>
      </c>
      <c r="C1291" s="450" t="s">
        <v>66</v>
      </c>
      <c r="D1291" s="1415">
        <v>5</v>
      </c>
      <c r="E1291" s="1415">
        <v>10</v>
      </c>
      <c r="F1291" s="450">
        <f t="shared" si="410"/>
        <v>50</v>
      </c>
      <c r="G1291" s="1415"/>
      <c r="H1291" s="1415"/>
      <c r="I1291" s="1415"/>
      <c r="J1291" s="1415"/>
      <c r="K1291" s="1415"/>
      <c r="L1291" s="1415"/>
      <c r="M1291" s="1415"/>
      <c r="N1291" s="1415"/>
      <c r="O1291" s="1415"/>
      <c r="P1291" s="1415"/>
      <c r="Q1291" s="1415"/>
      <c r="R1291" s="1415"/>
      <c r="S1291" s="1415"/>
      <c r="T1291" s="1415"/>
      <c r="U1291" s="1415"/>
      <c r="V1291" s="1415"/>
      <c r="W1291" s="1415"/>
      <c r="X1291" s="1415"/>
      <c r="Y1291" s="1415"/>
      <c r="Z1291" s="1415"/>
      <c r="AA1291" s="1415"/>
      <c r="AB1291" s="1415"/>
      <c r="AC1291" s="1507">
        <f t="shared" si="418"/>
        <v>10</v>
      </c>
      <c r="AD1291" s="1508">
        <f t="shared" si="419"/>
        <v>50</v>
      </c>
      <c r="AE1291" s="14">
        <f t="shared" si="420"/>
        <v>-1500.5666666666666</v>
      </c>
      <c r="AF1291" s="14">
        <f t="shared" si="421"/>
        <v>0</v>
      </c>
      <c r="AG1291" s="14" t="e">
        <f t="shared" si="422"/>
        <v>#DIV/0!</v>
      </c>
      <c r="AH1291" s="14" t="e">
        <f t="shared" si="423"/>
        <v>#DIV/0!</v>
      </c>
      <c r="AI1291" s="14">
        <f t="shared" si="424"/>
        <v>10</v>
      </c>
      <c r="AJ1291" s="1415"/>
    </row>
    <row r="1292" spans="1:36" ht="15.75">
      <c r="A1292" s="1415">
        <v>234</v>
      </c>
      <c r="B1292" s="482" t="s">
        <v>4719</v>
      </c>
      <c r="C1292" s="450" t="s">
        <v>66</v>
      </c>
      <c r="D1292" s="1415">
        <v>0.3</v>
      </c>
      <c r="E1292" s="1415">
        <v>5</v>
      </c>
      <c r="F1292" s="450">
        <f t="shared" si="410"/>
        <v>1.5</v>
      </c>
      <c r="G1292" s="1415"/>
      <c r="H1292" s="1415"/>
      <c r="I1292" s="1415"/>
      <c r="J1292" s="1415"/>
      <c r="K1292" s="1415"/>
      <c r="L1292" s="1415"/>
      <c r="M1292" s="1415"/>
      <c r="N1292" s="1415"/>
      <c r="O1292" s="1415"/>
      <c r="P1292" s="1415"/>
      <c r="Q1292" s="1415"/>
      <c r="R1292" s="1415"/>
      <c r="S1292" s="1415"/>
      <c r="T1292" s="1415"/>
      <c r="U1292" s="1415"/>
      <c r="V1292" s="1415"/>
      <c r="W1292" s="1415"/>
      <c r="X1292" s="1415"/>
      <c r="Y1292" s="1415"/>
      <c r="Z1292" s="1415"/>
      <c r="AA1292" s="1415"/>
      <c r="AB1292" s="1415"/>
      <c r="AC1292" s="1507">
        <f t="shared" si="418"/>
        <v>5</v>
      </c>
      <c r="AD1292" s="1508">
        <f t="shared" si="419"/>
        <v>1.5</v>
      </c>
      <c r="AE1292" s="14">
        <f t="shared" si="420"/>
        <v>-1500.5666666666666</v>
      </c>
      <c r="AF1292" s="14">
        <f t="shared" si="421"/>
        <v>0</v>
      </c>
      <c r="AG1292" s="14" t="e">
        <f t="shared" si="422"/>
        <v>#DIV/0!</v>
      </c>
      <c r="AH1292" s="14" t="e">
        <f t="shared" si="423"/>
        <v>#DIV/0!</v>
      </c>
      <c r="AI1292" s="14">
        <f t="shared" si="424"/>
        <v>5</v>
      </c>
      <c r="AJ1292" s="1415"/>
    </row>
    <row r="1293" spans="1:36" ht="15.75">
      <c r="A1293" s="1415">
        <v>235</v>
      </c>
      <c r="B1293" s="482" t="s">
        <v>4782</v>
      </c>
      <c r="C1293" s="450" t="s">
        <v>66</v>
      </c>
      <c r="D1293" s="1415">
        <v>0.2</v>
      </c>
      <c r="E1293" s="1415">
        <v>10</v>
      </c>
      <c r="F1293" s="450">
        <f t="shared" si="410"/>
        <v>2</v>
      </c>
      <c r="G1293" s="1415"/>
      <c r="H1293" s="1415"/>
      <c r="I1293" s="1415"/>
      <c r="J1293" s="1415"/>
      <c r="K1293" s="1415"/>
      <c r="L1293" s="1415"/>
      <c r="M1293" s="1415"/>
      <c r="N1293" s="1415"/>
      <c r="O1293" s="1415"/>
      <c r="P1293" s="1415"/>
      <c r="Q1293" s="1415"/>
      <c r="R1293" s="1415"/>
      <c r="S1293" s="1415"/>
      <c r="T1293" s="1415"/>
      <c r="U1293" s="1415"/>
      <c r="V1293" s="1415"/>
      <c r="W1293" s="1415"/>
      <c r="X1293" s="1415"/>
      <c r="Y1293" s="1415"/>
      <c r="Z1293" s="1415"/>
      <c r="AA1293" s="1415"/>
      <c r="AB1293" s="1415"/>
      <c r="AC1293" s="1507">
        <f t="shared" si="418"/>
        <v>10</v>
      </c>
      <c r="AD1293" s="1508">
        <f t="shared" si="419"/>
        <v>2</v>
      </c>
      <c r="AE1293" s="14">
        <f t="shared" si="420"/>
        <v>-1500.5666666666666</v>
      </c>
      <c r="AF1293" s="14">
        <f t="shared" si="421"/>
        <v>0</v>
      </c>
      <c r="AG1293" s="14" t="e">
        <f t="shared" si="422"/>
        <v>#DIV/0!</v>
      </c>
      <c r="AH1293" s="14" t="e">
        <f t="shared" si="423"/>
        <v>#DIV/0!</v>
      </c>
      <c r="AI1293" s="14">
        <f t="shared" si="424"/>
        <v>10</v>
      </c>
      <c r="AJ1293" s="1415"/>
    </row>
    <row r="1294" spans="1:36" ht="15.75">
      <c r="A1294" s="1415">
        <v>236</v>
      </c>
      <c r="B1294" s="482" t="s">
        <v>4720</v>
      </c>
      <c r="C1294" s="450" t="s">
        <v>66</v>
      </c>
      <c r="D1294" s="1415">
        <v>0.3</v>
      </c>
      <c r="E1294" s="1415">
        <v>10</v>
      </c>
      <c r="F1294" s="450">
        <f t="shared" si="410"/>
        <v>3</v>
      </c>
      <c r="G1294" s="1415"/>
      <c r="H1294" s="1415"/>
      <c r="I1294" s="1415"/>
      <c r="J1294" s="1415"/>
      <c r="K1294" s="1415"/>
      <c r="L1294" s="1415"/>
      <c r="M1294" s="1415"/>
      <c r="N1294" s="1415"/>
      <c r="O1294" s="1415"/>
      <c r="P1294" s="1415"/>
      <c r="Q1294" s="1415"/>
      <c r="R1294" s="1415"/>
      <c r="S1294" s="1415"/>
      <c r="T1294" s="1415"/>
      <c r="U1294" s="1415"/>
      <c r="V1294" s="1415"/>
      <c r="W1294" s="1415"/>
      <c r="X1294" s="1415"/>
      <c r="Y1294" s="1415"/>
      <c r="Z1294" s="1415"/>
      <c r="AA1294" s="1415"/>
      <c r="AB1294" s="1415"/>
      <c r="AC1294" s="1507">
        <f t="shared" si="418"/>
        <v>10</v>
      </c>
      <c r="AD1294" s="1508">
        <f t="shared" si="419"/>
        <v>3</v>
      </c>
      <c r="AE1294" s="14">
        <f t="shared" si="420"/>
        <v>-1500.5666666666666</v>
      </c>
      <c r="AF1294" s="14">
        <f t="shared" si="421"/>
        <v>0</v>
      </c>
      <c r="AG1294" s="14" t="e">
        <f t="shared" si="422"/>
        <v>#DIV/0!</v>
      </c>
      <c r="AH1294" s="14" t="e">
        <f t="shared" si="423"/>
        <v>#DIV/0!</v>
      </c>
      <c r="AI1294" s="14">
        <f t="shared" si="424"/>
        <v>10</v>
      </c>
      <c r="AJ1294" s="1415"/>
    </row>
    <row r="1295" spans="1:36" ht="15.75" customHeight="1">
      <c r="A1295" s="4198" t="s">
        <v>29</v>
      </c>
      <c r="B1295" s="4432"/>
      <c r="C1295" s="4432"/>
      <c r="D1295" s="4432"/>
      <c r="E1295" s="4432"/>
      <c r="F1295" s="4432"/>
      <c r="G1295" s="4432"/>
      <c r="H1295" s="4432"/>
      <c r="I1295" s="4432"/>
      <c r="J1295" s="4432"/>
      <c r="K1295" s="4432"/>
      <c r="L1295" s="4432"/>
      <c r="M1295" s="4432"/>
      <c r="N1295" s="4432"/>
      <c r="O1295" s="4432"/>
      <c r="P1295" s="4432"/>
      <c r="Q1295" s="4432"/>
      <c r="R1295" s="4432"/>
      <c r="S1295" s="4432"/>
      <c r="T1295" s="4432"/>
      <c r="U1295" s="4432"/>
      <c r="V1295" s="4432"/>
      <c r="W1295" s="4432"/>
      <c r="X1295" s="4432"/>
      <c r="Y1295" s="4432"/>
      <c r="Z1295" s="4432"/>
      <c r="AA1295" s="4432"/>
      <c r="AB1295" s="4432"/>
      <c r="AC1295" s="4432"/>
      <c r="AD1295" s="4432"/>
      <c r="AE1295" s="4432"/>
      <c r="AF1295" s="4432"/>
      <c r="AG1295" s="4432"/>
      <c r="AH1295" s="4432"/>
      <c r="AI1295" s="4432"/>
      <c r="AJ1295" s="4200"/>
    </row>
    <row r="1296" spans="1:36" ht="15.75">
      <c r="A1296" s="4948" t="s">
        <v>21</v>
      </c>
      <c r="B1296" s="4949"/>
      <c r="C1296" s="4949"/>
      <c r="D1296" s="4949"/>
      <c r="E1296" s="4949"/>
      <c r="F1296" s="4949"/>
      <c r="G1296" s="4949"/>
      <c r="H1296" s="4949"/>
      <c r="I1296" s="4949"/>
      <c r="J1296" s="4949"/>
      <c r="K1296" s="4949"/>
      <c r="L1296" s="4949"/>
      <c r="M1296" s="4949"/>
      <c r="N1296" s="4949"/>
      <c r="O1296" s="4949"/>
      <c r="P1296" s="4949"/>
      <c r="Q1296" s="4949"/>
      <c r="R1296" s="4949"/>
      <c r="S1296" s="4949"/>
      <c r="T1296" s="4949"/>
      <c r="U1296" s="4949"/>
      <c r="V1296" s="4949"/>
      <c r="W1296" s="4949"/>
      <c r="X1296" s="4949"/>
      <c r="Y1296" s="4949"/>
      <c r="Z1296" s="4949"/>
      <c r="AA1296" s="4949"/>
      <c r="AB1296" s="4949"/>
      <c r="AC1296" s="4949"/>
      <c r="AD1296" s="4949"/>
      <c r="AE1296" s="4949"/>
      <c r="AF1296" s="4949"/>
      <c r="AG1296" s="4949"/>
      <c r="AH1296" s="4949"/>
      <c r="AI1296" s="4949"/>
      <c r="AJ1296" s="4950"/>
    </row>
    <row r="1297" spans="1:36" ht="15.75">
      <c r="A1297" s="4933" t="s">
        <v>8565</v>
      </c>
      <c r="B1297" s="4934"/>
      <c r="C1297" s="4934"/>
      <c r="D1297" s="4934"/>
      <c r="E1297" s="4934"/>
      <c r="F1297" s="4934"/>
      <c r="G1297" s="4934"/>
      <c r="H1297" s="4934"/>
      <c r="I1297" s="4934"/>
      <c r="J1297" s="4934"/>
      <c r="K1297" s="4934"/>
      <c r="L1297" s="4934"/>
      <c r="M1297" s="4934"/>
      <c r="N1297" s="4934"/>
      <c r="O1297" s="4934"/>
      <c r="P1297" s="4934"/>
      <c r="Q1297" s="4934"/>
      <c r="R1297" s="4934"/>
      <c r="S1297" s="4934"/>
      <c r="T1297" s="4934"/>
      <c r="U1297" s="4934"/>
      <c r="V1297" s="4934"/>
      <c r="W1297" s="4934"/>
      <c r="X1297" s="4934"/>
      <c r="Y1297" s="4934"/>
      <c r="Z1297" s="4934"/>
      <c r="AA1297" s="4934"/>
      <c r="AB1297" s="4934"/>
      <c r="AC1297" s="4934"/>
      <c r="AD1297" s="4934"/>
      <c r="AE1297" s="4934"/>
      <c r="AF1297" s="4934"/>
      <c r="AG1297" s="4934"/>
      <c r="AH1297" s="4934"/>
      <c r="AI1297" s="4934"/>
      <c r="AJ1297" s="4935"/>
    </row>
    <row r="1298" spans="1:36" ht="15.75">
      <c r="A1298" s="1631">
        <v>1</v>
      </c>
      <c r="B1298" s="1632" t="s">
        <v>3604</v>
      </c>
      <c r="C1298" s="1633" t="s">
        <v>63</v>
      </c>
      <c r="D1298" s="1634">
        <v>1</v>
      </c>
      <c r="E1298" s="1633">
        <v>200</v>
      </c>
      <c r="F1298" s="1633">
        <v>0</v>
      </c>
      <c r="G1298" s="1633"/>
      <c r="H1298" s="1634">
        <f>D1298*G1298</f>
        <v>0</v>
      </c>
      <c r="I1298" s="1635">
        <v>44728</v>
      </c>
      <c r="J1298" s="1631" t="s">
        <v>334</v>
      </c>
      <c r="K1298" s="1633"/>
      <c r="L1298" s="1631">
        <v>222</v>
      </c>
      <c r="M1298" s="1635">
        <v>44662</v>
      </c>
      <c r="N1298" s="1633">
        <v>0</v>
      </c>
      <c r="O1298" s="1633">
        <v>0</v>
      </c>
      <c r="P1298" s="1633">
        <v>0</v>
      </c>
      <c r="Q1298" s="1633"/>
      <c r="R1298" s="1633"/>
      <c r="S1298" s="1633"/>
      <c r="T1298" s="1633"/>
      <c r="U1298" s="1633"/>
      <c r="V1298" s="1633"/>
      <c r="W1298" s="1633"/>
      <c r="X1298" s="1633"/>
      <c r="Y1298" s="1633"/>
      <c r="Z1298" s="1633"/>
      <c r="AA1298" s="1633"/>
      <c r="AB1298" s="1633"/>
      <c r="AC1298" s="1507">
        <f>E1298+G1298-N1298-O1298-AA1298-P1298-Q1298-R1298-S1298-T1298-U1298-V1298-W1298-X1298-Y1298</f>
        <v>200</v>
      </c>
      <c r="AD1298" s="1508">
        <f>D1298*AC1298</f>
        <v>200</v>
      </c>
      <c r="AE1298" s="14" t="s">
        <v>334</v>
      </c>
      <c r="AF1298" s="14">
        <f>(N1298+O1298+P1298+Q1298+R1298+S1298+T1298+U1298+V1298+W1298+X1298+Y1298)/3</f>
        <v>0</v>
      </c>
      <c r="AG1298" s="14" t="e">
        <f>AC1298/AF1298</f>
        <v>#DIV/0!</v>
      </c>
      <c r="AH1298" s="14" t="s">
        <v>334</v>
      </c>
      <c r="AI1298" s="14" t="s">
        <v>334</v>
      </c>
      <c r="AJ1298" s="1636"/>
    </row>
    <row r="1299" spans="1:36" ht="15.75">
      <c r="A1299" s="1631">
        <v>2</v>
      </c>
      <c r="B1299" s="1632" t="s">
        <v>3607</v>
      </c>
      <c r="C1299" s="1633" t="s">
        <v>176</v>
      </c>
      <c r="D1299" s="1634">
        <v>51.36</v>
      </c>
      <c r="E1299" s="1633">
        <v>44</v>
      </c>
      <c r="F1299" s="1633">
        <v>0</v>
      </c>
      <c r="G1299" s="1633"/>
      <c r="H1299" s="1634">
        <f>D1299*G1299</f>
        <v>0</v>
      </c>
      <c r="I1299" s="1635">
        <v>44732</v>
      </c>
      <c r="J1299" s="1637">
        <v>45658</v>
      </c>
      <c r="K1299" s="1633"/>
      <c r="L1299" s="1631">
        <v>453</v>
      </c>
      <c r="M1299" s="1635">
        <v>44728</v>
      </c>
      <c r="N1299" s="1633">
        <v>3</v>
      </c>
      <c r="O1299" s="1633">
        <v>3</v>
      </c>
      <c r="P1299" s="1633">
        <v>3</v>
      </c>
      <c r="Q1299" s="1633"/>
      <c r="R1299" s="1633"/>
      <c r="S1299" s="1633"/>
      <c r="T1299" s="1633"/>
      <c r="U1299" s="1633"/>
      <c r="V1299" s="1633"/>
      <c r="W1299" s="1633"/>
      <c r="X1299" s="1633"/>
      <c r="Y1299" s="1633"/>
      <c r="Z1299" s="1633"/>
      <c r="AA1299" s="1633"/>
      <c r="AB1299" s="1633"/>
      <c r="AC1299" s="1507">
        <f>E1299+G1299-N1299-O1299-AA1299-P1299-Q1299-R1299-S1299-T1299-U1299-V1299-W1299-X1299-Y1299</f>
        <v>35</v>
      </c>
      <c r="AD1299" s="1508">
        <f>D1299*AC1299</f>
        <v>1797.6</v>
      </c>
      <c r="AE1299" s="14">
        <f>(J1299-"01.04.2023")/30</f>
        <v>21.366666666666667</v>
      </c>
      <c r="AF1299" s="14">
        <f>(N1299+O1299+P1299+Q1299+R1299+S1299+T1299+U1299+V1299+W1299+X1299+Y1299)/3</f>
        <v>3</v>
      </c>
      <c r="AG1299" s="14">
        <f>AC1299/AF1299</f>
        <v>11.666666666666666</v>
      </c>
      <c r="AH1299" s="14">
        <f>AG1299-AE1299</f>
        <v>-9.7000000000000011</v>
      </c>
      <c r="AI1299" s="14">
        <f>AC1299-(AE1299*AF1299)</f>
        <v>-29.099999999999994</v>
      </c>
      <c r="AJ1299" s="1636"/>
    </row>
    <row r="1300" spans="1:36" ht="15.75" customHeight="1">
      <c r="A1300" s="4951" t="s">
        <v>30</v>
      </c>
      <c r="B1300" s="4951"/>
      <c r="C1300" s="4951"/>
      <c r="D1300" s="4951"/>
      <c r="E1300" s="4951"/>
      <c r="F1300" s="4951"/>
      <c r="G1300" s="4951"/>
      <c r="H1300" s="4951"/>
      <c r="I1300" s="4951"/>
      <c r="J1300" s="4951"/>
      <c r="K1300" s="4951"/>
      <c r="L1300" s="4951"/>
      <c r="M1300" s="4951"/>
      <c r="N1300" s="4951"/>
      <c r="O1300" s="4951"/>
      <c r="P1300" s="4951"/>
      <c r="Q1300" s="4951"/>
      <c r="R1300" s="4951"/>
      <c r="S1300" s="4951"/>
      <c r="T1300" s="4951"/>
      <c r="U1300" s="4951"/>
      <c r="V1300" s="4951"/>
      <c r="W1300" s="4951"/>
      <c r="X1300" s="4951"/>
      <c r="Y1300" s="4951"/>
      <c r="Z1300" s="4951"/>
      <c r="AA1300" s="4951"/>
      <c r="AB1300" s="4951"/>
      <c r="AC1300" s="4951"/>
      <c r="AD1300" s="4951"/>
      <c r="AE1300" s="4951"/>
      <c r="AF1300" s="4951"/>
      <c r="AG1300" s="4951"/>
      <c r="AH1300" s="4951"/>
      <c r="AI1300" s="4951"/>
      <c r="AJ1300" s="4951"/>
    </row>
    <row r="1301" spans="1:36" ht="15.75" customHeight="1">
      <c r="A1301" s="4930" t="s">
        <v>19</v>
      </c>
      <c r="B1301" s="4930"/>
      <c r="C1301" s="4930"/>
      <c r="D1301" s="4930"/>
      <c r="E1301" s="4930"/>
      <c r="F1301" s="4930"/>
      <c r="G1301" s="4930"/>
      <c r="H1301" s="4930"/>
      <c r="I1301" s="4930"/>
      <c r="J1301" s="4930"/>
      <c r="K1301" s="4930"/>
      <c r="L1301" s="4930"/>
      <c r="M1301" s="4930"/>
      <c r="N1301" s="4930"/>
      <c r="O1301" s="4930"/>
      <c r="P1301" s="4930"/>
      <c r="Q1301" s="4930"/>
      <c r="R1301" s="4930"/>
      <c r="S1301" s="4930"/>
      <c r="T1301" s="4930"/>
      <c r="U1301" s="4930"/>
      <c r="V1301" s="4930"/>
      <c r="W1301" s="4930"/>
      <c r="X1301" s="4930"/>
      <c r="Y1301" s="4930"/>
      <c r="Z1301" s="4930"/>
      <c r="AA1301" s="4930"/>
      <c r="AB1301" s="4930"/>
      <c r="AC1301" s="4930"/>
      <c r="AD1301" s="4930"/>
      <c r="AE1301" s="4930"/>
      <c r="AF1301" s="4930"/>
      <c r="AG1301" s="4930"/>
      <c r="AH1301" s="4930"/>
      <c r="AI1301" s="4930"/>
      <c r="AJ1301" s="4931"/>
    </row>
    <row r="1302" spans="1:36" ht="15.75" customHeight="1">
      <c r="A1302" s="4927" t="s">
        <v>2441</v>
      </c>
      <c r="B1302" s="4927"/>
      <c r="C1302" s="4927"/>
      <c r="D1302" s="4927"/>
      <c r="E1302" s="4927"/>
      <c r="F1302" s="4927"/>
      <c r="G1302" s="4927"/>
      <c r="H1302" s="4927"/>
      <c r="I1302" s="4927"/>
      <c r="J1302" s="4927"/>
      <c r="K1302" s="4927"/>
      <c r="L1302" s="4927"/>
      <c r="M1302" s="4927"/>
      <c r="N1302" s="4927"/>
      <c r="O1302" s="4927"/>
      <c r="P1302" s="4927"/>
      <c r="Q1302" s="4927"/>
      <c r="R1302" s="4927"/>
      <c r="S1302" s="4927"/>
      <c r="T1302" s="4927"/>
      <c r="U1302" s="4927"/>
      <c r="V1302" s="4927"/>
      <c r="W1302" s="4927"/>
      <c r="X1302" s="4927"/>
      <c r="Y1302" s="4927"/>
      <c r="Z1302" s="4927"/>
      <c r="AA1302" s="4927"/>
      <c r="AB1302" s="4927"/>
      <c r="AC1302" s="4927"/>
      <c r="AD1302" s="4927"/>
      <c r="AE1302" s="4927"/>
      <c r="AF1302" s="4927"/>
      <c r="AG1302" s="4927"/>
      <c r="AH1302" s="4927"/>
      <c r="AI1302" s="4927"/>
      <c r="AJ1302" s="4928"/>
    </row>
    <row r="1303" spans="1:36" ht="15.75">
      <c r="A1303" s="1474">
        <v>1</v>
      </c>
      <c r="B1303" s="1639" t="s">
        <v>2442</v>
      </c>
      <c r="C1303" s="1640" t="s">
        <v>186</v>
      </c>
      <c r="D1303" s="1641">
        <v>1784.94</v>
      </c>
      <c r="E1303" s="1641">
        <v>8320</v>
      </c>
      <c r="F1303" s="1641">
        <v>14850700.800000001</v>
      </c>
      <c r="G1303" s="1037"/>
      <c r="H1303" s="1015">
        <f t="shared" ref="H1303:H1355" si="425">D1303*G1303</f>
        <v>0</v>
      </c>
      <c r="I1303" s="974"/>
      <c r="J1303" s="974">
        <v>45808</v>
      </c>
      <c r="K1303" s="974"/>
      <c r="L1303" s="985">
        <v>503</v>
      </c>
      <c r="M1303" s="974">
        <v>44747</v>
      </c>
      <c r="N1303" s="1026">
        <v>809</v>
      </c>
      <c r="O1303" s="1026">
        <v>678</v>
      </c>
      <c r="P1303" s="985">
        <v>552</v>
      </c>
      <c r="Q1303" s="1642"/>
      <c r="R1303" s="1642"/>
      <c r="S1303" s="1026"/>
      <c r="T1303" s="1026"/>
      <c r="U1303" s="1026"/>
      <c r="V1303" s="1026"/>
      <c r="W1303" s="1026"/>
      <c r="X1303" s="1026"/>
      <c r="Y1303" s="1026"/>
      <c r="Z1303" s="1026"/>
      <c r="AA1303" s="1026"/>
      <c r="AB1303" s="1641"/>
      <c r="AC1303" s="1507">
        <f t="shared" ref="AC1303:AC1355" si="426">E1303+G1303-N1303-O1303-AA1303-P1303-Q1303-R1303-S1303-T1303-U1303-V1303-W1303-X1303-Y1303</f>
        <v>6281</v>
      </c>
      <c r="AD1303" s="1508">
        <f t="shared" ref="AD1303:AD1355" si="427">D1303*AC1303</f>
        <v>11211208.140000001</v>
      </c>
      <c r="AE1303" s="14">
        <f t="shared" ref="AE1303:AE1355" si="428">(J1303-"01.04.2023")/30</f>
        <v>26.366666666666667</v>
      </c>
      <c r="AF1303" s="14">
        <f t="shared" ref="AF1303:AF1355" si="429">(N1303+O1303+P1303+Q1303+R1303+S1303+T1303+U1303+V1303+W1303+X1303+Y1303)/3</f>
        <v>679.66666666666663</v>
      </c>
      <c r="AG1303" s="14">
        <f t="shared" ref="AG1303:AG1355" si="430">AC1303/AF1303</f>
        <v>9.2412947523295745</v>
      </c>
      <c r="AH1303" s="14">
        <f t="shared" ref="AH1303:AH1355" si="431">AG1303-AE1303</f>
        <v>-17.125371914337094</v>
      </c>
      <c r="AI1303" s="14">
        <f t="shared" ref="AI1303:AI1355" si="432">AC1303-(AE1303*AF1303)</f>
        <v>-11639.544444444444</v>
      </c>
      <c r="AJ1303" s="1643"/>
    </row>
    <row r="1304" spans="1:36" ht="15.75">
      <c r="A1304" s="1474">
        <v>2</v>
      </c>
      <c r="B1304" s="1639" t="s">
        <v>2442</v>
      </c>
      <c r="C1304" s="1640" t="s">
        <v>186</v>
      </c>
      <c r="D1304" s="1641">
        <v>1784.94</v>
      </c>
      <c r="E1304" s="1641">
        <v>3836</v>
      </c>
      <c r="F1304" s="1641">
        <v>6847029.8399999999</v>
      </c>
      <c r="G1304" s="1037"/>
      <c r="H1304" s="1015">
        <f t="shared" si="425"/>
        <v>0</v>
      </c>
      <c r="I1304" s="974"/>
      <c r="J1304" s="974">
        <v>45716</v>
      </c>
      <c r="K1304" s="974"/>
      <c r="L1304" s="985">
        <v>503</v>
      </c>
      <c r="M1304" s="974">
        <v>44747</v>
      </c>
      <c r="N1304" s="1026">
        <v>701</v>
      </c>
      <c r="O1304" s="1026">
        <v>722</v>
      </c>
      <c r="P1304" s="985">
        <v>235</v>
      </c>
      <c r="Q1304" s="1642"/>
      <c r="R1304" s="1642"/>
      <c r="S1304" s="1026"/>
      <c r="T1304" s="1026"/>
      <c r="U1304" s="1026"/>
      <c r="V1304" s="1026"/>
      <c r="W1304" s="1026"/>
      <c r="X1304" s="1026"/>
      <c r="Y1304" s="1026"/>
      <c r="Z1304" s="1026"/>
      <c r="AA1304" s="1026"/>
      <c r="AB1304" s="1641"/>
      <c r="AC1304" s="1507">
        <f t="shared" si="426"/>
        <v>2178</v>
      </c>
      <c r="AD1304" s="1508">
        <f t="shared" si="427"/>
        <v>3887599.3200000003</v>
      </c>
      <c r="AE1304" s="14">
        <f t="shared" si="428"/>
        <v>23.3</v>
      </c>
      <c r="AF1304" s="14">
        <f t="shared" si="429"/>
        <v>552.66666666666663</v>
      </c>
      <c r="AG1304" s="14">
        <f t="shared" si="430"/>
        <v>3.9408926417370327</v>
      </c>
      <c r="AH1304" s="14">
        <f t="shared" si="431"/>
        <v>-19.359107358262968</v>
      </c>
      <c r="AI1304" s="14">
        <f t="shared" si="432"/>
        <v>-10699.133333333333</v>
      </c>
      <c r="AJ1304" s="1643"/>
    </row>
    <row r="1305" spans="1:36" ht="15.75">
      <c r="A1305" s="1474">
        <v>3</v>
      </c>
      <c r="B1305" s="1639" t="s">
        <v>2442</v>
      </c>
      <c r="C1305" s="1640" t="s">
        <v>186</v>
      </c>
      <c r="D1305" s="1641">
        <v>1784.94</v>
      </c>
      <c r="E1305" s="1641">
        <v>2737</v>
      </c>
      <c r="F1305" s="1641">
        <v>4885380.78</v>
      </c>
      <c r="G1305" s="1037"/>
      <c r="H1305" s="1015">
        <f t="shared" si="425"/>
        <v>0</v>
      </c>
      <c r="I1305" s="974"/>
      <c r="J1305" s="974">
        <v>45778</v>
      </c>
      <c r="K1305" s="974"/>
      <c r="L1305" s="985">
        <v>503</v>
      </c>
      <c r="M1305" s="974">
        <v>44747</v>
      </c>
      <c r="N1305" s="1026">
        <v>57</v>
      </c>
      <c r="O1305" s="1026">
        <v>361</v>
      </c>
      <c r="P1305" s="985">
        <v>69</v>
      </c>
      <c r="Q1305" s="1642"/>
      <c r="R1305" s="1642"/>
      <c r="S1305" s="1026"/>
      <c r="T1305" s="1026"/>
      <c r="U1305" s="1026"/>
      <c r="V1305" s="1026"/>
      <c r="W1305" s="1026"/>
      <c r="X1305" s="1026"/>
      <c r="Y1305" s="1026"/>
      <c r="Z1305" s="1026"/>
      <c r="AA1305" s="1026"/>
      <c r="AB1305" s="1641"/>
      <c r="AC1305" s="1507">
        <f t="shared" si="426"/>
        <v>2250</v>
      </c>
      <c r="AD1305" s="1508">
        <f t="shared" si="427"/>
        <v>4016115</v>
      </c>
      <c r="AE1305" s="14">
        <f t="shared" si="428"/>
        <v>25.366666666666667</v>
      </c>
      <c r="AF1305" s="14">
        <f t="shared" si="429"/>
        <v>162.33333333333334</v>
      </c>
      <c r="AG1305" s="14">
        <f t="shared" si="430"/>
        <v>13.860369609856262</v>
      </c>
      <c r="AH1305" s="14">
        <f t="shared" si="431"/>
        <v>-11.506297056810405</v>
      </c>
      <c r="AI1305" s="14">
        <f t="shared" si="432"/>
        <v>-1867.8555555555558</v>
      </c>
      <c r="AJ1305" s="1643"/>
    </row>
    <row r="1306" spans="1:36" ht="15.75">
      <c r="A1306" s="1474">
        <v>4</v>
      </c>
      <c r="B1306" s="1639" t="s">
        <v>2442</v>
      </c>
      <c r="C1306" s="1640" t="s">
        <v>186</v>
      </c>
      <c r="D1306" s="1641">
        <v>1870.08</v>
      </c>
      <c r="E1306" s="1641">
        <v>21932</v>
      </c>
      <c r="F1306" s="1641">
        <v>41014594.559999995</v>
      </c>
      <c r="G1306" s="1037"/>
      <c r="H1306" s="1015">
        <f t="shared" si="425"/>
        <v>0</v>
      </c>
      <c r="I1306" s="974"/>
      <c r="J1306" s="974">
        <v>45778</v>
      </c>
      <c r="K1306" s="974"/>
      <c r="L1306" s="985">
        <v>1106</v>
      </c>
      <c r="M1306" s="974">
        <v>44910</v>
      </c>
      <c r="N1306" s="1026"/>
      <c r="O1306" s="1026"/>
      <c r="P1306" s="985"/>
      <c r="Q1306" s="1642"/>
      <c r="R1306" s="1642"/>
      <c r="S1306" s="1026"/>
      <c r="T1306" s="1026"/>
      <c r="U1306" s="1026"/>
      <c r="V1306" s="1026"/>
      <c r="W1306" s="1026"/>
      <c r="X1306" s="1026"/>
      <c r="Y1306" s="1026"/>
      <c r="Z1306" s="1026"/>
      <c r="AA1306" s="1026"/>
      <c r="AB1306" s="1641"/>
      <c r="AC1306" s="1507">
        <f t="shared" si="426"/>
        <v>21932</v>
      </c>
      <c r="AD1306" s="1508">
        <f t="shared" si="427"/>
        <v>41014594.559999995</v>
      </c>
      <c r="AE1306" s="14">
        <f t="shared" si="428"/>
        <v>25.366666666666667</v>
      </c>
      <c r="AF1306" s="14">
        <f t="shared" si="429"/>
        <v>0</v>
      </c>
      <c r="AG1306" s="14" t="e">
        <f t="shared" si="430"/>
        <v>#DIV/0!</v>
      </c>
      <c r="AH1306" s="14" t="e">
        <f t="shared" si="431"/>
        <v>#DIV/0!</v>
      </c>
      <c r="AI1306" s="14">
        <f t="shared" si="432"/>
        <v>21932</v>
      </c>
      <c r="AJ1306" s="1643"/>
    </row>
    <row r="1307" spans="1:36" ht="15.75">
      <c r="A1307" s="1474">
        <v>5</v>
      </c>
      <c r="B1307" s="1639" t="s">
        <v>2442</v>
      </c>
      <c r="C1307" s="1640" t="s">
        <v>186</v>
      </c>
      <c r="D1307" s="1641">
        <v>1784.94</v>
      </c>
      <c r="E1307" s="1641">
        <v>1300</v>
      </c>
      <c r="F1307" s="1641">
        <v>2320422</v>
      </c>
      <c r="G1307" s="1037"/>
      <c r="H1307" s="1015">
        <f t="shared" si="425"/>
        <v>0</v>
      </c>
      <c r="I1307" s="974"/>
      <c r="J1307" s="974">
        <v>45778</v>
      </c>
      <c r="K1307" s="974"/>
      <c r="L1307" s="985">
        <v>503</v>
      </c>
      <c r="M1307" s="974">
        <v>44747</v>
      </c>
      <c r="N1307" s="1026"/>
      <c r="O1307" s="1026"/>
      <c r="P1307" s="985">
        <v>1074</v>
      </c>
      <c r="Q1307" s="1642"/>
      <c r="R1307" s="1642"/>
      <c r="S1307" s="1026"/>
      <c r="T1307" s="1026"/>
      <c r="U1307" s="1026"/>
      <c r="V1307" s="1026"/>
      <c r="W1307" s="1026"/>
      <c r="X1307" s="1026"/>
      <c r="Y1307" s="1026"/>
      <c r="Z1307" s="1026"/>
      <c r="AA1307" s="1026"/>
      <c r="AB1307" s="1641"/>
      <c r="AC1307" s="1507">
        <f t="shared" si="426"/>
        <v>226</v>
      </c>
      <c r="AD1307" s="1508">
        <f t="shared" si="427"/>
        <v>403396.44</v>
      </c>
      <c r="AE1307" s="14">
        <f t="shared" si="428"/>
        <v>25.366666666666667</v>
      </c>
      <c r="AF1307" s="14">
        <f t="shared" si="429"/>
        <v>358</v>
      </c>
      <c r="AG1307" s="14">
        <f t="shared" si="430"/>
        <v>0.63128491620111726</v>
      </c>
      <c r="AH1307" s="14">
        <f t="shared" si="431"/>
        <v>-24.73538175046555</v>
      </c>
      <c r="AI1307" s="14">
        <f t="shared" si="432"/>
        <v>-8855.2666666666664</v>
      </c>
      <c r="AJ1307" s="1643"/>
    </row>
    <row r="1308" spans="1:36" ht="15.75">
      <c r="A1308" s="1474">
        <v>6</v>
      </c>
      <c r="B1308" s="1644" t="s">
        <v>7646</v>
      </c>
      <c r="C1308" s="1640" t="s">
        <v>233</v>
      </c>
      <c r="D1308" s="1641">
        <v>1942.05</v>
      </c>
      <c r="E1308" s="1641">
        <v>1920</v>
      </c>
      <c r="F1308" s="1641">
        <v>3728736</v>
      </c>
      <c r="G1308" s="1037"/>
      <c r="H1308" s="1015">
        <f t="shared" si="425"/>
        <v>0</v>
      </c>
      <c r="I1308" s="974"/>
      <c r="J1308" s="974">
        <v>45961</v>
      </c>
      <c r="K1308" s="974"/>
      <c r="L1308" s="985">
        <v>1106</v>
      </c>
      <c r="M1308" s="974">
        <v>44910</v>
      </c>
      <c r="N1308" s="1026"/>
      <c r="O1308" s="1026"/>
      <c r="P1308" s="985">
        <v>2</v>
      </c>
      <c r="Q1308" s="1642"/>
      <c r="R1308" s="1642"/>
      <c r="S1308" s="1026"/>
      <c r="T1308" s="1026"/>
      <c r="U1308" s="1026"/>
      <c r="V1308" s="1026"/>
      <c r="W1308" s="1026"/>
      <c r="X1308" s="1026"/>
      <c r="Y1308" s="1026"/>
      <c r="Z1308" s="1026"/>
      <c r="AA1308" s="1026"/>
      <c r="AB1308" s="1641"/>
      <c r="AC1308" s="1507">
        <f t="shared" si="426"/>
        <v>1918</v>
      </c>
      <c r="AD1308" s="1508">
        <f t="shared" si="427"/>
        <v>3724851.9</v>
      </c>
      <c r="AE1308" s="14">
        <f t="shared" si="428"/>
        <v>31.466666666666665</v>
      </c>
      <c r="AF1308" s="14">
        <f t="shared" si="429"/>
        <v>0.66666666666666663</v>
      </c>
      <c r="AG1308" s="14">
        <f t="shared" si="430"/>
        <v>2877</v>
      </c>
      <c r="AH1308" s="14">
        <f t="shared" si="431"/>
        <v>2845.5333333333333</v>
      </c>
      <c r="AI1308" s="14">
        <f t="shared" si="432"/>
        <v>1897.0222222222221</v>
      </c>
      <c r="AJ1308" s="1643"/>
    </row>
    <row r="1309" spans="1:36" ht="31.5">
      <c r="A1309" s="1474">
        <v>7</v>
      </c>
      <c r="B1309" s="1639" t="s">
        <v>2443</v>
      </c>
      <c r="C1309" s="1640" t="s">
        <v>66</v>
      </c>
      <c r="D1309" s="1640" t="s">
        <v>7647</v>
      </c>
      <c r="E1309" s="1641">
        <v>3</v>
      </c>
      <c r="F1309" s="1641">
        <v>1361.04</v>
      </c>
      <c r="G1309" s="985"/>
      <c r="H1309" s="1015">
        <f t="shared" si="425"/>
        <v>0</v>
      </c>
      <c r="I1309" s="1026"/>
      <c r="J1309" s="1043">
        <v>45139</v>
      </c>
      <c r="K1309" s="1043"/>
      <c r="L1309" s="1645">
        <v>479</v>
      </c>
      <c r="M1309" s="1043">
        <v>44313</v>
      </c>
      <c r="N1309" s="1026"/>
      <c r="O1309" s="1026"/>
      <c r="P1309" s="985"/>
      <c r="Q1309" s="1642"/>
      <c r="R1309" s="1642"/>
      <c r="S1309" s="1026"/>
      <c r="T1309" s="1026"/>
      <c r="U1309" s="1026"/>
      <c r="V1309" s="1026"/>
      <c r="W1309" s="1026"/>
      <c r="X1309" s="1026"/>
      <c r="Y1309" s="1026"/>
      <c r="Z1309" s="1026"/>
      <c r="AA1309" s="1026"/>
      <c r="AB1309" s="1641"/>
      <c r="AC1309" s="1507">
        <f t="shared" si="426"/>
        <v>3</v>
      </c>
      <c r="AD1309" s="1508">
        <f t="shared" si="427"/>
        <v>1361.04</v>
      </c>
      <c r="AE1309" s="14">
        <f t="shared" si="428"/>
        <v>4.0666666666666664</v>
      </c>
      <c r="AF1309" s="14">
        <f t="shared" si="429"/>
        <v>0</v>
      </c>
      <c r="AG1309" s="14" t="e">
        <f t="shared" si="430"/>
        <v>#DIV/0!</v>
      </c>
      <c r="AH1309" s="14" t="e">
        <f t="shared" si="431"/>
        <v>#DIV/0!</v>
      </c>
      <c r="AI1309" s="14">
        <f t="shared" si="432"/>
        <v>3</v>
      </c>
      <c r="AJ1309" s="1643"/>
    </row>
    <row r="1310" spans="1:36" ht="45" customHeight="1">
      <c r="A1310" s="1474">
        <v>8</v>
      </c>
      <c r="B1310" s="1646" t="s">
        <v>3103</v>
      </c>
      <c r="C1310" s="1640" t="s">
        <v>66</v>
      </c>
      <c r="D1310" s="1015">
        <v>265.36</v>
      </c>
      <c r="E1310" s="1641">
        <v>1747</v>
      </c>
      <c r="F1310" s="1641">
        <v>463583.92000000004</v>
      </c>
      <c r="G1310" s="1037"/>
      <c r="H1310" s="1015">
        <f t="shared" si="425"/>
        <v>0</v>
      </c>
      <c r="I1310" s="974"/>
      <c r="J1310" s="1043">
        <v>45689</v>
      </c>
      <c r="K1310" s="1043"/>
      <c r="L1310" s="1645">
        <v>330</v>
      </c>
      <c r="M1310" s="1043">
        <v>44697</v>
      </c>
      <c r="N1310" s="1026">
        <v>390</v>
      </c>
      <c r="O1310" s="1026"/>
      <c r="P1310" s="985">
        <v>339</v>
      </c>
      <c r="Q1310" s="1642"/>
      <c r="R1310" s="1642"/>
      <c r="S1310" s="1026"/>
      <c r="T1310" s="1026"/>
      <c r="U1310" s="1026"/>
      <c r="V1310" s="1026"/>
      <c r="W1310" s="1026"/>
      <c r="X1310" s="1026"/>
      <c r="Y1310" s="1026"/>
      <c r="Z1310" s="1026"/>
      <c r="AA1310" s="1026"/>
      <c r="AB1310" s="1641"/>
      <c r="AC1310" s="1507">
        <f t="shared" si="426"/>
        <v>1018</v>
      </c>
      <c r="AD1310" s="1508">
        <f t="shared" si="427"/>
        <v>270136.48000000004</v>
      </c>
      <c r="AE1310" s="14">
        <f t="shared" si="428"/>
        <v>22.4</v>
      </c>
      <c r="AF1310" s="14">
        <f t="shared" si="429"/>
        <v>243</v>
      </c>
      <c r="AG1310" s="14">
        <f t="shared" si="430"/>
        <v>4.189300411522634</v>
      </c>
      <c r="AH1310" s="14">
        <f t="shared" si="431"/>
        <v>-18.210699588477365</v>
      </c>
      <c r="AI1310" s="14">
        <f t="shared" si="432"/>
        <v>-4425.2</v>
      </c>
      <c r="AJ1310" s="1643"/>
    </row>
    <row r="1311" spans="1:36" ht="45" customHeight="1">
      <c r="A1311" s="1474">
        <v>9</v>
      </c>
      <c r="B1311" s="1646" t="s">
        <v>3103</v>
      </c>
      <c r="C1311" s="1640" t="s">
        <v>66</v>
      </c>
      <c r="D1311" s="1015">
        <v>267.5</v>
      </c>
      <c r="E1311" s="1641">
        <v>4910</v>
      </c>
      <c r="F1311" s="1641">
        <v>1313425</v>
      </c>
      <c r="G1311" s="1037"/>
      <c r="H1311" s="1015">
        <f t="shared" si="425"/>
        <v>0</v>
      </c>
      <c r="I1311" s="974"/>
      <c r="J1311" s="1043">
        <v>45596</v>
      </c>
      <c r="K1311" s="1043"/>
      <c r="L1311" s="1026">
        <v>330</v>
      </c>
      <c r="M1311" s="1043">
        <v>44697</v>
      </c>
      <c r="N1311" s="1026">
        <v>1312</v>
      </c>
      <c r="O1311" s="1026">
        <v>1695</v>
      </c>
      <c r="P1311" s="985">
        <v>884</v>
      </c>
      <c r="Q1311" s="1642"/>
      <c r="R1311" s="1642"/>
      <c r="S1311" s="1026"/>
      <c r="T1311" s="1026"/>
      <c r="U1311" s="1026"/>
      <c r="V1311" s="1026"/>
      <c r="W1311" s="1026"/>
      <c r="X1311" s="1026"/>
      <c r="Y1311" s="1026"/>
      <c r="Z1311" s="1026"/>
      <c r="AA1311" s="1026"/>
      <c r="AB1311" s="1641"/>
      <c r="AC1311" s="1507">
        <f t="shared" si="426"/>
        <v>1019</v>
      </c>
      <c r="AD1311" s="1508">
        <f t="shared" si="427"/>
        <v>272582.5</v>
      </c>
      <c r="AE1311" s="14">
        <f t="shared" si="428"/>
        <v>19.3</v>
      </c>
      <c r="AF1311" s="14">
        <f t="shared" si="429"/>
        <v>1297</v>
      </c>
      <c r="AG1311" s="14">
        <f t="shared" si="430"/>
        <v>0.78565921356977642</v>
      </c>
      <c r="AH1311" s="14">
        <f t="shared" si="431"/>
        <v>-18.514340786430225</v>
      </c>
      <c r="AI1311" s="14">
        <f t="shared" si="432"/>
        <v>-24013.100000000002</v>
      </c>
      <c r="AJ1311" s="1643"/>
    </row>
    <row r="1312" spans="1:36" ht="45" customHeight="1">
      <c r="A1312" s="1474">
        <v>10</v>
      </c>
      <c r="B1312" s="1646" t="s">
        <v>3103</v>
      </c>
      <c r="C1312" s="1640" t="s">
        <v>66</v>
      </c>
      <c r="D1312" s="1015">
        <v>267.5</v>
      </c>
      <c r="E1312" s="1641">
        <v>6710</v>
      </c>
      <c r="F1312" s="1641">
        <v>1794925</v>
      </c>
      <c r="G1312" s="1037"/>
      <c r="H1312" s="1015">
        <f t="shared" si="425"/>
        <v>0</v>
      </c>
      <c r="I1312" s="974"/>
      <c r="J1312" s="1043">
        <v>45838</v>
      </c>
      <c r="K1312" s="1043"/>
      <c r="L1312" s="1026">
        <v>330</v>
      </c>
      <c r="M1312" s="1043">
        <v>44697</v>
      </c>
      <c r="N1312" s="1026"/>
      <c r="O1312" s="1026"/>
      <c r="P1312" s="985">
        <v>761</v>
      </c>
      <c r="Q1312" s="1642"/>
      <c r="R1312" s="1642"/>
      <c r="S1312" s="1026"/>
      <c r="T1312" s="1026"/>
      <c r="U1312" s="1026"/>
      <c r="V1312" s="1026"/>
      <c r="W1312" s="1026"/>
      <c r="X1312" s="1026"/>
      <c r="Y1312" s="1026"/>
      <c r="Z1312" s="1026"/>
      <c r="AA1312" s="1026"/>
      <c r="AB1312" s="1641"/>
      <c r="AC1312" s="1507">
        <f t="shared" si="426"/>
        <v>5949</v>
      </c>
      <c r="AD1312" s="1508">
        <f t="shared" si="427"/>
        <v>1591357.5</v>
      </c>
      <c r="AE1312" s="14">
        <f t="shared" si="428"/>
        <v>27.366666666666667</v>
      </c>
      <c r="AF1312" s="14">
        <f t="shared" si="429"/>
        <v>253.66666666666666</v>
      </c>
      <c r="AG1312" s="14">
        <f t="shared" si="430"/>
        <v>23.45203679369251</v>
      </c>
      <c r="AH1312" s="14">
        <f t="shared" si="431"/>
        <v>-3.9146298729741567</v>
      </c>
      <c r="AI1312" s="14">
        <f t="shared" si="432"/>
        <v>-993.01111111111095</v>
      </c>
      <c r="AJ1312" s="1643"/>
    </row>
    <row r="1313" spans="1:36" ht="45" customHeight="1">
      <c r="A1313" s="1474">
        <v>11</v>
      </c>
      <c r="B1313" s="1646" t="s">
        <v>3103</v>
      </c>
      <c r="C1313" s="1640" t="s">
        <v>66</v>
      </c>
      <c r="D1313" s="1015">
        <v>267.5</v>
      </c>
      <c r="E1313" s="1641">
        <v>2785</v>
      </c>
      <c r="F1313" s="1641">
        <v>744987.5</v>
      </c>
      <c r="G1313" s="1037"/>
      <c r="H1313" s="1015">
        <f t="shared" si="425"/>
        <v>0</v>
      </c>
      <c r="I1313" s="974"/>
      <c r="J1313" s="1043">
        <v>45838</v>
      </c>
      <c r="K1313" s="1043"/>
      <c r="L1313" s="1026">
        <v>709</v>
      </c>
      <c r="M1313" s="1043">
        <v>44796</v>
      </c>
      <c r="N1313" s="1026"/>
      <c r="O1313" s="1026"/>
      <c r="P1313" s="985"/>
      <c r="Q1313" s="1642"/>
      <c r="R1313" s="1642"/>
      <c r="S1313" s="1026"/>
      <c r="T1313" s="1026"/>
      <c r="U1313" s="1026"/>
      <c r="V1313" s="1026"/>
      <c r="W1313" s="1026"/>
      <c r="X1313" s="1026"/>
      <c r="Y1313" s="1026"/>
      <c r="Z1313" s="1026"/>
      <c r="AA1313" s="1026"/>
      <c r="AB1313" s="1641"/>
      <c r="AC1313" s="1507">
        <f t="shared" si="426"/>
        <v>2785</v>
      </c>
      <c r="AD1313" s="1508">
        <f t="shared" si="427"/>
        <v>744987.5</v>
      </c>
      <c r="AE1313" s="14">
        <f t="shared" si="428"/>
        <v>27.366666666666667</v>
      </c>
      <c r="AF1313" s="14">
        <f t="shared" si="429"/>
        <v>0</v>
      </c>
      <c r="AG1313" s="14" t="e">
        <f t="shared" si="430"/>
        <v>#DIV/0!</v>
      </c>
      <c r="AH1313" s="14" t="e">
        <f t="shared" si="431"/>
        <v>#DIV/0!</v>
      </c>
      <c r="AI1313" s="14">
        <f t="shared" si="432"/>
        <v>2785</v>
      </c>
      <c r="AJ1313" s="1643"/>
    </row>
    <row r="1314" spans="1:36" ht="15.75">
      <c r="A1314" s="1474">
        <v>13</v>
      </c>
      <c r="B1314" s="1646" t="s">
        <v>3104</v>
      </c>
      <c r="C1314" s="1640" t="s">
        <v>66</v>
      </c>
      <c r="D1314" s="1015">
        <v>480.43</v>
      </c>
      <c r="E1314" s="1641">
        <v>8747</v>
      </c>
      <c r="F1314" s="1641">
        <v>4202321.21</v>
      </c>
      <c r="G1314" s="1037"/>
      <c r="H1314" s="1015">
        <f t="shared" si="425"/>
        <v>0</v>
      </c>
      <c r="I1314" s="974"/>
      <c r="J1314" s="1043">
        <v>45869</v>
      </c>
      <c r="K1314" s="1043"/>
      <c r="L1314" s="1645">
        <v>330</v>
      </c>
      <c r="M1314" s="1043">
        <v>44697</v>
      </c>
      <c r="N1314" s="1026"/>
      <c r="O1314" s="1026">
        <v>1220</v>
      </c>
      <c r="P1314" s="985">
        <v>2860</v>
      </c>
      <c r="Q1314" s="1642"/>
      <c r="R1314" s="1642"/>
      <c r="S1314" s="1026"/>
      <c r="T1314" s="1026"/>
      <c r="U1314" s="1026"/>
      <c r="V1314" s="1026"/>
      <c r="W1314" s="1026"/>
      <c r="X1314" s="1026"/>
      <c r="Y1314" s="1026"/>
      <c r="Z1314" s="1026"/>
      <c r="AA1314" s="1026"/>
      <c r="AB1314" s="1641"/>
      <c r="AC1314" s="1507">
        <f t="shared" si="426"/>
        <v>4667</v>
      </c>
      <c r="AD1314" s="1508">
        <f t="shared" si="427"/>
        <v>2242166.81</v>
      </c>
      <c r="AE1314" s="14">
        <f t="shared" si="428"/>
        <v>28.4</v>
      </c>
      <c r="AF1314" s="14">
        <f t="shared" si="429"/>
        <v>1360</v>
      </c>
      <c r="AG1314" s="14">
        <f t="shared" si="430"/>
        <v>3.4316176470588236</v>
      </c>
      <c r="AH1314" s="14">
        <f t="shared" si="431"/>
        <v>-24.968382352941177</v>
      </c>
      <c r="AI1314" s="14">
        <f t="shared" si="432"/>
        <v>-33957</v>
      </c>
      <c r="AJ1314" s="1643"/>
    </row>
    <row r="1315" spans="1:36" ht="15.75">
      <c r="A1315" s="1474">
        <v>14</v>
      </c>
      <c r="B1315" s="1646" t="s">
        <v>3104</v>
      </c>
      <c r="C1315" s="1640" t="s">
        <v>66</v>
      </c>
      <c r="D1315" s="1015">
        <v>480.43</v>
      </c>
      <c r="E1315" s="1641">
        <v>7643</v>
      </c>
      <c r="F1315" s="1641">
        <v>3671926.49</v>
      </c>
      <c r="G1315" s="1037"/>
      <c r="H1315" s="1015">
        <f t="shared" si="425"/>
        <v>0</v>
      </c>
      <c r="I1315" s="974"/>
      <c r="J1315" s="1043">
        <v>45869</v>
      </c>
      <c r="K1315" s="1043"/>
      <c r="L1315" s="1026">
        <v>709</v>
      </c>
      <c r="M1315" s="1043">
        <v>44796</v>
      </c>
      <c r="N1315" s="1026"/>
      <c r="O1315" s="1026"/>
      <c r="P1315" s="985"/>
      <c r="Q1315" s="1642"/>
      <c r="R1315" s="1642"/>
      <c r="S1315" s="1026"/>
      <c r="T1315" s="1026"/>
      <c r="U1315" s="1026"/>
      <c r="V1315" s="1026"/>
      <c r="W1315" s="1026"/>
      <c r="X1315" s="1026"/>
      <c r="Y1315" s="1026"/>
      <c r="Z1315" s="1026"/>
      <c r="AA1315" s="1026"/>
      <c r="AB1315" s="1641"/>
      <c r="AC1315" s="1507">
        <f t="shared" si="426"/>
        <v>7643</v>
      </c>
      <c r="AD1315" s="1508">
        <f t="shared" si="427"/>
        <v>3671926.49</v>
      </c>
      <c r="AE1315" s="14">
        <f t="shared" si="428"/>
        <v>28.4</v>
      </c>
      <c r="AF1315" s="14">
        <f t="shared" si="429"/>
        <v>0</v>
      </c>
      <c r="AG1315" s="14" t="e">
        <f t="shared" si="430"/>
        <v>#DIV/0!</v>
      </c>
      <c r="AH1315" s="14" t="e">
        <f t="shared" si="431"/>
        <v>#DIV/0!</v>
      </c>
      <c r="AI1315" s="14">
        <f t="shared" si="432"/>
        <v>7643</v>
      </c>
      <c r="AJ1315" s="1643"/>
    </row>
    <row r="1316" spans="1:36" ht="15.75">
      <c r="A1316" s="1474">
        <v>15</v>
      </c>
      <c r="B1316" s="1646" t="s">
        <v>3104</v>
      </c>
      <c r="C1316" s="1640" t="s">
        <v>66</v>
      </c>
      <c r="D1316" s="1015">
        <v>480.43</v>
      </c>
      <c r="E1316" s="1641">
        <v>8801</v>
      </c>
      <c r="F1316" s="1641">
        <v>4228264.43</v>
      </c>
      <c r="G1316" s="1037"/>
      <c r="H1316" s="1015">
        <f t="shared" si="425"/>
        <v>0</v>
      </c>
      <c r="I1316" s="974"/>
      <c r="J1316" s="1043">
        <v>45869</v>
      </c>
      <c r="K1316" s="1043"/>
      <c r="L1316" s="1026">
        <v>1124</v>
      </c>
      <c r="M1316" s="1043">
        <v>44914</v>
      </c>
      <c r="N1316" s="1026"/>
      <c r="O1316" s="1026"/>
      <c r="P1316" s="985"/>
      <c r="Q1316" s="1642"/>
      <c r="R1316" s="1642"/>
      <c r="S1316" s="1026"/>
      <c r="T1316" s="1026"/>
      <c r="U1316" s="1026"/>
      <c r="V1316" s="1026"/>
      <c r="W1316" s="1026"/>
      <c r="X1316" s="1026"/>
      <c r="Y1316" s="1026"/>
      <c r="Z1316" s="1026"/>
      <c r="AA1316" s="1026"/>
      <c r="AB1316" s="1641"/>
      <c r="AC1316" s="1507">
        <f t="shared" si="426"/>
        <v>8801</v>
      </c>
      <c r="AD1316" s="1508">
        <f t="shared" si="427"/>
        <v>4228264.43</v>
      </c>
      <c r="AE1316" s="14">
        <f t="shared" si="428"/>
        <v>28.4</v>
      </c>
      <c r="AF1316" s="14">
        <f t="shared" si="429"/>
        <v>0</v>
      </c>
      <c r="AG1316" s="14" t="e">
        <f t="shared" si="430"/>
        <v>#DIV/0!</v>
      </c>
      <c r="AH1316" s="14" t="e">
        <f t="shared" si="431"/>
        <v>#DIV/0!</v>
      </c>
      <c r="AI1316" s="14">
        <f t="shared" si="432"/>
        <v>8801</v>
      </c>
      <c r="AJ1316" s="1643"/>
    </row>
    <row r="1317" spans="1:36" ht="37.5" customHeight="1">
      <c r="A1317" s="1474">
        <v>16</v>
      </c>
      <c r="B1317" s="1646" t="s">
        <v>6031</v>
      </c>
      <c r="C1317" s="1026" t="s">
        <v>66</v>
      </c>
      <c r="D1317" s="1641">
        <v>33.17</v>
      </c>
      <c r="E1317" s="1641">
        <v>4111</v>
      </c>
      <c r="F1317" s="1641">
        <v>136361.87</v>
      </c>
      <c r="G1317" s="1037"/>
      <c r="H1317" s="1015">
        <f t="shared" si="425"/>
        <v>0</v>
      </c>
      <c r="I1317" s="974"/>
      <c r="J1317" s="1043">
        <v>46053</v>
      </c>
      <c r="K1317" s="1026"/>
      <c r="L1317" s="985" t="s">
        <v>7648</v>
      </c>
      <c r="M1317" s="974" t="s">
        <v>6030</v>
      </c>
      <c r="N1317" s="1026"/>
      <c r="O1317" s="1026">
        <v>537</v>
      </c>
      <c r="P1317" s="985">
        <v>117</v>
      </c>
      <c r="Q1317" s="1642"/>
      <c r="R1317" s="1642"/>
      <c r="S1317" s="1026"/>
      <c r="T1317" s="1026"/>
      <c r="U1317" s="1026"/>
      <c r="V1317" s="1026"/>
      <c r="W1317" s="1026"/>
      <c r="X1317" s="1026"/>
      <c r="Y1317" s="1026"/>
      <c r="Z1317" s="1026"/>
      <c r="AA1317" s="1026"/>
      <c r="AB1317" s="1641"/>
      <c r="AC1317" s="1507">
        <f t="shared" si="426"/>
        <v>3457</v>
      </c>
      <c r="AD1317" s="1508">
        <f t="shared" si="427"/>
        <v>114668.69</v>
      </c>
      <c r="AE1317" s="14">
        <f t="shared" si="428"/>
        <v>34.533333333333331</v>
      </c>
      <c r="AF1317" s="14">
        <f t="shared" si="429"/>
        <v>218</v>
      </c>
      <c r="AG1317" s="14">
        <f t="shared" si="430"/>
        <v>15.857798165137615</v>
      </c>
      <c r="AH1317" s="14">
        <f t="shared" si="431"/>
        <v>-18.675535168195715</v>
      </c>
      <c r="AI1317" s="14">
        <f t="shared" si="432"/>
        <v>-4071.2666666666664</v>
      </c>
      <c r="AJ1317" s="1643"/>
    </row>
    <row r="1318" spans="1:36" ht="37.5" customHeight="1">
      <c r="A1318" s="1474">
        <v>17</v>
      </c>
      <c r="B1318" s="1646" t="s">
        <v>2444</v>
      </c>
      <c r="C1318" s="1026" t="s">
        <v>66</v>
      </c>
      <c r="D1318" s="1641">
        <v>35.31</v>
      </c>
      <c r="E1318" s="1641">
        <v>500</v>
      </c>
      <c r="F1318" s="1641">
        <v>17655</v>
      </c>
      <c r="G1318" s="1037"/>
      <c r="H1318" s="1015">
        <f t="shared" si="425"/>
        <v>0</v>
      </c>
      <c r="I1318" s="974"/>
      <c r="J1318" s="1043">
        <v>46142</v>
      </c>
      <c r="K1318" s="1026"/>
      <c r="L1318" s="985" t="s">
        <v>7649</v>
      </c>
      <c r="M1318" s="974" t="s">
        <v>7650</v>
      </c>
      <c r="N1318" s="1026"/>
      <c r="O1318" s="1026"/>
      <c r="P1318" s="985">
        <v>97</v>
      </c>
      <c r="Q1318" s="1642"/>
      <c r="R1318" s="1642"/>
      <c r="S1318" s="1026"/>
      <c r="T1318" s="1026"/>
      <c r="U1318" s="1026"/>
      <c r="V1318" s="1026"/>
      <c r="W1318" s="1026"/>
      <c r="X1318" s="1026"/>
      <c r="Y1318" s="1026"/>
      <c r="Z1318" s="1026"/>
      <c r="AA1318" s="1026"/>
      <c r="AB1318" s="1641"/>
      <c r="AC1318" s="1507">
        <f t="shared" si="426"/>
        <v>403</v>
      </c>
      <c r="AD1318" s="1508">
        <f t="shared" si="427"/>
        <v>14229.93</v>
      </c>
      <c r="AE1318" s="14">
        <f t="shared" si="428"/>
        <v>37.5</v>
      </c>
      <c r="AF1318" s="14">
        <f t="shared" si="429"/>
        <v>32.333333333333336</v>
      </c>
      <c r="AG1318" s="14">
        <f t="shared" si="430"/>
        <v>12.463917525773194</v>
      </c>
      <c r="AH1318" s="14">
        <f t="shared" si="431"/>
        <v>-25.036082474226806</v>
      </c>
      <c r="AI1318" s="14">
        <f t="shared" si="432"/>
        <v>-809.5</v>
      </c>
      <c r="AJ1318" s="1643"/>
    </row>
    <row r="1319" spans="1:36" ht="37.5" customHeight="1">
      <c r="A1319" s="1474">
        <v>20</v>
      </c>
      <c r="B1319" s="1646" t="s">
        <v>6031</v>
      </c>
      <c r="C1319" s="1026" t="s">
        <v>66</v>
      </c>
      <c r="D1319" s="1641">
        <v>33.17</v>
      </c>
      <c r="E1319" s="1641">
        <v>3466</v>
      </c>
      <c r="F1319" s="1641">
        <v>114967.22</v>
      </c>
      <c r="G1319" s="1037"/>
      <c r="H1319" s="1015">
        <f t="shared" si="425"/>
        <v>0</v>
      </c>
      <c r="I1319" s="974"/>
      <c r="J1319" s="1043">
        <v>46326</v>
      </c>
      <c r="K1319" s="1026"/>
      <c r="L1319" s="985" t="s">
        <v>7648</v>
      </c>
      <c r="M1319" s="974" t="s">
        <v>6030</v>
      </c>
      <c r="N1319" s="1026">
        <v>81</v>
      </c>
      <c r="O1319" s="1026"/>
      <c r="P1319" s="985"/>
      <c r="Q1319" s="1642"/>
      <c r="R1319" s="1642"/>
      <c r="S1319" s="1026"/>
      <c r="T1319" s="1026"/>
      <c r="U1319" s="1026"/>
      <c r="V1319" s="1026"/>
      <c r="W1319" s="1026"/>
      <c r="X1319" s="1026"/>
      <c r="Y1319" s="1026"/>
      <c r="Z1319" s="1026"/>
      <c r="AA1319" s="1026"/>
      <c r="AB1319" s="1641"/>
      <c r="AC1319" s="1507">
        <f t="shared" si="426"/>
        <v>3385</v>
      </c>
      <c r="AD1319" s="1508">
        <f t="shared" si="427"/>
        <v>112280.45000000001</v>
      </c>
      <c r="AE1319" s="14">
        <f t="shared" si="428"/>
        <v>43.633333333333333</v>
      </c>
      <c r="AF1319" s="14">
        <f t="shared" si="429"/>
        <v>27</v>
      </c>
      <c r="AG1319" s="14">
        <f t="shared" si="430"/>
        <v>125.37037037037037</v>
      </c>
      <c r="AH1319" s="14">
        <f t="shared" si="431"/>
        <v>81.737037037037027</v>
      </c>
      <c r="AI1319" s="14">
        <f t="shared" si="432"/>
        <v>2206.9</v>
      </c>
      <c r="AJ1319" s="1643"/>
    </row>
    <row r="1320" spans="1:36" ht="63">
      <c r="A1320" s="1474">
        <v>22</v>
      </c>
      <c r="B1320" s="1646" t="s">
        <v>6031</v>
      </c>
      <c r="C1320" s="1026" t="s">
        <v>66</v>
      </c>
      <c r="D1320" s="1641">
        <v>35.31</v>
      </c>
      <c r="E1320" s="1641">
        <v>1360</v>
      </c>
      <c r="F1320" s="1641">
        <v>48021.600000000006</v>
      </c>
      <c r="G1320" s="1037"/>
      <c r="H1320" s="1015">
        <f t="shared" si="425"/>
        <v>0</v>
      </c>
      <c r="I1320" s="974"/>
      <c r="J1320" s="1043">
        <v>46326</v>
      </c>
      <c r="K1320" s="1026"/>
      <c r="L1320" s="985" t="s">
        <v>7649</v>
      </c>
      <c r="M1320" s="974" t="s">
        <v>7650</v>
      </c>
      <c r="N1320" s="1026"/>
      <c r="O1320" s="1026"/>
      <c r="P1320" s="985">
        <v>607</v>
      </c>
      <c r="Q1320" s="1642"/>
      <c r="R1320" s="1642"/>
      <c r="S1320" s="1026"/>
      <c r="T1320" s="1026"/>
      <c r="U1320" s="1026"/>
      <c r="V1320" s="1026"/>
      <c r="W1320" s="1026"/>
      <c r="X1320" s="1026"/>
      <c r="Y1320" s="1026"/>
      <c r="Z1320" s="1026"/>
      <c r="AA1320" s="1026"/>
      <c r="AB1320" s="1641"/>
      <c r="AC1320" s="1507">
        <f t="shared" si="426"/>
        <v>753</v>
      </c>
      <c r="AD1320" s="1508">
        <f t="shared" si="427"/>
        <v>26588.43</v>
      </c>
      <c r="AE1320" s="14">
        <f t="shared" si="428"/>
        <v>43.633333333333333</v>
      </c>
      <c r="AF1320" s="14">
        <f t="shared" si="429"/>
        <v>202.33333333333334</v>
      </c>
      <c r="AG1320" s="14">
        <f t="shared" si="430"/>
        <v>3.7215815485996702</v>
      </c>
      <c r="AH1320" s="14">
        <f t="shared" si="431"/>
        <v>-39.91175178473366</v>
      </c>
      <c r="AI1320" s="14">
        <f t="shared" si="432"/>
        <v>-8075.4777777777781</v>
      </c>
      <c r="AJ1320" s="1643"/>
    </row>
    <row r="1321" spans="1:36" ht="15.75">
      <c r="A1321" s="1474">
        <v>23</v>
      </c>
      <c r="B1321" s="1646" t="s">
        <v>6031</v>
      </c>
      <c r="C1321" s="1026" t="s">
        <v>66</v>
      </c>
      <c r="D1321" s="1641">
        <v>33.17</v>
      </c>
      <c r="E1321" s="1641">
        <v>5050</v>
      </c>
      <c r="F1321" s="1641">
        <v>167508.5</v>
      </c>
      <c r="G1321" s="1037"/>
      <c r="H1321" s="1015">
        <f t="shared" si="425"/>
        <v>0</v>
      </c>
      <c r="I1321" s="974"/>
      <c r="J1321" s="1043">
        <v>46203</v>
      </c>
      <c r="K1321" s="1026"/>
      <c r="L1321" s="985">
        <v>1083</v>
      </c>
      <c r="M1321" s="974">
        <v>44904</v>
      </c>
      <c r="N1321" s="1026">
        <v>418</v>
      </c>
      <c r="O1321" s="1026">
        <v>1727</v>
      </c>
      <c r="P1321" s="985">
        <v>1420</v>
      </c>
      <c r="Q1321" s="1642"/>
      <c r="R1321" s="1642"/>
      <c r="S1321" s="1026"/>
      <c r="T1321" s="1026"/>
      <c r="U1321" s="1026"/>
      <c r="V1321" s="1026"/>
      <c r="W1321" s="1026"/>
      <c r="X1321" s="1026"/>
      <c r="Y1321" s="1026"/>
      <c r="Z1321" s="1026"/>
      <c r="AA1321" s="1026"/>
      <c r="AB1321" s="1641"/>
      <c r="AC1321" s="1507">
        <f t="shared" si="426"/>
        <v>1485</v>
      </c>
      <c r="AD1321" s="1508">
        <f t="shared" si="427"/>
        <v>49257.450000000004</v>
      </c>
      <c r="AE1321" s="14">
        <f t="shared" si="428"/>
        <v>39.533333333333331</v>
      </c>
      <c r="AF1321" s="14">
        <f t="shared" si="429"/>
        <v>1188.3333333333333</v>
      </c>
      <c r="AG1321" s="14">
        <f t="shared" si="430"/>
        <v>1.2496493688639552</v>
      </c>
      <c r="AH1321" s="14">
        <f t="shared" si="431"/>
        <v>-38.283683964469375</v>
      </c>
      <c r="AI1321" s="14">
        <f t="shared" si="432"/>
        <v>-45493.777777777774</v>
      </c>
      <c r="AJ1321" s="1643"/>
    </row>
    <row r="1322" spans="1:36" ht="31.5">
      <c r="A1322" s="1474">
        <v>24</v>
      </c>
      <c r="B1322" s="1646" t="s">
        <v>2445</v>
      </c>
      <c r="C1322" s="1026" t="s">
        <v>66</v>
      </c>
      <c r="D1322" s="1641">
        <v>33.17</v>
      </c>
      <c r="E1322" s="1641">
        <v>845</v>
      </c>
      <c r="F1322" s="1641">
        <v>28028.65</v>
      </c>
      <c r="G1322" s="1037"/>
      <c r="H1322" s="1015">
        <f t="shared" si="425"/>
        <v>0</v>
      </c>
      <c r="I1322" s="974"/>
      <c r="J1322" s="1043">
        <v>45961</v>
      </c>
      <c r="K1322" s="1026"/>
      <c r="L1322" s="985" t="s">
        <v>7648</v>
      </c>
      <c r="M1322" s="974" t="s">
        <v>6030</v>
      </c>
      <c r="N1322" s="1026"/>
      <c r="O1322" s="1026">
        <v>537</v>
      </c>
      <c r="P1322" s="985">
        <v>117</v>
      </c>
      <c r="Q1322" s="1642"/>
      <c r="R1322" s="1642"/>
      <c r="S1322" s="1026"/>
      <c r="T1322" s="1026"/>
      <c r="U1322" s="1026"/>
      <c r="V1322" s="1026"/>
      <c r="W1322" s="1026"/>
      <c r="X1322" s="1026"/>
      <c r="Y1322" s="1026"/>
      <c r="Z1322" s="1026"/>
      <c r="AA1322" s="1026"/>
      <c r="AB1322" s="1641"/>
      <c r="AC1322" s="1507">
        <f t="shared" si="426"/>
        <v>191</v>
      </c>
      <c r="AD1322" s="1508">
        <f t="shared" si="427"/>
        <v>6335.47</v>
      </c>
      <c r="AE1322" s="14">
        <f t="shared" si="428"/>
        <v>31.466666666666665</v>
      </c>
      <c r="AF1322" s="14">
        <f t="shared" si="429"/>
        <v>218</v>
      </c>
      <c r="AG1322" s="14">
        <f t="shared" si="430"/>
        <v>0.87614678899082565</v>
      </c>
      <c r="AH1322" s="14">
        <f t="shared" si="431"/>
        <v>-30.590519877675838</v>
      </c>
      <c r="AI1322" s="14">
        <f t="shared" si="432"/>
        <v>-6668.7333333333327</v>
      </c>
      <c r="AJ1322" s="1643"/>
    </row>
    <row r="1323" spans="1:36" ht="31.5">
      <c r="A1323" s="1474">
        <v>25</v>
      </c>
      <c r="B1323" s="1646" t="s">
        <v>2445</v>
      </c>
      <c r="C1323" s="1026" t="s">
        <v>66</v>
      </c>
      <c r="D1323" s="1641">
        <v>33.17</v>
      </c>
      <c r="E1323" s="1641">
        <v>3266</v>
      </c>
      <c r="F1323" s="1641">
        <v>108333.22</v>
      </c>
      <c r="G1323" s="1037"/>
      <c r="H1323" s="1015">
        <f t="shared" si="425"/>
        <v>0</v>
      </c>
      <c r="I1323" s="974"/>
      <c r="J1323" s="1043">
        <v>46142</v>
      </c>
      <c r="K1323" s="1026"/>
      <c r="L1323" s="985" t="s">
        <v>7648</v>
      </c>
      <c r="M1323" s="974" t="s">
        <v>6030</v>
      </c>
      <c r="N1323" s="1026"/>
      <c r="O1323" s="1026"/>
      <c r="P1323" s="985"/>
      <c r="Q1323" s="1642"/>
      <c r="R1323" s="1642"/>
      <c r="S1323" s="1026"/>
      <c r="T1323" s="1026"/>
      <c r="U1323" s="1026"/>
      <c r="V1323" s="1026"/>
      <c r="W1323" s="1026"/>
      <c r="X1323" s="1026"/>
      <c r="Y1323" s="1026"/>
      <c r="Z1323" s="1026"/>
      <c r="AA1323" s="1026"/>
      <c r="AB1323" s="1641"/>
      <c r="AC1323" s="1507">
        <f t="shared" si="426"/>
        <v>3266</v>
      </c>
      <c r="AD1323" s="1508">
        <f t="shared" si="427"/>
        <v>108333.22</v>
      </c>
      <c r="AE1323" s="14">
        <f t="shared" si="428"/>
        <v>37.5</v>
      </c>
      <c r="AF1323" s="14">
        <f t="shared" si="429"/>
        <v>0</v>
      </c>
      <c r="AG1323" s="14" t="e">
        <f t="shared" si="430"/>
        <v>#DIV/0!</v>
      </c>
      <c r="AH1323" s="14" t="e">
        <f t="shared" si="431"/>
        <v>#DIV/0!</v>
      </c>
      <c r="AI1323" s="14">
        <f t="shared" si="432"/>
        <v>3266</v>
      </c>
      <c r="AJ1323" s="1643"/>
    </row>
    <row r="1324" spans="1:36" ht="63">
      <c r="A1324" s="1474">
        <v>26</v>
      </c>
      <c r="B1324" s="1646" t="s">
        <v>2445</v>
      </c>
      <c r="C1324" s="1026" t="s">
        <v>66</v>
      </c>
      <c r="D1324" s="1641">
        <v>35.31</v>
      </c>
      <c r="E1324" s="1641">
        <v>2720</v>
      </c>
      <c r="F1324" s="1641">
        <v>96043.200000000012</v>
      </c>
      <c r="G1324" s="1037"/>
      <c r="H1324" s="1015">
        <f t="shared" si="425"/>
        <v>0</v>
      </c>
      <c r="I1324" s="974"/>
      <c r="J1324" s="1043">
        <v>46326</v>
      </c>
      <c r="K1324" s="1026"/>
      <c r="L1324" s="985" t="s">
        <v>7649</v>
      </c>
      <c r="M1324" s="974" t="s">
        <v>7650</v>
      </c>
      <c r="N1324" s="1026">
        <v>650</v>
      </c>
      <c r="O1324" s="1026">
        <v>24</v>
      </c>
      <c r="P1324" s="985">
        <v>1293</v>
      </c>
      <c r="Q1324" s="1642"/>
      <c r="R1324" s="1642"/>
      <c r="S1324" s="1026"/>
      <c r="T1324" s="1026"/>
      <c r="U1324" s="1026"/>
      <c r="V1324" s="1026"/>
      <c r="W1324" s="1026"/>
      <c r="X1324" s="1026"/>
      <c r="Y1324" s="1026"/>
      <c r="Z1324" s="1026"/>
      <c r="AA1324" s="1026"/>
      <c r="AB1324" s="1641"/>
      <c r="AC1324" s="1507">
        <f t="shared" si="426"/>
        <v>753</v>
      </c>
      <c r="AD1324" s="1508">
        <f t="shared" si="427"/>
        <v>26588.43</v>
      </c>
      <c r="AE1324" s="14">
        <f t="shared" si="428"/>
        <v>43.633333333333333</v>
      </c>
      <c r="AF1324" s="14">
        <f t="shared" si="429"/>
        <v>655.66666666666663</v>
      </c>
      <c r="AG1324" s="14">
        <f t="shared" si="430"/>
        <v>1.14844941535333</v>
      </c>
      <c r="AH1324" s="14">
        <f t="shared" si="431"/>
        <v>-42.48488391798</v>
      </c>
      <c r="AI1324" s="14">
        <f t="shared" si="432"/>
        <v>-27855.92222222222</v>
      </c>
      <c r="AJ1324" s="1643"/>
    </row>
    <row r="1325" spans="1:36" ht="15.75">
      <c r="A1325" s="1474">
        <v>27</v>
      </c>
      <c r="B1325" s="1646" t="s">
        <v>2445</v>
      </c>
      <c r="C1325" s="1026" t="s">
        <v>66</v>
      </c>
      <c r="D1325" s="1641">
        <v>33.17</v>
      </c>
      <c r="E1325" s="1641">
        <v>4392</v>
      </c>
      <c r="F1325" s="1641">
        <v>145682.64000000001</v>
      </c>
      <c r="G1325" s="1037"/>
      <c r="H1325" s="1015">
        <f t="shared" si="425"/>
        <v>0</v>
      </c>
      <c r="I1325" s="974"/>
      <c r="J1325" s="1043">
        <v>46326</v>
      </c>
      <c r="K1325" s="1026"/>
      <c r="L1325" s="985">
        <v>1083</v>
      </c>
      <c r="M1325" s="974">
        <v>44904</v>
      </c>
      <c r="N1325" s="1026"/>
      <c r="O1325" s="1026"/>
      <c r="P1325" s="985"/>
      <c r="Q1325" s="1642"/>
      <c r="R1325" s="1642"/>
      <c r="S1325" s="1026"/>
      <c r="T1325" s="1026"/>
      <c r="U1325" s="1026"/>
      <c r="V1325" s="1026"/>
      <c r="W1325" s="1026"/>
      <c r="X1325" s="1026"/>
      <c r="Y1325" s="1026"/>
      <c r="Z1325" s="1026"/>
      <c r="AA1325" s="1026"/>
      <c r="AB1325" s="1641"/>
      <c r="AC1325" s="1507">
        <f t="shared" si="426"/>
        <v>4392</v>
      </c>
      <c r="AD1325" s="1508">
        <f t="shared" si="427"/>
        <v>145682.64000000001</v>
      </c>
      <c r="AE1325" s="14">
        <f t="shared" si="428"/>
        <v>43.633333333333333</v>
      </c>
      <c r="AF1325" s="14">
        <f t="shared" si="429"/>
        <v>0</v>
      </c>
      <c r="AG1325" s="14" t="e">
        <f t="shared" si="430"/>
        <v>#DIV/0!</v>
      </c>
      <c r="AH1325" s="14" t="e">
        <f t="shared" si="431"/>
        <v>#DIV/0!</v>
      </c>
      <c r="AI1325" s="14">
        <f t="shared" si="432"/>
        <v>4392</v>
      </c>
      <c r="AJ1325" s="1643"/>
    </row>
    <row r="1326" spans="1:36" ht="63.75" customHeight="1">
      <c r="A1326" s="1474">
        <v>28</v>
      </c>
      <c r="B1326" s="1646" t="s">
        <v>2446</v>
      </c>
      <c r="C1326" s="263" t="s">
        <v>66</v>
      </c>
      <c r="D1326" s="1641">
        <v>35.31</v>
      </c>
      <c r="E1326" s="1641">
        <v>500</v>
      </c>
      <c r="F1326" s="1641">
        <v>17655</v>
      </c>
      <c r="G1326" s="1037"/>
      <c r="H1326" s="1015">
        <f t="shared" si="425"/>
        <v>0</v>
      </c>
      <c r="I1326" s="974"/>
      <c r="J1326" s="974">
        <v>46142</v>
      </c>
      <c r="K1326" s="974"/>
      <c r="L1326" s="985" t="s">
        <v>7649</v>
      </c>
      <c r="M1326" s="974" t="s">
        <v>7650</v>
      </c>
      <c r="N1326" s="1026"/>
      <c r="O1326" s="1026"/>
      <c r="P1326" s="985">
        <v>97</v>
      </c>
      <c r="Q1326" s="1642"/>
      <c r="R1326" s="1642"/>
      <c r="S1326" s="1026"/>
      <c r="T1326" s="1026"/>
      <c r="U1326" s="1026"/>
      <c r="V1326" s="1026"/>
      <c r="W1326" s="1026"/>
      <c r="X1326" s="1026"/>
      <c r="Y1326" s="1026"/>
      <c r="Z1326" s="1026"/>
      <c r="AA1326" s="1026"/>
      <c r="AB1326" s="1641"/>
      <c r="AC1326" s="1507">
        <f t="shared" si="426"/>
        <v>403</v>
      </c>
      <c r="AD1326" s="1508">
        <f t="shared" si="427"/>
        <v>14229.93</v>
      </c>
      <c r="AE1326" s="14">
        <f t="shared" si="428"/>
        <v>37.5</v>
      </c>
      <c r="AF1326" s="14">
        <f t="shared" si="429"/>
        <v>32.333333333333336</v>
      </c>
      <c r="AG1326" s="14">
        <f t="shared" si="430"/>
        <v>12.463917525773194</v>
      </c>
      <c r="AH1326" s="14">
        <f t="shared" si="431"/>
        <v>-25.036082474226806</v>
      </c>
      <c r="AI1326" s="14">
        <f t="shared" si="432"/>
        <v>-809.5</v>
      </c>
      <c r="AJ1326" s="1643"/>
    </row>
    <row r="1327" spans="1:36" ht="31.5">
      <c r="A1327" s="1474">
        <v>30</v>
      </c>
      <c r="B1327" s="1646" t="s">
        <v>2445</v>
      </c>
      <c r="C1327" s="263" t="s">
        <v>66</v>
      </c>
      <c r="D1327" s="1641">
        <v>33.17</v>
      </c>
      <c r="E1327" s="1641">
        <v>5690</v>
      </c>
      <c r="F1327" s="1641">
        <v>188737.30000000002</v>
      </c>
      <c r="G1327" s="1037"/>
      <c r="H1327" s="1015">
        <f t="shared" si="425"/>
        <v>0</v>
      </c>
      <c r="I1327" s="974"/>
      <c r="J1327" s="974">
        <v>46326</v>
      </c>
      <c r="K1327" s="974"/>
      <c r="L1327" s="985" t="s">
        <v>7648</v>
      </c>
      <c r="M1327" s="974" t="s">
        <v>6030</v>
      </c>
      <c r="N1327" s="1026">
        <v>2065</v>
      </c>
      <c r="O1327" s="1026">
        <v>1727</v>
      </c>
      <c r="P1327" s="985">
        <v>1420</v>
      </c>
      <c r="Q1327" s="1642"/>
      <c r="R1327" s="1642"/>
      <c r="S1327" s="1026"/>
      <c r="T1327" s="1026"/>
      <c r="U1327" s="1026"/>
      <c r="V1327" s="1026"/>
      <c r="W1327" s="1026"/>
      <c r="X1327" s="1026"/>
      <c r="Y1327" s="1026"/>
      <c r="Z1327" s="1026"/>
      <c r="AA1327" s="1026"/>
      <c r="AB1327" s="1641"/>
      <c r="AC1327" s="1507">
        <f t="shared" si="426"/>
        <v>478</v>
      </c>
      <c r="AD1327" s="1508">
        <f t="shared" si="427"/>
        <v>15855.26</v>
      </c>
      <c r="AE1327" s="14">
        <f t="shared" si="428"/>
        <v>43.633333333333333</v>
      </c>
      <c r="AF1327" s="14">
        <f t="shared" si="429"/>
        <v>1737.3333333333333</v>
      </c>
      <c r="AG1327" s="14">
        <f t="shared" si="430"/>
        <v>0.27513430544896395</v>
      </c>
      <c r="AH1327" s="14">
        <f t="shared" si="431"/>
        <v>-43.358199027884368</v>
      </c>
      <c r="AI1327" s="14">
        <f t="shared" si="432"/>
        <v>-75327.644444444435</v>
      </c>
      <c r="AJ1327" s="1643"/>
    </row>
    <row r="1328" spans="1:36" ht="15.75">
      <c r="A1328" s="1474">
        <v>31</v>
      </c>
      <c r="B1328" s="1647" t="s">
        <v>5515</v>
      </c>
      <c r="C1328" s="1648" t="s">
        <v>233</v>
      </c>
      <c r="D1328" s="1026">
        <v>1940.98</v>
      </c>
      <c r="E1328" s="1641">
        <v>458</v>
      </c>
      <c r="F1328" s="1641">
        <v>888968.84</v>
      </c>
      <c r="G1328" s="985"/>
      <c r="H1328" s="1015">
        <f t="shared" si="425"/>
        <v>0</v>
      </c>
      <c r="I1328" s="1043"/>
      <c r="J1328" s="974">
        <v>45747</v>
      </c>
      <c r="K1328" s="974"/>
      <c r="L1328" s="1026">
        <v>719</v>
      </c>
      <c r="M1328" s="1043">
        <v>44799</v>
      </c>
      <c r="N1328" s="1026">
        <v>11</v>
      </c>
      <c r="O1328" s="1026">
        <v>14</v>
      </c>
      <c r="P1328" s="985">
        <v>28</v>
      </c>
      <c r="Q1328" s="1642"/>
      <c r="R1328" s="1642"/>
      <c r="S1328" s="1026"/>
      <c r="T1328" s="1026"/>
      <c r="U1328" s="1026"/>
      <c r="V1328" s="1026"/>
      <c r="W1328" s="1026"/>
      <c r="X1328" s="1026"/>
      <c r="Y1328" s="1026"/>
      <c r="Z1328" s="1026"/>
      <c r="AA1328" s="1026"/>
      <c r="AB1328" s="1641"/>
      <c r="AC1328" s="1507">
        <f t="shared" si="426"/>
        <v>405</v>
      </c>
      <c r="AD1328" s="1508">
        <f t="shared" si="427"/>
        <v>786096.9</v>
      </c>
      <c r="AE1328" s="14">
        <f t="shared" si="428"/>
        <v>24.333333333333332</v>
      </c>
      <c r="AF1328" s="14">
        <f t="shared" si="429"/>
        <v>17.666666666666668</v>
      </c>
      <c r="AG1328" s="14">
        <f t="shared" si="430"/>
        <v>22.924528301886792</v>
      </c>
      <c r="AH1328" s="14">
        <f t="shared" si="431"/>
        <v>-1.4088050314465406</v>
      </c>
      <c r="AI1328" s="14">
        <f t="shared" si="432"/>
        <v>-24.888888888888914</v>
      </c>
      <c r="AJ1328" s="1643"/>
    </row>
    <row r="1329" spans="1:36" ht="15.75">
      <c r="A1329" s="1474">
        <v>32</v>
      </c>
      <c r="B1329" s="1647" t="s">
        <v>5515</v>
      </c>
      <c r="C1329" s="1648" t="s">
        <v>233</v>
      </c>
      <c r="D1329" s="1026">
        <v>1940.98</v>
      </c>
      <c r="E1329" s="1641">
        <v>114</v>
      </c>
      <c r="F1329" s="1641">
        <v>221271.72</v>
      </c>
      <c r="G1329" s="985"/>
      <c r="H1329" s="1015">
        <f t="shared" si="425"/>
        <v>0</v>
      </c>
      <c r="I1329" s="1043"/>
      <c r="J1329" s="974">
        <v>45747</v>
      </c>
      <c r="K1329" s="974"/>
      <c r="L1329" s="1026">
        <v>719</v>
      </c>
      <c r="M1329" s="1043">
        <v>44799</v>
      </c>
      <c r="N1329" s="1026"/>
      <c r="O1329" s="1026"/>
      <c r="P1329" s="985"/>
      <c r="Q1329" s="1642"/>
      <c r="R1329" s="1642"/>
      <c r="S1329" s="1026"/>
      <c r="T1329" s="1026"/>
      <c r="U1329" s="1026"/>
      <c r="V1329" s="1026"/>
      <c r="W1329" s="1026"/>
      <c r="X1329" s="1026"/>
      <c r="Y1329" s="1026"/>
      <c r="Z1329" s="1026"/>
      <c r="AA1329" s="1026"/>
      <c r="AB1329" s="1641"/>
      <c r="AC1329" s="1507">
        <f t="shared" si="426"/>
        <v>114</v>
      </c>
      <c r="AD1329" s="1508">
        <f t="shared" si="427"/>
        <v>221271.72</v>
      </c>
      <c r="AE1329" s="14">
        <f t="shared" si="428"/>
        <v>24.333333333333332</v>
      </c>
      <c r="AF1329" s="14">
        <f t="shared" si="429"/>
        <v>0</v>
      </c>
      <c r="AG1329" s="14" t="e">
        <f t="shared" si="430"/>
        <v>#DIV/0!</v>
      </c>
      <c r="AH1329" s="14" t="e">
        <f t="shared" si="431"/>
        <v>#DIV/0!</v>
      </c>
      <c r="AI1329" s="14">
        <f t="shared" si="432"/>
        <v>114</v>
      </c>
      <c r="AJ1329" s="1643"/>
    </row>
    <row r="1330" spans="1:36" ht="15.75">
      <c r="A1330" s="1474">
        <v>33</v>
      </c>
      <c r="B1330" s="1647" t="s">
        <v>5515</v>
      </c>
      <c r="C1330" s="1648" t="s">
        <v>233</v>
      </c>
      <c r="D1330" s="1026">
        <v>1940.98</v>
      </c>
      <c r="E1330" s="1641">
        <v>100</v>
      </c>
      <c r="F1330" s="1641">
        <v>194098</v>
      </c>
      <c r="G1330" s="985"/>
      <c r="H1330" s="1015">
        <f t="shared" si="425"/>
        <v>0</v>
      </c>
      <c r="I1330" s="1043"/>
      <c r="J1330" s="974">
        <v>45838</v>
      </c>
      <c r="K1330" s="974"/>
      <c r="L1330" s="1026">
        <v>719</v>
      </c>
      <c r="M1330" s="1043">
        <v>44799</v>
      </c>
      <c r="N1330" s="1026"/>
      <c r="O1330" s="1026"/>
      <c r="P1330" s="985"/>
      <c r="Q1330" s="1642"/>
      <c r="R1330" s="1642"/>
      <c r="S1330" s="1026"/>
      <c r="T1330" s="1026"/>
      <c r="U1330" s="1026"/>
      <c r="V1330" s="1026"/>
      <c r="W1330" s="1026"/>
      <c r="X1330" s="1026"/>
      <c r="Y1330" s="1026"/>
      <c r="Z1330" s="1026"/>
      <c r="AA1330" s="1026"/>
      <c r="AB1330" s="1641"/>
      <c r="AC1330" s="1507">
        <f t="shared" si="426"/>
        <v>100</v>
      </c>
      <c r="AD1330" s="1508">
        <f t="shared" si="427"/>
        <v>194098</v>
      </c>
      <c r="AE1330" s="14">
        <f t="shared" si="428"/>
        <v>27.366666666666667</v>
      </c>
      <c r="AF1330" s="14">
        <f t="shared" si="429"/>
        <v>0</v>
      </c>
      <c r="AG1330" s="14" t="e">
        <f t="shared" si="430"/>
        <v>#DIV/0!</v>
      </c>
      <c r="AH1330" s="14" t="e">
        <f t="shared" si="431"/>
        <v>#DIV/0!</v>
      </c>
      <c r="AI1330" s="14">
        <f t="shared" si="432"/>
        <v>100</v>
      </c>
      <c r="AJ1330" s="1643"/>
    </row>
    <row r="1331" spans="1:36" ht="31.5">
      <c r="A1331" s="1474">
        <v>35</v>
      </c>
      <c r="B1331" s="972" t="s">
        <v>7651</v>
      </c>
      <c r="C1331" s="1640" t="s">
        <v>309</v>
      </c>
      <c r="D1331" s="1650">
        <v>24.54</v>
      </c>
      <c r="E1331" s="1641">
        <v>5350</v>
      </c>
      <c r="F1331" s="1641">
        <v>131289</v>
      </c>
      <c r="G1331" s="1037"/>
      <c r="H1331" s="1015">
        <f t="shared" si="425"/>
        <v>0</v>
      </c>
      <c r="I1331" s="1043"/>
      <c r="J1331" s="1043">
        <v>45596</v>
      </c>
      <c r="K1331" s="1043"/>
      <c r="L1331" s="1026">
        <v>719</v>
      </c>
      <c r="M1331" s="1043">
        <v>44799</v>
      </c>
      <c r="N1331" s="1642"/>
      <c r="O1331" s="1642"/>
      <c r="P1331" s="1037"/>
      <c r="Q1331" s="1642"/>
      <c r="R1331" s="1642"/>
      <c r="S1331" s="1642"/>
      <c r="T1331" s="1642"/>
      <c r="U1331" s="1642"/>
      <c r="V1331" s="1642"/>
      <c r="W1331" s="1642"/>
      <c r="X1331" s="1642"/>
      <c r="Y1331" s="1037"/>
      <c r="Z1331" s="1037"/>
      <c r="AA1331" s="1037"/>
      <c r="AB1331" s="1641"/>
      <c r="AC1331" s="1507">
        <f t="shared" si="426"/>
        <v>5350</v>
      </c>
      <c r="AD1331" s="1508">
        <f t="shared" si="427"/>
        <v>131289</v>
      </c>
      <c r="AE1331" s="14">
        <f t="shared" si="428"/>
        <v>19.3</v>
      </c>
      <c r="AF1331" s="14">
        <f t="shared" si="429"/>
        <v>0</v>
      </c>
      <c r="AG1331" s="14" t="e">
        <f t="shared" si="430"/>
        <v>#DIV/0!</v>
      </c>
      <c r="AH1331" s="14" t="e">
        <f t="shared" si="431"/>
        <v>#DIV/0!</v>
      </c>
      <c r="AI1331" s="14">
        <f t="shared" si="432"/>
        <v>5350</v>
      </c>
      <c r="AJ1331" s="1649"/>
    </row>
    <row r="1332" spans="1:36" ht="31.5">
      <c r="A1332" s="1474">
        <v>36</v>
      </c>
      <c r="B1332" s="972" t="s">
        <v>7652</v>
      </c>
      <c r="C1332" s="1640" t="s">
        <v>309</v>
      </c>
      <c r="D1332" s="1015">
        <v>52.11</v>
      </c>
      <c r="E1332" s="1641">
        <v>24300</v>
      </c>
      <c r="F1332" s="1641">
        <v>1266273</v>
      </c>
      <c r="G1332" s="1037"/>
      <c r="H1332" s="1015">
        <f t="shared" si="425"/>
        <v>0</v>
      </c>
      <c r="I1332" s="1043"/>
      <c r="J1332" s="1043">
        <v>45350</v>
      </c>
      <c r="K1332" s="1043"/>
      <c r="L1332" s="1026">
        <v>719</v>
      </c>
      <c r="M1332" s="1043">
        <v>44799</v>
      </c>
      <c r="N1332" s="1642"/>
      <c r="O1332" s="1642"/>
      <c r="P1332" s="1037"/>
      <c r="Q1332" s="1642"/>
      <c r="R1332" s="1642"/>
      <c r="S1332" s="1642"/>
      <c r="T1332" s="1642"/>
      <c r="U1332" s="1642"/>
      <c r="V1332" s="1642"/>
      <c r="W1332" s="1642"/>
      <c r="X1332" s="1642"/>
      <c r="Y1332" s="1037"/>
      <c r="Z1332" s="1037"/>
      <c r="AA1332" s="1037"/>
      <c r="AB1332" s="1641"/>
      <c r="AC1332" s="1507">
        <f t="shared" si="426"/>
        <v>24300</v>
      </c>
      <c r="AD1332" s="1508">
        <f t="shared" si="427"/>
        <v>1266273</v>
      </c>
      <c r="AE1332" s="14">
        <f t="shared" si="428"/>
        <v>11.1</v>
      </c>
      <c r="AF1332" s="14">
        <f t="shared" si="429"/>
        <v>0</v>
      </c>
      <c r="AG1332" s="14" t="e">
        <f t="shared" si="430"/>
        <v>#DIV/0!</v>
      </c>
      <c r="AH1332" s="14" t="e">
        <f t="shared" si="431"/>
        <v>#DIV/0!</v>
      </c>
      <c r="AI1332" s="14">
        <f t="shared" si="432"/>
        <v>24300</v>
      </c>
      <c r="AJ1332" s="1649"/>
    </row>
    <row r="1333" spans="1:36" ht="31.5">
      <c r="A1333" s="1474">
        <v>37</v>
      </c>
      <c r="B1333" s="972" t="s">
        <v>7652</v>
      </c>
      <c r="C1333" s="1026" t="s">
        <v>309</v>
      </c>
      <c r="D1333" s="1015">
        <v>52.11</v>
      </c>
      <c r="E1333" s="1641">
        <v>14600</v>
      </c>
      <c r="F1333" s="1641">
        <v>760806</v>
      </c>
      <c r="G1333" s="1037"/>
      <c r="H1333" s="1015">
        <f t="shared" si="425"/>
        <v>0</v>
      </c>
      <c r="I1333" s="1043"/>
      <c r="J1333" s="1043">
        <v>45350</v>
      </c>
      <c r="K1333" s="1043"/>
      <c r="L1333" s="1026">
        <v>719</v>
      </c>
      <c r="M1333" s="1043">
        <v>44799</v>
      </c>
      <c r="N1333" s="1642"/>
      <c r="O1333" s="1642"/>
      <c r="P1333" s="1037"/>
      <c r="Q1333" s="1642"/>
      <c r="R1333" s="1642"/>
      <c r="S1333" s="1642"/>
      <c r="T1333" s="1642"/>
      <c r="U1333" s="1642"/>
      <c r="V1333" s="1642"/>
      <c r="W1333" s="1642"/>
      <c r="X1333" s="1642"/>
      <c r="Y1333" s="1037"/>
      <c r="Z1333" s="1037"/>
      <c r="AA1333" s="1037"/>
      <c r="AB1333" s="1641"/>
      <c r="AC1333" s="1507">
        <f t="shared" si="426"/>
        <v>14600</v>
      </c>
      <c r="AD1333" s="1508">
        <f t="shared" si="427"/>
        <v>760806</v>
      </c>
      <c r="AE1333" s="14">
        <f t="shared" si="428"/>
        <v>11.1</v>
      </c>
      <c r="AF1333" s="14">
        <f t="shared" si="429"/>
        <v>0</v>
      </c>
      <c r="AG1333" s="14" t="e">
        <f t="shared" si="430"/>
        <v>#DIV/0!</v>
      </c>
      <c r="AH1333" s="14" t="e">
        <f t="shared" si="431"/>
        <v>#DIV/0!</v>
      </c>
      <c r="AI1333" s="14">
        <f t="shared" si="432"/>
        <v>14600</v>
      </c>
      <c r="AJ1333" s="1649"/>
    </row>
    <row r="1334" spans="1:36" ht="31.5">
      <c r="A1334" s="1474">
        <v>38</v>
      </c>
      <c r="B1334" s="972" t="s">
        <v>7652</v>
      </c>
      <c r="C1334" s="1026" t="s">
        <v>309</v>
      </c>
      <c r="D1334" s="1015">
        <v>52.11</v>
      </c>
      <c r="E1334" s="1641">
        <v>9700</v>
      </c>
      <c r="F1334" s="1641">
        <v>505467</v>
      </c>
      <c r="G1334" s="1037"/>
      <c r="H1334" s="1015">
        <f t="shared" si="425"/>
        <v>0</v>
      </c>
      <c r="I1334" s="1043"/>
      <c r="J1334" s="1043">
        <v>45442</v>
      </c>
      <c r="K1334" s="1043"/>
      <c r="L1334" s="1026">
        <v>719</v>
      </c>
      <c r="M1334" s="1043">
        <v>44799</v>
      </c>
      <c r="N1334" s="1642"/>
      <c r="O1334" s="1642"/>
      <c r="P1334" s="1037"/>
      <c r="Q1334" s="1642"/>
      <c r="R1334" s="1642"/>
      <c r="S1334" s="1642"/>
      <c r="T1334" s="1642"/>
      <c r="U1334" s="1642"/>
      <c r="V1334" s="1642"/>
      <c r="W1334" s="1642"/>
      <c r="X1334" s="1642"/>
      <c r="Y1334" s="1037"/>
      <c r="Z1334" s="1037"/>
      <c r="AA1334" s="1037"/>
      <c r="AB1334" s="1641"/>
      <c r="AC1334" s="1507">
        <f t="shared" si="426"/>
        <v>9700</v>
      </c>
      <c r="AD1334" s="1508">
        <f t="shared" si="427"/>
        <v>505467</v>
      </c>
      <c r="AE1334" s="14">
        <f t="shared" si="428"/>
        <v>14.166666666666666</v>
      </c>
      <c r="AF1334" s="14">
        <f t="shared" si="429"/>
        <v>0</v>
      </c>
      <c r="AG1334" s="14" t="e">
        <f t="shared" si="430"/>
        <v>#DIV/0!</v>
      </c>
      <c r="AH1334" s="14" t="e">
        <f t="shared" si="431"/>
        <v>#DIV/0!</v>
      </c>
      <c r="AI1334" s="14">
        <f t="shared" si="432"/>
        <v>9700</v>
      </c>
      <c r="AJ1334" s="1649"/>
    </row>
    <row r="1335" spans="1:36" ht="31.5">
      <c r="A1335" s="1474">
        <v>40</v>
      </c>
      <c r="B1335" s="972" t="s">
        <v>7653</v>
      </c>
      <c r="C1335" s="1640" t="s">
        <v>309</v>
      </c>
      <c r="D1335" s="1651">
        <v>166.97</v>
      </c>
      <c r="E1335" s="1641">
        <v>1390</v>
      </c>
      <c r="F1335" s="1641">
        <v>232088.3</v>
      </c>
      <c r="G1335" s="1652"/>
      <c r="H1335" s="1015">
        <f t="shared" si="425"/>
        <v>0</v>
      </c>
      <c r="I1335" s="1043"/>
      <c r="J1335" s="1043">
        <v>45350</v>
      </c>
      <c r="K1335" s="1043"/>
      <c r="L1335" s="1026">
        <v>719</v>
      </c>
      <c r="M1335" s="1043">
        <v>44799</v>
      </c>
      <c r="N1335" s="1642"/>
      <c r="O1335" s="1642">
        <v>60</v>
      </c>
      <c r="P1335" s="1037">
        <v>270</v>
      </c>
      <c r="Q1335" s="1642"/>
      <c r="R1335" s="1642"/>
      <c r="S1335" s="1642"/>
      <c r="T1335" s="1642"/>
      <c r="U1335" s="1642"/>
      <c r="V1335" s="1642"/>
      <c r="W1335" s="1642"/>
      <c r="X1335" s="1642"/>
      <c r="Y1335" s="1037"/>
      <c r="Z1335" s="1037"/>
      <c r="AA1335" s="1037"/>
      <c r="AB1335" s="1641"/>
      <c r="AC1335" s="1507">
        <f t="shared" si="426"/>
        <v>1060</v>
      </c>
      <c r="AD1335" s="1508">
        <f t="shared" si="427"/>
        <v>176988.2</v>
      </c>
      <c r="AE1335" s="14">
        <f t="shared" si="428"/>
        <v>11.1</v>
      </c>
      <c r="AF1335" s="14">
        <f t="shared" si="429"/>
        <v>110</v>
      </c>
      <c r="AG1335" s="14">
        <f t="shared" si="430"/>
        <v>9.6363636363636367</v>
      </c>
      <c r="AH1335" s="14">
        <f t="shared" si="431"/>
        <v>-1.463636363636363</v>
      </c>
      <c r="AI1335" s="14">
        <f t="shared" si="432"/>
        <v>-161</v>
      </c>
      <c r="AJ1335" s="1649"/>
    </row>
    <row r="1336" spans="1:36" ht="31.5">
      <c r="A1336" s="1474">
        <v>41</v>
      </c>
      <c r="B1336" s="972" t="s">
        <v>7653</v>
      </c>
      <c r="C1336" s="1640" t="s">
        <v>309</v>
      </c>
      <c r="D1336" s="1651">
        <v>166.97</v>
      </c>
      <c r="E1336" s="1641">
        <v>850</v>
      </c>
      <c r="F1336" s="1641">
        <v>141924.5</v>
      </c>
      <c r="G1336" s="1652"/>
      <c r="H1336" s="1015">
        <f t="shared" si="425"/>
        <v>0</v>
      </c>
      <c r="I1336" s="1043"/>
      <c r="J1336" s="1043">
        <v>45443</v>
      </c>
      <c r="K1336" s="1043"/>
      <c r="L1336" s="1026">
        <v>719</v>
      </c>
      <c r="M1336" s="1043">
        <v>44799</v>
      </c>
      <c r="N1336" s="1642"/>
      <c r="O1336" s="1642"/>
      <c r="P1336" s="1037"/>
      <c r="Q1336" s="1642"/>
      <c r="R1336" s="1642"/>
      <c r="S1336" s="1642"/>
      <c r="T1336" s="1642"/>
      <c r="U1336" s="1642"/>
      <c r="V1336" s="1642"/>
      <c r="W1336" s="1642"/>
      <c r="X1336" s="1642"/>
      <c r="Y1336" s="1037"/>
      <c r="Z1336" s="1037"/>
      <c r="AA1336" s="1037"/>
      <c r="AB1336" s="1641"/>
      <c r="AC1336" s="1507">
        <f t="shared" si="426"/>
        <v>850</v>
      </c>
      <c r="AD1336" s="1508">
        <f t="shared" si="427"/>
        <v>141924.5</v>
      </c>
      <c r="AE1336" s="14">
        <f t="shared" si="428"/>
        <v>14.2</v>
      </c>
      <c r="AF1336" s="14">
        <f t="shared" si="429"/>
        <v>0</v>
      </c>
      <c r="AG1336" s="14" t="e">
        <f t="shared" si="430"/>
        <v>#DIV/0!</v>
      </c>
      <c r="AH1336" s="14" t="e">
        <f t="shared" si="431"/>
        <v>#DIV/0!</v>
      </c>
      <c r="AI1336" s="14">
        <f t="shared" si="432"/>
        <v>850</v>
      </c>
      <c r="AJ1336" s="1649"/>
    </row>
    <row r="1337" spans="1:36" ht="31.5">
      <c r="A1337" s="1474">
        <v>42</v>
      </c>
      <c r="B1337" s="972" t="s">
        <v>7652</v>
      </c>
      <c r="C1337" s="1640" t="s">
        <v>309</v>
      </c>
      <c r="D1337" s="1651">
        <v>52.25</v>
      </c>
      <c r="E1337" s="1641">
        <v>14450</v>
      </c>
      <c r="F1337" s="1641">
        <v>755012.5</v>
      </c>
      <c r="G1337" s="1652"/>
      <c r="H1337" s="1015">
        <f t="shared" si="425"/>
        <v>0</v>
      </c>
      <c r="I1337" s="1653"/>
      <c r="J1337" s="1043">
        <v>45323</v>
      </c>
      <c r="K1337" s="1043"/>
      <c r="L1337" s="1645">
        <v>1458</v>
      </c>
      <c r="M1337" s="1043">
        <v>44508</v>
      </c>
      <c r="N1337" s="1642"/>
      <c r="O1337" s="1642">
        <v>470</v>
      </c>
      <c r="P1337" s="1037">
        <v>1560</v>
      </c>
      <c r="Q1337" s="1642"/>
      <c r="R1337" s="1642"/>
      <c r="S1337" s="1642"/>
      <c r="T1337" s="1642"/>
      <c r="U1337" s="1642"/>
      <c r="V1337" s="1642"/>
      <c r="W1337" s="1642"/>
      <c r="X1337" s="1642"/>
      <c r="Y1337" s="1037"/>
      <c r="Z1337" s="1037"/>
      <c r="AA1337" s="1037"/>
      <c r="AB1337" s="1641"/>
      <c r="AC1337" s="1507">
        <f t="shared" si="426"/>
        <v>12420</v>
      </c>
      <c r="AD1337" s="1508">
        <f t="shared" si="427"/>
        <v>648945</v>
      </c>
      <c r="AE1337" s="14">
        <f t="shared" si="428"/>
        <v>10.199999999999999</v>
      </c>
      <c r="AF1337" s="14">
        <f t="shared" si="429"/>
        <v>676.66666666666663</v>
      </c>
      <c r="AG1337" s="14">
        <f t="shared" si="430"/>
        <v>18.354679802955665</v>
      </c>
      <c r="AH1337" s="14">
        <f t="shared" si="431"/>
        <v>8.1546798029556662</v>
      </c>
      <c r="AI1337" s="14">
        <f t="shared" si="432"/>
        <v>5518.0000000000009</v>
      </c>
      <c r="AJ1337" s="1649"/>
    </row>
    <row r="1338" spans="1:36" ht="15.75">
      <c r="A1338" s="1474">
        <v>43</v>
      </c>
      <c r="B1338" s="1639" t="s">
        <v>2447</v>
      </c>
      <c r="C1338" s="1640" t="s">
        <v>66</v>
      </c>
      <c r="D1338" s="24">
        <v>206.38</v>
      </c>
      <c r="E1338" s="1641">
        <v>378</v>
      </c>
      <c r="F1338" s="1641">
        <v>78011.64</v>
      </c>
      <c r="G1338" s="1037"/>
      <c r="H1338" s="1015">
        <f t="shared" si="425"/>
        <v>0</v>
      </c>
      <c r="I1338" s="1037"/>
      <c r="J1338" s="974">
        <v>45412</v>
      </c>
      <c r="K1338" s="974"/>
      <c r="L1338" s="991">
        <v>725</v>
      </c>
      <c r="M1338" s="974">
        <v>44370</v>
      </c>
      <c r="N1338" s="1026">
        <v>44</v>
      </c>
      <c r="O1338" s="1026"/>
      <c r="P1338" s="985"/>
      <c r="Q1338" s="1642"/>
      <c r="R1338" s="1642"/>
      <c r="S1338" s="1026"/>
      <c r="T1338" s="1026"/>
      <c r="U1338" s="1026"/>
      <c r="V1338" s="1026"/>
      <c r="W1338" s="1026"/>
      <c r="X1338" s="1026"/>
      <c r="Y1338" s="1026"/>
      <c r="Z1338" s="1026"/>
      <c r="AA1338" s="1026"/>
      <c r="AB1338" s="1641"/>
      <c r="AC1338" s="1507">
        <f t="shared" si="426"/>
        <v>334</v>
      </c>
      <c r="AD1338" s="1508">
        <f t="shared" si="427"/>
        <v>68930.92</v>
      </c>
      <c r="AE1338" s="14">
        <f t="shared" si="428"/>
        <v>13.166666666666666</v>
      </c>
      <c r="AF1338" s="14">
        <f t="shared" si="429"/>
        <v>14.666666666666666</v>
      </c>
      <c r="AG1338" s="14">
        <f t="shared" si="430"/>
        <v>22.772727272727273</v>
      </c>
      <c r="AH1338" s="14">
        <f t="shared" si="431"/>
        <v>9.6060606060606073</v>
      </c>
      <c r="AI1338" s="14">
        <f t="shared" si="432"/>
        <v>140.88888888888891</v>
      </c>
      <c r="AJ1338" s="1643"/>
    </row>
    <row r="1339" spans="1:36" ht="15.75">
      <c r="A1339" s="1474">
        <v>45</v>
      </c>
      <c r="B1339" s="1644" t="s">
        <v>2448</v>
      </c>
      <c r="C1339" s="1640" t="s">
        <v>66</v>
      </c>
      <c r="D1339" s="1641">
        <v>291.04000000000002</v>
      </c>
      <c r="E1339" s="1641">
        <v>17000</v>
      </c>
      <c r="F1339" s="1641">
        <v>4947680</v>
      </c>
      <c r="G1339" s="1037"/>
      <c r="H1339" s="1015">
        <f t="shared" si="425"/>
        <v>0</v>
      </c>
      <c r="I1339" s="974"/>
      <c r="J1339" s="1043">
        <v>45838</v>
      </c>
      <c r="K1339" s="1043"/>
      <c r="L1339" s="1645">
        <v>330</v>
      </c>
      <c r="M1339" s="1043">
        <v>44697</v>
      </c>
      <c r="N1339" s="1026">
        <v>1711</v>
      </c>
      <c r="O1339" s="1026">
        <v>3789</v>
      </c>
      <c r="P1339" s="985">
        <v>4826</v>
      </c>
      <c r="Q1339" s="1642"/>
      <c r="R1339" s="1642"/>
      <c r="S1339" s="1026"/>
      <c r="T1339" s="1026"/>
      <c r="U1339" s="1026"/>
      <c r="V1339" s="1026"/>
      <c r="W1339" s="1026"/>
      <c r="X1339" s="1026"/>
      <c r="Y1339" s="1026"/>
      <c r="Z1339" s="1026"/>
      <c r="AA1339" s="1026"/>
      <c r="AB1339" s="1641"/>
      <c r="AC1339" s="1507">
        <f t="shared" si="426"/>
        <v>6674</v>
      </c>
      <c r="AD1339" s="1508">
        <f t="shared" si="427"/>
        <v>1942400.9600000002</v>
      </c>
      <c r="AE1339" s="14">
        <f t="shared" si="428"/>
        <v>27.366666666666667</v>
      </c>
      <c r="AF1339" s="14">
        <f t="shared" si="429"/>
        <v>3442</v>
      </c>
      <c r="AG1339" s="14">
        <f t="shared" si="430"/>
        <v>1.9389889599070309</v>
      </c>
      <c r="AH1339" s="14">
        <f t="shared" si="431"/>
        <v>-25.427677706759635</v>
      </c>
      <c r="AI1339" s="14">
        <f t="shared" si="432"/>
        <v>-87522.066666666666</v>
      </c>
      <c r="AJ1339" s="1643"/>
    </row>
    <row r="1340" spans="1:36" ht="15.75">
      <c r="A1340" s="1474">
        <v>46</v>
      </c>
      <c r="B1340" s="1644" t="s">
        <v>2448</v>
      </c>
      <c r="C1340" s="1640" t="s">
        <v>66</v>
      </c>
      <c r="D1340" s="1641">
        <v>291.04000000000002</v>
      </c>
      <c r="E1340" s="1641">
        <v>2556</v>
      </c>
      <c r="F1340" s="1641">
        <v>743898.24000000011</v>
      </c>
      <c r="G1340" s="1037"/>
      <c r="H1340" s="1015">
        <f t="shared" si="425"/>
        <v>0</v>
      </c>
      <c r="I1340" s="974"/>
      <c r="J1340" s="1043">
        <v>45838</v>
      </c>
      <c r="K1340" s="1043"/>
      <c r="L1340" s="1026">
        <v>330</v>
      </c>
      <c r="M1340" s="1043">
        <v>44697</v>
      </c>
      <c r="N1340" s="1026"/>
      <c r="O1340" s="1026"/>
      <c r="P1340" s="985"/>
      <c r="Q1340" s="1642"/>
      <c r="R1340" s="1642"/>
      <c r="S1340" s="1026"/>
      <c r="T1340" s="1026"/>
      <c r="U1340" s="1026"/>
      <c r="V1340" s="1026"/>
      <c r="W1340" s="1026"/>
      <c r="X1340" s="1026"/>
      <c r="Y1340" s="1026"/>
      <c r="Z1340" s="1026"/>
      <c r="AA1340" s="1026"/>
      <c r="AB1340" s="1641"/>
      <c r="AC1340" s="1507">
        <f t="shared" si="426"/>
        <v>2556</v>
      </c>
      <c r="AD1340" s="1508">
        <f t="shared" si="427"/>
        <v>743898.24000000011</v>
      </c>
      <c r="AE1340" s="14">
        <f t="shared" si="428"/>
        <v>27.366666666666667</v>
      </c>
      <c r="AF1340" s="14">
        <f t="shared" si="429"/>
        <v>0</v>
      </c>
      <c r="AG1340" s="14" t="e">
        <f t="shared" si="430"/>
        <v>#DIV/0!</v>
      </c>
      <c r="AH1340" s="14" t="e">
        <f t="shared" si="431"/>
        <v>#DIV/0!</v>
      </c>
      <c r="AI1340" s="14">
        <f t="shared" si="432"/>
        <v>2556</v>
      </c>
      <c r="AJ1340" s="1643"/>
    </row>
    <row r="1341" spans="1:36" ht="15.75">
      <c r="A1341" s="1474">
        <v>47</v>
      </c>
      <c r="B1341" s="1644" t="s">
        <v>2448</v>
      </c>
      <c r="C1341" s="1640" t="s">
        <v>66</v>
      </c>
      <c r="D1341" s="1641">
        <v>291.04000000000002</v>
      </c>
      <c r="E1341" s="1641">
        <v>10140</v>
      </c>
      <c r="F1341" s="1641">
        <v>2951145.6</v>
      </c>
      <c r="G1341" s="1037"/>
      <c r="H1341" s="1015">
        <f t="shared" si="425"/>
        <v>0</v>
      </c>
      <c r="I1341" s="974"/>
      <c r="J1341" s="1043">
        <v>45838</v>
      </c>
      <c r="K1341" s="1043"/>
      <c r="L1341" s="1026">
        <v>709</v>
      </c>
      <c r="M1341" s="1043">
        <v>44796</v>
      </c>
      <c r="N1341" s="1026"/>
      <c r="O1341" s="1026"/>
      <c r="P1341" s="985"/>
      <c r="Q1341" s="1642"/>
      <c r="R1341" s="1642"/>
      <c r="S1341" s="1026"/>
      <c r="T1341" s="1026"/>
      <c r="U1341" s="1026"/>
      <c r="V1341" s="1026"/>
      <c r="W1341" s="1026"/>
      <c r="X1341" s="1026"/>
      <c r="Y1341" s="1026"/>
      <c r="Z1341" s="1026"/>
      <c r="AA1341" s="1026"/>
      <c r="AB1341" s="1641"/>
      <c r="AC1341" s="1507">
        <f t="shared" si="426"/>
        <v>10140</v>
      </c>
      <c r="AD1341" s="1508">
        <f t="shared" si="427"/>
        <v>2951145.6</v>
      </c>
      <c r="AE1341" s="14">
        <f t="shared" si="428"/>
        <v>27.366666666666667</v>
      </c>
      <c r="AF1341" s="14">
        <f t="shared" si="429"/>
        <v>0</v>
      </c>
      <c r="AG1341" s="14" t="e">
        <f t="shared" si="430"/>
        <v>#DIV/0!</v>
      </c>
      <c r="AH1341" s="14" t="e">
        <f t="shared" si="431"/>
        <v>#DIV/0!</v>
      </c>
      <c r="AI1341" s="14">
        <f t="shared" si="432"/>
        <v>10140</v>
      </c>
      <c r="AJ1341" s="1643"/>
    </row>
    <row r="1342" spans="1:36" ht="15.75">
      <c r="A1342" s="1474">
        <v>48</v>
      </c>
      <c r="B1342" s="1644" t="s">
        <v>2448</v>
      </c>
      <c r="C1342" s="1640" t="s">
        <v>66</v>
      </c>
      <c r="D1342" s="1641">
        <v>288.89999999999998</v>
      </c>
      <c r="E1342" s="1641">
        <v>7848</v>
      </c>
      <c r="F1342" s="1641">
        <v>2267287.1999999997</v>
      </c>
      <c r="G1342" s="1037"/>
      <c r="H1342" s="1015">
        <f t="shared" si="425"/>
        <v>0</v>
      </c>
      <c r="I1342" s="974"/>
      <c r="J1342" s="1043">
        <v>45838</v>
      </c>
      <c r="K1342" s="1043"/>
      <c r="L1342" s="1026">
        <v>1124</v>
      </c>
      <c r="M1342" s="1043">
        <v>44914</v>
      </c>
      <c r="N1342" s="1026"/>
      <c r="O1342" s="1026"/>
      <c r="P1342" s="985"/>
      <c r="Q1342" s="1642"/>
      <c r="R1342" s="1642"/>
      <c r="S1342" s="1026"/>
      <c r="T1342" s="1026"/>
      <c r="U1342" s="1026"/>
      <c r="V1342" s="1026"/>
      <c r="W1342" s="1026"/>
      <c r="X1342" s="1026"/>
      <c r="Y1342" s="1026"/>
      <c r="Z1342" s="1026"/>
      <c r="AA1342" s="1026"/>
      <c r="AB1342" s="1641"/>
      <c r="AC1342" s="1507">
        <f t="shared" si="426"/>
        <v>7848</v>
      </c>
      <c r="AD1342" s="1508">
        <f t="shared" si="427"/>
        <v>2267287.1999999997</v>
      </c>
      <c r="AE1342" s="14">
        <f t="shared" si="428"/>
        <v>27.366666666666667</v>
      </c>
      <c r="AF1342" s="14">
        <f t="shared" si="429"/>
        <v>0</v>
      </c>
      <c r="AG1342" s="14" t="e">
        <f t="shared" si="430"/>
        <v>#DIV/0!</v>
      </c>
      <c r="AH1342" s="14" t="e">
        <f t="shared" si="431"/>
        <v>#DIV/0!</v>
      </c>
      <c r="AI1342" s="14">
        <f t="shared" si="432"/>
        <v>7848</v>
      </c>
      <c r="AJ1342" s="1643"/>
    </row>
    <row r="1343" spans="1:36" ht="15.75">
      <c r="A1343" s="1474">
        <v>49</v>
      </c>
      <c r="B1343" s="1646" t="s">
        <v>2449</v>
      </c>
      <c r="C1343" s="1640" t="s">
        <v>233</v>
      </c>
      <c r="D1343" s="1651">
        <v>13380</v>
      </c>
      <c r="E1343" s="1641">
        <v>46</v>
      </c>
      <c r="F1343" s="1641">
        <v>615480</v>
      </c>
      <c r="G1343" s="1652"/>
      <c r="H1343" s="1015">
        <f t="shared" si="425"/>
        <v>0</v>
      </c>
      <c r="I1343" s="1653"/>
      <c r="J1343" s="1043">
        <v>45504</v>
      </c>
      <c r="K1343" s="1043"/>
      <c r="L1343" s="1645">
        <v>1507</v>
      </c>
      <c r="M1343" s="1043">
        <v>44519</v>
      </c>
      <c r="N1343" s="1642"/>
      <c r="O1343" s="1642">
        <v>6</v>
      </c>
      <c r="P1343" s="1037">
        <v>7</v>
      </c>
      <c r="Q1343" s="1642"/>
      <c r="R1343" s="1642"/>
      <c r="S1343" s="1642"/>
      <c r="T1343" s="1642"/>
      <c r="U1343" s="1642"/>
      <c r="V1343" s="1642"/>
      <c r="W1343" s="1642"/>
      <c r="X1343" s="1642"/>
      <c r="Y1343" s="1037"/>
      <c r="Z1343" s="1037"/>
      <c r="AA1343" s="1037"/>
      <c r="AB1343" s="1641"/>
      <c r="AC1343" s="1507">
        <f t="shared" si="426"/>
        <v>33</v>
      </c>
      <c r="AD1343" s="1508">
        <f t="shared" si="427"/>
        <v>441540</v>
      </c>
      <c r="AE1343" s="14">
        <f t="shared" si="428"/>
        <v>16.233333333333334</v>
      </c>
      <c r="AF1343" s="14">
        <f t="shared" si="429"/>
        <v>4.333333333333333</v>
      </c>
      <c r="AG1343" s="14">
        <f t="shared" si="430"/>
        <v>7.6153846153846159</v>
      </c>
      <c r="AH1343" s="14">
        <f t="shared" si="431"/>
        <v>-8.6179487179487175</v>
      </c>
      <c r="AI1343" s="14">
        <f t="shared" si="432"/>
        <v>-37.344444444444449</v>
      </c>
      <c r="AJ1343" s="1649"/>
    </row>
    <row r="1344" spans="1:36" ht="15.75">
      <c r="A1344" s="1474">
        <v>50</v>
      </c>
      <c r="B1344" s="1646" t="s">
        <v>2449</v>
      </c>
      <c r="C1344" s="1640" t="s">
        <v>186</v>
      </c>
      <c r="D1344" s="1651">
        <v>15408</v>
      </c>
      <c r="E1344" s="1641">
        <v>65</v>
      </c>
      <c r="F1344" s="1641">
        <v>1001520</v>
      </c>
      <c r="G1344" s="1652"/>
      <c r="H1344" s="1015">
        <f t="shared" si="425"/>
        <v>0</v>
      </c>
      <c r="I1344" s="1653"/>
      <c r="J1344" s="1043">
        <v>45597</v>
      </c>
      <c r="K1344" s="1043"/>
      <c r="L1344" s="1645">
        <v>537</v>
      </c>
      <c r="M1344" s="1043">
        <v>44756</v>
      </c>
      <c r="N1344" s="1642"/>
      <c r="O1344" s="1642"/>
      <c r="P1344" s="1037">
        <v>8</v>
      </c>
      <c r="Q1344" s="1642"/>
      <c r="R1344" s="1642"/>
      <c r="S1344" s="1642"/>
      <c r="T1344" s="1642"/>
      <c r="U1344" s="1642"/>
      <c r="V1344" s="1642"/>
      <c r="W1344" s="1642"/>
      <c r="X1344" s="1642"/>
      <c r="Y1344" s="1037"/>
      <c r="Z1344" s="1037"/>
      <c r="AA1344" s="1037"/>
      <c r="AB1344" s="1641"/>
      <c r="AC1344" s="1507">
        <f t="shared" si="426"/>
        <v>57</v>
      </c>
      <c r="AD1344" s="1508">
        <f t="shared" si="427"/>
        <v>878256</v>
      </c>
      <c r="AE1344" s="14">
        <f t="shared" si="428"/>
        <v>19.333333333333332</v>
      </c>
      <c r="AF1344" s="14">
        <f t="shared" si="429"/>
        <v>2.6666666666666665</v>
      </c>
      <c r="AG1344" s="14">
        <f t="shared" si="430"/>
        <v>21.375</v>
      </c>
      <c r="AH1344" s="14">
        <f t="shared" si="431"/>
        <v>2.0416666666666679</v>
      </c>
      <c r="AI1344" s="14">
        <f t="shared" si="432"/>
        <v>5.44444444444445</v>
      </c>
      <c r="AJ1344" s="1649"/>
    </row>
    <row r="1345" spans="1:36" ht="15.75">
      <c r="A1345" s="1474">
        <v>51</v>
      </c>
      <c r="B1345" s="1646" t="s">
        <v>2449</v>
      </c>
      <c r="C1345" s="1026" t="s">
        <v>186</v>
      </c>
      <c r="D1345" s="1651">
        <v>15408</v>
      </c>
      <c r="E1345" s="1641">
        <v>38</v>
      </c>
      <c r="F1345" s="1641">
        <v>585504</v>
      </c>
      <c r="G1345" s="1652"/>
      <c r="H1345" s="1015">
        <f t="shared" si="425"/>
        <v>0</v>
      </c>
      <c r="I1345" s="1653"/>
      <c r="J1345" s="1043">
        <v>45626</v>
      </c>
      <c r="K1345" s="1043"/>
      <c r="L1345" s="1026">
        <v>1049</v>
      </c>
      <c r="M1345" s="1043">
        <v>44895</v>
      </c>
      <c r="N1345" s="1642"/>
      <c r="O1345" s="1642"/>
      <c r="P1345" s="1037"/>
      <c r="Q1345" s="1642"/>
      <c r="R1345" s="1642"/>
      <c r="S1345" s="1642"/>
      <c r="T1345" s="1642"/>
      <c r="U1345" s="1642"/>
      <c r="V1345" s="1642"/>
      <c r="W1345" s="1642"/>
      <c r="X1345" s="1642"/>
      <c r="Y1345" s="1037"/>
      <c r="Z1345" s="1037"/>
      <c r="AA1345" s="1037"/>
      <c r="AB1345" s="1641"/>
      <c r="AC1345" s="1507">
        <f t="shared" si="426"/>
        <v>38</v>
      </c>
      <c r="AD1345" s="1508">
        <f t="shared" si="427"/>
        <v>585504</v>
      </c>
      <c r="AE1345" s="14">
        <f t="shared" si="428"/>
        <v>20.3</v>
      </c>
      <c r="AF1345" s="14">
        <f t="shared" si="429"/>
        <v>0</v>
      </c>
      <c r="AG1345" s="14" t="e">
        <f t="shared" si="430"/>
        <v>#DIV/0!</v>
      </c>
      <c r="AH1345" s="14" t="e">
        <f t="shared" si="431"/>
        <v>#DIV/0!</v>
      </c>
      <c r="AI1345" s="14">
        <f t="shared" si="432"/>
        <v>38</v>
      </c>
      <c r="AJ1345" s="1649"/>
    </row>
    <row r="1346" spans="1:36" ht="15.75">
      <c r="A1346" s="1474">
        <v>52</v>
      </c>
      <c r="B1346" s="1646" t="s">
        <v>2449</v>
      </c>
      <c r="C1346" s="1026" t="s">
        <v>186</v>
      </c>
      <c r="D1346" s="1651">
        <v>15408</v>
      </c>
      <c r="E1346" s="1641">
        <v>215</v>
      </c>
      <c r="F1346" s="1641">
        <v>3312720</v>
      </c>
      <c r="G1346" s="1652"/>
      <c r="H1346" s="1015">
        <f t="shared" si="425"/>
        <v>0</v>
      </c>
      <c r="I1346" s="1653"/>
      <c r="J1346" s="1043">
        <v>45657</v>
      </c>
      <c r="K1346" s="1043"/>
      <c r="L1346" s="1026">
        <v>1049</v>
      </c>
      <c r="M1346" s="1043">
        <v>44895</v>
      </c>
      <c r="N1346" s="1642"/>
      <c r="O1346" s="1642"/>
      <c r="P1346" s="1037"/>
      <c r="Q1346" s="1642"/>
      <c r="R1346" s="1642"/>
      <c r="S1346" s="1642"/>
      <c r="T1346" s="1642"/>
      <c r="U1346" s="1642"/>
      <c r="V1346" s="1642"/>
      <c r="W1346" s="1642"/>
      <c r="X1346" s="1642"/>
      <c r="Y1346" s="1037"/>
      <c r="Z1346" s="1037"/>
      <c r="AA1346" s="1037"/>
      <c r="AB1346" s="1641"/>
      <c r="AC1346" s="1507">
        <f t="shared" si="426"/>
        <v>215</v>
      </c>
      <c r="AD1346" s="1508">
        <f t="shared" si="427"/>
        <v>3312720</v>
      </c>
      <c r="AE1346" s="14">
        <f t="shared" si="428"/>
        <v>21.333333333333332</v>
      </c>
      <c r="AF1346" s="14">
        <f t="shared" si="429"/>
        <v>0</v>
      </c>
      <c r="AG1346" s="14" t="e">
        <f t="shared" si="430"/>
        <v>#DIV/0!</v>
      </c>
      <c r="AH1346" s="14" t="e">
        <f t="shared" si="431"/>
        <v>#DIV/0!</v>
      </c>
      <c r="AI1346" s="14">
        <f t="shared" si="432"/>
        <v>215</v>
      </c>
      <c r="AJ1346" s="1649"/>
    </row>
    <row r="1347" spans="1:36" ht="15.75">
      <c r="A1347" s="1474">
        <v>53</v>
      </c>
      <c r="B1347" s="1646" t="s">
        <v>7654</v>
      </c>
      <c r="C1347" s="1026" t="s">
        <v>2106</v>
      </c>
      <c r="D1347" s="1651">
        <v>165.75</v>
      </c>
      <c r="E1347" s="1641">
        <v>744</v>
      </c>
      <c r="F1347" s="1641">
        <v>123318</v>
      </c>
      <c r="G1347" s="1652"/>
      <c r="H1347" s="1015">
        <f t="shared" si="425"/>
        <v>0</v>
      </c>
      <c r="I1347" s="974"/>
      <c r="J1347" s="1043">
        <v>45930</v>
      </c>
      <c r="K1347" s="1043"/>
      <c r="L1347" s="1026">
        <v>1049</v>
      </c>
      <c r="M1347" s="1043">
        <v>44895</v>
      </c>
      <c r="N1347" s="1642">
        <v>6</v>
      </c>
      <c r="O1347" s="1642"/>
      <c r="P1347" s="1037"/>
      <c r="Q1347" s="1642"/>
      <c r="R1347" s="1642"/>
      <c r="S1347" s="1642"/>
      <c r="T1347" s="1642"/>
      <c r="U1347" s="1642"/>
      <c r="V1347" s="1642"/>
      <c r="W1347" s="1642"/>
      <c r="X1347" s="1642"/>
      <c r="Y1347" s="1037"/>
      <c r="Z1347" s="1037"/>
      <c r="AA1347" s="1037"/>
      <c r="AB1347" s="1641"/>
      <c r="AC1347" s="1507">
        <f t="shared" si="426"/>
        <v>738</v>
      </c>
      <c r="AD1347" s="1508">
        <f t="shared" si="427"/>
        <v>122323.5</v>
      </c>
      <c r="AE1347" s="14">
        <f t="shared" si="428"/>
        <v>30.433333333333334</v>
      </c>
      <c r="AF1347" s="14">
        <f t="shared" si="429"/>
        <v>2</v>
      </c>
      <c r="AG1347" s="14">
        <f t="shared" si="430"/>
        <v>369</v>
      </c>
      <c r="AH1347" s="14">
        <f t="shared" si="431"/>
        <v>338.56666666666666</v>
      </c>
      <c r="AI1347" s="14">
        <f t="shared" si="432"/>
        <v>677.13333333333333</v>
      </c>
      <c r="AJ1347" s="1649"/>
    </row>
    <row r="1348" spans="1:36" ht="24" customHeight="1">
      <c r="A1348" s="1474">
        <v>54</v>
      </c>
      <c r="B1348" s="972" t="s">
        <v>2450</v>
      </c>
      <c r="C1348" s="1654" t="s">
        <v>66</v>
      </c>
      <c r="D1348" s="1651">
        <v>57163.68</v>
      </c>
      <c r="E1348" s="1641">
        <v>1</v>
      </c>
      <c r="F1348" s="1641">
        <v>57163.68</v>
      </c>
      <c r="G1348" s="1037"/>
      <c r="H1348" s="1015">
        <f t="shared" si="425"/>
        <v>0</v>
      </c>
      <c r="I1348" s="1653"/>
      <c r="J1348" s="1043">
        <v>72745</v>
      </c>
      <c r="K1348" s="1043"/>
      <c r="L1348" s="1645">
        <v>1636</v>
      </c>
      <c r="M1348" s="1043">
        <v>44552</v>
      </c>
      <c r="N1348" s="1642"/>
      <c r="O1348" s="1642"/>
      <c r="P1348" s="1037"/>
      <c r="Q1348" s="1642"/>
      <c r="R1348" s="1642"/>
      <c r="S1348" s="1642"/>
      <c r="T1348" s="1642"/>
      <c r="U1348" s="1642"/>
      <c r="V1348" s="1642"/>
      <c r="W1348" s="1642"/>
      <c r="X1348" s="1642"/>
      <c r="Y1348" s="1037"/>
      <c r="Z1348" s="1037"/>
      <c r="AA1348" s="1037"/>
      <c r="AB1348" s="1641"/>
      <c r="AC1348" s="1507">
        <f t="shared" si="426"/>
        <v>1</v>
      </c>
      <c r="AD1348" s="1508">
        <f t="shared" si="427"/>
        <v>57163.68</v>
      </c>
      <c r="AE1348" s="14">
        <f t="shared" si="428"/>
        <v>924.26666666666665</v>
      </c>
      <c r="AF1348" s="14">
        <f t="shared" si="429"/>
        <v>0</v>
      </c>
      <c r="AG1348" s="14" t="e">
        <f t="shared" si="430"/>
        <v>#DIV/0!</v>
      </c>
      <c r="AH1348" s="14" t="e">
        <f t="shared" si="431"/>
        <v>#DIV/0!</v>
      </c>
      <c r="AI1348" s="14">
        <f t="shared" si="432"/>
        <v>1</v>
      </c>
      <c r="AJ1348" s="1649"/>
    </row>
    <row r="1349" spans="1:36" ht="42.75" customHeight="1">
      <c r="A1349" s="1474">
        <v>57</v>
      </c>
      <c r="B1349" s="972" t="s">
        <v>7655</v>
      </c>
      <c r="C1349" s="1655" t="s">
        <v>233</v>
      </c>
      <c r="D1349" s="985">
        <v>159.43</v>
      </c>
      <c r="E1349" s="1641">
        <v>900</v>
      </c>
      <c r="F1349" s="1641">
        <v>143487</v>
      </c>
      <c r="G1349" s="985"/>
      <c r="H1349" s="1015">
        <f t="shared" si="425"/>
        <v>0</v>
      </c>
      <c r="I1349" s="1653"/>
      <c r="J1349" s="1043">
        <v>45961</v>
      </c>
      <c r="K1349" s="1043"/>
      <c r="L1349" s="1645">
        <v>1048</v>
      </c>
      <c r="M1349" s="1043">
        <v>44895</v>
      </c>
      <c r="N1349" s="1642"/>
      <c r="O1349" s="1642"/>
      <c r="P1349" s="1037"/>
      <c r="Q1349" s="1642"/>
      <c r="R1349" s="1642"/>
      <c r="S1349" s="1642"/>
      <c r="T1349" s="1642"/>
      <c r="U1349" s="1642"/>
      <c r="V1349" s="1642"/>
      <c r="W1349" s="1642"/>
      <c r="X1349" s="1642"/>
      <c r="Y1349" s="1037"/>
      <c r="Z1349" s="1037"/>
      <c r="AA1349" s="1037"/>
      <c r="AB1349" s="1641"/>
      <c r="AC1349" s="1507">
        <f t="shared" si="426"/>
        <v>900</v>
      </c>
      <c r="AD1349" s="1508">
        <f t="shared" si="427"/>
        <v>143487</v>
      </c>
      <c r="AE1349" s="14">
        <f t="shared" si="428"/>
        <v>31.466666666666665</v>
      </c>
      <c r="AF1349" s="14">
        <f t="shared" si="429"/>
        <v>0</v>
      </c>
      <c r="AG1349" s="14" t="e">
        <f t="shared" si="430"/>
        <v>#DIV/0!</v>
      </c>
      <c r="AH1349" s="14" t="e">
        <f t="shared" si="431"/>
        <v>#DIV/0!</v>
      </c>
      <c r="AI1349" s="14">
        <f t="shared" si="432"/>
        <v>900</v>
      </c>
      <c r="AJ1349" s="1643"/>
    </row>
    <row r="1350" spans="1:36" ht="63" customHeight="1">
      <c r="A1350" s="1474">
        <v>58</v>
      </c>
      <c r="B1350" s="972" t="s">
        <v>7656</v>
      </c>
      <c r="C1350" s="1656" t="s">
        <v>66</v>
      </c>
      <c r="D1350" s="1015">
        <v>128.4</v>
      </c>
      <c r="E1350" s="1641">
        <v>108</v>
      </c>
      <c r="F1350" s="1641">
        <v>13867.2</v>
      </c>
      <c r="G1350" s="1037"/>
      <c r="H1350" s="1015">
        <f t="shared" si="425"/>
        <v>0</v>
      </c>
      <c r="I1350" s="1653"/>
      <c r="J1350" s="1043">
        <v>45900</v>
      </c>
      <c r="K1350" s="1043"/>
      <c r="L1350" s="1026">
        <v>949</v>
      </c>
      <c r="M1350" s="1043">
        <v>44873</v>
      </c>
      <c r="N1350" s="1642"/>
      <c r="O1350" s="1642"/>
      <c r="P1350" s="1037"/>
      <c r="Q1350" s="1642"/>
      <c r="R1350" s="1642"/>
      <c r="S1350" s="1642"/>
      <c r="T1350" s="1642"/>
      <c r="U1350" s="1642"/>
      <c r="V1350" s="1642"/>
      <c r="W1350" s="1642"/>
      <c r="X1350" s="1642"/>
      <c r="Y1350" s="1037"/>
      <c r="Z1350" s="1037"/>
      <c r="AA1350" s="1037"/>
      <c r="AB1350" s="1641"/>
      <c r="AC1350" s="1507">
        <f t="shared" si="426"/>
        <v>108</v>
      </c>
      <c r="AD1350" s="1508">
        <f t="shared" si="427"/>
        <v>13867.2</v>
      </c>
      <c r="AE1350" s="14">
        <f t="shared" si="428"/>
        <v>29.433333333333334</v>
      </c>
      <c r="AF1350" s="14">
        <f t="shared" si="429"/>
        <v>0</v>
      </c>
      <c r="AG1350" s="14" t="e">
        <f t="shared" si="430"/>
        <v>#DIV/0!</v>
      </c>
      <c r="AH1350" s="14" t="e">
        <f t="shared" si="431"/>
        <v>#DIV/0!</v>
      </c>
      <c r="AI1350" s="14">
        <f t="shared" si="432"/>
        <v>108</v>
      </c>
      <c r="AJ1350" s="1643"/>
    </row>
    <row r="1351" spans="1:36" ht="51.75" customHeight="1">
      <c r="A1351" s="1474">
        <v>59</v>
      </c>
      <c r="B1351" s="972" t="s">
        <v>7657</v>
      </c>
      <c r="C1351" s="1656" t="s">
        <v>66</v>
      </c>
      <c r="D1351" s="1015">
        <v>138.03</v>
      </c>
      <c r="E1351" s="1641">
        <v>108</v>
      </c>
      <c r="F1351" s="1641">
        <v>14907.24</v>
      </c>
      <c r="G1351" s="1037"/>
      <c r="H1351" s="1015">
        <f t="shared" si="425"/>
        <v>0</v>
      </c>
      <c r="I1351" s="1653"/>
      <c r="J1351" s="1043">
        <v>45747</v>
      </c>
      <c r="K1351" s="1043"/>
      <c r="L1351" s="1026">
        <v>949</v>
      </c>
      <c r="M1351" s="1043">
        <v>44873</v>
      </c>
      <c r="N1351" s="1642"/>
      <c r="O1351" s="1642">
        <v>12</v>
      </c>
      <c r="P1351" s="1037"/>
      <c r="Q1351" s="1642"/>
      <c r="R1351" s="1642"/>
      <c r="S1351" s="1642"/>
      <c r="T1351" s="1642"/>
      <c r="U1351" s="1642"/>
      <c r="V1351" s="1642"/>
      <c r="W1351" s="1642"/>
      <c r="X1351" s="1642"/>
      <c r="Y1351" s="1037"/>
      <c r="Z1351" s="1037"/>
      <c r="AA1351" s="1037"/>
      <c r="AB1351" s="1641"/>
      <c r="AC1351" s="1507">
        <f t="shared" si="426"/>
        <v>96</v>
      </c>
      <c r="AD1351" s="1508">
        <f t="shared" si="427"/>
        <v>13250.880000000001</v>
      </c>
      <c r="AE1351" s="14">
        <f t="shared" si="428"/>
        <v>24.333333333333332</v>
      </c>
      <c r="AF1351" s="14">
        <f t="shared" si="429"/>
        <v>4</v>
      </c>
      <c r="AG1351" s="14">
        <f t="shared" si="430"/>
        <v>24</v>
      </c>
      <c r="AH1351" s="14">
        <f t="shared" si="431"/>
        <v>-0.33333333333333215</v>
      </c>
      <c r="AI1351" s="14">
        <f t="shared" si="432"/>
        <v>-1.3333333333333286</v>
      </c>
      <c r="AJ1351" s="1643"/>
    </row>
    <row r="1352" spans="1:36" ht="51.75" customHeight="1">
      <c r="A1352" s="1474">
        <v>60</v>
      </c>
      <c r="B1352" s="972" t="s">
        <v>2451</v>
      </c>
      <c r="C1352" s="1026" t="s">
        <v>66</v>
      </c>
      <c r="D1352" s="1641">
        <v>567.1</v>
      </c>
      <c r="E1352" s="1641">
        <v>322</v>
      </c>
      <c r="F1352" s="1641">
        <v>182606.2</v>
      </c>
      <c r="G1352" s="985"/>
      <c r="H1352" s="1015">
        <f t="shared" si="425"/>
        <v>0</v>
      </c>
      <c r="I1352" s="1026"/>
      <c r="J1352" s="1043">
        <v>45078</v>
      </c>
      <c r="K1352" s="1043"/>
      <c r="L1352" s="1645">
        <v>552</v>
      </c>
      <c r="M1352" s="1043">
        <v>44336</v>
      </c>
      <c r="N1352" s="1026">
        <v>135</v>
      </c>
      <c r="O1352" s="1026">
        <v>57</v>
      </c>
      <c r="P1352" s="985">
        <v>119</v>
      </c>
      <c r="Q1352" s="1642"/>
      <c r="R1352" s="1642"/>
      <c r="S1352" s="1026"/>
      <c r="T1352" s="1026"/>
      <c r="U1352" s="1026"/>
      <c r="V1352" s="1026"/>
      <c r="W1352" s="1026"/>
      <c r="X1352" s="1026"/>
      <c r="Y1352" s="1026"/>
      <c r="Z1352" s="1026"/>
      <c r="AA1352" s="1026"/>
      <c r="AB1352" s="1641"/>
      <c r="AC1352" s="1507">
        <f t="shared" si="426"/>
        <v>11</v>
      </c>
      <c r="AD1352" s="1508">
        <f t="shared" si="427"/>
        <v>6238.1</v>
      </c>
      <c r="AE1352" s="14">
        <f t="shared" si="428"/>
        <v>2.0333333333333332</v>
      </c>
      <c r="AF1352" s="14">
        <f t="shared" si="429"/>
        <v>103.66666666666667</v>
      </c>
      <c r="AG1352" s="14">
        <f t="shared" si="430"/>
        <v>0.10610932475884244</v>
      </c>
      <c r="AH1352" s="14">
        <f t="shared" si="431"/>
        <v>-1.9272240085744907</v>
      </c>
      <c r="AI1352" s="14">
        <f t="shared" si="432"/>
        <v>-199.78888888888889</v>
      </c>
      <c r="AJ1352" s="1643"/>
    </row>
    <row r="1353" spans="1:36" ht="51.75" customHeight="1">
      <c r="A1353" s="1474">
        <v>61</v>
      </c>
      <c r="B1353" s="972" t="s">
        <v>2451</v>
      </c>
      <c r="C1353" s="1026" t="s">
        <v>66</v>
      </c>
      <c r="D1353" s="1641">
        <v>745.79</v>
      </c>
      <c r="E1353" s="1641">
        <v>96</v>
      </c>
      <c r="F1353" s="1641">
        <v>71595.839999999997</v>
      </c>
      <c r="G1353" s="1037"/>
      <c r="H1353" s="1015">
        <f t="shared" si="425"/>
        <v>0</v>
      </c>
      <c r="I1353" s="1043"/>
      <c r="J1353" s="1043">
        <v>45473</v>
      </c>
      <c r="K1353" s="1043"/>
      <c r="L1353" s="985" t="s">
        <v>7649</v>
      </c>
      <c r="M1353" s="974" t="s">
        <v>7650</v>
      </c>
      <c r="N1353" s="1026"/>
      <c r="O1353" s="1026"/>
      <c r="P1353" s="985"/>
      <c r="Q1353" s="1642"/>
      <c r="R1353" s="1642"/>
      <c r="S1353" s="1026"/>
      <c r="T1353" s="1026"/>
      <c r="U1353" s="1026"/>
      <c r="V1353" s="1026"/>
      <c r="W1353" s="1026"/>
      <c r="X1353" s="1026"/>
      <c r="Y1353" s="1026"/>
      <c r="Z1353" s="1026"/>
      <c r="AA1353" s="1026"/>
      <c r="AB1353" s="1641"/>
      <c r="AC1353" s="1507">
        <f t="shared" si="426"/>
        <v>96</v>
      </c>
      <c r="AD1353" s="1508">
        <f t="shared" si="427"/>
        <v>71595.839999999997</v>
      </c>
      <c r="AE1353" s="14">
        <f t="shared" si="428"/>
        <v>15.2</v>
      </c>
      <c r="AF1353" s="14">
        <f t="shared" si="429"/>
        <v>0</v>
      </c>
      <c r="AG1353" s="14" t="e">
        <f t="shared" si="430"/>
        <v>#DIV/0!</v>
      </c>
      <c r="AH1353" s="14" t="e">
        <f t="shared" si="431"/>
        <v>#DIV/0!</v>
      </c>
      <c r="AI1353" s="14">
        <f t="shared" si="432"/>
        <v>96</v>
      </c>
      <c r="AJ1353" s="1643"/>
    </row>
    <row r="1354" spans="1:36" ht="15.75">
      <c r="A1354" s="1474">
        <v>62</v>
      </c>
      <c r="B1354" s="972" t="s">
        <v>2451</v>
      </c>
      <c r="C1354" s="1026" t="s">
        <v>66</v>
      </c>
      <c r="D1354" s="1641">
        <v>743.65</v>
      </c>
      <c r="E1354" s="1641">
        <v>72</v>
      </c>
      <c r="F1354" s="1641">
        <v>53542.799999999996</v>
      </c>
      <c r="G1354" s="1037"/>
      <c r="H1354" s="1015">
        <f t="shared" si="425"/>
        <v>0</v>
      </c>
      <c r="I1354" s="1043"/>
      <c r="J1354" s="1043">
        <v>45473</v>
      </c>
      <c r="K1354" s="1043"/>
      <c r="L1354" s="985">
        <v>1083</v>
      </c>
      <c r="M1354" s="974">
        <v>44904</v>
      </c>
      <c r="N1354" s="1026"/>
      <c r="O1354" s="1026"/>
      <c r="P1354" s="985"/>
      <c r="Q1354" s="1642"/>
      <c r="R1354" s="1642"/>
      <c r="S1354" s="1026"/>
      <c r="T1354" s="1026"/>
      <c r="U1354" s="1026"/>
      <c r="V1354" s="1026"/>
      <c r="W1354" s="1026"/>
      <c r="X1354" s="1026"/>
      <c r="Y1354" s="1026"/>
      <c r="Z1354" s="1026"/>
      <c r="AA1354" s="1026"/>
      <c r="AB1354" s="1641"/>
      <c r="AC1354" s="1507">
        <f t="shared" si="426"/>
        <v>72</v>
      </c>
      <c r="AD1354" s="1508">
        <f t="shared" si="427"/>
        <v>53542.799999999996</v>
      </c>
      <c r="AE1354" s="14">
        <f t="shared" si="428"/>
        <v>15.2</v>
      </c>
      <c r="AF1354" s="14">
        <f t="shared" si="429"/>
        <v>0</v>
      </c>
      <c r="AG1354" s="14" t="e">
        <f t="shared" si="430"/>
        <v>#DIV/0!</v>
      </c>
      <c r="AH1354" s="14" t="e">
        <f t="shared" si="431"/>
        <v>#DIV/0!</v>
      </c>
      <c r="AI1354" s="14">
        <f t="shared" si="432"/>
        <v>72</v>
      </c>
      <c r="AJ1354" s="1643"/>
    </row>
    <row r="1355" spans="1:36" ht="31.5">
      <c r="A1355" s="1474">
        <v>64</v>
      </c>
      <c r="B1355" s="972" t="s">
        <v>2452</v>
      </c>
      <c r="C1355" s="1026" t="s">
        <v>66</v>
      </c>
      <c r="D1355" s="1641">
        <v>700.85</v>
      </c>
      <c r="E1355" s="1641">
        <v>336</v>
      </c>
      <c r="F1355" s="1641">
        <v>235485.6</v>
      </c>
      <c r="G1355" s="1037"/>
      <c r="H1355" s="1015">
        <f t="shared" si="425"/>
        <v>0</v>
      </c>
      <c r="I1355" s="1043"/>
      <c r="J1355" s="1043">
        <v>45688</v>
      </c>
      <c r="K1355" s="1043"/>
      <c r="L1355" s="985" t="s">
        <v>7648</v>
      </c>
      <c r="M1355" s="974" t="s">
        <v>6030</v>
      </c>
      <c r="N1355" s="1026"/>
      <c r="O1355" s="1026">
        <v>28</v>
      </c>
      <c r="P1355" s="985">
        <v>48</v>
      </c>
      <c r="Q1355" s="1642"/>
      <c r="R1355" s="1642"/>
      <c r="S1355" s="1026"/>
      <c r="T1355" s="1026"/>
      <c r="U1355" s="1026"/>
      <c r="V1355" s="1026"/>
      <c r="W1355" s="1026"/>
      <c r="X1355" s="1026"/>
      <c r="Y1355" s="1026"/>
      <c r="Z1355" s="1026"/>
      <c r="AA1355" s="1026"/>
      <c r="AB1355" s="1641"/>
      <c r="AC1355" s="1507">
        <f t="shared" si="426"/>
        <v>260</v>
      </c>
      <c r="AD1355" s="1508">
        <f t="shared" si="427"/>
        <v>182221</v>
      </c>
      <c r="AE1355" s="14">
        <f t="shared" si="428"/>
        <v>22.366666666666667</v>
      </c>
      <c r="AF1355" s="14">
        <f t="shared" si="429"/>
        <v>25.333333333333332</v>
      </c>
      <c r="AG1355" s="14">
        <f t="shared" si="430"/>
        <v>10.263157894736842</v>
      </c>
      <c r="AH1355" s="14">
        <f t="shared" si="431"/>
        <v>-12.103508771929825</v>
      </c>
      <c r="AI1355" s="14">
        <f t="shared" si="432"/>
        <v>-306.62222222222226</v>
      </c>
      <c r="AJ1355" s="1643"/>
    </row>
    <row r="1356" spans="1:36" ht="15.75">
      <c r="A1356" s="1474">
        <v>66</v>
      </c>
      <c r="B1356" s="972" t="s">
        <v>2452</v>
      </c>
      <c r="C1356" s="1026" t="s">
        <v>66</v>
      </c>
      <c r="D1356" s="1641">
        <v>743.65</v>
      </c>
      <c r="E1356" s="1641">
        <v>120</v>
      </c>
      <c r="F1356" s="1641">
        <v>89238</v>
      </c>
      <c r="G1356" s="1037"/>
      <c r="H1356" s="1015">
        <f t="shared" ref="H1356:H1407" si="433">D1356*G1356</f>
        <v>0</v>
      </c>
      <c r="I1356" s="1043"/>
      <c r="J1356" s="1043">
        <v>45808</v>
      </c>
      <c r="K1356" s="1043"/>
      <c r="L1356" s="985">
        <v>1083</v>
      </c>
      <c r="M1356" s="974">
        <v>44904</v>
      </c>
      <c r="N1356" s="1026"/>
      <c r="O1356" s="1026"/>
      <c r="P1356" s="985"/>
      <c r="Q1356" s="1642"/>
      <c r="R1356" s="1642"/>
      <c r="S1356" s="1026"/>
      <c r="T1356" s="1026"/>
      <c r="U1356" s="1026"/>
      <c r="V1356" s="1026"/>
      <c r="W1356" s="1026"/>
      <c r="X1356" s="1026"/>
      <c r="Y1356" s="1026"/>
      <c r="Z1356" s="1026"/>
      <c r="AA1356" s="1026"/>
      <c r="AB1356" s="1641"/>
      <c r="AC1356" s="1507">
        <f t="shared" ref="AC1356:AC1407" si="434">E1356+G1356-N1356-O1356-AA1356-P1356-Q1356-R1356-S1356-T1356-U1356-V1356-W1356-X1356-Y1356</f>
        <v>120</v>
      </c>
      <c r="AD1356" s="1508">
        <f t="shared" ref="AD1356:AD1407" si="435">D1356*AC1356</f>
        <v>89238</v>
      </c>
      <c r="AE1356" s="14">
        <f t="shared" ref="AE1356:AE1407" si="436">(J1356-"01.04.2023")/30</f>
        <v>26.366666666666667</v>
      </c>
      <c r="AF1356" s="14">
        <f t="shared" ref="AF1356:AF1407" si="437">(N1356+O1356+P1356+Q1356+R1356+S1356+T1356+U1356+V1356+W1356+X1356+Y1356)/3</f>
        <v>0</v>
      </c>
      <c r="AG1356" s="14" t="e">
        <f t="shared" ref="AG1356:AG1407" si="438">AC1356/AF1356</f>
        <v>#DIV/0!</v>
      </c>
      <c r="AH1356" s="14" t="e">
        <f t="shared" ref="AH1356:AH1407" si="439">AG1356-AE1356</f>
        <v>#DIV/0!</v>
      </c>
      <c r="AI1356" s="14">
        <f t="shared" ref="AI1356:AI1407" si="440">AC1356-(AE1356*AF1356)</f>
        <v>120</v>
      </c>
      <c r="AJ1356" s="1643"/>
    </row>
    <row r="1357" spans="1:36" ht="48" customHeight="1">
      <c r="A1357" s="1474">
        <v>68</v>
      </c>
      <c r="B1357" s="972" t="s">
        <v>2453</v>
      </c>
      <c r="C1357" s="1026" t="s">
        <v>66</v>
      </c>
      <c r="D1357" s="1641">
        <v>791.8</v>
      </c>
      <c r="E1357" s="1641">
        <v>520</v>
      </c>
      <c r="F1357" s="1641">
        <v>411736</v>
      </c>
      <c r="G1357" s="985"/>
      <c r="H1357" s="1015">
        <f t="shared" si="433"/>
        <v>0</v>
      </c>
      <c r="I1357" s="1043"/>
      <c r="J1357" s="1043">
        <v>45716</v>
      </c>
      <c r="K1357" s="1043"/>
      <c r="L1357" s="985" t="s">
        <v>7648</v>
      </c>
      <c r="M1357" s="974" t="s">
        <v>6030</v>
      </c>
      <c r="N1357" s="1026"/>
      <c r="O1357" s="1026"/>
      <c r="P1357" s="985"/>
      <c r="Q1357" s="1642"/>
      <c r="R1357" s="1642"/>
      <c r="S1357" s="1026"/>
      <c r="T1357" s="1026"/>
      <c r="U1357" s="1026"/>
      <c r="V1357" s="1026"/>
      <c r="W1357" s="1026"/>
      <c r="X1357" s="1026"/>
      <c r="Y1357" s="1026"/>
      <c r="Z1357" s="1026"/>
      <c r="AA1357" s="1026"/>
      <c r="AB1357" s="1641"/>
      <c r="AC1357" s="1507">
        <f t="shared" si="434"/>
        <v>520</v>
      </c>
      <c r="AD1357" s="1508">
        <f t="shared" si="435"/>
        <v>411736</v>
      </c>
      <c r="AE1357" s="14">
        <f t="shared" si="436"/>
        <v>23.3</v>
      </c>
      <c r="AF1357" s="14">
        <f t="shared" si="437"/>
        <v>0</v>
      </c>
      <c r="AG1357" s="14" t="e">
        <f t="shared" si="438"/>
        <v>#DIV/0!</v>
      </c>
      <c r="AH1357" s="14" t="e">
        <f t="shared" si="439"/>
        <v>#DIV/0!</v>
      </c>
      <c r="AI1357" s="14">
        <f t="shared" si="440"/>
        <v>520</v>
      </c>
      <c r="AJ1357" s="1643"/>
    </row>
    <row r="1358" spans="1:36" ht="48" customHeight="1">
      <c r="A1358" s="1474">
        <v>69</v>
      </c>
      <c r="B1358" s="972" t="s">
        <v>2453</v>
      </c>
      <c r="C1358" s="1026" t="s">
        <v>66</v>
      </c>
      <c r="D1358" s="1641">
        <v>805.71</v>
      </c>
      <c r="E1358" s="1641">
        <v>520</v>
      </c>
      <c r="F1358" s="1641">
        <v>418969.2</v>
      </c>
      <c r="G1358" s="985"/>
      <c r="H1358" s="1015">
        <f t="shared" si="433"/>
        <v>0</v>
      </c>
      <c r="I1358" s="1043"/>
      <c r="J1358" s="1043">
        <v>45716</v>
      </c>
      <c r="K1358" s="1043"/>
      <c r="L1358" s="985" t="s">
        <v>7648</v>
      </c>
      <c r="M1358" s="974" t="s">
        <v>6030</v>
      </c>
      <c r="N1358" s="1026"/>
      <c r="O1358" s="1026">
        <v>90</v>
      </c>
      <c r="P1358" s="985"/>
      <c r="Q1358" s="1642"/>
      <c r="R1358" s="1642"/>
      <c r="S1358" s="1026"/>
      <c r="T1358" s="1026"/>
      <c r="U1358" s="1026"/>
      <c r="V1358" s="1026"/>
      <c r="W1358" s="1026"/>
      <c r="X1358" s="1026"/>
      <c r="Y1358" s="1026"/>
      <c r="Z1358" s="1026"/>
      <c r="AA1358" s="1026"/>
      <c r="AB1358" s="1641"/>
      <c r="AC1358" s="1507">
        <f t="shared" si="434"/>
        <v>430</v>
      </c>
      <c r="AD1358" s="1508">
        <f t="shared" si="435"/>
        <v>346455.3</v>
      </c>
      <c r="AE1358" s="14">
        <f t="shared" si="436"/>
        <v>23.3</v>
      </c>
      <c r="AF1358" s="14">
        <f t="shared" si="437"/>
        <v>30</v>
      </c>
      <c r="AG1358" s="14">
        <f t="shared" si="438"/>
        <v>14.333333333333334</v>
      </c>
      <c r="AH1358" s="14">
        <f t="shared" si="439"/>
        <v>-8.9666666666666668</v>
      </c>
      <c r="AI1358" s="14">
        <f t="shared" si="440"/>
        <v>-269</v>
      </c>
      <c r="AJ1358" s="1643"/>
    </row>
    <row r="1359" spans="1:36" ht="48" customHeight="1">
      <c r="A1359" s="1474">
        <v>70</v>
      </c>
      <c r="B1359" s="972" t="s">
        <v>2453</v>
      </c>
      <c r="C1359" s="1026" t="s">
        <v>66</v>
      </c>
      <c r="D1359" s="1641">
        <v>857.07</v>
      </c>
      <c r="E1359" s="1641">
        <v>280</v>
      </c>
      <c r="F1359" s="1641">
        <v>239979.6</v>
      </c>
      <c r="G1359" s="985"/>
      <c r="H1359" s="1015">
        <f t="shared" si="433"/>
        <v>0</v>
      </c>
      <c r="I1359" s="1043"/>
      <c r="J1359" s="1043">
        <v>45716</v>
      </c>
      <c r="K1359" s="1043"/>
      <c r="L1359" s="985" t="s">
        <v>7649</v>
      </c>
      <c r="M1359" s="974" t="s">
        <v>7650</v>
      </c>
      <c r="N1359" s="1026"/>
      <c r="O1359" s="1026"/>
      <c r="P1359" s="985">
        <v>27</v>
      </c>
      <c r="Q1359" s="1642"/>
      <c r="R1359" s="1642"/>
      <c r="S1359" s="1026"/>
      <c r="T1359" s="1026"/>
      <c r="U1359" s="1026"/>
      <c r="V1359" s="1026"/>
      <c r="W1359" s="1026"/>
      <c r="X1359" s="1026"/>
      <c r="Y1359" s="1026"/>
      <c r="Z1359" s="1026"/>
      <c r="AA1359" s="1026"/>
      <c r="AB1359" s="1641"/>
      <c r="AC1359" s="1507">
        <f t="shared" si="434"/>
        <v>253</v>
      </c>
      <c r="AD1359" s="1508">
        <f t="shared" si="435"/>
        <v>216838.71000000002</v>
      </c>
      <c r="AE1359" s="14">
        <f t="shared" si="436"/>
        <v>23.3</v>
      </c>
      <c r="AF1359" s="14">
        <f t="shared" si="437"/>
        <v>9</v>
      </c>
      <c r="AG1359" s="14">
        <f t="shared" si="438"/>
        <v>28.111111111111111</v>
      </c>
      <c r="AH1359" s="14">
        <f t="shared" si="439"/>
        <v>4.81111111111111</v>
      </c>
      <c r="AI1359" s="14">
        <f t="shared" si="440"/>
        <v>43.299999999999983</v>
      </c>
      <c r="AJ1359" s="1643"/>
    </row>
    <row r="1360" spans="1:36" ht="48" customHeight="1">
      <c r="A1360" s="1474">
        <v>71</v>
      </c>
      <c r="B1360" s="972" t="s">
        <v>2454</v>
      </c>
      <c r="C1360" s="1640" t="s">
        <v>66</v>
      </c>
      <c r="D1360" s="1641">
        <v>745.79</v>
      </c>
      <c r="E1360" s="1641">
        <v>852</v>
      </c>
      <c r="F1360" s="1641">
        <v>635413.07999999996</v>
      </c>
      <c r="G1360" s="985"/>
      <c r="H1360" s="1015">
        <f t="shared" si="433"/>
        <v>0</v>
      </c>
      <c r="I1360" s="1043"/>
      <c r="J1360" s="974">
        <v>45350</v>
      </c>
      <c r="K1360" s="974"/>
      <c r="L1360" s="985" t="s">
        <v>7648</v>
      </c>
      <c r="M1360" s="974" t="s">
        <v>6030</v>
      </c>
      <c r="N1360" s="1026">
        <v>82</v>
      </c>
      <c r="O1360" s="1026">
        <v>353</v>
      </c>
      <c r="P1360" s="985">
        <v>198</v>
      </c>
      <c r="Q1360" s="1642"/>
      <c r="R1360" s="1642"/>
      <c r="S1360" s="1026"/>
      <c r="T1360" s="1026"/>
      <c r="U1360" s="1026"/>
      <c r="V1360" s="1026"/>
      <c r="W1360" s="1026"/>
      <c r="X1360" s="1026"/>
      <c r="Y1360" s="1026"/>
      <c r="Z1360" s="1026"/>
      <c r="AA1360" s="1026"/>
      <c r="AB1360" s="1641"/>
      <c r="AC1360" s="1507">
        <f t="shared" si="434"/>
        <v>219</v>
      </c>
      <c r="AD1360" s="1508">
        <f t="shared" si="435"/>
        <v>163328.00999999998</v>
      </c>
      <c r="AE1360" s="14">
        <f t="shared" si="436"/>
        <v>11.1</v>
      </c>
      <c r="AF1360" s="14">
        <f t="shared" si="437"/>
        <v>211</v>
      </c>
      <c r="AG1360" s="14">
        <f t="shared" si="438"/>
        <v>1.0379146919431279</v>
      </c>
      <c r="AH1360" s="14">
        <f t="shared" si="439"/>
        <v>-10.062085308056872</v>
      </c>
      <c r="AI1360" s="14">
        <f t="shared" si="440"/>
        <v>-2123.1</v>
      </c>
      <c r="AJ1360" s="1643"/>
    </row>
    <row r="1361" spans="1:36" ht="48" customHeight="1">
      <c r="A1361" s="1474">
        <v>72</v>
      </c>
      <c r="B1361" s="1657" t="s">
        <v>2454</v>
      </c>
      <c r="C1361" s="1658" t="s">
        <v>66</v>
      </c>
      <c r="D1361" s="1641">
        <v>758.63</v>
      </c>
      <c r="E1361" s="1641">
        <v>1671</v>
      </c>
      <c r="F1361" s="1641">
        <v>1267670.73</v>
      </c>
      <c r="G1361" s="985"/>
      <c r="H1361" s="1015">
        <f t="shared" si="433"/>
        <v>0</v>
      </c>
      <c r="I1361" s="1043"/>
      <c r="J1361" s="974">
        <v>45350</v>
      </c>
      <c r="K1361" s="974"/>
      <c r="L1361" s="985" t="s">
        <v>7648</v>
      </c>
      <c r="M1361" s="974" t="s">
        <v>6030</v>
      </c>
      <c r="N1361" s="1026">
        <v>582</v>
      </c>
      <c r="O1361" s="1026"/>
      <c r="P1361" s="985"/>
      <c r="Q1361" s="1642"/>
      <c r="R1361" s="1642"/>
      <c r="S1361" s="1026"/>
      <c r="T1361" s="1026"/>
      <c r="U1361" s="1026"/>
      <c r="V1361" s="1026"/>
      <c r="W1361" s="1026"/>
      <c r="X1361" s="1026"/>
      <c r="Y1361" s="1026"/>
      <c r="Z1361" s="1026"/>
      <c r="AA1361" s="1026"/>
      <c r="AB1361" s="1641"/>
      <c r="AC1361" s="1507">
        <f t="shared" si="434"/>
        <v>1089</v>
      </c>
      <c r="AD1361" s="1508">
        <f t="shared" si="435"/>
        <v>826148.07</v>
      </c>
      <c r="AE1361" s="14">
        <f t="shared" si="436"/>
        <v>11.1</v>
      </c>
      <c r="AF1361" s="14">
        <f t="shared" si="437"/>
        <v>194</v>
      </c>
      <c r="AG1361" s="14">
        <f t="shared" si="438"/>
        <v>5.6134020618556697</v>
      </c>
      <c r="AH1361" s="14">
        <f t="shared" si="439"/>
        <v>-5.4865979381443299</v>
      </c>
      <c r="AI1361" s="14">
        <f t="shared" si="440"/>
        <v>-1064.4000000000001</v>
      </c>
      <c r="AJ1361" s="1643"/>
    </row>
    <row r="1362" spans="1:36" ht="48" customHeight="1">
      <c r="A1362" s="1474">
        <v>73</v>
      </c>
      <c r="B1362" s="1657" t="s">
        <v>2454</v>
      </c>
      <c r="C1362" s="1658" t="s">
        <v>66</v>
      </c>
      <c r="D1362" s="1641">
        <v>807.85</v>
      </c>
      <c r="E1362" s="1641">
        <v>963</v>
      </c>
      <c r="F1362" s="1641">
        <v>777959.55</v>
      </c>
      <c r="G1362" s="985"/>
      <c r="H1362" s="1015">
        <f t="shared" si="433"/>
        <v>0</v>
      </c>
      <c r="I1362" s="1043"/>
      <c r="J1362" s="974">
        <v>45350</v>
      </c>
      <c r="K1362" s="974"/>
      <c r="L1362" s="985" t="s">
        <v>7649</v>
      </c>
      <c r="M1362" s="974" t="s">
        <v>7650</v>
      </c>
      <c r="N1362" s="1026">
        <v>384</v>
      </c>
      <c r="O1362" s="1026">
        <v>116</v>
      </c>
      <c r="P1362" s="985">
        <v>121</v>
      </c>
      <c r="Q1362" s="1642"/>
      <c r="R1362" s="1642"/>
      <c r="S1362" s="1026"/>
      <c r="T1362" s="1026"/>
      <c r="U1362" s="1026"/>
      <c r="V1362" s="1026"/>
      <c r="W1362" s="1026"/>
      <c r="X1362" s="1026"/>
      <c r="Y1362" s="1026"/>
      <c r="Z1362" s="1026"/>
      <c r="AA1362" s="1026"/>
      <c r="AB1362" s="1641"/>
      <c r="AC1362" s="1507">
        <f t="shared" si="434"/>
        <v>342</v>
      </c>
      <c r="AD1362" s="1508">
        <f t="shared" si="435"/>
        <v>276284.7</v>
      </c>
      <c r="AE1362" s="14">
        <f t="shared" si="436"/>
        <v>11.1</v>
      </c>
      <c r="AF1362" s="14">
        <f t="shared" si="437"/>
        <v>207</v>
      </c>
      <c r="AG1362" s="14">
        <f t="shared" si="438"/>
        <v>1.6521739130434783</v>
      </c>
      <c r="AH1362" s="14">
        <f t="shared" si="439"/>
        <v>-9.4478260869565212</v>
      </c>
      <c r="AI1362" s="14">
        <f t="shared" si="440"/>
        <v>-1955.6999999999998</v>
      </c>
      <c r="AJ1362" s="1643"/>
    </row>
    <row r="1363" spans="1:36" ht="15.75">
      <c r="A1363" s="1474">
        <v>74</v>
      </c>
      <c r="B1363" s="1657" t="s">
        <v>2454</v>
      </c>
      <c r="C1363" s="1658" t="s">
        <v>66</v>
      </c>
      <c r="D1363" s="1641">
        <v>808.92</v>
      </c>
      <c r="E1363" s="1641">
        <v>1354</v>
      </c>
      <c r="F1363" s="1641">
        <v>1095277.68</v>
      </c>
      <c r="G1363" s="985"/>
      <c r="H1363" s="1015">
        <f t="shared" si="433"/>
        <v>0</v>
      </c>
      <c r="I1363" s="1043"/>
      <c r="J1363" s="974">
        <v>45350</v>
      </c>
      <c r="K1363" s="974"/>
      <c r="L1363" s="985">
        <v>1083</v>
      </c>
      <c r="M1363" s="974">
        <v>44904</v>
      </c>
      <c r="N1363" s="1026">
        <v>93</v>
      </c>
      <c r="O1363" s="1026">
        <v>314</v>
      </c>
      <c r="P1363" s="985">
        <v>307</v>
      </c>
      <c r="Q1363" s="1642"/>
      <c r="R1363" s="1642"/>
      <c r="S1363" s="1026"/>
      <c r="T1363" s="1026"/>
      <c r="U1363" s="1026"/>
      <c r="V1363" s="1026"/>
      <c r="W1363" s="1026"/>
      <c r="X1363" s="1026"/>
      <c r="Y1363" s="1026"/>
      <c r="Z1363" s="1026"/>
      <c r="AA1363" s="1026"/>
      <c r="AB1363" s="1641"/>
      <c r="AC1363" s="1507">
        <f t="shared" si="434"/>
        <v>640</v>
      </c>
      <c r="AD1363" s="1508">
        <f t="shared" si="435"/>
        <v>517708.79999999999</v>
      </c>
      <c r="AE1363" s="14">
        <f t="shared" si="436"/>
        <v>11.1</v>
      </c>
      <c r="AF1363" s="14">
        <f t="shared" si="437"/>
        <v>238</v>
      </c>
      <c r="AG1363" s="14">
        <f t="shared" si="438"/>
        <v>2.6890756302521011</v>
      </c>
      <c r="AH1363" s="14">
        <f t="shared" si="439"/>
        <v>-8.4109243697478995</v>
      </c>
      <c r="AI1363" s="14">
        <f t="shared" si="440"/>
        <v>-2001.7999999999997</v>
      </c>
      <c r="AJ1363" s="1643"/>
    </row>
    <row r="1364" spans="1:36" ht="31.5">
      <c r="A1364" s="1474">
        <v>75</v>
      </c>
      <c r="B1364" s="972" t="s">
        <v>2455</v>
      </c>
      <c r="C1364" s="1640" t="s">
        <v>66</v>
      </c>
      <c r="D1364" s="1641">
        <v>767.19</v>
      </c>
      <c r="E1364" s="1641">
        <v>1958</v>
      </c>
      <c r="F1364" s="1641">
        <v>1502158.02</v>
      </c>
      <c r="G1364" s="985"/>
      <c r="H1364" s="1015">
        <f t="shared" si="433"/>
        <v>0</v>
      </c>
      <c r="I1364" s="1043"/>
      <c r="J1364" s="974">
        <v>45443</v>
      </c>
      <c r="K1364" s="974"/>
      <c r="L1364" s="985" t="s">
        <v>7648</v>
      </c>
      <c r="M1364" s="974" t="s">
        <v>6030</v>
      </c>
      <c r="N1364" s="1026"/>
      <c r="O1364" s="1026">
        <v>52</v>
      </c>
      <c r="P1364" s="985">
        <v>395</v>
      </c>
      <c r="Q1364" s="1642"/>
      <c r="R1364" s="1642"/>
      <c r="S1364" s="1026"/>
      <c r="T1364" s="1026"/>
      <c r="U1364" s="1026"/>
      <c r="V1364" s="1026"/>
      <c r="W1364" s="1026"/>
      <c r="X1364" s="1026"/>
      <c r="Y1364" s="1026"/>
      <c r="Z1364" s="1026"/>
      <c r="AA1364" s="1026"/>
      <c r="AB1364" s="1641"/>
      <c r="AC1364" s="1507">
        <f t="shared" si="434"/>
        <v>1511</v>
      </c>
      <c r="AD1364" s="1508">
        <f t="shared" si="435"/>
        <v>1159224.0900000001</v>
      </c>
      <c r="AE1364" s="14">
        <f t="shared" si="436"/>
        <v>14.2</v>
      </c>
      <c r="AF1364" s="14">
        <f t="shared" si="437"/>
        <v>149</v>
      </c>
      <c r="AG1364" s="14">
        <f t="shared" si="438"/>
        <v>10.140939597315436</v>
      </c>
      <c r="AH1364" s="14">
        <f t="shared" si="439"/>
        <v>-4.0590604026845636</v>
      </c>
      <c r="AI1364" s="14">
        <f t="shared" si="440"/>
        <v>-604.79999999999973</v>
      </c>
      <c r="AJ1364" s="1643"/>
    </row>
    <row r="1365" spans="1:36" ht="31.5">
      <c r="A1365" s="1474">
        <v>77</v>
      </c>
      <c r="B1365" s="972" t="s">
        <v>2455</v>
      </c>
      <c r="C1365" s="1640" t="s">
        <v>66</v>
      </c>
      <c r="D1365" s="1641">
        <v>780.03</v>
      </c>
      <c r="E1365" s="1641">
        <v>1101</v>
      </c>
      <c r="F1365" s="1641">
        <v>858813.03</v>
      </c>
      <c r="G1365" s="985"/>
      <c r="H1365" s="1015">
        <f t="shared" si="433"/>
        <v>0</v>
      </c>
      <c r="I1365" s="1043"/>
      <c r="J1365" s="974">
        <v>45716</v>
      </c>
      <c r="K1365" s="974"/>
      <c r="L1365" s="985" t="s">
        <v>7648</v>
      </c>
      <c r="M1365" s="974" t="s">
        <v>6030</v>
      </c>
      <c r="N1365" s="1026"/>
      <c r="O1365" s="1026">
        <v>356</v>
      </c>
      <c r="P1365" s="985">
        <v>527</v>
      </c>
      <c r="Q1365" s="1642"/>
      <c r="R1365" s="1642"/>
      <c r="S1365" s="1026"/>
      <c r="T1365" s="1026"/>
      <c r="U1365" s="1026"/>
      <c r="V1365" s="1026"/>
      <c r="W1365" s="1026"/>
      <c r="X1365" s="1026"/>
      <c r="Y1365" s="1026"/>
      <c r="Z1365" s="1026"/>
      <c r="AA1365" s="1026"/>
      <c r="AB1365" s="1641"/>
      <c r="AC1365" s="1507">
        <f t="shared" si="434"/>
        <v>218</v>
      </c>
      <c r="AD1365" s="1508">
        <f t="shared" si="435"/>
        <v>170046.54</v>
      </c>
      <c r="AE1365" s="14">
        <f t="shared" si="436"/>
        <v>23.3</v>
      </c>
      <c r="AF1365" s="14">
        <f t="shared" si="437"/>
        <v>294.33333333333331</v>
      </c>
      <c r="AG1365" s="14">
        <f t="shared" si="438"/>
        <v>0.74065685164212913</v>
      </c>
      <c r="AH1365" s="14">
        <f t="shared" si="439"/>
        <v>-22.559343148357872</v>
      </c>
      <c r="AI1365" s="14">
        <f t="shared" si="440"/>
        <v>-6639.9666666666662</v>
      </c>
      <c r="AJ1365" s="1643"/>
    </row>
    <row r="1366" spans="1:36" ht="58.5" customHeight="1">
      <c r="A1366" s="1474">
        <v>78</v>
      </c>
      <c r="B1366" s="972" t="s">
        <v>2455</v>
      </c>
      <c r="C1366" s="1640" t="s">
        <v>66</v>
      </c>
      <c r="D1366" s="1641">
        <v>830.32</v>
      </c>
      <c r="E1366" s="1641">
        <v>523</v>
      </c>
      <c r="F1366" s="1641">
        <v>434257.36000000004</v>
      </c>
      <c r="G1366" s="985"/>
      <c r="H1366" s="1015">
        <f t="shared" si="433"/>
        <v>0</v>
      </c>
      <c r="I1366" s="1043"/>
      <c r="J1366" s="974">
        <v>45442</v>
      </c>
      <c r="K1366" s="974"/>
      <c r="L1366" s="985" t="s">
        <v>7649</v>
      </c>
      <c r="M1366" s="974" t="s">
        <v>7650</v>
      </c>
      <c r="N1366" s="1026">
        <v>193</v>
      </c>
      <c r="O1366" s="1026">
        <v>191</v>
      </c>
      <c r="P1366" s="985"/>
      <c r="Q1366" s="1642"/>
      <c r="R1366" s="1642"/>
      <c r="S1366" s="1026"/>
      <c r="T1366" s="1026"/>
      <c r="U1366" s="1026"/>
      <c r="V1366" s="1026"/>
      <c r="W1366" s="1026"/>
      <c r="X1366" s="1026"/>
      <c r="Y1366" s="1026"/>
      <c r="Z1366" s="1026"/>
      <c r="AA1366" s="1026"/>
      <c r="AB1366" s="1641"/>
      <c r="AC1366" s="1507">
        <f t="shared" si="434"/>
        <v>139</v>
      </c>
      <c r="AD1366" s="1508">
        <f t="shared" si="435"/>
        <v>115414.48000000001</v>
      </c>
      <c r="AE1366" s="14">
        <f t="shared" si="436"/>
        <v>14.166666666666666</v>
      </c>
      <c r="AF1366" s="14">
        <f t="shared" si="437"/>
        <v>128</v>
      </c>
      <c r="AG1366" s="14">
        <f t="shared" si="438"/>
        <v>1.0859375</v>
      </c>
      <c r="AH1366" s="14">
        <f t="shared" si="439"/>
        <v>-13.080729166666666</v>
      </c>
      <c r="AI1366" s="14">
        <f t="shared" si="440"/>
        <v>-1674.3333333333333</v>
      </c>
      <c r="AJ1366" s="1643"/>
    </row>
    <row r="1367" spans="1:36" ht="87.75" customHeight="1">
      <c r="A1367" s="1474">
        <v>79</v>
      </c>
      <c r="B1367" s="972" t="s">
        <v>2455</v>
      </c>
      <c r="C1367" s="1640" t="s">
        <v>66</v>
      </c>
      <c r="D1367" s="1641">
        <v>830.32</v>
      </c>
      <c r="E1367" s="1641">
        <v>523</v>
      </c>
      <c r="F1367" s="1641">
        <v>434257.36000000004</v>
      </c>
      <c r="G1367" s="985"/>
      <c r="H1367" s="1015">
        <f t="shared" si="433"/>
        <v>0</v>
      </c>
      <c r="I1367" s="1043"/>
      <c r="J1367" s="974">
        <v>45716</v>
      </c>
      <c r="K1367" s="974"/>
      <c r="L1367" s="985" t="s">
        <v>7649</v>
      </c>
      <c r="M1367" s="974" t="s">
        <v>7650</v>
      </c>
      <c r="N1367" s="1026"/>
      <c r="O1367" s="1026"/>
      <c r="P1367" s="985"/>
      <c r="Q1367" s="1642"/>
      <c r="R1367" s="1642"/>
      <c r="S1367" s="1026"/>
      <c r="T1367" s="1026"/>
      <c r="U1367" s="1026"/>
      <c r="V1367" s="1026"/>
      <c r="W1367" s="1026"/>
      <c r="X1367" s="1026"/>
      <c r="Y1367" s="1026"/>
      <c r="Z1367" s="1026"/>
      <c r="AA1367" s="1026"/>
      <c r="AB1367" s="1641"/>
      <c r="AC1367" s="1507">
        <f t="shared" si="434"/>
        <v>523</v>
      </c>
      <c r="AD1367" s="1508">
        <f t="shared" si="435"/>
        <v>434257.36000000004</v>
      </c>
      <c r="AE1367" s="14">
        <f t="shared" si="436"/>
        <v>23.3</v>
      </c>
      <c r="AF1367" s="14">
        <f t="shared" si="437"/>
        <v>0</v>
      </c>
      <c r="AG1367" s="14" t="e">
        <f t="shared" si="438"/>
        <v>#DIV/0!</v>
      </c>
      <c r="AH1367" s="14" t="e">
        <f t="shared" si="439"/>
        <v>#DIV/0!</v>
      </c>
      <c r="AI1367" s="14">
        <f t="shared" si="440"/>
        <v>523</v>
      </c>
      <c r="AJ1367" s="1643"/>
    </row>
    <row r="1368" spans="1:36" ht="15.75">
      <c r="A1368" s="1474">
        <v>80</v>
      </c>
      <c r="B1368" s="972" t="s">
        <v>2455</v>
      </c>
      <c r="C1368" s="1640" t="s">
        <v>66</v>
      </c>
      <c r="D1368" s="1641">
        <v>832.46</v>
      </c>
      <c r="E1368" s="1641">
        <v>1423</v>
      </c>
      <c r="F1368" s="1641">
        <v>1184590.58</v>
      </c>
      <c r="G1368" s="985"/>
      <c r="H1368" s="1015">
        <f t="shared" si="433"/>
        <v>0</v>
      </c>
      <c r="I1368" s="1043"/>
      <c r="J1368" s="974">
        <v>45716</v>
      </c>
      <c r="K1368" s="974"/>
      <c r="L1368" s="985">
        <v>1083</v>
      </c>
      <c r="M1368" s="974">
        <v>44904</v>
      </c>
      <c r="N1368" s="1026">
        <v>80</v>
      </c>
      <c r="O1368" s="1026">
        <v>213</v>
      </c>
      <c r="P1368" s="985">
        <v>245</v>
      </c>
      <c r="Q1368" s="1642"/>
      <c r="R1368" s="1642"/>
      <c r="S1368" s="1026"/>
      <c r="T1368" s="1026"/>
      <c r="U1368" s="1026"/>
      <c r="V1368" s="1026"/>
      <c r="W1368" s="1026"/>
      <c r="X1368" s="1026"/>
      <c r="Y1368" s="1026"/>
      <c r="Z1368" s="1026"/>
      <c r="AA1368" s="1026"/>
      <c r="AB1368" s="1641"/>
      <c r="AC1368" s="1507">
        <f t="shared" si="434"/>
        <v>885</v>
      </c>
      <c r="AD1368" s="1508">
        <f t="shared" si="435"/>
        <v>736727.1</v>
      </c>
      <c r="AE1368" s="14">
        <f t="shared" si="436"/>
        <v>23.3</v>
      </c>
      <c r="AF1368" s="14">
        <f t="shared" si="437"/>
        <v>179.33333333333334</v>
      </c>
      <c r="AG1368" s="14">
        <f t="shared" si="438"/>
        <v>4.9349442379182156</v>
      </c>
      <c r="AH1368" s="14">
        <f t="shared" si="439"/>
        <v>-18.365055762081784</v>
      </c>
      <c r="AI1368" s="14">
        <f t="shared" si="440"/>
        <v>-3293.4666666666672</v>
      </c>
      <c r="AJ1368" s="1643"/>
    </row>
    <row r="1369" spans="1:36" ht="31.5">
      <c r="A1369" s="1474">
        <v>81</v>
      </c>
      <c r="B1369" s="1646" t="s">
        <v>2456</v>
      </c>
      <c r="C1369" s="1640" t="s">
        <v>66</v>
      </c>
      <c r="D1369" s="1015">
        <v>800.36</v>
      </c>
      <c r="E1369" s="1641">
        <v>1297</v>
      </c>
      <c r="F1369" s="1641">
        <v>1038066.92</v>
      </c>
      <c r="G1369" s="985"/>
      <c r="H1369" s="1015">
        <f t="shared" si="433"/>
        <v>0</v>
      </c>
      <c r="I1369" s="1043"/>
      <c r="J1369" s="974">
        <v>45473</v>
      </c>
      <c r="K1369" s="974"/>
      <c r="L1369" s="985" t="s">
        <v>7648</v>
      </c>
      <c r="M1369" s="974" t="s">
        <v>6030</v>
      </c>
      <c r="N1369" s="1026">
        <v>84</v>
      </c>
      <c r="O1369" s="1026">
        <v>77</v>
      </c>
      <c r="P1369" s="985">
        <v>157</v>
      </c>
      <c r="Q1369" s="1642"/>
      <c r="R1369" s="1642"/>
      <c r="S1369" s="1026"/>
      <c r="T1369" s="1026"/>
      <c r="U1369" s="1026"/>
      <c r="V1369" s="1026"/>
      <c r="W1369" s="1026"/>
      <c r="X1369" s="1026"/>
      <c r="Y1369" s="1026"/>
      <c r="Z1369" s="1026"/>
      <c r="AA1369" s="1026"/>
      <c r="AB1369" s="1641"/>
      <c r="AC1369" s="1507">
        <f t="shared" si="434"/>
        <v>979</v>
      </c>
      <c r="AD1369" s="1508">
        <f t="shared" si="435"/>
        <v>783552.44000000006</v>
      </c>
      <c r="AE1369" s="14">
        <f t="shared" si="436"/>
        <v>15.2</v>
      </c>
      <c r="AF1369" s="14">
        <f t="shared" si="437"/>
        <v>106</v>
      </c>
      <c r="AG1369" s="14">
        <f t="shared" si="438"/>
        <v>9.2358490566037741</v>
      </c>
      <c r="AH1369" s="14">
        <f t="shared" si="439"/>
        <v>-5.9641509433962252</v>
      </c>
      <c r="AI1369" s="14">
        <f t="shared" si="440"/>
        <v>-632.19999999999982</v>
      </c>
      <c r="AJ1369" s="1643"/>
    </row>
    <row r="1370" spans="1:36" ht="53.25" customHeight="1">
      <c r="A1370" s="1474">
        <v>84</v>
      </c>
      <c r="B1370" s="1646" t="s">
        <v>2456</v>
      </c>
      <c r="C1370" s="1640" t="s">
        <v>66</v>
      </c>
      <c r="D1370" s="1015">
        <v>866.7</v>
      </c>
      <c r="E1370" s="1641">
        <v>374</v>
      </c>
      <c r="F1370" s="1641">
        <v>324145.8</v>
      </c>
      <c r="G1370" s="985"/>
      <c r="H1370" s="1015">
        <f t="shared" si="433"/>
        <v>0</v>
      </c>
      <c r="I1370" s="1043"/>
      <c r="J1370" s="974">
        <v>45382</v>
      </c>
      <c r="K1370" s="974"/>
      <c r="L1370" s="985" t="s">
        <v>7649</v>
      </c>
      <c r="M1370" s="974" t="s">
        <v>7650</v>
      </c>
      <c r="N1370" s="1026"/>
      <c r="O1370" s="1026"/>
      <c r="P1370" s="985">
        <v>180</v>
      </c>
      <c r="Q1370" s="1642"/>
      <c r="R1370" s="1642"/>
      <c r="S1370" s="1026"/>
      <c r="T1370" s="1026"/>
      <c r="U1370" s="1026"/>
      <c r="V1370" s="1026"/>
      <c r="W1370" s="1026"/>
      <c r="X1370" s="1026"/>
      <c r="Y1370" s="1026"/>
      <c r="Z1370" s="1026"/>
      <c r="AA1370" s="1026"/>
      <c r="AB1370" s="1641"/>
      <c r="AC1370" s="1507">
        <f t="shared" si="434"/>
        <v>194</v>
      </c>
      <c r="AD1370" s="1508">
        <f t="shared" si="435"/>
        <v>168139.80000000002</v>
      </c>
      <c r="AE1370" s="14">
        <f t="shared" si="436"/>
        <v>12.166666666666666</v>
      </c>
      <c r="AF1370" s="14">
        <f t="shared" si="437"/>
        <v>60</v>
      </c>
      <c r="AG1370" s="14">
        <f t="shared" si="438"/>
        <v>3.2333333333333334</v>
      </c>
      <c r="AH1370" s="14">
        <f t="shared" si="439"/>
        <v>-8.9333333333333336</v>
      </c>
      <c r="AI1370" s="14">
        <f t="shared" si="440"/>
        <v>-536</v>
      </c>
      <c r="AJ1370" s="1643"/>
    </row>
    <row r="1371" spans="1:36" ht="53.25" customHeight="1">
      <c r="A1371" s="1474">
        <v>85</v>
      </c>
      <c r="B1371" s="1646" t="s">
        <v>2456</v>
      </c>
      <c r="C1371" s="1640" t="s">
        <v>66</v>
      </c>
      <c r="D1371" s="1015">
        <v>866.7</v>
      </c>
      <c r="E1371" s="1641">
        <v>374</v>
      </c>
      <c r="F1371" s="1641">
        <v>324145.8</v>
      </c>
      <c r="G1371" s="985"/>
      <c r="H1371" s="1015">
        <f t="shared" si="433"/>
        <v>0</v>
      </c>
      <c r="I1371" s="1043"/>
      <c r="J1371" s="974">
        <v>45473</v>
      </c>
      <c r="K1371" s="974"/>
      <c r="L1371" s="985" t="s">
        <v>7649</v>
      </c>
      <c r="M1371" s="974" t="s">
        <v>7650</v>
      </c>
      <c r="N1371" s="1026"/>
      <c r="O1371" s="1026"/>
      <c r="P1371" s="985"/>
      <c r="Q1371" s="1642"/>
      <c r="R1371" s="1642"/>
      <c r="S1371" s="1026"/>
      <c r="T1371" s="1026"/>
      <c r="U1371" s="1026"/>
      <c r="V1371" s="1026"/>
      <c r="W1371" s="1026"/>
      <c r="X1371" s="1026"/>
      <c r="Y1371" s="1026"/>
      <c r="Z1371" s="1026"/>
      <c r="AA1371" s="1026"/>
      <c r="AB1371" s="1641"/>
      <c r="AC1371" s="1507">
        <f t="shared" si="434"/>
        <v>374</v>
      </c>
      <c r="AD1371" s="1508">
        <f t="shared" si="435"/>
        <v>324145.8</v>
      </c>
      <c r="AE1371" s="14">
        <f t="shared" si="436"/>
        <v>15.2</v>
      </c>
      <c r="AF1371" s="14">
        <f t="shared" si="437"/>
        <v>0</v>
      </c>
      <c r="AG1371" s="14" t="e">
        <f t="shared" si="438"/>
        <v>#DIV/0!</v>
      </c>
      <c r="AH1371" s="14" t="e">
        <f t="shared" si="439"/>
        <v>#DIV/0!</v>
      </c>
      <c r="AI1371" s="14">
        <f t="shared" si="440"/>
        <v>374</v>
      </c>
      <c r="AJ1371" s="1643"/>
    </row>
    <row r="1372" spans="1:36" ht="15.75">
      <c r="A1372" s="1474">
        <v>86</v>
      </c>
      <c r="B1372" s="1646" t="s">
        <v>2456</v>
      </c>
      <c r="C1372" s="1640" t="s">
        <v>66</v>
      </c>
      <c r="D1372" s="1015">
        <v>867.77</v>
      </c>
      <c r="E1372" s="1641">
        <v>1256</v>
      </c>
      <c r="F1372" s="1641">
        <v>1089919.1199999999</v>
      </c>
      <c r="G1372" s="985"/>
      <c r="H1372" s="1015">
        <f t="shared" si="433"/>
        <v>0</v>
      </c>
      <c r="I1372" s="1043"/>
      <c r="J1372" s="974">
        <v>45688</v>
      </c>
      <c r="K1372" s="974"/>
      <c r="L1372" s="985">
        <v>1083</v>
      </c>
      <c r="M1372" s="974">
        <v>44904</v>
      </c>
      <c r="N1372" s="1026">
        <v>67</v>
      </c>
      <c r="O1372" s="1026">
        <v>460</v>
      </c>
      <c r="P1372" s="985">
        <v>93</v>
      </c>
      <c r="Q1372" s="1642"/>
      <c r="R1372" s="1642"/>
      <c r="S1372" s="1026"/>
      <c r="T1372" s="1026"/>
      <c r="U1372" s="1026"/>
      <c r="V1372" s="1026"/>
      <c r="W1372" s="1026"/>
      <c r="X1372" s="1026"/>
      <c r="Y1372" s="1026"/>
      <c r="Z1372" s="1026"/>
      <c r="AA1372" s="1026"/>
      <c r="AB1372" s="1641"/>
      <c r="AC1372" s="1507">
        <f t="shared" si="434"/>
        <v>636</v>
      </c>
      <c r="AD1372" s="1508">
        <f t="shared" si="435"/>
        <v>551901.72</v>
      </c>
      <c r="AE1372" s="14">
        <f t="shared" si="436"/>
        <v>22.366666666666667</v>
      </c>
      <c r="AF1372" s="14">
        <f t="shared" si="437"/>
        <v>206.66666666666666</v>
      </c>
      <c r="AG1372" s="14">
        <f t="shared" si="438"/>
        <v>3.0774193548387099</v>
      </c>
      <c r="AH1372" s="14">
        <f t="shared" si="439"/>
        <v>-19.289247311827957</v>
      </c>
      <c r="AI1372" s="14">
        <f t="shared" si="440"/>
        <v>-3986.4444444444443</v>
      </c>
      <c r="AJ1372" s="1643"/>
    </row>
    <row r="1373" spans="1:36" ht="47.25">
      <c r="A1373" s="1474">
        <v>87</v>
      </c>
      <c r="B1373" s="1659" t="s">
        <v>5516</v>
      </c>
      <c r="C1373" s="1640" t="s">
        <v>66</v>
      </c>
      <c r="D1373" s="1641">
        <v>29.96</v>
      </c>
      <c r="E1373" s="1641">
        <v>12164</v>
      </c>
      <c r="F1373" s="1641">
        <v>364433.44</v>
      </c>
      <c r="G1373" s="1037"/>
      <c r="H1373" s="1015">
        <f t="shared" si="433"/>
        <v>0</v>
      </c>
      <c r="I1373" s="1043"/>
      <c r="J1373" s="1043">
        <v>46418</v>
      </c>
      <c r="K1373" s="1043"/>
      <c r="L1373" s="1645">
        <v>330</v>
      </c>
      <c r="M1373" s="1043">
        <v>44697</v>
      </c>
      <c r="N1373" s="1026">
        <v>4513</v>
      </c>
      <c r="O1373" s="1026">
        <v>4248</v>
      </c>
      <c r="P1373" s="985">
        <v>3385</v>
      </c>
      <c r="Q1373" s="1642"/>
      <c r="R1373" s="1642"/>
      <c r="S1373" s="1026"/>
      <c r="T1373" s="1026"/>
      <c r="U1373" s="1026"/>
      <c r="V1373" s="1026"/>
      <c r="W1373" s="1026"/>
      <c r="X1373" s="1026"/>
      <c r="Y1373" s="1026"/>
      <c r="Z1373" s="1026"/>
      <c r="AA1373" s="1026"/>
      <c r="AB1373" s="1641"/>
      <c r="AC1373" s="1507">
        <f t="shared" si="434"/>
        <v>18</v>
      </c>
      <c r="AD1373" s="1508">
        <f t="shared" si="435"/>
        <v>539.28</v>
      </c>
      <c r="AE1373" s="14">
        <f t="shared" si="436"/>
        <v>46.7</v>
      </c>
      <c r="AF1373" s="14">
        <f t="shared" si="437"/>
        <v>4048.6666666666665</v>
      </c>
      <c r="AG1373" s="14">
        <f t="shared" si="438"/>
        <v>4.4459081178988965E-3</v>
      </c>
      <c r="AH1373" s="14">
        <f t="shared" si="439"/>
        <v>-46.695554091882101</v>
      </c>
      <c r="AI1373" s="14">
        <f t="shared" si="440"/>
        <v>-189054.73333333334</v>
      </c>
      <c r="AJ1373" s="1643"/>
    </row>
    <row r="1374" spans="1:36" ht="47.25">
      <c r="A1374" s="1474">
        <v>88</v>
      </c>
      <c r="B1374" s="1639" t="s">
        <v>5516</v>
      </c>
      <c r="C1374" s="1660" t="s">
        <v>66</v>
      </c>
      <c r="D1374" s="1641">
        <v>29.96</v>
      </c>
      <c r="E1374" s="1641">
        <v>11855</v>
      </c>
      <c r="F1374" s="1641">
        <v>355175.8</v>
      </c>
      <c r="G1374" s="1037"/>
      <c r="H1374" s="1015">
        <f t="shared" si="433"/>
        <v>0</v>
      </c>
      <c r="I1374" s="1043"/>
      <c r="J1374" s="1043">
        <v>46477</v>
      </c>
      <c r="K1374" s="1043"/>
      <c r="L1374" s="1645">
        <v>330</v>
      </c>
      <c r="M1374" s="1043">
        <v>44697</v>
      </c>
      <c r="N1374" s="1026"/>
      <c r="O1374" s="1026"/>
      <c r="P1374" s="985">
        <v>1439</v>
      </c>
      <c r="Q1374" s="1642"/>
      <c r="R1374" s="1642"/>
      <c r="S1374" s="1026"/>
      <c r="T1374" s="1026"/>
      <c r="U1374" s="1026"/>
      <c r="V1374" s="1026"/>
      <c r="W1374" s="1026"/>
      <c r="X1374" s="1026"/>
      <c r="Y1374" s="1026"/>
      <c r="Z1374" s="1026"/>
      <c r="AA1374" s="1026"/>
      <c r="AB1374" s="1641"/>
      <c r="AC1374" s="1507">
        <f t="shared" si="434"/>
        <v>10416</v>
      </c>
      <c r="AD1374" s="1508">
        <f t="shared" si="435"/>
        <v>312063.35999999999</v>
      </c>
      <c r="AE1374" s="14">
        <f t="shared" si="436"/>
        <v>48.666666666666664</v>
      </c>
      <c r="AF1374" s="14">
        <f t="shared" si="437"/>
        <v>479.66666666666669</v>
      </c>
      <c r="AG1374" s="14">
        <f t="shared" si="438"/>
        <v>21.715079916608754</v>
      </c>
      <c r="AH1374" s="14">
        <f t="shared" si="439"/>
        <v>-26.95158675005791</v>
      </c>
      <c r="AI1374" s="14">
        <f t="shared" si="440"/>
        <v>-12927.777777777777</v>
      </c>
      <c r="AJ1374" s="1643"/>
    </row>
    <row r="1375" spans="1:36" ht="47.25">
      <c r="A1375" s="1474">
        <v>89</v>
      </c>
      <c r="B1375" s="1639" t="s">
        <v>5516</v>
      </c>
      <c r="C1375" s="1660" t="s">
        <v>66</v>
      </c>
      <c r="D1375" s="1641">
        <v>29.96</v>
      </c>
      <c r="E1375" s="1641">
        <v>9850</v>
      </c>
      <c r="F1375" s="1641">
        <v>295106</v>
      </c>
      <c r="G1375" s="1037"/>
      <c r="H1375" s="1015">
        <f t="shared" si="433"/>
        <v>0</v>
      </c>
      <c r="I1375" s="1043"/>
      <c r="J1375" s="1043">
        <v>46477</v>
      </c>
      <c r="K1375" s="1043"/>
      <c r="L1375" s="1026">
        <v>709</v>
      </c>
      <c r="M1375" s="1043">
        <v>44796</v>
      </c>
      <c r="N1375" s="1026"/>
      <c r="O1375" s="1026"/>
      <c r="P1375" s="985"/>
      <c r="Q1375" s="1642"/>
      <c r="R1375" s="1642"/>
      <c r="S1375" s="1026"/>
      <c r="T1375" s="1026"/>
      <c r="U1375" s="1026"/>
      <c r="V1375" s="1026"/>
      <c r="W1375" s="1026"/>
      <c r="X1375" s="1026"/>
      <c r="Y1375" s="1026"/>
      <c r="Z1375" s="1026"/>
      <c r="AA1375" s="1026"/>
      <c r="AB1375" s="1641"/>
      <c r="AC1375" s="1507">
        <f t="shared" si="434"/>
        <v>9850</v>
      </c>
      <c r="AD1375" s="1508">
        <f t="shared" si="435"/>
        <v>295106</v>
      </c>
      <c r="AE1375" s="14">
        <f t="shared" si="436"/>
        <v>48.666666666666664</v>
      </c>
      <c r="AF1375" s="14">
        <f t="shared" si="437"/>
        <v>0</v>
      </c>
      <c r="AG1375" s="14" t="e">
        <f t="shared" si="438"/>
        <v>#DIV/0!</v>
      </c>
      <c r="AH1375" s="14" t="e">
        <f t="shared" si="439"/>
        <v>#DIV/0!</v>
      </c>
      <c r="AI1375" s="14">
        <f t="shared" si="440"/>
        <v>9850</v>
      </c>
      <c r="AJ1375" s="1643"/>
    </row>
    <row r="1376" spans="1:36" ht="47.25">
      <c r="A1376" s="1474">
        <v>90</v>
      </c>
      <c r="B1376" s="1639" t="s">
        <v>5516</v>
      </c>
      <c r="C1376" s="1660" t="s">
        <v>66</v>
      </c>
      <c r="D1376" s="1641">
        <v>29.96</v>
      </c>
      <c r="E1376" s="1641">
        <v>8853</v>
      </c>
      <c r="F1376" s="1641">
        <v>265235.88</v>
      </c>
      <c r="G1376" s="1037"/>
      <c r="H1376" s="1015">
        <f t="shared" si="433"/>
        <v>0</v>
      </c>
      <c r="I1376" s="1043"/>
      <c r="J1376" s="1043">
        <v>46477</v>
      </c>
      <c r="K1376" s="1043"/>
      <c r="L1376" s="1026">
        <v>1124</v>
      </c>
      <c r="M1376" s="1043">
        <v>44914</v>
      </c>
      <c r="N1376" s="1026"/>
      <c r="O1376" s="1026"/>
      <c r="P1376" s="985"/>
      <c r="Q1376" s="1642"/>
      <c r="R1376" s="1642"/>
      <c r="S1376" s="1026"/>
      <c r="T1376" s="1026"/>
      <c r="U1376" s="1026"/>
      <c r="V1376" s="1026"/>
      <c r="W1376" s="1026"/>
      <c r="X1376" s="1026"/>
      <c r="Y1376" s="1026"/>
      <c r="Z1376" s="1026"/>
      <c r="AA1376" s="1026"/>
      <c r="AB1376" s="1641"/>
      <c r="AC1376" s="1507">
        <f t="shared" si="434"/>
        <v>8853</v>
      </c>
      <c r="AD1376" s="1508">
        <f t="shared" si="435"/>
        <v>265235.88</v>
      </c>
      <c r="AE1376" s="14">
        <f t="shared" si="436"/>
        <v>48.666666666666664</v>
      </c>
      <c r="AF1376" s="14">
        <f t="shared" si="437"/>
        <v>0</v>
      </c>
      <c r="AG1376" s="14" t="e">
        <f t="shared" si="438"/>
        <v>#DIV/0!</v>
      </c>
      <c r="AH1376" s="14" t="e">
        <f t="shared" si="439"/>
        <v>#DIV/0!</v>
      </c>
      <c r="AI1376" s="14">
        <f t="shared" si="440"/>
        <v>8853</v>
      </c>
      <c r="AJ1376" s="1643"/>
    </row>
    <row r="1377" spans="1:36" ht="51" customHeight="1">
      <c r="A1377" s="1474">
        <v>91</v>
      </c>
      <c r="B1377" s="1639" t="s">
        <v>5517</v>
      </c>
      <c r="C1377" s="1640" t="s">
        <v>66</v>
      </c>
      <c r="D1377" s="1641">
        <v>29.96</v>
      </c>
      <c r="E1377" s="1641">
        <v>12176</v>
      </c>
      <c r="F1377" s="1641">
        <v>364792.96</v>
      </c>
      <c r="G1377" s="985"/>
      <c r="H1377" s="1015">
        <f t="shared" si="433"/>
        <v>0</v>
      </c>
      <c r="I1377" s="1043"/>
      <c r="J1377" s="1043">
        <v>46418</v>
      </c>
      <c r="K1377" s="1043"/>
      <c r="L1377" s="1645">
        <v>330</v>
      </c>
      <c r="M1377" s="1043">
        <v>44697</v>
      </c>
      <c r="N1377" s="1026">
        <v>4513</v>
      </c>
      <c r="O1377" s="1026">
        <v>4248</v>
      </c>
      <c r="P1377" s="985">
        <v>3381</v>
      </c>
      <c r="Q1377" s="1642"/>
      <c r="R1377" s="1642"/>
      <c r="S1377" s="1026"/>
      <c r="T1377" s="1026"/>
      <c r="U1377" s="1026"/>
      <c r="V1377" s="1026"/>
      <c r="W1377" s="1026"/>
      <c r="X1377" s="1026"/>
      <c r="Y1377" s="1026"/>
      <c r="Z1377" s="1026"/>
      <c r="AA1377" s="1026"/>
      <c r="AB1377" s="1641"/>
      <c r="AC1377" s="1507">
        <f t="shared" si="434"/>
        <v>34</v>
      </c>
      <c r="AD1377" s="1508">
        <f t="shared" si="435"/>
        <v>1018.64</v>
      </c>
      <c r="AE1377" s="14">
        <f t="shared" si="436"/>
        <v>46.7</v>
      </c>
      <c r="AF1377" s="14">
        <f t="shared" si="437"/>
        <v>4047.3333333333335</v>
      </c>
      <c r="AG1377" s="14">
        <f t="shared" si="438"/>
        <v>8.400592983034097E-3</v>
      </c>
      <c r="AH1377" s="14">
        <f t="shared" si="439"/>
        <v>-46.691599407016966</v>
      </c>
      <c r="AI1377" s="14">
        <f t="shared" si="440"/>
        <v>-188976.46666666667</v>
      </c>
      <c r="AJ1377" s="1643"/>
    </row>
    <row r="1378" spans="1:36" ht="47.25">
      <c r="A1378" s="1474">
        <v>92</v>
      </c>
      <c r="B1378" s="1639" t="s">
        <v>5517</v>
      </c>
      <c r="C1378" s="1640" t="s">
        <v>66</v>
      </c>
      <c r="D1378" s="1641">
        <v>29.96</v>
      </c>
      <c r="E1378" s="1641">
        <v>11855</v>
      </c>
      <c r="F1378" s="1641">
        <v>355175.8</v>
      </c>
      <c r="G1378" s="1037"/>
      <c r="H1378" s="1015">
        <f t="shared" si="433"/>
        <v>0</v>
      </c>
      <c r="I1378" s="1043"/>
      <c r="J1378" s="1043">
        <v>46387</v>
      </c>
      <c r="K1378" s="1043"/>
      <c r="L1378" s="1645">
        <v>330</v>
      </c>
      <c r="M1378" s="1043">
        <v>44697</v>
      </c>
      <c r="N1378" s="1026"/>
      <c r="O1378" s="1026"/>
      <c r="P1378" s="985">
        <v>1435</v>
      </c>
      <c r="Q1378" s="1642"/>
      <c r="R1378" s="1642"/>
      <c r="S1378" s="1026"/>
      <c r="T1378" s="1026"/>
      <c r="U1378" s="1026"/>
      <c r="V1378" s="1026"/>
      <c r="W1378" s="1026"/>
      <c r="X1378" s="1026"/>
      <c r="Y1378" s="1026"/>
      <c r="Z1378" s="1026"/>
      <c r="AA1378" s="1026"/>
      <c r="AB1378" s="1641"/>
      <c r="AC1378" s="1507">
        <f t="shared" si="434"/>
        <v>10420</v>
      </c>
      <c r="AD1378" s="1508">
        <f t="shared" si="435"/>
        <v>312183.2</v>
      </c>
      <c r="AE1378" s="14">
        <f t="shared" si="436"/>
        <v>45.666666666666664</v>
      </c>
      <c r="AF1378" s="14">
        <f t="shared" si="437"/>
        <v>478.33333333333331</v>
      </c>
      <c r="AG1378" s="14">
        <f t="shared" si="438"/>
        <v>21.78397212543554</v>
      </c>
      <c r="AH1378" s="14">
        <f t="shared" si="439"/>
        <v>-23.882694541231125</v>
      </c>
      <c r="AI1378" s="14">
        <f t="shared" si="440"/>
        <v>-11423.888888888887</v>
      </c>
      <c r="AJ1378" s="1643"/>
    </row>
    <row r="1379" spans="1:36" ht="47.25">
      <c r="A1379" s="1474">
        <v>93</v>
      </c>
      <c r="B1379" s="1639" t="s">
        <v>5517</v>
      </c>
      <c r="C1379" s="1640" t="s">
        <v>66</v>
      </c>
      <c r="D1379" s="1641">
        <v>29.96</v>
      </c>
      <c r="E1379" s="1641">
        <v>9850</v>
      </c>
      <c r="F1379" s="1641">
        <v>295106</v>
      </c>
      <c r="G1379" s="1037"/>
      <c r="H1379" s="1015">
        <f t="shared" si="433"/>
        <v>0</v>
      </c>
      <c r="I1379" s="1043"/>
      <c r="J1379" s="1043">
        <v>46387</v>
      </c>
      <c r="K1379" s="1043"/>
      <c r="L1379" s="985">
        <v>709</v>
      </c>
      <c r="M1379" s="974">
        <v>44796</v>
      </c>
      <c r="N1379" s="1026"/>
      <c r="O1379" s="1026"/>
      <c r="P1379" s="985"/>
      <c r="Q1379" s="1642"/>
      <c r="R1379" s="1642"/>
      <c r="S1379" s="1026"/>
      <c r="T1379" s="1026"/>
      <c r="U1379" s="1026"/>
      <c r="V1379" s="1026"/>
      <c r="W1379" s="1026"/>
      <c r="X1379" s="1026"/>
      <c r="Y1379" s="1026"/>
      <c r="Z1379" s="1026"/>
      <c r="AA1379" s="1026"/>
      <c r="AB1379" s="1641"/>
      <c r="AC1379" s="1507">
        <f t="shared" si="434"/>
        <v>9850</v>
      </c>
      <c r="AD1379" s="1508">
        <f t="shared" si="435"/>
        <v>295106</v>
      </c>
      <c r="AE1379" s="14">
        <f t="shared" si="436"/>
        <v>45.666666666666664</v>
      </c>
      <c r="AF1379" s="14">
        <f t="shared" si="437"/>
        <v>0</v>
      </c>
      <c r="AG1379" s="14" t="e">
        <f t="shared" si="438"/>
        <v>#DIV/0!</v>
      </c>
      <c r="AH1379" s="14" t="e">
        <f t="shared" si="439"/>
        <v>#DIV/0!</v>
      </c>
      <c r="AI1379" s="14">
        <f t="shared" si="440"/>
        <v>9850</v>
      </c>
      <c r="AJ1379" s="1643"/>
    </row>
    <row r="1380" spans="1:36" ht="47.25">
      <c r="A1380" s="1474">
        <v>94</v>
      </c>
      <c r="B1380" s="1639" t="s">
        <v>5517</v>
      </c>
      <c r="C1380" s="1640" t="s">
        <v>66</v>
      </c>
      <c r="D1380" s="1641">
        <v>29.96</v>
      </c>
      <c r="E1380" s="1641">
        <v>8853</v>
      </c>
      <c r="F1380" s="1641">
        <v>265235.88</v>
      </c>
      <c r="G1380" s="1037"/>
      <c r="H1380" s="1015">
        <f t="shared" si="433"/>
        <v>0</v>
      </c>
      <c r="I1380" s="1043"/>
      <c r="J1380" s="1043">
        <v>46387</v>
      </c>
      <c r="K1380" s="1043"/>
      <c r="L1380" s="985">
        <v>1124</v>
      </c>
      <c r="M1380" s="974">
        <v>44914</v>
      </c>
      <c r="N1380" s="1026"/>
      <c r="O1380" s="1026"/>
      <c r="P1380" s="985"/>
      <c r="Q1380" s="1642"/>
      <c r="R1380" s="1642"/>
      <c r="S1380" s="1026"/>
      <c r="T1380" s="1026"/>
      <c r="U1380" s="1026"/>
      <c r="V1380" s="1026"/>
      <c r="W1380" s="1026"/>
      <c r="X1380" s="1026"/>
      <c r="Y1380" s="1026"/>
      <c r="Z1380" s="1026"/>
      <c r="AA1380" s="1026"/>
      <c r="AB1380" s="1641"/>
      <c r="AC1380" s="1507">
        <f t="shared" si="434"/>
        <v>8853</v>
      </c>
      <c r="AD1380" s="1508">
        <f t="shared" si="435"/>
        <v>265235.88</v>
      </c>
      <c r="AE1380" s="14">
        <f t="shared" si="436"/>
        <v>45.666666666666664</v>
      </c>
      <c r="AF1380" s="14">
        <f t="shared" si="437"/>
        <v>0</v>
      </c>
      <c r="AG1380" s="14" t="e">
        <f t="shared" si="438"/>
        <v>#DIV/0!</v>
      </c>
      <c r="AH1380" s="14" t="e">
        <f t="shared" si="439"/>
        <v>#DIV/0!</v>
      </c>
      <c r="AI1380" s="14">
        <f t="shared" si="440"/>
        <v>8853</v>
      </c>
      <c r="AJ1380" s="1643"/>
    </row>
    <row r="1381" spans="1:36" ht="31.5">
      <c r="A1381" s="1474">
        <v>97</v>
      </c>
      <c r="B1381" s="1639" t="s">
        <v>2457</v>
      </c>
      <c r="C1381" s="1640" t="s">
        <v>233</v>
      </c>
      <c r="D1381" s="1640" t="s">
        <v>7658</v>
      </c>
      <c r="E1381" s="1641">
        <v>10920</v>
      </c>
      <c r="F1381" s="1641">
        <v>513240</v>
      </c>
      <c r="G1381" s="985"/>
      <c r="H1381" s="1015">
        <f t="shared" si="433"/>
        <v>0</v>
      </c>
      <c r="I1381" s="1043"/>
      <c r="J1381" s="1043">
        <v>45716</v>
      </c>
      <c r="K1381" s="1043"/>
      <c r="L1381" s="1645">
        <v>866</v>
      </c>
      <c r="M1381" s="1043">
        <v>44844</v>
      </c>
      <c r="N1381" s="1026"/>
      <c r="O1381" s="1026"/>
      <c r="P1381" s="985">
        <v>510</v>
      </c>
      <c r="Q1381" s="1661"/>
      <c r="R1381" s="1642"/>
      <c r="S1381" s="1026"/>
      <c r="T1381" s="1026"/>
      <c r="U1381" s="1026"/>
      <c r="V1381" s="1026"/>
      <c r="W1381" s="1026"/>
      <c r="X1381" s="1026"/>
      <c r="Y1381" s="1026"/>
      <c r="Z1381" s="1026"/>
      <c r="AA1381" s="1026"/>
      <c r="AB1381" s="1641"/>
      <c r="AC1381" s="1507">
        <f t="shared" si="434"/>
        <v>10410</v>
      </c>
      <c r="AD1381" s="1508">
        <f t="shared" si="435"/>
        <v>489270</v>
      </c>
      <c r="AE1381" s="14">
        <f t="shared" si="436"/>
        <v>23.3</v>
      </c>
      <c r="AF1381" s="14">
        <f t="shared" si="437"/>
        <v>170</v>
      </c>
      <c r="AG1381" s="14">
        <f t="shared" si="438"/>
        <v>61.235294117647058</v>
      </c>
      <c r="AH1381" s="14">
        <f t="shared" si="439"/>
        <v>37.935294117647061</v>
      </c>
      <c r="AI1381" s="14">
        <f t="shared" si="440"/>
        <v>6449</v>
      </c>
      <c r="AJ1381" s="1643"/>
    </row>
    <row r="1382" spans="1:36" ht="47.25" customHeight="1">
      <c r="A1382" s="1474">
        <v>98</v>
      </c>
      <c r="B1382" s="1639" t="s">
        <v>2458</v>
      </c>
      <c r="C1382" s="1640" t="s">
        <v>143</v>
      </c>
      <c r="D1382" s="1640" t="s">
        <v>7659</v>
      </c>
      <c r="E1382" s="1641">
        <v>66</v>
      </c>
      <c r="F1382" s="1641">
        <v>41811</v>
      </c>
      <c r="G1382" s="985"/>
      <c r="H1382" s="1015">
        <f t="shared" si="433"/>
        <v>0</v>
      </c>
      <c r="I1382" s="1026"/>
      <c r="J1382" s="1043">
        <v>45170</v>
      </c>
      <c r="K1382" s="1043"/>
      <c r="L1382" s="1645">
        <v>1454</v>
      </c>
      <c r="M1382" s="1043">
        <v>44188</v>
      </c>
      <c r="N1382" s="1026"/>
      <c r="O1382" s="1026">
        <v>6</v>
      </c>
      <c r="P1382" s="985">
        <v>8</v>
      </c>
      <c r="Q1382" s="1642"/>
      <c r="R1382" s="1642"/>
      <c r="S1382" s="1026"/>
      <c r="T1382" s="1026"/>
      <c r="U1382" s="1026"/>
      <c r="V1382" s="1026"/>
      <c r="W1382" s="1026"/>
      <c r="X1382" s="1026"/>
      <c r="Y1382" s="1026"/>
      <c r="Z1382" s="1026"/>
      <c r="AA1382" s="1026"/>
      <c r="AB1382" s="1641"/>
      <c r="AC1382" s="1507">
        <f t="shared" si="434"/>
        <v>52</v>
      </c>
      <c r="AD1382" s="1508">
        <f t="shared" si="435"/>
        <v>32942</v>
      </c>
      <c r="AE1382" s="14">
        <f t="shared" si="436"/>
        <v>5.0999999999999996</v>
      </c>
      <c r="AF1382" s="14">
        <f t="shared" si="437"/>
        <v>4.666666666666667</v>
      </c>
      <c r="AG1382" s="14">
        <f t="shared" si="438"/>
        <v>11.142857142857142</v>
      </c>
      <c r="AH1382" s="14">
        <f t="shared" si="439"/>
        <v>6.0428571428571427</v>
      </c>
      <c r="AI1382" s="14">
        <f t="shared" si="440"/>
        <v>28.2</v>
      </c>
      <c r="AJ1382" s="1643"/>
    </row>
    <row r="1383" spans="1:36" ht="15.75">
      <c r="A1383" s="1474">
        <v>99</v>
      </c>
      <c r="B1383" s="1639" t="s">
        <v>2458</v>
      </c>
      <c r="C1383" s="1640" t="s">
        <v>143</v>
      </c>
      <c r="D1383" s="1640" t="s">
        <v>7659</v>
      </c>
      <c r="E1383" s="1641">
        <v>1</v>
      </c>
      <c r="F1383" s="1641">
        <v>633.5</v>
      </c>
      <c r="G1383" s="985"/>
      <c r="H1383" s="1015">
        <f t="shared" si="433"/>
        <v>0</v>
      </c>
      <c r="I1383" s="1026"/>
      <c r="J1383" s="1043">
        <v>45170</v>
      </c>
      <c r="K1383" s="1043"/>
      <c r="L1383" s="1645">
        <v>1454</v>
      </c>
      <c r="M1383" s="1043">
        <v>44188</v>
      </c>
      <c r="N1383" s="1026"/>
      <c r="O1383" s="1026"/>
      <c r="P1383" s="985"/>
      <c r="Q1383" s="1642"/>
      <c r="R1383" s="1642"/>
      <c r="S1383" s="1026"/>
      <c r="T1383" s="1026"/>
      <c r="U1383" s="1026"/>
      <c r="V1383" s="1026"/>
      <c r="W1383" s="1026"/>
      <c r="X1383" s="1026"/>
      <c r="Y1383" s="1026"/>
      <c r="Z1383" s="1026"/>
      <c r="AA1383" s="1026"/>
      <c r="AB1383" s="1641"/>
      <c r="AC1383" s="1507">
        <f t="shared" si="434"/>
        <v>1</v>
      </c>
      <c r="AD1383" s="1508">
        <f t="shared" si="435"/>
        <v>633.5</v>
      </c>
      <c r="AE1383" s="14">
        <f t="shared" si="436"/>
        <v>5.0999999999999996</v>
      </c>
      <c r="AF1383" s="14">
        <f t="shared" si="437"/>
        <v>0</v>
      </c>
      <c r="AG1383" s="14" t="e">
        <f t="shared" si="438"/>
        <v>#DIV/0!</v>
      </c>
      <c r="AH1383" s="14" t="e">
        <f t="shared" si="439"/>
        <v>#DIV/0!</v>
      </c>
      <c r="AI1383" s="14">
        <f t="shared" si="440"/>
        <v>1</v>
      </c>
      <c r="AJ1383" s="1643"/>
    </row>
    <row r="1384" spans="1:36" ht="15.75">
      <c r="A1384" s="1474">
        <v>101</v>
      </c>
      <c r="B1384" s="1647" t="s">
        <v>7660</v>
      </c>
      <c r="C1384" s="1640" t="s">
        <v>2467</v>
      </c>
      <c r="D1384" s="1641">
        <v>17.96</v>
      </c>
      <c r="E1384" s="1641">
        <v>1193</v>
      </c>
      <c r="F1384" s="1641">
        <v>21426.280000000002</v>
      </c>
      <c r="G1384" s="1037"/>
      <c r="H1384" s="1015">
        <f t="shared" si="433"/>
        <v>0</v>
      </c>
      <c r="I1384" s="1043"/>
      <c r="J1384" s="1043">
        <v>45777</v>
      </c>
      <c r="K1384" s="1043"/>
      <c r="L1384" s="1026">
        <v>1077</v>
      </c>
      <c r="M1384" s="1043">
        <v>44904</v>
      </c>
      <c r="N1384" s="1026">
        <v>66</v>
      </c>
      <c r="O1384" s="1026">
        <v>128</v>
      </c>
      <c r="P1384" s="985"/>
      <c r="Q1384" s="1642"/>
      <c r="R1384" s="1642"/>
      <c r="S1384" s="1026"/>
      <c r="T1384" s="1026"/>
      <c r="U1384" s="1026"/>
      <c r="V1384" s="1026"/>
      <c r="W1384" s="1026"/>
      <c r="X1384" s="1026"/>
      <c r="Y1384" s="1026"/>
      <c r="Z1384" s="1026"/>
      <c r="AA1384" s="1026"/>
      <c r="AB1384" s="1641"/>
      <c r="AC1384" s="1507">
        <f t="shared" si="434"/>
        <v>999</v>
      </c>
      <c r="AD1384" s="1508">
        <f t="shared" si="435"/>
        <v>17942.04</v>
      </c>
      <c r="AE1384" s="14">
        <f t="shared" si="436"/>
        <v>25.333333333333332</v>
      </c>
      <c r="AF1384" s="14">
        <f t="shared" si="437"/>
        <v>64.666666666666671</v>
      </c>
      <c r="AG1384" s="14">
        <f t="shared" si="438"/>
        <v>15.448453608247421</v>
      </c>
      <c r="AH1384" s="14">
        <f t="shared" si="439"/>
        <v>-9.8848797250859111</v>
      </c>
      <c r="AI1384" s="14">
        <f t="shared" si="440"/>
        <v>-639.22222222222217</v>
      </c>
      <c r="AJ1384" s="1643"/>
    </row>
    <row r="1385" spans="1:36" ht="15.75">
      <c r="A1385" s="1474">
        <v>102</v>
      </c>
      <c r="B1385" s="1647" t="s">
        <v>7660</v>
      </c>
      <c r="C1385" s="1640" t="s">
        <v>2467</v>
      </c>
      <c r="D1385" s="1641">
        <v>17.96</v>
      </c>
      <c r="E1385" s="1641">
        <v>50</v>
      </c>
      <c r="F1385" s="1641">
        <v>898</v>
      </c>
      <c r="G1385" s="1037"/>
      <c r="H1385" s="1015">
        <f t="shared" si="433"/>
        <v>0</v>
      </c>
      <c r="I1385" s="1043"/>
      <c r="J1385" s="1043">
        <v>45777</v>
      </c>
      <c r="K1385" s="1043"/>
      <c r="L1385" s="1026">
        <v>1077</v>
      </c>
      <c r="M1385" s="1043">
        <v>44904</v>
      </c>
      <c r="N1385" s="1026"/>
      <c r="O1385" s="1026">
        <v>4</v>
      </c>
      <c r="P1385" s="985">
        <v>30</v>
      </c>
      <c r="Q1385" s="1642"/>
      <c r="R1385" s="1642"/>
      <c r="S1385" s="1026"/>
      <c r="T1385" s="1026"/>
      <c r="U1385" s="1026"/>
      <c r="V1385" s="1026"/>
      <c r="W1385" s="1026"/>
      <c r="X1385" s="1026"/>
      <c r="Y1385" s="1026"/>
      <c r="Z1385" s="1026"/>
      <c r="AA1385" s="1026"/>
      <c r="AB1385" s="1641"/>
      <c r="AC1385" s="1507">
        <f t="shared" si="434"/>
        <v>16</v>
      </c>
      <c r="AD1385" s="1508">
        <f t="shared" si="435"/>
        <v>287.36</v>
      </c>
      <c r="AE1385" s="14">
        <f t="shared" si="436"/>
        <v>25.333333333333332</v>
      </c>
      <c r="AF1385" s="14">
        <f t="shared" si="437"/>
        <v>11.333333333333334</v>
      </c>
      <c r="AG1385" s="14">
        <f t="shared" si="438"/>
        <v>1.4117647058823528</v>
      </c>
      <c r="AH1385" s="14">
        <f t="shared" si="439"/>
        <v>-23.921568627450981</v>
      </c>
      <c r="AI1385" s="14">
        <f t="shared" si="440"/>
        <v>-271.11111111111109</v>
      </c>
      <c r="AJ1385" s="1643"/>
    </row>
    <row r="1386" spans="1:36" ht="51" customHeight="1">
      <c r="A1386" s="1474">
        <v>103</v>
      </c>
      <c r="B1386" s="1647" t="s">
        <v>7660</v>
      </c>
      <c r="C1386" s="1640" t="s">
        <v>2467</v>
      </c>
      <c r="D1386" s="1641">
        <v>17.96</v>
      </c>
      <c r="E1386" s="1641">
        <v>50</v>
      </c>
      <c r="F1386" s="1641">
        <v>898</v>
      </c>
      <c r="G1386" s="1037"/>
      <c r="H1386" s="1015">
        <f t="shared" si="433"/>
        <v>0</v>
      </c>
      <c r="I1386" s="1043"/>
      <c r="J1386" s="1043">
        <v>45777</v>
      </c>
      <c r="K1386" s="1043"/>
      <c r="L1386" s="1026">
        <v>1077</v>
      </c>
      <c r="M1386" s="1043">
        <v>44904</v>
      </c>
      <c r="N1386" s="1026"/>
      <c r="O1386" s="1026"/>
      <c r="P1386" s="985"/>
      <c r="Q1386" s="1642"/>
      <c r="R1386" s="1642"/>
      <c r="S1386" s="1026"/>
      <c r="T1386" s="1026"/>
      <c r="U1386" s="1026"/>
      <c r="V1386" s="1026"/>
      <c r="W1386" s="1026"/>
      <c r="X1386" s="1026"/>
      <c r="Y1386" s="1026"/>
      <c r="Z1386" s="1026"/>
      <c r="AA1386" s="1026"/>
      <c r="AB1386" s="1641"/>
      <c r="AC1386" s="1507">
        <f t="shared" si="434"/>
        <v>50</v>
      </c>
      <c r="AD1386" s="1508">
        <f t="shared" si="435"/>
        <v>898</v>
      </c>
      <c r="AE1386" s="14">
        <f t="shared" si="436"/>
        <v>25.333333333333332</v>
      </c>
      <c r="AF1386" s="14">
        <f t="shared" si="437"/>
        <v>0</v>
      </c>
      <c r="AG1386" s="14" t="e">
        <f t="shared" si="438"/>
        <v>#DIV/0!</v>
      </c>
      <c r="AH1386" s="14" t="e">
        <f t="shared" si="439"/>
        <v>#DIV/0!</v>
      </c>
      <c r="AI1386" s="14">
        <f t="shared" si="440"/>
        <v>50</v>
      </c>
      <c r="AJ1386" s="1643"/>
    </row>
    <row r="1387" spans="1:36" ht="15.75">
      <c r="A1387" s="1474">
        <v>105</v>
      </c>
      <c r="B1387" s="1647" t="s">
        <v>7660</v>
      </c>
      <c r="C1387" s="1640" t="s">
        <v>2467</v>
      </c>
      <c r="D1387" s="1641">
        <v>17.96</v>
      </c>
      <c r="E1387" s="1641">
        <v>52</v>
      </c>
      <c r="F1387" s="1641">
        <v>933.92000000000007</v>
      </c>
      <c r="G1387" s="1037"/>
      <c r="H1387" s="1015">
        <f t="shared" si="433"/>
        <v>0</v>
      </c>
      <c r="I1387" s="1043"/>
      <c r="J1387" s="1043">
        <v>45777</v>
      </c>
      <c r="K1387" s="1043"/>
      <c r="L1387" s="1026">
        <v>1077</v>
      </c>
      <c r="M1387" s="1043">
        <v>44904</v>
      </c>
      <c r="N1387" s="1026"/>
      <c r="O1387" s="1026"/>
      <c r="P1387" s="985"/>
      <c r="Q1387" s="1642"/>
      <c r="R1387" s="1642"/>
      <c r="S1387" s="1026"/>
      <c r="T1387" s="1026"/>
      <c r="U1387" s="1026"/>
      <c r="V1387" s="1026"/>
      <c r="W1387" s="1026"/>
      <c r="X1387" s="1026"/>
      <c r="Y1387" s="1026"/>
      <c r="Z1387" s="1026"/>
      <c r="AA1387" s="1026"/>
      <c r="AB1387" s="1641"/>
      <c r="AC1387" s="1507">
        <f t="shared" si="434"/>
        <v>52</v>
      </c>
      <c r="AD1387" s="1508">
        <f t="shared" si="435"/>
        <v>933.92000000000007</v>
      </c>
      <c r="AE1387" s="14">
        <f t="shared" si="436"/>
        <v>25.333333333333332</v>
      </c>
      <c r="AF1387" s="14">
        <f t="shared" si="437"/>
        <v>0</v>
      </c>
      <c r="AG1387" s="14" t="e">
        <f t="shared" si="438"/>
        <v>#DIV/0!</v>
      </c>
      <c r="AH1387" s="14" t="e">
        <f t="shared" si="439"/>
        <v>#DIV/0!</v>
      </c>
      <c r="AI1387" s="14">
        <f t="shared" si="440"/>
        <v>52</v>
      </c>
      <c r="AJ1387" s="1643"/>
    </row>
    <row r="1388" spans="1:36" ht="15.75">
      <c r="A1388" s="1474">
        <v>106</v>
      </c>
      <c r="B1388" s="1647" t="s">
        <v>7660</v>
      </c>
      <c r="C1388" s="1640" t="s">
        <v>2467</v>
      </c>
      <c r="D1388" s="1641">
        <v>17.96</v>
      </c>
      <c r="E1388" s="1641">
        <v>450</v>
      </c>
      <c r="F1388" s="1641">
        <v>8082</v>
      </c>
      <c r="G1388" s="1037"/>
      <c r="H1388" s="1015">
        <f t="shared" si="433"/>
        <v>0</v>
      </c>
      <c r="I1388" s="1043"/>
      <c r="J1388" s="1043">
        <v>45777</v>
      </c>
      <c r="K1388" s="1043"/>
      <c r="L1388" s="1026">
        <v>1077</v>
      </c>
      <c r="M1388" s="1043">
        <v>44904</v>
      </c>
      <c r="N1388" s="1026"/>
      <c r="O1388" s="1026"/>
      <c r="P1388" s="985"/>
      <c r="Q1388" s="1642"/>
      <c r="R1388" s="1642"/>
      <c r="S1388" s="1026"/>
      <c r="T1388" s="1026"/>
      <c r="U1388" s="1026"/>
      <c r="V1388" s="1026"/>
      <c r="W1388" s="1026"/>
      <c r="X1388" s="1026"/>
      <c r="Y1388" s="1026"/>
      <c r="Z1388" s="1026"/>
      <c r="AA1388" s="1026"/>
      <c r="AB1388" s="1641"/>
      <c r="AC1388" s="1507">
        <f t="shared" si="434"/>
        <v>450</v>
      </c>
      <c r="AD1388" s="1508">
        <f t="shared" si="435"/>
        <v>8082</v>
      </c>
      <c r="AE1388" s="14">
        <f t="shared" si="436"/>
        <v>25.333333333333332</v>
      </c>
      <c r="AF1388" s="14">
        <f t="shared" si="437"/>
        <v>0</v>
      </c>
      <c r="AG1388" s="14" t="e">
        <f t="shared" si="438"/>
        <v>#DIV/0!</v>
      </c>
      <c r="AH1388" s="14" t="e">
        <f t="shared" si="439"/>
        <v>#DIV/0!</v>
      </c>
      <c r="AI1388" s="14">
        <f t="shared" si="440"/>
        <v>450</v>
      </c>
      <c r="AJ1388" s="1643"/>
    </row>
    <row r="1389" spans="1:36" ht="15.75">
      <c r="A1389" s="1474">
        <v>107</v>
      </c>
      <c r="B1389" s="1647" t="s">
        <v>7660</v>
      </c>
      <c r="C1389" s="1640" t="s">
        <v>2467</v>
      </c>
      <c r="D1389" s="1641">
        <v>17.96</v>
      </c>
      <c r="E1389" s="1641">
        <v>1200</v>
      </c>
      <c r="F1389" s="1641">
        <v>21552</v>
      </c>
      <c r="G1389" s="1037"/>
      <c r="H1389" s="1015">
        <f t="shared" si="433"/>
        <v>0</v>
      </c>
      <c r="I1389" s="1043"/>
      <c r="J1389" s="1043">
        <v>45991</v>
      </c>
      <c r="K1389" s="1043"/>
      <c r="L1389" s="1026">
        <v>1077</v>
      </c>
      <c r="M1389" s="1043">
        <v>44904</v>
      </c>
      <c r="N1389" s="1026"/>
      <c r="O1389" s="1026"/>
      <c r="P1389" s="985"/>
      <c r="Q1389" s="1642"/>
      <c r="R1389" s="1642"/>
      <c r="S1389" s="1026"/>
      <c r="T1389" s="1026"/>
      <c r="U1389" s="1026"/>
      <c r="V1389" s="1026"/>
      <c r="W1389" s="1026"/>
      <c r="X1389" s="1026"/>
      <c r="Y1389" s="1026"/>
      <c r="Z1389" s="1026"/>
      <c r="AA1389" s="1026"/>
      <c r="AB1389" s="1641"/>
      <c r="AC1389" s="1507">
        <f t="shared" si="434"/>
        <v>1200</v>
      </c>
      <c r="AD1389" s="1508">
        <f t="shared" si="435"/>
        <v>21552</v>
      </c>
      <c r="AE1389" s="14">
        <f t="shared" si="436"/>
        <v>32.466666666666669</v>
      </c>
      <c r="AF1389" s="14">
        <f t="shared" si="437"/>
        <v>0</v>
      </c>
      <c r="AG1389" s="14" t="e">
        <f t="shared" si="438"/>
        <v>#DIV/0!</v>
      </c>
      <c r="AH1389" s="14" t="e">
        <f t="shared" si="439"/>
        <v>#DIV/0!</v>
      </c>
      <c r="AI1389" s="14">
        <f t="shared" si="440"/>
        <v>1200</v>
      </c>
      <c r="AJ1389" s="1643"/>
    </row>
    <row r="1390" spans="1:36" ht="15.75">
      <c r="A1390" s="1474">
        <v>110</v>
      </c>
      <c r="B1390" s="1662" t="s">
        <v>2459</v>
      </c>
      <c r="C1390" s="1026" t="s">
        <v>66</v>
      </c>
      <c r="D1390" s="1641">
        <v>899.87</v>
      </c>
      <c r="E1390" s="1641">
        <v>16</v>
      </c>
      <c r="F1390" s="1641">
        <v>14397.92</v>
      </c>
      <c r="G1390" s="1037"/>
      <c r="H1390" s="1015">
        <f t="shared" si="433"/>
        <v>0</v>
      </c>
      <c r="I1390" s="974"/>
      <c r="J1390" s="974">
        <v>45291</v>
      </c>
      <c r="K1390" s="974"/>
      <c r="L1390" s="991">
        <v>964</v>
      </c>
      <c r="M1390" s="974">
        <v>44875</v>
      </c>
      <c r="N1390" s="1026">
        <v>3</v>
      </c>
      <c r="O1390" s="1026">
        <v>4</v>
      </c>
      <c r="P1390" s="985">
        <v>1</v>
      </c>
      <c r="Q1390" s="1642"/>
      <c r="R1390" s="1642"/>
      <c r="S1390" s="1026"/>
      <c r="T1390" s="1026"/>
      <c r="U1390" s="1026"/>
      <c r="V1390" s="1026"/>
      <c r="W1390" s="1026"/>
      <c r="X1390" s="1026"/>
      <c r="Y1390" s="1026"/>
      <c r="Z1390" s="1026"/>
      <c r="AA1390" s="1026"/>
      <c r="AB1390" s="1641"/>
      <c r="AC1390" s="1507">
        <f t="shared" si="434"/>
        <v>8</v>
      </c>
      <c r="AD1390" s="1508">
        <f t="shared" si="435"/>
        <v>7198.96</v>
      </c>
      <c r="AE1390" s="14">
        <f t="shared" si="436"/>
        <v>9.1333333333333329</v>
      </c>
      <c r="AF1390" s="14">
        <f t="shared" si="437"/>
        <v>2.6666666666666665</v>
      </c>
      <c r="AG1390" s="14">
        <f t="shared" si="438"/>
        <v>3</v>
      </c>
      <c r="AH1390" s="14">
        <f t="shared" si="439"/>
        <v>-6.1333333333333329</v>
      </c>
      <c r="AI1390" s="14">
        <f t="shared" si="440"/>
        <v>-16.355555555555554</v>
      </c>
      <c r="AJ1390" s="1643"/>
    </row>
    <row r="1391" spans="1:36" ht="15.75">
      <c r="A1391" s="1474">
        <v>111</v>
      </c>
      <c r="B1391" s="1662" t="s">
        <v>2459</v>
      </c>
      <c r="C1391" s="1026" t="s">
        <v>66</v>
      </c>
      <c r="D1391" s="1641">
        <v>900.94</v>
      </c>
      <c r="E1391" s="1641">
        <v>5066</v>
      </c>
      <c r="F1391" s="1641">
        <v>4564162.04</v>
      </c>
      <c r="G1391" s="1037"/>
      <c r="H1391" s="1015">
        <f t="shared" si="433"/>
        <v>0</v>
      </c>
      <c r="I1391" s="974"/>
      <c r="J1391" s="974">
        <v>45777</v>
      </c>
      <c r="K1391" s="974"/>
      <c r="L1391" s="985">
        <v>330</v>
      </c>
      <c r="M1391" s="974">
        <v>44697</v>
      </c>
      <c r="N1391" s="1026"/>
      <c r="O1391" s="1026"/>
      <c r="P1391" s="985">
        <v>886</v>
      </c>
      <c r="Q1391" s="1642"/>
      <c r="R1391" s="1642"/>
      <c r="S1391" s="1026"/>
      <c r="T1391" s="1026"/>
      <c r="U1391" s="1026"/>
      <c r="V1391" s="1026"/>
      <c r="W1391" s="1026"/>
      <c r="X1391" s="1026"/>
      <c r="Y1391" s="1026"/>
      <c r="Z1391" s="1026"/>
      <c r="AA1391" s="1026"/>
      <c r="AB1391" s="1641"/>
      <c r="AC1391" s="1507">
        <f t="shared" si="434"/>
        <v>4180</v>
      </c>
      <c r="AD1391" s="1508">
        <f t="shared" si="435"/>
        <v>3765929.2</v>
      </c>
      <c r="AE1391" s="14">
        <f t="shared" si="436"/>
        <v>25.333333333333332</v>
      </c>
      <c r="AF1391" s="14">
        <f t="shared" si="437"/>
        <v>295.33333333333331</v>
      </c>
      <c r="AG1391" s="14">
        <f t="shared" si="438"/>
        <v>14.153498871331829</v>
      </c>
      <c r="AH1391" s="14">
        <f t="shared" si="439"/>
        <v>-11.179834462001503</v>
      </c>
      <c r="AI1391" s="14">
        <f t="shared" si="440"/>
        <v>-3301.7777777777774</v>
      </c>
      <c r="AJ1391" s="1643"/>
    </row>
    <row r="1392" spans="1:36" ht="15.75">
      <c r="A1392" s="1474">
        <v>112</v>
      </c>
      <c r="B1392" s="1662" t="s">
        <v>2459</v>
      </c>
      <c r="C1392" s="1026" t="s">
        <v>66</v>
      </c>
      <c r="D1392" s="1641">
        <v>900.94</v>
      </c>
      <c r="E1392" s="1641">
        <v>7698</v>
      </c>
      <c r="F1392" s="1641">
        <v>6935436.1200000001</v>
      </c>
      <c r="G1392" s="1037"/>
      <c r="H1392" s="1015">
        <f t="shared" si="433"/>
        <v>0</v>
      </c>
      <c r="I1392" s="974"/>
      <c r="J1392" s="974">
        <v>45777</v>
      </c>
      <c r="K1392" s="974"/>
      <c r="L1392" s="985">
        <v>709</v>
      </c>
      <c r="M1392" s="974">
        <v>44796</v>
      </c>
      <c r="N1392" s="1026"/>
      <c r="O1392" s="1026"/>
      <c r="P1392" s="985"/>
      <c r="Q1392" s="1642"/>
      <c r="R1392" s="1642"/>
      <c r="S1392" s="1026"/>
      <c r="T1392" s="1026"/>
      <c r="U1392" s="1026"/>
      <c r="V1392" s="1026"/>
      <c r="W1392" s="1026"/>
      <c r="X1392" s="1026"/>
      <c r="Y1392" s="1026"/>
      <c r="Z1392" s="1026"/>
      <c r="AA1392" s="1026"/>
      <c r="AB1392" s="1641"/>
      <c r="AC1392" s="1507">
        <f t="shared" si="434"/>
        <v>7698</v>
      </c>
      <c r="AD1392" s="1508">
        <f t="shared" si="435"/>
        <v>6935436.1200000001</v>
      </c>
      <c r="AE1392" s="14">
        <f t="shared" si="436"/>
        <v>25.333333333333332</v>
      </c>
      <c r="AF1392" s="14">
        <f t="shared" si="437"/>
        <v>0</v>
      </c>
      <c r="AG1392" s="14" t="e">
        <f t="shared" si="438"/>
        <v>#DIV/0!</v>
      </c>
      <c r="AH1392" s="14" t="e">
        <f t="shared" si="439"/>
        <v>#DIV/0!</v>
      </c>
      <c r="AI1392" s="14">
        <f t="shared" si="440"/>
        <v>7698</v>
      </c>
      <c r="AJ1392" s="1643"/>
    </row>
    <row r="1393" spans="1:36" ht="15.75">
      <c r="A1393" s="1474">
        <v>113</v>
      </c>
      <c r="B1393" s="1662" t="s">
        <v>2459</v>
      </c>
      <c r="C1393" s="1026" t="s">
        <v>66</v>
      </c>
      <c r="D1393" s="1641">
        <v>900.94</v>
      </c>
      <c r="E1393" s="1641">
        <v>9452</v>
      </c>
      <c r="F1393" s="1641">
        <v>8515684.8800000008</v>
      </c>
      <c r="G1393" s="1037"/>
      <c r="H1393" s="1015">
        <f t="shared" si="433"/>
        <v>0</v>
      </c>
      <c r="I1393" s="974"/>
      <c r="J1393" s="974">
        <v>45777</v>
      </c>
      <c r="K1393" s="974"/>
      <c r="L1393" s="985">
        <v>1124</v>
      </c>
      <c r="M1393" s="974">
        <v>44914</v>
      </c>
      <c r="N1393" s="1026"/>
      <c r="O1393" s="1026"/>
      <c r="P1393" s="985"/>
      <c r="Q1393" s="1642"/>
      <c r="R1393" s="1642"/>
      <c r="S1393" s="1026"/>
      <c r="T1393" s="1026"/>
      <c r="U1393" s="1026"/>
      <c r="V1393" s="1026"/>
      <c r="W1393" s="1026"/>
      <c r="X1393" s="1026"/>
      <c r="Y1393" s="1026"/>
      <c r="Z1393" s="1026"/>
      <c r="AA1393" s="1026"/>
      <c r="AB1393" s="1641"/>
      <c r="AC1393" s="1507">
        <f t="shared" si="434"/>
        <v>9452</v>
      </c>
      <c r="AD1393" s="1508">
        <f t="shared" si="435"/>
        <v>8515684.8800000008</v>
      </c>
      <c r="AE1393" s="14">
        <f t="shared" si="436"/>
        <v>25.333333333333332</v>
      </c>
      <c r="AF1393" s="14">
        <f t="shared" si="437"/>
        <v>0</v>
      </c>
      <c r="AG1393" s="14" t="e">
        <f t="shared" si="438"/>
        <v>#DIV/0!</v>
      </c>
      <c r="AH1393" s="14" t="e">
        <f t="shared" si="439"/>
        <v>#DIV/0!</v>
      </c>
      <c r="AI1393" s="14">
        <f t="shared" si="440"/>
        <v>9452</v>
      </c>
      <c r="AJ1393" s="1643"/>
    </row>
    <row r="1394" spans="1:36" ht="27.75" customHeight="1">
      <c r="A1394" s="1474">
        <v>115</v>
      </c>
      <c r="B1394" s="1662" t="s">
        <v>2460</v>
      </c>
      <c r="C1394" s="1640" t="s">
        <v>66</v>
      </c>
      <c r="D1394" s="1641">
        <v>720.11</v>
      </c>
      <c r="E1394" s="1641">
        <v>4731</v>
      </c>
      <c r="F1394" s="1641">
        <v>3406840.41</v>
      </c>
      <c r="G1394" s="1037"/>
      <c r="H1394" s="1015">
        <f t="shared" si="433"/>
        <v>0</v>
      </c>
      <c r="I1394" s="974"/>
      <c r="J1394" s="1043">
        <v>45808</v>
      </c>
      <c r="K1394" s="1043"/>
      <c r="L1394" s="991">
        <v>330</v>
      </c>
      <c r="M1394" s="974">
        <v>44697</v>
      </c>
      <c r="N1394" s="1026">
        <v>1575</v>
      </c>
      <c r="O1394" s="1026">
        <v>1313</v>
      </c>
      <c r="P1394" s="985">
        <v>1478</v>
      </c>
      <c r="Q1394" s="1642"/>
      <c r="R1394" s="1642"/>
      <c r="S1394" s="1026"/>
      <c r="T1394" s="1026"/>
      <c r="U1394" s="1026"/>
      <c r="V1394" s="1026"/>
      <c r="W1394" s="1026"/>
      <c r="X1394" s="1026"/>
      <c r="Y1394" s="1026"/>
      <c r="Z1394" s="1026"/>
      <c r="AA1394" s="1026"/>
      <c r="AB1394" s="1641"/>
      <c r="AC1394" s="1507">
        <f t="shared" si="434"/>
        <v>365</v>
      </c>
      <c r="AD1394" s="1508">
        <f t="shared" si="435"/>
        <v>262840.15000000002</v>
      </c>
      <c r="AE1394" s="14">
        <f t="shared" si="436"/>
        <v>26.366666666666667</v>
      </c>
      <c r="AF1394" s="14">
        <f t="shared" si="437"/>
        <v>1455.3333333333333</v>
      </c>
      <c r="AG1394" s="14">
        <f t="shared" si="438"/>
        <v>0.25080164910673386</v>
      </c>
      <c r="AH1394" s="14">
        <f t="shared" si="439"/>
        <v>-26.115865017559933</v>
      </c>
      <c r="AI1394" s="14">
        <f t="shared" si="440"/>
        <v>-38007.288888888885</v>
      </c>
      <c r="AJ1394" s="1643"/>
    </row>
    <row r="1395" spans="1:36" ht="27.75" customHeight="1">
      <c r="A1395" s="1474">
        <v>116</v>
      </c>
      <c r="B1395" s="1662" t="s">
        <v>2460</v>
      </c>
      <c r="C1395" s="1640" t="s">
        <v>66</v>
      </c>
      <c r="D1395" s="1641">
        <v>720.11</v>
      </c>
      <c r="E1395" s="1641">
        <v>747</v>
      </c>
      <c r="F1395" s="1641">
        <v>537922.17000000004</v>
      </c>
      <c r="G1395" s="1037"/>
      <c r="H1395" s="1015">
        <f t="shared" si="433"/>
        <v>0</v>
      </c>
      <c r="I1395" s="974"/>
      <c r="J1395" s="1043">
        <v>45838</v>
      </c>
      <c r="K1395" s="1043"/>
      <c r="L1395" s="991">
        <v>330</v>
      </c>
      <c r="M1395" s="974">
        <v>44697</v>
      </c>
      <c r="N1395" s="1026"/>
      <c r="O1395" s="1026"/>
      <c r="P1395" s="985">
        <v>87</v>
      </c>
      <c r="Q1395" s="1642"/>
      <c r="R1395" s="1642"/>
      <c r="S1395" s="1026"/>
      <c r="T1395" s="1026"/>
      <c r="U1395" s="1026"/>
      <c r="V1395" s="1026"/>
      <c r="W1395" s="1026"/>
      <c r="X1395" s="1026"/>
      <c r="Y1395" s="1026"/>
      <c r="Z1395" s="1026"/>
      <c r="AA1395" s="1026"/>
      <c r="AB1395" s="1641"/>
      <c r="AC1395" s="1507">
        <f t="shared" si="434"/>
        <v>660</v>
      </c>
      <c r="AD1395" s="1508">
        <f t="shared" si="435"/>
        <v>475272.60000000003</v>
      </c>
      <c r="AE1395" s="14">
        <f t="shared" si="436"/>
        <v>27.366666666666667</v>
      </c>
      <c r="AF1395" s="14">
        <f t="shared" si="437"/>
        <v>29</v>
      </c>
      <c r="AG1395" s="14">
        <f t="shared" si="438"/>
        <v>22.758620689655171</v>
      </c>
      <c r="AH1395" s="14">
        <f t="shared" si="439"/>
        <v>-4.6080459770114963</v>
      </c>
      <c r="AI1395" s="14">
        <f t="shared" si="440"/>
        <v>-133.63333333333333</v>
      </c>
      <c r="AJ1395" s="1643"/>
    </row>
    <row r="1396" spans="1:36" ht="15.75">
      <c r="A1396" s="1474">
        <v>117</v>
      </c>
      <c r="B1396" s="1662" t="s">
        <v>2460</v>
      </c>
      <c r="C1396" s="1640" t="s">
        <v>66</v>
      </c>
      <c r="D1396" s="1641">
        <v>720.11</v>
      </c>
      <c r="E1396" s="1641">
        <v>759</v>
      </c>
      <c r="F1396" s="1641">
        <v>546563.49</v>
      </c>
      <c r="G1396" s="1037"/>
      <c r="H1396" s="1015">
        <f t="shared" si="433"/>
        <v>0</v>
      </c>
      <c r="I1396" s="974"/>
      <c r="J1396" s="1043">
        <v>45838</v>
      </c>
      <c r="K1396" s="1043"/>
      <c r="L1396" s="985">
        <v>709</v>
      </c>
      <c r="M1396" s="974">
        <v>44796</v>
      </c>
      <c r="N1396" s="1026"/>
      <c r="O1396" s="1026"/>
      <c r="P1396" s="985"/>
      <c r="Q1396" s="1642"/>
      <c r="R1396" s="1642"/>
      <c r="S1396" s="1026"/>
      <c r="T1396" s="1026"/>
      <c r="U1396" s="1026"/>
      <c r="V1396" s="1026"/>
      <c r="W1396" s="1026"/>
      <c r="X1396" s="1026"/>
      <c r="Y1396" s="1026"/>
      <c r="Z1396" s="1026"/>
      <c r="AA1396" s="1026"/>
      <c r="AB1396" s="1641"/>
      <c r="AC1396" s="1507">
        <f t="shared" si="434"/>
        <v>759</v>
      </c>
      <c r="AD1396" s="1508">
        <f t="shared" si="435"/>
        <v>546563.49</v>
      </c>
      <c r="AE1396" s="14">
        <f t="shared" si="436"/>
        <v>27.366666666666667</v>
      </c>
      <c r="AF1396" s="14">
        <f t="shared" si="437"/>
        <v>0</v>
      </c>
      <c r="AG1396" s="14" t="e">
        <f t="shared" si="438"/>
        <v>#DIV/0!</v>
      </c>
      <c r="AH1396" s="14" t="e">
        <f t="shared" si="439"/>
        <v>#DIV/0!</v>
      </c>
      <c r="AI1396" s="14">
        <f t="shared" si="440"/>
        <v>759</v>
      </c>
      <c r="AJ1396" s="1643"/>
    </row>
    <row r="1397" spans="1:36" ht="15.75">
      <c r="A1397" s="1474">
        <v>118</v>
      </c>
      <c r="B1397" s="1639" t="s">
        <v>2461</v>
      </c>
      <c r="C1397" s="1640" t="s">
        <v>78</v>
      </c>
      <c r="D1397" s="1640" t="s">
        <v>7661</v>
      </c>
      <c r="E1397" s="1641">
        <v>312</v>
      </c>
      <c r="F1397" s="1641">
        <v>136050.72</v>
      </c>
      <c r="G1397" s="985"/>
      <c r="H1397" s="1015">
        <f t="shared" si="433"/>
        <v>0</v>
      </c>
      <c r="I1397" s="1026"/>
      <c r="J1397" s="974">
        <v>45138</v>
      </c>
      <c r="K1397" s="974"/>
      <c r="L1397" s="991">
        <v>602</v>
      </c>
      <c r="M1397" s="974">
        <v>43992</v>
      </c>
      <c r="N1397" s="1026">
        <v>215</v>
      </c>
      <c r="O1397" s="1026">
        <v>86</v>
      </c>
      <c r="P1397" s="985"/>
      <c r="Q1397" s="1642"/>
      <c r="R1397" s="1642"/>
      <c r="S1397" s="1026"/>
      <c r="T1397" s="1026"/>
      <c r="U1397" s="1026"/>
      <c r="V1397" s="1026"/>
      <c r="W1397" s="1026"/>
      <c r="X1397" s="1026"/>
      <c r="Y1397" s="1026"/>
      <c r="Z1397" s="1026"/>
      <c r="AA1397" s="1026"/>
      <c r="AB1397" s="1641"/>
      <c r="AC1397" s="1507">
        <f t="shared" si="434"/>
        <v>11</v>
      </c>
      <c r="AD1397" s="1508">
        <f t="shared" si="435"/>
        <v>4796.66</v>
      </c>
      <c r="AE1397" s="14">
        <f t="shared" si="436"/>
        <v>4.0333333333333332</v>
      </c>
      <c r="AF1397" s="14">
        <f t="shared" si="437"/>
        <v>100.33333333333333</v>
      </c>
      <c r="AG1397" s="14">
        <f t="shared" si="438"/>
        <v>0.10963455149501662</v>
      </c>
      <c r="AH1397" s="14">
        <f t="shared" si="439"/>
        <v>-3.9236987818383167</v>
      </c>
      <c r="AI1397" s="14">
        <f t="shared" si="440"/>
        <v>-393.67777777777775</v>
      </c>
      <c r="AJ1397" s="1643"/>
    </row>
    <row r="1398" spans="1:36" ht="15.75">
      <c r="A1398" s="1474">
        <v>119</v>
      </c>
      <c r="B1398" s="1639" t="s">
        <v>2461</v>
      </c>
      <c r="C1398" s="1640" t="s">
        <v>66</v>
      </c>
      <c r="D1398" s="1015">
        <v>533.65</v>
      </c>
      <c r="E1398" s="1641">
        <v>277</v>
      </c>
      <c r="F1398" s="1641">
        <v>147821.04999999999</v>
      </c>
      <c r="G1398" s="985"/>
      <c r="H1398" s="1015">
        <f t="shared" si="433"/>
        <v>0</v>
      </c>
      <c r="I1398" s="974"/>
      <c r="J1398" s="974">
        <v>45688</v>
      </c>
      <c r="K1398" s="974"/>
      <c r="L1398" s="985">
        <v>617</v>
      </c>
      <c r="M1398" s="974">
        <v>44771</v>
      </c>
      <c r="N1398" s="1026"/>
      <c r="O1398" s="1026"/>
      <c r="P1398" s="985"/>
      <c r="Q1398" s="1642"/>
      <c r="R1398" s="1642"/>
      <c r="S1398" s="1026"/>
      <c r="T1398" s="1026"/>
      <c r="U1398" s="1026"/>
      <c r="V1398" s="1026"/>
      <c r="W1398" s="1026"/>
      <c r="X1398" s="1026"/>
      <c r="Y1398" s="1026"/>
      <c r="Z1398" s="1026"/>
      <c r="AA1398" s="1026"/>
      <c r="AB1398" s="1641"/>
      <c r="AC1398" s="1507">
        <f t="shared" si="434"/>
        <v>277</v>
      </c>
      <c r="AD1398" s="1508">
        <f t="shared" si="435"/>
        <v>147821.04999999999</v>
      </c>
      <c r="AE1398" s="14">
        <f t="shared" si="436"/>
        <v>22.366666666666667</v>
      </c>
      <c r="AF1398" s="14">
        <f t="shared" si="437"/>
        <v>0</v>
      </c>
      <c r="AG1398" s="14" t="e">
        <f t="shared" si="438"/>
        <v>#DIV/0!</v>
      </c>
      <c r="AH1398" s="14" t="e">
        <f t="shared" si="439"/>
        <v>#DIV/0!</v>
      </c>
      <c r="AI1398" s="14">
        <f t="shared" si="440"/>
        <v>277</v>
      </c>
      <c r="AJ1398" s="1643"/>
    </row>
    <row r="1399" spans="1:36" ht="15.75">
      <c r="A1399" s="1474">
        <v>120</v>
      </c>
      <c r="B1399" s="1639" t="s">
        <v>2461</v>
      </c>
      <c r="C1399" s="1640" t="s">
        <v>66</v>
      </c>
      <c r="D1399" s="1015">
        <v>533.65</v>
      </c>
      <c r="E1399" s="1641">
        <v>288</v>
      </c>
      <c r="F1399" s="1641">
        <v>153691.19999999998</v>
      </c>
      <c r="G1399" s="985"/>
      <c r="H1399" s="1015">
        <f t="shared" si="433"/>
        <v>0</v>
      </c>
      <c r="I1399" s="974"/>
      <c r="J1399" s="974">
        <v>45777</v>
      </c>
      <c r="K1399" s="974"/>
      <c r="L1399" s="985">
        <v>617</v>
      </c>
      <c r="M1399" s="974">
        <v>44771</v>
      </c>
      <c r="N1399" s="1026"/>
      <c r="O1399" s="1026">
        <v>93</v>
      </c>
      <c r="P1399" s="985">
        <v>130</v>
      </c>
      <c r="Q1399" s="1642"/>
      <c r="R1399" s="1642"/>
      <c r="S1399" s="1026"/>
      <c r="T1399" s="1026"/>
      <c r="U1399" s="1026"/>
      <c r="V1399" s="1026"/>
      <c r="W1399" s="1026"/>
      <c r="X1399" s="1026"/>
      <c r="Y1399" s="1026"/>
      <c r="Z1399" s="1026"/>
      <c r="AA1399" s="1026"/>
      <c r="AB1399" s="1641"/>
      <c r="AC1399" s="1507">
        <f t="shared" si="434"/>
        <v>65</v>
      </c>
      <c r="AD1399" s="1508">
        <f t="shared" si="435"/>
        <v>34687.25</v>
      </c>
      <c r="AE1399" s="14">
        <f t="shared" si="436"/>
        <v>25.333333333333332</v>
      </c>
      <c r="AF1399" s="14">
        <f t="shared" si="437"/>
        <v>74.333333333333329</v>
      </c>
      <c r="AG1399" s="14">
        <f t="shared" si="438"/>
        <v>0.87443946188340815</v>
      </c>
      <c r="AH1399" s="14">
        <f t="shared" si="439"/>
        <v>-24.458893871449924</v>
      </c>
      <c r="AI1399" s="14">
        <f t="shared" si="440"/>
        <v>-1818.1111111111109</v>
      </c>
      <c r="AJ1399" s="1643"/>
    </row>
    <row r="1400" spans="1:36" ht="15.75">
      <c r="A1400" s="1474">
        <v>121</v>
      </c>
      <c r="B1400" s="1639" t="s">
        <v>2461</v>
      </c>
      <c r="C1400" s="1640" t="s">
        <v>66</v>
      </c>
      <c r="D1400" s="1015">
        <v>533.65</v>
      </c>
      <c r="E1400" s="1641">
        <v>192</v>
      </c>
      <c r="F1400" s="1641">
        <v>102460.79999999999</v>
      </c>
      <c r="G1400" s="985"/>
      <c r="H1400" s="1015">
        <f t="shared" si="433"/>
        <v>0</v>
      </c>
      <c r="I1400" s="974"/>
      <c r="J1400" s="974">
        <v>45869</v>
      </c>
      <c r="K1400" s="974"/>
      <c r="L1400" s="985">
        <v>617</v>
      </c>
      <c r="M1400" s="974">
        <v>44771</v>
      </c>
      <c r="N1400" s="1026"/>
      <c r="O1400" s="1026">
        <v>12</v>
      </c>
      <c r="P1400" s="985">
        <v>18</v>
      </c>
      <c r="Q1400" s="1642"/>
      <c r="R1400" s="1642"/>
      <c r="S1400" s="1026"/>
      <c r="T1400" s="1026"/>
      <c r="U1400" s="1026"/>
      <c r="V1400" s="1026"/>
      <c r="W1400" s="1026"/>
      <c r="X1400" s="1026"/>
      <c r="Y1400" s="1026"/>
      <c r="Z1400" s="1026"/>
      <c r="AA1400" s="1026"/>
      <c r="AB1400" s="1641"/>
      <c r="AC1400" s="1507">
        <f t="shared" si="434"/>
        <v>162</v>
      </c>
      <c r="AD1400" s="1508">
        <f t="shared" si="435"/>
        <v>86451.3</v>
      </c>
      <c r="AE1400" s="14">
        <f t="shared" si="436"/>
        <v>28.4</v>
      </c>
      <c r="AF1400" s="14">
        <f t="shared" si="437"/>
        <v>10</v>
      </c>
      <c r="AG1400" s="14">
        <f t="shared" si="438"/>
        <v>16.2</v>
      </c>
      <c r="AH1400" s="14">
        <f t="shared" si="439"/>
        <v>-12.2</v>
      </c>
      <c r="AI1400" s="14">
        <f t="shared" si="440"/>
        <v>-122</v>
      </c>
      <c r="AJ1400" s="1643"/>
    </row>
    <row r="1401" spans="1:36" ht="15.75">
      <c r="A1401" s="1474">
        <v>122</v>
      </c>
      <c r="B1401" s="1639" t="s">
        <v>2461</v>
      </c>
      <c r="C1401" s="1640" t="s">
        <v>66</v>
      </c>
      <c r="D1401" s="1015">
        <v>606.57000000000005</v>
      </c>
      <c r="E1401" s="1641">
        <v>1092</v>
      </c>
      <c r="F1401" s="1641">
        <v>662374.44000000006</v>
      </c>
      <c r="G1401" s="985"/>
      <c r="H1401" s="1015">
        <f t="shared" si="433"/>
        <v>0</v>
      </c>
      <c r="I1401" s="974"/>
      <c r="J1401" s="974">
        <v>45869</v>
      </c>
      <c r="K1401" s="974"/>
      <c r="L1401" s="985">
        <v>965</v>
      </c>
      <c r="M1401" s="974">
        <v>44875</v>
      </c>
      <c r="N1401" s="1026"/>
      <c r="O1401" s="1026"/>
      <c r="P1401" s="985"/>
      <c r="Q1401" s="1642"/>
      <c r="R1401" s="1642"/>
      <c r="S1401" s="1026"/>
      <c r="T1401" s="1026"/>
      <c r="U1401" s="1026"/>
      <c r="V1401" s="1026"/>
      <c r="W1401" s="1026"/>
      <c r="X1401" s="1026"/>
      <c r="Y1401" s="1026"/>
      <c r="Z1401" s="1026"/>
      <c r="AA1401" s="1026"/>
      <c r="AB1401" s="1641"/>
      <c r="AC1401" s="1507">
        <f t="shared" si="434"/>
        <v>1092</v>
      </c>
      <c r="AD1401" s="1508">
        <f t="shared" si="435"/>
        <v>662374.44000000006</v>
      </c>
      <c r="AE1401" s="14">
        <f t="shared" si="436"/>
        <v>28.4</v>
      </c>
      <c r="AF1401" s="14">
        <f t="shared" si="437"/>
        <v>0</v>
      </c>
      <c r="AG1401" s="14" t="e">
        <f t="shared" si="438"/>
        <v>#DIV/0!</v>
      </c>
      <c r="AH1401" s="14" t="e">
        <f t="shared" si="439"/>
        <v>#DIV/0!</v>
      </c>
      <c r="AI1401" s="14">
        <f t="shared" si="440"/>
        <v>1092</v>
      </c>
      <c r="AJ1401" s="1643"/>
    </row>
    <row r="1402" spans="1:36" ht="31.5">
      <c r="A1402" s="1474">
        <v>123</v>
      </c>
      <c r="B1402" s="1639" t="s">
        <v>2461</v>
      </c>
      <c r="C1402" s="1640" t="s">
        <v>66</v>
      </c>
      <c r="D1402" s="1015">
        <v>533.65</v>
      </c>
      <c r="E1402" s="1641">
        <v>316</v>
      </c>
      <c r="F1402" s="1641">
        <v>168633.4</v>
      </c>
      <c r="G1402" s="985"/>
      <c r="H1402" s="1015">
        <f t="shared" si="433"/>
        <v>0</v>
      </c>
      <c r="I1402" s="974"/>
      <c r="J1402" s="974">
        <v>45869</v>
      </c>
      <c r="K1402" s="974"/>
      <c r="L1402" s="985" t="s">
        <v>7662</v>
      </c>
      <c r="M1402" s="974" t="s">
        <v>7663</v>
      </c>
      <c r="N1402" s="1026"/>
      <c r="O1402" s="1026"/>
      <c r="P1402" s="985"/>
      <c r="Q1402" s="1642"/>
      <c r="R1402" s="1642"/>
      <c r="S1402" s="1026"/>
      <c r="T1402" s="1026"/>
      <c r="U1402" s="1026"/>
      <c r="V1402" s="1026"/>
      <c r="W1402" s="1026"/>
      <c r="X1402" s="1026"/>
      <c r="Y1402" s="1026"/>
      <c r="Z1402" s="1026"/>
      <c r="AA1402" s="1026"/>
      <c r="AB1402" s="1641"/>
      <c r="AC1402" s="1507">
        <f t="shared" si="434"/>
        <v>316</v>
      </c>
      <c r="AD1402" s="1508">
        <f t="shared" si="435"/>
        <v>168633.4</v>
      </c>
      <c r="AE1402" s="14">
        <f t="shared" si="436"/>
        <v>28.4</v>
      </c>
      <c r="AF1402" s="14">
        <f t="shared" si="437"/>
        <v>0</v>
      </c>
      <c r="AG1402" s="14" t="e">
        <f t="shared" si="438"/>
        <v>#DIV/0!</v>
      </c>
      <c r="AH1402" s="14" t="e">
        <f t="shared" si="439"/>
        <v>#DIV/0!</v>
      </c>
      <c r="AI1402" s="14">
        <f t="shared" si="440"/>
        <v>316</v>
      </c>
      <c r="AJ1402" s="1643"/>
    </row>
    <row r="1403" spans="1:36" ht="15.75">
      <c r="A1403" s="1474">
        <v>124</v>
      </c>
      <c r="B1403" s="1639" t="s">
        <v>2462</v>
      </c>
      <c r="C1403" s="1640" t="s">
        <v>66</v>
      </c>
      <c r="D1403" s="1640" t="s">
        <v>7664</v>
      </c>
      <c r="E1403" s="1641">
        <v>349</v>
      </c>
      <c r="F1403" s="1641">
        <v>158760.1</v>
      </c>
      <c r="G1403" s="1037"/>
      <c r="H1403" s="1015">
        <f t="shared" si="433"/>
        <v>0</v>
      </c>
      <c r="I1403" s="1037"/>
      <c r="J1403" s="974">
        <v>45291</v>
      </c>
      <c r="K1403" s="974"/>
      <c r="L1403" s="991">
        <v>652</v>
      </c>
      <c r="M1403" s="974">
        <v>44356</v>
      </c>
      <c r="N1403" s="1026">
        <v>39</v>
      </c>
      <c r="O1403" s="1026">
        <v>57</v>
      </c>
      <c r="P1403" s="985"/>
      <c r="Q1403" s="1642"/>
      <c r="R1403" s="1642"/>
      <c r="S1403" s="1026"/>
      <c r="T1403" s="1026"/>
      <c r="U1403" s="1026"/>
      <c r="V1403" s="1026"/>
      <c r="W1403" s="1026"/>
      <c r="X1403" s="1026"/>
      <c r="Y1403" s="1026"/>
      <c r="Z1403" s="1026"/>
      <c r="AA1403" s="1026"/>
      <c r="AB1403" s="1641"/>
      <c r="AC1403" s="1507">
        <f t="shared" si="434"/>
        <v>253</v>
      </c>
      <c r="AD1403" s="1508">
        <f t="shared" si="435"/>
        <v>115089.7</v>
      </c>
      <c r="AE1403" s="14">
        <f t="shared" si="436"/>
        <v>9.1333333333333329</v>
      </c>
      <c r="AF1403" s="14">
        <f t="shared" si="437"/>
        <v>32</v>
      </c>
      <c r="AG1403" s="14">
        <f t="shared" si="438"/>
        <v>7.90625</v>
      </c>
      <c r="AH1403" s="14">
        <f t="shared" si="439"/>
        <v>-1.2270833333333329</v>
      </c>
      <c r="AI1403" s="14">
        <f t="shared" si="440"/>
        <v>-39.266666666666652</v>
      </c>
      <c r="AJ1403" s="1643"/>
    </row>
    <row r="1404" spans="1:36" ht="15.75">
      <c r="A1404" s="1474">
        <v>125</v>
      </c>
      <c r="B1404" s="1639" t="s">
        <v>2462</v>
      </c>
      <c r="C1404" s="1640" t="s">
        <v>66</v>
      </c>
      <c r="D1404" s="1641">
        <v>513.85</v>
      </c>
      <c r="E1404" s="1641">
        <v>76</v>
      </c>
      <c r="F1404" s="1641">
        <v>39052.6</v>
      </c>
      <c r="G1404" s="1037"/>
      <c r="H1404" s="1015">
        <f t="shared" si="433"/>
        <v>0</v>
      </c>
      <c r="I1404" s="974"/>
      <c r="J1404" s="974">
        <v>45716</v>
      </c>
      <c r="K1404" s="974"/>
      <c r="L1404" s="985">
        <v>617</v>
      </c>
      <c r="M1404" s="974">
        <v>44771</v>
      </c>
      <c r="N1404" s="1026">
        <v>76</v>
      </c>
      <c r="O1404" s="1026"/>
      <c r="P1404" s="985"/>
      <c r="Q1404" s="1642"/>
      <c r="R1404" s="1642"/>
      <c r="S1404" s="1026"/>
      <c r="T1404" s="1026"/>
      <c r="U1404" s="1026"/>
      <c r="V1404" s="1026"/>
      <c r="W1404" s="1026"/>
      <c r="X1404" s="1026"/>
      <c r="Y1404" s="1026"/>
      <c r="Z1404" s="1026"/>
      <c r="AA1404" s="1026"/>
      <c r="AB1404" s="1641"/>
      <c r="AC1404" s="1507">
        <f t="shared" si="434"/>
        <v>0</v>
      </c>
      <c r="AD1404" s="1508">
        <f t="shared" si="435"/>
        <v>0</v>
      </c>
      <c r="AE1404" s="14">
        <f t="shared" si="436"/>
        <v>23.3</v>
      </c>
      <c r="AF1404" s="14">
        <f t="shared" si="437"/>
        <v>25.333333333333332</v>
      </c>
      <c r="AG1404" s="14">
        <f t="shared" si="438"/>
        <v>0</v>
      </c>
      <c r="AH1404" s="14">
        <f t="shared" si="439"/>
        <v>-23.3</v>
      </c>
      <c r="AI1404" s="14">
        <f t="shared" si="440"/>
        <v>-590.26666666666665</v>
      </c>
      <c r="AJ1404" s="1643"/>
    </row>
    <row r="1405" spans="1:36" ht="15.75">
      <c r="A1405" s="1474">
        <v>126</v>
      </c>
      <c r="B1405" s="1639" t="s">
        <v>2462</v>
      </c>
      <c r="C1405" s="1640" t="s">
        <v>66</v>
      </c>
      <c r="D1405" s="1641">
        <v>513.85</v>
      </c>
      <c r="E1405" s="1641">
        <v>360</v>
      </c>
      <c r="F1405" s="1641">
        <v>184986</v>
      </c>
      <c r="G1405" s="985"/>
      <c r="H1405" s="1015">
        <f t="shared" si="433"/>
        <v>0</v>
      </c>
      <c r="I1405" s="974"/>
      <c r="J1405" s="974">
        <v>45716</v>
      </c>
      <c r="K1405" s="974"/>
      <c r="L1405" s="985">
        <v>617</v>
      </c>
      <c r="M1405" s="974">
        <v>44771</v>
      </c>
      <c r="N1405" s="1026">
        <v>62</v>
      </c>
      <c r="O1405" s="1026">
        <v>130</v>
      </c>
      <c r="P1405" s="985">
        <v>96</v>
      </c>
      <c r="Q1405" s="1642"/>
      <c r="R1405" s="1642"/>
      <c r="S1405" s="1026"/>
      <c r="T1405" s="1026"/>
      <c r="U1405" s="1026"/>
      <c r="V1405" s="1026"/>
      <c r="W1405" s="1026"/>
      <c r="X1405" s="1026"/>
      <c r="Y1405" s="1026"/>
      <c r="Z1405" s="1026"/>
      <c r="AA1405" s="1026"/>
      <c r="AB1405" s="1641"/>
      <c r="AC1405" s="1507">
        <f t="shared" si="434"/>
        <v>72</v>
      </c>
      <c r="AD1405" s="1508">
        <f t="shared" si="435"/>
        <v>36997.200000000004</v>
      </c>
      <c r="AE1405" s="14">
        <f t="shared" si="436"/>
        <v>23.3</v>
      </c>
      <c r="AF1405" s="14">
        <f t="shared" si="437"/>
        <v>96</v>
      </c>
      <c r="AG1405" s="14">
        <f t="shared" si="438"/>
        <v>0.75</v>
      </c>
      <c r="AH1405" s="14">
        <f t="shared" si="439"/>
        <v>-22.55</v>
      </c>
      <c r="AI1405" s="14">
        <f t="shared" si="440"/>
        <v>-2164.8000000000002</v>
      </c>
      <c r="AJ1405" s="1643"/>
    </row>
    <row r="1406" spans="1:36" ht="15.75">
      <c r="A1406" s="1474">
        <v>127</v>
      </c>
      <c r="B1406" s="1639" t="s">
        <v>2462</v>
      </c>
      <c r="C1406" s="1640" t="s">
        <v>66</v>
      </c>
      <c r="D1406" s="1641">
        <v>584.1</v>
      </c>
      <c r="E1406" s="1641">
        <v>156</v>
      </c>
      <c r="F1406" s="1641">
        <v>91119.6</v>
      </c>
      <c r="G1406" s="985"/>
      <c r="H1406" s="1015">
        <f t="shared" si="433"/>
        <v>0</v>
      </c>
      <c r="I1406" s="974"/>
      <c r="J1406" s="974">
        <v>45716</v>
      </c>
      <c r="K1406" s="974"/>
      <c r="L1406" s="985">
        <v>965</v>
      </c>
      <c r="M1406" s="974">
        <v>44875</v>
      </c>
      <c r="N1406" s="1026"/>
      <c r="O1406" s="1026"/>
      <c r="P1406" s="985">
        <v>57</v>
      </c>
      <c r="Q1406" s="1642"/>
      <c r="R1406" s="1642"/>
      <c r="S1406" s="1026"/>
      <c r="T1406" s="1026"/>
      <c r="U1406" s="1026"/>
      <c r="V1406" s="1026"/>
      <c r="W1406" s="1026"/>
      <c r="X1406" s="1026"/>
      <c r="Y1406" s="1026"/>
      <c r="Z1406" s="1026"/>
      <c r="AA1406" s="1026"/>
      <c r="AB1406" s="1641"/>
      <c r="AC1406" s="1507">
        <f t="shared" si="434"/>
        <v>99</v>
      </c>
      <c r="AD1406" s="1508">
        <f t="shared" si="435"/>
        <v>57825.9</v>
      </c>
      <c r="AE1406" s="14">
        <f t="shared" si="436"/>
        <v>23.3</v>
      </c>
      <c r="AF1406" s="14">
        <f t="shared" si="437"/>
        <v>19</v>
      </c>
      <c r="AG1406" s="14">
        <f t="shared" si="438"/>
        <v>5.2105263157894735</v>
      </c>
      <c r="AH1406" s="14">
        <f t="shared" si="439"/>
        <v>-18.089473684210528</v>
      </c>
      <c r="AI1406" s="14">
        <f t="shared" si="440"/>
        <v>-343.7</v>
      </c>
      <c r="AJ1406" s="1643"/>
    </row>
    <row r="1407" spans="1:36" ht="15.75">
      <c r="A1407" s="1474">
        <v>128</v>
      </c>
      <c r="B1407" s="1639" t="s">
        <v>2462</v>
      </c>
      <c r="C1407" s="1640" t="s">
        <v>66</v>
      </c>
      <c r="D1407" s="1641">
        <v>513.85</v>
      </c>
      <c r="E1407" s="1641">
        <v>24</v>
      </c>
      <c r="F1407" s="1641">
        <v>12332.400000000001</v>
      </c>
      <c r="G1407" s="985"/>
      <c r="H1407" s="1015">
        <f t="shared" si="433"/>
        <v>0</v>
      </c>
      <c r="I1407" s="974"/>
      <c r="J1407" s="974">
        <v>45747</v>
      </c>
      <c r="K1407" s="974"/>
      <c r="L1407" s="985">
        <v>617</v>
      </c>
      <c r="M1407" s="974">
        <v>44771</v>
      </c>
      <c r="N1407" s="1026"/>
      <c r="O1407" s="1026"/>
      <c r="P1407" s="985"/>
      <c r="Q1407" s="1642"/>
      <c r="R1407" s="1642"/>
      <c r="S1407" s="1026"/>
      <c r="T1407" s="1026"/>
      <c r="U1407" s="1026"/>
      <c r="V1407" s="1026"/>
      <c r="W1407" s="1026"/>
      <c r="X1407" s="1026"/>
      <c r="Y1407" s="1026"/>
      <c r="Z1407" s="1026"/>
      <c r="AA1407" s="1026"/>
      <c r="AB1407" s="1641"/>
      <c r="AC1407" s="1507">
        <f t="shared" si="434"/>
        <v>24</v>
      </c>
      <c r="AD1407" s="1508">
        <f t="shared" si="435"/>
        <v>12332.400000000001</v>
      </c>
      <c r="AE1407" s="14">
        <f t="shared" si="436"/>
        <v>24.333333333333332</v>
      </c>
      <c r="AF1407" s="14">
        <f t="shared" si="437"/>
        <v>0</v>
      </c>
      <c r="AG1407" s="14" t="e">
        <f t="shared" si="438"/>
        <v>#DIV/0!</v>
      </c>
      <c r="AH1407" s="14" t="e">
        <f t="shared" si="439"/>
        <v>#DIV/0!</v>
      </c>
      <c r="AI1407" s="14">
        <f t="shared" si="440"/>
        <v>24</v>
      </c>
      <c r="AJ1407" s="1643"/>
    </row>
    <row r="1408" spans="1:36" ht="31.5">
      <c r="A1408" s="1474">
        <v>130</v>
      </c>
      <c r="B1408" s="1639" t="s">
        <v>2462</v>
      </c>
      <c r="C1408" s="1640" t="s">
        <v>66</v>
      </c>
      <c r="D1408" s="1641">
        <v>513.85</v>
      </c>
      <c r="E1408" s="1641">
        <v>225</v>
      </c>
      <c r="F1408" s="1641">
        <v>115616.25</v>
      </c>
      <c r="G1408" s="985"/>
      <c r="H1408" s="1015">
        <f t="shared" ref="H1408:H1458" si="441">D1408*G1408</f>
        <v>0</v>
      </c>
      <c r="I1408" s="974"/>
      <c r="J1408" s="974">
        <v>45747</v>
      </c>
      <c r="K1408" s="974"/>
      <c r="L1408" s="985" t="s">
        <v>7665</v>
      </c>
      <c r="M1408" s="974" t="s">
        <v>7663</v>
      </c>
      <c r="N1408" s="1026"/>
      <c r="O1408" s="1026"/>
      <c r="P1408" s="985"/>
      <c r="Q1408" s="1642"/>
      <c r="R1408" s="1642"/>
      <c r="S1408" s="1026"/>
      <c r="T1408" s="1026"/>
      <c r="U1408" s="1026"/>
      <c r="V1408" s="1026"/>
      <c r="W1408" s="1026"/>
      <c r="X1408" s="1026"/>
      <c r="Y1408" s="1026"/>
      <c r="Z1408" s="1026"/>
      <c r="AA1408" s="1026"/>
      <c r="AB1408" s="1641"/>
      <c r="AC1408" s="1507">
        <f t="shared" ref="AC1408:AC1458" si="442">E1408+G1408-N1408-O1408-AA1408-P1408-Q1408-R1408-S1408-T1408-U1408-V1408-W1408-X1408-Y1408</f>
        <v>225</v>
      </c>
      <c r="AD1408" s="1508">
        <f t="shared" ref="AD1408:AD1458" si="443">D1408*AC1408</f>
        <v>115616.25</v>
      </c>
      <c r="AE1408" s="14">
        <f t="shared" ref="AE1408:AE1458" si="444">(J1408-"01.04.2023")/30</f>
        <v>24.333333333333332</v>
      </c>
      <c r="AF1408" s="14">
        <f t="shared" ref="AF1408:AF1458" si="445">(N1408+O1408+P1408+Q1408+R1408+S1408+T1408+U1408+V1408+W1408+X1408+Y1408)/3</f>
        <v>0</v>
      </c>
      <c r="AG1408" s="14" t="e">
        <f t="shared" ref="AG1408:AG1458" si="446">AC1408/AF1408</f>
        <v>#DIV/0!</v>
      </c>
      <c r="AH1408" s="14" t="e">
        <f t="shared" ref="AH1408:AH1458" si="447">AG1408-AE1408</f>
        <v>#DIV/0!</v>
      </c>
      <c r="AI1408" s="14">
        <f t="shared" ref="AI1408:AI1458" si="448">AC1408-(AE1408*AF1408)</f>
        <v>225</v>
      </c>
      <c r="AJ1408" s="1643"/>
    </row>
    <row r="1409" spans="1:36" ht="19.5" customHeight="1">
      <c r="A1409" s="1474">
        <v>132</v>
      </c>
      <c r="B1409" s="1647" t="s">
        <v>5519</v>
      </c>
      <c r="C1409" s="1640" t="s">
        <v>66</v>
      </c>
      <c r="D1409" s="1641">
        <v>625.71</v>
      </c>
      <c r="E1409" s="1641">
        <v>1584</v>
      </c>
      <c r="F1409" s="1641">
        <v>991124.64</v>
      </c>
      <c r="G1409" s="985"/>
      <c r="H1409" s="1015">
        <f t="shared" si="441"/>
        <v>0</v>
      </c>
      <c r="I1409" s="974"/>
      <c r="J1409" s="1043">
        <v>45777</v>
      </c>
      <c r="K1409" s="1043"/>
      <c r="L1409" s="985">
        <v>617</v>
      </c>
      <c r="M1409" s="974">
        <v>44771</v>
      </c>
      <c r="N1409" s="1026"/>
      <c r="O1409" s="1026">
        <v>285</v>
      </c>
      <c r="P1409" s="985">
        <v>685</v>
      </c>
      <c r="Q1409" s="1642"/>
      <c r="R1409" s="1642"/>
      <c r="S1409" s="1026"/>
      <c r="T1409" s="1026"/>
      <c r="U1409" s="1026"/>
      <c r="V1409" s="1026"/>
      <c r="W1409" s="1026"/>
      <c r="X1409" s="1026"/>
      <c r="Y1409" s="1026"/>
      <c r="Z1409" s="1026"/>
      <c r="AA1409" s="1026"/>
      <c r="AB1409" s="1641"/>
      <c r="AC1409" s="1507">
        <f t="shared" si="442"/>
        <v>614</v>
      </c>
      <c r="AD1409" s="1508">
        <f t="shared" si="443"/>
        <v>384185.94</v>
      </c>
      <c r="AE1409" s="14">
        <f t="shared" si="444"/>
        <v>25.333333333333332</v>
      </c>
      <c r="AF1409" s="14">
        <f t="shared" si="445"/>
        <v>323.33333333333331</v>
      </c>
      <c r="AG1409" s="14">
        <f t="shared" si="446"/>
        <v>1.8989690721649486</v>
      </c>
      <c r="AH1409" s="14">
        <f t="shared" si="447"/>
        <v>-23.434364261168383</v>
      </c>
      <c r="AI1409" s="14">
        <f t="shared" si="448"/>
        <v>-7577.1111111111104</v>
      </c>
      <c r="AJ1409" s="1643"/>
    </row>
    <row r="1410" spans="1:36" ht="15.75">
      <c r="A1410" s="1474">
        <v>133</v>
      </c>
      <c r="B1410" s="1647" t="s">
        <v>5519</v>
      </c>
      <c r="C1410" s="1640" t="s">
        <v>66</v>
      </c>
      <c r="D1410" s="1641">
        <v>711.26</v>
      </c>
      <c r="E1410" s="1641">
        <v>2136</v>
      </c>
      <c r="F1410" s="1641">
        <v>1519251.3599999999</v>
      </c>
      <c r="G1410" s="985"/>
      <c r="H1410" s="1015">
        <f t="shared" si="441"/>
        <v>0</v>
      </c>
      <c r="I1410" s="974"/>
      <c r="J1410" s="1043">
        <v>45838</v>
      </c>
      <c r="K1410" s="1043"/>
      <c r="L1410" s="985">
        <v>965</v>
      </c>
      <c r="M1410" s="974">
        <v>44875</v>
      </c>
      <c r="N1410" s="1026"/>
      <c r="O1410" s="1026"/>
      <c r="P1410" s="985"/>
      <c r="Q1410" s="1642"/>
      <c r="R1410" s="1642"/>
      <c r="S1410" s="1026"/>
      <c r="T1410" s="1026"/>
      <c r="U1410" s="1026"/>
      <c r="V1410" s="1026"/>
      <c r="W1410" s="1026"/>
      <c r="X1410" s="1026"/>
      <c r="Y1410" s="1026"/>
      <c r="Z1410" s="1026"/>
      <c r="AA1410" s="1026"/>
      <c r="AB1410" s="1641"/>
      <c r="AC1410" s="1507">
        <f t="shared" si="442"/>
        <v>2136</v>
      </c>
      <c r="AD1410" s="1508">
        <f t="shared" si="443"/>
        <v>1519251.3599999999</v>
      </c>
      <c r="AE1410" s="14">
        <f t="shared" si="444"/>
        <v>27.366666666666667</v>
      </c>
      <c r="AF1410" s="14">
        <f t="shared" si="445"/>
        <v>0</v>
      </c>
      <c r="AG1410" s="14" t="e">
        <f t="shared" si="446"/>
        <v>#DIV/0!</v>
      </c>
      <c r="AH1410" s="14" t="e">
        <f t="shared" si="447"/>
        <v>#DIV/0!</v>
      </c>
      <c r="AI1410" s="14">
        <f t="shared" si="448"/>
        <v>2136</v>
      </c>
      <c r="AJ1410" s="1643"/>
    </row>
    <row r="1411" spans="1:36" ht="15.75">
      <c r="A1411" s="1474">
        <v>134</v>
      </c>
      <c r="B1411" s="1647" t="s">
        <v>5519</v>
      </c>
      <c r="C1411" s="1640" t="s">
        <v>66</v>
      </c>
      <c r="D1411" s="1641">
        <v>711.26</v>
      </c>
      <c r="E1411" s="1641">
        <v>468</v>
      </c>
      <c r="F1411" s="1641">
        <v>332869.68</v>
      </c>
      <c r="G1411" s="985"/>
      <c r="H1411" s="1015">
        <f t="shared" si="441"/>
        <v>0</v>
      </c>
      <c r="I1411" s="974"/>
      <c r="J1411" s="1043">
        <v>45777</v>
      </c>
      <c r="K1411" s="1043"/>
      <c r="L1411" s="985">
        <v>965</v>
      </c>
      <c r="M1411" s="974">
        <v>44875</v>
      </c>
      <c r="N1411" s="1026"/>
      <c r="O1411" s="1026"/>
      <c r="P1411" s="985"/>
      <c r="Q1411" s="1642"/>
      <c r="R1411" s="1642"/>
      <c r="S1411" s="1026"/>
      <c r="T1411" s="1026"/>
      <c r="U1411" s="1026"/>
      <c r="V1411" s="1026"/>
      <c r="W1411" s="1026"/>
      <c r="X1411" s="1026"/>
      <c r="Y1411" s="1026"/>
      <c r="Z1411" s="1026"/>
      <c r="AA1411" s="1026"/>
      <c r="AB1411" s="1641"/>
      <c r="AC1411" s="1507">
        <f t="shared" si="442"/>
        <v>468</v>
      </c>
      <c r="AD1411" s="1508">
        <f t="shared" si="443"/>
        <v>332869.68</v>
      </c>
      <c r="AE1411" s="14">
        <f t="shared" si="444"/>
        <v>25.333333333333332</v>
      </c>
      <c r="AF1411" s="14">
        <f t="shared" si="445"/>
        <v>0</v>
      </c>
      <c r="AG1411" s="14" t="e">
        <f t="shared" si="446"/>
        <v>#DIV/0!</v>
      </c>
      <c r="AH1411" s="14" t="e">
        <f t="shared" si="447"/>
        <v>#DIV/0!</v>
      </c>
      <c r="AI1411" s="14">
        <f t="shared" si="448"/>
        <v>468</v>
      </c>
      <c r="AJ1411" s="1643"/>
    </row>
    <row r="1412" spans="1:36" ht="15.75">
      <c r="A1412" s="1474">
        <v>135</v>
      </c>
      <c r="B1412" s="1647" t="s">
        <v>5519</v>
      </c>
      <c r="C1412" s="1640" t="s">
        <v>66</v>
      </c>
      <c r="D1412" s="1641">
        <v>711.26</v>
      </c>
      <c r="E1412" s="1641">
        <v>984</v>
      </c>
      <c r="F1412" s="1641">
        <v>699879.84</v>
      </c>
      <c r="G1412" s="985"/>
      <c r="H1412" s="1015">
        <f t="shared" si="441"/>
        <v>0</v>
      </c>
      <c r="I1412" s="974"/>
      <c r="J1412" s="1043">
        <v>45838</v>
      </c>
      <c r="K1412" s="1043"/>
      <c r="L1412" s="985">
        <v>965</v>
      </c>
      <c r="M1412" s="974">
        <v>44875</v>
      </c>
      <c r="N1412" s="1026"/>
      <c r="O1412" s="1026"/>
      <c r="P1412" s="985"/>
      <c r="Q1412" s="1642"/>
      <c r="R1412" s="1642"/>
      <c r="S1412" s="1026"/>
      <c r="T1412" s="1026"/>
      <c r="U1412" s="1026"/>
      <c r="V1412" s="1026"/>
      <c r="W1412" s="1026"/>
      <c r="X1412" s="1026"/>
      <c r="Y1412" s="1026"/>
      <c r="Z1412" s="1026"/>
      <c r="AA1412" s="1026"/>
      <c r="AB1412" s="1641"/>
      <c r="AC1412" s="1507">
        <f t="shared" si="442"/>
        <v>984</v>
      </c>
      <c r="AD1412" s="1508">
        <f t="shared" si="443"/>
        <v>699879.84</v>
      </c>
      <c r="AE1412" s="14">
        <f t="shared" si="444"/>
        <v>27.366666666666667</v>
      </c>
      <c r="AF1412" s="14">
        <f t="shared" si="445"/>
        <v>0</v>
      </c>
      <c r="AG1412" s="14" t="e">
        <f t="shared" si="446"/>
        <v>#DIV/0!</v>
      </c>
      <c r="AH1412" s="14" t="e">
        <f t="shared" si="447"/>
        <v>#DIV/0!</v>
      </c>
      <c r="AI1412" s="14">
        <f t="shared" si="448"/>
        <v>984</v>
      </c>
      <c r="AJ1412" s="1643"/>
    </row>
    <row r="1413" spans="1:36" ht="31.5">
      <c r="A1413" s="1474">
        <v>136</v>
      </c>
      <c r="B1413" s="1647" t="s">
        <v>5519</v>
      </c>
      <c r="C1413" s="1640" t="s">
        <v>66</v>
      </c>
      <c r="D1413" s="1641">
        <v>625.71</v>
      </c>
      <c r="E1413" s="1641">
        <v>1200</v>
      </c>
      <c r="F1413" s="1641">
        <v>750852</v>
      </c>
      <c r="G1413" s="985"/>
      <c r="H1413" s="1015">
        <f t="shared" si="441"/>
        <v>0</v>
      </c>
      <c r="I1413" s="974"/>
      <c r="J1413" s="1043">
        <v>45838</v>
      </c>
      <c r="K1413" s="1043"/>
      <c r="L1413" s="985" t="s">
        <v>7665</v>
      </c>
      <c r="M1413" s="974" t="s">
        <v>7663</v>
      </c>
      <c r="N1413" s="1026"/>
      <c r="O1413" s="1026"/>
      <c r="P1413" s="985"/>
      <c r="Q1413" s="1642"/>
      <c r="R1413" s="1642"/>
      <c r="S1413" s="1026"/>
      <c r="T1413" s="1026"/>
      <c r="U1413" s="1026"/>
      <c r="V1413" s="1026"/>
      <c r="W1413" s="1026"/>
      <c r="X1413" s="1026"/>
      <c r="Y1413" s="1026"/>
      <c r="Z1413" s="1026"/>
      <c r="AA1413" s="1026"/>
      <c r="AB1413" s="1641"/>
      <c r="AC1413" s="1507">
        <f t="shared" si="442"/>
        <v>1200</v>
      </c>
      <c r="AD1413" s="1508">
        <f t="shared" si="443"/>
        <v>750852</v>
      </c>
      <c r="AE1413" s="14">
        <f t="shared" si="444"/>
        <v>27.366666666666667</v>
      </c>
      <c r="AF1413" s="14">
        <f t="shared" si="445"/>
        <v>0</v>
      </c>
      <c r="AG1413" s="14" t="e">
        <f t="shared" si="446"/>
        <v>#DIV/0!</v>
      </c>
      <c r="AH1413" s="14" t="e">
        <f t="shared" si="447"/>
        <v>#DIV/0!</v>
      </c>
      <c r="AI1413" s="14">
        <f t="shared" si="448"/>
        <v>1200</v>
      </c>
      <c r="AJ1413" s="1643"/>
    </row>
    <row r="1414" spans="1:36" ht="31.5">
      <c r="A1414" s="1474">
        <v>137</v>
      </c>
      <c r="B1414" s="1647" t="s">
        <v>5519</v>
      </c>
      <c r="C1414" s="1640" t="s">
        <v>66</v>
      </c>
      <c r="D1414" s="1641">
        <v>625.71</v>
      </c>
      <c r="E1414" s="1641">
        <v>76</v>
      </c>
      <c r="F1414" s="1641">
        <v>47553.960000000006</v>
      </c>
      <c r="G1414" s="985"/>
      <c r="H1414" s="1015">
        <f t="shared" si="441"/>
        <v>0</v>
      </c>
      <c r="I1414" s="974"/>
      <c r="J1414" s="1043">
        <v>45838</v>
      </c>
      <c r="K1414" s="1043"/>
      <c r="L1414" s="985" t="s">
        <v>7665</v>
      </c>
      <c r="M1414" s="974" t="s">
        <v>7663</v>
      </c>
      <c r="N1414" s="1026"/>
      <c r="O1414" s="1026"/>
      <c r="P1414" s="985"/>
      <c r="Q1414" s="1642"/>
      <c r="R1414" s="1642"/>
      <c r="S1414" s="1026"/>
      <c r="T1414" s="1026"/>
      <c r="U1414" s="1026"/>
      <c r="V1414" s="1026"/>
      <c r="W1414" s="1026"/>
      <c r="X1414" s="1026"/>
      <c r="Y1414" s="1026"/>
      <c r="Z1414" s="1026"/>
      <c r="AA1414" s="1026"/>
      <c r="AB1414" s="1641"/>
      <c r="AC1414" s="1507">
        <f t="shared" si="442"/>
        <v>76</v>
      </c>
      <c r="AD1414" s="1508">
        <f t="shared" si="443"/>
        <v>47553.960000000006</v>
      </c>
      <c r="AE1414" s="14">
        <f t="shared" si="444"/>
        <v>27.366666666666667</v>
      </c>
      <c r="AF1414" s="14">
        <f t="shared" si="445"/>
        <v>0</v>
      </c>
      <c r="AG1414" s="14" t="e">
        <f t="shared" si="446"/>
        <v>#DIV/0!</v>
      </c>
      <c r="AH1414" s="14" t="e">
        <f t="shared" si="447"/>
        <v>#DIV/0!</v>
      </c>
      <c r="AI1414" s="14">
        <f t="shared" si="448"/>
        <v>76</v>
      </c>
      <c r="AJ1414" s="1643"/>
    </row>
    <row r="1415" spans="1:36" ht="31.5">
      <c r="A1415" s="1474">
        <v>138</v>
      </c>
      <c r="B1415" s="1647" t="s">
        <v>5519</v>
      </c>
      <c r="C1415" s="1640" t="s">
        <v>66</v>
      </c>
      <c r="D1415" s="1641">
        <v>625.71</v>
      </c>
      <c r="E1415" s="1641">
        <v>84</v>
      </c>
      <c r="F1415" s="1641">
        <v>52559.64</v>
      </c>
      <c r="G1415" s="985"/>
      <c r="H1415" s="1015">
        <f t="shared" si="441"/>
        <v>0</v>
      </c>
      <c r="I1415" s="974"/>
      <c r="J1415" s="1043">
        <v>45777</v>
      </c>
      <c r="K1415" s="1043"/>
      <c r="L1415" s="985" t="s">
        <v>7665</v>
      </c>
      <c r="M1415" s="974" t="s">
        <v>7663</v>
      </c>
      <c r="N1415" s="1026"/>
      <c r="O1415" s="1026"/>
      <c r="P1415" s="985"/>
      <c r="Q1415" s="1642"/>
      <c r="R1415" s="1642"/>
      <c r="S1415" s="1026"/>
      <c r="T1415" s="1026"/>
      <c r="U1415" s="1026"/>
      <c r="V1415" s="1026"/>
      <c r="W1415" s="1026"/>
      <c r="X1415" s="1026"/>
      <c r="Y1415" s="1026"/>
      <c r="Z1415" s="1026"/>
      <c r="AA1415" s="1026"/>
      <c r="AB1415" s="1641"/>
      <c r="AC1415" s="1507">
        <f t="shared" si="442"/>
        <v>84</v>
      </c>
      <c r="AD1415" s="1508">
        <f t="shared" si="443"/>
        <v>52559.64</v>
      </c>
      <c r="AE1415" s="14">
        <f t="shared" si="444"/>
        <v>25.333333333333332</v>
      </c>
      <c r="AF1415" s="14">
        <f t="shared" si="445"/>
        <v>0</v>
      </c>
      <c r="AG1415" s="14" t="e">
        <f t="shared" si="446"/>
        <v>#DIV/0!</v>
      </c>
      <c r="AH1415" s="14" t="e">
        <f t="shared" si="447"/>
        <v>#DIV/0!</v>
      </c>
      <c r="AI1415" s="14">
        <f t="shared" si="448"/>
        <v>84</v>
      </c>
      <c r="AJ1415" s="1643"/>
    </row>
    <row r="1416" spans="1:36" ht="15.75">
      <c r="A1416" s="1474">
        <v>141</v>
      </c>
      <c r="B1416" s="1647" t="s">
        <v>5520</v>
      </c>
      <c r="C1416" s="1640" t="s">
        <v>66</v>
      </c>
      <c r="D1416" s="1641">
        <v>757.73</v>
      </c>
      <c r="E1416" s="1641">
        <v>3023</v>
      </c>
      <c r="F1416" s="1641">
        <v>2290617.79</v>
      </c>
      <c r="G1416" s="985"/>
      <c r="H1416" s="1015">
        <f t="shared" si="441"/>
        <v>0</v>
      </c>
      <c r="I1416" s="974"/>
      <c r="J1416" s="1043">
        <v>45838</v>
      </c>
      <c r="K1416" s="1043"/>
      <c r="L1416" s="985">
        <v>617</v>
      </c>
      <c r="M1416" s="974">
        <v>44771</v>
      </c>
      <c r="N1416" s="1026">
        <v>948</v>
      </c>
      <c r="O1416" s="1026">
        <v>833</v>
      </c>
      <c r="P1416" s="985">
        <v>214</v>
      </c>
      <c r="Q1416" s="1642"/>
      <c r="R1416" s="1642"/>
      <c r="S1416" s="1026"/>
      <c r="T1416" s="1026"/>
      <c r="U1416" s="1026"/>
      <c r="V1416" s="1026"/>
      <c r="W1416" s="1026"/>
      <c r="X1416" s="1026"/>
      <c r="Y1416" s="1026"/>
      <c r="Z1416" s="1026"/>
      <c r="AA1416" s="1026"/>
      <c r="AB1416" s="1641"/>
      <c r="AC1416" s="1507">
        <f t="shared" si="442"/>
        <v>1028</v>
      </c>
      <c r="AD1416" s="1508">
        <f t="shared" si="443"/>
        <v>778946.44000000006</v>
      </c>
      <c r="AE1416" s="14">
        <f t="shared" si="444"/>
        <v>27.366666666666667</v>
      </c>
      <c r="AF1416" s="14">
        <f t="shared" si="445"/>
        <v>665</v>
      </c>
      <c r="AG1416" s="14">
        <f t="shared" si="446"/>
        <v>1.5458646616541354</v>
      </c>
      <c r="AH1416" s="14">
        <f t="shared" si="447"/>
        <v>-25.820802005012531</v>
      </c>
      <c r="AI1416" s="14">
        <f t="shared" si="448"/>
        <v>-17170.833333333332</v>
      </c>
      <c r="AJ1416" s="1643"/>
    </row>
    <row r="1417" spans="1:36" ht="15.75">
      <c r="A1417" s="1474">
        <v>142</v>
      </c>
      <c r="B1417" s="1647" t="s">
        <v>5520</v>
      </c>
      <c r="C1417" s="1640" t="s">
        <v>66</v>
      </c>
      <c r="D1417" s="1641">
        <v>757.73</v>
      </c>
      <c r="E1417" s="1641">
        <v>2702</v>
      </c>
      <c r="F1417" s="1641">
        <v>2047386.46</v>
      </c>
      <c r="G1417" s="985"/>
      <c r="H1417" s="1015">
        <f t="shared" si="441"/>
        <v>0</v>
      </c>
      <c r="I1417" s="974"/>
      <c r="J1417" s="1043">
        <v>45838</v>
      </c>
      <c r="K1417" s="1043"/>
      <c r="L1417" s="985">
        <v>617</v>
      </c>
      <c r="M1417" s="974">
        <v>44771</v>
      </c>
      <c r="N1417" s="1026"/>
      <c r="O1417" s="1026"/>
      <c r="P1417" s="985">
        <v>690</v>
      </c>
      <c r="Q1417" s="1642"/>
      <c r="R1417" s="1642"/>
      <c r="S1417" s="1026"/>
      <c r="T1417" s="1026"/>
      <c r="U1417" s="1026"/>
      <c r="V1417" s="1026"/>
      <c r="W1417" s="1026"/>
      <c r="X1417" s="1026"/>
      <c r="Y1417" s="1026"/>
      <c r="Z1417" s="1026"/>
      <c r="AA1417" s="1026"/>
      <c r="AB1417" s="1641"/>
      <c r="AC1417" s="1507">
        <f t="shared" si="442"/>
        <v>2012</v>
      </c>
      <c r="AD1417" s="1508">
        <f t="shared" si="443"/>
        <v>1524552.76</v>
      </c>
      <c r="AE1417" s="14">
        <f t="shared" si="444"/>
        <v>27.366666666666667</v>
      </c>
      <c r="AF1417" s="14">
        <f t="shared" si="445"/>
        <v>230</v>
      </c>
      <c r="AG1417" s="14">
        <f t="shared" si="446"/>
        <v>8.7478260869565219</v>
      </c>
      <c r="AH1417" s="14">
        <f t="shared" si="447"/>
        <v>-18.618840579710145</v>
      </c>
      <c r="AI1417" s="14">
        <f t="shared" si="448"/>
        <v>-4282.333333333333</v>
      </c>
      <c r="AJ1417" s="1643"/>
    </row>
    <row r="1418" spans="1:36" ht="15.75">
      <c r="A1418" s="1474">
        <v>144</v>
      </c>
      <c r="B1418" s="1647" t="s">
        <v>5520</v>
      </c>
      <c r="C1418" s="1640" t="s">
        <v>66</v>
      </c>
      <c r="D1418" s="1641">
        <v>861.33</v>
      </c>
      <c r="E1418" s="1641">
        <v>3120</v>
      </c>
      <c r="F1418" s="1641">
        <v>2687349.6</v>
      </c>
      <c r="G1418" s="985"/>
      <c r="H1418" s="1015">
        <f t="shared" si="441"/>
        <v>0</v>
      </c>
      <c r="I1418" s="974"/>
      <c r="J1418" s="1043">
        <v>45869</v>
      </c>
      <c r="K1418" s="1043"/>
      <c r="L1418" s="985">
        <v>965</v>
      </c>
      <c r="M1418" s="974">
        <v>44875</v>
      </c>
      <c r="N1418" s="1026"/>
      <c r="O1418" s="1026"/>
      <c r="P1418" s="985"/>
      <c r="Q1418" s="1642"/>
      <c r="R1418" s="1642"/>
      <c r="S1418" s="1026"/>
      <c r="T1418" s="1026"/>
      <c r="U1418" s="1026"/>
      <c r="V1418" s="1026"/>
      <c r="W1418" s="1026"/>
      <c r="X1418" s="1026"/>
      <c r="Y1418" s="1026"/>
      <c r="Z1418" s="1026"/>
      <c r="AA1418" s="1026"/>
      <c r="AB1418" s="1641"/>
      <c r="AC1418" s="1507">
        <f t="shared" si="442"/>
        <v>3120</v>
      </c>
      <c r="AD1418" s="1508">
        <f t="shared" si="443"/>
        <v>2687349.6</v>
      </c>
      <c r="AE1418" s="14">
        <f t="shared" si="444"/>
        <v>28.4</v>
      </c>
      <c r="AF1418" s="14">
        <f t="shared" si="445"/>
        <v>0</v>
      </c>
      <c r="AG1418" s="14" t="e">
        <f t="shared" si="446"/>
        <v>#DIV/0!</v>
      </c>
      <c r="AH1418" s="14" t="e">
        <f t="shared" si="447"/>
        <v>#DIV/0!</v>
      </c>
      <c r="AI1418" s="14">
        <f t="shared" si="448"/>
        <v>3120</v>
      </c>
      <c r="AJ1418" s="1643"/>
    </row>
    <row r="1419" spans="1:36" ht="27" customHeight="1">
      <c r="A1419" s="1474">
        <v>145</v>
      </c>
      <c r="B1419" s="1647" t="s">
        <v>5520</v>
      </c>
      <c r="C1419" s="1640" t="s">
        <v>66</v>
      </c>
      <c r="D1419" s="1641">
        <v>757.73</v>
      </c>
      <c r="E1419" s="1641">
        <v>864</v>
      </c>
      <c r="F1419" s="1641">
        <v>654678.72</v>
      </c>
      <c r="G1419" s="985"/>
      <c r="H1419" s="1015">
        <f t="shared" si="441"/>
        <v>0</v>
      </c>
      <c r="I1419" s="974"/>
      <c r="J1419" s="1043">
        <v>45869</v>
      </c>
      <c r="K1419" s="1043"/>
      <c r="L1419" s="985" t="s">
        <v>7665</v>
      </c>
      <c r="M1419" s="974" t="s">
        <v>7663</v>
      </c>
      <c r="N1419" s="1026"/>
      <c r="O1419" s="1026"/>
      <c r="P1419" s="985"/>
      <c r="Q1419" s="1642"/>
      <c r="R1419" s="1642"/>
      <c r="S1419" s="1026"/>
      <c r="T1419" s="1026"/>
      <c r="U1419" s="1026"/>
      <c r="V1419" s="1026"/>
      <c r="W1419" s="1026"/>
      <c r="X1419" s="1026"/>
      <c r="Y1419" s="1026"/>
      <c r="Z1419" s="1026"/>
      <c r="AA1419" s="1026"/>
      <c r="AB1419" s="1641"/>
      <c r="AC1419" s="1507">
        <f t="shared" si="442"/>
        <v>864</v>
      </c>
      <c r="AD1419" s="1508">
        <f t="shared" si="443"/>
        <v>654678.72</v>
      </c>
      <c r="AE1419" s="14">
        <f t="shared" si="444"/>
        <v>28.4</v>
      </c>
      <c r="AF1419" s="14">
        <f t="shared" si="445"/>
        <v>0</v>
      </c>
      <c r="AG1419" s="14" t="e">
        <f t="shared" si="446"/>
        <v>#DIV/0!</v>
      </c>
      <c r="AH1419" s="14" t="e">
        <f t="shared" si="447"/>
        <v>#DIV/0!</v>
      </c>
      <c r="AI1419" s="14">
        <f t="shared" si="448"/>
        <v>864</v>
      </c>
      <c r="AJ1419" s="1643"/>
    </row>
    <row r="1420" spans="1:36" ht="27" customHeight="1">
      <c r="A1420" s="1474">
        <v>146</v>
      </c>
      <c r="B1420" s="1647" t="s">
        <v>5520</v>
      </c>
      <c r="C1420" s="1640" t="s">
        <v>66</v>
      </c>
      <c r="D1420" s="1641">
        <v>757.73</v>
      </c>
      <c r="E1420" s="1641">
        <v>504</v>
      </c>
      <c r="F1420" s="1641">
        <v>381895.92</v>
      </c>
      <c r="G1420" s="985"/>
      <c r="H1420" s="1015">
        <f t="shared" si="441"/>
        <v>0</v>
      </c>
      <c r="I1420" s="974"/>
      <c r="J1420" s="1043">
        <v>45930</v>
      </c>
      <c r="K1420" s="1043"/>
      <c r="L1420" s="985" t="s">
        <v>7665</v>
      </c>
      <c r="M1420" s="974" t="s">
        <v>7663</v>
      </c>
      <c r="N1420" s="1026"/>
      <c r="O1420" s="1026"/>
      <c r="P1420" s="985"/>
      <c r="Q1420" s="1642"/>
      <c r="R1420" s="1642"/>
      <c r="S1420" s="1026"/>
      <c r="T1420" s="1026"/>
      <c r="U1420" s="1026"/>
      <c r="V1420" s="1026"/>
      <c r="W1420" s="1026"/>
      <c r="X1420" s="1026"/>
      <c r="Y1420" s="1026"/>
      <c r="Z1420" s="1026"/>
      <c r="AA1420" s="1026"/>
      <c r="AB1420" s="1641"/>
      <c r="AC1420" s="1507">
        <f t="shared" si="442"/>
        <v>504</v>
      </c>
      <c r="AD1420" s="1508">
        <f t="shared" si="443"/>
        <v>381895.92</v>
      </c>
      <c r="AE1420" s="14">
        <f t="shared" si="444"/>
        <v>30.433333333333334</v>
      </c>
      <c r="AF1420" s="14">
        <f t="shared" si="445"/>
        <v>0</v>
      </c>
      <c r="AG1420" s="14" t="e">
        <f t="shared" si="446"/>
        <v>#DIV/0!</v>
      </c>
      <c r="AH1420" s="14" t="e">
        <f t="shared" si="447"/>
        <v>#DIV/0!</v>
      </c>
      <c r="AI1420" s="14">
        <f t="shared" si="448"/>
        <v>504</v>
      </c>
      <c r="AJ1420" s="1643"/>
    </row>
    <row r="1421" spans="1:36" ht="27" customHeight="1">
      <c r="A1421" s="1474">
        <v>147</v>
      </c>
      <c r="B1421" s="1647" t="s">
        <v>5520</v>
      </c>
      <c r="C1421" s="1640" t="s">
        <v>66</v>
      </c>
      <c r="D1421" s="1641">
        <v>757.73</v>
      </c>
      <c r="E1421" s="1641">
        <v>900</v>
      </c>
      <c r="F1421" s="1641">
        <v>681957</v>
      </c>
      <c r="G1421" s="985"/>
      <c r="H1421" s="1015">
        <f t="shared" si="441"/>
        <v>0</v>
      </c>
      <c r="I1421" s="974"/>
      <c r="J1421" s="1043">
        <v>45808</v>
      </c>
      <c r="K1421" s="1043"/>
      <c r="L1421" s="985" t="s">
        <v>7665</v>
      </c>
      <c r="M1421" s="974" t="s">
        <v>7663</v>
      </c>
      <c r="N1421" s="1026"/>
      <c r="O1421" s="1026">
        <v>205</v>
      </c>
      <c r="P1421" s="985">
        <v>401</v>
      </c>
      <c r="Q1421" s="1642"/>
      <c r="R1421" s="1642"/>
      <c r="S1421" s="1026"/>
      <c r="T1421" s="1026"/>
      <c r="U1421" s="1026"/>
      <c r="V1421" s="1026"/>
      <c r="W1421" s="1026"/>
      <c r="X1421" s="1026"/>
      <c r="Y1421" s="1026"/>
      <c r="Z1421" s="1026"/>
      <c r="AA1421" s="1026"/>
      <c r="AB1421" s="1641"/>
      <c r="AC1421" s="1507">
        <f t="shared" si="442"/>
        <v>294</v>
      </c>
      <c r="AD1421" s="1508">
        <f t="shared" si="443"/>
        <v>222772.62</v>
      </c>
      <c r="AE1421" s="14">
        <f t="shared" si="444"/>
        <v>26.366666666666667</v>
      </c>
      <c r="AF1421" s="14">
        <f t="shared" si="445"/>
        <v>202</v>
      </c>
      <c r="AG1421" s="14">
        <f t="shared" si="446"/>
        <v>1.4554455445544554</v>
      </c>
      <c r="AH1421" s="14">
        <f t="shared" si="447"/>
        <v>-24.911221122112213</v>
      </c>
      <c r="AI1421" s="14">
        <f t="shared" si="448"/>
        <v>-5032.0666666666666</v>
      </c>
      <c r="AJ1421" s="1643"/>
    </row>
    <row r="1422" spans="1:36" ht="15.75">
      <c r="A1422" s="1474">
        <v>148</v>
      </c>
      <c r="B1422" s="1639" t="s">
        <v>2463</v>
      </c>
      <c r="C1422" s="1640" t="s">
        <v>66</v>
      </c>
      <c r="D1422" s="1640" t="s">
        <v>7666</v>
      </c>
      <c r="E1422" s="1641">
        <v>144</v>
      </c>
      <c r="F1422" s="1641">
        <v>97994.880000000005</v>
      </c>
      <c r="G1422" s="985"/>
      <c r="H1422" s="1015">
        <f t="shared" si="441"/>
        <v>0</v>
      </c>
      <c r="I1422" s="1026"/>
      <c r="J1422" s="1043">
        <v>45352</v>
      </c>
      <c r="K1422" s="1043"/>
      <c r="L1422" s="1645">
        <v>479</v>
      </c>
      <c r="M1422" s="1043">
        <v>44313</v>
      </c>
      <c r="N1422" s="1026">
        <v>26</v>
      </c>
      <c r="O1422" s="1026">
        <v>21</v>
      </c>
      <c r="P1422" s="985">
        <v>32</v>
      </c>
      <c r="Q1422" s="1642"/>
      <c r="R1422" s="1642"/>
      <c r="S1422" s="1026"/>
      <c r="T1422" s="1026"/>
      <c r="U1422" s="1026"/>
      <c r="V1422" s="1026"/>
      <c r="W1422" s="1026"/>
      <c r="X1422" s="1026"/>
      <c r="Y1422" s="1026"/>
      <c r="Z1422" s="1026"/>
      <c r="AA1422" s="1026"/>
      <c r="AB1422" s="1641"/>
      <c r="AC1422" s="1507">
        <f t="shared" si="442"/>
        <v>65</v>
      </c>
      <c r="AD1422" s="1508">
        <f t="shared" si="443"/>
        <v>44233.799999999996</v>
      </c>
      <c r="AE1422" s="14">
        <f t="shared" si="444"/>
        <v>11.166666666666666</v>
      </c>
      <c r="AF1422" s="14">
        <f t="shared" si="445"/>
        <v>26.333333333333332</v>
      </c>
      <c r="AG1422" s="14">
        <f t="shared" si="446"/>
        <v>2.4683544303797471</v>
      </c>
      <c r="AH1422" s="14">
        <f t="shared" si="447"/>
        <v>-8.6983122362869185</v>
      </c>
      <c r="AI1422" s="14">
        <f t="shared" si="448"/>
        <v>-229.05555555555554</v>
      </c>
      <c r="AJ1422" s="1643"/>
    </row>
    <row r="1423" spans="1:36" ht="15.75">
      <c r="A1423" s="1474">
        <v>149</v>
      </c>
      <c r="B1423" s="1639" t="s">
        <v>2463</v>
      </c>
      <c r="C1423" s="1640" t="s">
        <v>66</v>
      </c>
      <c r="D1423" s="1640" t="s">
        <v>7666</v>
      </c>
      <c r="E1423" s="1641">
        <v>400</v>
      </c>
      <c r="F1423" s="1641">
        <v>272208</v>
      </c>
      <c r="G1423" s="985"/>
      <c r="H1423" s="1015">
        <f t="shared" si="441"/>
        <v>0</v>
      </c>
      <c r="I1423" s="1026"/>
      <c r="J1423" s="1043">
        <v>45444</v>
      </c>
      <c r="K1423" s="1043"/>
      <c r="L1423" s="1645">
        <v>479</v>
      </c>
      <c r="M1423" s="1043">
        <v>44313</v>
      </c>
      <c r="N1423" s="1026"/>
      <c r="O1423" s="1026"/>
      <c r="P1423" s="985"/>
      <c r="Q1423" s="1642"/>
      <c r="R1423" s="1642"/>
      <c r="S1423" s="1026"/>
      <c r="T1423" s="1026"/>
      <c r="U1423" s="1026"/>
      <c r="V1423" s="1026"/>
      <c r="W1423" s="1026"/>
      <c r="X1423" s="1026"/>
      <c r="Y1423" s="1026"/>
      <c r="Z1423" s="1026"/>
      <c r="AA1423" s="1026"/>
      <c r="AB1423" s="1641"/>
      <c r="AC1423" s="1507">
        <f t="shared" si="442"/>
        <v>400</v>
      </c>
      <c r="AD1423" s="1508">
        <f t="shared" si="443"/>
        <v>272208</v>
      </c>
      <c r="AE1423" s="14">
        <f t="shared" si="444"/>
        <v>14.233333333333333</v>
      </c>
      <c r="AF1423" s="14">
        <f t="shared" si="445"/>
        <v>0</v>
      </c>
      <c r="AG1423" s="14" t="e">
        <f t="shared" si="446"/>
        <v>#DIV/0!</v>
      </c>
      <c r="AH1423" s="14" t="e">
        <f t="shared" si="447"/>
        <v>#DIV/0!</v>
      </c>
      <c r="AI1423" s="14">
        <f t="shared" si="448"/>
        <v>400</v>
      </c>
      <c r="AJ1423" s="1643"/>
    </row>
    <row r="1424" spans="1:36" ht="15.75">
      <c r="A1424" s="1474">
        <v>150</v>
      </c>
      <c r="B1424" s="1639" t="s">
        <v>2463</v>
      </c>
      <c r="C1424" s="1640" t="s">
        <v>66</v>
      </c>
      <c r="D1424" s="1640" t="s">
        <v>7666</v>
      </c>
      <c r="E1424" s="1641">
        <v>72</v>
      </c>
      <c r="F1424" s="1641">
        <v>48997.440000000002</v>
      </c>
      <c r="G1424" s="985"/>
      <c r="H1424" s="1015">
        <f t="shared" si="441"/>
        <v>0</v>
      </c>
      <c r="I1424" s="1026"/>
      <c r="J1424" s="1043">
        <v>45444</v>
      </c>
      <c r="K1424" s="1043"/>
      <c r="L1424" s="1645">
        <v>479</v>
      </c>
      <c r="M1424" s="1043">
        <v>44313</v>
      </c>
      <c r="N1424" s="1026"/>
      <c r="O1424" s="1026"/>
      <c r="P1424" s="985"/>
      <c r="Q1424" s="1642"/>
      <c r="R1424" s="1642"/>
      <c r="S1424" s="1026"/>
      <c r="T1424" s="1026"/>
      <c r="U1424" s="1026"/>
      <c r="V1424" s="1026"/>
      <c r="W1424" s="1026"/>
      <c r="X1424" s="1026"/>
      <c r="Y1424" s="1026"/>
      <c r="Z1424" s="1026"/>
      <c r="AA1424" s="1026"/>
      <c r="AB1424" s="1641"/>
      <c r="AC1424" s="1507">
        <f t="shared" si="442"/>
        <v>72</v>
      </c>
      <c r="AD1424" s="1508">
        <f t="shared" si="443"/>
        <v>48997.440000000002</v>
      </c>
      <c r="AE1424" s="14">
        <f t="shared" si="444"/>
        <v>14.233333333333333</v>
      </c>
      <c r="AF1424" s="14">
        <f t="shared" si="445"/>
        <v>0</v>
      </c>
      <c r="AG1424" s="14" t="e">
        <f t="shared" si="446"/>
        <v>#DIV/0!</v>
      </c>
      <c r="AH1424" s="14" t="e">
        <f t="shared" si="447"/>
        <v>#DIV/0!</v>
      </c>
      <c r="AI1424" s="14">
        <f t="shared" si="448"/>
        <v>72</v>
      </c>
      <c r="AJ1424" s="1643"/>
    </row>
    <row r="1425" spans="1:36" ht="15.75">
      <c r="A1425" s="1474">
        <v>151</v>
      </c>
      <c r="B1425" s="1639" t="s">
        <v>2463</v>
      </c>
      <c r="C1425" s="1640" t="s">
        <v>66</v>
      </c>
      <c r="D1425" s="1640" t="s">
        <v>7666</v>
      </c>
      <c r="E1425" s="1641">
        <v>650</v>
      </c>
      <c r="F1425" s="1641">
        <v>442338</v>
      </c>
      <c r="G1425" s="985"/>
      <c r="H1425" s="1015">
        <f t="shared" si="441"/>
        <v>0</v>
      </c>
      <c r="I1425" s="974"/>
      <c r="J1425" s="1043">
        <v>45352</v>
      </c>
      <c r="K1425" s="1043"/>
      <c r="L1425" s="1645">
        <v>330</v>
      </c>
      <c r="M1425" s="1043">
        <v>44697</v>
      </c>
      <c r="N1425" s="1026"/>
      <c r="O1425" s="1026"/>
      <c r="P1425" s="985"/>
      <c r="Q1425" s="1642"/>
      <c r="R1425" s="1642"/>
      <c r="S1425" s="1026"/>
      <c r="T1425" s="1026"/>
      <c r="U1425" s="1026"/>
      <c r="V1425" s="1026"/>
      <c r="W1425" s="1026"/>
      <c r="X1425" s="1026"/>
      <c r="Y1425" s="1026"/>
      <c r="Z1425" s="1026"/>
      <c r="AA1425" s="1026"/>
      <c r="AB1425" s="1641"/>
      <c r="AC1425" s="1507">
        <f t="shared" si="442"/>
        <v>650</v>
      </c>
      <c r="AD1425" s="1508">
        <f t="shared" si="443"/>
        <v>442338</v>
      </c>
      <c r="AE1425" s="14">
        <f t="shared" si="444"/>
        <v>11.166666666666666</v>
      </c>
      <c r="AF1425" s="14">
        <f t="shared" si="445"/>
        <v>0</v>
      </c>
      <c r="AG1425" s="14" t="e">
        <f t="shared" si="446"/>
        <v>#DIV/0!</v>
      </c>
      <c r="AH1425" s="14" t="e">
        <f t="shared" si="447"/>
        <v>#DIV/0!</v>
      </c>
      <c r="AI1425" s="14">
        <f t="shared" si="448"/>
        <v>650</v>
      </c>
      <c r="AJ1425" s="1643"/>
    </row>
    <row r="1426" spans="1:36" ht="15.75">
      <c r="A1426" s="1474">
        <v>152</v>
      </c>
      <c r="B1426" s="1639" t="s">
        <v>2463</v>
      </c>
      <c r="C1426" s="1640" t="s">
        <v>66</v>
      </c>
      <c r="D1426" s="1641">
        <v>747.93</v>
      </c>
      <c r="E1426" s="1641">
        <v>650</v>
      </c>
      <c r="F1426" s="1641">
        <v>486154.49999999994</v>
      </c>
      <c r="G1426" s="985"/>
      <c r="H1426" s="1015">
        <f t="shared" si="441"/>
        <v>0</v>
      </c>
      <c r="I1426" s="974"/>
      <c r="J1426" s="1043">
        <v>45716</v>
      </c>
      <c r="K1426" s="1043"/>
      <c r="L1426" s="1645">
        <v>330</v>
      </c>
      <c r="M1426" s="1043">
        <v>44697</v>
      </c>
      <c r="N1426" s="1026"/>
      <c r="O1426" s="1026"/>
      <c r="P1426" s="985"/>
      <c r="Q1426" s="1642"/>
      <c r="R1426" s="1642"/>
      <c r="S1426" s="1026"/>
      <c r="T1426" s="1026"/>
      <c r="U1426" s="1026"/>
      <c r="V1426" s="1026"/>
      <c r="W1426" s="1026"/>
      <c r="X1426" s="1026"/>
      <c r="Y1426" s="1026"/>
      <c r="Z1426" s="1026"/>
      <c r="AA1426" s="1026"/>
      <c r="AB1426" s="1641"/>
      <c r="AC1426" s="1507">
        <f t="shared" si="442"/>
        <v>650</v>
      </c>
      <c r="AD1426" s="1508">
        <f t="shared" si="443"/>
        <v>486154.49999999994</v>
      </c>
      <c r="AE1426" s="14">
        <f t="shared" si="444"/>
        <v>23.3</v>
      </c>
      <c r="AF1426" s="14">
        <f t="shared" si="445"/>
        <v>0</v>
      </c>
      <c r="AG1426" s="14" t="e">
        <f t="shared" si="446"/>
        <v>#DIV/0!</v>
      </c>
      <c r="AH1426" s="14" t="e">
        <f t="shared" si="447"/>
        <v>#DIV/0!</v>
      </c>
      <c r="AI1426" s="14">
        <f t="shared" si="448"/>
        <v>650</v>
      </c>
      <c r="AJ1426" s="1643"/>
    </row>
    <row r="1427" spans="1:36" ht="15.75">
      <c r="A1427" s="1474">
        <v>153</v>
      </c>
      <c r="B1427" s="1639" t="s">
        <v>2463</v>
      </c>
      <c r="C1427" s="1640" t="s">
        <v>66</v>
      </c>
      <c r="D1427" s="1015">
        <v>747.93</v>
      </c>
      <c r="E1427" s="1641">
        <v>541</v>
      </c>
      <c r="F1427" s="1641">
        <v>404630.12999999995</v>
      </c>
      <c r="G1427" s="985"/>
      <c r="H1427" s="1015">
        <f t="shared" si="441"/>
        <v>0</v>
      </c>
      <c r="I1427" s="974"/>
      <c r="J1427" s="1043">
        <v>45382</v>
      </c>
      <c r="K1427" s="1043"/>
      <c r="L1427" s="1645">
        <v>330</v>
      </c>
      <c r="M1427" s="1043">
        <v>44697</v>
      </c>
      <c r="N1427" s="1026"/>
      <c r="O1427" s="1026"/>
      <c r="P1427" s="985"/>
      <c r="Q1427" s="1642"/>
      <c r="R1427" s="1642"/>
      <c r="S1427" s="1026"/>
      <c r="T1427" s="1026"/>
      <c r="U1427" s="1026"/>
      <c r="V1427" s="1026"/>
      <c r="W1427" s="1026"/>
      <c r="X1427" s="1026"/>
      <c r="Y1427" s="1026"/>
      <c r="Z1427" s="1026"/>
      <c r="AA1427" s="1026"/>
      <c r="AB1427" s="1641"/>
      <c r="AC1427" s="1507">
        <f t="shared" si="442"/>
        <v>541</v>
      </c>
      <c r="AD1427" s="1508">
        <f t="shared" si="443"/>
        <v>404630.12999999995</v>
      </c>
      <c r="AE1427" s="14">
        <f t="shared" si="444"/>
        <v>12.166666666666666</v>
      </c>
      <c r="AF1427" s="14">
        <f t="shared" si="445"/>
        <v>0</v>
      </c>
      <c r="AG1427" s="14" t="e">
        <f t="shared" si="446"/>
        <v>#DIV/0!</v>
      </c>
      <c r="AH1427" s="14" t="e">
        <f t="shared" si="447"/>
        <v>#DIV/0!</v>
      </c>
      <c r="AI1427" s="14">
        <f t="shared" si="448"/>
        <v>541</v>
      </c>
      <c r="AJ1427" s="1643"/>
    </row>
    <row r="1428" spans="1:36" ht="15.75">
      <c r="A1428" s="1474">
        <v>154</v>
      </c>
      <c r="B1428" s="1639" t="s">
        <v>2463</v>
      </c>
      <c r="C1428" s="1640" t="s">
        <v>66</v>
      </c>
      <c r="D1428" s="1015">
        <v>747.93</v>
      </c>
      <c r="E1428" s="1641">
        <v>425</v>
      </c>
      <c r="F1428" s="1641">
        <v>317870.25</v>
      </c>
      <c r="G1428" s="985"/>
      <c r="H1428" s="1015">
        <f t="shared" si="441"/>
        <v>0</v>
      </c>
      <c r="I1428" s="974"/>
      <c r="J1428" s="1043">
        <v>45382</v>
      </c>
      <c r="K1428" s="1043"/>
      <c r="L1428" s="1026">
        <v>709</v>
      </c>
      <c r="M1428" s="1043">
        <v>44796</v>
      </c>
      <c r="N1428" s="1026"/>
      <c r="O1428" s="1026"/>
      <c r="P1428" s="985"/>
      <c r="Q1428" s="1642"/>
      <c r="R1428" s="1642"/>
      <c r="S1428" s="1026"/>
      <c r="T1428" s="1026"/>
      <c r="U1428" s="1026"/>
      <c r="V1428" s="1026"/>
      <c r="W1428" s="1026"/>
      <c r="X1428" s="1026"/>
      <c r="Y1428" s="1026"/>
      <c r="Z1428" s="1026"/>
      <c r="AA1428" s="1026"/>
      <c r="AB1428" s="1641"/>
      <c r="AC1428" s="1507">
        <f t="shared" si="442"/>
        <v>425</v>
      </c>
      <c r="AD1428" s="1508">
        <f t="shared" si="443"/>
        <v>317870.25</v>
      </c>
      <c r="AE1428" s="14">
        <f t="shared" si="444"/>
        <v>12.166666666666666</v>
      </c>
      <c r="AF1428" s="14">
        <f t="shared" si="445"/>
        <v>0</v>
      </c>
      <c r="AG1428" s="14" t="e">
        <f t="shared" si="446"/>
        <v>#DIV/0!</v>
      </c>
      <c r="AH1428" s="14" t="e">
        <f t="shared" si="447"/>
        <v>#DIV/0!</v>
      </c>
      <c r="AI1428" s="14">
        <f t="shared" si="448"/>
        <v>425</v>
      </c>
      <c r="AJ1428" s="1643"/>
    </row>
    <row r="1429" spans="1:36" ht="15.75">
      <c r="A1429" s="1474">
        <v>155</v>
      </c>
      <c r="B1429" s="1639" t="s">
        <v>2464</v>
      </c>
      <c r="C1429" s="1640" t="s">
        <v>66</v>
      </c>
      <c r="D1429" s="1640" t="s">
        <v>7667</v>
      </c>
      <c r="E1429" s="1641">
        <v>346</v>
      </c>
      <c r="F1429" s="1641">
        <v>280626.76</v>
      </c>
      <c r="G1429" s="985"/>
      <c r="H1429" s="1015">
        <f t="shared" si="441"/>
        <v>0</v>
      </c>
      <c r="I1429" s="1026"/>
      <c r="J1429" s="1043">
        <v>45413</v>
      </c>
      <c r="K1429" s="1043"/>
      <c r="L1429" s="1645">
        <v>479</v>
      </c>
      <c r="M1429" s="1043">
        <v>44313</v>
      </c>
      <c r="N1429" s="1026">
        <v>80</v>
      </c>
      <c r="O1429" s="1026">
        <v>75</v>
      </c>
      <c r="P1429" s="985">
        <v>93</v>
      </c>
      <c r="Q1429" s="1642"/>
      <c r="R1429" s="1642"/>
      <c r="S1429" s="1026"/>
      <c r="T1429" s="1026"/>
      <c r="U1429" s="1026"/>
      <c r="V1429" s="1026"/>
      <c r="W1429" s="1026"/>
      <c r="X1429" s="1026"/>
      <c r="Y1429" s="1026"/>
      <c r="Z1429" s="1026"/>
      <c r="AA1429" s="1026"/>
      <c r="AB1429" s="1641"/>
      <c r="AC1429" s="1507">
        <f t="shared" si="442"/>
        <v>98</v>
      </c>
      <c r="AD1429" s="1508">
        <f t="shared" si="443"/>
        <v>79483.87999999999</v>
      </c>
      <c r="AE1429" s="14">
        <f t="shared" si="444"/>
        <v>13.2</v>
      </c>
      <c r="AF1429" s="14">
        <f t="shared" si="445"/>
        <v>82.666666666666671</v>
      </c>
      <c r="AG1429" s="14">
        <f t="shared" si="446"/>
        <v>1.1854838709677418</v>
      </c>
      <c r="AH1429" s="14">
        <f t="shared" si="447"/>
        <v>-12.014516129032257</v>
      </c>
      <c r="AI1429" s="14">
        <f t="shared" si="448"/>
        <v>-993.2</v>
      </c>
      <c r="AJ1429" s="1643"/>
    </row>
    <row r="1430" spans="1:36" ht="15.75" customHeight="1">
      <c r="A1430" s="1474">
        <v>157</v>
      </c>
      <c r="B1430" s="1639" t="s">
        <v>2464</v>
      </c>
      <c r="C1430" s="1640" t="s">
        <v>66</v>
      </c>
      <c r="D1430" s="1641">
        <v>842.09</v>
      </c>
      <c r="E1430" s="1641">
        <v>2200</v>
      </c>
      <c r="F1430" s="1641">
        <v>1852598</v>
      </c>
      <c r="G1430" s="985"/>
      <c r="H1430" s="1015">
        <f t="shared" si="441"/>
        <v>0</v>
      </c>
      <c r="I1430" s="974"/>
      <c r="J1430" s="1043">
        <v>45808</v>
      </c>
      <c r="K1430" s="1043"/>
      <c r="L1430" s="1645">
        <v>330</v>
      </c>
      <c r="M1430" s="1043">
        <v>44697</v>
      </c>
      <c r="N1430" s="1026">
        <v>277</v>
      </c>
      <c r="O1430" s="1026">
        <v>286</v>
      </c>
      <c r="P1430" s="985">
        <v>324</v>
      </c>
      <c r="Q1430" s="1642"/>
      <c r="R1430" s="1642"/>
      <c r="S1430" s="1026"/>
      <c r="T1430" s="1026"/>
      <c r="U1430" s="1026"/>
      <c r="V1430" s="1026"/>
      <c r="W1430" s="1026"/>
      <c r="X1430" s="1026"/>
      <c r="Y1430" s="1026"/>
      <c r="Z1430" s="1026"/>
      <c r="AA1430" s="1026"/>
      <c r="AB1430" s="1641"/>
      <c r="AC1430" s="1507">
        <f t="shared" si="442"/>
        <v>1313</v>
      </c>
      <c r="AD1430" s="1508">
        <f t="shared" si="443"/>
        <v>1105664.17</v>
      </c>
      <c r="AE1430" s="14">
        <f t="shared" si="444"/>
        <v>26.366666666666667</v>
      </c>
      <c r="AF1430" s="14">
        <f t="shared" si="445"/>
        <v>295.66666666666669</v>
      </c>
      <c r="AG1430" s="14">
        <f t="shared" si="446"/>
        <v>4.4408117249154451</v>
      </c>
      <c r="AH1430" s="14">
        <f t="shared" si="447"/>
        <v>-21.925854941751222</v>
      </c>
      <c r="AI1430" s="14">
        <f t="shared" si="448"/>
        <v>-6482.7444444444454</v>
      </c>
      <c r="AJ1430" s="1643"/>
    </row>
    <row r="1431" spans="1:36" ht="15.75" customHeight="1">
      <c r="A1431" s="1474">
        <v>158</v>
      </c>
      <c r="B1431" s="1639" t="s">
        <v>2464</v>
      </c>
      <c r="C1431" s="1640" t="s">
        <v>66</v>
      </c>
      <c r="D1431" s="1641">
        <v>842.09</v>
      </c>
      <c r="E1431" s="1641">
        <v>2037</v>
      </c>
      <c r="F1431" s="1641">
        <v>1715337.33</v>
      </c>
      <c r="G1431" s="985"/>
      <c r="H1431" s="1015">
        <f t="shared" si="441"/>
        <v>0</v>
      </c>
      <c r="I1431" s="974"/>
      <c r="J1431" s="1043">
        <v>45777</v>
      </c>
      <c r="K1431" s="1043"/>
      <c r="L1431" s="1645">
        <v>330</v>
      </c>
      <c r="M1431" s="1043">
        <v>44697</v>
      </c>
      <c r="N1431" s="1026"/>
      <c r="O1431" s="1026"/>
      <c r="P1431" s="985"/>
      <c r="Q1431" s="1642"/>
      <c r="R1431" s="1642"/>
      <c r="S1431" s="1026"/>
      <c r="T1431" s="1026"/>
      <c r="U1431" s="1026"/>
      <c r="V1431" s="1026"/>
      <c r="W1431" s="1026"/>
      <c r="X1431" s="1026"/>
      <c r="Y1431" s="1026"/>
      <c r="Z1431" s="1026"/>
      <c r="AA1431" s="1026"/>
      <c r="AB1431" s="1641"/>
      <c r="AC1431" s="1507">
        <f t="shared" si="442"/>
        <v>2037</v>
      </c>
      <c r="AD1431" s="1508">
        <f t="shared" si="443"/>
        <v>1715337.33</v>
      </c>
      <c r="AE1431" s="14">
        <f t="shared" si="444"/>
        <v>25.333333333333332</v>
      </c>
      <c r="AF1431" s="14">
        <f t="shared" si="445"/>
        <v>0</v>
      </c>
      <c r="AG1431" s="14" t="e">
        <f t="shared" si="446"/>
        <v>#DIV/0!</v>
      </c>
      <c r="AH1431" s="14" t="e">
        <f t="shared" si="447"/>
        <v>#DIV/0!</v>
      </c>
      <c r="AI1431" s="14">
        <f t="shared" si="448"/>
        <v>2037</v>
      </c>
      <c r="AJ1431" s="1643"/>
    </row>
    <row r="1432" spans="1:36" ht="15.75" customHeight="1">
      <c r="A1432" s="1474">
        <v>159</v>
      </c>
      <c r="B1432" s="1639" t="s">
        <v>2464</v>
      </c>
      <c r="C1432" s="1640" t="s">
        <v>66</v>
      </c>
      <c r="D1432" s="1641">
        <v>842.09</v>
      </c>
      <c r="E1432" s="1641">
        <v>1502</v>
      </c>
      <c r="F1432" s="1641">
        <v>1264819.18</v>
      </c>
      <c r="G1432" s="985"/>
      <c r="H1432" s="1015">
        <f t="shared" si="441"/>
        <v>0</v>
      </c>
      <c r="I1432" s="974"/>
      <c r="J1432" s="1043">
        <v>45777</v>
      </c>
      <c r="K1432" s="1043"/>
      <c r="L1432" s="1026">
        <v>709</v>
      </c>
      <c r="M1432" s="1043">
        <v>44796</v>
      </c>
      <c r="N1432" s="1026"/>
      <c r="O1432" s="1026"/>
      <c r="P1432" s="985"/>
      <c r="Q1432" s="1642"/>
      <c r="R1432" s="1642"/>
      <c r="S1432" s="1026"/>
      <c r="T1432" s="1026"/>
      <c r="U1432" s="1026"/>
      <c r="V1432" s="1026"/>
      <c r="W1432" s="1026"/>
      <c r="X1432" s="1026"/>
      <c r="Y1432" s="1026"/>
      <c r="Z1432" s="1026"/>
      <c r="AA1432" s="1026"/>
      <c r="AB1432" s="1641"/>
      <c r="AC1432" s="1507">
        <f t="shared" si="442"/>
        <v>1502</v>
      </c>
      <c r="AD1432" s="1508">
        <f t="shared" si="443"/>
        <v>1264819.18</v>
      </c>
      <c r="AE1432" s="14">
        <f t="shared" si="444"/>
        <v>25.333333333333332</v>
      </c>
      <c r="AF1432" s="14">
        <f t="shared" si="445"/>
        <v>0</v>
      </c>
      <c r="AG1432" s="14" t="e">
        <f t="shared" si="446"/>
        <v>#DIV/0!</v>
      </c>
      <c r="AH1432" s="14" t="e">
        <f t="shared" si="447"/>
        <v>#DIV/0!</v>
      </c>
      <c r="AI1432" s="14">
        <f t="shared" si="448"/>
        <v>1502</v>
      </c>
      <c r="AJ1432" s="1643"/>
    </row>
    <row r="1433" spans="1:36" ht="15.75" customHeight="1">
      <c r="A1433" s="1474">
        <v>161</v>
      </c>
      <c r="B1433" s="1639" t="s">
        <v>2465</v>
      </c>
      <c r="C1433" s="1640" t="s">
        <v>66</v>
      </c>
      <c r="D1433" s="1015">
        <v>172.59</v>
      </c>
      <c r="E1433" s="1641">
        <v>1800</v>
      </c>
      <c r="F1433" s="1641">
        <v>310662</v>
      </c>
      <c r="G1433" s="1037"/>
      <c r="H1433" s="1015">
        <f t="shared" si="441"/>
        <v>0</v>
      </c>
      <c r="I1433" s="1043"/>
      <c r="J1433" s="1043">
        <v>46409</v>
      </c>
      <c r="K1433" s="1043"/>
      <c r="L1433" s="985" t="s">
        <v>7668</v>
      </c>
      <c r="M1433" s="974" t="s">
        <v>5521</v>
      </c>
      <c r="N1433" s="1026"/>
      <c r="O1433" s="1026"/>
      <c r="P1433" s="985">
        <v>118</v>
      </c>
      <c r="Q1433" s="1642"/>
      <c r="R1433" s="1642"/>
      <c r="S1433" s="1026"/>
      <c r="T1433" s="1026"/>
      <c r="U1433" s="1026"/>
      <c r="V1433" s="1026"/>
      <c r="W1433" s="1026"/>
      <c r="X1433" s="1026"/>
      <c r="Y1433" s="1026"/>
      <c r="Z1433" s="1026"/>
      <c r="AA1433" s="1026"/>
      <c r="AB1433" s="1641"/>
      <c r="AC1433" s="1507">
        <f t="shared" si="442"/>
        <v>1682</v>
      </c>
      <c r="AD1433" s="1508">
        <f t="shared" si="443"/>
        <v>290296.38</v>
      </c>
      <c r="AE1433" s="14">
        <f t="shared" si="444"/>
        <v>46.4</v>
      </c>
      <c r="AF1433" s="14">
        <f t="shared" si="445"/>
        <v>39.333333333333336</v>
      </c>
      <c r="AG1433" s="14">
        <f t="shared" si="446"/>
        <v>42.762711864406775</v>
      </c>
      <c r="AH1433" s="14">
        <f t="shared" si="447"/>
        <v>-3.6372881355932236</v>
      </c>
      <c r="AI1433" s="14">
        <f t="shared" si="448"/>
        <v>-143.06666666666683</v>
      </c>
      <c r="AJ1433" s="1643"/>
    </row>
    <row r="1434" spans="1:36" ht="15.75" customHeight="1">
      <c r="A1434" s="1474">
        <v>162</v>
      </c>
      <c r="B1434" s="1639" t="s">
        <v>2465</v>
      </c>
      <c r="C1434" s="1640" t="s">
        <v>66</v>
      </c>
      <c r="D1434" s="1015">
        <v>172.59</v>
      </c>
      <c r="E1434" s="1641">
        <v>1197</v>
      </c>
      <c r="F1434" s="1641">
        <v>206590.23</v>
      </c>
      <c r="G1434" s="1037"/>
      <c r="H1434" s="1015">
        <f t="shared" si="441"/>
        <v>0</v>
      </c>
      <c r="I1434" s="1043"/>
      <c r="J1434" s="1043">
        <v>46413</v>
      </c>
      <c r="K1434" s="1043"/>
      <c r="L1434" s="985" t="s">
        <v>7668</v>
      </c>
      <c r="M1434" s="974" t="s">
        <v>5522</v>
      </c>
      <c r="N1434" s="1026"/>
      <c r="O1434" s="1026"/>
      <c r="P1434" s="985"/>
      <c r="Q1434" s="1642"/>
      <c r="R1434" s="1642"/>
      <c r="S1434" s="1026"/>
      <c r="T1434" s="1026"/>
      <c r="U1434" s="1026"/>
      <c r="V1434" s="1026"/>
      <c r="W1434" s="1026"/>
      <c r="X1434" s="1026"/>
      <c r="Y1434" s="1026"/>
      <c r="Z1434" s="1026"/>
      <c r="AA1434" s="1026"/>
      <c r="AB1434" s="1641"/>
      <c r="AC1434" s="1507">
        <f t="shared" si="442"/>
        <v>1197</v>
      </c>
      <c r="AD1434" s="1508">
        <f t="shared" si="443"/>
        <v>206590.23</v>
      </c>
      <c r="AE1434" s="14">
        <f t="shared" si="444"/>
        <v>46.533333333333331</v>
      </c>
      <c r="AF1434" s="14">
        <f t="shared" si="445"/>
        <v>0</v>
      </c>
      <c r="AG1434" s="14" t="e">
        <f t="shared" si="446"/>
        <v>#DIV/0!</v>
      </c>
      <c r="AH1434" s="14" t="e">
        <f t="shared" si="447"/>
        <v>#DIV/0!</v>
      </c>
      <c r="AI1434" s="14">
        <f t="shared" si="448"/>
        <v>1197</v>
      </c>
      <c r="AJ1434" s="1643"/>
    </row>
    <row r="1435" spans="1:36" ht="15.75" customHeight="1">
      <c r="A1435" s="1474">
        <v>163</v>
      </c>
      <c r="B1435" s="1639" t="s">
        <v>2465</v>
      </c>
      <c r="C1435" s="1640" t="s">
        <v>66</v>
      </c>
      <c r="D1435" s="1015">
        <v>172.59</v>
      </c>
      <c r="E1435" s="1641">
        <v>2451</v>
      </c>
      <c r="F1435" s="1641">
        <v>423018.09</v>
      </c>
      <c r="G1435" s="1037"/>
      <c r="H1435" s="1015">
        <f t="shared" si="441"/>
        <v>0</v>
      </c>
      <c r="I1435" s="1043"/>
      <c r="J1435" s="1043">
        <v>46447</v>
      </c>
      <c r="K1435" s="1043"/>
      <c r="L1435" s="985" t="s">
        <v>7669</v>
      </c>
      <c r="M1435" s="974" t="s">
        <v>7670</v>
      </c>
      <c r="N1435" s="1026"/>
      <c r="O1435" s="1026"/>
      <c r="P1435" s="985"/>
      <c r="Q1435" s="1642"/>
      <c r="R1435" s="1642"/>
      <c r="S1435" s="1026"/>
      <c r="T1435" s="1026"/>
      <c r="U1435" s="1026"/>
      <c r="V1435" s="1026"/>
      <c r="W1435" s="1026"/>
      <c r="X1435" s="1026"/>
      <c r="Y1435" s="1026"/>
      <c r="Z1435" s="1026"/>
      <c r="AA1435" s="1026"/>
      <c r="AB1435" s="1641"/>
      <c r="AC1435" s="1507">
        <f t="shared" si="442"/>
        <v>2451</v>
      </c>
      <c r="AD1435" s="1508">
        <f t="shared" si="443"/>
        <v>423018.09</v>
      </c>
      <c r="AE1435" s="14">
        <f t="shared" si="444"/>
        <v>47.666666666666664</v>
      </c>
      <c r="AF1435" s="14">
        <f t="shared" si="445"/>
        <v>0</v>
      </c>
      <c r="AG1435" s="14" t="e">
        <f t="shared" si="446"/>
        <v>#DIV/0!</v>
      </c>
      <c r="AH1435" s="14" t="e">
        <f t="shared" si="447"/>
        <v>#DIV/0!</v>
      </c>
      <c r="AI1435" s="14">
        <f t="shared" si="448"/>
        <v>2451</v>
      </c>
      <c r="AJ1435" s="1643"/>
    </row>
    <row r="1436" spans="1:36" ht="15.75" customHeight="1">
      <c r="A1436" s="1474">
        <v>164</v>
      </c>
      <c r="B1436" s="972" t="s">
        <v>7671</v>
      </c>
      <c r="C1436" s="1663" t="s">
        <v>233</v>
      </c>
      <c r="D1436" s="1015">
        <v>2871.4</v>
      </c>
      <c r="E1436" s="1641">
        <v>467</v>
      </c>
      <c r="F1436" s="1641">
        <v>1340943.8</v>
      </c>
      <c r="G1436" s="1037"/>
      <c r="H1436" s="1015">
        <f t="shared" si="441"/>
        <v>0</v>
      </c>
      <c r="I1436" s="1043"/>
      <c r="J1436" s="1043">
        <v>45535</v>
      </c>
      <c r="K1436" s="1043"/>
      <c r="L1436" s="985">
        <v>1048</v>
      </c>
      <c r="M1436" s="974">
        <v>44895</v>
      </c>
      <c r="N1436" s="1026">
        <v>10</v>
      </c>
      <c r="O1436" s="1026">
        <v>2</v>
      </c>
      <c r="P1436" s="985">
        <v>24</v>
      </c>
      <c r="Q1436" s="1642"/>
      <c r="R1436" s="1642"/>
      <c r="S1436" s="1026"/>
      <c r="T1436" s="1026"/>
      <c r="U1436" s="1026"/>
      <c r="V1436" s="1026"/>
      <c r="W1436" s="1026"/>
      <c r="X1436" s="1026"/>
      <c r="Y1436" s="1026"/>
      <c r="Z1436" s="1026"/>
      <c r="AA1436" s="1026"/>
      <c r="AB1436" s="1641"/>
      <c r="AC1436" s="1507">
        <f t="shared" si="442"/>
        <v>431</v>
      </c>
      <c r="AD1436" s="1508">
        <f t="shared" si="443"/>
        <v>1237573.4000000001</v>
      </c>
      <c r="AE1436" s="14">
        <f t="shared" si="444"/>
        <v>17.266666666666666</v>
      </c>
      <c r="AF1436" s="14">
        <f t="shared" si="445"/>
        <v>12</v>
      </c>
      <c r="AG1436" s="14">
        <f t="shared" si="446"/>
        <v>35.916666666666664</v>
      </c>
      <c r="AH1436" s="14">
        <f t="shared" si="447"/>
        <v>18.649999999999999</v>
      </c>
      <c r="AI1436" s="14">
        <f t="shared" si="448"/>
        <v>223.8</v>
      </c>
      <c r="AJ1436" s="1643"/>
    </row>
    <row r="1437" spans="1:36" ht="15.75" customHeight="1">
      <c r="A1437" s="1474">
        <v>165</v>
      </c>
      <c r="B1437" s="972" t="s">
        <v>7671</v>
      </c>
      <c r="C1437" s="1663" t="s">
        <v>233</v>
      </c>
      <c r="D1437" s="1015">
        <v>2871.4</v>
      </c>
      <c r="E1437" s="1641">
        <v>400</v>
      </c>
      <c r="F1437" s="1641">
        <v>1148560</v>
      </c>
      <c r="G1437" s="1037"/>
      <c r="H1437" s="1015">
        <f t="shared" si="441"/>
        <v>0</v>
      </c>
      <c r="I1437" s="1043"/>
      <c r="J1437" s="1043">
        <v>45535</v>
      </c>
      <c r="K1437" s="1043"/>
      <c r="L1437" s="985">
        <v>1048</v>
      </c>
      <c r="M1437" s="974">
        <v>44895</v>
      </c>
      <c r="N1437" s="1026"/>
      <c r="O1437" s="1026"/>
      <c r="P1437" s="985"/>
      <c r="Q1437" s="1642"/>
      <c r="R1437" s="1642"/>
      <c r="S1437" s="1026"/>
      <c r="T1437" s="1026"/>
      <c r="U1437" s="1026"/>
      <c r="V1437" s="1026"/>
      <c r="W1437" s="1026"/>
      <c r="X1437" s="1026"/>
      <c r="Y1437" s="1026"/>
      <c r="Z1437" s="1026"/>
      <c r="AA1437" s="1026"/>
      <c r="AB1437" s="1641"/>
      <c r="AC1437" s="1507">
        <f t="shared" si="442"/>
        <v>400</v>
      </c>
      <c r="AD1437" s="1508">
        <f t="shared" si="443"/>
        <v>1148560</v>
      </c>
      <c r="AE1437" s="14">
        <f t="shared" si="444"/>
        <v>17.266666666666666</v>
      </c>
      <c r="AF1437" s="14">
        <f t="shared" si="445"/>
        <v>0</v>
      </c>
      <c r="AG1437" s="14" t="e">
        <f t="shared" si="446"/>
        <v>#DIV/0!</v>
      </c>
      <c r="AH1437" s="14" t="e">
        <f t="shared" si="447"/>
        <v>#DIV/0!</v>
      </c>
      <c r="AI1437" s="14">
        <f t="shared" si="448"/>
        <v>400</v>
      </c>
      <c r="AJ1437" s="1643"/>
    </row>
    <row r="1438" spans="1:36" ht="15.75">
      <c r="A1438" s="1474">
        <v>168</v>
      </c>
      <c r="B1438" s="1639" t="s">
        <v>6512</v>
      </c>
      <c r="C1438" s="1640" t="s">
        <v>66</v>
      </c>
      <c r="D1438" s="1641">
        <v>268</v>
      </c>
      <c r="E1438" s="1641">
        <v>480</v>
      </c>
      <c r="F1438" s="1641">
        <v>128640</v>
      </c>
      <c r="G1438" s="985"/>
      <c r="H1438" s="1015">
        <f t="shared" si="441"/>
        <v>0</v>
      </c>
      <c r="I1438" s="1043"/>
      <c r="J1438" s="1043">
        <v>45565</v>
      </c>
      <c r="K1438" s="1043"/>
      <c r="L1438" s="1026">
        <v>955</v>
      </c>
      <c r="M1438" s="1043" t="s">
        <v>9155</v>
      </c>
      <c r="N1438" s="1026">
        <v>2</v>
      </c>
      <c r="O1438" s="1026">
        <v>3</v>
      </c>
      <c r="P1438" s="985">
        <v>5</v>
      </c>
      <c r="Q1438" s="1642"/>
      <c r="R1438" s="1642"/>
      <c r="S1438" s="1026"/>
      <c r="T1438" s="1026"/>
      <c r="U1438" s="1026"/>
      <c r="V1438" s="1026"/>
      <c r="W1438" s="1026"/>
      <c r="X1438" s="1026"/>
      <c r="Y1438" s="1026"/>
      <c r="Z1438" s="1026"/>
      <c r="AA1438" s="1026"/>
      <c r="AB1438" s="1641"/>
      <c r="AC1438" s="1507">
        <f t="shared" si="442"/>
        <v>470</v>
      </c>
      <c r="AD1438" s="1508">
        <f t="shared" si="443"/>
        <v>125960</v>
      </c>
      <c r="AE1438" s="14">
        <f t="shared" si="444"/>
        <v>18.266666666666666</v>
      </c>
      <c r="AF1438" s="14">
        <f t="shared" si="445"/>
        <v>3.3333333333333335</v>
      </c>
      <c r="AG1438" s="14">
        <f t="shared" si="446"/>
        <v>141</v>
      </c>
      <c r="AH1438" s="14">
        <f t="shared" si="447"/>
        <v>122.73333333333333</v>
      </c>
      <c r="AI1438" s="14">
        <f t="shared" si="448"/>
        <v>409.11111111111109</v>
      </c>
      <c r="AJ1438" s="1643"/>
    </row>
    <row r="1439" spans="1:36" ht="31.5">
      <c r="A1439" s="1474">
        <v>170</v>
      </c>
      <c r="B1439" s="972" t="s">
        <v>2466</v>
      </c>
      <c r="C1439" s="1026" t="s">
        <v>177</v>
      </c>
      <c r="D1439" s="1651">
        <v>77.040000000000006</v>
      </c>
      <c r="E1439" s="1641">
        <v>25080</v>
      </c>
      <c r="F1439" s="1641">
        <v>1932163.2000000002</v>
      </c>
      <c r="G1439" s="1652"/>
      <c r="H1439" s="1015">
        <f t="shared" si="441"/>
        <v>0</v>
      </c>
      <c r="I1439" s="1653"/>
      <c r="J1439" s="1043">
        <v>45077</v>
      </c>
      <c r="K1439" s="1043"/>
      <c r="L1439" s="1026">
        <v>719</v>
      </c>
      <c r="M1439" s="1043">
        <v>44799</v>
      </c>
      <c r="N1439" s="1642">
        <v>70</v>
      </c>
      <c r="O1439" s="1642">
        <v>4020</v>
      </c>
      <c r="P1439" s="1037">
        <v>5070</v>
      </c>
      <c r="Q1439" s="1642"/>
      <c r="R1439" s="1642"/>
      <c r="S1439" s="1642"/>
      <c r="T1439" s="1642"/>
      <c r="U1439" s="1642"/>
      <c r="V1439" s="1642"/>
      <c r="W1439" s="1642"/>
      <c r="X1439" s="1642"/>
      <c r="Y1439" s="1037"/>
      <c r="Z1439" s="1037"/>
      <c r="AA1439" s="1037"/>
      <c r="AB1439" s="1641"/>
      <c r="AC1439" s="1507">
        <f t="shared" si="442"/>
        <v>15920</v>
      </c>
      <c r="AD1439" s="1508">
        <f t="shared" si="443"/>
        <v>1226476.8</v>
      </c>
      <c r="AE1439" s="14">
        <f t="shared" si="444"/>
        <v>2</v>
      </c>
      <c r="AF1439" s="14">
        <f t="shared" si="445"/>
        <v>3053.3333333333335</v>
      </c>
      <c r="AG1439" s="14">
        <f t="shared" si="446"/>
        <v>5.2139737991266371</v>
      </c>
      <c r="AH1439" s="14">
        <f t="shared" si="447"/>
        <v>3.2139737991266371</v>
      </c>
      <c r="AI1439" s="14">
        <f t="shared" si="448"/>
        <v>9813.3333333333321</v>
      </c>
      <c r="AJ1439" s="1643"/>
    </row>
    <row r="1440" spans="1:36" ht="31.5">
      <c r="A1440" s="1474">
        <v>171</v>
      </c>
      <c r="B1440" s="972" t="s">
        <v>7673</v>
      </c>
      <c r="C1440" s="1026" t="s">
        <v>186</v>
      </c>
      <c r="D1440" s="1641">
        <v>198.99</v>
      </c>
      <c r="E1440" s="1641">
        <v>1708</v>
      </c>
      <c r="F1440" s="1641">
        <v>339874.92000000004</v>
      </c>
      <c r="G1440" s="1037"/>
      <c r="H1440" s="1015">
        <f t="shared" si="441"/>
        <v>0</v>
      </c>
      <c r="I1440" s="1043"/>
      <c r="J1440" s="1043">
        <v>45627</v>
      </c>
      <c r="K1440" s="1043"/>
      <c r="L1440" s="1026">
        <v>1049</v>
      </c>
      <c r="M1440" s="1043">
        <v>44895</v>
      </c>
      <c r="N1440" s="1026"/>
      <c r="O1440" s="1026"/>
      <c r="P1440" s="985"/>
      <c r="Q1440" s="1642"/>
      <c r="R1440" s="1642"/>
      <c r="S1440" s="1026"/>
      <c r="T1440" s="1026"/>
      <c r="U1440" s="1026"/>
      <c r="V1440" s="1026"/>
      <c r="W1440" s="1026"/>
      <c r="X1440" s="1026"/>
      <c r="Y1440" s="1026"/>
      <c r="Z1440" s="1026"/>
      <c r="AA1440" s="1026"/>
      <c r="AB1440" s="1641"/>
      <c r="AC1440" s="1507">
        <f t="shared" si="442"/>
        <v>1708</v>
      </c>
      <c r="AD1440" s="1508">
        <f t="shared" si="443"/>
        <v>339874.92000000004</v>
      </c>
      <c r="AE1440" s="14">
        <f t="shared" si="444"/>
        <v>20.333333333333332</v>
      </c>
      <c r="AF1440" s="14">
        <f t="shared" si="445"/>
        <v>0</v>
      </c>
      <c r="AG1440" s="14" t="e">
        <f t="shared" si="446"/>
        <v>#DIV/0!</v>
      </c>
      <c r="AH1440" s="14" t="e">
        <f t="shared" si="447"/>
        <v>#DIV/0!</v>
      </c>
      <c r="AI1440" s="14">
        <f t="shared" si="448"/>
        <v>1708</v>
      </c>
      <c r="AJ1440" s="1643"/>
    </row>
    <row r="1441" spans="1:36" ht="45" customHeight="1">
      <c r="A1441" s="1474">
        <v>172</v>
      </c>
      <c r="B1441" s="1639" t="s">
        <v>2468</v>
      </c>
      <c r="C1441" s="1026" t="s">
        <v>177</v>
      </c>
      <c r="D1441" s="1651">
        <v>13.2</v>
      </c>
      <c r="E1441" s="1641">
        <v>4050</v>
      </c>
      <c r="F1441" s="1641">
        <v>53460</v>
      </c>
      <c r="G1441" s="1652"/>
      <c r="H1441" s="1015">
        <f t="shared" si="441"/>
        <v>0</v>
      </c>
      <c r="I1441" s="1653"/>
      <c r="J1441" s="1043">
        <v>46081</v>
      </c>
      <c r="K1441" s="1043"/>
      <c r="L1441" s="1026">
        <v>719</v>
      </c>
      <c r="M1441" s="1043">
        <v>44799</v>
      </c>
      <c r="N1441" s="1642">
        <v>100</v>
      </c>
      <c r="O1441" s="1642">
        <v>2400</v>
      </c>
      <c r="P1441" s="1037"/>
      <c r="Q1441" s="1642"/>
      <c r="R1441" s="1642"/>
      <c r="S1441" s="1642"/>
      <c r="T1441" s="1642"/>
      <c r="U1441" s="1642"/>
      <c r="V1441" s="1642"/>
      <c r="W1441" s="1642"/>
      <c r="X1441" s="1642"/>
      <c r="Y1441" s="1037"/>
      <c r="Z1441" s="1037"/>
      <c r="AA1441" s="1037"/>
      <c r="AB1441" s="1641"/>
      <c r="AC1441" s="1507">
        <f t="shared" si="442"/>
        <v>1550</v>
      </c>
      <c r="AD1441" s="1508">
        <f t="shared" si="443"/>
        <v>20460</v>
      </c>
      <c r="AE1441" s="14">
        <f t="shared" si="444"/>
        <v>35.466666666666669</v>
      </c>
      <c r="AF1441" s="14">
        <f t="shared" si="445"/>
        <v>833.33333333333337</v>
      </c>
      <c r="AG1441" s="14">
        <f t="shared" si="446"/>
        <v>1.8599999999999999</v>
      </c>
      <c r="AH1441" s="14">
        <f t="shared" si="447"/>
        <v>-33.606666666666669</v>
      </c>
      <c r="AI1441" s="14">
        <f t="shared" si="448"/>
        <v>-28005.555555555558</v>
      </c>
      <c r="AJ1441" s="1643"/>
    </row>
    <row r="1442" spans="1:36" ht="31.5">
      <c r="A1442" s="1474">
        <v>173</v>
      </c>
      <c r="B1442" s="1639" t="s">
        <v>5523</v>
      </c>
      <c r="C1442" s="1640" t="s">
        <v>66</v>
      </c>
      <c r="D1442" s="1015">
        <v>121.74</v>
      </c>
      <c r="E1442" s="1641">
        <v>1502</v>
      </c>
      <c r="F1442" s="1641">
        <v>182853.47999999998</v>
      </c>
      <c r="G1442" s="985"/>
      <c r="H1442" s="1015">
        <f t="shared" si="441"/>
        <v>0</v>
      </c>
      <c r="I1442" s="974"/>
      <c r="J1442" s="1043">
        <v>45443</v>
      </c>
      <c r="K1442" s="1043"/>
      <c r="L1442" s="1026">
        <v>617</v>
      </c>
      <c r="M1442" s="1043">
        <v>44771</v>
      </c>
      <c r="N1442" s="1026"/>
      <c r="O1442" s="1026">
        <v>981</v>
      </c>
      <c r="P1442" s="985"/>
      <c r="Q1442" s="1642"/>
      <c r="R1442" s="1642"/>
      <c r="S1442" s="1026"/>
      <c r="T1442" s="1026"/>
      <c r="U1442" s="1026"/>
      <c r="V1442" s="1026"/>
      <c r="W1442" s="1026"/>
      <c r="X1442" s="1026"/>
      <c r="Y1442" s="1026"/>
      <c r="Z1442" s="1026"/>
      <c r="AA1442" s="1026"/>
      <c r="AB1442" s="1641"/>
      <c r="AC1442" s="1507">
        <f t="shared" si="442"/>
        <v>521</v>
      </c>
      <c r="AD1442" s="1508">
        <f t="shared" si="443"/>
        <v>63426.54</v>
      </c>
      <c r="AE1442" s="14">
        <f t="shared" si="444"/>
        <v>14.2</v>
      </c>
      <c r="AF1442" s="14">
        <f t="shared" si="445"/>
        <v>327</v>
      </c>
      <c r="AG1442" s="14">
        <f t="shared" si="446"/>
        <v>1.5932721712538227</v>
      </c>
      <c r="AH1442" s="14">
        <f t="shared" si="447"/>
        <v>-12.606727828746177</v>
      </c>
      <c r="AI1442" s="14">
        <f t="shared" si="448"/>
        <v>-4122.3999999999996</v>
      </c>
      <c r="AJ1442" s="1643"/>
    </row>
    <row r="1443" spans="1:36" ht="31.5">
      <c r="A1443" s="1474">
        <v>174</v>
      </c>
      <c r="B1443" s="1639" t="s">
        <v>5523</v>
      </c>
      <c r="C1443" s="1640" t="s">
        <v>66</v>
      </c>
      <c r="D1443" s="1015">
        <v>121.74</v>
      </c>
      <c r="E1443" s="1641">
        <v>6710</v>
      </c>
      <c r="F1443" s="1641">
        <v>816875.4</v>
      </c>
      <c r="G1443" s="985"/>
      <c r="H1443" s="1015">
        <f t="shared" si="441"/>
        <v>0</v>
      </c>
      <c r="I1443" s="1043"/>
      <c r="J1443" s="1043">
        <v>45412</v>
      </c>
      <c r="K1443" s="1043"/>
      <c r="L1443" s="1026">
        <v>617</v>
      </c>
      <c r="M1443" s="1043">
        <v>44771</v>
      </c>
      <c r="N1443" s="1026">
        <v>2550</v>
      </c>
      <c r="O1443" s="1026">
        <v>1394</v>
      </c>
      <c r="P1443" s="985">
        <v>1787</v>
      </c>
      <c r="Q1443" s="1642"/>
      <c r="R1443" s="1642"/>
      <c r="S1443" s="1026"/>
      <c r="T1443" s="1026"/>
      <c r="U1443" s="1026"/>
      <c r="V1443" s="1026"/>
      <c r="W1443" s="1026"/>
      <c r="X1443" s="1026"/>
      <c r="Y1443" s="1026"/>
      <c r="Z1443" s="1026"/>
      <c r="AA1443" s="1026"/>
      <c r="AB1443" s="1641"/>
      <c r="AC1443" s="1507">
        <f t="shared" si="442"/>
        <v>979</v>
      </c>
      <c r="AD1443" s="1508">
        <f t="shared" si="443"/>
        <v>119183.45999999999</v>
      </c>
      <c r="AE1443" s="14">
        <f t="shared" si="444"/>
        <v>13.166666666666666</v>
      </c>
      <c r="AF1443" s="14">
        <f t="shared" si="445"/>
        <v>1910.3333333333333</v>
      </c>
      <c r="AG1443" s="14">
        <f t="shared" si="446"/>
        <v>0.5124760076775432</v>
      </c>
      <c r="AH1443" s="14">
        <f t="shared" si="447"/>
        <v>-12.654190658989123</v>
      </c>
      <c r="AI1443" s="14">
        <f t="shared" si="448"/>
        <v>-24173.722222222219</v>
      </c>
      <c r="AJ1443" s="1643"/>
    </row>
    <row r="1444" spans="1:36" ht="31.5">
      <c r="A1444" s="1474">
        <v>175</v>
      </c>
      <c r="B1444" s="1639" t="s">
        <v>5523</v>
      </c>
      <c r="C1444" s="1640" t="s">
        <v>66</v>
      </c>
      <c r="D1444" s="1015">
        <v>138.38999999999999</v>
      </c>
      <c r="E1444" s="1641">
        <v>8112</v>
      </c>
      <c r="F1444" s="1641">
        <v>1122619.68</v>
      </c>
      <c r="G1444" s="985"/>
      <c r="H1444" s="1015">
        <f t="shared" si="441"/>
        <v>0</v>
      </c>
      <c r="I1444" s="1043"/>
      <c r="J1444" s="1043">
        <v>45504</v>
      </c>
      <c r="K1444" s="1043"/>
      <c r="L1444" s="1026">
        <v>965</v>
      </c>
      <c r="M1444" s="1043">
        <v>44875</v>
      </c>
      <c r="N1444" s="1026"/>
      <c r="O1444" s="1026"/>
      <c r="P1444" s="985">
        <v>976</v>
      </c>
      <c r="Q1444" s="1642"/>
      <c r="R1444" s="1642"/>
      <c r="S1444" s="1026"/>
      <c r="T1444" s="1026"/>
      <c r="U1444" s="1026"/>
      <c r="V1444" s="1026"/>
      <c r="W1444" s="1026"/>
      <c r="X1444" s="1026"/>
      <c r="Y1444" s="1026"/>
      <c r="Z1444" s="1026"/>
      <c r="AA1444" s="1026"/>
      <c r="AB1444" s="1641"/>
      <c r="AC1444" s="1507">
        <f t="shared" si="442"/>
        <v>7136</v>
      </c>
      <c r="AD1444" s="1508">
        <f t="shared" si="443"/>
        <v>987551.03999999992</v>
      </c>
      <c r="AE1444" s="14">
        <f t="shared" si="444"/>
        <v>16.233333333333334</v>
      </c>
      <c r="AF1444" s="14">
        <f t="shared" si="445"/>
        <v>325.33333333333331</v>
      </c>
      <c r="AG1444" s="14">
        <f t="shared" si="446"/>
        <v>21.934426229508198</v>
      </c>
      <c r="AH1444" s="14">
        <f t="shared" si="447"/>
        <v>5.7010928961748633</v>
      </c>
      <c r="AI1444" s="14">
        <f t="shared" si="448"/>
        <v>1854.7555555555555</v>
      </c>
      <c r="AJ1444" s="1643"/>
    </row>
    <row r="1445" spans="1:36" ht="31.5">
      <c r="A1445" s="1474">
        <v>176</v>
      </c>
      <c r="B1445" s="1639" t="s">
        <v>5523</v>
      </c>
      <c r="C1445" s="1640" t="s">
        <v>66</v>
      </c>
      <c r="D1445" s="1015">
        <v>121.74</v>
      </c>
      <c r="E1445" s="1641">
        <v>2878</v>
      </c>
      <c r="F1445" s="1641">
        <v>350367.72</v>
      </c>
      <c r="G1445" s="985"/>
      <c r="H1445" s="1015">
        <f t="shared" si="441"/>
        <v>0</v>
      </c>
      <c r="I1445" s="1043"/>
      <c r="J1445" s="1043">
        <v>45504</v>
      </c>
      <c r="K1445" s="1043"/>
      <c r="L1445" s="985" t="s">
        <v>7665</v>
      </c>
      <c r="M1445" s="974" t="s">
        <v>7663</v>
      </c>
      <c r="N1445" s="1026"/>
      <c r="O1445" s="1026"/>
      <c r="P1445" s="985"/>
      <c r="Q1445" s="1642"/>
      <c r="R1445" s="1642"/>
      <c r="S1445" s="1026"/>
      <c r="T1445" s="1026"/>
      <c r="U1445" s="1026"/>
      <c r="V1445" s="1026"/>
      <c r="W1445" s="1026"/>
      <c r="X1445" s="1026"/>
      <c r="Y1445" s="1026"/>
      <c r="Z1445" s="1026"/>
      <c r="AA1445" s="1026"/>
      <c r="AB1445" s="1641"/>
      <c r="AC1445" s="1507">
        <f t="shared" si="442"/>
        <v>2878</v>
      </c>
      <c r="AD1445" s="1508">
        <f t="shared" si="443"/>
        <v>350367.72</v>
      </c>
      <c r="AE1445" s="14">
        <f t="shared" si="444"/>
        <v>16.233333333333334</v>
      </c>
      <c r="AF1445" s="14">
        <f t="shared" si="445"/>
        <v>0</v>
      </c>
      <c r="AG1445" s="14" t="e">
        <f t="shared" si="446"/>
        <v>#DIV/0!</v>
      </c>
      <c r="AH1445" s="14" t="e">
        <f t="shared" si="447"/>
        <v>#DIV/0!</v>
      </c>
      <c r="AI1445" s="14">
        <f t="shared" si="448"/>
        <v>2878</v>
      </c>
      <c r="AJ1445" s="1643"/>
    </row>
    <row r="1446" spans="1:36" ht="31.5">
      <c r="A1446" s="1474">
        <v>177</v>
      </c>
      <c r="B1446" s="1639" t="s">
        <v>5523</v>
      </c>
      <c r="C1446" s="1640" t="s">
        <v>66</v>
      </c>
      <c r="D1446" s="1015">
        <v>121.74</v>
      </c>
      <c r="E1446" s="1641">
        <v>2431</v>
      </c>
      <c r="F1446" s="1641">
        <v>295949.94</v>
      </c>
      <c r="G1446" s="985"/>
      <c r="H1446" s="1015">
        <f t="shared" si="441"/>
        <v>0</v>
      </c>
      <c r="I1446" s="1043"/>
      <c r="J1446" s="1043">
        <v>45535</v>
      </c>
      <c r="K1446" s="1043"/>
      <c r="L1446" s="985" t="s">
        <v>7665</v>
      </c>
      <c r="M1446" s="974" t="s">
        <v>7663</v>
      </c>
      <c r="N1446" s="1026"/>
      <c r="O1446" s="1026"/>
      <c r="P1446" s="985"/>
      <c r="Q1446" s="1642"/>
      <c r="R1446" s="1642"/>
      <c r="S1446" s="1026"/>
      <c r="T1446" s="1026"/>
      <c r="U1446" s="1026"/>
      <c r="V1446" s="1026"/>
      <c r="W1446" s="1026"/>
      <c r="X1446" s="1026"/>
      <c r="Y1446" s="1026"/>
      <c r="Z1446" s="1026"/>
      <c r="AA1446" s="1026"/>
      <c r="AB1446" s="1641"/>
      <c r="AC1446" s="1507">
        <f t="shared" si="442"/>
        <v>2431</v>
      </c>
      <c r="AD1446" s="1508">
        <f t="shared" si="443"/>
        <v>295949.94</v>
      </c>
      <c r="AE1446" s="14">
        <f t="shared" si="444"/>
        <v>17.266666666666666</v>
      </c>
      <c r="AF1446" s="14">
        <f t="shared" si="445"/>
        <v>0</v>
      </c>
      <c r="AG1446" s="14" t="e">
        <f t="shared" si="446"/>
        <v>#DIV/0!</v>
      </c>
      <c r="AH1446" s="14" t="e">
        <f t="shared" si="447"/>
        <v>#DIV/0!</v>
      </c>
      <c r="AI1446" s="14">
        <f t="shared" si="448"/>
        <v>2431</v>
      </c>
      <c r="AJ1446" s="1643"/>
    </row>
    <row r="1447" spans="1:36" ht="31.5">
      <c r="A1447" s="1474">
        <v>178</v>
      </c>
      <c r="B1447" s="1646" t="s">
        <v>2469</v>
      </c>
      <c r="C1447" s="1026" t="s">
        <v>66</v>
      </c>
      <c r="D1447" s="1641">
        <v>302.81</v>
      </c>
      <c r="E1447" s="1641">
        <v>4217</v>
      </c>
      <c r="F1447" s="1641">
        <v>1276949.77</v>
      </c>
      <c r="G1447" s="1037"/>
      <c r="H1447" s="1015">
        <f t="shared" si="441"/>
        <v>0</v>
      </c>
      <c r="I1447" s="1043"/>
      <c r="J1447" s="1043">
        <v>45747</v>
      </c>
      <c r="K1447" s="1043"/>
      <c r="L1447" s="985" t="s">
        <v>7648</v>
      </c>
      <c r="M1447" s="974" t="s">
        <v>6030</v>
      </c>
      <c r="N1447" s="1026"/>
      <c r="O1447" s="1026"/>
      <c r="P1447" s="985"/>
      <c r="Q1447" s="1642"/>
      <c r="R1447" s="1642"/>
      <c r="S1447" s="1026"/>
      <c r="T1447" s="1026"/>
      <c r="U1447" s="1026"/>
      <c r="V1447" s="1026"/>
      <c r="W1447" s="1026"/>
      <c r="X1447" s="1026"/>
      <c r="Y1447" s="1026"/>
      <c r="Z1447" s="1026"/>
      <c r="AA1447" s="1026"/>
      <c r="AB1447" s="1641"/>
      <c r="AC1447" s="1507">
        <f t="shared" si="442"/>
        <v>4217</v>
      </c>
      <c r="AD1447" s="1508">
        <f t="shared" si="443"/>
        <v>1276949.77</v>
      </c>
      <c r="AE1447" s="14">
        <f t="shared" si="444"/>
        <v>24.333333333333332</v>
      </c>
      <c r="AF1447" s="14">
        <f t="shared" si="445"/>
        <v>0</v>
      </c>
      <c r="AG1447" s="14" t="e">
        <f t="shared" si="446"/>
        <v>#DIV/0!</v>
      </c>
      <c r="AH1447" s="14" t="e">
        <f t="shared" si="447"/>
        <v>#DIV/0!</v>
      </c>
      <c r="AI1447" s="14">
        <f t="shared" si="448"/>
        <v>4217</v>
      </c>
      <c r="AJ1447" s="1643"/>
    </row>
    <row r="1448" spans="1:36" ht="31.5">
      <c r="A1448" s="1474">
        <v>179</v>
      </c>
      <c r="B1448" s="1646" t="s">
        <v>2469</v>
      </c>
      <c r="C1448" s="1026" t="s">
        <v>66</v>
      </c>
      <c r="D1448" s="1641">
        <v>308.16000000000003</v>
      </c>
      <c r="E1448" s="1641">
        <v>4185</v>
      </c>
      <c r="F1448" s="1641">
        <v>1289649.6000000001</v>
      </c>
      <c r="G1448" s="1037"/>
      <c r="H1448" s="1015">
        <f t="shared" si="441"/>
        <v>0</v>
      </c>
      <c r="I1448" s="1043"/>
      <c r="J1448" s="1043">
        <v>45747</v>
      </c>
      <c r="K1448" s="1043"/>
      <c r="L1448" s="985" t="s">
        <v>7648</v>
      </c>
      <c r="M1448" s="974" t="s">
        <v>6030</v>
      </c>
      <c r="N1448" s="1026">
        <v>1653</v>
      </c>
      <c r="O1448" s="1026"/>
      <c r="P1448" s="985">
        <v>417</v>
      </c>
      <c r="Q1448" s="1642"/>
      <c r="R1448" s="1642"/>
      <c r="S1448" s="1026"/>
      <c r="T1448" s="1026"/>
      <c r="U1448" s="1026"/>
      <c r="V1448" s="1026"/>
      <c r="W1448" s="1026"/>
      <c r="X1448" s="1026"/>
      <c r="Y1448" s="1026"/>
      <c r="Z1448" s="1026"/>
      <c r="AA1448" s="1026"/>
      <c r="AB1448" s="1641"/>
      <c r="AC1448" s="1507">
        <f t="shared" si="442"/>
        <v>2115</v>
      </c>
      <c r="AD1448" s="1508">
        <f t="shared" si="443"/>
        <v>651758.4</v>
      </c>
      <c r="AE1448" s="14">
        <f t="shared" si="444"/>
        <v>24.333333333333332</v>
      </c>
      <c r="AF1448" s="14">
        <f t="shared" si="445"/>
        <v>690</v>
      </c>
      <c r="AG1448" s="14">
        <f t="shared" si="446"/>
        <v>3.0652173913043477</v>
      </c>
      <c r="AH1448" s="14">
        <f t="shared" si="447"/>
        <v>-21.268115942028984</v>
      </c>
      <c r="AI1448" s="14">
        <f t="shared" si="448"/>
        <v>-14675</v>
      </c>
      <c r="AJ1448" s="1643"/>
    </row>
    <row r="1449" spans="1:36" ht="63">
      <c r="A1449" s="1474">
        <v>180</v>
      </c>
      <c r="B1449" s="1646" t="s">
        <v>2469</v>
      </c>
      <c r="C1449" s="1026" t="s">
        <v>66</v>
      </c>
      <c r="D1449" s="1641">
        <v>327.42</v>
      </c>
      <c r="E1449" s="1641">
        <v>5238</v>
      </c>
      <c r="F1449" s="1641">
        <v>1715025.9600000002</v>
      </c>
      <c r="G1449" s="1037"/>
      <c r="H1449" s="1015">
        <f t="shared" si="441"/>
        <v>0</v>
      </c>
      <c r="I1449" s="1043"/>
      <c r="J1449" s="1043">
        <v>45747</v>
      </c>
      <c r="K1449" s="1043"/>
      <c r="L1449" s="985" t="s">
        <v>7649</v>
      </c>
      <c r="M1449" s="974" t="s">
        <v>7650</v>
      </c>
      <c r="N1449" s="1026">
        <v>914</v>
      </c>
      <c r="O1449" s="1026">
        <v>889</v>
      </c>
      <c r="P1449" s="985">
        <v>1026</v>
      </c>
      <c r="Q1449" s="1642"/>
      <c r="R1449" s="1642"/>
      <c r="S1449" s="1026"/>
      <c r="T1449" s="1026"/>
      <c r="U1449" s="1026"/>
      <c r="V1449" s="1026"/>
      <c r="W1449" s="1026"/>
      <c r="X1449" s="1026"/>
      <c r="Y1449" s="1026"/>
      <c r="Z1449" s="1026"/>
      <c r="AA1449" s="1026"/>
      <c r="AB1449" s="1641"/>
      <c r="AC1449" s="1507">
        <f t="shared" si="442"/>
        <v>2409</v>
      </c>
      <c r="AD1449" s="1508">
        <f t="shared" si="443"/>
        <v>788754.78</v>
      </c>
      <c r="AE1449" s="14">
        <f t="shared" si="444"/>
        <v>24.333333333333332</v>
      </c>
      <c r="AF1449" s="14">
        <f t="shared" si="445"/>
        <v>943</v>
      </c>
      <c r="AG1449" s="14">
        <f t="shared" si="446"/>
        <v>2.5546129374337223</v>
      </c>
      <c r="AH1449" s="14">
        <f t="shared" si="447"/>
        <v>-21.778720395899612</v>
      </c>
      <c r="AI1449" s="14">
        <f t="shared" si="448"/>
        <v>-20537.333333333332</v>
      </c>
      <c r="AJ1449" s="1643"/>
    </row>
    <row r="1450" spans="1:36" ht="15.75">
      <c r="A1450" s="1474">
        <v>181</v>
      </c>
      <c r="B1450" s="1646" t="s">
        <v>2469</v>
      </c>
      <c r="C1450" s="1026" t="s">
        <v>66</v>
      </c>
      <c r="D1450" s="1641">
        <v>311.37</v>
      </c>
      <c r="E1450" s="1641">
        <v>6220</v>
      </c>
      <c r="F1450" s="1641">
        <v>1936721.4000000001</v>
      </c>
      <c r="G1450" s="1037"/>
      <c r="H1450" s="1015">
        <f t="shared" si="441"/>
        <v>0</v>
      </c>
      <c r="I1450" s="1043"/>
      <c r="J1450" s="1043">
        <v>45900</v>
      </c>
      <c r="K1450" s="1043"/>
      <c r="L1450" s="985">
        <v>1083</v>
      </c>
      <c r="M1450" s="974">
        <v>44904</v>
      </c>
      <c r="N1450" s="1026">
        <v>237</v>
      </c>
      <c r="O1450" s="1026">
        <v>1751</v>
      </c>
      <c r="P1450" s="985">
        <v>1521</v>
      </c>
      <c r="Q1450" s="1642"/>
      <c r="R1450" s="1642"/>
      <c r="S1450" s="1026"/>
      <c r="T1450" s="1026"/>
      <c r="U1450" s="1026"/>
      <c r="V1450" s="1026"/>
      <c r="W1450" s="1026"/>
      <c r="X1450" s="1026"/>
      <c r="Y1450" s="1026"/>
      <c r="Z1450" s="1026"/>
      <c r="AA1450" s="1026"/>
      <c r="AB1450" s="1641"/>
      <c r="AC1450" s="1507">
        <f t="shared" si="442"/>
        <v>2711</v>
      </c>
      <c r="AD1450" s="1508">
        <f t="shared" si="443"/>
        <v>844124.07000000007</v>
      </c>
      <c r="AE1450" s="14">
        <f t="shared" si="444"/>
        <v>29.433333333333334</v>
      </c>
      <c r="AF1450" s="14">
        <f t="shared" si="445"/>
        <v>1169.6666666666667</v>
      </c>
      <c r="AG1450" s="14">
        <f t="shared" si="446"/>
        <v>2.3177543459675118</v>
      </c>
      <c r="AH1450" s="14">
        <f t="shared" si="447"/>
        <v>-27.115578987365822</v>
      </c>
      <c r="AI1450" s="14">
        <f t="shared" si="448"/>
        <v>-31716.188888888893</v>
      </c>
      <c r="AJ1450" s="1643"/>
    </row>
    <row r="1451" spans="1:36" ht="15.75">
      <c r="A1451" s="1474">
        <v>184</v>
      </c>
      <c r="B1451" s="1647" t="s">
        <v>6032</v>
      </c>
      <c r="C1451" s="1640" t="s">
        <v>66</v>
      </c>
      <c r="D1451" s="1641">
        <v>52.57</v>
      </c>
      <c r="E1451" s="1641">
        <v>335</v>
      </c>
      <c r="F1451" s="1641">
        <v>17610.95</v>
      </c>
      <c r="G1451" s="985"/>
      <c r="H1451" s="1015">
        <f t="shared" si="441"/>
        <v>0</v>
      </c>
      <c r="I1451" s="1043"/>
      <c r="J1451" s="1043">
        <v>45443</v>
      </c>
      <c r="K1451" s="1043"/>
      <c r="L1451" s="1026">
        <v>617</v>
      </c>
      <c r="M1451" s="1043">
        <v>44771</v>
      </c>
      <c r="N1451" s="1026">
        <v>52</v>
      </c>
      <c r="O1451" s="1026">
        <v>52</v>
      </c>
      <c r="P1451" s="985">
        <v>52</v>
      </c>
      <c r="Q1451" s="1642"/>
      <c r="R1451" s="1642"/>
      <c r="S1451" s="1026"/>
      <c r="T1451" s="1026"/>
      <c r="U1451" s="1026"/>
      <c r="V1451" s="1026"/>
      <c r="W1451" s="1026"/>
      <c r="X1451" s="1026"/>
      <c r="Y1451" s="1026"/>
      <c r="Z1451" s="1026"/>
      <c r="AA1451" s="1026"/>
      <c r="AB1451" s="1641"/>
      <c r="AC1451" s="1507">
        <f t="shared" si="442"/>
        <v>179</v>
      </c>
      <c r="AD1451" s="1508">
        <f t="shared" si="443"/>
        <v>9410.0300000000007</v>
      </c>
      <c r="AE1451" s="14">
        <f t="shared" si="444"/>
        <v>14.2</v>
      </c>
      <c r="AF1451" s="14">
        <f t="shared" si="445"/>
        <v>52</v>
      </c>
      <c r="AG1451" s="14">
        <f t="shared" si="446"/>
        <v>3.4423076923076925</v>
      </c>
      <c r="AH1451" s="14">
        <f t="shared" si="447"/>
        <v>-10.757692307692306</v>
      </c>
      <c r="AI1451" s="14">
        <f t="shared" si="448"/>
        <v>-559.4</v>
      </c>
      <c r="AJ1451" s="1643"/>
    </row>
    <row r="1452" spans="1:36" ht="15.75">
      <c r="A1452" s="1474">
        <v>185</v>
      </c>
      <c r="B1452" s="1647" t="s">
        <v>6032</v>
      </c>
      <c r="C1452" s="1640" t="s">
        <v>66</v>
      </c>
      <c r="D1452" s="1641">
        <v>59.76</v>
      </c>
      <c r="E1452" s="1641">
        <v>327</v>
      </c>
      <c r="F1452" s="1641">
        <v>19541.52</v>
      </c>
      <c r="G1452" s="985"/>
      <c r="H1452" s="1015">
        <f t="shared" si="441"/>
        <v>0</v>
      </c>
      <c r="I1452" s="1043"/>
      <c r="J1452" s="1043">
        <v>45443</v>
      </c>
      <c r="K1452" s="1043"/>
      <c r="L1452" s="1026">
        <v>965</v>
      </c>
      <c r="M1452" s="1043">
        <v>44875</v>
      </c>
      <c r="N1452" s="1026"/>
      <c r="O1452" s="1026"/>
      <c r="P1452" s="985"/>
      <c r="Q1452" s="1642"/>
      <c r="R1452" s="1642"/>
      <c r="S1452" s="1026"/>
      <c r="T1452" s="1026"/>
      <c r="U1452" s="1026"/>
      <c r="V1452" s="1026"/>
      <c r="W1452" s="1026"/>
      <c r="X1452" s="1026"/>
      <c r="Y1452" s="1026"/>
      <c r="Z1452" s="1026"/>
      <c r="AA1452" s="1026"/>
      <c r="AB1452" s="1641"/>
      <c r="AC1452" s="1507">
        <f t="shared" si="442"/>
        <v>327</v>
      </c>
      <c r="AD1452" s="1508">
        <f t="shared" si="443"/>
        <v>19541.52</v>
      </c>
      <c r="AE1452" s="14">
        <f t="shared" si="444"/>
        <v>14.2</v>
      </c>
      <c r="AF1452" s="14">
        <f t="shared" si="445"/>
        <v>0</v>
      </c>
      <c r="AG1452" s="14" t="e">
        <f t="shared" si="446"/>
        <v>#DIV/0!</v>
      </c>
      <c r="AH1452" s="14" t="e">
        <f t="shared" si="447"/>
        <v>#DIV/0!</v>
      </c>
      <c r="AI1452" s="14">
        <f t="shared" si="448"/>
        <v>327</v>
      </c>
      <c r="AJ1452" s="1643"/>
    </row>
    <row r="1453" spans="1:36" ht="15.75">
      <c r="A1453" s="1474">
        <v>186</v>
      </c>
      <c r="B1453" s="1647" t="s">
        <v>6032</v>
      </c>
      <c r="C1453" s="1640" t="s">
        <v>66</v>
      </c>
      <c r="D1453" s="1641">
        <v>59.76</v>
      </c>
      <c r="E1453" s="1641">
        <v>343</v>
      </c>
      <c r="F1453" s="1641">
        <v>20497.68</v>
      </c>
      <c r="G1453" s="985"/>
      <c r="H1453" s="1015">
        <f t="shared" si="441"/>
        <v>0</v>
      </c>
      <c r="I1453" s="1043"/>
      <c r="J1453" s="1043">
        <v>45535</v>
      </c>
      <c r="K1453" s="1043"/>
      <c r="L1453" s="1026">
        <v>965</v>
      </c>
      <c r="M1453" s="1043">
        <v>44875</v>
      </c>
      <c r="N1453" s="1026"/>
      <c r="O1453" s="1026"/>
      <c r="P1453" s="985"/>
      <c r="Q1453" s="1642"/>
      <c r="R1453" s="1642"/>
      <c r="S1453" s="1026"/>
      <c r="T1453" s="1026"/>
      <c r="U1453" s="1026"/>
      <c r="V1453" s="1026"/>
      <c r="W1453" s="1026"/>
      <c r="X1453" s="1026"/>
      <c r="Y1453" s="1026"/>
      <c r="Z1453" s="1026"/>
      <c r="AA1453" s="1026"/>
      <c r="AB1453" s="1641"/>
      <c r="AC1453" s="1507">
        <f t="shared" si="442"/>
        <v>343</v>
      </c>
      <c r="AD1453" s="1508">
        <f t="shared" si="443"/>
        <v>20497.68</v>
      </c>
      <c r="AE1453" s="14">
        <f t="shared" si="444"/>
        <v>17.266666666666666</v>
      </c>
      <c r="AF1453" s="14">
        <f t="shared" si="445"/>
        <v>0</v>
      </c>
      <c r="AG1453" s="14" t="e">
        <f t="shared" si="446"/>
        <v>#DIV/0!</v>
      </c>
      <c r="AH1453" s="14" t="e">
        <f t="shared" si="447"/>
        <v>#DIV/0!</v>
      </c>
      <c r="AI1453" s="14">
        <f t="shared" si="448"/>
        <v>343</v>
      </c>
      <c r="AJ1453" s="1643"/>
    </row>
    <row r="1454" spans="1:36" ht="39.75" customHeight="1">
      <c r="A1454" s="1474">
        <v>187</v>
      </c>
      <c r="B1454" s="1647" t="s">
        <v>6032</v>
      </c>
      <c r="C1454" s="1640" t="s">
        <v>66</v>
      </c>
      <c r="D1454" s="1641">
        <v>52.57</v>
      </c>
      <c r="E1454" s="1641">
        <v>198</v>
      </c>
      <c r="F1454" s="1641">
        <v>10408.86</v>
      </c>
      <c r="G1454" s="985"/>
      <c r="H1454" s="1015">
        <f t="shared" si="441"/>
        <v>0</v>
      </c>
      <c r="I1454" s="1043"/>
      <c r="J1454" s="1043">
        <v>45443</v>
      </c>
      <c r="K1454" s="1043"/>
      <c r="L1454" s="985" t="s">
        <v>7665</v>
      </c>
      <c r="M1454" s="974" t="s">
        <v>7663</v>
      </c>
      <c r="N1454" s="1026"/>
      <c r="O1454" s="1026"/>
      <c r="P1454" s="985"/>
      <c r="Q1454" s="1642"/>
      <c r="R1454" s="1642"/>
      <c r="S1454" s="1026"/>
      <c r="T1454" s="1026"/>
      <c r="U1454" s="1026"/>
      <c r="V1454" s="1026"/>
      <c r="W1454" s="1026"/>
      <c r="X1454" s="1026"/>
      <c r="Y1454" s="1026"/>
      <c r="Z1454" s="1026"/>
      <c r="AA1454" s="1026"/>
      <c r="AB1454" s="1641"/>
      <c r="AC1454" s="1507">
        <f t="shared" si="442"/>
        <v>198</v>
      </c>
      <c r="AD1454" s="1508">
        <f t="shared" si="443"/>
        <v>10408.86</v>
      </c>
      <c r="AE1454" s="14">
        <f t="shared" si="444"/>
        <v>14.2</v>
      </c>
      <c r="AF1454" s="14">
        <f t="shared" si="445"/>
        <v>0</v>
      </c>
      <c r="AG1454" s="14" t="e">
        <f t="shared" si="446"/>
        <v>#DIV/0!</v>
      </c>
      <c r="AH1454" s="14" t="e">
        <f t="shared" si="447"/>
        <v>#DIV/0!</v>
      </c>
      <c r="AI1454" s="14">
        <f t="shared" si="448"/>
        <v>198</v>
      </c>
      <c r="AJ1454" s="1643"/>
    </row>
    <row r="1455" spans="1:36" ht="39.75" customHeight="1">
      <c r="A1455" s="1474">
        <v>188</v>
      </c>
      <c r="B1455" s="1647" t="s">
        <v>6032</v>
      </c>
      <c r="C1455" s="1640" t="s">
        <v>66</v>
      </c>
      <c r="D1455" s="1641">
        <v>52.57</v>
      </c>
      <c r="E1455" s="1641">
        <v>198</v>
      </c>
      <c r="F1455" s="1641">
        <v>10408.86</v>
      </c>
      <c r="G1455" s="985"/>
      <c r="H1455" s="1015">
        <f t="shared" si="441"/>
        <v>0</v>
      </c>
      <c r="I1455" s="1043"/>
      <c r="J1455" s="1043">
        <v>45565</v>
      </c>
      <c r="K1455" s="1043"/>
      <c r="L1455" s="985" t="s">
        <v>7665</v>
      </c>
      <c r="M1455" s="974" t="s">
        <v>7663</v>
      </c>
      <c r="N1455" s="1026"/>
      <c r="O1455" s="1026"/>
      <c r="P1455" s="985">
        <v>21</v>
      </c>
      <c r="Q1455" s="1642"/>
      <c r="R1455" s="1642"/>
      <c r="S1455" s="1026"/>
      <c r="T1455" s="1026"/>
      <c r="U1455" s="1026"/>
      <c r="V1455" s="1026"/>
      <c r="W1455" s="1026"/>
      <c r="X1455" s="1026"/>
      <c r="Y1455" s="1026"/>
      <c r="Z1455" s="1026"/>
      <c r="AA1455" s="1026"/>
      <c r="AB1455" s="1641"/>
      <c r="AC1455" s="1507">
        <f t="shared" si="442"/>
        <v>177</v>
      </c>
      <c r="AD1455" s="1508">
        <f t="shared" si="443"/>
        <v>9304.89</v>
      </c>
      <c r="AE1455" s="14">
        <f t="shared" si="444"/>
        <v>18.266666666666666</v>
      </c>
      <c r="AF1455" s="14">
        <f t="shared" si="445"/>
        <v>7</v>
      </c>
      <c r="AG1455" s="14">
        <f t="shared" si="446"/>
        <v>25.285714285714285</v>
      </c>
      <c r="AH1455" s="14">
        <f t="shared" si="447"/>
        <v>7.019047619047619</v>
      </c>
      <c r="AI1455" s="14">
        <f t="shared" si="448"/>
        <v>49.13333333333334</v>
      </c>
      <c r="AJ1455" s="1643"/>
    </row>
    <row r="1456" spans="1:36" ht="15.75">
      <c r="A1456" s="1474">
        <v>190</v>
      </c>
      <c r="B1456" s="1639" t="s">
        <v>2470</v>
      </c>
      <c r="C1456" s="985" t="s">
        <v>66</v>
      </c>
      <c r="D1456" s="1641">
        <v>52.57</v>
      </c>
      <c r="E1456" s="1641">
        <v>3795</v>
      </c>
      <c r="F1456" s="1641">
        <v>199503.15</v>
      </c>
      <c r="G1456" s="985"/>
      <c r="H1456" s="1015">
        <f t="shared" si="441"/>
        <v>0</v>
      </c>
      <c r="I1456" s="1043"/>
      <c r="J1456" s="1043">
        <v>45473</v>
      </c>
      <c r="K1456" s="1043"/>
      <c r="L1456" s="1026">
        <v>617</v>
      </c>
      <c r="M1456" s="1043">
        <v>44771</v>
      </c>
      <c r="N1456" s="1026"/>
      <c r="O1456" s="1026">
        <v>345</v>
      </c>
      <c r="P1456" s="985">
        <v>770</v>
      </c>
      <c r="Q1456" s="1642"/>
      <c r="R1456" s="1642"/>
      <c r="S1456" s="1026"/>
      <c r="T1456" s="1026"/>
      <c r="U1456" s="1026"/>
      <c r="V1456" s="1026"/>
      <c r="W1456" s="1026"/>
      <c r="X1456" s="1026"/>
      <c r="Y1456" s="1026"/>
      <c r="Z1456" s="1026"/>
      <c r="AA1456" s="1026"/>
      <c r="AB1456" s="1641"/>
      <c r="AC1456" s="1507">
        <f t="shared" si="442"/>
        <v>2680</v>
      </c>
      <c r="AD1456" s="1508">
        <f t="shared" si="443"/>
        <v>140887.6</v>
      </c>
      <c r="AE1456" s="14">
        <f t="shared" si="444"/>
        <v>15.2</v>
      </c>
      <c r="AF1456" s="14">
        <f t="shared" si="445"/>
        <v>371.66666666666669</v>
      </c>
      <c r="AG1456" s="14">
        <f t="shared" si="446"/>
        <v>7.2107623318385645</v>
      </c>
      <c r="AH1456" s="14">
        <f t="shared" si="447"/>
        <v>-7.9892376681614348</v>
      </c>
      <c r="AI1456" s="14">
        <f t="shared" si="448"/>
        <v>-2969.333333333333</v>
      </c>
      <c r="AJ1456" s="1643"/>
    </row>
    <row r="1457" spans="1:36" ht="15.75">
      <c r="A1457" s="1474">
        <v>191</v>
      </c>
      <c r="B1457" s="1639" t="s">
        <v>2470</v>
      </c>
      <c r="C1457" s="985" t="s">
        <v>66</v>
      </c>
      <c r="D1457" s="1641">
        <v>59.76</v>
      </c>
      <c r="E1457" s="1641">
        <v>4056</v>
      </c>
      <c r="F1457" s="1641">
        <v>242386.56</v>
      </c>
      <c r="G1457" s="985"/>
      <c r="H1457" s="1015">
        <f t="shared" si="441"/>
        <v>0</v>
      </c>
      <c r="I1457" s="1043"/>
      <c r="J1457" s="1043">
        <v>45504</v>
      </c>
      <c r="K1457" s="1043"/>
      <c r="L1457" s="1026">
        <v>965</v>
      </c>
      <c r="M1457" s="1043">
        <v>44875</v>
      </c>
      <c r="N1457" s="1026"/>
      <c r="O1457" s="1026"/>
      <c r="P1457" s="985"/>
      <c r="Q1457" s="1642"/>
      <c r="R1457" s="1642"/>
      <c r="S1457" s="1026"/>
      <c r="T1457" s="1026"/>
      <c r="U1457" s="1026"/>
      <c r="V1457" s="1026"/>
      <c r="W1457" s="1026"/>
      <c r="X1457" s="1026"/>
      <c r="Y1457" s="1026"/>
      <c r="Z1457" s="1026"/>
      <c r="AA1457" s="1026"/>
      <c r="AB1457" s="1641"/>
      <c r="AC1457" s="1507">
        <f t="shared" si="442"/>
        <v>4056</v>
      </c>
      <c r="AD1457" s="1508">
        <f t="shared" si="443"/>
        <v>242386.56</v>
      </c>
      <c r="AE1457" s="14">
        <f t="shared" si="444"/>
        <v>16.233333333333334</v>
      </c>
      <c r="AF1457" s="14">
        <f t="shared" si="445"/>
        <v>0</v>
      </c>
      <c r="AG1457" s="14" t="e">
        <f t="shared" si="446"/>
        <v>#DIV/0!</v>
      </c>
      <c r="AH1457" s="14" t="e">
        <f t="shared" si="447"/>
        <v>#DIV/0!</v>
      </c>
      <c r="AI1457" s="14">
        <f t="shared" si="448"/>
        <v>4056</v>
      </c>
      <c r="AJ1457" s="1643"/>
    </row>
    <row r="1458" spans="1:36" ht="31.5">
      <c r="A1458" s="1474">
        <v>192</v>
      </c>
      <c r="B1458" s="1639" t="s">
        <v>2470</v>
      </c>
      <c r="C1458" s="985" t="s">
        <v>66</v>
      </c>
      <c r="D1458" s="1641">
        <v>52.57</v>
      </c>
      <c r="E1458" s="1641">
        <v>1040</v>
      </c>
      <c r="F1458" s="1641">
        <v>54672.800000000003</v>
      </c>
      <c r="G1458" s="985"/>
      <c r="H1458" s="1015">
        <f t="shared" si="441"/>
        <v>0</v>
      </c>
      <c r="I1458" s="1043"/>
      <c r="J1458" s="1043">
        <v>45473</v>
      </c>
      <c r="K1458" s="1043"/>
      <c r="L1458" s="985" t="s">
        <v>7665</v>
      </c>
      <c r="M1458" s="974" t="s">
        <v>7663</v>
      </c>
      <c r="N1458" s="1026"/>
      <c r="O1458" s="1026"/>
      <c r="P1458" s="985"/>
      <c r="Q1458" s="1642"/>
      <c r="R1458" s="1642"/>
      <c r="S1458" s="1026"/>
      <c r="T1458" s="1026"/>
      <c r="U1458" s="1026"/>
      <c r="V1458" s="1026"/>
      <c r="W1458" s="1026"/>
      <c r="X1458" s="1026"/>
      <c r="Y1458" s="1026"/>
      <c r="Z1458" s="1026"/>
      <c r="AA1458" s="1026"/>
      <c r="AB1458" s="1641"/>
      <c r="AC1458" s="1507">
        <f t="shared" si="442"/>
        <v>1040</v>
      </c>
      <c r="AD1458" s="1508">
        <f t="shared" si="443"/>
        <v>54672.800000000003</v>
      </c>
      <c r="AE1458" s="14">
        <f t="shared" si="444"/>
        <v>15.2</v>
      </c>
      <c r="AF1458" s="14">
        <f t="shared" si="445"/>
        <v>0</v>
      </c>
      <c r="AG1458" s="14" t="e">
        <f t="shared" si="446"/>
        <v>#DIV/0!</v>
      </c>
      <c r="AH1458" s="14" t="e">
        <f t="shared" si="447"/>
        <v>#DIV/0!</v>
      </c>
      <c r="AI1458" s="14">
        <f t="shared" si="448"/>
        <v>1040</v>
      </c>
      <c r="AJ1458" s="1643"/>
    </row>
    <row r="1459" spans="1:36" ht="31.5">
      <c r="A1459" s="1474">
        <v>193</v>
      </c>
      <c r="B1459" s="1639" t="s">
        <v>2470</v>
      </c>
      <c r="C1459" s="985" t="s">
        <v>66</v>
      </c>
      <c r="D1459" s="1641">
        <v>52.57</v>
      </c>
      <c r="E1459" s="1641">
        <v>1709</v>
      </c>
      <c r="F1459" s="1641">
        <v>89842.13</v>
      </c>
      <c r="G1459" s="985"/>
      <c r="H1459" s="1015">
        <f t="shared" ref="H1459:H1504" si="449">D1459*G1459</f>
        <v>0</v>
      </c>
      <c r="I1459" s="1043"/>
      <c r="J1459" s="1043">
        <v>45504</v>
      </c>
      <c r="K1459" s="1043"/>
      <c r="L1459" s="985" t="s">
        <v>7665</v>
      </c>
      <c r="M1459" s="974" t="s">
        <v>7663</v>
      </c>
      <c r="N1459" s="1026"/>
      <c r="O1459" s="1026"/>
      <c r="P1459" s="985"/>
      <c r="Q1459" s="1642"/>
      <c r="R1459" s="1642"/>
      <c r="S1459" s="1026"/>
      <c r="T1459" s="1026"/>
      <c r="U1459" s="1026"/>
      <c r="V1459" s="1026"/>
      <c r="W1459" s="1026"/>
      <c r="X1459" s="1026"/>
      <c r="Y1459" s="1026"/>
      <c r="Z1459" s="1026"/>
      <c r="AA1459" s="1026"/>
      <c r="AB1459" s="1641"/>
      <c r="AC1459" s="1507">
        <f t="shared" ref="AC1459:AC1504" si="450">E1459+G1459-N1459-O1459-AA1459-P1459-Q1459-R1459-S1459-T1459-U1459-V1459-W1459-X1459-Y1459</f>
        <v>1709</v>
      </c>
      <c r="AD1459" s="1508">
        <f t="shared" ref="AD1459:AD1504" si="451">D1459*AC1459</f>
        <v>89842.13</v>
      </c>
      <c r="AE1459" s="14">
        <f t="shared" ref="AE1459:AE1504" si="452">(J1459-"01.04.2023")/30</f>
        <v>16.233333333333334</v>
      </c>
      <c r="AF1459" s="14">
        <f t="shared" ref="AF1459:AF1504" si="453">(N1459+O1459+P1459+Q1459+R1459+S1459+T1459+U1459+V1459+W1459+X1459+Y1459)/3</f>
        <v>0</v>
      </c>
      <c r="AG1459" s="14" t="e">
        <f t="shared" ref="AG1459:AG1504" si="454">AC1459/AF1459</f>
        <v>#DIV/0!</v>
      </c>
      <c r="AH1459" s="14" t="e">
        <f t="shared" ref="AH1459:AH1504" si="455">AG1459-AE1459</f>
        <v>#DIV/0!</v>
      </c>
      <c r="AI1459" s="14">
        <f t="shared" ref="AI1459:AI1504" si="456">AC1459-(AE1459*AF1459)</f>
        <v>1709</v>
      </c>
      <c r="AJ1459" s="1643"/>
    </row>
    <row r="1460" spans="1:36" ht="57.75" customHeight="1">
      <c r="A1460" s="1474">
        <v>194</v>
      </c>
      <c r="B1460" s="1639" t="s">
        <v>3105</v>
      </c>
      <c r="C1460" s="1640" t="s">
        <v>327</v>
      </c>
      <c r="D1460" s="1641">
        <v>50.29</v>
      </c>
      <c r="E1460" s="1641">
        <v>27380</v>
      </c>
      <c r="F1460" s="1641">
        <v>1376940.2</v>
      </c>
      <c r="G1460" s="985"/>
      <c r="H1460" s="1015">
        <f t="shared" si="449"/>
        <v>0</v>
      </c>
      <c r="I1460" s="974"/>
      <c r="J1460" s="1043">
        <v>45930</v>
      </c>
      <c r="K1460" s="1043"/>
      <c r="L1460" s="1026">
        <v>330</v>
      </c>
      <c r="M1460" s="1043">
        <v>44697</v>
      </c>
      <c r="N1460" s="1026">
        <v>8875</v>
      </c>
      <c r="O1460" s="1026">
        <v>8000</v>
      </c>
      <c r="P1460" s="985">
        <v>6809</v>
      </c>
      <c r="Q1460" s="1642"/>
      <c r="R1460" s="1642"/>
      <c r="S1460" s="1026"/>
      <c r="T1460" s="1026"/>
      <c r="U1460" s="1026"/>
      <c r="V1460" s="1026"/>
      <c r="W1460" s="1026"/>
      <c r="X1460" s="1026"/>
      <c r="Y1460" s="1026"/>
      <c r="Z1460" s="1026"/>
      <c r="AA1460" s="1026"/>
      <c r="AB1460" s="1641"/>
      <c r="AC1460" s="1507">
        <f t="shared" si="450"/>
        <v>3696</v>
      </c>
      <c r="AD1460" s="1508">
        <f t="shared" si="451"/>
        <v>185871.84</v>
      </c>
      <c r="AE1460" s="14">
        <f t="shared" si="452"/>
        <v>30.433333333333334</v>
      </c>
      <c r="AF1460" s="14">
        <f t="shared" si="453"/>
        <v>7894.666666666667</v>
      </c>
      <c r="AG1460" s="14">
        <f t="shared" si="454"/>
        <v>0.46816416145921297</v>
      </c>
      <c r="AH1460" s="14">
        <f t="shared" si="455"/>
        <v>-29.96516917187412</v>
      </c>
      <c r="AI1460" s="14">
        <f t="shared" si="456"/>
        <v>-236565.02222222224</v>
      </c>
      <c r="AJ1460" s="1643"/>
    </row>
    <row r="1461" spans="1:36" ht="42.75" customHeight="1">
      <c r="A1461" s="1474">
        <v>195</v>
      </c>
      <c r="B1461" s="1639" t="s">
        <v>3105</v>
      </c>
      <c r="C1461" s="1640" t="s">
        <v>327</v>
      </c>
      <c r="D1461" s="1641">
        <v>50.29</v>
      </c>
      <c r="E1461" s="1641">
        <v>24000</v>
      </c>
      <c r="F1461" s="1641">
        <v>1206960</v>
      </c>
      <c r="G1461" s="985"/>
      <c r="H1461" s="1015">
        <f t="shared" si="449"/>
        <v>0</v>
      </c>
      <c r="I1461" s="974"/>
      <c r="J1461" s="1043">
        <v>45900</v>
      </c>
      <c r="K1461" s="1043"/>
      <c r="L1461" s="1026">
        <v>330</v>
      </c>
      <c r="M1461" s="1043">
        <v>44697</v>
      </c>
      <c r="N1461" s="1026">
        <v>1540</v>
      </c>
      <c r="O1461" s="1026">
        <v>1460</v>
      </c>
      <c r="P1461" s="985">
        <v>4200</v>
      </c>
      <c r="Q1461" s="1642"/>
      <c r="R1461" s="1642"/>
      <c r="S1461" s="1026"/>
      <c r="T1461" s="1026"/>
      <c r="U1461" s="1026"/>
      <c r="V1461" s="1026"/>
      <c r="W1461" s="1026"/>
      <c r="X1461" s="1026"/>
      <c r="Y1461" s="1026"/>
      <c r="Z1461" s="1026"/>
      <c r="AA1461" s="1026"/>
      <c r="AB1461" s="1641"/>
      <c r="AC1461" s="1507">
        <f t="shared" si="450"/>
        <v>16800</v>
      </c>
      <c r="AD1461" s="1508">
        <f t="shared" si="451"/>
        <v>844872</v>
      </c>
      <c r="AE1461" s="14">
        <f t="shared" si="452"/>
        <v>29.433333333333334</v>
      </c>
      <c r="AF1461" s="14">
        <f t="shared" si="453"/>
        <v>2400</v>
      </c>
      <c r="AG1461" s="14">
        <f t="shared" si="454"/>
        <v>7</v>
      </c>
      <c r="AH1461" s="14">
        <f t="shared" si="455"/>
        <v>-22.433333333333334</v>
      </c>
      <c r="AI1461" s="14">
        <f t="shared" si="456"/>
        <v>-53840</v>
      </c>
      <c r="AJ1461" s="1643"/>
    </row>
    <row r="1462" spans="1:36" ht="65.25" customHeight="1">
      <c r="A1462" s="1474">
        <v>196</v>
      </c>
      <c r="B1462" s="1639" t="s">
        <v>3105</v>
      </c>
      <c r="C1462" s="1640" t="s">
        <v>327</v>
      </c>
      <c r="D1462" s="1641">
        <v>50.29</v>
      </c>
      <c r="E1462" s="1641">
        <v>50000</v>
      </c>
      <c r="F1462" s="1641">
        <v>2514500</v>
      </c>
      <c r="G1462" s="985"/>
      <c r="H1462" s="1015">
        <f t="shared" si="449"/>
        <v>0</v>
      </c>
      <c r="I1462" s="974"/>
      <c r="J1462" s="1043">
        <v>45930</v>
      </c>
      <c r="K1462" s="1043"/>
      <c r="L1462" s="1026">
        <v>330</v>
      </c>
      <c r="M1462" s="1043">
        <v>44697</v>
      </c>
      <c r="N1462" s="1026">
        <v>5464</v>
      </c>
      <c r="O1462" s="1026">
        <v>7650</v>
      </c>
      <c r="P1462" s="985">
        <v>3886</v>
      </c>
      <c r="Q1462" s="1642"/>
      <c r="R1462" s="1642"/>
      <c r="S1462" s="1026"/>
      <c r="T1462" s="1026"/>
      <c r="U1462" s="1026"/>
      <c r="V1462" s="1026"/>
      <c r="W1462" s="1026"/>
      <c r="X1462" s="1026"/>
      <c r="Y1462" s="1026"/>
      <c r="Z1462" s="1026"/>
      <c r="AA1462" s="1026"/>
      <c r="AB1462" s="1641"/>
      <c r="AC1462" s="1507">
        <f t="shared" si="450"/>
        <v>33000</v>
      </c>
      <c r="AD1462" s="1508">
        <f t="shared" si="451"/>
        <v>1659570</v>
      </c>
      <c r="AE1462" s="14">
        <f t="shared" si="452"/>
        <v>30.433333333333334</v>
      </c>
      <c r="AF1462" s="14">
        <f t="shared" si="453"/>
        <v>5666.666666666667</v>
      </c>
      <c r="AG1462" s="14">
        <f t="shared" si="454"/>
        <v>5.8235294117647056</v>
      </c>
      <c r="AH1462" s="14">
        <f t="shared" si="455"/>
        <v>-24.609803921568627</v>
      </c>
      <c r="AI1462" s="14">
        <f t="shared" si="456"/>
        <v>-139455.55555555556</v>
      </c>
      <c r="AJ1462" s="1643"/>
    </row>
    <row r="1463" spans="1:36" ht="90" customHeight="1">
      <c r="A1463" s="1474">
        <v>197</v>
      </c>
      <c r="B1463" s="1639" t="s">
        <v>3105</v>
      </c>
      <c r="C1463" s="1640" t="s">
        <v>327</v>
      </c>
      <c r="D1463" s="1641">
        <v>50.29</v>
      </c>
      <c r="E1463" s="1641">
        <v>16000</v>
      </c>
      <c r="F1463" s="1641">
        <v>804640</v>
      </c>
      <c r="G1463" s="985"/>
      <c r="H1463" s="1015">
        <f t="shared" si="449"/>
        <v>0</v>
      </c>
      <c r="I1463" s="974"/>
      <c r="J1463" s="1043">
        <v>45930</v>
      </c>
      <c r="K1463" s="1043"/>
      <c r="L1463" s="1026">
        <v>330</v>
      </c>
      <c r="M1463" s="1043">
        <v>44697</v>
      </c>
      <c r="N1463" s="1026"/>
      <c r="O1463" s="1026"/>
      <c r="P1463" s="985"/>
      <c r="Q1463" s="1642"/>
      <c r="R1463" s="1642"/>
      <c r="S1463" s="1026"/>
      <c r="T1463" s="1026"/>
      <c r="U1463" s="1026"/>
      <c r="V1463" s="1026"/>
      <c r="W1463" s="1026"/>
      <c r="X1463" s="1026"/>
      <c r="Y1463" s="1026"/>
      <c r="Z1463" s="1026"/>
      <c r="AA1463" s="1026"/>
      <c r="AB1463" s="1641"/>
      <c r="AC1463" s="1507">
        <f t="shared" si="450"/>
        <v>16000</v>
      </c>
      <c r="AD1463" s="1508">
        <f t="shared" si="451"/>
        <v>804640</v>
      </c>
      <c r="AE1463" s="14">
        <f t="shared" si="452"/>
        <v>30.433333333333334</v>
      </c>
      <c r="AF1463" s="14">
        <f t="shared" si="453"/>
        <v>0</v>
      </c>
      <c r="AG1463" s="14" t="e">
        <f t="shared" si="454"/>
        <v>#DIV/0!</v>
      </c>
      <c r="AH1463" s="14" t="e">
        <f t="shared" si="455"/>
        <v>#DIV/0!</v>
      </c>
      <c r="AI1463" s="14">
        <f t="shared" si="456"/>
        <v>16000</v>
      </c>
      <c r="AJ1463" s="1643"/>
    </row>
    <row r="1464" spans="1:36" ht="90" customHeight="1">
      <c r="A1464" s="1474">
        <v>198</v>
      </c>
      <c r="B1464" s="1639" t="s">
        <v>3105</v>
      </c>
      <c r="C1464" s="1640" t="s">
        <v>327</v>
      </c>
      <c r="D1464" s="1641">
        <v>50.29</v>
      </c>
      <c r="E1464" s="1641">
        <v>10673</v>
      </c>
      <c r="F1464" s="1641">
        <v>536745.17000000004</v>
      </c>
      <c r="G1464" s="985"/>
      <c r="H1464" s="1015">
        <f t="shared" si="449"/>
        <v>0</v>
      </c>
      <c r="I1464" s="974"/>
      <c r="J1464" s="1043">
        <v>45900</v>
      </c>
      <c r="K1464" s="1043"/>
      <c r="L1464" s="1026">
        <v>330</v>
      </c>
      <c r="M1464" s="1043">
        <v>44697</v>
      </c>
      <c r="N1464" s="1026"/>
      <c r="O1464" s="1026"/>
      <c r="P1464" s="985"/>
      <c r="Q1464" s="1642"/>
      <c r="R1464" s="1642"/>
      <c r="S1464" s="1026"/>
      <c r="T1464" s="1026"/>
      <c r="U1464" s="1026"/>
      <c r="V1464" s="1026"/>
      <c r="W1464" s="1026"/>
      <c r="X1464" s="1026"/>
      <c r="Y1464" s="1026"/>
      <c r="Z1464" s="1026"/>
      <c r="AA1464" s="1026"/>
      <c r="AB1464" s="1641"/>
      <c r="AC1464" s="1507">
        <f t="shared" si="450"/>
        <v>10673</v>
      </c>
      <c r="AD1464" s="1508">
        <f t="shared" si="451"/>
        <v>536745.17000000004</v>
      </c>
      <c r="AE1464" s="14">
        <f t="shared" si="452"/>
        <v>29.433333333333334</v>
      </c>
      <c r="AF1464" s="14">
        <f t="shared" si="453"/>
        <v>0</v>
      </c>
      <c r="AG1464" s="14" t="e">
        <f t="shared" si="454"/>
        <v>#DIV/0!</v>
      </c>
      <c r="AH1464" s="14" t="e">
        <f t="shared" si="455"/>
        <v>#DIV/0!</v>
      </c>
      <c r="AI1464" s="14">
        <f t="shared" si="456"/>
        <v>10673</v>
      </c>
      <c r="AJ1464" s="1643"/>
    </row>
    <row r="1465" spans="1:36" ht="90" customHeight="1">
      <c r="A1465" s="1474">
        <v>199</v>
      </c>
      <c r="B1465" s="1639" t="s">
        <v>3105</v>
      </c>
      <c r="C1465" s="1640" t="s">
        <v>327</v>
      </c>
      <c r="D1465" s="1641">
        <v>50.29</v>
      </c>
      <c r="E1465" s="1641">
        <v>16000</v>
      </c>
      <c r="F1465" s="1641">
        <v>804640</v>
      </c>
      <c r="G1465" s="985"/>
      <c r="H1465" s="1015">
        <f t="shared" si="449"/>
        <v>0</v>
      </c>
      <c r="I1465" s="974"/>
      <c r="J1465" s="1043">
        <v>45930</v>
      </c>
      <c r="K1465" s="1043"/>
      <c r="L1465" s="1026">
        <v>330</v>
      </c>
      <c r="M1465" s="1043">
        <v>44697</v>
      </c>
      <c r="N1465" s="1026"/>
      <c r="O1465" s="1026"/>
      <c r="P1465" s="985"/>
      <c r="Q1465" s="1642"/>
      <c r="R1465" s="1642"/>
      <c r="S1465" s="1026"/>
      <c r="T1465" s="1026"/>
      <c r="U1465" s="1026"/>
      <c r="V1465" s="1026"/>
      <c r="W1465" s="1026"/>
      <c r="X1465" s="1026"/>
      <c r="Y1465" s="1026"/>
      <c r="Z1465" s="1026"/>
      <c r="AA1465" s="1026"/>
      <c r="AB1465" s="1641"/>
      <c r="AC1465" s="1507">
        <f t="shared" si="450"/>
        <v>16000</v>
      </c>
      <c r="AD1465" s="1508">
        <f t="shared" si="451"/>
        <v>804640</v>
      </c>
      <c r="AE1465" s="14">
        <f t="shared" si="452"/>
        <v>30.433333333333334</v>
      </c>
      <c r="AF1465" s="14">
        <f t="shared" si="453"/>
        <v>0</v>
      </c>
      <c r="AG1465" s="14" t="e">
        <f t="shared" si="454"/>
        <v>#DIV/0!</v>
      </c>
      <c r="AH1465" s="14" t="e">
        <f t="shared" si="455"/>
        <v>#DIV/0!</v>
      </c>
      <c r="AI1465" s="14">
        <f t="shared" si="456"/>
        <v>16000</v>
      </c>
      <c r="AJ1465" s="1643"/>
    </row>
    <row r="1466" spans="1:36" ht="90" customHeight="1">
      <c r="A1466" s="1474">
        <v>200</v>
      </c>
      <c r="B1466" s="1639" t="s">
        <v>3105</v>
      </c>
      <c r="C1466" s="1640" t="s">
        <v>327</v>
      </c>
      <c r="D1466" s="1641">
        <v>50.29</v>
      </c>
      <c r="E1466" s="1641">
        <v>22450</v>
      </c>
      <c r="F1466" s="1641">
        <v>1129010.5</v>
      </c>
      <c r="G1466" s="985"/>
      <c r="H1466" s="1015">
        <f t="shared" si="449"/>
        <v>0</v>
      </c>
      <c r="I1466" s="974"/>
      <c r="J1466" s="1043">
        <v>45930</v>
      </c>
      <c r="K1466" s="1043"/>
      <c r="L1466" s="1026">
        <v>709</v>
      </c>
      <c r="M1466" s="1043">
        <v>44796</v>
      </c>
      <c r="N1466" s="1026"/>
      <c r="O1466" s="1026"/>
      <c r="P1466" s="985"/>
      <c r="Q1466" s="1642"/>
      <c r="R1466" s="1642"/>
      <c r="S1466" s="1026"/>
      <c r="T1466" s="1026"/>
      <c r="U1466" s="1026"/>
      <c r="V1466" s="1026"/>
      <c r="W1466" s="1026"/>
      <c r="X1466" s="1026"/>
      <c r="Y1466" s="1026"/>
      <c r="Z1466" s="1026"/>
      <c r="AA1466" s="1026"/>
      <c r="AB1466" s="1641"/>
      <c r="AC1466" s="1507">
        <f t="shared" si="450"/>
        <v>22450</v>
      </c>
      <c r="AD1466" s="1508">
        <f t="shared" si="451"/>
        <v>1129010.5</v>
      </c>
      <c r="AE1466" s="14">
        <f t="shared" si="452"/>
        <v>30.433333333333334</v>
      </c>
      <c r="AF1466" s="14">
        <f t="shared" si="453"/>
        <v>0</v>
      </c>
      <c r="AG1466" s="14" t="e">
        <f t="shared" si="454"/>
        <v>#DIV/0!</v>
      </c>
      <c r="AH1466" s="14" t="e">
        <f t="shared" si="455"/>
        <v>#DIV/0!</v>
      </c>
      <c r="AI1466" s="14">
        <f t="shared" si="456"/>
        <v>22450</v>
      </c>
      <c r="AJ1466" s="1643"/>
    </row>
    <row r="1467" spans="1:36" ht="90" customHeight="1">
      <c r="A1467" s="1474">
        <v>201</v>
      </c>
      <c r="B1467" s="1639" t="s">
        <v>3105</v>
      </c>
      <c r="C1467" s="1640" t="s">
        <v>327</v>
      </c>
      <c r="D1467" s="1641">
        <v>50.29</v>
      </c>
      <c r="E1467" s="1641">
        <v>22450</v>
      </c>
      <c r="F1467" s="1641">
        <v>1129010.5</v>
      </c>
      <c r="G1467" s="985"/>
      <c r="H1467" s="1015">
        <f t="shared" si="449"/>
        <v>0</v>
      </c>
      <c r="I1467" s="974"/>
      <c r="J1467" s="1043">
        <v>45930</v>
      </c>
      <c r="K1467" s="1043"/>
      <c r="L1467" s="1026">
        <v>709</v>
      </c>
      <c r="M1467" s="1043">
        <v>44796</v>
      </c>
      <c r="N1467" s="1026"/>
      <c r="O1467" s="1026"/>
      <c r="P1467" s="985"/>
      <c r="Q1467" s="1642"/>
      <c r="R1467" s="1642"/>
      <c r="S1467" s="1026"/>
      <c r="T1467" s="1026"/>
      <c r="U1467" s="1026"/>
      <c r="V1467" s="1026"/>
      <c r="W1467" s="1026"/>
      <c r="X1467" s="1026"/>
      <c r="Y1467" s="1026"/>
      <c r="Z1467" s="1026"/>
      <c r="AA1467" s="1026"/>
      <c r="AB1467" s="1641"/>
      <c r="AC1467" s="1507">
        <f t="shared" si="450"/>
        <v>22450</v>
      </c>
      <c r="AD1467" s="1508">
        <f t="shared" si="451"/>
        <v>1129010.5</v>
      </c>
      <c r="AE1467" s="14">
        <f t="shared" si="452"/>
        <v>30.433333333333334</v>
      </c>
      <c r="AF1467" s="14">
        <f t="shared" si="453"/>
        <v>0</v>
      </c>
      <c r="AG1467" s="14" t="e">
        <f t="shared" si="454"/>
        <v>#DIV/0!</v>
      </c>
      <c r="AH1467" s="14" t="e">
        <f t="shared" si="455"/>
        <v>#DIV/0!</v>
      </c>
      <c r="AI1467" s="14">
        <f t="shared" si="456"/>
        <v>22450</v>
      </c>
      <c r="AJ1467" s="1643"/>
    </row>
    <row r="1468" spans="1:36" ht="90" customHeight="1">
      <c r="A1468" s="1474">
        <v>202</v>
      </c>
      <c r="B1468" s="1639" t="s">
        <v>3105</v>
      </c>
      <c r="C1468" s="1640" t="s">
        <v>327</v>
      </c>
      <c r="D1468" s="1641">
        <v>50.29</v>
      </c>
      <c r="E1468" s="1641">
        <v>10625</v>
      </c>
      <c r="F1468" s="1641">
        <v>534331.25</v>
      </c>
      <c r="G1468" s="985"/>
      <c r="H1468" s="1015">
        <f t="shared" si="449"/>
        <v>0</v>
      </c>
      <c r="I1468" s="974"/>
      <c r="J1468" s="1043">
        <v>45930</v>
      </c>
      <c r="K1468" s="1043"/>
      <c r="L1468" s="1026">
        <v>1124</v>
      </c>
      <c r="M1468" s="1043">
        <v>44914</v>
      </c>
      <c r="N1468" s="1026"/>
      <c r="O1468" s="1026"/>
      <c r="P1468" s="985"/>
      <c r="Q1468" s="1642"/>
      <c r="R1468" s="1642"/>
      <c r="S1468" s="1026"/>
      <c r="T1468" s="1026"/>
      <c r="U1468" s="1026"/>
      <c r="V1468" s="1026"/>
      <c r="W1468" s="1026"/>
      <c r="X1468" s="1026"/>
      <c r="Y1468" s="1026"/>
      <c r="Z1468" s="1026"/>
      <c r="AA1468" s="1026"/>
      <c r="AB1468" s="1641"/>
      <c r="AC1468" s="1507">
        <f t="shared" si="450"/>
        <v>10625</v>
      </c>
      <c r="AD1468" s="1508">
        <f t="shared" si="451"/>
        <v>534331.25</v>
      </c>
      <c r="AE1468" s="14">
        <f t="shared" si="452"/>
        <v>30.433333333333334</v>
      </c>
      <c r="AF1468" s="14">
        <f t="shared" si="453"/>
        <v>0</v>
      </c>
      <c r="AG1468" s="14" t="e">
        <f t="shared" si="454"/>
        <v>#DIV/0!</v>
      </c>
      <c r="AH1468" s="14" t="e">
        <f t="shared" si="455"/>
        <v>#DIV/0!</v>
      </c>
      <c r="AI1468" s="14">
        <f t="shared" si="456"/>
        <v>10625</v>
      </c>
      <c r="AJ1468" s="1643"/>
    </row>
    <row r="1469" spans="1:36" ht="90" customHeight="1">
      <c r="A1469" s="1474">
        <v>203</v>
      </c>
      <c r="B1469" s="1639" t="s">
        <v>3105</v>
      </c>
      <c r="C1469" s="1640" t="s">
        <v>327</v>
      </c>
      <c r="D1469" s="1641">
        <v>50.29</v>
      </c>
      <c r="E1469" s="1641">
        <v>10625</v>
      </c>
      <c r="F1469" s="1641">
        <v>534331.25</v>
      </c>
      <c r="G1469" s="985"/>
      <c r="H1469" s="1015">
        <f t="shared" si="449"/>
        <v>0</v>
      </c>
      <c r="I1469" s="974"/>
      <c r="J1469" s="1043">
        <v>45930</v>
      </c>
      <c r="K1469" s="1043"/>
      <c r="L1469" s="1026">
        <v>1124</v>
      </c>
      <c r="M1469" s="1043">
        <v>44914</v>
      </c>
      <c r="N1469" s="1026"/>
      <c r="O1469" s="1026"/>
      <c r="P1469" s="985"/>
      <c r="Q1469" s="1642"/>
      <c r="R1469" s="1642"/>
      <c r="S1469" s="1026"/>
      <c r="T1469" s="1026"/>
      <c r="U1469" s="1026"/>
      <c r="V1469" s="1026"/>
      <c r="W1469" s="1026"/>
      <c r="X1469" s="1026"/>
      <c r="Y1469" s="1026"/>
      <c r="Z1469" s="1026"/>
      <c r="AA1469" s="1026"/>
      <c r="AB1469" s="1641"/>
      <c r="AC1469" s="1507">
        <f t="shared" si="450"/>
        <v>10625</v>
      </c>
      <c r="AD1469" s="1508">
        <f t="shared" si="451"/>
        <v>534331.25</v>
      </c>
      <c r="AE1469" s="14">
        <f t="shared" si="452"/>
        <v>30.433333333333334</v>
      </c>
      <c r="AF1469" s="14">
        <f t="shared" si="453"/>
        <v>0</v>
      </c>
      <c r="AG1469" s="14" t="e">
        <f t="shared" si="454"/>
        <v>#DIV/0!</v>
      </c>
      <c r="AH1469" s="14" t="e">
        <f t="shared" si="455"/>
        <v>#DIV/0!</v>
      </c>
      <c r="AI1469" s="14">
        <f t="shared" si="456"/>
        <v>10625</v>
      </c>
      <c r="AJ1469" s="1643"/>
    </row>
    <row r="1470" spans="1:36" ht="15.75">
      <c r="A1470" s="1474">
        <v>205</v>
      </c>
      <c r="B1470" s="1639" t="s">
        <v>2471</v>
      </c>
      <c r="C1470" s="1640" t="s">
        <v>224</v>
      </c>
      <c r="D1470" s="1015">
        <v>3777.35</v>
      </c>
      <c r="E1470" s="1641">
        <v>160</v>
      </c>
      <c r="F1470" s="1641">
        <v>604376</v>
      </c>
      <c r="G1470" s="1037"/>
      <c r="H1470" s="1015">
        <f t="shared" si="449"/>
        <v>0</v>
      </c>
      <c r="I1470" s="1037"/>
      <c r="J1470" s="974">
        <v>45322</v>
      </c>
      <c r="K1470" s="974"/>
      <c r="L1470" s="991">
        <v>725</v>
      </c>
      <c r="M1470" s="974">
        <v>44370</v>
      </c>
      <c r="N1470" s="1026"/>
      <c r="O1470" s="1026"/>
      <c r="P1470" s="985">
        <v>7</v>
      </c>
      <c r="Q1470" s="1642"/>
      <c r="R1470" s="1642"/>
      <c r="S1470" s="1026"/>
      <c r="T1470" s="1026"/>
      <c r="U1470" s="1026"/>
      <c r="V1470" s="1026"/>
      <c r="W1470" s="1026"/>
      <c r="X1470" s="1026"/>
      <c r="Y1470" s="1026"/>
      <c r="Z1470" s="1026"/>
      <c r="AA1470" s="1026"/>
      <c r="AB1470" s="1641"/>
      <c r="AC1470" s="1507">
        <f t="shared" si="450"/>
        <v>153</v>
      </c>
      <c r="AD1470" s="1508">
        <f t="shared" si="451"/>
        <v>577934.54999999993</v>
      </c>
      <c r="AE1470" s="14">
        <f t="shared" si="452"/>
        <v>10.166666666666666</v>
      </c>
      <c r="AF1470" s="14">
        <f t="shared" si="453"/>
        <v>2.3333333333333335</v>
      </c>
      <c r="AG1470" s="14">
        <f t="shared" si="454"/>
        <v>65.571428571428569</v>
      </c>
      <c r="AH1470" s="14">
        <f t="shared" si="455"/>
        <v>55.404761904761905</v>
      </c>
      <c r="AI1470" s="14">
        <f t="shared" si="456"/>
        <v>129.27777777777777</v>
      </c>
      <c r="AJ1470" s="1643"/>
    </row>
    <row r="1471" spans="1:36" ht="15.75">
      <c r="A1471" s="1474">
        <v>206</v>
      </c>
      <c r="B1471" s="1639" t="s">
        <v>2471</v>
      </c>
      <c r="C1471" s="1640" t="s">
        <v>224</v>
      </c>
      <c r="D1471" s="1015">
        <v>3595.04</v>
      </c>
      <c r="E1471" s="1641">
        <v>96</v>
      </c>
      <c r="F1471" s="1641">
        <v>345123.83999999997</v>
      </c>
      <c r="G1471" s="1037"/>
      <c r="H1471" s="1015">
        <f t="shared" si="449"/>
        <v>0</v>
      </c>
      <c r="I1471" s="1037"/>
      <c r="J1471" s="974">
        <v>45443</v>
      </c>
      <c r="K1471" s="974"/>
      <c r="L1471" s="991">
        <v>725</v>
      </c>
      <c r="M1471" s="974">
        <v>44370</v>
      </c>
      <c r="N1471" s="1026"/>
      <c r="O1471" s="1026"/>
      <c r="P1471" s="985"/>
      <c r="Q1471" s="1642"/>
      <c r="R1471" s="1642"/>
      <c r="S1471" s="1026"/>
      <c r="T1471" s="1026"/>
      <c r="U1471" s="1026"/>
      <c r="V1471" s="1026"/>
      <c r="W1471" s="1026"/>
      <c r="X1471" s="1026"/>
      <c r="Y1471" s="1026"/>
      <c r="Z1471" s="1026"/>
      <c r="AA1471" s="1026"/>
      <c r="AB1471" s="1641"/>
      <c r="AC1471" s="1507">
        <f t="shared" si="450"/>
        <v>96</v>
      </c>
      <c r="AD1471" s="1508">
        <f t="shared" si="451"/>
        <v>345123.83999999997</v>
      </c>
      <c r="AE1471" s="14">
        <f t="shared" si="452"/>
        <v>14.2</v>
      </c>
      <c r="AF1471" s="14">
        <f t="shared" si="453"/>
        <v>0</v>
      </c>
      <c r="AG1471" s="14" t="e">
        <f t="shared" si="454"/>
        <v>#DIV/0!</v>
      </c>
      <c r="AH1471" s="14" t="e">
        <f t="shared" si="455"/>
        <v>#DIV/0!</v>
      </c>
      <c r="AI1471" s="14">
        <f t="shared" si="456"/>
        <v>96</v>
      </c>
      <c r="AJ1471" s="1643"/>
    </row>
    <row r="1472" spans="1:36" ht="31.5">
      <c r="A1472" s="1474">
        <v>209</v>
      </c>
      <c r="B1472" s="1647" t="s">
        <v>2472</v>
      </c>
      <c r="C1472" s="1640" t="s">
        <v>327</v>
      </c>
      <c r="D1472" s="1641">
        <v>45.4</v>
      </c>
      <c r="E1472" s="1641">
        <v>8930</v>
      </c>
      <c r="F1472" s="1641">
        <v>405422</v>
      </c>
      <c r="G1472" s="1642"/>
      <c r="H1472" s="1015">
        <f t="shared" si="449"/>
        <v>0</v>
      </c>
      <c r="I1472" s="1043"/>
      <c r="J1472" s="1043">
        <v>45869</v>
      </c>
      <c r="K1472" s="1043"/>
      <c r="L1472" s="985" t="s">
        <v>7648</v>
      </c>
      <c r="M1472" s="974" t="s">
        <v>6030</v>
      </c>
      <c r="N1472" s="1026"/>
      <c r="O1472" s="1026">
        <v>1230</v>
      </c>
      <c r="P1472" s="985">
        <v>1370</v>
      </c>
      <c r="Q1472" s="1642"/>
      <c r="R1472" s="1642"/>
      <c r="S1472" s="1026"/>
      <c r="T1472" s="1026"/>
      <c r="U1472" s="1026"/>
      <c r="V1472" s="1026"/>
      <c r="W1472" s="1026"/>
      <c r="X1472" s="1026"/>
      <c r="Y1472" s="1026"/>
      <c r="Z1472" s="1026"/>
      <c r="AA1472" s="1026"/>
      <c r="AB1472" s="1641"/>
      <c r="AC1472" s="1507">
        <f t="shared" si="450"/>
        <v>6330</v>
      </c>
      <c r="AD1472" s="1508">
        <f t="shared" si="451"/>
        <v>287382</v>
      </c>
      <c r="AE1472" s="14">
        <f t="shared" si="452"/>
        <v>28.4</v>
      </c>
      <c r="AF1472" s="14">
        <f t="shared" si="453"/>
        <v>866.66666666666663</v>
      </c>
      <c r="AG1472" s="14">
        <f t="shared" si="454"/>
        <v>7.3038461538461545</v>
      </c>
      <c r="AH1472" s="14">
        <f t="shared" si="455"/>
        <v>-21.096153846153843</v>
      </c>
      <c r="AI1472" s="14">
        <f t="shared" si="456"/>
        <v>-18283.333333333332</v>
      </c>
      <c r="AJ1472" s="1643"/>
    </row>
    <row r="1473" spans="1:36" ht="15.75">
      <c r="A1473" s="1474">
        <v>213</v>
      </c>
      <c r="B1473" s="1647" t="s">
        <v>2472</v>
      </c>
      <c r="C1473" s="1640" t="s">
        <v>327</v>
      </c>
      <c r="D1473" s="1641">
        <v>48.15</v>
      </c>
      <c r="E1473" s="1641">
        <v>4000</v>
      </c>
      <c r="F1473" s="1641">
        <v>192600</v>
      </c>
      <c r="G1473" s="1642"/>
      <c r="H1473" s="1015">
        <f t="shared" si="449"/>
        <v>0</v>
      </c>
      <c r="I1473" s="1043"/>
      <c r="J1473" s="1043">
        <v>45961</v>
      </c>
      <c r="K1473" s="1043"/>
      <c r="L1473" s="985">
        <v>1083</v>
      </c>
      <c r="M1473" s="974">
        <v>44904</v>
      </c>
      <c r="N1473" s="1026"/>
      <c r="O1473" s="1026"/>
      <c r="P1473" s="985">
        <v>546</v>
      </c>
      <c r="Q1473" s="1642"/>
      <c r="R1473" s="1642"/>
      <c r="S1473" s="1026"/>
      <c r="T1473" s="1026"/>
      <c r="U1473" s="1026"/>
      <c r="V1473" s="1026"/>
      <c r="W1473" s="1026"/>
      <c r="X1473" s="1026"/>
      <c r="Y1473" s="1026"/>
      <c r="Z1473" s="1026"/>
      <c r="AA1473" s="1026"/>
      <c r="AB1473" s="1641"/>
      <c r="AC1473" s="1507">
        <f t="shared" si="450"/>
        <v>3454</v>
      </c>
      <c r="AD1473" s="1508">
        <f t="shared" si="451"/>
        <v>166310.1</v>
      </c>
      <c r="AE1473" s="14">
        <f t="shared" si="452"/>
        <v>31.466666666666665</v>
      </c>
      <c r="AF1473" s="14">
        <f t="shared" si="453"/>
        <v>182</v>
      </c>
      <c r="AG1473" s="14">
        <f t="shared" si="454"/>
        <v>18.978021978021978</v>
      </c>
      <c r="AH1473" s="14">
        <f t="shared" si="455"/>
        <v>-12.488644688644687</v>
      </c>
      <c r="AI1473" s="14">
        <f t="shared" si="456"/>
        <v>-2272.9333333333334</v>
      </c>
      <c r="AJ1473" s="1643"/>
    </row>
    <row r="1474" spans="1:36" ht="31.5">
      <c r="A1474" s="1474">
        <v>214</v>
      </c>
      <c r="B1474" s="1647" t="s">
        <v>6033</v>
      </c>
      <c r="C1474" s="1640" t="s">
        <v>327</v>
      </c>
      <c r="D1474" s="1641">
        <v>44.64</v>
      </c>
      <c r="E1474" s="1641">
        <v>2190</v>
      </c>
      <c r="F1474" s="1641">
        <v>97761.600000000006</v>
      </c>
      <c r="G1474" s="1642"/>
      <c r="H1474" s="1015">
        <f t="shared" si="449"/>
        <v>0</v>
      </c>
      <c r="I1474" s="1043"/>
      <c r="J1474" s="1043">
        <v>45716</v>
      </c>
      <c r="K1474" s="1043"/>
      <c r="L1474" s="985" t="s">
        <v>7648</v>
      </c>
      <c r="M1474" s="974" t="s">
        <v>6030</v>
      </c>
      <c r="N1474" s="1026">
        <v>80</v>
      </c>
      <c r="O1474" s="1026">
        <v>80</v>
      </c>
      <c r="P1474" s="985">
        <v>120</v>
      </c>
      <c r="Q1474" s="1642"/>
      <c r="R1474" s="1642"/>
      <c r="S1474" s="1026"/>
      <c r="T1474" s="1026"/>
      <c r="U1474" s="1026"/>
      <c r="V1474" s="1026"/>
      <c r="W1474" s="1026"/>
      <c r="X1474" s="1026"/>
      <c r="Y1474" s="1026"/>
      <c r="Z1474" s="1026"/>
      <c r="AA1474" s="1026"/>
      <c r="AB1474" s="1641"/>
      <c r="AC1474" s="1507">
        <f t="shared" si="450"/>
        <v>1910</v>
      </c>
      <c r="AD1474" s="1508">
        <f t="shared" si="451"/>
        <v>85262.399999999994</v>
      </c>
      <c r="AE1474" s="14">
        <f t="shared" si="452"/>
        <v>23.3</v>
      </c>
      <c r="AF1474" s="14">
        <f t="shared" si="453"/>
        <v>93.333333333333329</v>
      </c>
      <c r="AG1474" s="14">
        <f t="shared" si="454"/>
        <v>20.464285714285715</v>
      </c>
      <c r="AH1474" s="14">
        <f t="shared" si="455"/>
        <v>-2.8357142857142854</v>
      </c>
      <c r="AI1474" s="14">
        <f t="shared" si="456"/>
        <v>-264.66666666666652</v>
      </c>
      <c r="AJ1474" s="1643"/>
    </row>
    <row r="1475" spans="1:36" ht="80.25" customHeight="1">
      <c r="A1475" s="1474">
        <v>215</v>
      </c>
      <c r="B1475" s="1647" t="s">
        <v>6033</v>
      </c>
      <c r="C1475" s="1640" t="s">
        <v>327</v>
      </c>
      <c r="D1475" s="1641">
        <v>48.15</v>
      </c>
      <c r="E1475" s="1641">
        <v>800</v>
      </c>
      <c r="F1475" s="1641">
        <v>38520</v>
      </c>
      <c r="G1475" s="1642"/>
      <c r="H1475" s="1015">
        <f t="shared" si="449"/>
        <v>0</v>
      </c>
      <c r="I1475" s="1043"/>
      <c r="J1475" s="1043">
        <v>45930</v>
      </c>
      <c r="K1475" s="1043"/>
      <c r="L1475" s="985" t="s">
        <v>7649</v>
      </c>
      <c r="M1475" s="974" t="s">
        <v>7650</v>
      </c>
      <c r="N1475" s="1026"/>
      <c r="O1475" s="1026"/>
      <c r="P1475" s="985"/>
      <c r="Q1475" s="1642"/>
      <c r="R1475" s="1642"/>
      <c r="S1475" s="1026"/>
      <c r="T1475" s="1026"/>
      <c r="U1475" s="1026"/>
      <c r="V1475" s="1026"/>
      <c r="W1475" s="1026"/>
      <c r="X1475" s="1026"/>
      <c r="Y1475" s="1026"/>
      <c r="Z1475" s="1026"/>
      <c r="AA1475" s="1026"/>
      <c r="AB1475" s="1641"/>
      <c r="AC1475" s="1507">
        <f t="shared" si="450"/>
        <v>800</v>
      </c>
      <c r="AD1475" s="1508">
        <f t="shared" si="451"/>
        <v>38520</v>
      </c>
      <c r="AE1475" s="14">
        <f t="shared" si="452"/>
        <v>30.433333333333334</v>
      </c>
      <c r="AF1475" s="14">
        <f t="shared" si="453"/>
        <v>0</v>
      </c>
      <c r="AG1475" s="14" t="e">
        <f t="shared" si="454"/>
        <v>#DIV/0!</v>
      </c>
      <c r="AH1475" s="14" t="e">
        <f t="shared" si="455"/>
        <v>#DIV/0!</v>
      </c>
      <c r="AI1475" s="14">
        <f t="shared" si="456"/>
        <v>800</v>
      </c>
      <c r="AJ1475" s="1643"/>
    </row>
    <row r="1476" spans="1:36" ht="31.5">
      <c r="A1476" s="1474">
        <v>217</v>
      </c>
      <c r="B1476" s="1639" t="s">
        <v>2473</v>
      </c>
      <c r="C1476" s="1640" t="s">
        <v>327</v>
      </c>
      <c r="D1476" s="1641">
        <v>44.64</v>
      </c>
      <c r="E1476" s="1641">
        <v>18710</v>
      </c>
      <c r="F1476" s="1641">
        <v>835214.4</v>
      </c>
      <c r="G1476" s="1642"/>
      <c r="H1476" s="1015">
        <f t="shared" si="449"/>
        <v>0</v>
      </c>
      <c r="I1476" s="1043"/>
      <c r="J1476" s="1043">
        <v>45869</v>
      </c>
      <c r="K1476" s="1043"/>
      <c r="L1476" s="985" t="s">
        <v>7648</v>
      </c>
      <c r="M1476" s="974" t="s">
        <v>6030</v>
      </c>
      <c r="N1476" s="1026">
        <v>4450</v>
      </c>
      <c r="O1476" s="1026">
        <v>4590</v>
      </c>
      <c r="P1476" s="985">
        <v>3570</v>
      </c>
      <c r="Q1476" s="1642"/>
      <c r="R1476" s="1642"/>
      <c r="S1476" s="1026"/>
      <c r="T1476" s="1026"/>
      <c r="U1476" s="1026"/>
      <c r="V1476" s="1026"/>
      <c r="W1476" s="1026"/>
      <c r="X1476" s="1026"/>
      <c r="Y1476" s="1026"/>
      <c r="Z1476" s="1026"/>
      <c r="AA1476" s="1026"/>
      <c r="AB1476" s="1641"/>
      <c r="AC1476" s="1507">
        <f t="shared" si="450"/>
        <v>6100</v>
      </c>
      <c r="AD1476" s="1508">
        <f t="shared" si="451"/>
        <v>272304</v>
      </c>
      <c r="AE1476" s="14">
        <f t="shared" si="452"/>
        <v>28.4</v>
      </c>
      <c r="AF1476" s="14">
        <f t="shared" si="453"/>
        <v>4203.333333333333</v>
      </c>
      <c r="AG1476" s="14">
        <f t="shared" si="454"/>
        <v>1.4512291831879462</v>
      </c>
      <c r="AH1476" s="14">
        <f t="shared" si="455"/>
        <v>-26.948770816812051</v>
      </c>
      <c r="AI1476" s="14">
        <f t="shared" si="456"/>
        <v>-113274.66666666666</v>
      </c>
      <c r="AJ1476" s="1643"/>
    </row>
    <row r="1477" spans="1:36" ht="31.5">
      <c r="A1477" s="1474">
        <v>218</v>
      </c>
      <c r="B1477" s="1639" t="s">
        <v>2473</v>
      </c>
      <c r="C1477" s="1640" t="s">
        <v>327</v>
      </c>
      <c r="D1477" s="1641">
        <v>45.4</v>
      </c>
      <c r="E1477" s="1641">
        <v>9597</v>
      </c>
      <c r="F1477" s="1641">
        <v>435703.8</v>
      </c>
      <c r="G1477" s="1642"/>
      <c r="H1477" s="1015">
        <f t="shared" si="449"/>
        <v>0</v>
      </c>
      <c r="I1477" s="1043"/>
      <c r="J1477" s="1043">
        <v>45900</v>
      </c>
      <c r="K1477" s="1043"/>
      <c r="L1477" s="985" t="s">
        <v>7648</v>
      </c>
      <c r="M1477" s="974" t="s">
        <v>6030</v>
      </c>
      <c r="N1477" s="1026">
        <v>632</v>
      </c>
      <c r="O1477" s="1026">
        <v>1252</v>
      </c>
      <c r="P1477" s="985">
        <v>1290</v>
      </c>
      <c r="Q1477" s="1642"/>
      <c r="R1477" s="1642"/>
      <c r="S1477" s="1026"/>
      <c r="T1477" s="1026"/>
      <c r="U1477" s="1026"/>
      <c r="V1477" s="1026"/>
      <c r="W1477" s="1026"/>
      <c r="X1477" s="1026"/>
      <c r="Y1477" s="1026"/>
      <c r="Z1477" s="1026"/>
      <c r="AA1477" s="1026"/>
      <c r="AB1477" s="1641"/>
      <c r="AC1477" s="1507">
        <f t="shared" si="450"/>
        <v>6423</v>
      </c>
      <c r="AD1477" s="1508">
        <f t="shared" si="451"/>
        <v>291604.2</v>
      </c>
      <c r="AE1477" s="14">
        <f t="shared" si="452"/>
        <v>29.433333333333334</v>
      </c>
      <c r="AF1477" s="14">
        <f t="shared" si="453"/>
        <v>1058</v>
      </c>
      <c r="AG1477" s="14">
        <f t="shared" si="454"/>
        <v>6.0708884688090734</v>
      </c>
      <c r="AH1477" s="14">
        <f t="shared" si="455"/>
        <v>-23.36244486452426</v>
      </c>
      <c r="AI1477" s="14">
        <f t="shared" si="456"/>
        <v>-24717.466666666667</v>
      </c>
      <c r="AJ1477" s="1643"/>
    </row>
    <row r="1478" spans="1:36" ht="31.5">
      <c r="A1478" s="1474">
        <v>219</v>
      </c>
      <c r="B1478" s="1639" t="s">
        <v>2473</v>
      </c>
      <c r="C1478" s="1640" t="s">
        <v>327</v>
      </c>
      <c r="D1478" s="1641">
        <v>45.4</v>
      </c>
      <c r="E1478" s="1641">
        <v>10965</v>
      </c>
      <c r="F1478" s="1641">
        <v>497811</v>
      </c>
      <c r="G1478" s="1642"/>
      <c r="H1478" s="1015">
        <f t="shared" si="449"/>
        <v>0</v>
      </c>
      <c r="I1478" s="1043"/>
      <c r="J1478" s="1043">
        <v>45930</v>
      </c>
      <c r="K1478" s="1043"/>
      <c r="L1478" s="985" t="s">
        <v>7648</v>
      </c>
      <c r="M1478" s="974" t="s">
        <v>6030</v>
      </c>
      <c r="N1478" s="1026"/>
      <c r="O1478" s="1026"/>
      <c r="P1478" s="985"/>
      <c r="Q1478" s="1642"/>
      <c r="R1478" s="1642"/>
      <c r="S1478" s="1026"/>
      <c r="T1478" s="1026"/>
      <c r="U1478" s="1026"/>
      <c r="V1478" s="1026"/>
      <c r="W1478" s="1026"/>
      <c r="X1478" s="1026"/>
      <c r="Y1478" s="1026"/>
      <c r="Z1478" s="1026"/>
      <c r="AA1478" s="1026"/>
      <c r="AB1478" s="1641"/>
      <c r="AC1478" s="1507">
        <f t="shared" si="450"/>
        <v>10965</v>
      </c>
      <c r="AD1478" s="1508">
        <f t="shared" si="451"/>
        <v>497811</v>
      </c>
      <c r="AE1478" s="14">
        <f t="shared" si="452"/>
        <v>30.433333333333334</v>
      </c>
      <c r="AF1478" s="14">
        <f t="shared" si="453"/>
        <v>0</v>
      </c>
      <c r="AG1478" s="14" t="e">
        <f t="shared" si="454"/>
        <v>#DIV/0!</v>
      </c>
      <c r="AH1478" s="14" t="e">
        <f t="shared" si="455"/>
        <v>#DIV/0!</v>
      </c>
      <c r="AI1478" s="14">
        <f t="shared" si="456"/>
        <v>10965</v>
      </c>
      <c r="AJ1478" s="1643"/>
    </row>
    <row r="1479" spans="1:36" ht="78" customHeight="1">
      <c r="A1479" s="1474">
        <v>220</v>
      </c>
      <c r="B1479" s="1639" t="s">
        <v>2473</v>
      </c>
      <c r="C1479" s="1640" t="s">
        <v>327</v>
      </c>
      <c r="D1479" s="1641">
        <v>48.15</v>
      </c>
      <c r="E1479" s="1641">
        <v>5200</v>
      </c>
      <c r="F1479" s="1641">
        <v>250380</v>
      </c>
      <c r="G1479" s="1642"/>
      <c r="H1479" s="1015">
        <f t="shared" si="449"/>
        <v>0</v>
      </c>
      <c r="I1479" s="1043"/>
      <c r="J1479" s="1043">
        <v>45961</v>
      </c>
      <c r="K1479" s="1043"/>
      <c r="L1479" s="985" t="s">
        <v>7649</v>
      </c>
      <c r="M1479" s="974" t="s">
        <v>7650</v>
      </c>
      <c r="N1479" s="1026"/>
      <c r="O1479" s="1026"/>
      <c r="P1479" s="985"/>
      <c r="Q1479" s="1642"/>
      <c r="R1479" s="1642"/>
      <c r="S1479" s="1026"/>
      <c r="T1479" s="1026"/>
      <c r="U1479" s="1026"/>
      <c r="V1479" s="1026"/>
      <c r="W1479" s="1026"/>
      <c r="X1479" s="1026"/>
      <c r="Y1479" s="1026"/>
      <c r="Z1479" s="1026"/>
      <c r="AA1479" s="1026"/>
      <c r="AB1479" s="1641"/>
      <c r="AC1479" s="1507">
        <f t="shared" si="450"/>
        <v>5200</v>
      </c>
      <c r="AD1479" s="1508">
        <f t="shared" si="451"/>
        <v>250380</v>
      </c>
      <c r="AE1479" s="14">
        <f t="shared" si="452"/>
        <v>31.466666666666665</v>
      </c>
      <c r="AF1479" s="14">
        <f t="shared" si="453"/>
        <v>0</v>
      </c>
      <c r="AG1479" s="14" t="e">
        <f t="shared" si="454"/>
        <v>#DIV/0!</v>
      </c>
      <c r="AH1479" s="14" t="e">
        <f t="shared" si="455"/>
        <v>#DIV/0!</v>
      </c>
      <c r="AI1479" s="14">
        <f t="shared" si="456"/>
        <v>5200</v>
      </c>
      <c r="AJ1479" s="1643"/>
    </row>
    <row r="1480" spans="1:36" ht="78" customHeight="1">
      <c r="A1480" s="1474">
        <v>221</v>
      </c>
      <c r="B1480" s="1639" t="s">
        <v>2473</v>
      </c>
      <c r="C1480" s="1640" t="s">
        <v>327</v>
      </c>
      <c r="D1480" s="1641">
        <v>48.15</v>
      </c>
      <c r="E1480" s="1641">
        <v>5200</v>
      </c>
      <c r="F1480" s="1641">
        <v>250380</v>
      </c>
      <c r="G1480" s="1642"/>
      <c r="H1480" s="1015">
        <f t="shared" si="449"/>
        <v>0</v>
      </c>
      <c r="I1480" s="1043"/>
      <c r="J1480" s="1043">
        <v>45869</v>
      </c>
      <c r="K1480" s="1043"/>
      <c r="L1480" s="985" t="s">
        <v>7649</v>
      </c>
      <c r="M1480" s="974" t="s">
        <v>7650</v>
      </c>
      <c r="N1480" s="1026"/>
      <c r="O1480" s="1026"/>
      <c r="P1480" s="985"/>
      <c r="Q1480" s="1642"/>
      <c r="R1480" s="1642"/>
      <c r="S1480" s="1026"/>
      <c r="T1480" s="1026"/>
      <c r="U1480" s="1026"/>
      <c r="V1480" s="1026"/>
      <c r="W1480" s="1026"/>
      <c r="X1480" s="1026"/>
      <c r="Y1480" s="1026"/>
      <c r="Z1480" s="1026"/>
      <c r="AA1480" s="1026"/>
      <c r="AB1480" s="1641"/>
      <c r="AC1480" s="1507">
        <f t="shared" si="450"/>
        <v>5200</v>
      </c>
      <c r="AD1480" s="1508">
        <f t="shared" si="451"/>
        <v>250380</v>
      </c>
      <c r="AE1480" s="14">
        <f t="shared" si="452"/>
        <v>28.4</v>
      </c>
      <c r="AF1480" s="14">
        <f t="shared" si="453"/>
        <v>0</v>
      </c>
      <c r="AG1480" s="14" t="e">
        <f t="shared" si="454"/>
        <v>#DIV/0!</v>
      </c>
      <c r="AH1480" s="14" t="e">
        <f t="shared" si="455"/>
        <v>#DIV/0!</v>
      </c>
      <c r="AI1480" s="14">
        <f t="shared" si="456"/>
        <v>5200</v>
      </c>
      <c r="AJ1480" s="1643"/>
    </row>
    <row r="1481" spans="1:36" ht="15.75">
      <c r="A1481" s="1474">
        <v>222</v>
      </c>
      <c r="B1481" s="1639" t="s">
        <v>2473</v>
      </c>
      <c r="C1481" s="1640" t="s">
        <v>327</v>
      </c>
      <c r="D1481" s="1641">
        <v>48.15</v>
      </c>
      <c r="E1481" s="1641">
        <v>6557</v>
      </c>
      <c r="F1481" s="1641">
        <v>315719.55</v>
      </c>
      <c r="G1481" s="1642"/>
      <c r="H1481" s="1015">
        <f t="shared" si="449"/>
        <v>0</v>
      </c>
      <c r="I1481" s="1043"/>
      <c r="J1481" s="1043">
        <v>45930</v>
      </c>
      <c r="K1481" s="1043"/>
      <c r="L1481" s="985">
        <v>1083</v>
      </c>
      <c r="M1481" s="974">
        <v>44904</v>
      </c>
      <c r="N1481" s="1026"/>
      <c r="O1481" s="1026"/>
      <c r="P1481" s="985"/>
      <c r="Q1481" s="1642"/>
      <c r="R1481" s="1642"/>
      <c r="S1481" s="1026"/>
      <c r="T1481" s="1026"/>
      <c r="U1481" s="1026"/>
      <c r="V1481" s="1026"/>
      <c r="W1481" s="1026"/>
      <c r="X1481" s="1026"/>
      <c r="Y1481" s="1026"/>
      <c r="Z1481" s="1026"/>
      <c r="AA1481" s="1026"/>
      <c r="AB1481" s="1641"/>
      <c r="AC1481" s="1507">
        <f t="shared" si="450"/>
        <v>6557</v>
      </c>
      <c r="AD1481" s="1508">
        <f t="shared" si="451"/>
        <v>315719.55</v>
      </c>
      <c r="AE1481" s="14">
        <f t="shared" si="452"/>
        <v>30.433333333333334</v>
      </c>
      <c r="AF1481" s="14">
        <f t="shared" si="453"/>
        <v>0</v>
      </c>
      <c r="AG1481" s="14" t="e">
        <f t="shared" si="454"/>
        <v>#DIV/0!</v>
      </c>
      <c r="AH1481" s="14" t="e">
        <f t="shared" si="455"/>
        <v>#DIV/0!</v>
      </c>
      <c r="AI1481" s="14">
        <f t="shared" si="456"/>
        <v>6557</v>
      </c>
      <c r="AJ1481" s="1643"/>
    </row>
    <row r="1482" spans="1:36" ht="15.75">
      <c r="A1482" s="1474">
        <v>223</v>
      </c>
      <c r="B1482" s="1639" t="s">
        <v>2473</v>
      </c>
      <c r="C1482" s="1640" t="s">
        <v>327</v>
      </c>
      <c r="D1482" s="1641">
        <v>48.15</v>
      </c>
      <c r="E1482" s="1641">
        <v>6557</v>
      </c>
      <c r="F1482" s="1641">
        <v>315719.55</v>
      </c>
      <c r="G1482" s="1642"/>
      <c r="H1482" s="1015">
        <f t="shared" si="449"/>
        <v>0</v>
      </c>
      <c r="I1482" s="1043"/>
      <c r="J1482" s="1043">
        <v>45961</v>
      </c>
      <c r="K1482" s="1043"/>
      <c r="L1482" s="985">
        <v>1083</v>
      </c>
      <c r="M1482" s="974">
        <v>44904</v>
      </c>
      <c r="N1482" s="1026"/>
      <c r="O1482" s="1026"/>
      <c r="P1482" s="985"/>
      <c r="Q1482" s="1642"/>
      <c r="R1482" s="1642"/>
      <c r="S1482" s="1026"/>
      <c r="T1482" s="1026"/>
      <c r="U1482" s="1026"/>
      <c r="V1482" s="1026"/>
      <c r="W1482" s="1026"/>
      <c r="X1482" s="1026"/>
      <c r="Y1482" s="1026"/>
      <c r="Z1482" s="1026"/>
      <c r="AA1482" s="1026"/>
      <c r="AB1482" s="1641"/>
      <c r="AC1482" s="1507">
        <f t="shared" si="450"/>
        <v>6557</v>
      </c>
      <c r="AD1482" s="1508">
        <f t="shared" si="451"/>
        <v>315719.55</v>
      </c>
      <c r="AE1482" s="14">
        <f t="shared" si="452"/>
        <v>31.466666666666665</v>
      </c>
      <c r="AF1482" s="14">
        <f t="shared" si="453"/>
        <v>0</v>
      </c>
      <c r="AG1482" s="14" t="e">
        <f t="shared" si="454"/>
        <v>#DIV/0!</v>
      </c>
      <c r="AH1482" s="14" t="e">
        <f t="shared" si="455"/>
        <v>#DIV/0!</v>
      </c>
      <c r="AI1482" s="14">
        <f t="shared" si="456"/>
        <v>6557</v>
      </c>
      <c r="AJ1482" s="1643"/>
    </row>
    <row r="1483" spans="1:36" ht="15.75">
      <c r="A1483" s="1474">
        <v>224</v>
      </c>
      <c r="B1483" s="1639" t="s">
        <v>2473</v>
      </c>
      <c r="C1483" s="1640" t="s">
        <v>327</v>
      </c>
      <c r="D1483" s="1641">
        <v>48.15</v>
      </c>
      <c r="E1483" s="1641">
        <v>6556</v>
      </c>
      <c r="F1483" s="1641">
        <v>315671.39999999997</v>
      </c>
      <c r="G1483" s="1642"/>
      <c r="H1483" s="1015">
        <f t="shared" si="449"/>
        <v>0</v>
      </c>
      <c r="I1483" s="1043"/>
      <c r="J1483" s="1043">
        <v>45869</v>
      </c>
      <c r="K1483" s="1043"/>
      <c r="L1483" s="985">
        <v>1083</v>
      </c>
      <c r="M1483" s="974">
        <v>44904</v>
      </c>
      <c r="N1483" s="1026"/>
      <c r="O1483" s="1026"/>
      <c r="P1483" s="985">
        <v>1200</v>
      </c>
      <c r="Q1483" s="1642"/>
      <c r="R1483" s="1642"/>
      <c r="S1483" s="1026"/>
      <c r="T1483" s="1026"/>
      <c r="U1483" s="1026"/>
      <c r="V1483" s="1026"/>
      <c r="W1483" s="1026"/>
      <c r="X1483" s="1026"/>
      <c r="Y1483" s="1026"/>
      <c r="Z1483" s="1026"/>
      <c r="AA1483" s="1026"/>
      <c r="AB1483" s="1641"/>
      <c r="AC1483" s="1507">
        <f t="shared" si="450"/>
        <v>5356</v>
      </c>
      <c r="AD1483" s="1508">
        <f t="shared" si="451"/>
        <v>257891.4</v>
      </c>
      <c r="AE1483" s="14">
        <f t="shared" si="452"/>
        <v>28.4</v>
      </c>
      <c r="AF1483" s="14">
        <f t="shared" si="453"/>
        <v>400</v>
      </c>
      <c r="AG1483" s="14">
        <f t="shared" si="454"/>
        <v>13.39</v>
      </c>
      <c r="AH1483" s="14">
        <f t="shared" si="455"/>
        <v>-15.009999999999998</v>
      </c>
      <c r="AI1483" s="14">
        <f t="shared" si="456"/>
        <v>-6004</v>
      </c>
      <c r="AJ1483" s="1643"/>
    </row>
    <row r="1484" spans="1:36" ht="15.75">
      <c r="A1484" s="1474">
        <v>225</v>
      </c>
      <c r="B1484" s="1639" t="s">
        <v>2474</v>
      </c>
      <c r="C1484" s="1026" t="s">
        <v>66</v>
      </c>
      <c r="D1484" s="1015">
        <v>256.93</v>
      </c>
      <c r="E1484" s="1641">
        <v>3450</v>
      </c>
      <c r="F1484" s="1641">
        <v>886408.5</v>
      </c>
      <c r="G1484" s="985"/>
      <c r="H1484" s="1015">
        <f t="shared" si="449"/>
        <v>0</v>
      </c>
      <c r="I1484" s="1043"/>
      <c r="J1484" s="1043">
        <v>45688</v>
      </c>
      <c r="K1484" s="1043"/>
      <c r="L1484" s="1026">
        <v>617</v>
      </c>
      <c r="M1484" s="1043">
        <v>44771</v>
      </c>
      <c r="N1484" s="1026">
        <v>1046</v>
      </c>
      <c r="O1484" s="1026">
        <v>981</v>
      </c>
      <c r="P1484" s="985">
        <v>1120</v>
      </c>
      <c r="Q1484" s="1642"/>
      <c r="R1484" s="1642"/>
      <c r="S1484" s="1026"/>
      <c r="T1484" s="1026"/>
      <c r="U1484" s="1026"/>
      <c r="V1484" s="1026"/>
      <c r="W1484" s="1026"/>
      <c r="X1484" s="1026"/>
      <c r="Y1484" s="1026"/>
      <c r="Z1484" s="1026"/>
      <c r="AA1484" s="1642"/>
      <c r="AB1484" s="1641"/>
      <c r="AC1484" s="1507">
        <f t="shared" si="450"/>
        <v>303</v>
      </c>
      <c r="AD1484" s="1508">
        <f t="shared" si="451"/>
        <v>77849.790000000008</v>
      </c>
      <c r="AE1484" s="14">
        <f t="shared" si="452"/>
        <v>22.366666666666667</v>
      </c>
      <c r="AF1484" s="14">
        <f t="shared" si="453"/>
        <v>1049</v>
      </c>
      <c r="AG1484" s="14">
        <f t="shared" si="454"/>
        <v>0.28884652049571019</v>
      </c>
      <c r="AH1484" s="14">
        <f t="shared" si="455"/>
        <v>-22.077820146170957</v>
      </c>
      <c r="AI1484" s="14">
        <f t="shared" si="456"/>
        <v>-23159.633333333335</v>
      </c>
      <c r="AJ1484" s="1643"/>
    </row>
    <row r="1485" spans="1:36" ht="15.75">
      <c r="A1485" s="1474">
        <v>226</v>
      </c>
      <c r="B1485" s="1639" t="s">
        <v>2474</v>
      </c>
      <c r="C1485" s="1026" t="s">
        <v>66</v>
      </c>
      <c r="D1485" s="1015">
        <v>292.05</v>
      </c>
      <c r="E1485" s="1641">
        <v>3820</v>
      </c>
      <c r="F1485" s="1641">
        <v>1115631</v>
      </c>
      <c r="G1485" s="985"/>
      <c r="H1485" s="1015">
        <f t="shared" si="449"/>
        <v>0</v>
      </c>
      <c r="I1485" s="1043"/>
      <c r="J1485" s="1043">
        <v>45747</v>
      </c>
      <c r="K1485" s="1043"/>
      <c r="L1485" s="1026">
        <v>965</v>
      </c>
      <c r="M1485" s="1043">
        <v>44875</v>
      </c>
      <c r="N1485" s="1026">
        <v>464</v>
      </c>
      <c r="O1485" s="1026"/>
      <c r="P1485" s="985"/>
      <c r="Q1485" s="1642"/>
      <c r="R1485" s="1642"/>
      <c r="S1485" s="1026"/>
      <c r="T1485" s="1026"/>
      <c r="U1485" s="1026"/>
      <c r="V1485" s="1026"/>
      <c r="W1485" s="1026"/>
      <c r="X1485" s="1026"/>
      <c r="Y1485" s="1026"/>
      <c r="Z1485" s="1026"/>
      <c r="AA1485" s="1642"/>
      <c r="AB1485" s="1641"/>
      <c r="AC1485" s="1507">
        <f t="shared" si="450"/>
        <v>3356</v>
      </c>
      <c r="AD1485" s="1508">
        <f t="shared" si="451"/>
        <v>980119.8</v>
      </c>
      <c r="AE1485" s="14">
        <f t="shared" si="452"/>
        <v>24.333333333333332</v>
      </c>
      <c r="AF1485" s="14">
        <f t="shared" si="453"/>
        <v>154.66666666666666</v>
      </c>
      <c r="AG1485" s="14">
        <f t="shared" si="454"/>
        <v>21.698275862068968</v>
      </c>
      <c r="AH1485" s="14">
        <f t="shared" si="455"/>
        <v>-2.6350574712643642</v>
      </c>
      <c r="AI1485" s="14">
        <f t="shared" si="456"/>
        <v>-407.5555555555552</v>
      </c>
      <c r="AJ1485" s="1643"/>
    </row>
    <row r="1486" spans="1:36" ht="15.75">
      <c r="A1486" s="1474">
        <v>228</v>
      </c>
      <c r="B1486" s="1639" t="s">
        <v>2474</v>
      </c>
      <c r="C1486" s="1640" t="s">
        <v>66</v>
      </c>
      <c r="D1486" s="1015">
        <v>292.05</v>
      </c>
      <c r="E1486" s="1641">
        <v>1680</v>
      </c>
      <c r="F1486" s="1641">
        <v>490644</v>
      </c>
      <c r="G1486" s="985"/>
      <c r="H1486" s="1015">
        <f t="shared" si="449"/>
        <v>0</v>
      </c>
      <c r="I1486" s="1043"/>
      <c r="J1486" s="1043">
        <v>45747</v>
      </c>
      <c r="K1486" s="1043"/>
      <c r="L1486" s="1026">
        <v>965</v>
      </c>
      <c r="M1486" s="1043">
        <v>44875</v>
      </c>
      <c r="N1486" s="1026"/>
      <c r="O1486" s="1026"/>
      <c r="P1486" s="985">
        <v>313</v>
      </c>
      <c r="Q1486" s="1642"/>
      <c r="R1486" s="1642"/>
      <c r="S1486" s="1026"/>
      <c r="T1486" s="1026"/>
      <c r="U1486" s="1026"/>
      <c r="V1486" s="1026"/>
      <c r="W1486" s="1026"/>
      <c r="X1486" s="1026"/>
      <c r="Y1486" s="1026"/>
      <c r="Z1486" s="1026"/>
      <c r="AA1486" s="1642"/>
      <c r="AB1486" s="1641"/>
      <c r="AC1486" s="1507">
        <f t="shared" si="450"/>
        <v>1367</v>
      </c>
      <c r="AD1486" s="1508">
        <f t="shared" si="451"/>
        <v>399232.35000000003</v>
      </c>
      <c r="AE1486" s="14">
        <f t="shared" si="452"/>
        <v>24.333333333333332</v>
      </c>
      <c r="AF1486" s="14">
        <f t="shared" si="453"/>
        <v>104.33333333333333</v>
      </c>
      <c r="AG1486" s="14">
        <f t="shared" si="454"/>
        <v>13.102236421725241</v>
      </c>
      <c r="AH1486" s="14">
        <f t="shared" si="455"/>
        <v>-11.231096911608091</v>
      </c>
      <c r="AI1486" s="14">
        <f t="shared" si="456"/>
        <v>-1171.7777777777774</v>
      </c>
      <c r="AJ1486" s="1643"/>
    </row>
    <row r="1487" spans="1:36" ht="15.75">
      <c r="A1487" s="1474">
        <v>229</v>
      </c>
      <c r="B1487" s="1639" t="s">
        <v>2474</v>
      </c>
      <c r="C1487" s="1640" t="s">
        <v>66</v>
      </c>
      <c r="D1487" s="1015">
        <v>292.05</v>
      </c>
      <c r="E1487" s="1641">
        <v>372</v>
      </c>
      <c r="F1487" s="1641">
        <v>108642.6</v>
      </c>
      <c r="G1487" s="985"/>
      <c r="H1487" s="1015">
        <f t="shared" si="449"/>
        <v>0</v>
      </c>
      <c r="I1487" s="1043"/>
      <c r="J1487" s="1043">
        <v>45777</v>
      </c>
      <c r="K1487" s="1043"/>
      <c r="L1487" s="1026">
        <v>965</v>
      </c>
      <c r="M1487" s="1043">
        <v>44875</v>
      </c>
      <c r="N1487" s="1026"/>
      <c r="O1487" s="1026"/>
      <c r="P1487" s="985"/>
      <c r="Q1487" s="1642"/>
      <c r="R1487" s="1642"/>
      <c r="S1487" s="1026"/>
      <c r="T1487" s="1026"/>
      <c r="U1487" s="1026"/>
      <c r="V1487" s="1026"/>
      <c r="W1487" s="1026"/>
      <c r="X1487" s="1026"/>
      <c r="Y1487" s="1026"/>
      <c r="Z1487" s="1026"/>
      <c r="AA1487" s="1642"/>
      <c r="AB1487" s="1641"/>
      <c r="AC1487" s="1507">
        <f t="shared" si="450"/>
        <v>372</v>
      </c>
      <c r="AD1487" s="1508">
        <f t="shared" si="451"/>
        <v>108642.6</v>
      </c>
      <c r="AE1487" s="14">
        <f t="shared" si="452"/>
        <v>25.333333333333332</v>
      </c>
      <c r="AF1487" s="14">
        <f t="shared" si="453"/>
        <v>0</v>
      </c>
      <c r="AG1487" s="14" t="e">
        <f t="shared" si="454"/>
        <v>#DIV/0!</v>
      </c>
      <c r="AH1487" s="14" t="e">
        <f t="shared" si="455"/>
        <v>#DIV/0!</v>
      </c>
      <c r="AI1487" s="14">
        <f t="shared" si="456"/>
        <v>372</v>
      </c>
      <c r="AJ1487" s="1643"/>
    </row>
    <row r="1488" spans="1:36" ht="31.5">
      <c r="A1488" s="1474">
        <v>230</v>
      </c>
      <c r="B1488" s="1639" t="s">
        <v>2474</v>
      </c>
      <c r="C1488" s="1640" t="s">
        <v>66</v>
      </c>
      <c r="D1488" s="1015">
        <v>256.93</v>
      </c>
      <c r="E1488" s="1641">
        <v>4896</v>
      </c>
      <c r="F1488" s="1641">
        <v>1257929.28</v>
      </c>
      <c r="G1488" s="985"/>
      <c r="H1488" s="1015">
        <f t="shared" si="449"/>
        <v>0</v>
      </c>
      <c r="I1488" s="1043"/>
      <c r="J1488" s="1043">
        <v>45777</v>
      </c>
      <c r="K1488" s="1043"/>
      <c r="L1488" s="985" t="s">
        <v>7665</v>
      </c>
      <c r="M1488" s="974" t="s">
        <v>7663</v>
      </c>
      <c r="N1488" s="1026"/>
      <c r="O1488" s="1026"/>
      <c r="P1488" s="985"/>
      <c r="Q1488" s="1642"/>
      <c r="R1488" s="1642"/>
      <c r="S1488" s="1026"/>
      <c r="T1488" s="1026"/>
      <c r="U1488" s="1026"/>
      <c r="V1488" s="1026"/>
      <c r="W1488" s="1026"/>
      <c r="X1488" s="1026"/>
      <c r="Y1488" s="1026"/>
      <c r="Z1488" s="1026"/>
      <c r="AA1488" s="1642"/>
      <c r="AB1488" s="1641"/>
      <c r="AC1488" s="1507">
        <f t="shared" si="450"/>
        <v>4896</v>
      </c>
      <c r="AD1488" s="1508">
        <f t="shared" si="451"/>
        <v>1257929.28</v>
      </c>
      <c r="AE1488" s="14">
        <f t="shared" si="452"/>
        <v>25.333333333333332</v>
      </c>
      <c r="AF1488" s="14">
        <f t="shared" si="453"/>
        <v>0</v>
      </c>
      <c r="AG1488" s="14" t="e">
        <f t="shared" si="454"/>
        <v>#DIV/0!</v>
      </c>
      <c r="AH1488" s="14" t="e">
        <f t="shared" si="455"/>
        <v>#DIV/0!</v>
      </c>
      <c r="AI1488" s="14">
        <f t="shared" si="456"/>
        <v>4896</v>
      </c>
      <c r="AJ1488" s="1643"/>
    </row>
    <row r="1489" spans="1:36" ht="31.5">
      <c r="A1489" s="1474">
        <v>232</v>
      </c>
      <c r="B1489" s="1646" t="s">
        <v>2475</v>
      </c>
      <c r="C1489" s="1026" t="s">
        <v>66</v>
      </c>
      <c r="D1489" s="1641">
        <v>503.97</v>
      </c>
      <c r="E1489" s="1641">
        <v>3105</v>
      </c>
      <c r="F1489" s="1641">
        <v>1564826.85</v>
      </c>
      <c r="G1489" s="1026"/>
      <c r="H1489" s="1015">
        <f t="shared" si="449"/>
        <v>0</v>
      </c>
      <c r="I1489" s="1043"/>
      <c r="J1489" s="1043">
        <v>46356</v>
      </c>
      <c r="K1489" s="1026"/>
      <c r="L1489" s="985" t="s">
        <v>7648</v>
      </c>
      <c r="M1489" s="974" t="s">
        <v>6030</v>
      </c>
      <c r="N1489" s="1026"/>
      <c r="O1489" s="1026"/>
      <c r="P1489" s="985">
        <v>992</v>
      </c>
      <c r="Q1489" s="1642"/>
      <c r="R1489" s="1642"/>
      <c r="S1489" s="1026"/>
      <c r="T1489" s="1026"/>
      <c r="U1489" s="1026"/>
      <c r="V1489" s="1026"/>
      <c r="W1489" s="1026"/>
      <c r="X1489" s="1026"/>
      <c r="Y1489" s="1026"/>
      <c r="Z1489" s="1026"/>
      <c r="AA1489" s="1026"/>
      <c r="AB1489" s="1641"/>
      <c r="AC1489" s="1507">
        <f t="shared" si="450"/>
        <v>2113</v>
      </c>
      <c r="AD1489" s="1508">
        <f t="shared" si="451"/>
        <v>1064888.6100000001</v>
      </c>
      <c r="AE1489" s="14">
        <f t="shared" si="452"/>
        <v>44.633333333333333</v>
      </c>
      <c r="AF1489" s="14">
        <f t="shared" si="453"/>
        <v>330.66666666666669</v>
      </c>
      <c r="AG1489" s="14">
        <f t="shared" si="454"/>
        <v>6.3901209677419351</v>
      </c>
      <c r="AH1489" s="14">
        <f t="shared" si="455"/>
        <v>-38.243212365591397</v>
      </c>
      <c r="AI1489" s="14">
        <f t="shared" si="456"/>
        <v>-12645.755555555555</v>
      </c>
      <c r="AJ1489" s="1643"/>
    </row>
    <row r="1490" spans="1:36" ht="31.5">
      <c r="A1490" s="1474">
        <v>234</v>
      </c>
      <c r="B1490" s="1646" t="s">
        <v>2475</v>
      </c>
      <c r="C1490" s="1026" t="s">
        <v>66</v>
      </c>
      <c r="D1490" s="1641">
        <v>512.53</v>
      </c>
      <c r="E1490" s="1641">
        <v>3105</v>
      </c>
      <c r="F1490" s="1641">
        <v>1591405.65</v>
      </c>
      <c r="G1490" s="1026"/>
      <c r="H1490" s="1015">
        <f t="shared" si="449"/>
        <v>0</v>
      </c>
      <c r="I1490" s="1043"/>
      <c r="J1490" s="1043">
        <v>46356</v>
      </c>
      <c r="K1490" s="1026"/>
      <c r="L1490" s="985" t="s">
        <v>7648</v>
      </c>
      <c r="M1490" s="974" t="s">
        <v>6030</v>
      </c>
      <c r="N1490" s="1026">
        <v>472</v>
      </c>
      <c r="O1490" s="1026"/>
      <c r="P1490" s="985"/>
      <c r="Q1490" s="1642"/>
      <c r="R1490" s="1642"/>
      <c r="S1490" s="1026"/>
      <c r="T1490" s="1026"/>
      <c r="U1490" s="1026"/>
      <c r="V1490" s="1026"/>
      <c r="W1490" s="1026"/>
      <c r="X1490" s="1026"/>
      <c r="Y1490" s="1026"/>
      <c r="Z1490" s="1026"/>
      <c r="AA1490" s="1026"/>
      <c r="AB1490" s="1641"/>
      <c r="AC1490" s="1507">
        <f t="shared" si="450"/>
        <v>2633</v>
      </c>
      <c r="AD1490" s="1508">
        <f t="shared" si="451"/>
        <v>1349491.49</v>
      </c>
      <c r="AE1490" s="14">
        <f t="shared" si="452"/>
        <v>44.633333333333333</v>
      </c>
      <c r="AF1490" s="14">
        <f t="shared" si="453"/>
        <v>157.33333333333334</v>
      </c>
      <c r="AG1490" s="14">
        <f t="shared" si="454"/>
        <v>16.735169491525422</v>
      </c>
      <c r="AH1490" s="14">
        <f t="shared" si="455"/>
        <v>-27.898163841807911</v>
      </c>
      <c r="AI1490" s="14">
        <f t="shared" si="456"/>
        <v>-4389.3111111111111</v>
      </c>
      <c r="AJ1490" s="1643"/>
    </row>
    <row r="1491" spans="1:36" ht="84" customHeight="1">
      <c r="A1491" s="1474">
        <v>236</v>
      </c>
      <c r="B1491" s="1646" t="s">
        <v>2475</v>
      </c>
      <c r="C1491" s="1026" t="s">
        <v>66</v>
      </c>
      <c r="D1491" s="1641">
        <v>545.70000000000005</v>
      </c>
      <c r="E1491" s="1641">
        <v>1593</v>
      </c>
      <c r="F1491" s="1641">
        <v>869300.10000000009</v>
      </c>
      <c r="G1491" s="1026"/>
      <c r="H1491" s="1015">
        <f t="shared" si="449"/>
        <v>0</v>
      </c>
      <c r="I1491" s="1043"/>
      <c r="J1491" s="1043">
        <v>46356</v>
      </c>
      <c r="K1491" s="1026"/>
      <c r="L1491" s="985" t="s">
        <v>7649</v>
      </c>
      <c r="M1491" s="974" t="s">
        <v>7650</v>
      </c>
      <c r="N1491" s="1026"/>
      <c r="O1491" s="1026"/>
      <c r="P1491" s="985">
        <v>696</v>
      </c>
      <c r="Q1491" s="1642"/>
      <c r="R1491" s="1642"/>
      <c r="S1491" s="1026"/>
      <c r="T1491" s="1026"/>
      <c r="U1491" s="1026"/>
      <c r="V1491" s="1026"/>
      <c r="W1491" s="1026"/>
      <c r="X1491" s="1026"/>
      <c r="Y1491" s="1026"/>
      <c r="Z1491" s="1026"/>
      <c r="AA1491" s="1026"/>
      <c r="AB1491" s="1641"/>
      <c r="AC1491" s="1507">
        <f t="shared" si="450"/>
        <v>897</v>
      </c>
      <c r="AD1491" s="1508">
        <f t="shared" si="451"/>
        <v>489492.9</v>
      </c>
      <c r="AE1491" s="14">
        <f t="shared" si="452"/>
        <v>44.633333333333333</v>
      </c>
      <c r="AF1491" s="14">
        <f t="shared" si="453"/>
        <v>232</v>
      </c>
      <c r="AG1491" s="14">
        <f t="shared" si="454"/>
        <v>3.8663793103448274</v>
      </c>
      <c r="AH1491" s="14">
        <f t="shared" si="455"/>
        <v>-40.766954022988507</v>
      </c>
      <c r="AI1491" s="14">
        <f t="shared" si="456"/>
        <v>-9457.9333333333325</v>
      </c>
      <c r="AJ1491" s="1643"/>
    </row>
    <row r="1492" spans="1:36" ht="15.75">
      <c r="A1492" s="1474">
        <v>237</v>
      </c>
      <c r="B1492" s="1646" t="s">
        <v>2475</v>
      </c>
      <c r="C1492" s="1026" t="s">
        <v>66</v>
      </c>
      <c r="D1492" s="1641">
        <v>528.58000000000004</v>
      </c>
      <c r="E1492" s="1641">
        <v>2834</v>
      </c>
      <c r="F1492" s="1641">
        <v>1497995.7200000002</v>
      </c>
      <c r="G1492" s="1026"/>
      <c r="H1492" s="1015">
        <f t="shared" si="449"/>
        <v>0</v>
      </c>
      <c r="I1492" s="1043"/>
      <c r="J1492" s="1043">
        <v>46387</v>
      </c>
      <c r="K1492" s="1026"/>
      <c r="L1492" s="985">
        <v>1083</v>
      </c>
      <c r="M1492" s="974">
        <v>44904</v>
      </c>
      <c r="N1492" s="1026"/>
      <c r="O1492" s="1026"/>
      <c r="P1492" s="985"/>
      <c r="Q1492" s="1642"/>
      <c r="R1492" s="1642"/>
      <c r="S1492" s="1026"/>
      <c r="T1492" s="1026"/>
      <c r="U1492" s="1026"/>
      <c r="V1492" s="1026"/>
      <c r="W1492" s="1026"/>
      <c r="X1492" s="1026"/>
      <c r="Y1492" s="1026"/>
      <c r="Z1492" s="1026"/>
      <c r="AA1492" s="1026"/>
      <c r="AB1492" s="1641"/>
      <c r="AC1492" s="1507">
        <f t="shared" si="450"/>
        <v>2834</v>
      </c>
      <c r="AD1492" s="1508">
        <f t="shared" si="451"/>
        <v>1497995.7200000002</v>
      </c>
      <c r="AE1492" s="14">
        <f t="shared" si="452"/>
        <v>45.666666666666664</v>
      </c>
      <c r="AF1492" s="14">
        <f t="shared" si="453"/>
        <v>0</v>
      </c>
      <c r="AG1492" s="14" t="e">
        <f t="shared" si="454"/>
        <v>#DIV/0!</v>
      </c>
      <c r="AH1492" s="14" t="e">
        <f t="shared" si="455"/>
        <v>#DIV/0!</v>
      </c>
      <c r="AI1492" s="14">
        <f t="shared" si="456"/>
        <v>2834</v>
      </c>
      <c r="AJ1492" s="1643"/>
    </row>
    <row r="1493" spans="1:36" ht="15.75">
      <c r="A1493" s="1474">
        <v>238</v>
      </c>
      <c r="B1493" s="1646" t="s">
        <v>2475</v>
      </c>
      <c r="C1493" s="1026" t="s">
        <v>66</v>
      </c>
      <c r="D1493" s="1641">
        <v>528.58000000000004</v>
      </c>
      <c r="E1493" s="1641">
        <v>2833</v>
      </c>
      <c r="F1493" s="1641">
        <v>1497467.1400000001</v>
      </c>
      <c r="G1493" s="1026"/>
      <c r="H1493" s="1015">
        <f t="shared" si="449"/>
        <v>0</v>
      </c>
      <c r="I1493" s="1043"/>
      <c r="J1493" s="1043">
        <v>46356</v>
      </c>
      <c r="K1493" s="1026"/>
      <c r="L1493" s="985">
        <v>1083</v>
      </c>
      <c r="M1493" s="974">
        <v>44904</v>
      </c>
      <c r="N1493" s="1026">
        <v>250</v>
      </c>
      <c r="O1493" s="1026">
        <v>1650</v>
      </c>
      <c r="P1493" s="985">
        <v>822</v>
      </c>
      <c r="Q1493" s="1642"/>
      <c r="R1493" s="1642"/>
      <c r="S1493" s="1026"/>
      <c r="T1493" s="1026"/>
      <c r="U1493" s="1026"/>
      <c r="V1493" s="1026"/>
      <c r="W1493" s="1026"/>
      <c r="X1493" s="1026"/>
      <c r="Y1493" s="1026"/>
      <c r="Z1493" s="1026"/>
      <c r="AA1493" s="1026"/>
      <c r="AB1493" s="1641"/>
      <c r="AC1493" s="1507">
        <f t="shared" si="450"/>
        <v>111</v>
      </c>
      <c r="AD1493" s="1508">
        <f t="shared" si="451"/>
        <v>58672.380000000005</v>
      </c>
      <c r="AE1493" s="14">
        <f t="shared" si="452"/>
        <v>44.633333333333333</v>
      </c>
      <c r="AF1493" s="14">
        <f t="shared" si="453"/>
        <v>907.33333333333337</v>
      </c>
      <c r="AG1493" s="14">
        <f t="shared" si="454"/>
        <v>0.12233651726671564</v>
      </c>
      <c r="AH1493" s="14">
        <f t="shared" si="455"/>
        <v>-44.510996816066616</v>
      </c>
      <c r="AI1493" s="14">
        <f t="shared" si="456"/>
        <v>-40386.311111111114</v>
      </c>
      <c r="AJ1493" s="1643"/>
    </row>
    <row r="1494" spans="1:36" ht="31.5">
      <c r="A1494" s="1474">
        <v>240</v>
      </c>
      <c r="B1494" s="1646" t="s">
        <v>2476</v>
      </c>
      <c r="C1494" s="1026" t="s">
        <v>66</v>
      </c>
      <c r="D1494" s="1641">
        <v>668.75</v>
      </c>
      <c r="E1494" s="1641">
        <v>520</v>
      </c>
      <c r="F1494" s="1641">
        <v>347750</v>
      </c>
      <c r="G1494" s="1642"/>
      <c r="H1494" s="1015">
        <f t="shared" si="449"/>
        <v>0</v>
      </c>
      <c r="I1494" s="1043"/>
      <c r="J1494" s="1043">
        <v>46081</v>
      </c>
      <c r="K1494" s="1043"/>
      <c r="L1494" s="1026" t="s">
        <v>7648</v>
      </c>
      <c r="M1494" s="1043" t="s">
        <v>6030</v>
      </c>
      <c r="N1494" s="1026"/>
      <c r="O1494" s="1026"/>
      <c r="P1494" s="985"/>
      <c r="Q1494" s="1642"/>
      <c r="R1494" s="1642"/>
      <c r="S1494" s="1026"/>
      <c r="T1494" s="1026"/>
      <c r="U1494" s="1026"/>
      <c r="V1494" s="1026"/>
      <c r="W1494" s="1026"/>
      <c r="X1494" s="1026"/>
      <c r="Y1494" s="1026"/>
      <c r="Z1494" s="1026"/>
      <c r="AA1494" s="1026"/>
      <c r="AB1494" s="1641"/>
      <c r="AC1494" s="1507">
        <f t="shared" si="450"/>
        <v>520</v>
      </c>
      <c r="AD1494" s="1508">
        <f t="shared" si="451"/>
        <v>347750</v>
      </c>
      <c r="AE1494" s="14">
        <f t="shared" si="452"/>
        <v>35.466666666666669</v>
      </c>
      <c r="AF1494" s="14">
        <f t="shared" si="453"/>
        <v>0</v>
      </c>
      <c r="AG1494" s="14" t="e">
        <f t="shared" si="454"/>
        <v>#DIV/0!</v>
      </c>
      <c r="AH1494" s="14" t="e">
        <f t="shared" si="455"/>
        <v>#DIV/0!</v>
      </c>
      <c r="AI1494" s="14">
        <f t="shared" si="456"/>
        <v>520</v>
      </c>
      <c r="AJ1494" s="1643"/>
    </row>
    <row r="1495" spans="1:36" ht="31.5">
      <c r="A1495" s="1474">
        <v>241</v>
      </c>
      <c r="B1495" s="1646" t="s">
        <v>2476</v>
      </c>
      <c r="C1495" s="1026" t="s">
        <v>66</v>
      </c>
      <c r="D1495" s="1641">
        <v>680.52</v>
      </c>
      <c r="E1495" s="1641">
        <v>520</v>
      </c>
      <c r="F1495" s="1641">
        <v>353870.39999999997</v>
      </c>
      <c r="G1495" s="1642"/>
      <c r="H1495" s="1015">
        <f t="shared" si="449"/>
        <v>0</v>
      </c>
      <c r="I1495" s="1043"/>
      <c r="J1495" s="1043">
        <v>46081</v>
      </c>
      <c r="K1495" s="1043"/>
      <c r="L1495" s="1026" t="s">
        <v>7648</v>
      </c>
      <c r="M1495" s="1043" t="s">
        <v>6030</v>
      </c>
      <c r="N1495" s="1026">
        <v>9</v>
      </c>
      <c r="O1495" s="1026"/>
      <c r="P1495" s="985"/>
      <c r="Q1495" s="1642"/>
      <c r="R1495" s="1642"/>
      <c r="S1495" s="1026"/>
      <c r="T1495" s="1026"/>
      <c r="U1495" s="1026"/>
      <c r="V1495" s="1026"/>
      <c r="W1495" s="1026"/>
      <c r="X1495" s="1026"/>
      <c r="Y1495" s="1026"/>
      <c r="Z1495" s="1026"/>
      <c r="AA1495" s="1026"/>
      <c r="AB1495" s="1641"/>
      <c r="AC1495" s="1507">
        <f t="shared" si="450"/>
        <v>511</v>
      </c>
      <c r="AD1495" s="1508">
        <f t="shared" si="451"/>
        <v>347745.72</v>
      </c>
      <c r="AE1495" s="14">
        <f t="shared" si="452"/>
        <v>35.466666666666669</v>
      </c>
      <c r="AF1495" s="14">
        <f t="shared" si="453"/>
        <v>3</v>
      </c>
      <c r="AG1495" s="14">
        <f t="shared" si="454"/>
        <v>170.33333333333334</v>
      </c>
      <c r="AH1495" s="14">
        <f t="shared" si="455"/>
        <v>134.86666666666667</v>
      </c>
      <c r="AI1495" s="14">
        <f t="shared" si="456"/>
        <v>404.6</v>
      </c>
      <c r="AJ1495" s="1643"/>
    </row>
    <row r="1496" spans="1:36" ht="78" customHeight="1">
      <c r="A1496" s="1474">
        <v>242</v>
      </c>
      <c r="B1496" s="1646" t="s">
        <v>2476</v>
      </c>
      <c r="C1496" s="1026" t="s">
        <v>66</v>
      </c>
      <c r="D1496" s="1641">
        <v>724.39</v>
      </c>
      <c r="E1496" s="1641">
        <v>280</v>
      </c>
      <c r="F1496" s="1641">
        <v>202829.19999999998</v>
      </c>
      <c r="G1496" s="1642"/>
      <c r="H1496" s="1015">
        <f t="shared" si="449"/>
        <v>0</v>
      </c>
      <c r="I1496" s="1043"/>
      <c r="J1496" s="1043">
        <v>46081</v>
      </c>
      <c r="K1496" s="1043"/>
      <c r="L1496" s="985" t="s">
        <v>7649</v>
      </c>
      <c r="M1496" s="974" t="s">
        <v>7650</v>
      </c>
      <c r="N1496" s="1026"/>
      <c r="O1496" s="1026">
        <v>101</v>
      </c>
      <c r="P1496" s="985">
        <v>27</v>
      </c>
      <c r="Q1496" s="1642"/>
      <c r="R1496" s="1642"/>
      <c r="S1496" s="1026"/>
      <c r="T1496" s="1026"/>
      <c r="U1496" s="1026"/>
      <c r="V1496" s="1026"/>
      <c r="W1496" s="1026"/>
      <c r="X1496" s="1026"/>
      <c r="Y1496" s="1026"/>
      <c r="Z1496" s="1026"/>
      <c r="AA1496" s="1026"/>
      <c r="AB1496" s="1641"/>
      <c r="AC1496" s="1507">
        <f t="shared" si="450"/>
        <v>152</v>
      </c>
      <c r="AD1496" s="1508">
        <f t="shared" si="451"/>
        <v>110107.28</v>
      </c>
      <c r="AE1496" s="14">
        <f t="shared" si="452"/>
        <v>35.466666666666669</v>
      </c>
      <c r="AF1496" s="14">
        <f t="shared" si="453"/>
        <v>42.666666666666664</v>
      </c>
      <c r="AG1496" s="14">
        <f t="shared" si="454"/>
        <v>3.5625</v>
      </c>
      <c r="AH1496" s="14">
        <f t="shared" si="455"/>
        <v>-31.904166666666669</v>
      </c>
      <c r="AI1496" s="14">
        <f t="shared" si="456"/>
        <v>-1361.2444444444445</v>
      </c>
      <c r="AJ1496" s="1643"/>
    </row>
    <row r="1497" spans="1:36" ht="47.25" customHeight="1">
      <c r="A1497" s="1474">
        <v>244</v>
      </c>
      <c r="B1497" s="1647" t="s">
        <v>5524</v>
      </c>
      <c r="C1497" s="1640" t="s">
        <v>327</v>
      </c>
      <c r="D1497" s="1015">
        <v>43.58</v>
      </c>
      <c r="E1497" s="1641">
        <v>1150</v>
      </c>
      <c r="F1497" s="1641">
        <v>50117</v>
      </c>
      <c r="G1497" s="985"/>
      <c r="H1497" s="1015">
        <f t="shared" si="449"/>
        <v>0</v>
      </c>
      <c r="I1497" s="974"/>
      <c r="J1497" s="1043">
        <v>45626</v>
      </c>
      <c r="K1497" s="1043"/>
      <c r="L1497" s="1026">
        <v>965</v>
      </c>
      <c r="M1497" s="1043">
        <v>44875</v>
      </c>
      <c r="N1497" s="1026"/>
      <c r="O1497" s="1026">
        <v>660</v>
      </c>
      <c r="P1497" s="985"/>
      <c r="Q1497" s="1642"/>
      <c r="R1497" s="1642"/>
      <c r="S1497" s="1026"/>
      <c r="T1497" s="1026"/>
      <c r="U1497" s="1026"/>
      <c r="V1497" s="1026"/>
      <c r="W1497" s="1026"/>
      <c r="X1497" s="1026"/>
      <c r="Y1497" s="1026"/>
      <c r="Z1497" s="1026"/>
      <c r="AA1497" s="1026"/>
      <c r="AB1497" s="1641"/>
      <c r="AC1497" s="1507">
        <f t="shared" si="450"/>
        <v>490</v>
      </c>
      <c r="AD1497" s="1508">
        <f t="shared" si="451"/>
        <v>21354.2</v>
      </c>
      <c r="AE1497" s="14">
        <f t="shared" si="452"/>
        <v>20.3</v>
      </c>
      <c r="AF1497" s="14">
        <f t="shared" si="453"/>
        <v>220</v>
      </c>
      <c r="AG1497" s="14">
        <f t="shared" si="454"/>
        <v>2.2272727272727271</v>
      </c>
      <c r="AH1497" s="14">
        <f t="shared" si="455"/>
        <v>-18.072727272727274</v>
      </c>
      <c r="AI1497" s="14">
        <f t="shared" si="456"/>
        <v>-3976</v>
      </c>
      <c r="AJ1497" s="1643"/>
    </row>
    <row r="1498" spans="1:36" ht="47.25" customHeight="1">
      <c r="A1498" s="1474">
        <v>245</v>
      </c>
      <c r="B1498" s="1647" t="s">
        <v>5524</v>
      </c>
      <c r="C1498" s="1640" t="s">
        <v>327</v>
      </c>
      <c r="D1498" s="1015">
        <v>43.58</v>
      </c>
      <c r="E1498" s="1641">
        <v>1650</v>
      </c>
      <c r="F1498" s="1641">
        <v>71907</v>
      </c>
      <c r="G1498" s="985"/>
      <c r="H1498" s="1015">
        <f t="shared" si="449"/>
        <v>0</v>
      </c>
      <c r="I1498" s="974"/>
      <c r="J1498" s="1043">
        <v>45626</v>
      </c>
      <c r="K1498" s="1043"/>
      <c r="L1498" s="1026">
        <v>965</v>
      </c>
      <c r="M1498" s="1043">
        <v>44875</v>
      </c>
      <c r="N1498" s="1026"/>
      <c r="O1498" s="1026"/>
      <c r="P1498" s="985"/>
      <c r="Q1498" s="1642"/>
      <c r="R1498" s="1642"/>
      <c r="S1498" s="1026"/>
      <c r="T1498" s="1026"/>
      <c r="U1498" s="1026"/>
      <c r="V1498" s="1026"/>
      <c r="W1498" s="1026"/>
      <c r="X1498" s="1026"/>
      <c r="Y1498" s="1026"/>
      <c r="Z1498" s="1026"/>
      <c r="AA1498" s="1026"/>
      <c r="AB1498" s="1641"/>
      <c r="AC1498" s="1507">
        <f t="shared" si="450"/>
        <v>1650</v>
      </c>
      <c r="AD1498" s="1508">
        <f t="shared" si="451"/>
        <v>71907</v>
      </c>
      <c r="AE1498" s="14">
        <f t="shared" si="452"/>
        <v>20.3</v>
      </c>
      <c r="AF1498" s="14">
        <f t="shared" si="453"/>
        <v>0</v>
      </c>
      <c r="AG1498" s="14" t="e">
        <f t="shared" si="454"/>
        <v>#DIV/0!</v>
      </c>
      <c r="AH1498" s="14" t="e">
        <f t="shared" si="455"/>
        <v>#DIV/0!</v>
      </c>
      <c r="AI1498" s="14">
        <f t="shared" si="456"/>
        <v>1650</v>
      </c>
      <c r="AJ1498" s="1643"/>
    </row>
    <row r="1499" spans="1:36" ht="51" customHeight="1">
      <c r="A1499" s="1474">
        <v>247</v>
      </c>
      <c r="B1499" s="1647" t="s">
        <v>5524</v>
      </c>
      <c r="C1499" s="1640" t="s">
        <v>327</v>
      </c>
      <c r="D1499" s="1015">
        <v>43.58</v>
      </c>
      <c r="E1499" s="1641">
        <v>1760</v>
      </c>
      <c r="F1499" s="1641">
        <v>76700.800000000003</v>
      </c>
      <c r="G1499" s="985"/>
      <c r="H1499" s="1015">
        <f t="shared" si="449"/>
        <v>0</v>
      </c>
      <c r="I1499" s="974"/>
      <c r="J1499" s="1043">
        <v>45504</v>
      </c>
      <c r="K1499" s="1043"/>
      <c r="L1499" s="1026">
        <v>965</v>
      </c>
      <c r="M1499" s="1043">
        <v>44875</v>
      </c>
      <c r="N1499" s="1026"/>
      <c r="O1499" s="1026"/>
      <c r="P1499" s="985"/>
      <c r="Q1499" s="1642"/>
      <c r="R1499" s="1642"/>
      <c r="S1499" s="1026"/>
      <c r="T1499" s="1026"/>
      <c r="U1499" s="1026"/>
      <c r="V1499" s="1026"/>
      <c r="W1499" s="1026"/>
      <c r="X1499" s="1026"/>
      <c r="Y1499" s="1026"/>
      <c r="Z1499" s="1026"/>
      <c r="AA1499" s="1026"/>
      <c r="AB1499" s="1641"/>
      <c r="AC1499" s="1507">
        <f t="shared" si="450"/>
        <v>1760</v>
      </c>
      <c r="AD1499" s="1508">
        <f t="shared" si="451"/>
        <v>76700.800000000003</v>
      </c>
      <c r="AE1499" s="14">
        <f t="shared" si="452"/>
        <v>16.233333333333334</v>
      </c>
      <c r="AF1499" s="14">
        <f t="shared" si="453"/>
        <v>0</v>
      </c>
      <c r="AG1499" s="14" t="e">
        <f t="shared" si="454"/>
        <v>#DIV/0!</v>
      </c>
      <c r="AH1499" s="14" t="e">
        <f t="shared" si="455"/>
        <v>#DIV/0!</v>
      </c>
      <c r="AI1499" s="14">
        <f t="shared" si="456"/>
        <v>1760</v>
      </c>
      <c r="AJ1499" s="1643"/>
    </row>
    <row r="1500" spans="1:36" ht="51" customHeight="1">
      <c r="A1500" s="1474">
        <v>248</v>
      </c>
      <c r="B1500" s="1647" t="s">
        <v>5524</v>
      </c>
      <c r="C1500" s="1640" t="s">
        <v>327</v>
      </c>
      <c r="D1500" s="1015">
        <v>43.58</v>
      </c>
      <c r="E1500" s="1641">
        <v>1190</v>
      </c>
      <c r="F1500" s="1641">
        <v>51860.2</v>
      </c>
      <c r="G1500" s="985"/>
      <c r="H1500" s="1015">
        <f t="shared" si="449"/>
        <v>0</v>
      </c>
      <c r="I1500" s="974"/>
      <c r="J1500" s="1043">
        <v>45504</v>
      </c>
      <c r="K1500" s="1043"/>
      <c r="L1500" s="1026">
        <v>965</v>
      </c>
      <c r="M1500" s="1043">
        <v>44875</v>
      </c>
      <c r="N1500" s="1026"/>
      <c r="O1500" s="1026"/>
      <c r="P1500" s="985">
        <v>30</v>
      </c>
      <c r="Q1500" s="1642"/>
      <c r="R1500" s="1642"/>
      <c r="S1500" s="1026"/>
      <c r="T1500" s="1026"/>
      <c r="U1500" s="1026"/>
      <c r="V1500" s="1026"/>
      <c r="W1500" s="1026"/>
      <c r="X1500" s="1026"/>
      <c r="Y1500" s="1026"/>
      <c r="Z1500" s="1026"/>
      <c r="AA1500" s="1026"/>
      <c r="AB1500" s="1641"/>
      <c r="AC1500" s="1507">
        <f t="shared" si="450"/>
        <v>1160</v>
      </c>
      <c r="AD1500" s="1508">
        <f t="shared" si="451"/>
        <v>50552.799999999996</v>
      </c>
      <c r="AE1500" s="14">
        <f t="shared" si="452"/>
        <v>16.233333333333334</v>
      </c>
      <c r="AF1500" s="14">
        <f t="shared" si="453"/>
        <v>10</v>
      </c>
      <c r="AG1500" s="14">
        <f t="shared" si="454"/>
        <v>116</v>
      </c>
      <c r="AH1500" s="14">
        <f t="shared" si="455"/>
        <v>99.766666666666666</v>
      </c>
      <c r="AI1500" s="14">
        <f t="shared" si="456"/>
        <v>997.66666666666663</v>
      </c>
      <c r="AJ1500" s="1643"/>
    </row>
    <row r="1501" spans="1:36" ht="51" customHeight="1">
      <c r="A1501" s="1474">
        <v>249</v>
      </c>
      <c r="B1501" s="1647" t="s">
        <v>5524</v>
      </c>
      <c r="C1501" s="1640" t="s">
        <v>327</v>
      </c>
      <c r="D1501" s="1015">
        <v>43.58</v>
      </c>
      <c r="E1501" s="1641">
        <v>2430</v>
      </c>
      <c r="F1501" s="1641">
        <v>105899.4</v>
      </c>
      <c r="G1501" s="985"/>
      <c r="H1501" s="1015">
        <f t="shared" si="449"/>
        <v>0</v>
      </c>
      <c r="I1501" s="974"/>
      <c r="J1501" s="1043">
        <v>45657</v>
      </c>
      <c r="K1501" s="1043"/>
      <c r="L1501" s="1026">
        <v>965</v>
      </c>
      <c r="M1501" s="1043">
        <v>44875</v>
      </c>
      <c r="N1501" s="1026"/>
      <c r="O1501" s="1026"/>
      <c r="P1501" s="985"/>
      <c r="Q1501" s="1642"/>
      <c r="R1501" s="1642"/>
      <c r="S1501" s="1026"/>
      <c r="T1501" s="1026"/>
      <c r="U1501" s="1026"/>
      <c r="V1501" s="1026"/>
      <c r="W1501" s="1026"/>
      <c r="X1501" s="1026"/>
      <c r="Y1501" s="1026"/>
      <c r="Z1501" s="1026"/>
      <c r="AA1501" s="1026"/>
      <c r="AB1501" s="1641"/>
      <c r="AC1501" s="1507">
        <f t="shared" si="450"/>
        <v>2430</v>
      </c>
      <c r="AD1501" s="1508">
        <f t="shared" si="451"/>
        <v>105899.4</v>
      </c>
      <c r="AE1501" s="14">
        <f t="shared" si="452"/>
        <v>21.333333333333332</v>
      </c>
      <c r="AF1501" s="14">
        <f t="shared" si="453"/>
        <v>0</v>
      </c>
      <c r="AG1501" s="14" t="e">
        <f t="shared" si="454"/>
        <v>#DIV/0!</v>
      </c>
      <c r="AH1501" s="14" t="e">
        <f t="shared" si="455"/>
        <v>#DIV/0!</v>
      </c>
      <c r="AI1501" s="14">
        <f t="shared" si="456"/>
        <v>2430</v>
      </c>
      <c r="AJ1501" s="1643"/>
    </row>
    <row r="1502" spans="1:36" ht="15.75">
      <c r="A1502" s="1474">
        <v>250</v>
      </c>
      <c r="B1502" s="1647" t="s">
        <v>2477</v>
      </c>
      <c r="C1502" s="1640" t="s">
        <v>327</v>
      </c>
      <c r="D1502" s="1015">
        <v>38.340000000000003</v>
      </c>
      <c r="E1502" s="1641">
        <v>4000</v>
      </c>
      <c r="F1502" s="1641">
        <v>153360</v>
      </c>
      <c r="G1502" s="985"/>
      <c r="H1502" s="1015">
        <f t="shared" si="449"/>
        <v>0</v>
      </c>
      <c r="I1502" s="974"/>
      <c r="J1502" s="1043">
        <v>45596</v>
      </c>
      <c r="K1502" s="1043"/>
      <c r="L1502" s="1026">
        <v>617</v>
      </c>
      <c r="M1502" s="1043" t="s">
        <v>5518</v>
      </c>
      <c r="N1502" s="1026"/>
      <c r="O1502" s="1026"/>
      <c r="P1502" s="985">
        <v>373</v>
      </c>
      <c r="Q1502" s="1642"/>
      <c r="R1502" s="1642"/>
      <c r="S1502" s="1026"/>
      <c r="T1502" s="1026"/>
      <c r="U1502" s="1026"/>
      <c r="V1502" s="1026"/>
      <c r="W1502" s="1026"/>
      <c r="X1502" s="1026"/>
      <c r="Y1502" s="1026"/>
      <c r="Z1502" s="1026"/>
      <c r="AA1502" s="1026"/>
      <c r="AB1502" s="1641"/>
      <c r="AC1502" s="1507">
        <f t="shared" si="450"/>
        <v>3627</v>
      </c>
      <c r="AD1502" s="1508">
        <f t="shared" si="451"/>
        <v>139059.18000000002</v>
      </c>
      <c r="AE1502" s="14">
        <f t="shared" si="452"/>
        <v>19.3</v>
      </c>
      <c r="AF1502" s="14">
        <f t="shared" si="453"/>
        <v>124.33333333333333</v>
      </c>
      <c r="AG1502" s="14">
        <f t="shared" si="454"/>
        <v>29.171581769436997</v>
      </c>
      <c r="AH1502" s="14">
        <f t="shared" si="455"/>
        <v>9.8715817694369967</v>
      </c>
      <c r="AI1502" s="14">
        <f t="shared" si="456"/>
        <v>1227.3666666666668</v>
      </c>
      <c r="AJ1502" s="1643"/>
    </row>
    <row r="1503" spans="1:36" ht="31.5">
      <c r="A1503" s="1474">
        <v>252</v>
      </c>
      <c r="B1503" s="1647" t="s">
        <v>2477</v>
      </c>
      <c r="C1503" s="1038" t="s">
        <v>327</v>
      </c>
      <c r="D1503" s="1015">
        <v>38.340000000000003</v>
      </c>
      <c r="E1503" s="1641">
        <v>1980</v>
      </c>
      <c r="F1503" s="1641">
        <v>75913.200000000012</v>
      </c>
      <c r="G1503" s="985"/>
      <c r="H1503" s="1015">
        <f t="shared" si="449"/>
        <v>0</v>
      </c>
      <c r="I1503" s="974"/>
      <c r="J1503" s="1043">
        <v>45657</v>
      </c>
      <c r="K1503" s="1043"/>
      <c r="L1503" s="985" t="s">
        <v>7665</v>
      </c>
      <c r="M1503" s="974" t="s">
        <v>7663</v>
      </c>
      <c r="N1503" s="1026"/>
      <c r="O1503" s="1026"/>
      <c r="P1503" s="985"/>
      <c r="Q1503" s="1642"/>
      <c r="R1503" s="1642"/>
      <c r="S1503" s="1026"/>
      <c r="T1503" s="1026"/>
      <c r="U1503" s="1026"/>
      <c r="V1503" s="1026"/>
      <c r="W1503" s="1026"/>
      <c r="X1503" s="1026"/>
      <c r="Y1503" s="1026"/>
      <c r="Z1503" s="1026"/>
      <c r="AA1503" s="1026"/>
      <c r="AB1503" s="1641"/>
      <c r="AC1503" s="1507">
        <f t="shared" si="450"/>
        <v>1980</v>
      </c>
      <c r="AD1503" s="1508">
        <f t="shared" si="451"/>
        <v>75913.200000000012</v>
      </c>
      <c r="AE1503" s="14">
        <f t="shared" si="452"/>
        <v>21.333333333333332</v>
      </c>
      <c r="AF1503" s="14">
        <f t="shared" si="453"/>
        <v>0</v>
      </c>
      <c r="AG1503" s="14" t="e">
        <f t="shared" si="454"/>
        <v>#DIV/0!</v>
      </c>
      <c r="AH1503" s="14" t="e">
        <f t="shared" si="455"/>
        <v>#DIV/0!</v>
      </c>
      <c r="AI1503" s="14">
        <f t="shared" si="456"/>
        <v>1980</v>
      </c>
      <c r="AJ1503" s="1643"/>
    </row>
    <row r="1504" spans="1:36" ht="31.5">
      <c r="A1504" s="1474">
        <v>253</v>
      </c>
      <c r="B1504" s="1647" t="s">
        <v>2477</v>
      </c>
      <c r="C1504" s="1038" t="s">
        <v>327</v>
      </c>
      <c r="D1504" s="1015">
        <v>38.340000000000003</v>
      </c>
      <c r="E1504" s="1641">
        <v>300</v>
      </c>
      <c r="F1504" s="1641">
        <v>11502.000000000002</v>
      </c>
      <c r="G1504" s="985"/>
      <c r="H1504" s="1015">
        <f t="shared" si="449"/>
        <v>0</v>
      </c>
      <c r="I1504" s="974"/>
      <c r="J1504" s="1043">
        <v>45657</v>
      </c>
      <c r="K1504" s="1043"/>
      <c r="L1504" s="985" t="s">
        <v>7665</v>
      </c>
      <c r="M1504" s="974" t="s">
        <v>7663</v>
      </c>
      <c r="N1504" s="1026"/>
      <c r="O1504" s="1026"/>
      <c r="P1504" s="985"/>
      <c r="Q1504" s="1642"/>
      <c r="R1504" s="1642"/>
      <c r="S1504" s="1026"/>
      <c r="T1504" s="1026"/>
      <c r="U1504" s="1026"/>
      <c r="V1504" s="1026"/>
      <c r="W1504" s="1026"/>
      <c r="X1504" s="1026"/>
      <c r="Y1504" s="1026"/>
      <c r="Z1504" s="1026"/>
      <c r="AA1504" s="1026"/>
      <c r="AB1504" s="1641"/>
      <c r="AC1504" s="1507">
        <f t="shared" si="450"/>
        <v>300</v>
      </c>
      <c r="AD1504" s="1508">
        <f t="shared" si="451"/>
        <v>11502.000000000002</v>
      </c>
      <c r="AE1504" s="14">
        <f t="shared" si="452"/>
        <v>21.333333333333332</v>
      </c>
      <c r="AF1504" s="14">
        <f t="shared" si="453"/>
        <v>0</v>
      </c>
      <c r="AG1504" s="14" t="e">
        <f t="shared" si="454"/>
        <v>#DIV/0!</v>
      </c>
      <c r="AH1504" s="14" t="e">
        <f t="shared" si="455"/>
        <v>#DIV/0!</v>
      </c>
      <c r="AI1504" s="14">
        <f t="shared" si="456"/>
        <v>300</v>
      </c>
      <c r="AJ1504" s="1643"/>
    </row>
    <row r="1505" spans="1:36" ht="44.25" customHeight="1">
      <c r="A1505" s="1474">
        <v>262</v>
      </c>
      <c r="B1505" s="1647" t="s">
        <v>5525</v>
      </c>
      <c r="C1505" s="1038" t="s">
        <v>327</v>
      </c>
      <c r="D1505" s="1641">
        <v>43.58</v>
      </c>
      <c r="E1505" s="1641">
        <v>600</v>
      </c>
      <c r="F1505" s="1641">
        <v>26148</v>
      </c>
      <c r="G1505" s="1037"/>
      <c r="H1505" s="1015">
        <f t="shared" ref="H1505:H1553" si="457">D1505*G1505</f>
        <v>0</v>
      </c>
      <c r="I1505" s="974"/>
      <c r="J1505" s="1043">
        <v>45657</v>
      </c>
      <c r="K1505" s="1043"/>
      <c r="L1505" s="1026">
        <v>965</v>
      </c>
      <c r="M1505" s="1043">
        <v>44875</v>
      </c>
      <c r="N1505" s="1026"/>
      <c r="O1505" s="1026"/>
      <c r="P1505" s="985"/>
      <c r="Q1505" s="1642"/>
      <c r="R1505" s="1642"/>
      <c r="S1505" s="1026"/>
      <c r="T1505" s="1026"/>
      <c r="U1505" s="1026"/>
      <c r="V1505" s="1026"/>
      <c r="W1505" s="1026"/>
      <c r="X1505" s="1026"/>
      <c r="Y1505" s="1026"/>
      <c r="Z1505" s="1026"/>
      <c r="AA1505" s="1026"/>
      <c r="AB1505" s="1641"/>
      <c r="AC1505" s="1507">
        <f t="shared" ref="AC1505:AC1553" si="458">E1505+G1505-N1505-O1505-AA1505-P1505-Q1505-R1505-S1505-T1505-U1505-V1505-W1505-X1505-Y1505</f>
        <v>600</v>
      </c>
      <c r="AD1505" s="1508">
        <f t="shared" ref="AD1505:AD1553" si="459">D1505*AC1505</f>
        <v>26148</v>
      </c>
      <c r="AE1505" s="14">
        <f t="shared" ref="AE1505:AE1553" si="460">(J1505-"01.04.2023")/30</f>
        <v>21.333333333333332</v>
      </c>
      <c r="AF1505" s="14">
        <f t="shared" ref="AF1505:AF1553" si="461">(N1505+O1505+P1505+Q1505+R1505+S1505+T1505+U1505+V1505+W1505+X1505+Y1505)/3</f>
        <v>0</v>
      </c>
      <c r="AG1505" s="14" t="e">
        <f t="shared" ref="AG1505:AG1553" si="462">AC1505/AF1505</f>
        <v>#DIV/0!</v>
      </c>
      <c r="AH1505" s="14" t="e">
        <f t="shared" ref="AH1505:AH1553" si="463">AG1505-AE1505</f>
        <v>#DIV/0!</v>
      </c>
      <c r="AI1505" s="14">
        <f t="shared" ref="AI1505:AI1553" si="464">AC1505-(AE1505*AF1505)</f>
        <v>600</v>
      </c>
      <c r="AJ1505" s="1643"/>
    </row>
    <row r="1506" spans="1:36" ht="44.25" customHeight="1">
      <c r="A1506" s="1474">
        <v>263</v>
      </c>
      <c r="B1506" s="1647" t="s">
        <v>5525</v>
      </c>
      <c r="C1506" s="1038" t="s">
        <v>327</v>
      </c>
      <c r="D1506" s="1641">
        <v>43.58</v>
      </c>
      <c r="E1506" s="1641">
        <v>4950</v>
      </c>
      <c r="F1506" s="1641">
        <v>215721</v>
      </c>
      <c r="G1506" s="1037"/>
      <c r="H1506" s="1015">
        <f t="shared" si="457"/>
        <v>0</v>
      </c>
      <c r="I1506" s="974"/>
      <c r="J1506" s="1043">
        <v>45657</v>
      </c>
      <c r="K1506" s="1043"/>
      <c r="L1506" s="1026">
        <v>965</v>
      </c>
      <c r="M1506" s="1043">
        <v>44875</v>
      </c>
      <c r="N1506" s="1026"/>
      <c r="O1506" s="1026"/>
      <c r="P1506" s="985"/>
      <c r="Q1506" s="1642"/>
      <c r="R1506" s="1642"/>
      <c r="S1506" s="1026"/>
      <c r="T1506" s="1026"/>
      <c r="U1506" s="1026"/>
      <c r="V1506" s="1026"/>
      <c r="W1506" s="1026"/>
      <c r="X1506" s="1026"/>
      <c r="Y1506" s="1026"/>
      <c r="Z1506" s="1026"/>
      <c r="AA1506" s="1026"/>
      <c r="AB1506" s="1641"/>
      <c r="AC1506" s="1507">
        <f t="shared" si="458"/>
        <v>4950</v>
      </c>
      <c r="AD1506" s="1508">
        <f t="shared" si="459"/>
        <v>215721</v>
      </c>
      <c r="AE1506" s="14">
        <f t="shared" si="460"/>
        <v>21.333333333333332</v>
      </c>
      <c r="AF1506" s="14">
        <f t="shared" si="461"/>
        <v>0</v>
      </c>
      <c r="AG1506" s="14" t="e">
        <f t="shared" si="462"/>
        <v>#DIV/0!</v>
      </c>
      <c r="AH1506" s="14" t="e">
        <f t="shared" si="463"/>
        <v>#DIV/0!</v>
      </c>
      <c r="AI1506" s="14">
        <f t="shared" si="464"/>
        <v>4950</v>
      </c>
      <c r="AJ1506" s="1643"/>
    </row>
    <row r="1507" spans="1:36" ht="44.25" customHeight="1">
      <c r="A1507" s="1474">
        <v>264</v>
      </c>
      <c r="B1507" s="1647" t="s">
        <v>5525</v>
      </c>
      <c r="C1507" s="1038" t="s">
        <v>327</v>
      </c>
      <c r="D1507" s="1641">
        <v>43.58</v>
      </c>
      <c r="E1507" s="1641">
        <v>4010</v>
      </c>
      <c r="F1507" s="1641">
        <v>174755.8</v>
      </c>
      <c r="G1507" s="1037"/>
      <c r="H1507" s="1015">
        <f t="shared" si="457"/>
        <v>0</v>
      </c>
      <c r="I1507" s="974"/>
      <c r="J1507" s="1043">
        <v>45657</v>
      </c>
      <c r="K1507" s="1043"/>
      <c r="L1507" s="1026">
        <v>965</v>
      </c>
      <c r="M1507" s="1043">
        <v>44875</v>
      </c>
      <c r="N1507" s="1026"/>
      <c r="O1507" s="1026"/>
      <c r="P1507" s="985"/>
      <c r="Q1507" s="1642"/>
      <c r="R1507" s="1642"/>
      <c r="S1507" s="1026"/>
      <c r="T1507" s="1026"/>
      <c r="U1507" s="1026"/>
      <c r="V1507" s="1026"/>
      <c r="W1507" s="1026"/>
      <c r="X1507" s="1026"/>
      <c r="Y1507" s="1026"/>
      <c r="Z1507" s="1026"/>
      <c r="AA1507" s="1026"/>
      <c r="AB1507" s="1641"/>
      <c r="AC1507" s="1507">
        <f t="shared" si="458"/>
        <v>4010</v>
      </c>
      <c r="AD1507" s="1508">
        <f t="shared" si="459"/>
        <v>174755.8</v>
      </c>
      <c r="AE1507" s="14">
        <f t="shared" si="460"/>
        <v>21.333333333333332</v>
      </c>
      <c r="AF1507" s="14">
        <f t="shared" si="461"/>
        <v>0</v>
      </c>
      <c r="AG1507" s="14" t="e">
        <f t="shared" si="462"/>
        <v>#DIV/0!</v>
      </c>
      <c r="AH1507" s="14" t="e">
        <f t="shared" si="463"/>
        <v>#DIV/0!</v>
      </c>
      <c r="AI1507" s="14">
        <f t="shared" si="464"/>
        <v>4010</v>
      </c>
      <c r="AJ1507" s="1643"/>
    </row>
    <row r="1508" spans="1:36" ht="44.25" customHeight="1">
      <c r="A1508" s="1474">
        <v>265</v>
      </c>
      <c r="B1508" s="1647" t="s">
        <v>5525</v>
      </c>
      <c r="C1508" s="1038" t="s">
        <v>327</v>
      </c>
      <c r="D1508" s="1641">
        <v>43.58</v>
      </c>
      <c r="E1508" s="1641">
        <v>4440</v>
      </c>
      <c r="F1508" s="1641">
        <v>193495.19999999998</v>
      </c>
      <c r="G1508" s="1037"/>
      <c r="H1508" s="1015">
        <f t="shared" si="457"/>
        <v>0</v>
      </c>
      <c r="I1508" s="974"/>
      <c r="J1508" s="1043">
        <v>45657</v>
      </c>
      <c r="K1508" s="1043"/>
      <c r="L1508" s="1026">
        <v>965</v>
      </c>
      <c r="M1508" s="1043">
        <v>44875</v>
      </c>
      <c r="N1508" s="1026"/>
      <c r="O1508" s="1026"/>
      <c r="P1508" s="985"/>
      <c r="Q1508" s="1642"/>
      <c r="R1508" s="1642"/>
      <c r="S1508" s="1026"/>
      <c r="T1508" s="1026"/>
      <c r="U1508" s="1026"/>
      <c r="V1508" s="1026"/>
      <c r="W1508" s="1026"/>
      <c r="X1508" s="1026"/>
      <c r="Y1508" s="1026"/>
      <c r="Z1508" s="1026"/>
      <c r="AA1508" s="1026"/>
      <c r="AB1508" s="1641"/>
      <c r="AC1508" s="1507">
        <f t="shared" si="458"/>
        <v>4440</v>
      </c>
      <c r="AD1508" s="1508">
        <f t="shared" si="459"/>
        <v>193495.19999999998</v>
      </c>
      <c r="AE1508" s="14">
        <f t="shared" si="460"/>
        <v>21.333333333333332</v>
      </c>
      <c r="AF1508" s="14">
        <f t="shared" si="461"/>
        <v>0</v>
      </c>
      <c r="AG1508" s="14" t="e">
        <f t="shared" si="462"/>
        <v>#DIV/0!</v>
      </c>
      <c r="AH1508" s="14" t="e">
        <f t="shared" si="463"/>
        <v>#DIV/0!</v>
      </c>
      <c r="AI1508" s="14">
        <f t="shared" si="464"/>
        <v>4440</v>
      </c>
      <c r="AJ1508" s="1643"/>
    </row>
    <row r="1509" spans="1:36" ht="34.5" customHeight="1">
      <c r="A1509" s="1474">
        <v>266</v>
      </c>
      <c r="B1509" s="1647" t="s">
        <v>2478</v>
      </c>
      <c r="C1509" s="1640" t="s">
        <v>327</v>
      </c>
      <c r="D1509" s="1641">
        <v>38.340000000000003</v>
      </c>
      <c r="E1509" s="1641">
        <v>4910</v>
      </c>
      <c r="F1509" s="1641">
        <v>188249.40000000002</v>
      </c>
      <c r="G1509" s="1037"/>
      <c r="H1509" s="1015">
        <f t="shared" si="457"/>
        <v>0</v>
      </c>
      <c r="I1509" s="974"/>
      <c r="J1509" s="1043">
        <v>45596</v>
      </c>
      <c r="K1509" s="1043"/>
      <c r="L1509" s="1026">
        <v>617</v>
      </c>
      <c r="M1509" s="1043">
        <v>44771</v>
      </c>
      <c r="N1509" s="1026"/>
      <c r="O1509" s="1026">
        <v>45</v>
      </c>
      <c r="P1509" s="985">
        <v>4775</v>
      </c>
      <c r="Q1509" s="1642"/>
      <c r="R1509" s="1642"/>
      <c r="S1509" s="1026"/>
      <c r="T1509" s="1026"/>
      <c r="U1509" s="1026"/>
      <c r="V1509" s="1026"/>
      <c r="W1509" s="1026"/>
      <c r="X1509" s="1026"/>
      <c r="Y1509" s="1026"/>
      <c r="Z1509" s="1026"/>
      <c r="AA1509" s="1026"/>
      <c r="AB1509" s="1641"/>
      <c r="AC1509" s="1507">
        <f t="shared" si="458"/>
        <v>90</v>
      </c>
      <c r="AD1509" s="1508">
        <f t="shared" si="459"/>
        <v>3450.6000000000004</v>
      </c>
      <c r="AE1509" s="14">
        <f t="shared" si="460"/>
        <v>19.3</v>
      </c>
      <c r="AF1509" s="14">
        <f t="shared" si="461"/>
        <v>1606.6666666666667</v>
      </c>
      <c r="AG1509" s="14">
        <f t="shared" si="462"/>
        <v>5.6016597510373439E-2</v>
      </c>
      <c r="AH1509" s="14">
        <f t="shared" si="463"/>
        <v>-19.243983402489626</v>
      </c>
      <c r="AI1509" s="14">
        <f t="shared" si="464"/>
        <v>-30918.666666666668</v>
      </c>
      <c r="AJ1509" s="1643"/>
    </row>
    <row r="1510" spans="1:36" ht="34.5" customHeight="1">
      <c r="A1510" s="1474">
        <v>267</v>
      </c>
      <c r="B1510" s="1647" t="s">
        <v>2478</v>
      </c>
      <c r="C1510" s="1640" t="s">
        <v>327</v>
      </c>
      <c r="D1510" s="1641">
        <v>38.340000000000003</v>
      </c>
      <c r="E1510" s="1641">
        <v>4920</v>
      </c>
      <c r="F1510" s="1641">
        <v>188632.80000000002</v>
      </c>
      <c r="G1510" s="1037"/>
      <c r="H1510" s="1015">
        <f t="shared" si="457"/>
        <v>0</v>
      </c>
      <c r="I1510" s="974"/>
      <c r="J1510" s="1043">
        <v>45596</v>
      </c>
      <c r="K1510" s="1043"/>
      <c r="L1510" s="1026">
        <v>617</v>
      </c>
      <c r="M1510" s="1043">
        <v>44771</v>
      </c>
      <c r="N1510" s="1026"/>
      <c r="O1510" s="1026"/>
      <c r="P1510" s="985">
        <v>830</v>
      </c>
      <c r="Q1510" s="1642"/>
      <c r="R1510" s="1642"/>
      <c r="S1510" s="1026"/>
      <c r="T1510" s="1026"/>
      <c r="U1510" s="1026"/>
      <c r="V1510" s="1026"/>
      <c r="W1510" s="1026"/>
      <c r="X1510" s="1026"/>
      <c r="Y1510" s="1026"/>
      <c r="Z1510" s="1026"/>
      <c r="AA1510" s="1026"/>
      <c r="AB1510" s="1641"/>
      <c r="AC1510" s="1507">
        <f t="shared" si="458"/>
        <v>4090</v>
      </c>
      <c r="AD1510" s="1508">
        <f t="shared" si="459"/>
        <v>156810.6</v>
      </c>
      <c r="AE1510" s="14">
        <f t="shared" si="460"/>
        <v>19.3</v>
      </c>
      <c r="AF1510" s="14">
        <f t="shared" si="461"/>
        <v>276.66666666666669</v>
      </c>
      <c r="AG1510" s="14">
        <f t="shared" si="462"/>
        <v>14.783132530120481</v>
      </c>
      <c r="AH1510" s="14">
        <f t="shared" si="463"/>
        <v>-4.5168674698795197</v>
      </c>
      <c r="AI1510" s="14">
        <f t="shared" si="464"/>
        <v>-1249.666666666667</v>
      </c>
      <c r="AJ1510" s="1643"/>
    </row>
    <row r="1511" spans="1:36" ht="34.5" customHeight="1">
      <c r="A1511" s="1474">
        <v>268</v>
      </c>
      <c r="B1511" s="1647" t="s">
        <v>2478</v>
      </c>
      <c r="C1511" s="1640" t="s">
        <v>327</v>
      </c>
      <c r="D1511" s="1641">
        <v>38.340000000000003</v>
      </c>
      <c r="E1511" s="1641">
        <v>4660</v>
      </c>
      <c r="F1511" s="1641">
        <v>178664.40000000002</v>
      </c>
      <c r="G1511" s="1037"/>
      <c r="H1511" s="1015">
        <f t="shared" si="457"/>
        <v>0</v>
      </c>
      <c r="I1511" s="974"/>
      <c r="J1511" s="1043">
        <v>45596</v>
      </c>
      <c r="K1511" s="1043"/>
      <c r="L1511" s="1026">
        <v>617</v>
      </c>
      <c r="M1511" s="1043">
        <v>44771</v>
      </c>
      <c r="N1511" s="1026"/>
      <c r="O1511" s="1026">
        <v>800</v>
      </c>
      <c r="P1511" s="985"/>
      <c r="Q1511" s="1642"/>
      <c r="R1511" s="1642"/>
      <c r="S1511" s="1026"/>
      <c r="T1511" s="1026"/>
      <c r="U1511" s="1026"/>
      <c r="V1511" s="1026"/>
      <c r="W1511" s="1026"/>
      <c r="X1511" s="1026"/>
      <c r="Y1511" s="1026"/>
      <c r="Z1511" s="1026"/>
      <c r="AA1511" s="1026"/>
      <c r="AB1511" s="1641"/>
      <c r="AC1511" s="1507">
        <f t="shared" si="458"/>
        <v>3860</v>
      </c>
      <c r="AD1511" s="1508">
        <f t="shared" si="459"/>
        <v>147992.40000000002</v>
      </c>
      <c r="AE1511" s="14">
        <f t="shared" si="460"/>
        <v>19.3</v>
      </c>
      <c r="AF1511" s="14">
        <f t="shared" si="461"/>
        <v>266.66666666666669</v>
      </c>
      <c r="AG1511" s="14">
        <f t="shared" si="462"/>
        <v>14.475</v>
      </c>
      <c r="AH1511" s="14">
        <f t="shared" si="463"/>
        <v>-4.8250000000000011</v>
      </c>
      <c r="AI1511" s="14">
        <f t="shared" si="464"/>
        <v>-1286.666666666667</v>
      </c>
      <c r="AJ1511" s="1643"/>
    </row>
    <row r="1512" spans="1:36" ht="38.25" customHeight="1">
      <c r="A1512" s="1474">
        <v>272</v>
      </c>
      <c r="B1512" s="1647" t="s">
        <v>2478</v>
      </c>
      <c r="C1512" s="1640" t="s">
        <v>327</v>
      </c>
      <c r="D1512" s="1641">
        <v>38.340000000000003</v>
      </c>
      <c r="E1512" s="1641">
        <v>5000</v>
      </c>
      <c r="F1512" s="1641">
        <v>191700.00000000003</v>
      </c>
      <c r="G1512" s="1037"/>
      <c r="H1512" s="1015">
        <f t="shared" si="457"/>
        <v>0</v>
      </c>
      <c r="I1512" s="974"/>
      <c r="J1512" s="1043">
        <v>45596</v>
      </c>
      <c r="K1512" s="1043"/>
      <c r="L1512" s="1026">
        <v>617</v>
      </c>
      <c r="M1512" s="1043">
        <v>44771</v>
      </c>
      <c r="N1512" s="1026">
        <v>332</v>
      </c>
      <c r="O1512" s="1026"/>
      <c r="P1512" s="985"/>
      <c r="Q1512" s="1642"/>
      <c r="R1512" s="1642"/>
      <c r="S1512" s="1026"/>
      <c r="T1512" s="1026"/>
      <c r="U1512" s="1026"/>
      <c r="V1512" s="1026"/>
      <c r="W1512" s="1026"/>
      <c r="X1512" s="1026"/>
      <c r="Y1512" s="1026"/>
      <c r="Z1512" s="1026"/>
      <c r="AA1512" s="1026"/>
      <c r="AB1512" s="1641"/>
      <c r="AC1512" s="1507">
        <f t="shared" si="458"/>
        <v>4668</v>
      </c>
      <c r="AD1512" s="1508">
        <f t="shared" si="459"/>
        <v>178971.12000000002</v>
      </c>
      <c r="AE1512" s="14">
        <f t="shared" si="460"/>
        <v>19.3</v>
      </c>
      <c r="AF1512" s="14">
        <f t="shared" si="461"/>
        <v>110.66666666666667</v>
      </c>
      <c r="AG1512" s="14">
        <f t="shared" si="462"/>
        <v>42.180722891566262</v>
      </c>
      <c r="AH1512" s="14">
        <f t="shared" si="463"/>
        <v>22.880722891566261</v>
      </c>
      <c r="AI1512" s="14">
        <f t="shared" si="464"/>
        <v>2532.1333333333332</v>
      </c>
      <c r="AJ1512" s="1643"/>
    </row>
    <row r="1513" spans="1:36" ht="38.25" customHeight="1">
      <c r="A1513" s="1474">
        <v>273</v>
      </c>
      <c r="B1513" s="1647" t="s">
        <v>2478</v>
      </c>
      <c r="C1513" s="1640" t="s">
        <v>327</v>
      </c>
      <c r="D1513" s="1641">
        <v>38.340000000000003</v>
      </c>
      <c r="E1513" s="1641">
        <v>4800</v>
      </c>
      <c r="F1513" s="1641">
        <v>184032.00000000003</v>
      </c>
      <c r="G1513" s="1037"/>
      <c r="H1513" s="1015">
        <f t="shared" si="457"/>
        <v>0</v>
      </c>
      <c r="I1513" s="974"/>
      <c r="J1513" s="1043">
        <v>45596</v>
      </c>
      <c r="K1513" s="1043"/>
      <c r="L1513" s="1026">
        <v>617</v>
      </c>
      <c r="M1513" s="1043">
        <v>44771</v>
      </c>
      <c r="N1513" s="1026"/>
      <c r="O1513" s="1026"/>
      <c r="P1513" s="985">
        <v>3785</v>
      </c>
      <c r="Q1513" s="1642"/>
      <c r="R1513" s="1642"/>
      <c r="S1513" s="1026"/>
      <c r="T1513" s="1026"/>
      <c r="U1513" s="1026"/>
      <c r="V1513" s="1026"/>
      <c r="W1513" s="1026"/>
      <c r="X1513" s="1026"/>
      <c r="Y1513" s="1026"/>
      <c r="Z1513" s="1026"/>
      <c r="AA1513" s="1026"/>
      <c r="AB1513" s="1641"/>
      <c r="AC1513" s="1507">
        <f t="shared" si="458"/>
        <v>1015</v>
      </c>
      <c r="AD1513" s="1508">
        <f t="shared" si="459"/>
        <v>38915.100000000006</v>
      </c>
      <c r="AE1513" s="14">
        <f t="shared" si="460"/>
        <v>19.3</v>
      </c>
      <c r="AF1513" s="14">
        <f t="shared" si="461"/>
        <v>1261.6666666666667</v>
      </c>
      <c r="AG1513" s="14">
        <f t="shared" si="462"/>
        <v>0.80449141347424036</v>
      </c>
      <c r="AH1513" s="14">
        <f t="shared" si="463"/>
        <v>-18.495508586525759</v>
      </c>
      <c r="AI1513" s="14">
        <f t="shared" si="464"/>
        <v>-23335.166666666668</v>
      </c>
      <c r="AJ1513" s="1643"/>
    </row>
    <row r="1514" spans="1:36" ht="76.5" customHeight="1">
      <c r="A1514" s="1474">
        <v>276</v>
      </c>
      <c r="B1514" s="1647" t="s">
        <v>2478</v>
      </c>
      <c r="C1514" s="1640" t="s">
        <v>327</v>
      </c>
      <c r="D1514" s="1641">
        <v>38.340000000000003</v>
      </c>
      <c r="E1514" s="1641">
        <v>2650</v>
      </c>
      <c r="F1514" s="1641">
        <v>101601.00000000001</v>
      </c>
      <c r="G1514" s="1037"/>
      <c r="H1514" s="1015">
        <f t="shared" si="457"/>
        <v>0</v>
      </c>
      <c r="I1514" s="974"/>
      <c r="J1514" s="1043">
        <v>45657</v>
      </c>
      <c r="K1514" s="1043"/>
      <c r="L1514" s="985" t="s">
        <v>7665</v>
      </c>
      <c r="M1514" s="974" t="s">
        <v>7663</v>
      </c>
      <c r="N1514" s="1026"/>
      <c r="O1514" s="1026"/>
      <c r="P1514" s="985"/>
      <c r="Q1514" s="1642"/>
      <c r="R1514" s="1642"/>
      <c r="S1514" s="1026"/>
      <c r="T1514" s="1026"/>
      <c r="U1514" s="1026"/>
      <c r="V1514" s="1026"/>
      <c r="W1514" s="1026"/>
      <c r="X1514" s="1026"/>
      <c r="Y1514" s="1026"/>
      <c r="Z1514" s="1026"/>
      <c r="AA1514" s="1026"/>
      <c r="AB1514" s="1641"/>
      <c r="AC1514" s="1507">
        <f t="shared" si="458"/>
        <v>2650</v>
      </c>
      <c r="AD1514" s="1508">
        <f t="shared" si="459"/>
        <v>101601.00000000001</v>
      </c>
      <c r="AE1514" s="14">
        <f t="shared" si="460"/>
        <v>21.333333333333332</v>
      </c>
      <c r="AF1514" s="14">
        <f t="shared" si="461"/>
        <v>0</v>
      </c>
      <c r="AG1514" s="14" t="e">
        <f t="shared" si="462"/>
        <v>#DIV/0!</v>
      </c>
      <c r="AH1514" s="14" t="e">
        <f t="shared" si="463"/>
        <v>#DIV/0!</v>
      </c>
      <c r="AI1514" s="14">
        <f t="shared" si="464"/>
        <v>2650</v>
      </c>
      <c r="AJ1514" s="1643"/>
    </row>
    <row r="1515" spans="1:36" ht="31.5">
      <c r="A1515" s="1474">
        <v>278</v>
      </c>
      <c r="B1515" s="1647" t="s">
        <v>2478</v>
      </c>
      <c r="C1515" s="1640" t="s">
        <v>327</v>
      </c>
      <c r="D1515" s="1641">
        <v>38.340000000000003</v>
      </c>
      <c r="E1515" s="1641">
        <v>3130</v>
      </c>
      <c r="F1515" s="1641">
        <v>120004.20000000001</v>
      </c>
      <c r="G1515" s="1037"/>
      <c r="H1515" s="1015">
        <f t="shared" si="457"/>
        <v>0</v>
      </c>
      <c r="I1515" s="974"/>
      <c r="J1515" s="1043">
        <v>45657</v>
      </c>
      <c r="K1515" s="1043"/>
      <c r="L1515" s="985" t="s">
        <v>7665</v>
      </c>
      <c r="M1515" s="974" t="s">
        <v>7663</v>
      </c>
      <c r="N1515" s="1026"/>
      <c r="O1515" s="1026"/>
      <c r="P1515" s="985"/>
      <c r="Q1515" s="1642"/>
      <c r="R1515" s="1642"/>
      <c r="S1515" s="1026"/>
      <c r="T1515" s="1026"/>
      <c r="U1515" s="1026"/>
      <c r="V1515" s="1026"/>
      <c r="W1515" s="1026"/>
      <c r="X1515" s="1026"/>
      <c r="Y1515" s="1026"/>
      <c r="Z1515" s="1026"/>
      <c r="AA1515" s="1026"/>
      <c r="AB1515" s="1641"/>
      <c r="AC1515" s="1507">
        <f t="shared" si="458"/>
        <v>3130</v>
      </c>
      <c r="AD1515" s="1508">
        <f t="shared" si="459"/>
        <v>120004.20000000001</v>
      </c>
      <c r="AE1515" s="14">
        <f t="shared" si="460"/>
        <v>21.333333333333332</v>
      </c>
      <c r="AF1515" s="14">
        <f t="shared" si="461"/>
        <v>0</v>
      </c>
      <c r="AG1515" s="14" t="e">
        <f t="shared" si="462"/>
        <v>#DIV/0!</v>
      </c>
      <c r="AH1515" s="14" t="e">
        <f t="shared" si="463"/>
        <v>#DIV/0!</v>
      </c>
      <c r="AI1515" s="14">
        <f t="shared" si="464"/>
        <v>3130</v>
      </c>
      <c r="AJ1515" s="1643"/>
    </row>
    <row r="1516" spans="1:36" ht="31.5">
      <c r="A1516" s="1474">
        <v>279</v>
      </c>
      <c r="B1516" s="1647" t="s">
        <v>2478</v>
      </c>
      <c r="C1516" s="1640" t="s">
        <v>327</v>
      </c>
      <c r="D1516" s="1641">
        <v>38.340000000000003</v>
      </c>
      <c r="E1516" s="1641">
        <v>900</v>
      </c>
      <c r="F1516" s="1641">
        <v>34506</v>
      </c>
      <c r="G1516" s="1037"/>
      <c r="H1516" s="1015">
        <f t="shared" si="457"/>
        <v>0</v>
      </c>
      <c r="I1516" s="974"/>
      <c r="J1516" s="1043">
        <v>45657</v>
      </c>
      <c r="K1516" s="1043"/>
      <c r="L1516" s="985" t="s">
        <v>7665</v>
      </c>
      <c r="M1516" s="974" t="s">
        <v>7663</v>
      </c>
      <c r="N1516" s="1026"/>
      <c r="O1516" s="1026"/>
      <c r="P1516" s="985"/>
      <c r="Q1516" s="1642"/>
      <c r="R1516" s="1642"/>
      <c r="S1516" s="1026"/>
      <c r="T1516" s="1026"/>
      <c r="U1516" s="1026"/>
      <c r="V1516" s="1026"/>
      <c r="W1516" s="1026"/>
      <c r="X1516" s="1026"/>
      <c r="Y1516" s="1026"/>
      <c r="Z1516" s="1026"/>
      <c r="AA1516" s="1026"/>
      <c r="AB1516" s="1641"/>
      <c r="AC1516" s="1507">
        <f t="shared" si="458"/>
        <v>900</v>
      </c>
      <c r="AD1516" s="1508">
        <f t="shared" si="459"/>
        <v>34506</v>
      </c>
      <c r="AE1516" s="14">
        <f t="shared" si="460"/>
        <v>21.333333333333332</v>
      </c>
      <c r="AF1516" s="14">
        <f t="shared" si="461"/>
        <v>0</v>
      </c>
      <c r="AG1516" s="14" t="e">
        <f t="shared" si="462"/>
        <v>#DIV/0!</v>
      </c>
      <c r="AH1516" s="14" t="e">
        <f t="shared" si="463"/>
        <v>#DIV/0!</v>
      </c>
      <c r="AI1516" s="14">
        <f t="shared" si="464"/>
        <v>900</v>
      </c>
      <c r="AJ1516" s="1643"/>
    </row>
    <row r="1517" spans="1:36" ht="31.5">
      <c r="A1517" s="1474">
        <v>280</v>
      </c>
      <c r="B1517" s="1647" t="s">
        <v>2478</v>
      </c>
      <c r="C1517" s="1640" t="s">
        <v>327</v>
      </c>
      <c r="D1517" s="1641">
        <v>38.340000000000003</v>
      </c>
      <c r="E1517" s="1641">
        <v>960</v>
      </c>
      <c r="F1517" s="1641">
        <v>36806.400000000001</v>
      </c>
      <c r="G1517" s="1037"/>
      <c r="H1517" s="1015">
        <f t="shared" si="457"/>
        <v>0</v>
      </c>
      <c r="I1517" s="974"/>
      <c r="J1517" s="1043">
        <v>45657</v>
      </c>
      <c r="K1517" s="1043"/>
      <c r="L1517" s="985" t="s">
        <v>7665</v>
      </c>
      <c r="M1517" s="974" t="s">
        <v>7663</v>
      </c>
      <c r="N1517" s="1026"/>
      <c r="O1517" s="1026"/>
      <c r="P1517" s="985"/>
      <c r="Q1517" s="1642"/>
      <c r="R1517" s="1642"/>
      <c r="S1517" s="1026"/>
      <c r="T1517" s="1026"/>
      <c r="U1517" s="1026"/>
      <c r="V1517" s="1026"/>
      <c r="W1517" s="1026"/>
      <c r="X1517" s="1026"/>
      <c r="Y1517" s="1026"/>
      <c r="Z1517" s="1026"/>
      <c r="AA1517" s="1026"/>
      <c r="AB1517" s="1641"/>
      <c r="AC1517" s="1507">
        <f t="shared" si="458"/>
        <v>960</v>
      </c>
      <c r="AD1517" s="1508">
        <f t="shared" si="459"/>
        <v>36806.400000000001</v>
      </c>
      <c r="AE1517" s="14">
        <f t="shared" si="460"/>
        <v>21.333333333333332</v>
      </c>
      <c r="AF1517" s="14">
        <f t="shared" si="461"/>
        <v>0</v>
      </c>
      <c r="AG1517" s="14" t="e">
        <f t="shared" si="462"/>
        <v>#DIV/0!</v>
      </c>
      <c r="AH1517" s="14" t="e">
        <f t="shared" si="463"/>
        <v>#DIV/0!</v>
      </c>
      <c r="AI1517" s="14">
        <f t="shared" si="464"/>
        <v>960</v>
      </c>
      <c r="AJ1517" s="1643"/>
    </row>
    <row r="1518" spans="1:36" ht="31.5">
      <c r="A1518" s="1474">
        <v>281</v>
      </c>
      <c r="B1518" s="1647" t="s">
        <v>2478</v>
      </c>
      <c r="C1518" s="1640" t="s">
        <v>327</v>
      </c>
      <c r="D1518" s="1641">
        <v>38.340000000000003</v>
      </c>
      <c r="E1518" s="1641">
        <v>550</v>
      </c>
      <c r="F1518" s="1641">
        <v>21087.000000000004</v>
      </c>
      <c r="G1518" s="1037"/>
      <c r="H1518" s="1015">
        <f t="shared" si="457"/>
        <v>0</v>
      </c>
      <c r="I1518" s="974"/>
      <c r="J1518" s="1043">
        <v>45657</v>
      </c>
      <c r="K1518" s="1043"/>
      <c r="L1518" s="985" t="s">
        <v>7665</v>
      </c>
      <c r="M1518" s="974" t="s">
        <v>7663</v>
      </c>
      <c r="N1518" s="1026"/>
      <c r="O1518" s="1026"/>
      <c r="P1518" s="985"/>
      <c r="Q1518" s="1642"/>
      <c r="R1518" s="1642"/>
      <c r="S1518" s="1026"/>
      <c r="T1518" s="1026"/>
      <c r="U1518" s="1026"/>
      <c r="V1518" s="1026"/>
      <c r="W1518" s="1026"/>
      <c r="X1518" s="1026"/>
      <c r="Y1518" s="1026"/>
      <c r="Z1518" s="1026"/>
      <c r="AA1518" s="1026"/>
      <c r="AB1518" s="1641"/>
      <c r="AC1518" s="1507">
        <f t="shared" si="458"/>
        <v>550</v>
      </c>
      <c r="AD1518" s="1508">
        <f t="shared" si="459"/>
        <v>21087.000000000004</v>
      </c>
      <c r="AE1518" s="14">
        <f t="shared" si="460"/>
        <v>21.333333333333332</v>
      </c>
      <c r="AF1518" s="14">
        <f t="shared" si="461"/>
        <v>0</v>
      </c>
      <c r="AG1518" s="14" t="e">
        <f t="shared" si="462"/>
        <v>#DIV/0!</v>
      </c>
      <c r="AH1518" s="14" t="e">
        <f t="shared" si="463"/>
        <v>#DIV/0!</v>
      </c>
      <c r="AI1518" s="14">
        <f t="shared" si="464"/>
        <v>550</v>
      </c>
      <c r="AJ1518" s="1643"/>
    </row>
    <row r="1519" spans="1:36" ht="54" customHeight="1">
      <c r="A1519" s="1474">
        <v>282</v>
      </c>
      <c r="B1519" s="1639" t="s">
        <v>4315</v>
      </c>
      <c r="C1519" s="1640" t="s">
        <v>66</v>
      </c>
      <c r="D1519" s="1015">
        <v>2224.31</v>
      </c>
      <c r="E1519" s="1641">
        <v>15</v>
      </c>
      <c r="F1519" s="1641">
        <v>33364.65</v>
      </c>
      <c r="G1519" s="1037"/>
      <c r="H1519" s="1015">
        <f t="shared" si="457"/>
        <v>0</v>
      </c>
      <c r="I1519" s="974"/>
      <c r="J1519" s="974">
        <v>46657</v>
      </c>
      <c r="K1519" s="974"/>
      <c r="L1519" s="985">
        <v>436</v>
      </c>
      <c r="M1519" s="974" t="s">
        <v>4314</v>
      </c>
      <c r="N1519" s="1026"/>
      <c r="O1519" s="1026"/>
      <c r="P1519" s="985">
        <v>4</v>
      </c>
      <c r="Q1519" s="1642"/>
      <c r="R1519" s="1642"/>
      <c r="S1519" s="1026"/>
      <c r="T1519" s="1026"/>
      <c r="U1519" s="1026"/>
      <c r="V1519" s="1026"/>
      <c r="W1519" s="1026"/>
      <c r="X1519" s="1026"/>
      <c r="Y1519" s="1026"/>
      <c r="Z1519" s="1026"/>
      <c r="AA1519" s="1026"/>
      <c r="AB1519" s="1641"/>
      <c r="AC1519" s="1507">
        <f t="shared" si="458"/>
        <v>11</v>
      </c>
      <c r="AD1519" s="1508">
        <f t="shared" si="459"/>
        <v>24467.41</v>
      </c>
      <c r="AE1519" s="14">
        <f t="shared" si="460"/>
        <v>54.666666666666664</v>
      </c>
      <c r="AF1519" s="14">
        <f t="shared" si="461"/>
        <v>1.3333333333333333</v>
      </c>
      <c r="AG1519" s="14">
        <f t="shared" si="462"/>
        <v>8.25</v>
      </c>
      <c r="AH1519" s="14">
        <f t="shared" si="463"/>
        <v>-46.416666666666664</v>
      </c>
      <c r="AI1519" s="14">
        <f t="shared" si="464"/>
        <v>-61.888888888888886</v>
      </c>
      <c r="AJ1519" s="1643"/>
    </row>
    <row r="1520" spans="1:36" ht="54" customHeight="1">
      <c r="A1520" s="1474">
        <v>283</v>
      </c>
      <c r="B1520" s="1639" t="s">
        <v>7674</v>
      </c>
      <c r="C1520" s="1026" t="s">
        <v>66</v>
      </c>
      <c r="D1520" s="1015">
        <v>18595.23</v>
      </c>
      <c r="E1520" s="1641">
        <v>149</v>
      </c>
      <c r="F1520" s="1641">
        <v>2770689.27</v>
      </c>
      <c r="G1520" s="1037"/>
      <c r="H1520" s="1015">
        <f t="shared" si="457"/>
        <v>0</v>
      </c>
      <c r="I1520" s="974"/>
      <c r="J1520" s="974">
        <v>45535</v>
      </c>
      <c r="K1520" s="974"/>
      <c r="L1520" s="985">
        <v>1147</v>
      </c>
      <c r="M1520" s="974">
        <v>44917</v>
      </c>
      <c r="N1520" s="1026">
        <v>42</v>
      </c>
      <c r="O1520" s="1026">
        <v>74</v>
      </c>
      <c r="P1520" s="985">
        <v>-14</v>
      </c>
      <c r="Q1520" s="1642"/>
      <c r="R1520" s="1642"/>
      <c r="S1520" s="1026"/>
      <c r="T1520" s="1026"/>
      <c r="U1520" s="1026"/>
      <c r="V1520" s="1026"/>
      <c r="W1520" s="1026"/>
      <c r="X1520" s="1026"/>
      <c r="Y1520" s="1026"/>
      <c r="Z1520" s="1026"/>
      <c r="AA1520" s="1026"/>
      <c r="AB1520" s="1641"/>
      <c r="AC1520" s="1507">
        <f t="shared" si="458"/>
        <v>47</v>
      </c>
      <c r="AD1520" s="1508">
        <f t="shared" si="459"/>
        <v>873975.80999999994</v>
      </c>
      <c r="AE1520" s="14">
        <f t="shared" si="460"/>
        <v>17.266666666666666</v>
      </c>
      <c r="AF1520" s="14">
        <f t="shared" si="461"/>
        <v>34</v>
      </c>
      <c r="AG1520" s="14">
        <f t="shared" si="462"/>
        <v>1.3823529411764706</v>
      </c>
      <c r="AH1520" s="14">
        <f t="shared" si="463"/>
        <v>-15.884313725490195</v>
      </c>
      <c r="AI1520" s="14">
        <f t="shared" si="464"/>
        <v>-540.06666666666661</v>
      </c>
      <c r="AJ1520" s="1643"/>
    </row>
    <row r="1521" spans="1:36" ht="54" customHeight="1">
      <c r="A1521" s="1474">
        <v>284</v>
      </c>
      <c r="B1521" s="1639" t="s">
        <v>7675</v>
      </c>
      <c r="C1521" s="1026" t="s">
        <v>66</v>
      </c>
      <c r="D1521" s="1015">
        <v>15746</v>
      </c>
      <c r="E1521" s="1641">
        <v>17</v>
      </c>
      <c r="F1521" s="1641">
        <v>267682</v>
      </c>
      <c r="G1521" s="1037"/>
      <c r="H1521" s="1015">
        <f t="shared" si="457"/>
        <v>0</v>
      </c>
      <c r="I1521" s="974"/>
      <c r="J1521" s="974">
        <v>45808</v>
      </c>
      <c r="K1521" s="974"/>
      <c r="L1521" s="985">
        <v>1147</v>
      </c>
      <c r="M1521" s="974">
        <v>44917</v>
      </c>
      <c r="N1521" s="1026"/>
      <c r="O1521" s="1026">
        <v>5</v>
      </c>
      <c r="P1521" s="985">
        <v>10</v>
      </c>
      <c r="Q1521" s="1642"/>
      <c r="R1521" s="1642"/>
      <c r="S1521" s="1026"/>
      <c r="T1521" s="1026"/>
      <c r="U1521" s="1026"/>
      <c r="V1521" s="1026"/>
      <c r="W1521" s="1026"/>
      <c r="X1521" s="1026"/>
      <c r="Y1521" s="1026"/>
      <c r="Z1521" s="1026"/>
      <c r="AA1521" s="1026"/>
      <c r="AB1521" s="1641"/>
      <c r="AC1521" s="1507">
        <f t="shared" si="458"/>
        <v>2</v>
      </c>
      <c r="AD1521" s="1508">
        <f t="shared" si="459"/>
        <v>31492</v>
      </c>
      <c r="AE1521" s="14">
        <f t="shared" si="460"/>
        <v>26.366666666666667</v>
      </c>
      <c r="AF1521" s="14">
        <f t="shared" si="461"/>
        <v>5</v>
      </c>
      <c r="AG1521" s="14">
        <f t="shared" si="462"/>
        <v>0.4</v>
      </c>
      <c r="AH1521" s="14">
        <f t="shared" si="463"/>
        <v>-25.966666666666669</v>
      </c>
      <c r="AI1521" s="14">
        <f t="shared" si="464"/>
        <v>-129.83333333333334</v>
      </c>
      <c r="AJ1521" s="1643"/>
    </row>
    <row r="1522" spans="1:36" ht="54" customHeight="1">
      <c r="A1522" s="1474">
        <v>285</v>
      </c>
      <c r="B1522" s="1639" t="s">
        <v>7675</v>
      </c>
      <c r="C1522" s="1026" t="s">
        <v>66</v>
      </c>
      <c r="D1522" s="1015">
        <v>15746</v>
      </c>
      <c r="E1522" s="1641">
        <v>28</v>
      </c>
      <c r="F1522" s="1641">
        <v>440888</v>
      </c>
      <c r="G1522" s="1037"/>
      <c r="H1522" s="1015">
        <f t="shared" si="457"/>
        <v>0</v>
      </c>
      <c r="I1522" s="974"/>
      <c r="J1522" s="974">
        <v>45808</v>
      </c>
      <c r="K1522" s="974"/>
      <c r="L1522" s="985">
        <v>1147</v>
      </c>
      <c r="M1522" s="974">
        <v>44917</v>
      </c>
      <c r="N1522" s="1026"/>
      <c r="O1522" s="1026"/>
      <c r="P1522" s="985"/>
      <c r="Q1522" s="1642"/>
      <c r="R1522" s="1642"/>
      <c r="S1522" s="1026"/>
      <c r="T1522" s="1026"/>
      <c r="U1522" s="1026"/>
      <c r="V1522" s="1026"/>
      <c r="W1522" s="1026"/>
      <c r="X1522" s="1026"/>
      <c r="Y1522" s="1026"/>
      <c r="Z1522" s="1026"/>
      <c r="AA1522" s="1026"/>
      <c r="AB1522" s="1641"/>
      <c r="AC1522" s="1507">
        <f t="shared" si="458"/>
        <v>28</v>
      </c>
      <c r="AD1522" s="1508">
        <f t="shared" si="459"/>
        <v>440888</v>
      </c>
      <c r="AE1522" s="14">
        <f t="shared" si="460"/>
        <v>26.366666666666667</v>
      </c>
      <c r="AF1522" s="14">
        <f t="shared" si="461"/>
        <v>0</v>
      </c>
      <c r="AG1522" s="14" t="e">
        <f t="shared" si="462"/>
        <v>#DIV/0!</v>
      </c>
      <c r="AH1522" s="14" t="e">
        <f t="shared" si="463"/>
        <v>#DIV/0!</v>
      </c>
      <c r="AI1522" s="14">
        <f t="shared" si="464"/>
        <v>28</v>
      </c>
      <c r="AJ1522" s="1643"/>
    </row>
    <row r="1523" spans="1:36" ht="54" customHeight="1">
      <c r="A1523" s="1474">
        <v>286</v>
      </c>
      <c r="B1523" s="1639" t="s">
        <v>7676</v>
      </c>
      <c r="C1523" s="1026" t="s">
        <v>233</v>
      </c>
      <c r="D1523" s="1015">
        <v>29</v>
      </c>
      <c r="E1523" s="1641">
        <v>1560</v>
      </c>
      <c r="F1523" s="1641">
        <v>45240</v>
      </c>
      <c r="G1523" s="1037"/>
      <c r="H1523" s="1015">
        <f t="shared" si="457"/>
        <v>0</v>
      </c>
      <c r="I1523" s="974"/>
      <c r="J1523" s="974">
        <v>45596</v>
      </c>
      <c r="K1523" s="974"/>
      <c r="L1523" s="985">
        <v>1077</v>
      </c>
      <c r="M1523" s="974">
        <v>44904</v>
      </c>
      <c r="N1523" s="1026"/>
      <c r="O1523" s="1026">
        <v>20</v>
      </c>
      <c r="P1523" s="985">
        <v>109</v>
      </c>
      <c r="Q1523" s="1642"/>
      <c r="R1523" s="1642"/>
      <c r="S1523" s="1026"/>
      <c r="T1523" s="1026"/>
      <c r="U1523" s="1026"/>
      <c r="V1523" s="1026"/>
      <c r="W1523" s="1026"/>
      <c r="X1523" s="1026"/>
      <c r="Y1523" s="1026"/>
      <c r="Z1523" s="1026"/>
      <c r="AA1523" s="1026"/>
      <c r="AB1523" s="1641"/>
      <c r="AC1523" s="1507">
        <f t="shared" si="458"/>
        <v>1431</v>
      </c>
      <c r="AD1523" s="1508">
        <f t="shared" si="459"/>
        <v>41499</v>
      </c>
      <c r="AE1523" s="14">
        <f t="shared" si="460"/>
        <v>19.3</v>
      </c>
      <c r="AF1523" s="14">
        <f t="shared" si="461"/>
        <v>43</v>
      </c>
      <c r="AG1523" s="14">
        <f t="shared" si="462"/>
        <v>33.279069767441861</v>
      </c>
      <c r="AH1523" s="14">
        <f t="shared" si="463"/>
        <v>13.97906976744186</v>
      </c>
      <c r="AI1523" s="14">
        <f t="shared" si="464"/>
        <v>601.1</v>
      </c>
      <c r="AJ1523" s="1643"/>
    </row>
    <row r="1524" spans="1:36" ht="54" customHeight="1">
      <c r="A1524" s="1474">
        <v>287</v>
      </c>
      <c r="B1524" s="999" t="s">
        <v>2479</v>
      </c>
      <c r="C1524" s="1026" t="s">
        <v>177</v>
      </c>
      <c r="D1524" s="1015">
        <v>10.49</v>
      </c>
      <c r="E1524" s="1641">
        <v>1181</v>
      </c>
      <c r="F1524" s="1641">
        <v>12388.69</v>
      </c>
      <c r="G1524" s="1026"/>
      <c r="H1524" s="1015">
        <f t="shared" si="457"/>
        <v>0</v>
      </c>
      <c r="I1524" s="1043"/>
      <c r="J1524" s="1043">
        <v>45352</v>
      </c>
      <c r="K1524" s="1043"/>
      <c r="L1524" s="1645">
        <v>559</v>
      </c>
      <c r="M1524" s="1043">
        <v>44336</v>
      </c>
      <c r="N1524" s="1642">
        <v>238</v>
      </c>
      <c r="O1524" s="1642">
        <v>239</v>
      </c>
      <c r="P1524" s="1037">
        <v>150</v>
      </c>
      <c r="Q1524" s="1642"/>
      <c r="R1524" s="1642"/>
      <c r="S1524" s="1642"/>
      <c r="T1524" s="1642"/>
      <c r="U1524" s="1642"/>
      <c r="V1524" s="1642"/>
      <c r="W1524" s="1642"/>
      <c r="X1524" s="1642"/>
      <c r="Y1524" s="1037"/>
      <c r="Z1524" s="1037"/>
      <c r="AA1524" s="1037"/>
      <c r="AB1524" s="1641"/>
      <c r="AC1524" s="1507">
        <f t="shared" si="458"/>
        <v>554</v>
      </c>
      <c r="AD1524" s="1508">
        <f t="shared" si="459"/>
        <v>5811.46</v>
      </c>
      <c r="AE1524" s="14">
        <f t="shared" si="460"/>
        <v>11.166666666666666</v>
      </c>
      <c r="AF1524" s="14">
        <f t="shared" si="461"/>
        <v>209</v>
      </c>
      <c r="AG1524" s="14">
        <f t="shared" si="462"/>
        <v>2.6507177033492821</v>
      </c>
      <c r="AH1524" s="14">
        <f t="shared" si="463"/>
        <v>-8.5159489633173848</v>
      </c>
      <c r="AI1524" s="14">
        <f t="shared" si="464"/>
        <v>-1779.833333333333</v>
      </c>
      <c r="AJ1524" s="1649"/>
    </row>
    <row r="1525" spans="1:36" ht="54" customHeight="1">
      <c r="A1525" s="1474">
        <v>288</v>
      </c>
      <c r="B1525" s="999" t="s">
        <v>4747</v>
      </c>
      <c r="C1525" s="1026" t="s">
        <v>177</v>
      </c>
      <c r="D1525" s="1651">
        <v>13.53</v>
      </c>
      <c r="E1525" s="1641">
        <v>1228</v>
      </c>
      <c r="F1525" s="1641">
        <v>16614.84</v>
      </c>
      <c r="G1525" s="1652"/>
      <c r="H1525" s="1015">
        <f t="shared" si="457"/>
        <v>0</v>
      </c>
      <c r="I1525" s="1653"/>
      <c r="J1525" s="1043">
        <v>46266</v>
      </c>
      <c r="K1525" s="1043"/>
      <c r="L1525" s="1645">
        <v>579</v>
      </c>
      <c r="M1525" s="1043">
        <v>44767</v>
      </c>
      <c r="N1525" s="1642">
        <v>49</v>
      </c>
      <c r="O1525" s="1642">
        <v>68</v>
      </c>
      <c r="P1525" s="1037">
        <v>44</v>
      </c>
      <c r="Q1525" s="1642"/>
      <c r="R1525" s="1642"/>
      <c r="S1525" s="1642"/>
      <c r="T1525" s="1642"/>
      <c r="U1525" s="1642"/>
      <c r="V1525" s="1642"/>
      <c r="W1525" s="1642"/>
      <c r="X1525" s="1642"/>
      <c r="Y1525" s="1037"/>
      <c r="Z1525" s="1037"/>
      <c r="AA1525" s="1037"/>
      <c r="AB1525" s="1641"/>
      <c r="AC1525" s="1507">
        <f t="shared" si="458"/>
        <v>1067</v>
      </c>
      <c r="AD1525" s="1508">
        <f t="shared" si="459"/>
        <v>14436.51</v>
      </c>
      <c r="AE1525" s="14">
        <f t="shared" si="460"/>
        <v>41.633333333333333</v>
      </c>
      <c r="AF1525" s="14">
        <f t="shared" si="461"/>
        <v>53.666666666666664</v>
      </c>
      <c r="AG1525" s="14">
        <f t="shared" si="462"/>
        <v>19.881987577639752</v>
      </c>
      <c r="AH1525" s="14">
        <f t="shared" si="463"/>
        <v>-21.751345755693581</v>
      </c>
      <c r="AI1525" s="14">
        <f t="shared" si="464"/>
        <v>-1167.3222222222221</v>
      </c>
      <c r="AJ1525" s="1643"/>
    </row>
    <row r="1526" spans="1:36" ht="54" customHeight="1">
      <c r="A1526" s="1474">
        <v>289</v>
      </c>
      <c r="B1526" s="999" t="s">
        <v>5526</v>
      </c>
      <c r="C1526" s="1026" t="s">
        <v>177</v>
      </c>
      <c r="D1526" s="1651">
        <v>4.82</v>
      </c>
      <c r="E1526" s="1641">
        <v>1869</v>
      </c>
      <c r="F1526" s="1641">
        <v>9008.58</v>
      </c>
      <c r="G1526" s="1652"/>
      <c r="H1526" s="1015">
        <f t="shared" si="457"/>
        <v>0</v>
      </c>
      <c r="I1526" s="1653"/>
      <c r="J1526" s="1043">
        <v>46357</v>
      </c>
      <c r="K1526" s="1043"/>
      <c r="L1526" s="1645">
        <v>579</v>
      </c>
      <c r="M1526" s="1043">
        <v>44767</v>
      </c>
      <c r="N1526" s="1642">
        <v>63</v>
      </c>
      <c r="O1526" s="1642">
        <v>77</v>
      </c>
      <c r="P1526" s="1037">
        <v>27</v>
      </c>
      <c r="Q1526" s="1642"/>
      <c r="R1526" s="1642"/>
      <c r="S1526" s="1642"/>
      <c r="T1526" s="1642"/>
      <c r="U1526" s="1642"/>
      <c r="V1526" s="1642"/>
      <c r="W1526" s="1642"/>
      <c r="X1526" s="1642"/>
      <c r="Y1526" s="1037"/>
      <c r="Z1526" s="1037"/>
      <c r="AA1526" s="1037"/>
      <c r="AB1526" s="1641"/>
      <c r="AC1526" s="1507">
        <f t="shared" si="458"/>
        <v>1702</v>
      </c>
      <c r="AD1526" s="1508">
        <f t="shared" si="459"/>
        <v>8203.6400000000012</v>
      </c>
      <c r="AE1526" s="14">
        <f t="shared" si="460"/>
        <v>44.666666666666664</v>
      </c>
      <c r="AF1526" s="14">
        <f t="shared" si="461"/>
        <v>55.666666666666664</v>
      </c>
      <c r="AG1526" s="14">
        <f t="shared" si="462"/>
        <v>30.574850299401199</v>
      </c>
      <c r="AH1526" s="14">
        <f t="shared" si="463"/>
        <v>-14.091816367265466</v>
      </c>
      <c r="AI1526" s="14">
        <f t="shared" si="464"/>
        <v>-784.44444444444434</v>
      </c>
      <c r="AJ1526" s="1643"/>
    </row>
    <row r="1527" spans="1:36" ht="54" customHeight="1">
      <c r="A1527" s="1474">
        <v>290</v>
      </c>
      <c r="B1527" s="999" t="s">
        <v>5527</v>
      </c>
      <c r="C1527" s="1026" t="s">
        <v>177</v>
      </c>
      <c r="D1527" s="1651">
        <v>10</v>
      </c>
      <c r="E1527" s="1641">
        <v>97560</v>
      </c>
      <c r="F1527" s="1641">
        <v>975600</v>
      </c>
      <c r="G1527" s="1652"/>
      <c r="H1527" s="1015">
        <f t="shared" si="457"/>
        <v>0</v>
      </c>
      <c r="I1527" s="1653"/>
      <c r="J1527" s="1043">
        <v>45291</v>
      </c>
      <c r="K1527" s="1043"/>
      <c r="L1527" s="1026">
        <v>719</v>
      </c>
      <c r="M1527" s="1043">
        <v>44799</v>
      </c>
      <c r="N1527" s="1642"/>
      <c r="O1527" s="1642">
        <v>36000</v>
      </c>
      <c r="P1527" s="1037">
        <v>2760</v>
      </c>
      <c r="Q1527" s="1642"/>
      <c r="R1527" s="1642"/>
      <c r="S1527" s="1642"/>
      <c r="T1527" s="1642"/>
      <c r="U1527" s="1642"/>
      <c r="V1527" s="1642"/>
      <c r="W1527" s="1642"/>
      <c r="X1527" s="1642"/>
      <c r="Y1527" s="1037"/>
      <c r="Z1527" s="1037"/>
      <c r="AA1527" s="1037"/>
      <c r="AB1527" s="1641"/>
      <c r="AC1527" s="1507">
        <f t="shared" si="458"/>
        <v>58800</v>
      </c>
      <c r="AD1527" s="1508">
        <f t="shared" si="459"/>
        <v>588000</v>
      </c>
      <c r="AE1527" s="14">
        <f t="shared" si="460"/>
        <v>9.1333333333333329</v>
      </c>
      <c r="AF1527" s="14">
        <f t="shared" si="461"/>
        <v>12920</v>
      </c>
      <c r="AG1527" s="14">
        <f t="shared" si="462"/>
        <v>4.5510835913312695</v>
      </c>
      <c r="AH1527" s="14">
        <f t="shared" si="463"/>
        <v>-4.5822497420020634</v>
      </c>
      <c r="AI1527" s="14">
        <f t="shared" si="464"/>
        <v>-59202.666666666657</v>
      </c>
      <c r="AJ1527" s="1643"/>
    </row>
    <row r="1528" spans="1:36" ht="54" customHeight="1">
      <c r="A1528" s="1474">
        <v>291</v>
      </c>
      <c r="B1528" s="999" t="s">
        <v>5527</v>
      </c>
      <c r="C1528" s="1026" t="s">
        <v>177</v>
      </c>
      <c r="D1528" s="1651">
        <v>13.91</v>
      </c>
      <c r="E1528" s="1641">
        <v>166080</v>
      </c>
      <c r="F1528" s="1641">
        <v>2310172.7999999998</v>
      </c>
      <c r="G1528" s="1652"/>
      <c r="H1528" s="1015">
        <f t="shared" si="457"/>
        <v>0</v>
      </c>
      <c r="I1528" s="1653"/>
      <c r="J1528" s="1043">
        <v>45291</v>
      </c>
      <c r="K1528" s="1043"/>
      <c r="L1528" s="1026">
        <v>1166</v>
      </c>
      <c r="M1528" s="1043">
        <v>44921</v>
      </c>
      <c r="N1528" s="1642"/>
      <c r="O1528" s="1642"/>
      <c r="P1528" s="1037"/>
      <c r="Q1528" s="1642"/>
      <c r="R1528" s="1642"/>
      <c r="S1528" s="1642"/>
      <c r="T1528" s="1642"/>
      <c r="U1528" s="1642"/>
      <c r="V1528" s="1642"/>
      <c r="W1528" s="1642"/>
      <c r="X1528" s="1642"/>
      <c r="Y1528" s="1037"/>
      <c r="Z1528" s="1037"/>
      <c r="AA1528" s="1037"/>
      <c r="AB1528" s="1641"/>
      <c r="AC1528" s="1507">
        <f t="shared" si="458"/>
        <v>166080</v>
      </c>
      <c r="AD1528" s="1508">
        <f t="shared" si="459"/>
        <v>2310172.7999999998</v>
      </c>
      <c r="AE1528" s="14">
        <f t="shared" si="460"/>
        <v>9.1333333333333329</v>
      </c>
      <c r="AF1528" s="14">
        <f t="shared" si="461"/>
        <v>0</v>
      </c>
      <c r="AG1528" s="14" t="e">
        <f t="shared" si="462"/>
        <v>#DIV/0!</v>
      </c>
      <c r="AH1528" s="14" t="e">
        <f t="shared" si="463"/>
        <v>#DIV/0!</v>
      </c>
      <c r="AI1528" s="14">
        <f t="shared" si="464"/>
        <v>166080</v>
      </c>
      <c r="AJ1528" s="1643"/>
    </row>
    <row r="1529" spans="1:36" ht="54" customHeight="1">
      <c r="A1529" s="1474">
        <v>292</v>
      </c>
      <c r="B1529" s="999" t="s">
        <v>7677</v>
      </c>
      <c r="C1529" s="1026" t="s">
        <v>233</v>
      </c>
      <c r="D1529" s="1651">
        <v>74.989999999999995</v>
      </c>
      <c r="E1529" s="1641">
        <v>3080</v>
      </c>
      <c r="F1529" s="1641">
        <v>230969.19999999998</v>
      </c>
      <c r="G1529" s="1652"/>
      <c r="H1529" s="1015">
        <f t="shared" si="457"/>
        <v>0</v>
      </c>
      <c r="I1529" s="1653"/>
      <c r="J1529" s="1043">
        <v>45169</v>
      </c>
      <c r="K1529" s="1043"/>
      <c r="L1529" s="1026">
        <v>1049</v>
      </c>
      <c r="M1529" s="1043">
        <v>44895</v>
      </c>
      <c r="N1529" s="1642">
        <v>104</v>
      </c>
      <c r="O1529" s="1642">
        <v>335</v>
      </c>
      <c r="P1529" s="1037">
        <v>167</v>
      </c>
      <c r="Q1529" s="1642"/>
      <c r="R1529" s="1642"/>
      <c r="S1529" s="1642"/>
      <c r="T1529" s="1642"/>
      <c r="U1529" s="1642"/>
      <c r="V1529" s="1642"/>
      <c r="W1529" s="1642"/>
      <c r="X1529" s="1642"/>
      <c r="Y1529" s="1037"/>
      <c r="Z1529" s="1037"/>
      <c r="AA1529" s="1037"/>
      <c r="AB1529" s="1641"/>
      <c r="AC1529" s="1507">
        <f t="shared" si="458"/>
        <v>2474</v>
      </c>
      <c r="AD1529" s="1508">
        <f t="shared" si="459"/>
        <v>185525.25999999998</v>
      </c>
      <c r="AE1529" s="14">
        <f t="shared" si="460"/>
        <v>5.0666666666666664</v>
      </c>
      <c r="AF1529" s="14">
        <f t="shared" si="461"/>
        <v>202</v>
      </c>
      <c r="AG1529" s="14">
        <f t="shared" si="462"/>
        <v>12.247524752475247</v>
      </c>
      <c r="AH1529" s="14">
        <f t="shared" si="463"/>
        <v>7.1808580858085804</v>
      </c>
      <c r="AI1529" s="14">
        <f t="shared" si="464"/>
        <v>1450.5333333333333</v>
      </c>
      <c r="AJ1529" s="1643"/>
    </row>
    <row r="1530" spans="1:36" ht="54" customHeight="1">
      <c r="A1530" s="1474">
        <v>293</v>
      </c>
      <c r="B1530" s="1639" t="s">
        <v>6599</v>
      </c>
      <c r="C1530" s="1026" t="s">
        <v>66</v>
      </c>
      <c r="D1530" s="1664">
        <v>5610.01</v>
      </c>
      <c r="E1530" s="1641">
        <v>40</v>
      </c>
      <c r="F1530" s="1641">
        <v>224400.40000000002</v>
      </c>
      <c r="G1530" s="1642"/>
      <c r="H1530" s="1015">
        <f t="shared" si="457"/>
        <v>0</v>
      </c>
      <c r="I1530" s="1043"/>
      <c r="J1530" s="1043">
        <v>46053</v>
      </c>
      <c r="K1530" s="1043"/>
      <c r="L1530" s="1645">
        <v>964</v>
      </c>
      <c r="M1530" s="1043">
        <v>44875</v>
      </c>
      <c r="N1530" s="1026">
        <v>10</v>
      </c>
      <c r="O1530" s="1026">
        <v>1</v>
      </c>
      <c r="P1530" s="985">
        <v>9</v>
      </c>
      <c r="Q1530" s="1642"/>
      <c r="R1530" s="1642"/>
      <c r="S1530" s="1026"/>
      <c r="T1530" s="1026"/>
      <c r="U1530" s="1026"/>
      <c r="V1530" s="1026"/>
      <c r="W1530" s="1026"/>
      <c r="X1530" s="1026"/>
      <c r="Y1530" s="1026"/>
      <c r="Z1530" s="1026"/>
      <c r="AA1530" s="1026"/>
      <c r="AB1530" s="1641"/>
      <c r="AC1530" s="1507">
        <f t="shared" si="458"/>
        <v>20</v>
      </c>
      <c r="AD1530" s="1508">
        <f t="shared" si="459"/>
        <v>112200.20000000001</v>
      </c>
      <c r="AE1530" s="14">
        <f t="shared" si="460"/>
        <v>34.533333333333331</v>
      </c>
      <c r="AF1530" s="14">
        <f t="shared" si="461"/>
        <v>6.666666666666667</v>
      </c>
      <c r="AG1530" s="14">
        <f t="shared" si="462"/>
        <v>3</v>
      </c>
      <c r="AH1530" s="14">
        <f t="shared" si="463"/>
        <v>-31.533333333333331</v>
      </c>
      <c r="AI1530" s="14">
        <f t="shared" si="464"/>
        <v>-210.22222222222223</v>
      </c>
      <c r="AJ1530" s="1643"/>
    </row>
    <row r="1531" spans="1:36" ht="54" customHeight="1">
      <c r="A1531" s="1474">
        <v>295</v>
      </c>
      <c r="B1531" s="1639" t="s">
        <v>6600</v>
      </c>
      <c r="C1531" s="1026" t="s">
        <v>66</v>
      </c>
      <c r="D1531" s="1664">
        <v>9600.0400000000009</v>
      </c>
      <c r="E1531" s="1641">
        <v>15</v>
      </c>
      <c r="F1531" s="1641">
        <v>144000.6</v>
      </c>
      <c r="G1531" s="1026"/>
      <c r="H1531" s="1015">
        <f t="shared" si="457"/>
        <v>0</v>
      </c>
      <c r="I1531" s="1043"/>
      <c r="J1531" s="1043">
        <v>46234</v>
      </c>
      <c r="K1531" s="1043"/>
      <c r="L1531" s="1645">
        <v>964</v>
      </c>
      <c r="M1531" s="1043">
        <v>44875</v>
      </c>
      <c r="N1531" s="1026">
        <v>3</v>
      </c>
      <c r="O1531" s="1026">
        <v>4</v>
      </c>
      <c r="P1531" s="985">
        <v>1</v>
      </c>
      <c r="Q1531" s="1642"/>
      <c r="R1531" s="1642"/>
      <c r="S1531" s="1026"/>
      <c r="T1531" s="1026"/>
      <c r="U1531" s="1026"/>
      <c r="V1531" s="1026"/>
      <c r="W1531" s="1026"/>
      <c r="X1531" s="1026"/>
      <c r="Y1531" s="1026"/>
      <c r="Z1531" s="1026"/>
      <c r="AA1531" s="1026"/>
      <c r="AB1531" s="1641"/>
      <c r="AC1531" s="1507">
        <f t="shared" si="458"/>
        <v>7</v>
      </c>
      <c r="AD1531" s="1508">
        <f t="shared" si="459"/>
        <v>67200.28</v>
      </c>
      <c r="AE1531" s="14">
        <f t="shared" si="460"/>
        <v>40.56666666666667</v>
      </c>
      <c r="AF1531" s="14">
        <f t="shared" si="461"/>
        <v>2.6666666666666665</v>
      </c>
      <c r="AG1531" s="14">
        <f t="shared" si="462"/>
        <v>2.625</v>
      </c>
      <c r="AH1531" s="14">
        <f t="shared" si="463"/>
        <v>-37.94166666666667</v>
      </c>
      <c r="AI1531" s="14">
        <f t="shared" si="464"/>
        <v>-101.17777777777778</v>
      </c>
      <c r="AJ1531" s="1643"/>
    </row>
    <row r="1532" spans="1:36" ht="54" customHeight="1">
      <c r="A1532" s="1474">
        <v>297</v>
      </c>
      <c r="B1532" s="972" t="s">
        <v>2480</v>
      </c>
      <c r="C1532" s="985" t="s">
        <v>66</v>
      </c>
      <c r="D1532" s="1015">
        <v>649.88</v>
      </c>
      <c r="E1532" s="1641">
        <v>2997</v>
      </c>
      <c r="F1532" s="1641">
        <v>1947690.36</v>
      </c>
      <c r="G1532" s="1037"/>
      <c r="H1532" s="1015">
        <f t="shared" si="457"/>
        <v>0</v>
      </c>
      <c r="I1532" s="974"/>
      <c r="J1532" s="1043">
        <v>46477</v>
      </c>
      <c r="K1532" s="1043"/>
      <c r="L1532" s="985" t="s">
        <v>7668</v>
      </c>
      <c r="M1532" s="974" t="s">
        <v>5521</v>
      </c>
      <c r="N1532" s="1026"/>
      <c r="O1532" s="1026"/>
      <c r="P1532" s="985"/>
      <c r="Q1532" s="1642"/>
      <c r="R1532" s="1642"/>
      <c r="S1532" s="1026"/>
      <c r="T1532" s="1026"/>
      <c r="U1532" s="1026"/>
      <c r="V1532" s="1026"/>
      <c r="W1532" s="1026"/>
      <c r="X1532" s="1026"/>
      <c r="Y1532" s="1026"/>
      <c r="Z1532" s="1026"/>
      <c r="AA1532" s="1026"/>
      <c r="AB1532" s="1641"/>
      <c r="AC1532" s="1507">
        <f t="shared" si="458"/>
        <v>2997</v>
      </c>
      <c r="AD1532" s="1508">
        <f t="shared" si="459"/>
        <v>1947690.36</v>
      </c>
      <c r="AE1532" s="14">
        <f t="shared" si="460"/>
        <v>48.666666666666664</v>
      </c>
      <c r="AF1532" s="14">
        <f t="shared" si="461"/>
        <v>0</v>
      </c>
      <c r="AG1532" s="14" t="e">
        <f t="shared" si="462"/>
        <v>#DIV/0!</v>
      </c>
      <c r="AH1532" s="14" t="e">
        <f t="shared" si="463"/>
        <v>#DIV/0!</v>
      </c>
      <c r="AI1532" s="14">
        <f t="shared" si="464"/>
        <v>2997</v>
      </c>
      <c r="AJ1532" s="1643"/>
    </row>
    <row r="1533" spans="1:36" ht="47.25">
      <c r="A1533" s="1474">
        <v>298</v>
      </c>
      <c r="B1533" s="972" t="s">
        <v>2480</v>
      </c>
      <c r="C1533" s="985" t="s">
        <v>66</v>
      </c>
      <c r="D1533" s="1015">
        <v>649.88</v>
      </c>
      <c r="E1533" s="1641">
        <v>1440</v>
      </c>
      <c r="F1533" s="1641">
        <v>935827.2</v>
      </c>
      <c r="G1533" s="1037"/>
      <c r="H1533" s="1015">
        <f t="shared" si="457"/>
        <v>0</v>
      </c>
      <c r="I1533" s="974"/>
      <c r="J1533" s="1043">
        <v>46507</v>
      </c>
      <c r="K1533" s="1043"/>
      <c r="L1533" s="985" t="s">
        <v>7669</v>
      </c>
      <c r="M1533" s="974" t="s">
        <v>7670</v>
      </c>
      <c r="N1533" s="1026"/>
      <c r="O1533" s="1026"/>
      <c r="P1533" s="985"/>
      <c r="Q1533" s="1642"/>
      <c r="R1533" s="1642"/>
      <c r="S1533" s="1026"/>
      <c r="T1533" s="1026"/>
      <c r="U1533" s="1026"/>
      <c r="V1533" s="1026"/>
      <c r="W1533" s="1026"/>
      <c r="X1533" s="1026"/>
      <c r="Y1533" s="1026"/>
      <c r="Z1533" s="1026"/>
      <c r="AA1533" s="1026"/>
      <c r="AB1533" s="1641"/>
      <c r="AC1533" s="1507">
        <f t="shared" si="458"/>
        <v>1440</v>
      </c>
      <c r="AD1533" s="1508">
        <f t="shared" si="459"/>
        <v>935827.2</v>
      </c>
      <c r="AE1533" s="14">
        <f t="shared" si="460"/>
        <v>49.666666666666664</v>
      </c>
      <c r="AF1533" s="14">
        <f t="shared" si="461"/>
        <v>0</v>
      </c>
      <c r="AG1533" s="14" t="e">
        <f t="shared" si="462"/>
        <v>#DIV/0!</v>
      </c>
      <c r="AH1533" s="14" t="e">
        <f t="shared" si="463"/>
        <v>#DIV/0!</v>
      </c>
      <c r="AI1533" s="14">
        <f t="shared" si="464"/>
        <v>1440</v>
      </c>
      <c r="AJ1533" s="1643"/>
    </row>
    <row r="1534" spans="1:36" ht="47.25">
      <c r="A1534" s="1474">
        <v>299</v>
      </c>
      <c r="B1534" s="972" t="s">
        <v>2480</v>
      </c>
      <c r="C1534" s="985" t="s">
        <v>66</v>
      </c>
      <c r="D1534" s="1015">
        <v>649.88</v>
      </c>
      <c r="E1534" s="1641">
        <v>990</v>
      </c>
      <c r="F1534" s="1641">
        <v>643381.19999999995</v>
      </c>
      <c r="G1534" s="1037"/>
      <c r="H1534" s="1015">
        <f t="shared" si="457"/>
        <v>0</v>
      </c>
      <c r="I1534" s="974"/>
      <c r="J1534" s="1043">
        <v>46447</v>
      </c>
      <c r="K1534" s="1043"/>
      <c r="L1534" s="985" t="s">
        <v>7669</v>
      </c>
      <c r="M1534" s="974" t="s">
        <v>7670</v>
      </c>
      <c r="N1534" s="1026"/>
      <c r="O1534" s="1026"/>
      <c r="P1534" s="985">
        <v>49</v>
      </c>
      <c r="Q1534" s="1642"/>
      <c r="R1534" s="1642"/>
      <c r="S1534" s="1026"/>
      <c r="T1534" s="1026"/>
      <c r="U1534" s="1026"/>
      <c r="V1534" s="1026"/>
      <c r="W1534" s="1026"/>
      <c r="X1534" s="1026"/>
      <c r="Y1534" s="1026"/>
      <c r="Z1534" s="1026"/>
      <c r="AA1534" s="1026"/>
      <c r="AB1534" s="1641"/>
      <c r="AC1534" s="1507">
        <f t="shared" si="458"/>
        <v>941</v>
      </c>
      <c r="AD1534" s="1508">
        <f t="shared" si="459"/>
        <v>611537.07999999996</v>
      </c>
      <c r="AE1534" s="14">
        <f t="shared" si="460"/>
        <v>47.666666666666664</v>
      </c>
      <c r="AF1534" s="14">
        <f t="shared" si="461"/>
        <v>16.333333333333332</v>
      </c>
      <c r="AG1534" s="14">
        <f t="shared" si="462"/>
        <v>57.612244897959187</v>
      </c>
      <c r="AH1534" s="14">
        <f t="shared" si="463"/>
        <v>9.9455782312925223</v>
      </c>
      <c r="AI1534" s="14">
        <f t="shared" si="464"/>
        <v>162.44444444444457</v>
      </c>
      <c r="AJ1534" s="1643"/>
    </row>
    <row r="1535" spans="1:36" ht="31.5">
      <c r="A1535" s="1474">
        <v>300</v>
      </c>
      <c r="B1535" s="1639" t="s">
        <v>6601</v>
      </c>
      <c r="C1535" s="1026" t="s">
        <v>66</v>
      </c>
      <c r="D1535" s="1015">
        <v>1250</v>
      </c>
      <c r="E1535" s="1641">
        <v>802</v>
      </c>
      <c r="F1535" s="1641">
        <v>1002500</v>
      </c>
      <c r="G1535" s="1037"/>
      <c r="H1535" s="1015">
        <f t="shared" si="457"/>
        <v>0</v>
      </c>
      <c r="I1535" s="974"/>
      <c r="J1535" s="1043">
        <v>46173</v>
      </c>
      <c r="K1535" s="1043"/>
      <c r="L1535" s="985">
        <v>941</v>
      </c>
      <c r="M1535" s="974" t="s">
        <v>9156</v>
      </c>
      <c r="N1535" s="1026"/>
      <c r="O1535" s="1026"/>
      <c r="P1535" s="985"/>
      <c r="Q1535" s="1642"/>
      <c r="R1535" s="1642"/>
      <c r="S1535" s="1026"/>
      <c r="T1535" s="1026"/>
      <c r="U1535" s="1026"/>
      <c r="V1535" s="1026"/>
      <c r="W1535" s="1026"/>
      <c r="X1535" s="1026"/>
      <c r="Y1535" s="1026"/>
      <c r="Z1535" s="1026"/>
      <c r="AA1535" s="1026"/>
      <c r="AB1535" s="1641"/>
      <c r="AC1535" s="1507">
        <f t="shared" si="458"/>
        <v>802</v>
      </c>
      <c r="AD1535" s="1508">
        <f t="shared" si="459"/>
        <v>1002500</v>
      </c>
      <c r="AE1535" s="14">
        <f t="shared" si="460"/>
        <v>38.533333333333331</v>
      </c>
      <c r="AF1535" s="14">
        <f t="shared" si="461"/>
        <v>0</v>
      </c>
      <c r="AG1535" s="14" t="e">
        <f t="shared" si="462"/>
        <v>#DIV/0!</v>
      </c>
      <c r="AH1535" s="14" t="e">
        <f t="shared" si="463"/>
        <v>#DIV/0!</v>
      </c>
      <c r="AI1535" s="14">
        <f t="shared" si="464"/>
        <v>802</v>
      </c>
      <c r="AJ1535" s="1643"/>
    </row>
    <row r="1536" spans="1:36" ht="31.5">
      <c r="A1536" s="1474">
        <v>301</v>
      </c>
      <c r="B1536" s="1639" t="s">
        <v>6602</v>
      </c>
      <c r="C1536" s="1026" t="s">
        <v>66</v>
      </c>
      <c r="D1536" s="1015">
        <v>1500</v>
      </c>
      <c r="E1536" s="1641">
        <v>667</v>
      </c>
      <c r="F1536" s="1641">
        <v>1000500</v>
      </c>
      <c r="G1536" s="1037"/>
      <c r="H1536" s="1015">
        <f t="shared" si="457"/>
        <v>0</v>
      </c>
      <c r="I1536" s="974"/>
      <c r="J1536" s="1043">
        <v>46173</v>
      </c>
      <c r="K1536" s="1043"/>
      <c r="L1536" s="985">
        <v>941</v>
      </c>
      <c r="M1536" s="974" t="s">
        <v>9156</v>
      </c>
      <c r="N1536" s="1026"/>
      <c r="O1536" s="1026"/>
      <c r="P1536" s="985">
        <v>3</v>
      </c>
      <c r="Q1536" s="1642"/>
      <c r="R1536" s="1642"/>
      <c r="S1536" s="1026"/>
      <c r="T1536" s="1026"/>
      <c r="U1536" s="1026"/>
      <c r="V1536" s="1026"/>
      <c r="W1536" s="1026"/>
      <c r="X1536" s="1026"/>
      <c r="Y1536" s="1026"/>
      <c r="Z1536" s="1026"/>
      <c r="AA1536" s="1026"/>
      <c r="AB1536" s="1641"/>
      <c r="AC1536" s="1507">
        <f t="shared" si="458"/>
        <v>664</v>
      </c>
      <c r="AD1536" s="1508">
        <f t="shared" si="459"/>
        <v>996000</v>
      </c>
      <c r="AE1536" s="14">
        <f t="shared" si="460"/>
        <v>38.533333333333331</v>
      </c>
      <c r="AF1536" s="14">
        <f t="shared" si="461"/>
        <v>1</v>
      </c>
      <c r="AG1536" s="14">
        <f t="shared" si="462"/>
        <v>664</v>
      </c>
      <c r="AH1536" s="14">
        <f t="shared" si="463"/>
        <v>625.4666666666667</v>
      </c>
      <c r="AI1536" s="14">
        <f t="shared" si="464"/>
        <v>625.4666666666667</v>
      </c>
      <c r="AJ1536" s="1643"/>
    </row>
    <row r="1537" spans="1:36" ht="78.75" customHeight="1">
      <c r="A1537" s="1474">
        <v>302</v>
      </c>
      <c r="B1537" s="1639" t="s">
        <v>6603</v>
      </c>
      <c r="C1537" s="1026" t="s">
        <v>66</v>
      </c>
      <c r="D1537" s="1015">
        <v>33673.75</v>
      </c>
      <c r="E1537" s="1641">
        <v>8</v>
      </c>
      <c r="F1537" s="1641">
        <v>269390</v>
      </c>
      <c r="G1537" s="1037"/>
      <c r="H1537" s="1015">
        <f t="shared" si="457"/>
        <v>0</v>
      </c>
      <c r="I1537" s="974"/>
      <c r="J1537" s="1043">
        <v>45688</v>
      </c>
      <c r="K1537" s="1043"/>
      <c r="L1537" s="985">
        <v>941</v>
      </c>
      <c r="M1537" s="974" t="s">
        <v>9156</v>
      </c>
      <c r="N1537" s="1026"/>
      <c r="O1537" s="1026">
        <v>5</v>
      </c>
      <c r="P1537" s="985">
        <v>1</v>
      </c>
      <c r="Q1537" s="1642"/>
      <c r="R1537" s="1642"/>
      <c r="S1537" s="1026"/>
      <c r="T1537" s="1026"/>
      <c r="U1537" s="1026"/>
      <c r="V1537" s="1026"/>
      <c r="W1537" s="1026"/>
      <c r="X1537" s="1026"/>
      <c r="Y1537" s="1026"/>
      <c r="Z1537" s="1026"/>
      <c r="AA1537" s="1026"/>
      <c r="AB1537" s="1641"/>
      <c r="AC1537" s="1507">
        <f t="shared" si="458"/>
        <v>2</v>
      </c>
      <c r="AD1537" s="1508">
        <f t="shared" si="459"/>
        <v>67347.5</v>
      </c>
      <c r="AE1537" s="14">
        <f t="shared" si="460"/>
        <v>22.366666666666667</v>
      </c>
      <c r="AF1537" s="14">
        <f t="shared" si="461"/>
        <v>2</v>
      </c>
      <c r="AG1537" s="14">
        <f t="shared" si="462"/>
        <v>1</v>
      </c>
      <c r="AH1537" s="14">
        <f t="shared" si="463"/>
        <v>-21.366666666666667</v>
      </c>
      <c r="AI1537" s="14">
        <f t="shared" si="464"/>
        <v>-42.733333333333334</v>
      </c>
      <c r="AJ1537" s="1643"/>
    </row>
    <row r="1538" spans="1:36" ht="78.75" customHeight="1">
      <c r="A1538" s="1474">
        <v>304</v>
      </c>
      <c r="B1538" s="1639" t="s">
        <v>6604</v>
      </c>
      <c r="C1538" s="1026" t="s">
        <v>66</v>
      </c>
      <c r="D1538" s="1015">
        <v>33673.75</v>
      </c>
      <c r="E1538" s="1641">
        <v>4</v>
      </c>
      <c r="F1538" s="1641">
        <v>134695</v>
      </c>
      <c r="G1538" s="1037"/>
      <c r="H1538" s="1015">
        <f t="shared" si="457"/>
        <v>0</v>
      </c>
      <c r="I1538" s="974"/>
      <c r="J1538" s="1043">
        <v>45260</v>
      </c>
      <c r="K1538" s="1043"/>
      <c r="L1538" s="985">
        <v>941</v>
      </c>
      <c r="M1538" s="974" t="s">
        <v>9156</v>
      </c>
      <c r="N1538" s="1026">
        <v>2</v>
      </c>
      <c r="O1538" s="1026"/>
      <c r="P1538" s="985">
        <v>1</v>
      </c>
      <c r="Q1538" s="1642"/>
      <c r="R1538" s="1642"/>
      <c r="S1538" s="1026"/>
      <c r="T1538" s="1026"/>
      <c r="U1538" s="1026"/>
      <c r="V1538" s="1026"/>
      <c r="W1538" s="1026"/>
      <c r="X1538" s="1026"/>
      <c r="Y1538" s="1026"/>
      <c r="Z1538" s="1026"/>
      <c r="AA1538" s="1026"/>
      <c r="AB1538" s="1641"/>
      <c r="AC1538" s="1507">
        <f t="shared" si="458"/>
        <v>1</v>
      </c>
      <c r="AD1538" s="1508">
        <f t="shared" si="459"/>
        <v>33673.75</v>
      </c>
      <c r="AE1538" s="14">
        <f t="shared" si="460"/>
        <v>8.1</v>
      </c>
      <c r="AF1538" s="14">
        <f t="shared" si="461"/>
        <v>1</v>
      </c>
      <c r="AG1538" s="14">
        <f t="shared" si="462"/>
        <v>1</v>
      </c>
      <c r="AH1538" s="14">
        <f t="shared" si="463"/>
        <v>-7.1</v>
      </c>
      <c r="AI1538" s="14">
        <f t="shared" si="464"/>
        <v>-7.1</v>
      </c>
      <c r="AJ1538" s="1643"/>
    </row>
    <row r="1539" spans="1:36" ht="31.5">
      <c r="A1539" s="1474">
        <v>306</v>
      </c>
      <c r="B1539" s="1639" t="s">
        <v>4316</v>
      </c>
      <c r="C1539" s="1026" t="s">
        <v>324</v>
      </c>
      <c r="D1539" s="1015">
        <v>60.98</v>
      </c>
      <c r="E1539" s="1641">
        <v>8100</v>
      </c>
      <c r="F1539" s="1641">
        <v>493938</v>
      </c>
      <c r="G1539" s="1037"/>
      <c r="H1539" s="1015">
        <f t="shared" si="457"/>
        <v>0</v>
      </c>
      <c r="I1539" s="974"/>
      <c r="J1539" s="1043">
        <v>45634</v>
      </c>
      <c r="K1539" s="1043"/>
      <c r="L1539" s="1645">
        <v>503</v>
      </c>
      <c r="M1539" s="1043">
        <v>44747</v>
      </c>
      <c r="N1539" s="1026">
        <v>552</v>
      </c>
      <c r="O1539" s="1026">
        <v>2509</v>
      </c>
      <c r="P1539" s="985">
        <v>2752</v>
      </c>
      <c r="Q1539" s="1642"/>
      <c r="R1539" s="1642"/>
      <c r="S1539" s="1026"/>
      <c r="T1539" s="1026"/>
      <c r="U1539" s="1026"/>
      <c r="V1539" s="1026"/>
      <c r="W1539" s="1026"/>
      <c r="X1539" s="1026"/>
      <c r="Y1539" s="1026"/>
      <c r="Z1539" s="1026"/>
      <c r="AA1539" s="1026"/>
      <c r="AB1539" s="1641"/>
      <c r="AC1539" s="1507">
        <f t="shared" si="458"/>
        <v>2287</v>
      </c>
      <c r="AD1539" s="1508">
        <f t="shared" si="459"/>
        <v>139461.25999999998</v>
      </c>
      <c r="AE1539" s="14">
        <f t="shared" si="460"/>
        <v>20.566666666666666</v>
      </c>
      <c r="AF1539" s="14">
        <f t="shared" si="461"/>
        <v>1937.6666666666667</v>
      </c>
      <c r="AG1539" s="14">
        <f t="shared" si="462"/>
        <v>1.1802855668329606</v>
      </c>
      <c r="AH1539" s="14">
        <f t="shared" si="463"/>
        <v>-19.386381099833706</v>
      </c>
      <c r="AI1539" s="14">
        <f t="shared" si="464"/>
        <v>-37564.344444444447</v>
      </c>
      <c r="AJ1539" s="1643"/>
    </row>
    <row r="1540" spans="1:36" ht="31.5">
      <c r="A1540" s="1474">
        <v>307</v>
      </c>
      <c r="B1540" s="1639" t="s">
        <v>4316</v>
      </c>
      <c r="C1540" s="1026" t="s">
        <v>324</v>
      </c>
      <c r="D1540" s="1015">
        <v>60.98</v>
      </c>
      <c r="E1540" s="1641">
        <v>6330</v>
      </c>
      <c r="F1540" s="1641">
        <v>386003.39999999997</v>
      </c>
      <c r="G1540" s="1037"/>
      <c r="H1540" s="1015">
        <f t="shared" si="457"/>
        <v>0</v>
      </c>
      <c r="I1540" s="974"/>
      <c r="J1540" s="1043">
        <v>45634</v>
      </c>
      <c r="K1540" s="1043"/>
      <c r="L1540" s="1026">
        <v>503</v>
      </c>
      <c r="M1540" s="1043">
        <v>44747</v>
      </c>
      <c r="N1540" s="1026"/>
      <c r="O1540" s="1026"/>
      <c r="P1540" s="985"/>
      <c r="Q1540" s="1642"/>
      <c r="R1540" s="1642"/>
      <c r="S1540" s="1026"/>
      <c r="T1540" s="1026"/>
      <c r="U1540" s="1026"/>
      <c r="V1540" s="1026"/>
      <c r="W1540" s="1026"/>
      <c r="X1540" s="1026"/>
      <c r="Y1540" s="1026"/>
      <c r="Z1540" s="1026"/>
      <c r="AA1540" s="1026"/>
      <c r="AB1540" s="1641"/>
      <c r="AC1540" s="1507">
        <f t="shared" si="458"/>
        <v>6330</v>
      </c>
      <c r="AD1540" s="1508">
        <f t="shared" si="459"/>
        <v>386003.39999999997</v>
      </c>
      <c r="AE1540" s="14">
        <f t="shared" si="460"/>
        <v>20.566666666666666</v>
      </c>
      <c r="AF1540" s="14">
        <f t="shared" si="461"/>
        <v>0</v>
      </c>
      <c r="AG1540" s="14" t="e">
        <f t="shared" si="462"/>
        <v>#DIV/0!</v>
      </c>
      <c r="AH1540" s="14" t="e">
        <f t="shared" si="463"/>
        <v>#DIV/0!</v>
      </c>
      <c r="AI1540" s="14">
        <f t="shared" si="464"/>
        <v>6330</v>
      </c>
      <c r="AJ1540" s="1643"/>
    </row>
    <row r="1541" spans="1:36" ht="31.5">
      <c r="A1541" s="1474">
        <v>308</v>
      </c>
      <c r="B1541" s="1639" t="s">
        <v>4316</v>
      </c>
      <c r="C1541" s="1026" t="s">
        <v>324</v>
      </c>
      <c r="D1541" s="1015">
        <v>60.98</v>
      </c>
      <c r="E1541" s="1641">
        <v>1570</v>
      </c>
      <c r="F1541" s="1641">
        <v>95738.599999999991</v>
      </c>
      <c r="G1541" s="1037"/>
      <c r="H1541" s="1015">
        <f t="shared" si="457"/>
        <v>0</v>
      </c>
      <c r="I1541" s="974"/>
      <c r="J1541" s="1043">
        <v>45639</v>
      </c>
      <c r="K1541" s="1043"/>
      <c r="L1541" s="1026">
        <v>503</v>
      </c>
      <c r="M1541" s="1043">
        <v>44747</v>
      </c>
      <c r="N1541" s="1026"/>
      <c r="O1541" s="1026"/>
      <c r="P1541" s="985"/>
      <c r="Q1541" s="1642"/>
      <c r="R1541" s="1642"/>
      <c r="S1541" s="1026"/>
      <c r="T1541" s="1026"/>
      <c r="U1541" s="1026"/>
      <c r="V1541" s="1026"/>
      <c r="W1541" s="1026"/>
      <c r="X1541" s="1026"/>
      <c r="Y1541" s="1026"/>
      <c r="Z1541" s="1026"/>
      <c r="AA1541" s="1026"/>
      <c r="AB1541" s="1641"/>
      <c r="AC1541" s="1507">
        <f t="shared" si="458"/>
        <v>1570</v>
      </c>
      <c r="AD1541" s="1508">
        <f t="shared" si="459"/>
        <v>95738.599999999991</v>
      </c>
      <c r="AE1541" s="14">
        <f t="shared" si="460"/>
        <v>20.733333333333334</v>
      </c>
      <c r="AF1541" s="14">
        <f t="shared" si="461"/>
        <v>0</v>
      </c>
      <c r="AG1541" s="14" t="e">
        <f t="shared" si="462"/>
        <v>#DIV/0!</v>
      </c>
      <c r="AH1541" s="14" t="e">
        <f t="shared" si="463"/>
        <v>#DIV/0!</v>
      </c>
      <c r="AI1541" s="14">
        <f t="shared" si="464"/>
        <v>1570</v>
      </c>
      <c r="AJ1541" s="1643"/>
    </row>
    <row r="1542" spans="1:36" ht="15.75">
      <c r="A1542" s="1474">
        <v>309</v>
      </c>
      <c r="B1542" s="1639" t="s">
        <v>6034</v>
      </c>
      <c r="C1542" s="1026" t="s">
        <v>324</v>
      </c>
      <c r="D1542" s="1015">
        <v>41.73</v>
      </c>
      <c r="E1542" s="1641">
        <v>10000</v>
      </c>
      <c r="F1542" s="1641">
        <v>417299.99999999994</v>
      </c>
      <c r="G1542" s="1037"/>
      <c r="H1542" s="1015">
        <f t="shared" si="457"/>
        <v>0</v>
      </c>
      <c r="I1542" s="974"/>
      <c r="J1542" s="1043">
        <v>45565</v>
      </c>
      <c r="K1542" s="1043"/>
      <c r="L1542" s="1026">
        <v>866</v>
      </c>
      <c r="M1542" s="1043">
        <v>44844</v>
      </c>
      <c r="N1542" s="1026"/>
      <c r="O1542" s="1026"/>
      <c r="P1542" s="985"/>
      <c r="Q1542" s="1642"/>
      <c r="R1542" s="1642"/>
      <c r="S1542" s="1026"/>
      <c r="T1542" s="1026"/>
      <c r="U1542" s="1026"/>
      <c r="V1542" s="1026"/>
      <c r="W1542" s="1026"/>
      <c r="X1542" s="1026"/>
      <c r="Y1542" s="1026"/>
      <c r="Z1542" s="1026"/>
      <c r="AA1542" s="1026"/>
      <c r="AB1542" s="1641"/>
      <c r="AC1542" s="1507">
        <f t="shared" si="458"/>
        <v>10000</v>
      </c>
      <c r="AD1542" s="1508">
        <f t="shared" si="459"/>
        <v>417299.99999999994</v>
      </c>
      <c r="AE1542" s="14">
        <f t="shared" si="460"/>
        <v>18.266666666666666</v>
      </c>
      <c r="AF1542" s="14">
        <f t="shared" si="461"/>
        <v>0</v>
      </c>
      <c r="AG1542" s="14" t="e">
        <f t="shared" si="462"/>
        <v>#DIV/0!</v>
      </c>
      <c r="AH1542" s="14" t="e">
        <f t="shared" si="463"/>
        <v>#DIV/0!</v>
      </c>
      <c r="AI1542" s="14">
        <f t="shared" si="464"/>
        <v>10000</v>
      </c>
      <c r="AJ1542" s="1643"/>
    </row>
    <row r="1543" spans="1:36" ht="15.75">
      <c r="A1543" s="1474">
        <v>310</v>
      </c>
      <c r="B1543" s="1639" t="s">
        <v>6034</v>
      </c>
      <c r="C1543" s="1026" t="s">
        <v>324</v>
      </c>
      <c r="D1543" s="1015">
        <v>41.73</v>
      </c>
      <c r="E1543" s="1641">
        <v>7940</v>
      </c>
      <c r="F1543" s="1641">
        <v>331336.19999999995</v>
      </c>
      <c r="G1543" s="1037"/>
      <c r="H1543" s="1015">
        <f t="shared" si="457"/>
        <v>0</v>
      </c>
      <c r="I1543" s="974"/>
      <c r="J1543" s="1043">
        <v>45565</v>
      </c>
      <c r="K1543" s="1043"/>
      <c r="L1543" s="1026">
        <v>866</v>
      </c>
      <c r="M1543" s="1043">
        <v>44844</v>
      </c>
      <c r="N1543" s="1026"/>
      <c r="O1543" s="1026"/>
      <c r="P1543" s="985"/>
      <c r="Q1543" s="1642"/>
      <c r="R1543" s="1642"/>
      <c r="S1543" s="1026"/>
      <c r="T1543" s="1026"/>
      <c r="U1543" s="1026"/>
      <c r="V1543" s="1026"/>
      <c r="W1543" s="1026"/>
      <c r="X1543" s="1026"/>
      <c r="Y1543" s="1026"/>
      <c r="Z1543" s="1026"/>
      <c r="AA1543" s="1026"/>
      <c r="AB1543" s="1641"/>
      <c r="AC1543" s="1507">
        <f t="shared" si="458"/>
        <v>7940</v>
      </c>
      <c r="AD1543" s="1508">
        <f t="shared" si="459"/>
        <v>331336.19999999995</v>
      </c>
      <c r="AE1543" s="14">
        <f t="shared" si="460"/>
        <v>18.266666666666666</v>
      </c>
      <c r="AF1543" s="14">
        <f t="shared" si="461"/>
        <v>0</v>
      </c>
      <c r="AG1543" s="14" t="e">
        <f t="shared" si="462"/>
        <v>#DIV/0!</v>
      </c>
      <c r="AH1543" s="14" t="e">
        <f t="shared" si="463"/>
        <v>#DIV/0!</v>
      </c>
      <c r="AI1543" s="14">
        <f t="shared" si="464"/>
        <v>7940</v>
      </c>
      <c r="AJ1543" s="1643"/>
    </row>
    <row r="1544" spans="1:36" ht="21.75" customHeight="1">
      <c r="A1544" s="1474">
        <v>311</v>
      </c>
      <c r="B1544" s="1639" t="s">
        <v>7678</v>
      </c>
      <c r="C1544" s="1640" t="s">
        <v>2106</v>
      </c>
      <c r="D1544" s="1015">
        <v>16.350000000000001</v>
      </c>
      <c r="E1544" s="1641">
        <v>23130</v>
      </c>
      <c r="F1544" s="1641">
        <v>378175.50000000006</v>
      </c>
      <c r="G1544" s="1037"/>
      <c r="H1544" s="1015">
        <f t="shared" si="457"/>
        <v>0</v>
      </c>
      <c r="I1544" s="974"/>
      <c r="J1544" s="1043">
        <v>45626</v>
      </c>
      <c r="K1544" s="1043"/>
      <c r="L1544" s="1026">
        <v>1077</v>
      </c>
      <c r="M1544" s="1043">
        <v>44904</v>
      </c>
      <c r="N1544" s="1026">
        <v>310</v>
      </c>
      <c r="O1544" s="1026">
        <v>430</v>
      </c>
      <c r="P1544" s="985">
        <v>350</v>
      </c>
      <c r="Q1544" s="1642"/>
      <c r="R1544" s="1642"/>
      <c r="S1544" s="1026"/>
      <c r="T1544" s="1026"/>
      <c r="U1544" s="1026"/>
      <c r="V1544" s="1026"/>
      <c r="W1544" s="1026"/>
      <c r="X1544" s="1026"/>
      <c r="Y1544" s="1026"/>
      <c r="Z1544" s="1026"/>
      <c r="AA1544" s="1026"/>
      <c r="AB1544" s="1641"/>
      <c r="AC1544" s="1507">
        <f t="shared" si="458"/>
        <v>22040</v>
      </c>
      <c r="AD1544" s="1508">
        <f t="shared" si="459"/>
        <v>360354.00000000006</v>
      </c>
      <c r="AE1544" s="14">
        <f t="shared" si="460"/>
        <v>20.3</v>
      </c>
      <c r="AF1544" s="14">
        <f t="shared" si="461"/>
        <v>363.33333333333331</v>
      </c>
      <c r="AG1544" s="14">
        <f t="shared" si="462"/>
        <v>60.660550458715598</v>
      </c>
      <c r="AH1544" s="14">
        <f t="shared" si="463"/>
        <v>40.360550458715593</v>
      </c>
      <c r="AI1544" s="14">
        <f t="shared" si="464"/>
        <v>14664.333333333332</v>
      </c>
      <c r="AJ1544" s="1643"/>
    </row>
    <row r="1545" spans="1:36" ht="21.75" customHeight="1">
      <c r="A1545" s="1474">
        <v>312</v>
      </c>
      <c r="B1545" s="1639" t="s">
        <v>7678</v>
      </c>
      <c r="C1545" s="1640" t="s">
        <v>2106</v>
      </c>
      <c r="D1545" s="1015">
        <v>16.350000000000001</v>
      </c>
      <c r="E1545" s="1641">
        <v>13220</v>
      </c>
      <c r="F1545" s="1641">
        <v>216147.00000000003</v>
      </c>
      <c r="G1545" s="1037"/>
      <c r="H1545" s="1015">
        <f t="shared" si="457"/>
        <v>0</v>
      </c>
      <c r="I1545" s="974"/>
      <c r="J1545" s="1043">
        <v>45626</v>
      </c>
      <c r="K1545" s="1043"/>
      <c r="L1545" s="1026">
        <v>1077</v>
      </c>
      <c r="M1545" s="1043">
        <v>44904</v>
      </c>
      <c r="N1545" s="1026"/>
      <c r="O1545" s="1026"/>
      <c r="P1545" s="985">
        <v>135</v>
      </c>
      <c r="Q1545" s="1642"/>
      <c r="R1545" s="1642"/>
      <c r="S1545" s="1026"/>
      <c r="T1545" s="1026"/>
      <c r="U1545" s="1026"/>
      <c r="V1545" s="1026"/>
      <c r="W1545" s="1026"/>
      <c r="X1545" s="1026"/>
      <c r="Y1545" s="1026"/>
      <c r="Z1545" s="1026"/>
      <c r="AA1545" s="1026"/>
      <c r="AB1545" s="1641"/>
      <c r="AC1545" s="1507">
        <f t="shared" si="458"/>
        <v>13085</v>
      </c>
      <c r="AD1545" s="1508">
        <f t="shared" si="459"/>
        <v>213939.75000000003</v>
      </c>
      <c r="AE1545" s="14">
        <f t="shared" si="460"/>
        <v>20.3</v>
      </c>
      <c r="AF1545" s="14">
        <f t="shared" si="461"/>
        <v>45</v>
      </c>
      <c r="AG1545" s="14">
        <f t="shared" si="462"/>
        <v>290.77777777777777</v>
      </c>
      <c r="AH1545" s="14">
        <f t="shared" si="463"/>
        <v>270.47777777777776</v>
      </c>
      <c r="AI1545" s="14">
        <f t="shared" si="464"/>
        <v>12171.5</v>
      </c>
      <c r="AJ1545" s="1643"/>
    </row>
    <row r="1546" spans="1:36" ht="21.75" customHeight="1">
      <c r="A1546" s="1474">
        <v>313</v>
      </c>
      <c r="B1546" s="1639" t="s">
        <v>7678</v>
      </c>
      <c r="C1546" s="1640" t="s">
        <v>2106</v>
      </c>
      <c r="D1546" s="1015">
        <v>16.350000000000001</v>
      </c>
      <c r="E1546" s="1641">
        <v>6640</v>
      </c>
      <c r="F1546" s="1641">
        <v>108564.00000000001</v>
      </c>
      <c r="G1546" s="1037"/>
      <c r="H1546" s="1015">
        <f t="shared" si="457"/>
        <v>0</v>
      </c>
      <c r="I1546" s="974"/>
      <c r="J1546" s="1043">
        <v>45565</v>
      </c>
      <c r="K1546" s="1043"/>
      <c r="L1546" s="1026">
        <v>1077</v>
      </c>
      <c r="M1546" s="1043">
        <v>44904</v>
      </c>
      <c r="N1546" s="1026">
        <v>1215</v>
      </c>
      <c r="O1546" s="1026">
        <v>1036</v>
      </c>
      <c r="P1546" s="985">
        <v>1276</v>
      </c>
      <c r="Q1546" s="1642"/>
      <c r="R1546" s="1642"/>
      <c r="S1546" s="1026"/>
      <c r="T1546" s="1026"/>
      <c r="U1546" s="1026"/>
      <c r="V1546" s="1026"/>
      <c r="W1546" s="1026"/>
      <c r="X1546" s="1026"/>
      <c r="Y1546" s="1026"/>
      <c r="Z1546" s="1026"/>
      <c r="AA1546" s="1026"/>
      <c r="AB1546" s="1641"/>
      <c r="AC1546" s="1507">
        <f t="shared" si="458"/>
        <v>3113</v>
      </c>
      <c r="AD1546" s="1508">
        <f t="shared" si="459"/>
        <v>50897.55</v>
      </c>
      <c r="AE1546" s="14">
        <f t="shared" si="460"/>
        <v>18.266666666666666</v>
      </c>
      <c r="AF1546" s="14">
        <f t="shared" si="461"/>
        <v>1175.6666666666667</v>
      </c>
      <c r="AG1546" s="14">
        <f t="shared" si="462"/>
        <v>2.6478593705698894</v>
      </c>
      <c r="AH1546" s="14">
        <f t="shared" si="463"/>
        <v>-15.618807296096776</v>
      </c>
      <c r="AI1546" s="14">
        <f t="shared" si="464"/>
        <v>-18362.511111111111</v>
      </c>
      <c r="AJ1546" s="1643"/>
    </row>
    <row r="1547" spans="1:36" ht="21.75" customHeight="1">
      <c r="A1547" s="1474">
        <v>314</v>
      </c>
      <c r="B1547" s="1639" t="s">
        <v>7678</v>
      </c>
      <c r="C1547" s="1640" t="s">
        <v>2106</v>
      </c>
      <c r="D1547" s="1015">
        <v>16.350000000000001</v>
      </c>
      <c r="E1547" s="1641">
        <v>5698</v>
      </c>
      <c r="F1547" s="1641">
        <v>93162.3</v>
      </c>
      <c r="G1547" s="1037"/>
      <c r="H1547" s="1015">
        <f t="shared" si="457"/>
        <v>0</v>
      </c>
      <c r="I1547" s="974"/>
      <c r="J1547" s="1043">
        <v>45565</v>
      </c>
      <c r="K1547" s="1043"/>
      <c r="L1547" s="1026">
        <v>1077</v>
      </c>
      <c r="M1547" s="1043">
        <v>44904</v>
      </c>
      <c r="N1547" s="1026">
        <v>951</v>
      </c>
      <c r="O1547" s="1026">
        <v>919</v>
      </c>
      <c r="P1547" s="985">
        <v>1039</v>
      </c>
      <c r="Q1547" s="1642"/>
      <c r="R1547" s="1642"/>
      <c r="S1547" s="1026"/>
      <c r="T1547" s="1026"/>
      <c r="U1547" s="1026"/>
      <c r="V1547" s="1026"/>
      <c r="W1547" s="1026"/>
      <c r="X1547" s="1026"/>
      <c r="Y1547" s="1026"/>
      <c r="Z1547" s="1026"/>
      <c r="AA1547" s="1026"/>
      <c r="AB1547" s="1641"/>
      <c r="AC1547" s="1507">
        <f t="shared" si="458"/>
        <v>2789</v>
      </c>
      <c r="AD1547" s="1508">
        <f t="shared" si="459"/>
        <v>45600.15</v>
      </c>
      <c r="AE1547" s="14">
        <f t="shared" si="460"/>
        <v>18.266666666666666</v>
      </c>
      <c r="AF1547" s="14">
        <f t="shared" si="461"/>
        <v>969.66666666666663</v>
      </c>
      <c r="AG1547" s="14">
        <f t="shared" si="462"/>
        <v>2.8762461326916466</v>
      </c>
      <c r="AH1547" s="14">
        <f t="shared" si="463"/>
        <v>-15.39042053397502</v>
      </c>
      <c r="AI1547" s="14">
        <f t="shared" si="464"/>
        <v>-14923.577777777777</v>
      </c>
      <c r="AJ1547" s="1643"/>
    </row>
    <row r="1548" spans="1:36" ht="21.75" customHeight="1">
      <c r="A1548" s="1474">
        <v>315</v>
      </c>
      <c r="B1548" s="1639" t="s">
        <v>7678</v>
      </c>
      <c r="C1548" s="1640" t="s">
        <v>2106</v>
      </c>
      <c r="D1548" s="1015">
        <v>16.350000000000001</v>
      </c>
      <c r="E1548" s="1641">
        <v>6000</v>
      </c>
      <c r="F1548" s="1641">
        <v>98100.000000000015</v>
      </c>
      <c r="G1548" s="1037"/>
      <c r="H1548" s="1015">
        <f t="shared" si="457"/>
        <v>0</v>
      </c>
      <c r="I1548" s="974"/>
      <c r="J1548" s="1043">
        <v>45565</v>
      </c>
      <c r="K1548" s="1043"/>
      <c r="L1548" s="1026">
        <v>1077</v>
      </c>
      <c r="M1548" s="1043">
        <v>44904</v>
      </c>
      <c r="N1548" s="1026">
        <v>533</v>
      </c>
      <c r="O1548" s="1026">
        <v>480</v>
      </c>
      <c r="P1548" s="985"/>
      <c r="Q1548" s="1642"/>
      <c r="R1548" s="1642"/>
      <c r="S1548" s="1026"/>
      <c r="T1548" s="1026"/>
      <c r="U1548" s="1026"/>
      <c r="V1548" s="1026"/>
      <c r="W1548" s="1026"/>
      <c r="X1548" s="1026"/>
      <c r="Y1548" s="1026"/>
      <c r="Z1548" s="1026"/>
      <c r="AA1548" s="1026"/>
      <c r="AB1548" s="1641"/>
      <c r="AC1548" s="1507">
        <f t="shared" si="458"/>
        <v>4987</v>
      </c>
      <c r="AD1548" s="1508">
        <f t="shared" si="459"/>
        <v>81537.450000000012</v>
      </c>
      <c r="AE1548" s="14">
        <f t="shared" si="460"/>
        <v>18.266666666666666</v>
      </c>
      <c r="AF1548" s="14">
        <f t="shared" si="461"/>
        <v>337.66666666666669</v>
      </c>
      <c r="AG1548" s="14">
        <f t="shared" si="462"/>
        <v>14.769002961500492</v>
      </c>
      <c r="AH1548" s="14">
        <f t="shared" si="463"/>
        <v>-3.4976637051661736</v>
      </c>
      <c r="AI1548" s="14">
        <f t="shared" si="464"/>
        <v>-1181.0444444444447</v>
      </c>
      <c r="AJ1548" s="1643"/>
    </row>
    <row r="1549" spans="1:36" ht="21.75" customHeight="1">
      <c r="A1549" s="1474">
        <v>316</v>
      </c>
      <c r="B1549" s="1639" t="s">
        <v>7678</v>
      </c>
      <c r="C1549" s="1640" t="s">
        <v>2106</v>
      </c>
      <c r="D1549" s="1015">
        <v>16.350000000000001</v>
      </c>
      <c r="E1549" s="1641">
        <v>7000</v>
      </c>
      <c r="F1549" s="1641">
        <v>114450.00000000001</v>
      </c>
      <c r="G1549" s="1037"/>
      <c r="H1549" s="1015">
        <f t="shared" si="457"/>
        <v>0</v>
      </c>
      <c r="I1549" s="974"/>
      <c r="J1549" s="1043">
        <v>45565</v>
      </c>
      <c r="K1549" s="1043"/>
      <c r="L1549" s="1026">
        <v>1077</v>
      </c>
      <c r="M1549" s="1043">
        <v>44904</v>
      </c>
      <c r="N1549" s="1026"/>
      <c r="O1549" s="1026"/>
      <c r="P1549" s="985">
        <v>100</v>
      </c>
      <c r="Q1549" s="1642"/>
      <c r="R1549" s="1642"/>
      <c r="S1549" s="1026"/>
      <c r="T1549" s="1026"/>
      <c r="U1549" s="1026"/>
      <c r="V1549" s="1026"/>
      <c r="W1549" s="1026"/>
      <c r="X1549" s="1026"/>
      <c r="Y1549" s="1026"/>
      <c r="Z1549" s="1026"/>
      <c r="AA1549" s="1026"/>
      <c r="AB1549" s="1641"/>
      <c r="AC1549" s="1507">
        <f t="shared" si="458"/>
        <v>6900</v>
      </c>
      <c r="AD1549" s="1508">
        <f t="shared" si="459"/>
        <v>112815.00000000001</v>
      </c>
      <c r="AE1549" s="14">
        <f t="shared" si="460"/>
        <v>18.266666666666666</v>
      </c>
      <c r="AF1549" s="14">
        <f t="shared" si="461"/>
        <v>33.333333333333336</v>
      </c>
      <c r="AG1549" s="14">
        <f t="shared" si="462"/>
        <v>206.99999999999997</v>
      </c>
      <c r="AH1549" s="14">
        <f t="shared" si="463"/>
        <v>188.73333333333329</v>
      </c>
      <c r="AI1549" s="14">
        <f t="shared" si="464"/>
        <v>6291.1111111111113</v>
      </c>
      <c r="AJ1549" s="1643"/>
    </row>
    <row r="1550" spans="1:36" ht="21.75" customHeight="1">
      <c r="A1550" s="1474">
        <v>317</v>
      </c>
      <c r="B1550" s="1639" t="s">
        <v>7678</v>
      </c>
      <c r="C1550" s="1640" t="s">
        <v>2106</v>
      </c>
      <c r="D1550" s="1015">
        <v>16.350000000000001</v>
      </c>
      <c r="E1550" s="1641">
        <v>15889</v>
      </c>
      <c r="F1550" s="1641">
        <v>259785.15000000002</v>
      </c>
      <c r="G1550" s="1037"/>
      <c r="H1550" s="1015">
        <f t="shared" si="457"/>
        <v>0</v>
      </c>
      <c r="I1550" s="974"/>
      <c r="J1550" s="1043">
        <v>45565</v>
      </c>
      <c r="K1550" s="1043"/>
      <c r="L1550" s="1026">
        <v>1077</v>
      </c>
      <c r="M1550" s="1043">
        <v>44904</v>
      </c>
      <c r="N1550" s="1026"/>
      <c r="O1550" s="1026"/>
      <c r="P1550" s="985"/>
      <c r="Q1550" s="1642"/>
      <c r="R1550" s="1642"/>
      <c r="S1550" s="1026"/>
      <c r="T1550" s="1026"/>
      <c r="U1550" s="1026"/>
      <c r="V1550" s="1026"/>
      <c r="W1550" s="1026"/>
      <c r="X1550" s="1026"/>
      <c r="Y1550" s="1026"/>
      <c r="Z1550" s="1026"/>
      <c r="AA1550" s="1026"/>
      <c r="AB1550" s="1641"/>
      <c r="AC1550" s="1507">
        <f t="shared" si="458"/>
        <v>15889</v>
      </c>
      <c r="AD1550" s="1508">
        <f t="shared" si="459"/>
        <v>259785.15000000002</v>
      </c>
      <c r="AE1550" s="14">
        <f t="shared" si="460"/>
        <v>18.266666666666666</v>
      </c>
      <c r="AF1550" s="14">
        <f t="shared" si="461"/>
        <v>0</v>
      </c>
      <c r="AG1550" s="14" t="e">
        <f t="shared" si="462"/>
        <v>#DIV/0!</v>
      </c>
      <c r="AH1550" s="14" t="e">
        <f t="shared" si="463"/>
        <v>#DIV/0!</v>
      </c>
      <c r="AI1550" s="14">
        <f t="shared" si="464"/>
        <v>15889</v>
      </c>
      <c r="AJ1550" s="1643"/>
    </row>
    <row r="1551" spans="1:36" ht="21.75" customHeight="1">
      <c r="A1551" s="1474">
        <v>318</v>
      </c>
      <c r="B1551" s="1639" t="s">
        <v>7678</v>
      </c>
      <c r="C1551" s="1640" t="s">
        <v>2106</v>
      </c>
      <c r="D1551" s="1015">
        <v>16.350000000000001</v>
      </c>
      <c r="E1551" s="1641">
        <v>2850</v>
      </c>
      <c r="F1551" s="1641">
        <v>46597.500000000007</v>
      </c>
      <c r="G1551" s="1037"/>
      <c r="H1551" s="1015">
        <f t="shared" si="457"/>
        <v>0</v>
      </c>
      <c r="I1551" s="974"/>
      <c r="J1551" s="1043">
        <v>45565</v>
      </c>
      <c r="K1551" s="1043"/>
      <c r="L1551" s="1026">
        <v>1077</v>
      </c>
      <c r="M1551" s="1043">
        <v>44904</v>
      </c>
      <c r="N1551" s="1026"/>
      <c r="O1551" s="1026"/>
      <c r="P1551" s="985"/>
      <c r="Q1551" s="1642"/>
      <c r="R1551" s="1642"/>
      <c r="S1551" s="1026"/>
      <c r="T1551" s="1026"/>
      <c r="U1551" s="1026"/>
      <c r="V1551" s="1026"/>
      <c r="W1551" s="1026"/>
      <c r="X1551" s="1026"/>
      <c r="Y1551" s="1026"/>
      <c r="Z1551" s="1026"/>
      <c r="AA1551" s="1026"/>
      <c r="AB1551" s="1641"/>
      <c r="AC1551" s="1507">
        <f t="shared" si="458"/>
        <v>2850</v>
      </c>
      <c r="AD1551" s="1508">
        <f t="shared" si="459"/>
        <v>46597.500000000007</v>
      </c>
      <c r="AE1551" s="14">
        <f t="shared" si="460"/>
        <v>18.266666666666666</v>
      </c>
      <c r="AF1551" s="14">
        <f t="shared" si="461"/>
        <v>0</v>
      </c>
      <c r="AG1551" s="14" t="e">
        <f t="shared" si="462"/>
        <v>#DIV/0!</v>
      </c>
      <c r="AH1551" s="14" t="e">
        <f t="shared" si="463"/>
        <v>#DIV/0!</v>
      </c>
      <c r="AI1551" s="14">
        <f t="shared" si="464"/>
        <v>2850</v>
      </c>
      <c r="AJ1551" s="1643"/>
    </row>
    <row r="1552" spans="1:36" ht="21.75" customHeight="1">
      <c r="A1552" s="1474">
        <v>319</v>
      </c>
      <c r="B1552" s="1639" t="s">
        <v>7678</v>
      </c>
      <c r="C1552" s="1640" t="s">
        <v>2106</v>
      </c>
      <c r="D1552" s="1015">
        <v>16.350000000000001</v>
      </c>
      <c r="E1552" s="1641">
        <v>8311</v>
      </c>
      <c r="F1552" s="1641">
        <v>135884.85</v>
      </c>
      <c r="G1552" s="1037"/>
      <c r="H1552" s="1015">
        <f t="shared" si="457"/>
        <v>0</v>
      </c>
      <c r="I1552" s="974"/>
      <c r="J1552" s="1043">
        <v>45626</v>
      </c>
      <c r="K1552" s="1043"/>
      <c r="L1552" s="1026">
        <v>1077</v>
      </c>
      <c r="M1552" s="1043">
        <v>44904</v>
      </c>
      <c r="N1552" s="1026"/>
      <c r="O1552" s="1026"/>
      <c r="P1552" s="985"/>
      <c r="Q1552" s="1642"/>
      <c r="R1552" s="1642"/>
      <c r="S1552" s="1026"/>
      <c r="T1552" s="1026"/>
      <c r="U1552" s="1026"/>
      <c r="V1552" s="1026"/>
      <c r="W1552" s="1026"/>
      <c r="X1552" s="1026"/>
      <c r="Y1552" s="1026"/>
      <c r="Z1552" s="1026"/>
      <c r="AA1552" s="1026"/>
      <c r="AB1552" s="1641"/>
      <c r="AC1552" s="1507">
        <f t="shared" si="458"/>
        <v>8311</v>
      </c>
      <c r="AD1552" s="1508">
        <f t="shared" si="459"/>
        <v>135884.85</v>
      </c>
      <c r="AE1552" s="14">
        <f t="shared" si="460"/>
        <v>20.3</v>
      </c>
      <c r="AF1552" s="14">
        <f t="shared" si="461"/>
        <v>0</v>
      </c>
      <c r="AG1552" s="14" t="e">
        <f t="shared" si="462"/>
        <v>#DIV/0!</v>
      </c>
      <c r="AH1552" s="14" t="e">
        <f t="shared" si="463"/>
        <v>#DIV/0!</v>
      </c>
      <c r="AI1552" s="14">
        <f t="shared" si="464"/>
        <v>8311</v>
      </c>
      <c r="AJ1552" s="1643"/>
    </row>
    <row r="1553" spans="1:36" ht="21.75" customHeight="1">
      <c r="A1553" s="1474">
        <v>320</v>
      </c>
      <c r="B1553" s="1639" t="s">
        <v>7678</v>
      </c>
      <c r="C1553" s="1640" t="s">
        <v>2106</v>
      </c>
      <c r="D1553" s="1015">
        <v>16.350000000000001</v>
      </c>
      <c r="E1553" s="1641">
        <v>514</v>
      </c>
      <c r="F1553" s="1641">
        <v>8403.9000000000015</v>
      </c>
      <c r="G1553" s="1037"/>
      <c r="H1553" s="1015">
        <f t="shared" si="457"/>
        <v>0</v>
      </c>
      <c r="I1553" s="974"/>
      <c r="J1553" s="1043">
        <v>45626</v>
      </c>
      <c r="K1553" s="1043"/>
      <c r="L1553" s="1026">
        <v>1077</v>
      </c>
      <c r="M1553" s="1043">
        <v>44904</v>
      </c>
      <c r="N1553" s="1026"/>
      <c r="O1553" s="1026"/>
      <c r="P1553" s="985"/>
      <c r="Q1553" s="1642"/>
      <c r="R1553" s="1642"/>
      <c r="S1553" s="1026"/>
      <c r="T1553" s="1026"/>
      <c r="U1553" s="1026"/>
      <c r="V1553" s="1026"/>
      <c r="W1553" s="1026"/>
      <c r="X1553" s="1026"/>
      <c r="Y1553" s="1026"/>
      <c r="Z1553" s="1026"/>
      <c r="AA1553" s="1026"/>
      <c r="AB1553" s="1641"/>
      <c r="AC1553" s="1507">
        <f t="shared" si="458"/>
        <v>514</v>
      </c>
      <c r="AD1553" s="1508">
        <f t="shared" si="459"/>
        <v>8403.9000000000015</v>
      </c>
      <c r="AE1553" s="14">
        <f t="shared" si="460"/>
        <v>20.3</v>
      </c>
      <c r="AF1553" s="14">
        <f t="shared" si="461"/>
        <v>0</v>
      </c>
      <c r="AG1553" s="14" t="e">
        <f t="shared" si="462"/>
        <v>#DIV/0!</v>
      </c>
      <c r="AH1553" s="14" t="e">
        <f t="shared" si="463"/>
        <v>#DIV/0!</v>
      </c>
      <c r="AI1553" s="14">
        <f t="shared" si="464"/>
        <v>514</v>
      </c>
      <c r="AJ1553" s="1643"/>
    </row>
    <row r="1554" spans="1:36" ht="21.75" customHeight="1">
      <c r="A1554" s="1474">
        <v>321</v>
      </c>
      <c r="B1554" s="1639" t="s">
        <v>7678</v>
      </c>
      <c r="C1554" s="1640" t="s">
        <v>2106</v>
      </c>
      <c r="D1554" s="1015">
        <v>16.350000000000001</v>
      </c>
      <c r="E1554" s="1641">
        <v>17592</v>
      </c>
      <c r="F1554" s="1641">
        <v>287629.2</v>
      </c>
      <c r="G1554" s="1037"/>
      <c r="H1554" s="1015">
        <f t="shared" ref="H1554:H1607" si="465">D1554*G1554</f>
        <v>0</v>
      </c>
      <c r="I1554" s="974"/>
      <c r="J1554" s="1043">
        <v>45626</v>
      </c>
      <c r="K1554" s="1043"/>
      <c r="L1554" s="1026">
        <v>1077</v>
      </c>
      <c r="M1554" s="1043">
        <v>44904</v>
      </c>
      <c r="N1554" s="1026"/>
      <c r="O1554" s="1026"/>
      <c r="P1554" s="985"/>
      <c r="Q1554" s="1642"/>
      <c r="R1554" s="1642"/>
      <c r="S1554" s="1026"/>
      <c r="T1554" s="1026"/>
      <c r="U1554" s="1026"/>
      <c r="V1554" s="1026"/>
      <c r="W1554" s="1026"/>
      <c r="X1554" s="1026"/>
      <c r="Y1554" s="1026"/>
      <c r="Z1554" s="1026"/>
      <c r="AA1554" s="1026"/>
      <c r="AB1554" s="1641"/>
      <c r="AC1554" s="1507">
        <f t="shared" ref="AC1554:AC1607" si="466">E1554+G1554-N1554-O1554-AA1554-P1554-Q1554-R1554-S1554-T1554-U1554-V1554-W1554-X1554-Y1554</f>
        <v>17592</v>
      </c>
      <c r="AD1554" s="1508">
        <f t="shared" ref="AD1554:AD1607" si="467">D1554*AC1554</f>
        <v>287629.2</v>
      </c>
      <c r="AE1554" s="14">
        <f t="shared" ref="AE1554:AE1607" si="468">(J1554-"01.04.2023")/30</f>
        <v>20.3</v>
      </c>
      <c r="AF1554" s="14">
        <f t="shared" ref="AF1554:AF1607" si="469">(N1554+O1554+P1554+Q1554+R1554+S1554+T1554+U1554+V1554+W1554+X1554+Y1554)/3</f>
        <v>0</v>
      </c>
      <c r="AG1554" s="14" t="e">
        <f t="shared" ref="AG1554:AG1607" si="470">AC1554/AF1554</f>
        <v>#DIV/0!</v>
      </c>
      <c r="AH1554" s="14" t="e">
        <f t="shared" ref="AH1554:AH1607" si="471">AG1554-AE1554</f>
        <v>#DIV/0!</v>
      </c>
      <c r="AI1554" s="14">
        <f t="shared" ref="AI1554:AI1607" si="472">AC1554-(AE1554*AF1554)</f>
        <v>17592</v>
      </c>
      <c r="AJ1554" s="1643"/>
    </row>
    <row r="1555" spans="1:36" ht="27.75" customHeight="1">
      <c r="A1555" s="1474">
        <v>322</v>
      </c>
      <c r="B1555" s="1639" t="s">
        <v>7678</v>
      </c>
      <c r="C1555" s="1640" t="s">
        <v>2106</v>
      </c>
      <c r="D1555" s="1015">
        <v>16.350000000000001</v>
      </c>
      <c r="E1555" s="1641">
        <v>17556</v>
      </c>
      <c r="F1555" s="1641">
        <v>287040.60000000003</v>
      </c>
      <c r="G1555" s="1037"/>
      <c r="H1555" s="1015">
        <f t="shared" si="465"/>
        <v>0</v>
      </c>
      <c r="I1555" s="974"/>
      <c r="J1555" s="1043">
        <v>45626</v>
      </c>
      <c r="K1555" s="1043"/>
      <c r="L1555" s="1026">
        <v>1077</v>
      </c>
      <c r="M1555" s="1043">
        <v>44904</v>
      </c>
      <c r="N1555" s="1026"/>
      <c r="O1555" s="1026"/>
      <c r="P1555" s="985"/>
      <c r="Q1555" s="1642"/>
      <c r="R1555" s="1642"/>
      <c r="S1555" s="1026"/>
      <c r="T1555" s="1026"/>
      <c r="U1555" s="1026"/>
      <c r="V1555" s="1026"/>
      <c r="W1555" s="1026"/>
      <c r="X1555" s="1026"/>
      <c r="Y1555" s="1026"/>
      <c r="Z1555" s="1026"/>
      <c r="AA1555" s="1026"/>
      <c r="AB1555" s="1641"/>
      <c r="AC1555" s="1507">
        <f t="shared" si="466"/>
        <v>17556</v>
      </c>
      <c r="AD1555" s="1508">
        <f t="shared" si="467"/>
        <v>287040.60000000003</v>
      </c>
      <c r="AE1555" s="14">
        <f t="shared" si="468"/>
        <v>20.3</v>
      </c>
      <c r="AF1555" s="14">
        <f t="shared" si="469"/>
        <v>0</v>
      </c>
      <c r="AG1555" s="14" t="e">
        <f t="shared" si="470"/>
        <v>#DIV/0!</v>
      </c>
      <c r="AH1555" s="14" t="e">
        <f t="shared" si="471"/>
        <v>#DIV/0!</v>
      </c>
      <c r="AI1555" s="14">
        <f t="shared" si="472"/>
        <v>17556</v>
      </c>
      <c r="AJ1555" s="1643"/>
    </row>
    <row r="1556" spans="1:36" ht="27.75" customHeight="1">
      <c r="A1556" s="1474">
        <v>323</v>
      </c>
      <c r="B1556" s="1639" t="s">
        <v>7679</v>
      </c>
      <c r="C1556" s="1640" t="s">
        <v>2106</v>
      </c>
      <c r="D1556" s="1015">
        <v>19.739999999999998</v>
      </c>
      <c r="E1556" s="1641">
        <v>8151</v>
      </c>
      <c r="F1556" s="1641">
        <v>160900.74</v>
      </c>
      <c r="G1556" s="1037"/>
      <c r="H1556" s="1015">
        <f t="shared" si="465"/>
        <v>0</v>
      </c>
      <c r="I1556" s="974"/>
      <c r="J1556" s="1043">
        <v>45443</v>
      </c>
      <c r="K1556" s="1043"/>
      <c r="L1556" s="1026">
        <v>1077</v>
      </c>
      <c r="M1556" s="1043">
        <v>44904</v>
      </c>
      <c r="N1556" s="1026">
        <v>1079</v>
      </c>
      <c r="O1556" s="1026">
        <v>2587</v>
      </c>
      <c r="P1556" s="985">
        <v>2408</v>
      </c>
      <c r="Q1556" s="1642"/>
      <c r="R1556" s="1642"/>
      <c r="S1556" s="1026"/>
      <c r="T1556" s="1026"/>
      <c r="U1556" s="1026"/>
      <c r="V1556" s="1026"/>
      <c r="W1556" s="1026"/>
      <c r="X1556" s="1026"/>
      <c r="Y1556" s="1026"/>
      <c r="Z1556" s="1026"/>
      <c r="AA1556" s="1026"/>
      <c r="AB1556" s="1641"/>
      <c r="AC1556" s="1507">
        <f t="shared" si="466"/>
        <v>2077</v>
      </c>
      <c r="AD1556" s="1508">
        <f t="shared" si="467"/>
        <v>40999.979999999996</v>
      </c>
      <c r="AE1556" s="14">
        <f t="shared" si="468"/>
        <v>14.2</v>
      </c>
      <c r="AF1556" s="14">
        <f t="shared" si="469"/>
        <v>2024.6666666666667</v>
      </c>
      <c r="AG1556" s="14">
        <f t="shared" si="470"/>
        <v>1.0258478761936121</v>
      </c>
      <c r="AH1556" s="14">
        <f t="shared" si="471"/>
        <v>-13.174152123806387</v>
      </c>
      <c r="AI1556" s="14">
        <f t="shared" si="472"/>
        <v>-26673.266666666666</v>
      </c>
      <c r="AJ1556" s="1643"/>
    </row>
    <row r="1557" spans="1:36" ht="27" customHeight="1">
      <c r="A1557" s="1474">
        <v>325</v>
      </c>
      <c r="B1557" s="1639" t="s">
        <v>7679</v>
      </c>
      <c r="C1557" s="1640" t="s">
        <v>2106</v>
      </c>
      <c r="D1557" s="1015">
        <v>19.739999999999998</v>
      </c>
      <c r="E1557" s="1641">
        <v>2618</v>
      </c>
      <c r="F1557" s="1641">
        <v>51679.319999999992</v>
      </c>
      <c r="G1557" s="1037"/>
      <c r="H1557" s="1015">
        <f t="shared" si="465"/>
        <v>0</v>
      </c>
      <c r="I1557" s="974"/>
      <c r="J1557" s="1043">
        <v>45443</v>
      </c>
      <c r="K1557" s="1043"/>
      <c r="L1557" s="1026">
        <v>1077</v>
      </c>
      <c r="M1557" s="1043">
        <v>44904</v>
      </c>
      <c r="N1557" s="1026">
        <v>533</v>
      </c>
      <c r="O1557" s="1026">
        <v>448</v>
      </c>
      <c r="P1557" s="985">
        <v>217</v>
      </c>
      <c r="Q1557" s="1642"/>
      <c r="R1557" s="1642"/>
      <c r="S1557" s="1026"/>
      <c r="T1557" s="1026"/>
      <c r="U1557" s="1026"/>
      <c r="V1557" s="1026"/>
      <c r="W1557" s="1026"/>
      <c r="X1557" s="1026"/>
      <c r="Y1557" s="1026"/>
      <c r="Z1557" s="1026"/>
      <c r="AA1557" s="1026"/>
      <c r="AB1557" s="1641"/>
      <c r="AC1557" s="1507">
        <f t="shared" si="466"/>
        <v>1420</v>
      </c>
      <c r="AD1557" s="1508">
        <f t="shared" si="467"/>
        <v>28030.799999999999</v>
      </c>
      <c r="AE1557" s="14">
        <f t="shared" si="468"/>
        <v>14.2</v>
      </c>
      <c r="AF1557" s="14">
        <f t="shared" si="469"/>
        <v>399.33333333333331</v>
      </c>
      <c r="AG1557" s="14">
        <f t="shared" si="470"/>
        <v>3.5559265442404007</v>
      </c>
      <c r="AH1557" s="14">
        <f t="shared" si="471"/>
        <v>-10.6440734557596</v>
      </c>
      <c r="AI1557" s="14">
        <f t="shared" si="472"/>
        <v>-4250.5333333333328</v>
      </c>
      <c r="AJ1557" s="1643"/>
    </row>
    <row r="1558" spans="1:36" ht="27" customHeight="1">
      <c r="A1558" s="1474">
        <v>330</v>
      </c>
      <c r="B1558" s="1639" t="s">
        <v>7679</v>
      </c>
      <c r="C1558" s="1640" t="s">
        <v>2106</v>
      </c>
      <c r="D1558" s="1015">
        <v>19.739999999999998</v>
      </c>
      <c r="E1558" s="1641">
        <v>12968</v>
      </c>
      <c r="F1558" s="1641">
        <v>255988.31999999998</v>
      </c>
      <c r="G1558" s="1037"/>
      <c r="H1558" s="1015">
        <f t="shared" si="465"/>
        <v>0</v>
      </c>
      <c r="I1558" s="974"/>
      <c r="J1558" s="1043">
        <v>45443</v>
      </c>
      <c r="K1558" s="1043"/>
      <c r="L1558" s="1026">
        <v>1077</v>
      </c>
      <c r="M1558" s="1043">
        <v>44904</v>
      </c>
      <c r="N1558" s="1026"/>
      <c r="O1558" s="1026"/>
      <c r="P1558" s="985"/>
      <c r="Q1558" s="1642"/>
      <c r="R1558" s="1642"/>
      <c r="S1558" s="1026"/>
      <c r="T1558" s="1026"/>
      <c r="U1558" s="1026"/>
      <c r="V1558" s="1026"/>
      <c r="W1558" s="1026"/>
      <c r="X1558" s="1026"/>
      <c r="Y1558" s="1026"/>
      <c r="Z1558" s="1026"/>
      <c r="AA1558" s="1026"/>
      <c r="AB1558" s="1641"/>
      <c r="AC1558" s="1507">
        <f t="shared" si="466"/>
        <v>12968</v>
      </c>
      <c r="AD1558" s="1508">
        <f t="shared" si="467"/>
        <v>255988.31999999998</v>
      </c>
      <c r="AE1558" s="14">
        <f t="shared" si="468"/>
        <v>14.2</v>
      </c>
      <c r="AF1558" s="14">
        <f t="shared" si="469"/>
        <v>0</v>
      </c>
      <c r="AG1558" s="14" t="e">
        <f t="shared" si="470"/>
        <v>#DIV/0!</v>
      </c>
      <c r="AH1558" s="14" t="e">
        <f t="shared" si="471"/>
        <v>#DIV/0!</v>
      </c>
      <c r="AI1558" s="14">
        <f t="shared" si="472"/>
        <v>12968</v>
      </c>
      <c r="AJ1558" s="1643"/>
    </row>
    <row r="1559" spans="1:36" ht="27" customHeight="1">
      <c r="A1559" s="1474">
        <v>331</v>
      </c>
      <c r="B1559" s="1639" t="s">
        <v>7679</v>
      </c>
      <c r="C1559" s="1640" t="s">
        <v>2106</v>
      </c>
      <c r="D1559" s="1015">
        <v>19.739999999999998</v>
      </c>
      <c r="E1559" s="1641">
        <v>2025</v>
      </c>
      <c r="F1559" s="1641">
        <v>39973.5</v>
      </c>
      <c r="G1559" s="1037"/>
      <c r="H1559" s="1015">
        <f t="shared" si="465"/>
        <v>0</v>
      </c>
      <c r="I1559" s="974"/>
      <c r="J1559" s="1043">
        <v>45443</v>
      </c>
      <c r="K1559" s="1043"/>
      <c r="L1559" s="1026">
        <v>1077</v>
      </c>
      <c r="M1559" s="1043">
        <v>44904</v>
      </c>
      <c r="N1559" s="1026"/>
      <c r="O1559" s="1026"/>
      <c r="P1559" s="985"/>
      <c r="Q1559" s="1642"/>
      <c r="R1559" s="1642"/>
      <c r="S1559" s="1026"/>
      <c r="T1559" s="1026"/>
      <c r="U1559" s="1026"/>
      <c r="V1559" s="1026"/>
      <c r="W1559" s="1026"/>
      <c r="X1559" s="1026"/>
      <c r="Y1559" s="1026"/>
      <c r="Z1559" s="1026"/>
      <c r="AA1559" s="1026"/>
      <c r="AB1559" s="1641"/>
      <c r="AC1559" s="1507">
        <f t="shared" si="466"/>
        <v>2025</v>
      </c>
      <c r="AD1559" s="1508">
        <f t="shared" si="467"/>
        <v>39973.5</v>
      </c>
      <c r="AE1559" s="14">
        <f t="shared" si="468"/>
        <v>14.2</v>
      </c>
      <c r="AF1559" s="14">
        <f t="shared" si="469"/>
        <v>0</v>
      </c>
      <c r="AG1559" s="14" t="e">
        <f t="shared" si="470"/>
        <v>#DIV/0!</v>
      </c>
      <c r="AH1559" s="14" t="e">
        <f t="shared" si="471"/>
        <v>#DIV/0!</v>
      </c>
      <c r="AI1559" s="14">
        <f t="shared" si="472"/>
        <v>2025</v>
      </c>
      <c r="AJ1559" s="1643"/>
    </row>
    <row r="1560" spans="1:36" ht="27" customHeight="1">
      <c r="A1560" s="1474">
        <v>332</v>
      </c>
      <c r="B1560" s="1639" t="s">
        <v>7679</v>
      </c>
      <c r="C1560" s="1640" t="s">
        <v>2106</v>
      </c>
      <c r="D1560" s="1015">
        <v>19.739999999999998</v>
      </c>
      <c r="E1560" s="1641">
        <v>1202</v>
      </c>
      <c r="F1560" s="1641">
        <v>23727.48</v>
      </c>
      <c r="G1560" s="1037"/>
      <c r="H1560" s="1015">
        <f t="shared" si="465"/>
        <v>0</v>
      </c>
      <c r="I1560" s="974"/>
      <c r="J1560" s="1043">
        <v>45473</v>
      </c>
      <c r="K1560" s="1043"/>
      <c r="L1560" s="1026">
        <v>1077</v>
      </c>
      <c r="M1560" s="1043">
        <v>44904</v>
      </c>
      <c r="N1560" s="1026"/>
      <c r="O1560" s="1026"/>
      <c r="P1560" s="985"/>
      <c r="Q1560" s="1642"/>
      <c r="R1560" s="1642"/>
      <c r="S1560" s="1026"/>
      <c r="T1560" s="1026"/>
      <c r="U1560" s="1026"/>
      <c r="V1560" s="1026"/>
      <c r="W1560" s="1026"/>
      <c r="X1560" s="1026"/>
      <c r="Y1560" s="1026"/>
      <c r="Z1560" s="1026"/>
      <c r="AA1560" s="1026"/>
      <c r="AB1560" s="1641"/>
      <c r="AC1560" s="1507">
        <f t="shared" si="466"/>
        <v>1202</v>
      </c>
      <c r="AD1560" s="1508">
        <f t="shared" si="467"/>
        <v>23727.48</v>
      </c>
      <c r="AE1560" s="14">
        <f t="shared" si="468"/>
        <v>15.2</v>
      </c>
      <c r="AF1560" s="14">
        <f t="shared" si="469"/>
        <v>0</v>
      </c>
      <c r="AG1560" s="14" t="e">
        <f t="shared" si="470"/>
        <v>#DIV/0!</v>
      </c>
      <c r="AH1560" s="14" t="e">
        <f t="shared" si="471"/>
        <v>#DIV/0!</v>
      </c>
      <c r="AI1560" s="14">
        <f t="shared" si="472"/>
        <v>1202</v>
      </c>
      <c r="AJ1560" s="1643"/>
    </row>
    <row r="1561" spans="1:36" ht="27" customHeight="1">
      <c r="A1561" s="1474">
        <v>333</v>
      </c>
      <c r="B1561" s="1639" t="s">
        <v>7679</v>
      </c>
      <c r="C1561" s="1640" t="s">
        <v>2106</v>
      </c>
      <c r="D1561" s="1015">
        <v>19.739999999999998</v>
      </c>
      <c r="E1561" s="1641">
        <v>589</v>
      </c>
      <c r="F1561" s="1641">
        <v>11626.859999999999</v>
      </c>
      <c r="G1561" s="1037"/>
      <c r="H1561" s="1015">
        <f t="shared" si="465"/>
        <v>0</v>
      </c>
      <c r="I1561" s="974"/>
      <c r="J1561" s="1043">
        <v>45382</v>
      </c>
      <c r="K1561" s="1043"/>
      <c r="L1561" s="1026">
        <v>1077</v>
      </c>
      <c r="M1561" s="1043">
        <v>44904</v>
      </c>
      <c r="N1561" s="1026"/>
      <c r="O1561" s="1026"/>
      <c r="P1561" s="985"/>
      <c r="Q1561" s="1642"/>
      <c r="R1561" s="1642"/>
      <c r="S1561" s="1026"/>
      <c r="T1561" s="1026"/>
      <c r="U1561" s="1026"/>
      <c r="V1561" s="1026"/>
      <c r="W1561" s="1026"/>
      <c r="X1561" s="1026"/>
      <c r="Y1561" s="1026"/>
      <c r="Z1561" s="1026"/>
      <c r="AA1561" s="1026"/>
      <c r="AB1561" s="1641"/>
      <c r="AC1561" s="1507">
        <f t="shared" si="466"/>
        <v>589</v>
      </c>
      <c r="AD1561" s="1508">
        <f t="shared" si="467"/>
        <v>11626.859999999999</v>
      </c>
      <c r="AE1561" s="14">
        <f t="shared" si="468"/>
        <v>12.166666666666666</v>
      </c>
      <c r="AF1561" s="14">
        <f t="shared" si="469"/>
        <v>0</v>
      </c>
      <c r="AG1561" s="14" t="e">
        <f t="shared" si="470"/>
        <v>#DIV/0!</v>
      </c>
      <c r="AH1561" s="14" t="e">
        <f t="shared" si="471"/>
        <v>#DIV/0!</v>
      </c>
      <c r="AI1561" s="14">
        <f t="shared" si="472"/>
        <v>589</v>
      </c>
      <c r="AJ1561" s="1643"/>
    </row>
    <row r="1562" spans="1:36" ht="27" customHeight="1">
      <c r="A1562" s="1474">
        <v>335</v>
      </c>
      <c r="B1562" s="1639" t="s">
        <v>7680</v>
      </c>
      <c r="C1562" s="1640" t="s">
        <v>2106</v>
      </c>
      <c r="D1562" s="1015">
        <v>57.36</v>
      </c>
      <c r="E1562" s="1641">
        <v>3380</v>
      </c>
      <c r="F1562" s="1641">
        <v>193876.8</v>
      </c>
      <c r="G1562" s="1037"/>
      <c r="H1562" s="1015">
        <f t="shared" si="465"/>
        <v>0</v>
      </c>
      <c r="I1562" s="974"/>
      <c r="J1562" s="1043">
        <v>45626</v>
      </c>
      <c r="K1562" s="1043"/>
      <c r="L1562" s="1026">
        <v>1077</v>
      </c>
      <c r="M1562" s="1043">
        <v>44904</v>
      </c>
      <c r="N1562" s="1026"/>
      <c r="O1562" s="1026"/>
      <c r="P1562" s="985"/>
      <c r="Q1562" s="1642"/>
      <c r="R1562" s="1642"/>
      <c r="S1562" s="1026"/>
      <c r="T1562" s="1026"/>
      <c r="U1562" s="1026"/>
      <c r="V1562" s="1026"/>
      <c r="W1562" s="1026"/>
      <c r="X1562" s="1026"/>
      <c r="Y1562" s="1026"/>
      <c r="Z1562" s="1026"/>
      <c r="AA1562" s="1026"/>
      <c r="AB1562" s="1641"/>
      <c r="AC1562" s="1507">
        <f t="shared" si="466"/>
        <v>3380</v>
      </c>
      <c r="AD1562" s="1508">
        <f t="shared" si="467"/>
        <v>193876.8</v>
      </c>
      <c r="AE1562" s="14">
        <f t="shared" si="468"/>
        <v>20.3</v>
      </c>
      <c r="AF1562" s="14">
        <f t="shared" si="469"/>
        <v>0</v>
      </c>
      <c r="AG1562" s="14" t="e">
        <f t="shared" si="470"/>
        <v>#DIV/0!</v>
      </c>
      <c r="AH1562" s="14" t="e">
        <f t="shared" si="471"/>
        <v>#DIV/0!</v>
      </c>
      <c r="AI1562" s="14">
        <f t="shared" si="472"/>
        <v>3380</v>
      </c>
      <c r="AJ1562" s="1643"/>
    </row>
    <row r="1563" spans="1:36" ht="27" customHeight="1">
      <c r="A1563" s="1474">
        <v>336</v>
      </c>
      <c r="B1563" s="1639" t="s">
        <v>7680</v>
      </c>
      <c r="C1563" s="1640" t="s">
        <v>2106</v>
      </c>
      <c r="D1563" s="1015">
        <v>57.36</v>
      </c>
      <c r="E1563" s="1641">
        <v>3562</v>
      </c>
      <c r="F1563" s="1641">
        <v>204316.32</v>
      </c>
      <c r="G1563" s="1037"/>
      <c r="H1563" s="1015">
        <f t="shared" si="465"/>
        <v>0</v>
      </c>
      <c r="I1563" s="974"/>
      <c r="J1563" s="1043">
        <v>45626</v>
      </c>
      <c r="K1563" s="1043"/>
      <c r="L1563" s="1026">
        <v>1077</v>
      </c>
      <c r="M1563" s="1043">
        <v>44904</v>
      </c>
      <c r="N1563" s="1026"/>
      <c r="O1563" s="1026"/>
      <c r="P1563" s="985"/>
      <c r="Q1563" s="1642"/>
      <c r="R1563" s="1642"/>
      <c r="S1563" s="1026"/>
      <c r="T1563" s="1026"/>
      <c r="U1563" s="1026"/>
      <c r="V1563" s="1026"/>
      <c r="W1563" s="1026"/>
      <c r="X1563" s="1026"/>
      <c r="Y1563" s="1026"/>
      <c r="Z1563" s="1026"/>
      <c r="AA1563" s="1026"/>
      <c r="AB1563" s="1641"/>
      <c r="AC1563" s="1507">
        <f t="shared" si="466"/>
        <v>3562</v>
      </c>
      <c r="AD1563" s="1508">
        <f t="shared" si="467"/>
        <v>204316.32</v>
      </c>
      <c r="AE1563" s="14">
        <f t="shared" si="468"/>
        <v>20.3</v>
      </c>
      <c r="AF1563" s="14">
        <f t="shared" si="469"/>
        <v>0</v>
      </c>
      <c r="AG1563" s="14" t="e">
        <f t="shared" si="470"/>
        <v>#DIV/0!</v>
      </c>
      <c r="AH1563" s="14" t="e">
        <f t="shared" si="471"/>
        <v>#DIV/0!</v>
      </c>
      <c r="AI1563" s="14">
        <f t="shared" si="472"/>
        <v>3562</v>
      </c>
      <c r="AJ1563" s="1643"/>
    </row>
    <row r="1564" spans="1:36" ht="28.5" customHeight="1">
      <c r="A1564" s="1474">
        <v>337</v>
      </c>
      <c r="B1564" s="1639" t="s">
        <v>7680</v>
      </c>
      <c r="C1564" s="1640" t="s">
        <v>2106</v>
      </c>
      <c r="D1564" s="1015">
        <v>57.36</v>
      </c>
      <c r="E1564" s="1641">
        <v>3755</v>
      </c>
      <c r="F1564" s="1641">
        <v>215386.8</v>
      </c>
      <c r="G1564" s="1037"/>
      <c r="H1564" s="1015">
        <f t="shared" si="465"/>
        <v>0</v>
      </c>
      <c r="I1564" s="974"/>
      <c r="J1564" s="1043">
        <v>45626</v>
      </c>
      <c r="K1564" s="1043"/>
      <c r="L1564" s="1026">
        <v>1077</v>
      </c>
      <c r="M1564" s="1043">
        <v>44904</v>
      </c>
      <c r="N1564" s="1026"/>
      <c r="O1564" s="1026"/>
      <c r="P1564" s="985"/>
      <c r="Q1564" s="1642"/>
      <c r="R1564" s="1642"/>
      <c r="S1564" s="1026"/>
      <c r="T1564" s="1026"/>
      <c r="U1564" s="1026"/>
      <c r="V1564" s="1026"/>
      <c r="W1564" s="1026"/>
      <c r="X1564" s="1026"/>
      <c r="Y1564" s="1026"/>
      <c r="Z1564" s="1026"/>
      <c r="AA1564" s="1026"/>
      <c r="AB1564" s="1641"/>
      <c r="AC1564" s="1507">
        <f t="shared" si="466"/>
        <v>3755</v>
      </c>
      <c r="AD1564" s="1508">
        <f t="shared" si="467"/>
        <v>215386.8</v>
      </c>
      <c r="AE1564" s="14">
        <f t="shared" si="468"/>
        <v>20.3</v>
      </c>
      <c r="AF1564" s="14">
        <f t="shared" si="469"/>
        <v>0</v>
      </c>
      <c r="AG1564" s="14" t="e">
        <f t="shared" si="470"/>
        <v>#DIV/0!</v>
      </c>
      <c r="AH1564" s="14" t="e">
        <f t="shared" si="471"/>
        <v>#DIV/0!</v>
      </c>
      <c r="AI1564" s="14">
        <f t="shared" si="472"/>
        <v>3755</v>
      </c>
      <c r="AJ1564" s="1643"/>
    </row>
    <row r="1565" spans="1:36" ht="28.5" customHeight="1">
      <c r="A1565" s="1474">
        <v>338</v>
      </c>
      <c r="B1565" s="1639" t="s">
        <v>7680</v>
      </c>
      <c r="C1565" s="1640" t="s">
        <v>2106</v>
      </c>
      <c r="D1565" s="1015">
        <v>57.36</v>
      </c>
      <c r="E1565" s="1641">
        <v>3430</v>
      </c>
      <c r="F1565" s="1641">
        <v>196744.8</v>
      </c>
      <c r="G1565" s="1037"/>
      <c r="H1565" s="1015">
        <f t="shared" si="465"/>
        <v>0</v>
      </c>
      <c r="I1565" s="974"/>
      <c r="J1565" s="1043">
        <v>45626</v>
      </c>
      <c r="K1565" s="1043"/>
      <c r="L1565" s="1026">
        <v>1077</v>
      </c>
      <c r="M1565" s="1043">
        <v>44904</v>
      </c>
      <c r="N1565" s="1026">
        <v>1071</v>
      </c>
      <c r="O1565" s="1026">
        <v>1040</v>
      </c>
      <c r="P1565" s="985">
        <v>1213</v>
      </c>
      <c r="Q1565" s="1642"/>
      <c r="R1565" s="1642"/>
      <c r="S1565" s="1026"/>
      <c r="T1565" s="1026"/>
      <c r="U1565" s="1026"/>
      <c r="V1565" s="1026"/>
      <c r="W1565" s="1026"/>
      <c r="X1565" s="1026"/>
      <c r="Y1565" s="1026"/>
      <c r="Z1565" s="1026"/>
      <c r="AA1565" s="1026"/>
      <c r="AB1565" s="1641"/>
      <c r="AC1565" s="1507">
        <f t="shared" si="466"/>
        <v>106</v>
      </c>
      <c r="AD1565" s="1508">
        <f t="shared" si="467"/>
        <v>6080.16</v>
      </c>
      <c r="AE1565" s="14">
        <f t="shared" si="468"/>
        <v>20.3</v>
      </c>
      <c r="AF1565" s="14">
        <f t="shared" si="469"/>
        <v>1108</v>
      </c>
      <c r="AG1565" s="14">
        <f t="shared" si="470"/>
        <v>9.5667870036101083E-2</v>
      </c>
      <c r="AH1565" s="14">
        <f t="shared" si="471"/>
        <v>-20.204332129963898</v>
      </c>
      <c r="AI1565" s="14">
        <f t="shared" si="472"/>
        <v>-22386.400000000001</v>
      </c>
      <c r="AJ1565" s="1643"/>
    </row>
    <row r="1566" spans="1:36" ht="28.5" customHeight="1">
      <c r="A1566" s="1474">
        <v>341</v>
      </c>
      <c r="B1566" s="1639" t="s">
        <v>7680</v>
      </c>
      <c r="C1566" s="1640" t="s">
        <v>2106</v>
      </c>
      <c r="D1566" s="1015">
        <v>57.36</v>
      </c>
      <c r="E1566" s="1641">
        <v>0</v>
      </c>
      <c r="F1566" s="1641">
        <v>0</v>
      </c>
      <c r="G1566" s="1037"/>
      <c r="H1566" s="1015">
        <f t="shared" si="465"/>
        <v>0</v>
      </c>
      <c r="I1566" s="974"/>
      <c r="J1566" s="1043">
        <v>45596</v>
      </c>
      <c r="K1566" s="1043"/>
      <c r="L1566" s="1026">
        <v>1077</v>
      </c>
      <c r="M1566" s="1043">
        <v>44904</v>
      </c>
      <c r="N1566" s="1026">
        <v>-1820</v>
      </c>
      <c r="O1566" s="1026">
        <v>973</v>
      </c>
      <c r="P1566" s="985">
        <v>-177</v>
      </c>
      <c r="Q1566" s="1642"/>
      <c r="R1566" s="1642"/>
      <c r="S1566" s="1026"/>
      <c r="T1566" s="1026"/>
      <c r="U1566" s="1026"/>
      <c r="V1566" s="1026"/>
      <c r="W1566" s="1026"/>
      <c r="X1566" s="1026"/>
      <c r="Y1566" s="1026"/>
      <c r="Z1566" s="1026"/>
      <c r="AA1566" s="1026"/>
      <c r="AB1566" s="1641"/>
      <c r="AC1566" s="1507">
        <f t="shared" si="466"/>
        <v>1024</v>
      </c>
      <c r="AD1566" s="1508">
        <f t="shared" si="467"/>
        <v>58736.639999999999</v>
      </c>
      <c r="AE1566" s="14">
        <f t="shared" si="468"/>
        <v>19.3</v>
      </c>
      <c r="AF1566" s="14">
        <f t="shared" si="469"/>
        <v>-341.33333333333331</v>
      </c>
      <c r="AG1566" s="14">
        <f t="shared" si="470"/>
        <v>-3</v>
      </c>
      <c r="AH1566" s="14">
        <f t="shared" si="471"/>
        <v>-22.3</v>
      </c>
      <c r="AI1566" s="14">
        <f t="shared" si="472"/>
        <v>7611.7333333333336</v>
      </c>
      <c r="AJ1566" s="1643"/>
    </row>
    <row r="1567" spans="1:36" ht="28.5" customHeight="1">
      <c r="A1567" s="1474">
        <v>342</v>
      </c>
      <c r="B1567" s="1639" t="s">
        <v>7680</v>
      </c>
      <c r="C1567" s="1640" t="s">
        <v>2106</v>
      </c>
      <c r="D1567" s="1015">
        <v>57.36</v>
      </c>
      <c r="E1567" s="1641">
        <v>0</v>
      </c>
      <c r="F1567" s="1641">
        <v>0</v>
      </c>
      <c r="G1567" s="1037"/>
      <c r="H1567" s="1015">
        <f t="shared" si="465"/>
        <v>0</v>
      </c>
      <c r="I1567" s="974"/>
      <c r="J1567" s="1043">
        <v>45596</v>
      </c>
      <c r="K1567" s="1043"/>
      <c r="L1567" s="1026">
        <v>1077</v>
      </c>
      <c r="M1567" s="1043">
        <v>44904</v>
      </c>
      <c r="N1567" s="1026">
        <v>-1790</v>
      </c>
      <c r="O1567" s="1026"/>
      <c r="P1567" s="985"/>
      <c r="Q1567" s="1642"/>
      <c r="R1567" s="1642"/>
      <c r="S1567" s="1026"/>
      <c r="T1567" s="1026"/>
      <c r="U1567" s="1026"/>
      <c r="V1567" s="1026"/>
      <c r="W1567" s="1026"/>
      <c r="X1567" s="1026"/>
      <c r="Y1567" s="1026"/>
      <c r="Z1567" s="1026"/>
      <c r="AA1567" s="1026"/>
      <c r="AB1567" s="1641"/>
      <c r="AC1567" s="1507">
        <f t="shared" si="466"/>
        <v>1790</v>
      </c>
      <c r="AD1567" s="1508">
        <f t="shared" si="467"/>
        <v>102674.4</v>
      </c>
      <c r="AE1567" s="14">
        <f t="shared" si="468"/>
        <v>19.3</v>
      </c>
      <c r="AF1567" s="14">
        <f t="shared" si="469"/>
        <v>-596.66666666666663</v>
      </c>
      <c r="AG1567" s="14">
        <f t="shared" si="470"/>
        <v>-3</v>
      </c>
      <c r="AH1567" s="14">
        <f t="shared" si="471"/>
        <v>-22.3</v>
      </c>
      <c r="AI1567" s="14">
        <f t="shared" si="472"/>
        <v>13305.666666666666</v>
      </c>
      <c r="AJ1567" s="1643"/>
    </row>
    <row r="1568" spans="1:36" ht="24" customHeight="1">
      <c r="A1568" s="1474">
        <v>343</v>
      </c>
      <c r="B1568" s="1639" t="s">
        <v>7680</v>
      </c>
      <c r="C1568" s="1640" t="s">
        <v>2106</v>
      </c>
      <c r="D1568" s="1015">
        <v>57.36</v>
      </c>
      <c r="E1568" s="1641">
        <v>1249</v>
      </c>
      <c r="F1568" s="1641">
        <v>71642.64</v>
      </c>
      <c r="G1568" s="1037"/>
      <c r="H1568" s="1015">
        <f t="shared" si="465"/>
        <v>0</v>
      </c>
      <c r="I1568" s="974"/>
      <c r="J1568" s="1043">
        <v>45626</v>
      </c>
      <c r="K1568" s="1043"/>
      <c r="L1568" s="1026">
        <v>1077</v>
      </c>
      <c r="M1568" s="1043">
        <v>44904</v>
      </c>
      <c r="N1568" s="1026">
        <v>-209</v>
      </c>
      <c r="O1568" s="1026"/>
      <c r="P1568" s="985"/>
      <c r="Q1568" s="1642"/>
      <c r="R1568" s="1642"/>
      <c r="S1568" s="1026"/>
      <c r="T1568" s="1026"/>
      <c r="U1568" s="1026"/>
      <c r="V1568" s="1026"/>
      <c r="W1568" s="1026"/>
      <c r="X1568" s="1026"/>
      <c r="Y1568" s="1026"/>
      <c r="Z1568" s="1026"/>
      <c r="AA1568" s="1026"/>
      <c r="AB1568" s="1641"/>
      <c r="AC1568" s="1507">
        <f t="shared" si="466"/>
        <v>1458</v>
      </c>
      <c r="AD1568" s="1508">
        <f t="shared" si="467"/>
        <v>83630.880000000005</v>
      </c>
      <c r="AE1568" s="14">
        <f t="shared" si="468"/>
        <v>20.3</v>
      </c>
      <c r="AF1568" s="14">
        <f t="shared" si="469"/>
        <v>-69.666666666666671</v>
      </c>
      <c r="AG1568" s="14">
        <f t="shared" si="470"/>
        <v>-20.928229665071768</v>
      </c>
      <c r="AH1568" s="14">
        <f t="shared" si="471"/>
        <v>-41.228229665071765</v>
      </c>
      <c r="AI1568" s="14">
        <f t="shared" si="472"/>
        <v>2872.2333333333336</v>
      </c>
      <c r="AJ1568" s="1643"/>
    </row>
    <row r="1569" spans="1:36" ht="24" customHeight="1">
      <c r="A1569" s="1474">
        <v>344</v>
      </c>
      <c r="B1569" s="1639" t="s">
        <v>7680</v>
      </c>
      <c r="C1569" s="1640" t="s">
        <v>2106</v>
      </c>
      <c r="D1569" s="1015">
        <v>57.36</v>
      </c>
      <c r="E1569" s="1641">
        <v>1769</v>
      </c>
      <c r="F1569" s="1641">
        <v>101469.84</v>
      </c>
      <c r="G1569" s="1037"/>
      <c r="H1569" s="1015">
        <f t="shared" si="465"/>
        <v>0</v>
      </c>
      <c r="I1569" s="974"/>
      <c r="J1569" s="1043">
        <v>45626</v>
      </c>
      <c r="K1569" s="1043"/>
      <c r="L1569" s="1026">
        <v>1077</v>
      </c>
      <c r="M1569" s="1043">
        <v>44904</v>
      </c>
      <c r="N1569" s="1026"/>
      <c r="O1569" s="1026"/>
      <c r="P1569" s="985"/>
      <c r="Q1569" s="1642"/>
      <c r="R1569" s="1642"/>
      <c r="S1569" s="1026"/>
      <c r="T1569" s="1026"/>
      <c r="U1569" s="1026"/>
      <c r="V1569" s="1026"/>
      <c r="W1569" s="1026"/>
      <c r="X1569" s="1026"/>
      <c r="Y1569" s="1026"/>
      <c r="Z1569" s="1026"/>
      <c r="AA1569" s="1026"/>
      <c r="AB1569" s="1641"/>
      <c r="AC1569" s="1507">
        <f t="shared" si="466"/>
        <v>1769</v>
      </c>
      <c r="AD1569" s="1508">
        <f t="shared" si="467"/>
        <v>101469.84</v>
      </c>
      <c r="AE1569" s="14">
        <f t="shared" si="468"/>
        <v>20.3</v>
      </c>
      <c r="AF1569" s="14">
        <f t="shared" si="469"/>
        <v>0</v>
      </c>
      <c r="AG1569" s="14" t="e">
        <f t="shared" si="470"/>
        <v>#DIV/0!</v>
      </c>
      <c r="AH1569" s="14" t="e">
        <f t="shared" si="471"/>
        <v>#DIV/0!</v>
      </c>
      <c r="AI1569" s="14">
        <f t="shared" si="472"/>
        <v>1769</v>
      </c>
      <c r="AJ1569" s="1643"/>
    </row>
    <row r="1570" spans="1:36" ht="24" customHeight="1">
      <c r="A1570" s="1474">
        <v>345</v>
      </c>
      <c r="B1570" s="1639" t="s">
        <v>7680</v>
      </c>
      <c r="C1570" s="1640" t="s">
        <v>2106</v>
      </c>
      <c r="D1570" s="1015">
        <v>57.36</v>
      </c>
      <c r="E1570" s="1641">
        <v>235</v>
      </c>
      <c r="F1570" s="1641">
        <v>13479.6</v>
      </c>
      <c r="G1570" s="1037"/>
      <c r="H1570" s="1015">
        <f t="shared" si="465"/>
        <v>0</v>
      </c>
      <c r="I1570" s="974"/>
      <c r="J1570" s="1043">
        <v>45626</v>
      </c>
      <c r="K1570" s="1043"/>
      <c r="L1570" s="1026">
        <v>1077</v>
      </c>
      <c r="M1570" s="1043">
        <v>44904</v>
      </c>
      <c r="N1570" s="1026"/>
      <c r="O1570" s="1026"/>
      <c r="P1570" s="985"/>
      <c r="Q1570" s="1642"/>
      <c r="R1570" s="1642"/>
      <c r="S1570" s="1026"/>
      <c r="T1570" s="1026"/>
      <c r="U1570" s="1026"/>
      <c r="V1570" s="1026"/>
      <c r="W1570" s="1026"/>
      <c r="X1570" s="1026"/>
      <c r="Y1570" s="1026"/>
      <c r="Z1570" s="1026"/>
      <c r="AA1570" s="1026"/>
      <c r="AB1570" s="1641"/>
      <c r="AC1570" s="1507">
        <f t="shared" si="466"/>
        <v>235</v>
      </c>
      <c r="AD1570" s="1508">
        <f t="shared" si="467"/>
        <v>13479.6</v>
      </c>
      <c r="AE1570" s="14">
        <f t="shared" si="468"/>
        <v>20.3</v>
      </c>
      <c r="AF1570" s="14">
        <f t="shared" si="469"/>
        <v>0</v>
      </c>
      <c r="AG1570" s="14" t="e">
        <f t="shared" si="470"/>
        <v>#DIV/0!</v>
      </c>
      <c r="AH1570" s="14" t="e">
        <f t="shared" si="471"/>
        <v>#DIV/0!</v>
      </c>
      <c r="AI1570" s="14">
        <f t="shared" si="472"/>
        <v>235</v>
      </c>
      <c r="AJ1570" s="1643"/>
    </row>
    <row r="1571" spans="1:36" ht="24" customHeight="1">
      <c r="A1571" s="1474">
        <v>346</v>
      </c>
      <c r="B1571" s="1639" t="s">
        <v>7680</v>
      </c>
      <c r="C1571" s="1640" t="s">
        <v>2106</v>
      </c>
      <c r="D1571" s="1015">
        <v>57.36</v>
      </c>
      <c r="E1571" s="1641">
        <v>3535</v>
      </c>
      <c r="F1571" s="1641">
        <v>202767.6</v>
      </c>
      <c r="G1571" s="1037"/>
      <c r="H1571" s="1015">
        <f t="shared" si="465"/>
        <v>0</v>
      </c>
      <c r="I1571" s="974"/>
      <c r="J1571" s="1043">
        <v>45626</v>
      </c>
      <c r="K1571" s="1043"/>
      <c r="L1571" s="1026">
        <v>1077</v>
      </c>
      <c r="M1571" s="1043">
        <v>44904</v>
      </c>
      <c r="N1571" s="1026"/>
      <c r="O1571" s="1026"/>
      <c r="P1571" s="985"/>
      <c r="Q1571" s="1642"/>
      <c r="R1571" s="1642"/>
      <c r="S1571" s="1026"/>
      <c r="T1571" s="1026"/>
      <c r="U1571" s="1026"/>
      <c r="V1571" s="1026"/>
      <c r="W1571" s="1026"/>
      <c r="X1571" s="1026"/>
      <c r="Y1571" s="1026"/>
      <c r="Z1571" s="1026"/>
      <c r="AA1571" s="1026"/>
      <c r="AB1571" s="1641"/>
      <c r="AC1571" s="1507">
        <f t="shared" si="466"/>
        <v>3535</v>
      </c>
      <c r="AD1571" s="1508">
        <f t="shared" si="467"/>
        <v>202767.6</v>
      </c>
      <c r="AE1571" s="14">
        <f t="shared" si="468"/>
        <v>20.3</v>
      </c>
      <c r="AF1571" s="14">
        <f t="shared" si="469"/>
        <v>0</v>
      </c>
      <c r="AG1571" s="14" t="e">
        <f t="shared" si="470"/>
        <v>#DIV/0!</v>
      </c>
      <c r="AH1571" s="14" t="e">
        <f t="shared" si="471"/>
        <v>#DIV/0!</v>
      </c>
      <c r="AI1571" s="14">
        <f t="shared" si="472"/>
        <v>3535</v>
      </c>
      <c r="AJ1571" s="1643"/>
    </row>
    <row r="1572" spans="1:36" ht="22.5" customHeight="1">
      <c r="A1572" s="1474">
        <v>347</v>
      </c>
      <c r="B1572" s="1639" t="s">
        <v>7680</v>
      </c>
      <c r="C1572" s="1640" t="s">
        <v>2106</v>
      </c>
      <c r="D1572" s="1015">
        <v>57.36</v>
      </c>
      <c r="E1572" s="1641">
        <v>3512</v>
      </c>
      <c r="F1572" s="1641">
        <v>201448.32000000001</v>
      </c>
      <c r="G1572" s="1037"/>
      <c r="H1572" s="1015">
        <f t="shared" si="465"/>
        <v>0</v>
      </c>
      <c r="I1572" s="974"/>
      <c r="J1572" s="1043">
        <v>45626</v>
      </c>
      <c r="K1572" s="1043"/>
      <c r="L1572" s="1026">
        <v>1077</v>
      </c>
      <c r="M1572" s="1043">
        <v>44904</v>
      </c>
      <c r="N1572" s="1026"/>
      <c r="O1572" s="1026"/>
      <c r="P1572" s="985"/>
      <c r="Q1572" s="1642"/>
      <c r="R1572" s="1642"/>
      <c r="S1572" s="1026"/>
      <c r="T1572" s="1026"/>
      <c r="U1572" s="1026"/>
      <c r="V1572" s="1026"/>
      <c r="W1572" s="1026"/>
      <c r="X1572" s="1026"/>
      <c r="Y1572" s="1026"/>
      <c r="Z1572" s="1026"/>
      <c r="AA1572" s="1026"/>
      <c r="AB1572" s="1641"/>
      <c r="AC1572" s="1507">
        <f t="shared" si="466"/>
        <v>3512</v>
      </c>
      <c r="AD1572" s="1508">
        <f t="shared" si="467"/>
        <v>201448.32000000001</v>
      </c>
      <c r="AE1572" s="14">
        <f t="shared" si="468"/>
        <v>20.3</v>
      </c>
      <c r="AF1572" s="14">
        <f t="shared" si="469"/>
        <v>0</v>
      </c>
      <c r="AG1572" s="14" t="e">
        <f t="shared" si="470"/>
        <v>#DIV/0!</v>
      </c>
      <c r="AH1572" s="14" t="e">
        <f t="shared" si="471"/>
        <v>#DIV/0!</v>
      </c>
      <c r="AI1572" s="14">
        <f t="shared" si="472"/>
        <v>3512</v>
      </c>
      <c r="AJ1572" s="1643"/>
    </row>
    <row r="1573" spans="1:36" ht="22.5" customHeight="1">
      <c r="A1573" s="1474">
        <v>348</v>
      </c>
      <c r="B1573" s="1639" t="s">
        <v>7680</v>
      </c>
      <c r="C1573" s="1640" t="s">
        <v>2106</v>
      </c>
      <c r="D1573" s="1015">
        <v>57.36</v>
      </c>
      <c r="E1573" s="1641">
        <v>3737</v>
      </c>
      <c r="F1573" s="1641">
        <v>214354.32</v>
      </c>
      <c r="G1573" s="1037"/>
      <c r="H1573" s="1015">
        <f t="shared" si="465"/>
        <v>0</v>
      </c>
      <c r="I1573" s="974"/>
      <c r="J1573" s="1043">
        <v>45626</v>
      </c>
      <c r="K1573" s="1043"/>
      <c r="L1573" s="1026">
        <v>1077</v>
      </c>
      <c r="M1573" s="1043">
        <v>44904</v>
      </c>
      <c r="N1573" s="1026"/>
      <c r="O1573" s="1026"/>
      <c r="P1573" s="985"/>
      <c r="Q1573" s="1642"/>
      <c r="R1573" s="1642"/>
      <c r="S1573" s="1026"/>
      <c r="T1573" s="1026"/>
      <c r="U1573" s="1026"/>
      <c r="V1573" s="1026"/>
      <c r="W1573" s="1026"/>
      <c r="X1573" s="1026"/>
      <c r="Y1573" s="1026"/>
      <c r="Z1573" s="1026"/>
      <c r="AA1573" s="1026"/>
      <c r="AB1573" s="1641"/>
      <c r="AC1573" s="1507">
        <f t="shared" si="466"/>
        <v>3737</v>
      </c>
      <c r="AD1573" s="1508">
        <f t="shared" si="467"/>
        <v>214354.32</v>
      </c>
      <c r="AE1573" s="14">
        <f t="shared" si="468"/>
        <v>20.3</v>
      </c>
      <c r="AF1573" s="14">
        <f t="shared" si="469"/>
        <v>0</v>
      </c>
      <c r="AG1573" s="14" t="e">
        <f t="shared" si="470"/>
        <v>#DIV/0!</v>
      </c>
      <c r="AH1573" s="14" t="e">
        <f t="shared" si="471"/>
        <v>#DIV/0!</v>
      </c>
      <c r="AI1573" s="14">
        <f t="shared" si="472"/>
        <v>3737</v>
      </c>
      <c r="AJ1573" s="1643"/>
    </row>
    <row r="1574" spans="1:36" ht="22.5" customHeight="1">
      <c r="A1574" s="1474">
        <v>349</v>
      </c>
      <c r="B1574" s="1639" t="s">
        <v>7680</v>
      </c>
      <c r="C1574" s="1640" t="s">
        <v>2106</v>
      </c>
      <c r="D1574" s="1015">
        <v>57.36</v>
      </c>
      <c r="E1574" s="1641">
        <v>890</v>
      </c>
      <c r="F1574" s="1641">
        <v>51050.400000000001</v>
      </c>
      <c r="G1574" s="1037"/>
      <c r="H1574" s="1015">
        <f t="shared" si="465"/>
        <v>0</v>
      </c>
      <c r="I1574" s="974"/>
      <c r="J1574" s="1043">
        <v>45626</v>
      </c>
      <c r="K1574" s="1043"/>
      <c r="L1574" s="1026">
        <v>1077</v>
      </c>
      <c r="M1574" s="1043">
        <v>44904</v>
      </c>
      <c r="N1574" s="1026">
        <v>360</v>
      </c>
      <c r="O1574" s="1026"/>
      <c r="P1574" s="985"/>
      <c r="Q1574" s="1642"/>
      <c r="R1574" s="1642"/>
      <c r="S1574" s="1026"/>
      <c r="T1574" s="1026"/>
      <c r="U1574" s="1026"/>
      <c r="V1574" s="1026"/>
      <c r="W1574" s="1026"/>
      <c r="X1574" s="1026"/>
      <c r="Y1574" s="1026"/>
      <c r="Z1574" s="1026"/>
      <c r="AA1574" s="1026"/>
      <c r="AB1574" s="1641"/>
      <c r="AC1574" s="1507">
        <f t="shared" si="466"/>
        <v>530</v>
      </c>
      <c r="AD1574" s="1508">
        <f t="shared" si="467"/>
        <v>30400.799999999999</v>
      </c>
      <c r="AE1574" s="14">
        <f t="shared" si="468"/>
        <v>20.3</v>
      </c>
      <c r="AF1574" s="14">
        <f t="shared" si="469"/>
        <v>120</v>
      </c>
      <c r="AG1574" s="14">
        <f t="shared" si="470"/>
        <v>4.416666666666667</v>
      </c>
      <c r="AH1574" s="14">
        <f t="shared" si="471"/>
        <v>-15.883333333333333</v>
      </c>
      <c r="AI1574" s="14">
        <f t="shared" si="472"/>
        <v>-1906</v>
      </c>
      <c r="AJ1574" s="1643"/>
    </row>
    <row r="1575" spans="1:36" ht="26.25" customHeight="1">
      <c r="A1575" s="1474">
        <v>352</v>
      </c>
      <c r="B1575" s="1639" t="s">
        <v>7680</v>
      </c>
      <c r="C1575" s="1640" t="s">
        <v>2106</v>
      </c>
      <c r="D1575" s="1015">
        <v>57.36</v>
      </c>
      <c r="E1575" s="1641">
        <v>2793</v>
      </c>
      <c r="F1575" s="1641">
        <v>160206.48000000001</v>
      </c>
      <c r="G1575" s="1037"/>
      <c r="H1575" s="1015">
        <f t="shared" si="465"/>
        <v>0</v>
      </c>
      <c r="I1575" s="974"/>
      <c r="J1575" s="1043">
        <v>45626</v>
      </c>
      <c r="K1575" s="1043"/>
      <c r="L1575" s="1026">
        <v>1077</v>
      </c>
      <c r="M1575" s="1043">
        <v>44904</v>
      </c>
      <c r="N1575" s="1026"/>
      <c r="O1575" s="1026"/>
      <c r="P1575" s="985"/>
      <c r="Q1575" s="1642"/>
      <c r="R1575" s="1642"/>
      <c r="S1575" s="1026"/>
      <c r="T1575" s="1026"/>
      <c r="U1575" s="1026"/>
      <c r="V1575" s="1026"/>
      <c r="W1575" s="1026"/>
      <c r="X1575" s="1026"/>
      <c r="Y1575" s="1026"/>
      <c r="Z1575" s="1026"/>
      <c r="AA1575" s="1026"/>
      <c r="AB1575" s="1641"/>
      <c r="AC1575" s="1507">
        <f t="shared" si="466"/>
        <v>2793</v>
      </c>
      <c r="AD1575" s="1508">
        <f t="shared" si="467"/>
        <v>160206.48000000001</v>
      </c>
      <c r="AE1575" s="14">
        <f t="shared" si="468"/>
        <v>20.3</v>
      </c>
      <c r="AF1575" s="14">
        <f t="shared" si="469"/>
        <v>0</v>
      </c>
      <c r="AG1575" s="14" t="e">
        <f t="shared" si="470"/>
        <v>#DIV/0!</v>
      </c>
      <c r="AH1575" s="14" t="e">
        <f t="shared" si="471"/>
        <v>#DIV/0!</v>
      </c>
      <c r="AI1575" s="14">
        <f t="shared" si="472"/>
        <v>2793</v>
      </c>
      <c r="AJ1575" s="1643"/>
    </row>
    <row r="1576" spans="1:36" ht="26.25" customHeight="1">
      <c r="A1576" s="1474">
        <v>353</v>
      </c>
      <c r="B1576" s="1639" t="s">
        <v>7680</v>
      </c>
      <c r="C1576" s="1640" t="s">
        <v>2106</v>
      </c>
      <c r="D1576" s="1015">
        <v>57.36</v>
      </c>
      <c r="E1576" s="1641">
        <v>3530</v>
      </c>
      <c r="F1576" s="1641">
        <v>202480.8</v>
      </c>
      <c r="G1576" s="1037"/>
      <c r="H1576" s="1015">
        <f t="shared" si="465"/>
        <v>0</v>
      </c>
      <c r="I1576" s="974"/>
      <c r="J1576" s="1043">
        <v>45626</v>
      </c>
      <c r="K1576" s="1043"/>
      <c r="L1576" s="1026">
        <v>1077</v>
      </c>
      <c r="M1576" s="1043">
        <v>44904</v>
      </c>
      <c r="N1576" s="1026"/>
      <c r="O1576" s="1026"/>
      <c r="P1576" s="985"/>
      <c r="Q1576" s="1642"/>
      <c r="R1576" s="1642"/>
      <c r="S1576" s="1026"/>
      <c r="T1576" s="1026"/>
      <c r="U1576" s="1026"/>
      <c r="V1576" s="1026"/>
      <c r="W1576" s="1026"/>
      <c r="X1576" s="1026"/>
      <c r="Y1576" s="1026"/>
      <c r="Z1576" s="1026"/>
      <c r="AA1576" s="1026"/>
      <c r="AB1576" s="1641"/>
      <c r="AC1576" s="1507">
        <f t="shared" si="466"/>
        <v>3530</v>
      </c>
      <c r="AD1576" s="1508">
        <f t="shared" si="467"/>
        <v>202480.8</v>
      </c>
      <c r="AE1576" s="14">
        <f t="shared" si="468"/>
        <v>20.3</v>
      </c>
      <c r="AF1576" s="14">
        <f t="shared" si="469"/>
        <v>0</v>
      </c>
      <c r="AG1576" s="14" t="e">
        <f t="shared" si="470"/>
        <v>#DIV/0!</v>
      </c>
      <c r="AH1576" s="14" t="e">
        <f t="shared" si="471"/>
        <v>#DIV/0!</v>
      </c>
      <c r="AI1576" s="14">
        <f t="shared" si="472"/>
        <v>3530</v>
      </c>
      <c r="AJ1576" s="1643"/>
    </row>
    <row r="1577" spans="1:36" ht="26.25" customHeight="1">
      <c r="A1577" s="1474">
        <v>354</v>
      </c>
      <c r="B1577" s="1639" t="s">
        <v>7680</v>
      </c>
      <c r="C1577" s="1640" t="s">
        <v>2106</v>
      </c>
      <c r="D1577" s="1015">
        <v>57.36</v>
      </c>
      <c r="E1577" s="1641">
        <v>1640</v>
      </c>
      <c r="F1577" s="1641">
        <v>94070.399999999994</v>
      </c>
      <c r="G1577" s="1037"/>
      <c r="H1577" s="1015">
        <f t="shared" si="465"/>
        <v>0</v>
      </c>
      <c r="I1577" s="974"/>
      <c r="J1577" s="1043">
        <v>45626</v>
      </c>
      <c r="K1577" s="1043"/>
      <c r="L1577" s="1026">
        <v>1077</v>
      </c>
      <c r="M1577" s="1043">
        <v>44904</v>
      </c>
      <c r="N1577" s="1026"/>
      <c r="O1577" s="1026"/>
      <c r="P1577" s="985"/>
      <c r="Q1577" s="1642"/>
      <c r="R1577" s="1642"/>
      <c r="S1577" s="1026"/>
      <c r="T1577" s="1026"/>
      <c r="U1577" s="1026"/>
      <c r="V1577" s="1026"/>
      <c r="W1577" s="1026"/>
      <c r="X1577" s="1026"/>
      <c r="Y1577" s="1026"/>
      <c r="Z1577" s="1026"/>
      <c r="AA1577" s="1026"/>
      <c r="AB1577" s="1641"/>
      <c r="AC1577" s="1507">
        <f t="shared" si="466"/>
        <v>1640</v>
      </c>
      <c r="AD1577" s="1508">
        <f t="shared" si="467"/>
        <v>94070.399999999994</v>
      </c>
      <c r="AE1577" s="14">
        <f t="shared" si="468"/>
        <v>20.3</v>
      </c>
      <c r="AF1577" s="14">
        <f t="shared" si="469"/>
        <v>0</v>
      </c>
      <c r="AG1577" s="14" t="e">
        <f t="shared" si="470"/>
        <v>#DIV/0!</v>
      </c>
      <c r="AH1577" s="14" t="e">
        <f t="shared" si="471"/>
        <v>#DIV/0!</v>
      </c>
      <c r="AI1577" s="14">
        <f t="shared" si="472"/>
        <v>1640</v>
      </c>
      <c r="AJ1577" s="1643"/>
    </row>
    <row r="1578" spans="1:36" ht="26.25" customHeight="1">
      <c r="A1578" s="1474">
        <v>355</v>
      </c>
      <c r="B1578" s="1639" t="s">
        <v>7680</v>
      </c>
      <c r="C1578" s="1640" t="s">
        <v>2106</v>
      </c>
      <c r="D1578" s="1015">
        <v>57.36</v>
      </c>
      <c r="E1578" s="1641">
        <v>1080</v>
      </c>
      <c r="F1578" s="1641">
        <v>61948.800000000003</v>
      </c>
      <c r="G1578" s="1037"/>
      <c r="H1578" s="1015">
        <f t="shared" si="465"/>
        <v>0</v>
      </c>
      <c r="I1578" s="974"/>
      <c r="J1578" s="1043">
        <v>45626</v>
      </c>
      <c r="K1578" s="1043"/>
      <c r="L1578" s="1026">
        <v>1077</v>
      </c>
      <c r="M1578" s="1043">
        <v>44904</v>
      </c>
      <c r="N1578" s="1026"/>
      <c r="O1578" s="1026"/>
      <c r="P1578" s="985"/>
      <c r="Q1578" s="1642"/>
      <c r="R1578" s="1642"/>
      <c r="S1578" s="1026"/>
      <c r="T1578" s="1026"/>
      <c r="U1578" s="1026"/>
      <c r="V1578" s="1026"/>
      <c r="W1578" s="1026"/>
      <c r="X1578" s="1026"/>
      <c r="Y1578" s="1026"/>
      <c r="Z1578" s="1026"/>
      <c r="AA1578" s="1026"/>
      <c r="AB1578" s="1641"/>
      <c r="AC1578" s="1507">
        <f t="shared" si="466"/>
        <v>1080</v>
      </c>
      <c r="AD1578" s="1508">
        <f t="shared" si="467"/>
        <v>61948.800000000003</v>
      </c>
      <c r="AE1578" s="14">
        <f t="shared" si="468"/>
        <v>20.3</v>
      </c>
      <c r="AF1578" s="14">
        <f t="shared" si="469"/>
        <v>0</v>
      </c>
      <c r="AG1578" s="14" t="e">
        <f t="shared" si="470"/>
        <v>#DIV/0!</v>
      </c>
      <c r="AH1578" s="14" t="e">
        <f t="shared" si="471"/>
        <v>#DIV/0!</v>
      </c>
      <c r="AI1578" s="14">
        <f t="shared" si="472"/>
        <v>1080</v>
      </c>
      <c r="AJ1578" s="1643"/>
    </row>
    <row r="1579" spans="1:36" ht="26.25" customHeight="1">
      <c r="A1579" s="1474">
        <v>356</v>
      </c>
      <c r="B1579" s="1639" t="s">
        <v>7680</v>
      </c>
      <c r="C1579" s="1038" t="s">
        <v>2106</v>
      </c>
      <c r="D1579" s="1015">
        <v>57.36</v>
      </c>
      <c r="E1579" s="1641">
        <v>48</v>
      </c>
      <c r="F1579" s="1641">
        <v>2753.2799999999997</v>
      </c>
      <c r="G1579" s="1037"/>
      <c r="H1579" s="1015">
        <f t="shared" si="465"/>
        <v>0</v>
      </c>
      <c r="I1579" s="974"/>
      <c r="J1579" s="1043">
        <v>45626</v>
      </c>
      <c r="K1579" s="1043"/>
      <c r="L1579" s="1026">
        <v>1077</v>
      </c>
      <c r="M1579" s="1043">
        <v>44904</v>
      </c>
      <c r="N1579" s="1026"/>
      <c r="O1579" s="1026"/>
      <c r="P1579" s="985"/>
      <c r="Q1579" s="1642"/>
      <c r="R1579" s="1642"/>
      <c r="S1579" s="1026"/>
      <c r="T1579" s="1026"/>
      <c r="U1579" s="1026"/>
      <c r="V1579" s="1026"/>
      <c r="W1579" s="1026"/>
      <c r="X1579" s="1026"/>
      <c r="Y1579" s="1026"/>
      <c r="Z1579" s="1026"/>
      <c r="AA1579" s="1026"/>
      <c r="AB1579" s="1641"/>
      <c r="AC1579" s="1507">
        <f t="shared" si="466"/>
        <v>48</v>
      </c>
      <c r="AD1579" s="1508">
        <f t="shared" si="467"/>
        <v>2753.2799999999997</v>
      </c>
      <c r="AE1579" s="14">
        <f t="shared" si="468"/>
        <v>20.3</v>
      </c>
      <c r="AF1579" s="14">
        <f t="shared" si="469"/>
        <v>0</v>
      </c>
      <c r="AG1579" s="14" t="e">
        <f t="shared" si="470"/>
        <v>#DIV/0!</v>
      </c>
      <c r="AH1579" s="14" t="e">
        <f t="shared" si="471"/>
        <v>#DIV/0!</v>
      </c>
      <c r="AI1579" s="14">
        <f t="shared" si="472"/>
        <v>48</v>
      </c>
      <c r="AJ1579" s="1643"/>
    </row>
    <row r="1580" spans="1:36" ht="26.25" customHeight="1">
      <c r="A1580" s="1474">
        <v>357</v>
      </c>
      <c r="B1580" s="1639" t="s">
        <v>7680</v>
      </c>
      <c r="C1580" s="1038" t="s">
        <v>2106</v>
      </c>
      <c r="D1580" s="1015">
        <v>57.36</v>
      </c>
      <c r="E1580" s="1641">
        <v>40</v>
      </c>
      <c r="F1580" s="1641">
        <v>2294.4</v>
      </c>
      <c r="G1580" s="1037"/>
      <c r="H1580" s="1015">
        <f t="shared" si="465"/>
        <v>0</v>
      </c>
      <c r="I1580" s="974"/>
      <c r="J1580" s="1043">
        <v>45626</v>
      </c>
      <c r="K1580" s="1043"/>
      <c r="L1580" s="1026">
        <v>1077</v>
      </c>
      <c r="M1580" s="1043">
        <v>44904</v>
      </c>
      <c r="N1580" s="1026"/>
      <c r="O1580" s="1026"/>
      <c r="P1580" s="985"/>
      <c r="Q1580" s="1642"/>
      <c r="R1580" s="1642"/>
      <c r="S1580" s="1026"/>
      <c r="T1580" s="1026"/>
      <c r="U1580" s="1026"/>
      <c r="V1580" s="1026"/>
      <c r="W1580" s="1026"/>
      <c r="X1580" s="1026"/>
      <c r="Y1580" s="1026"/>
      <c r="Z1580" s="1026"/>
      <c r="AA1580" s="1026"/>
      <c r="AB1580" s="1641"/>
      <c r="AC1580" s="1507">
        <f t="shared" si="466"/>
        <v>40</v>
      </c>
      <c r="AD1580" s="1508">
        <f t="shared" si="467"/>
        <v>2294.4</v>
      </c>
      <c r="AE1580" s="14">
        <f t="shared" si="468"/>
        <v>20.3</v>
      </c>
      <c r="AF1580" s="14">
        <f t="shared" si="469"/>
        <v>0</v>
      </c>
      <c r="AG1580" s="14" t="e">
        <f t="shared" si="470"/>
        <v>#DIV/0!</v>
      </c>
      <c r="AH1580" s="14" t="e">
        <f t="shared" si="471"/>
        <v>#DIV/0!</v>
      </c>
      <c r="AI1580" s="14">
        <f t="shared" si="472"/>
        <v>40</v>
      </c>
      <c r="AJ1580" s="1643"/>
    </row>
    <row r="1581" spans="1:36" ht="26.25" customHeight="1">
      <c r="A1581" s="1474">
        <v>358</v>
      </c>
      <c r="B1581" s="1639" t="s">
        <v>7680</v>
      </c>
      <c r="C1581" s="1038" t="s">
        <v>2106</v>
      </c>
      <c r="D1581" s="1015">
        <v>57.36</v>
      </c>
      <c r="E1581" s="1641">
        <v>460</v>
      </c>
      <c r="F1581" s="1641">
        <v>26385.599999999999</v>
      </c>
      <c r="G1581" s="1037"/>
      <c r="H1581" s="1015">
        <f t="shared" si="465"/>
        <v>0</v>
      </c>
      <c r="I1581" s="974"/>
      <c r="J1581" s="1043">
        <v>45626</v>
      </c>
      <c r="K1581" s="1043"/>
      <c r="L1581" s="1026">
        <v>1077</v>
      </c>
      <c r="M1581" s="1043">
        <v>44904</v>
      </c>
      <c r="N1581" s="1026"/>
      <c r="O1581" s="1026"/>
      <c r="P1581" s="985"/>
      <c r="Q1581" s="1642"/>
      <c r="R1581" s="1642"/>
      <c r="S1581" s="1026"/>
      <c r="T1581" s="1026"/>
      <c r="U1581" s="1026"/>
      <c r="V1581" s="1026"/>
      <c r="W1581" s="1026"/>
      <c r="X1581" s="1026"/>
      <c r="Y1581" s="1026"/>
      <c r="Z1581" s="1026"/>
      <c r="AA1581" s="1026"/>
      <c r="AB1581" s="1641"/>
      <c r="AC1581" s="1507">
        <f t="shared" si="466"/>
        <v>460</v>
      </c>
      <c r="AD1581" s="1508">
        <f t="shared" si="467"/>
        <v>26385.599999999999</v>
      </c>
      <c r="AE1581" s="14">
        <f t="shared" si="468"/>
        <v>20.3</v>
      </c>
      <c r="AF1581" s="14">
        <f t="shared" si="469"/>
        <v>0</v>
      </c>
      <c r="AG1581" s="14" t="e">
        <f t="shared" si="470"/>
        <v>#DIV/0!</v>
      </c>
      <c r="AH1581" s="14" t="e">
        <f t="shared" si="471"/>
        <v>#DIV/0!</v>
      </c>
      <c r="AI1581" s="14">
        <f t="shared" si="472"/>
        <v>460</v>
      </c>
      <c r="AJ1581" s="1643"/>
    </row>
    <row r="1582" spans="1:36" ht="26.25" customHeight="1">
      <c r="A1582" s="1474">
        <v>359</v>
      </c>
      <c r="B1582" s="1639" t="s">
        <v>7680</v>
      </c>
      <c r="C1582" s="1038" t="s">
        <v>2106</v>
      </c>
      <c r="D1582" s="1015">
        <v>57.36</v>
      </c>
      <c r="E1582" s="1641">
        <v>2050</v>
      </c>
      <c r="F1582" s="1641">
        <v>117588</v>
      </c>
      <c r="G1582" s="1037"/>
      <c r="H1582" s="1015">
        <f t="shared" si="465"/>
        <v>0</v>
      </c>
      <c r="I1582" s="974"/>
      <c r="J1582" s="1043">
        <v>45626</v>
      </c>
      <c r="K1582" s="1043"/>
      <c r="L1582" s="1026">
        <v>1077</v>
      </c>
      <c r="M1582" s="1043">
        <v>44904</v>
      </c>
      <c r="N1582" s="1026"/>
      <c r="O1582" s="1026"/>
      <c r="P1582" s="985"/>
      <c r="Q1582" s="1642"/>
      <c r="R1582" s="1642"/>
      <c r="S1582" s="1026"/>
      <c r="T1582" s="1026"/>
      <c r="U1582" s="1026"/>
      <c r="V1582" s="1026"/>
      <c r="W1582" s="1026"/>
      <c r="X1582" s="1026"/>
      <c r="Y1582" s="1026"/>
      <c r="Z1582" s="1026"/>
      <c r="AA1582" s="1026"/>
      <c r="AB1582" s="1641"/>
      <c r="AC1582" s="1507">
        <f t="shared" si="466"/>
        <v>2050</v>
      </c>
      <c r="AD1582" s="1508">
        <f t="shared" si="467"/>
        <v>117588</v>
      </c>
      <c r="AE1582" s="14">
        <f t="shared" si="468"/>
        <v>20.3</v>
      </c>
      <c r="AF1582" s="14">
        <f t="shared" si="469"/>
        <v>0</v>
      </c>
      <c r="AG1582" s="14" t="e">
        <f t="shared" si="470"/>
        <v>#DIV/0!</v>
      </c>
      <c r="AH1582" s="14" t="e">
        <f t="shared" si="471"/>
        <v>#DIV/0!</v>
      </c>
      <c r="AI1582" s="14">
        <f t="shared" si="472"/>
        <v>2050</v>
      </c>
      <c r="AJ1582" s="1643"/>
    </row>
    <row r="1583" spans="1:36" ht="26.25" customHeight="1">
      <c r="A1583" s="1474">
        <v>360</v>
      </c>
      <c r="B1583" s="1639" t="s">
        <v>7680</v>
      </c>
      <c r="C1583" s="1038" t="s">
        <v>2106</v>
      </c>
      <c r="D1583" s="1015">
        <v>57.36</v>
      </c>
      <c r="E1583" s="1641">
        <v>750</v>
      </c>
      <c r="F1583" s="1641">
        <v>43020</v>
      </c>
      <c r="G1583" s="1037"/>
      <c r="H1583" s="1015">
        <f t="shared" si="465"/>
        <v>0</v>
      </c>
      <c r="I1583" s="974"/>
      <c r="J1583" s="1043">
        <v>45657</v>
      </c>
      <c r="K1583" s="1043"/>
      <c r="L1583" s="1026">
        <v>1077</v>
      </c>
      <c r="M1583" s="1043">
        <v>44904</v>
      </c>
      <c r="N1583" s="1026"/>
      <c r="O1583" s="1026"/>
      <c r="P1583" s="985"/>
      <c r="Q1583" s="1642"/>
      <c r="R1583" s="1642"/>
      <c r="S1583" s="1026"/>
      <c r="T1583" s="1026"/>
      <c r="U1583" s="1026"/>
      <c r="V1583" s="1026"/>
      <c r="W1583" s="1026"/>
      <c r="X1583" s="1026"/>
      <c r="Y1583" s="1026"/>
      <c r="Z1583" s="1026"/>
      <c r="AA1583" s="1026"/>
      <c r="AB1583" s="1641"/>
      <c r="AC1583" s="1507">
        <f t="shared" si="466"/>
        <v>750</v>
      </c>
      <c r="AD1583" s="1508">
        <f t="shared" si="467"/>
        <v>43020</v>
      </c>
      <c r="AE1583" s="14">
        <f t="shared" si="468"/>
        <v>21.333333333333332</v>
      </c>
      <c r="AF1583" s="14">
        <f t="shared" si="469"/>
        <v>0</v>
      </c>
      <c r="AG1583" s="14" t="e">
        <f t="shared" si="470"/>
        <v>#DIV/0!</v>
      </c>
      <c r="AH1583" s="14" t="e">
        <f t="shared" si="471"/>
        <v>#DIV/0!</v>
      </c>
      <c r="AI1583" s="14">
        <f t="shared" si="472"/>
        <v>750</v>
      </c>
      <c r="AJ1583" s="1643"/>
    </row>
    <row r="1584" spans="1:36" ht="26.25" customHeight="1">
      <c r="A1584" s="1474">
        <v>361</v>
      </c>
      <c r="B1584" s="1639" t="s">
        <v>7680</v>
      </c>
      <c r="C1584" s="1038" t="s">
        <v>2106</v>
      </c>
      <c r="D1584" s="1015">
        <v>57.36</v>
      </c>
      <c r="E1584" s="1641">
        <v>3691</v>
      </c>
      <c r="F1584" s="1641">
        <v>211715.76</v>
      </c>
      <c r="G1584" s="1037"/>
      <c r="H1584" s="1015">
        <f t="shared" si="465"/>
        <v>0</v>
      </c>
      <c r="I1584" s="974"/>
      <c r="J1584" s="1043">
        <v>45657</v>
      </c>
      <c r="K1584" s="1043"/>
      <c r="L1584" s="1026">
        <v>1077</v>
      </c>
      <c r="M1584" s="1043">
        <v>44904</v>
      </c>
      <c r="N1584" s="1026"/>
      <c r="O1584" s="1026"/>
      <c r="P1584" s="985"/>
      <c r="Q1584" s="1642"/>
      <c r="R1584" s="1642"/>
      <c r="S1584" s="1026"/>
      <c r="T1584" s="1026"/>
      <c r="U1584" s="1026"/>
      <c r="V1584" s="1026"/>
      <c r="W1584" s="1026"/>
      <c r="X1584" s="1026"/>
      <c r="Y1584" s="1026"/>
      <c r="Z1584" s="1026"/>
      <c r="AA1584" s="1026"/>
      <c r="AB1584" s="1641"/>
      <c r="AC1584" s="1507">
        <f t="shared" si="466"/>
        <v>3691</v>
      </c>
      <c r="AD1584" s="1508">
        <f t="shared" si="467"/>
        <v>211715.76</v>
      </c>
      <c r="AE1584" s="14">
        <f t="shared" si="468"/>
        <v>21.333333333333332</v>
      </c>
      <c r="AF1584" s="14">
        <f t="shared" si="469"/>
        <v>0</v>
      </c>
      <c r="AG1584" s="14" t="e">
        <f t="shared" si="470"/>
        <v>#DIV/0!</v>
      </c>
      <c r="AH1584" s="14" t="e">
        <f t="shared" si="471"/>
        <v>#DIV/0!</v>
      </c>
      <c r="AI1584" s="14">
        <f t="shared" si="472"/>
        <v>3691</v>
      </c>
      <c r="AJ1584" s="1643"/>
    </row>
    <row r="1585" spans="1:36" ht="26.25" customHeight="1">
      <c r="A1585" s="1474">
        <v>362</v>
      </c>
      <c r="B1585" s="1639" t="s">
        <v>7680</v>
      </c>
      <c r="C1585" s="1038" t="s">
        <v>2106</v>
      </c>
      <c r="D1585" s="1015">
        <v>57.36</v>
      </c>
      <c r="E1585" s="1641">
        <v>3630</v>
      </c>
      <c r="F1585" s="1641">
        <v>208216.8</v>
      </c>
      <c r="G1585" s="1037"/>
      <c r="H1585" s="1015">
        <f t="shared" si="465"/>
        <v>0</v>
      </c>
      <c r="I1585" s="974"/>
      <c r="J1585" s="1043">
        <v>45657</v>
      </c>
      <c r="K1585" s="1043"/>
      <c r="L1585" s="1026">
        <v>1077</v>
      </c>
      <c r="M1585" s="1043">
        <v>44904</v>
      </c>
      <c r="N1585" s="1026"/>
      <c r="O1585" s="1026"/>
      <c r="P1585" s="985"/>
      <c r="Q1585" s="1642"/>
      <c r="R1585" s="1642"/>
      <c r="S1585" s="1026"/>
      <c r="T1585" s="1026"/>
      <c r="U1585" s="1026"/>
      <c r="V1585" s="1026"/>
      <c r="W1585" s="1026"/>
      <c r="X1585" s="1026"/>
      <c r="Y1585" s="1026"/>
      <c r="Z1585" s="1026"/>
      <c r="AA1585" s="1026"/>
      <c r="AB1585" s="1641"/>
      <c r="AC1585" s="1507">
        <f t="shared" si="466"/>
        <v>3630</v>
      </c>
      <c r="AD1585" s="1508">
        <f t="shared" si="467"/>
        <v>208216.8</v>
      </c>
      <c r="AE1585" s="14">
        <f t="shared" si="468"/>
        <v>21.333333333333332</v>
      </c>
      <c r="AF1585" s="14">
        <f t="shared" si="469"/>
        <v>0</v>
      </c>
      <c r="AG1585" s="14" t="e">
        <f t="shared" si="470"/>
        <v>#DIV/0!</v>
      </c>
      <c r="AH1585" s="14" t="e">
        <f t="shared" si="471"/>
        <v>#DIV/0!</v>
      </c>
      <c r="AI1585" s="14">
        <f t="shared" si="472"/>
        <v>3630</v>
      </c>
      <c r="AJ1585" s="1643"/>
    </row>
    <row r="1586" spans="1:36" ht="26.25" customHeight="1">
      <c r="A1586" s="1474">
        <v>363</v>
      </c>
      <c r="B1586" s="1639" t="s">
        <v>7680</v>
      </c>
      <c r="C1586" s="1038" t="s">
        <v>2106</v>
      </c>
      <c r="D1586" s="1015">
        <v>57.36</v>
      </c>
      <c r="E1586" s="1641">
        <v>3817</v>
      </c>
      <c r="F1586" s="1641">
        <v>218943.12</v>
      </c>
      <c r="G1586" s="1037"/>
      <c r="H1586" s="1015">
        <f t="shared" si="465"/>
        <v>0</v>
      </c>
      <c r="I1586" s="974"/>
      <c r="J1586" s="1043">
        <v>45657</v>
      </c>
      <c r="K1586" s="1043"/>
      <c r="L1586" s="1026">
        <v>1077</v>
      </c>
      <c r="M1586" s="1043">
        <v>44904</v>
      </c>
      <c r="N1586" s="1026"/>
      <c r="O1586" s="1026"/>
      <c r="P1586" s="985"/>
      <c r="Q1586" s="1642"/>
      <c r="R1586" s="1642"/>
      <c r="S1586" s="1026"/>
      <c r="T1586" s="1026"/>
      <c r="U1586" s="1026"/>
      <c r="V1586" s="1026"/>
      <c r="W1586" s="1026"/>
      <c r="X1586" s="1026"/>
      <c r="Y1586" s="1026"/>
      <c r="Z1586" s="1026"/>
      <c r="AA1586" s="1026"/>
      <c r="AB1586" s="1641"/>
      <c r="AC1586" s="1507">
        <f t="shared" si="466"/>
        <v>3817</v>
      </c>
      <c r="AD1586" s="1508">
        <f t="shared" si="467"/>
        <v>218943.12</v>
      </c>
      <c r="AE1586" s="14">
        <f t="shared" si="468"/>
        <v>21.333333333333332</v>
      </c>
      <c r="AF1586" s="14">
        <f t="shared" si="469"/>
        <v>0</v>
      </c>
      <c r="AG1586" s="14" t="e">
        <f t="shared" si="470"/>
        <v>#DIV/0!</v>
      </c>
      <c r="AH1586" s="14" t="e">
        <f t="shared" si="471"/>
        <v>#DIV/0!</v>
      </c>
      <c r="AI1586" s="14">
        <f t="shared" si="472"/>
        <v>3817</v>
      </c>
      <c r="AJ1586" s="1643"/>
    </row>
    <row r="1587" spans="1:36" ht="26.25" customHeight="1">
      <c r="A1587" s="1474">
        <v>364</v>
      </c>
      <c r="B1587" s="1639" t="s">
        <v>7680</v>
      </c>
      <c r="C1587" s="1038" t="s">
        <v>2106</v>
      </c>
      <c r="D1587" s="1015">
        <v>57.36</v>
      </c>
      <c r="E1587" s="1641">
        <v>3705</v>
      </c>
      <c r="F1587" s="1641">
        <v>212518.8</v>
      </c>
      <c r="G1587" s="1037"/>
      <c r="H1587" s="1015">
        <f t="shared" si="465"/>
        <v>0</v>
      </c>
      <c r="I1587" s="974"/>
      <c r="J1587" s="1043">
        <v>45657</v>
      </c>
      <c r="K1587" s="1043"/>
      <c r="L1587" s="1026">
        <v>1077</v>
      </c>
      <c r="M1587" s="1043">
        <v>44904</v>
      </c>
      <c r="N1587" s="1026"/>
      <c r="O1587" s="1026"/>
      <c r="P1587" s="985"/>
      <c r="Q1587" s="1642"/>
      <c r="R1587" s="1642"/>
      <c r="S1587" s="1026"/>
      <c r="T1587" s="1026"/>
      <c r="U1587" s="1026"/>
      <c r="V1587" s="1026"/>
      <c r="W1587" s="1026"/>
      <c r="X1587" s="1026"/>
      <c r="Y1587" s="1026"/>
      <c r="Z1587" s="1026"/>
      <c r="AA1587" s="1026"/>
      <c r="AB1587" s="1641"/>
      <c r="AC1587" s="1507">
        <f t="shared" si="466"/>
        <v>3705</v>
      </c>
      <c r="AD1587" s="1508">
        <f t="shared" si="467"/>
        <v>212518.8</v>
      </c>
      <c r="AE1587" s="14">
        <f t="shared" si="468"/>
        <v>21.333333333333332</v>
      </c>
      <c r="AF1587" s="14">
        <f t="shared" si="469"/>
        <v>0</v>
      </c>
      <c r="AG1587" s="14" t="e">
        <f t="shared" si="470"/>
        <v>#DIV/0!</v>
      </c>
      <c r="AH1587" s="14" t="e">
        <f t="shared" si="471"/>
        <v>#DIV/0!</v>
      </c>
      <c r="AI1587" s="14">
        <f t="shared" si="472"/>
        <v>3705</v>
      </c>
      <c r="AJ1587" s="1643"/>
    </row>
    <row r="1588" spans="1:36" ht="26.25" customHeight="1">
      <c r="A1588" s="1474">
        <v>365</v>
      </c>
      <c r="B1588" s="1639" t="s">
        <v>7680</v>
      </c>
      <c r="C1588" s="1038" t="s">
        <v>2106</v>
      </c>
      <c r="D1588" s="1015">
        <v>57.36</v>
      </c>
      <c r="E1588" s="1641">
        <v>3800</v>
      </c>
      <c r="F1588" s="1641">
        <v>217968</v>
      </c>
      <c r="G1588" s="1037"/>
      <c r="H1588" s="1015">
        <f t="shared" si="465"/>
        <v>0</v>
      </c>
      <c r="I1588" s="974"/>
      <c r="J1588" s="1043">
        <v>45657</v>
      </c>
      <c r="K1588" s="1043"/>
      <c r="L1588" s="1026">
        <v>1077</v>
      </c>
      <c r="M1588" s="1043">
        <v>44904</v>
      </c>
      <c r="N1588" s="1026"/>
      <c r="O1588" s="1026"/>
      <c r="P1588" s="985"/>
      <c r="Q1588" s="1642"/>
      <c r="R1588" s="1642"/>
      <c r="S1588" s="1026"/>
      <c r="T1588" s="1026"/>
      <c r="U1588" s="1026"/>
      <c r="V1588" s="1026"/>
      <c r="W1588" s="1026"/>
      <c r="X1588" s="1026"/>
      <c r="Y1588" s="1026"/>
      <c r="Z1588" s="1026"/>
      <c r="AA1588" s="1026"/>
      <c r="AB1588" s="1641"/>
      <c r="AC1588" s="1507">
        <f t="shared" si="466"/>
        <v>3800</v>
      </c>
      <c r="AD1588" s="1508">
        <f t="shared" si="467"/>
        <v>217968</v>
      </c>
      <c r="AE1588" s="14">
        <f t="shared" si="468"/>
        <v>21.333333333333332</v>
      </c>
      <c r="AF1588" s="14">
        <f t="shared" si="469"/>
        <v>0</v>
      </c>
      <c r="AG1588" s="14" t="e">
        <f t="shared" si="470"/>
        <v>#DIV/0!</v>
      </c>
      <c r="AH1588" s="14" t="e">
        <f t="shared" si="471"/>
        <v>#DIV/0!</v>
      </c>
      <c r="AI1588" s="14">
        <f t="shared" si="472"/>
        <v>3800</v>
      </c>
      <c r="AJ1588" s="1643"/>
    </row>
    <row r="1589" spans="1:36" ht="26.25" customHeight="1">
      <c r="A1589" s="1474">
        <v>366</v>
      </c>
      <c r="B1589" s="1639" t="s">
        <v>7680</v>
      </c>
      <c r="C1589" s="1038" t="s">
        <v>2106</v>
      </c>
      <c r="D1589" s="1015">
        <v>57.36</v>
      </c>
      <c r="E1589" s="1641">
        <v>3750</v>
      </c>
      <c r="F1589" s="1641">
        <v>215100</v>
      </c>
      <c r="G1589" s="1037"/>
      <c r="H1589" s="1015">
        <f t="shared" si="465"/>
        <v>0</v>
      </c>
      <c r="I1589" s="974"/>
      <c r="J1589" s="1043">
        <v>45657</v>
      </c>
      <c r="K1589" s="1043"/>
      <c r="L1589" s="1026">
        <v>1077</v>
      </c>
      <c r="M1589" s="1043">
        <v>44904</v>
      </c>
      <c r="N1589" s="1026"/>
      <c r="O1589" s="1026"/>
      <c r="P1589" s="985"/>
      <c r="Q1589" s="1642"/>
      <c r="R1589" s="1642"/>
      <c r="S1589" s="1026"/>
      <c r="T1589" s="1026"/>
      <c r="U1589" s="1026"/>
      <c r="V1589" s="1026"/>
      <c r="W1589" s="1026"/>
      <c r="X1589" s="1026"/>
      <c r="Y1589" s="1026"/>
      <c r="Z1589" s="1026"/>
      <c r="AA1589" s="1026"/>
      <c r="AB1589" s="1641"/>
      <c r="AC1589" s="1507">
        <f t="shared" si="466"/>
        <v>3750</v>
      </c>
      <c r="AD1589" s="1508">
        <f t="shared" si="467"/>
        <v>215100</v>
      </c>
      <c r="AE1589" s="14">
        <f t="shared" si="468"/>
        <v>21.333333333333332</v>
      </c>
      <c r="AF1589" s="14">
        <f t="shared" si="469"/>
        <v>0</v>
      </c>
      <c r="AG1589" s="14" t="e">
        <f t="shared" si="470"/>
        <v>#DIV/0!</v>
      </c>
      <c r="AH1589" s="14" t="e">
        <f t="shared" si="471"/>
        <v>#DIV/0!</v>
      </c>
      <c r="AI1589" s="14">
        <f t="shared" si="472"/>
        <v>3750</v>
      </c>
      <c r="AJ1589" s="1643"/>
    </row>
    <row r="1590" spans="1:36" ht="26.25" customHeight="1">
      <c r="A1590" s="1474">
        <v>367</v>
      </c>
      <c r="B1590" s="1639" t="s">
        <v>7680</v>
      </c>
      <c r="C1590" s="1038" t="s">
        <v>2106</v>
      </c>
      <c r="D1590" s="1015">
        <v>57.36</v>
      </c>
      <c r="E1590" s="1641">
        <v>3754</v>
      </c>
      <c r="F1590" s="1641">
        <v>215329.44</v>
      </c>
      <c r="G1590" s="1037"/>
      <c r="H1590" s="1015">
        <f t="shared" si="465"/>
        <v>0</v>
      </c>
      <c r="I1590" s="974"/>
      <c r="J1590" s="1043">
        <v>45657</v>
      </c>
      <c r="K1590" s="1043"/>
      <c r="L1590" s="1026">
        <v>1077</v>
      </c>
      <c r="M1590" s="1043">
        <v>44904</v>
      </c>
      <c r="N1590" s="1026"/>
      <c r="O1590" s="1026"/>
      <c r="P1590" s="985"/>
      <c r="Q1590" s="1642"/>
      <c r="R1590" s="1642"/>
      <c r="S1590" s="1026"/>
      <c r="T1590" s="1026"/>
      <c r="U1590" s="1026"/>
      <c r="V1590" s="1026"/>
      <c r="W1590" s="1026"/>
      <c r="X1590" s="1026"/>
      <c r="Y1590" s="1026"/>
      <c r="Z1590" s="1026"/>
      <c r="AA1590" s="1026"/>
      <c r="AB1590" s="1641"/>
      <c r="AC1590" s="1507">
        <f t="shared" si="466"/>
        <v>3754</v>
      </c>
      <c r="AD1590" s="1508">
        <f t="shared" si="467"/>
        <v>215329.44</v>
      </c>
      <c r="AE1590" s="14">
        <f t="shared" si="468"/>
        <v>21.333333333333332</v>
      </c>
      <c r="AF1590" s="14">
        <f t="shared" si="469"/>
        <v>0</v>
      </c>
      <c r="AG1590" s="14" t="e">
        <f t="shared" si="470"/>
        <v>#DIV/0!</v>
      </c>
      <c r="AH1590" s="14" t="e">
        <f t="shared" si="471"/>
        <v>#DIV/0!</v>
      </c>
      <c r="AI1590" s="14">
        <f t="shared" si="472"/>
        <v>3754</v>
      </c>
      <c r="AJ1590" s="1643"/>
    </row>
    <row r="1591" spans="1:36" ht="26.25" customHeight="1">
      <c r="A1591" s="1474">
        <v>368</v>
      </c>
      <c r="B1591" s="1639" t="s">
        <v>7680</v>
      </c>
      <c r="C1591" s="1640" t="s">
        <v>2106</v>
      </c>
      <c r="D1591" s="1015">
        <v>57.36</v>
      </c>
      <c r="E1591" s="1641">
        <v>3810</v>
      </c>
      <c r="F1591" s="1641">
        <v>218541.6</v>
      </c>
      <c r="G1591" s="1037"/>
      <c r="H1591" s="1015">
        <f t="shared" si="465"/>
        <v>0</v>
      </c>
      <c r="I1591" s="974"/>
      <c r="J1591" s="1043">
        <v>45657</v>
      </c>
      <c r="K1591" s="1043"/>
      <c r="L1591" s="1026">
        <v>1077</v>
      </c>
      <c r="M1591" s="1043">
        <v>44904</v>
      </c>
      <c r="N1591" s="1026"/>
      <c r="O1591" s="1026"/>
      <c r="P1591" s="985"/>
      <c r="Q1591" s="1642"/>
      <c r="R1591" s="1642"/>
      <c r="S1591" s="1026"/>
      <c r="T1591" s="1026"/>
      <c r="U1591" s="1026"/>
      <c r="V1591" s="1026"/>
      <c r="W1591" s="1026"/>
      <c r="X1591" s="1026"/>
      <c r="Y1591" s="1026"/>
      <c r="Z1591" s="1026"/>
      <c r="AA1591" s="1026"/>
      <c r="AB1591" s="1641"/>
      <c r="AC1591" s="1507">
        <f t="shared" si="466"/>
        <v>3810</v>
      </c>
      <c r="AD1591" s="1508">
        <f t="shared" si="467"/>
        <v>218541.6</v>
      </c>
      <c r="AE1591" s="14">
        <f t="shared" si="468"/>
        <v>21.333333333333332</v>
      </c>
      <c r="AF1591" s="14">
        <f t="shared" si="469"/>
        <v>0</v>
      </c>
      <c r="AG1591" s="14" t="e">
        <f t="shared" si="470"/>
        <v>#DIV/0!</v>
      </c>
      <c r="AH1591" s="14" t="e">
        <f t="shared" si="471"/>
        <v>#DIV/0!</v>
      </c>
      <c r="AI1591" s="14">
        <f t="shared" si="472"/>
        <v>3810</v>
      </c>
      <c r="AJ1591" s="1643"/>
    </row>
    <row r="1592" spans="1:36" ht="26.25" customHeight="1">
      <c r="A1592" s="1474">
        <v>369</v>
      </c>
      <c r="B1592" s="1639" t="s">
        <v>7680</v>
      </c>
      <c r="C1592" s="1640" t="s">
        <v>2106</v>
      </c>
      <c r="D1592" s="1015">
        <v>57.36</v>
      </c>
      <c r="E1592" s="1641">
        <v>3677</v>
      </c>
      <c r="F1592" s="1641">
        <v>210912.72</v>
      </c>
      <c r="G1592" s="1037"/>
      <c r="H1592" s="1015">
        <f t="shared" si="465"/>
        <v>0</v>
      </c>
      <c r="I1592" s="974"/>
      <c r="J1592" s="1043">
        <v>45657</v>
      </c>
      <c r="K1592" s="1043"/>
      <c r="L1592" s="1026">
        <v>1077</v>
      </c>
      <c r="M1592" s="1043">
        <v>44904</v>
      </c>
      <c r="N1592" s="1026"/>
      <c r="O1592" s="1026"/>
      <c r="P1592" s="985"/>
      <c r="Q1592" s="1642"/>
      <c r="R1592" s="1642"/>
      <c r="S1592" s="1026"/>
      <c r="T1592" s="1026"/>
      <c r="U1592" s="1026"/>
      <c r="V1592" s="1026"/>
      <c r="W1592" s="1026"/>
      <c r="X1592" s="1026"/>
      <c r="Y1592" s="1026"/>
      <c r="Z1592" s="1026"/>
      <c r="AA1592" s="1026"/>
      <c r="AB1592" s="1641"/>
      <c r="AC1592" s="1507">
        <f t="shared" si="466"/>
        <v>3677</v>
      </c>
      <c r="AD1592" s="1508">
        <f t="shared" si="467"/>
        <v>210912.72</v>
      </c>
      <c r="AE1592" s="14">
        <f t="shared" si="468"/>
        <v>21.333333333333332</v>
      </c>
      <c r="AF1592" s="14">
        <f t="shared" si="469"/>
        <v>0</v>
      </c>
      <c r="AG1592" s="14" t="e">
        <f t="shared" si="470"/>
        <v>#DIV/0!</v>
      </c>
      <c r="AH1592" s="14" t="e">
        <f t="shared" si="471"/>
        <v>#DIV/0!</v>
      </c>
      <c r="AI1592" s="14">
        <f t="shared" si="472"/>
        <v>3677</v>
      </c>
      <c r="AJ1592" s="1643"/>
    </row>
    <row r="1593" spans="1:36" ht="26.25" customHeight="1">
      <c r="A1593" s="1474">
        <v>370</v>
      </c>
      <c r="B1593" s="1639" t="s">
        <v>7680</v>
      </c>
      <c r="C1593" s="1640" t="s">
        <v>2106</v>
      </c>
      <c r="D1593" s="1015">
        <v>57.36</v>
      </c>
      <c r="E1593" s="1641">
        <v>3762</v>
      </c>
      <c r="F1593" s="1641">
        <v>215788.32</v>
      </c>
      <c r="G1593" s="1037"/>
      <c r="H1593" s="1015">
        <f t="shared" si="465"/>
        <v>0</v>
      </c>
      <c r="I1593" s="974"/>
      <c r="J1593" s="1043">
        <v>45657</v>
      </c>
      <c r="K1593" s="1043"/>
      <c r="L1593" s="1026">
        <v>1077</v>
      </c>
      <c r="M1593" s="1043">
        <v>44904</v>
      </c>
      <c r="N1593" s="1026"/>
      <c r="O1593" s="1026"/>
      <c r="P1593" s="985"/>
      <c r="Q1593" s="1642"/>
      <c r="R1593" s="1642"/>
      <c r="S1593" s="1026"/>
      <c r="T1593" s="1026"/>
      <c r="U1593" s="1026"/>
      <c r="V1593" s="1026"/>
      <c r="W1593" s="1026"/>
      <c r="X1593" s="1026"/>
      <c r="Y1593" s="1026"/>
      <c r="Z1593" s="1026"/>
      <c r="AA1593" s="1026"/>
      <c r="AB1593" s="1641"/>
      <c r="AC1593" s="1507">
        <f t="shared" si="466"/>
        <v>3762</v>
      </c>
      <c r="AD1593" s="1508">
        <f t="shared" si="467"/>
        <v>215788.32</v>
      </c>
      <c r="AE1593" s="14">
        <f t="shared" si="468"/>
        <v>21.333333333333332</v>
      </c>
      <c r="AF1593" s="14">
        <f t="shared" si="469"/>
        <v>0</v>
      </c>
      <c r="AG1593" s="14" t="e">
        <f t="shared" si="470"/>
        <v>#DIV/0!</v>
      </c>
      <c r="AH1593" s="14" t="e">
        <f t="shared" si="471"/>
        <v>#DIV/0!</v>
      </c>
      <c r="AI1593" s="14">
        <f t="shared" si="472"/>
        <v>3762</v>
      </c>
      <c r="AJ1593" s="1643"/>
    </row>
    <row r="1594" spans="1:36" ht="26.25" customHeight="1">
      <c r="A1594" s="1474">
        <v>371</v>
      </c>
      <c r="B1594" s="1639" t="s">
        <v>7680</v>
      </c>
      <c r="C1594" s="1640" t="s">
        <v>2106</v>
      </c>
      <c r="D1594" s="1015">
        <v>57.36</v>
      </c>
      <c r="E1594" s="1641">
        <v>3773</v>
      </c>
      <c r="F1594" s="1641">
        <v>216419.28</v>
      </c>
      <c r="G1594" s="1037"/>
      <c r="H1594" s="1015">
        <f t="shared" si="465"/>
        <v>0</v>
      </c>
      <c r="I1594" s="974"/>
      <c r="J1594" s="1043">
        <v>45657</v>
      </c>
      <c r="K1594" s="1043"/>
      <c r="L1594" s="1026">
        <v>1077</v>
      </c>
      <c r="M1594" s="1043">
        <v>44904</v>
      </c>
      <c r="N1594" s="1026"/>
      <c r="O1594" s="1026"/>
      <c r="P1594" s="985"/>
      <c r="Q1594" s="1642"/>
      <c r="R1594" s="1642"/>
      <c r="S1594" s="1026"/>
      <c r="T1594" s="1026"/>
      <c r="U1594" s="1026"/>
      <c r="V1594" s="1026"/>
      <c r="W1594" s="1026"/>
      <c r="X1594" s="1026"/>
      <c r="Y1594" s="1026"/>
      <c r="Z1594" s="1026"/>
      <c r="AA1594" s="1026"/>
      <c r="AB1594" s="1641"/>
      <c r="AC1594" s="1507">
        <f t="shared" si="466"/>
        <v>3773</v>
      </c>
      <c r="AD1594" s="1508">
        <f t="shared" si="467"/>
        <v>216419.28</v>
      </c>
      <c r="AE1594" s="14">
        <f t="shared" si="468"/>
        <v>21.333333333333332</v>
      </c>
      <c r="AF1594" s="14">
        <f t="shared" si="469"/>
        <v>0</v>
      </c>
      <c r="AG1594" s="14" t="e">
        <f t="shared" si="470"/>
        <v>#DIV/0!</v>
      </c>
      <c r="AH1594" s="14" t="e">
        <f t="shared" si="471"/>
        <v>#DIV/0!</v>
      </c>
      <c r="AI1594" s="14">
        <f t="shared" si="472"/>
        <v>3773</v>
      </c>
      <c r="AJ1594" s="1643"/>
    </row>
    <row r="1595" spans="1:36" ht="26.25" customHeight="1">
      <c r="A1595" s="1474">
        <v>372</v>
      </c>
      <c r="B1595" s="1639" t="s">
        <v>7680</v>
      </c>
      <c r="C1595" s="1640" t="s">
        <v>2106</v>
      </c>
      <c r="D1595" s="1015">
        <v>57.36</v>
      </c>
      <c r="E1595" s="1641">
        <v>28</v>
      </c>
      <c r="F1595" s="1641">
        <v>1606.08</v>
      </c>
      <c r="G1595" s="1037"/>
      <c r="H1595" s="1015">
        <f t="shared" si="465"/>
        <v>0</v>
      </c>
      <c r="I1595" s="974"/>
      <c r="J1595" s="1043">
        <v>45473</v>
      </c>
      <c r="K1595" s="1043"/>
      <c r="L1595" s="1026">
        <v>1077</v>
      </c>
      <c r="M1595" s="1043">
        <v>44904</v>
      </c>
      <c r="N1595" s="1026"/>
      <c r="O1595" s="1026"/>
      <c r="P1595" s="985"/>
      <c r="Q1595" s="1642"/>
      <c r="R1595" s="1642"/>
      <c r="S1595" s="1026"/>
      <c r="T1595" s="1026"/>
      <c r="U1595" s="1026"/>
      <c r="V1595" s="1026"/>
      <c r="W1595" s="1026"/>
      <c r="X1595" s="1026"/>
      <c r="Y1595" s="1026"/>
      <c r="Z1595" s="1026"/>
      <c r="AA1595" s="1026"/>
      <c r="AB1595" s="1641"/>
      <c r="AC1595" s="1507">
        <f t="shared" si="466"/>
        <v>28</v>
      </c>
      <c r="AD1595" s="1508">
        <f t="shared" si="467"/>
        <v>1606.08</v>
      </c>
      <c r="AE1595" s="14">
        <f t="shared" si="468"/>
        <v>15.2</v>
      </c>
      <c r="AF1595" s="14">
        <f t="shared" si="469"/>
        <v>0</v>
      </c>
      <c r="AG1595" s="14" t="e">
        <f t="shared" si="470"/>
        <v>#DIV/0!</v>
      </c>
      <c r="AH1595" s="14" t="e">
        <f t="shared" si="471"/>
        <v>#DIV/0!</v>
      </c>
      <c r="AI1595" s="14">
        <f t="shared" si="472"/>
        <v>28</v>
      </c>
      <c r="AJ1595" s="1643"/>
    </row>
    <row r="1596" spans="1:36" ht="26.25" customHeight="1">
      <c r="A1596" s="1474">
        <v>373</v>
      </c>
      <c r="B1596" s="1639" t="s">
        <v>7680</v>
      </c>
      <c r="C1596" s="1640" t="s">
        <v>2106</v>
      </c>
      <c r="D1596" s="1015">
        <v>57.36</v>
      </c>
      <c r="E1596" s="1641">
        <v>659</v>
      </c>
      <c r="F1596" s="1641">
        <v>37800.239999999998</v>
      </c>
      <c r="G1596" s="1037"/>
      <c r="H1596" s="1015">
        <f t="shared" si="465"/>
        <v>0</v>
      </c>
      <c r="I1596" s="974"/>
      <c r="J1596" s="1043">
        <v>45473</v>
      </c>
      <c r="K1596" s="1043"/>
      <c r="L1596" s="1026">
        <v>1077</v>
      </c>
      <c r="M1596" s="1043">
        <v>44904</v>
      </c>
      <c r="N1596" s="1026"/>
      <c r="O1596" s="1026"/>
      <c r="P1596" s="985"/>
      <c r="Q1596" s="1642"/>
      <c r="R1596" s="1642"/>
      <c r="S1596" s="1026"/>
      <c r="T1596" s="1026"/>
      <c r="U1596" s="1026"/>
      <c r="V1596" s="1026"/>
      <c r="W1596" s="1026"/>
      <c r="X1596" s="1026"/>
      <c r="Y1596" s="1026"/>
      <c r="Z1596" s="1026"/>
      <c r="AA1596" s="1026"/>
      <c r="AB1596" s="1641"/>
      <c r="AC1596" s="1507">
        <f t="shared" si="466"/>
        <v>659</v>
      </c>
      <c r="AD1596" s="1508">
        <f t="shared" si="467"/>
        <v>37800.239999999998</v>
      </c>
      <c r="AE1596" s="14">
        <f t="shared" si="468"/>
        <v>15.2</v>
      </c>
      <c r="AF1596" s="14">
        <f t="shared" si="469"/>
        <v>0</v>
      </c>
      <c r="AG1596" s="14" t="e">
        <f t="shared" si="470"/>
        <v>#DIV/0!</v>
      </c>
      <c r="AH1596" s="14" t="e">
        <f t="shared" si="471"/>
        <v>#DIV/0!</v>
      </c>
      <c r="AI1596" s="14">
        <f t="shared" si="472"/>
        <v>659</v>
      </c>
      <c r="AJ1596" s="1643"/>
    </row>
    <row r="1597" spans="1:36" ht="26.25" customHeight="1">
      <c r="A1597" s="1474">
        <v>374</v>
      </c>
      <c r="B1597" s="1639" t="s">
        <v>7681</v>
      </c>
      <c r="C1597" s="1640" t="s">
        <v>2467</v>
      </c>
      <c r="D1597" s="1015">
        <v>24.9</v>
      </c>
      <c r="E1597" s="1641">
        <v>1640</v>
      </c>
      <c r="F1597" s="1641">
        <v>40836</v>
      </c>
      <c r="G1597" s="1037"/>
      <c r="H1597" s="1015">
        <f t="shared" si="465"/>
        <v>0</v>
      </c>
      <c r="I1597" s="974"/>
      <c r="J1597" s="1043">
        <v>45596</v>
      </c>
      <c r="K1597" s="1043"/>
      <c r="L1597" s="1026">
        <v>1077</v>
      </c>
      <c r="M1597" s="1043">
        <v>44904</v>
      </c>
      <c r="N1597" s="1026">
        <v>19</v>
      </c>
      <c r="O1597" s="1026">
        <v>121</v>
      </c>
      <c r="P1597" s="985">
        <v>81</v>
      </c>
      <c r="Q1597" s="1642"/>
      <c r="R1597" s="1642"/>
      <c r="S1597" s="1026"/>
      <c r="T1597" s="1026"/>
      <c r="U1597" s="1026"/>
      <c r="V1597" s="1026"/>
      <c r="W1597" s="1026"/>
      <c r="X1597" s="1026"/>
      <c r="Y1597" s="1026"/>
      <c r="Z1597" s="1026"/>
      <c r="AA1597" s="1026"/>
      <c r="AB1597" s="1641"/>
      <c r="AC1597" s="1507">
        <f t="shared" si="466"/>
        <v>1419</v>
      </c>
      <c r="AD1597" s="1508">
        <f t="shared" si="467"/>
        <v>35333.1</v>
      </c>
      <c r="AE1597" s="14">
        <f t="shared" si="468"/>
        <v>19.3</v>
      </c>
      <c r="AF1597" s="14">
        <f t="shared" si="469"/>
        <v>73.666666666666671</v>
      </c>
      <c r="AG1597" s="14">
        <f t="shared" si="470"/>
        <v>19.262443438914026</v>
      </c>
      <c r="AH1597" s="14">
        <f t="shared" si="471"/>
        <v>-3.7556561085974494E-2</v>
      </c>
      <c r="AI1597" s="14">
        <f t="shared" si="472"/>
        <v>-2.7666666666668789</v>
      </c>
      <c r="AJ1597" s="1643"/>
    </row>
    <row r="1598" spans="1:36" ht="26.25" customHeight="1">
      <c r="A1598" s="1474">
        <v>375</v>
      </c>
      <c r="B1598" s="1639" t="s">
        <v>7681</v>
      </c>
      <c r="C1598" s="1640" t="s">
        <v>2467</v>
      </c>
      <c r="D1598" s="1015">
        <v>24.9</v>
      </c>
      <c r="E1598" s="1641">
        <v>30</v>
      </c>
      <c r="F1598" s="1641">
        <v>747</v>
      </c>
      <c r="G1598" s="1037"/>
      <c r="H1598" s="1015">
        <f t="shared" si="465"/>
        <v>0</v>
      </c>
      <c r="I1598" s="974"/>
      <c r="J1598" s="1043">
        <v>45322</v>
      </c>
      <c r="K1598" s="1043"/>
      <c r="L1598" s="1026">
        <v>1077</v>
      </c>
      <c r="M1598" s="1043">
        <v>44904</v>
      </c>
      <c r="N1598" s="1026"/>
      <c r="O1598" s="1026"/>
      <c r="P1598" s="985"/>
      <c r="Q1598" s="1642"/>
      <c r="R1598" s="1642"/>
      <c r="S1598" s="1026"/>
      <c r="T1598" s="1026"/>
      <c r="U1598" s="1026"/>
      <c r="V1598" s="1026"/>
      <c r="W1598" s="1026"/>
      <c r="X1598" s="1026"/>
      <c r="Y1598" s="1026"/>
      <c r="Z1598" s="1026"/>
      <c r="AA1598" s="1026"/>
      <c r="AB1598" s="1641"/>
      <c r="AC1598" s="1507">
        <f t="shared" si="466"/>
        <v>30</v>
      </c>
      <c r="AD1598" s="1508">
        <f t="shared" si="467"/>
        <v>747</v>
      </c>
      <c r="AE1598" s="14">
        <f t="shared" si="468"/>
        <v>10.166666666666666</v>
      </c>
      <c r="AF1598" s="14">
        <f t="shared" si="469"/>
        <v>0</v>
      </c>
      <c r="AG1598" s="14" t="e">
        <f t="shared" si="470"/>
        <v>#DIV/0!</v>
      </c>
      <c r="AH1598" s="14" t="e">
        <f t="shared" si="471"/>
        <v>#DIV/0!</v>
      </c>
      <c r="AI1598" s="14">
        <f t="shared" si="472"/>
        <v>30</v>
      </c>
      <c r="AJ1598" s="1643"/>
    </row>
    <row r="1599" spans="1:36" ht="26.25" customHeight="1">
      <c r="A1599" s="1474">
        <v>376</v>
      </c>
      <c r="B1599" s="1639" t="s">
        <v>7681</v>
      </c>
      <c r="C1599" s="1640" t="s">
        <v>2467</v>
      </c>
      <c r="D1599" s="1015">
        <v>24.9</v>
      </c>
      <c r="E1599" s="1641">
        <v>30</v>
      </c>
      <c r="F1599" s="1641">
        <v>747</v>
      </c>
      <c r="G1599" s="1037"/>
      <c r="H1599" s="1015">
        <f t="shared" si="465"/>
        <v>0</v>
      </c>
      <c r="I1599" s="974"/>
      <c r="J1599" s="1043">
        <v>45322</v>
      </c>
      <c r="K1599" s="1043"/>
      <c r="L1599" s="1026">
        <v>1077</v>
      </c>
      <c r="M1599" s="1043">
        <v>44904</v>
      </c>
      <c r="N1599" s="1026"/>
      <c r="O1599" s="1026"/>
      <c r="P1599" s="985">
        <v>24</v>
      </c>
      <c r="Q1599" s="1642"/>
      <c r="R1599" s="1642"/>
      <c r="S1599" s="1026"/>
      <c r="T1599" s="1026"/>
      <c r="U1599" s="1026"/>
      <c r="V1599" s="1026"/>
      <c r="W1599" s="1026"/>
      <c r="X1599" s="1026"/>
      <c r="Y1599" s="1026"/>
      <c r="Z1599" s="1026"/>
      <c r="AA1599" s="1026"/>
      <c r="AB1599" s="1641"/>
      <c r="AC1599" s="1507">
        <f t="shared" si="466"/>
        <v>6</v>
      </c>
      <c r="AD1599" s="1508">
        <f t="shared" si="467"/>
        <v>149.39999999999998</v>
      </c>
      <c r="AE1599" s="14">
        <f t="shared" si="468"/>
        <v>10.166666666666666</v>
      </c>
      <c r="AF1599" s="14">
        <f t="shared" si="469"/>
        <v>8</v>
      </c>
      <c r="AG1599" s="14">
        <f t="shared" si="470"/>
        <v>0.75</v>
      </c>
      <c r="AH1599" s="14">
        <f t="shared" si="471"/>
        <v>-9.4166666666666661</v>
      </c>
      <c r="AI1599" s="14">
        <f t="shared" si="472"/>
        <v>-75.333333333333329</v>
      </c>
      <c r="AJ1599" s="1643"/>
    </row>
    <row r="1600" spans="1:36" ht="26.25" customHeight="1">
      <c r="A1600" s="1474">
        <v>377</v>
      </c>
      <c r="B1600" s="1639" t="s">
        <v>7681</v>
      </c>
      <c r="C1600" s="1640" t="s">
        <v>2467</v>
      </c>
      <c r="D1600" s="1015">
        <v>24.9</v>
      </c>
      <c r="E1600" s="1641">
        <v>30</v>
      </c>
      <c r="F1600" s="1641">
        <v>747</v>
      </c>
      <c r="G1600" s="1037"/>
      <c r="H1600" s="1015">
        <f t="shared" si="465"/>
        <v>0</v>
      </c>
      <c r="I1600" s="974"/>
      <c r="J1600" s="1043">
        <v>45322</v>
      </c>
      <c r="K1600" s="1043"/>
      <c r="L1600" s="1026">
        <v>1077</v>
      </c>
      <c r="M1600" s="1043">
        <v>44904</v>
      </c>
      <c r="N1600" s="1026"/>
      <c r="O1600" s="1026"/>
      <c r="P1600" s="985"/>
      <c r="Q1600" s="1642"/>
      <c r="R1600" s="1642"/>
      <c r="S1600" s="1026"/>
      <c r="T1600" s="1026"/>
      <c r="U1600" s="1026"/>
      <c r="V1600" s="1026"/>
      <c r="W1600" s="1026"/>
      <c r="X1600" s="1026"/>
      <c r="Y1600" s="1026"/>
      <c r="Z1600" s="1026"/>
      <c r="AA1600" s="1026"/>
      <c r="AB1600" s="1641"/>
      <c r="AC1600" s="1507">
        <f t="shared" si="466"/>
        <v>30</v>
      </c>
      <c r="AD1600" s="1508">
        <f t="shared" si="467"/>
        <v>747</v>
      </c>
      <c r="AE1600" s="14">
        <f t="shared" si="468"/>
        <v>10.166666666666666</v>
      </c>
      <c r="AF1600" s="14">
        <f t="shared" si="469"/>
        <v>0</v>
      </c>
      <c r="AG1600" s="14" t="e">
        <f t="shared" si="470"/>
        <v>#DIV/0!</v>
      </c>
      <c r="AH1600" s="14" t="e">
        <f t="shared" si="471"/>
        <v>#DIV/0!</v>
      </c>
      <c r="AI1600" s="14">
        <f t="shared" si="472"/>
        <v>30</v>
      </c>
      <c r="AJ1600" s="1643"/>
    </row>
    <row r="1601" spans="1:36" ht="26.25" customHeight="1">
      <c r="A1601" s="1474">
        <v>378</v>
      </c>
      <c r="B1601" s="1639" t="s">
        <v>7681</v>
      </c>
      <c r="C1601" s="1640" t="s">
        <v>2467</v>
      </c>
      <c r="D1601" s="1015">
        <v>24.9</v>
      </c>
      <c r="E1601" s="1641">
        <v>50</v>
      </c>
      <c r="F1601" s="1641">
        <v>1245</v>
      </c>
      <c r="G1601" s="1037"/>
      <c r="H1601" s="1015">
        <f t="shared" si="465"/>
        <v>0</v>
      </c>
      <c r="I1601" s="974"/>
      <c r="J1601" s="1043">
        <v>45596</v>
      </c>
      <c r="K1601" s="1043"/>
      <c r="L1601" s="1026">
        <v>1077</v>
      </c>
      <c r="M1601" s="1043">
        <v>44904</v>
      </c>
      <c r="N1601" s="1026"/>
      <c r="O1601" s="1026"/>
      <c r="P1601" s="985"/>
      <c r="Q1601" s="1642"/>
      <c r="R1601" s="1642"/>
      <c r="S1601" s="1026"/>
      <c r="T1601" s="1026"/>
      <c r="U1601" s="1026"/>
      <c r="V1601" s="1026"/>
      <c r="W1601" s="1026"/>
      <c r="X1601" s="1026"/>
      <c r="Y1601" s="1026"/>
      <c r="Z1601" s="1026"/>
      <c r="AA1601" s="1026"/>
      <c r="AB1601" s="1641"/>
      <c r="AC1601" s="1507">
        <f t="shared" si="466"/>
        <v>50</v>
      </c>
      <c r="AD1601" s="1508">
        <f t="shared" si="467"/>
        <v>1245</v>
      </c>
      <c r="AE1601" s="14">
        <f t="shared" si="468"/>
        <v>19.3</v>
      </c>
      <c r="AF1601" s="14">
        <f t="shared" si="469"/>
        <v>0</v>
      </c>
      <c r="AG1601" s="14" t="e">
        <f t="shared" si="470"/>
        <v>#DIV/0!</v>
      </c>
      <c r="AH1601" s="14" t="e">
        <f t="shared" si="471"/>
        <v>#DIV/0!</v>
      </c>
      <c r="AI1601" s="14">
        <f t="shared" si="472"/>
        <v>50</v>
      </c>
      <c r="AJ1601" s="1643"/>
    </row>
    <row r="1602" spans="1:36" ht="26.25" customHeight="1">
      <c r="A1602" s="1474">
        <v>379</v>
      </c>
      <c r="B1602" s="1639" t="s">
        <v>7681</v>
      </c>
      <c r="C1602" s="1640" t="s">
        <v>2467</v>
      </c>
      <c r="D1602" s="1015">
        <v>24.9</v>
      </c>
      <c r="E1602" s="1641">
        <v>1340</v>
      </c>
      <c r="F1602" s="1641">
        <v>33366</v>
      </c>
      <c r="G1602" s="1037"/>
      <c r="H1602" s="1015">
        <f t="shared" si="465"/>
        <v>0</v>
      </c>
      <c r="I1602" s="974"/>
      <c r="J1602" s="1043">
        <v>45596</v>
      </c>
      <c r="K1602" s="1043"/>
      <c r="L1602" s="1026">
        <v>1077</v>
      </c>
      <c r="M1602" s="1043">
        <v>44904</v>
      </c>
      <c r="N1602" s="1026"/>
      <c r="O1602" s="1026"/>
      <c r="P1602" s="985"/>
      <c r="Q1602" s="1642"/>
      <c r="R1602" s="1642"/>
      <c r="S1602" s="1026"/>
      <c r="T1602" s="1026"/>
      <c r="U1602" s="1026"/>
      <c r="V1602" s="1026"/>
      <c r="W1602" s="1026"/>
      <c r="X1602" s="1026"/>
      <c r="Y1602" s="1026"/>
      <c r="Z1602" s="1026"/>
      <c r="AA1602" s="1026"/>
      <c r="AB1602" s="1641"/>
      <c r="AC1602" s="1507">
        <f t="shared" si="466"/>
        <v>1340</v>
      </c>
      <c r="AD1602" s="1508">
        <f t="shared" si="467"/>
        <v>33366</v>
      </c>
      <c r="AE1602" s="14">
        <f t="shared" si="468"/>
        <v>19.3</v>
      </c>
      <c r="AF1602" s="14">
        <f t="shared" si="469"/>
        <v>0</v>
      </c>
      <c r="AG1602" s="14" t="e">
        <f t="shared" si="470"/>
        <v>#DIV/0!</v>
      </c>
      <c r="AH1602" s="14" t="e">
        <f t="shared" si="471"/>
        <v>#DIV/0!</v>
      </c>
      <c r="AI1602" s="14">
        <f t="shared" si="472"/>
        <v>1340</v>
      </c>
      <c r="AJ1602" s="1643"/>
    </row>
    <row r="1603" spans="1:36" ht="26.25" customHeight="1">
      <c r="A1603" s="1474">
        <v>380</v>
      </c>
      <c r="B1603" s="1639" t="s">
        <v>2481</v>
      </c>
      <c r="C1603" s="1640" t="s">
        <v>66</v>
      </c>
      <c r="D1603" s="1015">
        <v>20.99</v>
      </c>
      <c r="E1603" s="1641">
        <v>0</v>
      </c>
      <c r="F1603" s="1641">
        <v>0</v>
      </c>
      <c r="G1603" s="1037"/>
      <c r="H1603" s="1015">
        <f t="shared" si="465"/>
        <v>0</v>
      </c>
      <c r="I1603" s="1037"/>
      <c r="J1603" s="974">
        <v>45443</v>
      </c>
      <c r="K1603" s="974"/>
      <c r="L1603" s="991">
        <v>652</v>
      </c>
      <c r="M1603" s="974">
        <v>44356</v>
      </c>
      <c r="N1603" s="1026">
        <v>-526</v>
      </c>
      <c r="O1603" s="1026"/>
      <c r="P1603" s="985"/>
      <c r="Q1603" s="1642"/>
      <c r="R1603" s="1642"/>
      <c r="S1603" s="1026"/>
      <c r="T1603" s="1026"/>
      <c r="U1603" s="1026"/>
      <c r="V1603" s="1026"/>
      <c r="W1603" s="1026"/>
      <c r="X1603" s="1026"/>
      <c r="Y1603" s="1026"/>
      <c r="Z1603" s="1026"/>
      <c r="AA1603" s="1026"/>
      <c r="AB1603" s="1641"/>
      <c r="AC1603" s="1507">
        <f t="shared" si="466"/>
        <v>526</v>
      </c>
      <c r="AD1603" s="1508">
        <f t="shared" si="467"/>
        <v>11040.74</v>
      </c>
      <c r="AE1603" s="14">
        <f t="shared" si="468"/>
        <v>14.2</v>
      </c>
      <c r="AF1603" s="14">
        <f t="shared" si="469"/>
        <v>-175.33333333333334</v>
      </c>
      <c r="AG1603" s="14">
        <f t="shared" si="470"/>
        <v>-3</v>
      </c>
      <c r="AH1603" s="14">
        <f t="shared" si="471"/>
        <v>-17.2</v>
      </c>
      <c r="AI1603" s="14">
        <f t="shared" si="472"/>
        <v>3015.7333333333331</v>
      </c>
      <c r="AJ1603" s="1643"/>
    </row>
    <row r="1604" spans="1:36" ht="50.25" customHeight="1">
      <c r="A1604" s="1474">
        <v>381</v>
      </c>
      <c r="B1604" s="1639" t="s">
        <v>6605</v>
      </c>
      <c r="C1604" s="1640" t="s">
        <v>66</v>
      </c>
      <c r="D1604" s="1015">
        <v>23.71</v>
      </c>
      <c r="E1604" s="1641">
        <v>3750</v>
      </c>
      <c r="F1604" s="1641">
        <v>88912.5</v>
      </c>
      <c r="G1604" s="985"/>
      <c r="H1604" s="1015">
        <f t="shared" si="465"/>
        <v>0</v>
      </c>
      <c r="I1604" s="974"/>
      <c r="J1604" s="974">
        <v>45930</v>
      </c>
      <c r="K1604" s="974"/>
      <c r="L1604" s="985">
        <v>617</v>
      </c>
      <c r="M1604" s="974" t="s">
        <v>5518</v>
      </c>
      <c r="N1604" s="1026">
        <v>304</v>
      </c>
      <c r="O1604" s="1026"/>
      <c r="P1604" s="985">
        <v>1120</v>
      </c>
      <c r="Q1604" s="1642"/>
      <c r="R1604" s="1642"/>
      <c r="S1604" s="1026"/>
      <c r="T1604" s="1026"/>
      <c r="U1604" s="1026"/>
      <c r="V1604" s="1026"/>
      <c r="W1604" s="1026"/>
      <c r="X1604" s="1026"/>
      <c r="Y1604" s="1026"/>
      <c r="Z1604" s="1026"/>
      <c r="AA1604" s="1026"/>
      <c r="AB1604" s="1641"/>
      <c r="AC1604" s="1507">
        <f t="shared" si="466"/>
        <v>2326</v>
      </c>
      <c r="AD1604" s="1508">
        <f t="shared" si="467"/>
        <v>55149.46</v>
      </c>
      <c r="AE1604" s="14">
        <f t="shared" si="468"/>
        <v>30.433333333333334</v>
      </c>
      <c r="AF1604" s="14">
        <f t="shared" si="469"/>
        <v>474.66666666666669</v>
      </c>
      <c r="AG1604" s="14">
        <f t="shared" si="470"/>
        <v>4.9002808988764039</v>
      </c>
      <c r="AH1604" s="14">
        <f t="shared" si="471"/>
        <v>-25.533052434456931</v>
      </c>
      <c r="AI1604" s="14">
        <f t="shared" si="472"/>
        <v>-12119.68888888889</v>
      </c>
      <c r="AJ1604" s="1643"/>
    </row>
    <row r="1605" spans="1:36" ht="31.5">
      <c r="A1605" s="1474">
        <v>382</v>
      </c>
      <c r="B1605" s="1639" t="s">
        <v>6605</v>
      </c>
      <c r="C1605" s="1640" t="s">
        <v>66</v>
      </c>
      <c r="D1605" s="1015">
        <v>26.96</v>
      </c>
      <c r="E1605" s="1641">
        <v>6482</v>
      </c>
      <c r="F1605" s="1641">
        <v>174754.72</v>
      </c>
      <c r="G1605" s="985"/>
      <c r="H1605" s="1015">
        <f t="shared" si="465"/>
        <v>0</v>
      </c>
      <c r="I1605" s="974"/>
      <c r="J1605" s="974">
        <v>45930</v>
      </c>
      <c r="K1605" s="974"/>
      <c r="L1605" s="985">
        <v>965</v>
      </c>
      <c r="M1605" s="974">
        <v>44875</v>
      </c>
      <c r="N1605" s="1026">
        <v>-1630</v>
      </c>
      <c r="O1605" s="1026">
        <v>1394</v>
      </c>
      <c r="P1605" s="985">
        <v>1643</v>
      </c>
      <c r="Q1605" s="1642"/>
      <c r="R1605" s="1642"/>
      <c r="S1605" s="1026"/>
      <c r="T1605" s="1026"/>
      <c r="U1605" s="1026"/>
      <c r="V1605" s="1026"/>
      <c r="W1605" s="1026"/>
      <c r="X1605" s="1026"/>
      <c r="Y1605" s="1026"/>
      <c r="Z1605" s="1026"/>
      <c r="AA1605" s="1026"/>
      <c r="AB1605" s="1641"/>
      <c r="AC1605" s="1507">
        <f t="shared" si="466"/>
        <v>5075</v>
      </c>
      <c r="AD1605" s="1508">
        <f t="shared" si="467"/>
        <v>136822</v>
      </c>
      <c r="AE1605" s="14">
        <f t="shared" si="468"/>
        <v>30.433333333333334</v>
      </c>
      <c r="AF1605" s="14">
        <f t="shared" si="469"/>
        <v>469</v>
      </c>
      <c r="AG1605" s="14">
        <f t="shared" si="470"/>
        <v>10.82089552238806</v>
      </c>
      <c r="AH1605" s="14">
        <f t="shared" si="471"/>
        <v>-19.612437810945273</v>
      </c>
      <c r="AI1605" s="14">
        <f t="shared" si="472"/>
        <v>-9198.2333333333336</v>
      </c>
      <c r="AJ1605" s="1643"/>
    </row>
    <row r="1606" spans="1:36" ht="31.5">
      <c r="A1606" s="1474">
        <v>383</v>
      </c>
      <c r="B1606" s="1639" t="s">
        <v>6605</v>
      </c>
      <c r="C1606" s="1640" t="s">
        <v>66</v>
      </c>
      <c r="D1606" s="1015">
        <v>23.71</v>
      </c>
      <c r="E1606" s="1641">
        <v>4050</v>
      </c>
      <c r="F1606" s="1641">
        <v>96025.5</v>
      </c>
      <c r="G1606" s="985"/>
      <c r="H1606" s="1015">
        <f t="shared" si="465"/>
        <v>0</v>
      </c>
      <c r="I1606" s="974"/>
      <c r="J1606" s="974">
        <v>45930</v>
      </c>
      <c r="K1606" s="974"/>
      <c r="L1606" s="985" t="s">
        <v>7665</v>
      </c>
      <c r="M1606" s="974" t="s">
        <v>7663</v>
      </c>
      <c r="N1606" s="1026"/>
      <c r="O1606" s="1026"/>
      <c r="P1606" s="985"/>
      <c r="Q1606" s="1642"/>
      <c r="R1606" s="1642"/>
      <c r="S1606" s="1026"/>
      <c r="T1606" s="1026"/>
      <c r="U1606" s="1026"/>
      <c r="V1606" s="1026"/>
      <c r="W1606" s="1026"/>
      <c r="X1606" s="1026"/>
      <c r="Y1606" s="1026"/>
      <c r="Z1606" s="1026"/>
      <c r="AA1606" s="1026"/>
      <c r="AB1606" s="1641"/>
      <c r="AC1606" s="1507">
        <f t="shared" si="466"/>
        <v>4050</v>
      </c>
      <c r="AD1606" s="1508">
        <f t="shared" si="467"/>
        <v>96025.5</v>
      </c>
      <c r="AE1606" s="14">
        <f t="shared" si="468"/>
        <v>30.433333333333334</v>
      </c>
      <c r="AF1606" s="14">
        <f t="shared" si="469"/>
        <v>0</v>
      </c>
      <c r="AG1606" s="14" t="e">
        <f t="shared" si="470"/>
        <v>#DIV/0!</v>
      </c>
      <c r="AH1606" s="14" t="e">
        <f t="shared" si="471"/>
        <v>#DIV/0!</v>
      </c>
      <c r="AI1606" s="14">
        <f t="shared" si="472"/>
        <v>4050</v>
      </c>
      <c r="AJ1606" s="1643"/>
    </row>
    <row r="1607" spans="1:36" ht="31.5">
      <c r="A1607" s="1474">
        <v>384</v>
      </c>
      <c r="B1607" s="1639" t="s">
        <v>6605</v>
      </c>
      <c r="C1607" s="1640" t="s">
        <v>66</v>
      </c>
      <c r="D1607" s="1015">
        <v>23.71</v>
      </c>
      <c r="E1607" s="1641">
        <v>4063</v>
      </c>
      <c r="F1607" s="1641">
        <v>96333.73000000001</v>
      </c>
      <c r="G1607" s="985"/>
      <c r="H1607" s="1015">
        <f t="shared" si="465"/>
        <v>0</v>
      </c>
      <c r="I1607" s="974"/>
      <c r="J1607" s="974">
        <v>45930</v>
      </c>
      <c r="K1607" s="974"/>
      <c r="L1607" s="985" t="s">
        <v>7665</v>
      </c>
      <c r="M1607" s="974" t="s">
        <v>7663</v>
      </c>
      <c r="N1607" s="1026">
        <v>766</v>
      </c>
      <c r="O1607" s="1026">
        <v>980</v>
      </c>
      <c r="P1607" s="985"/>
      <c r="Q1607" s="1642"/>
      <c r="R1607" s="1642"/>
      <c r="S1607" s="1026"/>
      <c r="T1607" s="1026"/>
      <c r="U1607" s="1026"/>
      <c r="V1607" s="1026"/>
      <c r="W1607" s="1026"/>
      <c r="X1607" s="1026"/>
      <c r="Y1607" s="1026"/>
      <c r="Z1607" s="1026"/>
      <c r="AA1607" s="1026"/>
      <c r="AB1607" s="1641"/>
      <c r="AC1607" s="1507">
        <f t="shared" si="466"/>
        <v>2317</v>
      </c>
      <c r="AD1607" s="1508">
        <f t="shared" si="467"/>
        <v>54936.07</v>
      </c>
      <c r="AE1607" s="14">
        <f t="shared" si="468"/>
        <v>30.433333333333334</v>
      </c>
      <c r="AF1607" s="14">
        <f t="shared" si="469"/>
        <v>582</v>
      </c>
      <c r="AG1607" s="14">
        <f t="shared" si="470"/>
        <v>3.9810996563573884</v>
      </c>
      <c r="AH1607" s="14">
        <f t="shared" si="471"/>
        <v>-26.452233676975943</v>
      </c>
      <c r="AI1607" s="14">
        <f t="shared" si="472"/>
        <v>-15395.2</v>
      </c>
      <c r="AJ1607" s="1643"/>
    </row>
    <row r="1608" spans="1:36" ht="31.5">
      <c r="A1608" s="1474">
        <v>385</v>
      </c>
      <c r="B1608" s="1639" t="s">
        <v>6606</v>
      </c>
      <c r="C1608" s="1640" t="s">
        <v>66</v>
      </c>
      <c r="D1608" s="1015">
        <v>23.71</v>
      </c>
      <c r="E1608" s="1641">
        <v>2780</v>
      </c>
      <c r="F1608" s="1641">
        <v>65913.8</v>
      </c>
      <c r="G1608" s="985"/>
      <c r="H1608" s="1015">
        <f t="shared" ref="H1608:H1663" si="473">D1608*G1608</f>
        <v>0</v>
      </c>
      <c r="I1608" s="974"/>
      <c r="J1608" s="974">
        <v>45930</v>
      </c>
      <c r="K1608" s="974"/>
      <c r="L1608" s="985">
        <v>617</v>
      </c>
      <c r="M1608" s="974" t="s">
        <v>5518</v>
      </c>
      <c r="N1608" s="1026">
        <v>-920</v>
      </c>
      <c r="O1608" s="1026"/>
      <c r="P1608" s="985"/>
      <c r="Q1608" s="1642"/>
      <c r="R1608" s="1642"/>
      <c r="S1608" s="1026"/>
      <c r="T1608" s="1026"/>
      <c r="U1608" s="1026"/>
      <c r="V1608" s="1026"/>
      <c r="W1608" s="1026"/>
      <c r="X1608" s="1026"/>
      <c r="Y1608" s="1026"/>
      <c r="Z1608" s="1026"/>
      <c r="AA1608" s="1026"/>
      <c r="AB1608" s="1641"/>
      <c r="AC1608" s="1507">
        <f t="shared" ref="AC1608:AC1663" si="474">E1608+G1608-N1608-O1608-AA1608-P1608-Q1608-R1608-S1608-T1608-U1608-V1608-W1608-X1608-Y1608</f>
        <v>3700</v>
      </c>
      <c r="AD1608" s="1508">
        <f t="shared" ref="AD1608:AD1663" si="475">D1608*AC1608</f>
        <v>87727</v>
      </c>
      <c r="AE1608" s="14">
        <f t="shared" ref="AE1608:AE1663" si="476">(J1608-"01.04.2023")/30</f>
        <v>30.433333333333334</v>
      </c>
      <c r="AF1608" s="14">
        <f t="shared" ref="AF1608:AF1663" si="477">(N1608+O1608+P1608+Q1608+R1608+S1608+T1608+U1608+V1608+W1608+X1608+Y1608)/3</f>
        <v>-306.66666666666669</v>
      </c>
      <c r="AG1608" s="14">
        <f t="shared" ref="AG1608:AG1663" si="478">AC1608/AF1608</f>
        <v>-12.065217391304348</v>
      </c>
      <c r="AH1608" s="14">
        <f t="shared" ref="AH1608:AH1663" si="479">AG1608-AE1608</f>
        <v>-42.498550724637681</v>
      </c>
      <c r="AI1608" s="14">
        <f t="shared" ref="AI1608:AI1663" si="480">AC1608-(AE1608*AF1608)</f>
        <v>13032.888888888889</v>
      </c>
      <c r="AJ1608" s="1643"/>
    </row>
    <row r="1609" spans="1:36" ht="15.75">
      <c r="A1609" s="1474">
        <v>386</v>
      </c>
      <c r="B1609" s="1639" t="s">
        <v>2482</v>
      </c>
      <c r="C1609" s="1640" t="s">
        <v>66</v>
      </c>
      <c r="D1609" s="1015">
        <v>20.99</v>
      </c>
      <c r="E1609" s="1641">
        <v>0</v>
      </c>
      <c r="F1609" s="1641">
        <v>0</v>
      </c>
      <c r="G1609" s="1037"/>
      <c r="H1609" s="1015">
        <f t="shared" si="473"/>
        <v>0</v>
      </c>
      <c r="I1609" s="1037"/>
      <c r="J1609" s="974">
        <v>45443</v>
      </c>
      <c r="K1609" s="974"/>
      <c r="L1609" s="991">
        <v>652</v>
      </c>
      <c r="M1609" s="974">
        <v>44356</v>
      </c>
      <c r="N1609" s="1026">
        <v>-526</v>
      </c>
      <c r="O1609" s="1026"/>
      <c r="P1609" s="985"/>
      <c r="Q1609" s="1642"/>
      <c r="R1609" s="1642"/>
      <c r="S1609" s="1026"/>
      <c r="T1609" s="1026"/>
      <c r="U1609" s="1026"/>
      <c r="V1609" s="1026"/>
      <c r="W1609" s="1026"/>
      <c r="X1609" s="1026"/>
      <c r="Y1609" s="1026"/>
      <c r="Z1609" s="1026"/>
      <c r="AA1609" s="1026"/>
      <c r="AB1609" s="1641"/>
      <c r="AC1609" s="1507">
        <f t="shared" si="474"/>
        <v>526</v>
      </c>
      <c r="AD1609" s="1508">
        <f t="shared" si="475"/>
        <v>11040.74</v>
      </c>
      <c r="AE1609" s="14">
        <f t="shared" si="476"/>
        <v>14.2</v>
      </c>
      <c r="AF1609" s="14">
        <f t="shared" si="477"/>
        <v>-175.33333333333334</v>
      </c>
      <c r="AG1609" s="14">
        <f t="shared" si="478"/>
        <v>-3</v>
      </c>
      <c r="AH1609" s="14">
        <f t="shared" si="479"/>
        <v>-17.2</v>
      </c>
      <c r="AI1609" s="14">
        <f t="shared" si="480"/>
        <v>3015.7333333333331</v>
      </c>
      <c r="AJ1609" s="1643"/>
    </row>
    <row r="1610" spans="1:36" ht="31.5">
      <c r="A1610" s="1474">
        <v>387</v>
      </c>
      <c r="B1610" s="1647" t="s">
        <v>6607</v>
      </c>
      <c r="C1610" s="1640" t="s">
        <v>66</v>
      </c>
      <c r="D1610" s="1015">
        <v>23.71</v>
      </c>
      <c r="E1610" s="1641">
        <v>3750</v>
      </c>
      <c r="F1610" s="1641">
        <v>88912.5</v>
      </c>
      <c r="G1610" s="985"/>
      <c r="H1610" s="1015">
        <f t="shared" si="473"/>
        <v>0</v>
      </c>
      <c r="I1610" s="974"/>
      <c r="J1610" s="974">
        <v>45930</v>
      </c>
      <c r="K1610" s="974"/>
      <c r="L1610" s="985">
        <v>617</v>
      </c>
      <c r="M1610" s="974" t="s">
        <v>5518</v>
      </c>
      <c r="N1610" s="1026">
        <v>304</v>
      </c>
      <c r="O1610" s="1026"/>
      <c r="P1610" s="985">
        <v>1120</v>
      </c>
      <c r="Q1610" s="1642"/>
      <c r="R1610" s="1642"/>
      <c r="S1610" s="1026"/>
      <c r="T1610" s="1026"/>
      <c r="U1610" s="1026"/>
      <c r="V1610" s="1026"/>
      <c r="W1610" s="1026"/>
      <c r="X1610" s="1026"/>
      <c r="Y1610" s="1026"/>
      <c r="Z1610" s="1026"/>
      <c r="AA1610" s="1026"/>
      <c r="AB1610" s="1641"/>
      <c r="AC1610" s="1507">
        <f t="shared" si="474"/>
        <v>2326</v>
      </c>
      <c r="AD1610" s="1508">
        <f t="shared" si="475"/>
        <v>55149.46</v>
      </c>
      <c r="AE1610" s="14">
        <f t="shared" si="476"/>
        <v>30.433333333333334</v>
      </c>
      <c r="AF1610" s="14">
        <f t="shared" si="477"/>
        <v>474.66666666666669</v>
      </c>
      <c r="AG1610" s="14">
        <f t="shared" si="478"/>
        <v>4.9002808988764039</v>
      </c>
      <c r="AH1610" s="14">
        <f t="shared" si="479"/>
        <v>-25.533052434456931</v>
      </c>
      <c r="AI1610" s="14">
        <f t="shared" si="480"/>
        <v>-12119.68888888889</v>
      </c>
      <c r="AJ1610" s="1643"/>
    </row>
    <row r="1611" spans="1:36" ht="31.5">
      <c r="A1611" s="1474">
        <v>388</v>
      </c>
      <c r="B1611" s="1647" t="s">
        <v>6607</v>
      </c>
      <c r="C1611" s="1640" t="s">
        <v>66</v>
      </c>
      <c r="D1611" s="1015">
        <v>26.96</v>
      </c>
      <c r="E1611" s="1641">
        <v>6482</v>
      </c>
      <c r="F1611" s="1641">
        <v>174754.72</v>
      </c>
      <c r="G1611" s="985"/>
      <c r="H1611" s="1015">
        <f t="shared" si="473"/>
        <v>0</v>
      </c>
      <c r="I1611" s="974"/>
      <c r="J1611" s="974">
        <v>45930</v>
      </c>
      <c r="K1611" s="974"/>
      <c r="L1611" s="985">
        <v>965</v>
      </c>
      <c r="M1611" s="974">
        <v>44875</v>
      </c>
      <c r="N1611" s="1026">
        <v>-1630</v>
      </c>
      <c r="O1611" s="1026">
        <v>1394</v>
      </c>
      <c r="P1611" s="985">
        <v>1643</v>
      </c>
      <c r="Q1611" s="1642"/>
      <c r="R1611" s="1642"/>
      <c r="S1611" s="1026"/>
      <c r="T1611" s="1026"/>
      <c r="U1611" s="1026"/>
      <c r="V1611" s="1026"/>
      <c r="W1611" s="1026"/>
      <c r="X1611" s="1026"/>
      <c r="Y1611" s="1026"/>
      <c r="Z1611" s="1026"/>
      <c r="AA1611" s="1026"/>
      <c r="AB1611" s="1641"/>
      <c r="AC1611" s="1507">
        <f t="shared" si="474"/>
        <v>5075</v>
      </c>
      <c r="AD1611" s="1508">
        <f t="shared" si="475"/>
        <v>136822</v>
      </c>
      <c r="AE1611" s="14">
        <f t="shared" si="476"/>
        <v>30.433333333333334</v>
      </c>
      <c r="AF1611" s="14">
        <f t="shared" si="477"/>
        <v>469</v>
      </c>
      <c r="AG1611" s="14">
        <f t="shared" si="478"/>
        <v>10.82089552238806</v>
      </c>
      <c r="AH1611" s="14">
        <f t="shared" si="479"/>
        <v>-19.612437810945273</v>
      </c>
      <c r="AI1611" s="14">
        <f t="shared" si="480"/>
        <v>-9198.2333333333336</v>
      </c>
      <c r="AJ1611" s="1643"/>
    </row>
    <row r="1612" spans="1:36" ht="31.5">
      <c r="A1612" s="1474">
        <v>389</v>
      </c>
      <c r="B1612" s="1647" t="s">
        <v>6607</v>
      </c>
      <c r="C1612" s="1640" t="s">
        <v>66</v>
      </c>
      <c r="D1612" s="1015">
        <v>23.71</v>
      </c>
      <c r="E1612" s="1641">
        <v>4050</v>
      </c>
      <c r="F1612" s="1641">
        <v>96025.5</v>
      </c>
      <c r="G1612" s="985"/>
      <c r="H1612" s="1015">
        <f t="shared" si="473"/>
        <v>0</v>
      </c>
      <c r="I1612" s="974"/>
      <c r="J1612" s="974">
        <v>45930</v>
      </c>
      <c r="K1612" s="974"/>
      <c r="L1612" s="985" t="s">
        <v>7665</v>
      </c>
      <c r="M1612" s="974" t="s">
        <v>7663</v>
      </c>
      <c r="N1612" s="1026"/>
      <c r="O1612" s="1026"/>
      <c r="P1612" s="985"/>
      <c r="Q1612" s="1642"/>
      <c r="R1612" s="1642"/>
      <c r="S1612" s="1026"/>
      <c r="T1612" s="1026"/>
      <c r="U1612" s="1026"/>
      <c r="V1612" s="1026"/>
      <c r="W1612" s="1026"/>
      <c r="X1612" s="1026"/>
      <c r="Y1612" s="1026"/>
      <c r="Z1612" s="1026"/>
      <c r="AA1612" s="1026"/>
      <c r="AB1612" s="1641"/>
      <c r="AC1612" s="1507">
        <f t="shared" si="474"/>
        <v>4050</v>
      </c>
      <c r="AD1612" s="1508">
        <f t="shared" si="475"/>
        <v>96025.5</v>
      </c>
      <c r="AE1612" s="14">
        <f t="shared" si="476"/>
        <v>30.433333333333334</v>
      </c>
      <c r="AF1612" s="14">
        <f t="shared" si="477"/>
        <v>0</v>
      </c>
      <c r="AG1612" s="14" t="e">
        <f t="shared" si="478"/>
        <v>#DIV/0!</v>
      </c>
      <c r="AH1612" s="14" t="e">
        <f t="shared" si="479"/>
        <v>#DIV/0!</v>
      </c>
      <c r="AI1612" s="14">
        <f t="shared" si="480"/>
        <v>4050</v>
      </c>
      <c r="AJ1612" s="1643"/>
    </row>
    <row r="1613" spans="1:36" ht="31.5">
      <c r="A1613" s="1474">
        <v>390</v>
      </c>
      <c r="B1613" s="1647" t="s">
        <v>6607</v>
      </c>
      <c r="C1613" s="1640" t="s">
        <v>66</v>
      </c>
      <c r="D1613" s="1015">
        <v>23.71</v>
      </c>
      <c r="E1613" s="1641">
        <v>4063</v>
      </c>
      <c r="F1613" s="1641">
        <v>96333.73000000001</v>
      </c>
      <c r="G1613" s="985"/>
      <c r="H1613" s="1015">
        <f t="shared" si="473"/>
        <v>0</v>
      </c>
      <c r="I1613" s="974"/>
      <c r="J1613" s="974">
        <v>45961</v>
      </c>
      <c r="K1613" s="974"/>
      <c r="L1613" s="985" t="s">
        <v>7665</v>
      </c>
      <c r="M1613" s="974" t="s">
        <v>7663</v>
      </c>
      <c r="N1613" s="1026">
        <v>766</v>
      </c>
      <c r="O1613" s="1026">
        <v>980</v>
      </c>
      <c r="P1613" s="985"/>
      <c r="Q1613" s="1642"/>
      <c r="R1613" s="1642"/>
      <c r="S1613" s="1026"/>
      <c r="T1613" s="1026"/>
      <c r="U1613" s="1026"/>
      <c r="V1613" s="1026"/>
      <c r="W1613" s="1026"/>
      <c r="X1613" s="1026"/>
      <c r="Y1613" s="1026"/>
      <c r="Z1613" s="1026"/>
      <c r="AA1613" s="1026"/>
      <c r="AB1613" s="1641"/>
      <c r="AC1613" s="1507">
        <f t="shared" si="474"/>
        <v>2317</v>
      </c>
      <c r="AD1613" s="1508">
        <f t="shared" si="475"/>
        <v>54936.07</v>
      </c>
      <c r="AE1613" s="14">
        <f t="shared" si="476"/>
        <v>31.466666666666665</v>
      </c>
      <c r="AF1613" s="14">
        <f t="shared" si="477"/>
        <v>582</v>
      </c>
      <c r="AG1613" s="14">
        <f t="shared" si="478"/>
        <v>3.9810996563573884</v>
      </c>
      <c r="AH1613" s="14">
        <f t="shared" si="479"/>
        <v>-27.485567010309275</v>
      </c>
      <c r="AI1613" s="14">
        <f t="shared" si="480"/>
        <v>-15996.599999999999</v>
      </c>
      <c r="AJ1613" s="1643"/>
    </row>
    <row r="1614" spans="1:36" ht="31.5">
      <c r="A1614" s="1474">
        <v>391</v>
      </c>
      <c r="B1614" s="1647" t="s">
        <v>6608</v>
      </c>
      <c r="C1614" s="1640" t="s">
        <v>66</v>
      </c>
      <c r="D1614" s="1015">
        <v>23.71</v>
      </c>
      <c r="E1614" s="1641">
        <v>2780</v>
      </c>
      <c r="F1614" s="1641">
        <v>65913.8</v>
      </c>
      <c r="G1614" s="985"/>
      <c r="H1614" s="1015">
        <f t="shared" si="473"/>
        <v>0</v>
      </c>
      <c r="I1614" s="974"/>
      <c r="J1614" s="974">
        <v>45961</v>
      </c>
      <c r="K1614" s="974"/>
      <c r="L1614" s="985">
        <v>617</v>
      </c>
      <c r="M1614" s="974" t="s">
        <v>5518</v>
      </c>
      <c r="N1614" s="1026">
        <v>-920</v>
      </c>
      <c r="O1614" s="1026"/>
      <c r="P1614" s="985"/>
      <c r="Q1614" s="1642"/>
      <c r="R1614" s="1642"/>
      <c r="S1614" s="1026"/>
      <c r="T1614" s="1026"/>
      <c r="U1614" s="1026"/>
      <c r="V1614" s="1026"/>
      <c r="W1614" s="1026"/>
      <c r="X1614" s="1026"/>
      <c r="Y1614" s="1026"/>
      <c r="Z1614" s="1026"/>
      <c r="AA1614" s="1026"/>
      <c r="AB1614" s="1641"/>
      <c r="AC1614" s="1507">
        <f t="shared" si="474"/>
        <v>3700</v>
      </c>
      <c r="AD1614" s="1508">
        <f t="shared" si="475"/>
        <v>87727</v>
      </c>
      <c r="AE1614" s="14">
        <f t="shared" si="476"/>
        <v>31.466666666666665</v>
      </c>
      <c r="AF1614" s="14">
        <f t="shared" si="477"/>
        <v>-306.66666666666669</v>
      </c>
      <c r="AG1614" s="14">
        <f t="shared" si="478"/>
        <v>-12.065217391304348</v>
      </c>
      <c r="AH1614" s="14">
        <f t="shared" si="479"/>
        <v>-43.531884057971013</v>
      </c>
      <c r="AI1614" s="14">
        <f t="shared" si="480"/>
        <v>13349.777777777777</v>
      </c>
      <c r="AJ1614" s="1643"/>
    </row>
    <row r="1615" spans="1:36" ht="15.75">
      <c r="A1615" s="1474">
        <v>392</v>
      </c>
      <c r="B1615" s="972" t="s">
        <v>2483</v>
      </c>
      <c r="C1615" s="1654" t="s">
        <v>66</v>
      </c>
      <c r="D1615" s="1651">
        <v>471.87</v>
      </c>
      <c r="E1615" s="1641">
        <v>5</v>
      </c>
      <c r="F1615" s="1641">
        <v>2359.35</v>
      </c>
      <c r="G1615" s="1642"/>
      <c r="H1615" s="1015">
        <f t="shared" si="473"/>
        <v>0</v>
      </c>
      <c r="I1615" s="1653"/>
      <c r="J1615" s="1043">
        <v>45443</v>
      </c>
      <c r="K1615" s="1043"/>
      <c r="L1615" s="1645">
        <v>1636</v>
      </c>
      <c r="M1615" s="1043">
        <v>44552</v>
      </c>
      <c r="N1615" s="1642"/>
      <c r="O1615" s="1642"/>
      <c r="P1615" s="1037">
        <v>1</v>
      </c>
      <c r="Q1615" s="1642"/>
      <c r="R1615" s="1642"/>
      <c r="S1615" s="1642"/>
      <c r="T1615" s="1642"/>
      <c r="U1615" s="1642"/>
      <c r="V1615" s="1642"/>
      <c r="W1615" s="1642"/>
      <c r="X1615" s="1642"/>
      <c r="Y1615" s="1037"/>
      <c r="Z1615" s="1037"/>
      <c r="AA1615" s="1037"/>
      <c r="AB1615" s="1641"/>
      <c r="AC1615" s="1507">
        <f t="shared" si="474"/>
        <v>4</v>
      </c>
      <c r="AD1615" s="1508">
        <f t="shared" si="475"/>
        <v>1887.48</v>
      </c>
      <c r="AE1615" s="14">
        <f t="shared" si="476"/>
        <v>14.2</v>
      </c>
      <c r="AF1615" s="14">
        <f t="shared" si="477"/>
        <v>0.33333333333333331</v>
      </c>
      <c r="AG1615" s="14">
        <f t="shared" si="478"/>
        <v>12</v>
      </c>
      <c r="AH1615" s="14">
        <f t="shared" si="479"/>
        <v>-2.1999999999999993</v>
      </c>
      <c r="AI1615" s="14">
        <f t="shared" si="480"/>
        <v>-0.7333333333333325</v>
      </c>
      <c r="AJ1615" s="1649"/>
    </row>
    <row r="1616" spans="1:36" ht="15.75">
      <c r="A1616" s="1474">
        <v>393</v>
      </c>
      <c r="B1616" s="972" t="s">
        <v>2484</v>
      </c>
      <c r="C1616" s="1654" t="s">
        <v>66</v>
      </c>
      <c r="D1616" s="1651">
        <v>471.87</v>
      </c>
      <c r="E1616" s="1641">
        <v>1</v>
      </c>
      <c r="F1616" s="1641">
        <v>471.87</v>
      </c>
      <c r="G1616" s="1642"/>
      <c r="H1616" s="1015">
        <f t="shared" si="473"/>
        <v>0</v>
      </c>
      <c r="I1616" s="1653"/>
      <c r="J1616" s="1043">
        <v>45199</v>
      </c>
      <c r="K1616" s="1043"/>
      <c r="L1616" s="1645">
        <v>1636</v>
      </c>
      <c r="M1616" s="1043">
        <v>44552</v>
      </c>
      <c r="N1616" s="1642"/>
      <c r="O1616" s="1642"/>
      <c r="P1616" s="1037"/>
      <c r="Q1616" s="1642"/>
      <c r="R1616" s="1642"/>
      <c r="S1616" s="1642"/>
      <c r="T1616" s="1642"/>
      <c r="U1616" s="1642"/>
      <c r="V1616" s="1642"/>
      <c r="W1616" s="1642"/>
      <c r="X1616" s="1642"/>
      <c r="Y1616" s="1037"/>
      <c r="Z1616" s="1037"/>
      <c r="AA1616" s="1037"/>
      <c r="AB1616" s="1641"/>
      <c r="AC1616" s="1507">
        <f t="shared" si="474"/>
        <v>1</v>
      </c>
      <c r="AD1616" s="1508">
        <f t="shared" si="475"/>
        <v>471.87</v>
      </c>
      <c r="AE1616" s="14">
        <f t="shared" si="476"/>
        <v>6.0666666666666664</v>
      </c>
      <c r="AF1616" s="14">
        <f t="shared" si="477"/>
        <v>0</v>
      </c>
      <c r="AG1616" s="14" t="e">
        <f t="shared" si="478"/>
        <v>#DIV/0!</v>
      </c>
      <c r="AH1616" s="14" t="e">
        <f t="shared" si="479"/>
        <v>#DIV/0!</v>
      </c>
      <c r="AI1616" s="14">
        <f t="shared" si="480"/>
        <v>1</v>
      </c>
      <c r="AJ1616" s="1649"/>
    </row>
    <row r="1617" spans="1:36" ht="15.75">
      <c r="A1617" s="1474">
        <v>394</v>
      </c>
      <c r="B1617" s="1639" t="s">
        <v>6609</v>
      </c>
      <c r="C1617" s="1026" t="s">
        <v>66</v>
      </c>
      <c r="D1617" s="1026">
        <v>16750.849999999999</v>
      </c>
      <c r="E1617" s="1641">
        <v>40</v>
      </c>
      <c r="F1617" s="1641">
        <v>670034</v>
      </c>
      <c r="G1617" s="1026"/>
      <c r="H1617" s="1015">
        <f t="shared" si="473"/>
        <v>0</v>
      </c>
      <c r="I1617" s="974"/>
      <c r="J1617" s="1043">
        <v>45077</v>
      </c>
      <c r="K1617" s="1043"/>
      <c r="L1617" s="1645">
        <v>964</v>
      </c>
      <c r="M1617" s="1043">
        <v>44875</v>
      </c>
      <c r="N1617" s="1026">
        <v>10</v>
      </c>
      <c r="O1617" s="1026">
        <v>1</v>
      </c>
      <c r="P1617" s="985">
        <v>9</v>
      </c>
      <c r="Q1617" s="1642"/>
      <c r="R1617" s="1642"/>
      <c r="S1617" s="1026"/>
      <c r="T1617" s="1026"/>
      <c r="U1617" s="1026"/>
      <c r="V1617" s="1026"/>
      <c r="W1617" s="1026"/>
      <c r="X1617" s="1026"/>
      <c r="Y1617" s="1026"/>
      <c r="Z1617" s="1026"/>
      <c r="AA1617" s="1026"/>
      <c r="AB1617" s="1641"/>
      <c r="AC1617" s="1507">
        <f t="shared" si="474"/>
        <v>20</v>
      </c>
      <c r="AD1617" s="1508">
        <f t="shared" si="475"/>
        <v>335017</v>
      </c>
      <c r="AE1617" s="14">
        <f t="shared" si="476"/>
        <v>2</v>
      </c>
      <c r="AF1617" s="14">
        <f t="shared" si="477"/>
        <v>6.666666666666667</v>
      </c>
      <c r="AG1617" s="14">
        <f t="shared" si="478"/>
        <v>3</v>
      </c>
      <c r="AH1617" s="14">
        <f t="shared" si="479"/>
        <v>1</v>
      </c>
      <c r="AI1617" s="14">
        <f t="shared" si="480"/>
        <v>6.6666666666666661</v>
      </c>
      <c r="AJ1617" s="1643"/>
    </row>
    <row r="1618" spans="1:36" ht="54" customHeight="1">
      <c r="A1618" s="1474">
        <v>396</v>
      </c>
      <c r="B1618" s="1639" t="s">
        <v>7682</v>
      </c>
      <c r="C1618" s="1026" t="s">
        <v>66</v>
      </c>
      <c r="D1618" s="1641">
        <v>897</v>
      </c>
      <c r="E1618" s="1641">
        <v>922</v>
      </c>
      <c r="F1618" s="1641">
        <v>827034</v>
      </c>
      <c r="G1618" s="1026"/>
      <c r="H1618" s="1015">
        <f t="shared" si="473"/>
        <v>0</v>
      </c>
      <c r="I1618" s="974"/>
      <c r="J1618" s="1043">
        <v>45351</v>
      </c>
      <c r="K1618" s="1043"/>
      <c r="L1618" s="1026">
        <v>1147</v>
      </c>
      <c r="M1618" s="1043">
        <v>44917</v>
      </c>
      <c r="N1618" s="1026">
        <v>182</v>
      </c>
      <c r="O1618" s="1026">
        <v>125</v>
      </c>
      <c r="P1618" s="985">
        <v>129</v>
      </c>
      <c r="Q1618" s="1642"/>
      <c r="R1618" s="1642"/>
      <c r="S1618" s="1026"/>
      <c r="T1618" s="1026"/>
      <c r="U1618" s="1026"/>
      <c r="V1618" s="1026"/>
      <c r="W1618" s="1026"/>
      <c r="X1618" s="1026"/>
      <c r="Y1618" s="1026"/>
      <c r="Z1618" s="1026"/>
      <c r="AA1618" s="1026"/>
      <c r="AB1618" s="1641"/>
      <c r="AC1618" s="1507">
        <f t="shared" si="474"/>
        <v>486</v>
      </c>
      <c r="AD1618" s="1508">
        <f t="shared" si="475"/>
        <v>435942</v>
      </c>
      <c r="AE1618" s="14">
        <f t="shared" si="476"/>
        <v>11.133333333333333</v>
      </c>
      <c r="AF1618" s="14">
        <f t="shared" si="477"/>
        <v>145.33333333333334</v>
      </c>
      <c r="AG1618" s="14">
        <f t="shared" si="478"/>
        <v>3.3440366972477062</v>
      </c>
      <c r="AH1618" s="14">
        <f t="shared" si="479"/>
        <v>-7.7892966360856271</v>
      </c>
      <c r="AI1618" s="14">
        <f t="shared" si="480"/>
        <v>-1132.0444444444445</v>
      </c>
      <c r="AJ1618" s="1643"/>
    </row>
    <row r="1619" spans="1:36" ht="54" customHeight="1">
      <c r="A1619" s="1474">
        <v>398</v>
      </c>
      <c r="B1619" s="1639" t="s">
        <v>7683</v>
      </c>
      <c r="C1619" s="1640" t="s">
        <v>233</v>
      </c>
      <c r="D1619" s="1015">
        <v>66.34</v>
      </c>
      <c r="E1619" s="1641">
        <v>2170</v>
      </c>
      <c r="F1619" s="1641">
        <v>143957.80000000002</v>
      </c>
      <c r="G1619" s="1037"/>
      <c r="H1619" s="1015">
        <f t="shared" si="473"/>
        <v>0</v>
      </c>
      <c r="I1619" s="974"/>
      <c r="J1619" s="974">
        <v>45596</v>
      </c>
      <c r="K1619" s="974"/>
      <c r="L1619" s="1026">
        <v>1106</v>
      </c>
      <c r="M1619" s="1043">
        <v>44910</v>
      </c>
      <c r="N1619" s="1026">
        <v>3</v>
      </c>
      <c r="O1619" s="1026">
        <v>112</v>
      </c>
      <c r="P1619" s="985">
        <v>132</v>
      </c>
      <c r="Q1619" s="1642"/>
      <c r="R1619" s="1642"/>
      <c r="S1619" s="1026"/>
      <c r="T1619" s="1026"/>
      <c r="U1619" s="1026"/>
      <c r="V1619" s="1026"/>
      <c r="W1619" s="1026"/>
      <c r="X1619" s="1026"/>
      <c r="Y1619" s="1026"/>
      <c r="Z1619" s="1026"/>
      <c r="AA1619" s="1026"/>
      <c r="AB1619" s="1641"/>
      <c r="AC1619" s="1507">
        <f t="shared" si="474"/>
        <v>1923</v>
      </c>
      <c r="AD1619" s="1508">
        <f t="shared" si="475"/>
        <v>127571.82</v>
      </c>
      <c r="AE1619" s="14">
        <f t="shared" si="476"/>
        <v>19.3</v>
      </c>
      <c r="AF1619" s="14">
        <f t="shared" si="477"/>
        <v>82.333333333333329</v>
      </c>
      <c r="AG1619" s="14">
        <f t="shared" si="478"/>
        <v>23.356275303643727</v>
      </c>
      <c r="AH1619" s="14">
        <f t="shared" si="479"/>
        <v>4.0562753036437265</v>
      </c>
      <c r="AI1619" s="14">
        <f t="shared" si="480"/>
        <v>333.9666666666667</v>
      </c>
      <c r="AJ1619" s="1643"/>
    </row>
    <row r="1620" spans="1:36" ht="45.75" customHeight="1">
      <c r="A1620" s="1474">
        <v>401</v>
      </c>
      <c r="B1620" s="992" t="s">
        <v>7684</v>
      </c>
      <c r="C1620" s="1026" t="s">
        <v>2485</v>
      </c>
      <c r="D1620" s="1015">
        <v>37.340000000000003</v>
      </c>
      <c r="E1620" s="1641">
        <v>12450</v>
      </c>
      <c r="F1620" s="1641">
        <v>464883.00000000006</v>
      </c>
      <c r="G1620" s="1642"/>
      <c r="H1620" s="1015">
        <f t="shared" si="473"/>
        <v>0</v>
      </c>
      <c r="I1620" s="1653"/>
      <c r="J1620" s="1043">
        <v>45626</v>
      </c>
      <c r="K1620" s="1043"/>
      <c r="L1620" s="1026">
        <v>719</v>
      </c>
      <c r="M1620" s="1043">
        <v>44799</v>
      </c>
      <c r="N1620" s="1642"/>
      <c r="O1620" s="1642">
        <v>6998</v>
      </c>
      <c r="P1620" s="1037">
        <v>2014</v>
      </c>
      <c r="Q1620" s="1642"/>
      <c r="R1620" s="1642"/>
      <c r="S1620" s="1642"/>
      <c r="T1620" s="1642"/>
      <c r="U1620" s="1642"/>
      <c r="V1620" s="1642"/>
      <c r="W1620" s="1642"/>
      <c r="X1620" s="1642"/>
      <c r="Y1620" s="1037"/>
      <c r="Z1620" s="1037"/>
      <c r="AA1620" s="1037"/>
      <c r="AB1620" s="1641"/>
      <c r="AC1620" s="1507">
        <f t="shared" si="474"/>
        <v>3438</v>
      </c>
      <c r="AD1620" s="1508">
        <f t="shared" si="475"/>
        <v>128374.92000000001</v>
      </c>
      <c r="AE1620" s="14">
        <f t="shared" si="476"/>
        <v>20.3</v>
      </c>
      <c r="AF1620" s="14">
        <f t="shared" si="477"/>
        <v>3004</v>
      </c>
      <c r="AG1620" s="14">
        <f t="shared" si="478"/>
        <v>1.144474034620506</v>
      </c>
      <c r="AH1620" s="14">
        <f t="shared" si="479"/>
        <v>-19.155525965379496</v>
      </c>
      <c r="AI1620" s="14">
        <f t="shared" si="480"/>
        <v>-57543.200000000004</v>
      </c>
      <c r="AJ1620" s="1649"/>
    </row>
    <row r="1621" spans="1:36" ht="45.75" customHeight="1">
      <c r="A1621" s="1474">
        <v>402</v>
      </c>
      <c r="B1621" s="992" t="s">
        <v>7684</v>
      </c>
      <c r="C1621" s="1026" t="s">
        <v>309</v>
      </c>
      <c r="D1621" s="1015">
        <v>37.340000000000003</v>
      </c>
      <c r="E1621" s="1641">
        <v>9200</v>
      </c>
      <c r="F1621" s="1641">
        <v>343528.00000000006</v>
      </c>
      <c r="G1621" s="1642"/>
      <c r="H1621" s="1015">
        <f t="shared" si="473"/>
        <v>0</v>
      </c>
      <c r="I1621" s="1653"/>
      <c r="J1621" s="1043">
        <v>45626</v>
      </c>
      <c r="K1621" s="1043"/>
      <c r="L1621" s="1026">
        <v>719</v>
      </c>
      <c r="M1621" s="1043">
        <v>44799</v>
      </c>
      <c r="N1621" s="1642"/>
      <c r="O1621" s="1642"/>
      <c r="P1621" s="1037"/>
      <c r="Q1621" s="1642"/>
      <c r="R1621" s="1642"/>
      <c r="S1621" s="1642"/>
      <c r="T1621" s="1642"/>
      <c r="U1621" s="1642"/>
      <c r="V1621" s="1642"/>
      <c r="W1621" s="1642"/>
      <c r="X1621" s="1642"/>
      <c r="Y1621" s="1037"/>
      <c r="Z1621" s="1037"/>
      <c r="AA1621" s="1037"/>
      <c r="AB1621" s="1641"/>
      <c r="AC1621" s="1507">
        <f t="shared" si="474"/>
        <v>9200</v>
      </c>
      <c r="AD1621" s="1508">
        <f t="shared" si="475"/>
        <v>343528.00000000006</v>
      </c>
      <c r="AE1621" s="14">
        <f t="shared" si="476"/>
        <v>20.3</v>
      </c>
      <c r="AF1621" s="14">
        <f t="shared" si="477"/>
        <v>0</v>
      </c>
      <c r="AG1621" s="14" t="e">
        <f t="shared" si="478"/>
        <v>#DIV/0!</v>
      </c>
      <c r="AH1621" s="14" t="e">
        <f t="shared" si="479"/>
        <v>#DIV/0!</v>
      </c>
      <c r="AI1621" s="14">
        <f t="shared" si="480"/>
        <v>9200</v>
      </c>
      <c r="AJ1621" s="1649"/>
    </row>
    <row r="1622" spans="1:36" ht="39.75" customHeight="1">
      <c r="A1622" s="1474">
        <v>403</v>
      </c>
      <c r="B1622" s="992" t="s">
        <v>7684</v>
      </c>
      <c r="C1622" s="1026" t="s">
        <v>309</v>
      </c>
      <c r="D1622" s="1015">
        <v>37.340000000000003</v>
      </c>
      <c r="E1622" s="1641">
        <v>22250</v>
      </c>
      <c r="F1622" s="1641">
        <v>830815.00000000012</v>
      </c>
      <c r="G1622" s="1642"/>
      <c r="H1622" s="1015">
        <f t="shared" si="473"/>
        <v>0</v>
      </c>
      <c r="I1622" s="1653"/>
      <c r="J1622" s="1043">
        <v>45657</v>
      </c>
      <c r="K1622" s="1043"/>
      <c r="L1622" s="1026">
        <v>719</v>
      </c>
      <c r="M1622" s="1043">
        <v>44799</v>
      </c>
      <c r="N1622" s="1642"/>
      <c r="O1622" s="1642"/>
      <c r="P1622" s="1037"/>
      <c r="Q1622" s="1642"/>
      <c r="R1622" s="1642"/>
      <c r="S1622" s="1642"/>
      <c r="T1622" s="1642"/>
      <c r="U1622" s="1642"/>
      <c r="V1622" s="1642"/>
      <c r="W1622" s="1642"/>
      <c r="X1622" s="1642"/>
      <c r="Y1622" s="1037"/>
      <c r="Z1622" s="1037"/>
      <c r="AA1622" s="1037"/>
      <c r="AB1622" s="1641"/>
      <c r="AC1622" s="1507">
        <f t="shared" si="474"/>
        <v>22250</v>
      </c>
      <c r="AD1622" s="1508">
        <f t="shared" si="475"/>
        <v>830815.00000000012</v>
      </c>
      <c r="AE1622" s="14">
        <f t="shared" si="476"/>
        <v>21.333333333333332</v>
      </c>
      <c r="AF1622" s="14">
        <f t="shared" si="477"/>
        <v>0</v>
      </c>
      <c r="AG1622" s="14" t="e">
        <f t="shared" si="478"/>
        <v>#DIV/0!</v>
      </c>
      <c r="AH1622" s="14" t="e">
        <f t="shared" si="479"/>
        <v>#DIV/0!</v>
      </c>
      <c r="AI1622" s="14">
        <f t="shared" si="480"/>
        <v>22250</v>
      </c>
      <c r="AJ1622" s="1649"/>
    </row>
    <row r="1623" spans="1:36" ht="39.75" customHeight="1">
      <c r="A1623" s="1474">
        <v>404</v>
      </c>
      <c r="B1623" s="999" t="s">
        <v>2486</v>
      </c>
      <c r="C1623" s="1026" t="s">
        <v>2485</v>
      </c>
      <c r="D1623" s="1651">
        <v>18.45</v>
      </c>
      <c r="E1623" s="1641">
        <v>5180</v>
      </c>
      <c r="F1623" s="1641">
        <v>95571</v>
      </c>
      <c r="G1623" s="1663"/>
      <c r="H1623" s="1015">
        <f t="shared" si="473"/>
        <v>0</v>
      </c>
      <c r="I1623" s="1653"/>
      <c r="J1623" s="1043">
        <v>45412</v>
      </c>
      <c r="K1623" s="1043"/>
      <c r="L1623" s="1026">
        <v>719</v>
      </c>
      <c r="M1623" s="1043">
        <v>44799</v>
      </c>
      <c r="N1623" s="1642">
        <v>60</v>
      </c>
      <c r="O1623" s="1642">
        <v>5083</v>
      </c>
      <c r="P1623" s="1037">
        <v>22</v>
      </c>
      <c r="Q1623" s="1642"/>
      <c r="R1623" s="1642"/>
      <c r="S1623" s="1642"/>
      <c r="T1623" s="1642"/>
      <c r="U1623" s="1642"/>
      <c r="V1623" s="1642"/>
      <c r="W1623" s="1642"/>
      <c r="X1623" s="1642"/>
      <c r="Y1623" s="1037"/>
      <c r="Z1623" s="1037"/>
      <c r="AA1623" s="1037"/>
      <c r="AB1623" s="1641"/>
      <c r="AC1623" s="1507">
        <f t="shared" si="474"/>
        <v>15</v>
      </c>
      <c r="AD1623" s="1508">
        <f t="shared" si="475"/>
        <v>276.75</v>
      </c>
      <c r="AE1623" s="14">
        <f t="shared" si="476"/>
        <v>13.166666666666666</v>
      </c>
      <c r="AF1623" s="14">
        <f t="shared" si="477"/>
        <v>1721.6666666666667</v>
      </c>
      <c r="AG1623" s="14">
        <f t="shared" si="478"/>
        <v>8.712487899322361E-3</v>
      </c>
      <c r="AH1623" s="14">
        <f t="shared" si="479"/>
        <v>-13.157954178767344</v>
      </c>
      <c r="AI1623" s="14">
        <f t="shared" si="480"/>
        <v>-22653.611111111109</v>
      </c>
      <c r="AJ1623" s="1649"/>
    </row>
    <row r="1624" spans="1:36" ht="39.75" customHeight="1">
      <c r="A1624" s="1474">
        <v>405</v>
      </c>
      <c r="B1624" s="999" t="s">
        <v>2486</v>
      </c>
      <c r="C1624" s="1026" t="s">
        <v>309</v>
      </c>
      <c r="D1624" s="1663">
        <v>18.45</v>
      </c>
      <c r="E1624" s="1641">
        <v>15950</v>
      </c>
      <c r="F1624" s="1641">
        <v>294277.5</v>
      </c>
      <c r="G1624" s="1663"/>
      <c r="H1624" s="1015">
        <f t="shared" si="473"/>
        <v>0</v>
      </c>
      <c r="I1624" s="1653"/>
      <c r="J1624" s="1043">
        <v>45596</v>
      </c>
      <c r="K1624" s="1043"/>
      <c r="L1624" s="1026">
        <v>719</v>
      </c>
      <c r="M1624" s="1043">
        <v>44799</v>
      </c>
      <c r="N1624" s="1642"/>
      <c r="O1624" s="1642">
        <v>2212</v>
      </c>
      <c r="P1624" s="1037">
        <v>473</v>
      </c>
      <c r="Q1624" s="1642"/>
      <c r="R1624" s="1642"/>
      <c r="S1624" s="1642"/>
      <c r="T1624" s="1642"/>
      <c r="U1624" s="1642"/>
      <c r="V1624" s="1642"/>
      <c r="W1624" s="1642"/>
      <c r="X1624" s="1642"/>
      <c r="Y1624" s="1037"/>
      <c r="Z1624" s="1037"/>
      <c r="AA1624" s="1037"/>
      <c r="AB1624" s="1641"/>
      <c r="AC1624" s="1507">
        <f t="shared" si="474"/>
        <v>13265</v>
      </c>
      <c r="AD1624" s="1508">
        <f t="shared" si="475"/>
        <v>244739.25</v>
      </c>
      <c r="AE1624" s="14">
        <f t="shared" si="476"/>
        <v>19.3</v>
      </c>
      <c r="AF1624" s="14">
        <f t="shared" si="477"/>
        <v>895</v>
      </c>
      <c r="AG1624" s="14">
        <f t="shared" si="478"/>
        <v>14.82122905027933</v>
      </c>
      <c r="AH1624" s="14">
        <f t="shared" si="479"/>
        <v>-4.4787709497206709</v>
      </c>
      <c r="AI1624" s="14">
        <f t="shared" si="480"/>
        <v>-4008.5</v>
      </c>
      <c r="AJ1624" s="1649"/>
    </row>
    <row r="1625" spans="1:36" ht="39.75" customHeight="1">
      <c r="A1625" s="1474">
        <v>406</v>
      </c>
      <c r="B1625" s="999" t="s">
        <v>7684</v>
      </c>
      <c r="C1625" s="1026" t="s">
        <v>2485</v>
      </c>
      <c r="D1625" s="1651">
        <v>30.76</v>
      </c>
      <c r="E1625" s="1641">
        <v>1902</v>
      </c>
      <c r="F1625" s="1641">
        <v>58505.520000000004</v>
      </c>
      <c r="G1625" s="1652"/>
      <c r="H1625" s="1015">
        <f t="shared" si="473"/>
        <v>0</v>
      </c>
      <c r="I1625" s="1653"/>
      <c r="J1625" s="1043">
        <v>45200</v>
      </c>
      <c r="K1625" s="1043"/>
      <c r="L1625" s="1645">
        <v>1458</v>
      </c>
      <c r="M1625" s="1043">
        <v>44508</v>
      </c>
      <c r="N1625" s="1642">
        <v>275</v>
      </c>
      <c r="O1625" s="1642">
        <v>296</v>
      </c>
      <c r="P1625" s="1037">
        <v>288</v>
      </c>
      <c r="Q1625" s="1642"/>
      <c r="R1625" s="1642"/>
      <c r="S1625" s="1642"/>
      <c r="T1625" s="1642"/>
      <c r="U1625" s="1642"/>
      <c r="V1625" s="1642"/>
      <c r="W1625" s="1642"/>
      <c r="X1625" s="1642"/>
      <c r="Y1625" s="1037"/>
      <c r="Z1625" s="1037"/>
      <c r="AA1625" s="1037"/>
      <c r="AB1625" s="1641"/>
      <c r="AC1625" s="1507">
        <f t="shared" si="474"/>
        <v>1043</v>
      </c>
      <c r="AD1625" s="1508">
        <f t="shared" si="475"/>
        <v>32082.68</v>
      </c>
      <c r="AE1625" s="14">
        <f t="shared" si="476"/>
        <v>6.1</v>
      </c>
      <c r="AF1625" s="14">
        <f t="shared" si="477"/>
        <v>286.33333333333331</v>
      </c>
      <c r="AG1625" s="14">
        <f t="shared" si="478"/>
        <v>3.6426076833527361</v>
      </c>
      <c r="AH1625" s="14">
        <f t="shared" si="479"/>
        <v>-2.4573923166472635</v>
      </c>
      <c r="AI1625" s="14">
        <f t="shared" si="480"/>
        <v>-703.63333333333321</v>
      </c>
      <c r="AJ1625" s="1649"/>
    </row>
    <row r="1626" spans="1:36" ht="39.75" customHeight="1">
      <c r="A1626" s="1474">
        <v>407</v>
      </c>
      <c r="B1626" s="999" t="s">
        <v>2487</v>
      </c>
      <c r="C1626" s="1026" t="s">
        <v>2485</v>
      </c>
      <c r="D1626" s="1651">
        <v>215.03</v>
      </c>
      <c r="E1626" s="1641">
        <v>4200</v>
      </c>
      <c r="F1626" s="1641">
        <v>903126</v>
      </c>
      <c r="G1626" s="1652"/>
      <c r="H1626" s="1015">
        <f t="shared" si="473"/>
        <v>0</v>
      </c>
      <c r="I1626" s="1653"/>
      <c r="J1626" s="1043">
        <v>45535</v>
      </c>
      <c r="K1626" s="1043"/>
      <c r="L1626" s="1026">
        <v>719</v>
      </c>
      <c r="M1626" s="1043">
        <v>44799</v>
      </c>
      <c r="N1626" s="1642"/>
      <c r="O1626" s="1642"/>
      <c r="P1626" s="1037"/>
      <c r="Q1626" s="1642"/>
      <c r="R1626" s="1642"/>
      <c r="S1626" s="1642"/>
      <c r="T1626" s="1642"/>
      <c r="U1626" s="1642"/>
      <c r="V1626" s="1642"/>
      <c r="W1626" s="1642"/>
      <c r="X1626" s="1642"/>
      <c r="Y1626" s="1037"/>
      <c r="Z1626" s="1037"/>
      <c r="AA1626" s="1037"/>
      <c r="AB1626" s="1641"/>
      <c r="AC1626" s="1507">
        <f t="shared" si="474"/>
        <v>4200</v>
      </c>
      <c r="AD1626" s="1508">
        <f t="shared" si="475"/>
        <v>903126</v>
      </c>
      <c r="AE1626" s="14">
        <f t="shared" si="476"/>
        <v>17.266666666666666</v>
      </c>
      <c r="AF1626" s="14">
        <f t="shared" si="477"/>
        <v>0</v>
      </c>
      <c r="AG1626" s="14" t="e">
        <f t="shared" si="478"/>
        <v>#DIV/0!</v>
      </c>
      <c r="AH1626" s="14" t="e">
        <f t="shared" si="479"/>
        <v>#DIV/0!</v>
      </c>
      <c r="AI1626" s="14">
        <f t="shared" si="480"/>
        <v>4200</v>
      </c>
      <c r="AJ1626" s="1649"/>
    </row>
    <row r="1627" spans="1:36" ht="39.75" customHeight="1">
      <c r="A1627" s="1474">
        <v>408</v>
      </c>
      <c r="B1627" s="972" t="s">
        <v>2488</v>
      </c>
      <c r="C1627" s="1654" t="s">
        <v>66</v>
      </c>
      <c r="D1627" s="1651">
        <v>7212.87</v>
      </c>
      <c r="E1627" s="1641">
        <v>1</v>
      </c>
      <c r="F1627" s="1641">
        <v>7212.87</v>
      </c>
      <c r="G1627" s="1642"/>
      <c r="H1627" s="1015">
        <f t="shared" si="473"/>
        <v>0</v>
      </c>
      <c r="I1627" s="1653"/>
      <c r="J1627" s="1043">
        <v>45961</v>
      </c>
      <c r="K1627" s="1043"/>
      <c r="L1627" s="1645">
        <v>1636</v>
      </c>
      <c r="M1627" s="1043">
        <v>44552</v>
      </c>
      <c r="N1627" s="1642"/>
      <c r="O1627" s="1642"/>
      <c r="P1627" s="1037"/>
      <c r="Q1627" s="1642"/>
      <c r="R1627" s="1642"/>
      <c r="S1627" s="1642"/>
      <c r="T1627" s="1642"/>
      <c r="U1627" s="1642"/>
      <c r="V1627" s="1642"/>
      <c r="W1627" s="1642"/>
      <c r="X1627" s="1642"/>
      <c r="Y1627" s="1037"/>
      <c r="Z1627" s="1037"/>
      <c r="AA1627" s="1037"/>
      <c r="AB1627" s="1641"/>
      <c r="AC1627" s="1507">
        <f t="shared" si="474"/>
        <v>1</v>
      </c>
      <c r="AD1627" s="1508">
        <f t="shared" si="475"/>
        <v>7212.87</v>
      </c>
      <c r="AE1627" s="14">
        <f t="shared" si="476"/>
        <v>31.466666666666665</v>
      </c>
      <c r="AF1627" s="14">
        <f t="shared" si="477"/>
        <v>0</v>
      </c>
      <c r="AG1627" s="14" t="e">
        <f t="shared" si="478"/>
        <v>#DIV/0!</v>
      </c>
      <c r="AH1627" s="14" t="e">
        <f t="shared" si="479"/>
        <v>#DIV/0!</v>
      </c>
      <c r="AI1627" s="14">
        <f t="shared" si="480"/>
        <v>1</v>
      </c>
      <c r="AJ1627" s="1649"/>
    </row>
    <row r="1628" spans="1:36" ht="39.75" customHeight="1">
      <c r="A1628" s="1474">
        <v>409</v>
      </c>
      <c r="B1628" s="972" t="s">
        <v>2489</v>
      </c>
      <c r="C1628" s="1654" t="s">
        <v>66</v>
      </c>
      <c r="D1628" s="1651">
        <v>7212.87</v>
      </c>
      <c r="E1628" s="1641">
        <v>1</v>
      </c>
      <c r="F1628" s="1641">
        <v>7212.87</v>
      </c>
      <c r="G1628" s="1642"/>
      <c r="H1628" s="1015">
        <f t="shared" si="473"/>
        <v>0</v>
      </c>
      <c r="I1628" s="1653"/>
      <c r="J1628" s="1043">
        <v>45961</v>
      </c>
      <c r="K1628" s="1043"/>
      <c r="L1628" s="1645">
        <v>1636</v>
      </c>
      <c r="M1628" s="1043">
        <v>44552</v>
      </c>
      <c r="N1628" s="1642"/>
      <c r="O1628" s="1642"/>
      <c r="P1628" s="1037"/>
      <c r="Q1628" s="1642"/>
      <c r="R1628" s="1642"/>
      <c r="S1628" s="1642"/>
      <c r="T1628" s="1642"/>
      <c r="U1628" s="1642"/>
      <c r="V1628" s="1642"/>
      <c r="W1628" s="1642"/>
      <c r="X1628" s="1642"/>
      <c r="Y1628" s="1037"/>
      <c r="Z1628" s="1037"/>
      <c r="AA1628" s="1037"/>
      <c r="AB1628" s="1641"/>
      <c r="AC1628" s="1507">
        <f t="shared" si="474"/>
        <v>1</v>
      </c>
      <c r="AD1628" s="1508">
        <f t="shared" si="475"/>
        <v>7212.87</v>
      </c>
      <c r="AE1628" s="14">
        <f t="shared" si="476"/>
        <v>31.466666666666665</v>
      </c>
      <c r="AF1628" s="14">
        <f t="shared" si="477"/>
        <v>0</v>
      </c>
      <c r="AG1628" s="14" t="e">
        <f t="shared" si="478"/>
        <v>#DIV/0!</v>
      </c>
      <c r="AH1628" s="14" t="e">
        <f t="shared" si="479"/>
        <v>#DIV/0!</v>
      </c>
      <c r="AI1628" s="14">
        <f t="shared" si="480"/>
        <v>1</v>
      </c>
      <c r="AJ1628" s="1649"/>
    </row>
    <row r="1629" spans="1:36" ht="39.75" customHeight="1">
      <c r="A1629" s="1474">
        <v>410</v>
      </c>
      <c r="B1629" s="972" t="s">
        <v>7685</v>
      </c>
      <c r="C1629" s="1654" t="s">
        <v>66</v>
      </c>
      <c r="D1629" s="1651">
        <v>205.44</v>
      </c>
      <c r="E1629" s="1641">
        <v>108</v>
      </c>
      <c r="F1629" s="1641">
        <v>22187.52</v>
      </c>
      <c r="G1629" s="1642"/>
      <c r="H1629" s="1015">
        <f t="shared" si="473"/>
        <v>0</v>
      </c>
      <c r="I1629" s="1653"/>
      <c r="J1629" s="1043">
        <v>46477</v>
      </c>
      <c r="K1629" s="1043"/>
      <c r="L1629" s="1026">
        <v>949</v>
      </c>
      <c r="M1629" s="1043">
        <v>44873</v>
      </c>
      <c r="N1629" s="1642"/>
      <c r="O1629" s="1642"/>
      <c r="P1629" s="1037"/>
      <c r="Q1629" s="1642"/>
      <c r="R1629" s="1642"/>
      <c r="S1629" s="1642"/>
      <c r="T1629" s="1642"/>
      <c r="U1629" s="1642"/>
      <c r="V1629" s="1642"/>
      <c r="W1629" s="1642"/>
      <c r="X1629" s="1642"/>
      <c r="Y1629" s="1037"/>
      <c r="Z1629" s="1037"/>
      <c r="AA1629" s="1037"/>
      <c r="AB1629" s="1641"/>
      <c r="AC1629" s="1507">
        <f t="shared" si="474"/>
        <v>108</v>
      </c>
      <c r="AD1629" s="1508">
        <f t="shared" si="475"/>
        <v>22187.52</v>
      </c>
      <c r="AE1629" s="14">
        <f t="shared" si="476"/>
        <v>48.666666666666664</v>
      </c>
      <c r="AF1629" s="14">
        <f t="shared" si="477"/>
        <v>0</v>
      </c>
      <c r="AG1629" s="14" t="e">
        <f t="shared" si="478"/>
        <v>#DIV/0!</v>
      </c>
      <c r="AH1629" s="14" t="e">
        <f t="shared" si="479"/>
        <v>#DIV/0!</v>
      </c>
      <c r="AI1629" s="14">
        <f t="shared" si="480"/>
        <v>108</v>
      </c>
      <c r="AJ1629" s="1643"/>
    </row>
    <row r="1630" spans="1:36" ht="39.75" customHeight="1">
      <c r="A1630" s="1474">
        <v>411</v>
      </c>
      <c r="B1630" s="972" t="s">
        <v>7686</v>
      </c>
      <c r="C1630" s="1654" t="s">
        <v>66</v>
      </c>
      <c r="D1630" s="1651">
        <v>148.72999999999999</v>
      </c>
      <c r="E1630" s="1641">
        <v>24</v>
      </c>
      <c r="F1630" s="1641">
        <v>3569.5199999999995</v>
      </c>
      <c r="G1630" s="1642"/>
      <c r="H1630" s="1015">
        <f t="shared" si="473"/>
        <v>0</v>
      </c>
      <c r="I1630" s="1653"/>
      <c r="J1630" s="1043">
        <v>46630</v>
      </c>
      <c r="K1630" s="1043"/>
      <c r="L1630" s="1026">
        <v>949</v>
      </c>
      <c r="M1630" s="1043">
        <v>44873</v>
      </c>
      <c r="N1630" s="1642"/>
      <c r="O1630" s="1642"/>
      <c r="P1630" s="1037"/>
      <c r="Q1630" s="1642"/>
      <c r="R1630" s="1642"/>
      <c r="S1630" s="1642"/>
      <c r="T1630" s="1642"/>
      <c r="U1630" s="1642"/>
      <c r="V1630" s="1642"/>
      <c r="W1630" s="1642"/>
      <c r="X1630" s="1642"/>
      <c r="Y1630" s="1037"/>
      <c r="Z1630" s="1037"/>
      <c r="AA1630" s="1037"/>
      <c r="AB1630" s="1641"/>
      <c r="AC1630" s="1507">
        <f t="shared" si="474"/>
        <v>24</v>
      </c>
      <c r="AD1630" s="1508">
        <f t="shared" si="475"/>
        <v>3569.5199999999995</v>
      </c>
      <c r="AE1630" s="14">
        <f t="shared" si="476"/>
        <v>53.766666666666666</v>
      </c>
      <c r="AF1630" s="14">
        <f t="shared" si="477"/>
        <v>0</v>
      </c>
      <c r="AG1630" s="14" t="e">
        <f t="shared" si="478"/>
        <v>#DIV/0!</v>
      </c>
      <c r="AH1630" s="14" t="e">
        <f t="shared" si="479"/>
        <v>#DIV/0!</v>
      </c>
      <c r="AI1630" s="14">
        <f t="shared" si="480"/>
        <v>24</v>
      </c>
      <c r="AJ1630" s="1643"/>
    </row>
    <row r="1631" spans="1:36" ht="39.75" customHeight="1">
      <c r="A1631" s="1474">
        <v>412</v>
      </c>
      <c r="B1631" s="972" t="s">
        <v>7686</v>
      </c>
      <c r="C1631" s="1654" t="s">
        <v>66</v>
      </c>
      <c r="D1631" s="1651">
        <v>148.72999999999999</v>
      </c>
      <c r="E1631" s="1641">
        <v>96</v>
      </c>
      <c r="F1631" s="1641">
        <v>14278.079999999998</v>
      </c>
      <c r="G1631" s="1642"/>
      <c r="H1631" s="1015">
        <f t="shared" si="473"/>
        <v>0</v>
      </c>
      <c r="I1631" s="1653"/>
      <c r="J1631" s="1043">
        <v>46446</v>
      </c>
      <c r="K1631" s="1043"/>
      <c r="L1631" s="1026">
        <v>949</v>
      </c>
      <c r="M1631" s="1043">
        <v>44873</v>
      </c>
      <c r="N1631" s="1642"/>
      <c r="O1631" s="1642"/>
      <c r="P1631" s="1037">
        <v>10</v>
      </c>
      <c r="Q1631" s="1642"/>
      <c r="R1631" s="1642"/>
      <c r="S1631" s="1642"/>
      <c r="T1631" s="1642"/>
      <c r="U1631" s="1642"/>
      <c r="V1631" s="1642"/>
      <c r="W1631" s="1642"/>
      <c r="X1631" s="1642"/>
      <c r="Y1631" s="1037"/>
      <c r="Z1631" s="1037"/>
      <c r="AA1631" s="1037"/>
      <c r="AB1631" s="1641"/>
      <c r="AC1631" s="1507">
        <f t="shared" si="474"/>
        <v>86</v>
      </c>
      <c r="AD1631" s="1508">
        <f t="shared" si="475"/>
        <v>12790.779999999999</v>
      </c>
      <c r="AE1631" s="14">
        <f t="shared" si="476"/>
        <v>47.633333333333333</v>
      </c>
      <c r="AF1631" s="14">
        <f t="shared" si="477"/>
        <v>3.3333333333333335</v>
      </c>
      <c r="AG1631" s="14">
        <f t="shared" si="478"/>
        <v>25.799999999999997</v>
      </c>
      <c r="AH1631" s="14">
        <f t="shared" si="479"/>
        <v>-21.833333333333336</v>
      </c>
      <c r="AI1631" s="14">
        <f t="shared" si="480"/>
        <v>-72.777777777777771</v>
      </c>
      <c r="AJ1631" s="1643"/>
    </row>
    <row r="1632" spans="1:36" ht="39.75" customHeight="1">
      <c r="A1632" s="1474">
        <v>413</v>
      </c>
      <c r="B1632" s="972" t="s">
        <v>7687</v>
      </c>
      <c r="C1632" s="1654" t="s">
        <v>66</v>
      </c>
      <c r="D1632" s="1651">
        <v>238.61</v>
      </c>
      <c r="E1632" s="1641">
        <v>72</v>
      </c>
      <c r="F1632" s="1641">
        <v>17179.920000000002</v>
      </c>
      <c r="G1632" s="1642"/>
      <c r="H1632" s="1015">
        <f t="shared" si="473"/>
        <v>0</v>
      </c>
      <c r="I1632" s="1653"/>
      <c r="J1632" s="1043">
        <v>46356</v>
      </c>
      <c r="K1632" s="1043"/>
      <c r="L1632" s="1026">
        <v>949</v>
      </c>
      <c r="M1632" s="1043">
        <v>44873</v>
      </c>
      <c r="N1632" s="1642"/>
      <c r="O1632" s="1642"/>
      <c r="P1632" s="1037"/>
      <c r="Q1632" s="1642"/>
      <c r="R1632" s="1642"/>
      <c r="S1632" s="1642"/>
      <c r="T1632" s="1642"/>
      <c r="U1632" s="1642"/>
      <c r="V1632" s="1642"/>
      <c r="W1632" s="1642"/>
      <c r="X1632" s="1642"/>
      <c r="Y1632" s="1037"/>
      <c r="Z1632" s="1037"/>
      <c r="AA1632" s="1037"/>
      <c r="AB1632" s="1641"/>
      <c r="AC1632" s="1507">
        <f t="shared" si="474"/>
        <v>72</v>
      </c>
      <c r="AD1632" s="1508">
        <f t="shared" si="475"/>
        <v>17179.920000000002</v>
      </c>
      <c r="AE1632" s="14">
        <f t="shared" si="476"/>
        <v>44.633333333333333</v>
      </c>
      <c r="AF1632" s="14">
        <f t="shared" si="477"/>
        <v>0</v>
      </c>
      <c r="AG1632" s="14" t="e">
        <f t="shared" si="478"/>
        <v>#DIV/0!</v>
      </c>
      <c r="AH1632" s="14" t="e">
        <f t="shared" si="479"/>
        <v>#DIV/0!</v>
      </c>
      <c r="AI1632" s="14">
        <f t="shared" si="480"/>
        <v>72</v>
      </c>
      <c r="AJ1632" s="1643"/>
    </row>
    <row r="1633" spans="1:36" ht="39.75" customHeight="1">
      <c r="A1633" s="1474">
        <v>414</v>
      </c>
      <c r="B1633" s="972" t="s">
        <v>7687</v>
      </c>
      <c r="C1633" s="1654" t="s">
        <v>66</v>
      </c>
      <c r="D1633" s="1651">
        <v>238.61</v>
      </c>
      <c r="E1633" s="1641">
        <v>36</v>
      </c>
      <c r="F1633" s="1641">
        <v>8589.9600000000009</v>
      </c>
      <c r="G1633" s="1642"/>
      <c r="H1633" s="1015">
        <f t="shared" si="473"/>
        <v>0</v>
      </c>
      <c r="I1633" s="1653"/>
      <c r="J1633" s="1043">
        <v>46234</v>
      </c>
      <c r="K1633" s="1043"/>
      <c r="L1633" s="1026">
        <v>949</v>
      </c>
      <c r="M1633" s="1043">
        <v>44873</v>
      </c>
      <c r="N1633" s="1642"/>
      <c r="O1633" s="1642"/>
      <c r="P1633" s="1037"/>
      <c r="Q1633" s="1642"/>
      <c r="R1633" s="1642"/>
      <c r="S1633" s="1642"/>
      <c r="T1633" s="1642"/>
      <c r="U1633" s="1642"/>
      <c r="V1633" s="1642"/>
      <c r="W1633" s="1642"/>
      <c r="X1633" s="1642"/>
      <c r="Y1633" s="1037"/>
      <c r="Z1633" s="1037"/>
      <c r="AA1633" s="1037"/>
      <c r="AB1633" s="1641"/>
      <c r="AC1633" s="1507">
        <f t="shared" si="474"/>
        <v>36</v>
      </c>
      <c r="AD1633" s="1508">
        <f t="shared" si="475"/>
        <v>8589.9600000000009</v>
      </c>
      <c r="AE1633" s="14">
        <f t="shared" si="476"/>
        <v>40.56666666666667</v>
      </c>
      <c r="AF1633" s="14">
        <f t="shared" si="477"/>
        <v>0</v>
      </c>
      <c r="AG1633" s="14" t="e">
        <f t="shared" si="478"/>
        <v>#DIV/0!</v>
      </c>
      <c r="AH1633" s="14" t="e">
        <f t="shared" si="479"/>
        <v>#DIV/0!</v>
      </c>
      <c r="AI1633" s="14">
        <f t="shared" si="480"/>
        <v>36</v>
      </c>
      <c r="AJ1633" s="1643"/>
    </row>
    <row r="1634" spans="1:36" ht="39.75" customHeight="1">
      <c r="A1634" s="1474">
        <v>415</v>
      </c>
      <c r="B1634" s="972" t="s">
        <v>7688</v>
      </c>
      <c r="C1634" s="1654" t="s">
        <v>66</v>
      </c>
      <c r="D1634" s="1651">
        <v>211.86</v>
      </c>
      <c r="E1634" s="1641">
        <v>108</v>
      </c>
      <c r="F1634" s="1641">
        <v>22880.880000000001</v>
      </c>
      <c r="G1634" s="1642"/>
      <c r="H1634" s="1015">
        <f t="shared" si="473"/>
        <v>0</v>
      </c>
      <c r="I1634" s="1653"/>
      <c r="J1634" s="1043">
        <v>46629</v>
      </c>
      <c r="K1634" s="1043"/>
      <c r="L1634" s="1026">
        <v>949</v>
      </c>
      <c r="M1634" s="1043">
        <v>44873</v>
      </c>
      <c r="N1634" s="1642"/>
      <c r="O1634" s="1642"/>
      <c r="P1634" s="1037"/>
      <c r="Q1634" s="1642"/>
      <c r="R1634" s="1642"/>
      <c r="S1634" s="1642"/>
      <c r="T1634" s="1642"/>
      <c r="U1634" s="1642"/>
      <c r="V1634" s="1642"/>
      <c r="W1634" s="1642"/>
      <c r="X1634" s="1642"/>
      <c r="Y1634" s="1037"/>
      <c r="Z1634" s="1037"/>
      <c r="AA1634" s="1037"/>
      <c r="AB1634" s="1641"/>
      <c r="AC1634" s="1507">
        <f t="shared" si="474"/>
        <v>108</v>
      </c>
      <c r="AD1634" s="1508">
        <f t="shared" si="475"/>
        <v>22880.880000000001</v>
      </c>
      <c r="AE1634" s="14">
        <f t="shared" si="476"/>
        <v>53.733333333333334</v>
      </c>
      <c r="AF1634" s="14">
        <f t="shared" si="477"/>
        <v>0</v>
      </c>
      <c r="AG1634" s="14" t="e">
        <f t="shared" si="478"/>
        <v>#DIV/0!</v>
      </c>
      <c r="AH1634" s="14" t="e">
        <f t="shared" si="479"/>
        <v>#DIV/0!</v>
      </c>
      <c r="AI1634" s="14">
        <f t="shared" si="480"/>
        <v>108</v>
      </c>
      <c r="AJ1634" s="1643"/>
    </row>
    <row r="1635" spans="1:36" ht="39.75" customHeight="1">
      <c r="A1635" s="1474">
        <v>416</v>
      </c>
      <c r="B1635" s="972" t="s">
        <v>7689</v>
      </c>
      <c r="C1635" s="1654" t="s">
        <v>66</v>
      </c>
      <c r="D1635" s="1651">
        <v>171.2</v>
      </c>
      <c r="E1635" s="1641">
        <v>108</v>
      </c>
      <c r="F1635" s="1641">
        <v>18489.599999999999</v>
      </c>
      <c r="G1635" s="1642"/>
      <c r="H1635" s="1015">
        <f t="shared" si="473"/>
        <v>0</v>
      </c>
      <c r="I1635" s="1653"/>
      <c r="J1635" s="1043">
        <v>46387</v>
      </c>
      <c r="K1635" s="1043"/>
      <c r="L1635" s="1026">
        <v>949</v>
      </c>
      <c r="M1635" s="1043">
        <v>44873</v>
      </c>
      <c r="N1635" s="1642"/>
      <c r="O1635" s="1642"/>
      <c r="P1635" s="1037"/>
      <c r="Q1635" s="1642"/>
      <c r="R1635" s="1642"/>
      <c r="S1635" s="1642"/>
      <c r="T1635" s="1642"/>
      <c r="U1635" s="1642"/>
      <c r="V1635" s="1642"/>
      <c r="W1635" s="1642"/>
      <c r="X1635" s="1642"/>
      <c r="Y1635" s="1037"/>
      <c r="Z1635" s="1037"/>
      <c r="AA1635" s="1037"/>
      <c r="AB1635" s="1641"/>
      <c r="AC1635" s="1507">
        <f t="shared" si="474"/>
        <v>108</v>
      </c>
      <c r="AD1635" s="1508">
        <f t="shared" si="475"/>
        <v>18489.599999999999</v>
      </c>
      <c r="AE1635" s="14">
        <f t="shared" si="476"/>
        <v>45.666666666666664</v>
      </c>
      <c r="AF1635" s="14">
        <f t="shared" si="477"/>
        <v>0</v>
      </c>
      <c r="AG1635" s="14" t="e">
        <f t="shared" si="478"/>
        <v>#DIV/0!</v>
      </c>
      <c r="AH1635" s="14" t="e">
        <f t="shared" si="479"/>
        <v>#DIV/0!</v>
      </c>
      <c r="AI1635" s="14">
        <f t="shared" si="480"/>
        <v>108</v>
      </c>
      <c r="AJ1635" s="1643"/>
    </row>
    <row r="1636" spans="1:36" ht="39.75" customHeight="1">
      <c r="A1636" s="1474">
        <v>417</v>
      </c>
      <c r="B1636" s="972" t="s">
        <v>7690</v>
      </c>
      <c r="C1636" s="1654" t="s">
        <v>66</v>
      </c>
      <c r="D1636" s="1651">
        <v>269.64</v>
      </c>
      <c r="E1636" s="1641">
        <v>108</v>
      </c>
      <c r="F1636" s="1641">
        <v>29121.119999999999</v>
      </c>
      <c r="G1636" s="1642"/>
      <c r="H1636" s="1015">
        <f t="shared" si="473"/>
        <v>0</v>
      </c>
      <c r="I1636" s="1653"/>
      <c r="J1636" s="1043">
        <v>46507</v>
      </c>
      <c r="K1636" s="1043"/>
      <c r="L1636" s="1026">
        <v>949</v>
      </c>
      <c r="M1636" s="1043">
        <v>44873</v>
      </c>
      <c r="N1636" s="1642"/>
      <c r="O1636" s="1642"/>
      <c r="P1636" s="1037"/>
      <c r="Q1636" s="1642"/>
      <c r="R1636" s="1642"/>
      <c r="S1636" s="1642"/>
      <c r="T1636" s="1642"/>
      <c r="U1636" s="1642"/>
      <c r="V1636" s="1642"/>
      <c r="W1636" s="1642"/>
      <c r="X1636" s="1642"/>
      <c r="Y1636" s="1037"/>
      <c r="Z1636" s="1037"/>
      <c r="AA1636" s="1037"/>
      <c r="AB1636" s="1641"/>
      <c r="AC1636" s="1507">
        <f t="shared" si="474"/>
        <v>108</v>
      </c>
      <c r="AD1636" s="1508">
        <f t="shared" si="475"/>
        <v>29121.119999999999</v>
      </c>
      <c r="AE1636" s="14">
        <f t="shared" si="476"/>
        <v>49.666666666666664</v>
      </c>
      <c r="AF1636" s="14">
        <f t="shared" si="477"/>
        <v>0</v>
      </c>
      <c r="AG1636" s="14" t="e">
        <f t="shared" si="478"/>
        <v>#DIV/0!</v>
      </c>
      <c r="AH1636" s="14" t="e">
        <f t="shared" si="479"/>
        <v>#DIV/0!</v>
      </c>
      <c r="AI1636" s="14">
        <f t="shared" si="480"/>
        <v>108</v>
      </c>
      <c r="AJ1636" s="1643"/>
    </row>
    <row r="1637" spans="1:36" ht="39.75" customHeight="1">
      <c r="A1637" s="1474">
        <v>418</v>
      </c>
      <c r="B1637" s="972" t="s">
        <v>7691</v>
      </c>
      <c r="C1637" s="1654" t="s">
        <v>66</v>
      </c>
      <c r="D1637" s="1651">
        <v>1199.47</v>
      </c>
      <c r="E1637" s="1641">
        <v>108</v>
      </c>
      <c r="F1637" s="1641">
        <v>129542.76000000001</v>
      </c>
      <c r="G1637" s="1642"/>
      <c r="H1637" s="1015">
        <f t="shared" si="473"/>
        <v>0</v>
      </c>
      <c r="I1637" s="1653"/>
      <c r="J1637" s="974">
        <v>45869</v>
      </c>
      <c r="K1637" s="1043"/>
      <c r="L1637" s="1026">
        <v>949</v>
      </c>
      <c r="M1637" s="1043">
        <v>44873</v>
      </c>
      <c r="N1637" s="1642"/>
      <c r="O1637" s="1642"/>
      <c r="P1637" s="1037"/>
      <c r="Q1637" s="1642"/>
      <c r="R1637" s="1642"/>
      <c r="S1637" s="1642"/>
      <c r="T1637" s="1642"/>
      <c r="U1637" s="1642"/>
      <c r="V1637" s="1642"/>
      <c r="W1637" s="1642"/>
      <c r="X1637" s="1642"/>
      <c r="Y1637" s="1037"/>
      <c r="Z1637" s="1037"/>
      <c r="AA1637" s="1037"/>
      <c r="AB1637" s="1641"/>
      <c r="AC1637" s="1507">
        <f t="shared" si="474"/>
        <v>108</v>
      </c>
      <c r="AD1637" s="1508">
        <f t="shared" si="475"/>
        <v>129542.76000000001</v>
      </c>
      <c r="AE1637" s="14">
        <f t="shared" si="476"/>
        <v>28.4</v>
      </c>
      <c r="AF1637" s="14">
        <f t="shared" si="477"/>
        <v>0</v>
      </c>
      <c r="AG1637" s="14" t="e">
        <f t="shared" si="478"/>
        <v>#DIV/0!</v>
      </c>
      <c r="AH1637" s="14" t="e">
        <f t="shared" si="479"/>
        <v>#DIV/0!</v>
      </c>
      <c r="AI1637" s="14">
        <f t="shared" si="480"/>
        <v>108</v>
      </c>
      <c r="AJ1637" s="1643"/>
    </row>
    <row r="1638" spans="1:36" ht="39.75" customHeight="1">
      <c r="A1638" s="1474">
        <v>419</v>
      </c>
      <c r="B1638" s="972" t="s">
        <v>7692</v>
      </c>
      <c r="C1638" s="1654" t="s">
        <v>66</v>
      </c>
      <c r="D1638" s="1651">
        <v>235.4</v>
      </c>
      <c r="E1638" s="1641">
        <v>108</v>
      </c>
      <c r="F1638" s="1641">
        <v>25423.200000000001</v>
      </c>
      <c r="G1638" s="1642"/>
      <c r="H1638" s="1015">
        <f t="shared" si="473"/>
        <v>0</v>
      </c>
      <c r="I1638" s="1653"/>
      <c r="J1638" s="1043">
        <v>46477</v>
      </c>
      <c r="K1638" s="1043"/>
      <c r="L1638" s="1026">
        <v>949</v>
      </c>
      <c r="M1638" s="1043">
        <v>44873</v>
      </c>
      <c r="N1638" s="1642"/>
      <c r="O1638" s="1642"/>
      <c r="P1638" s="1037"/>
      <c r="Q1638" s="1642"/>
      <c r="R1638" s="1642"/>
      <c r="S1638" s="1642"/>
      <c r="T1638" s="1642"/>
      <c r="U1638" s="1642"/>
      <c r="V1638" s="1642"/>
      <c r="W1638" s="1642"/>
      <c r="X1638" s="1642"/>
      <c r="Y1638" s="1037"/>
      <c r="Z1638" s="1037"/>
      <c r="AA1638" s="1037"/>
      <c r="AB1638" s="1641"/>
      <c r="AC1638" s="1507">
        <f t="shared" si="474"/>
        <v>108</v>
      </c>
      <c r="AD1638" s="1508">
        <f t="shared" si="475"/>
        <v>25423.200000000001</v>
      </c>
      <c r="AE1638" s="14">
        <f t="shared" si="476"/>
        <v>48.666666666666664</v>
      </c>
      <c r="AF1638" s="14">
        <f t="shared" si="477"/>
        <v>0</v>
      </c>
      <c r="AG1638" s="14" t="e">
        <f t="shared" si="478"/>
        <v>#DIV/0!</v>
      </c>
      <c r="AH1638" s="14" t="e">
        <f t="shared" si="479"/>
        <v>#DIV/0!</v>
      </c>
      <c r="AI1638" s="14">
        <f t="shared" si="480"/>
        <v>108</v>
      </c>
      <c r="AJ1638" s="1643"/>
    </row>
    <row r="1639" spans="1:36" ht="39.75" customHeight="1">
      <c r="A1639" s="1474">
        <v>420</v>
      </c>
      <c r="B1639" s="972" t="s">
        <v>7693</v>
      </c>
      <c r="C1639" s="1654" t="s">
        <v>66</v>
      </c>
      <c r="D1639" s="1651">
        <v>481.5</v>
      </c>
      <c r="E1639" s="1641">
        <v>96</v>
      </c>
      <c r="F1639" s="1641">
        <v>46224</v>
      </c>
      <c r="G1639" s="1642"/>
      <c r="H1639" s="1015">
        <f t="shared" si="473"/>
        <v>0</v>
      </c>
      <c r="I1639" s="1653"/>
      <c r="J1639" s="1043">
        <v>46599</v>
      </c>
      <c r="K1639" s="1043"/>
      <c r="L1639" s="1026">
        <v>949</v>
      </c>
      <c r="M1639" s="1043">
        <v>44873</v>
      </c>
      <c r="N1639" s="1642"/>
      <c r="O1639" s="1642"/>
      <c r="P1639" s="1037"/>
      <c r="Q1639" s="1642"/>
      <c r="R1639" s="1642"/>
      <c r="S1639" s="1642"/>
      <c r="T1639" s="1642"/>
      <c r="U1639" s="1642"/>
      <c r="V1639" s="1642"/>
      <c r="W1639" s="1642"/>
      <c r="X1639" s="1642"/>
      <c r="Y1639" s="1037"/>
      <c r="Z1639" s="1037"/>
      <c r="AA1639" s="1037"/>
      <c r="AB1639" s="1641"/>
      <c r="AC1639" s="1507">
        <f t="shared" si="474"/>
        <v>96</v>
      </c>
      <c r="AD1639" s="1508">
        <f t="shared" si="475"/>
        <v>46224</v>
      </c>
      <c r="AE1639" s="14">
        <f t="shared" si="476"/>
        <v>52.733333333333334</v>
      </c>
      <c r="AF1639" s="14">
        <f t="shared" si="477"/>
        <v>0</v>
      </c>
      <c r="AG1639" s="14" t="e">
        <f t="shared" si="478"/>
        <v>#DIV/0!</v>
      </c>
      <c r="AH1639" s="14" t="e">
        <f t="shared" si="479"/>
        <v>#DIV/0!</v>
      </c>
      <c r="AI1639" s="14">
        <f t="shared" si="480"/>
        <v>96</v>
      </c>
      <c r="AJ1639" s="1643"/>
    </row>
    <row r="1640" spans="1:36" ht="39.75" customHeight="1">
      <c r="A1640" s="1474">
        <v>421</v>
      </c>
      <c r="B1640" s="972" t="s">
        <v>7693</v>
      </c>
      <c r="C1640" s="1654" t="s">
        <v>66</v>
      </c>
      <c r="D1640" s="1651">
        <v>481.5</v>
      </c>
      <c r="E1640" s="1641">
        <v>12</v>
      </c>
      <c r="F1640" s="1641">
        <v>5778</v>
      </c>
      <c r="G1640" s="1642"/>
      <c r="H1640" s="1015">
        <f t="shared" si="473"/>
        <v>0</v>
      </c>
      <c r="I1640" s="1653"/>
      <c r="J1640" s="1043">
        <v>46295</v>
      </c>
      <c r="K1640" s="1043"/>
      <c r="L1640" s="1026">
        <v>949</v>
      </c>
      <c r="M1640" s="1043">
        <v>44873</v>
      </c>
      <c r="N1640" s="1642"/>
      <c r="O1640" s="1642"/>
      <c r="P1640" s="1037"/>
      <c r="Q1640" s="1642"/>
      <c r="R1640" s="1642"/>
      <c r="S1640" s="1642"/>
      <c r="T1640" s="1642"/>
      <c r="U1640" s="1642"/>
      <c r="V1640" s="1642"/>
      <c r="W1640" s="1642"/>
      <c r="X1640" s="1642"/>
      <c r="Y1640" s="1037"/>
      <c r="Z1640" s="1037"/>
      <c r="AA1640" s="1037"/>
      <c r="AB1640" s="1641"/>
      <c r="AC1640" s="1507">
        <f t="shared" si="474"/>
        <v>12</v>
      </c>
      <c r="AD1640" s="1508">
        <f t="shared" si="475"/>
        <v>5778</v>
      </c>
      <c r="AE1640" s="14">
        <f t="shared" si="476"/>
        <v>42.6</v>
      </c>
      <c r="AF1640" s="14">
        <f t="shared" si="477"/>
        <v>0</v>
      </c>
      <c r="AG1640" s="14" t="e">
        <f t="shared" si="478"/>
        <v>#DIV/0!</v>
      </c>
      <c r="AH1640" s="14" t="e">
        <f t="shared" si="479"/>
        <v>#DIV/0!</v>
      </c>
      <c r="AI1640" s="14">
        <f t="shared" si="480"/>
        <v>12</v>
      </c>
      <c r="AJ1640" s="1643"/>
    </row>
    <row r="1641" spans="1:36" ht="48.75" customHeight="1">
      <c r="A1641" s="1474">
        <v>422</v>
      </c>
      <c r="B1641" s="972" t="s">
        <v>7694</v>
      </c>
      <c r="C1641" s="1654" t="s">
        <v>66</v>
      </c>
      <c r="D1641" s="1651">
        <v>264.29000000000002</v>
      </c>
      <c r="E1641" s="1641">
        <v>120</v>
      </c>
      <c r="F1641" s="1641">
        <v>31714.800000000003</v>
      </c>
      <c r="G1641" s="1642"/>
      <c r="H1641" s="1015">
        <f t="shared" si="473"/>
        <v>0</v>
      </c>
      <c r="I1641" s="1653"/>
      <c r="J1641" s="1043">
        <v>46538</v>
      </c>
      <c r="K1641" s="1043"/>
      <c r="L1641" s="1026">
        <v>949</v>
      </c>
      <c r="M1641" s="1043">
        <v>44873</v>
      </c>
      <c r="N1641" s="1642"/>
      <c r="O1641" s="1642"/>
      <c r="P1641" s="1037"/>
      <c r="Q1641" s="1642"/>
      <c r="R1641" s="1642"/>
      <c r="S1641" s="1642"/>
      <c r="T1641" s="1642"/>
      <c r="U1641" s="1642"/>
      <c r="V1641" s="1642"/>
      <c r="W1641" s="1642"/>
      <c r="X1641" s="1642"/>
      <c r="Y1641" s="1037"/>
      <c r="Z1641" s="1037"/>
      <c r="AA1641" s="1037"/>
      <c r="AB1641" s="1641"/>
      <c r="AC1641" s="1507">
        <f t="shared" si="474"/>
        <v>120</v>
      </c>
      <c r="AD1641" s="1508">
        <f t="shared" si="475"/>
        <v>31714.800000000003</v>
      </c>
      <c r="AE1641" s="14">
        <f t="shared" si="476"/>
        <v>50.7</v>
      </c>
      <c r="AF1641" s="14">
        <f t="shared" si="477"/>
        <v>0</v>
      </c>
      <c r="AG1641" s="14" t="e">
        <f t="shared" si="478"/>
        <v>#DIV/0!</v>
      </c>
      <c r="AH1641" s="14" t="e">
        <f t="shared" si="479"/>
        <v>#DIV/0!</v>
      </c>
      <c r="AI1641" s="14">
        <f t="shared" si="480"/>
        <v>120</v>
      </c>
      <c r="AJ1641" s="1643"/>
    </row>
    <row r="1642" spans="1:36" ht="48.75" customHeight="1">
      <c r="A1642" s="1474">
        <v>423</v>
      </c>
      <c r="B1642" s="972" t="s">
        <v>7695</v>
      </c>
      <c r="C1642" s="1654" t="s">
        <v>66</v>
      </c>
      <c r="D1642" s="1651">
        <v>167.99</v>
      </c>
      <c r="E1642" s="1641">
        <v>120</v>
      </c>
      <c r="F1642" s="1641">
        <v>20158.800000000003</v>
      </c>
      <c r="G1642" s="1642"/>
      <c r="H1642" s="1015">
        <f t="shared" si="473"/>
        <v>0</v>
      </c>
      <c r="I1642" s="1653"/>
      <c r="J1642" s="1043">
        <v>46022</v>
      </c>
      <c r="K1642" s="1043"/>
      <c r="L1642" s="1026">
        <v>949</v>
      </c>
      <c r="M1642" s="1043">
        <v>44873</v>
      </c>
      <c r="N1642" s="1642"/>
      <c r="O1642" s="1642"/>
      <c r="P1642" s="1037"/>
      <c r="Q1642" s="1642"/>
      <c r="R1642" s="1642"/>
      <c r="S1642" s="1642"/>
      <c r="T1642" s="1642"/>
      <c r="U1642" s="1642"/>
      <c r="V1642" s="1642"/>
      <c r="W1642" s="1642"/>
      <c r="X1642" s="1642"/>
      <c r="Y1642" s="1037"/>
      <c r="Z1642" s="1037"/>
      <c r="AA1642" s="1037"/>
      <c r="AB1642" s="1641"/>
      <c r="AC1642" s="1507">
        <f t="shared" si="474"/>
        <v>120</v>
      </c>
      <c r="AD1642" s="1508">
        <f t="shared" si="475"/>
        <v>20158.800000000003</v>
      </c>
      <c r="AE1642" s="14">
        <f t="shared" si="476"/>
        <v>33.5</v>
      </c>
      <c r="AF1642" s="14">
        <f t="shared" si="477"/>
        <v>0</v>
      </c>
      <c r="AG1642" s="14" t="e">
        <f t="shared" si="478"/>
        <v>#DIV/0!</v>
      </c>
      <c r="AH1642" s="14" t="e">
        <f t="shared" si="479"/>
        <v>#DIV/0!</v>
      </c>
      <c r="AI1642" s="14">
        <f t="shared" si="480"/>
        <v>120</v>
      </c>
      <c r="AJ1642" s="1643"/>
    </row>
    <row r="1643" spans="1:36" ht="48.75" customHeight="1">
      <c r="A1643" s="1474">
        <v>424</v>
      </c>
      <c r="B1643" s="972" t="s">
        <v>7696</v>
      </c>
      <c r="C1643" s="1654" t="s">
        <v>66</v>
      </c>
      <c r="D1643" s="1651">
        <v>219.35</v>
      </c>
      <c r="E1643" s="1641">
        <v>72</v>
      </c>
      <c r="F1643" s="1641">
        <v>15793.199999999999</v>
      </c>
      <c r="G1643" s="1642"/>
      <c r="H1643" s="1015">
        <f t="shared" si="473"/>
        <v>0</v>
      </c>
      <c r="I1643" s="1653"/>
      <c r="J1643" s="1043">
        <v>46477</v>
      </c>
      <c r="K1643" s="1043"/>
      <c r="L1643" s="1026">
        <v>949</v>
      </c>
      <c r="M1643" s="1043">
        <v>44873</v>
      </c>
      <c r="N1643" s="1642"/>
      <c r="O1643" s="1642"/>
      <c r="P1643" s="1037"/>
      <c r="Q1643" s="1642"/>
      <c r="R1643" s="1642"/>
      <c r="S1643" s="1642"/>
      <c r="T1643" s="1642"/>
      <c r="U1643" s="1642"/>
      <c r="V1643" s="1642"/>
      <c r="W1643" s="1642"/>
      <c r="X1643" s="1642"/>
      <c r="Y1643" s="1037"/>
      <c r="Z1643" s="1037"/>
      <c r="AA1643" s="1037"/>
      <c r="AB1643" s="1641"/>
      <c r="AC1643" s="1507">
        <f t="shared" si="474"/>
        <v>72</v>
      </c>
      <c r="AD1643" s="1508">
        <f t="shared" si="475"/>
        <v>15793.199999999999</v>
      </c>
      <c r="AE1643" s="14">
        <f t="shared" si="476"/>
        <v>48.666666666666664</v>
      </c>
      <c r="AF1643" s="14">
        <f t="shared" si="477"/>
        <v>0</v>
      </c>
      <c r="AG1643" s="14" t="e">
        <f t="shared" si="478"/>
        <v>#DIV/0!</v>
      </c>
      <c r="AH1643" s="14" t="e">
        <f t="shared" si="479"/>
        <v>#DIV/0!</v>
      </c>
      <c r="AI1643" s="14">
        <f t="shared" si="480"/>
        <v>72</v>
      </c>
      <c r="AJ1643" s="1643"/>
    </row>
    <row r="1644" spans="1:36" ht="48.75" customHeight="1">
      <c r="A1644" s="1474">
        <v>425</v>
      </c>
      <c r="B1644" s="972" t="s">
        <v>7696</v>
      </c>
      <c r="C1644" s="1654" t="s">
        <v>66</v>
      </c>
      <c r="D1644" s="1651">
        <v>219.35</v>
      </c>
      <c r="E1644" s="1641">
        <v>36</v>
      </c>
      <c r="F1644" s="1641">
        <v>7896.5999999999995</v>
      </c>
      <c r="G1644" s="1642"/>
      <c r="H1644" s="1015">
        <f t="shared" si="473"/>
        <v>0</v>
      </c>
      <c r="I1644" s="1653"/>
      <c r="J1644" s="1043">
        <v>46295</v>
      </c>
      <c r="K1644" s="1043"/>
      <c r="L1644" s="1026">
        <v>949</v>
      </c>
      <c r="M1644" s="1043">
        <v>44873</v>
      </c>
      <c r="N1644" s="1642"/>
      <c r="O1644" s="1642"/>
      <c r="P1644" s="1037"/>
      <c r="Q1644" s="1642"/>
      <c r="R1644" s="1642"/>
      <c r="S1644" s="1642"/>
      <c r="T1644" s="1642"/>
      <c r="U1644" s="1642"/>
      <c r="V1644" s="1642"/>
      <c r="W1644" s="1642"/>
      <c r="X1644" s="1642"/>
      <c r="Y1644" s="1037"/>
      <c r="Z1644" s="1037"/>
      <c r="AA1644" s="1037"/>
      <c r="AB1644" s="1641"/>
      <c r="AC1644" s="1507">
        <f t="shared" si="474"/>
        <v>36</v>
      </c>
      <c r="AD1644" s="1508">
        <f t="shared" si="475"/>
        <v>7896.5999999999995</v>
      </c>
      <c r="AE1644" s="14">
        <f t="shared" si="476"/>
        <v>42.6</v>
      </c>
      <c r="AF1644" s="14">
        <f t="shared" si="477"/>
        <v>0</v>
      </c>
      <c r="AG1644" s="14" t="e">
        <f t="shared" si="478"/>
        <v>#DIV/0!</v>
      </c>
      <c r="AH1644" s="14" t="e">
        <f t="shared" si="479"/>
        <v>#DIV/0!</v>
      </c>
      <c r="AI1644" s="14">
        <f t="shared" si="480"/>
        <v>36</v>
      </c>
      <c r="AJ1644" s="1643"/>
    </row>
    <row r="1645" spans="1:36" ht="48.75" customHeight="1">
      <c r="A1645" s="1474">
        <v>426</v>
      </c>
      <c r="B1645" s="972" t="s">
        <v>7697</v>
      </c>
      <c r="C1645" s="1654" t="s">
        <v>66</v>
      </c>
      <c r="D1645" s="1651">
        <v>263.22000000000003</v>
      </c>
      <c r="E1645" s="1641">
        <v>108</v>
      </c>
      <c r="F1645" s="1641">
        <v>28427.760000000002</v>
      </c>
      <c r="G1645" s="1642"/>
      <c r="H1645" s="1015">
        <f t="shared" si="473"/>
        <v>0</v>
      </c>
      <c r="I1645" s="1653"/>
      <c r="J1645" s="1043">
        <v>46599</v>
      </c>
      <c r="K1645" s="1043"/>
      <c r="L1645" s="1026">
        <v>949</v>
      </c>
      <c r="M1645" s="1043">
        <v>44873</v>
      </c>
      <c r="N1645" s="1642"/>
      <c r="O1645" s="1642"/>
      <c r="P1645" s="1037"/>
      <c r="Q1645" s="1642"/>
      <c r="R1645" s="1642"/>
      <c r="S1645" s="1642"/>
      <c r="T1645" s="1642"/>
      <c r="U1645" s="1642"/>
      <c r="V1645" s="1642"/>
      <c r="W1645" s="1642"/>
      <c r="X1645" s="1642"/>
      <c r="Y1645" s="1037"/>
      <c r="Z1645" s="1037"/>
      <c r="AA1645" s="1037"/>
      <c r="AB1645" s="1641"/>
      <c r="AC1645" s="1507">
        <f t="shared" si="474"/>
        <v>108</v>
      </c>
      <c r="AD1645" s="1508">
        <f t="shared" si="475"/>
        <v>28427.760000000002</v>
      </c>
      <c r="AE1645" s="14">
        <f t="shared" si="476"/>
        <v>52.733333333333334</v>
      </c>
      <c r="AF1645" s="14">
        <f t="shared" si="477"/>
        <v>0</v>
      </c>
      <c r="AG1645" s="14" t="e">
        <f t="shared" si="478"/>
        <v>#DIV/0!</v>
      </c>
      <c r="AH1645" s="14" t="e">
        <f t="shared" si="479"/>
        <v>#DIV/0!</v>
      </c>
      <c r="AI1645" s="14">
        <f t="shared" si="480"/>
        <v>108</v>
      </c>
      <c r="AJ1645" s="1643"/>
    </row>
    <row r="1646" spans="1:36" ht="48.75" customHeight="1">
      <c r="A1646" s="1474">
        <v>427</v>
      </c>
      <c r="B1646" s="972" t="s">
        <v>7698</v>
      </c>
      <c r="C1646" s="1654" t="s">
        <v>66</v>
      </c>
      <c r="D1646" s="1651">
        <v>220.42</v>
      </c>
      <c r="E1646" s="1641">
        <v>36</v>
      </c>
      <c r="F1646" s="1641">
        <v>7935.12</v>
      </c>
      <c r="G1646" s="1642"/>
      <c r="H1646" s="1015">
        <f t="shared" si="473"/>
        <v>0</v>
      </c>
      <c r="I1646" s="1653"/>
      <c r="J1646" s="1043">
        <v>46599</v>
      </c>
      <c r="K1646" s="1043"/>
      <c r="L1646" s="1026">
        <v>949</v>
      </c>
      <c r="M1646" s="1043">
        <v>44873</v>
      </c>
      <c r="N1646" s="1642"/>
      <c r="O1646" s="1642"/>
      <c r="P1646" s="1037"/>
      <c r="Q1646" s="1642"/>
      <c r="R1646" s="1642"/>
      <c r="S1646" s="1642"/>
      <c r="T1646" s="1642"/>
      <c r="U1646" s="1642"/>
      <c r="V1646" s="1642"/>
      <c r="W1646" s="1642"/>
      <c r="X1646" s="1642"/>
      <c r="Y1646" s="1037"/>
      <c r="Z1646" s="1037"/>
      <c r="AA1646" s="1037"/>
      <c r="AB1646" s="1641"/>
      <c r="AC1646" s="1507">
        <f t="shared" si="474"/>
        <v>36</v>
      </c>
      <c r="AD1646" s="1508">
        <f t="shared" si="475"/>
        <v>7935.12</v>
      </c>
      <c r="AE1646" s="14">
        <f t="shared" si="476"/>
        <v>52.733333333333334</v>
      </c>
      <c r="AF1646" s="14">
        <f t="shared" si="477"/>
        <v>0</v>
      </c>
      <c r="AG1646" s="14" t="e">
        <f t="shared" si="478"/>
        <v>#DIV/0!</v>
      </c>
      <c r="AH1646" s="14" t="e">
        <f t="shared" si="479"/>
        <v>#DIV/0!</v>
      </c>
      <c r="AI1646" s="14">
        <f t="shared" si="480"/>
        <v>36</v>
      </c>
      <c r="AJ1646" s="1643"/>
    </row>
    <row r="1647" spans="1:36" ht="48.75" customHeight="1">
      <c r="A1647" s="1474">
        <v>428</v>
      </c>
      <c r="B1647" s="972" t="s">
        <v>7698</v>
      </c>
      <c r="C1647" s="1654" t="s">
        <v>66</v>
      </c>
      <c r="D1647" s="1651">
        <v>220.42</v>
      </c>
      <c r="E1647" s="1641">
        <v>72</v>
      </c>
      <c r="F1647" s="1641">
        <v>15870.24</v>
      </c>
      <c r="G1647" s="1642"/>
      <c r="H1647" s="1015">
        <f t="shared" si="473"/>
        <v>0</v>
      </c>
      <c r="I1647" s="1653"/>
      <c r="J1647" s="1043">
        <v>46568</v>
      </c>
      <c r="K1647" s="1043"/>
      <c r="L1647" s="1026">
        <v>949</v>
      </c>
      <c r="M1647" s="1043">
        <v>44873</v>
      </c>
      <c r="N1647" s="1642"/>
      <c r="O1647" s="1642"/>
      <c r="P1647" s="1037"/>
      <c r="Q1647" s="1642"/>
      <c r="R1647" s="1642"/>
      <c r="S1647" s="1642"/>
      <c r="T1647" s="1642"/>
      <c r="U1647" s="1642"/>
      <c r="V1647" s="1642"/>
      <c r="W1647" s="1642"/>
      <c r="X1647" s="1642"/>
      <c r="Y1647" s="1037"/>
      <c r="Z1647" s="1037"/>
      <c r="AA1647" s="1037"/>
      <c r="AB1647" s="1641"/>
      <c r="AC1647" s="1507">
        <f t="shared" si="474"/>
        <v>72</v>
      </c>
      <c r="AD1647" s="1508">
        <f t="shared" si="475"/>
        <v>15870.24</v>
      </c>
      <c r="AE1647" s="14">
        <f t="shared" si="476"/>
        <v>51.7</v>
      </c>
      <c r="AF1647" s="14">
        <f t="shared" si="477"/>
        <v>0</v>
      </c>
      <c r="AG1647" s="14" t="e">
        <f t="shared" si="478"/>
        <v>#DIV/0!</v>
      </c>
      <c r="AH1647" s="14" t="e">
        <f t="shared" si="479"/>
        <v>#DIV/0!</v>
      </c>
      <c r="AI1647" s="14">
        <f t="shared" si="480"/>
        <v>72</v>
      </c>
      <c r="AJ1647" s="1643"/>
    </row>
    <row r="1648" spans="1:36" ht="48.75" customHeight="1">
      <c r="A1648" s="1474">
        <v>429</v>
      </c>
      <c r="B1648" s="972" t="s">
        <v>7699</v>
      </c>
      <c r="C1648" s="1654" t="s">
        <v>66</v>
      </c>
      <c r="D1648" s="1651">
        <v>497.55</v>
      </c>
      <c r="E1648" s="1641">
        <v>108</v>
      </c>
      <c r="F1648" s="1641">
        <v>53735.4</v>
      </c>
      <c r="G1648" s="1642"/>
      <c r="H1648" s="1015">
        <f t="shared" si="473"/>
        <v>0</v>
      </c>
      <c r="I1648" s="1653"/>
      <c r="J1648" s="1043">
        <v>46265</v>
      </c>
      <c r="K1648" s="1043"/>
      <c r="L1648" s="1026">
        <v>949</v>
      </c>
      <c r="M1648" s="1043">
        <v>44873</v>
      </c>
      <c r="N1648" s="1642"/>
      <c r="O1648" s="1642"/>
      <c r="P1648" s="1037"/>
      <c r="Q1648" s="1642"/>
      <c r="R1648" s="1642"/>
      <c r="S1648" s="1642"/>
      <c r="T1648" s="1642"/>
      <c r="U1648" s="1642"/>
      <c r="V1648" s="1642"/>
      <c r="W1648" s="1642"/>
      <c r="X1648" s="1642"/>
      <c r="Y1648" s="1037"/>
      <c r="Z1648" s="1037"/>
      <c r="AA1648" s="1037"/>
      <c r="AB1648" s="1641"/>
      <c r="AC1648" s="1507">
        <f t="shared" si="474"/>
        <v>108</v>
      </c>
      <c r="AD1648" s="1508">
        <f t="shared" si="475"/>
        <v>53735.4</v>
      </c>
      <c r="AE1648" s="14">
        <f t="shared" si="476"/>
        <v>41.6</v>
      </c>
      <c r="AF1648" s="14">
        <f t="shared" si="477"/>
        <v>0</v>
      </c>
      <c r="AG1648" s="14" t="e">
        <f t="shared" si="478"/>
        <v>#DIV/0!</v>
      </c>
      <c r="AH1648" s="14" t="e">
        <f t="shared" si="479"/>
        <v>#DIV/0!</v>
      </c>
      <c r="AI1648" s="14">
        <f t="shared" si="480"/>
        <v>108</v>
      </c>
      <c r="AJ1648" s="1643"/>
    </row>
    <row r="1649" spans="1:36" ht="48.75" customHeight="1">
      <c r="A1649" s="1474">
        <v>430</v>
      </c>
      <c r="B1649" s="1639" t="s">
        <v>2490</v>
      </c>
      <c r="C1649" s="1026" t="s">
        <v>66</v>
      </c>
      <c r="D1649" s="1015">
        <v>306.08</v>
      </c>
      <c r="E1649" s="1641">
        <v>2271</v>
      </c>
      <c r="F1649" s="1641">
        <v>695107.67999999993</v>
      </c>
      <c r="G1649" s="1642"/>
      <c r="H1649" s="1015">
        <f t="shared" si="473"/>
        <v>0</v>
      </c>
      <c r="I1649" s="1043"/>
      <c r="J1649" s="1043">
        <v>45351</v>
      </c>
      <c r="K1649" s="1043"/>
      <c r="L1649" s="1645">
        <v>436</v>
      </c>
      <c r="M1649" s="1043">
        <v>44722</v>
      </c>
      <c r="N1649" s="1026">
        <v>58</v>
      </c>
      <c r="O1649" s="1026">
        <v>360</v>
      </c>
      <c r="P1649" s="985">
        <v>440</v>
      </c>
      <c r="Q1649" s="1642"/>
      <c r="R1649" s="1642"/>
      <c r="S1649" s="1026"/>
      <c r="T1649" s="1026"/>
      <c r="U1649" s="1026"/>
      <c r="V1649" s="1026"/>
      <c r="W1649" s="1026"/>
      <c r="X1649" s="1026"/>
      <c r="Y1649" s="1026"/>
      <c r="Z1649" s="1026"/>
      <c r="AA1649" s="1026"/>
      <c r="AB1649" s="1641"/>
      <c r="AC1649" s="1507">
        <f t="shared" si="474"/>
        <v>1413</v>
      </c>
      <c r="AD1649" s="1508">
        <f t="shared" si="475"/>
        <v>432491.04</v>
      </c>
      <c r="AE1649" s="14">
        <f t="shared" si="476"/>
        <v>11.133333333333333</v>
      </c>
      <c r="AF1649" s="14">
        <f t="shared" si="477"/>
        <v>286</v>
      </c>
      <c r="AG1649" s="14">
        <f t="shared" si="478"/>
        <v>4.9405594405594409</v>
      </c>
      <c r="AH1649" s="14">
        <f t="shared" si="479"/>
        <v>-6.192773892773892</v>
      </c>
      <c r="AI1649" s="14">
        <f t="shared" si="480"/>
        <v>-1771.1333333333332</v>
      </c>
      <c r="AJ1649" s="1643"/>
    </row>
    <row r="1650" spans="1:36" ht="48.75" customHeight="1">
      <c r="A1650" s="1474">
        <v>431</v>
      </c>
      <c r="B1650" s="1639" t="s">
        <v>2490</v>
      </c>
      <c r="C1650" s="1026" t="s">
        <v>66</v>
      </c>
      <c r="D1650" s="1015">
        <v>336.55</v>
      </c>
      <c r="E1650" s="1641">
        <v>2286</v>
      </c>
      <c r="F1650" s="1641">
        <v>769353.3</v>
      </c>
      <c r="G1650" s="1642"/>
      <c r="H1650" s="1015">
        <f t="shared" si="473"/>
        <v>0</v>
      </c>
      <c r="I1650" s="1043"/>
      <c r="J1650" s="1043">
        <v>45382</v>
      </c>
      <c r="K1650" s="1043"/>
      <c r="L1650" s="985" t="s">
        <v>7668</v>
      </c>
      <c r="M1650" s="974" t="s">
        <v>5521</v>
      </c>
      <c r="N1650" s="1026"/>
      <c r="O1650" s="1026"/>
      <c r="P1650" s="985"/>
      <c r="Q1650" s="1642"/>
      <c r="R1650" s="1642"/>
      <c r="S1650" s="1026"/>
      <c r="T1650" s="1026"/>
      <c r="U1650" s="1026"/>
      <c r="V1650" s="1026"/>
      <c r="W1650" s="1026"/>
      <c r="X1650" s="1026"/>
      <c r="Y1650" s="1026"/>
      <c r="Z1650" s="1026"/>
      <c r="AA1650" s="1026"/>
      <c r="AB1650" s="1641"/>
      <c r="AC1650" s="1507">
        <f t="shared" si="474"/>
        <v>2286</v>
      </c>
      <c r="AD1650" s="1508">
        <f t="shared" si="475"/>
        <v>769353.3</v>
      </c>
      <c r="AE1650" s="14">
        <f t="shared" si="476"/>
        <v>12.166666666666666</v>
      </c>
      <c r="AF1650" s="14">
        <f t="shared" si="477"/>
        <v>0</v>
      </c>
      <c r="AG1650" s="14" t="e">
        <f t="shared" si="478"/>
        <v>#DIV/0!</v>
      </c>
      <c r="AH1650" s="14" t="e">
        <f t="shared" si="479"/>
        <v>#DIV/0!</v>
      </c>
      <c r="AI1650" s="14">
        <f t="shared" si="480"/>
        <v>2286</v>
      </c>
      <c r="AJ1650" s="1643"/>
    </row>
    <row r="1651" spans="1:36" ht="48.75" customHeight="1">
      <c r="A1651" s="1474">
        <v>432</v>
      </c>
      <c r="B1651" s="1639" t="s">
        <v>2490</v>
      </c>
      <c r="C1651" s="1026" t="s">
        <v>66</v>
      </c>
      <c r="D1651" s="1015">
        <v>336.55</v>
      </c>
      <c r="E1651" s="1641">
        <v>1686</v>
      </c>
      <c r="F1651" s="1641">
        <v>567423.30000000005</v>
      </c>
      <c r="G1651" s="1642"/>
      <c r="H1651" s="1015">
        <f t="shared" si="473"/>
        <v>0</v>
      </c>
      <c r="I1651" s="1043"/>
      <c r="J1651" s="1043">
        <v>45473</v>
      </c>
      <c r="K1651" s="1043"/>
      <c r="L1651" s="985" t="s">
        <v>7669</v>
      </c>
      <c r="M1651" s="974" t="s">
        <v>7670</v>
      </c>
      <c r="N1651" s="1026"/>
      <c r="O1651" s="1026"/>
      <c r="P1651" s="985"/>
      <c r="Q1651" s="1642"/>
      <c r="R1651" s="1642"/>
      <c r="S1651" s="1026"/>
      <c r="T1651" s="1026"/>
      <c r="U1651" s="1026"/>
      <c r="V1651" s="1026"/>
      <c r="W1651" s="1026"/>
      <c r="X1651" s="1026"/>
      <c r="Y1651" s="1026"/>
      <c r="Z1651" s="1026"/>
      <c r="AA1651" s="1026"/>
      <c r="AB1651" s="1641"/>
      <c r="AC1651" s="1507">
        <f t="shared" si="474"/>
        <v>1686</v>
      </c>
      <c r="AD1651" s="1508">
        <f t="shared" si="475"/>
        <v>567423.30000000005</v>
      </c>
      <c r="AE1651" s="14">
        <f t="shared" si="476"/>
        <v>15.2</v>
      </c>
      <c r="AF1651" s="14">
        <f t="shared" si="477"/>
        <v>0</v>
      </c>
      <c r="AG1651" s="14" t="e">
        <f t="shared" si="478"/>
        <v>#DIV/0!</v>
      </c>
      <c r="AH1651" s="14" t="e">
        <f t="shared" si="479"/>
        <v>#DIV/0!</v>
      </c>
      <c r="AI1651" s="14">
        <f t="shared" si="480"/>
        <v>1686</v>
      </c>
      <c r="AJ1651" s="1643"/>
    </row>
    <row r="1652" spans="1:36" ht="31.5">
      <c r="A1652" s="1474">
        <v>436</v>
      </c>
      <c r="B1652" s="1639" t="s">
        <v>2491</v>
      </c>
      <c r="C1652" s="1026" t="s">
        <v>66</v>
      </c>
      <c r="D1652" s="1015">
        <v>336.55</v>
      </c>
      <c r="E1652" s="1641">
        <v>2854</v>
      </c>
      <c r="F1652" s="1641">
        <v>960513.70000000007</v>
      </c>
      <c r="G1652" s="1642"/>
      <c r="H1652" s="1015">
        <f t="shared" si="473"/>
        <v>0</v>
      </c>
      <c r="I1652" s="1043"/>
      <c r="J1652" s="1043">
        <v>45473</v>
      </c>
      <c r="K1652" s="1043"/>
      <c r="L1652" s="985" t="s">
        <v>7668</v>
      </c>
      <c r="M1652" s="974" t="s">
        <v>5521</v>
      </c>
      <c r="N1652" s="1026"/>
      <c r="O1652" s="1026"/>
      <c r="P1652" s="985">
        <v>335</v>
      </c>
      <c r="Q1652" s="1642"/>
      <c r="R1652" s="1642"/>
      <c r="S1652" s="1026"/>
      <c r="T1652" s="1026"/>
      <c r="U1652" s="1026"/>
      <c r="V1652" s="1026"/>
      <c r="W1652" s="1026"/>
      <c r="X1652" s="1026"/>
      <c r="Y1652" s="1026"/>
      <c r="Z1652" s="1026"/>
      <c r="AA1652" s="1026"/>
      <c r="AB1652" s="1641"/>
      <c r="AC1652" s="1507">
        <f t="shared" si="474"/>
        <v>2519</v>
      </c>
      <c r="AD1652" s="1508">
        <f t="shared" si="475"/>
        <v>847769.45000000007</v>
      </c>
      <c r="AE1652" s="14">
        <f t="shared" si="476"/>
        <v>15.2</v>
      </c>
      <c r="AF1652" s="14">
        <f t="shared" si="477"/>
        <v>111.66666666666667</v>
      </c>
      <c r="AG1652" s="14">
        <f t="shared" si="478"/>
        <v>22.558208955223879</v>
      </c>
      <c r="AH1652" s="14">
        <f t="shared" si="479"/>
        <v>7.3582089552238799</v>
      </c>
      <c r="AI1652" s="14">
        <f t="shared" si="480"/>
        <v>821.66666666666674</v>
      </c>
      <c r="AJ1652" s="1643"/>
    </row>
    <row r="1653" spans="1:36" ht="47.25">
      <c r="A1653" s="1474">
        <v>437</v>
      </c>
      <c r="B1653" s="1639" t="s">
        <v>2491</v>
      </c>
      <c r="C1653" s="1026" t="s">
        <v>66</v>
      </c>
      <c r="D1653" s="1015">
        <v>336.55</v>
      </c>
      <c r="E1653" s="1641">
        <v>3450</v>
      </c>
      <c r="F1653" s="1641">
        <v>1161097.5</v>
      </c>
      <c r="G1653" s="1642"/>
      <c r="H1653" s="1015">
        <f t="shared" si="473"/>
        <v>0</v>
      </c>
      <c r="I1653" s="1043"/>
      <c r="J1653" s="1043">
        <v>45535</v>
      </c>
      <c r="K1653" s="1043"/>
      <c r="L1653" s="985" t="s">
        <v>7669</v>
      </c>
      <c r="M1653" s="974" t="s">
        <v>7670</v>
      </c>
      <c r="N1653" s="1026"/>
      <c r="O1653" s="1026"/>
      <c r="P1653" s="985"/>
      <c r="Q1653" s="1642"/>
      <c r="R1653" s="1642"/>
      <c r="S1653" s="1026"/>
      <c r="T1653" s="1026"/>
      <c r="U1653" s="1026"/>
      <c r="V1653" s="1026"/>
      <c r="W1653" s="1026"/>
      <c r="X1653" s="1026"/>
      <c r="Y1653" s="1026"/>
      <c r="Z1653" s="1026"/>
      <c r="AA1653" s="1026"/>
      <c r="AB1653" s="1641"/>
      <c r="AC1653" s="1507">
        <f t="shared" si="474"/>
        <v>3450</v>
      </c>
      <c r="AD1653" s="1508">
        <f t="shared" si="475"/>
        <v>1161097.5</v>
      </c>
      <c r="AE1653" s="14">
        <f t="shared" si="476"/>
        <v>17.266666666666666</v>
      </c>
      <c r="AF1653" s="14">
        <f t="shared" si="477"/>
        <v>0</v>
      </c>
      <c r="AG1653" s="14" t="e">
        <f t="shared" si="478"/>
        <v>#DIV/0!</v>
      </c>
      <c r="AH1653" s="14" t="e">
        <f t="shared" si="479"/>
        <v>#DIV/0!</v>
      </c>
      <c r="AI1653" s="14">
        <f t="shared" si="480"/>
        <v>3450</v>
      </c>
      <c r="AJ1653" s="1643"/>
    </row>
    <row r="1654" spans="1:36" ht="45" customHeight="1">
      <c r="A1654" s="1474">
        <v>438</v>
      </c>
      <c r="B1654" s="999" t="s">
        <v>2492</v>
      </c>
      <c r="C1654" s="1655" t="s">
        <v>233</v>
      </c>
      <c r="D1654" s="1665">
        <v>9035.85</v>
      </c>
      <c r="E1654" s="1641">
        <v>4</v>
      </c>
      <c r="F1654" s="1641">
        <v>36143.4</v>
      </c>
      <c r="G1654" s="1642"/>
      <c r="H1654" s="1015">
        <f t="shared" si="473"/>
        <v>0</v>
      </c>
      <c r="I1654" s="1653"/>
      <c r="J1654" s="1043">
        <v>45444</v>
      </c>
      <c r="K1654" s="1043"/>
      <c r="L1654" s="1645">
        <v>1458</v>
      </c>
      <c r="M1654" s="1043">
        <v>44508</v>
      </c>
      <c r="N1654" s="1642"/>
      <c r="O1654" s="1642"/>
      <c r="P1654" s="1037">
        <v>1</v>
      </c>
      <c r="Q1654" s="1642"/>
      <c r="R1654" s="1642"/>
      <c r="S1654" s="1642"/>
      <c r="T1654" s="1642"/>
      <c r="U1654" s="1642"/>
      <c r="V1654" s="1642"/>
      <c r="W1654" s="1642"/>
      <c r="X1654" s="1642"/>
      <c r="Y1654" s="1037"/>
      <c r="Z1654" s="1037"/>
      <c r="AA1654" s="1037"/>
      <c r="AB1654" s="1641"/>
      <c r="AC1654" s="1507">
        <f t="shared" si="474"/>
        <v>3</v>
      </c>
      <c r="AD1654" s="1508">
        <f t="shared" si="475"/>
        <v>27107.550000000003</v>
      </c>
      <c r="AE1654" s="14">
        <f t="shared" si="476"/>
        <v>14.233333333333333</v>
      </c>
      <c r="AF1654" s="14">
        <f t="shared" si="477"/>
        <v>0.33333333333333331</v>
      </c>
      <c r="AG1654" s="14">
        <f t="shared" si="478"/>
        <v>9</v>
      </c>
      <c r="AH1654" s="14">
        <f t="shared" si="479"/>
        <v>-5.2333333333333325</v>
      </c>
      <c r="AI1654" s="14">
        <f t="shared" si="480"/>
        <v>-1.7444444444444436</v>
      </c>
      <c r="AJ1654" s="1649"/>
    </row>
    <row r="1655" spans="1:36" ht="45.75" customHeight="1">
      <c r="A1655" s="1474">
        <v>439</v>
      </c>
      <c r="B1655" s="999" t="s">
        <v>2492</v>
      </c>
      <c r="C1655" s="1655" t="s">
        <v>233</v>
      </c>
      <c r="D1655" s="1665">
        <v>10603.4</v>
      </c>
      <c r="E1655" s="1641">
        <v>15</v>
      </c>
      <c r="F1655" s="1641">
        <v>159051</v>
      </c>
      <c r="G1655" s="1642"/>
      <c r="H1655" s="1015">
        <f t="shared" si="473"/>
        <v>0</v>
      </c>
      <c r="I1655" s="1653"/>
      <c r="J1655" s="1043">
        <v>45444</v>
      </c>
      <c r="K1655" s="1043"/>
      <c r="L1655" s="1026">
        <v>719</v>
      </c>
      <c r="M1655" s="1043">
        <v>44799</v>
      </c>
      <c r="N1655" s="1642"/>
      <c r="O1655" s="1642"/>
      <c r="P1655" s="1037"/>
      <c r="Q1655" s="1642"/>
      <c r="R1655" s="1642"/>
      <c r="S1655" s="1642"/>
      <c r="T1655" s="1642"/>
      <c r="U1655" s="1642"/>
      <c r="V1655" s="1642"/>
      <c r="W1655" s="1642"/>
      <c r="X1655" s="1642"/>
      <c r="Y1655" s="1037"/>
      <c r="Z1655" s="1037"/>
      <c r="AA1655" s="1037"/>
      <c r="AB1655" s="1641"/>
      <c r="AC1655" s="1507">
        <f t="shared" si="474"/>
        <v>15</v>
      </c>
      <c r="AD1655" s="1508">
        <f t="shared" si="475"/>
        <v>159051</v>
      </c>
      <c r="AE1655" s="14">
        <f t="shared" si="476"/>
        <v>14.233333333333333</v>
      </c>
      <c r="AF1655" s="14">
        <f t="shared" si="477"/>
        <v>0</v>
      </c>
      <c r="AG1655" s="14" t="e">
        <f t="shared" si="478"/>
        <v>#DIV/0!</v>
      </c>
      <c r="AH1655" s="14" t="e">
        <f t="shared" si="479"/>
        <v>#DIV/0!</v>
      </c>
      <c r="AI1655" s="14">
        <f t="shared" si="480"/>
        <v>15</v>
      </c>
      <c r="AJ1655" s="1649"/>
    </row>
    <row r="1656" spans="1:36" ht="45.75" customHeight="1">
      <c r="A1656" s="1474">
        <v>440</v>
      </c>
      <c r="B1656" s="999" t="s">
        <v>2493</v>
      </c>
      <c r="C1656" s="1655" t="s">
        <v>233</v>
      </c>
      <c r="D1656" s="1665">
        <v>1825.13</v>
      </c>
      <c r="E1656" s="1641">
        <v>4</v>
      </c>
      <c r="F1656" s="1641">
        <v>7300.52</v>
      </c>
      <c r="G1656" s="1642"/>
      <c r="H1656" s="1015">
        <f t="shared" si="473"/>
        <v>0</v>
      </c>
      <c r="I1656" s="1653"/>
      <c r="J1656" s="1043">
        <v>45444</v>
      </c>
      <c r="K1656" s="1043"/>
      <c r="L1656" s="1645">
        <v>1458</v>
      </c>
      <c r="M1656" s="1043">
        <v>44508</v>
      </c>
      <c r="N1656" s="1642"/>
      <c r="O1656" s="1642"/>
      <c r="P1656" s="1037"/>
      <c r="Q1656" s="1642"/>
      <c r="R1656" s="1642"/>
      <c r="S1656" s="1642"/>
      <c r="T1656" s="1642"/>
      <c r="U1656" s="1642"/>
      <c r="V1656" s="1642"/>
      <c r="W1656" s="1642"/>
      <c r="X1656" s="1642"/>
      <c r="Y1656" s="1037"/>
      <c r="Z1656" s="1037"/>
      <c r="AA1656" s="1037"/>
      <c r="AB1656" s="1641"/>
      <c r="AC1656" s="1507">
        <f t="shared" si="474"/>
        <v>4</v>
      </c>
      <c r="AD1656" s="1508">
        <f t="shared" si="475"/>
        <v>7300.52</v>
      </c>
      <c r="AE1656" s="14">
        <f t="shared" si="476"/>
        <v>14.233333333333333</v>
      </c>
      <c r="AF1656" s="14">
        <f t="shared" si="477"/>
        <v>0</v>
      </c>
      <c r="AG1656" s="14" t="e">
        <f t="shared" si="478"/>
        <v>#DIV/0!</v>
      </c>
      <c r="AH1656" s="14" t="e">
        <f t="shared" si="479"/>
        <v>#DIV/0!</v>
      </c>
      <c r="AI1656" s="14">
        <f t="shared" si="480"/>
        <v>4</v>
      </c>
      <c r="AJ1656" s="1649"/>
    </row>
    <row r="1657" spans="1:36" ht="52.5" customHeight="1">
      <c r="A1657" s="1474">
        <v>441</v>
      </c>
      <c r="B1657" s="999" t="s">
        <v>2493</v>
      </c>
      <c r="C1657" s="1655" t="s">
        <v>233</v>
      </c>
      <c r="D1657" s="1665">
        <v>2336.4499999999998</v>
      </c>
      <c r="E1657" s="1641">
        <v>14</v>
      </c>
      <c r="F1657" s="1641">
        <v>32710.299999999996</v>
      </c>
      <c r="G1657" s="1642"/>
      <c r="H1657" s="1015">
        <f t="shared" si="473"/>
        <v>0</v>
      </c>
      <c r="I1657" s="1653"/>
      <c r="J1657" s="1043">
        <v>45444</v>
      </c>
      <c r="K1657" s="1043"/>
      <c r="L1657" s="1026">
        <v>719</v>
      </c>
      <c r="M1657" s="1043">
        <v>44799</v>
      </c>
      <c r="N1657" s="1642"/>
      <c r="O1657" s="1642"/>
      <c r="P1657" s="1037"/>
      <c r="Q1657" s="1642"/>
      <c r="R1657" s="1642"/>
      <c r="S1657" s="1642"/>
      <c r="T1657" s="1642"/>
      <c r="U1657" s="1642"/>
      <c r="V1657" s="1642"/>
      <c r="W1657" s="1642"/>
      <c r="X1657" s="1642"/>
      <c r="Y1657" s="1037"/>
      <c r="Z1657" s="1037"/>
      <c r="AA1657" s="1037"/>
      <c r="AB1657" s="1641"/>
      <c r="AC1657" s="1507">
        <f t="shared" si="474"/>
        <v>14</v>
      </c>
      <c r="AD1657" s="1508">
        <f t="shared" si="475"/>
        <v>32710.299999999996</v>
      </c>
      <c r="AE1657" s="14">
        <f t="shared" si="476"/>
        <v>14.233333333333333</v>
      </c>
      <c r="AF1657" s="14">
        <f t="shared" si="477"/>
        <v>0</v>
      </c>
      <c r="AG1657" s="14" t="e">
        <f t="shared" si="478"/>
        <v>#DIV/0!</v>
      </c>
      <c r="AH1657" s="14" t="e">
        <f t="shared" si="479"/>
        <v>#DIV/0!</v>
      </c>
      <c r="AI1657" s="14">
        <f t="shared" si="480"/>
        <v>14</v>
      </c>
      <c r="AJ1657" s="1643"/>
    </row>
    <row r="1658" spans="1:36" ht="52.5" customHeight="1">
      <c r="A1658" s="1474">
        <v>442</v>
      </c>
      <c r="B1658" s="999" t="s">
        <v>2493</v>
      </c>
      <c r="C1658" s="1655" t="s">
        <v>233</v>
      </c>
      <c r="D1658" s="1665">
        <v>2336.4499999999998</v>
      </c>
      <c r="E1658" s="1641">
        <v>20</v>
      </c>
      <c r="F1658" s="1641">
        <v>46729</v>
      </c>
      <c r="G1658" s="1642"/>
      <c r="H1658" s="1015">
        <f t="shared" si="473"/>
        <v>0</v>
      </c>
      <c r="I1658" s="1653"/>
      <c r="J1658" s="1043">
        <v>45473</v>
      </c>
      <c r="K1658" s="1043"/>
      <c r="L1658" s="1026">
        <v>719</v>
      </c>
      <c r="M1658" s="1043">
        <v>44799</v>
      </c>
      <c r="N1658" s="1642"/>
      <c r="O1658" s="1642"/>
      <c r="P1658" s="1037"/>
      <c r="Q1658" s="1642"/>
      <c r="R1658" s="1642"/>
      <c r="S1658" s="1642"/>
      <c r="T1658" s="1642"/>
      <c r="U1658" s="1642"/>
      <c r="V1658" s="1642"/>
      <c r="W1658" s="1642"/>
      <c r="X1658" s="1642"/>
      <c r="Y1658" s="1037"/>
      <c r="Z1658" s="1037"/>
      <c r="AA1658" s="1037"/>
      <c r="AB1658" s="1641"/>
      <c r="AC1658" s="1507">
        <f t="shared" si="474"/>
        <v>20</v>
      </c>
      <c r="AD1658" s="1508">
        <f t="shared" si="475"/>
        <v>46729</v>
      </c>
      <c r="AE1658" s="14">
        <f t="shared" si="476"/>
        <v>15.2</v>
      </c>
      <c r="AF1658" s="14">
        <f t="shared" si="477"/>
        <v>0</v>
      </c>
      <c r="AG1658" s="14" t="e">
        <f t="shared" si="478"/>
        <v>#DIV/0!</v>
      </c>
      <c r="AH1658" s="14" t="e">
        <f t="shared" si="479"/>
        <v>#DIV/0!</v>
      </c>
      <c r="AI1658" s="14">
        <f t="shared" si="480"/>
        <v>20</v>
      </c>
      <c r="AJ1658" s="1643"/>
    </row>
    <row r="1659" spans="1:36" ht="25.5" customHeight="1">
      <c r="A1659" s="1474">
        <v>443</v>
      </c>
      <c r="B1659" s="1639" t="s">
        <v>2494</v>
      </c>
      <c r="C1659" s="1640" t="s">
        <v>66</v>
      </c>
      <c r="D1659" s="1641">
        <v>1894.97</v>
      </c>
      <c r="E1659" s="1641">
        <v>170</v>
      </c>
      <c r="F1659" s="1641">
        <v>322144.90000000002</v>
      </c>
      <c r="G1659" s="1642"/>
      <c r="H1659" s="1015">
        <f t="shared" si="473"/>
        <v>0</v>
      </c>
      <c r="I1659" s="1043"/>
      <c r="J1659" s="974">
        <v>45412</v>
      </c>
      <c r="K1659" s="974"/>
      <c r="L1659" s="991">
        <v>964</v>
      </c>
      <c r="M1659" s="974">
        <v>44875</v>
      </c>
      <c r="N1659" s="1026">
        <v>4</v>
      </c>
      <c r="O1659" s="1026">
        <v>16</v>
      </c>
      <c r="P1659" s="985">
        <v>4</v>
      </c>
      <c r="Q1659" s="1642"/>
      <c r="R1659" s="1642"/>
      <c r="S1659" s="1026"/>
      <c r="T1659" s="1026"/>
      <c r="U1659" s="1026"/>
      <c r="V1659" s="1026"/>
      <c r="W1659" s="1026"/>
      <c r="X1659" s="1026"/>
      <c r="Y1659" s="1026"/>
      <c r="Z1659" s="1026"/>
      <c r="AA1659" s="1026"/>
      <c r="AB1659" s="1641"/>
      <c r="AC1659" s="1507">
        <f t="shared" si="474"/>
        <v>146</v>
      </c>
      <c r="AD1659" s="1508">
        <f t="shared" si="475"/>
        <v>276665.62</v>
      </c>
      <c r="AE1659" s="14">
        <f t="shared" si="476"/>
        <v>13.166666666666666</v>
      </c>
      <c r="AF1659" s="14">
        <f t="shared" si="477"/>
        <v>8</v>
      </c>
      <c r="AG1659" s="14">
        <f t="shared" si="478"/>
        <v>18.25</v>
      </c>
      <c r="AH1659" s="14">
        <f t="shared" si="479"/>
        <v>5.0833333333333339</v>
      </c>
      <c r="AI1659" s="14">
        <f t="shared" si="480"/>
        <v>40.666666666666671</v>
      </c>
      <c r="AJ1659" s="1643"/>
    </row>
    <row r="1660" spans="1:36" ht="31.5">
      <c r="A1660" s="1474">
        <v>445</v>
      </c>
      <c r="B1660" s="1639" t="s">
        <v>2495</v>
      </c>
      <c r="C1660" s="1640" t="s">
        <v>153</v>
      </c>
      <c r="D1660" s="1640" t="s">
        <v>7700</v>
      </c>
      <c r="E1660" s="1641">
        <v>8209</v>
      </c>
      <c r="F1660" s="1641">
        <v>158023.25</v>
      </c>
      <c r="G1660" s="1026"/>
      <c r="H1660" s="1015">
        <f t="shared" si="473"/>
        <v>0</v>
      </c>
      <c r="I1660" s="1026"/>
      <c r="J1660" s="1043">
        <v>45383</v>
      </c>
      <c r="K1660" s="1043"/>
      <c r="L1660" s="1645">
        <v>1131</v>
      </c>
      <c r="M1660" s="1043">
        <v>44433</v>
      </c>
      <c r="N1660" s="1026">
        <v>1272</v>
      </c>
      <c r="O1660" s="1026">
        <v>789</v>
      </c>
      <c r="P1660" s="985">
        <v>1168</v>
      </c>
      <c r="Q1660" s="1642"/>
      <c r="R1660" s="1642"/>
      <c r="S1660" s="1026"/>
      <c r="T1660" s="1026"/>
      <c r="U1660" s="1026"/>
      <c r="V1660" s="1026"/>
      <c r="W1660" s="1026"/>
      <c r="X1660" s="1026"/>
      <c r="Y1660" s="1026"/>
      <c r="Z1660" s="1026"/>
      <c r="AA1660" s="1026"/>
      <c r="AB1660" s="1641"/>
      <c r="AC1660" s="1507">
        <f t="shared" si="474"/>
        <v>4980</v>
      </c>
      <c r="AD1660" s="1508">
        <f t="shared" si="475"/>
        <v>95865</v>
      </c>
      <c r="AE1660" s="14">
        <f t="shared" si="476"/>
        <v>12.2</v>
      </c>
      <c r="AF1660" s="14">
        <f t="shared" si="477"/>
        <v>1076.3333333333333</v>
      </c>
      <c r="AG1660" s="14">
        <f t="shared" si="478"/>
        <v>4.6268194487457421</v>
      </c>
      <c r="AH1660" s="14">
        <f t="shared" si="479"/>
        <v>-7.5731805512542572</v>
      </c>
      <c r="AI1660" s="14">
        <f t="shared" si="480"/>
        <v>-8151.2666666666646</v>
      </c>
      <c r="AJ1660" s="1643"/>
    </row>
    <row r="1661" spans="1:36" ht="31.5">
      <c r="A1661" s="1474">
        <v>446</v>
      </c>
      <c r="B1661" s="1639" t="s">
        <v>2496</v>
      </c>
      <c r="C1661" s="1640" t="s">
        <v>153</v>
      </c>
      <c r="D1661" s="1641">
        <v>19.25</v>
      </c>
      <c r="E1661" s="1641">
        <v>37980</v>
      </c>
      <c r="F1661" s="1641">
        <v>731115</v>
      </c>
      <c r="G1661" s="1026"/>
      <c r="H1661" s="1015">
        <f t="shared" si="473"/>
        <v>0</v>
      </c>
      <c r="I1661" s="1026"/>
      <c r="J1661" s="1043">
        <v>45444</v>
      </c>
      <c r="K1661" s="1043"/>
      <c r="L1661" s="1645">
        <v>1131</v>
      </c>
      <c r="M1661" s="1043">
        <v>44433</v>
      </c>
      <c r="N1661" s="1026">
        <v>180</v>
      </c>
      <c r="O1661" s="1026"/>
      <c r="P1661" s="985"/>
      <c r="Q1661" s="1642"/>
      <c r="R1661" s="1642"/>
      <c r="S1661" s="1026"/>
      <c r="T1661" s="1026"/>
      <c r="U1661" s="1026"/>
      <c r="V1661" s="1026"/>
      <c r="W1661" s="1026"/>
      <c r="X1661" s="1026"/>
      <c r="Y1661" s="1026"/>
      <c r="Z1661" s="1026"/>
      <c r="AA1661" s="1026"/>
      <c r="AB1661" s="1641"/>
      <c r="AC1661" s="1507">
        <f t="shared" si="474"/>
        <v>37800</v>
      </c>
      <c r="AD1661" s="1508">
        <f t="shared" si="475"/>
        <v>727650</v>
      </c>
      <c r="AE1661" s="14">
        <f t="shared" si="476"/>
        <v>14.233333333333333</v>
      </c>
      <c r="AF1661" s="14">
        <f t="shared" si="477"/>
        <v>60</v>
      </c>
      <c r="AG1661" s="14">
        <f t="shared" si="478"/>
        <v>630</v>
      </c>
      <c r="AH1661" s="14">
        <f t="shared" si="479"/>
        <v>615.76666666666665</v>
      </c>
      <c r="AI1661" s="14">
        <f t="shared" si="480"/>
        <v>36946</v>
      </c>
      <c r="AJ1661" s="1643"/>
    </row>
    <row r="1662" spans="1:36" ht="31.5">
      <c r="A1662" s="1474">
        <v>447</v>
      </c>
      <c r="B1662" s="1639" t="s">
        <v>2496</v>
      </c>
      <c r="C1662" s="1640" t="s">
        <v>153</v>
      </c>
      <c r="D1662" s="1641">
        <v>19.25</v>
      </c>
      <c r="E1662" s="1641">
        <v>110400</v>
      </c>
      <c r="F1662" s="1641">
        <v>2125200</v>
      </c>
      <c r="G1662" s="1026"/>
      <c r="H1662" s="1015">
        <f t="shared" si="473"/>
        <v>0</v>
      </c>
      <c r="I1662" s="1026"/>
      <c r="J1662" s="1043">
        <v>45444</v>
      </c>
      <c r="K1662" s="1043"/>
      <c r="L1662" s="1645">
        <v>1131</v>
      </c>
      <c r="M1662" s="1043">
        <v>44433</v>
      </c>
      <c r="N1662" s="1026">
        <v>7666</v>
      </c>
      <c r="O1662" s="1026">
        <v>2289</v>
      </c>
      <c r="P1662" s="985">
        <v>3990</v>
      </c>
      <c r="Q1662" s="1642"/>
      <c r="R1662" s="1642"/>
      <c r="S1662" s="1026"/>
      <c r="T1662" s="1026"/>
      <c r="U1662" s="1026"/>
      <c r="V1662" s="1026"/>
      <c r="W1662" s="1026"/>
      <c r="X1662" s="1026"/>
      <c r="Y1662" s="1026"/>
      <c r="Z1662" s="1026"/>
      <c r="AA1662" s="1026"/>
      <c r="AB1662" s="1641"/>
      <c r="AC1662" s="1507">
        <f t="shared" si="474"/>
        <v>96455</v>
      </c>
      <c r="AD1662" s="1508">
        <f t="shared" si="475"/>
        <v>1856758.75</v>
      </c>
      <c r="AE1662" s="14">
        <f t="shared" si="476"/>
        <v>14.233333333333333</v>
      </c>
      <c r="AF1662" s="14">
        <f t="shared" si="477"/>
        <v>4648.333333333333</v>
      </c>
      <c r="AG1662" s="14">
        <f t="shared" si="478"/>
        <v>20.750448189315168</v>
      </c>
      <c r="AH1662" s="14">
        <f t="shared" si="479"/>
        <v>6.5171148559818359</v>
      </c>
      <c r="AI1662" s="14">
        <f t="shared" si="480"/>
        <v>30293.722222222234</v>
      </c>
      <c r="AJ1662" s="1643"/>
    </row>
    <row r="1663" spans="1:36" ht="15.75">
      <c r="A1663" s="1474">
        <v>448</v>
      </c>
      <c r="B1663" s="1639" t="s">
        <v>2497</v>
      </c>
      <c r="C1663" s="1640" t="s">
        <v>66</v>
      </c>
      <c r="D1663" s="1640" t="s">
        <v>7701</v>
      </c>
      <c r="E1663" s="1641">
        <v>2188</v>
      </c>
      <c r="F1663" s="1641">
        <v>363208</v>
      </c>
      <c r="G1663" s="1026"/>
      <c r="H1663" s="1015">
        <f t="shared" si="473"/>
        <v>0</v>
      </c>
      <c r="I1663" s="1026"/>
      <c r="J1663" s="1043">
        <v>45778</v>
      </c>
      <c r="K1663" s="1043"/>
      <c r="L1663" s="1645">
        <v>1260</v>
      </c>
      <c r="M1663" s="1043">
        <v>44153</v>
      </c>
      <c r="N1663" s="1026">
        <v>204</v>
      </c>
      <c r="O1663" s="1026">
        <v>215</v>
      </c>
      <c r="P1663" s="985">
        <v>231</v>
      </c>
      <c r="Q1663" s="1642"/>
      <c r="R1663" s="1642"/>
      <c r="S1663" s="1026"/>
      <c r="T1663" s="1026"/>
      <c r="U1663" s="1026"/>
      <c r="V1663" s="1026"/>
      <c r="W1663" s="1026"/>
      <c r="X1663" s="1026"/>
      <c r="Y1663" s="1026"/>
      <c r="Z1663" s="1026"/>
      <c r="AA1663" s="1026"/>
      <c r="AB1663" s="1641"/>
      <c r="AC1663" s="1507">
        <f t="shared" si="474"/>
        <v>1538</v>
      </c>
      <c r="AD1663" s="1508">
        <f t="shared" si="475"/>
        <v>255308</v>
      </c>
      <c r="AE1663" s="14">
        <f t="shared" si="476"/>
        <v>25.366666666666667</v>
      </c>
      <c r="AF1663" s="14">
        <f t="shared" si="477"/>
        <v>216.66666666666666</v>
      </c>
      <c r="AG1663" s="14">
        <f t="shared" si="478"/>
        <v>7.0984615384615388</v>
      </c>
      <c r="AH1663" s="14">
        <f t="shared" si="479"/>
        <v>-18.268205128205128</v>
      </c>
      <c r="AI1663" s="14">
        <f t="shared" si="480"/>
        <v>-3958.1111111111113</v>
      </c>
      <c r="AJ1663" s="1643"/>
    </row>
    <row r="1664" spans="1:36" ht="15.75">
      <c r="A1664" s="1474">
        <v>449</v>
      </c>
      <c r="B1664" s="1639" t="s">
        <v>2497</v>
      </c>
      <c r="C1664" s="1640" t="s">
        <v>78</v>
      </c>
      <c r="D1664" s="1640" t="s">
        <v>7702</v>
      </c>
      <c r="E1664" s="1641">
        <v>1500</v>
      </c>
      <c r="F1664" s="1641">
        <v>577800</v>
      </c>
      <c r="G1664" s="1026"/>
      <c r="H1664" s="1015">
        <f t="shared" ref="H1664:H1711" si="481">D1664*G1664</f>
        <v>0</v>
      </c>
      <c r="I1664" s="1026"/>
      <c r="J1664" s="1043">
        <v>45992</v>
      </c>
      <c r="K1664" s="1043"/>
      <c r="L1664" s="1645">
        <v>1129</v>
      </c>
      <c r="M1664" s="1043">
        <v>44433</v>
      </c>
      <c r="N1664" s="1026"/>
      <c r="O1664" s="1026"/>
      <c r="P1664" s="985"/>
      <c r="Q1664" s="1642"/>
      <c r="R1664" s="1642"/>
      <c r="S1664" s="1026"/>
      <c r="T1664" s="1026"/>
      <c r="U1664" s="1026"/>
      <c r="V1664" s="1026"/>
      <c r="W1664" s="1026"/>
      <c r="X1664" s="1026"/>
      <c r="Y1664" s="1026"/>
      <c r="Z1664" s="1026"/>
      <c r="AA1664" s="1026"/>
      <c r="AB1664" s="1641"/>
      <c r="AC1664" s="1507">
        <f t="shared" ref="AC1664:AC1711" si="482">E1664+G1664-N1664-O1664-AA1664-P1664-Q1664-R1664-S1664-T1664-U1664-V1664-W1664-X1664-Y1664</f>
        <v>1500</v>
      </c>
      <c r="AD1664" s="1508">
        <f t="shared" ref="AD1664:AD1711" si="483">D1664*AC1664</f>
        <v>577800</v>
      </c>
      <c r="AE1664" s="14">
        <f t="shared" ref="AE1664:AE1711" si="484">(J1664-"01.04.2023")/30</f>
        <v>32.5</v>
      </c>
      <c r="AF1664" s="14">
        <f t="shared" ref="AF1664:AF1711" si="485">(N1664+O1664+P1664+Q1664+R1664+S1664+T1664+U1664+V1664+W1664+X1664+Y1664)/3</f>
        <v>0</v>
      </c>
      <c r="AG1664" s="14" t="e">
        <f t="shared" ref="AG1664:AG1711" si="486">AC1664/AF1664</f>
        <v>#DIV/0!</v>
      </c>
      <c r="AH1664" s="14" t="e">
        <f t="shared" ref="AH1664:AH1711" si="487">AG1664-AE1664</f>
        <v>#DIV/0!</v>
      </c>
      <c r="AI1664" s="14">
        <f t="shared" ref="AI1664:AI1711" si="488">AC1664-(AE1664*AF1664)</f>
        <v>1500</v>
      </c>
      <c r="AJ1664" s="1643"/>
    </row>
    <row r="1665" spans="1:36" ht="15.75">
      <c r="A1665" s="1474">
        <v>450</v>
      </c>
      <c r="B1665" s="1639" t="s">
        <v>2497</v>
      </c>
      <c r="C1665" s="1640" t="s">
        <v>78</v>
      </c>
      <c r="D1665" s="1640" t="s">
        <v>7702</v>
      </c>
      <c r="E1665" s="1641">
        <v>1500</v>
      </c>
      <c r="F1665" s="1641">
        <v>577800</v>
      </c>
      <c r="G1665" s="1026"/>
      <c r="H1665" s="1015">
        <f t="shared" si="481"/>
        <v>0</v>
      </c>
      <c r="I1665" s="1026"/>
      <c r="J1665" s="1043">
        <v>45992</v>
      </c>
      <c r="K1665" s="1043"/>
      <c r="L1665" s="1645">
        <v>1129</v>
      </c>
      <c r="M1665" s="1043">
        <v>44433</v>
      </c>
      <c r="N1665" s="1026"/>
      <c r="O1665" s="1026"/>
      <c r="P1665" s="985"/>
      <c r="Q1665" s="1642"/>
      <c r="R1665" s="1642"/>
      <c r="S1665" s="1026"/>
      <c r="T1665" s="1026"/>
      <c r="U1665" s="1026"/>
      <c r="V1665" s="1026"/>
      <c r="W1665" s="1026"/>
      <c r="X1665" s="1026"/>
      <c r="Y1665" s="1026"/>
      <c r="Z1665" s="1026"/>
      <c r="AA1665" s="1026"/>
      <c r="AB1665" s="1641"/>
      <c r="AC1665" s="1507">
        <f t="shared" si="482"/>
        <v>1500</v>
      </c>
      <c r="AD1665" s="1508">
        <f t="shared" si="483"/>
        <v>577800</v>
      </c>
      <c r="AE1665" s="14">
        <f t="shared" si="484"/>
        <v>32.5</v>
      </c>
      <c r="AF1665" s="14">
        <f t="shared" si="485"/>
        <v>0</v>
      </c>
      <c r="AG1665" s="14" t="e">
        <f t="shared" si="486"/>
        <v>#DIV/0!</v>
      </c>
      <c r="AH1665" s="14" t="e">
        <f t="shared" si="487"/>
        <v>#DIV/0!</v>
      </c>
      <c r="AI1665" s="14">
        <f t="shared" si="488"/>
        <v>1500</v>
      </c>
      <c r="AJ1665" s="1643"/>
    </row>
    <row r="1666" spans="1:36" ht="15.75">
      <c r="A1666" s="1474">
        <v>451</v>
      </c>
      <c r="B1666" s="1639" t="s">
        <v>2497</v>
      </c>
      <c r="C1666" s="1640" t="s">
        <v>78</v>
      </c>
      <c r="D1666" s="1641">
        <v>385.2</v>
      </c>
      <c r="E1666" s="1641">
        <v>750</v>
      </c>
      <c r="F1666" s="1641">
        <v>288900</v>
      </c>
      <c r="G1666" s="1026"/>
      <c r="H1666" s="1015">
        <f t="shared" si="481"/>
        <v>0</v>
      </c>
      <c r="I1666" s="1026"/>
      <c r="J1666" s="1043">
        <v>45992</v>
      </c>
      <c r="K1666" s="1043"/>
      <c r="L1666" s="1645">
        <v>1129</v>
      </c>
      <c r="M1666" s="1043">
        <v>44433</v>
      </c>
      <c r="N1666" s="1026"/>
      <c r="O1666" s="1026"/>
      <c r="P1666" s="985"/>
      <c r="Q1666" s="1642"/>
      <c r="R1666" s="1642"/>
      <c r="S1666" s="1026"/>
      <c r="T1666" s="1026"/>
      <c r="U1666" s="1026"/>
      <c r="V1666" s="1026"/>
      <c r="W1666" s="1026"/>
      <c r="X1666" s="1026"/>
      <c r="Y1666" s="1026"/>
      <c r="Z1666" s="1026"/>
      <c r="AA1666" s="1026"/>
      <c r="AB1666" s="1641"/>
      <c r="AC1666" s="1507">
        <f t="shared" si="482"/>
        <v>750</v>
      </c>
      <c r="AD1666" s="1508">
        <f t="shared" si="483"/>
        <v>288900</v>
      </c>
      <c r="AE1666" s="14">
        <f t="shared" si="484"/>
        <v>32.5</v>
      </c>
      <c r="AF1666" s="14">
        <f t="shared" si="485"/>
        <v>0</v>
      </c>
      <c r="AG1666" s="14" t="e">
        <f t="shared" si="486"/>
        <v>#DIV/0!</v>
      </c>
      <c r="AH1666" s="14" t="e">
        <f t="shared" si="487"/>
        <v>#DIV/0!</v>
      </c>
      <c r="AI1666" s="14">
        <f t="shared" si="488"/>
        <v>750</v>
      </c>
      <c r="AJ1666" s="1643"/>
    </row>
    <row r="1667" spans="1:36" ht="15.75">
      <c r="A1667" s="1474">
        <v>452</v>
      </c>
      <c r="B1667" s="1639" t="s">
        <v>2497</v>
      </c>
      <c r="C1667" s="1640" t="s">
        <v>78</v>
      </c>
      <c r="D1667" s="1641">
        <v>385.2</v>
      </c>
      <c r="E1667" s="1641">
        <v>750</v>
      </c>
      <c r="F1667" s="1641">
        <v>288900</v>
      </c>
      <c r="G1667" s="1026"/>
      <c r="H1667" s="1015">
        <f t="shared" si="481"/>
        <v>0</v>
      </c>
      <c r="I1667" s="1026"/>
      <c r="J1667" s="1043">
        <v>46023</v>
      </c>
      <c r="K1667" s="1043"/>
      <c r="L1667" s="1645">
        <v>1129</v>
      </c>
      <c r="M1667" s="1043">
        <v>44433</v>
      </c>
      <c r="N1667" s="1026"/>
      <c r="O1667" s="1026"/>
      <c r="P1667" s="985"/>
      <c r="Q1667" s="1642"/>
      <c r="R1667" s="1642"/>
      <c r="S1667" s="1026"/>
      <c r="T1667" s="1026"/>
      <c r="U1667" s="1026"/>
      <c r="V1667" s="1026"/>
      <c r="W1667" s="1026"/>
      <c r="X1667" s="1026"/>
      <c r="Y1667" s="1026"/>
      <c r="Z1667" s="1026"/>
      <c r="AA1667" s="1026"/>
      <c r="AB1667" s="1641"/>
      <c r="AC1667" s="1507">
        <f t="shared" si="482"/>
        <v>750</v>
      </c>
      <c r="AD1667" s="1508">
        <f t="shared" si="483"/>
        <v>288900</v>
      </c>
      <c r="AE1667" s="14">
        <f t="shared" si="484"/>
        <v>33.533333333333331</v>
      </c>
      <c r="AF1667" s="14">
        <f t="shared" si="485"/>
        <v>0</v>
      </c>
      <c r="AG1667" s="14" t="e">
        <f t="shared" si="486"/>
        <v>#DIV/0!</v>
      </c>
      <c r="AH1667" s="14" t="e">
        <f t="shared" si="487"/>
        <v>#DIV/0!</v>
      </c>
      <c r="AI1667" s="14">
        <f t="shared" si="488"/>
        <v>750</v>
      </c>
      <c r="AJ1667" s="1643"/>
    </row>
    <row r="1668" spans="1:36" ht="30" customHeight="1">
      <c r="A1668" s="1474">
        <v>453</v>
      </c>
      <c r="B1668" s="972" t="s">
        <v>2521</v>
      </c>
      <c r="C1668" s="1656" t="s">
        <v>309</v>
      </c>
      <c r="D1668" s="1015">
        <v>21.31</v>
      </c>
      <c r="E1668" s="1641">
        <v>8400</v>
      </c>
      <c r="F1668" s="1641">
        <v>179004</v>
      </c>
      <c r="G1668" s="1642"/>
      <c r="H1668" s="1015">
        <f t="shared" si="481"/>
        <v>0</v>
      </c>
      <c r="I1668" s="1043"/>
      <c r="J1668" s="1043">
        <v>45596</v>
      </c>
      <c r="K1668" s="1043"/>
      <c r="L1668" s="1663">
        <v>719</v>
      </c>
      <c r="M1668" s="1653">
        <v>44799</v>
      </c>
      <c r="N1668" s="1642"/>
      <c r="O1668" s="1642"/>
      <c r="P1668" s="1037"/>
      <c r="Q1668" s="1642"/>
      <c r="R1668" s="1642"/>
      <c r="S1668" s="1642"/>
      <c r="T1668" s="1642"/>
      <c r="U1668" s="1642"/>
      <c r="V1668" s="1642"/>
      <c r="W1668" s="1642"/>
      <c r="X1668" s="1642"/>
      <c r="Y1668" s="1037"/>
      <c r="Z1668" s="1037"/>
      <c r="AA1668" s="1037"/>
      <c r="AB1668" s="1641"/>
      <c r="AC1668" s="1507">
        <f t="shared" si="482"/>
        <v>8400</v>
      </c>
      <c r="AD1668" s="1508">
        <f t="shared" si="483"/>
        <v>179004</v>
      </c>
      <c r="AE1668" s="14">
        <f t="shared" si="484"/>
        <v>19.3</v>
      </c>
      <c r="AF1668" s="14">
        <f t="shared" si="485"/>
        <v>0</v>
      </c>
      <c r="AG1668" s="14" t="e">
        <f t="shared" si="486"/>
        <v>#DIV/0!</v>
      </c>
      <c r="AH1668" s="14" t="e">
        <f t="shared" si="487"/>
        <v>#DIV/0!</v>
      </c>
      <c r="AI1668" s="14">
        <f t="shared" si="488"/>
        <v>8400</v>
      </c>
      <c r="AJ1668" s="1649"/>
    </row>
    <row r="1669" spans="1:36" ht="15.75">
      <c r="A1669" s="1474">
        <v>454</v>
      </c>
      <c r="B1669" s="972" t="s">
        <v>7703</v>
      </c>
      <c r="C1669" s="1026" t="s">
        <v>177</v>
      </c>
      <c r="D1669" s="1015">
        <v>151.94</v>
      </c>
      <c r="E1669" s="1641">
        <v>4560</v>
      </c>
      <c r="F1669" s="1641">
        <v>692846.4</v>
      </c>
      <c r="G1669" s="1026"/>
      <c r="H1669" s="1015">
        <f t="shared" si="481"/>
        <v>0</v>
      </c>
      <c r="I1669" s="1043"/>
      <c r="J1669" s="1043">
        <v>45322</v>
      </c>
      <c r="K1669" s="1043"/>
      <c r="L1669" s="1645">
        <v>635</v>
      </c>
      <c r="M1669" s="1043">
        <v>44354</v>
      </c>
      <c r="N1669" s="1642">
        <v>20</v>
      </c>
      <c r="O1669" s="1642">
        <v>2040</v>
      </c>
      <c r="P1669" s="1037"/>
      <c r="Q1669" s="1642"/>
      <c r="R1669" s="1642"/>
      <c r="S1669" s="1642"/>
      <c r="T1669" s="1642"/>
      <c r="U1669" s="1642"/>
      <c r="V1669" s="1642"/>
      <c r="W1669" s="1642"/>
      <c r="X1669" s="1642"/>
      <c r="Y1669" s="1037"/>
      <c r="Z1669" s="1037"/>
      <c r="AA1669" s="1037"/>
      <c r="AB1669" s="1641"/>
      <c r="AC1669" s="1507">
        <f t="shared" si="482"/>
        <v>2500</v>
      </c>
      <c r="AD1669" s="1508">
        <f t="shared" si="483"/>
        <v>379850</v>
      </c>
      <c r="AE1669" s="14">
        <f t="shared" si="484"/>
        <v>10.166666666666666</v>
      </c>
      <c r="AF1669" s="14">
        <f t="shared" si="485"/>
        <v>686.66666666666663</v>
      </c>
      <c r="AG1669" s="14">
        <f t="shared" si="486"/>
        <v>3.6407766990291264</v>
      </c>
      <c r="AH1669" s="14">
        <f t="shared" si="487"/>
        <v>-6.5258899676375393</v>
      </c>
      <c r="AI1669" s="14">
        <f t="shared" si="488"/>
        <v>-4481.1111111111104</v>
      </c>
      <c r="AJ1669" s="1649"/>
    </row>
    <row r="1670" spans="1:36" ht="15.75">
      <c r="A1670" s="1474">
        <v>455</v>
      </c>
      <c r="B1670" s="1666" t="s">
        <v>7703</v>
      </c>
      <c r="C1670" s="1026" t="s">
        <v>177</v>
      </c>
      <c r="D1670" s="1665">
        <v>151.22999999999999</v>
      </c>
      <c r="E1670" s="1641">
        <v>10020</v>
      </c>
      <c r="F1670" s="1641">
        <v>1515324.5999999999</v>
      </c>
      <c r="G1670" s="1642"/>
      <c r="H1670" s="1015">
        <f t="shared" si="481"/>
        <v>0</v>
      </c>
      <c r="I1670" s="1653"/>
      <c r="J1670" s="1043">
        <v>45292</v>
      </c>
      <c r="K1670" s="1043"/>
      <c r="L1670" s="1645">
        <v>1458</v>
      </c>
      <c r="M1670" s="1043">
        <v>44508</v>
      </c>
      <c r="N1670" s="1642"/>
      <c r="O1670" s="1642"/>
      <c r="P1670" s="1037"/>
      <c r="Q1670" s="1642"/>
      <c r="R1670" s="1642"/>
      <c r="S1670" s="1642"/>
      <c r="T1670" s="1642"/>
      <c r="U1670" s="1642"/>
      <c r="V1670" s="1642"/>
      <c r="W1670" s="1642"/>
      <c r="X1670" s="1642"/>
      <c r="Y1670" s="1037"/>
      <c r="Z1670" s="1037"/>
      <c r="AA1670" s="1037"/>
      <c r="AB1670" s="1641"/>
      <c r="AC1670" s="1507">
        <f t="shared" si="482"/>
        <v>10020</v>
      </c>
      <c r="AD1670" s="1508">
        <f t="shared" si="483"/>
        <v>1515324.5999999999</v>
      </c>
      <c r="AE1670" s="14">
        <f t="shared" si="484"/>
        <v>9.1666666666666661</v>
      </c>
      <c r="AF1670" s="14">
        <f t="shared" si="485"/>
        <v>0</v>
      </c>
      <c r="AG1670" s="14" t="e">
        <f t="shared" si="486"/>
        <v>#DIV/0!</v>
      </c>
      <c r="AH1670" s="14" t="e">
        <f t="shared" si="487"/>
        <v>#DIV/0!</v>
      </c>
      <c r="AI1670" s="14">
        <f t="shared" si="488"/>
        <v>10020</v>
      </c>
      <c r="AJ1670" s="1649"/>
    </row>
    <row r="1671" spans="1:36" ht="31.5">
      <c r="A1671" s="1474">
        <v>456</v>
      </c>
      <c r="B1671" s="972" t="s">
        <v>2501</v>
      </c>
      <c r="C1671" s="1663" t="s">
        <v>233</v>
      </c>
      <c r="D1671" s="1665">
        <v>391.14</v>
      </c>
      <c r="E1671" s="1641">
        <v>23</v>
      </c>
      <c r="F1671" s="1641">
        <v>8996.2199999999993</v>
      </c>
      <c r="G1671" s="1642"/>
      <c r="H1671" s="1015">
        <f t="shared" si="481"/>
        <v>0</v>
      </c>
      <c r="I1671" s="1653"/>
      <c r="J1671" s="1043">
        <v>46054</v>
      </c>
      <c r="K1671" s="1043"/>
      <c r="L1671" s="1645">
        <v>1458</v>
      </c>
      <c r="M1671" s="1043">
        <v>44508</v>
      </c>
      <c r="N1671" s="1642">
        <v>1</v>
      </c>
      <c r="O1671" s="1642">
        <v>6</v>
      </c>
      <c r="P1671" s="1037"/>
      <c r="Q1671" s="1642"/>
      <c r="R1671" s="1642"/>
      <c r="S1671" s="1642"/>
      <c r="T1671" s="1642"/>
      <c r="U1671" s="1642"/>
      <c r="V1671" s="1642"/>
      <c r="W1671" s="1642"/>
      <c r="X1671" s="1642"/>
      <c r="Y1671" s="1037"/>
      <c r="Z1671" s="1037"/>
      <c r="AA1671" s="1037"/>
      <c r="AB1671" s="1641"/>
      <c r="AC1671" s="1507">
        <f t="shared" si="482"/>
        <v>16</v>
      </c>
      <c r="AD1671" s="1508">
        <f t="shared" si="483"/>
        <v>6258.24</v>
      </c>
      <c r="AE1671" s="14">
        <f t="shared" si="484"/>
        <v>34.56666666666667</v>
      </c>
      <c r="AF1671" s="14">
        <f t="shared" si="485"/>
        <v>2.3333333333333335</v>
      </c>
      <c r="AG1671" s="14">
        <f t="shared" si="486"/>
        <v>6.8571428571428568</v>
      </c>
      <c r="AH1671" s="14">
        <f t="shared" si="487"/>
        <v>-27.709523809523812</v>
      </c>
      <c r="AI1671" s="14">
        <f t="shared" si="488"/>
        <v>-64.655555555555566</v>
      </c>
      <c r="AJ1671" s="1649"/>
    </row>
    <row r="1672" spans="1:36" ht="31.5">
      <c r="A1672" s="1474">
        <v>457</v>
      </c>
      <c r="B1672" s="972" t="s">
        <v>2501</v>
      </c>
      <c r="C1672" s="1663" t="s">
        <v>233</v>
      </c>
      <c r="D1672" s="1665">
        <v>417.45</v>
      </c>
      <c r="E1672" s="1641">
        <v>78</v>
      </c>
      <c r="F1672" s="1641">
        <v>32561.1</v>
      </c>
      <c r="G1672" s="1642"/>
      <c r="H1672" s="1015">
        <f t="shared" si="481"/>
        <v>0</v>
      </c>
      <c r="I1672" s="1653"/>
      <c r="J1672" s="1043">
        <v>46235</v>
      </c>
      <c r="K1672" s="1043"/>
      <c r="L1672" s="1645">
        <v>537</v>
      </c>
      <c r="M1672" s="1043">
        <v>44756</v>
      </c>
      <c r="N1672" s="1642"/>
      <c r="O1672" s="1642"/>
      <c r="P1672" s="1037"/>
      <c r="Q1672" s="1642"/>
      <c r="R1672" s="1642"/>
      <c r="S1672" s="1642"/>
      <c r="T1672" s="1642"/>
      <c r="U1672" s="1642"/>
      <c r="V1672" s="1642"/>
      <c r="W1672" s="1642"/>
      <c r="X1672" s="1642"/>
      <c r="Y1672" s="1037"/>
      <c r="Z1672" s="1037"/>
      <c r="AA1672" s="1037"/>
      <c r="AB1672" s="1641"/>
      <c r="AC1672" s="1507">
        <f t="shared" si="482"/>
        <v>78</v>
      </c>
      <c r="AD1672" s="1508">
        <f t="shared" si="483"/>
        <v>32561.1</v>
      </c>
      <c r="AE1672" s="14">
        <f t="shared" si="484"/>
        <v>40.6</v>
      </c>
      <c r="AF1672" s="14">
        <f t="shared" si="485"/>
        <v>0</v>
      </c>
      <c r="AG1672" s="14" t="e">
        <f t="shared" si="486"/>
        <v>#DIV/0!</v>
      </c>
      <c r="AH1672" s="14" t="e">
        <f t="shared" si="487"/>
        <v>#DIV/0!</v>
      </c>
      <c r="AI1672" s="14">
        <f t="shared" si="488"/>
        <v>78</v>
      </c>
      <c r="AJ1672" s="1649"/>
    </row>
    <row r="1673" spans="1:36" ht="31.5">
      <c r="A1673" s="1474">
        <v>458</v>
      </c>
      <c r="B1673" s="972" t="s">
        <v>7704</v>
      </c>
      <c r="C1673" s="1667" t="s">
        <v>233</v>
      </c>
      <c r="D1673" s="1665">
        <v>200.38</v>
      </c>
      <c r="E1673" s="1641">
        <v>169</v>
      </c>
      <c r="F1673" s="1641">
        <v>33864.22</v>
      </c>
      <c r="G1673" s="1642"/>
      <c r="H1673" s="1015">
        <f t="shared" si="481"/>
        <v>0</v>
      </c>
      <c r="I1673" s="1653"/>
      <c r="J1673" s="1043">
        <v>45170</v>
      </c>
      <c r="K1673" s="1043"/>
      <c r="L1673" s="1645">
        <v>537</v>
      </c>
      <c r="M1673" s="1043">
        <v>44756</v>
      </c>
      <c r="N1673" s="1642"/>
      <c r="O1673" s="1642">
        <v>4</v>
      </c>
      <c r="P1673" s="1037">
        <v>24</v>
      </c>
      <c r="Q1673" s="1642"/>
      <c r="R1673" s="1642"/>
      <c r="S1673" s="1642"/>
      <c r="T1673" s="1642"/>
      <c r="U1673" s="1642"/>
      <c r="V1673" s="1642"/>
      <c r="W1673" s="1642"/>
      <c r="X1673" s="1642"/>
      <c r="Y1673" s="1037"/>
      <c r="Z1673" s="1037"/>
      <c r="AA1673" s="1037"/>
      <c r="AB1673" s="1641"/>
      <c r="AC1673" s="1507">
        <f t="shared" si="482"/>
        <v>141</v>
      </c>
      <c r="AD1673" s="1508">
        <f t="shared" si="483"/>
        <v>28253.579999999998</v>
      </c>
      <c r="AE1673" s="14">
        <f t="shared" si="484"/>
        <v>5.0999999999999996</v>
      </c>
      <c r="AF1673" s="14">
        <f t="shared" si="485"/>
        <v>9.3333333333333339</v>
      </c>
      <c r="AG1673" s="14">
        <f t="shared" si="486"/>
        <v>15.107142857142856</v>
      </c>
      <c r="AH1673" s="14">
        <f t="shared" si="487"/>
        <v>10.007142857142856</v>
      </c>
      <c r="AI1673" s="14">
        <f t="shared" si="488"/>
        <v>93.4</v>
      </c>
      <c r="AJ1673" s="1649"/>
    </row>
    <row r="1674" spans="1:36" ht="31.5">
      <c r="A1674" s="1474">
        <v>459</v>
      </c>
      <c r="B1674" s="972" t="s">
        <v>7704</v>
      </c>
      <c r="C1674" s="1667" t="s">
        <v>233</v>
      </c>
      <c r="D1674" s="1665">
        <v>200.38</v>
      </c>
      <c r="E1674" s="1641">
        <v>354</v>
      </c>
      <c r="F1674" s="1641">
        <v>70934.52</v>
      </c>
      <c r="G1674" s="1642"/>
      <c r="H1674" s="1015">
        <f t="shared" si="481"/>
        <v>0</v>
      </c>
      <c r="I1674" s="1653"/>
      <c r="J1674" s="1043">
        <v>45231</v>
      </c>
      <c r="K1674" s="1043"/>
      <c r="L1674" s="1645">
        <v>537</v>
      </c>
      <c r="M1674" s="1043">
        <v>44756</v>
      </c>
      <c r="N1674" s="1642"/>
      <c r="O1674" s="1642"/>
      <c r="P1674" s="1037"/>
      <c r="Q1674" s="1642"/>
      <c r="R1674" s="1642"/>
      <c r="S1674" s="1642"/>
      <c r="T1674" s="1642"/>
      <c r="U1674" s="1642"/>
      <c r="V1674" s="1642"/>
      <c r="W1674" s="1642"/>
      <c r="X1674" s="1642"/>
      <c r="Y1674" s="1037"/>
      <c r="Z1674" s="1037"/>
      <c r="AA1674" s="1037"/>
      <c r="AB1674" s="1641"/>
      <c r="AC1674" s="1507">
        <f t="shared" si="482"/>
        <v>354</v>
      </c>
      <c r="AD1674" s="1508">
        <f t="shared" si="483"/>
        <v>70934.52</v>
      </c>
      <c r="AE1674" s="14">
        <f t="shared" si="484"/>
        <v>7.1333333333333337</v>
      </c>
      <c r="AF1674" s="14">
        <f t="shared" si="485"/>
        <v>0</v>
      </c>
      <c r="AG1674" s="14" t="e">
        <f t="shared" si="486"/>
        <v>#DIV/0!</v>
      </c>
      <c r="AH1674" s="14" t="e">
        <f t="shared" si="487"/>
        <v>#DIV/0!</v>
      </c>
      <c r="AI1674" s="14">
        <f t="shared" si="488"/>
        <v>354</v>
      </c>
      <c r="AJ1674" s="1649"/>
    </row>
    <row r="1675" spans="1:36" ht="15.75">
      <c r="A1675" s="1474">
        <v>460</v>
      </c>
      <c r="B1675" s="972" t="s">
        <v>2502</v>
      </c>
      <c r="C1675" s="1654" t="s">
        <v>66</v>
      </c>
      <c r="D1675" s="1651">
        <v>9707.0400000000009</v>
      </c>
      <c r="E1675" s="1641">
        <v>2</v>
      </c>
      <c r="F1675" s="1641">
        <v>19414.080000000002</v>
      </c>
      <c r="G1675" s="1642"/>
      <c r="H1675" s="1015">
        <f t="shared" si="481"/>
        <v>0</v>
      </c>
      <c r="I1675" s="1653"/>
      <c r="J1675" s="1043">
        <v>46137</v>
      </c>
      <c r="K1675" s="1043"/>
      <c r="L1675" s="1645">
        <v>1636</v>
      </c>
      <c r="M1675" s="1043">
        <v>44552</v>
      </c>
      <c r="N1675" s="1642">
        <v>1</v>
      </c>
      <c r="O1675" s="1642"/>
      <c r="P1675" s="1037"/>
      <c r="Q1675" s="1642"/>
      <c r="R1675" s="1642"/>
      <c r="S1675" s="1642"/>
      <c r="T1675" s="1642"/>
      <c r="U1675" s="1642"/>
      <c r="V1675" s="1642"/>
      <c r="W1675" s="1642"/>
      <c r="X1675" s="1642"/>
      <c r="Y1675" s="1037"/>
      <c r="Z1675" s="1037"/>
      <c r="AA1675" s="1037"/>
      <c r="AB1675" s="1641"/>
      <c r="AC1675" s="1507">
        <f t="shared" si="482"/>
        <v>1</v>
      </c>
      <c r="AD1675" s="1508">
        <f t="shared" si="483"/>
        <v>9707.0400000000009</v>
      </c>
      <c r="AE1675" s="14">
        <f t="shared" si="484"/>
        <v>37.333333333333336</v>
      </c>
      <c r="AF1675" s="14">
        <f t="shared" si="485"/>
        <v>0.33333333333333331</v>
      </c>
      <c r="AG1675" s="14">
        <f t="shared" si="486"/>
        <v>3</v>
      </c>
      <c r="AH1675" s="14">
        <f t="shared" si="487"/>
        <v>-34.333333333333336</v>
      </c>
      <c r="AI1675" s="14">
        <f t="shared" si="488"/>
        <v>-11.444444444444445</v>
      </c>
      <c r="AJ1675" s="1649"/>
    </row>
    <row r="1676" spans="1:36" ht="30.75" customHeight="1">
      <c r="A1676" s="1474">
        <v>461</v>
      </c>
      <c r="B1676" s="972" t="s">
        <v>2503</v>
      </c>
      <c r="C1676" s="1654" t="s">
        <v>66</v>
      </c>
      <c r="D1676" s="1651">
        <v>6741</v>
      </c>
      <c r="E1676" s="1641">
        <v>2</v>
      </c>
      <c r="F1676" s="1641">
        <v>13482</v>
      </c>
      <c r="G1676" s="1642"/>
      <c r="H1676" s="1015">
        <f t="shared" si="481"/>
        <v>0</v>
      </c>
      <c r="I1676" s="1653"/>
      <c r="J1676" s="1043">
        <v>46004</v>
      </c>
      <c r="K1676" s="1043"/>
      <c r="L1676" s="1645">
        <v>1636</v>
      </c>
      <c r="M1676" s="1043">
        <v>44552</v>
      </c>
      <c r="N1676" s="1642"/>
      <c r="O1676" s="1642"/>
      <c r="P1676" s="1037"/>
      <c r="Q1676" s="1642"/>
      <c r="R1676" s="1642"/>
      <c r="S1676" s="1642"/>
      <c r="T1676" s="1642"/>
      <c r="U1676" s="1642"/>
      <c r="V1676" s="1642"/>
      <c r="W1676" s="1642"/>
      <c r="X1676" s="1642"/>
      <c r="Y1676" s="1037"/>
      <c r="Z1676" s="1037"/>
      <c r="AA1676" s="1037"/>
      <c r="AB1676" s="1641"/>
      <c r="AC1676" s="1507">
        <f t="shared" si="482"/>
        <v>2</v>
      </c>
      <c r="AD1676" s="1508">
        <f t="shared" si="483"/>
        <v>13482</v>
      </c>
      <c r="AE1676" s="14">
        <f t="shared" si="484"/>
        <v>32.9</v>
      </c>
      <c r="AF1676" s="14">
        <f t="shared" si="485"/>
        <v>0</v>
      </c>
      <c r="AG1676" s="14" t="e">
        <f t="shared" si="486"/>
        <v>#DIV/0!</v>
      </c>
      <c r="AH1676" s="14" t="e">
        <f t="shared" si="487"/>
        <v>#DIV/0!</v>
      </c>
      <c r="AI1676" s="14">
        <f t="shared" si="488"/>
        <v>2</v>
      </c>
      <c r="AJ1676" s="1649"/>
    </row>
    <row r="1677" spans="1:36" ht="27.75" customHeight="1">
      <c r="A1677" s="1474">
        <v>462</v>
      </c>
      <c r="B1677" s="972" t="s">
        <v>7705</v>
      </c>
      <c r="C1677" s="1654" t="s">
        <v>66</v>
      </c>
      <c r="D1677" s="1651">
        <v>1177</v>
      </c>
      <c r="E1677" s="1641">
        <v>12</v>
      </c>
      <c r="F1677" s="1641">
        <v>14124</v>
      </c>
      <c r="G1677" s="1642"/>
      <c r="H1677" s="1015">
        <f t="shared" si="481"/>
        <v>0</v>
      </c>
      <c r="I1677" s="1653"/>
      <c r="J1677" s="1043">
        <v>46356</v>
      </c>
      <c r="K1677" s="1043"/>
      <c r="L1677" s="1026">
        <v>949</v>
      </c>
      <c r="M1677" s="1043">
        <v>44873</v>
      </c>
      <c r="N1677" s="1642"/>
      <c r="O1677" s="1642"/>
      <c r="P1677" s="1037">
        <v>5</v>
      </c>
      <c r="Q1677" s="1642"/>
      <c r="R1677" s="1642"/>
      <c r="S1677" s="1642"/>
      <c r="T1677" s="1642"/>
      <c r="U1677" s="1642"/>
      <c r="V1677" s="1642"/>
      <c r="W1677" s="1642"/>
      <c r="X1677" s="1642"/>
      <c r="Y1677" s="1037"/>
      <c r="Z1677" s="1037"/>
      <c r="AA1677" s="1037"/>
      <c r="AB1677" s="1641"/>
      <c r="AC1677" s="1507">
        <f t="shared" si="482"/>
        <v>7</v>
      </c>
      <c r="AD1677" s="1508">
        <f t="shared" si="483"/>
        <v>8239</v>
      </c>
      <c r="AE1677" s="14">
        <f t="shared" si="484"/>
        <v>44.633333333333333</v>
      </c>
      <c r="AF1677" s="14">
        <f t="shared" si="485"/>
        <v>1.6666666666666667</v>
      </c>
      <c r="AG1677" s="14">
        <f t="shared" si="486"/>
        <v>4.2</v>
      </c>
      <c r="AH1677" s="14">
        <f t="shared" si="487"/>
        <v>-40.43333333333333</v>
      </c>
      <c r="AI1677" s="14">
        <f t="shared" si="488"/>
        <v>-67.388888888888886</v>
      </c>
      <c r="AJ1677" s="1649"/>
    </row>
    <row r="1678" spans="1:36" ht="39" customHeight="1">
      <c r="A1678" s="1474">
        <v>463</v>
      </c>
      <c r="B1678" s="1659" t="s">
        <v>2504</v>
      </c>
      <c r="C1678" s="263" t="s">
        <v>233</v>
      </c>
      <c r="D1678" s="1668">
        <v>5505</v>
      </c>
      <c r="E1678" s="266">
        <v>19</v>
      </c>
      <c r="F1678" s="1641">
        <v>104595</v>
      </c>
      <c r="G1678" s="263"/>
      <c r="H1678" s="1015">
        <f t="shared" si="481"/>
        <v>0</v>
      </c>
      <c r="I1678" s="1669"/>
      <c r="J1678" s="1043">
        <v>45231</v>
      </c>
      <c r="K1678" s="1670"/>
      <c r="L1678" s="1645">
        <v>1458</v>
      </c>
      <c r="M1678" s="1043">
        <v>44508</v>
      </c>
      <c r="N1678" s="1642"/>
      <c r="O1678" s="1642"/>
      <c r="P1678" s="1037"/>
      <c r="Q1678" s="1642"/>
      <c r="R1678" s="1642"/>
      <c r="S1678" s="1642"/>
      <c r="T1678" s="1642"/>
      <c r="U1678" s="1642"/>
      <c r="V1678" s="1642"/>
      <c r="W1678" s="1642"/>
      <c r="X1678" s="1642"/>
      <c r="Y1678" s="1037"/>
      <c r="Z1678" s="1037"/>
      <c r="AA1678" s="1037"/>
      <c r="AB1678" s="1641"/>
      <c r="AC1678" s="1507">
        <f t="shared" si="482"/>
        <v>19</v>
      </c>
      <c r="AD1678" s="1508">
        <f t="shared" si="483"/>
        <v>104595</v>
      </c>
      <c r="AE1678" s="14">
        <f t="shared" si="484"/>
        <v>7.1333333333333337</v>
      </c>
      <c r="AF1678" s="14">
        <f t="shared" si="485"/>
        <v>0</v>
      </c>
      <c r="AG1678" s="14" t="e">
        <f t="shared" si="486"/>
        <v>#DIV/0!</v>
      </c>
      <c r="AH1678" s="14" t="e">
        <f t="shared" si="487"/>
        <v>#DIV/0!</v>
      </c>
      <c r="AI1678" s="14">
        <f t="shared" si="488"/>
        <v>19</v>
      </c>
      <c r="AJ1678" s="1649"/>
    </row>
    <row r="1679" spans="1:36" ht="20.25" customHeight="1">
      <c r="A1679" s="1474">
        <v>464</v>
      </c>
      <c r="B1679" s="972" t="s">
        <v>2505</v>
      </c>
      <c r="C1679" s="1026" t="s">
        <v>66</v>
      </c>
      <c r="D1679" s="1026">
        <v>4059.58</v>
      </c>
      <c r="E1679" s="1641">
        <v>55</v>
      </c>
      <c r="F1679" s="1641">
        <v>223276.9</v>
      </c>
      <c r="G1679" s="1026"/>
      <c r="H1679" s="1015">
        <f t="shared" si="481"/>
        <v>0</v>
      </c>
      <c r="I1679" s="1026"/>
      <c r="J1679" s="1043">
        <v>45078</v>
      </c>
      <c r="K1679" s="1043"/>
      <c r="L1679" s="1645">
        <v>833</v>
      </c>
      <c r="M1679" s="1043">
        <v>44053</v>
      </c>
      <c r="N1679" s="1026">
        <v>10</v>
      </c>
      <c r="O1679" s="1026">
        <v>6</v>
      </c>
      <c r="P1679" s="985">
        <v>1</v>
      </c>
      <c r="Q1679" s="1642"/>
      <c r="R1679" s="1642"/>
      <c r="S1679" s="1026"/>
      <c r="T1679" s="1026"/>
      <c r="U1679" s="1026"/>
      <c r="V1679" s="1026"/>
      <c r="W1679" s="1026"/>
      <c r="X1679" s="1026"/>
      <c r="Y1679" s="1026"/>
      <c r="Z1679" s="1026"/>
      <c r="AA1679" s="1026"/>
      <c r="AB1679" s="1641"/>
      <c r="AC1679" s="1507">
        <f t="shared" si="482"/>
        <v>38</v>
      </c>
      <c r="AD1679" s="1508">
        <f t="shared" si="483"/>
        <v>154264.04</v>
      </c>
      <c r="AE1679" s="14">
        <f t="shared" si="484"/>
        <v>2.0333333333333332</v>
      </c>
      <c r="AF1679" s="14">
        <f t="shared" si="485"/>
        <v>5.666666666666667</v>
      </c>
      <c r="AG1679" s="14">
        <f t="shared" si="486"/>
        <v>6.7058823529411757</v>
      </c>
      <c r="AH1679" s="14">
        <f t="shared" si="487"/>
        <v>4.6725490196078425</v>
      </c>
      <c r="AI1679" s="14">
        <f t="shared" si="488"/>
        <v>26.477777777777778</v>
      </c>
      <c r="AJ1679" s="1643"/>
    </row>
    <row r="1680" spans="1:36" ht="20.25" customHeight="1">
      <c r="A1680" s="1474">
        <v>466</v>
      </c>
      <c r="B1680" s="972" t="s">
        <v>2505</v>
      </c>
      <c r="C1680" s="1026" t="s">
        <v>66</v>
      </c>
      <c r="D1680" s="1641">
        <v>4957.3100000000004</v>
      </c>
      <c r="E1680" s="1641">
        <v>15</v>
      </c>
      <c r="F1680" s="1641">
        <v>74359.650000000009</v>
      </c>
      <c r="G1680" s="1026"/>
      <c r="H1680" s="1015">
        <f t="shared" si="481"/>
        <v>0</v>
      </c>
      <c r="I1680" s="1043"/>
      <c r="J1680" s="1043">
        <v>45657</v>
      </c>
      <c r="K1680" s="1043"/>
      <c r="L1680" s="1026" t="s">
        <v>7648</v>
      </c>
      <c r="M1680" s="1043" t="s">
        <v>6030</v>
      </c>
      <c r="N1680" s="1026"/>
      <c r="O1680" s="1026"/>
      <c r="P1680" s="985"/>
      <c r="Q1680" s="1642"/>
      <c r="R1680" s="1642"/>
      <c r="S1680" s="1026"/>
      <c r="T1680" s="1026"/>
      <c r="U1680" s="1026"/>
      <c r="V1680" s="1026"/>
      <c r="W1680" s="1026"/>
      <c r="X1680" s="1026"/>
      <c r="Y1680" s="1026"/>
      <c r="Z1680" s="1026"/>
      <c r="AA1680" s="1026"/>
      <c r="AB1680" s="1641"/>
      <c r="AC1680" s="1507">
        <f t="shared" si="482"/>
        <v>15</v>
      </c>
      <c r="AD1680" s="1508">
        <f t="shared" si="483"/>
        <v>74359.650000000009</v>
      </c>
      <c r="AE1680" s="14">
        <f t="shared" si="484"/>
        <v>21.333333333333332</v>
      </c>
      <c r="AF1680" s="14">
        <f t="shared" si="485"/>
        <v>0</v>
      </c>
      <c r="AG1680" s="14" t="e">
        <f t="shared" si="486"/>
        <v>#DIV/0!</v>
      </c>
      <c r="AH1680" s="14" t="e">
        <f t="shared" si="487"/>
        <v>#DIV/0!</v>
      </c>
      <c r="AI1680" s="14">
        <f t="shared" si="488"/>
        <v>15</v>
      </c>
      <c r="AJ1680" s="1643"/>
    </row>
    <row r="1681" spans="1:36" ht="20.25" customHeight="1">
      <c r="A1681" s="1474">
        <v>467</v>
      </c>
      <c r="B1681" s="972" t="s">
        <v>2505</v>
      </c>
      <c r="C1681" s="1026" t="s">
        <v>66</v>
      </c>
      <c r="D1681" s="1641">
        <v>5040.7700000000004</v>
      </c>
      <c r="E1681" s="1641">
        <v>15</v>
      </c>
      <c r="F1681" s="1641">
        <v>75611.55</v>
      </c>
      <c r="G1681" s="1026"/>
      <c r="H1681" s="1015">
        <f t="shared" si="481"/>
        <v>0</v>
      </c>
      <c r="I1681" s="1043"/>
      <c r="J1681" s="1043">
        <v>45657</v>
      </c>
      <c r="K1681" s="1043"/>
      <c r="L1681" s="1026" t="s">
        <v>7648</v>
      </c>
      <c r="M1681" s="1043" t="s">
        <v>6030</v>
      </c>
      <c r="N1681" s="1026"/>
      <c r="O1681" s="1026">
        <v>7</v>
      </c>
      <c r="P1681" s="985">
        <v>2</v>
      </c>
      <c r="Q1681" s="1642"/>
      <c r="R1681" s="1642"/>
      <c r="S1681" s="1026"/>
      <c r="T1681" s="1026"/>
      <c r="U1681" s="1026"/>
      <c r="V1681" s="1026"/>
      <c r="W1681" s="1026"/>
      <c r="X1681" s="1026"/>
      <c r="Y1681" s="1026"/>
      <c r="Z1681" s="1026"/>
      <c r="AA1681" s="1026"/>
      <c r="AB1681" s="1641"/>
      <c r="AC1681" s="1507">
        <f t="shared" si="482"/>
        <v>6</v>
      </c>
      <c r="AD1681" s="1508">
        <f t="shared" si="483"/>
        <v>30244.620000000003</v>
      </c>
      <c r="AE1681" s="14">
        <f t="shared" si="484"/>
        <v>21.333333333333332</v>
      </c>
      <c r="AF1681" s="14">
        <f t="shared" si="485"/>
        <v>3</v>
      </c>
      <c r="AG1681" s="14">
        <f t="shared" si="486"/>
        <v>2</v>
      </c>
      <c r="AH1681" s="14">
        <f t="shared" si="487"/>
        <v>-19.333333333333332</v>
      </c>
      <c r="AI1681" s="14">
        <f t="shared" si="488"/>
        <v>-58</v>
      </c>
      <c r="AJ1681" s="1643"/>
    </row>
    <row r="1682" spans="1:36" ht="20.25" customHeight="1">
      <c r="A1682" s="1474">
        <v>468</v>
      </c>
      <c r="B1682" s="972" t="s">
        <v>2505</v>
      </c>
      <c r="C1682" s="1026" t="s">
        <v>66</v>
      </c>
      <c r="D1682" s="1641">
        <v>5366.05</v>
      </c>
      <c r="E1682" s="1641">
        <v>12</v>
      </c>
      <c r="F1682" s="1641">
        <v>64392.600000000006</v>
      </c>
      <c r="G1682" s="1642"/>
      <c r="H1682" s="1015">
        <f t="shared" si="481"/>
        <v>0</v>
      </c>
      <c r="I1682" s="1043"/>
      <c r="J1682" s="1043">
        <v>45657</v>
      </c>
      <c r="K1682" s="1043"/>
      <c r="L1682" s="985" t="s">
        <v>7649</v>
      </c>
      <c r="M1682" s="974" t="s">
        <v>7650</v>
      </c>
      <c r="N1682" s="1026"/>
      <c r="O1682" s="1026"/>
      <c r="P1682" s="985"/>
      <c r="Q1682" s="1642"/>
      <c r="R1682" s="1642"/>
      <c r="S1682" s="1026"/>
      <c r="T1682" s="1026"/>
      <c r="U1682" s="1026"/>
      <c r="V1682" s="1026"/>
      <c r="W1682" s="1026"/>
      <c r="X1682" s="1026"/>
      <c r="Y1682" s="1026"/>
      <c r="Z1682" s="1026"/>
      <c r="AA1682" s="1026"/>
      <c r="AB1682" s="1641"/>
      <c r="AC1682" s="1507">
        <f t="shared" si="482"/>
        <v>12</v>
      </c>
      <c r="AD1682" s="1508">
        <f t="shared" si="483"/>
        <v>64392.600000000006</v>
      </c>
      <c r="AE1682" s="14">
        <f t="shared" si="484"/>
        <v>21.333333333333332</v>
      </c>
      <c r="AF1682" s="14">
        <f t="shared" si="485"/>
        <v>0</v>
      </c>
      <c r="AG1682" s="14" t="e">
        <f t="shared" si="486"/>
        <v>#DIV/0!</v>
      </c>
      <c r="AH1682" s="14" t="e">
        <f t="shared" si="487"/>
        <v>#DIV/0!</v>
      </c>
      <c r="AI1682" s="14">
        <f t="shared" si="488"/>
        <v>12</v>
      </c>
      <c r="AJ1682" s="1643"/>
    </row>
    <row r="1683" spans="1:36" ht="20.25" customHeight="1">
      <c r="A1683" s="1474">
        <v>469</v>
      </c>
      <c r="B1683" s="972" t="s">
        <v>2505</v>
      </c>
      <c r="C1683" s="1026" t="s">
        <v>66</v>
      </c>
      <c r="D1683" s="1641">
        <v>5285.8</v>
      </c>
      <c r="E1683" s="1641">
        <v>20</v>
      </c>
      <c r="F1683" s="1641">
        <v>105716</v>
      </c>
      <c r="G1683" s="1642"/>
      <c r="H1683" s="1015">
        <f t="shared" si="481"/>
        <v>0</v>
      </c>
      <c r="I1683" s="1043"/>
      <c r="J1683" s="1043">
        <v>45565</v>
      </c>
      <c r="K1683" s="1043"/>
      <c r="L1683" s="985">
        <v>1083</v>
      </c>
      <c r="M1683" s="974">
        <v>44904</v>
      </c>
      <c r="N1683" s="1026">
        <v>6</v>
      </c>
      <c r="O1683" s="1026">
        <v>4</v>
      </c>
      <c r="P1683" s="985">
        <v>5</v>
      </c>
      <c r="Q1683" s="1642"/>
      <c r="R1683" s="1642"/>
      <c r="S1683" s="1026"/>
      <c r="T1683" s="1026"/>
      <c r="U1683" s="1026"/>
      <c r="V1683" s="1026"/>
      <c r="W1683" s="1026"/>
      <c r="X1683" s="1026"/>
      <c r="Y1683" s="1026"/>
      <c r="Z1683" s="1026"/>
      <c r="AA1683" s="1026"/>
      <c r="AB1683" s="1641"/>
      <c r="AC1683" s="1507">
        <f t="shared" si="482"/>
        <v>5</v>
      </c>
      <c r="AD1683" s="1508">
        <f t="shared" si="483"/>
        <v>26429</v>
      </c>
      <c r="AE1683" s="14">
        <f t="shared" si="484"/>
        <v>18.266666666666666</v>
      </c>
      <c r="AF1683" s="14">
        <f t="shared" si="485"/>
        <v>5</v>
      </c>
      <c r="AG1683" s="14">
        <f t="shared" si="486"/>
        <v>1</v>
      </c>
      <c r="AH1683" s="14">
        <f t="shared" si="487"/>
        <v>-17.266666666666666</v>
      </c>
      <c r="AI1683" s="14">
        <f t="shared" si="488"/>
        <v>-86.333333333333329</v>
      </c>
      <c r="AJ1683" s="1643"/>
    </row>
    <row r="1684" spans="1:36" ht="20.25" customHeight="1">
      <c r="A1684" s="1474">
        <v>470</v>
      </c>
      <c r="B1684" s="1647" t="s">
        <v>5528</v>
      </c>
      <c r="C1684" s="1026" t="s">
        <v>66</v>
      </c>
      <c r="D1684" s="1015">
        <v>2635.42</v>
      </c>
      <c r="E1684" s="1641">
        <v>75</v>
      </c>
      <c r="F1684" s="1641">
        <v>197656.5</v>
      </c>
      <c r="G1684" s="1026"/>
      <c r="H1684" s="1015">
        <f t="shared" si="481"/>
        <v>0</v>
      </c>
      <c r="I1684" s="1043"/>
      <c r="J1684" s="1043">
        <v>45382</v>
      </c>
      <c r="K1684" s="1043"/>
      <c r="L1684" s="1026">
        <v>617</v>
      </c>
      <c r="M1684" s="1043">
        <v>44771</v>
      </c>
      <c r="N1684" s="1026">
        <v>12</v>
      </c>
      <c r="O1684" s="1026">
        <v>18</v>
      </c>
      <c r="P1684" s="985"/>
      <c r="Q1684" s="1642"/>
      <c r="R1684" s="1642"/>
      <c r="S1684" s="1026"/>
      <c r="T1684" s="1026"/>
      <c r="U1684" s="1026"/>
      <c r="V1684" s="1026"/>
      <c r="W1684" s="1026"/>
      <c r="X1684" s="1026"/>
      <c r="Y1684" s="1026"/>
      <c r="Z1684" s="1026"/>
      <c r="AA1684" s="1026"/>
      <c r="AB1684" s="1641"/>
      <c r="AC1684" s="1507">
        <f t="shared" si="482"/>
        <v>45</v>
      </c>
      <c r="AD1684" s="1508">
        <f t="shared" si="483"/>
        <v>118593.90000000001</v>
      </c>
      <c r="AE1684" s="14">
        <f t="shared" si="484"/>
        <v>12.166666666666666</v>
      </c>
      <c r="AF1684" s="14">
        <f t="shared" si="485"/>
        <v>10</v>
      </c>
      <c r="AG1684" s="14">
        <f t="shared" si="486"/>
        <v>4.5</v>
      </c>
      <c r="AH1684" s="14">
        <f t="shared" si="487"/>
        <v>-7.6666666666666661</v>
      </c>
      <c r="AI1684" s="14">
        <f t="shared" si="488"/>
        <v>-76.666666666666657</v>
      </c>
      <c r="AJ1684" s="1643"/>
    </row>
    <row r="1685" spans="1:36" ht="20.25" customHeight="1">
      <c r="A1685" s="1474">
        <v>471</v>
      </c>
      <c r="B1685" s="1639" t="s">
        <v>5528</v>
      </c>
      <c r="C1685" s="1026" t="s">
        <v>66</v>
      </c>
      <c r="D1685" s="1015">
        <v>2635.42</v>
      </c>
      <c r="E1685" s="1641">
        <v>112</v>
      </c>
      <c r="F1685" s="1641">
        <v>295167.04000000004</v>
      </c>
      <c r="G1685" s="1026"/>
      <c r="H1685" s="1015">
        <f t="shared" si="481"/>
        <v>0</v>
      </c>
      <c r="I1685" s="1043"/>
      <c r="J1685" s="1043">
        <v>45412</v>
      </c>
      <c r="K1685" s="1043"/>
      <c r="L1685" s="1026">
        <v>617</v>
      </c>
      <c r="M1685" s="1043">
        <v>44771</v>
      </c>
      <c r="N1685" s="1026"/>
      <c r="O1685" s="1026"/>
      <c r="P1685" s="985">
        <v>19</v>
      </c>
      <c r="Q1685" s="1642"/>
      <c r="R1685" s="1642"/>
      <c r="S1685" s="1026"/>
      <c r="T1685" s="1026"/>
      <c r="U1685" s="1026"/>
      <c r="V1685" s="1026"/>
      <c r="W1685" s="1026"/>
      <c r="X1685" s="1026"/>
      <c r="Y1685" s="1026"/>
      <c r="Z1685" s="1026"/>
      <c r="AA1685" s="1026"/>
      <c r="AB1685" s="1641"/>
      <c r="AC1685" s="1507">
        <f t="shared" si="482"/>
        <v>93</v>
      </c>
      <c r="AD1685" s="1508">
        <f t="shared" si="483"/>
        <v>245094.06</v>
      </c>
      <c r="AE1685" s="14">
        <f t="shared" si="484"/>
        <v>13.166666666666666</v>
      </c>
      <c r="AF1685" s="14">
        <f t="shared" si="485"/>
        <v>6.333333333333333</v>
      </c>
      <c r="AG1685" s="14">
        <f t="shared" si="486"/>
        <v>14.684210526315789</v>
      </c>
      <c r="AH1685" s="14">
        <f t="shared" si="487"/>
        <v>1.5175438596491233</v>
      </c>
      <c r="AI1685" s="14">
        <f t="shared" si="488"/>
        <v>9.6111111111111143</v>
      </c>
      <c r="AJ1685" s="1643"/>
    </row>
    <row r="1686" spans="1:36" ht="20.25" customHeight="1">
      <c r="A1686" s="1474">
        <v>472</v>
      </c>
      <c r="B1686" s="1639" t="s">
        <v>5528</v>
      </c>
      <c r="C1686" s="1640" t="s">
        <v>66</v>
      </c>
      <c r="D1686" s="1015">
        <v>2635.42</v>
      </c>
      <c r="E1686" s="1641">
        <v>52</v>
      </c>
      <c r="F1686" s="1641">
        <v>137041.84</v>
      </c>
      <c r="G1686" s="1026"/>
      <c r="H1686" s="1015">
        <f t="shared" si="481"/>
        <v>0</v>
      </c>
      <c r="I1686" s="1043"/>
      <c r="J1686" s="1043">
        <v>45412</v>
      </c>
      <c r="K1686" s="1043"/>
      <c r="L1686" s="985" t="s">
        <v>7706</v>
      </c>
      <c r="M1686" s="971" t="s">
        <v>7663</v>
      </c>
      <c r="N1686" s="1026"/>
      <c r="O1686" s="1026"/>
      <c r="P1686" s="985"/>
      <c r="Q1686" s="1642"/>
      <c r="R1686" s="1642"/>
      <c r="S1686" s="1026"/>
      <c r="T1686" s="1026"/>
      <c r="U1686" s="1026"/>
      <c r="V1686" s="1026"/>
      <c r="W1686" s="1026"/>
      <c r="X1686" s="1026"/>
      <c r="Y1686" s="1026"/>
      <c r="Z1686" s="1026"/>
      <c r="AA1686" s="1026"/>
      <c r="AB1686" s="1641"/>
      <c r="AC1686" s="1507">
        <f t="shared" si="482"/>
        <v>52</v>
      </c>
      <c r="AD1686" s="1508">
        <f t="shared" si="483"/>
        <v>137041.84</v>
      </c>
      <c r="AE1686" s="14">
        <f t="shared" si="484"/>
        <v>13.166666666666666</v>
      </c>
      <c r="AF1686" s="14">
        <f t="shared" si="485"/>
        <v>0</v>
      </c>
      <c r="AG1686" s="14" t="e">
        <f t="shared" si="486"/>
        <v>#DIV/0!</v>
      </c>
      <c r="AH1686" s="14" t="e">
        <f t="shared" si="487"/>
        <v>#DIV/0!</v>
      </c>
      <c r="AI1686" s="14">
        <f t="shared" si="488"/>
        <v>52</v>
      </c>
      <c r="AJ1686" s="1643"/>
    </row>
    <row r="1687" spans="1:36" ht="20.25" customHeight="1">
      <c r="A1687" s="1474">
        <v>473</v>
      </c>
      <c r="B1687" s="1639" t="s">
        <v>7707</v>
      </c>
      <c r="C1687" s="1640" t="s">
        <v>66</v>
      </c>
      <c r="D1687" s="1015">
        <v>3145.17</v>
      </c>
      <c r="E1687" s="1641">
        <v>160</v>
      </c>
      <c r="F1687" s="1641">
        <v>503227.2</v>
      </c>
      <c r="G1687" s="1026"/>
      <c r="H1687" s="1015">
        <f t="shared" si="481"/>
        <v>0</v>
      </c>
      <c r="I1687" s="1043"/>
      <c r="J1687" s="1043">
        <v>45382</v>
      </c>
      <c r="K1687" s="1043"/>
      <c r="L1687" s="1026">
        <v>965</v>
      </c>
      <c r="M1687" s="1043">
        <v>44875</v>
      </c>
      <c r="N1687" s="1026">
        <v>16</v>
      </c>
      <c r="O1687" s="1026">
        <v>11</v>
      </c>
      <c r="P1687" s="985">
        <v>13</v>
      </c>
      <c r="Q1687" s="1642"/>
      <c r="R1687" s="1642"/>
      <c r="S1687" s="1026"/>
      <c r="T1687" s="1026"/>
      <c r="U1687" s="1026"/>
      <c r="V1687" s="1026"/>
      <c r="W1687" s="1026"/>
      <c r="X1687" s="1026"/>
      <c r="Y1687" s="1026"/>
      <c r="Z1687" s="1026"/>
      <c r="AA1687" s="1026"/>
      <c r="AB1687" s="1641"/>
      <c r="AC1687" s="1507">
        <f t="shared" si="482"/>
        <v>120</v>
      </c>
      <c r="AD1687" s="1508">
        <f t="shared" si="483"/>
        <v>377420.4</v>
      </c>
      <c r="AE1687" s="14">
        <f t="shared" si="484"/>
        <v>12.166666666666666</v>
      </c>
      <c r="AF1687" s="14">
        <f t="shared" si="485"/>
        <v>13.333333333333334</v>
      </c>
      <c r="AG1687" s="14">
        <f t="shared" si="486"/>
        <v>9</v>
      </c>
      <c r="AH1687" s="14">
        <f t="shared" si="487"/>
        <v>-3.1666666666666661</v>
      </c>
      <c r="AI1687" s="14">
        <f t="shared" si="488"/>
        <v>-42.222222222222229</v>
      </c>
      <c r="AJ1687" s="1643"/>
    </row>
    <row r="1688" spans="1:36" ht="20.25" customHeight="1">
      <c r="A1688" s="1474">
        <v>475</v>
      </c>
      <c r="B1688" s="1647" t="s">
        <v>2506</v>
      </c>
      <c r="C1688" s="1640" t="s">
        <v>66</v>
      </c>
      <c r="D1688" s="1015">
        <v>8625.27</v>
      </c>
      <c r="E1688" s="1641">
        <v>28</v>
      </c>
      <c r="F1688" s="1641">
        <v>241507.56</v>
      </c>
      <c r="G1688" s="1642"/>
      <c r="H1688" s="1015">
        <f t="shared" si="481"/>
        <v>0</v>
      </c>
      <c r="I1688" s="974"/>
      <c r="J1688" s="1043">
        <v>45566</v>
      </c>
      <c r="K1688" s="1043"/>
      <c r="L1688" s="1645">
        <v>330</v>
      </c>
      <c r="M1688" s="1043">
        <v>44697</v>
      </c>
      <c r="N1688" s="1026">
        <v>10</v>
      </c>
      <c r="O1688" s="1026">
        <v>8</v>
      </c>
      <c r="P1688" s="985">
        <v>6</v>
      </c>
      <c r="Q1688" s="1642"/>
      <c r="R1688" s="1642"/>
      <c r="S1688" s="1026"/>
      <c r="T1688" s="1026"/>
      <c r="U1688" s="1026"/>
      <c r="V1688" s="1026"/>
      <c r="W1688" s="1026"/>
      <c r="X1688" s="1026"/>
      <c r="Y1688" s="1026"/>
      <c r="Z1688" s="1026"/>
      <c r="AA1688" s="1026"/>
      <c r="AB1688" s="1641"/>
      <c r="AC1688" s="1507">
        <f t="shared" si="482"/>
        <v>4</v>
      </c>
      <c r="AD1688" s="1508">
        <f t="shared" si="483"/>
        <v>34501.08</v>
      </c>
      <c r="AE1688" s="14">
        <f t="shared" si="484"/>
        <v>18.3</v>
      </c>
      <c r="AF1688" s="14">
        <f t="shared" si="485"/>
        <v>8</v>
      </c>
      <c r="AG1688" s="14">
        <f t="shared" si="486"/>
        <v>0.5</v>
      </c>
      <c r="AH1688" s="14">
        <f t="shared" si="487"/>
        <v>-17.8</v>
      </c>
      <c r="AI1688" s="14">
        <f t="shared" si="488"/>
        <v>-142.4</v>
      </c>
      <c r="AJ1688" s="1643"/>
    </row>
    <row r="1689" spans="1:36" ht="20.25" customHeight="1">
      <c r="A1689" s="1474">
        <v>477</v>
      </c>
      <c r="B1689" s="1647" t="s">
        <v>2506</v>
      </c>
      <c r="C1689" s="1640" t="s">
        <v>66</v>
      </c>
      <c r="D1689" s="1015">
        <v>9000.84</v>
      </c>
      <c r="E1689" s="1641">
        <v>72</v>
      </c>
      <c r="F1689" s="1641">
        <v>648060.48</v>
      </c>
      <c r="G1689" s="1642"/>
      <c r="H1689" s="1015">
        <f t="shared" si="481"/>
        <v>0</v>
      </c>
      <c r="I1689" s="974"/>
      <c r="J1689" s="1043">
        <v>45838</v>
      </c>
      <c r="K1689" s="1043"/>
      <c r="L1689" s="1026">
        <v>330</v>
      </c>
      <c r="M1689" s="1043">
        <v>44697</v>
      </c>
      <c r="N1689" s="1026"/>
      <c r="O1689" s="1026">
        <v>4</v>
      </c>
      <c r="P1689" s="985">
        <v>22</v>
      </c>
      <c r="Q1689" s="1642"/>
      <c r="R1689" s="1642"/>
      <c r="S1689" s="1026"/>
      <c r="T1689" s="1026"/>
      <c r="U1689" s="1026"/>
      <c r="V1689" s="1026"/>
      <c r="W1689" s="1026"/>
      <c r="X1689" s="1026"/>
      <c r="Y1689" s="1026"/>
      <c r="Z1689" s="1026"/>
      <c r="AA1689" s="1026"/>
      <c r="AB1689" s="1641"/>
      <c r="AC1689" s="1507">
        <f t="shared" si="482"/>
        <v>46</v>
      </c>
      <c r="AD1689" s="1508">
        <f t="shared" si="483"/>
        <v>414038.64</v>
      </c>
      <c r="AE1689" s="14">
        <f t="shared" si="484"/>
        <v>27.366666666666667</v>
      </c>
      <c r="AF1689" s="14">
        <f t="shared" si="485"/>
        <v>8.6666666666666661</v>
      </c>
      <c r="AG1689" s="14">
        <f t="shared" si="486"/>
        <v>5.3076923076923084</v>
      </c>
      <c r="AH1689" s="14">
        <f t="shared" si="487"/>
        <v>-22.058974358974361</v>
      </c>
      <c r="AI1689" s="14">
        <f t="shared" si="488"/>
        <v>-191.17777777777778</v>
      </c>
      <c r="AJ1689" s="1643"/>
    </row>
    <row r="1690" spans="1:36" ht="20.25" customHeight="1">
      <c r="A1690" s="1474">
        <v>478</v>
      </c>
      <c r="B1690" s="1647" t="s">
        <v>2506</v>
      </c>
      <c r="C1690" s="1640" t="s">
        <v>66</v>
      </c>
      <c r="D1690" s="1015">
        <v>9000.84</v>
      </c>
      <c r="E1690" s="1641">
        <v>87</v>
      </c>
      <c r="F1690" s="1641">
        <v>783073.08</v>
      </c>
      <c r="G1690" s="1642"/>
      <c r="H1690" s="1015">
        <f t="shared" si="481"/>
        <v>0</v>
      </c>
      <c r="I1690" s="974"/>
      <c r="J1690" s="1043">
        <v>45838</v>
      </c>
      <c r="K1690" s="1043"/>
      <c r="L1690" s="1026">
        <v>709</v>
      </c>
      <c r="M1690" s="1043">
        <v>44796</v>
      </c>
      <c r="N1690" s="1026"/>
      <c r="O1690" s="1026"/>
      <c r="P1690" s="985"/>
      <c r="Q1690" s="1642"/>
      <c r="R1690" s="1642"/>
      <c r="S1690" s="1026"/>
      <c r="T1690" s="1026"/>
      <c r="U1690" s="1026"/>
      <c r="V1690" s="1026"/>
      <c r="W1690" s="1026"/>
      <c r="X1690" s="1026"/>
      <c r="Y1690" s="1026"/>
      <c r="Z1690" s="1026"/>
      <c r="AA1690" s="1026"/>
      <c r="AB1690" s="1641"/>
      <c r="AC1690" s="1507">
        <f t="shared" si="482"/>
        <v>87</v>
      </c>
      <c r="AD1690" s="1508">
        <f t="shared" si="483"/>
        <v>783073.08</v>
      </c>
      <c r="AE1690" s="14">
        <f t="shared" si="484"/>
        <v>27.366666666666667</v>
      </c>
      <c r="AF1690" s="14">
        <f t="shared" si="485"/>
        <v>0</v>
      </c>
      <c r="AG1690" s="14" t="e">
        <f t="shared" si="486"/>
        <v>#DIV/0!</v>
      </c>
      <c r="AH1690" s="14" t="e">
        <f t="shared" si="487"/>
        <v>#DIV/0!</v>
      </c>
      <c r="AI1690" s="14">
        <f t="shared" si="488"/>
        <v>87</v>
      </c>
      <c r="AJ1690" s="1643"/>
    </row>
    <row r="1691" spans="1:36" ht="20.25" customHeight="1">
      <c r="A1691" s="1474">
        <v>479</v>
      </c>
      <c r="B1691" s="1647" t="s">
        <v>2506</v>
      </c>
      <c r="C1691" s="1640" t="s">
        <v>66</v>
      </c>
      <c r="D1691" s="1015">
        <v>9000.84</v>
      </c>
      <c r="E1691" s="1641">
        <v>39</v>
      </c>
      <c r="F1691" s="1641">
        <v>351032.76</v>
      </c>
      <c r="G1691" s="1642"/>
      <c r="H1691" s="1015">
        <f t="shared" si="481"/>
        <v>0</v>
      </c>
      <c r="I1691" s="974"/>
      <c r="J1691" s="1043">
        <v>45838</v>
      </c>
      <c r="K1691" s="1043"/>
      <c r="L1691" s="1026">
        <v>1124</v>
      </c>
      <c r="M1691" s="1043">
        <v>44914</v>
      </c>
      <c r="N1691" s="1026"/>
      <c r="O1691" s="1026"/>
      <c r="P1691" s="985"/>
      <c r="Q1691" s="1642"/>
      <c r="R1691" s="1642"/>
      <c r="S1691" s="1026"/>
      <c r="T1691" s="1026"/>
      <c r="U1691" s="1026"/>
      <c r="V1691" s="1026"/>
      <c r="W1691" s="1026"/>
      <c r="X1691" s="1026"/>
      <c r="Y1691" s="1026"/>
      <c r="Z1691" s="1026"/>
      <c r="AA1691" s="1026"/>
      <c r="AB1691" s="1641"/>
      <c r="AC1691" s="1507">
        <f t="shared" si="482"/>
        <v>39</v>
      </c>
      <c r="AD1691" s="1508">
        <f t="shared" si="483"/>
        <v>351032.76</v>
      </c>
      <c r="AE1691" s="14">
        <f t="shared" si="484"/>
        <v>27.366666666666667</v>
      </c>
      <c r="AF1691" s="14">
        <f t="shared" si="485"/>
        <v>0</v>
      </c>
      <c r="AG1691" s="14" t="e">
        <f t="shared" si="486"/>
        <v>#DIV/0!</v>
      </c>
      <c r="AH1691" s="14" t="e">
        <f t="shared" si="487"/>
        <v>#DIV/0!</v>
      </c>
      <c r="AI1691" s="14">
        <f t="shared" si="488"/>
        <v>39</v>
      </c>
      <c r="AJ1691" s="1643"/>
    </row>
    <row r="1692" spans="1:36" ht="20.25" customHeight="1">
      <c r="A1692" s="1474">
        <v>480</v>
      </c>
      <c r="B1692" s="1639" t="s">
        <v>7708</v>
      </c>
      <c r="C1692" s="1640" t="s">
        <v>66</v>
      </c>
      <c r="D1692" s="1015">
        <v>4681.7700000000004</v>
      </c>
      <c r="E1692" s="1641">
        <v>6</v>
      </c>
      <c r="F1692" s="1641">
        <v>28090.620000000003</v>
      </c>
      <c r="G1692" s="1642"/>
      <c r="H1692" s="1015">
        <f t="shared" si="481"/>
        <v>0</v>
      </c>
      <c r="I1692" s="1642"/>
      <c r="J1692" s="1043">
        <v>45291</v>
      </c>
      <c r="K1692" s="1043"/>
      <c r="L1692" s="1645">
        <v>725</v>
      </c>
      <c r="M1692" s="1043">
        <v>44370</v>
      </c>
      <c r="N1692" s="1026"/>
      <c r="O1692" s="1026"/>
      <c r="P1692" s="985"/>
      <c r="Q1692" s="1642"/>
      <c r="R1692" s="1642"/>
      <c r="S1692" s="1026"/>
      <c r="T1692" s="1026"/>
      <c r="U1692" s="1026"/>
      <c r="V1692" s="1026"/>
      <c r="W1692" s="1026"/>
      <c r="X1692" s="1026"/>
      <c r="Y1692" s="1026"/>
      <c r="Z1692" s="1026"/>
      <c r="AA1692" s="1026"/>
      <c r="AB1692" s="1641"/>
      <c r="AC1692" s="1507">
        <f t="shared" si="482"/>
        <v>6</v>
      </c>
      <c r="AD1692" s="1508">
        <f t="shared" si="483"/>
        <v>28090.620000000003</v>
      </c>
      <c r="AE1692" s="14">
        <f t="shared" si="484"/>
        <v>9.1333333333333329</v>
      </c>
      <c r="AF1692" s="14">
        <f t="shared" si="485"/>
        <v>0</v>
      </c>
      <c r="AG1692" s="14" t="e">
        <f t="shared" si="486"/>
        <v>#DIV/0!</v>
      </c>
      <c r="AH1692" s="14" t="e">
        <f t="shared" si="487"/>
        <v>#DIV/0!</v>
      </c>
      <c r="AI1692" s="14">
        <f t="shared" si="488"/>
        <v>6</v>
      </c>
      <c r="AJ1692" s="1643"/>
    </row>
    <row r="1693" spans="1:36" ht="31.5">
      <c r="A1693" s="1474">
        <v>481</v>
      </c>
      <c r="B1693" s="972" t="s">
        <v>7709</v>
      </c>
      <c r="C1693" s="1640" t="s">
        <v>66</v>
      </c>
      <c r="D1693" s="1641">
        <v>1057.1600000000001</v>
      </c>
      <c r="E1693" s="1641">
        <v>12</v>
      </c>
      <c r="F1693" s="1641">
        <v>12685.920000000002</v>
      </c>
      <c r="G1693" s="1026"/>
      <c r="H1693" s="1015">
        <f t="shared" si="481"/>
        <v>0</v>
      </c>
      <c r="I1693" s="1653"/>
      <c r="J1693" s="1043">
        <v>46022</v>
      </c>
      <c r="K1693" s="1043"/>
      <c r="L1693" s="1026">
        <v>949</v>
      </c>
      <c r="M1693" s="1043">
        <v>44873</v>
      </c>
      <c r="N1693" s="1026"/>
      <c r="O1693" s="1026"/>
      <c r="P1693" s="985"/>
      <c r="Q1693" s="1642"/>
      <c r="R1693" s="1642"/>
      <c r="S1693" s="1026"/>
      <c r="T1693" s="1026"/>
      <c r="U1693" s="1026"/>
      <c r="V1693" s="1026"/>
      <c r="W1693" s="1026"/>
      <c r="X1693" s="1026"/>
      <c r="Y1693" s="1026"/>
      <c r="Z1693" s="1026"/>
      <c r="AA1693" s="1026"/>
      <c r="AB1693" s="1641"/>
      <c r="AC1693" s="1507">
        <f t="shared" si="482"/>
        <v>12</v>
      </c>
      <c r="AD1693" s="1508">
        <f t="shared" si="483"/>
        <v>12685.920000000002</v>
      </c>
      <c r="AE1693" s="14">
        <f t="shared" si="484"/>
        <v>33.5</v>
      </c>
      <c r="AF1693" s="14">
        <f t="shared" si="485"/>
        <v>0</v>
      </c>
      <c r="AG1693" s="14" t="e">
        <f t="shared" si="486"/>
        <v>#DIV/0!</v>
      </c>
      <c r="AH1693" s="14" t="e">
        <f t="shared" si="487"/>
        <v>#DIV/0!</v>
      </c>
      <c r="AI1693" s="14">
        <f t="shared" si="488"/>
        <v>12</v>
      </c>
      <c r="AJ1693" s="1643"/>
    </row>
    <row r="1694" spans="1:36" ht="47.25">
      <c r="A1694" s="1474">
        <v>487</v>
      </c>
      <c r="B1694" s="1639" t="s">
        <v>2507</v>
      </c>
      <c r="C1694" s="985" t="s">
        <v>2508</v>
      </c>
      <c r="D1694" s="985">
        <v>0.77900000000000003</v>
      </c>
      <c r="E1694" s="1641">
        <v>1521382</v>
      </c>
      <c r="F1694" s="1641">
        <v>1185156.578</v>
      </c>
      <c r="G1694" s="1642"/>
      <c r="H1694" s="1015">
        <f t="shared" si="481"/>
        <v>0</v>
      </c>
      <c r="I1694" s="1043"/>
      <c r="J1694" s="1043">
        <v>45170</v>
      </c>
      <c r="K1694" s="1043"/>
      <c r="L1694" s="1645">
        <v>688</v>
      </c>
      <c r="M1694" s="1043">
        <v>44789</v>
      </c>
      <c r="N1694" s="1026">
        <v>130717</v>
      </c>
      <c r="O1694" s="1026">
        <v>96272</v>
      </c>
      <c r="P1694" s="985">
        <v>435041</v>
      </c>
      <c r="Q1694" s="1642"/>
      <c r="R1694" s="1642"/>
      <c r="S1694" s="1026"/>
      <c r="T1694" s="1026"/>
      <c r="U1694" s="1026"/>
      <c r="V1694" s="1026"/>
      <c r="W1694" s="1026"/>
      <c r="X1694" s="1026"/>
      <c r="Y1694" s="1026"/>
      <c r="Z1694" s="1026"/>
      <c r="AA1694" s="1026"/>
      <c r="AB1694" s="1641"/>
      <c r="AC1694" s="1507">
        <f t="shared" si="482"/>
        <v>859352</v>
      </c>
      <c r="AD1694" s="1508">
        <f t="shared" si="483"/>
        <v>669435.20799999998</v>
      </c>
      <c r="AE1694" s="14">
        <f t="shared" si="484"/>
        <v>5.0999999999999996</v>
      </c>
      <c r="AF1694" s="14">
        <f t="shared" si="485"/>
        <v>220676.66666666666</v>
      </c>
      <c r="AG1694" s="14">
        <f t="shared" si="486"/>
        <v>3.8941679380088519</v>
      </c>
      <c r="AH1694" s="14">
        <f t="shared" si="487"/>
        <v>-1.2058320619911478</v>
      </c>
      <c r="AI1694" s="14">
        <f t="shared" si="488"/>
        <v>-266098.99999999977</v>
      </c>
      <c r="AJ1694" s="1649"/>
    </row>
    <row r="1695" spans="1:36" ht="73.5" customHeight="1">
      <c r="A1695" s="1474">
        <v>491</v>
      </c>
      <c r="B1695" s="1639" t="s">
        <v>7710</v>
      </c>
      <c r="C1695" s="1038" t="s">
        <v>2048</v>
      </c>
      <c r="D1695" s="1015">
        <v>9.66</v>
      </c>
      <c r="E1695" s="1641"/>
      <c r="F1695" s="1641"/>
      <c r="G1695" s="1642"/>
      <c r="H1695" s="1015">
        <f t="shared" si="481"/>
        <v>0</v>
      </c>
      <c r="I1695" s="1043"/>
      <c r="J1695" s="1043">
        <v>45674</v>
      </c>
      <c r="K1695" s="1043"/>
      <c r="L1695" s="1026">
        <v>623</v>
      </c>
      <c r="M1695" s="1043">
        <v>44775</v>
      </c>
      <c r="N1695" s="1026"/>
      <c r="O1695" s="1026"/>
      <c r="P1695" s="985">
        <v>-10800</v>
      </c>
      <c r="Q1695" s="1642"/>
      <c r="R1695" s="1642"/>
      <c r="S1695" s="1026"/>
      <c r="T1695" s="1026"/>
      <c r="U1695" s="1026"/>
      <c r="V1695" s="1026"/>
      <c r="W1695" s="1026"/>
      <c r="X1695" s="1026"/>
      <c r="Y1695" s="1026"/>
      <c r="Z1695" s="1026"/>
      <c r="AA1695" s="1026"/>
      <c r="AB1695" s="1641"/>
      <c r="AC1695" s="1507">
        <f t="shared" si="482"/>
        <v>10800</v>
      </c>
      <c r="AD1695" s="1508">
        <f t="shared" si="483"/>
        <v>104328</v>
      </c>
      <c r="AE1695" s="14">
        <f t="shared" si="484"/>
        <v>21.9</v>
      </c>
      <c r="AF1695" s="14">
        <f t="shared" si="485"/>
        <v>-3600</v>
      </c>
      <c r="AG1695" s="14">
        <f t="shared" si="486"/>
        <v>-3</v>
      </c>
      <c r="AH1695" s="14">
        <f t="shared" si="487"/>
        <v>-24.9</v>
      </c>
      <c r="AI1695" s="14">
        <f t="shared" si="488"/>
        <v>89640</v>
      </c>
      <c r="AJ1695" s="1649"/>
    </row>
    <row r="1696" spans="1:36" ht="54.75" customHeight="1">
      <c r="A1696" s="1474">
        <v>492</v>
      </c>
      <c r="B1696" s="1647" t="s">
        <v>7711</v>
      </c>
      <c r="C1696" s="1038" t="s">
        <v>2048</v>
      </c>
      <c r="D1696" s="1015">
        <v>9.3000000000000007</v>
      </c>
      <c r="E1696" s="1641">
        <v>38500</v>
      </c>
      <c r="F1696" s="1641">
        <v>358050</v>
      </c>
      <c r="G1696" s="1642"/>
      <c r="H1696" s="1015">
        <f t="shared" si="481"/>
        <v>0</v>
      </c>
      <c r="I1696" s="1043"/>
      <c r="J1696" s="1043">
        <v>45560</v>
      </c>
      <c r="K1696" s="1043"/>
      <c r="L1696" s="1026">
        <v>1183</v>
      </c>
      <c r="M1696" s="1043">
        <v>44923</v>
      </c>
      <c r="N1696" s="1026">
        <v>18900</v>
      </c>
      <c r="O1696" s="1026">
        <v>8750</v>
      </c>
      <c r="P1696" s="985">
        <v>6300</v>
      </c>
      <c r="Q1696" s="1642"/>
      <c r="R1696" s="1642"/>
      <c r="S1696" s="1026"/>
      <c r="T1696" s="1026"/>
      <c r="U1696" s="1026"/>
      <c r="V1696" s="1026"/>
      <c r="W1696" s="1026"/>
      <c r="X1696" s="1026"/>
      <c r="Y1696" s="1026"/>
      <c r="Z1696" s="1026"/>
      <c r="AA1696" s="1026"/>
      <c r="AB1696" s="1641"/>
      <c r="AC1696" s="1507">
        <f t="shared" si="482"/>
        <v>4550</v>
      </c>
      <c r="AD1696" s="1508">
        <f t="shared" si="483"/>
        <v>42315</v>
      </c>
      <c r="AE1696" s="14">
        <f t="shared" si="484"/>
        <v>18.100000000000001</v>
      </c>
      <c r="AF1696" s="14">
        <f t="shared" si="485"/>
        <v>11316.666666666666</v>
      </c>
      <c r="AG1696" s="14">
        <f t="shared" si="486"/>
        <v>0.40206185567010311</v>
      </c>
      <c r="AH1696" s="14">
        <f t="shared" si="487"/>
        <v>-17.6979381443299</v>
      </c>
      <c r="AI1696" s="14">
        <f t="shared" si="488"/>
        <v>-200281.66666666669</v>
      </c>
      <c r="AJ1696" s="1649"/>
    </row>
    <row r="1697" spans="1:36" ht="45.75" customHeight="1">
      <c r="A1697" s="1474">
        <v>493</v>
      </c>
      <c r="B1697" s="1647" t="s">
        <v>7712</v>
      </c>
      <c r="C1697" s="1038" t="s">
        <v>2048</v>
      </c>
      <c r="D1697" s="1015">
        <v>23.16</v>
      </c>
      <c r="E1697" s="1641">
        <v>84600</v>
      </c>
      <c r="F1697" s="1026">
        <v>1959336</v>
      </c>
      <c r="G1697" s="1642"/>
      <c r="H1697" s="1015">
        <f t="shared" si="481"/>
        <v>0</v>
      </c>
      <c r="I1697" s="1043"/>
      <c r="J1697" s="1043">
        <v>45121</v>
      </c>
      <c r="K1697" s="1043"/>
      <c r="L1697" s="1026">
        <v>1183</v>
      </c>
      <c r="M1697" s="1043">
        <v>44923</v>
      </c>
      <c r="N1697" s="1026">
        <v>25800</v>
      </c>
      <c r="O1697" s="1026">
        <v>41400</v>
      </c>
      <c r="P1697" s="985">
        <v>13800</v>
      </c>
      <c r="Q1697" s="1642"/>
      <c r="R1697" s="1642"/>
      <c r="S1697" s="1026"/>
      <c r="T1697" s="1026"/>
      <c r="U1697" s="1026"/>
      <c r="V1697" s="1026"/>
      <c r="W1697" s="1026"/>
      <c r="X1697" s="1026"/>
      <c r="Y1697" s="1026"/>
      <c r="Z1697" s="1026"/>
      <c r="AA1697" s="1026"/>
      <c r="AB1697" s="1641"/>
      <c r="AC1697" s="1507">
        <f t="shared" si="482"/>
        <v>3600</v>
      </c>
      <c r="AD1697" s="1508">
        <f t="shared" si="483"/>
        <v>83376</v>
      </c>
      <c r="AE1697" s="14">
        <f t="shared" si="484"/>
        <v>3.4666666666666668</v>
      </c>
      <c r="AF1697" s="14">
        <f t="shared" si="485"/>
        <v>27000</v>
      </c>
      <c r="AG1697" s="14">
        <f t="shared" si="486"/>
        <v>0.13333333333333333</v>
      </c>
      <c r="AH1697" s="14">
        <f t="shared" si="487"/>
        <v>-3.3333333333333335</v>
      </c>
      <c r="AI1697" s="14">
        <f t="shared" si="488"/>
        <v>-90000</v>
      </c>
      <c r="AJ1697" s="1649"/>
    </row>
    <row r="1698" spans="1:36" ht="47.25">
      <c r="A1698" s="1474">
        <v>494</v>
      </c>
      <c r="B1698" s="1647" t="s">
        <v>7712</v>
      </c>
      <c r="C1698" s="1038" t="s">
        <v>2048</v>
      </c>
      <c r="D1698" s="1015">
        <v>23.16</v>
      </c>
      <c r="E1698" s="1641">
        <v>72000</v>
      </c>
      <c r="F1698" s="1026">
        <v>1667520</v>
      </c>
      <c r="G1698" s="1642"/>
      <c r="H1698" s="1015">
        <f t="shared" si="481"/>
        <v>0</v>
      </c>
      <c r="I1698" s="1043"/>
      <c r="J1698" s="1043">
        <v>45188</v>
      </c>
      <c r="K1698" s="1043"/>
      <c r="L1698" s="1026">
        <v>1183</v>
      </c>
      <c r="M1698" s="1043">
        <v>44923</v>
      </c>
      <c r="N1698" s="1026"/>
      <c r="O1698" s="1026">
        <v>3000</v>
      </c>
      <c r="P1698" s="985"/>
      <c r="Q1698" s="1642"/>
      <c r="R1698" s="1642"/>
      <c r="S1698" s="1026"/>
      <c r="T1698" s="1026"/>
      <c r="U1698" s="1026"/>
      <c r="V1698" s="1026"/>
      <c r="W1698" s="1026"/>
      <c r="X1698" s="1026"/>
      <c r="Y1698" s="1026"/>
      <c r="Z1698" s="1026"/>
      <c r="AA1698" s="1026"/>
      <c r="AB1698" s="1641"/>
      <c r="AC1698" s="1507">
        <f t="shared" si="482"/>
        <v>69000</v>
      </c>
      <c r="AD1698" s="1508">
        <f t="shared" si="483"/>
        <v>1598040</v>
      </c>
      <c r="AE1698" s="14">
        <f t="shared" si="484"/>
        <v>5.7</v>
      </c>
      <c r="AF1698" s="14">
        <f t="shared" si="485"/>
        <v>1000</v>
      </c>
      <c r="AG1698" s="14">
        <f t="shared" si="486"/>
        <v>69</v>
      </c>
      <c r="AH1698" s="14">
        <f t="shared" si="487"/>
        <v>63.3</v>
      </c>
      <c r="AI1698" s="14">
        <f t="shared" si="488"/>
        <v>63300</v>
      </c>
      <c r="AJ1698" s="1649"/>
    </row>
    <row r="1699" spans="1:36" ht="47.25">
      <c r="A1699" s="1474">
        <v>495</v>
      </c>
      <c r="B1699" s="1647" t="s">
        <v>7713</v>
      </c>
      <c r="C1699" s="1038" t="s">
        <v>2048</v>
      </c>
      <c r="D1699" s="1015">
        <v>31.32</v>
      </c>
      <c r="E1699" s="1641">
        <v>8100</v>
      </c>
      <c r="F1699" s="1641">
        <v>253692</v>
      </c>
      <c r="G1699" s="1642"/>
      <c r="H1699" s="1015">
        <f t="shared" si="481"/>
        <v>0</v>
      </c>
      <c r="I1699" s="1043"/>
      <c r="J1699" s="1043">
        <v>45168</v>
      </c>
      <c r="K1699" s="1043"/>
      <c r="L1699" s="1026">
        <v>1183</v>
      </c>
      <c r="M1699" s="1043">
        <v>44923</v>
      </c>
      <c r="N1699" s="1026">
        <v>450</v>
      </c>
      <c r="O1699" s="1026">
        <v>2250</v>
      </c>
      <c r="P1699" s="985"/>
      <c r="Q1699" s="1642"/>
      <c r="R1699" s="1642"/>
      <c r="S1699" s="1026"/>
      <c r="T1699" s="1026"/>
      <c r="U1699" s="1026"/>
      <c r="V1699" s="1026"/>
      <c r="W1699" s="1026"/>
      <c r="X1699" s="1026"/>
      <c r="Y1699" s="1026"/>
      <c r="Z1699" s="1026"/>
      <c r="AA1699" s="1026"/>
      <c r="AB1699" s="1641"/>
      <c r="AC1699" s="1507">
        <f t="shared" si="482"/>
        <v>5400</v>
      </c>
      <c r="AD1699" s="1508">
        <f t="shared" si="483"/>
        <v>169128</v>
      </c>
      <c r="AE1699" s="14">
        <f t="shared" si="484"/>
        <v>5.0333333333333332</v>
      </c>
      <c r="AF1699" s="14">
        <f t="shared" si="485"/>
        <v>900</v>
      </c>
      <c r="AG1699" s="14">
        <f t="shared" si="486"/>
        <v>6</v>
      </c>
      <c r="AH1699" s="14">
        <f t="shared" si="487"/>
        <v>0.96666666666666679</v>
      </c>
      <c r="AI1699" s="14">
        <f t="shared" si="488"/>
        <v>870</v>
      </c>
      <c r="AJ1699" s="1649"/>
    </row>
    <row r="1700" spans="1:36" ht="31.5">
      <c r="A1700" s="1474">
        <v>496</v>
      </c>
      <c r="B1700" s="1647" t="s">
        <v>7714</v>
      </c>
      <c r="C1700" s="1038" t="s">
        <v>2048</v>
      </c>
      <c r="D1700" s="1015">
        <v>57.46</v>
      </c>
      <c r="E1700" s="1641">
        <v>11424</v>
      </c>
      <c r="F1700" s="1641">
        <v>656423.04</v>
      </c>
      <c r="G1700" s="1642"/>
      <c r="H1700" s="1015">
        <f t="shared" si="481"/>
        <v>0</v>
      </c>
      <c r="I1700" s="1043"/>
      <c r="J1700" s="1043">
        <v>45191</v>
      </c>
      <c r="K1700" s="1043"/>
      <c r="L1700" s="1026">
        <v>1198</v>
      </c>
      <c r="M1700" s="1043">
        <v>44925</v>
      </c>
      <c r="N1700" s="1026"/>
      <c r="O1700" s="1026"/>
      <c r="P1700" s="985"/>
      <c r="Q1700" s="1642"/>
      <c r="R1700" s="1642"/>
      <c r="S1700" s="1026"/>
      <c r="T1700" s="1026"/>
      <c r="U1700" s="1026"/>
      <c r="V1700" s="1026"/>
      <c r="W1700" s="1026"/>
      <c r="X1700" s="1026"/>
      <c r="Y1700" s="1026"/>
      <c r="Z1700" s="1026"/>
      <c r="AA1700" s="1026"/>
      <c r="AB1700" s="1641"/>
      <c r="AC1700" s="1507">
        <f t="shared" si="482"/>
        <v>11424</v>
      </c>
      <c r="AD1700" s="1508">
        <f t="shared" si="483"/>
        <v>656423.04</v>
      </c>
      <c r="AE1700" s="14">
        <f t="shared" si="484"/>
        <v>5.8</v>
      </c>
      <c r="AF1700" s="14">
        <f t="shared" si="485"/>
        <v>0</v>
      </c>
      <c r="AG1700" s="14" t="e">
        <f t="shared" si="486"/>
        <v>#DIV/0!</v>
      </c>
      <c r="AH1700" s="14" t="e">
        <f t="shared" si="487"/>
        <v>#DIV/0!</v>
      </c>
      <c r="AI1700" s="14">
        <f t="shared" si="488"/>
        <v>11424</v>
      </c>
      <c r="AJ1700" s="1649"/>
    </row>
    <row r="1701" spans="1:36" ht="25.5" customHeight="1">
      <c r="A1701" s="1474">
        <v>497</v>
      </c>
      <c r="B1701" s="1647" t="s">
        <v>6035</v>
      </c>
      <c r="C1701" s="1038" t="s">
        <v>2048</v>
      </c>
      <c r="D1701" s="1015">
        <v>15.07</v>
      </c>
      <c r="E1701" s="1641">
        <v>192500</v>
      </c>
      <c r="F1701" s="1641">
        <v>2900975</v>
      </c>
      <c r="G1701" s="1642"/>
      <c r="H1701" s="1015">
        <f t="shared" si="481"/>
        <v>0</v>
      </c>
      <c r="I1701" s="1043"/>
      <c r="J1701" s="1043">
        <v>45412</v>
      </c>
      <c r="K1701" s="1043"/>
      <c r="L1701" s="1026">
        <v>623</v>
      </c>
      <c r="M1701" s="1043">
        <v>44775</v>
      </c>
      <c r="N1701" s="1026"/>
      <c r="O1701" s="1026">
        <v>29400</v>
      </c>
      <c r="P1701" s="985">
        <v>13300</v>
      </c>
      <c r="Q1701" s="1642"/>
      <c r="R1701" s="1642"/>
      <c r="S1701" s="1026"/>
      <c r="T1701" s="1026"/>
      <c r="U1701" s="1026"/>
      <c r="V1701" s="1026"/>
      <c r="W1701" s="1026"/>
      <c r="X1701" s="1026"/>
      <c r="Y1701" s="1026"/>
      <c r="Z1701" s="1026"/>
      <c r="AA1701" s="1026"/>
      <c r="AB1701" s="1641"/>
      <c r="AC1701" s="1507">
        <f t="shared" si="482"/>
        <v>149800</v>
      </c>
      <c r="AD1701" s="1508">
        <f t="shared" si="483"/>
        <v>2257486</v>
      </c>
      <c r="AE1701" s="14">
        <f t="shared" si="484"/>
        <v>13.166666666666666</v>
      </c>
      <c r="AF1701" s="14">
        <f t="shared" si="485"/>
        <v>14233.333333333334</v>
      </c>
      <c r="AG1701" s="14">
        <f t="shared" si="486"/>
        <v>10.524590163934425</v>
      </c>
      <c r="AH1701" s="14">
        <f t="shared" si="487"/>
        <v>-2.642076502732241</v>
      </c>
      <c r="AI1701" s="14">
        <f t="shared" si="488"/>
        <v>-37605.555555555562</v>
      </c>
      <c r="AJ1701" s="1649"/>
    </row>
    <row r="1702" spans="1:36" ht="25.5" customHeight="1">
      <c r="A1702" s="1474">
        <v>498</v>
      </c>
      <c r="B1702" s="1647" t="s">
        <v>7715</v>
      </c>
      <c r="C1702" s="1640" t="s">
        <v>2048</v>
      </c>
      <c r="D1702" s="1015">
        <v>28.19</v>
      </c>
      <c r="E1702" s="1641">
        <v>2400</v>
      </c>
      <c r="F1702" s="1641">
        <v>67656</v>
      </c>
      <c r="G1702" s="1642"/>
      <c r="H1702" s="1015">
        <f t="shared" si="481"/>
        <v>0</v>
      </c>
      <c r="I1702" s="1043"/>
      <c r="J1702" s="1043">
        <v>45138</v>
      </c>
      <c r="K1702" s="1043"/>
      <c r="L1702" s="1026">
        <v>1183</v>
      </c>
      <c r="M1702" s="1043">
        <v>44923</v>
      </c>
      <c r="N1702" s="1026"/>
      <c r="O1702" s="1026"/>
      <c r="P1702" s="985">
        <v>600</v>
      </c>
      <c r="Q1702" s="1642"/>
      <c r="R1702" s="1642"/>
      <c r="S1702" s="1026"/>
      <c r="T1702" s="1026"/>
      <c r="U1702" s="1026"/>
      <c r="V1702" s="1026"/>
      <c r="W1702" s="1026"/>
      <c r="X1702" s="1026"/>
      <c r="Y1702" s="1026"/>
      <c r="Z1702" s="1026"/>
      <c r="AA1702" s="1026"/>
      <c r="AB1702" s="1641"/>
      <c r="AC1702" s="1507">
        <f t="shared" si="482"/>
        <v>1800</v>
      </c>
      <c r="AD1702" s="1508">
        <f t="shared" si="483"/>
        <v>50742</v>
      </c>
      <c r="AE1702" s="14">
        <f t="shared" si="484"/>
        <v>4.0333333333333332</v>
      </c>
      <c r="AF1702" s="14">
        <f t="shared" si="485"/>
        <v>200</v>
      </c>
      <c r="AG1702" s="14">
        <f t="shared" si="486"/>
        <v>9</v>
      </c>
      <c r="AH1702" s="14">
        <f t="shared" si="487"/>
        <v>4.9666666666666668</v>
      </c>
      <c r="AI1702" s="14">
        <f t="shared" si="488"/>
        <v>993.33333333333337</v>
      </c>
      <c r="AJ1702" s="1649"/>
    </row>
    <row r="1703" spans="1:36" ht="47.25">
      <c r="A1703" s="1474">
        <v>499</v>
      </c>
      <c r="B1703" s="1647" t="s">
        <v>7715</v>
      </c>
      <c r="C1703" s="1640" t="s">
        <v>2048</v>
      </c>
      <c r="D1703" s="1015">
        <v>28.19</v>
      </c>
      <c r="E1703" s="1641">
        <v>58200</v>
      </c>
      <c r="F1703" s="1641">
        <v>1640658</v>
      </c>
      <c r="G1703" s="1642"/>
      <c r="H1703" s="1015">
        <f t="shared" si="481"/>
        <v>0</v>
      </c>
      <c r="I1703" s="1043"/>
      <c r="J1703" s="1043">
        <v>45107</v>
      </c>
      <c r="K1703" s="1043"/>
      <c r="L1703" s="1026">
        <v>1183</v>
      </c>
      <c r="M1703" s="1043">
        <v>44923</v>
      </c>
      <c r="N1703" s="1026">
        <v>7200</v>
      </c>
      <c r="O1703" s="1026">
        <v>20400</v>
      </c>
      <c r="P1703" s="985">
        <v>13800</v>
      </c>
      <c r="Q1703" s="1642"/>
      <c r="R1703" s="1642"/>
      <c r="S1703" s="1026"/>
      <c r="T1703" s="1026"/>
      <c r="U1703" s="1026"/>
      <c r="V1703" s="1026"/>
      <c r="W1703" s="1026"/>
      <c r="X1703" s="1026"/>
      <c r="Y1703" s="1026"/>
      <c r="Z1703" s="1026"/>
      <c r="AA1703" s="1026"/>
      <c r="AB1703" s="1641"/>
      <c r="AC1703" s="1507">
        <f t="shared" si="482"/>
        <v>16800</v>
      </c>
      <c r="AD1703" s="1508">
        <f t="shared" si="483"/>
        <v>473592</v>
      </c>
      <c r="AE1703" s="14">
        <f t="shared" si="484"/>
        <v>3</v>
      </c>
      <c r="AF1703" s="14">
        <f t="shared" si="485"/>
        <v>13800</v>
      </c>
      <c r="AG1703" s="14">
        <f t="shared" si="486"/>
        <v>1.2173913043478262</v>
      </c>
      <c r="AH1703" s="14">
        <f t="shared" si="487"/>
        <v>-1.7826086956521738</v>
      </c>
      <c r="AI1703" s="14">
        <f t="shared" si="488"/>
        <v>-24600</v>
      </c>
      <c r="AJ1703" s="1649"/>
    </row>
    <row r="1704" spans="1:36" ht="47.25">
      <c r="A1704" s="1474">
        <v>500</v>
      </c>
      <c r="B1704" s="1647" t="s">
        <v>7716</v>
      </c>
      <c r="C1704" s="1038" t="s">
        <v>2508</v>
      </c>
      <c r="D1704" s="1015">
        <v>4</v>
      </c>
      <c r="E1704" s="1641">
        <v>550000</v>
      </c>
      <c r="F1704" s="1641">
        <v>2200000</v>
      </c>
      <c r="G1704" s="1642"/>
      <c r="H1704" s="1015">
        <f t="shared" si="481"/>
        <v>0</v>
      </c>
      <c r="I1704" s="1043"/>
      <c r="J1704" s="1043">
        <v>45351</v>
      </c>
      <c r="K1704" s="1043"/>
      <c r="L1704" s="1026">
        <v>1079</v>
      </c>
      <c r="M1704" s="1043">
        <v>44904</v>
      </c>
      <c r="N1704" s="1026"/>
      <c r="O1704" s="1026"/>
      <c r="P1704" s="985"/>
      <c r="Q1704" s="1642"/>
      <c r="R1704" s="1642"/>
      <c r="S1704" s="1026"/>
      <c r="T1704" s="1026"/>
      <c r="U1704" s="1026"/>
      <c r="V1704" s="1026"/>
      <c r="W1704" s="1026"/>
      <c r="X1704" s="1026"/>
      <c r="Y1704" s="1026"/>
      <c r="Z1704" s="1026"/>
      <c r="AA1704" s="1026"/>
      <c r="AB1704" s="1641"/>
      <c r="AC1704" s="1507">
        <f t="shared" si="482"/>
        <v>550000</v>
      </c>
      <c r="AD1704" s="1508">
        <f t="shared" si="483"/>
        <v>2200000</v>
      </c>
      <c r="AE1704" s="14">
        <f t="shared" si="484"/>
        <v>11.133333333333333</v>
      </c>
      <c r="AF1704" s="14">
        <f t="shared" si="485"/>
        <v>0</v>
      </c>
      <c r="AG1704" s="14" t="e">
        <f t="shared" si="486"/>
        <v>#DIV/0!</v>
      </c>
      <c r="AH1704" s="14" t="e">
        <f t="shared" si="487"/>
        <v>#DIV/0!</v>
      </c>
      <c r="AI1704" s="14">
        <f t="shared" si="488"/>
        <v>550000</v>
      </c>
      <c r="AJ1704" s="1649"/>
    </row>
    <row r="1705" spans="1:36" ht="47.25">
      <c r="A1705" s="1474">
        <v>501</v>
      </c>
      <c r="B1705" s="1647" t="s">
        <v>7716</v>
      </c>
      <c r="C1705" s="1038" t="s">
        <v>2508</v>
      </c>
      <c r="D1705" s="1015">
        <v>4</v>
      </c>
      <c r="E1705" s="1641">
        <v>550000</v>
      </c>
      <c r="F1705" s="1641">
        <v>2200000</v>
      </c>
      <c r="G1705" s="1642"/>
      <c r="H1705" s="1015">
        <f t="shared" si="481"/>
        <v>0</v>
      </c>
      <c r="I1705" s="1043"/>
      <c r="J1705" s="1043">
        <v>45351</v>
      </c>
      <c r="K1705" s="1043"/>
      <c r="L1705" s="1026">
        <v>1079</v>
      </c>
      <c r="M1705" s="1043">
        <v>44904</v>
      </c>
      <c r="N1705" s="1026"/>
      <c r="O1705" s="1026"/>
      <c r="P1705" s="985"/>
      <c r="Q1705" s="1642"/>
      <c r="R1705" s="1642"/>
      <c r="S1705" s="1026"/>
      <c r="T1705" s="1026"/>
      <c r="U1705" s="1026"/>
      <c r="V1705" s="1026"/>
      <c r="W1705" s="1026"/>
      <c r="X1705" s="1026"/>
      <c r="Y1705" s="1026"/>
      <c r="Z1705" s="1026"/>
      <c r="AA1705" s="1026"/>
      <c r="AB1705" s="1641"/>
      <c r="AC1705" s="1507">
        <f t="shared" si="482"/>
        <v>550000</v>
      </c>
      <c r="AD1705" s="1508">
        <f t="shared" si="483"/>
        <v>2200000</v>
      </c>
      <c r="AE1705" s="14">
        <f t="shared" si="484"/>
        <v>11.133333333333333</v>
      </c>
      <c r="AF1705" s="14">
        <f t="shared" si="485"/>
        <v>0</v>
      </c>
      <c r="AG1705" s="14" t="e">
        <f t="shared" si="486"/>
        <v>#DIV/0!</v>
      </c>
      <c r="AH1705" s="14" t="e">
        <f t="shared" si="487"/>
        <v>#DIV/0!</v>
      </c>
      <c r="AI1705" s="14">
        <f t="shared" si="488"/>
        <v>550000</v>
      </c>
      <c r="AJ1705" s="1649"/>
    </row>
    <row r="1706" spans="1:36" ht="53.25" customHeight="1">
      <c r="A1706" s="1474">
        <v>503</v>
      </c>
      <c r="B1706" s="1647" t="s">
        <v>7717</v>
      </c>
      <c r="C1706" s="1038" t="s">
        <v>2048</v>
      </c>
      <c r="D1706" s="1015">
        <v>18.7</v>
      </c>
      <c r="E1706" s="1642">
        <v>1344</v>
      </c>
      <c r="F1706" s="1641">
        <v>25132.799999999999</v>
      </c>
      <c r="G1706" s="1642"/>
      <c r="H1706" s="1015">
        <f t="shared" si="481"/>
        <v>0</v>
      </c>
      <c r="I1706" s="1043"/>
      <c r="J1706" s="1043">
        <v>45520</v>
      </c>
      <c r="K1706" s="1043"/>
      <c r="L1706" s="1026">
        <v>1149</v>
      </c>
      <c r="M1706" s="1043">
        <v>44917</v>
      </c>
      <c r="N1706" s="1026">
        <v>48</v>
      </c>
      <c r="O1706" s="1026">
        <v>1104</v>
      </c>
      <c r="P1706" s="985"/>
      <c r="Q1706" s="1642"/>
      <c r="R1706" s="1642"/>
      <c r="S1706" s="1026"/>
      <c r="T1706" s="1026"/>
      <c r="U1706" s="1026"/>
      <c r="V1706" s="1026"/>
      <c r="W1706" s="1026"/>
      <c r="X1706" s="1026"/>
      <c r="Y1706" s="1026"/>
      <c r="Z1706" s="1026"/>
      <c r="AA1706" s="1026"/>
      <c r="AB1706" s="1641"/>
      <c r="AC1706" s="1507">
        <f t="shared" si="482"/>
        <v>192</v>
      </c>
      <c r="AD1706" s="1508">
        <f t="shared" si="483"/>
        <v>3590.3999999999996</v>
      </c>
      <c r="AE1706" s="14">
        <f t="shared" si="484"/>
        <v>16.766666666666666</v>
      </c>
      <c r="AF1706" s="14">
        <f t="shared" si="485"/>
        <v>384</v>
      </c>
      <c r="AG1706" s="14">
        <f t="shared" si="486"/>
        <v>0.5</v>
      </c>
      <c r="AH1706" s="14">
        <f t="shared" si="487"/>
        <v>-16.266666666666666</v>
      </c>
      <c r="AI1706" s="14">
        <f t="shared" si="488"/>
        <v>-6246.4</v>
      </c>
      <c r="AJ1706" s="1649"/>
    </row>
    <row r="1707" spans="1:36" ht="53.25" customHeight="1">
      <c r="A1707" s="1474">
        <v>504</v>
      </c>
      <c r="B1707" s="1647" t="s">
        <v>7718</v>
      </c>
      <c r="C1707" s="1038" t="s">
        <v>2048</v>
      </c>
      <c r="D1707" s="1015">
        <v>7.36</v>
      </c>
      <c r="E1707" s="1642">
        <v>16800</v>
      </c>
      <c r="F1707" s="1641">
        <v>123648</v>
      </c>
      <c r="G1707" s="1642"/>
      <c r="H1707" s="1015">
        <f t="shared" si="481"/>
        <v>0</v>
      </c>
      <c r="I1707" s="1043"/>
      <c r="J1707" s="1043">
        <v>45171</v>
      </c>
      <c r="K1707" s="1043"/>
      <c r="L1707" s="1026">
        <v>1149</v>
      </c>
      <c r="M1707" s="1043">
        <v>44917</v>
      </c>
      <c r="N1707" s="1026"/>
      <c r="O1707" s="1026">
        <v>300</v>
      </c>
      <c r="P1707" s="985">
        <v>3000</v>
      </c>
      <c r="Q1707" s="1642"/>
      <c r="R1707" s="1642"/>
      <c r="S1707" s="1026"/>
      <c r="T1707" s="1026"/>
      <c r="U1707" s="1026"/>
      <c r="V1707" s="1026"/>
      <c r="W1707" s="1026"/>
      <c r="X1707" s="1026"/>
      <c r="Y1707" s="1026"/>
      <c r="Z1707" s="1026"/>
      <c r="AA1707" s="1026"/>
      <c r="AB1707" s="1641"/>
      <c r="AC1707" s="1507">
        <f t="shared" si="482"/>
        <v>13500</v>
      </c>
      <c r="AD1707" s="1508">
        <f t="shared" si="483"/>
        <v>99360</v>
      </c>
      <c r="AE1707" s="14">
        <f t="shared" si="484"/>
        <v>5.1333333333333337</v>
      </c>
      <c r="AF1707" s="14">
        <f t="shared" si="485"/>
        <v>1100</v>
      </c>
      <c r="AG1707" s="14">
        <f t="shared" si="486"/>
        <v>12.272727272727273</v>
      </c>
      <c r="AH1707" s="14">
        <f t="shared" si="487"/>
        <v>7.1393939393939396</v>
      </c>
      <c r="AI1707" s="14">
        <f t="shared" si="488"/>
        <v>7853.333333333333</v>
      </c>
      <c r="AJ1707" s="1649"/>
    </row>
    <row r="1708" spans="1:36" ht="61.5" customHeight="1">
      <c r="A1708" s="1474">
        <v>506</v>
      </c>
      <c r="B1708" s="1647" t="s">
        <v>7719</v>
      </c>
      <c r="C1708" s="1038" t="s">
        <v>2048</v>
      </c>
      <c r="D1708" s="1015">
        <v>29.99</v>
      </c>
      <c r="E1708" s="1642">
        <v>7200</v>
      </c>
      <c r="F1708" s="1641">
        <v>215928</v>
      </c>
      <c r="G1708" s="1642"/>
      <c r="H1708" s="1015">
        <f t="shared" si="481"/>
        <v>0</v>
      </c>
      <c r="I1708" s="1043"/>
      <c r="J1708" s="1043">
        <v>45346</v>
      </c>
      <c r="K1708" s="1043"/>
      <c r="L1708" s="1026">
        <v>1149</v>
      </c>
      <c r="M1708" s="1043">
        <v>44917</v>
      </c>
      <c r="N1708" s="1026"/>
      <c r="O1708" s="1026"/>
      <c r="P1708" s="985"/>
      <c r="Q1708" s="1642"/>
      <c r="R1708" s="1642"/>
      <c r="S1708" s="1026"/>
      <c r="T1708" s="1026"/>
      <c r="U1708" s="1026"/>
      <c r="V1708" s="1026"/>
      <c r="W1708" s="1026"/>
      <c r="X1708" s="1026"/>
      <c r="Y1708" s="1026"/>
      <c r="Z1708" s="1026"/>
      <c r="AA1708" s="1026"/>
      <c r="AB1708" s="1641"/>
      <c r="AC1708" s="1507">
        <f t="shared" si="482"/>
        <v>7200</v>
      </c>
      <c r="AD1708" s="1508">
        <f t="shared" si="483"/>
        <v>215928</v>
      </c>
      <c r="AE1708" s="14">
        <f t="shared" si="484"/>
        <v>10.966666666666667</v>
      </c>
      <c r="AF1708" s="14">
        <f t="shared" si="485"/>
        <v>0</v>
      </c>
      <c r="AG1708" s="14" t="e">
        <f t="shared" si="486"/>
        <v>#DIV/0!</v>
      </c>
      <c r="AH1708" s="14" t="e">
        <f t="shared" si="487"/>
        <v>#DIV/0!</v>
      </c>
      <c r="AI1708" s="14">
        <f t="shared" si="488"/>
        <v>7200</v>
      </c>
      <c r="AJ1708" s="1649"/>
    </row>
    <row r="1709" spans="1:36" ht="61.5" customHeight="1">
      <c r="A1709" s="1474">
        <v>507</v>
      </c>
      <c r="B1709" s="1647" t="s">
        <v>7719</v>
      </c>
      <c r="C1709" s="1038" t="s">
        <v>2048</v>
      </c>
      <c r="D1709" s="1015">
        <v>29.99</v>
      </c>
      <c r="E1709" s="1642">
        <v>4800</v>
      </c>
      <c r="F1709" s="1641">
        <v>143952</v>
      </c>
      <c r="G1709" s="1642"/>
      <c r="H1709" s="1015">
        <f t="shared" si="481"/>
        <v>0</v>
      </c>
      <c r="I1709" s="1043"/>
      <c r="J1709" s="1043">
        <v>45346</v>
      </c>
      <c r="K1709" s="1043"/>
      <c r="L1709" s="1026">
        <v>1149</v>
      </c>
      <c r="M1709" s="1043">
        <v>44917</v>
      </c>
      <c r="N1709" s="1026"/>
      <c r="O1709" s="1026"/>
      <c r="P1709" s="985"/>
      <c r="Q1709" s="1642"/>
      <c r="R1709" s="1642"/>
      <c r="S1709" s="1026"/>
      <c r="T1709" s="1026"/>
      <c r="U1709" s="1026"/>
      <c r="V1709" s="1026"/>
      <c r="W1709" s="1026"/>
      <c r="X1709" s="1026"/>
      <c r="Y1709" s="1026"/>
      <c r="Z1709" s="1026"/>
      <c r="AA1709" s="1026"/>
      <c r="AB1709" s="1641"/>
      <c r="AC1709" s="1507">
        <f t="shared" si="482"/>
        <v>4800</v>
      </c>
      <c r="AD1709" s="1508">
        <f t="shared" si="483"/>
        <v>143952</v>
      </c>
      <c r="AE1709" s="14">
        <f t="shared" si="484"/>
        <v>10.966666666666667</v>
      </c>
      <c r="AF1709" s="14">
        <f t="shared" si="485"/>
        <v>0</v>
      </c>
      <c r="AG1709" s="14" t="e">
        <f t="shared" si="486"/>
        <v>#DIV/0!</v>
      </c>
      <c r="AH1709" s="14" t="e">
        <f t="shared" si="487"/>
        <v>#DIV/0!</v>
      </c>
      <c r="AI1709" s="14">
        <f t="shared" si="488"/>
        <v>4800</v>
      </c>
      <c r="AJ1709" s="1649"/>
    </row>
    <row r="1710" spans="1:36" ht="61.5" customHeight="1">
      <c r="A1710" s="1474">
        <v>508</v>
      </c>
      <c r="B1710" s="1647" t="s">
        <v>7720</v>
      </c>
      <c r="C1710" s="1038" t="s">
        <v>2048</v>
      </c>
      <c r="D1710" s="1015">
        <v>12.18</v>
      </c>
      <c r="E1710" s="1642">
        <v>16120</v>
      </c>
      <c r="F1710" s="1641">
        <v>196341.6</v>
      </c>
      <c r="G1710" s="1642"/>
      <c r="H1710" s="1015">
        <f t="shared" si="481"/>
        <v>0</v>
      </c>
      <c r="I1710" s="1043"/>
      <c r="J1710" s="1043">
        <v>45527</v>
      </c>
      <c r="K1710" s="1043"/>
      <c r="L1710" s="1026">
        <v>1149</v>
      </c>
      <c r="M1710" s="1043">
        <v>44917</v>
      </c>
      <c r="N1710" s="1026"/>
      <c r="O1710" s="1026"/>
      <c r="P1710" s="985">
        <v>310</v>
      </c>
      <c r="Q1710" s="1642"/>
      <c r="R1710" s="1642"/>
      <c r="S1710" s="1026"/>
      <c r="T1710" s="1026"/>
      <c r="U1710" s="1026"/>
      <c r="V1710" s="1026"/>
      <c r="W1710" s="1026"/>
      <c r="X1710" s="1026"/>
      <c r="Y1710" s="1026"/>
      <c r="Z1710" s="1026"/>
      <c r="AA1710" s="1026"/>
      <c r="AB1710" s="1641"/>
      <c r="AC1710" s="1507">
        <f t="shared" si="482"/>
        <v>15810</v>
      </c>
      <c r="AD1710" s="1508">
        <f t="shared" si="483"/>
        <v>192565.8</v>
      </c>
      <c r="AE1710" s="14">
        <f t="shared" si="484"/>
        <v>17</v>
      </c>
      <c r="AF1710" s="14">
        <f t="shared" si="485"/>
        <v>103.33333333333333</v>
      </c>
      <c r="AG1710" s="14">
        <f t="shared" si="486"/>
        <v>153</v>
      </c>
      <c r="AH1710" s="14">
        <f t="shared" si="487"/>
        <v>136</v>
      </c>
      <c r="AI1710" s="14">
        <f t="shared" si="488"/>
        <v>14053.333333333334</v>
      </c>
      <c r="AJ1710" s="1649"/>
    </row>
    <row r="1711" spans="1:36" ht="43.5" customHeight="1">
      <c r="A1711" s="1474">
        <v>511</v>
      </c>
      <c r="B1711" s="1647" t="s">
        <v>7721</v>
      </c>
      <c r="C1711" s="1038" t="s">
        <v>2048</v>
      </c>
      <c r="D1711" s="1015">
        <v>8.76</v>
      </c>
      <c r="E1711" s="1642">
        <v>112785</v>
      </c>
      <c r="F1711" s="1641">
        <v>987996.6</v>
      </c>
      <c r="G1711" s="1642"/>
      <c r="H1711" s="1015">
        <f t="shared" si="481"/>
        <v>0</v>
      </c>
      <c r="I1711" s="1043"/>
      <c r="J1711" s="1043">
        <v>45515</v>
      </c>
      <c r="K1711" s="1043"/>
      <c r="L1711" s="1026">
        <v>1149</v>
      </c>
      <c r="M1711" s="1043">
        <v>44917</v>
      </c>
      <c r="N1711" s="1026"/>
      <c r="O1711" s="1026"/>
      <c r="P1711" s="985"/>
      <c r="Q1711" s="1642"/>
      <c r="R1711" s="1642"/>
      <c r="S1711" s="1026"/>
      <c r="T1711" s="1026"/>
      <c r="U1711" s="1026"/>
      <c r="V1711" s="1026"/>
      <c r="W1711" s="1026"/>
      <c r="X1711" s="1026"/>
      <c r="Y1711" s="1026"/>
      <c r="Z1711" s="1026"/>
      <c r="AA1711" s="1026"/>
      <c r="AB1711" s="1641"/>
      <c r="AC1711" s="1507">
        <f t="shared" si="482"/>
        <v>112785</v>
      </c>
      <c r="AD1711" s="1508">
        <f t="shared" si="483"/>
        <v>987996.6</v>
      </c>
      <c r="AE1711" s="14">
        <f t="shared" si="484"/>
        <v>16.600000000000001</v>
      </c>
      <c r="AF1711" s="14">
        <f t="shared" si="485"/>
        <v>0</v>
      </c>
      <c r="AG1711" s="14" t="e">
        <f t="shared" si="486"/>
        <v>#DIV/0!</v>
      </c>
      <c r="AH1711" s="14" t="e">
        <f t="shared" si="487"/>
        <v>#DIV/0!</v>
      </c>
      <c r="AI1711" s="14">
        <f t="shared" si="488"/>
        <v>112785</v>
      </c>
      <c r="AJ1711" s="1649"/>
    </row>
    <row r="1712" spans="1:36" ht="43.5" customHeight="1">
      <c r="A1712" s="1474">
        <v>515</v>
      </c>
      <c r="B1712" s="1647" t="s">
        <v>7721</v>
      </c>
      <c r="C1712" s="1038" t="s">
        <v>2048</v>
      </c>
      <c r="D1712" s="1015">
        <v>8.76</v>
      </c>
      <c r="E1712" s="1642">
        <v>38325</v>
      </c>
      <c r="F1712" s="1641">
        <v>335727</v>
      </c>
      <c r="G1712" s="1642"/>
      <c r="H1712" s="1015">
        <f t="shared" ref="H1712:H1719" si="489">D1712*G1712</f>
        <v>0</v>
      </c>
      <c r="I1712" s="1043"/>
      <c r="J1712" s="1043">
        <v>45527</v>
      </c>
      <c r="K1712" s="1043"/>
      <c r="L1712" s="1026">
        <v>1149</v>
      </c>
      <c r="M1712" s="1043">
        <v>44917</v>
      </c>
      <c r="N1712" s="1026"/>
      <c r="O1712" s="1026">
        <v>365</v>
      </c>
      <c r="P1712" s="985">
        <v>2920</v>
      </c>
      <c r="Q1712" s="1642"/>
      <c r="R1712" s="1642"/>
      <c r="S1712" s="1026"/>
      <c r="T1712" s="1026"/>
      <c r="U1712" s="1026"/>
      <c r="V1712" s="1026"/>
      <c r="W1712" s="1026"/>
      <c r="X1712" s="1026"/>
      <c r="Y1712" s="1026"/>
      <c r="Z1712" s="1026"/>
      <c r="AA1712" s="1026"/>
      <c r="AB1712" s="1641"/>
      <c r="AC1712" s="1507">
        <f t="shared" ref="AC1712:AC1719" si="490">E1712+G1712-N1712-O1712-AA1712-P1712-Q1712-R1712-S1712-T1712-U1712-V1712-W1712-X1712-Y1712</f>
        <v>35040</v>
      </c>
      <c r="AD1712" s="1508">
        <f t="shared" ref="AD1712:AD1719" si="491">D1712*AC1712</f>
        <v>306950.39999999997</v>
      </c>
      <c r="AE1712" s="14">
        <f t="shared" ref="AE1712:AE1719" si="492">(J1712-"01.04.2023")/30</f>
        <v>17</v>
      </c>
      <c r="AF1712" s="14">
        <f t="shared" ref="AF1712:AF1719" si="493">(N1712+O1712+P1712+Q1712+R1712+S1712+T1712+U1712+V1712+W1712+X1712+Y1712)/3</f>
        <v>1095</v>
      </c>
      <c r="AG1712" s="14">
        <f t="shared" ref="AG1712:AG1719" si="494">AC1712/AF1712</f>
        <v>32</v>
      </c>
      <c r="AH1712" s="14">
        <f t="shared" ref="AH1712:AH1719" si="495">AG1712-AE1712</f>
        <v>15</v>
      </c>
      <c r="AI1712" s="14">
        <f t="shared" ref="AI1712:AI1719" si="496">AC1712-(AE1712*AF1712)</f>
        <v>16425</v>
      </c>
      <c r="AJ1712" s="1649"/>
    </row>
    <row r="1713" spans="1:36" ht="43.5" customHeight="1">
      <c r="A1713" s="1474">
        <v>516</v>
      </c>
      <c r="B1713" s="1647" t="s">
        <v>7722</v>
      </c>
      <c r="C1713" s="1038" t="s">
        <v>2048</v>
      </c>
      <c r="D1713" s="1015">
        <v>9.52</v>
      </c>
      <c r="E1713" s="1642">
        <v>21900</v>
      </c>
      <c r="F1713" s="1641">
        <v>208488</v>
      </c>
      <c r="G1713" s="1641"/>
      <c r="H1713" s="1015">
        <f t="shared" si="489"/>
        <v>0</v>
      </c>
      <c r="I1713" s="1043"/>
      <c r="J1713" s="1043">
        <v>45471</v>
      </c>
      <c r="K1713" s="1043"/>
      <c r="L1713" s="1026">
        <v>1149</v>
      </c>
      <c r="M1713" s="1043">
        <v>44917</v>
      </c>
      <c r="N1713" s="1026"/>
      <c r="O1713" s="1026"/>
      <c r="P1713" s="985"/>
      <c r="Q1713" s="1642"/>
      <c r="R1713" s="1642"/>
      <c r="S1713" s="1026"/>
      <c r="T1713" s="1026"/>
      <c r="U1713" s="1026"/>
      <c r="V1713" s="1026"/>
      <c r="W1713" s="1026"/>
      <c r="X1713" s="1026"/>
      <c r="Y1713" s="1026"/>
      <c r="Z1713" s="1026"/>
      <c r="AA1713" s="1026"/>
      <c r="AB1713" s="1641"/>
      <c r="AC1713" s="1507">
        <f t="shared" si="490"/>
        <v>21900</v>
      </c>
      <c r="AD1713" s="1508">
        <f t="shared" si="491"/>
        <v>208488</v>
      </c>
      <c r="AE1713" s="14">
        <f t="shared" si="492"/>
        <v>15.133333333333333</v>
      </c>
      <c r="AF1713" s="14">
        <f t="shared" si="493"/>
        <v>0</v>
      </c>
      <c r="AG1713" s="14" t="e">
        <f t="shared" si="494"/>
        <v>#DIV/0!</v>
      </c>
      <c r="AH1713" s="14" t="e">
        <f t="shared" si="495"/>
        <v>#DIV/0!</v>
      </c>
      <c r="AI1713" s="14">
        <f t="shared" si="496"/>
        <v>21900</v>
      </c>
      <c r="AJ1713" s="1649"/>
    </row>
    <row r="1714" spans="1:36" ht="43.5" customHeight="1">
      <c r="A1714" s="1474">
        <v>517</v>
      </c>
      <c r="B1714" s="1647" t="s">
        <v>7722</v>
      </c>
      <c r="C1714" s="1038" t="s">
        <v>2048</v>
      </c>
      <c r="D1714" s="1015">
        <v>9.52</v>
      </c>
      <c r="E1714" s="1642">
        <v>125700</v>
      </c>
      <c r="F1714" s="1641">
        <v>1196664</v>
      </c>
      <c r="G1714" s="1641"/>
      <c r="H1714" s="1015">
        <f t="shared" si="489"/>
        <v>0</v>
      </c>
      <c r="I1714" s="1043"/>
      <c r="J1714" s="1043">
        <v>45380</v>
      </c>
      <c r="K1714" s="1043"/>
      <c r="L1714" s="1026">
        <v>1149</v>
      </c>
      <c r="M1714" s="1043">
        <v>44917</v>
      </c>
      <c r="N1714" s="1026">
        <v>9600</v>
      </c>
      <c r="O1714" s="1026">
        <v>43200</v>
      </c>
      <c r="P1714" s="985">
        <v>23400</v>
      </c>
      <c r="Q1714" s="1642"/>
      <c r="R1714" s="1642"/>
      <c r="S1714" s="1026"/>
      <c r="T1714" s="1026"/>
      <c r="U1714" s="1026"/>
      <c r="V1714" s="1026"/>
      <c r="W1714" s="1026"/>
      <c r="X1714" s="1026"/>
      <c r="Y1714" s="1026"/>
      <c r="Z1714" s="1026"/>
      <c r="AA1714" s="1026"/>
      <c r="AB1714" s="1641"/>
      <c r="AC1714" s="1507">
        <f t="shared" si="490"/>
        <v>49500</v>
      </c>
      <c r="AD1714" s="1508">
        <f t="shared" si="491"/>
        <v>471240</v>
      </c>
      <c r="AE1714" s="14">
        <f t="shared" si="492"/>
        <v>12.1</v>
      </c>
      <c r="AF1714" s="14">
        <f t="shared" si="493"/>
        <v>25400</v>
      </c>
      <c r="AG1714" s="14">
        <f t="shared" si="494"/>
        <v>1.9488188976377954</v>
      </c>
      <c r="AH1714" s="14">
        <f t="shared" si="495"/>
        <v>-10.151181102362205</v>
      </c>
      <c r="AI1714" s="14">
        <f t="shared" si="496"/>
        <v>-257840</v>
      </c>
      <c r="AJ1714" s="1649"/>
    </row>
    <row r="1715" spans="1:36" ht="43.5" customHeight="1">
      <c r="A1715" s="1474">
        <v>519</v>
      </c>
      <c r="B1715" s="1647" t="s">
        <v>7723</v>
      </c>
      <c r="C1715" s="1038" t="s">
        <v>2048</v>
      </c>
      <c r="D1715" s="1015">
        <v>12.19</v>
      </c>
      <c r="E1715" s="1641">
        <v>27090.18</v>
      </c>
      <c r="F1715" s="1641">
        <v>330229.2942</v>
      </c>
      <c r="G1715" s="1642"/>
      <c r="H1715" s="1015">
        <f t="shared" si="489"/>
        <v>0</v>
      </c>
      <c r="I1715" s="1043"/>
      <c r="J1715" s="1043">
        <v>45279</v>
      </c>
      <c r="K1715" s="1043"/>
      <c r="L1715" s="1026">
        <v>1149</v>
      </c>
      <c r="M1715" s="1043">
        <v>44917</v>
      </c>
      <c r="N1715" s="1026"/>
      <c r="O1715" s="1026">
        <v>13116.06</v>
      </c>
      <c r="P1715" s="985">
        <v>8580.6</v>
      </c>
      <c r="Q1715" s="1642"/>
      <c r="R1715" s="1642"/>
      <c r="S1715" s="1026"/>
      <c r="T1715" s="1026"/>
      <c r="U1715" s="1026"/>
      <c r="V1715" s="1026"/>
      <c r="W1715" s="1026"/>
      <c r="X1715" s="1026"/>
      <c r="Y1715" s="1026"/>
      <c r="Z1715" s="1026"/>
      <c r="AA1715" s="1026"/>
      <c r="AB1715" s="1641"/>
      <c r="AC1715" s="1507">
        <f t="shared" si="490"/>
        <v>5393.52</v>
      </c>
      <c r="AD1715" s="1508">
        <f t="shared" si="491"/>
        <v>65747.008799999996</v>
      </c>
      <c r="AE1715" s="14">
        <f t="shared" si="492"/>
        <v>8.7333333333333325</v>
      </c>
      <c r="AF1715" s="14">
        <f t="shared" si="493"/>
        <v>7232.22</v>
      </c>
      <c r="AG1715" s="14">
        <f t="shared" si="494"/>
        <v>0.74576271186440679</v>
      </c>
      <c r="AH1715" s="14">
        <f t="shared" si="495"/>
        <v>-7.9875706214689259</v>
      </c>
      <c r="AI1715" s="14">
        <f t="shared" si="496"/>
        <v>-57767.868000000002</v>
      </c>
      <c r="AJ1715" s="1649"/>
    </row>
    <row r="1716" spans="1:36" ht="43.5" customHeight="1">
      <c r="A1716" s="1474">
        <v>522</v>
      </c>
      <c r="B1716" s="1647" t="s">
        <v>7724</v>
      </c>
      <c r="C1716" s="1038" t="s">
        <v>2048</v>
      </c>
      <c r="D1716" s="1015">
        <v>9.34</v>
      </c>
      <c r="E1716" s="1642">
        <v>133000</v>
      </c>
      <c r="F1716" s="1641">
        <v>1242220</v>
      </c>
      <c r="G1716" s="1641"/>
      <c r="H1716" s="1015">
        <f t="shared" si="489"/>
        <v>0</v>
      </c>
      <c r="I1716" s="1043"/>
      <c r="J1716" s="1043">
        <v>45409</v>
      </c>
      <c r="K1716" s="1043"/>
      <c r="L1716" s="1026">
        <v>1149</v>
      </c>
      <c r="M1716" s="1043">
        <v>44917</v>
      </c>
      <c r="N1716" s="1026"/>
      <c r="O1716" s="1026"/>
      <c r="P1716" s="985">
        <v>20300</v>
      </c>
      <c r="Q1716" s="1642"/>
      <c r="R1716" s="1642"/>
      <c r="S1716" s="1026"/>
      <c r="T1716" s="1026"/>
      <c r="U1716" s="1026"/>
      <c r="V1716" s="1026"/>
      <c r="W1716" s="1026"/>
      <c r="X1716" s="1026"/>
      <c r="Y1716" s="1026"/>
      <c r="Z1716" s="1026"/>
      <c r="AA1716" s="1026"/>
      <c r="AB1716" s="1641"/>
      <c r="AC1716" s="1507">
        <f t="shared" si="490"/>
        <v>112700</v>
      </c>
      <c r="AD1716" s="1508">
        <f t="shared" si="491"/>
        <v>1052618</v>
      </c>
      <c r="AE1716" s="14">
        <f t="shared" si="492"/>
        <v>13.066666666666666</v>
      </c>
      <c r="AF1716" s="14">
        <f t="shared" si="493"/>
        <v>6766.666666666667</v>
      </c>
      <c r="AG1716" s="14">
        <f t="shared" si="494"/>
        <v>16.655172413793103</v>
      </c>
      <c r="AH1716" s="14">
        <f t="shared" si="495"/>
        <v>3.5885057471264368</v>
      </c>
      <c r="AI1716" s="14">
        <f t="shared" si="496"/>
        <v>24282.222222222219</v>
      </c>
      <c r="AJ1716" s="1649"/>
    </row>
    <row r="1717" spans="1:36" ht="43.5" customHeight="1">
      <c r="A1717" s="1474">
        <v>525</v>
      </c>
      <c r="B1717" s="1647" t="s">
        <v>7725</v>
      </c>
      <c r="C1717" s="1038" t="s">
        <v>2048</v>
      </c>
      <c r="D1717" s="1015">
        <v>14.3</v>
      </c>
      <c r="E1717" s="1641">
        <v>14625.156000000001</v>
      </c>
      <c r="F1717" s="1641">
        <v>209139.73080000002</v>
      </c>
      <c r="G1717" s="1642"/>
      <c r="H1717" s="1015">
        <f t="shared" si="489"/>
        <v>0</v>
      </c>
      <c r="I1717" s="1043"/>
      <c r="J1717" s="1043">
        <v>45206</v>
      </c>
      <c r="K1717" s="1043"/>
      <c r="L1717" s="1026">
        <v>1149</v>
      </c>
      <c r="M1717" s="1043">
        <v>44917</v>
      </c>
      <c r="N1717" s="1026">
        <v>134.26</v>
      </c>
      <c r="O1717" s="1026">
        <v>1127.07</v>
      </c>
      <c r="P1717" s="985">
        <v>3220.2</v>
      </c>
      <c r="Q1717" s="1642"/>
      <c r="R1717" s="1642"/>
      <c r="S1717" s="1026"/>
      <c r="T1717" s="1026"/>
      <c r="U1717" s="1026"/>
      <c r="V1717" s="1026"/>
      <c r="W1717" s="1026"/>
      <c r="X1717" s="1026"/>
      <c r="Y1717" s="1026"/>
      <c r="Z1717" s="1026"/>
      <c r="AA1717" s="1026"/>
      <c r="AB1717" s="1641"/>
      <c r="AC1717" s="1507">
        <f t="shared" si="490"/>
        <v>10143.626</v>
      </c>
      <c r="AD1717" s="1508">
        <f t="shared" si="491"/>
        <v>145053.8518</v>
      </c>
      <c r="AE1717" s="14">
        <f t="shared" si="492"/>
        <v>6.3</v>
      </c>
      <c r="AF1717" s="14">
        <f t="shared" si="493"/>
        <v>1493.8433333333332</v>
      </c>
      <c r="AG1717" s="14">
        <f t="shared" si="494"/>
        <v>6.7902876919266415</v>
      </c>
      <c r="AH1717" s="14">
        <f t="shared" si="495"/>
        <v>0.49028769192664168</v>
      </c>
      <c r="AI1717" s="14">
        <f t="shared" si="496"/>
        <v>732.41300000000047</v>
      </c>
      <c r="AJ1717" s="1649"/>
    </row>
    <row r="1718" spans="1:36" ht="43.5" customHeight="1">
      <c r="A1718" s="1474">
        <v>531</v>
      </c>
      <c r="B1718" s="1647" t="s">
        <v>7726</v>
      </c>
      <c r="C1718" s="1038" t="s">
        <v>2048</v>
      </c>
      <c r="D1718" s="1015">
        <v>8.16</v>
      </c>
      <c r="E1718" s="1642">
        <v>96750</v>
      </c>
      <c r="F1718" s="1641">
        <v>789480</v>
      </c>
      <c r="G1718" s="1642"/>
      <c r="H1718" s="1015">
        <f t="shared" si="489"/>
        <v>0</v>
      </c>
      <c r="I1718" s="1043"/>
      <c r="J1718" s="1043">
        <v>45527</v>
      </c>
      <c r="K1718" s="1043"/>
      <c r="L1718" s="1026">
        <v>1149</v>
      </c>
      <c r="M1718" s="1043">
        <v>44917</v>
      </c>
      <c r="N1718" s="1026"/>
      <c r="O1718" s="1026">
        <v>9375</v>
      </c>
      <c r="P1718" s="985">
        <v>15750</v>
      </c>
      <c r="Q1718" s="1642"/>
      <c r="R1718" s="1642"/>
      <c r="S1718" s="1026"/>
      <c r="T1718" s="1026"/>
      <c r="U1718" s="1026"/>
      <c r="V1718" s="1026"/>
      <c r="W1718" s="1026"/>
      <c r="X1718" s="1026"/>
      <c r="Y1718" s="1026"/>
      <c r="Z1718" s="1026"/>
      <c r="AA1718" s="1026"/>
      <c r="AB1718" s="1641"/>
      <c r="AC1718" s="1507">
        <f t="shared" si="490"/>
        <v>71625</v>
      </c>
      <c r="AD1718" s="1508">
        <f t="shared" si="491"/>
        <v>584460</v>
      </c>
      <c r="AE1718" s="14">
        <f t="shared" si="492"/>
        <v>17</v>
      </c>
      <c r="AF1718" s="14">
        <f t="shared" si="493"/>
        <v>8375</v>
      </c>
      <c r="AG1718" s="14">
        <f t="shared" si="494"/>
        <v>8.5522388059701484</v>
      </c>
      <c r="AH1718" s="14">
        <f t="shared" si="495"/>
        <v>-8.4477611940298516</v>
      </c>
      <c r="AI1718" s="14">
        <f t="shared" si="496"/>
        <v>-70750</v>
      </c>
      <c r="AJ1718" s="1649"/>
    </row>
    <row r="1719" spans="1:36" ht="43.5" customHeight="1">
      <c r="A1719" s="1474">
        <v>534</v>
      </c>
      <c r="B1719" s="1639" t="s">
        <v>2509</v>
      </c>
      <c r="C1719" s="985" t="s">
        <v>153</v>
      </c>
      <c r="D1719" s="985">
        <v>85.58</v>
      </c>
      <c r="E1719" s="1641">
        <v>17072</v>
      </c>
      <c r="F1719" s="1641">
        <v>1461021.76</v>
      </c>
      <c r="G1719" s="1026"/>
      <c r="H1719" s="1015">
        <f t="shared" si="489"/>
        <v>0</v>
      </c>
      <c r="I1719" s="1026"/>
      <c r="J1719" s="1043">
        <v>45139</v>
      </c>
      <c r="K1719" s="1043"/>
      <c r="L1719" s="1645">
        <v>993</v>
      </c>
      <c r="M1719" s="1043">
        <v>44097</v>
      </c>
      <c r="N1719" s="1026">
        <v>6481</v>
      </c>
      <c r="O1719" s="1026">
        <v>4396</v>
      </c>
      <c r="P1719" s="985">
        <v>3955</v>
      </c>
      <c r="Q1719" s="1642"/>
      <c r="R1719" s="1642"/>
      <c r="S1719" s="1026"/>
      <c r="T1719" s="1026"/>
      <c r="U1719" s="1026"/>
      <c r="V1719" s="1026"/>
      <c r="W1719" s="1026"/>
      <c r="X1719" s="1026"/>
      <c r="Y1719" s="1026"/>
      <c r="Z1719" s="1026"/>
      <c r="AA1719" s="1026"/>
      <c r="AB1719" s="1641"/>
      <c r="AC1719" s="1507">
        <f t="shared" si="490"/>
        <v>2240</v>
      </c>
      <c r="AD1719" s="1508">
        <f t="shared" si="491"/>
        <v>191699.19999999998</v>
      </c>
      <c r="AE1719" s="14">
        <f t="shared" si="492"/>
        <v>4.0666666666666664</v>
      </c>
      <c r="AF1719" s="14">
        <f t="shared" si="493"/>
        <v>4944</v>
      </c>
      <c r="AG1719" s="14">
        <f t="shared" si="494"/>
        <v>0.45307443365695793</v>
      </c>
      <c r="AH1719" s="14">
        <f t="shared" si="495"/>
        <v>-3.6135922330097086</v>
      </c>
      <c r="AI1719" s="14">
        <f t="shared" si="496"/>
        <v>-17865.599999999999</v>
      </c>
      <c r="AJ1719" s="1649"/>
    </row>
    <row r="1720" spans="1:36" ht="25.5" customHeight="1">
      <c r="A1720" s="4930" t="s">
        <v>20</v>
      </c>
      <c r="B1720" s="4930"/>
      <c r="C1720" s="4930"/>
      <c r="D1720" s="4930"/>
      <c r="E1720" s="4930"/>
      <c r="F1720" s="4930"/>
      <c r="G1720" s="4930"/>
      <c r="H1720" s="4930"/>
      <c r="I1720" s="4930"/>
      <c r="J1720" s="4930"/>
      <c r="K1720" s="4930"/>
      <c r="L1720" s="4930"/>
      <c r="M1720" s="4930"/>
      <c r="N1720" s="4930"/>
      <c r="O1720" s="4930"/>
      <c r="P1720" s="4930"/>
      <c r="Q1720" s="4930"/>
      <c r="R1720" s="4930"/>
      <c r="S1720" s="4930"/>
      <c r="T1720" s="4930"/>
      <c r="U1720" s="4930"/>
      <c r="V1720" s="4930"/>
      <c r="W1720" s="4930"/>
      <c r="X1720" s="4930"/>
      <c r="Y1720" s="4930"/>
      <c r="Z1720" s="4930"/>
      <c r="AA1720" s="4930"/>
      <c r="AB1720" s="4930"/>
      <c r="AC1720" s="4930"/>
      <c r="AD1720" s="4930"/>
      <c r="AE1720" s="4930"/>
      <c r="AF1720" s="4930"/>
      <c r="AG1720" s="4930"/>
      <c r="AH1720" s="4930"/>
      <c r="AI1720" s="4930"/>
      <c r="AJ1720" s="4931"/>
    </row>
    <row r="1721" spans="1:36" ht="25.5" customHeight="1">
      <c r="A1721" s="4927" t="s">
        <v>2441</v>
      </c>
      <c r="B1721" s="4927"/>
      <c r="C1721" s="4927"/>
      <c r="D1721" s="4927"/>
      <c r="E1721" s="4927"/>
      <c r="F1721" s="4927"/>
      <c r="G1721" s="4927"/>
      <c r="H1721" s="4927"/>
      <c r="I1721" s="4927"/>
      <c r="J1721" s="4927"/>
      <c r="K1721" s="4927"/>
      <c r="L1721" s="4927"/>
      <c r="M1721" s="4927"/>
      <c r="N1721" s="4927"/>
      <c r="O1721" s="4927"/>
      <c r="P1721" s="4927"/>
      <c r="Q1721" s="4927"/>
      <c r="R1721" s="4927"/>
      <c r="S1721" s="4927"/>
      <c r="T1721" s="4927"/>
      <c r="U1721" s="4927"/>
      <c r="V1721" s="4927"/>
      <c r="W1721" s="4927"/>
      <c r="X1721" s="4927"/>
      <c r="Y1721" s="4927"/>
      <c r="Z1721" s="4927"/>
      <c r="AA1721" s="4927"/>
      <c r="AB1721" s="4927"/>
      <c r="AC1721" s="4927"/>
      <c r="AD1721" s="4927"/>
      <c r="AE1721" s="4927"/>
      <c r="AF1721" s="4927"/>
      <c r="AG1721" s="4927"/>
      <c r="AH1721" s="4927"/>
      <c r="AI1721" s="4927"/>
      <c r="AJ1721" s="4928"/>
    </row>
    <row r="1722" spans="1:36" ht="31.5">
      <c r="A1722" s="1474">
        <v>4</v>
      </c>
      <c r="B1722" s="972" t="s">
        <v>7651</v>
      </c>
      <c r="C1722" s="1026" t="s">
        <v>2485</v>
      </c>
      <c r="D1722" s="1671">
        <v>15.097200000000001</v>
      </c>
      <c r="E1722" s="1642">
        <v>14700</v>
      </c>
      <c r="F1722" s="1641">
        <v>221928.84000000003</v>
      </c>
      <c r="G1722" s="1642"/>
      <c r="H1722" s="1641">
        <f t="shared" ref="H1722:H1774" si="497">D1722*G1722</f>
        <v>0</v>
      </c>
      <c r="I1722" s="1043"/>
      <c r="J1722" s="1043">
        <v>45443</v>
      </c>
      <c r="K1722" s="1043"/>
      <c r="L1722" s="1026">
        <v>459</v>
      </c>
      <c r="M1722" s="1043">
        <v>44729</v>
      </c>
      <c r="N1722" s="1642"/>
      <c r="O1722" s="1642">
        <v>140</v>
      </c>
      <c r="P1722" s="1037">
        <v>120</v>
      </c>
      <c r="Q1722" s="1642"/>
      <c r="R1722" s="1642"/>
      <c r="S1722" s="1642"/>
      <c r="T1722" s="1642"/>
      <c r="U1722" s="1642"/>
      <c r="V1722" s="1642"/>
      <c r="W1722" s="1642"/>
      <c r="X1722" s="1642"/>
      <c r="Y1722" s="1037"/>
      <c r="Z1722" s="1037"/>
      <c r="AA1722" s="1037"/>
      <c r="AB1722" s="1641"/>
      <c r="AC1722" s="1507">
        <f t="shared" ref="AC1722:AC1747" si="498">E1722+G1722-N1722-O1722-AA1722-P1722-Q1722-R1722-S1722-T1722-U1722-V1722-W1722-X1722-Y1722</f>
        <v>14440</v>
      </c>
      <c r="AD1722" s="1508">
        <f t="shared" ref="AD1722:AD1747" si="499">D1722*AC1722</f>
        <v>218003.568</v>
      </c>
      <c r="AE1722" s="14">
        <f t="shared" ref="AE1722:AE1747" si="500">(J1722-"01.04.2023")/30</f>
        <v>14.2</v>
      </c>
      <c r="AF1722" s="14">
        <f t="shared" ref="AF1722:AF1747" si="501">(N1722+O1722+P1722+Q1722+R1722+S1722+T1722+U1722+V1722+W1722+X1722+Y1722)/3</f>
        <v>86.666666666666671</v>
      </c>
      <c r="AG1722" s="14">
        <f t="shared" ref="AG1722:AG1747" si="502">AC1722/AF1722</f>
        <v>166.61538461538461</v>
      </c>
      <c r="AH1722" s="14">
        <f t="shared" ref="AH1722:AH1747" si="503">AG1722-AE1722</f>
        <v>152.41538461538462</v>
      </c>
      <c r="AI1722" s="14">
        <f t="shared" ref="AI1722:AI1747" si="504">AC1722-(AE1722*AF1722)</f>
        <v>13209.333333333334</v>
      </c>
      <c r="AJ1722" s="1649"/>
    </row>
    <row r="1723" spans="1:36" ht="31.5">
      <c r="A1723" s="1474">
        <v>5</v>
      </c>
      <c r="B1723" s="972" t="s">
        <v>7652</v>
      </c>
      <c r="C1723" s="1026" t="s">
        <v>2485</v>
      </c>
      <c r="D1723" s="1671">
        <v>35.475999999999999</v>
      </c>
      <c r="E1723" s="1642">
        <v>32350</v>
      </c>
      <c r="F1723" s="1641">
        <v>1147648.5999999999</v>
      </c>
      <c r="G1723" s="1652"/>
      <c r="H1723" s="1641">
        <f t="shared" si="497"/>
        <v>0</v>
      </c>
      <c r="I1723" s="1653"/>
      <c r="J1723" s="1043">
        <v>45291</v>
      </c>
      <c r="K1723" s="1043"/>
      <c r="L1723" s="1645">
        <v>1416</v>
      </c>
      <c r="M1723" s="1043">
        <v>44497</v>
      </c>
      <c r="N1723" s="1642">
        <v>780</v>
      </c>
      <c r="O1723" s="1642">
        <v>31390</v>
      </c>
      <c r="P1723" s="1037"/>
      <c r="Q1723" s="1642"/>
      <c r="R1723" s="1642"/>
      <c r="S1723" s="1642"/>
      <c r="T1723" s="1642"/>
      <c r="U1723" s="1642"/>
      <c r="V1723" s="1642"/>
      <c r="W1723" s="1642"/>
      <c r="X1723" s="1642"/>
      <c r="Y1723" s="1037"/>
      <c r="Z1723" s="1037"/>
      <c r="AA1723" s="1037"/>
      <c r="AB1723" s="1641"/>
      <c r="AC1723" s="1507">
        <f t="shared" si="498"/>
        <v>180</v>
      </c>
      <c r="AD1723" s="1508">
        <f t="shared" si="499"/>
        <v>6385.68</v>
      </c>
      <c r="AE1723" s="14">
        <f t="shared" si="500"/>
        <v>9.1333333333333329</v>
      </c>
      <c r="AF1723" s="14">
        <f t="shared" si="501"/>
        <v>10723.333333333334</v>
      </c>
      <c r="AG1723" s="14">
        <f t="shared" si="502"/>
        <v>1.6785825303077401E-2</v>
      </c>
      <c r="AH1723" s="14">
        <f t="shared" si="503"/>
        <v>-9.1165475080302549</v>
      </c>
      <c r="AI1723" s="14">
        <f t="shared" si="504"/>
        <v>-97759.777777777781</v>
      </c>
      <c r="AJ1723" s="1649"/>
    </row>
    <row r="1724" spans="1:36" ht="31.5">
      <c r="A1724" s="1474">
        <v>6</v>
      </c>
      <c r="B1724" s="972" t="s">
        <v>7652</v>
      </c>
      <c r="C1724" s="1026" t="s">
        <v>2485</v>
      </c>
      <c r="D1724" s="1671">
        <v>35.275199999999998</v>
      </c>
      <c r="E1724" s="1642">
        <v>21150</v>
      </c>
      <c r="F1724" s="1641">
        <v>746070.48</v>
      </c>
      <c r="G1724" s="1652"/>
      <c r="H1724" s="1641">
        <f t="shared" si="497"/>
        <v>0</v>
      </c>
      <c r="I1724" s="1043"/>
      <c r="J1724" s="1043">
        <v>45443</v>
      </c>
      <c r="K1724" s="1043"/>
      <c r="L1724" s="1026">
        <v>458</v>
      </c>
      <c r="M1724" s="1043">
        <v>44729</v>
      </c>
      <c r="N1724" s="1642"/>
      <c r="O1724" s="1642"/>
      <c r="P1724" s="1037"/>
      <c r="Q1724" s="1642"/>
      <c r="R1724" s="1642"/>
      <c r="S1724" s="1642"/>
      <c r="T1724" s="1642"/>
      <c r="U1724" s="1642"/>
      <c r="V1724" s="1642"/>
      <c r="W1724" s="1642"/>
      <c r="X1724" s="1642"/>
      <c r="Y1724" s="1037"/>
      <c r="Z1724" s="1037"/>
      <c r="AA1724" s="1037"/>
      <c r="AB1724" s="1641"/>
      <c r="AC1724" s="1507">
        <f t="shared" si="498"/>
        <v>21150</v>
      </c>
      <c r="AD1724" s="1508">
        <f t="shared" si="499"/>
        <v>746070.48</v>
      </c>
      <c r="AE1724" s="14">
        <f t="shared" si="500"/>
        <v>14.2</v>
      </c>
      <c r="AF1724" s="14">
        <f t="shared" si="501"/>
        <v>0</v>
      </c>
      <c r="AG1724" s="14" t="e">
        <f t="shared" si="502"/>
        <v>#DIV/0!</v>
      </c>
      <c r="AH1724" s="14" t="e">
        <f t="shared" si="503"/>
        <v>#DIV/0!</v>
      </c>
      <c r="AI1724" s="14">
        <f t="shared" si="504"/>
        <v>21150</v>
      </c>
      <c r="AJ1724" s="1649"/>
    </row>
    <row r="1725" spans="1:36" ht="31.5">
      <c r="A1725" s="1474">
        <v>7</v>
      </c>
      <c r="B1725" s="972" t="s">
        <v>7652</v>
      </c>
      <c r="C1725" s="1026" t="s">
        <v>2485</v>
      </c>
      <c r="D1725" s="1671">
        <v>30.194199999999999</v>
      </c>
      <c r="E1725" s="1642">
        <v>128900</v>
      </c>
      <c r="F1725" s="1641">
        <v>3892032.38</v>
      </c>
      <c r="G1725" s="1652"/>
      <c r="H1725" s="1641">
        <f t="shared" si="497"/>
        <v>0</v>
      </c>
      <c r="I1725" s="1043"/>
      <c r="J1725" s="1043">
        <v>45443</v>
      </c>
      <c r="K1725" s="1043"/>
      <c r="L1725" s="1026">
        <v>459</v>
      </c>
      <c r="M1725" s="1043">
        <v>44729</v>
      </c>
      <c r="N1725" s="1642"/>
      <c r="O1725" s="1642"/>
      <c r="P1725" s="1037"/>
      <c r="Q1725" s="1642"/>
      <c r="R1725" s="1642"/>
      <c r="S1725" s="1642"/>
      <c r="T1725" s="1642"/>
      <c r="U1725" s="1642"/>
      <c r="V1725" s="1642"/>
      <c r="W1725" s="1642"/>
      <c r="X1725" s="1642"/>
      <c r="Y1725" s="1037"/>
      <c r="Z1725" s="1037"/>
      <c r="AA1725" s="1037"/>
      <c r="AB1725" s="1641"/>
      <c r="AC1725" s="1507">
        <f t="shared" si="498"/>
        <v>128900</v>
      </c>
      <c r="AD1725" s="1508">
        <f t="shared" si="499"/>
        <v>3892032.38</v>
      </c>
      <c r="AE1725" s="14">
        <f t="shared" si="500"/>
        <v>14.2</v>
      </c>
      <c r="AF1725" s="14">
        <f t="shared" si="501"/>
        <v>0</v>
      </c>
      <c r="AG1725" s="14" t="e">
        <f t="shared" si="502"/>
        <v>#DIV/0!</v>
      </c>
      <c r="AH1725" s="14" t="e">
        <f t="shared" si="503"/>
        <v>#DIV/0!</v>
      </c>
      <c r="AI1725" s="14">
        <f t="shared" si="504"/>
        <v>128900</v>
      </c>
      <c r="AJ1725" s="1649"/>
    </row>
    <row r="1726" spans="1:36" ht="31.5">
      <c r="A1726" s="1474">
        <v>9</v>
      </c>
      <c r="B1726" s="972" t="s">
        <v>7653</v>
      </c>
      <c r="C1726" s="1026" t="s">
        <v>2485</v>
      </c>
      <c r="D1726" s="1671">
        <v>154.91720000000001</v>
      </c>
      <c r="E1726" s="1642">
        <v>450</v>
      </c>
      <c r="F1726" s="1641">
        <v>69712.740000000005</v>
      </c>
      <c r="G1726" s="1652"/>
      <c r="H1726" s="1641">
        <f t="shared" si="497"/>
        <v>0</v>
      </c>
      <c r="I1726" s="1043"/>
      <c r="J1726" s="1043">
        <v>45382</v>
      </c>
      <c r="K1726" s="1043"/>
      <c r="L1726" s="1026">
        <v>458</v>
      </c>
      <c r="M1726" s="1043">
        <v>44729</v>
      </c>
      <c r="N1726" s="1642"/>
      <c r="O1726" s="1642"/>
      <c r="P1726" s="1037"/>
      <c r="Q1726" s="1642"/>
      <c r="R1726" s="1642"/>
      <c r="S1726" s="1642"/>
      <c r="T1726" s="1642"/>
      <c r="U1726" s="1642"/>
      <c r="V1726" s="1642"/>
      <c r="W1726" s="1642"/>
      <c r="X1726" s="1642"/>
      <c r="Y1726" s="1037"/>
      <c r="Z1726" s="1037"/>
      <c r="AA1726" s="1037"/>
      <c r="AB1726" s="1641"/>
      <c r="AC1726" s="1507">
        <f t="shared" si="498"/>
        <v>450</v>
      </c>
      <c r="AD1726" s="1508">
        <f t="shared" si="499"/>
        <v>69712.740000000005</v>
      </c>
      <c r="AE1726" s="14">
        <f t="shared" si="500"/>
        <v>12.166666666666666</v>
      </c>
      <c r="AF1726" s="14">
        <f t="shared" si="501"/>
        <v>0</v>
      </c>
      <c r="AG1726" s="14" t="e">
        <f t="shared" si="502"/>
        <v>#DIV/0!</v>
      </c>
      <c r="AH1726" s="14" t="e">
        <f t="shared" si="503"/>
        <v>#DIV/0!</v>
      </c>
      <c r="AI1726" s="14">
        <f t="shared" si="504"/>
        <v>450</v>
      </c>
      <c r="AJ1726" s="1649"/>
    </row>
    <row r="1727" spans="1:36" ht="31.5">
      <c r="A1727" s="1474">
        <v>10</v>
      </c>
      <c r="B1727" s="972" t="s">
        <v>7653</v>
      </c>
      <c r="C1727" s="1026" t="s">
        <v>2485</v>
      </c>
      <c r="D1727" s="1671">
        <v>132.6028</v>
      </c>
      <c r="E1727" s="1642">
        <v>1600</v>
      </c>
      <c r="F1727" s="1641">
        <v>212164.48000000001</v>
      </c>
      <c r="G1727" s="1652"/>
      <c r="H1727" s="1641">
        <f t="shared" si="497"/>
        <v>0</v>
      </c>
      <c r="I1727" s="1043"/>
      <c r="J1727" s="1043">
        <v>45382</v>
      </c>
      <c r="K1727" s="1043"/>
      <c r="L1727" s="1026">
        <v>459</v>
      </c>
      <c r="M1727" s="1043">
        <v>44729</v>
      </c>
      <c r="N1727" s="1642"/>
      <c r="O1727" s="1642">
        <v>10</v>
      </c>
      <c r="P1727" s="1037"/>
      <c r="Q1727" s="1642"/>
      <c r="R1727" s="1642"/>
      <c r="S1727" s="1642"/>
      <c r="T1727" s="1642"/>
      <c r="U1727" s="1642"/>
      <c r="V1727" s="1642"/>
      <c r="W1727" s="1642"/>
      <c r="X1727" s="1642"/>
      <c r="Y1727" s="1037"/>
      <c r="Z1727" s="1037"/>
      <c r="AA1727" s="1037"/>
      <c r="AB1727" s="1641"/>
      <c r="AC1727" s="1507">
        <f t="shared" si="498"/>
        <v>1590</v>
      </c>
      <c r="AD1727" s="1508">
        <f t="shared" si="499"/>
        <v>210838.45199999999</v>
      </c>
      <c r="AE1727" s="14">
        <f t="shared" si="500"/>
        <v>12.166666666666666</v>
      </c>
      <c r="AF1727" s="14">
        <f t="shared" si="501"/>
        <v>3.3333333333333335</v>
      </c>
      <c r="AG1727" s="14">
        <f t="shared" si="502"/>
        <v>477</v>
      </c>
      <c r="AH1727" s="14">
        <f t="shared" si="503"/>
        <v>464.83333333333331</v>
      </c>
      <c r="AI1727" s="14">
        <f t="shared" si="504"/>
        <v>1549.4444444444443</v>
      </c>
      <c r="AJ1727" s="1649"/>
    </row>
    <row r="1728" spans="1:36" ht="30.75" customHeight="1">
      <c r="A1728" s="1474">
        <v>11</v>
      </c>
      <c r="B1728" s="972" t="s">
        <v>2510</v>
      </c>
      <c r="C1728" s="1640" t="s">
        <v>177</v>
      </c>
      <c r="D1728" s="1671">
        <v>79.586500000000001</v>
      </c>
      <c r="E1728" s="1642">
        <v>4320</v>
      </c>
      <c r="F1728" s="1641">
        <v>343813.68</v>
      </c>
      <c r="G1728" s="1652"/>
      <c r="H1728" s="1641">
        <f t="shared" si="497"/>
        <v>0</v>
      </c>
      <c r="I1728" s="1653"/>
      <c r="J1728" s="1043">
        <v>45077</v>
      </c>
      <c r="K1728" s="1043"/>
      <c r="L1728" s="1645">
        <v>1520</v>
      </c>
      <c r="M1728" s="1043">
        <v>44524</v>
      </c>
      <c r="N1728" s="1642">
        <v>240</v>
      </c>
      <c r="O1728" s="1642">
        <v>2460</v>
      </c>
      <c r="P1728" s="1037">
        <v>180</v>
      </c>
      <c r="Q1728" s="1642"/>
      <c r="R1728" s="1642"/>
      <c r="S1728" s="1642"/>
      <c r="T1728" s="1642"/>
      <c r="U1728" s="1642"/>
      <c r="V1728" s="1642"/>
      <c r="W1728" s="1642"/>
      <c r="X1728" s="1642"/>
      <c r="Y1728" s="1037"/>
      <c r="Z1728" s="1037"/>
      <c r="AA1728" s="1037"/>
      <c r="AB1728" s="1641"/>
      <c r="AC1728" s="1507">
        <f t="shared" si="498"/>
        <v>1440</v>
      </c>
      <c r="AD1728" s="1508">
        <f t="shared" si="499"/>
        <v>114604.56</v>
      </c>
      <c r="AE1728" s="14">
        <f t="shared" si="500"/>
        <v>2</v>
      </c>
      <c r="AF1728" s="14">
        <f t="shared" si="501"/>
        <v>960</v>
      </c>
      <c r="AG1728" s="14">
        <f t="shared" si="502"/>
        <v>1.5</v>
      </c>
      <c r="AH1728" s="14">
        <f t="shared" si="503"/>
        <v>-0.5</v>
      </c>
      <c r="AI1728" s="14">
        <f t="shared" si="504"/>
        <v>-480</v>
      </c>
      <c r="AJ1728" s="1649"/>
    </row>
    <row r="1729" spans="1:36" ht="30.75" customHeight="1">
      <c r="A1729" s="1474">
        <v>12</v>
      </c>
      <c r="B1729" s="972" t="s">
        <v>2510</v>
      </c>
      <c r="C1729" s="1640" t="s">
        <v>177</v>
      </c>
      <c r="D1729" s="1672">
        <v>93.420330000000007</v>
      </c>
      <c r="E1729" s="1642">
        <v>944</v>
      </c>
      <c r="F1729" s="1641">
        <v>88188.791520000013</v>
      </c>
      <c r="G1729" s="1652"/>
      <c r="H1729" s="1641">
        <f t="shared" si="497"/>
        <v>0</v>
      </c>
      <c r="I1729" s="1653"/>
      <c r="J1729" s="1043">
        <v>45077</v>
      </c>
      <c r="K1729" s="1043"/>
      <c r="L1729" s="1645">
        <v>1521</v>
      </c>
      <c r="M1729" s="1043">
        <v>44524</v>
      </c>
      <c r="N1729" s="1642">
        <v>125</v>
      </c>
      <c r="O1729" s="1642">
        <v>88</v>
      </c>
      <c r="P1729" s="1037">
        <v>217</v>
      </c>
      <c r="Q1729" s="1642"/>
      <c r="R1729" s="1642"/>
      <c r="S1729" s="1642"/>
      <c r="T1729" s="1642"/>
      <c r="U1729" s="1642"/>
      <c r="V1729" s="1642"/>
      <c r="W1729" s="1642"/>
      <c r="X1729" s="1642"/>
      <c r="Y1729" s="1037"/>
      <c r="Z1729" s="1037"/>
      <c r="AA1729" s="1037"/>
      <c r="AB1729" s="1641"/>
      <c r="AC1729" s="1507">
        <f t="shared" si="498"/>
        <v>514</v>
      </c>
      <c r="AD1729" s="1508">
        <f t="shared" si="499"/>
        <v>48018.049620000005</v>
      </c>
      <c r="AE1729" s="14">
        <f t="shared" si="500"/>
        <v>2</v>
      </c>
      <c r="AF1729" s="14">
        <f t="shared" si="501"/>
        <v>143.33333333333334</v>
      </c>
      <c r="AG1729" s="14">
        <f t="shared" si="502"/>
        <v>3.5860465116279068</v>
      </c>
      <c r="AH1729" s="14">
        <f t="shared" si="503"/>
        <v>1.5860465116279068</v>
      </c>
      <c r="AI1729" s="14">
        <f t="shared" si="504"/>
        <v>227.33333333333331</v>
      </c>
      <c r="AJ1729" s="1649"/>
    </row>
    <row r="1730" spans="1:36" ht="30.75" customHeight="1">
      <c r="A1730" s="1474">
        <v>13</v>
      </c>
      <c r="B1730" s="999" t="s">
        <v>7727</v>
      </c>
      <c r="C1730" s="1038" t="s">
        <v>66</v>
      </c>
      <c r="D1730" s="1015">
        <v>346.34</v>
      </c>
      <c r="E1730" s="1642">
        <v>25</v>
      </c>
      <c r="F1730" s="1641">
        <v>8658.5</v>
      </c>
      <c r="G1730" s="985"/>
      <c r="H1730" s="1641">
        <f t="shared" si="497"/>
        <v>0</v>
      </c>
      <c r="I1730" s="974"/>
      <c r="J1730" s="974">
        <v>45230</v>
      </c>
      <c r="K1730" s="974"/>
      <c r="L1730" s="991">
        <v>33</v>
      </c>
      <c r="M1730" s="974">
        <v>44581</v>
      </c>
      <c r="N1730" s="1642">
        <v>20</v>
      </c>
      <c r="O1730" s="1642"/>
      <c r="P1730" s="1037"/>
      <c r="Q1730" s="1642"/>
      <c r="R1730" s="1642"/>
      <c r="S1730" s="1642"/>
      <c r="T1730" s="1642"/>
      <c r="U1730" s="1642"/>
      <c r="V1730" s="1642"/>
      <c r="W1730" s="1642"/>
      <c r="X1730" s="1642"/>
      <c r="Y1730" s="1037"/>
      <c r="Z1730" s="1037"/>
      <c r="AA1730" s="1037"/>
      <c r="AB1730" s="1641"/>
      <c r="AC1730" s="1507">
        <f t="shared" si="498"/>
        <v>5</v>
      </c>
      <c r="AD1730" s="1508">
        <f t="shared" si="499"/>
        <v>1731.6999999999998</v>
      </c>
      <c r="AE1730" s="14">
        <f t="shared" si="500"/>
        <v>7.1</v>
      </c>
      <c r="AF1730" s="14">
        <f t="shared" si="501"/>
        <v>6.666666666666667</v>
      </c>
      <c r="AG1730" s="14">
        <f t="shared" si="502"/>
        <v>0.75</v>
      </c>
      <c r="AH1730" s="14">
        <f t="shared" si="503"/>
        <v>-6.35</v>
      </c>
      <c r="AI1730" s="14">
        <f t="shared" si="504"/>
        <v>-42.333333333333336</v>
      </c>
      <c r="AJ1730" s="1649"/>
    </row>
    <row r="1731" spans="1:36" ht="30.75" customHeight="1">
      <c r="A1731" s="1474">
        <v>14</v>
      </c>
      <c r="B1731" s="999" t="s">
        <v>7727</v>
      </c>
      <c r="C1731" s="1038" t="s">
        <v>66</v>
      </c>
      <c r="D1731" s="1015">
        <v>346.34</v>
      </c>
      <c r="E1731" s="1642">
        <v>118</v>
      </c>
      <c r="F1731" s="1641">
        <v>40868.119999999995</v>
      </c>
      <c r="G1731" s="985"/>
      <c r="H1731" s="1641">
        <f t="shared" si="497"/>
        <v>0</v>
      </c>
      <c r="I1731" s="974"/>
      <c r="J1731" s="974">
        <v>45230</v>
      </c>
      <c r="K1731" s="974"/>
      <c r="L1731" s="991">
        <v>310</v>
      </c>
      <c r="M1731" s="974">
        <v>44690</v>
      </c>
      <c r="N1731" s="1642"/>
      <c r="O1731" s="1642"/>
      <c r="P1731" s="1037"/>
      <c r="Q1731" s="1642"/>
      <c r="R1731" s="1642"/>
      <c r="S1731" s="1642"/>
      <c r="T1731" s="1642"/>
      <c r="U1731" s="1642"/>
      <c r="V1731" s="1642"/>
      <c r="W1731" s="1642"/>
      <c r="X1731" s="1642"/>
      <c r="Y1731" s="1037"/>
      <c r="Z1731" s="1037"/>
      <c r="AA1731" s="1037"/>
      <c r="AB1731" s="1641"/>
      <c r="AC1731" s="1507">
        <f t="shared" si="498"/>
        <v>118</v>
      </c>
      <c r="AD1731" s="1508">
        <f t="shared" si="499"/>
        <v>40868.119999999995</v>
      </c>
      <c r="AE1731" s="14">
        <f t="shared" si="500"/>
        <v>7.1</v>
      </c>
      <c r="AF1731" s="14">
        <f t="shared" si="501"/>
        <v>0</v>
      </c>
      <c r="AG1731" s="14" t="e">
        <f t="shared" si="502"/>
        <v>#DIV/0!</v>
      </c>
      <c r="AH1731" s="14" t="e">
        <f t="shared" si="503"/>
        <v>#DIV/0!</v>
      </c>
      <c r="AI1731" s="14">
        <f t="shared" si="504"/>
        <v>118</v>
      </c>
      <c r="AJ1731" s="1649"/>
    </row>
    <row r="1732" spans="1:36" ht="30.75" customHeight="1">
      <c r="A1732" s="1474">
        <v>15</v>
      </c>
      <c r="B1732" s="999" t="s">
        <v>2511</v>
      </c>
      <c r="C1732" s="985" t="s">
        <v>66</v>
      </c>
      <c r="D1732" s="985">
        <v>346.34</v>
      </c>
      <c r="E1732" s="1642">
        <v>42</v>
      </c>
      <c r="F1732" s="1641">
        <v>14546.279999999999</v>
      </c>
      <c r="G1732" s="1026"/>
      <c r="H1732" s="1641">
        <f t="shared" si="497"/>
        <v>0</v>
      </c>
      <c r="I1732" s="974"/>
      <c r="J1732" s="974">
        <v>45199</v>
      </c>
      <c r="K1732" s="974"/>
      <c r="L1732" s="991">
        <v>276</v>
      </c>
      <c r="M1732" s="974">
        <v>44679</v>
      </c>
      <c r="N1732" s="1642">
        <v>11</v>
      </c>
      <c r="O1732" s="1642"/>
      <c r="P1732" s="1037"/>
      <c r="Q1732" s="1642"/>
      <c r="R1732" s="1642"/>
      <c r="S1732" s="1642"/>
      <c r="T1732" s="1642"/>
      <c r="U1732" s="1642"/>
      <c r="V1732" s="1642"/>
      <c r="W1732" s="1642"/>
      <c r="X1732" s="1642"/>
      <c r="Y1732" s="1037"/>
      <c r="Z1732" s="1037"/>
      <c r="AA1732" s="1037"/>
      <c r="AB1732" s="1641"/>
      <c r="AC1732" s="1507">
        <f t="shared" si="498"/>
        <v>31</v>
      </c>
      <c r="AD1732" s="1508">
        <f t="shared" si="499"/>
        <v>10736.539999999999</v>
      </c>
      <c r="AE1732" s="14">
        <f t="shared" si="500"/>
        <v>6.0666666666666664</v>
      </c>
      <c r="AF1732" s="14">
        <f t="shared" si="501"/>
        <v>3.6666666666666665</v>
      </c>
      <c r="AG1732" s="14">
        <f t="shared" si="502"/>
        <v>8.454545454545455</v>
      </c>
      <c r="AH1732" s="14">
        <f t="shared" si="503"/>
        <v>2.3878787878787886</v>
      </c>
      <c r="AI1732" s="14">
        <f t="shared" si="504"/>
        <v>8.7555555555555564</v>
      </c>
      <c r="AJ1732" s="1649"/>
    </row>
    <row r="1733" spans="1:36" ht="30.75" customHeight="1">
      <c r="A1733" s="1474">
        <v>17</v>
      </c>
      <c r="B1733" s="999" t="s">
        <v>2512</v>
      </c>
      <c r="C1733" s="985" t="s">
        <v>66</v>
      </c>
      <c r="D1733" s="985">
        <v>164.06</v>
      </c>
      <c r="E1733" s="1642">
        <v>1435</v>
      </c>
      <c r="F1733" s="1641">
        <v>235426.1</v>
      </c>
      <c r="G1733" s="985"/>
      <c r="H1733" s="1641">
        <f t="shared" si="497"/>
        <v>0</v>
      </c>
      <c r="I1733" s="974"/>
      <c r="J1733" s="974">
        <v>45292</v>
      </c>
      <c r="K1733" s="974"/>
      <c r="L1733" s="991">
        <v>134</v>
      </c>
      <c r="M1733" s="974">
        <v>44626</v>
      </c>
      <c r="N1733" s="1642"/>
      <c r="O1733" s="1642">
        <v>134</v>
      </c>
      <c r="P1733" s="1037">
        <v>245</v>
      </c>
      <c r="Q1733" s="1642"/>
      <c r="R1733" s="1642"/>
      <c r="S1733" s="1642"/>
      <c r="T1733" s="1642"/>
      <c r="U1733" s="1642"/>
      <c r="V1733" s="1642"/>
      <c r="W1733" s="1642"/>
      <c r="X1733" s="1642"/>
      <c r="Y1733" s="1037"/>
      <c r="Z1733" s="1037"/>
      <c r="AA1733" s="1037"/>
      <c r="AB1733" s="1641"/>
      <c r="AC1733" s="1507">
        <f t="shared" si="498"/>
        <v>1056</v>
      </c>
      <c r="AD1733" s="1508">
        <f t="shared" si="499"/>
        <v>173247.36000000002</v>
      </c>
      <c r="AE1733" s="14">
        <f t="shared" si="500"/>
        <v>9.1666666666666661</v>
      </c>
      <c r="AF1733" s="14">
        <f t="shared" si="501"/>
        <v>126.33333333333333</v>
      </c>
      <c r="AG1733" s="14">
        <f t="shared" si="502"/>
        <v>8.3588390501319267</v>
      </c>
      <c r="AH1733" s="14">
        <f t="shared" si="503"/>
        <v>-0.80782761653473933</v>
      </c>
      <c r="AI1733" s="14">
        <f t="shared" si="504"/>
        <v>-102.05555555555543</v>
      </c>
      <c r="AJ1733" s="1649"/>
    </row>
    <row r="1734" spans="1:36" ht="72" customHeight="1">
      <c r="A1734" s="1474">
        <v>19</v>
      </c>
      <c r="B1734" s="972" t="s">
        <v>7728</v>
      </c>
      <c r="C1734" s="1640" t="s">
        <v>224</v>
      </c>
      <c r="D1734" s="24">
        <v>301.94</v>
      </c>
      <c r="E1734" s="1642">
        <v>10</v>
      </c>
      <c r="F1734" s="1641">
        <v>3019.4</v>
      </c>
      <c r="G1734" s="1642"/>
      <c r="H1734" s="1641">
        <f t="shared" si="497"/>
        <v>0</v>
      </c>
      <c r="I1734" s="974"/>
      <c r="J1734" s="974">
        <v>45777</v>
      </c>
      <c r="K1734" s="974"/>
      <c r="L1734" s="985">
        <v>995</v>
      </c>
      <c r="M1734" s="974">
        <v>44886</v>
      </c>
      <c r="N1734" s="1642"/>
      <c r="O1734" s="1642"/>
      <c r="P1734" s="1037"/>
      <c r="Q1734" s="1642"/>
      <c r="R1734" s="1642"/>
      <c r="S1734" s="1642"/>
      <c r="T1734" s="1642"/>
      <c r="U1734" s="1642"/>
      <c r="V1734" s="1642"/>
      <c r="W1734" s="1642"/>
      <c r="X1734" s="1642"/>
      <c r="Y1734" s="1037"/>
      <c r="Z1734" s="1037"/>
      <c r="AA1734" s="1037"/>
      <c r="AB1734" s="1641"/>
      <c r="AC1734" s="1507">
        <f t="shared" si="498"/>
        <v>10</v>
      </c>
      <c r="AD1734" s="1508">
        <f t="shared" si="499"/>
        <v>3019.4</v>
      </c>
      <c r="AE1734" s="14">
        <f t="shared" si="500"/>
        <v>25.333333333333332</v>
      </c>
      <c r="AF1734" s="14">
        <f t="shared" si="501"/>
        <v>0</v>
      </c>
      <c r="AG1734" s="14" t="e">
        <f t="shared" si="502"/>
        <v>#DIV/0!</v>
      </c>
      <c r="AH1734" s="14" t="e">
        <f t="shared" si="503"/>
        <v>#DIV/0!</v>
      </c>
      <c r="AI1734" s="14">
        <f t="shared" si="504"/>
        <v>10</v>
      </c>
      <c r="AJ1734" s="1649"/>
    </row>
    <row r="1735" spans="1:36" ht="31.5" customHeight="1">
      <c r="A1735" s="1474">
        <v>20</v>
      </c>
      <c r="B1735" s="972" t="s">
        <v>7728</v>
      </c>
      <c r="C1735" s="1640" t="s">
        <v>224</v>
      </c>
      <c r="D1735" s="24">
        <v>352.75</v>
      </c>
      <c r="E1735" s="1642">
        <v>4</v>
      </c>
      <c r="F1735" s="1641">
        <v>1411</v>
      </c>
      <c r="G1735" s="1642"/>
      <c r="H1735" s="1641">
        <f t="shared" si="497"/>
        <v>0</v>
      </c>
      <c r="I1735" s="974"/>
      <c r="J1735" s="974">
        <v>45777</v>
      </c>
      <c r="K1735" s="974"/>
      <c r="L1735" s="985">
        <v>997</v>
      </c>
      <c r="M1735" s="974">
        <v>44886</v>
      </c>
      <c r="N1735" s="1642"/>
      <c r="O1735" s="1642"/>
      <c r="P1735" s="1037"/>
      <c r="Q1735" s="1642"/>
      <c r="R1735" s="1642"/>
      <c r="S1735" s="1642"/>
      <c r="T1735" s="1642"/>
      <c r="U1735" s="1642"/>
      <c r="V1735" s="1642"/>
      <c r="W1735" s="1642"/>
      <c r="X1735" s="1642"/>
      <c r="Y1735" s="1037"/>
      <c r="Z1735" s="1037"/>
      <c r="AA1735" s="1037"/>
      <c r="AB1735" s="1641"/>
      <c r="AC1735" s="1507">
        <f t="shared" si="498"/>
        <v>4</v>
      </c>
      <c r="AD1735" s="1508">
        <f t="shared" si="499"/>
        <v>1411</v>
      </c>
      <c r="AE1735" s="14">
        <f t="shared" si="500"/>
        <v>25.333333333333332</v>
      </c>
      <c r="AF1735" s="14">
        <f t="shared" si="501"/>
        <v>0</v>
      </c>
      <c r="AG1735" s="14" t="e">
        <f t="shared" si="502"/>
        <v>#DIV/0!</v>
      </c>
      <c r="AH1735" s="14" t="e">
        <f t="shared" si="503"/>
        <v>#DIV/0!</v>
      </c>
      <c r="AI1735" s="14">
        <f t="shared" si="504"/>
        <v>4</v>
      </c>
      <c r="AJ1735" s="1649"/>
    </row>
    <row r="1736" spans="1:36" ht="31.5" customHeight="1">
      <c r="A1736" s="1474">
        <v>21</v>
      </c>
      <c r="B1736" s="992" t="s">
        <v>7729</v>
      </c>
      <c r="C1736" s="1026" t="s">
        <v>2485</v>
      </c>
      <c r="D1736" s="1015">
        <v>11.32</v>
      </c>
      <c r="E1736" s="1642">
        <v>10455</v>
      </c>
      <c r="F1736" s="1641">
        <v>118350.6</v>
      </c>
      <c r="G1736" s="1663"/>
      <c r="H1736" s="1641">
        <f t="shared" si="497"/>
        <v>0</v>
      </c>
      <c r="I1736" s="1653"/>
      <c r="J1736" s="1653">
        <v>45351</v>
      </c>
      <c r="K1736" s="1653"/>
      <c r="L1736" s="1673">
        <v>1322</v>
      </c>
      <c r="M1736" s="1653">
        <v>44473</v>
      </c>
      <c r="N1736" s="1642"/>
      <c r="O1736" s="1642">
        <v>960</v>
      </c>
      <c r="P1736" s="1037"/>
      <c r="Q1736" s="1642"/>
      <c r="R1736" s="1642"/>
      <c r="S1736" s="1642"/>
      <c r="T1736" s="1642"/>
      <c r="U1736" s="1642"/>
      <c r="V1736" s="1642"/>
      <c r="W1736" s="1642"/>
      <c r="X1736" s="1642"/>
      <c r="Y1736" s="1037"/>
      <c r="Z1736" s="1037"/>
      <c r="AA1736" s="1037"/>
      <c r="AB1736" s="1641"/>
      <c r="AC1736" s="1507">
        <f t="shared" si="498"/>
        <v>9495</v>
      </c>
      <c r="AD1736" s="1508">
        <f t="shared" si="499"/>
        <v>107483.40000000001</v>
      </c>
      <c r="AE1736" s="14">
        <f t="shared" si="500"/>
        <v>11.133333333333333</v>
      </c>
      <c r="AF1736" s="14">
        <f t="shared" si="501"/>
        <v>320</v>
      </c>
      <c r="AG1736" s="14">
        <f t="shared" si="502"/>
        <v>29.671875</v>
      </c>
      <c r="AH1736" s="14">
        <f t="shared" si="503"/>
        <v>18.538541666666667</v>
      </c>
      <c r="AI1736" s="14">
        <f t="shared" si="504"/>
        <v>5932.3333333333339</v>
      </c>
      <c r="AJ1736" s="1649"/>
    </row>
    <row r="1737" spans="1:36" ht="31.5" customHeight="1">
      <c r="A1737" s="1474">
        <v>22</v>
      </c>
      <c r="B1737" s="999" t="s">
        <v>7729</v>
      </c>
      <c r="C1737" s="1640" t="s">
        <v>224</v>
      </c>
      <c r="D1737" s="1651">
        <v>503.24</v>
      </c>
      <c r="E1737" s="1642">
        <v>19</v>
      </c>
      <c r="F1737" s="1641">
        <v>9561.56</v>
      </c>
      <c r="G1737" s="1663"/>
      <c r="H1737" s="1641">
        <f t="shared" si="497"/>
        <v>0</v>
      </c>
      <c r="I1737" s="1653"/>
      <c r="J1737" s="1653">
        <v>45777</v>
      </c>
      <c r="K1737" s="1653"/>
      <c r="L1737" s="985">
        <v>995</v>
      </c>
      <c r="M1737" s="974">
        <v>44886</v>
      </c>
      <c r="N1737" s="1642"/>
      <c r="O1737" s="1642"/>
      <c r="P1737" s="1037"/>
      <c r="Q1737" s="1642"/>
      <c r="R1737" s="1642"/>
      <c r="S1737" s="1642"/>
      <c r="T1737" s="1642"/>
      <c r="U1737" s="1642"/>
      <c r="V1737" s="1642"/>
      <c r="W1737" s="1642"/>
      <c r="X1737" s="1642"/>
      <c r="Y1737" s="1037"/>
      <c r="Z1737" s="1037"/>
      <c r="AA1737" s="1037"/>
      <c r="AB1737" s="1641"/>
      <c r="AC1737" s="1507">
        <f t="shared" si="498"/>
        <v>19</v>
      </c>
      <c r="AD1737" s="1508">
        <f t="shared" si="499"/>
        <v>9561.56</v>
      </c>
      <c r="AE1737" s="14">
        <f t="shared" si="500"/>
        <v>25.333333333333332</v>
      </c>
      <c r="AF1737" s="14">
        <f t="shared" si="501"/>
        <v>0</v>
      </c>
      <c r="AG1737" s="14" t="e">
        <f t="shared" si="502"/>
        <v>#DIV/0!</v>
      </c>
      <c r="AH1737" s="14" t="e">
        <f t="shared" si="503"/>
        <v>#DIV/0!</v>
      </c>
      <c r="AI1737" s="14">
        <f t="shared" si="504"/>
        <v>19</v>
      </c>
      <c r="AJ1737" s="1649"/>
    </row>
    <row r="1738" spans="1:36" ht="31.5" customHeight="1">
      <c r="A1738" s="1474">
        <v>23</v>
      </c>
      <c r="B1738" s="999" t="s">
        <v>7729</v>
      </c>
      <c r="C1738" s="1640" t="s">
        <v>224</v>
      </c>
      <c r="D1738" s="1651">
        <v>587.91999999999996</v>
      </c>
      <c r="E1738" s="1642">
        <v>20</v>
      </c>
      <c r="F1738" s="1641">
        <v>11758.4</v>
      </c>
      <c r="G1738" s="1663"/>
      <c r="H1738" s="1641">
        <f t="shared" si="497"/>
        <v>0</v>
      </c>
      <c r="I1738" s="1653"/>
      <c r="J1738" s="1653">
        <v>45777</v>
      </c>
      <c r="K1738" s="1653"/>
      <c r="L1738" s="985">
        <v>997</v>
      </c>
      <c r="M1738" s="974">
        <v>44886</v>
      </c>
      <c r="N1738" s="1642"/>
      <c r="O1738" s="1642"/>
      <c r="P1738" s="1037"/>
      <c r="Q1738" s="1642"/>
      <c r="R1738" s="1642"/>
      <c r="S1738" s="1642"/>
      <c r="T1738" s="1642"/>
      <c r="U1738" s="1642"/>
      <c r="V1738" s="1642"/>
      <c r="W1738" s="1642"/>
      <c r="X1738" s="1642"/>
      <c r="Y1738" s="1037"/>
      <c r="Z1738" s="1037"/>
      <c r="AA1738" s="1037"/>
      <c r="AB1738" s="1641"/>
      <c r="AC1738" s="1507">
        <f t="shared" si="498"/>
        <v>20</v>
      </c>
      <c r="AD1738" s="1508">
        <f t="shared" si="499"/>
        <v>11758.4</v>
      </c>
      <c r="AE1738" s="14">
        <f t="shared" si="500"/>
        <v>25.333333333333332</v>
      </c>
      <c r="AF1738" s="14">
        <f t="shared" si="501"/>
        <v>0</v>
      </c>
      <c r="AG1738" s="14" t="e">
        <f t="shared" si="502"/>
        <v>#DIV/0!</v>
      </c>
      <c r="AH1738" s="14" t="e">
        <f t="shared" si="503"/>
        <v>#DIV/0!</v>
      </c>
      <c r="AI1738" s="14">
        <f t="shared" si="504"/>
        <v>20</v>
      </c>
      <c r="AJ1738" s="1649"/>
    </row>
    <row r="1739" spans="1:36" ht="21.75" customHeight="1">
      <c r="A1739" s="1474">
        <v>24</v>
      </c>
      <c r="B1739" s="992" t="s">
        <v>7730</v>
      </c>
      <c r="C1739" s="1026" t="s">
        <v>2485</v>
      </c>
      <c r="D1739" s="1015">
        <v>22.64</v>
      </c>
      <c r="E1739" s="1642">
        <v>74</v>
      </c>
      <c r="F1739" s="1641">
        <v>1675.3600000000001</v>
      </c>
      <c r="G1739" s="1663"/>
      <c r="H1739" s="1641">
        <f t="shared" si="497"/>
        <v>0</v>
      </c>
      <c r="I1739" s="1653"/>
      <c r="J1739" s="1653">
        <v>45382</v>
      </c>
      <c r="K1739" s="1653"/>
      <c r="L1739" s="1673">
        <v>1322</v>
      </c>
      <c r="M1739" s="1653">
        <v>44473</v>
      </c>
      <c r="N1739" s="1642"/>
      <c r="O1739" s="1642"/>
      <c r="P1739" s="1037">
        <v>4</v>
      </c>
      <c r="Q1739" s="1642"/>
      <c r="R1739" s="1642"/>
      <c r="S1739" s="1642"/>
      <c r="T1739" s="1642"/>
      <c r="U1739" s="1642"/>
      <c r="V1739" s="1642"/>
      <c r="W1739" s="1642"/>
      <c r="X1739" s="1642"/>
      <c r="Y1739" s="1037"/>
      <c r="Z1739" s="1037"/>
      <c r="AA1739" s="1037"/>
      <c r="AB1739" s="1641"/>
      <c r="AC1739" s="1507">
        <f t="shared" si="498"/>
        <v>70</v>
      </c>
      <c r="AD1739" s="1508">
        <f t="shared" si="499"/>
        <v>1584.8</v>
      </c>
      <c r="AE1739" s="14">
        <f t="shared" si="500"/>
        <v>12.166666666666666</v>
      </c>
      <c r="AF1739" s="14">
        <f t="shared" si="501"/>
        <v>1.3333333333333333</v>
      </c>
      <c r="AG1739" s="14">
        <f t="shared" si="502"/>
        <v>52.5</v>
      </c>
      <c r="AH1739" s="14">
        <f t="shared" si="503"/>
        <v>40.333333333333336</v>
      </c>
      <c r="AI1739" s="14">
        <f t="shared" si="504"/>
        <v>53.777777777777779</v>
      </c>
      <c r="AJ1739" s="1649"/>
    </row>
    <row r="1740" spans="1:36" ht="21.75" customHeight="1">
      <c r="A1740" s="1474">
        <v>25</v>
      </c>
      <c r="B1740" s="992" t="s">
        <v>7730</v>
      </c>
      <c r="C1740" s="1640" t="s">
        <v>224</v>
      </c>
      <c r="D1740" s="1015">
        <v>1006.47</v>
      </c>
      <c r="E1740" s="1642">
        <v>1</v>
      </c>
      <c r="F1740" s="1641">
        <v>1006.47</v>
      </c>
      <c r="G1740" s="1663"/>
      <c r="H1740" s="1641">
        <f t="shared" si="497"/>
        <v>0</v>
      </c>
      <c r="I1740" s="1653"/>
      <c r="J1740" s="1653">
        <v>45777</v>
      </c>
      <c r="K1740" s="1653"/>
      <c r="L1740" s="985">
        <v>995</v>
      </c>
      <c r="M1740" s="974">
        <v>44886</v>
      </c>
      <c r="N1740" s="1642"/>
      <c r="O1740" s="1642"/>
      <c r="P1740" s="1037"/>
      <c r="Q1740" s="1642"/>
      <c r="R1740" s="1642"/>
      <c r="S1740" s="1642"/>
      <c r="T1740" s="1642"/>
      <c r="U1740" s="1642"/>
      <c r="V1740" s="1642"/>
      <c r="W1740" s="1642"/>
      <c r="X1740" s="1642"/>
      <c r="Y1740" s="1037"/>
      <c r="Z1740" s="1037"/>
      <c r="AA1740" s="1037"/>
      <c r="AB1740" s="1641"/>
      <c r="AC1740" s="1507">
        <f t="shared" si="498"/>
        <v>1</v>
      </c>
      <c r="AD1740" s="1508">
        <f t="shared" si="499"/>
        <v>1006.47</v>
      </c>
      <c r="AE1740" s="14">
        <f t="shared" si="500"/>
        <v>25.333333333333332</v>
      </c>
      <c r="AF1740" s="14">
        <f t="shared" si="501"/>
        <v>0</v>
      </c>
      <c r="AG1740" s="14" t="e">
        <f t="shared" si="502"/>
        <v>#DIV/0!</v>
      </c>
      <c r="AH1740" s="14" t="e">
        <f t="shared" si="503"/>
        <v>#DIV/0!</v>
      </c>
      <c r="AI1740" s="14">
        <f t="shared" si="504"/>
        <v>1</v>
      </c>
      <c r="AJ1740" s="1649"/>
    </row>
    <row r="1741" spans="1:36" ht="21.75" customHeight="1">
      <c r="A1741" s="1474">
        <v>26</v>
      </c>
      <c r="B1741" s="992" t="s">
        <v>7730</v>
      </c>
      <c r="C1741" s="1640" t="s">
        <v>224</v>
      </c>
      <c r="D1741" s="1015">
        <v>1175.8399999999999</v>
      </c>
      <c r="E1741" s="1642">
        <v>1</v>
      </c>
      <c r="F1741" s="1641">
        <v>1175.8399999999999</v>
      </c>
      <c r="G1741" s="1663"/>
      <c r="H1741" s="1641">
        <f t="shared" si="497"/>
        <v>0</v>
      </c>
      <c r="I1741" s="1653"/>
      <c r="J1741" s="1653">
        <v>45777</v>
      </c>
      <c r="K1741" s="1653"/>
      <c r="L1741" s="985">
        <v>997</v>
      </c>
      <c r="M1741" s="974">
        <v>44886</v>
      </c>
      <c r="N1741" s="1642"/>
      <c r="O1741" s="1642"/>
      <c r="P1741" s="1037"/>
      <c r="Q1741" s="1642"/>
      <c r="R1741" s="1642"/>
      <c r="S1741" s="1642"/>
      <c r="T1741" s="1642"/>
      <c r="U1741" s="1642"/>
      <c r="V1741" s="1642"/>
      <c r="W1741" s="1642"/>
      <c r="X1741" s="1642"/>
      <c r="Y1741" s="1037"/>
      <c r="Z1741" s="1037"/>
      <c r="AA1741" s="1037"/>
      <c r="AB1741" s="1641"/>
      <c r="AC1741" s="1507">
        <f t="shared" si="498"/>
        <v>1</v>
      </c>
      <c r="AD1741" s="1508">
        <f t="shared" si="499"/>
        <v>1175.8399999999999</v>
      </c>
      <c r="AE1741" s="14">
        <f t="shared" si="500"/>
        <v>25.333333333333332</v>
      </c>
      <c r="AF1741" s="14">
        <f t="shared" si="501"/>
        <v>0</v>
      </c>
      <c r="AG1741" s="14" t="e">
        <f t="shared" si="502"/>
        <v>#DIV/0!</v>
      </c>
      <c r="AH1741" s="14" t="e">
        <f t="shared" si="503"/>
        <v>#DIV/0!</v>
      </c>
      <c r="AI1741" s="14">
        <f t="shared" si="504"/>
        <v>1</v>
      </c>
      <c r="AJ1741" s="1649"/>
    </row>
    <row r="1742" spans="1:36" ht="54" customHeight="1">
      <c r="A1742" s="1474">
        <v>27</v>
      </c>
      <c r="B1742" s="999" t="s">
        <v>2466</v>
      </c>
      <c r="C1742" s="1026" t="s">
        <v>215</v>
      </c>
      <c r="D1742" s="1672">
        <v>56.677</v>
      </c>
      <c r="E1742" s="1642">
        <v>3360</v>
      </c>
      <c r="F1742" s="1641">
        <v>190434.72</v>
      </c>
      <c r="G1742" s="1663"/>
      <c r="H1742" s="1641">
        <f t="shared" si="497"/>
        <v>0</v>
      </c>
      <c r="I1742" s="1653"/>
      <c r="J1742" s="1653">
        <v>45382</v>
      </c>
      <c r="K1742" s="1653"/>
      <c r="L1742" s="1663">
        <v>826</v>
      </c>
      <c r="M1742" s="1653">
        <v>44834</v>
      </c>
      <c r="N1742" s="1642"/>
      <c r="O1742" s="1642"/>
      <c r="P1742" s="1037"/>
      <c r="Q1742" s="1642"/>
      <c r="R1742" s="1642"/>
      <c r="S1742" s="1642"/>
      <c r="T1742" s="1642"/>
      <c r="U1742" s="1642"/>
      <c r="V1742" s="1642"/>
      <c r="W1742" s="1642"/>
      <c r="X1742" s="1642"/>
      <c r="Y1742" s="1037"/>
      <c r="Z1742" s="1037"/>
      <c r="AA1742" s="1037"/>
      <c r="AB1742" s="1641"/>
      <c r="AC1742" s="1507">
        <f t="shared" si="498"/>
        <v>3360</v>
      </c>
      <c r="AD1742" s="1508">
        <f t="shared" si="499"/>
        <v>190434.72</v>
      </c>
      <c r="AE1742" s="14">
        <f t="shared" si="500"/>
        <v>12.166666666666666</v>
      </c>
      <c r="AF1742" s="14">
        <f t="shared" si="501"/>
        <v>0</v>
      </c>
      <c r="AG1742" s="14" t="e">
        <f t="shared" si="502"/>
        <v>#DIV/0!</v>
      </c>
      <c r="AH1742" s="14" t="e">
        <f t="shared" si="503"/>
        <v>#DIV/0!</v>
      </c>
      <c r="AI1742" s="14">
        <f t="shared" si="504"/>
        <v>3360</v>
      </c>
      <c r="AJ1742" s="1649"/>
    </row>
    <row r="1743" spans="1:36" ht="54" customHeight="1">
      <c r="A1743" s="1474">
        <v>28</v>
      </c>
      <c r="B1743" s="999" t="s">
        <v>2466</v>
      </c>
      <c r="C1743" s="1026" t="s">
        <v>215</v>
      </c>
      <c r="D1743" s="1674">
        <v>56.614166660000002</v>
      </c>
      <c r="E1743" s="1642">
        <v>28320</v>
      </c>
      <c r="F1743" s="1641">
        <v>1603313.1998112001</v>
      </c>
      <c r="G1743" s="1663"/>
      <c r="H1743" s="1641">
        <f t="shared" si="497"/>
        <v>0</v>
      </c>
      <c r="I1743" s="1653"/>
      <c r="J1743" s="1653">
        <v>45382</v>
      </c>
      <c r="K1743" s="1653"/>
      <c r="L1743" s="1663">
        <v>826</v>
      </c>
      <c r="M1743" s="1653">
        <v>44834</v>
      </c>
      <c r="N1743" s="1642"/>
      <c r="O1743" s="1642"/>
      <c r="P1743" s="1037"/>
      <c r="Q1743" s="1642"/>
      <c r="R1743" s="1642"/>
      <c r="S1743" s="1642"/>
      <c r="T1743" s="1642"/>
      <c r="U1743" s="1642"/>
      <c r="V1743" s="1642"/>
      <c r="W1743" s="1642"/>
      <c r="X1743" s="1642"/>
      <c r="Y1743" s="1037"/>
      <c r="Z1743" s="1037"/>
      <c r="AA1743" s="1037"/>
      <c r="AB1743" s="1641"/>
      <c r="AC1743" s="1507">
        <f t="shared" si="498"/>
        <v>28320</v>
      </c>
      <c r="AD1743" s="1508">
        <f t="shared" si="499"/>
        <v>1603313.1998112001</v>
      </c>
      <c r="AE1743" s="14">
        <f t="shared" si="500"/>
        <v>12.166666666666666</v>
      </c>
      <c r="AF1743" s="14">
        <f t="shared" si="501"/>
        <v>0</v>
      </c>
      <c r="AG1743" s="14" t="e">
        <f t="shared" si="502"/>
        <v>#DIV/0!</v>
      </c>
      <c r="AH1743" s="14" t="e">
        <f t="shared" si="503"/>
        <v>#DIV/0!</v>
      </c>
      <c r="AI1743" s="14">
        <f t="shared" si="504"/>
        <v>28320</v>
      </c>
      <c r="AJ1743" s="1649"/>
    </row>
    <row r="1744" spans="1:36" ht="45.75" customHeight="1">
      <c r="A1744" s="1474">
        <v>29</v>
      </c>
      <c r="B1744" s="999" t="s">
        <v>2466</v>
      </c>
      <c r="C1744" s="1026" t="s">
        <v>215</v>
      </c>
      <c r="D1744" s="1674">
        <v>66.141166600000005</v>
      </c>
      <c r="E1744" s="1642">
        <v>4620</v>
      </c>
      <c r="F1744" s="1641">
        <v>305572.18969200004</v>
      </c>
      <c r="G1744" s="1663"/>
      <c r="H1744" s="1641">
        <f t="shared" si="497"/>
        <v>0</v>
      </c>
      <c r="I1744" s="1653"/>
      <c r="J1744" s="1653">
        <v>45382</v>
      </c>
      <c r="K1744" s="1653"/>
      <c r="L1744" s="1663">
        <v>824</v>
      </c>
      <c r="M1744" s="1653">
        <v>44834</v>
      </c>
      <c r="N1744" s="1642"/>
      <c r="O1744" s="1642"/>
      <c r="P1744" s="1037"/>
      <c r="Q1744" s="1642"/>
      <c r="R1744" s="1642"/>
      <c r="S1744" s="1642"/>
      <c r="T1744" s="1642"/>
      <c r="U1744" s="1642"/>
      <c r="V1744" s="1642"/>
      <c r="W1744" s="1642"/>
      <c r="X1744" s="1642"/>
      <c r="Y1744" s="1037"/>
      <c r="Z1744" s="1037"/>
      <c r="AA1744" s="1037"/>
      <c r="AB1744" s="1641"/>
      <c r="AC1744" s="1507">
        <f t="shared" si="498"/>
        <v>4620</v>
      </c>
      <c r="AD1744" s="1508">
        <f t="shared" si="499"/>
        <v>305572.18969200004</v>
      </c>
      <c r="AE1744" s="14">
        <f t="shared" si="500"/>
        <v>12.166666666666666</v>
      </c>
      <c r="AF1744" s="14">
        <f t="shared" si="501"/>
        <v>0</v>
      </c>
      <c r="AG1744" s="14" t="e">
        <f t="shared" si="502"/>
        <v>#DIV/0!</v>
      </c>
      <c r="AH1744" s="14" t="e">
        <f t="shared" si="503"/>
        <v>#DIV/0!</v>
      </c>
      <c r="AI1744" s="14">
        <f t="shared" si="504"/>
        <v>4620</v>
      </c>
      <c r="AJ1744" s="1649"/>
    </row>
    <row r="1745" spans="1:36" s="1729" customFormat="1" ht="24" customHeight="1">
      <c r="A1745" s="4037">
        <v>30</v>
      </c>
      <c r="B1745" s="1675" t="s">
        <v>2513</v>
      </c>
      <c r="C1745" s="4038" t="s">
        <v>66</v>
      </c>
      <c r="D1745" s="4038" t="s">
        <v>7731</v>
      </c>
      <c r="E1745" s="4039">
        <v>10</v>
      </c>
      <c r="F1745" s="4040">
        <v>614.4</v>
      </c>
      <c r="G1745" s="4041"/>
      <c r="H1745" s="4040">
        <f t="shared" si="497"/>
        <v>0</v>
      </c>
      <c r="I1745" s="4042"/>
      <c r="J1745" s="4042">
        <v>45897</v>
      </c>
      <c r="K1745" s="4042"/>
      <c r="L1745" s="4043">
        <v>365</v>
      </c>
      <c r="M1745" s="4042">
        <v>44292</v>
      </c>
      <c r="N1745" s="4039"/>
      <c r="O1745" s="4039"/>
      <c r="P1745" s="4041"/>
      <c r="Q1745" s="4039"/>
      <c r="R1745" s="4039"/>
      <c r="S1745" s="4039"/>
      <c r="T1745" s="4039"/>
      <c r="U1745" s="4039"/>
      <c r="V1745" s="4039"/>
      <c r="W1745" s="4039"/>
      <c r="X1745" s="4039"/>
      <c r="Y1745" s="4041"/>
      <c r="Z1745" s="4041"/>
      <c r="AA1745" s="4041"/>
      <c r="AB1745" s="4040"/>
      <c r="AC1745" s="4044">
        <f t="shared" si="498"/>
        <v>10</v>
      </c>
      <c r="AD1745" s="4045">
        <f t="shared" si="499"/>
        <v>614.4</v>
      </c>
      <c r="AE1745" s="4046">
        <f t="shared" si="500"/>
        <v>29.333333333333332</v>
      </c>
      <c r="AF1745" s="4046">
        <f t="shared" si="501"/>
        <v>0</v>
      </c>
      <c r="AG1745" s="4046" t="e">
        <f t="shared" si="502"/>
        <v>#DIV/0!</v>
      </c>
      <c r="AH1745" s="4046" t="e">
        <f t="shared" si="503"/>
        <v>#DIV/0!</v>
      </c>
      <c r="AI1745" s="4046">
        <f t="shared" si="504"/>
        <v>10</v>
      </c>
      <c r="AJ1745" s="4047"/>
    </row>
    <row r="1746" spans="1:36" s="1729" customFormat="1" ht="24" customHeight="1">
      <c r="A1746" s="4037">
        <v>31</v>
      </c>
      <c r="B1746" s="1675" t="s">
        <v>2514</v>
      </c>
      <c r="C1746" s="4038" t="s">
        <v>66</v>
      </c>
      <c r="D1746" s="2550">
        <v>61.44</v>
      </c>
      <c r="E1746" s="4039">
        <v>11</v>
      </c>
      <c r="F1746" s="4040">
        <v>675.83999999999992</v>
      </c>
      <c r="G1746" s="4041"/>
      <c r="H1746" s="4040">
        <f t="shared" si="497"/>
        <v>0</v>
      </c>
      <c r="I1746" s="4042"/>
      <c r="J1746" s="979">
        <v>46201</v>
      </c>
      <c r="K1746" s="979"/>
      <c r="L1746" s="977">
        <v>1415</v>
      </c>
      <c r="M1746" s="979">
        <v>44497</v>
      </c>
      <c r="N1746" s="4039"/>
      <c r="O1746" s="4039"/>
      <c r="P1746" s="4041"/>
      <c r="Q1746" s="4039"/>
      <c r="R1746" s="4039"/>
      <c r="S1746" s="4039"/>
      <c r="T1746" s="4039"/>
      <c r="U1746" s="4039"/>
      <c r="V1746" s="4039"/>
      <c r="W1746" s="4039"/>
      <c r="X1746" s="4039"/>
      <c r="Y1746" s="4041"/>
      <c r="Z1746" s="4041"/>
      <c r="AA1746" s="4041"/>
      <c r="AB1746" s="4040"/>
      <c r="AC1746" s="4044">
        <f t="shared" si="498"/>
        <v>11</v>
      </c>
      <c r="AD1746" s="4045">
        <f t="shared" si="499"/>
        <v>675.83999999999992</v>
      </c>
      <c r="AE1746" s="4046">
        <f t="shared" si="500"/>
        <v>39.466666666666669</v>
      </c>
      <c r="AF1746" s="4046">
        <f t="shared" si="501"/>
        <v>0</v>
      </c>
      <c r="AG1746" s="4046" t="e">
        <f t="shared" si="502"/>
        <v>#DIV/0!</v>
      </c>
      <c r="AH1746" s="4046" t="e">
        <f t="shared" si="503"/>
        <v>#DIV/0!</v>
      </c>
      <c r="AI1746" s="4046">
        <f t="shared" si="504"/>
        <v>11</v>
      </c>
      <c r="AJ1746" s="4047"/>
    </row>
    <row r="1747" spans="1:36" ht="48" customHeight="1">
      <c r="A1747" s="1474">
        <v>32</v>
      </c>
      <c r="B1747" s="1639" t="s">
        <v>2468</v>
      </c>
      <c r="C1747" s="1026" t="s">
        <v>215</v>
      </c>
      <c r="D1747" s="985">
        <v>9.8131000000000004</v>
      </c>
      <c r="E1747" s="1642">
        <v>300</v>
      </c>
      <c r="F1747" s="1641">
        <v>2943.9300000000003</v>
      </c>
      <c r="G1747" s="1026"/>
      <c r="H1747" s="1641">
        <f t="shared" si="497"/>
        <v>0</v>
      </c>
      <c r="I1747" s="1653"/>
      <c r="J1747" s="1043">
        <v>46081</v>
      </c>
      <c r="K1747" s="1043"/>
      <c r="L1747" s="1645">
        <v>884</v>
      </c>
      <c r="M1747" s="1043">
        <v>44848</v>
      </c>
      <c r="N1747" s="1642"/>
      <c r="O1747" s="1642"/>
      <c r="P1747" s="1037"/>
      <c r="Q1747" s="1642"/>
      <c r="R1747" s="1642"/>
      <c r="S1747" s="1642"/>
      <c r="T1747" s="1642"/>
      <c r="U1747" s="1642"/>
      <c r="V1747" s="1642"/>
      <c r="W1747" s="1642"/>
      <c r="X1747" s="1642"/>
      <c r="Y1747" s="1037"/>
      <c r="Z1747" s="1037"/>
      <c r="AA1747" s="1037"/>
      <c r="AB1747" s="1641"/>
      <c r="AC1747" s="1507">
        <f t="shared" si="498"/>
        <v>300</v>
      </c>
      <c r="AD1747" s="1508">
        <f t="shared" si="499"/>
        <v>2943.9300000000003</v>
      </c>
      <c r="AE1747" s="14">
        <f t="shared" si="500"/>
        <v>35.466666666666669</v>
      </c>
      <c r="AF1747" s="14">
        <f t="shared" si="501"/>
        <v>0</v>
      </c>
      <c r="AG1747" s="14" t="e">
        <f t="shared" si="502"/>
        <v>#DIV/0!</v>
      </c>
      <c r="AH1747" s="14" t="e">
        <f t="shared" si="503"/>
        <v>#DIV/0!</v>
      </c>
      <c r="AI1747" s="14">
        <f t="shared" si="504"/>
        <v>300</v>
      </c>
      <c r="AJ1747" s="1649"/>
    </row>
    <row r="1748" spans="1:36" ht="48" customHeight="1">
      <c r="A1748" s="1474">
        <v>33</v>
      </c>
      <c r="B1748" s="1639" t="s">
        <v>2468</v>
      </c>
      <c r="C1748" s="1026" t="s">
        <v>215</v>
      </c>
      <c r="D1748" s="985">
        <v>11.464499999999999</v>
      </c>
      <c r="E1748" s="1642">
        <v>300</v>
      </c>
      <c r="F1748" s="1641">
        <v>3439.35</v>
      </c>
      <c r="G1748" s="1026"/>
      <c r="H1748" s="1641">
        <f t="shared" si="497"/>
        <v>0</v>
      </c>
      <c r="I1748" s="1653"/>
      <c r="J1748" s="1043">
        <v>46081</v>
      </c>
      <c r="K1748" s="1043"/>
      <c r="L1748" s="1645">
        <v>881</v>
      </c>
      <c r="M1748" s="1043">
        <v>44848</v>
      </c>
      <c r="N1748" s="1642"/>
      <c r="O1748" s="1642"/>
      <c r="P1748" s="1037"/>
      <c r="Q1748" s="1642"/>
      <c r="R1748" s="1642"/>
      <c r="S1748" s="1642"/>
      <c r="T1748" s="1642"/>
      <c r="U1748" s="1642"/>
      <c r="V1748" s="1642"/>
      <c r="W1748" s="1642"/>
      <c r="X1748" s="1642"/>
      <c r="Y1748" s="1037"/>
      <c r="Z1748" s="1037"/>
      <c r="AA1748" s="1037"/>
      <c r="AB1748" s="1641"/>
      <c r="AC1748" s="1507">
        <f t="shared" ref="AC1748:AC1774" si="505">E1748+G1748-N1748-O1748-AA1748-P1748-Q1748-R1748-S1748-T1748-U1748-V1748-W1748-X1748-Y1748</f>
        <v>300</v>
      </c>
      <c r="AD1748" s="1508">
        <f t="shared" ref="AD1748:AD1774" si="506">D1748*AC1748</f>
        <v>3439.35</v>
      </c>
      <c r="AE1748" s="14">
        <f t="shared" ref="AE1748:AE1774" si="507">(J1748-"01.04.2023")/30</f>
        <v>35.466666666666669</v>
      </c>
      <c r="AF1748" s="14">
        <f t="shared" ref="AF1748:AF1774" si="508">(N1748+O1748+P1748+Q1748+R1748+S1748+T1748+U1748+V1748+W1748+X1748+Y1748)/3</f>
        <v>0</v>
      </c>
      <c r="AG1748" s="14" t="e">
        <f t="shared" ref="AG1748:AG1774" si="509">AC1748/AF1748</f>
        <v>#DIV/0!</v>
      </c>
      <c r="AH1748" s="14" t="e">
        <f t="shared" ref="AH1748:AH1774" si="510">AG1748-AE1748</f>
        <v>#DIV/0!</v>
      </c>
      <c r="AI1748" s="14">
        <f t="shared" ref="AI1748:AI1774" si="511">AC1748-(AE1748*AF1748)</f>
        <v>300</v>
      </c>
      <c r="AJ1748" s="1649"/>
    </row>
    <row r="1749" spans="1:36" ht="41.25" customHeight="1">
      <c r="A1749" s="1474">
        <v>35</v>
      </c>
      <c r="B1749" s="1639" t="s">
        <v>2515</v>
      </c>
      <c r="C1749" s="985" t="s">
        <v>66</v>
      </c>
      <c r="D1749" s="24">
        <v>945.77</v>
      </c>
      <c r="E1749" s="1642">
        <v>1</v>
      </c>
      <c r="F1749" s="1641">
        <v>945.77</v>
      </c>
      <c r="G1749" s="1642"/>
      <c r="H1749" s="1641">
        <f t="shared" si="497"/>
        <v>0</v>
      </c>
      <c r="I1749" s="1043"/>
      <c r="J1749" s="974">
        <v>46090</v>
      </c>
      <c r="K1749" s="974"/>
      <c r="L1749" s="991">
        <v>1415</v>
      </c>
      <c r="M1749" s="974">
        <v>44497</v>
      </c>
      <c r="N1749" s="1642"/>
      <c r="O1749" s="1642"/>
      <c r="P1749" s="1037"/>
      <c r="Q1749" s="1642"/>
      <c r="R1749" s="1642"/>
      <c r="S1749" s="1642"/>
      <c r="T1749" s="1642"/>
      <c r="U1749" s="1642"/>
      <c r="V1749" s="1642"/>
      <c r="W1749" s="1642"/>
      <c r="X1749" s="1642"/>
      <c r="Y1749" s="1037"/>
      <c r="Z1749" s="1037"/>
      <c r="AA1749" s="1037"/>
      <c r="AB1749" s="1641"/>
      <c r="AC1749" s="1507">
        <f t="shared" si="505"/>
        <v>1</v>
      </c>
      <c r="AD1749" s="1508">
        <f t="shared" si="506"/>
        <v>945.77</v>
      </c>
      <c r="AE1749" s="14">
        <f t="shared" si="507"/>
        <v>35.766666666666666</v>
      </c>
      <c r="AF1749" s="14">
        <f t="shared" si="508"/>
        <v>0</v>
      </c>
      <c r="AG1749" s="14" t="e">
        <f t="shared" si="509"/>
        <v>#DIV/0!</v>
      </c>
      <c r="AH1749" s="14" t="e">
        <f t="shared" si="510"/>
        <v>#DIV/0!</v>
      </c>
      <c r="AI1749" s="14">
        <f t="shared" si="511"/>
        <v>1</v>
      </c>
      <c r="AJ1749" s="1649"/>
    </row>
    <row r="1750" spans="1:36" ht="51" customHeight="1">
      <c r="A1750" s="1474">
        <v>36</v>
      </c>
      <c r="B1750" s="999" t="s">
        <v>2479</v>
      </c>
      <c r="C1750" s="1640" t="s">
        <v>177</v>
      </c>
      <c r="D1750" s="22">
        <v>10.55</v>
      </c>
      <c r="E1750" s="1642">
        <v>72160</v>
      </c>
      <c r="F1750" s="1641">
        <v>761288</v>
      </c>
      <c r="G1750" s="1026"/>
      <c r="H1750" s="1641">
        <f t="shared" si="497"/>
        <v>0</v>
      </c>
      <c r="I1750" s="1043"/>
      <c r="J1750" s="1043">
        <v>45382</v>
      </c>
      <c r="K1750" s="1043"/>
      <c r="L1750" s="1645">
        <v>191</v>
      </c>
      <c r="M1750" s="1043">
        <v>44650</v>
      </c>
      <c r="N1750" s="1642">
        <v>1310</v>
      </c>
      <c r="O1750" s="1642">
        <v>27572</v>
      </c>
      <c r="P1750" s="1037">
        <v>1408</v>
      </c>
      <c r="Q1750" s="1642"/>
      <c r="R1750" s="1642"/>
      <c r="S1750" s="1642"/>
      <c r="T1750" s="1642"/>
      <c r="U1750" s="1642"/>
      <c r="V1750" s="1642"/>
      <c r="W1750" s="1642"/>
      <c r="X1750" s="1642"/>
      <c r="Y1750" s="1037"/>
      <c r="Z1750" s="1037"/>
      <c r="AA1750" s="1037"/>
      <c r="AB1750" s="1641"/>
      <c r="AC1750" s="1507">
        <f t="shared" si="505"/>
        <v>41870</v>
      </c>
      <c r="AD1750" s="1508">
        <f t="shared" si="506"/>
        <v>441728.50000000006</v>
      </c>
      <c r="AE1750" s="14">
        <f t="shared" si="507"/>
        <v>12.166666666666666</v>
      </c>
      <c r="AF1750" s="14">
        <f t="shared" si="508"/>
        <v>10096.666666666666</v>
      </c>
      <c r="AG1750" s="14">
        <f t="shared" si="509"/>
        <v>4.1469131726642461</v>
      </c>
      <c r="AH1750" s="14">
        <f t="shared" si="510"/>
        <v>-8.0197534940024191</v>
      </c>
      <c r="AI1750" s="14">
        <f t="shared" si="511"/>
        <v>-80972.777777777766</v>
      </c>
      <c r="AJ1750" s="1649"/>
    </row>
    <row r="1751" spans="1:36" ht="51" customHeight="1">
      <c r="A1751" s="1474">
        <v>37</v>
      </c>
      <c r="B1751" s="999" t="s">
        <v>2479</v>
      </c>
      <c r="C1751" s="1026" t="s">
        <v>177</v>
      </c>
      <c r="D1751" s="1676">
        <v>6.3617499999999998</v>
      </c>
      <c r="E1751" s="1641">
        <v>20880</v>
      </c>
      <c r="F1751" s="1641">
        <v>132833.34</v>
      </c>
      <c r="G1751" s="1652"/>
      <c r="H1751" s="1015">
        <f t="shared" si="497"/>
        <v>0</v>
      </c>
      <c r="I1751" s="1653"/>
      <c r="J1751" s="1043">
        <v>45535</v>
      </c>
      <c r="K1751" s="1043"/>
      <c r="L1751" s="1026">
        <v>603</v>
      </c>
      <c r="M1751" s="1043">
        <v>44771</v>
      </c>
      <c r="N1751" s="1642"/>
      <c r="O1751" s="1642"/>
      <c r="P1751" s="1037"/>
      <c r="Q1751" s="1642"/>
      <c r="R1751" s="1642"/>
      <c r="S1751" s="1642"/>
      <c r="T1751" s="1642"/>
      <c r="U1751" s="1642"/>
      <c r="V1751" s="1642"/>
      <c r="W1751" s="1642"/>
      <c r="X1751" s="1642"/>
      <c r="Y1751" s="1037"/>
      <c r="Z1751" s="1037"/>
      <c r="AA1751" s="1037"/>
      <c r="AB1751" s="1641"/>
      <c r="AC1751" s="1507">
        <f t="shared" si="505"/>
        <v>20880</v>
      </c>
      <c r="AD1751" s="1508">
        <f t="shared" si="506"/>
        <v>132833.34</v>
      </c>
      <c r="AE1751" s="14">
        <f t="shared" si="507"/>
        <v>17.266666666666666</v>
      </c>
      <c r="AF1751" s="14">
        <f t="shared" si="508"/>
        <v>0</v>
      </c>
      <c r="AG1751" s="14" t="e">
        <f t="shared" si="509"/>
        <v>#DIV/0!</v>
      </c>
      <c r="AH1751" s="14" t="e">
        <f t="shared" si="510"/>
        <v>#DIV/0!</v>
      </c>
      <c r="AI1751" s="14">
        <f t="shared" si="511"/>
        <v>20880</v>
      </c>
      <c r="AJ1751" s="1649"/>
    </row>
    <row r="1752" spans="1:36" ht="45.75" customHeight="1">
      <c r="A1752" s="1474">
        <v>38</v>
      </c>
      <c r="B1752" s="999" t="s">
        <v>2479</v>
      </c>
      <c r="C1752" s="1026" t="s">
        <v>177</v>
      </c>
      <c r="D1752" s="1676">
        <v>6.3617499999999998</v>
      </c>
      <c r="E1752" s="1641">
        <v>118320</v>
      </c>
      <c r="F1752" s="1641">
        <v>752722.26</v>
      </c>
      <c r="G1752" s="1652"/>
      <c r="H1752" s="1015">
        <f t="shared" si="497"/>
        <v>0</v>
      </c>
      <c r="I1752" s="1653"/>
      <c r="J1752" s="1043">
        <v>45657</v>
      </c>
      <c r="K1752" s="1043"/>
      <c r="L1752" s="1026">
        <v>603</v>
      </c>
      <c r="M1752" s="1043">
        <v>44771</v>
      </c>
      <c r="N1752" s="1642"/>
      <c r="O1752" s="1642"/>
      <c r="P1752" s="1037"/>
      <c r="Q1752" s="1642"/>
      <c r="R1752" s="1642"/>
      <c r="S1752" s="1642"/>
      <c r="T1752" s="1642"/>
      <c r="U1752" s="1642"/>
      <c r="V1752" s="1642"/>
      <c r="W1752" s="1642"/>
      <c r="X1752" s="1642"/>
      <c r="Y1752" s="1037"/>
      <c r="Z1752" s="1037"/>
      <c r="AA1752" s="1037"/>
      <c r="AB1752" s="1641"/>
      <c r="AC1752" s="1507">
        <f t="shared" si="505"/>
        <v>118320</v>
      </c>
      <c r="AD1752" s="1508">
        <f t="shared" si="506"/>
        <v>752722.26</v>
      </c>
      <c r="AE1752" s="14">
        <f t="shared" si="507"/>
        <v>21.333333333333332</v>
      </c>
      <c r="AF1752" s="14">
        <f t="shared" si="508"/>
        <v>0</v>
      </c>
      <c r="AG1752" s="14" t="e">
        <f t="shared" si="509"/>
        <v>#DIV/0!</v>
      </c>
      <c r="AH1752" s="14" t="e">
        <f t="shared" si="510"/>
        <v>#DIV/0!</v>
      </c>
      <c r="AI1752" s="14">
        <f t="shared" si="511"/>
        <v>118320</v>
      </c>
      <c r="AJ1752" s="1649"/>
    </row>
    <row r="1753" spans="1:36" ht="45.75" customHeight="1">
      <c r="A1753" s="1474">
        <v>39</v>
      </c>
      <c r="B1753" s="999" t="s">
        <v>2479</v>
      </c>
      <c r="C1753" s="1026" t="s">
        <v>177</v>
      </c>
      <c r="D1753" s="1676">
        <v>6.3617499999999998</v>
      </c>
      <c r="E1753" s="1641">
        <v>118320</v>
      </c>
      <c r="F1753" s="1641">
        <v>752722.26</v>
      </c>
      <c r="G1753" s="1652"/>
      <c r="H1753" s="1015">
        <f t="shared" si="497"/>
        <v>0</v>
      </c>
      <c r="I1753" s="1653"/>
      <c r="J1753" s="1043">
        <v>45657</v>
      </c>
      <c r="K1753" s="1043"/>
      <c r="L1753" s="1026">
        <v>603</v>
      </c>
      <c r="M1753" s="1043">
        <v>44771</v>
      </c>
      <c r="N1753" s="1642"/>
      <c r="O1753" s="1642"/>
      <c r="P1753" s="1037"/>
      <c r="Q1753" s="1642"/>
      <c r="R1753" s="1642"/>
      <c r="S1753" s="1642"/>
      <c r="T1753" s="1642"/>
      <c r="U1753" s="1642"/>
      <c r="V1753" s="1642"/>
      <c r="W1753" s="1642"/>
      <c r="X1753" s="1642"/>
      <c r="Y1753" s="1037"/>
      <c r="Z1753" s="1037"/>
      <c r="AA1753" s="1037"/>
      <c r="AB1753" s="1641"/>
      <c r="AC1753" s="1507">
        <f t="shared" si="505"/>
        <v>118320</v>
      </c>
      <c r="AD1753" s="1508">
        <f t="shared" si="506"/>
        <v>752722.26</v>
      </c>
      <c r="AE1753" s="14">
        <f t="shared" si="507"/>
        <v>21.333333333333332</v>
      </c>
      <c r="AF1753" s="14">
        <f t="shared" si="508"/>
        <v>0</v>
      </c>
      <c r="AG1753" s="14" t="e">
        <f t="shared" si="509"/>
        <v>#DIV/0!</v>
      </c>
      <c r="AH1753" s="14" t="e">
        <f t="shared" si="510"/>
        <v>#DIV/0!</v>
      </c>
      <c r="AI1753" s="14">
        <f t="shared" si="511"/>
        <v>118320</v>
      </c>
      <c r="AJ1753" s="1649"/>
    </row>
    <row r="1754" spans="1:36" ht="45.75" customHeight="1">
      <c r="A1754" s="1474">
        <v>40</v>
      </c>
      <c r="B1754" s="999" t="s">
        <v>2479</v>
      </c>
      <c r="C1754" s="1026" t="s">
        <v>177</v>
      </c>
      <c r="D1754" s="1676">
        <v>6.3617499999999998</v>
      </c>
      <c r="E1754" s="1641">
        <v>26160</v>
      </c>
      <c r="F1754" s="1641">
        <v>166423.38</v>
      </c>
      <c r="G1754" s="1652"/>
      <c r="H1754" s="1015">
        <f t="shared" si="497"/>
        <v>0</v>
      </c>
      <c r="I1754" s="1653"/>
      <c r="J1754" s="1043">
        <v>45657</v>
      </c>
      <c r="K1754" s="1043"/>
      <c r="L1754" s="1026">
        <v>603</v>
      </c>
      <c r="M1754" s="1043">
        <v>44771</v>
      </c>
      <c r="N1754" s="1642"/>
      <c r="O1754" s="1642"/>
      <c r="P1754" s="1037"/>
      <c r="Q1754" s="1642"/>
      <c r="R1754" s="1642"/>
      <c r="S1754" s="1642"/>
      <c r="T1754" s="1642"/>
      <c r="U1754" s="1642"/>
      <c r="V1754" s="1642"/>
      <c r="W1754" s="1642"/>
      <c r="X1754" s="1642"/>
      <c r="Y1754" s="1037"/>
      <c r="Z1754" s="1037"/>
      <c r="AA1754" s="1037"/>
      <c r="AB1754" s="1641"/>
      <c r="AC1754" s="1507">
        <f t="shared" si="505"/>
        <v>26160</v>
      </c>
      <c r="AD1754" s="1508">
        <f t="shared" si="506"/>
        <v>166423.38</v>
      </c>
      <c r="AE1754" s="14">
        <f t="shared" si="507"/>
        <v>21.333333333333332</v>
      </c>
      <c r="AF1754" s="14">
        <f t="shared" si="508"/>
        <v>0</v>
      </c>
      <c r="AG1754" s="14" t="e">
        <f t="shared" si="509"/>
        <v>#DIV/0!</v>
      </c>
      <c r="AH1754" s="14" t="e">
        <f t="shared" si="510"/>
        <v>#DIV/0!</v>
      </c>
      <c r="AI1754" s="14">
        <f t="shared" si="511"/>
        <v>26160</v>
      </c>
      <c r="AJ1754" s="1649"/>
    </row>
    <row r="1755" spans="1:36" ht="51" customHeight="1">
      <c r="A1755" s="1474">
        <v>41</v>
      </c>
      <c r="B1755" s="999" t="s">
        <v>2479</v>
      </c>
      <c r="C1755" s="1640" t="s">
        <v>224</v>
      </c>
      <c r="D1755" s="1665">
        <v>891.88</v>
      </c>
      <c r="E1755" s="1641">
        <v>1682</v>
      </c>
      <c r="F1755" s="1641">
        <v>1500142.16</v>
      </c>
      <c r="G1755" s="1652"/>
      <c r="H1755" s="1015">
        <f t="shared" si="497"/>
        <v>0</v>
      </c>
      <c r="I1755" s="1653"/>
      <c r="J1755" s="1043">
        <v>45747</v>
      </c>
      <c r="K1755" s="1043"/>
      <c r="L1755" s="1026">
        <v>1063</v>
      </c>
      <c r="M1755" s="1043">
        <v>44903</v>
      </c>
      <c r="N1755" s="1642"/>
      <c r="O1755" s="1642"/>
      <c r="P1755" s="1037"/>
      <c r="Q1755" s="1642"/>
      <c r="R1755" s="1642"/>
      <c r="S1755" s="1642"/>
      <c r="T1755" s="1642"/>
      <c r="U1755" s="1642"/>
      <c r="V1755" s="1642"/>
      <c r="W1755" s="1642"/>
      <c r="X1755" s="1642"/>
      <c r="Y1755" s="1037"/>
      <c r="Z1755" s="1037"/>
      <c r="AA1755" s="1037"/>
      <c r="AB1755" s="1641"/>
      <c r="AC1755" s="1507">
        <f t="shared" si="505"/>
        <v>1682</v>
      </c>
      <c r="AD1755" s="1508">
        <f t="shared" si="506"/>
        <v>1500142.16</v>
      </c>
      <c r="AE1755" s="14">
        <f t="shared" si="507"/>
        <v>24.333333333333332</v>
      </c>
      <c r="AF1755" s="14">
        <f t="shared" si="508"/>
        <v>0</v>
      </c>
      <c r="AG1755" s="14" t="e">
        <f t="shared" si="509"/>
        <v>#DIV/0!</v>
      </c>
      <c r="AH1755" s="14" t="e">
        <f t="shared" si="510"/>
        <v>#DIV/0!</v>
      </c>
      <c r="AI1755" s="14">
        <f t="shared" si="511"/>
        <v>1682</v>
      </c>
      <c r="AJ1755" s="1649"/>
    </row>
    <row r="1756" spans="1:36" ht="51" customHeight="1">
      <c r="A1756" s="1474">
        <v>42</v>
      </c>
      <c r="B1756" s="999" t="s">
        <v>2479</v>
      </c>
      <c r="C1756" s="1640" t="s">
        <v>224</v>
      </c>
      <c r="D1756" s="1665">
        <v>891.88</v>
      </c>
      <c r="E1756" s="1641"/>
      <c r="F1756" s="1641"/>
      <c r="G1756" s="1652">
        <v>566</v>
      </c>
      <c r="H1756" s="1015">
        <f t="shared" si="497"/>
        <v>504804.08</v>
      </c>
      <c r="I1756" s="1653">
        <v>44952</v>
      </c>
      <c r="J1756" s="1043">
        <v>45808</v>
      </c>
      <c r="K1756" s="1043"/>
      <c r="L1756" s="1026">
        <v>25</v>
      </c>
      <c r="M1756" s="1043">
        <v>44937</v>
      </c>
      <c r="N1756" s="1642"/>
      <c r="O1756" s="1642"/>
      <c r="P1756" s="1037"/>
      <c r="Q1756" s="1642"/>
      <c r="R1756" s="1642"/>
      <c r="S1756" s="1642"/>
      <c r="T1756" s="1642"/>
      <c r="U1756" s="1642"/>
      <c r="V1756" s="1642"/>
      <c r="W1756" s="1642"/>
      <c r="X1756" s="1642"/>
      <c r="Y1756" s="1037"/>
      <c r="Z1756" s="1037"/>
      <c r="AA1756" s="1037"/>
      <c r="AB1756" s="1641"/>
      <c r="AC1756" s="1507">
        <f t="shared" si="505"/>
        <v>566</v>
      </c>
      <c r="AD1756" s="1508">
        <f t="shared" si="506"/>
        <v>504804.08</v>
      </c>
      <c r="AE1756" s="14">
        <f t="shared" si="507"/>
        <v>26.366666666666667</v>
      </c>
      <c r="AF1756" s="14">
        <f t="shared" si="508"/>
        <v>0</v>
      </c>
      <c r="AG1756" s="14" t="e">
        <f t="shared" si="509"/>
        <v>#DIV/0!</v>
      </c>
      <c r="AH1756" s="14" t="e">
        <f t="shared" si="510"/>
        <v>#DIV/0!</v>
      </c>
      <c r="AI1756" s="14">
        <f t="shared" si="511"/>
        <v>566</v>
      </c>
      <c r="AJ1756" s="1649"/>
    </row>
    <row r="1757" spans="1:36" ht="31.5">
      <c r="A1757" s="1474">
        <v>43</v>
      </c>
      <c r="B1757" s="999" t="s">
        <v>2479</v>
      </c>
      <c r="C1757" s="1640" t="s">
        <v>224</v>
      </c>
      <c r="D1757" s="1665">
        <v>763.41</v>
      </c>
      <c r="E1757" s="1641"/>
      <c r="F1757" s="1641"/>
      <c r="G1757" s="1652">
        <v>1273</v>
      </c>
      <c r="H1757" s="1015">
        <f t="shared" si="497"/>
        <v>971820.92999999993</v>
      </c>
      <c r="I1757" s="1653">
        <v>44952</v>
      </c>
      <c r="J1757" s="1043">
        <v>45808</v>
      </c>
      <c r="K1757" s="1043"/>
      <c r="L1757" s="1026">
        <v>45</v>
      </c>
      <c r="M1757" s="1043">
        <v>44945</v>
      </c>
      <c r="N1757" s="1642"/>
      <c r="O1757" s="1642"/>
      <c r="P1757" s="1037"/>
      <c r="Q1757" s="1642"/>
      <c r="R1757" s="1642"/>
      <c r="S1757" s="1642"/>
      <c r="T1757" s="1642"/>
      <c r="U1757" s="1642"/>
      <c r="V1757" s="1642"/>
      <c r="W1757" s="1642"/>
      <c r="X1757" s="1642"/>
      <c r="Y1757" s="1037"/>
      <c r="Z1757" s="1037"/>
      <c r="AA1757" s="1037"/>
      <c r="AB1757" s="1641"/>
      <c r="AC1757" s="1507">
        <f t="shared" si="505"/>
        <v>1273</v>
      </c>
      <c r="AD1757" s="1508">
        <f t="shared" si="506"/>
        <v>971820.92999999993</v>
      </c>
      <c r="AE1757" s="14">
        <f t="shared" si="507"/>
        <v>26.366666666666667</v>
      </c>
      <c r="AF1757" s="14">
        <f t="shared" si="508"/>
        <v>0</v>
      </c>
      <c r="AG1757" s="14" t="e">
        <f t="shared" si="509"/>
        <v>#DIV/0!</v>
      </c>
      <c r="AH1757" s="14" t="e">
        <f t="shared" si="510"/>
        <v>#DIV/0!</v>
      </c>
      <c r="AI1757" s="14">
        <f t="shared" si="511"/>
        <v>1273</v>
      </c>
      <c r="AJ1757" s="1649"/>
    </row>
    <row r="1758" spans="1:36" ht="15.75">
      <c r="A1758" s="1474">
        <v>44</v>
      </c>
      <c r="B1758" s="999" t="s">
        <v>8405</v>
      </c>
      <c r="C1758" s="1640" t="s">
        <v>224</v>
      </c>
      <c r="D1758" s="1665">
        <v>290.37</v>
      </c>
      <c r="E1758" s="1641"/>
      <c r="F1758" s="1641"/>
      <c r="G1758" s="1652">
        <v>36</v>
      </c>
      <c r="H1758" s="1015">
        <f t="shared" si="497"/>
        <v>10453.32</v>
      </c>
      <c r="I1758" s="1653">
        <v>44936</v>
      </c>
      <c r="J1758" s="1043">
        <v>45716</v>
      </c>
      <c r="K1758" s="1043"/>
      <c r="L1758" s="1026">
        <v>1184</v>
      </c>
      <c r="M1758" s="1043">
        <v>44923</v>
      </c>
      <c r="N1758" s="1642"/>
      <c r="O1758" s="1642"/>
      <c r="P1758" s="1027">
        <v>0.3</v>
      </c>
      <c r="Q1758" s="1642"/>
      <c r="R1758" s="1642"/>
      <c r="S1758" s="1642"/>
      <c r="T1758" s="1642"/>
      <c r="U1758" s="1642"/>
      <c r="V1758" s="1642"/>
      <c r="W1758" s="1642"/>
      <c r="X1758" s="1642"/>
      <c r="Y1758" s="1037"/>
      <c r="Z1758" s="1037"/>
      <c r="AA1758" s="1037"/>
      <c r="AB1758" s="1641"/>
      <c r="AC1758" s="1507">
        <f t="shared" si="505"/>
        <v>35.700000000000003</v>
      </c>
      <c r="AD1758" s="1508">
        <f t="shared" si="506"/>
        <v>10366.209000000001</v>
      </c>
      <c r="AE1758" s="14">
        <f t="shared" si="507"/>
        <v>23.3</v>
      </c>
      <c r="AF1758" s="14">
        <f t="shared" si="508"/>
        <v>9.9999999999999992E-2</v>
      </c>
      <c r="AG1758" s="14">
        <f t="shared" si="509"/>
        <v>357.00000000000006</v>
      </c>
      <c r="AH1758" s="14">
        <f t="shared" si="510"/>
        <v>333.70000000000005</v>
      </c>
      <c r="AI1758" s="14">
        <f t="shared" si="511"/>
        <v>33.370000000000005</v>
      </c>
      <c r="AJ1758" s="1649"/>
    </row>
    <row r="1759" spans="1:36" s="1729" customFormat="1" ht="38.25" customHeight="1">
      <c r="A1759" s="4037">
        <v>48</v>
      </c>
      <c r="B1759" s="1000" t="s">
        <v>2486</v>
      </c>
      <c r="C1759" s="4037" t="s">
        <v>2485</v>
      </c>
      <c r="D1759" s="4048">
        <v>4.5292000000000003</v>
      </c>
      <c r="E1759" s="4039">
        <v>7650</v>
      </c>
      <c r="F1759" s="4040">
        <v>34648.380000000005</v>
      </c>
      <c r="G1759" s="4049"/>
      <c r="H1759" s="4040">
        <f t="shared" si="497"/>
        <v>0</v>
      </c>
      <c r="I1759" s="4050"/>
      <c r="J1759" s="4042">
        <v>45596</v>
      </c>
      <c r="K1759" s="4042"/>
      <c r="L1759" s="4037">
        <v>459</v>
      </c>
      <c r="M1759" s="4042">
        <v>44729</v>
      </c>
      <c r="N1759" s="4039"/>
      <c r="O1759" s="4039">
        <v>460</v>
      </c>
      <c r="P1759" s="4041"/>
      <c r="Q1759" s="4039"/>
      <c r="R1759" s="4039"/>
      <c r="S1759" s="4039"/>
      <c r="T1759" s="4039"/>
      <c r="U1759" s="4039"/>
      <c r="V1759" s="4039"/>
      <c r="W1759" s="4039"/>
      <c r="X1759" s="4039"/>
      <c r="Y1759" s="4041"/>
      <c r="Z1759" s="4041"/>
      <c r="AA1759" s="4041"/>
      <c r="AB1759" s="4040"/>
      <c r="AC1759" s="4044">
        <f t="shared" si="505"/>
        <v>7190</v>
      </c>
      <c r="AD1759" s="4045">
        <f t="shared" si="506"/>
        <v>32564.948000000004</v>
      </c>
      <c r="AE1759" s="4046">
        <f t="shared" si="507"/>
        <v>19.3</v>
      </c>
      <c r="AF1759" s="4046">
        <f t="shared" si="508"/>
        <v>153.33333333333334</v>
      </c>
      <c r="AG1759" s="4046">
        <f t="shared" si="509"/>
        <v>46.891304347826086</v>
      </c>
      <c r="AH1759" s="4046">
        <f t="shared" si="510"/>
        <v>27.591304347826085</v>
      </c>
      <c r="AI1759" s="4046">
        <f t="shared" si="511"/>
        <v>4230.6666666666661</v>
      </c>
      <c r="AJ1759" s="4047"/>
    </row>
    <row r="1760" spans="1:36" s="1729" customFormat="1" ht="38.25" customHeight="1">
      <c r="A1760" s="4037">
        <v>50</v>
      </c>
      <c r="B1760" s="1000" t="s">
        <v>7684</v>
      </c>
      <c r="C1760" s="4037" t="s">
        <v>2485</v>
      </c>
      <c r="D1760" s="4048">
        <v>10.582599999999999</v>
      </c>
      <c r="E1760" s="4039">
        <v>32250</v>
      </c>
      <c r="F1760" s="4040">
        <v>341288.85</v>
      </c>
      <c r="G1760" s="4049"/>
      <c r="H1760" s="4040">
        <f t="shared" si="497"/>
        <v>0</v>
      </c>
      <c r="I1760" s="4050"/>
      <c r="J1760" s="4042">
        <v>45626</v>
      </c>
      <c r="K1760" s="4042"/>
      <c r="L1760" s="4037">
        <v>458</v>
      </c>
      <c r="M1760" s="4042">
        <v>44729</v>
      </c>
      <c r="N1760" s="4039"/>
      <c r="O1760" s="4039">
        <v>3090</v>
      </c>
      <c r="P1760" s="4041"/>
      <c r="Q1760" s="4039"/>
      <c r="R1760" s="4039"/>
      <c r="S1760" s="4039"/>
      <c r="T1760" s="4039"/>
      <c r="U1760" s="4039"/>
      <c r="V1760" s="4039"/>
      <c r="W1760" s="4039"/>
      <c r="X1760" s="4039"/>
      <c r="Y1760" s="4041"/>
      <c r="Z1760" s="4041"/>
      <c r="AA1760" s="4041"/>
      <c r="AB1760" s="4040"/>
      <c r="AC1760" s="4044">
        <f t="shared" si="505"/>
        <v>29160</v>
      </c>
      <c r="AD1760" s="4045">
        <f t="shared" si="506"/>
        <v>308588.61599999998</v>
      </c>
      <c r="AE1760" s="4046">
        <f t="shared" si="507"/>
        <v>20.3</v>
      </c>
      <c r="AF1760" s="4046">
        <f t="shared" si="508"/>
        <v>1030</v>
      </c>
      <c r="AG1760" s="4046">
        <f t="shared" si="509"/>
        <v>28.310679611650485</v>
      </c>
      <c r="AH1760" s="4046">
        <f t="shared" si="510"/>
        <v>8.0106796116504846</v>
      </c>
      <c r="AI1760" s="4046">
        <f t="shared" si="511"/>
        <v>8251</v>
      </c>
      <c r="AJ1760" s="4047"/>
    </row>
    <row r="1761" spans="1:36" s="1729" customFormat="1" ht="34.5" customHeight="1">
      <c r="A1761" s="4037">
        <v>51</v>
      </c>
      <c r="B1761" s="1000" t="s">
        <v>7684</v>
      </c>
      <c r="C1761" s="4037" t="s">
        <v>2485</v>
      </c>
      <c r="D1761" s="4048">
        <v>9.0581999999999994</v>
      </c>
      <c r="E1761" s="4039">
        <v>56250</v>
      </c>
      <c r="F1761" s="4040">
        <v>509523.74999999994</v>
      </c>
      <c r="G1761" s="4049"/>
      <c r="H1761" s="4040">
        <f t="shared" si="497"/>
        <v>0</v>
      </c>
      <c r="I1761" s="4050"/>
      <c r="J1761" s="4042">
        <v>45626</v>
      </c>
      <c r="K1761" s="4042"/>
      <c r="L1761" s="4037">
        <v>459</v>
      </c>
      <c r="M1761" s="4042">
        <v>44729</v>
      </c>
      <c r="N1761" s="4039"/>
      <c r="O1761" s="4039"/>
      <c r="P1761" s="4041"/>
      <c r="Q1761" s="4039"/>
      <c r="R1761" s="4039"/>
      <c r="S1761" s="4039"/>
      <c r="T1761" s="4039"/>
      <c r="U1761" s="4039"/>
      <c r="V1761" s="4039"/>
      <c r="W1761" s="4039"/>
      <c r="X1761" s="4039"/>
      <c r="Y1761" s="4041"/>
      <c r="Z1761" s="4041"/>
      <c r="AA1761" s="4041"/>
      <c r="AB1761" s="4040"/>
      <c r="AC1761" s="4044">
        <f t="shared" si="505"/>
        <v>56250</v>
      </c>
      <c r="AD1761" s="4045">
        <f t="shared" si="506"/>
        <v>509523.74999999994</v>
      </c>
      <c r="AE1761" s="4046">
        <f t="shared" si="507"/>
        <v>20.3</v>
      </c>
      <c r="AF1761" s="4046">
        <f t="shared" si="508"/>
        <v>0</v>
      </c>
      <c r="AG1761" s="4046" t="e">
        <f t="shared" si="509"/>
        <v>#DIV/0!</v>
      </c>
      <c r="AH1761" s="4046" t="e">
        <f t="shared" si="510"/>
        <v>#DIV/0!</v>
      </c>
      <c r="AI1761" s="4046">
        <f t="shared" si="511"/>
        <v>56250</v>
      </c>
      <c r="AJ1761" s="4047"/>
    </row>
    <row r="1762" spans="1:36" s="1729" customFormat="1" ht="34.5" customHeight="1">
      <c r="A1762" s="4037">
        <v>52</v>
      </c>
      <c r="B1762" s="1000" t="s">
        <v>2487</v>
      </c>
      <c r="C1762" s="4037" t="s">
        <v>2485</v>
      </c>
      <c r="D1762" s="4048">
        <v>67.930000000000007</v>
      </c>
      <c r="E1762" s="4039">
        <v>620</v>
      </c>
      <c r="F1762" s="4040">
        <v>42116.600000000006</v>
      </c>
      <c r="G1762" s="4049"/>
      <c r="H1762" s="4040">
        <f t="shared" si="497"/>
        <v>0</v>
      </c>
      <c r="I1762" s="4050"/>
      <c r="J1762" s="4042">
        <v>45412</v>
      </c>
      <c r="K1762" s="4042"/>
      <c r="L1762" s="4043">
        <v>137</v>
      </c>
      <c r="M1762" s="4042">
        <v>44629</v>
      </c>
      <c r="N1762" s="4039">
        <v>60</v>
      </c>
      <c r="O1762" s="4039">
        <v>482</v>
      </c>
      <c r="P1762" s="4041">
        <v>16</v>
      </c>
      <c r="Q1762" s="4039"/>
      <c r="R1762" s="4039"/>
      <c r="S1762" s="4039"/>
      <c r="T1762" s="4039"/>
      <c r="U1762" s="4039"/>
      <c r="V1762" s="4039"/>
      <c r="W1762" s="4039"/>
      <c r="X1762" s="4039"/>
      <c r="Y1762" s="4041"/>
      <c r="Z1762" s="4041"/>
      <c r="AA1762" s="4041"/>
      <c r="AB1762" s="4040"/>
      <c r="AC1762" s="4044">
        <f t="shared" si="505"/>
        <v>62</v>
      </c>
      <c r="AD1762" s="4045">
        <f t="shared" si="506"/>
        <v>4211.6600000000008</v>
      </c>
      <c r="AE1762" s="4046">
        <f t="shared" si="507"/>
        <v>13.166666666666666</v>
      </c>
      <c r="AF1762" s="4046">
        <f t="shared" si="508"/>
        <v>186</v>
      </c>
      <c r="AG1762" s="4046">
        <f t="shared" si="509"/>
        <v>0.33333333333333331</v>
      </c>
      <c r="AH1762" s="4046">
        <f t="shared" si="510"/>
        <v>-12.833333333333332</v>
      </c>
      <c r="AI1762" s="4046">
        <f t="shared" si="511"/>
        <v>-2387</v>
      </c>
      <c r="AJ1762" s="4047"/>
    </row>
    <row r="1763" spans="1:36" s="1729" customFormat="1" ht="39" customHeight="1">
      <c r="A1763" s="4037">
        <v>53</v>
      </c>
      <c r="B1763" s="1000" t="s">
        <v>2487</v>
      </c>
      <c r="C1763" s="4037" t="s">
        <v>2485</v>
      </c>
      <c r="D1763" s="4048">
        <v>55.852600000000002</v>
      </c>
      <c r="E1763" s="4039">
        <v>1200</v>
      </c>
      <c r="F1763" s="4040">
        <v>67023.12000000001</v>
      </c>
      <c r="G1763" s="4049"/>
      <c r="H1763" s="4040">
        <f t="shared" si="497"/>
        <v>0</v>
      </c>
      <c r="I1763" s="4050"/>
      <c r="J1763" s="4042">
        <v>45535</v>
      </c>
      <c r="K1763" s="4042"/>
      <c r="L1763" s="4037">
        <v>458</v>
      </c>
      <c r="M1763" s="4042">
        <v>44729</v>
      </c>
      <c r="N1763" s="4039"/>
      <c r="O1763" s="4039"/>
      <c r="P1763" s="4041"/>
      <c r="Q1763" s="4039"/>
      <c r="R1763" s="4039"/>
      <c r="S1763" s="4039"/>
      <c r="T1763" s="4039"/>
      <c r="U1763" s="4039"/>
      <c r="V1763" s="4039"/>
      <c r="W1763" s="4039"/>
      <c r="X1763" s="4039"/>
      <c r="Y1763" s="4041"/>
      <c r="Z1763" s="4041"/>
      <c r="AA1763" s="4041"/>
      <c r="AB1763" s="4040"/>
      <c r="AC1763" s="4044">
        <f t="shared" si="505"/>
        <v>1200</v>
      </c>
      <c r="AD1763" s="4045">
        <f t="shared" si="506"/>
        <v>67023.12000000001</v>
      </c>
      <c r="AE1763" s="4046">
        <f t="shared" si="507"/>
        <v>17.266666666666666</v>
      </c>
      <c r="AF1763" s="4046">
        <f t="shared" si="508"/>
        <v>0</v>
      </c>
      <c r="AG1763" s="4046" t="e">
        <f t="shared" si="509"/>
        <v>#DIV/0!</v>
      </c>
      <c r="AH1763" s="4046" t="e">
        <f t="shared" si="510"/>
        <v>#DIV/0!</v>
      </c>
      <c r="AI1763" s="4046">
        <f t="shared" si="511"/>
        <v>1200</v>
      </c>
      <c r="AJ1763" s="4047"/>
    </row>
    <row r="1764" spans="1:36" s="1729" customFormat="1" ht="39" customHeight="1">
      <c r="A1764" s="4037">
        <v>54</v>
      </c>
      <c r="B1764" s="1000" t="s">
        <v>2487</v>
      </c>
      <c r="C1764" s="4037" t="s">
        <v>2485</v>
      </c>
      <c r="D1764" s="4048">
        <v>47.807400000000001</v>
      </c>
      <c r="E1764" s="4039">
        <v>300</v>
      </c>
      <c r="F1764" s="4040">
        <v>14342.220000000001</v>
      </c>
      <c r="G1764" s="4049"/>
      <c r="H1764" s="4040">
        <f t="shared" si="497"/>
        <v>0</v>
      </c>
      <c r="I1764" s="4050"/>
      <c r="J1764" s="4042">
        <v>45535</v>
      </c>
      <c r="K1764" s="4042"/>
      <c r="L1764" s="4037">
        <v>459</v>
      </c>
      <c r="M1764" s="4042">
        <v>44729</v>
      </c>
      <c r="N1764" s="4039"/>
      <c r="O1764" s="4039">
        <v>240</v>
      </c>
      <c r="P1764" s="4041"/>
      <c r="Q1764" s="4039"/>
      <c r="R1764" s="4039"/>
      <c r="S1764" s="4039"/>
      <c r="T1764" s="4039"/>
      <c r="U1764" s="4039"/>
      <c r="V1764" s="4039"/>
      <c r="W1764" s="4039"/>
      <c r="X1764" s="4039"/>
      <c r="Y1764" s="4041"/>
      <c r="Z1764" s="4041"/>
      <c r="AA1764" s="4041"/>
      <c r="AB1764" s="4040"/>
      <c r="AC1764" s="4044">
        <f t="shared" si="505"/>
        <v>60</v>
      </c>
      <c r="AD1764" s="4045">
        <f t="shared" si="506"/>
        <v>2868.444</v>
      </c>
      <c r="AE1764" s="4046">
        <f t="shared" si="507"/>
        <v>17.266666666666666</v>
      </c>
      <c r="AF1764" s="4046">
        <f t="shared" si="508"/>
        <v>80</v>
      </c>
      <c r="AG1764" s="4046">
        <f t="shared" si="509"/>
        <v>0.75</v>
      </c>
      <c r="AH1764" s="4046">
        <f t="shared" si="510"/>
        <v>-16.516666666666666</v>
      </c>
      <c r="AI1764" s="4046">
        <f t="shared" si="511"/>
        <v>-1321.3333333333333</v>
      </c>
      <c r="AJ1764" s="4047"/>
    </row>
    <row r="1765" spans="1:36" ht="31.5">
      <c r="A1765" s="1474">
        <v>55</v>
      </c>
      <c r="B1765" s="972" t="s">
        <v>2517</v>
      </c>
      <c r="C1765" s="985" t="s">
        <v>330</v>
      </c>
      <c r="D1765" s="1015">
        <v>905.42</v>
      </c>
      <c r="E1765" s="1642">
        <v>33</v>
      </c>
      <c r="F1765" s="1641">
        <v>29878.859999999997</v>
      </c>
      <c r="G1765" s="1026"/>
      <c r="H1765" s="1641">
        <f t="shared" si="497"/>
        <v>0</v>
      </c>
      <c r="I1765" s="974"/>
      <c r="J1765" s="1043"/>
      <c r="K1765" s="1043"/>
      <c r="L1765" s="1645">
        <v>33</v>
      </c>
      <c r="M1765" s="1043">
        <v>44581</v>
      </c>
      <c r="N1765" s="1642"/>
      <c r="O1765" s="1642"/>
      <c r="P1765" s="1037"/>
      <c r="Q1765" s="1642"/>
      <c r="R1765" s="1642"/>
      <c r="S1765" s="1642"/>
      <c r="T1765" s="1642"/>
      <c r="U1765" s="1642"/>
      <c r="V1765" s="1642"/>
      <c r="W1765" s="1642"/>
      <c r="X1765" s="1642"/>
      <c r="Y1765" s="1037"/>
      <c r="Z1765" s="1037"/>
      <c r="AA1765" s="1037"/>
      <c r="AB1765" s="1641"/>
      <c r="AC1765" s="1507">
        <f t="shared" si="505"/>
        <v>33</v>
      </c>
      <c r="AD1765" s="1508">
        <f t="shared" si="506"/>
        <v>29878.859999999997</v>
      </c>
      <c r="AE1765" s="14">
        <f t="shared" si="507"/>
        <v>-1500.5666666666666</v>
      </c>
      <c r="AF1765" s="14">
        <f t="shared" si="508"/>
        <v>0</v>
      </c>
      <c r="AG1765" s="14" t="e">
        <f t="shared" si="509"/>
        <v>#DIV/0!</v>
      </c>
      <c r="AH1765" s="14" t="e">
        <f t="shared" si="510"/>
        <v>#DIV/0!</v>
      </c>
      <c r="AI1765" s="14">
        <f t="shared" si="511"/>
        <v>33</v>
      </c>
      <c r="AJ1765" s="1649"/>
    </row>
    <row r="1766" spans="1:36" ht="31.5">
      <c r="A1766" s="1474"/>
      <c r="B1766" s="972" t="s">
        <v>2518</v>
      </c>
      <c r="C1766" s="991" t="s">
        <v>66</v>
      </c>
      <c r="D1766" s="1037">
        <v>0</v>
      </c>
      <c r="E1766" s="1642">
        <v>33</v>
      </c>
      <c r="F1766" s="1641">
        <v>0</v>
      </c>
      <c r="G1766" s="1026"/>
      <c r="H1766" s="1641">
        <f t="shared" si="497"/>
        <v>0</v>
      </c>
      <c r="I1766" s="974"/>
      <c r="J1766" s="1043">
        <v>46238</v>
      </c>
      <c r="K1766" s="1043"/>
      <c r="L1766" s="1645">
        <v>33</v>
      </c>
      <c r="M1766" s="1043">
        <v>44581</v>
      </c>
      <c r="N1766" s="1642"/>
      <c r="O1766" s="1642"/>
      <c r="P1766" s="1037"/>
      <c r="Q1766" s="1642"/>
      <c r="R1766" s="1642"/>
      <c r="S1766" s="1642"/>
      <c r="T1766" s="1642"/>
      <c r="U1766" s="1642"/>
      <c r="V1766" s="1642"/>
      <c r="W1766" s="1642"/>
      <c r="X1766" s="1642"/>
      <c r="Y1766" s="1037"/>
      <c r="Z1766" s="1037"/>
      <c r="AA1766" s="1037"/>
      <c r="AB1766" s="1641"/>
      <c r="AC1766" s="1507">
        <f t="shared" si="505"/>
        <v>33</v>
      </c>
      <c r="AD1766" s="1508">
        <f t="shared" si="506"/>
        <v>0</v>
      </c>
      <c r="AE1766" s="14">
        <f t="shared" si="507"/>
        <v>40.700000000000003</v>
      </c>
      <c r="AF1766" s="14">
        <f t="shared" si="508"/>
        <v>0</v>
      </c>
      <c r="AG1766" s="14" t="e">
        <f t="shared" si="509"/>
        <v>#DIV/0!</v>
      </c>
      <c r="AH1766" s="14" t="e">
        <f t="shared" si="510"/>
        <v>#DIV/0!</v>
      </c>
      <c r="AI1766" s="14">
        <f t="shared" si="511"/>
        <v>33</v>
      </c>
      <c r="AJ1766" s="1649"/>
    </row>
    <row r="1767" spans="1:36" ht="15.75">
      <c r="A1767" s="1474"/>
      <c r="B1767" s="972" t="s">
        <v>2519</v>
      </c>
      <c r="C1767" s="991" t="s">
        <v>66</v>
      </c>
      <c r="D1767" s="1037">
        <v>0</v>
      </c>
      <c r="E1767" s="1642">
        <v>33</v>
      </c>
      <c r="F1767" s="1641">
        <v>0</v>
      </c>
      <c r="G1767" s="1026"/>
      <c r="H1767" s="1641">
        <f t="shared" si="497"/>
        <v>0</v>
      </c>
      <c r="I1767" s="974"/>
      <c r="J1767" s="1043">
        <v>46206</v>
      </c>
      <c r="K1767" s="1043"/>
      <c r="L1767" s="1645">
        <v>33</v>
      </c>
      <c r="M1767" s="1043">
        <v>44581</v>
      </c>
      <c r="N1767" s="1642"/>
      <c r="O1767" s="1642"/>
      <c r="P1767" s="1037"/>
      <c r="Q1767" s="1642"/>
      <c r="R1767" s="1642"/>
      <c r="S1767" s="1642"/>
      <c r="T1767" s="1642"/>
      <c r="U1767" s="1642"/>
      <c r="V1767" s="1642"/>
      <c r="W1767" s="1642"/>
      <c r="X1767" s="1642"/>
      <c r="Y1767" s="1037"/>
      <c r="Z1767" s="1037"/>
      <c r="AA1767" s="1037"/>
      <c r="AB1767" s="1641"/>
      <c r="AC1767" s="1507">
        <f t="shared" si="505"/>
        <v>33</v>
      </c>
      <c r="AD1767" s="1508">
        <f t="shared" si="506"/>
        <v>0</v>
      </c>
      <c r="AE1767" s="14">
        <f t="shared" si="507"/>
        <v>39.633333333333333</v>
      </c>
      <c r="AF1767" s="14">
        <f t="shared" si="508"/>
        <v>0</v>
      </c>
      <c r="AG1767" s="14" t="e">
        <f t="shared" si="509"/>
        <v>#DIV/0!</v>
      </c>
      <c r="AH1767" s="14" t="e">
        <f t="shared" si="510"/>
        <v>#DIV/0!</v>
      </c>
      <c r="AI1767" s="14">
        <f t="shared" si="511"/>
        <v>33</v>
      </c>
      <c r="AJ1767" s="1649"/>
    </row>
    <row r="1768" spans="1:36" ht="31.5">
      <c r="A1768" s="1474">
        <v>56</v>
      </c>
      <c r="B1768" s="972" t="s">
        <v>2520</v>
      </c>
      <c r="C1768" s="985" t="s">
        <v>330</v>
      </c>
      <c r="D1768" s="1015">
        <v>798.44</v>
      </c>
      <c r="E1768" s="1642">
        <v>366</v>
      </c>
      <c r="F1768" s="1641">
        <v>292229.04000000004</v>
      </c>
      <c r="G1768" s="1026"/>
      <c r="H1768" s="1641">
        <f t="shared" si="497"/>
        <v>0</v>
      </c>
      <c r="I1768" s="974"/>
      <c r="J1768" s="1043"/>
      <c r="K1768" s="1043"/>
      <c r="L1768" s="1645">
        <v>33</v>
      </c>
      <c r="M1768" s="1043">
        <v>44581</v>
      </c>
      <c r="N1768" s="1642">
        <v>31</v>
      </c>
      <c r="O1768" s="1642"/>
      <c r="P1768" s="1037"/>
      <c r="Q1768" s="1642"/>
      <c r="R1768" s="1642"/>
      <c r="S1768" s="1642"/>
      <c r="T1768" s="1642"/>
      <c r="U1768" s="1642"/>
      <c r="V1768" s="1642"/>
      <c r="W1768" s="1642"/>
      <c r="X1768" s="1642"/>
      <c r="Y1768" s="1037"/>
      <c r="Z1768" s="1037"/>
      <c r="AA1768" s="1037"/>
      <c r="AB1768" s="1641"/>
      <c r="AC1768" s="1507">
        <f t="shared" si="505"/>
        <v>335</v>
      </c>
      <c r="AD1768" s="1508">
        <f t="shared" si="506"/>
        <v>267477.40000000002</v>
      </c>
      <c r="AE1768" s="14">
        <f t="shared" si="507"/>
        <v>-1500.5666666666666</v>
      </c>
      <c r="AF1768" s="14">
        <f t="shared" si="508"/>
        <v>10.333333333333334</v>
      </c>
      <c r="AG1768" s="14">
        <f t="shared" si="509"/>
        <v>32.419354838709673</v>
      </c>
      <c r="AH1768" s="14">
        <f t="shared" si="510"/>
        <v>1532.9860215053764</v>
      </c>
      <c r="AI1768" s="14">
        <f t="shared" si="511"/>
        <v>15840.855555555556</v>
      </c>
      <c r="AJ1768" s="1649"/>
    </row>
    <row r="1769" spans="1:36" ht="25.5" customHeight="1">
      <c r="A1769" s="1474"/>
      <c r="B1769" s="972" t="s">
        <v>2516</v>
      </c>
      <c r="C1769" s="991" t="s">
        <v>66</v>
      </c>
      <c r="D1769" s="1037">
        <v>0</v>
      </c>
      <c r="E1769" s="1642">
        <v>366</v>
      </c>
      <c r="F1769" s="1641">
        <v>0</v>
      </c>
      <c r="G1769" s="1026"/>
      <c r="H1769" s="1641">
        <f t="shared" si="497"/>
        <v>0</v>
      </c>
      <c r="I1769" s="974"/>
      <c r="J1769" s="1043">
        <v>46234</v>
      </c>
      <c r="K1769" s="1043"/>
      <c r="L1769" s="1645">
        <v>33</v>
      </c>
      <c r="M1769" s="1043">
        <v>44581</v>
      </c>
      <c r="N1769" s="1642">
        <v>31</v>
      </c>
      <c r="O1769" s="1642"/>
      <c r="P1769" s="1037"/>
      <c r="Q1769" s="1642"/>
      <c r="R1769" s="1642"/>
      <c r="S1769" s="1642"/>
      <c r="T1769" s="1642"/>
      <c r="U1769" s="1642"/>
      <c r="V1769" s="1642"/>
      <c r="W1769" s="1642"/>
      <c r="X1769" s="1642"/>
      <c r="Y1769" s="1037"/>
      <c r="Z1769" s="1037"/>
      <c r="AA1769" s="1037"/>
      <c r="AB1769" s="1641"/>
      <c r="AC1769" s="1507">
        <f t="shared" si="505"/>
        <v>335</v>
      </c>
      <c r="AD1769" s="1508">
        <f t="shared" si="506"/>
        <v>0</v>
      </c>
      <c r="AE1769" s="14">
        <f t="shared" si="507"/>
        <v>40.56666666666667</v>
      </c>
      <c r="AF1769" s="14">
        <f t="shared" si="508"/>
        <v>10.333333333333334</v>
      </c>
      <c r="AG1769" s="14">
        <f t="shared" si="509"/>
        <v>32.419354838709673</v>
      </c>
      <c r="AH1769" s="14">
        <f t="shared" si="510"/>
        <v>-8.1473118279569974</v>
      </c>
      <c r="AI1769" s="14">
        <f t="shared" si="511"/>
        <v>-84.188888888888926</v>
      </c>
      <c r="AJ1769" s="1649"/>
    </row>
    <row r="1770" spans="1:36" ht="25.5" customHeight="1">
      <c r="A1770" s="1474"/>
      <c r="B1770" s="972" t="s">
        <v>2519</v>
      </c>
      <c r="C1770" s="991" t="s">
        <v>66</v>
      </c>
      <c r="D1770" s="1037">
        <v>0</v>
      </c>
      <c r="E1770" s="1642">
        <v>366</v>
      </c>
      <c r="F1770" s="1641">
        <v>0</v>
      </c>
      <c r="G1770" s="1026"/>
      <c r="H1770" s="1641">
        <f t="shared" si="497"/>
        <v>0</v>
      </c>
      <c r="I1770" s="974"/>
      <c r="J1770" s="1043">
        <v>46132</v>
      </c>
      <c r="K1770" s="1043"/>
      <c r="L1770" s="1645">
        <v>33</v>
      </c>
      <c r="M1770" s="1043">
        <v>44581</v>
      </c>
      <c r="N1770" s="1642">
        <v>31</v>
      </c>
      <c r="O1770" s="1642"/>
      <c r="P1770" s="1037"/>
      <c r="Q1770" s="1642"/>
      <c r="R1770" s="1642"/>
      <c r="S1770" s="1642"/>
      <c r="T1770" s="1642"/>
      <c r="U1770" s="1642"/>
      <c r="V1770" s="1642"/>
      <c r="W1770" s="1642"/>
      <c r="X1770" s="1642"/>
      <c r="Y1770" s="1037"/>
      <c r="Z1770" s="1037"/>
      <c r="AA1770" s="1037"/>
      <c r="AB1770" s="1641"/>
      <c r="AC1770" s="1507">
        <f t="shared" si="505"/>
        <v>335</v>
      </c>
      <c r="AD1770" s="1508">
        <f t="shared" si="506"/>
        <v>0</v>
      </c>
      <c r="AE1770" s="14">
        <f t="shared" si="507"/>
        <v>37.166666666666664</v>
      </c>
      <c r="AF1770" s="14">
        <f t="shared" si="508"/>
        <v>10.333333333333334</v>
      </c>
      <c r="AG1770" s="14">
        <f t="shared" si="509"/>
        <v>32.419354838709673</v>
      </c>
      <c r="AH1770" s="14">
        <f t="shared" si="510"/>
        <v>-4.7473118279569917</v>
      </c>
      <c r="AI1770" s="14">
        <f t="shared" si="511"/>
        <v>-49.055555555555543</v>
      </c>
      <c r="AJ1770" s="1649"/>
    </row>
    <row r="1771" spans="1:36" ht="15.75">
      <c r="A1771" s="1474">
        <v>57</v>
      </c>
      <c r="B1771" s="972" t="s">
        <v>7703</v>
      </c>
      <c r="C1771" s="1026" t="s">
        <v>177</v>
      </c>
      <c r="D1771" s="985">
        <v>157.09</v>
      </c>
      <c r="E1771" s="1642">
        <v>1250</v>
      </c>
      <c r="F1771" s="1641">
        <v>196362.5</v>
      </c>
      <c r="G1771" s="1026"/>
      <c r="H1771" s="1641">
        <f t="shared" si="497"/>
        <v>0</v>
      </c>
      <c r="I1771" s="1043"/>
      <c r="J1771" s="1043">
        <v>45322</v>
      </c>
      <c r="K1771" s="1043"/>
      <c r="L1771" s="1645">
        <v>44</v>
      </c>
      <c r="M1771" s="1043">
        <v>44582</v>
      </c>
      <c r="N1771" s="1642"/>
      <c r="O1771" s="1642"/>
      <c r="P1771" s="1037"/>
      <c r="Q1771" s="1642"/>
      <c r="R1771" s="1642"/>
      <c r="S1771" s="1642"/>
      <c r="T1771" s="1642"/>
      <c r="U1771" s="1642"/>
      <c r="V1771" s="1642"/>
      <c r="W1771" s="1642"/>
      <c r="X1771" s="1642"/>
      <c r="Y1771" s="1037"/>
      <c r="Z1771" s="1037"/>
      <c r="AA1771" s="1037"/>
      <c r="AB1771" s="1641"/>
      <c r="AC1771" s="1507">
        <f t="shared" si="505"/>
        <v>1250</v>
      </c>
      <c r="AD1771" s="1508">
        <f t="shared" si="506"/>
        <v>196362.5</v>
      </c>
      <c r="AE1771" s="14">
        <f t="shared" si="507"/>
        <v>10.166666666666666</v>
      </c>
      <c r="AF1771" s="14">
        <f t="shared" si="508"/>
        <v>0</v>
      </c>
      <c r="AG1771" s="14" t="e">
        <f t="shared" si="509"/>
        <v>#DIV/0!</v>
      </c>
      <c r="AH1771" s="14" t="e">
        <f t="shared" si="510"/>
        <v>#DIV/0!</v>
      </c>
      <c r="AI1771" s="14">
        <f t="shared" si="511"/>
        <v>1250</v>
      </c>
      <c r="AJ1771" s="1649"/>
    </row>
    <row r="1772" spans="1:36" ht="15.75">
      <c r="A1772" s="1474">
        <v>58</v>
      </c>
      <c r="B1772" s="972" t="s">
        <v>7703</v>
      </c>
      <c r="C1772" s="1640" t="s">
        <v>224</v>
      </c>
      <c r="D1772" s="1015">
        <v>6025.6</v>
      </c>
      <c r="E1772" s="1642"/>
      <c r="F1772" s="1641"/>
      <c r="G1772" s="1642">
        <v>16</v>
      </c>
      <c r="H1772" s="1641">
        <f t="shared" si="497"/>
        <v>96409.600000000006</v>
      </c>
      <c r="I1772" s="1043">
        <v>44952</v>
      </c>
      <c r="J1772" s="1043">
        <v>45777</v>
      </c>
      <c r="K1772" s="1043"/>
      <c r="L1772" s="1026">
        <v>25</v>
      </c>
      <c r="M1772" s="1043">
        <v>44937</v>
      </c>
      <c r="N1772" s="1642"/>
      <c r="O1772" s="1642"/>
      <c r="P1772" s="1037"/>
      <c r="Q1772" s="1642"/>
      <c r="R1772" s="1642"/>
      <c r="S1772" s="1642"/>
      <c r="T1772" s="1642"/>
      <c r="U1772" s="1642"/>
      <c r="V1772" s="1642"/>
      <c r="W1772" s="1642"/>
      <c r="X1772" s="1642"/>
      <c r="Y1772" s="1037"/>
      <c r="Z1772" s="1037"/>
      <c r="AA1772" s="1037"/>
      <c r="AB1772" s="1641"/>
      <c r="AC1772" s="1507">
        <f t="shared" si="505"/>
        <v>16</v>
      </c>
      <c r="AD1772" s="1508">
        <f t="shared" si="506"/>
        <v>96409.600000000006</v>
      </c>
      <c r="AE1772" s="14">
        <f t="shared" si="507"/>
        <v>25.333333333333332</v>
      </c>
      <c r="AF1772" s="14">
        <f t="shared" si="508"/>
        <v>0</v>
      </c>
      <c r="AG1772" s="14" t="e">
        <f t="shared" si="509"/>
        <v>#DIV/0!</v>
      </c>
      <c r="AH1772" s="14" t="e">
        <f t="shared" si="510"/>
        <v>#DIV/0!</v>
      </c>
      <c r="AI1772" s="14">
        <f t="shared" si="511"/>
        <v>16</v>
      </c>
      <c r="AJ1772" s="1649"/>
    </row>
    <row r="1773" spans="1:36" ht="15.75">
      <c r="A1773" s="1474">
        <v>59</v>
      </c>
      <c r="B1773" s="972" t="s">
        <v>7703</v>
      </c>
      <c r="C1773" s="1640" t="s">
        <v>224</v>
      </c>
      <c r="D1773" s="1015">
        <v>5068.67</v>
      </c>
      <c r="E1773" s="1642"/>
      <c r="F1773" s="1641"/>
      <c r="G1773" s="1642">
        <v>8</v>
      </c>
      <c r="H1773" s="1641">
        <f t="shared" si="497"/>
        <v>40549.360000000001</v>
      </c>
      <c r="I1773" s="1043">
        <v>44952</v>
      </c>
      <c r="J1773" s="1043">
        <v>45777</v>
      </c>
      <c r="K1773" s="1043"/>
      <c r="L1773" s="1026">
        <v>45</v>
      </c>
      <c r="M1773" s="1043">
        <v>44945</v>
      </c>
      <c r="N1773" s="1642"/>
      <c r="O1773" s="1642"/>
      <c r="P1773" s="1037"/>
      <c r="Q1773" s="1642"/>
      <c r="R1773" s="1642"/>
      <c r="S1773" s="1642"/>
      <c r="T1773" s="1642"/>
      <c r="U1773" s="1642"/>
      <c r="V1773" s="1642"/>
      <c r="W1773" s="1642"/>
      <c r="X1773" s="1642"/>
      <c r="Y1773" s="1037"/>
      <c r="Z1773" s="1037"/>
      <c r="AA1773" s="1037"/>
      <c r="AB1773" s="1641"/>
      <c r="AC1773" s="1507">
        <f t="shared" si="505"/>
        <v>8</v>
      </c>
      <c r="AD1773" s="1508">
        <f t="shared" si="506"/>
        <v>40549.360000000001</v>
      </c>
      <c r="AE1773" s="14">
        <f t="shared" si="507"/>
        <v>25.333333333333332</v>
      </c>
      <c r="AF1773" s="14">
        <f t="shared" si="508"/>
        <v>0</v>
      </c>
      <c r="AG1773" s="14" t="e">
        <f t="shared" si="509"/>
        <v>#DIV/0!</v>
      </c>
      <c r="AH1773" s="14" t="e">
        <f t="shared" si="510"/>
        <v>#DIV/0!</v>
      </c>
      <c r="AI1773" s="14">
        <f t="shared" si="511"/>
        <v>8</v>
      </c>
      <c r="AJ1773" s="1649"/>
    </row>
    <row r="1774" spans="1:36" ht="33" customHeight="1">
      <c r="A1774" s="1474">
        <v>60</v>
      </c>
      <c r="B1774" s="999" t="s">
        <v>2498</v>
      </c>
      <c r="C1774" s="1026" t="s">
        <v>2485</v>
      </c>
      <c r="D1774" s="1671">
        <v>4.9665999999999997</v>
      </c>
      <c r="E1774" s="1642">
        <v>9750</v>
      </c>
      <c r="F1774" s="1641">
        <v>48424.35</v>
      </c>
      <c r="G1774" s="1026"/>
      <c r="H1774" s="1641">
        <f t="shared" si="497"/>
        <v>0</v>
      </c>
      <c r="I1774" s="1043"/>
      <c r="J1774" s="1043">
        <v>45046</v>
      </c>
      <c r="K1774" s="1043"/>
      <c r="L1774" s="1645">
        <v>13</v>
      </c>
      <c r="M1774" s="1043">
        <v>44572</v>
      </c>
      <c r="N1774" s="1642">
        <v>990</v>
      </c>
      <c r="O1774" s="1642">
        <v>4620</v>
      </c>
      <c r="P1774" s="1037">
        <v>630</v>
      </c>
      <c r="Q1774" s="1642"/>
      <c r="R1774" s="1642"/>
      <c r="S1774" s="1642"/>
      <c r="T1774" s="1642"/>
      <c r="U1774" s="1642"/>
      <c r="V1774" s="1642"/>
      <c r="W1774" s="1642"/>
      <c r="X1774" s="1642"/>
      <c r="Y1774" s="1037"/>
      <c r="Z1774" s="1037"/>
      <c r="AA1774" s="1037"/>
      <c r="AB1774" s="1641"/>
      <c r="AC1774" s="1507">
        <f t="shared" si="505"/>
        <v>3510</v>
      </c>
      <c r="AD1774" s="1508">
        <f t="shared" si="506"/>
        <v>17432.766</v>
      </c>
      <c r="AE1774" s="14">
        <f t="shared" si="507"/>
        <v>0.96666666666666667</v>
      </c>
      <c r="AF1774" s="14">
        <f t="shared" si="508"/>
        <v>2080</v>
      </c>
      <c r="AG1774" s="14">
        <f t="shared" si="509"/>
        <v>1.6875</v>
      </c>
      <c r="AH1774" s="14">
        <f t="shared" si="510"/>
        <v>0.72083333333333333</v>
      </c>
      <c r="AI1774" s="14">
        <f t="shared" si="511"/>
        <v>1499.3333333333333</v>
      </c>
      <c r="AJ1774" s="1649"/>
    </row>
    <row r="1775" spans="1:36" ht="33" customHeight="1">
      <c r="A1775" s="1474">
        <v>61</v>
      </c>
      <c r="B1775" s="999" t="s">
        <v>2498</v>
      </c>
      <c r="C1775" s="1640" t="s">
        <v>224</v>
      </c>
      <c r="D1775" s="1677">
        <v>246.93</v>
      </c>
      <c r="E1775" s="1642"/>
      <c r="F1775" s="1641"/>
      <c r="G1775" s="1642">
        <v>71</v>
      </c>
      <c r="H1775" s="1641">
        <f t="shared" ref="H1775:H1786" si="512">D1775*G1775</f>
        <v>17532.03</v>
      </c>
      <c r="I1775" s="1043">
        <v>44952</v>
      </c>
      <c r="J1775" s="1043">
        <v>45443</v>
      </c>
      <c r="K1775" s="1043"/>
      <c r="L1775" s="1026">
        <v>25</v>
      </c>
      <c r="M1775" s="1043">
        <v>44937</v>
      </c>
      <c r="N1775" s="1642"/>
      <c r="O1775" s="1642"/>
      <c r="P1775" s="1037"/>
      <c r="Q1775" s="1642"/>
      <c r="R1775" s="1642"/>
      <c r="S1775" s="1642"/>
      <c r="T1775" s="1642"/>
      <c r="U1775" s="1642"/>
      <c r="V1775" s="1642"/>
      <c r="W1775" s="1642"/>
      <c r="X1775" s="1642"/>
      <c r="Y1775" s="1037"/>
      <c r="Z1775" s="1037"/>
      <c r="AA1775" s="1037"/>
      <c r="AB1775" s="1641"/>
      <c r="AC1775" s="1507">
        <f t="shared" ref="AC1775:AC1786" si="513">E1775+G1775-N1775-O1775-AA1775-P1775-Q1775-R1775-S1775-T1775-U1775-V1775-W1775-X1775-Y1775</f>
        <v>71</v>
      </c>
      <c r="AD1775" s="1508">
        <f t="shared" ref="AD1775:AD1786" si="514">D1775*AC1775</f>
        <v>17532.03</v>
      </c>
      <c r="AE1775" s="14">
        <f t="shared" ref="AE1775:AE1786" si="515">(J1775-"01.04.2023")/30</f>
        <v>14.2</v>
      </c>
      <c r="AF1775" s="14">
        <f t="shared" ref="AF1775:AF1786" si="516">(N1775+O1775+P1775+Q1775+R1775+S1775+T1775+U1775+V1775+W1775+X1775+Y1775)/3</f>
        <v>0</v>
      </c>
      <c r="AG1775" s="14" t="e">
        <f t="shared" ref="AG1775:AG1786" si="517">AC1775/AF1775</f>
        <v>#DIV/0!</v>
      </c>
      <c r="AH1775" s="14" t="e">
        <f t="shared" ref="AH1775:AH1786" si="518">AG1775-AE1775</f>
        <v>#DIV/0!</v>
      </c>
      <c r="AI1775" s="14">
        <f t="shared" ref="AI1775:AI1786" si="519">AC1775-(AE1775*AF1775)</f>
        <v>71</v>
      </c>
      <c r="AJ1775" s="1649"/>
    </row>
    <row r="1776" spans="1:36" ht="40.5" customHeight="1">
      <c r="A1776" s="1474">
        <v>62</v>
      </c>
      <c r="B1776" s="999" t="s">
        <v>2498</v>
      </c>
      <c r="C1776" s="1640" t="s">
        <v>224</v>
      </c>
      <c r="D1776" s="1677">
        <v>211.36</v>
      </c>
      <c r="E1776" s="1642"/>
      <c r="F1776" s="1641"/>
      <c r="G1776" s="1642">
        <v>210</v>
      </c>
      <c r="H1776" s="1641">
        <f t="shared" si="512"/>
        <v>44385.600000000006</v>
      </c>
      <c r="I1776" s="1043">
        <v>44952</v>
      </c>
      <c r="J1776" s="1043">
        <v>45443</v>
      </c>
      <c r="K1776" s="1043"/>
      <c r="L1776" s="1026">
        <v>45</v>
      </c>
      <c r="M1776" s="1043">
        <v>44945</v>
      </c>
      <c r="N1776" s="1642"/>
      <c r="O1776" s="1642"/>
      <c r="P1776" s="1037"/>
      <c r="Q1776" s="1642"/>
      <c r="R1776" s="1642"/>
      <c r="S1776" s="1642"/>
      <c r="T1776" s="1642"/>
      <c r="U1776" s="1642"/>
      <c r="V1776" s="1642"/>
      <c r="W1776" s="1642"/>
      <c r="X1776" s="1642"/>
      <c r="Y1776" s="1037"/>
      <c r="Z1776" s="1037"/>
      <c r="AA1776" s="1037"/>
      <c r="AB1776" s="1641"/>
      <c r="AC1776" s="1507">
        <f t="shared" si="513"/>
        <v>210</v>
      </c>
      <c r="AD1776" s="1508">
        <f t="shared" si="514"/>
        <v>44385.600000000006</v>
      </c>
      <c r="AE1776" s="14">
        <f t="shared" si="515"/>
        <v>14.2</v>
      </c>
      <c r="AF1776" s="14">
        <f t="shared" si="516"/>
        <v>0</v>
      </c>
      <c r="AG1776" s="14" t="e">
        <f t="shared" si="517"/>
        <v>#DIV/0!</v>
      </c>
      <c r="AH1776" s="14" t="e">
        <f t="shared" si="518"/>
        <v>#DIV/0!</v>
      </c>
      <c r="AI1776" s="14">
        <f t="shared" si="519"/>
        <v>210</v>
      </c>
      <c r="AJ1776" s="1649"/>
    </row>
    <row r="1777" spans="1:36" ht="40.5" customHeight="1">
      <c r="A1777" s="1474">
        <v>64</v>
      </c>
      <c r="B1777" s="999" t="s">
        <v>2499</v>
      </c>
      <c r="C1777" s="1640" t="s">
        <v>224</v>
      </c>
      <c r="D1777" s="1015">
        <v>427.42</v>
      </c>
      <c r="E1777" s="1642"/>
      <c r="F1777" s="1641"/>
      <c r="G1777" s="1642">
        <v>126</v>
      </c>
      <c r="H1777" s="1641">
        <f t="shared" si="512"/>
        <v>53854.920000000006</v>
      </c>
      <c r="I1777" s="1043">
        <v>44952</v>
      </c>
      <c r="J1777" s="1043">
        <v>45443</v>
      </c>
      <c r="K1777" s="1043"/>
      <c r="L1777" s="1026">
        <v>25</v>
      </c>
      <c r="M1777" s="1043">
        <v>44937</v>
      </c>
      <c r="N1777" s="1642"/>
      <c r="O1777" s="1642"/>
      <c r="P1777" s="1037"/>
      <c r="Q1777" s="1642"/>
      <c r="R1777" s="1642"/>
      <c r="S1777" s="1642"/>
      <c r="T1777" s="1642"/>
      <c r="U1777" s="1642"/>
      <c r="V1777" s="1642"/>
      <c r="W1777" s="1642"/>
      <c r="X1777" s="1642"/>
      <c r="Y1777" s="1037"/>
      <c r="Z1777" s="1037"/>
      <c r="AA1777" s="1037"/>
      <c r="AB1777" s="1641"/>
      <c r="AC1777" s="1507">
        <f t="shared" si="513"/>
        <v>126</v>
      </c>
      <c r="AD1777" s="1508">
        <f t="shared" si="514"/>
        <v>53854.920000000006</v>
      </c>
      <c r="AE1777" s="14">
        <f t="shared" si="515"/>
        <v>14.2</v>
      </c>
      <c r="AF1777" s="14">
        <f t="shared" si="516"/>
        <v>0</v>
      </c>
      <c r="AG1777" s="14" t="e">
        <f t="shared" si="517"/>
        <v>#DIV/0!</v>
      </c>
      <c r="AH1777" s="14" t="e">
        <f t="shared" si="518"/>
        <v>#DIV/0!</v>
      </c>
      <c r="AI1777" s="14">
        <f t="shared" si="519"/>
        <v>126</v>
      </c>
      <c r="AJ1777" s="1649"/>
    </row>
    <row r="1778" spans="1:36" ht="38.25" customHeight="1">
      <c r="A1778" s="1474">
        <v>65</v>
      </c>
      <c r="B1778" s="999" t="s">
        <v>2499</v>
      </c>
      <c r="C1778" s="1640" t="s">
        <v>224</v>
      </c>
      <c r="D1778" s="1015">
        <v>365.85</v>
      </c>
      <c r="E1778" s="1642"/>
      <c r="F1778" s="1641"/>
      <c r="G1778" s="1642">
        <v>293</v>
      </c>
      <c r="H1778" s="1641">
        <f t="shared" si="512"/>
        <v>107194.05</v>
      </c>
      <c r="I1778" s="1043">
        <v>44952</v>
      </c>
      <c r="J1778" s="1043">
        <v>45443</v>
      </c>
      <c r="K1778" s="1043"/>
      <c r="L1778" s="1026">
        <v>45</v>
      </c>
      <c r="M1778" s="1043">
        <v>44945</v>
      </c>
      <c r="N1778" s="1642"/>
      <c r="O1778" s="1642"/>
      <c r="P1778" s="1037"/>
      <c r="Q1778" s="1642"/>
      <c r="R1778" s="1642"/>
      <c r="S1778" s="1642"/>
      <c r="T1778" s="1642"/>
      <c r="U1778" s="1642"/>
      <c r="V1778" s="1642"/>
      <c r="W1778" s="1642"/>
      <c r="X1778" s="1642"/>
      <c r="Y1778" s="1037"/>
      <c r="Z1778" s="1037"/>
      <c r="AA1778" s="1037"/>
      <c r="AB1778" s="1641"/>
      <c r="AC1778" s="1507">
        <f t="shared" si="513"/>
        <v>293</v>
      </c>
      <c r="AD1778" s="1508">
        <f t="shared" si="514"/>
        <v>107194.05</v>
      </c>
      <c r="AE1778" s="14">
        <f t="shared" si="515"/>
        <v>14.2</v>
      </c>
      <c r="AF1778" s="14">
        <f t="shared" si="516"/>
        <v>0</v>
      </c>
      <c r="AG1778" s="14" t="e">
        <f t="shared" si="517"/>
        <v>#DIV/0!</v>
      </c>
      <c r="AH1778" s="14" t="e">
        <f t="shared" si="518"/>
        <v>#DIV/0!</v>
      </c>
      <c r="AI1778" s="14">
        <f t="shared" si="519"/>
        <v>293</v>
      </c>
      <c r="AJ1778" s="1649"/>
    </row>
    <row r="1779" spans="1:36" ht="38.25" customHeight="1">
      <c r="A1779" s="1474">
        <v>66</v>
      </c>
      <c r="B1779" s="999" t="s">
        <v>2500</v>
      </c>
      <c r="C1779" s="1026" t="s">
        <v>2485</v>
      </c>
      <c r="D1779" s="1671">
        <v>16.271599999999999</v>
      </c>
      <c r="E1779" s="1642">
        <v>1700</v>
      </c>
      <c r="F1779" s="1641">
        <v>27661.719999999998</v>
      </c>
      <c r="G1779" s="1026"/>
      <c r="H1779" s="1641">
        <f t="shared" si="512"/>
        <v>0</v>
      </c>
      <c r="I1779" s="1043"/>
      <c r="J1779" s="1043">
        <v>45077</v>
      </c>
      <c r="K1779" s="1043"/>
      <c r="L1779" s="1645">
        <v>13</v>
      </c>
      <c r="M1779" s="1043">
        <v>44572</v>
      </c>
      <c r="N1779" s="1642"/>
      <c r="O1779" s="1642">
        <v>900</v>
      </c>
      <c r="P1779" s="1037"/>
      <c r="Q1779" s="1642"/>
      <c r="R1779" s="1642"/>
      <c r="S1779" s="1642"/>
      <c r="T1779" s="1642"/>
      <c r="U1779" s="1642"/>
      <c r="V1779" s="1642"/>
      <c r="W1779" s="1642"/>
      <c r="X1779" s="1642"/>
      <c r="Y1779" s="1037"/>
      <c r="Z1779" s="1037"/>
      <c r="AA1779" s="1037"/>
      <c r="AB1779" s="1641"/>
      <c r="AC1779" s="1507">
        <f t="shared" si="513"/>
        <v>800</v>
      </c>
      <c r="AD1779" s="1508">
        <f t="shared" si="514"/>
        <v>13017.279999999999</v>
      </c>
      <c r="AE1779" s="14">
        <f t="shared" si="515"/>
        <v>2</v>
      </c>
      <c r="AF1779" s="14">
        <f t="shared" si="516"/>
        <v>300</v>
      </c>
      <c r="AG1779" s="14">
        <f t="shared" si="517"/>
        <v>2.6666666666666665</v>
      </c>
      <c r="AH1779" s="14">
        <f t="shared" si="518"/>
        <v>0.66666666666666652</v>
      </c>
      <c r="AI1779" s="14">
        <f t="shared" si="519"/>
        <v>200</v>
      </c>
      <c r="AJ1779" s="1649"/>
    </row>
    <row r="1780" spans="1:36" ht="45.75" customHeight="1">
      <c r="A1780" s="1474">
        <v>67</v>
      </c>
      <c r="B1780" s="999" t="s">
        <v>2500</v>
      </c>
      <c r="C1780" s="1640" t="s">
        <v>224</v>
      </c>
      <c r="D1780" s="1015">
        <v>808.98</v>
      </c>
      <c r="E1780" s="1642"/>
      <c r="F1780" s="1641"/>
      <c r="G1780" s="1642">
        <v>7</v>
      </c>
      <c r="H1780" s="1641">
        <f t="shared" si="512"/>
        <v>5662.8600000000006</v>
      </c>
      <c r="I1780" s="1043">
        <v>44952</v>
      </c>
      <c r="J1780" s="1043">
        <v>45443</v>
      </c>
      <c r="K1780" s="1043"/>
      <c r="L1780" s="1026">
        <v>25</v>
      </c>
      <c r="M1780" s="1043">
        <v>44937</v>
      </c>
      <c r="N1780" s="1642"/>
      <c r="O1780" s="1642"/>
      <c r="P1780" s="1037"/>
      <c r="Q1780" s="1642"/>
      <c r="R1780" s="1642"/>
      <c r="S1780" s="1642"/>
      <c r="T1780" s="1642"/>
      <c r="U1780" s="1642"/>
      <c r="V1780" s="1642"/>
      <c r="W1780" s="1642"/>
      <c r="X1780" s="1642"/>
      <c r="Y1780" s="1037"/>
      <c r="Z1780" s="1037"/>
      <c r="AA1780" s="1037"/>
      <c r="AB1780" s="1641"/>
      <c r="AC1780" s="1507">
        <f t="shared" si="513"/>
        <v>7</v>
      </c>
      <c r="AD1780" s="1508">
        <f t="shared" si="514"/>
        <v>5662.8600000000006</v>
      </c>
      <c r="AE1780" s="14">
        <f t="shared" si="515"/>
        <v>14.2</v>
      </c>
      <c r="AF1780" s="14">
        <f t="shared" si="516"/>
        <v>0</v>
      </c>
      <c r="AG1780" s="14" t="e">
        <f t="shared" si="517"/>
        <v>#DIV/0!</v>
      </c>
      <c r="AH1780" s="14" t="e">
        <f t="shared" si="518"/>
        <v>#DIV/0!</v>
      </c>
      <c r="AI1780" s="14">
        <f t="shared" si="519"/>
        <v>7</v>
      </c>
      <c r="AJ1780" s="1649"/>
    </row>
    <row r="1781" spans="1:36" ht="45.75" customHeight="1">
      <c r="A1781" s="1474">
        <v>68</v>
      </c>
      <c r="B1781" s="999" t="s">
        <v>2500</v>
      </c>
      <c r="C1781" s="1640" t="s">
        <v>224</v>
      </c>
      <c r="D1781" s="1015">
        <v>692.45</v>
      </c>
      <c r="E1781" s="1642"/>
      <c r="F1781" s="1641"/>
      <c r="G1781" s="1642">
        <v>10</v>
      </c>
      <c r="H1781" s="1641">
        <f t="shared" si="512"/>
        <v>6924.5</v>
      </c>
      <c r="I1781" s="1043">
        <v>44952</v>
      </c>
      <c r="J1781" s="1043">
        <v>45443</v>
      </c>
      <c r="K1781" s="1043"/>
      <c r="L1781" s="1026">
        <v>45</v>
      </c>
      <c r="M1781" s="1043">
        <v>44945</v>
      </c>
      <c r="N1781" s="1642"/>
      <c r="O1781" s="1642"/>
      <c r="P1781" s="1037"/>
      <c r="Q1781" s="1642"/>
      <c r="R1781" s="1642"/>
      <c r="S1781" s="1642"/>
      <c r="T1781" s="1642"/>
      <c r="U1781" s="1642"/>
      <c r="V1781" s="1642"/>
      <c r="W1781" s="1642"/>
      <c r="X1781" s="1642"/>
      <c r="Y1781" s="1037"/>
      <c r="Z1781" s="1037"/>
      <c r="AA1781" s="1037"/>
      <c r="AB1781" s="1641"/>
      <c r="AC1781" s="1507">
        <f t="shared" si="513"/>
        <v>10</v>
      </c>
      <c r="AD1781" s="1508">
        <f t="shared" si="514"/>
        <v>6924.5</v>
      </c>
      <c r="AE1781" s="14">
        <f t="shared" si="515"/>
        <v>14.2</v>
      </c>
      <c r="AF1781" s="14">
        <f t="shared" si="516"/>
        <v>0</v>
      </c>
      <c r="AG1781" s="14" t="e">
        <f t="shared" si="517"/>
        <v>#DIV/0!</v>
      </c>
      <c r="AH1781" s="14" t="e">
        <f t="shared" si="518"/>
        <v>#DIV/0!</v>
      </c>
      <c r="AI1781" s="14">
        <f t="shared" si="519"/>
        <v>10</v>
      </c>
      <c r="AJ1781" s="1649"/>
    </row>
    <row r="1782" spans="1:36" ht="48" customHeight="1">
      <c r="A1782" s="1474">
        <v>69</v>
      </c>
      <c r="B1782" s="999" t="s">
        <v>2521</v>
      </c>
      <c r="C1782" s="1026" t="s">
        <v>2485</v>
      </c>
      <c r="D1782" s="1671">
        <v>16.314800000000002</v>
      </c>
      <c r="E1782" s="1642">
        <v>12682</v>
      </c>
      <c r="F1782" s="1641">
        <v>206904.29360000003</v>
      </c>
      <c r="G1782" s="1026"/>
      <c r="H1782" s="1641">
        <f t="shared" si="512"/>
        <v>0</v>
      </c>
      <c r="I1782" s="1043"/>
      <c r="J1782" s="1043">
        <v>45473</v>
      </c>
      <c r="K1782" s="1043"/>
      <c r="L1782" s="1645">
        <v>223</v>
      </c>
      <c r="M1782" s="1043">
        <v>44662</v>
      </c>
      <c r="N1782" s="1642"/>
      <c r="O1782" s="1642">
        <v>12670</v>
      </c>
      <c r="P1782" s="1037">
        <v>7</v>
      </c>
      <c r="Q1782" s="1642"/>
      <c r="R1782" s="1642"/>
      <c r="S1782" s="1642"/>
      <c r="T1782" s="1642"/>
      <c r="U1782" s="1642"/>
      <c r="V1782" s="1642"/>
      <c r="W1782" s="1642"/>
      <c r="X1782" s="1642"/>
      <c r="Y1782" s="1037"/>
      <c r="Z1782" s="1037"/>
      <c r="AA1782" s="1037"/>
      <c r="AB1782" s="1641"/>
      <c r="AC1782" s="1507">
        <f t="shared" si="513"/>
        <v>5</v>
      </c>
      <c r="AD1782" s="1508">
        <f t="shared" si="514"/>
        <v>81.574000000000012</v>
      </c>
      <c r="AE1782" s="14">
        <f t="shared" si="515"/>
        <v>15.2</v>
      </c>
      <c r="AF1782" s="14">
        <f t="shared" si="516"/>
        <v>4225.666666666667</v>
      </c>
      <c r="AG1782" s="14">
        <f t="shared" si="517"/>
        <v>1.1832452472982566E-3</v>
      </c>
      <c r="AH1782" s="14">
        <f t="shared" si="518"/>
        <v>-15.1988167547527</v>
      </c>
      <c r="AI1782" s="14">
        <f t="shared" si="519"/>
        <v>-64225.133333333331</v>
      </c>
      <c r="AJ1782" s="1649"/>
    </row>
    <row r="1783" spans="1:36" ht="48" customHeight="1">
      <c r="A1783" s="1474">
        <v>70</v>
      </c>
      <c r="B1783" s="999" t="s">
        <v>2521</v>
      </c>
      <c r="C1783" s="1026" t="s">
        <v>309</v>
      </c>
      <c r="D1783" s="1672">
        <v>16.314800000000002</v>
      </c>
      <c r="E1783" s="1641">
        <v>18000</v>
      </c>
      <c r="F1783" s="1641">
        <v>293666.40000000002</v>
      </c>
      <c r="G1783" s="1642"/>
      <c r="H1783" s="1015">
        <f t="shared" si="512"/>
        <v>0</v>
      </c>
      <c r="I1783" s="1043"/>
      <c r="J1783" s="1043">
        <v>45596</v>
      </c>
      <c r="K1783" s="1043"/>
      <c r="L1783" s="1026">
        <v>682</v>
      </c>
      <c r="M1783" s="1043">
        <v>44788</v>
      </c>
      <c r="N1783" s="1642"/>
      <c r="O1783" s="1642"/>
      <c r="P1783" s="1037"/>
      <c r="Q1783" s="1642"/>
      <c r="R1783" s="1642"/>
      <c r="S1783" s="1642"/>
      <c r="T1783" s="1642"/>
      <c r="U1783" s="1642"/>
      <c r="V1783" s="1642"/>
      <c r="W1783" s="1642"/>
      <c r="X1783" s="1642"/>
      <c r="Y1783" s="1037"/>
      <c r="Z1783" s="1037"/>
      <c r="AA1783" s="1037"/>
      <c r="AB1783" s="1641"/>
      <c r="AC1783" s="1507">
        <f t="shared" si="513"/>
        <v>18000</v>
      </c>
      <c r="AD1783" s="1508">
        <f t="shared" si="514"/>
        <v>293666.40000000002</v>
      </c>
      <c r="AE1783" s="14">
        <f t="shared" si="515"/>
        <v>19.3</v>
      </c>
      <c r="AF1783" s="14">
        <f t="shared" si="516"/>
        <v>0</v>
      </c>
      <c r="AG1783" s="14" t="e">
        <f t="shared" si="517"/>
        <v>#DIV/0!</v>
      </c>
      <c r="AH1783" s="14" t="e">
        <f t="shared" si="518"/>
        <v>#DIV/0!</v>
      </c>
      <c r="AI1783" s="14">
        <f t="shared" si="519"/>
        <v>18000</v>
      </c>
      <c r="AJ1783" s="1649"/>
    </row>
    <row r="1784" spans="1:36" ht="43.5" customHeight="1">
      <c r="A1784" s="1474">
        <v>71</v>
      </c>
      <c r="B1784" s="999" t="s">
        <v>2521</v>
      </c>
      <c r="C1784" s="1026" t="s">
        <v>309</v>
      </c>
      <c r="D1784" s="1672">
        <v>13.96</v>
      </c>
      <c r="E1784" s="1641">
        <v>27000</v>
      </c>
      <c r="F1784" s="1641">
        <v>376920</v>
      </c>
      <c r="G1784" s="1642"/>
      <c r="H1784" s="1015">
        <f t="shared" si="512"/>
        <v>0</v>
      </c>
      <c r="I1784" s="1043"/>
      <c r="J1784" s="1043">
        <v>45473</v>
      </c>
      <c r="K1784" s="1043"/>
      <c r="L1784" s="1026">
        <v>681</v>
      </c>
      <c r="M1784" s="1043">
        <v>44788</v>
      </c>
      <c r="N1784" s="1642"/>
      <c r="O1784" s="1642">
        <v>1370</v>
      </c>
      <c r="P1784" s="1037">
        <v>820</v>
      </c>
      <c r="Q1784" s="1642"/>
      <c r="R1784" s="1642"/>
      <c r="S1784" s="1642"/>
      <c r="T1784" s="1642"/>
      <c r="U1784" s="1642"/>
      <c r="V1784" s="1642"/>
      <c r="W1784" s="1642"/>
      <c r="X1784" s="1642"/>
      <c r="Y1784" s="1037"/>
      <c r="Z1784" s="1037"/>
      <c r="AA1784" s="1037"/>
      <c r="AB1784" s="1641"/>
      <c r="AC1784" s="1507">
        <f t="shared" si="513"/>
        <v>24810</v>
      </c>
      <c r="AD1784" s="1508">
        <f t="shared" si="514"/>
        <v>346347.60000000003</v>
      </c>
      <c r="AE1784" s="14">
        <f t="shared" si="515"/>
        <v>15.2</v>
      </c>
      <c r="AF1784" s="14">
        <f t="shared" si="516"/>
        <v>730</v>
      </c>
      <c r="AG1784" s="14">
        <f t="shared" si="517"/>
        <v>33.986301369863014</v>
      </c>
      <c r="AH1784" s="14">
        <f t="shared" si="518"/>
        <v>18.786301369863015</v>
      </c>
      <c r="AI1784" s="14">
        <f t="shared" si="519"/>
        <v>13714</v>
      </c>
      <c r="AJ1784" s="1649"/>
    </row>
    <row r="1785" spans="1:36" ht="43.5" customHeight="1">
      <c r="A1785" s="1474">
        <v>72</v>
      </c>
      <c r="B1785" s="999" t="s">
        <v>2521</v>
      </c>
      <c r="C1785" s="1026" t="s">
        <v>309</v>
      </c>
      <c r="D1785" s="1672">
        <v>13.96</v>
      </c>
      <c r="E1785" s="1641">
        <v>15800</v>
      </c>
      <c r="F1785" s="1641">
        <v>220568</v>
      </c>
      <c r="G1785" s="1642"/>
      <c r="H1785" s="1015">
        <f t="shared" si="512"/>
        <v>0</v>
      </c>
      <c r="I1785" s="1043"/>
      <c r="J1785" s="1043">
        <v>45596</v>
      </c>
      <c r="K1785" s="1043"/>
      <c r="L1785" s="1026">
        <v>681</v>
      </c>
      <c r="M1785" s="1043">
        <v>44788</v>
      </c>
      <c r="N1785" s="1642"/>
      <c r="O1785" s="1642"/>
      <c r="P1785" s="1037"/>
      <c r="Q1785" s="1642"/>
      <c r="R1785" s="1642"/>
      <c r="S1785" s="1642"/>
      <c r="T1785" s="1642"/>
      <c r="U1785" s="1642"/>
      <c r="V1785" s="1642"/>
      <c r="W1785" s="1642"/>
      <c r="X1785" s="1642"/>
      <c r="Y1785" s="1037"/>
      <c r="Z1785" s="1037"/>
      <c r="AA1785" s="1037"/>
      <c r="AB1785" s="1641"/>
      <c r="AC1785" s="1507">
        <f t="shared" si="513"/>
        <v>15800</v>
      </c>
      <c r="AD1785" s="1508">
        <f t="shared" si="514"/>
        <v>220568</v>
      </c>
      <c r="AE1785" s="14">
        <f t="shared" si="515"/>
        <v>19.3</v>
      </c>
      <c r="AF1785" s="14">
        <f t="shared" si="516"/>
        <v>0</v>
      </c>
      <c r="AG1785" s="14" t="e">
        <f t="shared" si="517"/>
        <v>#DIV/0!</v>
      </c>
      <c r="AH1785" s="14" t="e">
        <f t="shared" si="518"/>
        <v>#DIV/0!</v>
      </c>
      <c r="AI1785" s="14">
        <f t="shared" si="519"/>
        <v>15800</v>
      </c>
      <c r="AJ1785" s="1649"/>
    </row>
    <row r="1786" spans="1:36" ht="31.5">
      <c r="A1786" s="1474">
        <v>73</v>
      </c>
      <c r="B1786" s="982" t="s">
        <v>2504</v>
      </c>
      <c r="C1786" s="1673" t="s">
        <v>143</v>
      </c>
      <c r="D1786" s="985">
        <v>4748.25</v>
      </c>
      <c r="E1786" s="1641">
        <v>15</v>
      </c>
      <c r="F1786" s="1641">
        <v>71223.75</v>
      </c>
      <c r="G1786" s="1642"/>
      <c r="H1786" s="1015">
        <f t="shared" si="512"/>
        <v>0</v>
      </c>
      <c r="I1786" s="1043"/>
      <c r="J1786" s="1043">
        <v>45504</v>
      </c>
      <c r="K1786" s="1043"/>
      <c r="L1786" s="1026">
        <v>892</v>
      </c>
      <c r="M1786" s="1043">
        <v>44851</v>
      </c>
      <c r="N1786" s="1642"/>
      <c r="O1786" s="1642"/>
      <c r="P1786" s="1037"/>
      <c r="Q1786" s="1642"/>
      <c r="R1786" s="1642"/>
      <c r="S1786" s="1642"/>
      <c r="T1786" s="1642"/>
      <c r="U1786" s="1642"/>
      <c r="V1786" s="1642"/>
      <c r="W1786" s="1642"/>
      <c r="X1786" s="1642"/>
      <c r="Y1786" s="1037"/>
      <c r="Z1786" s="1037"/>
      <c r="AA1786" s="1037"/>
      <c r="AB1786" s="1641"/>
      <c r="AC1786" s="1507">
        <f t="shared" si="513"/>
        <v>15</v>
      </c>
      <c r="AD1786" s="1508">
        <f t="shared" si="514"/>
        <v>71223.75</v>
      </c>
      <c r="AE1786" s="14">
        <f t="shared" si="515"/>
        <v>16.233333333333334</v>
      </c>
      <c r="AF1786" s="14">
        <f t="shared" si="516"/>
        <v>0</v>
      </c>
      <c r="AG1786" s="14" t="e">
        <f t="shared" si="517"/>
        <v>#DIV/0!</v>
      </c>
      <c r="AH1786" s="14" t="e">
        <f t="shared" si="518"/>
        <v>#DIV/0!</v>
      </c>
      <c r="AI1786" s="14">
        <f t="shared" si="519"/>
        <v>15</v>
      </c>
      <c r="AJ1786" s="1649"/>
    </row>
    <row r="1787" spans="1:36" ht="15.75" customHeight="1">
      <c r="A1787" s="4315" t="s">
        <v>31</v>
      </c>
      <c r="B1787" s="4316"/>
      <c r="C1787" s="4316"/>
      <c r="D1787" s="4316"/>
      <c r="E1787" s="4316"/>
      <c r="F1787" s="4316"/>
      <c r="G1787" s="4316"/>
      <c r="H1787" s="4316"/>
      <c r="I1787" s="4316"/>
      <c r="J1787" s="4316"/>
      <c r="K1787" s="4316"/>
      <c r="L1787" s="4316"/>
      <c r="M1787" s="4316"/>
      <c r="N1787" s="4316"/>
      <c r="O1787" s="4316"/>
      <c r="P1787" s="4316"/>
      <c r="Q1787" s="4316"/>
      <c r="R1787" s="4316"/>
      <c r="S1787" s="4316"/>
      <c r="T1787" s="4316"/>
      <c r="U1787" s="4316"/>
      <c r="V1787" s="4316"/>
      <c r="W1787" s="4316"/>
      <c r="X1787" s="4316"/>
      <c r="Y1787" s="4316"/>
      <c r="Z1787" s="4316"/>
      <c r="AA1787" s="4316"/>
      <c r="AB1787" s="4316"/>
      <c r="AC1787" s="4316"/>
      <c r="AD1787" s="4316"/>
      <c r="AE1787" s="4316"/>
      <c r="AF1787" s="4316"/>
      <c r="AG1787" s="4316"/>
      <c r="AH1787" s="4316"/>
      <c r="AI1787" s="4316"/>
      <c r="AJ1787" s="4317"/>
    </row>
    <row r="1788" spans="1:36" ht="15.75">
      <c r="A1788" s="4323" t="s">
        <v>20</v>
      </c>
      <c r="B1788" s="4323"/>
      <c r="C1788" s="4323"/>
      <c r="D1788" s="4323"/>
      <c r="E1788" s="4323"/>
      <c r="F1788" s="4323"/>
      <c r="G1788" s="4323"/>
      <c r="H1788" s="4323"/>
      <c r="I1788" s="4323"/>
      <c r="J1788" s="4323"/>
      <c r="K1788" s="4323"/>
      <c r="L1788" s="4323"/>
      <c r="M1788" s="4323"/>
      <c r="N1788" s="4323"/>
      <c r="O1788" s="4323"/>
      <c r="P1788" s="4323"/>
      <c r="Q1788" s="4323"/>
      <c r="R1788" s="4323"/>
      <c r="S1788" s="4323"/>
      <c r="T1788" s="4323"/>
      <c r="U1788" s="4323"/>
      <c r="V1788" s="4323"/>
      <c r="W1788" s="4323"/>
      <c r="X1788" s="4323"/>
      <c r="Y1788" s="4323"/>
      <c r="Z1788" s="4323"/>
      <c r="AA1788" s="4323"/>
      <c r="AB1788" s="4323"/>
      <c r="AC1788" s="4323"/>
      <c r="AD1788" s="4323"/>
      <c r="AE1788" s="4323"/>
      <c r="AF1788" s="4323"/>
      <c r="AG1788" s="4323"/>
      <c r="AH1788" s="4323"/>
      <c r="AI1788" s="4323"/>
      <c r="AJ1788" s="4323"/>
    </row>
    <row r="1789" spans="1:36" ht="15.75">
      <c r="A1789" s="4325" t="s">
        <v>2107</v>
      </c>
      <c r="B1789" s="4326"/>
      <c r="C1789" s="4326"/>
      <c r="D1789" s="4326"/>
      <c r="E1789" s="4326"/>
      <c r="F1789" s="4326"/>
      <c r="G1789" s="4326"/>
      <c r="H1789" s="4326"/>
      <c r="I1789" s="4326"/>
      <c r="J1789" s="4326"/>
      <c r="K1789" s="4326"/>
      <c r="L1789" s="4326"/>
      <c r="M1789" s="4326"/>
      <c r="N1789" s="4326"/>
      <c r="O1789" s="4326"/>
      <c r="P1789" s="4326"/>
      <c r="Q1789" s="4326"/>
      <c r="R1789" s="4326"/>
      <c r="S1789" s="4326"/>
      <c r="T1789" s="4326"/>
      <c r="U1789" s="4326"/>
      <c r="V1789" s="4326"/>
      <c r="W1789" s="4326"/>
      <c r="X1789" s="4326"/>
      <c r="Y1789" s="4326"/>
      <c r="Z1789" s="4326"/>
      <c r="AA1789" s="4326"/>
      <c r="AB1789" s="4326"/>
      <c r="AC1789" s="4326"/>
      <c r="AD1789" s="4326"/>
      <c r="AE1789" s="4326"/>
      <c r="AF1789" s="4326"/>
      <c r="AG1789" s="4326"/>
      <c r="AH1789" s="4326"/>
      <c r="AI1789" s="4326"/>
      <c r="AJ1789" s="4326"/>
    </row>
    <row r="1790" spans="1:36" ht="15.75">
      <c r="A1790" s="1415">
        <v>1</v>
      </c>
      <c r="B1790" s="1681" t="s">
        <v>2108</v>
      </c>
      <c r="C1790" s="173" t="s">
        <v>176</v>
      </c>
      <c r="D1790" s="177">
        <v>9558.44</v>
      </c>
      <c r="E1790" s="173">
        <v>6</v>
      </c>
      <c r="F1790" s="173">
        <f t="shared" ref="F1790" si="520">D1790*E1790</f>
        <v>57350.64</v>
      </c>
      <c r="G1790" s="173"/>
      <c r="H1790" s="173">
        <f t="shared" ref="H1790" si="521">D1790*G1790</f>
        <v>0</v>
      </c>
      <c r="I1790" s="184">
        <v>44199</v>
      </c>
      <c r="J1790" s="184">
        <v>45352</v>
      </c>
      <c r="K1790" s="173"/>
      <c r="L1790" s="173">
        <v>1525</v>
      </c>
      <c r="M1790" s="184">
        <v>44511</v>
      </c>
      <c r="N1790" s="173">
        <v>0</v>
      </c>
      <c r="O1790" s="173">
        <v>0</v>
      </c>
      <c r="P1790" s="173">
        <v>0</v>
      </c>
      <c r="Q1790" s="173"/>
      <c r="R1790" s="173"/>
      <c r="S1790" s="173"/>
      <c r="T1790" s="173"/>
      <c r="U1790" s="173"/>
      <c r="V1790" s="173"/>
      <c r="W1790" s="173"/>
      <c r="X1790" s="173"/>
      <c r="Y1790" s="173"/>
      <c r="Z1790" s="173"/>
      <c r="AA1790" s="173"/>
      <c r="AB1790" s="173"/>
      <c r="AC1790" s="1507">
        <f>E1790+G1790-N1790-O1790-AA1790-P1790-Q1790-R1790-S1790-T1790-U1790-V1790-W1790-X1790-Y1790</f>
        <v>6</v>
      </c>
      <c r="AD1790" s="1508">
        <f>D1790*AC1790</f>
        <v>57350.64</v>
      </c>
      <c r="AE1790" s="14">
        <f>(J1790-"01.04.2023")/30</f>
        <v>11.166666666666666</v>
      </c>
      <c r="AF1790" s="14">
        <f>(N1790+O1790+P1790+Q1790+R1790+S1790+T1790+U1790+V1790+W1790+X1790+Y1790)/3</f>
        <v>0</v>
      </c>
      <c r="AG1790" s="14" t="e">
        <f>AC1790/AF1790</f>
        <v>#DIV/0!</v>
      </c>
      <c r="AH1790" s="14" t="e">
        <f>AG1790-AE1790</f>
        <v>#DIV/0!</v>
      </c>
      <c r="AI1790" s="14">
        <f>AC1790-(AE1790*AF1790)</f>
        <v>6</v>
      </c>
      <c r="AJ1790" s="204"/>
    </row>
    <row r="1791" spans="1:36" ht="15.75">
      <c r="A1791" s="4323" t="s">
        <v>20</v>
      </c>
      <c r="B1791" s="4323"/>
      <c r="C1791" s="4323"/>
      <c r="D1791" s="4323"/>
      <c r="E1791" s="4323"/>
      <c r="F1791" s="4323"/>
      <c r="G1791" s="4323"/>
      <c r="H1791" s="4323"/>
      <c r="I1791" s="4323"/>
      <c r="J1791" s="4323"/>
      <c r="K1791" s="4323"/>
      <c r="L1791" s="4323"/>
      <c r="M1791" s="4323"/>
      <c r="N1791" s="4323"/>
      <c r="O1791" s="4323"/>
      <c r="P1791" s="4323"/>
      <c r="Q1791" s="4323"/>
      <c r="R1791" s="4323"/>
      <c r="S1791" s="4323"/>
      <c r="T1791" s="4323"/>
      <c r="U1791" s="4323"/>
      <c r="V1791" s="4323"/>
      <c r="W1791" s="4323"/>
      <c r="X1791" s="4323"/>
      <c r="Y1791" s="4323"/>
      <c r="Z1791" s="4323"/>
      <c r="AA1791" s="4323"/>
      <c r="AB1791" s="4323"/>
      <c r="AC1791" s="4323"/>
      <c r="AD1791" s="4323"/>
      <c r="AE1791" s="4323"/>
      <c r="AF1791" s="4323"/>
      <c r="AG1791" s="4323"/>
      <c r="AH1791" s="4323"/>
      <c r="AI1791" s="4323"/>
      <c r="AJ1791" s="4323"/>
    </row>
    <row r="1792" spans="1:36" ht="15.75">
      <c r="A1792" s="4325" t="s">
        <v>2109</v>
      </c>
      <c r="B1792" s="4326"/>
      <c r="C1792" s="4326"/>
      <c r="D1792" s="4326"/>
      <c r="E1792" s="4326"/>
      <c r="F1792" s="4326"/>
      <c r="G1792" s="4326"/>
      <c r="H1792" s="4326"/>
      <c r="I1792" s="4326"/>
      <c r="J1792" s="4326"/>
      <c r="K1792" s="4326"/>
      <c r="L1792" s="4326"/>
      <c r="M1792" s="4326"/>
      <c r="N1792" s="4326"/>
      <c r="O1792" s="4326"/>
      <c r="P1792" s="4326"/>
      <c r="Q1792" s="4326"/>
      <c r="R1792" s="4326"/>
      <c r="S1792" s="4326"/>
      <c r="T1792" s="4326"/>
      <c r="U1792" s="4326"/>
      <c r="V1792" s="4326"/>
      <c r="W1792" s="4326"/>
      <c r="X1792" s="4326"/>
      <c r="Y1792" s="4326"/>
      <c r="Z1792" s="4326"/>
      <c r="AA1792" s="4326"/>
      <c r="AB1792" s="4326"/>
      <c r="AC1792" s="4326"/>
      <c r="AD1792" s="4326"/>
      <c r="AE1792" s="4326"/>
      <c r="AF1792" s="4326"/>
      <c r="AG1792" s="4326"/>
      <c r="AH1792" s="4326"/>
      <c r="AI1792" s="4326"/>
      <c r="AJ1792" s="4326"/>
    </row>
    <row r="1793" spans="1:36" ht="31.5">
      <c r="A1793" s="1415"/>
      <c r="B1793" s="545" t="s">
        <v>2110</v>
      </c>
      <c r="C1793" s="173" t="s">
        <v>65</v>
      </c>
      <c r="D1793" s="536">
        <v>63.45</v>
      </c>
      <c r="E1793" s="504">
        <v>687</v>
      </c>
      <c r="F1793" s="173">
        <f>D1793*E1793</f>
        <v>43590.15</v>
      </c>
      <c r="G1793" s="404"/>
      <c r="H1793" s="173"/>
      <c r="I1793" s="1301">
        <v>44736</v>
      </c>
      <c r="J1793" s="1301">
        <v>45543</v>
      </c>
      <c r="K1793" s="173"/>
      <c r="L1793" s="173">
        <v>445</v>
      </c>
      <c r="M1793" s="184">
        <v>44726</v>
      </c>
      <c r="N1793" s="173">
        <v>110</v>
      </c>
      <c r="O1793" s="173">
        <v>96</v>
      </c>
      <c r="P1793" s="173">
        <v>140</v>
      </c>
      <c r="Q1793" s="173"/>
      <c r="R1793" s="404"/>
      <c r="S1793" s="173"/>
      <c r="T1793" s="173"/>
      <c r="U1793" s="173"/>
      <c r="V1793" s="173"/>
      <c r="W1793" s="173"/>
      <c r="X1793" s="173"/>
      <c r="Y1793" s="173"/>
      <c r="Z1793" s="173"/>
      <c r="AA1793" s="173"/>
      <c r="AB1793" s="173"/>
      <c r="AC1793" s="1507">
        <f t="shared" ref="AC1793:AC1797" si="522">E1793+G1793-N1793-O1793-AA1793-P1793-Q1793-R1793-S1793-T1793-U1793-V1793-W1793-X1793-Y1793</f>
        <v>341</v>
      </c>
      <c r="AD1793" s="1508">
        <f t="shared" ref="AD1793:AD1797" si="523">D1793*AC1793</f>
        <v>21636.45</v>
      </c>
      <c r="AE1793" s="14">
        <f t="shared" ref="AE1793:AE1797" si="524">(J1793-"01.04.2023")/30</f>
        <v>17.533333333333335</v>
      </c>
      <c r="AF1793" s="14">
        <f t="shared" ref="AF1793:AF1797" si="525">(N1793+O1793+P1793+Q1793+R1793+S1793+T1793+U1793+V1793+W1793+X1793+Y1793)/3</f>
        <v>115.33333333333333</v>
      </c>
      <c r="AG1793" s="14">
        <f t="shared" ref="AG1793:AG1797" si="526">AC1793/AF1793</f>
        <v>2.9566473988439306</v>
      </c>
      <c r="AH1793" s="14">
        <f t="shared" ref="AH1793:AH1797" si="527">AG1793-AE1793</f>
        <v>-14.576685934489404</v>
      </c>
      <c r="AI1793" s="14">
        <f t="shared" ref="AI1793:AI1797" si="528">AC1793-(AE1793*AF1793)</f>
        <v>-1681.1777777777779</v>
      </c>
      <c r="AJ1793" s="204"/>
    </row>
    <row r="1794" spans="1:36" ht="31.5">
      <c r="A1794" s="1415"/>
      <c r="B1794" s="545" t="s">
        <v>2111</v>
      </c>
      <c r="C1794" s="173" t="s">
        <v>65</v>
      </c>
      <c r="D1794" s="1682">
        <v>8.65</v>
      </c>
      <c r="E1794" s="1685">
        <v>1500</v>
      </c>
      <c r="F1794" s="181">
        <f>E1794*D1794</f>
        <v>12975</v>
      </c>
      <c r="G1794" s="181"/>
      <c r="H1794" s="181"/>
      <c r="I1794" s="1683">
        <v>44897</v>
      </c>
      <c r="J1794" s="1683">
        <v>45231</v>
      </c>
      <c r="K1794" s="181"/>
      <c r="L1794" s="181">
        <v>1027</v>
      </c>
      <c r="M1794" s="1684">
        <v>44893</v>
      </c>
      <c r="N1794" s="181">
        <v>0</v>
      </c>
      <c r="O1794" s="181">
        <v>0</v>
      </c>
      <c r="P1794" s="181">
        <v>40</v>
      </c>
      <c r="Q1794" s="181"/>
      <c r="R1794" s="181"/>
      <c r="S1794" s="181"/>
      <c r="T1794" s="173"/>
      <c r="U1794" s="173"/>
      <c r="V1794" s="173"/>
      <c r="W1794" s="173"/>
      <c r="X1794" s="173"/>
      <c r="Y1794" s="173"/>
      <c r="Z1794" s="173"/>
      <c r="AA1794" s="173"/>
      <c r="AB1794" s="173"/>
      <c r="AC1794" s="1507">
        <f t="shared" si="522"/>
        <v>1460</v>
      </c>
      <c r="AD1794" s="1508">
        <f t="shared" si="523"/>
        <v>12629</v>
      </c>
      <c r="AE1794" s="14">
        <f t="shared" si="524"/>
        <v>7.1333333333333337</v>
      </c>
      <c r="AF1794" s="14">
        <f t="shared" si="525"/>
        <v>13.333333333333334</v>
      </c>
      <c r="AG1794" s="14">
        <f t="shared" si="526"/>
        <v>109.5</v>
      </c>
      <c r="AH1794" s="14">
        <f t="shared" si="527"/>
        <v>102.36666666666666</v>
      </c>
      <c r="AI1794" s="14">
        <f t="shared" si="528"/>
        <v>1364.8888888888889</v>
      </c>
      <c r="AJ1794" s="204"/>
    </row>
    <row r="1795" spans="1:36" ht="31.5">
      <c r="A1795" s="1415"/>
      <c r="B1795" s="545" t="s">
        <v>2111</v>
      </c>
      <c r="C1795" s="173" t="s">
        <v>65</v>
      </c>
      <c r="D1795" s="1682">
        <v>8.65</v>
      </c>
      <c r="E1795" s="1685"/>
      <c r="F1795" s="181"/>
      <c r="G1795" s="181">
        <v>1000</v>
      </c>
      <c r="H1795" s="1686">
        <f>D1795*G1795</f>
        <v>8650</v>
      </c>
      <c r="I1795" s="1683">
        <v>45230</v>
      </c>
      <c r="J1795" s="1683">
        <v>45230</v>
      </c>
      <c r="K1795" s="181"/>
      <c r="L1795" s="181">
        <v>188</v>
      </c>
      <c r="M1795" s="1684">
        <v>44981</v>
      </c>
      <c r="N1795" s="181"/>
      <c r="O1795" s="181"/>
      <c r="P1795" s="181">
        <v>0</v>
      </c>
      <c r="Q1795" s="181"/>
      <c r="R1795" s="181"/>
      <c r="S1795" s="181"/>
      <c r="T1795" s="173"/>
      <c r="U1795" s="173"/>
      <c r="V1795" s="173"/>
      <c r="W1795" s="173"/>
      <c r="X1795" s="173"/>
      <c r="Y1795" s="173"/>
      <c r="Z1795" s="173"/>
      <c r="AA1795" s="173"/>
      <c r="AB1795" s="173"/>
      <c r="AC1795" s="1507">
        <f t="shared" si="522"/>
        <v>1000</v>
      </c>
      <c r="AD1795" s="1508">
        <f t="shared" si="523"/>
        <v>8650</v>
      </c>
      <c r="AE1795" s="14">
        <f t="shared" si="524"/>
        <v>7.1</v>
      </c>
      <c r="AF1795" s="14">
        <f t="shared" si="525"/>
        <v>0</v>
      </c>
      <c r="AG1795" s="14" t="e">
        <f t="shared" si="526"/>
        <v>#DIV/0!</v>
      </c>
      <c r="AH1795" s="14" t="e">
        <f t="shared" si="527"/>
        <v>#DIV/0!</v>
      </c>
      <c r="AI1795" s="14">
        <f t="shared" si="528"/>
        <v>1000</v>
      </c>
      <c r="AJ1795" s="204"/>
    </row>
    <row r="1796" spans="1:36" ht="15.75">
      <c r="A1796" s="1415"/>
      <c r="B1796" s="545" t="s">
        <v>4322</v>
      </c>
      <c r="C1796" s="504" t="s">
        <v>143</v>
      </c>
      <c r="D1796" s="1682">
        <v>60</v>
      </c>
      <c r="E1796" s="1685">
        <v>43</v>
      </c>
      <c r="F1796" s="181">
        <f>E1796*D1796</f>
        <v>2580</v>
      </c>
      <c r="G1796" s="181"/>
      <c r="H1796" s="181"/>
      <c r="I1796" s="1683">
        <v>44747</v>
      </c>
      <c r="J1796" s="1683">
        <v>45169</v>
      </c>
      <c r="K1796" s="181"/>
      <c r="L1796" s="181">
        <v>312</v>
      </c>
      <c r="M1796" s="1684">
        <v>44691</v>
      </c>
      <c r="N1796" s="181">
        <v>0</v>
      </c>
      <c r="O1796" s="181">
        <v>0</v>
      </c>
      <c r="P1796" s="181">
        <v>0</v>
      </c>
      <c r="Q1796" s="181"/>
      <c r="R1796" s="181"/>
      <c r="S1796" s="181"/>
      <c r="T1796" s="173"/>
      <c r="U1796" s="173"/>
      <c r="V1796" s="173"/>
      <c r="W1796" s="173"/>
      <c r="X1796" s="173"/>
      <c r="Y1796" s="173"/>
      <c r="Z1796" s="173"/>
      <c r="AA1796" s="173"/>
      <c r="AB1796" s="173"/>
      <c r="AC1796" s="1507">
        <f t="shared" si="522"/>
        <v>43</v>
      </c>
      <c r="AD1796" s="1508">
        <f t="shared" si="523"/>
        <v>2580</v>
      </c>
      <c r="AE1796" s="14">
        <f t="shared" si="524"/>
        <v>5.0666666666666664</v>
      </c>
      <c r="AF1796" s="14">
        <f t="shared" si="525"/>
        <v>0</v>
      </c>
      <c r="AG1796" s="14" t="e">
        <f t="shared" si="526"/>
        <v>#DIV/0!</v>
      </c>
      <c r="AH1796" s="14" t="e">
        <f t="shared" si="527"/>
        <v>#DIV/0!</v>
      </c>
      <c r="AI1796" s="14">
        <f t="shared" si="528"/>
        <v>43</v>
      </c>
      <c r="AJ1796" s="204"/>
    </row>
    <row r="1797" spans="1:36" ht="15.75">
      <c r="A1797" s="1415"/>
      <c r="B1797" s="545" t="s">
        <v>3973</v>
      </c>
      <c r="C1797" s="1687" t="s">
        <v>66</v>
      </c>
      <c r="D1797" s="1687">
        <v>2.71</v>
      </c>
      <c r="E1797" s="1688">
        <v>8600</v>
      </c>
      <c r="F1797" s="173">
        <f t="shared" ref="F1797" si="529">D1797*E1797</f>
        <v>23306</v>
      </c>
      <c r="G1797" s="180"/>
      <c r="H1797" s="181"/>
      <c r="I1797" s="541">
        <v>44727</v>
      </c>
      <c r="J1797" s="541">
        <v>46418</v>
      </c>
      <c r="K1797" s="173"/>
      <c r="L1797" s="173"/>
      <c r="M1797" s="184"/>
      <c r="N1797" s="173">
        <v>300</v>
      </c>
      <c r="O1797" s="173">
        <v>300</v>
      </c>
      <c r="P1797" s="173">
        <v>300</v>
      </c>
      <c r="Q1797" s="173"/>
      <c r="R1797" s="173"/>
      <c r="S1797" s="173"/>
      <c r="T1797" s="173"/>
      <c r="U1797" s="173"/>
      <c r="V1797" s="173"/>
      <c r="W1797" s="173"/>
      <c r="X1797" s="173"/>
      <c r="Y1797" s="173"/>
      <c r="Z1797" s="173"/>
      <c r="AA1797" s="173"/>
      <c r="AB1797" s="173"/>
      <c r="AC1797" s="1507">
        <f t="shared" si="522"/>
        <v>7700</v>
      </c>
      <c r="AD1797" s="1508">
        <f t="shared" si="523"/>
        <v>20867</v>
      </c>
      <c r="AE1797" s="14">
        <f t="shared" si="524"/>
        <v>46.7</v>
      </c>
      <c r="AF1797" s="14">
        <f t="shared" si="525"/>
        <v>300</v>
      </c>
      <c r="AG1797" s="14">
        <f t="shared" si="526"/>
        <v>25.666666666666668</v>
      </c>
      <c r="AH1797" s="14">
        <f t="shared" si="527"/>
        <v>-21.033333333333335</v>
      </c>
      <c r="AI1797" s="14">
        <f t="shared" si="528"/>
        <v>-6310</v>
      </c>
      <c r="AJ1797" s="204"/>
    </row>
    <row r="1798" spans="1:36" ht="15.75">
      <c r="A1798" s="4788" t="s">
        <v>21</v>
      </c>
      <c r="B1798" s="4789"/>
      <c r="C1798" s="4789"/>
      <c r="D1798" s="4789"/>
      <c r="E1798" s="4789"/>
      <c r="F1798" s="4789"/>
      <c r="G1798" s="4789"/>
      <c r="H1798" s="4789"/>
      <c r="I1798" s="4789"/>
      <c r="J1798" s="4789"/>
      <c r="K1798" s="4789"/>
      <c r="L1798" s="4789"/>
      <c r="M1798" s="4789"/>
      <c r="N1798" s="4789"/>
      <c r="O1798" s="4789"/>
      <c r="P1798" s="4789"/>
      <c r="Q1798" s="4789"/>
      <c r="R1798" s="4789"/>
      <c r="S1798" s="4789"/>
      <c r="T1798" s="4789"/>
      <c r="U1798" s="4789"/>
      <c r="V1798" s="4789"/>
      <c r="W1798" s="4789"/>
      <c r="X1798" s="4789"/>
      <c r="Y1798" s="4789"/>
      <c r="Z1798" s="4789"/>
      <c r="AA1798" s="4789"/>
      <c r="AB1798" s="4789"/>
      <c r="AC1798" s="4789"/>
      <c r="AD1798" s="4789"/>
      <c r="AE1798" s="4789"/>
      <c r="AF1798" s="4789"/>
      <c r="AG1798" s="4789"/>
      <c r="AH1798" s="4789"/>
      <c r="AI1798" s="4789"/>
      <c r="AJ1798" s="4790"/>
    </row>
    <row r="1799" spans="1:36" ht="15.75">
      <c r="A1799" s="4325" t="s">
        <v>2112</v>
      </c>
      <c r="B1799" s="4326"/>
      <c r="C1799" s="4326"/>
      <c r="D1799" s="4326"/>
      <c r="E1799" s="4326"/>
      <c r="F1799" s="4326"/>
      <c r="G1799" s="4326"/>
      <c r="H1799" s="4326"/>
      <c r="I1799" s="4326"/>
      <c r="J1799" s="4326"/>
      <c r="K1799" s="4326"/>
      <c r="L1799" s="4326"/>
      <c r="M1799" s="4326"/>
      <c r="N1799" s="4326"/>
      <c r="O1799" s="4326"/>
      <c r="P1799" s="4326"/>
      <c r="Q1799" s="4326"/>
      <c r="R1799" s="4326"/>
      <c r="S1799" s="4326"/>
      <c r="T1799" s="4326"/>
      <c r="U1799" s="4326"/>
      <c r="V1799" s="4326"/>
      <c r="W1799" s="4326"/>
      <c r="X1799" s="4326"/>
      <c r="Y1799" s="4326"/>
      <c r="Z1799" s="4326"/>
      <c r="AA1799" s="4326"/>
      <c r="AB1799" s="4326"/>
      <c r="AC1799" s="4326"/>
      <c r="AD1799" s="4326"/>
      <c r="AE1799" s="4326"/>
      <c r="AF1799" s="4326"/>
      <c r="AG1799" s="4326"/>
      <c r="AH1799" s="4326"/>
      <c r="AI1799" s="4326"/>
      <c r="AJ1799" s="4326"/>
    </row>
    <row r="1800" spans="1:36" ht="15.75">
      <c r="A1800" s="1415">
        <v>1</v>
      </c>
      <c r="B1800" s="545" t="s">
        <v>2113</v>
      </c>
      <c r="C1800" s="173" t="s">
        <v>156</v>
      </c>
      <c r="D1800" s="177">
        <v>1187.49</v>
      </c>
      <c r="E1800" s="173"/>
      <c r="F1800" s="173"/>
      <c r="G1800" s="173">
        <v>50</v>
      </c>
      <c r="H1800" s="173">
        <v>59374.5</v>
      </c>
      <c r="I1800" s="184">
        <v>44956</v>
      </c>
      <c r="J1800" s="184">
        <v>45078</v>
      </c>
      <c r="K1800" s="173"/>
      <c r="L1800" s="173" t="s">
        <v>8265</v>
      </c>
      <c r="M1800" s="184">
        <v>44918</v>
      </c>
      <c r="N1800" s="173">
        <v>0</v>
      </c>
      <c r="O1800" s="173">
        <v>17</v>
      </c>
      <c r="P1800" s="173">
        <v>20</v>
      </c>
      <c r="Q1800" s="173"/>
      <c r="R1800" s="173"/>
      <c r="S1800" s="173"/>
      <c r="T1800" s="173"/>
      <c r="U1800" s="173"/>
      <c r="V1800" s="173"/>
      <c r="W1800" s="173"/>
      <c r="X1800" s="173"/>
      <c r="Y1800" s="173"/>
      <c r="Z1800" s="173"/>
      <c r="AA1800" s="173"/>
      <c r="AB1800" s="173"/>
      <c r="AC1800" s="1507">
        <f>E1800+G1800-N1800-O1800-AA1800-P1800-Q1800-R1800-S1800-T1800-U1800-V1800-W1800-X1800-Y1800</f>
        <v>13</v>
      </c>
      <c r="AD1800" s="1508">
        <f>D1800*AC1800</f>
        <v>15437.37</v>
      </c>
      <c r="AE1800" s="14">
        <f>(J1800-"01.04.2023")/30</f>
        <v>2.0333333333333332</v>
      </c>
      <c r="AF1800" s="14">
        <f>(N1800+O1800+P1800+Q1800+R1800+S1800+T1800+U1800+V1800+W1800+X1800+Y1800)/3</f>
        <v>12.333333333333334</v>
      </c>
      <c r="AG1800" s="14">
        <f>AC1800/AF1800</f>
        <v>1.0540540540540539</v>
      </c>
      <c r="AH1800" s="14">
        <f>AG1800-AE1800</f>
        <v>-0.97927927927927927</v>
      </c>
      <c r="AI1800" s="14">
        <f>AC1800-(AE1800*AF1800)</f>
        <v>-12.077777777777779</v>
      </c>
      <c r="AJ1800" s="204"/>
    </row>
    <row r="1801" spans="1:36" ht="15.75">
      <c r="A1801" s="4323" t="s">
        <v>20</v>
      </c>
      <c r="B1801" s="4323"/>
      <c r="C1801" s="4323"/>
      <c r="D1801" s="4323"/>
      <c r="E1801" s="4323"/>
      <c r="F1801" s="4323"/>
      <c r="G1801" s="4323"/>
      <c r="H1801" s="4323"/>
      <c r="I1801" s="4323"/>
      <c r="J1801" s="4323"/>
      <c r="K1801" s="4323"/>
      <c r="L1801" s="4323"/>
      <c r="M1801" s="4323"/>
      <c r="N1801" s="4323"/>
      <c r="O1801" s="4323"/>
      <c r="P1801" s="4323"/>
      <c r="Q1801" s="4323"/>
      <c r="R1801" s="4323"/>
      <c r="S1801" s="4323"/>
      <c r="T1801" s="4323"/>
      <c r="U1801" s="4323"/>
      <c r="V1801" s="4323"/>
      <c r="W1801" s="4323"/>
      <c r="X1801" s="4323"/>
      <c r="Y1801" s="4323"/>
      <c r="Z1801" s="4323"/>
      <c r="AA1801" s="4323"/>
      <c r="AB1801" s="4323"/>
      <c r="AC1801" s="4323"/>
      <c r="AD1801" s="4323"/>
      <c r="AE1801" s="4323"/>
      <c r="AF1801" s="4323"/>
      <c r="AG1801" s="4323"/>
      <c r="AH1801" s="4323"/>
      <c r="AI1801" s="4323"/>
      <c r="AJ1801" s="4323"/>
    </row>
    <row r="1802" spans="1:36" ht="15.75">
      <c r="A1802" s="4325" t="s">
        <v>2114</v>
      </c>
      <c r="B1802" s="4326"/>
      <c r="C1802" s="4326"/>
      <c r="D1802" s="4326"/>
      <c r="E1802" s="4326"/>
      <c r="F1802" s="4326"/>
      <c r="G1802" s="4326"/>
      <c r="H1802" s="4326"/>
      <c r="I1802" s="4326"/>
      <c r="J1802" s="4326"/>
      <c r="K1802" s="4326"/>
      <c r="L1802" s="4326"/>
      <c r="M1802" s="4326"/>
      <c r="N1802" s="4326"/>
      <c r="O1802" s="4326"/>
      <c r="P1802" s="4326"/>
      <c r="Q1802" s="4326"/>
      <c r="R1802" s="4326"/>
      <c r="S1802" s="4326"/>
      <c r="T1802" s="4326"/>
      <c r="U1802" s="4326"/>
      <c r="V1802" s="4326"/>
      <c r="W1802" s="4326"/>
      <c r="X1802" s="4326"/>
      <c r="Y1802" s="4326"/>
      <c r="Z1802" s="4326"/>
      <c r="AA1802" s="4326"/>
      <c r="AB1802" s="4326"/>
      <c r="AC1802" s="4326"/>
      <c r="AD1802" s="4326"/>
      <c r="AE1802" s="4326"/>
      <c r="AF1802" s="4326"/>
      <c r="AG1802" s="4326"/>
      <c r="AH1802" s="4326"/>
      <c r="AI1802" s="4326"/>
      <c r="AJ1802" s="4326"/>
    </row>
    <row r="1803" spans="1:36" ht="15.75">
      <c r="A1803" s="1415"/>
      <c r="B1803" s="545" t="s">
        <v>2115</v>
      </c>
      <c r="C1803" s="173" t="s">
        <v>156</v>
      </c>
      <c r="D1803" s="177">
        <v>10371.120000000001</v>
      </c>
      <c r="E1803" s="173">
        <v>10</v>
      </c>
      <c r="F1803" s="173">
        <f t="shared" ref="F1803:F1860" si="530">D1803*E1803</f>
        <v>103711.20000000001</v>
      </c>
      <c r="G1803" s="173"/>
      <c r="H1803" s="173"/>
      <c r="I1803" s="184">
        <v>44880</v>
      </c>
      <c r="J1803" s="184">
        <v>45266</v>
      </c>
      <c r="K1803" s="173"/>
      <c r="L1803" s="173">
        <v>928</v>
      </c>
      <c r="M1803" s="184">
        <v>44867</v>
      </c>
      <c r="N1803" s="173">
        <v>0</v>
      </c>
      <c r="O1803" s="173">
        <v>0</v>
      </c>
      <c r="P1803" s="173">
        <v>0</v>
      </c>
      <c r="Q1803" s="173"/>
      <c r="R1803" s="173"/>
      <c r="S1803" s="173"/>
      <c r="T1803" s="173"/>
      <c r="U1803" s="173"/>
      <c r="V1803" s="173"/>
      <c r="W1803" s="173"/>
      <c r="X1803" s="173"/>
      <c r="Y1803" s="173"/>
      <c r="Z1803" s="173"/>
      <c r="AA1803" s="173"/>
      <c r="AB1803" s="173"/>
      <c r="AC1803" s="1507">
        <f>E1803+G1803-N1803-O1803-AA1803-P1803-Q1803-R1803-S1803-T1803-U1803-V1803-W1803-X1803-Y1803</f>
        <v>10</v>
      </c>
      <c r="AD1803" s="1508">
        <f>D1803*AC1803</f>
        <v>103711.20000000001</v>
      </c>
      <c r="AE1803" s="14">
        <f>(J1803-"01.04.2023")/30</f>
        <v>8.3000000000000007</v>
      </c>
      <c r="AF1803" s="14">
        <f>(N1803+O1803+P1803+Q1803+R1803+S1803+T1803+U1803+V1803+W1803+X1803+Y1803)/3</f>
        <v>0</v>
      </c>
      <c r="AG1803" s="14" t="e">
        <f>AC1803/AF1803</f>
        <v>#DIV/0!</v>
      </c>
      <c r="AH1803" s="14" t="e">
        <f>AG1803-AE1803</f>
        <v>#DIV/0!</v>
      </c>
      <c r="AI1803" s="14">
        <f>AC1803-(AE1803*AF1803)</f>
        <v>10</v>
      </c>
      <c r="AJ1803" s="204"/>
    </row>
    <row r="1804" spans="1:36" ht="24" customHeight="1">
      <c r="A1804" s="1415"/>
      <c r="B1804" s="545" t="s">
        <v>2115</v>
      </c>
      <c r="C1804" s="173" t="s">
        <v>156</v>
      </c>
      <c r="D1804" s="177">
        <v>10371.120000000001</v>
      </c>
      <c r="E1804" s="173">
        <v>3</v>
      </c>
      <c r="F1804" s="173">
        <f t="shared" si="530"/>
        <v>31113.360000000001</v>
      </c>
      <c r="G1804" s="173"/>
      <c r="H1804" s="173"/>
      <c r="I1804" s="184">
        <v>44880</v>
      </c>
      <c r="J1804" s="184">
        <v>45303</v>
      </c>
      <c r="K1804" s="173"/>
      <c r="L1804" s="173">
        <v>928</v>
      </c>
      <c r="M1804" s="184">
        <v>44867</v>
      </c>
      <c r="N1804" s="173">
        <v>0</v>
      </c>
      <c r="O1804" s="173">
        <v>0</v>
      </c>
      <c r="P1804" s="173">
        <v>0</v>
      </c>
      <c r="Q1804" s="173"/>
      <c r="R1804" s="173"/>
      <c r="S1804" s="173"/>
      <c r="T1804" s="173"/>
      <c r="U1804" s="173"/>
      <c r="V1804" s="173"/>
      <c r="W1804" s="173"/>
      <c r="X1804" s="173"/>
      <c r="Y1804" s="173"/>
      <c r="Z1804" s="173"/>
      <c r="AA1804" s="173"/>
      <c r="AB1804" s="173"/>
      <c r="AC1804" s="1507">
        <f>E1804+G1804-N1804-O1804-AA1804-P1804-Q1804-R1804-S1804-T1804-U1804-V1804-W1804-X1804-Y1804</f>
        <v>3</v>
      </c>
      <c r="AD1804" s="1508">
        <f>D1804*AC1804</f>
        <v>31113.360000000001</v>
      </c>
      <c r="AE1804" s="14">
        <f>(J1804-"01.04.2023")/30</f>
        <v>9.5333333333333332</v>
      </c>
      <c r="AF1804" s="14">
        <f>(N1804+O1804+P1804+Q1804+R1804+S1804+T1804+U1804+V1804+W1804+X1804+Y1804)/3</f>
        <v>0</v>
      </c>
      <c r="AG1804" s="14" t="e">
        <f>AC1804/AF1804</f>
        <v>#DIV/0!</v>
      </c>
      <c r="AH1804" s="14" t="e">
        <f>AG1804-AE1804</f>
        <v>#DIV/0!</v>
      </c>
      <c r="AI1804" s="14">
        <f>AC1804-(AE1804*AF1804)</f>
        <v>3</v>
      </c>
      <c r="AJ1804" s="204"/>
    </row>
    <row r="1805" spans="1:36" ht="15.75">
      <c r="A1805" s="1415"/>
      <c r="B1805" s="4323" t="s">
        <v>2116</v>
      </c>
      <c r="C1805" s="4323"/>
      <c r="D1805" s="4323"/>
      <c r="E1805" s="4323"/>
      <c r="F1805" s="4323"/>
      <c r="G1805" s="4323"/>
      <c r="H1805" s="4323"/>
      <c r="I1805" s="4323"/>
      <c r="J1805" s="4323"/>
      <c r="K1805" s="4323"/>
      <c r="L1805" s="4323"/>
      <c r="M1805" s="4323"/>
      <c r="N1805" s="4323"/>
      <c r="O1805" s="4323"/>
      <c r="P1805" s="4323"/>
      <c r="Q1805" s="4323"/>
      <c r="R1805" s="4323"/>
      <c r="S1805" s="4323"/>
      <c r="T1805" s="4323"/>
      <c r="U1805" s="4323"/>
      <c r="V1805" s="4323"/>
      <c r="W1805" s="4323"/>
      <c r="X1805" s="4323"/>
      <c r="Y1805" s="4323"/>
      <c r="Z1805" s="4323"/>
      <c r="AA1805" s="4323"/>
      <c r="AB1805" s="4323"/>
      <c r="AC1805" s="4323"/>
      <c r="AD1805" s="4323"/>
      <c r="AE1805" s="4323"/>
      <c r="AF1805" s="4323"/>
      <c r="AG1805" s="4323"/>
      <c r="AH1805" s="4323"/>
      <c r="AI1805" s="4323"/>
      <c r="AJ1805" s="4323"/>
    </row>
    <row r="1806" spans="1:36" ht="15.75">
      <c r="A1806" s="1415"/>
      <c r="B1806" s="4788" t="s">
        <v>2114</v>
      </c>
      <c r="C1806" s="4884"/>
      <c r="D1806" s="4884"/>
      <c r="E1806" s="4884"/>
      <c r="F1806" s="4884"/>
      <c r="G1806" s="4884"/>
      <c r="H1806" s="4884"/>
      <c r="I1806" s="4884"/>
      <c r="J1806" s="4884"/>
      <c r="K1806" s="4884"/>
      <c r="L1806" s="4884"/>
      <c r="M1806" s="4884"/>
      <c r="N1806" s="4884"/>
      <c r="O1806" s="4884"/>
      <c r="P1806" s="4884"/>
      <c r="Q1806" s="4884"/>
      <c r="R1806" s="4884"/>
      <c r="S1806" s="4884"/>
      <c r="T1806" s="4884"/>
      <c r="U1806" s="4884"/>
      <c r="V1806" s="4884"/>
      <c r="W1806" s="4884"/>
      <c r="X1806" s="4884"/>
      <c r="Y1806" s="4884"/>
      <c r="Z1806" s="4884"/>
      <c r="AA1806" s="4884"/>
      <c r="AB1806" s="4884"/>
      <c r="AC1806" s="4884"/>
      <c r="AD1806" s="4884"/>
      <c r="AE1806" s="4884"/>
      <c r="AF1806" s="4884"/>
      <c r="AG1806" s="4884"/>
      <c r="AH1806" s="4884"/>
      <c r="AI1806" s="4884"/>
      <c r="AJ1806" s="4885"/>
    </row>
    <row r="1807" spans="1:36" ht="15.75">
      <c r="A1807" s="1415"/>
      <c r="B1807" s="545" t="s">
        <v>2115</v>
      </c>
      <c r="C1807" s="173" t="s">
        <v>156</v>
      </c>
      <c r="D1807" s="177">
        <v>17107</v>
      </c>
      <c r="E1807" s="173">
        <v>2</v>
      </c>
      <c r="F1807" s="173">
        <f>E1807*D1807</f>
        <v>34214</v>
      </c>
      <c r="G1807" s="173"/>
      <c r="H1807" s="1689"/>
      <c r="I1807" s="184">
        <v>44923</v>
      </c>
      <c r="J1807" s="184">
        <v>45392</v>
      </c>
      <c r="K1807" s="173"/>
      <c r="L1807" s="173"/>
      <c r="M1807" s="184"/>
      <c r="N1807" s="173">
        <v>0</v>
      </c>
      <c r="O1807" s="173">
        <v>0</v>
      </c>
      <c r="P1807" s="173">
        <v>0</v>
      </c>
      <c r="Q1807" s="173"/>
      <c r="R1807" s="173"/>
      <c r="S1807" s="173"/>
      <c r="T1807" s="173"/>
      <c r="U1807" s="173"/>
      <c r="V1807" s="173"/>
      <c r="W1807" s="173"/>
      <c r="X1807" s="173"/>
      <c r="Y1807" s="173"/>
      <c r="Z1807" s="173"/>
      <c r="AA1807" s="173"/>
      <c r="AB1807" s="173"/>
      <c r="AC1807" s="1507">
        <f>E1807+G1807-N1807-O1807-AA1807-P1807-Q1807-R1807-S1807-T1807-U1807-V1807-W1807-X1807-Y1807</f>
        <v>2</v>
      </c>
      <c r="AD1807" s="1508">
        <f>D1807*AC1807</f>
        <v>34214</v>
      </c>
      <c r="AE1807" s="14">
        <f>(J1807-"01.04.2023")/30</f>
        <v>12.5</v>
      </c>
      <c r="AF1807" s="14">
        <f>(N1807+O1807+P1807+Q1807+R1807+S1807+T1807+U1807+V1807+W1807+X1807+Y1807)/3</f>
        <v>0</v>
      </c>
      <c r="AG1807" s="14" t="e">
        <f>AC1807/AF1807</f>
        <v>#DIV/0!</v>
      </c>
      <c r="AH1807" s="14" t="e">
        <f>AG1807-AE1807</f>
        <v>#DIV/0!</v>
      </c>
      <c r="AI1807" s="14">
        <f>AC1807-(AE1807*AF1807)</f>
        <v>2</v>
      </c>
      <c r="AJ1807" s="204"/>
    </row>
    <row r="1808" spans="1:36" ht="15.75">
      <c r="A1808" s="4323" t="s">
        <v>19</v>
      </c>
      <c r="B1808" s="4323"/>
      <c r="C1808" s="4323"/>
      <c r="D1808" s="4323"/>
      <c r="E1808" s="4323"/>
      <c r="F1808" s="4323"/>
      <c r="G1808" s="4323"/>
      <c r="H1808" s="4323"/>
      <c r="I1808" s="4323"/>
      <c r="J1808" s="4323"/>
      <c r="K1808" s="4323"/>
      <c r="L1808" s="4323"/>
      <c r="M1808" s="4323"/>
      <c r="N1808" s="4323"/>
      <c r="O1808" s="4323"/>
      <c r="P1808" s="4323"/>
      <c r="Q1808" s="4323"/>
      <c r="R1808" s="4323"/>
      <c r="S1808" s="4323"/>
      <c r="T1808" s="4323"/>
      <c r="U1808" s="4323"/>
      <c r="V1808" s="4323"/>
      <c r="W1808" s="4323"/>
      <c r="X1808" s="4323"/>
      <c r="Y1808" s="4323"/>
      <c r="Z1808" s="4323"/>
      <c r="AA1808" s="4323"/>
      <c r="AB1808" s="4323"/>
      <c r="AC1808" s="4323"/>
      <c r="AD1808" s="4323"/>
      <c r="AE1808" s="4323"/>
      <c r="AF1808" s="4323"/>
      <c r="AG1808" s="4323"/>
      <c r="AH1808" s="4323"/>
      <c r="AI1808" s="4323"/>
      <c r="AJ1808" s="4323"/>
    </row>
    <row r="1809" spans="1:36" ht="15.75">
      <c r="A1809" s="4325" t="s">
        <v>2117</v>
      </c>
      <c r="B1809" s="4326"/>
      <c r="C1809" s="4326"/>
      <c r="D1809" s="4326"/>
      <c r="E1809" s="4326"/>
      <c r="F1809" s="4326"/>
      <c r="G1809" s="4326"/>
      <c r="H1809" s="4326"/>
      <c r="I1809" s="4326"/>
      <c r="J1809" s="4326"/>
      <c r="K1809" s="4326"/>
      <c r="L1809" s="4326"/>
      <c r="M1809" s="4326"/>
      <c r="N1809" s="4326"/>
      <c r="O1809" s="4326"/>
      <c r="P1809" s="4326"/>
      <c r="Q1809" s="4326"/>
      <c r="R1809" s="4326"/>
      <c r="S1809" s="4326"/>
      <c r="T1809" s="4326"/>
      <c r="U1809" s="4326"/>
      <c r="V1809" s="4326"/>
      <c r="W1809" s="4326"/>
      <c r="X1809" s="4326"/>
      <c r="Y1809" s="4326"/>
      <c r="Z1809" s="4326"/>
      <c r="AA1809" s="4326"/>
      <c r="AB1809" s="4326"/>
      <c r="AC1809" s="4326"/>
      <c r="AD1809" s="4326"/>
      <c r="AE1809" s="4326"/>
      <c r="AF1809" s="4326"/>
      <c r="AG1809" s="4326"/>
      <c r="AH1809" s="4326"/>
      <c r="AI1809" s="4326"/>
      <c r="AJ1809" s="4326"/>
    </row>
    <row r="1810" spans="1:36" ht="15.75">
      <c r="A1810" s="1414"/>
      <c r="B1810" s="1691" t="s">
        <v>6531</v>
      </c>
      <c r="C1810" s="1415" t="s">
        <v>66</v>
      </c>
      <c r="D1810" s="1415">
        <v>268</v>
      </c>
      <c r="E1810" s="1415">
        <v>100</v>
      </c>
      <c r="F1810" s="1692">
        <f>E1810*D1810</f>
        <v>26800</v>
      </c>
      <c r="G1810" s="1415"/>
      <c r="H1810" s="1692"/>
      <c r="I1810" s="461">
        <v>44881</v>
      </c>
      <c r="J1810" s="465"/>
      <c r="K1810" s="1415"/>
      <c r="L1810" s="1415">
        <v>955</v>
      </c>
      <c r="M1810" s="468">
        <v>44874</v>
      </c>
      <c r="N1810" s="1415">
        <v>18</v>
      </c>
      <c r="O1810" s="1415">
        <v>0</v>
      </c>
      <c r="P1810" s="1415">
        <v>0</v>
      </c>
      <c r="Q1810" s="1415"/>
      <c r="R1810" s="1415"/>
      <c r="S1810" s="1415"/>
      <c r="T1810" s="1415"/>
      <c r="U1810" s="1415"/>
      <c r="V1810" s="1415"/>
      <c r="W1810" s="1415"/>
      <c r="X1810" s="1415"/>
      <c r="Y1810" s="1415"/>
      <c r="Z1810" s="1415"/>
      <c r="AA1810" s="1415"/>
      <c r="AB1810" s="1415"/>
      <c r="AC1810" s="1507">
        <f>E1810+G1810-N1810-O1810-AA1810-P1810-Q1810-R1810-S1810-T1810-U1810-V1810-W1810-X1810-Y1810</f>
        <v>82</v>
      </c>
      <c r="AD1810" s="1508">
        <f>D1810*AC1810</f>
        <v>21976</v>
      </c>
      <c r="AE1810" s="14">
        <f>(J1810-"01.04.2023")/30</f>
        <v>-1500.5666666666666</v>
      </c>
      <c r="AF1810" s="14">
        <f>(N1810+O1810+P1810+Q1810+R1810+S1810+T1810+U1810+V1810+W1810+X1810+Y1810)/3</f>
        <v>6</v>
      </c>
      <c r="AG1810" s="14">
        <f>AC1810/AF1810</f>
        <v>13.666666666666666</v>
      </c>
      <c r="AH1810" s="14">
        <f>AG1810-AE1810</f>
        <v>1514.2333333333333</v>
      </c>
      <c r="AI1810" s="14">
        <f>AC1810-(AE1810*AF1810)</f>
        <v>9085.4</v>
      </c>
      <c r="AJ1810" s="1415"/>
    </row>
    <row r="1811" spans="1:36" ht="27.75" customHeight="1">
      <c r="A1811" s="4323" t="s">
        <v>20</v>
      </c>
      <c r="B1811" s="4323"/>
      <c r="C1811" s="4323"/>
      <c r="D1811" s="4323"/>
      <c r="E1811" s="4323"/>
      <c r="F1811" s="4323"/>
      <c r="G1811" s="4323"/>
      <c r="H1811" s="4323"/>
      <c r="I1811" s="4323"/>
      <c r="J1811" s="4323"/>
      <c r="K1811" s="4323"/>
      <c r="L1811" s="4323"/>
      <c r="M1811" s="4323"/>
      <c r="N1811" s="4323"/>
      <c r="O1811" s="4323"/>
      <c r="P1811" s="4323"/>
      <c r="Q1811" s="4323"/>
      <c r="R1811" s="4323"/>
      <c r="S1811" s="4323"/>
      <c r="T1811" s="4323"/>
      <c r="U1811" s="4323"/>
      <c r="V1811" s="4323"/>
      <c r="W1811" s="4323"/>
      <c r="X1811" s="4323"/>
      <c r="Y1811" s="4323"/>
      <c r="Z1811" s="4323"/>
      <c r="AA1811" s="4323"/>
      <c r="AB1811" s="4323"/>
      <c r="AC1811" s="4323"/>
      <c r="AD1811" s="4323"/>
      <c r="AE1811" s="4323"/>
      <c r="AF1811" s="4323"/>
      <c r="AG1811" s="4323"/>
      <c r="AH1811" s="4323"/>
      <c r="AI1811" s="4323"/>
      <c r="AJ1811" s="4323"/>
    </row>
    <row r="1812" spans="1:36" ht="27.75" customHeight="1">
      <c r="A1812" s="4325" t="s">
        <v>2118</v>
      </c>
      <c r="B1812" s="4326"/>
      <c r="C1812" s="4326"/>
      <c r="D1812" s="4326"/>
      <c r="E1812" s="4326"/>
      <c r="F1812" s="4326"/>
      <c r="G1812" s="4326"/>
      <c r="H1812" s="4326"/>
      <c r="I1812" s="4326"/>
      <c r="J1812" s="4326"/>
      <c r="K1812" s="4326"/>
      <c r="L1812" s="4326"/>
      <c r="M1812" s="4326"/>
      <c r="N1812" s="4326"/>
      <c r="O1812" s="4326"/>
      <c r="P1812" s="4326"/>
      <c r="Q1812" s="4326"/>
      <c r="R1812" s="4326"/>
      <c r="S1812" s="4326"/>
      <c r="T1812" s="4326"/>
      <c r="U1812" s="4326"/>
      <c r="V1812" s="4326"/>
      <c r="W1812" s="4326"/>
      <c r="X1812" s="4326"/>
      <c r="Y1812" s="4326"/>
      <c r="Z1812" s="4326"/>
      <c r="AA1812" s="4326"/>
      <c r="AB1812" s="4326"/>
      <c r="AC1812" s="4326"/>
      <c r="AD1812" s="4326"/>
      <c r="AE1812" s="4326"/>
      <c r="AF1812" s="4326"/>
      <c r="AG1812" s="4326"/>
      <c r="AH1812" s="4326"/>
      <c r="AI1812" s="4326"/>
      <c r="AJ1812" s="4326"/>
    </row>
    <row r="1813" spans="1:36" ht="27.75" customHeight="1">
      <c r="A1813" s="1415">
        <v>1</v>
      </c>
      <c r="B1813" s="545" t="s">
        <v>2119</v>
      </c>
      <c r="C1813" s="173" t="s">
        <v>66</v>
      </c>
      <c r="D1813" s="1693" t="s">
        <v>7487</v>
      </c>
      <c r="E1813" s="173">
        <v>4</v>
      </c>
      <c r="F1813" s="173">
        <f t="shared" si="530"/>
        <v>3438.24</v>
      </c>
      <c r="G1813" s="173"/>
      <c r="H1813" s="173">
        <f t="shared" ref="H1813:H1852" si="531">D1813*G1813</f>
        <v>0</v>
      </c>
      <c r="I1813" s="541">
        <v>44298</v>
      </c>
      <c r="J1813" s="541">
        <v>46023</v>
      </c>
      <c r="K1813" s="173"/>
      <c r="L1813" s="173">
        <v>377</v>
      </c>
      <c r="M1813" s="541">
        <v>44293</v>
      </c>
      <c r="N1813" s="173">
        <v>0</v>
      </c>
      <c r="O1813" s="173">
        <v>0</v>
      </c>
      <c r="P1813" s="173">
        <v>0</v>
      </c>
      <c r="Q1813" s="173"/>
      <c r="R1813" s="173"/>
      <c r="S1813" s="173"/>
      <c r="T1813" s="173"/>
      <c r="U1813" s="173"/>
      <c r="V1813" s="173"/>
      <c r="W1813" s="173"/>
      <c r="X1813" s="173"/>
      <c r="Y1813" s="173"/>
      <c r="Z1813" s="173"/>
      <c r="AA1813" s="173"/>
      <c r="AB1813" s="173"/>
      <c r="AC1813" s="1507">
        <f>E1813+G1813-N1813-O1813-AA1813-P1813-Q1813-R1813-S1813-T1813-U1813-V1813-W1813-X1813-Y1813</f>
        <v>4</v>
      </c>
      <c r="AD1813" s="1508">
        <f>D1813*AC1813</f>
        <v>3438.24</v>
      </c>
      <c r="AE1813" s="14">
        <f>(J1813-"01.04.2023")/30</f>
        <v>33.533333333333331</v>
      </c>
      <c r="AF1813" s="14">
        <f>(N1813+O1813+P1813+Q1813+R1813+S1813+T1813+U1813+V1813+W1813+X1813+Y1813)/3</f>
        <v>0</v>
      </c>
      <c r="AG1813" s="14" t="e">
        <f>AC1813/AF1813</f>
        <v>#DIV/0!</v>
      </c>
      <c r="AH1813" s="14" t="e">
        <f>AG1813-AE1813</f>
        <v>#DIV/0!</v>
      </c>
      <c r="AI1813" s="14">
        <f>AC1813-(AE1813*AF1813)</f>
        <v>4</v>
      </c>
      <c r="AJ1813" s="204"/>
    </row>
    <row r="1814" spans="1:36" ht="15.75">
      <c r="A1814" s="1415">
        <v>2</v>
      </c>
      <c r="B1814" s="545" t="s">
        <v>7488</v>
      </c>
      <c r="C1814" s="173" t="s">
        <v>66</v>
      </c>
      <c r="D1814" s="1693" t="s">
        <v>2120</v>
      </c>
      <c r="E1814" s="173">
        <v>39</v>
      </c>
      <c r="F1814" s="173">
        <f t="shared" si="530"/>
        <v>8580</v>
      </c>
      <c r="G1814" s="173"/>
      <c r="H1814" s="173">
        <f t="shared" si="531"/>
        <v>0</v>
      </c>
      <c r="I1814" s="541">
        <v>44313</v>
      </c>
      <c r="J1814" s="541">
        <v>46024</v>
      </c>
      <c r="K1814" s="173"/>
      <c r="L1814" s="173">
        <v>464</v>
      </c>
      <c r="M1814" s="541">
        <v>44309</v>
      </c>
      <c r="N1814" s="173">
        <v>0</v>
      </c>
      <c r="O1814" s="173">
        <v>0</v>
      </c>
      <c r="P1814" s="173">
        <v>0</v>
      </c>
      <c r="Q1814" s="173"/>
      <c r="R1814" s="173"/>
      <c r="S1814" s="173"/>
      <c r="T1814" s="173"/>
      <c r="U1814" s="173"/>
      <c r="V1814" s="173"/>
      <c r="W1814" s="173"/>
      <c r="X1814" s="173"/>
      <c r="Y1814" s="173"/>
      <c r="Z1814" s="173"/>
      <c r="AA1814" s="173"/>
      <c r="AB1814" s="173"/>
      <c r="AC1814" s="1507">
        <f>E1814+G1814-N1814-O1814-AA1814-P1814-Q1814-R1814-S1814-T1814-U1814-V1814-W1814-X1814-Y1814</f>
        <v>39</v>
      </c>
      <c r="AD1814" s="1508">
        <f>D1814*AC1814</f>
        <v>8580</v>
      </c>
      <c r="AE1814" s="14">
        <f>(J1814-"01.04.2023")/30</f>
        <v>33.56666666666667</v>
      </c>
      <c r="AF1814" s="14">
        <f>(N1814+O1814+P1814+Q1814+R1814+S1814+T1814+U1814+V1814+W1814+X1814+Y1814)/3</f>
        <v>0</v>
      </c>
      <c r="AG1814" s="14" t="e">
        <f>AC1814/AF1814</f>
        <v>#DIV/0!</v>
      </c>
      <c r="AH1814" s="14" t="e">
        <f>AG1814-AE1814</f>
        <v>#DIV/0!</v>
      </c>
      <c r="AI1814" s="14">
        <f>AC1814-(AE1814*AF1814)</f>
        <v>39</v>
      </c>
      <c r="AJ1814" s="204"/>
    </row>
    <row r="1815" spans="1:36" ht="15.75">
      <c r="A1815" s="1415">
        <v>3</v>
      </c>
      <c r="B1815" s="545" t="s">
        <v>7489</v>
      </c>
      <c r="C1815" s="173" t="s">
        <v>66</v>
      </c>
      <c r="D1815" s="1693" t="s">
        <v>2120</v>
      </c>
      <c r="E1815" s="173">
        <v>60</v>
      </c>
      <c r="F1815" s="173">
        <f t="shared" si="530"/>
        <v>13200</v>
      </c>
      <c r="G1815" s="173"/>
      <c r="H1815" s="173">
        <f t="shared" si="531"/>
        <v>0</v>
      </c>
      <c r="I1815" s="541">
        <v>44313</v>
      </c>
      <c r="J1815" s="541">
        <v>46025</v>
      </c>
      <c r="K1815" s="173"/>
      <c r="L1815" s="173">
        <v>464</v>
      </c>
      <c r="M1815" s="541">
        <v>44309</v>
      </c>
      <c r="N1815" s="173">
        <v>0</v>
      </c>
      <c r="O1815" s="173">
        <v>0</v>
      </c>
      <c r="P1815" s="173">
        <v>0</v>
      </c>
      <c r="Q1815" s="173"/>
      <c r="R1815" s="173"/>
      <c r="S1815" s="173"/>
      <c r="T1815" s="173"/>
      <c r="U1815" s="173"/>
      <c r="V1815" s="173"/>
      <c r="W1815" s="173"/>
      <c r="X1815" s="173"/>
      <c r="Y1815" s="173"/>
      <c r="Z1815" s="173"/>
      <c r="AA1815" s="173"/>
      <c r="AB1815" s="173"/>
      <c r="AC1815" s="1507">
        <f>E1815+G1815-N1815-O1815-AA1815-P1815-Q1815-R1815-S1815-T1815-U1815-V1815-W1815-X1815-Y1815</f>
        <v>60</v>
      </c>
      <c r="AD1815" s="1508">
        <f>D1815*AC1815</f>
        <v>13200</v>
      </c>
      <c r="AE1815" s="14">
        <f>(J1815-"01.04.2023")/30</f>
        <v>33.6</v>
      </c>
      <c r="AF1815" s="14">
        <f>(N1815+O1815+P1815+Q1815+R1815+S1815+T1815+U1815+V1815+W1815+X1815+Y1815)/3</f>
        <v>0</v>
      </c>
      <c r="AG1815" s="14" t="e">
        <f>AC1815/AF1815</f>
        <v>#DIV/0!</v>
      </c>
      <c r="AH1815" s="14" t="e">
        <f>AG1815-AE1815</f>
        <v>#DIV/0!</v>
      </c>
      <c r="AI1815" s="14">
        <f>AC1815-(AE1815*AF1815)</f>
        <v>60</v>
      </c>
      <c r="AJ1815" s="204"/>
    </row>
    <row r="1816" spans="1:36" ht="15.75">
      <c r="A1816" s="4323" t="s">
        <v>19</v>
      </c>
      <c r="B1816" s="4323"/>
      <c r="C1816" s="4323"/>
      <c r="D1816" s="4323"/>
      <c r="E1816" s="4323"/>
      <c r="F1816" s="4323"/>
      <c r="G1816" s="4323"/>
      <c r="H1816" s="4323"/>
      <c r="I1816" s="4323"/>
      <c r="J1816" s="4323"/>
      <c r="K1816" s="4323"/>
      <c r="L1816" s="4323"/>
      <c r="M1816" s="4323"/>
      <c r="N1816" s="4323"/>
      <c r="O1816" s="4323"/>
      <c r="P1816" s="4323"/>
      <c r="Q1816" s="4323"/>
      <c r="R1816" s="4323"/>
      <c r="S1816" s="4323"/>
      <c r="T1816" s="4323"/>
      <c r="U1816" s="4323"/>
      <c r="V1816" s="4323"/>
      <c r="W1816" s="4323"/>
      <c r="X1816" s="4323"/>
      <c r="Y1816" s="4323"/>
      <c r="Z1816" s="4323"/>
      <c r="AA1816" s="4323"/>
      <c r="AB1816" s="4323"/>
      <c r="AC1816" s="4323"/>
      <c r="AD1816" s="4323"/>
      <c r="AE1816" s="4323"/>
      <c r="AF1816" s="4323"/>
      <c r="AG1816" s="4323"/>
      <c r="AH1816" s="4323"/>
      <c r="AI1816" s="4323"/>
      <c r="AJ1816" s="4323"/>
    </row>
    <row r="1817" spans="1:36" ht="15.75">
      <c r="A1817" s="4325" t="s">
        <v>2121</v>
      </c>
      <c r="B1817" s="4326"/>
      <c r="C1817" s="4326"/>
      <c r="D1817" s="4326"/>
      <c r="E1817" s="4326"/>
      <c r="F1817" s="4326"/>
      <c r="G1817" s="4326"/>
      <c r="H1817" s="4326"/>
      <c r="I1817" s="4326"/>
      <c r="J1817" s="4326"/>
      <c r="K1817" s="4326"/>
      <c r="L1817" s="4326"/>
      <c r="M1817" s="4326"/>
      <c r="N1817" s="4326"/>
      <c r="O1817" s="4326"/>
      <c r="P1817" s="4326"/>
      <c r="Q1817" s="4326"/>
      <c r="R1817" s="4326"/>
      <c r="S1817" s="4326"/>
      <c r="T1817" s="4326"/>
      <c r="U1817" s="4326"/>
      <c r="V1817" s="4326"/>
      <c r="W1817" s="4326"/>
      <c r="X1817" s="4326"/>
      <c r="Y1817" s="4326"/>
      <c r="Z1817" s="4326"/>
      <c r="AA1817" s="4326"/>
      <c r="AB1817" s="4326"/>
      <c r="AC1817" s="4326"/>
      <c r="AD1817" s="4326"/>
      <c r="AE1817" s="4326"/>
      <c r="AF1817" s="4326"/>
      <c r="AG1817" s="4326"/>
      <c r="AH1817" s="4326"/>
      <c r="AI1817" s="4326"/>
      <c r="AJ1817" s="4326"/>
    </row>
    <row r="1818" spans="1:36" ht="15.75">
      <c r="A1818" s="1482">
        <v>2</v>
      </c>
      <c r="B1818" s="545" t="s">
        <v>2123</v>
      </c>
      <c r="C1818" s="404" t="s">
        <v>174</v>
      </c>
      <c r="D1818" s="1693" t="s">
        <v>7490</v>
      </c>
      <c r="E1818" s="404">
        <v>216</v>
      </c>
      <c r="F1818" s="1694">
        <f>E1818*D1818</f>
        <v>9073.9439999999995</v>
      </c>
      <c r="G1818" s="404"/>
      <c r="H1818" s="404"/>
      <c r="I1818" s="507">
        <v>44840</v>
      </c>
      <c r="J1818" s="541">
        <v>45200</v>
      </c>
      <c r="K1818" s="404"/>
      <c r="L1818" s="404">
        <v>22052</v>
      </c>
      <c r="M1818" s="541">
        <v>44358</v>
      </c>
      <c r="N1818" s="404">
        <v>18</v>
      </c>
      <c r="O1818" s="404">
        <v>18</v>
      </c>
      <c r="P1818" s="404">
        <v>29</v>
      </c>
      <c r="Q1818" s="404"/>
      <c r="R1818" s="404"/>
      <c r="S1818" s="404"/>
      <c r="T1818" s="404"/>
      <c r="U1818" s="404"/>
      <c r="V1818" s="404"/>
      <c r="W1818" s="404"/>
      <c r="X1818" s="404"/>
      <c r="Y1818" s="404"/>
      <c r="Z1818" s="404"/>
      <c r="AA1818" s="404"/>
      <c r="AB1818" s="404"/>
      <c r="AC1818" s="1507">
        <f>E1818+G1818-N1818-O1818-AA1818-P1818-Q1818-R1818-S1818-T1818-U1818-V1818-W1818-X1818-Y1818</f>
        <v>151</v>
      </c>
      <c r="AD1818" s="1508">
        <f>D1818*AC1818</f>
        <v>6343.3590000000004</v>
      </c>
      <c r="AE1818" s="14">
        <f>(J1818-"01.04.2023")/30</f>
        <v>6.1</v>
      </c>
      <c r="AF1818" s="14">
        <f>(N1818+O1818+P1818+Q1818+R1818+S1818+T1818+U1818+V1818+W1818+X1818+Y1818)/3</f>
        <v>21.666666666666668</v>
      </c>
      <c r="AG1818" s="14">
        <f>AC1818/AF1818</f>
        <v>6.9692307692307685</v>
      </c>
      <c r="AH1818" s="14">
        <f>AG1818-AE1818</f>
        <v>0.86923076923076881</v>
      </c>
      <c r="AI1818" s="14">
        <f>AC1818-(AE1818*AF1818)</f>
        <v>18.833333333333343</v>
      </c>
      <c r="AJ1818" s="514"/>
    </row>
    <row r="1819" spans="1:36" ht="15.75">
      <c r="A1819" s="1415">
        <v>3</v>
      </c>
      <c r="B1819" s="545" t="s">
        <v>2124</v>
      </c>
      <c r="C1819" s="173" t="s">
        <v>174</v>
      </c>
      <c r="D1819" s="1693" t="s">
        <v>7491</v>
      </c>
      <c r="E1819" s="173"/>
      <c r="F1819" s="173"/>
      <c r="G1819" s="180">
        <v>2</v>
      </c>
      <c r="H1819" s="1695">
        <f>G1819*D1819</f>
        <v>88.96</v>
      </c>
      <c r="I1819" s="507">
        <v>44972</v>
      </c>
      <c r="J1819" s="541">
        <v>45383</v>
      </c>
      <c r="K1819" s="173"/>
      <c r="L1819" s="173">
        <v>22052</v>
      </c>
      <c r="M1819" s="541">
        <v>44358</v>
      </c>
      <c r="N1819" s="173"/>
      <c r="O1819" s="173">
        <v>0</v>
      </c>
      <c r="P1819" s="173">
        <v>0</v>
      </c>
      <c r="Q1819" s="173"/>
      <c r="R1819" s="173"/>
      <c r="S1819" s="173"/>
      <c r="T1819" s="173"/>
      <c r="U1819" s="173"/>
      <c r="V1819" s="173"/>
      <c r="W1819" s="173"/>
      <c r="X1819" s="173"/>
      <c r="Y1819" s="173"/>
      <c r="Z1819" s="173"/>
      <c r="AA1819" s="173"/>
      <c r="AB1819" s="173"/>
      <c r="AC1819" s="1507">
        <f>E1819+G1819-N1819-O1819-AA1819-P1819-Q1819-R1819-S1819-T1819-U1819-V1819-W1819-X1819-Y1819</f>
        <v>2</v>
      </c>
      <c r="AD1819" s="1508">
        <f>D1819*AC1819</f>
        <v>88.96</v>
      </c>
      <c r="AE1819" s="14">
        <f>(J1819-"01.04.2023")/30</f>
        <v>12.2</v>
      </c>
      <c r="AF1819" s="14">
        <f>(N1819+O1819+P1819+Q1819+R1819+S1819+T1819+U1819+V1819+W1819+X1819+Y1819)/3</f>
        <v>0</v>
      </c>
      <c r="AG1819" s="14" t="e">
        <f>AC1819/AF1819</f>
        <v>#DIV/0!</v>
      </c>
      <c r="AH1819" s="14" t="e">
        <f>AG1819-AE1819</f>
        <v>#DIV/0!</v>
      </c>
      <c r="AI1819" s="14">
        <f>AC1819-(AE1819*AF1819)</f>
        <v>2</v>
      </c>
      <c r="AJ1819" s="204"/>
    </row>
    <row r="1820" spans="1:36" ht="15.75">
      <c r="A1820" s="1415">
        <v>4</v>
      </c>
      <c r="B1820" s="545" t="s">
        <v>2122</v>
      </c>
      <c r="C1820" s="173" t="s">
        <v>174</v>
      </c>
      <c r="D1820" s="1693" t="s">
        <v>9132</v>
      </c>
      <c r="E1820" s="173"/>
      <c r="F1820" s="173"/>
      <c r="G1820" s="180">
        <v>2</v>
      </c>
      <c r="H1820" s="1695">
        <f>G1820*D1820</f>
        <v>40</v>
      </c>
      <c r="I1820" s="507">
        <v>44972</v>
      </c>
      <c r="J1820" s="541">
        <v>45596</v>
      </c>
      <c r="K1820" s="173"/>
      <c r="L1820" s="173">
        <v>22052</v>
      </c>
      <c r="M1820" s="541">
        <v>44358</v>
      </c>
      <c r="N1820" s="173"/>
      <c r="O1820" s="173">
        <v>0</v>
      </c>
      <c r="P1820" s="173">
        <v>0</v>
      </c>
      <c r="Q1820" s="173"/>
      <c r="R1820" s="173"/>
      <c r="S1820" s="173"/>
      <c r="T1820" s="173"/>
      <c r="U1820" s="173"/>
      <c r="V1820" s="173"/>
      <c r="W1820" s="173"/>
      <c r="X1820" s="173"/>
      <c r="Y1820" s="173"/>
      <c r="Z1820" s="173"/>
      <c r="AA1820" s="173"/>
      <c r="AB1820" s="173"/>
      <c r="AC1820" s="1507">
        <f>E1820+G1820-N1820-O1820-AA1820-P1820-Q1820-R1820-S1820-T1820-U1820-V1820-W1820-X1820-Y1820</f>
        <v>2</v>
      </c>
      <c r="AD1820" s="1508">
        <f>D1820*AC1820</f>
        <v>40</v>
      </c>
      <c r="AE1820" s="14">
        <f>(J1820-"01.04.2023")/30</f>
        <v>19.3</v>
      </c>
      <c r="AF1820" s="14">
        <f>(N1820+O1820+P1820+Q1820+R1820+S1820+T1820+U1820+V1820+W1820+X1820+Y1820)/3</f>
        <v>0</v>
      </c>
      <c r="AG1820" s="14" t="e">
        <f>AC1820/AF1820</f>
        <v>#DIV/0!</v>
      </c>
      <c r="AH1820" s="14" t="e">
        <f>AG1820-AE1820</f>
        <v>#DIV/0!</v>
      </c>
      <c r="AI1820" s="14">
        <f>AC1820-(AE1820*AF1820)</f>
        <v>2</v>
      </c>
      <c r="AJ1820" s="204"/>
    </row>
    <row r="1821" spans="1:36" ht="15.75">
      <c r="A1821" s="4323" t="s">
        <v>20</v>
      </c>
      <c r="B1821" s="4323"/>
      <c r="C1821" s="4323"/>
      <c r="D1821" s="4323"/>
      <c r="E1821" s="4323"/>
      <c r="F1821" s="4323"/>
      <c r="G1821" s="4323"/>
      <c r="H1821" s="4323"/>
      <c r="I1821" s="4323"/>
      <c r="J1821" s="4323"/>
      <c r="K1821" s="4323"/>
      <c r="L1821" s="4323"/>
      <c r="M1821" s="4323"/>
      <c r="N1821" s="4323"/>
      <c r="O1821" s="4323"/>
      <c r="P1821" s="4323"/>
      <c r="Q1821" s="4323"/>
      <c r="R1821" s="4323"/>
      <c r="S1821" s="4323"/>
      <c r="T1821" s="4323"/>
      <c r="U1821" s="4323"/>
      <c r="V1821" s="4323"/>
      <c r="W1821" s="4323"/>
      <c r="X1821" s="4323"/>
      <c r="Y1821" s="4323"/>
      <c r="Z1821" s="4323"/>
      <c r="AA1821" s="4323"/>
      <c r="AB1821" s="4323"/>
      <c r="AC1821" s="4323"/>
      <c r="AD1821" s="4323"/>
      <c r="AE1821" s="4323"/>
      <c r="AF1821" s="4323"/>
      <c r="AG1821" s="4323"/>
      <c r="AH1821" s="4323"/>
      <c r="AI1821" s="4323"/>
      <c r="AJ1821" s="4323"/>
    </row>
    <row r="1822" spans="1:36" ht="15.75">
      <c r="A1822" s="4325" t="s">
        <v>2125</v>
      </c>
      <c r="B1822" s="4326"/>
      <c r="C1822" s="4326"/>
      <c r="D1822" s="4326"/>
      <c r="E1822" s="4326"/>
      <c r="F1822" s="4326"/>
      <c r="G1822" s="4326"/>
      <c r="H1822" s="4326"/>
      <c r="I1822" s="4326"/>
      <c r="J1822" s="4326"/>
      <c r="K1822" s="4326"/>
      <c r="L1822" s="4326"/>
      <c r="M1822" s="4326"/>
      <c r="N1822" s="4326"/>
      <c r="O1822" s="4326"/>
      <c r="P1822" s="4326"/>
      <c r="Q1822" s="4326"/>
      <c r="R1822" s="4326"/>
      <c r="S1822" s="4326"/>
      <c r="T1822" s="4326"/>
      <c r="U1822" s="4326"/>
      <c r="V1822" s="4326"/>
      <c r="W1822" s="4326"/>
      <c r="X1822" s="4326"/>
      <c r="Y1822" s="4326"/>
      <c r="Z1822" s="4326"/>
      <c r="AA1822" s="4326"/>
      <c r="AB1822" s="4326"/>
      <c r="AC1822" s="4326"/>
      <c r="AD1822" s="4326"/>
      <c r="AE1822" s="4326"/>
      <c r="AF1822" s="4326"/>
      <c r="AG1822" s="4326"/>
      <c r="AH1822" s="4326"/>
      <c r="AI1822" s="4326"/>
      <c r="AJ1822" s="4326"/>
    </row>
    <row r="1823" spans="1:36" ht="15.75">
      <c r="A1823" s="1415">
        <v>1</v>
      </c>
      <c r="B1823" s="545" t="s">
        <v>2126</v>
      </c>
      <c r="C1823" s="173" t="s">
        <v>86</v>
      </c>
      <c r="D1823" s="177">
        <v>2188.86</v>
      </c>
      <c r="E1823" s="173">
        <v>4</v>
      </c>
      <c r="F1823" s="173">
        <f t="shared" si="530"/>
        <v>8755.44</v>
      </c>
      <c r="G1823" s="173"/>
      <c r="H1823" s="173">
        <f t="shared" si="531"/>
        <v>0</v>
      </c>
      <c r="I1823" s="173"/>
      <c r="J1823" s="184">
        <v>45225</v>
      </c>
      <c r="K1823" s="173"/>
      <c r="L1823" s="173">
        <v>53</v>
      </c>
      <c r="M1823" s="184">
        <v>44587</v>
      </c>
      <c r="N1823" s="173">
        <v>0</v>
      </c>
      <c r="O1823" s="173">
        <v>1</v>
      </c>
      <c r="P1823" s="173">
        <v>0</v>
      </c>
      <c r="Q1823" s="173"/>
      <c r="R1823" s="173"/>
      <c r="S1823" s="173"/>
      <c r="T1823" s="173"/>
      <c r="U1823" s="173"/>
      <c r="V1823" s="173"/>
      <c r="W1823" s="173"/>
      <c r="X1823" s="173"/>
      <c r="Y1823" s="173"/>
      <c r="Z1823" s="173"/>
      <c r="AA1823" s="173"/>
      <c r="AB1823" s="173"/>
      <c r="AC1823" s="1507">
        <f>E1823+G1823-N1823-O1823-AA1823-P1823-Q1823-R1823-S1823-T1823-U1823-V1823-W1823-X1823-Y1823</f>
        <v>3</v>
      </c>
      <c r="AD1823" s="1508">
        <f>D1823*AC1823</f>
        <v>6566.58</v>
      </c>
      <c r="AE1823" s="14">
        <f>(J1823-"01.04.2023")/30</f>
        <v>6.9333333333333336</v>
      </c>
      <c r="AF1823" s="14">
        <f>(N1823+O1823+P1823+Q1823+R1823+S1823+T1823+U1823+V1823+W1823+X1823+Y1823)/3</f>
        <v>0.33333333333333331</v>
      </c>
      <c r="AG1823" s="14">
        <f>AC1823/AF1823</f>
        <v>9</v>
      </c>
      <c r="AH1823" s="14">
        <f>AG1823-AE1823</f>
        <v>2.0666666666666664</v>
      </c>
      <c r="AI1823" s="14">
        <f>AC1823-(AE1823*AF1823)</f>
        <v>0.68888888888888911</v>
      </c>
      <c r="AJ1823" s="204"/>
    </row>
    <row r="1824" spans="1:36" ht="15.75">
      <c r="A1824" s="4788" t="s">
        <v>7492</v>
      </c>
      <c r="B1824" s="4789"/>
      <c r="C1824" s="4789"/>
      <c r="D1824" s="4789"/>
      <c r="E1824" s="4789"/>
      <c r="F1824" s="4789"/>
      <c r="G1824" s="4789"/>
      <c r="H1824" s="4789"/>
      <c r="I1824" s="4789"/>
      <c r="J1824" s="4789"/>
      <c r="K1824" s="4789"/>
      <c r="L1824" s="4789"/>
      <c r="M1824" s="4789"/>
      <c r="N1824" s="4789"/>
      <c r="O1824" s="4789"/>
      <c r="P1824" s="4789"/>
      <c r="Q1824" s="4789"/>
      <c r="R1824" s="4789"/>
      <c r="S1824" s="4789"/>
      <c r="T1824" s="4789"/>
      <c r="U1824" s="4789"/>
      <c r="V1824" s="4789"/>
      <c r="W1824" s="4789"/>
      <c r="X1824" s="4789"/>
      <c r="Y1824" s="4789"/>
      <c r="Z1824" s="4789"/>
      <c r="AA1824" s="4789"/>
      <c r="AB1824" s="4789"/>
      <c r="AC1824" s="4789"/>
      <c r="AD1824" s="4789"/>
      <c r="AE1824" s="4789"/>
      <c r="AF1824" s="4789"/>
      <c r="AG1824" s="4789"/>
      <c r="AH1824" s="4789"/>
      <c r="AI1824" s="4789"/>
      <c r="AJ1824" s="4790"/>
    </row>
    <row r="1825" spans="1:36" ht="15.75">
      <c r="A1825" s="4788" t="s">
        <v>5647</v>
      </c>
      <c r="B1825" s="4884"/>
      <c r="C1825" s="4884"/>
      <c r="D1825" s="4884"/>
      <c r="E1825" s="4884"/>
      <c r="F1825" s="4884"/>
      <c r="G1825" s="4884"/>
      <c r="H1825" s="4884"/>
      <c r="I1825" s="4884"/>
      <c r="J1825" s="4884"/>
      <c r="K1825" s="4884"/>
      <c r="L1825" s="4884"/>
      <c r="M1825" s="4884"/>
      <c r="N1825" s="4884"/>
      <c r="O1825" s="4884"/>
      <c r="P1825" s="4884"/>
      <c r="Q1825" s="4884"/>
      <c r="R1825" s="4884"/>
      <c r="S1825" s="4884"/>
      <c r="T1825" s="4884"/>
      <c r="U1825" s="4884"/>
      <c r="V1825" s="4884"/>
      <c r="W1825" s="4884"/>
      <c r="X1825" s="4884"/>
      <c r="Y1825" s="4884"/>
      <c r="Z1825" s="4884"/>
      <c r="AA1825" s="4884"/>
      <c r="AB1825" s="4884"/>
      <c r="AC1825" s="4884"/>
      <c r="AD1825" s="4884"/>
      <c r="AE1825" s="4884"/>
      <c r="AF1825" s="4884"/>
      <c r="AG1825" s="4884"/>
      <c r="AH1825" s="4884"/>
      <c r="AI1825" s="4884"/>
      <c r="AJ1825" s="4885"/>
    </row>
    <row r="1826" spans="1:36" ht="15.75">
      <c r="A1826" s="1416"/>
      <c r="B1826" s="517" t="s">
        <v>5648</v>
      </c>
      <c r="C1826" s="1687" t="s">
        <v>176</v>
      </c>
      <c r="D1826" s="1687">
        <v>30.34</v>
      </c>
      <c r="E1826" s="1688">
        <v>9</v>
      </c>
      <c r="F1826" s="173">
        <f>D1826*E1826</f>
        <v>273.06</v>
      </c>
      <c r="G1826" s="1688"/>
      <c r="H1826" s="173"/>
      <c r="I1826" s="541">
        <v>44827</v>
      </c>
      <c r="J1826" s="184">
        <v>44986</v>
      </c>
      <c r="K1826" s="173"/>
      <c r="L1826" s="173">
        <v>787</v>
      </c>
      <c r="M1826" s="184">
        <v>44824</v>
      </c>
      <c r="N1826" s="173">
        <v>0</v>
      </c>
      <c r="O1826" s="173">
        <v>0</v>
      </c>
      <c r="P1826" s="173">
        <v>5</v>
      </c>
      <c r="Q1826" s="173"/>
      <c r="R1826" s="173"/>
      <c r="S1826" s="173"/>
      <c r="T1826" s="173"/>
      <c r="U1826" s="173"/>
      <c r="V1826" s="173"/>
      <c r="W1826" s="173"/>
      <c r="X1826" s="173"/>
      <c r="Y1826" s="173"/>
      <c r="Z1826" s="173"/>
      <c r="AA1826" s="173"/>
      <c r="AB1826" s="173"/>
      <c r="AC1826" s="1507">
        <f>E1826+G1826-N1826-O1826-AA1826-P1826-Q1826-R1826-S1826-T1826-U1826-V1826-W1826-X1826-Y1826</f>
        <v>4</v>
      </c>
      <c r="AD1826" s="1508">
        <f>D1826*AC1826</f>
        <v>121.36</v>
      </c>
      <c r="AE1826" s="14">
        <f>(J1826-"01.04.2023")/30</f>
        <v>-1.0333333333333334</v>
      </c>
      <c r="AF1826" s="14">
        <f>(N1826+O1826+P1826+Q1826+R1826+S1826+T1826+U1826+V1826+W1826+X1826+Y1826)/3</f>
        <v>1.6666666666666667</v>
      </c>
      <c r="AG1826" s="14">
        <f>AC1826/AF1826</f>
        <v>2.4</v>
      </c>
      <c r="AH1826" s="14">
        <f>AG1826-AE1826</f>
        <v>3.4333333333333336</v>
      </c>
      <c r="AI1826" s="14">
        <f>AC1826-(AE1826*AF1826)</f>
        <v>5.7222222222222223</v>
      </c>
      <c r="AJ1826" s="204"/>
    </row>
    <row r="1827" spans="1:36" ht="15.75">
      <c r="A1827" s="1416"/>
      <c r="B1827" s="517" t="s">
        <v>5649</v>
      </c>
      <c r="C1827" s="1687" t="s">
        <v>176</v>
      </c>
      <c r="D1827" s="1687">
        <v>40.799999999999997</v>
      </c>
      <c r="E1827" s="1688">
        <v>29</v>
      </c>
      <c r="F1827" s="173">
        <f>D1827*E1827</f>
        <v>1183.1999999999998</v>
      </c>
      <c r="G1827" s="1688"/>
      <c r="H1827" s="173"/>
      <c r="I1827" s="541">
        <v>44827</v>
      </c>
      <c r="J1827" s="184">
        <v>45383</v>
      </c>
      <c r="K1827" s="173"/>
      <c r="L1827" s="173">
        <v>787</v>
      </c>
      <c r="M1827" s="184">
        <v>44826</v>
      </c>
      <c r="N1827" s="173">
        <v>0</v>
      </c>
      <c r="O1827" s="173">
        <v>2</v>
      </c>
      <c r="P1827" s="173">
        <v>0</v>
      </c>
      <c r="Q1827" s="173"/>
      <c r="R1827" s="173"/>
      <c r="S1827" s="173"/>
      <c r="T1827" s="173"/>
      <c r="U1827" s="173"/>
      <c r="V1827" s="173"/>
      <c r="W1827" s="173"/>
      <c r="X1827" s="173"/>
      <c r="Y1827" s="173"/>
      <c r="Z1827" s="173"/>
      <c r="AA1827" s="173"/>
      <c r="AB1827" s="173"/>
      <c r="AC1827" s="1507">
        <f>E1827+G1827-N1827-O1827-AA1827-P1827-Q1827-R1827-S1827-T1827-U1827-V1827-W1827-X1827-Y1827</f>
        <v>27</v>
      </c>
      <c r="AD1827" s="1508">
        <f>D1827*AC1827</f>
        <v>1101.5999999999999</v>
      </c>
      <c r="AE1827" s="14">
        <f>(J1827-"01.04.2023")/30</f>
        <v>12.2</v>
      </c>
      <c r="AF1827" s="14">
        <f>(N1827+O1827+P1827+Q1827+R1827+S1827+T1827+U1827+V1827+W1827+X1827+Y1827)/3</f>
        <v>0.66666666666666663</v>
      </c>
      <c r="AG1827" s="14">
        <f>AC1827/AF1827</f>
        <v>40.5</v>
      </c>
      <c r="AH1827" s="14">
        <f>AG1827-AE1827</f>
        <v>28.3</v>
      </c>
      <c r="AI1827" s="14">
        <f>AC1827-(AE1827*AF1827)</f>
        <v>18.866666666666667</v>
      </c>
      <c r="AJ1827" s="204"/>
    </row>
    <row r="1828" spans="1:36" ht="15.75">
      <c r="A1828" s="1416"/>
      <c r="B1828" s="4956" t="s">
        <v>20</v>
      </c>
      <c r="C1828" s="4956"/>
      <c r="D1828" s="4956"/>
      <c r="E1828" s="4956"/>
      <c r="F1828" s="4956"/>
      <c r="G1828" s="4956"/>
      <c r="H1828" s="4956"/>
      <c r="I1828" s="4956"/>
      <c r="J1828" s="4956"/>
      <c r="K1828" s="4956"/>
      <c r="L1828" s="4956"/>
      <c r="M1828" s="4956"/>
      <c r="N1828" s="4956"/>
      <c r="O1828" s="4956"/>
      <c r="P1828" s="4956"/>
      <c r="Q1828" s="4956"/>
      <c r="R1828" s="4956"/>
      <c r="S1828" s="4956"/>
      <c r="T1828" s="4956"/>
      <c r="U1828" s="4956"/>
      <c r="V1828" s="4956"/>
      <c r="W1828" s="4956"/>
      <c r="X1828" s="4956"/>
      <c r="Y1828" s="4956"/>
      <c r="Z1828" s="4956"/>
      <c r="AA1828" s="4956"/>
      <c r="AB1828" s="4956"/>
      <c r="AC1828" s="4956"/>
      <c r="AD1828" s="4956"/>
      <c r="AE1828" s="4956"/>
      <c r="AF1828" s="4956"/>
      <c r="AG1828" s="4956"/>
      <c r="AH1828" s="4956"/>
      <c r="AI1828" s="4956"/>
      <c r="AJ1828" s="4957"/>
    </row>
    <row r="1829" spans="1:36" ht="15.75">
      <c r="A1829" s="1416"/>
      <c r="B1829" s="4956" t="s">
        <v>10040</v>
      </c>
      <c r="C1829" s="4956"/>
      <c r="D1829" s="4956"/>
      <c r="E1829" s="4956"/>
      <c r="F1829" s="4956"/>
      <c r="G1829" s="4956"/>
      <c r="H1829" s="4956"/>
      <c r="I1829" s="4956"/>
      <c r="J1829" s="4956"/>
      <c r="K1829" s="4956"/>
      <c r="L1829" s="4956"/>
      <c r="M1829" s="4956"/>
      <c r="N1829" s="4956"/>
      <c r="O1829" s="4956"/>
      <c r="P1829" s="4956"/>
      <c r="Q1829" s="4956"/>
      <c r="R1829" s="4956"/>
      <c r="S1829" s="4956"/>
      <c r="T1829" s="4956"/>
      <c r="U1829" s="4956"/>
      <c r="V1829" s="4956"/>
      <c r="W1829" s="4956"/>
      <c r="X1829" s="4956"/>
      <c r="Y1829" s="4956"/>
      <c r="Z1829" s="4956"/>
      <c r="AA1829" s="4956"/>
      <c r="AB1829" s="4956"/>
      <c r="AC1829" s="4956"/>
      <c r="AD1829" s="4956"/>
      <c r="AE1829" s="4956"/>
      <c r="AF1829" s="4956"/>
      <c r="AG1829" s="4956"/>
      <c r="AH1829" s="4956"/>
      <c r="AI1829" s="4956"/>
      <c r="AJ1829" s="1696"/>
    </row>
    <row r="1830" spans="1:36" ht="15.75">
      <c r="A1830" s="1416"/>
      <c r="B1830" s="517" t="s">
        <v>10041</v>
      </c>
      <c r="C1830" s="1687" t="s">
        <v>66</v>
      </c>
      <c r="D1830" s="1687">
        <v>8.7899999999999991</v>
      </c>
      <c r="E1830" s="176"/>
      <c r="F1830" s="173"/>
      <c r="G1830" s="176">
        <v>800</v>
      </c>
      <c r="H1830" s="1697">
        <f>D1830*G1830</f>
        <v>7031.9999999999991</v>
      </c>
      <c r="I1830" s="250">
        <v>44992</v>
      </c>
      <c r="J1830" s="184">
        <v>45689</v>
      </c>
      <c r="K1830" s="173"/>
      <c r="L1830" s="173">
        <v>1026</v>
      </c>
      <c r="M1830" s="184">
        <v>44890</v>
      </c>
      <c r="N1830" s="173"/>
      <c r="O1830" s="173"/>
      <c r="P1830" s="173">
        <v>105</v>
      </c>
      <c r="Q1830" s="173"/>
      <c r="R1830" s="173"/>
      <c r="S1830" s="173"/>
      <c r="T1830" s="173"/>
      <c r="U1830" s="173"/>
      <c r="V1830" s="173"/>
      <c r="W1830" s="173"/>
      <c r="X1830" s="173"/>
      <c r="Y1830" s="173"/>
      <c r="Z1830" s="173"/>
      <c r="AA1830" s="173"/>
      <c r="AB1830" s="173"/>
      <c r="AC1830" s="1507">
        <f t="shared" ref="AC1830:AC1847" si="532">E1830+G1830-N1830-O1830-AA1830-P1830-Q1830-R1830-S1830-T1830-U1830-V1830-W1830-X1830-Y1830</f>
        <v>695</v>
      </c>
      <c r="AD1830" s="1508">
        <f t="shared" ref="AD1830:AD1847" si="533">D1830*AC1830</f>
        <v>6109.0499999999993</v>
      </c>
      <c r="AE1830" s="14">
        <f t="shared" ref="AE1830:AE1847" si="534">(J1830-"01.04.2023")/30</f>
        <v>22.4</v>
      </c>
      <c r="AF1830" s="14">
        <f t="shared" ref="AF1830:AF1847" si="535">(N1830+O1830+P1830+Q1830+R1830+S1830+T1830+U1830+V1830+W1830+X1830+Y1830)/3</f>
        <v>35</v>
      </c>
      <c r="AG1830" s="14">
        <f t="shared" ref="AG1830:AG1847" si="536">AC1830/AF1830</f>
        <v>19.857142857142858</v>
      </c>
      <c r="AH1830" s="14">
        <f t="shared" ref="AH1830:AH1847" si="537">AG1830-AE1830</f>
        <v>-2.5428571428571409</v>
      </c>
      <c r="AI1830" s="14">
        <f t="shared" ref="AI1830:AI1847" si="538">AC1830-(AE1830*AF1830)</f>
        <v>-89</v>
      </c>
      <c r="AJ1830" s="204"/>
    </row>
    <row r="1831" spans="1:36" ht="15.75">
      <c r="A1831" s="1416"/>
      <c r="B1831" s="517" t="s">
        <v>10042</v>
      </c>
      <c r="C1831" s="1687" t="s">
        <v>66</v>
      </c>
      <c r="D1831" s="1687">
        <v>21.95</v>
      </c>
      <c r="E1831" s="176"/>
      <c r="F1831" s="173"/>
      <c r="G1831" s="176">
        <v>300</v>
      </c>
      <c r="H1831" s="1697">
        <f t="shared" ref="H1831:H1847" si="539">D1831*G1831</f>
        <v>6585</v>
      </c>
      <c r="I1831" s="250">
        <v>44992</v>
      </c>
      <c r="J1831" s="184">
        <v>45689</v>
      </c>
      <c r="K1831" s="173"/>
      <c r="L1831" s="173">
        <v>1026</v>
      </c>
      <c r="M1831" s="184">
        <v>44890</v>
      </c>
      <c r="N1831" s="173"/>
      <c r="O1831" s="173"/>
      <c r="P1831" s="173">
        <v>150</v>
      </c>
      <c r="Q1831" s="173"/>
      <c r="R1831" s="173"/>
      <c r="S1831" s="173"/>
      <c r="T1831" s="173"/>
      <c r="U1831" s="173"/>
      <c r="V1831" s="173"/>
      <c r="W1831" s="173"/>
      <c r="X1831" s="173"/>
      <c r="Y1831" s="173"/>
      <c r="Z1831" s="173"/>
      <c r="AA1831" s="173"/>
      <c r="AB1831" s="173"/>
      <c r="AC1831" s="1507">
        <f t="shared" si="532"/>
        <v>150</v>
      </c>
      <c r="AD1831" s="1508">
        <f t="shared" si="533"/>
        <v>3292.5</v>
      </c>
      <c r="AE1831" s="14">
        <f t="shared" si="534"/>
        <v>22.4</v>
      </c>
      <c r="AF1831" s="14">
        <f t="shared" si="535"/>
        <v>50</v>
      </c>
      <c r="AG1831" s="14">
        <f t="shared" si="536"/>
        <v>3</v>
      </c>
      <c r="AH1831" s="14">
        <f t="shared" si="537"/>
        <v>-19.399999999999999</v>
      </c>
      <c r="AI1831" s="14">
        <f t="shared" si="538"/>
        <v>-970</v>
      </c>
      <c r="AJ1831" s="204"/>
    </row>
    <row r="1832" spans="1:36" ht="15.75">
      <c r="A1832" s="1416"/>
      <c r="B1832" s="517" t="s">
        <v>10043</v>
      </c>
      <c r="C1832" s="1687" t="s">
        <v>66</v>
      </c>
      <c r="D1832" s="1687">
        <v>1.63</v>
      </c>
      <c r="E1832" s="176"/>
      <c r="F1832" s="173"/>
      <c r="G1832" s="176">
        <v>200</v>
      </c>
      <c r="H1832" s="1697">
        <f t="shared" si="539"/>
        <v>326</v>
      </c>
      <c r="I1832" s="250">
        <v>44992</v>
      </c>
      <c r="J1832" s="184">
        <v>45689</v>
      </c>
      <c r="K1832" s="173"/>
      <c r="L1832" s="173">
        <v>1026</v>
      </c>
      <c r="M1832" s="184">
        <v>44890</v>
      </c>
      <c r="N1832" s="173"/>
      <c r="O1832" s="173"/>
      <c r="P1832" s="173">
        <v>90</v>
      </c>
      <c r="Q1832" s="173"/>
      <c r="R1832" s="173"/>
      <c r="S1832" s="173"/>
      <c r="T1832" s="173"/>
      <c r="U1832" s="173"/>
      <c r="V1832" s="173"/>
      <c r="W1832" s="173"/>
      <c r="X1832" s="173"/>
      <c r="Y1832" s="173"/>
      <c r="Z1832" s="173"/>
      <c r="AA1832" s="173"/>
      <c r="AB1832" s="173"/>
      <c r="AC1832" s="1507">
        <f t="shared" si="532"/>
        <v>110</v>
      </c>
      <c r="AD1832" s="1508">
        <f t="shared" si="533"/>
        <v>179.29999999999998</v>
      </c>
      <c r="AE1832" s="14">
        <f t="shared" si="534"/>
        <v>22.4</v>
      </c>
      <c r="AF1832" s="14">
        <f t="shared" si="535"/>
        <v>30</v>
      </c>
      <c r="AG1832" s="14">
        <f t="shared" si="536"/>
        <v>3.6666666666666665</v>
      </c>
      <c r="AH1832" s="14">
        <f t="shared" si="537"/>
        <v>-18.733333333333331</v>
      </c>
      <c r="AI1832" s="14">
        <f t="shared" si="538"/>
        <v>-562</v>
      </c>
      <c r="AJ1832" s="204"/>
    </row>
    <row r="1833" spans="1:36" ht="15.75">
      <c r="A1833" s="1416"/>
      <c r="B1833" s="517" t="s">
        <v>10044</v>
      </c>
      <c r="C1833" s="1687" t="s">
        <v>66</v>
      </c>
      <c r="D1833" s="1687">
        <v>1.99</v>
      </c>
      <c r="E1833" s="176"/>
      <c r="F1833" s="173"/>
      <c r="G1833" s="176">
        <v>1000</v>
      </c>
      <c r="H1833" s="1697">
        <f t="shared" si="539"/>
        <v>1990</v>
      </c>
      <c r="I1833" s="250">
        <v>44992</v>
      </c>
      <c r="J1833" s="184">
        <v>45689</v>
      </c>
      <c r="K1833" s="173"/>
      <c r="L1833" s="173">
        <v>1026</v>
      </c>
      <c r="M1833" s="184">
        <v>44890</v>
      </c>
      <c r="N1833" s="173"/>
      <c r="O1833" s="173"/>
      <c r="P1833" s="173">
        <v>0</v>
      </c>
      <c r="Q1833" s="173"/>
      <c r="R1833" s="173"/>
      <c r="S1833" s="173"/>
      <c r="T1833" s="173"/>
      <c r="U1833" s="173"/>
      <c r="V1833" s="173"/>
      <c r="W1833" s="173"/>
      <c r="X1833" s="173"/>
      <c r="Y1833" s="173"/>
      <c r="Z1833" s="173"/>
      <c r="AA1833" s="173"/>
      <c r="AB1833" s="173"/>
      <c r="AC1833" s="1507">
        <f t="shared" si="532"/>
        <v>1000</v>
      </c>
      <c r="AD1833" s="1508">
        <f t="shared" si="533"/>
        <v>1990</v>
      </c>
      <c r="AE1833" s="14">
        <f t="shared" si="534"/>
        <v>22.4</v>
      </c>
      <c r="AF1833" s="14">
        <f t="shared" si="535"/>
        <v>0</v>
      </c>
      <c r="AG1833" s="14" t="e">
        <f t="shared" si="536"/>
        <v>#DIV/0!</v>
      </c>
      <c r="AH1833" s="14" t="e">
        <f t="shared" si="537"/>
        <v>#DIV/0!</v>
      </c>
      <c r="AI1833" s="14">
        <f t="shared" si="538"/>
        <v>1000</v>
      </c>
      <c r="AJ1833" s="204"/>
    </row>
    <row r="1834" spans="1:36" ht="15.75">
      <c r="A1834" s="1416"/>
      <c r="B1834" s="517" t="s">
        <v>10045</v>
      </c>
      <c r="C1834" s="1687" t="s">
        <v>66</v>
      </c>
      <c r="D1834" s="1687">
        <v>9.35</v>
      </c>
      <c r="E1834" s="176"/>
      <c r="F1834" s="173"/>
      <c r="G1834" s="176">
        <v>1000</v>
      </c>
      <c r="H1834" s="1697">
        <f t="shared" si="539"/>
        <v>9350</v>
      </c>
      <c r="I1834" s="250">
        <v>44992</v>
      </c>
      <c r="J1834" s="184">
        <v>45689</v>
      </c>
      <c r="K1834" s="173"/>
      <c r="L1834" s="173">
        <v>1026</v>
      </c>
      <c r="M1834" s="184">
        <v>44890</v>
      </c>
      <c r="N1834" s="173"/>
      <c r="O1834" s="173"/>
      <c r="P1834" s="173">
        <v>0</v>
      </c>
      <c r="Q1834" s="173"/>
      <c r="R1834" s="173"/>
      <c r="S1834" s="173"/>
      <c r="T1834" s="173"/>
      <c r="U1834" s="173"/>
      <c r="V1834" s="173"/>
      <c r="W1834" s="173"/>
      <c r="X1834" s="173"/>
      <c r="Y1834" s="173"/>
      <c r="Z1834" s="173"/>
      <c r="AA1834" s="173"/>
      <c r="AB1834" s="173"/>
      <c r="AC1834" s="1507">
        <f t="shared" si="532"/>
        <v>1000</v>
      </c>
      <c r="AD1834" s="1508">
        <f t="shared" si="533"/>
        <v>9350</v>
      </c>
      <c r="AE1834" s="14">
        <f t="shared" si="534"/>
        <v>22.4</v>
      </c>
      <c r="AF1834" s="14">
        <f t="shared" si="535"/>
        <v>0</v>
      </c>
      <c r="AG1834" s="14" t="e">
        <f t="shared" si="536"/>
        <v>#DIV/0!</v>
      </c>
      <c r="AH1834" s="14" t="e">
        <f t="shared" si="537"/>
        <v>#DIV/0!</v>
      </c>
      <c r="AI1834" s="14">
        <f t="shared" si="538"/>
        <v>1000</v>
      </c>
      <c r="AJ1834" s="204"/>
    </row>
    <row r="1835" spans="1:36" ht="15.75">
      <c r="A1835" s="1416"/>
      <c r="B1835" s="517" t="s">
        <v>10046</v>
      </c>
      <c r="C1835" s="1687" t="s">
        <v>66</v>
      </c>
      <c r="D1835" s="1687">
        <v>6.9</v>
      </c>
      <c r="E1835" s="176"/>
      <c r="F1835" s="173"/>
      <c r="G1835" s="176">
        <v>3000</v>
      </c>
      <c r="H1835" s="1697">
        <f t="shared" si="539"/>
        <v>20700</v>
      </c>
      <c r="I1835" s="250">
        <v>44992</v>
      </c>
      <c r="J1835" s="184">
        <v>45689</v>
      </c>
      <c r="K1835" s="173"/>
      <c r="L1835" s="173">
        <v>1026</v>
      </c>
      <c r="M1835" s="184">
        <v>44890</v>
      </c>
      <c r="N1835" s="173"/>
      <c r="O1835" s="173"/>
      <c r="P1835" s="173">
        <v>0</v>
      </c>
      <c r="Q1835" s="173"/>
      <c r="R1835" s="173"/>
      <c r="S1835" s="173"/>
      <c r="T1835" s="173"/>
      <c r="U1835" s="173"/>
      <c r="V1835" s="173"/>
      <c r="W1835" s="173"/>
      <c r="X1835" s="173"/>
      <c r="Y1835" s="173"/>
      <c r="Z1835" s="173"/>
      <c r="AA1835" s="173"/>
      <c r="AB1835" s="173"/>
      <c r="AC1835" s="1507">
        <f t="shared" si="532"/>
        <v>3000</v>
      </c>
      <c r="AD1835" s="1508">
        <f t="shared" si="533"/>
        <v>20700</v>
      </c>
      <c r="AE1835" s="14">
        <f t="shared" si="534"/>
        <v>22.4</v>
      </c>
      <c r="AF1835" s="14">
        <f t="shared" si="535"/>
        <v>0</v>
      </c>
      <c r="AG1835" s="14" t="e">
        <f t="shared" si="536"/>
        <v>#DIV/0!</v>
      </c>
      <c r="AH1835" s="14" t="e">
        <f t="shared" si="537"/>
        <v>#DIV/0!</v>
      </c>
      <c r="AI1835" s="14">
        <f t="shared" si="538"/>
        <v>3000</v>
      </c>
      <c r="AJ1835" s="204"/>
    </row>
    <row r="1836" spans="1:36" ht="15.75">
      <c r="A1836" s="1416"/>
      <c r="B1836" s="517" t="s">
        <v>10047</v>
      </c>
      <c r="C1836" s="1687" t="s">
        <v>66</v>
      </c>
      <c r="D1836" s="1687">
        <v>4.84</v>
      </c>
      <c r="E1836" s="176"/>
      <c r="F1836" s="173"/>
      <c r="G1836" s="176">
        <v>50</v>
      </c>
      <c r="H1836" s="1697">
        <f t="shared" si="539"/>
        <v>242</v>
      </c>
      <c r="I1836" s="250">
        <v>44992</v>
      </c>
      <c r="J1836" s="184">
        <v>45689</v>
      </c>
      <c r="K1836" s="173"/>
      <c r="L1836" s="173">
        <v>1026</v>
      </c>
      <c r="M1836" s="184">
        <v>44890</v>
      </c>
      <c r="N1836" s="173"/>
      <c r="O1836" s="173"/>
      <c r="P1836" s="173">
        <v>0</v>
      </c>
      <c r="Q1836" s="173"/>
      <c r="R1836" s="173"/>
      <c r="S1836" s="173"/>
      <c r="T1836" s="173"/>
      <c r="U1836" s="173"/>
      <c r="V1836" s="173"/>
      <c r="W1836" s="173"/>
      <c r="X1836" s="173"/>
      <c r="Y1836" s="173"/>
      <c r="Z1836" s="173"/>
      <c r="AA1836" s="173"/>
      <c r="AB1836" s="173"/>
      <c r="AC1836" s="1507">
        <f t="shared" si="532"/>
        <v>50</v>
      </c>
      <c r="AD1836" s="1508">
        <f t="shared" si="533"/>
        <v>242</v>
      </c>
      <c r="AE1836" s="14">
        <f t="shared" si="534"/>
        <v>22.4</v>
      </c>
      <c r="AF1836" s="14">
        <f t="shared" si="535"/>
        <v>0</v>
      </c>
      <c r="AG1836" s="14" t="e">
        <f t="shared" si="536"/>
        <v>#DIV/0!</v>
      </c>
      <c r="AH1836" s="14" t="e">
        <f t="shared" si="537"/>
        <v>#DIV/0!</v>
      </c>
      <c r="AI1836" s="14">
        <f t="shared" si="538"/>
        <v>50</v>
      </c>
      <c r="AJ1836" s="204"/>
    </row>
    <row r="1837" spans="1:36" ht="15.75">
      <c r="A1837" s="1416"/>
      <c r="B1837" s="517" t="s">
        <v>10048</v>
      </c>
      <c r="C1837" s="1687" t="s">
        <v>143</v>
      </c>
      <c r="D1837" s="1687">
        <v>25.27</v>
      </c>
      <c r="E1837" s="176"/>
      <c r="F1837" s="173"/>
      <c r="G1837" s="176">
        <v>500</v>
      </c>
      <c r="H1837" s="1697">
        <f t="shared" si="539"/>
        <v>12635</v>
      </c>
      <c r="I1837" s="250">
        <v>44992</v>
      </c>
      <c r="J1837" s="184">
        <v>45352</v>
      </c>
      <c r="K1837" s="173"/>
      <c r="L1837" s="173">
        <v>1026</v>
      </c>
      <c r="M1837" s="184">
        <v>44890</v>
      </c>
      <c r="N1837" s="173"/>
      <c r="O1837" s="173"/>
      <c r="P1837" s="173">
        <v>19</v>
      </c>
      <c r="Q1837" s="173"/>
      <c r="R1837" s="173"/>
      <c r="S1837" s="173"/>
      <c r="T1837" s="173"/>
      <c r="U1837" s="173"/>
      <c r="V1837" s="173"/>
      <c r="W1837" s="173"/>
      <c r="X1837" s="173"/>
      <c r="Y1837" s="173"/>
      <c r="Z1837" s="173"/>
      <c r="AA1837" s="173"/>
      <c r="AB1837" s="173"/>
      <c r="AC1837" s="1507">
        <f t="shared" si="532"/>
        <v>481</v>
      </c>
      <c r="AD1837" s="1508">
        <f t="shared" si="533"/>
        <v>12154.869999999999</v>
      </c>
      <c r="AE1837" s="14">
        <f t="shared" si="534"/>
        <v>11.166666666666666</v>
      </c>
      <c r="AF1837" s="14">
        <f t="shared" si="535"/>
        <v>6.333333333333333</v>
      </c>
      <c r="AG1837" s="14">
        <f t="shared" si="536"/>
        <v>75.94736842105263</v>
      </c>
      <c r="AH1837" s="14">
        <f t="shared" si="537"/>
        <v>64.780701754385959</v>
      </c>
      <c r="AI1837" s="14">
        <f t="shared" si="538"/>
        <v>410.27777777777777</v>
      </c>
      <c r="AJ1837" s="204"/>
    </row>
    <row r="1838" spans="1:36" ht="15.75">
      <c r="A1838" s="1416"/>
      <c r="B1838" s="517" t="s">
        <v>10049</v>
      </c>
      <c r="C1838" s="1687" t="s">
        <v>143</v>
      </c>
      <c r="D1838" s="1687">
        <v>31.88</v>
      </c>
      <c r="E1838" s="176"/>
      <c r="F1838" s="173"/>
      <c r="G1838" s="176">
        <v>500</v>
      </c>
      <c r="H1838" s="1697">
        <f t="shared" si="539"/>
        <v>15940</v>
      </c>
      <c r="I1838" s="250">
        <v>44992</v>
      </c>
      <c r="J1838" s="184">
        <v>45352</v>
      </c>
      <c r="K1838" s="173"/>
      <c r="L1838" s="173">
        <v>1026</v>
      </c>
      <c r="M1838" s="184">
        <v>44890</v>
      </c>
      <c r="N1838" s="173"/>
      <c r="O1838" s="173"/>
      <c r="P1838" s="173">
        <v>6</v>
      </c>
      <c r="Q1838" s="173"/>
      <c r="R1838" s="173"/>
      <c r="S1838" s="173"/>
      <c r="T1838" s="173"/>
      <c r="U1838" s="173"/>
      <c r="V1838" s="173"/>
      <c r="W1838" s="173"/>
      <c r="X1838" s="173"/>
      <c r="Y1838" s="173"/>
      <c r="Z1838" s="173"/>
      <c r="AA1838" s="173"/>
      <c r="AB1838" s="173"/>
      <c r="AC1838" s="1507">
        <f t="shared" si="532"/>
        <v>494</v>
      </c>
      <c r="AD1838" s="1508">
        <f t="shared" si="533"/>
        <v>15748.72</v>
      </c>
      <c r="AE1838" s="14">
        <f t="shared" si="534"/>
        <v>11.166666666666666</v>
      </c>
      <c r="AF1838" s="14">
        <f t="shared" si="535"/>
        <v>2</v>
      </c>
      <c r="AG1838" s="14">
        <f t="shared" si="536"/>
        <v>247</v>
      </c>
      <c r="AH1838" s="14">
        <f t="shared" si="537"/>
        <v>235.83333333333334</v>
      </c>
      <c r="AI1838" s="14">
        <f t="shared" si="538"/>
        <v>471.66666666666669</v>
      </c>
      <c r="AJ1838" s="204"/>
    </row>
    <row r="1839" spans="1:36" ht="15.75">
      <c r="A1839" s="1416"/>
      <c r="B1839" s="517" t="s">
        <v>10050</v>
      </c>
      <c r="C1839" s="1687" t="s">
        <v>156</v>
      </c>
      <c r="D1839" s="1687">
        <v>3.53</v>
      </c>
      <c r="E1839" s="176"/>
      <c r="F1839" s="173"/>
      <c r="G1839" s="176">
        <v>560</v>
      </c>
      <c r="H1839" s="1697">
        <f t="shared" si="539"/>
        <v>1976.8</v>
      </c>
      <c r="I1839" s="250">
        <v>44992</v>
      </c>
      <c r="J1839" s="184">
        <v>46054</v>
      </c>
      <c r="K1839" s="173"/>
      <c r="L1839" s="173">
        <v>1026</v>
      </c>
      <c r="M1839" s="184">
        <v>44890</v>
      </c>
      <c r="N1839" s="173"/>
      <c r="O1839" s="173"/>
      <c r="P1839" s="173">
        <v>0</v>
      </c>
      <c r="Q1839" s="173"/>
      <c r="R1839" s="173"/>
      <c r="S1839" s="173"/>
      <c r="T1839" s="173"/>
      <c r="U1839" s="173"/>
      <c r="V1839" s="173"/>
      <c r="W1839" s="173"/>
      <c r="X1839" s="173"/>
      <c r="Y1839" s="173"/>
      <c r="Z1839" s="173"/>
      <c r="AA1839" s="173"/>
      <c r="AB1839" s="173"/>
      <c r="AC1839" s="1507">
        <f t="shared" si="532"/>
        <v>560</v>
      </c>
      <c r="AD1839" s="1508">
        <f t="shared" si="533"/>
        <v>1976.8</v>
      </c>
      <c r="AE1839" s="14">
        <f t="shared" si="534"/>
        <v>34.56666666666667</v>
      </c>
      <c r="AF1839" s="14">
        <f t="shared" si="535"/>
        <v>0</v>
      </c>
      <c r="AG1839" s="14" t="e">
        <f t="shared" si="536"/>
        <v>#DIV/0!</v>
      </c>
      <c r="AH1839" s="14" t="e">
        <f t="shared" si="537"/>
        <v>#DIV/0!</v>
      </c>
      <c r="AI1839" s="14">
        <f t="shared" si="538"/>
        <v>560</v>
      </c>
      <c r="AJ1839" s="204"/>
    </row>
    <row r="1840" spans="1:36" ht="15.75">
      <c r="A1840" s="1416"/>
      <c r="B1840" s="517" t="s">
        <v>10051</v>
      </c>
      <c r="C1840" s="1687" t="s">
        <v>156</v>
      </c>
      <c r="D1840" s="1687">
        <v>2.68</v>
      </c>
      <c r="E1840" s="176"/>
      <c r="F1840" s="173"/>
      <c r="G1840" s="176">
        <v>100</v>
      </c>
      <c r="H1840" s="1697">
        <f t="shared" si="539"/>
        <v>268</v>
      </c>
      <c r="I1840" s="250">
        <v>44992</v>
      </c>
      <c r="J1840" s="184">
        <v>45231</v>
      </c>
      <c r="K1840" s="173"/>
      <c r="L1840" s="173">
        <v>1026</v>
      </c>
      <c r="M1840" s="184">
        <v>44890</v>
      </c>
      <c r="N1840" s="173"/>
      <c r="O1840" s="173"/>
      <c r="P1840" s="173">
        <v>0</v>
      </c>
      <c r="Q1840" s="173"/>
      <c r="R1840" s="173"/>
      <c r="S1840" s="173"/>
      <c r="T1840" s="173"/>
      <c r="U1840" s="173"/>
      <c r="V1840" s="173"/>
      <c r="W1840" s="173"/>
      <c r="X1840" s="173"/>
      <c r="Y1840" s="173"/>
      <c r="Z1840" s="173"/>
      <c r="AA1840" s="173"/>
      <c r="AB1840" s="173"/>
      <c r="AC1840" s="1507">
        <f t="shared" si="532"/>
        <v>100</v>
      </c>
      <c r="AD1840" s="1508">
        <f t="shared" si="533"/>
        <v>268</v>
      </c>
      <c r="AE1840" s="14">
        <f t="shared" si="534"/>
        <v>7.1333333333333337</v>
      </c>
      <c r="AF1840" s="14">
        <f t="shared" si="535"/>
        <v>0</v>
      </c>
      <c r="AG1840" s="14" t="e">
        <f t="shared" si="536"/>
        <v>#DIV/0!</v>
      </c>
      <c r="AH1840" s="14" t="e">
        <f t="shared" si="537"/>
        <v>#DIV/0!</v>
      </c>
      <c r="AI1840" s="14">
        <f t="shared" si="538"/>
        <v>100</v>
      </c>
      <c r="AJ1840" s="204"/>
    </row>
    <row r="1841" spans="1:36" ht="15.75">
      <c r="A1841" s="1416"/>
      <c r="B1841" s="517" t="s">
        <v>10052</v>
      </c>
      <c r="C1841" s="1687" t="s">
        <v>143</v>
      </c>
      <c r="D1841" s="1687">
        <v>131.25</v>
      </c>
      <c r="E1841" s="176"/>
      <c r="F1841" s="173"/>
      <c r="G1841" s="176">
        <v>50</v>
      </c>
      <c r="H1841" s="1697">
        <f t="shared" si="539"/>
        <v>6562.5</v>
      </c>
      <c r="I1841" s="250">
        <v>44992</v>
      </c>
      <c r="J1841" s="184">
        <v>45566</v>
      </c>
      <c r="K1841" s="173"/>
      <c r="L1841" s="173">
        <v>1026</v>
      </c>
      <c r="M1841" s="184">
        <v>44890</v>
      </c>
      <c r="N1841" s="173"/>
      <c r="O1841" s="173"/>
      <c r="P1841" s="173">
        <v>0</v>
      </c>
      <c r="Q1841" s="173"/>
      <c r="R1841" s="173"/>
      <c r="S1841" s="173"/>
      <c r="T1841" s="173"/>
      <c r="U1841" s="173"/>
      <c r="V1841" s="173"/>
      <c r="W1841" s="173"/>
      <c r="X1841" s="173"/>
      <c r="Y1841" s="173"/>
      <c r="Z1841" s="173"/>
      <c r="AA1841" s="173"/>
      <c r="AB1841" s="173"/>
      <c r="AC1841" s="1507">
        <f t="shared" si="532"/>
        <v>50</v>
      </c>
      <c r="AD1841" s="1508">
        <f t="shared" si="533"/>
        <v>6562.5</v>
      </c>
      <c r="AE1841" s="14">
        <f t="shared" si="534"/>
        <v>18.3</v>
      </c>
      <c r="AF1841" s="14">
        <f t="shared" si="535"/>
        <v>0</v>
      </c>
      <c r="AG1841" s="14" t="e">
        <f t="shared" si="536"/>
        <v>#DIV/0!</v>
      </c>
      <c r="AH1841" s="14" t="e">
        <f t="shared" si="537"/>
        <v>#DIV/0!</v>
      </c>
      <c r="AI1841" s="14">
        <f t="shared" si="538"/>
        <v>50</v>
      </c>
      <c r="AJ1841" s="204"/>
    </row>
    <row r="1842" spans="1:36" ht="15.75">
      <c r="A1842" s="1416"/>
      <c r="B1842" s="517" t="s">
        <v>10053</v>
      </c>
      <c r="C1842" s="1687" t="s">
        <v>156</v>
      </c>
      <c r="D1842" s="1687">
        <v>44.94</v>
      </c>
      <c r="E1842" s="176"/>
      <c r="F1842" s="173"/>
      <c r="G1842" s="176">
        <v>50</v>
      </c>
      <c r="H1842" s="1697">
        <f t="shared" si="539"/>
        <v>2247</v>
      </c>
      <c r="I1842" s="250">
        <v>44992</v>
      </c>
      <c r="J1842" s="184">
        <v>45627</v>
      </c>
      <c r="K1842" s="173"/>
      <c r="L1842" s="173">
        <v>1026</v>
      </c>
      <c r="M1842" s="184">
        <v>44890</v>
      </c>
      <c r="N1842" s="173"/>
      <c r="O1842" s="173"/>
      <c r="P1842" s="173">
        <v>0</v>
      </c>
      <c r="Q1842" s="173"/>
      <c r="R1842" s="173"/>
      <c r="S1842" s="173"/>
      <c r="T1842" s="173"/>
      <c r="U1842" s="173"/>
      <c r="V1842" s="173"/>
      <c r="W1842" s="173"/>
      <c r="X1842" s="173"/>
      <c r="Y1842" s="173"/>
      <c r="Z1842" s="173"/>
      <c r="AA1842" s="173"/>
      <c r="AB1842" s="173"/>
      <c r="AC1842" s="1507">
        <f t="shared" si="532"/>
        <v>50</v>
      </c>
      <c r="AD1842" s="1508">
        <f t="shared" si="533"/>
        <v>2247</v>
      </c>
      <c r="AE1842" s="14">
        <f t="shared" si="534"/>
        <v>20.333333333333332</v>
      </c>
      <c r="AF1842" s="14">
        <f t="shared" si="535"/>
        <v>0</v>
      </c>
      <c r="AG1842" s="14" t="e">
        <f t="shared" si="536"/>
        <v>#DIV/0!</v>
      </c>
      <c r="AH1842" s="14" t="e">
        <f t="shared" si="537"/>
        <v>#DIV/0!</v>
      </c>
      <c r="AI1842" s="14">
        <f t="shared" si="538"/>
        <v>50</v>
      </c>
      <c r="AJ1842" s="204"/>
    </row>
    <row r="1843" spans="1:36" ht="15.75">
      <c r="A1843" s="1416"/>
      <c r="B1843" s="517" t="s">
        <v>10054</v>
      </c>
      <c r="C1843" s="1687" t="s">
        <v>736</v>
      </c>
      <c r="D1843" s="1687">
        <v>229.83600000000001</v>
      </c>
      <c r="E1843" s="176"/>
      <c r="F1843" s="173"/>
      <c r="G1843" s="176">
        <v>50</v>
      </c>
      <c r="H1843" s="1697">
        <f t="shared" si="539"/>
        <v>11491.800000000001</v>
      </c>
      <c r="I1843" s="250">
        <v>44992</v>
      </c>
      <c r="J1843" s="184">
        <v>45352</v>
      </c>
      <c r="K1843" s="173"/>
      <c r="L1843" s="173">
        <v>1026</v>
      </c>
      <c r="M1843" s="184">
        <v>44890</v>
      </c>
      <c r="N1843" s="173"/>
      <c r="O1843" s="173"/>
      <c r="P1843" s="173">
        <v>4</v>
      </c>
      <c r="Q1843" s="173"/>
      <c r="R1843" s="173"/>
      <c r="S1843" s="173"/>
      <c r="T1843" s="173"/>
      <c r="U1843" s="173"/>
      <c r="V1843" s="173"/>
      <c r="W1843" s="173"/>
      <c r="X1843" s="173"/>
      <c r="Y1843" s="173"/>
      <c r="Z1843" s="173"/>
      <c r="AA1843" s="173"/>
      <c r="AB1843" s="173"/>
      <c r="AC1843" s="1507">
        <f t="shared" si="532"/>
        <v>46</v>
      </c>
      <c r="AD1843" s="1508">
        <f t="shared" si="533"/>
        <v>10572.456</v>
      </c>
      <c r="AE1843" s="14">
        <f t="shared" si="534"/>
        <v>11.166666666666666</v>
      </c>
      <c r="AF1843" s="14">
        <f t="shared" si="535"/>
        <v>1.3333333333333333</v>
      </c>
      <c r="AG1843" s="14">
        <f t="shared" si="536"/>
        <v>34.5</v>
      </c>
      <c r="AH1843" s="14">
        <f t="shared" si="537"/>
        <v>23.333333333333336</v>
      </c>
      <c r="AI1843" s="14">
        <f t="shared" si="538"/>
        <v>31.111111111111114</v>
      </c>
      <c r="AJ1843" s="204"/>
    </row>
    <row r="1844" spans="1:36" ht="15.75">
      <c r="A1844" s="1416"/>
      <c r="B1844" s="517" t="s">
        <v>10055</v>
      </c>
      <c r="C1844" s="1687" t="s">
        <v>143</v>
      </c>
      <c r="D1844" s="1687">
        <v>184.75</v>
      </c>
      <c r="E1844" s="176"/>
      <c r="F1844" s="173"/>
      <c r="G1844" s="176">
        <v>50</v>
      </c>
      <c r="H1844" s="1697">
        <f t="shared" si="539"/>
        <v>9237.5</v>
      </c>
      <c r="I1844" s="250">
        <v>44992</v>
      </c>
      <c r="J1844" s="184">
        <v>45323</v>
      </c>
      <c r="K1844" s="173"/>
      <c r="L1844" s="173">
        <v>1026</v>
      </c>
      <c r="M1844" s="184">
        <v>44890</v>
      </c>
      <c r="N1844" s="173"/>
      <c r="O1844" s="173"/>
      <c r="P1844" s="173">
        <v>4</v>
      </c>
      <c r="Q1844" s="173"/>
      <c r="R1844" s="173"/>
      <c r="S1844" s="173"/>
      <c r="T1844" s="173"/>
      <c r="U1844" s="173"/>
      <c r="V1844" s="173"/>
      <c r="W1844" s="173"/>
      <c r="X1844" s="173"/>
      <c r="Y1844" s="173"/>
      <c r="Z1844" s="173"/>
      <c r="AA1844" s="173"/>
      <c r="AB1844" s="173"/>
      <c r="AC1844" s="1507">
        <f t="shared" si="532"/>
        <v>46</v>
      </c>
      <c r="AD1844" s="1508">
        <f t="shared" si="533"/>
        <v>8498.5</v>
      </c>
      <c r="AE1844" s="14">
        <f t="shared" si="534"/>
        <v>10.199999999999999</v>
      </c>
      <c r="AF1844" s="14">
        <f t="shared" si="535"/>
        <v>1.3333333333333333</v>
      </c>
      <c r="AG1844" s="14">
        <f t="shared" si="536"/>
        <v>34.5</v>
      </c>
      <c r="AH1844" s="14">
        <f t="shared" si="537"/>
        <v>24.3</v>
      </c>
      <c r="AI1844" s="14">
        <f t="shared" si="538"/>
        <v>32.400000000000006</v>
      </c>
      <c r="AJ1844" s="204"/>
    </row>
    <row r="1845" spans="1:36" ht="15.75">
      <c r="A1845" s="1416"/>
      <c r="B1845" s="517" t="s">
        <v>10056</v>
      </c>
      <c r="C1845" s="1687" t="s">
        <v>156</v>
      </c>
      <c r="D1845" s="1687">
        <v>16.55</v>
      </c>
      <c r="E1845" s="176"/>
      <c r="F1845" s="173"/>
      <c r="G1845" s="176">
        <v>400</v>
      </c>
      <c r="H1845" s="1697">
        <f t="shared" si="539"/>
        <v>6620</v>
      </c>
      <c r="I1845" s="250">
        <v>44992</v>
      </c>
      <c r="J1845" s="184">
        <v>45352</v>
      </c>
      <c r="K1845" s="173"/>
      <c r="L1845" s="173">
        <v>1026</v>
      </c>
      <c r="M1845" s="184">
        <v>44890</v>
      </c>
      <c r="N1845" s="173"/>
      <c r="O1845" s="173"/>
      <c r="P1845" s="173">
        <v>0</v>
      </c>
      <c r="Q1845" s="173"/>
      <c r="R1845" s="173"/>
      <c r="S1845" s="173"/>
      <c r="T1845" s="173"/>
      <c r="U1845" s="173"/>
      <c r="V1845" s="173"/>
      <c r="W1845" s="173"/>
      <c r="X1845" s="173"/>
      <c r="Y1845" s="173"/>
      <c r="Z1845" s="173"/>
      <c r="AA1845" s="173"/>
      <c r="AB1845" s="173"/>
      <c r="AC1845" s="1507">
        <f t="shared" si="532"/>
        <v>400</v>
      </c>
      <c r="AD1845" s="1508">
        <f t="shared" si="533"/>
        <v>6620</v>
      </c>
      <c r="AE1845" s="14">
        <f t="shared" si="534"/>
        <v>11.166666666666666</v>
      </c>
      <c r="AF1845" s="14">
        <f t="shared" si="535"/>
        <v>0</v>
      </c>
      <c r="AG1845" s="14" t="e">
        <f t="shared" si="536"/>
        <v>#DIV/0!</v>
      </c>
      <c r="AH1845" s="14" t="e">
        <f t="shared" si="537"/>
        <v>#DIV/0!</v>
      </c>
      <c r="AI1845" s="14">
        <f t="shared" si="538"/>
        <v>400</v>
      </c>
      <c r="AJ1845" s="204"/>
    </row>
    <row r="1846" spans="1:36" ht="15.75">
      <c r="A1846" s="1416"/>
      <c r="B1846" s="517" t="s">
        <v>10057</v>
      </c>
      <c r="C1846" s="1687" t="s">
        <v>143</v>
      </c>
      <c r="D1846" s="1687">
        <v>78.48</v>
      </c>
      <c r="E1846" s="176"/>
      <c r="F1846" s="173"/>
      <c r="G1846" s="176">
        <v>50</v>
      </c>
      <c r="H1846" s="1697">
        <f t="shared" si="539"/>
        <v>3924</v>
      </c>
      <c r="I1846" s="250">
        <v>44992</v>
      </c>
      <c r="J1846" s="184">
        <v>45231</v>
      </c>
      <c r="K1846" s="173"/>
      <c r="L1846" s="173">
        <v>1026</v>
      </c>
      <c r="M1846" s="184">
        <v>44890</v>
      </c>
      <c r="N1846" s="173"/>
      <c r="O1846" s="173"/>
      <c r="P1846" s="173">
        <v>0</v>
      </c>
      <c r="Q1846" s="173"/>
      <c r="R1846" s="173"/>
      <c r="S1846" s="173"/>
      <c r="T1846" s="173"/>
      <c r="U1846" s="173"/>
      <c r="V1846" s="173"/>
      <c r="W1846" s="173"/>
      <c r="X1846" s="173"/>
      <c r="Y1846" s="173"/>
      <c r="Z1846" s="173"/>
      <c r="AA1846" s="173"/>
      <c r="AB1846" s="173"/>
      <c r="AC1846" s="1507">
        <f t="shared" si="532"/>
        <v>50</v>
      </c>
      <c r="AD1846" s="1508">
        <f t="shared" si="533"/>
        <v>3924</v>
      </c>
      <c r="AE1846" s="14">
        <f t="shared" si="534"/>
        <v>7.1333333333333337</v>
      </c>
      <c r="AF1846" s="14">
        <f t="shared" si="535"/>
        <v>0</v>
      </c>
      <c r="AG1846" s="14" t="e">
        <f t="shared" si="536"/>
        <v>#DIV/0!</v>
      </c>
      <c r="AH1846" s="14" t="e">
        <f t="shared" si="537"/>
        <v>#DIV/0!</v>
      </c>
      <c r="AI1846" s="14">
        <f t="shared" si="538"/>
        <v>50</v>
      </c>
      <c r="AJ1846" s="204"/>
    </row>
    <row r="1847" spans="1:36" ht="15.75">
      <c r="A1847" s="1416"/>
      <c r="B1847" s="517" t="s">
        <v>10058</v>
      </c>
      <c r="C1847" s="1687" t="s">
        <v>156</v>
      </c>
      <c r="D1847" s="1687">
        <v>13.89</v>
      </c>
      <c r="E1847" s="176"/>
      <c r="F1847" s="173"/>
      <c r="G1847" s="176">
        <v>150</v>
      </c>
      <c r="H1847" s="1697">
        <f t="shared" si="539"/>
        <v>2083.5</v>
      </c>
      <c r="I1847" s="250">
        <v>44992</v>
      </c>
      <c r="J1847" s="184">
        <v>45505</v>
      </c>
      <c r="K1847" s="173"/>
      <c r="L1847" s="173">
        <v>1026</v>
      </c>
      <c r="M1847" s="184">
        <v>44890</v>
      </c>
      <c r="N1847" s="173"/>
      <c r="O1847" s="173"/>
      <c r="P1847" s="173">
        <v>0</v>
      </c>
      <c r="Q1847" s="173"/>
      <c r="R1847" s="173"/>
      <c r="S1847" s="173"/>
      <c r="T1847" s="173"/>
      <c r="U1847" s="173"/>
      <c r="V1847" s="173"/>
      <c r="W1847" s="173"/>
      <c r="X1847" s="173"/>
      <c r="Y1847" s="173"/>
      <c r="Z1847" s="173"/>
      <c r="AA1847" s="173"/>
      <c r="AB1847" s="173"/>
      <c r="AC1847" s="1507">
        <f t="shared" si="532"/>
        <v>150</v>
      </c>
      <c r="AD1847" s="1508">
        <f t="shared" si="533"/>
        <v>2083.5</v>
      </c>
      <c r="AE1847" s="14">
        <f t="shared" si="534"/>
        <v>16.266666666666666</v>
      </c>
      <c r="AF1847" s="14">
        <f t="shared" si="535"/>
        <v>0</v>
      </c>
      <c r="AG1847" s="14" t="e">
        <f t="shared" si="536"/>
        <v>#DIV/0!</v>
      </c>
      <c r="AH1847" s="14" t="e">
        <f t="shared" si="537"/>
        <v>#DIV/0!</v>
      </c>
      <c r="AI1847" s="14">
        <f t="shared" si="538"/>
        <v>150</v>
      </c>
      <c r="AJ1847" s="204"/>
    </row>
    <row r="1848" spans="1:36" ht="15.75">
      <c r="A1848" s="4788" t="s">
        <v>21</v>
      </c>
      <c r="B1848" s="4789"/>
      <c r="C1848" s="4789"/>
      <c r="D1848" s="4789"/>
      <c r="E1848" s="4789"/>
      <c r="F1848" s="4789"/>
      <c r="G1848" s="4789"/>
      <c r="H1848" s="4789"/>
      <c r="I1848" s="4789"/>
      <c r="J1848" s="4789"/>
      <c r="K1848" s="4789"/>
      <c r="L1848" s="4789"/>
      <c r="M1848" s="4789"/>
      <c r="N1848" s="4789"/>
      <c r="O1848" s="4789"/>
      <c r="P1848" s="4789"/>
      <c r="Q1848" s="4789"/>
      <c r="R1848" s="4789"/>
      <c r="S1848" s="4789"/>
      <c r="T1848" s="4789"/>
      <c r="U1848" s="4789"/>
      <c r="V1848" s="4789"/>
      <c r="W1848" s="4789"/>
      <c r="X1848" s="4789"/>
      <c r="Y1848" s="4789"/>
      <c r="Z1848" s="4789"/>
      <c r="AA1848" s="4789"/>
      <c r="AB1848" s="4789"/>
      <c r="AC1848" s="4789"/>
      <c r="AD1848" s="4789"/>
      <c r="AE1848" s="4789"/>
      <c r="AF1848" s="4789"/>
      <c r="AG1848" s="4789"/>
      <c r="AH1848" s="4789"/>
      <c r="AI1848" s="4789"/>
      <c r="AJ1848" s="4790"/>
    </row>
    <row r="1849" spans="1:36" ht="15.75">
      <c r="A1849" s="4325" t="s">
        <v>2127</v>
      </c>
      <c r="B1849" s="4326"/>
      <c r="C1849" s="4326"/>
      <c r="D1849" s="4326"/>
      <c r="E1849" s="4326"/>
      <c r="F1849" s="4326"/>
      <c r="G1849" s="4326"/>
      <c r="H1849" s="4326"/>
      <c r="I1849" s="4326"/>
      <c r="J1849" s="4326"/>
      <c r="K1849" s="4326"/>
      <c r="L1849" s="4326"/>
      <c r="M1849" s="4326"/>
      <c r="N1849" s="4326"/>
      <c r="O1849" s="4326"/>
      <c r="P1849" s="4326"/>
      <c r="Q1849" s="4326"/>
      <c r="R1849" s="4326"/>
      <c r="S1849" s="4326"/>
      <c r="T1849" s="4326"/>
      <c r="U1849" s="4326"/>
      <c r="V1849" s="4326"/>
      <c r="W1849" s="4326"/>
      <c r="X1849" s="4326"/>
      <c r="Y1849" s="4326"/>
      <c r="Z1849" s="4326"/>
      <c r="AA1849" s="4326"/>
      <c r="AB1849" s="4326"/>
      <c r="AC1849" s="4326"/>
      <c r="AD1849" s="4326"/>
      <c r="AE1849" s="4326"/>
      <c r="AF1849" s="4326"/>
      <c r="AG1849" s="4326"/>
      <c r="AH1849" s="4326"/>
      <c r="AI1849" s="4326"/>
      <c r="AJ1849" s="4326"/>
    </row>
    <row r="1850" spans="1:36" ht="15.75">
      <c r="A1850" s="1415">
        <v>1</v>
      </c>
      <c r="B1850" s="545" t="s">
        <v>2128</v>
      </c>
      <c r="C1850" s="173" t="s">
        <v>66</v>
      </c>
      <c r="D1850" s="1698">
        <v>10.44</v>
      </c>
      <c r="E1850" s="173">
        <v>2500</v>
      </c>
      <c r="F1850" s="173">
        <f t="shared" ref="F1850" si="540">D1850*E1850</f>
        <v>26100</v>
      </c>
      <c r="G1850" s="173"/>
      <c r="H1850" s="173">
        <f t="shared" ref="H1850" si="541">D1850*G1850</f>
        <v>0</v>
      </c>
      <c r="I1850" s="184"/>
      <c r="J1850" s="184">
        <v>44972</v>
      </c>
      <c r="K1850" s="173"/>
      <c r="L1850" s="173">
        <v>61</v>
      </c>
      <c r="M1850" s="184">
        <v>44594</v>
      </c>
      <c r="N1850" s="173">
        <v>0</v>
      </c>
      <c r="O1850" s="173">
        <v>0</v>
      </c>
      <c r="P1850" s="173">
        <v>0</v>
      </c>
      <c r="Q1850" s="173"/>
      <c r="R1850" s="173"/>
      <c r="S1850" s="173"/>
      <c r="T1850" s="173"/>
      <c r="U1850" s="173"/>
      <c r="V1850" s="173"/>
      <c r="W1850" s="173"/>
      <c r="X1850" s="173"/>
      <c r="Y1850" s="173"/>
      <c r="Z1850" s="173"/>
      <c r="AA1850" s="173"/>
      <c r="AB1850" s="173"/>
      <c r="AC1850" s="1507">
        <f t="shared" ref="AC1850:AC1860" si="542">E1850+G1850-N1850-O1850-AA1850-P1850-Q1850-R1850-S1850-T1850-U1850-V1850-W1850-X1850-Y1850</f>
        <v>2500</v>
      </c>
      <c r="AD1850" s="1508">
        <f t="shared" ref="AD1850:AD1860" si="543">D1850*AC1850</f>
        <v>26100</v>
      </c>
      <c r="AE1850" s="14">
        <f t="shared" ref="AE1850:AE1860" si="544">(J1850-"01.04.2023")/30</f>
        <v>-1.5</v>
      </c>
      <c r="AF1850" s="14">
        <f t="shared" ref="AF1850:AF1860" si="545">(N1850+O1850+P1850+Q1850+R1850+S1850+T1850+U1850+V1850+W1850+X1850+Y1850)/3</f>
        <v>0</v>
      </c>
      <c r="AG1850" s="14" t="e">
        <f t="shared" ref="AG1850:AG1860" si="546">AC1850/AF1850</f>
        <v>#DIV/0!</v>
      </c>
      <c r="AH1850" s="14" t="e">
        <f t="shared" ref="AH1850:AH1860" si="547">AG1850-AE1850</f>
        <v>#DIV/0!</v>
      </c>
      <c r="AI1850" s="14">
        <f t="shared" ref="AI1850:AI1860" si="548">AC1850-(AE1850*AF1850)</f>
        <v>2500</v>
      </c>
      <c r="AJ1850" s="204"/>
    </row>
    <row r="1851" spans="1:36" ht="15.75">
      <c r="A1851" s="1415">
        <v>3</v>
      </c>
      <c r="B1851" s="545" t="s">
        <v>2128</v>
      </c>
      <c r="C1851" s="173" t="s">
        <v>66</v>
      </c>
      <c r="D1851" s="177">
        <v>81.8</v>
      </c>
      <c r="E1851" s="404">
        <v>1109</v>
      </c>
      <c r="F1851" s="173">
        <f t="shared" si="530"/>
        <v>90716.2</v>
      </c>
      <c r="G1851" s="173"/>
      <c r="H1851" s="173">
        <f t="shared" si="531"/>
        <v>0</v>
      </c>
      <c r="I1851" s="173"/>
      <c r="J1851" s="184">
        <v>44973</v>
      </c>
      <c r="K1851" s="173"/>
      <c r="L1851" s="173">
        <v>61</v>
      </c>
      <c r="M1851" s="184">
        <v>44594</v>
      </c>
      <c r="N1851" s="173">
        <v>0</v>
      </c>
      <c r="O1851" s="173">
        <v>0</v>
      </c>
      <c r="P1851" s="173">
        <v>0</v>
      </c>
      <c r="Q1851" s="173"/>
      <c r="R1851" s="173"/>
      <c r="S1851" s="173"/>
      <c r="T1851" s="173"/>
      <c r="U1851" s="173"/>
      <c r="V1851" s="173"/>
      <c r="W1851" s="173"/>
      <c r="X1851" s="173"/>
      <c r="Y1851" s="173"/>
      <c r="Z1851" s="173"/>
      <c r="AA1851" s="173"/>
      <c r="AB1851" s="173"/>
      <c r="AC1851" s="1507">
        <f t="shared" si="542"/>
        <v>1109</v>
      </c>
      <c r="AD1851" s="1508">
        <f t="shared" si="543"/>
        <v>90716.2</v>
      </c>
      <c r="AE1851" s="14">
        <f t="shared" si="544"/>
        <v>-1.4666666666666666</v>
      </c>
      <c r="AF1851" s="14">
        <f t="shared" si="545"/>
        <v>0</v>
      </c>
      <c r="AG1851" s="14" t="e">
        <f t="shared" si="546"/>
        <v>#DIV/0!</v>
      </c>
      <c r="AH1851" s="14" t="e">
        <f t="shared" si="547"/>
        <v>#DIV/0!</v>
      </c>
      <c r="AI1851" s="14">
        <f t="shared" si="548"/>
        <v>1109</v>
      </c>
      <c r="AJ1851" s="204"/>
    </row>
    <row r="1852" spans="1:36" ht="15.75">
      <c r="A1852" s="1415">
        <v>4</v>
      </c>
      <c r="B1852" s="545" t="s">
        <v>1412</v>
      </c>
      <c r="C1852" s="173" t="s">
        <v>66</v>
      </c>
      <c r="D1852" s="177">
        <v>10.45</v>
      </c>
      <c r="E1852" s="173">
        <v>6036</v>
      </c>
      <c r="F1852" s="173">
        <f t="shared" si="530"/>
        <v>63076.2</v>
      </c>
      <c r="G1852" s="173"/>
      <c r="H1852" s="173">
        <f t="shared" si="531"/>
        <v>0</v>
      </c>
      <c r="I1852" s="173"/>
      <c r="J1852" s="184">
        <v>44974</v>
      </c>
      <c r="K1852" s="173"/>
      <c r="L1852" s="173">
        <v>61</v>
      </c>
      <c r="M1852" s="184">
        <v>44594</v>
      </c>
      <c r="N1852" s="173">
        <v>680</v>
      </c>
      <c r="O1852" s="173">
        <v>504</v>
      </c>
      <c r="P1852" s="173">
        <v>303</v>
      </c>
      <c r="Q1852" s="173"/>
      <c r="R1852" s="173"/>
      <c r="S1852" s="173"/>
      <c r="T1852" s="173"/>
      <c r="U1852" s="173"/>
      <c r="V1852" s="173"/>
      <c r="W1852" s="173"/>
      <c r="X1852" s="173"/>
      <c r="Y1852" s="173"/>
      <c r="Z1852" s="173"/>
      <c r="AA1852" s="173"/>
      <c r="AB1852" s="173"/>
      <c r="AC1852" s="1507">
        <f t="shared" si="542"/>
        <v>4549</v>
      </c>
      <c r="AD1852" s="1508">
        <f t="shared" si="543"/>
        <v>47537.049999999996</v>
      </c>
      <c r="AE1852" s="14">
        <f t="shared" si="544"/>
        <v>-1.4333333333333333</v>
      </c>
      <c r="AF1852" s="14">
        <f t="shared" si="545"/>
        <v>495.66666666666669</v>
      </c>
      <c r="AG1852" s="14">
        <f t="shared" si="546"/>
        <v>9.1775386684599862</v>
      </c>
      <c r="AH1852" s="14">
        <f t="shared" si="547"/>
        <v>10.61087200179332</v>
      </c>
      <c r="AI1852" s="14">
        <f t="shared" si="548"/>
        <v>5259.4555555555553</v>
      </c>
      <c r="AJ1852" s="204"/>
    </row>
    <row r="1853" spans="1:36" ht="15.75">
      <c r="A1853" s="1415"/>
      <c r="B1853" s="517" t="s">
        <v>2933</v>
      </c>
      <c r="C1853" s="1687" t="s">
        <v>66</v>
      </c>
      <c r="D1853" s="1699">
        <v>48.94538</v>
      </c>
      <c r="E1853" s="173">
        <v>400</v>
      </c>
      <c r="F1853" s="173">
        <f t="shared" si="530"/>
        <v>19578.152000000002</v>
      </c>
      <c r="G1853" s="173"/>
      <c r="H1853" s="173"/>
      <c r="I1853" s="541">
        <v>44687</v>
      </c>
      <c r="J1853" s="541">
        <v>45170</v>
      </c>
      <c r="K1853" s="173"/>
      <c r="L1853" s="1690">
        <v>280</v>
      </c>
      <c r="M1853" s="541">
        <v>44683</v>
      </c>
      <c r="N1853" s="173">
        <v>0</v>
      </c>
      <c r="O1853" s="173">
        <v>0</v>
      </c>
      <c r="P1853" s="173">
        <v>32</v>
      </c>
      <c r="Q1853" s="173"/>
      <c r="R1853" s="173"/>
      <c r="S1853" s="173"/>
      <c r="T1853" s="173"/>
      <c r="U1853" s="173"/>
      <c r="V1853" s="173"/>
      <c r="W1853" s="173"/>
      <c r="X1853" s="173"/>
      <c r="Y1853" s="173"/>
      <c r="Z1853" s="173"/>
      <c r="AA1853" s="173"/>
      <c r="AB1853" s="173"/>
      <c r="AC1853" s="1507">
        <f t="shared" si="542"/>
        <v>368</v>
      </c>
      <c r="AD1853" s="1508">
        <f t="shared" si="543"/>
        <v>18011.899839999998</v>
      </c>
      <c r="AE1853" s="14">
        <f t="shared" si="544"/>
        <v>5.0999999999999996</v>
      </c>
      <c r="AF1853" s="14">
        <f t="shared" si="545"/>
        <v>10.666666666666666</v>
      </c>
      <c r="AG1853" s="14">
        <f t="shared" si="546"/>
        <v>34.5</v>
      </c>
      <c r="AH1853" s="14">
        <f t="shared" si="547"/>
        <v>29.4</v>
      </c>
      <c r="AI1853" s="14">
        <f t="shared" si="548"/>
        <v>313.60000000000002</v>
      </c>
      <c r="AJ1853" s="204"/>
    </row>
    <row r="1854" spans="1:36" ht="15.75">
      <c r="A1854" s="1415"/>
      <c r="B1854" s="517" t="s">
        <v>3245</v>
      </c>
      <c r="C1854" s="1687" t="s">
        <v>66</v>
      </c>
      <c r="D1854" s="1699">
        <v>105.34868</v>
      </c>
      <c r="E1854" s="173">
        <v>450</v>
      </c>
      <c r="F1854" s="173">
        <f t="shared" si="530"/>
        <v>47406.906000000003</v>
      </c>
      <c r="G1854" s="173"/>
      <c r="H1854" s="173"/>
      <c r="I1854" s="541">
        <v>44687</v>
      </c>
      <c r="J1854" s="541">
        <v>45413</v>
      </c>
      <c r="K1854" s="173"/>
      <c r="L1854" s="1690">
        <v>280</v>
      </c>
      <c r="M1854" s="541">
        <v>44683</v>
      </c>
      <c r="N1854" s="173">
        <v>2</v>
      </c>
      <c r="O1854" s="173">
        <v>0</v>
      </c>
      <c r="P1854" s="173">
        <v>13</v>
      </c>
      <c r="Q1854" s="173"/>
      <c r="R1854" s="173"/>
      <c r="S1854" s="173"/>
      <c r="T1854" s="173"/>
      <c r="U1854" s="173"/>
      <c r="V1854" s="173"/>
      <c r="W1854" s="173"/>
      <c r="X1854" s="173"/>
      <c r="Y1854" s="173"/>
      <c r="Z1854" s="173"/>
      <c r="AA1854" s="173"/>
      <c r="AB1854" s="173"/>
      <c r="AC1854" s="1507">
        <f t="shared" si="542"/>
        <v>435</v>
      </c>
      <c r="AD1854" s="1508">
        <f t="shared" si="543"/>
        <v>45826.675799999997</v>
      </c>
      <c r="AE1854" s="14">
        <f t="shared" si="544"/>
        <v>13.2</v>
      </c>
      <c r="AF1854" s="14">
        <f t="shared" si="545"/>
        <v>5</v>
      </c>
      <c r="AG1854" s="14">
        <f t="shared" si="546"/>
        <v>87</v>
      </c>
      <c r="AH1854" s="14">
        <f t="shared" si="547"/>
        <v>73.8</v>
      </c>
      <c r="AI1854" s="14">
        <f t="shared" si="548"/>
        <v>369</v>
      </c>
      <c r="AJ1854" s="204"/>
    </row>
    <row r="1855" spans="1:36" ht="15.75">
      <c r="A1855" s="1415"/>
      <c r="B1855" s="517" t="s">
        <v>3245</v>
      </c>
      <c r="C1855" s="1687" t="s">
        <v>66</v>
      </c>
      <c r="D1855" s="1698">
        <v>105.34868</v>
      </c>
      <c r="E1855" s="173">
        <v>40</v>
      </c>
      <c r="F1855" s="173">
        <f t="shared" si="530"/>
        <v>4213.9472000000005</v>
      </c>
      <c r="G1855" s="173"/>
      <c r="H1855" s="173"/>
      <c r="I1855" s="541">
        <v>44687</v>
      </c>
      <c r="J1855" s="541">
        <v>45413</v>
      </c>
      <c r="K1855" s="173"/>
      <c r="L1855" s="1690">
        <v>280</v>
      </c>
      <c r="M1855" s="541">
        <v>44683</v>
      </c>
      <c r="N1855" s="173">
        <v>0</v>
      </c>
      <c r="O1855" s="173">
        <v>0</v>
      </c>
      <c r="P1855" s="173">
        <v>0</v>
      </c>
      <c r="Q1855" s="173"/>
      <c r="R1855" s="173"/>
      <c r="S1855" s="173"/>
      <c r="T1855" s="173"/>
      <c r="U1855" s="173"/>
      <c r="V1855" s="173"/>
      <c r="W1855" s="173"/>
      <c r="X1855" s="173"/>
      <c r="Y1855" s="173"/>
      <c r="Z1855" s="173"/>
      <c r="AA1855" s="173"/>
      <c r="AB1855" s="173"/>
      <c r="AC1855" s="1507">
        <f t="shared" si="542"/>
        <v>40</v>
      </c>
      <c r="AD1855" s="1508">
        <f t="shared" si="543"/>
        <v>4213.9472000000005</v>
      </c>
      <c r="AE1855" s="14">
        <f t="shared" si="544"/>
        <v>13.2</v>
      </c>
      <c r="AF1855" s="14">
        <f t="shared" si="545"/>
        <v>0</v>
      </c>
      <c r="AG1855" s="14" t="e">
        <f t="shared" si="546"/>
        <v>#DIV/0!</v>
      </c>
      <c r="AH1855" s="14" t="e">
        <f t="shared" si="547"/>
        <v>#DIV/0!</v>
      </c>
      <c r="AI1855" s="14">
        <f t="shared" si="548"/>
        <v>40</v>
      </c>
      <c r="AJ1855" s="204"/>
    </row>
    <row r="1856" spans="1:36" ht="15.75">
      <c r="A1856" s="1415"/>
      <c r="B1856" s="517" t="s">
        <v>3246</v>
      </c>
      <c r="C1856" s="173" t="s">
        <v>156</v>
      </c>
      <c r="D1856" s="536">
        <v>1</v>
      </c>
      <c r="E1856" s="173">
        <v>36</v>
      </c>
      <c r="F1856" s="173">
        <f t="shared" si="530"/>
        <v>36</v>
      </c>
      <c r="G1856" s="173"/>
      <c r="H1856" s="173"/>
      <c r="I1856" s="541">
        <v>44686</v>
      </c>
      <c r="J1856" s="541">
        <v>45078</v>
      </c>
      <c r="K1856" s="173"/>
      <c r="L1856" s="173"/>
      <c r="M1856" s="184"/>
      <c r="N1856" s="173">
        <v>6</v>
      </c>
      <c r="O1856" s="173">
        <v>5</v>
      </c>
      <c r="P1856" s="173">
        <v>8</v>
      </c>
      <c r="Q1856" s="173"/>
      <c r="R1856" s="173"/>
      <c r="S1856" s="173"/>
      <c r="T1856" s="173"/>
      <c r="U1856" s="173"/>
      <c r="V1856" s="173"/>
      <c r="W1856" s="173"/>
      <c r="X1856" s="173"/>
      <c r="Y1856" s="173"/>
      <c r="Z1856" s="173"/>
      <c r="AA1856" s="173"/>
      <c r="AB1856" s="173"/>
      <c r="AC1856" s="1507">
        <f t="shared" si="542"/>
        <v>17</v>
      </c>
      <c r="AD1856" s="1508">
        <f t="shared" si="543"/>
        <v>17</v>
      </c>
      <c r="AE1856" s="14">
        <f t="shared" si="544"/>
        <v>2.0333333333333332</v>
      </c>
      <c r="AF1856" s="14">
        <f t="shared" si="545"/>
        <v>6.333333333333333</v>
      </c>
      <c r="AG1856" s="14">
        <f t="shared" si="546"/>
        <v>2.6842105263157894</v>
      </c>
      <c r="AH1856" s="14">
        <f t="shared" si="547"/>
        <v>0.65087719298245617</v>
      </c>
      <c r="AI1856" s="14">
        <f t="shared" si="548"/>
        <v>4.1222222222222236</v>
      </c>
      <c r="AJ1856" s="204"/>
    </row>
    <row r="1857" spans="1:36" ht="15.75">
      <c r="A1857" s="1415"/>
      <c r="B1857" s="517" t="s">
        <v>3247</v>
      </c>
      <c r="C1857" s="1687" t="s">
        <v>143</v>
      </c>
      <c r="D1857" s="536">
        <v>1</v>
      </c>
      <c r="E1857" s="173">
        <v>84</v>
      </c>
      <c r="F1857" s="173">
        <f t="shared" si="530"/>
        <v>84</v>
      </c>
      <c r="G1857" s="173"/>
      <c r="H1857" s="173"/>
      <c r="I1857" s="541">
        <v>44701</v>
      </c>
      <c r="J1857" s="541">
        <v>45413</v>
      </c>
      <c r="K1857" s="173"/>
      <c r="L1857" s="173"/>
      <c r="M1857" s="184"/>
      <c r="N1857" s="173">
        <v>5</v>
      </c>
      <c r="O1857" s="173">
        <v>6</v>
      </c>
      <c r="P1857" s="173">
        <v>1</v>
      </c>
      <c r="Q1857" s="173"/>
      <c r="R1857" s="173"/>
      <c r="S1857" s="173"/>
      <c r="T1857" s="173"/>
      <c r="U1857" s="173"/>
      <c r="V1857" s="173"/>
      <c r="W1857" s="173"/>
      <c r="X1857" s="173"/>
      <c r="Y1857" s="173"/>
      <c r="Z1857" s="173"/>
      <c r="AA1857" s="173"/>
      <c r="AB1857" s="173"/>
      <c r="AC1857" s="1507">
        <f t="shared" si="542"/>
        <v>72</v>
      </c>
      <c r="AD1857" s="1508">
        <f t="shared" si="543"/>
        <v>72</v>
      </c>
      <c r="AE1857" s="14">
        <f t="shared" si="544"/>
        <v>13.2</v>
      </c>
      <c r="AF1857" s="14">
        <f t="shared" si="545"/>
        <v>4</v>
      </c>
      <c r="AG1857" s="14">
        <f t="shared" si="546"/>
        <v>18</v>
      </c>
      <c r="AH1857" s="14">
        <f t="shared" si="547"/>
        <v>4.8000000000000007</v>
      </c>
      <c r="AI1857" s="14">
        <f t="shared" si="548"/>
        <v>19.200000000000003</v>
      </c>
      <c r="AJ1857" s="204"/>
    </row>
    <row r="1858" spans="1:36" ht="15.75">
      <c r="A1858" s="1415"/>
      <c r="B1858" s="517" t="s">
        <v>2920</v>
      </c>
      <c r="C1858" s="1687" t="s">
        <v>176</v>
      </c>
      <c r="D1858" s="536">
        <v>1</v>
      </c>
      <c r="E1858" s="173">
        <v>5</v>
      </c>
      <c r="F1858" s="173">
        <f t="shared" si="530"/>
        <v>5</v>
      </c>
      <c r="G1858" s="173"/>
      <c r="H1858" s="173"/>
      <c r="I1858" s="541">
        <v>44701</v>
      </c>
      <c r="J1858" s="541">
        <v>44986</v>
      </c>
      <c r="K1858" s="173"/>
      <c r="L1858" s="173"/>
      <c r="M1858" s="184"/>
      <c r="N1858" s="173">
        <v>0</v>
      </c>
      <c r="O1858" s="173">
        <v>0</v>
      </c>
      <c r="P1858" s="173">
        <v>4</v>
      </c>
      <c r="Q1858" s="173"/>
      <c r="R1858" s="173"/>
      <c r="S1858" s="173"/>
      <c r="T1858" s="173"/>
      <c r="U1858" s="173"/>
      <c r="V1858" s="173"/>
      <c r="W1858" s="173"/>
      <c r="X1858" s="173"/>
      <c r="Y1858" s="173"/>
      <c r="Z1858" s="173"/>
      <c r="AA1858" s="173"/>
      <c r="AB1858" s="173"/>
      <c r="AC1858" s="1507">
        <f t="shared" si="542"/>
        <v>1</v>
      </c>
      <c r="AD1858" s="1508">
        <f t="shared" si="543"/>
        <v>1</v>
      </c>
      <c r="AE1858" s="14">
        <f t="shared" si="544"/>
        <v>-1.0333333333333334</v>
      </c>
      <c r="AF1858" s="14">
        <f t="shared" si="545"/>
        <v>1.3333333333333333</v>
      </c>
      <c r="AG1858" s="14">
        <f t="shared" si="546"/>
        <v>0.75</v>
      </c>
      <c r="AH1858" s="14">
        <f t="shared" si="547"/>
        <v>1.7833333333333334</v>
      </c>
      <c r="AI1858" s="14">
        <f t="shared" si="548"/>
        <v>2.3777777777777778</v>
      </c>
      <c r="AJ1858" s="204"/>
    </row>
    <row r="1859" spans="1:36" ht="15.75">
      <c r="A1859" s="1415"/>
      <c r="B1859" s="517" t="s">
        <v>3248</v>
      </c>
      <c r="C1859" s="1687" t="s">
        <v>176</v>
      </c>
      <c r="D1859" s="536">
        <v>1</v>
      </c>
      <c r="E1859" s="173">
        <v>2</v>
      </c>
      <c r="F1859" s="173">
        <f t="shared" si="530"/>
        <v>2</v>
      </c>
      <c r="G1859" s="173"/>
      <c r="H1859" s="173"/>
      <c r="I1859" s="184">
        <v>44707</v>
      </c>
      <c r="J1859" s="541">
        <v>45444</v>
      </c>
      <c r="K1859" s="173"/>
      <c r="L1859" s="173"/>
      <c r="M1859" s="184"/>
      <c r="N1859" s="173">
        <v>0</v>
      </c>
      <c r="O1859" s="173">
        <v>0</v>
      </c>
      <c r="P1859" s="173">
        <v>0</v>
      </c>
      <c r="Q1859" s="173"/>
      <c r="R1859" s="173"/>
      <c r="S1859" s="173"/>
      <c r="T1859" s="173"/>
      <c r="U1859" s="173"/>
      <c r="V1859" s="173"/>
      <c r="W1859" s="173"/>
      <c r="X1859" s="173"/>
      <c r="Y1859" s="173"/>
      <c r="Z1859" s="173"/>
      <c r="AA1859" s="173"/>
      <c r="AB1859" s="173"/>
      <c r="AC1859" s="1507">
        <f t="shared" si="542"/>
        <v>2</v>
      </c>
      <c r="AD1859" s="1508">
        <f t="shared" si="543"/>
        <v>2</v>
      </c>
      <c r="AE1859" s="14">
        <f t="shared" si="544"/>
        <v>14.233333333333333</v>
      </c>
      <c r="AF1859" s="14">
        <f t="shared" si="545"/>
        <v>0</v>
      </c>
      <c r="AG1859" s="14" t="e">
        <f t="shared" si="546"/>
        <v>#DIV/0!</v>
      </c>
      <c r="AH1859" s="14" t="e">
        <f t="shared" si="547"/>
        <v>#DIV/0!</v>
      </c>
      <c r="AI1859" s="14">
        <f t="shared" si="548"/>
        <v>2</v>
      </c>
      <c r="AJ1859" s="204"/>
    </row>
    <row r="1860" spans="1:36" ht="15.75">
      <c r="A1860" s="1415"/>
      <c r="B1860" s="517" t="s">
        <v>7493</v>
      </c>
      <c r="C1860" s="351" t="s">
        <v>176</v>
      </c>
      <c r="D1860" s="177">
        <v>1</v>
      </c>
      <c r="E1860" s="173">
        <v>90</v>
      </c>
      <c r="F1860" s="173">
        <f t="shared" si="530"/>
        <v>90</v>
      </c>
      <c r="G1860" s="173"/>
      <c r="H1860" s="173"/>
      <c r="I1860" s="184">
        <v>44707</v>
      </c>
      <c r="J1860" s="250">
        <v>45200</v>
      </c>
      <c r="K1860" s="173"/>
      <c r="L1860" s="173"/>
      <c r="M1860" s="184"/>
      <c r="N1860" s="173">
        <v>12</v>
      </c>
      <c r="O1860" s="173">
        <v>4</v>
      </c>
      <c r="P1860" s="173">
        <v>0</v>
      </c>
      <c r="Q1860" s="173"/>
      <c r="R1860" s="173"/>
      <c r="S1860" s="173"/>
      <c r="T1860" s="173"/>
      <c r="U1860" s="173"/>
      <c r="V1860" s="173"/>
      <c r="W1860" s="173"/>
      <c r="X1860" s="173"/>
      <c r="Y1860" s="173"/>
      <c r="Z1860" s="173"/>
      <c r="AA1860" s="173"/>
      <c r="AB1860" s="173"/>
      <c r="AC1860" s="1507">
        <f t="shared" si="542"/>
        <v>74</v>
      </c>
      <c r="AD1860" s="1508">
        <f t="shared" si="543"/>
        <v>74</v>
      </c>
      <c r="AE1860" s="14">
        <f t="shared" si="544"/>
        <v>6.1</v>
      </c>
      <c r="AF1860" s="14">
        <f t="shared" si="545"/>
        <v>5.333333333333333</v>
      </c>
      <c r="AG1860" s="14">
        <f t="shared" si="546"/>
        <v>13.875</v>
      </c>
      <c r="AH1860" s="14">
        <f t="shared" si="547"/>
        <v>7.7750000000000004</v>
      </c>
      <c r="AI1860" s="14">
        <f t="shared" si="548"/>
        <v>41.466666666666669</v>
      </c>
      <c r="AJ1860" s="204"/>
    </row>
    <row r="1861" spans="1:36" ht="15.75" customHeight="1">
      <c r="A1861" s="4315" t="s">
        <v>33</v>
      </c>
      <c r="B1861" s="4316"/>
      <c r="C1861" s="4316"/>
      <c r="D1861" s="4316"/>
      <c r="E1861" s="4316"/>
      <c r="F1861" s="4316"/>
      <c r="G1861" s="4316"/>
      <c r="H1861" s="4316"/>
      <c r="I1861" s="4316"/>
      <c r="J1861" s="4316"/>
      <c r="K1861" s="4316"/>
      <c r="L1861" s="4316"/>
      <c r="M1861" s="4316"/>
      <c r="N1861" s="4316"/>
      <c r="O1861" s="4316"/>
      <c r="P1861" s="4316"/>
      <c r="Q1861" s="4316"/>
      <c r="R1861" s="4316"/>
      <c r="S1861" s="4316"/>
      <c r="T1861" s="4316"/>
      <c r="U1861" s="4316"/>
      <c r="V1861" s="4316"/>
      <c r="W1861" s="4316"/>
      <c r="X1861" s="4316"/>
      <c r="Y1861" s="4316"/>
      <c r="Z1861" s="4316"/>
      <c r="AA1861" s="4316"/>
      <c r="AB1861" s="4316"/>
      <c r="AC1861" s="4316"/>
      <c r="AD1861" s="4316"/>
      <c r="AE1861" s="4316"/>
      <c r="AF1861" s="4316"/>
      <c r="AG1861" s="4316"/>
      <c r="AH1861" s="4316"/>
      <c r="AI1861" s="4316"/>
      <c r="AJ1861" s="4317"/>
    </row>
    <row r="1862" spans="1:36" ht="15.75">
      <c r="A1862" s="4525" t="s">
        <v>19</v>
      </c>
      <c r="B1862" s="4525"/>
      <c r="C1862" s="4525"/>
      <c r="D1862" s="4525"/>
      <c r="E1862" s="4525"/>
      <c r="F1862" s="4525"/>
      <c r="G1862" s="4525"/>
      <c r="H1862" s="4525"/>
      <c r="I1862" s="4525"/>
      <c r="J1862" s="4525"/>
      <c r="K1862" s="4525"/>
      <c r="L1862" s="4525"/>
      <c r="M1862" s="4525"/>
      <c r="N1862" s="4525"/>
      <c r="O1862" s="4525"/>
      <c r="P1862" s="4525"/>
      <c r="Q1862" s="4525"/>
      <c r="R1862" s="4525"/>
      <c r="S1862" s="4525"/>
      <c r="T1862" s="4525"/>
      <c r="U1862" s="4525"/>
      <c r="V1862" s="4525"/>
      <c r="W1862" s="4525"/>
      <c r="X1862" s="4525"/>
      <c r="Y1862" s="4525"/>
      <c r="Z1862" s="4525"/>
      <c r="AA1862" s="4525"/>
      <c r="AB1862" s="4525"/>
      <c r="AC1862" s="4525"/>
      <c r="AD1862" s="4525"/>
      <c r="AE1862" s="4525"/>
      <c r="AF1862" s="4525"/>
      <c r="AG1862" s="4525"/>
      <c r="AH1862" s="4525"/>
      <c r="AI1862" s="4525"/>
      <c r="AJ1862" s="4525"/>
    </row>
    <row r="1863" spans="1:36" ht="15.75">
      <c r="A1863" s="4939" t="s">
        <v>184</v>
      </c>
      <c r="B1863" s="4940"/>
      <c r="C1863" s="4940"/>
      <c r="D1863" s="4940"/>
      <c r="E1863" s="4940"/>
      <c r="F1863" s="4940"/>
      <c r="G1863" s="4940"/>
      <c r="H1863" s="4940"/>
      <c r="I1863" s="4940"/>
      <c r="J1863" s="4940"/>
      <c r="K1863" s="4940"/>
      <c r="L1863" s="4940"/>
      <c r="M1863" s="4940"/>
      <c r="N1863" s="4940"/>
      <c r="O1863" s="4940"/>
      <c r="P1863" s="4940"/>
      <c r="Q1863" s="4940"/>
      <c r="R1863" s="4940"/>
      <c r="S1863" s="4940"/>
      <c r="T1863" s="4940"/>
      <c r="U1863" s="4940"/>
      <c r="V1863" s="4940"/>
      <c r="W1863" s="4940"/>
      <c r="X1863" s="4940"/>
      <c r="Y1863" s="4940"/>
      <c r="Z1863" s="4940"/>
      <c r="AA1863" s="4940"/>
      <c r="AB1863" s="4940"/>
      <c r="AC1863" s="4940"/>
      <c r="AD1863" s="4940"/>
      <c r="AE1863" s="4940"/>
      <c r="AF1863" s="4940"/>
      <c r="AG1863" s="4940"/>
      <c r="AH1863" s="4940"/>
      <c r="AI1863" s="4940"/>
      <c r="AJ1863" s="4940"/>
    </row>
    <row r="1864" spans="1:36" ht="15.75">
      <c r="A1864" s="1700">
        <v>3</v>
      </c>
      <c r="B1864" s="1701" t="s">
        <v>217</v>
      </c>
      <c r="C1864" s="116" t="s">
        <v>181</v>
      </c>
      <c r="D1864" s="1702">
        <v>39.64</v>
      </c>
      <c r="E1864" s="116">
        <v>2502</v>
      </c>
      <c r="F1864" s="1702">
        <f t="shared" ref="F1864:F1865" si="549">D1864*E1864</f>
        <v>99179.28</v>
      </c>
      <c r="G1864" s="116"/>
      <c r="H1864" s="116"/>
      <c r="I1864" s="1703"/>
      <c r="J1864" s="1703">
        <v>45029</v>
      </c>
      <c r="K1864" s="1704">
        <v>0</v>
      </c>
      <c r="L1864" s="1703"/>
      <c r="M1864" s="1703"/>
      <c r="N1864" s="1703"/>
      <c r="O1864" s="1703"/>
      <c r="P1864" s="1704">
        <v>1499</v>
      </c>
      <c r="Q1864" s="116"/>
      <c r="R1864" s="116"/>
      <c r="S1864" s="116"/>
      <c r="T1864" s="116"/>
      <c r="U1864" s="116"/>
      <c r="V1864" s="116"/>
      <c r="W1864" s="116"/>
      <c r="X1864" s="116"/>
      <c r="Y1864" s="116"/>
      <c r="Z1864" s="116"/>
      <c r="AA1864" s="116"/>
      <c r="AB1864" s="116"/>
      <c r="AC1864" s="1507">
        <f>E1864+G1864-N1864-O1864-AA1864-P1864-Q1864-R1864-S1864-T1864-U1864-V1864-W1864-X1864-Y1864</f>
        <v>1003</v>
      </c>
      <c r="AD1864" s="1508">
        <f>D1864*AC1864</f>
        <v>39758.92</v>
      </c>
      <c r="AE1864" s="14">
        <f>(J1864-"01.04.2023")/30</f>
        <v>0.4</v>
      </c>
      <c r="AF1864" s="14">
        <f>(N1864+O1864+P1864+Q1864+R1864+S1864+T1864+U1864+V1864+W1864+X1864+Y1864)/3</f>
        <v>499.66666666666669</v>
      </c>
      <c r="AG1864" s="14">
        <f>AC1864/AF1864</f>
        <v>2.0073382254836556</v>
      </c>
      <c r="AH1864" s="14">
        <f>AG1864-AE1864</f>
        <v>1.6073382254836557</v>
      </c>
      <c r="AI1864" s="14">
        <f>AC1864-(AE1864*AF1864)</f>
        <v>803.13333333333333</v>
      </c>
      <c r="AJ1864" s="126"/>
    </row>
    <row r="1865" spans="1:36" ht="15.75">
      <c r="A1865" s="1700">
        <v>4</v>
      </c>
      <c r="B1865" s="1701" t="s">
        <v>2569</v>
      </c>
      <c r="C1865" s="116" t="s">
        <v>181</v>
      </c>
      <c r="D1865" s="1702">
        <v>3.36</v>
      </c>
      <c r="E1865" s="116">
        <v>858</v>
      </c>
      <c r="F1865" s="1702">
        <f t="shared" si="549"/>
        <v>2882.88</v>
      </c>
      <c r="G1865" s="116">
        <v>0</v>
      </c>
      <c r="H1865" s="116">
        <f t="shared" ref="H1865" si="550">D1865*G1865</f>
        <v>0</v>
      </c>
      <c r="I1865" s="117">
        <v>44523</v>
      </c>
      <c r="J1865" s="117">
        <v>45017</v>
      </c>
      <c r="K1865" s="1704">
        <v>0</v>
      </c>
      <c r="L1865" s="1703"/>
      <c r="M1865" s="1703"/>
      <c r="N1865" s="1704">
        <v>68</v>
      </c>
      <c r="O1865" s="116">
        <v>166</v>
      </c>
      <c r="P1865" s="116">
        <v>217</v>
      </c>
      <c r="Q1865" s="116"/>
      <c r="R1865" s="116"/>
      <c r="S1865" s="116"/>
      <c r="T1865" s="1704"/>
      <c r="U1865" s="116"/>
      <c r="V1865" s="116"/>
      <c r="W1865" s="116"/>
      <c r="X1865" s="116"/>
      <c r="Y1865" s="116"/>
      <c r="Z1865" s="116"/>
      <c r="AA1865" s="116"/>
      <c r="AB1865" s="116"/>
      <c r="AC1865" s="1507">
        <f>E1865+G1865-N1865-O1865-AA1865-P1865-Q1865-R1865-S1865-T1865-U1865-V1865-W1865-X1865-Y1865</f>
        <v>407</v>
      </c>
      <c r="AD1865" s="1508">
        <f>D1865*AC1865</f>
        <v>1367.52</v>
      </c>
      <c r="AE1865" s="14">
        <f>(J1865-"01.04.2023")/30</f>
        <v>0</v>
      </c>
      <c r="AF1865" s="14">
        <f>(N1865+O1865+P1865+Q1865+R1865+S1865+T1865+U1865+V1865+W1865+X1865+Y1865)/3</f>
        <v>150.33333333333334</v>
      </c>
      <c r="AG1865" s="14">
        <f>AC1865/AF1865</f>
        <v>2.7073170731707314</v>
      </c>
      <c r="AH1865" s="14">
        <f>AG1865-AE1865</f>
        <v>2.7073170731707314</v>
      </c>
      <c r="AI1865" s="14">
        <f>AC1865-(AE1865*AF1865)</f>
        <v>407</v>
      </c>
      <c r="AJ1865" s="126"/>
    </row>
    <row r="1866" spans="1:36" ht="15.75">
      <c r="A1866" s="4525" t="s">
        <v>20</v>
      </c>
      <c r="B1866" s="4525"/>
      <c r="C1866" s="4525"/>
      <c r="D1866" s="4525"/>
      <c r="E1866" s="4525"/>
      <c r="F1866" s="4525"/>
      <c r="G1866" s="4525"/>
      <c r="H1866" s="4525"/>
      <c r="I1866" s="4525"/>
      <c r="J1866" s="4525"/>
      <c r="K1866" s="4525"/>
      <c r="L1866" s="4525"/>
      <c r="M1866" s="4525"/>
      <c r="N1866" s="4525"/>
      <c r="O1866" s="4525"/>
      <c r="P1866" s="4525"/>
      <c r="Q1866" s="4525"/>
      <c r="R1866" s="4525"/>
      <c r="S1866" s="4525"/>
      <c r="T1866" s="4525"/>
      <c r="U1866" s="4525"/>
      <c r="V1866" s="4525"/>
      <c r="W1866" s="4525"/>
      <c r="X1866" s="4525"/>
      <c r="Y1866" s="4525"/>
      <c r="Z1866" s="4525"/>
      <c r="AA1866" s="4525"/>
      <c r="AB1866" s="4525"/>
      <c r="AC1866" s="4525"/>
      <c r="AD1866" s="4525"/>
      <c r="AE1866" s="4525"/>
      <c r="AF1866" s="4525"/>
      <c r="AG1866" s="4525"/>
      <c r="AH1866" s="4525"/>
      <c r="AI1866" s="4525"/>
      <c r="AJ1866" s="4525"/>
    </row>
    <row r="1867" spans="1:36" ht="15.75">
      <c r="A1867" s="4940" t="s">
        <v>2570</v>
      </c>
      <c r="B1867" s="4940"/>
      <c r="C1867" s="4940"/>
      <c r="D1867" s="4940"/>
      <c r="E1867" s="4940"/>
      <c r="F1867" s="4940"/>
      <c r="G1867" s="4940"/>
      <c r="H1867" s="4940"/>
      <c r="I1867" s="4940"/>
      <c r="J1867" s="4940"/>
      <c r="K1867" s="4940"/>
      <c r="L1867" s="4940"/>
      <c r="M1867" s="4940"/>
      <c r="N1867" s="4940"/>
      <c r="O1867" s="4940"/>
      <c r="P1867" s="4940"/>
      <c r="Q1867" s="4940"/>
      <c r="R1867" s="4940"/>
      <c r="S1867" s="4940"/>
      <c r="T1867" s="4940"/>
      <c r="U1867" s="4940"/>
      <c r="V1867" s="4940"/>
      <c r="W1867" s="4940"/>
      <c r="X1867" s="4940"/>
      <c r="Y1867" s="4940"/>
      <c r="Z1867" s="4940"/>
      <c r="AA1867" s="4940"/>
      <c r="AB1867" s="4940"/>
      <c r="AC1867" s="4940"/>
      <c r="AD1867" s="4940"/>
      <c r="AE1867" s="4940"/>
      <c r="AF1867" s="4940"/>
      <c r="AG1867" s="4940"/>
      <c r="AH1867" s="4940"/>
      <c r="AI1867" s="4940"/>
      <c r="AJ1867" s="4940"/>
    </row>
    <row r="1868" spans="1:36" ht="15.75">
      <c r="A1868" s="1700">
        <v>1</v>
      </c>
      <c r="B1868" s="1705" t="s">
        <v>2571</v>
      </c>
      <c r="C1868" s="116" t="s">
        <v>127</v>
      </c>
      <c r="D1868" s="1702">
        <v>4.22</v>
      </c>
      <c r="E1868" s="116">
        <v>173</v>
      </c>
      <c r="F1868" s="116">
        <f>D1868*E1868</f>
        <v>730.06</v>
      </c>
      <c r="G1868" s="116">
        <v>0</v>
      </c>
      <c r="H1868" s="116">
        <v>0</v>
      </c>
      <c r="I1868" s="117">
        <v>44512</v>
      </c>
      <c r="J1868" s="117">
        <v>45230</v>
      </c>
      <c r="K1868" s="116">
        <v>0</v>
      </c>
      <c r="L1868" s="116"/>
      <c r="M1868" s="116"/>
      <c r="N1868" s="116">
        <v>19</v>
      </c>
      <c r="O1868" s="116">
        <v>15</v>
      </c>
      <c r="P1868" s="116">
        <v>25</v>
      </c>
      <c r="Q1868" s="116"/>
      <c r="R1868" s="116"/>
      <c r="S1868" s="116"/>
      <c r="T1868" s="116"/>
      <c r="U1868" s="116"/>
      <c r="V1868" s="116"/>
      <c r="W1868" s="116"/>
      <c r="X1868" s="116"/>
      <c r="Y1868" s="116"/>
      <c r="Z1868" s="116"/>
      <c r="AA1868" s="116"/>
      <c r="AB1868" s="116"/>
      <c r="AC1868" s="1507">
        <f>E1868+G1868-N1868-O1868-AA1868-P1868-Q1868-R1868-S1868-T1868-U1868-V1868-W1868-X1868-Y1868</f>
        <v>114</v>
      </c>
      <c r="AD1868" s="1508">
        <f>D1868*AC1868</f>
        <v>481.08</v>
      </c>
      <c r="AE1868" s="14">
        <f>(J1868-"01.04.2023")/30</f>
        <v>7.1</v>
      </c>
      <c r="AF1868" s="14">
        <f>(N1868+O1868+P1868+Q1868+R1868+S1868+T1868+U1868+V1868+W1868+X1868+Y1868)/3</f>
        <v>19.666666666666668</v>
      </c>
      <c r="AG1868" s="14">
        <f>AC1868/AF1868</f>
        <v>5.7966101694915251</v>
      </c>
      <c r="AH1868" s="14">
        <f>AG1868-AE1868</f>
        <v>-1.3033898305084746</v>
      </c>
      <c r="AI1868" s="14">
        <f>AC1868-(AE1868*AF1868)</f>
        <v>-25.633333333333326</v>
      </c>
      <c r="AJ1868" s="126"/>
    </row>
    <row r="1869" spans="1:36" ht="15.75">
      <c r="A1869" s="4525" t="s">
        <v>21</v>
      </c>
      <c r="B1869" s="4525"/>
      <c r="C1869" s="4525"/>
      <c r="D1869" s="4525"/>
      <c r="E1869" s="4525"/>
      <c r="F1869" s="4525"/>
      <c r="G1869" s="4525"/>
      <c r="H1869" s="4525"/>
      <c r="I1869" s="4525"/>
      <c r="J1869" s="4525"/>
      <c r="K1869" s="4525"/>
      <c r="L1869" s="4525"/>
      <c r="M1869" s="4525"/>
      <c r="N1869" s="4525"/>
      <c r="O1869" s="4525"/>
      <c r="P1869" s="4525"/>
      <c r="Q1869" s="4525"/>
      <c r="R1869" s="4525"/>
      <c r="S1869" s="4525"/>
      <c r="T1869" s="4525"/>
      <c r="U1869" s="4525"/>
      <c r="V1869" s="4525"/>
      <c r="W1869" s="4525"/>
      <c r="X1869" s="4525"/>
      <c r="Y1869" s="4525"/>
      <c r="Z1869" s="4525"/>
      <c r="AA1869" s="4525"/>
      <c r="AB1869" s="4525"/>
      <c r="AC1869" s="4525"/>
      <c r="AD1869" s="4525"/>
      <c r="AE1869" s="4525"/>
      <c r="AF1869" s="4525"/>
      <c r="AG1869" s="4525"/>
      <c r="AH1869" s="4525"/>
      <c r="AI1869" s="4525"/>
      <c r="AJ1869" s="4525"/>
    </row>
    <row r="1870" spans="1:36" ht="15.75">
      <c r="A1870" s="4940" t="s">
        <v>642</v>
      </c>
      <c r="B1870" s="4940"/>
      <c r="C1870" s="4940"/>
      <c r="D1870" s="4940"/>
      <c r="E1870" s="4940"/>
      <c r="F1870" s="4940"/>
      <c r="G1870" s="4940"/>
      <c r="H1870" s="4940"/>
      <c r="I1870" s="4940"/>
      <c r="J1870" s="4940"/>
      <c r="K1870" s="4940"/>
      <c r="L1870" s="4940"/>
      <c r="M1870" s="4940"/>
      <c r="N1870" s="4940"/>
      <c r="O1870" s="4940"/>
      <c r="P1870" s="4940"/>
      <c r="Q1870" s="4940"/>
      <c r="R1870" s="4940"/>
      <c r="S1870" s="4940"/>
      <c r="T1870" s="4940"/>
      <c r="U1870" s="4940"/>
      <c r="V1870" s="4940"/>
      <c r="W1870" s="4940"/>
      <c r="X1870" s="4940"/>
      <c r="Y1870" s="4940"/>
      <c r="Z1870" s="4940"/>
      <c r="AA1870" s="4940"/>
      <c r="AB1870" s="4940"/>
      <c r="AC1870" s="4940"/>
      <c r="AD1870" s="4940"/>
      <c r="AE1870" s="4940"/>
      <c r="AF1870" s="4940"/>
      <c r="AG1870" s="4940"/>
      <c r="AH1870" s="4940"/>
      <c r="AI1870" s="4940"/>
      <c r="AJ1870" s="4940"/>
    </row>
    <row r="1871" spans="1:36" ht="15.75">
      <c r="A1871" s="1700">
        <v>2</v>
      </c>
      <c r="B1871" s="1706" t="s">
        <v>3444</v>
      </c>
      <c r="C1871" s="116" t="s">
        <v>177</v>
      </c>
      <c r="D1871" s="1702">
        <v>1</v>
      </c>
      <c r="E1871" s="116">
        <v>220</v>
      </c>
      <c r="F1871" s="1702">
        <f>D1871*E1871</f>
        <v>220</v>
      </c>
      <c r="G1871" s="116"/>
      <c r="H1871" s="1702">
        <f t="shared" ref="H1871:H1873" si="551">D1871*G1871</f>
        <v>0</v>
      </c>
      <c r="I1871" s="117">
        <v>44728</v>
      </c>
      <c r="J1871" s="117">
        <v>45017</v>
      </c>
      <c r="K1871" s="116">
        <v>0</v>
      </c>
      <c r="L1871" s="116">
        <v>0</v>
      </c>
      <c r="M1871" s="116">
        <v>0</v>
      </c>
      <c r="N1871" s="116">
        <v>0</v>
      </c>
      <c r="O1871" s="116">
        <v>0</v>
      </c>
      <c r="P1871" s="116">
        <v>0</v>
      </c>
      <c r="Q1871" s="116">
        <v>0</v>
      </c>
      <c r="R1871" s="116">
        <v>0</v>
      </c>
      <c r="S1871" s="116">
        <v>0</v>
      </c>
      <c r="T1871" s="116">
        <v>0</v>
      </c>
      <c r="U1871" s="116">
        <v>0</v>
      </c>
      <c r="V1871" s="116"/>
      <c r="W1871" s="116"/>
      <c r="X1871" s="116"/>
      <c r="Y1871" s="116"/>
      <c r="Z1871" s="116"/>
      <c r="AA1871" s="116"/>
      <c r="AB1871" s="116"/>
      <c r="AC1871" s="1507">
        <f t="shared" ref="AC1871:AC1884" si="552">E1871+G1871-N1871-O1871-AA1871-P1871-Q1871-R1871-S1871-T1871-U1871-V1871-W1871-X1871-Y1871</f>
        <v>220</v>
      </c>
      <c r="AD1871" s="1508">
        <f t="shared" ref="AD1871:AD1884" si="553">D1871*AC1871</f>
        <v>220</v>
      </c>
      <c r="AE1871" s="14">
        <f t="shared" ref="AE1871:AE1884" si="554">(J1871-"01.04.2023")/30</f>
        <v>0</v>
      </c>
      <c r="AF1871" s="14">
        <f t="shared" ref="AF1871:AF1884" si="555">(N1871+O1871+P1871+Q1871+R1871+S1871+T1871+U1871+V1871+W1871+X1871+Y1871)/3</f>
        <v>0</v>
      </c>
      <c r="AG1871" s="14" t="e">
        <f t="shared" ref="AG1871:AG1884" si="556">AC1871/AF1871</f>
        <v>#DIV/0!</v>
      </c>
      <c r="AH1871" s="14" t="e">
        <f t="shared" ref="AH1871:AH1884" si="557">AG1871-AE1871</f>
        <v>#DIV/0!</v>
      </c>
      <c r="AI1871" s="14">
        <f t="shared" ref="AI1871:AI1884" si="558">AC1871-(AE1871*AF1871)</f>
        <v>220</v>
      </c>
      <c r="AJ1871" s="126"/>
    </row>
    <row r="1872" spans="1:36" ht="15.75">
      <c r="A1872" s="1700">
        <v>3</v>
      </c>
      <c r="B1872" s="128" t="s">
        <v>4124</v>
      </c>
      <c r="C1872" s="116" t="s">
        <v>181</v>
      </c>
      <c r="D1872" s="1702">
        <v>1</v>
      </c>
      <c r="E1872" s="116">
        <v>6</v>
      </c>
      <c r="F1872" s="1702">
        <f>D1872*E1872</f>
        <v>6</v>
      </c>
      <c r="G1872" s="116"/>
      <c r="H1872" s="1702">
        <f t="shared" si="551"/>
        <v>0</v>
      </c>
      <c r="I1872" s="117">
        <v>44749</v>
      </c>
      <c r="J1872" s="117"/>
      <c r="K1872" s="116"/>
      <c r="L1872" s="116"/>
      <c r="M1872" s="116"/>
      <c r="N1872" s="116"/>
      <c r="O1872" s="116"/>
      <c r="P1872" s="116"/>
      <c r="Q1872" s="116"/>
      <c r="R1872" s="116"/>
      <c r="S1872" s="116"/>
      <c r="T1872" s="116"/>
      <c r="U1872" s="116"/>
      <c r="V1872" s="116"/>
      <c r="W1872" s="116"/>
      <c r="X1872" s="116"/>
      <c r="Y1872" s="116"/>
      <c r="Z1872" s="116"/>
      <c r="AA1872" s="116"/>
      <c r="AB1872" s="116"/>
      <c r="AC1872" s="1507">
        <f t="shared" si="552"/>
        <v>6</v>
      </c>
      <c r="AD1872" s="1508">
        <f t="shared" si="553"/>
        <v>6</v>
      </c>
      <c r="AE1872" s="14">
        <f t="shared" si="554"/>
        <v>-1500.5666666666666</v>
      </c>
      <c r="AF1872" s="14">
        <f t="shared" si="555"/>
        <v>0</v>
      </c>
      <c r="AG1872" s="14" t="e">
        <f t="shared" si="556"/>
        <v>#DIV/0!</v>
      </c>
      <c r="AH1872" s="14" t="e">
        <f t="shared" si="557"/>
        <v>#DIV/0!</v>
      </c>
      <c r="AI1872" s="14">
        <f t="shared" si="558"/>
        <v>6</v>
      </c>
      <c r="AJ1872" s="126"/>
    </row>
    <row r="1873" spans="1:37" ht="15.75">
      <c r="A1873" s="1700">
        <v>4</v>
      </c>
      <c r="B1873" s="1707" t="s">
        <v>5346</v>
      </c>
      <c r="C1873" s="1708" t="s">
        <v>176</v>
      </c>
      <c r="D1873" s="1702">
        <v>396.94</v>
      </c>
      <c r="E1873" s="116">
        <v>3</v>
      </c>
      <c r="F1873" s="1702">
        <f t="shared" ref="F1873:F1879" si="559">D1873*E1873</f>
        <v>1190.82</v>
      </c>
      <c r="G1873" s="116"/>
      <c r="H1873" s="1702">
        <f t="shared" si="551"/>
        <v>0</v>
      </c>
      <c r="I1873" s="117">
        <v>44827</v>
      </c>
      <c r="J1873" s="117">
        <v>45473</v>
      </c>
      <c r="K1873" s="116"/>
      <c r="L1873" s="116"/>
      <c r="M1873" s="116"/>
      <c r="N1873" s="116"/>
      <c r="O1873" s="116"/>
      <c r="P1873" s="116"/>
      <c r="Q1873" s="116"/>
      <c r="R1873" s="116"/>
      <c r="S1873" s="116"/>
      <c r="T1873" s="116"/>
      <c r="U1873" s="116"/>
      <c r="V1873" s="116"/>
      <c r="W1873" s="116"/>
      <c r="X1873" s="116"/>
      <c r="Y1873" s="116"/>
      <c r="Z1873" s="116"/>
      <c r="AA1873" s="116"/>
      <c r="AB1873" s="116"/>
      <c r="AC1873" s="1507">
        <f t="shared" si="552"/>
        <v>3</v>
      </c>
      <c r="AD1873" s="1508">
        <f t="shared" si="553"/>
        <v>1190.82</v>
      </c>
      <c r="AE1873" s="14">
        <f t="shared" si="554"/>
        <v>15.2</v>
      </c>
      <c r="AF1873" s="14">
        <f t="shared" si="555"/>
        <v>0</v>
      </c>
      <c r="AG1873" s="14" t="e">
        <f t="shared" si="556"/>
        <v>#DIV/0!</v>
      </c>
      <c r="AH1873" s="14" t="e">
        <f t="shared" si="557"/>
        <v>#DIV/0!</v>
      </c>
      <c r="AI1873" s="14">
        <f t="shared" si="558"/>
        <v>3</v>
      </c>
      <c r="AJ1873" s="126"/>
    </row>
    <row r="1874" spans="1:37" ht="15.75">
      <c r="A1874" s="1700">
        <v>5</v>
      </c>
      <c r="B1874" s="1707" t="s">
        <v>5301</v>
      </c>
      <c r="C1874" s="1708" t="s">
        <v>264</v>
      </c>
      <c r="D1874" s="1702">
        <v>3199.5</v>
      </c>
      <c r="E1874" s="116">
        <v>1</v>
      </c>
      <c r="F1874" s="1702">
        <f t="shared" si="559"/>
        <v>3199.5</v>
      </c>
      <c r="G1874" s="116"/>
      <c r="H1874" s="1702"/>
      <c r="I1874" s="117">
        <v>44827</v>
      </c>
      <c r="J1874" s="117">
        <v>45292</v>
      </c>
      <c r="K1874" s="116"/>
      <c r="L1874" s="116"/>
      <c r="M1874" s="116"/>
      <c r="N1874" s="116"/>
      <c r="O1874" s="116"/>
      <c r="P1874" s="116"/>
      <c r="Q1874" s="116"/>
      <c r="R1874" s="116"/>
      <c r="S1874" s="116"/>
      <c r="T1874" s="116"/>
      <c r="U1874" s="116"/>
      <c r="V1874" s="116"/>
      <c r="W1874" s="116"/>
      <c r="X1874" s="116"/>
      <c r="Y1874" s="116"/>
      <c r="Z1874" s="116"/>
      <c r="AA1874" s="116"/>
      <c r="AB1874" s="116"/>
      <c r="AC1874" s="1507">
        <f t="shared" si="552"/>
        <v>1</v>
      </c>
      <c r="AD1874" s="1508">
        <f t="shared" si="553"/>
        <v>3199.5</v>
      </c>
      <c r="AE1874" s="14">
        <f t="shared" si="554"/>
        <v>9.1666666666666661</v>
      </c>
      <c r="AF1874" s="14">
        <f t="shared" si="555"/>
        <v>0</v>
      </c>
      <c r="AG1874" s="14" t="e">
        <f t="shared" si="556"/>
        <v>#DIV/0!</v>
      </c>
      <c r="AH1874" s="14" t="e">
        <f t="shared" si="557"/>
        <v>#DIV/0!</v>
      </c>
      <c r="AI1874" s="14">
        <f t="shared" si="558"/>
        <v>1</v>
      </c>
      <c r="AJ1874" s="126"/>
    </row>
    <row r="1875" spans="1:37" ht="15.75">
      <c r="A1875" s="1700">
        <v>7</v>
      </c>
      <c r="B1875" s="128" t="s">
        <v>5759</v>
      </c>
      <c r="C1875" s="126" t="s">
        <v>66</v>
      </c>
      <c r="D1875" s="119">
        <v>1.65</v>
      </c>
      <c r="E1875" s="1710">
        <v>24000</v>
      </c>
      <c r="F1875" s="1702">
        <f t="shared" si="559"/>
        <v>39600</v>
      </c>
      <c r="G1875" s="122"/>
      <c r="H1875" s="1711"/>
      <c r="I1875" s="117">
        <v>44839</v>
      </c>
      <c r="J1875" s="117">
        <v>45689</v>
      </c>
      <c r="K1875" s="116"/>
      <c r="L1875" s="116"/>
      <c r="M1875" s="116"/>
      <c r="N1875" s="116">
        <v>117</v>
      </c>
      <c r="O1875" s="116">
        <v>1453</v>
      </c>
      <c r="P1875" s="116">
        <v>2476</v>
      </c>
      <c r="Q1875" s="116"/>
      <c r="R1875" s="116"/>
      <c r="S1875" s="116"/>
      <c r="T1875" s="116"/>
      <c r="U1875" s="116"/>
      <c r="V1875" s="116"/>
      <c r="W1875" s="116"/>
      <c r="X1875" s="116"/>
      <c r="Y1875" s="116"/>
      <c r="Z1875" s="116"/>
      <c r="AA1875" s="116"/>
      <c r="AB1875" s="116"/>
      <c r="AC1875" s="1507">
        <f t="shared" si="552"/>
        <v>19954</v>
      </c>
      <c r="AD1875" s="1508">
        <f t="shared" si="553"/>
        <v>32924.1</v>
      </c>
      <c r="AE1875" s="14">
        <f t="shared" si="554"/>
        <v>22.4</v>
      </c>
      <c r="AF1875" s="14">
        <f t="shared" si="555"/>
        <v>1348.6666666666667</v>
      </c>
      <c r="AG1875" s="14">
        <f t="shared" si="556"/>
        <v>14.795353435491842</v>
      </c>
      <c r="AH1875" s="14">
        <f t="shared" si="557"/>
        <v>-7.6046465645081565</v>
      </c>
      <c r="AI1875" s="14">
        <f t="shared" si="558"/>
        <v>-10256.133333333331</v>
      </c>
      <c r="AJ1875" s="126"/>
    </row>
    <row r="1876" spans="1:37" ht="15.75">
      <c r="A1876" s="1700">
        <v>10</v>
      </c>
      <c r="B1876" s="128" t="s">
        <v>8167</v>
      </c>
      <c r="C1876" s="1712" t="s">
        <v>181</v>
      </c>
      <c r="D1876" s="1711">
        <v>1</v>
      </c>
      <c r="E1876" s="1710"/>
      <c r="F1876" s="1702"/>
      <c r="G1876" s="122">
        <v>30</v>
      </c>
      <c r="H1876" s="1711">
        <f t="shared" ref="H1876" si="560">SUM(G1876*D1876)</f>
        <v>30</v>
      </c>
      <c r="I1876" s="117">
        <v>44930</v>
      </c>
      <c r="J1876" s="117">
        <v>45748</v>
      </c>
      <c r="K1876" s="116"/>
      <c r="L1876" s="116"/>
      <c r="M1876" s="116"/>
      <c r="N1876" s="116">
        <v>19</v>
      </c>
      <c r="O1876" s="116">
        <v>1</v>
      </c>
      <c r="P1876" s="116"/>
      <c r="Q1876" s="116"/>
      <c r="R1876" s="116"/>
      <c r="S1876" s="116"/>
      <c r="T1876" s="116"/>
      <c r="U1876" s="116"/>
      <c r="V1876" s="116"/>
      <c r="W1876" s="116"/>
      <c r="X1876" s="116"/>
      <c r="Y1876" s="116"/>
      <c r="Z1876" s="116"/>
      <c r="AA1876" s="116"/>
      <c r="AB1876" s="116"/>
      <c r="AC1876" s="1507">
        <f t="shared" si="552"/>
        <v>10</v>
      </c>
      <c r="AD1876" s="1508">
        <f t="shared" si="553"/>
        <v>10</v>
      </c>
      <c r="AE1876" s="14">
        <f t="shared" si="554"/>
        <v>24.366666666666667</v>
      </c>
      <c r="AF1876" s="14">
        <f t="shared" si="555"/>
        <v>6.666666666666667</v>
      </c>
      <c r="AG1876" s="14">
        <f t="shared" si="556"/>
        <v>1.5</v>
      </c>
      <c r="AH1876" s="14">
        <f t="shared" si="557"/>
        <v>-22.866666666666667</v>
      </c>
      <c r="AI1876" s="14">
        <f t="shared" si="558"/>
        <v>-152.44444444444446</v>
      </c>
      <c r="AJ1876" s="126"/>
    </row>
    <row r="1877" spans="1:37" ht="15.75">
      <c r="A1877" s="1700">
        <v>11</v>
      </c>
      <c r="B1877" s="128" t="s">
        <v>5854</v>
      </c>
      <c r="C1877" s="126" t="s">
        <v>66</v>
      </c>
      <c r="D1877" s="1711">
        <v>126.5</v>
      </c>
      <c r="E1877" s="116">
        <v>70</v>
      </c>
      <c r="F1877" s="1702">
        <f t="shared" si="559"/>
        <v>8855</v>
      </c>
      <c r="G1877" s="122"/>
      <c r="H1877" s="1711"/>
      <c r="I1877" s="117">
        <v>44839</v>
      </c>
      <c r="J1877" s="117">
        <v>45689</v>
      </c>
      <c r="K1877" s="116"/>
      <c r="L1877" s="116"/>
      <c r="M1877" s="116"/>
      <c r="N1877" s="116">
        <v>29</v>
      </c>
      <c r="O1877" s="116">
        <v>24</v>
      </c>
      <c r="P1877" s="116">
        <v>7</v>
      </c>
      <c r="Q1877" s="116"/>
      <c r="R1877" s="116"/>
      <c r="S1877" s="116"/>
      <c r="T1877" s="116"/>
      <c r="U1877" s="116"/>
      <c r="V1877" s="116"/>
      <c r="W1877" s="116"/>
      <c r="X1877" s="116"/>
      <c r="Y1877" s="116"/>
      <c r="Z1877" s="116"/>
      <c r="AA1877" s="116"/>
      <c r="AB1877" s="116"/>
      <c r="AC1877" s="1507">
        <f t="shared" si="552"/>
        <v>10</v>
      </c>
      <c r="AD1877" s="1508">
        <f t="shared" si="553"/>
        <v>1265</v>
      </c>
      <c r="AE1877" s="14">
        <f t="shared" si="554"/>
        <v>22.4</v>
      </c>
      <c r="AF1877" s="14">
        <f t="shared" si="555"/>
        <v>20</v>
      </c>
      <c r="AG1877" s="14">
        <f t="shared" si="556"/>
        <v>0.5</v>
      </c>
      <c r="AH1877" s="14">
        <f t="shared" si="557"/>
        <v>-21.9</v>
      </c>
      <c r="AI1877" s="14">
        <f t="shared" si="558"/>
        <v>-438</v>
      </c>
      <c r="AJ1877" s="126"/>
    </row>
    <row r="1878" spans="1:37" ht="15.75" customHeight="1">
      <c r="A1878" s="1700">
        <v>12</v>
      </c>
      <c r="B1878" s="128" t="s">
        <v>5855</v>
      </c>
      <c r="C1878" s="126" t="s">
        <v>66</v>
      </c>
      <c r="D1878" s="1711">
        <v>24</v>
      </c>
      <c r="E1878" s="116">
        <v>2600</v>
      </c>
      <c r="F1878" s="1702">
        <f t="shared" si="559"/>
        <v>62400</v>
      </c>
      <c r="G1878" s="122"/>
      <c r="H1878" s="1711"/>
      <c r="I1878" s="117">
        <v>44839</v>
      </c>
      <c r="J1878" s="117">
        <v>45689</v>
      </c>
      <c r="K1878" s="116"/>
      <c r="L1878" s="116"/>
      <c r="M1878" s="116"/>
      <c r="N1878" s="116"/>
      <c r="O1878" s="116"/>
      <c r="P1878" s="116">
        <v>61</v>
      </c>
      <c r="Q1878" s="116">
        <v>57</v>
      </c>
      <c r="R1878" s="116"/>
      <c r="S1878" s="116"/>
      <c r="T1878" s="116"/>
      <c r="U1878" s="116"/>
      <c r="V1878" s="116"/>
      <c r="W1878" s="116"/>
      <c r="X1878" s="116"/>
      <c r="Y1878" s="116"/>
      <c r="Z1878" s="116"/>
      <c r="AA1878" s="116"/>
      <c r="AB1878" s="116"/>
      <c r="AC1878" s="1507">
        <f t="shared" si="552"/>
        <v>2482</v>
      </c>
      <c r="AD1878" s="1508">
        <f t="shared" si="553"/>
        <v>59568</v>
      </c>
      <c r="AE1878" s="14">
        <f t="shared" si="554"/>
        <v>22.4</v>
      </c>
      <c r="AF1878" s="14">
        <f t="shared" si="555"/>
        <v>39.333333333333336</v>
      </c>
      <c r="AG1878" s="14">
        <f t="shared" si="556"/>
        <v>63.101694915254235</v>
      </c>
      <c r="AH1878" s="14">
        <f t="shared" si="557"/>
        <v>40.701694915254237</v>
      </c>
      <c r="AI1878" s="14">
        <f t="shared" si="558"/>
        <v>1600.9333333333334</v>
      </c>
      <c r="AJ1878" s="126"/>
    </row>
    <row r="1879" spans="1:37" ht="15.75">
      <c r="A1879" s="1700">
        <v>13</v>
      </c>
      <c r="B1879" s="128" t="s">
        <v>959</v>
      </c>
      <c r="C1879" s="126" t="s">
        <v>66</v>
      </c>
      <c r="D1879" s="1711">
        <v>162.66999999999999</v>
      </c>
      <c r="E1879" s="116">
        <v>100</v>
      </c>
      <c r="F1879" s="1702">
        <f t="shared" si="559"/>
        <v>16266.999999999998</v>
      </c>
      <c r="G1879" s="122"/>
      <c r="H1879" s="1711"/>
      <c r="I1879" s="117">
        <v>44839</v>
      </c>
      <c r="J1879" s="117"/>
      <c r="K1879" s="116"/>
      <c r="L1879" s="116"/>
      <c r="M1879" s="116"/>
      <c r="N1879" s="116"/>
      <c r="O1879" s="116"/>
      <c r="P1879" s="116"/>
      <c r="Q1879" s="116"/>
      <c r="R1879" s="116"/>
      <c r="S1879" s="116"/>
      <c r="T1879" s="116"/>
      <c r="U1879" s="116"/>
      <c r="V1879" s="116"/>
      <c r="W1879" s="116"/>
      <c r="X1879" s="116"/>
      <c r="Y1879" s="116"/>
      <c r="Z1879" s="116"/>
      <c r="AA1879" s="116"/>
      <c r="AB1879" s="116"/>
      <c r="AC1879" s="1507">
        <f t="shared" si="552"/>
        <v>100</v>
      </c>
      <c r="AD1879" s="1508">
        <f t="shared" si="553"/>
        <v>16266.999999999998</v>
      </c>
      <c r="AE1879" s="14">
        <f t="shared" si="554"/>
        <v>-1500.5666666666666</v>
      </c>
      <c r="AF1879" s="14">
        <f t="shared" si="555"/>
        <v>0</v>
      </c>
      <c r="AG1879" s="14" t="e">
        <f t="shared" si="556"/>
        <v>#DIV/0!</v>
      </c>
      <c r="AH1879" s="14" t="e">
        <f t="shared" si="557"/>
        <v>#DIV/0!</v>
      </c>
      <c r="AI1879" s="14">
        <f t="shared" si="558"/>
        <v>100</v>
      </c>
      <c r="AJ1879" s="126"/>
    </row>
    <row r="1880" spans="1:37" ht="15.75">
      <c r="A1880" s="1700">
        <v>14</v>
      </c>
      <c r="B1880" s="128" t="s">
        <v>8272</v>
      </c>
      <c r="C1880" s="126" t="s">
        <v>66</v>
      </c>
      <c r="D1880" s="1711">
        <v>2</v>
      </c>
      <c r="E1880" s="116"/>
      <c r="F1880" s="1702"/>
      <c r="G1880" s="122">
        <v>2</v>
      </c>
      <c r="H1880" s="1711">
        <v>4</v>
      </c>
      <c r="I1880" s="117"/>
      <c r="J1880" s="117"/>
      <c r="K1880" s="116"/>
      <c r="L1880" s="116"/>
      <c r="M1880" s="116"/>
      <c r="N1880" s="116"/>
      <c r="O1880" s="116"/>
      <c r="P1880" s="116"/>
      <c r="Q1880" s="116"/>
      <c r="R1880" s="116"/>
      <c r="S1880" s="116"/>
      <c r="T1880" s="116"/>
      <c r="U1880" s="116"/>
      <c r="V1880" s="116"/>
      <c r="W1880" s="116"/>
      <c r="X1880" s="116"/>
      <c r="Y1880" s="116"/>
      <c r="Z1880" s="116"/>
      <c r="AA1880" s="116"/>
      <c r="AB1880" s="116"/>
      <c r="AC1880" s="1507">
        <f t="shared" si="552"/>
        <v>2</v>
      </c>
      <c r="AD1880" s="1508">
        <f t="shared" si="553"/>
        <v>4</v>
      </c>
      <c r="AE1880" s="14">
        <f t="shared" si="554"/>
        <v>-1500.5666666666666</v>
      </c>
      <c r="AF1880" s="14">
        <f t="shared" si="555"/>
        <v>0</v>
      </c>
      <c r="AG1880" s="14" t="e">
        <f t="shared" si="556"/>
        <v>#DIV/0!</v>
      </c>
      <c r="AH1880" s="14" t="e">
        <f t="shared" si="557"/>
        <v>#DIV/0!</v>
      </c>
      <c r="AI1880" s="14">
        <f t="shared" si="558"/>
        <v>2</v>
      </c>
      <c r="AJ1880" s="126"/>
    </row>
    <row r="1881" spans="1:37" ht="15.75">
      <c r="A1881" s="1700">
        <v>15</v>
      </c>
      <c r="B1881" s="128" t="s">
        <v>4763</v>
      </c>
      <c r="C1881" s="126" t="s">
        <v>66</v>
      </c>
      <c r="D1881" s="1711">
        <v>20</v>
      </c>
      <c r="E1881" s="116"/>
      <c r="F1881" s="1702"/>
      <c r="G1881" s="122">
        <v>4</v>
      </c>
      <c r="H1881" s="1711">
        <v>80</v>
      </c>
      <c r="I1881" s="117"/>
      <c r="J1881" s="117"/>
      <c r="K1881" s="116"/>
      <c r="L1881" s="116"/>
      <c r="M1881" s="116"/>
      <c r="N1881" s="116"/>
      <c r="O1881" s="116"/>
      <c r="P1881" s="116"/>
      <c r="Q1881" s="116"/>
      <c r="R1881" s="116"/>
      <c r="S1881" s="116"/>
      <c r="T1881" s="116"/>
      <c r="U1881" s="116"/>
      <c r="V1881" s="116"/>
      <c r="W1881" s="116"/>
      <c r="X1881" s="116"/>
      <c r="Y1881" s="116"/>
      <c r="Z1881" s="116"/>
      <c r="AA1881" s="116"/>
      <c r="AB1881" s="116"/>
      <c r="AC1881" s="1507">
        <f t="shared" si="552"/>
        <v>4</v>
      </c>
      <c r="AD1881" s="1508">
        <f t="shared" si="553"/>
        <v>80</v>
      </c>
      <c r="AE1881" s="14">
        <f t="shared" si="554"/>
        <v>-1500.5666666666666</v>
      </c>
      <c r="AF1881" s="14">
        <f t="shared" si="555"/>
        <v>0</v>
      </c>
      <c r="AG1881" s="14" t="e">
        <f t="shared" si="556"/>
        <v>#DIV/0!</v>
      </c>
      <c r="AH1881" s="14" t="e">
        <f t="shared" si="557"/>
        <v>#DIV/0!</v>
      </c>
      <c r="AI1881" s="14">
        <f t="shared" si="558"/>
        <v>4</v>
      </c>
      <c r="AJ1881" s="126"/>
    </row>
    <row r="1882" spans="1:37" ht="15.75">
      <c r="A1882" s="1700">
        <v>16</v>
      </c>
      <c r="B1882" s="128" t="s">
        <v>8273</v>
      </c>
      <c r="C1882" s="126" t="s">
        <v>66</v>
      </c>
      <c r="D1882" s="1711">
        <v>0.1</v>
      </c>
      <c r="E1882" s="116"/>
      <c r="F1882" s="1702"/>
      <c r="G1882" s="122">
        <v>4</v>
      </c>
      <c r="H1882" s="1711">
        <v>0.4</v>
      </c>
      <c r="I1882" s="117"/>
      <c r="J1882" s="117"/>
      <c r="K1882" s="116"/>
      <c r="L1882" s="116"/>
      <c r="M1882" s="116"/>
      <c r="N1882" s="116"/>
      <c r="O1882" s="116"/>
      <c r="P1882" s="116"/>
      <c r="Q1882" s="116"/>
      <c r="R1882" s="116"/>
      <c r="S1882" s="116"/>
      <c r="T1882" s="116"/>
      <c r="U1882" s="116"/>
      <c r="V1882" s="116"/>
      <c r="W1882" s="116"/>
      <c r="X1882" s="116"/>
      <c r="Y1882" s="116"/>
      <c r="Z1882" s="116"/>
      <c r="AA1882" s="116"/>
      <c r="AB1882" s="116"/>
      <c r="AC1882" s="1507">
        <f t="shared" si="552"/>
        <v>4</v>
      </c>
      <c r="AD1882" s="1508">
        <f t="shared" si="553"/>
        <v>0.4</v>
      </c>
      <c r="AE1882" s="14">
        <f t="shared" si="554"/>
        <v>-1500.5666666666666</v>
      </c>
      <c r="AF1882" s="14">
        <f t="shared" si="555"/>
        <v>0</v>
      </c>
      <c r="AG1882" s="14" t="e">
        <f t="shared" si="556"/>
        <v>#DIV/0!</v>
      </c>
      <c r="AH1882" s="14" t="e">
        <f t="shared" si="557"/>
        <v>#DIV/0!</v>
      </c>
      <c r="AI1882" s="14">
        <f t="shared" si="558"/>
        <v>4</v>
      </c>
      <c r="AJ1882" s="126"/>
    </row>
    <row r="1883" spans="1:37" ht="15.75">
      <c r="A1883" s="1700">
        <v>18</v>
      </c>
      <c r="B1883" s="128" t="s">
        <v>4699</v>
      </c>
      <c r="C1883" s="126" t="s">
        <v>66</v>
      </c>
      <c r="D1883" s="1711">
        <v>15</v>
      </c>
      <c r="E1883" s="116"/>
      <c r="F1883" s="1702"/>
      <c r="G1883" s="122">
        <v>20</v>
      </c>
      <c r="H1883" s="1711">
        <v>300</v>
      </c>
      <c r="I1883" s="117"/>
      <c r="J1883" s="117"/>
      <c r="K1883" s="116"/>
      <c r="L1883" s="116"/>
      <c r="M1883" s="116"/>
      <c r="N1883" s="116"/>
      <c r="O1883" s="116"/>
      <c r="P1883" s="116"/>
      <c r="Q1883" s="116"/>
      <c r="R1883" s="116"/>
      <c r="S1883" s="116"/>
      <c r="T1883" s="116"/>
      <c r="U1883" s="116"/>
      <c r="V1883" s="116"/>
      <c r="W1883" s="116"/>
      <c r="X1883" s="116"/>
      <c r="Y1883" s="116"/>
      <c r="Z1883" s="116"/>
      <c r="AA1883" s="116"/>
      <c r="AB1883" s="116"/>
      <c r="AC1883" s="1507">
        <f t="shared" si="552"/>
        <v>20</v>
      </c>
      <c r="AD1883" s="1508">
        <f t="shared" si="553"/>
        <v>300</v>
      </c>
      <c r="AE1883" s="14">
        <f t="shared" si="554"/>
        <v>-1500.5666666666666</v>
      </c>
      <c r="AF1883" s="14">
        <f t="shared" si="555"/>
        <v>0</v>
      </c>
      <c r="AG1883" s="14" t="e">
        <f t="shared" si="556"/>
        <v>#DIV/0!</v>
      </c>
      <c r="AH1883" s="14" t="e">
        <f t="shared" si="557"/>
        <v>#DIV/0!</v>
      </c>
      <c r="AI1883" s="14">
        <f t="shared" si="558"/>
        <v>20</v>
      </c>
      <c r="AJ1883" s="126"/>
    </row>
    <row r="1884" spans="1:37" ht="15.75">
      <c r="A1884" s="1700">
        <v>19</v>
      </c>
      <c r="B1884" s="128" t="s">
        <v>4703</v>
      </c>
      <c r="C1884" s="126" t="s">
        <v>66</v>
      </c>
      <c r="D1884" s="124">
        <v>1</v>
      </c>
      <c r="E1884" s="116"/>
      <c r="F1884" s="1702"/>
      <c r="G1884" s="122">
        <v>10</v>
      </c>
      <c r="H1884" s="124">
        <v>10</v>
      </c>
      <c r="I1884" s="117"/>
      <c r="J1884" s="117"/>
      <c r="K1884" s="116"/>
      <c r="L1884" s="116"/>
      <c r="M1884" s="116"/>
      <c r="N1884" s="116"/>
      <c r="O1884" s="116"/>
      <c r="P1884" s="116"/>
      <c r="Q1884" s="116"/>
      <c r="R1884" s="116"/>
      <c r="S1884" s="116"/>
      <c r="T1884" s="116"/>
      <c r="U1884" s="116"/>
      <c r="V1884" s="116"/>
      <c r="W1884" s="116"/>
      <c r="X1884" s="116"/>
      <c r="Y1884" s="116"/>
      <c r="Z1884" s="116"/>
      <c r="AA1884" s="116"/>
      <c r="AB1884" s="116"/>
      <c r="AC1884" s="1507">
        <f t="shared" si="552"/>
        <v>10</v>
      </c>
      <c r="AD1884" s="1508">
        <f t="shared" si="553"/>
        <v>10</v>
      </c>
      <c r="AE1884" s="14">
        <f t="shared" si="554"/>
        <v>-1500.5666666666666</v>
      </c>
      <c r="AF1884" s="14">
        <f t="shared" si="555"/>
        <v>0</v>
      </c>
      <c r="AG1884" s="14" t="e">
        <f t="shared" si="556"/>
        <v>#DIV/0!</v>
      </c>
      <c r="AH1884" s="14" t="e">
        <f t="shared" si="557"/>
        <v>#DIV/0!</v>
      </c>
      <c r="AI1884" s="14">
        <f t="shared" si="558"/>
        <v>10</v>
      </c>
      <c r="AJ1884" s="126"/>
    </row>
    <row r="1885" spans="1:37" ht="15.75" customHeight="1">
      <c r="A1885" s="4315" t="s">
        <v>34</v>
      </c>
      <c r="B1885" s="4316"/>
      <c r="C1885" s="4316"/>
      <c r="D1885" s="4316"/>
      <c r="E1885" s="4316"/>
      <c r="F1885" s="4316"/>
      <c r="G1885" s="4316"/>
      <c r="H1885" s="4316"/>
      <c r="I1885" s="4316"/>
      <c r="J1885" s="4316"/>
      <c r="K1885" s="4316"/>
      <c r="L1885" s="4316"/>
      <c r="M1885" s="4316"/>
      <c r="N1885" s="4316"/>
      <c r="O1885" s="4316"/>
      <c r="P1885" s="4316"/>
      <c r="Q1885" s="4316"/>
      <c r="R1885" s="4316"/>
      <c r="S1885" s="4316"/>
      <c r="T1885" s="4316"/>
      <c r="U1885" s="4316"/>
      <c r="V1885" s="4316"/>
      <c r="W1885" s="4316"/>
      <c r="X1885" s="4316"/>
      <c r="Y1885" s="4316"/>
      <c r="Z1885" s="4316"/>
      <c r="AA1885" s="4316"/>
      <c r="AB1885" s="4316"/>
      <c r="AC1885" s="4316"/>
      <c r="AD1885" s="4316"/>
      <c r="AE1885" s="4316"/>
      <c r="AF1885" s="4316"/>
      <c r="AG1885" s="4316"/>
      <c r="AH1885" s="4316"/>
      <c r="AI1885" s="4316"/>
      <c r="AJ1885" s="4317"/>
    </row>
    <row r="1886" spans="1:37" ht="15.75">
      <c r="A1886" s="4525" t="s">
        <v>20</v>
      </c>
      <c r="B1886" s="4525"/>
      <c r="C1886" s="4525"/>
      <c r="D1886" s="4525"/>
      <c r="E1886" s="4525"/>
      <c r="F1886" s="4525"/>
      <c r="G1886" s="4525"/>
      <c r="H1886" s="4525"/>
      <c r="I1886" s="4525"/>
      <c r="J1886" s="4525"/>
      <c r="K1886" s="4525"/>
      <c r="L1886" s="4525"/>
      <c r="M1886" s="4525"/>
      <c r="N1886" s="4525"/>
      <c r="O1886" s="4525"/>
      <c r="P1886" s="4525"/>
      <c r="Q1886" s="4525"/>
      <c r="R1886" s="4525"/>
      <c r="S1886" s="4525"/>
      <c r="T1886" s="4525"/>
      <c r="U1886" s="4525"/>
      <c r="V1886" s="4525"/>
      <c r="W1886" s="4525"/>
      <c r="X1886" s="4525"/>
      <c r="Y1886" s="4525"/>
      <c r="Z1886" s="4525"/>
      <c r="AA1886" s="4525"/>
      <c r="AB1886" s="4525"/>
      <c r="AC1886" s="4525"/>
      <c r="AD1886" s="4525"/>
      <c r="AE1886" s="4525"/>
      <c r="AF1886" s="4525"/>
      <c r="AG1886" s="4525"/>
      <c r="AH1886" s="4525"/>
      <c r="AI1886" s="4525"/>
      <c r="AJ1886" s="4525"/>
    </row>
    <row r="1887" spans="1:37" ht="15.75">
      <c r="A1887" s="4940" t="s">
        <v>2235</v>
      </c>
      <c r="B1887" s="4940"/>
      <c r="C1887" s="4940"/>
      <c r="D1887" s="4940"/>
      <c r="E1887" s="4940"/>
      <c r="F1887" s="4940"/>
      <c r="G1887" s="4940"/>
      <c r="H1887" s="4940"/>
      <c r="I1887" s="4940"/>
      <c r="J1887" s="4940"/>
      <c r="K1887" s="4940"/>
      <c r="L1887" s="4940"/>
      <c r="M1887" s="4940"/>
      <c r="N1887" s="4940"/>
      <c r="O1887" s="4940"/>
      <c r="P1887" s="4940"/>
      <c r="Q1887" s="4940"/>
      <c r="R1887" s="4940"/>
      <c r="S1887" s="4940"/>
      <c r="T1887" s="4940"/>
      <c r="U1887" s="4940"/>
      <c r="V1887" s="4940"/>
      <c r="W1887" s="4940"/>
      <c r="X1887" s="4940"/>
      <c r="Y1887" s="4940"/>
      <c r="Z1887" s="4940"/>
      <c r="AA1887" s="4940"/>
      <c r="AB1887" s="4940"/>
      <c r="AC1887" s="4940"/>
      <c r="AD1887" s="4940"/>
      <c r="AE1887" s="4940"/>
      <c r="AF1887" s="4940"/>
      <c r="AG1887" s="4940"/>
      <c r="AH1887" s="4940"/>
      <c r="AI1887" s="4940"/>
      <c r="AJ1887" s="4940"/>
    </row>
    <row r="1888" spans="1:37" ht="15.75">
      <c r="A1888" s="1700">
        <v>4</v>
      </c>
      <c r="B1888" s="115" t="s">
        <v>2222</v>
      </c>
      <c r="C1888" s="116" t="s">
        <v>2221</v>
      </c>
      <c r="D1888" s="1702">
        <v>0</v>
      </c>
      <c r="E1888" s="116">
        <v>633</v>
      </c>
      <c r="F1888" s="1713">
        <f t="shared" ref="F1888:F1894" si="561">D1888*E1888</f>
        <v>0</v>
      </c>
      <c r="G1888" s="116">
        <v>0</v>
      </c>
      <c r="H1888" s="1713">
        <f t="shared" ref="H1888:H1892" si="562">D1888*G1888</f>
        <v>0</v>
      </c>
      <c r="I1888" s="117">
        <v>44537</v>
      </c>
      <c r="J1888" s="117">
        <v>45155</v>
      </c>
      <c r="K1888" s="116"/>
      <c r="L1888" s="116"/>
      <c r="M1888" s="116"/>
      <c r="N1888" s="116">
        <v>14</v>
      </c>
      <c r="O1888" s="116">
        <v>17</v>
      </c>
      <c r="P1888" s="116">
        <v>18</v>
      </c>
      <c r="Q1888" s="116"/>
      <c r="R1888" s="116"/>
      <c r="S1888" s="116"/>
      <c r="T1888" s="116"/>
      <c r="U1888" s="116"/>
      <c r="V1888" s="116"/>
      <c r="W1888" s="116"/>
      <c r="X1888" s="116"/>
      <c r="Y1888" s="116"/>
      <c r="Z1888" s="116"/>
      <c r="AA1888" s="116"/>
      <c r="AB1888" s="1713"/>
      <c r="AC1888" s="1507">
        <f t="shared" ref="AC1888:AC1892" si="563">E1888+G1888-N1888-O1888-AA1888-P1888-Q1888-R1888-S1888-T1888-U1888-V1888-W1888-X1888-Y1888</f>
        <v>584</v>
      </c>
      <c r="AD1888" s="1508">
        <f t="shared" ref="AD1888:AD1892" si="564">D1888*AC1888</f>
        <v>0</v>
      </c>
      <c r="AE1888" s="14">
        <f t="shared" ref="AE1888:AE1892" si="565">(J1888-"01.04.2023")/30</f>
        <v>4.5999999999999996</v>
      </c>
      <c r="AF1888" s="14">
        <f t="shared" ref="AF1888:AF1892" si="566">(N1888+O1888+P1888+Q1888+R1888+S1888+T1888+U1888+V1888+W1888+X1888+Y1888)/3</f>
        <v>16.333333333333332</v>
      </c>
      <c r="AG1888" s="14">
        <f t="shared" ref="AG1888:AG1892" si="567">AC1888/AF1888</f>
        <v>35.755102040816332</v>
      </c>
      <c r="AH1888" s="14">
        <f t="shared" ref="AH1888:AH1892" si="568">AG1888-AE1888</f>
        <v>31.155102040816331</v>
      </c>
      <c r="AI1888" s="14">
        <f t="shared" ref="AI1888:AI1892" si="569">AC1888-(AE1888*AF1888)</f>
        <v>508.86666666666667</v>
      </c>
      <c r="AJ1888" s="116"/>
      <c r="AK1888" s="1714"/>
    </row>
    <row r="1889" spans="1:37" ht="15.75">
      <c r="A1889" s="1700">
        <v>6</v>
      </c>
      <c r="B1889" s="115" t="s">
        <v>203</v>
      </c>
      <c r="C1889" s="116" t="s">
        <v>2221</v>
      </c>
      <c r="D1889" s="1709">
        <v>25.207999999999998</v>
      </c>
      <c r="E1889" s="116">
        <v>32</v>
      </c>
      <c r="F1889" s="1713">
        <f t="shared" si="561"/>
        <v>806.65599999999995</v>
      </c>
      <c r="G1889" s="116">
        <v>0</v>
      </c>
      <c r="H1889" s="1713">
        <f t="shared" si="562"/>
        <v>0</v>
      </c>
      <c r="I1889" s="117">
        <v>44895</v>
      </c>
      <c r="J1889" s="117">
        <v>45108</v>
      </c>
      <c r="K1889" s="116"/>
      <c r="L1889" s="116"/>
      <c r="M1889" s="116"/>
      <c r="N1889" s="116">
        <v>4</v>
      </c>
      <c r="O1889" s="116"/>
      <c r="P1889" s="116"/>
      <c r="Q1889" s="116"/>
      <c r="R1889" s="116"/>
      <c r="S1889" s="116"/>
      <c r="T1889" s="116"/>
      <c r="U1889" s="116"/>
      <c r="V1889" s="116"/>
      <c r="W1889" s="116"/>
      <c r="X1889" s="116"/>
      <c r="Y1889" s="116"/>
      <c r="Z1889" s="116"/>
      <c r="AA1889" s="116"/>
      <c r="AB1889" s="1713"/>
      <c r="AC1889" s="1507">
        <f t="shared" si="563"/>
        <v>28</v>
      </c>
      <c r="AD1889" s="1508">
        <f t="shared" si="564"/>
        <v>705.82399999999996</v>
      </c>
      <c r="AE1889" s="14">
        <f t="shared" si="565"/>
        <v>3.0333333333333332</v>
      </c>
      <c r="AF1889" s="14">
        <f t="shared" si="566"/>
        <v>1.3333333333333333</v>
      </c>
      <c r="AG1889" s="14">
        <f t="shared" si="567"/>
        <v>21</v>
      </c>
      <c r="AH1889" s="14">
        <f t="shared" si="568"/>
        <v>17.966666666666669</v>
      </c>
      <c r="AI1889" s="14">
        <f t="shared" si="569"/>
        <v>23.955555555555556</v>
      </c>
      <c r="AJ1889" s="116"/>
      <c r="AK1889" s="1714"/>
    </row>
    <row r="1890" spans="1:37" ht="15.75">
      <c r="A1890" s="1700">
        <v>7</v>
      </c>
      <c r="B1890" s="115" t="s">
        <v>2223</v>
      </c>
      <c r="C1890" s="116" t="s">
        <v>181</v>
      </c>
      <c r="D1890" s="1702">
        <v>33.58</v>
      </c>
      <c r="E1890" s="116">
        <v>79</v>
      </c>
      <c r="F1890" s="1713">
        <f t="shared" si="561"/>
        <v>2652.8199999999997</v>
      </c>
      <c r="G1890" s="116">
        <v>1</v>
      </c>
      <c r="H1890" s="1713">
        <f t="shared" si="562"/>
        <v>33.58</v>
      </c>
      <c r="I1890" s="117">
        <v>44956</v>
      </c>
      <c r="J1890" s="117">
        <v>46326</v>
      </c>
      <c r="K1890" s="116"/>
      <c r="L1890" s="116"/>
      <c r="M1890" s="116"/>
      <c r="N1890" s="116">
        <v>1</v>
      </c>
      <c r="O1890" s="116">
        <v>70</v>
      </c>
      <c r="P1890" s="116"/>
      <c r="Q1890" s="116"/>
      <c r="R1890" s="116"/>
      <c r="S1890" s="116"/>
      <c r="T1890" s="116"/>
      <c r="U1890" s="116"/>
      <c r="V1890" s="116"/>
      <c r="W1890" s="116"/>
      <c r="X1890" s="116"/>
      <c r="Y1890" s="116"/>
      <c r="Z1890" s="116"/>
      <c r="AA1890" s="116"/>
      <c r="AB1890" s="1713"/>
      <c r="AC1890" s="1507">
        <f t="shared" si="563"/>
        <v>9</v>
      </c>
      <c r="AD1890" s="1508">
        <f t="shared" si="564"/>
        <v>302.21999999999997</v>
      </c>
      <c r="AE1890" s="14">
        <f t="shared" si="565"/>
        <v>43.633333333333333</v>
      </c>
      <c r="AF1890" s="14">
        <f t="shared" si="566"/>
        <v>23.666666666666668</v>
      </c>
      <c r="AG1890" s="14">
        <f t="shared" si="567"/>
        <v>0.38028169014084506</v>
      </c>
      <c r="AH1890" s="14">
        <f t="shared" si="568"/>
        <v>-43.253051643192485</v>
      </c>
      <c r="AI1890" s="14">
        <f t="shared" si="569"/>
        <v>-1023.6555555555556</v>
      </c>
      <c r="AJ1890" s="116"/>
      <c r="AK1890" s="1714"/>
    </row>
    <row r="1891" spans="1:37" ht="15.75">
      <c r="A1891" s="1700">
        <v>8</v>
      </c>
      <c r="B1891" s="115" t="s">
        <v>2224</v>
      </c>
      <c r="C1891" s="116" t="s">
        <v>181</v>
      </c>
      <c r="D1891" s="1702">
        <v>1.2310000000000001</v>
      </c>
      <c r="E1891" s="116">
        <v>1573</v>
      </c>
      <c r="F1891" s="1713">
        <f t="shared" si="561"/>
        <v>1936.3630000000001</v>
      </c>
      <c r="G1891" s="116">
        <v>0</v>
      </c>
      <c r="H1891" s="1713">
        <f t="shared" si="562"/>
        <v>0</v>
      </c>
      <c r="I1891" s="117">
        <v>44587</v>
      </c>
      <c r="J1891" s="117">
        <v>45838</v>
      </c>
      <c r="K1891" s="116"/>
      <c r="L1891" s="116"/>
      <c r="M1891" s="116"/>
      <c r="N1891" s="116">
        <v>20</v>
      </c>
      <c r="O1891" s="116">
        <v>39</v>
      </c>
      <c r="P1891" s="116">
        <v>37</v>
      </c>
      <c r="Q1891" s="116"/>
      <c r="R1891" s="116"/>
      <c r="S1891" s="116"/>
      <c r="T1891" s="116"/>
      <c r="U1891" s="116"/>
      <c r="V1891" s="116"/>
      <c r="W1891" s="116"/>
      <c r="X1891" s="116"/>
      <c r="Y1891" s="116"/>
      <c r="Z1891" s="116"/>
      <c r="AA1891" s="116"/>
      <c r="AB1891" s="1713"/>
      <c r="AC1891" s="1507">
        <f t="shared" si="563"/>
        <v>1477</v>
      </c>
      <c r="AD1891" s="1508">
        <f t="shared" si="564"/>
        <v>1818.1870000000001</v>
      </c>
      <c r="AE1891" s="14">
        <f t="shared" si="565"/>
        <v>27.366666666666667</v>
      </c>
      <c r="AF1891" s="14">
        <f t="shared" si="566"/>
        <v>32</v>
      </c>
      <c r="AG1891" s="14">
        <f t="shared" si="567"/>
        <v>46.15625</v>
      </c>
      <c r="AH1891" s="14">
        <f t="shared" si="568"/>
        <v>18.789583333333333</v>
      </c>
      <c r="AI1891" s="14">
        <f t="shared" si="569"/>
        <v>601.26666666666665</v>
      </c>
      <c r="AJ1891" s="116"/>
      <c r="AK1891" s="1714"/>
    </row>
    <row r="1892" spans="1:37" ht="15.75">
      <c r="A1892" s="1700">
        <v>12</v>
      </c>
      <c r="B1892" s="115" t="s">
        <v>2225</v>
      </c>
      <c r="C1892" s="116" t="s">
        <v>181</v>
      </c>
      <c r="D1892" s="1702">
        <v>3.54</v>
      </c>
      <c r="E1892" s="116">
        <v>86</v>
      </c>
      <c r="F1892" s="1713">
        <f t="shared" si="561"/>
        <v>304.44</v>
      </c>
      <c r="G1892" s="116">
        <v>60</v>
      </c>
      <c r="H1892" s="1713">
        <f t="shared" si="562"/>
        <v>212.4</v>
      </c>
      <c r="I1892" s="117">
        <v>44956</v>
      </c>
      <c r="J1892" s="117">
        <v>45229</v>
      </c>
      <c r="K1892" s="116"/>
      <c r="L1892" s="116"/>
      <c r="M1892" s="116"/>
      <c r="N1892" s="116"/>
      <c r="O1892" s="116">
        <v>61</v>
      </c>
      <c r="P1892" s="116">
        <v>25</v>
      </c>
      <c r="Q1892" s="116"/>
      <c r="R1892" s="116"/>
      <c r="S1892" s="116"/>
      <c r="T1892" s="116"/>
      <c r="U1892" s="116"/>
      <c r="V1892" s="116"/>
      <c r="W1892" s="116"/>
      <c r="X1892" s="116"/>
      <c r="Y1892" s="116"/>
      <c r="Z1892" s="116"/>
      <c r="AA1892" s="116"/>
      <c r="AB1892" s="1713"/>
      <c r="AC1892" s="1507">
        <f t="shared" si="563"/>
        <v>60</v>
      </c>
      <c r="AD1892" s="1508">
        <f t="shared" si="564"/>
        <v>212.4</v>
      </c>
      <c r="AE1892" s="14">
        <f t="shared" si="565"/>
        <v>7.0666666666666664</v>
      </c>
      <c r="AF1892" s="14">
        <f t="shared" si="566"/>
        <v>28.666666666666668</v>
      </c>
      <c r="AG1892" s="14">
        <f t="shared" si="567"/>
        <v>2.0930232558139532</v>
      </c>
      <c r="AH1892" s="14">
        <f t="shared" si="568"/>
        <v>-4.9736434108527128</v>
      </c>
      <c r="AI1892" s="14">
        <f t="shared" si="569"/>
        <v>-142.57777777777778</v>
      </c>
      <c r="AJ1892" s="116"/>
      <c r="AK1892" s="1714"/>
    </row>
    <row r="1893" spans="1:37" ht="15.75">
      <c r="A1893" s="4940" t="s">
        <v>713</v>
      </c>
      <c r="B1893" s="4940"/>
      <c r="C1893" s="4940"/>
      <c r="D1893" s="4940"/>
      <c r="E1893" s="4940"/>
      <c r="F1893" s="4940"/>
      <c r="G1893" s="4940"/>
      <c r="H1893" s="4940"/>
      <c r="I1893" s="4940"/>
      <c r="J1893" s="4940"/>
      <c r="K1893" s="4940"/>
      <c r="L1893" s="4940"/>
      <c r="M1893" s="4940"/>
      <c r="N1893" s="4940"/>
      <c r="O1893" s="4940"/>
      <c r="P1893" s="4940"/>
      <c r="Q1893" s="4940"/>
      <c r="R1893" s="4940"/>
      <c r="S1893" s="4940"/>
      <c r="T1893" s="4940"/>
      <c r="U1893" s="4940"/>
      <c r="V1893" s="4940"/>
      <c r="W1893" s="4940"/>
      <c r="X1893" s="4940"/>
      <c r="Y1893" s="4940"/>
      <c r="Z1893" s="4940"/>
      <c r="AA1893" s="4940"/>
      <c r="AB1893" s="4940"/>
      <c r="AC1893" s="4940"/>
      <c r="AD1893" s="4940"/>
      <c r="AE1893" s="4940"/>
      <c r="AF1893" s="4940"/>
      <c r="AG1893" s="4940"/>
      <c r="AH1893" s="4940"/>
      <c r="AI1893" s="4940"/>
      <c r="AJ1893" s="4940"/>
      <c r="AK1893" s="1714"/>
    </row>
    <row r="1894" spans="1:37" ht="15.75">
      <c r="A1894" s="1700">
        <v>2</v>
      </c>
      <c r="B1894" s="115" t="s">
        <v>5759</v>
      </c>
      <c r="C1894" s="116" t="s">
        <v>181</v>
      </c>
      <c r="D1894" s="1702"/>
      <c r="E1894" s="116">
        <v>18300</v>
      </c>
      <c r="F1894" s="1713">
        <f t="shared" si="561"/>
        <v>0</v>
      </c>
      <c r="G1894" s="116">
        <v>0</v>
      </c>
      <c r="H1894" s="1713">
        <f>D1894*G1894</f>
        <v>0</v>
      </c>
      <c r="I1894" s="117">
        <v>44874</v>
      </c>
      <c r="J1894" s="117">
        <v>45838</v>
      </c>
      <c r="K1894" s="116"/>
      <c r="L1894" s="116"/>
      <c r="M1894" s="116"/>
      <c r="N1894" s="116">
        <v>4700</v>
      </c>
      <c r="O1894" s="116"/>
      <c r="P1894" s="116">
        <v>1250</v>
      </c>
      <c r="Q1894" s="116"/>
      <c r="R1894" s="116"/>
      <c r="S1894" s="116"/>
      <c r="T1894" s="116"/>
      <c r="U1894" s="116"/>
      <c r="V1894" s="116"/>
      <c r="W1894" s="116"/>
      <c r="X1894" s="116"/>
      <c r="Y1894" s="116"/>
      <c r="Z1894" s="116"/>
      <c r="AA1894" s="116"/>
      <c r="AB1894" s="1713"/>
      <c r="AC1894" s="1507">
        <f>E1894+G1894-N1894-O1894-AA1894-P1894-Q1894-R1894-S1894-T1894-U1894-V1894-W1894-X1894-Y1894</f>
        <v>12350</v>
      </c>
      <c r="AD1894" s="1508">
        <f>D1894*AC1894</f>
        <v>0</v>
      </c>
      <c r="AE1894" s="14">
        <f>(J1894-"01.04.2023")/30</f>
        <v>27.366666666666667</v>
      </c>
      <c r="AF1894" s="14">
        <f>(N1894+O1894+P1894+Q1894+R1894+S1894+T1894+U1894+V1894+W1894+X1894+Y1894)/3</f>
        <v>1983.3333333333333</v>
      </c>
      <c r="AG1894" s="14">
        <f>AC1894/AF1894</f>
        <v>6.2268907563025211</v>
      </c>
      <c r="AH1894" s="14">
        <f>AG1894-AE1894</f>
        <v>-21.139775910364147</v>
      </c>
      <c r="AI1894" s="14">
        <f>AC1894-(AE1894*AF1894)</f>
        <v>-41927.222222222219</v>
      </c>
      <c r="AJ1894" s="116"/>
      <c r="AK1894" s="1714"/>
    </row>
    <row r="1895" spans="1:37" ht="15.75">
      <c r="A1895" s="4525" t="s">
        <v>21</v>
      </c>
      <c r="B1895" s="4525"/>
      <c r="C1895" s="4525"/>
      <c r="D1895" s="4525"/>
      <c r="E1895" s="4525"/>
      <c r="F1895" s="4525"/>
      <c r="G1895" s="4525"/>
      <c r="H1895" s="4525"/>
      <c r="I1895" s="4525"/>
      <c r="J1895" s="4525"/>
      <c r="K1895" s="4525"/>
      <c r="L1895" s="4525"/>
      <c r="M1895" s="4525"/>
      <c r="N1895" s="4525"/>
      <c r="O1895" s="4525"/>
      <c r="P1895" s="4525"/>
      <c r="Q1895" s="4525"/>
      <c r="R1895" s="4525"/>
      <c r="S1895" s="4525"/>
      <c r="T1895" s="4525"/>
      <c r="U1895" s="4525"/>
      <c r="V1895" s="4525"/>
      <c r="W1895" s="4525"/>
      <c r="X1895" s="4525"/>
      <c r="Y1895" s="4525"/>
      <c r="Z1895" s="4525"/>
      <c r="AA1895" s="4525"/>
      <c r="AB1895" s="4525"/>
      <c r="AC1895" s="4525"/>
      <c r="AD1895" s="4525"/>
      <c r="AE1895" s="4525"/>
      <c r="AF1895" s="4525"/>
      <c r="AG1895" s="4525"/>
      <c r="AH1895" s="4525"/>
      <c r="AI1895" s="4525"/>
      <c r="AJ1895" s="4525"/>
      <c r="AK1895" s="1715"/>
    </row>
    <row r="1896" spans="1:37" ht="15.75">
      <c r="A1896" s="4940" t="s">
        <v>713</v>
      </c>
      <c r="B1896" s="4940"/>
      <c r="C1896" s="4940"/>
      <c r="D1896" s="4940"/>
      <c r="E1896" s="4940"/>
      <c r="F1896" s="4940"/>
      <c r="G1896" s="4940"/>
      <c r="H1896" s="4940"/>
      <c r="I1896" s="4940"/>
      <c r="J1896" s="4940"/>
      <c r="K1896" s="4940"/>
      <c r="L1896" s="4940"/>
      <c r="M1896" s="4940"/>
      <c r="N1896" s="4940"/>
      <c r="O1896" s="4940"/>
      <c r="P1896" s="4940"/>
      <c r="Q1896" s="4940"/>
      <c r="R1896" s="4940"/>
      <c r="S1896" s="4940"/>
      <c r="T1896" s="4940"/>
      <c r="U1896" s="4940"/>
      <c r="V1896" s="4940"/>
      <c r="W1896" s="4940"/>
      <c r="X1896" s="4940"/>
      <c r="Y1896" s="4940"/>
      <c r="Z1896" s="4940"/>
      <c r="AA1896" s="4940"/>
      <c r="AB1896" s="4940"/>
      <c r="AC1896" s="4940"/>
      <c r="AD1896" s="4940"/>
      <c r="AE1896" s="4940"/>
      <c r="AF1896" s="4940"/>
      <c r="AG1896" s="4940"/>
      <c r="AH1896" s="4940"/>
      <c r="AI1896" s="4940"/>
      <c r="AJ1896" s="4940"/>
      <c r="AK1896" s="1714"/>
    </row>
    <row r="1897" spans="1:37" ht="15.75">
      <c r="A1897" s="1700">
        <v>1</v>
      </c>
      <c r="B1897" s="115" t="s">
        <v>2226</v>
      </c>
      <c r="C1897" s="116" t="s">
        <v>2227</v>
      </c>
      <c r="D1897" s="1702">
        <v>0</v>
      </c>
      <c r="E1897" s="116">
        <v>75</v>
      </c>
      <c r="F1897" s="1713">
        <f>D1897*E1897</f>
        <v>0</v>
      </c>
      <c r="G1897" s="116"/>
      <c r="H1897" s="1713">
        <f t="shared" ref="H1897:H1905" si="570">D1897*G1897</f>
        <v>0</v>
      </c>
      <c r="I1897" s="117">
        <v>44440</v>
      </c>
      <c r="J1897" s="117">
        <v>45323</v>
      </c>
      <c r="K1897" s="116"/>
      <c r="L1897" s="116"/>
      <c r="M1897" s="116"/>
      <c r="N1897" s="116"/>
      <c r="O1897" s="116"/>
      <c r="P1897" s="116"/>
      <c r="Q1897" s="116"/>
      <c r="R1897" s="116"/>
      <c r="S1897" s="116"/>
      <c r="T1897" s="116"/>
      <c r="U1897" s="116"/>
      <c r="V1897" s="116"/>
      <c r="W1897" s="116"/>
      <c r="X1897" s="116"/>
      <c r="Y1897" s="116"/>
      <c r="Z1897" s="116"/>
      <c r="AA1897" s="116"/>
      <c r="AB1897" s="1713"/>
      <c r="AC1897" s="1507">
        <f t="shared" ref="AC1897:AC1905" si="571">E1897+G1897-N1897-O1897-AA1897-P1897-Q1897-R1897-S1897-T1897-U1897-V1897-W1897-X1897-Y1897</f>
        <v>75</v>
      </c>
      <c r="AD1897" s="1508">
        <f t="shared" ref="AD1897:AD1905" si="572">D1897*AC1897</f>
        <v>0</v>
      </c>
      <c r="AE1897" s="14">
        <f t="shared" ref="AE1897:AE1905" si="573">(J1897-"01.04.2023")/30</f>
        <v>10.199999999999999</v>
      </c>
      <c r="AF1897" s="14">
        <f t="shared" ref="AF1897:AF1905" si="574">(N1897+O1897+P1897+Q1897+R1897+S1897+T1897+U1897+V1897+W1897+X1897+Y1897)/3</f>
        <v>0</v>
      </c>
      <c r="AG1897" s="14" t="e">
        <f t="shared" ref="AG1897:AG1905" si="575">AC1897/AF1897</f>
        <v>#DIV/0!</v>
      </c>
      <c r="AH1897" s="14" t="e">
        <f t="shared" ref="AH1897:AH1905" si="576">AG1897-AE1897</f>
        <v>#DIV/0!</v>
      </c>
      <c r="AI1897" s="14">
        <f t="shared" ref="AI1897:AI1905" si="577">AC1897-(AE1897*AF1897)</f>
        <v>75</v>
      </c>
      <c r="AJ1897" s="116"/>
      <c r="AK1897" s="1714"/>
    </row>
    <row r="1898" spans="1:37" ht="15.75">
      <c r="A1898" s="1700">
        <v>2</v>
      </c>
      <c r="B1898" s="115" t="s">
        <v>3479</v>
      </c>
      <c r="C1898" s="116" t="s">
        <v>233</v>
      </c>
      <c r="D1898" s="1702">
        <v>0</v>
      </c>
      <c r="E1898" s="116">
        <v>3600</v>
      </c>
      <c r="F1898" s="1713">
        <f>D1898*E1898</f>
        <v>0</v>
      </c>
      <c r="G1898" s="116"/>
      <c r="H1898" s="1713">
        <f t="shared" si="570"/>
        <v>0</v>
      </c>
      <c r="I1898" s="117">
        <v>44739</v>
      </c>
      <c r="J1898" s="117">
        <v>45017</v>
      </c>
      <c r="K1898" s="116"/>
      <c r="L1898" s="116"/>
      <c r="M1898" s="116"/>
      <c r="N1898" s="116"/>
      <c r="O1898" s="116">
        <v>1500</v>
      </c>
      <c r="P1898" s="116"/>
      <c r="Q1898" s="116"/>
      <c r="R1898" s="116"/>
      <c r="S1898" s="116"/>
      <c r="T1898" s="116"/>
      <c r="U1898" s="116"/>
      <c r="V1898" s="116"/>
      <c r="W1898" s="116"/>
      <c r="X1898" s="116"/>
      <c r="Y1898" s="116"/>
      <c r="Z1898" s="116"/>
      <c r="AA1898" s="116"/>
      <c r="AB1898" s="1713"/>
      <c r="AC1898" s="1507">
        <f t="shared" si="571"/>
        <v>2100</v>
      </c>
      <c r="AD1898" s="1508">
        <f t="shared" si="572"/>
        <v>0</v>
      </c>
      <c r="AE1898" s="14">
        <f t="shared" si="573"/>
        <v>0</v>
      </c>
      <c r="AF1898" s="14">
        <f t="shared" si="574"/>
        <v>500</v>
      </c>
      <c r="AG1898" s="14">
        <f t="shared" si="575"/>
        <v>4.2</v>
      </c>
      <c r="AH1898" s="14">
        <f t="shared" si="576"/>
        <v>4.2</v>
      </c>
      <c r="AI1898" s="14">
        <f t="shared" si="577"/>
        <v>2100</v>
      </c>
      <c r="AJ1898" s="116"/>
      <c r="AK1898" s="1714"/>
    </row>
    <row r="1899" spans="1:37" ht="15.75">
      <c r="A1899" s="1700">
        <v>2</v>
      </c>
      <c r="B1899" s="115" t="s">
        <v>2228</v>
      </c>
      <c r="C1899" s="116" t="s">
        <v>181</v>
      </c>
      <c r="D1899" s="1702">
        <v>0</v>
      </c>
      <c r="E1899" s="116">
        <v>2</v>
      </c>
      <c r="F1899" s="1713">
        <f t="shared" ref="F1899:F1909" si="578">D1899*E1899</f>
        <v>0</v>
      </c>
      <c r="G1899" s="116"/>
      <c r="H1899" s="1713">
        <f t="shared" si="570"/>
        <v>0</v>
      </c>
      <c r="I1899" s="117">
        <v>44075</v>
      </c>
      <c r="J1899" s="117">
        <v>45108</v>
      </c>
      <c r="K1899" s="116"/>
      <c r="L1899" s="116"/>
      <c r="M1899" s="116"/>
      <c r="N1899" s="116"/>
      <c r="O1899" s="116"/>
      <c r="P1899" s="116"/>
      <c r="Q1899" s="116"/>
      <c r="R1899" s="116"/>
      <c r="S1899" s="116"/>
      <c r="T1899" s="116"/>
      <c r="U1899" s="116"/>
      <c r="V1899" s="116"/>
      <c r="W1899" s="116"/>
      <c r="X1899" s="116"/>
      <c r="Y1899" s="116"/>
      <c r="Z1899" s="116"/>
      <c r="AA1899" s="116"/>
      <c r="AB1899" s="1713"/>
      <c r="AC1899" s="1507">
        <f t="shared" si="571"/>
        <v>2</v>
      </c>
      <c r="AD1899" s="1508">
        <f t="shared" si="572"/>
        <v>0</v>
      </c>
      <c r="AE1899" s="14">
        <f t="shared" si="573"/>
        <v>3.0333333333333332</v>
      </c>
      <c r="AF1899" s="14">
        <f t="shared" si="574"/>
        <v>0</v>
      </c>
      <c r="AG1899" s="14" t="e">
        <f t="shared" si="575"/>
        <v>#DIV/0!</v>
      </c>
      <c r="AH1899" s="14" t="e">
        <f t="shared" si="576"/>
        <v>#DIV/0!</v>
      </c>
      <c r="AI1899" s="14">
        <f t="shared" si="577"/>
        <v>2</v>
      </c>
      <c r="AJ1899" s="116"/>
      <c r="AK1899" s="1714"/>
    </row>
    <row r="1900" spans="1:37" ht="15.75">
      <c r="A1900" s="1700">
        <v>3</v>
      </c>
      <c r="B1900" s="115" t="s">
        <v>2229</v>
      </c>
      <c r="C1900" s="116" t="s">
        <v>181</v>
      </c>
      <c r="D1900" s="1702">
        <v>0</v>
      </c>
      <c r="E1900" s="116">
        <v>102</v>
      </c>
      <c r="F1900" s="1713">
        <f t="shared" si="578"/>
        <v>0</v>
      </c>
      <c r="G1900" s="116"/>
      <c r="H1900" s="1713">
        <f t="shared" si="570"/>
        <v>0</v>
      </c>
      <c r="I1900" s="117">
        <v>43971</v>
      </c>
      <c r="J1900" s="117">
        <v>45108</v>
      </c>
      <c r="K1900" s="116"/>
      <c r="L1900" s="116"/>
      <c r="M1900" s="116"/>
      <c r="N1900" s="116"/>
      <c r="O1900" s="116">
        <v>12</v>
      </c>
      <c r="P1900" s="116">
        <v>2</v>
      </c>
      <c r="Q1900" s="116"/>
      <c r="R1900" s="116"/>
      <c r="S1900" s="116"/>
      <c r="T1900" s="116"/>
      <c r="U1900" s="116"/>
      <c r="V1900" s="116"/>
      <c r="W1900" s="116"/>
      <c r="X1900" s="116"/>
      <c r="Y1900" s="116"/>
      <c r="Z1900" s="116"/>
      <c r="AA1900" s="116"/>
      <c r="AB1900" s="1713"/>
      <c r="AC1900" s="1507">
        <f t="shared" si="571"/>
        <v>88</v>
      </c>
      <c r="AD1900" s="1508">
        <f t="shared" si="572"/>
        <v>0</v>
      </c>
      <c r="AE1900" s="14">
        <f t="shared" si="573"/>
        <v>3.0333333333333332</v>
      </c>
      <c r="AF1900" s="14">
        <f t="shared" si="574"/>
        <v>4.666666666666667</v>
      </c>
      <c r="AG1900" s="14">
        <f t="shared" si="575"/>
        <v>18.857142857142858</v>
      </c>
      <c r="AH1900" s="14">
        <f t="shared" si="576"/>
        <v>15.823809523809524</v>
      </c>
      <c r="AI1900" s="14">
        <f t="shared" si="577"/>
        <v>73.844444444444449</v>
      </c>
      <c r="AJ1900" s="116"/>
      <c r="AK1900" s="1714"/>
    </row>
    <row r="1901" spans="1:37" ht="15.75">
      <c r="A1901" s="1700">
        <v>4</v>
      </c>
      <c r="B1901" s="115" t="s">
        <v>2230</v>
      </c>
      <c r="C1901" s="116" t="s">
        <v>181</v>
      </c>
      <c r="D1901" s="1702">
        <v>0</v>
      </c>
      <c r="E1901" s="116">
        <v>21050</v>
      </c>
      <c r="F1901" s="1713">
        <f t="shared" si="578"/>
        <v>0</v>
      </c>
      <c r="G1901" s="116"/>
      <c r="H1901" s="1713">
        <f>D1901*G1901</f>
        <v>0</v>
      </c>
      <c r="I1901" s="117">
        <v>44606</v>
      </c>
      <c r="J1901" s="117">
        <v>45200</v>
      </c>
      <c r="K1901" s="116"/>
      <c r="L1901" s="116"/>
      <c r="M1901" s="116"/>
      <c r="N1901" s="116"/>
      <c r="O1901" s="116"/>
      <c r="P1901" s="116"/>
      <c r="Q1901" s="116"/>
      <c r="R1901" s="116"/>
      <c r="S1901" s="116"/>
      <c r="T1901" s="116"/>
      <c r="U1901" s="116"/>
      <c r="V1901" s="116"/>
      <c r="W1901" s="116"/>
      <c r="X1901" s="116"/>
      <c r="Y1901" s="116"/>
      <c r="Z1901" s="116"/>
      <c r="AA1901" s="116"/>
      <c r="AB1901" s="1713"/>
      <c r="AC1901" s="1507">
        <f t="shared" si="571"/>
        <v>21050</v>
      </c>
      <c r="AD1901" s="1508">
        <f t="shared" si="572"/>
        <v>0</v>
      </c>
      <c r="AE1901" s="14">
        <f t="shared" si="573"/>
        <v>6.1</v>
      </c>
      <c r="AF1901" s="14">
        <f t="shared" si="574"/>
        <v>0</v>
      </c>
      <c r="AG1901" s="14" t="e">
        <f t="shared" si="575"/>
        <v>#DIV/0!</v>
      </c>
      <c r="AH1901" s="14" t="e">
        <f t="shared" si="576"/>
        <v>#DIV/0!</v>
      </c>
      <c r="AI1901" s="14">
        <f t="shared" si="577"/>
        <v>21050</v>
      </c>
      <c r="AJ1901" s="116"/>
      <c r="AK1901" s="1714"/>
    </row>
    <row r="1902" spans="1:37" ht="15.75">
      <c r="A1902" s="1700">
        <v>5</v>
      </c>
      <c r="B1902" s="115" t="s">
        <v>2231</v>
      </c>
      <c r="C1902" s="116" t="s">
        <v>181</v>
      </c>
      <c r="D1902" s="1702">
        <v>0</v>
      </c>
      <c r="E1902" s="116">
        <v>400</v>
      </c>
      <c r="F1902" s="1713">
        <f t="shared" si="578"/>
        <v>0</v>
      </c>
      <c r="G1902" s="116"/>
      <c r="H1902" s="1713">
        <f t="shared" si="570"/>
        <v>0</v>
      </c>
      <c r="I1902" s="117">
        <v>43961</v>
      </c>
      <c r="J1902" s="117">
        <v>44986</v>
      </c>
      <c r="K1902" s="116"/>
      <c r="L1902" s="116"/>
      <c r="M1902" s="116"/>
      <c r="N1902" s="116"/>
      <c r="O1902" s="116"/>
      <c r="P1902" s="116"/>
      <c r="Q1902" s="116"/>
      <c r="R1902" s="116"/>
      <c r="S1902" s="116"/>
      <c r="T1902" s="116"/>
      <c r="U1902" s="116"/>
      <c r="V1902" s="116"/>
      <c r="W1902" s="116"/>
      <c r="X1902" s="116"/>
      <c r="Y1902" s="116"/>
      <c r="Z1902" s="116"/>
      <c r="AA1902" s="116"/>
      <c r="AB1902" s="1713"/>
      <c r="AC1902" s="1507">
        <f t="shared" si="571"/>
        <v>400</v>
      </c>
      <c r="AD1902" s="1508">
        <f t="shared" si="572"/>
        <v>0</v>
      </c>
      <c r="AE1902" s="14">
        <f t="shared" si="573"/>
        <v>-1.0333333333333334</v>
      </c>
      <c r="AF1902" s="14">
        <f t="shared" si="574"/>
        <v>0</v>
      </c>
      <c r="AG1902" s="14" t="e">
        <f t="shared" si="575"/>
        <v>#DIV/0!</v>
      </c>
      <c r="AH1902" s="14" t="e">
        <f t="shared" si="576"/>
        <v>#DIV/0!</v>
      </c>
      <c r="AI1902" s="14">
        <f t="shared" si="577"/>
        <v>400</v>
      </c>
      <c r="AJ1902" s="116"/>
      <c r="AK1902" s="1714"/>
    </row>
    <row r="1903" spans="1:37" ht="15.75">
      <c r="A1903" s="1700">
        <v>6</v>
      </c>
      <c r="B1903" s="115" t="s">
        <v>2232</v>
      </c>
      <c r="C1903" s="116" t="s">
        <v>181</v>
      </c>
      <c r="D1903" s="1702">
        <v>0</v>
      </c>
      <c r="E1903" s="116">
        <v>37</v>
      </c>
      <c r="F1903" s="1713">
        <f t="shared" si="578"/>
        <v>0</v>
      </c>
      <c r="G1903" s="116"/>
      <c r="H1903" s="1713">
        <f t="shared" si="570"/>
        <v>0</v>
      </c>
      <c r="I1903" s="117">
        <v>43862</v>
      </c>
      <c r="J1903" s="117">
        <v>45658</v>
      </c>
      <c r="K1903" s="116"/>
      <c r="L1903" s="116"/>
      <c r="M1903" s="116"/>
      <c r="N1903" s="116"/>
      <c r="O1903" s="116"/>
      <c r="P1903" s="116"/>
      <c r="Q1903" s="116"/>
      <c r="R1903" s="116"/>
      <c r="S1903" s="116"/>
      <c r="T1903" s="116"/>
      <c r="U1903" s="116"/>
      <c r="V1903" s="116"/>
      <c r="W1903" s="116"/>
      <c r="X1903" s="116"/>
      <c r="Y1903" s="116"/>
      <c r="Z1903" s="116"/>
      <c r="AA1903" s="116"/>
      <c r="AB1903" s="1713"/>
      <c r="AC1903" s="1507">
        <f t="shared" si="571"/>
        <v>37</v>
      </c>
      <c r="AD1903" s="1508">
        <f t="shared" si="572"/>
        <v>0</v>
      </c>
      <c r="AE1903" s="14">
        <f t="shared" si="573"/>
        <v>21.366666666666667</v>
      </c>
      <c r="AF1903" s="14">
        <f t="shared" si="574"/>
        <v>0</v>
      </c>
      <c r="AG1903" s="14" t="e">
        <f t="shared" si="575"/>
        <v>#DIV/0!</v>
      </c>
      <c r="AH1903" s="14" t="e">
        <f t="shared" si="576"/>
        <v>#DIV/0!</v>
      </c>
      <c r="AI1903" s="14">
        <f t="shared" si="577"/>
        <v>37</v>
      </c>
      <c r="AJ1903" s="116"/>
      <c r="AK1903" s="1715"/>
    </row>
    <row r="1904" spans="1:37" ht="15.75">
      <c r="A1904" s="1700">
        <v>8</v>
      </c>
      <c r="B1904" s="115" t="s">
        <v>2233</v>
      </c>
      <c r="C1904" s="116" t="s">
        <v>181</v>
      </c>
      <c r="D1904" s="1702">
        <v>0</v>
      </c>
      <c r="E1904" s="116">
        <v>5446</v>
      </c>
      <c r="F1904" s="1713">
        <f t="shared" si="578"/>
        <v>0</v>
      </c>
      <c r="G1904" s="116"/>
      <c r="H1904" s="1713">
        <f t="shared" si="570"/>
        <v>0</v>
      </c>
      <c r="I1904" s="117">
        <v>44825</v>
      </c>
      <c r="J1904" s="117">
        <v>46357</v>
      </c>
      <c r="K1904" s="116"/>
      <c r="L1904" s="116"/>
      <c r="M1904" s="116"/>
      <c r="N1904" s="116"/>
      <c r="O1904" s="116">
        <v>150</v>
      </c>
      <c r="P1904" s="116">
        <v>150</v>
      </c>
      <c r="Q1904" s="116"/>
      <c r="R1904" s="116"/>
      <c r="S1904" s="116"/>
      <c r="T1904" s="116"/>
      <c r="U1904" s="116"/>
      <c r="V1904" s="116"/>
      <c r="W1904" s="116"/>
      <c r="X1904" s="116"/>
      <c r="Y1904" s="116"/>
      <c r="Z1904" s="116"/>
      <c r="AA1904" s="116"/>
      <c r="AB1904" s="1713"/>
      <c r="AC1904" s="1507">
        <f t="shared" si="571"/>
        <v>5146</v>
      </c>
      <c r="AD1904" s="1508">
        <f t="shared" si="572"/>
        <v>0</v>
      </c>
      <c r="AE1904" s="14">
        <f t="shared" si="573"/>
        <v>44.666666666666664</v>
      </c>
      <c r="AF1904" s="14">
        <f t="shared" si="574"/>
        <v>100</v>
      </c>
      <c r="AG1904" s="14">
        <f t="shared" si="575"/>
        <v>51.46</v>
      </c>
      <c r="AH1904" s="14">
        <f t="shared" si="576"/>
        <v>6.7933333333333366</v>
      </c>
      <c r="AI1904" s="14">
        <f t="shared" si="577"/>
        <v>679.33333333333394</v>
      </c>
      <c r="AJ1904" s="116"/>
      <c r="AK1904" s="1714"/>
    </row>
    <row r="1905" spans="1:37" ht="15.75">
      <c r="A1905" s="1700">
        <v>9</v>
      </c>
      <c r="B1905" s="115" t="s">
        <v>5452</v>
      </c>
      <c r="C1905" s="116" t="s">
        <v>181</v>
      </c>
      <c r="D1905" s="1702">
        <v>10</v>
      </c>
      <c r="E1905" s="116">
        <v>5820</v>
      </c>
      <c r="F1905" s="1713">
        <f t="shared" si="578"/>
        <v>58200</v>
      </c>
      <c r="G1905" s="116"/>
      <c r="H1905" s="1713">
        <f t="shared" si="570"/>
        <v>0</v>
      </c>
      <c r="I1905" s="117">
        <v>44825</v>
      </c>
      <c r="J1905" s="117">
        <v>46296</v>
      </c>
      <c r="K1905" s="116"/>
      <c r="L1905" s="116"/>
      <c r="M1905" s="116"/>
      <c r="N1905" s="116"/>
      <c r="O1905" s="116"/>
      <c r="P1905" s="116"/>
      <c r="Q1905" s="116"/>
      <c r="R1905" s="116"/>
      <c r="S1905" s="116"/>
      <c r="T1905" s="116"/>
      <c r="U1905" s="116"/>
      <c r="V1905" s="116"/>
      <c r="W1905" s="116"/>
      <c r="X1905" s="116"/>
      <c r="Y1905" s="116"/>
      <c r="Z1905" s="116"/>
      <c r="AA1905" s="116"/>
      <c r="AB1905" s="1713"/>
      <c r="AC1905" s="1507">
        <f t="shared" si="571"/>
        <v>5820</v>
      </c>
      <c r="AD1905" s="1508">
        <f t="shared" si="572"/>
        <v>58200</v>
      </c>
      <c r="AE1905" s="14">
        <f t="shared" si="573"/>
        <v>42.633333333333333</v>
      </c>
      <c r="AF1905" s="14">
        <f t="shared" si="574"/>
        <v>0</v>
      </c>
      <c r="AG1905" s="14" t="e">
        <f t="shared" si="575"/>
        <v>#DIV/0!</v>
      </c>
      <c r="AH1905" s="14" t="e">
        <f t="shared" si="576"/>
        <v>#DIV/0!</v>
      </c>
      <c r="AI1905" s="14">
        <f t="shared" si="577"/>
        <v>5820</v>
      </c>
      <c r="AJ1905" s="116"/>
      <c r="AK1905" s="1714"/>
    </row>
    <row r="1906" spans="1:37" ht="15.75">
      <c r="A1906" s="1700">
        <v>1</v>
      </c>
      <c r="B1906" s="115" t="s">
        <v>2234</v>
      </c>
      <c r="C1906" s="116" t="s">
        <v>234</v>
      </c>
      <c r="D1906" s="1702"/>
      <c r="E1906" s="116">
        <v>50</v>
      </c>
      <c r="F1906" s="1713">
        <f t="shared" si="578"/>
        <v>0</v>
      </c>
      <c r="G1906" s="116"/>
      <c r="H1906" s="1713">
        <f>D1906*G1906</f>
        <v>0</v>
      </c>
      <c r="I1906" s="117">
        <v>44671</v>
      </c>
      <c r="J1906" s="117">
        <v>46266</v>
      </c>
      <c r="K1906" s="116"/>
      <c r="L1906" s="116"/>
      <c r="M1906" s="116"/>
      <c r="N1906" s="116"/>
      <c r="O1906" s="116"/>
      <c r="P1906" s="116"/>
      <c r="Q1906" s="116"/>
      <c r="R1906" s="116"/>
      <c r="S1906" s="116"/>
      <c r="T1906" s="116"/>
      <c r="U1906" s="116"/>
      <c r="V1906" s="116"/>
      <c r="W1906" s="116"/>
      <c r="X1906" s="116"/>
      <c r="Y1906" s="116"/>
      <c r="Z1906" s="116"/>
      <c r="AA1906" s="116"/>
      <c r="AB1906" s="1713"/>
      <c r="AC1906" s="1507">
        <f>E1906+G1906-N1906-O1906-AA1906-P1906-Q1906-R1906-S1906-T1906-U1906-V1906-W1906-X1906-Y1906</f>
        <v>50</v>
      </c>
      <c r="AD1906" s="1508">
        <f>D1906*AC1906</f>
        <v>0</v>
      </c>
      <c r="AE1906" s="14">
        <f>(J1906-"01.04.2023")/30</f>
        <v>41.633333333333333</v>
      </c>
      <c r="AF1906" s="14">
        <f>(N1906+O1906+P1906+Q1906+R1906+S1906+T1906+U1906+V1906+W1906+X1906+Y1906)/3</f>
        <v>0</v>
      </c>
      <c r="AG1906" s="14" t="e">
        <f>AC1906/AF1906</f>
        <v>#DIV/0!</v>
      </c>
      <c r="AH1906" s="14" t="e">
        <f>AG1906-AE1906</f>
        <v>#DIV/0!</v>
      </c>
      <c r="AI1906" s="14">
        <f>AC1906-(AE1906*AF1906)</f>
        <v>50</v>
      </c>
      <c r="AJ1906" s="116"/>
      <c r="AK1906" s="1714"/>
    </row>
    <row r="1907" spans="1:37" ht="15.75">
      <c r="A1907" s="1700">
        <v>2</v>
      </c>
      <c r="B1907" s="115" t="s">
        <v>3154</v>
      </c>
      <c r="C1907" s="116" t="s">
        <v>234</v>
      </c>
      <c r="D1907" s="1702"/>
      <c r="E1907" s="116">
        <v>300</v>
      </c>
      <c r="F1907" s="1713">
        <f t="shared" si="578"/>
        <v>0</v>
      </c>
      <c r="G1907" s="116"/>
      <c r="H1907" s="1713">
        <f>D1907*G1907</f>
        <v>0</v>
      </c>
      <c r="I1907" s="117">
        <v>44691</v>
      </c>
      <c r="J1907" s="117">
        <v>45474</v>
      </c>
      <c r="K1907" s="116"/>
      <c r="L1907" s="116"/>
      <c r="M1907" s="116"/>
      <c r="N1907" s="116"/>
      <c r="O1907" s="116"/>
      <c r="P1907" s="116"/>
      <c r="Q1907" s="116"/>
      <c r="R1907" s="116"/>
      <c r="S1907" s="116"/>
      <c r="T1907" s="116"/>
      <c r="U1907" s="116"/>
      <c r="V1907" s="116"/>
      <c r="W1907" s="116"/>
      <c r="X1907" s="116"/>
      <c r="Y1907" s="116"/>
      <c r="Z1907" s="116"/>
      <c r="AA1907" s="116"/>
      <c r="AB1907" s="1713"/>
      <c r="AC1907" s="1507">
        <f>E1907+G1907-N1907-O1907-AA1907-P1907-Q1907-R1907-S1907-T1907-U1907-V1907-W1907-X1907-Y1907</f>
        <v>300</v>
      </c>
      <c r="AD1907" s="1508">
        <f>D1907*AC1907</f>
        <v>0</v>
      </c>
      <c r="AE1907" s="14">
        <f>(J1907-"01.04.2023")/30</f>
        <v>15.233333333333333</v>
      </c>
      <c r="AF1907" s="14">
        <f>(N1907+O1907+P1907+Q1907+R1907+S1907+T1907+U1907+V1907+W1907+X1907+Y1907)/3</f>
        <v>0</v>
      </c>
      <c r="AG1907" s="14" t="e">
        <f>AC1907/AF1907</f>
        <v>#DIV/0!</v>
      </c>
      <c r="AH1907" s="14" t="e">
        <f>AG1907-AE1907</f>
        <v>#DIV/0!</v>
      </c>
      <c r="AI1907" s="14">
        <f>AC1907-(AE1907*AF1907)</f>
        <v>300</v>
      </c>
      <c r="AJ1907" s="116"/>
      <c r="AK1907" s="1714"/>
    </row>
    <row r="1908" spans="1:37" ht="15.75">
      <c r="A1908" s="1700">
        <v>3</v>
      </c>
      <c r="B1908" s="115" t="s">
        <v>3155</v>
      </c>
      <c r="C1908" s="116" t="s">
        <v>234</v>
      </c>
      <c r="D1908" s="1702"/>
      <c r="E1908" s="116">
        <v>100</v>
      </c>
      <c r="F1908" s="1713">
        <f t="shared" si="578"/>
        <v>0</v>
      </c>
      <c r="G1908" s="116"/>
      <c r="H1908" s="1713">
        <f>D1908*G1908</f>
        <v>0</v>
      </c>
      <c r="I1908" s="117">
        <v>44691</v>
      </c>
      <c r="J1908" s="117">
        <v>45474</v>
      </c>
      <c r="K1908" s="116"/>
      <c r="L1908" s="116"/>
      <c r="M1908" s="116"/>
      <c r="N1908" s="116"/>
      <c r="O1908" s="116"/>
      <c r="P1908" s="116"/>
      <c r="Q1908" s="116"/>
      <c r="R1908" s="116"/>
      <c r="S1908" s="116"/>
      <c r="T1908" s="116"/>
      <c r="U1908" s="116"/>
      <c r="V1908" s="116"/>
      <c r="W1908" s="116"/>
      <c r="X1908" s="116"/>
      <c r="Y1908" s="116"/>
      <c r="Z1908" s="116"/>
      <c r="AA1908" s="116"/>
      <c r="AB1908" s="1713"/>
      <c r="AC1908" s="1507">
        <f>E1908+G1908-N1908-O1908-AA1908-P1908-Q1908-R1908-S1908-T1908-U1908-V1908-W1908-X1908-Y1908</f>
        <v>100</v>
      </c>
      <c r="AD1908" s="1508">
        <f>D1908*AC1908</f>
        <v>0</v>
      </c>
      <c r="AE1908" s="14">
        <f>(J1908-"01.04.2023")/30</f>
        <v>15.233333333333333</v>
      </c>
      <c r="AF1908" s="14">
        <f>(N1908+O1908+P1908+Q1908+R1908+S1908+T1908+U1908+V1908+W1908+X1908+Y1908)/3</f>
        <v>0</v>
      </c>
      <c r="AG1908" s="14" t="e">
        <f>AC1908/AF1908</f>
        <v>#DIV/0!</v>
      </c>
      <c r="AH1908" s="14" t="e">
        <f>AG1908-AE1908</f>
        <v>#DIV/0!</v>
      </c>
      <c r="AI1908" s="14">
        <f>AC1908-(AE1908*AF1908)</f>
        <v>100</v>
      </c>
      <c r="AJ1908" s="116"/>
      <c r="AK1908" s="1714"/>
    </row>
    <row r="1909" spans="1:37" ht="15.75">
      <c r="A1909" s="1700">
        <v>4</v>
      </c>
      <c r="B1909" s="115" t="s">
        <v>3480</v>
      </c>
      <c r="C1909" s="116" t="s">
        <v>177</v>
      </c>
      <c r="D1909" s="1702"/>
      <c r="E1909" s="116">
        <v>340</v>
      </c>
      <c r="F1909" s="1713">
        <f t="shared" si="578"/>
        <v>0</v>
      </c>
      <c r="G1909" s="116"/>
      <c r="H1909" s="1716">
        <f>D1909*G1909</f>
        <v>0</v>
      </c>
      <c r="I1909" s="117">
        <v>44728</v>
      </c>
      <c r="J1909" s="117">
        <v>45017</v>
      </c>
      <c r="K1909" s="116"/>
      <c r="L1909" s="116"/>
      <c r="M1909" s="116"/>
      <c r="N1909" s="116"/>
      <c r="O1909" s="116"/>
      <c r="P1909" s="116"/>
      <c r="Q1909" s="116"/>
      <c r="R1909" s="116"/>
      <c r="S1909" s="116"/>
      <c r="T1909" s="116"/>
      <c r="U1909" s="116"/>
      <c r="V1909" s="116"/>
      <c r="W1909" s="116"/>
      <c r="X1909" s="116"/>
      <c r="Y1909" s="116"/>
      <c r="Z1909" s="116"/>
      <c r="AA1909" s="116"/>
      <c r="AB1909" s="1713"/>
      <c r="AC1909" s="1507">
        <f>E1909+G1909-N1909-O1909-AA1909-P1909-Q1909-R1909-S1909-T1909-U1909-V1909-W1909-X1909-Y1909</f>
        <v>340</v>
      </c>
      <c r="AD1909" s="1508">
        <f>D1909*AC1909</f>
        <v>0</v>
      </c>
      <c r="AE1909" s="14">
        <f>(J1909-"01.04.2023")/30</f>
        <v>0</v>
      </c>
      <c r="AF1909" s="14">
        <f>(N1909+O1909+P1909+Q1909+R1909+S1909+T1909+U1909+V1909+W1909+X1909+Y1909)/3</f>
        <v>0</v>
      </c>
      <c r="AG1909" s="14" t="e">
        <f>AC1909/AF1909</f>
        <v>#DIV/0!</v>
      </c>
      <c r="AH1909" s="14" t="e">
        <f>AG1909-AE1909</f>
        <v>#DIV/0!</v>
      </c>
      <c r="AI1909" s="14">
        <f>AC1909-(AE1909*AF1909)</f>
        <v>340</v>
      </c>
      <c r="AJ1909" s="116"/>
      <c r="AK1909" s="1714"/>
    </row>
    <row r="1910" spans="1:37" ht="15" customHeight="1">
      <c r="A1910" s="4953" t="s">
        <v>37</v>
      </c>
      <c r="B1910" s="4954"/>
      <c r="C1910" s="4954"/>
      <c r="D1910" s="4954"/>
      <c r="E1910" s="4954"/>
      <c r="F1910" s="4954"/>
      <c r="G1910" s="4954"/>
      <c r="H1910" s="4954"/>
      <c r="I1910" s="4954"/>
      <c r="J1910" s="4954"/>
      <c r="K1910" s="4954"/>
      <c r="L1910" s="4954"/>
      <c r="M1910" s="4954"/>
      <c r="N1910" s="4954"/>
      <c r="O1910" s="4954"/>
      <c r="P1910" s="4954"/>
      <c r="Q1910" s="4954"/>
      <c r="R1910" s="4954"/>
      <c r="S1910" s="4954"/>
      <c r="T1910" s="4954"/>
      <c r="U1910" s="4954"/>
      <c r="V1910" s="4954"/>
      <c r="W1910" s="4954"/>
      <c r="X1910" s="4954"/>
      <c r="Y1910" s="4954"/>
      <c r="Z1910" s="4954"/>
      <c r="AA1910" s="4954"/>
      <c r="AB1910" s="4954"/>
      <c r="AC1910" s="4954"/>
      <c r="AD1910" s="4954"/>
      <c r="AE1910" s="4954"/>
      <c r="AF1910" s="4954"/>
      <c r="AG1910" s="4954"/>
      <c r="AH1910" s="4954"/>
      <c r="AI1910" s="4954"/>
      <c r="AJ1910" s="4955"/>
    </row>
    <row r="1911" spans="1:37" ht="15.75">
      <c r="A1911" s="4323" t="s">
        <v>19</v>
      </c>
      <c r="B1911" s="4323"/>
      <c r="C1911" s="4323"/>
      <c r="D1911" s="4323"/>
      <c r="E1911" s="4323"/>
      <c r="F1911" s="4323"/>
      <c r="G1911" s="4323"/>
      <c r="H1911" s="4323"/>
      <c r="I1911" s="4323"/>
      <c r="J1911" s="4323"/>
      <c r="K1911" s="4323"/>
      <c r="L1911" s="4323"/>
      <c r="M1911" s="4323"/>
      <c r="N1911" s="4323"/>
      <c r="O1911" s="4323"/>
      <c r="P1911" s="4323"/>
      <c r="Q1911" s="4323"/>
      <c r="R1911" s="4323"/>
      <c r="S1911" s="4323"/>
      <c r="T1911" s="4323"/>
      <c r="U1911" s="4323"/>
      <c r="V1911" s="4323"/>
      <c r="W1911" s="4323"/>
      <c r="X1911" s="4323"/>
      <c r="Y1911" s="4323"/>
      <c r="Z1911" s="4323"/>
      <c r="AA1911" s="4323"/>
      <c r="AB1911" s="4323"/>
      <c r="AC1911" s="4323"/>
      <c r="AD1911" s="4323"/>
      <c r="AE1911" s="4323"/>
      <c r="AF1911" s="4323"/>
      <c r="AG1911" s="4323"/>
      <c r="AH1911" s="4323"/>
      <c r="AI1911" s="4323"/>
      <c r="AJ1911" s="4323"/>
    </row>
    <row r="1912" spans="1:37" ht="15.75">
      <c r="A1912" s="4325" t="s">
        <v>2661</v>
      </c>
      <c r="B1912" s="4326"/>
      <c r="C1912" s="4326"/>
      <c r="D1912" s="4326"/>
      <c r="E1912" s="4326"/>
      <c r="F1912" s="4326"/>
      <c r="G1912" s="4326"/>
      <c r="H1912" s="4326"/>
      <c r="I1912" s="4326"/>
      <c r="J1912" s="4326"/>
      <c r="K1912" s="4326"/>
      <c r="L1912" s="4326"/>
      <c r="M1912" s="4326"/>
      <c r="N1912" s="4326"/>
      <c r="O1912" s="4326"/>
      <c r="P1912" s="4326"/>
      <c r="Q1912" s="4326"/>
      <c r="R1912" s="4326"/>
      <c r="S1912" s="4326"/>
      <c r="T1912" s="4326"/>
      <c r="U1912" s="4326"/>
      <c r="V1912" s="4326"/>
      <c r="W1912" s="4326"/>
      <c r="X1912" s="4326"/>
      <c r="Y1912" s="4326"/>
      <c r="Z1912" s="4326"/>
      <c r="AA1912" s="4326"/>
      <c r="AB1912" s="4326"/>
      <c r="AC1912" s="4326"/>
      <c r="AD1912" s="4326"/>
      <c r="AE1912" s="4326"/>
      <c r="AF1912" s="4326"/>
      <c r="AG1912" s="4326"/>
      <c r="AH1912" s="4326"/>
      <c r="AI1912" s="4326"/>
      <c r="AJ1912" s="4326"/>
    </row>
    <row r="1913" spans="1:37" ht="15.75">
      <c r="A1913" s="1415">
        <v>5</v>
      </c>
      <c r="B1913" s="482" t="s">
        <v>7028</v>
      </c>
      <c r="C1913" s="173" t="s">
        <v>181</v>
      </c>
      <c r="D1913" s="177">
        <v>6500.25</v>
      </c>
      <c r="E1913" s="173">
        <v>90</v>
      </c>
      <c r="F1913" s="177">
        <f>E1913*D1913</f>
        <v>585022.5</v>
      </c>
      <c r="G1913" s="173">
        <v>0</v>
      </c>
      <c r="H1913" s="177">
        <f t="shared" ref="H1913:H1915" si="579">D1913*G1913</f>
        <v>0</v>
      </c>
      <c r="I1913" s="178">
        <v>44854</v>
      </c>
      <c r="J1913" s="173" t="s">
        <v>334</v>
      </c>
      <c r="K1913" s="178"/>
      <c r="L1913" s="173">
        <v>865</v>
      </c>
      <c r="M1913" s="178">
        <v>44844</v>
      </c>
      <c r="N1913" s="173">
        <v>39</v>
      </c>
      <c r="O1913" s="173">
        <v>13</v>
      </c>
      <c r="P1913" s="173">
        <v>25</v>
      </c>
      <c r="Q1913" s="173"/>
      <c r="R1913" s="173"/>
      <c r="S1913" s="173"/>
      <c r="T1913" s="173"/>
      <c r="U1913" s="173"/>
      <c r="V1913" s="173"/>
      <c r="W1913" s="173"/>
      <c r="X1913" s="173"/>
      <c r="Y1913" s="173"/>
      <c r="Z1913" s="173"/>
      <c r="AA1913" s="173"/>
      <c r="AB1913" s="173"/>
      <c r="AC1913" s="1507">
        <f t="shared" ref="AC1913:AC1916" si="580">E1913+G1913-N1913-O1913-AA1913-P1913-Q1913-R1913-S1913-T1913-U1913-V1913-W1913-X1913-Y1913</f>
        <v>13</v>
      </c>
      <c r="AD1913" s="1508">
        <f t="shared" ref="AD1913:AD1916" si="581">D1913*AC1913</f>
        <v>84503.25</v>
      </c>
      <c r="AE1913" s="180" t="s">
        <v>334</v>
      </c>
      <c r="AF1913" s="14">
        <f t="shared" ref="AF1913:AF1916" si="582">(N1913+O1913+P1913+Q1913+R1913+S1913+T1913+U1913+V1913+W1913+X1913+Y1913)/3</f>
        <v>25.666666666666668</v>
      </c>
      <c r="AG1913" s="14">
        <f t="shared" ref="AG1913:AG1916" si="583">AC1913/AF1913</f>
        <v>0.50649350649350644</v>
      </c>
      <c r="AH1913" s="180" t="s">
        <v>334</v>
      </c>
      <c r="AI1913" s="180" t="s">
        <v>334</v>
      </c>
      <c r="AJ1913" s="204"/>
    </row>
    <row r="1914" spans="1:37" ht="31.5" customHeight="1">
      <c r="A1914" s="1415">
        <v>6</v>
      </c>
      <c r="B1914" s="482" t="s">
        <v>5910</v>
      </c>
      <c r="C1914" s="173" t="s">
        <v>181</v>
      </c>
      <c r="D1914" s="177">
        <v>8002.72</v>
      </c>
      <c r="E1914" s="173">
        <v>86</v>
      </c>
      <c r="F1914" s="177">
        <f t="shared" ref="F1914:F1916" si="584">E1914*D1914</f>
        <v>688233.92</v>
      </c>
      <c r="G1914" s="173">
        <v>0</v>
      </c>
      <c r="H1914" s="177">
        <f t="shared" si="579"/>
        <v>0</v>
      </c>
      <c r="I1914" s="178">
        <v>44861</v>
      </c>
      <c r="J1914" s="173" t="s">
        <v>334</v>
      </c>
      <c r="K1914" s="178"/>
      <c r="L1914" s="173">
        <v>865</v>
      </c>
      <c r="M1914" s="178">
        <v>44844</v>
      </c>
      <c r="N1914" s="173">
        <v>19</v>
      </c>
      <c r="O1914" s="173">
        <v>14</v>
      </c>
      <c r="P1914" s="173">
        <v>12</v>
      </c>
      <c r="Q1914" s="173"/>
      <c r="R1914" s="173"/>
      <c r="S1914" s="173"/>
      <c r="T1914" s="173"/>
      <c r="U1914" s="173"/>
      <c r="V1914" s="173"/>
      <c r="W1914" s="173"/>
      <c r="X1914" s="173"/>
      <c r="Y1914" s="173"/>
      <c r="Z1914" s="173"/>
      <c r="AA1914" s="173"/>
      <c r="AB1914" s="173"/>
      <c r="AC1914" s="1507">
        <f t="shared" si="580"/>
        <v>41</v>
      </c>
      <c r="AD1914" s="1508">
        <f t="shared" si="581"/>
        <v>328111.52</v>
      </c>
      <c r="AE1914" s="180" t="s">
        <v>334</v>
      </c>
      <c r="AF1914" s="14">
        <f t="shared" si="582"/>
        <v>15</v>
      </c>
      <c r="AG1914" s="14">
        <f t="shared" si="583"/>
        <v>2.7333333333333334</v>
      </c>
      <c r="AH1914" s="180" t="s">
        <v>334</v>
      </c>
      <c r="AI1914" s="180" t="s">
        <v>334</v>
      </c>
      <c r="AJ1914" s="204"/>
    </row>
    <row r="1915" spans="1:37" ht="15.75">
      <c r="A1915" s="1415">
        <v>7</v>
      </c>
      <c r="B1915" s="482" t="s">
        <v>5911</v>
      </c>
      <c r="C1915" s="173" t="s">
        <v>181</v>
      </c>
      <c r="D1915" s="177">
        <v>6732</v>
      </c>
      <c r="E1915" s="173">
        <v>189</v>
      </c>
      <c r="F1915" s="177">
        <f t="shared" si="584"/>
        <v>1272348</v>
      </c>
      <c r="G1915" s="173">
        <v>0</v>
      </c>
      <c r="H1915" s="177">
        <f t="shared" si="579"/>
        <v>0</v>
      </c>
      <c r="I1915" s="178">
        <v>44862</v>
      </c>
      <c r="J1915" s="173" t="s">
        <v>334</v>
      </c>
      <c r="K1915" s="178"/>
      <c r="L1915" s="173">
        <v>864</v>
      </c>
      <c r="M1915" s="178">
        <v>44844</v>
      </c>
      <c r="N1915" s="173"/>
      <c r="O1915" s="173">
        <v>30</v>
      </c>
      <c r="P1915" s="173">
        <v>72</v>
      </c>
      <c r="Q1915" s="173"/>
      <c r="R1915" s="173"/>
      <c r="S1915" s="173"/>
      <c r="T1915" s="173"/>
      <c r="U1915" s="173"/>
      <c r="V1915" s="173"/>
      <c r="W1915" s="173"/>
      <c r="X1915" s="173"/>
      <c r="Y1915" s="173"/>
      <c r="Z1915" s="173"/>
      <c r="AA1915" s="173"/>
      <c r="AB1915" s="173"/>
      <c r="AC1915" s="1507">
        <f t="shared" si="580"/>
        <v>87</v>
      </c>
      <c r="AD1915" s="1508">
        <f t="shared" si="581"/>
        <v>585684</v>
      </c>
      <c r="AE1915" s="180" t="s">
        <v>334</v>
      </c>
      <c r="AF1915" s="14">
        <f t="shared" si="582"/>
        <v>34</v>
      </c>
      <c r="AG1915" s="14">
        <f t="shared" si="583"/>
        <v>2.5588235294117645</v>
      </c>
      <c r="AH1915" s="180" t="s">
        <v>334</v>
      </c>
      <c r="AI1915" s="180" t="s">
        <v>334</v>
      </c>
      <c r="AJ1915" s="204"/>
    </row>
    <row r="1916" spans="1:37" ht="30.75" customHeight="1">
      <c r="A1916" s="1415">
        <v>8</v>
      </c>
      <c r="B1916" s="173" t="s">
        <v>3702</v>
      </c>
      <c r="C1916" s="173" t="s">
        <v>176</v>
      </c>
      <c r="D1916" s="177">
        <v>51.36</v>
      </c>
      <c r="E1916" s="173">
        <v>25</v>
      </c>
      <c r="F1916" s="177">
        <f t="shared" si="584"/>
        <v>1284</v>
      </c>
      <c r="G1916" s="173">
        <v>0</v>
      </c>
      <c r="H1916" s="177">
        <f>D1916*G1916</f>
        <v>0</v>
      </c>
      <c r="I1916" s="184">
        <v>44732</v>
      </c>
      <c r="J1916" s="1717">
        <v>45658</v>
      </c>
      <c r="K1916" s="173"/>
      <c r="L1916" s="173">
        <v>453</v>
      </c>
      <c r="M1916" s="184">
        <v>44728</v>
      </c>
      <c r="N1916" s="173"/>
      <c r="O1916" s="173"/>
      <c r="P1916" s="173"/>
      <c r="Q1916" s="173"/>
      <c r="R1916" s="173"/>
      <c r="S1916" s="173"/>
      <c r="T1916" s="173"/>
      <c r="U1916" s="173"/>
      <c r="V1916" s="173"/>
      <c r="W1916" s="173"/>
      <c r="X1916" s="173"/>
      <c r="Y1916" s="173"/>
      <c r="Z1916" s="173"/>
      <c r="AA1916" s="173"/>
      <c r="AB1916" s="173"/>
      <c r="AC1916" s="1507">
        <f t="shared" si="580"/>
        <v>25</v>
      </c>
      <c r="AD1916" s="1508">
        <f t="shared" si="581"/>
        <v>1284</v>
      </c>
      <c r="AE1916" s="14">
        <f>(J1916-"01.04.2023")/30</f>
        <v>21.366666666666667</v>
      </c>
      <c r="AF1916" s="14">
        <f t="shared" si="582"/>
        <v>0</v>
      </c>
      <c r="AG1916" s="14" t="e">
        <f t="shared" si="583"/>
        <v>#DIV/0!</v>
      </c>
      <c r="AH1916" s="14" t="e">
        <f>AG1916-AE1916</f>
        <v>#DIV/0!</v>
      </c>
      <c r="AI1916" s="14">
        <f>AC1916-(AE1916*AF1916)</f>
        <v>25</v>
      </c>
      <c r="AJ1916" s="204"/>
    </row>
    <row r="1917" spans="1:37" ht="18" customHeight="1">
      <c r="A1917" s="4323" t="s">
        <v>20</v>
      </c>
      <c r="B1917" s="4323"/>
      <c r="C1917" s="4323"/>
      <c r="D1917" s="4323"/>
      <c r="E1917" s="4323"/>
      <c r="F1917" s="4323"/>
      <c r="G1917" s="4323"/>
      <c r="H1917" s="4323"/>
      <c r="I1917" s="4323"/>
      <c r="J1917" s="4323"/>
      <c r="K1917" s="4323"/>
      <c r="L1917" s="4323"/>
      <c r="M1917" s="4323"/>
      <c r="N1917" s="4323"/>
      <c r="O1917" s="4323"/>
      <c r="P1917" s="4323"/>
      <c r="Q1917" s="4323"/>
      <c r="R1917" s="4323"/>
      <c r="S1917" s="4323"/>
      <c r="T1917" s="4323"/>
      <c r="U1917" s="4323"/>
      <c r="V1917" s="4323"/>
      <c r="W1917" s="4323"/>
      <c r="X1917" s="4323"/>
      <c r="Y1917" s="4323"/>
      <c r="Z1917" s="4323"/>
      <c r="AA1917" s="4323"/>
      <c r="AB1917" s="4323"/>
      <c r="AC1917" s="4323"/>
      <c r="AD1917" s="4323"/>
      <c r="AE1917" s="4323"/>
      <c r="AF1917" s="4323"/>
      <c r="AG1917" s="4323"/>
      <c r="AH1917" s="4323"/>
      <c r="AI1917" s="4323"/>
      <c r="AJ1917" s="4323"/>
    </row>
    <row r="1918" spans="1:37" ht="18" customHeight="1">
      <c r="A1918" s="4929" t="s">
        <v>7029</v>
      </c>
      <c r="B1918" s="4902"/>
      <c r="C1918" s="4902"/>
      <c r="D1918" s="4902"/>
      <c r="E1918" s="4902"/>
      <c r="F1918" s="4902"/>
      <c r="G1918" s="4902"/>
      <c r="H1918" s="4902"/>
      <c r="I1918" s="4902"/>
      <c r="J1918" s="4902"/>
      <c r="K1918" s="4902"/>
      <c r="L1918" s="4902"/>
      <c r="M1918" s="4902"/>
      <c r="N1918" s="4902"/>
      <c r="O1918" s="4902"/>
      <c r="P1918" s="4902"/>
      <c r="Q1918" s="4902"/>
      <c r="R1918" s="4902"/>
      <c r="S1918" s="4902"/>
      <c r="T1918" s="4902"/>
      <c r="U1918" s="4902"/>
      <c r="V1918" s="4902"/>
      <c r="W1918" s="4902"/>
      <c r="X1918" s="4902"/>
      <c r="Y1918" s="4902"/>
      <c r="Z1918" s="4902"/>
      <c r="AA1918" s="4902"/>
      <c r="AB1918" s="4902"/>
      <c r="AC1918" s="4902"/>
      <c r="AD1918" s="4902"/>
      <c r="AE1918" s="4902"/>
      <c r="AF1918" s="4902"/>
      <c r="AG1918" s="4902"/>
      <c r="AH1918" s="4902"/>
      <c r="AI1918" s="4902"/>
      <c r="AJ1918" s="4903"/>
    </row>
    <row r="1919" spans="1:37" ht="30.75" customHeight="1">
      <c r="A1919" s="1415">
        <v>1</v>
      </c>
      <c r="B1919" s="476" t="s">
        <v>7030</v>
      </c>
      <c r="C1919" s="173" t="s">
        <v>66</v>
      </c>
      <c r="D1919" s="177">
        <v>350888</v>
      </c>
      <c r="E1919" s="173">
        <v>9</v>
      </c>
      <c r="F1919" s="173">
        <f>E1919*D1919</f>
        <v>3157992</v>
      </c>
      <c r="G1919" s="173">
        <v>0</v>
      </c>
      <c r="H1919" s="173">
        <f>D1919*G1919</f>
        <v>0</v>
      </c>
      <c r="I1919" s="184">
        <v>44907</v>
      </c>
      <c r="J1919" s="173" t="s">
        <v>334</v>
      </c>
      <c r="K1919" s="173"/>
      <c r="L1919" s="173">
        <v>1046</v>
      </c>
      <c r="M1919" s="184">
        <v>44895</v>
      </c>
      <c r="N1919" s="173"/>
      <c r="O1919" s="173"/>
      <c r="P1919" s="173"/>
      <c r="Q1919" s="173"/>
      <c r="R1919" s="173"/>
      <c r="S1919" s="173"/>
      <c r="T1919" s="173"/>
      <c r="U1919" s="173"/>
      <c r="V1919" s="173"/>
      <c r="W1919" s="173"/>
      <c r="X1919" s="173"/>
      <c r="Y1919" s="173"/>
      <c r="Z1919" s="173"/>
      <c r="AA1919" s="173"/>
      <c r="AB1919" s="173"/>
      <c r="AC1919" s="1507">
        <f>E1919+G1919-N1919-O1919-AA1919-P1919-Q1919-R1919-S1919-T1919-U1919-V1919-W1919-X1919-Y1919</f>
        <v>9</v>
      </c>
      <c r="AD1919" s="1508">
        <f>D1919*AC1919</f>
        <v>3157992</v>
      </c>
      <c r="AE1919" s="180" t="s">
        <v>334</v>
      </c>
      <c r="AF1919" s="14">
        <f>(N1919+O1919+P1919+Q1919+R1919+S1919+T1919+U1919+V1919+W1919+X1919+Y1919)/3</f>
        <v>0</v>
      </c>
      <c r="AG1919" s="14" t="e">
        <f>AC1919/AF1919</f>
        <v>#DIV/0!</v>
      </c>
      <c r="AH1919" s="180" t="s">
        <v>334</v>
      </c>
      <c r="AI1919" s="180" t="s">
        <v>334</v>
      </c>
      <c r="AJ1919" s="204"/>
    </row>
    <row r="1920" spans="1:37">
      <c r="A1920" s="4191" t="s">
        <v>38</v>
      </c>
      <c r="B1920" s="4384"/>
      <c r="C1920" s="4384"/>
      <c r="D1920" s="4384"/>
      <c r="E1920" s="4384"/>
      <c r="F1920" s="4384"/>
      <c r="G1920" s="4384"/>
      <c r="H1920" s="4384"/>
      <c r="I1920" s="4384"/>
      <c r="J1920" s="4384"/>
      <c r="K1920" s="4384"/>
      <c r="L1920" s="4384"/>
      <c r="M1920" s="4384"/>
      <c r="N1920" s="4384"/>
      <c r="O1920" s="4384"/>
      <c r="P1920" s="4384"/>
      <c r="Q1920" s="4384"/>
      <c r="R1920" s="4384"/>
      <c r="S1920" s="4384"/>
      <c r="T1920" s="4384"/>
      <c r="U1920" s="4384"/>
      <c r="V1920" s="4384"/>
      <c r="W1920" s="4384"/>
      <c r="X1920" s="4384"/>
      <c r="Y1920" s="4384"/>
      <c r="Z1920" s="4384"/>
      <c r="AA1920" s="4384"/>
      <c r="AB1920" s="4384"/>
      <c r="AC1920" s="4384"/>
      <c r="AD1920" s="4384"/>
      <c r="AE1920" s="4384"/>
      <c r="AF1920" s="4384"/>
      <c r="AG1920" s="4384"/>
      <c r="AH1920" s="4384"/>
      <c r="AI1920" s="4384"/>
      <c r="AJ1920" s="4342"/>
    </row>
    <row r="1921" spans="1:36" ht="15.75">
      <c r="A1921" s="4172" t="s">
        <v>19</v>
      </c>
      <c r="B1921" s="4172"/>
      <c r="C1921" s="4172"/>
      <c r="D1921" s="4172"/>
      <c r="E1921" s="4172"/>
      <c r="F1921" s="4172"/>
      <c r="G1921" s="4172"/>
      <c r="H1921" s="4172"/>
      <c r="I1921" s="4172"/>
      <c r="J1921" s="4172"/>
      <c r="K1921" s="4172"/>
      <c r="L1921" s="4172"/>
      <c r="M1921" s="4172"/>
      <c r="N1921" s="4172"/>
      <c r="O1921" s="4172"/>
      <c r="P1921" s="4172"/>
      <c r="Q1921" s="4172"/>
      <c r="R1921" s="4172"/>
      <c r="S1921" s="4172"/>
      <c r="T1921" s="4172"/>
      <c r="U1921" s="4172"/>
      <c r="V1921" s="4172"/>
      <c r="W1921" s="4172"/>
      <c r="X1921" s="4172"/>
      <c r="Y1921" s="4172"/>
      <c r="Z1921" s="4172"/>
      <c r="AA1921" s="4172"/>
      <c r="AB1921" s="4172"/>
      <c r="AC1921" s="4172"/>
      <c r="AD1921" s="4172"/>
      <c r="AE1921" s="4172"/>
      <c r="AF1921" s="4172"/>
      <c r="AG1921" s="4172"/>
      <c r="AH1921" s="4172"/>
      <c r="AI1921" s="4172"/>
      <c r="AJ1921" s="4172"/>
    </row>
    <row r="1922" spans="1:36" ht="15.75">
      <c r="A1922" s="4368" t="s">
        <v>945</v>
      </c>
      <c r="B1922" s="4883"/>
      <c r="C1922" s="4883"/>
      <c r="D1922" s="4883"/>
      <c r="E1922" s="4883"/>
      <c r="F1922" s="4883"/>
      <c r="G1922" s="4883"/>
      <c r="H1922" s="4883"/>
      <c r="I1922" s="4883"/>
      <c r="J1922" s="4883"/>
      <c r="K1922" s="4883"/>
      <c r="L1922" s="4883"/>
      <c r="M1922" s="4883"/>
      <c r="N1922" s="4883"/>
      <c r="O1922" s="4883"/>
      <c r="P1922" s="4883"/>
      <c r="Q1922" s="4883"/>
      <c r="R1922" s="4883"/>
      <c r="S1922" s="4883"/>
      <c r="T1922" s="4883"/>
      <c r="U1922" s="4883"/>
      <c r="V1922" s="4883"/>
      <c r="W1922" s="4883"/>
      <c r="X1922" s="4883"/>
      <c r="Y1922" s="4883"/>
      <c r="Z1922" s="4883"/>
      <c r="AA1922" s="4883"/>
      <c r="AB1922" s="4883"/>
      <c r="AC1922" s="4883"/>
      <c r="AD1922" s="4883"/>
      <c r="AE1922" s="4883"/>
      <c r="AF1922" s="4883"/>
      <c r="AG1922" s="4883"/>
      <c r="AH1922" s="4883"/>
      <c r="AI1922" s="4883"/>
      <c r="AJ1922" s="4105"/>
    </row>
    <row r="1923" spans="1:36" ht="15.75">
      <c r="A1923" s="1433">
        <v>3</v>
      </c>
      <c r="B1923" s="1718" t="s">
        <v>8770</v>
      </c>
      <c r="C1923" s="1719" t="s">
        <v>66</v>
      </c>
      <c r="D1923" s="1720">
        <v>8.2497000000000007</v>
      </c>
      <c r="E1923" s="1721">
        <v>1000</v>
      </c>
      <c r="F1923" s="1720">
        <f t="shared" ref="F1923:F1951" si="585">D1923*E1923</f>
        <v>8249.7000000000007</v>
      </c>
      <c r="G1923" s="1084"/>
      <c r="H1923" s="1084">
        <f t="shared" ref="H1923:H1956" si="586">D1923*G1923</f>
        <v>0</v>
      </c>
      <c r="I1923" s="1722" t="s">
        <v>7945</v>
      </c>
      <c r="J1923" s="1433" t="s">
        <v>946</v>
      </c>
      <c r="K1923" s="1723"/>
      <c r="L1923" s="1084">
        <v>1542</v>
      </c>
      <c r="M1923" s="1724">
        <v>44530</v>
      </c>
      <c r="N1923" s="1084">
        <v>400</v>
      </c>
      <c r="O1923" s="1084"/>
      <c r="P1923" s="1084">
        <v>400</v>
      </c>
      <c r="Q1923" s="1084"/>
      <c r="R1923" s="1084"/>
      <c r="S1923" s="1084"/>
      <c r="T1923" s="1084"/>
      <c r="U1923" s="1084"/>
      <c r="V1923" s="1084"/>
      <c r="W1923" s="1084"/>
      <c r="X1923" s="1084"/>
      <c r="Y1923" s="1084"/>
      <c r="Z1923" s="1084"/>
      <c r="AA1923" s="1084"/>
      <c r="AB1923" s="1084"/>
      <c r="AC1923" s="1507">
        <f t="shared" ref="AC1923:AC1951" si="587">E1923+G1923-N1923-O1923-AA1923-P1923-Q1923-R1923-S1923-T1923-U1923-V1923-W1923-X1923-Y1923</f>
        <v>200</v>
      </c>
      <c r="AD1923" s="1508">
        <f t="shared" ref="AD1923:AD1951" si="588">D1923*AC1923</f>
        <v>1649.94</v>
      </c>
      <c r="AE1923" s="1075" t="s">
        <v>946</v>
      </c>
      <c r="AF1923" s="14">
        <f t="shared" ref="AF1923:AF1951" si="589">(N1923+O1923+P1923+Q1923+R1923+S1923+T1923+U1923+V1923+W1923+X1923+Y1923)/3</f>
        <v>266.66666666666669</v>
      </c>
      <c r="AG1923" s="14">
        <f t="shared" ref="AG1923:AG1951" si="590">AC1923/AF1923</f>
        <v>0.75</v>
      </c>
      <c r="AH1923" s="1075" t="s">
        <v>946</v>
      </c>
      <c r="AI1923" s="1075" t="s">
        <v>946</v>
      </c>
      <c r="AJ1923" s="1084"/>
    </row>
    <row r="1924" spans="1:36" ht="31.5">
      <c r="A1924" s="1433">
        <v>4</v>
      </c>
      <c r="B1924" s="1718" t="s">
        <v>7946</v>
      </c>
      <c r="C1924" s="1719" t="s">
        <v>86</v>
      </c>
      <c r="D1924" s="1720">
        <v>4624.54</v>
      </c>
      <c r="E1924" s="1725">
        <v>1</v>
      </c>
      <c r="F1924" s="1720">
        <f t="shared" si="585"/>
        <v>4624.54</v>
      </c>
      <c r="G1924" s="1084"/>
      <c r="H1924" s="1084">
        <f t="shared" si="586"/>
        <v>0</v>
      </c>
      <c r="I1924" s="1724">
        <v>44923</v>
      </c>
      <c r="J1924" s="1228">
        <v>45184</v>
      </c>
      <c r="K1924" s="1723"/>
      <c r="L1924" s="1084">
        <v>1162</v>
      </c>
      <c r="M1924" s="1724">
        <v>44918</v>
      </c>
      <c r="N1924" s="1084"/>
      <c r="O1924" s="1084"/>
      <c r="P1924" s="1084"/>
      <c r="Q1924" s="1084"/>
      <c r="R1924" s="1084"/>
      <c r="S1924" s="1084"/>
      <c r="T1924" s="1084"/>
      <c r="U1924" s="1084"/>
      <c r="V1924" s="1084"/>
      <c r="W1924" s="1084"/>
      <c r="X1924" s="1084"/>
      <c r="Y1924" s="1084"/>
      <c r="Z1924" s="1084"/>
      <c r="AA1924" s="1084"/>
      <c r="AB1924" s="1084"/>
      <c r="AC1924" s="1507">
        <f t="shared" si="587"/>
        <v>1</v>
      </c>
      <c r="AD1924" s="1508">
        <f t="shared" si="588"/>
        <v>4624.54</v>
      </c>
      <c r="AE1924" s="14">
        <f t="shared" ref="AE1924:AE1941" si="591">(J1924-"01.04.2023")/30</f>
        <v>5.5666666666666664</v>
      </c>
      <c r="AF1924" s="14">
        <f t="shared" si="589"/>
        <v>0</v>
      </c>
      <c r="AG1924" s="14" t="e">
        <f t="shared" si="590"/>
        <v>#DIV/0!</v>
      </c>
      <c r="AH1924" s="14" t="e">
        <f t="shared" ref="AH1924:AH1941" si="592">AG1924-AE1924</f>
        <v>#DIV/0!</v>
      </c>
      <c r="AI1924" s="14">
        <f t="shared" ref="AI1924:AI1941" si="593">AC1924-(AE1924*AF1924)</f>
        <v>1</v>
      </c>
      <c r="AJ1924" s="1084"/>
    </row>
    <row r="1925" spans="1:36" ht="31.5">
      <c r="A1925" s="1433">
        <v>5</v>
      </c>
      <c r="B1925" s="1718" t="s">
        <v>7947</v>
      </c>
      <c r="C1925" s="1719" t="s">
        <v>86</v>
      </c>
      <c r="D1925" s="1720">
        <v>2953.2</v>
      </c>
      <c r="E1925" s="1725">
        <v>1</v>
      </c>
      <c r="F1925" s="1720">
        <f t="shared" si="585"/>
        <v>2953.2</v>
      </c>
      <c r="G1925" s="1084"/>
      <c r="H1925" s="1084">
        <f t="shared" si="586"/>
        <v>0</v>
      </c>
      <c r="I1925" s="1724">
        <v>44923</v>
      </c>
      <c r="J1925" s="1228">
        <v>45185</v>
      </c>
      <c r="K1925" s="1723"/>
      <c r="L1925" s="1084">
        <v>1162</v>
      </c>
      <c r="M1925" s="1724">
        <v>44918</v>
      </c>
      <c r="N1925" s="1084"/>
      <c r="O1925" s="1084"/>
      <c r="P1925" s="1084"/>
      <c r="Q1925" s="1084"/>
      <c r="R1925" s="1084"/>
      <c r="S1925" s="1084"/>
      <c r="T1925" s="1084"/>
      <c r="U1925" s="1084"/>
      <c r="V1925" s="1084"/>
      <c r="W1925" s="1084"/>
      <c r="X1925" s="1084"/>
      <c r="Y1925" s="1084"/>
      <c r="Z1925" s="1084"/>
      <c r="AA1925" s="1084"/>
      <c r="AB1925" s="1084"/>
      <c r="AC1925" s="1507">
        <f t="shared" si="587"/>
        <v>1</v>
      </c>
      <c r="AD1925" s="1508">
        <f t="shared" si="588"/>
        <v>2953.2</v>
      </c>
      <c r="AE1925" s="14">
        <f t="shared" si="591"/>
        <v>5.6</v>
      </c>
      <c r="AF1925" s="14">
        <f t="shared" si="589"/>
        <v>0</v>
      </c>
      <c r="AG1925" s="14" t="e">
        <f t="shared" si="590"/>
        <v>#DIV/0!</v>
      </c>
      <c r="AH1925" s="14" t="e">
        <f t="shared" si="592"/>
        <v>#DIV/0!</v>
      </c>
      <c r="AI1925" s="14">
        <f t="shared" si="593"/>
        <v>1</v>
      </c>
      <c r="AJ1925" s="1084"/>
    </row>
    <row r="1926" spans="1:36" ht="31.5">
      <c r="A1926" s="1433">
        <v>6</v>
      </c>
      <c r="B1926" s="1718" t="s">
        <v>7948</v>
      </c>
      <c r="C1926" s="1719" t="s">
        <v>487</v>
      </c>
      <c r="D1926" s="1720">
        <v>134.87992</v>
      </c>
      <c r="E1926" s="1725">
        <v>8000</v>
      </c>
      <c r="F1926" s="1720">
        <f t="shared" si="585"/>
        <v>1079039.3600000001</v>
      </c>
      <c r="G1926" s="1084"/>
      <c r="H1926" s="1084">
        <f t="shared" si="586"/>
        <v>0</v>
      </c>
      <c r="I1926" s="1724">
        <v>44923</v>
      </c>
      <c r="J1926" s="1228">
        <v>45220</v>
      </c>
      <c r="K1926" s="1723"/>
      <c r="L1926" s="1084">
        <v>1162</v>
      </c>
      <c r="M1926" s="1724">
        <v>44918</v>
      </c>
      <c r="N1926" s="1084">
        <v>965</v>
      </c>
      <c r="O1926" s="1084">
        <v>1259</v>
      </c>
      <c r="P1926" s="1084">
        <v>3273</v>
      </c>
      <c r="Q1926" s="1084"/>
      <c r="R1926" s="1084"/>
      <c r="S1926" s="1084"/>
      <c r="T1926" s="1084"/>
      <c r="U1926" s="1084"/>
      <c r="V1926" s="1084"/>
      <c r="W1926" s="1084"/>
      <c r="X1926" s="1084"/>
      <c r="Y1926" s="1084"/>
      <c r="Z1926" s="1084"/>
      <c r="AA1926" s="1084"/>
      <c r="AB1926" s="1084"/>
      <c r="AC1926" s="1507">
        <f t="shared" si="587"/>
        <v>2503</v>
      </c>
      <c r="AD1926" s="1508">
        <f t="shared" si="588"/>
        <v>337604.43975999998</v>
      </c>
      <c r="AE1926" s="14">
        <f t="shared" si="591"/>
        <v>6.7666666666666666</v>
      </c>
      <c r="AF1926" s="14">
        <f t="shared" si="589"/>
        <v>1832.3333333333333</v>
      </c>
      <c r="AG1926" s="14">
        <f t="shared" si="590"/>
        <v>1.3660178279061306</v>
      </c>
      <c r="AH1926" s="14">
        <f t="shared" si="592"/>
        <v>-5.400648838760536</v>
      </c>
      <c r="AI1926" s="14">
        <f t="shared" si="593"/>
        <v>-9895.7888888888883</v>
      </c>
      <c r="AJ1926" s="1084"/>
    </row>
    <row r="1927" spans="1:36" ht="31.5">
      <c r="A1927" s="1433">
        <v>7</v>
      </c>
      <c r="B1927" s="1718" t="s">
        <v>7949</v>
      </c>
      <c r="C1927" s="1718" t="s">
        <v>206</v>
      </c>
      <c r="D1927" s="1720">
        <v>2191.36</v>
      </c>
      <c r="E1927" s="1725">
        <v>40</v>
      </c>
      <c r="F1927" s="1720">
        <f t="shared" si="585"/>
        <v>87654.400000000009</v>
      </c>
      <c r="G1927" s="1084"/>
      <c r="H1927" s="1084">
        <f t="shared" si="586"/>
        <v>0</v>
      </c>
      <c r="I1927" s="1724">
        <v>44923</v>
      </c>
      <c r="J1927" s="1228">
        <v>45181</v>
      </c>
      <c r="K1927" s="1723"/>
      <c r="L1927" s="1084">
        <v>1162</v>
      </c>
      <c r="M1927" s="1724">
        <v>44918</v>
      </c>
      <c r="N1927" s="1084"/>
      <c r="O1927" s="1084">
        <v>1</v>
      </c>
      <c r="P1927" s="1084">
        <v>12</v>
      </c>
      <c r="Q1927" s="1084"/>
      <c r="R1927" s="1084"/>
      <c r="S1927" s="1084"/>
      <c r="T1927" s="1084"/>
      <c r="U1927" s="1084"/>
      <c r="V1927" s="1084"/>
      <c r="W1927" s="1084"/>
      <c r="X1927" s="1084"/>
      <c r="Y1927" s="1084"/>
      <c r="Z1927" s="1084"/>
      <c r="AA1927" s="1084"/>
      <c r="AB1927" s="1084"/>
      <c r="AC1927" s="1507">
        <f t="shared" si="587"/>
        <v>27</v>
      </c>
      <c r="AD1927" s="1508">
        <f t="shared" si="588"/>
        <v>59166.720000000001</v>
      </c>
      <c r="AE1927" s="14">
        <f t="shared" si="591"/>
        <v>5.4666666666666668</v>
      </c>
      <c r="AF1927" s="14">
        <f t="shared" si="589"/>
        <v>4.333333333333333</v>
      </c>
      <c r="AG1927" s="14">
        <f t="shared" si="590"/>
        <v>6.2307692307692308</v>
      </c>
      <c r="AH1927" s="14">
        <f t="shared" si="592"/>
        <v>0.76410256410256405</v>
      </c>
      <c r="AI1927" s="14">
        <f t="shared" si="593"/>
        <v>3.3111111111111136</v>
      </c>
      <c r="AJ1927" s="1084"/>
    </row>
    <row r="1928" spans="1:36" ht="31.5">
      <c r="A1928" s="1433">
        <v>8</v>
      </c>
      <c r="B1928" s="1718" t="s">
        <v>7950</v>
      </c>
      <c r="C1928" s="1719" t="s">
        <v>798</v>
      </c>
      <c r="D1928" s="1720">
        <v>4624.54</v>
      </c>
      <c r="E1928" s="1725">
        <v>1</v>
      </c>
      <c r="F1928" s="1720">
        <f t="shared" si="585"/>
        <v>4624.54</v>
      </c>
      <c r="G1928" s="1084"/>
      <c r="H1928" s="1084">
        <f t="shared" si="586"/>
        <v>0</v>
      </c>
      <c r="I1928" s="1724">
        <v>44923</v>
      </c>
      <c r="J1928" s="1228">
        <v>45162</v>
      </c>
      <c r="K1928" s="1723"/>
      <c r="L1928" s="1084">
        <v>1162</v>
      </c>
      <c r="M1928" s="1724">
        <v>44918</v>
      </c>
      <c r="N1928" s="1084"/>
      <c r="O1928" s="1084"/>
      <c r="P1928" s="1084"/>
      <c r="Q1928" s="1084"/>
      <c r="R1928" s="1084"/>
      <c r="S1928" s="1084"/>
      <c r="T1928" s="1084"/>
      <c r="U1928" s="1084"/>
      <c r="V1928" s="1084"/>
      <c r="W1928" s="1084"/>
      <c r="X1928" s="1084"/>
      <c r="Y1928" s="1084"/>
      <c r="Z1928" s="1084"/>
      <c r="AA1928" s="1084"/>
      <c r="AB1928" s="1084"/>
      <c r="AC1928" s="1507">
        <f t="shared" si="587"/>
        <v>1</v>
      </c>
      <c r="AD1928" s="1508">
        <f t="shared" si="588"/>
        <v>4624.54</v>
      </c>
      <c r="AE1928" s="14">
        <f t="shared" si="591"/>
        <v>4.833333333333333</v>
      </c>
      <c r="AF1928" s="14">
        <f t="shared" si="589"/>
        <v>0</v>
      </c>
      <c r="AG1928" s="14" t="e">
        <f t="shared" si="590"/>
        <v>#DIV/0!</v>
      </c>
      <c r="AH1928" s="14" t="e">
        <f t="shared" si="592"/>
        <v>#DIV/0!</v>
      </c>
      <c r="AI1928" s="14">
        <f t="shared" si="593"/>
        <v>1</v>
      </c>
      <c r="AJ1928" s="1084"/>
    </row>
    <row r="1929" spans="1:36" ht="31.5">
      <c r="A1929" s="1433">
        <v>9</v>
      </c>
      <c r="B1929" s="1718" t="s">
        <v>7951</v>
      </c>
      <c r="C1929" s="1719" t="s">
        <v>86</v>
      </c>
      <c r="D1929" s="1720">
        <v>2312.27</v>
      </c>
      <c r="E1929" s="1725">
        <v>2</v>
      </c>
      <c r="F1929" s="1720">
        <f t="shared" si="585"/>
        <v>4624.54</v>
      </c>
      <c r="G1929" s="1084"/>
      <c r="H1929" s="1084">
        <f t="shared" si="586"/>
        <v>0</v>
      </c>
      <c r="I1929" s="1724">
        <v>44923</v>
      </c>
      <c r="J1929" s="1228">
        <v>45210</v>
      </c>
      <c r="K1929" s="1723"/>
      <c r="L1929" s="1084">
        <v>1162</v>
      </c>
      <c r="M1929" s="1724">
        <v>44918</v>
      </c>
      <c r="N1929" s="1084"/>
      <c r="O1929" s="1084"/>
      <c r="P1929" s="1084"/>
      <c r="Q1929" s="1084"/>
      <c r="R1929" s="1084"/>
      <c r="S1929" s="1084"/>
      <c r="T1929" s="1084"/>
      <c r="U1929" s="1084"/>
      <c r="V1929" s="1084"/>
      <c r="W1929" s="1084"/>
      <c r="X1929" s="1084"/>
      <c r="Y1929" s="1084"/>
      <c r="Z1929" s="1084"/>
      <c r="AA1929" s="1084"/>
      <c r="AB1929" s="1084"/>
      <c r="AC1929" s="1507">
        <f t="shared" si="587"/>
        <v>2</v>
      </c>
      <c r="AD1929" s="1508">
        <f t="shared" si="588"/>
        <v>4624.54</v>
      </c>
      <c r="AE1929" s="14">
        <f t="shared" si="591"/>
        <v>6.4333333333333336</v>
      </c>
      <c r="AF1929" s="14">
        <f t="shared" si="589"/>
        <v>0</v>
      </c>
      <c r="AG1929" s="14" t="e">
        <f t="shared" si="590"/>
        <v>#DIV/0!</v>
      </c>
      <c r="AH1929" s="14" t="e">
        <f t="shared" si="592"/>
        <v>#DIV/0!</v>
      </c>
      <c r="AI1929" s="14">
        <f t="shared" si="593"/>
        <v>2</v>
      </c>
      <c r="AJ1929" s="1084"/>
    </row>
    <row r="1930" spans="1:36" ht="31.5">
      <c r="A1930" s="1433">
        <v>10</v>
      </c>
      <c r="B1930" s="1718" t="s">
        <v>7952</v>
      </c>
      <c r="C1930" s="1719" t="s">
        <v>487</v>
      </c>
      <c r="D1930" s="1720">
        <v>22.71396</v>
      </c>
      <c r="E1930" s="1725">
        <v>8000</v>
      </c>
      <c r="F1930" s="1720">
        <f t="shared" si="585"/>
        <v>181711.68</v>
      </c>
      <c r="G1930" s="1084"/>
      <c r="H1930" s="1084">
        <f t="shared" si="586"/>
        <v>0</v>
      </c>
      <c r="I1930" s="1724">
        <v>44923</v>
      </c>
      <c r="J1930" s="1228">
        <v>45190</v>
      </c>
      <c r="K1930" s="1723"/>
      <c r="L1930" s="1084">
        <v>1162</v>
      </c>
      <c r="M1930" s="1724">
        <v>44918</v>
      </c>
      <c r="N1930" s="1084">
        <v>829</v>
      </c>
      <c r="O1930" s="1084">
        <v>1252</v>
      </c>
      <c r="P1930" s="1084">
        <v>3309</v>
      </c>
      <c r="Q1930" s="1084"/>
      <c r="R1930" s="1084"/>
      <c r="S1930" s="1084"/>
      <c r="T1930" s="1084"/>
      <c r="U1930" s="1084"/>
      <c r="V1930" s="1084"/>
      <c r="W1930" s="1084"/>
      <c r="X1930" s="1084"/>
      <c r="Y1930" s="1084"/>
      <c r="Z1930" s="1084"/>
      <c r="AA1930" s="1084"/>
      <c r="AB1930" s="1084"/>
      <c r="AC1930" s="1507">
        <f t="shared" si="587"/>
        <v>2610</v>
      </c>
      <c r="AD1930" s="1508">
        <f t="shared" si="588"/>
        <v>59283.435599999997</v>
      </c>
      <c r="AE1930" s="14">
        <f t="shared" si="591"/>
        <v>5.7666666666666666</v>
      </c>
      <c r="AF1930" s="14">
        <f t="shared" si="589"/>
        <v>1796.6666666666667</v>
      </c>
      <c r="AG1930" s="14">
        <f t="shared" si="590"/>
        <v>1.4526901669758812</v>
      </c>
      <c r="AH1930" s="14">
        <f t="shared" si="592"/>
        <v>-4.313976499690785</v>
      </c>
      <c r="AI1930" s="14">
        <f t="shared" si="593"/>
        <v>-7750.7777777777774</v>
      </c>
      <c r="AJ1930" s="1084"/>
    </row>
    <row r="1931" spans="1:36" ht="31.5">
      <c r="A1931" s="1433">
        <v>11</v>
      </c>
      <c r="B1931" s="1718" t="s">
        <v>7953</v>
      </c>
      <c r="C1931" s="1719" t="s">
        <v>798</v>
      </c>
      <c r="D1931" s="1720">
        <v>13998.81</v>
      </c>
      <c r="E1931" s="1725">
        <v>1</v>
      </c>
      <c r="F1931" s="1720">
        <f t="shared" si="585"/>
        <v>13998.81</v>
      </c>
      <c r="G1931" s="1084"/>
      <c r="H1931" s="1084">
        <f t="shared" si="586"/>
        <v>0</v>
      </c>
      <c r="I1931" s="1724">
        <v>44923</v>
      </c>
      <c r="J1931" s="1228">
        <v>45171</v>
      </c>
      <c r="K1931" s="1723"/>
      <c r="L1931" s="1084">
        <v>1162</v>
      </c>
      <c r="M1931" s="1724">
        <v>44918</v>
      </c>
      <c r="N1931" s="1084"/>
      <c r="O1931" s="1084"/>
      <c r="P1931" s="1084"/>
      <c r="Q1931" s="1084"/>
      <c r="R1931" s="1084"/>
      <c r="S1931" s="1084"/>
      <c r="T1931" s="1084"/>
      <c r="U1931" s="1084"/>
      <c r="V1931" s="1084"/>
      <c r="W1931" s="1084"/>
      <c r="X1931" s="1084"/>
      <c r="Y1931" s="1084"/>
      <c r="Z1931" s="1084"/>
      <c r="AA1931" s="1084"/>
      <c r="AB1931" s="1084"/>
      <c r="AC1931" s="1507">
        <f t="shared" si="587"/>
        <v>1</v>
      </c>
      <c r="AD1931" s="1508">
        <f t="shared" si="588"/>
        <v>13998.81</v>
      </c>
      <c r="AE1931" s="14">
        <f t="shared" si="591"/>
        <v>5.1333333333333337</v>
      </c>
      <c r="AF1931" s="14">
        <f t="shared" si="589"/>
        <v>0</v>
      </c>
      <c r="AG1931" s="14" t="e">
        <f t="shared" si="590"/>
        <v>#DIV/0!</v>
      </c>
      <c r="AH1931" s="14" t="e">
        <f t="shared" si="592"/>
        <v>#DIV/0!</v>
      </c>
      <c r="AI1931" s="14">
        <f t="shared" si="593"/>
        <v>1</v>
      </c>
      <c r="AJ1931" s="1084"/>
    </row>
    <row r="1932" spans="1:36" ht="31.5">
      <c r="A1932" s="1433">
        <v>12</v>
      </c>
      <c r="B1932" s="1718" t="s">
        <v>7954</v>
      </c>
      <c r="C1932" s="1719" t="s">
        <v>86</v>
      </c>
      <c r="D1932" s="1720">
        <v>4666.2700000000004</v>
      </c>
      <c r="E1932" s="1725">
        <v>3</v>
      </c>
      <c r="F1932" s="1720">
        <f t="shared" si="585"/>
        <v>13998.810000000001</v>
      </c>
      <c r="G1932" s="1084"/>
      <c r="H1932" s="1084">
        <f t="shared" si="586"/>
        <v>0</v>
      </c>
      <c r="I1932" s="1724">
        <v>44923</v>
      </c>
      <c r="J1932" s="1228">
        <v>45150</v>
      </c>
      <c r="K1932" s="1723"/>
      <c r="L1932" s="1084">
        <v>1162</v>
      </c>
      <c r="M1932" s="1724">
        <v>44918</v>
      </c>
      <c r="N1932" s="1084"/>
      <c r="O1932" s="1084"/>
      <c r="P1932" s="1084">
        <v>1</v>
      </c>
      <c r="Q1932" s="1084"/>
      <c r="R1932" s="1084"/>
      <c r="S1932" s="1084"/>
      <c r="T1932" s="1084"/>
      <c r="U1932" s="1084"/>
      <c r="V1932" s="1084"/>
      <c r="W1932" s="1084"/>
      <c r="X1932" s="1084"/>
      <c r="Y1932" s="1084"/>
      <c r="Z1932" s="1084"/>
      <c r="AA1932" s="1084"/>
      <c r="AB1932" s="1084"/>
      <c r="AC1932" s="1507">
        <f t="shared" si="587"/>
        <v>2</v>
      </c>
      <c r="AD1932" s="1508">
        <f t="shared" si="588"/>
        <v>9332.5400000000009</v>
      </c>
      <c r="AE1932" s="14">
        <f t="shared" si="591"/>
        <v>4.4333333333333336</v>
      </c>
      <c r="AF1932" s="14">
        <f t="shared" si="589"/>
        <v>0.33333333333333331</v>
      </c>
      <c r="AG1932" s="14">
        <f t="shared" si="590"/>
        <v>6</v>
      </c>
      <c r="AH1932" s="14">
        <f t="shared" si="592"/>
        <v>1.5666666666666664</v>
      </c>
      <c r="AI1932" s="14">
        <f t="shared" si="593"/>
        <v>0.52222222222222214</v>
      </c>
      <c r="AJ1932" s="1084"/>
    </row>
    <row r="1933" spans="1:36" ht="31.5">
      <c r="A1933" s="1433">
        <v>13</v>
      </c>
      <c r="B1933" s="1718" t="s">
        <v>7955</v>
      </c>
      <c r="C1933" s="1719" t="s">
        <v>487</v>
      </c>
      <c r="D1933" s="1720">
        <v>41.853585000000002</v>
      </c>
      <c r="E1933" s="1725">
        <v>8000</v>
      </c>
      <c r="F1933" s="1720">
        <f t="shared" si="585"/>
        <v>334828.68</v>
      </c>
      <c r="G1933" s="1084"/>
      <c r="H1933" s="1084">
        <f t="shared" si="586"/>
        <v>0</v>
      </c>
      <c r="I1933" s="1724">
        <v>44923</v>
      </c>
      <c r="J1933" s="1228">
        <v>45087</v>
      </c>
      <c r="K1933" s="1723"/>
      <c r="L1933" s="1084">
        <v>1162</v>
      </c>
      <c r="M1933" s="1724">
        <v>44918</v>
      </c>
      <c r="N1933" s="1084">
        <v>1197</v>
      </c>
      <c r="O1933" s="1084">
        <v>1298</v>
      </c>
      <c r="P1933" s="1084">
        <v>3519</v>
      </c>
      <c r="Q1933" s="1084"/>
      <c r="R1933" s="1084"/>
      <c r="S1933" s="1084"/>
      <c r="T1933" s="1084"/>
      <c r="U1933" s="1084"/>
      <c r="V1933" s="1084"/>
      <c r="W1933" s="1084"/>
      <c r="X1933" s="1084"/>
      <c r="Y1933" s="1084"/>
      <c r="Z1933" s="1084"/>
      <c r="AA1933" s="1084"/>
      <c r="AB1933" s="1084"/>
      <c r="AC1933" s="1507">
        <f t="shared" si="587"/>
        <v>1986</v>
      </c>
      <c r="AD1933" s="1508">
        <f t="shared" si="588"/>
        <v>83121.21981000001</v>
      </c>
      <c r="AE1933" s="14">
        <f t="shared" si="591"/>
        <v>2.3333333333333335</v>
      </c>
      <c r="AF1933" s="14">
        <f t="shared" si="589"/>
        <v>2004.6666666666667</v>
      </c>
      <c r="AG1933" s="14">
        <f t="shared" si="590"/>
        <v>0.9906883937479215</v>
      </c>
      <c r="AH1933" s="14">
        <f t="shared" si="592"/>
        <v>-1.3426449395854121</v>
      </c>
      <c r="AI1933" s="14">
        <f t="shared" si="593"/>
        <v>-2691.5555555555557</v>
      </c>
      <c r="AJ1933" s="1084"/>
    </row>
    <row r="1934" spans="1:36" ht="31.5">
      <c r="A1934" s="1433">
        <v>14</v>
      </c>
      <c r="B1934" s="1718" t="s">
        <v>7956</v>
      </c>
      <c r="C1934" s="1718" t="s">
        <v>206</v>
      </c>
      <c r="D1934" s="1720">
        <v>4796.8100000000004</v>
      </c>
      <c r="E1934" s="1725">
        <v>4</v>
      </c>
      <c r="F1934" s="1720">
        <f t="shared" si="585"/>
        <v>19187.240000000002</v>
      </c>
      <c r="G1934" s="1084"/>
      <c r="H1934" s="1084">
        <f t="shared" si="586"/>
        <v>0</v>
      </c>
      <c r="I1934" s="1724">
        <v>44923</v>
      </c>
      <c r="J1934" s="1228">
        <v>45207</v>
      </c>
      <c r="K1934" s="1723"/>
      <c r="L1934" s="1084">
        <v>1162</v>
      </c>
      <c r="M1934" s="1724">
        <v>44918</v>
      </c>
      <c r="N1934" s="1084"/>
      <c r="O1934" s="1084"/>
      <c r="P1934" s="1084"/>
      <c r="Q1934" s="1084"/>
      <c r="R1934" s="1084"/>
      <c r="S1934" s="1084"/>
      <c r="T1934" s="1084"/>
      <c r="U1934" s="1084"/>
      <c r="V1934" s="1084"/>
      <c r="W1934" s="1084"/>
      <c r="X1934" s="1084"/>
      <c r="Y1934" s="1084"/>
      <c r="Z1934" s="1084"/>
      <c r="AA1934" s="1084"/>
      <c r="AB1934" s="1084"/>
      <c r="AC1934" s="1507">
        <f t="shared" si="587"/>
        <v>4</v>
      </c>
      <c r="AD1934" s="1508">
        <f t="shared" si="588"/>
        <v>19187.240000000002</v>
      </c>
      <c r="AE1934" s="14">
        <f t="shared" si="591"/>
        <v>6.333333333333333</v>
      </c>
      <c r="AF1934" s="14">
        <f t="shared" si="589"/>
        <v>0</v>
      </c>
      <c r="AG1934" s="14" t="e">
        <f t="shared" si="590"/>
        <v>#DIV/0!</v>
      </c>
      <c r="AH1934" s="14" t="e">
        <f t="shared" si="592"/>
        <v>#DIV/0!</v>
      </c>
      <c r="AI1934" s="14">
        <f t="shared" si="593"/>
        <v>4</v>
      </c>
      <c r="AJ1934" s="1084"/>
    </row>
    <row r="1935" spans="1:36" ht="31.5">
      <c r="A1935" s="1433">
        <v>15</v>
      </c>
      <c r="B1935" s="1718" t="s">
        <v>7957</v>
      </c>
      <c r="C1935" s="1718" t="s">
        <v>206</v>
      </c>
      <c r="D1935" s="1720">
        <v>6330.12</v>
      </c>
      <c r="E1935" s="1725">
        <v>1</v>
      </c>
      <c r="F1935" s="1720">
        <f t="shared" si="585"/>
        <v>6330.12</v>
      </c>
      <c r="G1935" s="1084"/>
      <c r="H1935" s="1084">
        <f t="shared" si="586"/>
        <v>0</v>
      </c>
      <c r="I1935" s="1724">
        <v>44923</v>
      </c>
      <c r="J1935" s="1228">
        <v>45253</v>
      </c>
      <c r="K1935" s="1723"/>
      <c r="L1935" s="1084">
        <v>1162</v>
      </c>
      <c r="M1935" s="1724">
        <v>44918</v>
      </c>
      <c r="N1935" s="1084"/>
      <c r="O1935" s="1084"/>
      <c r="P1935" s="1084"/>
      <c r="Q1935" s="1084"/>
      <c r="R1935" s="1084"/>
      <c r="S1935" s="1084"/>
      <c r="T1935" s="1084"/>
      <c r="U1935" s="1084"/>
      <c r="V1935" s="1084"/>
      <c r="W1935" s="1084"/>
      <c r="X1935" s="1084"/>
      <c r="Y1935" s="1084"/>
      <c r="Z1935" s="1084"/>
      <c r="AA1935" s="1084"/>
      <c r="AB1935" s="1084"/>
      <c r="AC1935" s="1507">
        <f t="shared" si="587"/>
        <v>1</v>
      </c>
      <c r="AD1935" s="1508">
        <f t="shared" si="588"/>
        <v>6330.12</v>
      </c>
      <c r="AE1935" s="14">
        <f t="shared" si="591"/>
        <v>7.8666666666666663</v>
      </c>
      <c r="AF1935" s="14">
        <f t="shared" si="589"/>
        <v>0</v>
      </c>
      <c r="AG1935" s="14" t="e">
        <f t="shared" si="590"/>
        <v>#DIV/0!</v>
      </c>
      <c r="AH1935" s="14" t="e">
        <f t="shared" si="592"/>
        <v>#DIV/0!</v>
      </c>
      <c r="AI1935" s="14">
        <f t="shared" si="593"/>
        <v>1</v>
      </c>
      <c r="AJ1935" s="1084"/>
    </row>
    <row r="1936" spans="1:36" ht="15.75">
      <c r="A1936" s="1433">
        <v>16</v>
      </c>
      <c r="B1936" s="1718" t="s">
        <v>7958</v>
      </c>
      <c r="C1936" s="1718" t="s">
        <v>206</v>
      </c>
      <c r="D1936" s="1720">
        <v>6311.93</v>
      </c>
      <c r="E1936" s="1725">
        <v>16</v>
      </c>
      <c r="F1936" s="1720">
        <f t="shared" si="585"/>
        <v>100990.88</v>
      </c>
      <c r="G1936" s="1084"/>
      <c r="H1936" s="1084">
        <f t="shared" si="586"/>
        <v>0</v>
      </c>
      <c r="I1936" s="1724">
        <v>44923</v>
      </c>
      <c r="J1936" s="1433" t="s">
        <v>946</v>
      </c>
      <c r="K1936" s="1723"/>
      <c r="L1936" s="1084">
        <v>1162</v>
      </c>
      <c r="M1936" s="1724">
        <v>44918</v>
      </c>
      <c r="N1936" s="1084"/>
      <c r="O1936" s="1084"/>
      <c r="P1936" s="1084"/>
      <c r="Q1936" s="1084"/>
      <c r="R1936" s="1084"/>
      <c r="S1936" s="1084"/>
      <c r="T1936" s="1084"/>
      <c r="U1936" s="1084"/>
      <c r="V1936" s="1084"/>
      <c r="W1936" s="1084"/>
      <c r="X1936" s="1084"/>
      <c r="Y1936" s="1084"/>
      <c r="Z1936" s="1084"/>
      <c r="AA1936" s="1084"/>
      <c r="AB1936" s="1084"/>
      <c r="AC1936" s="1507">
        <f t="shared" si="587"/>
        <v>16</v>
      </c>
      <c r="AD1936" s="1508">
        <f t="shared" si="588"/>
        <v>100990.88</v>
      </c>
      <c r="AE1936" s="14" t="e">
        <f t="shared" si="591"/>
        <v>#VALUE!</v>
      </c>
      <c r="AF1936" s="14">
        <f t="shared" si="589"/>
        <v>0</v>
      </c>
      <c r="AG1936" s="14" t="e">
        <f t="shared" si="590"/>
        <v>#DIV/0!</v>
      </c>
      <c r="AH1936" s="14" t="e">
        <f t="shared" si="592"/>
        <v>#DIV/0!</v>
      </c>
      <c r="AI1936" s="14" t="e">
        <f t="shared" si="593"/>
        <v>#VALUE!</v>
      </c>
      <c r="AJ1936" s="1084"/>
    </row>
    <row r="1937" spans="1:36" ht="31.5">
      <c r="A1937" s="1433">
        <v>17</v>
      </c>
      <c r="B1937" s="1718" t="s">
        <v>7959</v>
      </c>
      <c r="C1937" s="1719" t="s">
        <v>86</v>
      </c>
      <c r="D1937" s="1720">
        <v>4624.54</v>
      </c>
      <c r="E1937" s="1725">
        <v>1</v>
      </c>
      <c r="F1937" s="1720">
        <f t="shared" si="585"/>
        <v>4624.54</v>
      </c>
      <c r="G1937" s="1084"/>
      <c r="H1937" s="1084">
        <f t="shared" si="586"/>
        <v>0</v>
      </c>
      <c r="I1937" s="1724">
        <v>44923</v>
      </c>
      <c r="J1937" s="1228">
        <v>45205</v>
      </c>
      <c r="K1937" s="1723"/>
      <c r="L1937" s="1084">
        <v>1162</v>
      </c>
      <c r="M1937" s="1724">
        <v>44918</v>
      </c>
      <c r="N1937" s="1084"/>
      <c r="O1937" s="1084"/>
      <c r="P1937" s="1084"/>
      <c r="Q1937" s="1084"/>
      <c r="R1937" s="1084"/>
      <c r="S1937" s="1084"/>
      <c r="T1937" s="1084"/>
      <c r="U1937" s="1084"/>
      <c r="V1937" s="1084"/>
      <c r="W1937" s="1084"/>
      <c r="X1937" s="1084"/>
      <c r="Y1937" s="1084"/>
      <c r="Z1937" s="1084"/>
      <c r="AA1937" s="1084"/>
      <c r="AB1937" s="1084"/>
      <c r="AC1937" s="1507">
        <f t="shared" si="587"/>
        <v>1</v>
      </c>
      <c r="AD1937" s="1508">
        <f t="shared" si="588"/>
        <v>4624.54</v>
      </c>
      <c r="AE1937" s="14">
        <f t="shared" si="591"/>
        <v>6.2666666666666666</v>
      </c>
      <c r="AF1937" s="14">
        <f t="shared" si="589"/>
        <v>0</v>
      </c>
      <c r="AG1937" s="14" t="e">
        <f t="shared" si="590"/>
        <v>#DIV/0!</v>
      </c>
      <c r="AH1937" s="14" t="e">
        <f t="shared" si="592"/>
        <v>#DIV/0!</v>
      </c>
      <c r="AI1937" s="14">
        <f t="shared" si="593"/>
        <v>1</v>
      </c>
      <c r="AJ1937" s="1084"/>
    </row>
    <row r="1938" spans="1:36" ht="15.75" customHeight="1">
      <c r="A1938" s="1433">
        <v>18</v>
      </c>
      <c r="B1938" s="1718" t="s">
        <v>7960</v>
      </c>
      <c r="C1938" s="1719" t="s">
        <v>86</v>
      </c>
      <c r="D1938" s="1720">
        <v>2899.7</v>
      </c>
      <c r="E1938" s="1725">
        <v>1</v>
      </c>
      <c r="F1938" s="1720">
        <f t="shared" si="585"/>
        <v>2899.7</v>
      </c>
      <c r="G1938" s="1084"/>
      <c r="H1938" s="1084">
        <f t="shared" si="586"/>
        <v>0</v>
      </c>
      <c r="I1938" s="1724">
        <v>44923</v>
      </c>
      <c r="J1938" s="1228">
        <v>45121</v>
      </c>
      <c r="K1938" s="1723"/>
      <c r="L1938" s="1084">
        <v>1162</v>
      </c>
      <c r="M1938" s="1724">
        <v>44918</v>
      </c>
      <c r="N1938" s="1084"/>
      <c r="O1938" s="1084"/>
      <c r="P1938" s="1084"/>
      <c r="Q1938" s="1084"/>
      <c r="R1938" s="1084"/>
      <c r="S1938" s="1084"/>
      <c r="T1938" s="1084"/>
      <c r="U1938" s="1084"/>
      <c r="V1938" s="1084"/>
      <c r="W1938" s="1084"/>
      <c r="X1938" s="1084"/>
      <c r="Y1938" s="1084"/>
      <c r="Z1938" s="1084"/>
      <c r="AA1938" s="1084"/>
      <c r="AB1938" s="1084"/>
      <c r="AC1938" s="1507">
        <f t="shared" si="587"/>
        <v>1</v>
      </c>
      <c r="AD1938" s="1508">
        <f t="shared" si="588"/>
        <v>2899.7</v>
      </c>
      <c r="AE1938" s="14">
        <f t="shared" si="591"/>
        <v>3.4666666666666668</v>
      </c>
      <c r="AF1938" s="14">
        <f t="shared" si="589"/>
        <v>0</v>
      </c>
      <c r="AG1938" s="14" t="e">
        <f t="shared" si="590"/>
        <v>#DIV/0!</v>
      </c>
      <c r="AH1938" s="14" t="e">
        <f t="shared" si="592"/>
        <v>#DIV/0!</v>
      </c>
      <c r="AI1938" s="14">
        <f t="shared" si="593"/>
        <v>1</v>
      </c>
      <c r="AJ1938" s="1084"/>
    </row>
    <row r="1939" spans="1:36" ht="31.5">
      <c r="A1939" s="1433">
        <v>19</v>
      </c>
      <c r="B1939" s="1718" t="s">
        <v>7961</v>
      </c>
      <c r="C1939" s="1719" t="s">
        <v>86</v>
      </c>
      <c r="D1939" s="1720">
        <v>61.126959999999997</v>
      </c>
      <c r="E1939" s="1725">
        <v>8000</v>
      </c>
      <c r="F1939" s="1720">
        <f t="shared" si="585"/>
        <v>489015.68</v>
      </c>
      <c r="G1939" s="1084"/>
      <c r="H1939" s="1084">
        <f t="shared" si="586"/>
        <v>0</v>
      </c>
      <c r="I1939" s="1724">
        <v>44923</v>
      </c>
      <c r="J1939" s="1228">
        <v>45125</v>
      </c>
      <c r="K1939" s="1723"/>
      <c r="L1939" s="1084">
        <v>1162</v>
      </c>
      <c r="M1939" s="1724">
        <v>44918</v>
      </c>
      <c r="N1939" s="1084">
        <v>831</v>
      </c>
      <c r="O1939" s="1084">
        <v>1247</v>
      </c>
      <c r="P1939" s="1084">
        <v>3219</v>
      </c>
      <c r="Q1939" s="1084"/>
      <c r="R1939" s="1084"/>
      <c r="S1939" s="1084"/>
      <c r="T1939" s="1084"/>
      <c r="U1939" s="1084"/>
      <c r="V1939" s="1084"/>
      <c r="W1939" s="1084"/>
      <c r="X1939" s="1084"/>
      <c r="Y1939" s="1084"/>
      <c r="Z1939" s="1084"/>
      <c r="AA1939" s="1084"/>
      <c r="AB1939" s="1084"/>
      <c r="AC1939" s="1507">
        <f t="shared" si="587"/>
        <v>2703</v>
      </c>
      <c r="AD1939" s="1508">
        <f t="shared" si="588"/>
        <v>165226.17288</v>
      </c>
      <c r="AE1939" s="14">
        <f t="shared" si="591"/>
        <v>3.6</v>
      </c>
      <c r="AF1939" s="14">
        <f t="shared" si="589"/>
        <v>1765.6666666666667</v>
      </c>
      <c r="AG1939" s="14">
        <f t="shared" si="590"/>
        <v>1.5308665282235228</v>
      </c>
      <c r="AH1939" s="14">
        <f t="shared" si="592"/>
        <v>-2.0691334717764773</v>
      </c>
      <c r="AI1939" s="14">
        <f t="shared" si="593"/>
        <v>-3653.4000000000005</v>
      </c>
      <c r="AJ1939" s="1084"/>
    </row>
    <row r="1940" spans="1:36" ht="31.5">
      <c r="A1940" s="1433">
        <v>20</v>
      </c>
      <c r="B1940" s="1718" t="s">
        <v>7962</v>
      </c>
      <c r="C1940" s="1718" t="s">
        <v>206</v>
      </c>
      <c r="D1940" s="1720">
        <v>1839.33</v>
      </c>
      <c r="E1940" s="1725">
        <v>2</v>
      </c>
      <c r="F1940" s="1720">
        <f t="shared" si="585"/>
        <v>3678.66</v>
      </c>
      <c r="G1940" s="1084"/>
      <c r="H1940" s="1084">
        <f t="shared" si="586"/>
        <v>0</v>
      </c>
      <c r="I1940" s="1724">
        <v>44923</v>
      </c>
      <c r="J1940" s="1228">
        <v>45405</v>
      </c>
      <c r="K1940" s="1723"/>
      <c r="L1940" s="1084">
        <v>1162</v>
      </c>
      <c r="M1940" s="1724">
        <v>44918</v>
      </c>
      <c r="N1940" s="1084"/>
      <c r="O1940" s="1084"/>
      <c r="P1940" s="1084">
        <v>1</v>
      </c>
      <c r="Q1940" s="1084"/>
      <c r="R1940" s="1084"/>
      <c r="S1940" s="1084"/>
      <c r="T1940" s="1084"/>
      <c r="U1940" s="1084"/>
      <c r="V1940" s="1084"/>
      <c r="W1940" s="1084"/>
      <c r="X1940" s="1084"/>
      <c r="Y1940" s="1084"/>
      <c r="Z1940" s="1084"/>
      <c r="AA1940" s="1084"/>
      <c r="AB1940" s="1084"/>
      <c r="AC1940" s="1507">
        <f t="shared" si="587"/>
        <v>1</v>
      </c>
      <c r="AD1940" s="1508">
        <f t="shared" si="588"/>
        <v>1839.33</v>
      </c>
      <c r="AE1940" s="14">
        <f t="shared" si="591"/>
        <v>12.933333333333334</v>
      </c>
      <c r="AF1940" s="14">
        <f t="shared" si="589"/>
        <v>0.33333333333333331</v>
      </c>
      <c r="AG1940" s="14">
        <f t="shared" si="590"/>
        <v>3</v>
      </c>
      <c r="AH1940" s="14">
        <f t="shared" si="592"/>
        <v>-9.9333333333333336</v>
      </c>
      <c r="AI1940" s="14">
        <f t="shared" si="593"/>
        <v>-3.3111111111111109</v>
      </c>
      <c r="AJ1940" s="1084"/>
    </row>
    <row r="1941" spans="1:36" ht="31.5">
      <c r="A1941" s="1433">
        <v>21</v>
      </c>
      <c r="B1941" s="1718" t="s">
        <v>7963</v>
      </c>
      <c r="C1941" s="1718" t="s">
        <v>206</v>
      </c>
      <c r="D1941" s="1720">
        <v>1839.33</v>
      </c>
      <c r="E1941" s="1725">
        <v>5</v>
      </c>
      <c r="F1941" s="1720">
        <f t="shared" si="585"/>
        <v>9196.65</v>
      </c>
      <c r="G1941" s="1084"/>
      <c r="H1941" s="1084">
        <f t="shared" si="586"/>
        <v>0</v>
      </c>
      <c r="I1941" s="1724">
        <v>44923</v>
      </c>
      <c r="J1941" s="1228">
        <v>45407</v>
      </c>
      <c r="K1941" s="1723"/>
      <c r="L1941" s="1084">
        <v>1162</v>
      </c>
      <c r="M1941" s="1724">
        <v>44918</v>
      </c>
      <c r="N1941" s="1084"/>
      <c r="O1941" s="1084"/>
      <c r="P1941" s="1084"/>
      <c r="Q1941" s="1084"/>
      <c r="R1941" s="1084"/>
      <c r="S1941" s="1084"/>
      <c r="T1941" s="1084"/>
      <c r="U1941" s="1084"/>
      <c r="V1941" s="1084"/>
      <c r="W1941" s="1084"/>
      <c r="X1941" s="1084"/>
      <c r="Y1941" s="1084"/>
      <c r="Z1941" s="1084"/>
      <c r="AA1941" s="1084"/>
      <c r="AB1941" s="1084"/>
      <c r="AC1941" s="1507">
        <f t="shared" si="587"/>
        <v>5</v>
      </c>
      <c r="AD1941" s="1508">
        <f t="shared" si="588"/>
        <v>9196.65</v>
      </c>
      <c r="AE1941" s="14">
        <f t="shared" si="591"/>
        <v>13</v>
      </c>
      <c r="AF1941" s="14">
        <f t="shared" si="589"/>
        <v>0</v>
      </c>
      <c r="AG1941" s="14" t="e">
        <f t="shared" si="590"/>
        <v>#DIV/0!</v>
      </c>
      <c r="AH1941" s="14" t="e">
        <f t="shared" si="592"/>
        <v>#DIV/0!</v>
      </c>
      <c r="AI1941" s="14">
        <f t="shared" si="593"/>
        <v>5</v>
      </c>
      <c r="AJ1941" s="1084"/>
    </row>
    <row r="1942" spans="1:36" ht="15.75">
      <c r="A1942" s="1433">
        <v>23</v>
      </c>
      <c r="B1942" s="1718" t="s">
        <v>8771</v>
      </c>
      <c r="C1942" s="1719" t="s">
        <v>181</v>
      </c>
      <c r="D1942" s="1720">
        <v>1.434876</v>
      </c>
      <c r="E1942" s="1721">
        <v>2500</v>
      </c>
      <c r="F1942" s="1720">
        <f t="shared" si="585"/>
        <v>3587.19</v>
      </c>
      <c r="G1942" s="1084"/>
      <c r="H1942" s="1084">
        <f t="shared" si="586"/>
        <v>0</v>
      </c>
      <c r="I1942" s="1722" t="s">
        <v>7945</v>
      </c>
      <c r="J1942" s="1433" t="s">
        <v>946</v>
      </c>
      <c r="K1942" s="1723"/>
      <c r="L1942" s="1084">
        <v>1542</v>
      </c>
      <c r="M1942" s="1724">
        <v>44530</v>
      </c>
      <c r="N1942" s="1084">
        <v>1500</v>
      </c>
      <c r="O1942" s="1084">
        <v>200</v>
      </c>
      <c r="P1942" s="1084">
        <v>200</v>
      </c>
      <c r="Q1942" s="1084"/>
      <c r="R1942" s="1084"/>
      <c r="S1942" s="1084"/>
      <c r="T1942" s="1084"/>
      <c r="U1942" s="1084"/>
      <c r="V1942" s="1084"/>
      <c r="W1942" s="1084"/>
      <c r="X1942" s="1084"/>
      <c r="Y1942" s="1084"/>
      <c r="Z1942" s="1084"/>
      <c r="AA1942" s="1084"/>
      <c r="AB1942" s="1084"/>
      <c r="AC1942" s="1507">
        <f t="shared" si="587"/>
        <v>600</v>
      </c>
      <c r="AD1942" s="1508">
        <f t="shared" si="588"/>
        <v>860.92560000000003</v>
      </c>
      <c r="AE1942" s="1075" t="s">
        <v>946</v>
      </c>
      <c r="AF1942" s="14">
        <f t="shared" si="589"/>
        <v>633.33333333333337</v>
      </c>
      <c r="AG1942" s="14">
        <f t="shared" si="590"/>
        <v>0.94736842105263153</v>
      </c>
      <c r="AH1942" s="1075" t="s">
        <v>946</v>
      </c>
      <c r="AI1942" s="1075" t="s">
        <v>946</v>
      </c>
      <c r="AJ1942" s="1084"/>
    </row>
    <row r="1943" spans="1:36" ht="31.5">
      <c r="A1943" s="1433">
        <v>24</v>
      </c>
      <c r="B1943" s="1718" t="s">
        <v>7964</v>
      </c>
      <c r="C1943" s="1718" t="s">
        <v>66</v>
      </c>
      <c r="D1943" s="1720">
        <v>341.11</v>
      </c>
      <c r="E1943" s="1725">
        <v>4840</v>
      </c>
      <c r="F1943" s="1720">
        <f t="shared" si="585"/>
        <v>1650972.4000000001</v>
      </c>
      <c r="G1943" s="1084"/>
      <c r="H1943" s="1084">
        <f t="shared" si="586"/>
        <v>0</v>
      </c>
      <c r="I1943" s="1724">
        <v>44915</v>
      </c>
      <c r="J1943" s="1228">
        <v>45570</v>
      </c>
      <c r="K1943" s="1723"/>
      <c r="L1943" s="1084">
        <v>1082</v>
      </c>
      <c r="M1943" s="1724">
        <v>44904</v>
      </c>
      <c r="N1943" s="1084">
        <v>436</v>
      </c>
      <c r="O1943" s="1084">
        <v>1368</v>
      </c>
      <c r="P1943" s="1084">
        <v>1956</v>
      </c>
      <c r="Q1943" s="1084"/>
      <c r="R1943" s="1084"/>
      <c r="S1943" s="1084"/>
      <c r="T1943" s="1084"/>
      <c r="U1943" s="1084"/>
      <c r="V1943" s="1084"/>
      <c r="W1943" s="1084"/>
      <c r="X1943" s="1084"/>
      <c r="Y1943" s="1084"/>
      <c r="Z1943" s="1084"/>
      <c r="AA1943" s="1084"/>
      <c r="AB1943" s="1084"/>
      <c r="AC1943" s="1507">
        <f t="shared" si="587"/>
        <v>1080</v>
      </c>
      <c r="AD1943" s="1508">
        <f t="shared" si="588"/>
        <v>368398.8</v>
      </c>
      <c r="AE1943" s="14">
        <f t="shared" ref="AE1943:AE1951" si="594">(J1943-"01.04.2023")/30</f>
        <v>18.433333333333334</v>
      </c>
      <c r="AF1943" s="14">
        <f t="shared" si="589"/>
        <v>1253.3333333333333</v>
      </c>
      <c r="AG1943" s="14">
        <f t="shared" si="590"/>
        <v>0.86170212765957455</v>
      </c>
      <c r="AH1943" s="14">
        <f t="shared" ref="AH1943:AH1951" si="595">AG1943-AE1943</f>
        <v>-17.571631205673761</v>
      </c>
      <c r="AI1943" s="14">
        <f t="shared" ref="AI1943:AI1951" si="596">AC1943-(AE1943*AF1943)</f>
        <v>-22023.111111111109</v>
      </c>
      <c r="AJ1943" s="1084"/>
    </row>
    <row r="1944" spans="1:36" ht="31.5">
      <c r="A1944" s="1433">
        <v>25</v>
      </c>
      <c r="B1944" s="1718" t="s">
        <v>7966</v>
      </c>
      <c r="C1944" s="1718" t="s">
        <v>66</v>
      </c>
      <c r="D1944" s="1720">
        <v>235.4</v>
      </c>
      <c r="E1944" s="1725">
        <v>100</v>
      </c>
      <c r="F1944" s="1720">
        <f t="shared" si="585"/>
        <v>23540</v>
      </c>
      <c r="G1944" s="1084"/>
      <c r="H1944" s="1084">
        <f t="shared" si="586"/>
        <v>0</v>
      </c>
      <c r="I1944" s="1724">
        <v>44915</v>
      </c>
      <c r="J1944" s="1228">
        <v>45420</v>
      </c>
      <c r="K1944" s="1723"/>
      <c r="L1944" s="1084">
        <v>1082</v>
      </c>
      <c r="M1944" s="1724">
        <v>44904</v>
      </c>
      <c r="N1944" s="1084"/>
      <c r="O1944" s="1084"/>
      <c r="P1944" s="1084"/>
      <c r="Q1944" s="1084"/>
      <c r="R1944" s="1084"/>
      <c r="S1944" s="1084"/>
      <c r="T1944" s="1084"/>
      <c r="U1944" s="1084"/>
      <c r="V1944" s="1084"/>
      <c r="W1944" s="1084"/>
      <c r="X1944" s="1084"/>
      <c r="Y1944" s="1084"/>
      <c r="Z1944" s="1084"/>
      <c r="AA1944" s="1084"/>
      <c r="AB1944" s="1084"/>
      <c r="AC1944" s="1507">
        <f t="shared" si="587"/>
        <v>100</v>
      </c>
      <c r="AD1944" s="1508">
        <f t="shared" si="588"/>
        <v>23540</v>
      </c>
      <c r="AE1944" s="14">
        <f t="shared" si="594"/>
        <v>13.433333333333334</v>
      </c>
      <c r="AF1944" s="14">
        <f t="shared" si="589"/>
        <v>0</v>
      </c>
      <c r="AG1944" s="14" t="e">
        <f t="shared" si="590"/>
        <v>#DIV/0!</v>
      </c>
      <c r="AH1944" s="14" t="e">
        <f t="shared" si="595"/>
        <v>#DIV/0!</v>
      </c>
      <c r="AI1944" s="14">
        <f t="shared" si="596"/>
        <v>100</v>
      </c>
      <c r="AJ1944" s="1084"/>
    </row>
    <row r="1945" spans="1:36" ht="31.5">
      <c r="A1945" s="1433">
        <v>27</v>
      </c>
      <c r="B1945" s="1718" t="s">
        <v>7965</v>
      </c>
      <c r="C1945" s="1718" t="s">
        <v>66</v>
      </c>
      <c r="D1945" s="1720">
        <v>341.11</v>
      </c>
      <c r="E1945" s="1725">
        <v>3160</v>
      </c>
      <c r="F1945" s="1720">
        <f t="shared" si="585"/>
        <v>1077907.6000000001</v>
      </c>
      <c r="G1945" s="1084"/>
      <c r="H1945" s="1084">
        <f t="shared" si="586"/>
        <v>0</v>
      </c>
      <c r="I1945" s="1724">
        <v>44915</v>
      </c>
      <c r="J1945" s="1228">
        <v>45570</v>
      </c>
      <c r="K1945" s="1723"/>
      <c r="L1945" s="1084">
        <v>1082</v>
      </c>
      <c r="M1945" s="1724">
        <v>44904</v>
      </c>
      <c r="N1945" s="1084"/>
      <c r="O1945" s="1084"/>
      <c r="P1945" s="1084">
        <v>236</v>
      </c>
      <c r="Q1945" s="1084"/>
      <c r="R1945" s="1084"/>
      <c r="S1945" s="1084"/>
      <c r="T1945" s="1084"/>
      <c r="U1945" s="1084"/>
      <c r="V1945" s="1084"/>
      <c r="W1945" s="1084"/>
      <c r="X1945" s="1084"/>
      <c r="Y1945" s="1084"/>
      <c r="Z1945" s="1084"/>
      <c r="AA1945" s="1084"/>
      <c r="AB1945" s="1084"/>
      <c r="AC1945" s="1507">
        <f t="shared" si="587"/>
        <v>2924</v>
      </c>
      <c r="AD1945" s="1508">
        <f t="shared" si="588"/>
        <v>997405.64</v>
      </c>
      <c r="AE1945" s="14">
        <f t="shared" si="594"/>
        <v>18.433333333333334</v>
      </c>
      <c r="AF1945" s="14">
        <f t="shared" si="589"/>
        <v>78.666666666666671</v>
      </c>
      <c r="AG1945" s="14">
        <f t="shared" si="590"/>
        <v>37.169491525423723</v>
      </c>
      <c r="AH1945" s="14">
        <f t="shared" si="595"/>
        <v>18.736158192090389</v>
      </c>
      <c r="AI1945" s="14">
        <f t="shared" si="596"/>
        <v>1473.911111111111</v>
      </c>
      <c r="AJ1945" s="1084"/>
    </row>
    <row r="1946" spans="1:36" ht="15.75">
      <c r="A1946" s="1433">
        <v>28</v>
      </c>
      <c r="B1946" s="1718" t="s">
        <v>5141</v>
      </c>
      <c r="C1946" s="1719" t="s">
        <v>768</v>
      </c>
      <c r="D1946" s="1720">
        <v>850</v>
      </c>
      <c r="E1946" s="1721">
        <v>1690</v>
      </c>
      <c r="F1946" s="1720">
        <f t="shared" si="585"/>
        <v>1436500</v>
      </c>
      <c r="G1946" s="1722"/>
      <c r="H1946" s="1084">
        <f t="shared" si="586"/>
        <v>0</v>
      </c>
      <c r="I1946" s="1724">
        <v>44795</v>
      </c>
      <c r="J1946" s="1228">
        <v>45424</v>
      </c>
      <c r="K1946" s="1723"/>
      <c r="L1946" s="1084">
        <v>673</v>
      </c>
      <c r="M1946" s="1724">
        <v>44788</v>
      </c>
      <c r="N1946" s="1084">
        <v>313</v>
      </c>
      <c r="O1946" s="1084">
        <v>338</v>
      </c>
      <c r="P1946" s="1084">
        <v>481</v>
      </c>
      <c r="Q1946" s="1084"/>
      <c r="R1946" s="1084"/>
      <c r="S1946" s="1084"/>
      <c r="T1946" s="1084"/>
      <c r="U1946" s="1084"/>
      <c r="V1946" s="1084"/>
      <c r="W1946" s="1084"/>
      <c r="X1946" s="1084"/>
      <c r="Y1946" s="1084"/>
      <c r="Z1946" s="1084"/>
      <c r="AA1946" s="1084"/>
      <c r="AB1946" s="1084"/>
      <c r="AC1946" s="1507">
        <f t="shared" si="587"/>
        <v>558</v>
      </c>
      <c r="AD1946" s="1508">
        <f t="shared" si="588"/>
        <v>474300</v>
      </c>
      <c r="AE1946" s="14">
        <f t="shared" si="594"/>
        <v>13.566666666666666</v>
      </c>
      <c r="AF1946" s="14">
        <f t="shared" si="589"/>
        <v>377.33333333333331</v>
      </c>
      <c r="AG1946" s="14">
        <f t="shared" si="590"/>
        <v>1.4787985865724382</v>
      </c>
      <c r="AH1946" s="14">
        <f t="shared" si="595"/>
        <v>-12.087868080094228</v>
      </c>
      <c r="AI1946" s="14">
        <f t="shared" si="596"/>
        <v>-4561.1555555555551</v>
      </c>
      <c r="AJ1946" s="1084"/>
    </row>
    <row r="1947" spans="1:36" ht="15.75">
      <c r="A1947" s="1433">
        <v>29</v>
      </c>
      <c r="B1947" s="1718" t="s">
        <v>947</v>
      </c>
      <c r="C1947" s="1719" t="s">
        <v>768</v>
      </c>
      <c r="D1947" s="1720">
        <v>6368</v>
      </c>
      <c r="E1947" s="1721">
        <v>142</v>
      </c>
      <c r="F1947" s="1720">
        <f t="shared" si="585"/>
        <v>904256</v>
      </c>
      <c r="G1947" s="1433"/>
      <c r="H1947" s="1084">
        <f t="shared" si="586"/>
        <v>0</v>
      </c>
      <c r="I1947" s="1722" t="s">
        <v>7967</v>
      </c>
      <c r="J1947" s="1228">
        <v>45048</v>
      </c>
      <c r="K1947" s="1723"/>
      <c r="L1947" s="1084">
        <v>1574</v>
      </c>
      <c r="M1947" s="1724">
        <v>44539</v>
      </c>
      <c r="N1947" s="1084"/>
      <c r="O1947" s="1084"/>
      <c r="P1947" s="1084">
        <v>114</v>
      </c>
      <c r="Q1947" s="1084"/>
      <c r="R1947" s="1084"/>
      <c r="S1947" s="1084"/>
      <c r="T1947" s="1084"/>
      <c r="U1947" s="1084"/>
      <c r="V1947" s="1084"/>
      <c r="W1947" s="1084"/>
      <c r="X1947" s="1084"/>
      <c r="Y1947" s="1084"/>
      <c r="Z1947" s="1084"/>
      <c r="AA1947" s="1084"/>
      <c r="AB1947" s="1084"/>
      <c r="AC1947" s="1507">
        <f t="shared" si="587"/>
        <v>28</v>
      </c>
      <c r="AD1947" s="1508">
        <f t="shared" si="588"/>
        <v>178304</v>
      </c>
      <c r="AE1947" s="14">
        <f t="shared" si="594"/>
        <v>1.0333333333333334</v>
      </c>
      <c r="AF1947" s="14">
        <f t="shared" si="589"/>
        <v>38</v>
      </c>
      <c r="AG1947" s="14">
        <f t="shared" si="590"/>
        <v>0.73684210526315785</v>
      </c>
      <c r="AH1947" s="14">
        <f t="shared" si="595"/>
        <v>-0.29649122807017558</v>
      </c>
      <c r="AI1947" s="14">
        <f t="shared" si="596"/>
        <v>-11.266666666666673</v>
      </c>
      <c r="AJ1947" s="1084"/>
    </row>
    <row r="1948" spans="1:36" ht="63" customHeight="1">
      <c r="A1948" s="1433">
        <v>30</v>
      </c>
      <c r="B1948" s="1718" t="s">
        <v>7968</v>
      </c>
      <c r="C1948" s="1719" t="s">
        <v>768</v>
      </c>
      <c r="D1948" s="1720">
        <v>6350</v>
      </c>
      <c r="E1948" s="1721">
        <v>200</v>
      </c>
      <c r="F1948" s="1720">
        <f t="shared" si="585"/>
        <v>1270000</v>
      </c>
      <c r="G1948" s="1433"/>
      <c r="H1948" s="1084">
        <f t="shared" si="586"/>
        <v>0</v>
      </c>
      <c r="I1948" s="1724">
        <v>44795</v>
      </c>
      <c r="J1948" s="1228">
        <v>45413</v>
      </c>
      <c r="K1948" s="1723"/>
      <c r="L1948" s="1084">
        <v>673</v>
      </c>
      <c r="M1948" s="1724">
        <v>44788</v>
      </c>
      <c r="N1948" s="1084"/>
      <c r="O1948" s="1084"/>
      <c r="P1948" s="1084"/>
      <c r="Q1948" s="1084"/>
      <c r="R1948" s="1084"/>
      <c r="S1948" s="1084"/>
      <c r="T1948" s="1084"/>
      <c r="U1948" s="1084"/>
      <c r="V1948" s="1084"/>
      <c r="W1948" s="1084"/>
      <c r="X1948" s="1084"/>
      <c r="Y1948" s="1084"/>
      <c r="Z1948" s="1084"/>
      <c r="AA1948" s="1084"/>
      <c r="AB1948" s="1084"/>
      <c r="AC1948" s="1507">
        <f t="shared" si="587"/>
        <v>200</v>
      </c>
      <c r="AD1948" s="1508">
        <f t="shared" si="588"/>
        <v>1270000</v>
      </c>
      <c r="AE1948" s="14">
        <f t="shared" si="594"/>
        <v>13.2</v>
      </c>
      <c r="AF1948" s="14">
        <f t="shared" si="589"/>
        <v>0</v>
      </c>
      <c r="AG1948" s="14" t="e">
        <f t="shared" si="590"/>
        <v>#DIV/0!</v>
      </c>
      <c r="AH1948" s="14" t="e">
        <f t="shared" si="595"/>
        <v>#DIV/0!</v>
      </c>
      <c r="AI1948" s="14">
        <f t="shared" si="596"/>
        <v>200</v>
      </c>
      <c r="AJ1948" s="1084"/>
    </row>
    <row r="1949" spans="1:36" ht="15.75">
      <c r="A1949" s="1433">
        <v>31</v>
      </c>
      <c r="B1949" s="1718" t="s">
        <v>6691</v>
      </c>
      <c r="C1949" s="1719" t="s">
        <v>768</v>
      </c>
      <c r="D1949" s="1720">
        <v>1062</v>
      </c>
      <c r="E1949" s="1721">
        <v>640</v>
      </c>
      <c r="F1949" s="1720">
        <f t="shared" si="585"/>
        <v>679680</v>
      </c>
      <c r="G1949" s="1433"/>
      <c r="H1949" s="1084">
        <f t="shared" si="586"/>
        <v>0</v>
      </c>
      <c r="I1949" s="1724">
        <v>44868</v>
      </c>
      <c r="J1949" s="1228">
        <v>45536</v>
      </c>
      <c r="K1949" s="1723"/>
      <c r="L1949" s="1084">
        <v>673</v>
      </c>
      <c r="M1949" s="1724">
        <v>44788</v>
      </c>
      <c r="N1949" s="1084"/>
      <c r="O1949" s="1084"/>
      <c r="P1949" s="1084"/>
      <c r="Q1949" s="1084"/>
      <c r="R1949" s="1084"/>
      <c r="S1949" s="1084"/>
      <c r="T1949" s="1084"/>
      <c r="U1949" s="1084"/>
      <c r="V1949" s="1084"/>
      <c r="W1949" s="1084"/>
      <c r="X1949" s="1084"/>
      <c r="Y1949" s="1084"/>
      <c r="Z1949" s="1084"/>
      <c r="AA1949" s="1084"/>
      <c r="AB1949" s="1084"/>
      <c r="AC1949" s="1507">
        <f t="shared" si="587"/>
        <v>640</v>
      </c>
      <c r="AD1949" s="1508">
        <f t="shared" si="588"/>
        <v>679680</v>
      </c>
      <c r="AE1949" s="14">
        <f t="shared" si="594"/>
        <v>17.3</v>
      </c>
      <c r="AF1949" s="14">
        <f t="shared" si="589"/>
        <v>0</v>
      </c>
      <c r="AG1949" s="14" t="e">
        <f t="shared" si="590"/>
        <v>#DIV/0!</v>
      </c>
      <c r="AH1949" s="14" t="e">
        <f t="shared" si="595"/>
        <v>#DIV/0!</v>
      </c>
      <c r="AI1949" s="14">
        <f t="shared" si="596"/>
        <v>640</v>
      </c>
      <c r="AJ1949" s="1084"/>
    </row>
    <row r="1950" spans="1:36" ht="47.25" customHeight="1">
      <c r="A1950" s="1433">
        <v>32</v>
      </c>
      <c r="B1950" s="1718" t="s">
        <v>7969</v>
      </c>
      <c r="C1950" s="1719" t="s">
        <v>65</v>
      </c>
      <c r="D1950" s="1720">
        <v>7.0834012570000002</v>
      </c>
      <c r="E1950" s="1721">
        <v>6721</v>
      </c>
      <c r="F1950" s="1720">
        <f t="shared" si="585"/>
        <v>47607.539848297005</v>
      </c>
      <c r="G1950" s="1433"/>
      <c r="H1950" s="1084">
        <f t="shared" si="586"/>
        <v>0</v>
      </c>
      <c r="I1950" s="1724">
        <v>44917</v>
      </c>
      <c r="J1950" s="1228">
        <v>45597</v>
      </c>
      <c r="K1950" s="1723"/>
      <c r="L1950" s="1084">
        <v>1139</v>
      </c>
      <c r="M1950" s="1724">
        <v>44916</v>
      </c>
      <c r="N1950" s="1084">
        <v>1051</v>
      </c>
      <c r="O1950" s="1084">
        <v>543</v>
      </c>
      <c r="P1950" s="1084">
        <v>1917</v>
      </c>
      <c r="Q1950" s="1084"/>
      <c r="R1950" s="1084"/>
      <c r="S1950" s="1084"/>
      <c r="T1950" s="1084"/>
      <c r="U1950" s="1084"/>
      <c r="V1950" s="1084"/>
      <c r="W1950" s="1084"/>
      <c r="X1950" s="1084"/>
      <c r="Y1950" s="1084"/>
      <c r="Z1950" s="1084"/>
      <c r="AA1950" s="1084"/>
      <c r="AB1950" s="1084"/>
      <c r="AC1950" s="1507">
        <f t="shared" si="587"/>
        <v>3210</v>
      </c>
      <c r="AD1950" s="1508">
        <f t="shared" si="588"/>
        <v>22737.718034969999</v>
      </c>
      <c r="AE1950" s="14">
        <f t="shared" si="594"/>
        <v>19.333333333333332</v>
      </c>
      <c r="AF1950" s="14">
        <f t="shared" si="589"/>
        <v>1170.3333333333333</v>
      </c>
      <c r="AG1950" s="14">
        <f t="shared" si="590"/>
        <v>2.7428083167188837</v>
      </c>
      <c r="AH1950" s="14">
        <f t="shared" si="595"/>
        <v>-16.59052501661445</v>
      </c>
      <c r="AI1950" s="14">
        <f t="shared" si="596"/>
        <v>-19416.444444444442</v>
      </c>
      <c r="AJ1950" s="1084"/>
    </row>
    <row r="1951" spans="1:36" ht="15.75">
      <c r="A1951" s="1433">
        <v>33</v>
      </c>
      <c r="B1951" s="1718" t="s">
        <v>7970</v>
      </c>
      <c r="C1951" s="1719" t="s">
        <v>65</v>
      </c>
      <c r="D1951" s="1720">
        <v>7.0834000000000001</v>
      </c>
      <c r="E1951" s="1721">
        <v>7500</v>
      </c>
      <c r="F1951" s="1720">
        <f t="shared" si="585"/>
        <v>53125.5</v>
      </c>
      <c r="G1951" s="1433"/>
      <c r="H1951" s="1084">
        <f t="shared" si="586"/>
        <v>0</v>
      </c>
      <c r="I1951" s="1724">
        <v>44917</v>
      </c>
      <c r="J1951" s="1228">
        <v>45597</v>
      </c>
      <c r="K1951" s="1723"/>
      <c r="L1951" s="1084">
        <v>1139</v>
      </c>
      <c r="M1951" s="1724">
        <v>44916</v>
      </c>
      <c r="N1951" s="1084"/>
      <c r="O1951" s="1084"/>
      <c r="P1951" s="1084"/>
      <c r="Q1951" s="1084"/>
      <c r="R1951" s="1084"/>
      <c r="S1951" s="1084"/>
      <c r="T1951" s="1084"/>
      <c r="U1951" s="1084"/>
      <c r="V1951" s="1084"/>
      <c r="W1951" s="1084"/>
      <c r="X1951" s="1084"/>
      <c r="Y1951" s="1084"/>
      <c r="Z1951" s="1084"/>
      <c r="AA1951" s="1084"/>
      <c r="AB1951" s="1084"/>
      <c r="AC1951" s="1507">
        <f t="shared" si="587"/>
        <v>7500</v>
      </c>
      <c r="AD1951" s="1508">
        <f t="shared" si="588"/>
        <v>53125.5</v>
      </c>
      <c r="AE1951" s="14">
        <f t="shared" si="594"/>
        <v>19.333333333333332</v>
      </c>
      <c r="AF1951" s="14">
        <f t="shared" si="589"/>
        <v>0</v>
      </c>
      <c r="AG1951" s="14" t="e">
        <f t="shared" si="590"/>
        <v>#DIV/0!</v>
      </c>
      <c r="AH1951" s="14" t="e">
        <f t="shared" si="595"/>
        <v>#DIV/0!</v>
      </c>
      <c r="AI1951" s="14">
        <f t="shared" si="596"/>
        <v>7500</v>
      </c>
      <c r="AJ1951" s="1084"/>
    </row>
    <row r="1952" spans="1:36" ht="31.5" customHeight="1">
      <c r="A1952" s="4368" t="s">
        <v>948</v>
      </c>
      <c r="B1952" s="4883"/>
      <c r="C1952" s="4883"/>
      <c r="D1952" s="4883"/>
      <c r="E1952" s="4883"/>
      <c r="F1952" s="4883"/>
      <c r="G1952" s="4883"/>
      <c r="H1952" s="4883"/>
      <c r="I1952" s="4883"/>
      <c r="J1952" s="4883"/>
      <c r="K1952" s="4883"/>
      <c r="L1952" s="4883"/>
      <c r="M1952" s="4883"/>
      <c r="N1952" s="4883"/>
      <c r="O1952" s="4883"/>
      <c r="P1952" s="4883"/>
      <c r="Q1952" s="4883"/>
      <c r="R1952" s="4883"/>
      <c r="S1952" s="4883"/>
      <c r="T1952" s="4883"/>
      <c r="U1952" s="4883"/>
      <c r="V1952" s="4883"/>
      <c r="W1952" s="4883"/>
      <c r="X1952" s="4883"/>
      <c r="Y1952" s="4883"/>
      <c r="Z1952" s="4883"/>
      <c r="AA1952" s="4883"/>
      <c r="AB1952" s="4883"/>
      <c r="AC1952" s="4883"/>
      <c r="AD1952" s="4883"/>
      <c r="AE1952" s="4883"/>
      <c r="AF1952" s="4883"/>
      <c r="AG1952" s="4883"/>
      <c r="AH1952" s="4883"/>
      <c r="AI1952" s="4883"/>
      <c r="AJ1952" s="4105"/>
    </row>
    <row r="1953" spans="1:36" ht="31.5" customHeight="1">
      <c r="A1953" s="1433">
        <v>1</v>
      </c>
      <c r="B1953" s="1718" t="s">
        <v>949</v>
      </c>
      <c r="C1953" s="1719" t="s">
        <v>66</v>
      </c>
      <c r="D1953" s="1720">
        <v>9.9</v>
      </c>
      <c r="E1953" s="1720">
        <v>8133</v>
      </c>
      <c r="F1953" s="1720">
        <f t="shared" ref="F1953:F1956" si="597">D1953*E1953</f>
        <v>80516.7</v>
      </c>
      <c r="G1953" s="1433"/>
      <c r="H1953" s="1084">
        <f t="shared" si="586"/>
        <v>0</v>
      </c>
      <c r="I1953" s="1724">
        <v>44643</v>
      </c>
      <c r="J1953" s="1724">
        <v>46023</v>
      </c>
      <c r="K1953" s="1723"/>
      <c r="L1953" s="1084">
        <v>115</v>
      </c>
      <c r="M1953" s="1724">
        <v>44610</v>
      </c>
      <c r="N1953" s="1084">
        <v>417</v>
      </c>
      <c r="O1953" s="1084">
        <v>440</v>
      </c>
      <c r="P1953" s="1084">
        <v>250</v>
      </c>
      <c r="Q1953" s="1084"/>
      <c r="R1953" s="1084"/>
      <c r="S1953" s="1084"/>
      <c r="T1953" s="1084"/>
      <c r="U1953" s="1084"/>
      <c r="V1953" s="1084"/>
      <c r="W1953" s="1084"/>
      <c r="X1953" s="1084"/>
      <c r="Y1953" s="1084"/>
      <c r="Z1953" s="1084"/>
      <c r="AA1953" s="1084"/>
      <c r="AB1953" s="1084"/>
      <c r="AC1953" s="1507">
        <f>E1953+G1953-N1953-O1953-AA1953-P1953-Q1953-R1953-S1953-T1953-U1953-V1953-W1953-X1953-Y1953</f>
        <v>7026</v>
      </c>
      <c r="AD1953" s="1508">
        <f>D1953*AC1953</f>
        <v>69557.400000000009</v>
      </c>
      <c r="AE1953" s="14">
        <f>(J1953-"01.04.2023")/30</f>
        <v>33.533333333333331</v>
      </c>
      <c r="AF1953" s="14">
        <f>(N1953+O1953+P1953+Q1953+R1953+S1953+T1953+U1953+V1953+W1953+X1953+Y1953)/3</f>
        <v>369</v>
      </c>
      <c r="AG1953" s="14">
        <f>AC1953/AF1953</f>
        <v>19.040650406504064</v>
      </c>
      <c r="AH1953" s="14">
        <f>AG1953-AE1953</f>
        <v>-14.492682926829268</v>
      </c>
      <c r="AI1953" s="14">
        <f>AC1953-(AE1953*AF1953)</f>
        <v>-5347.7999999999993</v>
      </c>
      <c r="AJ1953" s="1084"/>
    </row>
    <row r="1954" spans="1:36" ht="15.75">
      <c r="A1954" s="1433">
        <v>2</v>
      </c>
      <c r="B1954" s="1718" t="s">
        <v>950</v>
      </c>
      <c r="C1954" s="1719" t="s">
        <v>66</v>
      </c>
      <c r="D1954" s="1720">
        <v>9.9</v>
      </c>
      <c r="E1954" s="1720">
        <v>2464</v>
      </c>
      <c r="F1954" s="1720">
        <f t="shared" si="597"/>
        <v>24393.600000000002</v>
      </c>
      <c r="G1954" s="1433"/>
      <c r="H1954" s="1084">
        <f t="shared" si="586"/>
        <v>0</v>
      </c>
      <c r="I1954" s="1724">
        <v>44643</v>
      </c>
      <c r="J1954" s="1724">
        <v>46143</v>
      </c>
      <c r="K1954" s="1723"/>
      <c r="L1954" s="1084">
        <v>115</v>
      </c>
      <c r="M1954" s="1724">
        <v>44610</v>
      </c>
      <c r="N1954" s="1084"/>
      <c r="O1954" s="1084"/>
      <c r="P1954" s="1084"/>
      <c r="Q1954" s="1084"/>
      <c r="R1954" s="1084"/>
      <c r="S1954" s="1084"/>
      <c r="T1954" s="1084"/>
      <c r="U1954" s="1084"/>
      <c r="V1954" s="1084"/>
      <c r="W1954" s="1084"/>
      <c r="X1954" s="1084"/>
      <c r="Y1954" s="1084"/>
      <c r="Z1954" s="1084"/>
      <c r="AA1954" s="1084"/>
      <c r="AB1954" s="1084"/>
      <c r="AC1954" s="1507">
        <f>E1954+G1954-N1954-O1954-AA1954-P1954-Q1954-R1954-S1954-T1954-U1954-V1954-W1954-X1954-Y1954</f>
        <v>2464</v>
      </c>
      <c r="AD1954" s="1508">
        <f>D1954*AC1954</f>
        <v>24393.600000000002</v>
      </c>
      <c r="AE1954" s="14">
        <f>(J1954-"01.04.2023")/30</f>
        <v>37.533333333333331</v>
      </c>
      <c r="AF1954" s="14">
        <f>(N1954+O1954+P1954+Q1954+R1954+S1954+T1954+U1954+V1954+W1954+X1954+Y1954)/3</f>
        <v>0</v>
      </c>
      <c r="AG1954" s="14" t="e">
        <f>AC1954/AF1954</f>
        <v>#DIV/0!</v>
      </c>
      <c r="AH1954" s="14" t="e">
        <f>AG1954-AE1954</f>
        <v>#DIV/0!</v>
      </c>
      <c r="AI1954" s="14">
        <f>AC1954-(AE1954*AF1954)</f>
        <v>2464</v>
      </c>
      <c r="AJ1954" s="1084"/>
    </row>
    <row r="1955" spans="1:36" ht="15.75">
      <c r="A1955" s="4368" t="s">
        <v>4075</v>
      </c>
      <c r="B1955" s="4883"/>
      <c r="C1955" s="4883"/>
      <c r="D1955" s="4883"/>
      <c r="E1955" s="4883"/>
      <c r="F1955" s="4883"/>
      <c r="G1955" s="4883"/>
      <c r="H1955" s="4883"/>
      <c r="I1955" s="4883"/>
      <c r="J1955" s="4883"/>
      <c r="K1955" s="4883"/>
      <c r="L1955" s="4883"/>
      <c r="M1955" s="4883"/>
      <c r="N1955" s="4883"/>
      <c r="O1955" s="4883"/>
      <c r="P1955" s="4883"/>
      <c r="Q1955" s="4883"/>
      <c r="R1955" s="4883"/>
      <c r="S1955" s="4883"/>
      <c r="T1955" s="4883"/>
      <c r="U1955" s="4883"/>
      <c r="V1955" s="4883"/>
      <c r="W1955" s="4883"/>
      <c r="X1955" s="4883"/>
      <c r="Y1955" s="4883"/>
      <c r="Z1955" s="4883"/>
      <c r="AA1955" s="4883"/>
      <c r="AB1955" s="4883"/>
      <c r="AC1955" s="4883"/>
      <c r="AD1955" s="4883"/>
      <c r="AE1955" s="4883"/>
      <c r="AF1955" s="4883"/>
      <c r="AG1955" s="4883"/>
      <c r="AH1955" s="4883"/>
      <c r="AI1955" s="4883"/>
      <c r="AJ1955" s="4105"/>
    </row>
    <row r="1956" spans="1:36" ht="15.75">
      <c r="A1956" s="1433">
        <v>1</v>
      </c>
      <c r="B1956" s="1718" t="s">
        <v>4076</v>
      </c>
      <c r="C1956" s="1719" t="s">
        <v>836</v>
      </c>
      <c r="D1956" s="1720">
        <v>5.1360000000000001</v>
      </c>
      <c r="E1956" s="1720">
        <v>2100</v>
      </c>
      <c r="F1956" s="1720">
        <f t="shared" si="597"/>
        <v>10785.6</v>
      </c>
      <c r="G1956" s="1433"/>
      <c r="H1956" s="1084">
        <f t="shared" si="586"/>
        <v>0</v>
      </c>
      <c r="I1956" s="1724">
        <v>44732</v>
      </c>
      <c r="J1956" s="1724">
        <v>45658</v>
      </c>
      <c r="K1956" s="1723"/>
      <c r="L1956" s="1084">
        <v>453</v>
      </c>
      <c r="M1956" s="1724">
        <v>44727</v>
      </c>
      <c r="N1956" s="1084"/>
      <c r="O1956" s="1084"/>
      <c r="P1956" s="1084"/>
      <c r="Q1956" s="1084"/>
      <c r="R1956" s="1084"/>
      <c r="S1956" s="1084"/>
      <c r="T1956" s="1084"/>
      <c r="U1956" s="1084"/>
      <c r="V1956" s="1084"/>
      <c r="W1956" s="1084"/>
      <c r="X1956" s="1084"/>
      <c r="Y1956" s="1084"/>
      <c r="Z1956" s="1084"/>
      <c r="AA1956" s="1084"/>
      <c r="AB1956" s="1084"/>
      <c r="AC1956" s="1507">
        <f>E1956+G1956-N1956-O1956-AA1956-P1956-Q1956-R1956-S1956-T1956-U1956-V1956-W1956-X1956-Y1956</f>
        <v>2100</v>
      </c>
      <c r="AD1956" s="1508">
        <f>D1956*AC1956</f>
        <v>10785.6</v>
      </c>
      <c r="AE1956" s="14">
        <f>(J1956-"01.04.2023")/30</f>
        <v>21.366666666666667</v>
      </c>
      <c r="AF1956" s="14">
        <f>(N1956+O1956+P1956+Q1956+R1956+S1956+T1956+U1956+V1956+W1956+X1956+Y1956)/3</f>
        <v>0</v>
      </c>
      <c r="AG1956" s="14" t="e">
        <f>AC1956/AF1956</f>
        <v>#DIV/0!</v>
      </c>
      <c r="AH1956" s="14" t="e">
        <f>AG1956-AE1956</f>
        <v>#DIV/0!</v>
      </c>
      <c r="AI1956" s="14">
        <f>AC1956-(AE1956*AF1956)</f>
        <v>2100</v>
      </c>
      <c r="AJ1956" s="1084"/>
    </row>
    <row r="1957" spans="1:36" ht="31.5" customHeight="1">
      <c r="A1957" s="1433">
        <v>5</v>
      </c>
      <c r="B1957" s="1726" t="s">
        <v>4411</v>
      </c>
      <c r="C1957" s="1147" t="s">
        <v>181</v>
      </c>
      <c r="D1957" s="1720">
        <v>849.75</v>
      </c>
      <c r="E1957" s="1720">
        <v>132</v>
      </c>
      <c r="F1957" s="1720">
        <f t="shared" ref="F1957:F1959" si="598">D1957*E1957</f>
        <v>112167</v>
      </c>
      <c r="G1957" s="1727"/>
      <c r="H1957" s="1084">
        <f t="shared" ref="H1957:H1976" si="599">D1957*G1957</f>
        <v>0</v>
      </c>
      <c r="I1957" s="1240">
        <v>44757</v>
      </c>
      <c r="J1957" s="1724">
        <v>45104</v>
      </c>
      <c r="K1957" s="1084"/>
      <c r="L1957" s="1084">
        <v>71</v>
      </c>
      <c r="M1957" s="1724">
        <v>44575</v>
      </c>
      <c r="N1957" s="1084"/>
      <c r="O1957" s="1084">
        <v>16</v>
      </c>
      <c r="P1957" s="1084">
        <v>55</v>
      </c>
      <c r="Q1957" s="1084"/>
      <c r="R1957" s="1084"/>
      <c r="S1957" s="1084"/>
      <c r="T1957" s="1084"/>
      <c r="U1957" s="1084"/>
      <c r="V1957" s="1084"/>
      <c r="W1957" s="1084"/>
      <c r="X1957" s="1084"/>
      <c r="Y1957" s="1084"/>
      <c r="Z1957" s="1084"/>
      <c r="AA1957" s="1084"/>
      <c r="AB1957" s="1084"/>
      <c r="AC1957" s="1507">
        <f t="shared" ref="AC1957" si="600">E1957+G1957-N1957-O1957-AA1957-P1957-Q1957-R1957-S1957-T1957-U1957-V1957-W1957-X1957-Y1957</f>
        <v>61</v>
      </c>
      <c r="AD1957" s="1508">
        <f t="shared" ref="AD1957" si="601">D1957*AC1957</f>
        <v>51834.75</v>
      </c>
      <c r="AE1957" s="14">
        <f>(J1957-"01.04.2023")/30</f>
        <v>2.9</v>
      </c>
      <c r="AF1957" s="14">
        <f t="shared" ref="AF1957" si="602">(N1957+O1957+P1957+Q1957+R1957+S1957+T1957+U1957+V1957+W1957+X1957+Y1957)/3</f>
        <v>23.666666666666668</v>
      </c>
      <c r="AG1957" s="14">
        <f t="shared" ref="AG1957" si="603">AC1957/AF1957</f>
        <v>2.577464788732394</v>
      </c>
      <c r="AH1957" s="14">
        <f>AG1957-AE1957</f>
        <v>-0.32253521126760587</v>
      </c>
      <c r="AI1957" s="14">
        <f>AC1957-(AE1957*AF1957)</f>
        <v>-7.63333333333334</v>
      </c>
      <c r="AJ1957" s="1084"/>
    </row>
    <row r="1958" spans="1:36" ht="15.75">
      <c r="A1958" s="4368" t="s">
        <v>951</v>
      </c>
      <c r="B1958" s="4883"/>
      <c r="C1958" s="4883"/>
      <c r="D1958" s="4883"/>
      <c r="E1958" s="4883"/>
      <c r="F1958" s="4883"/>
      <c r="G1958" s="4883"/>
      <c r="H1958" s="4883"/>
      <c r="I1958" s="4883"/>
      <c r="J1958" s="4883"/>
      <c r="K1958" s="4883"/>
      <c r="L1958" s="4883"/>
      <c r="M1958" s="4883"/>
      <c r="N1958" s="4883"/>
      <c r="O1958" s="4883"/>
      <c r="P1958" s="4883"/>
      <c r="Q1958" s="4883"/>
      <c r="R1958" s="4883"/>
      <c r="S1958" s="4883"/>
      <c r="T1958" s="4883"/>
      <c r="U1958" s="4883"/>
      <c r="V1958" s="4883"/>
      <c r="W1958" s="4883"/>
      <c r="X1958" s="4883"/>
      <c r="Y1958" s="4883"/>
      <c r="Z1958" s="4883"/>
      <c r="AA1958" s="4883"/>
      <c r="AB1958" s="4883"/>
      <c r="AC1958" s="4883"/>
      <c r="AD1958" s="4883"/>
      <c r="AE1958" s="4883"/>
      <c r="AF1958" s="4883"/>
      <c r="AG1958" s="4883"/>
      <c r="AH1958" s="4883"/>
      <c r="AI1958" s="4883"/>
      <c r="AJ1958" s="4105"/>
    </row>
    <row r="1959" spans="1:36" ht="15.75">
      <c r="A1959" s="1433">
        <v>1</v>
      </c>
      <c r="B1959" s="1718" t="s">
        <v>952</v>
      </c>
      <c r="C1959" s="1147" t="s">
        <v>798</v>
      </c>
      <c r="D1959" s="1720">
        <v>4092.98</v>
      </c>
      <c r="E1959" s="1728">
        <v>50</v>
      </c>
      <c r="F1959" s="1720">
        <f t="shared" si="598"/>
        <v>204649</v>
      </c>
      <c r="G1959" s="1727"/>
      <c r="H1959" s="1084">
        <f t="shared" si="599"/>
        <v>0</v>
      </c>
      <c r="I1959" s="1724">
        <v>44230</v>
      </c>
      <c r="J1959" s="1724">
        <v>45139</v>
      </c>
      <c r="K1959" s="1084"/>
      <c r="L1959" s="1084">
        <v>70</v>
      </c>
      <c r="M1959" s="1724">
        <v>44214</v>
      </c>
      <c r="N1959" s="1147">
        <v>7</v>
      </c>
      <c r="O1959" s="1147">
        <v>1</v>
      </c>
      <c r="P1959" s="1147">
        <v>1</v>
      </c>
      <c r="Q1959" s="1084"/>
      <c r="R1959" s="1084"/>
      <c r="S1959" s="1084"/>
      <c r="T1959" s="1084"/>
      <c r="U1959" s="1084"/>
      <c r="V1959" s="1084"/>
      <c r="W1959" s="1084"/>
      <c r="X1959" s="1084"/>
      <c r="Y1959" s="1084"/>
      <c r="Z1959" s="1084"/>
      <c r="AA1959" s="1084"/>
      <c r="AB1959" s="1084"/>
      <c r="AC1959" s="1507">
        <f>E1959+G1959-N1959-O1959-AA1959-P1959-Q1959-R1959-S1959-T1959-U1959-V1959-W1959-X1959-Y1959</f>
        <v>41</v>
      </c>
      <c r="AD1959" s="1508">
        <f>D1959*AC1959</f>
        <v>167812.18</v>
      </c>
      <c r="AE1959" s="14">
        <f>(J1959-"01.04.2023")/30</f>
        <v>4.0666666666666664</v>
      </c>
      <c r="AF1959" s="14">
        <f>(N1959+O1959+P1959+Q1959+R1959+S1959+T1959+U1959+V1959+W1959+X1959+Y1959)/3</f>
        <v>3</v>
      </c>
      <c r="AG1959" s="14">
        <f>AC1959/AF1959</f>
        <v>13.666666666666666</v>
      </c>
      <c r="AH1959" s="14">
        <f>AG1959-AE1959</f>
        <v>9.6</v>
      </c>
      <c r="AI1959" s="14">
        <f>AC1959-(AE1959*AF1959)</f>
        <v>28.8</v>
      </c>
      <c r="AJ1959" s="1084"/>
    </row>
    <row r="1960" spans="1:36" ht="31.5" customHeight="1">
      <c r="A1960" s="4368" t="s">
        <v>3431</v>
      </c>
      <c r="B1960" s="4883"/>
      <c r="C1960" s="4883"/>
      <c r="D1960" s="4883"/>
      <c r="E1960" s="4883"/>
      <c r="F1960" s="4883"/>
      <c r="G1960" s="4883"/>
      <c r="H1960" s="4883"/>
      <c r="I1960" s="4883"/>
      <c r="J1960" s="4883"/>
      <c r="K1960" s="4883"/>
      <c r="L1960" s="4883"/>
      <c r="M1960" s="4883"/>
      <c r="N1960" s="4883"/>
      <c r="O1960" s="4883"/>
      <c r="P1960" s="4883"/>
      <c r="Q1960" s="4883"/>
      <c r="R1960" s="4883"/>
      <c r="S1960" s="4883"/>
      <c r="T1960" s="4883"/>
      <c r="U1960" s="4883"/>
      <c r="V1960" s="4883"/>
      <c r="W1960" s="4883"/>
      <c r="X1960" s="4883"/>
      <c r="Y1960" s="4883"/>
      <c r="Z1960" s="4883"/>
      <c r="AA1960" s="4883"/>
      <c r="AB1960" s="4883"/>
      <c r="AC1960" s="4883"/>
      <c r="AD1960" s="4883"/>
      <c r="AE1960" s="4883"/>
      <c r="AF1960" s="4883"/>
      <c r="AG1960" s="4883"/>
      <c r="AH1960" s="4883"/>
      <c r="AI1960" s="4883"/>
      <c r="AJ1960" s="4105"/>
    </row>
    <row r="1961" spans="1:36" ht="31.5" customHeight="1">
      <c r="A1961" s="1433">
        <v>2</v>
      </c>
      <c r="B1961" s="1726" t="s">
        <v>8772</v>
      </c>
      <c r="C1961" s="1719" t="s">
        <v>206</v>
      </c>
      <c r="D1961" s="1720">
        <v>1873.28</v>
      </c>
      <c r="E1961" s="1721"/>
      <c r="F1961" s="1720">
        <f t="shared" ref="F1961:F1986" si="604">D1961*E1961</f>
        <v>0</v>
      </c>
      <c r="G1961" s="1084">
        <v>13</v>
      </c>
      <c r="H1961" s="1084">
        <f t="shared" si="599"/>
        <v>24352.639999999999</v>
      </c>
      <c r="I1961" s="1240">
        <v>44929</v>
      </c>
      <c r="J1961" s="1240">
        <v>45136</v>
      </c>
      <c r="K1961" s="1723"/>
      <c r="L1961" s="1084">
        <v>2382</v>
      </c>
      <c r="M1961" s="1724">
        <v>44924</v>
      </c>
      <c r="N1961" s="1084">
        <v>4</v>
      </c>
      <c r="O1961" s="1084">
        <v>5</v>
      </c>
      <c r="P1961" s="1084">
        <v>1</v>
      </c>
      <c r="Q1961" s="1084"/>
      <c r="R1961" s="1084"/>
      <c r="S1961" s="1084"/>
      <c r="T1961" s="1084"/>
      <c r="U1961" s="1084"/>
      <c r="V1961" s="1084"/>
      <c r="W1961" s="1084"/>
      <c r="X1961" s="1084"/>
      <c r="Y1961" s="1084"/>
      <c r="Z1961" s="1084"/>
      <c r="AA1961" s="1084"/>
      <c r="AB1961" s="1084"/>
      <c r="AC1961" s="1507">
        <f t="shared" ref="AC1961:AC1968" si="605">E1961+G1961-N1961-O1961-AA1961-P1961-Q1961-R1961-S1961-T1961-U1961-V1961-W1961-X1961-Y1961</f>
        <v>3</v>
      </c>
      <c r="AD1961" s="1508">
        <f t="shared" ref="AD1961:AD1968" si="606">D1961*AC1961</f>
        <v>5619.84</v>
      </c>
      <c r="AE1961" s="14">
        <f t="shared" ref="AE1961:AE1962" si="607">(J1961-"01.04.2023")/30</f>
        <v>3.9666666666666668</v>
      </c>
      <c r="AF1961" s="14">
        <f t="shared" ref="AF1961:AF1968" si="608">(N1961+O1961+P1961+Q1961+R1961+S1961+T1961+U1961+V1961+W1961+X1961+Y1961)/3</f>
        <v>3.3333333333333335</v>
      </c>
      <c r="AG1961" s="14">
        <f t="shared" ref="AG1961:AG1968" si="609">AC1961/AF1961</f>
        <v>0.89999999999999991</v>
      </c>
      <c r="AH1961" s="14">
        <f t="shared" ref="AH1961:AH1962" si="610">AG1961-AE1961</f>
        <v>-3.0666666666666669</v>
      </c>
      <c r="AI1961" s="14">
        <f t="shared" ref="AI1961:AI1962" si="611">AC1961-(AE1961*AF1961)</f>
        <v>-10.222222222222223</v>
      </c>
      <c r="AJ1961" s="1084"/>
    </row>
    <row r="1962" spans="1:36" ht="15.75">
      <c r="A1962" s="1433">
        <v>28</v>
      </c>
      <c r="B1962" s="1726" t="s">
        <v>8773</v>
      </c>
      <c r="C1962" s="1719" t="s">
        <v>206</v>
      </c>
      <c r="D1962" s="1720">
        <v>4422.16</v>
      </c>
      <c r="E1962" s="1721"/>
      <c r="F1962" s="1720">
        <f t="shared" si="604"/>
        <v>0</v>
      </c>
      <c r="G1962" s="1084">
        <v>3</v>
      </c>
      <c r="H1962" s="1084">
        <f t="shared" si="599"/>
        <v>13266.48</v>
      </c>
      <c r="I1962" s="1240">
        <v>44929</v>
      </c>
      <c r="J1962" s="1228">
        <v>45193</v>
      </c>
      <c r="K1962" s="1723"/>
      <c r="L1962" s="1084">
        <v>2382</v>
      </c>
      <c r="M1962" s="1724">
        <v>44924</v>
      </c>
      <c r="N1962" s="1084">
        <v>1</v>
      </c>
      <c r="O1962" s="1084">
        <v>1</v>
      </c>
      <c r="P1962" s="1084"/>
      <c r="Q1962" s="1084"/>
      <c r="R1962" s="1084"/>
      <c r="S1962" s="1084"/>
      <c r="T1962" s="1084"/>
      <c r="U1962" s="1084"/>
      <c r="V1962" s="1084"/>
      <c r="W1962" s="1084"/>
      <c r="X1962" s="1084"/>
      <c r="Y1962" s="1084"/>
      <c r="Z1962" s="1084"/>
      <c r="AA1962" s="1084"/>
      <c r="AB1962" s="1084"/>
      <c r="AC1962" s="1507">
        <f t="shared" si="605"/>
        <v>1</v>
      </c>
      <c r="AD1962" s="1508">
        <f t="shared" si="606"/>
        <v>4422.16</v>
      </c>
      <c r="AE1962" s="14">
        <f t="shared" si="607"/>
        <v>5.8666666666666663</v>
      </c>
      <c r="AF1962" s="14">
        <f t="shared" si="608"/>
        <v>0.66666666666666663</v>
      </c>
      <c r="AG1962" s="14">
        <f t="shared" si="609"/>
        <v>1.5</v>
      </c>
      <c r="AH1962" s="14">
        <f t="shared" si="610"/>
        <v>-4.3666666666666663</v>
      </c>
      <c r="AI1962" s="14">
        <f t="shared" si="611"/>
        <v>-2.9111111111111105</v>
      </c>
      <c r="AJ1962" s="1084"/>
    </row>
    <row r="1963" spans="1:36" ht="15.75">
      <c r="A1963" s="1433">
        <v>29</v>
      </c>
      <c r="B1963" s="1726" t="s">
        <v>5701</v>
      </c>
      <c r="C1963" s="1719" t="s">
        <v>206</v>
      </c>
      <c r="D1963" s="1720">
        <v>5374.15</v>
      </c>
      <c r="E1963" s="1721">
        <v>12</v>
      </c>
      <c r="F1963" s="1720">
        <f t="shared" si="604"/>
        <v>64489.799999999996</v>
      </c>
      <c r="G1963" s="1084"/>
      <c r="H1963" s="1084">
        <f t="shared" si="599"/>
        <v>0</v>
      </c>
      <c r="I1963" s="1240">
        <v>44816</v>
      </c>
      <c r="J1963" s="1433" t="s">
        <v>946</v>
      </c>
      <c r="K1963" s="1723"/>
      <c r="L1963" s="1084">
        <v>791</v>
      </c>
      <c r="M1963" s="1724">
        <v>44826</v>
      </c>
      <c r="N1963" s="1084">
        <v>2</v>
      </c>
      <c r="O1963" s="1084">
        <v>4</v>
      </c>
      <c r="P1963" s="1084"/>
      <c r="Q1963" s="1084"/>
      <c r="R1963" s="1084"/>
      <c r="S1963" s="1084"/>
      <c r="T1963" s="1084"/>
      <c r="U1963" s="1084"/>
      <c r="V1963" s="1084"/>
      <c r="W1963" s="1084"/>
      <c r="X1963" s="1084"/>
      <c r="Y1963" s="1084"/>
      <c r="Z1963" s="1084"/>
      <c r="AA1963" s="1084"/>
      <c r="AB1963" s="1084"/>
      <c r="AC1963" s="1507">
        <f t="shared" si="605"/>
        <v>6</v>
      </c>
      <c r="AD1963" s="1508">
        <f t="shared" si="606"/>
        <v>32244.899999999998</v>
      </c>
      <c r="AE1963" s="1075" t="s">
        <v>946</v>
      </c>
      <c r="AF1963" s="14">
        <f t="shared" si="608"/>
        <v>2</v>
      </c>
      <c r="AG1963" s="14">
        <f t="shared" si="609"/>
        <v>3</v>
      </c>
      <c r="AH1963" s="1075" t="s">
        <v>946</v>
      </c>
      <c r="AI1963" s="1075" t="s">
        <v>946</v>
      </c>
      <c r="AJ1963" s="1084"/>
    </row>
    <row r="1964" spans="1:36" ht="15.75">
      <c r="A1964" s="1433">
        <v>30</v>
      </c>
      <c r="B1964" s="1726" t="s">
        <v>8774</v>
      </c>
      <c r="C1964" s="1719" t="s">
        <v>206</v>
      </c>
      <c r="D1964" s="1720">
        <v>1750.44</v>
      </c>
      <c r="E1964" s="1721"/>
      <c r="F1964" s="1720">
        <f t="shared" si="604"/>
        <v>0</v>
      </c>
      <c r="G1964" s="1084">
        <v>4</v>
      </c>
      <c r="H1964" s="1084">
        <f t="shared" si="599"/>
        <v>7001.76</v>
      </c>
      <c r="I1964" s="1240">
        <v>44929</v>
      </c>
      <c r="J1964" s="1240">
        <v>45391</v>
      </c>
      <c r="K1964" s="1723"/>
      <c r="L1964" s="1084">
        <v>2382</v>
      </c>
      <c r="M1964" s="1724">
        <v>44924</v>
      </c>
      <c r="N1964" s="1084">
        <v>1</v>
      </c>
      <c r="O1964" s="1084">
        <v>1.5</v>
      </c>
      <c r="P1964" s="1084"/>
      <c r="Q1964" s="1084"/>
      <c r="R1964" s="1084"/>
      <c r="S1964" s="1084"/>
      <c r="T1964" s="1084"/>
      <c r="U1964" s="1084"/>
      <c r="V1964" s="1084"/>
      <c r="W1964" s="1084"/>
      <c r="X1964" s="1084"/>
      <c r="Y1964" s="1084"/>
      <c r="Z1964" s="1084"/>
      <c r="AA1964" s="1084"/>
      <c r="AB1964" s="1084"/>
      <c r="AC1964" s="1507">
        <f t="shared" si="605"/>
        <v>1.5</v>
      </c>
      <c r="AD1964" s="1508">
        <f t="shared" si="606"/>
        <v>2625.66</v>
      </c>
      <c r="AE1964" s="14">
        <f>(J1964-"01.04.2023")/30</f>
        <v>12.466666666666667</v>
      </c>
      <c r="AF1964" s="14">
        <f t="shared" si="608"/>
        <v>0.83333333333333337</v>
      </c>
      <c r="AG1964" s="14">
        <f t="shared" si="609"/>
        <v>1.7999999999999998</v>
      </c>
      <c r="AH1964" s="14">
        <f>AG1964-AE1964</f>
        <v>-10.666666666666668</v>
      </c>
      <c r="AI1964" s="14">
        <f>AC1964-(AE1964*AF1964)</f>
        <v>-8.8888888888888893</v>
      </c>
      <c r="AJ1964" s="1084"/>
    </row>
    <row r="1965" spans="1:36" ht="31.5">
      <c r="A1965" s="1433">
        <v>35</v>
      </c>
      <c r="B1965" s="1726" t="s">
        <v>7971</v>
      </c>
      <c r="C1965" s="1719" t="s">
        <v>66</v>
      </c>
      <c r="D1965" s="1720">
        <v>88.97</v>
      </c>
      <c r="E1965" s="1721">
        <v>85</v>
      </c>
      <c r="F1965" s="1720">
        <f t="shared" si="604"/>
        <v>7562.45</v>
      </c>
      <c r="G1965" s="1084"/>
      <c r="H1965" s="1084">
        <f t="shared" si="599"/>
        <v>0</v>
      </c>
      <c r="I1965" s="1240">
        <v>44816</v>
      </c>
      <c r="J1965" s="1240">
        <v>45443</v>
      </c>
      <c r="K1965" s="1723"/>
      <c r="L1965" s="1084">
        <v>791</v>
      </c>
      <c r="M1965" s="1724">
        <v>44826</v>
      </c>
      <c r="N1965" s="1084"/>
      <c r="O1965" s="1084"/>
      <c r="P1965" s="1084">
        <v>29</v>
      </c>
      <c r="Q1965" s="1084"/>
      <c r="R1965" s="1084"/>
      <c r="S1965" s="1084"/>
      <c r="T1965" s="1084"/>
      <c r="U1965" s="1084"/>
      <c r="V1965" s="1084"/>
      <c r="W1965" s="1084"/>
      <c r="X1965" s="1084"/>
      <c r="Y1965" s="1084"/>
      <c r="Z1965" s="1084"/>
      <c r="AA1965" s="1084"/>
      <c r="AB1965" s="1084"/>
      <c r="AC1965" s="1507">
        <f t="shared" si="605"/>
        <v>56</v>
      </c>
      <c r="AD1965" s="1508">
        <f t="shared" si="606"/>
        <v>4982.32</v>
      </c>
      <c r="AE1965" s="14">
        <f t="shared" ref="AE1965:AE1967" si="612">(J1965-"01.04.2023")/30</f>
        <v>14.2</v>
      </c>
      <c r="AF1965" s="14">
        <f t="shared" si="608"/>
        <v>9.6666666666666661</v>
      </c>
      <c r="AG1965" s="14">
        <f t="shared" si="609"/>
        <v>5.7931034482758621</v>
      </c>
      <c r="AH1965" s="14">
        <f t="shared" ref="AH1965:AH1967" si="613">AG1965-AE1965</f>
        <v>-8.4068965517241381</v>
      </c>
      <c r="AI1965" s="14">
        <f t="shared" ref="AI1965:AI1967" si="614">AC1965-(AE1965*AF1965)</f>
        <v>-81.266666666666652</v>
      </c>
      <c r="AJ1965" s="1084"/>
    </row>
    <row r="1966" spans="1:36" ht="31.5">
      <c r="A1966" s="1433">
        <v>38</v>
      </c>
      <c r="B1966" s="1726" t="s">
        <v>6113</v>
      </c>
      <c r="C1966" s="1719" t="s">
        <v>66</v>
      </c>
      <c r="D1966" s="1720">
        <v>88.97</v>
      </c>
      <c r="E1966" s="1721">
        <v>320</v>
      </c>
      <c r="F1966" s="1720">
        <f t="shared" si="604"/>
        <v>28470.400000000001</v>
      </c>
      <c r="G1966" s="1084"/>
      <c r="H1966" s="1084">
        <f t="shared" si="599"/>
        <v>0</v>
      </c>
      <c r="I1966" s="1240">
        <v>44847</v>
      </c>
      <c r="J1966" s="1240">
        <v>45459</v>
      </c>
      <c r="K1966" s="1723"/>
      <c r="L1966" s="1084">
        <v>1847</v>
      </c>
      <c r="M1966" s="1724">
        <v>44844</v>
      </c>
      <c r="N1966" s="1084"/>
      <c r="O1966" s="1084"/>
      <c r="P1966" s="1084"/>
      <c r="Q1966" s="1084"/>
      <c r="R1966" s="1084"/>
      <c r="S1966" s="1084"/>
      <c r="T1966" s="1084"/>
      <c r="U1966" s="1084"/>
      <c r="V1966" s="1084"/>
      <c r="W1966" s="1084"/>
      <c r="X1966" s="1084"/>
      <c r="Y1966" s="1084"/>
      <c r="Z1966" s="1084"/>
      <c r="AA1966" s="1084"/>
      <c r="AB1966" s="1084"/>
      <c r="AC1966" s="1507">
        <f t="shared" si="605"/>
        <v>320</v>
      </c>
      <c r="AD1966" s="1508">
        <f t="shared" si="606"/>
        <v>28470.400000000001</v>
      </c>
      <c r="AE1966" s="14">
        <f t="shared" si="612"/>
        <v>14.733333333333333</v>
      </c>
      <c r="AF1966" s="14">
        <f t="shared" si="608"/>
        <v>0</v>
      </c>
      <c r="AG1966" s="14" t="e">
        <f t="shared" si="609"/>
        <v>#DIV/0!</v>
      </c>
      <c r="AH1966" s="14" t="e">
        <f t="shared" si="613"/>
        <v>#DIV/0!</v>
      </c>
      <c r="AI1966" s="14">
        <f t="shared" si="614"/>
        <v>320</v>
      </c>
      <c r="AJ1966" s="1084"/>
    </row>
    <row r="1967" spans="1:36" ht="15.75">
      <c r="A1967" s="1433">
        <v>40</v>
      </c>
      <c r="B1967" s="1726" t="s">
        <v>5142</v>
      </c>
      <c r="C1967" s="1719" t="s">
        <v>768</v>
      </c>
      <c r="D1967" s="1720">
        <v>869.62</v>
      </c>
      <c r="E1967" s="1721">
        <v>229</v>
      </c>
      <c r="F1967" s="1720">
        <f t="shared" si="604"/>
        <v>199142.98</v>
      </c>
      <c r="G1967" s="1084"/>
      <c r="H1967" s="1084">
        <f t="shared" si="599"/>
        <v>0</v>
      </c>
      <c r="I1967" s="1240">
        <v>44784</v>
      </c>
      <c r="J1967" s="1240">
        <v>45413</v>
      </c>
      <c r="K1967" s="1723"/>
      <c r="L1967" s="1084">
        <v>1355</v>
      </c>
      <c r="M1967" s="1724">
        <v>44771</v>
      </c>
      <c r="N1967" s="1084">
        <v>61</v>
      </c>
      <c r="O1967" s="1084">
        <v>62</v>
      </c>
      <c r="P1967" s="1084">
        <v>103</v>
      </c>
      <c r="Q1967" s="1084"/>
      <c r="R1967" s="1084"/>
      <c r="S1967" s="1084"/>
      <c r="T1967" s="1084"/>
      <c r="U1967" s="1084"/>
      <c r="V1967" s="1084"/>
      <c r="W1967" s="1084"/>
      <c r="X1967" s="1084"/>
      <c r="Y1967" s="1084"/>
      <c r="Z1967" s="1084"/>
      <c r="AA1967" s="1084"/>
      <c r="AB1967" s="1084"/>
      <c r="AC1967" s="1507">
        <f t="shared" si="605"/>
        <v>3</v>
      </c>
      <c r="AD1967" s="1508">
        <f t="shared" si="606"/>
        <v>2608.86</v>
      </c>
      <c r="AE1967" s="14">
        <f t="shared" si="612"/>
        <v>13.2</v>
      </c>
      <c r="AF1967" s="14">
        <f t="shared" si="608"/>
        <v>75.333333333333329</v>
      </c>
      <c r="AG1967" s="14">
        <f t="shared" si="609"/>
        <v>3.9823008849557522E-2</v>
      </c>
      <c r="AH1967" s="14">
        <f t="shared" si="613"/>
        <v>-13.160176991150442</v>
      </c>
      <c r="AI1967" s="14">
        <f t="shared" si="614"/>
        <v>-991.39999999999986</v>
      </c>
      <c r="AJ1967" s="1084"/>
    </row>
    <row r="1968" spans="1:36" ht="15.75">
      <c r="A1968" s="1433">
        <v>42</v>
      </c>
      <c r="B1968" s="1726" t="s">
        <v>3432</v>
      </c>
      <c r="C1968" s="1719" t="s">
        <v>206</v>
      </c>
      <c r="D1968" s="1720">
        <v>1927.71</v>
      </c>
      <c r="E1968" s="1721">
        <v>2</v>
      </c>
      <c r="F1968" s="1720">
        <f t="shared" si="604"/>
        <v>3855.42</v>
      </c>
      <c r="G1968" s="1084"/>
      <c r="H1968" s="1084">
        <f t="shared" si="599"/>
        <v>0</v>
      </c>
      <c r="I1968" s="1240">
        <v>44693</v>
      </c>
      <c r="J1968" s="1433" t="s">
        <v>946</v>
      </c>
      <c r="K1968" s="1723"/>
      <c r="L1968" s="1084">
        <v>504</v>
      </c>
      <c r="M1968" s="1724">
        <v>44639</v>
      </c>
      <c r="N1968" s="1084"/>
      <c r="O1968" s="1084"/>
      <c r="P1968" s="1084"/>
      <c r="Q1968" s="1084"/>
      <c r="R1968" s="1084"/>
      <c r="S1968" s="1084"/>
      <c r="T1968" s="1084"/>
      <c r="U1968" s="1084"/>
      <c r="V1968" s="1084"/>
      <c r="W1968" s="1084"/>
      <c r="X1968" s="1084"/>
      <c r="Y1968" s="1084"/>
      <c r="Z1968" s="1084"/>
      <c r="AA1968" s="1084"/>
      <c r="AB1968" s="1084"/>
      <c r="AC1968" s="1507">
        <f t="shared" si="605"/>
        <v>2</v>
      </c>
      <c r="AD1968" s="1508">
        <f t="shared" si="606"/>
        <v>3855.42</v>
      </c>
      <c r="AE1968" s="1075" t="s">
        <v>946</v>
      </c>
      <c r="AF1968" s="14">
        <f t="shared" si="608"/>
        <v>0</v>
      </c>
      <c r="AG1968" s="14" t="e">
        <f t="shared" si="609"/>
        <v>#DIV/0!</v>
      </c>
      <c r="AH1968" s="1075" t="s">
        <v>946</v>
      </c>
      <c r="AI1968" s="1075" t="s">
        <v>946</v>
      </c>
      <c r="AJ1968" s="1084"/>
    </row>
    <row r="1969" spans="1:36" ht="15.75">
      <c r="A1969" s="4368" t="s">
        <v>7972</v>
      </c>
      <c r="B1969" s="4883"/>
      <c r="C1969" s="4883"/>
      <c r="D1969" s="4883"/>
      <c r="E1969" s="4883"/>
      <c r="F1969" s="4883"/>
      <c r="G1969" s="4883"/>
      <c r="H1969" s="4883"/>
      <c r="I1969" s="4883"/>
      <c r="J1969" s="4883"/>
      <c r="K1969" s="4883"/>
      <c r="L1969" s="4883"/>
      <c r="M1969" s="4883"/>
      <c r="N1969" s="4883"/>
      <c r="O1969" s="4883"/>
      <c r="P1969" s="4883"/>
      <c r="Q1969" s="4883"/>
      <c r="R1969" s="4883"/>
      <c r="S1969" s="4883"/>
      <c r="T1969" s="4883"/>
      <c r="U1969" s="4883"/>
      <c r="V1969" s="4883"/>
      <c r="W1969" s="4883"/>
      <c r="X1969" s="4883"/>
      <c r="Y1969" s="4883"/>
      <c r="Z1969" s="4883"/>
      <c r="AA1969" s="4883"/>
      <c r="AB1969" s="4883"/>
      <c r="AC1969" s="4883"/>
      <c r="AD1969" s="4883"/>
      <c r="AE1969" s="4883"/>
      <c r="AF1969" s="4883"/>
      <c r="AG1969" s="4883"/>
      <c r="AH1969" s="4883"/>
      <c r="AI1969" s="4883"/>
      <c r="AJ1969" s="4105"/>
    </row>
    <row r="1970" spans="1:36" ht="47.25" customHeight="1">
      <c r="A1970" s="1437">
        <v>1</v>
      </c>
      <c r="B1970" s="1726" t="s">
        <v>8775</v>
      </c>
      <c r="C1970" s="1719" t="s">
        <v>66</v>
      </c>
      <c r="D1970" s="1720">
        <v>92.95</v>
      </c>
      <c r="E1970" s="1722"/>
      <c r="F1970" s="1720">
        <f t="shared" si="604"/>
        <v>0</v>
      </c>
      <c r="G1970" s="1084">
        <v>135</v>
      </c>
      <c r="H1970" s="1084">
        <f t="shared" si="599"/>
        <v>12548.25</v>
      </c>
      <c r="I1970" s="1240">
        <v>44935</v>
      </c>
      <c r="J1970" s="1240">
        <v>45571</v>
      </c>
      <c r="K1970" s="1723"/>
      <c r="L1970" s="1084" t="s">
        <v>8776</v>
      </c>
      <c r="M1970" s="1724">
        <v>44914</v>
      </c>
      <c r="N1970" s="1084"/>
      <c r="O1970" s="1084"/>
      <c r="P1970" s="1084"/>
      <c r="Q1970" s="1084"/>
      <c r="R1970" s="1084"/>
      <c r="S1970" s="1084"/>
      <c r="T1970" s="1084"/>
      <c r="U1970" s="1084"/>
      <c r="V1970" s="1084"/>
      <c r="W1970" s="1084"/>
      <c r="X1970" s="1084"/>
      <c r="Y1970" s="1084"/>
      <c r="Z1970" s="1084"/>
      <c r="AA1970" s="1084"/>
      <c r="AB1970" s="1084"/>
      <c r="AC1970" s="1507">
        <f t="shared" ref="AC1970:AC1986" si="615">E1970+G1970-N1970-O1970-AA1970-P1970-Q1970-R1970-S1970-T1970-U1970-V1970-W1970-X1970-Y1970</f>
        <v>135</v>
      </c>
      <c r="AD1970" s="1508">
        <f t="shared" ref="AD1970:AD1986" si="616">D1970*AC1970</f>
        <v>12548.25</v>
      </c>
      <c r="AE1970" s="14">
        <f t="shared" ref="AE1970:AE1986" si="617">(J1970-"01.04.2023")/30</f>
        <v>18.466666666666665</v>
      </c>
      <c r="AF1970" s="14">
        <f t="shared" ref="AF1970:AF1986" si="618">(N1970+O1970+P1970+Q1970+R1970+S1970+T1970+U1970+V1970+W1970+X1970+Y1970)/3</f>
        <v>0</v>
      </c>
      <c r="AG1970" s="14" t="e">
        <f t="shared" ref="AG1970:AG1986" si="619">AC1970/AF1970</f>
        <v>#DIV/0!</v>
      </c>
      <c r="AH1970" s="14" t="e">
        <f t="shared" ref="AH1970:AH1986" si="620">AG1970-AE1970</f>
        <v>#DIV/0!</v>
      </c>
      <c r="AI1970" s="14">
        <f t="shared" ref="AI1970:AI1986" si="621">AC1970-(AE1970*AF1970)</f>
        <v>135</v>
      </c>
      <c r="AJ1970" s="1084"/>
    </row>
    <row r="1971" spans="1:36" ht="31.5">
      <c r="A1971" s="1437">
        <v>4</v>
      </c>
      <c r="B1971" s="1726" t="s">
        <v>8777</v>
      </c>
      <c r="C1971" s="1719" t="s">
        <v>798</v>
      </c>
      <c r="D1971" s="1720">
        <v>5350</v>
      </c>
      <c r="E1971" s="1722"/>
      <c r="F1971" s="1720">
        <f t="shared" si="604"/>
        <v>0</v>
      </c>
      <c r="G1971" s="1084">
        <v>48</v>
      </c>
      <c r="H1971" s="1084">
        <f t="shared" si="599"/>
        <v>256800</v>
      </c>
      <c r="I1971" s="1240">
        <v>44977</v>
      </c>
      <c r="J1971" s="1240">
        <v>45474</v>
      </c>
      <c r="K1971" s="1723"/>
      <c r="L1971" s="1084" t="s">
        <v>9356</v>
      </c>
      <c r="M1971" s="1724">
        <v>44963</v>
      </c>
      <c r="N1971" s="1084"/>
      <c r="O1971" s="1084"/>
      <c r="P1971" s="1084"/>
      <c r="Q1971" s="1084"/>
      <c r="R1971" s="1084"/>
      <c r="S1971" s="1084"/>
      <c r="T1971" s="1084"/>
      <c r="U1971" s="1084"/>
      <c r="V1971" s="1084"/>
      <c r="W1971" s="1084"/>
      <c r="X1971" s="1084"/>
      <c r="Y1971" s="1084"/>
      <c r="Z1971" s="1084"/>
      <c r="AA1971" s="1084"/>
      <c r="AB1971" s="1084"/>
      <c r="AC1971" s="1507">
        <f t="shared" si="615"/>
        <v>48</v>
      </c>
      <c r="AD1971" s="1508">
        <f t="shared" si="616"/>
        <v>256800</v>
      </c>
      <c r="AE1971" s="14">
        <f t="shared" si="617"/>
        <v>15.233333333333333</v>
      </c>
      <c r="AF1971" s="14">
        <f t="shared" si="618"/>
        <v>0</v>
      </c>
      <c r="AG1971" s="14" t="e">
        <f t="shared" si="619"/>
        <v>#DIV/0!</v>
      </c>
      <c r="AH1971" s="14" t="e">
        <f t="shared" si="620"/>
        <v>#DIV/0!</v>
      </c>
      <c r="AI1971" s="14">
        <f t="shared" si="621"/>
        <v>48</v>
      </c>
      <c r="AJ1971" s="1084"/>
    </row>
    <row r="1972" spans="1:36" ht="31.5">
      <c r="A1972" s="1437">
        <v>5</v>
      </c>
      <c r="B1972" s="1726" t="s">
        <v>8777</v>
      </c>
      <c r="C1972" s="1719" t="s">
        <v>798</v>
      </c>
      <c r="D1972" s="1720">
        <v>5350</v>
      </c>
      <c r="E1972" s="1722"/>
      <c r="F1972" s="1720">
        <f t="shared" si="604"/>
        <v>0</v>
      </c>
      <c r="G1972" s="1084">
        <v>60</v>
      </c>
      <c r="H1972" s="1084">
        <f t="shared" si="599"/>
        <v>321000</v>
      </c>
      <c r="I1972" s="1240">
        <v>45000</v>
      </c>
      <c r="J1972" s="1240">
        <v>45474</v>
      </c>
      <c r="K1972" s="1723"/>
      <c r="L1972" s="1084" t="s">
        <v>10297</v>
      </c>
      <c r="M1972" s="1724">
        <v>44953</v>
      </c>
      <c r="N1972" s="1084"/>
      <c r="O1972" s="1084"/>
      <c r="P1972" s="1084"/>
      <c r="Q1972" s="1084"/>
      <c r="R1972" s="1084"/>
      <c r="S1972" s="1084"/>
      <c r="T1972" s="1084"/>
      <c r="U1972" s="1084"/>
      <c r="V1972" s="1084"/>
      <c r="W1972" s="1084"/>
      <c r="X1972" s="1084"/>
      <c r="Y1972" s="1084"/>
      <c r="Z1972" s="1084"/>
      <c r="AA1972" s="1084"/>
      <c r="AB1972" s="1084"/>
      <c r="AC1972" s="1507">
        <f t="shared" si="615"/>
        <v>60</v>
      </c>
      <c r="AD1972" s="1508">
        <f t="shared" si="616"/>
        <v>321000</v>
      </c>
      <c r="AE1972" s="14">
        <f t="shared" si="617"/>
        <v>15.233333333333333</v>
      </c>
      <c r="AF1972" s="14">
        <f t="shared" si="618"/>
        <v>0</v>
      </c>
      <c r="AG1972" s="14" t="e">
        <f t="shared" si="619"/>
        <v>#DIV/0!</v>
      </c>
      <c r="AH1972" s="14" t="e">
        <f t="shared" si="620"/>
        <v>#DIV/0!</v>
      </c>
      <c r="AI1972" s="14">
        <f t="shared" si="621"/>
        <v>60</v>
      </c>
      <c r="AJ1972" s="1084"/>
    </row>
    <row r="1973" spans="1:36" ht="47.25" customHeight="1">
      <c r="A1973" s="1437">
        <v>7</v>
      </c>
      <c r="B1973" s="1726" t="s">
        <v>8778</v>
      </c>
      <c r="C1973" s="1719" t="s">
        <v>66</v>
      </c>
      <c r="D1973" s="1720">
        <v>1062.68</v>
      </c>
      <c r="E1973" s="1722"/>
      <c r="F1973" s="1720">
        <f t="shared" si="604"/>
        <v>0</v>
      </c>
      <c r="G1973" s="1084">
        <v>220</v>
      </c>
      <c r="H1973" s="1084">
        <f t="shared" si="599"/>
        <v>233789.6</v>
      </c>
      <c r="I1973" s="1240">
        <v>45006</v>
      </c>
      <c r="J1973" s="1240">
        <v>45413</v>
      </c>
      <c r="K1973" s="1723"/>
      <c r="L1973" s="1084" t="s">
        <v>8779</v>
      </c>
      <c r="M1973" s="1724">
        <v>44937</v>
      </c>
      <c r="N1973" s="1084"/>
      <c r="O1973" s="1084"/>
      <c r="P1973" s="1084"/>
      <c r="Q1973" s="1084"/>
      <c r="R1973" s="1084"/>
      <c r="S1973" s="1084"/>
      <c r="T1973" s="1084"/>
      <c r="U1973" s="1084"/>
      <c r="V1973" s="1084"/>
      <c r="W1973" s="1084"/>
      <c r="X1973" s="1084"/>
      <c r="Y1973" s="1084"/>
      <c r="Z1973" s="1084"/>
      <c r="AA1973" s="1084"/>
      <c r="AB1973" s="1084"/>
      <c r="AC1973" s="1507">
        <f t="shared" si="615"/>
        <v>220</v>
      </c>
      <c r="AD1973" s="1508">
        <f t="shared" si="616"/>
        <v>233789.6</v>
      </c>
      <c r="AE1973" s="14">
        <f t="shared" si="617"/>
        <v>13.2</v>
      </c>
      <c r="AF1973" s="14">
        <f t="shared" si="618"/>
        <v>0</v>
      </c>
      <c r="AG1973" s="14" t="e">
        <f t="shared" si="619"/>
        <v>#DIV/0!</v>
      </c>
      <c r="AH1973" s="14" t="e">
        <f t="shared" si="620"/>
        <v>#DIV/0!</v>
      </c>
      <c r="AI1973" s="14">
        <f t="shared" si="621"/>
        <v>220</v>
      </c>
      <c r="AJ1973" s="1084"/>
    </row>
    <row r="1974" spans="1:36" ht="31.5">
      <c r="A1974" s="1437">
        <v>8</v>
      </c>
      <c r="B1974" s="1726" t="s">
        <v>10298</v>
      </c>
      <c r="C1974" s="1719" t="s">
        <v>66</v>
      </c>
      <c r="D1974" s="1720">
        <v>799.07</v>
      </c>
      <c r="E1974" s="1722"/>
      <c r="F1974" s="1720">
        <f t="shared" si="604"/>
        <v>0</v>
      </c>
      <c r="G1974" s="1084">
        <v>1440</v>
      </c>
      <c r="H1974" s="1084">
        <f t="shared" si="599"/>
        <v>1150660.8</v>
      </c>
      <c r="I1974" s="1240">
        <v>45006</v>
      </c>
      <c r="J1974" s="1240">
        <v>45424</v>
      </c>
      <c r="K1974" s="1723"/>
      <c r="L1974" s="1084" t="s">
        <v>10299</v>
      </c>
      <c r="M1974" s="1724">
        <v>44834</v>
      </c>
      <c r="N1974" s="1084"/>
      <c r="O1974" s="1084"/>
      <c r="P1974" s="1084"/>
      <c r="Q1974" s="1084"/>
      <c r="R1974" s="1084"/>
      <c r="S1974" s="1084"/>
      <c r="T1974" s="1084"/>
      <c r="U1974" s="1084"/>
      <c r="V1974" s="1084"/>
      <c r="W1974" s="1084"/>
      <c r="X1974" s="1084"/>
      <c r="Y1974" s="1084"/>
      <c r="Z1974" s="1084"/>
      <c r="AA1974" s="1084"/>
      <c r="AB1974" s="1084"/>
      <c r="AC1974" s="1507">
        <f t="shared" si="615"/>
        <v>1440</v>
      </c>
      <c r="AD1974" s="1508">
        <f t="shared" si="616"/>
        <v>1150660.8</v>
      </c>
      <c r="AE1974" s="14">
        <f t="shared" si="617"/>
        <v>13.566666666666666</v>
      </c>
      <c r="AF1974" s="14">
        <f t="shared" si="618"/>
        <v>0</v>
      </c>
      <c r="AG1974" s="14" t="e">
        <f t="shared" si="619"/>
        <v>#DIV/0!</v>
      </c>
      <c r="AH1974" s="14" t="e">
        <f t="shared" si="620"/>
        <v>#DIV/0!</v>
      </c>
      <c r="AI1974" s="14">
        <f t="shared" si="621"/>
        <v>1440</v>
      </c>
      <c r="AJ1974" s="1084"/>
    </row>
    <row r="1975" spans="1:36" ht="15.75">
      <c r="A1975" s="1437">
        <v>12</v>
      </c>
      <c r="B1975" s="1718" t="s">
        <v>10300</v>
      </c>
      <c r="C1975" s="1719" t="s">
        <v>206</v>
      </c>
      <c r="D1975" s="1720">
        <v>6258.46</v>
      </c>
      <c r="E1975" s="1725"/>
      <c r="F1975" s="1720">
        <f t="shared" si="604"/>
        <v>0</v>
      </c>
      <c r="G1975" s="1727">
        <v>1</v>
      </c>
      <c r="H1975" s="1084">
        <f t="shared" si="599"/>
        <v>6258.46</v>
      </c>
      <c r="I1975" s="1724">
        <v>44999</v>
      </c>
      <c r="J1975" s="1724">
        <v>45027</v>
      </c>
      <c r="K1975" s="1084"/>
      <c r="L1975" s="1084" t="s">
        <v>6692</v>
      </c>
      <c r="M1975" s="1724">
        <v>44893</v>
      </c>
      <c r="N1975" s="1147"/>
      <c r="O1975" s="1147"/>
      <c r="P1975" s="1147"/>
      <c r="Q1975" s="1084"/>
      <c r="R1975" s="1084"/>
      <c r="S1975" s="1084"/>
      <c r="T1975" s="1084"/>
      <c r="U1975" s="1084"/>
      <c r="V1975" s="1084"/>
      <c r="W1975" s="1084"/>
      <c r="X1975" s="1084"/>
      <c r="Y1975" s="1084"/>
      <c r="Z1975" s="1084"/>
      <c r="AA1975" s="1084"/>
      <c r="AB1975" s="1084"/>
      <c r="AC1975" s="1507">
        <f t="shared" si="615"/>
        <v>1</v>
      </c>
      <c r="AD1975" s="1508">
        <f t="shared" si="616"/>
        <v>6258.46</v>
      </c>
      <c r="AE1975" s="14">
        <f t="shared" si="617"/>
        <v>0.33333333333333331</v>
      </c>
      <c r="AF1975" s="14">
        <f t="shared" si="618"/>
        <v>0</v>
      </c>
      <c r="AG1975" s="14" t="e">
        <f t="shared" si="619"/>
        <v>#DIV/0!</v>
      </c>
      <c r="AH1975" s="14" t="e">
        <f t="shared" si="620"/>
        <v>#DIV/0!</v>
      </c>
      <c r="AI1975" s="14">
        <f t="shared" si="621"/>
        <v>1</v>
      </c>
      <c r="AJ1975" s="1084"/>
    </row>
    <row r="1976" spans="1:36" ht="31.5" customHeight="1">
      <c r="A1976" s="1437">
        <v>16</v>
      </c>
      <c r="B1976" s="1726" t="s">
        <v>10301</v>
      </c>
      <c r="C1976" s="1719" t="s">
        <v>206</v>
      </c>
      <c r="D1976" s="1720">
        <v>976.64</v>
      </c>
      <c r="E1976" s="1725"/>
      <c r="F1976" s="1720">
        <f t="shared" si="604"/>
        <v>0</v>
      </c>
      <c r="G1976" s="1727">
        <v>15</v>
      </c>
      <c r="H1976" s="1084">
        <f t="shared" si="599"/>
        <v>14649.6</v>
      </c>
      <c r="I1976" s="1724">
        <v>44999</v>
      </c>
      <c r="J1976" s="1724">
        <v>45034</v>
      </c>
      <c r="K1976" s="1084"/>
      <c r="L1976" s="1084" t="s">
        <v>6692</v>
      </c>
      <c r="M1976" s="1724">
        <v>44893</v>
      </c>
      <c r="N1976" s="1147"/>
      <c r="O1976" s="1147"/>
      <c r="P1976" s="1147">
        <v>4</v>
      </c>
      <c r="Q1976" s="1084"/>
      <c r="R1976" s="1084"/>
      <c r="S1976" s="1084"/>
      <c r="T1976" s="1084"/>
      <c r="U1976" s="1084"/>
      <c r="V1976" s="1084"/>
      <c r="W1976" s="1084"/>
      <c r="X1976" s="1084"/>
      <c r="Y1976" s="1084"/>
      <c r="Z1976" s="1147"/>
      <c r="AA1976" s="1084"/>
      <c r="AB1976" s="1084"/>
      <c r="AC1976" s="1507">
        <f t="shared" si="615"/>
        <v>11</v>
      </c>
      <c r="AD1976" s="1508">
        <f t="shared" si="616"/>
        <v>10743.039999999999</v>
      </c>
      <c r="AE1976" s="14">
        <f t="shared" si="617"/>
        <v>0.56666666666666665</v>
      </c>
      <c r="AF1976" s="14">
        <f t="shared" si="618"/>
        <v>1.3333333333333333</v>
      </c>
      <c r="AG1976" s="14">
        <f t="shared" si="619"/>
        <v>8.25</v>
      </c>
      <c r="AH1976" s="14">
        <f t="shared" si="620"/>
        <v>7.6833333333333336</v>
      </c>
      <c r="AI1976" s="14">
        <f t="shared" si="621"/>
        <v>10.244444444444444</v>
      </c>
      <c r="AJ1976" s="1084"/>
    </row>
    <row r="1977" spans="1:36" ht="31.5" customHeight="1">
      <c r="A1977" s="1437">
        <v>19</v>
      </c>
      <c r="B1977" s="1726" t="s">
        <v>10302</v>
      </c>
      <c r="C1977" s="1719" t="s">
        <v>206</v>
      </c>
      <c r="D1977" s="1720">
        <v>1193.27</v>
      </c>
      <c r="E1977" s="1725"/>
      <c r="F1977" s="1720">
        <f t="shared" si="604"/>
        <v>0</v>
      </c>
      <c r="G1977" s="1727">
        <v>15</v>
      </c>
      <c r="H1977" s="1084">
        <f t="shared" ref="H1977:H1986" si="622">D1977*G1977</f>
        <v>17899.05</v>
      </c>
      <c r="I1977" s="1724">
        <v>44999</v>
      </c>
      <c r="J1977" s="1724">
        <v>45027</v>
      </c>
      <c r="K1977" s="1084"/>
      <c r="L1977" s="1084" t="s">
        <v>6692</v>
      </c>
      <c r="M1977" s="1724">
        <v>44893</v>
      </c>
      <c r="N1977" s="1147"/>
      <c r="O1977" s="1147"/>
      <c r="P1977" s="1147">
        <v>8</v>
      </c>
      <c r="Q1977" s="1084"/>
      <c r="R1977" s="1084"/>
      <c r="S1977" s="1084"/>
      <c r="T1977" s="1084"/>
      <c r="U1977" s="1084"/>
      <c r="V1977" s="1084"/>
      <c r="W1977" s="1084"/>
      <c r="X1977" s="1084"/>
      <c r="Y1977" s="1084"/>
      <c r="Z1977" s="1147"/>
      <c r="AA1977" s="1084"/>
      <c r="AB1977" s="1084"/>
      <c r="AC1977" s="1507">
        <f t="shared" si="615"/>
        <v>7</v>
      </c>
      <c r="AD1977" s="1508">
        <f t="shared" si="616"/>
        <v>8352.89</v>
      </c>
      <c r="AE1977" s="14">
        <f t="shared" si="617"/>
        <v>0.33333333333333331</v>
      </c>
      <c r="AF1977" s="14">
        <f t="shared" si="618"/>
        <v>2.6666666666666665</v>
      </c>
      <c r="AG1977" s="14">
        <f t="shared" si="619"/>
        <v>2.625</v>
      </c>
      <c r="AH1977" s="14">
        <f t="shared" si="620"/>
        <v>2.2916666666666665</v>
      </c>
      <c r="AI1977" s="14">
        <f t="shared" si="621"/>
        <v>6.1111111111111107</v>
      </c>
      <c r="AJ1977" s="1084"/>
    </row>
    <row r="1978" spans="1:36" ht="25.5" customHeight="1">
      <c r="A1978" s="1437">
        <v>21</v>
      </c>
      <c r="B1978" s="1726" t="s">
        <v>10303</v>
      </c>
      <c r="C1978" s="1719" t="s">
        <v>7973</v>
      </c>
      <c r="D1978" s="1720">
        <v>50.982599999999998</v>
      </c>
      <c r="E1978" s="1725"/>
      <c r="F1978" s="1720">
        <f t="shared" si="604"/>
        <v>0</v>
      </c>
      <c r="G1978" s="1727">
        <v>2800</v>
      </c>
      <c r="H1978" s="1084">
        <f t="shared" si="622"/>
        <v>142751.28</v>
      </c>
      <c r="I1978" s="1724">
        <v>45013</v>
      </c>
      <c r="J1978" s="1724">
        <v>45175</v>
      </c>
      <c r="K1978" s="1084"/>
      <c r="L1978" s="1084" t="s">
        <v>10304</v>
      </c>
      <c r="M1978" s="1724">
        <v>44999</v>
      </c>
      <c r="N1978" s="1147"/>
      <c r="O1978" s="1147"/>
      <c r="P1978" s="1147">
        <v>744</v>
      </c>
      <c r="Q1978" s="1084"/>
      <c r="R1978" s="1084"/>
      <c r="S1978" s="1084"/>
      <c r="T1978" s="1084"/>
      <c r="U1978" s="1084"/>
      <c r="V1978" s="1084"/>
      <c r="W1978" s="1084"/>
      <c r="X1978" s="1084"/>
      <c r="Y1978" s="1084"/>
      <c r="Z1978" s="1147"/>
      <c r="AA1978" s="1084"/>
      <c r="AB1978" s="1084"/>
      <c r="AC1978" s="1507">
        <f t="shared" si="615"/>
        <v>2056</v>
      </c>
      <c r="AD1978" s="1508">
        <f t="shared" si="616"/>
        <v>104820.22559999999</v>
      </c>
      <c r="AE1978" s="14">
        <f t="shared" si="617"/>
        <v>5.2666666666666666</v>
      </c>
      <c r="AF1978" s="14">
        <f t="shared" si="618"/>
        <v>248</v>
      </c>
      <c r="AG1978" s="14">
        <f t="shared" si="619"/>
        <v>8.2903225806451619</v>
      </c>
      <c r="AH1978" s="14">
        <f t="shared" si="620"/>
        <v>3.0236559139784953</v>
      </c>
      <c r="AI1978" s="14">
        <f t="shared" si="621"/>
        <v>749.86666666666679</v>
      </c>
      <c r="AJ1978" s="1084"/>
    </row>
    <row r="1979" spans="1:36" ht="31.5">
      <c r="A1979" s="1437">
        <v>23</v>
      </c>
      <c r="B1979" s="1726" t="s">
        <v>10305</v>
      </c>
      <c r="C1979" s="1719" t="s">
        <v>7973</v>
      </c>
      <c r="D1979" s="1720">
        <v>97.625825000000006</v>
      </c>
      <c r="E1979" s="1725"/>
      <c r="F1979" s="1720">
        <f t="shared" si="604"/>
        <v>0</v>
      </c>
      <c r="G1979" s="1727">
        <v>2800</v>
      </c>
      <c r="H1979" s="1084">
        <f t="shared" si="622"/>
        <v>273352.31</v>
      </c>
      <c r="I1979" s="1724">
        <v>45013</v>
      </c>
      <c r="J1979" s="1724">
        <v>45166</v>
      </c>
      <c r="K1979" s="1084"/>
      <c r="L1979" s="1084" t="s">
        <v>10304</v>
      </c>
      <c r="M1979" s="1724">
        <v>44999</v>
      </c>
      <c r="N1979" s="1147"/>
      <c r="O1979" s="1147"/>
      <c r="P1979" s="1147">
        <v>746</v>
      </c>
      <c r="Q1979" s="1084"/>
      <c r="R1979" s="1084"/>
      <c r="S1979" s="1084"/>
      <c r="T1979" s="1084"/>
      <c r="U1979" s="1084"/>
      <c r="V1979" s="1084"/>
      <c r="W1979" s="1084"/>
      <c r="X1979" s="1084"/>
      <c r="Y1979" s="1084"/>
      <c r="Z1979" s="1147"/>
      <c r="AA1979" s="1084"/>
      <c r="AB1979" s="1084"/>
      <c r="AC1979" s="1507">
        <f t="shared" si="615"/>
        <v>2054</v>
      </c>
      <c r="AD1979" s="1508">
        <f t="shared" si="616"/>
        <v>200523.44455000001</v>
      </c>
      <c r="AE1979" s="14">
        <f t="shared" si="617"/>
        <v>4.9666666666666668</v>
      </c>
      <c r="AF1979" s="14">
        <f t="shared" si="618"/>
        <v>248.66666666666666</v>
      </c>
      <c r="AG1979" s="14">
        <f t="shared" si="619"/>
        <v>8.2600536193029495</v>
      </c>
      <c r="AH1979" s="14">
        <f t="shared" si="620"/>
        <v>3.2933869526362827</v>
      </c>
      <c r="AI1979" s="14">
        <f t="shared" si="621"/>
        <v>818.95555555555552</v>
      </c>
      <c r="AJ1979" s="1084"/>
    </row>
    <row r="1980" spans="1:36" ht="31.5">
      <c r="A1980" s="1437">
        <v>25</v>
      </c>
      <c r="B1980" s="1726" t="s">
        <v>7975</v>
      </c>
      <c r="C1980" s="1719" t="s">
        <v>66</v>
      </c>
      <c r="D1980" s="1720">
        <v>11.60244</v>
      </c>
      <c r="E1980" s="1725">
        <v>2593</v>
      </c>
      <c r="F1980" s="1720">
        <f t="shared" si="604"/>
        <v>30085.126919999999</v>
      </c>
      <c r="G1980" s="1727"/>
      <c r="H1980" s="1084">
        <f t="shared" si="622"/>
        <v>0</v>
      </c>
      <c r="I1980" s="1724">
        <v>44900</v>
      </c>
      <c r="J1980" s="1724">
        <v>53822</v>
      </c>
      <c r="K1980" s="1084"/>
      <c r="L1980" s="1084" t="s">
        <v>7974</v>
      </c>
      <c r="M1980" s="1724">
        <v>44897</v>
      </c>
      <c r="N1980" s="1147">
        <v>157</v>
      </c>
      <c r="O1980" s="1147">
        <v>245</v>
      </c>
      <c r="P1980" s="1147">
        <v>251</v>
      </c>
      <c r="Q1980" s="1084"/>
      <c r="R1980" s="1084"/>
      <c r="S1980" s="1084"/>
      <c r="T1980" s="1084"/>
      <c r="U1980" s="1084"/>
      <c r="V1980" s="1084"/>
      <c r="W1980" s="1084"/>
      <c r="X1980" s="1084"/>
      <c r="Y1980" s="1084"/>
      <c r="Z1980" s="1147"/>
      <c r="AA1980" s="1084"/>
      <c r="AB1980" s="1084"/>
      <c r="AC1980" s="1507">
        <f t="shared" si="615"/>
        <v>1940</v>
      </c>
      <c r="AD1980" s="1508">
        <f t="shared" si="616"/>
        <v>22508.7336</v>
      </c>
      <c r="AE1980" s="14">
        <f t="shared" si="617"/>
        <v>293.5</v>
      </c>
      <c r="AF1980" s="14">
        <f t="shared" si="618"/>
        <v>217.66666666666666</v>
      </c>
      <c r="AG1980" s="14">
        <f t="shared" si="619"/>
        <v>8.9127105666156208</v>
      </c>
      <c r="AH1980" s="14">
        <f t="shared" si="620"/>
        <v>-284.5872894333844</v>
      </c>
      <c r="AI1980" s="14">
        <f t="shared" si="621"/>
        <v>-61945.166666666664</v>
      </c>
      <c r="AJ1980" s="1084"/>
    </row>
    <row r="1981" spans="1:36" ht="47.25" customHeight="1">
      <c r="A1981" s="1437">
        <v>26</v>
      </c>
      <c r="B1981" s="1726" t="s">
        <v>7976</v>
      </c>
      <c r="C1981" s="1719" t="s">
        <v>66</v>
      </c>
      <c r="D1981" s="1720">
        <v>33.782666666659999</v>
      </c>
      <c r="E1981" s="1725">
        <v>5040</v>
      </c>
      <c r="F1981" s="1720">
        <f t="shared" si="604"/>
        <v>170264.6399999664</v>
      </c>
      <c r="G1981" s="1727"/>
      <c r="H1981" s="1084">
        <f t="shared" si="622"/>
        <v>0</v>
      </c>
      <c r="I1981" s="1724">
        <v>44900</v>
      </c>
      <c r="J1981" s="1724">
        <v>52170</v>
      </c>
      <c r="K1981" s="1084"/>
      <c r="L1981" s="1084" t="s">
        <v>7974</v>
      </c>
      <c r="M1981" s="1724">
        <v>44897</v>
      </c>
      <c r="N1981" s="1147">
        <v>160</v>
      </c>
      <c r="O1981" s="1147">
        <v>204</v>
      </c>
      <c r="P1981" s="1147">
        <v>200</v>
      </c>
      <c r="Q1981" s="1084"/>
      <c r="R1981" s="1084"/>
      <c r="S1981" s="1084"/>
      <c r="T1981" s="1084"/>
      <c r="U1981" s="1084"/>
      <c r="V1981" s="1084"/>
      <c r="W1981" s="1084"/>
      <c r="X1981" s="1084"/>
      <c r="Y1981" s="1084"/>
      <c r="Z1981" s="1147"/>
      <c r="AA1981" s="1084"/>
      <c r="AB1981" s="1084"/>
      <c r="AC1981" s="1507">
        <f t="shared" si="615"/>
        <v>4476</v>
      </c>
      <c r="AD1981" s="1508">
        <f t="shared" si="616"/>
        <v>151211.21599997015</v>
      </c>
      <c r="AE1981" s="14">
        <f t="shared" si="617"/>
        <v>238.43333333333334</v>
      </c>
      <c r="AF1981" s="14">
        <f t="shared" si="618"/>
        <v>188</v>
      </c>
      <c r="AG1981" s="14">
        <f t="shared" si="619"/>
        <v>23.808510638297872</v>
      </c>
      <c r="AH1981" s="14">
        <f t="shared" si="620"/>
        <v>-214.62482269503548</v>
      </c>
      <c r="AI1981" s="14">
        <f t="shared" si="621"/>
        <v>-40349.466666666667</v>
      </c>
      <c r="AJ1981" s="1084"/>
    </row>
    <row r="1982" spans="1:36" ht="31.5">
      <c r="A1982" s="1437">
        <v>27</v>
      </c>
      <c r="B1982" s="1726" t="s">
        <v>7977</v>
      </c>
      <c r="C1982" s="1719" t="s">
        <v>7973</v>
      </c>
      <c r="D1982" s="1720">
        <v>74.845799999999997</v>
      </c>
      <c r="E1982" s="1725">
        <v>3935</v>
      </c>
      <c r="F1982" s="1720">
        <f t="shared" si="604"/>
        <v>294518.223</v>
      </c>
      <c r="G1982" s="1727"/>
      <c r="H1982" s="1084">
        <f t="shared" si="622"/>
        <v>0</v>
      </c>
      <c r="I1982" s="1724">
        <v>44900</v>
      </c>
      <c r="J1982" s="1724">
        <v>45058</v>
      </c>
      <c r="K1982" s="1084"/>
      <c r="L1982" s="1084" t="s">
        <v>7974</v>
      </c>
      <c r="M1982" s="1724">
        <v>44897</v>
      </c>
      <c r="N1982" s="1147">
        <v>1055</v>
      </c>
      <c r="O1982" s="1147">
        <v>1229</v>
      </c>
      <c r="P1982" s="1147">
        <v>1338</v>
      </c>
      <c r="Q1982" s="1084"/>
      <c r="R1982" s="1084"/>
      <c r="S1982" s="1084"/>
      <c r="T1982" s="1084"/>
      <c r="U1982" s="1084"/>
      <c r="V1982" s="1084"/>
      <c r="W1982" s="1084"/>
      <c r="X1982" s="1084"/>
      <c r="Y1982" s="1084"/>
      <c r="Z1982" s="1147"/>
      <c r="AA1982" s="1084"/>
      <c r="AB1982" s="1084"/>
      <c r="AC1982" s="1507">
        <f t="shared" si="615"/>
        <v>313</v>
      </c>
      <c r="AD1982" s="1508">
        <f t="shared" si="616"/>
        <v>23426.735399999998</v>
      </c>
      <c r="AE1982" s="14">
        <f t="shared" si="617"/>
        <v>1.3666666666666667</v>
      </c>
      <c r="AF1982" s="14">
        <f t="shared" si="618"/>
        <v>1207.3333333333333</v>
      </c>
      <c r="AG1982" s="14">
        <f t="shared" si="619"/>
        <v>0.25924903368304808</v>
      </c>
      <c r="AH1982" s="14">
        <f t="shared" si="620"/>
        <v>-1.1074176329836187</v>
      </c>
      <c r="AI1982" s="14">
        <f t="shared" si="621"/>
        <v>-1337.0222222222221</v>
      </c>
      <c r="AJ1982" s="1084"/>
    </row>
    <row r="1983" spans="1:36" ht="31.5" customHeight="1">
      <c r="A1983" s="1437">
        <v>28</v>
      </c>
      <c r="B1983" s="1726" t="s">
        <v>7978</v>
      </c>
      <c r="C1983" s="1719" t="s">
        <v>143</v>
      </c>
      <c r="D1983" s="1720">
        <v>692.52</v>
      </c>
      <c r="E1983" s="1725">
        <v>26</v>
      </c>
      <c r="F1983" s="1720">
        <f t="shared" si="604"/>
        <v>18005.52</v>
      </c>
      <c r="G1983" s="1727"/>
      <c r="H1983" s="1084">
        <f t="shared" si="622"/>
        <v>0</v>
      </c>
      <c r="I1983" s="1724">
        <v>44900</v>
      </c>
      <c r="J1983" s="1724">
        <v>45542</v>
      </c>
      <c r="K1983" s="1084"/>
      <c r="L1983" s="1084" t="s">
        <v>7974</v>
      </c>
      <c r="M1983" s="1724">
        <v>44897</v>
      </c>
      <c r="N1983" s="1147">
        <v>6</v>
      </c>
      <c r="O1983" s="1147">
        <v>3</v>
      </c>
      <c r="P1983" s="1147">
        <v>6</v>
      </c>
      <c r="Q1983" s="1084"/>
      <c r="R1983" s="1084"/>
      <c r="S1983" s="1084"/>
      <c r="T1983" s="1084"/>
      <c r="U1983" s="1084"/>
      <c r="V1983" s="1084"/>
      <c r="W1983" s="1084"/>
      <c r="X1983" s="1084"/>
      <c r="Y1983" s="1084"/>
      <c r="Z1983" s="1147"/>
      <c r="AA1983" s="1084"/>
      <c r="AB1983" s="1084"/>
      <c r="AC1983" s="1507">
        <f t="shared" si="615"/>
        <v>11</v>
      </c>
      <c r="AD1983" s="1508">
        <f t="shared" si="616"/>
        <v>7617.7199999999993</v>
      </c>
      <c r="AE1983" s="14">
        <f t="shared" si="617"/>
        <v>17.5</v>
      </c>
      <c r="AF1983" s="14">
        <f t="shared" si="618"/>
        <v>5</v>
      </c>
      <c r="AG1983" s="14">
        <f t="shared" si="619"/>
        <v>2.2000000000000002</v>
      </c>
      <c r="AH1983" s="14">
        <f t="shared" si="620"/>
        <v>-15.3</v>
      </c>
      <c r="AI1983" s="14">
        <f t="shared" si="621"/>
        <v>-76.5</v>
      </c>
      <c r="AJ1983" s="1084"/>
    </row>
    <row r="1984" spans="1:36" ht="31.5">
      <c r="A1984" s="1437">
        <v>29</v>
      </c>
      <c r="B1984" s="1726" t="s">
        <v>7979</v>
      </c>
      <c r="C1984" s="1719" t="s">
        <v>7973</v>
      </c>
      <c r="D1984" s="1720">
        <v>48.811799999999998</v>
      </c>
      <c r="E1984" s="1725">
        <v>333</v>
      </c>
      <c r="F1984" s="1720">
        <f t="shared" si="604"/>
        <v>16254.329399999999</v>
      </c>
      <c r="G1984" s="1727"/>
      <c r="H1984" s="1084">
        <f t="shared" si="622"/>
        <v>0</v>
      </c>
      <c r="I1984" s="1724">
        <v>44900</v>
      </c>
      <c r="J1984" s="1724">
        <v>45171</v>
      </c>
      <c r="K1984" s="1084"/>
      <c r="L1984" s="1084" t="s">
        <v>7974</v>
      </c>
      <c r="M1984" s="1724">
        <v>44897</v>
      </c>
      <c r="N1984" s="1147">
        <v>91</v>
      </c>
      <c r="O1984" s="1147">
        <v>70</v>
      </c>
      <c r="P1984" s="1147">
        <v>120</v>
      </c>
      <c r="Q1984" s="1084"/>
      <c r="R1984" s="1084"/>
      <c r="S1984" s="1084"/>
      <c r="T1984" s="1084"/>
      <c r="U1984" s="1084"/>
      <c r="V1984" s="1084"/>
      <c r="W1984" s="1084"/>
      <c r="X1984" s="1084"/>
      <c r="Y1984" s="1084"/>
      <c r="Z1984" s="1147"/>
      <c r="AA1984" s="1084"/>
      <c r="AB1984" s="1084"/>
      <c r="AC1984" s="1507">
        <f t="shared" si="615"/>
        <v>52</v>
      </c>
      <c r="AD1984" s="1508">
        <f t="shared" si="616"/>
        <v>2538.2136</v>
      </c>
      <c r="AE1984" s="14">
        <f t="shared" si="617"/>
        <v>5.1333333333333337</v>
      </c>
      <c r="AF1984" s="14">
        <f t="shared" si="618"/>
        <v>93.666666666666671</v>
      </c>
      <c r="AG1984" s="14">
        <f t="shared" si="619"/>
        <v>0.55516014234875444</v>
      </c>
      <c r="AH1984" s="14">
        <f t="shared" si="620"/>
        <v>-4.5781731909845789</v>
      </c>
      <c r="AI1984" s="14">
        <f t="shared" si="621"/>
        <v>-428.82222222222231</v>
      </c>
      <c r="AJ1984" s="1084"/>
    </row>
    <row r="1985" spans="1:36" ht="15.75">
      <c r="A1985" s="1437">
        <v>30</v>
      </c>
      <c r="B1985" s="1726" t="s">
        <v>7980</v>
      </c>
      <c r="C1985" s="1719" t="s">
        <v>143</v>
      </c>
      <c r="D1985" s="1720">
        <v>431.73583333300002</v>
      </c>
      <c r="E1985" s="1725">
        <v>120</v>
      </c>
      <c r="F1985" s="1720">
        <f t="shared" si="604"/>
        <v>51808.29999996</v>
      </c>
      <c r="G1985" s="1727"/>
      <c r="H1985" s="1084">
        <f t="shared" si="622"/>
        <v>0</v>
      </c>
      <c r="I1985" s="1724">
        <v>44900</v>
      </c>
      <c r="J1985" s="1724">
        <v>45512</v>
      </c>
      <c r="K1985" s="1084"/>
      <c r="L1985" s="1084" t="s">
        <v>7974</v>
      </c>
      <c r="M1985" s="1724">
        <v>44897</v>
      </c>
      <c r="N1985" s="1147">
        <v>15</v>
      </c>
      <c r="O1985" s="1147">
        <v>21</v>
      </c>
      <c r="P1985" s="1147">
        <v>20</v>
      </c>
      <c r="Q1985" s="1084"/>
      <c r="R1985" s="1084"/>
      <c r="S1985" s="1084"/>
      <c r="T1985" s="1084"/>
      <c r="U1985" s="1084"/>
      <c r="V1985" s="1084"/>
      <c r="W1985" s="1084"/>
      <c r="X1985" s="1084"/>
      <c r="Y1985" s="1084"/>
      <c r="Z1985" s="1147"/>
      <c r="AA1985" s="1084"/>
      <c r="AB1985" s="1084"/>
      <c r="AC1985" s="1507">
        <f t="shared" si="615"/>
        <v>64</v>
      </c>
      <c r="AD1985" s="1508">
        <f t="shared" si="616"/>
        <v>27631.093333312001</v>
      </c>
      <c r="AE1985" s="14">
        <f t="shared" si="617"/>
        <v>16.5</v>
      </c>
      <c r="AF1985" s="14">
        <f t="shared" si="618"/>
        <v>18.666666666666668</v>
      </c>
      <c r="AG1985" s="14">
        <f t="shared" si="619"/>
        <v>3.4285714285714284</v>
      </c>
      <c r="AH1985" s="14">
        <f t="shared" si="620"/>
        <v>-13.071428571428571</v>
      </c>
      <c r="AI1985" s="14">
        <f t="shared" si="621"/>
        <v>-244</v>
      </c>
      <c r="AJ1985" s="1084"/>
    </row>
    <row r="1986" spans="1:36" ht="31.5" customHeight="1">
      <c r="A1986" s="1437">
        <v>31</v>
      </c>
      <c r="B1986" s="1726" t="s">
        <v>8780</v>
      </c>
      <c r="C1986" s="1719" t="s">
        <v>143</v>
      </c>
      <c r="D1986" s="1720">
        <v>3100</v>
      </c>
      <c r="E1986" s="1725"/>
      <c r="F1986" s="1720">
        <f t="shared" si="604"/>
        <v>0</v>
      </c>
      <c r="G1986" s="1727">
        <v>162</v>
      </c>
      <c r="H1986" s="1084">
        <f t="shared" si="622"/>
        <v>502200</v>
      </c>
      <c r="I1986" s="1724">
        <v>44949</v>
      </c>
      <c r="J1986" s="1724">
        <v>45479</v>
      </c>
      <c r="K1986" s="1084"/>
      <c r="L1986" s="1084" t="s">
        <v>8779</v>
      </c>
      <c r="M1986" s="1724">
        <v>44937</v>
      </c>
      <c r="N1986" s="1147"/>
      <c r="O1986" s="1147">
        <v>32</v>
      </c>
      <c r="P1986" s="1147">
        <v>110</v>
      </c>
      <c r="Q1986" s="1084"/>
      <c r="R1986" s="1084"/>
      <c r="S1986" s="1084"/>
      <c r="T1986" s="1084"/>
      <c r="U1986" s="1084"/>
      <c r="V1986" s="1084"/>
      <c r="W1986" s="1084"/>
      <c r="X1986" s="1084"/>
      <c r="Y1986" s="1084"/>
      <c r="Z1986" s="1147"/>
      <c r="AA1986" s="1084"/>
      <c r="AB1986" s="1084"/>
      <c r="AC1986" s="1507">
        <f t="shared" si="615"/>
        <v>20</v>
      </c>
      <c r="AD1986" s="1508">
        <f t="shared" si="616"/>
        <v>62000</v>
      </c>
      <c r="AE1986" s="14">
        <f t="shared" si="617"/>
        <v>15.4</v>
      </c>
      <c r="AF1986" s="14">
        <f t="shared" si="618"/>
        <v>47.333333333333336</v>
      </c>
      <c r="AG1986" s="14">
        <f t="shared" si="619"/>
        <v>0.42253521126760563</v>
      </c>
      <c r="AH1986" s="14">
        <f t="shared" si="620"/>
        <v>-14.977464788732394</v>
      </c>
      <c r="AI1986" s="14">
        <f t="shared" si="621"/>
        <v>-708.93333333333339</v>
      </c>
      <c r="AJ1986" s="1084"/>
    </row>
    <row r="1987" spans="1:36" ht="15.75">
      <c r="A1987" s="4172" t="s">
        <v>21</v>
      </c>
      <c r="B1987" s="4172"/>
      <c r="C1987" s="4172"/>
      <c r="D1987" s="4172"/>
      <c r="E1987" s="4172"/>
      <c r="F1987" s="4172"/>
      <c r="G1987" s="4172"/>
      <c r="H1987" s="4172"/>
      <c r="I1987" s="4172"/>
      <c r="J1987" s="4172"/>
      <c r="K1987" s="4172"/>
      <c r="L1987" s="4172"/>
      <c r="M1987" s="4172"/>
      <c r="N1987" s="4172"/>
      <c r="O1987" s="4172"/>
      <c r="P1987" s="4172"/>
      <c r="Q1987" s="4172"/>
      <c r="R1987" s="4172"/>
      <c r="S1987" s="4172"/>
      <c r="T1987" s="4172"/>
      <c r="U1987" s="4172"/>
      <c r="V1987" s="4172"/>
      <c r="W1987" s="4172"/>
      <c r="X1987" s="4172"/>
      <c r="Y1987" s="4172"/>
      <c r="Z1987" s="4172"/>
      <c r="AA1987" s="4172"/>
      <c r="AB1987" s="4172"/>
      <c r="AC1987" s="4172"/>
      <c r="AD1987" s="4172"/>
      <c r="AE1987" s="4172"/>
      <c r="AF1987" s="4172"/>
      <c r="AG1987" s="4172"/>
      <c r="AH1987" s="4172"/>
      <c r="AI1987" s="4172"/>
      <c r="AJ1987" s="4172"/>
    </row>
    <row r="1988" spans="1:36" ht="15.75">
      <c r="A1988" s="4368" t="s">
        <v>3433</v>
      </c>
      <c r="B1988" s="4883"/>
      <c r="C1988" s="4883"/>
      <c r="D1988" s="4883"/>
      <c r="E1988" s="4883"/>
      <c r="F1988" s="4883"/>
      <c r="G1988" s="4883"/>
      <c r="H1988" s="4883"/>
      <c r="I1988" s="4883"/>
      <c r="J1988" s="4883"/>
      <c r="K1988" s="4883"/>
      <c r="L1988" s="4883"/>
      <c r="M1988" s="4883"/>
      <c r="N1988" s="4883"/>
      <c r="O1988" s="4883"/>
      <c r="P1988" s="4883"/>
      <c r="Q1988" s="4883"/>
      <c r="R1988" s="4883"/>
      <c r="S1988" s="4883"/>
      <c r="T1988" s="4883"/>
      <c r="U1988" s="4883"/>
      <c r="V1988" s="4883"/>
      <c r="W1988" s="4883"/>
      <c r="X1988" s="4883"/>
      <c r="Y1988" s="4883"/>
      <c r="Z1988" s="4883"/>
      <c r="AA1988" s="4883"/>
      <c r="AB1988" s="4883"/>
      <c r="AC1988" s="4883"/>
      <c r="AD1988" s="4883"/>
      <c r="AE1988" s="4883"/>
      <c r="AF1988" s="4883"/>
      <c r="AG1988" s="4883"/>
      <c r="AH1988" s="4883"/>
      <c r="AI1988" s="4883"/>
      <c r="AJ1988" s="4105"/>
    </row>
    <row r="1989" spans="1:36" ht="15.75">
      <c r="A1989" s="1437">
        <v>1</v>
      </c>
      <c r="B1989" s="1726" t="s">
        <v>5702</v>
      </c>
      <c r="C1989" s="1719" t="s">
        <v>86</v>
      </c>
      <c r="D1989" s="1720">
        <v>1809.3</v>
      </c>
      <c r="E1989" s="1720">
        <v>1</v>
      </c>
      <c r="F1989" s="1720">
        <f>D1989*E1989</f>
        <v>1809.3</v>
      </c>
      <c r="G1989" s="1084"/>
      <c r="H1989" s="1084">
        <f t="shared" ref="H1989:H2034" si="623">D1989*G1989</f>
        <v>0</v>
      </c>
      <c r="I1989" s="1240">
        <v>44813</v>
      </c>
      <c r="J1989" s="1240">
        <v>45057</v>
      </c>
      <c r="K1989" s="1723"/>
      <c r="L1989" s="1084"/>
      <c r="M1989" s="1724"/>
      <c r="N1989" s="1084"/>
      <c r="O1989" s="1084"/>
      <c r="P1989" s="1084"/>
      <c r="Q1989" s="1084"/>
      <c r="R1989" s="1084"/>
      <c r="S1989" s="1084"/>
      <c r="T1989" s="1084"/>
      <c r="U1989" s="1084"/>
      <c r="V1989" s="1084"/>
      <c r="W1989" s="1084"/>
      <c r="X1989" s="1084"/>
      <c r="Y1989" s="1084"/>
      <c r="Z1989" s="1084"/>
      <c r="AA1989" s="1084"/>
      <c r="AB1989" s="1084"/>
      <c r="AC1989" s="1507">
        <f t="shared" ref="AC1989:AC2001" si="624">E1989+G1989-N1989-O1989-AA1989-P1989-Q1989-R1989-S1989-T1989-U1989-V1989-W1989-X1989-Y1989</f>
        <v>1</v>
      </c>
      <c r="AD1989" s="1508">
        <f t="shared" ref="AD1989:AD2001" si="625">D1989*AC1989</f>
        <v>1809.3</v>
      </c>
      <c r="AE1989" s="14">
        <f t="shared" ref="AE1989" si="626">(J1989-"01.04.2023")/30</f>
        <v>1.3333333333333333</v>
      </c>
      <c r="AF1989" s="14">
        <f t="shared" ref="AF1989:AF2001" si="627">(N1989+O1989+P1989+Q1989+R1989+S1989+T1989+U1989+V1989+W1989+X1989+Y1989)/3</f>
        <v>0</v>
      </c>
      <c r="AG1989" s="14" t="e">
        <f t="shared" ref="AG1989:AG2001" si="628">AC1989/AF1989</f>
        <v>#DIV/0!</v>
      </c>
      <c r="AH1989" s="14" t="e">
        <f t="shared" ref="AH1989" si="629">AG1989-AE1989</f>
        <v>#DIV/0!</v>
      </c>
      <c r="AI1989" s="14">
        <f t="shared" ref="AI1989" si="630">AC1989-(AE1989*AF1989)</f>
        <v>1</v>
      </c>
      <c r="AJ1989" s="1084"/>
    </row>
    <row r="1990" spans="1:36" ht="15.75">
      <c r="A1990" s="1437">
        <v>8</v>
      </c>
      <c r="B1990" s="1726" t="s">
        <v>5703</v>
      </c>
      <c r="C1990" s="1719" t="s">
        <v>206</v>
      </c>
      <c r="D1990" s="1720">
        <v>1655.29</v>
      </c>
      <c r="E1990" s="1720">
        <v>1</v>
      </c>
      <c r="F1990" s="1720">
        <f t="shared" ref="F1990:F2037" si="631">D1990*E1990</f>
        <v>1655.29</v>
      </c>
      <c r="G1990" s="1084"/>
      <c r="H1990" s="1084">
        <f t="shared" si="623"/>
        <v>0</v>
      </c>
      <c r="I1990" s="1240">
        <v>44813</v>
      </c>
      <c r="J1990" s="1433" t="s">
        <v>946</v>
      </c>
      <c r="K1990" s="1723"/>
      <c r="L1990" s="1084"/>
      <c r="M1990" s="1724"/>
      <c r="N1990" s="1084"/>
      <c r="O1990" s="1084"/>
      <c r="P1990" s="1084"/>
      <c r="Q1990" s="1084"/>
      <c r="R1990" s="1084"/>
      <c r="S1990" s="1084"/>
      <c r="T1990" s="1084"/>
      <c r="U1990" s="1084"/>
      <c r="V1990" s="1084"/>
      <c r="W1990" s="1084"/>
      <c r="X1990" s="1084"/>
      <c r="Y1990" s="1084"/>
      <c r="Z1990" s="1084"/>
      <c r="AA1990" s="1084"/>
      <c r="AB1990" s="1084"/>
      <c r="AC1990" s="1507">
        <f t="shared" si="624"/>
        <v>1</v>
      </c>
      <c r="AD1990" s="1508">
        <f t="shared" si="625"/>
        <v>1655.29</v>
      </c>
      <c r="AE1990" s="1075" t="s">
        <v>946</v>
      </c>
      <c r="AF1990" s="14">
        <f t="shared" si="627"/>
        <v>0</v>
      </c>
      <c r="AG1990" s="14" t="e">
        <f t="shared" si="628"/>
        <v>#DIV/0!</v>
      </c>
      <c r="AH1990" s="1075" t="s">
        <v>946</v>
      </c>
      <c r="AI1990" s="1075" t="s">
        <v>946</v>
      </c>
      <c r="AJ1990" s="1084"/>
    </row>
    <row r="1991" spans="1:36" ht="31.5" customHeight="1">
      <c r="A1991" s="1437">
        <v>9</v>
      </c>
      <c r="B1991" s="1726" t="s">
        <v>5704</v>
      </c>
      <c r="C1991" s="1719" t="s">
        <v>86</v>
      </c>
      <c r="D1991" s="1720">
        <v>2183.81</v>
      </c>
      <c r="E1991" s="1720">
        <v>1</v>
      </c>
      <c r="F1991" s="1720">
        <f t="shared" si="631"/>
        <v>2183.81</v>
      </c>
      <c r="G1991" s="1084"/>
      <c r="H1991" s="1084">
        <f t="shared" si="623"/>
        <v>0</v>
      </c>
      <c r="I1991" s="1240">
        <v>44813</v>
      </c>
      <c r="J1991" s="1240">
        <v>45044</v>
      </c>
      <c r="K1991" s="1723"/>
      <c r="L1991" s="1084"/>
      <c r="M1991" s="1724"/>
      <c r="N1991" s="1084"/>
      <c r="O1991" s="1084"/>
      <c r="P1991" s="1084"/>
      <c r="Q1991" s="1084"/>
      <c r="R1991" s="1084"/>
      <c r="S1991" s="1084"/>
      <c r="T1991" s="1084"/>
      <c r="U1991" s="1084"/>
      <c r="V1991" s="1084"/>
      <c r="W1991" s="1084"/>
      <c r="X1991" s="1084"/>
      <c r="Y1991" s="1084"/>
      <c r="Z1991" s="1084"/>
      <c r="AA1991" s="1084"/>
      <c r="AB1991" s="1084"/>
      <c r="AC1991" s="1507">
        <f t="shared" si="624"/>
        <v>1</v>
      </c>
      <c r="AD1991" s="1508">
        <f t="shared" si="625"/>
        <v>2183.81</v>
      </c>
      <c r="AE1991" s="14">
        <f>(J1991-"01.04.2023")/30</f>
        <v>0.9</v>
      </c>
      <c r="AF1991" s="14">
        <f t="shared" si="627"/>
        <v>0</v>
      </c>
      <c r="AG1991" s="14" t="e">
        <f t="shared" si="628"/>
        <v>#DIV/0!</v>
      </c>
      <c r="AH1991" s="14" t="e">
        <f>AG1991-AE1991</f>
        <v>#DIV/0!</v>
      </c>
      <c r="AI1991" s="14">
        <f>AC1991-(AE1991*AF1991)</f>
        <v>1</v>
      </c>
      <c r="AJ1991" s="1084"/>
    </row>
    <row r="1992" spans="1:36" ht="15.75">
      <c r="A1992" s="1437">
        <v>14</v>
      </c>
      <c r="B1992" s="1726" t="s">
        <v>5705</v>
      </c>
      <c r="C1992" s="1719" t="s">
        <v>206</v>
      </c>
      <c r="D1992" s="1720">
        <v>1460.25</v>
      </c>
      <c r="E1992" s="1720">
        <v>1</v>
      </c>
      <c r="F1992" s="1720">
        <f t="shared" si="631"/>
        <v>1460.25</v>
      </c>
      <c r="G1992" s="1084"/>
      <c r="H1992" s="1084">
        <f t="shared" si="623"/>
        <v>0</v>
      </c>
      <c r="I1992" s="1240">
        <v>44813</v>
      </c>
      <c r="J1992" s="1433" t="s">
        <v>946</v>
      </c>
      <c r="K1992" s="1723"/>
      <c r="L1992" s="1084"/>
      <c r="M1992" s="1724"/>
      <c r="N1992" s="1084"/>
      <c r="O1992" s="1084"/>
      <c r="P1992" s="1084"/>
      <c r="Q1992" s="1084"/>
      <c r="R1992" s="1084"/>
      <c r="S1992" s="1084"/>
      <c r="T1992" s="1084"/>
      <c r="U1992" s="1084"/>
      <c r="V1992" s="1084"/>
      <c r="W1992" s="1084"/>
      <c r="X1992" s="1084"/>
      <c r="Y1992" s="1084"/>
      <c r="Z1992" s="1084"/>
      <c r="AA1992" s="1084"/>
      <c r="AB1992" s="1084"/>
      <c r="AC1992" s="1507">
        <f t="shared" si="624"/>
        <v>1</v>
      </c>
      <c r="AD1992" s="1508">
        <f t="shared" si="625"/>
        <v>1460.25</v>
      </c>
      <c r="AE1992" s="1075" t="s">
        <v>946</v>
      </c>
      <c r="AF1992" s="14">
        <f t="shared" si="627"/>
        <v>0</v>
      </c>
      <c r="AG1992" s="14" t="e">
        <f t="shared" si="628"/>
        <v>#DIV/0!</v>
      </c>
      <c r="AH1992" s="1075" t="s">
        <v>946</v>
      </c>
      <c r="AI1992" s="1075" t="s">
        <v>946</v>
      </c>
      <c r="AJ1992" s="1084"/>
    </row>
    <row r="1993" spans="1:36" ht="31.5" customHeight="1">
      <c r="A1993" s="1437">
        <v>20</v>
      </c>
      <c r="B1993" s="1726" t="s">
        <v>4077</v>
      </c>
      <c r="C1993" s="1719" t="s">
        <v>66</v>
      </c>
      <c r="D1993" s="1720">
        <v>5077.03</v>
      </c>
      <c r="E1993" s="1720">
        <v>1</v>
      </c>
      <c r="F1993" s="1720">
        <f t="shared" si="631"/>
        <v>5077.03</v>
      </c>
      <c r="G1993" s="1084"/>
      <c r="H1993" s="1084">
        <f t="shared" si="623"/>
        <v>0</v>
      </c>
      <c r="I1993" s="1240">
        <v>44712</v>
      </c>
      <c r="J1993" s="1240">
        <v>45042</v>
      </c>
      <c r="K1993" s="1723"/>
      <c r="L1993" s="1084"/>
      <c r="M1993" s="1724"/>
      <c r="N1993" s="1084"/>
      <c r="O1993" s="1084">
        <v>0.5</v>
      </c>
      <c r="P1993" s="1084"/>
      <c r="Q1993" s="1084"/>
      <c r="R1993" s="1084"/>
      <c r="S1993" s="1084"/>
      <c r="T1993" s="1084"/>
      <c r="U1993" s="1084"/>
      <c r="V1993" s="1084"/>
      <c r="W1993" s="1084"/>
      <c r="X1993" s="1084"/>
      <c r="Y1993" s="1084"/>
      <c r="Z1993" s="1084"/>
      <c r="AA1993" s="1084"/>
      <c r="AB1993" s="1084"/>
      <c r="AC1993" s="1507">
        <f t="shared" si="624"/>
        <v>0.5</v>
      </c>
      <c r="AD1993" s="1508">
        <f t="shared" si="625"/>
        <v>2538.5149999999999</v>
      </c>
      <c r="AE1993" s="14">
        <f t="shared" ref="AE1993" si="632">(J1993-"01.04.2023")/30</f>
        <v>0.83333333333333337</v>
      </c>
      <c r="AF1993" s="14">
        <f t="shared" si="627"/>
        <v>0.16666666666666666</v>
      </c>
      <c r="AG1993" s="14">
        <f t="shared" si="628"/>
        <v>3</v>
      </c>
      <c r="AH1993" s="14">
        <f t="shared" ref="AH1993" si="633">AG1993-AE1993</f>
        <v>2.1666666666666665</v>
      </c>
      <c r="AI1993" s="14">
        <f t="shared" ref="AI1993" si="634">AC1993-(AE1993*AF1993)</f>
        <v>0.3611111111111111</v>
      </c>
      <c r="AJ1993" s="1084"/>
    </row>
    <row r="1994" spans="1:36" ht="31.5" customHeight="1">
      <c r="A1994" s="1437">
        <v>21</v>
      </c>
      <c r="B1994" s="1726" t="s">
        <v>4078</v>
      </c>
      <c r="C1994" s="1719" t="s">
        <v>206</v>
      </c>
      <c r="D1994" s="1720">
        <v>1687.4</v>
      </c>
      <c r="E1994" s="1720">
        <v>1</v>
      </c>
      <c r="F1994" s="1720">
        <f t="shared" si="631"/>
        <v>1687.4</v>
      </c>
      <c r="G1994" s="1084"/>
      <c r="H1994" s="1084">
        <f t="shared" si="623"/>
        <v>0</v>
      </c>
      <c r="I1994" s="1240">
        <v>44712</v>
      </c>
      <c r="J1994" s="1433" t="s">
        <v>946</v>
      </c>
      <c r="K1994" s="1723"/>
      <c r="L1994" s="1084"/>
      <c r="M1994" s="1724"/>
      <c r="N1994" s="1084"/>
      <c r="O1994" s="1084"/>
      <c r="P1994" s="1084"/>
      <c r="Q1994" s="1084"/>
      <c r="R1994" s="1084"/>
      <c r="S1994" s="1084"/>
      <c r="T1994" s="1084"/>
      <c r="U1994" s="1084"/>
      <c r="V1994" s="1084"/>
      <c r="W1994" s="1084"/>
      <c r="X1994" s="1084"/>
      <c r="Y1994" s="1084"/>
      <c r="Z1994" s="1084"/>
      <c r="AA1994" s="1084"/>
      <c r="AB1994" s="1084"/>
      <c r="AC1994" s="1507">
        <f t="shared" si="624"/>
        <v>1</v>
      </c>
      <c r="AD1994" s="1508">
        <f t="shared" si="625"/>
        <v>1687.4</v>
      </c>
      <c r="AE1994" s="1075" t="s">
        <v>946</v>
      </c>
      <c r="AF1994" s="14">
        <f t="shared" si="627"/>
        <v>0</v>
      </c>
      <c r="AG1994" s="14" t="e">
        <f t="shared" si="628"/>
        <v>#DIV/0!</v>
      </c>
      <c r="AH1994" s="1075" t="s">
        <v>946</v>
      </c>
      <c r="AI1994" s="1075" t="s">
        <v>946</v>
      </c>
      <c r="AJ1994" s="1084"/>
    </row>
    <row r="1995" spans="1:36" ht="31.5" customHeight="1">
      <c r="A1995" s="1437">
        <v>22</v>
      </c>
      <c r="B1995" s="1726" t="s">
        <v>4079</v>
      </c>
      <c r="C1995" s="1719" t="s">
        <v>206</v>
      </c>
      <c r="D1995" s="1720">
        <v>1584.35</v>
      </c>
      <c r="E1995" s="1720">
        <v>1</v>
      </c>
      <c r="F1995" s="1720">
        <f t="shared" si="631"/>
        <v>1584.35</v>
      </c>
      <c r="G1995" s="1084"/>
      <c r="H1995" s="1084">
        <f t="shared" si="623"/>
        <v>0</v>
      </c>
      <c r="I1995" s="1240">
        <v>44712</v>
      </c>
      <c r="J1995" s="1433" t="s">
        <v>946</v>
      </c>
      <c r="K1995" s="1723"/>
      <c r="L1995" s="1084"/>
      <c r="M1995" s="1724"/>
      <c r="N1995" s="1084"/>
      <c r="O1995" s="1084"/>
      <c r="P1995" s="1084"/>
      <c r="Q1995" s="1084"/>
      <c r="R1995" s="1084"/>
      <c r="S1995" s="1084"/>
      <c r="T1995" s="1084"/>
      <c r="U1995" s="1084"/>
      <c r="V1995" s="1084"/>
      <c r="W1995" s="1084"/>
      <c r="X1995" s="1084"/>
      <c r="Y1995" s="1084"/>
      <c r="Z1995" s="1084"/>
      <c r="AA1995" s="1084"/>
      <c r="AB1995" s="1084"/>
      <c r="AC1995" s="1507">
        <f t="shared" si="624"/>
        <v>1</v>
      </c>
      <c r="AD1995" s="1508">
        <f t="shared" si="625"/>
        <v>1584.35</v>
      </c>
      <c r="AE1995" s="1075" t="s">
        <v>946</v>
      </c>
      <c r="AF1995" s="14">
        <f t="shared" si="627"/>
        <v>0</v>
      </c>
      <c r="AG1995" s="14" t="e">
        <f t="shared" si="628"/>
        <v>#DIV/0!</v>
      </c>
      <c r="AH1995" s="1075" t="s">
        <v>946</v>
      </c>
      <c r="AI1995" s="1075" t="s">
        <v>946</v>
      </c>
      <c r="AJ1995" s="1084"/>
    </row>
    <row r="1996" spans="1:36" ht="31.5" customHeight="1">
      <c r="A1996" s="1437">
        <v>25</v>
      </c>
      <c r="B1996" s="1726" t="s">
        <v>10306</v>
      </c>
      <c r="C1996" s="1719" t="s">
        <v>143</v>
      </c>
      <c r="D1996" s="1720">
        <v>169.92</v>
      </c>
      <c r="E1996" s="1720"/>
      <c r="F1996" s="1720">
        <f t="shared" si="631"/>
        <v>0</v>
      </c>
      <c r="G1996" s="1084">
        <v>24</v>
      </c>
      <c r="H1996" s="1084">
        <f t="shared" si="623"/>
        <v>4078.08</v>
      </c>
      <c r="I1996" s="1240">
        <v>44998</v>
      </c>
      <c r="J1996" s="1228">
        <v>45199</v>
      </c>
      <c r="K1996" s="1723"/>
      <c r="L1996" s="1084"/>
      <c r="M1996" s="1724"/>
      <c r="N1996" s="1084"/>
      <c r="O1996" s="1084"/>
      <c r="P1996" s="1084">
        <v>14</v>
      </c>
      <c r="Q1996" s="1084"/>
      <c r="R1996" s="1084"/>
      <c r="S1996" s="1084"/>
      <c r="T1996" s="1084"/>
      <c r="U1996" s="1084"/>
      <c r="V1996" s="1084"/>
      <c r="W1996" s="1084"/>
      <c r="X1996" s="1084"/>
      <c r="Y1996" s="1084"/>
      <c r="Z1996" s="1084"/>
      <c r="AA1996" s="1084"/>
      <c r="AB1996" s="1084"/>
      <c r="AC1996" s="1507">
        <f t="shared" si="624"/>
        <v>10</v>
      </c>
      <c r="AD1996" s="1508">
        <f t="shared" si="625"/>
        <v>1699.1999999999998</v>
      </c>
      <c r="AE1996" s="14">
        <f>(J1996-"01.04.2023")/30</f>
        <v>6.0666666666666664</v>
      </c>
      <c r="AF1996" s="14">
        <f t="shared" si="627"/>
        <v>4.666666666666667</v>
      </c>
      <c r="AG1996" s="14">
        <f t="shared" si="628"/>
        <v>2.1428571428571428</v>
      </c>
      <c r="AH1996" s="14">
        <f>AG1996-AE1996</f>
        <v>-3.9238095238095236</v>
      </c>
      <c r="AI1996" s="14">
        <f>AC1996-(AE1996*AF1996)</f>
        <v>-18.311111111111114</v>
      </c>
      <c r="AJ1996" s="1084"/>
    </row>
    <row r="1997" spans="1:36" ht="31.5" customHeight="1">
      <c r="A1997" s="1437">
        <v>26</v>
      </c>
      <c r="B1997" s="1726" t="s">
        <v>3434</v>
      </c>
      <c r="C1997" s="1719" t="s">
        <v>344</v>
      </c>
      <c r="D1997" s="1720">
        <v>300</v>
      </c>
      <c r="E1997" s="1720">
        <v>0.44</v>
      </c>
      <c r="F1997" s="1720">
        <f t="shared" si="631"/>
        <v>132</v>
      </c>
      <c r="G1997" s="1084"/>
      <c r="H1997" s="1084">
        <f t="shared" si="623"/>
        <v>0</v>
      </c>
      <c r="I1997" s="1240">
        <v>44509</v>
      </c>
      <c r="J1997" s="1228">
        <v>45270</v>
      </c>
      <c r="K1997" s="1723"/>
      <c r="L1997" s="1084"/>
      <c r="M1997" s="1724"/>
      <c r="N1997" s="1084"/>
      <c r="O1997" s="1084">
        <v>0.02</v>
      </c>
      <c r="P1997" s="1084"/>
      <c r="Q1997" s="1084"/>
      <c r="R1997" s="1084"/>
      <c r="S1997" s="1084"/>
      <c r="T1997" s="1084"/>
      <c r="U1997" s="1084"/>
      <c r="V1997" s="1084"/>
      <c r="W1997" s="1084"/>
      <c r="X1997" s="1084"/>
      <c r="Y1997" s="1084"/>
      <c r="Z1997" s="1084"/>
      <c r="AA1997" s="1084"/>
      <c r="AB1997" s="1084"/>
      <c r="AC1997" s="1507">
        <f t="shared" si="624"/>
        <v>0.42</v>
      </c>
      <c r="AD1997" s="1508">
        <f t="shared" si="625"/>
        <v>126</v>
      </c>
      <c r="AE1997" s="14">
        <f>(J1997-"01.04.2023")/30</f>
        <v>8.4333333333333336</v>
      </c>
      <c r="AF1997" s="14">
        <f t="shared" si="627"/>
        <v>6.6666666666666671E-3</v>
      </c>
      <c r="AG1997" s="14">
        <f t="shared" si="628"/>
        <v>62.999999999999993</v>
      </c>
      <c r="AH1997" s="14">
        <f>AG1997-AE1997</f>
        <v>54.566666666666663</v>
      </c>
      <c r="AI1997" s="14">
        <f>AC1997-(AE1997*AF1997)</f>
        <v>0.36377777777777776</v>
      </c>
      <c r="AJ1997" s="1084"/>
    </row>
    <row r="1998" spans="1:36" ht="31.5" customHeight="1">
      <c r="A1998" s="1437">
        <v>28</v>
      </c>
      <c r="B1998" s="1726" t="s">
        <v>9357</v>
      </c>
      <c r="C1998" s="1719" t="s">
        <v>66</v>
      </c>
      <c r="D1998" s="1720">
        <v>14</v>
      </c>
      <c r="E1998" s="1720"/>
      <c r="F1998" s="1720"/>
      <c r="G1998" s="1084">
        <v>1860</v>
      </c>
      <c r="H1998" s="1084">
        <f t="shared" si="623"/>
        <v>26040</v>
      </c>
      <c r="I1998" s="1240">
        <v>44973</v>
      </c>
      <c r="J1998" s="1433" t="s">
        <v>946</v>
      </c>
      <c r="K1998" s="1723"/>
      <c r="L1998" s="1084"/>
      <c r="M1998" s="1724"/>
      <c r="N1998" s="1084"/>
      <c r="O1998" s="1084"/>
      <c r="P1998" s="1084">
        <v>1162</v>
      </c>
      <c r="Q1998" s="1084"/>
      <c r="R1998" s="1084"/>
      <c r="S1998" s="1084"/>
      <c r="T1998" s="1084"/>
      <c r="U1998" s="1084"/>
      <c r="V1998" s="1084"/>
      <c r="W1998" s="1084"/>
      <c r="X1998" s="1084"/>
      <c r="Y1998" s="1084"/>
      <c r="Z1998" s="1084"/>
      <c r="AA1998" s="1084"/>
      <c r="AB1998" s="1084"/>
      <c r="AC1998" s="1507">
        <f t="shared" si="624"/>
        <v>698</v>
      </c>
      <c r="AD1998" s="1508">
        <f t="shared" si="625"/>
        <v>9772</v>
      </c>
      <c r="AE1998" s="1075" t="s">
        <v>946</v>
      </c>
      <c r="AF1998" s="14">
        <f t="shared" si="627"/>
        <v>387.33333333333331</v>
      </c>
      <c r="AG1998" s="14">
        <f t="shared" si="628"/>
        <v>1.802065404475043</v>
      </c>
      <c r="AH1998" s="1075" t="s">
        <v>946</v>
      </c>
      <c r="AI1998" s="1075" t="s">
        <v>946</v>
      </c>
      <c r="AJ1998" s="1084"/>
    </row>
    <row r="1999" spans="1:36" ht="31.5" customHeight="1">
      <c r="A1999" s="1437">
        <v>30</v>
      </c>
      <c r="B1999" s="1726" t="s">
        <v>8781</v>
      </c>
      <c r="C1999" s="1719" t="s">
        <v>344</v>
      </c>
      <c r="D1999" s="1720">
        <v>84.602040799999997</v>
      </c>
      <c r="E1999" s="1720">
        <v>0.88</v>
      </c>
      <c r="F1999" s="1720">
        <f t="shared" si="631"/>
        <v>74.449795903999998</v>
      </c>
      <c r="G1999" s="1084"/>
      <c r="H1999" s="1084">
        <f t="shared" si="623"/>
        <v>0</v>
      </c>
      <c r="I1999" s="1240">
        <v>44509</v>
      </c>
      <c r="J1999" s="1228">
        <v>45471</v>
      </c>
      <c r="K1999" s="1723"/>
      <c r="L1999" s="1084"/>
      <c r="M1999" s="1724"/>
      <c r="N1999" s="1084"/>
      <c r="O1999" s="1084">
        <v>0.04</v>
      </c>
      <c r="P1999" s="1084"/>
      <c r="Q1999" s="1084"/>
      <c r="R1999" s="1084"/>
      <c r="S1999" s="1084"/>
      <c r="T1999" s="1084"/>
      <c r="U1999" s="1084"/>
      <c r="V1999" s="1084"/>
      <c r="W1999" s="1084"/>
      <c r="X1999" s="1084"/>
      <c r="Y1999" s="1084"/>
      <c r="Z1999" s="1084"/>
      <c r="AA1999" s="1084"/>
      <c r="AB1999" s="1084"/>
      <c r="AC1999" s="1507">
        <f t="shared" si="624"/>
        <v>0.84</v>
      </c>
      <c r="AD1999" s="1508">
        <f t="shared" si="625"/>
        <v>71.065714271999994</v>
      </c>
      <c r="AE1999" s="14">
        <f t="shared" ref="AE1999:AE2013" si="635">(J1999-"01.04.2023")/30</f>
        <v>15.133333333333333</v>
      </c>
      <c r="AF1999" s="14">
        <f t="shared" si="627"/>
        <v>1.3333333333333334E-2</v>
      </c>
      <c r="AG1999" s="14">
        <f t="shared" si="628"/>
        <v>62.999999999999993</v>
      </c>
      <c r="AH1999" s="14">
        <f t="shared" ref="AH1999:AH2013" si="636">AG1999-AE1999</f>
        <v>47.86666666666666</v>
      </c>
      <c r="AI1999" s="14">
        <f t="shared" ref="AI1999:AI2013" si="637">AC1999-(AE1999*AF1999)</f>
        <v>0.63822222222222225</v>
      </c>
      <c r="AJ1999" s="1084"/>
    </row>
    <row r="2000" spans="1:36" ht="31.5" customHeight="1">
      <c r="A2000" s="1437">
        <v>31</v>
      </c>
      <c r="B2000" s="1726" t="s">
        <v>4412</v>
      </c>
      <c r="C2000" s="1719" t="s">
        <v>181</v>
      </c>
      <c r="D2000" s="1720">
        <v>1</v>
      </c>
      <c r="E2000" s="1720">
        <v>625</v>
      </c>
      <c r="F2000" s="1720">
        <f t="shared" si="631"/>
        <v>625</v>
      </c>
      <c r="G2000" s="1084"/>
      <c r="H2000" s="1084">
        <f t="shared" si="623"/>
        <v>0</v>
      </c>
      <c r="I2000" s="1240">
        <v>44754</v>
      </c>
      <c r="J2000" s="1228">
        <v>45323</v>
      </c>
      <c r="K2000" s="1723"/>
      <c r="L2000" s="1084"/>
      <c r="M2000" s="1724"/>
      <c r="N2000" s="1084">
        <v>2</v>
      </c>
      <c r="O2000" s="1084">
        <v>3</v>
      </c>
      <c r="P2000" s="1084">
        <v>6</v>
      </c>
      <c r="Q2000" s="1084"/>
      <c r="R2000" s="1084"/>
      <c r="S2000" s="1084"/>
      <c r="T2000" s="1084"/>
      <c r="U2000" s="1084"/>
      <c r="V2000" s="1084"/>
      <c r="W2000" s="1084"/>
      <c r="X2000" s="1084"/>
      <c r="Y2000" s="1084"/>
      <c r="Z2000" s="1084"/>
      <c r="AA2000" s="1084"/>
      <c r="AB2000" s="1084"/>
      <c r="AC2000" s="1507">
        <f t="shared" si="624"/>
        <v>614</v>
      </c>
      <c r="AD2000" s="1508">
        <f t="shared" si="625"/>
        <v>614</v>
      </c>
      <c r="AE2000" s="14">
        <f t="shared" si="635"/>
        <v>10.199999999999999</v>
      </c>
      <c r="AF2000" s="14">
        <f t="shared" si="627"/>
        <v>3.6666666666666665</v>
      </c>
      <c r="AG2000" s="14">
        <f t="shared" si="628"/>
        <v>167.45454545454547</v>
      </c>
      <c r="AH2000" s="14">
        <f t="shared" si="636"/>
        <v>157.25454545454548</v>
      </c>
      <c r="AI2000" s="14">
        <f t="shared" si="637"/>
        <v>576.6</v>
      </c>
      <c r="AJ2000" s="1084"/>
    </row>
    <row r="2001" spans="1:36" ht="31.5">
      <c r="A2001" s="1437">
        <v>32</v>
      </c>
      <c r="B2001" s="1726" t="s">
        <v>4080</v>
      </c>
      <c r="C2001" s="1719" t="s">
        <v>143</v>
      </c>
      <c r="D2001" s="1720">
        <v>1</v>
      </c>
      <c r="E2001" s="1720">
        <v>90</v>
      </c>
      <c r="F2001" s="1720">
        <f t="shared" si="631"/>
        <v>90</v>
      </c>
      <c r="G2001" s="1084"/>
      <c r="H2001" s="1084">
        <f t="shared" si="623"/>
        <v>0</v>
      </c>
      <c r="I2001" s="1240" t="s">
        <v>7981</v>
      </c>
      <c r="J2001" s="1228">
        <v>45717</v>
      </c>
      <c r="K2001" s="1723"/>
      <c r="L2001" s="1084"/>
      <c r="M2001" s="1724"/>
      <c r="N2001" s="1084"/>
      <c r="O2001" s="1084"/>
      <c r="P2001" s="1084"/>
      <c r="Q2001" s="1084"/>
      <c r="R2001" s="1084"/>
      <c r="S2001" s="1084"/>
      <c r="T2001" s="1084"/>
      <c r="U2001" s="1084"/>
      <c r="V2001" s="1084"/>
      <c r="W2001" s="1084"/>
      <c r="X2001" s="1084"/>
      <c r="Y2001" s="1084"/>
      <c r="Z2001" s="1084"/>
      <c r="AA2001" s="1084"/>
      <c r="AB2001" s="1084"/>
      <c r="AC2001" s="1507">
        <f t="shared" si="624"/>
        <v>90</v>
      </c>
      <c r="AD2001" s="1508">
        <f t="shared" si="625"/>
        <v>90</v>
      </c>
      <c r="AE2001" s="14">
        <f t="shared" si="635"/>
        <v>23.333333333333332</v>
      </c>
      <c r="AF2001" s="14">
        <f t="shared" si="627"/>
        <v>0</v>
      </c>
      <c r="AG2001" s="14" t="e">
        <f t="shared" si="628"/>
        <v>#DIV/0!</v>
      </c>
      <c r="AH2001" s="14" t="e">
        <f t="shared" si="636"/>
        <v>#DIV/0!</v>
      </c>
      <c r="AI2001" s="14">
        <f t="shared" si="637"/>
        <v>90</v>
      </c>
      <c r="AJ2001" s="1084"/>
    </row>
    <row r="2002" spans="1:36" s="1729" customFormat="1" ht="34.5" customHeight="1">
      <c r="A2002" s="1437">
        <v>33</v>
      </c>
      <c r="B2002" s="1726" t="s">
        <v>4081</v>
      </c>
      <c r="C2002" s="1719" t="s">
        <v>143</v>
      </c>
      <c r="D2002" s="1720">
        <v>1</v>
      </c>
      <c r="E2002" s="1720">
        <v>500</v>
      </c>
      <c r="F2002" s="1720">
        <f t="shared" si="631"/>
        <v>500</v>
      </c>
      <c r="G2002" s="1084"/>
      <c r="H2002" s="1084">
        <f t="shared" si="623"/>
        <v>0</v>
      </c>
      <c r="I2002" s="1240" t="s">
        <v>7981</v>
      </c>
      <c r="J2002" s="1228">
        <v>45717</v>
      </c>
      <c r="K2002" s="1723"/>
      <c r="L2002" s="1084"/>
      <c r="M2002" s="1724"/>
      <c r="N2002" s="1084">
        <v>166</v>
      </c>
      <c r="O2002" s="1084">
        <v>124</v>
      </c>
      <c r="P2002" s="1084">
        <v>20</v>
      </c>
      <c r="Q2002" s="1084"/>
      <c r="R2002" s="1084"/>
      <c r="S2002" s="1084"/>
      <c r="T2002" s="1084"/>
      <c r="U2002" s="1084"/>
      <c r="V2002" s="1084"/>
      <c r="W2002" s="1084"/>
      <c r="X2002" s="1084"/>
      <c r="Y2002" s="1084"/>
      <c r="Z2002" s="1084"/>
      <c r="AA2002" s="1084"/>
      <c r="AB2002" s="1084"/>
      <c r="AC2002" s="1507">
        <f t="shared" ref="AC2002:AC2017" si="638">E2002+G2002-N2002-O2002-AA2002-P2002-Q2002-R2002-S2002-T2002-U2002-V2002-W2002-X2002-Y2002</f>
        <v>190</v>
      </c>
      <c r="AD2002" s="1508">
        <f t="shared" ref="AD2002:AD2017" si="639">D2002*AC2002</f>
        <v>190</v>
      </c>
      <c r="AE2002" s="14">
        <f t="shared" si="635"/>
        <v>23.333333333333332</v>
      </c>
      <c r="AF2002" s="14">
        <f t="shared" ref="AF2002:AF2017" si="640">(N2002+O2002+P2002+Q2002+R2002+S2002+T2002+U2002+V2002+W2002+X2002+Y2002)/3</f>
        <v>103.33333333333333</v>
      </c>
      <c r="AG2002" s="14">
        <f t="shared" ref="AG2002:AG2017" si="641">AC2002/AF2002</f>
        <v>1.838709677419355</v>
      </c>
      <c r="AH2002" s="14">
        <f t="shared" si="636"/>
        <v>-21.494623655913976</v>
      </c>
      <c r="AI2002" s="14">
        <f t="shared" si="637"/>
        <v>-2221.1111111111109</v>
      </c>
      <c r="AJ2002" s="1084"/>
    </row>
    <row r="2003" spans="1:36" s="1729" customFormat="1" ht="42" customHeight="1">
      <c r="A2003" s="1437">
        <v>34</v>
      </c>
      <c r="B2003" s="1726" t="s">
        <v>4082</v>
      </c>
      <c r="C2003" s="1719" t="s">
        <v>143</v>
      </c>
      <c r="D2003" s="1720">
        <v>1</v>
      </c>
      <c r="E2003" s="1720">
        <v>126</v>
      </c>
      <c r="F2003" s="1720">
        <f t="shared" si="631"/>
        <v>126</v>
      </c>
      <c r="G2003" s="1084"/>
      <c r="H2003" s="1084">
        <f t="shared" si="623"/>
        <v>0</v>
      </c>
      <c r="I2003" s="1240" t="s">
        <v>7981</v>
      </c>
      <c r="J2003" s="1228">
        <v>45717</v>
      </c>
      <c r="K2003" s="1723"/>
      <c r="L2003" s="1084"/>
      <c r="M2003" s="1724"/>
      <c r="N2003" s="1084"/>
      <c r="O2003" s="1084"/>
      <c r="P2003" s="1084"/>
      <c r="Q2003" s="1084"/>
      <c r="R2003" s="1084"/>
      <c r="S2003" s="1084"/>
      <c r="T2003" s="1084"/>
      <c r="U2003" s="1084"/>
      <c r="V2003" s="1084"/>
      <c r="W2003" s="1084"/>
      <c r="X2003" s="1084"/>
      <c r="Y2003" s="1084"/>
      <c r="Z2003" s="1084"/>
      <c r="AA2003" s="1084"/>
      <c r="AB2003" s="1084"/>
      <c r="AC2003" s="1507">
        <f t="shared" si="638"/>
        <v>126</v>
      </c>
      <c r="AD2003" s="1508">
        <f t="shared" si="639"/>
        <v>126</v>
      </c>
      <c r="AE2003" s="14">
        <f t="shared" si="635"/>
        <v>23.333333333333332</v>
      </c>
      <c r="AF2003" s="14">
        <f t="shared" si="640"/>
        <v>0</v>
      </c>
      <c r="AG2003" s="14" t="e">
        <f t="shared" si="641"/>
        <v>#DIV/0!</v>
      </c>
      <c r="AH2003" s="14" t="e">
        <f t="shared" si="636"/>
        <v>#DIV/0!</v>
      </c>
      <c r="AI2003" s="14">
        <f t="shared" si="637"/>
        <v>126</v>
      </c>
      <c r="AJ2003" s="1084"/>
    </row>
    <row r="2004" spans="1:36" s="1729" customFormat="1" ht="68.25" customHeight="1">
      <c r="A2004" s="1437">
        <v>35</v>
      </c>
      <c r="B2004" s="1726" t="s">
        <v>4083</v>
      </c>
      <c r="C2004" s="1719" t="s">
        <v>143</v>
      </c>
      <c r="D2004" s="1720">
        <v>1</v>
      </c>
      <c r="E2004" s="1720">
        <v>98</v>
      </c>
      <c r="F2004" s="1720">
        <f t="shared" si="631"/>
        <v>98</v>
      </c>
      <c r="G2004" s="1084"/>
      <c r="H2004" s="1084">
        <f t="shared" si="623"/>
        <v>0</v>
      </c>
      <c r="I2004" s="1240" t="s">
        <v>7981</v>
      </c>
      <c r="J2004" s="1228">
        <v>45717</v>
      </c>
      <c r="K2004" s="1723"/>
      <c r="L2004" s="1084"/>
      <c r="M2004" s="1724"/>
      <c r="N2004" s="1084"/>
      <c r="O2004" s="1084"/>
      <c r="P2004" s="1084"/>
      <c r="Q2004" s="1084"/>
      <c r="R2004" s="1084"/>
      <c r="S2004" s="1084"/>
      <c r="T2004" s="1084"/>
      <c r="U2004" s="1084"/>
      <c r="V2004" s="1084"/>
      <c r="W2004" s="1084"/>
      <c r="X2004" s="1084"/>
      <c r="Y2004" s="1084"/>
      <c r="Z2004" s="1084"/>
      <c r="AA2004" s="1084"/>
      <c r="AB2004" s="1084"/>
      <c r="AC2004" s="1507">
        <f t="shared" si="638"/>
        <v>98</v>
      </c>
      <c r="AD2004" s="1508">
        <f t="shared" si="639"/>
        <v>98</v>
      </c>
      <c r="AE2004" s="14">
        <f t="shared" si="635"/>
        <v>23.333333333333332</v>
      </c>
      <c r="AF2004" s="14">
        <f t="shared" si="640"/>
        <v>0</v>
      </c>
      <c r="AG2004" s="14" t="e">
        <f t="shared" si="641"/>
        <v>#DIV/0!</v>
      </c>
      <c r="AH2004" s="14" t="e">
        <f t="shared" si="636"/>
        <v>#DIV/0!</v>
      </c>
      <c r="AI2004" s="14">
        <f t="shared" si="637"/>
        <v>98</v>
      </c>
      <c r="AJ2004" s="1084"/>
    </row>
    <row r="2005" spans="1:36" ht="31.5">
      <c r="A2005" s="1437">
        <v>38</v>
      </c>
      <c r="B2005" s="1726" t="s">
        <v>3435</v>
      </c>
      <c r="C2005" s="1719" t="s">
        <v>66</v>
      </c>
      <c r="D2005" s="1720">
        <v>0.17</v>
      </c>
      <c r="E2005" s="1720">
        <v>687</v>
      </c>
      <c r="F2005" s="1720">
        <f t="shared" si="631"/>
        <v>116.79</v>
      </c>
      <c r="G2005" s="1084"/>
      <c r="H2005" s="1084">
        <f t="shared" si="623"/>
        <v>0</v>
      </c>
      <c r="I2005" s="1240">
        <v>44706</v>
      </c>
      <c r="J2005" s="1228">
        <v>45778</v>
      </c>
      <c r="K2005" s="1723"/>
      <c r="L2005" s="1084"/>
      <c r="M2005" s="1724"/>
      <c r="N2005" s="1084"/>
      <c r="O2005" s="1084"/>
      <c r="P2005" s="1084">
        <v>80</v>
      </c>
      <c r="Q2005" s="1084"/>
      <c r="R2005" s="1084"/>
      <c r="S2005" s="1084"/>
      <c r="T2005" s="1084"/>
      <c r="U2005" s="1084"/>
      <c r="V2005" s="1084"/>
      <c r="W2005" s="1084"/>
      <c r="X2005" s="1084"/>
      <c r="Y2005" s="1084"/>
      <c r="Z2005" s="1084"/>
      <c r="AA2005" s="1084"/>
      <c r="AB2005" s="1084"/>
      <c r="AC2005" s="1507">
        <f t="shared" si="638"/>
        <v>607</v>
      </c>
      <c r="AD2005" s="1508">
        <f t="shared" si="639"/>
        <v>103.19000000000001</v>
      </c>
      <c r="AE2005" s="14">
        <f t="shared" si="635"/>
        <v>25.366666666666667</v>
      </c>
      <c r="AF2005" s="14">
        <f t="shared" si="640"/>
        <v>26.666666666666668</v>
      </c>
      <c r="AG2005" s="14">
        <f t="shared" si="641"/>
        <v>22.762499999999999</v>
      </c>
      <c r="AH2005" s="14">
        <f t="shared" si="636"/>
        <v>-2.6041666666666679</v>
      </c>
      <c r="AI2005" s="14">
        <f t="shared" si="637"/>
        <v>-69.444444444444457</v>
      </c>
      <c r="AJ2005" s="1084"/>
    </row>
    <row r="2006" spans="1:36" ht="15.75">
      <c r="A2006" s="1437">
        <v>39</v>
      </c>
      <c r="B2006" s="1726" t="s">
        <v>9358</v>
      </c>
      <c r="C2006" s="1719" t="s">
        <v>66</v>
      </c>
      <c r="D2006" s="1720">
        <v>7.4</v>
      </c>
      <c r="E2006" s="1720"/>
      <c r="F2006" s="1720"/>
      <c r="G2006" s="1084">
        <v>1890</v>
      </c>
      <c r="H2006" s="1084">
        <f t="shared" si="623"/>
        <v>13986</v>
      </c>
      <c r="I2006" s="1240">
        <v>44973</v>
      </c>
      <c r="J2006" s="1228">
        <v>46033</v>
      </c>
      <c r="K2006" s="1723"/>
      <c r="L2006" s="1084"/>
      <c r="M2006" s="1724"/>
      <c r="N2006" s="1084"/>
      <c r="O2006" s="1084"/>
      <c r="P2006" s="1084"/>
      <c r="Q2006" s="1084"/>
      <c r="R2006" s="1084"/>
      <c r="S2006" s="1084"/>
      <c r="T2006" s="1084"/>
      <c r="U2006" s="1084"/>
      <c r="V2006" s="1084"/>
      <c r="W2006" s="1084"/>
      <c r="X2006" s="1084"/>
      <c r="Y2006" s="1084"/>
      <c r="Z2006" s="1084"/>
      <c r="AA2006" s="1084"/>
      <c r="AB2006" s="1084"/>
      <c r="AC2006" s="1507">
        <f t="shared" si="638"/>
        <v>1890</v>
      </c>
      <c r="AD2006" s="1508">
        <f t="shared" si="639"/>
        <v>13986</v>
      </c>
      <c r="AE2006" s="14">
        <f t="shared" si="635"/>
        <v>33.866666666666667</v>
      </c>
      <c r="AF2006" s="14">
        <f t="shared" si="640"/>
        <v>0</v>
      </c>
      <c r="AG2006" s="14" t="e">
        <f t="shared" si="641"/>
        <v>#DIV/0!</v>
      </c>
      <c r="AH2006" s="14" t="e">
        <f t="shared" si="636"/>
        <v>#DIV/0!</v>
      </c>
      <c r="AI2006" s="14">
        <f t="shared" si="637"/>
        <v>1890</v>
      </c>
      <c r="AJ2006" s="1084"/>
    </row>
    <row r="2007" spans="1:36" ht="15.75">
      <c r="A2007" s="1437">
        <v>40</v>
      </c>
      <c r="B2007" s="1726" t="s">
        <v>9359</v>
      </c>
      <c r="C2007" s="1719" t="s">
        <v>66</v>
      </c>
      <c r="D2007" s="1720">
        <v>2.4</v>
      </c>
      <c r="E2007" s="1720">
        <v>4000</v>
      </c>
      <c r="F2007" s="1720">
        <f t="shared" si="631"/>
        <v>9600</v>
      </c>
      <c r="G2007" s="1084"/>
      <c r="H2007" s="1084">
        <f t="shared" si="623"/>
        <v>0</v>
      </c>
      <c r="I2007" s="1240">
        <v>44860</v>
      </c>
      <c r="J2007" s="1228">
        <v>45717</v>
      </c>
      <c r="K2007" s="1723"/>
      <c r="L2007" s="1084"/>
      <c r="M2007" s="1724"/>
      <c r="N2007" s="1084"/>
      <c r="O2007" s="1084">
        <v>136</v>
      </c>
      <c r="P2007" s="1084">
        <v>280</v>
      </c>
      <c r="Q2007" s="1084"/>
      <c r="R2007" s="1084"/>
      <c r="S2007" s="1084"/>
      <c r="T2007" s="1084"/>
      <c r="U2007" s="1084"/>
      <c r="V2007" s="1084"/>
      <c r="W2007" s="1084"/>
      <c r="X2007" s="1084"/>
      <c r="Y2007" s="1084"/>
      <c r="Z2007" s="1084"/>
      <c r="AA2007" s="1084"/>
      <c r="AB2007" s="1084"/>
      <c r="AC2007" s="1507">
        <f t="shared" si="638"/>
        <v>3584</v>
      </c>
      <c r="AD2007" s="1508">
        <f t="shared" si="639"/>
        <v>8601.6</v>
      </c>
      <c r="AE2007" s="14">
        <f t="shared" si="635"/>
        <v>23.333333333333332</v>
      </c>
      <c r="AF2007" s="14">
        <f t="shared" si="640"/>
        <v>138.66666666666666</v>
      </c>
      <c r="AG2007" s="14">
        <f t="shared" si="641"/>
        <v>25.846153846153847</v>
      </c>
      <c r="AH2007" s="14">
        <f t="shared" si="636"/>
        <v>2.5128205128205146</v>
      </c>
      <c r="AI2007" s="14">
        <f t="shared" si="637"/>
        <v>348.4444444444448</v>
      </c>
      <c r="AJ2007" s="1084"/>
    </row>
    <row r="2008" spans="1:36" ht="15.75">
      <c r="A2008" s="1437">
        <v>41</v>
      </c>
      <c r="B2008" s="1726" t="s">
        <v>3436</v>
      </c>
      <c r="C2008" s="1719" t="s">
        <v>296</v>
      </c>
      <c r="D2008" s="1720">
        <v>1.8000400700000001E-3</v>
      </c>
      <c r="E2008" s="1720">
        <v>98920</v>
      </c>
      <c r="F2008" s="1720">
        <f t="shared" si="631"/>
        <v>178.05996372440001</v>
      </c>
      <c r="G2008" s="1084"/>
      <c r="H2008" s="1084">
        <f t="shared" si="623"/>
        <v>0</v>
      </c>
      <c r="I2008" s="1240">
        <v>44509</v>
      </c>
      <c r="J2008" s="1228">
        <v>45261</v>
      </c>
      <c r="K2008" s="1723"/>
      <c r="L2008" s="1084"/>
      <c r="M2008" s="1724"/>
      <c r="N2008" s="1084"/>
      <c r="O2008" s="1084">
        <v>360</v>
      </c>
      <c r="P2008" s="1084"/>
      <c r="Q2008" s="1084"/>
      <c r="R2008" s="1084"/>
      <c r="S2008" s="1084"/>
      <c r="T2008" s="1084"/>
      <c r="U2008" s="1084"/>
      <c r="V2008" s="1084"/>
      <c r="W2008" s="1084"/>
      <c r="X2008" s="1084"/>
      <c r="Y2008" s="1084"/>
      <c r="Z2008" s="1084"/>
      <c r="AA2008" s="1084"/>
      <c r="AB2008" s="1084"/>
      <c r="AC2008" s="1507">
        <f t="shared" si="638"/>
        <v>98560</v>
      </c>
      <c r="AD2008" s="1508">
        <f t="shared" si="639"/>
        <v>177.41194929920002</v>
      </c>
      <c r="AE2008" s="14">
        <f t="shared" si="635"/>
        <v>8.1333333333333329</v>
      </c>
      <c r="AF2008" s="14">
        <f t="shared" si="640"/>
        <v>120</v>
      </c>
      <c r="AG2008" s="14">
        <f t="shared" si="641"/>
        <v>821.33333333333337</v>
      </c>
      <c r="AH2008" s="14">
        <f t="shared" si="636"/>
        <v>813.2</v>
      </c>
      <c r="AI2008" s="14">
        <f t="shared" si="637"/>
        <v>97584</v>
      </c>
      <c r="AJ2008" s="1084"/>
    </row>
    <row r="2009" spans="1:36" ht="15.75">
      <c r="A2009" s="1437">
        <v>43</v>
      </c>
      <c r="B2009" s="1726" t="s">
        <v>4084</v>
      </c>
      <c r="C2009" s="1719" t="s">
        <v>65</v>
      </c>
      <c r="D2009" s="1720">
        <v>15.2622</v>
      </c>
      <c r="E2009" s="1720">
        <v>3000</v>
      </c>
      <c r="F2009" s="1720">
        <f t="shared" si="631"/>
        <v>45786.6</v>
      </c>
      <c r="G2009" s="1084"/>
      <c r="H2009" s="1084">
        <f t="shared" si="623"/>
        <v>0</v>
      </c>
      <c r="I2009" s="1240">
        <v>44718</v>
      </c>
      <c r="J2009" s="1228">
        <v>45233</v>
      </c>
      <c r="K2009" s="1723"/>
      <c r="L2009" s="1084"/>
      <c r="M2009" s="1724"/>
      <c r="N2009" s="1084">
        <v>23</v>
      </c>
      <c r="O2009" s="1084">
        <v>16</v>
      </c>
      <c r="P2009" s="1084">
        <v>1586</v>
      </c>
      <c r="Q2009" s="1084"/>
      <c r="R2009" s="1084"/>
      <c r="S2009" s="1084"/>
      <c r="T2009" s="1084"/>
      <c r="U2009" s="1084"/>
      <c r="V2009" s="1084"/>
      <c r="W2009" s="1084"/>
      <c r="X2009" s="1084"/>
      <c r="Y2009" s="1084"/>
      <c r="Z2009" s="1084"/>
      <c r="AA2009" s="1084"/>
      <c r="AB2009" s="1084"/>
      <c r="AC2009" s="1507">
        <f t="shared" si="638"/>
        <v>1375</v>
      </c>
      <c r="AD2009" s="1508">
        <f t="shared" si="639"/>
        <v>20985.525000000001</v>
      </c>
      <c r="AE2009" s="14">
        <f t="shared" si="635"/>
        <v>7.2</v>
      </c>
      <c r="AF2009" s="14">
        <f t="shared" si="640"/>
        <v>541.66666666666663</v>
      </c>
      <c r="AG2009" s="14">
        <f t="shared" si="641"/>
        <v>2.5384615384615388</v>
      </c>
      <c r="AH2009" s="14">
        <f t="shared" si="636"/>
        <v>-4.661538461538461</v>
      </c>
      <c r="AI2009" s="14">
        <f t="shared" si="637"/>
        <v>-2525</v>
      </c>
      <c r="AJ2009" s="1084"/>
    </row>
    <row r="2010" spans="1:36" ht="31.5" customHeight="1">
      <c r="A2010" s="1437">
        <v>46</v>
      </c>
      <c r="B2010" s="1726" t="s">
        <v>9360</v>
      </c>
      <c r="C2010" s="1719" t="s">
        <v>65</v>
      </c>
      <c r="D2010" s="1720">
        <v>0.12</v>
      </c>
      <c r="E2010" s="1720"/>
      <c r="F2010" s="1720">
        <f t="shared" si="631"/>
        <v>0</v>
      </c>
      <c r="G2010" s="1084">
        <v>7000</v>
      </c>
      <c r="H2010" s="1084">
        <f t="shared" si="623"/>
        <v>840</v>
      </c>
      <c r="I2010" s="1240">
        <v>44973</v>
      </c>
      <c r="J2010" s="1228">
        <v>45261</v>
      </c>
      <c r="K2010" s="1723"/>
      <c r="L2010" s="1084"/>
      <c r="M2010" s="1724"/>
      <c r="N2010" s="1084"/>
      <c r="O2010" s="1084">
        <v>590</v>
      </c>
      <c r="P2010" s="1084">
        <v>370</v>
      </c>
      <c r="Q2010" s="1084"/>
      <c r="R2010" s="1084"/>
      <c r="S2010" s="1084"/>
      <c r="T2010" s="1084"/>
      <c r="U2010" s="1084"/>
      <c r="V2010" s="1084"/>
      <c r="W2010" s="1084"/>
      <c r="X2010" s="1084"/>
      <c r="Y2010" s="1084"/>
      <c r="Z2010" s="1084"/>
      <c r="AA2010" s="1084"/>
      <c r="AB2010" s="1084"/>
      <c r="AC2010" s="1507">
        <f t="shared" si="638"/>
        <v>6040</v>
      </c>
      <c r="AD2010" s="1508">
        <f t="shared" si="639"/>
        <v>724.8</v>
      </c>
      <c r="AE2010" s="14">
        <f t="shared" si="635"/>
        <v>8.1333333333333329</v>
      </c>
      <c r="AF2010" s="14">
        <f t="shared" si="640"/>
        <v>320</v>
      </c>
      <c r="AG2010" s="14">
        <f t="shared" si="641"/>
        <v>18.875</v>
      </c>
      <c r="AH2010" s="14">
        <f t="shared" si="636"/>
        <v>10.741666666666667</v>
      </c>
      <c r="AI2010" s="14">
        <f t="shared" si="637"/>
        <v>3437.3333333333335</v>
      </c>
      <c r="AJ2010" s="1084"/>
    </row>
    <row r="2011" spans="1:36" ht="15.75">
      <c r="A2011" s="1437">
        <v>47</v>
      </c>
      <c r="B2011" s="1726" t="s">
        <v>3437</v>
      </c>
      <c r="C2011" s="1719" t="s">
        <v>344</v>
      </c>
      <c r="D2011" s="1720">
        <v>50.975103734400001</v>
      </c>
      <c r="E2011" s="1720">
        <v>0.96399999999999997</v>
      </c>
      <c r="F2011" s="1720">
        <f t="shared" si="631"/>
        <v>49.139999999961603</v>
      </c>
      <c r="G2011" s="1084"/>
      <c r="H2011" s="1084">
        <f t="shared" si="623"/>
        <v>0</v>
      </c>
      <c r="I2011" s="1240">
        <v>44509</v>
      </c>
      <c r="J2011" s="1228">
        <v>45606</v>
      </c>
      <c r="K2011" s="1723"/>
      <c r="L2011" s="1084"/>
      <c r="M2011" s="1724"/>
      <c r="N2011" s="1084"/>
      <c r="O2011" s="1730">
        <v>1.2E-2</v>
      </c>
      <c r="P2011" s="1084"/>
      <c r="Q2011" s="1084"/>
      <c r="R2011" s="1084"/>
      <c r="S2011" s="1084"/>
      <c r="T2011" s="1084"/>
      <c r="U2011" s="1084"/>
      <c r="V2011" s="1084"/>
      <c r="W2011" s="1084"/>
      <c r="X2011" s="1084"/>
      <c r="Y2011" s="1084"/>
      <c r="Z2011" s="1084"/>
      <c r="AA2011" s="1084"/>
      <c r="AB2011" s="1084"/>
      <c r="AC2011" s="1507">
        <f t="shared" si="638"/>
        <v>0.95199999999999996</v>
      </c>
      <c r="AD2011" s="1508">
        <f t="shared" si="639"/>
        <v>48.528298755148796</v>
      </c>
      <c r="AE2011" s="14">
        <f t="shared" si="635"/>
        <v>19.633333333333333</v>
      </c>
      <c r="AF2011" s="14">
        <f t="shared" si="640"/>
        <v>4.0000000000000001E-3</v>
      </c>
      <c r="AG2011" s="14">
        <f t="shared" si="641"/>
        <v>237.99999999999997</v>
      </c>
      <c r="AH2011" s="14">
        <f t="shared" si="636"/>
        <v>218.36666666666665</v>
      </c>
      <c r="AI2011" s="14">
        <f t="shared" si="637"/>
        <v>0.87346666666666661</v>
      </c>
      <c r="AJ2011" s="1084"/>
    </row>
    <row r="2012" spans="1:36" ht="33.75" customHeight="1">
      <c r="A2012" s="1437">
        <v>51</v>
      </c>
      <c r="B2012" s="1726" t="s">
        <v>9361</v>
      </c>
      <c r="C2012" s="1719" t="s">
        <v>344</v>
      </c>
      <c r="D2012" s="1720">
        <v>18.8</v>
      </c>
      <c r="E2012" s="1720"/>
      <c r="F2012" s="1720"/>
      <c r="G2012" s="1084">
        <v>2304</v>
      </c>
      <c r="H2012" s="1720">
        <f t="shared" si="623"/>
        <v>43315.200000000004</v>
      </c>
      <c r="I2012" s="1240">
        <v>44973</v>
      </c>
      <c r="J2012" s="1228">
        <v>45627</v>
      </c>
      <c r="K2012" s="1723"/>
      <c r="L2012" s="1084"/>
      <c r="M2012" s="1724"/>
      <c r="N2012" s="1084"/>
      <c r="O2012" s="1084"/>
      <c r="P2012" s="1084"/>
      <c r="Q2012" s="1084"/>
      <c r="R2012" s="1084"/>
      <c r="S2012" s="1084"/>
      <c r="T2012" s="1084"/>
      <c r="U2012" s="1084"/>
      <c r="V2012" s="1084"/>
      <c r="W2012" s="1084"/>
      <c r="X2012" s="1084"/>
      <c r="Y2012" s="1084"/>
      <c r="Z2012" s="1084"/>
      <c r="AA2012" s="1084"/>
      <c r="AB2012" s="1084"/>
      <c r="AC2012" s="1507">
        <f t="shared" si="638"/>
        <v>2304</v>
      </c>
      <c r="AD2012" s="1508">
        <f t="shared" si="639"/>
        <v>43315.200000000004</v>
      </c>
      <c r="AE2012" s="14">
        <f t="shared" si="635"/>
        <v>20.333333333333332</v>
      </c>
      <c r="AF2012" s="14">
        <f t="shared" si="640"/>
        <v>0</v>
      </c>
      <c r="AG2012" s="14" t="e">
        <f t="shared" si="641"/>
        <v>#DIV/0!</v>
      </c>
      <c r="AH2012" s="14" t="e">
        <f t="shared" si="636"/>
        <v>#DIV/0!</v>
      </c>
      <c r="AI2012" s="14">
        <f t="shared" si="637"/>
        <v>2304</v>
      </c>
      <c r="AJ2012" s="1084"/>
    </row>
    <row r="2013" spans="1:36" ht="33.75" customHeight="1">
      <c r="A2013" s="1437">
        <v>59</v>
      </c>
      <c r="B2013" s="1726" t="s">
        <v>6114</v>
      </c>
      <c r="C2013" s="1719" t="s">
        <v>344</v>
      </c>
      <c r="D2013" s="1720">
        <v>119.16</v>
      </c>
      <c r="E2013" s="1720">
        <v>20</v>
      </c>
      <c r="F2013" s="1720">
        <f t="shared" si="631"/>
        <v>2383.1999999999998</v>
      </c>
      <c r="G2013" s="1084"/>
      <c r="H2013" s="1084">
        <f t="shared" si="623"/>
        <v>0</v>
      </c>
      <c r="I2013" s="1240">
        <v>44860</v>
      </c>
      <c r="J2013" s="1228">
        <v>45139</v>
      </c>
      <c r="K2013" s="1723"/>
      <c r="L2013" s="1084"/>
      <c r="M2013" s="1724"/>
      <c r="N2013" s="1084">
        <v>2</v>
      </c>
      <c r="O2013" s="1730">
        <v>1</v>
      </c>
      <c r="P2013" s="1084">
        <v>15</v>
      </c>
      <c r="Q2013" s="1084"/>
      <c r="R2013" s="1084"/>
      <c r="S2013" s="1084"/>
      <c r="T2013" s="1084"/>
      <c r="U2013" s="1084"/>
      <c r="V2013" s="1084"/>
      <c r="W2013" s="1084"/>
      <c r="X2013" s="1084"/>
      <c r="Y2013" s="1084"/>
      <c r="Z2013" s="1084"/>
      <c r="AA2013" s="1084"/>
      <c r="AB2013" s="1084"/>
      <c r="AC2013" s="1507">
        <f t="shared" si="638"/>
        <v>2</v>
      </c>
      <c r="AD2013" s="1508">
        <f t="shared" si="639"/>
        <v>238.32</v>
      </c>
      <c r="AE2013" s="14">
        <f t="shared" si="635"/>
        <v>4.0666666666666664</v>
      </c>
      <c r="AF2013" s="14">
        <f t="shared" si="640"/>
        <v>6</v>
      </c>
      <c r="AG2013" s="14">
        <f t="shared" si="641"/>
        <v>0.33333333333333331</v>
      </c>
      <c r="AH2013" s="14">
        <f t="shared" si="636"/>
        <v>-3.7333333333333329</v>
      </c>
      <c r="AI2013" s="14">
        <f t="shared" si="637"/>
        <v>-22.4</v>
      </c>
      <c r="AJ2013" s="1084"/>
    </row>
    <row r="2014" spans="1:36" ht="33.75" customHeight="1">
      <c r="A2014" s="1437">
        <v>60</v>
      </c>
      <c r="B2014" s="1726" t="s">
        <v>3438</v>
      </c>
      <c r="C2014" s="1719" t="s">
        <v>344</v>
      </c>
      <c r="D2014" s="1720">
        <v>114.30206099999999</v>
      </c>
      <c r="E2014" s="1720">
        <v>9.6999999999999993</v>
      </c>
      <c r="F2014" s="1720">
        <f t="shared" si="631"/>
        <v>1108.7299916999998</v>
      </c>
      <c r="G2014" s="1084"/>
      <c r="H2014" s="1084">
        <f t="shared" si="623"/>
        <v>0</v>
      </c>
      <c r="I2014" s="1240"/>
      <c r="J2014" s="1228" t="s">
        <v>946</v>
      </c>
      <c r="K2014" s="1723"/>
      <c r="L2014" s="1084"/>
      <c r="M2014" s="1724"/>
      <c r="N2014" s="1084"/>
      <c r="O2014" s="1084"/>
      <c r="P2014" s="1084"/>
      <c r="Q2014" s="1084"/>
      <c r="R2014" s="1084"/>
      <c r="S2014" s="1084"/>
      <c r="T2014" s="1084"/>
      <c r="U2014" s="1084"/>
      <c r="V2014" s="1084"/>
      <c r="W2014" s="1084"/>
      <c r="X2014" s="1084"/>
      <c r="Y2014" s="1084"/>
      <c r="Z2014" s="1084"/>
      <c r="AA2014" s="1084"/>
      <c r="AB2014" s="1084"/>
      <c r="AC2014" s="1507">
        <f t="shared" si="638"/>
        <v>9.6999999999999993</v>
      </c>
      <c r="AD2014" s="1508">
        <f t="shared" si="639"/>
        <v>1108.7299916999998</v>
      </c>
      <c r="AE2014" s="1075" t="s">
        <v>946</v>
      </c>
      <c r="AF2014" s="14">
        <f t="shared" si="640"/>
        <v>0</v>
      </c>
      <c r="AG2014" s="14" t="e">
        <f t="shared" si="641"/>
        <v>#DIV/0!</v>
      </c>
      <c r="AH2014" s="1075" t="s">
        <v>946</v>
      </c>
      <c r="AI2014" s="1075" t="s">
        <v>946</v>
      </c>
      <c r="AJ2014" s="1084"/>
    </row>
    <row r="2015" spans="1:36" ht="33.75" customHeight="1">
      <c r="A2015" s="1437">
        <v>61</v>
      </c>
      <c r="B2015" s="1726" t="s">
        <v>3439</v>
      </c>
      <c r="C2015" s="1719" t="s">
        <v>344</v>
      </c>
      <c r="D2015" s="1721">
        <v>114.294</v>
      </c>
      <c r="E2015" s="1720">
        <v>4.4000000000000004</v>
      </c>
      <c r="F2015" s="1720">
        <f t="shared" si="631"/>
        <v>502.89360000000005</v>
      </c>
      <c r="G2015" s="1084"/>
      <c r="H2015" s="1084">
        <f t="shared" si="623"/>
        <v>0</v>
      </c>
      <c r="I2015" s="1240"/>
      <c r="J2015" s="1228" t="s">
        <v>946</v>
      </c>
      <c r="K2015" s="1723"/>
      <c r="L2015" s="1084"/>
      <c r="M2015" s="1724"/>
      <c r="N2015" s="1084">
        <v>0.05</v>
      </c>
      <c r="O2015" s="1084">
        <v>0.03</v>
      </c>
      <c r="P2015" s="1084">
        <v>0.02</v>
      </c>
      <c r="Q2015" s="1084"/>
      <c r="R2015" s="1084"/>
      <c r="S2015" s="1084"/>
      <c r="T2015" s="1084"/>
      <c r="U2015" s="1084"/>
      <c r="V2015" s="1084"/>
      <c r="W2015" s="1084"/>
      <c r="X2015" s="1084"/>
      <c r="Y2015" s="1084"/>
      <c r="Z2015" s="1084"/>
      <c r="AA2015" s="1084"/>
      <c r="AB2015" s="1084"/>
      <c r="AC2015" s="1507">
        <f t="shared" si="638"/>
        <v>4.3000000000000007</v>
      </c>
      <c r="AD2015" s="1508">
        <f t="shared" si="639"/>
        <v>491.46420000000006</v>
      </c>
      <c r="AE2015" s="1075" t="s">
        <v>946</v>
      </c>
      <c r="AF2015" s="14">
        <f t="shared" si="640"/>
        <v>3.3333333333333333E-2</v>
      </c>
      <c r="AG2015" s="14">
        <f t="shared" si="641"/>
        <v>129.00000000000003</v>
      </c>
      <c r="AH2015" s="1075" t="s">
        <v>946</v>
      </c>
      <c r="AI2015" s="1075" t="s">
        <v>946</v>
      </c>
      <c r="AJ2015" s="1084"/>
    </row>
    <row r="2016" spans="1:36" ht="33.75" customHeight="1">
      <c r="A2016" s="1437">
        <v>62</v>
      </c>
      <c r="B2016" s="1726" t="s">
        <v>5143</v>
      </c>
      <c r="C2016" s="1719" t="s">
        <v>66</v>
      </c>
      <c r="D2016" s="1720">
        <v>1.37</v>
      </c>
      <c r="E2016" s="1720">
        <v>2299</v>
      </c>
      <c r="F2016" s="1720">
        <f t="shared" si="631"/>
        <v>3149.63</v>
      </c>
      <c r="G2016" s="1084"/>
      <c r="H2016" s="1084">
        <f t="shared" si="623"/>
        <v>0</v>
      </c>
      <c r="I2016" s="1240">
        <v>44788</v>
      </c>
      <c r="J2016" s="1228">
        <v>46174</v>
      </c>
      <c r="K2016" s="1723"/>
      <c r="L2016" s="1084"/>
      <c r="M2016" s="1724"/>
      <c r="N2016" s="1084">
        <v>20</v>
      </c>
      <c r="O2016" s="1084">
        <v>50</v>
      </c>
      <c r="P2016" s="1084">
        <v>130</v>
      </c>
      <c r="Q2016" s="1084"/>
      <c r="R2016" s="1084"/>
      <c r="S2016" s="1084"/>
      <c r="T2016" s="1084"/>
      <c r="U2016" s="1084"/>
      <c r="V2016" s="1084"/>
      <c r="W2016" s="1084"/>
      <c r="X2016" s="1084"/>
      <c r="Y2016" s="1084"/>
      <c r="Z2016" s="1084"/>
      <c r="AA2016" s="1084"/>
      <c r="AB2016" s="1084"/>
      <c r="AC2016" s="1507">
        <f t="shared" si="638"/>
        <v>2099</v>
      </c>
      <c r="AD2016" s="1508">
        <f t="shared" si="639"/>
        <v>2875.63</v>
      </c>
      <c r="AE2016" s="14">
        <f>(J2016-"01.04.2023")/30</f>
        <v>38.56666666666667</v>
      </c>
      <c r="AF2016" s="14">
        <f t="shared" si="640"/>
        <v>66.666666666666671</v>
      </c>
      <c r="AG2016" s="14">
        <f t="shared" si="641"/>
        <v>31.484999999999999</v>
      </c>
      <c r="AH2016" s="14">
        <f>AG2016-AE2016</f>
        <v>-7.0816666666666706</v>
      </c>
      <c r="AI2016" s="14">
        <f>AC2016-(AE2016*AF2016)</f>
        <v>-472.11111111111131</v>
      </c>
      <c r="AJ2016" s="1084"/>
    </row>
    <row r="2017" spans="1:36" ht="33.75" customHeight="1">
      <c r="A2017" s="1437">
        <v>64</v>
      </c>
      <c r="B2017" s="1726" t="s">
        <v>9362</v>
      </c>
      <c r="C2017" s="1719" t="s">
        <v>66</v>
      </c>
      <c r="D2017" s="1720">
        <v>200.4</v>
      </c>
      <c r="E2017" s="1720"/>
      <c r="F2017" s="1720"/>
      <c r="G2017" s="1084">
        <v>140</v>
      </c>
      <c r="H2017" s="1084">
        <f t="shared" si="623"/>
        <v>28056</v>
      </c>
      <c r="I2017" s="1240">
        <v>44965</v>
      </c>
      <c r="J2017" s="1228" t="s">
        <v>946</v>
      </c>
      <c r="K2017" s="1723"/>
      <c r="L2017" s="1084"/>
      <c r="M2017" s="1724"/>
      <c r="N2017" s="1084"/>
      <c r="O2017" s="1730"/>
      <c r="P2017" s="1084">
        <v>120</v>
      </c>
      <c r="Q2017" s="1084"/>
      <c r="R2017" s="1084"/>
      <c r="S2017" s="1084"/>
      <c r="T2017" s="1084"/>
      <c r="U2017" s="1084"/>
      <c r="V2017" s="1084"/>
      <c r="W2017" s="1084"/>
      <c r="X2017" s="1084"/>
      <c r="Y2017" s="1084"/>
      <c r="Z2017" s="1084"/>
      <c r="AA2017" s="1084"/>
      <c r="AB2017" s="1084"/>
      <c r="AC2017" s="1507">
        <f t="shared" si="638"/>
        <v>20</v>
      </c>
      <c r="AD2017" s="1508">
        <f t="shared" si="639"/>
        <v>4008</v>
      </c>
      <c r="AE2017" s="1075" t="s">
        <v>946</v>
      </c>
      <c r="AF2017" s="14">
        <f t="shared" si="640"/>
        <v>40</v>
      </c>
      <c r="AG2017" s="14">
        <f t="shared" si="641"/>
        <v>0.5</v>
      </c>
      <c r="AH2017" s="1075" t="s">
        <v>946</v>
      </c>
      <c r="AI2017" s="1075" t="s">
        <v>946</v>
      </c>
      <c r="AJ2017" s="1084"/>
    </row>
    <row r="2018" spans="1:36" ht="15.75">
      <c r="A2018" s="1437">
        <v>68</v>
      </c>
      <c r="B2018" s="1726" t="s">
        <v>7982</v>
      </c>
      <c r="C2018" s="1719" t="s">
        <v>66</v>
      </c>
      <c r="D2018" s="1720">
        <v>3.95</v>
      </c>
      <c r="E2018" s="1720">
        <v>41</v>
      </c>
      <c r="F2018" s="1720">
        <f t="shared" si="631"/>
        <v>161.95000000000002</v>
      </c>
      <c r="G2018" s="1084"/>
      <c r="H2018" s="1084">
        <f t="shared" si="623"/>
        <v>0</v>
      </c>
      <c r="I2018" s="1240">
        <v>44847</v>
      </c>
      <c r="J2018" s="1228">
        <v>45016</v>
      </c>
      <c r="K2018" s="1723"/>
      <c r="L2018" s="1084"/>
      <c r="M2018" s="1724"/>
      <c r="N2018" s="1084">
        <v>12</v>
      </c>
      <c r="O2018" s="1084">
        <v>7</v>
      </c>
      <c r="P2018" s="1084">
        <v>18</v>
      </c>
      <c r="Q2018" s="1084"/>
      <c r="R2018" s="1084"/>
      <c r="S2018" s="1084"/>
      <c r="T2018" s="1084"/>
      <c r="U2018" s="1084"/>
      <c r="V2018" s="1084"/>
      <c r="W2018" s="1084"/>
      <c r="X2018" s="1084"/>
      <c r="Y2018" s="1084"/>
      <c r="Z2018" s="1084"/>
      <c r="AA2018" s="1084"/>
      <c r="AB2018" s="1084"/>
      <c r="AC2018" s="1507">
        <f t="shared" ref="AC2018:AC2037" si="642">E2018+G2018-N2018-O2018-AA2018-P2018-Q2018-R2018-S2018-T2018-U2018-V2018-W2018-X2018-Y2018</f>
        <v>4</v>
      </c>
      <c r="AD2018" s="1508">
        <f t="shared" ref="AD2018:AD2037" si="643">D2018*AC2018</f>
        <v>15.8</v>
      </c>
      <c r="AE2018" s="14">
        <f t="shared" ref="AE2018:AE2034" si="644">(J2018-"01.04.2023")/30</f>
        <v>-3.3333333333333333E-2</v>
      </c>
      <c r="AF2018" s="14">
        <f t="shared" ref="AF2018:AF2037" si="645">(N2018+O2018+P2018+Q2018+R2018+S2018+T2018+U2018+V2018+W2018+X2018+Y2018)/3</f>
        <v>12.333333333333334</v>
      </c>
      <c r="AG2018" s="14">
        <f t="shared" ref="AG2018:AG2037" si="646">AC2018/AF2018</f>
        <v>0.32432432432432429</v>
      </c>
      <c r="AH2018" s="14">
        <f t="shared" ref="AH2018:AH2034" si="647">AG2018-AE2018</f>
        <v>0.35765765765765761</v>
      </c>
      <c r="AI2018" s="14">
        <f t="shared" ref="AI2018:AI2034" si="648">AC2018-(AE2018*AF2018)</f>
        <v>4.4111111111111114</v>
      </c>
      <c r="AJ2018" s="1084"/>
    </row>
    <row r="2019" spans="1:36" ht="15.75">
      <c r="A2019" s="1437">
        <v>69</v>
      </c>
      <c r="B2019" s="1726" t="s">
        <v>3441</v>
      </c>
      <c r="C2019" s="1719" t="s">
        <v>3440</v>
      </c>
      <c r="D2019" s="1720">
        <v>4.4999999999999998E-2</v>
      </c>
      <c r="E2019" s="1720">
        <v>2500</v>
      </c>
      <c r="F2019" s="1720">
        <f t="shared" si="631"/>
        <v>112.5</v>
      </c>
      <c r="G2019" s="1084"/>
      <c r="H2019" s="1084">
        <f t="shared" si="623"/>
        <v>0</v>
      </c>
      <c r="I2019" s="1240">
        <v>44706</v>
      </c>
      <c r="J2019" s="1228">
        <v>45200</v>
      </c>
      <c r="K2019" s="1723"/>
      <c r="L2019" s="1084"/>
      <c r="M2019" s="1724"/>
      <c r="N2019" s="1084"/>
      <c r="O2019" s="1084">
        <v>500</v>
      </c>
      <c r="P2019" s="1084">
        <v>500</v>
      </c>
      <c r="Q2019" s="1084"/>
      <c r="R2019" s="1084"/>
      <c r="S2019" s="1084"/>
      <c r="T2019" s="1084"/>
      <c r="U2019" s="1084"/>
      <c r="V2019" s="1084"/>
      <c r="W2019" s="1084"/>
      <c r="X2019" s="1084"/>
      <c r="Y2019" s="1084"/>
      <c r="Z2019" s="1084"/>
      <c r="AA2019" s="1084"/>
      <c r="AB2019" s="1084"/>
      <c r="AC2019" s="1507">
        <f t="shared" si="642"/>
        <v>1500</v>
      </c>
      <c r="AD2019" s="1508">
        <f t="shared" si="643"/>
        <v>67.5</v>
      </c>
      <c r="AE2019" s="14">
        <f t="shared" si="644"/>
        <v>6.1</v>
      </c>
      <c r="AF2019" s="14">
        <f t="shared" si="645"/>
        <v>333.33333333333331</v>
      </c>
      <c r="AG2019" s="14">
        <f t="shared" si="646"/>
        <v>4.5</v>
      </c>
      <c r="AH2019" s="14">
        <f t="shared" si="647"/>
        <v>-1.5999999999999996</v>
      </c>
      <c r="AI2019" s="14">
        <f t="shared" si="648"/>
        <v>-533.33333333333303</v>
      </c>
      <c r="AJ2019" s="1084"/>
    </row>
    <row r="2020" spans="1:36" ht="31.5">
      <c r="A2020" s="1437">
        <v>71</v>
      </c>
      <c r="B2020" s="1726" t="s">
        <v>3442</v>
      </c>
      <c r="C2020" s="1719" t="s">
        <v>66</v>
      </c>
      <c r="D2020" s="1720">
        <v>2.23</v>
      </c>
      <c r="E2020" s="1720">
        <v>11200</v>
      </c>
      <c r="F2020" s="1720">
        <f t="shared" si="631"/>
        <v>24976</v>
      </c>
      <c r="G2020" s="1084"/>
      <c r="H2020" s="1084">
        <f t="shared" si="623"/>
        <v>0</v>
      </c>
      <c r="I2020" s="1240">
        <v>44693</v>
      </c>
      <c r="J2020" s="1228">
        <v>45108</v>
      </c>
      <c r="K2020" s="1723"/>
      <c r="L2020" s="1084"/>
      <c r="M2020" s="1724"/>
      <c r="N2020" s="1084">
        <v>1976</v>
      </c>
      <c r="O2020" s="1084">
        <v>2901</v>
      </c>
      <c r="P2020" s="1084">
        <v>3696</v>
      </c>
      <c r="Q2020" s="1084"/>
      <c r="R2020" s="1084"/>
      <c r="S2020" s="1084"/>
      <c r="T2020" s="1084"/>
      <c r="U2020" s="1084"/>
      <c r="V2020" s="1084"/>
      <c r="W2020" s="1084"/>
      <c r="X2020" s="1084"/>
      <c r="Y2020" s="1084"/>
      <c r="Z2020" s="1084"/>
      <c r="AA2020" s="1084"/>
      <c r="AB2020" s="1084"/>
      <c r="AC2020" s="1507">
        <f t="shared" si="642"/>
        <v>2627</v>
      </c>
      <c r="AD2020" s="1508">
        <f t="shared" si="643"/>
        <v>5858.21</v>
      </c>
      <c r="AE2020" s="14">
        <f t="shared" si="644"/>
        <v>3.0333333333333332</v>
      </c>
      <c r="AF2020" s="14">
        <f t="shared" si="645"/>
        <v>2857.6666666666665</v>
      </c>
      <c r="AG2020" s="14">
        <f t="shared" si="646"/>
        <v>0.91928146506473818</v>
      </c>
      <c r="AH2020" s="14">
        <f t="shared" si="647"/>
        <v>-2.1140518682685951</v>
      </c>
      <c r="AI2020" s="14">
        <f t="shared" si="648"/>
        <v>-6041.2555555555555</v>
      </c>
      <c r="AJ2020" s="1084"/>
    </row>
    <row r="2021" spans="1:36" ht="15.75">
      <c r="A2021" s="1437">
        <v>73</v>
      </c>
      <c r="B2021" s="1726" t="s">
        <v>5144</v>
      </c>
      <c r="C2021" s="1719" t="s">
        <v>66</v>
      </c>
      <c r="D2021" s="1720">
        <v>32.1</v>
      </c>
      <c r="E2021" s="1720">
        <v>10</v>
      </c>
      <c r="F2021" s="1720">
        <f t="shared" si="631"/>
        <v>321</v>
      </c>
      <c r="G2021" s="1084"/>
      <c r="H2021" s="1084">
        <f t="shared" si="623"/>
        <v>0</v>
      </c>
      <c r="I2021" s="1240">
        <v>44781</v>
      </c>
      <c r="J2021" s="1228">
        <v>45078</v>
      </c>
      <c r="K2021" s="1723"/>
      <c r="L2021" s="1084"/>
      <c r="M2021" s="1724"/>
      <c r="N2021" s="1084"/>
      <c r="O2021" s="1084"/>
      <c r="P2021" s="1084"/>
      <c r="Q2021" s="1084"/>
      <c r="R2021" s="1084"/>
      <c r="S2021" s="1084"/>
      <c r="T2021" s="1084"/>
      <c r="U2021" s="1084"/>
      <c r="V2021" s="1084"/>
      <c r="W2021" s="1084"/>
      <c r="X2021" s="1084"/>
      <c r="Y2021" s="1084"/>
      <c r="Z2021" s="1084"/>
      <c r="AA2021" s="1084"/>
      <c r="AB2021" s="1084"/>
      <c r="AC2021" s="1507">
        <f t="shared" si="642"/>
        <v>10</v>
      </c>
      <c r="AD2021" s="1508">
        <f t="shared" si="643"/>
        <v>321</v>
      </c>
      <c r="AE2021" s="14">
        <f t="shared" si="644"/>
        <v>2.0333333333333332</v>
      </c>
      <c r="AF2021" s="14">
        <f t="shared" si="645"/>
        <v>0</v>
      </c>
      <c r="AG2021" s="14" t="e">
        <f t="shared" si="646"/>
        <v>#DIV/0!</v>
      </c>
      <c r="AH2021" s="14" t="e">
        <f t="shared" si="647"/>
        <v>#DIV/0!</v>
      </c>
      <c r="AI2021" s="14">
        <f t="shared" si="648"/>
        <v>10</v>
      </c>
      <c r="AJ2021" s="1084"/>
    </row>
    <row r="2022" spans="1:36" ht="15.75">
      <c r="A2022" s="1437">
        <v>74</v>
      </c>
      <c r="B2022" s="1726" t="s">
        <v>5145</v>
      </c>
      <c r="C2022" s="1719" t="s">
        <v>66</v>
      </c>
      <c r="D2022" s="1720">
        <v>32.1</v>
      </c>
      <c r="E2022" s="1720">
        <v>10</v>
      </c>
      <c r="F2022" s="1720">
        <f t="shared" si="631"/>
        <v>321</v>
      </c>
      <c r="G2022" s="1084"/>
      <c r="H2022" s="1084">
        <f t="shared" si="623"/>
        <v>0</v>
      </c>
      <c r="I2022" s="1240">
        <v>44781</v>
      </c>
      <c r="J2022" s="1228">
        <v>45139</v>
      </c>
      <c r="K2022" s="1723"/>
      <c r="L2022" s="1084"/>
      <c r="M2022" s="1724"/>
      <c r="N2022" s="1084"/>
      <c r="O2022" s="1084"/>
      <c r="P2022" s="1084"/>
      <c r="Q2022" s="1084"/>
      <c r="R2022" s="1084"/>
      <c r="S2022" s="1084"/>
      <c r="T2022" s="1084"/>
      <c r="U2022" s="1084"/>
      <c r="V2022" s="1084"/>
      <c r="W2022" s="1084"/>
      <c r="X2022" s="1084"/>
      <c r="Y2022" s="1084"/>
      <c r="Z2022" s="1084"/>
      <c r="AA2022" s="1084"/>
      <c r="AB2022" s="1084"/>
      <c r="AC2022" s="1507">
        <f t="shared" si="642"/>
        <v>10</v>
      </c>
      <c r="AD2022" s="1508">
        <f t="shared" si="643"/>
        <v>321</v>
      </c>
      <c r="AE2022" s="14">
        <f t="shared" si="644"/>
        <v>4.0666666666666664</v>
      </c>
      <c r="AF2022" s="14">
        <f t="shared" si="645"/>
        <v>0</v>
      </c>
      <c r="AG2022" s="14" t="e">
        <f t="shared" si="646"/>
        <v>#DIV/0!</v>
      </c>
      <c r="AH2022" s="14" t="e">
        <f t="shared" si="647"/>
        <v>#DIV/0!</v>
      </c>
      <c r="AI2022" s="14">
        <f t="shared" si="648"/>
        <v>10</v>
      </c>
      <c r="AJ2022" s="1084"/>
    </row>
    <row r="2023" spans="1:36" ht="15.75">
      <c r="A2023" s="1437">
        <v>76</v>
      </c>
      <c r="B2023" s="1726" t="s">
        <v>10307</v>
      </c>
      <c r="C2023" s="1719" t="s">
        <v>66</v>
      </c>
      <c r="D2023" s="1720">
        <v>28</v>
      </c>
      <c r="E2023" s="1720"/>
      <c r="F2023" s="1720">
        <f t="shared" si="631"/>
        <v>0</v>
      </c>
      <c r="G2023" s="1084">
        <v>900</v>
      </c>
      <c r="H2023" s="1084">
        <f t="shared" si="623"/>
        <v>25200</v>
      </c>
      <c r="I2023" s="1240">
        <v>45005</v>
      </c>
      <c r="J2023" s="1228">
        <v>45323</v>
      </c>
      <c r="K2023" s="1723"/>
      <c r="L2023" s="1084"/>
      <c r="M2023" s="1724"/>
      <c r="N2023" s="1084"/>
      <c r="O2023" s="1084"/>
      <c r="P2023" s="1084">
        <v>80</v>
      </c>
      <c r="Q2023" s="1084"/>
      <c r="R2023" s="1084"/>
      <c r="S2023" s="1084"/>
      <c r="T2023" s="1084"/>
      <c r="U2023" s="1084"/>
      <c r="V2023" s="1084"/>
      <c r="W2023" s="1084"/>
      <c r="X2023" s="1084"/>
      <c r="Y2023" s="1084"/>
      <c r="Z2023" s="1084"/>
      <c r="AA2023" s="1084"/>
      <c r="AB2023" s="1084"/>
      <c r="AC2023" s="1507">
        <f t="shared" si="642"/>
        <v>820</v>
      </c>
      <c r="AD2023" s="1508">
        <f t="shared" si="643"/>
        <v>22960</v>
      </c>
      <c r="AE2023" s="14">
        <f t="shared" si="644"/>
        <v>10.199999999999999</v>
      </c>
      <c r="AF2023" s="14">
        <f t="shared" si="645"/>
        <v>26.666666666666668</v>
      </c>
      <c r="AG2023" s="14">
        <f t="shared" si="646"/>
        <v>30.75</v>
      </c>
      <c r="AH2023" s="14">
        <f t="shared" si="647"/>
        <v>20.55</v>
      </c>
      <c r="AI2023" s="14">
        <f t="shared" si="648"/>
        <v>548</v>
      </c>
      <c r="AJ2023" s="1084"/>
    </row>
    <row r="2024" spans="1:36" ht="15.75">
      <c r="A2024" s="1437">
        <v>78</v>
      </c>
      <c r="B2024" s="1726" t="s">
        <v>4413</v>
      </c>
      <c r="C2024" s="1719" t="s">
        <v>573</v>
      </c>
      <c r="D2024" s="1720">
        <v>1</v>
      </c>
      <c r="E2024" s="1720">
        <v>22159</v>
      </c>
      <c r="F2024" s="1720">
        <f t="shared" si="631"/>
        <v>22159</v>
      </c>
      <c r="G2024" s="1084"/>
      <c r="H2024" s="1084">
        <f t="shared" si="623"/>
        <v>0</v>
      </c>
      <c r="I2024" s="1240">
        <v>44754</v>
      </c>
      <c r="J2024" s="1228">
        <v>45199</v>
      </c>
      <c r="K2024" s="1723"/>
      <c r="L2024" s="1084"/>
      <c r="M2024" s="1724"/>
      <c r="N2024" s="1084">
        <v>2529</v>
      </c>
      <c r="O2024" s="1084">
        <v>654</v>
      </c>
      <c r="P2024" s="1084">
        <v>1713</v>
      </c>
      <c r="Q2024" s="1084"/>
      <c r="R2024" s="1084"/>
      <c r="S2024" s="1084"/>
      <c r="T2024" s="1084"/>
      <c r="U2024" s="1084"/>
      <c r="V2024" s="1084"/>
      <c r="W2024" s="1084"/>
      <c r="X2024" s="1084"/>
      <c r="Y2024" s="1084"/>
      <c r="Z2024" s="1084"/>
      <c r="AA2024" s="1084"/>
      <c r="AB2024" s="1084"/>
      <c r="AC2024" s="1507">
        <f t="shared" si="642"/>
        <v>17263</v>
      </c>
      <c r="AD2024" s="1508">
        <f t="shared" si="643"/>
        <v>17263</v>
      </c>
      <c r="AE2024" s="14">
        <f t="shared" si="644"/>
        <v>6.0666666666666664</v>
      </c>
      <c r="AF2024" s="14">
        <f t="shared" si="645"/>
        <v>1632</v>
      </c>
      <c r="AG2024" s="14">
        <f t="shared" si="646"/>
        <v>10.577818627450981</v>
      </c>
      <c r="AH2024" s="14">
        <f t="shared" si="647"/>
        <v>4.5111519607843142</v>
      </c>
      <c r="AI2024" s="14">
        <f t="shared" si="648"/>
        <v>7362.2000000000007</v>
      </c>
      <c r="AJ2024" s="1084"/>
    </row>
    <row r="2025" spans="1:36" ht="15.75">
      <c r="A2025" s="1437">
        <v>79</v>
      </c>
      <c r="B2025" s="1726" t="s">
        <v>4414</v>
      </c>
      <c r="C2025" s="1719" t="s">
        <v>573</v>
      </c>
      <c r="D2025" s="1720">
        <v>1</v>
      </c>
      <c r="E2025" s="1720">
        <v>11620</v>
      </c>
      <c r="F2025" s="1720">
        <f t="shared" si="631"/>
        <v>11620</v>
      </c>
      <c r="G2025" s="1084"/>
      <c r="H2025" s="1084">
        <f t="shared" si="623"/>
        <v>0</v>
      </c>
      <c r="I2025" s="1240">
        <v>44760</v>
      </c>
      <c r="J2025" s="1228">
        <v>45139</v>
      </c>
      <c r="K2025" s="1723"/>
      <c r="L2025" s="1084"/>
      <c r="M2025" s="1724"/>
      <c r="N2025" s="1084">
        <v>3265</v>
      </c>
      <c r="O2025" s="1084">
        <v>1314</v>
      </c>
      <c r="P2025" s="1084">
        <v>3077</v>
      </c>
      <c r="Q2025" s="1084"/>
      <c r="R2025" s="1084"/>
      <c r="S2025" s="1084"/>
      <c r="T2025" s="1084"/>
      <c r="U2025" s="1084"/>
      <c r="V2025" s="1084"/>
      <c r="W2025" s="1084"/>
      <c r="X2025" s="1084"/>
      <c r="Y2025" s="1084"/>
      <c r="Z2025" s="1084"/>
      <c r="AA2025" s="1084"/>
      <c r="AB2025" s="1084"/>
      <c r="AC2025" s="1507">
        <f t="shared" si="642"/>
        <v>3964</v>
      </c>
      <c r="AD2025" s="1508">
        <f t="shared" si="643"/>
        <v>3964</v>
      </c>
      <c r="AE2025" s="14">
        <f t="shared" si="644"/>
        <v>4.0666666666666664</v>
      </c>
      <c r="AF2025" s="14">
        <f t="shared" si="645"/>
        <v>2552</v>
      </c>
      <c r="AG2025" s="14">
        <f t="shared" si="646"/>
        <v>1.5532915360501567</v>
      </c>
      <c r="AH2025" s="14">
        <f t="shared" si="647"/>
        <v>-2.5133751306165095</v>
      </c>
      <c r="AI2025" s="14">
        <f t="shared" si="648"/>
        <v>-6414.1333333333332</v>
      </c>
      <c r="AJ2025" s="1084"/>
    </row>
    <row r="2026" spans="1:36" ht="15.75">
      <c r="A2026" s="1437">
        <v>80</v>
      </c>
      <c r="B2026" s="1726" t="s">
        <v>9363</v>
      </c>
      <c r="C2026" s="1719" t="s">
        <v>573</v>
      </c>
      <c r="D2026" s="1720">
        <v>1.4</v>
      </c>
      <c r="E2026" s="1720"/>
      <c r="F2026" s="1720"/>
      <c r="G2026" s="1084">
        <v>100</v>
      </c>
      <c r="H2026" s="1084">
        <f t="shared" si="623"/>
        <v>140</v>
      </c>
      <c r="I2026" s="1240">
        <v>44973</v>
      </c>
      <c r="J2026" s="1228">
        <v>45597</v>
      </c>
      <c r="K2026" s="1723"/>
      <c r="L2026" s="1084"/>
      <c r="M2026" s="1724"/>
      <c r="N2026" s="1084"/>
      <c r="O2026" s="1084"/>
      <c r="P2026" s="1084">
        <v>50</v>
      </c>
      <c r="Q2026" s="1084"/>
      <c r="R2026" s="1084"/>
      <c r="S2026" s="1084"/>
      <c r="T2026" s="1084"/>
      <c r="U2026" s="1084"/>
      <c r="V2026" s="1084"/>
      <c r="W2026" s="1084"/>
      <c r="X2026" s="1084"/>
      <c r="Y2026" s="1084"/>
      <c r="Z2026" s="1084"/>
      <c r="AA2026" s="1084"/>
      <c r="AB2026" s="1084"/>
      <c r="AC2026" s="1507">
        <f t="shared" si="642"/>
        <v>50</v>
      </c>
      <c r="AD2026" s="1508">
        <f t="shared" si="643"/>
        <v>70</v>
      </c>
      <c r="AE2026" s="14">
        <f t="shared" si="644"/>
        <v>19.333333333333332</v>
      </c>
      <c r="AF2026" s="14">
        <f t="shared" si="645"/>
        <v>16.666666666666668</v>
      </c>
      <c r="AG2026" s="14">
        <f t="shared" si="646"/>
        <v>3</v>
      </c>
      <c r="AH2026" s="14">
        <f t="shared" si="647"/>
        <v>-16.333333333333332</v>
      </c>
      <c r="AI2026" s="14">
        <f t="shared" si="648"/>
        <v>-272.22222222222223</v>
      </c>
      <c r="AJ2026" s="1084"/>
    </row>
    <row r="2027" spans="1:36" ht="15.75">
      <c r="A2027" s="1437">
        <v>81</v>
      </c>
      <c r="B2027" s="1726" t="s">
        <v>9364</v>
      </c>
      <c r="C2027" s="1719" t="s">
        <v>573</v>
      </c>
      <c r="D2027" s="1720">
        <v>1.4</v>
      </c>
      <c r="E2027" s="1720"/>
      <c r="F2027" s="1720"/>
      <c r="G2027" s="1084">
        <v>500</v>
      </c>
      <c r="H2027" s="1084">
        <f t="shared" si="623"/>
        <v>700</v>
      </c>
      <c r="I2027" s="1240">
        <v>44973</v>
      </c>
      <c r="J2027" s="1228">
        <v>45077</v>
      </c>
      <c r="K2027" s="1723"/>
      <c r="L2027" s="1084"/>
      <c r="M2027" s="1724"/>
      <c r="N2027" s="1084"/>
      <c r="O2027" s="1084"/>
      <c r="P2027" s="1084">
        <v>350</v>
      </c>
      <c r="Q2027" s="1084"/>
      <c r="R2027" s="1084"/>
      <c r="S2027" s="1084"/>
      <c r="T2027" s="1084"/>
      <c r="U2027" s="1084"/>
      <c r="V2027" s="1084"/>
      <c r="W2027" s="1084"/>
      <c r="X2027" s="1084"/>
      <c r="Y2027" s="1084"/>
      <c r="Z2027" s="1084"/>
      <c r="AA2027" s="1084"/>
      <c r="AB2027" s="1084"/>
      <c r="AC2027" s="1507">
        <f t="shared" si="642"/>
        <v>150</v>
      </c>
      <c r="AD2027" s="1508">
        <f t="shared" si="643"/>
        <v>210</v>
      </c>
      <c r="AE2027" s="14">
        <f t="shared" si="644"/>
        <v>2</v>
      </c>
      <c r="AF2027" s="14">
        <f t="shared" si="645"/>
        <v>116.66666666666667</v>
      </c>
      <c r="AG2027" s="14">
        <f t="shared" si="646"/>
        <v>1.2857142857142856</v>
      </c>
      <c r="AH2027" s="14">
        <f t="shared" si="647"/>
        <v>-0.71428571428571441</v>
      </c>
      <c r="AI2027" s="14">
        <f t="shared" si="648"/>
        <v>-83.333333333333343</v>
      </c>
      <c r="AJ2027" s="1084"/>
    </row>
    <row r="2028" spans="1:36" ht="15.75">
      <c r="A2028" s="1437">
        <v>82</v>
      </c>
      <c r="B2028" s="1726" t="s">
        <v>9365</v>
      </c>
      <c r="C2028" s="1719" t="s">
        <v>573</v>
      </c>
      <c r="D2028" s="1720">
        <v>1.4</v>
      </c>
      <c r="E2028" s="1720"/>
      <c r="F2028" s="1720"/>
      <c r="G2028" s="1084">
        <v>250</v>
      </c>
      <c r="H2028" s="1084">
        <f t="shared" si="623"/>
        <v>350</v>
      </c>
      <c r="I2028" s="1240">
        <v>44973</v>
      </c>
      <c r="J2028" s="1228">
        <v>45597</v>
      </c>
      <c r="K2028" s="1723"/>
      <c r="L2028" s="1084"/>
      <c r="M2028" s="1724"/>
      <c r="N2028" s="1084"/>
      <c r="O2028" s="1084"/>
      <c r="P2028" s="1084">
        <v>150</v>
      </c>
      <c r="Q2028" s="1084"/>
      <c r="R2028" s="1084"/>
      <c r="S2028" s="1084"/>
      <c r="T2028" s="1084"/>
      <c r="U2028" s="1084"/>
      <c r="V2028" s="1084"/>
      <c r="W2028" s="1084"/>
      <c r="X2028" s="1084"/>
      <c r="Y2028" s="1084"/>
      <c r="Z2028" s="1084"/>
      <c r="AA2028" s="1084"/>
      <c r="AB2028" s="1084"/>
      <c r="AC2028" s="1507">
        <f t="shared" si="642"/>
        <v>100</v>
      </c>
      <c r="AD2028" s="1508">
        <f t="shared" si="643"/>
        <v>140</v>
      </c>
      <c r="AE2028" s="14">
        <f t="shared" si="644"/>
        <v>19.333333333333332</v>
      </c>
      <c r="AF2028" s="14">
        <f t="shared" si="645"/>
        <v>50</v>
      </c>
      <c r="AG2028" s="14">
        <f t="shared" si="646"/>
        <v>2</v>
      </c>
      <c r="AH2028" s="14">
        <f t="shared" si="647"/>
        <v>-17.333333333333332</v>
      </c>
      <c r="AI2028" s="14">
        <f t="shared" si="648"/>
        <v>-866.66666666666663</v>
      </c>
      <c r="AJ2028" s="1084"/>
    </row>
    <row r="2029" spans="1:36" ht="31.5">
      <c r="A2029" s="1437">
        <v>83</v>
      </c>
      <c r="B2029" s="1726" t="s">
        <v>7983</v>
      </c>
      <c r="C2029" s="1719" t="s">
        <v>573</v>
      </c>
      <c r="D2029" s="1720">
        <v>5.1428000000000003</v>
      </c>
      <c r="E2029" s="1720">
        <v>62800</v>
      </c>
      <c r="F2029" s="1720">
        <f t="shared" si="631"/>
        <v>322967.84000000003</v>
      </c>
      <c r="G2029" s="1084"/>
      <c r="H2029" s="1084">
        <f t="shared" si="623"/>
        <v>0</v>
      </c>
      <c r="I2029" s="1240">
        <v>44897</v>
      </c>
      <c r="J2029" s="1228">
        <v>44986</v>
      </c>
      <c r="K2029" s="1723"/>
      <c r="L2029" s="1084"/>
      <c r="M2029" s="1724"/>
      <c r="N2029" s="1084">
        <v>2234</v>
      </c>
      <c r="O2029" s="1084">
        <v>19468</v>
      </c>
      <c r="P2029" s="1084">
        <v>24198</v>
      </c>
      <c r="Q2029" s="1084"/>
      <c r="R2029" s="1084"/>
      <c r="S2029" s="1084"/>
      <c r="T2029" s="1084"/>
      <c r="U2029" s="1084"/>
      <c r="V2029" s="1084"/>
      <c r="W2029" s="1084"/>
      <c r="X2029" s="1084"/>
      <c r="Y2029" s="1084"/>
      <c r="Z2029" s="1084"/>
      <c r="AA2029" s="1084"/>
      <c r="AB2029" s="1084"/>
      <c r="AC2029" s="1507">
        <f t="shared" si="642"/>
        <v>16900</v>
      </c>
      <c r="AD2029" s="1508">
        <f t="shared" si="643"/>
        <v>86913.32</v>
      </c>
      <c r="AE2029" s="14">
        <f t="shared" si="644"/>
        <v>-1.0333333333333334</v>
      </c>
      <c r="AF2029" s="14">
        <f t="shared" si="645"/>
        <v>15300</v>
      </c>
      <c r="AG2029" s="14">
        <f t="shared" si="646"/>
        <v>1.1045751633986929</v>
      </c>
      <c r="AH2029" s="14">
        <f t="shared" si="647"/>
        <v>2.1379084967320265</v>
      </c>
      <c r="AI2029" s="14">
        <f t="shared" si="648"/>
        <v>32710</v>
      </c>
      <c r="AJ2029" s="1084"/>
    </row>
    <row r="2030" spans="1:36" ht="15.75">
      <c r="A2030" s="1437">
        <v>85</v>
      </c>
      <c r="B2030" s="1726" t="s">
        <v>9366</v>
      </c>
      <c r="C2030" s="1719" t="s">
        <v>66</v>
      </c>
      <c r="D2030" s="1720">
        <v>1.1000000000000001</v>
      </c>
      <c r="E2030" s="1720"/>
      <c r="F2030" s="1720"/>
      <c r="G2030" s="1084">
        <v>3600</v>
      </c>
      <c r="H2030" s="1084">
        <f t="shared" si="623"/>
        <v>3960.0000000000005</v>
      </c>
      <c r="I2030" s="1240">
        <v>44973</v>
      </c>
      <c r="J2030" s="1228">
        <v>46357</v>
      </c>
      <c r="K2030" s="1723"/>
      <c r="L2030" s="1084"/>
      <c r="M2030" s="1724"/>
      <c r="N2030" s="1084"/>
      <c r="O2030" s="1084"/>
      <c r="P2030" s="1084">
        <v>20</v>
      </c>
      <c r="Q2030" s="1084"/>
      <c r="R2030" s="1084"/>
      <c r="S2030" s="1084"/>
      <c r="T2030" s="1084"/>
      <c r="U2030" s="1084"/>
      <c r="V2030" s="1084"/>
      <c r="W2030" s="1084"/>
      <c r="X2030" s="1084"/>
      <c r="Y2030" s="1084"/>
      <c r="Z2030" s="1084"/>
      <c r="AA2030" s="1084"/>
      <c r="AB2030" s="1084"/>
      <c r="AC2030" s="1507">
        <f t="shared" si="642"/>
        <v>3580</v>
      </c>
      <c r="AD2030" s="1508">
        <f t="shared" si="643"/>
        <v>3938.0000000000005</v>
      </c>
      <c r="AE2030" s="14">
        <f t="shared" si="644"/>
        <v>44.666666666666664</v>
      </c>
      <c r="AF2030" s="14">
        <f t="shared" si="645"/>
        <v>6.666666666666667</v>
      </c>
      <c r="AG2030" s="14">
        <f t="shared" si="646"/>
        <v>537</v>
      </c>
      <c r="AH2030" s="14">
        <f t="shared" si="647"/>
        <v>492.33333333333331</v>
      </c>
      <c r="AI2030" s="14">
        <f t="shared" si="648"/>
        <v>3282.2222222222222</v>
      </c>
      <c r="AJ2030" s="1084"/>
    </row>
    <row r="2031" spans="1:36" ht="15.75">
      <c r="A2031" s="1437">
        <v>86</v>
      </c>
      <c r="B2031" s="1726" t="s">
        <v>9367</v>
      </c>
      <c r="C2031" s="1719" t="s">
        <v>798</v>
      </c>
      <c r="D2031" s="1720">
        <v>3574.87</v>
      </c>
      <c r="E2031" s="1720"/>
      <c r="F2031" s="1720"/>
      <c r="G2031" s="1084">
        <v>100</v>
      </c>
      <c r="H2031" s="1084">
        <f t="shared" si="623"/>
        <v>357487</v>
      </c>
      <c r="I2031" s="1240">
        <v>44965</v>
      </c>
      <c r="J2031" s="1228">
        <v>46082</v>
      </c>
      <c r="K2031" s="1723"/>
      <c r="L2031" s="1084"/>
      <c r="M2031" s="1724"/>
      <c r="N2031" s="1084"/>
      <c r="O2031" s="1084">
        <v>5</v>
      </c>
      <c r="P2031" s="1084">
        <v>6</v>
      </c>
      <c r="Q2031" s="1084"/>
      <c r="R2031" s="1084"/>
      <c r="S2031" s="1084"/>
      <c r="T2031" s="1084"/>
      <c r="U2031" s="1084"/>
      <c r="V2031" s="1084"/>
      <c r="W2031" s="1084"/>
      <c r="X2031" s="1084"/>
      <c r="Y2031" s="1084"/>
      <c r="Z2031" s="1084"/>
      <c r="AA2031" s="1084"/>
      <c r="AB2031" s="1084"/>
      <c r="AC2031" s="1507">
        <f t="shared" si="642"/>
        <v>89</v>
      </c>
      <c r="AD2031" s="1508">
        <f t="shared" si="643"/>
        <v>318163.43</v>
      </c>
      <c r="AE2031" s="14">
        <f t="shared" si="644"/>
        <v>35.5</v>
      </c>
      <c r="AF2031" s="14">
        <f t="shared" si="645"/>
        <v>3.6666666666666665</v>
      </c>
      <c r="AG2031" s="14">
        <f t="shared" si="646"/>
        <v>24.272727272727273</v>
      </c>
      <c r="AH2031" s="14">
        <f t="shared" si="647"/>
        <v>-11.227272727272727</v>
      </c>
      <c r="AI2031" s="14">
        <f t="shared" si="648"/>
        <v>-41.166666666666657</v>
      </c>
      <c r="AJ2031" s="1084"/>
    </row>
    <row r="2032" spans="1:36" ht="15.75">
      <c r="A2032" s="1437">
        <v>87</v>
      </c>
      <c r="B2032" s="1726" t="s">
        <v>9368</v>
      </c>
      <c r="C2032" s="1719" t="s">
        <v>798</v>
      </c>
      <c r="D2032" s="1720">
        <v>3574.87</v>
      </c>
      <c r="E2032" s="1720"/>
      <c r="F2032" s="1720"/>
      <c r="G2032" s="1084">
        <v>100</v>
      </c>
      <c r="H2032" s="1084">
        <f t="shared" si="623"/>
        <v>357487</v>
      </c>
      <c r="I2032" s="1240">
        <v>44965</v>
      </c>
      <c r="J2032" s="1228">
        <v>46505</v>
      </c>
      <c r="K2032" s="1723"/>
      <c r="L2032" s="1084"/>
      <c r="M2032" s="1724"/>
      <c r="N2032" s="1084"/>
      <c r="O2032" s="1084"/>
      <c r="P2032" s="1084"/>
      <c r="Q2032" s="1084"/>
      <c r="R2032" s="1084"/>
      <c r="S2032" s="1084"/>
      <c r="T2032" s="1084"/>
      <c r="U2032" s="1084"/>
      <c r="V2032" s="1084"/>
      <c r="W2032" s="1084"/>
      <c r="X2032" s="1084"/>
      <c r="Y2032" s="1084"/>
      <c r="Z2032" s="1084"/>
      <c r="AA2032" s="1084"/>
      <c r="AB2032" s="1084"/>
      <c r="AC2032" s="1507">
        <f t="shared" si="642"/>
        <v>100</v>
      </c>
      <c r="AD2032" s="1508">
        <f t="shared" si="643"/>
        <v>357487</v>
      </c>
      <c r="AE2032" s="14">
        <f t="shared" si="644"/>
        <v>49.6</v>
      </c>
      <c r="AF2032" s="14">
        <f t="shared" si="645"/>
        <v>0</v>
      </c>
      <c r="AG2032" s="14" t="e">
        <f t="shared" si="646"/>
        <v>#DIV/0!</v>
      </c>
      <c r="AH2032" s="14" t="e">
        <f t="shared" si="647"/>
        <v>#DIV/0!</v>
      </c>
      <c r="AI2032" s="14">
        <f t="shared" si="648"/>
        <v>100</v>
      </c>
      <c r="AJ2032" s="1084"/>
    </row>
    <row r="2033" spans="1:36" ht="15.75">
      <c r="A2033" s="1437">
        <v>88</v>
      </c>
      <c r="B2033" s="1726" t="s">
        <v>9369</v>
      </c>
      <c r="C2033" s="1719" t="s">
        <v>798</v>
      </c>
      <c r="D2033" s="1720">
        <v>7659.06</v>
      </c>
      <c r="E2033" s="1720"/>
      <c r="F2033" s="1720"/>
      <c r="G2033" s="1084">
        <v>180</v>
      </c>
      <c r="H2033" s="1084">
        <f t="shared" si="623"/>
        <v>1378630.8</v>
      </c>
      <c r="I2033" s="1240">
        <v>44985</v>
      </c>
      <c r="J2033" s="1228">
        <v>46418</v>
      </c>
      <c r="K2033" s="1723"/>
      <c r="L2033" s="1084"/>
      <c r="M2033" s="1724"/>
      <c r="N2033" s="1084"/>
      <c r="O2033" s="1084"/>
      <c r="P2033" s="1084"/>
      <c r="Q2033" s="1084"/>
      <c r="R2033" s="1084"/>
      <c r="S2033" s="1084"/>
      <c r="T2033" s="1084"/>
      <c r="U2033" s="1084"/>
      <c r="V2033" s="1084"/>
      <c r="W2033" s="1084"/>
      <c r="X2033" s="1084"/>
      <c r="Y2033" s="1084"/>
      <c r="Z2033" s="1084"/>
      <c r="AA2033" s="1084"/>
      <c r="AB2033" s="1084"/>
      <c r="AC2033" s="1507">
        <f t="shared" si="642"/>
        <v>180</v>
      </c>
      <c r="AD2033" s="1508">
        <f t="shared" si="643"/>
        <v>1378630.8</v>
      </c>
      <c r="AE2033" s="14">
        <f t="shared" si="644"/>
        <v>46.7</v>
      </c>
      <c r="AF2033" s="14">
        <f t="shared" si="645"/>
        <v>0</v>
      </c>
      <c r="AG2033" s="14" t="e">
        <f t="shared" si="646"/>
        <v>#DIV/0!</v>
      </c>
      <c r="AH2033" s="14" t="e">
        <f t="shared" si="647"/>
        <v>#DIV/0!</v>
      </c>
      <c r="AI2033" s="14">
        <f t="shared" si="648"/>
        <v>180</v>
      </c>
      <c r="AJ2033" s="1084"/>
    </row>
    <row r="2034" spans="1:36" ht="15.75">
      <c r="A2034" s="1437">
        <v>89</v>
      </c>
      <c r="B2034" s="1726" t="s">
        <v>9370</v>
      </c>
      <c r="C2034" s="1719" t="s">
        <v>798</v>
      </c>
      <c r="D2034" s="1720">
        <v>7659.06</v>
      </c>
      <c r="E2034" s="1720"/>
      <c r="F2034" s="1720"/>
      <c r="G2034" s="1084">
        <v>20</v>
      </c>
      <c r="H2034" s="1084">
        <f t="shared" si="623"/>
        <v>153181.20000000001</v>
      </c>
      <c r="I2034" s="1240">
        <v>44985</v>
      </c>
      <c r="J2034" s="1228">
        <v>45768</v>
      </c>
      <c r="K2034" s="1723"/>
      <c r="L2034" s="1084"/>
      <c r="M2034" s="1724"/>
      <c r="N2034" s="1084"/>
      <c r="O2034" s="1084"/>
      <c r="P2034" s="1084">
        <v>1</v>
      </c>
      <c r="Q2034" s="1084"/>
      <c r="R2034" s="1084"/>
      <c r="S2034" s="1084"/>
      <c r="T2034" s="1084"/>
      <c r="U2034" s="1084"/>
      <c r="V2034" s="1084"/>
      <c r="W2034" s="1084"/>
      <c r="X2034" s="1084"/>
      <c r="Y2034" s="1084"/>
      <c r="Z2034" s="1084"/>
      <c r="AA2034" s="1084"/>
      <c r="AB2034" s="1084"/>
      <c r="AC2034" s="1507">
        <f t="shared" si="642"/>
        <v>19</v>
      </c>
      <c r="AD2034" s="1508">
        <f t="shared" si="643"/>
        <v>145522.14000000001</v>
      </c>
      <c r="AE2034" s="14">
        <f t="shared" si="644"/>
        <v>25.033333333333335</v>
      </c>
      <c r="AF2034" s="14">
        <f t="shared" si="645"/>
        <v>0.33333333333333331</v>
      </c>
      <c r="AG2034" s="14">
        <f t="shared" si="646"/>
        <v>57</v>
      </c>
      <c r="AH2034" s="14">
        <f t="shared" si="647"/>
        <v>31.966666666666665</v>
      </c>
      <c r="AI2034" s="14">
        <f t="shared" si="648"/>
        <v>10.655555555555555</v>
      </c>
      <c r="AJ2034" s="1084"/>
    </row>
    <row r="2035" spans="1:36" ht="15.75">
      <c r="A2035" s="1437">
        <v>92</v>
      </c>
      <c r="B2035" s="1726" t="s">
        <v>9371</v>
      </c>
      <c r="C2035" s="1719" t="s">
        <v>327</v>
      </c>
      <c r="D2035" s="1720">
        <v>30</v>
      </c>
      <c r="E2035" s="1720"/>
      <c r="F2035" s="1720"/>
      <c r="G2035" s="1084">
        <v>10</v>
      </c>
      <c r="H2035" s="1084">
        <f t="shared" ref="H2035:H2042" si="649">D2035*G2035</f>
        <v>300</v>
      </c>
      <c r="I2035" s="1240">
        <v>44972</v>
      </c>
      <c r="J2035" s="1228">
        <v>46660</v>
      </c>
      <c r="K2035" s="1723"/>
      <c r="L2035" s="1084"/>
      <c r="M2035" s="1724"/>
      <c r="N2035" s="1084"/>
      <c r="O2035" s="1084">
        <v>1</v>
      </c>
      <c r="P2035" s="1084">
        <v>1</v>
      </c>
      <c r="Q2035" s="1084"/>
      <c r="R2035" s="1084"/>
      <c r="S2035" s="1084"/>
      <c r="T2035" s="1084"/>
      <c r="U2035" s="1084"/>
      <c r="V2035" s="1084"/>
      <c r="W2035" s="1084"/>
      <c r="X2035" s="1084"/>
      <c r="Y2035" s="1084"/>
      <c r="Z2035" s="1084"/>
      <c r="AA2035" s="1084"/>
      <c r="AB2035" s="1084"/>
      <c r="AC2035" s="1507">
        <f t="shared" si="642"/>
        <v>8</v>
      </c>
      <c r="AD2035" s="1508">
        <f t="shared" si="643"/>
        <v>240</v>
      </c>
      <c r="AE2035" s="14">
        <f t="shared" ref="AE2035:AE2041" si="650">(J2035-"01.04.2023")/30</f>
        <v>54.766666666666666</v>
      </c>
      <c r="AF2035" s="14">
        <f t="shared" si="645"/>
        <v>0.66666666666666663</v>
      </c>
      <c r="AG2035" s="14">
        <f t="shared" si="646"/>
        <v>12</v>
      </c>
      <c r="AH2035" s="14">
        <f t="shared" ref="AH2035:AH2041" si="651">AG2035-AE2035</f>
        <v>-42.766666666666666</v>
      </c>
      <c r="AI2035" s="14">
        <f t="shared" ref="AI2035:AI2041" si="652">AC2035-(AE2035*AF2035)</f>
        <v>-28.511111111111106</v>
      </c>
      <c r="AJ2035" s="1084"/>
    </row>
    <row r="2036" spans="1:36" ht="15.75">
      <c r="A2036" s="1437">
        <v>93</v>
      </c>
      <c r="B2036" s="1726" t="s">
        <v>9372</v>
      </c>
      <c r="C2036" s="1719" t="s">
        <v>327</v>
      </c>
      <c r="D2036" s="1720">
        <v>35</v>
      </c>
      <c r="E2036" s="1720"/>
      <c r="F2036" s="1720"/>
      <c r="G2036" s="1084">
        <v>25</v>
      </c>
      <c r="H2036" s="1084">
        <f t="shared" si="649"/>
        <v>875</v>
      </c>
      <c r="I2036" s="1240">
        <v>44972</v>
      </c>
      <c r="J2036" s="1228">
        <v>46721</v>
      </c>
      <c r="K2036" s="1723"/>
      <c r="L2036" s="1084"/>
      <c r="M2036" s="1724"/>
      <c r="N2036" s="1084"/>
      <c r="O2036" s="1084"/>
      <c r="P2036" s="1084"/>
      <c r="Q2036" s="1084"/>
      <c r="R2036" s="1084"/>
      <c r="S2036" s="1084"/>
      <c r="T2036" s="1084"/>
      <c r="U2036" s="1084"/>
      <c r="V2036" s="1084"/>
      <c r="W2036" s="1084"/>
      <c r="X2036" s="1084"/>
      <c r="Y2036" s="1084"/>
      <c r="Z2036" s="1084"/>
      <c r="AA2036" s="1084"/>
      <c r="AB2036" s="1084"/>
      <c r="AC2036" s="1507">
        <f t="shared" si="642"/>
        <v>25</v>
      </c>
      <c r="AD2036" s="1508">
        <f t="shared" si="643"/>
        <v>875</v>
      </c>
      <c r="AE2036" s="14">
        <f t="shared" si="650"/>
        <v>56.8</v>
      </c>
      <c r="AF2036" s="14">
        <f t="shared" si="645"/>
        <v>0</v>
      </c>
      <c r="AG2036" s="14" t="e">
        <f t="shared" si="646"/>
        <v>#DIV/0!</v>
      </c>
      <c r="AH2036" s="14" t="e">
        <f t="shared" si="651"/>
        <v>#DIV/0!</v>
      </c>
      <c r="AI2036" s="14">
        <f t="shared" si="652"/>
        <v>25</v>
      </c>
      <c r="AJ2036" s="1084"/>
    </row>
    <row r="2037" spans="1:36" ht="15.75">
      <c r="A2037" s="1437">
        <v>94</v>
      </c>
      <c r="B2037" s="1726" t="s">
        <v>4085</v>
      </c>
      <c r="C2037" s="1719" t="s">
        <v>327</v>
      </c>
      <c r="D2037" s="1720">
        <v>230</v>
      </c>
      <c r="E2037" s="1720">
        <v>0.25</v>
      </c>
      <c r="F2037" s="1720">
        <f t="shared" si="631"/>
        <v>57.5</v>
      </c>
      <c r="G2037" s="1084"/>
      <c r="H2037" s="1084">
        <f t="shared" si="649"/>
        <v>0</v>
      </c>
      <c r="I2037" s="1240">
        <v>44742</v>
      </c>
      <c r="J2037" s="1228">
        <v>46419</v>
      </c>
      <c r="K2037" s="1723"/>
      <c r="L2037" s="1084"/>
      <c r="M2037" s="1724"/>
      <c r="N2037" s="1084"/>
      <c r="O2037" s="1084"/>
      <c r="P2037" s="1084"/>
      <c r="Q2037" s="1084"/>
      <c r="R2037" s="1084"/>
      <c r="S2037" s="1084"/>
      <c r="T2037" s="1084"/>
      <c r="U2037" s="1084"/>
      <c r="V2037" s="1084"/>
      <c r="W2037" s="1084"/>
      <c r="X2037" s="1084"/>
      <c r="Y2037" s="1084"/>
      <c r="Z2037" s="1084"/>
      <c r="AA2037" s="1084"/>
      <c r="AB2037" s="1084"/>
      <c r="AC2037" s="1507">
        <f t="shared" si="642"/>
        <v>0.25</v>
      </c>
      <c r="AD2037" s="1508">
        <f t="shared" si="643"/>
        <v>57.5</v>
      </c>
      <c r="AE2037" s="14">
        <f t="shared" si="650"/>
        <v>46.733333333333334</v>
      </c>
      <c r="AF2037" s="14">
        <f t="shared" si="645"/>
        <v>0</v>
      </c>
      <c r="AG2037" s="14" t="e">
        <f t="shared" si="646"/>
        <v>#DIV/0!</v>
      </c>
      <c r="AH2037" s="14" t="e">
        <f t="shared" si="651"/>
        <v>#DIV/0!</v>
      </c>
      <c r="AI2037" s="14">
        <f t="shared" si="652"/>
        <v>0.25</v>
      </c>
      <c r="AJ2037" s="1084"/>
    </row>
    <row r="2038" spans="1:36" ht="15.75">
      <c r="A2038" s="1437">
        <v>98</v>
      </c>
      <c r="B2038" s="1726" t="s">
        <v>8782</v>
      </c>
      <c r="C2038" s="1719" t="s">
        <v>66</v>
      </c>
      <c r="D2038" s="1720">
        <v>122.5</v>
      </c>
      <c r="E2038" s="1720">
        <v>4</v>
      </c>
      <c r="F2038" s="1720">
        <f t="shared" ref="F2038:F2042" si="653">D2038*E2038</f>
        <v>490</v>
      </c>
      <c r="G2038" s="1084"/>
      <c r="H2038" s="1084">
        <f t="shared" si="649"/>
        <v>0</v>
      </c>
      <c r="I2038" s="1240">
        <v>44781</v>
      </c>
      <c r="J2038" s="1228">
        <v>45148</v>
      </c>
      <c r="K2038" s="1723"/>
      <c r="L2038" s="1084"/>
      <c r="M2038" s="1724"/>
      <c r="N2038" s="1084"/>
      <c r="O2038" s="1084"/>
      <c r="P2038" s="1084"/>
      <c r="Q2038" s="1084"/>
      <c r="R2038" s="1084"/>
      <c r="S2038" s="1084"/>
      <c r="T2038" s="1084"/>
      <c r="U2038" s="1084"/>
      <c r="V2038" s="1084"/>
      <c r="W2038" s="1084"/>
      <c r="X2038" s="1084"/>
      <c r="Y2038" s="1084"/>
      <c r="Z2038" s="1084"/>
      <c r="AA2038" s="1084"/>
      <c r="AB2038" s="1084"/>
      <c r="AC2038" s="1507">
        <f t="shared" ref="AC2038:AC2042" si="654">E2038+G2038-N2038-O2038-AA2038-P2038-Q2038-R2038-S2038-T2038-U2038-V2038-W2038-X2038-Y2038</f>
        <v>4</v>
      </c>
      <c r="AD2038" s="1508">
        <f t="shared" ref="AD2038:AD2042" si="655">D2038*AC2038</f>
        <v>490</v>
      </c>
      <c r="AE2038" s="14">
        <f t="shared" si="650"/>
        <v>4.3666666666666663</v>
      </c>
      <c r="AF2038" s="14">
        <f t="shared" ref="AF2038:AF2042" si="656">(N2038+O2038+P2038+Q2038+R2038+S2038+T2038+U2038+V2038+W2038+X2038+Y2038)/3</f>
        <v>0</v>
      </c>
      <c r="AG2038" s="14" t="e">
        <f t="shared" ref="AG2038:AG2042" si="657">AC2038/AF2038</f>
        <v>#DIV/0!</v>
      </c>
      <c r="AH2038" s="14" t="e">
        <f t="shared" si="651"/>
        <v>#DIV/0!</v>
      </c>
      <c r="AI2038" s="14">
        <f t="shared" si="652"/>
        <v>4</v>
      </c>
      <c r="AJ2038" s="1084"/>
    </row>
    <row r="2039" spans="1:36" ht="15.75">
      <c r="A2039" s="1437">
        <v>99</v>
      </c>
      <c r="B2039" s="1726" t="s">
        <v>8783</v>
      </c>
      <c r="C2039" s="1719" t="s">
        <v>66</v>
      </c>
      <c r="D2039" s="1720">
        <v>240.28899999999999</v>
      </c>
      <c r="E2039" s="1720">
        <v>45</v>
      </c>
      <c r="F2039" s="1720">
        <f t="shared" si="653"/>
        <v>10813.004999999999</v>
      </c>
      <c r="G2039" s="1084"/>
      <c r="H2039" s="1084">
        <f t="shared" si="649"/>
        <v>0</v>
      </c>
      <c r="I2039" s="1240">
        <v>44777</v>
      </c>
      <c r="J2039" s="1228">
        <v>45283</v>
      </c>
      <c r="K2039" s="1723"/>
      <c r="L2039" s="1084"/>
      <c r="M2039" s="1724"/>
      <c r="N2039" s="1084">
        <v>2</v>
      </c>
      <c r="O2039" s="1084">
        <v>6</v>
      </c>
      <c r="P2039" s="1084">
        <v>11</v>
      </c>
      <c r="Q2039" s="1084"/>
      <c r="R2039" s="1084"/>
      <c r="S2039" s="1084"/>
      <c r="T2039" s="1084"/>
      <c r="U2039" s="1084"/>
      <c r="V2039" s="1084"/>
      <c r="W2039" s="1084"/>
      <c r="X2039" s="1084"/>
      <c r="Y2039" s="1084"/>
      <c r="Z2039" s="1084"/>
      <c r="AA2039" s="1084"/>
      <c r="AB2039" s="1084"/>
      <c r="AC2039" s="1507">
        <f t="shared" si="654"/>
        <v>26</v>
      </c>
      <c r="AD2039" s="1508">
        <f t="shared" si="655"/>
        <v>6247.5139999999992</v>
      </c>
      <c r="AE2039" s="14">
        <f t="shared" si="650"/>
        <v>8.8666666666666671</v>
      </c>
      <c r="AF2039" s="14">
        <f t="shared" si="656"/>
        <v>6.333333333333333</v>
      </c>
      <c r="AG2039" s="14">
        <f t="shared" si="657"/>
        <v>4.1052631578947372</v>
      </c>
      <c r="AH2039" s="14">
        <f t="shared" si="651"/>
        <v>-4.76140350877193</v>
      </c>
      <c r="AI2039" s="14">
        <f t="shared" si="652"/>
        <v>-30.155555555555559</v>
      </c>
      <c r="AJ2039" s="1084"/>
    </row>
    <row r="2040" spans="1:36" ht="15.75">
      <c r="A2040" s="1437">
        <v>101</v>
      </c>
      <c r="B2040" s="1726" t="s">
        <v>8784</v>
      </c>
      <c r="C2040" s="1719" t="s">
        <v>66</v>
      </c>
      <c r="D2040" s="1720">
        <v>136.5</v>
      </c>
      <c r="E2040" s="1720">
        <v>76</v>
      </c>
      <c r="F2040" s="1720">
        <f t="shared" si="653"/>
        <v>10374</v>
      </c>
      <c r="G2040" s="1084"/>
      <c r="H2040" s="1084">
        <f t="shared" si="649"/>
        <v>0</v>
      </c>
      <c r="I2040" s="1240">
        <v>44781</v>
      </c>
      <c r="J2040" s="1228">
        <v>45237</v>
      </c>
      <c r="K2040" s="1723"/>
      <c r="L2040" s="1084"/>
      <c r="M2040" s="1724"/>
      <c r="N2040" s="1084">
        <v>27</v>
      </c>
      <c r="O2040" s="1084">
        <v>22</v>
      </c>
      <c r="P2040" s="1084">
        <v>24</v>
      </c>
      <c r="Q2040" s="1084"/>
      <c r="R2040" s="1084"/>
      <c r="S2040" s="1084"/>
      <c r="T2040" s="1084"/>
      <c r="U2040" s="1084"/>
      <c r="V2040" s="1084"/>
      <c r="W2040" s="1084"/>
      <c r="X2040" s="1084"/>
      <c r="Y2040" s="1084"/>
      <c r="Z2040" s="1084"/>
      <c r="AA2040" s="1084"/>
      <c r="AB2040" s="1084"/>
      <c r="AC2040" s="1507">
        <f t="shared" si="654"/>
        <v>3</v>
      </c>
      <c r="AD2040" s="1508">
        <f t="shared" si="655"/>
        <v>409.5</v>
      </c>
      <c r="AE2040" s="14">
        <f t="shared" si="650"/>
        <v>7.333333333333333</v>
      </c>
      <c r="AF2040" s="14">
        <f t="shared" si="656"/>
        <v>24.333333333333332</v>
      </c>
      <c r="AG2040" s="14">
        <f t="shared" si="657"/>
        <v>0.12328767123287672</v>
      </c>
      <c r="AH2040" s="14">
        <f t="shared" si="651"/>
        <v>-7.2100456621004563</v>
      </c>
      <c r="AI2040" s="14">
        <f t="shared" si="652"/>
        <v>-175.44444444444443</v>
      </c>
      <c r="AJ2040" s="1084"/>
    </row>
    <row r="2041" spans="1:36" ht="15.75">
      <c r="A2041" s="1437">
        <v>103</v>
      </c>
      <c r="B2041" s="1726" t="s">
        <v>8785</v>
      </c>
      <c r="C2041" s="1719" t="s">
        <v>66</v>
      </c>
      <c r="D2041" s="1720">
        <v>457.5</v>
      </c>
      <c r="E2041" s="1720">
        <v>29</v>
      </c>
      <c r="F2041" s="1720">
        <f t="shared" si="653"/>
        <v>13267.5</v>
      </c>
      <c r="G2041" s="1084"/>
      <c r="H2041" s="1084">
        <f t="shared" si="649"/>
        <v>0</v>
      </c>
      <c r="I2041" s="1240">
        <v>44781</v>
      </c>
      <c r="J2041" s="1228">
        <v>45239</v>
      </c>
      <c r="K2041" s="1723"/>
      <c r="L2041" s="1084"/>
      <c r="M2041" s="1724"/>
      <c r="N2041" s="1084">
        <v>6</v>
      </c>
      <c r="O2041" s="1084">
        <v>3</v>
      </c>
      <c r="P2041" s="1084">
        <v>3</v>
      </c>
      <c r="Q2041" s="1084"/>
      <c r="R2041" s="1084"/>
      <c r="S2041" s="1084"/>
      <c r="T2041" s="1084"/>
      <c r="U2041" s="1084"/>
      <c r="V2041" s="1084"/>
      <c r="W2041" s="1084"/>
      <c r="X2041" s="1084"/>
      <c r="Y2041" s="1084"/>
      <c r="Z2041" s="1084"/>
      <c r="AA2041" s="1084"/>
      <c r="AB2041" s="1084"/>
      <c r="AC2041" s="1507">
        <f t="shared" si="654"/>
        <v>17</v>
      </c>
      <c r="AD2041" s="1508">
        <f t="shared" si="655"/>
        <v>7777.5</v>
      </c>
      <c r="AE2041" s="14">
        <f t="shared" si="650"/>
        <v>7.4</v>
      </c>
      <c r="AF2041" s="14">
        <f t="shared" si="656"/>
        <v>4</v>
      </c>
      <c r="AG2041" s="14">
        <f t="shared" si="657"/>
        <v>4.25</v>
      </c>
      <c r="AH2041" s="14">
        <f t="shared" si="651"/>
        <v>-3.1500000000000004</v>
      </c>
      <c r="AI2041" s="14">
        <f t="shared" si="652"/>
        <v>-12.600000000000001</v>
      </c>
      <c r="AJ2041" s="1084"/>
    </row>
    <row r="2042" spans="1:36" ht="15.75">
      <c r="A2042" s="1437">
        <v>106</v>
      </c>
      <c r="B2042" s="1726" t="s">
        <v>3443</v>
      </c>
      <c r="C2042" s="1719" t="s">
        <v>66</v>
      </c>
      <c r="D2042" s="1720">
        <v>30.018000000000001</v>
      </c>
      <c r="E2042" s="1720">
        <v>50</v>
      </c>
      <c r="F2042" s="1720">
        <f t="shared" si="653"/>
        <v>1500.9</v>
      </c>
      <c r="G2042" s="1084"/>
      <c r="H2042" s="1084">
        <f t="shared" si="649"/>
        <v>0</v>
      </c>
      <c r="I2042" s="1240"/>
      <c r="J2042" s="1228" t="s">
        <v>946</v>
      </c>
      <c r="K2042" s="1723"/>
      <c r="L2042" s="1084"/>
      <c r="M2042" s="1724"/>
      <c r="N2042" s="1084"/>
      <c r="O2042" s="1084"/>
      <c r="P2042" s="1084"/>
      <c r="Q2042" s="1084"/>
      <c r="R2042" s="1084"/>
      <c r="S2042" s="1084"/>
      <c r="T2042" s="1084"/>
      <c r="U2042" s="1084"/>
      <c r="V2042" s="1084"/>
      <c r="W2042" s="1084"/>
      <c r="X2042" s="1084"/>
      <c r="Y2042" s="1084"/>
      <c r="Z2042" s="1084"/>
      <c r="AA2042" s="1084"/>
      <c r="AB2042" s="1084"/>
      <c r="AC2042" s="1507">
        <f t="shared" si="654"/>
        <v>50</v>
      </c>
      <c r="AD2042" s="1508">
        <f t="shared" si="655"/>
        <v>1500.9</v>
      </c>
      <c r="AE2042" s="1075" t="s">
        <v>946</v>
      </c>
      <c r="AF2042" s="14">
        <f t="shared" si="656"/>
        <v>0</v>
      </c>
      <c r="AG2042" s="14" t="e">
        <f t="shared" si="657"/>
        <v>#DIV/0!</v>
      </c>
      <c r="AH2042" s="1075" t="s">
        <v>946</v>
      </c>
      <c r="AI2042" s="1075" t="s">
        <v>946</v>
      </c>
      <c r="AJ2042" s="1084"/>
    </row>
    <row r="2043" spans="1:36" ht="15.75" customHeight="1">
      <c r="A2043" s="4191" t="s">
        <v>27</v>
      </c>
      <c r="B2043" s="4192"/>
      <c r="C2043" s="4192"/>
      <c r="D2043" s="4192"/>
      <c r="E2043" s="4192"/>
      <c r="F2043" s="4192"/>
      <c r="G2043" s="4192"/>
      <c r="H2043" s="4192"/>
      <c r="I2043" s="4192"/>
      <c r="J2043" s="4192"/>
      <c r="K2043" s="4192"/>
      <c r="L2043" s="4192"/>
      <c r="M2043" s="4192"/>
      <c r="N2043" s="4192"/>
      <c r="O2043" s="4192"/>
      <c r="P2043" s="4192"/>
      <c r="Q2043" s="4192"/>
      <c r="R2043" s="4192"/>
      <c r="S2043" s="4192"/>
      <c r="T2043" s="4192"/>
      <c r="U2043" s="4192"/>
      <c r="V2043" s="4192"/>
      <c r="W2043" s="4192"/>
      <c r="X2043" s="4192"/>
      <c r="Y2043" s="4192"/>
      <c r="Z2043" s="4192"/>
      <c r="AA2043" s="4192"/>
      <c r="AB2043" s="4192"/>
      <c r="AC2043" s="4192"/>
      <c r="AD2043" s="4192"/>
      <c r="AE2043" s="4192"/>
      <c r="AF2043" s="4192"/>
      <c r="AG2043" s="4192"/>
      <c r="AH2043" s="4192"/>
      <c r="AI2043" s="4192"/>
      <c r="AJ2043" s="4193"/>
    </row>
    <row r="2044" spans="1:36" ht="15.75">
      <c r="A2044" s="4803" t="s">
        <v>19</v>
      </c>
      <c r="B2044" s="4803"/>
      <c r="C2044" s="4803"/>
      <c r="D2044" s="4803"/>
      <c r="E2044" s="4803"/>
      <c r="F2044" s="4803"/>
      <c r="G2044" s="4803"/>
      <c r="H2044" s="4803"/>
      <c r="I2044" s="4803"/>
      <c r="J2044" s="4803"/>
      <c r="K2044" s="4803"/>
      <c r="L2044" s="4803"/>
      <c r="M2044" s="4803"/>
      <c r="N2044" s="4803"/>
      <c r="O2044" s="4803"/>
      <c r="P2044" s="4803"/>
      <c r="Q2044" s="4803"/>
      <c r="R2044" s="4803"/>
      <c r="S2044" s="4803"/>
      <c r="T2044" s="4803"/>
      <c r="U2044" s="4803"/>
      <c r="V2044" s="4803"/>
      <c r="W2044" s="4803"/>
      <c r="X2044" s="4803"/>
      <c r="Y2044" s="4803"/>
      <c r="Z2044" s="4803"/>
      <c r="AA2044" s="4803"/>
      <c r="AB2044" s="4803"/>
      <c r="AC2044" s="4803"/>
      <c r="AD2044" s="4803"/>
      <c r="AE2044" s="4803"/>
      <c r="AF2044" s="4803"/>
      <c r="AG2044" s="4803"/>
      <c r="AH2044" s="4803"/>
      <c r="AI2044" s="4803"/>
      <c r="AJ2044" s="4803"/>
    </row>
    <row r="2045" spans="1:36" ht="15.75">
      <c r="A2045" s="4442" t="s">
        <v>7374</v>
      </c>
      <c r="B2045" s="4442"/>
      <c r="C2045" s="4442"/>
      <c r="D2045" s="4442"/>
      <c r="E2045" s="4442"/>
      <c r="F2045" s="4442"/>
      <c r="G2045" s="4442"/>
      <c r="H2045" s="4442"/>
      <c r="I2045" s="4442"/>
      <c r="J2045" s="4442"/>
      <c r="K2045" s="4442"/>
      <c r="L2045" s="4442"/>
      <c r="M2045" s="4442"/>
      <c r="N2045" s="4442"/>
      <c r="O2045" s="4442"/>
      <c r="P2045" s="4442"/>
      <c r="Q2045" s="4442"/>
      <c r="R2045" s="4442"/>
      <c r="S2045" s="4442"/>
      <c r="T2045" s="4442"/>
      <c r="U2045" s="4442"/>
      <c r="V2045" s="4442"/>
      <c r="W2045" s="4442"/>
      <c r="X2045" s="4442"/>
      <c r="Y2045" s="4442"/>
      <c r="Z2045" s="4442"/>
      <c r="AA2045" s="4442"/>
      <c r="AB2045" s="4442"/>
      <c r="AC2045" s="4442"/>
      <c r="AD2045" s="4442"/>
      <c r="AE2045" s="4442"/>
      <c r="AF2045" s="4442"/>
      <c r="AG2045" s="4442"/>
      <c r="AH2045" s="4442"/>
      <c r="AI2045" s="4442"/>
      <c r="AJ2045" s="4442"/>
    </row>
    <row r="2046" spans="1:36" ht="31.5">
      <c r="A2046" s="1433">
        <v>1</v>
      </c>
      <c r="B2046" s="479" t="s">
        <v>7375</v>
      </c>
      <c r="C2046" s="22" t="s">
        <v>176</v>
      </c>
      <c r="D2046" s="1166">
        <v>94.87</v>
      </c>
      <c r="E2046" s="1167">
        <v>175</v>
      </c>
      <c r="F2046" s="1155">
        <f t="shared" ref="F2046:F2055" si="658">E2046*D2046</f>
        <v>16602.25</v>
      </c>
      <c r="G2046" s="1149">
        <v>0</v>
      </c>
      <c r="H2046" s="1149">
        <f t="shared" ref="H2046:H2055" si="659">D2046*G2046</f>
        <v>0</v>
      </c>
      <c r="I2046" s="1168">
        <v>44494</v>
      </c>
      <c r="J2046" s="1150">
        <v>45200</v>
      </c>
      <c r="K2046" s="1154">
        <v>0</v>
      </c>
      <c r="L2046" s="1166" t="s">
        <v>1262</v>
      </c>
      <c r="M2046" s="1168">
        <v>44397</v>
      </c>
      <c r="N2046" s="1167">
        <v>5</v>
      </c>
      <c r="O2046" s="1084">
        <v>0</v>
      </c>
      <c r="P2046" s="135">
        <v>15</v>
      </c>
      <c r="Q2046" s="1084"/>
      <c r="R2046" s="1084"/>
      <c r="S2046" s="1084"/>
      <c r="T2046" s="1084"/>
      <c r="U2046" s="1084"/>
      <c r="V2046" s="1084"/>
      <c r="W2046" s="1084"/>
      <c r="X2046" s="1084"/>
      <c r="Y2046" s="1084"/>
      <c r="Z2046" s="1084"/>
      <c r="AA2046" s="1084"/>
      <c r="AB2046" s="1084"/>
      <c r="AC2046" s="1507">
        <f t="shared" ref="AC2046:AC2055" si="660">E2046+G2046-N2046-O2046-AA2046-P2046-Q2046-R2046-S2046-T2046-U2046-V2046-W2046-X2046-Y2046</f>
        <v>155</v>
      </c>
      <c r="AD2046" s="1508">
        <f t="shared" ref="AD2046:AD2055" si="661">D2046*AC2046</f>
        <v>14704.85</v>
      </c>
      <c r="AE2046" s="14">
        <f t="shared" ref="AE2046:AE2055" si="662">(J2046-"01.04.2023")/30</f>
        <v>6.1</v>
      </c>
      <c r="AF2046" s="14">
        <f t="shared" ref="AF2046:AF2055" si="663">(N2046+O2046+P2046+Q2046+R2046+S2046+T2046+U2046+V2046+W2046+X2046+Y2046)/3</f>
        <v>6.666666666666667</v>
      </c>
      <c r="AG2046" s="14">
        <f t="shared" ref="AG2046:AG2055" si="664">AC2046/AF2046</f>
        <v>23.25</v>
      </c>
      <c r="AH2046" s="14">
        <f t="shared" ref="AH2046:AH2055" si="665">AG2046-AE2046</f>
        <v>17.149999999999999</v>
      </c>
      <c r="AI2046" s="14">
        <f t="shared" ref="AI2046:AI2055" si="666">AC2046-(AE2046*AF2046)</f>
        <v>114.33333333333334</v>
      </c>
      <c r="AJ2046" s="1169"/>
    </row>
    <row r="2047" spans="1:36" ht="31.5">
      <c r="A2047" s="1433">
        <v>2</v>
      </c>
      <c r="B2047" s="680" t="s">
        <v>7376</v>
      </c>
      <c r="C2047" s="1429" t="s">
        <v>143</v>
      </c>
      <c r="D2047" s="1148">
        <v>10953.8</v>
      </c>
      <c r="E2047" s="1149">
        <v>142</v>
      </c>
      <c r="F2047" s="1155">
        <f t="shared" si="658"/>
        <v>1555439.5999999999</v>
      </c>
      <c r="G2047" s="1149">
        <v>0</v>
      </c>
      <c r="H2047" s="1149">
        <f t="shared" si="659"/>
        <v>0</v>
      </c>
      <c r="I2047" s="1150">
        <v>44600</v>
      </c>
      <c r="J2047" s="1156">
        <v>45291</v>
      </c>
      <c r="K2047" s="1154">
        <v>0</v>
      </c>
      <c r="L2047" s="1149" t="s">
        <v>1263</v>
      </c>
      <c r="M2047" s="1150">
        <v>44595</v>
      </c>
      <c r="N2047" s="1149">
        <v>0</v>
      </c>
      <c r="O2047" s="1084">
        <v>0</v>
      </c>
      <c r="P2047" s="1084">
        <v>0</v>
      </c>
      <c r="Q2047" s="1084"/>
      <c r="R2047" s="1084"/>
      <c r="S2047" s="1084"/>
      <c r="T2047" s="1084"/>
      <c r="U2047" s="1084"/>
      <c r="V2047" s="1084"/>
      <c r="W2047" s="1084"/>
      <c r="X2047" s="1084"/>
      <c r="Y2047" s="1084"/>
      <c r="Z2047" s="1084"/>
      <c r="AA2047" s="1084"/>
      <c r="AB2047" s="1084"/>
      <c r="AC2047" s="1507">
        <f t="shared" si="660"/>
        <v>142</v>
      </c>
      <c r="AD2047" s="1508">
        <f t="shared" si="661"/>
        <v>1555439.5999999999</v>
      </c>
      <c r="AE2047" s="14">
        <f t="shared" si="662"/>
        <v>9.1333333333333329</v>
      </c>
      <c r="AF2047" s="14">
        <f t="shared" si="663"/>
        <v>0</v>
      </c>
      <c r="AG2047" s="14" t="e">
        <f t="shared" si="664"/>
        <v>#DIV/0!</v>
      </c>
      <c r="AH2047" s="14" t="e">
        <f t="shared" si="665"/>
        <v>#DIV/0!</v>
      </c>
      <c r="AI2047" s="14">
        <f t="shared" si="666"/>
        <v>142</v>
      </c>
      <c r="AJ2047" s="1169"/>
    </row>
    <row r="2048" spans="1:36" ht="15.75">
      <c r="A2048" s="1433">
        <v>4</v>
      </c>
      <c r="B2048" s="479" t="s">
        <v>7377</v>
      </c>
      <c r="C2048" s="1073" t="s">
        <v>153</v>
      </c>
      <c r="D2048" s="1166">
        <v>0.69</v>
      </c>
      <c r="E2048" s="1167">
        <v>630</v>
      </c>
      <c r="F2048" s="1155">
        <f t="shared" si="658"/>
        <v>434.7</v>
      </c>
      <c r="G2048" s="1149">
        <v>0</v>
      </c>
      <c r="H2048" s="1149">
        <f t="shared" si="659"/>
        <v>0</v>
      </c>
      <c r="I2048" s="1168">
        <v>44553</v>
      </c>
      <c r="J2048" s="1150">
        <v>45597</v>
      </c>
      <c r="K2048" s="1154">
        <v>0</v>
      </c>
      <c r="L2048" s="1166">
        <v>1373</v>
      </c>
      <c r="M2048" s="1168">
        <v>44488</v>
      </c>
      <c r="N2048" s="1149">
        <v>52</v>
      </c>
      <c r="O2048" s="1084">
        <v>20</v>
      </c>
      <c r="P2048" s="1084">
        <v>58</v>
      </c>
      <c r="Q2048" s="1084"/>
      <c r="R2048" s="1084"/>
      <c r="S2048" s="1084"/>
      <c r="T2048" s="1084"/>
      <c r="U2048" s="1084"/>
      <c r="V2048" s="1084"/>
      <c r="W2048" s="1084"/>
      <c r="X2048" s="1084"/>
      <c r="Y2048" s="1084"/>
      <c r="Z2048" s="1084"/>
      <c r="AA2048" s="1084"/>
      <c r="AB2048" s="1084"/>
      <c r="AC2048" s="1507">
        <f t="shared" si="660"/>
        <v>500</v>
      </c>
      <c r="AD2048" s="1508">
        <f t="shared" si="661"/>
        <v>345</v>
      </c>
      <c r="AE2048" s="14">
        <f t="shared" si="662"/>
        <v>19.333333333333332</v>
      </c>
      <c r="AF2048" s="14">
        <f t="shared" si="663"/>
        <v>43.333333333333336</v>
      </c>
      <c r="AG2048" s="14">
        <f t="shared" si="664"/>
        <v>11.538461538461538</v>
      </c>
      <c r="AH2048" s="14">
        <f t="shared" si="665"/>
        <v>-7.7948717948717938</v>
      </c>
      <c r="AI2048" s="14">
        <f t="shared" si="666"/>
        <v>-337.77777777777783</v>
      </c>
      <c r="AJ2048" s="1169"/>
    </row>
    <row r="2049" spans="1:36" ht="15.75">
      <c r="A2049" s="1433">
        <v>6</v>
      </c>
      <c r="B2049" s="1151" t="s">
        <v>1264</v>
      </c>
      <c r="C2049" s="1429" t="s">
        <v>176</v>
      </c>
      <c r="D2049" s="1148">
        <v>19.21</v>
      </c>
      <c r="E2049" s="1149">
        <v>27</v>
      </c>
      <c r="F2049" s="1155">
        <f t="shared" si="658"/>
        <v>518.67000000000007</v>
      </c>
      <c r="G2049" s="1149">
        <v>0</v>
      </c>
      <c r="H2049" s="1149">
        <f t="shared" si="659"/>
        <v>0</v>
      </c>
      <c r="I2049" s="1150">
        <v>44600</v>
      </c>
      <c r="J2049" s="1150">
        <v>45261</v>
      </c>
      <c r="K2049" s="1154">
        <v>0</v>
      </c>
      <c r="L2049" s="1149" t="s">
        <v>1263</v>
      </c>
      <c r="M2049" s="1150">
        <v>44595</v>
      </c>
      <c r="N2049" s="1149">
        <v>0</v>
      </c>
      <c r="O2049" s="1084">
        <v>1</v>
      </c>
      <c r="P2049" s="1084">
        <v>0</v>
      </c>
      <c r="Q2049" s="1084"/>
      <c r="R2049" s="1084"/>
      <c r="S2049" s="1084"/>
      <c r="T2049" s="1084"/>
      <c r="U2049" s="1084"/>
      <c r="V2049" s="1084"/>
      <c r="W2049" s="1084"/>
      <c r="X2049" s="1084"/>
      <c r="Y2049" s="1084"/>
      <c r="Z2049" s="1147"/>
      <c r="AA2049" s="1084"/>
      <c r="AB2049" s="1084"/>
      <c r="AC2049" s="1507">
        <f t="shared" si="660"/>
        <v>26</v>
      </c>
      <c r="AD2049" s="1508">
        <f t="shared" si="661"/>
        <v>499.46000000000004</v>
      </c>
      <c r="AE2049" s="14">
        <f t="shared" si="662"/>
        <v>8.1333333333333329</v>
      </c>
      <c r="AF2049" s="14">
        <f t="shared" si="663"/>
        <v>0.33333333333333331</v>
      </c>
      <c r="AG2049" s="14">
        <f t="shared" si="664"/>
        <v>78</v>
      </c>
      <c r="AH2049" s="14">
        <f t="shared" si="665"/>
        <v>69.866666666666674</v>
      </c>
      <c r="AI2049" s="14">
        <f t="shared" si="666"/>
        <v>23.288888888888888</v>
      </c>
      <c r="AJ2049" s="1169"/>
    </row>
    <row r="2050" spans="1:36" ht="20.25" customHeight="1">
      <c r="A2050" s="1433">
        <v>8</v>
      </c>
      <c r="B2050" s="1147" t="s">
        <v>737</v>
      </c>
      <c r="C2050" s="1429" t="s">
        <v>176</v>
      </c>
      <c r="D2050" s="1148">
        <v>3190</v>
      </c>
      <c r="E2050" s="1149">
        <v>40</v>
      </c>
      <c r="F2050" s="1155">
        <f t="shared" si="658"/>
        <v>127600</v>
      </c>
      <c r="G2050" s="1149">
        <v>0</v>
      </c>
      <c r="H2050" s="1149">
        <f t="shared" si="659"/>
        <v>0</v>
      </c>
      <c r="I2050" s="1150">
        <v>44600</v>
      </c>
      <c r="J2050" s="1150">
        <v>45352</v>
      </c>
      <c r="K2050" s="1154">
        <v>0</v>
      </c>
      <c r="L2050" s="1149" t="s">
        <v>1263</v>
      </c>
      <c r="M2050" s="1150">
        <v>44595</v>
      </c>
      <c r="N2050" s="1149">
        <v>0</v>
      </c>
      <c r="O2050" s="1084">
        <v>0</v>
      </c>
      <c r="P2050" s="1084">
        <v>0</v>
      </c>
      <c r="Q2050" s="1084"/>
      <c r="R2050" s="1084"/>
      <c r="S2050" s="1084"/>
      <c r="T2050" s="1084"/>
      <c r="U2050" s="1084"/>
      <c r="V2050" s="1084"/>
      <c r="W2050" s="1084"/>
      <c r="X2050" s="1084"/>
      <c r="Y2050" s="1084"/>
      <c r="Z2050" s="1084"/>
      <c r="AA2050" s="1084"/>
      <c r="AB2050" s="1084"/>
      <c r="AC2050" s="1507">
        <f t="shared" si="660"/>
        <v>40</v>
      </c>
      <c r="AD2050" s="1508">
        <f t="shared" si="661"/>
        <v>127600</v>
      </c>
      <c r="AE2050" s="14">
        <f t="shared" si="662"/>
        <v>11.166666666666666</v>
      </c>
      <c r="AF2050" s="14">
        <f t="shared" si="663"/>
        <v>0</v>
      </c>
      <c r="AG2050" s="14" t="e">
        <f t="shared" si="664"/>
        <v>#DIV/0!</v>
      </c>
      <c r="AH2050" s="14" t="e">
        <f t="shared" si="665"/>
        <v>#DIV/0!</v>
      </c>
      <c r="AI2050" s="14">
        <f t="shared" si="666"/>
        <v>40</v>
      </c>
      <c r="AJ2050" s="1169"/>
    </row>
    <row r="2051" spans="1:36" ht="21" customHeight="1">
      <c r="A2051" s="1433">
        <v>11</v>
      </c>
      <c r="B2051" s="680" t="s">
        <v>738</v>
      </c>
      <c r="C2051" s="22" t="s">
        <v>186</v>
      </c>
      <c r="D2051" s="1154">
        <v>1.39</v>
      </c>
      <c r="E2051" s="1149">
        <v>1665</v>
      </c>
      <c r="F2051" s="1155">
        <f t="shared" si="658"/>
        <v>2314.35</v>
      </c>
      <c r="G2051" s="1149">
        <v>0</v>
      </c>
      <c r="H2051" s="1149">
        <f t="shared" si="659"/>
        <v>0</v>
      </c>
      <c r="I2051" s="1168">
        <v>44074</v>
      </c>
      <c r="J2051" s="1156">
        <v>45352</v>
      </c>
      <c r="K2051" s="1154">
        <v>0</v>
      </c>
      <c r="L2051" s="1166">
        <v>870</v>
      </c>
      <c r="M2051" s="1168">
        <v>44071</v>
      </c>
      <c r="N2051" s="1149">
        <v>14</v>
      </c>
      <c r="O2051" s="1084">
        <v>14</v>
      </c>
      <c r="P2051" s="1084">
        <v>0</v>
      </c>
      <c r="Q2051" s="1084"/>
      <c r="R2051" s="1084"/>
      <c r="S2051" s="1084"/>
      <c r="T2051" s="1084"/>
      <c r="U2051" s="1084"/>
      <c r="V2051" s="1084"/>
      <c r="W2051" s="1084"/>
      <c r="X2051" s="1084"/>
      <c r="Y2051" s="1084"/>
      <c r="Z2051" s="1084"/>
      <c r="AA2051" s="1084"/>
      <c r="AB2051" s="1084"/>
      <c r="AC2051" s="1507">
        <f t="shared" si="660"/>
        <v>1637</v>
      </c>
      <c r="AD2051" s="1508">
        <f t="shared" si="661"/>
        <v>2275.4299999999998</v>
      </c>
      <c r="AE2051" s="14">
        <f t="shared" si="662"/>
        <v>11.166666666666666</v>
      </c>
      <c r="AF2051" s="14">
        <f t="shared" si="663"/>
        <v>9.3333333333333339</v>
      </c>
      <c r="AG2051" s="14">
        <f t="shared" si="664"/>
        <v>175.39285714285714</v>
      </c>
      <c r="AH2051" s="14">
        <f t="shared" si="665"/>
        <v>164.22619047619048</v>
      </c>
      <c r="AI2051" s="14">
        <f t="shared" si="666"/>
        <v>1532.7777777777778</v>
      </c>
      <c r="AJ2051" s="1084"/>
    </row>
    <row r="2052" spans="1:36" ht="15.75">
      <c r="A2052" s="1433">
        <v>13</v>
      </c>
      <c r="B2052" s="479" t="s">
        <v>749</v>
      </c>
      <c r="C2052" s="1073" t="s">
        <v>153</v>
      </c>
      <c r="D2052" s="1166">
        <v>1.39</v>
      </c>
      <c r="E2052" s="1167">
        <v>396</v>
      </c>
      <c r="F2052" s="1155">
        <f t="shared" si="658"/>
        <v>550.43999999999994</v>
      </c>
      <c r="G2052" s="1149">
        <v>0</v>
      </c>
      <c r="H2052" s="1149">
        <f t="shared" si="659"/>
        <v>0</v>
      </c>
      <c r="I2052" s="1168">
        <v>44553</v>
      </c>
      <c r="J2052" s="1150">
        <v>45352</v>
      </c>
      <c r="K2052" s="1154">
        <v>0</v>
      </c>
      <c r="L2052" s="1166">
        <v>1373</v>
      </c>
      <c r="M2052" s="1168">
        <v>44488</v>
      </c>
      <c r="N2052" s="1149">
        <v>0</v>
      </c>
      <c r="O2052" s="1084">
        <v>28</v>
      </c>
      <c r="P2052" s="1084">
        <v>50</v>
      </c>
      <c r="Q2052" s="1084"/>
      <c r="R2052" s="1084"/>
      <c r="S2052" s="1084"/>
      <c r="T2052" s="1084"/>
      <c r="U2052" s="1084"/>
      <c r="V2052" s="1084"/>
      <c r="W2052" s="1084"/>
      <c r="X2052" s="1084"/>
      <c r="Y2052" s="1084"/>
      <c r="Z2052" s="1084"/>
      <c r="AA2052" s="1084"/>
      <c r="AB2052" s="1084"/>
      <c r="AC2052" s="1507">
        <f t="shared" si="660"/>
        <v>318</v>
      </c>
      <c r="AD2052" s="1508">
        <f t="shared" si="661"/>
        <v>442.02</v>
      </c>
      <c r="AE2052" s="14">
        <f t="shared" si="662"/>
        <v>11.166666666666666</v>
      </c>
      <c r="AF2052" s="14">
        <f t="shared" si="663"/>
        <v>26</v>
      </c>
      <c r="AG2052" s="14">
        <f t="shared" si="664"/>
        <v>12.23076923076923</v>
      </c>
      <c r="AH2052" s="14">
        <f t="shared" si="665"/>
        <v>1.0641025641025639</v>
      </c>
      <c r="AI2052" s="14">
        <f t="shared" si="666"/>
        <v>27.666666666666686</v>
      </c>
      <c r="AJ2052" s="1169"/>
    </row>
    <row r="2053" spans="1:36" ht="15.75" customHeight="1">
      <c r="A2053" s="1433">
        <v>14</v>
      </c>
      <c r="B2053" s="479" t="s">
        <v>744</v>
      </c>
      <c r="C2053" s="1073" t="s">
        <v>176</v>
      </c>
      <c r="D2053" s="1166">
        <v>51.43</v>
      </c>
      <c r="E2053" s="1167">
        <v>63</v>
      </c>
      <c r="F2053" s="1155">
        <f t="shared" si="658"/>
        <v>3240.09</v>
      </c>
      <c r="G2053" s="1149">
        <v>0</v>
      </c>
      <c r="H2053" s="1149">
        <f t="shared" si="659"/>
        <v>0</v>
      </c>
      <c r="I2053" s="1168">
        <v>44494</v>
      </c>
      <c r="J2053" s="1150">
        <v>45200</v>
      </c>
      <c r="K2053" s="1154">
        <v>0</v>
      </c>
      <c r="L2053" s="1166" t="s">
        <v>1262</v>
      </c>
      <c r="M2053" s="1168">
        <v>44397</v>
      </c>
      <c r="N2053" s="1170">
        <v>0</v>
      </c>
      <c r="O2053" s="1084">
        <v>0</v>
      </c>
      <c r="P2053" s="1171">
        <v>0</v>
      </c>
      <c r="Q2053" s="1084"/>
      <c r="R2053" s="1084"/>
      <c r="S2053" s="1084"/>
      <c r="T2053" s="1084"/>
      <c r="U2053" s="1084"/>
      <c r="V2053" s="1084"/>
      <c r="W2053" s="1084"/>
      <c r="X2053" s="1084"/>
      <c r="Y2053" s="1084"/>
      <c r="Z2053" s="1147"/>
      <c r="AA2053" s="1084"/>
      <c r="AB2053" s="1084"/>
      <c r="AC2053" s="1507">
        <f t="shared" si="660"/>
        <v>63</v>
      </c>
      <c r="AD2053" s="1508">
        <f t="shared" si="661"/>
        <v>3240.09</v>
      </c>
      <c r="AE2053" s="14">
        <f t="shared" si="662"/>
        <v>6.1</v>
      </c>
      <c r="AF2053" s="14">
        <f t="shared" si="663"/>
        <v>0</v>
      </c>
      <c r="AG2053" s="14" t="e">
        <f t="shared" si="664"/>
        <v>#DIV/0!</v>
      </c>
      <c r="AH2053" s="14" t="e">
        <f t="shared" si="665"/>
        <v>#DIV/0!</v>
      </c>
      <c r="AI2053" s="14">
        <f t="shared" si="666"/>
        <v>63</v>
      </c>
      <c r="AJ2053" s="1169"/>
    </row>
    <row r="2054" spans="1:36" ht="15.75" customHeight="1">
      <c r="A2054" s="1433">
        <v>15</v>
      </c>
      <c r="B2054" s="1151" t="s">
        <v>1265</v>
      </c>
      <c r="C2054" s="1429" t="s">
        <v>143</v>
      </c>
      <c r="D2054" s="1148">
        <v>23.32</v>
      </c>
      <c r="E2054" s="1149">
        <v>2625</v>
      </c>
      <c r="F2054" s="1155">
        <f t="shared" si="658"/>
        <v>61215</v>
      </c>
      <c r="G2054" s="1149">
        <v>0</v>
      </c>
      <c r="H2054" s="1149">
        <f t="shared" si="659"/>
        <v>0</v>
      </c>
      <c r="I2054" s="1150">
        <v>44600</v>
      </c>
      <c r="J2054" s="1150">
        <v>45658</v>
      </c>
      <c r="K2054" s="1154">
        <v>0</v>
      </c>
      <c r="L2054" s="1149" t="s">
        <v>1263</v>
      </c>
      <c r="M2054" s="1150">
        <v>44595</v>
      </c>
      <c r="N2054" s="1149">
        <v>27</v>
      </c>
      <c r="O2054" s="1084">
        <v>17</v>
      </c>
      <c r="P2054" s="1084">
        <v>50</v>
      </c>
      <c r="Q2054" s="1084"/>
      <c r="R2054" s="1084"/>
      <c r="S2054" s="1084"/>
      <c r="T2054" s="1084"/>
      <c r="U2054" s="1084"/>
      <c r="V2054" s="1084"/>
      <c r="W2054" s="1084"/>
      <c r="X2054" s="1084"/>
      <c r="Y2054" s="1084"/>
      <c r="Z2054" s="1084"/>
      <c r="AA2054" s="1084"/>
      <c r="AB2054" s="1084"/>
      <c r="AC2054" s="1507">
        <f t="shared" si="660"/>
        <v>2531</v>
      </c>
      <c r="AD2054" s="1508">
        <f t="shared" si="661"/>
        <v>59022.92</v>
      </c>
      <c r="AE2054" s="14">
        <f t="shared" si="662"/>
        <v>21.366666666666667</v>
      </c>
      <c r="AF2054" s="14">
        <f t="shared" si="663"/>
        <v>31.333333333333332</v>
      </c>
      <c r="AG2054" s="14">
        <f t="shared" si="664"/>
        <v>80.776595744680847</v>
      </c>
      <c r="AH2054" s="14">
        <f t="shared" si="665"/>
        <v>59.40992907801418</v>
      </c>
      <c r="AI2054" s="14">
        <f t="shared" si="666"/>
        <v>1861.5111111111112</v>
      </c>
      <c r="AJ2054" s="1169"/>
    </row>
    <row r="2055" spans="1:36" ht="31.5">
      <c r="A2055" s="1433">
        <v>17</v>
      </c>
      <c r="B2055" s="479" t="s">
        <v>745</v>
      </c>
      <c r="C2055" s="1073" t="s">
        <v>176</v>
      </c>
      <c r="D2055" s="1166">
        <v>21.08</v>
      </c>
      <c r="E2055" s="1167">
        <v>19738</v>
      </c>
      <c r="F2055" s="1155">
        <f t="shared" si="658"/>
        <v>416077.04</v>
      </c>
      <c r="G2055" s="1149">
        <v>0</v>
      </c>
      <c r="H2055" s="1149">
        <f t="shared" si="659"/>
        <v>0</v>
      </c>
      <c r="I2055" s="1168">
        <v>44494</v>
      </c>
      <c r="J2055" s="1150">
        <v>45231</v>
      </c>
      <c r="K2055" s="1154">
        <v>0</v>
      </c>
      <c r="L2055" s="1166" t="s">
        <v>1262</v>
      </c>
      <c r="M2055" s="1168">
        <v>44397</v>
      </c>
      <c r="N2055" s="1170">
        <v>198</v>
      </c>
      <c r="O2055" s="1084">
        <v>125</v>
      </c>
      <c r="P2055" s="1171">
        <v>120</v>
      </c>
      <c r="Q2055" s="1084"/>
      <c r="R2055" s="1084"/>
      <c r="S2055" s="1084"/>
      <c r="T2055" s="1084"/>
      <c r="U2055" s="1084"/>
      <c r="V2055" s="1084"/>
      <c r="W2055" s="1084"/>
      <c r="X2055" s="1084"/>
      <c r="Y2055" s="1084"/>
      <c r="Z2055" s="1147"/>
      <c r="AA2055" s="1084"/>
      <c r="AB2055" s="1084"/>
      <c r="AC2055" s="1507">
        <f t="shared" si="660"/>
        <v>19295</v>
      </c>
      <c r="AD2055" s="1508">
        <f t="shared" si="661"/>
        <v>406738.6</v>
      </c>
      <c r="AE2055" s="14">
        <f t="shared" si="662"/>
        <v>7.1333333333333337</v>
      </c>
      <c r="AF2055" s="14">
        <f t="shared" si="663"/>
        <v>147.66666666666666</v>
      </c>
      <c r="AG2055" s="14">
        <f t="shared" si="664"/>
        <v>130.66591422121897</v>
      </c>
      <c r="AH2055" s="14">
        <f t="shared" si="665"/>
        <v>123.53258088788563</v>
      </c>
      <c r="AI2055" s="14">
        <f t="shared" si="666"/>
        <v>18241.644444444446</v>
      </c>
      <c r="AJ2055" s="1169"/>
    </row>
    <row r="2056" spans="1:36" ht="15.75">
      <c r="A2056" s="1433">
        <v>19</v>
      </c>
      <c r="B2056" s="479" t="s">
        <v>7378</v>
      </c>
      <c r="C2056" s="1166" t="s">
        <v>66</v>
      </c>
      <c r="D2056" s="1148">
        <v>42.01</v>
      </c>
      <c r="E2056" s="1149">
        <v>0</v>
      </c>
      <c r="F2056" s="1155"/>
      <c r="G2056" s="1149">
        <v>10</v>
      </c>
      <c r="H2056" s="1149">
        <v>420.1</v>
      </c>
      <c r="I2056" s="1150">
        <v>45002</v>
      </c>
      <c r="J2056" s="1150">
        <v>45200</v>
      </c>
      <c r="K2056" s="1154">
        <v>0</v>
      </c>
      <c r="L2056" s="1149" t="s">
        <v>10288</v>
      </c>
      <c r="M2056" s="1150">
        <v>44994</v>
      </c>
      <c r="N2056" s="1149">
        <v>0</v>
      </c>
      <c r="O2056" s="1084">
        <v>0</v>
      </c>
      <c r="P2056" s="1084">
        <v>0</v>
      </c>
      <c r="Q2056" s="1084"/>
      <c r="R2056" s="1084"/>
      <c r="S2056" s="1084"/>
      <c r="T2056" s="1084"/>
      <c r="U2056" s="1084"/>
      <c r="V2056" s="1084"/>
      <c r="W2056" s="1084"/>
      <c r="X2056" s="1084"/>
      <c r="Y2056" s="1084"/>
      <c r="Z2056" s="1084"/>
      <c r="AA2056" s="1084"/>
      <c r="AB2056" s="1084"/>
      <c r="AC2056" s="1507">
        <f>E2056+G2056-N2056-O2056-AA2056-P2056-Q2056-R2056-S2056-T2056-U2056-V2056-W2056-X2056-Y2056</f>
        <v>10</v>
      </c>
      <c r="AD2056" s="1508">
        <f>D2056*AC2056</f>
        <v>420.09999999999997</v>
      </c>
      <c r="AE2056" s="14">
        <f>(J2056-"01.04.2023")/30</f>
        <v>6.1</v>
      </c>
      <c r="AF2056" s="14">
        <f>(N2056+O2056+P2056+Q2056+R2056+S2056+T2056+U2056+V2056+W2056+X2056+Y2056)/3</f>
        <v>0</v>
      </c>
      <c r="AG2056" s="14" t="e">
        <f>AC2056/AF2056</f>
        <v>#DIV/0!</v>
      </c>
      <c r="AH2056" s="14" t="e">
        <f>AG2056-AE2056</f>
        <v>#DIV/0!</v>
      </c>
      <c r="AI2056" s="14">
        <f>AC2056-(AE2056*AF2056)</f>
        <v>10</v>
      </c>
      <c r="AJ2056" s="647"/>
    </row>
    <row r="2057" spans="1:36" ht="15.75">
      <c r="A2057" s="1433">
        <v>20</v>
      </c>
      <c r="B2057" s="479" t="s">
        <v>10289</v>
      </c>
      <c r="C2057" s="1166" t="s">
        <v>66</v>
      </c>
      <c r="D2057" s="1148">
        <v>37.799999999999997</v>
      </c>
      <c r="E2057" s="1149">
        <v>0</v>
      </c>
      <c r="F2057" s="1155"/>
      <c r="G2057" s="1149">
        <v>50</v>
      </c>
      <c r="H2057" s="1149">
        <v>1890</v>
      </c>
      <c r="I2057" s="1150">
        <v>45002</v>
      </c>
      <c r="J2057" s="1150">
        <v>45170</v>
      </c>
      <c r="K2057" s="1154">
        <v>0</v>
      </c>
      <c r="L2057" s="1149" t="s">
        <v>10288</v>
      </c>
      <c r="M2057" s="1150">
        <v>44994</v>
      </c>
      <c r="N2057" s="1149">
        <v>0</v>
      </c>
      <c r="O2057" s="1084">
        <v>0</v>
      </c>
      <c r="P2057" s="1084">
        <v>0</v>
      </c>
      <c r="Q2057" s="1084"/>
      <c r="R2057" s="1084"/>
      <c r="S2057" s="1084"/>
      <c r="T2057" s="1084"/>
      <c r="U2057" s="1084"/>
      <c r="V2057" s="1084"/>
      <c r="W2057" s="1084"/>
      <c r="X2057" s="1084"/>
      <c r="Y2057" s="1084"/>
      <c r="Z2057" s="1084"/>
      <c r="AA2057" s="1084"/>
      <c r="AB2057" s="1084"/>
      <c r="AC2057" s="1507">
        <f>E2057+G2057-N2057-O2057-AA2057-P2057-Q2057-R2057-S2057-T2057-U2057-V2057-W2057-X2057-Y2057</f>
        <v>50</v>
      </c>
      <c r="AD2057" s="1508">
        <f>D2057*AC2057</f>
        <v>1889.9999999999998</v>
      </c>
      <c r="AE2057" s="14">
        <f>(J2057-"01.04.2023")/30</f>
        <v>5.0999999999999996</v>
      </c>
      <c r="AF2057" s="14">
        <f>(N2057+O2057+P2057+Q2057+R2057+S2057+T2057+U2057+V2057+W2057+X2057+Y2057)/3</f>
        <v>0</v>
      </c>
      <c r="AG2057" s="14" t="e">
        <f>AC2057/AF2057</f>
        <v>#DIV/0!</v>
      </c>
      <c r="AH2057" s="14" t="e">
        <f>AG2057-AE2057</f>
        <v>#DIV/0!</v>
      </c>
      <c r="AI2057" s="14">
        <f>AC2057-(AE2057*AF2057)</f>
        <v>50</v>
      </c>
      <c r="AJ2057" s="647"/>
    </row>
    <row r="2058" spans="1:36" ht="15.75">
      <c r="A2058" s="1433">
        <v>21</v>
      </c>
      <c r="B2058" s="479" t="s">
        <v>10290</v>
      </c>
      <c r="C2058" s="1166" t="s">
        <v>66</v>
      </c>
      <c r="D2058" s="1148">
        <v>20</v>
      </c>
      <c r="E2058" s="1149">
        <v>0</v>
      </c>
      <c r="F2058" s="1155"/>
      <c r="G2058" s="1149">
        <v>1</v>
      </c>
      <c r="H2058" s="1149">
        <v>20</v>
      </c>
      <c r="I2058" s="1150">
        <v>45002</v>
      </c>
      <c r="J2058" s="1150">
        <v>45596</v>
      </c>
      <c r="K2058" s="1154">
        <v>0</v>
      </c>
      <c r="L2058" s="1149" t="s">
        <v>10288</v>
      </c>
      <c r="M2058" s="1150">
        <v>44994</v>
      </c>
      <c r="N2058" s="1149">
        <v>0</v>
      </c>
      <c r="O2058" s="1084">
        <v>0</v>
      </c>
      <c r="P2058" s="1084">
        <v>0</v>
      </c>
      <c r="Q2058" s="1084"/>
      <c r="R2058" s="1084"/>
      <c r="S2058" s="1084"/>
      <c r="T2058" s="1084"/>
      <c r="U2058" s="1084"/>
      <c r="V2058" s="1084"/>
      <c r="W2058" s="1084"/>
      <c r="X2058" s="1084"/>
      <c r="Y2058" s="1084"/>
      <c r="Z2058" s="1084"/>
      <c r="AA2058" s="1084"/>
      <c r="AB2058" s="1084"/>
      <c r="AC2058" s="1507">
        <f>E2058+G2058-N2058-O2058-AA2058-P2058-Q2058-R2058-S2058-T2058-U2058-V2058-W2058-X2058-Y2058</f>
        <v>1</v>
      </c>
      <c r="AD2058" s="1508">
        <f>D2058*AC2058</f>
        <v>20</v>
      </c>
      <c r="AE2058" s="14">
        <f>(J2058-"01.04.2023")/30</f>
        <v>19.3</v>
      </c>
      <c r="AF2058" s="14">
        <f>(N2058+O2058+P2058+Q2058+R2058+S2058+T2058+U2058+V2058+W2058+X2058+Y2058)/3</f>
        <v>0</v>
      </c>
      <c r="AG2058" s="14" t="e">
        <f>AC2058/AF2058</f>
        <v>#DIV/0!</v>
      </c>
      <c r="AH2058" s="14" t="e">
        <f>AG2058-AE2058</f>
        <v>#DIV/0!</v>
      </c>
      <c r="AI2058" s="14">
        <f>AC2058-(AE2058*AF2058)</f>
        <v>1</v>
      </c>
      <c r="AJ2058" s="647"/>
    </row>
    <row r="2059" spans="1:36" ht="15.75">
      <c r="A2059" s="1437"/>
      <c r="B2059" s="4826" t="s">
        <v>7379</v>
      </c>
      <c r="C2059" s="4827"/>
      <c r="D2059" s="4827"/>
      <c r="E2059" s="4827"/>
      <c r="F2059" s="4827"/>
      <c r="G2059" s="4827"/>
      <c r="H2059" s="4827"/>
      <c r="I2059" s="4827"/>
      <c r="J2059" s="4827"/>
      <c r="K2059" s="4827"/>
      <c r="L2059" s="4827"/>
      <c r="M2059" s="4827"/>
      <c r="N2059" s="4827"/>
      <c r="O2059" s="4827"/>
      <c r="P2059" s="4827"/>
      <c r="Q2059" s="4827"/>
      <c r="R2059" s="4827"/>
      <c r="S2059" s="4827"/>
      <c r="T2059" s="4827"/>
      <c r="U2059" s="4827"/>
      <c r="V2059" s="4827"/>
      <c r="W2059" s="4827"/>
      <c r="X2059" s="4827"/>
      <c r="Y2059" s="4827"/>
      <c r="Z2059" s="4827"/>
      <c r="AA2059" s="4827"/>
      <c r="AB2059" s="4827"/>
      <c r="AC2059" s="4827"/>
      <c r="AD2059" s="4827"/>
      <c r="AE2059" s="4827"/>
      <c r="AF2059" s="1438"/>
      <c r="AG2059" s="1438"/>
      <c r="AH2059" s="1438"/>
      <c r="AI2059" s="1438"/>
      <c r="AJ2059" s="1439"/>
    </row>
    <row r="2060" spans="1:36" ht="31.5">
      <c r="A2060" s="1437">
        <v>22</v>
      </c>
      <c r="B2060" s="680" t="s">
        <v>7376</v>
      </c>
      <c r="C2060" s="1429" t="s">
        <v>143</v>
      </c>
      <c r="D2060" s="1073">
        <v>9161.4</v>
      </c>
      <c r="E2060" s="1429">
        <v>14</v>
      </c>
      <c r="F2060" s="24">
        <f t="shared" ref="F2060:F2073" si="667">E2060*D2060</f>
        <v>128259.59999999999</v>
      </c>
      <c r="G2060" s="1429">
        <v>0</v>
      </c>
      <c r="H2060" s="1149">
        <f t="shared" ref="H2060:H2073" si="668">D2060*G2060</f>
        <v>0</v>
      </c>
      <c r="I2060" s="1074">
        <v>44244</v>
      </c>
      <c r="J2060" s="1074">
        <v>45291</v>
      </c>
      <c r="K2060" s="1073">
        <v>0</v>
      </c>
      <c r="L2060" s="1073">
        <v>141</v>
      </c>
      <c r="M2060" s="1074">
        <v>44243</v>
      </c>
      <c r="N2060" s="1429">
        <v>0</v>
      </c>
      <c r="O2060" s="1151">
        <v>0</v>
      </c>
      <c r="P2060" s="1151">
        <v>0</v>
      </c>
      <c r="Q2060" s="1151"/>
      <c r="R2060" s="1151"/>
      <c r="S2060" s="1151"/>
      <c r="T2060" s="1151"/>
      <c r="U2060" s="1151"/>
      <c r="V2060" s="1151"/>
      <c r="W2060" s="1151"/>
      <c r="X2060" s="1151"/>
      <c r="Y2060" s="1151"/>
      <c r="Z2060" s="1151"/>
      <c r="AA2060" s="1151"/>
      <c r="AB2060" s="1084"/>
      <c r="AC2060" s="1507">
        <f t="shared" ref="AC2060:AC2073" si="669">E2060+G2060-N2060-O2060-AA2060-P2060-Q2060-R2060-S2060-T2060-U2060-V2060-W2060-X2060-Y2060</f>
        <v>14</v>
      </c>
      <c r="AD2060" s="1508">
        <f t="shared" ref="AD2060:AD2073" si="670">D2060*AC2060</f>
        <v>128259.59999999999</v>
      </c>
      <c r="AE2060" s="14">
        <f>(J2060-"01.04.2023")/30</f>
        <v>9.1333333333333329</v>
      </c>
      <c r="AF2060" s="14">
        <f t="shared" ref="AF2060:AF2073" si="671">(N2060+O2060+P2060+Q2060+R2060+S2060+T2060+U2060+V2060+W2060+X2060+Y2060)/3</f>
        <v>0</v>
      </c>
      <c r="AG2060" s="14" t="e">
        <f t="shared" ref="AG2060:AG2073" si="672">AC2060/AF2060</f>
        <v>#DIV/0!</v>
      </c>
      <c r="AH2060" s="14" t="e">
        <f>AG2060-AE2060</f>
        <v>#DIV/0!</v>
      </c>
      <c r="AI2060" s="14">
        <f>AC2060-(AE2060*AF2060)</f>
        <v>14</v>
      </c>
      <c r="AJ2060" s="1434"/>
    </row>
    <row r="2061" spans="1:36" ht="15.75">
      <c r="A2061" s="1433">
        <v>23</v>
      </c>
      <c r="B2061" s="680" t="s">
        <v>7380</v>
      </c>
      <c r="C2061" s="1073" t="s">
        <v>66</v>
      </c>
      <c r="D2061" s="1152">
        <v>896.5</v>
      </c>
      <c r="E2061" s="1429">
        <v>17</v>
      </c>
      <c r="F2061" s="24">
        <f t="shared" si="667"/>
        <v>15240.5</v>
      </c>
      <c r="G2061" s="1429">
        <v>0</v>
      </c>
      <c r="H2061" s="1149">
        <f t="shared" si="668"/>
        <v>0</v>
      </c>
      <c r="I2061" s="1074">
        <v>44272</v>
      </c>
      <c r="J2061" s="1153" t="s">
        <v>1266</v>
      </c>
      <c r="K2061" s="1073">
        <v>0</v>
      </c>
      <c r="L2061" s="1073">
        <v>262</v>
      </c>
      <c r="M2061" s="1074" t="s">
        <v>1267</v>
      </c>
      <c r="N2061" s="1429">
        <v>2</v>
      </c>
      <c r="O2061" s="1151">
        <v>0</v>
      </c>
      <c r="P2061" s="1151">
        <v>0</v>
      </c>
      <c r="Q2061" s="1151"/>
      <c r="R2061" s="1151"/>
      <c r="S2061" s="1151"/>
      <c r="T2061" s="1151"/>
      <c r="U2061" s="1151"/>
      <c r="V2061" s="1151"/>
      <c r="W2061" s="1151"/>
      <c r="X2061" s="1151"/>
      <c r="Y2061" s="1151">
        <v>0</v>
      </c>
      <c r="Z2061" s="1151"/>
      <c r="AA2061" s="1151"/>
      <c r="AB2061" s="1084"/>
      <c r="AC2061" s="1507">
        <f t="shared" si="669"/>
        <v>15</v>
      </c>
      <c r="AD2061" s="1508">
        <f t="shared" si="670"/>
        <v>13447.5</v>
      </c>
      <c r="AE2061" s="14">
        <f>(J2061-"01.04.2023")/30</f>
        <v>8.1333333333333329</v>
      </c>
      <c r="AF2061" s="14">
        <f t="shared" si="671"/>
        <v>0.66666666666666663</v>
      </c>
      <c r="AG2061" s="14">
        <f t="shared" si="672"/>
        <v>22.5</v>
      </c>
      <c r="AH2061" s="14">
        <f>AG2061-AE2061</f>
        <v>14.366666666666667</v>
      </c>
      <c r="AI2061" s="14">
        <f>AC2061-(AE2061*AF2061)</f>
        <v>9.5777777777777793</v>
      </c>
      <c r="AJ2061" s="1151"/>
    </row>
    <row r="2062" spans="1:36" ht="31.5">
      <c r="A2062" s="1433">
        <v>24</v>
      </c>
      <c r="B2062" s="680" t="s">
        <v>739</v>
      </c>
      <c r="C2062" s="1073" t="s">
        <v>66</v>
      </c>
      <c r="D2062" s="1152">
        <v>300</v>
      </c>
      <c r="E2062" s="1429">
        <v>300</v>
      </c>
      <c r="F2062" s="24">
        <f t="shared" si="667"/>
        <v>90000</v>
      </c>
      <c r="G2062" s="1429">
        <v>0</v>
      </c>
      <c r="H2062" s="1149">
        <f t="shared" si="668"/>
        <v>0</v>
      </c>
      <c r="I2062" s="1074">
        <v>44280</v>
      </c>
      <c r="J2062" s="1074" t="s">
        <v>1266</v>
      </c>
      <c r="K2062" s="1073">
        <v>0</v>
      </c>
      <c r="L2062" s="1073">
        <v>314</v>
      </c>
      <c r="M2062" s="1074">
        <v>44281</v>
      </c>
      <c r="N2062" s="1429">
        <v>0</v>
      </c>
      <c r="O2062" s="1151">
        <v>0</v>
      </c>
      <c r="P2062" s="1151">
        <v>0</v>
      </c>
      <c r="Q2062" s="1151"/>
      <c r="R2062" s="1151"/>
      <c r="S2062" s="1151"/>
      <c r="T2062" s="1151"/>
      <c r="U2062" s="1151"/>
      <c r="V2062" s="1151"/>
      <c r="W2062" s="1151"/>
      <c r="X2062" s="1151"/>
      <c r="Y2062" s="1151"/>
      <c r="Z2062" s="1151"/>
      <c r="AA2062" s="1151"/>
      <c r="AB2062" s="1084"/>
      <c r="AC2062" s="1507">
        <f t="shared" si="669"/>
        <v>300</v>
      </c>
      <c r="AD2062" s="1508">
        <f t="shared" si="670"/>
        <v>90000</v>
      </c>
      <c r="AE2062" s="14">
        <f>(J2062-"01.04.2023")/30</f>
        <v>8.1333333333333329</v>
      </c>
      <c r="AF2062" s="14">
        <f t="shared" si="671"/>
        <v>0</v>
      </c>
      <c r="AG2062" s="14" t="e">
        <f t="shared" si="672"/>
        <v>#DIV/0!</v>
      </c>
      <c r="AH2062" s="14" t="e">
        <f>AG2062-AE2062</f>
        <v>#DIV/0!</v>
      </c>
      <c r="AI2062" s="14">
        <f>AC2062-(AE2062*AF2062)</f>
        <v>300</v>
      </c>
      <c r="AJ2062" s="1151"/>
    </row>
    <row r="2063" spans="1:36" ht="15.75">
      <c r="A2063" s="1433">
        <v>25</v>
      </c>
      <c r="B2063" s="680" t="s">
        <v>7159</v>
      </c>
      <c r="C2063" s="1073" t="s">
        <v>66</v>
      </c>
      <c r="D2063" s="1152">
        <v>214.89</v>
      </c>
      <c r="E2063" s="1429">
        <v>50</v>
      </c>
      <c r="F2063" s="24">
        <f t="shared" si="667"/>
        <v>10744.5</v>
      </c>
      <c r="G2063" s="1429">
        <v>0</v>
      </c>
      <c r="H2063" s="1149">
        <f t="shared" si="668"/>
        <v>0</v>
      </c>
      <c r="I2063" s="1074">
        <v>44300</v>
      </c>
      <c r="J2063" s="1429" t="s">
        <v>334</v>
      </c>
      <c r="K2063" s="1073">
        <v>0</v>
      </c>
      <c r="L2063" s="1073">
        <v>377</v>
      </c>
      <c r="M2063" s="1074">
        <v>44293</v>
      </c>
      <c r="N2063" s="1429">
        <v>0</v>
      </c>
      <c r="O2063" s="1151">
        <v>0</v>
      </c>
      <c r="P2063" s="1151">
        <v>0</v>
      </c>
      <c r="Q2063" s="1151"/>
      <c r="R2063" s="1151"/>
      <c r="S2063" s="1151"/>
      <c r="T2063" s="1151"/>
      <c r="U2063" s="1151"/>
      <c r="V2063" s="1151"/>
      <c r="W2063" s="1151"/>
      <c r="X2063" s="1151"/>
      <c r="Y2063" s="1151"/>
      <c r="Z2063" s="1151"/>
      <c r="AA2063" s="1151"/>
      <c r="AB2063" s="1084"/>
      <c r="AC2063" s="1507">
        <f t="shared" si="669"/>
        <v>50</v>
      </c>
      <c r="AD2063" s="1508">
        <f t="shared" si="670"/>
        <v>10744.5</v>
      </c>
      <c r="AE2063" s="1149" t="s">
        <v>334</v>
      </c>
      <c r="AF2063" s="14">
        <f t="shared" si="671"/>
        <v>0</v>
      </c>
      <c r="AG2063" s="14" t="e">
        <f t="shared" si="672"/>
        <v>#DIV/0!</v>
      </c>
      <c r="AH2063" s="1149" t="s">
        <v>334</v>
      </c>
      <c r="AI2063" s="1149" t="s">
        <v>334</v>
      </c>
      <c r="AJ2063" s="1151"/>
    </row>
    <row r="2064" spans="1:36" ht="15.75">
      <c r="A2064" s="1433">
        <v>26</v>
      </c>
      <c r="B2064" s="680" t="s">
        <v>7160</v>
      </c>
      <c r="C2064" s="1073" t="s">
        <v>66</v>
      </c>
      <c r="D2064" s="1152">
        <v>214.89</v>
      </c>
      <c r="E2064" s="1429">
        <v>399</v>
      </c>
      <c r="F2064" s="24">
        <f t="shared" si="667"/>
        <v>85741.11</v>
      </c>
      <c r="G2064" s="1429">
        <v>0</v>
      </c>
      <c r="H2064" s="1149">
        <f t="shared" si="668"/>
        <v>0</v>
      </c>
      <c r="I2064" s="1074">
        <v>44300</v>
      </c>
      <c r="J2064" s="1429" t="s">
        <v>334</v>
      </c>
      <c r="K2064" s="1073">
        <v>0</v>
      </c>
      <c r="L2064" s="1073">
        <v>377</v>
      </c>
      <c r="M2064" s="1074">
        <v>44293</v>
      </c>
      <c r="N2064" s="1429">
        <v>0</v>
      </c>
      <c r="O2064" s="1151">
        <v>0</v>
      </c>
      <c r="P2064" s="1151">
        <v>0</v>
      </c>
      <c r="Q2064" s="1151"/>
      <c r="R2064" s="1151"/>
      <c r="S2064" s="1151"/>
      <c r="T2064" s="1151"/>
      <c r="U2064" s="1151"/>
      <c r="V2064" s="1151"/>
      <c r="W2064" s="1151"/>
      <c r="X2064" s="1151"/>
      <c r="Y2064" s="1151"/>
      <c r="Z2064" s="1151"/>
      <c r="AA2064" s="1151"/>
      <c r="AB2064" s="1084"/>
      <c r="AC2064" s="1507">
        <f t="shared" si="669"/>
        <v>399</v>
      </c>
      <c r="AD2064" s="1508">
        <f t="shared" si="670"/>
        <v>85741.11</v>
      </c>
      <c r="AE2064" s="1149" t="s">
        <v>334</v>
      </c>
      <c r="AF2064" s="14">
        <f t="shared" si="671"/>
        <v>0</v>
      </c>
      <c r="AG2064" s="14" t="e">
        <f t="shared" si="672"/>
        <v>#DIV/0!</v>
      </c>
      <c r="AH2064" s="1149" t="s">
        <v>334</v>
      </c>
      <c r="AI2064" s="1149" t="s">
        <v>334</v>
      </c>
      <c r="AJ2064" s="1151"/>
    </row>
    <row r="2065" spans="1:36" ht="15.75">
      <c r="A2065" s="1433">
        <v>27</v>
      </c>
      <c r="B2065" s="680" t="s">
        <v>7381</v>
      </c>
      <c r="C2065" s="1073" t="s">
        <v>66</v>
      </c>
      <c r="D2065" s="1152">
        <v>214.89</v>
      </c>
      <c r="E2065" s="1429">
        <v>48</v>
      </c>
      <c r="F2065" s="24">
        <f t="shared" si="667"/>
        <v>10314.719999999999</v>
      </c>
      <c r="G2065" s="1429">
        <v>0</v>
      </c>
      <c r="H2065" s="1149">
        <f t="shared" si="668"/>
        <v>0</v>
      </c>
      <c r="I2065" s="1074">
        <v>44300</v>
      </c>
      <c r="J2065" s="1429" t="s">
        <v>334</v>
      </c>
      <c r="K2065" s="1073">
        <v>0</v>
      </c>
      <c r="L2065" s="1073">
        <v>377</v>
      </c>
      <c r="M2065" s="1074">
        <v>44293</v>
      </c>
      <c r="N2065" s="1429">
        <v>0</v>
      </c>
      <c r="O2065" s="1151">
        <v>0</v>
      </c>
      <c r="P2065" s="1151">
        <v>0</v>
      </c>
      <c r="Q2065" s="1151"/>
      <c r="R2065" s="1151"/>
      <c r="S2065" s="1151"/>
      <c r="T2065" s="1151"/>
      <c r="U2065" s="1151"/>
      <c r="V2065" s="1151"/>
      <c r="W2065" s="1151"/>
      <c r="X2065" s="1151"/>
      <c r="Y2065" s="1151"/>
      <c r="Z2065" s="1151"/>
      <c r="AA2065" s="1151"/>
      <c r="AB2065" s="1084"/>
      <c r="AC2065" s="1507">
        <f t="shared" si="669"/>
        <v>48</v>
      </c>
      <c r="AD2065" s="1508">
        <f t="shared" si="670"/>
        <v>10314.719999999999</v>
      </c>
      <c r="AE2065" s="1149" t="s">
        <v>334</v>
      </c>
      <c r="AF2065" s="14">
        <f t="shared" si="671"/>
        <v>0</v>
      </c>
      <c r="AG2065" s="14" t="e">
        <f t="shared" si="672"/>
        <v>#DIV/0!</v>
      </c>
      <c r="AH2065" s="1149" t="s">
        <v>334</v>
      </c>
      <c r="AI2065" s="1149" t="s">
        <v>334</v>
      </c>
      <c r="AJ2065" s="1151"/>
    </row>
    <row r="2066" spans="1:36" ht="15.75">
      <c r="A2066" s="1433">
        <v>28</v>
      </c>
      <c r="B2066" s="680" t="s">
        <v>7382</v>
      </c>
      <c r="C2066" s="1073" t="s">
        <v>66</v>
      </c>
      <c r="D2066" s="1152">
        <v>56.98</v>
      </c>
      <c r="E2066" s="1429">
        <v>297</v>
      </c>
      <c r="F2066" s="24">
        <f t="shared" si="667"/>
        <v>16923.059999999998</v>
      </c>
      <c r="G2066" s="1429">
        <v>0</v>
      </c>
      <c r="H2066" s="1149">
        <f t="shared" si="668"/>
        <v>0</v>
      </c>
      <c r="I2066" s="1074">
        <v>44300</v>
      </c>
      <c r="J2066" s="1429" t="s">
        <v>334</v>
      </c>
      <c r="K2066" s="1073">
        <v>0</v>
      </c>
      <c r="L2066" s="1073">
        <v>377</v>
      </c>
      <c r="M2066" s="1074">
        <v>44293</v>
      </c>
      <c r="N2066" s="1429">
        <v>0</v>
      </c>
      <c r="O2066" s="1151">
        <v>0</v>
      </c>
      <c r="P2066" s="1151">
        <v>0</v>
      </c>
      <c r="Q2066" s="1151"/>
      <c r="R2066" s="1151"/>
      <c r="S2066" s="1151"/>
      <c r="T2066" s="1151"/>
      <c r="U2066" s="1151"/>
      <c r="V2066" s="1151"/>
      <c r="W2066" s="1151"/>
      <c r="X2066" s="1151"/>
      <c r="Y2066" s="1151"/>
      <c r="Z2066" s="1151"/>
      <c r="AA2066" s="1151"/>
      <c r="AB2066" s="1084"/>
      <c r="AC2066" s="1507">
        <f t="shared" si="669"/>
        <v>297</v>
      </c>
      <c r="AD2066" s="1508">
        <f t="shared" si="670"/>
        <v>16923.059999999998</v>
      </c>
      <c r="AE2066" s="1149" t="s">
        <v>334</v>
      </c>
      <c r="AF2066" s="14">
        <f t="shared" si="671"/>
        <v>0</v>
      </c>
      <c r="AG2066" s="14" t="e">
        <f t="shared" si="672"/>
        <v>#DIV/0!</v>
      </c>
      <c r="AH2066" s="1149" t="s">
        <v>334</v>
      </c>
      <c r="AI2066" s="1149" t="s">
        <v>334</v>
      </c>
      <c r="AJ2066" s="1151"/>
    </row>
    <row r="2067" spans="1:36" ht="15.75">
      <c r="A2067" s="1433">
        <v>29</v>
      </c>
      <c r="B2067" s="680" t="s">
        <v>7161</v>
      </c>
      <c r="C2067" s="1073" t="s">
        <v>66</v>
      </c>
      <c r="D2067" s="1152">
        <v>56.98</v>
      </c>
      <c r="E2067" s="1429">
        <v>1938</v>
      </c>
      <c r="F2067" s="24">
        <f t="shared" si="667"/>
        <v>110427.23999999999</v>
      </c>
      <c r="G2067" s="1429">
        <v>0</v>
      </c>
      <c r="H2067" s="1149">
        <f t="shared" si="668"/>
        <v>0</v>
      </c>
      <c r="I2067" s="1074">
        <v>44300</v>
      </c>
      <c r="J2067" s="1429" t="s">
        <v>334</v>
      </c>
      <c r="K2067" s="1073">
        <v>0</v>
      </c>
      <c r="L2067" s="1073">
        <v>377</v>
      </c>
      <c r="M2067" s="1074">
        <v>44293</v>
      </c>
      <c r="N2067" s="1429">
        <v>0</v>
      </c>
      <c r="O2067" s="1151">
        <v>0</v>
      </c>
      <c r="P2067" s="1151">
        <v>0</v>
      </c>
      <c r="Q2067" s="1151"/>
      <c r="R2067" s="1151"/>
      <c r="S2067" s="1151"/>
      <c r="T2067" s="1151"/>
      <c r="U2067" s="1151"/>
      <c r="V2067" s="1151"/>
      <c r="W2067" s="1151"/>
      <c r="X2067" s="1151"/>
      <c r="Y2067" s="1151"/>
      <c r="Z2067" s="1151"/>
      <c r="AA2067" s="1151"/>
      <c r="AB2067" s="1084"/>
      <c r="AC2067" s="1507">
        <f t="shared" si="669"/>
        <v>1938</v>
      </c>
      <c r="AD2067" s="1508">
        <f t="shared" si="670"/>
        <v>110427.23999999999</v>
      </c>
      <c r="AE2067" s="1149" t="s">
        <v>334</v>
      </c>
      <c r="AF2067" s="14">
        <f t="shared" si="671"/>
        <v>0</v>
      </c>
      <c r="AG2067" s="14" t="e">
        <f t="shared" si="672"/>
        <v>#DIV/0!</v>
      </c>
      <c r="AH2067" s="1149" t="s">
        <v>334</v>
      </c>
      <c r="AI2067" s="1149" t="s">
        <v>334</v>
      </c>
      <c r="AJ2067" s="1151"/>
    </row>
    <row r="2068" spans="1:36" ht="15.75">
      <c r="A2068" s="1433">
        <v>30</v>
      </c>
      <c r="B2068" s="680" t="s">
        <v>7162</v>
      </c>
      <c r="C2068" s="1073" t="s">
        <v>66</v>
      </c>
      <c r="D2068" s="1152">
        <v>56.98</v>
      </c>
      <c r="E2068" s="1429">
        <v>318</v>
      </c>
      <c r="F2068" s="24">
        <f t="shared" si="667"/>
        <v>18119.64</v>
      </c>
      <c r="G2068" s="1429">
        <v>0</v>
      </c>
      <c r="H2068" s="1149">
        <f t="shared" si="668"/>
        <v>0</v>
      </c>
      <c r="I2068" s="1074">
        <v>44300</v>
      </c>
      <c r="J2068" s="1429" t="s">
        <v>334</v>
      </c>
      <c r="K2068" s="1073">
        <v>0</v>
      </c>
      <c r="L2068" s="1073">
        <v>377</v>
      </c>
      <c r="M2068" s="1074">
        <v>44293</v>
      </c>
      <c r="N2068" s="1429">
        <v>0</v>
      </c>
      <c r="O2068" s="1151">
        <v>0</v>
      </c>
      <c r="P2068" s="1151">
        <v>0</v>
      </c>
      <c r="Q2068" s="1151"/>
      <c r="R2068" s="1151"/>
      <c r="S2068" s="1151"/>
      <c r="T2068" s="1151"/>
      <c r="U2068" s="1151"/>
      <c r="V2068" s="1151"/>
      <c r="W2068" s="1151"/>
      <c r="X2068" s="1151"/>
      <c r="Y2068" s="1151"/>
      <c r="Z2068" s="1151"/>
      <c r="AA2068" s="1151"/>
      <c r="AB2068" s="1084"/>
      <c r="AC2068" s="1507">
        <f t="shared" si="669"/>
        <v>318</v>
      </c>
      <c r="AD2068" s="1508">
        <f t="shared" si="670"/>
        <v>18119.64</v>
      </c>
      <c r="AE2068" s="1149" t="s">
        <v>334</v>
      </c>
      <c r="AF2068" s="14">
        <f t="shared" si="671"/>
        <v>0</v>
      </c>
      <c r="AG2068" s="14" t="e">
        <f t="shared" si="672"/>
        <v>#DIV/0!</v>
      </c>
      <c r="AH2068" s="1149" t="s">
        <v>334</v>
      </c>
      <c r="AI2068" s="1149" t="s">
        <v>334</v>
      </c>
      <c r="AJ2068" s="1151"/>
    </row>
    <row r="2069" spans="1:36" ht="28.5" customHeight="1">
      <c r="A2069" s="1433">
        <v>31</v>
      </c>
      <c r="B2069" s="680" t="s">
        <v>7383</v>
      </c>
      <c r="C2069" s="1073" t="s">
        <v>66</v>
      </c>
      <c r="D2069" s="1152">
        <v>220</v>
      </c>
      <c r="E2069" s="1429">
        <v>130</v>
      </c>
      <c r="F2069" s="24">
        <f t="shared" si="667"/>
        <v>28600</v>
      </c>
      <c r="G2069" s="1429">
        <v>0</v>
      </c>
      <c r="H2069" s="1149">
        <f t="shared" si="668"/>
        <v>0</v>
      </c>
      <c r="I2069" s="1074">
        <v>44316</v>
      </c>
      <c r="J2069" s="1429" t="s">
        <v>334</v>
      </c>
      <c r="K2069" s="1073">
        <v>0</v>
      </c>
      <c r="L2069" s="1073">
        <v>464</v>
      </c>
      <c r="M2069" s="1074" t="s">
        <v>1269</v>
      </c>
      <c r="N2069" s="1429">
        <v>0</v>
      </c>
      <c r="O2069" s="1151">
        <v>0</v>
      </c>
      <c r="P2069" s="1151">
        <v>0</v>
      </c>
      <c r="Q2069" s="1151"/>
      <c r="R2069" s="1151"/>
      <c r="S2069" s="1151"/>
      <c r="T2069" s="1151"/>
      <c r="U2069" s="1151"/>
      <c r="V2069" s="1151"/>
      <c r="W2069" s="1151"/>
      <c r="X2069" s="1151"/>
      <c r="Y2069" s="1151"/>
      <c r="Z2069" s="1151"/>
      <c r="AA2069" s="1151"/>
      <c r="AB2069" s="1084"/>
      <c r="AC2069" s="1507">
        <f t="shared" si="669"/>
        <v>130</v>
      </c>
      <c r="AD2069" s="1508">
        <f t="shared" si="670"/>
        <v>28600</v>
      </c>
      <c r="AE2069" s="1149" t="s">
        <v>334</v>
      </c>
      <c r="AF2069" s="14">
        <f t="shared" si="671"/>
        <v>0</v>
      </c>
      <c r="AG2069" s="14" t="e">
        <f t="shared" si="672"/>
        <v>#DIV/0!</v>
      </c>
      <c r="AH2069" s="1149" t="s">
        <v>334</v>
      </c>
      <c r="AI2069" s="1149" t="s">
        <v>334</v>
      </c>
      <c r="AJ2069" s="1151"/>
    </row>
    <row r="2070" spans="1:36" ht="28.5" customHeight="1">
      <c r="A2070" s="1433">
        <v>32</v>
      </c>
      <c r="B2070" s="680" t="s">
        <v>7384</v>
      </c>
      <c r="C2070" s="1073" t="s">
        <v>66</v>
      </c>
      <c r="D2070" s="1152">
        <v>220</v>
      </c>
      <c r="E2070" s="1429">
        <v>312</v>
      </c>
      <c r="F2070" s="24">
        <f t="shared" si="667"/>
        <v>68640</v>
      </c>
      <c r="G2070" s="1429">
        <v>0</v>
      </c>
      <c r="H2070" s="1149">
        <f t="shared" si="668"/>
        <v>0</v>
      </c>
      <c r="I2070" s="1074">
        <v>44316</v>
      </c>
      <c r="J2070" s="1429" t="s">
        <v>334</v>
      </c>
      <c r="K2070" s="1073">
        <v>0</v>
      </c>
      <c r="L2070" s="1073">
        <v>464</v>
      </c>
      <c r="M2070" s="1074" t="s">
        <v>1269</v>
      </c>
      <c r="N2070" s="1429">
        <v>0</v>
      </c>
      <c r="O2070" s="1151">
        <v>0</v>
      </c>
      <c r="P2070" s="1151">
        <v>0</v>
      </c>
      <c r="Q2070" s="1151"/>
      <c r="R2070" s="1151"/>
      <c r="S2070" s="1151"/>
      <c r="T2070" s="1151"/>
      <c r="U2070" s="1151"/>
      <c r="V2070" s="1151"/>
      <c r="W2070" s="1151"/>
      <c r="X2070" s="1151"/>
      <c r="Y2070" s="1151"/>
      <c r="Z2070" s="1151"/>
      <c r="AA2070" s="1151"/>
      <c r="AB2070" s="1084"/>
      <c r="AC2070" s="1507">
        <f t="shared" si="669"/>
        <v>312</v>
      </c>
      <c r="AD2070" s="1508">
        <f t="shared" si="670"/>
        <v>68640</v>
      </c>
      <c r="AE2070" s="1149" t="s">
        <v>334</v>
      </c>
      <c r="AF2070" s="14">
        <f t="shared" si="671"/>
        <v>0</v>
      </c>
      <c r="AG2070" s="14" t="e">
        <f t="shared" si="672"/>
        <v>#DIV/0!</v>
      </c>
      <c r="AH2070" s="1149" t="s">
        <v>334</v>
      </c>
      <c r="AI2070" s="1149" t="s">
        <v>334</v>
      </c>
      <c r="AJ2070" s="1151"/>
    </row>
    <row r="2071" spans="1:36" ht="15.75">
      <c r="A2071" s="1433">
        <v>33</v>
      </c>
      <c r="B2071" s="680" t="s">
        <v>7385</v>
      </c>
      <c r="C2071" s="1073" t="s">
        <v>66</v>
      </c>
      <c r="D2071" s="1152">
        <v>220</v>
      </c>
      <c r="E2071" s="1429">
        <v>61</v>
      </c>
      <c r="F2071" s="24">
        <f t="shared" si="667"/>
        <v>13420</v>
      </c>
      <c r="G2071" s="1429">
        <v>0</v>
      </c>
      <c r="H2071" s="1149">
        <f t="shared" si="668"/>
        <v>0</v>
      </c>
      <c r="I2071" s="1074">
        <v>44316</v>
      </c>
      <c r="J2071" s="1429" t="s">
        <v>334</v>
      </c>
      <c r="K2071" s="1073">
        <v>0</v>
      </c>
      <c r="L2071" s="1073">
        <v>464</v>
      </c>
      <c r="M2071" s="1074" t="s">
        <v>1269</v>
      </c>
      <c r="N2071" s="1429">
        <v>0</v>
      </c>
      <c r="O2071" s="1151">
        <v>0</v>
      </c>
      <c r="P2071" s="1151">
        <v>0</v>
      </c>
      <c r="Q2071" s="1151"/>
      <c r="R2071" s="1151"/>
      <c r="S2071" s="1151"/>
      <c r="T2071" s="1151"/>
      <c r="U2071" s="1151"/>
      <c r="V2071" s="1151"/>
      <c r="W2071" s="1151"/>
      <c r="X2071" s="1151"/>
      <c r="Y2071" s="1151"/>
      <c r="Z2071" s="1151"/>
      <c r="AA2071" s="1151"/>
      <c r="AB2071" s="1084"/>
      <c r="AC2071" s="1507">
        <f t="shared" si="669"/>
        <v>61</v>
      </c>
      <c r="AD2071" s="1508">
        <f t="shared" si="670"/>
        <v>13420</v>
      </c>
      <c r="AE2071" s="1149" t="s">
        <v>334</v>
      </c>
      <c r="AF2071" s="14">
        <f t="shared" si="671"/>
        <v>0</v>
      </c>
      <c r="AG2071" s="14" t="e">
        <f t="shared" si="672"/>
        <v>#DIV/0!</v>
      </c>
      <c r="AH2071" s="1149" t="s">
        <v>334</v>
      </c>
      <c r="AI2071" s="1149" t="s">
        <v>334</v>
      </c>
      <c r="AJ2071" s="1151"/>
    </row>
    <row r="2072" spans="1:36" ht="15.75" customHeight="1">
      <c r="A2072" s="1433">
        <v>34</v>
      </c>
      <c r="B2072" s="680" t="s">
        <v>7384</v>
      </c>
      <c r="C2072" s="1073" t="s">
        <v>66</v>
      </c>
      <c r="D2072" s="1152">
        <v>220</v>
      </c>
      <c r="E2072" s="1429">
        <v>213</v>
      </c>
      <c r="F2072" s="24">
        <f t="shared" si="667"/>
        <v>46860</v>
      </c>
      <c r="G2072" s="1429">
        <v>0</v>
      </c>
      <c r="H2072" s="1149">
        <f t="shared" si="668"/>
        <v>0</v>
      </c>
      <c r="I2072" s="1074">
        <v>44316</v>
      </c>
      <c r="J2072" s="1429" t="s">
        <v>334</v>
      </c>
      <c r="K2072" s="1073">
        <v>0</v>
      </c>
      <c r="L2072" s="1073">
        <v>465</v>
      </c>
      <c r="M2072" s="1074">
        <v>44309</v>
      </c>
      <c r="N2072" s="1429">
        <v>0</v>
      </c>
      <c r="O2072" s="1151">
        <v>0</v>
      </c>
      <c r="P2072" s="1151">
        <v>0</v>
      </c>
      <c r="Q2072" s="1151"/>
      <c r="R2072" s="1151"/>
      <c r="S2072" s="1151"/>
      <c r="T2072" s="1151"/>
      <c r="U2072" s="1151"/>
      <c r="V2072" s="1151"/>
      <c r="W2072" s="1151"/>
      <c r="X2072" s="1151"/>
      <c r="Y2072" s="1151"/>
      <c r="Z2072" s="1151"/>
      <c r="AA2072" s="1151"/>
      <c r="AB2072" s="1084"/>
      <c r="AC2072" s="1507">
        <f t="shared" si="669"/>
        <v>213</v>
      </c>
      <c r="AD2072" s="1508">
        <f t="shared" si="670"/>
        <v>46860</v>
      </c>
      <c r="AE2072" s="1149" t="s">
        <v>334</v>
      </c>
      <c r="AF2072" s="14">
        <f t="shared" si="671"/>
        <v>0</v>
      </c>
      <c r="AG2072" s="14" t="e">
        <f t="shared" si="672"/>
        <v>#DIV/0!</v>
      </c>
      <c r="AH2072" s="1149" t="s">
        <v>334</v>
      </c>
      <c r="AI2072" s="1149" t="s">
        <v>334</v>
      </c>
      <c r="AJ2072" s="1151"/>
    </row>
    <row r="2073" spans="1:36" ht="15.75" customHeight="1">
      <c r="A2073" s="1433">
        <v>35</v>
      </c>
      <c r="B2073" s="680" t="s">
        <v>7385</v>
      </c>
      <c r="C2073" s="1073" t="s">
        <v>66</v>
      </c>
      <c r="D2073" s="1152">
        <v>220</v>
      </c>
      <c r="E2073" s="1429">
        <v>4</v>
      </c>
      <c r="F2073" s="24">
        <f t="shared" si="667"/>
        <v>880</v>
      </c>
      <c r="G2073" s="1429">
        <v>0</v>
      </c>
      <c r="H2073" s="1149">
        <f t="shared" si="668"/>
        <v>0</v>
      </c>
      <c r="I2073" s="1074">
        <v>44316</v>
      </c>
      <c r="J2073" s="1429" t="s">
        <v>334</v>
      </c>
      <c r="K2073" s="1073">
        <v>0</v>
      </c>
      <c r="L2073" s="1073">
        <v>465</v>
      </c>
      <c r="M2073" s="1074">
        <v>44309</v>
      </c>
      <c r="N2073" s="1429">
        <v>0</v>
      </c>
      <c r="O2073" s="1151">
        <v>0</v>
      </c>
      <c r="P2073" s="1151">
        <v>0</v>
      </c>
      <c r="Q2073" s="1151"/>
      <c r="R2073" s="1151"/>
      <c r="S2073" s="1151"/>
      <c r="T2073" s="1151"/>
      <c r="U2073" s="1151"/>
      <c r="V2073" s="1151"/>
      <c r="W2073" s="1151"/>
      <c r="X2073" s="1151"/>
      <c r="Y2073" s="1151"/>
      <c r="Z2073" s="1151"/>
      <c r="AA2073" s="1151"/>
      <c r="AB2073" s="1084"/>
      <c r="AC2073" s="1507">
        <f t="shared" si="669"/>
        <v>4</v>
      </c>
      <c r="AD2073" s="1508">
        <f t="shared" si="670"/>
        <v>880</v>
      </c>
      <c r="AE2073" s="1149" t="s">
        <v>334</v>
      </c>
      <c r="AF2073" s="14">
        <f t="shared" si="671"/>
        <v>0</v>
      </c>
      <c r="AG2073" s="14" t="e">
        <f t="shared" si="672"/>
        <v>#DIV/0!</v>
      </c>
      <c r="AH2073" s="1149" t="s">
        <v>334</v>
      </c>
      <c r="AI2073" s="1149" t="s">
        <v>334</v>
      </c>
      <c r="AJ2073" s="1151"/>
    </row>
    <row r="2074" spans="1:36" ht="31.5">
      <c r="A2074" s="1433">
        <v>36</v>
      </c>
      <c r="B2074" s="680" t="s">
        <v>7386</v>
      </c>
      <c r="C2074" s="1149" t="s">
        <v>143</v>
      </c>
      <c r="D2074" s="1154">
        <v>9269.75</v>
      </c>
      <c r="E2074" s="1149">
        <v>5</v>
      </c>
      <c r="F2074" s="1155">
        <f>E2074*D2074</f>
        <v>46348.75</v>
      </c>
      <c r="G2074" s="1149">
        <v>0</v>
      </c>
      <c r="H2074" s="1149">
        <f>D2074*G2074</f>
        <v>0</v>
      </c>
      <c r="I2074" s="1156">
        <v>44462</v>
      </c>
      <c r="J2074" s="1156">
        <v>45139</v>
      </c>
      <c r="K2074" s="1154">
        <v>0</v>
      </c>
      <c r="L2074" s="1154">
        <v>1225</v>
      </c>
      <c r="M2074" s="1156">
        <v>44454</v>
      </c>
      <c r="N2074" s="1149">
        <v>0</v>
      </c>
      <c r="O2074" s="1151">
        <v>0</v>
      </c>
      <c r="P2074" s="1151">
        <v>0</v>
      </c>
      <c r="Q2074" s="1151"/>
      <c r="R2074" s="1151"/>
      <c r="S2074" s="1151"/>
      <c r="T2074" s="1151"/>
      <c r="U2074" s="1151"/>
      <c r="V2074" s="1151"/>
      <c r="W2074" s="1151"/>
      <c r="X2074" s="1151"/>
      <c r="Y2074" s="1151"/>
      <c r="Z2074" s="1151"/>
      <c r="AA2074" s="1151"/>
      <c r="AB2074" s="1084"/>
      <c r="AC2074" s="1507">
        <f>E2074+G2074-N2074-O2074-AA2074-P2074-Q2074-R2074-S2074-T2074-U2074-V2074-W2074-X2074-Y2074</f>
        <v>5</v>
      </c>
      <c r="AD2074" s="1508">
        <f>D2074*AC2074</f>
        <v>46348.75</v>
      </c>
      <c r="AE2074" s="14">
        <f>(J2074-"01.04.2023")/30</f>
        <v>4.0666666666666664</v>
      </c>
      <c r="AF2074" s="14">
        <f>(N2074+O2074+P2074+Q2074+R2074+S2074+T2074+U2074+V2074+W2074+X2074+Y2074)/3</f>
        <v>0</v>
      </c>
      <c r="AG2074" s="14" t="e">
        <f>AC2074/AF2074</f>
        <v>#DIV/0!</v>
      </c>
      <c r="AH2074" s="14" t="e">
        <f>AG2074-AE2074</f>
        <v>#DIV/0!</v>
      </c>
      <c r="AI2074" s="14">
        <f>AC2074-(AE2074*AF2074)</f>
        <v>5</v>
      </c>
      <c r="AJ2074" s="1434">
        <v>0</v>
      </c>
    </row>
    <row r="2075" spans="1:36" ht="31.5">
      <c r="A2075" s="1433">
        <v>37</v>
      </c>
      <c r="B2075" s="680" t="s">
        <v>7386</v>
      </c>
      <c r="C2075" s="1149" t="s">
        <v>143</v>
      </c>
      <c r="D2075" s="1154">
        <v>9269.75</v>
      </c>
      <c r="E2075" s="1149">
        <v>14</v>
      </c>
      <c r="F2075" s="1155">
        <f>E2075*D2075</f>
        <v>129776.5</v>
      </c>
      <c r="G2075" s="1149">
        <v>0</v>
      </c>
      <c r="H2075" s="1149">
        <f>D2075*G2075</f>
        <v>0</v>
      </c>
      <c r="I2075" s="1156">
        <v>44462</v>
      </c>
      <c r="J2075" s="1156">
        <v>45047</v>
      </c>
      <c r="K2075" s="1154">
        <v>0</v>
      </c>
      <c r="L2075" s="1154">
        <v>1245</v>
      </c>
      <c r="M2075" s="1156">
        <v>44459</v>
      </c>
      <c r="N2075" s="1149">
        <v>1</v>
      </c>
      <c r="O2075" s="1151">
        <v>0</v>
      </c>
      <c r="P2075" s="1151">
        <v>0</v>
      </c>
      <c r="Q2075" s="1151"/>
      <c r="R2075" s="1151"/>
      <c r="S2075" s="1151"/>
      <c r="T2075" s="1151"/>
      <c r="U2075" s="1151"/>
      <c r="V2075" s="1151"/>
      <c r="W2075" s="1151"/>
      <c r="X2075" s="1151"/>
      <c r="Y2075" s="1151"/>
      <c r="Z2075" s="1084"/>
      <c r="AA2075" s="1151"/>
      <c r="AB2075" s="1084"/>
      <c r="AC2075" s="1507">
        <f>E2075+G2075-N2075-O2075-AA2075-P2075-Q2075-R2075-S2075-T2075-U2075-V2075-W2075-X2075-Y2075</f>
        <v>13</v>
      </c>
      <c r="AD2075" s="1508">
        <f>D2075*AC2075</f>
        <v>120506.75</v>
      </c>
      <c r="AE2075" s="14">
        <f>(J2075-"01.04.2023")/30</f>
        <v>1</v>
      </c>
      <c r="AF2075" s="14">
        <f>(N2075+O2075+P2075+Q2075+R2075+S2075+T2075+U2075+V2075+W2075+X2075+Y2075)/3</f>
        <v>0.33333333333333331</v>
      </c>
      <c r="AG2075" s="14">
        <f>AC2075/AF2075</f>
        <v>39</v>
      </c>
      <c r="AH2075" s="14">
        <f>AG2075-AE2075</f>
        <v>38</v>
      </c>
      <c r="AI2075" s="14">
        <f>AC2075-(AE2075*AF2075)</f>
        <v>12.666666666666666</v>
      </c>
      <c r="AJ2075" s="1434">
        <v>0</v>
      </c>
    </row>
    <row r="2076" spans="1:36" ht="31.5">
      <c r="A2076" s="1433">
        <v>38</v>
      </c>
      <c r="B2076" s="680" t="s">
        <v>747</v>
      </c>
      <c r="C2076" s="1149" t="s">
        <v>143</v>
      </c>
      <c r="D2076" s="1154">
        <v>3704.82</v>
      </c>
      <c r="E2076" s="1149">
        <v>5</v>
      </c>
      <c r="F2076" s="1155">
        <f>E2076*D2076</f>
        <v>18524.100000000002</v>
      </c>
      <c r="G2076" s="1149">
        <v>0</v>
      </c>
      <c r="H2076" s="1149">
        <f>D2076*G2076</f>
        <v>0</v>
      </c>
      <c r="I2076" s="1156">
        <v>44511</v>
      </c>
      <c r="J2076" s="1156">
        <v>45139</v>
      </c>
      <c r="K2076" s="1154">
        <v>0</v>
      </c>
      <c r="L2076" s="1154">
        <v>1457</v>
      </c>
      <c r="M2076" s="1156">
        <v>44508</v>
      </c>
      <c r="N2076" s="1149">
        <v>0</v>
      </c>
      <c r="O2076" s="1151">
        <v>0</v>
      </c>
      <c r="P2076" s="1151">
        <v>0</v>
      </c>
      <c r="Q2076" s="1151"/>
      <c r="R2076" s="1151"/>
      <c r="S2076" s="1151"/>
      <c r="T2076" s="1151"/>
      <c r="U2076" s="1151"/>
      <c r="V2076" s="1151"/>
      <c r="W2076" s="1151"/>
      <c r="X2076" s="1151"/>
      <c r="Y2076" s="1151"/>
      <c r="Z2076" s="1151"/>
      <c r="AA2076" s="1151"/>
      <c r="AB2076" s="1084"/>
      <c r="AC2076" s="1507">
        <f>E2076+G2076-N2076-O2076-AA2076-P2076-Q2076-R2076-S2076-T2076-U2076-V2076-W2076-X2076-Y2076</f>
        <v>5</v>
      </c>
      <c r="AD2076" s="1508">
        <f>D2076*AC2076</f>
        <v>18524.100000000002</v>
      </c>
      <c r="AE2076" s="14">
        <f>(J2076-"01.04.2023")/30</f>
        <v>4.0666666666666664</v>
      </c>
      <c r="AF2076" s="14">
        <f>(N2076+O2076+P2076+Q2076+R2076+S2076+T2076+U2076+V2076+W2076+X2076+Y2076)/3</f>
        <v>0</v>
      </c>
      <c r="AG2076" s="14" t="e">
        <f>AC2076/AF2076</f>
        <v>#DIV/0!</v>
      </c>
      <c r="AH2076" s="14" t="e">
        <f>AG2076-AE2076</f>
        <v>#DIV/0!</v>
      </c>
      <c r="AI2076" s="14">
        <f>AC2076-(AE2076*AF2076)</f>
        <v>5</v>
      </c>
      <c r="AJ2076" s="1434">
        <v>0</v>
      </c>
    </row>
    <row r="2077" spans="1:36" ht="15.75">
      <c r="A2077" s="1433">
        <v>39</v>
      </c>
      <c r="B2077" s="680" t="s">
        <v>748</v>
      </c>
      <c r="C2077" s="1149" t="s">
        <v>143</v>
      </c>
      <c r="D2077" s="1154">
        <v>10800</v>
      </c>
      <c r="E2077" s="1149">
        <v>2</v>
      </c>
      <c r="F2077" s="1155">
        <f>E2077*D2077</f>
        <v>21600</v>
      </c>
      <c r="G2077" s="1149">
        <v>0</v>
      </c>
      <c r="H2077" s="1149">
        <f>D2077*G2077</f>
        <v>0</v>
      </c>
      <c r="I2077" s="1156">
        <v>44511</v>
      </c>
      <c r="J2077" s="1156">
        <v>45443</v>
      </c>
      <c r="K2077" s="1154">
        <v>0</v>
      </c>
      <c r="L2077" s="1154">
        <v>1441</v>
      </c>
      <c r="M2077" s="1156">
        <v>44503</v>
      </c>
      <c r="N2077" s="1149">
        <v>0</v>
      </c>
      <c r="O2077" s="1151">
        <v>0</v>
      </c>
      <c r="P2077" s="1151">
        <v>0</v>
      </c>
      <c r="Q2077" s="1151"/>
      <c r="R2077" s="1151"/>
      <c r="S2077" s="1151"/>
      <c r="T2077" s="1151"/>
      <c r="U2077" s="1151"/>
      <c r="V2077" s="1151"/>
      <c r="W2077" s="1151"/>
      <c r="X2077" s="1151"/>
      <c r="Y2077" s="1151"/>
      <c r="Z2077" s="1151"/>
      <c r="AA2077" s="1151"/>
      <c r="AB2077" s="1084"/>
      <c r="AC2077" s="1507">
        <f>E2077+G2077-N2077-O2077-AA2077-P2077-Q2077-R2077-S2077-T2077-U2077-V2077-W2077-X2077-Y2077</f>
        <v>2</v>
      </c>
      <c r="AD2077" s="1508">
        <f>D2077*AC2077</f>
        <v>21600</v>
      </c>
      <c r="AE2077" s="14">
        <f>(J2077-"01.04.2023")/30</f>
        <v>14.2</v>
      </c>
      <c r="AF2077" s="14">
        <f>(N2077+O2077+P2077+Q2077+R2077+S2077+T2077+U2077+V2077+W2077+X2077+Y2077)/3</f>
        <v>0</v>
      </c>
      <c r="AG2077" s="14" t="e">
        <f>AC2077/AF2077</f>
        <v>#DIV/0!</v>
      </c>
      <c r="AH2077" s="14" t="e">
        <f>AG2077-AE2077</f>
        <v>#DIV/0!</v>
      </c>
      <c r="AI2077" s="14">
        <f>AC2077-(AE2077*AF2077)</f>
        <v>2</v>
      </c>
      <c r="AJ2077" s="1434">
        <v>0</v>
      </c>
    </row>
    <row r="2078" spans="1:36" ht="15.75">
      <c r="A2078" s="1433">
        <v>40</v>
      </c>
      <c r="B2078" s="680" t="s">
        <v>6514</v>
      </c>
      <c r="C2078" s="1149" t="s">
        <v>66</v>
      </c>
      <c r="D2078" s="1172">
        <v>8808.44</v>
      </c>
      <c r="E2078" s="1149">
        <v>1</v>
      </c>
      <c r="F2078" s="1149"/>
      <c r="G2078" s="1149">
        <v>0</v>
      </c>
      <c r="H2078" s="1149">
        <f t="shared" ref="H2078:H2087" si="673">D2078*G2078</f>
        <v>0</v>
      </c>
      <c r="I2078" s="1173">
        <v>44852</v>
      </c>
      <c r="J2078" s="1149" t="s">
        <v>334</v>
      </c>
      <c r="K2078" s="1149">
        <v>0</v>
      </c>
      <c r="L2078" s="1149">
        <v>816</v>
      </c>
      <c r="M2078" s="1173">
        <v>44833</v>
      </c>
      <c r="N2078" s="1149">
        <v>0</v>
      </c>
      <c r="O2078" s="1434">
        <v>0</v>
      </c>
      <c r="P2078" s="1434">
        <v>0</v>
      </c>
      <c r="Q2078" s="1434"/>
      <c r="R2078" s="1434"/>
      <c r="S2078" s="1434"/>
      <c r="T2078" s="1434"/>
      <c r="U2078" s="1434"/>
      <c r="V2078" s="1434"/>
      <c r="W2078" s="1434"/>
      <c r="X2078" s="1434"/>
      <c r="Y2078" s="1434"/>
      <c r="Z2078" s="1434"/>
      <c r="AA2078" s="1434"/>
      <c r="AB2078" s="1084"/>
      <c r="AC2078" s="1507">
        <f t="shared" ref="AC2078:AC2087" si="674">E2078+G2078-N2078-O2078-AA2078-P2078-Q2078-R2078-S2078-T2078-U2078-V2078-W2078-X2078-Y2078</f>
        <v>1</v>
      </c>
      <c r="AD2078" s="1508">
        <f t="shared" ref="AD2078:AD2087" si="675">D2078*AC2078</f>
        <v>8808.44</v>
      </c>
      <c r="AE2078" s="1149" t="s">
        <v>334</v>
      </c>
      <c r="AF2078" s="14">
        <f t="shared" ref="AF2078:AF2087" si="676">(N2078+O2078+P2078+Q2078+R2078+S2078+T2078+U2078+V2078+W2078+X2078+Y2078)/3</f>
        <v>0</v>
      </c>
      <c r="AG2078" s="14" t="e">
        <f t="shared" ref="AG2078:AG2087" si="677">AC2078/AF2078</f>
        <v>#DIV/0!</v>
      </c>
      <c r="AH2078" s="1149" t="s">
        <v>334</v>
      </c>
      <c r="AI2078" s="1149" t="s">
        <v>334</v>
      </c>
      <c r="AJ2078" s="1434"/>
    </row>
    <row r="2079" spans="1:36" ht="47.25" customHeight="1">
      <c r="A2079" s="1433">
        <v>41</v>
      </c>
      <c r="B2079" s="680" t="s">
        <v>6515</v>
      </c>
      <c r="C2079" s="1149" t="s">
        <v>66</v>
      </c>
      <c r="D2079" s="1149">
        <v>8.9499999999999993</v>
      </c>
      <c r="E2079" s="1174">
        <v>910</v>
      </c>
      <c r="F2079" s="1149"/>
      <c r="G2079" s="1149">
        <v>0</v>
      </c>
      <c r="H2079" s="1149">
        <f t="shared" si="673"/>
        <v>0</v>
      </c>
      <c r="I2079" s="1173">
        <v>44852</v>
      </c>
      <c r="J2079" s="1149" t="s">
        <v>334</v>
      </c>
      <c r="K2079" s="1149">
        <v>0</v>
      </c>
      <c r="L2079" s="1149">
        <v>816</v>
      </c>
      <c r="M2079" s="1173">
        <v>44833</v>
      </c>
      <c r="N2079" s="1149">
        <v>50</v>
      </c>
      <c r="O2079" s="1434">
        <v>0</v>
      </c>
      <c r="P2079" s="1434">
        <v>50</v>
      </c>
      <c r="Q2079" s="1434"/>
      <c r="R2079" s="1434"/>
      <c r="S2079" s="1434"/>
      <c r="T2079" s="1434"/>
      <c r="U2079" s="1434"/>
      <c r="V2079" s="1434"/>
      <c r="W2079" s="1434"/>
      <c r="X2079" s="1434"/>
      <c r="Y2079" s="1434"/>
      <c r="Z2079" s="1434"/>
      <c r="AA2079" s="1434"/>
      <c r="AB2079" s="1084"/>
      <c r="AC2079" s="1507">
        <f t="shared" si="674"/>
        <v>810</v>
      </c>
      <c r="AD2079" s="1508">
        <f t="shared" si="675"/>
        <v>7249.4999999999991</v>
      </c>
      <c r="AE2079" s="1149" t="s">
        <v>334</v>
      </c>
      <c r="AF2079" s="14">
        <f t="shared" si="676"/>
        <v>33.333333333333336</v>
      </c>
      <c r="AG2079" s="14">
        <f t="shared" si="677"/>
        <v>24.299999999999997</v>
      </c>
      <c r="AH2079" s="1149" t="s">
        <v>334</v>
      </c>
      <c r="AI2079" s="1149" t="s">
        <v>334</v>
      </c>
      <c r="AJ2079" s="1434"/>
    </row>
    <row r="2080" spans="1:36" ht="15.75" customHeight="1">
      <c r="A2080" s="1433">
        <v>42</v>
      </c>
      <c r="B2080" s="680" t="s">
        <v>6515</v>
      </c>
      <c r="C2080" s="1149" t="s">
        <v>66</v>
      </c>
      <c r="D2080" s="1149">
        <v>8.7899999999999991</v>
      </c>
      <c r="E2080" s="1174">
        <v>290</v>
      </c>
      <c r="F2080" s="1149"/>
      <c r="G2080" s="1149">
        <v>0</v>
      </c>
      <c r="H2080" s="1149">
        <f t="shared" si="673"/>
        <v>0</v>
      </c>
      <c r="I2080" s="1173">
        <v>44852</v>
      </c>
      <c r="J2080" s="1149" t="s">
        <v>334</v>
      </c>
      <c r="K2080" s="1149">
        <v>0</v>
      </c>
      <c r="L2080" s="1149">
        <v>816</v>
      </c>
      <c r="M2080" s="1173">
        <v>44833</v>
      </c>
      <c r="N2080" s="1149">
        <v>0</v>
      </c>
      <c r="O2080" s="1434">
        <v>0</v>
      </c>
      <c r="P2080" s="1434">
        <v>0</v>
      </c>
      <c r="Q2080" s="1434"/>
      <c r="R2080" s="1434"/>
      <c r="S2080" s="1434"/>
      <c r="T2080" s="1434"/>
      <c r="U2080" s="1434"/>
      <c r="V2080" s="1434"/>
      <c r="W2080" s="1434"/>
      <c r="X2080" s="1434"/>
      <c r="Y2080" s="1434"/>
      <c r="Z2080" s="1434"/>
      <c r="AA2080" s="1434"/>
      <c r="AB2080" s="1084"/>
      <c r="AC2080" s="1507">
        <f t="shared" si="674"/>
        <v>290</v>
      </c>
      <c r="AD2080" s="1508">
        <f t="shared" si="675"/>
        <v>2549.1</v>
      </c>
      <c r="AE2080" s="1149" t="s">
        <v>334</v>
      </c>
      <c r="AF2080" s="14">
        <f t="shared" si="676"/>
        <v>0</v>
      </c>
      <c r="AG2080" s="14" t="e">
        <f t="shared" si="677"/>
        <v>#DIV/0!</v>
      </c>
      <c r="AH2080" s="1149" t="s">
        <v>334</v>
      </c>
      <c r="AI2080" s="1149" t="s">
        <v>334</v>
      </c>
      <c r="AJ2080" s="1434"/>
    </row>
    <row r="2081" spans="1:36" ht="15.75" customHeight="1">
      <c r="A2081" s="1433">
        <v>43</v>
      </c>
      <c r="B2081" s="680" t="s">
        <v>6516</v>
      </c>
      <c r="C2081" s="1149" t="s">
        <v>66</v>
      </c>
      <c r="D2081" s="1149">
        <v>17</v>
      </c>
      <c r="E2081" s="1174">
        <v>630</v>
      </c>
      <c r="F2081" s="1149"/>
      <c r="G2081" s="1149">
        <v>0</v>
      </c>
      <c r="H2081" s="1149">
        <f t="shared" si="673"/>
        <v>0</v>
      </c>
      <c r="I2081" s="1173">
        <v>44852</v>
      </c>
      <c r="J2081" s="1149" t="s">
        <v>334</v>
      </c>
      <c r="K2081" s="1149">
        <v>0</v>
      </c>
      <c r="L2081" s="1149">
        <v>816</v>
      </c>
      <c r="M2081" s="1173">
        <v>44833</v>
      </c>
      <c r="N2081" s="1149">
        <v>30</v>
      </c>
      <c r="O2081" s="1434">
        <v>0</v>
      </c>
      <c r="P2081" s="1434">
        <v>50</v>
      </c>
      <c r="Q2081" s="1434"/>
      <c r="R2081" s="1434"/>
      <c r="S2081" s="1434"/>
      <c r="T2081" s="1434"/>
      <c r="U2081" s="1434"/>
      <c r="V2081" s="1434"/>
      <c r="W2081" s="1434"/>
      <c r="X2081" s="1434"/>
      <c r="Y2081" s="1434"/>
      <c r="Z2081" s="1434"/>
      <c r="AA2081" s="1434"/>
      <c r="AB2081" s="1084"/>
      <c r="AC2081" s="1507">
        <f t="shared" si="674"/>
        <v>550</v>
      </c>
      <c r="AD2081" s="1508">
        <f t="shared" si="675"/>
        <v>9350</v>
      </c>
      <c r="AE2081" s="1149" t="s">
        <v>334</v>
      </c>
      <c r="AF2081" s="14">
        <f t="shared" si="676"/>
        <v>26.666666666666668</v>
      </c>
      <c r="AG2081" s="14">
        <f t="shared" si="677"/>
        <v>20.625</v>
      </c>
      <c r="AH2081" s="1149" t="s">
        <v>334</v>
      </c>
      <c r="AI2081" s="1149" t="s">
        <v>334</v>
      </c>
      <c r="AJ2081" s="1434"/>
    </row>
    <row r="2082" spans="1:36" ht="31.5">
      <c r="A2082" s="1433">
        <v>44</v>
      </c>
      <c r="B2082" s="680" t="s">
        <v>6516</v>
      </c>
      <c r="C2082" s="1149" t="s">
        <v>66</v>
      </c>
      <c r="D2082" s="1149">
        <v>45.75</v>
      </c>
      <c r="E2082" s="1174">
        <v>570</v>
      </c>
      <c r="F2082" s="1149"/>
      <c r="G2082" s="1149">
        <v>0</v>
      </c>
      <c r="H2082" s="1149">
        <f t="shared" si="673"/>
        <v>0</v>
      </c>
      <c r="I2082" s="1173">
        <v>44852</v>
      </c>
      <c r="J2082" s="1149" t="s">
        <v>334</v>
      </c>
      <c r="K2082" s="1149">
        <v>0</v>
      </c>
      <c r="L2082" s="1149">
        <v>816</v>
      </c>
      <c r="M2082" s="1173">
        <v>44833</v>
      </c>
      <c r="N2082" s="1149">
        <v>0</v>
      </c>
      <c r="O2082" s="1434">
        <v>0</v>
      </c>
      <c r="P2082" s="1434">
        <v>0</v>
      </c>
      <c r="Q2082" s="1434"/>
      <c r="R2082" s="1434"/>
      <c r="S2082" s="1434"/>
      <c r="T2082" s="1434"/>
      <c r="U2082" s="1434"/>
      <c r="V2082" s="1434"/>
      <c r="W2082" s="1434"/>
      <c r="X2082" s="1434"/>
      <c r="Y2082" s="1434"/>
      <c r="Z2082" s="1434"/>
      <c r="AA2082" s="1434"/>
      <c r="AB2082" s="1084"/>
      <c r="AC2082" s="1507">
        <f t="shared" si="674"/>
        <v>570</v>
      </c>
      <c r="AD2082" s="1508">
        <f t="shared" si="675"/>
        <v>26077.5</v>
      </c>
      <c r="AE2082" s="1149" t="s">
        <v>334</v>
      </c>
      <c r="AF2082" s="14">
        <f t="shared" si="676"/>
        <v>0</v>
      </c>
      <c r="AG2082" s="14" t="e">
        <f t="shared" si="677"/>
        <v>#DIV/0!</v>
      </c>
      <c r="AH2082" s="1149" t="s">
        <v>334</v>
      </c>
      <c r="AI2082" s="1149" t="s">
        <v>334</v>
      </c>
      <c r="AJ2082" s="1434"/>
    </row>
    <row r="2083" spans="1:36" ht="15.75" customHeight="1">
      <c r="A2083" s="1433">
        <v>45</v>
      </c>
      <c r="B2083" s="680" t="s">
        <v>6517</v>
      </c>
      <c r="C2083" s="1149" t="s">
        <v>66</v>
      </c>
      <c r="D2083" s="1149">
        <v>372.4</v>
      </c>
      <c r="E2083" s="1149">
        <v>3</v>
      </c>
      <c r="F2083" s="1149"/>
      <c r="G2083" s="1149">
        <v>0</v>
      </c>
      <c r="H2083" s="1149">
        <f t="shared" si="673"/>
        <v>0</v>
      </c>
      <c r="I2083" s="1173">
        <v>44876</v>
      </c>
      <c r="J2083" s="1149" t="s">
        <v>334</v>
      </c>
      <c r="K2083" s="1149">
        <v>0</v>
      </c>
      <c r="L2083" s="1149">
        <v>953</v>
      </c>
      <c r="M2083" s="1173">
        <v>44874</v>
      </c>
      <c r="N2083" s="1149">
        <v>0</v>
      </c>
      <c r="O2083" s="1434">
        <v>0</v>
      </c>
      <c r="P2083" s="1434">
        <v>0</v>
      </c>
      <c r="Q2083" s="1434"/>
      <c r="R2083" s="1434"/>
      <c r="S2083" s="1434"/>
      <c r="T2083" s="1434"/>
      <c r="U2083" s="1434"/>
      <c r="V2083" s="1434"/>
      <c r="W2083" s="1434"/>
      <c r="X2083" s="1434"/>
      <c r="Y2083" s="1434"/>
      <c r="Z2083" s="1434"/>
      <c r="AA2083" s="1434"/>
      <c r="AB2083" s="1084"/>
      <c r="AC2083" s="1507">
        <f t="shared" si="674"/>
        <v>3</v>
      </c>
      <c r="AD2083" s="1508">
        <f t="shared" si="675"/>
        <v>1117.1999999999998</v>
      </c>
      <c r="AE2083" s="1149" t="s">
        <v>334</v>
      </c>
      <c r="AF2083" s="14">
        <f t="shared" si="676"/>
        <v>0</v>
      </c>
      <c r="AG2083" s="14" t="e">
        <f t="shared" si="677"/>
        <v>#DIV/0!</v>
      </c>
      <c r="AH2083" s="1149" t="s">
        <v>334</v>
      </c>
      <c r="AI2083" s="1149" t="s">
        <v>334</v>
      </c>
      <c r="AJ2083" s="1434"/>
    </row>
    <row r="2084" spans="1:36" ht="15.75" customHeight="1">
      <c r="A2084" s="1433">
        <v>46</v>
      </c>
      <c r="B2084" s="680" t="s">
        <v>6518</v>
      </c>
      <c r="C2084" s="1149" t="s">
        <v>66</v>
      </c>
      <c r="D2084" s="1149">
        <v>1103.77</v>
      </c>
      <c r="E2084" s="1149">
        <v>2</v>
      </c>
      <c r="F2084" s="1149"/>
      <c r="G2084" s="1149">
        <v>0</v>
      </c>
      <c r="H2084" s="1149">
        <f t="shared" si="673"/>
        <v>0</v>
      </c>
      <c r="I2084" s="1173">
        <v>44876</v>
      </c>
      <c r="J2084" s="1149" t="s">
        <v>334</v>
      </c>
      <c r="K2084" s="1149">
        <v>0</v>
      </c>
      <c r="L2084" s="1149">
        <v>953</v>
      </c>
      <c r="M2084" s="1173">
        <v>44874</v>
      </c>
      <c r="N2084" s="1149">
        <v>0</v>
      </c>
      <c r="O2084" s="1434">
        <v>0</v>
      </c>
      <c r="P2084" s="1434">
        <v>0</v>
      </c>
      <c r="Q2084" s="1434"/>
      <c r="R2084" s="1434"/>
      <c r="S2084" s="1434"/>
      <c r="T2084" s="1434"/>
      <c r="U2084" s="1434"/>
      <c r="V2084" s="1434"/>
      <c r="W2084" s="1434"/>
      <c r="X2084" s="1434"/>
      <c r="Y2084" s="1434"/>
      <c r="Z2084" s="1434"/>
      <c r="AA2084" s="1434"/>
      <c r="AB2084" s="1084"/>
      <c r="AC2084" s="1507">
        <f t="shared" si="674"/>
        <v>2</v>
      </c>
      <c r="AD2084" s="1508">
        <f t="shared" si="675"/>
        <v>2207.54</v>
      </c>
      <c r="AE2084" s="1149" t="s">
        <v>334</v>
      </c>
      <c r="AF2084" s="14">
        <f t="shared" si="676"/>
        <v>0</v>
      </c>
      <c r="AG2084" s="14" t="e">
        <f t="shared" si="677"/>
        <v>#DIV/0!</v>
      </c>
      <c r="AH2084" s="1149" t="s">
        <v>334</v>
      </c>
      <c r="AI2084" s="1149" t="s">
        <v>334</v>
      </c>
      <c r="AJ2084" s="1434"/>
    </row>
    <row r="2085" spans="1:36" ht="31.5">
      <c r="A2085" s="1433">
        <v>47</v>
      </c>
      <c r="B2085" s="680" t="s">
        <v>6519</v>
      </c>
      <c r="C2085" s="1149" t="s">
        <v>66</v>
      </c>
      <c r="D2085" s="1149">
        <v>1835.15</v>
      </c>
      <c r="E2085" s="1149">
        <v>1</v>
      </c>
      <c r="F2085" s="1149"/>
      <c r="G2085" s="1149">
        <v>0</v>
      </c>
      <c r="H2085" s="1149">
        <f t="shared" si="673"/>
        <v>0</v>
      </c>
      <c r="I2085" s="1173">
        <v>44876</v>
      </c>
      <c r="J2085" s="1149" t="s">
        <v>334</v>
      </c>
      <c r="K2085" s="1149">
        <v>0</v>
      </c>
      <c r="L2085" s="1149">
        <v>953</v>
      </c>
      <c r="M2085" s="1173">
        <v>44874</v>
      </c>
      <c r="N2085" s="1149">
        <v>0</v>
      </c>
      <c r="O2085" s="1434">
        <v>0</v>
      </c>
      <c r="P2085" s="1434">
        <v>0</v>
      </c>
      <c r="Q2085" s="1434"/>
      <c r="R2085" s="1434"/>
      <c r="S2085" s="1434"/>
      <c r="T2085" s="1434"/>
      <c r="U2085" s="1434"/>
      <c r="V2085" s="1434"/>
      <c r="W2085" s="1434"/>
      <c r="X2085" s="1434"/>
      <c r="Y2085" s="1434"/>
      <c r="Z2085" s="1434"/>
      <c r="AA2085" s="1434"/>
      <c r="AB2085" s="1084"/>
      <c r="AC2085" s="1507">
        <f t="shared" si="674"/>
        <v>1</v>
      </c>
      <c r="AD2085" s="1508">
        <f t="shared" si="675"/>
        <v>1835.15</v>
      </c>
      <c r="AE2085" s="1149" t="s">
        <v>334</v>
      </c>
      <c r="AF2085" s="14">
        <f t="shared" si="676"/>
        <v>0</v>
      </c>
      <c r="AG2085" s="14" t="e">
        <f t="shared" si="677"/>
        <v>#DIV/0!</v>
      </c>
      <c r="AH2085" s="1149" t="s">
        <v>334</v>
      </c>
      <c r="AI2085" s="1149" t="s">
        <v>334</v>
      </c>
      <c r="AJ2085" s="1434"/>
    </row>
    <row r="2086" spans="1:36" ht="31.5" customHeight="1">
      <c r="A2086" s="1433">
        <v>48</v>
      </c>
      <c r="B2086" s="1157" t="s">
        <v>6520</v>
      </c>
      <c r="C2086" s="1163" t="s">
        <v>66</v>
      </c>
      <c r="D2086" s="1163">
        <v>1469.48</v>
      </c>
      <c r="E2086" s="1163">
        <v>1</v>
      </c>
      <c r="F2086" s="1163"/>
      <c r="G2086" s="1175">
        <v>0</v>
      </c>
      <c r="H2086" s="1149">
        <f t="shared" si="673"/>
        <v>0</v>
      </c>
      <c r="I2086" s="1176">
        <v>44876</v>
      </c>
      <c r="J2086" s="1163" t="s">
        <v>334</v>
      </c>
      <c r="K2086" s="1163">
        <v>0</v>
      </c>
      <c r="L2086" s="1163">
        <v>953</v>
      </c>
      <c r="M2086" s="1176">
        <v>44874</v>
      </c>
      <c r="N2086" s="1163">
        <v>0</v>
      </c>
      <c r="O2086" s="1434">
        <v>0</v>
      </c>
      <c r="P2086" s="1434">
        <v>0</v>
      </c>
      <c r="Q2086" s="1434"/>
      <c r="R2086" s="1434"/>
      <c r="S2086" s="1434"/>
      <c r="T2086" s="1434"/>
      <c r="U2086" s="1434"/>
      <c r="V2086" s="1434"/>
      <c r="W2086" s="1434"/>
      <c r="X2086" s="1434"/>
      <c r="Y2086" s="1434"/>
      <c r="Z2086" s="1434"/>
      <c r="AA2086" s="1434"/>
      <c r="AB2086" s="1084"/>
      <c r="AC2086" s="1507">
        <f t="shared" si="674"/>
        <v>1</v>
      </c>
      <c r="AD2086" s="1508">
        <f t="shared" si="675"/>
        <v>1469.48</v>
      </c>
      <c r="AE2086" s="1149" t="s">
        <v>334</v>
      </c>
      <c r="AF2086" s="14">
        <f t="shared" si="676"/>
        <v>0</v>
      </c>
      <c r="AG2086" s="14" t="e">
        <f t="shared" si="677"/>
        <v>#DIV/0!</v>
      </c>
      <c r="AH2086" s="1149" t="s">
        <v>334</v>
      </c>
      <c r="AI2086" s="1149" t="s">
        <v>334</v>
      </c>
      <c r="AJ2086" s="1434"/>
    </row>
    <row r="2087" spans="1:36" ht="31.5" customHeight="1">
      <c r="A2087" s="600">
        <v>49</v>
      </c>
      <c r="B2087" s="479" t="s">
        <v>1270</v>
      </c>
      <c r="C2087" s="135" t="s">
        <v>86</v>
      </c>
      <c r="D2087" s="22">
        <v>2188.86</v>
      </c>
      <c r="E2087" s="135">
        <v>30</v>
      </c>
      <c r="F2087" s="24" t="e">
        <f>#REF!*D2087</f>
        <v>#REF!</v>
      </c>
      <c r="G2087" s="1177">
        <v>0</v>
      </c>
      <c r="H2087" s="1149">
        <f t="shared" si="673"/>
        <v>0</v>
      </c>
      <c r="I2087" s="143">
        <v>44583</v>
      </c>
      <c r="J2087" s="143">
        <v>45225</v>
      </c>
      <c r="K2087" s="22">
        <v>0</v>
      </c>
      <c r="L2087" s="135">
        <v>53</v>
      </c>
      <c r="M2087" s="34">
        <v>44587</v>
      </c>
      <c r="N2087" s="135">
        <v>0</v>
      </c>
      <c r="O2087" s="1158">
        <v>19</v>
      </c>
      <c r="P2087" s="1158">
        <v>4</v>
      </c>
      <c r="Q2087" s="1158"/>
      <c r="R2087" s="1158"/>
      <c r="S2087" s="1158"/>
      <c r="T2087" s="1158"/>
      <c r="U2087" s="1158"/>
      <c r="V2087" s="1158"/>
      <c r="W2087" s="1158"/>
      <c r="X2087" s="1158"/>
      <c r="Y2087" s="1158"/>
      <c r="Z2087" s="1158"/>
      <c r="AA2087" s="1158"/>
      <c r="AB2087" s="1084"/>
      <c r="AC2087" s="1507">
        <f t="shared" si="674"/>
        <v>7</v>
      </c>
      <c r="AD2087" s="1508">
        <f t="shared" si="675"/>
        <v>15322.02</v>
      </c>
      <c r="AE2087" s="14">
        <f t="shared" ref="AE2087:AE2093" si="678">(J2087-"01.04.2023")/30</f>
        <v>6.9333333333333336</v>
      </c>
      <c r="AF2087" s="14">
        <f t="shared" si="676"/>
        <v>7.666666666666667</v>
      </c>
      <c r="AG2087" s="14">
        <f t="shared" si="677"/>
        <v>0.91304347826086951</v>
      </c>
      <c r="AH2087" s="14">
        <f t="shared" ref="AH2087:AH2093" si="679">AG2087-AE2087</f>
        <v>-6.0202898550724644</v>
      </c>
      <c r="AI2087" s="14">
        <f t="shared" ref="AI2087:AI2093" si="680">AC2087-(AE2087*AF2087)</f>
        <v>-46.155555555555559</v>
      </c>
      <c r="AJ2087" s="1159"/>
    </row>
    <row r="2088" spans="1:36" ht="15.75">
      <c r="A2088" s="1433">
        <v>50</v>
      </c>
      <c r="B2088" s="1160" t="s">
        <v>4662</v>
      </c>
      <c r="C2088" s="140" t="s">
        <v>66</v>
      </c>
      <c r="D2088" s="1161" t="s">
        <v>7387</v>
      </c>
      <c r="E2088" s="135">
        <v>160</v>
      </c>
      <c r="F2088" s="24">
        <v>0</v>
      </c>
      <c r="G2088" s="1429">
        <v>0</v>
      </c>
      <c r="H2088" s="1149">
        <f t="shared" ref="H2088:H2093" si="681">D2088*G2088</f>
        <v>0</v>
      </c>
      <c r="I2088" s="34">
        <v>44729</v>
      </c>
      <c r="J2088" s="1162">
        <v>45292</v>
      </c>
      <c r="K2088" s="1073">
        <v>0</v>
      </c>
      <c r="L2088" s="135">
        <v>410</v>
      </c>
      <c r="M2088" s="34">
        <v>44718</v>
      </c>
      <c r="N2088" s="1429">
        <v>6</v>
      </c>
      <c r="O2088" s="1429">
        <v>11</v>
      </c>
      <c r="P2088" s="1151">
        <v>0</v>
      </c>
      <c r="Q2088" s="1151"/>
      <c r="R2088" s="1151"/>
      <c r="S2088" s="1151"/>
      <c r="T2088" s="1151"/>
      <c r="U2088" s="1151"/>
      <c r="V2088" s="1151"/>
      <c r="W2088" s="1151"/>
      <c r="X2088" s="1151"/>
      <c r="Y2088" s="1151"/>
      <c r="Z2088" s="1151"/>
      <c r="AA2088" s="1151"/>
      <c r="AB2088" s="1084"/>
      <c r="AC2088" s="1507">
        <f t="shared" ref="AC2088:AC2093" si="682">E2088+G2088-N2088-O2088-AA2088-P2088-Q2088-R2088-S2088-T2088-U2088-V2088-W2088-X2088-Y2088</f>
        <v>143</v>
      </c>
      <c r="AD2088" s="1508">
        <f t="shared" ref="AD2088:AD2093" si="683">D2088*AC2088</f>
        <v>6363.5</v>
      </c>
      <c r="AE2088" s="14">
        <f t="shared" si="678"/>
        <v>9.1666666666666661</v>
      </c>
      <c r="AF2088" s="14">
        <f t="shared" ref="AF2088:AF2093" si="684">(N2088+O2088+P2088+Q2088+R2088+S2088+T2088+U2088+V2088+W2088+X2088+Y2088)/3</f>
        <v>5.666666666666667</v>
      </c>
      <c r="AG2088" s="14">
        <f t="shared" ref="AG2088:AG2093" si="685">AC2088/AF2088</f>
        <v>25.235294117647058</v>
      </c>
      <c r="AH2088" s="14">
        <f t="shared" si="679"/>
        <v>16.068627450980394</v>
      </c>
      <c r="AI2088" s="14">
        <f t="shared" si="680"/>
        <v>91.055555555555557</v>
      </c>
      <c r="AJ2088" s="1434"/>
    </row>
    <row r="2089" spans="1:36" ht="31.5" customHeight="1">
      <c r="A2089" s="1433">
        <v>51</v>
      </c>
      <c r="B2089" s="1160" t="s">
        <v>4663</v>
      </c>
      <c r="C2089" s="140" t="s">
        <v>66</v>
      </c>
      <c r="D2089" s="1161" t="s">
        <v>7388</v>
      </c>
      <c r="E2089" s="135">
        <v>160</v>
      </c>
      <c r="F2089" s="24">
        <v>0</v>
      </c>
      <c r="G2089" s="1429">
        <v>0</v>
      </c>
      <c r="H2089" s="1149">
        <f t="shared" si="681"/>
        <v>0</v>
      </c>
      <c r="I2089" s="34">
        <v>44729</v>
      </c>
      <c r="J2089" s="1162">
        <v>45292</v>
      </c>
      <c r="K2089" s="1073">
        <v>0</v>
      </c>
      <c r="L2089" s="135">
        <v>410</v>
      </c>
      <c r="M2089" s="34">
        <v>44718</v>
      </c>
      <c r="N2089" s="1429">
        <v>5</v>
      </c>
      <c r="O2089" s="1429">
        <v>11</v>
      </c>
      <c r="P2089" s="1151">
        <v>0</v>
      </c>
      <c r="Q2089" s="1151"/>
      <c r="R2089" s="1151"/>
      <c r="S2089" s="1151"/>
      <c r="T2089" s="1151"/>
      <c r="U2089" s="1151"/>
      <c r="V2089" s="1151"/>
      <c r="W2089" s="1151"/>
      <c r="X2089" s="1151"/>
      <c r="Y2089" s="1151"/>
      <c r="Z2089" s="1151"/>
      <c r="AA2089" s="1151"/>
      <c r="AB2089" s="1084"/>
      <c r="AC2089" s="1507">
        <f t="shared" si="682"/>
        <v>144</v>
      </c>
      <c r="AD2089" s="1508">
        <f t="shared" si="683"/>
        <v>6537.5999999999995</v>
      </c>
      <c r="AE2089" s="14">
        <f t="shared" si="678"/>
        <v>9.1666666666666661</v>
      </c>
      <c r="AF2089" s="14">
        <f t="shared" si="684"/>
        <v>5.333333333333333</v>
      </c>
      <c r="AG2089" s="14">
        <f t="shared" si="685"/>
        <v>27</v>
      </c>
      <c r="AH2089" s="14">
        <f t="shared" si="679"/>
        <v>17.833333333333336</v>
      </c>
      <c r="AI2089" s="14">
        <f t="shared" si="680"/>
        <v>95.111111111111114</v>
      </c>
      <c r="AJ2089" s="1434"/>
    </row>
    <row r="2090" spans="1:36" ht="14.25" customHeight="1">
      <c r="A2090" s="1433">
        <v>52</v>
      </c>
      <c r="B2090" s="1160" t="s">
        <v>1271</v>
      </c>
      <c r="C2090" s="1429" t="s">
        <v>143</v>
      </c>
      <c r="D2090" s="1161" t="s">
        <v>7389</v>
      </c>
      <c r="E2090" s="1163">
        <v>5</v>
      </c>
      <c r="F2090" s="24">
        <f>E2090*D2090</f>
        <v>10367.200000000001</v>
      </c>
      <c r="G2090" s="647">
        <v>0</v>
      </c>
      <c r="H2090" s="1149">
        <f t="shared" si="681"/>
        <v>0</v>
      </c>
      <c r="I2090" s="1075">
        <v>44609</v>
      </c>
      <c r="J2090" s="1075">
        <v>45351</v>
      </c>
      <c r="K2090" s="1073">
        <v>0</v>
      </c>
      <c r="L2090" s="1429">
        <v>2826</v>
      </c>
      <c r="M2090" s="1075">
        <v>44551</v>
      </c>
      <c r="N2090" s="1429">
        <v>0</v>
      </c>
      <c r="O2090" s="1151">
        <v>0</v>
      </c>
      <c r="P2090" s="1151">
        <v>0</v>
      </c>
      <c r="Q2090" s="1151"/>
      <c r="R2090" s="1151"/>
      <c r="S2090" s="1151"/>
      <c r="T2090" s="1151"/>
      <c r="U2090" s="1151"/>
      <c r="V2090" s="1151"/>
      <c r="W2090" s="1151"/>
      <c r="X2090" s="1151"/>
      <c r="Y2090" s="1151"/>
      <c r="Z2090" s="1151"/>
      <c r="AA2090" s="1151"/>
      <c r="AB2090" s="1084"/>
      <c r="AC2090" s="1507">
        <f t="shared" si="682"/>
        <v>5</v>
      </c>
      <c r="AD2090" s="1508">
        <f t="shared" si="683"/>
        <v>10367.200000000001</v>
      </c>
      <c r="AE2090" s="14">
        <f t="shared" si="678"/>
        <v>11.133333333333333</v>
      </c>
      <c r="AF2090" s="14">
        <f t="shared" si="684"/>
        <v>0</v>
      </c>
      <c r="AG2090" s="14" t="e">
        <f t="shared" si="685"/>
        <v>#DIV/0!</v>
      </c>
      <c r="AH2090" s="14" t="e">
        <f t="shared" si="679"/>
        <v>#DIV/0!</v>
      </c>
      <c r="AI2090" s="14">
        <f t="shared" si="680"/>
        <v>5</v>
      </c>
      <c r="AJ2090" s="1434"/>
    </row>
    <row r="2091" spans="1:36" ht="24" customHeight="1">
      <c r="A2091" s="1433">
        <v>53</v>
      </c>
      <c r="B2091" s="1160" t="s">
        <v>750</v>
      </c>
      <c r="C2091" s="1429" t="s">
        <v>143</v>
      </c>
      <c r="D2091" s="1161" t="s">
        <v>7390</v>
      </c>
      <c r="E2091" s="647">
        <v>1</v>
      </c>
      <c r="F2091" s="24">
        <f>E2091*D2091</f>
        <v>93003.97</v>
      </c>
      <c r="G2091" s="1429">
        <v>0</v>
      </c>
      <c r="H2091" s="1149">
        <f t="shared" si="681"/>
        <v>0</v>
      </c>
      <c r="I2091" s="34" t="s">
        <v>1272</v>
      </c>
      <c r="J2091" s="143">
        <v>45439</v>
      </c>
      <c r="K2091" s="1073">
        <v>0</v>
      </c>
      <c r="L2091" s="135">
        <v>115</v>
      </c>
      <c r="M2091" s="34">
        <v>44221</v>
      </c>
      <c r="N2091" s="1429">
        <v>0</v>
      </c>
      <c r="O2091" s="1151">
        <v>0</v>
      </c>
      <c r="P2091" s="1151">
        <v>0</v>
      </c>
      <c r="Q2091" s="1151"/>
      <c r="R2091" s="1151"/>
      <c r="S2091" s="1151"/>
      <c r="T2091" s="1151"/>
      <c r="U2091" s="1151"/>
      <c r="V2091" s="1151"/>
      <c r="W2091" s="1151"/>
      <c r="X2091" s="1151"/>
      <c r="Y2091" s="1151"/>
      <c r="Z2091" s="1151"/>
      <c r="AA2091" s="1151"/>
      <c r="AB2091" s="1084"/>
      <c r="AC2091" s="1507">
        <f t="shared" si="682"/>
        <v>1</v>
      </c>
      <c r="AD2091" s="1508">
        <f t="shared" si="683"/>
        <v>93003.97</v>
      </c>
      <c r="AE2091" s="14">
        <f t="shared" si="678"/>
        <v>14.066666666666666</v>
      </c>
      <c r="AF2091" s="14">
        <f t="shared" si="684"/>
        <v>0</v>
      </c>
      <c r="AG2091" s="14" t="e">
        <f t="shared" si="685"/>
        <v>#DIV/0!</v>
      </c>
      <c r="AH2091" s="14" t="e">
        <f t="shared" si="679"/>
        <v>#DIV/0!</v>
      </c>
      <c r="AI2091" s="14">
        <f t="shared" si="680"/>
        <v>1</v>
      </c>
      <c r="AJ2091" s="1434"/>
    </row>
    <row r="2092" spans="1:36" ht="24" customHeight="1">
      <c r="A2092" s="1433">
        <v>54</v>
      </c>
      <c r="B2092" s="1160" t="s">
        <v>751</v>
      </c>
      <c r="C2092" s="1429" t="s">
        <v>143</v>
      </c>
      <c r="D2092" s="1161" t="s">
        <v>1273</v>
      </c>
      <c r="E2092" s="135">
        <v>10</v>
      </c>
      <c r="F2092" s="24">
        <f>E2092*D2092</f>
        <v>20000</v>
      </c>
      <c r="G2092" s="1429">
        <v>0</v>
      </c>
      <c r="H2092" s="1149">
        <f t="shared" si="681"/>
        <v>0</v>
      </c>
      <c r="I2092" s="34">
        <v>44460</v>
      </c>
      <c r="J2092" s="143">
        <v>44957</v>
      </c>
      <c r="K2092" s="1073">
        <v>10</v>
      </c>
      <c r="L2092" s="135">
        <v>1825</v>
      </c>
      <c r="M2092" s="34">
        <v>44436</v>
      </c>
      <c r="N2092" s="1429">
        <v>0</v>
      </c>
      <c r="O2092" s="1151">
        <v>0</v>
      </c>
      <c r="P2092" s="1151">
        <v>0</v>
      </c>
      <c r="Q2092" s="1151"/>
      <c r="R2092" s="1151"/>
      <c r="S2092" s="1151"/>
      <c r="T2092" s="1151"/>
      <c r="U2092" s="1151"/>
      <c r="V2092" s="1151"/>
      <c r="W2092" s="1151"/>
      <c r="X2092" s="1151"/>
      <c r="Y2092" s="1151"/>
      <c r="Z2092" s="1151"/>
      <c r="AA2092" s="1151"/>
      <c r="AB2092" s="1084"/>
      <c r="AC2092" s="1507">
        <f t="shared" si="682"/>
        <v>10</v>
      </c>
      <c r="AD2092" s="1508">
        <f t="shared" si="683"/>
        <v>20000</v>
      </c>
      <c r="AE2092" s="14">
        <f t="shared" si="678"/>
        <v>-2</v>
      </c>
      <c r="AF2092" s="14">
        <f t="shared" si="684"/>
        <v>0</v>
      </c>
      <c r="AG2092" s="14" t="e">
        <f t="shared" si="685"/>
        <v>#DIV/0!</v>
      </c>
      <c r="AH2092" s="14" t="e">
        <f t="shared" si="679"/>
        <v>#DIV/0!</v>
      </c>
      <c r="AI2092" s="14">
        <f t="shared" si="680"/>
        <v>10</v>
      </c>
      <c r="AJ2092" s="1434"/>
    </row>
    <row r="2093" spans="1:36" ht="24" customHeight="1">
      <c r="A2093" s="1433">
        <v>55</v>
      </c>
      <c r="B2093" s="680" t="s">
        <v>750</v>
      </c>
      <c r="C2093" s="1429" t="s">
        <v>143</v>
      </c>
      <c r="D2093" s="648">
        <v>134275.57999999999</v>
      </c>
      <c r="E2093" s="1429">
        <v>3</v>
      </c>
      <c r="F2093" s="1429">
        <v>0</v>
      </c>
      <c r="G2093" s="1429">
        <v>0</v>
      </c>
      <c r="H2093" s="1149">
        <f t="shared" si="681"/>
        <v>0</v>
      </c>
      <c r="I2093" s="1075">
        <v>44749</v>
      </c>
      <c r="J2093" s="1075">
        <v>45382</v>
      </c>
      <c r="K2093" s="1164">
        <v>0</v>
      </c>
      <c r="L2093" s="1429">
        <v>1103</v>
      </c>
      <c r="M2093" s="1075">
        <v>44739</v>
      </c>
      <c r="N2093" s="1149">
        <v>0</v>
      </c>
      <c r="O2093" s="1084">
        <v>0</v>
      </c>
      <c r="P2093" s="1084">
        <v>0</v>
      </c>
      <c r="Q2093" s="1084"/>
      <c r="R2093" s="1084"/>
      <c r="S2093" s="1084"/>
      <c r="T2093" s="1084"/>
      <c r="U2093" s="1084"/>
      <c r="V2093" s="1084"/>
      <c r="W2093" s="1084"/>
      <c r="X2093" s="1084"/>
      <c r="Y2093" s="1084"/>
      <c r="Z2093" s="1084"/>
      <c r="AA2093" s="1084"/>
      <c r="AB2093" s="1084"/>
      <c r="AC2093" s="1507">
        <f t="shared" si="682"/>
        <v>3</v>
      </c>
      <c r="AD2093" s="1508">
        <f t="shared" si="683"/>
        <v>402826.74</v>
      </c>
      <c r="AE2093" s="14">
        <f t="shared" si="678"/>
        <v>12.166666666666666</v>
      </c>
      <c r="AF2093" s="14">
        <f t="shared" si="684"/>
        <v>0</v>
      </c>
      <c r="AG2093" s="14" t="e">
        <f t="shared" si="685"/>
        <v>#DIV/0!</v>
      </c>
      <c r="AH2093" s="14" t="e">
        <f t="shared" si="679"/>
        <v>#DIV/0!</v>
      </c>
      <c r="AI2093" s="14">
        <f t="shared" si="680"/>
        <v>3</v>
      </c>
      <c r="AJ2093" s="1169"/>
    </row>
    <row r="2094" spans="1:36" ht="15.75">
      <c r="A2094" s="4175" t="s">
        <v>9083</v>
      </c>
      <c r="B2094" s="4369"/>
      <c r="C2094" s="4369"/>
      <c r="D2094" s="4369"/>
      <c r="E2094" s="4369"/>
      <c r="F2094" s="4369"/>
      <c r="G2094" s="4369"/>
      <c r="H2094" s="4369"/>
      <c r="I2094" s="4369"/>
      <c r="J2094" s="4369"/>
      <c r="K2094" s="4369"/>
      <c r="L2094" s="4369"/>
      <c r="M2094" s="4369"/>
      <c r="N2094" s="4369"/>
      <c r="O2094" s="4369"/>
      <c r="P2094" s="4369"/>
      <c r="Q2094" s="4369"/>
      <c r="R2094" s="4369"/>
      <c r="S2094" s="4369"/>
      <c r="T2094" s="4369"/>
      <c r="U2094" s="4369"/>
      <c r="V2094" s="4369"/>
      <c r="W2094" s="4369"/>
      <c r="X2094" s="4369"/>
      <c r="Y2094" s="4369"/>
      <c r="Z2094" s="4369"/>
      <c r="AA2094" s="4369"/>
      <c r="AB2094" s="4369"/>
      <c r="AC2094" s="4369"/>
      <c r="AD2094" s="4369"/>
      <c r="AE2094" s="4369"/>
      <c r="AF2094" s="4369"/>
      <c r="AG2094" s="4369"/>
      <c r="AH2094" s="4369"/>
      <c r="AI2094" s="4369"/>
      <c r="AJ2094" s="4370"/>
    </row>
    <row r="2095" spans="1:36" ht="15.75" customHeight="1">
      <c r="A2095" s="1433">
        <v>56</v>
      </c>
      <c r="B2095" s="1160" t="s">
        <v>751</v>
      </c>
      <c r="C2095" s="1429" t="s">
        <v>143</v>
      </c>
      <c r="D2095" s="1161" t="s">
        <v>9084</v>
      </c>
      <c r="E2095" s="135">
        <v>0</v>
      </c>
      <c r="F2095" s="24">
        <f>E2095*D2095</f>
        <v>0</v>
      </c>
      <c r="G2095" s="1429">
        <v>5</v>
      </c>
      <c r="H2095" s="1149">
        <f>D2095*G2095</f>
        <v>14450</v>
      </c>
      <c r="I2095" s="34">
        <v>44977</v>
      </c>
      <c r="J2095" s="143">
        <v>45412</v>
      </c>
      <c r="K2095" s="1073">
        <v>0</v>
      </c>
      <c r="L2095" s="135">
        <v>197</v>
      </c>
      <c r="M2095" s="34">
        <v>44985</v>
      </c>
      <c r="N2095" s="1429">
        <v>0</v>
      </c>
      <c r="O2095" s="1151">
        <v>0</v>
      </c>
      <c r="P2095" s="1151">
        <v>0</v>
      </c>
      <c r="Q2095" s="1151"/>
      <c r="R2095" s="1151"/>
      <c r="S2095" s="1151"/>
      <c r="T2095" s="1151"/>
      <c r="U2095" s="1151"/>
      <c r="V2095" s="1151"/>
      <c r="W2095" s="1151"/>
      <c r="X2095" s="1151"/>
      <c r="Y2095" s="1151"/>
      <c r="Z2095" s="1151"/>
      <c r="AA2095" s="1151"/>
      <c r="AB2095" s="1084"/>
      <c r="AC2095" s="1507">
        <f>E2095+G2095-N2095-O2095-AA2095-P2095-Q2095-R2095-S2095-T2095-U2095-V2095-W2095-X2095-Y2095</f>
        <v>5</v>
      </c>
      <c r="AD2095" s="1508">
        <f>D2095*AC2095</f>
        <v>14450</v>
      </c>
      <c r="AE2095" s="14">
        <f>(J2095-"01.04.2023")/30</f>
        <v>13.166666666666666</v>
      </c>
      <c r="AF2095" s="14">
        <f>(N2095+O2095+P2095+Q2095+R2095+S2095+T2095+U2095+V2095+W2095+X2095+Y2095)/3</f>
        <v>0</v>
      </c>
      <c r="AG2095" s="14" t="e">
        <f>AC2095/AF2095</f>
        <v>#DIV/0!</v>
      </c>
      <c r="AH2095" s="14" t="e">
        <f>AG2095-AE2095</f>
        <v>#DIV/0!</v>
      </c>
      <c r="AI2095" s="14">
        <f>AC2095-(AE2095*AF2095)</f>
        <v>5</v>
      </c>
      <c r="AJ2095" s="1434"/>
    </row>
    <row r="2096" spans="1:36" ht="27" customHeight="1">
      <c r="A2096" s="4574" t="s">
        <v>21</v>
      </c>
      <c r="B2096" s="4828"/>
      <c r="C2096" s="4828"/>
      <c r="D2096" s="4828"/>
      <c r="E2096" s="4828"/>
      <c r="F2096" s="4828"/>
      <c r="G2096" s="4828"/>
      <c r="H2096" s="4828"/>
      <c r="I2096" s="4828"/>
      <c r="J2096" s="4828"/>
      <c r="K2096" s="4828"/>
      <c r="L2096" s="4828"/>
      <c r="M2096" s="4828"/>
      <c r="N2096" s="4828"/>
      <c r="O2096" s="4828"/>
      <c r="P2096" s="4828"/>
      <c r="Q2096" s="4828"/>
      <c r="R2096" s="4828"/>
      <c r="S2096" s="4828"/>
      <c r="T2096" s="4828"/>
      <c r="U2096" s="4828"/>
      <c r="V2096" s="4828"/>
      <c r="W2096" s="4828"/>
      <c r="X2096" s="4828"/>
      <c r="Y2096" s="4828"/>
      <c r="Z2096" s="4828"/>
      <c r="AA2096" s="4828"/>
      <c r="AB2096" s="4828"/>
      <c r="AC2096" s="4828"/>
      <c r="AD2096" s="4828"/>
      <c r="AE2096" s="4828"/>
      <c r="AF2096" s="4828"/>
      <c r="AG2096" s="4828"/>
      <c r="AH2096" s="4828"/>
      <c r="AI2096" s="4828"/>
      <c r="AJ2096" s="4829"/>
    </row>
    <row r="2097" spans="1:36" ht="15.75" customHeight="1">
      <c r="A2097" s="4175" t="s">
        <v>7391</v>
      </c>
      <c r="B2097" s="4369"/>
      <c r="C2097" s="4369"/>
      <c r="D2097" s="4369"/>
      <c r="E2097" s="4369"/>
      <c r="F2097" s="4369"/>
      <c r="G2097" s="4369"/>
      <c r="H2097" s="4369"/>
      <c r="I2097" s="4369"/>
      <c r="J2097" s="4369"/>
      <c r="K2097" s="4369"/>
      <c r="L2097" s="4369"/>
      <c r="M2097" s="4369"/>
      <c r="N2097" s="4369"/>
      <c r="O2097" s="4369"/>
      <c r="P2097" s="4369"/>
      <c r="Q2097" s="4369"/>
      <c r="R2097" s="4369"/>
      <c r="S2097" s="4369"/>
      <c r="T2097" s="4369"/>
      <c r="U2097" s="4369"/>
      <c r="V2097" s="4369"/>
      <c r="W2097" s="4369"/>
      <c r="X2097" s="4369"/>
      <c r="Y2097" s="4369"/>
      <c r="Z2097" s="4369"/>
      <c r="AA2097" s="4369"/>
      <c r="AB2097" s="4369"/>
      <c r="AC2097" s="4369"/>
      <c r="AD2097" s="4369"/>
      <c r="AE2097" s="4369"/>
      <c r="AF2097" s="4369"/>
      <c r="AG2097" s="4369"/>
      <c r="AH2097" s="4369"/>
      <c r="AI2097" s="4369"/>
      <c r="AJ2097" s="4370"/>
    </row>
    <row r="2098" spans="1:36" ht="27" customHeight="1">
      <c r="A2098" s="1433">
        <v>57</v>
      </c>
      <c r="B2098" s="1144" t="s">
        <v>743</v>
      </c>
      <c r="C2098" s="1149" t="s">
        <v>66</v>
      </c>
      <c r="D2098" s="1154">
        <v>104.914</v>
      </c>
      <c r="E2098" s="1149">
        <v>230</v>
      </c>
      <c r="F2098" s="1155">
        <f t="shared" ref="F2098:F2109" si="686">E2098*D2098</f>
        <v>24130.22</v>
      </c>
      <c r="G2098" s="1149">
        <v>0</v>
      </c>
      <c r="H2098" s="1149">
        <f t="shared" ref="H2098:H2115" si="687">D2098*G2098</f>
        <v>0</v>
      </c>
      <c r="I2098" s="1156">
        <v>44434</v>
      </c>
      <c r="J2098" s="1149" t="s">
        <v>334</v>
      </c>
      <c r="K2098" s="1154">
        <v>0</v>
      </c>
      <c r="L2098" s="1154">
        <v>1118</v>
      </c>
      <c r="M2098" s="1156">
        <v>44427</v>
      </c>
      <c r="N2098" s="1149">
        <v>0</v>
      </c>
      <c r="O2098" s="1433">
        <v>0</v>
      </c>
      <c r="P2098" s="1433">
        <v>20</v>
      </c>
      <c r="Q2098" s="1433"/>
      <c r="R2098" s="1433"/>
      <c r="S2098" s="1433"/>
      <c r="T2098" s="1433"/>
      <c r="U2098" s="1433"/>
      <c r="V2098" s="1433"/>
      <c r="W2098" s="1433"/>
      <c r="X2098" s="1433"/>
      <c r="Y2098" s="1433"/>
      <c r="Z2098" s="1433"/>
      <c r="AA2098" s="1433"/>
      <c r="AB2098" s="1084"/>
      <c r="AC2098" s="1507">
        <f t="shared" ref="AC2098:AC2115" si="688">E2098+G2098-N2098-O2098-AA2098-P2098-Q2098-R2098-S2098-T2098-U2098-V2098-W2098-X2098-Y2098</f>
        <v>210</v>
      </c>
      <c r="AD2098" s="1508">
        <f t="shared" ref="AD2098:AD2115" si="689">D2098*AC2098</f>
        <v>22031.94</v>
      </c>
      <c r="AE2098" s="1149" t="s">
        <v>334</v>
      </c>
      <c r="AF2098" s="14">
        <f t="shared" ref="AF2098:AF2115" si="690">(N2098+O2098+P2098+Q2098+R2098+S2098+T2098+U2098+V2098+W2098+X2098+Y2098)/3</f>
        <v>6.666666666666667</v>
      </c>
      <c r="AG2098" s="14">
        <f t="shared" ref="AG2098:AG2115" si="691">AC2098/AF2098</f>
        <v>31.5</v>
      </c>
      <c r="AH2098" s="1149" t="s">
        <v>334</v>
      </c>
      <c r="AI2098" s="1149" t="s">
        <v>334</v>
      </c>
      <c r="AJ2098" s="1178"/>
    </row>
    <row r="2099" spans="1:36" ht="15.75" customHeight="1">
      <c r="A2099" s="1433">
        <v>58</v>
      </c>
      <c r="B2099" s="1144" t="s">
        <v>7392</v>
      </c>
      <c r="C2099" s="1149" t="s">
        <v>66</v>
      </c>
      <c r="D2099" s="1154">
        <v>10.449285</v>
      </c>
      <c r="E2099" s="1149">
        <v>16000</v>
      </c>
      <c r="F2099" s="1155">
        <f t="shared" si="686"/>
        <v>167188.56</v>
      </c>
      <c r="G2099" s="1149">
        <v>0</v>
      </c>
      <c r="H2099" s="1149">
        <f t="shared" si="687"/>
        <v>0</v>
      </c>
      <c r="I2099" s="1156">
        <v>44546</v>
      </c>
      <c r="J2099" s="1156" t="s">
        <v>334</v>
      </c>
      <c r="K2099" s="1154">
        <v>0</v>
      </c>
      <c r="L2099" s="1154">
        <v>1585</v>
      </c>
      <c r="M2099" s="1156">
        <v>44540</v>
      </c>
      <c r="N2099" s="1149">
        <v>660</v>
      </c>
      <c r="O2099" s="1433">
        <v>0</v>
      </c>
      <c r="P2099" s="1433">
        <v>0</v>
      </c>
      <c r="Q2099" s="1433"/>
      <c r="R2099" s="1433"/>
      <c r="S2099" s="1165"/>
      <c r="T2099" s="1165"/>
      <c r="U2099" s="1165"/>
      <c r="V2099" s="1165"/>
      <c r="W2099" s="1165"/>
      <c r="X2099" s="1165"/>
      <c r="Y2099" s="1433"/>
      <c r="Z2099" s="1433"/>
      <c r="AA2099" s="1433"/>
      <c r="AB2099" s="1084"/>
      <c r="AC2099" s="1507">
        <f t="shared" si="688"/>
        <v>15340</v>
      </c>
      <c r="AD2099" s="1508">
        <f t="shared" si="689"/>
        <v>160292.0319</v>
      </c>
      <c r="AE2099" s="1149" t="s">
        <v>334</v>
      </c>
      <c r="AF2099" s="14">
        <f t="shared" si="690"/>
        <v>220</v>
      </c>
      <c r="AG2099" s="14">
        <f t="shared" si="691"/>
        <v>69.727272727272734</v>
      </c>
      <c r="AH2099" s="1149" t="s">
        <v>334</v>
      </c>
      <c r="AI2099" s="1149" t="s">
        <v>334</v>
      </c>
      <c r="AJ2099" s="1179"/>
    </row>
    <row r="2100" spans="1:36" ht="15.75" customHeight="1">
      <c r="A2100" s="1433">
        <v>59</v>
      </c>
      <c r="B2100" s="1144" t="s">
        <v>7392</v>
      </c>
      <c r="C2100" s="1149" t="s">
        <v>66</v>
      </c>
      <c r="D2100" s="1154">
        <v>10.45978</v>
      </c>
      <c r="E2100" s="1149">
        <v>11700</v>
      </c>
      <c r="F2100" s="1155">
        <f t="shared" si="686"/>
        <v>122379.42600000001</v>
      </c>
      <c r="G2100" s="1180">
        <v>0</v>
      </c>
      <c r="H2100" s="1149">
        <f t="shared" si="687"/>
        <v>0</v>
      </c>
      <c r="I2100" s="1156">
        <v>44602</v>
      </c>
      <c r="J2100" s="1156" t="s">
        <v>334</v>
      </c>
      <c r="K2100" s="1154">
        <v>0</v>
      </c>
      <c r="L2100" s="1154">
        <v>61</v>
      </c>
      <c r="M2100" s="1156">
        <v>44594</v>
      </c>
      <c r="N2100" s="1149">
        <v>475</v>
      </c>
      <c r="O2100" s="1433">
        <v>1034</v>
      </c>
      <c r="P2100" s="1433">
        <v>0</v>
      </c>
      <c r="Q2100" s="1433"/>
      <c r="R2100" s="1433"/>
      <c r="S2100" s="1165"/>
      <c r="T2100" s="1165"/>
      <c r="U2100" s="1165"/>
      <c r="V2100" s="1165"/>
      <c r="W2100" s="1165"/>
      <c r="X2100" s="1165"/>
      <c r="Y2100" s="1433"/>
      <c r="Z2100" s="1433"/>
      <c r="AA2100" s="1433"/>
      <c r="AB2100" s="1084"/>
      <c r="AC2100" s="1507">
        <f t="shared" si="688"/>
        <v>10191</v>
      </c>
      <c r="AD2100" s="1508">
        <f t="shared" si="689"/>
        <v>106595.61798000001</v>
      </c>
      <c r="AE2100" s="1149" t="s">
        <v>334</v>
      </c>
      <c r="AF2100" s="14">
        <f t="shared" si="690"/>
        <v>503</v>
      </c>
      <c r="AG2100" s="14">
        <f t="shared" si="691"/>
        <v>20.260437375745528</v>
      </c>
      <c r="AH2100" s="1149" t="s">
        <v>334</v>
      </c>
      <c r="AI2100" s="1149" t="s">
        <v>334</v>
      </c>
      <c r="AJ2100" s="1433"/>
    </row>
    <row r="2101" spans="1:36" ht="15.75">
      <c r="A2101" s="1433">
        <v>60</v>
      </c>
      <c r="B2101" s="1144" t="s">
        <v>7393</v>
      </c>
      <c r="C2101" s="1149" t="s">
        <v>66</v>
      </c>
      <c r="D2101" s="1154">
        <v>82.577290000000005</v>
      </c>
      <c r="E2101" s="1149">
        <v>800</v>
      </c>
      <c r="F2101" s="1155">
        <f t="shared" si="686"/>
        <v>66061.832000000009</v>
      </c>
      <c r="G2101" s="1180">
        <v>0</v>
      </c>
      <c r="H2101" s="1149">
        <f t="shared" si="687"/>
        <v>0</v>
      </c>
      <c r="I2101" s="1156">
        <v>44602</v>
      </c>
      <c r="J2101" s="1156" t="s">
        <v>334</v>
      </c>
      <c r="K2101" s="1154">
        <v>0</v>
      </c>
      <c r="L2101" s="1154">
        <v>61</v>
      </c>
      <c r="M2101" s="1156">
        <v>44594</v>
      </c>
      <c r="N2101" s="1149">
        <v>0</v>
      </c>
      <c r="O2101" s="1433">
        <v>0</v>
      </c>
      <c r="P2101" s="1433">
        <v>0</v>
      </c>
      <c r="Q2101" s="1433"/>
      <c r="R2101" s="1433"/>
      <c r="S2101" s="1165"/>
      <c r="T2101" s="1165"/>
      <c r="U2101" s="1165"/>
      <c r="V2101" s="1165"/>
      <c r="W2101" s="1165"/>
      <c r="X2101" s="1165"/>
      <c r="Y2101" s="1433"/>
      <c r="Z2101" s="1433"/>
      <c r="AA2101" s="1433"/>
      <c r="AB2101" s="1084"/>
      <c r="AC2101" s="1507">
        <f t="shared" si="688"/>
        <v>800</v>
      </c>
      <c r="AD2101" s="1508">
        <f t="shared" si="689"/>
        <v>66061.832000000009</v>
      </c>
      <c r="AE2101" s="1149" t="s">
        <v>334</v>
      </c>
      <c r="AF2101" s="14">
        <f t="shared" si="690"/>
        <v>0</v>
      </c>
      <c r="AG2101" s="14" t="e">
        <f t="shared" si="691"/>
        <v>#DIV/0!</v>
      </c>
      <c r="AH2101" s="1149" t="s">
        <v>334</v>
      </c>
      <c r="AI2101" s="1149" t="s">
        <v>334</v>
      </c>
      <c r="AJ2101" s="1433"/>
    </row>
    <row r="2102" spans="1:36" ht="15.75" customHeight="1">
      <c r="A2102" s="1433">
        <v>61</v>
      </c>
      <c r="B2102" s="1144" t="s">
        <v>7394</v>
      </c>
      <c r="C2102" s="1149" t="s">
        <v>66</v>
      </c>
      <c r="D2102" s="1154">
        <v>81.809479999999994</v>
      </c>
      <c r="E2102" s="1149">
        <v>4800</v>
      </c>
      <c r="F2102" s="1155">
        <f t="shared" si="686"/>
        <v>392685.50399999996</v>
      </c>
      <c r="G2102" s="1180">
        <v>0</v>
      </c>
      <c r="H2102" s="1149">
        <f t="shared" si="687"/>
        <v>0</v>
      </c>
      <c r="I2102" s="1156">
        <v>44602</v>
      </c>
      <c r="J2102" s="1156" t="s">
        <v>334</v>
      </c>
      <c r="K2102" s="1154">
        <v>0</v>
      </c>
      <c r="L2102" s="1154">
        <v>61</v>
      </c>
      <c r="M2102" s="1156">
        <v>44594</v>
      </c>
      <c r="N2102" s="1149">
        <v>0</v>
      </c>
      <c r="O2102" s="1433">
        <v>0</v>
      </c>
      <c r="P2102" s="1433">
        <v>0</v>
      </c>
      <c r="Q2102" s="1433"/>
      <c r="R2102" s="1433"/>
      <c r="S2102" s="1433"/>
      <c r="T2102" s="1433"/>
      <c r="U2102" s="1433"/>
      <c r="V2102" s="1433"/>
      <c r="W2102" s="1165"/>
      <c r="X2102" s="1433"/>
      <c r="Y2102" s="1433"/>
      <c r="Z2102" s="1433"/>
      <c r="AA2102" s="1433"/>
      <c r="AB2102" s="1084"/>
      <c r="AC2102" s="1507">
        <f t="shared" si="688"/>
        <v>4800</v>
      </c>
      <c r="AD2102" s="1508">
        <f t="shared" si="689"/>
        <v>392685.50399999996</v>
      </c>
      <c r="AE2102" s="1149" t="s">
        <v>334</v>
      </c>
      <c r="AF2102" s="14">
        <f t="shared" si="690"/>
        <v>0</v>
      </c>
      <c r="AG2102" s="14" t="e">
        <f t="shared" si="691"/>
        <v>#DIV/0!</v>
      </c>
      <c r="AH2102" s="1149" t="s">
        <v>334</v>
      </c>
      <c r="AI2102" s="1149" t="s">
        <v>334</v>
      </c>
      <c r="AJ2102" s="1433"/>
    </row>
    <row r="2103" spans="1:36" ht="23.25" customHeight="1">
      <c r="A2103" s="1433">
        <v>63</v>
      </c>
      <c r="B2103" s="1144" t="s">
        <v>7395</v>
      </c>
      <c r="C2103" s="1149" t="s">
        <v>66</v>
      </c>
      <c r="D2103" s="1154">
        <v>105.34868</v>
      </c>
      <c r="E2103" s="1154">
        <v>910</v>
      </c>
      <c r="F2103" s="1155">
        <f t="shared" si="686"/>
        <v>95867.298800000004</v>
      </c>
      <c r="G2103" s="1149">
        <v>0</v>
      </c>
      <c r="H2103" s="1149">
        <f t="shared" si="687"/>
        <v>0</v>
      </c>
      <c r="I2103" s="1173">
        <v>44684</v>
      </c>
      <c r="J2103" s="1156">
        <v>45413</v>
      </c>
      <c r="K2103" s="1154">
        <v>0</v>
      </c>
      <c r="L2103" s="1154">
        <v>280</v>
      </c>
      <c r="M2103" s="1156">
        <v>44683</v>
      </c>
      <c r="N2103" s="1149">
        <v>0</v>
      </c>
      <c r="O2103" s="1433">
        <v>0</v>
      </c>
      <c r="P2103" s="1433">
        <v>0</v>
      </c>
      <c r="Q2103" s="1433"/>
      <c r="R2103" s="1433"/>
      <c r="S2103" s="1433"/>
      <c r="T2103" s="1433"/>
      <c r="U2103" s="1433"/>
      <c r="V2103" s="1433"/>
      <c r="W2103" s="1433"/>
      <c r="X2103" s="1433"/>
      <c r="Y2103" s="1433"/>
      <c r="Z2103" s="1433"/>
      <c r="AA2103" s="1433"/>
      <c r="AB2103" s="1084"/>
      <c r="AC2103" s="1507">
        <f t="shared" si="688"/>
        <v>910</v>
      </c>
      <c r="AD2103" s="1508">
        <f t="shared" si="689"/>
        <v>95867.298800000004</v>
      </c>
      <c r="AE2103" s="14">
        <f t="shared" ref="AE2103:AE2107" si="692">(J2103-"01.04.2023")/30</f>
        <v>13.2</v>
      </c>
      <c r="AF2103" s="14">
        <f t="shared" si="690"/>
        <v>0</v>
      </c>
      <c r="AG2103" s="14" t="e">
        <f t="shared" si="691"/>
        <v>#DIV/0!</v>
      </c>
      <c r="AH2103" s="14" t="e">
        <f t="shared" ref="AH2103:AH2107" si="693">AG2103-AE2103</f>
        <v>#DIV/0!</v>
      </c>
      <c r="AI2103" s="14">
        <f t="shared" ref="AI2103:AI2107" si="694">AC2103-(AE2103*AF2103)</f>
        <v>910</v>
      </c>
      <c r="AJ2103" s="1178"/>
    </row>
    <row r="2104" spans="1:36" ht="15.75" customHeight="1">
      <c r="A2104" s="1433">
        <v>64</v>
      </c>
      <c r="B2104" s="1144" t="s">
        <v>2933</v>
      </c>
      <c r="C2104" s="1149" t="s">
        <v>66</v>
      </c>
      <c r="D2104" s="1149">
        <v>48.94538</v>
      </c>
      <c r="E2104" s="1154">
        <v>890</v>
      </c>
      <c r="F2104" s="1155">
        <f t="shared" si="686"/>
        <v>43561.388200000001</v>
      </c>
      <c r="G2104" s="1149">
        <v>0</v>
      </c>
      <c r="H2104" s="1149">
        <f t="shared" si="687"/>
        <v>0</v>
      </c>
      <c r="I2104" s="1173">
        <v>44684</v>
      </c>
      <c r="J2104" s="1156">
        <v>45170</v>
      </c>
      <c r="K2104" s="1154">
        <v>0</v>
      </c>
      <c r="L2104" s="1154">
        <v>280</v>
      </c>
      <c r="M2104" s="1156">
        <v>44683</v>
      </c>
      <c r="N2104" s="1149">
        <v>0</v>
      </c>
      <c r="O2104" s="1433">
        <v>0</v>
      </c>
      <c r="P2104" s="1433">
        <v>0</v>
      </c>
      <c r="Q2104" s="1433"/>
      <c r="R2104" s="1433"/>
      <c r="S2104" s="1433"/>
      <c r="T2104" s="1433"/>
      <c r="U2104" s="1433"/>
      <c r="V2104" s="1433"/>
      <c r="W2104" s="1433"/>
      <c r="X2104" s="1433"/>
      <c r="Y2104" s="1433"/>
      <c r="Z2104" s="1433"/>
      <c r="AA2104" s="1433"/>
      <c r="AB2104" s="1084"/>
      <c r="AC2104" s="1507">
        <f t="shared" si="688"/>
        <v>890</v>
      </c>
      <c r="AD2104" s="1508">
        <f t="shared" si="689"/>
        <v>43561.388200000001</v>
      </c>
      <c r="AE2104" s="14">
        <f t="shared" si="692"/>
        <v>5.0999999999999996</v>
      </c>
      <c r="AF2104" s="14">
        <f t="shared" si="690"/>
        <v>0</v>
      </c>
      <c r="AG2104" s="14" t="e">
        <f t="shared" si="691"/>
        <v>#DIV/0!</v>
      </c>
      <c r="AH2104" s="14" t="e">
        <f t="shared" si="693"/>
        <v>#DIV/0!</v>
      </c>
      <c r="AI2104" s="14">
        <f t="shared" si="694"/>
        <v>890</v>
      </c>
      <c r="AJ2104" s="1178"/>
    </row>
    <row r="2105" spans="1:36" ht="15.75">
      <c r="A2105" s="1433">
        <v>65</v>
      </c>
      <c r="B2105" s="1144" t="s">
        <v>2933</v>
      </c>
      <c r="C2105" s="1149" t="s">
        <v>66</v>
      </c>
      <c r="D2105" s="1154">
        <v>48.392159999999997</v>
      </c>
      <c r="E2105" s="1154">
        <v>850</v>
      </c>
      <c r="F2105" s="1155">
        <f t="shared" si="686"/>
        <v>41133.335999999996</v>
      </c>
      <c r="G2105" s="1149">
        <v>0</v>
      </c>
      <c r="H2105" s="1149">
        <f t="shared" si="687"/>
        <v>0</v>
      </c>
      <c r="I2105" s="1173">
        <v>44684</v>
      </c>
      <c r="J2105" s="1156">
        <v>45170</v>
      </c>
      <c r="K2105" s="1154">
        <v>0</v>
      </c>
      <c r="L2105" s="1154">
        <v>280</v>
      </c>
      <c r="M2105" s="1156">
        <v>44683</v>
      </c>
      <c r="N2105" s="1149">
        <v>0</v>
      </c>
      <c r="O2105" s="1433">
        <v>0</v>
      </c>
      <c r="P2105" s="1433">
        <v>0</v>
      </c>
      <c r="Q2105" s="1433"/>
      <c r="R2105" s="1433"/>
      <c r="S2105" s="1433"/>
      <c r="T2105" s="1433"/>
      <c r="U2105" s="1433"/>
      <c r="V2105" s="1433"/>
      <c r="W2105" s="1433"/>
      <c r="X2105" s="1433"/>
      <c r="Y2105" s="1433"/>
      <c r="Z2105" s="1433"/>
      <c r="AA2105" s="1433"/>
      <c r="AB2105" s="1084"/>
      <c r="AC2105" s="1507">
        <f t="shared" si="688"/>
        <v>850</v>
      </c>
      <c r="AD2105" s="1508">
        <f t="shared" si="689"/>
        <v>41133.335999999996</v>
      </c>
      <c r="AE2105" s="14">
        <f t="shared" si="692"/>
        <v>5.0999999999999996</v>
      </c>
      <c r="AF2105" s="14">
        <f t="shared" si="690"/>
        <v>0</v>
      </c>
      <c r="AG2105" s="14" t="e">
        <f t="shared" si="691"/>
        <v>#DIV/0!</v>
      </c>
      <c r="AH2105" s="14" t="e">
        <f t="shared" si="693"/>
        <v>#DIV/0!</v>
      </c>
      <c r="AI2105" s="14">
        <f t="shared" si="694"/>
        <v>850</v>
      </c>
      <c r="AJ2105" s="1178"/>
    </row>
    <row r="2106" spans="1:36" ht="15.75">
      <c r="A2106" s="1433">
        <v>66</v>
      </c>
      <c r="B2106" s="1144" t="s">
        <v>3692</v>
      </c>
      <c r="C2106" s="1149" t="s">
        <v>63</v>
      </c>
      <c r="D2106" s="1154">
        <v>1</v>
      </c>
      <c r="E2106" s="1154">
        <v>330</v>
      </c>
      <c r="F2106" s="1155">
        <f t="shared" si="686"/>
        <v>330</v>
      </c>
      <c r="G2106" s="1149">
        <v>0</v>
      </c>
      <c r="H2106" s="1149">
        <f t="shared" si="687"/>
        <v>0</v>
      </c>
      <c r="I2106" s="1181">
        <v>44728</v>
      </c>
      <c r="J2106" s="1173">
        <v>45017</v>
      </c>
      <c r="K2106" s="1154">
        <v>330</v>
      </c>
      <c r="L2106" s="1154"/>
      <c r="M2106" s="1156"/>
      <c r="N2106" s="1149">
        <v>0</v>
      </c>
      <c r="O2106" s="1433">
        <v>0</v>
      </c>
      <c r="P2106" s="1433">
        <v>0</v>
      </c>
      <c r="Q2106" s="1433"/>
      <c r="R2106" s="1433"/>
      <c r="S2106" s="1433"/>
      <c r="T2106" s="1433"/>
      <c r="U2106" s="1433"/>
      <c r="V2106" s="1433"/>
      <c r="W2106" s="1433"/>
      <c r="X2106" s="1433"/>
      <c r="Y2106" s="1433"/>
      <c r="Z2106" s="1433"/>
      <c r="AA2106" s="1433"/>
      <c r="AB2106" s="1084"/>
      <c r="AC2106" s="1507">
        <f t="shared" si="688"/>
        <v>330</v>
      </c>
      <c r="AD2106" s="1508">
        <f t="shared" si="689"/>
        <v>330</v>
      </c>
      <c r="AE2106" s="14">
        <f t="shared" si="692"/>
        <v>0</v>
      </c>
      <c r="AF2106" s="14">
        <f t="shared" si="690"/>
        <v>0</v>
      </c>
      <c r="AG2106" s="14" t="e">
        <f t="shared" si="691"/>
        <v>#DIV/0!</v>
      </c>
      <c r="AH2106" s="14" t="e">
        <f t="shared" si="693"/>
        <v>#DIV/0!</v>
      </c>
      <c r="AI2106" s="14">
        <f t="shared" si="694"/>
        <v>330</v>
      </c>
      <c r="AJ2106" s="1178"/>
    </row>
    <row r="2107" spans="1:36" ht="15.75">
      <c r="A2107" s="1433">
        <v>68</v>
      </c>
      <c r="B2107" s="1144" t="s">
        <v>4142</v>
      </c>
      <c r="C2107" s="1154" t="s">
        <v>143</v>
      </c>
      <c r="D2107" s="1154">
        <v>1</v>
      </c>
      <c r="E2107" s="1154">
        <v>20</v>
      </c>
      <c r="F2107" s="1155">
        <f t="shared" si="686"/>
        <v>20</v>
      </c>
      <c r="G2107" s="1149">
        <v>0</v>
      </c>
      <c r="H2107" s="1149">
        <f t="shared" si="687"/>
        <v>0</v>
      </c>
      <c r="I2107" s="1173">
        <v>44764</v>
      </c>
      <c r="J2107" s="1156">
        <v>45200</v>
      </c>
      <c r="K2107" s="1154">
        <v>0</v>
      </c>
      <c r="L2107" s="1154"/>
      <c r="M2107" s="1156"/>
      <c r="N2107" s="1154">
        <v>0</v>
      </c>
      <c r="O2107" s="1073">
        <v>0</v>
      </c>
      <c r="P2107" s="1073">
        <v>0</v>
      </c>
      <c r="Q2107" s="1073"/>
      <c r="R2107" s="1073"/>
      <c r="S2107" s="1073"/>
      <c r="T2107" s="1433"/>
      <c r="U2107" s="1433"/>
      <c r="V2107" s="1433"/>
      <c r="W2107" s="1433"/>
      <c r="X2107" s="1433"/>
      <c r="Y2107" s="1433"/>
      <c r="Z2107" s="1433"/>
      <c r="AA2107" s="1433"/>
      <c r="AB2107" s="1084"/>
      <c r="AC2107" s="1507">
        <f t="shared" si="688"/>
        <v>20</v>
      </c>
      <c r="AD2107" s="1508">
        <f t="shared" si="689"/>
        <v>20</v>
      </c>
      <c r="AE2107" s="14">
        <f t="shared" si="692"/>
        <v>6.1</v>
      </c>
      <c r="AF2107" s="14">
        <f t="shared" si="690"/>
        <v>0</v>
      </c>
      <c r="AG2107" s="14" t="e">
        <f t="shared" si="691"/>
        <v>#DIV/0!</v>
      </c>
      <c r="AH2107" s="14" t="e">
        <f t="shared" si="693"/>
        <v>#DIV/0!</v>
      </c>
      <c r="AI2107" s="14">
        <f t="shared" si="694"/>
        <v>20</v>
      </c>
      <c r="AJ2107" s="1178"/>
    </row>
    <row r="2108" spans="1:36" ht="15.75">
      <c r="A2108" s="1433">
        <v>69</v>
      </c>
      <c r="B2108" s="1144" t="s">
        <v>4664</v>
      </c>
      <c r="C2108" s="1154" t="s">
        <v>3505</v>
      </c>
      <c r="D2108" s="1154">
        <v>1</v>
      </c>
      <c r="E2108" s="1154">
        <v>500</v>
      </c>
      <c r="F2108" s="1155">
        <f t="shared" si="686"/>
        <v>500</v>
      </c>
      <c r="G2108" s="1149">
        <v>0</v>
      </c>
      <c r="H2108" s="1149">
        <f t="shared" si="687"/>
        <v>0</v>
      </c>
      <c r="I2108" s="1173" t="s">
        <v>4665</v>
      </c>
      <c r="J2108" s="1149" t="s">
        <v>334</v>
      </c>
      <c r="K2108" s="1154">
        <v>0</v>
      </c>
      <c r="L2108" s="1154"/>
      <c r="M2108" s="1156"/>
      <c r="N2108" s="1154">
        <v>0</v>
      </c>
      <c r="O2108" s="1073">
        <v>0</v>
      </c>
      <c r="P2108" s="1073">
        <v>0</v>
      </c>
      <c r="Q2108" s="1073"/>
      <c r="R2108" s="1073"/>
      <c r="S2108" s="1073"/>
      <c r="T2108" s="1433"/>
      <c r="U2108" s="1433"/>
      <c r="V2108" s="1433"/>
      <c r="W2108" s="1433"/>
      <c r="X2108" s="1433"/>
      <c r="Y2108" s="1433"/>
      <c r="Z2108" s="1433"/>
      <c r="AA2108" s="1433"/>
      <c r="AB2108" s="1084"/>
      <c r="AC2108" s="1507">
        <f t="shared" si="688"/>
        <v>500</v>
      </c>
      <c r="AD2108" s="1508">
        <f t="shared" si="689"/>
        <v>500</v>
      </c>
      <c r="AE2108" s="1149" t="s">
        <v>334</v>
      </c>
      <c r="AF2108" s="14">
        <f t="shared" si="690"/>
        <v>0</v>
      </c>
      <c r="AG2108" s="14" t="e">
        <f t="shared" si="691"/>
        <v>#DIV/0!</v>
      </c>
      <c r="AH2108" s="1149" t="s">
        <v>334</v>
      </c>
      <c r="AI2108" s="1149" t="s">
        <v>334</v>
      </c>
      <c r="AJ2108" s="1178"/>
    </row>
    <row r="2109" spans="1:36" ht="18.75" customHeight="1">
      <c r="A2109" s="1433">
        <v>71</v>
      </c>
      <c r="B2109" s="1144" t="s">
        <v>4666</v>
      </c>
      <c r="C2109" s="1154" t="s">
        <v>143</v>
      </c>
      <c r="D2109" s="1154">
        <v>1</v>
      </c>
      <c r="E2109" s="1154">
        <v>989</v>
      </c>
      <c r="F2109" s="1155">
        <f t="shared" si="686"/>
        <v>989</v>
      </c>
      <c r="G2109" s="1149">
        <v>0</v>
      </c>
      <c r="H2109" s="1149">
        <f t="shared" si="687"/>
        <v>0</v>
      </c>
      <c r="I2109" s="1173" t="s">
        <v>4665</v>
      </c>
      <c r="J2109" s="1156">
        <v>45292</v>
      </c>
      <c r="K2109" s="1154">
        <v>0</v>
      </c>
      <c r="L2109" s="1154" t="s">
        <v>1626</v>
      </c>
      <c r="M2109" s="1156"/>
      <c r="N2109" s="1154">
        <v>2</v>
      </c>
      <c r="O2109" s="1073">
        <v>0</v>
      </c>
      <c r="P2109" s="1073">
        <v>1</v>
      </c>
      <c r="Q2109" s="1073"/>
      <c r="R2109" s="1073"/>
      <c r="S2109" s="1073"/>
      <c r="T2109" s="1433"/>
      <c r="U2109" s="1433"/>
      <c r="V2109" s="1433"/>
      <c r="W2109" s="1433"/>
      <c r="X2109" s="1433"/>
      <c r="Y2109" s="1433"/>
      <c r="Z2109" s="1433"/>
      <c r="AA2109" s="1433"/>
      <c r="AB2109" s="1084"/>
      <c r="AC2109" s="1507">
        <f t="shared" si="688"/>
        <v>986</v>
      </c>
      <c r="AD2109" s="1508">
        <f t="shared" si="689"/>
        <v>986</v>
      </c>
      <c r="AE2109" s="14">
        <f t="shared" ref="AE2109:AE2115" si="695">(J2109-"01.04.2023")/30</f>
        <v>9.1666666666666661</v>
      </c>
      <c r="AF2109" s="14">
        <f t="shared" si="690"/>
        <v>1</v>
      </c>
      <c r="AG2109" s="14">
        <f t="shared" si="691"/>
        <v>986</v>
      </c>
      <c r="AH2109" s="14">
        <f t="shared" ref="AH2109:AH2115" si="696">AG2109-AE2109</f>
        <v>976.83333333333337</v>
      </c>
      <c r="AI2109" s="14">
        <f t="shared" ref="AI2109:AI2115" si="697">AC2109-(AE2109*AF2109)</f>
        <v>976.83333333333337</v>
      </c>
      <c r="AJ2109" s="1178"/>
    </row>
    <row r="2110" spans="1:36" ht="18.75" customHeight="1">
      <c r="A2110" s="1433">
        <v>72</v>
      </c>
      <c r="B2110" s="1144" t="s">
        <v>5397</v>
      </c>
      <c r="C2110" s="1154" t="s">
        <v>176</v>
      </c>
      <c r="D2110" s="1154">
        <v>5</v>
      </c>
      <c r="E2110" s="1154">
        <v>5</v>
      </c>
      <c r="F2110" s="1154">
        <v>0</v>
      </c>
      <c r="G2110" s="1149">
        <v>0</v>
      </c>
      <c r="H2110" s="1149">
        <f t="shared" si="687"/>
        <v>0</v>
      </c>
      <c r="I2110" s="1173">
        <v>44832</v>
      </c>
      <c r="J2110" s="1156">
        <v>45505</v>
      </c>
      <c r="K2110" s="1154">
        <v>0</v>
      </c>
      <c r="L2110" s="1154"/>
      <c r="M2110" s="1156"/>
      <c r="N2110" s="1154">
        <v>0</v>
      </c>
      <c r="O2110" s="1073">
        <v>0</v>
      </c>
      <c r="P2110" s="1073">
        <v>0</v>
      </c>
      <c r="Q2110" s="1073"/>
      <c r="R2110" s="1073"/>
      <c r="S2110" s="1073"/>
      <c r="T2110" s="1073"/>
      <c r="U2110" s="1073"/>
      <c r="V2110" s="1073"/>
      <c r="W2110" s="1433"/>
      <c r="X2110" s="1433"/>
      <c r="Y2110" s="1433"/>
      <c r="Z2110" s="1433"/>
      <c r="AA2110" s="1433"/>
      <c r="AB2110" s="1084"/>
      <c r="AC2110" s="1507">
        <f t="shared" si="688"/>
        <v>5</v>
      </c>
      <c r="AD2110" s="1508">
        <f t="shared" si="689"/>
        <v>25</v>
      </c>
      <c r="AE2110" s="14">
        <f t="shared" si="695"/>
        <v>16.266666666666666</v>
      </c>
      <c r="AF2110" s="14">
        <f t="shared" si="690"/>
        <v>0</v>
      </c>
      <c r="AG2110" s="14" t="e">
        <f t="shared" si="691"/>
        <v>#DIV/0!</v>
      </c>
      <c r="AH2110" s="14" t="e">
        <f t="shared" si="696"/>
        <v>#DIV/0!</v>
      </c>
      <c r="AI2110" s="14">
        <f t="shared" si="697"/>
        <v>5</v>
      </c>
      <c r="AJ2110" s="1178"/>
    </row>
    <row r="2111" spans="1:36" ht="18.75" customHeight="1">
      <c r="A2111" s="1433">
        <v>73</v>
      </c>
      <c r="B2111" s="1144" t="s">
        <v>5398</v>
      </c>
      <c r="C2111" s="1154" t="s">
        <v>156</v>
      </c>
      <c r="D2111" s="1154">
        <v>5</v>
      </c>
      <c r="E2111" s="1154">
        <v>5</v>
      </c>
      <c r="F2111" s="1154">
        <v>0</v>
      </c>
      <c r="G2111" s="1149">
        <v>0</v>
      </c>
      <c r="H2111" s="1149">
        <f t="shared" si="687"/>
        <v>0</v>
      </c>
      <c r="I2111" s="1173">
        <v>44832</v>
      </c>
      <c r="J2111" s="1156">
        <v>45627</v>
      </c>
      <c r="K2111" s="1154">
        <v>0</v>
      </c>
      <c r="L2111" s="1154"/>
      <c r="M2111" s="1156"/>
      <c r="N2111" s="1154">
        <v>0</v>
      </c>
      <c r="O2111" s="1073">
        <v>0</v>
      </c>
      <c r="P2111" s="1073">
        <v>4</v>
      </c>
      <c r="Q2111" s="1073"/>
      <c r="R2111" s="1073"/>
      <c r="S2111" s="1073"/>
      <c r="T2111" s="1073"/>
      <c r="U2111" s="1073"/>
      <c r="V2111" s="1073"/>
      <c r="W2111" s="1433"/>
      <c r="X2111" s="1433"/>
      <c r="Y2111" s="1433"/>
      <c r="Z2111" s="1433"/>
      <c r="AA2111" s="1433"/>
      <c r="AB2111" s="1084"/>
      <c r="AC2111" s="1507">
        <f t="shared" si="688"/>
        <v>1</v>
      </c>
      <c r="AD2111" s="1508">
        <f t="shared" si="689"/>
        <v>5</v>
      </c>
      <c r="AE2111" s="14">
        <f t="shared" si="695"/>
        <v>20.333333333333332</v>
      </c>
      <c r="AF2111" s="14">
        <f t="shared" si="690"/>
        <v>1.3333333333333333</v>
      </c>
      <c r="AG2111" s="14">
        <f t="shared" si="691"/>
        <v>0.75</v>
      </c>
      <c r="AH2111" s="14">
        <f t="shared" si="696"/>
        <v>-19.583333333333332</v>
      </c>
      <c r="AI2111" s="14">
        <f t="shared" si="697"/>
        <v>-26.111111111111107</v>
      </c>
      <c r="AJ2111" s="1178"/>
    </row>
    <row r="2112" spans="1:36" ht="18.75" customHeight="1">
      <c r="A2112" s="1433">
        <v>74</v>
      </c>
      <c r="B2112" s="1144" t="s">
        <v>5399</v>
      </c>
      <c r="C2112" s="1154" t="s">
        <v>176</v>
      </c>
      <c r="D2112" s="1154">
        <v>5</v>
      </c>
      <c r="E2112" s="1154">
        <v>28</v>
      </c>
      <c r="F2112" s="1154">
        <v>0</v>
      </c>
      <c r="G2112" s="1149">
        <v>0</v>
      </c>
      <c r="H2112" s="1149">
        <f t="shared" si="687"/>
        <v>0</v>
      </c>
      <c r="I2112" s="1173">
        <v>44832</v>
      </c>
      <c r="J2112" s="1156">
        <v>45658</v>
      </c>
      <c r="K2112" s="1154">
        <v>0</v>
      </c>
      <c r="L2112" s="1154"/>
      <c r="M2112" s="1156"/>
      <c r="N2112" s="1154">
        <v>0</v>
      </c>
      <c r="O2112" s="1073">
        <v>0</v>
      </c>
      <c r="P2112" s="1073">
        <v>0</v>
      </c>
      <c r="Q2112" s="1073"/>
      <c r="R2112" s="1073"/>
      <c r="S2112" s="1073"/>
      <c r="T2112" s="1073"/>
      <c r="U2112" s="1073"/>
      <c r="V2112" s="1073"/>
      <c r="W2112" s="1433"/>
      <c r="X2112" s="1433"/>
      <c r="Y2112" s="1433"/>
      <c r="Z2112" s="1433"/>
      <c r="AA2112" s="1433"/>
      <c r="AB2112" s="1084"/>
      <c r="AC2112" s="1507">
        <f t="shared" si="688"/>
        <v>28</v>
      </c>
      <c r="AD2112" s="1508">
        <f t="shared" si="689"/>
        <v>140</v>
      </c>
      <c r="AE2112" s="14">
        <f t="shared" si="695"/>
        <v>21.366666666666667</v>
      </c>
      <c r="AF2112" s="14">
        <f t="shared" si="690"/>
        <v>0</v>
      </c>
      <c r="AG2112" s="14" t="e">
        <f t="shared" si="691"/>
        <v>#DIV/0!</v>
      </c>
      <c r="AH2112" s="14" t="e">
        <f t="shared" si="696"/>
        <v>#DIV/0!</v>
      </c>
      <c r="AI2112" s="14">
        <f t="shared" si="697"/>
        <v>28</v>
      </c>
      <c r="AJ2112" s="1178"/>
    </row>
    <row r="2113" spans="1:36" ht="15.75">
      <c r="A2113" s="1433">
        <v>80</v>
      </c>
      <c r="B2113" s="1142" t="s">
        <v>5400</v>
      </c>
      <c r="C2113" s="1154" t="s">
        <v>176</v>
      </c>
      <c r="D2113" s="1154">
        <v>5</v>
      </c>
      <c r="E2113" s="1154">
        <v>5</v>
      </c>
      <c r="F2113" s="1154">
        <v>0</v>
      </c>
      <c r="G2113" s="1149">
        <v>0</v>
      </c>
      <c r="H2113" s="1149">
        <f t="shared" si="687"/>
        <v>0</v>
      </c>
      <c r="I2113" s="1173">
        <v>44832</v>
      </c>
      <c r="J2113" s="1156">
        <v>45931</v>
      </c>
      <c r="K2113" s="1154">
        <v>0</v>
      </c>
      <c r="L2113" s="1154"/>
      <c r="M2113" s="1156"/>
      <c r="N2113" s="1154">
        <v>0</v>
      </c>
      <c r="O2113" s="1073">
        <v>0</v>
      </c>
      <c r="P2113" s="1073">
        <v>0</v>
      </c>
      <c r="Q2113" s="1073"/>
      <c r="R2113" s="1073"/>
      <c r="S2113" s="1073"/>
      <c r="T2113" s="1073"/>
      <c r="U2113" s="1073"/>
      <c r="V2113" s="1073"/>
      <c r="W2113" s="1433"/>
      <c r="X2113" s="1433"/>
      <c r="Y2113" s="1433"/>
      <c r="Z2113" s="1433"/>
      <c r="AA2113" s="1433"/>
      <c r="AB2113" s="1084"/>
      <c r="AC2113" s="1507">
        <f t="shared" si="688"/>
        <v>5</v>
      </c>
      <c r="AD2113" s="1508">
        <f t="shared" si="689"/>
        <v>25</v>
      </c>
      <c r="AE2113" s="14">
        <f t="shared" si="695"/>
        <v>30.466666666666665</v>
      </c>
      <c r="AF2113" s="14">
        <f t="shared" si="690"/>
        <v>0</v>
      </c>
      <c r="AG2113" s="14" t="e">
        <f t="shared" si="691"/>
        <v>#DIV/0!</v>
      </c>
      <c r="AH2113" s="14" t="e">
        <f t="shared" si="696"/>
        <v>#DIV/0!</v>
      </c>
      <c r="AI2113" s="14">
        <f t="shared" si="697"/>
        <v>5</v>
      </c>
      <c r="AJ2113" s="1178"/>
    </row>
    <row r="2114" spans="1:36" ht="15.75">
      <c r="A2114" s="1433">
        <v>101</v>
      </c>
      <c r="B2114" s="1184" t="s">
        <v>8654</v>
      </c>
      <c r="C2114" s="22" t="s">
        <v>176</v>
      </c>
      <c r="D2114" s="22">
        <v>182.84</v>
      </c>
      <c r="E2114" s="22">
        <v>0</v>
      </c>
      <c r="F2114" s="22"/>
      <c r="G2114" s="22">
        <v>80</v>
      </c>
      <c r="H2114" s="1149">
        <f t="shared" si="687"/>
        <v>14627.2</v>
      </c>
      <c r="I2114" s="1183">
        <v>44937</v>
      </c>
      <c r="J2114" s="1074">
        <v>45170</v>
      </c>
      <c r="K2114" s="22">
        <v>0</v>
      </c>
      <c r="L2114" s="22"/>
      <c r="M2114" s="143"/>
      <c r="N2114" s="1073">
        <v>4</v>
      </c>
      <c r="O2114" s="1073">
        <v>17</v>
      </c>
      <c r="P2114" s="1073">
        <v>55</v>
      </c>
      <c r="Q2114" s="1073"/>
      <c r="R2114" s="1073"/>
      <c r="S2114" s="1073"/>
      <c r="T2114" s="1073"/>
      <c r="U2114" s="1073"/>
      <c r="V2114" s="1073"/>
      <c r="W2114" s="1433"/>
      <c r="X2114" s="1433"/>
      <c r="Y2114" s="1433"/>
      <c r="Z2114" s="1433"/>
      <c r="AA2114" s="1433"/>
      <c r="AB2114" s="1084"/>
      <c r="AC2114" s="1507">
        <f t="shared" si="688"/>
        <v>4</v>
      </c>
      <c r="AD2114" s="1508">
        <f t="shared" si="689"/>
        <v>731.36</v>
      </c>
      <c r="AE2114" s="14">
        <f t="shared" si="695"/>
        <v>5.0999999999999996</v>
      </c>
      <c r="AF2114" s="14">
        <f t="shared" si="690"/>
        <v>25.333333333333332</v>
      </c>
      <c r="AG2114" s="14">
        <f t="shared" si="691"/>
        <v>0.15789473684210528</v>
      </c>
      <c r="AH2114" s="14">
        <f t="shared" si="696"/>
        <v>-4.9421052631578943</v>
      </c>
      <c r="AI2114" s="14">
        <f t="shared" si="697"/>
        <v>-125.19999999999999</v>
      </c>
      <c r="AJ2114" s="1178"/>
    </row>
    <row r="2115" spans="1:36" ht="31.5">
      <c r="A2115" s="1433">
        <v>102</v>
      </c>
      <c r="B2115" s="1142" t="s">
        <v>6521</v>
      </c>
      <c r="C2115" s="22" t="s">
        <v>66</v>
      </c>
      <c r="D2115" s="22">
        <v>1</v>
      </c>
      <c r="E2115" s="135">
        <v>3280</v>
      </c>
      <c r="F2115" s="22"/>
      <c r="G2115" s="1175">
        <v>0</v>
      </c>
      <c r="H2115" s="1149">
        <f t="shared" si="687"/>
        <v>0</v>
      </c>
      <c r="I2115" s="143">
        <v>44894</v>
      </c>
      <c r="J2115" s="1182">
        <v>46023</v>
      </c>
      <c r="K2115" s="22">
        <v>0</v>
      </c>
      <c r="L2115" s="22"/>
      <c r="M2115" s="143"/>
      <c r="N2115" s="1073">
        <v>0</v>
      </c>
      <c r="O2115" s="1073">
        <v>2573</v>
      </c>
      <c r="P2115" s="1073">
        <v>0</v>
      </c>
      <c r="Q2115" s="1073"/>
      <c r="R2115" s="1073"/>
      <c r="S2115" s="1073"/>
      <c r="T2115" s="1073"/>
      <c r="U2115" s="1073"/>
      <c r="V2115" s="1073"/>
      <c r="W2115" s="1433"/>
      <c r="X2115" s="1433"/>
      <c r="Y2115" s="1433"/>
      <c r="Z2115" s="1433"/>
      <c r="AA2115" s="1433"/>
      <c r="AB2115" s="1084"/>
      <c r="AC2115" s="1507">
        <f t="shared" si="688"/>
        <v>707</v>
      </c>
      <c r="AD2115" s="1508">
        <f t="shared" si="689"/>
        <v>707</v>
      </c>
      <c r="AE2115" s="14">
        <f t="shared" si="695"/>
        <v>33.533333333333331</v>
      </c>
      <c r="AF2115" s="14">
        <f t="shared" si="690"/>
        <v>857.66666666666663</v>
      </c>
      <c r="AG2115" s="14">
        <f t="shared" si="691"/>
        <v>0.82432957636999615</v>
      </c>
      <c r="AH2115" s="14">
        <f t="shared" si="696"/>
        <v>-32.709003756963334</v>
      </c>
      <c r="AI2115" s="14">
        <f t="shared" si="697"/>
        <v>-28053.42222222222</v>
      </c>
      <c r="AJ2115" s="1178"/>
    </row>
    <row r="2116" spans="1:36" ht="15.75" customHeight="1">
      <c r="A2116" s="4278" t="s">
        <v>35</v>
      </c>
      <c r="B2116" s="4279"/>
      <c r="C2116" s="4279"/>
      <c r="D2116" s="4279"/>
      <c r="E2116" s="4279"/>
      <c r="F2116" s="4279"/>
      <c r="G2116" s="4279"/>
      <c r="H2116" s="4279"/>
      <c r="I2116" s="4279"/>
      <c r="J2116" s="4279"/>
      <c r="K2116" s="4279"/>
      <c r="L2116" s="4279"/>
      <c r="M2116" s="4279"/>
      <c r="N2116" s="4279"/>
      <c r="O2116" s="4279"/>
      <c r="P2116" s="4279"/>
      <c r="Q2116" s="4279"/>
      <c r="R2116" s="4279"/>
      <c r="S2116" s="4279"/>
      <c r="T2116" s="4279"/>
      <c r="U2116" s="4279"/>
      <c r="V2116" s="4279"/>
      <c r="W2116" s="4279"/>
      <c r="X2116" s="4279"/>
      <c r="Y2116" s="4279"/>
      <c r="Z2116" s="4279"/>
      <c r="AA2116" s="4279"/>
      <c r="AB2116" s="4279"/>
      <c r="AC2116" s="4279"/>
      <c r="AD2116" s="4279"/>
      <c r="AE2116" s="4279"/>
      <c r="AF2116" s="4279"/>
      <c r="AG2116" s="4279"/>
      <c r="AH2116" s="4279"/>
      <c r="AI2116" s="4279"/>
      <c r="AJ2116" s="4280"/>
    </row>
    <row r="2117" spans="1:36" ht="15.75">
      <c r="A2117" s="4194" t="s">
        <v>20</v>
      </c>
      <c r="B2117" s="4194"/>
      <c r="C2117" s="4194"/>
      <c r="D2117" s="4194"/>
      <c r="E2117" s="4194"/>
      <c r="F2117" s="4194"/>
      <c r="G2117" s="4194"/>
      <c r="H2117" s="4194"/>
      <c r="I2117" s="4194"/>
      <c r="J2117" s="4194"/>
      <c r="K2117" s="4194"/>
      <c r="L2117" s="4194"/>
      <c r="M2117" s="4194"/>
      <c r="N2117" s="4194"/>
      <c r="O2117" s="4194"/>
      <c r="P2117" s="4194"/>
      <c r="Q2117" s="4194"/>
      <c r="R2117" s="4194"/>
      <c r="S2117" s="4194"/>
      <c r="T2117" s="4194"/>
      <c r="U2117" s="4194"/>
      <c r="V2117" s="4194"/>
      <c r="W2117" s="4194"/>
      <c r="X2117" s="4194"/>
      <c r="Y2117" s="4194"/>
      <c r="Z2117" s="4194"/>
      <c r="AA2117" s="4194"/>
      <c r="AB2117" s="4194"/>
      <c r="AC2117" s="4194"/>
      <c r="AD2117" s="4194"/>
      <c r="AE2117" s="4194"/>
      <c r="AF2117" s="4194"/>
      <c r="AG2117" s="4194"/>
      <c r="AH2117" s="4194"/>
      <c r="AI2117" s="4194"/>
      <c r="AJ2117" s="4194"/>
    </row>
    <row r="2118" spans="1:36" ht="15.75">
      <c r="A2118" s="4406" t="s">
        <v>2558</v>
      </c>
      <c r="B2118" s="4132"/>
      <c r="C2118" s="4132"/>
      <c r="D2118" s="4132"/>
      <c r="E2118" s="4132"/>
      <c r="F2118" s="4132"/>
      <c r="G2118" s="4132"/>
      <c r="H2118" s="4132"/>
      <c r="I2118" s="4132"/>
      <c r="J2118" s="4132"/>
      <c r="K2118" s="4132"/>
      <c r="L2118" s="4132"/>
      <c r="M2118" s="4132"/>
      <c r="N2118" s="4132"/>
      <c r="O2118" s="4132"/>
      <c r="P2118" s="4132"/>
      <c r="Q2118" s="4132"/>
      <c r="R2118" s="4132"/>
      <c r="S2118" s="4132"/>
      <c r="T2118" s="4132"/>
      <c r="U2118" s="4132"/>
      <c r="V2118" s="4132"/>
      <c r="W2118" s="4132"/>
      <c r="X2118" s="4132"/>
      <c r="Y2118" s="4132"/>
      <c r="Z2118" s="4132"/>
      <c r="AA2118" s="4132"/>
      <c r="AB2118" s="4132"/>
      <c r="AC2118" s="4132"/>
      <c r="AD2118" s="4132"/>
      <c r="AE2118" s="4132"/>
      <c r="AF2118" s="4132"/>
      <c r="AG2118" s="4132"/>
      <c r="AH2118" s="4132"/>
      <c r="AI2118" s="4833"/>
      <c r="AJ2118" s="4133"/>
    </row>
    <row r="2119" spans="1:36" ht="38.25" customHeight="1">
      <c r="A2119" s="1731">
        <v>2</v>
      </c>
      <c r="B2119" s="3150" t="s">
        <v>2559</v>
      </c>
      <c r="C2119" s="1731" t="s">
        <v>65</v>
      </c>
      <c r="D2119" s="1732">
        <v>0</v>
      </c>
      <c r="E2119" s="1731">
        <v>8</v>
      </c>
      <c r="F2119" s="1731">
        <f t="shared" ref="F2119:F2124" si="698">D2119*E2119</f>
        <v>0</v>
      </c>
      <c r="G2119" s="1731">
        <v>0</v>
      </c>
      <c r="H2119" s="1731">
        <f>D2119*G2119</f>
        <v>0</v>
      </c>
      <c r="I2119" s="1736"/>
      <c r="J2119" s="1738">
        <v>45155</v>
      </c>
      <c r="K2119" s="1736"/>
      <c r="L2119" s="1736"/>
      <c r="M2119" s="1736"/>
      <c r="N2119" s="1731">
        <v>0</v>
      </c>
      <c r="O2119" s="1731">
        <v>0</v>
      </c>
      <c r="P2119" s="1731">
        <v>0</v>
      </c>
      <c r="Q2119" s="1731"/>
      <c r="R2119" s="1731"/>
      <c r="S2119" s="1731"/>
      <c r="T2119" s="1731"/>
      <c r="U2119" s="1731"/>
      <c r="V2119" s="1731"/>
      <c r="W2119" s="1731"/>
      <c r="X2119" s="1731"/>
      <c r="Y2119" s="1736"/>
      <c r="Z2119" s="1739"/>
      <c r="AA2119" s="1731"/>
      <c r="AB2119" s="1731"/>
      <c r="AC2119" s="1507">
        <f t="shared" ref="AC2119:AC2124" si="699">E2119+G2119-N2119-O2119-AA2119-P2119-Q2119-R2119-S2119-T2119-U2119-V2119-W2119-X2119-Y2119</f>
        <v>8</v>
      </c>
      <c r="AD2119" s="1508">
        <f t="shared" ref="AD2119:AD2124" si="700">D2119*AC2119</f>
        <v>0</v>
      </c>
      <c r="AE2119" s="14">
        <f t="shared" ref="AE2119:AE2124" si="701">(J2119-"01.04.2023")/30</f>
        <v>4.5999999999999996</v>
      </c>
      <c r="AF2119" s="14">
        <f t="shared" ref="AF2119:AF2124" si="702">(N2119+O2119+P2119+Q2119+R2119+S2119+T2119+U2119+V2119+W2119+X2119+Y2119)/3</f>
        <v>0</v>
      </c>
      <c r="AG2119" s="14" t="e">
        <f t="shared" ref="AG2119:AG2124" si="703">AC2119/AF2119</f>
        <v>#DIV/0!</v>
      </c>
      <c r="AH2119" s="14" t="e">
        <f t="shared" ref="AH2119:AH2124" si="704">AG2119-AE2119</f>
        <v>#DIV/0!</v>
      </c>
      <c r="AI2119" s="14">
        <f t="shared" ref="AI2119:AI2124" si="705">AC2119-(AE2119*AF2119)</f>
        <v>8</v>
      </c>
      <c r="AJ2119" s="1740"/>
    </row>
    <row r="2120" spans="1:36" ht="15.75">
      <c r="A2120" s="1731">
        <v>3</v>
      </c>
      <c r="B2120" s="3150" t="s">
        <v>2560</v>
      </c>
      <c r="C2120" s="1731" t="s">
        <v>181</v>
      </c>
      <c r="D2120" s="1732">
        <v>12.305999999999999</v>
      </c>
      <c r="E2120" s="1731">
        <v>8</v>
      </c>
      <c r="F2120" s="1731">
        <f t="shared" si="698"/>
        <v>98.447999999999993</v>
      </c>
      <c r="G2120" s="1731">
        <v>0</v>
      </c>
      <c r="H2120" s="1731">
        <f>D2120*G2120</f>
        <v>0</v>
      </c>
      <c r="I2120" s="1741"/>
      <c r="J2120" s="1742">
        <v>53206</v>
      </c>
      <c r="K2120" s="1736"/>
      <c r="L2120" s="1736"/>
      <c r="M2120" s="1736"/>
      <c r="N2120" s="1731">
        <v>0</v>
      </c>
      <c r="O2120" s="1731">
        <v>0</v>
      </c>
      <c r="P2120" s="1731">
        <v>0</v>
      </c>
      <c r="Q2120" s="1731"/>
      <c r="R2120" s="1731"/>
      <c r="S2120" s="1731"/>
      <c r="T2120" s="1731"/>
      <c r="U2120" s="1731"/>
      <c r="V2120" s="1731"/>
      <c r="W2120" s="1731"/>
      <c r="X2120" s="1731"/>
      <c r="Y2120" s="1736"/>
      <c r="Z2120" s="1733"/>
      <c r="AA2120" s="1731"/>
      <c r="AB2120" s="1731"/>
      <c r="AC2120" s="1507">
        <f t="shared" si="699"/>
        <v>8</v>
      </c>
      <c r="AD2120" s="1508">
        <f t="shared" si="700"/>
        <v>98.447999999999993</v>
      </c>
      <c r="AE2120" s="14">
        <f t="shared" si="701"/>
        <v>272.96666666666664</v>
      </c>
      <c r="AF2120" s="14">
        <f t="shared" si="702"/>
        <v>0</v>
      </c>
      <c r="AG2120" s="14" t="e">
        <f t="shared" si="703"/>
        <v>#DIV/0!</v>
      </c>
      <c r="AH2120" s="14" t="e">
        <f t="shared" si="704"/>
        <v>#DIV/0!</v>
      </c>
      <c r="AI2120" s="14">
        <f t="shared" si="705"/>
        <v>8</v>
      </c>
      <c r="AJ2120" s="1740"/>
    </row>
    <row r="2121" spans="1:36" ht="31.5" customHeight="1">
      <c r="A2121" s="1731">
        <v>4</v>
      </c>
      <c r="B2121" s="3150" t="s">
        <v>2561</v>
      </c>
      <c r="C2121" s="1731" t="s">
        <v>181</v>
      </c>
      <c r="D2121" s="1732">
        <v>1.2312099999999999</v>
      </c>
      <c r="E2121" s="1731">
        <v>8</v>
      </c>
      <c r="F2121" s="1731">
        <f t="shared" si="698"/>
        <v>9.8496799999999993</v>
      </c>
      <c r="G2121" s="1731">
        <v>0</v>
      </c>
      <c r="H2121" s="1731">
        <f>D2121*G2121</f>
        <v>0</v>
      </c>
      <c r="I2121" s="1741"/>
      <c r="J2121" s="1734">
        <v>45838</v>
      </c>
      <c r="K2121" s="1736"/>
      <c r="L2121" s="1736"/>
      <c r="M2121" s="1736"/>
      <c r="N2121" s="1731">
        <v>0</v>
      </c>
      <c r="O2121" s="1731">
        <v>0</v>
      </c>
      <c r="P2121" s="1731">
        <v>0</v>
      </c>
      <c r="Q2121" s="1731"/>
      <c r="R2121" s="1731"/>
      <c r="S2121" s="1731"/>
      <c r="T2121" s="1731"/>
      <c r="U2121" s="1731"/>
      <c r="V2121" s="1731"/>
      <c r="W2121" s="1731"/>
      <c r="X2121" s="1731"/>
      <c r="Y2121" s="1736"/>
      <c r="Z2121" s="1739"/>
      <c r="AA2121" s="1731"/>
      <c r="AB2121" s="1731"/>
      <c r="AC2121" s="1507">
        <f t="shared" si="699"/>
        <v>8</v>
      </c>
      <c r="AD2121" s="1508">
        <f t="shared" si="700"/>
        <v>9.8496799999999993</v>
      </c>
      <c r="AE2121" s="14">
        <f t="shared" si="701"/>
        <v>27.366666666666667</v>
      </c>
      <c r="AF2121" s="14">
        <f t="shared" si="702"/>
        <v>0</v>
      </c>
      <c r="AG2121" s="14" t="e">
        <f t="shared" si="703"/>
        <v>#DIV/0!</v>
      </c>
      <c r="AH2121" s="14" t="e">
        <f t="shared" si="704"/>
        <v>#DIV/0!</v>
      </c>
      <c r="AI2121" s="14">
        <f t="shared" si="705"/>
        <v>8</v>
      </c>
      <c r="AJ2121" s="1740"/>
    </row>
    <row r="2122" spans="1:36" ht="15.75">
      <c r="A2122" s="1731">
        <v>5</v>
      </c>
      <c r="B2122" s="4051" t="s">
        <v>2562</v>
      </c>
      <c r="C2122" s="1731" t="s">
        <v>181</v>
      </c>
      <c r="D2122" s="1732">
        <v>0</v>
      </c>
      <c r="E2122" s="1731">
        <v>558</v>
      </c>
      <c r="F2122" s="1731">
        <f t="shared" si="698"/>
        <v>0</v>
      </c>
      <c r="G2122" s="1731">
        <v>0</v>
      </c>
      <c r="H2122" s="1731">
        <v>0</v>
      </c>
      <c r="I2122" s="1733"/>
      <c r="J2122" s="1743">
        <v>46235</v>
      </c>
      <c r="K2122" s="1736"/>
      <c r="L2122" s="1736"/>
      <c r="M2122" s="1736"/>
      <c r="N2122" s="1731">
        <v>0</v>
      </c>
      <c r="O2122" s="1731">
        <v>0</v>
      </c>
      <c r="P2122" s="1731">
        <v>0</v>
      </c>
      <c r="Q2122" s="1731"/>
      <c r="R2122" s="1731"/>
      <c r="S2122" s="1731"/>
      <c r="T2122" s="1731"/>
      <c r="U2122" s="1731"/>
      <c r="V2122" s="1731"/>
      <c r="W2122" s="1731"/>
      <c r="X2122" s="1731"/>
      <c r="Y2122" s="1736"/>
      <c r="Z2122" s="1733"/>
      <c r="AA2122" s="1731"/>
      <c r="AB2122" s="1731"/>
      <c r="AC2122" s="1507">
        <f t="shared" si="699"/>
        <v>558</v>
      </c>
      <c r="AD2122" s="1508">
        <f t="shared" si="700"/>
        <v>0</v>
      </c>
      <c r="AE2122" s="14">
        <f t="shared" si="701"/>
        <v>40.6</v>
      </c>
      <c r="AF2122" s="14">
        <f t="shared" si="702"/>
        <v>0</v>
      </c>
      <c r="AG2122" s="14" t="e">
        <f t="shared" si="703"/>
        <v>#DIV/0!</v>
      </c>
      <c r="AH2122" s="14" t="e">
        <f t="shared" si="704"/>
        <v>#DIV/0!</v>
      </c>
      <c r="AI2122" s="14">
        <f t="shared" si="705"/>
        <v>558</v>
      </c>
      <c r="AJ2122" s="1740"/>
    </row>
    <row r="2123" spans="1:36" ht="15.75">
      <c r="A2123" s="1731">
        <v>6</v>
      </c>
      <c r="B2123" s="4052" t="s">
        <v>2563</v>
      </c>
      <c r="C2123" s="1731" t="s">
        <v>181</v>
      </c>
      <c r="D2123" s="1732">
        <v>0</v>
      </c>
      <c r="E2123" s="1731">
        <v>93</v>
      </c>
      <c r="F2123" s="1731">
        <f t="shared" si="698"/>
        <v>0</v>
      </c>
      <c r="G2123" s="1731">
        <v>0</v>
      </c>
      <c r="H2123" s="1731">
        <f>D2123*G2123</f>
        <v>0</v>
      </c>
      <c r="I2123" s="1741"/>
      <c r="J2123" s="1734">
        <v>45200</v>
      </c>
      <c r="K2123" s="1736"/>
      <c r="L2123" s="1736"/>
      <c r="M2123" s="1736"/>
      <c r="N2123" s="1731">
        <v>0</v>
      </c>
      <c r="O2123" s="1731">
        <v>0</v>
      </c>
      <c r="P2123" s="1731">
        <v>0</v>
      </c>
      <c r="Q2123" s="1731"/>
      <c r="R2123" s="1731"/>
      <c r="S2123" s="1731"/>
      <c r="T2123" s="1731"/>
      <c r="U2123" s="1731"/>
      <c r="V2123" s="1731"/>
      <c r="W2123" s="1731"/>
      <c r="X2123" s="1731"/>
      <c r="Y2123" s="1736"/>
      <c r="Z2123" s="1733"/>
      <c r="AA2123" s="1731"/>
      <c r="AB2123" s="1731"/>
      <c r="AC2123" s="1507">
        <f t="shared" si="699"/>
        <v>93</v>
      </c>
      <c r="AD2123" s="1508">
        <f t="shared" si="700"/>
        <v>0</v>
      </c>
      <c r="AE2123" s="14">
        <f t="shared" si="701"/>
        <v>6.1</v>
      </c>
      <c r="AF2123" s="14">
        <f t="shared" si="702"/>
        <v>0</v>
      </c>
      <c r="AG2123" s="14" t="e">
        <f t="shared" si="703"/>
        <v>#DIV/0!</v>
      </c>
      <c r="AH2123" s="14" t="e">
        <f t="shared" si="704"/>
        <v>#DIV/0!</v>
      </c>
      <c r="AI2123" s="14">
        <f t="shared" si="705"/>
        <v>93</v>
      </c>
      <c r="AJ2123" s="1740"/>
    </row>
    <row r="2124" spans="1:36" ht="25.5" customHeight="1">
      <c r="A2124" s="1731">
        <v>7</v>
      </c>
      <c r="B2124" s="4053" t="s">
        <v>2564</v>
      </c>
      <c r="C2124" s="1731" t="s">
        <v>181</v>
      </c>
      <c r="D2124" s="1732">
        <v>0</v>
      </c>
      <c r="E2124" s="1731">
        <v>688</v>
      </c>
      <c r="F2124" s="1731">
        <f t="shared" si="698"/>
        <v>0</v>
      </c>
      <c r="G2124" s="1731">
        <v>0</v>
      </c>
      <c r="H2124" s="1731">
        <f>D2124*G2124</f>
        <v>0</v>
      </c>
      <c r="I2124" s="1741"/>
      <c r="J2124" s="1734">
        <v>46234</v>
      </c>
      <c r="K2124" s="1736"/>
      <c r="L2124" s="1736"/>
      <c r="M2124" s="1736"/>
      <c r="N2124" s="1731">
        <v>0</v>
      </c>
      <c r="O2124" s="1731">
        <v>0</v>
      </c>
      <c r="P2124" s="1731">
        <v>0</v>
      </c>
      <c r="Q2124" s="1731"/>
      <c r="R2124" s="1731"/>
      <c r="S2124" s="1731"/>
      <c r="T2124" s="1731"/>
      <c r="U2124" s="1731"/>
      <c r="V2124" s="1731"/>
      <c r="W2124" s="1731"/>
      <c r="X2124" s="1731"/>
      <c r="Y2124" s="1736"/>
      <c r="Z2124" s="1733"/>
      <c r="AA2124" s="1731"/>
      <c r="AB2124" s="1731"/>
      <c r="AC2124" s="1507">
        <f t="shared" si="699"/>
        <v>688</v>
      </c>
      <c r="AD2124" s="1508">
        <f t="shared" si="700"/>
        <v>0</v>
      </c>
      <c r="AE2124" s="14">
        <f t="shared" si="701"/>
        <v>40.56666666666667</v>
      </c>
      <c r="AF2124" s="14">
        <f t="shared" si="702"/>
        <v>0</v>
      </c>
      <c r="AG2124" s="14" t="e">
        <f t="shared" si="703"/>
        <v>#DIV/0!</v>
      </c>
      <c r="AH2124" s="14" t="e">
        <f t="shared" si="704"/>
        <v>#DIV/0!</v>
      </c>
      <c r="AI2124" s="14">
        <f t="shared" si="705"/>
        <v>688</v>
      </c>
      <c r="AJ2124" s="1740"/>
    </row>
    <row r="2125" spans="1:36" ht="38.25" customHeight="1">
      <c r="A2125" s="4570" t="s">
        <v>21</v>
      </c>
      <c r="B2125" s="4529"/>
      <c r="C2125" s="4529"/>
      <c r="D2125" s="4529"/>
      <c r="E2125" s="4529"/>
      <c r="F2125" s="4529"/>
      <c r="G2125" s="4529"/>
      <c r="H2125" s="4529"/>
      <c r="I2125" s="4529"/>
      <c r="J2125" s="4529"/>
      <c r="K2125" s="4529"/>
      <c r="L2125" s="4529"/>
      <c r="M2125" s="4529"/>
      <c r="N2125" s="4529"/>
      <c r="O2125" s="4529"/>
      <c r="P2125" s="4529"/>
      <c r="Q2125" s="4529"/>
      <c r="R2125" s="4529"/>
      <c r="S2125" s="4529"/>
      <c r="T2125" s="4529"/>
      <c r="U2125" s="4529"/>
      <c r="V2125" s="4529"/>
      <c r="W2125" s="4529"/>
      <c r="X2125" s="4529"/>
      <c r="Y2125" s="4529"/>
      <c r="Z2125" s="4529"/>
      <c r="AA2125" s="4529"/>
      <c r="AB2125" s="4529"/>
      <c r="AC2125" s="4529"/>
      <c r="AD2125" s="4529"/>
      <c r="AE2125" s="4529"/>
      <c r="AF2125" s="4529"/>
      <c r="AG2125" s="4529"/>
      <c r="AH2125" s="4529"/>
      <c r="AI2125" s="4529"/>
      <c r="AJ2125" s="4530"/>
    </row>
    <row r="2126" spans="1:36" ht="15.75">
      <c r="A2126" s="4406" t="s">
        <v>2565</v>
      </c>
      <c r="B2126" s="4132"/>
      <c r="C2126" s="4132"/>
      <c r="D2126" s="4132"/>
      <c r="E2126" s="4132"/>
      <c r="F2126" s="4132"/>
      <c r="G2126" s="4132"/>
      <c r="H2126" s="4132"/>
      <c r="I2126" s="4132"/>
      <c r="J2126" s="4132"/>
      <c r="K2126" s="4132"/>
      <c r="L2126" s="4132"/>
      <c r="M2126" s="4132"/>
      <c r="N2126" s="4132"/>
      <c r="O2126" s="4132"/>
      <c r="P2126" s="4132"/>
      <c r="Q2126" s="4132"/>
      <c r="R2126" s="4132"/>
      <c r="S2126" s="4132"/>
      <c r="T2126" s="4132"/>
      <c r="U2126" s="4132"/>
      <c r="V2126" s="4132"/>
      <c r="W2126" s="4132"/>
      <c r="X2126" s="4132"/>
      <c r="Y2126" s="4132"/>
      <c r="Z2126" s="4132"/>
      <c r="AA2126" s="4132"/>
      <c r="AB2126" s="4132"/>
      <c r="AC2126" s="4132"/>
      <c r="AD2126" s="4132"/>
      <c r="AE2126" s="4132"/>
      <c r="AF2126" s="4132"/>
      <c r="AG2126" s="4132"/>
      <c r="AH2126" s="4132"/>
      <c r="AI2126" s="4132"/>
      <c r="AJ2126" s="4133"/>
    </row>
    <row r="2127" spans="1:36" ht="15.75">
      <c r="A2127" s="1731">
        <v>1</v>
      </c>
      <c r="B2127" s="1739" t="s">
        <v>2566</v>
      </c>
      <c r="C2127" s="1731" t="s">
        <v>181</v>
      </c>
      <c r="D2127" s="1732">
        <v>1452.88</v>
      </c>
      <c r="E2127" s="1731">
        <v>27</v>
      </c>
      <c r="F2127" s="1731">
        <v>0</v>
      </c>
      <c r="G2127" s="1731">
        <v>0</v>
      </c>
      <c r="H2127" s="1731">
        <f t="shared" ref="H2127:H2131" si="706">G2127*D2127</f>
        <v>0</v>
      </c>
      <c r="I2127" s="1744"/>
      <c r="J2127" s="1738">
        <v>45291</v>
      </c>
      <c r="K2127" s="1736"/>
      <c r="L2127" s="1736"/>
      <c r="M2127" s="1736"/>
      <c r="N2127" s="1736">
        <v>3</v>
      </c>
      <c r="O2127" s="1736">
        <v>3</v>
      </c>
      <c r="P2127" s="1736">
        <v>2</v>
      </c>
      <c r="Q2127" s="1731"/>
      <c r="R2127" s="1736"/>
      <c r="S2127" s="1736"/>
      <c r="T2127" s="1736"/>
      <c r="U2127" s="1736"/>
      <c r="V2127" s="1736"/>
      <c r="W2127" s="1736"/>
      <c r="X2127" s="1736"/>
      <c r="Y2127" s="1736"/>
      <c r="Z2127" s="1736"/>
      <c r="AA2127" s="1736"/>
      <c r="AB2127" s="1736"/>
      <c r="AC2127" s="1507">
        <f t="shared" ref="AC2127:AC2157" si="707">E2127+G2127-N2127-O2127-AA2127-P2127-Q2127-R2127-S2127-T2127-U2127-V2127-W2127-X2127-Y2127</f>
        <v>19</v>
      </c>
      <c r="AD2127" s="1508">
        <f t="shared" ref="AD2127:AD2157" si="708">D2127*AC2127</f>
        <v>27604.720000000001</v>
      </c>
      <c r="AE2127" s="14">
        <f t="shared" ref="AE2127:AE2157" si="709">(J2127-"01.04.2023")/30</f>
        <v>9.1333333333333329</v>
      </c>
      <c r="AF2127" s="14">
        <f t="shared" ref="AF2127:AF2157" si="710">(N2127+O2127+P2127+Q2127+R2127+S2127+T2127+U2127+V2127+W2127+X2127+Y2127)/3</f>
        <v>2.6666666666666665</v>
      </c>
      <c r="AG2127" s="14">
        <f t="shared" ref="AG2127:AG2157" si="711">AC2127/AF2127</f>
        <v>7.125</v>
      </c>
      <c r="AH2127" s="14">
        <f t="shared" ref="AH2127:AH2157" si="712">AG2127-AE2127</f>
        <v>-2.0083333333333329</v>
      </c>
      <c r="AI2127" s="14">
        <f t="shared" ref="AI2127:AI2157" si="713">AC2127-(AE2127*AF2127)</f>
        <v>-5.3555555555555543</v>
      </c>
      <c r="AJ2127" s="1740"/>
    </row>
    <row r="2128" spans="1:36" ht="15.75">
      <c r="A2128" s="1745">
        <v>3</v>
      </c>
      <c r="B2128" s="1746" t="s">
        <v>2871</v>
      </c>
      <c r="C2128" s="1745" t="s">
        <v>2568</v>
      </c>
      <c r="D2128" s="1747">
        <v>440</v>
      </c>
      <c r="E2128" s="1745">
        <v>2</v>
      </c>
      <c r="F2128" s="1745">
        <v>0</v>
      </c>
      <c r="G2128" s="1745">
        <v>0</v>
      </c>
      <c r="H2128" s="1745">
        <f t="shared" si="706"/>
        <v>0</v>
      </c>
      <c r="I2128" s="1748"/>
      <c r="J2128" s="1749"/>
      <c r="K2128" s="1750"/>
      <c r="L2128" s="1750"/>
      <c r="M2128" s="1750"/>
      <c r="N2128" s="1750">
        <v>0</v>
      </c>
      <c r="O2128" s="1750">
        <v>0</v>
      </c>
      <c r="P2128" s="1750">
        <v>0</v>
      </c>
      <c r="Q2128" s="1745"/>
      <c r="R2128" s="1750"/>
      <c r="S2128" s="1750"/>
      <c r="T2128" s="1750"/>
      <c r="U2128" s="1750"/>
      <c r="V2128" s="1750"/>
      <c r="W2128" s="1750"/>
      <c r="X2128" s="1750"/>
      <c r="Y2128" s="1750"/>
      <c r="Z2128" s="1750"/>
      <c r="AA2128" s="1750"/>
      <c r="AB2128" s="1750"/>
      <c r="AC2128" s="1507">
        <f t="shared" si="707"/>
        <v>2</v>
      </c>
      <c r="AD2128" s="1508">
        <f t="shared" si="708"/>
        <v>880</v>
      </c>
      <c r="AE2128" s="14">
        <f t="shared" si="709"/>
        <v>-1500.5666666666666</v>
      </c>
      <c r="AF2128" s="14">
        <f t="shared" si="710"/>
        <v>0</v>
      </c>
      <c r="AG2128" s="14" t="e">
        <f t="shared" si="711"/>
        <v>#DIV/0!</v>
      </c>
      <c r="AH2128" s="14" t="e">
        <f t="shared" si="712"/>
        <v>#DIV/0!</v>
      </c>
      <c r="AI2128" s="14">
        <f t="shared" si="713"/>
        <v>2</v>
      </c>
      <c r="AJ2128" s="1751"/>
    </row>
    <row r="2129" spans="1:36" ht="15.75">
      <c r="A2129" s="1745">
        <v>4</v>
      </c>
      <c r="B2129" s="1746" t="s">
        <v>2872</v>
      </c>
      <c r="C2129" s="1745" t="s">
        <v>2568</v>
      </c>
      <c r="D2129" s="1747">
        <v>122</v>
      </c>
      <c r="E2129" s="1745">
        <v>4</v>
      </c>
      <c r="F2129" s="1745">
        <v>0</v>
      </c>
      <c r="G2129" s="1745">
        <v>0</v>
      </c>
      <c r="H2129" s="1745">
        <f t="shared" si="706"/>
        <v>0</v>
      </c>
      <c r="I2129" s="1748"/>
      <c r="J2129" s="1749">
        <v>45901</v>
      </c>
      <c r="K2129" s="1750"/>
      <c r="L2129" s="1750"/>
      <c r="M2129" s="1750"/>
      <c r="N2129" s="1750">
        <v>0</v>
      </c>
      <c r="O2129" s="1750">
        <v>0</v>
      </c>
      <c r="P2129" s="1750">
        <v>0</v>
      </c>
      <c r="Q2129" s="1745"/>
      <c r="R2129" s="1750"/>
      <c r="S2129" s="1750"/>
      <c r="T2129" s="1750"/>
      <c r="U2129" s="1750"/>
      <c r="V2129" s="1750"/>
      <c r="W2129" s="1750"/>
      <c r="X2129" s="1750"/>
      <c r="Y2129" s="1750"/>
      <c r="Z2129" s="1750"/>
      <c r="AA2129" s="1750"/>
      <c r="AB2129" s="1750"/>
      <c r="AC2129" s="1507">
        <f t="shared" si="707"/>
        <v>4</v>
      </c>
      <c r="AD2129" s="1508">
        <f t="shared" si="708"/>
        <v>488</v>
      </c>
      <c r="AE2129" s="14">
        <f t="shared" si="709"/>
        <v>29.466666666666665</v>
      </c>
      <c r="AF2129" s="14">
        <f t="shared" si="710"/>
        <v>0</v>
      </c>
      <c r="AG2129" s="14" t="e">
        <f t="shared" si="711"/>
        <v>#DIV/0!</v>
      </c>
      <c r="AH2129" s="14" t="e">
        <f t="shared" si="712"/>
        <v>#DIV/0!</v>
      </c>
      <c r="AI2129" s="14">
        <f t="shared" si="713"/>
        <v>4</v>
      </c>
      <c r="AJ2129" s="1752"/>
    </row>
    <row r="2130" spans="1:36" ht="15.75">
      <c r="A2130" s="1731">
        <v>5</v>
      </c>
      <c r="B2130" s="1753" t="s">
        <v>2873</v>
      </c>
      <c r="C2130" s="1731" t="s">
        <v>2568</v>
      </c>
      <c r="D2130" s="1732">
        <v>230</v>
      </c>
      <c r="E2130" s="1731">
        <v>8</v>
      </c>
      <c r="F2130" s="1731">
        <v>0</v>
      </c>
      <c r="G2130" s="1731">
        <v>0</v>
      </c>
      <c r="H2130" s="1731">
        <f t="shared" si="706"/>
        <v>0</v>
      </c>
      <c r="I2130" s="1744"/>
      <c r="J2130" s="1738">
        <v>45200</v>
      </c>
      <c r="K2130" s="1736"/>
      <c r="L2130" s="1736"/>
      <c r="M2130" s="1736"/>
      <c r="N2130" s="1736">
        <v>0</v>
      </c>
      <c r="O2130" s="1736">
        <v>0</v>
      </c>
      <c r="P2130" s="1736">
        <v>0</v>
      </c>
      <c r="Q2130" s="1731"/>
      <c r="R2130" s="1736"/>
      <c r="S2130" s="1736"/>
      <c r="T2130" s="1736"/>
      <c r="U2130" s="1736"/>
      <c r="V2130" s="1736"/>
      <c r="W2130" s="1736"/>
      <c r="X2130" s="1736"/>
      <c r="Y2130" s="1736"/>
      <c r="Z2130" s="1736"/>
      <c r="AA2130" s="1736"/>
      <c r="AB2130" s="1736"/>
      <c r="AC2130" s="1507">
        <f t="shared" si="707"/>
        <v>8</v>
      </c>
      <c r="AD2130" s="1508">
        <f t="shared" si="708"/>
        <v>1840</v>
      </c>
      <c r="AE2130" s="14">
        <f t="shared" si="709"/>
        <v>6.1</v>
      </c>
      <c r="AF2130" s="14">
        <f t="shared" si="710"/>
        <v>0</v>
      </c>
      <c r="AG2130" s="14" t="e">
        <f t="shared" si="711"/>
        <v>#DIV/0!</v>
      </c>
      <c r="AH2130" s="14" t="e">
        <f t="shared" si="712"/>
        <v>#DIV/0!</v>
      </c>
      <c r="AI2130" s="14">
        <f t="shared" si="713"/>
        <v>8</v>
      </c>
      <c r="AJ2130" s="1754"/>
    </row>
    <row r="2131" spans="1:36" ht="15.75">
      <c r="A2131" s="1731">
        <v>6</v>
      </c>
      <c r="B2131" s="1739" t="s">
        <v>3444</v>
      </c>
      <c r="C2131" s="1731" t="s">
        <v>177</v>
      </c>
      <c r="D2131" s="1755">
        <v>1</v>
      </c>
      <c r="E2131" s="1756">
        <v>100</v>
      </c>
      <c r="F2131" s="1756">
        <v>0</v>
      </c>
      <c r="G2131" s="1756">
        <v>0</v>
      </c>
      <c r="H2131" s="1756">
        <f t="shared" si="706"/>
        <v>0</v>
      </c>
      <c r="I2131" s="1757"/>
      <c r="J2131" s="1758">
        <v>45017</v>
      </c>
      <c r="K2131" s="1740"/>
      <c r="L2131" s="1740"/>
      <c r="M2131" s="1740"/>
      <c r="N2131" s="1740">
        <v>0</v>
      </c>
      <c r="O2131" s="1740">
        <v>0</v>
      </c>
      <c r="P2131" s="1740">
        <v>0</v>
      </c>
      <c r="Q2131" s="1740"/>
      <c r="R2131" s="1740"/>
      <c r="S2131" s="1740"/>
      <c r="T2131" s="1740"/>
      <c r="U2131" s="1740"/>
      <c r="V2131" s="1740"/>
      <c r="W2131" s="1740"/>
      <c r="X2131" s="1740"/>
      <c r="Y2131" s="1740"/>
      <c r="Z2131" s="1740"/>
      <c r="AA2131" s="1740"/>
      <c r="AB2131" s="1740"/>
      <c r="AC2131" s="1507">
        <f t="shared" si="707"/>
        <v>100</v>
      </c>
      <c r="AD2131" s="1508">
        <f t="shared" si="708"/>
        <v>100</v>
      </c>
      <c r="AE2131" s="14">
        <f t="shared" si="709"/>
        <v>0</v>
      </c>
      <c r="AF2131" s="14">
        <f t="shared" si="710"/>
        <v>0</v>
      </c>
      <c r="AG2131" s="14" t="e">
        <f t="shared" si="711"/>
        <v>#DIV/0!</v>
      </c>
      <c r="AH2131" s="14" t="e">
        <f t="shared" si="712"/>
        <v>#DIV/0!</v>
      </c>
      <c r="AI2131" s="14">
        <f t="shared" si="713"/>
        <v>100</v>
      </c>
      <c r="AJ2131" s="1740"/>
    </row>
    <row r="2132" spans="1:36" ht="15.75" customHeight="1">
      <c r="A2132" s="1731">
        <v>8</v>
      </c>
      <c r="B2132" s="73" t="s">
        <v>5272</v>
      </c>
      <c r="C2132" s="1731" t="s">
        <v>181</v>
      </c>
      <c r="D2132" s="22">
        <v>74.900000000000006</v>
      </c>
      <c r="E2132" s="1756">
        <v>2</v>
      </c>
      <c r="F2132" s="1756">
        <v>0</v>
      </c>
      <c r="G2132" s="1759">
        <v>0</v>
      </c>
      <c r="H2132" s="1756">
        <f t="shared" ref="H2132:H2157" si="714">D2132*G2132</f>
        <v>0</v>
      </c>
      <c r="I2132" s="4806" t="s">
        <v>5273</v>
      </c>
      <c r="J2132" s="1758"/>
      <c r="K2132" s="1740"/>
      <c r="L2132" s="4809" t="s">
        <v>5274</v>
      </c>
      <c r="M2132" s="4810"/>
      <c r="N2132" s="1740">
        <v>0</v>
      </c>
      <c r="O2132" s="1740">
        <v>0</v>
      </c>
      <c r="P2132" s="1740"/>
      <c r="Q2132" s="1740"/>
      <c r="R2132" s="1740"/>
      <c r="S2132" s="1740"/>
      <c r="T2132" s="1740"/>
      <c r="U2132" s="1740"/>
      <c r="V2132" s="1740"/>
      <c r="W2132" s="1740"/>
      <c r="X2132" s="1740"/>
      <c r="Y2132" s="1740"/>
      <c r="Z2132" s="1740"/>
      <c r="AA2132" s="1740"/>
      <c r="AB2132" s="1740"/>
      <c r="AC2132" s="1507">
        <f t="shared" si="707"/>
        <v>2</v>
      </c>
      <c r="AD2132" s="1508">
        <f t="shared" si="708"/>
        <v>149.80000000000001</v>
      </c>
      <c r="AE2132" s="14">
        <f t="shared" si="709"/>
        <v>-1500.5666666666666</v>
      </c>
      <c r="AF2132" s="14">
        <f t="shared" si="710"/>
        <v>0</v>
      </c>
      <c r="AG2132" s="14" t="e">
        <f t="shared" si="711"/>
        <v>#DIV/0!</v>
      </c>
      <c r="AH2132" s="14" t="e">
        <f t="shared" si="712"/>
        <v>#DIV/0!</v>
      </c>
      <c r="AI2132" s="14">
        <f t="shared" si="713"/>
        <v>2</v>
      </c>
      <c r="AJ2132" s="1740"/>
    </row>
    <row r="2133" spans="1:36" ht="15.75" customHeight="1">
      <c r="A2133" s="1731">
        <v>9</v>
      </c>
      <c r="B2133" s="73" t="s">
        <v>5275</v>
      </c>
      <c r="C2133" s="1731" t="s">
        <v>181</v>
      </c>
      <c r="D2133" s="22">
        <v>13776.25</v>
      </c>
      <c r="E2133" s="1756">
        <v>2</v>
      </c>
      <c r="F2133" s="1756">
        <v>0</v>
      </c>
      <c r="G2133" s="1759">
        <v>0</v>
      </c>
      <c r="H2133" s="1756">
        <f t="shared" si="714"/>
        <v>0</v>
      </c>
      <c r="I2133" s="4807"/>
      <c r="J2133" s="1758"/>
      <c r="K2133" s="1740"/>
      <c r="L2133" s="4811"/>
      <c r="M2133" s="4812"/>
      <c r="N2133" s="1740">
        <v>0</v>
      </c>
      <c r="O2133" s="1740">
        <v>0</v>
      </c>
      <c r="P2133" s="1740">
        <v>0</v>
      </c>
      <c r="Q2133" s="1740"/>
      <c r="R2133" s="1740"/>
      <c r="S2133" s="1740"/>
      <c r="T2133" s="1740"/>
      <c r="U2133" s="1740"/>
      <c r="V2133" s="1740"/>
      <c r="W2133" s="1740"/>
      <c r="X2133" s="1740"/>
      <c r="Y2133" s="1740"/>
      <c r="Z2133" s="1740"/>
      <c r="AA2133" s="1740"/>
      <c r="AB2133" s="1740"/>
      <c r="AC2133" s="1507">
        <f t="shared" si="707"/>
        <v>2</v>
      </c>
      <c r="AD2133" s="1508">
        <f t="shared" si="708"/>
        <v>27552.5</v>
      </c>
      <c r="AE2133" s="14">
        <f t="shared" si="709"/>
        <v>-1500.5666666666666</v>
      </c>
      <c r="AF2133" s="14">
        <f t="shared" si="710"/>
        <v>0</v>
      </c>
      <c r="AG2133" s="14" t="e">
        <f t="shared" si="711"/>
        <v>#DIV/0!</v>
      </c>
      <c r="AH2133" s="14" t="e">
        <f t="shared" si="712"/>
        <v>#DIV/0!</v>
      </c>
      <c r="AI2133" s="14">
        <f t="shared" si="713"/>
        <v>2</v>
      </c>
      <c r="AJ2133" s="1740"/>
    </row>
    <row r="2134" spans="1:36" ht="15.75">
      <c r="A2134" s="1731">
        <v>10</v>
      </c>
      <c r="B2134" s="73" t="s">
        <v>5276</v>
      </c>
      <c r="C2134" s="1731" t="s">
        <v>181</v>
      </c>
      <c r="D2134" s="22">
        <v>58.85</v>
      </c>
      <c r="E2134" s="1756">
        <v>4</v>
      </c>
      <c r="F2134" s="1756">
        <v>0</v>
      </c>
      <c r="G2134" s="1759">
        <v>0</v>
      </c>
      <c r="H2134" s="1756">
        <f t="shared" si="714"/>
        <v>0</v>
      </c>
      <c r="I2134" s="4807"/>
      <c r="J2134" s="1758"/>
      <c r="K2134" s="1740"/>
      <c r="L2134" s="4811"/>
      <c r="M2134" s="4812"/>
      <c r="N2134" s="1740">
        <v>0</v>
      </c>
      <c r="O2134" s="1740">
        <v>0</v>
      </c>
      <c r="P2134" s="1740">
        <v>0</v>
      </c>
      <c r="Q2134" s="1740"/>
      <c r="R2134" s="1740"/>
      <c r="S2134" s="1740"/>
      <c r="T2134" s="1740"/>
      <c r="U2134" s="1740"/>
      <c r="V2134" s="1740"/>
      <c r="W2134" s="1740"/>
      <c r="X2134" s="1740"/>
      <c r="Y2134" s="1740"/>
      <c r="Z2134" s="1740"/>
      <c r="AA2134" s="1740"/>
      <c r="AB2134" s="1740"/>
      <c r="AC2134" s="1507">
        <f t="shared" si="707"/>
        <v>4</v>
      </c>
      <c r="AD2134" s="1508">
        <f t="shared" si="708"/>
        <v>235.4</v>
      </c>
      <c r="AE2134" s="14">
        <f t="shared" si="709"/>
        <v>-1500.5666666666666</v>
      </c>
      <c r="AF2134" s="14">
        <f t="shared" si="710"/>
        <v>0</v>
      </c>
      <c r="AG2134" s="14" t="e">
        <f t="shared" si="711"/>
        <v>#DIV/0!</v>
      </c>
      <c r="AH2134" s="14" t="e">
        <f t="shared" si="712"/>
        <v>#DIV/0!</v>
      </c>
      <c r="AI2134" s="14">
        <f t="shared" si="713"/>
        <v>4</v>
      </c>
      <c r="AJ2134" s="1740"/>
    </row>
    <row r="2135" spans="1:36" ht="15.75">
      <c r="A2135" s="1731">
        <v>11</v>
      </c>
      <c r="B2135" s="73" t="s">
        <v>5277</v>
      </c>
      <c r="C2135" s="1731" t="s">
        <v>181</v>
      </c>
      <c r="D2135" s="22">
        <v>107</v>
      </c>
      <c r="E2135" s="1756">
        <v>8</v>
      </c>
      <c r="F2135" s="1756">
        <v>0</v>
      </c>
      <c r="G2135" s="1759">
        <v>0</v>
      </c>
      <c r="H2135" s="1756">
        <f t="shared" si="714"/>
        <v>0</v>
      </c>
      <c r="I2135" s="4807"/>
      <c r="J2135" s="1758"/>
      <c r="K2135" s="1740"/>
      <c r="L2135" s="4811"/>
      <c r="M2135" s="4812"/>
      <c r="N2135" s="1740">
        <v>0</v>
      </c>
      <c r="O2135" s="1740">
        <v>0</v>
      </c>
      <c r="P2135" s="1740">
        <v>0</v>
      </c>
      <c r="Q2135" s="1740"/>
      <c r="R2135" s="1740"/>
      <c r="S2135" s="1740"/>
      <c r="T2135" s="1740"/>
      <c r="U2135" s="1740"/>
      <c r="V2135" s="1740"/>
      <c r="W2135" s="1740"/>
      <c r="X2135" s="1740"/>
      <c r="Y2135" s="1740"/>
      <c r="Z2135" s="1740"/>
      <c r="AA2135" s="1740"/>
      <c r="AB2135" s="1740"/>
      <c r="AC2135" s="1507">
        <f t="shared" si="707"/>
        <v>8</v>
      </c>
      <c r="AD2135" s="1508">
        <f t="shared" si="708"/>
        <v>856</v>
      </c>
      <c r="AE2135" s="14">
        <f t="shared" si="709"/>
        <v>-1500.5666666666666</v>
      </c>
      <c r="AF2135" s="14">
        <f t="shared" si="710"/>
        <v>0</v>
      </c>
      <c r="AG2135" s="14" t="e">
        <f t="shared" si="711"/>
        <v>#DIV/0!</v>
      </c>
      <c r="AH2135" s="14" t="e">
        <f t="shared" si="712"/>
        <v>#DIV/0!</v>
      </c>
      <c r="AI2135" s="14">
        <f t="shared" si="713"/>
        <v>8</v>
      </c>
      <c r="AJ2135" s="1740"/>
    </row>
    <row r="2136" spans="1:36" ht="15.75">
      <c r="A2136" s="1731">
        <v>12</v>
      </c>
      <c r="B2136" s="73" t="s">
        <v>5278</v>
      </c>
      <c r="C2136" s="1731" t="s">
        <v>181</v>
      </c>
      <c r="D2136" s="22">
        <v>20.064</v>
      </c>
      <c r="E2136" s="1756">
        <v>57</v>
      </c>
      <c r="F2136" s="1756">
        <v>0</v>
      </c>
      <c r="G2136" s="1759">
        <v>0</v>
      </c>
      <c r="H2136" s="1756">
        <f t="shared" si="714"/>
        <v>0</v>
      </c>
      <c r="I2136" s="4807"/>
      <c r="J2136" s="1758"/>
      <c r="K2136" s="1740"/>
      <c r="L2136" s="4811"/>
      <c r="M2136" s="4812"/>
      <c r="N2136" s="1740">
        <v>0</v>
      </c>
      <c r="O2136" s="1740">
        <v>0</v>
      </c>
      <c r="P2136" s="1740">
        <v>0</v>
      </c>
      <c r="Q2136" s="1740"/>
      <c r="R2136" s="1740"/>
      <c r="S2136" s="1740"/>
      <c r="T2136" s="1740"/>
      <c r="U2136" s="1740"/>
      <c r="V2136" s="1740"/>
      <c r="W2136" s="1740"/>
      <c r="X2136" s="1740"/>
      <c r="Y2136" s="1740"/>
      <c r="Z2136" s="1740"/>
      <c r="AA2136" s="1740"/>
      <c r="AB2136" s="1740"/>
      <c r="AC2136" s="1507">
        <f t="shared" si="707"/>
        <v>57</v>
      </c>
      <c r="AD2136" s="1508">
        <f t="shared" si="708"/>
        <v>1143.6479999999999</v>
      </c>
      <c r="AE2136" s="14">
        <f t="shared" si="709"/>
        <v>-1500.5666666666666</v>
      </c>
      <c r="AF2136" s="14">
        <f t="shared" si="710"/>
        <v>0</v>
      </c>
      <c r="AG2136" s="14" t="e">
        <f t="shared" si="711"/>
        <v>#DIV/0!</v>
      </c>
      <c r="AH2136" s="14" t="e">
        <f t="shared" si="712"/>
        <v>#DIV/0!</v>
      </c>
      <c r="AI2136" s="14">
        <f t="shared" si="713"/>
        <v>57</v>
      </c>
      <c r="AJ2136" s="1740"/>
    </row>
    <row r="2137" spans="1:36" ht="15.75">
      <c r="A2137" s="1731">
        <v>13</v>
      </c>
      <c r="B2137" s="73" t="s">
        <v>5279</v>
      </c>
      <c r="C2137" s="1731" t="s">
        <v>181</v>
      </c>
      <c r="D2137" s="22">
        <v>13.375</v>
      </c>
      <c r="E2137" s="1756">
        <v>12</v>
      </c>
      <c r="F2137" s="1756">
        <v>0</v>
      </c>
      <c r="G2137" s="1759">
        <v>0</v>
      </c>
      <c r="H2137" s="1756">
        <f t="shared" si="714"/>
        <v>0</v>
      </c>
      <c r="I2137" s="4807"/>
      <c r="J2137" s="1758"/>
      <c r="K2137" s="1740"/>
      <c r="L2137" s="4811"/>
      <c r="M2137" s="4812"/>
      <c r="N2137" s="1740">
        <v>0</v>
      </c>
      <c r="O2137" s="1740">
        <v>0</v>
      </c>
      <c r="P2137" s="1740">
        <v>0</v>
      </c>
      <c r="Q2137" s="1740"/>
      <c r="R2137" s="1740"/>
      <c r="S2137" s="1740"/>
      <c r="T2137" s="1740"/>
      <c r="U2137" s="1740"/>
      <c r="V2137" s="1740"/>
      <c r="W2137" s="1740"/>
      <c r="X2137" s="1740"/>
      <c r="Y2137" s="1740"/>
      <c r="Z2137" s="1740"/>
      <c r="AA2137" s="1740"/>
      <c r="AB2137" s="1740"/>
      <c r="AC2137" s="1507">
        <f t="shared" si="707"/>
        <v>12</v>
      </c>
      <c r="AD2137" s="1508">
        <f t="shared" si="708"/>
        <v>160.5</v>
      </c>
      <c r="AE2137" s="14">
        <f t="shared" si="709"/>
        <v>-1500.5666666666666</v>
      </c>
      <c r="AF2137" s="14">
        <f t="shared" si="710"/>
        <v>0</v>
      </c>
      <c r="AG2137" s="14" t="e">
        <f t="shared" si="711"/>
        <v>#DIV/0!</v>
      </c>
      <c r="AH2137" s="14" t="e">
        <f t="shared" si="712"/>
        <v>#DIV/0!</v>
      </c>
      <c r="AI2137" s="14">
        <f t="shared" si="713"/>
        <v>12</v>
      </c>
      <c r="AJ2137" s="1740"/>
    </row>
    <row r="2138" spans="1:36" ht="15.75">
      <c r="A2138" s="1731">
        <v>14</v>
      </c>
      <c r="B2138" s="73" t="s">
        <v>5280</v>
      </c>
      <c r="C2138" s="1731" t="s">
        <v>181</v>
      </c>
      <c r="D2138" s="22">
        <v>48.15</v>
      </c>
      <c r="E2138" s="1756">
        <v>2</v>
      </c>
      <c r="F2138" s="1756">
        <v>0</v>
      </c>
      <c r="G2138" s="1759">
        <v>0</v>
      </c>
      <c r="H2138" s="1756">
        <f t="shared" si="714"/>
        <v>0</v>
      </c>
      <c r="I2138" s="4807"/>
      <c r="J2138" s="1758"/>
      <c r="K2138" s="1740"/>
      <c r="L2138" s="4811"/>
      <c r="M2138" s="4812"/>
      <c r="N2138" s="1740">
        <v>0</v>
      </c>
      <c r="O2138" s="1740">
        <v>0</v>
      </c>
      <c r="P2138" s="1740">
        <v>0</v>
      </c>
      <c r="Q2138" s="1740"/>
      <c r="R2138" s="1740"/>
      <c r="S2138" s="1740"/>
      <c r="T2138" s="1740"/>
      <c r="U2138" s="1740"/>
      <c r="V2138" s="1740"/>
      <c r="W2138" s="1740"/>
      <c r="X2138" s="1740"/>
      <c r="Y2138" s="1740"/>
      <c r="Z2138" s="1740"/>
      <c r="AA2138" s="1740"/>
      <c r="AB2138" s="1740"/>
      <c r="AC2138" s="1507">
        <f t="shared" si="707"/>
        <v>2</v>
      </c>
      <c r="AD2138" s="1508">
        <f t="shared" si="708"/>
        <v>96.3</v>
      </c>
      <c r="AE2138" s="14">
        <f t="shared" si="709"/>
        <v>-1500.5666666666666</v>
      </c>
      <c r="AF2138" s="14">
        <f t="shared" si="710"/>
        <v>0</v>
      </c>
      <c r="AG2138" s="14" t="e">
        <f t="shared" si="711"/>
        <v>#DIV/0!</v>
      </c>
      <c r="AH2138" s="14" t="e">
        <f t="shared" si="712"/>
        <v>#DIV/0!</v>
      </c>
      <c r="AI2138" s="14">
        <f t="shared" si="713"/>
        <v>2</v>
      </c>
      <c r="AJ2138" s="1740"/>
    </row>
    <row r="2139" spans="1:36" ht="15.75">
      <c r="A2139" s="1731">
        <v>15</v>
      </c>
      <c r="B2139" s="73" t="s">
        <v>5281</v>
      </c>
      <c r="C2139" s="1731" t="s">
        <v>181</v>
      </c>
      <c r="D2139" s="22">
        <v>5.35</v>
      </c>
      <c r="E2139" s="1756">
        <v>200</v>
      </c>
      <c r="F2139" s="1756">
        <v>0</v>
      </c>
      <c r="G2139" s="1759">
        <v>0</v>
      </c>
      <c r="H2139" s="1756">
        <f t="shared" si="714"/>
        <v>0</v>
      </c>
      <c r="I2139" s="4807"/>
      <c r="J2139" s="1758"/>
      <c r="K2139" s="1740"/>
      <c r="L2139" s="4811"/>
      <c r="M2139" s="4812"/>
      <c r="N2139" s="1740">
        <v>0</v>
      </c>
      <c r="O2139" s="1740">
        <v>0</v>
      </c>
      <c r="P2139" s="1740">
        <v>0</v>
      </c>
      <c r="Q2139" s="1740"/>
      <c r="R2139" s="1740"/>
      <c r="S2139" s="1740"/>
      <c r="T2139" s="1740"/>
      <c r="U2139" s="1740"/>
      <c r="V2139" s="1740"/>
      <c r="W2139" s="1740"/>
      <c r="X2139" s="1740"/>
      <c r="Y2139" s="1740"/>
      <c r="Z2139" s="1740"/>
      <c r="AA2139" s="1740"/>
      <c r="AB2139" s="1740"/>
      <c r="AC2139" s="1507">
        <f t="shared" si="707"/>
        <v>200</v>
      </c>
      <c r="AD2139" s="1508">
        <f t="shared" si="708"/>
        <v>1070</v>
      </c>
      <c r="AE2139" s="14">
        <f t="shared" si="709"/>
        <v>-1500.5666666666666</v>
      </c>
      <c r="AF2139" s="14">
        <f t="shared" si="710"/>
        <v>0</v>
      </c>
      <c r="AG2139" s="14" t="e">
        <f t="shared" si="711"/>
        <v>#DIV/0!</v>
      </c>
      <c r="AH2139" s="14" t="e">
        <f t="shared" si="712"/>
        <v>#DIV/0!</v>
      </c>
      <c r="AI2139" s="14">
        <f t="shared" si="713"/>
        <v>200</v>
      </c>
      <c r="AJ2139" s="1740"/>
    </row>
    <row r="2140" spans="1:36" ht="15.75">
      <c r="A2140" s="1731">
        <v>16</v>
      </c>
      <c r="B2140" s="73" t="s">
        <v>5282</v>
      </c>
      <c r="C2140" s="1731" t="s">
        <v>181</v>
      </c>
      <c r="D2140" s="74">
        <v>5.35</v>
      </c>
      <c r="E2140" s="1756">
        <v>200</v>
      </c>
      <c r="F2140" s="1756">
        <v>0</v>
      </c>
      <c r="G2140" s="75">
        <v>0</v>
      </c>
      <c r="H2140" s="1756">
        <f t="shared" si="714"/>
        <v>0</v>
      </c>
      <c r="I2140" s="4807"/>
      <c r="J2140" s="1758"/>
      <c r="K2140" s="1740"/>
      <c r="L2140" s="4811"/>
      <c r="M2140" s="4812"/>
      <c r="N2140" s="1740">
        <v>0</v>
      </c>
      <c r="O2140" s="1740">
        <v>0</v>
      </c>
      <c r="P2140" s="1740">
        <v>0</v>
      </c>
      <c r="Q2140" s="1740"/>
      <c r="R2140" s="1740"/>
      <c r="S2140" s="1740"/>
      <c r="T2140" s="1740"/>
      <c r="U2140" s="1740"/>
      <c r="V2140" s="1740"/>
      <c r="W2140" s="1740"/>
      <c r="X2140" s="1740"/>
      <c r="Y2140" s="1740"/>
      <c r="Z2140" s="1740"/>
      <c r="AA2140" s="1740"/>
      <c r="AB2140" s="1740"/>
      <c r="AC2140" s="1507">
        <f t="shared" si="707"/>
        <v>200</v>
      </c>
      <c r="AD2140" s="1508">
        <f t="shared" si="708"/>
        <v>1070</v>
      </c>
      <c r="AE2140" s="14">
        <f t="shared" si="709"/>
        <v>-1500.5666666666666</v>
      </c>
      <c r="AF2140" s="14">
        <f t="shared" si="710"/>
        <v>0</v>
      </c>
      <c r="AG2140" s="14" t="e">
        <f t="shared" si="711"/>
        <v>#DIV/0!</v>
      </c>
      <c r="AH2140" s="14" t="e">
        <f t="shared" si="712"/>
        <v>#DIV/0!</v>
      </c>
      <c r="AI2140" s="14">
        <f t="shared" si="713"/>
        <v>200</v>
      </c>
      <c r="AJ2140" s="1740"/>
    </row>
    <row r="2141" spans="1:36" ht="15.75">
      <c r="A2141" s="1731">
        <v>17</v>
      </c>
      <c r="B2141" s="73" t="s">
        <v>5283</v>
      </c>
      <c r="C2141" s="1731" t="s">
        <v>181</v>
      </c>
      <c r="D2141" s="74">
        <v>120.375</v>
      </c>
      <c r="E2141" s="1756">
        <v>8</v>
      </c>
      <c r="F2141" s="1756">
        <v>0</v>
      </c>
      <c r="G2141" s="75">
        <v>0</v>
      </c>
      <c r="H2141" s="1756">
        <f t="shared" si="714"/>
        <v>0</v>
      </c>
      <c r="I2141" s="4807"/>
      <c r="J2141" s="1758"/>
      <c r="K2141" s="1740"/>
      <c r="L2141" s="4811"/>
      <c r="M2141" s="4812"/>
      <c r="N2141" s="1740">
        <v>0</v>
      </c>
      <c r="O2141" s="1740">
        <v>0</v>
      </c>
      <c r="P2141" s="1740">
        <v>0</v>
      </c>
      <c r="Q2141" s="1740"/>
      <c r="R2141" s="1740"/>
      <c r="S2141" s="1740"/>
      <c r="T2141" s="1740"/>
      <c r="U2141" s="1740"/>
      <c r="V2141" s="1740"/>
      <c r="W2141" s="1740"/>
      <c r="X2141" s="1740"/>
      <c r="Y2141" s="1740"/>
      <c r="Z2141" s="1740"/>
      <c r="AA2141" s="1740"/>
      <c r="AB2141" s="1740"/>
      <c r="AC2141" s="1507">
        <f t="shared" si="707"/>
        <v>8</v>
      </c>
      <c r="AD2141" s="1508">
        <f t="shared" si="708"/>
        <v>963</v>
      </c>
      <c r="AE2141" s="14">
        <f t="shared" si="709"/>
        <v>-1500.5666666666666</v>
      </c>
      <c r="AF2141" s="14">
        <f t="shared" si="710"/>
        <v>0</v>
      </c>
      <c r="AG2141" s="14" t="e">
        <f t="shared" si="711"/>
        <v>#DIV/0!</v>
      </c>
      <c r="AH2141" s="14" t="e">
        <f t="shared" si="712"/>
        <v>#DIV/0!</v>
      </c>
      <c r="AI2141" s="14">
        <f t="shared" si="713"/>
        <v>8</v>
      </c>
      <c r="AJ2141" s="1740"/>
    </row>
    <row r="2142" spans="1:36" ht="15.75">
      <c r="A2142" s="1731">
        <v>18</v>
      </c>
      <c r="B2142" s="76" t="s">
        <v>5284</v>
      </c>
      <c r="C2142" s="1731" t="s">
        <v>181</v>
      </c>
      <c r="D2142" s="74">
        <v>96.3</v>
      </c>
      <c r="E2142" s="1756">
        <v>12</v>
      </c>
      <c r="F2142" s="1756">
        <v>0</v>
      </c>
      <c r="G2142" s="75">
        <v>0</v>
      </c>
      <c r="H2142" s="1756">
        <f t="shared" si="714"/>
        <v>0</v>
      </c>
      <c r="I2142" s="4807"/>
      <c r="J2142" s="1758"/>
      <c r="K2142" s="1740"/>
      <c r="L2142" s="4811"/>
      <c r="M2142" s="4812"/>
      <c r="N2142" s="1740">
        <v>0</v>
      </c>
      <c r="O2142" s="1740">
        <v>0</v>
      </c>
      <c r="P2142" s="1740">
        <v>0</v>
      </c>
      <c r="Q2142" s="1740"/>
      <c r="R2142" s="1740"/>
      <c r="S2142" s="1740"/>
      <c r="T2142" s="1740"/>
      <c r="U2142" s="1740"/>
      <c r="V2142" s="1740"/>
      <c r="W2142" s="1740"/>
      <c r="X2142" s="1740"/>
      <c r="Y2142" s="1740"/>
      <c r="Z2142" s="1740"/>
      <c r="AA2142" s="1740"/>
      <c r="AB2142" s="1740"/>
      <c r="AC2142" s="1507">
        <f t="shared" si="707"/>
        <v>12</v>
      </c>
      <c r="AD2142" s="1508">
        <f t="shared" si="708"/>
        <v>1155.5999999999999</v>
      </c>
      <c r="AE2142" s="14">
        <f t="shared" si="709"/>
        <v>-1500.5666666666666</v>
      </c>
      <c r="AF2142" s="14">
        <f t="shared" si="710"/>
        <v>0</v>
      </c>
      <c r="AG2142" s="14" t="e">
        <f t="shared" si="711"/>
        <v>#DIV/0!</v>
      </c>
      <c r="AH2142" s="14" t="e">
        <f t="shared" si="712"/>
        <v>#DIV/0!</v>
      </c>
      <c r="AI2142" s="14">
        <f t="shared" si="713"/>
        <v>12</v>
      </c>
      <c r="AJ2142" s="1740"/>
    </row>
    <row r="2143" spans="1:36" ht="15.75">
      <c r="A2143" s="1731">
        <v>19</v>
      </c>
      <c r="B2143" s="73" t="s">
        <v>5285</v>
      </c>
      <c r="C2143" s="1731" t="s">
        <v>181</v>
      </c>
      <c r="D2143" s="74">
        <v>8.0519999999999996</v>
      </c>
      <c r="E2143" s="1756">
        <v>800</v>
      </c>
      <c r="F2143" s="1756">
        <v>0</v>
      </c>
      <c r="G2143" s="75">
        <v>0</v>
      </c>
      <c r="H2143" s="1756">
        <f t="shared" si="714"/>
        <v>0</v>
      </c>
      <c r="I2143" s="4807"/>
      <c r="J2143" s="1758"/>
      <c r="K2143" s="1740"/>
      <c r="L2143" s="4811"/>
      <c r="M2143" s="4812"/>
      <c r="N2143" s="1740">
        <v>0</v>
      </c>
      <c r="O2143" s="1740">
        <v>100</v>
      </c>
      <c r="P2143" s="1740">
        <v>0</v>
      </c>
      <c r="Q2143" s="1740"/>
      <c r="R2143" s="1740"/>
      <c r="S2143" s="1740"/>
      <c r="T2143" s="1740"/>
      <c r="U2143" s="1740"/>
      <c r="V2143" s="1740"/>
      <c r="W2143" s="1740"/>
      <c r="X2143" s="1740"/>
      <c r="Y2143" s="1740"/>
      <c r="Z2143" s="1740"/>
      <c r="AA2143" s="1740"/>
      <c r="AB2143" s="1740"/>
      <c r="AC2143" s="1507">
        <f t="shared" si="707"/>
        <v>700</v>
      </c>
      <c r="AD2143" s="1508">
        <f t="shared" si="708"/>
        <v>5636.4</v>
      </c>
      <c r="AE2143" s="14">
        <f t="shared" si="709"/>
        <v>-1500.5666666666666</v>
      </c>
      <c r="AF2143" s="14">
        <f t="shared" si="710"/>
        <v>33.333333333333336</v>
      </c>
      <c r="AG2143" s="14">
        <f t="shared" si="711"/>
        <v>21</v>
      </c>
      <c r="AH2143" s="14">
        <f t="shared" si="712"/>
        <v>1521.5666666666666</v>
      </c>
      <c r="AI2143" s="14">
        <f t="shared" si="713"/>
        <v>50718.888888888891</v>
      </c>
      <c r="AJ2143" s="1740"/>
    </row>
    <row r="2144" spans="1:36" ht="31.5">
      <c r="A2144" s="1731">
        <v>20</v>
      </c>
      <c r="B2144" s="73" t="s">
        <v>5286</v>
      </c>
      <c r="C2144" s="1731" t="s">
        <v>181</v>
      </c>
      <c r="D2144" s="77">
        <v>3.677</v>
      </c>
      <c r="E2144" s="1756">
        <v>2000</v>
      </c>
      <c r="F2144" s="1756">
        <v>0</v>
      </c>
      <c r="G2144" s="75">
        <v>0</v>
      </c>
      <c r="H2144" s="1756">
        <f t="shared" si="714"/>
        <v>0</v>
      </c>
      <c r="I2144" s="4807"/>
      <c r="J2144" s="1758"/>
      <c r="K2144" s="1740"/>
      <c r="L2144" s="4811"/>
      <c r="M2144" s="4812"/>
      <c r="N2144" s="1740">
        <v>0</v>
      </c>
      <c r="O2144" s="1740">
        <v>200</v>
      </c>
      <c r="P2144" s="1740">
        <v>0</v>
      </c>
      <c r="Q2144" s="1740"/>
      <c r="R2144" s="1740"/>
      <c r="S2144" s="1740"/>
      <c r="T2144" s="1740"/>
      <c r="U2144" s="1740"/>
      <c r="V2144" s="1740"/>
      <c r="W2144" s="1740"/>
      <c r="X2144" s="1740"/>
      <c r="Y2144" s="1740"/>
      <c r="Z2144" s="1740"/>
      <c r="AA2144" s="1740"/>
      <c r="AB2144" s="1740"/>
      <c r="AC2144" s="1507">
        <f t="shared" si="707"/>
        <v>1800</v>
      </c>
      <c r="AD2144" s="1508">
        <f t="shared" si="708"/>
        <v>6618.6</v>
      </c>
      <c r="AE2144" s="14">
        <f t="shared" si="709"/>
        <v>-1500.5666666666666</v>
      </c>
      <c r="AF2144" s="14">
        <f t="shared" si="710"/>
        <v>66.666666666666671</v>
      </c>
      <c r="AG2144" s="14">
        <f t="shared" si="711"/>
        <v>26.999999999999996</v>
      </c>
      <c r="AH2144" s="14">
        <f t="shared" si="712"/>
        <v>1527.5666666666666</v>
      </c>
      <c r="AI2144" s="14">
        <f t="shared" si="713"/>
        <v>101837.77777777778</v>
      </c>
      <c r="AJ2144" s="1740"/>
    </row>
    <row r="2145" spans="1:36" ht="15.75">
      <c r="A2145" s="1731">
        <v>21</v>
      </c>
      <c r="B2145" s="73" t="s">
        <v>5287</v>
      </c>
      <c r="C2145" s="1731" t="s">
        <v>181</v>
      </c>
      <c r="D2145" s="74">
        <v>8.07</v>
      </c>
      <c r="E2145" s="1756">
        <v>100</v>
      </c>
      <c r="F2145" s="1756">
        <v>0</v>
      </c>
      <c r="G2145" s="75">
        <v>0</v>
      </c>
      <c r="H2145" s="1756">
        <f t="shared" si="714"/>
        <v>0</v>
      </c>
      <c r="I2145" s="4807"/>
      <c r="J2145" s="1758"/>
      <c r="K2145" s="1740"/>
      <c r="L2145" s="4811"/>
      <c r="M2145" s="4812"/>
      <c r="N2145" s="1740">
        <v>0</v>
      </c>
      <c r="O2145" s="1740">
        <v>8</v>
      </c>
      <c r="P2145" s="1740">
        <v>0</v>
      </c>
      <c r="Q2145" s="1740"/>
      <c r="R2145" s="1740"/>
      <c r="S2145" s="1740"/>
      <c r="T2145" s="1740"/>
      <c r="U2145" s="1740"/>
      <c r="V2145" s="1740"/>
      <c r="W2145" s="1740"/>
      <c r="X2145" s="1740"/>
      <c r="Y2145" s="1740"/>
      <c r="Z2145" s="1740"/>
      <c r="AA2145" s="1740"/>
      <c r="AB2145" s="1740"/>
      <c r="AC2145" s="1507">
        <f t="shared" si="707"/>
        <v>92</v>
      </c>
      <c r="AD2145" s="1508">
        <f t="shared" si="708"/>
        <v>742.44</v>
      </c>
      <c r="AE2145" s="14">
        <f t="shared" si="709"/>
        <v>-1500.5666666666666</v>
      </c>
      <c r="AF2145" s="14">
        <f t="shared" si="710"/>
        <v>2.6666666666666665</v>
      </c>
      <c r="AG2145" s="14">
        <f t="shared" si="711"/>
        <v>34.5</v>
      </c>
      <c r="AH2145" s="14">
        <f t="shared" si="712"/>
        <v>1535.0666666666666</v>
      </c>
      <c r="AI2145" s="14">
        <f t="shared" si="713"/>
        <v>4093.5111111111109</v>
      </c>
      <c r="AJ2145" s="1740"/>
    </row>
    <row r="2146" spans="1:36" ht="31.5">
      <c r="A2146" s="1731">
        <v>22</v>
      </c>
      <c r="B2146" s="73" t="s">
        <v>5288</v>
      </c>
      <c r="C2146" s="1731" t="s">
        <v>181</v>
      </c>
      <c r="D2146" s="74">
        <v>17.898</v>
      </c>
      <c r="E2146" s="1756">
        <v>200</v>
      </c>
      <c r="F2146" s="1756">
        <v>0</v>
      </c>
      <c r="G2146" s="75">
        <v>0</v>
      </c>
      <c r="H2146" s="1756">
        <f t="shared" si="714"/>
        <v>0</v>
      </c>
      <c r="I2146" s="4808"/>
      <c r="J2146" s="1758"/>
      <c r="K2146" s="1740"/>
      <c r="L2146" s="4813"/>
      <c r="M2146" s="4814"/>
      <c r="N2146" s="1740">
        <v>0</v>
      </c>
      <c r="O2146" s="1740">
        <v>0</v>
      </c>
      <c r="P2146" s="1740">
        <v>0</v>
      </c>
      <c r="Q2146" s="1740"/>
      <c r="R2146" s="1740"/>
      <c r="S2146" s="1740"/>
      <c r="T2146" s="1740"/>
      <c r="U2146" s="1740"/>
      <c r="V2146" s="1740"/>
      <c r="W2146" s="1740"/>
      <c r="X2146" s="1740"/>
      <c r="Y2146" s="1740"/>
      <c r="Z2146" s="1740"/>
      <c r="AA2146" s="1740"/>
      <c r="AB2146" s="1740"/>
      <c r="AC2146" s="1507">
        <f t="shared" si="707"/>
        <v>200</v>
      </c>
      <c r="AD2146" s="1508">
        <f t="shared" si="708"/>
        <v>3579.6</v>
      </c>
      <c r="AE2146" s="14">
        <f t="shared" si="709"/>
        <v>-1500.5666666666666</v>
      </c>
      <c r="AF2146" s="14">
        <f t="shared" si="710"/>
        <v>0</v>
      </c>
      <c r="AG2146" s="14" t="e">
        <f t="shared" si="711"/>
        <v>#DIV/0!</v>
      </c>
      <c r="AH2146" s="14" t="e">
        <f t="shared" si="712"/>
        <v>#DIV/0!</v>
      </c>
      <c r="AI2146" s="14">
        <f t="shared" si="713"/>
        <v>200</v>
      </c>
      <c r="AJ2146" s="1740"/>
    </row>
    <row r="2147" spans="1:36" ht="15.75">
      <c r="A2147" s="1731">
        <v>23</v>
      </c>
      <c r="B2147" s="1739" t="s">
        <v>5856</v>
      </c>
      <c r="C2147" s="1731" t="s">
        <v>392</v>
      </c>
      <c r="D2147" s="1755">
        <v>255.65</v>
      </c>
      <c r="E2147" s="1756">
        <v>6</v>
      </c>
      <c r="F2147" s="1756">
        <v>0</v>
      </c>
      <c r="G2147" s="1756">
        <v>0</v>
      </c>
      <c r="H2147" s="1756">
        <f t="shared" si="714"/>
        <v>0</v>
      </c>
      <c r="I2147" s="1757"/>
      <c r="J2147" s="1740"/>
      <c r="K2147" s="1740"/>
      <c r="L2147" s="1740"/>
      <c r="M2147" s="1740"/>
      <c r="N2147" s="1740">
        <v>0</v>
      </c>
      <c r="O2147" s="1740">
        <v>0</v>
      </c>
      <c r="P2147" s="1740">
        <v>0</v>
      </c>
      <c r="Q2147" s="1740"/>
      <c r="R2147" s="1740"/>
      <c r="S2147" s="1740"/>
      <c r="T2147" s="1740"/>
      <c r="U2147" s="1740"/>
      <c r="V2147" s="1740"/>
      <c r="W2147" s="1740"/>
      <c r="X2147" s="1740"/>
      <c r="Y2147" s="1740"/>
      <c r="Z2147" s="1740"/>
      <c r="AA2147" s="1740"/>
      <c r="AB2147" s="1740"/>
      <c r="AC2147" s="1507">
        <f t="shared" si="707"/>
        <v>6</v>
      </c>
      <c r="AD2147" s="1508">
        <f t="shared" si="708"/>
        <v>1533.9</v>
      </c>
      <c r="AE2147" s="14">
        <f t="shared" si="709"/>
        <v>-1500.5666666666666</v>
      </c>
      <c r="AF2147" s="14">
        <f t="shared" si="710"/>
        <v>0</v>
      </c>
      <c r="AG2147" s="14" t="e">
        <f t="shared" si="711"/>
        <v>#DIV/0!</v>
      </c>
      <c r="AH2147" s="14" t="e">
        <f t="shared" si="712"/>
        <v>#DIV/0!</v>
      </c>
      <c r="AI2147" s="14">
        <f t="shared" si="713"/>
        <v>6</v>
      </c>
      <c r="AJ2147" s="1740"/>
    </row>
    <row r="2148" spans="1:36" ht="15.75">
      <c r="A2148" s="1731">
        <v>24</v>
      </c>
      <c r="B2148" s="1733" t="s">
        <v>6422</v>
      </c>
      <c r="C2148" s="1731" t="s">
        <v>181</v>
      </c>
      <c r="D2148" s="1755">
        <v>170.8486</v>
      </c>
      <c r="E2148" s="1756">
        <v>169</v>
      </c>
      <c r="F2148" s="1756">
        <v>0</v>
      </c>
      <c r="G2148" s="1756">
        <v>0</v>
      </c>
      <c r="H2148" s="1756">
        <f t="shared" si="714"/>
        <v>0</v>
      </c>
      <c r="I2148" s="4815"/>
      <c r="J2148" s="1740"/>
      <c r="K2148" s="1740"/>
      <c r="L2148" s="1740"/>
      <c r="M2148" s="1740"/>
      <c r="N2148" s="1740">
        <v>0</v>
      </c>
      <c r="O2148" s="1740">
        <v>0</v>
      </c>
      <c r="P2148" s="1740">
        <v>0</v>
      </c>
      <c r="Q2148" s="1740"/>
      <c r="R2148" s="1740"/>
      <c r="S2148" s="1740"/>
      <c r="T2148" s="1740"/>
      <c r="U2148" s="1740"/>
      <c r="V2148" s="1740"/>
      <c r="W2148" s="1740"/>
      <c r="X2148" s="1740"/>
      <c r="Y2148" s="1740"/>
      <c r="Z2148" s="1740"/>
      <c r="AA2148" s="1740"/>
      <c r="AB2148" s="1740"/>
      <c r="AC2148" s="1507">
        <f t="shared" si="707"/>
        <v>169</v>
      </c>
      <c r="AD2148" s="1508">
        <f t="shared" si="708"/>
        <v>28873.413400000001</v>
      </c>
      <c r="AE2148" s="14">
        <f t="shared" si="709"/>
        <v>-1500.5666666666666</v>
      </c>
      <c r="AF2148" s="14">
        <f t="shared" si="710"/>
        <v>0</v>
      </c>
      <c r="AG2148" s="14" t="e">
        <f t="shared" si="711"/>
        <v>#DIV/0!</v>
      </c>
      <c r="AH2148" s="14" t="e">
        <f t="shared" si="712"/>
        <v>#DIV/0!</v>
      </c>
      <c r="AI2148" s="14">
        <f t="shared" si="713"/>
        <v>169</v>
      </c>
      <c r="AJ2148" s="1740"/>
    </row>
    <row r="2149" spans="1:36" ht="15.75">
      <c r="A2149" s="1731">
        <v>25</v>
      </c>
      <c r="B2149" s="1739" t="s">
        <v>6423</v>
      </c>
      <c r="C2149" s="1731" t="s">
        <v>181</v>
      </c>
      <c r="D2149" s="1755">
        <v>877.64700000000005</v>
      </c>
      <c r="E2149" s="1756">
        <v>20</v>
      </c>
      <c r="F2149" s="1756">
        <v>0</v>
      </c>
      <c r="G2149" s="1756">
        <v>0</v>
      </c>
      <c r="H2149" s="1756">
        <f t="shared" si="714"/>
        <v>0</v>
      </c>
      <c r="I2149" s="4816"/>
      <c r="J2149" s="1740"/>
      <c r="K2149" s="1740"/>
      <c r="L2149" s="1740"/>
      <c r="M2149" s="1740"/>
      <c r="N2149" s="1740">
        <v>0</v>
      </c>
      <c r="O2149" s="1740">
        <v>0</v>
      </c>
      <c r="P2149" s="1740">
        <v>0</v>
      </c>
      <c r="Q2149" s="1740"/>
      <c r="R2149" s="1740"/>
      <c r="S2149" s="1740"/>
      <c r="T2149" s="1740"/>
      <c r="U2149" s="1740"/>
      <c r="V2149" s="1740"/>
      <c r="W2149" s="1740"/>
      <c r="X2149" s="1740"/>
      <c r="Y2149" s="1740"/>
      <c r="Z2149" s="1740"/>
      <c r="AA2149" s="1740"/>
      <c r="AB2149" s="1740"/>
      <c r="AC2149" s="1507">
        <f t="shared" si="707"/>
        <v>20</v>
      </c>
      <c r="AD2149" s="1508">
        <f t="shared" si="708"/>
        <v>17552.940000000002</v>
      </c>
      <c r="AE2149" s="14">
        <f t="shared" si="709"/>
        <v>-1500.5666666666666</v>
      </c>
      <c r="AF2149" s="14">
        <f t="shared" si="710"/>
        <v>0</v>
      </c>
      <c r="AG2149" s="14" t="e">
        <f t="shared" si="711"/>
        <v>#DIV/0!</v>
      </c>
      <c r="AH2149" s="14" t="e">
        <f t="shared" si="712"/>
        <v>#DIV/0!</v>
      </c>
      <c r="AI2149" s="14">
        <f t="shared" si="713"/>
        <v>20</v>
      </c>
      <c r="AJ2149" s="1740"/>
    </row>
    <row r="2150" spans="1:36" ht="15.75">
      <c r="A2150" s="1731">
        <v>26</v>
      </c>
      <c r="B2150" s="1739" t="s">
        <v>2567</v>
      </c>
      <c r="C2150" s="1731" t="s">
        <v>181</v>
      </c>
      <c r="D2150" s="1755">
        <v>416.31799999999998</v>
      </c>
      <c r="E2150" s="1756">
        <v>10</v>
      </c>
      <c r="F2150" s="1756">
        <v>0</v>
      </c>
      <c r="G2150" s="1756">
        <v>0</v>
      </c>
      <c r="H2150" s="1756">
        <f t="shared" si="714"/>
        <v>0</v>
      </c>
      <c r="I2150" s="1757"/>
      <c r="J2150" s="1740"/>
      <c r="K2150" s="1740"/>
      <c r="L2150" s="1740"/>
      <c r="M2150" s="1740"/>
      <c r="N2150" s="1740">
        <v>10</v>
      </c>
      <c r="O2150" s="1740">
        <v>0</v>
      </c>
      <c r="P2150" s="1740">
        <v>0</v>
      </c>
      <c r="Q2150" s="1740"/>
      <c r="R2150" s="1740"/>
      <c r="S2150" s="1740"/>
      <c r="T2150" s="1740"/>
      <c r="U2150" s="1740"/>
      <c r="V2150" s="1740"/>
      <c r="W2150" s="1740"/>
      <c r="X2150" s="1740"/>
      <c r="Y2150" s="1740"/>
      <c r="Z2150" s="1740"/>
      <c r="AA2150" s="1740"/>
      <c r="AB2150" s="1740"/>
      <c r="AC2150" s="1507">
        <f t="shared" si="707"/>
        <v>0</v>
      </c>
      <c r="AD2150" s="1508">
        <f t="shared" si="708"/>
        <v>0</v>
      </c>
      <c r="AE2150" s="14">
        <f t="shared" si="709"/>
        <v>-1500.5666666666666</v>
      </c>
      <c r="AF2150" s="14">
        <f t="shared" si="710"/>
        <v>3.3333333333333335</v>
      </c>
      <c r="AG2150" s="14">
        <f t="shared" si="711"/>
        <v>0</v>
      </c>
      <c r="AH2150" s="14">
        <f t="shared" si="712"/>
        <v>1500.5666666666666</v>
      </c>
      <c r="AI2150" s="14">
        <f t="shared" si="713"/>
        <v>5001.8888888888887</v>
      </c>
      <c r="AJ2150" s="1740"/>
    </row>
    <row r="2151" spans="1:36" ht="15.75">
      <c r="A2151" s="1731">
        <v>27</v>
      </c>
      <c r="B2151" s="1739" t="s">
        <v>8128</v>
      </c>
      <c r="C2151" s="1731" t="s">
        <v>206</v>
      </c>
      <c r="D2151" s="1755">
        <v>321.27</v>
      </c>
      <c r="E2151" s="1756">
        <v>0</v>
      </c>
      <c r="F2151" s="1756">
        <v>0</v>
      </c>
      <c r="G2151" s="1756">
        <v>30</v>
      </c>
      <c r="H2151" s="1756">
        <f t="shared" si="714"/>
        <v>9638.0999999999985</v>
      </c>
      <c r="I2151" s="4806">
        <v>44951</v>
      </c>
      <c r="J2151" s="1760">
        <v>46538</v>
      </c>
      <c r="K2151" s="1740"/>
      <c r="L2151" s="1740"/>
      <c r="M2151" s="1740"/>
      <c r="N2151" s="1740">
        <v>4</v>
      </c>
      <c r="O2151" s="1740">
        <v>8</v>
      </c>
      <c r="P2151" s="1740">
        <v>12</v>
      </c>
      <c r="Q2151" s="1740"/>
      <c r="R2151" s="1740"/>
      <c r="S2151" s="1740"/>
      <c r="T2151" s="1740"/>
      <c r="U2151" s="1740"/>
      <c r="V2151" s="1740"/>
      <c r="W2151" s="1740"/>
      <c r="X2151" s="1740"/>
      <c r="Y2151" s="1740"/>
      <c r="Z2151" s="1756"/>
      <c r="AA2151" s="1756"/>
      <c r="AB2151" s="1756"/>
      <c r="AC2151" s="1507">
        <f t="shared" si="707"/>
        <v>6</v>
      </c>
      <c r="AD2151" s="1508">
        <f t="shared" si="708"/>
        <v>1927.62</v>
      </c>
      <c r="AE2151" s="14">
        <f t="shared" si="709"/>
        <v>50.7</v>
      </c>
      <c r="AF2151" s="14">
        <f t="shared" si="710"/>
        <v>8</v>
      </c>
      <c r="AG2151" s="14">
        <f t="shared" si="711"/>
        <v>0.75</v>
      </c>
      <c r="AH2151" s="14">
        <f t="shared" si="712"/>
        <v>-49.95</v>
      </c>
      <c r="AI2151" s="14">
        <f t="shared" si="713"/>
        <v>-399.6</v>
      </c>
      <c r="AJ2151" s="1740"/>
    </row>
    <row r="2152" spans="1:36" ht="15.75">
      <c r="A2152" s="1731">
        <v>28</v>
      </c>
      <c r="B2152" s="1739" t="s">
        <v>8129</v>
      </c>
      <c r="C2152" s="1731" t="s">
        <v>206</v>
      </c>
      <c r="D2152" s="1755">
        <v>343.46</v>
      </c>
      <c r="E2152" s="1756">
        <v>0</v>
      </c>
      <c r="F2152" s="1756">
        <v>0</v>
      </c>
      <c r="G2152" s="1756">
        <v>30</v>
      </c>
      <c r="H2152" s="1756">
        <f t="shared" si="714"/>
        <v>10303.799999999999</v>
      </c>
      <c r="I2152" s="4807"/>
      <c r="J2152" s="1760">
        <v>46783</v>
      </c>
      <c r="K2152" s="1740"/>
      <c r="L2152" s="1740"/>
      <c r="M2152" s="1740"/>
      <c r="N2152" s="1740">
        <v>0</v>
      </c>
      <c r="O2152" s="1740">
        <v>7</v>
      </c>
      <c r="P2152" s="1740">
        <v>1</v>
      </c>
      <c r="Q2152" s="1740"/>
      <c r="R2152" s="1740"/>
      <c r="S2152" s="1740"/>
      <c r="T2152" s="1740"/>
      <c r="U2152" s="1740"/>
      <c r="V2152" s="1740"/>
      <c r="W2152" s="1740"/>
      <c r="X2152" s="1740"/>
      <c r="Y2152" s="1740"/>
      <c r="Z2152" s="1756"/>
      <c r="AA2152" s="1756"/>
      <c r="AB2152" s="1756"/>
      <c r="AC2152" s="1507">
        <f t="shared" si="707"/>
        <v>22</v>
      </c>
      <c r="AD2152" s="1508">
        <f t="shared" si="708"/>
        <v>7556.12</v>
      </c>
      <c r="AE2152" s="14">
        <f t="shared" si="709"/>
        <v>58.866666666666667</v>
      </c>
      <c r="AF2152" s="14">
        <f t="shared" si="710"/>
        <v>2.6666666666666665</v>
      </c>
      <c r="AG2152" s="14">
        <f t="shared" si="711"/>
        <v>8.25</v>
      </c>
      <c r="AH2152" s="14">
        <f t="shared" si="712"/>
        <v>-50.616666666666667</v>
      </c>
      <c r="AI2152" s="14">
        <f t="shared" si="713"/>
        <v>-134.97777777777776</v>
      </c>
      <c r="AJ2152" s="1740"/>
    </row>
    <row r="2153" spans="1:36" ht="15.75">
      <c r="A2153" s="1731">
        <v>29</v>
      </c>
      <c r="B2153" s="1739" t="s">
        <v>8130</v>
      </c>
      <c r="C2153" s="1731" t="s">
        <v>206</v>
      </c>
      <c r="D2153" s="1755">
        <v>376.7</v>
      </c>
      <c r="E2153" s="1756">
        <v>0</v>
      </c>
      <c r="F2153" s="1756">
        <v>0</v>
      </c>
      <c r="G2153" s="1756">
        <v>28</v>
      </c>
      <c r="H2153" s="1756">
        <f t="shared" si="714"/>
        <v>10547.6</v>
      </c>
      <c r="I2153" s="4808"/>
      <c r="J2153" s="1760">
        <v>46721</v>
      </c>
      <c r="K2153" s="1740"/>
      <c r="L2153" s="1740"/>
      <c r="M2153" s="1740"/>
      <c r="N2153" s="1740">
        <v>0</v>
      </c>
      <c r="O2153" s="1740">
        <v>5</v>
      </c>
      <c r="P2153" s="1740">
        <v>10</v>
      </c>
      <c r="Q2153" s="1740"/>
      <c r="R2153" s="1740"/>
      <c r="S2153" s="1740"/>
      <c r="T2153" s="1740"/>
      <c r="U2153" s="1740"/>
      <c r="V2153" s="1740"/>
      <c r="W2153" s="1740"/>
      <c r="X2153" s="1740"/>
      <c r="Y2153" s="1740"/>
      <c r="Z2153" s="1756"/>
      <c r="AA2153" s="1756"/>
      <c r="AB2153" s="1756"/>
      <c r="AC2153" s="1507">
        <f t="shared" si="707"/>
        <v>13</v>
      </c>
      <c r="AD2153" s="1508">
        <f t="shared" si="708"/>
        <v>4897.0999999999995</v>
      </c>
      <c r="AE2153" s="14">
        <f t="shared" si="709"/>
        <v>56.8</v>
      </c>
      <c r="AF2153" s="14">
        <f t="shared" si="710"/>
        <v>5</v>
      </c>
      <c r="AG2153" s="14">
        <f t="shared" si="711"/>
        <v>2.6</v>
      </c>
      <c r="AH2153" s="14">
        <f t="shared" si="712"/>
        <v>-54.199999999999996</v>
      </c>
      <c r="AI2153" s="14">
        <f t="shared" si="713"/>
        <v>-271</v>
      </c>
      <c r="AJ2153" s="1740"/>
    </row>
    <row r="2154" spans="1:36" ht="15.75">
      <c r="A2154" s="1731">
        <v>30</v>
      </c>
      <c r="B2154" s="1739" t="s">
        <v>4533</v>
      </c>
      <c r="C2154" s="1731" t="s">
        <v>206</v>
      </c>
      <c r="D2154" s="1755">
        <v>139.57</v>
      </c>
      <c r="E2154" s="1756">
        <v>0</v>
      </c>
      <c r="F2154" s="1756">
        <v>0</v>
      </c>
      <c r="G2154" s="1756">
        <v>40</v>
      </c>
      <c r="H2154" s="1756">
        <f t="shared" si="714"/>
        <v>5582.7999999999993</v>
      </c>
      <c r="I2154" s="1761">
        <v>44980</v>
      </c>
      <c r="J2154" s="1760"/>
      <c r="K2154" s="1740"/>
      <c r="L2154" s="1740"/>
      <c r="M2154" s="1740"/>
      <c r="N2154" s="1740">
        <v>0</v>
      </c>
      <c r="O2154" s="1740">
        <v>0</v>
      </c>
      <c r="P2154" s="1740">
        <v>21</v>
      </c>
      <c r="Q2154" s="1740"/>
      <c r="R2154" s="1740"/>
      <c r="S2154" s="1740"/>
      <c r="T2154" s="1740"/>
      <c r="U2154" s="1740"/>
      <c r="V2154" s="1740"/>
      <c r="W2154" s="1740"/>
      <c r="X2154" s="1740"/>
      <c r="Y2154" s="1740"/>
      <c r="Z2154" s="1756"/>
      <c r="AA2154" s="1756"/>
      <c r="AB2154" s="1756"/>
      <c r="AC2154" s="1507">
        <f t="shared" si="707"/>
        <v>19</v>
      </c>
      <c r="AD2154" s="1508">
        <f t="shared" si="708"/>
        <v>2651.83</v>
      </c>
      <c r="AE2154" s="14">
        <f t="shared" si="709"/>
        <v>-1500.5666666666666</v>
      </c>
      <c r="AF2154" s="14">
        <f t="shared" si="710"/>
        <v>7</v>
      </c>
      <c r="AG2154" s="14">
        <f t="shared" si="711"/>
        <v>2.7142857142857144</v>
      </c>
      <c r="AH2154" s="14">
        <f t="shared" si="712"/>
        <v>1503.2809523809524</v>
      </c>
      <c r="AI2154" s="14">
        <f t="shared" si="713"/>
        <v>10522.966666666667</v>
      </c>
      <c r="AJ2154" s="1740"/>
    </row>
    <row r="2155" spans="1:36" ht="15.75">
      <c r="A2155" s="1731">
        <v>31</v>
      </c>
      <c r="B2155" s="1739" t="s">
        <v>9565</v>
      </c>
      <c r="C2155" s="1731" t="s">
        <v>206</v>
      </c>
      <c r="D2155" s="1755">
        <v>279.89999999999998</v>
      </c>
      <c r="E2155" s="1756">
        <v>0</v>
      </c>
      <c r="F2155" s="1756">
        <v>0</v>
      </c>
      <c r="G2155" s="1756">
        <v>8</v>
      </c>
      <c r="H2155" s="1756">
        <f t="shared" si="714"/>
        <v>2239.1999999999998</v>
      </c>
      <c r="I2155" s="1761">
        <v>45007</v>
      </c>
      <c r="J2155" s="1760"/>
      <c r="K2155" s="1740"/>
      <c r="L2155" s="1740"/>
      <c r="M2155" s="1740"/>
      <c r="N2155" s="1740">
        <v>0</v>
      </c>
      <c r="O2155" s="1740">
        <v>0</v>
      </c>
      <c r="P2155" s="1740">
        <v>0</v>
      </c>
      <c r="Q2155" s="1740"/>
      <c r="R2155" s="1740"/>
      <c r="S2155" s="1740"/>
      <c r="T2155" s="1740"/>
      <c r="U2155" s="1740"/>
      <c r="V2155" s="1740"/>
      <c r="W2155" s="1740"/>
      <c r="X2155" s="1740"/>
      <c r="Y2155" s="1740"/>
      <c r="Z2155" s="1756"/>
      <c r="AA2155" s="1756"/>
      <c r="AB2155" s="1756"/>
      <c r="AC2155" s="1507">
        <f t="shared" si="707"/>
        <v>8</v>
      </c>
      <c r="AD2155" s="1508">
        <f t="shared" si="708"/>
        <v>2239.1999999999998</v>
      </c>
      <c r="AE2155" s="14">
        <f t="shared" si="709"/>
        <v>-1500.5666666666666</v>
      </c>
      <c r="AF2155" s="14">
        <f t="shared" si="710"/>
        <v>0</v>
      </c>
      <c r="AG2155" s="14" t="e">
        <f t="shared" si="711"/>
        <v>#DIV/0!</v>
      </c>
      <c r="AH2155" s="14" t="e">
        <f t="shared" si="712"/>
        <v>#DIV/0!</v>
      </c>
      <c r="AI2155" s="14">
        <f t="shared" si="713"/>
        <v>8</v>
      </c>
      <c r="AJ2155" s="1740"/>
    </row>
    <row r="2156" spans="1:36" ht="15.75">
      <c r="A2156" s="1731">
        <v>32</v>
      </c>
      <c r="B2156" s="1739" t="s">
        <v>9566</v>
      </c>
      <c r="C2156" s="1731" t="s">
        <v>181</v>
      </c>
      <c r="D2156" s="1755">
        <v>388.15</v>
      </c>
      <c r="E2156" s="1756">
        <v>0</v>
      </c>
      <c r="F2156" s="1756">
        <v>0</v>
      </c>
      <c r="G2156" s="1756">
        <v>4</v>
      </c>
      <c r="H2156" s="1756">
        <f t="shared" si="714"/>
        <v>1552.6</v>
      </c>
      <c r="I2156" s="1761">
        <v>45007</v>
      </c>
      <c r="J2156" s="1760"/>
      <c r="K2156" s="1740"/>
      <c r="L2156" s="1740"/>
      <c r="M2156" s="1740"/>
      <c r="N2156" s="1740">
        <v>0</v>
      </c>
      <c r="O2156" s="1740">
        <v>0</v>
      </c>
      <c r="P2156" s="1740">
        <v>0</v>
      </c>
      <c r="Q2156" s="1740"/>
      <c r="R2156" s="1740"/>
      <c r="S2156" s="1740"/>
      <c r="T2156" s="1740"/>
      <c r="U2156" s="1740"/>
      <c r="V2156" s="1740"/>
      <c r="W2156" s="1740"/>
      <c r="X2156" s="1740"/>
      <c r="Y2156" s="1740"/>
      <c r="Z2156" s="1756"/>
      <c r="AA2156" s="1756"/>
      <c r="AB2156" s="1756"/>
      <c r="AC2156" s="1507">
        <f t="shared" si="707"/>
        <v>4</v>
      </c>
      <c r="AD2156" s="1508">
        <f t="shared" si="708"/>
        <v>1552.6</v>
      </c>
      <c r="AE2156" s="14">
        <f t="shared" si="709"/>
        <v>-1500.5666666666666</v>
      </c>
      <c r="AF2156" s="14">
        <f t="shared" si="710"/>
        <v>0</v>
      </c>
      <c r="AG2156" s="14" t="e">
        <f t="shared" si="711"/>
        <v>#DIV/0!</v>
      </c>
      <c r="AH2156" s="14" t="e">
        <f t="shared" si="712"/>
        <v>#DIV/0!</v>
      </c>
      <c r="AI2156" s="14">
        <f t="shared" si="713"/>
        <v>4</v>
      </c>
      <c r="AJ2156" s="1740"/>
    </row>
    <row r="2157" spans="1:36" ht="15.75">
      <c r="A2157" s="1731">
        <v>33</v>
      </c>
      <c r="B2157" s="1739" t="s">
        <v>2566</v>
      </c>
      <c r="C2157" s="1731" t="s">
        <v>206</v>
      </c>
      <c r="D2157" s="1755">
        <v>1317.52</v>
      </c>
      <c r="E2157" s="1756">
        <v>0</v>
      </c>
      <c r="F2157" s="1756">
        <v>0</v>
      </c>
      <c r="G2157" s="1756">
        <v>2</v>
      </c>
      <c r="H2157" s="1756">
        <f t="shared" si="714"/>
        <v>2635.04</v>
      </c>
      <c r="I2157" s="1761">
        <v>45007</v>
      </c>
      <c r="J2157" s="1760"/>
      <c r="K2157" s="1740"/>
      <c r="L2157" s="1740"/>
      <c r="M2157" s="1740"/>
      <c r="N2157" s="1740">
        <v>0</v>
      </c>
      <c r="O2157" s="1740">
        <v>0</v>
      </c>
      <c r="P2157" s="1740">
        <v>0</v>
      </c>
      <c r="Q2157" s="1740"/>
      <c r="R2157" s="1740"/>
      <c r="S2157" s="1740"/>
      <c r="T2157" s="1740"/>
      <c r="U2157" s="1740"/>
      <c r="V2157" s="1740"/>
      <c r="W2157" s="1740"/>
      <c r="X2157" s="1740"/>
      <c r="Y2157" s="1740"/>
      <c r="Z2157" s="1756"/>
      <c r="AA2157" s="1756"/>
      <c r="AB2157" s="1756"/>
      <c r="AC2157" s="1507">
        <f t="shared" si="707"/>
        <v>2</v>
      </c>
      <c r="AD2157" s="1508">
        <f t="shared" si="708"/>
        <v>2635.04</v>
      </c>
      <c r="AE2157" s="14">
        <f t="shared" si="709"/>
        <v>-1500.5666666666666</v>
      </c>
      <c r="AF2157" s="14">
        <f t="shared" si="710"/>
        <v>0</v>
      </c>
      <c r="AG2157" s="14" t="e">
        <f t="shared" si="711"/>
        <v>#DIV/0!</v>
      </c>
      <c r="AH2157" s="14" t="e">
        <f t="shared" si="712"/>
        <v>#DIV/0!</v>
      </c>
      <c r="AI2157" s="14">
        <f t="shared" si="713"/>
        <v>2</v>
      </c>
      <c r="AJ2157" s="1740"/>
    </row>
    <row r="2158" spans="1:36" ht="15.75" customHeight="1">
      <c r="A2158" s="4191" t="s">
        <v>36</v>
      </c>
      <c r="B2158" s="4384"/>
      <c r="C2158" s="4384"/>
      <c r="D2158" s="4384"/>
      <c r="E2158" s="4384"/>
      <c r="F2158" s="4384"/>
      <c r="G2158" s="4384"/>
      <c r="H2158" s="4384"/>
      <c r="I2158" s="4384"/>
      <c r="J2158" s="4384"/>
      <c r="K2158" s="4384"/>
      <c r="L2158" s="4384"/>
      <c r="M2158" s="4384"/>
      <c r="N2158" s="4384"/>
      <c r="O2158" s="4384"/>
      <c r="P2158" s="4384"/>
      <c r="Q2158" s="4384"/>
      <c r="R2158" s="4384"/>
      <c r="S2158" s="4384"/>
      <c r="T2158" s="4384"/>
      <c r="U2158" s="4384"/>
      <c r="V2158" s="4384"/>
      <c r="W2158" s="4384"/>
      <c r="X2158" s="4384"/>
      <c r="Y2158" s="4384"/>
      <c r="Z2158" s="4384"/>
      <c r="AA2158" s="4384"/>
      <c r="AB2158" s="4384"/>
      <c r="AC2158" s="4384"/>
      <c r="AD2158" s="4384"/>
      <c r="AE2158" s="4384"/>
      <c r="AF2158" s="4384"/>
      <c r="AG2158" s="4384"/>
      <c r="AH2158" s="4384"/>
      <c r="AI2158" s="4384"/>
      <c r="AJ2158" s="4193"/>
    </row>
    <row r="2159" spans="1:36" ht="15.75" customHeight="1">
      <c r="A2159" s="4255" t="s">
        <v>19</v>
      </c>
      <c r="B2159" s="4255"/>
      <c r="C2159" s="4255"/>
      <c r="D2159" s="4255"/>
      <c r="E2159" s="4255"/>
      <c r="F2159" s="4255"/>
      <c r="G2159" s="4255"/>
      <c r="H2159" s="4255"/>
      <c r="I2159" s="4255"/>
      <c r="J2159" s="4255"/>
      <c r="K2159" s="4255"/>
      <c r="L2159" s="4255"/>
      <c r="M2159" s="4255"/>
      <c r="N2159" s="4255"/>
      <c r="O2159" s="4255"/>
      <c r="P2159" s="4255"/>
      <c r="Q2159" s="4255"/>
      <c r="R2159" s="4255"/>
      <c r="S2159" s="4255"/>
      <c r="T2159" s="4255"/>
      <c r="U2159" s="4255"/>
      <c r="V2159" s="4255"/>
      <c r="W2159" s="4255"/>
      <c r="X2159" s="4255"/>
      <c r="Y2159" s="4255"/>
      <c r="Z2159" s="4255"/>
      <c r="AA2159" s="4255"/>
      <c r="AB2159" s="4255"/>
      <c r="AC2159" s="4255"/>
      <c r="AD2159" s="4255"/>
      <c r="AE2159" s="4255"/>
      <c r="AF2159" s="4255"/>
      <c r="AG2159" s="4255"/>
      <c r="AH2159" s="4255"/>
      <c r="AI2159" s="4255"/>
      <c r="AJ2159" s="4255"/>
    </row>
    <row r="2160" spans="1:36" ht="15.75" customHeight="1">
      <c r="A2160" s="4855" t="s">
        <v>7573</v>
      </c>
      <c r="B2160" s="4856"/>
      <c r="C2160" s="4856"/>
      <c r="D2160" s="4856"/>
      <c r="E2160" s="4856"/>
      <c r="F2160" s="4856"/>
      <c r="G2160" s="4856"/>
      <c r="H2160" s="4856"/>
      <c r="I2160" s="4856"/>
      <c r="J2160" s="4856"/>
      <c r="K2160" s="4856"/>
      <c r="L2160" s="4856"/>
      <c r="M2160" s="4856"/>
      <c r="N2160" s="4856"/>
      <c r="O2160" s="4856"/>
      <c r="P2160" s="4856"/>
      <c r="Q2160" s="4856"/>
      <c r="R2160" s="4856"/>
      <c r="S2160" s="4856"/>
      <c r="T2160" s="4856"/>
      <c r="U2160" s="4856"/>
      <c r="V2160" s="4856"/>
      <c r="W2160" s="4856"/>
      <c r="X2160" s="4856"/>
      <c r="Y2160" s="4856"/>
      <c r="Z2160" s="4856"/>
      <c r="AA2160" s="4856"/>
      <c r="AB2160" s="4856"/>
      <c r="AC2160" s="4856"/>
      <c r="AD2160" s="4856"/>
      <c r="AE2160" s="4856"/>
      <c r="AF2160" s="4856"/>
      <c r="AG2160" s="4856"/>
      <c r="AH2160" s="4856"/>
      <c r="AI2160" s="4856"/>
      <c r="AJ2160" s="4856"/>
    </row>
    <row r="2161" spans="1:36" ht="15.75">
      <c r="A2161" s="1475">
        <v>1</v>
      </c>
      <c r="B2161" s="985" t="s">
        <v>612</v>
      </c>
      <c r="C2161" s="980" t="s">
        <v>206</v>
      </c>
      <c r="D2161" s="984">
        <v>1590</v>
      </c>
      <c r="E2161" s="980">
        <v>0.4</v>
      </c>
      <c r="F2161" s="984">
        <f t="shared" ref="F2161:F2168" si="715">D2161*E2161</f>
        <v>636</v>
      </c>
      <c r="G2161" s="980"/>
      <c r="H2161" s="980"/>
      <c r="I2161" s="975">
        <v>41519</v>
      </c>
      <c r="J2161" s="1762"/>
      <c r="K2161" s="1762"/>
      <c r="L2161" s="980"/>
      <c r="M2161" s="1762"/>
      <c r="N2161" s="980"/>
      <c r="O2161" s="980"/>
      <c r="P2161" s="980"/>
      <c r="Q2161" s="980"/>
      <c r="R2161" s="980"/>
      <c r="S2161" s="980"/>
      <c r="T2161" s="980"/>
      <c r="U2161" s="980"/>
      <c r="V2161" s="980"/>
      <c r="W2161" s="980"/>
      <c r="X2161" s="980"/>
      <c r="Y2161" s="980"/>
      <c r="Z2161" s="980"/>
      <c r="AA2161" s="980"/>
      <c r="AB2161" s="980"/>
      <c r="AC2161" s="1507">
        <f t="shared" ref="AC2161:AC2191" si="716">E2161+G2161-N2161-O2161-AA2161-P2161-Q2161-R2161-S2161-T2161-U2161-V2161-W2161-X2161-Y2161</f>
        <v>0.4</v>
      </c>
      <c r="AD2161" s="1508">
        <f t="shared" ref="AD2161:AD2191" si="717">D2161*AC2161</f>
        <v>636</v>
      </c>
      <c r="AE2161" s="14">
        <f t="shared" ref="AE2161:AE2191" si="718">(J2161-"01.04.2023")/30</f>
        <v>-1500.5666666666666</v>
      </c>
      <c r="AF2161" s="14">
        <f t="shared" ref="AF2161:AF2191" si="719">(N2161+O2161+P2161+Q2161+R2161+S2161+T2161+U2161+V2161+W2161+X2161+Y2161)/3</f>
        <v>0</v>
      </c>
      <c r="AG2161" s="14" t="e">
        <f t="shared" ref="AG2161:AG2191" si="720">AC2161/AF2161</f>
        <v>#DIV/0!</v>
      </c>
      <c r="AH2161" s="14" t="e">
        <f t="shared" ref="AH2161:AH2191" si="721">AG2161-AE2161</f>
        <v>#DIV/0!</v>
      </c>
      <c r="AI2161" s="14">
        <f t="shared" ref="AI2161:AI2191" si="722">AC2161-(AE2161*AF2161)</f>
        <v>0.4</v>
      </c>
      <c r="AJ2161" s="995"/>
    </row>
    <row r="2162" spans="1:36" ht="15.75">
      <c r="A2162" s="1475">
        <v>2</v>
      </c>
      <c r="B2162" s="985" t="s">
        <v>7574</v>
      </c>
      <c r="C2162" s="980" t="s">
        <v>66</v>
      </c>
      <c r="D2162" s="984">
        <v>529543</v>
      </c>
      <c r="E2162" s="980">
        <v>1</v>
      </c>
      <c r="F2162" s="984">
        <f t="shared" si="715"/>
        <v>529543</v>
      </c>
      <c r="G2162" s="980"/>
      <c r="H2162" s="980"/>
      <c r="I2162" s="975">
        <v>42662</v>
      </c>
      <c r="J2162" s="1762"/>
      <c r="K2162" s="1762"/>
      <c r="L2162" s="980"/>
      <c r="M2162" s="1762"/>
      <c r="N2162" s="980"/>
      <c r="O2162" s="980"/>
      <c r="P2162" s="980"/>
      <c r="Q2162" s="980"/>
      <c r="R2162" s="980"/>
      <c r="S2162" s="980"/>
      <c r="T2162" s="980"/>
      <c r="U2162" s="980"/>
      <c r="V2162" s="980"/>
      <c r="W2162" s="980"/>
      <c r="X2162" s="980"/>
      <c r="Y2162" s="980"/>
      <c r="Z2162" s="980"/>
      <c r="AA2162" s="980"/>
      <c r="AB2162" s="980"/>
      <c r="AC2162" s="1507">
        <f t="shared" si="716"/>
        <v>1</v>
      </c>
      <c r="AD2162" s="1508">
        <f t="shared" si="717"/>
        <v>529543</v>
      </c>
      <c r="AE2162" s="14">
        <f t="shared" si="718"/>
        <v>-1500.5666666666666</v>
      </c>
      <c r="AF2162" s="14">
        <f t="shared" si="719"/>
        <v>0</v>
      </c>
      <c r="AG2162" s="14" t="e">
        <f t="shared" si="720"/>
        <v>#DIV/0!</v>
      </c>
      <c r="AH2162" s="14" t="e">
        <f t="shared" si="721"/>
        <v>#DIV/0!</v>
      </c>
      <c r="AI2162" s="14">
        <f t="shared" si="722"/>
        <v>1</v>
      </c>
      <c r="AJ2162" s="995"/>
    </row>
    <row r="2163" spans="1:36" ht="15.75">
      <c r="A2163" s="1475">
        <v>3</v>
      </c>
      <c r="B2163" s="985" t="s">
        <v>7575</v>
      </c>
      <c r="C2163" s="980" t="s">
        <v>66</v>
      </c>
      <c r="D2163" s="984">
        <v>83246</v>
      </c>
      <c r="E2163" s="980">
        <v>1</v>
      </c>
      <c r="F2163" s="984">
        <f t="shared" si="715"/>
        <v>83246</v>
      </c>
      <c r="G2163" s="980"/>
      <c r="H2163" s="980"/>
      <c r="I2163" s="975">
        <v>42662</v>
      </c>
      <c r="J2163" s="1762"/>
      <c r="K2163" s="1762"/>
      <c r="L2163" s="980"/>
      <c r="M2163" s="1762"/>
      <c r="N2163" s="980"/>
      <c r="O2163" s="980"/>
      <c r="P2163" s="980"/>
      <c r="Q2163" s="980"/>
      <c r="R2163" s="980"/>
      <c r="S2163" s="980"/>
      <c r="T2163" s="980"/>
      <c r="U2163" s="980"/>
      <c r="V2163" s="980"/>
      <c r="W2163" s="980"/>
      <c r="X2163" s="980"/>
      <c r="Y2163" s="980"/>
      <c r="Z2163" s="980"/>
      <c r="AA2163" s="980"/>
      <c r="AB2163" s="980"/>
      <c r="AC2163" s="1507">
        <f t="shared" si="716"/>
        <v>1</v>
      </c>
      <c r="AD2163" s="1508">
        <f t="shared" si="717"/>
        <v>83246</v>
      </c>
      <c r="AE2163" s="14">
        <f t="shared" si="718"/>
        <v>-1500.5666666666666</v>
      </c>
      <c r="AF2163" s="14">
        <f t="shared" si="719"/>
        <v>0</v>
      </c>
      <c r="AG2163" s="14" t="e">
        <f t="shared" si="720"/>
        <v>#DIV/0!</v>
      </c>
      <c r="AH2163" s="14" t="e">
        <f t="shared" si="721"/>
        <v>#DIV/0!</v>
      </c>
      <c r="AI2163" s="14">
        <f t="shared" si="722"/>
        <v>1</v>
      </c>
      <c r="AJ2163" s="995"/>
    </row>
    <row r="2164" spans="1:36" ht="15.75">
      <c r="A2164" s="1475">
        <v>4</v>
      </c>
      <c r="B2164" s="985" t="s">
        <v>7576</v>
      </c>
      <c r="C2164" s="980" t="s">
        <v>66</v>
      </c>
      <c r="D2164" s="984">
        <v>36968.5</v>
      </c>
      <c r="E2164" s="980">
        <v>1</v>
      </c>
      <c r="F2164" s="984">
        <f t="shared" si="715"/>
        <v>36968.5</v>
      </c>
      <c r="G2164" s="980"/>
      <c r="H2164" s="980"/>
      <c r="I2164" s="975">
        <v>42662</v>
      </c>
      <c r="J2164" s="1762"/>
      <c r="K2164" s="1762"/>
      <c r="L2164" s="980"/>
      <c r="M2164" s="1762"/>
      <c r="N2164" s="980"/>
      <c r="O2164" s="980"/>
      <c r="P2164" s="980"/>
      <c r="Q2164" s="980"/>
      <c r="R2164" s="980"/>
      <c r="S2164" s="980"/>
      <c r="T2164" s="980"/>
      <c r="U2164" s="980"/>
      <c r="V2164" s="980"/>
      <c r="W2164" s="980"/>
      <c r="X2164" s="980"/>
      <c r="Y2164" s="980"/>
      <c r="Z2164" s="980"/>
      <c r="AA2164" s="980"/>
      <c r="AB2164" s="980"/>
      <c r="AC2164" s="1507">
        <f t="shared" si="716"/>
        <v>1</v>
      </c>
      <c r="AD2164" s="1508">
        <f t="shared" si="717"/>
        <v>36968.5</v>
      </c>
      <c r="AE2164" s="14">
        <f t="shared" si="718"/>
        <v>-1500.5666666666666</v>
      </c>
      <c r="AF2164" s="14">
        <f t="shared" si="719"/>
        <v>0</v>
      </c>
      <c r="AG2164" s="14" t="e">
        <f t="shared" si="720"/>
        <v>#DIV/0!</v>
      </c>
      <c r="AH2164" s="14" t="e">
        <f t="shared" si="721"/>
        <v>#DIV/0!</v>
      </c>
      <c r="AI2164" s="14">
        <f t="shared" si="722"/>
        <v>1</v>
      </c>
      <c r="AJ2164" s="995"/>
    </row>
    <row r="2165" spans="1:36" ht="15.75">
      <c r="A2165" s="1475">
        <v>5</v>
      </c>
      <c r="B2165" s="985" t="s">
        <v>7577</v>
      </c>
      <c r="C2165" s="980" t="s">
        <v>66</v>
      </c>
      <c r="D2165" s="984">
        <v>24396</v>
      </c>
      <c r="E2165" s="980">
        <v>1</v>
      </c>
      <c r="F2165" s="984">
        <f t="shared" si="715"/>
        <v>24396</v>
      </c>
      <c r="G2165" s="980"/>
      <c r="H2165" s="980"/>
      <c r="I2165" s="975">
        <v>42662</v>
      </c>
      <c r="J2165" s="1762"/>
      <c r="K2165" s="1762"/>
      <c r="L2165" s="980"/>
      <c r="M2165" s="1762"/>
      <c r="N2165" s="980"/>
      <c r="O2165" s="980"/>
      <c r="P2165" s="980"/>
      <c r="Q2165" s="980"/>
      <c r="R2165" s="980"/>
      <c r="S2165" s="980"/>
      <c r="T2165" s="980"/>
      <c r="U2165" s="980"/>
      <c r="V2165" s="980"/>
      <c r="W2165" s="980"/>
      <c r="X2165" s="980"/>
      <c r="Y2165" s="980"/>
      <c r="Z2165" s="980"/>
      <c r="AA2165" s="980"/>
      <c r="AB2165" s="980"/>
      <c r="AC2165" s="1507">
        <f t="shared" si="716"/>
        <v>1</v>
      </c>
      <c r="AD2165" s="1508">
        <f t="shared" si="717"/>
        <v>24396</v>
      </c>
      <c r="AE2165" s="14">
        <f t="shared" si="718"/>
        <v>-1500.5666666666666</v>
      </c>
      <c r="AF2165" s="14">
        <f t="shared" si="719"/>
        <v>0</v>
      </c>
      <c r="AG2165" s="14" t="e">
        <f t="shared" si="720"/>
        <v>#DIV/0!</v>
      </c>
      <c r="AH2165" s="14" t="e">
        <f t="shared" si="721"/>
        <v>#DIV/0!</v>
      </c>
      <c r="AI2165" s="14">
        <f t="shared" si="722"/>
        <v>1</v>
      </c>
      <c r="AJ2165" s="995"/>
    </row>
    <row r="2166" spans="1:36" ht="15.75">
      <c r="A2166" s="1475">
        <v>6</v>
      </c>
      <c r="B2166" s="985" t="s">
        <v>7578</v>
      </c>
      <c r="C2166" s="980" t="s">
        <v>66</v>
      </c>
      <c r="D2166" s="984">
        <v>18404</v>
      </c>
      <c r="E2166" s="980">
        <v>1</v>
      </c>
      <c r="F2166" s="984">
        <f t="shared" si="715"/>
        <v>18404</v>
      </c>
      <c r="G2166" s="980"/>
      <c r="H2166" s="980"/>
      <c r="I2166" s="975">
        <v>42662</v>
      </c>
      <c r="J2166" s="1762"/>
      <c r="K2166" s="1762"/>
      <c r="L2166" s="980"/>
      <c r="M2166" s="1762"/>
      <c r="N2166" s="980"/>
      <c r="O2166" s="980"/>
      <c r="P2166" s="980"/>
      <c r="Q2166" s="980"/>
      <c r="R2166" s="980"/>
      <c r="S2166" s="980"/>
      <c r="T2166" s="980"/>
      <c r="U2166" s="980"/>
      <c r="V2166" s="980"/>
      <c r="W2166" s="980"/>
      <c r="X2166" s="980"/>
      <c r="Y2166" s="980"/>
      <c r="Z2166" s="980"/>
      <c r="AA2166" s="980"/>
      <c r="AB2166" s="980"/>
      <c r="AC2166" s="1507">
        <f t="shared" si="716"/>
        <v>1</v>
      </c>
      <c r="AD2166" s="1508">
        <f t="shared" si="717"/>
        <v>18404</v>
      </c>
      <c r="AE2166" s="14">
        <f t="shared" si="718"/>
        <v>-1500.5666666666666</v>
      </c>
      <c r="AF2166" s="14">
        <f t="shared" si="719"/>
        <v>0</v>
      </c>
      <c r="AG2166" s="14" t="e">
        <f t="shared" si="720"/>
        <v>#DIV/0!</v>
      </c>
      <c r="AH2166" s="14" t="e">
        <f t="shared" si="721"/>
        <v>#DIV/0!</v>
      </c>
      <c r="AI2166" s="14">
        <f t="shared" si="722"/>
        <v>1</v>
      </c>
      <c r="AJ2166" s="995"/>
    </row>
    <row r="2167" spans="1:36" ht="15.75">
      <c r="A2167" s="1475">
        <v>7</v>
      </c>
      <c r="B2167" s="985" t="s">
        <v>7579</v>
      </c>
      <c r="C2167" s="980" t="s">
        <v>66</v>
      </c>
      <c r="D2167" s="984">
        <v>54035</v>
      </c>
      <c r="E2167" s="980">
        <v>1</v>
      </c>
      <c r="F2167" s="984">
        <f t="shared" si="715"/>
        <v>54035</v>
      </c>
      <c r="G2167" s="980"/>
      <c r="H2167" s="980"/>
      <c r="I2167" s="975">
        <v>42662</v>
      </c>
      <c r="J2167" s="1762"/>
      <c r="K2167" s="1762"/>
      <c r="L2167" s="980"/>
      <c r="M2167" s="1762"/>
      <c r="N2167" s="980"/>
      <c r="O2167" s="980"/>
      <c r="P2167" s="980"/>
      <c r="Q2167" s="980"/>
      <c r="R2167" s="980"/>
      <c r="S2167" s="980"/>
      <c r="T2167" s="980"/>
      <c r="U2167" s="980"/>
      <c r="V2167" s="980"/>
      <c r="W2167" s="980"/>
      <c r="X2167" s="980"/>
      <c r="Y2167" s="980"/>
      <c r="Z2167" s="980"/>
      <c r="AA2167" s="980"/>
      <c r="AB2167" s="980"/>
      <c r="AC2167" s="1507">
        <f t="shared" si="716"/>
        <v>1</v>
      </c>
      <c r="AD2167" s="1508">
        <f t="shared" si="717"/>
        <v>54035</v>
      </c>
      <c r="AE2167" s="14">
        <f t="shared" si="718"/>
        <v>-1500.5666666666666</v>
      </c>
      <c r="AF2167" s="14">
        <f t="shared" si="719"/>
        <v>0</v>
      </c>
      <c r="AG2167" s="14" t="e">
        <f t="shared" si="720"/>
        <v>#DIV/0!</v>
      </c>
      <c r="AH2167" s="14" t="e">
        <f t="shared" si="721"/>
        <v>#DIV/0!</v>
      </c>
      <c r="AI2167" s="14">
        <f t="shared" si="722"/>
        <v>1</v>
      </c>
      <c r="AJ2167" s="995"/>
    </row>
    <row r="2168" spans="1:36" ht="15.75">
      <c r="A2168" s="1475">
        <v>8</v>
      </c>
      <c r="B2168" s="985" t="s">
        <v>7580</v>
      </c>
      <c r="C2168" s="980" t="s">
        <v>66</v>
      </c>
      <c r="D2168" s="984">
        <v>14498.5</v>
      </c>
      <c r="E2168" s="980">
        <v>1</v>
      </c>
      <c r="F2168" s="984">
        <f t="shared" si="715"/>
        <v>14498.5</v>
      </c>
      <c r="G2168" s="980"/>
      <c r="H2168" s="980"/>
      <c r="I2168" s="975">
        <v>42662</v>
      </c>
      <c r="J2168" s="1762"/>
      <c r="K2168" s="1762"/>
      <c r="L2168" s="980"/>
      <c r="M2168" s="1762"/>
      <c r="N2168" s="980"/>
      <c r="O2168" s="980"/>
      <c r="P2168" s="980"/>
      <c r="Q2168" s="980"/>
      <c r="R2168" s="980"/>
      <c r="S2168" s="980"/>
      <c r="T2168" s="980"/>
      <c r="U2168" s="980"/>
      <c r="V2168" s="980"/>
      <c r="W2168" s="980"/>
      <c r="X2168" s="980"/>
      <c r="Y2168" s="980"/>
      <c r="Z2168" s="980"/>
      <c r="AA2168" s="980"/>
      <c r="AB2168" s="980"/>
      <c r="AC2168" s="1507">
        <f t="shared" si="716"/>
        <v>1</v>
      </c>
      <c r="AD2168" s="1508">
        <f t="shared" si="717"/>
        <v>14498.5</v>
      </c>
      <c r="AE2168" s="14">
        <f t="shared" si="718"/>
        <v>-1500.5666666666666</v>
      </c>
      <c r="AF2168" s="14">
        <f t="shared" si="719"/>
        <v>0</v>
      </c>
      <c r="AG2168" s="14" t="e">
        <f t="shared" si="720"/>
        <v>#DIV/0!</v>
      </c>
      <c r="AH2168" s="14" t="e">
        <f t="shared" si="721"/>
        <v>#DIV/0!</v>
      </c>
      <c r="AI2168" s="14">
        <f t="shared" si="722"/>
        <v>1</v>
      </c>
      <c r="AJ2168" s="995"/>
    </row>
    <row r="2169" spans="1:36" ht="15.75">
      <c r="A2169" s="1475">
        <v>9</v>
      </c>
      <c r="B2169" s="985" t="s">
        <v>4010</v>
      </c>
      <c r="C2169" s="980" t="s">
        <v>66</v>
      </c>
      <c r="D2169" s="984">
        <v>0.65</v>
      </c>
      <c r="E2169" s="980"/>
      <c r="F2169" s="984"/>
      <c r="G2169" s="980">
        <v>100</v>
      </c>
      <c r="H2169" s="980">
        <f>D2169*G2169</f>
        <v>65</v>
      </c>
      <c r="I2169" s="975">
        <v>44937</v>
      </c>
      <c r="J2169" s="1762"/>
      <c r="K2169" s="1762"/>
      <c r="L2169" s="980">
        <v>1193</v>
      </c>
      <c r="M2169" s="1762">
        <v>44924</v>
      </c>
      <c r="N2169" s="980"/>
      <c r="O2169" s="980"/>
      <c r="P2169" s="980"/>
      <c r="Q2169" s="980"/>
      <c r="R2169" s="980"/>
      <c r="S2169" s="980"/>
      <c r="T2169" s="980"/>
      <c r="U2169" s="980"/>
      <c r="V2169" s="980"/>
      <c r="W2169" s="980"/>
      <c r="X2169" s="980"/>
      <c r="Y2169" s="980"/>
      <c r="Z2169" s="980"/>
      <c r="AA2169" s="980"/>
      <c r="AB2169" s="980"/>
      <c r="AC2169" s="1507">
        <f t="shared" si="716"/>
        <v>100</v>
      </c>
      <c r="AD2169" s="1508">
        <f t="shared" si="717"/>
        <v>65</v>
      </c>
      <c r="AE2169" s="14">
        <f t="shared" si="718"/>
        <v>-1500.5666666666666</v>
      </c>
      <c r="AF2169" s="14">
        <f t="shared" si="719"/>
        <v>0</v>
      </c>
      <c r="AG2169" s="14" t="e">
        <f t="shared" si="720"/>
        <v>#DIV/0!</v>
      </c>
      <c r="AH2169" s="14" t="e">
        <f t="shared" si="721"/>
        <v>#DIV/0!</v>
      </c>
      <c r="AI2169" s="14">
        <f t="shared" si="722"/>
        <v>100</v>
      </c>
      <c r="AJ2169" s="995"/>
    </row>
    <row r="2170" spans="1:36" ht="15.75">
      <c r="A2170" s="1475">
        <v>10</v>
      </c>
      <c r="B2170" s="985" t="s">
        <v>4010</v>
      </c>
      <c r="C2170" s="980" t="s">
        <v>66</v>
      </c>
      <c r="D2170" s="984">
        <v>0.65</v>
      </c>
      <c r="E2170" s="980"/>
      <c r="F2170" s="984"/>
      <c r="G2170" s="980">
        <v>100</v>
      </c>
      <c r="H2170" s="980">
        <f>D2170*G2170</f>
        <v>65</v>
      </c>
      <c r="I2170" s="975">
        <v>44949</v>
      </c>
      <c r="J2170" s="1762"/>
      <c r="K2170" s="1762"/>
      <c r="L2170" s="980">
        <v>1194</v>
      </c>
      <c r="M2170" s="1762">
        <v>44924</v>
      </c>
      <c r="N2170" s="980"/>
      <c r="O2170" s="980">
        <v>20</v>
      </c>
      <c r="P2170" s="980">
        <v>20</v>
      </c>
      <c r="Q2170" s="980"/>
      <c r="R2170" s="980"/>
      <c r="S2170" s="980"/>
      <c r="T2170" s="980"/>
      <c r="U2170" s="980"/>
      <c r="V2170" s="980"/>
      <c r="W2170" s="980"/>
      <c r="X2170" s="980"/>
      <c r="Y2170" s="980"/>
      <c r="Z2170" s="980"/>
      <c r="AA2170" s="980"/>
      <c r="AB2170" s="980"/>
      <c r="AC2170" s="1507">
        <f t="shared" si="716"/>
        <v>60</v>
      </c>
      <c r="AD2170" s="1508">
        <f t="shared" si="717"/>
        <v>39</v>
      </c>
      <c r="AE2170" s="14">
        <f t="shared" si="718"/>
        <v>-1500.5666666666666</v>
      </c>
      <c r="AF2170" s="14">
        <f t="shared" si="719"/>
        <v>13.333333333333334</v>
      </c>
      <c r="AG2170" s="14">
        <f t="shared" si="720"/>
        <v>4.5</v>
      </c>
      <c r="AH2170" s="14">
        <f t="shared" si="721"/>
        <v>1505.0666666666666</v>
      </c>
      <c r="AI2170" s="14">
        <f t="shared" si="722"/>
        <v>20067.555555555555</v>
      </c>
      <c r="AJ2170" s="995"/>
    </row>
    <row r="2171" spans="1:36" ht="15.75">
      <c r="A2171" s="1475">
        <v>11</v>
      </c>
      <c r="B2171" s="985" t="s">
        <v>8406</v>
      </c>
      <c r="C2171" s="980" t="s">
        <v>66</v>
      </c>
      <c r="D2171" s="984">
        <v>0.3</v>
      </c>
      <c r="E2171" s="980"/>
      <c r="F2171" s="984"/>
      <c r="G2171" s="980">
        <v>100</v>
      </c>
      <c r="H2171" s="980">
        <f>D2171*G2171</f>
        <v>30</v>
      </c>
      <c r="I2171" s="975">
        <v>44949</v>
      </c>
      <c r="J2171" s="1762"/>
      <c r="K2171" s="1762"/>
      <c r="L2171" s="980">
        <v>1194</v>
      </c>
      <c r="M2171" s="1762">
        <v>44924</v>
      </c>
      <c r="N2171" s="980"/>
      <c r="O2171" s="980"/>
      <c r="P2171" s="980"/>
      <c r="Q2171" s="980"/>
      <c r="R2171" s="980"/>
      <c r="S2171" s="980"/>
      <c r="T2171" s="980"/>
      <c r="U2171" s="980"/>
      <c r="V2171" s="980"/>
      <c r="W2171" s="980"/>
      <c r="X2171" s="980"/>
      <c r="Y2171" s="980"/>
      <c r="Z2171" s="980"/>
      <c r="AA2171" s="980"/>
      <c r="AB2171" s="980"/>
      <c r="AC2171" s="1507">
        <f t="shared" si="716"/>
        <v>100</v>
      </c>
      <c r="AD2171" s="1508">
        <f t="shared" si="717"/>
        <v>30</v>
      </c>
      <c r="AE2171" s="14">
        <f t="shared" si="718"/>
        <v>-1500.5666666666666</v>
      </c>
      <c r="AF2171" s="14">
        <f t="shared" si="719"/>
        <v>0</v>
      </c>
      <c r="AG2171" s="14" t="e">
        <f t="shared" si="720"/>
        <v>#DIV/0!</v>
      </c>
      <c r="AH2171" s="14" t="e">
        <f t="shared" si="721"/>
        <v>#DIV/0!</v>
      </c>
      <c r="AI2171" s="14">
        <f t="shared" si="722"/>
        <v>100</v>
      </c>
      <c r="AJ2171" s="995"/>
    </row>
    <row r="2172" spans="1:36" ht="15.75">
      <c r="A2172" s="1475">
        <v>12</v>
      </c>
      <c r="B2172" s="985" t="s">
        <v>8407</v>
      </c>
      <c r="C2172" s="980" t="s">
        <v>66</v>
      </c>
      <c r="D2172" s="984">
        <v>0.3</v>
      </c>
      <c r="E2172" s="980"/>
      <c r="F2172" s="984"/>
      <c r="G2172" s="980">
        <v>100</v>
      </c>
      <c r="H2172" s="980">
        <f>D2172*G2172</f>
        <v>30</v>
      </c>
      <c r="I2172" s="975">
        <v>44949</v>
      </c>
      <c r="J2172" s="1762"/>
      <c r="K2172" s="1762"/>
      <c r="L2172" s="980">
        <v>1194</v>
      </c>
      <c r="M2172" s="1762">
        <v>44924</v>
      </c>
      <c r="N2172" s="980"/>
      <c r="O2172" s="980"/>
      <c r="P2172" s="980"/>
      <c r="Q2172" s="980"/>
      <c r="R2172" s="980"/>
      <c r="S2172" s="980"/>
      <c r="T2172" s="980"/>
      <c r="U2172" s="980"/>
      <c r="V2172" s="980"/>
      <c r="W2172" s="980"/>
      <c r="X2172" s="980"/>
      <c r="Y2172" s="980"/>
      <c r="Z2172" s="980"/>
      <c r="AA2172" s="980"/>
      <c r="AB2172" s="980"/>
      <c r="AC2172" s="1507">
        <f t="shared" si="716"/>
        <v>100</v>
      </c>
      <c r="AD2172" s="1508">
        <f t="shared" si="717"/>
        <v>30</v>
      </c>
      <c r="AE2172" s="14">
        <f t="shared" si="718"/>
        <v>-1500.5666666666666</v>
      </c>
      <c r="AF2172" s="14">
        <f t="shared" si="719"/>
        <v>0</v>
      </c>
      <c r="AG2172" s="14" t="e">
        <f t="shared" si="720"/>
        <v>#DIV/0!</v>
      </c>
      <c r="AH2172" s="14" t="e">
        <f t="shared" si="721"/>
        <v>#DIV/0!</v>
      </c>
      <c r="AI2172" s="14">
        <f t="shared" si="722"/>
        <v>100</v>
      </c>
      <c r="AJ2172" s="995"/>
    </row>
    <row r="2173" spans="1:36" ht="15.75">
      <c r="A2173" s="1475">
        <v>13</v>
      </c>
      <c r="B2173" s="985" t="s">
        <v>8408</v>
      </c>
      <c r="C2173" s="980" t="s">
        <v>66</v>
      </c>
      <c r="D2173" s="984">
        <v>0.4</v>
      </c>
      <c r="E2173" s="980"/>
      <c r="F2173" s="984"/>
      <c r="G2173" s="980">
        <v>100</v>
      </c>
      <c r="H2173" s="980">
        <f>D2173*G2173</f>
        <v>40</v>
      </c>
      <c r="I2173" s="975">
        <v>44937</v>
      </c>
      <c r="J2173" s="1762"/>
      <c r="K2173" s="1762"/>
      <c r="L2173" s="980">
        <v>1193</v>
      </c>
      <c r="M2173" s="1762">
        <v>44924</v>
      </c>
      <c r="N2173" s="980">
        <v>3</v>
      </c>
      <c r="O2173" s="980">
        <v>20</v>
      </c>
      <c r="P2173" s="980">
        <v>20</v>
      </c>
      <c r="Q2173" s="980"/>
      <c r="R2173" s="980"/>
      <c r="S2173" s="980"/>
      <c r="T2173" s="980"/>
      <c r="U2173" s="980"/>
      <c r="V2173" s="980"/>
      <c r="W2173" s="980"/>
      <c r="X2173" s="980"/>
      <c r="Y2173" s="980"/>
      <c r="Z2173" s="980"/>
      <c r="AA2173" s="980"/>
      <c r="AB2173" s="980"/>
      <c r="AC2173" s="1507">
        <f t="shared" si="716"/>
        <v>57</v>
      </c>
      <c r="AD2173" s="1508">
        <f t="shared" si="717"/>
        <v>22.8</v>
      </c>
      <c r="AE2173" s="14">
        <f t="shared" si="718"/>
        <v>-1500.5666666666666</v>
      </c>
      <c r="AF2173" s="14">
        <f t="shared" si="719"/>
        <v>14.333333333333334</v>
      </c>
      <c r="AG2173" s="14">
        <f t="shared" si="720"/>
        <v>3.9767441860465116</v>
      </c>
      <c r="AH2173" s="14">
        <f t="shared" si="721"/>
        <v>1504.5434108527131</v>
      </c>
      <c r="AI2173" s="14">
        <f t="shared" si="722"/>
        <v>21565.12222222222</v>
      </c>
      <c r="AJ2173" s="995"/>
    </row>
    <row r="2174" spans="1:36" ht="15.75">
      <c r="A2174" s="1475">
        <v>14</v>
      </c>
      <c r="B2174" s="985" t="s">
        <v>613</v>
      </c>
      <c r="C2174" s="980" t="s">
        <v>66</v>
      </c>
      <c r="D2174" s="984">
        <v>1655</v>
      </c>
      <c r="E2174" s="980">
        <v>1</v>
      </c>
      <c r="F2174" s="984">
        <f t="shared" ref="F2174:F2185" si="723">D2174*E2174</f>
        <v>1655</v>
      </c>
      <c r="G2174" s="980"/>
      <c r="H2174" s="980"/>
      <c r="I2174" s="975">
        <v>41519</v>
      </c>
      <c r="J2174" s="1762"/>
      <c r="K2174" s="1762"/>
      <c r="L2174" s="980"/>
      <c r="M2174" s="1762"/>
      <c r="N2174" s="980"/>
      <c r="O2174" s="980"/>
      <c r="P2174" s="980"/>
      <c r="Q2174" s="980"/>
      <c r="R2174" s="980"/>
      <c r="S2174" s="980"/>
      <c r="T2174" s="980"/>
      <c r="U2174" s="980"/>
      <c r="V2174" s="980"/>
      <c r="W2174" s="980"/>
      <c r="X2174" s="980"/>
      <c r="Y2174" s="980"/>
      <c r="Z2174" s="980"/>
      <c r="AA2174" s="980"/>
      <c r="AB2174" s="980"/>
      <c r="AC2174" s="1507">
        <f t="shared" si="716"/>
        <v>1</v>
      </c>
      <c r="AD2174" s="1508">
        <f t="shared" si="717"/>
        <v>1655</v>
      </c>
      <c r="AE2174" s="14">
        <f t="shared" si="718"/>
        <v>-1500.5666666666666</v>
      </c>
      <c r="AF2174" s="14">
        <f t="shared" si="719"/>
        <v>0</v>
      </c>
      <c r="AG2174" s="14" t="e">
        <f t="shared" si="720"/>
        <v>#DIV/0!</v>
      </c>
      <c r="AH2174" s="14" t="e">
        <f t="shared" si="721"/>
        <v>#DIV/0!</v>
      </c>
      <c r="AI2174" s="14">
        <f t="shared" si="722"/>
        <v>1</v>
      </c>
      <c r="AJ2174" s="995"/>
    </row>
    <row r="2175" spans="1:36" ht="15.75">
      <c r="A2175" s="1475">
        <v>15</v>
      </c>
      <c r="B2175" s="985" t="s">
        <v>614</v>
      </c>
      <c r="C2175" s="980" t="s">
        <v>66</v>
      </c>
      <c r="D2175" s="984">
        <v>1455</v>
      </c>
      <c r="E2175" s="980">
        <v>1</v>
      </c>
      <c r="F2175" s="984">
        <f t="shared" si="723"/>
        <v>1455</v>
      </c>
      <c r="G2175" s="980"/>
      <c r="H2175" s="980"/>
      <c r="I2175" s="975">
        <v>41519</v>
      </c>
      <c r="J2175" s="1762"/>
      <c r="K2175" s="1762"/>
      <c r="L2175" s="980"/>
      <c r="M2175" s="1762"/>
      <c r="N2175" s="980"/>
      <c r="O2175" s="980"/>
      <c r="P2175" s="980"/>
      <c r="Q2175" s="980"/>
      <c r="R2175" s="980"/>
      <c r="S2175" s="980"/>
      <c r="T2175" s="980"/>
      <c r="U2175" s="980"/>
      <c r="V2175" s="980"/>
      <c r="W2175" s="980"/>
      <c r="X2175" s="980"/>
      <c r="Y2175" s="980"/>
      <c r="Z2175" s="980"/>
      <c r="AA2175" s="980"/>
      <c r="AB2175" s="980"/>
      <c r="AC2175" s="1507">
        <f t="shared" si="716"/>
        <v>1</v>
      </c>
      <c r="AD2175" s="1508">
        <f t="shared" si="717"/>
        <v>1455</v>
      </c>
      <c r="AE2175" s="14">
        <f t="shared" si="718"/>
        <v>-1500.5666666666666</v>
      </c>
      <c r="AF2175" s="14">
        <f t="shared" si="719"/>
        <v>0</v>
      </c>
      <c r="AG2175" s="14" t="e">
        <f t="shared" si="720"/>
        <v>#DIV/0!</v>
      </c>
      <c r="AH2175" s="14" t="e">
        <f t="shared" si="721"/>
        <v>#DIV/0!</v>
      </c>
      <c r="AI2175" s="14">
        <f t="shared" si="722"/>
        <v>1</v>
      </c>
      <c r="AJ2175" s="995"/>
    </row>
    <row r="2176" spans="1:36" ht="47.25" customHeight="1">
      <c r="A2176" s="1475">
        <v>16</v>
      </c>
      <c r="B2176" s="985" t="s">
        <v>967</v>
      </c>
      <c r="C2176" s="980" t="s">
        <v>66</v>
      </c>
      <c r="D2176" s="984">
        <v>78.77</v>
      </c>
      <c r="E2176" s="980">
        <v>66</v>
      </c>
      <c r="F2176" s="984">
        <f t="shared" si="723"/>
        <v>5198.82</v>
      </c>
      <c r="G2176" s="980"/>
      <c r="H2176" s="980"/>
      <c r="I2176" s="975">
        <v>44475</v>
      </c>
      <c r="J2176" s="1762">
        <v>46265</v>
      </c>
      <c r="K2176" s="1762"/>
      <c r="L2176" s="980"/>
      <c r="M2176" s="1762"/>
      <c r="N2176" s="980"/>
      <c r="O2176" s="980"/>
      <c r="P2176" s="980"/>
      <c r="Q2176" s="980"/>
      <c r="R2176" s="980"/>
      <c r="S2176" s="980"/>
      <c r="T2176" s="980"/>
      <c r="U2176" s="980"/>
      <c r="V2176" s="980"/>
      <c r="W2176" s="980"/>
      <c r="X2176" s="980"/>
      <c r="Y2176" s="980"/>
      <c r="Z2176" s="980"/>
      <c r="AA2176" s="980"/>
      <c r="AB2176" s="980"/>
      <c r="AC2176" s="1507">
        <f t="shared" si="716"/>
        <v>66</v>
      </c>
      <c r="AD2176" s="1508">
        <f t="shared" si="717"/>
        <v>5198.82</v>
      </c>
      <c r="AE2176" s="14">
        <f t="shared" si="718"/>
        <v>41.6</v>
      </c>
      <c r="AF2176" s="14">
        <f t="shared" si="719"/>
        <v>0</v>
      </c>
      <c r="AG2176" s="14" t="e">
        <f t="shared" si="720"/>
        <v>#DIV/0!</v>
      </c>
      <c r="AH2176" s="14" t="e">
        <f t="shared" si="721"/>
        <v>#DIV/0!</v>
      </c>
      <c r="AI2176" s="14">
        <f t="shared" si="722"/>
        <v>66</v>
      </c>
      <c r="AJ2176" s="995"/>
    </row>
    <row r="2177" spans="1:36" ht="31.5">
      <c r="A2177" s="1475">
        <v>17</v>
      </c>
      <c r="B2177" s="985" t="s">
        <v>968</v>
      </c>
      <c r="C2177" s="980" t="s">
        <v>66</v>
      </c>
      <c r="D2177" s="984">
        <v>81.31</v>
      </c>
      <c r="E2177" s="980">
        <v>67</v>
      </c>
      <c r="F2177" s="984">
        <f t="shared" si="723"/>
        <v>5447.77</v>
      </c>
      <c r="G2177" s="980"/>
      <c r="H2177" s="980"/>
      <c r="I2177" s="975">
        <v>44475</v>
      </c>
      <c r="J2177" s="1762">
        <v>46326</v>
      </c>
      <c r="K2177" s="1762"/>
      <c r="L2177" s="980"/>
      <c r="M2177" s="1762"/>
      <c r="N2177" s="980"/>
      <c r="O2177" s="980"/>
      <c r="P2177" s="980">
        <v>9</v>
      </c>
      <c r="Q2177" s="980"/>
      <c r="R2177" s="980"/>
      <c r="S2177" s="980"/>
      <c r="T2177" s="980"/>
      <c r="U2177" s="980"/>
      <c r="V2177" s="980"/>
      <c r="W2177" s="980"/>
      <c r="X2177" s="980"/>
      <c r="Y2177" s="980"/>
      <c r="Z2177" s="980"/>
      <c r="AA2177" s="980"/>
      <c r="AB2177" s="980"/>
      <c r="AC2177" s="1507">
        <f t="shared" si="716"/>
        <v>58</v>
      </c>
      <c r="AD2177" s="1508">
        <f t="shared" si="717"/>
        <v>4715.9800000000005</v>
      </c>
      <c r="AE2177" s="14">
        <f t="shared" si="718"/>
        <v>43.633333333333333</v>
      </c>
      <c r="AF2177" s="14">
        <f t="shared" si="719"/>
        <v>3</v>
      </c>
      <c r="AG2177" s="14">
        <f t="shared" si="720"/>
        <v>19.333333333333332</v>
      </c>
      <c r="AH2177" s="14">
        <f t="shared" si="721"/>
        <v>-24.3</v>
      </c>
      <c r="AI2177" s="14">
        <f t="shared" si="722"/>
        <v>-72.900000000000006</v>
      </c>
      <c r="AJ2177" s="995"/>
    </row>
    <row r="2178" spans="1:36" ht="31.5">
      <c r="A2178" s="1475">
        <v>18</v>
      </c>
      <c r="B2178" s="985" t="s">
        <v>969</v>
      </c>
      <c r="C2178" s="980" t="s">
        <v>66</v>
      </c>
      <c r="D2178" s="984">
        <v>90.21</v>
      </c>
      <c r="E2178" s="980">
        <v>70</v>
      </c>
      <c r="F2178" s="984">
        <f t="shared" si="723"/>
        <v>6314.7</v>
      </c>
      <c r="G2178" s="980"/>
      <c r="H2178" s="980"/>
      <c r="I2178" s="975">
        <v>44475</v>
      </c>
      <c r="J2178" s="1762">
        <v>46326</v>
      </c>
      <c r="K2178" s="1762"/>
      <c r="L2178" s="980"/>
      <c r="M2178" s="1762"/>
      <c r="N2178" s="980"/>
      <c r="O2178" s="980"/>
      <c r="P2178" s="980"/>
      <c r="Q2178" s="980"/>
      <c r="R2178" s="980"/>
      <c r="S2178" s="980"/>
      <c r="T2178" s="980"/>
      <c r="U2178" s="980"/>
      <c r="V2178" s="980"/>
      <c r="W2178" s="980"/>
      <c r="X2178" s="980"/>
      <c r="Y2178" s="980"/>
      <c r="Z2178" s="980"/>
      <c r="AA2178" s="980"/>
      <c r="AB2178" s="980"/>
      <c r="AC2178" s="1507">
        <f t="shared" si="716"/>
        <v>70</v>
      </c>
      <c r="AD2178" s="1508">
        <f t="shared" si="717"/>
        <v>6314.7</v>
      </c>
      <c r="AE2178" s="14">
        <f t="shared" si="718"/>
        <v>43.633333333333333</v>
      </c>
      <c r="AF2178" s="14">
        <f t="shared" si="719"/>
        <v>0</v>
      </c>
      <c r="AG2178" s="14" t="e">
        <f t="shared" si="720"/>
        <v>#DIV/0!</v>
      </c>
      <c r="AH2178" s="14" t="e">
        <f t="shared" si="721"/>
        <v>#DIV/0!</v>
      </c>
      <c r="AI2178" s="14">
        <f t="shared" si="722"/>
        <v>70</v>
      </c>
      <c r="AJ2178" s="995"/>
    </row>
    <row r="2179" spans="1:36" ht="47.25" customHeight="1">
      <c r="A2179" s="1475">
        <v>19</v>
      </c>
      <c r="B2179" s="1763" t="s">
        <v>970</v>
      </c>
      <c r="C2179" s="980" t="s">
        <v>66</v>
      </c>
      <c r="D2179" s="984">
        <v>100</v>
      </c>
      <c r="E2179" s="1764">
        <v>63</v>
      </c>
      <c r="F2179" s="984">
        <f t="shared" si="723"/>
        <v>6300</v>
      </c>
      <c r="G2179" s="980"/>
      <c r="H2179" s="980"/>
      <c r="I2179" s="975">
        <v>44475</v>
      </c>
      <c r="J2179" s="1762">
        <v>46326</v>
      </c>
      <c r="K2179" s="1762"/>
      <c r="L2179" s="980"/>
      <c r="M2179" s="1762"/>
      <c r="N2179" s="980"/>
      <c r="O2179" s="980"/>
      <c r="P2179" s="980"/>
      <c r="Q2179" s="980"/>
      <c r="R2179" s="980"/>
      <c r="S2179" s="980"/>
      <c r="T2179" s="980"/>
      <c r="U2179" s="980"/>
      <c r="V2179" s="980"/>
      <c r="W2179" s="980"/>
      <c r="X2179" s="980"/>
      <c r="Y2179" s="980"/>
      <c r="Z2179" s="980"/>
      <c r="AA2179" s="980"/>
      <c r="AB2179" s="980"/>
      <c r="AC2179" s="1507">
        <f t="shared" si="716"/>
        <v>63</v>
      </c>
      <c r="AD2179" s="1508">
        <f t="shared" si="717"/>
        <v>6300</v>
      </c>
      <c r="AE2179" s="14">
        <f t="shared" si="718"/>
        <v>43.633333333333333</v>
      </c>
      <c r="AF2179" s="14">
        <f t="shared" si="719"/>
        <v>0</v>
      </c>
      <c r="AG2179" s="14" t="e">
        <f t="shared" si="720"/>
        <v>#DIV/0!</v>
      </c>
      <c r="AH2179" s="14" t="e">
        <f t="shared" si="721"/>
        <v>#DIV/0!</v>
      </c>
      <c r="AI2179" s="14">
        <f t="shared" si="722"/>
        <v>63</v>
      </c>
      <c r="AJ2179" s="995"/>
    </row>
    <row r="2180" spans="1:36" ht="31.5">
      <c r="A2180" s="1475">
        <v>20</v>
      </c>
      <c r="B2180" s="985" t="s">
        <v>971</v>
      </c>
      <c r="C2180" s="980" t="s">
        <v>66</v>
      </c>
      <c r="D2180" s="984">
        <v>71.150000000000006</v>
      </c>
      <c r="E2180" s="980">
        <v>51</v>
      </c>
      <c r="F2180" s="984">
        <f t="shared" si="723"/>
        <v>3628.65</v>
      </c>
      <c r="G2180" s="980"/>
      <c r="H2180" s="980"/>
      <c r="I2180" s="975">
        <v>44475</v>
      </c>
      <c r="J2180" s="1762">
        <v>46326</v>
      </c>
      <c r="K2180" s="1762"/>
      <c r="L2180" s="980"/>
      <c r="M2180" s="1762"/>
      <c r="N2180" s="980"/>
      <c r="O2180" s="980">
        <v>2</v>
      </c>
      <c r="P2180" s="980"/>
      <c r="Q2180" s="980"/>
      <c r="R2180" s="980"/>
      <c r="S2180" s="980"/>
      <c r="T2180" s="980"/>
      <c r="U2180" s="980"/>
      <c r="V2180" s="980"/>
      <c r="W2180" s="980"/>
      <c r="X2180" s="980"/>
      <c r="Y2180" s="980"/>
      <c r="Z2180" s="980"/>
      <c r="AA2180" s="980"/>
      <c r="AB2180" s="980"/>
      <c r="AC2180" s="1507">
        <f t="shared" si="716"/>
        <v>49</v>
      </c>
      <c r="AD2180" s="1508">
        <f t="shared" si="717"/>
        <v>3486.3500000000004</v>
      </c>
      <c r="AE2180" s="14">
        <f t="shared" si="718"/>
        <v>43.633333333333333</v>
      </c>
      <c r="AF2180" s="14">
        <f t="shared" si="719"/>
        <v>0.66666666666666663</v>
      </c>
      <c r="AG2180" s="14">
        <f t="shared" si="720"/>
        <v>73.5</v>
      </c>
      <c r="AH2180" s="14">
        <f t="shared" si="721"/>
        <v>29.866666666666667</v>
      </c>
      <c r="AI2180" s="14">
        <f t="shared" si="722"/>
        <v>19.911111111111111</v>
      </c>
      <c r="AJ2180" s="995"/>
    </row>
    <row r="2181" spans="1:36" ht="31.5">
      <c r="A2181" s="1475">
        <v>21</v>
      </c>
      <c r="B2181" s="985" t="s">
        <v>972</v>
      </c>
      <c r="C2181" s="980" t="s">
        <v>66</v>
      </c>
      <c r="D2181" s="984">
        <v>100</v>
      </c>
      <c r="E2181" s="980">
        <v>70</v>
      </c>
      <c r="F2181" s="984">
        <f t="shared" si="723"/>
        <v>7000</v>
      </c>
      <c r="G2181" s="980"/>
      <c r="H2181" s="980"/>
      <c r="I2181" s="975">
        <v>44475</v>
      </c>
      <c r="J2181" s="1762">
        <v>46326</v>
      </c>
      <c r="K2181" s="1762"/>
      <c r="L2181" s="980"/>
      <c r="M2181" s="1762"/>
      <c r="N2181" s="980"/>
      <c r="O2181" s="980"/>
      <c r="P2181" s="980">
        <v>11</v>
      </c>
      <c r="Q2181" s="980"/>
      <c r="R2181" s="980"/>
      <c r="S2181" s="980"/>
      <c r="T2181" s="980"/>
      <c r="U2181" s="980"/>
      <c r="V2181" s="980"/>
      <c r="W2181" s="980"/>
      <c r="X2181" s="980"/>
      <c r="Y2181" s="980"/>
      <c r="Z2181" s="980"/>
      <c r="AA2181" s="980"/>
      <c r="AB2181" s="980"/>
      <c r="AC2181" s="1507">
        <f t="shared" si="716"/>
        <v>59</v>
      </c>
      <c r="AD2181" s="1508">
        <f t="shared" si="717"/>
        <v>5900</v>
      </c>
      <c r="AE2181" s="14">
        <f t="shared" si="718"/>
        <v>43.633333333333333</v>
      </c>
      <c r="AF2181" s="14">
        <f t="shared" si="719"/>
        <v>3.6666666666666665</v>
      </c>
      <c r="AG2181" s="14">
        <f t="shared" si="720"/>
        <v>16.09090909090909</v>
      </c>
      <c r="AH2181" s="14">
        <f t="shared" si="721"/>
        <v>-27.542424242424243</v>
      </c>
      <c r="AI2181" s="14">
        <f t="shared" si="722"/>
        <v>-100.98888888888888</v>
      </c>
      <c r="AJ2181" s="995"/>
    </row>
    <row r="2182" spans="1:36" ht="31.5">
      <c r="A2182" s="1475">
        <v>22</v>
      </c>
      <c r="B2182" s="985" t="s">
        <v>973</v>
      </c>
      <c r="C2182" s="980" t="s">
        <v>66</v>
      </c>
      <c r="D2182" s="984">
        <v>59.72</v>
      </c>
      <c r="E2182" s="980">
        <v>53</v>
      </c>
      <c r="F2182" s="984">
        <f t="shared" si="723"/>
        <v>3165.16</v>
      </c>
      <c r="G2182" s="980"/>
      <c r="H2182" s="980"/>
      <c r="I2182" s="975">
        <v>44475</v>
      </c>
      <c r="J2182" s="1762">
        <v>46326</v>
      </c>
      <c r="K2182" s="1762"/>
      <c r="L2182" s="980"/>
      <c r="M2182" s="1762"/>
      <c r="N2182" s="980">
        <v>2</v>
      </c>
      <c r="O2182" s="980"/>
      <c r="P2182" s="980"/>
      <c r="Q2182" s="980"/>
      <c r="R2182" s="980"/>
      <c r="S2182" s="980"/>
      <c r="T2182" s="980"/>
      <c r="U2182" s="980"/>
      <c r="V2182" s="980"/>
      <c r="W2182" s="980"/>
      <c r="X2182" s="980"/>
      <c r="Y2182" s="980"/>
      <c r="Z2182" s="980"/>
      <c r="AA2182" s="980"/>
      <c r="AB2182" s="980"/>
      <c r="AC2182" s="1507">
        <f t="shared" si="716"/>
        <v>51</v>
      </c>
      <c r="AD2182" s="1508">
        <f t="shared" si="717"/>
        <v>3045.72</v>
      </c>
      <c r="AE2182" s="14">
        <f t="shared" si="718"/>
        <v>43.633333333333333</v>
      </c>
      <c r="AF2182" s="14">
        <f t="shared" si="719"/>
        <v>0.66666666666666663</v>
      </c>
      <c r="AG2182" s="14">
        <f t="shared" si="720"/>
        <v>76.5</v>
      </c>
      <c r="AH2182" s="14">
        <f t="shared" si="721"/>
        <v>32.866666666666667</v>
      </c>
      <c r="AI2182" s="14">
        <f t="shared" si="722"/>
        <v>21.911111111111111</v>
      </c>
      <c r="AJ2182" s="995"/>
    </row>
    <row r="2183" spans="1:36" ht="31.5">
      <c r="A2183" s="1475">
        <v>23</v>
      </c>
      <c r="B2183" s="985" t="s">
        <v>974</v>
      </c>
      <c r="C2183" s="980" t="s">
        <v>66</v>
      </c>
      <c r="D2183" s="984">
        <v>39.39</v>
      </c>
      <c r="E2183" s="980">
        <v>28</v>
      </c>
      <c r="F2183" s="984">
        <f t="shared" si="723"/>
        <v>1102.92</v>
      </c>
      <c r="G2183" s="980"/>
      <c r="H2183" s="980"/>
      <c r="I2183" s="975">
        <v>44475</v>
      </c>
      <c r="J2183" s="1762">
        <v>46326</v>
      </c>
      <c r="K2183" s="1762"/>
      <c r="L2183" s="980"/>
      <c r="M2183" s="1762"/>
      <c r="N2183" s="980">
        <v>2</v>
      </c>
      <c r="O2183" s="980">
        <v>4</v>
      </c>
      <c r="P2183" s="980">
        <v>7</v>
      </c>
      <c r="Q2183" s="980"/>
      <c r="R2183" s="980"/>
      <c r="S2183" s="980"/>
      <c r="T2183" s="980"/>
      <c r="U2183" s="980"/>
      <c r="V2183" s="980"/>
      <c r="W2183" s="980"/>
      <c r="X2183" s="980"/>
      <c r="Y2183" s="980"/>
      <c r="Z2183" s="980"/>
      <c r="AA2183" s="980"/>
      <c r="AB2183" s="980"/>
      <c r="AC2183" s="1507">
        <f t="shared" si="716"/>
        <v>15</v>
      </c>
      <c r="AD2183" s="1508">
        <f t="shared" si="717"/>
        <v>590.85</v>
      </c>
      <c r="AE2183" s="14">
        <f t="shared" si="718"/>
        <v>43.633333333333333</v>
      </c>
      <c r="AF2183" s="14">
        <f t="shared" si="719"/>
        <v>4.333333333333333</v>
      </c>
      <c r="AG2183" s="14">
        <f t="shared" si="720"/>
        <v>3.4615384615384617</v>
      </c>
      <c r="AH2183" s="14">
        <f t="shared" si="721"/>
        <v>-40.171794871794873</v>
      </c>
      <c r="AI2183" s="14">
        <f t="shared" si="722"/>
        <v>-174.07777777777775</v>
      </c>
      <c r="AJ2183" s="995"/>
    </row>
    <row r="2184" spans="1:36" ht="15.75" customHeight="1">
      <c r="A2184" s="1475">
        <v>24</v>
      </c>
      <c r="B2184" s="985" t="s">
        <v>975</v>
      </c>
      <c r="C2184" s="980" t="s">
        <v>66</v>
      </c>
      <c r="D2184" s="984">
        <v>84.21</v>
      </c>
      <c r="E2184" s="980">
        <v>44</v>
      </c>
      <c r="F2184" s="984">
        <f t="shared" si="723"/>
        <v>3705.24</v>
      </c>
      <c r="G2184" s="980"/>
      <c r="H2184" s="980"/>
      <c r="I2184" s="975">
        <v>44475</v>
      </c>
      <c r="J2184" s="1762">
        <v>46326</v>
      </c>
      <c r="K2184" s="1762"/>
      <c r="L2184" s="980"/>
      <c r="M2184" s="1762"/>
      <c r="N2184" s="980"/>
      <c r="O2184" s="980">
        <v>2</v>
      </c>
      <c r="P2184" s="980">
        <v>6</v>
      </c>
      <c r="Q2184" s="980"/>
      <c r="R2184" s="980"/>
      <c r="S2184" s="980"/>
      <c r="T2184" s="980"/>
      <c r="U2184" s="980"/>
      <c r="V2184" s="980"/>
      <c r="W2184" s="980"/>
      <c r="X2184" s="980"/>
      <c r="Y2184" s="980"/>
      <c r="Z2184" s="980"/>
      <c r="AA2184" s="980"/>
      <c r="AB2184" s="980"/>
      <c r="AC2184" s="1507">
        <f t="shared" si="716"/>
        <v>36</v>
      </c>
      <c r="AD2184" s="1508">
        <f t="shared" si="717"/>
        <v>3031.56</v>
      </c>
      <c r="AE2184" s="14">
        <f t="shared" si="718"/>
        <v>43.633333333333333</v>
      </c>
      <c r="AF2184" s="14">
        <f t="shared" si="719"/>
        <v>2.6666666666666665</v>
      </c>
      <c r="AG2184" s="14">
        <f t="shared" si="720"/>
        <v>13.5</v>
      </c>
      <c r="AH2184" s="14">
        <f t="shared" si="721"/>
        <v>-30.133333333333333</v>
      </c>
      <c r="AI2184" s="14">
        <f t="shared" si="722"/>
        <v>-80.355555555555554</v>
      </c>
      <c r="AJ2184" s="995"/>
    </row>
    <row r="2185" spans="1:36" ht="15.75">
      <c r="A2185" s="1475">
        <v>25</v>
      </c>
      <c r="B2185" s="985" t="s">
        <v>976</v>
      </c>
      <c r="C2185" s="980" t="s">
        <v>66</v>
      </c>
      <c r="D2185" s="984">
        <v>95</v>
      </c>
      <c r="E2185" s="980">
        <v>77</v>
      </c>
      <c r="F2185" s="984">
        <f t="shared" si="723"/>
        <v>7315</v>
      </c>
      <c r="G2185" s="980"/>
      <c r="H2185" s="980"/>
      <c r="I2185" s="975">
        <v>44544</v>
      </c>
      <c r="J2185" s="1762">
        <v>46142</v>
      </c>
      <c r="K2185" s="1762"/>
      <c r="L2185" s="980">
        <v>1444</v>
      </c>
      <c r="M2185" s="1762">
        <v>44503</v>
      </c>
      <c r="N2185" s="980"/>
      <c r="O2185" s="980"/>
      <c r="P2185" s="980">
        <v>8</v>
      </c>
      <c r="Q2185" s="980"/>
      <c r="R2185" s="980"/>
      <c r="S2185" s="980"/>
      <c r="T2185" s="980"/>
      <c r="U2185" s="980"/>
      <c r="V2185" s="980"/>
      <c r="W2185" s="980"/>
      <c r="X2185" s="980"/>
      <c r="Y2185" s="980"/>
      <c r="Z2185" s="980"/>
      <c r="AA2185" s="980"/>
      <c r="AB2185" s="980"/>
      <c r="AC2185" s="1507">
        <f t="shared" si="716"/>
        <v>69</v>
      </c>
      <c r="AD2185" s="1508">
        <f t="shared" si="717"/>
        <v>6555</v>
      </c>
      <c r="AE2185" s="14">
        <f t="shared" si="718"/>
        <v>37.5</v>
      </c>
      <c r="AF2185" s="14">
        <f t="shared" si="719"/>
        <v>2.6666666666666665</v>
      </c>
      <c r="AG2185" s="14">
        <f t="shared" si="720"/>
        <v>25.875</v>
      </c>
      <c r="AH2185" s="14">
        <f t="shared" si="721"/>
        <v>-11.625</v>
      </c>
      <c r="AI2185" s="14">
        <f t="shared" si="722"/>
        <v>-31</v>
      </c>
      <c r="AJ2185" s="995"/>
    </row>
    <row r="2186" spans="1:36" ht="15.75">
      <c r="A2186" s="1475">
        <v>26</v>
      </c>
      <c r="B2186" s="985" t="s">
        <v>8409</v>
      </c>
      <c r="C2186" s="980" t="s">
        <v>66</v>
      </c>
      <c r="D2186" s="984">
        <v>0.01</v>
      </c>
      <c r="E2186" s="980"/>
      <c r="F2186" s="984"/>
      <c r="G2186" s="980">
        <v>50</v>
      </c>
      <c r="H2186" s="980">
        <f>D2186*G2186</f>
        <v>0.5</v>
      </c>
      <c r="I2186" s="975">
        <v>44949</v>
      </c>
      <c r="J2186" s="1762"/>
      <c r="K2186" s="1762"/>
      <c r="L2186" s="980">
        <v>1194</v>
      </c>
      <c r="M2186" s="1762">
        <v>44924</v>
      </c>
      <c r="N2186" s="980"/>
      <c r="O2186" s="980"/>
      <c r="P2186" s="980"/>
      <c r="Q2186" s="980"/>
      <c r="R2186" s="980"/>
      <c r="S2186" s="980"/>
      <c r="T2186" s="980"/>
      <c r="U2186" s="980"/>
      <c r="V2186" s="980"/>
      <c r="W2186" s="980"/>
      <c r="X2186" s="980"/>
      <c r="Y2186" s="980"/>
      <c r="Z2186" s="980"/>
      <c r="AA2186" s="980"/>
      <c r="AB2186" s="980"/>
      <c r="AC2186" s="1507">
        <f t="shared" si="716"/>
        <v>50</v>
      </c>
      <c r="AD2186" s="1508">
        <f t="shared" si="717"/>
        <v>0.5</v>
      </c>
      <c r="AE2186" s="14">
        <f t="shared" si="718"/>
        <v>-1500.5666666666666</v>
      </c>
      <c r="AF2186" s="14">
        <f t="shared" si="719"/>
        <v>0</v>
      </c>
      <c r="AG2186" s="14" t="e">
        <f t="shared" si="720"/>
        <v>#DIV/0!</v>
      </c>
      <c r="AH2186" s="14" t="e">
        <f t="shared" si="721"/>
        <v>#DIV/0!</v>
      </c>
      <c r="AI2186" s="14">
        <f t="shared" si="722"/>
        <v>50</v>
      </c>
      <c r="AJ2186" s="995"/>
    </row>
    <row r="2187" spans="1:36" ht="15.75">
      <c r="A2187" s="1475">
        <v>27</v>
      </c>
      <c r="B2187" s="985" t="s">
        <v>615</v>
      </c>
      <c r="C2187" s="980" t="s">
        <v>66</v>
      </c>
      <c r="D2187" s="984">
        <v>12085</v>
      </c>
      <c r="E2187" s="980">
        <v>1</v>
      </c>
      <c r="F2187" s="984">
        <f t="shared" ref="F2187:F2196" si="724">D2187*E2187</f>
        <v>12085</v>
      </c>
      <c r="G2187" s="980"/>
      <c r="H2187" s="980"/>
      <c r="I2187" s="975">
        <v>41519</v>
      </c>
      <c r="J2187" s="1762"/>
      <c r="K2187" s="1762"/>
      <c r="L2187" s="980"/>
      <c r="M2187" s="1762"/>
      <c r="N2187" s="980"/>
      <c r="O2187" s="980"/>
      <c r="P2187" s="980"/>
      <c r="Q2187" s="980"/>
      <c r="R2187" s="980"/>
      <c r="S2187" s="980"/>
      <c r="T2187" s="980"/>
      <c r="U2187" s="980"/>
      <c r="V2187" s="980"/>
      <c r="W2187" s="980"/>
      <c r="X2187" s="980"/>
      <c r="Y2187" s="980"/>
      <c r="Z2187" s="980"/>
      <c r="AA2187" s="980"/>
      <c r="AB2187" s="980"/>
      <c r="AC2187" s="1507">
        <f t="shared" si="716"/>
        <v>1</v>
      </c>
      <c r="AD2187" s="1508">
        <f t="shared" si="717"/>
        <v>12085</v>
      </c>
      <c r="AE2187" s="14">
        <f t="shared" si="718"/>
        <v>-1500.5666666666666</v>
      </c>
      <c r="AF2187" s="14">
        <f t="shared" si="719"/>
        <v>0</v>
      </c>
      <c r="AG2187" s="14" t="e">
        <f t="shared" si="720"/>
        <v>#DIV/0!</v>
      </c>
      <c r="AH2187" s="14" t="e">
        <f t="shared" si="721"/>
        <v>#DIV/0!</v>
      </c>
      <c r="AI2187" s="14">
        <f t="shared" si="722"/>
        <v>1</v>
      </c>
      <c r="AJ2187" s="995"/>
    </row>
    <row r="2188" spans="1:36" ht="15.75">
      <c r="A2188" s="1475">
        <v>28</v>
      </c>
      <c r="B2188" s="985" t="s">
        <v>616</v>
      </c>
      <c r="C2188" s="980" t="s">
        <v>66</v>
      </c>
      <c r="D2188" s="984">
        <v>5870</v>
      </c>
      <c r="E2188" s="980">
        <v>1</v>
      </c>
      <c r="F2188" s="984">
        <f t="shared" si="724"/>
        <v>5870</v>
      </c>
      <c r="G2188" s="980"/>
      <c r="H2188" s="980"/>
      <c r="I2188" s="975">
        <v>41519</v>
      </c>
      <c r="J2188" s="1762"/>
      <c r="K2188" s="1762"/>
      <c r="L2188" s="980"/>
      <c r="M2188" s="1762"/>
      <c r="N2188" s="980"/>
      <c r="O2188" s="980"/>
      <c r="P2188" s="980"/>
      <c r="Q2188" s="980"/>
      <c r="R2188" s="980"/>
      <c r="S2188" s="980"/>
      <c r="T2188" s="980"/>
      <c r="U2188" s="980"/>
      <c r="V2188" s="980"/>
      <c r="W2188" s="980"/>
      <c r="X2188" s="980"/>
      <c r="Y2188" s="980"/>
      <c r="Z2188" s="980"/>
      <c r="AA2188" s="980"/>
      <c r="AB2188" s="980"/>
      <c r="AC2188" s="1507">
        <f t="shared" si="716"/>
        <v>1</v>
      </c>
      <c r="AD2188" s="1508">
        <f t="shared" si="717"/>
        <v>5870</v>
      </c>
      <c r="AE2188" s="14">
        <f t="shared" si="718"/>
        <v>-1500.5666666666666</v>
      </c>
      <c r="AF2188" s="14">
        <f t="shared" si="719"/>
        <v>0</v>
      </c>
      <c r="AG2188" s="14" t="e">
        <f t="shared" si="720"/>
        <v>#DIV/0!</v>
      </c>
      <c r="AH2188" s="14" t="e">
        <f t="shared" si="721"/>
        <v>#DIV/0!</v>
      </c>
      <c r="AI2188" s="14">
        <f t="shared" si="722"/>
        <v>1</v>
      </c>
      <c r="AJ2188" s="995"/>
    </row>
    <row r="2189" spans="1:36" ht="15.75">
      <c r="A2189" s="1475">
        <v>29</v>
      </c>
      <c r="B2189" s="985" t="s">
        <v>977</v>
      </c>
      <c r="C2189" s="980" t="s">
        <v>66</v>
      </c>
      <c r="D2189" s="984">
        <v>12000</v>
      </c>
      <c r="E2189" s="980">
        <v>1</v>
      </c>
      <c r="F2189" s="984">
        <f t="shared" si="724"/>
        <v>12000</v>
      </c>
      <c r="G2189" s="980"/>
      <c r="H2189" s="980"/>
      <c r="I2189" s="1762">
        <v>44515</v>
      </c>
      <c r="J2189" s="1762">
        <v>46112</v>
      </c>
      <c r="K2189" s="1762"/>
      <c r="L2189" s="980">
        <v>1444</v>
      </c>
      <c r="M2189" s="1762">
        <v>44503</v>
      </c>
      <c r="N2189" s="980"/>
      <c r="O2189" s="980"/>
      <c r="P2189" s="980"/>
      <c r="Q2189" s="980"/>
      <c r="R2189" s="980"/>
      <c r="S2189" s="980"/>
      <c r="T2189" s="980"/>
      <c r="U2189" s="980"/>
      <c r="V2189" s="980"/>
      <c r="W2189" s="980"/>
      <c r="X2189" s="980"/>
      <c r="Y2189" s="980"/>
      <c r="Z2189" s="980"/>
      <c r="AA2189" s="980"/>
      <c r="AB2189" s="980"/>
      <c r="AC2189" s="1507">
        <f t="shared" si="716"/>
        <v>1</v>
      </c>
      <c r="AD2189" s="1508">
        <f t="shared" si="717"/>
        <v>12000</v>
      </c>
      <c r="AE2189" s="14">
        <f t="shared" si="718"/>
        <v>36.5</v>
      </c>
      <c r="AF2189" s="14">
        <f t="shared" si="719"/>
        <v>0</v>
      </c>
      <c r="AG2189" s="14" t="e">
        <f t="shared" si="720"/>
        <v>#DIV/0!</v>
      </c>
      <c r="AH2189" s="14" t="e">
        <f t="shared" si="721"/>
        <v>#DIV/0!</v>
      </c>
      <c r="AI2189" s="14">
        <f t="shared" si="722"/>
        <v>1</v>
      </c>
      <c r="AJ2189" s="995"/>
    </row>
    <row r="2190" spans="1:36" ht="15.75">
      <c r="A2190" s="1475">
        <v>30</v>
      </c>
      <c r="B2190" s="985" t="s">
        <v>978</v>
      </c>
      <c r="C2190" s="980" t="s">
        <v>66</v>
      </c>
      <c r="D2190" s="984">
        <v>12000</v>
      </c>
      <c r="E2190" s="980">
        <v>1</v>
      </c>
      <c r="F2190" s="984">
        <f t="shared" si="724"/>
        <v>12000</v>
      </c>
      <c r="G2190" s="980"/>
      <c r="H2190" s="980"/>
      <c r="I2190" s="1762">
        <v>44515</v>
      </c>
      <c r="J2190" s="1762">
        <v>45747</v>
      </c>
      <c r="K2190" s="1762"/>
      <c r="L2190" s="980">
        <v>1444</v>
      </c>
      <c r="M2190" s="1762">
        <v>44503</v>
      </c>
      <c r="N2190" s="980"/>
      <c r="O2190" s="980"/>
      <c r="P2190" s="980"/>
      <c r="Q2190" s="980"/>
      <c r="R2190" s="980"/>
      <c r="S2190" s="980"/>
      <c r="T2190" s="980"/>
      <c r="U2190" s="980"/>
      <c r="V2190" s="980"/>
      <c r="W2190" s="980"/>
      <c r="X2190" s="980"/>
      <c r="Y2190" s="980"/>
      <c r="Z2190" s="980"/>
      <c r="AA2190" s="980"/>
      <c r="AB2190" s="980"/>
      <c r="AC2190" s="1507">
        <f t="shared" si="716"/>
        <v>1</v>
      </c>
      <c r="AD2190" s="1508">
        <f t="shared" si="717"/>
        <v>12000</v>
      </c>
      <c r="AE2190" s="14">
        <f t="shared" si="718"/>
        <v>24.333333333333332</v>
      </c>
      <c r="AF2190" s="14">
        <f t="shared" si="719"/>
        <v>0</v>
      </c>
      <c r="AG2190" s="14" t="e">
        <f t="shared" si="720"/>
        <v>#DIV/0!</v>
      </c>
      <c r="AH2190" s="14" t="e">
        <f t="shared" si="721"/>
        <v>#DIV/0!</v>
      </c>
      <c r="AI2190" s="14">
        <f t="shared" si="722"/>
        <v>1</v>
      </c>
      <c r="AJ2190" s="995"/>
    </row>
    <row r="2191" spans="1:36" ht="31.5">
      <c r="A2191" s="1475">
        <v>32</v>
      </c>
      <c r="B2191" s="985" t="s">
        <v>7581</v>
      </c>
      <c r="C2191" s="980" t="s">
        <v>66</v>
      </c>
      <c r="D2191" s="984">
        <v>30200</v>
      </c>
      <c r="E2191" s="980">
        <v>1</v>
      </c>
      <c r="F2191" s="984">
        <f t="shared" si="724"/>
        <v>30200</v>
      </c>
      <c r="G2191" s="980"/>
      <c r="H2191" s="980"/>
      <c r="I2191" s="1762">
        <v>44515</v>
      </c>
      <c r="J2191" s="1762">
        <v>45747</v>
      </c>
      <c r="K2191" s="1762"/>
      <c r="L2191" s="980">
        <v>1444</v>
      </c>
      <c r="M2191" s="1762">
        <v>44503</v>
      </c>
      <c r="N2191" s="980"/>
      <c r="O2191" s="980"/>
      <c r="P2191" s="980"/>
      <c r="Q2191" s="980"/>
      <c r="R2191" s="980"/>
      <c r="S2191" s="980"/>
      <c r="T2191" s="980"/>
      <c r="U2191" s="980"/>
      <c r="V2191" s="980"/>
      <c r="W2191" s="980"/>
      <c r="X2191" s="980"/>
      <c r="Y2191" s="980"/>
      <c r="Z2191" s="980"/>
      <c r="AA2191" s="980"/>
      <c r="AB2191" s="980"/>
      <c r="AC2191" s="1507">
        <f t="shared" si="716"/>
        <v>1</v>
      </c>
      <c r="AD2191" s="1508">
        <f t="shared" si="717"/>
        <v>30200</v>
      </c>
      <c r="AE2191" s="14">
        <f t="shared" si="718"/>
        <v>24.333333333333332</v>
      </c>
      <c r="AF2191" s="14">
        <f t="shared" si="719"/>
        <v>0</v>
      </c>
      <c r="AG2191" s="14" t="e">
        <f t="shared" si="720"/>
        <v>#DIV/0!</v>
      </c>
      <c r="AH2191" s="14" t="e">
        <f t="shared" si="721"/>
        <v>#DIV/0!</v>
      </c>
      <c r="AI2191" s="14">
        <f t="shared" si="722"/>
        <v>1</v>
      </c>
      <c r="AJ2191" s="995"/>
    </row>
    <row r="2192" spans="1:36" ht="15.75">
      <c r="A2192" s="1475">
        <v>33</v>
      </c>
      <c r="B2192" s="985" t="s">
        <v>617</v>
      </c>
      <c r="C2192" s="980" t="s">
        <v>66</v>
      </c>
      <c r="D2192" s="984">
        <v>2520</v>
      </c>
      <c r="E2192" s="980">
        <v>1</v>
      </c>
      <c r="F2192" s="984">
        <f t="shared" si="724"/>
        <v>2520</v>
      </c>
      <c r="G2192" s="980"/>
      <c r="H2192" s="980"/>
      <c r="I2192" s="975">
        <v>41519</v>
      </c>
      <c r="J2192" s="1762"/>
      <c r="K2192" s="1762"/>
      <c r="L2192" s="980"/>
      <c r="M2192" s="1762"/>
      <c r="N2192" s="980"/>
      <c r="O2192" s="980"/>
      <c r="P2192" s="980"/>
      <c r="Q2192" s="980"/>
      <c r="R2192" s="980"/>
      <c r="S2192" s="980"/>
      <c r="T2192" s="980"/>
      <c r="U2192" s="980"/>
      <c r="V2192" s="980"/>
      <c r="W2192" s="980"/>
      <c r="X2192" s="980"/>
      <c r="Y2192" s="980"/>
      <c r="Z2192" s="980"/>
      <c r="AA2192" s="980"/>
      <c r="AB2192" s="980"/>
      <c r="AC2192" s="1507">
        <f t="shared" ref="AC2192:AC2225" si="725">E2192+G2192-N2192-O2192-AA2192-P2192-Q2192-R2192-S2192-T2192-U2192-V2192-W2192-X2192-Y2192</f>
        <v>1</v>
      </c>
      <c r="AD2192" s="1508">
        <f t="shared" ref="AD2192:AD2221" si="726">D2192*AC2192</f>
        <v>2520</v>
      </c>
      <c r="AE2192" s="14">
        <f t="shared" ref="AE2192:AE2225" si="727">(J2192-"01.04.2023")/30</f>
        <v>-1500.5666666666666</v>
      </c>
      <c r="AF2192" s="14">
        <f t="shared" ref="AF2192:AF2225" si="728">(N2192+O2192+P2192+Q2192+R2192+S2192+T2192+U2192+V2192+W2192+X2192+Y2192)/3</f>
        <v>0</v>
      </c>
      <c r="AG2192" s="14" t="e">
        <f t="shared" ref="AG2192:AG2221" si="729">AC2192/AF2192</f>
        <v>#DIV/0!</v>
      </c>
      <c r="AH2192" s="14" t="e">
        <f t="shared" ref="AH2192:AH2221" si="730">AG2192-AE2192</f>
        <v>#DIV/0!</v>
      </c>
      <c r="AI2192" s="14">
        <f t="shared" ref="AI2192:AI2225" si="731">AC2192-(AE2192*AF2192)</f>
        <v>1</v>
      </c>
      <c r="AJ2192" s="995"/>
    </row>
    <row r="2193" spans="1:36" ht="15.75">
      <c r="A2193" s="1475">
        <v>34</v>
      </c>
      <c r="B2193" s="985" t="s">
        <v>618</v>
      </c>
      <c r="C2193" s="980" t="s">
        <v>66</v>
      </c>
      <c r="D2193" s="984">
        <v>2830</v>
      </c>
      <c r="E2193" s="980">
        <v>1</v>
      </c>
      <c r="F2193" s="984">
        <f t="shared" si="724"/>
        <v>2830</v>
      </c>
      <c r="G2193" s="980"/>
      <c r="H2193" s="980"/>
      <c r="I2193" s="975">
        <v>41519</v>
      </c>
      <c r="J2193" s="1762"/>
      <c r="K2193" s="1762"/>
      <c r="L2193" s="980"/>
      <c r="M2193" s="1762"/>
      <c r="N2193" s="980"/>
      <c r="O2193" s="980"/>
      <c r="P2193" s="980"/>
      <c r="Q2193" s="980"/>
      <c r="R2193" s="980"/>
      <c r="S2193" s="980"/>
      <c r="T2193" s="980"/>
      <c r="U2193" s="980"/>
      <c r="V2193" s="980"/>
      <c r="W2193" s="980"/>
      <c r="X2193" s="980"/>
      <c r="Y2193" s="980"/>
      <c r="Z2193" s="980"/>
      <c r="AA2193" s="980"/>
      <c r="AB2193" s="980"/>
      <c r="AC2193" s="1507">
        <f t="shared" si="725"/>
        <v>1</v>
      </c>
      <c r="AD2193" s="1508">
        <f t="shared" si="726"/>
        <v>2830</v>
      </c>
      <c r="AE2193" s="14">
        <f t="shared" si="727"/>
        <v>-1500.5666666666666</v>
      </c>
      <c r="AF2193" s="14">
        <f t="shared" si="728"/>
        <v>0</v>
      </c>
      <c r="AG2193" s="14" t="e">
        <f t="shared" si="729"/>
        <v>#DIV/0!</v>
      </c>
      <c r="AH2193" s="14" t="e">
        <f t="shared" si="730"/>
        <v>#DIV/0!</v>
      </c>
      <c r="AI2193" s="14">
        <f t="shared" si="731"/>
        <v>1</v>
      </c>
      <c r="AJ2193" s="995"/>
    </row>
    <row r="2194" spans="1:36" ht="15.75">
      <c r="A2194" s="1475">
        <v>35</v>
      </c>
      <c r="B2194" s="985" t="s">
        <v>619</v>
      </c>
      <c r="C2194" s="980" t="s">
        <v>66</v>
      </c>
      <c r="D2194" s="984">
        <v>2400</v>
      </c>
      <c r="E2194" s="980">
        <v>1</v>
      </c>
      <c r="F2194" s="984">
        <f t="shared" si="724"/>
        <v>2400</v>
      </c>
      <c r="G2194" s="980"/>
      <c r="H2194" s="980"/>
      <c r="I2194" s="975">
        <v>41519</v>
      </c>
      <c r="J2194" s="1762"/>
      <c r="K2194" s="1762"/>
      <c r="L2194" s="980"/>
      <c r="M2194" s="1762"/>
      <c r="N2194" s="980"/>
      <c r="O2194" s="980"/>
      <c r="P2194" s="980"/>
      <c r="Q2194" s="980"/>
      <c r="R2194" s="980"/>
      <c r="S2194" s="980"/>
      <c r="T2194" s="980"/>
      <c r="U2194" s="980"/>
      <c r="V2194" s="980"/>
      <c r="W2194" s="980"/>
      <c r="X2194" s="980"/>
      <c r="Y2194" s="980"/>
      <c r="Z2194" s="980"/>
      <c r="AA2194" s="980"/>
      <c r="AB2194" s="980"/>
      <c r="AC2194" s="1507">
        <f t="shared" si="725"/>
        <v>1</v>
      </c>
      <c r="AD2194" s="1508">
        <f t="shared" si="726"/>
        <v>2400</v>
      </c>
      <c r="AE2194" s="14">
        <f t="shared" si="727"/>
        <v>-1500.5666666666666</v>
      </c>
      <c r="AF2194" s="14">
        <f t="shared" si="728"/>
        <v>0</v>
      </c>
      <c r="AG2194" s="14" t="e">
        <f t="shared" si="729"/>
        <v>#DIV/0!</v>
      </c>
      <c r="AH2194" s="14" t="e">
        <f t="shared" si="730"/>
        <v>#DIV/0!</v>
      </c>
      <c r="AI2194" s="14">
        <f t="shared" si="731"/>
        <v>1</v>
      </c>
      <c r="AJ2194" s="995"/>
    </row>
    <row r="2195" spans="1:36" ht="15.75">
      <c r="A2195" s="1475">
        <v>36</v>
      </c>
      <c r="B2195" s="985" t="s">
        <v>979</v>
      </c>
      <c r="C2195" s="980" t="s">
        <v>66</v>
      </c>
      <c r="D2195" s="984">
        <v>336390</v>
      </c>
      <c r="E2195" s="980">
        <v>1</v>
      </c>
      <c r="F2195" s="984">
        <f t="shared" si="724"/>
        <v>336390</v>
      </c>
      <c r="G2195" s="980"/>
      <c r="H2195" s="980"/>
      <c r="I2195" s="975">
        <v>44179</v>
      </c>
      <c r="J2195" s="1762"/>
      <c r="K2195" s="1762"/>
      <c r="L2195" s="980"/>
      <c r="M2195" s="1762"/>
      <c r="N2195" s="980"/>
      <c r="O2195" s="980"/>
      <c r="P2195" s="980"/>
      <c r="Q2195" s="980"/>
      <c r="R2195" s="980"/>
      <c r="S2195" s="980"/>
      <c r="T2195" s="980"/>
      <c r="U2195" s="980"/>
      <c r="V2195" s="980"/>
      <c r="W2195" s="980"/>
      <c r="X2195" s="980"/>
      <c r="Y2195" s="980"/>
      <c r="Z2195" s="980"/>
      <c r="AA2195" s="980"/>
      <c r="AB2195" s="980"/>
      <c r="AC2195" s="1507">
        <f t="shared" si="725"/>
        <v>1</v>
      </c>
      <c r="AD2195" s="1508">
        <f t="shared" si="726"/>
        <v>336390</v>
      </c>
      <c r="AE2195" s="14">
        <f t="shared" si="727"/>
        <v>-1500.5666666666666</v>
      </c>
      <c r="AF2195" s="14">
        <f t="shared" si="728"/>
        <v>0</v>
      </c>
      <c r="AG2195" s="14" t="e">
        <f t="shared" si="729"/>
        <v>#DIV/0!</v>
      </c>
      <c r="AH2195" s="14" t="e">
        <f t="shared" si="730"/>
        <v>#DIV/0!</v>
      </c>
      <c r="AI2195" s="14">
        <f t="shared" si="731"/>
        <v>1</v>
      </c>
      <c r="AJ2195" s="995"/>
    </row>
    <row r="2196" spans="1:36" ht="15.75" customHeight="1">
      <c r="A2196" s="1475">
        <v>37</v>
      </c>
      <c r="B2196" s="985" t="s">
        <v>980</v>
      </c>
      <c r="C2196" s="980" t="s">
        <v>66</v>
      </c>
      <c r="D2196" s="984">
        <v>1388325</v>
      </c>
      <c r="E2196" s="980">
        <v>1</v>
      </c>
      <c r="F2196" s="984">
        <f t="shared" si="724"/>
        <v>1388325</v>
      </c>
      <c r="G2196" s="980"/>
      <c r="H2196" s="980"/>
      <c r="I2196" s="975">
        <v>42723</v>
      </c>
      <c r="J2196" s="1762"/>
      <c r="K2196" s="1762"/>
      <c r="L2196" s="980"/>
      <c r="M2196" s="1762"/>
      <c r="N2196" s="980"/>
      <c r="O2196" s="980"/>
      <c r="P2196" s="980"/>
      <c r="Q2196" s="980"/>
      <c r="R2196" s="980"/>
      <c r="S2196" s="980"/>
      <c r="T2196" s="980"/>
      <c r="U2196" s="980"/>
      <c r="V2196" s="980"/>
      <c r="W2196" s="980"/>
      <c r="X2196" s="980"/>
      <c r="Y2196" s="980"/>
      <c r="Z2196" s="980"/>
      <c r="AA2196" s="980"/>
      <c r="AB2196" s="980"/>
      <c r="AC2196" s="1507">
        <f t="shared" si="725"/>
        <v>1</v>
      </c>
      <c r="AD2196" s="1508">
        <f t="shared" si="726"/>
        <v>1388325</v>
      </c>
      <c r="AE2196" s="14">
        <f t="shared" si="727"/>
        <v>-1500.5666666666666</v>
      </c>
      <c r="AF2196" s="14">
        <f t="shared" si="728"/>
        <v>0</v>
      </c>
      <c r="AG2196" s="14" t="e">
        <f t="shared" si="729"/>
        <v>#DIV/0!</v>
      </c>
      <c r="AH2196" s="14" t="e">
        <f t="shared" si="730"/>
        <v>#DIV/0!</v>
      </c>
      <c r="AI2196" s="14">
        <f t="shared" si="731"/>
        <v>1</v>
      </c>
      <c r="AJ2196" s="995"/>
    </row>
    <row r="2197" spans="1:36" ht="15.75">
      <c r="A2197" s="1475">
        <v>39</v>
      </c>
      <c r="B2197" s="985" t="s">
        <v>4615</v>
      </c>
      <c r="C2197" s="980" t="s">
        <v>66</v>
      </c>
      <c r="D2197" s="984">
        <v>2</v>
      </c>
      <c r="E2197" s="980"/>
      <c r="F2197" s="984"/>
      <c r="G2197" s="980">
        <v>20</v>
      </c>
      <c r="H2197" s="980">
        <f>D2197*G2197</f>
        <v>40</v>
      </c>
      <c r="I2197" s="975">
        <v>44937</v>
      </c>
      <c r="J2197" s="1762"/>
      <c r="K2197" s="1762"/>
      <c r="L2197" s="980">
        <v>1193</v>
      </c>
      <c r="M2197" s="1762">
        <v>44924</v>
      </c>
      <c r="N2197" s="980"/>
      <c r="O2197" s="980"/>
      <c r="P2197" s="980"/>
      <c r="Q2197" s="980"/>
      <c r="R2197" s="980"/>
      <c r="S2197" s="980"/>
      <c r="T2197" s="980"/>
      <c r="U2197" s="980"/>
      <c r="V2197" s="980"/>
      <c r="W2197" s="980"/>
      <c r="X2197" s="980"/>
      <c r="Y2197" s="980"/>
      <c r="Z2197" s="980"/>
      <c r="AA2197" s="980"/>
      <c r="AB2197" s="980"/>
      <c r="AC2197" s="1507">
        <f t="shared" si="725"/>
        <v>20</v>
      </c>
      <c r="AD2197" s="1508">
        <f t="shared" si="726"/>
        <v>40</v>
      </c>
      <c r="AE2197" s="14">
        <f t="shared" si="727"/>
        <v>-1500.5666666666666</v>
      </c>
      <c r="AF2197" s="14">
        <f t="shared" si="728"/>
        <v>0</v>
      </c>
      <c r="AG2197" s="14" t="e">
        <f t="shared" si="729"/>
        <v>#DIV/0!</v>
      </c>
      <c r="AH2197" s="14" t="e">
        <f t="shared" si="730"/>
        <v>#DIV/0!</v>
      </c>
      <c r="AI2197" s="14">
        <f t="shared" si="731"/>
        <v>20</v>
      </c>
      <c r="AJ2197" s="995"/>
    </row>
    <row r="2198" spans="1:36" ht="15.75">
      <c r="A2198" s="1475">
        <v>40</v>
      </c>
      <c r="B2198" s="985" t="s">
        <v>3962</v>
      </c>
      <c r="C2198" s="980" t="s">
        <v>66</v>
      </c>
      <c r="D2198" s="984">
        <v>0.8</v>
      </c>
      <c r="E2198" s="980"/>
      <c r="F2198" s="984"/>
      <c r="G2198" s="980">
        <v>50</v>
      </c>
      <c r="H2198" s="980">
        <f>D2198*G2198</f>
        <v>40</v>
      </c>
      <c r="I2198" s="975">
        <v>44949</v>
      </c>
      <c r="J2198" s="1762"/>
      <c r="K2198" s="1762"/>
      <c r="L2198" s="980">
        <v>1194</v>
      </c>
      <c r="M2198" s="1762">
        <v>44924</v>
      </c>
      <c r="N2198" s="980"/>
      <c r="O2198" s="980">
        <v>3</v>
      </c>
      <c r="P2198" s="980">
        <v>5</v>
      </c>
      <c r="Q2198" s="980"/>
      <c r="R2198" s="980"/>
      <c r="S2198" s="980"/>
      <c r="T2198" s="980"/>
      <c r="U2198" s="980"/>
      <c r="V2198" s="980"/>
      <c r="W2198" s="980"/>
      <c r="X2198" s="980"/>
      <c r="Y2198" s="980"/>
      <c r="Z2198" s="980"/>
      <c r="AA2198" s="980"/>
      <c r="AB2198" s="980"/>
      <c r="AC2198" s="1507">
        <f t="shared" si="725"/>
        <v>42</v>
      </c>
      <c r="AD2198" s="1508">
        <f t="shared" si="726"/>
        <v>33.6</v>
      </c>
      <c r="AE2198" s="14">
        <f t="shared" si="727"/>
        <v>-1500.5666666666666</v>
      </c>
      <c r="AF2198" s="14">
        <f t="shared" si="728"/>
        <v>2.6666666666666665</v>
      </c>
      <c r="AG2198" s="14">
        <f t="shared" si="729"/>
        <v>15.75</v>
      </c>
      <c r="AH2198" s="14">
        <f t="shared" si="730"/>
        <v>1516.3166666666666</v>
      </c>
      <c r="AI2198" s="14">
        <f t="shared" si="731"/>
        <v>4043.5111111111109</v>
      </c>
      <c r="AJ2198" s="995"/>
    </row>
    <row r="2199" spans="1:36" ht="15.75">
      <c r="A2199" s="1475">
        <v>41</v>
      </c>
      <c r="B2199" s="985" t="s">
        <v>4015</v>
      </c>
      <c r="C2199" s="980" t="s">
        <v>66</v>
      </c>
      <c r="D2199" s="984">
        <v>0.2</v>
      </c>
      <c r="E2199" s="980"/>
      <c r="F2199" s="984"/>
      <c r="G2199" s="980">
        <v>50</v>
      </c>
      <c r="H2199" s="980">
        <f>D2199*G2199</f>
        <v>10</v>
      </c>
      <c r="I2199" s="975">
        <v>44949</v>
      </c>
      <c r="J2199" s="1762"/>
      <c r="K2199" s="1762"/>
      <c r="L2199" s="980">
        <v>1194</v>
      </c>
      <c r="M2199" s="1762">
        <v>44924</v>
      </c>
      <c r="N2199" s="980"/>
      <c r="O2199" s="980"/>
      <c r="P2199" s="980"/>
      <c r="Q2199" s="980"/>
      <c r="R2199" s="980"/>
      <c r="S2199" s="980"/>
      <c r="T2199" s="980"/>
      <c r="U2199" s="980"/>
      <c r="V2199" s="980"/>
      <c r="W2199" s="980"/>
      <c r="X2199" s="980"/>
      <c r="Y2199" s="980"/>
      <c r="Z2199" s="980"/>
      <c r="AA2199" s="980"/>
      <c r="AB2199" s="980"/>
      <c r="AC2199" s="1507">
        <f t="shared" si="725"/>
        <v>50</v>
      </c>
      <c r="AD2199" s="1508">
        <f t="shared" si="726"/>
        <v>10</v>
      </c>
      <c r="AE2199" s="14">
        <f t="shared" si="727"/>
        <v>-1500.5666666666666</v>
      </c>
      <c r="AF2199" s="14">
        <f t="shared" si="728"/>
        <v>0</v>
      </c>
      <c r="AG2199" s="14" t="e">
        <f t="shared" si="729"/>
        <v>#DIV/0!</v>
      </c>
      <c r="AH2199" s="14" t="e">
        <f t="shared" si="730"/>
        <v>#DIV/0!</v>
      </c>
      <c r="AI2199" s="14">
        <f t="shared" si="731"/>
        <v>50</v>
      </c>
      <c r="AJ2199" s="995"/>
    </row>
    <row r="2200" spans="1:36" ht="15.75">
      <c r="A2200" s="1475">
        <v>42</v>
      </c>
      <c r="B2200" s="985" t="s">
        <v>8410</v>
      </c>
      <c r="C2200" s="980" t="s">
        <v>66</v>
      </c>
      <c r="D2200" s="984">
        <v>0.2</v>
      </c>
      <c r="E2200" s="980"/>
      <c r="F2200" s="984"/>
      <c r="G2200" s="980">
        <v>50</v>
      </c>
      <c r="H2200" s="980">
        <f>D2200*G2200</f>
        <v>10</v>
      </c>
      <c r="I2200" s="975">
        <v>44949</v>
      </c>
      <c r="J2200" s="1762"/>
      <c r="K2200" s="1762"/>
      <c r="L2200" s="980">
        <v>1194</v>
      </c>
      <c r="M2200" s="1762">
        <v>44924</v>
      </c>
      <c r="N2200" s="980"/>
      <c r="O2200" s="980">
        <v>4</v>
      </c>
      <c r="P2200" s="980">
        <v>3</v>
      </c>
      <c r="Q2200" s="980"/>
      <c r="R2200" s="980"/>
      <c r="S2200" s="980"/>
      <c r="T2200" s="980"/>
      <c r="U2200" s="980"/>
      <c r="V2200" s="980"/>
      <c r="W2200" s="980"/>
      <c r="X2200" s="980"/>
      <c r="Y2200" s="980"/>
      <c r="Z2200" s="980"/>
      <c r="AA2200" s="980"/>
      <c r="AB2200" s="980"/>
      <c r="AC2200" s="1507">
        <f t="shared" si="725"/>
        <v>43</v>
      </c>
      <c r="AD2200" s="1508">
        <f t="shared" si="726"/>
        <v>8.6</v>
      </c>
      <c r="AE2200" s="14">
        <f t="shared" si="727"/>
        <v>-1500.5666666666666</v>
      </c>
      <c r="AF2200" s="14">
        <f t="shared" si="728"/>
        <v>2.3333333333333335</v>
      </c>
      <c r="AG2200" s="14">
        <f t="shared" si="729"/>
        <v>18.428571428571427</v>
      </c>
      <c r="AH2200" s="14">
        <f t="shared" si="730"/>
        <v>1518.9952380952379</v>
      </c>
      <c r="AI2200" s="14">
        <f t="shared" si="731"/>
        <v>3544.3222222222221</v>
      </c>
      <c r="AJ2200" s="995"/>
    </row>
    <row r="2201" spans="1:36" ht="15.75">
      <c r="A2201" s="1475">
        <v>43</v>
      </c>
      <c r="B2201" s="985" t="s">
        <v>4702</v>
      </c>
      <c r="C2201" s="980" t="s">
        <v>66</v>
      </c>
      <c r="D2201" s="984">
        <v>5</v>
      </c>
      <c r="E2201" s="980"/>
      <c r="F2201" s="984"/>
      <c r="G2201" s="980">
        <v>20</v>
      </c>
      <c r="H2201" s="980">
        <f>D2201*G2201</f>
        <v>100</v>
      </c>
      <c r="I2201" s="975">
        <v>44937</v>
      </c>
      <c r="J2201" s="1762"/>
      <c r="K2201" s="1762"/>
      <c r="L2201" s="980">
        <v>1193</v>
      </c>
      <c r="M2201" s="1762">
        <v>44924</v>
      </c>
      <c r="N2201" s="980"/>
      <c r="O2201" s="980"/>
      <c r="P2201" s="980"/>
      <c r="Q2201" s="980"/>
      <c r="R2201" s="980"/>
      <c r="S2201" s="980"/>
      <c r="T2201" s="980"/>
      <c r="U2201" s="980"/>
      <c r="V2201" s="980"/>
      <c r="W2201" s="980"/>
      <c r="X2201" s="980"/>
      <c r="Y2201" s="980"/>
      <c r="Z2201" s="980"/>
      <c r="AA2201" s="980"/>
      <c r="AB2201" s="980"/>
      <c r="AC2201" s="1507">
        <f t="shared" si="725"/>
        <v>20</v>
      </c>
      <c r="AD2201" s="1508">
        <f t="shared" si="726"/>
        <v>100</v>
      </c>
      <c r="AE2201" s="14">
        <f t="shared" si="727"/>
        <v>-1500.5666666666666</v>
      </c>
      <c r="AF2201" s="14">
        <f t="shared" si="728"/>
        <v>0</v>
      </c>
      <c r="AG2201" s="14" t="e">
        <f t="shared" si="729"/>
        <v>#DIV/0!</v>
      </c>
      <c r="AH2201" s="14" t="e">
        <f t="shared" si="730"/>
        <v>#DIV/0!</v>
      </c>
      <c r="AI2201" s="14">
        <f t="shared" si="731"/>
        <v>20</v>
      </c>
      <c r="AJ2201" s="995"/>
    </row>
    <row r="2202" spans="1:36" ht="15.75" customHeight="1">
      <c r="A2202" s="1475">
        <v>44</v>
      </c>
      <c r="B2202" s="985" t="s">
        <v>620</v>
      </c>
      <c r="C2202" s="980" t="s">
        <v>66</v>
      </c>
      <c r="D2202" s="984">
        <v>12615</v>
      </c>
      <c r="E2202" s="980">
        <v>1</v>
      </c>
      <c r="F2202" s="984">
        <f>D2202*E2202</f>
        <v>12615</v>
      </c>
      <c r="G2202" s="980"/>
      <c r="H2202" s="980"/>
      <c r="I2202" s="975">
        <v>41519</v>
      </c>
      <c r="J2202" s="1762"/>
      <c r="K2202" s="1762"/>
      <c r="L2202" s="980"/>
      <c r="M2202" s="1762"/>
      <c r="N2202" s="980"/>
      <c r="O2202" s="980"/>
      <c r="P2202" s="980"/>
      <c r="Q2202" s="980"/>
      <c r="R2202" s="980"/>
      <c r="S2202" s="980"/>
      <c r="T2202" s="980"/>
      <c r="U2202" s="980"/>
      <c r="V2202" s="980"/>
      <c r="W2202" s="980"/>
      <c r="X2202" s="980"/>
      <c r="Y2202" s="980"/>
      <c r="Z2202" s="980"/>
      <c r="AA2202" s="980"/>
      <c r="AB2202" s="980"/>
      <c r="AC2202" s="1507">
        <f t="shared" si="725"/>
        <v>1</v>
      </c>
      <c r="AD2202" s="1508">
        <f t="shared" si="726"/>
        <v>12615</v>
      </c>
      <c r="AE2202" s="14">
        <f t="shared" si="727"/>
        <v>-1500.5666666666666</v>
      </c>
      <c r="AF2202" s="14">
        <f t="shared" si="728"/>
        <v>0</v>
      </c>
      <c r="AG2202" s="14" t="e">
        <f t="shared" si="729"/>
        <v>#DIV/0!</v>
      </c>
      <c r="AH2202" s="14" t="e">
        <f t="shared" si="730"/>
        <v>#DIV/0!</v>
      </c>
      <c r="AI2202" s="14">
        <f t="shared" si="731"/>
        <v>1</v>
      </c>
      <c r="AJ2202" s="995"/>
    </row>
    <row r="2203" spans="1:36" ht="15.75">
      <c r="A2203" s="1475">
        <v>45</v>
      </c>
      <c r="B2203" s="985" t="s">
        <v>621</v>
      </c>
      <c r="C2203" s="980" t="s">
        <v>66</v>
      </c>
      <c r="D2203" s="984">
        <v>14630</v>
      </c>
      <c r="E2203" s="980">
        <v>1</v>
      </c>
      <c r="F2203" s="984">
        <f>D2203*E2203</f>
        <v>14630</v>
      </c>
      <c r="G2203" s="980"/>
      <c r="H2203" s="980"/>
      <c r="I2203" s="975">
        <v>41519</v>
      </c>
      <c r="J2203" s="1762"/>
      <c r="K2203" s="1762"/>
      <c r="L2203" s="980"/>
      <c r="M2203" s="1762"/>
      <c r="N2203" s="980"/>
      <c r="O2203" s="980"/>
      <c r="P2203" s="980"/>
      <c r="Q2203" s="980"/>
      <c r="R2203" s="980"/>
      <c r="S2203" s="980"/>
      <c r="T2203" s="980"/>
      <c r="U2203" s="980"/>
      <c r="V2203" s="980"/>
      <c r="W2203" s="980"/>
      <c r="X2203" s="980"/>
      <c r="Y2203" s="980"/>
      <c r="Z2203" s="980"/>
      <c r="AA2203" s="980"/>
      <c r="AB2203" s="980"/>
      <c r="AC2203" s="1507">
        <f t="shared" si="725"/>
        <v>1</v>
      </c>
      <c r="AD2203" s="1508">
        <f t="shared" si="726"/>
        <v>14630</v>
      </c>
      <c r="AE2203" s="14">
        <f t="shared" si="727"/>
        <v>-1500.5666666666666</v>
      </c>
      <c r="AF2203" s="14">
        <f t="shared" si="728"/>
        <v>0</v>
      </c>
      <c r="AG2203" s="14" t="e">
        <f t="shared" si="729"/>
        <v>#DIV/0!</v>
      </c>
      <c r="AH2203" s="14" t="e">
        <f t="shared" si="730"/>
        <v>#DIV/0!</v>
      </c>
      <c r="AI2203" s="14">
        <f t="shared" si="731"/>
        <v>1</v>
      </c>
      <c r="AJ2203" s="995"/>
    </row>
    <row r="2204" spans="1:36" ht="15.75">
      <c r="A2204" s="1475">
        <v>46</v>
      </c>
      <c r="B2204" s="985" t="s">
        <v>5017</v>
      </c>
      <c r="C2204" s="980" t="s">
        <v>66</v>
      </c>
      <c r="D2204" s="984">
        <v>35</v>
      </c>
      <c r="E2204" s="980"/>
      <c r="F2204" s="984"/>
      <c r="G2204" s="980">
        <v>1</v>
      </c>
      <c r="H2204" s="980">
        <f>D2204*G2204</f>
        <v>35</v>
      </c>
      <c r="I2204" s="975">
        <v>44949</v>
      </c>
      <c r="J2204" s="1762"/>
      <c r="K2204" s="1762"/>
      <c r="L2204" s="980">
        <v>1194</v>
      </c>
      <c r="M2204" s="1762">
        <v>44924</v>
      </c>
      <c r="N2204" s="980"/>
      <c r="O2204" s="980"/>
      <c r="P2204" s="980"/>
      <c r="Q2204" s="980"/>
      <c r="R2204" s="980"/>
      <c r="S2204" s="980"/>
      <c r="T2204" s="980"/>
      <c r="U2204" s="980"/>
      <c r="V2204" s="980"/>
      <c r="W2204" s="980"/>
      <c r="X2204" s="980"/>
      <c r="Y2204" s="980"/>
      <c r="Z2204" s="980"/>
      <c r="AA2204" s="980"/>
      <c r="AB2204" s="980"/>
      <c r="AC2204" s="1507">
        <f t="shared" si="725"/>
        <v>1</v>
      </c>
      <c r="AD2204" s="1508">
        <f t="shared" si="726"/>
        <v>35</v>
      </c>
      <c r="AE2204" s="14">
        <f t="shared" si="727"/>
        <v>-1500.5666666666666</v>
      </c>
      <c r="AF2204" s="14">
        <f t="shared" si="728"/>
        <v>0</v>
      </c>
      <c r="AG2204" s="14" t="e">
        <f t="shared" si="729"/>
        <v>#DIV/0!</v>
      </c>
      <c r="AH2204" s="14" t="e">
        <f t="shared" si="730"/>
        <v>#DIV/0!</v>
      </c>
      <c r="AI2204" s="14">
        <f t="shared" si="731"/>
        <v>1</v>
      </c>
      <c r="AJ2204" s="995"/>
    </row>
    <row r="2205" spans="1:36" ht="15.75">
      <c r="A2205" s="1475">
        <v>47</v>
      </c>
      <c r="B2205" s="985" t="s">
        <v>5018</v>
      </c>
      <c r="C2205" s="980" t="s">
        <v>66</v>
      </c>
      <c r="D2205" s="984">
        <v>5</v>
      </c>
      <c r="E2205" s="980"/>
      <c r="F2205" s="984"/>
      <c r="G2205" s="980">
        <v>1</v>
      </c>
      <c r="H2205" s="980">
        <f>D2205*G2205</f>
        <v>5</v>
      </c>
      <c r="I2205" s="975">
        <v>44949</v>
      </c>
      <c r="J2205" s="1762"/>
      <c r="K2205" s="1762"/>
      <c r="L2205" s="980">
        <v>1194</v>
      </c>
      <c r="M2205" s="1762">
        <v>44924</v>
      </c>
      <c r="N2205" s="980"/>
      <c r="O2205" s="980"/>
      <c r="P2205" s="980"/>
      <c r="Q2205" s="980"/>
      <c r="R2205" s="980"/>
      <c r="S2205" s="980"/>
      <c r="T2205" s="980"/>
      <c r="U2205" s="980"/>
      <c r="V2205" s="980"/>
      <c r="W2205" s="980"/>
      <c r="X2205" s="980"/>
      <c r="Y2205" s="980"/>
      <c r="Z2205" s="980"/>
      <c r="AA2205" s="980"/>
      <c r="AB2205" s="980"/>
      <c r="AC2205" s="1507">
        <f t="shared" si="725"/>
        <v>1</v>
      </c>
      <c r="AD2205" s="1508">
        <f t="shared" si="726"/>
        <v>5</v>
      </c>
      <c r="AE2205" s="14">
        <f t="shared" si="727"/>
        <v>-1500.5666666666666</v>
      </c>
      <c r="AF2205" s="14">
        <f t="shared" si="728"/>
        <v>0</v>
      </c>
      <c r="AG2205" s="14" t="e">
        <f t="shared" si="729"/>
        <v>#DIV/0!</v>
      </c>
      <c r="AH2205" s="14" t="e">
        <f t="shared" si="730"/>
        <v>#DIV/0!</v>
      </c>
      <c r="AI2205" s="14">
        <f t="shared" si="731"/>
        <v>1</v>
      </c>
      <c r="AJ2205" s="995"/>
    </row>
    <row r="2206" spans="1:36" ht="15.75">
      <c r="A2206" s="1475">
        <v>48</v>
      </c>
      <c r="B2206" s="985" t="s">
        <v>4703</v>
      </c>
      <c r="C2206" s="980" t="s">
        <v>66</v>
      </c>
      <c r="D2206" s="984">
        <v>1</v>
      </c>
      <c r="E2206" s="980"/>
      <c r="F2206" s="984"/>
      <c r="G2206" s="980">
        <v>50</v>
      </c>
      <c r="H2206" s="980">
        <f>D2206*G2206</f>
        <v>50</v>
      </c>
      <c r="I2206" s="975">
        <v>44937</v>
      </c>
      <c r="J2206" s="1762"/>
      <c r="K2206" s="1762"/>
      <c r="L2206" s="980">
        <v>1193</v>
      </c>
      <c r="M2206" s="1762">
        <v>44924</v>
      </c>
      <c r="N2206" s="980"/>
      <c r="O2206" s="980"/>
      <c r="P2206" s="980"/>
      <c r="Q2206" s="980"/>
      <c r="R2206" s="980"/>
      <c r="S2206" s="980"/>
      <c r="T2206" s="980"/>
      <c r="U2206" s="980"/>
      <c r="V2206" s="980"/>
      <c r="W2206" s="980"/>
      <c r="X2206" s="980"/>
      <c r="Y2206" s="980"/>
      <c r="Z2206" s="980"/>
      <c r="AA2206" s="980"/>
      <c r="AB2206" s="980"/>
      <c r="AC2206" s="1507">
        <f t="shared" si="725"/>
        <v>50</v>
      </c>
      <c r="AD2206" s="1508">
        <f t="shared" si="726"/>
        <v>50</v>
      </c>
      <c r="AE2206" s="14">
        <f t="shared" si="727"/>
        <v>-1500.5666666666666</v>
      </c>
      <c r="AF2206" s="14">
        <f t="shared" si="728"/>
        <v>0</v>
      </c>
      <c r="AG2206" s="14" t="e">
        <f t="shared" si="729"/>
        <v>#DIV/0!</v>
      </c>
      <c r="AH2206" s="14" t="e">
        <f t="shared" si="730"/>
        <v>#DIV/0!</v>
      </c>
      <c r="AI2206" s="14">
        <f t="shared" si="731"/>
        <v>50</v>
      </c>
      <c r="AJ2206" s="995"/>
    </row>
    <row r="2207" spans="1:36" ht="15.75">
      <c r="A2207" s="1475">
        <v>49</v>
      </c>
      <c r="B2207" s="985" t="s">
        <v>623</v>
      </c>
      <c r="C2207" s="980" t="s">
        <v>66</v>
      </c>
      <c r="D2207" s="984">
        <v>825</v>
      </c>
      <c r="E2207" s="980">
        <v>4</v>
      </c>
      <c r="F2207" s="984">
        <f t="shared" ref="F2207:F2212" si="732">D2207*E2207</f>
        <v>3300</v>
      </c>
      <c r="G2207" s="980"/>
      <c r="H2207" s="980"/>
      <c r="I2207" s="975">
        <v>41519</v>
      </c>
      <c r="J2207" s="1762"/>
      <c r="K2207" s="1762"/>
      <c r="L2207" s="980"/>
      <c r="M2207" s="1762"/>
      <c r="N2207" s="980"/>
      <c r="O2207" s="980"/>
      <c r="P2207" s="980"/>
      <c r="Q2207" s="980"/>
      <c r="R2207" s="980"/>
      <c r="S2207" s="980"/>
      <c r="T2207" s="980"/>
      <c r="U2207" s="980"/>
      <c r="V2207" s="980"/>
      <c r="W2207" s="980"/>
      <c r="X2207" s="980"/>
      <c r="Y2207" s="980"/>
      <c r="Z2207" s="980"/>
      <c r="AA2207" s="980"/>
      <c r="AB2207" s="980"/>
      <c r="AC2207" s="1507">
        <f t="shared" si="725"/>
        <v>4</v>
      </c>
      <c r="AD2207" s="1508">
        <f t="shared" si="726"/>
        <v>3300</v>
      </c>
      <c r="AE2207" s="14">
        <f t="shared" si="727"/>
        <v>-1500.5666666666666</v>
      </c>
      <c r="AF2207" s="14">
        <f t="shared" si="728"/>
        <v>0</v>
      </c>
      <c r="AG2207" s="14" t="e">
        <f t="shared" si="729"/>
        <v>#DIV/0!</v>
      </c>
      <c r="AH2207" s="14" t="e">
        <f t="shared" si="730"/>
        <v>#DIV/0!</v>
      </c>
      <c r="AI2207" s="14">
        <f t="shared" si="731"/>
        <v>4</v>
      </c>
      <c r="AJ2207" s="995"/>
    </row>
    <row r="2208" spans="1:36" ht="15.75">
      <c r="A2208" s="1475">
        <v>50</v>
      </c>
      <c r="B2208" s="985" t="s">
        <v>624</v>
      </c>
      <c r="C2208" s="980" t="s">
        <v>66</v>
      </c>
      <c r="D2208" s="984">
        <v>800</v>
      </c>
      <c r="E2208" s="980">
        <v>4</v>
      </c>
      <c r="F2208" s="984">
        <f t="shared" si="732"/>
        <v>3200</v>
      </c>
      <c r="G2208" s="980"/>
      <c r="H2208" s="980"/>
      <c r="I2208" s="975">
        <v>41519</v>
      </c>
      <c r="J2208" s="1762"/>
      <c r="K2208" s="1762"/>
      <c r="L2208" s="980"/>
      <c r="M2208" s="1762"/>
      <c r="N2208" s="980"/>
      <c r="O2208" s="980"/>
      <c r="P2208" s="980"/>
      <c r="Q2208" s="980"/>
      <c r="R2208" s="980"/>
      <c r="S2208" s="980"/>
      <c r="T2208" s="980"/>
      <c r="U2208" s="980"/>
      <c r="V2208" s="980"/>
      <c r="W2208" s="980"/>
      <c r="X2208" s="980"/>
      <c r="Y2208" s="980"/>
      <c r="Z2208" s="980"/>
      <c r="AA2208" s="980"/>
      <c r="AB2208" s="980"/>
      <c r="AC2208" s="1507">
        <f t="shared" si="725"/>
        <v>4</v>
      </c>
      <c r="AD2208" s="1508">
        <f t="shared" si="726"/>
        <v>3200</v>
      </c>
      <c r="AE2208" s="14">
        <f t="shared" si="727"/>
        <v>-1500.5666666666666</v>
      </c>
      <c r="AF2208" s="14">
        <f t="shared" si="728"/>
        <v>0</v>
      </c>
      <c r="AG2208" s="14" t="e">
        <f t="shared" si="729"/>
        <v>#DIV/0!</v>
      </c>
      <c r="AH2208" s="14" t="e">
        <f t="shared" si="730"/>
        <v>#DIV/0!</v>
      </c>
      <c r="AI2208" s="14">
        <f t="shared" si="731"/>
        <v>4</v>
      </c>
      <c r="AJ2208" s="995"/>
    </row>
    <row r="2209" spans="1:36" ht="15.75">
      <c r="A2209" s="1475">
        <v>51</v>
      </c>
      <c r="B2209" s="985" t="s">
        <v>625</v>
      </c>
      <c r="C2209" s="980" t="s">
        <v>66</v>
      </c>
      <c r="D2209" s="984">
        <v>800</v>
      </c>
      <c r="E2209" s="980">
        <v>3</v>
      </c>
      <c r="F2209" s="984">
        <f t="shared" si="732"/>
        <v>2400</v>
      </c>
      <c r="G2209" s="980"/>
      <c r="H2209" s="980"/>
      <c r="I2209" s="975">
        <v>41519</v>
      </c>
      <c r="J2209" s="1762"/>
      <c r="K2209" s="1762"/>
      <c r="L2209" s="980"/>
      <c r="M2209" s="1762"/>
      <c r="N2209" s="980"/>
      <c r="O2209" s="980">
        <v>1</v>
      </c>
      <c r="P2209" s="980"/>
      <c r="Q2209" s="980"/>
      <c r="R2209" s="980"/>
      <c r="S2209" s="980"/>
      <c r="T2209" s="980"/>
      <c r="U2209" s="980"/>
      <c r="V2209" s="980"/>
      <c r="W2209" s="980"/>
      <c r="X2209" s="980"/>
      <c r="Y2209" s="980"/>
      <c r="Z2209" s="980"/>
      <c r="AA2209" s="980"/>
      <c r="AB2209" s="980"/>
      <c r="AC2209" s="1507">
        <f t="shared" si="725"/>
        <v>2</v>
      </c>
      <c r="AD2209" s="1508">
        <f t="shared" si="726"/>
        <v>1600</v>
      </c>
      <c r="AE2209" s="14">
        <f t="shared" si="727"/>
        <v>-1500.5666666666666</v>
      </c>
      <c r="AF2209" s="14">
        <f t="shared" si="728"/>
        <v>0.33333333333333331</v>
      </c>
      <c r="AG2209" s="14">
        <f t="shared" si="729"/>
        <v>6</v>
      </c>
      <c r="AH2209" s="14">
        <f t="shared" si="730"/>
        <v>1506.5666666666666</v>
      </c>
      <c r="AI2209" s="14">
        <f t="shared" si="731"/>
        <v>502.18888888888887</v>
      </c>
      <c r="AJ2209" s="995"/>
    </row>
    <row r="2210" spans="1:36" ht="15.75">
      <c r="A2210" s="1475">
        <v>52</v>
      </c>
      <c r="B2210" s="985" t="s">
        <v>626</v>
      </c>
      <c r="C2210" s="980" t="s">
        <v>66</v>
      </c>
      <c r="D2210" s="984">
        <v>800</v>
      </c>
      <c r="E2210" s="980">
        <v>2</v>
      </c>
      <c r="F2210" s="984">
        <f t="shared" si="732"/>
        <v>1600</v>
      </c>
      <c r="G2210" s="980"/>
      <c r="H2210" s="980"/>
      <c r="I2210" s="975">
        <v>41519</v>
      </c>
      <c r="J2210" s="1762"/>
      <c r="K2210" s="1762"/>
      <c r="L2210" s="980"/>
      <c r="M2210" s="1762"/>
      <c r="N2210" s="980"/>
      <c r="O2210" s="980"/>
      <c r="P2210" s="980"/>
      <c r="Q2210" s="980"/>
      <c r="R2210" s="980"/>
      <c r="S2210" s="980"/>
      <c r="T2210" s="980"/>
      <c r="U2210" s="980"/>
      <c r="V2210" s="980"/>
      <c r="W2210" s="980"/>
      <c r="X2210" s="980"/>
      <c r="Y2210" s="980"/>
      <c r="Z2210" s="980"/>
      <c r="AA2210" s="980"/>
      <c r="AB2210" s="980"/>
      <c r="AC2210" s="1507">
        <f t="shared" si="725"/>
        <v>2</v>
      </c>
      <c r="AD2210" s="1508">
        <f t="shared" si="726"/>
        <v>1600</v>
      </c>
      <c r="AE2210" s="14">
        <f t="shared" si="727"/>
        <v>-1500.5666666666666</v>
      </c>
      <c r="AF2210" s="14">
        <f t="shared" si="728"/>
        <v>0</v>
      </c>
      <c r="AG2210" s="14" t="e">
        <f t="shared" si="729"/>
        <v>#DIV/0!</v>
      </c>
      <c r="AH2210" s="14" t="e">
        <f t="shared" si="730"/>
        <v>#DIV/0!</v>
      </c>
      <c r="AI2210" s="14">
        <f t="shared" si="731"/>
        <v>2</v>
      </c>
      <c r="AJ2210" s="995"/>
    </row>
    <row r="2211" spans="1:36" ht="15.75">
      <c r="A2211" s="1475">
        <v>53</v>
      </c>
      <c r="B2211" s="985" t="s">
        <v>627</v>
      </c>
      <c r="C2211" s="980" t="s">
        <v>66</v>
      </c>
      <c r="D2211" s="984">
        <v>800</v>
      </c>
      <c r="E2211" s="980">
        <v>4</v>
      </c>
      <c r="F2211" s="984">
        <f t="shared" si="732"/>
        <v>3200</v>
      </c>
      <c r="G2211" s="980"/>
      <c r="H2211" s="980"/>
      <c r="I2211" s="975">
        <v>41519</v>
      </c>
      <c r="J2211" s="1762"/>
      <c r="K2211" s="1762"/>
      <c r="L2211" s="980"/>
      <c r="M2211" s="1762"/>
      <c r="N2211" s="980"/>
      <c r="O2211" s="980">
        <v>1</v>
      </c>
      <c r="P2211" s="980"/>
      <c r="Q2211" s="980"/>
      <c r="R2211" s="980"/>
      <c r="S2211" s="980"/>
      <c r="T2211" s="980"/>
      <c r="U2211" s="980"/>
      <c r="V2211" s="980"/>
      <c r="W2211" s="980"/>
      <c r="X2211" s="980"/>
      <c r="Y2211" s="980"/>
      <c r="Z2211" s="980"/>
      <c r="AA2211" s="980"/>
      <c r="AB2211" s="980"/>
      <c r="AC2211" s="1507">
        <f t="shared" si="725"/>
        <v>3</v>
      </c>
      <c r="AD2211" s="1508">
        <f t="shared" si="726"/>
        <v>2400</v>
      </c>
      <c r="AE2211" s="14">
        <f t="shared" si="727"/>
        <v>-1500.5666666666666</v>
      </c>
      <c r="AF2211" s="14">
        <f t="shared" si="728"/>
        <v>0.33333333333333331</v>
      </c>
      <c r="AG2211" s="14">
        <f t="shared" si="729"/>
        <v>9</v>
      </c>
      <c r="AH2211" s="14">
        <f t="shared" si="730"/>
        <v>1509.5666666666666</v>
      </c>
      <c r="AI2211" s="14">
        <f t="shared" si="731"/>
        <v>503.18888888888887</v>
      </c>
      <c r="AJ2211" s="995"/>
    </row>
    <row r="2212" spans="1:36" ht="15.75">
      <c r="A2212" s="1475">
        <v>54</v>
      </c>
      <c r="B2212" s="985" t="s">
        <v>622</v>
      </c>
      <c r="C2212" s="980" t="s">
        <v>66</v>
      </c>
      <c r="D2212" s="984">
        <v>4770</v>
      </c>
      <c r="E2212" s="980">
        <v>1</v>
      </c>
      <c r="F2212" s="984">
        <f t="shared" si="732"/>
        <v>4770</v>
      </c>
      <c r="G2212" s="980"/>
      <c r="H2212" s="980"/>
      <c r="I2212" s="975">
        <v>41519</v>
      </c>
      <c r="J2212" s="1762"/>
      <c r="K2212" s="1762"/>
      <c r="L2212" s="980"/>
      <c r="M2212" s="1762"/>
      <c r="N2212" s="980"/>
      <c r="O2212" s="980"/>
      <c r="P2212" s="980"/>
      <c r="Q2212" s="980"/>
      <c r="R2212" s="980"/>
      <c r="S2212" s="980"/>
      <c r="T2212" s="980"/>
      <c r="U2212" s="980"/>
      <c r="V2212" s="980"/>
      <c r="W2212" s="980"/>
      <c r="X2212" s="980"/>
      <c r="Y2212" s="980"/>
      <c r="Z2212" s="980"/>
      <c r="AA2212" s="980"/>
      <c r="AB2212" s="980"/>
      <c r="AC2212" s="1507">
        <f t="shared" si="725"/>
        <v>1</v>
      </c>
      <c r="AD2212" s="1508">
        <f t="shared" si="726"/>
        <v>4770</v>
      </c>
      <c r="AE2212" s="14">
        <f t="shared" si="727"/>
        <v>-1500.5666666666666</v>
      </c>
      <c r="AF2212" s="14">
        <f t="shared" si="728"/>
        <v>0</v>
      </c>
      <c r="AG2212" s="14" t="e">
        <f t="shared" si="729"/>
        <v>#DIV/0!</v>
      </c>
      <c r="AH2212" s="14" t="e">
        <f t="shared" si="730"/>
        <v>#DIV/0!</v>
      </c>
      <c r="AI2212" s="14">
        <f t="shared" si="731"/>
        <v>1</v>
      </c>
      <c r="AJ2212" s="995"/>
    </row>
    <row r="2213" spans="1:36" ht="15.75">
      <c r="A2213" s="1475">
        <v>55</v>
      </c>
      <c r="B2213" s="985" t="s">
        <v>3530</v>
      </c>
      <c r="C2213" s="980" t="s">
        <v>66</v>
      </c>
      <c r="D2213" s="984">
        <v>20</v>
      </c>
      <c r="E2213" s="980"/>
      <c r="F2213" s="984"/>
      <c r="G2213" s="980">
        <v>1</v>
      </c>
      <c r="H2213" s="980">
        <f>D2213*G2213</f>
        <v>20</v>
      </c>
      <c r="I2213" s="975">
        <v>44949</v>
      </c>
      <c r="J2213" s="1762"/>
      <c r="K2213" s="1762"/>
      <c r="L2213" s="980">
        <v>1194</v>
      </c>
      <c r="M2213" s="1762">
        <v>44924</v>
      </c>
      <c r="N2213" s="980"/>
      <c r="O2213" s="980"/>
      <c r="P2213" s="980"/>
      <c r="Q2213" s="980"/>
      <c r="R2213" s="980"/>
      <c r="S2213" s="980"/>
      <c r="T2213" s="980"/>
      <c r="U2213" s="980"/>
      <c r="V2213" s="980"/>
      <c r="W2213" s="980"/>
      <c r="X2213" s="980"/>
      <c r="Y2213" s="980"/>
      <c r="Z2213" s="980"/>
      <c r="AA2213" s="980"/>
      <c r="AB2213" s="980"/>
      <c r="AC2213" s="1507">
        <f t="shared" si="725"/>
        <v>1</v>
      </c>
      <c r="AD2213" s="1508">
        <f t="shared" si="726"/>
        <v>20</v>
      </c>
      <c r="AE2213" s="14">
        <f t="shared" si="727"/>
        <v>-1500.5666666666666</v>
      </c>
      <c r="AF2213" s="14">
        <f t="shared" si="728"/>
        <v>0</v>
      </c>
      <c r="AG2213" s="14" t="e">
        <f t="shared" si="729"/>
        <v>#DIV/0!</v>
      </c>
      <c r="AH2213" s="14" t="e">
        <f t="shared" si="730"/>
        <v>#DIV/0!</v>
      </c>
      <c r="AI2213" s="14">
        <f t="shared" si="731"/>
        <v>1</v>
      </c>
      <c r="AJ2213" s="995"/>
    </row>
    <row r="2214" spans="1:36" ht="15.75">
      <c r="A2214" s="1475">
        <v>57</v>
      </c>
      <c r="B2214" s="985" t="s">
        <v>628</v>
      </c>
      <c r="C2214" s="980" t="s">
        <v>206</v>
      </c>
      <c r="D2214" s="984">
        <v>1590</v>
      </c>
      <c r="E2214" s="980">
        <v>11</v>
      </c>
      <c r="F2214" s="984">
        <f t="shared" ref="F2214:F2221" si="733">D2214*E2214</f>
        <v>17490</v>
      </c>
      <c r="G2214" s="980"/>
      <c r="H2214" s="980"/>
      <c r="I2214" s="975">
        <v>41519</v>
      </c>
      <c r="J2214" s="1762"/>
      <c r="K2214" s="1762"/>
      <c r="L2214" s="980"/>
      <c r="M2214" s="1762"/>
      <c r="N2214" s="980"/>
      <c r="O2214" s="980"/>
      <c r="P2214" s="980"/>
      <c r="Q2214" s="980"/>
      <c r="R2214" s="980"/>
      <c r="S2214" s="980"/>
      <c r="T2214" s="980"/>
      <c r="U2214" s="980"/>
      <c r="V2214" s="980"/>
      <c r="W2214" s="980"/>
      <c r="X2214" s="980"/>
      <c r="Y2214" s="980"/>
      <c r="Z2214" s="980"/>
      <c r="AA2214" s="980"/>
      <c r="AB2214" s="980"/>
      <c r="AC2214" s="1507">
        <f t="shared" si="725"/>
        <v>11</v>
      </c>
      <c r="AD2214" s="1508">
        <f t="shared" si="726"/>
        <v>17490</v>
      </c>
      <c r="AE2214" s="14">
        <f t="shared" si="727"/>
        <v>-1500.5666666666666</v>
      </c>
      <c r="AF2214" s="14">
        <f t="shared" si="728"/>
        <v>0</v>
      </c>
      <c r="AG2214" s="14" t="e">
        <f t="shared" si="729"/>
        <v>#DIV/0!</v>
      </c>
      <c r="AH2214" s="14" t="e">
        <f t="shared" si="730"/>
        <v>#DIV/0!</v>
      </c>
      <c r="AI2214" s="14">
        <f t="shared" si="731"/>
        <v>11</v>
      </c>
      <c r="AJ2214" s="995"/>
    </row>
    <row r="2215" spans="1:36" ht="15.75">
      <c r="A2215" s="1475">
        <v>58</v>
      </c>
      <c r="B2215" s="985" t="s">
        <v>629</v>
      </c>
      <c r="C2215" s="980" t="s">
        <v>206</v>
      </c>
      <c r="D2215" s="984">
        <v>2270</v>
      </c>
      <c r="E2215" s="980">
        <v>3</v>
      </c>
      <c r="F2215" s="984">
        <f t="shared" si="733"/>
        <v>6810</v>
      </c>
      <c r="G2215" s="980"/>
      <c r="H2215" s="980"/>
      <c r="I2215" s="975">
        <v>41519</v>
      </c>
      <c r="J2215" s="1762"/>
      <c r="K2215" s="1762"/>
      <c r="L2215" s="980"/>
      <c r="M2215" s="1762"/>
      <c r="N2215" s="980"/>
      <c r="O2215" s="980"/>
      <c r="P2215" s="980"/>
      <c r="Q2215" s="980"/>
      <c r="R2215" s="980"/>
      <c r="S2215" s="980"/>
      <c r="T2215" s="980"/>
      <c r="U2215" s="980"/>
      <c r="V2215" s="980"/>
      <c r="W2215" s="980"/>
      <c r="X2215" s="980"/>
      <c r="Y2215" s="980"/>
      <c r="Z2215" s="980"/>
      <c r="AA2215" s="980"/>
      <c r="AB2215" s="980"/>
      <c r="AC2215" s="1507">
        <f t="shared" si="725"/>
        <v>3</v>
      </c>
      <c r="AD2215" s="1508">
        <f t="shared" si="726"/>
        <v>6810</v>
      </c>
      <c r="AE2215" s="14">
        <f t="shared" si="727"/>
        <v>-1500.5666666666666</v>
      </c>
      <c r="AF2215" s="14">
        <f t="shared" si="728"/>
        <v>0</v>
      </c>
      <c r="AG2215" s="14" t="e">
        <f t="shared" si="729"/>
        <v>#DIV/0!</v>
      </c>
      <c r="AH2215" s="14" t="e">
        <f t="shared" si="730"/>
        <v>#DIV/0!</v>
      </c>
      <c r="AI2215" s="14">
        <f t="shared" si="731"/>
        <v>3</v>
      </c>
      <c r="AJ2215" s="995"/>
    </row>
    <row r="2216" spans="1:36" ht="15.75">
      <c r="A2216" s="1475">
        <v>59</v>
      </c>
      <c r="B2216" s="985" t="s">
        <v>630</v>
      </c>
      <c r="C2216" s="980" t="s">
        <v>206</v>
      </c>
      <c r="D2216" s="984">
        <v>2270</v>
      </c>
      <c r="E2216" s="980">
        <v>9.4</v>
      </c>
      <c r="F2216" s="984">
        <f t="shared" si="733"/>
        <v>21338</v>
      </c>
      <c r="G2216" s="980"/>
      <c r="H2216" s="980"/>
      <c r="I2216" s="975">
        <v>41519</v>
      </c>
      <c r="J2216" s="1762"/>
      <c r="K2216" s="1762"/>
      <c r="L2216" s="980"/>
      <c r="M2216" s="1762"/>
      <c r="N2216" s="980"/>
      <c r="O2216" s="980"/>
      <c r="P2216" s="980"/>
      <c r="Q2216" s="980"/>
      <c r="R2216" s="980"/>
      <c r="S2216" s="980"/>
      <c r="T2216" s="980"/>
      <c r="U2216" s="980"/>
      <c r="V2216" s="980"/>
      <c r="W2216" s="980"/>
      <c r="X2216" s="980"/>
      <c r="Y2216" s="980"/>
      <c r="Z2216" s="980"/>
      <c r="AA2216" s="980"/>
      <c r="AB2216" s="980"/>
      <c r="AC2216" s="1507">
        <f t="shared" si="725"/>
        <v>9.4</v>
      </c>
      <c r="AD2216" s="1508">
        <f t="shared" si="726"/>
        <v>21338</v>
      </c>
      <c r="AE2216" s="14">
        <f t="shared" si="727"/>
        <v>-1500.5666666666666</v>
      </c>
      <c r="AF2216" s="14">
        <f t="shared" si="728"/>
        <v>0</v>
      </c>
      <c r="AG2216" s="14" t="e">
        <f t="shared" si="729"/>
        <v>#DIV/0!</v>
      </c>
      <c r="AH2216" s="14" t="e">
        <f t="shared" si="730"/>
        <v>#DIV/0!</v>
      </c>
      <c r="AI2216" s="14">
        <f t="shared" si="731"/>
        <v>9.4</v>
      </c>
      <c r="AJ2216" s="995"/>
    </row>
    <row r="2217" spans="1:36" ht="15.75">
      <c r="A2217" s="1475">
        <v>60</v>
      </c>
      <c r="B2217" s="985" t="s">
        <v>631</v>
      </c>
      <c r="C2217" s="980" t="s">
        <v>206</v>
      </c>
      <c r="D2217" s="984">
        <v>2075</v>
      </c>
      <c r="E2217" s="980">
        <v>8</v>
      </c>
      <c r="F2217" s="984">
        <f t="shared" si="733"/>
        <v>16600</v>
      </c>
      <c r="G2217" s="980"/>
      <c r="H2217" s="980"/>
      <c r="I2217" s="975">
        <v>41519</v>
      </c>
      <c r="J2217" s="1762"/>
      <c r="K2217" s="1762"/>
      <c r="L2217" s="980"/>
      <c r="M2217" s="1762"/>
      <c r="N2217" s="980"/>
      <c r="O2217" s="980"/>
      <c r="P2217" s="980"/>
      <c r="Q2217" s="980"/>
      <c r="R2217" s="980"/>
      <c r="S2217" s="980"/>
      <c r="T2217" s="980"/>
      <c r="U2217" s="980"/>
      <c r="V2217" s="980"/>
      <c r="W2217" s="980"/>
      <c r="X2217" s="980"/>
      <c r="Y2217" s="980"/>
      <c r="Z2217" s="980"/>
      <c r="AA2217" s="980"/>
      <c r="AB2217" s="980"/>
      <c r="AC2217" s="1507">
        <f t="shared" si="725"/>
        <v>8</v>
      </c>
      <c r="AD2217" s="1508">
        <f t="shared" si="726"/>
        <v>16600</v>
      </c>
      <c r="AE2217" s="14">
        <f t="shared" si="727"/>
        <v>-1500.5666666666666</v>
      </c>
      <c r="AF2217" s="14">
        <f t="shared" si="728"/>
        <v>0</v>
      </c>
      <c r="AG2217" s="14" t="e">
        <f t="shared" si="729"/>
        <v>#DIV/0!</v>
      </c>
      <c r="AH2217" s="14" t="e">
        <f t="shared" si="730"/>
        <v>#DIV/0!</v>
      </c>
      <c r="AI2217" s="14">
        <f t="shared" si="731"/>
        <v>8</v>
      </c>
      <c r="AJ2217" s="995"/>
    </row>
    <row r="2218" spans="1:36" ht="15.75">
      <c r="A2218" s="1475">
        <v>61</v>
      </c>
      <c r="B2218" s="985" t="s">
        <v>632</v>
      </c>
      <c r="C2218" s="980" t="s">
        <v>206</v>
      </c>
      <c r="D2218" s="984">
        <v>2075</v>
      </c>
      <c r="E2218" s="980">
        <v>5.4</v>
      </c>
      <c r="F2218" s="984">
        <f t="shared" si="733"/>
        <v>11205</v>
      </c>
      <c r="G2218" s="980"/>
      <c r="H2218" s="980"/>
      <c r="I2218" s="975">
        <v>41519</v>
      </c>
      <c r="J2218" s="1762"/>
      <c r="K2218" s="1762"/>
      <c r="L2218" s="980"/>
      <c r="M2218" s="1762"/>
      <c r="N2218" s="980"/>
      <c r="O2218" s="980"/>
      <c r="P2218" s="980"/>
      <c r="Q2218" s="980"/>
      <c r="R2218" s="980"/>
      <c r="S2218" s="980"/>
      <c r="T2218" s="980"/>
      <c r="U2218" s="980"/>
      <c r="V2218" s="980"/>
      <c r="W2218" s="980"/>
      <c r="X2218" s="980"/>
      <c r="Y2218" s="980"/>
      <c r="Z2218" s="980"/>
      <c r="AA2218" s="980"/>
      <c r="AB2218" s="980"/>
      <c r="AC2218" s="1507">
        <f t="shared" si="725"/>
        <v>5.4</v>
      </c>
      <c r="AD2218" s="1508">
        <f t="shared" si="726"/>
        <v>11205</v>
      </c>
      <c r="AE2218" s="14">
        <f t="shared" si="727"/>
        <v>-1500.5666666666666</v>
      </c>
      <c r="AF2218" s="14">
        <f t="shared" si="728"/>
        <v>0</v>
      </c>
      <c r="AG2218" s="14" t="e">
        <f t="shared" si="729"/>
        <v>#DIV/0!</v>
      </c>
      <c r="AH2218" s="14" t="e">
        <f t="shared" si="730"/>
        <v>#DIV/0!</v>
      </c>
      <c r="AI2218" s="14">
        <f t="shared" si="731"/>
        <v>5.4</v>
      </c>
      <c r="AJ2218" s="995"/>
    </row>
    <row r="2219" spans="1:36" ht="15.75">
      <c r="A2219" s="1475">
        <v>62</v>
      </c>
      <c r="B2219" s="985" t="s">
        <v>633</v>
      </c>
      <c r="C2219" s="980" t="s">
        <v>206</v>
      </c>
      <c r="D2219" s="984">
        <v>2180</v>
      </c>
      <c r="E2219" s="980">
        <v>8</v>
      </c>
      <c r="F2219" s="984">
        <f t="shared" si="733"/>
        <v>17440</v>
      </c>
      <c r="G2219" s="980"/>
      <c r="H2219" s="980"/>
      <c r="I2219" s="975">
        <v>41519</v>
      </c>
      <c r="J2219" s="1762"/>
      <c r="K2219" s="1762"/>
      <c r="L2219" s="980"/>
      <c r="M2219" s="1762"/>
      <c r="N2219" s="980"/>
      <c r="O2219" s="980"/>
      <c r="P2219" s="980"/>
      <c r="Q2219" s="980"/>
      <c r="R2219" s="980"/>
      <c r="S2219" s="980"/>
      <c r="T2219" s="980"/>
      <c r="U2219" s="980"/>
      <c r="V2219" s="980"/>
      <c r="W2219" s="980"/>
      <c r="X2219" s="980"/>
      <c r="Y2219" s="980"/>
      <c r="Z2219" s="980"/>
      <c r="AA2219" s="980"/>
      <c r="AB2219" s="980"/>
      <c r="AC2219" s="1507">
        <f t="shared" si="725"/>
        <v>8</v>
      </c>
      <c r="AD2219" s="1508">
        <f t="shared" si="726"/>
        <v>17440</v>
      </c>
      <c r="AE2219" s="14">
        <f t="shared" si="727"/>
        <v>-1500.5666666666666</v>
      </c>
      <c r="AF2219" s="14">
        <f t="shared" si="728"/>
        <v>0</v>
      </c>
      <c r="AG2219" s="14" t="e">
        <f t="shared" si="729"/>
        <v>#DIV/0!</v>
      </c>
      <c r="AH2219" s="14" t="e">
        <f t="shared" si="730"/>
        <v>#DIV/0!</v>
      </c>
      <c r="AI2219" s="14">
        <f t="shared" si="731"/>
        <v>8</v>
      </c>
      <c r="AJ2219" s="995"/>
    </row>
    <row r="2220" spans="1:36" ht="15.75">
      <c r="A2220" s="1475">
        <v>63</v>
      </c>
      <c r="B2220" s="985" t="s">
        <v>634</v>
      </c>
      <c r="C2220" s="980" t="s">
        <v>206</v>
      </c>
      <c r="D2220" s="984">
        <v>2180</v>
      </c>
      <c r="E2220" s="980">
        <v>11</v>
      </c>
      <c r="F2220" s="984">
        <f t="shared" si="733"/>
        <v>23980</v>
      </c>
      <c r="G2220" s="980"/>
      <c r="H2220" s="980"/>
      <c r="I2220" s="975">
        <v>41519</v>
      </c>
      <c r="J2220" s="1762"/>
      <c r="K2220" s="1762"/>
      <c r="L2220" s="980"/>
      <c r="M2220" s="1762"/>
      <c r="N2220" s="980"/>
      <c r="O2220" s="980"/>
      <c r="P2220" s="980"/>
      <c r="Q2220" s="980"/>
      <c r="R2220" s="980"/>
      <c r="S2220" s="980"/>
      <c r="T2220" s="980"/>
      <c r="U2220" s="980"/>
      <c r="V2220" s="980"/>
      <c r="W2220" s="980"/>
      <c r="X2220" s="980"/>
      <c r="Y2220" s="980"/>
      <c r="Z2220" s="980"/>
      <c r="AA2220" s="980"/>
      <c r="AB2220" s="980"/>
      <c r="AC2220" s="1507">
        <f t="shared" si="725"/>
        <v>11</v>
      </c>
      <c r="AD2220" s="1508">
        <f t="shared" si="726"/>
        <v>23980</v>
      </c>
      <c r="AE2220" s="14">
        <f t="shared" si="727"/>
        <v>-1500.5666666666666</v>
      </c>
      <c r="AF2220" s="14">
        <f t="shared" si="728"/>
        <v>0</v>
      </c>
      <c r="AG2220" s="14" t="e">
        <f t="shared" si="729"/>
        <v>#DIV/0!</v>
      </c>
      <c r="AH2220" s="14" t="e">
        <f t="shared" si="730"/>
        <v>#DIV/0!</v>
      </c>
      <c r="AI2220" s="14">
        <f t="shared" si="731"/>
        <v>11</v>
      </c>
      <c r="AJ2220" s="995"/>
    </row>
    <row r="2221" spans="1:36" ht="15.75">
      <c r="A2221" s="1475">
        <v>64</v>
      </c>
      <c r="B2221" s="985" t="s">
        <v>635</v>
      </c>
      <c r="C2221" s="980" t="s">
        <v>206</v>
      </c>
      <c r="D2221" s="984">
        <v>2010</v>
      </c>
      <c r="E2221" s="980">
        <v>5</v>
      </c>
      <c r="F2221" s="984">
        <f t="shared" si="733"/>
        <v>10050</v>
      </c>
      <c r="G2221" s="980"/>
      <c r="H2221" s="980"/>
      <c r="I2221" s="975">
        <v>41519</v>
      </c>
      <c r="J2221" s="1762"/>
      <c r="K2221" s="1762"/>
      <c r="L2221" s="980"/>
      <c r="M2221" s="1762"/>
      <c r="N2221" s="980"/>
      <c r="O2221" s="980"/>
      <c r="P2221" s="980">
        <v>0.4</v>
      </c>
      <c r="Q2221" s="980"/>
      <c r="R2221" s="980"/>
      <c r="S2221" s="980"/>
      <c r="T2221" s="980"/>
      <c r="U2221" s="980"/>
      <c r="V2221" s="980"/>
      <c r="W2221" s="980"/>
      <c r="X2221" s="980"/>
      <c r="Y2221" s="980"/>
      <c r="Z2221" s="980"/>
      <c r="AA2221" s="980"/>
      <c r="AB2221" s="980"/>
      <c r="AC2221" s="1507">
        <f t="shared" si="725"/>
        <v>4.5999999999999996</v>
      </c>
      <c r="AD2221" s="1508">
        <f t="shared" si="726"/>
        <v>9246</v>
      </c>
      <c r="AE2221" s="14">
        <f t="shared" si="727"/>
        <v>-1500.5666666666666</v>
      </c>
      <c r="AF2221" s="14">
        <f t="shared" si="728"/>
        <v>0.13333333333333333</v>
      </c>
      <c r="AG2221" s="14">
        <f t="shared" si="729"/>
        <v>34.5</v>
      </c>
      <c r="AH2221" s="14">
        <f t="shared" si="730"/>
        <v>1535.0666666666666</v>
      </c>
      <c r="AI2221" s="14">
        <f t="shared" si="731"/>
        <v>204.67555555555555</v>
      </c>
      <c r="AJ2221" s="995"/>
    </row>
    <row r="2222" spans="1:36" ht="15.75">
      <c r="A2222" s="1475">
        <v>65</v>
      </c>
      <c r="B2222" s="985" t="s">
        <v>3535</v>
      </c>
      <c r="C2222" s="980" t="s">
        <v>66</v>
      </c>
      <c r="D2222" s="984">
        <v>5</v>
      </c>
      <c r="E2222" s="980"/>
      <c r="F2222" s="984"/>
      <c r="G2222" s="980">
        <v>3</v>
      </c>
      <c r="H2222" s="980">
        <f>D2222*G2222</f>
        <v>15</v>
      </c>
      <c r="I2222" s="975">
        <v>44949</v>
      </c>
      <c r="J2222" s="1762"/>
      <c r="K2222" s="1762"/>
      <c r="L2222" s="980">
        <v>1194</v>
      </c>
      <c r="M2222" s="1762">
        <v>44924</v>
      </c>
      <c r="N2222" s="980"/>
      <c r="O2222" s="980"/>
      <c r="P2222" s="980"/>
      <c r="Q2222" s="980"/>
      <c r="R2222" s="980"/>
      <c r="S2222" s="980"/>
      <c r="T2222" s="980"/>
      <c r="U2222" s="980"/>
      <c r="V2222" s="980"/>
      <c r="W2222" s="980"/>
      <c r="X2222" s="980"/>
      <c r="Y2222" s="980"/>
      <c r="Z2222" s="980"/>
      <c r="AA2222" s="980"/>
      <c r="AB2222" s="980"/>
      <c r="AC2222" s="1507">
        <f t="shared" si="725"/>
        <v>3</v>
      </c>
      <c r="AD2222" s="1508">
        <f t="shared" ref="AD2222:AD2225" si="734">D2222*AC2222</f>
        <v>15</v>
      </c>
      <c r="AE2222" s="14">
        <f t="shared" si="727"/>
        <v>-1500.5666666666666</v>
      </c>
      <c r="AF2222" s="14">
        <f t="shared" si="728"/>
        <v>0</v>
      </c>
      <c r="AG2222" s="14" t="e">
        <f t="shared" ref="AG2222:AG2225" si="735">AC2222/AF2222</f>
        <v>#DIV/0!</v>
      </c>
      <c r="AH2222" s="14" t="e">
        <f t="shared" ref="AH2222:AH2225" si="736">AG2222-AE2222</f>
        <v>#DIV/0!</v>
      </c>
      <c r="AI2222" s="14">
        <f t="shared" si="731"/>
        <v>3</v>
      </c>
      <c r="AJ2222" s="995"/>
    </row>
    <row r="2223" spans="1:36" ht="15.75">
      <c r="A2223" s="1475">
        <v>66</v>
      </c>
      <c r="B2223" s="985" t="s">
        <v>637</v>
      </c>
      <c r="C2223" s="980" t="s">
        <v>66</v>
      </c>
      <c r="D2223" s="984">
        <v>3200</v>
      </c>
      <c r="E2223" s="980">
        <v>1</v>
      </c>
      <c r="F2223" s="984">
        <f>D2223*E2223</f>
        <v>3200</v>
      </c>
      <c r="G2223" s="980"/>
      <c r="H2223" s="980"/>
      <c r="I2223" s="975">
        <v>41519</v>
      </c>
      <c r="J2223" s="1762"/>
      <c r="K2223" s="1762"/>
      <c r="L2223" s="980"/>
      <c r="M2223" s="1762"/>
      <c r="N2223" s="980"/>
      <c r="O2223" s="980"/>
      <c r="P2223" s="980"/>
      <c r="Q2223" s="980"/>
      <c r="R2223" s="980"/>
      <c r="S2223" s="980"/>
      <c r="T2223" s="980"/>
      <c r="U2223" s="980"/>
      <c r="V2223" s="980"/>
      <c r="W2223" s="980"/>
      <c r="X2223" s="980"/>
      <c r="Y2223" s="980"/>
      <c r="Z2223" s="980"/>
      <c r="AA2223" s="980"/>
      <c r="AB2223" s="980"/>
      <c r="AC2223" s="1507">
        <f t="shared" si="725"/>
        <v>1</v>
      </c>
      <c r="AD2223" s="1508">
        <f t="shared" si="734"/>
        <v>3200</v>
      </c>
      <c r="AE2223" s="14">
        <f t="shared" si="727"/>
        <v>-1500.5666666666666</v>
      </c>
      <c r="AF2223" s="14">
        <f t="shared" si="728"/>
        <v>0</v>
      </c>
      <c r="AG2223" s="14" t="e">
        <f t="shared" si="735"/>
        <v>#DIV/0!</v>
      </c>
      <c r="AH2223" s="14" t="e">
        <f t="shared" si="736"/>
        <v>#DIV/0!</v>
      </c>
      <c r="AI2223" s="14">
        <f t="shared" si="731"/>
        <v>1</v>
      </c>
      <c r="AJ2223" s="995"/>
    </row>
    <row r="2224" spans="1:36" ht="15.75" customHeight="1">
      <c r="A2224" s="1475">
        <v>67</v>
      </c>
      <c r="B2224" s="985" t="s">
        <v>636</v>
      </c>
      <c r="C2224" s="980" t="s">
        <v>66</v>
      </c>
      <c r="D2224" s="984">
        <v>1610</v>
      </c>
      <c r="E2224" s="980">
        <v>1</v>
      </c>
      <c r="F2224" s="984">
        <f>D2224*E2224</f>
        <v>1610</v>
      </c>
      <c r="G2224" s="980"/>
      <c r="H2224" s="980"/>
      <c r="I2224" s="975">
        <v>41519</v>
      </c>
      <c r="J2224" s="1762"/>
      <c r="K2224" s="1762"/>
      <c r="L2224" s="980"/>
      <c r="M2224" s="1762"/>
      <c r="N2224" s="980"/>
      <c r="O2224" s="980"/>
      <c r="P2224" s="980"/>
      <c r="Q2224" s="980"/>
      <c r="R2224" s="980"/>
      <c r="S2224" s="980"/>
      <c r="T2224" s="980"/>
      <c r="U2224" s="980"/>
      <c r="V2224" s="980"/>
      <c r="W2224" s="980"/>
      <c r="X2224" s="980"/>
      <c r="Y2224" s="980"/>
      <c r="Z2224" s="980"/>
      <c r="AA2224" s="980"/>
      <c r="AB2224" s="980"/>
      <c r="AC2224" s="1507">
        <f t="shared" si="725"/>
        <v>1</v>
      </c>
      <c r="AD2224" s="1508">
        <f t="shared" si="734"/>
        <v>1610</v>
      </c>
      <c r="AE2224" s="14">
        <f t="shared" si="727"/>
        <v>-1500.5666666666666</v>
      </c>
      <c r="AF2224" s="14">
        <f t="shared" si="728"/>
        <v>0</v>
      </c>
      <c r="AG2224" s="14" t="e">
        <f t="shared" si="735"/>
        <v>#DIV/0!</v>
      </c>
      <c r="AH2224" s="14" t="e">
        <f t="shared" si="736"/>
        <v>#DIV/0!</v>
      </c>
      <c r="AI2224" s="14">
        <f t="shared" si="731"/>
        <v>1</v>
      </c>
      <c r="AJ2224" s="995"/>
    </row>
    <row r="2225" spans="1:36" ht="15.75">
      <c r="A2225" s="1475">
        <v>68</v>
      </c>
      <c r="B2225" s="985" t="s">
        <v>6124</v>
      </c>
      <c r="C2225" s="980" t="s">
        <v>344</v>
      </c>
      <c r="D2225" s="984">
        <v>4</v>
      </c>
      <c r="E2225" s="980">
        <v>10.837959999999999</v>
      </c>
      <c r="F2225" s="984">
        <f>D2225*E2225</f>
        <v>43.351839999999996</v>
      </c>
      <c r="G2225" s="980"/>
      <c r="H2225" s="980"/>
      <c r="I2225" s="975">
        <v>44714</v>
      </c>
      <c r="J2225" s="1762"/>
      <c r="K2225" s="1762"/>
      <c r="L2225" s="980">
        <v>380</v>
      </c>
      <c r="M2225" s="1762">
        <v>44708</v>
      </c>
      <c r="N2225" s="980">
        <v>0.19202</v>
      </c>
      <c r="O2225" s="980">
        <v>0.16148000000000001</v>
      </c>
      <c r="P2225" s="980">
        <v>0.75651999999999997</v>
      </c>
      <c r="Q2225" s="980"/>
      <c r="R2225" s="980"/>
      <c r="S2225" s="980"/>
      <c r="T2225" s="980"/>
      <c r="U2225" s="980"/>
      <c r="V2225" s="980"/>
      <c r="W2225" s="1765"/>
      <c r="X2225" s="980"/>
      <c r="Y2225" s="980"/>
      <c r="Z2225" s="980"/>
      <c r="AA2225" s="980"/>
      <c r="AB2225" s="980"/>
      <c r="AC2225" s="1507">
        <f t="shared" si="725"/>
        <v>9.7279400000000003</v>
      </c>
      <c r="AD2225" s="1508">
        <f t="shared" si="734"/>
        <v>38.911760000000001</v>
      </c>
      <c r="AE2225" s="14">
        <f t="shared" si="727"/>
        <v>-1500.5666666666666</v>
      </c>
      <c r="AF2225" s="14">
        <f t="shared" si="728"/>
        <v>0.37000666666666665</v>
      </c>
      <c r="AG2225" s="14">
        <f t="shared" si="735"/>
        <v>26.291256013405167</v>
      </c>
      <c r="AH2225" s="14">
        <f t="shared" si="736"/>
        <v>1526.8579226800719</v>
      </c>
      <c r="AI2225" s="14">
        <f t="shared" si="731"/>
        <v>564.94761044444442</v>
      </c>
      <c r="AJ2225" s="995"/>
    </row>
    <row r="2226" spans="1:36" ht="15.75" customHeight="1">
      <c r="A2226" s="4255" t="s">
        <v>20</v>
      </c>
      <c r="B2226" s="4255"/>
      <c r="C2226" s="4255"/>
      <c r="D2226" s="4255"/>
      <c r="E2226" s="4255"/>
      <c r="F2226" s="4255"/>
      <c r="G2226" s="4255"/>
      <c r="H2226" s="4255"/>
      <c r="I2226" s="4255"/>
      <c r="J2226" s="4255"/>
      <c r="K2226" s="4255"/>
      <c r="L2226" s="4255"/>
      <c r="M2226" s="4255"/>
      <c r="N2226" s="4255"/>
      <c r="O2226" s="4255"/>
      <c r="P2226" s="4255"/>
      <c r="Q2226" s="4255"/>
      <c r="R2226" s="4255"/>
      <c r="S2226" s="4255"/>
      <c r="T2226" s="4255"/>
      <c r="U2226" s="4255"/>
      <c r="V2226" s="4255"/>
      <c r="W2226" s="4255"/>
      <c r="X2226" s="4255"/>
      <c r="Y2226" s="4255"/>
      <c r="Z2226" s="4255"/>
      <c r="AA2226" s="4255"/>
      <c r="AB2226" s="4255"/>
      <c r="AC2226" s="4255"/>
      <c r="AD2226" s="4255"/>
      <c r="AE2226" s="4255"/>
      <c r="AF2226" s="4255"/>
      <c r="AG2226" s="4255"/>
      <c r="AH2226" s="4255"/>
      <c r="AI2226" s="4255"/>
      <c r="AJ2226" s="4255"/>
    </row>
    <row r="2227" spans="1:36" ht="15.75" customHeight="1">
      <c r="A2227" s="4823" t="s">
        <v>7582</v>
      </c>
      <c r="B2227" s="4824"/>
      <c r="C2227" s="4824"/>
      <c r="D2227" s="4824"/>
      <c r="E2227" s="4824"/>
      <c r="F2227" s="4824"/>
      <c r="G2227" s="4824"/>
      <c r="H2227" s="4824"/>
      <c r="I2227" s="4824"/>
      <c r="J2227" s="4824"/>
      <c r="K2227" s="4824"/>
      <c r="L2227" s="4824"/>
      <c r="M2227" s="4824"/>
      <c r="N2227" s="4824"/>
      <c r="O2227" s="4824"/>
      <c r="P2227" s="4824"/>
      <c r="Q2227" s="4824"/>
      <c r="R2227" s="4824"/>
      <c r="S2227" s="4824"/>
      <c r="T2227" s="4824"/>
      <c r="U2227" s="4824"/>
      <c r="V2227" s="4824"/>
      <c r="W2227" s="4824"/>
      <c r="X2227" s="4824"/>
      <c r="Y2227" s="4824"/>
      <c r="Z2227" s="4824"/>
      <c r="AA2227" s="4824"/>
      <c r="AB2227" s="4824"/>
      <c r="AC2227" s="4824"/>
      <c r="AD2227" s="4824"/>
      <c r="AE2227" s="4824"/>
      <c r="AF2227" s="4824"/>
      <c r="AG2227" s="4824"/>
      <c r="AH2227" s="4824"/>
      <c r="AI2227" s="4824"/>
      <c r="AJ2227" s="4825"/>
    </row>
    <row r="2228" spans="1:36" ht="15.75">
      <c r="A2228" s="1475">
        <v>1</v>
      </c>
      <c r="B2228" s="1766" t="s">
        <v>6125</v>
      </c>
      <c r="C2228" s="980" t="s">
        <v>86</v>
      </c>
      <c r="D2228" s="984">
        <v>2188.86</v>
      </c>
      <c r="E2228" s="995">
        <v>3.4399999999999995</v>
      </c>
      <c r="F2228" s="1767">
        <f>D2228*E2228</f>
        <v>7529.6783999999998</v>
      </c>
      <c r="G2228" s="995"/>
      <c r="H2228" s="980"/>
      <c r="I2228" s="1762">
        <v>44592</v>
      </c>
      <c r="J2228" s="1762">
        <v>45225</v>
      </c>
      <c r="K2228" s="1762"/>
      <c r="L2228" s="980">
        <v>53</v>
      </c>
      <c r="M2228" s="1762">
        <v>44587</v>
      </c>
      <c r="N2228" s="980">
        <v>0.16</v>
      </c>
      <c r="O2228" s="980">
        <v>0.2</v>
      </c>
      <c r="P2228" s="980">
        <v>0.04</v>
      </c>
      <c r="Q2228" s="980"/>
      <c r="R2228" s="980"/>
      <c r="S2228" s="980"/>
      <c r="T2228" s="980"/>
      <c r="U2228" s="980"/>
      <c r="V2228" s="980"/>
      <c r="W2228" s="980"/>
      <c r="X2228" s="980"/>
      <c r="Y2228" s="980"/>
      <c r="Z2228" s="980"/>
      <c r="AA2228" s="980"/>
      <c r="AB2228" s="980"/>
      <c r="AC2228" s="1507">
        <f>E2228+G2228-N2228-O2228-AA2228-P2228-Q2228-R2228-S2228-T2228-U2228-V2228-W2228-X2228-Y2228</f>
        <v>3.0399999999999991</v>
      </c>
      <c r="AD2228" s="1508">
        <f>D2228*AC2228</f>
        <v>6654.1343999999981</v>
      </c>
      <c r="AE2228" s="14">
        <f>(J2228-"01.04.2023")/30</f>
        <v>6.9333333333333336</v>
      </c>
      <c r="AF2228" s="14">
        <f>(N2228+O2228+P2228+Q2228+R2228+S2228+T2228+U2228+V2228+W2228+X2228+Y2228)/3</f>
        <v>0.13333333333333333</v>
      </c>
      <c r="AG2228" s="14">
        <f>AC2228/AF2228</f>
        <v>22.799999999999994</v>
      </c>
      <c r="AH2228" s="14">
        <f>AG2228-AE2228</f>
        <v>15.86666666666666</v>
      </c>
      <c r="AI2228" s="14">
        <f>AC2228-(AE2228*AF2228)</f>
        <v>2.1155555555555545</v>
      </c>
      <c r="AJ2228" s="995"/>
    </row>
    <row r="2229" spans="1:36" ht="31.5">
      <c r="A2229" s="1475">
        <v>2</v>
      </c>
      <c r="B2229" s="1768" t="s">
        <v>6126</v>
      </c>
      <c r="C2229" s="980" t="s">
        <v>66</v>
      </c>
      <c r="D2229" s="984">
        <v>17</v>
      </c>
      <c r="E2229" s="995">
        <v>604</v>
      </c>
      <c r="F2229" s="1767">
        <v>10268</v>
      </c>
      <c r="G2229" s="995"/>
      <c r="H2229" s="980"/>
      <c r="I2229" s="1762">
        <v>44839</v>
      </c>
      <c r="J2229" s="1762">
        <v>46497</v>
      </c>
      <c r="K2229" s="1762"/>
      <c r="L2229" s="980">
        <v>816</v>
      </c>
      <c r="M2229" s="1762">
        <v>44833</v>
      </c>
      <c r="N2229" s="980">
        <v>10</v>
      </c>
      <c r="O2229" s="980"/>
      <c r="P2229" s="980"/>
      <c r="Q2229" s="980"/>
      <c r="R2229" s="980"/>
      <c r="S2229" s="980"/>
      <c r="T2229" s="980"/>
      <c r="U2229" s="980"/>
      <c r="V2229" s="980"/>
      <c r="W2229" s="980"/>
      <c r="X2229" s="980"/>
      <c r="Y2229" s="980"/>
      <c r="Z2229" s="980"/>
      <c r="AA2229" s="980"/>
      <c r="AB2229" s="980"/>
      <c r="AC2229" s="1507">
        <f>E2229+G2229-N2229-O2229-AA2229-P2229-Q2229-R2229-S2229-T2229-U2229-V2229-W2229-X2229-Y2229</f>
        <v>594</v>
      </c>
      <c r="AD2229" s="1508">
        <f>D2229*AC2229</f>
        <v>10098</v>
      </c>
      <c r="AE2229" s="14">
        <f>(J2229-"01.04.2023")/30</f>
        <v>49.333333333333336</v>
      </c>
      <c r="AF2229" s="14">
        <f>(N2229+O2229+P2229+Q2229+R2229+S2229+T2229+U2229+V2229+W2229+X2229+Y2229)/3</f>
        <v>3.3333333333333335</v>
      </c>
      <c r="AG2229" s="14">
        <f>AC2229/AF2229</f>
        <v>178.2</v>
      </c>
      <c r="AH2229" s="14">
        <f>AG2229-AE2229</f>
        <v>128.86666666666665</v>
      </c>
      <c r="AI2229" s="14">
        <f>AC2229-(AE2229*AF2229)</f>
        <v>429.55555555555554</v>
      </c>
      <c r="AJ2229" s="995"/>
    </row>
    <row r="2230" spans="1:36" ht="31.5">
      <c r="A2230" s="1475">
        <v>3</v>
      </c>
      <c r="B2230" s="1769" t="s">
        <v>6126</v>
      </c>
      <c r="C2230" s="980" t="s">
        <v>66</v>
      </c>
      <c r="D2230" s="154">
        <v>45.75</v>
      </c>
      <c r="E2230" s="1770">
        <v>570</v>
      </c>
      <c r="F2230" s="1771">
        <v>26077.5</v>
      </c>
      <c r="G2230" s="1770"/>
      <c r="H2230" s="980"/>
      <c r="I2230" s="1762">
        <v>44839</v>
      </c>
      <c r="J2230" s="1762">
        <v>46497</v>
      </c>
      <c r="K2230" s="1772"/>
      <c r="L2230" s="980">
        <v>816</v>
      </c>
      <c r="M2230" s="1762">
        <v>44833</v>
      </c>
      <c r="N2230" s="145"/>
      <c r="O2230" s="145">
        <v>40</v>
      </c>
      <c r="P2230" s="145">
        <v>60</v>
      </c>
      <c r="Q2230" s="145"/>
      <c r="R2230" s="145"/>
      <c r="S2230" s="145"/>
      <c r="T2230" s="145"/>
      <c r="U2230" s="145"/>
      <c r="V2230" s="145"/>
      <c r="W2230" s="145"/>
      <c r="X2230" s="145"/>
      <c r="Y2230" s="145"/>
      <c r="Z2230" s="145"/>
      <c r="AA2230" s="145"/>
      <c r="AB2230" s="145"/>
      <c r="AC2230" s="1507">
        <f>E2230+G2230-N2230-O2230-AA2230-P2230-Q2230-R2230-S2230-T2230-U2230-V2230-W2230-X2230-Y2230</f>
        <v>470</v>
      </c>
      <c r="AD2230" s="1508">
        <f>D2230*AC2230</f>
        <v>21502.5</v>
      </c>
      <c r="AE2230" s="14">
        <f>(J2230-"01.04.2023")/30</f>
        <v>49.333333333333336</v>
      </c>
      <c r="AF2230" s="14">
        <f>(N2230+O2230+P2230+Q2230+R2230+S2230+T2230+U2230+V2230+W2230+X2230+Y2230)/3</f>
        <v>33.333333333333336</v>
      </c>
      <c r="AG2230" s="14">
        <f>AC2230/AF2230</f>
        <v>14.1</v>
      </c>
      <c r="AH2230" s="14">
        <f>AG2230-AE2230</f>
        <v>-35.233333333333334</v>
      </c>
      <c r="AI2230" s="14">
        <f>AC2230-(AE2230*AF2230)</f>
        <v>-1174.4444444444446</v>
      </c>
      <c r="AJ2230" s="1770"/>
    </row>
    <row r="2231" spans="1:36" ht="15.75" customHeight="1">
      <c r="A2231" s="1475">
        <v>4</v>
      </c>
      <c r="B2231" s="1773" t="s">
        <v>6127</v>
      </c>
      <c r="C2231" s="980" t="s">
        <v>66</v>
      </c>
      <c r="D2231" s="984">
        <v>8.9499999999999993</v>
      </c>
      <c r="E2231" s="980">
        <v>910</v>
      </c>
      <c r="F2231" s="984">
        <v>8144.4999999999991</v>
      </c>
      <c r="G2231" s="980"/>
      <c r="H2231" s="980"/>
      <c r="I2231" s="1762">
        <v>44839</v>
      </c>
      <c r="J2231" s="1762">
        <v>46497</v>
      </c>
      <c r="K2231" s="980"/>
      <c r="L2231" s="980">
        <v>816</v>
      </c>
      <c r="M2231" s="1762">
        <v>44833</v>
      </c>
      <c r="N2231" s="980"/>
      <c r="O2231" s="980"/>
      <c r="P2231" s="980"/>
      <c r="Q2231" s="980"/>
      <c r="R2231" s="980"/>
      <c r="S2231" s="980"/>
      <c r="T2231" s="980"/>
      <c r="U2231" s="980"/>
      <c r="V2231" s="980"/>
      <c r="W2231" s="980"/>
      <c r="X2231" s="980"/>
      <c r="Y2231" s="980"/>
      <c r="Z2231" s="980"/>
      <c r="AA2231" s="980"/>
      <c r="AB2231" s="980"/>
      <c r="AC2231" s="1507">
        <f>E2231+G2231-N2231-O2231-AA2231-P2231-Q2231-R2231-S2231-T2231-U2231-V2231-W2231-X2231-Y2231</f>
        <v>910</v>
      </c>
      <c r="AD2231" s="1508">
        <f>D2231*AC2231</f>
        <v>8144.4999999999991</v>
      </c>
      <c r="AE2231" s="14">
        <f>(J2231-"01.04.2023")/30</f>
        <v>49.333333333333336</v>
      </c>
      <c r="AF2231" s="14">
        <f>(N2231+O2231+P2231+Q2231+R2231+S2231+T2231+U2231+V2231+W2231+X2231+Y2231)/3</f>
        <v>0</v>
      </c>
      <c r="AG2231" s="14" t="e">
        <f>AC2231/AF2231</f>
        <v>#DIV/0!</v>
      </c>
      <c r="AH2231" s="14" t="e">
        <f>AG2231-AE2231</f>
        <v>#DIV/0!</v>
      </c>
      <c r="AI2231" s="14">
        <f>AC2231-(AE2231*AF2231)</f>
        <v>910</v>
      </c>
      <c r="AJ2231" s="995"/>
    </row>
    <row r="2232" spans="1:36" ht="15.75" customHeight="1">
      <c r="A2232" s="1475">
        <v>5</v>
      </c>
      <c r="B2232" s="1773" t="s">
        <v>6127</v>
      </c>
      <c r="C2232" s="980" t="s">
        <v>66</v>
      </c>
      <c r="D2232" s="984">
        <v>8.7899999999999991</v>
      </c>
      <c r="E2232" s="980">
        <v>290</v>
      </c>
      <c r="F2232" s="984">
        <v>2549.1</v>
      </c>
      <c r="G2232" s="980"/>
      <c r="H2232" s="980"/>
      <c r="I2232" s="1762">
        <v>44839</v>
      </c>
      <c r="J2232" s="1762">
        <v>46497</v>
      </c>
      <c r="K2232" s="980"/>
      <c r="L2232" s="980">
        <v>816</v>
      </c>
      <c r="M2232" s="1762">
        <v>44833</v>
      </c>
      <c r="N2232" s="980"/>
      <c r="O2232" s="980"/>
      <c r="P2232" s="980"/>
      <c r="Q2232" s="980"/>
      <c r="R2232" s="980"/>
      <c r="S2232" s="980"/>
      <c r="T2232" s="980"/>
      <c r="U2232" s="980"/>
      <c r="V2232" s="980"/>
      <c r="W2232" s="980"/>
      <c r="X2232" s="980"/>
      <c r="Y2232" s="980"/>
      <c r="Z2232" s="980"/>
      <c r="AA2232" s="980"/>
      <c r="AB2232" s="980"/>
      <c r="AC2232" s="1507">
        <f>E2232+G2232-N2232-O2232-AA2232-P2232-Q2232-R2232-S2232-T2232-U2232-V2232-W2232-X2232-Y2232</f>
        <v>290</v>
      </c>
      <c r="AD2232" s="1508">
        <f>D2232*AC2232</f>
        <v>2549.1</v>
      </c>
      <c r="AE2232" s="14">
        <f>(J2232-"01.04.2023")/30</f>
        <v>49.333333333333336</v>
      </c>
      <c r="AF2232" s="14">
        <f>(N2232+O2232+P2232+Q2232+R2232+S2232+T2232+U2232+V2232+W2232+X2232+Y2232)/3</f>
        <v>0</v>
      </c>
      <c r="AG2232" s="14" t="e">
        <f>AC2232/AF2232</f>
        <v>#DIV/0!</v>
      </c>
      <c r="AH2232" s="14" t="e">
        <f>AG2232-AE2232</f>
        <v>#DIV/0!</v>
      </c>
      <c r="AI2232" s="14">
        <f>AC2232-(AE2232*AF2232)</f>
        <v>290</v>
      </c>
      <c r="AJ2232" s="995"/>
    </row>
    <row r="2233" spans="1:36" ht="15.75" customHeight="1">
      <c r="A2233" s="4862" t="s">
        <v>7583</v>
      </c>
      <c r="B2233" s="4863"/>
      <c r="C2233" s="4863"/>
      <c r="D2233" s="4863"/>
      <c r="E2233" s="4863"/>
      <c r="F2233" s="4863"/>
      <c r="G2233" s="4863"/>
      <c r="H2233" s="4863"/>
      <c r="I2233" s="4863"/>
      <c r="J2233" s="4863"/>
      <c r="K2233" s="4863"/>
      <c r="L2233" s="4863"/>
      <c r="M2233" s="4863"/>
      <c r="N2233" s="4863"/>
      <c r="O2233" s="4863"/>
      <c r="P2233" s="4863"/>
      <c r="Q2233" s="4863"/>
      <c r="R2233" s="4863"/>
      <c r="S2233" s="4863"/>
      <c r="T2233" s="4863"/>
      <c r="U2233" s="4863"/>
      <c r="V2233" s="4863"/>
      <c r="W2233" s="4863"/>
      <c r="X2233" s="4863"/>
      <c r="Y2233" s="4863"/>
      <c r="Z2233" s="4863"/>
      <c r="AA2233" s="4863"/>
      <c r="AB2233" s="4863"/>
      <c r="AC2233" s="4863"/>
      <c r="AD2233" s="4863"/>
      <c r="AE2233" s="4863"/>
      <c r="AF2233" s="4863"/>
      <c r="AG2233" s="4863"/>
      <c r="AH2233" s="4863"/>
      <c r="AI2233" s="4863"/>
      <c r="AJ2233" s="4864"/>
    </row>
    <row r="2234" spans="1:36" ht="15.75">
      <c r="A2234" s="1475">
        <v>1</v>
      </c>
      <c r="B2234" s="574" t="s">
        <v>3990</v>
      </c>
      <c r="C2234" s="980" t="s">
        <v>206</v>
      </c>
      <c r="D2234" s="984">
        <v>51.36</v>
      </c>
      <c r="E2234" s="995">
        <v>2.2999999999999998</v>
      </c>
      <c r="F2234" s="1767">
        <f>E2234*D2234</f>
        <v>118.12799999999999</v>
      </c>
      <c r="G2234" s="995"/>
      <c r="H2234" s="980"/>
      <c r="I2234" s="1762">
        <v>44732</v>
      </c>
      <c r="J2234" s="1762"/>
      <c r="K2234" s="1762"/>
      <c r="L2234" s="980">
        <v>453</v>
      </c>
      <c r="M2234" s="1762">
        <v>44728</v>
      </c>
      <c r="N2234" s="980">
        <v>0.2</v>
      </c>
      <c r="O2234" s="980">
        <v>0.2</v>
      </c>
      <c r="P2234" s="980">
        <v>0.5</v>
      </c>
      <c r="Q2234" s="980"/>
      <c r="R2234" s="980"/>
      <c r="S2234" s="980"/>
      <c r="T2234" s="980"/>
      <c r="U2234" s="980"/>
      <c r="V2234" s="980"/>
      <c r="W2234" s="980"/>
      <c r="X2234" s="980"/>
      <c r="Y2234" s="980"/>
      <c r="Z2234" s="980"/>
      <c r="AA2234" s="980"/>
      <c r="AB2234" s="980"/>
      <c r="AC2234" s="1507">
        <f>E2234+G2234-N2234-O2234-AA2234-P2234-Q2234-R2234-S2234-T2234-U2234-V2234-W2234-X2234-Y2234</f>
        <v>1.3999999999999997</v>
      </c>
      <c r="AD2234" s="1508">
        <f>D2234*AC2234</f>
        <v>71.903999999999982</v>
      </c>
      <c r="AE2234" s="14">
        <f>(J2234-"01.04.2023")/30</f>
        <v>-1500.5666666666666</v>
      </c>
      <c r="AF2234" s="14">
        <f>(N2234+O2234+P2234+Q2234+R2234+S2234+T2234+U2234+V2234+W2234+X2234+Y2234)/3</f>
        <v>0.3</v>
      </c>
      <c r="AG2234" s="14">
        <f>AC2234/AF2234</f>
        <v>4.6666666666666661</v>
      </c>
      <c r="AH2234" s="14">
        <f>AG2234-AE2234</f>
        <v>1505.2333333333333</v>
      </c>
      <c r="AI2234" s="14">
        <f>AC2234-(AE2234*AF2234)</f>
        <v>451.56999999999994</v>
      </c>
      <c r="AJ2234" s="995"/>
    </row>
    <row r="2235" spans="1:36" ht="15.75" customHeight="1">
      <c r="A2235" s="4865" t="s">
        <v>21</v>
      </c>
      <c r="B2235" s="4866"/>
      <c r="C2235" s="4866"/>
      <c r="D2235" s="4866"/>
      <c r="E2235" s="4866"/>
      <c r="F2235" s="4866"/>
      <c r="G2235" s="4866"/>
      <c r="H2235" s="4866"/>
      <c r="I2235" s="4866"/>
      <c r="J2235" s="4866"/>
      <c r="K2235" s="4866"/>
      <c r="L2235" s="4866"/>
      <c r="M2235" s="4866"/>
      <c r="N2235" s="4866"/>
      <c r="O2235" s="4866"/>
      <c r="P2235" s="4866"/>
      <c r="Q2235" s="4866"/>
      <c r="R2235" s="4866"/>
      <c r="S2235" s="4866"/>
      <c r="T2235" s="4866"/>
      <c r="U2235" s="4866"/>
      <c r="V2235" s="4866"/>
      <c r="W2235" s="4866"/>
      <c r="X2235" s="4866"/>
      <c r="Y2235" s="4866"/>
      <c r="Z2235" s="4866"/>
      <c r="AA2235" s="4866"/>
      <c r="AB2235" s="4866"/>
      <c r="AC2235" s="4866"/>
      <c r="AD2235" s="4866"/>
      <c r="AE2235" s="4866"/>
      <c r="AF2235" s="4866"/>
      <c r="AG2235" s="4866"/>
      <c r="AH2235" s="4866"/>
      <c r="AI2235" s="4866"/>
      <c r="AJ2235" s="4867"/>
    </row>
    <row r="2236" spans="1:36" ht="15.75" customHeight="1">
      <c r="A2236" s="4860" t="s">
        <v>981</v>
      </c>
      <c r="B2236" s="4189"/>
      <c r="C2236" s="4189"/>
      <c r="D2236" s="4189"/>
      <c r="E2236" s="4189"/>
      <c r="F2236" s="4189"/>
      <c r="G2236" s="4189"/>
      <c r="H2236" s="4189"/>
      <c r="I2236" s="4189"/>
      <c r="J2236" s="4189"/>
      <c r="K2236" s="4189"/>
      <c r="L2236" s="4189"/>
      <c r="M2236" s="4189"/>
      <c r="N2236" s="4189"/>
      <c r="O2236" s="4189"/>
      <c r="P2236" s="4189"/>
      <c r="Q2236" s="4189"/>
      <c r="R2236" s="4189"/>
      <c r="S2236" s="4189"/>
      <c r="T2236" s="4189"/>
      <c r="U2236" s="4189"/>
      <c r="V2236" s="4189"/>
      <c r="W2236" s="4189"/>
      <c r="X2236" s="4189"/>
      <c r="Y2236" s="4189"/>
      <c r="Z2236" s="4189"/>
      <c r="AA2236" s="4189"/>
      <c r="AB2236" s="4189"/>
      <c r="AC2236" s="4189"/>
      <c r="AD2236" s="4189"/>
      <c r="AE2236" s="4189"/>
      <c r="AF2236" s="4189"/>
      <c r="AG2236" s="4189"/>
      <c r="AH2236" s="4189"/>
      <c r="AI2236" s="4189"/>
      <c r="AJ2236" s="4861"/>
    </row>
    <row r="2237" spans="1:36" ht="15.75">
      <c r="A2237" s="1475">
        <v>2</v>
      </c>
      <c r="B2237" s="1161" t="s">
        <v>7584</v>
      </c>
      <c r="C2237" s="140" t="s">
        <v>206</v>
      </c>
      <c r="D2237" s="136">
        <v>396.94</v>
      </c>
      <c r="E2237" s="135">
        <v>5</v>
      </c>
      <c r="F2237" s="984">
        <f>D2237*E2237</f>
        <v>1984.7</v>
      </c>
      <c r="G2237" s="980"/>
      <c r="H2237" s="980"/>
      <c r="I2237" s="975">
        <v>44827</v>
      </c>
      <c r="J2237" s="975">
        <v>45473</v>
      </c>
      <c r="K2237" s="980"/>
      <c r="L2237" s="980">
        <v>787</v>
      </c>
      <c r="M2237" s="975">
        <v>44824</v>
      </c>
      <c r="N2237" s="980"/>
      <c r="O2237" s="980"/>
      <c r="P2237" s="980"/>
      <c r="Q2237" s="980"/>
      <c r="R2237" s="980"/>
      <c r="S2237" s="980"/>
      <c r="T2237" s="980"/>
      <c r="U2237" s="980"/>
      <c r="V2237" s="980"/>
      <c r="W2237" s="980"/>
      <c r="X2237" s="980"/>
      <c r="Y2237" s="980"/>
      <c r="Z2237" s="980"/>
      <c r="AA2237" s="980"/>
      <c r="AB2237" s="980"/>
      <c r="AC2237" s="1507">
        <f t="shared" ref="AC2237:AC2252" si="737">E2237+G2237-N2237-O2237-AA2237-P2237-Q2237-R2237-S2237-T2237-U2237-V2237-W2237-X2237-Y2237</f>
        <v>5</v>
      </c>
      <c r="AD2237" s="1508">
        <f t="shared" ref="AD2237:AD2252" si="738">D2237*AC2237</f>
        <v>1984.7</v>
      </c>
      <c r="AE2237" s="14">
        <f t="shared" ref="AE2237:AE2252" si="739">(J2237-"01.04.2023")/30</f>
        <v>15.2</v>
      </c>
      <c r="AF2237" s="14">
        <f t="shared" ref="AF2237:AF2252" si="740">(N2237+O2237+P2237+Q2237+R2237+S2237+T2237+U2237+V2237+W2237+X2237+Y2237)/3</f>
        <v>0</v>
      </c>
      <c r="AG2237" s="14" t="e">
        <f t="shared" ref="AG2237:AG2252" si="741">AC2237/AF2237</f>
        <v>#DIV/0!</v>
      </c>
      <c r="AH2237" s="14" t="e">
        <f t="shared" ref="AH2237:AH2252" si="742">AG2237-AE2237</f>
        <v>#DIV/0!</v>
      </c>
      <c r="AI2237" s="14">
        <f t="shared" ref="AI2237:AI2252" si="743">AC2237-(AE2237*AF2237)</f>
        <v>5</v>
      </c>
      <c r="AJ2237" s="995"/>
    </row>
    <row r="2238" spans="1:36" ht="15.75">
      <c r="A2238" s="1475">
        <v>3</v>
      </c>
      <c r="B2238" s="1161" t="s">
        <v>6128</v>
      </c>
      <c r="C2238" s="140" t="s">
        <v>206</v>
      </c>
      <c r="D2238" s="136">
        <v>30.34</v>
      </c>
      <c r="E2238" s="21">
        <v>1</v>
      </c>
      <c r="F2238" s="984">
        <v>30.34</v>
      </c>
      <c r="G2238" s="980"/>
      <c r="H2238" s="980"/>
      <c r="I2238" s="975">
        <v>44827</v>
      </c>
      <c r="J2238" s="975">
        <v>45717</v>
      </c>
      <c r="K2238" s="980"/>
      <c r="L2238" s="980">
        <v>787</v>
      </c>
      <c r="M2238" s="975">
        <v>44824</v>
      </c>
      <c r="N2238" s="980"/>
      <c r="O2238" s="980"/>
      <c r="P2238" s="980"/>
      <c r="Q2238" s="980"/>
      <c r="R2238" s="980"/>
      <c r="S2238" s="980"/>
      <c r="T2238" s="980"/>
      <c r="U2238" s="980"/>
      <c r="V2238" s="980"/>
      <c r="W2238" s="980"/>
      <c r="X2238" s="980"/>
      <c r="Y2238" s="980"/>
      <c r="Z2238" s="980"/>
      <c r="AA2238" s="980"/>
      <c r="AB2238" s="980"/>
      <c r="AC2238" s="1507">
        <f t="shared" si="737"/>
        <v>1</v>
      </c>
      <c r="AD2238" s="1508">
        <f t="shared" si="738"/>
        <v>30.34</v>
      </c>
      <c r="AE2238" s="14">
        <f t="shared" si="739"/>
        <v>23.333333333333332</v>
      </c>
      <c r="AF2238" s="14">
        <f t="shared" si="740"/>
        <v>0</v>
      </c>
      <c r="AG2238" s="14" t="e">
        <f t="shared" si="741"/>
        <v>#DIV/0!</v>
      </c>
      <c r="AH2238" s="14" t="e">
        <f t="shared" si="742"/>
        <v>#DIV/0!</v>
      </c>
      <c r="AI2238" s="14">
        <f t="shared" si="743"/>
        <v>1</v>
      </c>
      <c r="AJ2238" s="995"/>
    </row>
    <row r="2239" spans="1:36" ht="15.75">
      <c r="A2239" s="1475">
        <v>4</v>
      </c>
      <c r="B2239" s="22" t="s">
        <v>9142</v>
      </c>
      <c r="C2239" s="140" t="s">
        <v>66</v>
      </c>
      <c r="D2239" s="136">
        <v>1</v>
      </c>
      <c r="E2239" s="21"/>
      <c r="F2239" s="984"/>
      <c r="G2239" s="980">
        <v>5000</v>
      </c>
      <c r="H2239" s="980">
        <f>D2239*G2239</f>
        <v>5000</v>
      </c>
      <c r="I2239" s="975">
        <v>44964</v>
      </c>
      <c r="J2239" s="143">
        <v>45383</v>
      </c>
      <c r="K2239" s="980"/>
      <c r="L2239" s="980"/>
      <c r="M2239" s="975"/>
      <c r="N2239" s="980"/>
      <c r="O2239" s="980"/>
      <c r="P2239" s="980">
        <v>66</v>
      </c>
      <c r="Q2239" s="980"/>
      <c r="R2239" s="980"/>
      <c r="S2239" s="980"/>
      <c r="T2239" s="980"/>
      <c r="U2239" s="980"/>
      <c r="V2239" s="980"/>
      <c r="W2239" s="980"/>
      <c r="X2239" s="980"/>
      <c r="Y2239" s="980"/>
      <c r="Z2239" s="980"/>
      <c r="AA2239" s="980"/>
      <c r="AB2239" s="980"/>
      <c r="AC2239" s="1507">
        <f t="shared" si="737"/>
        <v>4934</v>
      </c>
      <c r="AD2239" s="1508">
        <f t="shared" si="738"/>
        <v>4934</v>
      </c>
      <c r="AE2239" s="14">
        <f t="shared" si="739"/>
        <v>12.2</v>
      </c>
      <c r="AF2239" s="14">
        <f t="shared" si="740"/>
        <v>22</v>
      </c>
      <c r="AG2239" s="14">
        <f t="shared" si="741"/>
        <v>224.27272727272728</v>
      </c>
      <c r="AH2239" s="14">
        <f t="shared" si="742"/>
        <v>212.07272727272729</v>
      </c>
      <c r="AI2239" s="14">
        <f t="shared" si="743"/>
        <v>4665.6000000000004</v>
      </c>
      <c r="AJ2239" s="995"/>
    </row>
    <row r="2240" spans="1:36" ht="15.75">
      <c r="A2240" s="1475">
        <v>5</v>
      </c>
      <c r="B2240" s="1161" t="s">
        <v>8411</v>
      </c>
      <c r="C2240" s="980" t="s">
        <v>63</v>
      </c>
      <c r="D2240" s="136">
        <v>1</v>
      </c>
      <c r="E2240" s="21"/>
      <c r="F2240" s="984"/>
      <c r="G2240" s="980">
        <v>176</v>
      </c>
      <c r="H2240" s="980">
        <f>D2240*G2240</f>
        <v>176</v>
      </c>
      <c r="I2240" s="975">
        <v>44930</v>
      </c>
      <c r="J2240" s="975">
        <v>46235</v>
      </c>
      <c r="K2240" s="980"/>
      <c r="L2240" s="980"/>
      <c r="M2240" s="975"/>
      <c r="N2240" s="980">
        <v>3</v>
      </c>
      <c r="O2240" s="980">
        <v>16</v>
      </c>
      <c r="P2240" s="980">
        <v>42</v>
      </c>
      <c r="Q2240" s="980"/>
      <c r="R2240" s="980"/>
      <c r="S2240" s="980"/>
      <c r="T2240" s="980"/>
      <c r="U2240" s="980"/>
      <c r="V2240" s="980"/>
      <c r="W2240" s="980"/>
      <c r="X2240" s="980"/>
      <c r="Y2240" s="980"/>
      <c r="Z2240" s="980"/>
      <c r="AA2240" s="980"/>
      <c r="AB2240" s="980"/>
      <c r="AC2240" s="1507">
        <f t="shared" si="737"/>
        <v>115</v>
      </c>
      <c r="AD2240" s="1508">
        <f t="shared" si="738"/>
        <v>115</v>
      </c>
      <c r="AE2240" s="14">
        <f t="shared" si="739"/>
        <v>40.6</v>
      </c>
      <c r="AF2240" s="14">
        <f t="shared" si="740"/>
        <v>20.333333333333332</v>
      </c>
      <c r="AG2240" s="14">
        <f t="shared" si="741"/>
        <v>5.6557377049180335</v>
      </c>
      <c r="AH2240" s="14">
        <f t="shared" si="742"/>
        <v>-34.94426229508197</v>
      </c>
      <c r="AI2240" s="14">
        <f t="shared" si="743"/>
        <v>-710.5333333333333</v>
      </c>
      <c r="AJ2240" s="995"/>
    </row>
    <row r="2241" spans="1:37" ht="15.75">
      <c r="A2241" s="1475">
        <v>6</v>
      </c>
      <c r="B2241" s="985" t="s">
        <v>3444</v>
      </c>
      <c r="C2241" s="980" t="s">
        <v>63</v>
      </c>
      <c r="D2241" s="1014">
        <v>1</v>
      </c>
      <c r="E2241" s="980">
        <v>80</v>
      </c>
      <c r="F2241" s="984">
        <f>E2241*D2241</f>
        <v>80</v>
      </c>
      <c r="G2241" s="980"/>
      <c r="H2241" s="980"/>
      <c r="I2241" s="975">
        <v>44728</v>
      </c>
      <c r="J2241" s="975">
        <v>45046</v>
      </c>
      <c r="K2241" s="980"/>
      <c r="L2241" s="980"/>
      <c r="M2241" s="975"/>
      <c r="N2241" s="980"/>
      <c r="O2241" s="980"/>
      <c r="P2241" s="980"/>
      <c r="Q2241" s="980"/>
      <c r="R2241" s="980"/>
      <c r="S2241" s="980"/>
      <c r="T2241" s="980"/>
      <c r="U2241" s="980"/>
      <c r="V2241" s="980"/>
      <c r="W2241" s="980"/>
      <c r="X2241" s="980"/>
      <c r="Y2241" s="980"/>
      <c r="Z2241" s="980"/>
      <c r="AA2241" s="980"/>
      <c r="AB2241" s="980"/>
      <c r="AC2241" s="1507">
        <f t="shared" si="737"/>
        <v>80</v>
      </c>
      <c r="AD2241" s="1508">
        <f t="shared" si="738"/>
        <v>80</v>
      </c>
      <c r="AE2241" s="14">
        <f t="shared" si="739"/>
        <v>0.96666666666666667</v>
      </c>
      <c r="AF2241" s="14">
        <f t="shared" si="740"/>
        <v>0</v>
      </c>
      <c r="AG2241" s="14" t="e">
        <f t="shared" si="741"/>
        <v>#DIV/0!</v>
      </c>
      <c r="AH2241" s="14" t="e">
        <f t="shared" si="742"/>
        <v>#DIV/0!</v>
      </c>
      <c r="AI2241" s="14">
        <f t="shared" si="743"/>
        <v>80</v>
      </c>
      <c r="AJ2241" s="995"/>
    </row>
    <row r="2242" spans="1:37" ht="15.75">
      <c r="A2242" s="1475">
        <v>7</v>
      </c>
      <c r="B2242" s="1161" t="s">
        <v>6129</v>
      </c>
      <c r="C2242" s="980" t="s">
        <v>206</v>
      </c>
      <c r="D2242" s="136">
        <v>40.799999999999997</v>
      </c>
      <c r="E2242" s="980">
        <v>10</v>
      </c>
      <c r="F2242" s="984">
        <f>D2242*E2242</f>
        <v>408</v>
      </c>
      <c r="G2242" s="980"/>
      <c r="H2242" s="980"/>
      <c r="I2242" s="975">
        <v>44827</v>
      </c>
      <c r="J2242" s="975">
        <v>45383</v>
      </c>
      <c r="K2242" s="980"/>
      <c r="L2242" s="980">
        <v>787</v>
      </c>
      <c r="M2242" s="975">
        <v>44824</v>
      </c>
      <c r="N2242" s="980"/>
      <c r="O2242" s="980"/>
      <c r="P2242" s="980"/>
      <c r="Q2242" s="980"/>
      <c r="R2242" s="980"/>
      <c r="S2242" s="980"/>
      <c r="T2242" s="980"/>
      <c r="U2242" s="980"/>
      <c r="V2242" s="980"/>
      <c r="W2242" s="980"/>
      <c r="X2242" s="980"/>
      <c r="Y2242" s="980"/>
      <c r="Z2242" s="980"/>
      <c r="AA2242" s="980"/>
      <c r="AB2242" s="980"/>
      <c r="AC2242" s="1507">
        <f t="shared" si="737"/>
        <v>10</v>
      </c>
      <c r="AD2242" s="1508">
        <f t="shared" si="738"/>
        <v>408</v>
      </c>
      <c r="AE2242" s="14">
        <f t="shared" si="739"/>
        <v>12.2</v>
      </c>
      <c r="AF2242" s="14">
        <f t="shared" si="740"/>
        <v>0</v>
      </c>
      <c r="AG2242" s="14" t="e">
        <f t="shared" si="741"/>
        <v>#DIV/0!</v>
      </c>
      <c r="AH2242" s="14" t="e">
        <f t="shared" si="742"/>
        <v>#DIV/0!</v>
      </c>
      <c r="AI2242" s="14">
        <f t="shared" si="743"/>
        <v>10</v>
      </c>
      <c r="AJ2242" s="995"/>
    </row>
    <row r="2243" spans="1:37" ht="31.5">
      <c r="A2243" s="1475">
        <v>8</v>
      </c>
      <c r="B2243" s="985" t="s">
        <v>982</v>
      </c>
      <c r="C2243" s="980" t="s">
        <v>66</v>
      </c>
      <c r="D2243" s="984">
        <v>81.809470000000005</v>
      </c>
      <c r="E2243" s="980">
        <v>300</v>
      </c>
      <c r="F2243" s="984">
        <f>D2243*E2243</f>
        <v>24542.841</v>
      </c>
      <c r="G2243" s="980"/>
      <c r="H2243" s="980"/>
      <c r="I2243" s="975">
        <v>44602</v>
      </c>
      <c r="J2243" s="980"/>
      <c r="K2243" s="980"/>
      <c r="L2243" s="980">
        <v>61</v>
      </c>
      <c r="M2243" s="975">
        <v>44594</v>
      </c>
      <c r="N2243" s="980"/>
      <c r="O2243" s="980">
        <v>78</v>
      </c>
      <c r="P2243" s="980">
        <v>195</v>
      </c>
      <c r="Q2243" s="980"/>
      <c r="R2243" s="980"/>
      <c r="S2243" s="980"/>
      <c r="T2243" s="980"/>
      <c r="U2243" s="980"/>
      <c r="V2243" s="980"/>
      <c r="W2243" s="980"/>
      <c r="X2243" s="980"/>
      <c r="Y2243" s="980"/>
      <c r="Z2243" s="980"/>
      <c r="AA2243" s="980"/>
      <c r="AB2243" s="980"/>
      <c r="AC2243" s="1507">
        <f t="shared" si="737"/>
        <v>27</v>
      </c>
      <c r="AD2243" s="1508">
        <f t="shared" si="738"/>
        <v>2208.8556900000003</v>
      </c>
      <c r="AE2243" s="14">
        <f t="shared" si="739"/>
        <v>-1500.5666666666666</v>
      </c>
      <c r="AF2243" s="14">
        <f t="shared" si="740"/>
        <v>91</v>
      </c>
      <c r="AG2243" s="14">
        <f t="shared" si="741"/>
        <v>0.2967032967032967</v>
      </c>
      <c r="AH2243" s="14">
        <f t="shared" si="742"/>
        <v>1500.8633699633699</v>
      </c>
      <c r="AI2243" s="14">
        <f t="shared" si="743"/>
        <v>136578.56666666665</v>
      </c>
      <c r="AJ2243" s="995"/>
    </row>
    <row r="2244" spans="1:37" ht="31.5">
      <c r="A2244" s="1475">
        <v>9</v>
      </c>
      <c r="B2244" s="985" t="s">
        <v>580</v>
      </c>
      <c r="C2244" s="980" t="s">
        <v>66</v>
      </c>
      <c r="D2244" s="984">
        <v>82.577299999999994</v>
      </c>
      <c r="E2244" s="980">
        <v>200</v>
      </c>
      <c r="F2244" s="984">
        <f>D2244*E2244</f>
        <v>16515.46</v>
      </c>
      <c r="G2244" s="980"/>
      <c r="H2244" s="980"/>
      <c r="I2244" s="975">
        <v>44602</v>
      </c>
      <c r="J2244" s="980"/>
      <c r="K2244" s="980"/>
      <c r="L2244" s="980">
        <v>61</v>
      </c>
      <c r="M2244" s="975">
        <v>44594</v>
      </c>
      <c r="N2244" s="980"/>
      <c r="O2244" s="980"/>
      <c r="P2244" s="980"/>
      <c r="Q2244" s="980"/>
      <c r="R2244" s="980"/>
      <c r="S2244" s="980"/>
      <c r="T2244" s="980"/>
      <c r="U2244" s="980"/>
      <c r="V2244" s="980"/>
      <c r="W2244" s="980"/>
      <c r="X2244" s="980"/>
      <c r="Y2244" s="980"/>
      <c r="Z2244" s="980"/>
      <c r="AA2244" s="980"/>
      <c r="AB2244" s="980"/>
      <c r="AC2244" s="1507">
        <f t="shared" si="737"/>
        <v>200</v>
      </c>
      <c r="AD2244" s="1508">
        <f t="shared" si="738"/>
        <v>16515.46</v>
      </c>
      <c r="AE2244" s="14">
        <f t="shared" si="739"/>
        <v>-1500.5666666666666</v>
      </c>
      <c r="AF2244" s="14">
        <f t="shared" si="740"/>
        <v>0</v>
      </c>
      <c r="AG2244" s="14" t="e">
        <f t="shared" si="741"/>
        <v>#DIV/0!</v>
      </c>
      <c r="AH2244" s="14" t="e">
        <f t="shared" si="742"/>
        <v>#DIV/0!</v>
      </c>
      <c r="AI2244" s="14">
        <f t="shared" si="743"/>
        <v>200</v>
      </c>
      <c r="AJ2244" s="995"/>
    </row>
    <row r="2245" spans="1:37" ht="31.5">
      <c r="A2245" s="1475">
        <v>10</v>
      </c>
      <c r="B2245" s="985" t="s">
        <v>579</v>
      </c>
      <c r="C2245" s="980" t="s">
        <v>66</v>
      </c>
      <c r="D2245" s="984">
        <v>10.45978</v>
      </c>
      <c r="E2245" s="980">
        <v>600</v>
      </c>
      <c r="F2245" s="984">
        <f>D2245*E2245</f>
        <v>6275.8680000000004</v>
      </c>
      <c r="G2245" s="980"/>
      <c r="H2245" s="980"/>
      <c r="I2245" s="975">
        <v>44602</v>
      </c>
      <c r="J2245" s="980"/>
      <c r="K2245" s="980"/>
      <c r="L2245" s="980">
        <v>61</v>
      </c>
      <c r="M2245" s="975">
        <v>44594</v>
      </c>
      <c r="N2245" s="980"/>
      <c r="O2245" s="980"/>
      <c r="P2245" s="980"/>
      <c r="Q2245" s="980"/>
      <c r="R2245" s="980"/>
      <c r="S2245" s="980"/>
      <c r="T2245" s="980"/>
      <c r="U2245" s="980"/>
      <c r="V2245" s="980"/>
      <c r="W2245" s="980"/>
      <c r="X2245" s="980"/>
      <c r="Y2245" s="980"/>
      <c r="Z2245" s="980"/>
      <c r="AA2245" s="980"/>
      <c r="AB2245" s="980"/>
      <c r="AC2245" s="1507">
        <f t="shared" si="737"/>
        <v>600</v>
      </c>
      <c r="AD2245" s="1508">
        <f t="shared" si="738"/>
        <v>6275.8680000000004</v>
      </c>
      <c r="AE2245" s="14">
        <f t="shared" si="739"/>
        <v>-1500.5666666666666</v>
      </c>
      <c r="AF2245" s="14">
        <f t="shared" si="740"/>
        <v>0</v>
      </c>
      <c r="AG2245" s="14" t="e">
        <f t="shared" si="741"/>
        <v>#DIV/0!</v>
      </c>
      <c r="AH2245" s="14" t="e">
        <f t="shared" si="742"/>
        <v>#DIV/0!</v>
      </c>
      <c r="AI2245" s="14">
        <f t="shared" si="743"/>
        <v>600</v>
      </c>
      <c r="AJ2245" s="995"/>
    </row>
    <row r="2246" spans="1:37" ht="15.75">
      <c r="A2246" s="1475">
        <v>11</v>
      </c>
      <c r="B2246" s="985" t="s">
        <v>8412</v>
      </c>
      <c r="C2246" s="980" t="s">
        <v>63</v>
      </c>
      <c r="D2246" s="1774">
        <v>1</v>
      </c>
      <c r="E2246" s="965"/>
      <c r="F2246" s="1775"/>
      <c r="G2246" s="965">
        <v>96</v>
      </c>
      <c r="H2246" s="965">
        <f>D2246*G2246</f>
        <v>96</v>
      </c>
      <c r="I2246" s="968">
        <v>44930</v>
      </c>
      <c r="J2246" s="968">
        <v>45597</v>
      </c>
      <c r="K2246" s="965"/>
      <c r="L2246" s="965"/>
      <c r="M2246" s="965"/>
      <c r="N2246" s="965">
        <v>2</v>
      </c>
      <c r="O2246" s="965">
        <v>1</v>
      </c>
      <c r="P2246" s="965">
        <v>13</v>
      </c>
      <c r="Q2246" s="965"/>
      <c r="R2246" s="965"/>
      <c r="S2246" s="965"/>
      <c r="T2246" s="965"/>
      <c r="U2246" s="965"/>
      <c r="V2246" s="965"/>
      <c r="W2246" s="965"/>
      <c r="X2246" s="965"/>
      <c r="Y2246" s="965"/>
      <c r="Z2246" s="965"/>
      <c r="AA2246" s="965"/>
      <c r="AB2246" s="965"/>
      <c r="AC2246" s="1507">
        <f t="shared" si="737"/>
        <v>80</v>
      </c>
      <c r="AD2246" s="1508">
        <f t="shared" si="738"/>
        <v>80</v>
      </c>
      <c r="AE2246" s="14">
        <f t="shared" si="739"/>
        <v>19.333333333333332</v>
      </c>
      <c r="AF2246" s="14">
        <f t="shared" si="740"/>
        <v>5.333333333333333</v>
      </c>
      <c r="AG2246" s="14">
        <f t="shared" si="741"/>
        <v>15</v>
      </c>
      <c r="AH2246" s="14">
        <f t="shared" si="742"/>
        <v>-4.3333333333333321</v>
      </c>
      <c r="AI2246" s="14">
        <f t="shared" si="743"/>
        <v>-23.1111111111111</v>
      </c>
      <c r="AJ2246" s="1034"/>
    </row>
    <row r="2247" spans="1:37" ht="31.5">
      <c r="A2247" s="1475">
        <v>12</v>
      </c>
      <c r="B2247" s="985" t="s">
        <v>8413</v>
      </c>
      <c r="C2247" s="980" t="s">
        <v>63</v>
      </c>
      <c r="D2247" s="1776">
        <v>1</v>
      </c>
      <c r="E2247" s="980"/>
      <c r="F2247" s="984"/>
      <c r="G2247" s="980">
        <v>300</v>
      </c>
      <c r="H2247" s="980">
        <f>D2247*G2247</f>
        <v>300</v>
      </c>
      <c r="I2247" s="975">
        <v>44930</v>
      </c>
      <c r="J2247" s="975">
        <v>45748</v>
      </c>
      <c r="K2247" s="980"/>
      <c r="L2247" s="980"/>
      <c r="M2247" s="980"/>
      <c r="N2247" s="980"/>
      <c r="O2247" s="980"/>
      <c r="P2247" s="980">
        <v>6</v>
      </c>
      <c r="Q2247" s="980"/>
      <c r="R2247" s="980"/>
      <c r="S2247" s="980"/>
      <c r="T2247" s="980"/>
      <c r="U2247" s="980"/>
      <c r="V2247" s="980"/>
      <c r="W2247" s="980"/>
      <c r="X2247" s="980"/>
      <c r="Y2247" s="980"/>
      <c r="Z2247" s="980"/>
      <c r="AA2247" s="980"/>
      <c r="AB2247" s="980"/>
      <c r="AC2247" s="1507">
        <f t="shared" si="737"/>
        <v>294</v>
      </c>
      <c r="AD2247" s="1508">
        <f t="shared" si="738"/>
        <v>294</v>
      </c>
      <c r="AE2247" s="14">
        <f t="shared" si="739"/>
        <v>24.366666666666667</v>
      </c>
      <c r="AF2247" s="14">
        <f t="shared" si="740"/>
        <v>2</v>
      </c>
      <c r="AG2247" s="14">
        <f t="shared" si="741"/>
        <v>147</v>
      </c>
      <c r="AH2247" s="14">
        <f t="shared" si="742"/>
        <v>122.63333333333333</v>
      </c>
      <c r="AI2247" s="14">
        <f t="shared" si="743"/>
        <v>245.26666666666665</v>
      </c>
      <c r="AJ2247" s="1034"/>
    </row>
    <row r="2248" spans="1:37" ht="15.75">
      <c r="A2248" s="1475">
        <v>13</v>
      </c>
      <c r="B2248" s="1777" t="s">
        <v>4861</v>
      </c>
      <c r="C2248" s="980" t="s">
        <v>3505</v>
      </c>
      <c r="D2248" s="1776">
        <v>10.349</v>
      </c>
      <c r="E2248" s="980">
        <v>155</v>
      </c>
      <c r="F2248" s="984">
        <v>1604.095</v>
      </c>
      <c r="G2248" s="980"/>
      <c r="H2248" s="1778"/>
      <c r="I2248" s="975">
        <v>44791</v>
      </c>
      <c r="J2248" s="975">
        <v>45787</v>
      </c>
      <c r="K2248" s="980"/>
      <c r="L2248" s="980"/>
      <c r="M2248" s="980"/>
      <c r="N2248" s="980">
        <v>10</v>
      </c>
      <c r="O2248" s="980">
        <v>10</v>
      </c>
      <c r="P2248" s="980">
        <v>10</v>
      </c>
      <c r="Q2248" s="980"/>
      <c r="R2248" s="980"/>
      <c r="S2248" s="980"/>
      <c r="T2248" s="980"/>
      <c r="U2248" s="980"/>
      <c r="V2248" s="980"/>
      <c r="W2248" s="980"/>
      <c r="X2248" s="980"/>
      <c r="Y2248" s="980"/>
      <c r="Z2248" s="980"/>
      <c r="AA2248" s="980"/>
      <c r="AB2248" s="980"/>
      <c r="AC2248" s="1507">
        <f t="shared" si="737"/>
        <v>125</v>
      </c>
      <c r="AD2248" s="1508">
        <f t="shared" si="738"/>
        <v>1293.625</v>
      </c>
      <c r="AE2248" s="14">
        <f t="shared" si="739"/>
        <v>25.666666666666668</v>
      </c>
      <c r="AF2248" s="14">
        <f t="shared" si="740"/>
        <v>10</v>
      </c>
      <c r="AG2248" s="14">
        <f t="shared" si="741"/>
        <v>12.5</v>
      </c>
      <c r="AH2248" s="14">
        <f t="shared" si="742"/>
        <v>-13.166666666666668</v>
      </c>
      <c r="AI2248" s="14">
        <f t="shared" si="743"/>
        <v>-131.66666666666669</v>
      </c>
      <c r="AJ2248" s="995"/>
    </row>
    <row r="2249" spans="1:37" ht="15.75">
      <c r="A2249" s="1475"/>
      <c r="B2249" s="1161" t="s">
        <v>9143</v>
      </c>
      <c r="C2249" s="985" t="s">
        <v>153</v>
      </c>
      <c r="D2249" s="1776">
        <v>3.72</v>
      </c>
      <c r="E2249" s="980"/>
      <c r="F2249" s="984"/>
      <c r="G2249" s="135">
        <v>100</v>
      </c>
      <c r="H2249" s="1778">
        <f>D2249*G2249</f>
        <v>372</v>
      </c>
      <c r="I2249" s="975">
        <v>44964</v>
      </c>
      <c r="J2249" s="143">
        <v>45627</v>
      </c>
      <c r="K2249" s="980"/>
      <c r="L2249" s="980"/>
      <c r="M2249" s="980"/>
      <c r="N2249" s="980"/>
      <c r="O2249" s="980"/>
      <c r="P2249" s="980"/>
      <c r="Q2249" s="980"/>
      <c r="R2249" s="980"/>
      <c r="S2249" s="980"/>
      <c r="T2249" s="980"/>
      <c r="U2249" s="980"/>
      <c r="V2249" s="980"/>
      <c r="W2249" s="980"/>
      <c r="X2249" s="980"/>
      <c r="Y2249" s="980"/>
      <c r="Z2249" s="980"/>
      <c r="AA2249" s="980"/>
      <c r="AB2249" s="980"/>
      <c r="AC2249" s="1507">
        <f t="shared" si="737"/>
        <v>100</v>
      </c>
      <c r="AD2249" s="1508">
        <f t="shared" si="738"/>
        <v>372</v>
      </c>
      <c r="AE2249" s="14">
        <f t="shared" si="739"/>
        <v>20.333333333333332</v>
      </c>
      <c r="AF2249" s="14">
        <f t="shared" si="740"/>
        <v>0</v>
      </c>
      <c r="AG2249" s="14" t="e">
        <f t="shared" si="741"/>
        <v>#DIV/0!</v>
      </c>
      <c r="AH2249" s="14" t="e">
        <f t="shared" si="742"/>
        <v>#DIV/0!</v>
      </c>
      <c r="AI2249" s="14">
        <f t="shared" si="743"/>
        <v>100</v>
      </c>
      <c r="AJ2249" s="995"/>
    </row>
    <row r="2250" spans="1:37" ht="15.75">
      <c r="A2250" s="1475"/>
      <c r="B2250" s="1161" t="s">
        <v>9144</v>
      </c>
      <c r="C2250" s="985" t="s">
        <v>66</v>
      </c>
      <c r="D2250" s="1776">
        <v>2.75</v>
      </c>
      <c r="E2250" s="980"/>
      <c r="F2250" s="984"/>
      <c r="G2250" s="135">
        <v>2000</v>
      </c>
      <c r="H2250" s="1778">
        <f>D2250*G2250</f>
        <v>5500</v>
      </c>
      <c r="I2250" s="975">
        <v>44964</v>
      </c>
      <c r="J2250" s="143">
        <v>46403</v>
      </c>
      <c r="K2250" s="980"/>
      <c r="L2250" s="980"/>
      <c r="M2250" s="980"/>
      <c r="N2250" s="980"/>
      <c r="O2250" s="980">
        <v>45</v>
      </c>
      <c r="P2250" s="980">
        <v>45</v>
      </c>
      <c r="Q2250" s="980"/>
      <c r="R2250" s="980"/>
      <c r="S2250" s="980"/>
      <c r="T2250" s="980"/>
      <c r="U2250" s="980"/>
      <c r="V2250" s="980"/>
      <c r="W2250" s="980"/>
      <c r="X2250" s="980"/>
      <c r="Y2250" s="980"/>
      <c r="Z2250" s="980"/>
      <c r="AA2250" s="980"/>
      <c r="AB2250" s="980"/>
      <c r="AC2250" s="1507">
        <f t="shared" si="737"/>
        <v>1910</v>
      </c>
      <c r="AD2250" s="1508">
        <f t="shared" si="738"/>
        <v>5252.5</v>
      </c>
      <c r="AE2250" s="14">
        <f t="shared" si="739"/>
        <v>46.2</v>
      </c>
      <c r="AF2250" s="14">
        <f t="shared" si="740"/>
        <v>30</v>
      </c>
      <c r="AG2250" s="14">
        <f t="shared" si="741"/>
        <v>63.666666666666664</v>
      </c>
      <c r="AH2250" s="14">
        <f t="shared" si="742"/>
        <v>17.466666666666661</v>
      </c>
      <c r="AI2250" s="14">
        <f t="shared" si="743"/>
        <v>524</v>
      </c>
      <c r="AJ2250" s="995"/>
    </row>
    <row r="2251" spans="1:37" ht="31.5">
      <c r="A2251" s="1475">
        <v>14</v>
      </c>
      <c r="B2251" s="1777" t="s">
        <v>7585</v>
      </c>
      <c r="C2251" s="980" t="s">
        <v>66</v>
      </c>
      <c r="D2251" s="1776">
        <v>42770</v>
      </c>
      <c r="E2251" s="980">
        <v>6</v>
      </c>
      <c r="F2251" s="984">
        <f>D2251*E2251</f>
        <v>256620</v>
      </c>
      <c r="G2251" s="980"/>
      <c r="H2251" s="1778"/>
      <c r="I2251" s="975">
        <v>44923</v>
      </c>
      <c r="J2251" s="975">
        <v>46319</v>
      </c>
      <c r="K2251" s="980"/>
      <c r="L2251" s="980">
        <v>1105</v>
      </c>
      <c r="M2251" s="975">
        <v>44910</v>
      </c>
      <c r="N2251" s="980"/>
      <c r="O2251" s="980"/>
      <c r="P2251" s="980"/>
      <c r="Q2251" s="980"/>
      <c r="R2251" s="980"/>
      <c r="S2251" s="980"/>
      <c r="T2251" s="980"/>
      <c r="U2251" s="980"/>
      <c r="V2251" s="980"/>
      <c r="W2251" s="980"/>
      <c r="X2251" s="980"/>
      <c r="Y2251" s="980"/>
      <c r="Z2251" s="980"/>
      <c r="AA2251" s="980"/>
      <c r="AB2251" s="980"/>
      <c r="AC2251" s="1507">
        <f t="shared" si="737"/>
        <v>6</v>
      </c>
      <c r="AD2251" s="1508">
        <f t="shared" si="738"/>
        <v>256620</v>
      </c>
      <c r="AE2251" s="14">
        <f t="shared" si="739"/>
        <v>43.4</v>
      </c>
      <c r="AF2251" s="14">
        <f t="shared" si="740"/>
        <v>0</v>
      </c>
      <c r="AG2251" s="14" t="e">
        <f t="shared" si="741"/>
        <v>#DIV/0!</v>
      </c>
      <c r="AH2251" s="14" t="e">
        <f t="shared" si="742"/>
        <v>#DIV/0!</v>
      </c>
      <c r="AI2251" s="14">
        <f t="shared" si="743"/>
        <v>6</v>
      </c>
      <c r="AJ2251" s="995"/>
    </row>
    <row r="2252" spans="1:37" ht="31.5">
      <c r="A2252" s="1475">
        <v>15</v>
      </c>
      <c r="B2252" s="1777" t="s">
        <v>7586</v>
      </c>
      <c r="C2252" s="980" t="s">
        <v>66</v>
      </c>
      <c r="D2252" s="1776">
        <v>42770</v>
      </c>
      <c r="E2252" s="980">
        <v>5</v>
      </c>
      <c r="F2252" s="984">
        <f>D2252*E2252</f>
        <v>213850</v>
      </c>
      <c r="G2252" s="980"/>
      <c r="H2252" s="1778"/>
      <c r="I2252" s="975">
        <v>44923</v>
      </c>
      <c r="J2252" s="975">
        <v>46322</v>
      </c>
      <c r="K2252" s="980"/>
      <c r="L2252" s="980">
        <v>1105</v>
      </c>
      <c r="M2252" s="975">
        <v>44910</v>
      </c>
      <c r="N2252" s="980"/>
      <c r="O2252" s="980"/>
      <c r="P2252" s="980"/>
      <c r="Q2252" s="980"/>
      <c r="R2252" s="980"/>
      <c r="S2252" s="980"/>
      <c r="T2252" s="980"/>
      <c r="U2252" s="980"/>
      <c r="V2252" s="980"/>
      <c r="W2252" s="980"/>
      <c r="X2252" s="980"/>
      <c r="Y2252" s="980"/>
      <c r="Z2252" s="980"/>
      <c r="AA2252" s="980"/>
      <c r="AB2252" s="980"/>
      <c r="AC2252" s="1507">
        <f t="shared" si="737"/>
        <v>5</v>
      </c>
      <c r="AD2252" s="1508">
        <f t="shared" si="738"/>
        <v>213850</v>
      </c>
      <c r="AE2252" s="14">
        <f t="shared" si="739"/>
        <v>43.5</v>
      </c>
      <c r="AF2252" s="14">
        <f t="shared" si="740"/>
        <v>0</v>
      </c>
      <c r="AG2252" s="14" t="e">
        <f t="shared" si="741"/>
        <v>#DIV/0!</v>
      </c>
      <c r="AH2252" s="14" t="e">
        <f t="shared" si="742"/>
        <v>#DIV/0!</v>
      </c>
      <c r="AI2252" s="14">
        <f t="shared" si="743"/>
        <v>5</v>
      </c>
      <c r="AJ2252" s="995"/>
    </row>
    <row r="2253" spans="1:37" ht="15.75" customHeight="1">
      <c r="A2253" s="4340" t="s">
        <v>913</v>
      </c>
      <c r="B2253" s="4384"/>
      <c r="C2253" s="4384"/>
      <c r="D2253" s="4384"/>
      <c r="E2253" s="4384"/>
      <c r="F2253" s="4384"/>
      <c r="G2253" s="4384"/>
      <c r="H2253" s="4384"/>
      <c r="I2253" s="4384"/>
      <c r="J2253" s="4384"/>
      <c r="K2253" s="4384"/>
      <c r="L2253" s="4384"/>
      <c r="M2253" s="4384"/>
      <c r="N2253" s="4384"/>
      <c r="O2253" s="4384"/>
      <c r="P2253" s="4384"/>
      <c r="Q2253" s="4384"/>
      <c r="R2253" s="4384"/>
      <c r="S2253" s="4384"/>
      <c r="T2253" s="4384"/>
      <c r="U2253" s="4384"/>
      <c r="V2253" s="4384"/>
      <c r="W2253" s="4384"/>
      <c r="X2253" s="4384"/>
      <c r="Y2253" s="4384"/>
      <c r="Z2253" s="4384"/>
      <c r="AA2253" s="4384"/>
      <c r="AB2253" s="4384"/>
      <c r="AC2253" s="4384"/>
      <c r="AD2253" s="4384"/>
      <c r="AE2253" s="4384"/>
      <c r="AF2253" s="4384"/>
      <c r="AG2253" s="4384"/>
      <c r="AH2253" s="4384"/>
      <c r="AI2253" s="4384"/>
      <c r="AJ2253" s="4486"/>
    </row>
    <row r="2254" spans="1:37" ht="15.75" customHeight="1">
      <c r="A2254" s="4144" t="s">
        <v>2041</v>
      </c>
      <c r="B2254" s="4144"/>
      <c r="C2254" s="4144"/>
      <c r="D2254" s="4144"/>
      <c r="E2254" s="4144"/>
      <c r="F2254" s="4144"/>
      <c r="G2254" s="4144"/>
      <c r="H2254" s="4144"/>
      <c r="I2254" s="4144"/>
      <c r="J2254" s="4144"/>
      <c r="K2254" s="4144"/>
      <c r="L2254" s="4144"/>
      <c r="M2254" s="4144"/>
      <c r="N2254" s="4144"/>
      <c r="O2254" s="4144"/>
      <c r="P2254" s="4144"/>
      <c r="Q2254" s="4144"/>
      <c r="R2254" s="4144"/>
      <c r="S2254" s="4144"/>
      <c r="T2254" s="4144"/>
      <c r="U2254" s="4144"/>
      <c r="V2254" s="4144"/>
      <c r="W2254" s="4144"/>
      <c r="X2254" s="4144"/>
      <c r="Y2254" s="4144"/>
      <c r="Z2254" s="4144"/>
      <c r="AA2254" s="4144"/>
      <c r="AB2254" s="4144"/>
      <c r="AC2254" s="4144"/>
      <c r="AD2254" s="4144"/>
      <c r="AE2254" s="4144"/>
      <c r="AF2254" s="4144"/>
      <c r="AG2254" s="4144"/>
      <c r="AH2254" s="4144"/>
      <c r="AI2254" s="4144"/>
      <c r="AJ2254" s="4144"/>
    </row>
    <row r="2255" spans="1:37" s="1580" customFormat="1" ht="38.25" customHeight="1">
      <c r="A2255" s="1430">
        <v>2</v>
      </c>
      <c r="B2255" s="574" t="s">
        <v>7396</v>
      </c>
      <c r="C2255" s="1153" t="s">
        <v>153</v>
      </c>
      <c r="D2255" s="1186">
        <v>255.73</v>
      </c>
      <c r="E2255" s="1078">
        <v>280</v>
      </c>
      <c r="F2255" s="1078">
        <v>71604.399999999994</v>
      </c>
      <c r="G2255" s="1078"/>
      <c r="H2255" s="1078"/>
      <c r="I2255" s="1187">
        <v>44922</v>
      </c>
      <c r="J2255" s="1187"/>
      <c r="K2255" s="1188"/>
      <c r="L2255" s="1078"/>
      <c r="M2255" s="1188"/>
      <c r="N2255" s="1078"/>
      <c r="O2255" s="1078"/>
      <c r="P2255" s="1078">
        <v>0</v>
      </c>
      <c r="Q2255" s="1078"/>
      <c r="R2255" s="1078"/>
      <c r="S2255" s="1078"/>
      <c r="T2255" s="1078"/>
      <c r="U2255" s="1078"/>
      <c r="V2255" s="1078"/>
      <c r="W2255" s="1078"/>
      <c r="X2255" s="1078"/>
      <c r="Y2255" s="1078"/>
      <c r="Z2255" s="1078"/>
      <c r="AA2255" s="1078"/>
      <c r="AB2255" s="1078"/>
      <c r="AC2255" s="1507">
        <f t="shared" ref="AC2255:AC2260" si="744">E2255+G2255-N2255-O2255-AA2255-P2255-Q2255-R2255-S2255-T2255-U2255-V2255-W2255-X2255-Y2255</f>
        <v>280</v>
      </c>
      <c r="AD2255" s="1508">
        <f t="shared" ref="AD2255:AD2260" si="745">D2255*AC2255</f>
        <v>71604.399999999994</v>
      </c>
      <c r="AE2255" s="14">
        <f t="shared" ref="AE2255:AE2260" si="746">(J2255-"01.04.2023")/30</f>
        <v>-1500.5666666666666</v>
      </c>
      <c r="AF2255" s="14">
        <f t="shared" ref="AF2255:AF2260" si="747">(N2255+O2255+P2255+Q2255+R2255+S2255+T2255+U2255+V2255+W2255+X2255+Y2255)/3</f>
        <v>0</v>
      </c>
      <c r="AG2255" s="14" t="e">
        <f t="shared" ref="AG2255:AG2260" si="748">AC2255/AF2255</f>
        <v>#DIV/0!</v>
      </c>
      <c r="AH2255" s="14" t="e">
        <f t="shared" ref="AH2255:AH2260" si="749">AG2255-AE2255</f>
        <v>#DIV/0!</v>
      </c>
      <c r="AI2255" s="14">
        <f t="shared" ref="AI2255:AI2260" si="750">AC2255-(AE2255*AF2255)</f>
        <v>280</v>
      </c>
      <c r="AJ2255" s="670"/>
      <c r="AK2255" s="1779"/>
    </row>
    <row r="2256" spans="1:37" s="1580" customFormat="1" ht="38.25" customHeight="1">
      <c r="A2256" s="1430">
        <v>3</v>
      </c>
      <c r="B2256" s="574" t="s">
        <v>7397</v>
      </c>
      <c r="C2256" s="1153" t="s">
        <v>143</v>
      </c>
      <c r="D2256" s="1186">
        <v>188.32</v>
      </c>
      <c r="E2256" s="1078">
        <v>1000</v>
      </c>
      <c r="F2256" s="1078">
        <v>188320</v>
      </c>
      <c r="G2256" s="1078"/>
      <c r="H2256" s="1078"/>
      <c r="I2256" s="1187">
        <v>44922</v>
      </c>
      <c r="J2256" s="1187"/>
      <c r="K2256" s="1188"/>
      <c r="L2256" s="1078"/>
      <c r="M2256" s="1188"/>
      <c r="N2256" s="1078">
        <v>84</v>
      </c>
      <c r="O2256" s="1078">
        <v>224</v>
      </c>
      <c r="P2256" s="1078">
        <v>70</v>
      </c>
      <c r="Q2256" s="1078"/>
      <c r="R2256" s="1078"/>
      <c r="S2256" s="1078"/>
      <c r="T2256" s="1078"/>
      <c r="U2256" s="1078"/>
      <c r="V2256" s="1078"/>
      <c r="W2256" s="1078"/>
      <c r="X2256" s="1078"/>
      <c r="Y2256" s="1078"/>
      <c r="Z2256" s="1078"/>
      <c r="AA2256" s="1078"/>
      <c r="AB2256" s="1078"/>
      <c r="AC2256" s="1507">
        <f t="shared" si="744"/>
        <v>622</v>
      </c>
      <c r="AD2256" s="1508">
        <f t="shared" si="745"/>
        <v>117135.03999999999</v>
      </c>
      <c r="AE2256" s="14">
        <f t="shared" si="746"/>
        <v>-1500.5666666666666</v>
      </c>
      <c r="AF2256" s="14">
        <f t="shared" si="747"/>
        <v>126</v>
      </c>
      <c r="AG2256" s="14">
        <f t="shared" si="748"/>
        <v>4.9365079365079367</v>
      </c>
      <c r="AH2256" s="14">
        <f t="shared" si="749"/>
        <v>1505.5031746031746</v>
      </c>
      <c r="AI2256" s="14">
        <f t="shared" si="750"/>
        <v>189693.4</v>
      </c>
      <c r="AJ2256" s="670"/>
      <c r="AK2256" s="1779"/>
    </row>
    <row r="2257" spans="1:37" s="1580" customFormat="1" ht="21.75" customHeight="1">
      <c r="A2257" s="1430">
        <v>4</v>
      </c>
      <c r="B2257" s="1257" t="s">
        <v>2042</v>
      </c>
      <c r="C2257" s="1153" t="s">
        <v>143</v>
      </c>
      <c r="D2257" s="1186">
        <v>281.2</v>
      </c>
      <c r="E2257" s="1078">
        <v>1670</v>
      </c>
      <c r="F2257" s="1078">
        <v>469604</v>
      </c>
      <c r="G2257" s="1078"/>
      <c r="H2257" s="1078"/>
      <c r="I2257" s="1187">
        <v>44488</v>
      </c>
      <c r="J2257" s="1187">
        <v>45444</v>
      </c>
      <c r="K2257" s="1188"/>
      <c r="L2257" s="1078">
        <v>1326</v>
      </c>
      <c r="M2257" s="1188">
        <v>44475</v>
      </c>
      <c r="N2257" s="1078">
        <v>560</v>
      </c>
      <c r="O2257" s="1078">
        <v>224</v>
      </c>
      <c r="P2257" s="1078">
        <v>0</v>
      </c>
      <c r="Q2257" s="1078"/>
      <c r="R2257" s="1078"/>
      <c r="S2257" s="1078"/>
      <c r="T2257" s="1078"/>
      <c r="U2257" s="1078"/>
      <c r="V2257" s="1078"/>
      <c r="W2257" s="1078"/>
      <c r="X2257" s="1078"/>
      <c r="Y2257" s="1078"/>
      <c r="Z2257" s="1078"/>
      <c r="AA2257" s="1078"/>
      <c r="AB2257" s="1078"/>
      <c r="AC2257" s="1507">
        <f t="shared" si="744"/>
        <v>886</v>
      </c>
      <c r="AD2257" s="1508">
        <f t="shared" si="745"/>
        <v>249143.19999999998</v>
      </c>
      <c r="AE2257" s="14">
        <f t="shared" si="746"/>
        <v>14.233333333333333</v>
      </c>
      <c r="AF2257" s="14">
        <f t="shared" si="747"/>
        <v>261.33333333333331</v>
      </c>
      <c r="AG2257" s="14">
        <f t="shared" si="748"/>
        <v>3.3903061224489797</v>
      </c>
      <c r="AH2257" s="14">
        <f t="shared" si="749"/>
        <v>-10.843027210884353</v>
      </c>
      <c r="AI2257" s="14">
        <f t="shared" si="750"/>
        <v>-2833.6444444444442</v>
      </c>
      <c r="AJ2257" s="670"/>
      <c r="AK2257" s="1779"/>
    </row>
    <row r="2258" spans="1:37" s="1580" customFormat="1" ht="21.75" customHeight="1">
      <c r="A2258" s="1430">
        <v>5</v>
      </c>
      <c r="B2258" s="574" t="s">
        <v>5151</v>
      </c>
      <c r="C2258" s="1153" t="s">
        <v>143</v>
      </c>
      <c r="D2258" s="1186">
        <v>55.95</v>
      </c>
      <c r="E2258" s="1078">
        <v>1421</v>
      </c>
      <c r="F2258" s="1078">
        <f>D2258*E2258</f>
        <v>79504.95</v>
      </c>
      <c r="G2258" s="1078"/>
      <c r="H2258" s="1078">
        <f>D2258*G2258</f>
        <v>0</v>
      </c>
      <c r="I2258" s="1187">
        <v>44796</v>
      </c>
      <c r="J2258" s="1187">
        <v>45231</v>
      </c>
      <c r="K2258" s="1188"/>
      <c r="L2258" s="1078">
        <v>674</v>
      </c>
      <c r="M2258" s="1188">
        <v>44788</v>
      </c>
      <c r="N2258" s="1078">
        <v>45</v>
      </c>
      <c r="O2258" s="1078"/>
      <c r="P2258" s="1078">
        <v>0</v>
      </c>
      <c r="Q2258" s="1078"/>
      <c r="R2258" s="1078"/>
      <c r="S2258" s="1078"/>
      <c r="T2258" s="1078"/>
      <c r="U2258" s="1078"/>
      <c r="V2258" s="1078"/>
      <c r="W2258" s="1078"/>
      <c r="X2258" s="1078"/>
      <c r="Y2258" s="1078"/>
      <c r="Z2258" s="1078"/>
      <c r="AA2258" s="1078"/>
      <c r="AB2258" s="1078"/>
      <c r="AC2258" s="1507">
        <f t="shared" si="744"/>
        <v>1376</v>
      </c>
      <c r="AD2258" s="1508">
        <f t="shared" si="745"/>
        <v>76987.199999999997</v>
      </c>
      <c r="AE2258" s="14">
        <f t="shared" si="746"/>
        <v>7.1333333333333337</v>
      </c>
      <c r="AF2258" s="14">
        <f t="shared" si="747"/>
        <v>15</v>
      </c>
      <c r="AG2258" s="14">
        <f t="shared" si="748"/>
        <v>91.733333333333334</v>
      </c>
      <c r="AH2258" s="14">
        <f t="shared" si="749"/>
        <v>84.6</v>
      </c>
      <c r="AI2258" s="14">
        <f t="shared" si="750"/>
        <v>1269</v>
      </c>
      <c r="AJ2258" s="670"/>
      <c r="AK2258" s="1779"/>
    </row>
    <row r="2259" spans="1:37" ht="21.75" customHeight="1">
      <c r="A2259" s="1430">
        <v>8</v>
      </c>
      <c r="B2259" s="574" t="s">
        <v>7398</v>
      </c>
      <c r="C2259" s="1153" t="s">
        <v>1922</v>
      </c>
      <c r="D2259" s="1186">
        <v>0.72</v>
      </c>
      <c r="E2259" s="1078">
        <v>2486500</v>
      </c>
      <c r="F2259" s="1078">
        <v>1790280</v>
      </c>
      <c r="G2259" s="1078"/>
      <c r="H2259" s="1078">
        <f>D2259*G2259</f>
        <v>0</v>
      </c>
      <c r="I2259" s="1187">
        <v>44914</v>
      </c>
      <c r="J2259" s="1187">
        <v>45228</v>
      </c>
      <c r="K2259" s="1188"/>
      <c r="L2259" s="1078"/>
      <c r="M2259" s="1188"/>
      <c r="N2259" s="1078">
        <v>126500</v>
      </c>
      <c r="O2259" s="1078">
        <v>504000</v>
      </c>
      <c r="P2259" s="1078">
        <v>240500</v>
      </c>
      <c r="Q2259" s="1078"/>
      <c r="R2259" s="1078"/>
      <c r="S2259" s="1078"/>
      <c r="T2259" s="1078"/>
      <c r="U2259" s="1078"/>
      <c r="V2259" s="1078"/>
      <c r="W2259" s="1078"/>
      <c r="X2259" s="1078"/>
      <c r="Y2259" s="1078"/>
      <c r="Z2259" s="1078"/>
      <c r="AA2259" s="1078"/>
      <c r="AB2259" s="1078"/>
      <c r="AC2259" s="1507">
        <f t="shared" si="744"/>
        <v>1615500</v>
      </c>
      <c r="AD2259" s="1508">
        <f t="shared" si="745"/>
        <v>1163160</v>
      </c>
      <c r="AE2259" s="14">
        <f t="shared" si="746"/>
        <v>7.0333333333333332</v>
      </c>
      <c r="AF2259" s="14">
        <f t="shared" si="747"/>
        <v>290333.33333333331</v>
      </c>
      <c r="AG2259" s="14">
        <f t="shared" si="748"/>
        <v>5.5642939150401842</v>
      </c>
      <c r="AH2259" s="14">
        <f t="shared" si="749"/>
        <v>-1.469039418293149</v>
      </c>
      <c r="AI2259" s="14">
        <f t="shared" si="750"/>
        <v>-426511.11111111101</v>
      </c>
      <c r="AJ2259" s="670"/>
      <c r="AK2259" s="1779"/>
    </row>
    <row r="2260" spans="1:37" s="1580" customFormat="1" ht="21.75" customHeight="1">
      <c r="A2260" s="1430">
        <v>10</v>
      </c>
      <c r="B2260" s="574" t="s">
        <v>2043</v>
      </c>
      <c r="C2260" s="1153" t="s">
        <v>143</v>
      </c>
      <c r="D2260" s="1186">
        <v>55</v>
      </c>
      <c r="E2260" s="1078">
        <v>48</v>
      </c>
      <c r="F2260" s="1078">
        <f>D2260*E2260</f>
        <v>2640</v>
      </c>
      <c r="G2260" s="1078"/>
      <c r="H2260" s="1078"/>
      <c r="I2260" s="1187">
        <v>44558</v>
      </c>
      <c r="J2260" s="1187">
        <v>45444</v>
      </c>
      <c r="K2260" s="1188"/>
      <c r="L2260" s="1078">
        <v>1648</v>
      </c>
      <c r="M2260" s="1188">
        <v>44554</v>
      </c>
      <c r="N2260" s="1078"/>
      <c r="O2260" s="1078"/>
      <c r="P2260" s="1078">
        <v>0</v>
      </c>
      <c r="Q2260" s="1078"/>
      <c r="R2260" s="1078"/>
      <c r="S2260" s="1078"/>
      <c r="T2260" s="1078"/>
      <c r="U2260" s="1078"/>
      <c r="V2260" s="1078"/>
      <c r="W2260" s="1078"/>
      <c r="X2260" s="1078"/>
      <c r="Y2260" s="1078"/>
      <c r="Z2260" s="1078"/>
      <c r="AA2260" s="1078"/>
      <c r="AB2260" s="1078"/>
      <c r="AC2260" s="1507">
        <f t="shared" si="744"/>
        <v>48</v>
      </c>
      <c r="AD2260" s="1508">
        <f t="shared" si="745"/>
        <v>2640</v>
      </c>
      <c r="AE2260" s="14">
        <f t="shared" si="746"/>
        <v>14.233333333333333</v>
      </c>
      <c r="AF2260" s="14">
        <f t="shared" si="747"/>
        <v>0</v>
      </c>
      <c r="AG2260" s="14" t="e">
        <f t="shared" si="748"/>
        <v>#DIV/0!</v>
      </c>
      <c r="AH2260" s="14" t="e">
        <f t="shared" si="749"/>
        <v>#DIV/0!</v>
      </c>
      <c r="AI2260" s="14">
        <f t="shared" si="750"/>
        <v>48</v>
      </c>
      <c r="AJ2260" s="670"/>
      <c r="AK2260" s="1779"/>
    </row>
    <row r="2261" spans="1:37" s="1580" customFormat="1" ht="13.5" customHeight="1">
      <c r="A2261" s="4212" t="s">
        <v>2044</v>
      </c>
      <c r="B2261" s="4818"/>
      <c r="C2261" s="4818"/>
      <c r="D2261" s="4818"/>
      <c r="E2261" s="4818"/>
      <c r="F2261" s="4818"/>
      <c r="G2261" s="4818"/>
      <c r="H2261" s="4818"/>
      <c r="I2261" s="4818"/>
      <c r="J2261" s="4818"/>
      <c r="K2261" s="4818"/>
      <c r="L2261" s="4818"/>
      <c r="M2261" s="4818"/>
      <c r="N2261" s="4818"/>
      <c r="O2261" s="4818"/>
      <c r="P2261" s="4818"/>
      <c r="Q2261" s="4818"/>
      <c r="R2261" s="4818"/>
      <c r="S2261" s="4818"/>
      <c r="T2261" s="4818"/>
      <c r="U2261" s="4818"/>
      <c r="V2261" s="4818"/>
      <c r="W2261" s="4818"/>
      <c r="X2261" s="4818"/>
      <c r="Y2261" s="4818"/>
      <c r="Z2261" s="4818"/>
      <c r="AA2261" s="4818"/>
      <c r="AB2261" s="4818"/>
      <c r="AC2261" s="4818"/>
      <c r="AD2261" s="4818"/>
      <c r="AE2261" s="4818"/>
      <c r="AF2261" s="4818"/>
      <c r="AG2261" s="4818"/>
      <c r="AH2261" s="4818"/>
      <c r="AI2261" s="4818"/>
      <c r="AJ2261" s="4819"/>
      <c r="AK2261" s="1779"/>
    </row>
    <row r="2262" spans="1:37" s="1580" customFormat="1" ht="22.5" customHeight="1">
      <c r="A2262" s="1430">
        <v>1</v>
      </c>
      <c r="B2262" s="574" t="s">
        <v>2046</v>
      </c>
      <c r="C2262" s="1153" t="s">
        <v>78</v>
      </c>
      <c r="D2262" s="1186">
        <v>3950.44</v>
      </c>
      <c r="E2262" s="1078">
        <v>82</v>
      </c>
      <c r="F2262" s="1078">
        <f>D2262*E2262</f>
        <v>323936.08</v>
      </c>
      <c r="G2262" s="1078"/>
      <c r="H2262" s="1078"/>
      <c r="I2262" s="1223">
        <v>44558</v>
      </c>
      <c r="J2262" s="1223">
        <v>45200</v>
      </c>
      <c r="K2262" s="1188"/>
      <c r="L2262" s="1078">
        <v>1626</v>
      </c>
      <c r="M2262" s="1188">
        <v>44552</v>
      </c>
      <c r="N2262" s="1078">
        <v>7</v>
      </c>
      <c r="O2262" s="1078">
        <v>5</v>
      </c>
      <c r="P2262" s="1078">
        <v>4</v>
      </c>
      <c r="Q2262" s="1078"/>
      <c r="R2262" s="1078"/>
      <c r="S2262" s="1078"/>
      <c r="T2262" s="1078"/>
      <c r="U2262" s="1078"/>
      <c r="V2262" s="1078"/>
      <c r="W2262" s="1078"/>
      <c r="X2262" s="1078"/>
      <c r="Y2262" s="1078"/>
      <c r="Z2262" s="1078"/>
      <c r="AA2262" s="1078"/>
      <c r="AB2262" s="1078"/>
      <c r="AC2262" s="1507">
        <f>E2262+G2262-N2262-O2262-AA2262-P2262-Q2262-R2262-S2262-T2262-U2262-V2262-W2262-X2262-Y2262</f>
        <v>66</v>
      </c>
      <c r="AD2262" s="1508">
        <f>D2262*AC2262</f>
        <v>260729.04</v>
      </c>
      <c r="AE2262" s="14">
        <f>(J2262-"01.04.2023")/30</f>
        <v>6.1</v>
      </c>
      <c r="AF2262" s="14">
        <f>(N2262+O2262+P2262+Q2262+R2262+S2262+T2262+U2262+V2262+W2262+X2262+Y2262)/3</f>
        <v>5.333333333333333</v>
      </c>
      <c r="AG2262" s="14">
        <f>AC2262/AF2262</f>
        <v>12.375</v>
      </c>
      <c r="AH2262" s="14">
        <f>AG2262-AE2262</f>
        <v>6.2750000000000004</v>
      </c>
      <c r="AI2262" s="14">
        <f>AC2262-(AE2262*AF2262)</f>
        <v>33.466666666666669</v>
      </c>
      <c r="AJ2262" s="670"/>
      <c r="AK2262" s="1779"/>
    </row>
    <row r="2263" spans="1:37" ht="27" customHeight="1">
      <c r="A2263" s="4212" t="s">
        <v>2047</v>
      </c>
      <c r="B2263" s="4818"/>
      <c r="C2263" s="4818"/>
      <c r="D2263" s="4818"/>
      <c r="E2263" s="4818"/>
      <c r="F2263" s="4818"/>
      <c r="G2263" s="4818"/>
      <c r="H2263" s="4818"/>
      <c r="I2263" s="4818"/>
      <c r="J2263" s="4818"/>
      <c r="K2263" s="4818"/>
      <c r="L2263" s="4818"/>
      <c r="M2263" s="4818"/>
      <c r="N2263" s="4818"/>
      <c r="O2263" s="4818"/>
      <c r="P2263" s="4818"/>
      <c r="Q2263" s="4818"/>
      <c r="R2263" s="4818"/>
      <c r="S2263" s="4818"/>
      <c r="T2263" s="4818"/>
      <c r="U2263" s="4818"/>
      <c r="V2263" s="4818"/>
      <c r="W2263" s="4818"/>
      <c r="X2263" s="4818"/>
      <c r="Y2263" s="4818"/>
      <c r="Z2263" s="4818"/>
      <c r="AA2263" s="4818"/>
      <c r="AB2263" s="4818"/>
      <c r="AC2263" s="4818"/>
      <c r="AD2263" s="4818"/>
      <c r="AE2263" s="4818"/>
      <c r="AF2263" s="4818"/>
      <c r="AG2263" s="4818"/>
      <c r="AH2263" s="4818"/>
      <c r="AI2263" s="4818"/>
      <c r="AJ2263" s="4819"/>
      <c r="AK2263" s="1779"/>
    </row>
    <row r="2264" spans="1:37" s="1580" customFormat="1" ht="21" customHeight="1">
      <c r="A2264" s="1430">
        <v>2</v>
      </c>
      <c r="B2264" s="574" t="s">
        <v>2049</v>
      </c>
      <c r="C2264" s="1153" t="s">
        <v>1922</v>
      </c>
      <c r="D2264" s="1186">
        <v>0.5</v>
      </c>
      <c r="E2264" s="1078">
        <v>17125</v>
      </c>
      <c r="F2264" s="1078">
        <f>D2264*E2264</f>
        <v>8562.5</v>
      </c>
      <c r="G2264" s="1078">
        <v>95750</v>
      </c>
      <c r="H2264" s="1078">
        <f t="shared" ref="H2264:H2267" si="751">D2264*G2264</f>
        <v>47875</v>
      </c>
      <c r="I2264" s="1223"/>
      <c r="J2264" s="1223">
        <v>45036</v>
      </c>
      <c r="K2264" s="1188"/>
      <c r="L2264" s="1078">
        <v>437</v>
      </c>
      <c r="M2264" s="1188">
        <v>44722</v>
      </c>
      <c r="N2264" s="1078"/>
      <c r="O2264" s="1078">
        <v>60000</v>
      </c>
      <c r="P2264" s="1078">
        <v>7875</v>
      </c>
      <c r="Q2264" s="1078"/>
      <c r="R2264" s="1078"/>
      <c r="S2264" s="1078"/>
      <c r="T2264" s="1078"/>
      <c r="U2264" s="1078"/>
      <c r="V2264" s="1078"/>
      <c r="W2264" s="1078"/>
      <c r="X2264" s="1078"/>
      <c r="Y2264" s="1078"/>
      <c r="Z2264" s="1078"/>
      <c r="AA2264" s="1078"/>
      <c r="AB2264" s="1078"/>
      <c r="AC2264" s="1507">
        <f t="shared" ref="AC2264:AC2268" si="752">E2264+G2264-N2264-O2264-AA2264-P2264-Q2264-R2264-S2264-T2264-U2264-V2264-W2264-X2264-Y2264</f>
        <v>45000</v>
      </c>
      <c r="AD2264" s="1508">
        <f t="shared" ref="AD2264:AD2268" si="753">D2264*AC2264</f>
        <v>22500</v>
      </c>
      <c r="AE2264" s="14">
        <f t="shared" ref="AE2264:AE2268" si="754">(J2264-"01.04.2023")/30</f>
        <v>0.6333333333333333</v>
      </c>
      <c r="AF2264" s="14">
        <f t="shared" ref="AF2264:AF2268" si="755">(N2264+O2264+P2264+Q2264+R2264+S2264+T2264+U2264+V2264+W2264+X2264+Y2264)/3</f>
        <v>22625</v>
      </c>
      <c r="AG2264" s="14">
        <f t="shared" ref="AG2264:AG2268" si="756">AC2264/AF2264</f>
        <v>1.988950276243094</v>
      </c>
      <c r="AH2264" s="14">
        <f t="shared" ref="AH2264:AH2268" si="757">AG2264-AE2264</f>
        <v>1.3556169429097606</v>
      </c>
      <c r="AI2264" s="14">
        <f t="shared" ref="AI2264:AI2268" si="758">AC2264-(AE2264*AF2264)</f>
        <v>30670.833333333336</v>
      </c>
      <c r="AJ2264" s="670"/>
      <c r="AK2264" s="1779"/>
    </row>
    <row r="2265" spans="1:37" s="1580" customFormat="1" ht="21" customHeight="1">
      <c r="A2265" s="1430">
        <v>4</v>
      </c>
      <c r="B2265" s="574" t="s">
        <v>7399</v>
      </c>
      <c r="C2265" s="1153" t="s">
        <v>2048</v>
      </c>
      <c r="D2265" s="1186">
        <v>20.69</v>
      </c>
      <c r="E2265" s="1078">
        <v>930</v>
      </c>
      <c r="F2265" s="1078">
        <f>D2265*E2265</f>
        <v>19241.7</v>
      </c>
      <c r="G2265" s="1078">
        <v>6820</v>
      </c>
      <c r="H2265" s="1078">
        <f t="shared" si="751"/>
        <v>141105.80000000002</v>
      </c>
      <c r="I2265" s="1223"/>
      <c r="J2265" s="1223">
        <v>45300</v>
      </c>
      <c r="K2265" s="1188"/>
      <c r="L2265" s="1078">
        <v>528</v>
      </c>
      <c r="M2265" s="1188">
        <v>44754</v>
      </c>
      <c r="N2265" s="1078"/>
      <c r="O2265" s="1078"/>
      <c r="P2265" s="1078">
        <v>930</v>
      </c>
      <c r="Q2265" s="1078"/>
      <c r="R2265" s="1078"/>
      <c r="S2265" s="1078"/>
      <c r="T2265" s="1078"/>
      <c r="U2265" s="1078"/>
      <c r="V2265" s="1078"/>
      <c r="W2265" s="1078"/>
      <c r="X2265" s="1078"/>
      <c r="Y2265" s="1078"/>
      <c r="Z2265" s="1072"/>
      <c r="AA2265" s="1078"/>
      <c r="AB2265" s="1078"/>
      <c r="AC2265" s="1507">
        <f t="shared" si="752"/>
        <v>6820</v>
      </c>
      <c r="AD2265" s="1508">
        <f t="shared" si="753"/>
        <v>141105.80000000002</v>
      </c>
      <c r="AE2265" s="14">
        <f t="shared" si="754"/>
        <v>9.4333333333333336</v>
      </c>
      <c r="AF2265" s="14">
        <f t="shared" si="755"/>
        <v>310</v>
      </c>
      <c r="AG2265" s="14">
        <f t="shared" si="756"/>
        <v>22</v>
      </c>
      <c r="AH2265" s="14">
        <f t="shared" si="757"/>
        <v>12.566666666666666</v>
      </c>
      <c r="AI2265" s="14">
        <f t="shared" si="758"/>
        <v>3895.6666666666665</v>
      </c>
      <c r="AJ2265" s="670"/>
      <c r="AK2265" s="1779"/>
    </row>
    <row r="2266" spans="1:37" s="1580" customFormat="1" ht="21" customHeight="1">
      <c r="A2266" s="1430">
        <v>6</v>
      </c>
      <c r="B2266" s="574" t="s">
        <v>8786</v>
      </c>
      <c r="C2266" s="1153" t="s">
        <v>2048</v>
      </c>
      <c r="D2266" s="1186">
        <v>21.02</v>
      </c>
      <c r="E2266" s="1078"/>
      <c r="F2266" s="1078">
        <f>D2266*E2266</f>
        <v>0</v>
      </c>
      <c r="G2266" s="1078">
        <v>8835</v>
      </c>
      <c r="H2266" s="1078">
        <f t="shared" si="751"/>
        <v>185711.69999999998</v>
      </c>
      <c r="I2266" s="1223"/>
      <c r="J2266" s="1223">
        <v>45485</v>
      </c>
      <c r="K2266" s="1188"/>
      <c r="L2266" s="1078">
        <v>529</v>
      </c>
      <c r="M2266" s="1188">
        <v>44754</v>
      </c>
      <c r="N2266" s="1078"/>
      <c r="O2266" s="1078"/>
      <c r="P2266" s="1078"/>
      <c r="Q2266" s="1078"/>
      <c r="R2266" s="1078"/>
      <c r="S2266" s="1078"/>
      <c r="T2266" s="1078"/>
      <c r="U2266" s="1078"/>
      <c r="V2266" s="1078"/>
      <c r="W2266" s="1078"/>
      <c r="X2266" s="1078"/>
      <c r="Y2266" s="1078"/>
      <c r="Z2266" s="1072"/>
      <c r="AA2266" s="1078"/>
      <c r="AB2266" s="1078"/>
      <c r="AC2266" s="1507">
        <f t="shared" si="752"/>
        <v>8835</v>
      </c>
      <c r="AD2266" s="1508">
        <f t="shared" si="753"/>
        <v>185711.69999999998</v>
      </c>
      <c r="AE2266" s="14">
        <f t="shared" si="754"/>
        <v>15.6</v>
      </c>
      <c r="AF2266" s="14">
        <f t="shared" si="755"/>
        <v>0</v>
      </c>
      <c r="AG2266" s="14" t="e">
        <f t="shared" si="756"/>
        <v>#DIV/0!</v>
      </c>
      <c r="AH2266" s="14" t="e">
        <f t="shared" si="757"/>
        <v>#DIV/0!</v>
      </c>
      <c r="AI2266" s="14">
        <f t="shared" si="758"/>
        <v>8835</v>
      </c>
      <c r="AJ2266" s="670"/>
      <c r="AK2266" s="1779"/>
    </row>
    <row r="2267" spans="1:37" s="1580" customFormat="1" ht="21" customHeight="1">
      <c r="A2267" s="1430">
        <v>7</v>
      </c>
      <c r="B2267" s="574" t="s">
        <v>2051</v>
      </c>
      <c r="C2267" s="1153" t="s">
        <v>2052</v>
      </c>
      <c r="D2267" s="1186">
        <v>0.9</v>
      </c>
      <c r="E2267" s="1078">
        <v>40420</v>
      </c>
      <c r="F2267" s="1078">
        <f>D2267*E2267</f>
        <v>36378</v>
      </c>
      <c r="G2267" s="1078"/>
      <c r="H2267" s="1078">
        <f t="shared" si="751"/>
        <v>0</v>
      </c>
      <c r="I2267" s="1223">
        <v>44743</v>
      </c>
      <c r="J2267" s="1223">
        <v>45300</v>
      </c>
      <c r="K2267" s="1188"/>
      <c r="L2267" s="1078">
        <v>437</v>
      </c>
      <c r="M2267" s="1188">
        <v>44722</v>
      </c>
      <c r="N2267" s="1078"/>
      <c r="O2267" s="1078"/>
      <c r="P2267" s="1078">
        <v>20640</v>
      </c>
      <c r="Q2267" s="1078"/>
      <c r="R2267" s="1078"/>
      <c r="S2267" s="1078"/>
      <c r="T2267" s="1078"/>
      <c r="U2267" s="1078"/>
      <c r="V2267" s="1078"/>
      <c r="W2267" s="1078"/>
      <c r="X2267" s="1078"/>
      <c r="Y2267" s="1078"/>
      <c r="Z2267" s="1078"/>
      <c r="AA2267" s="1078"/>
      <c r="AB2267" s="1078"/>
      <c r="AC2267" s="1507">
        <f t="shared" si="752"/>
        <v>19780</v>
      </c>
      <c r="AD2267" s="1508">
        <f t="shared" si="753"/>
        <v>17802</v>
      </c>
      <c r="AE2267" s="14">
        <f t="shared" si="754"/>
        <v>9.4333333333333336</v>
      </c>
      <c r="AF2267" s="14">
        <f t="shared" si="755"/>
        <v>6880</v>
      </c>
      <c r="AG2267" s="14">
        <f t="shared" si="756"/>
        <v>2.875</v>
      </c>
      <c r="AH2267" s="14">
        <f t="shared" si="757"/>
        <v>-6.5583333333333336</v>
      </c>
      <c r="AI2267" s="14">
        <f t="shared" si="758"/>
        <v>-45121.333333333336</v>
      </c>
      <c r="AJ2267" s="670"/>
      <c r="AK2267" s="1779"/>
    </row>
    <row r="2268" spans="1:37" s="1580" customFormat="1" ht="21" customHeight="1">
      <c r="A2268" s="1430">
        <v>9</v>
      </c>
      <c r="B2268" s="574" t="s">
        <v>2053</v>
      </c>
      <c r="C2268" s="1153" t="s">
        <v>2054</v>
      </c>
      <c r="D2268" s="1186">
        <v>0.73</v>
      </c>
      <c r="E2268" s="1078">
        <v>82400</v>
      </c>
      <c r="F2268" s="1078">
        <f>D2268*E2268</f>
        <v>60152</v>
      </c>
      <c r="G2268" s="1078"/>
      <c r="H2268" s="1078">
        <f>D2268*G2268</f>
        <v>0</v>
      </c>
      <c r="I2268" s="1223">
        <v>44760</v>
      </c>
      <c r="J2268" s="1223">
        <v>45381</v>
      </c>
      <c r="K2268" s="1188"/>
      <c r="L2268" s="1078"/>
      <c r="M2268" s="1188"/>
      <c r="N2268" s="1078"/>
      <c r="O2268" s="1078">
        <v>9600</v>
      </c>
      <c r="P2268" s="1078"/>
      <c r="Q2268" s="1078"/>
      <c r="R2268" s="1078"/>
      <c r="S2268" s="1078"/>
      <c r="T2268" s="1078"/>
      <c r="U2268" s="1078"/>
      <c r="V2268" s="1078"/>
      <c r="W2268" s="1078"/>
      <c r="X2268" s="1078"/>
      <c r="Y2268" s="1078"/>
      <c r="Z2268" s="1078"/>
      <c r="AA2268" s="1078"/>
      <c r="AB2268" s="1078"/>
      <c r="AC2268" s="1507">
        <f t="shared" si="752"/>
        <v>72800</v>
      </c>
      <c r="AD2268" s="1508">
        <f t="shared" si="753"/>
        <v>53144</v>
      </c>
      <c r="AE2268" s="14">
        <f t="shared" si="754"/>
        <v>12.133333333333333</v>
      </c>
      <c r="AF2268" s="14">
        <f t="shared" si="755"/>
        <v>3200</v>
      </c>
      <c r="AG2268" s="14">
        <f t="shared" si="756"/>
        <v>22.75</v>
      </c>
      <c r="AH2268" s="14">
        <f t="shared" si="757"/>
        <v>10.616666666666667</v>
      </c>
      <c r="AI2268" s="14">
        <f t="shared" si="758"/>
        <v>33973.333333333336</v>
      </c>
      <c r="AJ2268" s="670"/>
      <c r="AK2268" s="1779"/>
    </row>
    <row r="2269" spans="1:37" s="1580" customFormat="1" ht="21" customHeight="1">
      <c r="A2269" s="4212" t="s">
        <v>2055</v>
      </c>
      <c r="B2269" s="4818"/>
      <c r="C2269" s="4818"/>
      <c r="D2269" s="4818"/>
      <c r="E2269" s="4818"/>
      <c r="F2269" s="4818"/>
      <c r="G2269" s="4818"/>
      <c r="H2269" s="4818"/>
      <c r="I2269" s="4818"/>
      <c r="J2269" s="4818"/>
      <c r="K2269" s="4818"/>
      <c r="L2269" s="4818"/>
      <c r="M2269" s="4818"/>
      <c r="N2269" s="4818"/>
      <c r="O2269" s="4818"/>
      <c r="P2269" s="4818"/>
      <c r="Q2269" s="4818"/>
      <c r="R2269" s="4818"/>
      <c r="S2269" s="4818"/>
      <c r="T2269" s="4818"/>
      <c r="U2269" s="4818"/>
      <c r="V2269" s="4818"/>
      <c r="W2269" s="4818"/>
      <c r="X2269" s="4818"/>
      <c r="Y2269" s="4818"/>
      <c r="Z2269" s="4818"/>
      <c r="AA2269" s="4818"/>
      <c r="AB2269" s="4818"/>
      <c r="AC2269" s="4818"/>
      <c r="AD2269" s="4818"/>
      <c r="AE2269" s="4818"/>
      <c r="AF2269" s="4818"/>
      <c r="AG2269" s="4818"/>
      <c r="AH2269" s="4818"/>
      <c r="AI2269" s="4818"/>
      <c r="AJ2269" s="4819"/>
      <c r="AK2269" s="1779"/>
    </row>
    <row r="2270" spans="1:37" s="1580" customFormat="1" ht="44.25" customHeight="1">
      <c r="A2270" s="1430">
        <v>1</v>
      </c>
      <c r="B2270" s="574" t="s">
        <v>2056</v>
      </c>
      <c r="C2270" s="1153" t="s">
        <v>265</v>
      </c>
      <c r="D2270" s="1186">
        <v>4.8600000000000003</v>
      </c>
      <c r="E2270" s="1189">
        <v>775000</v>
      </c>
      <c r="F2270" s="1078">
        <f>D2270*E2270</f>
        <v>3766500.0000000005</v>
      </c>
      <c r="G2270" s="1078"/>
      <c r="H2270" s="1078"/>
      <c r="I2270" s="1223">
        <v>44466</v>
      </c>
      <c r="J2270" s="1223">
        <v>45139</v>
      </c>
      <c r="K2270" s="1188"/>
      <c r="L2270" s="1078">
        <v>1268</v>
      </c>
      <c r="M2270" s="1188">
        <v>44462</v>
      </c>
      <c r="N2270" s="1078"/>
      <c r="O2270" s="1078">
        <v>3000</v>
      </c>
      <c r="P2270" s="1078">
        <v>226500</v>
      </c>
      <c r="Q2270" s="1078"/>
      <c r="R2270" s="1078"/>
      <c r="S2270" s="1078"/>
      <c r="T2270" s="1078"/>
      <c r="U2270" s="1078"/>
      <c r="V2270" s="1078"/>
      <c r="W2270" s="1078"/>
      <c r="X2270" s="1078"/>
      <c r="Y2270" s="1078"/>
      <c r="Z2270" s="1078"/>
      <c r="AA2270" s="1078"/>
      <c r="AB2270" s="1078"/>
      <c r="AC2270" s="1507">
        <f>E2270+G2270-N2270-O2270-AA2270-P2270-Q2270-R2270-S2270-T2270-U2270-V2270-W2270-X2270-Y2270</f>
        <v>545500</v>
      </c>
      <c r="AD2270" s="1508">
        <f>D2270*AC2270</f>
        <v>2651130</v>
      </c>
      <c r="AE2270" s="14">
        <f>(J2270-"01.04.2023")/30</f>
        <v>4.0666666666666664</v>
      </c>
      <c r="AF2270" s="14">
        <f>(N2270+O2270+P2270+Q2270+R2270+S2270+T2270+U2270+V2270+W2270+X2270+Y2270)/3</f>
        <v>76500</v>
      </c>
      <c r="AG2270" s="14">
        <f>AC2270/AF2270</f>
        <v>7.1307189542483664</v>
      </c>
      <c r="AH2270" s="14">
        <f>AG2270-AE2270</f>
        <v>3.0640522875817</v>
      </c>
      <c r="AI2270" s="14">
        <f>AC2270-(AE2270*AF2270)</f>
        <v>234400</v>
      </c>
      <c r="AJ2270" s="670"/>
      <c r="AK2270" s="1779"/>
    </row>
    <row r="2271" spans="1:37" s="1580" customFormat="1" ht="44.25" customHeight="1">
      <c r="A2271" s="1430">
        <v>2</v>
      </c>
      <c r="B2271" s="574" t="s">
        <v>2057</v>
      </c>
      <c r="C2271" s="1153" t="s">
        <v>265</v>
      </c>
      <c r="D2271" s="1186">
        <v>13.14</v>
      </c>
      <c r="E2271" s="1078">
        <v>116000</v>
      </c>
      <c r="F2271" s="1078">
        <f>D2271*E2271</f>
        <v>1524240</v>
      </c>
      <c r="G2271" s="1078"/>
      <c r="H2271" s="1078"/>
      <c r="I2271" s="1223">
        <v>44511</v>
      </c>
      <c r="J2271" s="1223">
        <v>45292</v>
      </c>
      <c r="K2271" s="1188"/>
      <c r="L2271" s="1078">
        <v>1268</v>
      </c>
      <c r="M2271" s="1188">
        <v>44462</v>
      </c>
      <c r="N2271" s="1078"/>
      <c r="O2271" s="1078"/>
      <c r="P2271" s="1078">
        <v>52000</v>
      </c>
      <c r="Q2271" s="1078"/>
      <c r="R2271" s="1078"/>
      <c r="S2271" s="1078"/>
      <c r="T2271" s="1078"/>
      <c r="U2271" s="1078"/>
      <c r="V2271" s="1078"/>
      <c r="W2271" s="1078"/>
      <c r="X2271" s="1078"/>
      <c r="Y2271" s="1078"/>
      <c r="Z2271" s="1190"/>
      <c r="AA2271" s="1078"/>
      <c r="AB2271" s="1078"/>
      <c r="AC2271" s="1507">
        <f>E2271+G2271-N2271-O2271-AA2271-P2271-Q2271-R2271-S2271-T2271-U2271-V2271-W2271-X2271-Y2271</f>
        <v>64000</v>
      </c>
      <c r="AD2271" s="1508">
        <f>D2271*AC2271</f>
        <v>840960</v>
      </c>
      <c r="AE2271" s="14">
        <f>(J2271-"01.04.2023")/30</f>
        <v>9.1666666666666661</v>
      </c>
      <c r="AF2271" s="14">
        <f>(N2271+O2271+P2271+Q2271+R2271+S2271+T2271+U2271+V2271+W2271+X2271+Y2271)/3</f>
        <v>17333.333333333332</v>
      </c>
      <c r="AG2271" s="14">
        <f>AC2271/AF2271</f>
        <v>3.6923076923076925</v>
      </c>
      <c r="AH2271" s="14">
        <f>AG2271-AE2271</f>
        <v>-5.4743589743589736</v>
      </c>
      <c r="AI2271" s="14">
        <f>AC2271-(AE2271*AF2271)</f>
        <v>-94888.888888888876</v>
      </c>
      <c r="AJ2271" s="670"/>
      <c r="AK2271" s="1779"/>
    </row>
    <row r="2272" spans="1:37" s="1580" customFormat="1" ht="44.25" customHeight="1">
      <c r="A2272" s="1430">
        <v>3</v>
      </c>
      <c r="B2272" s="574" t="s">
        <v>2059</v>
      </c>
      <c r="C2272" s="1153" t="s">
        <v>265</v>
      </c>
      <c r="D2272" s="1186">
        <v>5.08</v>
      </c>
      <c r="E2272" s="1078">
        <v>101250</v>
      </c>
      <c r="F2272" s="1078">
        <f>D2272*E2272</f>
        <v>514350</v>
      </c>
      <c r="G2272" s="1078"/>
      <c r="H2272" s="1078"/>
      <c r="I2272" s="1223">
        <v>44543</v>
      </c>
      <c r="J2272" s="1223">
        <v>45138</v>
      </c>
      <c r="K2272" s="1188"/>
      <c r="L2272" s="1078">
        <v>1268</v>
      </c>
      <c r="M2272" s="1188">
        <v>44462</v>
      </c>
      <c r="N2272" s="1078"/>
      <c r="O2272" s="1078"/>
      <c r="P2272" s="1078">
        <v>30000</v>
      </c>
      <c r="Q2272" s="1078"/>
      <c r="R2272" s="1078"/>
      <c r="S2272" s="1078"/>
      <c r="T2272" s="1078"/>
      <c r="U2272" s="1078"/>
      <c r="V2272" s="1078"/>
      <c r="W2272" s="1078"/>
      <c r="X2272" s="1078"/>
      <c r="Y2272" s="1078"/>
      <c r="Z2272" s="1190"/>
      <c r="AA2272" s="1078"/>
      <c r="AB2272" s="1078"/>
      <c r="AC2272" s="1507">
        <f>E2272+G2272-N2272-O2272-AA2272-P2272-Q2272-R2272-S2272-T2272-U2272-V2272-W2272-X2272-Y2272</f>
        <v>71250</v>
      </c>
      <c r="AD2272" s="1508">
        <f>D2272*AC2272</f>
        <v>361950</v>
      </c>
      <c r="AE2272" s="14">
        <f>(J2272-"01.04.2023")/30</f>
        <v>4.0333333333333332</v>
      </c>
      <c r="AF2272" s="14">
        <f>(N2272+O2272+P2272+Q2272+R2272+S2272+T2272+U2272+V2272+W2272+X2272+Y2272)/3</f>
        <v>10000</v>
      </c>
      <c r="AG2272" s="14">
        <f>AC2272/AF2272</f>
        <v>7.125</v>
      </c>
      <c r="AH2272" s="14">
        <f>AG2272-AE2272</f>
        <v>3.0916666666666668</v>
      </c>
      <c r="AI2272" s="14">
        <f>AC2272-(AE2272*AF2272)</f>
        <v>30916.666666666664</v>
      </c>
      <c r="AJ2272" s="670"/>
      <c r="AK2272" s="1779"/>
    </row>
    <row r="2273" spans="1:37" s="1580" customFormat="1" ht="44.25" customHeight="1">
      <c r="A2273" s="1430">
        <v>4</v>
      </c>
      <c r="B2273" s="574" t="s">
        <v>2060</v>
      </c>
      <c r="C2273" s="1153" t="s">
        <v>265</v>
      </c>
      <c r="D2273" s="1186">
        <v>5.37</v>
      </c>
      <c r="E2273" s="1078">
        <v>35500</v>
      </c>
      <c r="F2273" s="1078">
        <f>D2273*E2273</f>
        <v>190635</v>
      </c>
      <c r="G2273" s="1078"/>
      <c r="H2273" s="1078"/>
      <c r="I2273" s="1223">
        <v>44491</v>
      </c>
      <c r="J2273" s="1223">
        <v>45351</v>
      </c>
      <c r="K2273" s="1188"/>
      <c r="L2273" s="1078">
        <v>1268</v>
      </c>
      <c r="M2273" s="1188">
        <v>44462</v>
      </c>
      <c r="N2273" s="1078"/>
      <c r="O2273" s="1078"/>
      <c r="P2273" s="1078">
        <v>0</v>
      </c>
      <c r="Q2273" s="1078"/>
      <c r="R2273" s="1078"/>
      <c r="S2273" s="1078"/>
      <c r="T2273" s="1078"/>
      <c r="U2273" s="1078"/>
      <c r="V2273" s="1078"/>
      <c r="W2273" s="1078"/>
      <c r="X2273" s="1078"/>
      <c r="Y2273" s="1078"/>
      <c r="Z2273" s="1078"/>
      <c r="AA2273" s="1078"/>
      <c r="AB2273" s="1078"/>
      <c r="AC2273" s="1507">
        <f>E2273+G2273-N2273-O2273-AA2273-P2273-Q2273-R2273-S2273-T2273-U2273-V2273-W2273-X2273-Y2273</f>
        <v>35500</v>
      </c>
      <c r="AD2273" s="1508">
        <f>D2273*AC2273</f>
        <v>190635</v>
      </c>
      <c r="AE2273" s="14">
        <f>(J2273-"01.04.2023")/30</f>
        <v>11.133333333333333</v>
      </c>
      <c r="AF2273" s="14">
        <f>(N2273+O2273+P2273+Q2273+R2273+S2273+T2273+U2273+V2273+W2273+X2273+Y2273)/3</f>
        <v>0</v>
      </c>
      <c r="AG2273" s="14" t="e">
        <f>AC2273/AF2273</f>
        <v>#DIV/0!</v>
      </c>
      <c r="AH2273" s="14" t="e">
        <f>AG2273-AE2273</f>
        <v>#DIV/0!</v>
      </c>
      <c r="AI2273" s="14">
        <f>AC2273-(AE2273*AF2273)</f>
        <v>35500</v>
      </c>
      <c r="AJ2273" s="670"/>
      <c r="AK2273" s="1779"/>
    </row>
    <row r="2274" spans="1:37" s="1580" customFormat="1" ht="20.25" customHeight="1">
      <c r="A2274" s="4212" t="s">
        <v>2061</v>
      </c>
      <c r="B2274" s="4818"/>
      <c r="C2274" s="4818"/>
      <c r="D2274" s="4818"/>
      <c r="E2274" s="4818"/>
      <c r="F2274" s="4818"/>
      <c r="G2274" s="4818"/>
      <c r="H2274" s="4818"/>
      <c r="I2274" s="4818"/>
      <c r="J2274" s="4818"/>
      <c r="K2274" s="4818"/>
      <c r="L2274" s="4818"/>
      <c r="M2274" s="4818"/>
      <c r="N2274" s="4818"/>
      <c r="O2274" s="4818"/>
      <c r="P2274" s="4818"/>
      <c r="Q2274" s="4818"/>
      <c r="R2274" s="4818"/>
      <c r="S2274" s="4818"/>
      <c r="T2274" s="4818"/>
      <c r="U2274" s="4818"/>
      <c r="V2274" s="4818"/>
      <c r="W2274" s="4818"/>
      <c r="X2274" s="4818"/>
      <c r="Y2274" s="4818"/>
      <c r="Z2274" s="4818"/>
      <c r="AA2274" s="4818"/>
      <c r="AB2274" s="4818"/>
      <c r="AC2274" s="4818"/>
      <c r="AD2274" s="4818"/>
      <c r="AE2274" s="4818"/>
      <c r="AF2274" s="4818"/>
      <c r="AG2274" s="4818"/>
      <c r="AH2274" s="4818"/>
      <c r="AI2274" s="4818"/>
      <c r="AJ2274" s="4819"/>
      <c r="AK2274" s="1779"/>
    </row>
    <row r="2275" spans="1:37" s="1580" customFormat="1" ht="31.5" customHeight="1">
      <c r="A2275" s="1430">
        <v>1</v>
      </c>
      <c r="B2275" s="574" t="s">
        <v>2062</v>
      </c>
      <c r="C2275" s="1153" t="s">
        <v>143</v>
      </c>
      <c r="D2275" s="1186">
        <v>6690</v>
      </c>
      <c r="E2275" s="1078">
        <v>456</v>
      </c>
      <c r="F2275" s="1078">
        <f>D2275*E2275</f>
        <v>3050640</v>
      </c>
      <c r="G2275" s="1078"/>
      <c r="H2275" s="1078"/>
      <c r="I2275" s="1223">
        <v>44488</v>
      </c>
      <c r="J2275" s="1223">
        <v>45413</v>
      </c>
      <c r="K2275" s="1188"/>
      <c r="L2275" s="1078">
        <v>1329</v>
      </c>
      <c r="M2275" s="1188">
        <v>44475</v>
      </c>
      <c r="N2275" s="1078"/>
      <c r="O2275" s="1078"/>
      <c r="P2275" s="1078">
        <v>5</v>
      </c>
      <c r="Q2275" s="1078"/>
      <c r="R2275" s="1078"/>
      <c r="S2275" s="1078"/>
      <c r="T2275" s="1078"/>
      <c r="U2275" s="1078"/>
      <c r="V2275" s="1078"/>
      <c r="W2275" s="1078"/>
      <c r="X2275" s="1078"/>
      <c r="Y2275" s="1078"/>
      <c r="Z2275" s="1078"/>
      <c r="AA2275" s="1078"/>
      <c r="AB2275" s="1078"/>
      <c r="AC2275" s="1507">
        <f>E2275+G2275-N2275-O2275-AA2275-P2275-Q2275-R2275-S2275-T2275-U2275-V2275-W2275-X2275-Y2275</f>
        <v>451</v>
      </c>
      <c r="AD2275" s="1508">
        <f>D2275*AC2275</f>
        <v>3017190</v>
      </c>
      <c r="AE2275" s="14">
        <f>(J2275-"01.04.2023")/30</f>
        <v>13.2</v>
      </c>
      <c r="AF2275" s="14">
        <f>(N2275+O2275+P2275+Q2275+R2275+S2275+T2275+U2275+V2275+W2275+X2275+Y2275)/3</f>
        <v>1.6666666666666667</v>
      </c>
      <c r="AG2275" s="14">
        <f>AC2275/AF2275</f>
        <v>270.59999999999997</v>
      </c>
      <c r="AH2275" s="14">
        <f>AG2275-AE2275</f>
        <v>257.39999999999998</v>
      </c>
      <c r="AI2275" s="14">
        <f>AC2275-(AE2275*AF2275)</f>
        <v>429</v>
      </c>
      <c r="AJ2275" s="670"/>
      <c r="AK2275" s="1779"/>
    </row>
    <row r="2276" spans="1:37" s="1580" customFormat="1" ht="31.5" customHeight="1">
      <c r="A2276" s="1430">
        <v>2</v>
      </c>
      <c r="B2276" s="32" t="s">
        <v>2063</v>
      </c>
      <c r="C2276" s="1153" t="s">
        <v>143</v>
      </c>
      <c r="D2276" s="1186">
        <v>9618.7199999999993</v>
      </c>
      <c r="E2276" s="1078">
        <v>159</v>
      </c>
      <c r="F2276" s="1078">
        <f>D2276*E2276</f>
        <v>1529376.48</v>
      </c>
      <c r="G2276" s="1078"/>
      <c r="H2276" s="1078"/>
      <c r="I2276" s="1223">
        <v>44496</v>
      </c>
      <c r="J2276" s="1223">
        <v>44958</v>
      </c>
      <c r="K2276" s="1188"/>
      <c r="L2276" s="1078">
        <v>1329</v>
      </c>
      <c r="M2276" s="1188">
        <v>44475</v>
      </c>
      <c r="N2276" s="1078">
        <v>36</v>
      </c>
      <c r="O2276" s="1078">
        <v>12</v>
      </c>
      <c r="P2276" s="1078">
        <v>0</v>
      </c>
      <c r="Q2276" s="1078"/>
      <c r="R2276" s="1078"/>
      <c r="S2276" s="1078"/>
      <c r="T2276" s="1078"/>
      <c r="U2276" s="1078"/>
      <c r="V2276" s="1078"/>
      <c r="W2276" s="1078"/>
      <c r="X2276" s="1078"/>
      <c r="Y2276" s="1078"/>
      <c r="Z2276" s="1078"/>
      <c r="AA2276" s="1078"/>
      <c r="AB2276" s="1078"/>
      <c r="AC2276" s="1507">
        <f>E2276+G2276-N2276-O2276-AA2276-P2276-Q2276-R2276-S2276-T2276-U2276-V2276-W2276-X2276-Y2276</f>
        <v>111</v>
      </c>
      <c r="AD2276" s="1508">
        <f>D2276*AC2276</f>
        <v>1067677.92</v>
      </c>
      <c r="AE2276" s="14">
        <f>(J2276-"01.04.2023")/30</f>
        <v>-1.9666666666666666</v>
      </c>
      <c r="AF2276" s="14">
        <f>(N2276+O2276+P2276+Q2276+R2276+S2276+T2276+U2276+V2276+W2276+X2276+Y2276)/3</f>
        <v>16</v>
      </c>
      <c r="AG2276" s="14">
        <f>AC2276/AF2276</f>
        <v>6.9375</v>
      </c>
      <c r="AH2276" s="14">
        <f>AG2276-AE2276</f>
        <v>8.9041666666666668</v>
      </c>
      <c r="AI2276" s="14">
        <f>AC2276-(AE2276*AF2276)</f>
        <v>142.46666666666667</v>
      </c>
      <c r="AJ2276" s="670"/>
      <c r="AK2276" s="1779"/>
    </row>
    <row r="2277" spans="1:37" s="1580" customFormat="1" ht="25.5" customHeight="1">
      <c r="A2277" s="4212" t="s">
        <v>2064</v>
      </c>
      <c r="B2277" s="4818"/>
      <c r="C2277" s="4818"/>
      <c r="D2277" s="4818"/>
      <c r="E2277" s="4818"/>
      <c r="F2277" s="4818"/>
      <c r="G2277" s="4818"/>
      <c r="H2277" s="4818"/>
      <c r="I2277" s="4818"/>
      <c r="J2277" s="4818"/>
      <c r="K2277" s="4818"/>
      <c r="L2277" s="4818"/>
      <c r="M2277" s="4818"/>
      <c r="N2277" s="4818"/>
      <c r="O2277" s="4818"/>
      <c r="P2277" s="4818"/>
      <c r="Q2277" s="4818"/>
      <c r="R2277" s="4818"/>
      <c r="S2277" s="4818"/>
      <c r="T2277" s="4818"/>
      <c r="U2277" s="4818"/>
      <c r="V2277" s="4818"/>
      <c r="W2277" s="4818"/>
      <c r="X2277" s="4818"/>
      <c r="Y2277" s="4818"/>
      <c r="Z2277" s="4818"/>
      <c r="AA2277" s="4818"/>
      <c r="AB2277" s="4818"/>
      <c r="AC2277" s="4818"/>
      <c r="AD2277" s="4818"/>
      <c r="AE2277" s="4818"/>
      <c r="AF2277" s="4818"/>
      <c r="AG2277" s="4818"/>
      <c r="AH2277" s="4818"/>
      <c r="AI2277" s="4818"/>
      <c r="AJ2277" s="4819"/>
      <c r="AK2277" s="1779"/>
    </row>
    <row r="2278" spans="1:37" s="1580" customFormat="1" ht="30.75" customHeight="1">
      <c r="A2278" s="1430">
        <v>1</v>
      </c>
      <c r="B2278" s="574" t="s">
        <v>2065</v>
      </c>
      <c r="C2278" s="1073" t="s">
        <v>177</v>
      </c>
      <c r="D2278" s="1186">
        <v>4.08</v>
      </c>
      <c r="E2278" s="1078">
        <v>890</v>
      </c>
      <c r="F2278" s="1078">
        <f>D2278*E2278</f>
        <v>3631.2000000000003</v>
      </c>
      <c r="G2278" s="1078"/>
      <c r="H2278" s="1078"/>
      <c r="I2278" s="1223">
        <v>44055</v>
      </c>
      <c r="J2278" s="1223">
        <v>45352</v>
      </c>
      <c r="K2278" s="1188"/>
      <c r="L2278" s="1078">
        <v>1043</v>
      </c>
      <c r="M2278" s="1188">
        <v>44413</v>
      </c>
      <c r="N2278" s="1078">
        <v>320</v>
      </c>
      <c r="O2278" s="1078">
        <v>80</v>
      </c>
      <c r="P2278" s="1078">
        <v>120</v>
      </c>
      <c r="Q2278" s="1078"/>
      <c r="R2278" s="1078"/>
      <c r="S2278" s="1078"/>
      <c r="T2278" s="1078"/>
      <c r="U2278" s="1078"/>
      <c r="V2278" s="1078"/>
      <c r="W2278" s="1078"/>
      <c r="X2278" s="1078"/>
      <c r="Y2278" s="1078"/>
      <c r="Z2278" s="1078"/>
      <c r="AA2278" s="1078"/>
      <c r="AB2278" s="1078"/>
      <c r="AC2278" s="1507">
        <f>E2278+G2278-N2278-O2278-AA2278-P2278-Q2278-R2278-S2278-T2278-U2278-V2278-W2278-X2278-Y2278</f>
        <v>370</v>
      </c>
      <c r="AD2278" s="1508">
        <f>D2278*AC2278</f>
        <v>1509.6000000000001</v>
      </c>
      <c r="AE2278" s="14">
        <f>(J2278-"01.04.2023")/30</f>
        <v>11.166666666666666</v>
      </c>
      <c r="AF2278" s="14">
        <f>(N2278+O2278+P2278+Q2278+R2278+S2278+T2278+U2278+V2278+W2278+X2278+Y2278)/3</f>
        <v>173.33333333333334</v>
      </c>
      <c r="AG2278" s="14">
        <f>AC2278/AF2278</f>
        <v>2.1346153846153846</v>
      </c>
      <c r="AH2278" s="14">
        <f>AG2278-AE2278</f>
        <v>-9.032051282051281</v>
      </c>
      <c r="AI2278" s="14">
        <f>AC2278-(AE2278*AF2278)</f>
        <v>-1565.5555555555557</v>
      </c>
      <c r="AJ2278" s="670"/>
      <c r="AK2278" s="1779"/>
    </row>
    <row r="2279" spans="1:37" ht="30.75" customHeight="1">
      <c r="A2279" s="1430">
        <v>2</v>
      </c>
      <c r="B2279" s="574" t="s">
        <v>2066</v>
      </c>
      <c r="C2279" s="1073" t="s">
        <v>177</v>
      </c>
      <c r="D2279" s="1186">
        <v>7.5</v>
      </c>
      <c r="E2279" s="1078">
        <v>640</v>
      </c>
      <c r="F2279" s="1078">
        <f>D2279*E2279</f>
        <v>4800</v>
      </c>
      <c r="G2279" s="1078"/>
      <c r="H2279" s="1078"/>
      <c r="I2279" s="1223">
        <v>44055</v>
      </c>
      <c r="J2279" s="1187">
        <v>45383</v>
      </c>
      <c r="K2279" s="1188"/>
      <c r="L2279" s="1078">
        <v>1043</v>
      </c>
      <c r="M2279" s="1188">
        <v>44413</v>
      </c>
      <c r="N2279" s="1078">
        <v>170</v>
      </c>
      <c r="O2279" s="1078">
        <v>140</v>
      </c>
      <c r="P2279" s="1078">
        <v>170</v>
      </c>
      <c r="Q2279" s="1078"/>
      <c r="R2279" s="1078"/>
      <c r="S2279" s="1078"/>
      <c r="T2279" s="1078"/>
      <c r="U2279" s="1078"/>
      <c r="V2279" s="1078"/>
      <c r="W2279" s="1078"/>
      <c r="X2279" s="1078"/>
      <c r="Y2279" s="1078"/>
      <c r="Z2279" s="1078"/>
      <c r="AA2279" s="1078"/>
      <c r="AB2279" s="1078"/>
      <c r="AC2279" s="1507">
        <f>E2279+G2279-N2279-O2279-AA2279-P2279-Q2279-R2279-S2279-T2279-U2279-V2279-W2279-X2279-Y2279</f>
        <v>160</v>
      </c>
      <c r="AD2279" s="1508">
        <f>D2279*AC2279</f>
        <v>1200</v>
      </c>
      <c r="AE2279" s="14">
        <f>(J2279-"01.04.2023")/30</f>
        <v>12.2</v>
      </c>
      <c r="AF2279" s="14">
        <f>(N2279+O2279+P2279+Q2279+R2279+S2279+T2279+U2279+V2279+W2279+X2279+Y2279)/3</f>
        <v>160</v>
      </c>
      <c r="AG2279" s="14">
        <f>AC2279/AF2279</f>
        <v>1</v>
      </c>
      <c r="AH2279" s="14">
        <f>AG2279-AE2279</f>
        <v>-11.2</v>
      </c>
      <c r="AI2279" s="14">
        <f>AC2279-(AE2279*AF2279)</f>
        <v>-1792</v>
      </c>
      <c r="AJ2279" s="670"/>
      <c r="AK2279" s="1779"/>
    </row>
    <row r="2280" spans="1:37" s="1580" customFormat="1" ht="43.5" customHeight="1">
      <c r="A2280" s="4212" t="s">
        <v>2067</v>
      </c>
      <c r="B2280" s="4818"/>
      <c r="C2280" s="4818"/>
      <c r="D2280" s="4818"/>
      <c r="E2280" s="4818"/>
      <c r="F2280" s="4818"/>
      <c r="G2280" s="4818"/>
      <c r="H2280" s="4818"/>
      <c r="I2280" s="4818"/>
      <c r="J2280" s="4818"/>
      <c r="K2280" s="4818"/>
      <c r="L2280" s="4818"/>
      <c r="M2280" s="4818"/>
      <c r="N2280" s="4818"/>
      <c r="O2280" s="4818"/>
      <c r="P2280" s="4818"/>
      <c r="Q2280" s="4818"/>
      <c r="R2280" s="4818"/>
      <c r="S2280" s="4818"/>
      <c r="T2280" s="4818"/>
      <c r="U2280" s="4818"/>
      <c r="V2280" s="4818"/>
      <c r="W2280" s="4818"/>
      <c r="X2280" s="4818"/>
      <c r="Y2280" s="4818"/>
      <c r="Z2280" s="4818"/>
      <c r="AA2280" s="4818"/>
      <c r="AB2280" s="4818"/>
      <c r="AC2280" s="4818"/>
      <c r="AD2280" s="4818"/>
      <c r="AE2280" s="4818"/>
      <c r="AF2280" s="4818"/>
      <c r="AG2280" s="4818"/>
      <c r="AH2280" s="4818"/>
      <c r="AI2280" s="4818"/>
      <c r="AJ2280" s="4819"/>
      <c r="AK2280" s="1779"/>
    </row>
    <row r="2281" spans="1:37" s="1580" customFormat="1" ht="31.5" customHeight="1">
      <c r="A2281" s="1430">
        <v>1</v>
      </c>
      <c r="B2281" s="574" t="s">
        <v>2062</v>
      </c>
      <c r="C2281" s="1153" t="s">
        <v>143</v>
      </c>
      <c r="D2281" s="1186">
        <v>6690</v>
      </c>
      <c r="E2281" s="1078">
        <v>97</v>
      </c>
      <c r="F2281" s="1078">
        <f>D2281*E2281</f>
        <v>648930</v>
      </c>
      <c r="G2281" s="1078"/>
      <c r="H2281" s="1078"/>
      <c r="I2281" s="1223">
        <v>44505</v>
      </c>
      <c r="J2281" s="1187">
        <v>45383</v>
      </c>
      <c r="K2281" s="1188"/>
      <c r="L2281" s="1078">
        <v>1427</v>
      </c>
      <c r="M2281" s="1188">
        <v>44498</v>
      </c>
      <c r="N2281" s="1078">
        <v>7</v>
      </c>
      <c r="O2281" s="1078">
        <v>40</v>
      </c>
      <c r="P2281" s="1078">
        <v>38</v>
      </c>
      <c r="Q2281" s="1078"/>
      <c r="R2281" s="1078"/>
      <c r="S2281" s="1078"/>
      <c r="T2281" s="1078"/>
      <c r="U2281" s="1078"/>
      <c r="V2281" s="1078"/>
      <c r="W2281" s="1078"/>
      <c r="X2281" s="1078"/>
      <c r="Y2281" s="1078"/>
      <c r="Z2281" s="1078"/>
      <c r="AA2281" s="1078"/>
      <c r="AB2281" s="1078"/>
      <c r="AC2281" s="1507">
        <f>E2281+G2281-N2281-O2281-AA2281-P2281-Q2281-R2281-S2281-T2281-U2281-V2281-W2281-X2281-Y2281</f>
        <v>12</v>
      </c>
      <c r="AD2281" s="1508">
        <f>D2281*AC2281</f>
        <v>80280</v>
      </c>
      <c r="AE2281" s="14">
        <f>(J2281-"01.04.2023")/30</f>
        <v>12.2</v>
      </c>
      <c r="AF2281" s="14">
        <f>(N2281+O2281+P2281+Q2281+R2281+S2281+T2281+U2281+V2281+W2281+X2281+Y2281)/3</f>
        <v>28.333333333333332</v>
      </c>
      <c r="AG2281" s="14">
        <f>AC2281/AF2281</f>
        <v>0.42352941176470588</v>
      </c>
      <c r="AH2281" s="14">
        <f>AG2281-AE2281</f>
        <v>-11.776470588235293</v>
      </c>
      <c r="AI2281" s="14">
        <f>AC2281-(AE2281*AF2281)</f>
        <v>-333.66666666666663</v>
      </c>
      <c r="AJ2281" s="670"/>
      <c r="AK2281" s="1779"/>
    </row>
    <row r="2282" spans="1:37" s="1580" customFormat="1" ht="31.5" customHeight="1">
      <c r="A2282" s="1430">
        <v>2</v>
      </c>
      <c r="B2282" s="574" t="s">
        <v>2062</v>
      </c>
      <c r="C2282" s="1153" t="s">
        <v>143</v>
      </c>
      <c r="D2282" s="1186">
        <v>7704</v>
      </c>
      <c r="E2282" s="1078">
        <v>252</v>
      </c>
      <c r="F2282" s="1078">
        <f>E2282*D2282</f>
        <v>1941408</v>
      </c>
      <c r="G2282" s="1078"/>
      <c r="H2282" s="1078"/>
      <c r="I2282" s="1223">
        <v>44910</v>
      </c>
      <c r="J2282" s="1223"/>
      <c r="K2282" s="1188"/>
      <c r="L2282" s="1078">
        <v>1081</v>
      </c>
      <c r="M2282" s="1188">
        <v>44904</v>
      </c>
      <c r="N2282" s="1078"/>
      <c r="O2282" s="1078"/>
      <c r="P2282" s="1078">
        <v>0</v>
      </c>
      <c r="Q2282" s="1078"/>
      <c r="R2282" s="1078"/>
      <c r="S2282" s="1078"/>
      <c r="T2282" s="1078"/>
      <c r="U2282" s="1078"/>
      <c r="V2282" s="1078"/>
      <c r="W2282" s="1078"/>
      <c r="X2282" s="1078"/>
      <c r="Y2282" s="1078"/>
      <c r="Z2282" s="1078"/>
      <c r="AA2282" s="1078"/>
      <c r="AB2282" s="1078"/>
      <c r="AC2282" s="1507">
        <f>E2282+G2282-N2282-O2282-AA2282-P2282-Q2282-R2282-S2282-T2282-U2282-V2282-W2282-X2282-Y2282</f>
        <v>252</v>
      </c>
      <c r="AD2282" s="1508">
        <f>D2282*AC2282</f>
        <v>1941408</v>
      </c>
      <c r="AE2282" s="14">
        <f>(J2282-"01.04.2023")/30</f>
        <v>-1500.5666666666666</v>
      </c>
      <c r="AF2282" s="14">
        <f>(N2282+O2282+P2282+Q2282+R2282+S2282+T2282+U2282+V2282+W2282+X2282+Y2282)/3</f>
        <v>0</v>
      </c>
      <c r="AG2282" s="14" t="e">
        <f>AC2282/AF2282</f>
        <v>#DIV/0!</v>
      </c>
      <c r="AH2282" s="14" t="e">
        <f>AG2282-AE2282</f>
        <v>#DIV/0!</v>
      </c>
      <c r="AI2282" s="14">
        <f>AC2282-(AE2282*AF2282)</f>
        <v>252</v>
      </c>
      <c r="AJ2282" s="1225"/>
      <c r="AK2282" s="1779"/>
    </row>
    <row r="2283" spans="1:37" s="1580" customFormat="1" ht="31.5" customHeight="1">
      <c r="A2283" s="1430">
        <v>3</v>
      </c>
      <c r="B2283" s="574" t="s">
        <v>7401</v>
      </c>
      <c r="C2283" s="1153" t="s">
        <v>143</v>
      </c>
      <c r="D2283" s="1186">
        <v>3600</v>
      </c>
      <c r="E2283" s="1078">
        <v>200</v>
      </c>
      <c r="F2283" s="1078">
        <f>E2283*D2283</f>
        <v>720000</v>
      </c>
      <c r="G2283" s="1078"/>
      <c r="H2283" s="1078"/>
      <c r="I2283" s="1223">
        <v>44910</v>
      </c>
      <c r="J2283" s="1223"/>
      <c r="K2283" s="1188"/>
      <c r="L2283" s="1078">
        <v>1081</v>
      </c>
      <c r="M2283" s="1188">
        <v>44905</v>
      </c>
      <c r="N2283" s="1078"/>
      <c r="O2283" s="1078">
        <v>1</v>
      </c>
      <c r="P2283" s="1078">
        <v>1</v>
      </c>
      <c r="Q2283" s="1078"/>
      <c r="R2283" s="1078"/>
      <c r="S2283" s="1078"/>
      <c r="T2283" s="1078"/>
      <c r="U2283" s="1078"/>
      <c r="V2283" s="1078"/>
      <c r="W2283" s="1078"/>
      <c r="X2283" s="1078"/>
      <c r="Y2283" s="1078"/>
      <c r="Z2283" s="1078"/>
      <c r="AA2283" s="1078"/>
      <c r="AB2283" s="1078"/>
      <c r="AC2283" s="1507">
        <f>E2283+G2283-N2283-O2283-AA2283-P2283-Q2283-R2283-S2283-T2283-U2283-V2283-W2283-X2283-Y2283</f>
        <v>198</v>
      </c>
      <c r="AD2283" s="1508">
        <f>D2283*AC2283</f>
        <v>712800</v>
      </c>
      <c r="AE2283" s="14">
        <f>(J2283-"01.04.2023")/30</f>
        <v>-1500.5666666666666</v>
      </c>
      <c r="AF2283" s="14">
        <f>(N2283+O2283+P2283+Q2283+R2283+S2283+T2283+U2283+V2283+W2283+X2283+Y2283)/3</f>
        <v>0.66666666666666663</v>
      </c>
      <c r="AG2283" s="14">
        <f>AC2283/AF2283</f>
        <v>297</v>
      </c>
      <c r="AH2283" s="14">
        <f>AG2283-AE2283</f>
        <v>1797.5666666666666</v>
      </c>
      <c r="AI2283" s="14">
        <f>AC2283-(AE2283*AF2283)</f>
        <v>1198.3777777777777</v>
      </c>
      <c r="AJ2283" s="1225"/>
      <c r="AK2283" s="1780"/>
    </row>
    <row r="2284" spans="1:37" s="1580" customFormat="1" ht="31.5" customHeight="1">
      <c r="A2284" s="1430">
        <v>4</v>
      </c>
      <c r="B2284" s="574" t="s">
        <v>7400</v>
      </c>
      <c r="C2284" s="1153" t="s">
        <v>177</v>
      </c>
      <c r="D2284" s="1186">
        <v>222.56</v>
      </c>
      <c r="E2284" s="1078">
        <v>2240</v>
      </c>
      <c r="F2284" s="1078">
        <f>E2284*D2284</f>
        <v>498534.40000000002</v>
      </c>
      <c r="G2284" s="1078"/>
      <c r="H2284" s="1078"/>
      <c r="I2284" s="1223">
        <v>44918</v>
      </c>
      <c r="J2284" s="1223">
        <v>45870</v>
      </c>
      <c r="K2284" s="1188"/>
      <c r="L2284" s="1078">
        <v>1148</v>
      </c>
      <c r="M2284" s="1188">
        <v>44917</v>
      </c>
      <c r="N2284" s="1078">
        <v>1120</v>
      </c>
      <c r="O2284" s="1078"/>
      <c r="P2284" s="1078">
        <v>28</v>
      </c>
      <c r="Q2284" s="1078"/>
      <c r="R2284" s="1078"/>
      <c r="S2284" s="1078"/>
      <c r="T2284" s="1078"/>
      <c r="U2284" s="1078"/>
      <c r="V2284" s="1078"/>
      <c r="W2284" s="1078"/>
      <c r="X2284" s="1078"/>
      <c r="Y2284" s="1078"/>
      <c r="Z2284" s="1078"/>
      <c r="AA2284" s="1078"/>
      <c r="AB2284" s="1078"/>
      <c r="AC2284" s="1507">
        <f>E2284+G2284-N2284-O2284-AA2284-P2284-Q2284-R2284-S2284-T2284-U2284-V2284-W2284-X2284-Y2284</f>
        <v>1092</v>
      </c>
      <c r="AD2284" s="1508">
        <f>D2284*AC2284</f>
        <v>243035.51999999999</v>
      </c>
      <c r="AE2284" s="14">
        <f>(J2284-"01.04.2023")/30</f>
        <v>28.433333333333334</v>
      </c>
      <c r="AF2284" s="14">
        <f>(N2284+O2284+P2284+Q2284+R2284+S2284+T2284+U2284+V2284+W2284+X2284+Y2284)/3</f>
        <v>382.66666666666669</v>
      </c>
      <c r="AG2284" s="14">
        <f>AC2284/AF2284</f>
        <v>2.8536585365853657</v>
      </c>
      <c r="AH2284" s="14">
        <f>AG2284-AE2284</f>
        <v>-25.579674796747966</v>
      </c>
      <c r="AI2284" s="14">
        <f>AC2284-(AE2284*AF2284)</f>
        <v>-9788.4888888888891</v>
      </c>
      <c r="AJ2284" s="1225"/>
      <c r="AK2284" s="1779"/>
    </row>
    <row r="2285" spans="1:37" s="1580" customFormat="1" ht="30" customHeight="1">
      <c r="A2285" s="4212" t="s">
        <v>2068</v>
      </c>
      <c r="B2285" s="4818"/>
      <c r="C2285" s="4818"/>
      <c r="D2285" s="4818"/>
      <c r="E2285" s="4818"/>
      <c r="F2285" s="4818"/>
      <c r="G2285" s="4818"/>
      <c r="H2285" s="4818"/>
      <c r="I2285" s="4818"/>
      <c r="J2285" s="4818"/>
      <c r="K2285" s="4818"/>
      <c r="L2285" s="4818"/>
      <c r="M2285" s="4818"/>
      <c r="N2285" s="4818"/>
      <c r="O2285" s="4818"/>
      <c r="P2285" s="4818"/>
      <c r="Q2285" s="4818"/>
      <c r="R2285" s="4818"/>
      <c r="S2285" s="4818"/>
      <c r="T2285" s="4818"/>
      <c r="U2285" s="4818"/>
      <c r="V2285" s="4818"/>
      <c r="W2285" s="4818"/>
      <c r="X2285" s="4818"/>
      <c r="Y2285" s="4818"/>
      <c r="Z2285" s="4818"/>
      <c r="AA2285" s="4818"/>
      <c r="AB2285" s="4818"/>
      <c r="AC2285" s="4818"/>
      <c r="AD2285" s="4818"/>
      <c r="AE2285" s="4818"/>
      <c r="AF2285" s="4818"/>
      <c r="AG2285" s="4818"/>
      <c r="AH2285" s="4818"/>
      <c r="AI2285" s="4818"/>
      <c r="AJ2285" s="4818"/>
      <c r="AK2285" s="1779"/>
    </row>
    <row r="2286" spans="1:37" s="1580" customFormat="1" ht="28.5" customHeight="1">
      <c r="A2286" s="1430">
        <v>1</v>
      </c>
      <c r="B2286" s="574" t="s">
        <v>5152</v>
      </c>
      <c r="C2286" s="1153" t="s">
        <v>513</v>
      </c>
      <c r="D2286" s="1186">
        <v>2915.98</v>
      </c>
      <c r="E2286" s="1078">
        <v>200</v>
      </c>
      <c r="F2286" s="1078">
        <f>D2286*E2286</f>
        <v>583196</v>
      </c>
      <c r="G2286" s="1078"/>
      <c r="H2286" s="1078"/>
      <c r="I2286" s="1223">
        <v>44798</v>
      </c>
      <c r="J2286" s="1223">
        <v>45169</v>
      </c>
      <c r="K2286" s="1188"/>
      <c r="L2286" s="1078">
        <v>706</v>
      </c>
      <c r="M2286" s="1188">
        <v>44795</v>
      </c>
      <c r="N2286" s="1078"/>
      <c r="O2286" s="1078">
        <v>50</v>
      </c>
      <c r="P2286" s="1078">
        <v>60</v>
      </c>
      <c r="Q2286" s="1078"/>
      <c r="R2286" s="1078"/>
      <c r="S2286" s="1078"/>
      <c r="T2286" s="1078"/>
      <c r="U2286" s="1078"/>
      <c r="V2286" s="1078"/>
      <c r="W2286" s="1078"/>
      <c r="X2286" s="1078"/>
      <c r="Y2286" s="1078"/>
      <c r="Z2286" s="1190"/>
      <c r="AA2286" s="1078"/>
      <c r="AB2286" s="1078"/>
      <c r="AC2286" s="1507">
        <f>E2286+G2286-N2286-O2286-AA2286-P2286-Q2286-R2286-S2286-T2286-U2286-V2286-W2286-X2286-Y2286</f>
        <v>90</v>
      </c>
      <c r="AD2286" s="1508">
        <f>D2286*AC2286</f>
        <v>262438.2</v>
      </c>
      <c r="AE2286" s="14">
        <f>(J2286-"01.04.2023")/30</f>
        <v>5.0666666666666664</v>
      </c>
      <c r="AF2286" s="14">
        <f>(N2286+O2286+P2286+Q2286+R2286+S2286+T2286+U2286+V2286+W2286+X2286+Y2286)/3</f>
        <v>36.666666666666664</v>
      </c>
      <c r="AG2286" s="14">
        <f>AC2286/AF2286</f>
        <v>2.4545454545454546</v>
      </c>
      <c r="AH2286" s="14">
        <f>AG2286-AE2286</f>
        <v>-2.6121212121212118</v>
      </c>
      <c r="AI2286" s="14">
        <f>AC2286-(AE2286*AF2286)</f>
        <v>-95.777777777777743</v>
      </c>
      <c r="AJ2286" s="670"/>
      <c r="AK2286" s="1779"/>
    </row>
    <row r="2287" spans="1:37" s="1580" customFormat="1" ht="17.25" customHeight="1">
      <c r="A2287" s="4212" t="s">
        <v>2069</v>
      </c>
      <c r="B2287" s="4818"/>
      <c r="C2287" s="4818"/>
      <c r="D2287" s="4818"/>
      <c r="E2287" s="4818"/>
      <c r="F2287" s="4818"/>
      <c r="G2287" s="4818"/>
      <c r="H2287" s="4818"/>
      <c r="I2287" s="4818"/>
      <c r="J2287" s="4818"/>
      <c r="K2287" s="4818"/>
      <c r="L2287" s="4818"/>
      <c r="M2287" s="4818"/>
      <c r="N2287" s="4818"/>
      <c r="O2287" s="4818"/>
      <c r="P2287" s="4818"/>
      <c r="Q2287" s="4818"/>
      <c r="R2287" s="4818"/>
      <c r="S2287" s="4818"/>
      <c r="T2287" s="4818"/>
      <c r="U2287" s="4818"/>
      <c r="V2287" s="4818"/>
      <c r="W2287" s="4818"/>
      <c r="X2287" s="4818"/>
      <c r="Y2287" s="4818"/>
      <c r="Z2287" s="4818"/>
      <c r="AA2287" s="4818"/>
      <c r="AB2287" s="4818"/>
      <c r="AC2287" s="4818"/>
      <c r="AD2287" s="4818"/>
      <c r="AE2287" s="4818"/>
      <c r="AF2287" s="4818"/>
      <c r="AG2287" s="4818"/>
      <c r="AH2287" s="4818"/>
      <c r="AI2287" s="4818"/>
      <c r="AJ2287" s="4819"/>
      <c r="AK2287" s="1779"/>
    </row>
    <row r="2288" spans="1:37" s="1580" customFormat="1" ht="22.5" customHeight="1">
      <c r="A2288" s="1430">
        <v>4</v>
      </c>
      <c r="B2288" s="574" t="s">
        <v>2070</v>
      </c>
      <c r="C2288" s="1153" t="s">
        <v>504</v>
      </c>
      <c r="D2288" s="1186">
        <v>258479.9</v>
      </c>
      <c r="E2288" s="1078">
        <v>25</v>
      </c>
      <c r="F2288" s="1078">
        <f>D2288*E2288</f>
        <v>6461997.5</v>
      </c>
      <c r="G2288" s="1078"/>
      <c r="H2288" s="1078">
        <f>D2288*G2288</f>
        <v>0</v>
      </c>
      <c r="I2288" s="1223">
        <v>44781</v>
      </c>
      <c r="J2288" s="1223">
        <v>45200</v>
      </c>
      <c r="K2288" s="1188"/>
      <c r="L2288" s="1078">
        <v>329</v>
      </c>
      <c r="M2288" s="1188">
        <v>44697</v>
      </c>
      <c r="N2288" s="1078"/>
      <c r="O2288" s="1078"/>
      <c r="P2288" s="1078">
        <v>11</v>
      </c>
      <c r="Q2288" s="1078"/>
      <c r="R2288" s="1078"/>
      <c r="S2288" s="1078"/>
      <c r="T2288" s="1078"/>
      <c r="U2288" s="1078"/>
      <c r="V2288" s="1078"/>
      <c r="W2288" s="1078"/>
      <c r="X2288" s="1078"/>
      <c r="Y2288" s="1078"/>
      <c r="Z2288" s="1078"/>
      <c r="AA2288" s="1078"/>
      <c r="AB2288" s="1078"/>
      <c r="AC2288" s="1507">
        <f t="shared" ref="AC2288:AC2290" si="759">E2288+G2288-N2288-O2288-AA2288-P2288-Q2288-R2288-S2288-T2288-U2288-V2288-W2288-X2288-Y2288</f>
        <v>14</v>
      </c>
      <c r="AD2288" s="1508">
        <f t="shared" ref="AD2288:AD2290" si="760">D2288*AC2288</f>
        <v>3618718.6</v>
      </c>
      <c r="AE2288" s="14">
        <f t="shared" ref="AE2288:AE2290" si="761">(J2288-"01.04.2023")/30</f>
        <v>6.1</v>
      </c>
      <c r="AF2288" s="14">
        <f t="shared" ref="AF2288:AF2290" si="762">(N2288+O2288+P2288+Q2288+R2288+S2288+T2288+U2288+V2288+W2288+X2288+Y2288)/3</f>
        <v>3.6666666666666665</v>
      </c>
      <c r="AG2288" s="14">
        <f t="shared" ref="AG2288:AG2290" si="763">AC2288/AF2288</f>
        <v>3.8181818181818183</v>
      </c>
      <c r="AH2288" s="14">
        <f t="shared" ref="AH2288:AH2290" si="764">AG2288-AE2288</f>
        <v>-2.2818181818181813</v>
      </c>
      <c r="AI2288" s="14">
        <f t="shared" ref="AI2288:AI2290" si="765">AC2288-(AE2288*AF2288)</f>
        <v>-8.3666666666666636</v>
      </c>
      <c r="AJ2288" s="670"/>
      <c r="AK2288" s="1779"/>
    </row>
    <row r="2289" spans="1:37" s="1580" customFormat="1" ht="22.5" customHeight="1">
      <c r="A2289" s="1430">
        <v>6</v>
      </c>
      <c r="B2289" s="574" t="s">
        <v>2050</v>
      </c>
      <c r="C2289" s="1080" t="s">
        <v>1922</v>
      </c>
      <c r="D2289" s="1186">
        <v>0.72</v>
      </c>
      <c r="E2289" s="1078">
        <v>1500000</v>
      </c>
      <c r="F2289" s="1078">
        <f>E2289*D2289</f>
        <v>1080000</v>
      </c>
      <c r="G2289" s="1078"/>
      <c r="H2289" s="1078"/>
      <c r="I2289" s="1223">
        <v>44895</v>
      </c>
      <c r="J2289" s="1223">
        <v>45178</v>
      </c>
      <c r="K2289" s="1188"/>
      <c r="L2289" s="1078"/>
      <c r="M2289" s="1188"/>
      <c r="N2289" s="1078"/>
      <c r="O2289" s="1078"/>
      <c r="P2289" s="1078">
        <v>240500</v>
      </c>
      <c r="Q2289" s="1078"/>
      <c r="R2289" s="1078"/>
      <c r="S2289" s="1078"/>
      <c r="T2289" s="1078"/>
      <c r="U2289" s="1078"/>
      <c r="V2289" s="1078"/>
      <c r="W2289" s="1078"/>
      <c r="X2289" s="1078"/>
      <c r="Y2289" s="1078"/>
      <c r="Z2289" s="1078"/>
      <c r="AA2289" s="1078"/>
      <c r="AB2289" s="1078"/>
      <c r="AC2289" s="1507">
        <f t="shared" si="759"/>
        <v>1259500</v>
      </c>
      <c r="AD2289" s="1508">
        <f t="shared" si="760"/>
        <v>906840</v>
      </c>
      <c r="AE2289" s="14">
        <f t="shared" si="761"/>
        <v>5.3666666666666663</v>
      </c>
      <c r="AF2289" s="14">
        <f t="shared" si="762"/>
        <v>80166.666666666672</v>
      </c>
      <c r="AG2289" s="14">
        <f t="shared" si="763"/>
        <v>15.71101871101871</v>
      </c>
      <c r="AH2289" s="14">
        <f t="shared" si="764"/>
        <v>10.344352044352043</v>
      </c>
      <c r="AI2289" s="14">
        <f t="shared" si="765"/>
        <v>829272.22222222225</v>
      </c>
      <c r="AJ2289" s="670"/>
      <c r="AK2289" s="1779"/>
    </row>
    <row r="2290" spans="1:37" ht="22.5" customHeight="1">
      <c r="A2290" s="1430">
        <v>10</v>
      </c>
      <c r="B2290" s="574" t="s">
        <v>7402</v>
      </c>
      <c r="C2290" s="1080" t="s">
        <v>700</v>
      </c>
      <c r="D2290" s="1186">
        <v>1.72</v>
      </c>
      <c r="E2290" s="1078">
        <v>195000</v>
      </c>
      <c r="F2290" s="1078">
        <f>D2290*E2290</f>
        <v>335400</v>
      </c>
      <c r="G2290" s="1078"/>
      <c r="H2290" s="1078">
        <f>D2290*G2290</f>
        <v>0</v>
      </c>
      <c r="I2290" s="1223">
        <v>44918</v>
      </c>
      <c r="J2290" s="1223">
        <v>45125</v>
      </c>
      <c r="K2290" s="1188"/>
      <c r="L2290" s="1078"/>
      <c r="M2290" s="1188"/>
      <c r="N2290" s="1078">
        <v>49000</v>
      </c>
      <c r="O2290" s="1078">
        <v>113000</v>
      </c>
      <c r="P2290" s="1078">
        <v>10000</v>
      </c>
      <c r="Q2290" s="1078"/>
      <c r="R2290" s="1078"/>
      <c r="S2290" s="1078"/>
      <c r="T2290" s="1078"/>
      <c r="U2290" s="1078"/>
      <c r="V2290" s="1078"/>
      <c r="W2290" s="1078"/>
      <c r="X2290" s="1078"/>
      <c r="Y2290" s="1078"/>
      <c r="Z2290" s="1078"/>
      <c r="AA2290" s="1078"/>
      <c r="AB2290" s="1078"/>
      <c r="AC2290" s="1507">
        <f t="shared" si="759"/>
        <v>23000</v>
      </c>
      <c r="AD2290" s="1508">
        <f t="shared" si="760"/>
        <v>39560</v>
      </c>
      <c r="AE2290" s="14">
        <f t="shared" si="761"/>
        <v>3.6</v>
      </c>
      <c r="AF2290" s="14">
        <f t="shared" si="762"/>
        <v>57333.333333333336</v>
      </c>
      <c r="AG2290" s="14">
        <f t="shared" si="763"/>
        <v>0.40116279069767441</v>
      </c>
      <c r="AH2290" s="14">
        <f t="shared" si="764"/>
        <v>-3.1988372093023258</v>
      </c>
      <c r="AI2290" s="14">
        <f t="shared" si="765"/>
        <v>-183400</v>
      </c>
      <c r="AJ2290" s="670"/>
      <c r="AK2290" s="1779"/>
    </row>
    <row r="2291" spans="1:37" s="1580" customFormat="1" ht="33.75" customHeight="1">
      <c r="A2291" s="1430">
        <v>1</v>
      </c>
      <c r="B2291" s="1257" t="s">
        <v>7403</v>
      </c>
      <c r="C2291" s="1153" t="s">
        <v>265</v>
      </c>
      <c r="D2291" s="1186">
        <v>11.78</v>
      </c>
      <c r="E2291" s="1078">
        <v>1500</v>
      </c>
      <c r="F2291" s="1078">
        <f>D2291*E2291</f>
        <v>17670</v>
      </c>
      <c r="G2291" s="1078"/>
      <c r="H2291" s="1078"/>
      <c r="I2291" s="1074">
        <v>44921</v>
      </c>
      <c r="J2291" s="1074">
        <v>45046</v>
      </c>
      <c r="K2291" s="1188"/>
      <c r="L2291" s="1078">
        <v>1114</v>
      </c>
      <c r="M2291" s="1188">
        <v>44910</v>
      </c>
      <c r="N2291" s="1078"/>
      <c r="O2291" s="1078"/>
      <c r="P2291" s="1078">
        <v>0</v>
      </c>
      <c r="Q2291" s="1078"/>
      <c r="R2291" s="1078"/>
      <c r="S2291" s="1078"/>
      <c r="T2291" s="1078"/>
      <c r="U2291" s="1078"/>
      <c r="V2291" s="1078"/>
      <c r="W2291" s="1078"/>
      <c r="X2291" s="1078"/>
      <c r="Y2291" s="1078"/>
      <c r="Z2291" s="1078"/>
      <c r="AA2291" s="1078"/>
      <c r="AB2291" s="1078"/>
      <c r="AC2291" s="1507">
        <f>E2291+G2291-N2291-O2291-AA2291-P2291-Q2291-R2291-S2291-T2291-U2291-V2291-W2291-X2291-Y2291</f>
        <v>1500</v>
      </c>
      <c r="AD2291" s="1508">
        <f>D2291*AC2291</f>
        <v>17670</v>
      </c>
      <c r="AE2291" s="14">
        <f>(J2291-"01.04.2023")/30</f>
        <v>0.96666666666666667</v>
      </c>
      <c r="AF2291" s="14">
        <f>(N2291+O2291+P2291+Q2291+R2291+S2291+T2291+U2291+V2291+W2291+X2291+Y2291)/3</f>
        <v>0</v>
      </c>
      <c r="AG2291" s="14" t="e">
        <f>AC2291/AF2291</f>
        <v>#DIV/0!</v>
      </c>
      <c r="AH2291" s="14" t="e">
        <f>AG2291-AE2291</f>
        <v>#DIV/0!</v>
      </c>
      <c r="AI2291" s="14">
        <f>AC2291-(AE2291*AF2291)</f>
        <v>1500</v>
      </c>
      <c r="AJ2291" s="1224"/>
      <c r="AK2291" s="1779"/>
    </row>
    <row r="2292" spans="1:37" s="1580" customFormat="1" ht="20.25" customHeight="1">
      <c r="A2292" s="4212" t="s">
        <v>2072</v>
      </c>
      <c r="B2292" s="4818"/>
      <c r="C2292" s="4818"/>
      <c r="D2292" s="4818"/>
      <c r="E2292" s="4818"/>
      <c r="F2292" s="4818"/>
      <c r="G2292" s="4818"/>
      <c r="H2292" s="4818"/>
      <c r="I2292" s="4818"/>
      <c r="J2292" s="4818"/>
      <c r="K2292" s="4818"/>
      <c r="L2292" s="4818"/>
      <c r="M2292" s="4818"/>
      <c r="N2292" s="4818"/>
      <c r="O2292" s="4818"/>
      <c r="P2292" s="4818"/>
      <c r="Q2292" s="4818"/>
      <c r="R2292" s="4818"/>
      <c r="S2292" s="4818"/>
      <c r="T2292" s="4818"/>
      <c r="U2292" s="4818"/>
      <c r="V2292" s="4818"/>
      <c r="W2292" s="4818"/>
      <c r="X2292" s="4818"/>
      <c r="Y2292" s="4818"/>
      <c r="Z2292" s="4818"/>
      <c r="AA2292" s="4818"/>
      <c r="AB2292" s="4818"/>
      <c r="AC2292" s="4818"/>
      <c r="AD2292" s="4818"/>
      <c r="AE2292" s="4818"/>
      <c r="AF2292" s="4818"/>
      <c r="AG2292" s="4818"/>
      <c r="AH2292" s="4818"/>
      <c r="AI2292" s="4818"/>
      <c r="AJ2292" s="4819"/>
      <c r="AK2292" s="1779"/>
    </row>
    <row r="2293" spans="1:37" ht="38.25" customHeight="1">
      <c r="A2293" s="1430">
        <v>1</v>
      </c>
      <c r="B2293" s="574" t="s">
        <v>2073</v>
      </c>
      <c r="C2293" s="1080" t="s">
        <v>638</v>
      </c>
      <c r="D2293" s="1186">
        <v>433.35</v>
      </c>
      <c r="E2293" s="1078">
        <v>140</v>
      </c>
      <c r="F2293" s="1078">
        <f>D2293*E2293</f>
        <v>60669</v>
      </c>
      <c r="G2293" s="1078"/>
      <c r="H2293" s="1078"/>
      <c r="I2293" s="1223">
        <v>44538</v>
      </c>
      <c r="J2293" s="1223">
        <v>45200</v>
      </c>
      <c r="K2293" s="1188"/>
      <c r="L2293" s="1078">
        <v>1528</v>
      </c>
      <c r="M2293" s="1188">
        <v>44525</v>
      </c>
      <c r="N2293" s="1078">
        <v>100</v>
      </c>
      <c r="O2293" s="1078"/>
      <c r="P2293" s="1078">
        <v>0</v>
      </c>
      <c r="Q2293" s="1078"/>
      <c r="R2293" s="1078"/>
      <c r="S2293" s="1078"/>
      <c r="T2293" s="1078"/>
      <c r="U2293" s="1078"/>
      <c r="V2293" s="1078"/>
      <c r="W2293" s="1078"/>
      <c r="X2293" s="1078"/>
      <c r="Y2293" s="1078"/>
      <c r="Z2293" s="1078"/>
      <c r="AA2293" s="1078"/>
      <c r="AB2293" s="1078"/>
      <c r="AC2293" s="1507">
        <f>E2293+G2293-N2293-O2293-AA2293-P2293-Q2293-R2293-S2293-T2293-U2293-V2293-W2293-X2293-Y2293</f>
        <v>40</v>
      </c>
      <c r="AD2293" s="1508">
        <f>D2293*AC2293</f>
        <v>17334</v>
      </c>
      <c r="AE2293" s="14">
        <f>(J2293-"01.04.2023")/30</f>
        <v>6.1</v>
      </c>
      <c r="AF2293" s="14">
        <f>(N2293+O2293+P2293+Q2293+R2293+S2293+T2293+U2293+V2293+W2293+X2293+Y2293)/3</f>
        <v>33.333333333333336</v>
      </c>
      <c r="AG2293" s="14">
        <f>AC2293/AF2293</f>
        <v>1.2</v>
      </c>
      <c r="AH2293" s="14">
        <f>AG2293-AE2293</f>
        <v>-4.8999999999999995</v>
      </c>
      <c r="AI2293" s="14">
        <f>AC2293-(AE2293*AF2293)</f>
        <v>-163.33333333333334</v>
      </c>
      <c r="AJ2293" s="670"/>
      <c r="AK2293" s="1779"/>
    </row>
    <row r="2294" spans="1:37" s="1580" customFormat="1" ht="12.75" customHeight="1">
      <c r="A2294" s="4851" t="s">
        <v>179</v>
      </c>
      <c r="B2294" s="4851"/>
      <c r="C2294" s="4851"/>
      <c r="D2294" s="4851"/>
      <c r="E2294" s="4851"/>
      <c r="F2294" s="4851"/>
      <c r="G2294" s="4851"/>
      <c r="H2294" s="4851"/>
      <c r="I2294" s="4851"/>
      <c r="J2294" s="4851"/>
      <c r="K2294" s="4851"/>
      <c r="L2294" s="4851"/>
      <c r="M2294" s="4851"/>
      <c r="N2294" s="4851"/>
      <c r="O2294" s="4851"/>
      <c r="P2294" s="4851"/>
      <c r="Q2294" s="4851"/>
      <c r="R2294" s="4851"/>
      <c r="S2294" s="4851"/>
      <c r="T2294" s="4851"/>
      <c r="U2294" s="4851"/>
      <c r="V2294" s="4851"/>
      <c r="W2294" s="4851"/>
      <c r="X2294" s="4851"/>
      <c r="Y2294" s="4851"/>
      <c r="Z2294" s="4851"/>
      <c r="AA2294" s="4851"/>
      <c r="AB2294" s="4851"/>
      <c r="AC2294" s="4851"/>
      <c r="AD2294" s="4851"/>
      <c r="AE2294" s="4851"/>
      <c r="AF2294" s="4851"/>
      <c r="AG2294" s="4851"/>
      <c r="AH2294" s="4851"/>
      <c r="AI2294" s="4851"/>
      <c r="AJ2294" s="4851"/>
      <c r="AK2294" s="1779"/>
    </row>
    <row r="2295" spans="1:37" s="1580" customFormat="1" ht="26.25" customHeight="1">
      <c r="A2295" s="4820" t="s">
        <v>5697</v>
      </c>
      <c r="B2295" s="4821"/>
      <c r="C2295" s="4821"/>
      <c r="D2295" s="4821"/>
      <c r="E2295" s="4821"/>
      <c r="F2295" s="4821"/>
      <c r="G2295" s="4821"/>
      <c r="H2295" s="4821"/>
      <c r="I2295" s="4821"/>
      <c r="J2295" s="4821"/>
      <c r="K2295" s="4821"/>
      <c r="L2295" s="4821"/>
      <c r="M2295" s="4821"/>
      <c r="N2295" s="4821"/>
      <c r="O2295" s="4821"/>
      <c r="P2295" s="4821"/>
      <c r="Q2295" s="4821"/>
      <c r="R2295" s="4821"/>
      <c r="S2295" s="4821"/>
      <c r="T2295" s="4821"/>
      <c r="U2295" s="4821"/>
      <c r="V2295" s="4821"/>
      <c r="W2295" s="4821"/>
      <c r="X2295" s="4821"/>
      <c r="Y2295" s="4821"/>
      <c r="Z2295" s="4821"/>
      <c r="AA2295" s="4821"/>
      <c r="AB2295" s="4821"/>
      <c r="AC2295" s="4821"/>
      <c r="AD2295" s="4821"/>
      <c r="AE2295" s="4821"/>
      <c r="AF2295" s="4821"/>
      <c r="AG2295" s="4821"/>
      <c r="AH2295" s="4821"/>
      <c r="AI2295" s="4821"/>
      <c r="AJ2295" s="4822"/>
      <c r="AK2295" s="1779"/>
    </row>
    <row r="2296" spans="1:37" s="1580" customFormat="1" ht="43.5" customHeight="1">
      <c r="A2296" s="1430">
        <v>2</v>
      </c>
      <c r="B2296" s="574" t="s">
        <v>7404</v>
      </c>
      <c r="C2296" s="1153" t="s">
        <v>177</v>
      </c>
      <c r="D2296" s="1191">
        <v>2.1789999999999998</v>
      </c>
      <c r="E2296" s="1078">
        <v>240</v>
      </c>
      <c r="F2296" s="1078">
        <f>E2296*D2296</f>
        <v>522.95999999999992</v>
      </c>
      <c r="G2296" s="1078"/>
      <c r="H2296" s="1078"/>
      <c r="I2296" s="1223"/>
      <c r="J2296" s="1223"/>
      <c r="K2296" s="1188"/>
      <c r="L2296" s="1078">
        <v>711</v>
      </c>
      <c r="M2296" s="1188">
        <v>44797</v>
      </c>
      <c r="N2296" s="1078">
        <v>30</v>
      </c>
      <c r="O2296" s="1078"/>
      <c r="P2296" s="1078">
        <v>30</v>
      </c>
      <c r="Q2296" s="1078"/>
      <c r="R2296" s="1078"/>
      <c r="S2296" s="1078"/>
      <c r="T2296" s="1078"/>
      <c r="U2296" s="1078"/>
      <c r="V2296" s="1078"/>
      <c r="W2296" s="1078"/>
      <c r="X2296" s="1078"/>
      <c r="Y2296" s="1078"/>
      <c r="Z2296" s="1078"/>
      <c r="AA2296" s="1078"/>
      <c r="AB2296" s="1078"/>
      <c r="AC2296" s="1507">
        <f>E2296+G2296-N2296-O2296-AA2296-P2296-Q2296-R2296-S2296-T2296-U2296-V2296-W2296-X2296-Y2296</f>
        <v>180</v>
      </c>
      <c r="AD2296" s="1508">
        <f>D2296*AC2296</f>
        <v>392.21999999999997</v>
      </c>
      <c r="AE2296" s="14">
        <f>(J2296-"01.04.2023")/30</f>
        <v>-1500.5666666666666</v>
      </c>
      <c r="AF2296" s="14">
        <f>(N2296+O2296+P2296+Q2296+R2296+S2296+T2296+U2296+V2296+W2296+X2296+Y2296)/3</f>
        <v>20</v>
      </c>
      <c r="AG2296" s="14">
        <f>AC2296/AF2296</f>
        <v>9</v>
      </c>
      <c r="AH2296" s="14">
        <f>AG2296-AE2296</f>
        <v>1509.5666666666666</v>
      </c>
      <c r="AI2296" s="14">
        <f>AC2296-(AE2296*AF2296)</f>
        <v>30191.333333333332</v>
      </c>
      <c r="AJ2296" s="670"/>
      <c r="AK2296" s="1779"/>
    </row>
    <row r="2297" spans="1:37" ht="18.75" customHeight="1">
      <c r="A2297" s="4212" t="s">
        <v>2044</v>
      </c>
      <c r="B2297" s="4818"/>
      <c r="C2297" s="4818"/>
      <c r="D2297" s="4818"/>
      <c r="E2297" s="4818"/>
      <c r="F2297" s="4818"/>
      <c r="G2297" s="4818"/>
      <c r="H2297" s="4818"/>
      <c r="I2297" s="4818"/>
      <c r="J2297" s="4818"/>
      <c r="K2297" s="4818"/>
      <c r="L2297" s="4818"/>
      <c r="M2297" s="4818"/>
      <c r="N2297" s="4818"/>
      <c r="O2297" s="4818"/>
      <c r="P2297" s="4818"/>
      <c r="Q2297" s="4818"/>
      <c r="R2297" s="4818"/>
      <c r="S2297" s="4818"/>
      <c r="T2297" s="4818"/>
      <c r="U2297" s="4818"/>
      <c r="V2297" s="4818"/>
      <c r="W2297" s="4818"/>
      <c r="X2297" s="4818"/>
      <c r="Y2297" s="4818"/>
      <c r="Z2297" s="4818"/>
      <c r="AA2297" s="4818"/>
      <c r="AB2297" s="4818"/>
      <c r="AC2297" s="4818"/>
      <c r="AD2297" s="4818"/>
      <c r="AE2297" s="4818"/>
      <c r="AF2297" s="4818"/>
      <c r="AG2297" s="4818"/>
      <c r="AH2297" s="4818"/>
      <c r="AI2297" s="4818"/>
      <c r="AJ2297" s="4819"/>
      <c r="AK2297" s="1779"/>
    </row>
    <row r="2298" spans="1:37" ht="34.5" customHeight="1">
      <c r="A2298" s="1430">
        <v>2</v>
      </c>
      <c r="B2298" s="574" t="s">
        <v>2045</v>
      </c>
      <c r="C2298" s="1153" t="s">
        <v>638</v>
      </c>
      <c r="D2298" s="1186">
        <v>7940.4250000000002</v>
      </c>
      <c r="E2298" s="1078">
        <v>400</v>
      </c>
      <c r="F2298" s="1078">
        <f>E2298*D2298</f>
        <v>3176170</v>
      </c>
      <c r="G2298" s="1078"/>
      <c r="H2298" s="1078"/>
      <c r="I2298" s="1223">
        <v>44921</v>
      </c>
      <c r="J2298" s="1223">
        <v>45504</v>
      </c>
      <c r="K2298" s="1078"/>
      <c r="L2298" s="1078">
        <v>1152</v>
      </c>
      <c r="M2298" s="1187">
        <v>44917</v>
      </c>
      <c r="N2298" s="1078"/>
      <c r="O2298" s="1078"/>
      <c r="P2298" s="1078"/>
      <c r="Q2298" s="1078"/>
      <c r="R2298" s="1078"/>
      <c r="S2298" s="1078"/>
      <c r="T2298" s="1078"/>
      <c r="U2298" s="1078"/>
      <c r="V2298" s="1078"/>
      <c r="W2298" s="1078"/>
      <c r="X2298" s="1078"/>
      <c r="Y2298" s="1078"/>
      <c r="Z2298" s="1190"/>
      <c r="AA2298" s="1078"/>
      <c r="AB2298" s="1078"/>
      <c r="AC2298" s="1507">
        <f t="shared" ref="AC2298:AC2310" si="766">E2298+G2298-N2298-O2298-AA2298-P2298-Q2298-R2298-S2298-T2298-U2298-V2298-W2298-X2298-Y2298</f>
        <v>400</v>
      </c>
      <c r="AD2298" s="1508">
        <f t="shared" ref="AD2298:AD2310" si="767">D2298*AC2298</f>
        <v>3176170</v>
      </c>
      <c r="AE2298" s="14">
        <f t="shared" ref="AE2298:AE2310" si="768">(J2298-"01.04.2023")/30</f>
        <v>16.233333333333334</v>
      </c>
      <c r="AF2298" s="14">
        <f t="shared" ref="AF2298:AF2310" si="769">(N2298+O2298+P2298+Q2298+R2298+S2298+T2298+U2298+V2298+W2298+X2298+Y2298)/3</f>
        <v>0</v>
      </c>
      <c r="AG2298" s="14" t="e">
        <f t="shared" ref="AG2298:AG2310" si="770">AC2298/AF2298</f>
        <v>#DIV/0!</v>
      </c>
      <c r="AH2298" s="14" t="e">
        <f t="shared" ref="AH2298:AH2310" si="771">AG2298-AE2298</f>
        <v>#DIV/0!</v>
      </c>
      <c r="AI2298" s="14">
        <f t="shared" ref="AI2298:AI2310" si="772">AC2298-(AE2298*AF2298)</f>
        <v>400</v>
      </c>
      <c r="AJ2298" s="670"/>
      <c r="AK2298" s="1779"/>
    </row>
    <row r="2299" spans="1:37" s="1580" customFormat="1" ht="21.75" customHeight="1">
      <c r="A2299" s="1430">
        <v>3</v>
      </c>
      <c r="B2299" s="574" t="s">
        <v>2074</v>
      </c>
      <c r="C2299" s="1153" t="s">
        <v>143</v>
      </c>
      <c r="D2299" s="1186">
        <v>3411.92</v>
      </c>
      <c r="E2299" s="1078">
        <v>300</v>
      </c>
      <c r="F2299" s="1078">
        <f>D2299*E2299</f>
        <v>1023576</v>
      </c>
      <c r="G2299" s="1078"/>
      <c r="H2299" s="1078">
        <f>D2299*G2299</f>
        <v>0</v>
      </c>
      <c r="I2299" s="1223">
        <v>44715</v>
      </c>
      <c r="J2299" s="1223">
        <v>45473</v>
      </c>
      <c r="K2299" s="1078"/>
      <c r="L2299" s="1078">
        <v>367</v>
      </c>
      <c r="M2299" s="1187">
        <v>44706</v>
      </c>
      <c r="N2299" s="1078">
        <v>11</v>
      </c>
      <c r="O2299" s="1078">
        <v>39</v>
      </c>
      <c r="P2299" s="1078">
        <v>31</v>
      </c>
      <c r="Q2299" s="1078"/>
      <c r="R2299" s="1078"/>
      <c r="S2299" s="1078"/>
      <c r="T2299" s="1078"/>
      <c r="U2299" s="1078"/>
      <c r="V2299" s="1078"/>
      <c r="W2299" s="1078"/>
      <c r="X2299" s="1078"/>
      <c r="Y2299" s="1078"/>
      <c r="Z2299" s="1078"/>
      <c r="AA2299" s="1078"/>
      <c r="AB2299" s="1078"/>
      <c r="AC2299" s="1507">
        <f t="shared" si="766"/>
        <v>219</v>
      </c>
      <c r="AD2299" s="1508">
        <f t="shared" si="767"/>
        <v>747210.48</v>
      </c>
      <c r="AE2299" s="14">
        <f t="shared" si="768"/>
        <v>15.2</v>
      </c>
      <c r="AF2299" s="14">
        <f t="shared" si="769"/>
        <v>27</v>
      </c>
      <c r="AG2299" s="14">
        <f t="shared" si="770"/>
        <v>8.1111111111111107</v>
      </c>
      <c r="AH2299" s="14">
        <f t="shared" si="771"/>
        <v>-7.0888888888888886</v>
      </c>
      <c r="AI2299" s="14">
        <f t="shared" si="772"/>
        <v>-191.39999999999998</v>
      </c>
      <c r="AJ2299" s="670"/>
      <c r="AK2299" s="1779"/>
    </row>
    <row r="2300" spans="1:37" s="1580" customFormat="1" ht="21.75" customHeight="1">
      <c r="A2300" s="1430">
        <v>4</v>
      </c>
      <c r="B2300" s="574" t="s">
        <v>2075</v>
      </c>
      <c r="C2300" s="1153" t="s">
        <v>143</v>
      </c>
      <c r="D2300" s="1186">
        <v>9259</v>
      </c>
      <c r="E2300" s="1078">
        <v>985</v>
      </c>
      <c r="F2300" s="1078">
        <f>D2300*E2300</f>
        <v>9120115</v>
      </c>
      <c r="G2300" s="1078"/>
      <c r="H2300" s="1078"/>
      <c r="I2300" s="1223">
        <v>44757</v>
      </c>
      <c r="J2300" s="1223">
        <v>45443</v>
      </c>
      <c r="K2300" s="1078"/>
      <c r="L2300" s="1078">
        <v>480</v>
      </c>
      <c r="M2300" s="1187">
        <v>44740</v>
      </c>
      <c r="N2300" s="1078">
        <v>10</v>
      </c>
      <c r="O2300" s="1078">
        <v>27</v>
      </c>
      <c r="P2300" s="1078">
        <v>29</v>
      </c>
      <c r="Q2300" s="1078"/>
      <c r="R2300" s="1078"/>
      <c r="S2300" s="1078"/>
      <c r="T2300" s="1078"/>
      <c r="U2300" s="1078"/>
      <c r="V2300" s="1078"/>
      <c r="W2300" s="1078"/>
      <c r="X2300" s="1078"/>
      <c r="Y2300" s="1078"/>
      <c r="Z2300" s="1078"/>
      <c r="AA2300" s="1078"/>
      <c r="AB2300" s="1078"/>
      <c r="AC2300" s="1507">
        <f t="shared" si="766"/>
        <v>919</v>
      </c>
      <c r="AD2300" s="1508">
        <f t="shared" si="767"/>
        <v>8509021</v>
      </c>
      <c r="AE2300" s="14">
        <f t="shared" si="768"/>
        <v>14.2</v>
      </c>
      <c r="AF2300" s="14">
        <f t="shared" si="769"/>
        <v>22</v>
      </c>
      <c r="AG2300" s="14">
        <f t="shared" si="770"/>
        <v>41.772727272727273</v>
      </c>
      <c r="AH2300" s="14">
        <f t="shared" si="771"/>
        <v>27.572727272727274</v>
      </c>
      <c r="AI2300" s="14">
        <f t="shared" si="772"/>
        <v>606.6</v>
      </c>
      <c r="AJ2300" s="670"/>
      <c r="AK2300" s="1779"/>
    </row>
    <row r="2301" spans="1:37" s="1580" customFormat="1" ht="24.75" customHeight="1">
      <c r="A2301" s="1430">
        <v>6</v>
      </c>
      <c r="B2301" s="574" t="s">
        <v>9480</v>
      </c>
      <c r="C2301" s="1153" t="s">
        <v>638</v>
      </c>
      <c r="D2301" s="1186">
        <v>1425</v>
      </c>
      <c r="E2301" s="1078"/>
      <c r="F2301" s="1078"/>
      <c r="G2301" s="1078">
        <v>64</v>
      </c>
      <c r="H2301" s="1078">
        <f>G2301*D2301</f>
        <v>91200</v>
      </c>
      <c r="I2301" s="1223">
        <v>44963</v>
      </c>
      <c r="J2301" s="1223">
        <v>45777</v>
      </c>
      <c r="K2301" s="1078"/>
      <c r="L2301" s="1078">
        <v>55</v>
      </c>
      <c r="M2301" s="1187">
        <v>44949</v>
      </c>
      <c r="N2301" s="1078"/>
      <c r="O2301" s="1078"/>
      <c r="P2301" s="1078">
        <v>0</v>
      </c>
      <c r="Q2301" s="1078"/>
      <c r="R2301" s="1078"/>
      <c r="S2301" s="1078"/>
      <c r="T2301" s="1078"/>
      <c r="U2301" s="1078"/>
      <c r="V2301" s="1078"/>
      <c r="W2301" s="1078"/>
      <c r="X2301" s="1078"/>
      <c r="Y2301" s="1078"/>
      <c r="Z2301" s="1078"/>
      <c r="AA2301" s="1078"/>
      <c r="AB2301" s="1078"/>
      <c r="AC2301" s="1507">
        <f t="shared" si="766"/>
        <v>64</v>
      </c>
      <c r="AD2301" s="1508">
        <f t="shared" si="767"/>
        <v>91200</v>
      </c>
      <c r="AE2301" s="14">
        <f t="shared" si="768"/>
        <v>25.333333333333332</v>
      </c>
      <c r="AF2301" s="14">
        <f t="shared" si="769"/>
        <v>0</v>
      </c>
      <c r="AG2301" s="14" t="e">
        <f t="shared" si="770"/>
        <v>#DIV/0!</v>
      </c>
      <c r="AH2301" s="14" t="e">
        <f t="shared" si="771"/>
        <v>#DIV/0!</v>
      </c>
      <c r="AI2301" s="14">
        <f t="shared" si="772"/>
        <v>64</v>
      </c>
      <c r="AJ2301" s="670"/>
      <c r="AK2301" s="1779"/>
    </row>
    <row r="2302" spans="1:37" s="1580" customFormat="1" ht="24.75" customHeight="1">
      <c r="A2302" s="1430">
        <v>7</v>
      </c>
      <c r="B2302" s="574" t="s">
        <v>9481</v>
      </c>
      <c r="C2302" s="1153" t="s">
        <v>638</v>
      </c>
      <c r="D2302" s="1186">
        <v>1075</v>
      </c>
      <c r="E2302" s="1078"/>
      <c r="F2302" s="1078"/>
      <c r="G2302" s="1078">
        <v>8</v>
      </c>
      <c r="H2302" s="1078">
        <f>G2302*D2302</f>
        <v>8600</v>
      </c>
      <c r="I2302" s="1223">
        <v>44963</v>
      </c>
      <c r="J2302" s="1223">
        <v>45596</v>
      </c>
      <c r="K2302" s="1078"/>
      <c r="L2302" s="1078">
        <v>55</v>
      </c>
      <c r="M2302" s="1187">
        <v>44950</v>
      </c>
      <c r="N2302" s="1078"/>
      <c r="O2302" s="1078"/>
      <c r="P2302" s="1078">
        <v>0</v>
      </c>
      <c r="Q2302" s="1078"/>
      <c r="R2302" s="1078"/>
      <c r="S2302" s="1078"/>
      <c r="T2302" s="1078"/>
      <c r="U2302" s="1078"/>
      <c r="V2302" s="1078"/>
      <c r="W2302" s="1078"/>
      <c r="X2302" s="1078"/>
      <c r="Y2302" s="1078"/>
      <c r="Z2302" s="1078"/>
      <c r="AA2302" s="1078"/>
      <c r="AB2302" s="1078"/>
      <c r="AC2302" s="1507">
        <f t="shared" si="766"/>
        <v>8</v>
      </c>
      <c r="AD2302" s="1508">
        <f t="shared" si="767"/>
        <v>8600</v>
      </c>
      <c r="AE2302" s="14">
        <f t="shared" si="768"/>
        <v>19.3</v>
      </c>
      <c r="AF2302" s="14">
        <f t="shared" si="769"/>
        <v>0</v>
      </c>
      <c r="AG2302" s="14" t="e">
        <f t="shared" si="770"/>
        <v>#DIV/0!</v>
      </c>
      <c r="AH2302" s="14" t="e">
        <f t="shared" si="771"/>
        <v>#DIV/0!</v>
      </c>
      <c r="AI2302" s="14">
        <f t="shared" si="772"/>
        <v>8</v>
      </c>
      <c r="AJ2302" s="670"/>
      <c r="AK2302" s="1779"/>
    </row>
    <row r="2303" spans="1:37" s="1580" customFormat="1" ht="24.75" customHeight="1">
      <c r="A2303" s="1430">
        <v>8</v>
      </c>
      <c r="B2303" s="574" t="s">
        <v>9481</v>
      </c>
      <c r="C2303" s="1153" t="s">
        <v>638</v>
      </c>
      <c r="D2303" s="1186">
        <v>1075</v>
      </c>
      <c r="E2303" s="1078"/>
      <c r="F2303" s="1078"/>
      <c r="G2303" s="1078">
        <v>24</v>
      </c>
      <c r="H2303" s="1078">
        <f>G2303*D2303</f>
        <v>25800</v>
      </c>
      <c r="I2303" s="1223">
        <v>44963</v>
      </c>
      <c r="J2303" s="1223">
        <v>45716</v>
      </c>
      <c r="K2303" s="1078"/>
      <c r="L2303" s="1078">
        <v>55</v>
      </c>
      <c r="M2303" s="1187">
        <v>44950</v>
      </c>
      <c r="N2303" s="1078"/>
      <c r="O2303" s="1078"/>
      <c r="P2303" s="1078">
        <v>0</v>
      </c>
      <c r="Q2303" s="1078"/>
      <c r="R2303" s="1078"/>
      <c r="S2303" s="1078"/>
      <c r="T2303" s="1078"/>
      <c r="U2303" s="1078"/>
      <c r="V2303" s="1078"/>
      <c r="W2303" s="1078"/>
      <c r="X2303" s="1078"/>
      <c r="Y2303" s="1078"/>
      <c r="Z2303" s="1078"/>
      <c r="AA2303" s="1078"/>
      <c r="AB2303" s="1078"/>
      <c r="AC2303" s="1507">
        <f t="shared" si="766"/>
        <v>24</v>
      </c>
      <c r="AD2303" s="1508">
        <f t="shared" si="767"/>
        <v>25800</v>
      </c>
      <c r="AE2303" s="14">
        <f t="shared" si="768"/>
        <v>23.3</v>
      </c>
      <c r="AF2303" s="14">
        <f t="shared" si="769"/>
        <v>0</v>
      </c>
      <c r="AG2303" s="14" t="e">
        <f t="shared" si="770"/>
        <v>#DIV/0!</v>
      </c>
      <c r="AH2303" s="14" t="e">
        <f t="shared" si="771"/>
        <v>#DIV/0!</v>
      </c>
      <c r="AI2303" s="14">
        <f t="shared" si="772"/>
        <v>24</v>
      </c>
      <c r="AJ2303" s="670"/>
      <c r="AK2303" s="1779"/>
    </row>
    <row r="2304" spans="1:37" s="1580" customFormat="1" ht="21.75" customHeight="1">
      <c r="A2304" s="1430">
        <v>9</v>
      </c>
      <c r="B2304" s="574" t="s">
        <v>2076</v>
      </c>
      <c r="C2304" s="1153" t="s">
        <v>638</v>
      </c>
      <c r="D2304" s="1186">
        <v>2322.0050000000001</v>
      </c>
      <c r="E2304" s="1078">
        <v>20</v>
      </c>
      <c r="F2304" s="1078">
        <f>D2304*E2304</f>
        <v>46440.100000000006</v>
      </c>
      <c r="G2304" s="1078"/>
      <c r="H2304" s="1078"/>
      <c r="I2304" s="1223">
        <v>44678</v>
      </c>
      <c r="J2304" s="1223">
        <v>45230</v>
      </c>
      <c r="K2304" s="1078"/>
      <c r="L2304" s="1078">
        <v>132</v>
      </c>
      <c r="M2304" s="1187">
        <v>44626</v>
      </c>
      <c r="N2304" s="1078"/>
      <c r="O2304" s="1078">
        <v>2</v>
      </c>
      <c r="P2304" s="1078">
        <v>4</v>
      </c>
      <c r="Q2304" s="1078"/>
      <c r="R2304" s="1078"/>
      <c r="S2304" s="1078"/>
      <c r="T2304" s="1078"/>
      <c r="U2304" s="1078"/>
      <c r="V2304" s="1078"/>
      <c r="W2304" s="1078"/>
      <c r="X2304" s="1078"/>
      <c r="Y2304" s="1078"/>
      <c r="Z2304" s="1190"/>
      <c r="AA2304" s="1078"/>
      <c r="AB2304" s="1186"/>
      <c r="AC2304" s="1507">
        <f t="shared" si="766"/>
        <v>14</v>
      </c>
      <c r="AD2304" s="1508">
        <f t="shared" si="767"/>
        <v>32508.07</v>
      </c>
      <c r="AE2304" s="14">
        <f t="shared" si="768"/>
        <v>7.1</v>
      </c>
      <c r="AF2304" s="14">
        <f t="shared" si="769"/>
        <v>2</v>
      </c>
      <c r="AG2304" s="14">
        <f t="shared" si="770"/>
        <v>7</v>
      </c>
      <c r="AH2304" s="14">
        <f t="shared" si="771"/>
        <v>-9.9999999999999645E-2</v>
      </c>
      <c r="AI2304" s="14">
        <f t="shared" si="772"/>
        <v>-0.19999999999999929</v>
      </c>
      <c r="AJ2304" s="670"/>
      <c r="AK2304" s="1779"/>
    </row>
    <row r="2305" spans="1:37" s="1580" customFormat="1" ht="21.75" customHeight="1">
      <c r="A2305" s="1430">
        <v>10</v>
      </c>
      <c r="B2305" s="1204" t="s">
        <v>10308</v>
      </c>
      <c r="C2305" s="1153" t="s">
        <v>638</v>
      </c>
      <c r="D2305" s="1226">
        <v>15307.2</v>
      </c>
      <c r="E2305" s="1078"/>
      <c r="F2305" s="1078"/>
      <c r="G2305" s="1078">
        <v>16</v>
      </c>
      <c r="H2305" s="1186">
        <f>D2305*G2305</f>
        <v>244915.20000000001</v>
      </c>
      <c r="I2305" s="1227" t="s">
        <v>10309</v>
      </c>
      <c r="J2305" s="34">
        <v>45351</v>
      </c>
      <c r="K2305" s="1078"/>
      <c r="L2305" s="4054">
        <v>31</v>
      </c>
      <c r="M2305" s="34" t="s">
        <v>10310</v>
      </c>
      <c r="N2305" s="1078"/>
      <c r="O2305" s="1078"/>
      <c r="P2305" s="1078">
        <v>2</v>
      </c>
      <c r="Q2305" s="1078"/>
      <c r="R2305" s="1078"/>
      <c r="S2305" s="1078"/>
      <c r="T2305" s="1078"/>
      <c r="U2305" s="1078"/>
      <c r="V2305" s="1078"/>
      <c r="W2305" s="1078"/>
      <c r="X2305" s="1078"/>
      <c r="Y2305" s="1078"/>
      <c r="Z2305" s="1190"/>
      <c r="AA2305" s="1078"/>
      <c r="AB2305" s="1186"/>
      <c r="AC2305" s="1507">
        <f t="shared" si="766"/>
        <v>14</v>
      </c>
      <c r="AD2305" s="1508">
        <f t="shared" si="767"/>
        <v>214300.80000000002</v>
      </c>
      <c r="AE2305" s="14">
        <f t="shared" si="768"/>
        <v>11.133333333333333</v>
      </c>
      <c r="AF2305" s="14">
        <f t="shared" si="769"/>
        <v>0.66666666666666663</v>
      </c>
      <c r="AG2305" s="14">
        <f t="shared" si="770"/>
        <v>21</v>
      </c>
      <c r="AH2305" s="14">
        <f t="shared" si="771"/>
        <v>9.8666666666666671</v>
      </c>
      <c r="AI2305" s="14">
        <f t="shared" si="772"/>
        <v>6.5777777777777784</v>
      </c>
      <c r="AJ2305" s="670"/>
      <c r="AK2305" s="1779"/>
    </row>
    <row r="2306" spans="1:37" s="1580" customFormat="1" ht="21.75" customHeight="1">
      <c r="A2306" s="1430">
        <v>11</v>
      </c>
      <c r="B2306" s="687" t="s">
        <v>9482</v>
      </c>
      <c r="C2306" s="1153" t="s">
        <v>638</v>
      </c>
      <c r="D2306" s="1186">
        <v>1187.6600000000001</v>
      </c>
      <c r="E2306" s="1078"/>
      <c r="F2306" s="1078"/>
      <c r="G2306" s="1078">
        <v>456</v>
      </c>
      <c r="H2306" s="1078">
        <f>G2306*D2306</f>
        <v>541572.96000000008</v>
      </c>
      <c r="I2306" s="1223">
        <v>44964</v>
      </c>
      <c r="J2306" s="1223">
        <v>45596</v>
      </c>
      <c r="K2306" s="1078"/>
      <c r="L2306" s="1078">
        <v>95</v>
      </c>
      <c r="M2306" s="1187">
        <v>44957</v>
      </c>
      <c r="N2306" s="1078"/>
      <c r="O2306" s="1078"/>
      <c r="P2306" s="1078"/>
      <c r="Q2306" s="1078"/>
      <c r="R2306" s="1078"/>
      <c r="S2306" s="1078"/>
      <c r="T2306" s="1078"/>
      <c r="U2306" s="1078"/>
      <c r="V2306" s="1078"/>
      <c r="W2306" s="1078"/>
      <c r="X2306" s="1078"/>
      <c r="Y2306" s="1078"/>
      <c r="Z2306" s="1190"/>
      <c r="AA2306" s="1078"/>
      <c r="AB2306" s="1186"/>
      <c r="AC2306" s="1507">
        <f t="shared" si="766"/>
        <v>456</v>
      </c>
      <c r="AD2306" s="1508">
        <f t="shared" si="767"/>
        <v>541572.96000000008</v>
      </c>
      <c r="AE2306" s="14">
        <f t="shared" si="768"/>
        <v>19.3</v>
      </c>
      <c r="AF2306" s="14">
        <f t="shared" si="769"/>
        <v>0</v>
      </c>
      <c r="AG2306" s="14" t="e">
        <f t="shared" si="770"/>
        <v>#DIV/0!</v>
      </c>
      <c r="AH2306" s="14" t="e">
        <f t="shared" si="771"/>
        <v>#DIV/0!</v>
      </c>
      <c r="AI2306" s="14">
        <f t="shared" si="772"/>
        <v>456</v>
      </c>
      <c r="AJ2306" s="670"/>
      <c r="AK2306" s="1779"/>
    </row>
    <row r="2307" spans="1:37" s="1580" customFormat="1" ht="27" customHeight="1">
      <c r="A2307" s="1430">
        <v>12</v>
      </c>
      <c r="B2307" s="687" t="s">
        <v>9482</v>
      </c>
      <c r="C2307" s="1153" t="s">
        <v>638</v>
      </c>
      <c r="D2307" s="1186">
        <v>1496.81</v>
      </c>
      <c r="E2307" s="1078"/>
      <c r="F2307" s="1078"/>
      <c r="G2307" s="1078">
        <v>150</v>
      </c>
      <c r="H2307" s="1078">
        <f>G2307*D2307</f>
        <v>224521.5</v>
      </c>
      <c r="I2307" s="1223">
        <v>44970</v>
      </c>
      <c r="J2307" s="1223">
        <v>45626</v>
      </c>
      <c r="K2307" s="1078"/>
      <c r="L2307" s="1078">
        <v>111</v>
      </c>
      <c r="M2307" s="1187">
        <v>44959</v>
      </c>
      <c r="N2307" s="1078"/>
      <c r="O2307" s="1078"/>
      <c r="P2307" s="1078"/>
      <c r="Q2307" s="1078"/>
      <c r="R2307" s="1078"/>
      <c r="S2307" s="1078"/>
      <c r="T2307" s="1078"/>
      <c r="U2307" s="1078"/>
      <c r="V2307" s="1078"/>
      <c r="W2307" s="1078"/>
      <c r="X2307" s="1078"/>
      <c r="Y2307" s="1078"/>
      <c r="Z2307" s="1190"/>
      <c r="AA2307" s="1078"/>
      <c r="AB2307" s="1186"/>
      <c r="AC2307" s="1507">
        <f t="shared" si="766"/>
        <v>150</v>
      </c>
      <c r="AD2307" s="1508">
        <f t="shared" si="767"/>
        <v>224521.5</v>
      </c>
      <c r="AE2307" s="14">
        <f t="shared" si="768"/>
        <v>20.3</v>
      </c>
      <c r="AF2307" s="14">
        <f t="shared" si="769"/>
        <v>0</v>
      </c>
      <c r="AG2307" s="14" t="e">
        <f t="shared" si="770"/>
        <v>#DIV/0!</v>
      </c>
      <c r="AH2307" s="14" t="e">
        <f t="shared" si="771"/>
        <v>#DIV/0!</v>
      </c>
      <c r="AI2307" s="14">
        <f t="shared" si="772"/>
        <v>150</v>
      </c>
      <c r="AJ2307" s="670"/>
      <c r="AK2307" s="1779"/>
    </row>
    <row r="2308" spans="1:37" ht="27" customHeight="1">
      <c r="A2308" s="1430">
        <v>13</v>
      </c>
      <c r="B2308" s="1160" t="s">
        <v>3757</v>
      </c>
      <c r="C2308" s="1153" t="s">
        <v>638</v>
      </c>
      <c r="D2308" s="1186">
        <v>1212.83</v>
      </c>
      <c r="E2308" s="1078"/>
      <c r="F2308" s="1078"/>
      <c r="G2308" s="1078">
        <v>194</v>
      </c>
      <c r="H2308" s="1078">
        <f>G2308*D2308</f>
        <v>235289.02</v>
      </c>
      <c r="I2308" s="1223" t="s">
        <v>9483</v>
      </c>
      <c r="J2308" s="1223">
        <v>45535</v>
      </c>
      <c r="K2308" s="1078"/>
      <c r="L2308" s="1078">
        <v>95</v>
      </c>
      <c r="M2308" s="1187">
        <v>44957</v>
      </c>
      <c r="N2308" s="1078"/>
      <c r="O2308" s="1078"/>
      <c r="P2308" s="1078">
        <v>0</v>
      </c>
      <c r="Q2308" s="1078"/>
      <c r="R2308" s="1078"/>
      <c r="S2308" s="1078"/>
      <c r="T2308" s="1078"/>
      <c r="U2308" s="1078"/>
      <c r="V2308" s="1078"/>
      <c r="W2308" s="1078"/>
      <c r="X2308" s="1078"/>
      <c r="Y2308" s="1078"/>
      <c r="Z2308" s="1190"/>
      <c r="AA2308" s="1078"/>
      <c r="AB2308" s="1186"/>
      <c r="AC2308" s="1507">
        <f t="shared" si="766"/>
        <v>194</v>
      </c>
      <c r="AD2308" s="1508">
        <f t="shared" si="767"/>
        <v>235289.02</v>
      </c>
      <c r="AE2308" s="14">
        <f t="shared" si="768"/>
        <v>17.266666666666666</v>
      </c>
      <c r="AF2308" s="14">
        <f t="shared" si="769"/>
        <v>0</v>
      </c>
      <c r="AG2308" s="14" t="e">
        <f t="shared" si="770"/>
        <v>#DIV/0!</v>
      </c>
      <c r="AH2308" s="14" t="e">
        <f t="shared" si="771"/>
        <v>#DIV/0!</v>
      </c>
      <c r="AI2308" s="14">
        <f t="shared" si="772"/>
        <v>194</v>
      </c>
      <c r="AJ2308" s="670"/>
      <c r="AK2308" s="1779"/>
    </row>
    <row r="2309" spans="1:37" ht="22.5" customHeight="1">
      <c r="A2309" s="1430">
        <v>15</v>
      </c>
      <c r="B2309" s="1204" t="s">
        <v>10311</v>
      </c>
      <c r="C2309" s="1153" t="s">
        <v>638</v>
      </c>
      <c r="D2309" s="1226">
        <v>1512</v>
      </c>
      <c r="E2309" s="1078"/>
      <c r="F2309" s="1078"/>
      <c r="G2309" s="1078">
        <v>22</v>
      </c>
      <c r="H2309" s="1186">
        <f>D2309*G2309</f>
        <v>33264</v>
      </c>
      <c r="I2309" s="1228" t="s">
        <v>10312</v>
      </c>
      <c r="J2309" s="4055">
        <v>45535</v>
      </c>
      <c r="K2309" s="1078"/>
      <c r="L2309" s="135">
        <v>1121</v>
      </c>
      <c r="M2309" s="34" t="s">
        <v>10313</v>
      </c>
      <c r="N2309" s="1078"/>
      <c r="O2309" s="1078"/>
      <c r="P2309" s="1078"/>
      <c r="Q2309" s="1078"/>
      <c r="R2309" s="1078"/>
      <c r="S2309" s="1078"/>
      <c r="T2309" s="1078"/>
      <c r="U2309" s="1078"/>
      <c r="V2309" s="1078"/>
      <c r="W2309" s="1078"/>
      <c r="X2309" s="1078"/>
      <c r="Y2309" s="1078"/>
      <c r="Z2309" s="1078"/>
      <c r="AA2309" s="1078"/>
      <c r="AB2309" s="1078"/>
      <c r="AC2309" s="1507">
        <f t="shared" si="766"/>
        <v>22</v>
      </c>
      <c r="AD2309" s="1508">
        <f t="shared" si="767"/>
        <v>33264</v>
      </c>
      <c r="AE2309" s="14">
        <f t="shared" si="768"/>
        <v>17.266666666666666</v>
      </c>
      <c r="AF2309" s="14">
        <f t="shared" si="769"/>
        <v>0</v>
      </c>
      <c r="AG2309" s="14" t="e">
        <f t="shared" si="770"/>
        <v>#DIV/0!</v>
      </c>
      <c r="AH2309" s="14" t="e">
        <f t="shared" si="771"/>
        <v>#DIV/0!</v>
      </c>
      <c r="AI2309" s="14">
        <f t="shared" si="772"/>
        <v>22</v>
      </c>
      <c r="AJ2309" s="670"/>
      <c r="AK2309" s="1779"/>
    </row>
    <row r="2310" spans="1:37" s="1580" customFormat="1" ht="22.5" customHeight="1">
      <c r="A2310" s="1430">
        <v>16</v>
      </c>
      <c r="B2310" s="574" t="s">
        <v>3757</v>
      </c>
      <c r="C2310" s="1153" t="s">
        <v>638</v>
      </c>
      <c r="D2310" s="1186">
        <v>1599.34</v>
      </c>
      <c r="E2310" s="1078">
        <v>398</v>
      </c>
      <c r="F2310" s="1078">
        <f>D2310*E2310</f>
        <v>636537.31999999995</v>
      </c>
      <c r="G2310" s="1078"/>
      <c r="H2310" s="1078">
        <f>D2310*G2310</f>
        <v>0</v>
      </c>
      <c r="I2310" s="1223">
        <v>44732</v>
      </c>
      <c r="J2310" s="1223">
        <v>45138</v>
      </c>
      <c r="K2310" s="1078"/>
      <c r="L2310" s="1078">
        <v>452</v>
      </c>
      <c r="M2310" s="1187">
        <v>44728</v>
      </c>
      <c r="N2310" s="1078">
        <v>16</v>
      </c>
      <c r="O2310" s="1078">
        <v>20</v>
      </c>
      <c r="P2310" s="1078">
        <v>30</v>
      </c>
      <c r="Q2310" s="1078"/>
      <c r="R2310" s="1078"/>
      <c r="S2310" s="1078"/>
      <c r="T2310" s="1078"/>
      <c r="U2310" s="1078"/>
      <c r="V2310" s="1078"/>
      <c r="W2310" s="1078"/>
      <c r="X2310" s="1078"/>
      <c r="Y2310" s="1078"/>
      <c r="Z2310" s="1078"/>
      <c r="AA2310" s="1078"/>
      <c r="AB2310" s="1078"/>
      <c r="AC2310" s="1507">
        <f t="shared" si="766"/>
        <v>332</v>
      </c>
      <c r="AD2310" s="1508">
        <f t="shared" si="767"/>
        <v>530980.88</v>
      </c>
      <c r="AE2310" s="14">
        <f t="shared" si="768"/>
        <v>4.0333333333333332</v>
      </c>
      <c r="AF2310" s="14">
        <f t="shared" si="769"/>
        <v>22</v>
      </c>
      <c r="AG2310" s="14">
        <f t="shared" si="770"/>
        <v>15.090909090909092</v>
      </c>
      <c r="AH2310" s="14">
        <f t="shared" si="771"/>
        <v>11.057575757575759</v>
      </c>
      <c r="AI2310" s="14">
        <f t="shared" si="772"/>
        <v>243.26666666666665</v>
      </c>
      <c r="AJ2310" s="670"/>
      <c r="AK2310" s="1779"/>
    </row>
    <row r="2311" spans="1:37" ht="27.75" customHeight="1">
      <c r="A2311" s="4212" t="s">
        <v>2077</v>
      </c>
      <c r="B2311" s="4818"/>
      <c r="C2311" s="4818"/>
      <c r="D2311" s="4818"/>
      <c r="E2311" s="4818"/>
      <c r="F2311" s="4818"/>
      <c r="G2311" s="4818"/>
      <c r="H2311" s="4818"/>
      <c r="I2311" s="4818"/>
      <c r="J2311" s="4818"/>
      <c r="K2311" s="4818"/>
      <c r="L2311" s="4818"/>
      <c r="M2311" s="4818"/>
      <c r="N2311" s="4818"/>
      <c r="O2311" s="4818"/>
      <c r="P2311" s="4818"/>
      <c r="Q2311" s="4818"/>
      <c r="R2311" s="4818"/>
      <c r="S2311" s="4818"/>
      <c r="T2311" s="4818"/>
      <c r="U2311" s="4818"/>
      <c r="V2311" s="4818"/>
      <c r="W2311" s="4818"/>
      <c r="X2311" s="4818"/>
      <c r="Y2311" s="4818"/>
      <c r="Z2311" s="4818"/>
      <c r="AA2311" s="4818"/>
      <c r="AB2311" s="4818"/>
      <c r="AC2311" s="4818"/>
      <c r="AD2311" s="4818"/>
      <c r="AE2311" s="4818"/>
      <c r="AF2311" s="4818"/>
      <c r="AG2311" s="4818"/>
      <c r="AH2311" s="4818"/>
      <c r="AI2311" s="4818"/>
      <c r="AJ2311" s="4819"/>
      <c r="AK2311" s="1779"/>
    </row>
    <row r="2312" spans="1:37" s="1580" customFormat="1" ht="27.75" customHeight="1">
      <c r="A2312" s="1430">
        <v>1</v>
      </c>
      <c r="B2312" s="574" t="s">
        <v>2078</v>
      </c>
      <c r="C2312" s="1153" t="s">
        <v>143</v>
      </c>
      <c r="D2312" s="1186">
        <v>29949.919999999998</v>
      </c>
      <c r="E2312" s="1078">
        <v>86</v>
      </c>
      <c r="F2312" s="1078">
        <f>E2312*D2312</f>
        <v>2575693.1199999996</v>
      </c>
      <c r="G2312" s="1078"/>
      <c r="H2312" s="1078"/>
      <c r="I2312" s="1223">
        <v>44718</v>
      </c>
      <c r="J2312" s="1223">
        <v>45351</v>
      </c>
      <c r="K2312" s="1078"/>
      <c r="L2312" s="1078">
        <v>397</v>
      </c>
      <c r="M2312" s="1187">
        <v>44712</v>
      </c>
      <c r="N2312" s="1078">
        <v>1</v>
      </c>
      <c r="O2312" s="1078">
        <v>22</v>
      </c>
      <c r="P2312" s="1078">
        <v>22</v>
      </c>
      <c r="Q2312" s="1078"/>
      <c r="R2312" s="1078"/>
      <c r="S2312" s="1078"/>
      <c r="T2312" s="1078"/>
      <c r="U2312" s="1078"/>
      <c r="V2312" s="1078"/>
      <c r="W2312" s="1078"/>
      <c r="X2312" s="1078"/>
      <c r="Y2312" s="1078"/>
      <c r="Z2312" s="1078"/>
      <c r="AA2312" s="1078"/>
      <c r="AB2312" s="1078"/>
      <c r="AC2312" s="1507">
        <f>E2312+G2312-N2312-O2312-AA2312-P2312-Q2312-R2312-S2312-T2312-U2312-V2312-W2312-X2312-Y2312</f>
        <v>41</v>
      </c>
      <c r="AD2312" s="1508">
        <f>D2312*AC2312</f>
        <v>1227946.72</v>
      </c>
      <c r="AE2312" s="14">
        <f>(J2312-"01.04.2023")/30</f>
        <v>11.133333333333333</v>
      </c>
      <c r="AF2312" s="14">
        <f>(N2312+O2312+P2312+Q2312+R2312+S2312+T2312+U2312+V2312+W2312+X2312+Y2312)/3</f>
        <v>15</v>
      </c>
      <c r="AG2312" s="14">
        <f>AC2312/AF2312</f>
        <v>2.7333333333333334</v>
      </c>
      <c r="AH2312" s="14">
        <f>AG2312-AE2312</f>
        <v>-8.3999999999999986</v>
      </c>
      <c r="AI2312" s="14">
        <f>AC2312-(AE2312*AF2312)</f>
        <v>-126</v>
      </c>
      <c r="AJ2312" s="670"/>
      <c r="AK2312" s="1779"/>
    </row>
    <row r="2313" spans="1:37" ht="36.75" customHeight="1">
      <c r="A2313" s="1430">
        <v>2</v>
      </c>
      <c r="B2313" s="574" t="s">
        <v>2078</v>
      </c>
      <c r="C2313" s="1153" t="s">
        <v>143</v>
      </c>
      <c r="D2313" s="1186">
        <v>29949.93</v>
      </c>
      <c r="E2313" s="1078">
        <v>210</v>
      </c>
      <c r="F2313" s="1078">
        <f>E2313*D2313</f>
        <v>6289485.2999999998</v>
      </c>
      <c r="G2313" s="1078"/>
      <c r="H2313" s="1078"/>
      <c r="I2313" s="1223">
        <v>44718</v>
      </c>
      <c r="J2313" s="1223">
        <v>45351</v>
      </c>
      <c r="K2313" s="1078"/>
      <c r="L2313" s="1078">
        <v>397</v>
      </c>
      <c r="M2313" s="1187">
        <v>44712</v>
      </c>
      <c r="N2313" s="1078">
        <v>7</v>
      </c>
      <c r="O2313" s="1078"/>
      <c r="P2313" s="1078">
        <v>0</v>
      </c>
      <c r="Q2313" s="1078"/>
      <c r="R2313" s="1078"/>
      <c r="S2313" s="1078"/>
      <c r="T2313" s="1078"/>
      <c r="U2313" s="1078"/>
      <c r="V2313" s="1078"/>
      <c r="W2313" s="1078"/>
      <c r="X2313" s="1078"/>
      <c r="Y2313" s="1078"/>
      <c r="Z2313" s="1078"/>
      <c r="AA2313" s="1078"/>
      <c r="AB2313" s="1078"/>
      <c r="AC2313" s="1507">
        <f>E2313+G2313-N2313-O2313-AA2313-P2313-Q2313-R2313-S2313-T2313-U2313-V2313-W2313-X2313-Y2313</f>
        <v>203</v>
      </c>
      <c r="AD2313" s="1508">
        <f>D2313*AC2313</f>
        <v>6079835.79</v>
      </c>
      <c r="AE2313" s="14">
        <f>(J2313-"01.04.2023")/30</f>
        <v>11.133333333333333</v>
      </c>
      <c r="AF2313" s="14">
        <f>(N2313+O2313+P2313+Q2313+R2313+S2313+T2313+U2313+V2313+W2313+X2313+Y2313)/3</f>
        <v>2.3333333333333335</v>
      </c>
      <c r="AG2313" s="14">
        <f>AC2313/AF2313</f>
        <v>87</v>
      </c>
      <c r="AH2313" s="14">
        <f>AG2313-AE2313</f>
        <v>75.866666666666674</v>
      </c>
      <c r="AI2313" s="14">
        <f>AC2313-(AE2313*AF2313)</f>
        <v>177.02222222222221</v>
      </c>
      <c r="AJ2313" s="670"/>
      <c r="AK2313" s="1779"/>
    </row>
    <row r="2314" spans="1:37" s="1781" customFormat="1" ht="42.75" customHeight="1">
      <c r="A2314" s="1430">
        <v>4</v>
      </c>
      <c r="B2314" s="574" t="s">
        <v>5698</v>
      </c>
      <c r="C2314" s="1153" t="s">
        <v>143</v>
      </c>
      <c r="D2314" s="1186">
        <v>29949.919999999998</v>
      </c>
      <c r="E2314" s="1078">
        <v>196</v>
      </c>
      <c r="F2314" s="1078">
        <f>E2314*D2314</f>
        <v>5870184.3199999994</v>
      </c>
      <c r="G2314" s="1078"/>
      <c r="H2314" s="1078"/>
      <c r="I2314" s="1223">
        <v>44819</v>
      </c>
      <c r="J2314" s="1223">
        <v>45351</v>
      </c>
      <c r="K2314" s="1078"/>
      <c r="L2314" s="1078" t="s">
        <v>5699</v>
      </c>
      <c r="M2314" s="1187">
        <v>44639</v>
      </c>
      <c r="N2314" s="1078">
        <v>14</v>
      </c>
      <c r="O2314" s="1078"/>
      <c r="P2314" s="1078">
        <v>0</v>
      </c>
      <c r="Q2314" s="1078"/>
      <c r="R2314" s="1078"/>
      <c r="S2314" s="1078"/>
      <c r="T2314" s="1078"/>
      <c r="U2314" s="1078"/>
      <c r="V2314" s="1078"/>
      <c r="W2314" s="1078"/>
      <c r="X2314" s="1078"/>
      <c r="Y2314" s="1078"/>
      <c r="Z2314" s="1078"/>
      <c r="AA2314" s="1078"/>
      <c r="AB2314" s="1078"/>
      <c r="AC2314" s="1507">
        <f>E2314+G2314-N2314-O2314-AA2314-P2314-Q2314-R2314-S2314-T2314-U2314-V2314-W2314-X2314-Y2314</f>
        <v>182</v>
      </c>
      <c r="AD2314" s="1508">
        <f>D2314*AC2314</f>
        <v>5450885.4399999995</v>
      </c>
      <c r="AE2314" s="14">
        <f>(J2314-"01.04.2023")/30</f>
        <v>11.133333333333333</v>
      </c>
      <c r="AF2314" s="14">
        <f>(N2314+O2314+P2314+Q2314+R2314+S2314+T2314+U2314+V2314+W2314+X2314+Y2314)/3</f>
        <v>4.666666666666667</v>
      </c>
      <c r="AG2314" s="14">
        <f>AC2314/AF2314</f>
        <v>39</v>
      </c>
      <c r="AH2314" s="14">
        <f>AG2314-AE2314</f>
        <v>27.866666666666667</v>
      </c>
      <c r="AI2314" s="14">
        <f>AC2314-(AE2314*AF2314)</f>
        <v>130.04444444444445</v>
      </c>
      <c r="AJ2314" s="670"/>
      <c r="AK2314" s="1779"/>
    </row>
    <row r="2315" spans="1:37" s="1781" customFormat="1" ht="21.75" customHeight="1">
      <c r="A2315" s="4175" t="s">
        <v>2079</v>
      </c>
      <c r="B2315" s="4369"/>
      <c r="C2315" s="4369"/>
      <c r="D2315" s="4369"/>
      <c r="E2315" s="4369"/>
      <c r="F2315" s="4369"/>
      <c r="G2315" s="4369"/>
      <c r="H2315" s="4369"/>
      <c r="I2315" s="4369"/>
      <c r="J2315" s="4369"/>
      <c r="K2315" s="4369"/>
      <c r="L2315" s="4369"/>
      <c r="M2315" s="4369"/>
      <c r="N2315" s="4369"/>
      <c r="O2315" s="4369"/>
      <c r="P2315" s="4369"/>
      <c r="Q2315" s="4369"/>
      <c r="R2315" s="4369"/>
      <c r="S2315" s="4369"/>
      <c r="T2315" s="4369"/>
      <c r="U2315" s="4369"/>
      <c r="V2315" s="4369"/>
      <c r="W2315" s="4369"/>
      <c r="X2315" s="4369"/>
      <c r="Y2315" s="4369"/>
      <c r="Z2315" s="4369"/>
      <c r="AA2315" s="4369"/>
      <c r="AB2315" s="4369"/>
      <c r="AC2315" s="4369"/>
      <c r="AD2315" s="4369"/>
      <c r="AE2315" s="4369"/>
      <c r="AF2315" s="4369"/>
      <c r="AG2315" s="4369"/>
      <c r="AH2315" s="4369"/>
      <c r="AI2315" s="4369"/>
      <c r="AJ2315" s="4370"/>
      <c r="AK2315" s="1779"/>
    </row>
    <row r="2316" spans="1:37" s="1781" customFormat="1" ht="64.5" customHeight="1">
      <c r="A2316" s="1430">
        <v>1</v>
      </c>
      <c r="B2316" s="574" t="s">
        <v>2080</v>
      </c>
      <c r="C2316" s="1153" t="s">
        <v>181</v>
      </c>
      <c r="D2316" s="1186">
        <v>6.72</v>
      </c>
      <c r="E2316" s="1078">
        <v>10000</v>
      </c>
      <c r="F2316" s="1078">
        <f>E2316*D2316</f>
        <v>67200</v>
      </c>
      <c r="G2316" s="1078"/>
      <c r="H2316" s="1078">
        <f>D2316*G2316</f>
        <v>0</v>
      </c>
      <c r="I2316" s="1223">
        <v>44578</v>
      </c>
      <c r="J2316" s="1223">
        <v>46295</v>
      </c>
      <c r="K2316" s="1078"/>
      <c r="L2316" s="1078">
        <v>1678</v>
      </c>
      <c r="M2316" s="1187">
        <v>44560</v>
      </c>
      <c r="N2316" s="1078">
        <v>500</v>
      </c>
      <c r="O2316" s="1078">
        <v>300</v>
      </c>
      <c r="P2316" s="1078">
        <v>200</v>
      </c>
      <c r="Q2316" s="1078"/>
      <c r="R2316" s="1078"/>
      <c r="S2316" s="1078"/>
      <c r="T2316" s="1078"/>
      <c r="U2316" s="1078"/>
      <c r="V2316" s="1078"/>
      <c r="W2316" s="1078"/>
      <c r="X2316" s="1078"/>
      <c r="Y2316" s="1078"/>
      <c r="Z2316" s="1078"/>
      <c r="AA2316" s="1078"/>
      <c r="AB2316" s="1078"/>
      <c r="AC2316" s="1507">
        <f>E2316+G2316-N2316-O2316-AA2316-P2316-Q2316-R2316-S2316-T2316-U2316-V2316-W2316-X2316-Y2316</f>
        <v>9000</v>
      </c>
      <c r="AD2316" s="1508">
        <f>D2316*AC2316</f>
        <v>60480</v>
      </c>
      <c r="AE2316" s="14">
        <f>(J2316-"01.04.2023")/30</f>
        <v>42.6</v>
      </c>
      <c r="AF2316" s="14">
        <f>(N2316+O2316+P2316+Q2316+R2316+S2316+T2316+U2316+V2316+W2316+X2316+Y2316)/3</f>
        <v>333.33333333333331</v>
      </c>
      <c r="AG2316" s="14">
        <f>AC2316/AF2316</f>
        <v>27</v>
      </c>
      <c r="AH2316" s="14">
        <f>AG2316-AE2316</f>
        <v>-15.600000000000001</v>
      </c>
      <c r="AI2316" s="14">
        <f>AC2316-(AE2316*AF2316)</f>
        <v>-5200</v>
      </c>
      <c r="AJ2316" s="670"/>
      <c r="AK2316" s="1779"/>
    </row>
    <row r="2317" spans="1:37" s="1781" customFormat="1" ht="64.5" customHeight="1">
      <c r="A2317" s="1430">
        <v>2</v>
      </c>
      <c r="B2317" s="574" t="s">
        <v>2081</v>
      </c>
      <c r="C2317" s="1153" t="s">
        <v>181</v>
      </c>
      <c r="D2317" s="1186">
        <v>30</v>
      </c>
      <c r="E2317" s="1078">
        <v>100</v>
      </c>
      <c r="F2317" s="1078">
        <f>E2317*D2317</f>
        <v>3000</v>
      </c>
      <c r="G2317" s="1078"/>
      <c r="H2317" s="1078">
        <f>D2317*G2317</f>
        <v>0</v>
      </c>
      <c r="I2317" s="1223">
        <v>44578</v>
      </c>
      <c r="J2317" s="1223">
        <v>45869</v>
      </c>
      <c r="K2317" s="1078"/>
      <c r="L2317" s="1078"/>
      <c r="M2317" s="1078"/>
      <c r="N2317" s="1078">
        <v>7</v>
      </c>
      <c r="O2317" s="1078">
        <v>5</v>
      </c>
      <c r="P2317" s="1078">
        <v>9</v>
      </c>
      <c r="Q2317" s="1078"/>
      <c r="R2317" s="1078"/>
      <c r="S2317" s="1078"/>
      <c r="T2317" s="1078"/>
      <c r="U2317" s="1078"/>
      <c r="V2317" s="1078"/>
      <c r="W2317" s="1078"/>
      <c r="X2317" s="1078"/>
      <c r="Y2317" s="1078"/>
      <c r="Z2317" s="1078"/>
      <c r="AA2317" s="1078"/>
      <c r="AB2317" s="1078"/>
      <c r="AC2317" s="1507">
        <f>E2317+G2317-N2317-O2317-AA2317-P2317-Q2317-R2317-S2317-T2317-U2317-V2317-W2317-X2317-Y2317</f>
        <v>79</v>
      </c>
      <c r="AD2317" s="1508">
        <f>D2317*AC2317</f>
        <v>2370</v>
      </c>
      <c r="AE2317" s="14">
        <f>(J2317-"01.04.2023")/30</f>
        <v>28.4</v>
      </c>
      <c r="AF2317" s="14">
        <f>(N2317+O2317+P2317+Q2317+R2317+S2317+T2317+U2317+V2317+W2317+X2317+Y2317)/3</f>
        <v>7</v>
      </c>
      <c r="AG2317" s="14">
        <f>AC2317/AF2317</f>
        <v>11.285714285714286</v>
      </c>
      <c r="AH2317" s="14">
        <f>AG2317-AE2317</f>
        <v>-17.114285714285714</v>
      </c>
      <c r="AI2317" s="14">
        <f>AC2317-(AE2317*AF2317)</f>
        <v>-119.79999999999998</v>
      </c>
      <c r="AJ2317" s="670"/>
      <c r="AK2317" s="1779"/>
    </row>
    <row r="2318" spans="1:37" s="1781" customFormat="1" ht="24.75" customHeight="1">
      <c r="A2318" s="4212" t="s">
        <v>2082</v>
      </c>
      <c r="B2318" s="4818"/>
      <c r="C2318" s="4818"/>
      <c r="D2318" s="4818"/>
      <c r="E2318" s="4818"/>
      <c r="F2318" s="4818"/>
      <c r="G2318" s="4818"/>
      <c r="H2318" s="4818"/>
      <c r="I2318" s="4818"/>
      <c r="J2318" s="4818"/>
      <c r="K2318" s="4818"/>
      <c r="L2318" s="4818"/>
      <c r="M2318" s="4818"/>
      <c r="N2318" s="4818"/>
      <c r="O2318" s="4818"/>
      <c r="P2318" s="4818"/>
      <c r="Q2318" s="4818"/>
      <c r="R2318" s="4818"/>
      <c r="S2318" s="4818"/>
      <c r="T2318" s="4818"/>
      <c r="U2318" s="4818"/>
      <c r="V2318" s="4818"/>
      <c r="W2318" s="4818"/>
      <c r="X2318" s="4818"/>
      <c r="Y2318" s="4818"/>
      <c r="Z2318" s="4818"/>
      <c r="AA2318" s="4818"/>
      <c r="AB2318" s="4818"/>
      <c r="AC2318" s="4818"/>
      <c r="AD2318" s="4818"/>
      <c r="AE2318" s="4818"/>
      <c r="AF2318" s="4818"/>
      <c r="AG2318" s="4818"/>
      <c r="AH2318" s="4818"/>
      <c r="AI2318" s="4818"/>
      <c r="AJ2318" s="4819"/>
      <c r="AK2318" s="1779"/>
    </row>
    <row r="2319" spans="1:37" ht="64.5" customHeight="1">
      <c r="A2319" s="1430">
        <v>2</v>
      </c>
      <c r="B2319" s="22" t="s">
        <v>2083</v>
      </c>
      <c r="C2319" s="1153" t="s">
        <v>143</v>
      </c>
      <c r="D2319" s="1186">
        <v>1165</v>
      </c>
      <c r="E2319" s="1078">
        <v>184</v>
      </c>
      <c r="F2319" s="1078">
        <f>D2319*E2319</f>
        <v>214360</v>
      </c>
      <c r="G2319" s="1078"/>
      <c r="H2319" s="1078"/>
      <c r="I2319" s="1223">
        <v>44344</v>
      </c>
      <c r="J2319" s="1223">
        <v>45199</v>
      </c>
      <c r="K2319" s="1078"/>
      <c r="L2319" s="1078">
        <v>507</v>
      </c>
      <c r="M2319" s="1187">
        <v>44321</v>
      </c>
      <c r="N2319" s="1078"/>
      <c r="O2319" s="1078"/>
      <c r="P2319" s="1078">
        <v>109</v>
      </c>
      <c r="Q2319" s="1078"/>
      <c r="R2319" s="1078"/>
      <c r="S2319" s="1078"/>
      <c r="T2319" s="1078"/>
      <c r="U2319" s="1078"/>
      <c r="V2319" s="1078"/>
      <c r="W2319" s="1078"/>
      <c r="X2319" s="1078"/>
      <c r="Y2319" s="1078"/>
      <c r="Z2319" s="1078"/>
      <c r="AA2319" s="1078"/>
      <c r="AB2319" s="1078"/>
      <c r="AC2319" s="1507">
        <f t="shared" ref="AC2319:AC2340" si="773">E2319+G2319-N2319-O2319-AA2319-P2319-Q2319-R2319-S2319-T2319-U2319-V2319-W2319-X2319-Y2319</f>
        <v>75</v>
      </c>
      <c r="AD2319" s="1508">
        <f t="shared" ref="AD2319:AD2340" si="774">D2319*AC2319</f>
        <v>87375</v>
      </c>
      <c r="AE2319" s="14">
        <f t="shared" ref="AE2319:AE2340" si="775">(J2319-"01.04.2023")/30</f>
        <v>6.0666666666666664</v>
      </c>
      <c r="AF2319" s="14">
        <f t="shared" ref="AF2319:AF2340" si="776">(N2319+O2319+P2319+Q2319+R2319+S2319+T2319+U2319+V2319+W2319+X2319+Y2319)/3</f>
        <v>36.333333333333336</v>
      </c>
      <c r="AG2319" s="14">
        <f t="shared" ref="AG2319:AG2340" si="777">AC2319/AF2319</f>
        <v>2.0642201834862384</v>
      </c>
      <c r="AH2319" s="14">
        <f t="shared" ref="AH2319:AH2340" si="778">AG2319-AE2319</f>
        <v>-4.0024464831804281</v>
      </c>
      <c r="AI2319" s="14">
        <f t="shared" ref="AI2319:AI2340" si="779">AC2319-(AE2319*AF2319)</f>
        <v>-145.42222222222222</v>
      </c>
      <c r="AJ2319" s="670"/>
      <c r="AK2319" s="1779"/>
    </row>
    <row r="2320" spans="1:37" ht="64.5" customHeight="1">
      <c r="A2320" s="1430">
        <v>3</v>
      </c>
      <c r="B2320" s="22" t="s">
        <v>2083</v>
      </c>
      <c r="C2320" s="1153" t="s">
        <v>143</v>
      </c>
      <c r="D2320" s="1186">
        <v>1300</v>
      </c>
      <c r="E2320" s="1078">
        <v>6</v>
      </c>
      <c r="F2320" s="1078">
        <f>D2320*E2320</f>
        <v>7800</v>
      </c>
      <c r="G2320" s="1078"/>
      <c r="H2320" s="1078"/>
      <c r="I2320" s="1223">
        <v>44344</v>
      </c>
      <c r="J2320" s="1223">
        <v>45199</v>
      </c>
      <c r="K2320" s="1078"/>
      <c r="L2320" s="1078">
        <v>507</v>
      </c>
      <c r="M2320" s="1187">
        <v>44321</v>
      </c>
      <c r="N2320" s="1078"/>
      <c r="O2320" s="1078"/>
      <c r="P2320" s="1078">
        <v>0</v>
      </c>
      <c r="Q2320" s="1078"/>
      <c r="R2320" s="1078"/>
      <c r="S2320" s="1078"/>
      <c r="T2320" s="1078"/>
      <c r="U2320" s="1078"/>
      <c r="V2320" s="1078"/>
      <c r="W2320" s="1078"/>
      <c r="X2320" s="1078"/>
      <c r="Y2320" s="1078"/>
      <c r="Z2320" s="1078"/>
      <c r="AA2320" s="1078"/>
      <c r="AB2320" s="1078"/>
      <c r="AC2320" s="1507">
        <f t="shared" si="773"/>
        <v>6</v>
      </c>
      <c r="AD2320" s="1508">
        <f t="shared" si="774"/>
        <v>7800</v>
      </c>
      <c r="AE2320" s="14">
        <f t="shared" si="775"/>
        <v>6.0666666666666664</v>
      </c>
      <c r="AF2320" s="14">
        <f t="shared" si="776"/>
        <v>0</v>
      </c>
      <c r="AG2320" s="14" t="e">
        <f t="shared" si="777"/>
        <v>#DIV/0!</v>
      </c>
      <c r="AH2320" s="14" t="e">
        <f t="shared" si="778"/>
        <v>#DIV/0!</v>
      </c>
      <c r="AI2320" s="14">
        <f t="shared" si="779"/>
        <v>6</v>
      </c>
      <c r="AJ2320" s="670"/>
      <c r="AK2320" s="1779"/>
    </row>
    <row r="2321" spans="1:37" ht="54.75" customHeight="1">
      <c r="A2321" s="1430">
        <v>4</v>
      </c>
      <c r="B2321" s="22" t="s">
        <v>2084</v>
      </c>
      <c r="C2321" s="1153" t="s">
        <v>265</v>
      </c>
      <c r="D2321" s="1186">
        <v>11.49</v>
      </c>
      <c r="E2321" s="1078">
        <v>260000</v>
      </c>
      <c r="F2321" s="1078">
        <f>D2321*E2321</f>
        <v>2987400</v>
      </c>
      <c r="G2321" s="1078"/>
      <c r="H2321" s="1078"/>
      <c r="I2321" s="1223">
        <v>44372</v>
      </c>
      <c r="J2321" s="1223">
        <v>45291</v>
      </c>
      <c r="K2321" s="1078"/>
      <c r="L2321" s="1078">
        <v>666</v>
      </c>
      <c r="M2321" s="1187">
        <v>44358</v>
      </c>
      <c r="N2321" s="1078"/>
      <c r="O2321" s="1078"/>
      <c r="P2321" s="1078">
        <v>0</v>
      </c>
      <c r="Q2321" s="1078"/>
      <c r="R2321" s="1078"/>
      <c r="S2321" s="1078"/>
      <c r="T2321" s="1078"/>
      <c r="U2321" s="1078"/>
      <c r="V2321" s="1078"/>
      <c r="W2321" s="1078"/>
      <c r="X2321" s="1078"/>
      <c r="Y2321" s="1078"/>
      <c r="Z2321" s="1190"/>
      <c r="AA2321" s="1078"/>
      <c r="AB2321" s="1078"/>
      <c r="AC2321" s="1507">
        <f t="shared" si="773"/>
        <v>260000</v>
      </c>
      <c r="AD2321" s="1508">
        <f t="shared" si="774"/>
        <v>2987400</v>
      </c>
      <c r="AE2321" s="14">
        <f t="shared" si="775"/>
        <v>9.1333333333333329</v>
      </c>
      <c r="AF2321" s="14">
        <f t="shared" si="776"/>
        <v>0</v>
      </c>
      <c r="AG2321" s="14" t="e">
        <f t="shared" si="777"/>
        <v>#DIV/0!</v>
      </c>
      <c r="AH2321" s="14" t="e">
        <f t="shared" si="778"/>
        <v>#DIV/0!</v>
      </c>
      <c r="AI2321" s="14">
        <f t="shared" si="779"/>
        <v>260000</v>
      </c>
      <c r="AJ2321" s="670"/>
      <c r="AK2321" s="1779"/>
    </row>
    <row r="2322" spans="1:37" ht="54.75" customHeight="1">
      <c r="A2322" s="1430">
        <v>5</v>
      </c>
      <c r="B2322" s="22" t="s">
        <v>2084</v>
      </c>
      <c r="C2322" s="1153" t="s">
        <v>265</v>
      </c>
      <c r="D2322" s="1186">
        <v>11.5</v>
      </c>
      <c r="E2322" s="1078">
        <v>88000</v>
      </c>
      <c r="F2322" s="1078">
        <f>D2322*E2322</f>
        <v>1012000</v>
      </c>
      <c r="G2322" s="1078"/>
      <c r="H2322" s="1078">
        <f t="shared" ref="H2322:H2327" si="780">D2322*G2322</f>
        <v>0</v>
      </c>
      <c r="I2322" s="1223">
        <v>44784</v>
      </c>
      <c r="J2322" s="1223">
        <v>45565</v>
      </c>
      <c r="K2322" s="1078"/>
      <c r="L2322" s="1078">
        <v>594</v>
      </c>
      <c r="M2322" s="1187">
        <v>44769</v>
      </c>
      <c r="N2322" s="1078"/>
      <c r="O2322" s="1078"/>
      <c r="P2322" s="1078">
        <v>0</v>
      </c>
      <c r="Q2322" s="1078"/>
      <c r="R2322" s="1078"/>
      <c r="S2322" s="1078"/>
      <c r="T2322" s="1078"/>
      <c r="U2322" s="1078"/>
      <c r="V2322" s="1078"/>
      <c r="W2322" s="1078"/>
      <c r="X2322" s="1078"/>
      <c r="Y2322" s="1078"/>
      <c r="Z2322" s="1078"/>
      <c r="AA2322" s="1078"/>
      <c r="AB2322" s="1078"/>
      <c r="AC2322" s="1507">
        <f t="shared" si="773"/>
        <v>88000</v>
      </c>
      <c r="AD2322" s="1508">
        <f t="shared" si="774"/>
        <v>1012000</v>
      </c>
      <c r="AE2322" s="14">
        <f t="shared" si="775"/>
        <v>18.266666666666666</v>
      </c>
      <c r="AF2322" s="14">
        <f t="shared" si="776"/>
        <v>0</v>
      </c>
      <c r="AG2322" s="14" t="e">
        <f t="shared" si="777"/>
        <v>#DIV/0!</v>
      </c>
      <c r="AH2322" s="14" t="e">
        <f t="shared" si="778"/>
        <v>#DIV/0!</v>
      </c>
      <c r="AI2322" s="14">
        <f t="shared" si="779"/>
        <v>88000</v>
      </c>
      <c r="AJ2322" s="670"/>
      <c r="AK2322" s="1779"/>
    </row>
    <row r="2323" spans="1:37" s="4065" customFormat="1" ht="24.75" customHeight="1">
      <c r="A2323" s="4036">
        <v>6</v>
      </c>
      <c r="B2323" s="4056" t="s">
        <v>10314</v>
      </c>
      <c r="C2323" s="2152"/>
      <c r="D2323" s="2505">
        <v>7140</v>
      </c>
      <c r="E2323" s="4036"/>
      <c r="F2323" s="4036"/>
      <c r="G2323" s="4036">
        <v>318</v>
      </c>
      <c r="H2323" s="4036">
        <f t="shared" si="780"/>
        <v>2270520</v>
      </c>
      <c r="I2323" s="4057" t="s">
        <v>10315</v>
      </c>
      <c r="J2323" s="4058">
        <v>45900</v>
      </c>
      <c r="K2323" s="4036"/>
      <c r="L2323" s="4059">
        <v>234</v>
      </c>
      <c r="M2323" s="4058" t="s">
        <v>10316</v>
      </c>
      <c r="N2323" s="4036"/>
      <c r="O2323" s="4036"/>
      <c r="P2323" s="4036">
        <v>0</v>
      </c>
      <c r="Q2323" s="4036"/>
      <c r="R2323" s="4036"/>
      <c r="S2323" s="4036"/>
      <c r="T2323" s="4036"/>
      <c r="U2323" s="4036"/>
      <c r="V2323" s="4036"/>
      <c r="W2323" s="4036"/>
      <c r="X2323" s="4036"/>
      <c r="Y2323" s="4036"/>
      <c r="Z2323" s="4036"/>
      <c r="AA2323" s="4036"/>
      <c r="AB2323" s="4036"/>
      <c r="AC2323" s="4060">
        <f t="shared" si="773"/>
        <v>318</v>
      </c>
      <c r="AD2323" s="4061">
        <f t="shared" si="774"/>
        <v>2270520</v>
      </c>
      <c r="AE2323" s="4062">
        <f t="shared" si="775"/>
        <v>29.433333333333334</v>
      </c>
      <c r="AF2323" s="4062">
        <f t="shared" si="776"/>
        <v>0</v>
      </c>
      <c r="AG2323" s="4062" t="e">
        <f t="shared" si="777"/>
        <v>#DIV/0!</v>
      </c>
      <c r="AH2323" s="4062" t="e">
        <f t="shared" si="778"/>
        <v>#DIV/0!</v>
      </c>
      <c r="AI2323" s="4062">
        <f t="shared" si="779"/>
        <v>318</v>
      </c>
      <c r="AJ2323" s="4063"/>
      <c r="AK2323" s="4064"/>
    </row>
    <row r="2324" spans="1:37" s="4065" customFormat="1" ht="24.75" customHeight="1">
      <c r="A2324" s="4036">
        <v>8</v>
      </c>
      <c r="B2324" s="574" t="s">
        <v>2058</v>
      </c>
      <c r="C2324" s="4066" t="s">
        <v>143</v>
      </c>
      <c r="D2324" s="4067">
        <v>145533.41</v>
      </c>
      <c r="E2324" s="4036">
        <v>1</v>
      </c>
      <c r="F2324" s="4036">
        <f t="shared" ref="F2324:F2329" si="781">D2324*E2324</f>
        <v>145533.41</v>
      </c>
      <c r="G2324" s="4036"/>
      <c r="H2324" s="4067">
        <f t="shared" si="780"/>
        <v>0</v>
      </c>
      <c r="I2324" s="4068">
        <v>44715</v>
      </c>
      <c r="J2324" s="4068">
        <v>45230</v>
      </c>
      <c r="K2324" s="4036"/>
      <c r="L2324" s="4036">
        <v>366</v>
      </c>
      <c r="M2324" s="4069">
        <v>44706</v>
      </c>
      <c r="N2324" s="4036"/>
      <c r="O2324" s="4036"/>
      <c r="P2324" s="4036">
        <v>0</v>
      </c>
      <c r="Q2324" s="4036"/>
      <c r="R2324" s="4036"/>
      <c r="S2324" s="4036"/>
      <c r="T2324" s="4036"/>
      <c r="U2324" s="4036"/>
      <c r="V2324" s="4036"/>
      <c r="W2324" s="4036"/>
      <c r="X2324" s="4036"/>
      <c r="Y2324" s="4036"/>
      <c r="Z2324" s="4036"/>
      <c r="AA2324" s="4036"/>
      <c r="AB2324" s="4036"/>
      <c r="AC2324" s="4060">
        <f t="shared" si="773"/>
        <v>1</v>
      </c>
      <c r="AD2324" s="4061">
        <f t="shared" si="774"/>
        <v>145533.41</v>
      </c>
      <c r="AE2324" s="4062">
        <f t="shared" si="775"/>
        <v>7.1</v>
      </c>
      <c r="AF2324" s="4062">
        <f t="shared" si="776"/>
        <v>0</v>
      </c>
      <c r="AG2324" s="4062" t="e">
        <f t="shared" si="777"/>
        <v>#DIV/0!</v>
      </c>
      <c r="AH2324" s="4062" t="e">
        <f t="shared" si="778"/>
        <v>#DIV/0!</v>
      </c>
      <c r="AI2324" s="4062">
        <f t="shared" si="779"/>
        <v>1</v>
      </c>
      <c r="AJ2324" s="4063"/>
      <c r="AK2324" s="4064"/>
    </row>
    <row r="2325" spans="1:37" s="4065" customFormat="1" ht="24.75" customHeight="1">
      <c r="A2325" s="4036">
        <v>9</v>
      </c>
      <c r="B2325" s="574" t="s">
        <v>3758</v>
      </c>
      <c r="C2325" s="4066" t="s">
        <v>143</v>
      </c>
      <c r="D2325" s="4067">
        <v>19470</v>
      </c>
      <c r="E2325" s="4036">
        <v>38</v>
      </c>
      <c r="F2325" s="4036">
        <f t="shared" si="781"/>
        <v>739860</v>
      </c>
      <c r="G2325" s="4036"/>
      <c r="H2325" s="4067">
        <f t="shared" si="780"/>
        <v>0</v>
      </c>
      <c r="I2325" s="4068">
        <v>44753</v>
      </c>
      <c r="J2325" s="4068">
        <v>45138</v>
      </c>
      <c r="K2325" s="4036"/>
      <c r="L2325" s="4036">
        <v>287</v>
      </c>
      <c r="M2325" s="4069">
        <v>44684</v>
      </c>
      <c r="N2325" s="4036">
        <v>32</v>
      </c>
      <c r="O2325" s="4036">
        <v>2</v>
      </c>
      <c r="P2325" s="4036">
        <v>0</v>
      </c>
      <c r="Q2325" s="4036"/>
      <c r="R2325" s="4036"/>
      <c r="S2325" s="4036"/>
      <c r="T2325" s="4036"/>
      <c r="U2325" s="4036"/>
      <c r="V2325" s="4036"/>
      <c r="W2325" s="4036"/>
      <c r="X2325" s="4036"/>
      <c r="Y2325" s="4036"/>
      <c r="Z2325" s="1965"/>
      <c r="AA2325" s="4036"/>
      <c r="AB2325" s="4036"/>
      <c r="AC2325" s="4060">
        <f t="shared" si="773"/>
        <v>4</v>
      </c>
      <c r="AD2325" s="4061">
        <f t="shared" si="774"/>
        <v>77880</v>
      </c>
      <c r="AE2325" s="4062">
        <f t="shared" si="775"/>
        <v>4.0333333333333332</v>
      </c>
      <c r="AF2325" s="4062">
        <f t="shared" si="776"/>
        <v>11.333333333333334</v>
      </c>
      <c r="AG2325" s="4062">
        <f t="shared" si="777"/>
        <v>0.3529411764705882</v>
      </c>
      <c r="AH2325" s="4062">
        <f t="shared" si="778"/>
        <v>-3.6803921568627449</v>
      </c>
      <c r="AI2325" s="4062">
        <f t="shared" si="779"/>
        <v>-41.711111111111116</v>
      </c>
      <c r="AJ2325" s="4063"/>
      <c r="AK2325" s="4064"/>
    </row>
    <row r="2326" spans="1:37" s="4070" customFormat="1" ht="24.75" customHeight="1">
      <c r="A2326" s="4036">
        <v>10</v>
      </c>
      <c r="B2326" s="574" t="s">
        <v>3758</v>
      </c>
      <c r="C2326" s="4066" t="s">
        <v>143</v>
      </c>
      <c r="D2326" s="4067">
        <v>19470</v>
      </c>
      <c r="E2326" s="4036">
        <v>29</v>
      </c>
      <c r="F2326" s="4036">
        <f t="shared" si="781"/>
        <v>564630</v>
      </c>
      <c r="G2326" s="4036"/>
      <c r="H2326" s="4067">
        <f t="shared" si="780"/>
        <v>0</v>
      </c>
      <c r="I2326" s="4068">
        <v>44907</v>
      </c>
      <c r="J2326" s="4068">
        <v>45412</v>
      </c>
      <c r="K2326" s="4036"/>
      <c r="L2326" s="4036">
        <v>1047</v>
      </c>
      <c r="M2326" s="4069">
        <v>44895</v>
      </c>
      <c r="N2326" s="4036"/>
      <c r="O2326" s="4036"/>
      <c r="P2326" s="4036">
        <v>1</v>
      </c>
      <c r="Q2326" s="4036"/>
      <c r="R2326" s="4036"/>
      <c r="S2326" s="4036"/>
      <c r="T2326" s="4036"/>
      <c r="U2326" s="4036"/>
      <c r="V2326" s="4036"/>
      <c r="W2326" s="4036"/>
      <c r="X2326" s="4036"/>
      <c r="Y2326" s="4036"/>
      <c r="Z2326" s="1965"/>
      <c r="AA2326" s="4036"/>
      <c r="AB2326" s="4036"/>
      <c r="AC2326" s="4060">
        <f t="shared" si="773"/>
        <v>28</v>
      </c>
      <c r="AD2326" s="4061">
        <f t="shared" si="774"/>
        <v>545160</v>
      </c>
      <c r="AE2326" s="4062">
        <f t="shared" si="775"/>
        <v>13.166666666666666</v>
      </c>
      <c r="AF2326" s="4062">
        <f t="shared" si="776"/>
        <v>0.33333333333333331</v>
      </c>
      <c r="AG2326" s="4062">
        <f t="shared" si="777"/>
        <v>84</v>
      </c>
      <c r="AH2326" s="4062">
        <f t="shared" si="778"/>
        <v>70.833333333333329</v>
      </c>
      <c r="AI2326" s="4062">
        <f t="shared" si="779"/>
        <v>23.611111111111111</v>
      </c>
      <c r="AJ2326" s="4063"/>
      <c r="AK2326" s="4064"/>
    </row>
    <row r="2327" spans="1:37" s="4065" customFormat="1" ht="24.75" customHeight="1">
      <c r="A2327" s="4036">
        <v>11</v>
      </c>
      <c r="B2327" s="574" t="s">
        <v>4432</v>
      </c>
      <c r="C2327" s="4066" t="s">
        <v>143</v>
      </c>
      <c r="D2327" s="4067">
        <v>38940</v>
      </c>
      <c r="E2327" s="4036">
        <v>22</v>
      </c>
      <c r="F2327" s="4036">
        <f t="shared" si="781"/>
        <v>856680</v>
      </c>
      <c r="G2327" s="4036"/>
      <c r="H2327" s="4067">
        <f t="shared" si="780"/>
        <v>0</v>
      </c>
      <c r="I2327" s="4068">
        <v>44907</v>
      </c>
      <c r="J2327" s="4068">
        <v>45412</v>
      </c>
      <c r="K2327" s="4036"/>
      <c r="L2327" s="4036">
        <v>1047</v>
      </c>
      <c r="M2327" s="4069">
        <v>44895</v>
      </c>
      <c r="N2327" s="4036"/>
      <c r="O2327" s="4036"/>
      <c r="P2327" s="4036">
        <v>4</v>
      </c>
      <c r="Q2327" s="4036"/>
      <c r="R2327" s="4036"/>
      <c r="S2327" s="4036"/>
      <c r="T2327" s="4036"/>
      <c r="U2327" s="4036"/>
      <c r="V2327" s="4036"/>
      <c r="W2327" s="4036"/>
      <c r="X2327" s="4036"/>
      <c r="Y2327" s="4036"/>
      <c r="Z2327" s="1965"/>
      <c r="AA2327" s="4036"/>
      <c r="AB2327" s="4036"/>
      <c r="AC2327" s="4060">
        <f t="shared" si="773"/>
        <v>18</v>
      </c>
      <c r="AD2327" s="4061">
        <f t="shared" si="774"/>
        <v>700920</v>
      </c>
      <c r="AE2327" s="4062">
        <f t="shared" si="775"/>
        <v>13.166666666666666</v>
      </c>
      <c r="AF2327" s="4062">
        <f t="shared" si="776"/>
        <v>1.3333333333333333</v>
      </c>
      <c r="AG2327" s="4062">
        <f t="shared" si="777"/>
        <v>13.5</v>
      </c>
      <c r="AH2327" s="4062">
        <f t="shared" si="778"/>
        <v>0.33333333333333393</v>
      </c>
      <c r="AI2327" s="4062">
        <f t="shared" si="779"/>
        <v>0.44444444444444642</v>
      </c>
      <c r="AJ2327" s="4063"/>
      <c r="AK2327" s="4064"/>
    </row>
    <row r="2328" spans="1:37" s="4065" customFormat="1" ht="24.75" customHeight="1">
      <c r="A2328" s="4036">
        <v>12</v>
      </c>
      <c r="B2328" s="574" t="s">
        <v>2085</v>
      </c>
      <c r="C2328" s="4066" t="s">
        <v>143</v>
      </c>
      <c r="D2328" s="4067">
        <v>2250</v>
      </c>
      <c r="E2328" s="4036">
        <v>3</v>
      </c>
      <c r="F2328" s="4036">
        <f t="shared" si="781"/>
        <v>6750</v>
      </c>
      <c r="G2328" s="4036"/>
      <c r="H2328" s="4036"/>
      <c r="I2328" s="4068">
        <v>44344</v>
      </c>
      <c r="J2328" s="4068">
        <v>45169</v>
      </c>
      <c r="K2328" s="4036"/>
      <c r="L2328" s="4036">
        <v>507</v>
      </c>
      <c r="M2328" s="4069">
        <v>44321</v>
      </c>
      <c r="N2328" s="4036"/>
      <c r="O2328" s="4036"/>
      <c r="P2328" s="4036">
        <v>2</v>
      </c>
      <c r="Q2328" s="4036"/>
      <c r="R2328" s="4036"/>
      <c r="S2328" s="4036"/>
      <c r="T2328" s="4036"/>
      <c r="U2328" s="4036"/>
      <c r="V2328" s="4036"/>
      <c r="W2328" s="4036"/>
      <c r="X2328" s="4036"/>
      <c r="Y2328" s="4036"/>
      <c r="Z2328" s="4036"/>
      <c r="AA2328" s="4036"/>
      <c r="AB2328" s="4036"/>
      <c r="AC2328" s="4060">
        <f t="shared" si="773"/>
        <v>1</v>
      </c>
      <c r="AD2328" s="4061">
        <f t="shared" si="774"/>
        <v>2250</v>
      </c>
      <c r="AE2328" s="4062">
        <f t="shared" si="775"/>
        <v>5.0666666666666664</v>
      </c>
      <c r="AF2328" s="4062">
        <f t="shared" si="776"/>
        <v>0.66666666666666663</v>
      </c>
      <c r="AG2328" s="4062">
        <f t="shared" si="777"/>
        <v>1.5</v>
      </c>
      <c r="AH2328" s="4062">
        <f t="shared" si="778"/>
        <v>-3.5666666666666664</v>
      </c>
      <c r="AI2328" s="4062">
        <f t="shared" si="779"/>
        <v>-2.3777777777777773</v>
      </c>
      <c r="AJ2328" s="4063"/>
      <c r="AK2328" s="4064"/>
    </row>
    <row r="2329" spans="1:37" s="4070" customFormat="1" ht="24.75" customHeight="1">
      <c r="A2329" s="4036">
        <v>13</v>
      </c>
      <c r="B2329" s="574" t="s">
        <v>2085</v>
      </c>
      <c r="C2329" s="4066" t="s">
        <v>143</v>
      </c>
      <c r="D2329" s="4067">
        <v>1970</v>
      </c>
      <c r="E2329" s="4036">
        <v>86</v>
      </c>
      <c r="F2329" s="4036">
        <f t="shared" si="781"/>
        <v>169420</v>
      </c>
      <c r="G2329" s="4036"/>
      <c r="H2329" s="4036">
        <f>D2329*G2329</f>
        <v>0</v>
      </c>
      <c r="I2329" s="4068">
        <v>44684</v>
      </c>
      <c r="J2329" s="4068">
        <v>45443</v>
      </c>
      <c r="K2329" s="4036"/>
      <c r="L2329" s="4036"/>
      <c r="M2329" s="4069"/>
      <c r="N2329" s="4036"/>
      <c r="O2329" s="4036"/>
      <c r="P2329" s="4036">
        <v>0</v>
      </c>
      <c r="Q2329" s="4036"/>
      <c r="R2329" s="4036"/>
      <c r="S2329" s="4036"/>
      <c r="T2329" s="4036"/>
      <c r="U2329" s="4036"/>
      <c r="V2329" s="4036"/>
      <c r="W2329" s="4036"/>
      <c r="X2329" s="4036"/>
      <c r="Y2329" s="4036"/>
      <c r="Z2329" s="4036"/>
      <c r="AA2329" s="4036"/>
      <c r="AB2329" s="4036"/>
      <c r="AC2329" s="4060">
        <f t="shared" si="773"/>
        <v>86</v>
      </c>
      <c r="AD2329" s="4061">
        <f t="shared" si="774"/>
        <v>169420</v>
      </c>
      <c r="AE2329" s="4062">
        <f t="shared" si="775"/>
        <v>14.2</v>
      </c>
      <c r="AF2329" s="4062">
        <f t="shared" si="776"/>
        <v>0</v>
      </c>
      <c r="AG2329" s="4062" t="e">
        <f t="shared" si="777"/>
        <v>#DIV/0!</v>
      </c>
      <c r="AH2329" s="4062" t="e">
        <f t="shared" si="778"/>
        <v>#DIV/0!</v>
      </c>
      <c r="AI2329" s="4062">
        <f t="shared" si="779"/>
        <v>86</v>
      </c>
      <c r="AJ2329" s="4063"/>
      <c r="AK2329" s="4064"/>
    </row>
    <row r="2330" spans="1:37" s="4070" customFormat="1" ht="24.75" customHeight="1">
      <c r="A2330" s="4036">
        <v>14</v>
      </c>
      <c r="B2330" s="4071" t="s">
        <v>2085</v>
      </c>
      <c r="C2330" s="4066" t="s">
        <v>143</v>
      </c>
      <c r="D2330" s="4067">
        <v>1970</v>
      </c>
      <c r="E2330" s="4036"/>
      <c r="F2330" s="4036"/>
      <c r="G2330" s="4036">
        <v>4</v>
      </c>
      <c r="H2330" s="4072">
        <f>D2330*G2330</f>
        <v>7880</v>
      </c>
      <c r="I2330" s="4068" t="s">
        <v>10312</v>
      </c>
      <c r="J2330" s="4068">
        <v>45443</v>
      </c>
      <c r="K2330" s="4036"/>
      <c r="L2330" s="4036">
        <v>272</v>
      </c>
      <c r="M2330" s="4069" t="s">
        <v>10317</v>
      </c>
      <c r="N2330" s="4036"/>
      <c r="O2330" s="4036"/>
      <c r="P2330" s="4036">
        <v>0</v>
      </c>
      <c r="Q2330" s="4036"/>
      <c r="R2330" s="4036"/>
      <c r="S2330" s="4036"/>
      <c r="T2330" s="4036"/>
      <c r="U2330" s="4036"/>
      <c r="V2330" s="4036"/>
      <c r="W2330" s="4036"/>
      <c r="X2330" s="4036"/>
      <c r="Y2330" s="4036"/>
      <c r="Z2330" s="4036"/>
      <c r="AA2330" s="4036"/>
      <c r="AB2330" s="4036"/>
      <c r="AC2330" s="4060">
        <f t="shared" si="773"/>
        <v>4</v>
      </c>
      <c r="AD2330" s="4061">
        <f t="shared" si="774"/>
        <v>7880</v>
      </c>
      <c r="AE2330" s="4062">
        <f t="shared" si="775"/>
        <v>14.2</v>
      </c>
      <c r="AF2330" s="4062">
        <f t="shared" si="776"/>
        <v>0</v>
      </c>
      <c r="AG2330" s="4062" t="e">
        <f t="shared" si="777"/>
        <v>#DIV/0!</v>
      </c>
      <c r="AH2330" s="4062" t="e">
        <f t="shared" si="778"/>
        <v>#DIV/0!</v>
      </c>
      <c r="AI2330" s="4062">
        <f t="shared" si="779"/>
        <v>4</v>
      </c>
      <c r="AJ2330" s="4063"/>
      <c r="AK2330" s="4064"/>
    </row>
    <row r="2331" spans="1:37" s="4070" customFormat="1" ht="24.75" customHeight="1">
      <c r="A2331" s="4036">
        <v>17</v>
      </c>
      <c r="B2331" s="574" t="s">
        <v>2086</v>
      </c>
      <c r="C2331" s="32" t="s">
        <v>64</v>
      </c>
      <c r="D2331" s="4073">
        <v>39000</v>
      </c>
      <c r="E2331" s="4074"/>
      <c r="F2331" s="4074"/>
      <c r="G2331" s="4074">
        <v>15</v>
      </c>
      <c r="H2331" s="4074">
        <f>D2331*G2331</f>
        <v>585000</v>
      </c>
      <c r="I2331" s="1227" t="s">
        <v>10312</v>
      </c>
      <c r="J2331" s="2753">
        <v>45566</v>
      </c>
      <c r="K2331" s="4074"/>
      <c r="L2331" s="4075">
        <v>261</v>
      </c>
      <c r="M2331" s="2753" t="s">
        <v>10318</v>
      </c>
      <c r="N2331" s="4074"/>
      <c r="O2331" s="4074"/>
      <c r="P2331" s="4074">
        <v>0</v>
      </c>
      <c r="Q2331" s="4074"/>
      <c r="R2331" s="4074"/>
      <c r="S2331" s="4074"/>
      <c r="T2331" s="4074"/>
      <c r="U2331" s="4074"/>
      <c r="V2331" s="4074"/>
      <c r="W2331" s="4074"/>
      <c r="X2331" s="4074"/>
      <c r="Y2331" s="4074"/>
      <c r="Z2331" s="4074"/>
      <c r="AA2331" s="4074"/>
      <c r="AB2331" s="4074"/>
      <c r="AC2331" s="4060">
        <f t="shared" si="773"/>
        <v>15</v>
      </c>
      <c r="AD2331" s="4061">
        <f t="shared" si="774"/>
        <v>585000</v>
      </c>
      <c r="AE2331" s="4062">
        <f t="shared" si="775"/>
        <v>18.3</v>
      </c>
      <c r="AF2331" s="4062">
        <f t="shared" si="776"/>
        <v>0</v>
      </c>
      <c r="AG2331" s="4062" t="e">
        <f t="shared" si="777"/>
        <v>#DIV/0!</v>
      </c>
      <c r="AH2331" s="4062" t="e">
        <f t="shared" si="778"/>
        <v>#DIV/0!</v>
      </c>
      <c r="AI2331" s="4062">
        <f t="shared" si="779"/>
        <v>15</v>
      </c>
      <c r="AJ2331" s="4063"/>
      <c r="AK2331" s="4064"/>
    </row>
    <row r="2332" spans="1:37" s="1580" customFormat="1" ht="32.25" customHeight="1">
      <c r="A2332" s="1430">
        <v>18</v>
      </c>
      <c r="B2332" s="574" t="s">
        <v>7405</v>
      </c>
      <c r="C2332" s="1153" t="s">
        <v>143</v>
      </c>
      <c r="D2332" s="1186">
        <v>1160</v>
      </c>
      <c r="E2332" s="1078">
        <v>61</v>
      </c>
      <c r="F2332" s="1078">
        <f t="shared" ref="F2332:F2338" si="782">D2332*E2332</f>
        <v>70760</v>
      </c>
      <c r="G2332" s="1078"/>
      <c r="H2332" s="1078"/>
      <c r="I2332" s="1223">
        <v>44372</v>
      </c>
      <c r="J2332" s="1223">
        <v>45138</v>
      </c>
      <c r="K2332" s="1078"/>
      <c r="L2332" s="1078">
        <v>663</v>
      </c>
      <c r="M2332" s="1187">
        <v>44357</v>
      </c>
      <c r="N2332" s="1078">
        <v>51</v>
      </c>
      <c r="O2332" s="1078"/>
      <c r="P2332" s="1078">
        <v>0</v>
      </c>
      <c r="Q2332" s="1078"/>
      <c r="R2332" s="1078"/>
      <c r="S2332" s="1078"/>
      <c r="T2332" s="1078"/>
      <c r="U2332" s="1078"/>
      <c r="V2332" s="1078"/>
      <c r="W2332" s="1078"/>
      <c r="X2332" s="1078"/>
      <c r="Y2332" s="1078"/>
      <c r="Z2332" s="1190"/>
      <c r="AA2332" s="1078"/>
      <c r="AB2332" s="1078"/>
      <c r="AC2332" s="1507">
        <f t="shared" si="773"/>
        <v>10</v>
      </c>
      <c r="AD2332" s="1508">
        <f t="shared" si="774"/>
        <v>11600</v>
      </c>
      <c r="AE2332" s="14">
        <f t="shared" si="775"/>
        <v>4.0333333333333332</v>
      </c>
      <c r="AF2332" s="14">
        <f t="shared" si="776"/>
        <v>17</v>
      </c>
      <c r="AG2332" s="14">
        <f t="shared" si="777"/>
        <v>0.58823529411764708</v>
      </c>
      <c r="AH2332" s="14">
        <f t="shared" si="778"/>
        <v>-3.445098039215686</v>
      </c>
      <c r="AI2332" s="14">
        <f t="shared" si="779"/>
        <v>-58.566666666666663</v>
      </c>
      <c r="AJ2332" s="670"/>
      <c r="AK2332" s="1779"/>
    </row>
    <row r="2333" spans="1:37" s="1580" customFormat="1" ht="51" customHeight="1">
      <c r="A2333" s="1430">
        <v>19</v>
      </c>
      <c r="B2333" s="574" t="s">
        <v>7406</v>
      </c>
      <c r="C2333" s="1153" t="s">
        <v>143</v>
      </c>
      <c r="D2333" s="1186">
        <v>1150</v>
      </c>
      <c r="E2333" s="1078">
        <v>925</v>
      </c>
      <c r="F2333" s="1078">
        <f t="shared" si="782"/>
        <v>1063750</v>
      </c>
      <c r="G2333" s="1078"/>
      <c r="H2333" s="1078"/>
      <c r="I2333" s="1223">
        <v>44921</v>
      </c>
      <c r="J2333" s="1223">
        <v>45412</v>
      </c>
      <c r="K2333" s="1078"/>
      <c r="L2333" s="1078">
        <v>1111</v>
      </c>
      <c r="M2333" s="1187">
        <v>44910</v>
      </c>
      <c r="N2333" s="1078"/>
      <c r="O2333" s="1078"/>
      <c r="P2333" s="1078">
        <v>0</v>
      </c>
      <c r="Q2333" s="1078"/>
      <c r="R2333" s="1078"/>
      <c r="S2333" s="1078"/>
      <c r="T2333" s="1078"/>
      <c r="U2333" s="1078"/>
      <c r="V2333" s="1078"/>
      <c r="W2333" s="1078"/>
      <c r="X2333" s="1078"/>
      <c r="Y2333" s="1078"/>
      <c r="Z2333" s="1190"/>
      <c r="AA2333" s="1078"/>
      <c r="AB2333" s="1078"/>
      <c r="AC2333" s="1507">
        <f t="shared" si="773"/>
        <v>925</v>
      </c>
      <c r="AD2333" s="1508">
        <f t="shared" si="774"/>
        <v>1063750</v>
      </c>
      <c r="AE2333" s="14">
        <f t="shared" si="775"/>
        <v>13.166666666666666</v>
      </c>
      <c r="AF2333" s="14">
        <f t="shared" si="776"/>
        <v>0</v>
      </c>
      <c r="AG2333" s="14" t="e">
        <f t="shared" si="777"/>
        <v>#DIV/0!</v>
      </c>
      <c r="AH2333" s="14" t="e">
        <f t="shared" si="778"/>
        <v>#DIV/0!</v>
      </c>
      <c r="AI2333" s="14">
        <f t="shared" si="779"/>
        <v>925</v>
      </c>
      <c r="AJ2333" s="670"/>
      <c r="AK2333" s="1779"/>
    </row>
    <row r="2334" spans="1:37" s="1580" customFormat="1" ht="41.25" customHeight="1">
      <c r="A2334" s="1430">
        <v>20</v>
      </c>
      <c r="B2334" s="574" t="s">
        <v>7407</v>
      </c>
      <c r="C2334" s="1153" t="s">
        <v>143</v>
      </c>
      <c r="D2334" s="1070">
        <v>2320</v>
      </c>
      <c r="E2334" s="1078">
        <v>24</v>
      </c>
      <c r="F2334" s="1078">
        <f t="shared" si="782"/>
        <v>55680</v>
      </c>
      <c r="G2334" s="1078"/>
      <c r="H2334" s="1078"/>
      <c r="I2334" s="1223">
        <v>44372</v>
      </c>
      <c r="J2334" s="1223">
        <v>45138</v>
      </c>
      <c r="K2334" s="1078"/>
      <c r="L2334" s="1078">
        <v>663</v>
      </c>
      <c r="M2334" s="1187">
        <v>44357</v>
      </c>
      <c r="N2334" s="1078"/>
      <c r="O2334" s="1078"/>
      <c r="P2334" s="1078">
        <v>0</v>
      </c>
      <c r="Q2334" s="1078"/>
      <c r="R2334" s="1078"/>
      <c r="S2334" s="1078"/>
      <c r="T2334" s="1078"/>
      <c r="U2334" s="1078"/>
      <c r="V2334" s="1078"/>
      <c r="W2334" s="1078"/>
      <c r="X2334" s="1078"/>
      <c r="Y2334" s="1078"/>
      <c r="Z2334" s="1078"/>
      <c r="AA2334" s="1078"/>
      <c r="AB2334" s="1078"/>
      <c r="AC2334" s="1507">
        <f t="shared" si="773"/>
        <v>24</v>
      </c>
      <c r="AD2334" s="1508">
        <f t="shared" si="774"/>
        <v>55680</v>
      </c>
      <c r="AE2334" s="14">
        <f t="shared" si="775"/>
        <v>4.0333333333333332</v>
      </c>
      <c r="AF2334" s="14">
        <f t="shared" si="776"/>
        <v>0</v>
      </c>
      <c r="AG2334" s="14" t="e">
        <f t="shared" si="777"/>
        <v>#DIV/0!</v>
      </c>
      <c r="AH2334" s="14" t="e">
        <f t="shared" si="778"/>
        <v>#DIV/0!</v>
      </c>
      <c r="AI2334" s="14">
        <f t="shared" si="779"/>
        <v>24</v>
      </c>
      <c r="AJ2334" s="670"/>
      <c r="AK2334" s="1779"/>
    </row>
    <row r="2335" spans="1:37" ht="41.25" customHeight="1">
      <c r="A2335" s="1430">
        <v>21</v>
      </c>
      <c r="B2335" s="574" t="s">
        <v>2087</v>
      </c>
      <c r="C2335" s="1153" t="s">
        <v>156</v>
      </c>
      <c r="D2335" s="1070">
        <v>550</v>
      </c>
      <c r="E2335" s="1078">
        <v>20</v>
      </c>
      <c r="F2335" s="1078">
        <f t="shared" si="782"/>
        <v>11000</v>
      </c>
      <c r="G2335" s="1078"/>
      <c r="H2335" s="1078">
        <f>G2335*D2335</f>
        <v>0</v>
      </c>
      <c r="I2335" s="1223">
        <v>44915</v>
      </c>
      <c r="J2335" s="1223">
        <v>45991</v>
      </c>
      <c r="K2335" s="1078"/>
      <c r="L2335" s="1078">
        <v>1028</v>
      </c>
      <c r="M2335" s="1187">
        <v>44893</v>
      </c>
      <c r="N2335" s="1078"/>
      <c r="O2335" s="1078"/>
      <c r="P2335" s="1078">
        <v>0</v>
      </c>
      <c r="Q2335" s="1078"/>
      <c r="R2335" s="1078"/>
      <c r="S2335" s="1078"/>
      <c r="T2335" s="1078"/>
      <c r="U2335" s="1078"/>
      <c r="V2335" s="1078"/>
      <c r="W2335" s="1078"/>
      <c r="X2335" s="1078"/>
      <c r="Y2335" s="1078"/>
      <c r="Z2335" s="1190"/>
      <c r="AA2335" s="1078"/>
      <c r="AB2335" s="1078"/>
      <c r="AC2335" s="1507">
        <f t="shared" si="773"/>
        <v>20</v>
      </c>
      <c r="AD2335" s="1508">
        <f t="shared" si="774"/>
        <v>11000</v>
      </c>
      <c r="AE2335" s="14">
        <f t="shared" si="775"/>
        <v>32.466666666666669</v>
      </c>
      <c r="AF2335" s="14">
        <f t="shared" si="776"/>
        <v>0</v>
      </c>
      <c r="AG2335" s="14" t="e">
        <f t="shared" si="777"/>
        <v>#DIV/0!</v>
      </c>
      <c r="AH2335" s="14" t="e">
        <f t="shared" si="778"/>
        <v>#DIV/0!</v>
      </c>
      <c r="AI2335" s="14">
        <f t="shared" si="779"/>
        <v>20</v>
      </c>
      <c r="AJ2335" s="670"/>
      <c r="AK2335" s="1779"/>
    </row>
    <row r="2336" spans="1:37" s="1580" customFormat="1" ht="41.25" customHeight="1">
      <c r="A2336" s="1430">
        <v>22</v>
      </c>
      <c r="B2336" s="574" t="s">
        <v>2087</v>
      </c>
      <c r="C2336" s="1153" t="s">
        <v>156</v>
      </c>
      <c r="D2336" s="1070">
        <v>555</v>
      </c>
      <c r="E2336" s="1078">
        <v>42</v>
      </c>
      <c r="F2336" s="1078">
        <f t="shared" si="782"/>
        <v>23310</v>
      </c>
      <c r="G2336" s="1078"/>
      <c r="H2336" s="1078"/>
      <c r="I2336" s="1223">
        <v>44280</v>
      </c>
      <c r="J2336" s="1223">
        <v>45443</v>
      </c>
      <c r="K2336" s="1078"/>
      <c r="L2336" s="1078">
        <v>242</v>
      </c>
      <c r="M2336" s="1187">
        <v>44260</v>
      </c>
      <c r="N2336" s="1078"/>
      <c r="O2336" s="1078"/>
      <c r="P2336" s="1078">
        <v>0</v>
      </c>
      <c r="Q2336" s="1078"/>
      <c r="R2336" s="1078"/>
      <c r="S2336" s="1078"/>
      <c r="T2336" s="1078"/>
      <c r="U2336" s="1078"/>
      <c r="V2336" s="1078"/>
      <c r="W2336" s="1078"/>
      <c r="X2336" s="1078"/>
      <c r="Y2336" s="1078"/>
      <c r="Z2336" s="1078"/>
      <c r="AA2336" s="1078"/>
      <c r="AB2336" s="1078"/>
      <c r="AC2336" s="1507">
        <f t="shared" si="773"/>
        <v>42</v>
      </c>
      <c r="AD2336" s="1508">
        <f t="shared" si="774"/>
        <v>23310</v>
      </c>
      <c r="AE2336" s="14">
        <f t="shared" si="775"/>
        <v>14.2</v>
      </c>
      <c r="AF2336" s="14">
        <f t="shared" si="776"/>
        <v>0</v>
      </c>
      <c r="AG2336" s="14" t="e">
        <f t="shared" si="777"/>
        <v>#DIV/0!</v>
      </c>
      <c r="AH2336" s="14" t="e">
        <f t="shared" si="778"/>
        <v>#DIV/0!</v>
      </c>
      <c r="AI2336" s="14">
        <f t="shared" si="779"/>
        <v>42</v>
      </c>
      <c r="AJ2336" s="670"/>
      <c r="AK2336" s="1779"/>
    </row>
    <row r="2337" spans="1:37" s="1580" customFormat="1" ht="32.25" customHeight="1">
      <c r="A2337" s="1430">
        <v>23</v>
      </c>
      <c r="B2337" s="1160" t="s">
        <v>10319</v>
      </c>
      <c r="C2337" s="1231" t="s">
        <v>143</v>
      </c>
      <c r="D2337" s="1195">
        <v>1991.86</v>
      </c>
      <c r="E2337" s="1196"/>
      <c r="F2337" s="1196">
        <f t="shared" si="782"/>
        <v>0</v>
      </c>
      <c r="G2337" s="1196">
        <v>400</v>
      </c>
      <c r="H2337" s="1196">
        <f>D2337*G2337</f>
        <v>796744</v>
      </c>
      <c r="I2337" s="1232">
        <v>45001</v>
      </c>
      <c r="J2337" s="1233">
        <v>45169</v>
      </c>
      <c r="K2337" s="1196"/>
      <c r="L2337" s="1197"/>
      <c r="M2337" s="1198"/>
      <c r="N2337" s="1196"/>
      <c r="O2337" s="1196"/>
      <c r="P2337" s="1196">
        <v>0</v>
      </c>
      <c r="Q2337" s="1196"/>
      <c r="R2337" s="1196"/>
      <c r="S2337" s="1196"/>
      <c r="T2337" s="1196"/>
      <c r="U2337" s="1196"/>
      <c r="V2337" s="1196"/>
      <c r="W2337" s="1196"/>
      <c r="X2337" s="1196"/>
      <c r="Y2337" s="1196"/>
      <c r="Z2337" s="1196"/>
      <c r="AA2337" s="1196"/>
      <c r="AB2337" s="1196"/>
      <c r="AC2337" s="1507">
        <f t="shared" si="773"/>
        <v>400</v>
      </c>
      <c r="AD2337" s="1508">
        <f t="shared" si="774"/>
        <v>796744</v>
      </c>
      <c r="AE2337" s="14">
        <f t="shared" si="775"/>
        <v>5.0666666666666664</v>
      </c>
      <c r="AF2337" s="14">
        <f t="shared" si="776"/>
        <v>0</v>
      </c>
      <c r="AG2337" s="14" t="e">
        <f t="shared" si="777"/>
        <v>#DIV/0!</v>
      </c>
      <c r="AH2337" s="14" t="e">
        <f t="shared" si="778"/>
        <v>#DIV/0!</v>
      </c>
      <c r="AI2337" s="14">
        <f t="shared" si="779"/>
        <v>400</v>
      </c>
      <c r="AJ2337" s="1196" t="e">
        <f>L2337+N2337-U2337-V2337-W2337-X2337-Y2337-Z2337-AH2337-AA2337-AB2337-AC2337-AD2337-AE2337-AF2337</f>
        <v>#DIV/0!</v>
      </c>
      <c r="AK2337" s="1779"/>
    </row>
    <row r="2338" spans="1:37" s="1580" customFormat="1" ht="32.25" customHeight="1">
      <c r="A2338" s="1430">
        <v>24</v>
      </c>
      <c r="B2338" s="1160" t="s">
        <v>10320</v>
      </c>
      <c r="C2338" s="1231" t="s">
        <v>143</v>
      </c>
      <c r="D2338" s="1195">
        <v>1000</v>
      </c>
      <c r="E2338" s="1196"/>
      <c r="F2338" s="1196">
        <f t="shared" si="782"/>
        <v>0</v>
      </c>
      <c r="G2338" s="1196">
        <v>240</v>
      </c>
      <c r="H2338" s="1196">
        <f>D2338*G2338</f>
        <v>240000</v>
      </c>
      <c r="I2338" s="1232">
        <v>45001</v>
      </c>
      <c r="J2338" s="1233">
        <v>45260</v>
      </c>
      <c r="K2338" s="1196"/>
      <c r="L2338" s="1197"/>
      <c r="M2338" s="1198"/>
      <c r="N2338" s="1196"/>
      <c r="O2338" s="1196"/>
      <c r="P2338" s="1196">
        <v>0</v>
      </c>
      <c r="Q2338" s="1196"/>
      <c r="R2338" s="1196"/>
      <c r="S2338" s="1196"/>
      <c r="T2338" s="1196"/>
      <c r="U2338" s="1196"/>
      <c r="V2338" s="1196"/>
      <c r="W2338" s="1196"/>
      <c r="X2338" s="1196"/>
      <c r="Y2338" s="1196"/>
      <c r="Z2338" s="1196"/>
      <c r="AA2338" s="1196"/>
      <c r="AB2338" s="1196"/>
      <c r="AC2338" s="1507">
        <f t="shared" si="773"/>
        <v>240</v>
      </c>
      <c r="AD2338" s="1508">
        <f t="shared" si="774"/>
        <v>240000</v>
      </c>
      <c r="AE2338" s="14">
        <f t="shared" si="775"/>
        <v>8.1</v>
      </c>
      <c r="AF2338" s="14">
        <f t="shared" si="776"/>
        <v>0</v>
      </c>
      <c r="AG2338" s="14" t="e">
        <f t="shared" si="777"/>
        <v>#DIV/0!</v>
      </c>
      <c r="AH2338" s="14" t="e">
        <f t="shared" si="778"/>
        <v>#DIV/0!</v>
      </c>
      <c r="AI2338" s="14">
        <f t="shared" si="779"/>
        <v>240</v>
      </c>
      <c r="AJ2338" s="1234"/>
      <c r="AK2338" s="1779"/>
    </row>
    <row r="2339" spans="1:37" s="1580" customFormat="1" ht="32.25" customHeight="1">
      <c r="A2339" s="1430">
        <v>25</v>
      </c>
      <c r="B2339" s="574" t="s">
        <v>10321</v>
      </c>
      <c r="C2339" s="1235" t="s">
        <v>143</v>
      </c>
      <c r="D2339" s="1199">
        <v>3520</v>
      </c>
      <c r="E2339" s="1200"/>
      <c r="F2339" s="1200"/>
      <c r="G2339" s="1200">
        <v>70</v>
      </c>
      <c r="H2339" s="1199">
        <f>D2339*G2339</f>
        <v>246400</v>
      </c>
      <c r="I2339" s="1236" t="s">
        <v>10312</v>
      </c>
      <c r="J2339" s="1062">
        <v>45504</v>
      </c>
      <c r="K2339" s="1200"/>
      <c r="L2339" s="1201">
        <v>272</v>
      </c>
      <c r="M2339" s="1062" t="s">
        <v>10317</v>
      </c>
      <c r="N2339" s="1078"/>
      <c r="O2339" s="1078"/>
      <c r="P2339" s="1078">
        <v>0</v>
      </c>
      <c r="Q2339" s="1078"/>
      <c r="R2339" s="1078"/>
      <c r="S2339" s="1078"/>
      <c r="T2339" s="1078"/>
      <c r="U2339" s="1078"/>
      <c r="V2339" s="1078"/>
      <c r="W2339" s="1078"/>
      <c r="X2339" s="1078"/>
      <c r="Y2339" s="1078"/>
      <c r="Z2339" s="1078"/>
      <c r="AA2339" s="1078"/>
      <c r="AB2339" s="1078"/>
      <c r="AC2339" s="1507">
        <f t="shared" si="773"/>
        <v>70</v>
      </c>
      <c r="AD2339" s="1508">
        <f t="shared" si="774"/>
        <v>246400</v>
      </c>
      <c r="AE2339" s="14">
        <f t="shared" si="775"/>
        <v>16.233333333333334</v>
      </c>
      <c r="AF2339" s="14">
        <f t="shared" si="776"/>
        <v>0</v>
      </c>
      <c r="AG2339" s="14" t="e">
        <f t="shared" si="777"/>
        <v>#DIV/0!</v>
      </c>
      <c r="AH2339" s="14" t="e">
        <f t="shared" si="778"/>
        <v>#DIV/0!</v>
      </c>
      <c r="AI2339" s="14">
        <f t="shared" si="779"/>
        <v>70</v>
      </c>
      <c r="AJ2339" s="670"/>
      <c r="AK2339" s="1779"/>
    </row>
    <row r="2340" spans="1:37" s="1580" customFormat="1" ht="32.25" customHeight="1">
      <c r="A2340" s="1430">
        <v>26</v>
      </c>
      <c r="B2340" s="574" t="s">
        <v>7408</v>
      </c>
      <c r="C2340" s="1153" t="s">
        <v>143</v>
      </c>
      <c r="D2340" s="1186">
        <v>3705</v>
      </c>
      <c r="E2340" s="1078">
        <v>408</v>
      </c>
      <c r="F2340" s="1078">
        <f>D2340*E2340</f>
        <v>1511640</v>
      </c>
      <c r="G2340" s="1078"/>
      <c r="H2340" s="1078"/>
      <c r="I2340" s="1223">
        <v>44357</v>
      </c>
      <c r="J2340" s="1223">
        <v>45230</v>
      </c>
      <c r="K2340" s="1078"/>
      <c r="L2340" s="1078">
        <v>571</v>
      </c>
      <c r="M2340" s="1187">
        <v>44341</v>
      </c>
      <c r="N2340" s="1078"/>
      <c r="O2340" s="1078"/>
      <c r="P2340" s="1078">
        <v>0</v>
      </c>
      <c r="Q2340" s="1078"/>
      <c r="R2340" s="1078"/>
      <c r="S2340" s="1078"/>
      <c r="T2340" s="1078"/>
      <c r="U2340" s="1078"/>
      <c r="V2340" s="1078"/>
      <c r="W2340" s="1078"/>
      <c r="X2340" s="1078"/>
      <c r="Y2340" s="1078"/>
      <c r="Z2340" s="1078"/>
      <c r="AA2340" s="1078"/>
      <c r="AB2340" s="1078"/>
      <c r="AC2340" s="1507">
        <f t="shared" si="773"/>
        <v>408</v>
      </c>
      <c r="AD2340" s="1508">
        <f t="shared" si="774"/>
        <v>1511640</v>
      </c>
      <c r="AE2340" s="14">
        <f t="shared" si="775"/>
        <v>7.1</v>
      </c>
      <c r="AF2340" s="14">
        <f t="shared" si="776"/>
        <v>0</v>
      </c>
      <c r="AG2340" s="14" t="e">
        <f t="shared" si="777"/>
        <v>#DIV/0!</v>
      </c>
      <c r="AH2340" s="14" t="e">
        <f t="shared" si="778"/>
        <v>#DIV/0!</v>
      </c>
      <c r="AI2340" s="14">
        <f t="shared" si="779"/>
        <v>408</v>
      </c>
      <c r="AJ2340" s="670"/>
      <c r="AK2340" s="1779"/>
    </row>
    <row r="2341" spans="1:37" s="1580" customFormat="1" ht="26.25" customHeight="1">
      <c r="A2341" s="4212" t="s">
        <v>2088</v>
      </c>
      <c r="B2341" s="4818"/>
      <c r="C2341" s="4818"/>
      <c r="D2341" s="4818"/>
      <c r="E2341" s="4818"/>
      <c r="F2341" s="4818"/>
      <c r="G2341" s="4818"/>
      <c r="H2341" s="4818"/>
      <c r="I2341" s="4818"/>
      <c r="J2341" s="4818"/>
      <c r="K2341" s="4818"/>
      <c r="L2341" s="4818"/>
      <c r="M2341" s="4818"/>
      <c r="N2341" s="4818"/>
      <c r="O2341" s="4818"/>
      <c r="P2341" s="4818"/>
      <c r="Q2341" s="4818"/>
      <c r="R2341" s="4818"/>
      <c r="S2341" s="4818"/>
      <c r="T2341" s="4818"/>
      <c r="U2341" s="4818"/>
      <c r="V2341" s="4818"/>
      <c r="W2341" s="4818"/>
      <c r="X2341" s="4818"/>
      <c r="Y2341" s="4818"/>
      <c r="Z2341" s="4818"/>
      <c r="AA2341" s="4818"/>
      <c r="AB2341" s="4818"/>
      <c r="AC2341" s="4818"/>
      <c r="AD2341" s="4818"/>
      <c r="AE2341" s="4818"/>
      <c r="AF2341" s="4818"/>
      <c r="AG2341" s="4818"/>
      <c r="AH2341" s="4818"/>
      <c r="AI2341" s="4818"/>
      <c r="AJ2341" s="4819"/>
      <c r="AK2341" s="1779"/>
    </row>
    <row r="2342" spans="1:37" s="1580" customFormat="1" ht="45" customHeight="1">
      <c r="A2342" s="1430">
        <v>1</v>
      </c>
      <c r="B2342" s="22" t="s">
        <v>2089</v>
      </c>
      <c r="C2342" s="1153" t="s">
        <v>143</v>
      </c>
      <c r="D2342" s="1186">
        <v>32219.43</v>
      </c>
      <c r="E2342" s="1078">
        <v>8</v>
      </c>
      <c r="F2342" s="1078">
        <f>D2342*E2342</f>
        <v>257755.44</v>
      </c>
      <c r="G2342" s="1078"/>
      <c r="H2342" s="1078"/>
      <c r="I2342" s="1223">
        <v>44447</v>
      </c>
      <c r="J2342" s="1223">
        <v>45138</v>
      </c>
      <c r="K2342" s="1078"/>
      <c r="L2342" s="1078">
        <v>1149</v>
      </c>
      <c r="M2342" s="1187">
        <v>44445</v>
      </c>
      <c r="N2342" s="1078"/>
      <c r="O2342" s="1078"/>
      <c r="P2342" s="1078">
        <v>0</v>
      </c>
      <c r="Q2342" s="1078"/>
      <c r="R2342" s="1078"/>
      <c r="S2342" s="1078"/>
      <c r="T2342" s="1078"/>
      <c r="U2342" s="1078"/>
      <c r="V2342" s="1078"/>
      <c r="W2342" s="1078"/>
      <c r="X2342" s="1078"/>
      <c r="Y2342" s="1078"/>
      <c r="Z2342" s="1078"/>
      <c r="AA2342" s="1078"/>
      <c r="AB2342" s="1078"/>
      <c r="AC2342" s="1507">
        <f>E2342+G2342-N2342-O2342-AA2342-P2342-Q2342-R2342-S2342-T2342-U2342-V2342-W2342-X2342-Y2342</f>
        <v>8</v>
      </c>
      <c r="AD2342" s="1508">
        <f>D2342*AC2342</f>
        <v>257755.44</v>
      </c>
      <c r="AE2342" s="14">
        <f>(J2342-"01.04.2023")/30</f>
        <v>4.0333333333333332</v>
      </c>
      <c r="AF2342" s="14">
        <f>(N2342+O2342+P2342+Q2342+R2342+S2342+T2342+U2342+V2342+W2342+X2342+Y2342)/3</f>
        <v>0</v>
      </c>
      <c r="AG2342" s="14" t="e">
        <f>AC2342/AF2342</f>
        <v>#DIV/0!</v>
      </c>
      <c r="AH2342" s="14" t="e">
        <f>AG2342-AE2342</f>
        <v>#DIV/0!</v>
      </c>
      <c r="AI2342" s="14">
        <f>AC2342-(AE2342*AF2342)</f>
        <v>8</v>
      </c>
      <c r="AJ2342" s="670"/>
      <c r="AK2342" s="1779"/>
    </row>
    <row r="2343" spans="1:37" s="1580" customFormat="1" ht="24.75" customHeight="1">
      <c r="A2343" s="4212" t="s">
        <v>2090</v>
      </c>
      <c r="B2343" s="4818"/>
      <c r="C2343" s="4818"/>
      <c r="D2343" s="4818"/>
      <c r="E2343" s="4818"/>
      <c r="F2343" s="4818"/>
      <c r="G2343" s="4818"/>
      <c r="H2343" s="4818"/>
      <c r="I2343" s="4818"/>
      <c r="J2343" s="4818"/>
      <c r="K2343" s="4818"/>
      <c r="L2343" s="4818"/>
      <c r="M2343" s="4818"/>
      <c r="N2343" s="4818"/>
      <c r="O2343" s="4818"/>
      <c r="P2343" s="4818"/>
      <c r="Q2343" s="4818"/>
      <c r="R2343" s="4818"/>
      <c r="S2343" s="4818"/>
      <c r="T2343" s="4818"/>
      <c r="U2343" s="4818"/>
      <c r="V2343" s="4818"/>
      <c r="W2343" s="4818"/>
      <c r="X2343" s="4818"/>
      <c r="Y2343" s="4818"/>
      <c r="Z2343" s="4818"/>
      <c r="AA2343" s="4818"/>
      <c r="AB2343" s="4818"/>
      <c r="AC2343" s="4818"/>
      <c r="AD2343" s="4818"/>
      <c r="AE2343" s="4818"/>
      <c r="AF2343" s="4818"/>
      <c r="AG2343" s="4818"/>
      <c r="AH2343" s="4818"/>
      <c r="AI2343" s="4818"/>
      <c r="AJ2343" s="4819"/>
      <c r="AK2343" s="1779"/>
    </row>
    <row r="2344" spans="1:37" s="1580" customFormat="1" ht="45" customHeight="1">
      <c r="A2344" s="1430">
        <v>1</v>
      </c>
      <c r="B2344" s="574" t="s">
        <v>2091</v>
      </c>
      <c r="C2344" s="1153" t="s">
        <v>143</v>
      </c>
      <c r="D2344" s="1186">
        <v>2700</v>
      </c>
      <c r="E2344" s="1078">
        <v>241</v>
      </c>
      <c r="F2344" s="1078">
        <f>D2344*E2344</f>
        <v>650700</v>
      </c>
      <c r="G2344" s="1078"/>
      <c r="H2344" s="1078"/>
      <c r="I2344" s="1223">
        <v>44543</v>
      </c>
      <c r="J2344" s="1223">
        <v>45473</v>
      </c>
      <c r="K2344" s="1078"/>
      <c r="L2344" s="1078">
        <v>1508</v>
      </c>
      <c r="M2344" s="1187">
        <v>44519</v>
      </c>
      <c r="N2344" s="1078"/>
      <c r="O2344" s="1078"/>
      <c r="P2344" s="1078">
        <v>0</v>
      </c>
      <c r="Q2344" s="1078"/>
      <c r="R2344" s="1078"/>
      <c r="S2344" s="1078"/>
      <c r="T2344" s="1078"/>
      <c r="U2344" s="1078"/>
      <c r="V2344" s="1078"/>
      <c r="W2344" s="1078"/>
      <c r="X2344" s="1078"/>
      <c r="Y2344" s="1078"/>
      <c r="Z2344" s="1078"/>
      <c r="AA2344" s="1078"/>
      <c r="AB2344" s="1078"/>
      <c r="AC2344" s="1507">
        <f t="shared" ref="AC2344:AC2361" si="783">E2344+G2344-N2344-O2344-AA2344-P2344-Q2344-R2344-S2344-T2344-U2344-V2344-W2344-X2344-Y2344</f>
        <v>241</v>
      </c>
      <c r="AD2344" s="1508">
        <f t="shared" ref="AD2344:AD2361" si="784">D2344*AC2344</f>
        <v>650700</v>
      </c>
      <c r="AE2344" s="14">
        <f t="shared" ref="AE2344:AE2361" si="785">(J2344-"01.04.2023")/30</f>
        <v>15.2</v>
      </c>
      <c r="AF2344" s="14">
        <f t="shared" ref="AF2344:AF2361" si="786">(N2344+O2344+P2344+Q2344+R2344+S2344+T2344+U2344+V2344+W2344+X2344+Y2344)/3</f>
        <v>0</v>
      </c>
      <c r="AG2344" s="14" t="e">
        <f t="shared" ref="AG2344:AG2361" si="787">AC2344/AF2344</f>
        <v>#DIV/0!</v>
      </c>
      <c r="AH2344" s="14" t="e">
        <f t="shared" ref="AH2344:AH2361" si="788">AG2344-AE2344</f>
        <v>#DIV/0!</v>
      </c>
      <c r="AI2344" s="14">
        <f t="shared" ref="AI2344:AI2361" si="789">AC2344-(AE2344*AF2344)</f>
        <v>241</v>
      </c>
      <c r="AJ2344" s="670"/>
      <c r="AK2344" s="1779"/>
    </row>
    <row r="2345" spans="1:37" s="1580" customFormat="1" ht="45" customHeight="1">
      <c r="A2345" s="1430">
        <v>2</v>
      </c>
      <c r="B2345" s="574" t="s">
        <v>7409</v>
      </c>
      <c r="C2345" s="1153" t="s">
        <v>143</v>
      </c>
      <c r="D2345" s="1186">
        <v>10800</v>
      </c>
      <c r="E2345" s="1078">
        <v>160</v>
      </c>
      <c r="F2345" s="1078">
        <f>D2345*E2345</f>
        <v>1728000</v>
      </c>
      <c r="G2345" s="1078"/>
      <c r="H2345" s="1078"/>
      <c r="I2345" s="1223">
        <v>44543</v>
      </c>
      <c r="J2345" s="1223">
        <v>45443</v>
      </c>
      <c r="K2345" s="1078"/>
      <c r="L2345" s="1078">
        <v>1508</v>
      </c>
      <c r="M2345" s="1187">
        <v>44519</v>
      </c>
      <c r="N2345" s="1078"/>
      <c r="O2345" s="1078"/>
      <c r="P2345" s="1078">
        <v>0</v>
      </c>
      <c r="Q2345" s="1078"/>
      <c r="R2345" s="1078"/>
      <c r="S2345" s="1078"/>
      <c r="T2345" s="1078"/>
      <c r="U2345" s="1078"/>
      <c r="V2345" s="1078"/>
      <c r="W2345" s="1078"/>
      <c r="X2345" s="1078"/>
      <c r="Y2345" s="1078"/>
      <c r="Z2345" s="1078"/>
      <c r="AA2345" s="1078"/>
      <c r="AB2345" s="1078"/>
      <c r="AC2345" s="1507">
        <f t="shared" si="783"/>
        <v>160</v>
      </c>
      <c r="AD2345" s="1508">
        <f t="shared" si="784"/>
        <v>1728000</v>
      </c>
      <c r="AE2345" s="14">
        <f t="shared" si="785"/>
        <v>14.2</v>
      </c>
      <c r="AF2345" s="14">
        <f t="shared" si="786"/>
        <v>0</v>
      </c>
      <c r="AG2345" s="14" t="e">
        <f t="shared" si="787"/>
        <v>#DIV/0!</v>
      </c>
      <c r="AH2345" s="14" t="e">
        <f t="shared" si="788"/>
        <v>#DIV/0!</v>
      </c>
      <c r="AI2345" s="14">
        <f t="shared" si="789"/>
        <v>160</v>
      </c>
      <c r="AJ2345" s="670"/>
      <c r="AK2345" s="1779"/>
    </row>
    <row r="2346" spans="1:37" s="1580" customFormat="1" ht="45" customHeight="1">
      <c r="A2346" s="1430">
        <v>3</v>
      </c>
      <c r="B2346" s="574" t="s">
        <v>7410</v>
      </c>
      <c r="C2346" s="1153" t="s">
        <v>143</v>
      </c>
      <c r="D2346" s="1186">
        <v>5400</v>
      </c>
      <c r="E2346" s="1078">
        <v>187</v>
      </c>
      <c r="F2346" s="1078">
        <f>E2346*D2346</f>
        <v>1009800</v>
      </c>
      <c r="G2346" s="1078"/>
      <c r="H2346" s="1078">
        <f t="shared" ref="H2346:H2355" si="790">D2346*G2346</f>
        <v>0</v>
      </c>
      <c r="I2346" s="1223">
        <v>44586</v>
      </c>
      <c r="J2346" s="1223">
        <v>45565</v>
      </c>
      <c r="K2346" s="1078"/>
      <c r="L2346" s="1078">
        <v>1600</v>
      </c>
      <c r="M2346" s="1187">
        <v>44545</v>
      </c>
      <c r="N2346" s="1078"/>
      <c r="O2346" s="1078"/>
      <c r="P2346" s="1078">
        <v>20</v>
      </c>
      <c r="Q2346" s="1078"/>
      <c r="R2346" s="1078"/>
      <c r="S2346" s="1078"/>
      <c r="T2346" s="1078"/>
      <c r="U2346" s="1078"/>
      <c r="V2346" s="1078"/>
      <c r="W2346" s="1078"/>
      <c r="X2346" s="1078"/>
      <c r="Y2346" s="1078"/>
      <c r="Z2346" s="1078"/>
      <c r="AA2346" s="1078"/>
      <c r="AB2346" s="1078"/>
      <c r="AC2346" s="1507">
        <f t="shared" si="783"/>
        <v>167</v>
      </c>
      <c r="AD2346" s="1508">
        <f t="shared" si="784"/>
        <v>901800</v>
      </c>
      <c r="AE2346" s="14">
        <f t="shared" si="785"/>
        <v>18.266666666666666</v>
      </c>
      <c r="AF2346" s="14">
        <f t="shared" si="786"/>
        <v>6.666666666666667</v>
      </c>
      <c r="AG2346" s="14">
        <f t="shared" si="787"/>
        <v>25.049999999999997</v>
      </c>
      <c r="AH2346" s="14">
        <f t="shared" si="788"/>
        <v>6.7833333333333314</v>
      </c>
      <c r="AI2346" s="14">
        <f t="shared" si="789"/>
        <v>45.222222222222229</v>
      </c>
      <c r="AJ2346" s="670"/>
      <c r="AK2346" s="1779"/>
    </row>
    <row r="2347" spans="1:37" s="1580" customFormat="1" ht="45" customHeight="1">
      <c r="A2347" s="1430">
        <v>4</v>
      </c>
      <c r="B2347" s="479" t="s">
        <v>2063</v>
      </c>
      <c r="C2347" s="1153" t="s">
        <v>143</v>
      </c>
      <c r="D2347" s="1186">
        <v>7714</v>
      </c>
      <c r="E2347" s="1078">
        <v>224</v>
      </c>
      <c r="F2347" s="1078">
        <f>D2347*E2347</f>
        <v>1727936</v>
      </c>
      <c r="G2347" s="1078"/>
      <c r="H2347" s="1186">
        <f t="shared" si="790"/>
        <v>0</v>
      </c>
      <c r="I2347" s="1223">
        <v>44725</v>
      </c>
      <c r="J2347" s="1223">
        <v>45596</v>
      </c>
      <c r="K2347" s="1188"/>
      <c r="L2347" s="1078">
        <v>395</v>
      </c>
      <c r="M2347" s="1188">
        <v>44712</v>
      </c>
      <c r="N2347" s="1078"/>
      <c r="O2347" s="1078"/>
      <c r="P2347" s="1078"/>
      <c r="Q2347" s="1078"/>
      <c r="R2347" s="1078"/>
      <c r="S2347" s="1078"/>
      <c r="T2347" s="1078"/>
      <c r="U2347" s="1078"/>
      <c r="V2347" s="1078"/>
      <c r="W2347" s="1078"/>
      <c r="X2347" s="1078"/>
      <c r="Y2347" s="1078"/>
      <c r="Z2347" s="1078"/>
      <c r="AA2347" s="1078"/>
      <c r="AB2347" s="1078"/>
      <c r="AC2347" s="1507">
        <f t="shared" si="783"/>
        <v>224</v>
      </c>
      <c r="AD2347" s="1508">
        <f t="shared" si="784"/>
        <v>1727936</v>
      </c>
      <c r="AE2347" s="14">
        <f t="shared" si="785"/>
        <v>19.3</v>
      </c>
      <c r="AF2347" s="14">
        <f t="shared" si="786"/>
        <v>0</v>
      </c>
      <c r="AG2347" s="14" t="e">
        <f t="shared" si="787"/>
        <v>#DIV/0!</v>
      </c>
      <c r="AH2347" s="14" t="e">
        <f t="shared" si="788"/>
        <v>#DIV/0!</v>
      </c>
      <c r="AI2347" s="14">
        <f t="shared" si="789"/>
        <v>224</v>
      </c>
      <c r="AJ2347" s="670"/>
      <c r="AK2347" s="1779"/>
    </row>
    <row r="2348" spans="1:37" s="1580" customFormat="1" ht="54" customHeight="1">
      <c r="A2348" s="1430">
        <v>5</v>
      </c>
      <c r="B2348" s="479" t="s">
        <v>2092</v>
      </c>
      <c r="C2348" s="1153" t="s">
        <v>143</v>
      </c>
      <c r="D2348" s="1186">
        <v>3674.38</v>
      </c>
      <c r="E2348" s="1078">
        <v>23</v>
      </c>
      <c r="F2348" s="1078">
        <f>D2348*E2348</f>
        <v>84510.74</v>
      </c>
      <c r="G2348" s="1078"/>
      <c r="H2348" s="1186">
        <f t="shared" si="790"/>
        <v>0</v>
      </c>
      <c r="I2348" s="1223">
        <v>44715</v>
      </c>
      <c r="J2348" s="1223">
        <v>45626</v>
      </c>
      <c r="K2348" s="1188"/>
      <c r="L2348" s="1078">
        <v>418</v>
      </c>
      <c r="M2348" s="1188">
        <v>44720</v>
      </c>
      <c r="N2348" s="1078"/>
      <c r="O2348" s="1078">
        <v>10</v>
      </c>
      <c r="P2348" s="1078"/>
      <c r="Q2348" s="1078"/>
      <c r="R2348" s="1078"/>
      <c r="S2348" s="1078"/>
      <c r="T2348" s="1078"/>
      <c r="U2348" s="1078"/>
      <c r="V2348" s="1078"/>
      <c r="W2348" s="1078"/>
      <c r="X2348" s="1078"/>
      <c r="Y2348" s="1078"/>
      <c r="Z2348" s="1078"/>
      <c r="AA2348" s="1078"/>
      <c r="AB2348" s="1078"/>
      <c r="AC2348" s="1507">
        <f t="shared" si="783"/>
        <v>13</v>
      </c>
      <c r="AD2348" s="1508">
        <f t="shared" si="784"/>
        <v>47766.94</v>
      </c>
      <c r="AE2348" s="14">
        <f t="shared" si="785"/>
        <v>20.3</v>
      </c>
      <c r="AF2348" s="14">
        <f t="shared" si="786"/>
        <v>3.3333333333333335</v>
      </c>
      <c r="AG2348" s="14">
        <f t="shared" si="787"/>
        <v>3.9</v>
      </c>
      <c r="AH2348" s="14">
        <f t="shared" si="788"/>
        <v>-16.400000000000002</v>
      </c>
      <c r="AI2348" s="14">
        <f t="shared" si="789"/>
        <v>-54.666666666666671</v>
      </c>
      <c r="AJ2348" s="670"/>
      <c r="AK2348" s="1779"/>
    </row>
    <row r="2349" spans="1:37" s="1580" customFormat="1" ht="54" customHeight="1">
      <c r="A2349" s="1430">
        <v>6</v>
      </c>
      <c r="B2349" s="479" t="s">
        <v>2092</v>
      </c>
      <c r="C2349" s="1153" t="s">
        <v>143</v>
      </c>
      <c r="D2349" s="1186">
        <v>4546.46</v>
      </c>
      <c r="E2349" s="1078">
        <v>53</v>
      </c>
      <c r="F2349" s="1078">
        <f>D2349*E2349</f>
        <v>240962.38</v>
      </c>
      <c r="G2349" s="1078"/>
      <c r="H2349" s="1186">
        <f t="shared" si="790"/>
        <v>0</v>
      </c>
      <c r="I2349" s="1223">
        <v>44770</v>
      </c>
      <c r="J2349" s="1223">
        <v>45626</v>
      </c>
      <c r="K2349" s="1188"/>
      <c r="L2349" s="1078"/>
      <c r="M2349" s="1188"/>
      <c r="N2349" s="1078"/>
      <c r="O2349" s="1078"/>
      <c r="P2349" s="1078"/>
      <c r="Q2349" s="1078"/>
      <c r="R2349" s="1078"/>
      <c r="S2349" s="1078"/>
      <c r="T2349" s="1078"/>
      <c r="U2349" s="1078"/>
      <c r="V2349" s="1078"/>
      <c r="W2349" s="1078"/>
      <c r="X2349" s="1078"/>
      <c r="Y2349" s="1078"/>
      <c r="Z2349" s="1078"/>
      <c r="AA2349" s="1078"/>
      <c r="AB2349" s="1078"/>
      <c r="AC2349" s="1507">
        <f t="shared" si="783"/>
        <v>53</v>
      </c>
      <c r="AD2349" s="1508">
        <f t="shared" si="784"/>
        <v>240962.38</v>
      </c>
      <c r="AE2349" s="14">
        <f t="shared" si="785"/>
        <v>20.3</v>
      </c>
      <c r="AF2349" s="14">
        <f t="shared" si="786"/>
        <v>0</v>
      </c>
      <c r="AG2349" s="14" t="e">
        <f t="shared" si="787"/>
        <v>#DIV/0!</v>
      </c>
      <c r="AH2349" s="14" t="e">
        <f t="shared" si="788"/>
        <v>#DIV/0!</v>
      </c>
      <c r="AI2349" s="14">
        <f t="shared" si="789"/>
        <v>53</v>
      </c>
      <c r="AJ2349" s="670"/>
      <c r="AK2349" s="1779"/>
    </row>
    <row r="2350" spans="1:37" s="1580" customFormat="1" ht="54" customHeight="1">
      <c r="A2350" s="1430">
        <v>7</v>
      </c>
      <c r="B2350" s="30" t="s">
        <v>10322</v>
      </c>
      <c r="C2350" s="22" t="s">
        <v>64</v>
      </c>
      <c r="D2350" s="1237">
        <v>5466.78</v>
      </c>
      <c r="E2350" s="1078"/>
      <c r="F2350" s="1078"/>
      <c r="G2350" s="1430">
        <v>96</v>
      </c>
      <c r="H2350" s="1186">
        <f t="shared" si="790"/>
        <v>524810.88</v>
      </c>
      <c r="I2350" s="1227" t="s">
        <v>10312</v>
      </c>
      <c r="J2350" s="34">
        <v>45991</v>
      </c>
      <c r="K2350" s="1188"/>
      <c r="L2350" s="135">
        <v>281</v>
      </c>
      <c r="M2350" s="34" t="s">
        <v>10317</v>
      </c>
      <c r="N2350" s="1078"/>
      <c r="O2350" s="1078"/>
      <c r="P2350" s="1078"/>
      <c r="Q2350" s="1078"/>
      <c r="R2350" s="1078"/>
      <c r="S2350" s="1078"/>
      <c r="T2350" s="1078"/>
      <c r="U2350" s="1078"/>
      <c r="V2350" s="1078"/>
      <c r="W2350" s="1078"/>
      <c r="X2350" s="1078"/>
      <c r="Y2350" s="1078"/>
      <c r="Z2350" s="1078"/>
      <c r="AA2350" s="1078"/>
      <c r="AB2350" s="1078"/>
      <c r="AC2350" s="1507">
        <f t="shared" si="783"/>
        <v>96</v>
      </c>
      <c r="AD2350" s="1508">
        <f t="shared" si="784"/>
        <v>524810.88</v>
      </c>
      <c r="AE2350" s="14">
        <f t="shared" si="785"/>
        <v>32.466666666666669</v>
      </c>
      <c r="AF2350" s="14">
        <f t="shared" si="786"/>
        <v>0</v>
      </c>
      <c r="AG2350" s="14" t="e">
        <f t="shared" si="787"/>
        <v>#DIV/0!</v>
      </c>
      <c r="AH2350" s="14" t="e">
        <f t="shared" si="788"/>
        <v>#DIV/0!</v>
      </c>
      <c r="AI2350" s="14">
        <f t="shared" si="789"/>
        <v>96</v>
      </c>
      <c r="AJ2350" s="670"/>
      <c r="AK2350" s="1779"/>
    </row>
    <row r="2351" spans="1:37" s="1580" customFormat="1" ht="52.5" customHeight="1">
      <c r="A2351" s="1430">
        <v>8</v>
      </c>
      <c r="B2351" s="30" t="s">
        <v>10323</v>
      </c>
      <c r="C2351" s="30" t="s">
        <v>64</v>
      </c>
      <c r="D2351" s="1229">
        <v>10933.56</v>
      </c>
      <c r="E2351" s="1192"/>
      <c r="F2351" s="1192"/>
      <c r="G2351" s="1192">
        <v>200</v>
      </c>
      <c r="H2351" s="1202">
        <f t="shared" si="790"/>
        <v>2186712</v>
      </c>
      <c r="I2351" s="1230" t="s">
        <v>10312</v>
      </c>
      <c r="J2351" s="1193">
        <v>45991</v>
      </c>
      <c r="K2351" s="1203"/>
      <c r="L2351" s="135">
        <v>281</v>
      </c>
      <c r="M2351" s="34" t="s">
        <v>10317</v>
      </c>
      <c r="N2351" s="1192"/>
      <c r="O2351" s="1192"/>
      <c r="P2351" s="1192"/>
      <c r="Q2351" s="1192"/>
      <c r="R2351" s="1192"/>
      <c r="S2351" s="1192"/>
      <c r="T2351" s="1192"/>
      <c r="U2351" s="1192"/>
      <c r="V2351" s="1192"/>
      <c r="W2351" s="1192"/>
      <c r="X2351" s="1192"/>
      <c r="Y2351" s="1192"/>
      <c r="Z2351" s="1192"/>
      <c r="AA2351" s="1192"/>
      <c r="AB2351" s="1192"/>
      <c r="AC2351" s="1507">
        <f t="shared" si="783"/>
        <v>200</v>
      </c>
      <c r="AD2351" s="1508">
        <f t="shared" si="784"/>
        <v>2186712</v>
      </c>
      <c r="AE2351" s="14">
        <f t="shared" si="785"/>
        <v>32.466666666666669</v>
      </c>
      <c r="AF2351" s="14">
        <f t="shared" si="786"/>
        <v>0</v>
      </c>
      <c r="AG2351" s="14" t="e">
        <f t="shared" si="787"/>
        <v>#DIV/0!</v>
      </c>
      <c r="AH2351" s="14" t="e">
        <f t="shared" si="788"/>
        <v>#DIV/0!</v>
      </c>
      <c r="AI2351" s="14">
        <f t="shared" si="789"/>
        <v>200</v>
      </c>
      <c r="AJ2351" s="1238"/>
      <c r="AK2351" s="1779"/>
    </row>
    <row r="2352" spans="1:37" s="1580" customFormat="1" ht="52.5" customHeight="1">
      <c r="A2352" s="1430">
        <v>9</v>
      </c>
      <c r="B2352" s="30" t="s">
        <v>10324</v>
      </c>
      <c r="C2352" s="30" t="s">
        <v>64</v>
      </c>
      <c r="D2352" s="1239">
        <v>9134.91</v>
      </c>
      <c r="E2352" s="1192"/>
      <c r="F2352" s="1192"/>
      <c r="G2352" s="1192">
        <v>104</v>
      </c>
      <c r="H2352" s="1202">
        <f t="shared" si="790"/>
        <v>950030.64</v>
      </c>
      <c r="I2352" s="1230" t="s">
        <v>10325</v>
      </c>
      <c r="J2352" s="1193">
        <v>45961</v>
      </c>
      <c r="K2352" s="1203"/>
      <c r="L2352" s="135">
        <v>318</v>
      </c>
      <c r="M2352" s="34" t="s">
        <v>10326</v>
      </c>
      <c r="N2352" s="1192"/>
      <c r="O2352" s="1192"/>
      <c r="P2352" s="1192"/>
      <c r="Q2352" s="1192"/>
      <c r="R2352" s="1192"/>
      <c r="S2352" s="1192"/>
      <c r="T2352" s="1192"/>
      <c r="U2352" s="1192"/>
      <c r="V2352" s="1192"/>
      <c r="W2352" s="1192"/>
      <c r="X2352" s="1192"/>
      <c r="Y2352" s="1192"/>
      <c r="Z2352" s="1192"/>
      <c r="AA2352" s="1192"/>
      <c r="AB2352" s="1192"/>
      <c r="AC2352" s="1507">
        <f t="shared" si="783"/>
        <v>104</v>
      </c>
      <c r="AD2352" s="1508">
        <f t="shared" si="784"/>
        <v>950030.64</v>
      </c>
      <c r="AE2352" s="14">
        <f t="shared" si="785"/>
        <v>31.466666666666665</v>
      </c>
      <c r="AF2352" s="14">
        <f t="shared" si="786"/>
        <v>0</v>
      </c>
      <c r="AG2352" s="14" t="e">
        <f t="shared" si="787"/>
        <v>#DIV/0!</v>
      </c>
      <c r="AH2352" s="14" t="e">
        <f t="shared" si="788"/>
        <v>#DIV/0!</v>
      </c>
      <c r="AI2352" s="14">
        <f t="shared" si="789"/>
        <v>104</v>
      </c>
      <c r="AJ2352" s="1238"/>
      <c r="AK2352" s="1779"/>
    </row>
    <row r="2353" spans="1:37" s="1580" customFormat="1" ht="21" customHeight="1">
      <c r="A2353" s="1430">
        <v>10</v>
      </c>
      <c r="B2353" s="574" t="s">
        <v>2093</v>
      </c>
      <c r="C2353" s="1153" t="s">
        <v>143</v>
      </c>
      <c r="D2353" s="1186">
        <v>245136.37</v>
      </c>
      <c r="E2353" s="1078">
        <v>6</v>
      </c>
      <c r="F2353" s="1078">
        <f>D2353*E2353</f>
        <v>1470818.22</v>
      </c>
      <c r="G2353" s="1078"/>
      <c r="H2353" s="1078">
        <f t="shared" si="790"/>
        <v>0</v>
      </c>
      <c r="I2353" s="1223">
        <v>44914</v>
      </c>
      <c r="J2353" s="1223">
        <v>45716</v>
      </c>
      <c r="K2353" s="1078"/>
      <c r="L2353" s="1078">
        <v>1060</v>
      </c>
      <c r="M2353" s="1187">
        <v>44910</v>
      </c>
      <c r="N2353" s="1078">
        <v>5</v>
      </c>
      <c r="O2353" s="1078"/>
      <c r="P2353" s="1078"/>
      <c r="Q2353" s="1078"/>
      <c r="R2353" s="1078"/>
      <c r="S2353" s="1078"/>
      <c r="T2353" s="1078"/>
      <c r="U2353" s="1078"/>
      <c r="V2353" s="1078"/>
      <c r="W2353" s="1078"/>
      <c r="X2353" s="1078"/>
      <c r="Y2353" s="1078"/>
      <c r="Z2353" s="1078"/>
      <c r="AA2353" s="1078"/>
      <c r="AB2353" s="1078"/>
      <c r="AC2353" s="1507">
        <f t="shared" si="783"/>
        <v>1</v>
      </c>
      <c r="AD2353" s="1508">
        <f t="shared" si="784"/>
        <v>245136.37</v>
      </c>
      <c r="AE2353" s="14">
        <f t="shared" si="785"/>
        <v>23.3</v>
      </c>
      <c r="AF2353" s="14">
        <f t="shared" si="786"/>
        <v>1.6666666666666667</v>
      </c>
      <c r="AG2353" s="14">
        <f t="shared" si="787"/>
        <v>0.6</v>
      </c>
      <c r="AH2353" s="14">
        <f t="shared" si="788"/>
        <v>-22.7</v>
      </c>
      <c r="AI2353" s="14">
        <f t="shared" si="789"/>
        <v>-37.833333333333336</v>
      </c>
      <c r="AJ2353" s="670"/>
      <c r="AK2353" s="1779"/>
    </row>
    <row r="2354" spans="1:37" s="1580" customFormat="1" ht="21" customHeight="1">
      <c r="A2354" s="1430">
        <v>11</v>
      </c>
      <c r="B2354" s="574" t="s">
        <v>2093</v>
      </c>
      <c r="C2354" s="1153" t="s">
        <v>143</v>
      </c>
      <c r="D2354" s="1186">
        <v>245136.37</v>
      </c>
      <c r="E2354" s="1078"/>
      <c r="F2354" s="1078">
        <f>D2354*E2354</f>
        <v>0</v>
      </c>
      <c r="G2354" s="1078">
        <v>5</v>
      </c>
      <c r="H2354" s="1078">
        <f t="shared" si="790"/>
        <v>1225681.8500000001</v>
      </c>
      <c r="I2354" s="1223">
        <v>44949</v>
      </c>
      <c r="J2354" s="1223">
        <v>45716</v>
      </c>
      <c r="K2354" s="1078"/>
      <c r="L2354" s="1078">
        <v>1060</v>
      </c>
      <c r="M2354" s="1187">
        <v>44910</v>
      </c>
      <c r="N2354" s="1078"/>
      <c r="O2354" s="1078"/>
      <c r="P2354" s="1078"/>
      <c r="Q2354" s="1078"/>
      <c r="R2354" s="1078"/>
      <c r="S2354" s="1078"/>
      <c r="T2354" s="1078"/>
      <c r="U2354" s="1078"/>
      <c r="V2354" s="1078"/>
      <c r="W2354" s="1078"/>
      <c r="X2354" s="1078"/>
      <c r="Y2354" s="1078"/>
      <c r="Z2354" s="1078"/>
      <c r="AA2354" s="1078"/>
      <c r="AB2354" s="1078"/>
      <c r="AC2354" s="1507">
        <f t="shared" si="783"/>
        <v>5</v>
      </c>
      <c r="AD2354" s="1508">
        <f t="shared" si="784"/>
        <v>1225681.8500000001</v>
      </c>
      <c r="AE2354" s="14">
        <f t="shared" si="785"/>
        <v>23.3</v>
      </c>
      <c r="AF2354" s="14">
        <f t="shared" si="786"/>
        <v>0</v>
      </c>
      <c r="AG2354" s="14" t="e">
        <f t="shared" si="787"/>
        <v>#DIV/0!</v>
      </c>
      <c r="AH2354" s="14" t="e">
        <f t="shared" si="788"/>
        <v>#DIV/0!</v>
      </c>
      <c r="AI2354" s="14">
        <f t="shared" si="789"/>
        <v>5</v>
      </c>
      <c r="AJ2354" s="670"/>
      <c r="AK2354" s="1779"/>
    </row>
    <row r="2355" spans="1:37" s="1580" customFormat="1" ht="21" customHeight="1">
      <c r="A2355" s="1430">
        <v>12</v>
      </c>
      <c r="B2355" s="1204" t="s">
        <v>10327</v>
      </c>
      <c r="C2355" s="1153" t="s">
        <v>143</v>
      </c>
      <c r="D2355" s="1205">
        <v>187300.44</v>
      </c>
      <c r="E2355" s="1200"/>
      <c r="F2355" s="1200"/>
      <c r="G2355" s="1200">
        <v>1</v>
      </c>
      <c r="H2355" s="1200">
        <f t="shared" si="790"/>
        <v>187300.44</v>
      </c>
      <c r="I2355" s="1240" t="s">
        <v>10328</v>
      </c>
      <c r="J2355" s="1062">
        <v>45808</v>
      </c>
      <c r="K2355" s="1200"/>
      <c r="L2355" s="600">
        <v>227</v>
      </c>
      <c r="M2355" s="1206" t="s">
        <v>10329</v>
      </c>
      <c r="N2355" s="1200"/>
      <c r="O2355" s="1200"/>
      <c r="P2355" s="1200"/>
      <c r="Q2355" s="1200"/>
      <c r="R2355" s="1200"/>
      <c r="S2355" s="1200"/>
      <c r="T2355" s="1200"/>
      <c r="U2355" s="1200"/>
      <c r="V2355" s="1200"/>
      <c r="W2355" s="1200"/>
      <c r="X2355" s="1200"/>
      <c r="Y2355" s="1200"/>
      <c r="Z2355" s="1200"/>
      <c r="AA2355" s="1200"/>
      <c r="AB2355" s="1200"/>
      <c r="AC2355" s="1507">
        <f t="shared" si="783"/>
        <v>1</v>
      </c>
      <c r="AD2355" s="1508">
        <f t="shared" si="784"/>
        <v>187300.44</v>
      </c>
      <c r="AE2355" s="14">
        <f t="shared" si="785"/>
        <v>26.366666666666667</v>
      </c>
      <c r="AF2355" s="14">
        <f t="shared" si="786"/>
        <v>0</v>
      </c>
      <c r="AG2355" s="14" t="e">
        <f t="shared" si="787"/>
        <v>#DIV/0!</v>
      </c>
      <c r="AH2355" s="14" t="e">
        <f t="shared" si="788"/>
        <v>#DIV/0!</v>
      </c>
      <c r="AI2355" s="14">
        <f t="shared" si="789"/>
        <v>1</v>
      </c>
      <c r="AJ2355" s="1241"/>
      <c r="AK2355" s="1779"/>
    </row>
    <row r="2356" spans="1:37" s="1580" customFormat="1" ht="21" customHeight="1">
      <c r="A2356" s="1430">
        <v>14</v>
      </c>
      <c r="B2356" s="574" t="s">
        <v>2094</v>
      </c>
      <c r="C2356" s="1153" t="s">
        <v>143</v>
      </c>
      <c r="D2356" s="1186">
        <v>12910.44</v>
      </c>
      <c r="E2356" s="1078">
        <v>21</v>
      </c>
      <c r="F2356" s="1078">
        <f t="shared" ref="F2356:F2360" si="791">D2356*E2356</f>
        <v>271119.24</v>
      </c>
      <c r="G2356" s="1078"/>
      <c r="H2356" s="1078"/>
      <c r="I2356" s="1223">
        <v>44447</v>
      </c>
      <c r="J2356" s="1223">
        <v>45046</v>
      </c>
      <c r="K2356" s="1078"/>
      <c r="L2356" s="1078">
        <v>1150</v>
      </c>
      <c r="M2356" s="1187">
        <v>44445</v>
      </c>
      <c r="N2356" s="1078">
        <v>1</v>
      </c>
      <c r="O2356" s="1078">
        <v>14</v>
      </c>
      <c r="P2356" s="1078">
        <v>2</v>
      </c>
      <c r="Q2356" s="1078"/>
      <c r="R2356" s="1078"/>
      <c r="S2356" s="1078"/>
      <c r="T2356" s="1078"/>
      <c r="U2356" s="1078"/>
      <c r="V2356" s="1078"/>
      <c r="W2356" s="1078"/>
      <c r="X2356" s="1078"/>
      <c r="Y2356" s="1078"/>
      <c r="Z2356" s="1190"/>
      <c r="AA2356" s="1078"/>
      <c r="AB2356" s="1078"/>
      <c r="AC2356" s="1507">
        <f t="shared" si="783"/>
        <v>4</v>
      </c>
      <c r="AD2356" s="1508">
        <f t="shared" si="784"/>
        <v>51641.760000000002</v>
      </c>
      <c r="AE2356" s="14">
        <f t="shared" si="785"/>
        <v>0.96666666666666667</v>
      </c>
      <c r="AF2356" s="14">
        <f t="shared" si="786"/>
        <v>5.666666666666667</v>
      </c>
      <c r="AG2356" s="14">
        <f t="shared" si="787"/>
        <v>0.70588235294117641</v>
      </c>
      <c r="AH2356" s="14">
        <f t="shared" si="788"/>
        <v>-0.26078431372549027</v>
      </c>
      <c r="AI2356" s="14">
        <f t="shared" si="789"/>
        <v>-1.4777777777777779</v>
      </c>
      <c r="AJ2356" s="670"/>
      <c r="AK2356" s="1779"/>
    </row>
    <row r="2357" spans="1:37" s="1580" customFormat="1" ht="21" customHeight="1">
      <c r="A2357" s="1430">
        <v>15</v>
      </c>
      <c r="B2357" s="574" t="s">
        <v>2094</v>
      </c>
      <c r="C2357" s="1153" t="s">
        <v>143</v>
      </c>
      <c r="D2357" s="1186">
        <v>12910.44</v>
      </c>
      <c r="E2357" s="1078">
        <v>63</v>
      </c>
      <c r="F2357" s="1078">
        <f t="shared" si="791"/>
        <v>813357.72000000009</v>
      </c>
      <c r="G2357" s="1078"/>
      <c r="H2357" s="1078"/>
      <c r="I2357" s="1223">
        <v>44447</v>
      </c>
      <c r="J2357" s="1223">
        <v>45046</v>
      </c>
      <c r="K2357" s="1078"/>
      <c r="L2357" s="1078">
        <v>1150</v>
      </c>
      <c r="M2357" s="1187">
        <v>44445</v>
      </c>
      <c r="N2357" s="1078">
        <v>10</v>
      </c>
      <c r="O2357" s="1078">
        <v>6</v>
      </c>
      <c r="P2357" s="1078">
        <v>7</v>
      </c>
      <c r="Q2357" s="1078"/>
      <c r="R2357" s="1078"/>
      <c r="S2357" s="1078"/>
      <c r="T2357" s="1078"/>
      <c r="U2357" s="1078"/>
      <c r="V2357" s="1078"/>
      <c r="W2357" s="1078"/>
      <c r="X2357" s="1078"/>
      <c r="Y2357" s="1078"/>
      <c r="Z2357" s="1078"/>
      <c r="AA2357" s="1078"/>
      <c r="AB2357" s="1078"/>
      <c r="AC2357" s="1507">
        <f t="shared" si="783"/>
        <v>40</v>
      </c>
      <c r="AD2357" s="1508">
        <f t="shared" si="784"/>
        <v>516417.60000000003</v>
      </c>
      <c r="AE2357" s="14">
        <f t="shared" si="785"/>
        <v>0.96666666666666667</v>
      </c>
      <c r="AF2357" s="14">
        <f t="shared" si="786"/>
        <v>7.666666666666667</v>
      </c>
      <c r="AG2357" s="14">
        <f t="shared" si="787"/>
        <v>5.2173913043478262</v>
      </c>
      <c r="AH2357" s="14">
        <f t="shared" si="788"/>
        <v>4.2507246376811594</v>
      </c>
      <c r="AI2357" s="14">
        <f t="shared" si="789"/>
        <v>32.588888888888889</v>
      </c>
      <c r="AJ2357" s="670"/>
      <c r="AK2357" s="1779"/>
    </row>
    <row r="2358" spans="1:37" s="1580" customFormat="1" ht="21" customHeight="1">
      <c r="A2358" s="1430">
        <v>16</v>
      </c>
      <c r="B2358" s="574" t="s">
        <v>2095</v>
      </c>
      <c r="C2358" s="1153" t="s">
        <v>143</v>
      </c>
      <c r="D2358" s="1186">
        <v>1198.26</v>
      </c>
      <c r="E2358" s="1078">
        <v>15</v>
      </c>
      <c r="F2358" s="1078">
        <f t="shared" si="791"/>
        <v>17973.900000000001</v>
      </c>
      <c r="G2358" s="1078"/>
      <c r="H2358" s="1078">
        <f t="shared" ref="H2358:H2361" si="792">D2358*G2358</f>
        <v>0</v>
      </c>
      <c r="I2358" s="1223">
        <v>44686</v>
      </c>
      <c r="J2358" s="1223">
        <v>45108</v>
      </c>
      <c r="K2358" s="1078"/>
      <c r="L2358" s="1078">
        <v>126</v>
      </c>
      <c r="M2358" s="1187">
        <v>44624</v>
      </c>
      <c r="N2358" s="1078">
        <v>13</v>
      </c>
      <c r="O2358" s="1078"/>
      <c r="P2358" s="1078">
        <v>0</v>
      </c>
      <c r="Q2358" s="1078"/>
      <c r="R2358" s="1078"/>
      <c r="S2358" s="1078"/>
      <c r="T2358" s="1078"/>
      <c r="U2358" s="1078"/>
      <c r="V2358" s="1078"/>
      <c r="W2358" s="1078"/>
      <c r="X2358" s="1078"/>
      <c r="Y2358" s="1078"/>
      <c r="Z2358" s="1078"/>
      <c r="AA2358" s="1078"/>
      <c r="AB2358" s="1078"/>
      <c r="AC2358" s="1507">
        <f t="shared" si="783"/>
        <v>2</v>
      </c>
      <c r="AD2358" s="1508">
        <f t="shared" si="784"/>
        <v>2396.52</v>
      </c>
      <c r="AE2358" s="14">
        <f t="shared" si="785"/>
        <v>3.0333333333333332</v>
      </c>
      <c r="AF2358" s="14">
        <f t="shared" si="786"/>
        <v>4.333333333333333</v>
      </c>
      <c r="AG2358" s="14">
        <f t="shared" si="787"/>
        <v>0.46153846153846156</v>
      </c>
      <c r="AH2358" s="14">
        <f t="shared" si="788"/>
        <v>-2.5717948717948715</v>
      </c>
      <c r="AI2358" s="14">
        <f t="shared" si="789"/>
        <v>-11.144444444444442</v>
      </c>
      <c r="AJ2358" s="670"/>
      <c r="AK2358" s="1779"/>
    </row>
    <row r="2359" spans="1:37" s="1580" customFormat="1" ht="40.5" customHeight="1">
      <c r="A2359" s="1430">
        <v>17</v>
      </c>
      <c r="B2359" s="574" t="s">
        <v>2095</v>
      </c>
      <c r="C2359" s="1153" t="s">
        <v>143</v>
      </c>
      <c r="D2359" s="1186">
        <v>1252.23</v>
      </c>
      <c r="E2359" s="1078"/>
      <c r="F2359" s="1078">
        <f t="shared" si="791"/>
        <v>0</v>
      </c>
      <c r="G2359" s="1078">
        <v>20</v>
      </c>
      <c r="H2359" s="1078">
        <f t="shared" si="792"/>
        <v>25044.6</v>
      </c>
      <c r="I2359" s="1223">
        <v>44936</v>
      </c>
      <c r="J2359" s="1223">
        <v>45322</v>
      </c>
      <c r="K2359" s="1078"/>
      <c r="L2359" s="1078">
        <v>1414</v>
      </c>
      <c r="M2359" s="1187">
        <v>44915</v>
      </c>
      <c r="N2359" s="1078"/>
      <c r="O2359" s="1078"/>
      <c r="P2359" s="1078">
        <v>0</v>
      </c>
      <c r="Q2359" s="1078"/>
      <c r="R2359" s="1078"/>
      <c r="S2359" s="1078"/>
      <c r="T2359" s="1078"/>
      <c r="U2359" s="1078"/>
      <c r="V2359" s="1078"/>
      <c r="W2359" s="1078"/>
      <c r="X2359" s="1078"/>
      <c r="Y2359" s="1078"/>
      <c r="Z2359" s="1078"/>
      <c r="AA2359" s="1078"/>
      <c r="AB2359" s="1078"/>
      <c r="AC2359" s="1507">
        <f t="shared" si="783"/>
        <v>20</v>
      </c>
      <c r="AD2359" s="1508">
        <f t="shared" si="784"/>
        <v>25044.6</v>
      </c>
      <c r="AE2359" s="14">
        <f t="shared" si="785"/>
        <v>10.166666666666666</v>
      </c>
      <c r="AF2359" s="14">
        <f t="shared" si="786"/>
        <v>0</v>
      </c>
      <c r="AG2359" s="14" t="e">
        <f t="shared" si="787"/>
        <v>#DIV/0!</v>
      </c>
      <c r="AH2359" s="14" t="e">
        <f t="shared" si="788"/>
        <v>#DIV/0!</v>
      </c>
      <c r="AI2359" s="14">
        <f t="shared" si="789"/>
        <v>20</v>
      </c>
      <c r="AJ2359" s="670"/>
      <c r="AK2359" s="1779"/>
    </row>
    <row r="2360" spans="1:37" ht="15.75" customHeight="1">
      <c r="A2360" s="1430">
        <v>20</v>
      </c>
      <c r="B2360" s="574" t="s">
        <v>2096</v>
      </c>
      <c r="C2360" s="1153" t="s">
        <v>63</v>
      </c>
      <c r="D2360" s="1207">
        <v>136.24930000000001</v>
      </c>
      <c r="E2360" s="1078">
        <v>1000</v>
      </c>
      <c r="F2360" s="1078">
        <f t="shared" si="791"/>
        <v>136249.30000000002</v>
      </c>
      <c r="G2360" s="1078"/>
      <c r="H2360" s="1191">
        <f t="shared" si="792"/>
        <v>0</v>
      </c>
      <c r="I2360" s="1223">
        <v>44872</v>
      </c>
      <c r="J2360" s="1223">
        <v>45412</v>
      </c>
      <c r="K2360" s="1078"/>
      <c r="L2360" s="1078">
        <v>418</v>
      </c>
      <c r="M2360" s="1187">
        <v>44721</v>
      </c>
      <c r="N2360" s="1078">
        <v>90</v>
      </c>
      <c r="O2360" s="1078"/>
      <c r="P2360" s="1078">
        <v>0</v>
      </c>
      <c r="Q2360" s="1078"/>
      <c r="R2360" s="1078"/>
      <c r="S2360" s="1078"/>
      <c r="T2360" s="1078"/>
      <c r="U2360" s="1078"/>
      <c r="V2360" s="1078"/>
      <c r="W2360" s="1078"/>
      <c r="X2360" s="1078"/>
      <c r="Y2360" s="1078"/>
      <c r="Z2360" s="1078"/>
      <c r="AA2360" s="1078"/>
      <c r="AB2360" s="1078"/>
      <c r="AC2360" s="1507">
        <f t="shared" si="783"/>
        <v>910</v>
      </c>
      <c r="AD2360" s="1508">
        <f t="shared" si="784"/>
        <v>123986.863</v>
      </c>
      <c r="AE2360" s="14">
        <f t="shared" si="785"/>
        <v>13.166666666666666</v>
      </c>
      <c r="AF2360" s="14">
        <f t="shared" si="786"/>
        <v>30</v>
      </c>
      <c r="AG2360" s="14">
        <f t="shared" si="787"/>
        <v>30.333333333333332</v>
      </c>
      <c r="AH2360" s="14">
        <f t="shared" si="788"/>
        <v>17.166666666666664</v>
      </c>
      <c r="AI2360" s="14">
        <f t="shared" si="789"/>
        <v>515</v>
      </c>
      <c r="AJ2360" s="670"/>
      <c r="AK2360" s="1779"/>
    </row>
    <row r="2361" spans="1:37" s="1783" customFormat="1" ht="15.75" customHeight="1">
      <c r="A2361" s="1430">
        <v>22</v>
      </c>
      <c r="B2361" s="574" t="s">
        <v>10330</v>
      </c>
      <c r="C2361" s="1153" t="s">
        <v>143</v>
      </c>
      <c r="D2361" s="1186">
        <v>10500</v>
      </c>
      <c r="E2361" s="1078"/>
      <c r="F2361" s="1078"/>
      <c r="G2361" s="1078">
        <v>20</v>
      </c>
      <c r="H2361" s="1191">
        <f t="shared" si="792"/>
        <v>210000</v>
      </c>
      <c r="I2361" s="1223">
        <v>45009</v>
      </c>
      <c r="J2361" s="1223"/>
      <c r="K2361" s="1078"/>
      <c r="L2361" s="1078"/>
      <c r="M2361" s="1187"/>
      <c r="N2361" s="1078"/>
      <c r="O2361" s="1078"/>
      <c r="P2361" s="1078"/>
      <c r="Q2361" s="1078"/>
      <c r="R2361" s="1078"/>
      <c r="S2361" s="1078"/>
      <c r="T2361" s="1078"/>
      <c r="U2361" s="1078"/>
      <c r="V2361" s="1078"/>
      <c r="W2361" s="1078"/>
      <c r="X2361" s="1078"/>
      <c r="Y2361" s="1078"/>
      <c r="Z2361" s="1078"/>
      <c r="AA2361" s="1078"/>
      <c r="AB2361" s="1078"/>
      <c r="AC2361" s="1507">
        <f t="shared" si="783"/>
        <v>20</v>
      </c>
      <c r="AD2361" s="1508">
        <f t="shared" si="784"/>
        <v>210000</v>
      </c>
      <c r="AE2361" s="14">
        <f t="shared" si="785"/>
        <v>-1500.5666666666666</v>
      </c>
      <c r="AF2361" s="14">
        <f t="shared" si="786"/>
        <v>0</v>
      </c>
      <c r="AG2361" s="14" t="e">
        <f t="shared" si="787"/>
        <v>#DIV/0!</v>
      </c>
      <c r="AH2361" s="14" t="e">
        <f t="shared" si="788"/>
        <v>#DIV/0!</v>
      </c>
      <c r="AI2361" s="14">
        <f t="shared" si="789"/>
        <v>20</v>
      </c>
      <c r="AJ2361" s="670"/>
      <c r="AK2361" s="1782"/>
    </row>
    <row r="2362" spans="1:37" s="1783" customFormat="1" ht="24" customHeight="1">
      <c r="A2362" s="4144" t="s">
        <v>2041</v>
      </c>
      <c r="B2362" s="4144"/>
      <c r="C2362" s="4144"/>
      <c r="D2362" s="4144"/>
      <c r="E2362" s="4144"/>
      <c r="F2362" s="4144"/>
      <c r="G2362" s="4144"/>
      <c r="H2362" s="4144"/>
      <c r="I2362" s="4144"/>
      <c r="J2362" s="4144"/>
      <c r="K2362" s="4144"/>
      <c r="L2362" s="4144"/>
      <c r="M2362" s="4144"/>
      <c r="N2362" s="4144"/>
      <c r="O2362" s="4144"/>
      <c r="P2362" s="4144"/>
      <c r="Q2362" s="4144"/>
      <c r="R2362" s="4144"/>
      <c r="S2362" s="4144"/>
      <c r="T2362" s="4144"/>
      <c r="U2362" s="4144"/>
      <c r="V2362" s="4144"/>
      <c r="W2362" s="4144"/>
      <c r="X2362" s="4144"/>
      <c r="Y2362" s="4144"/>
      <c r="Z2362" s="4144"/>
      <c r="AA2362" s="4144"/>
      <c r="AB2362" s="4144"/>
      <c r="AC2362" s="4144"/>
      <c r="AD2362" s="4144"/>
      <c r="AE2362" s="4144"/>
      <c r="AF2362" s="4144"/>
      <c r="AG2362" s="4144"/>
      <c r="AH2362" s="4144"/>
      <c r="AI2362" s="4144"/>
      <c r="AJ2362" s="4144"/>
      <c r="AK2362" s="1782"/>
    </row>
    <row r="2363" spans="1:37" ht="21.75" customHeight="1">
      <c r="A2363" s="662">
        <v>1</v>
      </c>
      <c r="B2363" s="574" t="s">
        <v>2097</v>
      </c>
      <c r="C2363" s="1153" t="s">
        <v>143</v>
      </c>
      <c r="D2363" s="1078">
        <v>114.5</v>
      </c>
      <c r="E2363" s="1208">
        <v>1292</v>
      </c>
      <c r="F2363" s="1078">
        <f>D2363*E2363</f>
        <v>147934</v>
      </c>
      <c r="G2363" s="1078"/>
      <c r="H2363" s="1078">
        <f>D2363*G2363</f>
        <v>0</v>
      </c>
      <c r="I2363" s="1223">
        <v>44788</v>
      </c>
      <c r="J2363" s="1223">
        <v>45169</v>
      </c>
      <c r="K2363" s="1078"/>
      <c r="L2363" s="1078">
        <v>604</v>
      </c>
      <c r="M2363" s="1187">
        <v>44771</v>
      </c>
      <c r="N2363" s="1078">
        <v>336</v>
      </c>
      <c r="O2363" s="1078">
        <v>466</v>
      </c>
      <c r="P2363" s="1078">
        <v>0</v>
      </c>
      <c r="Q2363" s="1078"/>
      <c r="R2363" s="1078"/>
      <c r="S2363" s="1078"/>
      <c r="T2363" s="1078"/>
      <c r="U2363" s="1078"/>
      <c r="V2363" s="1078"/>
      <c r="W2363" s="1078"/>
      <c r="X2363" s="1078"/>
      <c r="Y2363" s="1078"/>
      <c r="Z2363" s="1078"/>
      <c r="AA2363" s="1078"/>
      <c r="AB2363" s="1078"/>
      <c r="AC2363" s="1507">
        <f t="shared" ref="AC2363:AC2366" si="793">E2363+G2363-N2363-O2363-AA2363-P2363-Q2363-R2363-S2363-T2363-U2363-V2363-W2363-X2363-Y2363</f>
        <v>490</v>
      </c>
      <c r="AD2363" s="1508">
        <f t="shared" ref="AD2363:AD2366" si="794">D2363*AC2363</f>
        <v>56105</v>
      </c>
      <c r="AE2363" s="14">
        <f t="shared" ref="AE2363:AE2366" si="795">(J2363-"01.04.2023")/30</f>
        <v>5.0666666666666664</v>
      </c>
      <c r="AF2363" s="14">
        <f t="shared" ref="AF2363:AF2366" si="796">(N2363+O2363+P2363+Q2363+R2363+S2363+T2363+U2363+V2363+W2363+X2363+Y2363)/3</f>
        <v>267.33333333333331</v>
      </c>
      <c r="AG2363" s="14">
        <f t="shared" ref="AG2363:AG2366" si="797">AC2363/AF2363</f>
        <v>1.8329177057356609</v>
      </c>
      <c r="AH2363" s="14">
        <f t="shared" ref="AH2363:AH2366" si="798">AG2363-AE2363</f>
        <v>-3.2337489609310053</v>
      </c>
      <c r="AI2363" s="14">
        <f t="shared" ref="AI2363:AI2366" si="799">AC2363-(AE2363*AF2363)</f>
        <v>-864.48888888888882</v>
      </c>
      <c r="AJ2363" s="670"/>
      <c r="AK2363" s="1779"/>
    </row>
    <row r="2364" spans="1:37" ht="46.5" customHeight="1">
      <c r="A2364" s="662">
        <v>3</v>
      </c>
      <c r="B2364" s="574" t="s">
        <v>2098</v>
      </c>
      <c r="C2364" s="1153" t="s">
        <v>2099</v>
      </c>
      <c r="D2364" s="1186">
        <v>5</v>
      </c>
      <c r="E2364" s="1208">
        <v>88080</v>
      </c>
      <c r="F2364" s="1078">
        <f t="shared" ref="F2364:F2366" si="800">D2364*E2364</f>
        <v>440400</v>
      </c>
      <c r="G2364" s="1078"/>
      <c r="H2364" s="1078">
        <f>D2364*G2364</f>
        <v>0</v>
      </c>
      <c r="I2364" s="1223">
        <v>44670</v>
      </c>
      <c r="J2364" s="1223">
        <v>45046</v>
      </c>
      <c r="K2364" s="1078"/>
      <c r="L2364" s="1078"/>
      <c r="M2364" s="1187"/>
      <c r="N2364" s="1078">
        <v>5800</v>
      </c>
      <c r="O2364" s="1078">
        <v>15045</v>
      </c>
      <c r="P2364" s="1078">
        <v>39335</v>
      </c>
      <c r="Q2364" s="1078"/>
      <c r="R2364" s="1078"/>
      <c r="S2364" s="1078"/>
      <c r="T2364" s="1078"/>
      <c r="U2364" s="1078"/>
      <c r="V2364" s="1078"/>
      <c r="W2364" s="1078"/>
      <c r="X2364" s="1078"/>
      <c r="Y2364" s="1078"/>
      <c r="Z2364" s="1078"/>
      <c r="AA2364" s="1078"/>
      <c r="AB2364" s="1078"/>
      <c r="AC2364" s="1507">
        <f t="shared" si="793"/>
        <v>27900</v>
      </c>
      <c r="AD2364" s="1508">
        <f t="shared" si="794"/>
        <v>139500</v>
      </c>
      <c r="AE2364" s="14">
        <f t="shared" si="795"/>
        <v>0.96666666666666667</v>
      </c>
      <c r="AF2364" s="14">
        <f t="shared" si="796"/>
        <v>20060</v>
      </c>
      <c r="AG2364" s="14">
        <f t="shared" si="797"/>
        <v>1.390827517447657</v>
      </c>
      <c r="AH2364" s="14">
        <f t="shared" si="798"/>
        <v>0.42416085078099031</v>
      </c>
      <c r="AI2364" s="14">
        <f t="shared" si="799"/>
        <v>8508.6666666666679</v>
      </c>
      <c r="AJ2364" s="1078"/>
      <c r="AK2364" s="1779"/>
    </row>
    <row r="2365" spans="1:37" ht="46.5" customHeight="1">
      <c r="A2365" s="662">
        <v>7</v>
      </c>
      <c r="B2365" s="574" t="s">
        <v>2100</v>
      </c>
      <c r="C2365" s="1153" t="s">
        <v>2099</v>
      </c>
      <c r="D2365" s="1078">
        <v>12.36</v>
      </c>
      <c r="E2365" s="1078">
        <v>100000</v>
      </c>
      <c r="F2365" s="1078">
        <f t="shared" si="800"/>
        <v>1236000</v>
      </c>
      <c r="G2365" s="1078"/>
      <c r="H2365" s="1078"/>
      <c r="I2365" s="1223">
        <v>44678</v>
      </c>
      <c r="J2365" s="1223">
        <v>45169</v>
      </c>
      <c r="K2365" s="1078"/>
      <c r="L2365" s="1078">
        <v>138</v>
      </c>
      <c r="M2365" s="1187">
        <v>44629</v>
      </c>
      <c r="N2365" s="1078"/>
      <c r="O2365" s="1078"/>
      <c r="P2365" s="1078">
        <v>2400</v>
      </c>
      <c r="Q2365" s="1078"/>
      <c r="R2365" s="1078"/>
      <c r="S2365" s="1078"/>
      <c r="T2365" s="1078"/>
      <c r="U2365" s="1078"/>
      <c r="V2365" s="1078"/>
      <c r="W2365" s="1078"/>
      <c r="X2365" s="1078"/>
      <c r="Y2365" s="1078"/>
      <c r="Z2365" s="1078"/>
      <c r="AA2365" s="1078"/>
      <c r="AB2365" s="1078"/>
      <c r="AC2365" s="1507">
        <f t="shared" si="793"/>
        <v>97600</v>
      </c>
      <c r="AD2365" s="1508">
        <f t="shared" si="794"/>
        <v>1206336</v>
      </c>
      <c r="AE2365" s="14">
        <f t="shared" si="795"/>
        <v>5.0666666666666664</v>
      </c>
      <c r="AF2365" s="14">
        <f t="shared" si="796"/>
        <v>800</v>
      </c>
      <c r="AG2365" s="14">
        <f t="shared" si="797"/>
        <v>122</v>
      </c>
      <c r="AH2365" s="14">
        <f t="shared" si="798"/>
        <v>116.93333333333334</v>
      </c>
      <c r="AI2365" s="14">
        <f t="shared" si="799"/>
        <v>93546.666666666672</v>
      </c>
      <c r="AJ2365" s="1078"/>
      <c r="AK2365" s="1779"/>
    </row>
    <row r="2366" spans="1:37" ht="46.5" customHeight="1">
      <c r="A2366" s="662">
        <v>9</v>
      </c>
      <c r="B2366" s="574" t="s">
        <v>2101</v>
      </c>
      <c r="C2366" s="1153" t="s">
        <v>143</v>
      </c>
      <c r="D2366" s="1078">
        <v>103.357</v>
      </c>
      <c r="E2366" s="1208">
        <v>4812</v>
      </c>
      <c r="F2366" s="1078">
        <f t="shared" si="800"/>
        <v>497353.88400000002</v>
      </c>
      <c r="G2366" s="1078"/>
      <c r="H2366" s="1078">
        <f>D2366*G2366</f>
        <v>0</v>
      </c>
      <c r="I2366" s="1223">
        <v>44522</v>
      </c>
      <c r="J2366" s="1223">
        <v>45443</v>
      </c>
      <c r="K2366" s="1078"/>
      <c r="L2366" s="1078">
        <v>1509</v>
      </c>
      <c r="M2366" s="1187">
        <v>44519</v>
      </c>
      <c r="N2366" s="1078"/>
      <c r="O2366" s="1078"/>
      <c r="P2366" s="1078">
        <v>0</v>
      </c>
      <c r="Q2366" s="1078"/>
      <c r="R2366" s="1078"/>
      <c r="S2366" s="1078"/>
      <c r="T2366" s="1078"/>
      <c r="U2366" s="1078"/>
      <c r="V2366" s="1078"/>
      <c r="W2366" s="1078"/>
      <c r="X2366" s="1078"/>
      <c r="Y2366" s="1078"/>
      <c r="Z2366" s="1078"/>
      <c r="AA2366" s="1078"/>
      <c r="AB2366" s="1078"/>
      <c r="AC2366" s="1507">
        <f t="shared" si="793"/>
        <v>4812</v>
      </c>
      <c r="AD2366" s="1508">
        <f t="shared" si="794"/>
        <v>497353.88400000002</v>
      </c>
      <c r="AE2366" s="14">
        <f t="shared" si="795"/>
        <v>14.2</v>
      </c>
      <c r="AF2366" s="14">
        <f t="shared" si="796"/>
        <v>0</v>
      </c>
      <c r="AG2366" s="14" t="e">
        <f t="shared" si="797"/>
        <v>#DIV/0!</v>
      </c>
      <c r="AH2366" s="14" t="e">
        <f t="shared" si="798"/>
        <v>#DIV/0!</v>
      </c>
      <c r="AI2366" s="14">
        <f t="shared" si="799"/>
        <v>4812</v>
      </c>
      <c r="AJ2366" s="1078"/>
      <c r="AK2366" s="1779"/>
    </row>
    <row r="2367" spans="1:37" ht="33" customHeight="1">
      <c r="A2367" s="4212" t="s">
        <v>2071</v>
      </c>
      <c r="B2367" s="4818"/>
      <c r="C2367" s="4818"/>
      <c r="D2367" s="4818"/>
      <c r="E2367" s="4818"/>
      <c r="F2367" s="4818"/>
      <c r="G2367" s="4818"/>
      <c r="H2367" s="4818"/>
      <c r="I2367" s="4818"/>
      <c r="J2367" s="4818"/>
      <c r="K2367" s="4818"/>
      <c r="L2367" s="4818"/>
      <c r="M2367" s="4818"/>
      <c r="N2367" s="4818"/>
      <c r="O2367" s="4818"/>
      <c r="P2367" s="4818"/>
      <c r="Q2367" s="4818"/>
      <c r="R2367" s="4818"/>
      <c r="S2367" s="4818"/>
      <c r="T2367" s="4818"/>
      <c r="U2367" s="4818"/>
      <c r="V2367" s="4818"/>
      <c r="W2367" s="4818"/>
      <c r="X2367" s="4818"/>
      <c r="Y2367" s="4818"/>
      <c r="Z2367" s="4818"/>
      <c r="AA2367" s="4818"/>
      <c r="AB2367" s="4818"/>
      <c r="AC2367" s="4818"/>
      <c r="AD2367" s="4818"/>
      <c r="AE2367" s="4818"/>
      <c r="AF2367" s="4818"/>
      <c r="AG2367" s="4818"/>
      <c r="AH2367" s="4818"/>
      <c r="AI2367" s="4818"/>
      <c r="AJ2367" s="4819"/>
      <c r="AK2367" s="1779"/>
    </row>
    <row r="2368" spans="1:37" ht="68.25" customHeight="1">
      <c r="A2368" s="662">
        <v>1</v>
      </c>
      <c r="B2368" s="574" t="s">
        <v>2102</v>
      </c>
      <c r="C2368" s="1153" t="s">
        <v>143</v>
      </c>
      <c r="D2368" s="1078">
        <v>9161.4</v>
      </c>
      <c r="E2368" s="1208">
        <v>26</v>
      </c>
      <c r="F2368" s="1078">
        <f>D2368*E2368</f>
        <v>238196.4</v>
      </c>
      <c r="G2368" s="1078"/>
      <c r="H2368" s="1078"/>
      <c r="I2368" s="1223">
        <v>44244</v>
      </c>
      <c r="J2368" s="1223">
        <v>45291</v>
      </c>
      <c r="K2368" s="1078"/>
      <c r="L2368" s="1078">
        <v>140</v>
      </c>
      <c r="M2368" s="1187">
        <v>44243</v>
      </c>
      <c r="N2368" s="1078"/>
      <c r="O2368" s="1078"/>
      <c r="P2368" s="1078">
        <v>0</v>
      </c>
      <c r="Q2368" s="1078"/>
      <c r="R2368" s="1078"/>
      <c r="S2368" s="1078"/>
      <c r="T2368" s="1078"/>
      <c r="U2368" s="1078"/>
      <c r="V2368" s="1078"/>
      <c r="W2368" s="1078"/>
      <c r="X2368" s="1078"/>
      <c r="Y2368" s="1078"/>
      <c r="Z2368" s="1078"/>
      <c r="AA2368" s="1078"/>
      <c r="AB2368" s="1078"/>
      <c r="AC2368" s="1507">
        <f>E2368+G2368-N2368-O2368-AA2368-P2368-Q2368-R2368-S2368-T2368-U2368-V2368-W2368-X2368-Y2368</f>
        <v>26</v>
      </c>
      <c r="AD2368" s="1508">
        <f>D2368*AC2368</f>
        <v>238196.4</v>
      </c>
      <c r="AE2368" s="14">
        <f>(J2368-"01.04.2023")/30</f>
        <v>9.1333333333333329</v>
      </c>
      <c r="AF2368" s="14">
        <f>(N2368+O2368+P2368+Q2368+R2368+S2368+T2368+U2368+V2368+W2368+X2368+Y2368)/3</f>
        <v>0</v>
      </c>
      <c r="AG2368" s="14" t="e">
        <f>AC2368/AF2368</f>
        <v>#DIV/0!</v>
      </c>
      <c r="AH2368" s="14" t="e">
        <f>AG2368-AE2368</f>
        <v>#DIV/0!</v>
      </c>
      <c r="AI2368" s="14">
        <f>AC2368-(AE2368*AF2368)</f>
        <v>26</v>
      </c>
      <c r="AJ2368" s="1078"/>
      <c r="AK2368" s="1779"/>
    </row>
    <row r="2369" spans="1:37" ht="46.5" customHeight="1">
      <c r="A2369" s="662">
        <v>2</v>
      </c>
      <c r="B2369" s="1249" t="s">
        <v>2103</v>
      </c>
      <c r="C2369" s="1153" t="s">
        <v>143</v>
      </c>
      <c r="D2369" s="1078">
        <v>10800</v>
      </c>
      <c r="E2369" s="1208">
        <v>5</v>
      </c>
      <c r="F2369" s="1078">
        <f>D2369*E2369</f>
        <v>54000</v>
      </c>
      <c r="G2369" s="1078"/>
      <c r="H2369" s="1078"/>
      <c r="I2369" s="1223">
        <v>44512</v>
      </c>
      <c r="J2369" s="1223">
        <v>45443</v>
      </c>
      <c r="K2369" s="1078"/>
      <c r="L2369" s="1078">
        <v>1441</v>
      </c>
      <c r="M2369" s="1187">
        <v>44503</v>
      </c>
      <c r="N2369" s="1078"/>
      <c r="O2369" s="1078"/>
      <c r="P2369" s="1078">
        <v>0</v>
      </c>
      <c r="Q2369" s="1078"/>
      <c r="R2369" s="1078"/>
      <c r="S2369" s="1078"/>
      <c r="T2369" s="1078"/>
      <c r="U2369" s="1078"/>
      <c r="V2369" s="1078"/>
      <c r="W2369" s="1078"/>
      <c r="X2369" s="1078"/>
      <c r="Y2369" s="1078"/>
      <c r="Z2369" s="1078"/>
      <c r="AA2369" s="1078"/>
      <c r="AB2369" s="1078"/>
      <c r="AC2369" s="1507">
        <f>E2369+G2369-N2369-O2369-AA2369-P2369-Q2369-R2369-S2369-T2369-U2369-V2369-W2369-X2369-Y2369</f>
        <v>5</v>
      </c>
      <c r="AD2369" s="1508">
        <f>D2369*AC2369</f>
        <v>54000</v>
      </c>
      <c r="AE2369" s="14">
        <f>(J2369-"01.04.2023")/30</f>
        <v>14.2</v>
      </c>
      <c r="AF2369" s="14">
        <f>(N2369+O2369+P2369+Q2369+R2369+S2369+T2369+U2369+V2369+W2369+X2369+Y2369)/3</f>
        <v>0</v>
      </c>
      <c r="AG2369" s="14" t="e">
        <f>AC2369/AF2369</f>
        <v>#DIV/0!</v>
      </c>
      <c r="AH2369" s="14" t="e">
        <f>AG2369-AE2369</f>
        <v>#DIV/0!</v>
      </c>
      <c r="AI2369" s="14">
        <f>AC2369-(AE2369*AF2369)</f>
        <v>5</v>
      </c>
      <c r="AJ2369" s="1078"/>
      <c r="AK2369" s="1779"/>
    </row>
    <row r="2370" spans="1:37" ht="18.75" customHeight="1">
      <c r="A2370" s="4874" t="s">
        <v>2104</v>
      </c>
      <c r="B2370" s="4875"/>
      <c r="C2370" s="4875"/>
      <c r="D2370" s="4875"/>
      <c r="E2370" s="4875"/>
      <c r="F2370" s="4875"/>
      <c r="G2370" s="4875"/>
      <c r="H2370" s="4875"/>
      <c r="I2370" s="4875"/>
      <c r="J2370" s="4875"/>
      <c r="K2370" s="4875"/>
      <c r="L2370" s="4875"/>
      <c r="M2370" s="4875"/>
      <c r="N2370" s="4875"/>
      <c r="O2370" s="4875"/>
      <c r="P2370" s="4875"/>
      <c r="Q2370" s="4875"/>
      <c r="R2370" s="4875"/>
      <c r="S2370" s="4875"/>
      <c r="T2370" s="4875"/>
      <c r="U2370" s="4875"/>
      <c r="V2370" s="4875"/>
      <c r="W2370" s="4875"/>
      <c r="X2370" s="4875"/>
      <c r="Y2370" s="4875"/>
      <c r="Z2370" s="4875"/>
      <c r="AA2370" s="4875"/>
      <c r="AB2370" s="4875"/>
      <c r="AC2370" s="4875"/>
      <c r="AD2370" s="4875"/>
      <c r="AE2370" s="4875"/>
      <c r="AF2370" s="4875"/>
      <c r="AG2370" s="4875"/>
      <c r="AH2370" s="4875"/>
      <c r="AI2370" s="4875"/>
      <c r="AJ2370" s="4876"/>
      <c r="AK2370" s="1779"/>
    </row>
    <row r="2371" spans="1:37" ht="46.5" customHeight="1">
      <c r="A2371" s="662">
        <v>1</v>
      </c>
      <c r="B2371" s="574" t="s">
        <v>7411</v>
      </c>
      <c r="C2371" s="1153" t="s">
        <v>143</v>
      </c>
      <c r="D2371" s="1078">
        <v>3278.68</v>
      </c>
      <c r="E2371" s="1208">
        <v>86</v>
      </c>
      <c r="F2371" s="1078">
        <f>D2371*E2371</f>
        <v>281966.48</v>
      </c>
      <c r="G2371" s="1078"/>
      <c r="H2371" s="1078">
        <f>G2371*D2371</f>
        <v>0</v>
      </c>
      <c r="I2371" s="1223">
        <v>44915</v>
      </c>
      <c r="J2371" s="1223">
        <v>45443</v>
      </c>
      <c r="K2371" s="1078"/>
      <c r="L2371" s="1078">
        <v>1032</v>
      </c>
      <c r="M2371" s="1187">
        <v>44893</v>
      </c>
      <c r="N2371" s="1078">
        <v>2</v>
      </c>
      <c r="O2371" s="1078">
        <v>11</v>
      </c>
      <c r="P2371" s="1078">
        <v>16</v>
      </c>
      <c r="Q2371" s="1078"/>
      <c r="R2371" s="1078"/>
      <c r="S2371" s="1078"/>
      <c r="T2371" s="1078"/>
      <c r="U2371" s="1078"/>
      <c r="V2371" s="1078"/>
      <c r="W2371" s="1078"/>
      <c r="X2371" s="1078"/>
      <c r="Y2371" s="1078"/>
      <c r="Z2371" s="1078"/>
      <c r="AA2371" s="1078"/>
      <c r="AB2371" s="1078"/>
      <c r="AC2371" s="1507">
        <f>E2371+G2371-N2371-O2371-AA2371-P2371-Q2371-R2371-S2371-T2371-U2371-V2371-W2371-X2371-Y2371</f>
        <v>57</v>
      </c>
      <c r="AD2371" s="1508">
        <f>D2371*AC2371</f>
        <v>186884.75999999998</v>
      </c>
      <c r="AE2371" s="14">
        <f>(J2371-"01.04.2023")/30</f>
        <v>14.2</v>
      </c>
      <c r="AF2371" s="14">
        <f>(N2371+O2371+P2371+Q2371+R2371+S2371+T2371+U2371+V2371+W2371+X2371+Y2371)/3</f>
        <v>9.6666666666666661</v>
      </c>
      <c r="AG2371" s="14">
        <f>AC2371/AF2371</f>
        <v>5.8965517241379315</v>
      </c>
      <c r="AH2371" s="14">
        <f>AG2371-AE2371</f>
        <v>-8.3034482758620669</v>
      </c>
      <c r="AI2371" s="14">
        <f>AC2371-(AE2371*AF2371)</f>
        <v>-80.266666666666652</v>
      </c>
      <c r="AJ2371" s="1078"/>
      <c r="AK2371" s="1779"/>
    </row>
    <row r="2372" spans="1:37" ht="24.75" customHeight="1">
      <c r="A2372" s="4874" t="s">
        <v>2105</v>
      </c>
      <c r="B2372" s="4875"/>
      <c r="C2372" s="4875"/>
      <c r="D2372" s="4875"/>
      <c r="E2372" s="4875"/>
      <c r="F2372" s="4875"/>
      <c r="G2372" s="4875"/>
      <c r="H2372" s="4875"/>
      <c r="I2372" s="4875"/>
      <c r="J2372" s="4875"/>
      <c r="K2372" s="4875"/>
      <c r="L2372" s="4875"/>
      <c r="M2372" s="4875"/>
      <c r="N2372" s="4875"/>
      <c r="O2372" s="4875"/>
      <c r="P2372" s="4875"/>
      <c r="Q2372" s="4875"/>
      <c r="R2372" s="4875"/>
      <c r="S2372" s="4875"/>
      <c r="T2372" s="4875"/>
      <c r="U2372" s="4875"/>
      <c r="V2372" s="4875"/>
      <c r="W2372" s="4875"/>
      <c r="X2372" s="4875"/>
      <c r="Y2372" s="4875"/>
      <c r="Z2372" s="4875"/>
      <c r="AA2372" s="4875"/>
      <c r="AB2372" s="4875"/>
      <c r="AC2372" s="4875"/>
      <c r="AD2372" s="4875"/>
      <c r="AE2372" s="4875"/>
      <c r="AF2372" s="4875"/>
      <c r="AG2372" s="4875"/>
      <c r="AH2372" s="4875"/>
      <c r="AI2372" s="4875"/>
      <c r="AJ2372" s="4876"/>
      <c r="AK2372" s="1779"/>
    </row>
    <row r="2373" spans="1:37" ht="46.5" customHeight="1">
      <c r="A2373" s="1440"/>
      <c r="B2373" s="1160" t="s">
        <v>10331</v>
      </c>
      <c r="C2373" s="140" t="s">
        <v>63</v>
      </c>
      <c r="D2373" s="650">
        <v>2.48</v>
      </c>
      <c r="E2373" s="650"/>
      <c r="F2373" s="650"/>
      <c r="G2373" s="650">
        <v>19710</v>
      </c>
      <c r="H2373" s="1219">
        <f>D2373*G2373</f>
        <v>48880.800000000003</v>
      </c>
      <c r="I2373" s="1075" t="s">
        <v>10309</v>
      </c>
      <c r="J2373" s="34">
        <v>45535</v>
      </c>
      <c r="K2373" s="650"/>
      <c r="L2373" s="650">
        <v>169</v>
      </c>
      <c r="M2373" s="650" t="s">
        <v>10332</v>
      </c>
      <c r="N2373" s="650"/>
      <c r="O2373" s="650"/>
      <c r="P2373" s="650">
        <v>0</v>
      </c>
      <c r="Q2373" s="650"/>
      <c r="R2373" s="650"/>
      <c r="S2373" s="650"/>
      <c r="T2373" s="650"/>
      <c r="U2373" s="650"/>
      <c r="V2373" s="650"/>
      <c r="W2373" s="650"/>
      <c r="X2373" s="650"/>
      <c r="Y2373" s="650"/>
      <c r="Z2373" s="650"/>
      <c r="AA2373" s="650"/>
      <c r="AB2373" s="650"/>
      <c r="AC2373" s="1507">
        <f>E2373+G2373-N2373-O2373-AA2373-P2373-Q2373-R2373-S2373-T2373-U2373-V2373-W2373-X2373-Y2373</f>
        <v>19710</v>
      </c>
      <c r="AD2373" s="1508">
        <f>D2373*AC2373</f>
        <v>48880.800000000003</v>
      </c>
      <c r="AE2373" s="14">
        <f>(J2373-"01.04.2023")/30</f>
        <v>17.266666666666666</v>
      </c>
      <c r="AF2373" s="14">
        <f>(N2373+O2373+P2373+Q2373+R2373+S2373+T2373+U2373+V2373+W2373+X2373+Y2373)/3</f>
        <v>0</v>
      </c>
      <c r="AG2373" s="14" t="e">
        <f>AC2373/AF2373</f>
        <v>#DIV/0!</v>
      </c>
      <c r="AH2373" s="14" t="e">
        <f>AG2373-AE2373</f>
        <v>#DIV/0!</v>
      </c>
      <c r="AI2373" s="14">
        <f>AC2373-(AE2373*AF2373)</f>
        <v>19710</v>
      </c>
      <c r="AJ2373" s="1425"/>
      <c r="AK2373" s="1779"/>
    </row>
    <row r="2374" spans="1:37" ht="30.75" customHeight="1">
      <c r="A2374" s="662">
        <v>1</v>
      </c>
      <c r="B2374" s="1153" t="s">
        <v>5700</v>
      </c>
      <c r="C2374" s="1153" t="s">
        <v>63</v>
      </c>
      <c r="D2374" s="1425">
        <v>5.3311111100000002</v>
      </c>
      <c r="E2374" s="1209">
        <v>12240</v>
      </c>
      <c r="F2374" s="1425">
        <f>D2374*E2374</f>
        <v>65252.799986400001</v>
      </c>
      <c r="G2374" s="1425"/>
      <c r="H2374" s="1210">
        <f>D2374*G2374</f>
        <v>0</v>
      </c>
      <c r="I2374" s="1223">
        <v>44824</v>
      </c>
      <c r="J2374" s="1223">
        <v>46356</v>
      </c>
      <c r="K2374" s="1425"/>
      <c r="L2374" s="1425">
        <v>764</v>
      </c>
      <c r="M2374" s="1071">
        <v>44818</v>
      </c>
      <c r="N2374" s="1425">
        <v>90</v>
      </c>
      <c r="O2374" s="1425">
        <v>180</v>
      </c>
      <c r="P2374" s="1425">
        <v>0</v>
      </c>
      <c r="Q2374" s="1425"/>
      <c r="R2374" s="1425"/>
      <c r="S2374" s="1425"/>
      <c r="T2374" s="1425"/>
      <c r="U2374" s="1425"/>
      <c r="V2374" s="1425"/>
      <c r="W2374" s="1425"/>
      <c r="X2374" s="1425"/>
      <c r="Y2374" s="1425"/>
      <c r="Z2374" s="1425"/>
      <c r="AA2374" s="1425"/>
      <c r="AB2374" s="1425"/>
      <c r="AC2374" s="1507">
        <f>E2374+G2374-N2374-O2374-AA2374-P2374-Q2374-R2374-S2374-T2374-U2374-V2374-W2374-X2374-Y2374</f>
        <v>11970</v>
      </c>
      <c r="AD2374" s="1508">
        <f>D2374*AC2374</f>
        <v>63813.399986700002</v>
      </c>
      <c r="AE2374" s="14">
        <f>(J2374-"01.04.2023")/30</f>
        <v>44.633333333333333</v>
      </c>
      <c r="AF2374" s="14">
        <f>(N2374+O2374+P2374+Q2374+R2374+S2374+T2374+U2374+V2374+W2374+X2374+Y2374)/3</f>
        <v>90</v>
      </c>
      <c r="AG2374" s="14">
        <f>AC2374/AF2374</f>
        <v>133</v>
      </c>
      <c r="AH2374" s="14">
        <f>AG2374-AE2374</f>
        <v>88.366666666666674</v>
      </c>
      <c r="AI2374" s="14">
        <f>AC2374-(AE2374*AF2374)</f>
        <v>7953</v>
      </c>
      <c r="AJ2374" s="1425"/>
      <c r="AK2374" s="1779"/>
    </row>
    <row r="2375" spans="1:37" s="1580" customFormat="1" ht="30" customHeight="1">
      <c r="A2375" s="4820" t="s">
        <v>10333</v>
      </c>
      <c r="B2375" s="4821"/>
      <c r="C2375" s="4821"/>
      <c r="D2375" s="4821"/>
      <c r="E2375" s="4821"/>
      <c r="F2375" s="4821"/>
      <c r="G2375" s="4821"/>
      <c r="H2375" s="4821"/>
      <c r="I2375" s="4821"/>
      <c r="J2375" s="4821"/>
      <c r="K2375" s="4821"/>
      <c r="L2375" s="4821"/>
      <c r="M2375" s="4821"/>
      <c r="N2375" s="4821"/>
      <c r="O2375" s="4821"/>
      <c r="P2375" s="4821"/>
      <c r="Q2375" s="4821"/>
      <c r="R2375" s="4821"/>
      <c r="S2375" s="4821"/>
      <c r="T2375" s="4821"/>
      <c r="U2375" s="4821"/>
      <c r="V2375" s="4821"/>
      <c r="W2375" s="4821"/>
      <c r="X2375" s="4821"/>
      <c r="Y2375" s="4821"/>
      <c r="Z2375" s="4821"/>
      <c r="AA2375" s="4821"/>
      <c r="AB2375" s="4821"/>
      <c r="AC2375" s="4821"/>
      <c r="AD2375" s="4821"/>
      <c r="AE2375" s="4821"/>
      <c r="AF2375" s="4821"/>
      <c r="AG2375" s="4821"/>
      <c r="AH2375" s="4821"/>
      <c r="AI2375" s="4821"/>
      <c r="AJ2375" s="4822"/>
      <c r="AK2375" s="1779"/>
    </row>
    <row r="2376" spans="1:37" s="1580" customFormat="1" ht="50.25" customHeight="1">
      <c r="A2376" s="1430">
        <v>1</v>
      </c>
      <c r="B2376" s="1204" t="s">
        <v>10334</v>
      </c>
      <c r="C2376" s="140" t="s">
        <v>64</v>
      </c>
      <c r="D2376" s="1070">
        <v>2890</v>
      </c>
      <c r="E2376" s="1425"/>
      <c r="F2376" s="1425"/>
      <c r="G2376" s="1425">
        <v>2</v>
      </c>
      <c r="H2376" s="1070">
        <f>D2376*G2376</f>
        <v>5780</v>
      </c>
      <c r="I2376" s="1227" t="s">
        <v>10318</v>
      </c>
      <c r="J2376" s="34">
        <v>45412</v>
      </c>
      <c r="K2376" s="1425"/>
      <c r="L2376" s="135">
        <v>197</v>
      </c>
      <c r="M2376" s="34" t="s">
        <v>10335</v>
      </c>
      <c r="N2376" s="1425"/>
      <c r="O2376" s="1425"/>
      <c r="P2376" s="1425">
        <v>0</v>
      </c>
      <c r="Q2376" s="1425"/>
      <c r="R2376" s="1425"/>
      <c r="S2376" s="1425"/>
      <c r="T2376" s="1425"/>
      <c r="U2376" s="1425"/>
      <c r="V2376" s="1425"/>
      <c r="W2376" s="1425"/>
      <c r="X2376" s="1425"/>
      <c r="Y2376" s="1425"/>
      <c r="Z2376" s="1425"/>
      <c r="AA2376" s="1425"/>
      <c r="AB2376" s="1425"/>
      <c r="AC2376" s="1507">
        <f>E2376+G2376-N2376-O2376-AA2376-P2376-Q2376-R2376-S2376-T2376-U2376-V2376-W2376-X2376-Y2376</f>
        <v>2</v>
      </c>
      <c r="AD2376" s="1508">
        <f>D2376*AC2376</f>
        <v>5780</v>
      </c>
      <c r="AE2376" s="14">
        <f>(J2376-"01.04.2023")/30</f>
        <v>13.166666666666666</v>
      </c>
      <c r="AF2376" s="14">
        <f>(N2376+O2376+P2376+Q2376+R2376+S2376+T2376+U2376+V2376+W2376+X2376+Y2376)/3</f>
        <v>0</v>
      </c>
      <c r="AG2376" s="14" t="e">
        <f>AC2376/AF2376</f>
        <v>#DIV/0!</v>
      </c>
      <c r="AH2376" s="14" t="e">
        <f>AG2376-AE2376</f>
        <v>#DIV/0!</v>
      </c>
      <c r="AI2376" s="14">
        <f>AC2376-(AE2376*AF2376)</f>
        <v>2</v>
      </c>
      <c r="AJ2376" s="1425"/>
      <c r="AK2376" s="1779"/>
    </row>
    <row r="2377" spans="1:37" s="1580" customFormat="1" ht="24" customHeight="1">
      <c r="A2377" s="4820" t="s">
        <v>21</v>
      </c>
      <c r="B2377" s="4821"/>
      <c r="C2377" s="4821"/>
      <c r="D2377" s="4821"/>
      <c r="E2377" s="4821"/>
      <c r="F2377" s="4821"/>
      <c r="G2377" s="4821"/>
      <c r="H2377" s="4821"/>
      <c r="I2377" s="4821"/>
      <c r="J2377" s="4821"/>
      <c r="K2377" s="4821"/>
      <c r="L2377" s="4821"/>
      <c r="M2377" s="4821"/>
      <c r="N2377" s="4821"/>
      <c r="O2377" s="4821"/>
      <c r="P2377" s="4821"/>
      <c r="Q2377" s="4821"/>
      <c r="R2377" s="4821"/>
      <c r="S2377" s="4821"/>
      <c r="T2377" s="4821"/>
      <c r="U2377" s="4821"/>
      <c r="V2377" s="4821"/>
      <c r="W2377" s="4821"/>
      <c r="X2377" s="4821"/>
      <c r="Y2377" s="4821"/>
      <c r="Z2377" s="4821"/>
      <c r="AA2377" s="4821"/>
      <c r="AB2377" s="4821"/>
      <c r="AC2377" s="4821"/>
      <c r="AD2377" s="4821"/>
      <c r="AE2377" s="4821"/>
      <c r="AF2377" s="4821"/>
      <c r="AG2377" s="4821"/>
      <c r="AH2377" s="4821"/>
      <c r="AI2377" s="4821"/>
      <c r="AJ2377" s="4822"/>
      <c r="AK2377" s="1779"/>
    </row>
    <row r="2378" spans="1:37" s="1580" customFormat="1" ht="24" customHeight="1">
      <c r="A2378" s="4212" t="s">
        <v>2069</v>
      </c>
      <c r="B2378" s="4818"/>
      <c r="C2378" s="4818"/>
      <c r="D2378" s="4818"/>
      <c r="E2378" s="4818"/>
      <c r="F2378" s="4818"/>
      <c r="G2378" s="4818"/>
      <c r="H2378" s="4818"/>
      <c r="I2378" s="4818"/>
      <c r="J2378" s="4818"/>
      <c r="K2378" s="4818"/>
      <c r="L2378" s="4818"/>
      <c r="M2378" s="4818"/>
      <c r="N2378" s="4818"/>
      <c r="O2378" s="4818"/>
      <c r="P2378" s="4818"/>
      <c r="Q2378" s="4818"/>
      <c r="R2378" s="4818"/>
      <c r="S2378" s="4818"/>
      <c r="T2378" s="4818"/>
      <c r="U2378" s="4818"/>
      <c r="V2378" s="4818"/>
      <c r="W2378" s="4818"/>
      <c r="X2378" s="4818"/>
      <c r="Y2378" s="4818"/>
      <c r="Z2378" s="4818"/>
      <c r="AA2378" s="4818"/>
      <c r="AB2378" s="4818"/>
      <c r="AC2378" s="4818"/>
      <c r="AD2378" s="4818"/>
      <c r="AE2378" s="4818"/>
      <c r="AF2378" s="4818"/>
      <c r="AG2378" s="4818"/>
      <c r="AH2378" s="4818"/>
      <c r="AI2378" s="4818"/>
      <c r="AJ2378" s="4819"/>
      <c r="AK2378" s="1779"/>
    </row>
    <row r="2379" spans="1:37" s="1580" customFormat="1" ht="30" customHeight="1">
      <c r="A2379" s="1430">
        <v>2</v>
      </c>
      <c r="B2379" s="1257" t="s">
        <v>4433</v>
      </c>
      <c r="C2379" s="1078" t="s">
        <v>156</v>
      </c>
      <c r="D2379" s="1186">
        <v>1</v>
      </c>
      <c r="E2379" s="1078">
        <v>12</v>
      </c>
      <c r="F2379" s="1078">
        <f t="shared" ref="F2379:F2407" si="801">D2379*E2379</f>
        <v>12</v>
      </c>
      <c r="G2379" s="1078"/>
      <c r="H2379" s="1078">
        <f>D2379*G2379</f>
        <v>0</v>
      </c>
      <c r="I2379" s="1187">
        <v>44744</v>
      </c>
      <c r="J2379" s="1187">
        <v>45107</v>
      </c>
      <c r="K2379" s="1078"/>
      <c r="L2379" s="1078"/>
      <c r="M2379" s="1078"/>
      <c r="N2379" s="1078">
        <v>3</v>
      </c>
      <c r="O2379" s="1078"/>
      <c r="P2379" s="1425">
        <v>2</v>
      </c>
      <c r="Q2379" s="1078"/>
      <c r="R2379" s="1078"/>
      <c r="S2379" s="1078"/>
      <c r="T2379" s="1078"/>
      <c r="U2379" s="1078"/>
      <c r="V2379" s="1078"/>
      <c r="W2379" s="1078"/>
      <c r="X2379" s="1078"/>
      <c r="Y2379" s="1078"/>
      <c r="Z2379" s="1078"/>
      <c r="AA2379" s="1078"/>
      <c r="AB2379" s="1078"/>
      <c r="AC2379" s="1507">
        <f t="shared" ref="AC2379:AC2406" si="802">E2379+G2379-N2379-O2379-AA2379-P2379-Q2379-R2379-S2379-T2379-U2379-V2379-W2379-X2379-Y2379</f>
        <v>7</v>
      </c>
      <c r="AD2379" s="1508">
        <f t="shared" ref="AD2379:AD2406" si="803">D2379*AC2379</f>
        <v>7</v>
      </c>
      <c r="AE2379" s="14">
        <f t="shared" ref="AE2379:AE2406" si="804">(J2379-"01.04.2023")/30</f>
        <v>3</v>
      </c>
      <c r="AF2379" s="14">
        <f t="shared" ref="AF2379:AF2406" si="805">(N2379+O2379+P2379+Q2379+R2379+S2379+T2379+U2379+V2379+W2379+X2379+Y2379)/3</f>
        <v>1.6666666666666667</v>
      </c>
      <c r="AG2379" s="14">
        <f t="shared" ref="AG2379:AG2406" si="806">AC2379/AF2379</f>
        <v>4.2</v>
      </c>
      <c r="AH2379" s="14">
        <f t="shared" ref="AH2379:AH2406" si="807">AG2379-AE2379</f>
        <v>1.2000000000000002</v>
      </c>
      <c r="AI2379" s="14">
        <f t="shared" ref="AI2379:AI2406" si="808">AC2379-(AE2379*AF2379)</f>
        <v>2</v>
      </c>
      <c r="AJ2379" s="670"/>
      <c r="AK2379" s="1779"/>
    </row>
    <row r="2380" spans="1:37" ht="30" customHeight="1">
      <c r="A2380" s="1424">
        <v>1</v>
      </c>
      <c r="B2380" s="574" t="s">
        <v>8788</v>
      </c>
      <c r="C2380" s="1080" t="s">
        <v>156</v>
      </c>
      <c r="D2380" s="1199">
        <v>3.5</v>
      </c>
      <c r="E2380" s="1200">
        <v>390</v>
      </c>
      <c r="F2380" s="1199">
        <f t="shared" si="801"/>
        <v>1365</v>
      </c>
      <c r="G2380" s="1430"/>
      <c r="H2380" s="1430"/>
      <c r="I2380" s="1187">
        <v>44693</v>
      </c>
      <c r="J2380" s="1187"/>
      <c r="K2380" s="1430"/>
      <c r="L2380" s="1430"/>
      <c r="M2380" s="1078" t="s">
        <v>8787</v>
      </c>
      <c r="N2380" s="1259">
        <f ca="1">N2380:N2537</f>
        <v>0</v>
      </c>
      <c r="O2380" s="1430">
        <v>100</v>
      </c>
      <c r="P2380" s="1073">
        <v>0</v>
      </c>
      <c r="Q2380" s="1430"/>
      <c r="R2380" s="1430"/>
      <c r="S2380" s="1430"/>
      <c r="T2380" s="1430"/>
      <c r="U2380" s="1430"/>
      <c r="V2380" s="1430"/>
      <c r="W2380" s="1430"/>
      <c r="X2380" s="1430"/>
      <c r="Y2380" s="1430"/>
      <c r="Z2380" s="1430"/>
      <c r="AA2380" s="1430"/>
      <c r="AB2380" s="1430"/>
      <c r="AC2380" s="1507">
        <f t="shared" ca="1" si="802"/>
        <v>96</v>
      </c>
      <c r="AD2380" s="1508">
        <f t="shared" ca="1" si="803"/>
        <v>240</v>
      </c>
      <c r="AE2380" s="14">
        <f t="shared" si="804"/>
        <v>-1500.5666666666666</v>
      </c>
      <c r="AF2380" s="14">
        <f t="shared" ca="1" si="805"/>
        <v>4</v>
      </c>
      <c r="AG2380" s="14">
        <f t="shared" ca="1" si="806"/>
        <v>24</v>
      </c>
      <c r="AH2380" s="14">
        <f t="shared" ca="1" si="807"/>
        <v>3.6666666666666679</v>
      </c>
      <c r="AI2380" s="14">
        <f t="shared" ca="1" si="808"/>
        <v>14.666666666666671</v>
      </c>
      <c r="AJ2380" s="1224"/>
      <c r="AK2380" s="1779"/>
    </row>
    <row r="2381" spans="1:37" s="1580" customFormat="1" ht="30" customHeight="1">
      <c r="A2381" s="1424">
        <v>2</v>
      </c>
      <c r="B2381" s="574" t="s">
        <v>8789</v>
      </c>
      <c r="C2381" s="1080" t="s">
        <v>156</v>
      </c>
      <c r="D2381" s="1199">
        <v>2.6</v>
      </c>
      <c r="E2381" s="1200">
        <v>120</v>
      </c>
      <c r="F2381" s="1199">
        <f t="shared" si="801"/>
        <v>312</v>
      </c>
      <c r="G2381" s="1430"/>
      <c r="H2381" s="1430"/>
      <c r="I2381" s="1187">
        <v>44693</v>
      </c>
      <c r="J2381" s="1187"/>
      <c r="K2381" s="1430"/>
      <c r="L2381" s="1430"/>
      <c r="M2381" s="1078"/>
      <c r="N2381" s="1259"/>
      <c r="O2381" s="1430">
        <v>106</v>
      </c>
      <c r="P2381" s="150">
        <v>9</v>
      </c>
      <c r="Q2381" s="1430"/>
      <c r="R2381" s="1430"/>
      <c r="S2381" s="1430"/>
      <c r="T2381" s="1430"/>
      <c r="U2381" s="1430"/>
      <c r="V2381" s="1430"/>
      <c r="W2381" s="1430"/>
      <c r="X2381" s="1430"/>
      <c r="Y2381" s="1430"/>
      <c r="Z2381" s="1430"/>
      <c r="AA2381" s="1430"/>
      <c r="AB2381" s="1430"/>
      <c r="AC2381" s="1507">
        <f t="shared" si="802"/>
        <v>5</v>
      </c>
      <c r="AD2381" s="1508">
        <f t="shared" si="803"/>
        <v>13</v>
      </c>
      <c r="AE2381" s="14">
        <f t="shared" si="804"/>
        <v>-1500.5666666666666</v>
      </c>
      <c r="AF2381" s="14">
        <f t="shared" si="805"/>
        <v>38.333333333333336</v>
      </c>
      <c r="AG2381" s="14">
        <f t="shared" si="806"/>
        <v>0.13043478260869565</v>
      </c>
      <c r="AH2381" s="14">
        <f t="shared" si="807"/>
        <v>1500.6971014492754</v>
      </c>
      <c r="AI2381" s="14">
        <f t="shared" si="808"/>
        <v>57526.722222222226</v>
      </c>
      <c r="AJ2381" s="1224"/>
      <c r="AK2381" s="1779"/>
    </row>
    <row r="2382" spans="1:37" s="1580" customFormat="1" ht="30" customHeight="1">
      <c r="A2382" s="1424">
        <v>3</v>
      </c>
      <c r="B2382" s="574" t="s">
        <v>8790</v>
      </c>
      <c r="C2382" s="1080" t="s">
        <v>156</v>
      </c>
      <c r="D2382" s="1199">
        <v>6.2</v>
      </c>
      <c r="E2382" s="1200">
        <v>190</v>
      </c>
      <c r="F2382" s="1199">
        <f t="shared" si="801"/>
        <v>1178</v>
      </c>
      <c r="G2382" s="1430"/>
      <c r="H2382" s="1430"/>
      <c r="I2382" s="1187">
        <v>44694</v>
      </c>
      <c r="J2382" s="647"/>
      <c r="K2382" s="1430"/>
      <c r="L2382" s="1430"/>
      <c r="M2382" s="1078"/>
      <c r="N2382" s="1259"/>
      <c r="O2382" s="1430"/>
      <c r="P2382" s="150">
        <v>0</v>
      </c>
      <c r="Q2382" s="1430"/>
      <c r="R2382" s="1430"/>
      <c r="S2382" s="1430"/>
      <c r="T2382" s="1430"/>
      <c r="U2382" s="1430"/>
      <c r="V2382" s="1430"/>
      <c r="W2382" s="1430"/>
      <c r="X2382" s="1430"/>
      <c r="Y2382" s="1430"/>
      <c r="Z2382" s="1430"/>
      <c r="AA2382" s="1430"/>
      <c r="AB2382" s="1430"/>
      <c r="AC2382" s="1507">
        <f t="shared" si="802"/>
        <v>190</v>
      </c>
      <c r="AD2382" s="1508">
        <f t="shared" si="803"/>
        <v>1178</v>
      </c>
      <c r="AE2382" s="14">
        <f t="shared" si="804"/>
        <v>-1500.5666666666666</v>
      </c>
      <c r="AF2382" s="14">
        <f t="shared" si="805"/>
        <v>0</v>
      </c>
      <c r="AG2382" s="14" t="e">
        <f t="shared" si="806"/>
        <v>#DIV/0!</v>
      </c>
      <c r="AH2382" s="14" t="e">
        <f t="shared" si="807"/>
        <v>#DIV/0!</v>
      </c>
      <c r="AI2382" s="14">
        <f t="shared" si="808"/>
        <v>190</v>
      </c>
      <c r="AJ2382" s="1224"/>
      <c r="AK2382" s="1779"/>
    </row>
    <row r="2383" spans="1:37" s="1580" customFormat="1" ht="57" customHeight="1">
      <c r="A2383" s="1424">
        <v>4</v>
      </c>
      <c r="B2383" s="574" t="s">
        <v>8791</v>
      </c>
      <c r="C2383" s="1080" t="s">
        <v>66</v>
      </c>
      <c r="D2383" s="1199">
        <v>1</v>
      </c>
      <c r="E2383" s="1200">
        <v>2</v>
      </c>
      <c r="F2383" s="1199">
        <f t="shared" si="801"/>
        <v>2</v>
      </c>
      <c r="G2383" s="1430"/>
      <c r="H2383" s="1430"/>
      <c r="I2383" s="1187">
        <v>44705</v>
      </c>
      <c r="J2383" s="647"/>
      <c r="K2383" s="1430"/>
      <c r="L2383" s="1430"/>
      <c r="M2383" s="1078"/>
      <c r="N2383" s="1259"/>
      <c r="O2383" s="1430"/>
      <c r="P2383" s="150">
        <v>0</v>
      </c>
      <c r="Q2383" s="1430"/>
      <c r="R2383" s="1430"/>
      <c r="S2383" s="1430"/>
      <c r="T2383" s="1430"/>
      <c r="U2383" s="1430"/>
      <c r="V2383" s="1430"/>
      <c r="W2383" s="1430"/>
      <c r="X2383" s="1430"/>
      <c r="Y2383" s="1430"/>
      <c r="Z2383" s="1430"/>
      <c r="AA2383" s="1430"/>
      <c r="AB2383" s="1430"/>
      <c r="AC2383" s="1507">
        <f t="shared" si="802"/>
        <v>2</v>
      </c>
      <c r="AD2383" s="1508">
        <f t="shared" si="803"/>
        <v>2</v>
      </c>
      <c r="AE2383" s="14">
        <f t="shared" si="804"/>
        <v>-1500.5666666666666</v>
      </c>
      <c r="AF2383" s="14">
        <f t="shared" si="805"/>
        <v>0</v>
      </c>
      <c r="AG2383" s="14" t="e">
        <f t="shared" si="806"/>
        <v>#DIV/0!</v>
      </c>
      <c r="AH2383" s="14" t="e">
        <f t="shared" si="807"/>
        <v>#DIV/0!</v>
      </c>
      <c r="AI2383" s="14">
        <f t="shared" si="808"/>
        <v>2</v>
      </c>
      <c r="AJ2383" s="1224"/>
      <c r="AK2383" s="1779"/>
    </row>
    <row r="2384" spans="1:37" s="1580" customFormat="1" ht="39" customHeight="1">
      <c r="A2384" s="1424">
        <v>6</v>
      </c>
      <c r="B2384" s="574" t="s">
        <v>8792</v>
      </c>
      <c r="C2384" s="1080" t="s">
        <v>3707</v>
      </c>
      <c r="D2384" s="1242">
        <v>1</v>
      </c>
      <c r="E2384" s="1217">
        <v>1.6</v>
      </c>
      <c r="F2384" s="1199">
        <f t="shared" si="801"/>
        <v>1.6</v>
      </c>
      <c r="G2384" s="1430"/>
      <c r="H2384" s="1430"/>
      <c r="I2384" s="1075">
        <v>44715</v>
      </c>
      <c r="J2384" s="647"/>
      <c r="K2384" s="1430"/>
      <c r="L2384" s="1430"/>
      <c r="M2384" s="1078"/>
      <c r="N2384" s="1259">
        <v>0.6</v>
      </c>
      <c r="O2384" s="1430"/>
      <c r="P2384" s="150">
        <v>0</v>
      </c>
      <c r="Q2384" s="1430"/>
      <c r="R2384" s="1430"/>
      <c r="S2384" s="1430"/>
      <c r="T2384" s="1430"/>
      <c r="U2384" s="1430"/>
      <c r="V2384" s="1430"/>
      <c r="W2384" s="1430"/>
      <c r="X2384" s="1430"/>
      <c r="Y2384" s="1430"/>
      <c r="Z2384" s="1430"/>
      <c r="AA2384" s="1430"/>
      <c r="AB2384" s="1430"/>
      <c r="AC2384" s="1507">
        <f t="shared" si="802"/>
        <v>1</v>
      </c>
      <c r="AD2384" s="1508">
        <f t="shared" si="803"/>
        <v>1</v>
      </c>
      <c r="AE2384" s="14">
        <f t="shared" si="804"/>
        <v>-1500.5666666666666</v>
      </c>
      <c r="AF2384" s="14">
        <f t="shared" si="805"/>
        <v>0.19999999999999998</v>
      </c>
      <c r="AG2384" s="14">
        <f t="shared" si="806"/>
        <v>5</v>
      </c>
      <c r="AH2384" s="14">
        <f t="shared" si="807"/>
        <v>1505.5666666666666</v>
      </c>
      <c r="AI2384" s="14">
        <f t="shared" si="808"/>
        <v>301.11333333333329</v>
      </c>
      <c r="AJ2384" s="1224"/>
      <c r="AK2384" s="1779"/>
    </row>
    <row r="2385" spans="1:37" s="1580" customFormat="1" ht="39" customHeight="1">
      <c r="A2385" s="1424">
        <v>7</v>
      </c>
      <c r="B2385" s="574" t="s">
        <v>8793</v>
      </c>
      <c r="C2385" s="1080" t="s">
        <v>64</v>
      </c>
      <c r="D2385" s="1242">
        <v>1</v>
      </c>
      <c r="E2385" s="647">
        <v>6</v>
      </c>
      <c r="F2385" s="1199">
        <f t="shared" si="801"/>
        <v>6</v>
      </c>
      <c r="G2385" s="1430"/>
      <c r="H2385" s="1430"/>
      <c r="I2385" s="1075">
        <v>44715</v>
      </c>
      <c r="J2385" s="647"/>
      <c r="K2385" s="1430"/>
      <c r="L2385" s="1430"/>
      <c r="M2385" s="1078"/>
      <c r="N2385" s="1259">
        <v>2</v>
      </c>
      <c r="O2385" s="1430">
        <v>3</v>
      </c>
      <c r="P2385" s="150">
        <v>0</v>
      </c>
      <c r="Q2385" s="1430"/>
      <c r="R2385" s="1430"/>
      <c r="S2385" s="1430"/>
      <c r="T2385" s="1430"/>
      <c r="U2385" s="1430"/>
      <c r="V2385" s="1430"/>
      <c r="W2385" s="1430"/>
      <c r="X2385" s="1430"/>
      <c r="Y2385" s="1430"/>
      <c r="Z2385" s="1430"/>
      <c r="AA2385" s="1430"/>
      <c r="AB2385" s="1430"/>
      <c r="AC2385" s="1507">
        <f t="shared" si="802"/>
        <v>1</v>
      </c>
      <c r="AD2385" s="1508">
        <f t="shared" si="803"/>
        <v>1</v>
      </c>
      <c r="AE2385" s="14">
        <f t="shared" si="804"/>
        <v>-1500.5666666666666</v>
      </c>
      <c r="AF2385" s="14">
        <f t="shared" si="805"/>
        <v>1.6666666666666667</v>
      </c>
      <c r="AG2385" s="14">
        <f t="shared" si="806"/>
        <v>0.6</v>
      </c>
      <c r="AH2385" s="14">
        <f t="shared" si="807"/>
        <v>1501.1666666666665</v>
      </c>
      <c r="AI2385" s="14">
        <f t="shared" si="808"/>
        <v>2501.9444444444443</v>
      </c>
      <c r="AJ2385" s="1224"/>
      <c r="AK2385" s="1779"/>
    </row>
    <row r="2386" spans="1:37" s="1580" customFormat="1" ht="22.5" customHeight="1">
      <c r="A2386" s="1424">
        <v>9</v>
      </c>
      <c r="B2386" s="574" t="s">
        <v>8794</v>
      </c>
      <c r="C2386" s="1080" t="s">
        <v>66</v>
      </c>
      <c r="D2386" s="1242">
        <v>1</v>
      </c>
      <c r="E2386" s="647">
        <v>120</v>
      </c>
      <c r="F2386" s="1199">
        <f t="shared" si="801"/>
        <v>120</v>
      </c>
      <c r="G2386" s="1430"/>
      <c r="H2386" s="1430"/>
      <c r="I2386" s="1075">
        <v>44715</v>
      </c>
      <c r="J2386" s="647"/>
      <c r="K2386" s="1430"/>
      <c r="L2386" s="1430"/>
      <c r="M2386" s="1078"/>
      <c r="N2386" s="1259"/>
      <c r="O2386" s="1430"/>
      <c r="P2386" s="150">
        <v>0</v>
      </c>
      <c r="Q2386" s="1430"/>
      <c r="R2386" s="1430"/>
      <c r="S2386" s="1430"/>
      <c r="T2386" s="1430"/>
      <c r="U2386" s="1430"/>
      <c r="V2386" s="1430"/>
      <c r="W2386" s="1430"/>
      <c r="X2386" s="1430"/>
      <c r="Y2386" s="1430"/>
      <c r="Z2386" s="1430"/>
      <c r="AA2386" s="1430"/>
      <c r="AB2386" s="1430"/>
      <c r="AC2386" s="1507">
        <f t="shared" si="802"/>
        <v>120</v>
      </c>
      <c r="AD2386" s="1508">
        <f t="shared" si="803"/>
        <v>120</v>
      </c>
      <c r="AE2386" s="14">
        <f t="shared" si="804"/>
        <v>-1500.5666666666666</v>
      </c>
      <c r="AF2386" s="14">
        <f t="shared" si="805"/>
        <v>0</v>
      </c>
      <c r="AG2386" s="14" t="e">
        <f t="shared" si="806"/>
        <v>#DIV/0!</v>
      </c>
      <c r="AH2386" s="14" t="e">
        <f t="shared" si="807"/>
        <v>#DIV/0!</v>
      </c>
      <c r="AI2386" s="14">
        <f t="shared" si="808"/>
        <v>120</v>
      </c>
      <c r="AJ2386" s="1224"/>
      <c r="AK2386" s="1779"/>
    </row>
    <row r="2387" spans="1:37" ht="15.75">
      <c r="A2387" s="1424">
        <v>10</v>
      </c>
      <c r="B2387" s="574" t="s">
        <v>8795</v>
      </c>
      <c r="C2387" s="1080" t="s">
        <v>66</v>
      </c>
      <c r="D2387" s="1242">
        <v>1</v>
      </c>
      <c r="E2387" s="647">
        <v>1</v>
      </c>
      <c r="F2387" s="1199">
        <f t="shared" si="801"/>
        <v>1</v>
      </c>
      <c r="G2387" s="1430"/>
      <c r="H2387" s="1430"/>
      <c r="I2387" s="1075">
        <v>44725</v>
      </c>
      <c r="J2387" s="647"/>
      <c r="K2387" s="1430"/>
      <c r="L2387" s="1430"/>
      <c r="M2387" s="1078"/>
      <c r="N2387" s="1259"/>
      <c r="O2387" s="1430"/>
      <c r="P2387" s="150">
        <v>0</v>
      </c>
      <c r="Q2387" s="1430"/>
      <c r="R2387" s="1430"/>
      <c r="S2387" s="1430"/>
      <c r="T2387" s="1430"/>
      <c r="U2387" s="1430"/>
      <c r="V2387" s="1430"/>
      <c r="W2387" s="1430"/>
      <c r="X2387" s="1430"/>
      <c r="Y2387" s="1430"/>
      <c r="Z2387" s="1430"/>
      <c r="AA2387" s="1430"/>
      <c r="AB2387" s="1430"/>
      <c r="AC2387" s="1507">
        <f t="shared" si="802"/>
        <v>1</v>
      </c>
      <c r="AD2387" s="1508">
        <f t="shared" si="803"/>
        <v>1</v>
      </c>
      <c r="AE2387" s="14">
        <f t="shared" si="804"/>
        <v>-1500.5666666666666</v>
      </c>
      <c r="AF2387" s="14">
        <f t="shared" si="805"/>
        <v>0</v>
      </c>
      <c r="AG2387" s="14" t="e">
        <f t="shared" si="806"/>
        <v>#DIV/0!</v>
      </c>
      <c r="AH2387" s="14" t="e">
        <f t="shared" si="807"/>
        <v>#DIV/0!</v>
      </c>
      <c r="AI2387" s="14">
        <f t="shared" si="808"/>
        <v>1</v>
      </c>
      <c r="AJ2387" s="1224"/>
      <c r="AK2387" s="1779"/>
    </row>
    <row r="2388" spans="1:37" ht="31.5">
      <c r="A2388" s="1424">
        <v>11</v>
      </c>
      <c r="B2388" s="574" t="s">
        <v>8796</v>
      </c>
      <c r="C2388" s="1080" t="s">
        <v>66</v>
      </c>
      <c r="D2388" s="1242">
        <v>1</v>
      </c>
      <c r="E2388" s="647">
        <v>30</v>
      </c>
      <c r="F2388" s="1199">
        <f t="shared" si="801"/>
        <v>30</v>
      </c>
      <c r="G2388" s="1430"/>
      <c r="H2388" s="1430"/>
      <c r="I2388" s="1075">
        <v>44725</v>
      </c>
      <c r="J2388" s="647"/>
      <c r="K2388" s="1430"/>
      <c r="L2388" s="1430"/>
      <c r="M2388" s="1078"/>
      <c r="N2388" s="1259"/>
      <c r="O2388" s="1430"/>
      <c r="P2388" s="150">
        <v>20</v>
      </c>
      <c r="Q2388" s="1430"/>
      <c r="R2388" s="1430"/>
      <c r="S2388" s="1430"/>
      <c r="T2388" s="1430"/>
      <c r="U2388" s="1430"/>
      <c r="V2388" s="1430"/>
      <c r="W2388" s="1430"/>
      <c r="X2388" s="1430"/>
      <c r="Y2388" s="1430"/>
      <c r="Z2388" s="1430"/>
      <c r="AA2388" s="1430"/>
      <c r="AB2388" s="1430"/>
      <c r="AC2388" s="1507">
        <f t="shared" si="802"/>
        <v>10</v>
      </c>
      <c r="AD2388" s="1508">
        <f t="shared" si="803"/>
        <v>10</v>
      </c>
      <c r="AE2388" s="14">
        <f t="shared" si="804"/>
        <v>-1500.5666666666666</v>
      </c>
      <c r="AF2388" s="14">
        <f t="shared" si="805"/>
        <v>6.666666666666667</v>
      </c>
      <c r="AG2388" s="14">
        <f t="shared" si="806"/>
        <v>1.5</v>
      </c>
      <c r="AH2388" s="14">
        <f t="shared" si="807"/>
        <v>1502.0666666666666</v>
      </c>
      <c r="AI2388" s="14">
        <f t="shared" si="808"/>
        <v>10013.777777777777</v>
      </c>
      <c r="AJ2388" s="1224"/>
      <c r="AK2388" s="1779"/>
    </row>
    <row r="2389" spans="1:37" s="1580" customFormat="1" ht="14.25" customHeight="1">
      <c r="A2389" s="1424">
        <v>13</v>
      </c>
      <c r="B2389" s="574" t="s">
        <v>8797</v>
      </c>
      <c r="C2389" s="1080" t="s">
        <v>66</v>
      </c>
      <c r="D2389" s="1242">
        <v>1</v>
      </c>
      <c r="E2389" s="647">
        <v>170</v>
      </c>
      <c r="F2389" s="1199">
        <f t="shared" si="801"/>
        <v>170</v>
      </c>
      <c r="G2389" s="1430"/>
      <c r="H2389" s="1430"/>
      <c r="I2389" s="1075">
        <v>44725</v>
      </c>
      <c r="J2389" s="647"/>
      <c r="K2389" s="1430"/>
      <c r="L2389" s="1430"/>
      <c r="M2389" s="1078"/>
      <c r="N2389" s="1259">
        <v>10</v>
      </c>
      <c r="O2389" s="1430"/>
      <c r="P2389" s="150">
        <v>0</v>
      </c>
      <c r="Q2389" s="1430"/>
      <c r="R2389" s="1430"/>
      <c r="S2389" s="1430"/>
      <c r="T2389" s="1430"/>
      <c r="U2389" s="1430"/>
      <c r="V2389" s="1430"/>
      <c r="W2389" s="1430"/>
      <c r="X2389" s="1430"/>
      <c r="Y2389" s="1430"/>
      <c r="Z2389" s="1430"/>
      <c r="AA2389" s="1430"/>
      <c r="AB2389" s="1430"/>
      <c r="AC2389" s="1507">
        <f t="shared" si="802"/>
        <v>160</v>
      </c>
      <c r="AD2389" s="1508">
        <f t="shared" si="803"/>
        <v>160</v>
      </c>
      <c r="AE2389" s="14">
        <f t="shared" si="804"/>
        <v>-1500.5666666666666</v>
      </c>
      <c r="AF2389" s="14">
        <f t="shared" si="805"/>
        <v>3.3333333333333335</v>
      </c>
      <c r="AG2389" s="14">
        <f t="shared" si="806"/>
        <v>48</v>
      </c>
      <c r="AH2389" s="14">
        <f t="shared" si="807"/>
        <v>1548.5666666666666</v>
      </c>
      <c r="AI2389" s="14">
        <f t="shared" si="808"/>
        <v>5161.8888888888887</v>
      </c>
      <c r="AJ2389" s="1224"/>
      <c r="AK2389" s="1779"/>
    </row>
    <row r="2390" spans="1:37" s="1580" customFormat="1" ht="20.25" customHeight="1">
      <c r="A2390" s="1424">
        <v>14</v>
      </c>
      <c r="B2390" s="574" t="s">
        <v>8798</v>
      </c>
      <c r="C2390" s="1080" t="s">
        <v>66</v>
      </c>
      <c r="D2390" s="1242">
        <v>1</v>
      </c>
      <c r="E2390" s="647">
        <v>80</v>
      </c>
      <c r="F2390" s="1199">
        <f t="shared" si="801"/>
        <v>80</v>
      </c>
      <c r="G2390" s="1430"/>
      <c r="H2390" s="1430"/>
      <c r="I2390" s="1075">
        <v>44725</v>
      </c>
      <c r="J2390" s="647"/>
      <c r="K2390" s="1430"/>
      <c r="L2390" s="1430"/>
      <c r="M2390" s="1078"/>
      <c r="N2390" s="1259">
        <v>25</v>
      </c>
      <c r="O2390" s="1430">
        <v>15</v>
      </c>
      <c r="P2390" s="1425">
        <v>21</v>
      </c>
      <c r="Q2390" s="1430"/>
      <c r="R2390" s="1430"/>
      <c r="S2390" s="1430"/>
      <c r="T2390" s="1430"/>
      <c r="U2390" s="1430"/>
      <c r="V2390" s="1430"/>
      <c r="W2390" s="1430"/>
      <c r="X2390" s="1430"/>
      <c r="Y2390" s="1430"/>
      <c r="Z2390" s="1430"/>
      <c r="AA2390" s="1430"/>
      <c r="AB2390" s="1430"/>
      <c r="AC2390" s="1507">
        <f t="shared" si="802"/>
        <v>19</v>
      </c>
      <c r="AD2390" s="1508">
        <f t="shared" si="803"/>
        <v>19</v>
      </c>
      <c r="AE2390" s="14">
        <f t="shared" si="804"/>
        <v>-1500.5666666666666</v>
      </c>
      <c r="AF2390" s="14">
        <f t="shared" si="805"/>
        <v>20.333333333333332</v>
      </c>
      <c r="AG2390" s="14">
        <f t="shared" si="806"/>
        <v>0.93442622950819676</v>
      </c>
      <c r="AH2390" s="14">
        <f t="shared" si="807"/>
        <v>1501.5010928961749</v>
      </c>
      <c r="AI2390" s="14">
        <f t="shared" si="808"/>
        <v>30530.522222222218</v>
      </c>
      <c r="AJ2390" s="1224"/>
      <c r="AK2390" s="1779"/>
    </row>
    <row r="2391" spans="1:37" ht="20.25" customHeight="1">
      <c r="A2391" s="1424">
        <v>15</v>
      </c>
      <c r="B2391" s="574" t="s">
        <v>8799</v>
      </c>
      <c r="C2391" s="1080" t="s">
        <v>66</v>
      </c>
      <c r="D2391" s="1242">
        <v>1</v>
      </c>
      <c r="E2391" s="647">
        <v>85</v>
      </c>
      <c r="F2391" s="1199">
        <f t="shared" si="801"/>
        <v>85</v>
      </c>
      <c r="G2391" s="1430"/>
      <c r="H2391" s="1430"/>
      <c r="I2391" s="1075">
        <v>44725</v>
      </c>
      <c r="J2391" s="647"/>
      <c r="K2391" s="1430"/>
      <c r="L2391" s="1430"/>
      <c r="M2391" s="1078"/>
      <c r="N2391" s="1259">
        <v>19</v>
      </c>
      <c r="O2391" s="1430">
        <v>10</v>
      </c>
      <c r="P2391" s="150">
        <v>10</v>
      </c>
      <c r="Q2391" s="1430"/>
      <c r="R2391" s="1430"/>
      <c r="S2391" s="1430"/>
      <c r="T2391" s="1430"/>
      <c r="U2391" s="1430"/>
      <c r="V2391" s="1430"/>
      <c r="W2391" s="1430"/>
      <c r="X2391" s="1430"/>
      <c r="Y2391" s="1430"/>
      <c r="Z2391" s="1430"/>
      <c r="AA2391" s="1430"/>
      <c r="AB2391" s="1430"/>
      <c r="AC2391" s="1507">
        <f t="shared" si="802"/>
        <v>46</v>
      </c>
      <c r="AD2391" s="1508">
        <f t="shared" si="803"/>
        <v>46</v>
      </c>
      <c r="AE2391" s="14">
        <f t="shared" si="804"/>
        <v>-1500.5666666666666</v>
      </c>
      <c r="AF2391" s="14">
        <f t="shared" si="805"/>
        <v>13</v>
      </c>
      <c r="AG2391" s="14">
        <f t="shared" si="806"/>
        <v>3.5384615384615383</v>
      </c>
      <c r="AH2391" s="14">
        <f t="shared" si="807"/>
        <v>1504.105128205128</v>
      </c>
      <c r="AI2391" s="14">
        <f t="shared" si="808"/>
        <v>19553.366666666665</v>
      </c>
      <c r="AJ2391" s="1224"/>
      <c r="AK2391" s="1779"/>
    </row>
    <row r="2392" spans="1:37" s="1784" customFormat="1" ht="20.25" customHeight="1">
      <c r="A2392" s="1424">
        <v>16</v>
      </c>
      <c r="B2392" s="574" t="s">
        <v>8800</v>
      </c>
      <c r="C2392" s="1080" t="s">
        <v>66</v>
      </c>
      <c r="D2392" s="1242">
        <v>1</v>
      </c>
      <c r="E2392" s="647">
        <v>100</v>
      </c>
      <c r="F2392" s="1199">
        <f t="shared" si="801"/>
        <v>100</v>
      </c>
      <c r="G2392" s="1430"/>
      <c r="H2392" s="1430"/>
      <c r="I2392" s="1075">
        <v>44725</v>
      </c>
      <c r="J2392" s="647"/>
      <c r="K2392" s="1430"/>
      <c r="L2392" s="1430"/>
      <c r="M2392" s="1078"/>
      <c r="N2392" s="1259"/>
      <c r="O2392" s="1430"/>
      <c r="P2392" s="150">
        <v>0</v>
      </c>
      <c r="Q2392" s="1430"/>
      <c r="R2392" s="1430"/>
      <c r="S2392" s="1430"/>
      <c r="T2392" s="1430"/>
      <c r="U2392" s="1430"/>
      <c r="V2392" s="1430"/>
      <c r="W2392" s="1430"/>
      <c r="X2392" s="1430"/>
      <c r="Y2392" s="1430"/>
      <c r="Z2392" s="1430"/>
      <c r="AA2392" s="1430"/>
      <c r="AB2392" s="1430"/>
      <c r="AC2392" s="1507">
        <f t="shared" si="802"/>
        <v>100</v>
      </c>
      <c r="AD2392" s="1508">
        <f t="shared" si="803"/>
        <v>100</v>
      </c>
      <c r="AE2392" s="14">
        <f t="shared" si="804"/>
        <v>-1500.5666666666666</v>
      </c>
      <c r="AF2392" s="14">
        <f t="shared" si="805"/>
        <v>0</v>
      </c>
      <c r="AG2392" s="14" t="e">
        <f t="shared" si="806"/>
        <v>#DIV/0!</v>
      </c>
      <c r="AH2392" s="14" t="e">
        <f t="shared" si="807"/>
        <v>#DIV/0!</v>
      </c>
      <c r="AI2392" s="14">
        <f t="shared" si="808"/>
        <v>100</v>
      </c>
      <c r="AJ2392" s="1224"/>
      <c r="AK2392" s="1779"/>
    </row>
    <row r="2393" spans="1:37" s="1784" customFormat="1" ht="20.25" customHeight="1">
      <c r="A2393" s="1424">
        <v>17</v>
      </c>
      <c r="B2393" s="574" t="s">
        <v>8801</v>
      </c>
      <c r="C2393" s="1080" t="s">
        <v>64</v>
      </c>
      <c r="D2393" s="1242">
        <v>1</v>
      </c>
      <c r="E2393" s="647">
        <v>690</v>
      </c>
      <c r="F2393" s="1199">
        <f t="shared" si="801"/>
        <v>690</v>
      </c>
      <c r="G2393" s="1430"/>
      <c r="H2393" s="1430"/>
      <c r="I2393" s="1075">
        <v>44728</v>
      </c>
      <c r="J2393" s="647"/>
      <c r="K2393" s="1430"/>
      <c r="L2393" s="1430"/>
      <c r="M2393" s="1078"/>
      <c r="N2393" s="1259"/>
      <c r="O2393" s="1430">
        <v>10</v>
      </c>
      <c r="P2393" s="150">
        <v>0</v>
      </c>
      <c r="Q2393" s="1430"/>
      <c r="R2393" s="1430"/>
      <c r="S2393" s="1430"/>
      <c r="T2393" s="1430"/>
      <c r="U2393" s="1430"/>
      <c r="V2393" s="1430"/>
      <c r="W2393" s="1430"/>
      <c r="X2393" s="1430"/>
      <c r="Y2393" s="1430"/>
      <c r="Z2393" s="1430"/>
      <c r="AA2393" s="1430"/>
      <c r="AB2393" s="1430"/>
      <c r="AC2393" s="1507">
        <f t="shared" si="802"/>
        <v>680</v>
      </c>
      <c r="AD2393" s="1508">
        <f t="shared" si="803"/>
        <v>680</v>
      </c>
      <c r="AE2393" s="14">
        <f t="shared" si="804"/>
        <v>-1500.5666666666666</v>
      </c>
      <c r="AF2393" s="14">
        <f t="shared" si="805"/>
        <v>3.3333333333333335</v>
      </c>
      <c r="AG2393" s="14">
        <f t="shared" si="806"/>
        <v>204</v>
      </c>
      <c r="AH2393" s="14">
        <f t="shared" si="807"/>
        <v>1704.5666666666666</v>
      </c>
      <c r="AI2393" s="14">
        <f t="shared" si="808"/>
        <v>5681.8888888888887</v>
      </c>
      <c r="AJ2393" s="1224"/>
      <c r="AK2393" s="1779"/>
    </row>
    <row r="2394" spans="1:37" s="1784" customFormat="1" ht="20.25" customHeight="1">
      <c r="A2394" s="1424">
        <v>18</v>
      </c>
      <c r="B2394" s="574" t="s">
        <v>8802</v>
      </c>
      <c r="C2394" s="1080" t="s">
        <v>64</v>
      </c>
      <c r="D2394" s="1242">
        <v>1</v>
      </c>
      <c r="E2394" s="647">
        <v>75</v>
      </c>
      <c r="F2394" s="1199">
        <f t="shared" si="801"/>
        <v>75</v>
      </c>
      <c r="G2394" s="1430"/>
      <c r="H2394" s="1430"/>
      <c r="I2394" s="1075">
        <v>44728</v>
      </c>
      <c r="J2394" s="647"/>
      <c r="K2394" s="1430"/>
      <c r="L2394" s="1430"/>
      <c r="M2394" s="1078"/>
      <c r="N2394" s="1259">
        <v>5</v>
      </c>
      <c r="O2394" s="1430"/>
      <c r="P2394" s="150">
        <v>0</v>
      </c>
      <c r="Q2394" s="1430"/>
      <c r="R2394" s="1430"/>
      <c r="S2394" s="1430"/>
      <c r="T2394" s="1430"/>
      <c r="U2394" s="1430"/>
      <c r="V2394" s="1430"/>
      <c r="W2394" s="1430"/>
      <c r="X2394" s="1430"/>
      <c r="Y2394" s="1430"/>
      <c r="Z2394" s="1430"/>
      <c r="AA2394" s="1430"/>
      <c r="AB2394" s="1430"/>
      <c r="AC2394" s="1507">
        <f t="shared" si="802"/>
        <v>70</v>
      </c>
      <c r="AD2394" s="1508">
        <f t="shared" si="803"/>
        <v>70</v>
      </c>
      <c r="AE2394" s="14">
        <f t="shared" si="804"/>
        <v>-1500.5666666666666</v>
      </c>
      <c r="AF2394" s="14">
        <f t="shared" si="805"/>
        <v>1.6666666666666667</v>
      </c>
      <c r="AG2394" s="14">
        <f t="shared" si="806"/>
        <v>42</v>
      </c>
      <c r="AH2394" s="14">
        <f t="shared" si="807"/>
        <v>1542.5666666666666</v>
      </c>
      <c r="AI2394" s="14">
        <f t="shared" si="808"/>
        <v>2570.9444444444443</v>
      </c>
      <c r="AJ2394" s="1224"/>
      <c r="AK2394" s="1779"/>
    </row>
    <row r="2395" spans="1:37" s="1784" customFormat="1" ht="20.25" customHeight="1">
      <c r="A2395" s="1424">
        <v>19</v>
      </c>
      <c r="B2395" s="574" t="s">
        <v>3444</v>
      </c>
      <c r="C2395" s="1080" t="s">
        <v>63</v>
      </c>
      <c r="D2395" s="1242">
        <v>1</v>
      </c>
      <c r="E2395" s="647">
        <v>1200</v>
      </c>
      <c r="F2395" s="1199">
        <f t="shared" si="801"/>
        <v>1200</v>
      </c>
      <c r="G2395" s="1430"/>
      <c r="H2395" s="1430"/>
      <c r="I2395" s="1075">
        <v>44728</v>
      </c>
      <c r="J2395" s="647"/>
      <c r="K2395" s="1430"/>
      <c r="L2395" s="1430"/>
      <c r="M2395" s="1078"/>
      <c r="N2395" s="1259"/>
      <c r="O2395" s="1430"/>
      <c r="P2395" s="150">
        <v>0</v>
      </c>
      <c r="Q2395" s="1430"/>
      <c r="R2395" s="1430"/>
      <c r="S2395" s="1430"/>
      <c r="T2395" s="1430"/>
      <c r="U2395" s="1430"/>
      <c r="V2395" s="1430"/>
      <c r="W2395" s="1430"/>
      <c r="X2395" s="1430"/>
      <c r="Y2395" s="1430"/>
      <c r="Z2395" s="1430"/>
      <c r="AA2395" s="1430"/>
      <c r="AB2395" s="1430"/>
      <c r="AC2395" s="1507">
        <f t="shared" si="802"/>
        <v>1200</v>
      </c>
      <c r="AD2395" s="1508">
        <f t="shared" si="803"/>
        <v>1200</v>
      </c>
      <c r="AE2395" s="14">
        <f t="shared" si="804"/>
        <v>-1500.5666666666666</v>
      </c>
      <c r="AF2395" s="14">
        <f t="shared" si="805"/>
        <v>0</v>
      </c>
      <c r="AG2395" s="14" t="e">
        <f t="shared" si="806"/>
        <v>#DIV/0!</v>
      </c>
      <c r="AH2395" s="14" t="e">
        <f t="shared" si="807"/>
        <v>#DIV/0!</v>
      </c>
      <c r="AI2395" s="14">
        <f t="shared" si="808"/>
        <v>1200</v>
      </c>
      <c r="AJ2395" s="1224"/>
      <c r="AK2395" s="1779"/>
    </row>
    <row r="2396" spans="1:37" s="1784" customFormat="1" ht="28.5" customHeight="1">
      <c r="A2396" s="1424">
        <v>20</v>
      </c>
      <c r="B2396" s="574" t="s">
        <v>8803</v>
      </c>
      <c r="C2396" s="1080" t="s">
        <v>66</v>
      </c>
      <c r="D2396" s="1242">
        <v>1</v>
      </c>
      <c r="E2396" s="647">
        <v>180</v>
      </c>
      <c r="F2396" s="1199">
        <f t="shared" si="801"/>
        <v>180</v>
      </c>
      <c r="G2396" s="1430"/>
      <c r="H2396" s="1430"/>
      <c r="I2396" s="1075">
        <v>44728</v>
      </c>
      <c r="J2396" s="647"/>
      <c r="K2396" s="1430"/>
      <c r="L2396" s="1430"/>
      <c r="M2396" s="1078"/>
      <c r="N2396" s="1259">
        <v>9</v>
      </c>
      <c r="O2396" s="1430">
        <v>9</v>
      </c>
      <c r="P2396" s="150">
        <v>43</v>
      </c>
      <c r="Q2396" s="1430"/>
      <c r="R2396" s="1430"/>
      <c r="S2396" s="1430"/>
      <c r="T2396" s="1430"/>
      <c r="U2396" s="1430"/>
      <c r="V2396" s="1430"/>
      <c r="W2396" s="1430"/>
      <c r="X2396" s="1430"/>
      <c r="Y2396" s="1430"/>
      <c r="Z2396" s="1430"/>
      <c r="AA2396" s="1430"/>
      <c r="AB2396" s="1430"/>
      <c r="AC2396" s="1507">
        <f t="shared" si="802"/>
        <v>119</v>
      </c>
      <c r="AD2396" s="1508">
        <f t="shared" si="803"/>
        <v>119</v>
      </c>
      <c r="AE2396" s="14">
        <f t="shared" si="804"/>
        <v>-1500.5666666666666</v>
      </c>
      <c r="AF2396" s="14">
        <f t="shared" si="805"/>
        <v>20.333333333333332</v>
      </c>
      <c r="AG2396" s="14">
        <f t="shared" si="806"/>
        <v>5.8524590163934427</v>
      </c>
      <c r="AH2396" s="14">
        <f t="shared" si="807"/>
        <v>1506.41912568306</v>
      </c>
      <c r="AI2396" s="14">
        <f t="shared" si="808"/>
        <v>30630.522222222218</v>
      </c>
      <c r="AJ2396" s="1224"/>
      <c r="AK2396" s="1779"/>
    </row>
    <row r="2397" spans="1:37" s="1784" customFormat="1" ht="28.5" customHeight="1">
      <c r="A2397" s="1424">
        <v>21</v>
      </c>
      <c r="B2397" s="574" t="s">
        <v>8804</v>
      </c>
      <c r="C2397" s="1080" t="s">
        <v>156</v>
      </c>
      <c r="D2397" s="1242">
        <v>1</v>
      </c>
      <c r="E2397" s="647">
        <v>300</v>
      </c>
      <c r="F2397" s="1199">
        <f t="shared" si="801"/>
        <v>300</v>
      </c>
      <c r="G2397" s="1430"/>
      <c r="H2397" s="1430"/>
      <c r="I2397" s="1075">
        <v>44728</v>
      </c>
      <c r="J2397" s="647"/>
      <c r="K2397" s="1430"/>
      <c r="L2397" s="1430"/>
      <c r="M2397" s="1078"/>
      <c r="N2397" s="1259"/>
      <c r="O2397" s="1430"/>
      <c r="P2397" s="150">
        <v>0</v>
      </c>
      <c r="Q2397" s="1430"/>
      <c r="R2397" s="1430"/>
      <c r="S2397" s="1430"/>
      <c r="T2397" s="1430"/>
      <c r="U2397" s="1430"/>
      <c r="V2397" s="1430"/>
      <c r="W2397" s="1430"/>
      <c r="X2397" s="1430"/>
      <c r="Y2397" s="1430"/>
      <c r="Z2397" s="1430"/>
      <c r="AA2397" s="1430"/>
      <c r="AB2397" s="1430"/>
      <c r="AC2397" s="1507">
        <f t="shared" si="802"/>
        <v>300</v>
      </c>
      <c r="AD2397" s="1508">
        <f t="shared" si="803"/>
        <v>300</v>
      </c>
      <c r="AE2397" s="14">
        <f t="shared" si="804"/>
        <v>-1500.5666666666666</v>
      </c>
      <c r="AF2397" s="14">
        <f t="shared" si="805"/>
        <v>0</v>
      </c>
      <c r="AG2397" s="14" t="e">
        <f t="shared" si="806"/>
        <v>#DIV/0!</v>
      </c>
      <c r="AH2397" s="14" t="e">
        <f t="shared" si="807"/>
        <v>#DIV/0!</v>
      </c>
      <c r="AI2397" s="14">
        <f t="shared" si="808"/>
        <v>300</v>
      </c>
      <c r="AJ2397" s="1224"/>
      <c r="AK2397" s="1779"/>
    </row>
    <row r="2398" spans="1:37" s="1784" customFormat="1" ht="28.5" customHeight="1">
      <c r="A2398" s="1424">
        <v>22</v>
      </c>
      <c r="B2398" s="574" t="s">
        <v>8805</v>
      </c>
      <c r="C2398" s="1080" t="s">
        <v>64</v>
      </c>
      <c r="D2398" s="1242">
        <v>1</v>
      </c>
      <c r="E2398" s="647">
        <v>264</v>
      </c>
      <c r="F2398" s="1199">
        <f t="shared" si="801"/>
        <v>264</v>
      </c>
      <c r="G2398" s="1430"/>
      <c r="H2398" s="1430"/>
      <c r="I2398" s="1075">
        <v>44742</v>
      </c>
      <c r="J2398" s="647"/>
      <c r="K2398" s="1430"/>
      <c r="L2398" s="1430"/>
      <c r="M2398" s="1078"/>
      <c r="N2398" s="1259">
        <v>8</v>
      </c>
      <c r="O2398" s="1430">
        <v>12</v>
      </c>
      <c r="P2398" s="150">
        <v>5</v>
      </c>
      <c r="Q2398" s="1430"/>
      <c r="R2398" s="1430"/>
      <c r="S2398" s="1430"/>
      <c r="T2398" s="1430"/>
      <c r="U2398" s="1430"/>
      <c r="V2398" s="1430"/>
      <c r="W2398" s="1430"/>
      <c r="X2398" s="1430"/>
      <c r="Y2398" s="1430"/>
      <c r="Z2398" s="1430"/>
      <c r="AA2398" s="1430"/>
      <c r="AB2398" s="1430"/>
      <c r="AC2398" s="1507">
        <f t="shared" si="802"/>
        <v>239</v>
      </c>
      <c r="AD2398" s="1508">
        <f t="shared" si="803"/>
        <v>239</v>
      </c>
      <c r="AE2398" s="14">
        <f t="shared" si="804"/>
        <v>-1500.5666666666666</v>
      </c>
      <c r="AF2398" s="14">
        <f t="shared" si="805"/>
        <v>8.3333333333333339</v>
      </c>
      <c r="AG2398" s="14">
        <f t="shared" si="806"/>
        <v>28.68</v>
      </c>
      <c r="AH2398" s="14">
        <f t="shared" si="807"/>
        <v>1529.2466666666667</v>
      </c>
      <c r="AI2398" s="14">
        <f t="shared" si="808"/>
        <v>12743.722222222223</v>
      </c>
      <c r="AJ2398" s="1224"/>
      <c r="AK2398" s="1779"/>
    </row>
    <row r="2399" spans="1:37" s="1784" customFormat="1" ht="24" customHeight="1">
      <c r="A2399" s="1424">
        <v>23</v>
      </c>
      <c r="B2399" s="574" t="s">
        <v>8806</v>
      </c>
      <c r="C2399" s="1080" t="s">
        <v>64</v>
      </c>
      <c r="D2399" s="1242">
        <v>1</v>
      </c>
      <c r="E2399" s="647">
        <v>37</v>
      </c>
      <c r="F2399" s="1199">
        <f t="shared" si="801"/>
        <v>37</v>
      </c>
      <c r="G2399" s="1430"/>
      <c r="H2399" s="1430"/>
      <c r="I2399" s="1075">
        <v>44742</v>
      </c>
      <c r="J2399" s="647"/>
      <c r="K2399" s="1430"/>
      <c r="L2399" s="1430"/>
      <c r="M2399" s="1078"/>
      <c r="N2399" s="1259"/>
      <c r="O2399" s="1430">
        <v>17</v>
      </c>
      <c r="P2399" s="1430">
        <v>0</v>
      </c>
      <c r="Q2399" s="1430"/>
      <c r="R2399" s="1430"/>
      <c r="S2399" s="1430"/>
      <c r="T2399" s="1430"/>
      <c r="U2399" s="1430"/>
      <c r="V2399" s="1430"/>
      <c r="W2399" s="1430"/>
      <c r="X2399" s="1430"/>
      <c r="Y2399" s="1430"/>
      <c r="Z2399" s="1430"/>
      <c r="AA2399" s="1430"/>
      <c r="AB2399" s="1430"/>
      <c r="AC2399" s="1507">
        <f t="shared" si="802"/>
        <v>20</v>
      </c>
      <c r="AD2399" s="1508">
        <f t="shared" si="803"/>
        <v>20</v>
      </c>
      <c r="AE2399" s="14">
        <f t="shared" si="804"/>
        <v>-1500.5666666666666</v>
      </c>
      <c r="AF2399" s="14">
        <f t="shared" si="805"/>
        <v>5.666666666666667</v>
      </c>
      <c r="AG2399" s="14">
        <f t="shared" si="806"/>
        <v>3.5294117647058822</v>
      </c>
      <c r="AH2399" s="14">
        <f t="shared" si="807"/>
        <v>1504.0960784313725</v>
      </c>
      <c r="AI2399" s="14">
        <f t="shared" si="808"/>
        <v>8523.2111111111117</v>
      </c>
      <c r="AJ2399" s="1224"/>
      <c r="AK2399" s="1779"/>
    </row>
    <row r="2400" spans="1:37" s="1784" customFormat="1" ht="24" customHeight="1">
      <c r="A2400" s="1424">
        <v>24</v>
      </c>
      <c r="B2400" s="574" t="s">
        <v>8807</v>
      </c>
      <c r="C2400" s="1080" t="s">
        <v>156</v>
      </c>
      <c r="D2400" s="1242">
        <v>1</v>
      </c>
      <c r="E2400" s="647">
        <v>104</v>
      </c>
      <c r="F2400" s="1199">
        <f t="shared" si="801"/>
        <v>104</v>
      </c>
      <c r="G2400" s="1430"/>
      <c r="H2400" s="1430"/>
      <c r="I2400" s="1075">
        <v>44749</v>
      </c>
      <c r="J2400" s="647"/>
      <c r="K2400" s="1430"/>
      <c r="L2400" s="1430"/>
      <c r="M2400" s="1078"/>
      <c r="N2400" s="1259">
        <v>23</v>
      </c>
      <c r="O2400" s="1430">
        <v>60</v>
      </c>
      <c r="P2400" s="150">
        <v>20</v>
      </c>
      <c r="Q2400" s="1430"/>
      <c r="R2400" s="1430"/>
      <c r="S2400" s="1430"/>
      <c r="T2400" s="1430"/>
      <c r="U2400" s="1430"/>
      <c r="V2400" s="1430"/>
      <c r="W2400" s="1430"/>
      <c r="X2400" s="1430"/>
      <c r="Y2400" s="1430"/>
      <c r="Z2400" s="1430"/>
      <c r="AA2400" s="1430"/>
      <c r="AB2400" s="1430"/>
      <c r="AC2400" s="1507">
        <f t="shared" si="802"/>
        <v>1</v>
      </c>
      <c r="AD2400" s="1508">
        <f t="shared" si="803"/>
        <v>1</v>
      </c>
      <c r="AE2400" s="14">
        <f t="shared" si="804"/>
        <v>-1500.5666666666666</v>
      </c>
      <c r="AF2400" s="14">
        <f t="shared" si="805"/>
        <v>34.333333333333336</v>
      </c>
      <c r="AG2400" s="14">
        <f t="shared" si="806"/>
        <v>2.9126213592233007E-2</v>
      </c>
      <c r="AH2400" s="14">
        <f t="shared" si="807"/>
        <v>1500.5957928802588</v>
      </c>
      <c r="AI2400" s="14">
        <f t="shared" si="808"/>
        <v>51520.455555555556</v>
      </c>
      <c r="AJ2400" s="1224"/>
      <c r="AK2400" s="1779"/>
    </row>
    <row r="2401" spans="1:37" s="1784" customFormat="1" ht="24" customHeight="1">
      <c r="A2401" s="1424">
        <v>26</v>
      </c>
      <c r="B2401" s="574" t="s">
        <v>8808</v>
      </c>
      <c r="C2401" s="1080" t="s">
        <v>66</v>
      </c>
      <c r="D2401" s="1242">
        <v>1</v>
      </c>
      <c r="E2401" s="647">
        <v>30</v>
      </c>
      <c r="F2401" s="1199">
        <f t="shared" si="801"/>
        <v>30</v>
      </c>
      <c r="G2401" s="1430"/>
      <c r="H2401" s="1430"/>
      <c r="I2401" s="1075">
        <v>44756</v>
      </c>
      <c r="J2401" s="647"/>
      <c r="K2401" s="1430"/>
      <c r="L2401" s="1430"/>
      <c r="M2401" s="1078"/>
      <c r="N2401" s="1259"/>
      <c r="O2401" s="1430"/>
      <c r="P2401" s="150">
        <v>0</v>
      </c>
      <c r="Q2401" s="1430"/>
      <c r="R2401" s="1430"/>
      <c r="S2401" s="1430"/>
      <c r="T2401" s="1430"/>
      <c r="U2401" s="1430"/>
      <c r="V2401" s="1430"/>
      <c r="W2401" s="1430"/>
      <c r="X2401" s="1430"/>
      <c r="Y2401" s="1430"/>
      <c r="Z2401" s="1430"/>
      <c r="AA2401" s="1430"/>
      <c r="AB2401" s="1430"/>
      <c r="AC2401" s="1507">
        <f t="shared" si="802"/>
        <v>30</v>
      </c>
      <c r="AD2401" s="1508">
        <f t="shared" si="803"/>
        <v>30</v>
      </c>
      <c r="AE2401" s="14">
        <f t="shared" si="804"/>
        <v>-1500.5666666666666</v>
      </c>
      <c r="AF2401" s="14">
        <f t="shared" si="805"/>
        <v>0</v>
      </c>
      <c r="AG2401" s="14" t="e">
        <f t="shared" si="806"/>
        <v>#DIV/0!</v>
      </c>
      <c r="AH2401" s="14" t="e">
        <f t="shared" si="807"/>
        <v>#DIV/0!</v>
      </c>
      <c r="AI2401" s="14">
        <f t="shared" si="808"/>
        <v>30</v>
      </c>
      <c r="AJ2401" s="1224"/>
      <c r="AK2401" s="1779"/>
    </row>
    <row r="2402" spans="1:37" s="1784" customFormat="1" ht="24" customHeight="1">
      <c r="A2402" s="1424">
        <v>27</v>
      </c>
      <c r="B2402" s="574" t="s">
        <v>8809</v>
      </c>
      <c r="C2402" s="1080" t="s">
        <v>176</v>
      </c>
      <c r="D2402" s="1242">
        <v>1</v>
      </c>
      <c r="E2402" s="647">
        <v>97</v>
      </c>
      <c r="F2402" s="1199">
        <f t="shared" si="801"/>
        <v>97</v>
      </c>
      <c r="G2402" s="1430"/>
      <c r="H2402" s="1430"/>
      <c r="I2402" s="1075">
        <v>44770</v>
      </c>
      <c r="J2402" s="647"/>
      <c r="K2402" s="1430"/>
      <c r="L2402" s="1430"/>
      <c r="M2402" s="1078"/>
      <c r="N2402" s="1259"/>
      <c r="O2402" s="1430">
        <v>39</v>
      </c>
      <c r="P2402" s="150">
        <v>27</v>
      </c>
      <c r="Q2402" s="1430"/>
      <c r="R2402" s="1430"/>
      <c r="S2402" s="1430"/>
      <c r="T2402" s="1430"/>
      <c r="U2402" s="1430"/>
      <c r="V2402" s="1430"/>
      <c r="W2402" s="1430"/>
      <c r="X2402" s="1430"/>
      <c r="Y2402" s="1430"/>
      <c r="Z2402" s="1430"/>
      <c r="AA2402" s="1430"/>
      <c r="AB2402" s="1430"/>
      <c r="AC2402" s="1507">
        <f t="shared" si="802"/>
        <v>31</v>
      </c>
      <c r="AD2402" s="1508">
        <f t="shared" si="803"/>
        <v>31</v>
      </c>
      <c r="AE2402" s="14">
        <f t="shared" si="804"/>
        <v>-1500.5666666666666</v>
      </c>
      <c r="AF2402" s="14">
        <f t="shared" si="805"/>
        <v>22</v>
      </c>
      <c r="AG2402" s="14">
        <f t="shared" si="806"/>
        <v>1.4090909090909092</v>
      </c>
      <c r="AH2402" s="14">
        <f t="shared" si="807"/>
        <v>1501.9757575757576</v>
      </c>
      <c r="AI2402" s="14">
        <f t="shared" si="808"/>
        <v>33043.466666666667</v>
      </c>
      <c r="AJ2402" s="1224"/>
      <c r="AK2402" s="1779"/>
    </row>
    <row r="2403" spans="1:37" s="1784" customFormat="1" ht="24" customHeight="1">
      <c r="A2403" s="1424">
        <v>28</v>
      </c>
      <c r="B2403" s="574" t="s">
        <v>4099</v>
      </c>
      <c r="C2403" s="1080" t="s">
        <v>156</v>
      </c>
      <c r="D2403" s="1242">
        <v>1</v>
      </c>
      <c r="E2403" s="647">
        <v>50</v>
      </c>
      <c r="F2403" s="1199">
        <f t="shared" si="801"/>
        <v>50</v>
      </c>
      <c r="G2403" s="1430"/>
      <c r="H2403" s="1430"/>
      <c r="I2403" s="1075">
        <v>44770</v>
      </c>
      <c r="J2403" s="647"/>
      <c r="K2403" s="1430"/>
      <c r="L2403" s="1430"/>
      <c r="M2403" s="1078"/>
      <c r="N2403" s="1259"/>
      <c r="O2403" s="1430"/>
      <c r="P2403" s="150">
        <v>0</v>
      </c>
      <c r="Q2403" s="1430"/>
      <c r="R2403" s="1430"/>
      <c r="S2403" s="1430"/>
      <c r="T2403" s="1430"/>
      <c r="U2403" s="1430"/>
      <c r="V2403" s="1430"/>
      <c r="W2403" s="1430"/>
      <c r="X2403" s="1430"/>
      <c r="Y2403" s="1430"/>
      <c r="Z2403" s="1430"/>
      <c r="AA2403" s="1430"/>
      <c r="AB2403" s="1430"/>
      <c r="AC2403" s="1507">
        <f t="shared" si="802"/>
        <v>50</v>
      </c>
      <c r="AD2403" s="1508">
        <f t="shared" si="803"/>
        <v>50</v>
      </c>
      <c r="AE2403" s="14">
        <f t="shared" si="804"/>
        <v>-1500.5666666666666</v>
      </c>
      <c r="AF2403" s="14">
        <f t="shared" si="805"/>
        <v>0</v>
      </c>
      <c r="AG2403" s="14" t="e">
        <f t="shared" si="806"/>
        <v>#DIV/0!</v>
      </c>
      <c r="AH2403" s="14" t="e">
        <f t="shared" si="807"/>
        <v>#DIV/0!</v>
      </c>
      <c r="AI2403" s="14">
        <f t="shared" si="808"/>
        <v>50</v>
      </c>
      <c r="AJ2403" s="1224"/>
      <c r="AK2403" s="1779"/>
    </row>
    <row r="2404" spans="1:37" ht="24" customHeight="1">
      <c r="A2404" s="1424">
        <v>29</v>
      </c>
      <c r="B2404" s="574" t="s">
        <v>6046</v>
      </c>
      <c r="C2404" s="1080" t="s">
        <v>156</v>
      </c>
      <c r="D2404" s="1242">
        <v>1</v>
      </c>
      <c r="E2404" s="647">
        <v>2</v>
      </c>
      <c r="F2404" s="1199">
        <f t="shared" si="801"/>
        <v>2</v>
      </c>
      <c r="G2404" s="1430"/>
      <c r="H2404" s="1430"/>
      <c r="I2404" s="1075">
        <v>44790</v>
      </c>
      <c r="J2404" s="647"/>
      <c r="K2404" s="1430"/>
      <c r="L2404" s="1430"/>
      <c r="M2404" s="1078"/>
      <c r="N2404" s="1259"/>
      <c r="O2404" s="1430"/>
      <c r="P2404" s="150">
        <v>0</v>
      </c>
      <c r="Q2404" s="1430"/>
      <c r="R2404" s="1430"/>
      <c r="S2404" s="1430"/>
      <c r="T2404" s="1430"/>
      <c r="U2404" s="1430"/>
      <c r="V2404" s="1430"/>
      <c r="W2404" s="1430"/>
      <c r="X2404" s="1430"/>
      <c r="Y2404" s="1430"/>
      <c r="Z2404" s="1430"/>
      <c r="AA2404" s="1430"/>
      <c r="AB2404" s="1430"/>
      <c r="AC2404" s="1507">
        <f t="shared" si="802"/>
        <v>2</v>
      </c>
      <c r="AD2404" s="1508">
        <f t="shared" si="803"/>
        <v>2</v>
      </c>
      <c r="AE2404" s="14">
        <f t="shared" si="804"/>
        <v>-1500.5666666666666</v>
      </c>
      <c r="AF2404" s="14">
        <f t="shared" si="805"/>
        <v>0</v>
      </c>
      <c r="AG2404" s="14" t="e">
        <f t="shared" si="806"/>
        <v>#DIV/0!</v>
      </c>
      <c r="AH2404" s="14" t="e">
        <f t="shared" si="807"/>
        <v>#DIV/0!</v>
      </c>
      <c r="AI2404" s="14">
        <f t="shared" si="808"/>
        <v>2</v>
      </c>
      <c r="AJ2404" s="1224"/>
      <c r="AK2404" s="1779"/>
    </row>
    <row r="2405" spans="1:37" ht="24" customHeight="1">
      <c r="A2405" s="1424">
        <v>30</v>
      </c>
      <c r="B2405" s="574" t="s">
        <v>8810</v>
      </c>
      <c r="C2405" s="1080" t="s">
        <v>156</v>
      </c>
      <c r="D2405" s="1242">
        <v>1</v>
      </c>
      <c r="E2405" s="647">
        <v>80</v>
      </c>
      <c r="F2405" s="1199">
        <f t="shared" si="801"/>
        <v>80</v>
      </c>
      <c r="G2405" s="1430"/>
      <c r="H2405" s="1430"/>
      <c r="I2405" s="1075">
        <v>44790</v>
      </c>
      <c r="J2405" s="647"/>
      <c r="K2405" s="1430"/>
      <c r="L2405" s="1430"/>
      <c r="M2405" s="1078"/>
      <c r="N2405" s="1259"/>
      <c r="O2405" s="1430"/>
      <c r="P2405" s="150">
        <v>0</v>
      </c>
      <c r="Q2405" s="1430"/>
      <c r="R2405" s="1430"/>
      <c r="S2405" s="1430"/>
      <c r="T2405" s="1430"/>
      <c r="U2405" s="1430"/>
      <c r="V2405" s="1430"/>
      <c r="W2405" s="1430"/>
      <c r="X2405" s="1430"/>
      <c r="Y2405" s="1430"/>
      <c r="Z2405" s="1430"/>
      <c r="AA2405" s="1430"/>
      <c r="AB2405" s="1430"/>
      <c r="AC2405" s="1507">
        <f t="shared" si="802"/>
        <v>80</v>
      </c>
      <c r="AD2405" s="1508">
        <f t="shared" si="803"/>
        <v>80</v>
      </c>
      <c r="AE2405" s="14">
        <f t="shared" si="804"/>
        <v>-1500.5666666666666</v>
      </c>
      <c r="AF2405" s="14">
        <f t="shared" si="805"/>
        <v>0</v>
      </c>
      <c r="AG2405" s="14" t="e">
        <f t="shared" si="806"/>
        <v>#DIV/0!</v>
      </c>
      <c r="AH2405" s="14" t="e">
        <f t="shared" si="807"/>
        <v>#DIV/0!</v>
      </c>
      <c r="AI2405" s="14">
        <f t="shared" si="808"/>
        <v>80</v>
      </c>
      <c r="AJ2405" s="1224"/>
      <c r="AK2405" s="1779"/>
    </row>
    <row r="2406" spans="1:37" ht="23.25" customHeight="1">
      <c r="A2406" s="1424">
        <v>31</v>
      </c>
      <c r="B2406" s="574" t="s">
        <v>8811</v>
      </c>
      <c r="C2406" s="1080" t="s">
        <v>156</v>
      </c>
      <c r="D2406" s="1242">
        <v>1</v>
      </c>
      <c r="E2406" s="647">
        <v>520</v>
      </c>
      <c r="F2406" s="1199">
        <f t="shared" si="801"/>
        <v>520</v>
      </c>
      <c r="G2406" s="1430"/>
      <c r="H2406" s="1430"/>
      <c r="I2406" s="1075">
        <v>44840</v>
      </c>
      <c r="J2406" s="647"/>
      <c r="K2406" s="1430"/>
      <c r="L2406" s="1430"/>
      <c r="M2406" s="1078"/>
      <c r="N2406" s="1259"/>
      <c r="O2406" s="1430">
        <v>50</v>
      </c>
      <c r="P2406" s="150">
        <v>40</v>
      </c>
      <c r="Q2406" s="1430"/>
      <c r="R2406" s="1430"/>
      <c r="S2406" s="1430"/>
      <c r="T2406" s="1430"/>
      <c r="U2406" s="1430"/>
      <c r="V2406" s="1430"/>
      <c r="W2406" s="1430"/>
      <c r="X2406" s="1430"/>
      <c r="Y2406" s="1430"/>
      <c r="Z2406" s="1430"/>
      <c r="AA2406" s="1430"/>
      <c r="AB2406" s="1430"/>
      <c r="AC2406" s="1507">
        <f t="shared" si="802"/>
        <v>430</v>
      </c>
      <c r="AD2406" s="1508">
        <f t="shared" si="803"/>
        <v>430</v>
      </c>
      <c r="AE2406" s="14">
        <f t="shared" si="804"/>
        <v>-1500.5666666666666</v>
      </c>
      <c r="AF2406" s="14">
        <f t="shared" si="805"/>
        <v>30</v>
      </c>
      <c r="AG2406" s="14">
        <f t="shared" si="806"/>
        <v>14.333333333333334</v>
      </c>
      <c r="AH2406" s="14">
        <f t="shared" si="807"/>
        <v>1514.8999999999999</v>
      </c>
      <c r="AI2406" s="14">
        <f t="shared" si="808"/>
        <v>45447</v>
      </c>
      <c r="AJ2406" s="1224"/>
      <c r="AK2406" s="1779"/>
    </row>
    <row r="2407" spans="1:37" ht="23.25" customHeight="1">
      <c r="A2407" s="1424">
        <v>32</v>
      </c>
      <c r="B2407" s="574" t="s">
        <v>6260</v>
      </c>
      <c r="C2407" s="1080" t="s">
        <v>156</v>
      </c>
      <c r="D2407" s="1242">
        <v>1</v>
      </c>
      <c r="E2407" s="647">
        <v>190</v>
      </c>
      <c r="F2407" s="1199">
        <f t="shared" si="801"/>
        <v>190</v>
      </c>
      <c r="G2407" s="1430"/>
      <c r="H2407" s="1430"/>
      <c r="I2407" s="1075">
        <v>44840</v>
      </c>
      <c r="J2407" s="647"/>
      <c r="K2407" s="1430"/>
      <c r="L2407" s="1430"/>
      <c r="M2407" s="1078"/>
      <c r="N2407" s="1259">
        <v>10</v>
      </c>
      <c r="O2407" s="1430">
        <v>100</v>
      </c>
      <c r="P2407" s="1430">
        <v>50</v>
      </c>
      <c r="Q2407" s="1430"/>
      <c r="R2407" s="1430"/>
      <c r="S2407" s="1430"/>
      <c r="T2407" s="1430"/>
      <c r="U2407" s="1430"/>
      <c r="V2407" s="1430"/>
      <c r="W2407" s="1430"/>
      <c r="X2407" s="1430"/>
      <c r="Y2407" s="1430"/>
      <c r="Z2407" s="1430"/>
      <c r="AA2407" s="1430"/>
      <c r="AB2407" s="1430"/>
      <c r="AC2407" s="1507">
        <f t="shared" ref="AC2407:AC2431" si="809">E2407+G2407-N2407-O2407-AA2407-P2407-Q2407-R2407-S2407-T2407-U2407-V2407-W2407-X2407-Y2407</f>
        <v>30</v>
      </c>
      <c r="AD2407" s="1508">
        <f t="shared" ref="AD2407:AD2431" si="810">D2407*AC2407</f>
        <v>30</v>
      </c>
      <c r="AE2407" s="14">
        <f t="shared" ref="AE2407:AE2431" si="811">(J2407-"01.04.2023")/30</f>
        <v>-1500.5666666666666</v>
      </c>
      <c r="AF2407" s="14">
        <f t="shared" ref="AF2407:AF2431" si="812">(N2407+O2407+P2407+Q2407+R2407+S2407+T2407+U2407+V2407+W2407+X2407+Y2407)/3</f>
        <v>53.333333333333336</v>
      </c>
      <c r="AG2407" s="14">
        <f t="shared" ref="AG2407:AG2431" si="813">AC2407/AF2407</f>
        <v>0.5625</v>
      </c>
      <c r="AH2407" s="14">
        <f t="shared" ref="AH2407:AH2431" si="814">AG2407-AE2407</f>
        <v>1501.1291666666666</v>
      </c>
      <c r="AI2407" s="14">
        <f t="shared" ref="AI2407:AI2431" si="815">AC2407-(AE2407*AF2407)</f>
        <v>80060.222222222219</v>
      </c>
      <c r="AJ2407" s="1224"/>
      <c r="AK2407" s="1779"/>
    </row>
    <row r="2408" spans="1:37" ht="23.25" customHeight="1">
      <c r="A2408" s="1424">
        <v>34</v>
      </c>
      <c r="B2408" s="1258" t="s">
        <v>8812</v>
      </c>
      <c r="C2408" s="1080" t="s">
        <v>156</v>
      </c>
      <c r="D2408" s="648">
        <v>1</v>
      </c>
      <c r="E2408" s="647">
        <v>100</v>
      </c>
      <c r="F2408" s="1199">
        <f t="shared" ref="F2408:F2432" si="816">D2408*E2408</f>
        <v>100</v>
      </c>
      <c r="G2408" s="1430"/>
      <c r="H2408" s="1430"/>
      <c r="I2408" s="1075">
        <v>44764</v>
      </c>
      <c r="J2408" s="647"/>
      <c r="K2408" s="1430"/>
      <c r="L2408" s="1430"/>
      <c r="M2408" s="1078"/>
      <c r="N2408" s="1429"/>
      <c r="O2408" s="1430"/>
      <c r="P2408" s="1430">
        <v>0</v>
      </c>
      <c r="Q2408" s="1430"/>
      <c r="R2408" s="1430"/>
      <c r="S2408" s="1430"/>
      <c r="T2408" s="1430"/>
      <c r="U2408" s="1430"/>
      <c r="V2408" s="1430"/>
      <c r="W2408" s="1430"/>
      <c r="X2408" s="1430"/>
      <c r="Y2408" s="1430"/>
      <c r="Z2408" s="1430"/>
      <c r="AA2408" s="1430"/>
      <c r="AB2408" s="1430"/>
      <c r="AC2408" s="1507">
        <f t="shared" si="809"/>
        <v>100</v>
      </c>
      <c r="AD2408" s="1508">
        <f t="shared" si="810"/>
        <v>100</v>
      </c>
      <c r="AE2408" s="14">
        <f t="shared" si="811"/>
        <v>-1500.5666666666666</v>
      </c>
      <c r="AF2408" s="14">
        <f t="shared" si="812"/>
        <v>0</v>
      </c>
      <c r="AG2408" s="14" t="e">
        <f t="shared" si="813"/>
        <v>#DIV/0!</v>
      </c>
      <c r="AH2408" s="14" t="e">
        <f t="shared" si="814"/>
        <v>#DIV/0!</v>
      </c>
      <c r="AI2408" s="14">
        <f t="shared" si="815"/>
        <v>100</v>
      </c>
      <c r="AJ2408" s="1224"/>
      <c r="AK2408" s="1779"/>
    </row>
    <row r="2409" spans="1:37" ht="23.25" customHeight="1">
      <c r="A2409" s="1424">
        <v>35</v>
      </c>
      <c r="B2409" s="1258" t="s">
        <v>8813</v>
      </c>
      <c r="C2409" s="1080" t="s">
        <v>64</v>
      </c>
      <c r="D2409" s="648">
        <v>1</v>
      </c>
      <c r="E2409" s="647">
        <v>300</v>
      </c>
      <c r="F2409" s="1199">
        <f t="shared" si="816"/>
        <v>300</v>
      </c>
      <c r="G2409" s="1430"/>
      <c r="H2409" s="1430"/>
      <c r="I2409" s="1075">
        <v>44764</v>
      </c>
      <c r="J2409" s="647"/>
      <c r="K2409" s="1430"/>
      <c r="L2409" s="1430"/>
      <c r="M2409" s="1078"/>
      <c r="N2409" s="1429"/>
      <c r="O2409" s="1430"/>
      <c r="P2409" s="1430">
        <v>0</v>
      </c>
      <c r="Q2409" s="1430"/>
      <c r="R2409" s="1430"/>
      <c r="S2409" s="1430"/>
      <c r="T2409" s="1430"/>
      <c r="U2409" s="1430"/>
      <c r="V2409" s="1430"/>
      <c r="W2409" s="1430"/>
      <c r="X2409" s="1430"/>
      <c r="Y2409" s="1430"/>
      <c r="Z2409" s="1430"/>
      <c r="AA2409" s="1430"/>
      <c r="AB2409" s="1430"/>
      <c r="AC2409" s="1507">
        <f t="shared" si="809"/>
        <v>300</v>
      </c>
      <c r="AD2409" s="1508">
        <f t="shared" si="810"/>
        <v>300</v>
      </c>
      <c r="AE2409" s="14">
        <f t="shared" si="811"/>
        <v>-1500.5666666666666</v>
      </c>
      <c r="AF2409" s="14">
        <f t="shared" si="812"/>
        <v>0</v>
      </c>
      <c r="AG2409" s="14" t="e">
        <f t="shared" si="813"/>
        <v>#DIV/0!</v>
      </c>
      <c r="AH2409" s="14" t="e">
        <f t="shared" si="814"/>
        <v>#DIV/0!</v>
      </c>
      <c r="AI2409" s="14">
        <f t="shared" si="815"/>
        <v>300</v>
      </c>
      <c r="AJ2409" s="1224"/>
      <c r="AK2409" s="1779"/>
    </row>
    <row r="2410" spans="1:37" ht="23.25" customHeight="1">
      <c r="A2410" s="1424">
        <v>36</v>
      </c>
      <c r="B2410" s="1258" t="s">
        <v>8814</v>
      </c>
      <c r="C2410" s="1080" t="s">
        <v>177</v>
      </c>
      <c r="D2410" s="648">
        <v>1</v>
      </c>
      <c r="E2410" s="647">
        <v>440</v>
      </c>
      <c r="F2410" s="1199">
        <f t="shared" si="816"/>
        <v>440</v>
      </c>
      <c r="G2410" s="1430"/>
      <c r="H2410" s="1430"/>
      <c r="I2410" s="1075">
        <v>44778</v>
      </c>
      <c r="J2410" s="1187">
        <v>45473</v>
      </c>
      <c r="K2410" s="1430"/>
      <c r="L2410" s="1430"/>
      <c r="M2410" s="1078"/>
      <c r="N2410" s="1429"/>
      <c r="O2410" s="1430">
        <v>170</v>
      </c>
      <c r="P2410" s="1430">
        <v>40</v>
      </c>
      <c r="Q2410" s="1430"/>
      <c r="R2410" s="1430"/>
      <c r="S2410" s="1430"/>
      <c r="T2410" s="1430"/>
      <c r="U2410" s="1430"/>
      <c r="V2410" s="1430"/>
      <c r="W2410" s="1430"/>
      <c r="X2410" s="1430"/>
      <c r="Y2410" s="1430"/>
      <c r="Z2410" s="1430"/>
      <c r="AA2410" s="1430"/>
      <c r="AB2410" s="1430"/>
      <c r="AC2410" s="1507">
        <f t="shared" si="809"/>
        <v>230</v>
      </c>
      <c r="AD2410" s="1508">
        <f t="shared" si="810"/>
        <v>230</v>
      </c>
      <c r="AE2410" s="14">
        <f t="shared" si="811"/>
        <v>15.2</v>
      </c>
      <c r="AF2410" s="14">
        <f t="shared" si="812"/>
        <v>70</v>
      </c>
      <c r="AG2410" s="14">
        <f t="shared" si="813"/>
        <v>3.2857142857142856</v>
      </c>
      <c r="AH2410" s="14">
        <f t="shared" si="814"/>
        <v>-11.914285714285715</v>
      </c>
      <c r="AI2410" s="14">
        <f t="shared" si="815"/>
        <v>-834</v>
      </c>
      <c r="AJ2410" s="1224"/>
      <c r="AK2410" s="1779"/>
    </row>
    <row r="2411" spans="1:37" ht="20.25" customHeight="1">
      <c r="A2411" s="1424">
        <v>38</v>
      </c>
      <c r="B2411" s="1260" t="s">
        <v>8815</v>
      </c>
      <c r="C2411" s="1080" t="s">
        <v>64</v>
      </c>
      <c r="D2411" s="648">
        <v>1</v>
      </c>
      <c r="E2411" s="647">
        <v>10</v>
      </c>
      <c r="F2411" s="1199">
        <f t="shared" si="816"/>
        <v>10</v>
      </c>
      <c r="G2411" s="1430"/>
      <c r="H2411" s="1430"/>
      <c r="I2411" s="1075">
        <v>44838</v>
      </c>
      <c r="J2411" s="647"/>
      <c r="K2411" s="1430"/>
      <c r="L2411" s="1430"/>
      <c r="M2411" s="1078"/>
      <c r="N2411" s="1429"/>
      <c r="O2411" s="1430"/>
      <c r="P2411" s="1430">
        <v>0</v>
      </c>
      <c r="Q2411" s="1430"/>
      <c r="R2411" s="1430"/>
      <c r="S2411" s="1430"/>
      <c r="T2411" s="1430"/>
      <c r="U2411" s="1430"/>
      <c r="V2411" s="1430"/>
      <c r="W2411" s="1430"/>
      <c r="X2411" s="1430"/>
      <c r="Y2411" s="1430"/>
      <c r="Z2411" s="1430"/>
      <c r="AA2411" s="1430"/>
      <c r="AB2411" s="1430"/>
      <c r="AC2411" s="1507">
        <f t="shared" si="809"/>
        <v>10</v>
      </c>
      <c r="AD2411" s="1508">
        <f t="shared" si="810"/>
        <v>10</v>
      </c>
      <c r="AE2411" s="14">
        <f t="shared" si="811"/>
        <v>-1500.5666666666666</v>
      </c>
      <c r="AF2411" s="14">
        <f t="shared" si="812"/>
        <v>0</v>
      </c>
      <c r="AG2411" s="14" t="e">
        <f t="shared" si="813"/>
        <v>#DIV/0!</v>
      </c>
      <c r="AH2411" s="14" t="e">
        <f t="shared" si="814"/>
        <v>#DIV/0!</v>
      </c>
      <c r="AI2411" s="14">
        <f t="shared" si="815"/>
        <v>10</v>
      </c>
      <c r="AJ2411" s="1224"/>
      <c r="AK2411" s="1779"/>
    </row>
    <row r="2412" spans="1:37" ht="20.25" customHeight="1">
      <c r="A2412" s="1424">
        <v>39</v>
      </c>
      <c r="B2412" s="1260" t="s">
        <v>8816</v>
      </c>
      <c r="C2412" s="1080" t="s">
        <v>64</v>
      </c>
      <c r="D2412" s="648">
        <v>1</v>
      </c>
      <c r="E2412" s="647">
        <v>52</v>
      </c>
      <c r="F2412" s="1199">
        <f t="shared" si="816"/>
        <v>52</v>
      </c>
      <c r="G2412" s="1430"/>
      <c r="H2412" s="1430"/>
      <c r="I2412" s="1075">
        <v>44838</v>
      </c>
      <c r="J2412" s="647"/>
      <c r="K2412" s="1430"/>
      <c r="L2412" s="1430"/>
      <c r="M2412" s="1078"/>
      <c r="N2412" s="1429"/>
      <c r="O2412" s="1430"/>
      <c r="P2412" s="1430">
        <v>3</v>
      </c>
      <c r="Q2412" s="1430"/>
      <c r="R2412" s="1430"/>
      <c r="S2412" s="1430"/>
      <c r="T2412" s="1430"/>
      <c r="U2412" s="1430"/>
      <c r="V2412" s="1430"/>
      <c r="W2412" s="1430"/>
      <c r="X2412" s="1430"/>
      <c r="Y2412" s="1430"/>
      <c r="Z2412" s="1430"/>
      <c r="AA2412" s="1430"/>
      <c r="AB2412" s="1430"/>
      <c r="AC2412" s="1507">
        <f t="shared" si="809"/>
        <v>49</v>
      </c>
      <c r="AD2412" s="1508">
        <f t="shared" si="810"/>
        <v>49</v>
      </c>
      <c r="AE2412" s="14">
        <f t="shared" si="811"/>
        <v>-1500.5666666666666</v>
      </c>
      <c r="AF2412" s="14">
        <f t="shared" si="812"/>
        <v>1</v>
      </c>
      <c r="AG2412" s="14">
        <f t="shared" si="813"/>
        <v>49</v>
      </c>
      <c r="AH2412" s="14">
        <f t="shared" si="814"/>
        <v>1549.5666666666666</v>
      </c>
      <c r="AI2412" s="14">
        <f t="shared" si="815"/>
        <v>1549.5666666666666</v>
      </c>
      <c r="AJ2412" s="1224"/>
      <c r="AK2412" s="1779"/>
    </row>
    <row r="2413" spans="1:37" ht="20.25" customHeight="1">
      <c r="A2413" s="1424">
        <v>40</v>
      </c>
      <c r="B2413" s="1261" t="s">
        <v>5874</v>
      </c>
      <c r="C2413" s="1080" t="s">
        <v>66</v>
      </c>
      <c r="D2413" s="648">
        <v>1</v>
      </c>
      <c r="E2413" s="647">
        <v>11</v>
      </c>
      <c r="F2413" s="1199">
        <f t="shared" si="816"/>
        <v>11</v>
      </c>
      <c r="G2413" s="1430"/>
      <c r="H2413" s="1430"/>
      <c r="I2413" s="1075" t="s">
        <v>8817</v>
      </c>
      <c r="J2413" s="647"/>
      <c r="K2413" s="1430"/>
      <c r="L2413" s="1430"/>
      <c r="M2413" s="1078"/>
      <c r="N2413" s="1429"/>
      <c r="O2413" s="1430"/>
      <c r="P2413" s="1430">
        <v>5</v>
      </c>
      <c r="Q2413" s="1430"/>
      <c r="R2413" s="1430"/>
      <c r="S2413" s="1430"/>
      <c r="T2413" s="1430"/>
      <c r="U2413" s="1430"/>
      <c r="V2413" s="1430"/>
      <c r="W2413" s="1430"/>
      <c r="X2413" s="1430"/>
      <c r="Y2413" s="1430"/>
      <c r="Z2413" s="1430"/>
      <c r="AA2413" s="1430"/>
      <c r="AB2413" s="1430"/>
      <c r="AC2413" s="1507">
        <f t="shared" si="809"/>
        <v>6</v>
      </c>
      <c r="AD2413" s="1508">
        <f t="shared" si="810"/>
        <v>6</v>
      </c>
      <c r="AE2413" s="14">
        <f t="shared" si="811"/>
        <v>-1500.5666666666666</v>
      </c>
      <c r="AF2413" s="14">
        <f t="shared" si="812"/>
        <v>1.6666666666666667</v>
      </c>
      <c r="AG2413" s="14">
        <f t="shared" si="813"/>
        <v>3.5999999999999996</v>
      </c>
      <c r="AH2413" s="14">
        <f t="shared" si="814"/>
        <v>1504.1666666666665</v>
      </c>
      <c r="AI2413" s="14">
        <f t="shared" si="815"/>
        <v>2506.9444444444443</v>
      </c>
      <c r="AJ2413" s="1224"/>
      <c r="AK2413" s="1779"/>
    </row>
    <row r="2414" spans="1:37" ht="20.25" customHeight="1">
      <c r="A2414" s="1424">
        <v>41</v>
      </c>
      <c r="B2414" s="1262" t="s">
        <v>8818</v>
      </c>
      <c r="C2414" s="1080" t="s">
        <v>64</v>
      </c>
      <c r="D2414" s="648">
        <v>1251.8399999999999</v>
      </c>
      <c r="E2414" s="647">
        <v>150</v>
      </c>
      <c r="F2414" s="1199">
        <f t="shared" si="816"/>
        <v>187776</v>
      </c>
      <c r="G2414" s="1430"/>
      <c r="H2414" s="1430"/>
      <c r="I2414" s="1075">
        <v>44865</v>
      </c>
      <c r="J2414" s="647"/>
      <c r="K2414" s="1430"/>
      <c r="L2414" s="1430"/>
      <c r="M2414" s="1078"/>
      <c r="N2414" s="1429"/>
      <c r="O2414" s="1430"/>
      <c r="P2414" s="1430">
        <v>0</v>
      </c>
      <c r="Q2414" s="1430"/>
      <c r="R2414" s="1430"/>
      <c r="S2414" s="1430"/>
      <c r="T2414" s="1430"/>
      <c r="U2414" s="1430"/>
      <c r="V2414" s="1430"/>
      <c r="W2414" s="1430"/>
      <c r="X2414" s="1430"/>
      <c r="Y2414" s="1430"/>
      <c r="Z2414" s="1430"/>
      <c r="AA2414" s="1430"/>
      <c r="AB2414" s="1430"/>
      <c r="AC2414" s="1507">
        <f t="shared" si="809"/>
        <v>150</v>
      </c>
      <c r="AD2414" s="1508">
        <f t="shared" si="810"/>
        <v>187776</v>
      </c>
      <c r="AE2414" s="14">
        <f t="shared" si="811"/>
        <v>-1500.5666666666666</v>
      </c>
      <c r="AF2414" s="14">
        <f t="shared" si="812"/>
        <v>0</v>
      </c>
      <c r="AG2414" s="14" t="e">
        <f t="shared" si="813"/>
        <v>#DIV/0!</v>
      </c>
      <c r="AH2414" s="14" t="e">
        <f t="shared" si="814"/>
        <v>#DIV/0!</v>
      </c>
      <c r="AI2414" s="14">
        <f t="shared" si="815"/>
        <v>150</v>
      </c>
      <c r="AJ2414" s="1224"/>
      <c r="AK2414" s="1779"/>
    </row>
    <row r="2415" spans="1:37" ht="31.5">
      <c r="A2415" s="1424">
        <v>42</v>
      </c>
      <c r="B2415" s="1262" t="s">
        <v>7462</v>
      </c>
      <c r="C2415" s="1080" t="s">
        <v>177</v>
      </c>
      <c r="D2415" s="648">
        <v>1</v>
      </c>
      <c r="E2415" s="647">
        <v>1740</v>
      </c>
      <c r="F2415" s="1199">
        <f t="shared" si="816"/>
        <v>1740</v>
      </c>
      <c r="G2415" s="1430"/>
      <c r="H2415" s="1430"/>
      <c r="I2415" s="1075">
        <v>44907</v>
      </c>
      <c r="J2415" s="647"/>
      <c r="K2415" s="1430"/>
      <c r="L2415" s="1430"/>
      <c r="M2415" s="1078"/>
      <c r="N2415" s="1429"/>
      <c r="O2415" s="1430">
        <v>1620</v>
      </c>
      <c r="P2415" s="1430">
        <v>0</v>
      </c>
      <c r="Q2415" s="1430"/>
      <c r="R2415" s="1430"/>
      <c r="S2415" s="1430"/>
      <c r="T2415" s="1430"/>
      <c r="U2415" s="1430"/>
      <c r="V2415" s="1430"/>
      <c r="W2415" s="1430"/>
      <c r="X2415" s="1430"/>
      <c r="Y2415" s="1430"/>
      <c r="Z2415" s="1430"/>
      <c r="AA2415" s="1430"/>
      <c r="AB2415" s="1430"/>
      <c r="AC2415" s="1507">
        <f t="shared" si="809"/>
        <v>120</v>
      </c>
      <c r="AD2415" s="1508">
        <f t="shared" si="810"/>
        <v>120</v>
      </c>
      <c r="AE2415" s="14">
        <f t="shared" si="811"/>
        <v>-1500.5666666666666</v>
      </c>
      <c r="AF2415" s="14">
        <f t="shared" si="812"/>
        <v>540</v>
      </c>
      <c r="AG2415" s="14">
        <f t="shared" si="813"/>
        <v>0.22222222222222221</v>
      </c>
      <c r="AH2415" s="14">
        <f t="shared" si="814"/>
        <v>1500.7888888888888</v>
      </c>
      <c r="AI2415" s="14">
        <f t="shared" si="815"/>
        <v>810426</v>
      </c>
      <c r="AJ2415" s="1224"/>
      <c r="AK2415" s="1779"/>
    </row>
    <row r="2416" spans="1:37" ht="31.5">
      <c r="A2416" s="1424">
        <v>43</v>
      </c>
      <c r="B2416" s="1262" t="s">
        <v>7461</v>
      </c>
      <c r="C2416" s="1080" t="s">
        <v>177</v>
      </c>
      <c r="D2416" s="648">
        <v>1</v>
      </c>
      <c r="E2416" s="647">
        <v>510</v>
      </c>
      <c r="F2416" s="1199">
        <f t="shared" si="816"/>
        <v>510</v>
      </c>
      <c r="G2416" s="1430"/>
      <c r="H2416" s="1430"/>
      <c r="I2416" s="1075">
        <v>44907</v>
      </c>
      <c r="J2416" s="647"/>
      <c r="K2416" s="1430"/>
      <c r="L2416" s="1430"/>
      <c r="M2416" s="1078"/>
      <c r="N2416" s="1429"/>
      <c r="O2416" s="1430">
        <v>420</v>
      </c>
      <c r="P2416" s="1430">
        <v>30</v>
      </c>
      <c r="Q2416" s="1430"/>
      <c r="R2416" s="1430"/>
      <c r="S2416" s="1430"/>
      <c r="T2416" s="1430"/>
      <c r="U2416" s="1430"/>
      <c r="V2416" s="1430"/>
      <c r="W2416" s="1430"/>
      <c r="X2416" s="1430"/>
      <c r="Y2416" s="1430"/>
      <c r="Z2416" s="1430"/>
      <c r="AA2416" s="1430"/>
      <c r="AB2416" s="1430"/>
      <c r="AC2416" s="1507">
        <f t="shared" si="809"/>
        <v>60</v>
      </c>
      <c r="AD2416" s="1508">
        <f t="shared" si="810"/>
        <v>60</v>
      </c>
      <c r="AE2416" s="14">
        <f t="shared" si="811"/>
        <v>-1500.5666666666666</v>
      </c>
      <c r="AF2416" s="14">
        <f t="shared" si="812"/>
        <v>150</v>
      </c>
      <c r="AG2416" s="14">
        <f t="shared" si="813"/>
        <v>0.4</v>
      </c>
      <c r="AH2416" s="14">
        <f t="shared" si="814"/>
        <v>1500.9666666666667</v>
      </c>
      <c r="AI2416" s="14">
        <f t="shared" si="815"/>
        <v>225145</v>
      </c>
      <c r="AJ2416" s="1224"/>
      <c r="AK2416" s="1779"/>
    </row>
    <row r="2417" spans="1:37" ht="31.5">
      <c r="A2417" s="1424">
        <v>44</v>
      </c>
      <c r="B2417" s="1263" t="s">
        <v>7461</v>
      </c>
      <c r="C2417" s="1080" t="s">
        <v>177</v>
      </c>
      <c r="D2417" s="648">
        <v>1</v>
      </c>
      <c r="E2417" s="647">
        <v>540</v>
      </c>
      <c r="F2417" s="1199">
        <f t="shared" si="816"/>
        <v>540</v>
      </c>
      <c r="G2417" s="1430"/>
      <c r="H2417" s="1430"/>
      <c r="I2417" s="1075">
        <v>44907</v>
      </c>
      <c r="J2417" s="647"/>
      <c r="K2417" s="1430"/>
      <c r="L2417" s="1430"/>
      <c r="M2417" s="1078"/>
      <c r="N2417" s="1429"/>
      <c r="O2417" s="1430">
        <v>300</v>
      </c>
      <c r="P2417" s="1430">
        <v>30</v>
      </c>
      <c r="Q2417" s="1430"/>
      <c r="R2417" s="1430"/>
      <c r="S2417" s="1430"/>
      <c r="T2417" s="1430"/>
      <c r="U2417" s="1430"/>
      <c r="V2417" s="1430"/>
      <c r="W2417" s="1430"/>
      <c r="X2417" s="1430"/>
      <c r="Y2417" s="1430"/>
      <c r="Z2417" s="1430"/>
      <c r="AA2417" s="1430"/>
      <c r="AB2417" s="1430"/>
      <c r="AC2417" s="1507">
        <f t="shared" si="809"/>
        <v>210</v>
      </c>
      <c r="AD2417" s="1508">
        <f t="shared" si="810"/>
        <v>210</v>
      </c>
      <c r="AE2417" s="14">
        <f t="shared" si="811"/>
        <v>-1500.5666666666666</v>
      </c>
      <c r="AF2417" s="14">
        <f t="shared" si="812"/>
        <v>110</v>
      </c>
      <c r="AG2417" s="14">
        <f t="shared" si="813"/>
        <v>1.9090909090909092</v>
      </c>
      <c r="AH2417" s="14">
        <f t="shared" si="814"/>
        <v>1502.4757575757576</v>
      </c>
      <c r="AI2417" s="14">
        <f t="shared" si="815"/>
        <v>165272.33333333331</v>
      </c>
      <c r="AJ2417" s="1224"/>
      <c r="AK2417" s="1779"/>
    </row>
    <row r="2418" spans="1:37" ht="31.5">
      <c r="A2418" s="1424">
        <v>45</v>
      </c>
      <c r="B2418" s="1263" t="s">
        <v>7464</v>
      </c>
      <c r="C2418" s="1080" t="s">
        <v>186</v>
      </c>
      <c r="D2418" s="648">
        <v>1</v>
      </c>
      <c r="E2418" s="647">
        <v>196</v>
      </c>
      <c r="F2418" s="1199">
        <f t="shared" si="816"/>
        <v>196</v>
      </c>
      <c r="G2418" s="1430"/>
      <c r="H2418" s="1430"/>
      <c r="I2418" s="1075">
        <v>44907</v>
      </c>
      <c r="J2418" s="647"/>
      <c r="K2418" s="1430"/>
      <c r="L2418" s="1430"/>
      <c r="M2418" s="1078"/>
      <c r="N2418" s="1429"/>
      <c r="O2418" s="1430">
        <v>126</v>
      </c>
      <c r="P2418" s="1430">
        <v>42</v>
      </c>
      <c r="Q2418" s="1430"/>
      <c r="R2418" s="1430"/>
      <c r="S2418" s="1430"/>
      <c r="T2418" s="1430"/>
      <c r="U2418" s="1430"/>
      <c r="V2418" s="1430"/>
      <c r="W2418" s="1430"/>
      <c r="X2418" s="1430"/>
      <c r="Y2418" s="1430"/>
      <c r="Z2418" s="1430"/>
      <c r="AA2418" s="1430"/>
      <c r="AB2418" s="1430"/>
      <c r="AC2418" s="1507">
        <f t="shared" si="809"/>
        <v>28</v>
      </c>
      <c r="AD2418" s="1508">
        <f t="shared" si="810"/>
        <v>28</v>
      </c>
      <c r="AE2418" s="14">
        <f t="shared" si="811"/>
        <v>-1500.5666666666666</v>
      </c>
      <c r="AF2418" s="14">
        <f t="shared" si="812"/>
        <v>56</v>
      </c>
      <c r="AG2418" s="14">
        <f t="shared" si="813"/>
        <v>0.5</v>
      </c>
      <c r="AH2418" s="14">
        <f t="shared" si="814"/>
        <v>1501.0666666666666</v>
      </c>
      <c r="AI2418" s="14">
        <f t="shared" si="815"/>
        <v>84059.733333333337</v>
      </c>
      <c r="AJ2418" s="1224"/>
      <c r="AK2418" s="1779"/>
    </row>
    <row r="2419" spans="1:37" ht="43.5" customHeight="1">
      <c r="A2419" s="1424">
        <v>48</v>
      </c>
      <c r="B2419" s="1263" t="s">
        <v>8819</v>
      </c>
      <c r="C2419" s="1080" t="s">
        <v>66</v>
      </c>
      <c r="D2419" s="648">
        <v>1</v>
      </c>
      <c r="E2419" s="647">
        <v>3000</v>
      </c>
      <c r="F2419" s="1199">
        <f t="shared" si="816"/>
        <v>3000</v>
      </c>
      <c r="G2419" s="1430"/>
      <c r="H2419" s="1430"/>
      <c r="I2419" s="1075">
        <v>44907</v>
      </c>
      <c r="J2419" s="647"/>
      <c r="K2419" s="1430"/>
      <c r="L2419" s="1430"/>
      <c r="M2419" s="1078"/>
      <c r="N2419" s="1429"/>
      <c r="O2419" s="1430"/>
      <c r="P2419" s="1430">
        <v>100</v>
      </c>
      <c r="Q2419" s="1430"/>
      <c r="R2419" s="1430"/>
      <c r="S2419" s="1430"/>
      <c r="T2419" s="1430"/>
      <c r="U2419" s="1430"/>
      <c r="V2419" s="1430"/>
      <c r="W2419" s="1430"/>
      <c r="X2419" s="1430"/>
      <c r="Y2419" s="1430"/>
      <c r="Z2419" s="1430"/>
      <c r="AA2419" s="1430"/>
      <c r="AB2419" s="1430"/>
      <c r="AC2419" s="1507">
        <f t="shared" si="809"/>
        <v>2900</v>
      </c>
      <c r="AD2419" s="1508">
        <f t="shared" si="810"/>
        <v>2900</v>
      </c>
      <c r="AE2419" s="14">
        <f t="shared" si="811"/>
        <v>-1500.5666666666666</v>
      </c>
      <c r="AF2419" s="14">
        <f t="shared" si="812"/>
        <v>33.333333333333336</v>
      </c>
      <c r="AG2419" s="14">
        <f t="shared" si="813"/>
        <v>87</v>
      </c>
      <c r="AH2419" s="14">
        <f t="shared" si="814"/>
        <v>1587.5666666666666</v>
      </c>
      <c r="AI2419" s="14">
        <f t="shared" si="815"/>
        <v>52918.888888888891</v>
      </c>
      <c r="AJ2419" s="1224"/>
      <c r="AK2419" s="1779"/>
    </row>
    <row r="2420" spans="1:37" ht="43.5" customHeight="1">
      <c r="A2420" s="1424">
        <v>49</v>
      </c>
      <c r="B2420" s="661" t="s">
        <v>7486</v>
      </c>
      <c r="C2420" s="1080" t="s">
        <v>66</v>
      </c>
      <c r="D2420" s="1152">
        <v>1</v>
      </c>
      <c r="E2420" s="1212">
        <v>90</v>
      </c>
      <c r="F2420" s="1076">
        <f t="shared" si="816"/>
        <v>90</v>
      </c>
      <c r="G2420" s="1072"/>
      <c r="H2420" s="1072"/>
      <c r="I2420" s="1074">
        <v>44907</v>
      </c>
      <c r="J2420" s="1243"/>
      <c r="K2420" s="1077"/>
      <c r="L2420" s="1077"/>
      <c r="M2420" s="1077"/>
      <c r="N2420" s="655"/>
      <c r="O2420" s="1077"/>
      <c r="P2420" s="1072">
        <v>0</v>
      </c>
      <c r="Q2420" s="1077"/>
      <c r="R2420" s="1430"/>
      <c r="S2420" s="1430"/>
      <c r="T2420" s="1430"/>
      <c r="U2420" s="1430"/>
      <c r="V2420" s="1430"/>
      <c r="W2420" s="1430"/>
      <c r="X2420" s="1430"/>
      <c r="Y2420" s="1430"/>
      <c r="Z2420" s="1430"/>
      <c r="AA2420" s="1430"/>
      <c r="AB2420" s="1430"/>
      <c r="AC2420" s="1507">
        <f t="shared" si="809"/>
        <v>90</v>
      </c>
      <c r="AD2420" s="1508">
        <f t="shared" si="810"/>
        <v>90</v>
      </c>
      <c r="AE2420" s="14">
        <f t="shared" si="811"/>
        <v>-1500.5666666666666</v>
      </c>
      <c r="AF2420" s="14">
        <f t="shared" si="812"/>
        <v>0</v>
      </c>
      <c r="AG2420" s="14" t="e">
        <f t="shared" si="813"/>
        <v>#DIV/0!</v>
      </c>
      <c r="AH2420" s="14" t="e">
        <f t="shared" si="814"/>
        <v>#DIV/0!</v>
      </c>
      <c r="AI2420" s="14">
        <f t="shared" si="815"/>
        <v>90</v>
      </c>
      <c r="AJ2420" s="1224"/>
      <c r="AK2420" s="1779"/>
    </row>
    <row r="2421" spans="1:37" ht="48.75" customHeight="1">
      <c r="A2421" s="1424">
        <v>51</v>
      </c>
      <c r="B2421" s="661" t="s">
        <v>6983</v>
      </c>
      <c r="C2421" s="1080" t="s">
        <v>186</v>
      </c>
      <c r="D2421" s="1152">
        <v>1</v>
      </c>
      <c r="E2421" s="1212">
        <v>30</v>
      </c>
      <c r="F2421" s="1076">
        <f t="shared" si="816"/>
        <v>30</v>
      </c>
      <c r="G2421" s="1072"/>
      <c r="H2421" s="1072"/>
      <c r="I2421" s="1074">
        <v>44907</v>
      </c>
      <c r="J2421" s="1243"/>
      <c r="K2421" s="1077"/>
      <c r="L2421" s="1077"/>
      <c r="M2421" s="1077"/>
      <c r="N2421" s="655"/>
      <c r="O2421" s="1077">
        <v>13</v>
      </c>
      <c r="P2421" s="1072">
        <v>4</v>
      </c>
      <c r="Q2421" s="1077"/>
      <c r="R2421" s="1430"/>
      <c r="S2421" s="1430"/>
      <c r="T2421" s="1430"/>
      <c r="U2421" s="1430"/>
      <c r="V2421" s="1430"/>
      <c r="W2421" s="1430"/>
      <c r="X2421" s="1430"/>
      <c r="Y2421" s="1430"/>
      <c r="Z2421" s="1430"/>
      <c r="AA2421" s="1430"/>
      <c r="AB2421" s="1430"/>
      <c r="AC2421" s="1507">
        <f t="shared" si="809"/>
        <v>13</v>
      </c>
      <c r="AD2421" s="1508">
        <f t="shared" si="810"/>
        <v>13</v>
      </c>
      <c r="AE2421" s="14">
        <f t="shared" si="811"/>
        <v>-1500.5666666666666</v>
      </c>
      <c r="AF2421" s="14">
        <f t="shared" si="812"/>
        <v>5.666666666666667</v>
      </c>
      <c r="AG2421" s="14">
        <f t="shared" si="813"/>
        <v>2.2941176470588234</v>
      </c>
      <c r="AH2421" s="14">
        <f t="shared" si="814"/>
        <v>1502.8607843137254</v>
      </c>
      <c r="AI2421" s="14">
        <f t="shared" si="815"/>
        <v>8516.2111111111117</v>
      </c>
      <c r="AJ2421" s="1224"/>
      <c r="AK2421" s="1779"/>
    </row>
    <row r="2422" spans="1:37" ht="59.25" customHeight="1">
      <c r="A2422" s="1424">
        <v>52</v>
      </c>
      <c r="B2422" s="661" t="s">
        <v>6983</v>
      </c>
      <c r="C2422" s="1080" t="s">
        <v>186</v>
      </c>
      <c r="D2422" s="1152">
        <v>1</v>
      </c>
      <c r="E2422" s="1212">
        <v>30</v>
      </c>
      <c r="F2422" s="1076">
        <f t="shared" si="816"/>
        <v>30</v>
      </c>
      <c r="G2422" s="1072"/>
      <c r="H2422" s="1072"/>
      <c r="I2422" s="1074">
        <v>44907</v>
      </c>
      <c r="J2422" s="1243"/>
      <c r="K2422" s="1077"/>
      <c r="L2422" s="1077"/>
      <c r="M2422" s="1077"/>
      <c r="N2422" s="655"/>
      <c r="O2422" s="1077">
        <v>5</v>
      </c>
      <c r="P2422" s="1072">
        <v>6</v>
      </c>
      <c r="Q2422" s="1077"/>
      <c r="R2422" s="1430"/>
      <c r="S2422" s="1430"/>
      <c r="T2422" s="1430"/>
      <c r="U2422" s="1430"/>
      <c r="V2422" s="1430"/>
      <c r="W2422" s="1430"/>
      <c r="X2422" s="1430"/>
      <c r="Y2422" s="1430"/>
      <c r="Z2422" s="1430"/>
      <c r="AA2422" s="1430"/>
      <c r="AB2422" s="1430"/>
      <c r="AC2422" s="1507">
        <f t="shared" si="809"/>
        <v>19</v>
      </c>
      <c r="AD2422" s="1508">
        <f t="shared" si="810"/>
        <v>19</v>
      </c>
      <c r="AE2422" s="14">
        <f t="shared" si="811"/>
        <v>-1500.5666666666666</v>
      </c>
      <c r="AF2422" s="14">
        <f t="shared" si="812"/>
        <v>3.6666666666666665</v>
      </c>
      <c r="AG2422" s="14">
        <f t="shared" si="813"/>
        <v>5.1818181818181817</v>
      </c>
      <c r="AH2422" s="14">
        <f t="shared" si="814"/>
        <v>1505.7484848484848</v>
      </c>
      <c r="AI2422" s="14">
        <f t="shared" si="815"/>
        <v>5521.0777777777776</v>
      </c>
      <c r="AJ2422" s="1224"/>
      <c r="AK2422" s="1779"/>
    </row>
    <row r="2423" spans="1:37" ht="15.75">
      <c r="A2423" s="1424">
        <v>53</v>
      </c>
      <c r="B2423" s="661" t="s">
        <v>8820</v>
      </c>
      <c r="C2423" s="1080" t="s">
        <v>177</v>
      </c>
      <c r="D2423" s="1152">
        <v>1</v>
      </c>
      <c r="E2423" s="1212">
        <v>1320</v>
      </c>
      <c r="F2423" s="1076">
        <f t="shared" si="816"/>
        <v>1320</v>
      </c>
      <c r="G2423" s="1072"/>
      <c r="H2423" s="1072"/>
      <c r="I2423" s="1074">
        <v>44908</v>
      </c>
      <c r="J2423" s="1243"/>
      <c r="K2423" s="1077"/>
      <c r="L2423" s="1077"/>
      <c r="M2423" s="1077"/>
      <c r="N2423" s="655"/>
      <c r="O2423" s="1077">
        <v>1080</v>
      </c>
      <c r="P2423" s="1072">
        <v>0</v>
      </c>
      <c r="Q2423" s="1077"/>
      <c r="R2423" s="1430"/>
      <c r="S2423" s="1430"/>
      <c r="T2423" s="1430"/>
      <c r="U2423" s="1430"/>
      <c r="V2423" s="1430"/>
      <c r="W2423" s="1430"/>
      <c r="X2423" s="1430"/>
      <c r="Y2423" s="1430"/>
      <c r="Z2423" s="1430"/>
      <c r="AA2423" s="1430"/>
      <c r="AB2423" s="1430"/>
      <c r="AC2423" s="1507">
        <f t="shared" si="809"/>
        <v>240</v>
      </c>
      <c r="AD2423" s="1508">
        <f t="shared" si="810"/>
        <v>240</v>
      </c>
      <c r="AE2423" s="14">
        <f t="shared" si="811"/>
        <v>-1500.5666666666666</v>
      </c>
      <c r="AF2423" s="14">
        <f t="shared" si="812"/>
        <v>360</v>
      </c>
      <c r="AG2423" s="14">
        <f t="shared" si="813"/>
        <v>0.66666666666666663</v>
      </c>
      <c r="AH2423" s="14">
        <f t="shared" si="814"/>
        <v>1501.2333333333333</v>
      </c>
      <c r="AI2423" s="14">
        <f t="shared" si="815"/>
        <v>540444</v>
      </c>
      <c r="AJ2423" s="1224"/>
      <c r="AK2423" s="1779"/>
    </row>
    <row r="2424" spans="1:37" ht="31.5">
      <c r="A2424" s="1424">
        <v>54</v>
      </c>
      <c r="B2424" s="661" t="s">
        <v>8009</v>
      </c>
      <c r="C2424" s="1080" t="s">
        <v>66</v>
      </c>
      <c r="D2424" s="1152">
        <v>1</v>
      </c>
      <c r="E2424" s="1212">
        <v>4000</v>
      </c>
      <c r="F2424" s="1076">
        <f t="shared" si="816"/>
        <v>4000</v>
      </c>
      <c r="G2424" s="1072"/>
      <c r="H2424" s="1076"/>
      <c r="I2424" s="1074">
        <v>44915</v>
      </c>
      <c r="J2424" s="1243"/>
      <c r="K2424" s="1077"/>
      <c r="L2424" s="1077"/>
      <c r="M2424" s="1077"/>
      <c r="N2424" s="1073">
        <v>3000</v>
      </c>
      <c r="O2424" s="1077"/>
      <c r="P2424" s="1072">
        <v>0</v>
      </c>
      <c r="Q2424" s="1077"/>
      <c r="R2424" s="1430"/>
      <c r="S2424" s="1430"/>
      <c r="T2424" s="1430"/>
      <c r="U2424" s="1430"/>
      <c r="V2424" s="1430"/>
      <c r="W2424" s="1430"/>
      <c r="X2424" s="1430"/>
      <c r="Y2424" s="1430"/>
      <c r="Z2424" s="1430"/>
      <c r="AA2424" s="1430"/>
      <c r="AB2424" s="1430"/>
      <c r="AC2424" s="1507">
        <f t="shared" si="809"/>
        <v>1000</v>
      </c>
      <c r="AD2424" s="1508">
        <f t="shared" si="810"/>
        <v>1000</v>
      </c>
      <c r="AE2424" s="14">
        <f t="shared" si="811"/>
        <v>-1500.5666666666666</v>
      </c>
      <c r="AF2424" s="14">
        <f t="shared" si="812"/>
        <v>1000</v>
      </c>
      <c r="AG2424" s="14">
        <f t="shared" si="813"/>
        <v>1</v>
      </c>
      <c r="AH2424" s="14">
        <f t="shared" si="814"/>
        <v>1501.5666666666666</v>
      </c>
      <c r="AI2424" s="14">
        <f t="shared" si="815"/>
        <v>1501566.6666666665</v>
      </c>
      <c r="AJ2424" s="1224"/>
      <c r="AK2424" s="1779"/>
    </row>
    <row r="2425" spans="1:37" ht="21" customHeight="1">
      <c r="A2425" s="1424">
        <v>56</v>
      </c>
      <c r="B2425" s="655" t="s">
        <v>3762</v>
      </c>
      <c r="C2425" s="1080" t="s">
        <v>182</v>
      </c>
      <c r="D2425" s="1242">
        <v>17.07</v>
      </c>
      <c r="E2425" s="647">
        <v>160</v>
      </c>
      <c r="F2425" s="1199">
        <f t="shared" si="816"/>
        <v>2731.2</v>
      </c>
      <c r="G2425" s="1430"/>
      <c r="H2425" s="1430"/>
      <c r="I2425" s="1075" t="s">
        <v>8821</v>
      </c>
      <c r="J2425" s="1244"/>
      <c r="K2425" s="1430"/>
      <c r="L2425" s="1429">
        <v>427</v>
      </c>
      <c r="M2425" s="1075">
        <v>43936</v>
      </c>
      <c r="N2425" s="1429"/>
      <c r="O2425" s="1430">
        <v>10</v>
      </c>
      <c r="P2425" s="1430">
        <v>0</v>
      </c>
      <c r="Q2425" s="1430"/>
      <c r="R2425" s="1430"/>
      <c r="S2425" s="1430"/>
      <c r="T2425" s="1430"/>
      <c r="U2425" s="1430"/>
      <c r="V2425" s="1430"/>
      <c r="W2425" s="1430"/>
      <c r="X2425" s="1430"/>
      <c r="Y2425" s="1430"/>
      <c r="Z2425" s="1430"/>
      <c r="AA2425" s="1430"/>
      <c r="AB2425" s="1430"/>
      <c r="AC2425" s="1507">
        <f t="shared" si="809"/>
        <v>150</v>
      </c>
      <c r="AD2425" s="1508">
        <f t="shared" si="810"/>
        <v>2560.5</v>
      </c>
      <c r="AE2425" s="14">
        <f t="shared" si="811"/>
        <v>-1500.5666666666666</v>
      </c>
      <c r="AF2425" s="14">
        <f t="shared" si="812"/>
        <v>3.3333333333333335</v>
      </c>
      <c r="AG2425" s="14">
        <f t="shared" si="813"/>
        <v>45</v>
      </c>
      <c r="AH2425" s="14">
        <f t="shared" si="814"/>
        <v>1545.5666666666666</v>
      </c>
      <c r="AI2425" s="14">
        <f t="shared" si="815"/>
        <v>5151.8888888888887</v>
      </c>
      <c r="AJ2425" s="1224"/>
      <c r="AK2425" s="1779"/>
    </row>
    <row r="2426" spans="1:37" ht="21" customHeight="1">
      <c r="A2426" s="1424">
        <v>57</v>
      </c>
      <c r="B2426" s="655" t="s">
        <v>8822</v>
      </c>
      <c r="C2426" s="1080" t="s">
        <v>177</v>
      </c>
      <c r="D2426" s="1242">
        <v>1.39</v>
      </c>
      <c r="E2426" s="647">
        <v>635</v>
      </c>
      <c r="F2426" s="1199">
        <f t="shared" si="816"/>
        <v>882.65</v>
      </c>
      <c r="G2426" s="1430"/>
      <c r="H2426" s="1430"/>
      <c r="I2426" s="1075" t="s">
        <v>8823</v>
      </c>
      <c r="J2426" s="1075">
        <v>45352</v>
      </c>
      <c r="K2426" s="1430"/>
      <c r="L2426" s="1429">
        <v>8</v>
      </c>
      <c r="M2426" s="1075">
        <v>44202</v>
      </c>
      <c r="N2426" s="1429">
        <v>98</v>
      </c>
      <c r="O2426" s="1430">
        <v>37</v>
      </c>
      <c r="P2426" s="1430">
        <v>0</v>
      </c>
      <c r="Q2426" s="1430"/>
      <c r="R2426" s="1430"/>
      <c r="S2426" s="1430"/>
      <c r="T2426" s="1430"/>
      <c r="U2426" s="1430"/>
      <c r="V2426" s="1430"/>
      <c r="W2426" s="1430"/>
      <c r="X2426" s="1430"/>
      <c r="Y2426" s="1430"/>
      <c r="Z2426" s="1430"/>
      <c r="AA2426" s="1430"/>
      <c r="AB2426" s="1430"/>
      <c r="AC2426" s="1507">
        <f t="shared" si="809"/>
        <v>500</v>
      </c>
      <c r="AD2426" s="1508">
        <f t="shared" si="810"/>
        <v>695</v>
      </c>
      <c r="AE2426" s="14">
        <f t="shared" si="811"/>
        <v>11.166666666666666</v>
      </c>
      <c r="AF2426" s="14">
        <f t="shared" si="812"/>
        <v>45</v>
      </c>
      <c r="AG2426" s="14">
        <f t="shared" si="813"/>
        <v>11.111111111111111</v>
      </c>
      <c r="AH2426" s="14">
        <f t="shared" si="814"/>
        <v>-5.5555555555555358E-2</v>
      </c>
      <c r="AI2426" s="14">
        <f t="shared" si="815"/>
        <v>-2.5</v>
      </c>
      <c r="AJ2426" s="1224"/>
      <c r="AK2426" s="1779"/>
    </row>
    <row r="2427" spans="1:37" ht="21" customHeight="1">
      <c r="A2427" s="1424">
        <v>58</v>
      </c>
      <c r="B2427" s="1257" t="s">
        <v>2933</v>
      </c>
      <c r="C2427" s="1080" t="s">
        <v>66</v>
      </c>
      <c r="D2427" s="1245">
        <v>48.392159999999997</v>
      </c>
      <c r="E2427" s="647">
        <v>600</v>
      </c>
      <c r="F2427" s="1199">
        <f t="shared" si="816"/>
        <v>29035.295999999998</v>
      </c>
      <c r="G2427" s="1430"/>
      <c r="H2427" s="1430"/>
      <c r="I2427" s="1075" t="s">
        <v>8824</v>
      </c>
      <c r="J2427" s="1075">
        <v>45170</v>
      </c>
      <c r="K2427" s="1430"/>
      <c r="L2427" s="1429">
        <v>280</v>
      </c>
      <c r="M2427" s="1075" t="s">
        <v>8825</v>
      </c>
      <c r="N2427" s="1429"/>
      <c r="O2427" s="1430"/>
      <c r="P2427" s="1073">
        <v>0</v>
      </c>
      <c r="Q2427" s="1430"/>
      <c r="R2427" s="1430"/>
      <c r="S2427" s="1430"/>
      <c r="T2427" s="1430"/>
      <c r="U2427" s="1430"/>
      <c r="V2427" s="1430"/>
      <c r="W2427" s="1430"/>
      <c r="X2427" s="1430"/>
      <c r="Y2427" s="1430"/>
      <c r="Z2427" s="1430"/>
      <c r="AA2427" s="1430"/>
      <c r="AB2427" s="1430"/>
      <c r="AC2427" s="1507">
        <f t="shared" si="809"/>
        <v>600</v>
      </c>
      <c r="AD2427" s="1508">
        <f t="shared" si="810"/>
        <v>29035.295999999998</v>
      </c>
      <c r="AE2427" s="14">
        <f t="shared" si="811"/>
        <v>5.0999999999999996</v>
      </c>
      <c r="AF2427" s="14">
        <f t="shared" si="812"/>
        <v>0</v>
      </c>
      <c r="AG2427" s="14" t="e">
        <f t="shared" si="813"/>
        <v>#DIV/0!</v>
      </c>
      <c r="AH2427" s="14" t="e">
        <f t="shared" si="814"/>
        <v>#DIV/0!</v>
      </c>
      <c r="AI2427" s="14">
        <f t="shared" si="815"/>
        <v>600</v>
      </c>
      <c r="AJ2427" s="1224"/>
      <c r="AK2427" s="1779"/>
    </row>
    <row r="2428" spans="1:37" ht="21" customHeight="1">
      <c r="A2428" s="1424">
        <v>59</v>
      </c>
      <c r="B2428" s="1257" t="s">
        <v>2933</v>
      </c>
      <c r="C2428" s="1080" t="s">
        <v>66</v>
      </c>
      <c r="D2428" s="1245">
        <v>48.94538</v>
      </c>
      <c r="E2428" s="647">
        <v>480</v>
      </c>
      <c r="F2428" s="1199">
        <f t="shared" si="816"/>
        <v>23493.7824</v>
      </c>
      <c r="G2428" s="1430"/>
      <c r="H2428" s="1430"/>
      <c r="I2428" s="1075" t="s">
        <v>8824</v>
      </c>
      <c r="J2428" s="1075">
        <v>45170</v>
      </c>
      <c r="K2428" s="1430"/>
      <c r="L2428" s="1429">
        <v>280</v>
      </c>
      <c r="M2428" s="1075" t="s">
        <v>8825</v>
      </c>
      <c r="N2428" s="1429">
        <v>50</v>
      </c>
      <c r="O2428" s="1430">
        <v>40</v>
      </c>
      <c r="P2428" s="150">
        <v>40</v>
      </c>
      <c r="Q2428" s="1430"/>
      <c r="R2428" s="1430"/>
      <c r="S2428" s="1430"/>
      <c r="T2428" s="1430"/>
      <c r="U2428" s="1430"/>
      <c r="V2428" s="1430"/>
      <c r="W2428" s="1430"/>
      <c r="X2428" s="1430"/>
      <c r="Y2428" s="1430"/>
      <c r="Z2428" s="1430"/>
      <c r="AA2428" s="1430"/>
      <c r="AB2428" s="1430"/>
      <c r="AC2428" s="1507">
        <f t="shared" si="809"/>
        <v>350</v>
      </c>
      <c r="AD2428" s="1508">
        <f t="shared" si="810"/>
        <v>17130.883000000002</v>
      </c>
      <c r="AE2428" s="14">
        <f t="shared" si="811"/>
        <v>5.0999999999999996</v>
      </c>
      <c r="AF2428" s="14">
        <f t="shared" si="812"/>
        <v>43.333333333333336</v>
      </c>
      <c r="AG2428" s="14">
        <f t="shared" si="813"/>
        <v>8.0769230769230766</v>
      </c>
      <c r="AH2428" s="14">
        <f t="shared" si="814"/>
        <v>2.976923076923077</v>
      </c>
      <c r="AI2428" s="14">
        <f t="shared" si="815"/>
        <v>129</v>
      </c>
      <c r="AJ2428" s="1224"/>
      <c r="AK2428" s="1779"/>
    </row>
    <row r="2429" spans="1:37" ht="15.75">
      <c r="A2429" s="1424">
        <v>60</v>
      </c>
      <c r="B2429" s="1257" t="s">
        <v>3126</v>
      </c>
      <c r="C2429" s="1080" t="s">
        <v>66</v>
      </c>
      <c r="D2429" s="1245">
        <v>105.34868</v>
      </c>
      <c r="E2429" s="647">
        <v>540</v>
      </c>
      <c r="F2429" s="1199">
        <f t="shared" si="816"/>
        <v>56888.287199999999</v>
      </c>
      <c r="G2429" s="1430"/>
      <c r="H2429" s="1430"/>
      <c r="I2429" s="1075" t="s">
        <v>8824</v>
      </c>
      <c r="J2429" s="1075">
        <v>45413</v>
      </c>
      <c r="K2429" s="1430"/>
      <c r="L2429" s="1429">
        <v>280</v>
      </c>
      <c r="M2429" s="1075" t="s">
        <v>8825</v>
      </c>
      <c r="N2429" s="1429"/>
      <c r="O2429" s="1430"/>
      <c r="P2429" s="150">
        <v>0</v>
      </c>
      <c r="Q2429" s="1430"/>
      <c r="R2429" s="1430"/>
      <c r="S2429" s="1430"/>
      <c r="T2429" s="1430"/>
      <c r="U2429" s="1430"/>
      <c r="V2429" s="1430"/>
      <c r="W2429" s="1430"/>
      <c r="X2429" s="1430"/>
      <c r="Y2429" s="1430"/>
      <c r="Z2429" s="1430"/>
      <c r="AA2429" s="1430"/>
      <c r="AB2429" s="1430"/>
      <c r="AC2429" s="1507">
        <f t="shared" si="809"/>
        <v>540</v>
      </c>
      <c r="AD2429" s="1508">
        <f t="shared" si="810"/>
        <v>56888.287199999999</v>
      </c>
      <c r="AE2429" s="14">
        <f t="shared" si="811"/>
        <v>13.2</v>
      </c>
      <c r="AF2429" s="14">
        <f t="shared" si="812"/>
        <v>0</v>
      </c>
      <c r="AG2429" s="14" t="e">
        <f t="shared" si="813"/>
        <v>#DIV/0!</v>
      </c>
      <c r="AH2429" s="14" t="e">
        <f t="shared" si="814"/>
        <v>#DIV/0!</v>
      </c>
      <c r="AI2429" s="14">
        <f t="shared" si="815"/>
        <v>540</v>
      </c>
      <c r="AJ2429" s="1224"/>
      <c r="AK2429" s="1779"/>
    </row>
    <row r="2430" spans="1:37" ht="15.75">
      <c r="A2430" s="1424">
        <v>61</v>
      </c>
      <c r="B2430" s="1257" t="s">
        <v>3126</v>
      </c>
      <c r="C2430" s="1080" t="s">
        <v>66</v>
      </c>
      <c r="D2430" s="1245">
        <v>105.34868</v>
      </c>
      <c r="E2430" s="647">
        <v>80</v>
      </c>
      <c r="F2430" s="1199">
        <f t="shared" si="816"/>
        <v>8427.894400000001</v>
      </c>
      <c r="G2430" s="1430"/>
      <c r="H2430" s="1430"/>
      <c r="I2430" s="1075" t="s">
        <v>8824</v>
      </c>
      <c r="J2430" s="1075">
        <v>45413</v>
      </c>
      <c r="K2430" s="1430"/>
      <c r="L2430" s="1429">
        <v>280</v>
      </c>
      <c r="M2430" s="1075" t="s">
        <v>8825</v>
      </c>
      <c r="N2430" s="1429"/>
      <c r="O2430" s="1430"/>
      <c r="P2430" s="150">
        <v>40</v>
      </c>
      <c r="Q2430" s="1430"/>
      <c r="R2430" s="1430"/>
      <c r="S2430" s="1430"/>
      <c r="T2430" s="1430"/>
      <c r="U2430" s="1430"/>
      <c r="V2430" s="1430"/>
      <c r="W2430" s="1430"/>
      <c r="X2430" s="1430"/>
      <c r="Y2430" s="1430"/>
      <c r="Z2430" s="1430"/>
      <c r="AA2430" s="1430"/>
      <c r="AB2430" s="1430"/>
      <c r="AC2430" s="1507">
        <f t="shared" si="809"/>
        <v>40</v>
      </c>
      <c r="AD2430" s="1508">
        <f t="shared" si="810"/>
        <v>4213.9472000000005</v>
      </c>
      <c r="AE2430" s="14">
        <f t="shared" si="811"/>
        <v>13.2</v>
      </c>
      <c r="AF2430" s="14">
        <f t="shared" si="812"/>
        <v>13.333333333333334</v>
      </c>
      <c r="AG2430" s="14">
        <f t="shared" si="813"/>
        <v>3</v>
      </c>
      <c r="AH2430" s="14">
        <f t="shared" si="814"/>
        <v>-10.199999999999999</v>
      </c>
      <c r="AI2430" s="14">
        <f t="shared" si="815"/>
        <v>-136</v>
      </c>
      <c r="AJ2430" s="1224"/>
      <c r="AK2430" s="1779"/>
    </row>
    <row r="2431" spans="1:37" ht="15.75">
      <c r="A2431" s="1424">
        <v>63</v>
      </c>
      <c r="B2431" s="1257" t="s">
        <v>8828</v>
      </c>
      <c r="C2431" s="1080" t="s">
        <v>156</v>
      </c>
      <c r="D2431" s="648">
        <v>4.08</v>
      </c>
      <c r="E2431" s="647">
        <v>150</v>
      </c>
      <c r="F2431" s="1199">
        <f t="shared" si="816"/>
        <v>612</v>
      </c>
      <c r="G2431" s="1430"/>
      <c r="H2431" s="1430"/>
      <c r="I2431" s="1075" t="s">
        <v>8826</v>
      </c>
      <c r="J2431" s="647"/>
      <c r="K2431" s="1430"/>
      <c r="L2431" s="1429">
        <v>787</v>
      </c>
      <c r="M2431" s="1075" t="s">
        <v>8827</v>
      </c>
      <c r="N2431" s="1429"/>
      <c r="O2431" s="1430"/>
      <c r="P2431" s="150">
        <v>0</v>
      </c>
      <c r="Q2431" s="1430"/>
      <c r="R2431" s="1430"/>
      <c r="S2431" s="1430"/>
      <c r="T2431" s="1430"/>
      <c r="U2431" s="1430"/>
      <c r="V2431" s="1430"/>
      <c r="W2431" s="1430"/>
      <c r="X2431" s="1430"/>
      <c r="Y2431" s="1430"/>
      <c r="Z2431" s="1430"/>
      <c r="AA2431" s="1430"/>
      <c r="AB2431" s="1430"/>
      <c r="AC2431" s="1507">
        <f t="shared" si="809"/>
        <v>150</v>
      </c>
      <c r="AD2431" s="1508">
        <f t="shared" si="810"/>
        <v>612</v>
      </c>
      <c r="AE2431" s="14">
        <f t="shared" si="811"/>
        <v>-1500.5666666666666</v>
      </c>
      <c r="AF2431" s="14">
        <f t="shared" si="812"/>
        <v>0</v>
      </c>
      <c r="AG2431" s="14" t="e">
        <f t="shared" si="813"/>
        <v>#DIV/0!</v>
      </c>
      <c r="AH2431" s="14" t="e">
        <f t="shared" si="814"/>
        <v>#DIV/0!</v>
      </c>
      <c r="AI2431" s="14">
        <f t="shared" si="815"/>
        <v>150</v>
      </c>
      <c r="AJ2431" s="1224"/>
      <c r="AK2431" s="1779"/>
    </row>
    <row r="2432" spans="1:37" ht="15.75">
      <c r="A2432" s="1424">
        <v>64</v>
      </c>
      <c r="B2432" s="1257" t="s">
        <v>8829</v>
      </c>
      <c r="C2432" s="1080" t="s">
        <v>156</v>
      </c>
      <c r="D2432" s="648">
        <v>11.83</v>
      </c>
      <c r="E2432" s="647">
        <v>8</v>
      </c>
      <c r="F2432" s="1199">
        <f t="shared" si="816"/>
        <v>94.64</v>
      </c>
      <c r="G2432" s="1430"/>
      <c r="H2432" s="1430"/>
      <c r="I2432" s="1075" t="s">
        <v>8826</v>
      </c>
      <c r="J2432" s="647"/>
      <c r="K2432" s="1430"/>
      <c r="L2432" s="1429">
        <v>787</v>
      </c>
      <c r="M2432" s="1075" t="s">
        <v>8827</v>
      </c>
      <c r="N2432" s="1429">
        <v>1</v>
      </c>
      <c r="O2432" s="1425">
        <v>3</v>
      </c>
      <c r="P2432" s="150">
        <v>3</v>
      </c>
      <c r="Q2432" s="1430"/>
      <c r="R2432" s="1430"/>
      <c r="S2432" s="1430"/>
      <c r="T2432" s="1430"/>
      <c r="U2432" s="1430"/>
      <c r="V2432" s="1430"/>
      <c r="W2432" s="1430"/>
      <c r="X2432" s="1430"/>
      <c r="Y2432" s="1430"/>
      <c r="Z2432" s="1430"/>
      <c r="AA2432" s="1430"/>
      <c r="AB2432" s="1430"/>
      <c r="AC2432" s="1507">
        <f t="shared" ref="AC2432:AC2458" si="817">E2432+G2432-N2432-O2432-AA2432-P2432-Q2432-R2432-S2432-T2432-U2432-V2432-W2432-X2432-Y2432</f>
        <v>1</v>
      </c>
      <c r="AD2432" s="1508">
        <f t="shared" ref="AD2432:AD2458" si="818">D2432*AC2432</f>
        <v>11.83</v>
      </c>
      <c r="AE2432" s="14">
        <f t="shared" ref="AE2432:AE2437" si="819">(J2432-"01.04.2023")/30</f>
        <v>-1500.5666666666666</v>
      </c>
      <c r="AF2432" s="14">
        <f t="shared" ref="AF2432:AF2458" si="820">(N2432+O2432+P2432+Q2432+R2432+S2432+T2432+U2432+V2432+W2432+X2432+Y2432)/3</f>
        <v>2.3333333333333335</v>
      </c>
      <c r="AG2432" s="14">
        <f t="shared" ref="AG2432:AG2458" si="821">AC2432/AF2432</f>
        <v>0.42857142857142855</v>
      </c>
      <c r="AH2432" s="14">
        <f t="shared" ref="AH2432:AH2437" si="822">AG2432-AE2432</f>
        <v>1500.9952380952379</v>
      </c>
      <c r="AI2432" s="14">
        <f t="shared" ref="AI2432:AI2437" si="823">AC2432-(AE2432*AF2432)</f>
        <v>3502.3222222222221</v>
      </c>
      <c r="AJ2432" s="1224"/>
      <c r="AK2432" s="1779"/>
    </row>
    <row r="2433" spans="1:37" ht="15.75">
      <c r="A2433" s="1424">
        <v>65</v>
      </c>
      <c r="B2433" s="1257" t="s">
        <v>8830</v>
      </c>
      <c r="C2433" s="1080" t="s">
        <v>66</v>
      </c>
      <c r="D2433" s="1246">
        <v>20.064</v>
      </c>
      <c r="E2433" s="647">
        <v>85</v>
      </c>
      <c r="F2433" s="1199">
        <f t="shared" ref="F2433:F2458" si="824">D2433*E2433</f>
        <v>1705.44</v>
      </c>
      <c r="G2433" s="1430"/>
      <c r="H2433" s="1430"/>
      <c r="I2433" s="1075" t="s">
        <v>8831</v>
      </c>
      <c r="J2433" s="647"/>
      <c r="K2433" s="1430"/>
      <c r="L2433" s="1429">
        <v>788</v>
      </c>
      <c r="M2433" s="1075" t="s">
        <v>8827</v>
      </c>
      <c r="N2433" s="1429"/>
      <c r="O2433" s="1425">
        <v>15</v>
      </c>
      <c r="P2433" s="150">
        <v>0</v>
      </c>
      <c r="Q2433" s="1430"/>
      <c r="R2433" s="1430"/>
      <c r="S2433" s="1430"/>
      <c r="T2433" s="1430"/>
      <c r="U2433" s="1430"/>
      <c r="V2433" s="1430"/>
      <c r="W2433" s="1430"/>
      <c r="X2433" s="1430"/>
      <c r="Y2433" s="1430"/>
      <c r="Z2433" s="1430"/>
      <c r="AA2433" s="1430"/>
      <c r="AB2433" s="1430"/>
      <c r="AC2433" s="1507">
        <f t="shared" si="817"/>
        <v>70</v>
      </c>
      <c r="AD2433" s="1508">
        <f t="shared" si="818"/>
        <v>1404.48</v>
      </c>
      <c r="AE2433" s="14">
        <f t="shared" si="819"/>
        <v>-1500.5666666666666</v>
      </c>
      <c r="AF2433" s="14">
        <f t="shared" si="820"/>
        <v>5</v>
      </c>
      <c r="AG2433" s="14">
        <f t="shared" si="821"/>
        <v>14</v>
      </c>
      <c r="AH2433" s="14">
        <f t="shared" si="822"/>
        <v>1514.5666666666666</v>
      </c>
      <c r="AI2433" s="14">
        <f t="shared" si="823"/>
        <v>7572.833333333333</v>
      </c>
      <c r="AJ2433" s="1224"/>
      <c r="AK2433" s="1779"/>
    </row>
    <row r="2434" spans="1:37" ht="15.75">
      <c r="A2434" s="1424">
        <v>66</v>
      </c>
      <c r="B2434" s="1257" t="s">
        <v>5787</v>
      </c>
      <c r="C2434" s="1080" t="s">
        <v>66</v>
      </c>
      <c r="D2434" s="1246">
        <v>5.35</v>
      </c>
      <c r="E2434" s="647">
        <v>260</v>
      </c>
      <c r="F2434" s="1199">
        <f t="shared" si="824"/>
        <v>1391</v>
      </c>
      <c r="G2434" s="1430"/>
      <c r="H2434" s="1430"/>
      <c r="I2434" s="1075" t="s">
        <v>8831</v>
      </c>
      <c r="J2434" s="647"/>
      <c r="K2434" s="1430"/>
      <c r="L2434" s="1429">
        <v>788</v>
      </c>
      <c r="M2434" s="1075" t="s">
        <v>8827</v>
      </c>
      <c r="N2434" s="1429"/>
      <c r="O2434" s="1425">
        <v>20</v>
      </c>
      <c r="P2434" s="150">
        <v>40</v>
      </c>
      <c r="Q2434" s="1430"/>
      <c r="R2434" s="1430"/>
      <c r="S2434" s="1430"/>
      <c r="T2434" s="1430"/>
      <c r="U2434" s="1430"/>
      <c r="V2434" s="1430"/>
      <c r="W2434" s="1430"/>
      <c r="X2434" s="1430"/>
      <c r="Y2434" s="1430"/>
      <c r="Z2434" s="1430"/>
      <c r="AA2434" s="1430"/>
      <c r="AB2434" s="1430"/>
      <c r="AC2434" s="1507">
        <f t="shared" si="817"/>
        <v>200</v>
      </c>
      <c r="AD2434" s="1508">
        <f t="shared" si="818"/>
        <v>1070</v>
      </c>
      <c r="AE2434" s="14">
        <f t="shared" si="819"/>
        <v>-1500.5666666666666</v>
      </c>
      <c r="AF2434" s="14">
        <f t="shared" si="820"/>
        <v>20</v>
      </c>
      <c r="AG2434" s="14">
        <f t="shared" si="821"/>
        <v>10</v>
      </c>
      <c r="AH2434" s="14">
        <f t="shared" si="822"/>
        <v>1510.5666666666666</v>
      </c>
      <c r="AI2434" s="14">
        <f t="shared" si="823"/>
        <v>30211.333333333332</v>
      </c>
      <c r="AJ2434" s="1224"/>
      <c r="AK2434" s="1779"/>
    </row>
    <row r="2435" spans="1:37" ht="15.75">
      <c r="A2435" s="1424">
        <v>67</v>
      </c>
      <c r="B2435" s="1257" t="s">
        <v>5788</v>
      </c>
      <c r="C2435" s="1080" t="s">
        <v>66</v>
      </c>
      <c r="D2435" s="1246">
        <v>5.35</v>
      </c>
      <c r="E2435" s="647">
        <v>260</v>
      </c>
      <c r="F2435" s="1199">
        <f t="shared" si="824"/>
        <v>1391</v>
      </c>
      <c r="G2435" s="1430"/>
      <c r="H2435" s="1430"/>
      <c r="I2435" s="1075" t="s">
        <v>8831</v>
      </c>
      <c r="J2435" s="647"/>
      <c r="K2435" s="1430"/>
      <c r="L2435" s="1429">
        <v>788</v>
      </c>
      <c r="M2435" s="1075" t="s">
        <v>8827</v>
      </c>
      <c r="N2435" s="1429"/>
      <c r="O2435" s="1425">
        <v>110</v>
      </c>
      <c r="P2435" s="150">
        <v>30</v>
      </c>
      <c r="Q2435" s="1430"/>
      <c r="R2435" s="1430"/>
      <c r="S2435" s="1430"/>
      <c r="T2435" s="1430"/>
      <c r="U2435" s="1430"/>
      <c r="V2435" s="1430"/>
      <c r="W2435" s="1430"/>
      <c r="X2435" s="1430"/>
      <c r="Y2435" s="1430"/>
      <c r="Z2435" s="1430"/>
      <c r="AA2435" s="1430"/>
      <c r="AB2435" s="1430"/>
      <c r="AC2435" s="1507">
        <f t="shared" si="817"/>
        <v>120</v>
      </c>
      <c r="AD2435" s="1508">
        <f t="shared" si="818"/>
        <v>642</v>
      </c>
      <c r="AE2435" s="14">
        <f t="shared" si="819"/>
        <v>-1500.5666666666666</v>
      </c>
      <c r="AF2435" s="14">
        <f t="shared" si="820"/>
        <v>46.666666666666664</v>
      </c>
      <c r="AG2435" s="14">
        <f t="shared" si="821"/>
        <v>2.5714285714285716</v>
      </c>
      <c r="AH2435" s="14">
        <f t="shared" si="822"/>
        <v>1503.1380952380953</v>
      </c>
      <c r="AI2435" s="14">
        <f t="shared" si="823"/>
        <v>70146.444444444438</v>
      </c>
      <c r="AJ2435" s="1224"/>
      <c r="AK2435" s="1779"/>
    </row>
    <row r="2436" spans="1:37" ht="15.75">
      <c r="A2436" s="1424">
        <v>68</v>
      </c>
      <c r="B2436" s="1257" t="s">
        <v>8832</v>
      </c>
      <c r="C2436" s="1080" t="s">
        <v>66</v>
      </c>
      <c r="D2436" s="1242">
        <v>3.6764999999999999</v>
      </c>
      <c r="E2436" s="647">
        <v>1800</v>
      </c>
      <c r="F2436" s="1199">
        <f t="shared" si="824"/>
        <v>6617.7</v>
      </c>
      <c r="G2436" s="1430"/>
      <c r="H2436" s="1430"/>
      <c r="I2436" s="1075" t="s">
        <v>8831</v>
      </c>
      <c r="J2436" s="647"/>
      <c r="K2436" s="1430"/>
      <c r="L2436" s="1429">
        <v>788</v>
      </c>
      <c r="M2436" s="1075" t="s">
        <v>8827</v>
      </c>
      <c r="N2436" s="1429">
        <v>200</v>
      </c>
      <c r="O2436" s="1425">
        <v>300</v>
      </c>
      <c r="P2436" s="150">
        <v>450</v>
      </c>
      <c r="Q2436" s="1430"/>
      <c r="R2436" s="1430"/>
      <c r="S2436" s="1430"/>
      <c r="T2436" s="1430"/>
      <c r="U2436" s="1430"/>
      <c r="V2436" s="1430"/>
      <c r="W2436" s="1430"/>
      <c r="X2436" s="1430"/>
      <c r="Y2436" s="1430"/>
      <c r="Z2436" s="1430"/>
      <c r="AA2436" s="1430"/>
      <c r="AB2436" s="1430"/>
      <c r="AC2436" s="1507">
        <f t="shared" si="817"/>
        <v>850</v>
      </c>
      <c r="AD2436" s="1508">
        <f t="shared" si="818"/>
        <v>3125.0250000000001</v>
      </c>
      <c r="AE2436" s="14">
        <f t="shared" si="819"/>
        <v>-1500.5666666666666</v>
      </c>
      <c r="AF2436" s="14">
        <f t="shared" si="820"/>
        <v>316.66666666666669</v>
      </c>
      <c r="AG2436" s="14">
        <f t="shared" si="821"/>
        <v>2.6842105263157894</v>
      </c>
      <c r="AH2436" s="14">
        <f t="shared" si="822"/>
        <v>1503.2508771929824</v>
      </c>
      <c r="AI2436" s="14">
        <f t="shared" si="823"/>
        <v>476029.44444444444</v>
      </c>
      <c r="AJ2436" s="1224"/>
      <c r="AK2436" s="1779"/>
    </row>
    <row r="2437" spans="1:37" ht="15.75">
      <c r="A2437" s="1424">
        <v>69</v>
      </c>
      <c r="B2437" s="1257" t="s">
        <v>8833</v>
      </c>
      <c r="C2437" s="1080" t="s">
        <v>66</v>
      </c>
      <c r="D2437" s="1245">
        <v>5.0002599999999999</v>
      </c>
      <c r="E2437" s="647">
        <v>50</v>
      </c>
      <c r="F2437" s="1199">
        <f t="shared" si="824"/>
        <v>250.01300000000001</v>
      </c>
      <c r="G2437" s="1430"/>
      <c r="H2437" s="1430"/>
      <c r="I2437" s="1075" t="s">
        <v>8831</v>
      </c>
      <c r="J2437" s="647"/>
      <c r="K2437" s="1430"/>
      <c r="L2437" s="1429">
        <v>788</v>
      </c>
      <c r="M2437" s="1075" t="s">
        <v>8827</v>
      </c>
      <c r="N2437" s="1429"/>
      <c r="O2437" s="1430"/>
      <c r="P2437" s="150">
        <v>0</v>
      </c>
      <c r="Q2437" s="1430"/>
      <c r="R2437" s="1430"/>
      <c r="S2437" s="1430"/>
      <c r="T2437" s="1430"/>
      <c r="U2437" s="1430"/>
      <c r="V2437" s="1430"/>
      <c r="W2437" s="1430"/>
      <c r="X2437" s="1430"/>
      <c r="Y2437" s="1430"/>
      <c r="Z2437" s="1430"/>
      <c r="AA2437" s="1430"/>
      <c r="AB2437" s="1430"/>
      <c r="AC2437" s="1507">
        <f t="shared" si="817"/>
        <v>50</v>
      </c>
      <c r="AD2437" s="1508">
        <f t="shared" si="818"/>
        <v>250.01300000000001</v>
      </c>
      <c r="AE2437" s="14">
        <f t="shared" si="819"/>
        <v>-1500.5666666666666</v>
      </c>
      <c r="AF2437" s="14">
        <f t="shared" si="820"/>
        <v>0</v>
      </c>
      <c r="AG2437" s="14" t="e">
        <f t="shared" si="821"/>
        <v>#DIV/0!</v>
      </c>
      <c r="AH2437" s="14" t="e">
        <f t="shared" si="822"/>
        <v>#DIV/0!</v>
      </c>
      <c r="AI2437" s="14">
        <f t="shared" si="823"/>
        <v>50</v>
      </c>
      <c r="AJ2437" s="1224"/>
      <c r="AK2437" s="1779"/>
    </row>
    <row r="2438" spans="1:37" ht="31.5">
      <c r="A2438" s="1424">
        <v>70</v>
      </c>
      <c r="B2438" s="1257" t="s">
        <v>3273</v>
      </c>
      <c r="C2438" s="1080" t="s">
        <v>66</v>
      </c>
      <c r="D2438" s="1247">
        <v>10.459778999999999</v>
      </c>
      <c r="E2438" s="647">
        <v>7400</v>
      </c>
      <c r="F2438" s="1199">
        <f t="shared" si="824"/>
        <v>77402.364600000001</v>
      </c>
      <c r="G2438" s="1430"/>
      <c r="H2438" s="1430"/>
      <c r="I2438" s="1075" t="s">
        <v>8834</v>
      </c>
      <c r="J2438" s="647" t="s">
        <v>334</v>
      </c>
      <c r="K2438" s="1430"/>
      <c r="L2438" s="1429">
        <v>61</v>
      </c>
      <c r="M2438" s="1075" t="s">
        <v>8835</v>
      </c>
      <c r="N2438" s="1430"/>
      <c r="O2438" s="1430"/>
      <c r="P2438" s="1073">
        <v>100</v>
      </c>
      <c r="Q2438" s="1430"/>
      <c r="R2438" s="1430"/>
      <c r="S2438" s="1430"/>
      <c r="T2438" s="1430"/>
      <c r="U2438" s="1430"/>
      <c r="V2438" s="1430"/>
      <c r="W2438" s="1430"/>
      <c r="X2438" s="1430"/>
      <c r="Y2438" s="1430"/>
      <c r="Z2438" s="1430"/>
      <c r="AA2438" s="1430"/>
      <c r="AB2438" s="1430"/>
      <c r="AC2438" s="1507">
        <f t="shared" si="817"/>
        <v>7300</v>
      </c>
      <c r="AD2438" s="1508">
        <f t="shared" si="818"/>
        <v>76356.386699999988</v>
      </c>
      <c r="AE2438" s="647" t="s">
        <v>334</v>
      </c>
      <c r="AF2438" s="14">
        <f t="shared" si="820"/>
        <v>33.333333333333336</v>
      </c>
      <c r="AG2438" s="14">
        <f t="shared" si="821"/>
        <v>218.99999999999997</v>
      </c>
      <c r="AH2438" s="647" t="s">
        <v>334</v>
      </c>
      <c r="AI2438" s="647" t="s">
        <v>334</v>
      </c>
      <c r="AJ2438" s="1224"/>
      <c r="AK2438" s="1779"/>
    </row>
    <row r="2439" spans="1:37" ht="31.5">
      <c r="A2439" s="1424">
        <v>71</v>
      </c>
      <c r="B2439" s="1257" t="s">
        <v>8836</v>
      </c>
      <c r="C2439" s="1080" t="s">
        <v>66</v>
      </c>
      <c r="D2439" s="1247">
        <v>81.809477999999999</v>
      </c>
      <c r="E2439" s="647">
        <v>4940</v>
      </c>
      <c r="F2439" s="1199">
        <f t="shared" si="824"/>
        <v>404138.82131999999</v>
      </c>
      <c r="G2439" s="1430"/>
      <c r="H2439" s="1430"/>
      <c r="I2439" s="1075" t="s">
        <v>8834</v>
      </c>
      <c r="J2439" s="647" t="s">
        <v>334</v>
      </c>
      <c r="K2439" s="1430"/>
      <c r="L2439" s="1429">
        <v>61</v>
      </c>
      <c r="M2439" s="1075" t="s">
        <v>8835</v>
      </c>
      <c r="N2439" s="1430"/>
      <c r="O2439" s="1430">
        <v>50</v>
      </c>
      <c r="P2439" s="1073">
        <v>500</v>
      </c>
      <c r="Q2439" s="1430"/>
      <c r="R2439" s="1430"/>
      <c r="S2439" s="1430"/>
      <c r="T2439" s="1430"/>
      <c r="U2439" s="1430"/>
      <c r="V2439" s="1430"/>
      <c r="W2439" s="1430"/>
      <c r="X2439" s="1430"/>
      <c r="Y2439" s="1430"/>
      <c r="Z2439" s="1430"/>
      <c r="AA2439" s="1430"/>
      <c r="AB2439" s="1430"/>
      <c r="AC2439" s="1507">
        <f t="shared" si="817"/>
        <v>4390</v>
      </c>
      <c r="AD2439" s="1508">
        <f t="shared" si="818"/>
        <v>359143.60842</v>
      </c>
      <c r="AE2439" s="647" t="s">
        <v>334</v>
      </c>
      <c r="AF2439" s="14">
        <f t="shared" si="820"/>
        <v>183.33333333333334</v>
      </c>
      <c r="AG2439" s="14">
        <f t="shared" si="821"/>
        <v>23.945454545454545</v>
      </c>
      <c r="AH2439" s="647" t="s">
        <v>334</v>
      </c>
      <c r="AI2439" s="647" t="s">
        <v>334</v>
      </c>
      <c r="AJ2439" s="1224"/>
      <c r="AK2439" s="1779"/>
    </row>
    <row r="2440" spans="1:37" ht="31.5">
      <c r="A2440" s="1424">
        <v>72</v>
      </c>
      <c r="B2440" s="655" t="s">
        <v>8837</v>
      </c>
      <c r="C2440" s="1080" t="s">
        <v>66</v>
      </c>
      <c r="D2440" s="648">
        <v>300</v>
      </c>
      <c r="E2440" s="647">
        <v>7</v>
      </c>
      <c r="F2440" s="1199">
        <f t="shared" si="824"/>
        <v>2100</v>
      </c>
      <c r="G2440" s="1430"/>
      <c r="H2440" s="1430"/>
      <c r="I2440" s="1075" t="s">
        <v>8838</v>
      </c>
      <c r="J2440" s="647"/>
      <c r="K2440" s="1430"/>
      <c r="L2440" s="1429">
        <v>290</v>
      </c>
      <c r="M2440" s="1075" t="s">
        <v>8823</v>
      </c>
      <c r="N2440" s="1430"/>
      <c r="O2440" s="1430"/>
      <c r="P2440" s="1073">
        <v>0</v>
      </c>
      <c r="Q2440" s="1430"/>
      <c r="R2440" s="1430"/>
      <c r="S2440" s="1430"/>
      <c r="T2440" s="1430"/>
      <c r="U2440" s="1430"/>
      <c r="V2440" s="1430"/>
      <c r="W2440" s="1430"/>
      <c r="X2440" s="1430"/>
      <c r="Y2440" s="1430"/>
      <c r="Z2440" s="1430"/>
      <c r="AA2440" s="1430"/>
      <c r="AB2440" s="1430"/>
      <c r="AC2440" s="1507">
        <f t="shared" si="817"/>
        <v>7</v>
      </c>
      <c r="AD2440" s="1508">
        <f t="shared" si="818"/>
        <v>2100</v>
      </c>
      <c r="AE2440" s="14">
        <f t="shared" ref="AE2440:AE2460" si="825">(J2440-"01.04.2023")/30</f>
        <v>-1500.5666666666666</v>
      </c>
      <c r="AF2440" s="14">
        <f t="shared" si="820"/>
        <v>0</v>
      </c>
      <c r="AG2440" s="14" t="e">
        <f t="shared" si="821"/>
        <v>#DIV/0!</v>
      </c>
      <c r="AH2440" s="14" t="e">
        <f t="shared" ref="AH2440:AH2460" si="826">AG2440-AE2440</f>
        <v>#DIV/0!</v>
      </c>
      <c r="AI2440" s="14">
        <f t="shared" ref="AI2440:AI2460" si="827">AC2440-(AE2440*AF2440)</f>
        <v>7</v>
      </c>
      <c r="AJ2440" s="1224"/>
      <c r="AK2440" s="1779"/>
    </row>
    <row r="2441" spans="1:37" ht="31.5">
      <c r="A2441" s="1424">
        <v>73</v>
      </c>
      <c r="B2441" s="655" t="s">
        <v>8839</v>
      </c>
      <c r="C2441" s="1080" t="s">
        <v>66</v>
      </c>
      <c r="D2441" s="648">
        <v>300</v>
      </c>
      <c r="E2441" s="647">
        <v>1</v>
      </c>
      <c r="F2441" s="1199">
        <f t="shared" si="824"/>
        <v>300</v>
      </c>
      <c r="G2441" s="1430"/>
      <c r="H2441" s="1430"/>
      <c r="I2441" s="1075" t="s">
        <v>8838</v>
      </c>
      <c r="J2441" s="647"/>
      <c r="K2441" s="1430"/>
      <c r="L2441" s="1429">
        <v>290</v>
      </c>
      <c r="M2441" s="1075" t="s">
        <v>8823</v>
      </c>
      <c r="N2441" s="1430"/>
      <c r="O2441" s="1430"/>
      <c r="P2441" s="1073">
        <v>0</v>
      </c>
      <c r="Q2441" s="1430"/>
      <c r="R2441" s="1430"/>
      <c r="S2441" s="1430"/>
      <c r="T2441" s="1430"/>
      <c r="U2441" s="1430"/>
      <c r="V2441" s="1430"/>
      <c r="W2441" s="1430"/>
      <c r="X2441" s="1430"/>
      <c r="Y2441" s="1430"/>
      <c r="Z2441" s="1430"/>
      <c r="AA2441" s="1430"/>
      <c r="AB2441" s="1430"/>
      <c r="AC2441" s="1507">
        <f t="shared" si="817"/>
        <v>1</v>
      </c>
      <c r="AD2441" s="1508">
        <f t="shared" si="818"/>
        <v>300</v>
      </c>
      <c r="AE2441" s="14">
        <f t="shared" si="825"/>
        <v>-1500.5666666666666</v>
      </c>
      <c r="AF2441" s="14">
        <f t="shared" si="820"/>
        <v>0</v>
      </c>
      <c r="AG2441" s="14" t="e">
        <f t="shared" si="821"/>
        <v>#DIV/0!</v>
      </c>
      <c r="AH2441" s="14" t="e">
        <f t="shared" si="826"/>
        <v>#DIV/0!</v>
      </c>
      <c r="AI2441" s="14">
        <f t="shared" si="827"/>
        <v>1</v>
      </c>
      <c r="AJ2441" s="1224"/>
      <c r="AK2441" s="1779"/>
    </row>
    <row r="2442" spans="1:37" ht="31.5">
      <c r="A2442" s="1424">
        <v>74</v>
      </c>
      <c r="B2442" s="655" t="s">
        <v>8840</v>
      </c>
      <c r="C2442" s="1080" t="s">
        <v>66</v>
      </c>
      <c r="D2442" s="648">
        <v>300</v>
      </c>
      <c r="E2442" s="647">
        <v>2</v>
      </c>
      <c r="F2442" s="1199">
        <f t="shared" si="824"/>
        <v>600</v>
      </c>
      <c r="G2442" s="1430"/>
      <c r="H2442" s="1430"/>
      <c r="I2442" s="1075" t="s">
        <v>8838</v>
      </c>
      <c r="J2442" s="647"/>
      <c r="K2442" s="1430"/>
      <c r="L2442" s="1429">
        <v>290</v>
      </c>
      <c r="M2442" s="1075" t="s">
        <v>8823</v>
      </c>
      <c r="N2442" s="1430"/>
      <c r="O2442" s="1430"/>
      <c r="P2442" s="1073">
        <v>0</v>
      </c>
      <c r="Q2442" s="1430"/>
      <c r="R2442" s="1430"/>
      <c r="S2442" s="1430"/>
      <c r="T2442" s="1430"/>
      <c r="U2442" s="1430"/>
      <c r="V2442" s="1430"/>
      <c r="W2442" s="1430"/>
      <c r="X2442" s="1430"/>
      <c r="Y2442" s="1430"/>
      <c r="Z2442" s="1430"/>
      <c r="AA2442" s="1430"/>
      <c r="AB2442" s="1430"/>
      <c r="AC2442" s="1507">
        <f t="shared" si="817"/>
        <v>2</v>
      </c>
      <c r="AD2442" s="1508">
        <f t="shared" si="818"/>
        <v>600</v>
      </c>
      <c r="AE2442" s="14">
        <f t="shared" si="825"/>
        <v>-1500.5666666666666</v>
      </c>
      <c r="AF2442" s="14">
        <f t="shared" si="820"/>
        <v>0</v>
      </c>
      <c r="AG2442" s="14" t="e">
        <f t="shared" si="821"/>
        <v>#DIV/0!</v>
      </c>
      <c r="AH2442" s="14" t="e">
        <f t="shared" si="826"/>
        <v>#DIV/0!</v>
      </c>
      <c r="AI2442" s="14">
        <f t="shared" si="827"/>
        <v>2</v>
      </c>
      <c r="AJ2442" s="1224"/>
      <c r="AK2442" s="1779"/>
    </row>
    <row r="2443" spans="1:37" ht="31.5">
      <c r="A2443" s="1424">
        <v>75</v>
      </c>
      <c r="B2443" s="655" t="s">
        <v>8837</v>
      </c>
      <c r="C2443" s="1080" t="s">
        <v>66</v>
      </c>
      <c r="D2443" s="648">
        <v>300</v>
      </c>
      <c r="E2443" s="647">
        <v>20</v>
      </c>
      <c r="F2443" s="1199">
        <f t="shared" si="824"/>
        <v>6000</v>
      </c>
      <c r="G2443" s="1430"/>
      <c r="H2443" s="1430"/>
      <c r="I2443" s="1075" t="s">
        <v>8841</v>
      </c>
      <c r="J2443" s="647"/>
      <c r="K2443" s="1430"/>
      <c r="L2443" s="1429">
        <v>314</v>
      </c>
      <c r="M2443" s="1075" t="s">
        <v>8842</v>
      </c>
      <c r="N2443" s="1430"/>
      <c r="O2443" s="1430"/>
      <c r="P2443" s="150">
        <v>0</v>
      </c>
      <c r="Q2443" s="1430"/>
      <c r="R2443" s="1430"/>
      <c r="S2443" s="1430"/>
      <c r="T2443" s="1430"/>
      <c r="U2443" s="1430"/>
      <c r="V2443" s="1430"/>
      <c r="W2443" s="1430"/>
      <c r="X2443" s="1430"/>
      <c r="Y2443" s="1430"/>
      <c r="Z2443" s="1430"/>
      <c r="AA2443" s="1430"/>
      <c r="AB2443" s="1430"/>
      <c r="AC2443" s="1507">
        <f t="shared" si="817"/>
        <v>20</v>
      </c>
      <c r="AD2443" s="1508">
        <f t="shared" si="818"/>
        <v>6000</v>
      </c>
      <c r="AE2443" s="14">
        <f t="shared" si="825"/>
        <v>-1500.5666666666666</v>
      </c>
      <c r="AF2443" s="14">
        <f t="shared" si="820"/>
        <v>0</v>
      </c>
      <c r="AG2443" s="14" t="e">
        <f t="shared" si="821"/>
        <v>#DIV/0!</v>
      </c>
      <c r="AH2443" s="14" t="e">
        <f t="shared" si="826"/>
        <v>#DIV/0!</v>
      </c>
      <c r="AI2443" s="14">
        <f t="shared" si="827"/>
        <v>20</v>
      </c>
      <c r="AJ2443" s="1224"/>
      <c r="AK2443" s="1779"/>
    </row>
    <row r="2444" spans="1:37" ht="31.5">
      <c r="A2444" s="1424">
        <v>76</v>
      </c>
      <c r="B2444" s="655" t="s">
        <v>8843</v>
      </c>
      <c r="C2444" s="1080" t="s">
        <v>66</v>
      </c>
      <c r="D2444" s="648">
        <v>300</v>
      </c>
      <c r="E2444" s="647">
        <v>32</v>
      </c>
      <c r="F2444" s="1199">
        <f t="shared" si="824"/>
        <v>9600</v>
      </c>
      <c r="G2444" s="1430"/>
      <c r="H2444" s="1430"/>
      <c r="I2444" s="1075" t="s">
        <v>8841</v>
      </c>
      <c r="J2444" s="647"/>
      <c r="K2444" s="1430"/>
      <c r="L2444" s="1429">
        <v>314</v>
      </c>
      <c r="M2444" s="1075" t="s">
        <v>8842</v>
      </c>
      <c r="N2444" s="1430"/>
      <c r="O2444" s="1430">
        <v>3</v>
      </c>
      <c r="P2444" s="150">
        <v>15</v>
      </c>
      <c r="Q2444" s="1430"/>
      <c r="R2444" s="1430"/>
      <c r="S2444" s="1430"/>
      <c r="T2444" s="1430"/>
      <c r="U2444" s="1430"/>
      <c r="V2444" s="1430"/>
      <c r="W2444" s="1430"/>
      <c r="X2444" s="1430"/>
      <c r="Y2444" s="1430"/>
      <c r="Z2444" s="1430"/>
      <c r="AA2444" s="1430"/>
      <c r="AB2444" s="1430"/>
      <c r="AC2444" s="1507">
        <f t="shared" si="817"/>
        <v>14</v>
      </c>
      <c r="AD2444" s="1508">
        <f t="shared" si="818"/>
        <v>4200</v>
      </c>
      <c r="AE2444" s="14">
        <f t="shared" si="825"/>
        <v>-1500.5666666666666</v>
      </c>
      <c r="AF2444" s="14">
        <f t="shared" si="820"/>
        <v>6</v>
      </c>
      <c r="AG2444" s="14">
        <f t="shared" si="821"/>
        <v>2.3333333333333335</v>
      </c>
      <c r="AH2444" s="14">
        <f t="shared" si="826"/>
        <v>1502.8999999999999</v>
      </c>
      <c r="AI2444" s="14">
        <f t="shared" si="827"/>
        <v>9017.4</v>
      </c>
      <c r="AJ2444" s="1224"/>
      <c r="AK2444" s="1779"/>
    </row>
    <row r="2445" spans="1:37" ht="31.5" customHeight="1">
      <c r="A2445" s="1424">
        <v>77</v>
      </c>
      <c r="B2445" s="655" t="s">
        <v>8839</v>
      </c>
      <c r="C2445" s="1080" t="s">
        <v>66</v>
      </c>
      <c r="D2445" s="648">
        <v>300</v>
      </c>
      <c r="E2445" s="647">
        <v>15</v>
      </c>
      <c r="F2445" s="1199">
        <f t="shared" si="824"/>
        <v>4500</v>
      </c>
      <c r="G2445" s="1430"/>
      <c r="H2445" s="1430"/>
      <c r="I2445" s="1075" t="s">
        <v>8841</v>
      </c>
      <c r="J2445" s="647"/>
      <c r="K2445" s="1430"/>
      <c r="L2445" s="1429">
        <v>314</v>
      </c>
      <c r="M2445" s="1075" t="s">
        <v>8842</v>
      </c>
      <c r="N2445" s="1430"/>
      <c r="O2445" s="1430"/>
      <c r="P2445" s="150">
        <v>0</v>
      </c>
      <c r="Q2445" s="1430"/>
      <c r="R2445" s="1430"/>
      <c r="S2445" s="1430"/>
      <c r="T2445" s="1430"/>
      <c r="U2445" s="1430"/>
      <c r="V2445" s="1430"/>
      <c r="W2445" s="1430"/>
      <c r="X2445" s="1430"/>
      <c r="Y2445" s="1430"/>
      <c r="Z2445" s="1430"/>
      <c r="AA2445" s="1430"/>
      <c r="AB2445" s="1430"/>
      <c r="AC2445" s="1507">
        <f t="shared" si="817"/>
        <v>15</v>
      </c>
      <c r="AD2445" s="1508">
        <f t="shared" si="818"/>
        <v>4500</v>
      </c>
      <c r="AE2445" s="14">
        <f t="shared" si="825"/>
        <v>-1500.5666666666666</v>
      </c>
      <c r="AF2445" s="14">
        <f t="shared" si="820"/>
        <v>0</v>
      </c>
      <c r="AG2445" s="14" t="e">
        <f t="shared" si="821"/>
        <v>#DIV/0!</v>
      </c>
      <c r="AH2445" s="14" t="e">
        <f t="shared" si="826"/>
        <v>#DIV/0!</v>
      </c>
      <c r="AI2445" s="14">
        <f t="shared" si="827"/>
        <v>15</v>
      </c>
      <c r="AJ2445" s="1224"/>
      <c r="AK2445" s="1779"/>
    </row>
    <row r="2446" spans="1:37" ht="58.5" customHeight="1">
      <c r="A2446" s="1424">
        <v>78</v>
      </c>
      <c r="B2446" s="1257" t="s">
        <v>740</v>
      </c>
      <c r="C2446" s="1080" t="s">
        <v>66</v>
      </c>
      <c r="D2446" s="648">
        <v>214.89</v>
      </c>
      <c r="E2446" s="647">
        <v>50</v>
      </c>
      <c r="F2446" s="1199">
        <f t="shared" si="824"/>
        <v>10744.5</v>
      </c>
      <c r="G2446" s="1430"/>
      <c r="H2446" s="1430"/>
      <c r="I2446" s="1075" t="s">
        <v>8844</v>
      </c>
      <c r="J2446" s="647"/>
      <c r="K2446" s="1430"/>
      <c r="L2446" s="1429">
        <v>377</v>
      </c>
      <c r="M2446" s="1075" t="s">
        <v>8845</v>
      </c>
      <c r="N2446" s="1430"/>
      <c r="O2446" s="1430"/>
      <c r="P2446" s="1073">
        <v>0</v>
      </c>
      <c r="Q2446" s="1430"/>
      <c r="R2446" s="1430"/>
      <c r="S2446" s="1430"/>
      <c r="T2446" s="1430"/>
      <c r="U2446" s="1430"/>
      <c r="V2446" s="1430"/>
      <c r="W2446" s="1430"/>
      <c r="X2446" s="1430"/>
      <c r="Y2446" s="1430"/>
      <c r="Z2446" s="1430"/>
      <c r="AA2446" s="1430"/>
      <c r="AB2446" s="1430"/>
      <c r="AC2446" s="1507">
        <f t="shared" si="817"/>
        <v>50</v>
      </c>
      <c r="AD2446" s="1508">
        <f t="shared" si="818"/>
        <v>10744.5</v>
      </c>
      <c r="AE2446" s="14">
        <f t="shared" si="825"/>
        <v>-1500.5666666666666</v>
      </c>
      <c r="AF2446" s="14">
        <f t="shared" si="820"/>
        <v>0</v>
      </c>
      <c r="AG2446" s="14" t="e">
        <f t="shared" si="821"/>
        <v>#DIV/0!</v>
      </c>
      <c r="AH2446" s="14" t="e">
        <f t="shared" si="826"/>
        <v>#DIV/0!</v>
      </c>
      <c r="AI2446" s="14">
        <f t="shared" si="827"/>
        <v>50</v>
      </c>
      <c r="AJ2446" s="1224"/>
      <c r="AK2446" s="1779"/>
    </row>
    <row r="2447" spans="1:37" ht="57.75" customHeight="1">
      <c r="A2447" s="1424">
        <v>79</v>
      </c>
      <c r="B2447" s="1257" t="s">
        <v>2335</v>
      </c>
      <c r="C2447" s="1080" t="s">
        <v>66</v>
      </c>
      <c r="D2447" s="648">
        <v>214.89</v>
      </c>
      <c r="E2447" s="647">
        <v>150</v>
      </c>
      <c r="F2447" s="1199">
        <f t="shared" si="824"/>
        <v>32233.499999999996</v>
      </c>
      <c r="G2447" s="1430"/>
      <c r="H2447" s="1430"/>
      <c r="I2447" s="1075" t="s">
        <v>8844</v>
      </c>
      <c r="J2447" s="647"/>
      <c r="K2447" s="1430"/>
      <c r="L2447" s="1429">
        <v>377</v>
      </c>
      <c r="M2447" s="1075" t="s">
        <v>8845</v>
      </c>
      <c r="N2447" s="1430"/>
      <c r="O2447" s="1430"/>
      <c r="P2447" s="1073">
        <v>0</v>
      </c>
      <c r="Q2447" s="1430"/>
      <c r="R2447" s="1430"/>
      <c r="S2447" s="1430"/>
      <c r="T2447" s="1430"/>
      <c r="U2447" s="1430"/>
      <c r="V2447" s="1430"/>
      <c r="W2447" s="1430"/>
      <c r="X2447" s="1430"/>
      <c r="Y2447" s="1430"/>
      <c r="Z2447" s="1430"/>
      <c r="AA2447" s="1430"/>
      <c r="AB2447" s="1430"/>
      <c r="AC2447" s="1507">
        <f t="shared" si="817"/>
        <v>150</v>
      </c>
      <c r="AD2447" s="1508">
        <f t="shared" si="818"/>
        <v>32233.499999999996</v>
      </c>
      <c r="AE2447" s="14">
        <f t="shared" si="825"/>
        <v>-1500.5666666666666</v>
      </c>
      <c r="AF2447" s="14">
        <f t="shared" si="820"/>
        <v>0</v>
      </c>
      <c r="AG2447" s="14" t="e">
        <f t="shared" si="821"/>
        <v>#DIV/0!</v>
      </c>
      <c r="AH2447" s="14" t="e">
        <f t="shared" si="826"/>
        <v>#DIV/0!</v>
      </c>
      <c r="AI2447" s="14">
        <f t="shared" si="827"/>
        <v>150</v>
      </c>
      <c r="AJ2447" s="1224"/>
      <c r="AK2447" s="1779"/>
    </row>
    <row r="2448" spans="1:37" ht="42" customHeight="1">
      <c r="A2448" s="1424">
        <v>80</v>
      </c>
      <c r="B2448" s="1257" t="s">
        <v>741</v>
      </c>
      <c r="C2448" s="1080" t="s">
        <v>66</v>
      </c>
      <c r="D2448" s="648">
        <v>56.98</v>
      </c>
      <c r="E2448" s="647">
        <v>80</v>
      </c>
      <c r="F2448" s="1199">
        <f t="shared" si="824"/>
        <v>4558.3999999999996</v>
      </c>
      <c r="G2448" s="1430"/>
      <c r="H2448" s="1430"/>
      <c r="I2448" s="1075" t="s">
        <v>8844</v>
      </c>
      <c r="J2448" s="647"/>
      <c r="K2448" s="1430"/>
      <c r="L2448" s="1429">
        <v>377</v>
      </c>
      <c r="M2448" s="1075" t="s">
        <v>8845</v>
      </c>
      <c r="N2448" s="1430"/>
      <c r="O2448" s="1430"/>
      <c r="P2448" s="1073">
        <v>0</v>
      </c>
      <c r="Q2448" s="1430"/>
      <c r="R2448" s="1430"/>
      <c r="S2448" s="1430"/>
      <c r="T2448" s="1430"/>
      <c r="U2448" s="1430"/>
      <c r="V2448" s="1430"/>
      <c r="W2448" s="1430"/>
      <c r="X2448" s="1430"/>
      <c r="Y2448" s="1430"/>
      <c r="Z2448" s="1430"/>
      <c r="AA2448" s="1430"/>
      <c r="AB2448" s="1430"/>
      <c r="AC2448" s="1507">
        <f t="shared" si="817"/>
        <v>80</v>
      </c>
      <c r="AD2448" s="1508">
        <f t="shared" si="818"/>
        <v>4558.3999999999996</v>
      </c>
      <c r="AE2448" s="14">
        <f t="shared" si="825"/>
        <v>-1500.5666666666666</v>
      </c>
      <c r="AF2448" s="14">
        <f t="shared" si="820"/>
        <v>0</v>
      </c>
      <c r="AG2448" s="14" t="e">
        <f t="shared" si="821"/>
        <v>#DIV/0!</v>
      </c>
      <c r="AH2448" s="14" t="e">
        <f t="shared" si="826"/>
        <v>#DIV/0!</v>
      </c>
      <c r="AI2448" s="14">
        <f t="shared" si="827"/>
        <v>80</v>
      </c>
      <c r="AJ2448" s="1224"/>
      <c r="AK2448" s="1779"/>
    </row>
    <row r="2449" spans="1:37" ht="42" customHeight="1">
      <c r="A2449" s="1424">
        <v>81</v>
      </c>
      <c r="B2449" s="1257" t="s">
        <v>2336</v>
      </c>
      <c r="C2449" s="1080" t="s">
        <v>66</v>
      </c>
      <c r="D2449" s="648">
        <v>56.98</v>
      </c>
      <c r="E2449" s="647">
        <v>720</v>
      </c>
      <c r="F2449" s="1199">
        <f t="shared" si="824"/>
        <v>41025.599999999999</v>
      </c>
      <c r="G2449" s="1430"/>
      <c r="H2449" s="1430"/>
      <c r="I2449" s="1075" t="s">
        <v>8844</v>
      </c>
      <c r="J2449" s="647"/>
      <c r="K2449" s="1430"/>
      <c r="L2449" s="1429">
        <v>377</v>
      </c>
      <c r="M2449" s="1075" t="s">
        <v>8845</v>
      </c>
      <c r="N2449" s="1430"/>
      <c r="O2449" s="1430"/>
      <c r="P2449" s="150">
        <v>0</v>
      </c>
      <c r="Q2449" s="1430"/>
      <c r="R2449" s="1430"/>
      <c r="S2449" s="1430"/>
      <c r="T2449" s="1430"/>
      <c r="U2449" s="1430"/>
      <c r="V2449" s="1430"/>
      <c r="W2449" s="1430"/>
      <c r="X2449" s="1430"/>
      <c r="Y2449" s="1430"/>
      <c r="Z2449" s="1430"/>
      <c r="AA2449" s="1430"/>
      <c r="AB2449" s="1430"/>
      <c r="AC2449" s="1507">
        <f t="shared" si="817"/>
        <v>720</v>
      </c>
      <c r="AD2449" s="1508">
        <f t="shared" si="818"/>
        <v>41025.599999999999</v>
      </c>
      <c r="AE2449" s="14">
        <f t="shared" si="825"/>
        <v>-1500.5666666666666</v>
      </c>
      <c r="AF2449" s="14">
        <f t="shared" si="820"/>
        <v>0</v>
      </c>
      <c r="AG2449" s="14" t="e">
        <f t="shared" si="821"/>
        <v>#DIV/0!</v>
      </c>
      <c r="AH2449" s="14" t="e">
        <f t="shared" si="826"/>
        <v>#DIV/0!</v>
      </c>
      <c r="AI2449" s="14">
        <f t="shared" si="827"/>
        <v>720</v>
      </c>
      <c r="AJ2449" s="1224"/>
      <c r="AK2449" s="1779"/>
    </row>
    <row r="2450" spans="1:37" ht="54" customHeight="1">
      <c r="A2450" s="1424">
        <v>82</v>
      </c>
      <c r="B2450" s="1257" t="s">
        <v>8846</v>
      </c>
      <c r="C2450" s="1080" t="s">
        <v>66</v>
      </c>
      <c r="D2450" s="648">
        <v>56.98</v>
      </c>
      <c r="E2450" s="647">
        <v>80</v>
      </c>
      <c r="F2450" s="1199">
        <f t="shared" si="824"/>
        <v>4558.3999999999996</v>
      </c>
      <c r="G2450" s="1430"/>
      <c r="H2450" s="1430"/>
      <c r="I2450" s="1075" t="s">
        <v>8844</v>
      </c>
      <c r="J2450" s="647"/>
      <c r="K2450" s="1430"/>
      <c r="L2450" s="1429">
        <v>377</v>
      </c>
      <c r="M2450" s="1075" t="s">
        <v>8845</v>
      </c>
      <c r="N2450" s="1430"/>
      <c r="O2450" s="1430"/>
      <c r="P2450" s="150">
        <v>0</v>
      </c>
      <c r="Q2450" s="1430"/>
      <c r="R2450" s="1430"/>
      <c r="S2450" s="1430"/>
      <c r="T2450" s="1430"/>
      <c r="U2450" s="1430"/>
      <c r="V2450" s="1430"/>
      <c r="W2450" s="1430"/>
      <c r="X2450" s="1430"/>
      <c r="Y2450" s="1430"/>
      <c r="Z2450" s="1430"/>
      <c r="AA2450" s="1430"/>
      <c r="AB2450" s="1430"/>
      <c r="AC2450" s="1507">
        <f t="shared" si="817"/>
        <v>80</v>
      </c>
      <c r="AD2450" s="1508">
        <f t="shared" si="818"/>
        <v>4558.3999999999996</v>
      </c>
      <c r="AE2450" s="14">
        <f t="shared" si="825"/>
        <v>-1500.5666666666666</v>
      </c>
      <c r="AF2450" s="14">
        <f t="shared" si="820"/>
        <v>0</v>
      </c>
      <c r="AG2450" s="14" t="e">
        <f t="shared" si="821"/>
        <v>#DIV/0!</v>
      </c>
      <c r="AH2450" s="14" t="e">
        <f t="shared" si="826"/>
        <v>#DIV/0!</v>
      </c>
      <c r="AI2450" s="14">
        <f t="shared" si="827"/>
        <v>80</v>
      </c>
      <c r="AJ2450" s="1224"/>
      <c r="AK2450" s="1779"/>
    </row>
    <row r="2451" spans="1:37" ht="41.25" customHeight="1">
      <c r="A2451" s="1424">
        <v>83</v>
      </c>
      <c r="B2451" s="1257" t="s">
        <v>2543</v>
      </c>
      <c r="C2451" s="1080" t="s">
        <v>66</v>
      </c>
      <c r="D2451" s="648">
        <v>220</v>
      </c>
      <c r="E2451" s="647">
        <v>61</v>
      </c>
      <c r="F2451" s="1199">
        <f t="shared" si="824"/>
        <v>13420</v>
      </c>
      <c r="G2451" s="1430"/>
      <c r="H2451" s="1430"/>
      <c r="I2451" s="1075" t="s">
        <v>8847</v>
      </c>
      <c r="J2451" s="647"/>
      <c r="K2451" s="1430"/>
      <c r="L2451" s="1429">
        <v>464</v>
      </c>
      <c r="M2451" s="1075" t="s">
        <v>8848</v>
      </c>
      <c r="N2451" s="1430"/>
      <c r="O2451" s="1430"/>
      <c r="P2451" s="150">
        <v>0</v>
      </c>
      <c r="Q2451" s="1430"/>
      <c r="R2451" s="1430"/>
      <c r="S2451" s="1430"/>
      <c r="T2451" s="1430"/>
      <c r="U2451" s="1430"/>
      <c r="V2451" s="1430"/>
      <c r="W2451" s="1430"/>
      <c r="X2451" s="1430"/>
      <c r="Y2451" s="1430"/>
      <c r="Z2451" s="1430"/>
      <c r="AA2451" s="1430"/>
      <c r="AB2451" s="1430"/>
      <c r="AC2451" s="1507">
        <f t="shared" si="817"/>
        <v>61</v>
      </c>
      <c r="AD2451" s="1508">
        <f t="shared" si="818"/>
        <v>13420</v>
      </c>
      <c r="AE2451" s="14">
        <f t="shared" si="825"/>
        <v>-1500.5666666666666</v>
      </c>
      <c r="AF2451" s="14">
        <f t="shared" si="820"/>
        <v>0</v>
      </c>
      <c r="AG2451" s="14" t="e">
        <f t="shared" si="821"/>
        <v>#DIV/0!</v>
      </c>
      <c r="AH2451" s="14" t="e">
        <f t="shared" si="826"/>
        <v>#DIV/0!</v>
      </c>
      <c r="AI2451" s="14">
        <f t="shared" si="827"/>
        <v>61</v>
      </c>
      <c r="AJ2451" s="1224"/>
      <c r="AK2451" s="1779"/>
    </row>
    <row r="2452" spans="1:37" ht="81.75" customHeight="1">
      <c r="A2452" s="1424">
        <v>84</v>
      </c>
      <c r="B2452" s="1257" t="s">
        <v>8849</v>
      </c>
      <c r="C2452" s="1080" t="s">
        <v>66</v>
      </c>
      <c r="D2452" s="648">
        <v>220</v>
      </c>
      <c r="E2452" s="647">
        <v>142</v>
      </c>
      <c r="F2452" s="1199">
        <f t="shared" si="824"/>
        <v>31240</v>
      </c>
      <c r="G2452" s="1430"/>
      <c r="H2452" s="1430"/>
      <c r="I2452" s="1075" t="s">
        <v>8847</v>
      </c>
      <c r="J2452" s="647"/>
      <c r="K2452" s="1430"/>
      <c r="L2452" s="1429">
        <v>464</v>
      </c>
      <c r="M2452" s="1075" t="s">
        <v>8848</v>
      </c>
      <c r="N2452" s="1430"/>
      <c r="O2452" s="1430"/>
      <c r="P2452" s="150">
        <v>0</v>
      </c>
      <c r="Q2452" s="1430"/>
      <c r="R2452" s="1430"/>
      <c r="S2452" s="1430"/>
      <c r="T2452" s="1430"/>
      <c r="U2452" s="1430"/>
      <c r="V2452" s="1430"/>
      <c r="W2452" s="1430"/>
      <c r="X2452" s="1430"/>
      <c r="Y2452" s="1430"/>
      <c r="Z2452" s="1430"/>
      <c r="AA2452" s="1430"/>
      <c r="AB2452" s="1430"/>
      <c r="AC2452" s="1507">
        <f t="shared" si="817"/>
        <v>142</v>
      </c>
      <c r="AD2452" s="1508">
        <f t="shared" si="818"/>
        <v>31240</v>
      </c>
      <c r="AE2452" s="14">
        <f t="shared" si="825"/>
        <v>-1500.5666666666666</v>
      </c>
      <c r="AF2452" s="14">
        <f t="shared" si="820"/>
        <v>0</v>
      </c>
      <c r="AG2452" s="14" t="e">
        <f t="shared" si="821"/>
        <v>#DIV/0!</v>
      </c>
      <c r="AH2452" s="14" t="e">
        <f t="shared" si="826"/>
        <v>#DIV/0!</v>
      </c>
      <c r="AI2452" s="14">
        <f t="shared" si="827"/>
        <v>142</v>
      </c>
      <c r="AJ2452" s="1224"/>
      <c r="AK2452" s="1779"/>
    </row>
    <row r="2453" spans="1:37" ht="41.25" customHeight="1">
      <c r="A2453" s="1424">
        <v>85</v>
      </c>
      <c r="B2453" s="1257" t="s">
        <v>8850</v>
      </c>
      <c r="C2453" s="1080" t="s">
        <v>66</v>
      </c>
      <c r="D2453" s="648">
        <v>220</v>
      </c>
      <c r="E2453" s="647">
        <v>29</v>
      </c>
      <c r="F2453" s="1199">
        <f t="shared" si="824"/>
        <v>6380</v>
      </c>
      <c r="G2453" s="1430"/>
      <c r="H2453" s="1430"/>
      <c r="I2453" s="1075" t="s">
        <v>8847</v>
      </c>
      <c r="J2453" s="647"/>
      <c r="K2453" s="1430"/>
      <c r="L2453" s="1429">
        <v>464</v>
      </c>
      <c r="M2453" s="1075" t="s">
        <v>8848</v>
      </c>
      <c r="N2453" s="1430"/>
      <c r="O2453" s="1430"/>
      <c r="P2453" s="150">
        <v>0</v>
      </c>
      <c r="Q2453" s="1430"/>
      <c r="R2453" s="1430"/>
      <c r="S2453" s="1430"/>
      <c r="T2453" s="1430"/>
      <c r="U2453" s="1430"/>
      <c r="V2453" s="1430"/>
      <c r="W2453" s="1430"/>
      <c r="X2453" s="1430"/>
      <c r="Y2453" s="1430"/>
      <c r="Z2453" s="1430"/>
      <c r="AA2453" s="1430"/>
      <c r="AB2453" s="1430"/>
      <c r="AC2453" s="1507">
        <f t="shared" si="817"/>
        <v>29</v>
      </c>
      <c r="AD2453" s="1508">
        <f t="shared" si="818"/>
        <v>6380</v>
      </c>
      <c r="AE2453" s="14">
        <f t="shared" si="825"/>
        <v>-1500.5666666666666</v>
      </c>
      <c r="AF2453" s="14">
        <f t="shared" si="820"/>
        <v>0</v>
      </c>
      <c r="AG2453" s="14" t="e">
        <f t="shared" si="821"/>
        <v>#DIV/0!</v>
      </c>
      <c r="AH2453" s="14" t="e">
        <f t="shared" si="826"/>
        <v>#DIV/0!</v>
      </c>
      <c r="AI2453" s="14">
        <f t="shared" si="827"/>
        <v>29</v>
      </c>
      <c r="AJ2453" s="1224"/>
      <c r="AK2453" s="1779"/>
    </row>
    <row r="2454" spans="1:37" ht="41.25" customHeight="1">
      <c r="A2454" s="1424">
        <v>86</v>
      </c>
      <c r="B2454" s="1257" t="s">
        <v>8849</v>
      </c>
      <c r="C2454" s="1080" t="s">
        <v>66</v>
      </c>
      <c r="D2454" s="648">
        <v>220</v>
      </c>
      <c r="E2454" s="647">
        <v>98</v>
      </c>
      <c r="F2454" s="1199">
        <f t="shared" si="824"/>
        <v>21560</v>
      </c>
      <c r="G2454" s="1430"/>
      <c r="H2454" s="1430"/>
      <c r="I2454" s="1075" t="s">
        <v>8847</v>
      </c>
      <c r="J2454" s="647"/>
      <c r="K2454" s="1430"/>
      <c r="L2454" s="1429">
        <v>465</v>
      </c>
      <c r="M2454" s="1075" t="s">
        <v>8848</v>
      </c>
      <c r="N2454" s="1430"/>
      <c r="O2454" s="1430"/>
      <c r="P2454" s="150">
        <v>0</v>
      </c>
      <c r="Q2454" s="1430"/>
      <c r="R2454" s="1430"/>
      <c r="S2454" s="1430"/>
      <c r="T2454" s="1430"/>
      <c r="U2454" s="1430"/>
      <c r="V2454" s="1430"/>
      <c r="W2454" s="1430"/>
      <c r="X2454" s="1430"/>
      <c r="Y2454" s="1430"/>
      <c r="Z2454" s="1430"/>
      <c r="AA2454" s="1430"/>
      <c r="AB2454" s="1430"/>
      <c r="AC2454" s="1507">
        <f t="shared" si="817"/>
        <v>98</v>
      </c>
      <c r="AD2454" s="1508">
        <f t="shared" si="818"/>
        <v>21560</v>
      </c>
      <c r="AE2454" s="14">
        <f t="shared" si="825"/>
        <v>-1500.5666666666666</v>
      </c>
      <c r="AF2454" s="14">
        <f t="shared" si="820"/>
        <v>0</v>
      </c>
      <c r="AG2454" s="14" t="e">
        <f t="shared" si="821"/>
        <v>#DIV/0!</v>
      </c>
      <c r="AH2454" s="14" t="e">
        <f t="shared" si="826"/>
        <v>#DIV/0!</v>
      </c>
      <c r="AI2454" s="14">
        <f t="shared" si="827"/>
        <v>98</v>
      </c>
      <c r="AJ2454" s="1224"/>
      <c r="AK2454" s="1779"/>
    </row>
    <row r="2455" spans="1:37" ht="42.75" customHeight="1">
      <c r="A2455" s="1424">
        <v>87</v>
      </c>
      <c r="B2455" s="1257" t="s">
        <v>8850</v>
      </c>
      <c r="C2455" s="1080" t="s">
        <v>66</v>
      </c>
      <c r="D2455" s="648">
        <v>220</v>
      </c>
      <c r="E2455" s="647">
        <v>2</v>
      </c>
      <c r="F2455" s="1199">
        <f t="shared" si="824"/>
        <v>440</v>
      </c>
      <c r="G2455" s="1430"/>
      <c r="H2455" s="1430"/>
      <c r="I2455" s="1075" t="s">
        <v>8847</v>
      </c>
      <c r="J2455" s="647"/>
      <c r="K2455" s="1430"/>
      <c r="L2455" s="1429">
        <v>465</v>
      </c>
      <c r="M2455" s="1075" t="s">
        <v>8848</v>
      </c>
      <c r="N2455" s="1430"/>
      <c r="O2455" s="1430"/>
      <c r="P2455" s="150">
        <v>0</v>
      </c>
      <c r="Q2455" s="1430"/>
      <c r="R2455" s="1430"/>
      <c r="S2455" s="1430"/>
      <c r="T2455" s="1430"/>
      <c r="U2455" s="1430"/>
      <c r="V2455" s="1430"/>
      <c r="W2455" s="1430"/>
      <c r="X2455" s="1430"/>
      <c r="Y2455" s="1430"/>
      <c r="Z2455" s="1430"/>
      <c r="AA2455" s="1430"/>
      <c r="AB2455" s="1430"/>
      <c r="AC2455" s="1507">
        <f t="shared" si="817"/>
        <v>2</v>
      </c>
      <c r="AD2455" s="1508">
        <f t="shared" si="818"/>
        <v>440</v>
      </c>
      <c r="AE2455" s="14">
        <f t="shared" si="825"/>
        <v>-1500.5666666666666</v>
      </c>
      <c r="AF2455" s="14">
        <f t="shared" si="820"/>
        <v>0</v>
      </c>
      <c r="AG2455" s="14" t="e">
        <f t="shared" si="821"/>
        <v>#DIV/0!</v>
      </c>
      <c r="AH2455" s="14" t="e">
        <f t="shared" si="826"/>
        <v>#DIV/0!</v>
      </c>
      <c r="AI2455" s="14">
        <f t="shared" si="827"/>
        <v>2</v>
      </c>
      <c r="AJ2455" s="1224"/>
      <c r="AK2455" s="1779"/>
    </row>
    <row r="2456" spans="1:37" ht="42.75" customHeight="1">
      <c r="A2456" s="1424">
        <v>89</v>
      </c>
      <c r="B2456" s="1257" t="s">
        <v>8851</v>
      </c>
      <c r="C2456" s="1153" t="s">
        <v>65</v>
      </c>
      <c r="D2456" s="1079">
        <v>161.83000000000001</v>
      </c>
      <c r="E2456" s="1212">
        <v>25</v>
      </c>
      <c r="F2456" s="1076">
        <f t="shared" si="824"/>
        <v>4045.7500000000005</v>
      </c>
      <c r="G2456" s="1072"/>
      <c r="H2456" s="1072"/>
      <c r="I2456" s="1213">
        <v>44585</v>
      </c>
      <c r="J2456" s="1074">
        <v>45139</v>
      </c>
      <c r="K2456" s="1072"/>
      <c r="L2456" s="1073">
        <v>777</v>
      </c>
      <c r="M2456" s="1074" t="s">
        <v>8852</v>
      </c>
      <c r="N2456" s="1072"/>
      <c r="O2456" s="1072">
        <v>6</v>
      </c>
      <c r="P2456" s="1072">
        <v>1</v>
      </c>
      <c r="Q2456" s="1072"/>
      <c r="R2456" s="1072"/>
      <c r="S2456" s="1072"/>
      <c r="T2456" s="1072"/>
      <c r="U2456" s="1072"/>
      <c r="V2456" s="1072"/>
      <c r="W2456" s="1072"/>
      <c r="X2456" s="1072"/>
      <c r="Y2456" s="1072"/>
      <c r="Z2456" s="1430"/>
      <c r="AA2456" s="1430"/>
      <c r="AB2456" s="1430"/>
      <c r="AC2456" s="1507">
        <f t="shared" si="817"/>
        <v>18</v>
      </c>
      <c r="AD2456" s="1508">
        <f t="shared" si="818"/>
        <v>2912.94</v>
      </c>
      <c r="AE2456" s="14">
        <f t="shared" si="825"/>
        <v>4.0666666666666664</v>
      </c>
      <c r="AF2456" s="14">
        <f t="shared" si="820"/>
        <v>2.3333333333333335</v>
      </c>
      <c r="AG2456" s="14">
        <f t="shared" si="821"/>
        <v>7.7142857142857135</v>
      </c>
      <c r="AH2456" s="14">
        <f t="shared" si="826"/>
        <v>3.6476190476190471</v>
      </c>
      <c r="AI2456" s="14">
        <f t="shared" si="827"/>
        <v>8.5111111111111111</v>
      </c>
      <c r="AJ2456" s="1224"/>
      <c r="AK2456" s="1779"/>
    </row>
    <row r="2457" spans="1:37" ht="51" customHeight="1">
      <c r="A2457" s="1424">
        <v>92</v>
      </c>
      <c r="B2457" s="655" t="s">
        <v>8853</v>
      </c>
      <c r="C2457" s="1080" t="s">
        <v>182</v>
      </c>
      <c r="D2457" s="1245">
        <v>227.48</v>
      </c>
      <c r="E2457" s="647">
        <v>479</v>
      </c>
      <c r="F2457" s="1076">
        <f t="shared" si="824"/>
        <v>108962.92</v>
      </c>
      <c r="G2457" s="1430"/>
      <c r="H2457" s="1430"/>
      <c r="I2457" s="1075" t="s">
        <v>8834</v>
      </c>
      <c r="J2457" s="1075">
        <v>45181</v>
      </c>
      <c r="K2457" s="1430"/>
      <c r="L2457" s="1430"/>
      <c r="M2457" s="1078"/>
      <c r="N2457" s="1430"/>
      <c r="O2457" s="1425">
        <v>3</v>
      </c>
      <c r="P2457" s="1073">
        <v>3</v>
      </c>
      <c r="Q2457" s="1430"/>
      <c r="R2457" s="1430"/>
      <c r="S2457" s="1430"/>
      <c r="T2457" s="1430"/>
      <c r="U2457" s="1430"/>
      <c r="V2457" s="1430"/>
      <c r="W2457" s="1430"/>
      <c r="X2457" s="1430"/>
      <c r="Y2457" s="1430"/>
      <c r="Z2457" s="1430"/>
      <c r="AA2457" s="1430"/>
      <c r="AB2457" s="1430"/>
      <c r="AC2457" s="1507">
        <f t="shared" si="817"/>
        <v>473</v>
      </c>
      <c r="AD2457" s="1508">
        <f t="shared" si="818"/>
        <v>107598.04</v>
      </c>
      <c r="AE2457" s="14">
        <f t="shared" si="825"/>
        <v>5.4666666666666668</v>
      </c>
      <c r="AF2457" s="14">
        <f t="shared" si="820"/>
        <v>2</v>
      </c>
      <c r="AG2457" s="14">
        <f t="shared" si="821"/>
        <v>236.5</v>
      </c>
      <c r="AH2457" s="14">
        <f t="shared" si="826"/>
        <v>231.03333333333333</v>
      </c>
      <c r="AI2457" s="14">
        <f t="shared" si="827"/>
        <v>462.06666666666666</v>
      </c>
      <c r="AJ2457" s="1224"/>
      <c r="AK2457" s="1779"/>
    </row>
    <row r="2458" spans="1:37" ht="51" customHeight="1">
      <c r="A2458" s="1424">
        <v>93</v>
      </c>
      <c r="B2458" s="1077" t="s">
        <v>8854</v>
      </c>
      <c r="C2458" s="1080" t="s">
        <v>66</v>
      </c>
      <c r="D2458" s="1245">
        <v>1.2312099999999999</v>
      </c>
      <c r="E2458" s="647">
        <v>400</v>
      </c>
      <c r="F2458" s="1076">
        <f t="shared" si="824"/>
        <v>492.48399999999998</v>
      </c>
      <c r="G2458" s="1430"/>
      <c r="H2458" s="1430"/>
      <c r="I2458" s="1075" t="s">
        <v>8834</v>
      </c>
      <c r="J2458" s="1075">
        <v>45838</v>
      </c>
      <c r="K2458" s="1430"/>
      <c r="L2458" s="1430"/>
      <c r="M2458" s="1078"/>
      <c r="N2458" s="1430"/>
      <c r="O2458" s="1430"/>
      <c r="P2458" s="1073">
        <v>0</v>
      </c>
      <c r="Q2458" s="1430"/>
      <c r="R2458" s="1430"/>
      <c r="S2458" s="1430"/>
      <c r="T2458" s="1430"/>
      <c r="U2458" s="1430"/>
      <c r="V2458" s="1430"/>
      <c r="W2458" s="1430"/>
      <c r="X2458" s="1430"/>
      <c r="Y2458" s="1430"/>
      <c r="Z2458" s="1430"/>
      <c r="AA2458" s="1430"/>
      <c r="AB2458" s="1430"/>
      <c r="AC2458" s="1507">
        <f t="shared" si="817"/>
        <v>400</v>
      </c>
      <c r="AD2458" s="1508">
        <f t="shared" si="818"/>
        <v>492.48399999999998</v>
      </c>
      <c r="AE2458" s="14">
        <f t="shared" si="825"/>
        <v>27.366666666666667</v>
      </c>
      <c r="AF2458" s="14">
        <f t="shared" si="820"/>
        <v>0</v>
      </c>
      <c r="AG2458" s="14" t="e">
        <f t="shared" si="821"/>
        <v>#DIV/0!</v>
      </c>
      <c r="AH2458" s="14" t="e">
        <f t="shared" si="826"/>
        <v>#DIV/0!</v>
      </c>
      <c r="AI2458" s="14">
        <f t="shared" si="827"/>
        <v>400</v>
      </c>
      <c r="AJ2458" s="1224"/>
      <c r="AK2458" s="1779"/>
    </row>
    <row r="2459" spans="1:37" ht="51" customHeight="1">
      <c r="A2459" s="1424">
        <v>100</v>
      </c>
      <c r="B2459" s="574" t="s">
        <v>8855</v>
      </c>
      <c r="C2459" s="1080" t="s">
        <v>86</v>
      </c>
      <c r="D2459" s="1242">
        <v>2188.86</v>
      </c>
      <c r="E2459" s="648">
        <v>35.49</v>
      </c>
      <c r="F2459" s="1214">
        <f t="shared" ref="F2459:F2467" si="828">D2459*E2459</f>
        <v>77682.641400000008</v>
      </c>
      <c r="G2459" s="1430"/>
      <c r="H2459" s="1430"/>
      <c r="I2459" s="1075"/>
      <c r="J2459" s="684">
        <v>44585</v>
      </c>
      <c r="K2459" s="1430"/>
      <c r="L2459" s="1430"/>
      <c r="M2459" s="1078"/>
      <c r="N2459" s="1248">
        <v>10.210000000000001</v>
      </c>
      <c r="O2459" s="1430">
        <v>4.08</v>
      </c>
      <c r="P2459" s="1430">
        <v>4.84</v>
      </c>
      <c r="Q2459" s="1430"/>
      <c r="R2459" s="1430"/>
      <c r="S2459" s="1430"/>
      <c r="T2459" s="1430"/>
      <c r="U2459" s="1430"/>
      <c r="V2459" s="1430"/>
      <c r="W2459" s="1430"/>
      <c r="X2459" s="1430"/>
      <c r="Y2459" s="1430"/>
      <c r="Z2459" s="1430"/>
      <c r="AA2459" s="1430"/>
      <c r="AB2459" s="1430"/>
      <c r="AC2459" s="1507">
        <f t="shared" ref="AC2459:AC2475" si="829">E2459+G2459-N2459-O2459-AA2459-P2459-Q2459-R2459-S2459-T2459-U2459-V2459-W2459-X2459-Y2459</f>
        <v>16.360000000000003</v>
      </c>
      <c r="AD2459" s="1508">
        <f t="shared" ref="AD2459:AD2475" si="830">D2459*AC2459</f>
        <v>35809.74960000001</v>
      </c>
      <c r="AE2459" s="14">
        <f t="shared" si="825"/>
        <v>-14.4</v>
      </c>
      <c r="AF2459" s="14">
        <f t="shared" ref="AF2459:AF2475" si="831">(N2459+O2459+P2459+Q2459+R2459+S2459+T2459+U2459+V2459+W2459+X2459+Y2459)/3</f>
        <v>6.3766666666666678</v>
      </c>
      <c r="AG2459" s="14">
        <f t="shared" ref="AG2459:AG2475" si="832">AC2459/AF2459</f>
        <v>2.5656037637219029</v>
      </c>
      <c r="AH2459" s="14">
        <f t="shared" si="826"/>
        <v>16.965603763721901</v>
      </c>
      <c r="AI2459" s="14">
        <f t="shared" si="827"/>
        <v>108.18400000000001</v>
      </c>
      <c r="AJ2459" s="1224"/>
      <c r="AK2459" s="1779"/>
    </row>
    <row r="2460" spans="1:37" ht="15.75">
      <c r="A2460" s="1424">
        <v>103</v>
      </c>
      <c r="B2460" s="1264" t="s">
        <v>8857</v>
      </c>
      <c r="C2460" s="1080" t="s">
        <v>173</v>
      </c>
      <c r="D2460" s="648">
        <v>44.48</v>
      </c>
      <c r="E2460" s="647">
        <v>5</v>
      </c>
      <c r="F2460" s="1214">
        <f t="shared" si="828"/>
        <v>222.39999999999998</v>
      </c>
      <c r="G2460" s="1430"/>
      <c r="H2460" s="1430"/>
      <c r="I2460" s="1075" t="s">
        <v>8856</v>
      </c>
      <c r="J2460" s="1075">
        <v>45383</v>
      </c>
      <c r="K2460" s="1430"/>
      <c r="L2460" s="1430"/>
      <c r="M2460" s="1078"/>
      <c r="N2460" s="1429">
        <v>2</v>
      </c>
      <c r="O2460" s="1430"/>
      <c r="P2460" s="1430">
        <v>2</v>
      </c>
      <c r="Q2460" s="1430"/>
      <c r="R2460" s="1430"/>
      <c r="S2460" s="1430"/>
      <c r="T2460" s="1430"/>
      <c r="U2460" s="1430"/>
      <c r="V2460" s="1430"/>
      <c r="W2460" s="1430"/>
      <c r="X2460" s="1430"/>
      <c r="Y2460" s="1430"/>
      <c r="Z2460" s="1430"/>
      <c r="AA2460" s="1430"/>
      <c r="AB2460" s="1430"/>
      <c r="AC2460" s="1507">
        <f t="shared" si="829"/>
        <v>1</v>
      </c>
      <c r="AD2460" s="1508">
        <f t="shared" si="830"/>
        <v>44.48</v>
      </c>
      <c r="AE2460" s="14">
        <f t="shared" si="825"/>
        <v>12.2</v>
      </c>
      <c r="AF2460" s="14">
        <f t="shared" si="831"/>
        <v>1.3333333333333333</v>
      </c>
      <c r="AG2460" s="14">
        <f t="shared" si="832"/>
        <v>0.75</v>
      </c>
      <c r="AH2460" s="14">
        <f t="shared" si="826"/>
        <v>-11.45</v>
      </c>
      <c r="AI2460" s="14">
        <f t="shared" si="827"/>
        <v>-15.266666666666666</v>
      </c>
      <c r="AJ2460" s="1224"/>
    </row>
    <row r="2461" spans="1:37" ht="15.75">
      <c r="A2461" s="1424">
        <v>104</v>
      </c>
      <c r="B2461" s="1264" t="s">
        <v>8857</v>
      </c>
      <c r="C2461" s="1080" t="s">
        <v>173</v>
      </c>
      <c r="D2461" s="648">
        <v>44.48</v>
      </c>
      <c r="E2461" s="647">
        <v>5</v>
      </c>
      <c r="F2461" s="1214">
        <f t="shared" si="828"/>
        <v>222.39999999999998</v>
      </c>
      <c r="G2461" s="1430"/>
      <c r="H2461" s="1430"/>
      <c r="I2461" s="1075" t="s">
        <v>8856</v>
      </c>
      <c r="J2461" s="1075">
        <v>44980</v>
      </c>
      <c r="K2461" s="1430"/>
      <c r="L2461" s="1430"/>
      <c r="M2461" s="1078"/>
      <c r="N2461" s="1429">
        <v>2</v>
      </c>
      <c r="O2461" s="1430"/>
      <c r="P2461" s="1430">
        <v>2</v>
      </c>
      <c r="Q2461" s="1430"/>
      <c r="R2461" s="1430"/>
      <c r="S2461" s="1430"/>
      <c r="T2461" s="1430"/>
      <c r="U2461" s="1430"/>
      <c r="V2461" s="1430"/>
      <c r="W2461" s="1430"/>
      <c r="X2461" s="1430"/>
      <c r="Y2461" s="1430"/>
      <c r="Z2461" s="1430"/>
      <c r="AA2461" s="1430"/>
      <c r="AB2461" s="1430"/>
      <c r="AC2461" s="1507">
        <f t="shared" si="829"/>
        <v>1</v>
      </c>
      <c r="AD2461" s="1508">
        <f t="shared" si="830"/>
        <v>44.48</v>
      </c>
      <c r="AE2461" s="14">
        <f t="shared" ref="AE2461:AE2482" si="833">(J2461-"01.04.2023")/30</f>
        <v>-1.2333333333333334</v>
      </c>
      <c r="AF2461" s="14">
        <f t="shared" si="831"/>
        <v>1.3333333333333333</v>
      </c>
      <c r="AG2461" s="14">
        <f t="shared" si="832"/>
        <v>0.75</v>
      </c>
      <c r="AH2461" s="14">
        <f t="shared" ref="AH2461:AH2482" si="834">AG2461-AE2461</f>
        <v>1.9833333333333334</v>
      </c>
      <c r="AI2461" s="14">
        <f t="shared" ref="AI2461:AI2482" si="835">AC2461-(AE2461*AF2461)</f>
        <v>2.6444444444444444</v>
      </c>
      <c r="AJ2461" s="1224"/>
    </row>
    <row r="2462" spans="1:37" ht="15.75">
      <c r="A2462" s="1424">
        <v>105</v>
      </c>
      <c r="B2462" s="1257" t="s">
        <v>8858</v>
      </c>
      <c r="C2462" s="140" t="s">
        <v>638</v>
      </c>
      <c r="D2462" s="136">
        <v>3707.71</v>
      </c>
      <c r="E2462" s="21">
        <v>6</v>
      </c>
      <c r="F2462" s="1214">
        <f t="shared" si="828"/>
        <v>22246.260000000002</v>
      </c>
      <c r="G2462" s="1430"/>
      <c r="H2462" s="1430"/>
      <c r="I2462" s="1075"/>
      <c r="J2462" s="647"/>
      <c r="K2462" s="1430"/>
      <c r="L2462" s="1430"/>
      <c r="M2462" s="1078"/>
      <c r="N2462" s="1430"/>
      <c r="O2462" s="1430"/>
      <c r="P2462" s="1430">
        <v>0</v>
      </c>
      <c r="Q2462" s="1430"/>
      <c r="R2462" s="1430"/>
      <c r="S2462" s="1430"/>
      <c r="T2462" s="1430"/>
      <c r="U2462" s="1430"/>
      <c r="V2462" s="1430"/>
      <c r="W2462" s="1430"/>
      <c r="X2462" s="1430"/>
      <c r="Y2462" s="1430"/>
      <c r="Z2462" s="1430"/>
      <c r="AA2462" s="1430"/>
      <c r="AB2462" s="1430"/>
      <c r="AC2462" s="1507">
        <f t="shared" si="829"/>
        <v>6</v>
      </c>
      <c r="AD2462" s="1508">
        <f t="shared" si="830"/>
        <v>22246.260000000002</v>
      </c>
      <c r="AE2462" s="14">
        <f t="shared" si="833"/>
        <v>-1500.5666666666666</v>
      </c>
      <c r="AF2462" s="14">
        <f t="shared" si="831"/>
        <v>0</v>
      </c>
      <c r="AG2462" s="14" t="e">
        <f t="shared" si="832"/>
        <v>#DIV/0!</v>
      </c>
      <c r="AH2462" s="14" t="e">
        <f t="shared" si="834"/>
        <v>#DIV/0!</v>
      </c>
      <c r="AI2462" s="14">
        <f t="shared" si="835"/>
        <v>6</v>
      </c>
      <c r="AJ2462" s="1224"/>
    </row>
    <row r="2463" spans="1:37" ht="15.75">
      <c r="A2463" s="1424">
        <v>106</v>
      </c>
      <c r="B2463" s="1257" t="s">
        <v>10336</v>
      </c>
      <c r="C2463" s="140" t="s">
        <v>177</v>
      </c>
      <c r="D2463" s="136">
        <v>34.130000000000003</v>
      </c>
      <c r="E2463" s="21">
        <v>16</v>
      </c>
      <c r="F2463" s="1214">
        <f t="shared" si="828"/>
        <v>546.08000000000004</v>
      </c>
      <c r="G2463" s="1430"/>
      <c r="H2463" s="1430"/>
      <c r="I2463" s="1075"/>
      <c r="J2463" s="647"/>
      <c r="K2463" s="1430"/>
      <c r="L2463" s="1430"/>
      <c r="M2463" s="1078"/>
      <c r="N2463" s="1430"/>
      <c r="O2463" s="1430"/>
      <c r="P2463" s="1430">
        <v>0</v>
      </c>
      <c r="Q2463" s="1430"/>
      <c r="R2463" s="1430"/>
      <c r="S2463" s="1430"/>
      <c r="T2463" s="1430"/>
      <c r="U2463" s="1430"/>
      <c r="V2463" s="1430"/>
      <c r="W2463" s="1430"/>
      <c r="X2463" s="1430"/>
      <c r="Y2463" s="1430"/>
      <c r="Z2463" s="1430"/>
      <c r="AA2463" s="1430"/>
      <c r="AB2463" s="1430"/>
      <c r="AC2463" s="1507">
        <f t="shared" si="829"/>
        <v>16</v>
      </c>
      <c r="AD2463" s="1508">
        <f t="shared" si="830"/>
        <v>546.08000000000004</v>
      </c>
      <c r="AE2463" s="14">
        <f t="shared" si="833"/>
        <v>-1500.5666666666666</v>
      </c>
      <c r="AF2463" s="14">
        <f t="shared" si="831"/>
        <v>0</v>
      </c>
      <c r="AG2463" s="14" t="e">
        <f t="shared" si="832"/>
        <v>#DIV/0!</v>
      </c>
      <c r="AH2463" s="14" t="e">
        <f t="shared" si="834"/>
        <v>#DIV/0!</v>
      </c>
      <c r="AI2463" s="14">
        <f t="shared" si="835"/>
        <v>16</v>
      </c>
      <c r="AJ2463" s="1224"/>
    </row>
    <row r="2464" spans="1:37" ht="31.5">
      <c r="A2464" s="1424">
        <v>108</v>
      </c>
      <c r="B2464" s="1265" t="s">
        <v>8859</v>
      </c>
      <c r="C2464" s="1080" t="s">
        <v>156</v>
      </c>
      <c r="D2464" s="1242">
        <v>4.3380000000000001</v>
      </c>
      <c r="E2464" s="650">
        <v>330</v>
      </c>
      <c r="F2464" s="1199">
        <f t="shared" si="828"/>
        <v>1431.54</v>
      </c>
      <c r="G2464" s="1430"/>
      <c r="H2464" s="1430"/>
      <c r="I2464" s="1075"/>
      <c r="J2464" s="1075">
        <v>45231</v>
      </c>
      <c r="K2464" s="1430"/>
      <c r="L2464" s="1249" t="s">
        <v>8860</v>
      </c>
      <c r="M2464" s="1250">
        <v>44886</v>
      </c>
      <c r="N2464" s="650">
        <v>38</v>
      </c>
      <c r="O2464" s="1425">
        <v>51</v>
      </c>
      <c r="P2464" s="650">
        <v>101</v>
      </c>
      <c r="Q2464" s="1430"/>
      <c r="R2464" s="1430"/>
      <c r="S2464" s="1430"/>
      <c r="T2464" s="1430"/>
      <c r="U2464" s="1430"/>
      <c r="V2464" s="1430"/>
      <c r="W2464" s="1430"/>
      <c r="X2464" s="1430"/>
      <c r="Y2464" s="1430"/>
      <c r="Z2464" s="1430"/>
      <c r="AA2464" s="1430"/>
      <c r="AB2464" s="1430"/>
      <c r="AC2464" s="1507">
        <f t="shared" si="829"/>
        <v>140</v>
      </c>
      <c r="AD2464" s="1508">
        <f t="shared" si="830"/>
        <v>607.32000000000005</v>
      </c>
      <c r="AE2464" s="14">
        <f t="shared" si="833"/>
        <v>7.1333333333333337</v>
      </c>
      <c r="AF2464" s="14">
        <f t="shared" si="831"/>
        <v>63.333333333333336</v>
      </c>
      <c r="AG2464" s="14">
        <f t="shared" si="832"/>
        <v>2.2105263157894735</v>
      </c>
      <c r="AH2464" s="14">
        <f t="shared" si="834"/>
        <v>-4.9228070175438603</v>
      </c>
      <c r="AI2464" s="14">
        <f t="shared" si="835"/>
        <v>-311.77777777777783</v>
      </c>
      <c r="AJ2464" s="1224"/>
    </row>
    <row r="2465" spans="1:36" ht="31.5">
      <c r="A2465" s="1424">
        <v>109</v>
      </c>
      <c r="B2465" s="1265" t="s">
        <v>8861</v>
      </c>
      <c r="C2465" s="1080" t="s">
        <v>2897</v>
      </c>
      <c r="D2465" s="648">
        <v>79.959999999999994</v>
      </c>
      <c r="E2465" s="650">
        <v>100</v>
      </c>
      <c r="F2465" s="1199">
        <f t="shared" si="828"/>
        <v>7995.9999999999991</v>
      </c>
      <c r="G2465" s="1430"/>
      <c r="H2465" s="1430"/>
      <c r="I2465" s="1075"/>
      <c r="J2465" s="1075">
        <v>45231</v>
      </c>
      <c r="K2465" s="1430"/>
      <c r="L2465" s="1249" t="s">
        <v>8860</v>
      </c>
      <c r="M2465" s="1250">
        <v>44886</v>
      </c>
      <c r="N2465" s="650">
        <v>31</v>
      </c>
      <c r="O2465" s="1425">
        <v>14</v>
      </c>
      <c r="P2465" s="650">
        <v>0</v>
      </c>
      <c r="Q2465" s="1430"/>
      <c r="R2465" s="1430"/>
      <c r="S2465" s="1430"/>
      <c r="T2465" s="1430"/>
      <c r="U2465" s="1430"/>
      <c r="V2465" s="1430"/>
      <c r="W2465" s="1430"/>
      <c r="X2465" s="1430"/>
      <c r="Y2465" s="1430"/>
      <c r="Z2465" s="1430"/>
      <c r="AA2465" s="1430"/>
      <c r="AB2465" s="1430"/>
      <c r="AC2465" s="1507">
        <f t="shared" si="829"/>
        <v>55</v>
      </c>
      <c r="AD2465" s="1508">
        <f t="shared" si="830"/>
        <v>4397.7999999999993</v>
      </c>
      <c r="AE2465" s="14">
        <f t="shared" si="833"/>
        <v>7.1333333333333337</v>
      </c>
      <c r="AF2465" s="14">
        <f t="shared" si="831"/>
        <v>15</v>
      </c>
      <c r="AG2465" s="14">
        <f t="shared" si="832"/>
        <v>3.6666666666666665</v>
      </c>
      <c r="AH2465" s="14">
        <f t="shared" si="834"/>
        <v>-3.4666666666666672</v>
      </c>
      <c r="AI2465" s="14">
        <f t="shared" si="835"/>
        <v>-52</v>
      </c>
      <c r="AJ2465" s="1224"/>
    </row>
    <row r="2466" spans="1:36" ht="31.5">
      <c r="A2466" s="1424">
        <v>110</v>
      </c>
      <c r="B2466" s="1265" t="s">
        <v>8862</v>
      </c>
      <c r="C2466" s="1080" t="s">
        <v>2897</v>
      </c>
      <c r="D2466" s="648">
        <v>30.37</v>
      </c>
      <c r="E2466" s="650">
        <v>94</v>
      </c>
      <c r="F2466" s="1199">
        <f t="shared" si="828"/>
        <v>2854.78</v>
      </c>
      <c r="G2466" s="1430"/>
      <c r="H2466" s="1430"/>
      <c r="I2466" s="1075"/>
      <c r="J2466" s="1075">
        <v>45170</v>
      </c>
      <c r="K2466" s="1430"/>
      <c r="L2466" s="1249" t="s">
        <v>8860</v>
      </c>
      <c r="M2466" s="1250">
        <v>44886</v>
      </c>
      <c r="N2466" s="650"/>
      <c r="O2466" s="1425">
        <v>21</v>
      </c>
      <c r="P2466" s="650">
        <v>33</v>
      </c>
      <c r="Q2466" s="1430"/>
      <c r="R2466" s="1430"/>
      <c r="S2466" s="1430"/>
      <c r="T2466" s="1430"/>
      <c r="U2466" s="1430"/>
      <c r="V2466" s="1430"/>
      <c r="W2466" s="1430"/>
      <c r="X2466" s="1430"/>
      <c r="Y2466" s="1430"/>
      <c r="Z2466" s="1430"/>
      <c r="AA2466" s="1430"/>
      <c r="AB2466" s="1430"/>
      <c r="AC2466" s="1507">
        <f t="shared" si="829"/>
        <v>40</v>
      </c>
      <c r="AD2466" s="1508">
        <f t="shared" si="830"/>
        <v>1214.8</v>
      </c>
      <c r="AE2466" s="14">
        <f t="shared" si="833"/>
        <v>5.0999999999999996</v>
      </c>
      <c r="AF2466" s="14">
        <f t="shared" si="831"/>
        <v>18</v>
      </c>
      <c r="AG2466" s="14">
        <f t="shared" si="832"/>
        <v>2.2222222222222223</v>
      </c>
      <c r="AH2466" s="14">
        <f t="shared" si="834"/>
        <v>-2.8777777777777773</v>
      </c>
      <c r="AI2466" s="14">
        <f t="shared" si="835"/>
        <v>-51.8</v>
      </c>
      <c r="AJ2466" s="1224"/>
    </row>
    <row r="2467" spans="1:36" ht="31.5">
      <c r="A2467" s="1424">
        <v>111</v>
      </c>
      <c r="B2467" s="1265" t="s">
        <v>8863</v>
      </c>
      <c r="C2467" s="1080" t="s">
        <v>2897</v>
      </c>
      <c r="D2467" s="648">
        <v>104.44</v>
      </c>
      <c r="E2467" s="650">
        <v>150</v>
      </c>
      <c r="F2467" s="1199">
        <f t="shared" si="828"/>
        <v>15666</v>
      </c>
      <c r="G2467" s="1430"/>
      <c r="H2467" s="1430"/>
      <c r="I2467" s="1075"/>
      <c r="J2467" s="1075">
        <v>45231</v>
      </c>
      <c r="K2467" s="1430"/>
      <c r="L2467" s="1249" t="s">
        <v>8860</v>
      </c>
      <c r="M2467" s="1250">
        <v>44886</v>
      </c>
      <c r="N2467" s="650"/>
      <c r="O2467" s="1425">
        <v>60</v>
      </c>
      <c r="P2467" s="650">
        <v>0</v>
      </c>
      <c r="Q2467" s="1430"/>
      <c r="R2467" s="1430"/>
      <c r="S2467" s="1430"/>
      <c r="T2467" s="1430"/>
      <c r="U2467" s="1430"/>
      <c r="V2467" s="1430"/>
      <c r="W2467" s="1430"/>
      <c r="X2467" s="1430"/>
      <c r="Y2467" s="1430"/>
      <c r="Z2467" s="1430"/>
      <c r="AA2467" s="1430"/>
      <c r="AB2467" s="1430"/>
      <c r="AC2467" s="1507">
        <f t="shared" si="829"/>
        <v>90</v>
      </c>
      <c r="AD2467" s="1508">
        <f t="shared" si="830"/>
        <v>9399.6</v>
      </c>
      <c r="AE2467" s="14">
        <f t="shared" si="833"/>
        <v>7.1333333333333337</v>
      </c>
      <c r="AF2467" s="14">
        <f t="shared" si="831"/>
        <v>20</v>
      </c>
      <c r="AG2467" s="14">
        <f t="shared" si="832"/>
        <v>4.5</v>
      </c>
      <c r="AH2467" s="14">
        <f t="shared" si="834"/>
        <v>-2.6333333333333337</v>
      </c>
      <c r="AI2467" s="14">
        <f t="shared" si="835"/>
        <v>-52.666666666666686</v>
      </c>
      <c r="AJ2467" s="1224"/>
    </row>
    <row r="2468" spans="1:36" ht="15.75">
      <c r="A2468" s="1424">
        <v>113</v>
      </c>
      <c r="B2468" s="574" t="s">
        <v>9484</v>
      </c>
      <c r="C2468" s="1080" t="s">
        <v>66</v>
      </c>
      <c r="D2468" s="648">
        <v>1</v>
      </c>
      <c r="E2468" s="647"/>
      <c r="F2468" s="1076"/>
      <c r="G2468" s="1430">
        <v>1800</v>
      </c>
      <c r="H2468" s="1430">
        <f>G2468*D2468</f>
        <v>1800</v>
      </c>
      <c r="I2468" s="1075" t="s">
        <v>9485</v>
      </c>
      <c r="J2468" s="1075"/>
      <c r="K2468" s="1429"/>
      <c r="L2468" s="1430"/>
      <c r="M2468" s="1078"/>
      <c r="N2468" s="1429"/>
      <c r="O2468" s="1430">
        <v>40</v>
      </c>
      <c r="P2468" s="1430">
        <v>120</v>
      </c>
      <c r="Q2468" s="1430"/>
      <c r="R2468" s="1430"/>
      <c r="S2468" s="1430"/>
      <c r="T2468" s="1430"/>
      <c r="U2468" s="1430"/>
      <c r="V2468" s="1430"/>
      <c r="W2468" s="1430"/>
      <c r="X2468" s="1430"/>
      <c r="Y2468" s="1430"/>
      <c r="Z2468" s="1430"/>
      <c r="AA2468" s="1430"/>
      <c r="AB2468" s="1430"/>
      <c r="AC2468" s="1507">
        <f t="shared" si="829"/>
        <v>1640</v>
      </c>
      <c r="AD2468" s="1508">
        <f t="shared" si="830"/>
        <v>1640</v>
      </c>
      <c r="AE2468" s="14">
        <f t="shared" si="833"/>
        <v>-1500.5666666666666</v>
      </c>
      <c r="AF2468" s="14">
        <f t="shared" si="831"/>
        <v>53.333333333333336</v>
      </c>
      <c r="AG2468" s="14">
        <f t="shared" si="832"/>
        <v>30.75</v>
      </c>
      <c r="AH2468" s="14">
        <f t="shared" si="834"/>
        <v>1531.3166666666666</v>
      </c>
      <c r="AI2468" s="14">
        <f t="shared" si="835"/>
        <v>81670.222222222219</v>
      </c>
      <c r="AJ2468" s="1224"/>
    </row>
    <row r="2469" spans="1:36" ht="15.75">
      <c r="A2469" s="1424">
        <v>114</v>
      </c>
      <c r="B2469" s="574" t="s">
        <v>9486</v>
      </c>
      <c r="C2469" s="1080" t="s">
        <v>143</v>
      </c>
      <c r="D2469" s="1251">
        <v>2073.86</v>
      </c>
      <c r="E2469" s="647"/>
      <c r="F2469" s="1076"/>
      <c r="G2469" s="1430">
        <v>9</v>
      </c>
      <c r="H2469" s="1215">
        <f t="shared" ref="H2469:H2492" si="836">D2469*G2469</f>
        <v>18664.740000000002</v>
      </c>
      <c r="I2469" s="1075" t="s">
        <v>9487</v>
      </c>
      <c r="J2469" s="1075"/>
      <c r="K2469" s="1429"/>
      <c r="L2469" s="1430"/>
      <c r="M2469" s="1078"/>
      <c r="N2469" s="1429"/>
      <c r="O2469" s="1430"/>
      <c r="P2469" s="1430">
        <v>0</v>
      </c>
      <c r="Q2469" s="1430"/>
      <c r="R2469" s="1430"/>
      <c r="S2469" s="1430"/>
      <c r="T2469" s="1430"/>
      <c r="U2469" s="1430"/>
      <c r="V2469" s="1430"/>
      <c r="W2469" s="1430"/>
      <c r="X2469" s="1430"/>
      <c r="Y2469" s="1430"/>
      <c r="Z2469" s="1430"/>
      <c r="AA2469" s="1430"/>
      <c r="AB2469" s="1430"/>
      <c r="AC2469" s="1507">
        <f t="shared" si="829"/>
        <v>9</v>
      </c>
      <c r="AD2469" s="1508">
        <f t="shared" si="830"/>
        <v>18664.740000000002</v>
      </c>
      <c r="AE2469" s="14">
        <f t="shared" si="833"/>
        <v>-1500.5666666666666</v>
      </c>
      <c r="AF2469" s="14">
        <f t="shared" si="831"/>
        <v>0</v>
      </c>
      <c r="AG2469" s="14" t="e">
        <f t="shared" si="832"/>
        <v>#DIV/0!</v>
      </c>
      <c r="AH2469" s="14" t="e">
        <f t="shared" si="834"/>
        <v>#DIV/0!</v>
      </c>
      <c r="AI2469" s="14">
        <f t="shared" si="835"/>
        <v>9</v>
      </c>
      <c r="AJ2469" s="1224"/>
    </row>
    <row r="2470" spans="1:36" ht="15.75">
      <c r="A2470" s="1424">
        <v>115</v>
      </c>
      <c r="B2470" s="574" t="s">
        <v>9488</v>
      </c>
      <c r="C2470" s="1080" t="s">
        <v>156</v>
      </c>
      <c r="D2470" s="1251">
        <v>114.72799999999999</v>
      </c>
      <c r="E2470" s="647"/>
      <c r="F2470" s="1076"/>
      <c r="G2470" s="1430">
        <v>10</v>
      </c>
      <c r="H2470" s="1215">
        <f t="shared" si="836"/>
        <v>1147.28</v>
      </c>
      <c r="I2470" s="1075" t="s">
        <v>9487</v>
      </c>
      <c r="J2470" s="1075"/>
      <c r="K2470" s="1429"/>
      <c r="L2470" s="1430"/>
      <c r="M2470" s="1078"/>
      <c r="N2470" s="1429"/>
      <c r="O2470" s="1430"/>
      <c r="P2470" s="1430">
        <v>0</v>
      </c>
      <c r="Q2470" s="1430"/>
      <c r="R2470" s="1430"/>
      <c r="S2470" s="1430"/>
      <c r="T2470" s="1430"/>
      <c r="U2470" s="1430"/>
      <c r="V2470" s="1430"/>
      <c r="W2470" s="1430"/>
      <c r="X2470" s="1430"/>
      <c r="Y2470" s="1430"/>
      <c r="Z2470" s="1430"/>
      <c r="AA2470" s="1430"/>
      <c r="AB2470" s="1430"/>
      <c r="AC2470" s="1507">
        <f t="shared" si="829"/>
        <v>10</v>
      </c>
      <c r="AD2470" s="1508">
        <f t="shared" si="830"/>
        <v>1147.28</v>
      </c>
      <c r="AE2470" s="14">
        <f t="shared" si="833"/>
        <v>-1500.5666666666666</v>
      </c>
      <c r="AF2470" s="14">
        <f t="shared" si="831"/>
        <v>0</v>
      </c>
      <c r="AG2470" s="14" t="e">
        <f t="shared" si="832"/>
        <v>#DIV/0!</v>
      </c>
      <c r="AH2470" s="14" t="e">
        <f t="shared" si="834"/>
        <v>#DIV/0!</v>
      </c>
      <c r="AI2470" s="14">
        <f t="shared" si="835"/>
        <v>10</v>
      </c>
      <c r="AJ2470" s="1224"/>
    </row>
    <row r="2471" spans="1:36" ht="15.75">
      <c r="A2471" s="1424">
        <v>117</v>
      </c>
      <c r="B2471" s="574" t="s">
        <v>9489</v>
      </c>
      <c r="C2471" s="1080" t="s">
        <v>66</v>
      </c>
      <c r="D2471" s="1216">
        <v>58.88</v>
      </c>
      <c r="E2471" s="647"/>
      <c r="F2471" s="1076"/>
      <c r="G2471" s="1430">
        <v>80</v>
      </c>
      <c r="H2471" s="1215">
        <f t="shared" si="836"/>
        <v>4710.4000000000005</v>
      </c>
      <c r="I2471" s="1075" t="s">
        <v>9487</v>
      </c>
      <c r="J2471" s="1075"/>
      <c r="K2471" s="1429"/>
      <c r="L2471" s="1430"/>
      <c r="M2471" s="1078"/>
      <c r="N2471" s="1429"/>
      <c r="O2471" s="1430"/>
      <c r="P2471" s="1430">
        <v>0</v>
      </c>
      <c r="Q2471" s="1430"/>
      <c r="R2471" s="1430"/>
      <c r="S2471" s="1430"/>
      <c r="T2471" s="1430"/>
      <c r="U2471" s="1430"/>
      <c r="V2471" s="1430"/>
      <c r="W2471" s="1430"/>
      <c r="X2471" s="1430"/>
      <c r="Y2471" s="1430"/>
      <c r="Z2471" s="1430"/>
      <c r="AA2471" s="1430"/>
      <c r="AB2471" s="1430"/>
      <c r="AC2471" s="1507">
        <f t="shared" si="829"/>
        <v>80</v>
      </c>
      <c r="AD2471" s="1508">
        <f t="shared" si="830"/>
        <v>4710.4000000000005</v>
      </c>
      <c r="AE2471" s="14">
        <f t="shared" si="833"/>
        <v>-1500.5666666666666</v>
      </c>
      <c r="AF2471" s="14">
        <f t="shared" si="831"/>
        <v>0</v>
      </c>
      <c r="AG2471" s="14" t="e">
        <f t="shared" si="832"/>
        <v>#DIV/0!</v>
      </c>
      <c r="AH2471" s="14" t="e">
        <f t="shared" si="834"/>
        <v>#DIV/0!</v>
      </c>
      <c r="AI2471" s="14">
        <f t="shared" si="835"/>
        <v>80</v>
      </c>
      <c r="AJ2471" s="1224"/>
    </row>
    <row r="2472" spans="1:36" ht="15.75">
      <c r="A2472" s="1424">
        <v>121</v>
      </c>
      <c r="B2472" s="574" t="s">
        <v>9490</v>
      </c>
      <c r="C2472" s="1080" t="s">
        <v>66</v>
      </c>
      <c r="D2472" s="648">
        <v>57.43</v>
      </c>
      <c r="E2472" s="647"/>
      <c r="F2472" s="1199"/>
      <c r="G2472" s="1430">
        <v>20</v>
      </c>
      <c r="H2472" s="1215">
        <f t="shared" si="836"/>
        <v>1148.5999999999999</v>
      </c>
      <c r="I2472" s="1075" t="s">
        <v>9487</v>
      </c>
      <c r="J2472" s="647"/>
      <c r="K2472" s="1430"/>
      <c r="L2472" s="1430"/>
      <c r="M2472" s="1078"/>
      <c r="N2472" s="1259"/>
      <c r="O2472" s="1430"/>
      <c r="P2472" s="1430">
        <v>0</v>
      </c>
      <c r="Q2472" s="1430"/>
      <c r="R2472" s="1430"/>
      <c r="S2472" s="1430"/>
      <c r="T2472" s="1430"/>
      <c r="U2472" s="1430"/>
      <c r="V2472" s="1430"/>
      <c r="W2472" s="1430"/>
      <c r="X2472" s="1430"/>
      <c r="Y2472" s="1430"/>
      <c r="Z2472" s="1430"/>
      <c r="AA2472" s="1430"/>
      <c r="AB2472" s="1430"/>
      <c r="AC2472" s="1507">
        <f t="shared" si="829"/>
        <v>20</v>
      </c>
      <c r="AD2472" s="1508">
        <f t="shared" si="830"/>
        <v>1148.5999999999999</v>
      </c>
      <c r="AE2472" s="14">
        <f t="shared" si="833"/>
        <v>-1500.5666666666666</v>
      </c>
      <c r="AF2472" s="14">
        <f t="shared" si="831"/>
        <v>0</v>
      </c>
      <c r="AG2472" s="14" t="e">
        <f t="shared" si="832"/>
        <v>#DIV/0!</v>
      </c>
      <c r="AH2472" s="14" t="e">
        <f t="shared" si="834"/>
        <v>#DIV/0!</v>
      </c>
      <c r="AI2472" s="14">
        <f t="shared" si="835"/>
        <v>20</v>
      </c>
      <c r="AJ2472" s="1224"/>
    </row>
    <row r="2473" spans="1:36" ht="15.75">
      <c r="A2473" s="1424">
        <v>124</v>
      </c>
      <c r="B2473" s="574" t="s">
        <v>9491</v>
      </c>
      <c r="C2473" s="1080" t="s">
        <v>66</v>
      </c>
      <c r="D2473" s="1217">
        <v>9.6300000000000008</v>
      </c>
      <c r="E2473" s="647"/>
      <c r="F2473" s="1199"/>
      <c r="G2473" s="648">
        <v>960</v>
      </c>
      <c r="H2473" s="1215">
        <f t="shared" si="836"/>
        <v>9244.8000000000011</v>
      </c>
      <c r="I2473" s="1075" t="s">
        <v>9492</v>
      </c>
      <c r="J2473" s="647"/>
      <c r="K2473" s="1430"/>
      <c r="L2473" s="1430"/>
      <c r="M2473" s="1078"/>
      <c r="N2473" s="1259"/>
      <c r="O2473" s="1430">
        <v>140</v>
      </c>
      <c r="P2473" s="1430">
        <v>220</v>
      </c>
      <c r="Q2473" s="1430"/>
      <c r="R2473" s="1430"/>
      <c r="S2473" s="1430"/>
      <c r="T2473" s="1430"/>
      <c r="U2473" s="1430"/>
      <c r="V2473" s="1430"/>
      <c r="W2473" s="1430"/>
      <c r="X2473" s="1430"/>
      <c r="Y2473" s="1430"/>
      <c r="Z2473" s="1430"/>
      <c r="AA2473" s="1430"/>
      <c r="AB2473" s="1430"/>
      <c r="AC2473" s="1507">
        <f t="shared" si="829"/>
        <v>600</v>
      </c>
      <c r="AD2473" s="1508">
        <f t="shared" si="830"/>
        <v>5778.0000000000009</v>
      </c>
      <c r="AE2473" s="14">
        <f t="shared" si="833"/>
        <v>-1500.5666666666666</v>
      </c>
      <c r="AF2473" s="14">
        <f t="shared" si="831"/>
        <v>120</v>
      </c>
      <c r="AG2473" s="14">
        <f t="shared" si="832"/>
        <v>5</v>
      </c>
      <c r="AH2473" s="14">
        <f t="shared" si="834"/>
        <v>1505.5666666666666</v>
      </c>
      <c r="AI2473" s="14">
        <f t="shared" si="835"/>
        <v>180668</v>
      </c>
      <c r="AJ2473" s="1224"/>
    </row>
    <row r="2474" spans="1:36" ht="15.75">
      <c r="A2474" s="1424">
        <v>125</v>
      </c>
      <c r="B2474" s="574" t="s">
        <v>9493</v>
      </c>
      <c r="C2474" s="1080" t="s">
        <v>173</v>
      </c>
      <c r="D2474" s="1217">
        <v>42.01</v>
      </c>
      <c r="E2474" s="647"/>
      <c r="F2474" s="1199"/>
      <c r="G2474" s="648">
        <v>15</v>
      </c>
      <c r="H2474" s="1218">
        <f t="shared" si="836"/>
        <v>630.15</v>
      </c>
      <c r="I2474" s="1075">
        <v>44972</v>
      </c>
      <c r="J2474" s="647"/>
      <c r="K2474" s="1430"/>
      <c r="L2474" s="1430"/>
      <c r="M2474" s="1078"/>
      <c r="N2474" s="1259"/>
      <c r="O2474" s="1430"/>
      <c r="P2474" s="1430">
        <v>6</v>
      </c>
      <c r="Q2474" s="1430"/>
      <c r="R2474" s="1430"/>
      <c r="S2474" s="1430"/>
      <c r="T2474" s="1430"/>
      <c r="U2474" s="1430"/>
      <c r="V2474" s="1430"/>
      <c r="W2474" s="1430"/>
      <c r="X2474" s="1430"/>
      <c r="Y2474" s="1430"/>
      <c r="Z2474" s="1430"/>
      <c r="AA2474" s="1430"/>
      <c r="AB2474" s="1430"/>
      <c r="AC2474" s="1507">
        <f t="shared" si="829"/>
        <v>9</v>
      </c>
      <c r="AD2474" s="1508">
        <f t="shared" si="830"/>
        <v>378.09</v>
      </c>
      <c r="AE2474" s="14">
        <f t="shared" si="833"/>
        <v>-1500.5666666666666</v>
      </c>
      <c r="AF2474" s="14">
        <f t="shared" si="831"/>
        <v>2</v>
      </c>
      <c r="AG2474" s="14">
        <f t="shared" si="832"/>
        <v>4.5</v>
      </c>
      <c r="AH2474" s="14">
        <f t="shared" si="834"/>
        <v>1505.0666666666666</v>
      </c>
      <c r="AI2474" s="14">
        <f t="shared" si="835"/>
        <v>3010.1333333333332</v>
      </c>
      <c r="AJ2474" s="1224"/>
    </row>
    <row r="2475" spans="1:36" ht="15.75">
      <c r="A2475" s="1424">
        <v>126</v>
      </c>
      <c r="B2475" s="574" t="s">
        <v>9494</v>
      </c>
      <c r="C2475" s="1080" t="s">
        <v>143</v>
      </c>
      <c r="D2475" s="1218">
        <v>17.16</v>
      </c>
      <c r="E2475" s="647"/>
      <c r="F2475" s="1199"/>
      <c r="G2475" s="648">
        <v>6000</v>
      </c>
      <c r="H2475" s="1218">
        <f t="shared" si="836"/>
        <v>102960</v>
      </c>
      <c r="I2475" s="1075" t="s">
        <v>9492</v>
      </c>
      <c r="J2475" s="647"/>
      <c r="K2475" s="1430"/>
      <c r="L2475" s="1430"/>
      <c r="M2475" s="1078"/>
      <c r="N2475" s="1259"/>
      <c r="O2475" s="1430"/>
      <c r="P2475" s="1430">
        <v>103</v>
      </c>
      <c r="Q2475" s="1430"/>
      <c r="R2475" s="1430"/>
      <c r="S2475" s="1430"/>
      <c r="T2475" s="1430"/>
      <c r="U2475" s="1430"/>
      <c r="V2475" s="1430"/>
      <c r="W2475" s="1430"/>
      <c r="X2475" s="1430"/>
      <c r="Y2475" s="1430"/>
      <c r="Z2475" s="1430"/>
      <c r="AA2475" s="1430"/>
      <c r="AB2475" s="1430"/>
      <c r="AC2475" s="1507">
        <f t="shared" si="829"/>
        <v>5897</v>
      </c>
      <c r="AD2475" s="1508">
        <f t="shared" si="830"/>
        <v>101192.52</v>
      </c>
      <c r="AE2475" s="14">
        <f t="shared" si="833"/>
        <v>-1500.5666666666666</v>
      </c>
      <c r="AF2475" s="14">
        <f t="shared" si="831"/>
        <v>34.333333333333336</v>
      </c>
      <c r="AG2475" s="14">
        <f t="shared" si="832"/>
        <v>171.75728155339806</v>
      </c>
      <c r="AH2475" s="14">
        <f t="shared" si="834"/>
        <v>1672.3239482200647</v>
      </c>
      <c r="AI2475" s="14">
        <f t="shared" si="835"/>
        <v>57416.455555555556</v>
      </c>
      <c r="AJ2475" s="1224"/>
    </row>
    <row r="2476" spans="1:36" ht="15.75">
      <c r="A2476" s="1424">
        <v>128</v>
      </c>
      <c r="B2476" s="574" t="s">
        <v>9496</v>
      </c>
      <c r="C2476" s="1080" t="s">
        <v>143</v>
      </c>
      <c r="D2476" s="1217">
        <v>1</v>
      </c>
      <c r="E2476" s="647"/>
      <c r="F2476" s="1199"/>
      <c r="G2476" s="1217">
        <v>50</v>
      </c>
      <c r="H2476" s="1218">
        <f t="shared" si="836"/>
        <v>50</v>
      </c>
      <c r="I2476" s="1075" t="s">
        <v>9495</v>
      </c>
      <c r="J2476" s="647"/>
      <c r="K2476" s="1430"/>
      <c r="L2476" s="1430"/>
      <c r="M2476" s="1078"/>
      <c r="N2476" s="1259"/>
      <c r="O2476" s="1430">
        <v>40</v>
      </c>
      <c r="P2476" s="1430">
        <v>0</v>
      </c>
      <c r="Q2476" s="1430"/>
      <c r="R2476" s="1430"/>
      <c r="S2476" s="1430"/>
      <c r="T2476" s="1430"/>
      <c r="U2476" s="1430"/>
      <c r="V2476" s="1430"/>
      <c r="W2476" s="1430"/>
      <c r="X2476" s="1430"/>
      <c r="Y2476" s="1430"/>
      <c r="Z2476" s="1430"/>
      <c r="AA2476" s="1430"/>
      <c r="AB2476" s="1430"/>
      <c r="AC2476" s="1507">
        <f t="shared" ref="AC2476:AC2506" si="837">E2476+G2476-N2476-O2476-AA2476-P2476-Q2476-R2476-S2476-T2476-U2476-V2476-W2476-X2476-Y2476</f>
        <v>10</v>
      </c>
      <c r="AD2476" s="1508">
        <f t="shared" ref="AD2476:AD2506" si="838">D2476*AC2476</f>
        <v>10</v>
      </c>
      <c r="AE2476" s="14">
        <f t="shared" si="833"/>
        <v>-1500.5666666666666</v>
      </c>
      <c r="AF2476" s="14">
        <f t="shared" ref="AF2476:AF2506" si="839">(N2476+O2476+P2476+Q2476+R2476+S2476+T2476+U2476+V2476+W2476+X2476+Y2476)/3</f>
        <v>13.333333333333334</v>
      </c>
      <c r="AG2476" s="14">
        <f t="shared" ref="AG2476:AG2506" si="840">AC2476/AF2476</f>
        <v>0.75</v>
      </c>
      <c r="AH2476" s="14">
        <f t="shared" si="834"/>
        <v>1501.3166666666666</v>
      </c>
      <c r="AI2476" s="14">
        <f t="shared" si="835"/>
        <v>20017.555555555555</v>
      </c>
      <c r="AJ2476" s="1224"/>
    </row>
    <row r="2477" spans="1:36" ht="15.75">
      <c r="A2477" s="1424">
        <v>129</v>
      </c>
      <c r="B2477" s="574" t="s">
        <v>9497</v>
      </c>
      <c r="C2477" s="650" t="s">
        <v>177</v>
      </c>
      <c r="D2477" s="1219">
        <v>3.72</v>
      </c>
      <c r="E2477" s="647"/>
      <c r="F2477" s="1199"/>
      <c r="G2477" s="150">
        <v>300</v>
      </c>
      <c r="H2477" s="1218">
        <f t="shared" si="836"/>
        <v>1116</v>
      </c>
      <c r="I2477" s="1075"/>
      <c r="J2477" s="647"/>
      <c r="K2477" s="1430"/>
      <c r="L2477" s="1430"/>
      <c r="M2477" s="1078"/>
      <c r="N2477" s="1259"/>
      <c r="O2477" s="1430">
        <v>100</v>
      </c>
      <c r="P2477" s="1430">
        <v>10</v>
      </c>
      <c r="Q2477" s="1430"/>
      <c r="R2477" s="1430"/>
      <c r="S2477" s="1430"/>
      <c r="T2477" s="1430"/>
      <c r="U2477" s="1430"/>
      <c r="V2477" s="1430"/>
      <c r="W2477" s="1430"/>
      <c r="X2477" s="1430"/>
      <c r="Y2477" s="1430"/>
      <c r="Z2477" s="1430"/>
      <c r="AA2477" s="1430"/>
      <c r="AB2477" s="1430"/>
      <c r="AC2477" s="1507">
        <f t="shared" si="837"/>
        <v>190</v>
      </c>
      <c r="AD2477" s="1508">
        <f t="shared" si="838"/>
        <v>706.80000000000007</v>
      </c>
      <c r="AE2477" s="14">
        <f t="shared" si="833"/>
        <v>-1500.5666666666666</v>
      </c>
      <c r="AF2477" s="14">
        <f t="shared" si="839"/>
        <v>36.666666666666664</v>
      </c>
      <c r="AG2477" s="14">
        <f t="shared" si="840"/>
        <v>5.1818181818181825</v>
      </c>
      <c r="AH2477" s="14">
        <f t="shared" si="834"/>
        <v>1505.7484848484848</v>
      </c>
      <c r="AI2477" s="14">
        <f t="shared" si="835"/>
        <v>55210.777777777774</v>
      </c>
      <c r="AJ2477" s="1224"/>
    </row>
    <row r="2478" spans="1:36" ht="15.75">
      <c r="A2478" s="1424">
        <v>130</v>
      </c>
      <c r="B2478" s="574" t="s">
        <v>9498</v>
      </c>
      <c r="C2478" s="650" t="s">
        <v>177</v>
      </c>
      <c r="D2478" s="1219">
        <v>0.66</v>
      </c>
      <c r="E2478" s="647"/>
      <c r="F2478" s="1199"/>
      <c r="G2478" s="1217">
        <v>100</v>
      </c>
      <c r="H2478" s="1218">
        <f t="shared" si="836"/>
        <v>66</v>
      </c>
      <c r="I2478" s="1075"/>
      <c r="J2478" s="647"/>
      <c r="K2478" s="1430"/>
      <c r="L2478" s="1430"/>
      <c r="M2478" s="1078"/>
      <c r="N2478" s="1259"/>
      <c r="O2478" s="1430"/>
      <c r="P2478" s="1430">
        <v>0</v>
      </c>
      <c r="Q2478" s="1430"/>
      <c r="R2478" s="1430"/>
      <c r="S2478" s="1430"/>
      <c r="T2478" s="1430"/>
      <c r="U2478" s="1430"/>
      <c r="V2478" s="1430"/>
      <c r="W2478" s="1430"/>
      <c r="X2478" s="1430"/>
      <c r="Y2478" s="1430"/>
      <c r="Z2478" s="1430"/>
      <c r="AA2478" s="1430"/>
      <c r="AB2478" s="1430"/>
      <c r="AC2478" s="1507">
        <f t="shared" si="837"/>
        <v>100</v>
      </c>
      <c r="AD2478" s="1508">
        <f t="shared" si="838"/>
        <v>66</v>
      </c>
      <c r="AE2478" s="14">
        <f t="shared" si="833"/>
        <v>-1500.5666666666666</v>
      </c>
      <c r="AF2478" s="14">
        <f t="shared" si="839"/>
        <v>0</v>
      </c>
      <c r="AG2478" s="14" t="e">
        <f t="shared" si="840"/>
        <v>#DIV/0!</v>
      </c>
      <c r="AH2478" s="14" t="e">
        <f t="shared" si="834"/>
        <v>#DIV/0!</v>
      </c>
      <c r="AI2478" s="14">
        <f t="shared" si="835"/>
        <v>100</v>
      </c>
      <c r="AJ2478" s="1224"/>
    </row>
    <row r="2479" spans="1:36" ht="15.75">
      <c r="A2479" s="1424">
        <v>131</v>
      </c>
      <c r="B2479" s="574" t="s">
        <v>9499</v>
      </c>
      <c r="C2479" s="650" t="s">
        <v>66</v>
      </c>
      <c r="D2479" s="648">
        <v>2.71</v>
      </c>
      <c r="E2479" s="647"/>
      <c r="F2479" s="1199"/>
      <c r="G2479" s="1217">
        <v>3000</v>
      </c>
      <c r="H2479" s="1218">
        <f t="shared" si="836"/>
        <v>8130</v>
      </c>
      <c r="I2479" s="1075"/>
      <c r="J2479" s="647"/>
      <c r="K2479" s="1430"/>
      <c r="L2479" s="1430"/>
      <c r="M2479" s="1078"/>
      <c r="N2479" s="1259"/>
      <c r="O2479" s="1430">
        <v>240</v>
      </c>
      <c r="P2479" s="1430">
        <v>0</v>
      </c>
      <c r="Q2479" s="1430"/>
      <c r="R2479" s="1430"/>
      <c r="S2479" s="1430"/>
      <c r="T2479" s="1430"/>
      <c r="U2479" s="1430"/>
      <c r="V2479" s="1430"/>
      <c r="W2479" s="1430"/>
      <c r="X2479" s="1430"/>
      <c r="Y2479" s="1430"/>
      <c r="Z2479" s="1430"/>
      <c r="AA2479" s="1430"/>
      <c r="AB2479" s="1430"/>
      <c r="AC2479" s="1507">
        <f t="shared" si="837"/>
        <v>2760</v>
      </c>
      <c r="AD2479" s="1508">
        <f t="shared" si="838"/>
        <v>7479.5999999999995</v>
      </c>
      <c r="AE2479" s="14">
        <f t="shared" si="833"/>
        <v>-1500.5666666666666</v>
      </c>
      <c r="AF2479" s="14">
        <f t="shared" si="839"/>
        <v>80</v>
      </c>
      <c r="AG2479" s="14">
        <f t="shared" si="840"/>
        <v>34.5</v>
      </c>
      <c r="AH2479" s="14">
        <f t="shared" si="834"/>
        <v>1535.0666666666666</v>
      </c>
      <c r="AI2479" s="14">
        <f t="shared" si="835"/>
        <v>122805.33333333333</v>
      </c>
      <c r="AJ2479" s="1224"/>
    </row>
    <row r="2480" spans="1:36" ht="15.75">
      <c r="A2480" s="1424">
        <v>132</v>
      </c>
      <c r="B2480" s="574" t="s">
        <v>9500</v>
      </c>
      <c r="C2480" s="650" t="s">
        <v>233</v>
      </c>
      <c r="D2480" s="1217">
        <v>1</v>
      </c>
      <c r="E2480" s="647"/>
      <c r="F2480" s="1199"/>
      <c r="G2480" s="1217">
        <v>50</v>
      </c>
      <c r="H2480" s="1218">
        <f t="shared" si="836"/>
        <v>50</v>
      </c>
      <c r="I2480" s="1075"/>
      <c r="J2480" s="647"/>
      <c r="K2480" s="1430"/>
      <c r="L2480" s="1430"/>
      <c r="M2480" s="1078"/>
      <c r="N2480" s="1259"/>
      <c r="O2480" s="1430"/>
      <c r="P2480" s="1430">
        <v>0</v>
      </c>
      <c r="Q2480" s="1430"/>
      <c r="R2480" s="1430"/>
      <c r="S2480" s="1430"/>
      <c r="T2480" s="1430"/>
      <c r="U2480" s="1430"/>
      <c r="V2480" s="1430"/>
      <c r="W2480" s="1430"/>
      <c r="X2480" s="1430"/>
      <c r="Y2480" s="1430"/>
      <c r="Z2480" s="1430"/>
      <c r="AA2480" s="1430"/>
      <c r="AB2480" s="1430"/>
      <c r="AC2480" s="1507">
        <f t="shared" si="837"/>
        <v>50</v>
      </c>
      <c r="AD2480" s="1508">
        <f t="shared" si="838"/>
        <v>50</v>
      </c>
      <c r="AE2480" s="14">
        <f t="shared" si="833"/>
        <v>-1500.5666666666666</v>
      </c>
      <c r="AF2480" s="14">
        <f t="shared" si="839"/>
        <v>0</v>
      </c>
      <c r="AG2480" s="14" t="e">
        <f t="shared" si="840"/>
        <v>#DIV/0!</v>
      </c>
      <c r="AH2480" s="14" t="e">
        <f t="shared" si="834"/>
        <v>#DIV/0!</v>
      </c>
      <c r="AI2480" s="14">
        <f t="shared" si="835"/>
        <v>50</v>
      </c>
      <c r="AJ2480" s="1224"/>
    </row>
    <row r="2481" spans="1:36" ht="15.75">
      <c r="A2481" s="1424">
        <v>133</v>
      </c>
      <c r="B2481" s="574" t="s">
        <v>9501</v>
      </c>
      <c r="C2481" s="1080" t="s">
        <v>63</v>
      </c>
      <c r="D2481" s="1217">
        <v>1</v>
      </c>
      <c r="E2481" s="647"/>
      <c r="F2481" s="1199"/>
      <c r="G2481" s="1217">
        <v>200</v>
      </c>
      <c r="H2481" s="1218">
        <f t="shared" si="836"/>
        <v>200</v>
      </c>
      <c r="I2481" s="1075"/>
      <c r="J2481" s="647"/>
      <c r="K2481" s="1430"/>
      <c r="L2481" s="1430"/>
      <c r="M2481" s="1078"/>
      <c r="N2481" s="1259"/>
      <c r="O2481" s="1430"/>
      <c r="P2481" s="1430">
        <v>0</v>
      </c>
      <c r="Q2481" s="1430"/>
      <c r="R2481" s="1430"/>
      <c r="S2481" s="1430"/>
      <c r="T2481" s="1430"/>
      <c r="U2481" s="1430"/>
      <c r="V2481" s="1430"/>
      <c r="W2481" s="1430"/>
      <c r="X2481" s="1430"/>
      <c r="Y2481" s="1430"/>
      <c r="Z2481" s="1430"/>
      <c r="AA2481" s="1430"/>
      <c r="AB2481" s="1430"/>
      <c r="AC2481" s="1507">
        <f t="shared" si="837"/>
        <v>200</v>
      </c>
      <c r="AD2481" s="1508">
        <f t="shared" si="838"/>
        <v>200</v>
      </c>
      <c r="AE2481" s="14">
        <f t="shared" si="833"/>
        <v>-1500.5666666666666</v>
      </c>
      <c r="AF2481" s="14">
        <f t="shared" si="839"/>
        <v>0</v>
      </c>
      <c r="AG2481" s="14" t="e">
        <f t="shared" si="840"/>
        <v>#DIV/0!</v>
      </c>
      <c r="AH2481" s="14" t="e">
        <f t="shared" si="834"/>
        <v>#DIV/0!</v>
      </c>
      <c r="AI2481" s="14">
        <f t="shared" si="835"/>
        <v>200</v>
      </c>
      <c r="AJ2481" s="1224"/>
    </row>
    <row r="2482" spans="1:36" ht="15.75">
      <c r="A2482" s="1424">
        <v>134</v>
      </c>
      <c r="B2482" s="574" t="s">
        <v>9502</v>
      </c>
      <c r="C2482" s="1080" t="s">
        <v>66</v>
      </c>
      <c r="D2482" s="1217">
        <v>1</v>
      </c>
      <c r="E2482" s="647"/>
      <c r="F2482" s="1199"/>
      <c r="G2482" s="1217">
        <v>5000</v>
      </c>
      <c r="H2482" s="1218">
        <f t="shared" si="836"/>
        <v>5000</v>
      </c>
      <c r="I2482" s="1075"/>
      <c r="J2482" s="647"/>
      <c r="K2482" s="1430"/>
      <c r="L2482" s="1430"/>
      <c r="M2482" s="1078"/>
      <c r="N2482" s="1259"/>
      <c r="O2482" s="1430">
        <v>380</v>
      </c>
      <c r="P2482" s="1430">
        <v>620</v>
      </c>
      <c r="Q2482" s="1430"/>
      <c r="R2482" s="1430"/>
      <c r="S2482" s="1430"/>
      <c r="T2482" s="1430"/>
      <c r="U2482" s="1430"/>
      <c r="V2482" s="1430"/>
      <c r="W2482" s="1430"/>
      <c r="X2482" s="1430"/>
      <c r="Y2482" s="1430"/>
      <c r="Z2482" s="1430"/>
      <c r="AA2482" s="1430"/>
      <c r="AB2482" s="1430"/>
      <c r="AC2482" s="1507">
        <f t="shared" si="837"/>
        <v>4000</v>
      </c>
      <c r="AD2482" s="1508">
        <f t="shared" si="838"/>
        <v>4000</v>
      </c>
      <c r="AE2482" s="14">
        <f t="shared" si="833"/>
        <v>-1500.5666666666666</v>
      </c>
      <c r="AF2482" s="14">
        <f t="shared" si="839"/>
        <v>333.33333333333331</v>
      </c>
      <c r="AG2482" s="14">
        <f t="shared" si="840"/>
        <v>12</v>
      </c>
      <c r="AH2482" s="14">
        <f t="shared" si="834"/>
        <v>1512.5666666666666</v>
      </c>
      <c r="AI2482" s="14">
        <f t="shared" si="835"/>
        <v>504188.88888888882</v>
      </c>
      <c r="AJ2482" s="1224"/>
    </row>
    <row r="2483" spans="1:36" ht="15.75">
      <c r="A2483" s="1430">
        <v>136</v>
      </c>
      <c r="B2483" s="1255" t="s">
        <v>9503</v>
      </c>
      <c r="C2483" s="1080" t="s">
        <v>66</v>
      </c>
      <c r="D2483" s="1217">
        <v>1</v>
      </c>
      <c r="E2483" s="647"/>
      <c r="F2483" s="1199"/>
      <c r="G2483" s="648">
        <v>4800</v>
      </c>
      <c r="H2483" s="1218">
        <f t="shared" si="836"/>
        <v>4800</v>
      </c>
      <c r="I2483" s="1075"/>
      <c r="J2483" s="647"/>
      <c r="K2483" s="1430"/>
      <c r="L2483" s="1430"/>
      <c r="M2483" s="1078"/>
      <c r="N2483" s="1259"/>
      <c r="O2483" s="1430"/>
      <c r="P2483" s="1430">
        <v>0</v>
      </c>
      <c r="Q2483" s="1430"/>
      <c r="R2483" s="1430"/>
      <c r="S2483" s="1430"/>
      <c r="T2483" s="1430"/>
      <c r="U2483" s="1430"/>
      <c r="V2483" s="1430"/>
      <c r="W2483" s="1430"/>
      <c r="X2483" s="1430"/>
      <c r="Y2483" s="1430"/>
      <c r="Z2483" s="1430"/>
      <c r="AA2483" s="1430"/>
      <c r="AB2483" s="1430"/>
      <c r="AC2483" s="1507">
        <f t="shared" si="837"/>
        <v>4800</v>
      </c>
      <c r="AD2483" s="1508">
        <f t="shared" si="838"/>
        <v>4800</v>
      </c>
      <c r="AE2483" s="14">
        <f t="shared" ref="AE2483:AE2513" si="841">(J2483-"01.04.2023")/30</f>
        <v>-1500.5666666666666</v>
      </c>
      <c r="AF2483" s="14">
        <f t="shared" si="839"/>
        <v>0</v>
      </c>
      <c r="AG2483" s="14" t="e">
        <f t="shared" si="840"/>
        <v>#DIV/0!</v>
      </c>
      <c r="AH2483" s="14" t="e">
        <f t="shared" ref="AH2483:AH2513" si="842">AG2483-AE2483</f>
        <v>#DIV/0!</v>
      </c>
      <c r="AI2483" s="14">
        <f t="shared" ref="AI2483:AI2513" si="843">AC2483-(AE2483*AF2483)</f>
        <v>4800</v>
      </c>
      <c r="AJ2483" s="1224"/>
    </row>
    <row r="2484" spans="1:36" ht="15.75">
      <c r="A2484" s="1430">
        <v>137</v>
      </c>
      <c r="B2484" s="1255" t="s">
        <v>9504</v>
      </c>
      <c r="C2484" s="650" t="s">
        <v>233</v>
      </c>
      <c r="D2484" s="1217">
        <v>20</v>
      </c>
      <c r="E2484" s="647"/>
      <c r="F2484" s="1199"/>
      <c r="G2484" s="648">
        <v>416</v>
      </c>
      <c r="H2484" s="1218">
        <f t="shared" si="836"/>
        <v>8320</v>
      </c>
      <c r="I2484" s="1075"/>
      <c r="J2484" s="647"/>
      <c r="K2484" s="1430"/>
      <c r="L2484" s="1430"/>
      <c r="M2484" s="1078"/>
      <c r="N2484" s="1259"/>
      <c r="O2484" s="1430"/>
      <c r="P2484" s="1430">
        <v>138</v>
      </c>
      <c r="Q2484" s="1430"/>
      <c r="R2484" s="1430"/>
      <c r="S2484" s="1430"/>
      <c r="T2484" s="1430"/>
      <c r="U2484" s="1430"/>
      <c r="V2484" s="1430"/>
      <c r="W2484" s="1430"/>
      <c r="X2484" s="1430"/>
      <c r="Y2484" s="1430"/>
      <c r="Z2484" s="1430"/>
      <c r="AA2484" s="1430"/>
      <c r="AB2484" s="1430"/>
      <c r="AC2484" s="1507">
        <f t="shared" si="837"/>
        <v>278</v>
      </c>
      <c r="AD2484" s="1508">
        <f t="shared" si="838"/>
        <v>5560</v>
      </c>
      <c r="AE2484" s="14">
        <f t="shared" si="841"/>
        <v>-1500.5666666666666</v>
      </c>
      <c r="AF2484" s="14">
        <f t="shared" si="839"/>
        <v>46</v>
      </c>
      <c r="AG2484" s="14">
        <f t="shared" si="840"/>
        <v>6.0434782608695654</v>
      </c>
      <c r="AH2484" s="14">
        <f t="shared" si="842"/>
        <v>1506.6101449275361</v>
      </c>
      <c r="AI2484" s="14">
        <f t="shared" si="843"/>
        <v>69304.066666666666</v>
      </c>
      <c r="AJ2484" s="1224"/>
    </row>
    <row r="2485" spans="1:36" ht="15.75">
      <c r="A2485" s="1430">
        <v>138</v>
      </c>
      <c r="B2485" s="1255" t="s">
        <v>9505</v>
      </c>
      <c r="C2485" s="650" t="s">
        <v>233</v>
      </c>
      <c r="D2485" s="1217">
        <v>30</v>
      </c>
      <c r="E2485" s="647"/>
      <c r="F2485" s="1199"/>
      <c r="G2485" s="648">
        <v>50</v>
      </c>
      <c r="H2485" s="1218">
        <f t="shared" si="836"/>
        <v>1500</v>
      </c>
      <c r="I2485" s="1075"/>
      <c r="J2485" s="647"/>
      <c r="K2485" s="1430"/>
      <c r="L2485" s="1430"/>
      <c r="M2485" s="1078"/>
      <c r="N2485" s="1259"/>
      <c r="O2485" s="1430"/>
      <c r="P2485" s="1430">
        <v>18</v>
      </c>
      <c r="Q2485" s="1430"/>
      <c r="R2485" s="1430"/>
      <c r="S2485" s="1430"/>
      <c r="T2485" s="1430"/>
      <c r="U2485" s="1430"/>
      <c r="V2485" s="1430"/>
      <c r="W2485" s="1430"/>
      <c r="X2485" s="1430"/>
      <c r="Y2485" s="1430"/>
      <c r="Z2485" s="1430"/>
      <c r="AA2485" s="1430"/>
      <c r="AB2485" s="1430"/>
      <c r="AC2485" s="1507">
        <f t="shared" si="837"/>
        <v>32</v>
      </c>
      <c r="AD2485" s="1508">
        <f t="shared" si="838"/>
        <v>960</v>
      </c>
      <c r="AE2485" s="14">
        <f t="shared" si="841"/>
        <v>-1500.5666666666666</v>
      </c>
      <c r="AF2485" s="14">
        <f t="shared" si="839"/>
        <v>6</v>
      </c>
      <c r="AG2485" s="14">
        <f t="shared" si="840"/>
        <v>5.333333333333333</v>
      </c>
      <c r="AH2485" s="14">
        <f t="shared" si="842"/>
        <v>1505.8999999999999</v>
      </c>
      <c r="AI2485" s="14">
        <f t="shared" si="843"/>
        <v>9035.4</v>
      </c>
      <c r="AJ2485" s="1224"/>
    </row>
    <row r="2486" spans="1:36" ht="15.75">
      <c r="A2486" s="1430">
        <v>139</v>
      </c>
      <c r="B2486" s="1255" t="s">
        <v>9506</v>
      </c>
      <c r="C2486" s="650" t="s">
        <v>233</v>
      </c>
      <c r="D2486" s="1217">
        <v>35</v>
      </c>
      <c r="E2486" s="647"/>
      <c r="F2486" s="1199"/>
      <c r="G2486" s="648">
        <v>20</v>
      </c>
      <c r="H2486" s="1218">
        <f t="shared" si="836"/>
        <v>700</v>
      </c>
      <c r="I2486" s="1075"/>
      <c r="J2486" s="647"/>
      <c r="K2486" s="1430"/>
      <c r="L2486" s="1430"/>
      <c r="M2486" s="1078"/>
      <c r="N2486" s="1259"/>
      <c r="O2486" s="1430"/>
      <c r="P2486" s="1430">
        <v>0</v>
      </c>
      <c r="Q2486" s="1430"/>
      <c r="R2486" s="1430"/>
      <c r="S2486" s="1430"/>
      <c r="T2486" s="1430"/>
      <c r="U2486" s="1430"/>
      <c r="V2486" s="1430"/>
      <c r="W2486" s="1430"/>
      <c r="X2486" s="1430"/>
      <c r="Y2486" s="1430"/>
      <c r="Z2486" s="1430"/>
      <c r="AA2486" s="1430"/>
      <c r="AB2486" s="1430"/>
      <c r="AC2486" s="1507">
        <f t="shared" si="837"/>
        <v>20</v>
      </c>
      <c r="AD2486" s="1508">
        <f t="shared" si="838"/>
        <v>700</v>
      </c>
      <c r="AE2486" s="14">
        <f t="shared" si="841"/>
        <v>-1500.5666666666666</v>
      </c>
      <c r="AF2486" s="14">
        <f t="shared" si="839"/>
        <v>0</v>
      </c>
      <c r="AG2486" s="14" t="e">
        <f t="shared" si="840"/>
        <v>#DIV/0!</v>
      </c>
      <c r="AH2486" s="14" t="e">
        <f t="shared" si="842"/>
        <v>#DIV/0!</v>
      </c>
      <c r="AI2486" s="14">
        <f t="shared" si="843"/>
        <v>20</v>
      </c>
      <c r="AJ2486" s="1224"/>
    </row>
    <row r="2487" spans="1:36" ht="15.75">
      <c r="A2487" s="472">
        <v>140</v>
      </c>
      <c r="B2487" s="1255" t="s">
        <v>9507</v>
      </c>
      <c r="C2487" s="650" t="s">
        <v>233</v>
      </c>
      <c r="D2487" s="1222">
        <v>10</v>
      </c>
      <c r="E2487" s="1255"/>
      <c r="F2487" s="1255"/>
      <c r="G2487" s="1222">
        <v>640</v>
      </c>
      <c r="H2487" s="1218">
        <f t="shared" si="836"/>
        <v>6400</v>
      </c>
      <c r="I2487" s="1255"/>
      <c r="J2487" s="1255"/>
      <c r="K2487" s="1255"/>
      <c r="L2487" s="1255"/>
      <c r="M2487" s="1255"/>
      <c r="N2487" s="1255"/>
      <c r="O2487" s="1222">
        <v>56</v>
      </c>
      <c r="P2487" s="1266">
        <v>6</v>
      </c>
      <c r="Q2487" s="1255"/>
      <c r="R2487" s="1255"/>
      <c r="S2487" s="1255"/>
      <c r="T2487" s="1255"/>
      <c r="U2487" s="1255"/>
      <c r="V2487" s="1255"/>
      <c r="W2487" s="1255"/>
      <c r="X2487" s="1255"/>
      <c r="Y2487" s="1255"/>
      <c r="Z2487" s="1255"/>
      <c r="AA2487" s="1255"/>
      <c r="AB2487" s="1255"/>
      <c r="AC2487" s="1507">
        <f t="shared" si="837"/>
        <v>578</v>
      </c>
      <c r="AD2487" s="1508">
        <f t="shared" si="838"/>
        <v>5780</v>
      </c>
      <c r="AE2487" s="14">
        <f t="shared" si="841"/>
        <v>-1500.5666666666666</v>
      </c>
      <c r="AF2487" s="14">
        <f t="shared" si="839"/>
        <v>20.666666666666668</v>
      </c>
      <c r="AG2487" s="14">
        <f t="shared" si="840"/>
        <v>27.967741935483868</v>
      </c>
      <c r="AH2487" s="14">
        <f t="shared" si="842"/>
        <v>1528.5344086021505</v>
      </c>
      <c r="AI2487" s="14">
        <f t="shared" si="843"/>
        <v>31589.711111111112</v>
      </c>
      <c r="AJ2487" s="1224"/>
    </row>
    <row r="2488" spans="1:36" ht="15.75">
      <c r="A2488" s="472">
        <v>141</v>
      </c>
      <c r="B2488" s="1160" t="s">
        <v>9721</v>
      </c>
      <c r="C2488" s="650" t="s">
        <v>66</v>
      </c>
      <c r="D2488" s="1219">
        <v>8.7899999999999991</v>
      </c>
      <c r="E2488" s="1255"/>
      <c r="F2488" s="1255"/>
      <c r="G2488" s="1073">
        <v>800</v>
      </c>
      <c r="H2488" s="1218">
        <f t="shared" si="836"/>
        <v>7031.9999999999991</v>
      </c>
      <c r="I2488" s="1222" t="s">
        <v>10337</v>
      </c>
      <c r="J2488" s="1255"/>
      <c r="K2488" s="1255"/>
      <c r="L2488" s="1255"/>
      <c r="M2488" s="1255"/>
      <c r="N2488" s="1255"/>
      <c r="O2488" s="1255"/>
      <c r="P2488" s="1073">
        <v>100</v>
      </c>
      <c r="Q2488" s="1255"/>
      <c r="R2488" s="1255"/>
      <c r="S2488" s="1255"/>
      <c r="T2488" s="1255"/>
      <c r="U2488" s="1255"/>
      <c r="V2488" s="1255"/>
      <c r="W2488" s="1255"/>
      <c r="X2488" s="1255"/>
      <c r="Y2488" s="1255"/>
      <c r="Z2488" s="1255"/>
      <c r="AA2488" s="1255"/>
      <c r="AB2488" s="1255"/>
      <c r="AC2488" s="1507">
        <f t="shared" si="837"/>
        <v>700</v>
      </c>
      <c r="AD2488" s="1508">
        <f t="shared" si="838"/>
        <v>6152.9999999999991</v>
      </c>
      <c r="AE2488" s="14">
        <f t="shared" si="841"/>
        <v>-1500.5666666666666</v>
      </c>
      <c r="AF2488" s="14">
        <f t="shared" si="839"/>
        <v>33.333333333333336</v>
      </c>
      <c r="AG2488" s="14">
        <f t="shared" si="840"/>
        <v>21</v>
      </c>
      <c r="AH2488" s="14">
        <f t="shared" si="842"/>
        <v>1521.5666666666666</v>
      </c>
      <c r="AI2488" s="14">
        <f t="shared" si="843"/>
        <v>50718.888888888891</v>
      </c>
      <c r="AJ2488" s="1224"/>
    </row>
    <row r="2489" spans="1:36" ht="15.75">
      <c r="A2489" s="472">
        <v>142</v>
      </c>
      <c r="B2489" s="1160" t="s">
        <v>10338</v>
      </c>
      <c r="C2489" s="650" t="s">
        <v>66</v>
      </c>
      <c r="D2489" s="1219">
        <v>21.95</v>
      </c>
      <c r="E2489" s="1255"/>
      <c r="F2489" s="1255"/>
      <c r="G2489" s="150">
        <v>300</v>
      </c>
      <c r="H2489" s="1218">
        <f t="shared" si="836"/>
        <v>6585</v>
      </c>
      <c r="I2489" s="1222" t="s">
        <v>10337</v>
      </c>
      <c r="J2489" s="1255"/>
      <c r="K2489" s="1255"/>
      <c r="L2489" s="1255"/>
      <c r="M2489" s="1255"/>
      <c r="N2489" s="1255"/>
      <c r="O2489" s="1255"/>
      <c r="P2489" s="150">
        <v>0</v>
      </c>
      <c r="Q2489" s="1255"/>
      <c r="R2489" s="1255"/>
      <c r="S2489" s="1255"/>
      <c r="T2489" s="1255"/>
      <c r="U2489" s="1255"/>
      <c r="V2489" s="1255"/>
      <c r="W2489" s="1255"/>
      <c r="X2489" s="1255"/>
      <c r="Y2489" s="1255"/>
      <c r="Z2489" s="1255"/>
      <c r="AA2489" s="1255"/>
      <c r="AB2489" s="1255"/>
      <c r="AC2489" s="1507">
        <f t="shared" si="837"/>
        <v>300</v>
      </c>
      <c r="AD2489" s="1508">
        <f t="shared" si="838"/>
        <v>6585</v>
      </c>
      <c r="AE2489" s="14">
        <f t="shared" si="841"/>
        <v>-1500.5666666666666</v>
      </c>
      <c r="AF2489" s="14">
        <f t="shared" si="839"/>
        <v>0</v>
      </c>
      <c r="AG2489" s="14" t="e">
        <f t="shared" si="840"/>
        <v>#DIV/0!</v>
      </c>
      <c r="AH2489" s="14" t="e">
        <f t="shared" si="842"/>
        <v>#DIV/0!</v>
      </c>
      <c r="AI2489" s="14">
        <f t="shared" si="843"/>
        <v>300</v>
      </c>
      <c r="AJ2489" s="1224"/>
    </row>
    <row r="2490" spans="1:36" ht="15.75">
      <c r="A2490" s="472">
        <v>143</v>
      </c>
      <c r="B2490" s="1160" t="s">
        <v>10339</v>
      </c>
      <c r="C2490" s="650" t="s">
        <v>66</v>
      </c>
      <c r="D2490" s="1219">
        <v>1.99</v>
      </c>
      <c r="E2490" s="1255"/>
      <c r="F2490" s="1255"/>
      <c r="G2490" s="150">
        <v>1000</v>
      </c>
      <c r="H2490" s="1218">
        <f t="shared" si="836"/>
        <v>1990</v>
      </c>
      <c r="I2490" s="1222" t="s">
        <v>10337</v>
      </c>
      <c r="J2490" s="1255"/>
      <c r="K2490" s="1255"/>
      <c r="L2490" s="1255"/>
      <c r="M2490" s="1255"/>
      <c r="N2490" s="1255"/>
      <c r="O2490" s="1255"/>
      <c r="P2490" s="150">
        <v>800</v>
      </c>
      <c r="Q2490" s="1255"/>
      <c r="R2490" s="1255"/>
      <c r="S2490" s="1255"/>
      <c r="T2490" s="1255"/>
      <c r="U2490" s="1255"/>
      <c r="V2490" s="1255"/>
      <c r="W2490" s="1255"/>
      <c r="X2490" s="1255"/>
      <c r="Y2490" s="1255"/>
      <c r="Z2490" s="1255"/>
      <c r="AA2490" s="1255"/>
      <c r="AB2490" s="1255"/>
      <c r="AC2490" s="1507">
        <f t="shared" si="837"/>
        <v>200</v>
      </c>
      <c r="AD2490" s="1508">
        <f t="shared" si="838"/>
        <v>398</v>
      </c>
      <c r="AE2490" s="14">
        <f t="shared" si="841"/>
        <v>-1500.5666666666666</v>
      </c>
      <c r="AF2490" s="14">
        <f t="shared" si="839"/>
        <v>266.66666666666669</v>
      </c>
      <c r="AG2490" s="14">
        <f t="shared" si="840"/>
        <v>0.75</v>
      </c>
      <c r="AH2490" s="14">
        <f t="shared" si="842"/>
        <v>1501.3166666666666</v>
      </c>
      <c r="AI2490" s="14">
        <f t="shared" si="843"/>
        <v>400351.11111111112</v>
      </c>
      <c r="AJ2490" s="1224"/>
    </row>
    <row r="2491" spans="1:36" ht="15.75">
      <c r="A2491" s="472">
        <v>144</v>
      </c>
      <c r="B2491" s="1160" t="s">
        <v>10340</v>
      </c>
      <c r="C2491" s="650" t="s">
        <v>66</v>
      </c>
      <c r="D2491" s="1219">
        <v>9.35</v>
      </c>
      <c r="E2491" s="1255"/>
      <c r="F2491" s="1255"/>
      <c r="G2491" s="150">
        <v>2000</v>
      </c>
      <c r="H2491" s="1218">
        <f t="shared" si="836"/>
        <v>18700</v>
      </c>
      <c r="I2491" s="1222" t="s">
        <v>10337</v>
      </c>
      <c r="J2491" s="1255"/>
      <c r="K2491" s="1255"/>
      <c r="L2491" s="1255"/>
      <c r="M2491" s="1255"/>
      <c r="N2491" s="1255"/>
      <c r="O2491" s="1255"/>
      <c r="P2491" s="150">
        <v>1500</v>
      </c>
      <c r="Q2491" s="1255"/>
      <c r="R2491" s="1255"/>
      <c r="S2491" s="1255"/>
      <c r="T2491" s="1255"/>
      <c r="U2491" s="1255"/>
      <c r="V2491" s="1255"/>
      <c r="W2491" s="1255"/>
      <c r="X2491" s="1255"/>
      <c r="Y2491" s="1255"/>
      <c r="Z2491" s="1255"/>
      <c r="AA2491" s="1255"/>
      <c r="AB2491" s="1255"/>
      <c r="AC2491" s="1507">
        <f t="shared" si="837"/>
        <v>500</v>
      </c>
      <c r="AD2491" s="1508">
        <f t="shared" si="838"/>
        <v>4675</v>
      </c>
      <c r="AE2491" s="14">
        <f t="shared" si="841"/>
        <v>-1500.5666666666666</v>
      </c>
      <c r="AF2491" s="14">
        <f t="shared" si="839"/>
        <v>500</v>
      </c>
      <c r="AG2491" s="14">
        <f t="shared" si="840"/>
        <v>1</v>
      </c>
      <c r="AH2491" s="14">
        <f t="shared" si="842"/>
        <v>1501.5666666666666</v>
      </c>
      <c r="AI2491" s="14">
        <f t="shared" si="843"/>
        <v>750783.33333333326</v>
      </c>
      <c r="AJ2491" s="1224"/>
    </row>
    <row r="2492" spans="1:36" ht="15.75">
      <c r="A2492" s="472">
        <v>145</v>
      </c>
      <c r="B2492" s="1160" t="s">
        <v>10341</v>
      </c>
      <c r="C2492" s="650" t="s">
        <v>233</v>
      </c>
      <c r="D2492" s="1252">
        <v>25.273402000000001</v>
      </c>
      <c r="E2492" s="1255"/>
      <c r="F2492" s="1255"/>
      <c r="G2492" s="150">
        <v>455</v>
      </c>
      <c r="H2492" s="1218">
        <f t="shared" si="836"/>
        <v>11499.39791</v>
      </c>
      <c r="I2492" s="1222" t="s">
        <v>10337</v>
      </c>
      <c r="J2492" s="1255"/>
      <c r="K2492" s="1255"/>
      <c r="L2492" s="1255"/>
      <c r="M2492" s="1255"/>
      <c r="N2492" s="1255"/>
      <c r="O2492" s="1255"/>
      <c r="P2492" s="150">
        <v>289</v>
      </c>
      <c r="Q2492" s="1255"/>
      <c r="R2492" s="1255"/>
      <c r="S2492" s="1255"/>
      <c r="T2492" s="1255"/>
      <c r="U2492" s="1255"/>
      <c r="V2492" s="1255"/>
      <c r="W2492" s="1255"/>
      <c r="X2492" s="1255"/>
      <c r="Y2492" s="1255"/>
      <c r="Z2492" s="1255"/>
      <c r="AA2492" s="1255"/>
      <c r="AB2492" s="1255"/>
      <c r="AC2492" s="1507">
        <f t="shared" si="837"/>
        <v>166</v>
      </c>
      <c r="AD2492" s="1508">
        <f t="shared" si="838"/>
        <v>4195.3847320000004</v>
      </c>
      <c r="AE2492" s="14">
        <f t="shared" si="841"/>
        <v>-1500.5666666666666</v>
      </c>
      <c r="AF2492" s="14">
        <f t="shared" si="839"/>
        <v>96.333333333333329</v>
      </c>
      <c r="AG2492" s="14">
        <f t="shared" si="840"/>
        <v>1.7231833910034602</v>
      </c>
      <c r="AH2492" s="14">
        <f t="shared" si="842"/>
        <v>1502.28985005767</v>
      </c>
      <c r="AI2492" s="14">
        <f t="shared" si="843"/>
        <v>144720.58888888889</v>
      </c>
      <c r="AJ2492" s="1224"/>
    </row>
    <row r="2493" spans="1:36" ht="15.75">
      <c r="A2493" s="472">
        <v>146</v>
      </c>
      <c r="B2493" s="1160" t="s">
        <v>10342</v>
      </c>
      <c r="C2493" s="650" t="s">
        <v>156</v>
      </c>
      <c r="D2493" s="1219">
        <v>38.520000000000003</v>
      </c>
      <c r="E2493" s="1255"/>
      <c r="F2493" s="1255"/>
      <c r="G2493" s="150">
        <v>20</v>
      </c>
      <c r="H2493" s="1218">
        <f t="shared" ref="H2493:H2517" si="844">D2493*G2493</f>
        <v>770.40000000000009</v>
      </c>
      <c r="I2493" s="1222" t="s">
        <v>10337</v>
      </c>
      <c r="J2493" s="1255"/>
      <c r="K2493" s="1255"/>
      <c r="L2493" s="1255"/>
      <c r="M2493" s="1255"/>
      <c r="N2493" s="1255"/>
      <c r="O2493" s="1255"/>
      <c r="P2493" s="150">
        <v>0</v>
      </c>
      <c r="Q2493" s="1255"/>
      <c r="R2493" s="1255"/>
      <c r="S2493" s="1255"/>
      <c r="T2493" s="1255"/>
      <c r="U2493" s="1255"/>
      <c r="V2493" s="1255"/>
      <c r="W2493" s="1255"/>
      <c r="X2493" s="1255"/>
      <c r="Y2493" s="1255"/>
      <c r="Z2493" s="1255"/>
      <c r="AA2493" s="1255"/>
      <c r="AB2493" s="1255"/>
      <c r="AC2493" s="1507">
        <f t="shared" si="837"/>
        <v>20</v>
      </c>
      <c r="AD2493" s="1508">
        <f t="shared" si="838"/>
        <v>770.40000000000009</v>
      </c>
      <c r="AE2493" s="14">
        <f t="shared" si="841"/>
        <v>-1500.5666666666666</v>
      </c>
      <c r="AF2493" s="14">
        <f t="shared" si="839"/>
        <v>0</v>
      </c>
      <c r="AG2493" s="14" t="e">
        <f t="shared" si="840"/>
        <v>#DIV/0!</v>
      </c>
      <c r="AH2493" s="14" t="e">
        <f t="shared" si="842"/>
        <v>#DIV/0!</v>
      </c>
      <c r="AI2493" s="14">
        <f t="shared" si="843"/>
        <v>20</v>
      </c>
      <c r="AJ2493" s="1224"/>
    </row>
    <row r="2494" spans="1:36" ht="15.75">
      <c r="A2494" s="1430">
        <v>147</v>
      </c>
      <c r="B2494" s="1160" t="s">
        <v>10343</v>
      </c>
      <c r="C2494" s="650" t="s">
        <v>156</v>
      </c>
      <c r="D2494" s="1219">
        <v>3.53</v>
      </c>
      <c r="E2494" s="1255"/>
      <c r="F2494" s="1255"/>
      <c r="G2494" s="150">
        <v>10</v>
      </c>
      <c r="H2494" s="1218">
        <f t="shared" si="844"/>
        <v>35.299999999999997</v>
      </c>
      <c r="I2494" s="1222" t="s">
        <v>10337</v>
      </c>
      <c r="J2494" s="1255"/>
      <c r="K2494" s="1255"/>
      <c r="L2494" s="1255"/>
      <c r="M2494" s="1255"/>
      <c r="N2494" s="1255"/>
      <c r="O2494" s="1255"/>
      <c r="P2494" s="150">
        <v>0</v>
      </c>
      <c r="Q2494" s="1255"/>
      <c r="R2494" s="1255"/>
      <c r="S2494" s="1255"/>
      <c r="T2494" s="1255"/>
      <c r="U2494" s="1255"/>
      <c r="V2494" s="1255"/>
      <c r="W2494" s="1255"/>
      <c r="X2494" s="1255"/>
      <c r="Y2494" s="1255"/>
      <c r="Z2494" s="1255"/>
      <c r="AA2494" s="1255"/>
      <c r="AB2494" s="1255"/>
      <c r="AC2494" s="1507">
        <f t="shared" si="837"/>
        <v>10</v>
      </c>
      <c r="AD2494" s="1508">
        <f t="shared" si="838"/>
        <v>35.299999999999997</v>
      </c>
      <c r="AE2494" s="14">
        <f t="shared" si="841"/>
        <v>-1500.5666666666666</v>
      </c>
      <c r="AF2494" s="14">
        <f t="shared" si="839"/>
        <v>0</v>
      </c>
      <c r="AG2494" s="14" t="e">
        <f t="shared" si="840"/>
        <v>#DIV/0!</v>
      </c>
      <c r="AH2494" s="14" t="e">
        <f t="shared" si="842"/>
        <v>#DIV/0!</v>
      </c>
      <c r="AI2494" s="14">
        <f t="shared" si="843"/>
        <v>10</v>
      </c>
      <c r="AJ2494" s="670"/>
    </row>
    <row r="2495" spans="1:36" ht="15.75">
      <c r="A2495" s="1430">
        <v>148</v>
      </c>
      <c r="B2495" s="1160" t="s">
        <v>10344</v>
      </c>
      <c r="C2495" s="650" t="s">
        <v>156</v>
      </c>
      <c r="D2495" s="1219">
        <v>2.68</v>
      </c>
      <c r="E2495" s="1255"/>
      <c r="F2495" s="1255"/>
      <c r="G2495" s="150">
        <v>20</v>
      </c>
      <c r="H2495" s="1218">
        <f t="shared" si="844"/>
        <v>53.6</v>
      </c>
      <c r="I2495" s="1222" t="s">
        <v>10337</v>
      </c>
      <c r="J2495" s="1255"/>
      <c r="K2495" s="1255"/>
      <c r="L2495" s="1255"/>
      <c r="M2495" s="1255"/>
      <c r="N2495" s="1255"/>
      <c r="O2495" s="1255"/>
      <c r="P2495" s="150">
        <v>0</v>
      </c>
      <c r="Q2495" s="1255"/>
      <c r="R2495" s="1255"/>
      <c r="S2495" s="1255"/>
      <c r="T2495" s="1255"/>
      <c r="U2495" s="1255"/>
      <c r="V2495" s="1255"/>
      <c r="W2495" s="1255"/>
      <c r="X2495" s="1255"/>
      <c r="Y2495" s="1255"/>
      <c r="Z2495" s="1255"/>
      <c r="AA2495" s="1255"/>
      <c r="AB2495" s="1255"/>
      <c r="AC2495" s="1507">
        <f t="shared" si="837"/>
        <v>20</v>
      </c>
      <c r="AD2495" s="1508">
        <f t="shared" si="838"/>
        <v>53.6</v>
      </c>
      <c r="AE2495" s="14">
        <f t="shared" si="841"/>
        <v>-1500.5666666666666</v>
      </c>
      <c r="AF2495" s="14">
        <f t="shared" si="839"/>
        <v>0</v>
      </c>
      <c r="AG2495" s="14" t="e">
        <f t="shared" si="840"/>
        <v>#DIV/0!</v>
      </c>
      <c r="AH2495" s="14" t="e">
        <f t="shared" si="842"/>
        <v>#DIV/0!</v>
      </c>
      <c r="AI2495" s="14">
        <f t="shared" si="843"/>
        <v>20</v>
      </c>
      <c r="AJ2495" s="670"/>
    </row>
    <row r="2496" spans="1:36" ht="15.75">
      <c r="A2496" s="1430">
        <v>149</v>
      </c>
      <c r="B2496" s="1160" t="s">
        <v>10345</v>
      </c>
      <c r="C2496" s="650" t="s">
        <v>156</v>
      </c>
      <c r="D2496" s="1219">
        <v>44.94</v>
      </c>
      <c r="E2496" s="1255"/>
      <c r="F2496" s="1255"/>
      <c r="G2496" s="150">
        <v>10</v>
      </c>
      <c r="H2496" s="1218">
        <f t="shared" si="844"/>
        <v>449.4</v>
      </c>
      <c r="I2496" s="1222" t="s">
        <v>10337</v>
      </c>
      <c r="J2496" s="1255"/>
      <c r="K2496" s="1255"/>
      <c r="L2496" s="1255"/>
      <c r="M2496" s="1255"/>
      <c r="N2496" s="1255"/>
      <c r="O2496" s="1255"/>
      <c r="P2496" s="150">
        <v>0</v>
      </c>
      <c r="Q2496" s="1255"/>
      <c r="R2496" s="1255"/>
      <c r="S2496" s="1255"/>
      <c r="T2496" s="1255"/>
      <c r="U2496" s="1255"/>
      <c r="V2496" s="1255"/>
      <c r="W2496" s="1255"/>
      <c r="X2496" s="1255"/>
      <c r="Y2496" s="1255"/>
      <c r="Z2496" s="1255"/>
      <c r="AA2496" s="1255"/>
      <c r="AB2496" s="1255"/>
      <c r="AC2496" s="1507">
        <f t="shared" si="837"/>
        <v>10</v>
      </c>
      <c r="AD2496" s="1508">
        <f t="shared" si="838"/>
        <v>449.4</v>
      </c>
      <c r="AE2496" s="14">
        <f t="shared" si="841"/>
        <v>-1500.5666666666666</v>
      </c>
      <c r="AF2496" s="14">
        <f t="shared" si="839"/>
        <v>0</v>
      </c>
      <c r="AG2496" s="14" t="e">
        <f t="shared" si="840"/>
        <v>#DIV/0!</v>
      </c>
      <c r="AH2496" s="14" t="e">
        <f t="shared" si="842"/>
        <v>#DIV/0!</v>
      </c>
      <c r="AI2496" s="14">
        <f t="shared" si="843"/>
        <v>10</v>
      </c>
      <c r="AJ2496" s="670"/>
    </row>
    <row r="2497" spans="1:36" ht="15.75">
      <c r="A2497" s="1430">
        <v>150</v>
      </c>
      <c r="B2497" s="1160" t="s">
        <v>10055</v>
      </c>
      <c r="C2497" s="650" t="s">
        <v>233</v>
      </c>
      <c r="D2497" s="1252">
        <v>184.7569</v>
      </c>
      <c r="E2497" s="1255"/>
      <c r="F2497" s="1255"/>
      <c r="G2497" s="150">
        <v>20</v>
      </c>
      <c r="H2497" s="1218">
        <f t="shared" si="844"/>
        <v>3695.1379999999999</v>
      </c>
      <c r="I2497" s="1222" t="s">
        <v>10337</v>
      </c>
      <c r="J2497" s="1255"/>
      <c r="K2497" s="1255"/>
      <c r="L2497" s="1255"/>
      <c r="M2497" s="1255"/>
      <c r="N2497" s="1255"/>
      <c r="O2497" s="1255"/>
      <c r="P2497" s="150">
        <v>5</v>
      </c>
      <c r="Q2497" s="1255"/>
      <c r="R2497" s="1255"/>
      <c r="S2497" s="1255"/>
      <c r="T2497" s="1255"/>
      <c r="U2497" s="1255"/>
      <c r="V2497" s="1255"/>
      <c r="W2497" s="1255"/>
      <c r="X2497" s="1255"/>
      <c r="Y2497" s="1255"/>
      <c r="Z2497" s="1255"/>
      <c r="AA2497" s="1255"/>
      <c r="AB2497" s="1255"/>
      <c r="AC2497" s="1507">
        <f t="shared" si="837"/>
        <v>15</v>
      </c>
      <c r="AD2497" s="1508">
        <f t="shared" si="838"/>
        <v>2771.3535000000002</v>
      </c>
      <c r="AE2497" s="14">
        <f t="shared" si="841"/>
        <v>-1500.5666666666666</v>
      </c>
      <c r="AF2497" s="14">
        <f t="shared" si="839"/>
        <v>1.6666666666666667</v>
      </c>
      <c r="AG2497" s="14">
        <f t="shared" si="840"/>
        <v>9</v>
      </c>
      <c r="AH2497" s="14">
        <f t="shared" si="842"/>
        <v>1509.5666666666666</v>
      </c>
      <c r="AI2497" s="14">
        <f t="shared" si="843"/>
        <v>2515.9444444444443</v>
      </c>
      <c r="AJ2497" s="670"/>
    </row>
    <row r="2498" spans="1:36" ht="15.75">
      <c r="A2498" s="1430">
        <v>151</v>
      </c>
      <c r="B2498" s="1160" t="s">
        <v>10346</v>
      </c>
      <c r="C2498" s="650" t="s">
        <v>156</v>
      </c>
      <c r="D2498" s="1219">
        <v>16.552900000000001</v>
      </c>
      <c r="E2498" s="1255"/>
      <c r="F2498" s="1255"/>
      <c r="G2498" s="150">
        <v>200</v>
      </c>
      <c r="H2498" s="1218">
        <f t="shared" si="844"/>
        <v>3310.5800000000004</v>
      </c>
      <c r="I2498" s="1222" t="s">
        <v>10337</v>
      </c>
      <c r="J2498" s="1255"/>
      <c r="K2498" s="1255"/>
      <c r="L2498" s="1255"/>
      <c r="M2498" s="1255"/>
      <c r="N2498" s="1255"/>
      <c r="O2498" s="1255"/>
      <c r="P2498" s="150">
        <v>0</v>
      </c>
      <c r="Q2498" s="1255"/>
      <c r="R2498" s="1255"/>
      <c r="S2498" s="1255"/>
      <c r="T2498" s="1255"/>
      <c r="U2498" s="1255"/>
      <c r="V2498" s="1255"/>
      <c r="W2498" s="1255"/>
      <c r="X2498" s="1255"/>
      <c r="Y2498" s="1255"/>
      <c r="Z2498" s="1255"/>
      <c r="AA2498" s="1255"/>
      <c r="AB2498" s="1255"/>
      <c r="AC2498" s="1507">
        <f t="shared" si="837"/>
        <v>200</v>
      </c>
      <c r="AD2498" s="1508">
        <f t="shared" si="838"/>
        <v>3310.5800000000004</v>
      </c>
      <c r="AE2498" s="14">
        <f t="shared" si="841"/>
        <v>-1500.5666666666666</v>
      </c>
      <c r="AF2498" s="14">
        <f t="shared" si="839"/>
        <v>0</v>
      </c>
      <c r="AG2498" s="14" t="e">
        <f t="shared" si="840"/>
        <v>#DIV/0!</v>
      </c>
      <c r="AH2498" s="14" t="e">
        <f t="shared" si="842"/>
        <v>#DIV/0!</v>
      </c>
      <c r="AI2498" s="14">
        <f t="shared" si="843"/>
        <v>200</v>
      </c>
      <c r="AJ2498" s="670"/>
    </row>
    <row r="2499" spans="1:36" ht="15.75">
      <c r="A2499" s="1430">
        <v>152</v>
      </c>
      <c r="B2499" s="1160" t="s">
        <v>10347</v>
      </c>
      <c r="C2499" s="650" t="s">
        <v>233</v>
      </c>
      <c r="D2499" s="1219">
        <v>9.85</v>
      </c>
      <c r="E2499" s="1255"/>
      <c r="F2499" s="1255"/>
      <c r="G2499" s="150">
        <v>200</v>
      </c>
      <c r="H2499" s="1218">
        <f t="shared" si="844"/>
        <v>1970</v>
      </c>
      <c r="I2499" s="1222" t="s">
        <v>10337</v>
      </c>
      <c r="J2499" s="1255"/>
      <c r="K2499" s="1255"/>
      <c r="L2499" s="1255"/>
      <c r="M2499" s="1255"/>
      <c r="N2499" s="1255"/>
      <c r="O2499" s="1255"/>
      <c r="P2499" s="150">
        <v>0</v>
      </c>
      <c r="Q2499" s="1255"/>
      <c r="R2499" s="1255"/>
      <c r="S2499" s="1255"/>
      <c r="T2499" s="1255"/>
      <c r="U2499" s="1255"/>
      <c r="V2499" s="1255"/>
      <c r="W2499" s="1255"/>
      <c r="X2499" s="1255"/>
      <c r="Y2499" s="1255"/>
      <c r="Z2499" s="1255"/>
      <c r="AA2499" s="1255"/>
      <c r="AB2499" s="1255"/>
      <c r="AC2499" s="1507">
        <f t="shared" si="837"/>
        <v>200</v>
      </c>
      <c r="AD2499" s="1508">
        <f t="shared" si="838"/>
        <v>1970</v>
      </c>
      <c r="AE2499" s="14">
        <f t="shared" si="841"/>
        <v>-1500.5666666666666</v>
      </c>
      <c r="AF2499" s="14">
        <f t="shared" si="839"/>
        <v>0</v>
      </c>
      <c r="AG2499" s="14" t="e">
        <f t="shared" si="840"/>
        <v>#DIV/0!</v>
      </c>
      <c r="AH2499" s="14" t="e">
        <f t="shared" si="842"/>
        <v>#DIV/0!</v>
      </c>
      <c r="AI2499" s="14">
        <f t="shared" si="843"/>
        <v>200</v>
      </c>
      <c r="AJ2499" s="670"/>
    </row>
    <row r="2500" spans="1:36" ht="15.75">
      <c r="A2500" s="1430">
        <v>153</v>
      </c>
      <c r="B2500" s="1160" t="s">
        <v>10348</v>
      </c>
      <c r="C2500" s="650" t="s">
        <v>63</v>
      </c>
      <c r="D2500" s="1253">
        <v>1</v>
      </c>
      <c r="E2500" s="1255"/>
      <c r="F2500" s="1255"/>
      <c r="G2500" s="150">
        <v>420</v>
      </c>
      <c r="H2500" s="1218">
        <f t="shared" si="844"/>
        <v>420</v>
      </c>
      <c r="I2500" s="1222" t="s">
        <v>10349</v>
      </c>
      <c r="J2500" s="1255"/>
      <c r="K2500" s="1255"/>
      <c r="L2500" s="1255"/>
      <c r="M2500" s="1255"/>
      <c r="N2500" s="1255"/>
      <c r="O2500" s="1255"/>
      <c r="P2500" s="150">
        <v>0</v>
      </c>
      <c r="Q2500" s="1255"/>
      <c r="R2500" s="1255"/>
      <c r="S2500" s="1255"/>
      <c r="T2500" s="1255"/>
      <c r="U2500" s="1255"/>
      <c r="V2500" s="1255"/>
      <c r="W2500" s="1255"/>
      <c r="X2500" s="1255"/>
      <c r="Y2500" s="1255"/>
      <c r="Z2500" s="1255"/>
      <c r="AA2500" s="1255"/>
      <c r="AB2500" s="1255"/>
      <c r="AC2500" s="1507">
        <f t="shared" si="837"/>
        <v>420</v>
      </c>
      <c r="AD2500" s="1508">
        <f t="shared" si="838"/>
        <v>420</v>
      </c>
      <c r="AE2500" s="14">
        <f t="shared" si="841"/>
        <v>-1500.5666666666666</v>
      </c>
      <c r="AF2500" s="14">
        <f t="shared" si="839"/>
        <v>0</v>
      </c>
      <c r="AG2500" s="14" t="e">
        <f t="shared" si="840"/>
        <v>#DIV/0!</v>
      </c>
      <c r="AH2500" s="14" t="e">
        <f t="shared" si="842"/>
        <v>#DIV/0!</v>
      </c>
      <c r="AI2500" s="14">
        <f t="shared" si="843"/>
        <v>420</v>
      </c>
      <c r="AJ2500" s="670"/>
    </row>
    <row r="2501" spans="1:36" ht="15.75">
      <c r="A2501" s="1430">
        <v>154</v>
      </c>
      <c r="B2501" s="1160" t="s">
        <v>10350</v>
      </c>
      <c r="C2501" s="650" t="s">
        <v>63</v>
      </c>
      <c r="D2501" s="1253">
        <v>1</v>
      </c>
      <c r="E2501" s="1255"/>
      <c r="F2501" s="1255"/>
      <c r="G2501" s="150">
        <v>1500</v>
      </c>
      <c r="H2501" s="1218">
        <f t="shared" si="844"/>
        <v>1500</v>
      </c>
      <c r="I2501" s="1222" t="s">
        <v>10349</v>
      </c>
      <c r="J2501" s="1255"/>
      <c r="K2501" s="1255"/>
      <c r="L2501" s="1255"/>
      <c r="M2501" s="1255"/>
      <c r="N2501" s="1255"/>
      <c r="O2501" s="1255"/>
      <c r="P2501" s="150">
        <v>0</v>
      </c>
      <c r="Q2501" s="1255"/>
      <c r="R2501" s="1255"/>
      <c r="S2501" s="1255"/>
      <c r="T2501" s="1255"/>
      <c r="U2501" s="1255"/>
      <c r="V2501" s="1255"/>
      <c r="W2501" s="1255"/>
      <c r="X2501" s="1255"/>
      <c r="Y2501" s="1255"/>
      <c r="Z2501" s="1255"/>
      <c r="AA2501" s="1255"/>
      <c r="AB2501" s="1255"/>
      <c r="AC2501" s="1507">
        <f t="shared" si="837"/>
        <v>1500</v>
      </c>
      <c r="AD2501" s="1508">
        <f t="shared" si="838"/>
        <v>1500</v>
      </c>
      <c r="AE2501" s="14">
        <f t="shared" si="841"/>
        <v>-1500.5666666666666</v>
      </c>
      <c r="AF2501" s="14">
        <f t="shared" si="839"/>
        <v>0</v>
      </c>
      <c r="AG2501" s="14" t="e">
        <f t="shared" si="840"/>
        <v>#DIV/0!</v>
      </c>
      <c r="AH2501" s="14" t="e">
        <f t="shared" si="842"/>
        <v>#DIV/0!</v>
      </c>
      <c r="AI2501" s="14">
        <f t="shared" si="843"/>
        <v>1500</v>
      </c>
      <c r="AJ2501" s="670"/>
    </row>
    <row r="2502" spans="1:36" ht="15.75">
      <c r="A2502" s="1430">
        <v>155</v>
      </c>
      <c r="B2502" s="1160" t="s">
        <v>10351</v>
      </c>
      <c r="C2502" s="650" t="s">
        <v>309</v>
      </c>
      <c r="D2502" s="1253">
        <v>1</v>
      </c>
      <c r="E2502" s="1255"/>
      <c r="F2502" s="1255"/>
      <c r="G2502" s="150">
        <v>28</v>
      </c>
      <c r="H2502" s="1218">
        <f t="shared" si="844"/>
        <v>28</v>
      </c>
      <c r="I2502" s="1222" t="s">
        <v>10349</v>
      </c>
      <c r="J2502" s="1255"/>
      <c r="K2502" s="1255"/>
      <c r="L2502" s="1255"/>
      <c r="M2502" s="1255"/>
      <c r="N2502" s="1255"/>
      <c r="O2502" s="1255"/>
      <c r="P2502" s="150">
        <v>0</v>
      </c>
      <c r="Q2502" s="1255"/>
      <c r="R2502" s="1255"/>
      <c r="S2502" s="1255"/>
      <c r="T2502" s="1255"/>
      <c r="U2502" s="1255"/>
      <c r="V2502" s="1255"/>
      <c r="W2502" s="1255"/>
      <c r="X2502" s="1255"/>
      <c r="Y2502" s="1255"/>
      <c r="Z2502" s="1255"/>
      <c r="AA2502" s="1255"/>
      <c r="AB2502" s="1255"/>
      <c r="AC2502" s="1507">
        <f t="shared" si="837"/>
        <v>28</v>
      </c>
      <c r="AD2502" s="1508">
        <f t="shared" si="838"/>
        <v>28</v>
      </c>
      <c r="AE2502" s="14">
        <f t="shared" si="841"/>
        <v>-1500.5666666666666</v>
      </c>
      <c r="AF2502" s="14">
        <f t="shared" si="839"/>
        <v>0</v>
      </c>
      <c r="AG2502" s="14" t="e">
        <f t="shared" si="840"/>
        <v>#DIV/0!</v>
      </c>
      <c r="AH2502" s="14" t="e">
        <f t="shared" si="842"/>
        <v>#DIV/0!</v>
      </c>
      <c r="AI2502" s="14">
        <f t="shared" si="843"/>
        <v>28</v>
      </c>
      <c r="AJ2502" s="670"/>
    </row>
    <row r="2503" spans="1:36" ht="15.75">
      <c r="A2503" s="1430">
        <v>156</v>
      </c>
      <c r="B2503" s="1160" t="s">
        <v>10352</v>
      </c>
      <c r="C2503" s="650" t="s">
        <v>309</v>
      </c>
      <c r="D2503" s="1253">
        <v>1</v>
      </c>
      <c r="E2503" s="1255"/>
      <c r="F2503" s="1255"/>
      <c r="G2503" s="150">
        <v>28</v>
      </c>
      <c r="H2503" s="1218">
        <f t="shared" si="844"/>
        <v>28</v>
      </c>
      <c r="I2503" s="1222" t="s">
        <v>10349</v>
      </c>
      <c r="J2503" s="1255"/>
      <c r="K2503" s="1255"/>
      <c r="L2503" s="1255"/>
      <c r="M2503" s="1255"/>
      <c r="N2503" s="1255"/>
      <c r="O2503" s="1255"/>
      <c r="P2503" s="150">
        <v>0</v>
      </c>
      <c r="Q2503" s="1255"/>
      <c r="R2503" s="1255"/>
      <c r="S2503" s="1255"/>
      <c r="T2503" s="1255"/>
      <c r="U2503" s="1255"/>
      <c r="V2503" s="1255"/>
      <c r="W2503" s="1255"/>
      <c r="X2503" s="1255"/>
      <c r="Y2503" s="1255"/>
      <c r="Z2503" s="1255"/>
      <c r="AA2503" s="1255"/>
      <c r="AB2503" s="1255"/>
      <c r="AC2503" s="1507">
        <f t="shared" si="837"/>
        <v>28</v>
      </c>
      <c r="AD2503" s="1508">
        <f t="shared" si="838"/>
        <v>28</v>
      </c>
      <c r="AE2503" s="14">
        <f t="shared" si="841"/>
        <v>-1500.5666666666666</v>
      </c>
      <c r="AF2503" s="14">
        <f t="shared" si="839"/>
        <v>0</v>
      </c>
      <c r="AG2503" s="14" t="e">
        <f t="shared" si="840"/>
        <v>#DIV/0!</v>
      </c>
      <c r="AH2503" s="14" t="e">
        <f t="shared" si="842"/>
        <v>#DIV/0!</v>
      </c>
      <c r="AI2503" s="14">
        <f t="shared" si="843"/>
        <v>28</v>
      </c>
      <c r="AJ2503" s="670"/>
    </row>
    <row r="2504" spans="1:36" ht="15.75">
      <c r="A2504" s="1430">
        <v>157</v>
      </c>
      <c r="B2504" s="1160" t="s">
        <v>10353</v>
      </c>
      <c r="C2504" s="650" t="s">
        <v>309</v>
      </c>
      <c r="D2504" s="1253">
        <v>1</v>
      </c>
      <c r="E2504" s="1255"/>
      <c r="F2504" s="1255"/>
      <c r="G2504" s="150">
        <v>112</v>
      </c>
      <c r="H2504" s="1218">
        <f t="shared" si="844"/>
        <v>112</v>
      </c>
      <c r="I2504" s="1222" t="s">
        <v>10349</v>
      </c>
      <c r="J2504" s="1255"/>
      <c r="K2504" s="1255"/>
      <c r="L2504" s="1255"/>
      <c r="M2504" s="1255"/>
      <c r="N2504" s="1255"/>
      <c r="O2504" s="1255"/>
      <c r="P2504" s="150">
        <v>0</v>
      </c>
      <c r="Q2504" s="1255"/>
      <c r="R2504" s="1255"/>
      <c r="S2504" s="1255"/>
      <c r="T2504" s="1255"/>
      <c r="U2504" s="1255"/>
      <c r="V2504" s="1255"/>
      <c r="W2504" s="1255"/>
      <c r="X2504" s="1255"/>
      <c r="Y2504" s="1255"/>
      <c r="Z2504" s="1255"/>
      <c r="AA2504" s="1255"/>
      <c r="AB2504" s="1255"/>
      <c r="AC2504" s="1507">
        <f t="shared" si="837"/>
        <v>112</v>
      </c>
      <c r="AD2504" s="1508">
        <f t="shared" si="838"/>
        <v>112</v>
      </c>
      <c r="AE2504" s="14">
        <f t="shared" si="841"/>
        <v>-1500.5666666666666</v>
      </c>
      <c r="AF2504" s="14">
        <f t="shared" si="839"/>
        <v>0</v>
      </c>
      <c r="AG2504" s="14" t="e">
        <f t="shared" si="840"/>
        <v>#DIV/0!</v>
      </c>
      <c r="AH2504" s="14" t="e">
        <f t="shared" si="842"/>
        <v>#DIV/0!</v>
      </c>
      <c r="AI2504" s="14">
        <f t="shared" si="843"/>
        <v>112</v>
      </c>
      <c r="AJ2504" s="670"/>
    </row>
    <row r="2505" spans="1:36" ht="15.75">
      <c r="A2505" s="1430">
        <v>158</v>
      </c>
      <c r="B2505" s="1160" t="s">
        <v>10354</v>
      </c>
      <c r="C2505" s="650" t="s">
        <v>63</v>
      </c>
      <c r="D2505" s="1253">
        <v>1</v>
      </c>
      <c r="E2505" s="1255"/>
      <c r="F2505" s="1255"/>
      <c r="G2505" s="150">
        <v>200</v>
      </c>
      <c r="H2505" s="1218">
        <f t="shared" si="844"/>
        <v>200</v>
      </c>
      <c r="I2505" s="1222" t="s">
        <v>10349</v>
      </c>
      <c r="J2505" s="1255"/>
      <c r="K2505" s="1255"/>
      <c r="L2505" s="1255"/>
      <c r="M2505" s="1255"/>
      <c r="N2505" s="1255"/>
      <c r="O2505" s="1255"/>
      <c r="P2505" s="150">
        <v>0</v>
      </c>
      <c r="Q2505" s="1255"/>
      <c r="R2505" s="1255"/>
      <c r="S2505" s="1255"/>
      <c r="T2505" s="1255"/>
      <c r="U2505" s="1255"/>
      <c r="V2505" s="1255"/>
      <c r="W2505" s="1255"/>
      <c r="X2505" s="1255"/>
      <c r="Y2505" s="1255"/>
      <c r="Z2505" s="1255"/>
      <c r="AA2505" s="1255"/>
      <c r="AB2505" s="1255"/>
      <c r="AC2505" s="1507">
        <f t="shared" si="837"/>
        <v>200</v>
      </c>
      <c r="AD2505" s="1508">
        <f t="shared" si="838"/>
        <v>200</v>
      </c>
      <c r="AE2505" s="14">
        <f t="shared" si="841"/>
        <v>-1500.5666666666666</v>
      </c>
      <c r="AF2505" s="14">
        <f t="shared" si="839"/>
        <v>0</v>
      </c>
      <c r="AG2505" s="14" t="e">
        <f t="shared" si="840"/>
        <v>#DIV/0!</v>
      </c>
      <c r="AH2505" s="14" t="e">
        <f t="shared" si="842"/>
        <v>#DIV/0!</v>
      </c>
      <c r="AI2505" s="14">
        <f t="shared" si="843"/>
        <v>200</v>
      </c>
      <c r="AJ2505" s="670"/>
    </row>
    <row r="2506" spans="1:36" ht="15.75">
      <c r="A2506" s="1430">
        <v>159</v>
      </c>
      <c r="B2506" s="1160" t="s">
        <v>10355</v>
      </c>
      <c r="C2506" s="650" t="s">
        <v>64</v>
      </c>
      <c r="D2506" s="1253">
        <v>417.03</v>
      </c>
      <c r="E2506" s="1255"/>
      <c r="F2506" s="1255"/>
      <c r="G2506" s="150">
        <v>120</v>
      </c>
      <c r="H2506" s="1218">
        <f t="shared" si="844"/>
        <v>50043.6</v>
      </c>
      <c r="I2506" s="1222" t="s">
        <v>10349</v>
      </c>
      <c r="J2506" s="1255"/>
      <c r="K2506" s="1255"/>
      <c r="L2506" s="1255"/>
      <c r="M2506" s="1255"/>
      <c r="N2506" s="1255"/>
      <c r="O2506" s="1255"/>
      <c r="P2506" s="150">
        <v>5</v>
      </c>
      <c r="Q2506" s="1255"/>
      <c r="R2506" s="1255"/>
      <c r="S2506" s="1255"/>
      <c r="T2506" s="1255"/>
      <c r="U2506" s="1255"/>
      <c r="V2506" s="1255"/>
      <c r="W2506" s="1255"/>
      <c r="X2506" s="1255"/>
      <c r="Y2506" s="1255"/>
      <c r="Z2506" s="1255"/>
      <c r="AA2506" s="1255"/>
      <c r="AB2506" s="1255"/>
      <c r="AC2506" s="1507">
        <f t="shared" si="837"/>
        <v>115</v>
      </c>
      <c r="AD2506" s="1508">
        <f t="shared" si="838"/>
        <v>47958.45</v>
      </c>
      <c r="AE2506" s="14">
        <f t="shared" si="841"/>
        <v>-1500.5666666666666</v>
      </c>
      <c r="AF2506" s="14">
        <f t="shared" si="839"/>
        <v>1.6666666666666667</v>
      </c>
      <c r="AG2506" s="14">
        <f t="shared" si="840"/>
        <v>69</v>
      </c>
      <c r="AH2506" s="14">
        <f t="shared" si="842"/>
        <v>1569.5666666666666</v>
      </c>
      <c r="AI2506" s="14">
        <f t="shared" si="843"/>
        <v>2615.9444444444443</v>
      </c>
      <c r="AJ2506" s="670"/>
    </row>
    <row r="2507" spans="1:36" ht="15.75">
      <c r="A2507" s="1430">
        <v>160</v>
      </c>
      <c r="B2507" s="1160" t="s">
        <v>10356</v>
      </c>
      <c r="C2507" s="650" t="s">
        <v>63</v>
      </c>
      <c r="D2507" s="1253">
        <v>1</v>
      </c>
      <c r="E2507" s="1255"/>
      <c r="F2507" s="1255"/>
      <c r="G2507" s="150">
        <v>500</v>
      </c>
      <c r="H2507" s="1218">
        <f t="shared" si="844"/>
        <v>500</v>
      </c>
      <c r="I2507" s="1222" t="s">
        <v>10349</v>
      </c>
      <c r="J2507" s="1255"/>
      <c r="K2507" s="1255"/>
      <c r="L2507" s="1255"/>
      <c r="M2507" s="1255"/>
      <c r="N2507" s="1255"/>
      <c r="O2507" s="1255"/>
      <c r="P2507" s="150">
        <v>0</v>
      </c>
      <c r="Q2507" s="1255"/>
      <c r="R2507" s="1255"/>
      <c r="S2507" s="1255"/>
      <c r="T2507" s="1255"/>
      <c r="U2507" s="1255"/>
      <c r="V2507" s="1255"/>
      <c r="W2507" s="1255"/>
      <c r="X2507" s="1255"/>
      <c r="Y2507" s="1255"/>
      <c r="Z2507" s="1255"/>
      <c r="AA2507" s="1255"/>
      <c r="AB2507" s="1255"/>
      <c r="AC2507" s="1507">
        <f t="shared" ref="AC2507:AC2537" si="845">E2507+G2507-N2507-O2507-AA2507-P2507-Q2507-R2507-S2507-T2507-U2507-V2507-W2507-X2507-Y2507</f>
        <v>500</v>
      </c>
      <c r="AD2507" s="1508">
        <f t="shared" ref="AD2507:AD2537" si="846">D2507*AC2507</f>
        <v>500</v>
      </c>
      <c r="AE2507" s="14">
        <f t="shared" si="841"/>
        <v>-1500.5666666666666</v>
      </c>
      <c r="AF2507" s="14">
        <f t="shared" ref="AF2507:AF2537" si="847">(N2507+O2507+P2507+Q2507+R2507+S2507+T2507+U2507+V2507+W2507+X2507+Y2507)/3</f>
        <v>0</v>
      </c>
      <c r="AG2507" s="14" t="e">
        <f t="shared" ref="AG2507:AG2537" si="848">AC2507/AF2507</f>
        <v>#DIV/0!</v>
      </c>
      <c r="AH2507" s="14" t="e">
        <f t="shared" si="842"/>
        <v>#DIV/0!</v>
      </c>
      <c r="AI2507" s="14">
        <f t="shared" si="843"/>
        <v>500</v>
      </c>
      <c r="AJ2507" s="670"/>
    </row>
    <row r="2508" spans="1:36" ht="15.75">
      <c r="A2508" s="1430">
        <v>161</v>
      </c>
      <c r="B2508" s="1160" t="s">
        <v>10357</v>
      </c>
      <c r="C2508" s="650" t="s">
        <v>64</v>
      </c>
      <c r="D2508" s="1253">
        <v>1</v>
      </c>
      <c r="E2508" s="1255"/>
      <c r="F2508" s="1255"/>
      <c r="G2508" s="150">
        <v>15</v>
      </c>
      <c r="H2508" s="1218">
        <f t="shared" si="844"/>
        <v>15</v>
      </c>
      <c r="I2508" s="1222" t="s">
        <v>10349</v>
      </c>
      <c r="J2508" s="1255"/>
      <c r="K2508" s="1255"/>
      <c r="L2508" s="1255"/>
      <c r="M2508" s="1255"/>
      <c r="N2508" s="1255"/>
      <c r="O2508" s="1255"/>
      <c r="P2508" s="150">
        <v>0</v>
      </c>
      <c r="Q2508" s="1255"/>
      <c r="R2508" s="1255"/>
      <c r="S2508" s="1255"/>
      <c r="T2508" s="1255"/>
      <c r="U2508" s="1255"/>
      <c r="V2508" s="1255"/>
      <c r="W2508" s="1255"/>
      <c r="X2508" s="1255"/>
      <c r="Y2508" s="1255"/>
      <c r="Z2508" s="1255"/>
      <c r="AA2508" s="1255"/>
      <c r="AB2508" s="1255"/>
      <c r="AC2508" s="1507">
        <f t="shared" si="845"/>
        <v>15</v>
      </c>
      <c r="AD2508" s="1508">
        <f t="shared" si="846"/>
        <v>15</v>
      </c>
      <c r="AE2508" s="14">
        <f t="shared" si="841"/>
        <v>-1500.5666666666666</v>
      </c>
      <c r="AF2508" s="14">
        <f t="shared" si="847"/>
        <v>0</v>
      </c>
      <c r="AG2508" s="14" t="e">
        <f t="shared" si="848"/>
        <v>#DIV/0!</v>
      </c>
      <c r="AH2508" s="14" t="e">
        <f t="shared" si="842"/>
        <v>#DIV/0!</v>
      </c>
      <c r="AI2508" s="14">
        <f t="shared" si="843"/>
        <v>15</v>
      </c>
      <c r="AJ2508" s="670"/>
    </row>
    <row r="2509" spans="1:36" ht="15.75">
      <c r="A2509" s="1469" t="s">
        <v>10358</v>
      </c>
      <c r="B2509" s="574" t="s">
        <v>10359</v>
      </c>
      <c r="C2509" s="650" t="s">
        <v>156</v>
      </c>
      <c r="D2509" s="1219">
        <v>1</v>
      </c>
      <c r="E2509" s="574"/>
      <c r="F2509" s="574"/>
      <c r="G2509" s="1073">
        <v>70</v>
      </c>
      <c r="H2509" s="1218">
        <f t="shared" si="844"/>
        <v>70</v>
      </c>
      <c r="I2509" s="1222" t="s">
        <v>10349</v>
      </c>
      <c r="J2509" s="574"/>
      <c r="K2509" s="574"/>
      <c r="L2509" s="574"/>
      <c r="M2509" s="574"/>
      <c r="N2509" s="574"/>
      <c r="O2509" s="574"/>
      <c r="P2509" s="1073">
        <v>0</v>
      </c>
      <c r="Q2509" s="574"/>
      <c r="R2509" s="574"/>
      <c r="S2509" s="574"/>
      <c r="T2509" s="574"/>
      <c r="U2509" s="574"/>
      <c r="V2509" s="574"/>
      <c r="W2509" s="574"/>
      <c r="X2509" s="574"/>
      <c r="Y2509" s="574"/>
      <c r="Z2509" s="574"/>
      <c r="AA2509" s="574"/>
      <c r="AB2509" s="574"/>
      <c r="AC2509" s="1507">
        <f t="shared" si="845"/>
        <v>70</v>
      </c>
      <c r="AD2509" s="1508">
        <f t="shared" si="846"/>
        <v>70</v>
      </c>
      <c r="AE2509" s="14">
        <f t="shared" si="841"/>
        <v>-1500.5666666666666</v>
      </c>
      <c r="AF2509" s="14">
        <f t="shared" si="847"/>
        <v>0</v>
      </c>
      <c r="AG2509" s="14" t="e">
        <f t="shared" si="848"/>
        <v>#DIV/0!</v>
      </c>
      <c r="AH2509" s="14" t="e">
        <f t="shared" si="842"/>
        <v>#DIV/0!</v>
      </c>
      <c r="AI2509" s="14">
        <f t="shared" si="843"/>
        <v>70</v>
      </c>
      <c r="AJ2509" s="574"/>
    </row>
    <row r="2510" spans="1:36" ht="15.75">
      <c r="A2510" s="1430">
        <v>164</v>
      </c>
      <c r="B2510" s="1220" t="s">
        <v>8857</v>
      </c>
      <c r="C2510" s="650" t="s">
        <v>173</v>
      </c>
      <c r="D2510" s="648">
        <v>44.48</v>
      </c>
      <c r="E2510" s="1255"/>
      <c r="F2510" s="1255"/>
      <c r="G2510" s="150">
        <v>1</v>
      </c>
      <c r="H2510" s="1216">
        <f t="shared" si="844"/>
        <v>44.48</v>
      </c>
      <c r="I2510" s="1075">
        <v>45007</v>
      </c>
      <c r="J2510" s="1255"/>
      <c r="K2510" s="1255"/>
      <c r="L2510" s="1255"/>
      <c r="M2510" s="1255"/>
      <c r="N2510" s="1255"/>
      <c r="O2510" s="1255"/>
      <c r="P2510" s="150">
        <v>0</v>
      </c>
      <c r="Q2510" s="1255"/>
      <c r="R2510" s="1255"/>
      <c r="S2510" s="1255"/>
      <c r="T2510" s="1255"/>
      <c r="U2510" s="1255"/>
      <c r="V2510" s="1255"/>
      <c r="W2510" s="1255"/>
      <c r="X2510" s="1255"/>
      <c r="Y2510" s="1255"/>
      <c r="Z2510" s="1255"/>
      <c r="AA2510" s="1255"/>
      <c r="AB2510" s="1255"/>
      <c r="AC2510" s="1507">
        <f t="shared" si="845"/>
        <v>1</v>
      </c>
      <c r="AD2510" s="1508">
        <f t="shared" si="846"/>
        <v>44.48</v>
      </c>
      <c r="AE2510" s="14">
        <f t="shared" si="841"/>
        <v>-1500.5666666666666</v>
      </c>
      <c r="AF2510" s="14">
        <f t="shared" si="847"/>
        <v>0</v>
      </c>
      <c r="AG2510" s="14" t="e">
        <f t="shared" si="848"/>
        <v>#DIV/0!</v>
      </c>
      <c r="AH2510" s="14" t="e">
        <f t="shared" si="842"/>
        <v>#DIV/0!</v>
      </c>
      <c r="AI2510" s="14">
        <f t="shared" si="843"/>
        <v>1</v>
      </c>
      <c r="AJ2510" s="670"/>
    </row>
    <row r="2511" spans="1:36" ht="15.75">
      <c r="A2511" s="1430">
        <v>165</v>
      </c>
      <c r="B2511" s="1221" t="s">
        <v>10360</v>
      </c>
      <c r="C2511" s="650" t="s">
        <v>173</v>
      </c>
      <c r="D2511" s="1253">
        <v>20</v>
      </c>
      <c r="E2511" s="1255"/>
      <c r="F2511" s="1255"/>
      <c r="G2511" s="150">
        <v>1</v>
      </c>
      <c r="H2511" s="1216">
        <f t="shared" si="844"/>
        <v>20</v>
      </c>
      <c r="I2511" s="1075">
        <v>45007</v>
      </c>
      <c r="J2511" s="1255"/>
      <c r="K2511" s="1255"/>
      <c r="L2511" s="1255"/>
      <c r="M2511" s="1255"/>
      <c r="N2511" s="1255"/>
      <c r="O2511" s="1255"/>
      <c r="P2511" s="150">
        <v>0</v>
      </c>
      <c r="Q2511" s="1255"/>
      <c r="R2511" s="1255"/>
      <c r="S2511" s="1255"/>
      <c r="T2511" s="1255"/>
      <c r="U2511" s="1255"/>
      <c r="V2511" s="1255"/>
      <c r="W2511" s="1255"/>
      <c r="X2511" s="1255"/>
      <c r="Y2511" s="1255"/>
      <c r="Z2511" s="1255"/>
      <c r="AA2511" s="1255"/>
      <c r="AB2511" s="1255"/>
      <c r="AC2511" s="1507">
        <f t="shared" si="845"/>
        <v>1</v>
      </c>
      <c r="AD2511" s="1508">
        <f t="shared" si="846"/>
        <v>20</v>
      </c>
      <c r="AE2511" s="14">
        <f t="shared" si="841"/>
        <v>-1500.5666666666666</v>
      </c>
      <c r="AF2511" s="14">
        <f t="shared" si="847"/>
        <v>0</v>
      </c>
      <c r="AG2511" s="14" t="e">
        <f t="shared" si="848"/>
        <v>#DIV/0!</v>
      </c>
      <c r="AH2511" s="14" t="e">
        <f t="shared" si="842"/>
        <v>#DIV/0!</v>
      </c>
      <c r="AI2511" s="14">
        <f t="shared" si="843"/>
        <v>1</v>
      </c>
      <c r="AJ2511" s="670"/>
    </row>
    <row r="2512" spans="1:36" ht="15.75">
      <c r="A2512" s="1430" t="s">
        <v>10361</v>
      </c>
      <c r="B2512" s="1160" t="s">
        <v>10362</v>
      </c>
      <c r="C2512" s="650" t="s">
        <v>176</v>
      </c>
      <c r="D2512" s="1253">
        <v>1</v>
      </c>
      <c r="E2512" s="1255"/>
      <c r="F2512" s="1255"/>
      <c r="G2512" s="150">
        <v>200</v>
      </c>
      <c r="H2512" s="1218">
        <f t="shared" si="844"/>
        <v>200</v>
      </c>
      <c r="I2512" s="1254" t="s">
        <v>10363</v>
      </c>
      <c r="J2512" s="1255"/>
      <c r="K2512" s="1255"/>
      <c r="L2512" s="1255"/>
      <c r="M2512" s="1255"/>
      <c r="N2512" s="1255"/>
      <c r="O2512" s="1255"/>
      <c r="P2512" s="150">
        <v>0</v>
      </c>
      <c r="Q2512" s="1255"/>
      <c r="R2512" s="1255"/>
      <c r="S2512" s="1255"/>
      <c r="T2512" s="1255"/>
      <c r="U2512" s="1255"/>
      <c r="V2512" s="1255"/>
      <c r="W2512" s="1255"/>
      <c r="X2512" s="1255"/>
      <c r="Y2512" s="1255"/>
      <c r="Z2512" s="1255"/>
      <c r="AA2512" s="1255"/>
      <c r="AB2512" s="1255"/>
      <c r="AC2512" s="1507">
        <f t="shared" si="845"/>
        <v>200</v>
      </c>
      <c r="AD2512" s="1508">
        <f t="shared" si="846"/>
        <v>200</v>
      </c>
      <c r="AE2512" s="14">
        <f t="shared" si="841"/>
        <v>-1500.5666666666666</v>
      </c>
      <c r="AF2512" s="14">
        <f t="shared" si="847"/>
        <v>0</v>
      </c>
      <c r="AG2512" s="14" t="e">
        <f t="shared" si="848"/>
        <v>#DIV/0!</v>
      </c>
      <c r="AH2512" s="14" t="e">
        <f t="shared" si="842"/>
        <v>#DIV/0!</v>
      </c>
      <c r="AI2512" s="14">
        <f t="shared" si="843"/>
        <v>200</v>
      </c>
      <c r="AJ2512" s="670"/>
    </row>
    <row r="2513" spans="1:36" ht="15.75">
      <c r="A2513" s="1430">
        <v>167</v>
      </c>
      <c r="B2513" s="1160" t="s">
        <v>10364</v>
      </c>
      <c r="C2513" s="650" t="s">
        <v>176</v>
      </c>
      <c r="D2513" s="1253">
        <v>1</v>
      </c>
      <c r="E2513" s="1255"/>
      <c r="F2513" s="1255"/>
      <c r="G2513" s="150">
        <v>50</v>
      </c>
      <c r="H2513" s="1218">
        <f t="shared" si="844"/>
        <v>50</v>
      </c>
      <c r="I2513" s="1254" t="s">
        <v>10365</v>
      </c>
      <c r="J2513" s="1255"/>
      <c r="K2513" s="1255"/>
      <c r="L2513" s="1255"/>
      <c r="M2513" s="1255"/>
      <c r="N2513" s="1255"/>
      <c r="O2513" s="1255"/>
      <c r="P2513" s="150">
        <v>0</v>
      </c>
      <c r="Q2513" s="1255"/>
      <c r="R2513" s="1255"/>
      <c r="S2513" s="1255"/>
      <c r="T2513" s="1255"/>
      <c r="U2513" s="1255"/>
      <c r="V2513" s="1255"/>
      <c r="W2513" s="1255"/>
      <c r="X2513" s="1255"/>
      <c r="Y2513" s="1255"/>
      <c r="Z2513" s="1255"/>
      <c r="AA2513" s="1255"/>
      <c r="AB2513" s="1255"/>
      <c r="AC2513" s="1507">
        <f t="shared" si="845"/>
        <v>50</v>
      </c>
      <c r="AD2513" s="1508">
        <f t="shared" si="846"/>
        <v>50</v>
      </c>
      <c r="AE2513" s="14">
        <f t="shared" si="841"/>
        <v>-1500.5666666666666</v>
      </c>
      <c r="AF2513" s="14">
        <f t="shared" si="847"/>
        <v>0</v>
      </c>
      <c r="AG2513" s="14" t="e">
        <f t="shared" si="848"/>
        <v>#DIV/0!</v>
      </c>
      <c r="AH2513" s="14" t="e">
        <f t="shared" si="842"/>
        <v>#DIV/0!</v>
      </c>
      <c r="AI2513" s="14">
        <f t="shared" si="843"/>
        <v>50</v>
      </c>
      <c r="AJ2513" s="670"/>
    </row>
    <row r="2514" spans="1:36" ht="15.75">
      <c r="A2514" s="1430">
        <v>168</v>
      </c>
      <c r="B2514" s="1160" t="s">
        <v>10366</v>
      </c>
      <c r="C2514" s="650" t="s">
        <v>176</v>
      </c>
      <c r="D2514" s="1253">
        <v>1</v>
      </c>
      <c r="E2514" s="1255"/>
      <c r="F2514" s="1255"/>
      <c r="G2514" s="150">
        <v>800</v>
      </c>
      <c r="H2514" s="1218">
        <f t="shared" si="844"/>
        <v>800</v>
      </c>
      <c r="I2514" s="1222" t="s">
        <v>10318</v>
      </c>
      <c r="J2514" s="1255"/>
      <c r="K2514" s="1255"/>
      <c r="L2514" s="1255"/>
      <c r="M2514" s="1255"/>
      <c r="N2514" s="1255"/>
      <c r="O2514" s="1255"/>
      <c r="P2514" s="150">
        <v>200</v>
      </c>
      <c r="Q2514" s="1255"/>
      <c r="R2514" s="1255"/>
      <c r="S2514" s="1255"/>
      <c r="T2514" s="1255"/>
      <c r="U2514" s="1255"/>
      <c r="V2514" s="1255"/>
      <c r="W2514" s="1255"/>
      <c r="X2514" s="1255"/>
      <c r="Y2514" s="1255"/>
      <c r="Z2514" s="1255"/>
      <c r="AA2514" s="1255"/>
      <c r="AB2514" s="1255"/>
      <c r="AC2514" s="1507">
        <f t="shared" si="845"/>
        <v>600</v>
      </c>
      <c r="AD2514" s="1508">
        <f t="shared" si="846"/>
        <v>600</v>
      </c>
      <c r="AE2514" s="14">
        <f t="shared" ref="AE2514:AE2537" si="849">(J2514-"01.04.2023")/30</f>
        <v>-1500.5666666666666</v>
      </c>
      <c r="AF2514" s="14">
        <f t="shared" si="847"/>
        <v>66.666666666666671</v>
      </c>
      <c r="AG2514" s="14">
        <f t="shared" si="848"/>
        <v>9</v>
      </c>
      <c r="AH2514" s="14">
        <f t="shared" ref="AH2514:AH2537" si="850">AG2514-AE2514</f>
        <v>1509.5666666666666</v>
      </c>
      <c r="AI2514" s="14">
        <f t="shared" ref="AI2514:AI2537" si="851">AC2514-(AE2514*AF2514)</f>
        <v>100637.77777777778</v>
      </c>
      <c r="AJ2514" s="670"/>
    </row>
    <row r="2515" spans="1:36" ht="15.75">
      <c r="A2515" s="1430">
        <v>169</v>
      </c>
      <c r="B2515" s="1160" t="s">
        <v>3621</v>
      </c>
      <c r="C2515" s="650" t="s">
        <v>176</v>
      </c>
      <c r="D2515" s="1253">
        <v>45</v>
      </c>
      <c r="E2515" s="1255"/>
      <c r="F2515" s="1255"/>
      <c r="G2515" s="150">
        <v>50</v>
      </c>
      <c r="H2515" s="1218">
        <f t="shared" si="844"/>
        <v>2250</v>
      </c>
      <c r="I2515" s="1222" t="s">
        <v>10367</v>
      </c>
      <c r="J2515" s="1255"/>
      <c r="K2515" s="1255"/>
      <c r="L2515" s="1255"/>
      <c r="M2515" s="1255"/>
      <c r="N2515" s="1255"/>
      <c r="O2515" s="1255"/>
      <c r="P2515" s="150">
        <v>0</v>
      </c>
      <c r="Q2515" s="1255"/>
      <c r="R2515" s="1255"/>
      <c r="S2515" s="1255"/>
      <c r="T2515" s="1255"/>
      <c r="U2515" s="1255"/>
      <c r="V2515" s="1255"/>
      <c r="W2515" s="1255"/>
      <c r="X2515" s="1255"/>
      <c r="Y2515" s="1255"/>
      <c r="Z2515" s="1255"/>
      <c r="AA2515" s="1255"/>
      <c r="AB2515" s="1255"/>
      <c r="AC2515" s="1507">
        <f t="shared" si="845"/>
        <v>50</v>
      </c>
      <c r="AD2515" s="1508">
        <f t="shared" si="846"/>
        <v>2250</v>
      </c>
      <c r="AE2515" s="14">
        <f t="shared" si="849"/>
        <v>-1500.5666666666666</v>
      </c>
      <c r="AF2515" s="14">
        <f t="shared" si="847"/>
        <v>0</v>
      </c>
      <c r="AG2515" s="14" t="e">
        <f t="shared" si="848"/>
        <v>#DIV/0!</v>
      </c>
      <c r="AH2515" s="14" t="e">
        <f t="shared" si="850"/>
        <v>#DIV/0!</v>
      </c>
      <c r="AI2515" s="14">
        <f t="shared" si="851"/>
        <v>50</v>
      </c>
      <c r="AJ2515" s="670"/>
    </row>
    <row r="2516" spans="1:36" ht="15.75">
      <c r="A2516" s="1430">
        <v>170</v>
      </c>
      <c r="B2516" s="1160" t="s">
        <v>10368</v>
      </c>
      <c r="C2516" s="650" t="s">
        <v>156</v>
      </c>
      <c r="D2516" s="1253">
        <v>41.8</v>
      </c>
      <c r="E2516" s="1255"/>
      <c r="F2516" s="1255"/>
      <c r="G2516" s="150">
        <v>10</v>
      </c>
      <c r="H2516" s="1218">
        <f t="shared" si="844"/>
        <v>418</v>
      </c>
      <c r="I2516" s="1222" t="s">
        <v>10367</v>
      </c>
      <c r="J2516" s="1255"/>
      <c r="K2516" s="1255"/>
      <c r="L2516" s="1255"/>
      <c r="M2516" s="1255"/>
      <c r="N2516" s="1255"/>
      <c r="O2516" s="1255"/>
      <c r="P2516" s="150">
        <v>0</v>
      </c>
      <c r="Q2516" s="1255"/>
      <c r="R2516" s="1255"/>
      <c r="S2516" s="1255"/>
      <c r="T2516" s="1255"/>
      <c r="U2516" s="1255"/>
      <c r="V2516" s="1255"/>
      <c r="W2516" s="1255"/>
      <c r="X2516" s="1255"/>
      <c r="Y2516" s="1255"/>
      <c r="Z2516" s="1255"/>
      <c r="AA2516" s="1255"/>
      <c r="AB2516" s="1255"/>
      <c r="AC2516" s="1507">
        <f t="shared" si="845"/>
        <v>10</v>
      </c>
      <c r="AD2516" s="1508">
        <f t="shared" si="846"/>
        <v>418</v>
      </c>
      <c r="AE2516" s="14">
        <f t="shared" si="849"/>
        <v>-1500.5666666666666</v>
      </c>
      <c r="AF2516" s="14">
        <f t="shared" si="847"/>
        <v>0</v>
      </c>
      <c r="AG2516" s="14" t="e">
        <f t="shared" si="848"/>
        <v>#DIV/0!</v>
      </c>
      <c r="AH2516" s="14" t="e">
        <f t="shared" si="850"/>
        <v>#DIV/0!</v>
      </c>
      <c r="AI2516" s="14">
        <f t="shared" si="851"/>
        <v>10</v>
      </c>
      <c r="AJ2516" s="670"/>
    </row>
    <row r="2517" spans="1:36" ht="15.75">
      <c r="A2517" s="1430">
        <v>171</v>
      </c>
      <c r="B2517" s="1255" t="s">
        <v>10368</v>
      </c>
      <c r="C2517" s="650" t="s">
        <v>156</v>
      </c>
      <c r="D2517" s="1256">
        <v>41.8</v>
      </c>
      <c r="E2517" s="1255"/>
      <c r="F2517" s="1255"/>
      <c r="G2517" s="1222">
        <v>20</v>
      </c>
      <c r="H2517" s="1218">
        <f t="shared" si="844"/>
        <v>836</v>
      </c>
      <c r="I2517" s="1222" t="s">
        <v>10326</v>
      </c>
      <c r="J2517" s="1255"/>
      <c r="K2517" s="1255"/>
      <c r="L2517" s="1255"/>
      <c r="M2517" s="1255"/>
      <c r="N2517" s="1255"/>
      <c r="O2517" s="1255"/>
      <c r="P2517" s="147">
        <v>9</v>
      </c>
      <c r="Q2517" s="1255"/>
      <c r="R2517" s="1255"/>
      <c r="S2517" s="1255"/>
      <c r="T2517" s="1255"/>
      <c r="U2517" s="1255"/>
      <c r="V2517" s="1255"/>
      <c r="W2517" s="1255"/>
      <c r="X2517" s="1255"/>
      <c r="Y2517" s="1255"/>
      <c r="Z2517" s="1255"/>
      <c r="AA2517" s="1255"/>
      <c r="AB2517" s="1255"/>
      <c r="AC2517" s="1507">
        <f t="shared" si="845"/>
        <v>11</v>
      </c>
      <c r="AD2517" s="1508">
        <f t="shared" si="846"/>
        <v>459.79999999999995</v>
      </c>
      <c r="AE2517" s="14">
        <f t="shared" si="849"/>
        <v>-1500.5666666666666</v>
      </c>
      <c r="AF2517" s="14">
        <f t="shared" si="847"/>
        <v>3</v>
      </c>
      <c r="AG2517" s="14">
        <f t="shared" si="848"/>
        <v>3.6666666666666665</v>
      </c>
      <c r="AH2517" s="14">
        <f t="shared" si="850"/>
        <v>1504.2333333333333</v>
      </c>
      <c r="AI2517" s="14">
        <f t="shared" si="851"/>
        <v>4512.7</v>
      </c>
      <c r="AJ2517" s="670"/>
    </row>
    <row r="2518" spans="1:36" ht="15.75">
      <c r="A2518" s="1430">
        <v>172</v>
      </c>
      <c r="B2518" s="1255" t="s">
        <v>10369</v>
      </c>
      <c r="C2518" s="650" t="s">
        <v>2907</v>
      </c>
      <c r="D2518" s="1256">
        <v>77</v>
      </c>
      <c r="E2518" s="1255"/>
      <c r="F2518" s="1255"/>
      <c r="G2518" s="1222">
        <v>20</v>
      </c>
      <c r="H2518" s="1218">
        <f t="shared" ref="H2518:H2530" si="852">G2518*D2518</f>
        <v>1540</v>
      </c>
      <c r="I2518" s="1222" t="s">
        <v>10349</v>
      </c>
      <c r="J2518" s="1255"/>
      <c r="K2518" s="1255"/>
      <c r="L2518" s="1255"/>
      <c r="M2518" s="1255"/>
      <c r="N2518" s="1255"/>
      <c r="O2518" s="1255"/>
      <c r="P2518" s="147">
        <v>3</v>
      </c>
      <c r="Q2518" s="1255"/>
      <c r="R2518" s="1255"/>
      <c r="S2518" s="1255"/>
      <c r="T2518" s="1255"/>
      <c r="U2518" s="1255"/>
      <c r="V2518" s="1255"/>
      <c r="W2518" s="1255"/>
      <c r="X2518" s="1255"/>
      <c r="Y2518" s="1255"/>
      <c r="Z2518" s="1255"/>
      <c r="AA2518" s="1255"/>
      <c r="AB2518" s="1255"/>
      <c r="AC2518" s="1507">
        <f t="shared" si="845"/>
        <v>17</v>
      </c>
      <c r="AD2518" s="1508">
        <f t="shared" si="846"/>
        <v>1309</v>
      </c>
      <c r="AE2518" s="14">
        <f t="shared" si="849"/>
        <v>-1500.5666666666666</v>
      </c>
      <c r="AF2518" s="14">
        <f t="shared" si="847"/>
        <v>1</v>
      </c>
      <c r="AG2518" s="14">
        <f t="shared" si="848"/>
        <v>17</v>
      </c>
      <c r="AH2518" s="14">
        <f t="shared" si="850"/>
        <v>1517.5666666666666</v>
      </c>
      <c r="AI2518" s="14">
        <f t="shared" si="851"/>
        <v>1517.5666666666666</v>
      </c>
      <c r="AJ2518" s="670"/>
    </row>
    <row r="2519" spans="1:36" ht="15.75">
      <c r="A2519" s="1430">
        <v>173</v>
      </c>
      <c r="B2519" s="1255" t="s">
        <v>10370</v>
      </c>
      <c r="C2519" s="650" t="s">
        <v>64</v>
      </c>
      <c r="D2519" s="1256">
        <v>192</v>
      </c>
      <c r="E2519" s="1255"/>
      <c r="F2519" s="1255"/>
      <c r="G2519" s="1222">
        <v>20</v>
      </c>
      <c r="H2519" s="1218">
        <f t="shared" si="852"/>
        <v>3840</v>
      </c>
      <c r="I2519" s="1222" t="s">
        <v>10349</v>
      </c>
      <c r="J2519" s="1255"/>
      <c r="K2519" s="1255"/>
      <c r="L2519" s="1255"/>
      <c r="M2519" s="1255"/>
      <c r="N2519" s="1255"/>
      <c r="O2519" s="1255"/>
      <c r="P2519" s="147">
        <v>3</v>
      </c>
      <c r="Q2519" s="1255"/>
      <c r="R2519" s="1255"/>
      <c r="S2519" s="1255"/>
      <c r="T2519" s="1255"/>
      <c r="U2519" s="1255"/>
      <c r="V2519" s="1255"/>
      <c r="W2519" s="1255"/>
      <c r="X2519" s="1255"/>
      <c r="Y2519" s="1255"/>
      <c r="Z2519" s="1255"/>
      <c r="AA2519" s="1255"/>
      <c r="AB2519" s="1255"/>
      <c r="AC2519" s="1507">
        <f t="shared" si="845"/>
        <v>17</v>
      </c>
      <c r="AD2519" s="1508">
        <f t="shared" si="846"/>
        <v>3264</v>
      </c>
      <c r="AE2519" s="14">
        <f t="shared" si="849"/>
        <v>-1500.5666666666666</v>
      </c>
      <c r="AF2519" s="14">
        <f t="shared" si="847"/>
        <v>1</v>
      </c>
      <c r="AG2519" s="14">
        <f t="shared" si="848"/>
        <v>17</v>
      </c>
      <c r="AH2519" s="14">
        <f t="shared" si="850"/>
        <v>1517.5666666666666</v>
      </c>
      <c r="AI2519" s="14">
        <f t="shared" si="851"/>
        <v>1517.5666666666666</v>
      </c>
      <c r="AJ2519" s="670"/>
    </row>
    <row r="2520" spans="1:36" ht="15.75">
      <c r="A2520" s="1430">
        <v>174</v>
      </c>
      <c r="B2520" s="1255" t="s">
        <v>10371</v>
      </c>
      <c r="C2520" s="650" t="s">
        <v>64</v>
      </c>
      <c r="D2520" s="1256">
        <v>49.83</v>
      </c>
      <c r="E2520" s="1255"/>
      <c r="F2520" s="1255"/>
      <c r="G2520" s="1222">
        <v>20</v>
      </c>
      <c r="H2520" s="1218">
        <f t="shared" si="852"/>
        <v>996.59999999999991</v>
      </c>
      <c r="I2520" s="1222" t="s">
        <v>10349</v>
      </c>
      <c r="J2520" s="1255"/>
      <c r="K2520" s="1255"/>
      <c r="L2520" s="1255"/>
      <c r="M2520" s="1255"/>
      <c r="N2520" s="1255"/>
      <c r="O2520" s="1255"/>
      <c r="P2520" s="147">
        <v>12</v>
      </c>
      <c r="Q2520" s="1255"/>
      <c r="R2520" s="1255"/>
      <c r="S2520" s="1255"/>
      <c r="T2520" s="1255"/>
      <c r="U2520" s="1255"/>
      <c r="V2520" s="1255"/>
      <c r="W2520" s="1255"/>
      <c r="X2520" s="1255"/>
      <c r="Y2520" s="1255"/>
      <c r="Z2520" s="1255"/>
      <c r="AA2520" s="1255"/>
      <c r="AB2520" s="1255"/>
      <c r="AC2520" s="1507">
        <f t="shared" si="845"/>
        <v>8</v>
      </c>
      <c r="AD2520" s="1508">
        <f t="shared" si="846"/>
        <v>398.64</v>
      </c>
      <c r="AE2520" s="14">
        <f t="shared" si="849"/>
        <v>-1500.5666666666666</v>
      </c>
      <c r="AF2520" s="14">
        <f t="shared" si="847"/>
        <v>4</v>
      </c>
      <c r="AG2520" s="14">
        <f t="shared" si="848"/>
        <v>2</v>
      </c>
      <c r="AH2520" s="14">
        <f t="shared" si="850"/>
        <v>1502.5666666666666</v>
      </c>
      <c r="AI2520" s="14">
        <f t="shared" si="851"/>
        <v>6010.2666666666664</v>
      </c>
      <c r="AJ2520" s="670"/>
    </row>
    <row r="2521" spans="1:36" ht="15.75">
      <c r="A2521" s="1430">
        <v>175</v>
      </c>
      <c r="B2521" s="1255" t="s">
        <v>10372</v>
      </c>
      <c r="C2521" s="650" t="s">
        <v>64</v>
      </c>
      <c r="D2521" s="1256">
        <v>99</v>
      </c>
      <c r="E2521" s="1255"/>
      <c r="F2521" s="1255"/>
      <c r="G2521" s="1222">
        <v>12</v>
      </c>
      <c r="H2521" s="1218">
        <f t="shared" si="852"/>
        <v>1188</v>
      </c>
      <c r="I2521" s="1222" t="s">
        <v>10349</v>
      </c>
      <c r="J2521" s="1255"/>
      <c r="K2521" s="1255"/>
      <c r="L2521" s="1255"/>
      <c r="M2521" s="1255"/>
      <c r="N2521" s="1255"/>
      <c r="O2521" s="1255"/>
      <c r="P2521" s="147">
        <v>7</v>
      </c>
      <c r="Q2521" s="1255"/>
      <c r="R2521" s="1255"/>
      <c r="S2521" s="1255"/>
      <c r="T2521" s="1255"/>
      <c r="U2521" s="1255"/>
      <c r="V2521" s="1255"/>
      <c r="W2521" s="1255"/>
      <c r="X2521" s="1255"/>
      <c r="Y2521" s="1255"/>
      <c r="Z2521" s="1255"/>
      <c r="AA2521" s="1255"/>
      <c r="AB2521" s="1255"/>
      <c r="AC2521" s="1507">
        <f t="shared" si="845"/>
        <v>5</v>
      </c>
      <c r="AD2521" s="1508">
        <f t="shared" si="846"/>
        <v>495</v>
      </c>
      <c r="AE2521" s="14">
        <f t="shared" si="849"/>
        <v>-1500.5666666666666</v>
      </c>
      <c r="AF2521" s="14">
        <f t="shared" si="847"/>
        <v>2.3333333333333335</v>
      </c>
      <c r="AG2521" s="14">
        <f t="shared" si="848"/>
        <v>2.1428571428571428</v>
      </c>
      <c r="AH2521" s="14">
        <f t="shared" si="850"/>
        <v>1502.7095238095237</v>
      </c>
      <c r="AI2521" s="14">
        <f t="shared" si="851"/>
        <v>3506.3222222222221</v>
      </c>
      <c r="AJ2521" s="670"/>
    </row>
    <row r="2522" spans="1:36" ht="15.75">
      <c r="A2522" s="1430">
        <v>176</v>
      </c>
      <c r="B2522" s="1255" t="s">
        <v>10373</v>
      </c>
      <c r="C2522" s="650" t="s">
        <v>64</v>
      </c>
      <c r="D2522" s="1256">
        <v>80</v>
      </c>
      <c r="E2522" s="1255"/>
      <c r="F2522" s="1255"/>
      <c r="G2522" s="1222">
        <v>20</v>
      </c>
      <c r="H2522" s="1218">
        <f t="shared" si="852"/>
        <v>1600</v>
      </c>
      <c r="I2522" s="1222" t="s">
        <v>10349</v>
      </c>
      <c r="J2522" s="1255"/>
      <c r="K2522" s="1255"/>
      <c r="L2522" s="1255"/>
      <c r="M2522" s="1255"/>
      <c r="N2522" s="1255"/>
      <c r="O2522" s="1255"/>
      <c r="P2522" s="147">
        <v>1</v>
      </c>
      <c r="Q2522" s="1255"/>
      <c r="R2522" s="1255"/>
      <c r="S2522" s="1255"/>
      <c r="T2522" s="1255"/>
      <c r="U2522" s="1255"/>
      <c r="V2522" s="1255"/>
      <c r="W2522" s="1255"/>
      <c r="X2522" s="1255"/>
      <c r="Y2522" s="1255"/>
      <c r="Z2522" s="1255"/>
      <c r="AA2522" s="1255"/>
      <c r="AB2522" s="1255"/>
      <c r="AC2522" s="1507">
        <f t="shared" si="845"/>
        <v>19</v>
      </c>
      <c r="AD2522" s="1508">
        <f t="shared" si="846"/>
        <v>1520</v>
      </c>
      <c r="AE2522" s="14">
        <f t="shared" si="849"/>
        <v>-1500.5666666666666</v>
      </c>
      <c r="AF2522" s="14">
        <f t="shared" si="847"/>
        <v>0.33333333333333331</v>
      </c>
      <c r="AG2522" s="14">
        <f t="shared" si="848"/>
        <v>57</v>
      </c>
      <c r="AH2522" s="14">
        <f t="shared" si="850"/>
        <v>1557.5666666666666</v>
      </c>
      <c r="AI2522" s="14">
        <f t="shared" si="851"/>
        <v>519.18888888888887</v>
      </c>
      <c r="AJ2522" s="670"/>
    </row>
    <row r="2523" spans="1:36" ht="15.75">
      <c r="A2523" s="1430">
        <v>177</v>
      </c>
      <c r="B2523" s="1255" t="s">
        <v>10374</v>
      </c>
      <c r="C2523" s="650" t="s">
        <v>64</v>
      </c>
      <c r="D2523" s="1256">
        <v>60</v>
      </c>
      <c r="E2523" s="1255"/>
      <c r="F2523" s="1255"/>
      <c r="G2523" s="1222">
        <v>20</v>
      </c>
      <c r="H2523" s="1218">
        <f t="shared" si="852"/>
        <v>1200</v>
      </c>
      <c r="I2523" s="1222" t="s">
        <v>10349</v>
      </c>
      <c r="J2523" s="1255"/>
      <c r="K2523" s="1255"/>
      <c r="L2523" s="1255"/>
      <c r="M2523" s="1255"/>
      <c r="N2523" s="1255"/>
      <c r="O2523" s="1255"/>
      <c r="P2523" s="147">
        <v>0</v>
      </c>
      <c r="Q2523" s="1255"/>
      <c r="R2523" s="1255"/>
      <c r="S2523" s="1255"/>
      <c r="T2523" s="1255"/>
      <c r="U2523" s="1255"/>
      <c r="V2523" s="1255"/>
      <c r="W2523" s="1255"/>
      <c r="X2523" s="1255"/>
      <c r="Y2523" s="1255"/>
      <c r="Z2523" s="1255"/>
      <c r="AA2523" s="1255"/>
      <c r="AB2523" s="1255"/>
      <c r="AC2523" s="1507">
        <f t="shared" si="845"/>
        <v>20</v>
      </c>
      <c r="AD2523" s="1508">
        <f t="shared" si="846"/>
        <v>1200</v>
      </c>
      <c r="AE2523" s="14">
        <f t="shared" si="849"/>
        <v>-1500.5666666666666</v>
      </c>
      <c r="AF2523" s="14">
        <f t="shared" si="847"/>
        <v>0</v>
      </c>
      <c r="AG2523" s="14" t="e">
        <f t="shared" si="848"/>
        <v>#DIV/0!</v>
      </c>
      <c r="AH2523" s="14" t="e">
        <f t="shared" si="850"/>
        <v>#DIV/0!</v>
      </c>
      <c r="AI2523" s="14">
        <f t="shared" si="851"/>
        <v>20</v>
      </c>
      <c r="AJ2523" s="670"/>
    </row>
    <row r="2524" spans="1:36" ht="15.75">
      <c r="A2524" s="1430">
        <v>178</v>
      </c>
      <c r="B2524" s="1255" t="s">
        <v>10375</v>
      </c>
      <c r="C2524" s="650" t="s">
        <v>176</v>
      </c>
      <c r="D2524" s="1256">
        <v>164</v>
      </c>
      <c r="E2524" s="1255"/>
      <c r="F2524" s="1255"/>
      <c r="G2524" s="1222">
        <v>50</v>
      </c>
      <c r="H2524" s="1218">
        <f t="shared" si="852"/>
        <v>8200</v>
      </c>
      <c r="I2524" s="1222" t="s">
        <v>10349</v>
      </c>
      <c r="J2524" s="1255"/>
      <c r="K2524" s="1255"/>
      <c r="L2524" s="1255"/>
      <c r="M2524" s="1255"/>
      <c r="N2524" s="1255"/>
      <c r="O2524" s="1255"/>
      <c r="P2524" s="147">
        <v>20</v>
      </c>
      <c r="Q2524" s="1255"/>
      <c r="R2524" s="1255"/>
      <c r="S2524" s="1255"/>
      <c r="T2524" s="1255"/>
      <c r="U2524" s="1255"/>
      <c r="V2524" s="1255"/>
      <c r="W2524" s="1255"/>
      <c r="X2524" s="1255"/>
      <c r="Y2524" s="1255"/>
      <c r="Z2524" s="1255"/>
      <c r="AA2524" s="1255"/>
      <c r="AB2524" s="1255"/>
      <c r="AC2524" s="1507">
        <f t="shared" si="845"/>
        <v>30</v>
      </c>
      <c r="AD2524" s="1508">
        <f t="shared" si="846"/>
        <v>4920</v>
      </c>
      <c r="AE2524" s="14">
        <f t="shared" si="849"/>
        <v>-1500.5666666666666</v>
      </c>
      <c r="AF2524" s="14">
        <f t="shared" si="847"/>
        <v>6.666666666666667</v>
      </c>
      <c r="AG2524" s="14">
        <f t="shared" si="848"/>
        <v>4.5</v>
      </c>
      <c r="AH2524" s="14">
        <f t="shared" si="850"/>
        <v>1505.0666666666666</v>
      </c>
      <c r="AI2524" s="14">
        <f t="shared" si="851"/>
        <v>10033.777777777777</v>
      </c>
      <c r="AJ2524" s="670"/>
    </row>
    <row r="2525" spans="1:36" ht="15.75">
      <c r="A2525" s="1430">
        <v>179</v>
      </c>
      <c r="B2525" s="1255" t="s">
        <v>10376</v>
      </c>
      <c r="C2525" s="650" t="s">
        <v>176</v>
      </c>
      <c r="D2525" s="1256">
        <v>204</v>
      </c>
      <c r="E2525" s="1255"/>
      <c r="F2525" s="1255"/>
      <c r="G2525" s="1222">
        <v>100</v>
      </c>
      <c r="H2525" s="1218">
        <f t="shared" si="852"/>
        <v>20400</v>
      </c>
      <c r="I2525" s="1222" t="s">
        <v>10349</v>
      </c>
      <c r="J2525" s="1255"/>
      <c r="K2525" s="1255"/>
      <c r="L2525" s="1255"/>
      <c r="M2525" s="1255"/>
      <c r="N2525" s="1255"/>
      <c r="O2525" s="1255"/>
      <c r="P2525" s="147">
        <v>81</v>
      </c>
      <c r="Q2525" s="1255"/>
      <c r="R2525" s="1255"/>
      <c r="S2525" s="1255"/>
      <c r="T2525" s="1255"/>
      <c r="U2525" s="1255"/>
      <c r="V2525" s="1255"/>
      <c r="W2525" s="1255"/>
      <c r="X2525" s="1255"/>
      <c r="Y2525" s="1255"/>
      <c r="Z2525" s="1255"/>
      <c r="AA2525" s="1255"/>
      <c r="AB2525" s="1255"/>
      <c r="AC2525" s="1507">
        <f t="shared" si="845"/>
        <v>19</v>
      </c>
      <c r="AD2525" s="1508">
        <f t="shared" si="846"/>
        <v>3876</v>
      </c>
      <c r="AE2525" s="14">
        <f t="shared" si="849"/>
        <v>-1500.5666666666666</v>
      </c>
      <c r="AF2525" s="14">
        <f t="shared" si="847"/>
        <v>27</v>
      </c>
      <c r="AG2525" s="14">
        <f t="shared" si="848"/>
        <v>0.70370370370370372</v>
      </c>
      <c r="AH2525" s="14">
        <f t="shared" si="850"/>
        <v>1501.2703703703703</v>
      </c>
      <c r="AI2525" s="14">
        <f t="shared" si="851"/>
        <v>40534.299999999996</v>
      </c>
      <c r="AJ2525" s="670"/>
    </row>
    <row r="2526" spans="1:36" ht="15.75">
      <c r="A2526" s="1430">
        <v>180</v>
      </c>
      <c r="B2526" s="1255" t="s">
        <v>10377</v>
      </c>
      <c r="C2526" s="650" t="s">
        <v>176</v>
      </c>
      <c r="D2526" s="1256">
        <v>45</v>
      </c>
      <c r="E2526" s="1255"/>
      <c r="F2526" s="1255"/>
      <c r="G2526" s="1222">
        <v>50</v>
      </c>
      <c r="H2526" s="1218">
        <f t="shared" si="852"/>
        <v>2250</v>
      </c>
      <c r="I2526" s="1222" t="s">
        <v>10349</v>
      </c>
      <c r="J2526" s="1255"/>
      <c r="K2526" s="1255"/>
      <c r="L2526" s="1255"/>
      <c r="M2526" s="1255"/>
      <c r="N2526" s="1255"/>
      <c r="O2526" s="1255"/>
      <c r="P2526" s="147">
        <v>19</v>
      </c>
      <c r="Q2526" s="1255"/>
      <c r="R2526" s="1255"/>
      <c r="S2526" s="1255"/>
      <c r="T2526" s="1255"/>
      <c r="U2526" s="1255"/>
      <c r="V2526" s="1255"/>
      <c r="W2526" s="1255"/>
      <c r="X2526" s="1255"/>
      <c r="Y2526" s="1255"/>
      <c r="Z2526" s="1255"/>
      <c r="AA2526" s="1255"/>
      <c r="AB2526" s="1255"/>
      <c r="AC2526" s="1507">
        <f t="shared" si="845"/>
        <v>31</v>
      </c>
      <c r="AD2526" s="1508">
        <f t="shared" si="846"/>
        <v>1395</v>
      </c>
      <c r="AE2526" s="14">
        <f t="shared" si="849"/>
        <v>-1500.5666666666666</v>
      </c>
      <c r="AF2526" s="14">
        <f t="shared" si="847"/>
        <v>6.333333333333333</v>
      </c>
      <c r="AG2526" s="14">
        <f t="shared" si="848"/>
        <v>4.8947368421052637</v>
      </c>
      <c r="AH2526" s="14">
        <f t="shared" si="850"/>
        <v>1505.4614035087718</v>
      </c>
      <c r="AI2526" s="14">
        <f t="shared" si="851"/>
        <v>9534.5888888888876</v>
      </c>
      <c r="AJ2526" s="670"/>
    </row>
    <row r="2527" spans="1:36" ht="15.75">
      <c r="A2527" s="1430">
        <v>181</v>
      </c>
      <c r="B2527" s="1255" t="s">
        <v>10378</v>
      </c>
      <c r="C2527" s="650" t="s">
        <v>176</v>
      </c>
      <c r="D2527" s="1256">
        <v>239.7</v>
      </c>
      <c r="E2527" s="1255"/>
      <c r="F2527" s="1255"/>
      <c r="G2527" s="1222">
        <v>15</v>
      </c>
      <c r="H2527" s="1218">
        <f t="shared" si="852"/>
        <v>3595.5</v>
      </c>
      <c r="I2527" s="1222" t="s">
        <v>10349</v>
      </c>
      <c r="J2527" s="1255"/>
      <c r="K2527" s="1255"/>
      <c r="L2527" s="1255"/>
      <c r="M2527" s="1255"/>
      <c r="N2527" s="1255"/>
      <c r="O2527" s="1255"/>
      <c r="P2527" s="147">
        <v>4</v>
      </c>
      <c r="Q2527" s="1255"/>
      <c r="R2527" s="1255"/>
      <c r="S2527" s="1255"/>
      <c r="T2527" s="1255"/>
      <c r="U2527" s="1255"/>
      <c r="V2527" s="1255"/>
      <c r="W2527" s="1255"/>
      <c r="X2527" s="1255"/>
      <c r="Y2527" s="1255"/>
      <c r="Z2527" s="1255"/>
      <c r="AA2527" s="1255"/>
      <c r="AB2527" s="1255"/>
      <c r="AC2527" s="1507">
        <f t="shared" si="845"/>
        <v>11</v>
      </c>
      <c r="AD2527" s="1508">
        <f t="shared" si="846"/>
        <v>2636.7</v>
      </c>
      <c r="AE2527" s="14">
        <f t="shared" si="849"/>
        <v>-1500.5666666666666</v>
      </c>
      <c r="AF2527" s="14">
        <f t="shared" si="847"/>
        <v>1.3333333333333333</v>
      </c>
      <c r="AG2527" s="14">
        <f t="shared" si="848"/>
        <v>8.25</v>
      </c>
      <c r="AH2527" s="14">
        <f t="shared" si="850"/>
        <v>1508.8166666666666</v>
      </c>
      <c r="AI2527" s="14">
        <f t="shared" si="851"/>
        <v>2011.7555555555555</v>
      </c>
      <c r="AJ2527" s="670"/>
    </row>
    <row r="2528" spans="1:36" ht="15.75">
      <c r="A2528" s="1430">
        <v>182</v>
      </c>
      <c r="B2528" s="1255" t="s">
        <v>10379</v>
      </c>
      <c r="C2528" s="650" t="s">
        <v>176</v>
      </c>
      <c r="D2528" s="1256">
        <v>153</v>
      </c>
      <c r="E2528" s="1255"/>
      <c r="F2528" s="1255"/>
      <c r="G2528" s="1222">
        <v>100</v>
      </c>
      <c r="H2528" s="1218">
        <f t="shared" si="852"/>
        <v>15300</v>
      </c>
      <c r="I2528" s="1222" t="s">
        <v>10349</v>
      </c>
      <c r="J2528" s="1255"/>
      <c r="K2528" s="1255"/>
      <c r="L2528" s="1255"/>
      <c r="M2528" s="1255"/>
      <c r="N2528" s="1255"/>
      <c r="O2528" s="1255"/>
      <c r="P2528" s="147">
        <v>31</v>
      </c>
      <c r="Q2528" s="1255"/>
      <c r="R2528" s="1255"/>
      <c r="S2528" s="1255"/>
      <c r="T2528" s="1255"/>
      <c r="U2528" s="1255"/>
      <c r="V2528" s="1255"/>
      <c r="W2528" s="1255"/>
      <c r="X2528" s="1255"/>
      <c r="Y2528" s="1255"/>
      <c r="Z2528" s="1255"/>
      <c r="AA2528" s="1255"/>
      <c r="AB2528" s="1255"/>
      <c r="AC2528" s="1507">
        <f t="shared" si="845"/>
        <v>69</v>
      </c>
      <c r="AD2528" s="1508">
        <f t="shared" si="846"/>
        <v>10557</v>
      </c>
      <c r="AE2528" s="14">
        <f t="shared" si="849"/>
        <v>-1500.5666666666666</v>
      </c>
      <c r="AF2528" s="14">
        <f t="shared" si="847"/>
        <v>10.333333333333334</v>
      </c>
      <c r="AG2528" s="14">
        <f t="shared" si="848"/>
        <v>6.6774193548387091</v>
      </c>
      <c r="AH2528" s="14">
        <f t="shared" si="850"/>
        <v>1507.2440860215054</v>
      </c>
      <c r="AI2528" s="14">
        <f t="shared" si="851"/>
        <v>15574.855555555556</v>
      </c>
      <c r="AJ2528" s="670"/>
    </row>
    <row r="2529" spans="1:36" ht="15.75">
      <c r="A2529" s="1430">
        <v>18387</v>
      </c>
      <c r="B2529" s="1255" t="s">
        <v>10380</v>
      </c>
      <c r="C2529" s="650" t="s">
        <v>176</v>
      </c>
      <c r="D2529" s="1256">
        <v>328</v>
      </c>
      <c r="E2529" s="1255"/>
      <c r="F2529" s="1255"/>
      <c r="G2529" s="1222">
        <v>20</v>
      </c>
      <c r="H2529" s="1218">
        <f t="shared" si="852"/>
        <v>6560</v>
      </c>
      <c r="I2529" s="1222" t="s">
        <v>10349</v>
      </c>
      <c r="J2529" s="1255"/>
      <c r="K2529" s="1255"/>
      <c r="L2529" s="1255"/>
      <c r="M2529" s="1255"/>
      <c r="N2529" s="1255"/>
      <c r="O2529" s="1255"/>
      <c r="P2529" s="147">
        <v>9</v>
      </c>
      <c r="Q2529" s="1255"/>
      <c r="R2529" s="1255"/>
      <c r="S2529" s="1255"/>
      <c r="T2529" s="1255"/>
      <c r="U2529" s="1255"/>
      <c r="V2529" s="1255"/>
      <c r="W2529" s="1255"/>
      <c r="X2529" s="1255"/>
      <c r="Y2529" s="1255"/>
      <c r="Z2529" s="1255"/>
      <c r="AA2529" s="1255"/>
      <c r="AB2529" s="1255"/>
      <c r="AC2529" s="1507">
        <f t="shared" si="845"/>
        <v>11</v>
      </c>
      <c r="AD2529" s="1508">
        <f t="shared" si="846"/>
        <v>3608</v>
      </c>
      <c r="AE2529" s="14">
        <f t="shared" si="849"/>
        <v>-1500.5666666666666</v>
      </c>
      <c r="AF2529" s="14">
        <f t="shared" si="847"/>
        <v>3</v>
      </c>
      <c r="AG2529" s="14">
        <f t="shared" si="848"/>
        <v>3.6666666666666665</v>
      </c>
      <c r="AH2529" s="14">
        <f t="shared" si="850"/>
        <v>1504.2333333333333</v>
      </c>
      <c r="AI2529" s="14">
        <f t="shared" si="851"/>
        <v>4512.7</v>
      </c>
      <c r="AJ2529" s="670"/>
    </row>
    <row r="2530" spans="1:36" ht="15.75">
      <c r="A2530" s="1430">
        <v>184</v>
      </c>
      <c r="B2530" s="1255" t="s">
        <v>10381</v>
      </c>
      <c r="C2530" s="650" t="s">
        <v>176</v>
      </c>
      <c r="D2530" s="1256">
        <v>70</v>
      </c>
      <c r="E2530" s="1255"/>
      <c r="F2530" s="1255"/>
      <c r="G2530" s="1222">
        <v>50</v>
      </c>
      <c r="H2530" s="1218">
        <f t="shared" si="852"/>
        <v>3500</v>
      </c>
      <c r="I2530" s="1222" t="s">
        <v>10349</v>
      </c>
      <c r="J2530" s="1255"/>
      <c r="K2530" s="1255"/>
      <c r="L2530" s="1255"/>
      <c r="M2530" s="1255"/>
      <c r="N2530" s="1255"/>
      <c r="O2530" s="1255"/>
      <c r="P2530" s="147">
        <v>6</v>
      </c>
      <c r="Q2530" s="1255"/>
      <c r="R2530" s="1255"/>
      <c r="S2530" s="1255"/>
      <c r="T2530" s="1255"/>
      <c r="U2530" s="1255"/>
      <c r="V2530" s="1255"/>
      <c r="W2530" s="1255"/>
      <c r="X2530" s="1255"/>
      <c r="Y2530" s="1255"/>
      <c r="Z2530" s="1255"/>
      <c r="AA2530" s="1255"/>
      <c r="AB2530" s="1255"/>
      <c r="AC2530" s="1507">
        <f t="shared" si="845"/>
        <v>44</v>
      </c>
      <c r="AD2530" s="1508">
        <f t="shared" si="846"/>
        <v>3080</v>
      </c>
      <c r="AE2530" s="14">
        <f t="shared" si="849"/>
        <v>-1500.5666666666666</v>
      </c>
      <c r="AF2530" s="14">
        <f t="shared" si="847"/>
        <v>2</v>
      </c>
      <c r="AG2530" s="14">
        <f t="shared" si="848"/>
        <v>22</v>
      </c>
      <c r="AH2530" s="14">
        <f t="shared" si="850"/>
        <v>1522.5666666666666</v>
      </c>
      <c r="AI2530" s="14">
        <f t="shared" si="851"/>
        <v>3045.1333333333332</v>
      </c>
      <c r="AJ2530" s="670"/>
    </row>
    <row r="2531" spans="1:36" ht="15.75">
      <c r="A2531" s="1430">
        <v>185</v>
      </c>
      <c r="B2531" s="1255" t="s">
        <v>10382</v>
      </c>
      <c r="C2531" s="1256" t="s">
        <v>64</v>
      </c>
      <c r="D2531" s="1219">
        <v>532.5</v>
      </c>
      <c r="E2531" s="1255"/>
      <c r="F2531" s="1255"/>
      <c r="G2531" s="1222">
        <v>40</v>
      </c>
      <c r="H2531" s="1218">
        <f t="shared" ref="H2531:H2537" si="853">D2531*G2531</f>
        <v>21300</v>
      </c>
      <c r="I2531" s="1222" t="s">
        <v>10349</v>
      </c>
      <c r="J2531" s="1255"/>
      <c r="K2531" s="1255"/>
      <c r="L2531" s="1255"/>
      <c r="M2531" s="1255"/>
      <c r="N2531" s="1255"/>
      <c r="O2531" s="1255"/>
      <c r="P2531" s="147">
        <v>0</v>
      </c>
      <c r="Q2531" s="1255"/>
      <c r="R2531" s="1255"/>
      <c r="S2531" s="1255"/>
      <c r="T2531" s="1255"/>
      <c r="U2531" s="1255"/>
      <c r="V2531" s="1255"/>
      <c r="W2531" s="1255"/>
      <c r="X2531" s="1255"/>
      <c r="Y2531" s="1255"/>
      <c r="Z2531" s="1255"/>
      <c r="AA2531" s="1255"/>
      <c r="AB2531" s="1255"/>
      <c r="AC2531" s="1507">
        <f t="shared" si="845"/>
        <v>40</v>
      </c>
      <c r="AD2531" s="1508">
        <f t="shared" si="846"/>
        <v>21300</v>
      </c>
      <c r="AE2531" s="14">
        <f t="shared" si="849"/>
        <v>-1500.5666666666666</v>
      </c>
      <c r="AF2531" s="14">
        <f t="shared" si="847"/>
        <v>0</v>
      </c>
      <c r="AG2531" s="14" t="e">
        <f t="shared" si="848"/>
        <v>#DIV/0!</v>
      </c>
      <c r="AH2531" s="14" t="e">
        <f t="shared" si="850"/>
        <v>#DIV/0!</v>
      </c>
      <c r="AI2531" s="14">
        <f t="shared" si="851"/>
        <v>40</v>
      </c>
      <c r="AJ2531" s="670"/>
    </row>
    <row r="2532" spans="1:36" ht="15.75">
      <c r="A2532" s="1430">
        <v>186</v>
      </c>
      <c r="B2532" s="1255" t="s">
        <v>10383</v>
      </c>
      <c r="C2532" s="1256" t="s">
        <v>206</v>
      </c>
      <c r="D2532" s="1219">
        <v>295</v>
      </c>
      <c r="E2532" s="1255"/>
      <c r="F2532" s="1255"/>
      <c r="G2532" s="1222">
        <v>50</v>
      </c>
      <c r="H2532" s="1218">
        <f t="shared" si="853"/>
        <v>14750</v>
      </c>
      <c r="I2532" s="1222" t="s">
        <v>10349</v>
      </c>
      <c r="J2532" s="1255"/>
      <c r="K2532" s="1255"/>
      <c r="L2532" s="1255"/>
      <c r="M2532" s="1255"/>
      <c r="N2532" s="1255"/>
      <c r="O2532" s="1255"/>
      <c r="P2532" s="147">
        <v>0</v>
      </c>
      <c r="Q2532" s="1255"/>
      <c r="R2532" s="1255"/>
      <c r="S2532" s="1255"/>
      <c r="T2532" s="1255"/>
      <c r="U2532" s="1255"/>
      <c r="V2532" s="1255"/>
      <c r="W2532" s="1255"/>
      <c r="X2532" s="1255"/>
      <c r="Y2532" s="1255"/>
      <c r="Z2532" s="1255"/>
      <c r="AA2532" s="1255"/>
      <c r="AB2532" s="1255"/>
      <c r="AC2532" s="1507">
        <f t="shared" si="845"/>
        <v>50</v>
      </c>
      <c r="AD2532" s="1508">
        <f t="shared" si="846"/>
        <v>14750</v>
      </c>
      <c r="AE2532" s="14">
        <f t="shared" si="849"/>
        <v>-1500.5666666666666</v>
      </c>
      <c r="AF2532" s="14">
        <f t="shared" si="847"/>
        <v>0</v>
      </c>
      <c r="AG2532" s="14" t="e">
        <f t="shared" si="848"/>
        <v>#DIV/0!</v>
      </c>
      <c r="AH2532" s="14" t="e">
        <f t="shared" si="850"/>
        <v>#DIV/0!</v>
      </c>
      <c r="AI2532" s="14">
        <f t="shared" si="851"/>
        <v>50</v>
      </c>
      <c r="AJ2532" s="670"/>
    </row>
    <row r="2533" spans="1:36" ht="15.75">
      <c r="A2533" s="1430">
        <v>187</v>
      </c>
      <c r="B2533" s="1255" t="s">
        <v>10384</v>
      </c>
      <c r="C2533" s="1256" t="s">
        <v>206</v>
      </c>
      <c r="D2533" s="1219">
        <v>1050</v>
      </c>
      <c r="E2533" s="1255"/>
      <c r="F2533" s="1255"/>
      <c r="G2533" s="1222">
        <v>50</v>
      </c>
      <c r="H2533" s="1218">
        <f t="shared" si="853"/>
        <v>52500</v>
      </c>
      <c r="I2533" s="1222" t="s">
        <v>10349</v>
      </c>
      <c r="J2533" s="1255"/>
      <c r="K2533" s="1255"/>
      <c r="L2533" s="1255"/>
      <c r="M2533" s="1255"/>
      <c r="N2533" s="1255"/>
      <c r="O2533" s="1255"/>
      <c r="P2533" s="147">
        <v>1</v>
      </c>
      <c r="Q2533" s="1255"/>
      <c r="R2533" s="1255"/>
      <c r="S2533" s="1255"/>
      <c r="T2533" s="1255"/>
      <c r="U2533" s="1255"/>
      <c r="V2533" s="1255"/>
      <c r="W2533" s="1255"/>
      <c r="X2533" s="1255"/>
      <c r="Y2533" s="1255"/>
      <c r="Z2533" s="1255"/>
      <c r="AA2533" s="1255"/>
      <c r="AB2533" s="1255"/>
      <c r="AC2533" s="1507">
        <f t="shared" si="845"/>
        <v>49</v>
      </c>
      <c r="AD2533" s="1508">
        <f t="shared" si="846"/>
        <v>51450</v>
      </c>
      <c r="AE2533" s="14">
        <f t="shared" si="849"/>
        <v>-1500.5666666666666</v>
      </c>
      <c r="AF2533" s="14">
        <f t="shared" si="847"/>
        <v>0.33333333333333331</v>
      </c>
      <c r="AG2533" s="14">
        <f t="shared" si="848"/>
        <v>147</v>
      </c>
      <c r="AH2533" s="14">
        <f t="shared" si="850"/>
        <v>1647.5666666666666</v>
      </c>
      <c r="AI2533" s="14">
        <f t="shared" si="851"/>
        <v>549.18888888888887</v>
      </c>
      <c r="AJ2533" s="670"/>
    </row>
    <row r="2534" spans="1:36" ht="15.75">
      <c r="A2534" s="1430">
        <v>188</v>
      </c>
      <c r="B2534" s="1255" t="s">
        <v>10385</v>
      </c>
      <c r="C2534" s="1256" t="s">
        <v>64</v>
      </c>
      <c r="D2534" s="1219">
        <v>493.75</v>
      </c>
      <c r="E2534" s="1255"/>
      <c r="F2534" s="1255"/>
      <c r="G2534" s="1222">
        <v>50</v>
      </c>
      <c r="H2534" s="1218">
        <f t="shared" si="853"/>
        <v>24687.5</v>
      </c>
      <c r="I2534" s="1222" t="s">
        <v>10349</v>
      </c>
      <c r="J2534" s="1255"/>
      <c r="K2534" s="1255"/>
      <c r="L2534" s="1255"/>
      <c r="M2534" s="1255"/>
      <c r="N2534" s="1255"/>
      <c r="O2534" s="1255"/>
      <c r="P2534" s="147">
        <v>26</v>
      </c>
      <c r="Q2534" s="1255"/>
      <c r="R2534" s="1255"/>
      <c r="S2534" s="1255"/>
      <c r="T2534" s="1255"/>
      <c r="U2534" s="1255"/>
      <c r="V2534" s="1255"/>
      <c r="W2534" s="1255"/>
      <c r="X2534" s="1255"/>
      <c r="Y2534" s="1255"/>
      <c r="Z2534" s="1255"/>
      <c r="AA2534" s="1255"/>
      <c r="AB2534" s="1255"/>
      <c r="AC2534" s="1507">
        <f t="shared" si="845"/>
        <v>24</v>
      </c>
      <c r="AD2534" s="1508">
        <f t="shared" si="846"/>
        <v>11850</v>
      </c>
      <c r="AE2534" s="14">
        <f t="shared" si="849"/>
        <v>-1500.5666666666666</v>
      </c>
      <c r="AF2534" s="14">
        <f t="shared" si="847"/>
        <v>8.6666666666666661</v>
      </c>
      <c r="AG2534" s="14">
        <f t="shared" si="848"/>
        <v>2.7692307692307696</v>
      </c>
      <c r="AH2534" s="14">
        <f t="shared" si="850"/>
        <v>1503.3358974358973</v>
      </c>
      <c r="AI2534" s="14">
        <f t="shared" si="851"/>
        <v>13028.911111111111</v>
      </c>
      <c r="AJ2534" s="670"/>
    </row>
    <row r="2535" spans="1:36" ht="15.75">
      <c r="A2535" s="1430">
        <v>189</v>
      </c>
      <c r="B2535" s="1255" t="s">
        <v>10386</v>
      </c>
      <c r="C2535" s="1256" t="s">
        <v>64</v>
      </c>
      <c r="D2535" s="1219">
        <v>240</v>
      </c>
      <c r="E2535" s="1255"/>
      <c r="F2535" s="1255"/>
      <c r="G2535" s="1222">
        <v>10</v>
      </c>
      <c r="H2535" s="1218">
        <f t="shared" si="853"/>
        <v>2400</v>
      </c>
      <c r="I2535" s="1222" t="s">
        <v>10349</v>
      </c>
      <c r="J2535" s="1255"/>
      <c r="K2535" s="1255"/>
      <c r="L2535" s="1255"/>
      <c r="M2535" s="1255"/>
      <c r="N2535" s="1255"/>
      <c r="O2535" s="1255"/>
      <c r="P2535" s="147">
        <v>5</v>
      </c>
      <c r="Q2535" s="1255"/>
      <c r="R2535" s="1255"/>
      <c r="S2535" s="1255"/>
      <c r="T2535" s="1255"/>
      <c r="U2535" s="1255"/>
      <c r="V2535" s="1255"/>
      <c r="W2535" s="1255"/>
      <c r="X2535" s="1255"/>
      <c r="Y2535" s="1255"/>
      <c r="Z2535" s="1255"/>
      <c r="AA2535" s="1255"/>
      <c r="AB2535" s="1255"/>
      <c r="AC2535" s="1507">
        <f t="shared" si="845"/>
        <v>5</v>
      </c>
      <c r="AD2535" s="1508">
        <f t="shared" si="846"/>
        <v>1200</v>
      </c>
      <c r="AE2535" s="14">
        <f t="shared" si="849"/>
        <v>-1500.5666666666666</v>
      </c>
      <c r="AF2535" s="14">
        <f t="shared" si="847"/>
        <v>1.6666666666666667</v>
      </c>
      <c r="AG2535" s="14">
        <f t="shared" si="848"/>
        <v>3</v>
      </c>
      <c r="AH2535" s="14">
        <f t="shared" si="850"/>
        <v>1503.5666666666666</v>
      </c>
      <c r="AI2535" s="14">
        <f t="shared" si="851"/>
        <v>2505.9444444444443</v>
      </c>
      <c r="AJ2535" s="670"/>
    </row>
    <row r="2536" spans="1:36" ht="15.75">
      <c r="A2536" s="1430">
        <v>190</v>
      </c>
      <c r="B2536" s="1255" t="s">
        <v>10387</v>
      </c>
      <c r="C2536" s="1256" t="s">
        <v>206</v>
      </c>
      <c r="D2536" s="1219">
        <v>0.01</v>
      </c>
      <c r="E2536" s="1255"/>
      <c r="F2536" s="1255"/>
      <c r="G2536" s="1222">
        <v>20</v>
      </c>
      <c r="H2536" s="1218">
        <f t="shared" si="853"/>
        <v>0.2</v>
      </c>
      <c r="I2536" s="1222" t="s">
        <v>10349</v>
      </c>
      <c r="J2536" s="1255"/>
      <c r="K2536" s="1255"/>
      <c r="L2536" s="1255"/>
      <c r="M2536" s="1255"/>
      <c r="N2536" s="1255"/>
      <c r="O2536" s="1255"/>
      <c r="P2536" s="147">
        <v>0</v>
      </c>
      <c r="Q2536" s="1255"/>
      <c r="R2536" s="1255"/>
      <c r="S2536" s="1255"/>
      <c r="T2536" s="1255"/>
      <c r="U2536" s="1255"/>
      <c r="V2536" s="1255"/>
      <c r="W2536" s="1255"/>
      <c r="X2536" s="1255"/>
      <c r="Y2536" s="1255"/>
      <c r="Z2536" s="1255"/>
      <c r="AA2536" s="1255"/>
      <c r="AB2536" s="1255"/>
      <c r="AC2536" s="1507">
        <f t="shared" si="845"/>
        <v>20</v>
      </c>
      <c r="AD2536" s="1508">
        <f t="shared" si="846"/>
        <v>0.2</v>
      </c>
      <c r="AE2536" s="14">
        <f t="shared" si="849"/>
        <v>-1500.5666666666666</v>
      </c>
      <c r="AF2536" s="14">
        <f t="shared" si="847"/>
        <v>0</v>
      </c>
      <c r="AG2536" s="14" t="e">
        <f t="shared" si="848"/>
        <v>#DIV/0!</v>
      </c>
      <c r="AH2536" s="14" t="e">
        <f t="shared" si="850"/>
        <v>#DIV/0!</v>
      </c>
      <c r="AI2536" s="14">
        <f t="shared" si="851"/>
        <v>20</v>
      </c>
      <c r="AJ2536" s="670"/>
    </row>
    <row r="2537" spans="1:36" ht="15.75">
      <c r="A2537" s="1430">
        <v>190</v>
      </c>
      <c r="B2537" s="1255" t="s">
        <v>10388</v>
      </c>
      <c r="C2537" s="1256" t="s">
        <v>206</v>
      </c>
      <c r="D2537" s="1219">
        <v>56.5</v>
      </c>
      <c r="E2537" s="1255"/>
      <c r="F2537" s="1255"/>
      <c r="G2537" s="1222">
        <v>8</v>
      </c>
      <c r="H2537" s="1218">
        <f t="shared" si="853"/>
        <v>452</v>
      </c>
      <c r="I2537" s="1222" t="s">
        <v>10349</v>
      </c>
      <c r="J2537" s="1255"/>
      <c r="K2537" s="1255"/>
      <c r="L2537" s="1255"/>
      <c r="M2537" s="1255"/>
      <c r="N2537" s="1255"/>
      <c r="O2537" s="1255"/>
      <c r="P2537" s="650">
        <v>4</v>
      </c>
      <c r="Q2537" s="1255"/>
      <c r="R2537" s="1255"/>
      <c r="S2537" s="1255"/>
      <c r="T2537" s="1255"/>
      <c r="U2537" s="1255"/>
      <c r="V2537" s="1255"/>
      <c r="W2537" s="1255"/>
      <c r="X2537" s="1255"/>
      <c r="Y2537" s="1255"/>
      <c r="Z2537" s="1255"/>
      <c r="AA2537" s="1255"/>
      <c r="AB2537" s="1255"/>
      <c r="AC2537" s="1507">
        <f t="shared" si="845"/>
        <v>4</v>
      </c>
      <c r="AD2537" s="1508">
        <f t="shared" si="846"/>
        <v>226</v>
      </c>
      <c r="AE2537" s="14">
        <f t="shared" si="849"/>
        <v>-1500.5666666666666</v>
      </c>
      <c r="AF2537" s="14">
        <f t="shared" si="847"/>
        <v>1.3333333333333333</v>
      </c>
      <c r="AG2537" s="14">
        <f t="shared" si="848"/>
        <v>3</v>
      </c>
      <c r="AH2537" s="14">
        <f t="shared" si="850"/>
        <v>1503.5666666666666</v>
      </c>
      <c r="AI2537" s="14">
        <f t="shared" si="851"/>
        <v>2004.7555555555555</v>
      </c>
      <c r="AJ2537" s="670"/>
    </row>
    <row r="2538" spans="1:36" ht="15.75" customHeight="1">
      <c r="A2538" s="4278" t="s">
        <v>914</v>
      </c>
      <c r="B2538" s="4279"/>
      <c r="C2538" s="4279"/>
      <c r="D2538" s="4279"/>
      <c r="E2538" s="4279"/>
      <c r="F2538" s="4279"/>
      <c r="G2538" s="4279"/>
      <c r="H2538" s="4279"/>
      <c r="I2538" s="4279"/>
      <c r="J2538" s="4279"/>
      <c r="K2538" s="4279"/>
      <c r="L2538" s="4279"/>
      <c r="M2538" s="4279"/>
      <c r="N2538" s="4279"/>
      <c r="O2538" s="4279"/>
      <c r="P2538" s="4279"/>
      <c r="Q2538" s="4279"/>
      <c r="R2538" s="4279"/>
      <c r="S2538" s="4279"/>
      <c r="T2538" s="4279"/>
      <c r="U2538" s="4279"/>
      <c r="V2538" s="4279"/>
      <c r="W2538" s="4279"/>
      <c r="X2538" s="4279"/>
      <c r="Y2538" s="4279"/>
      <c r="Z2538" s="4279"/>
      <c r="AA2538" s="4279"/>
      <c r="AB2538" s="4279"/>
      <c r="AC2538" s="4279"/>
      <c r="AD2538" s="4279"/>
      <c r="AE2538" s="4279"/>
      <c r="AF2538" s="4279"/>
      <c r="AG2538" s="4279"/>
      <c r="AH2538" s="4279"/>
      <c r="AI2538" s="4279"/>
      <c r="AJ2538" s="4280"/>
    </row>
    <row r="2539" spans="1:36" ht="19.5" customHeight="1">
      <c r="A2539" s="4139" t="s">
        <v>19</v>
      </c>
      <c r="B2539" s="4139"/>
      <c r="C2539" s="4139"/>
      <c r="D2539" s="4139"/>
      <c r="E2539" s="4139"/>
      <c r="F2539" s="4139"/>
      <c r="G2539" s="4139"/>
      <c r="H2539" s="4139"/>
      <c r="I2539" s="4139"/>
      <c r="J2539" s="4139"/>
      <c r="K2539" s="4139"/>
      <c r="L2539" s="4139"/>
      <c r="M2539" s="4139"/>
      <c r="N2539" s="4139"/>
      <c r="O2539" s="4139"/>
      <c r="P2539" s="4139"/>
      <c r="Q2539" s="4139"/>
      <c r="R2539" s="4139"/>
      <c r="S2539" s="4139"/>
      <c r="T2539" s="4139"/>
      <c r="U2539" s="4139"/>
      <c r="V2539" s="4139"/>
      <c r="W2539" s="4139"/>
      <c r="X2539" s="4139"/>
      <c r="Y2539" s="4139"/>
      <c r="Z2539" s="4139"/>
      <c r="AA2539" s="4139"/>
      <c r="AB2539" s="4139"/>
      <c r="AC2539" s="4139"/>
      <c r="AD2539" s="4139"/>
      <c r="AE2539" s="4139"/>
      <c r="AF2539" s="4139"/>
      <c r="AG2539" s="4139"/>
      <c r="AH2539" s="4139"/>
      <c r="AI2539" s="4139"/>
      <c r="AJ2539" s="4139"/>
    </row>
    <row r="2540" spans="1:36" ht="24" customHeight="1">
      <c r="A2540" s="4143" t="s">
        <v>184</v>
      </c>
      <c r="B2540" s="4143"/>
      <c r="C2540" s="4143"/>
      <c r="D2540" s="4143"/>
      <c r="E2540" s="4143"/>
      <c r="F2540" s="4143"/>
      <c r="G2540" s="4143"/>
      <c r="H2540" s="4143"/>
      <c r="I2540" s="4143"/>
      <c r="J2540" s="4143"/>
      <c r="K2540" s="4143"/>
      <c r="L2540" s="4143"/>
      <c r="M2540" s="4143"/>
      <c r="N2540" s="4143"/>
      <c r="O2540" s="4143"/>
      <c r="P2540" s="4143"/>
      <c r="Q2540" s="4143"/>
      <c r="R2540" s="4143"/>
      <c r="S2540" s="4143"/>
      <c r="T2540" s="4143"/>
      <c r="U2540" s="4143"/>
      <c r="V2540" s="4143"/>
      <c r="W2540" s="4143"/>
      <c r="X2540" s="4143"/>
      <c r="Y2540" s="4143"/>
      <c r="Z2540" s="4143"/>
      <c r="AA2540" s="4143"/>
      <c r="AB2540" s="4143"/>
      <c r="AC2540" s="4143"/>
      <c r="AD2540" s="4143"/>
      <c r="AE2540" s="4143"/>
      <c r="AF2540" s="4143"/>
      <c r="AG2540" s="4143"/>
      <c r="AH2540" s="4143"/>
      <c r="AI2540" s="4143"/>
      <c r="AJ2540" s="4143"/>
    </row>
    <row r="2541" spans="1:36" ht="15.75">
      <c r="A2541" s="4139" t="s">
        <v>20</v>
      </c>
      <c r="B2541" s="4139"/>
      <c r="C2541" s="4139"/>
      <c r="D2541" s="4139"/>
      <c r="E2541" s="4139"/>
      <c r="F2541" s="4139"/>
      <c r="G2541" s="4139"/>
      <c r="H2541" s="4139"/>
      <c r="I2541" s="4139"/>
      <c r="J2541" s="4139"/>
      <c r="K2541" s="4139"/>
      <c r="L2541" s="4139"/>
      <c r="M2541" s="4139"/>
      <c r="N2541" s="4139"/>
      <c r="O2541" s="4139"/>
      <c r="P2541" s="4139"/>
      <c r="Q2541" s="4139"/>
      <c r="R2541" s="4139"/>
      <c r="S2541" s="4139"/>
      <c r="T2541" s="4139"/>
      <c r="U2541" s="4139"/>
      <c r="V2541" s="4139"/>
      <c r="W2541" s="4139"/>
      <c r="X2541" s="4139"/>
      <c r="Y2541" s="4139"/>
      <c r="Z2541" s="4139"/>
      <c r="AA2541" s="4139"/>
      <c r="AB2541" s="4139"/>
      <c r="AC2541" s="4139"/>
      <c r="AD2541" s="4139"/>
      <c r="AE2541" s="4139"/>
      <c r="AF2541" s="4139"/>
      <c r="AG2541" s="4139"/>
      <c r="AH2541" s="4139"/>
      <c r="AI2541" s="4139"/>
      <c r="AJ2541" s="4139"/>
    </row>
    <row r="2542" spans="1:36" ht="15.75">
      <c r="A2542" s="4139" t="s">
        <v>874</v>
      </c>
      <c r="B2542" s="4139"/>
      <c r="C2542" s="4139"/>
      <c r="D2542" s="4139"/>
      <c r="E2542" s="4139"/>
      <c r="F2542" s="4139"/>
      <c r="G2542" s="4139"/>
      <c r="H2542" s="4139"/>
      <c r="I2542" s="4139"/>
      <c r="J2542" s="4139"/>
      <c r="K2542" s="4139"/>
      <c r="L2542" s="4139"/>
      <c r="M2542" s="4139"/>
      <c r="N2542" s="4139"/>
      <c r="O2542" s="4139"/>
      <c r="P2542" s="4139"/>
      <c r="Q2542" s="4139"/>
      <c r="R2542" s="4139"/>
      <c r="S2542" s="4139"/>
      <c r="T2542" s="4139"/>
      <c r="U2542" s="4139"/>
      <c r="V2542" s="4139"/>
      <c r="W2542" s="4139"/>
      <c r="X2542" s="4139"/>
      <c r="Y2542" s="4139"/>
      <c r="Z2542" s="4139"/>
      <c r="AA2542" s="4139"/>
      <c r="AB2542" s="4139"/>
      <c r="AC2542" s="4139"/>
      <c r="AD2542" s="4139"/>
      <c r="AE2542" s="4139"/>
      <c r="AF2542" s="4139"/>
      <c r="AG2542" s="4139"/>
      <c r="AH2542" s="4139"/>
      <c r="AI2542" s="4139"/>
      <c r="AJ2542" s="4139"/>
    </row>
    <row r="2543" spans="1:36" ht="63">
      <c r="A2543" s="1430">
        <v>1</v>
      </c>
      <c r="B2543" s="655" t="s">
        <v>1569</v>
      </c>
      <c r="C2543" s="1072" t="s">
        <v>127</v>
      </c>
      <c r="D2543" s="1785">
        <v>161.83000000000001</v>
      </c>
      <c r="E2543" s="1076">
        <v>91</v>
      </c>
      <c r="F2543" s="1425">
        <f t="shared" ref="F2543:F2550" si="854">D2543*E2543</f>
        <v>14726.53</v>
      </c>
      <c r="G2543" s="1072"/>
      <c r="H2543" s="1425"/>
      <c r="I2543" s="1786">
        <v>44403</v>
      </c>
      <c r="J2543" s="1786">
        <v>45169</v>
      </c>
      <c r="K2543" s="1071"/>
      <c r="L2543" s="1425"/>
      <c r="M2543" s="1071"/>
      <c r="N2543" s="1072">
        <v>0</v>
      </c>
      <c r="O2543" s="1072">
        <v>9</v>
      </c>
      <c r="P2543" s="1072">
        <v>8</v>
      </c>
      <c r="Q2543" s="1072"/>
      <c r="R2543" s="1072"/>
      <c r="S2543" s="1072"/>
      <c r="T2543" s="1072"/>
      <c r="U2543" s="1072"/>
      <c r="V2543" s="1072"/>
      <c r="W2543" s="1072"/>
      <c r="X2543" s="1072"/>
      <c r="Y2543" s="1072"/>
      <c r="Z2543" s="1425"/>
      <c r="AA2543" s="1425"/>
      <c r="AB2543" s="1425"/>
      <c r="AC2543" s="1507">
        <f t="shared" ref="AC2543:AC2550" si="855">E2543+G2543-N2543-O2543-AA2543-P2543-Q2543-R2543-S2543-T2543-U2543-V2543-W2543-X2543-Y2543</f>
        <v>74</v>
      </c>
      <c r="AD2543" s="1508">
        <f t="shared" ref="AD2543:AD2550" si="856">D2543*AC2543</f>
        <v>11975.42</v>
      </c>
      <c r="AE2543" s="14">
        <f t="shared" ref="AE2543:AE2550" si="857">(J2543-"01.04.2023")/30</f>
        <v>5.0666666666666664</v>
      </c>
      <c r="AF2543" s="14">
        <f t="shared" ref="AF2543:AF2550" si="858">(N2543+O2543+P2543+Q2543+R2543+S2543+T2543+U2543+V2543+W2543+X2543+Y2543)/3</f>
        <v>5.666666666666667</v>
      </c>
      <c r="AG2543" s="14">
        <f t="shared" ref="AG2543:AG2550" si="859">AC2543/AF2543</f>
        <v>13.058823529411764</v>
      </c>
      <c r="AH2543" s="14">
        <f t="shared" ref="AH2543:AH2550" si="860">AG2543-AE2543</f>
        <v>7.9921568627450981</v>
      </c>
      <c r="AI2543" s="14">
        <f t="shared" ref="AI2543:AI2550" si="861">AC2543-(AE2543*AF2543)</f>
        <v>45.288888888888891</v>
      </c>
      <c r="AJ2543" s="650"/>
    </row>
    <row r="2544" spans="1:36" ht="15.75">
      <c r="A2544" s="1430">
        <v>4</v>
      </c>
      <c r="B2544" s="655" t="s">
        <v>875</v>
      </c>
      <c r="C2544" s="1072" t="s">
        <v>233</v>
      </c>
      <c r="D2544" s="1785">
        <v>0</v>
      </c>
      <c r="E2544" s="1076">
        <v>229</v>
      </c>
      <c r="F2544" s="1425">
        <f t="shared" si="854"/>
        <v>0</v>
      </c>
      <c r="G2544" s="1072"/>
      <c r="H2544" s="1425"/>
      <c r="I2544" s="1786">
        <v>44536</v>
      </c>
      <c r="J2544" s="1786">
        <v>45155</v>
      </c>
      <c r="K2544" s="1071"/>
      <c r="L2544" s="1425"/>
      <c r="M2544" s="1071"/>
      <c r="N2544" s="1072">
        <v>0</v>
      </c>
      <c r="O2544" s="1072">
        <v>0</v>
      </c>
      <c r="P2544" s="1072">
        <v>0</v>
      </c>
      <c r="Q2544" s="1072"/>
      <c r="R2544" s="1072"/>
      <c r="S2544" s="1072"/>
      <c r="T2544" s="1072"/>
      <c r="U2544" s="1072"/>
      <c r="V2544" s="1072"/>
      <c r="W2544" s="1072"/>
      <c r="X2544" s="1072"/>
      <c r="Y2544" s="1072"/>
      <c r="Z2544" s="1425"/>
      <c r="AA2544" s="1425"/>
      <c r="AB2544" s="1425"/>
      <c r="AC2544" s="1507">
        <f t="shared" si="855"/>
        <v>229</v>
      </c>
      <c r="AD2544" s="1508">
        <f t="shared" si="856"/>
        <v>0</v>
      </c>
      <c r="AE2544" s="14">
        <f t="shared" si="857"/>
        <v>4.5999999999999996</v>
      </c>
      <c r="AF2544" s="14">
        <f t="shared" si="858"/>
        <v>0</v>
      </c>
      <c r="AG2544" s="14" t="e">
        <f t="shared" si="859"/>
        <v>#DIV/0!</v>
      </c>
      <c r="AH2544" s="14" t="e">
        <f t="shared" si="860"/>
        <v>#DIV/0!</v>
      </c>
      <c r="AI2544" s="14">
        <f t="shared" si="861"/>
        <v>229</v>
      </c>
      <c r="AJ2544" s="650"/>
    </row>
    <row r="2545" spans="1:36" ht="31.5">
      <c r="A2545" s="1430">
        <v>5</v>
      </c>
      <c r="B2545" s="655" t="s">
        <v>876</v>
      </c>
      <c r="C2545" s="1072" t="s">
        <v>127</v>
      </c>
      <c r="D2545" s="1785">
        <v>227.48</v>
      </c>
      <c r="E2545" s="1076">
        <v>400</v>
      </c>
      <c r="F2545" s="1425">
        <f t="shared" si="854"/>
        <v>90992</v>
      </c>
      <c r="G2545" s="1072"/>
      <c r="H2545" s="1425"/>
      <c r="I2545" s="1786">
        <v>44595</v>
      </c>
      <c r="J2545" s="1786">
        <v>45181</v>
      </c>
      <c r="K2545" s="1071"/>
      <c r="L2545" s="1425"/>
      <c r="M2545" s="1071"/>
      <c r="N2545" s="1072">
        <v>0</v>
      </c>
      <c r="O2545" s="1072">
        <v>0</v>
      </c>
      <c r="P2545" s="1072">
        <v>0</v>
      </c>
      <c r="Q2545" s="1072"/>
      <c r="R2545" s="1072"/>
      <c r="S2545" s="1072"/>
      <c r="T2545" s="1072"/>
      <c r="U2545" s="1072"/>
      <c r="V2545" s="1072"/>
      <c r="W2545" s="1072"/>
      <c r="X2545" s="1072"/>
      <c r="Y2545" s="1072"/>
      <c r="Z2545" s="1425"/>
      <c r="AA2545" s="1425"/>
      <c r="AB2545" s="1425"/>
      <c r="AC2545" s="1507">
        <f t="shared" si="855"/>
        <v>400</v>
      </c>
      <c r="AD2545" s="1508">
        <f t="shared" si="856"/>
        <v>90992</v>
      </c>
      <c r="AE2545" s="14">
        <f t="shared" si="857"/>
        <v>5.4666666666666668</v>
      </c>
      <c r="AF2545" s="14">
        <f t="shared" si="858"/>
        <v>0</v>
      </c>
      <c r="AG2545" s="14" t="e">
        <f t="shared" si="859"/>
        <v>#DIV/0!</v>
      </c>
      <c r="AH2545" s="14" t="e">
        <f t="shared" si="860"/>
        <v>#DIV/0!</v>
      </c>
      <c r="AI2545" s="14">
        <f t="shared" si="861"/>
        <v>400</v>
      </c>
      <c r="AJ2545" s="650"/>
    </row>
    <row r="2546" spans="1:36" ht="31.5">
      <c r="A2546" s="1430">
        <v>6</v>
      </c>
      <c r="B2546" s="655" t="s">
        <v>6881</v>
      </c>
      <c r="C2546" s="1072" t="s">
        <v>127</v>
      </c>
      <c r="D2546" s="1785">
        <v>246.83805000000001</v>
      </c>
      <c r="E2546" s="1076">
        <v>90</v>
      </c>
      <c r="F2546" s="1425">
        <f t="shared" si="854"/>
        <v>22215.424500000001</v>
      </c>
      <c r="G2546" s="1072"/>
      <c r="H2546" s="1425"/>
      <c r="I2546" s="1786">
        <v>44873</v>
      </c>
      <c r="J2546" s="1786">
        <v>44985</v>
      </c>
      <c r="K2546" s="1209">
        <v>84</v>
      </c>
      <c r="L2546" s="1425"/>
      <c r="M2546" s="1071"/>
      <c r="N2546" s="1072">
        <v>6</v>
      </c>
      <c r="O2546" s="1072">
        <v>0</v>
      </c>
      <c r="P2546" s="1072">
        <v>0</v>
      </c>
      <c r="Q2546" s="1072"/>
      <c r="R2546" s="1072"/>
      <c r="S2546" s="1072"/>
      <c r="T2546" s="1072"/>
      <c r="U2546" s="1072"/>
      <c r="V2546" s="1072"/>
      <c r="W2546" s="1072"/>
      <c r="X2546" s="1072"/>
      <c r="Y2546" s="1072"/>
      <c r="Z2546" s="1425"/>
      <c r="AA2546" s="1425"/>
      <c r="AB2546" s="1425"/>
      <c r="AC2546" s="1507">
        <f t="shared" si="855"/>
        <v>84</v>
      </c>
      <c r="AD2546" s="1508">
        <f t="shared" si="856"/>
        <v>20734.396199999999</v>
      </c>
      <c r="AE2546" s="14">
        <f t="shared" si="857"/>
        <v>-1.0666666666666667</v>
      </c>
      <c r="AF2546" s="14">
        <f t="shared" si="858"/>
        <v>2</v>
      </c>
      <c r="AG2546" s="14">
        <f t="shared" si="859"/>
        <v>42</v>
      </c>
      <c r="AH2546" s="14">
        <f t="shared" si="860"/>
        <v>43.06666666666667</v>
      </c>
      <c r="AI2546" s="14">
        <f t="shared" si="861"/>
        <v>86.13333333333334</v>
      </c>
      <c r="AJ2546" s="650"/>
    </row>
    <row r="2547" spans="1:36" ht="31.5">
      <c r="A2547" s="1430">
        <v>7</v>
      </c>
      <c r="B2547" s="655" t="s">
        <v>82</v>
      </c>
      <c r="C2547" s="1072" t="s">
        <v>66</v>
      </c>
      <c r="D2547" s="1785">
        <v>12.30677</v>
      </c>
      <c r="E2547" s="1076">
        <v>3</v>
      </c>
      <c r="F2547" s="1425">
        <f t="shared" si="854"/>
        <v>36.920310000000001</v>
      </c>
      <c r="G2547" s="1072"/>
      <c r="H2547" s="1425"/>
      <c r="I2547" s="1786">
        <v>44536</v>
      </c>
      <c r="J2547" s="1786">
        <v>45475</v>
      </c>
      <c r="K2547" s="1071"/>
      <c r="L2547" s="1425"/>
      <c r="M2547" s="1071"/>
      <c r="N2547" s="1072">
        <v>0</v>
      </c>
      <c r="O2547" s="1072">
        <v>0</v>
      </c>
      <c r="P2547" s="1072">
        <v>0</v>
      </c>
      <c r="Q2547" s="1072"/>
      <c r="R2547" s="1072"/>
      <c r="S2547" s="1072"/>
      <c r="T2547" s="1072"/>
      <c r="U2547" s="1072"/>
      <c r="V2547" s="1072"/>
      <c r="W2547" s="1072"/>
      <c r="X2547" s="1072"/>
      <c r="Y2547" s="1072"/>
      <c r="Z2547" s="1425"/>
      <c r="AA2547" s="1425"/>
      <c r="AB2547" s="1425"/>
      <c r="AC2547" s="1507">
        <f t="shared" si="855"/>
        <v>3</v>
      </c>
      <c r="AD2547" s="1508">
        <f t="shared" si="856"/>
        <v>36.920310000000001</v>
      </c>
      <c r="AE2547" s="14">
        <f t="shared" si="857"/>
        <v>15.266666666666667</v>
      </c>
      <c r="AF2547" s="14">
        <f t="shared" si="858"/>
        <v>0</v>
      </c>
      <c r="AG2547" s="14" t="e">
        <f t="shared" si="859"/>
        <v>#DIV/0!</v>
      </c>
      <c r="AH2547" s="14" t="e">
        <f t="shared" si="860"/>
        <v>#DIV/0!</v>
      </c>
      <c r="AI2547" s="14">
        <f t="shared" si="861"/>
        <v>3</v>
      </c>
      <c r="AJ2547" s="650"/>
    </row>
    <row r="2548" spans="1:36" ht="15.75" customHeight="1">
      <c r="A2548" s="1430">
        <v>8</v>
      </c>
      <c r="B2548" s="655" t="s">
        <v>82</v>
      </c>
      <c r="C2548" s="1072" t="s">
        <v>66</v>
      </c>
      <c r="D2548" s="1785">
        <v>12.30677</v>
      </c>
      <c r="E2548" s="1076">
        <v>4</v>
      </c>
      <c r="F2548" s="1425">
        <f t="shared" si="854"/>
        <v>49.227080000000001</v>
      </c>
      <c r="G2548" s="1072"/>
      <c r="H2548" s="1425"/>
      <c r="I2548" s="1786">
        <v>44595</v>
      </c>
      <c r="J2548" s="1786">
        <v>53206</v>
      </c>
      <c r="K2548" s="1071"/>
      <c r="L2548" s="1425"/>
      <c r="M2548" s="1071"/>
      <c r="N2548" s="1072">
        <v>0</v>
      </c>
      <c r="O2548" s="1072">
        <v>0</v>
      </c>
      <c r="P2548" s="1072">
        <v>0</v>
      </c>
      <c r="Q2548" s="1072"/>
      <c r="R2548" s="1072"/>
      <c r="S2548" s="1072"/>
      <c r="T2548" s="1072"/>
      <c r="U2548" s="1072"/>
      <c r="V2548" s="1072"/>
      <c r="W2548" s="1072"/>
      <c r="X2548" s="1072"/>
      <c r="Y2548" s="1072"/>
      <c r="Z2548" s="1425"/>
      <c r="AA2548" s="1425"/>
      <c r="AB2548" s="1425"/>
      <c r="AC2548" s="1507">
        <f t="shared" si="855"/>
        <v>4</v>
      </c>
      <c r="AD2548" s="1508">
        <f t="shared" si="856"/>
        <v>49.227080000000001</v>
      </c>
      <c r="AE2548" s="14">
        <f t="shared" si="857"/>
        <v>272.96666666666664</v>
      </c>
      <c r="AF2548" s="14">
        <f t="shared" si="858"/>
        <v>0</v>
      </c>
      <c r="AG2548" s="14" t="e">
        <f t="shared" si="859"/>
        <v>#DIV/0!</v>
      </c>
      <c r="AH2548" s="14" t="e">
        <f t="shared" si="860"/>
        <v>#DIV/0!</v>
      </c>
      <c r="AI2548" s="14">
        <f t="shared" si="861"/>
        <v>4</v>
      </c>
      <c r="AJ2548" s="650"/>
    </row>
    <row r="2549" spans="1:36" ht="15.75">
      <c r="A2549" s="1430">
        <v>10</v>
      </c>
      <c r="B2549" s="655" t="s">
        <v>273</v>
      </c>
      <c r="C2549" s="1072" t="s">
        <v>66</v>
      </c>
      <c r="D2549" s="1785">
        <v>1.2312099999999999</v>
      </c>
      <c r="E2549" s="1076">
        <v>229</v>
      </c>
      <c r="F2549" s="1425">
        <f t="shared" si="854"/>
        <v>281.94709</v>
      </c>
      <c r="G2549" s="1072"/>
      <c r="H2549" s="1425"/>
      <c r="I2549" s="1786">
        <v>44536</v>
      </c>
      <c r="J2549" s="1786">
        <v>45838</v>
      </c>
      <c r="K2549" s="1071"/>
      <c r="L2549" s="1425"/>
      <c r="M2549" s="1071"/>
      <c r="N2549" s="1072">
        <v>0</v>
      </c>
      <c r="O2549" s="1072">
        <v>0</v>
      </c>
      <c r="P2549" s="1072">
        <v>0</v>
      </c>
      <c r="Q2549" s="1072"/>
      <c r="R2549" s="1072"/>
      <c r="S2549" s="1072"/>
      <c r="T2549" s="1072"/>
      <c r="U2549" s="1072"/>
      <c r="V2549" s="1072"/>
      <c r="W2549" s="1072"/>
      <c r="X2549" s="1072"/>
      <c r="Y2549" s="1072"/>
      <c r="Z2549" s="1425"/>
      <c r="AA2549" s="1425"/>
      <c r="AB2549" s="1425"/>
      <c r="AC2549" s="1507">
        <f t="shared" si="855"/>
        <v>229</v>
      </c>
      <c r="AD2549" s="1508">
        <f t="shared" si="856"/>
        <v>281.94709</v>
      </c>
      <c r="AE2549" s="14">
        <f t="shared" si="857"/>
        <v>27.366666666666667</v>
      </c>
      <c r="AF2549" s="14">
        <f t="shared" si="858"/>
        <v>0</v>
      </c>
      <c r="AG2549" s="14" t="e">
        <f t="shared" si="859"/>
        <v>#DIV/0!</v>
      </c>
      <c r="AH2549" s="14" t="e">
        <f t="shared" si="860"/>
        <v>#DIV/0!</v>
      </c>
      <c r="AI2549" s="14">
        <f t="shared" si="861"/>
        <v>229</v>
      </c>
      <c r="AJ2549" s="650"/>
    </row>
    <row r="2550" spans="1:36" ht="15.75">
      <c r="A2550" s="1430">
        <v>11</v>
      </c>
      <c r="B2550" s="655" t="s">
        <v>1570</v>
      </c>
      <c r="C2550" s="1072" t="s">
        <v>66</v>
      </c>
      <c r="D2550" s="1785">
        <v>1.2312099999999999</v>
      </c>
      <c r="E2550" s="1076">
        <v>400</v>
      </c>
      <c r="F2550" s="1425">
        <f t="shared" si="854"/>
        <v>492.48399999999998</v>
      </c>
      <c r="G2550" s="1072"/>
      <c r="H2550" s="1425"/>
      <c r="I2550" s="1786">
        <v>44595</v>
      </c>
      <c r="J2550" s="1786">
        <v>45838</v>
      </c>
      <c r="K2550" s="1071"/>
      <c r="L2550" s="1425"/>
      <c r="M2550" s="1071"/>
      <c r="N2550" s="1072">
        <v>0</v>
      </c>
      <c r="O2550" s="1072">
        <v>0</v>
      </c>
      <c r="P2550" s="1072">
        <v>0</v>
      </c>
      <c r="Q2550" s="1072"/>
      <c r="R2550" s="1072"/>
      <c r="S2550" s="1072"/>
      <c r="T2550" s="1072"/>
      <c r="U2550" s="1072"/>
      <c r="V2550" s="1072"/>
      <c r="W2550" s="1072"/>
      <c r="X2550" s="1072"/>
      <c r="Y2550" s="1072"/>
      <c r="Z2550" s="1425"/>
      <c r="AA2550" s="1425"/>
      <c r="AB2550" s="1425"/>
      <c r="AC2550" s="1507">
        <f t="shared" si="855"/>
        <v>400</v>
      </c>
      <c r="AD2550" s="1508">
        <f t="shared" si="856"/>
        <v>492.48399999999998</v>
      </c>
      <c r="AE2550" s="14">
        <f t="shared" si="857"/>
        <v>27.366666666666667</v>
      </c>
      <c r="AF2550" s="14">
        <f t="shared" si="858"/>
        <v>0</v>
      </c>
      <c r="AG2550" s="14" t="e">
        <f t="shared" si="859"/>
        <v>#DIV/0!</v>
      </c>
      <c r="AH2550" s="14" t="e">
        <f t="shared" si="860"/>
        <v>#DIV/0!</v>
      </c>
      <c r="AI2550" s="14">
        <f t="shared" si="861"/>
        <v>400</v>
      </c>
      <c r="AJ2550" s="650"/>
    </row>
    <row r="2551" spans="1:36" ht="30.75" customHeight="1">
      <c r="A2551" s="4139" t="s">
        <v>877</v>
      </c>
      <c r="B2551" s="4139"/>
      <c r="C2551" s="4139"/>
      <c r="D2551" s="4139"/>
      <c r="E2551" s="4139"/>
      <c r="F2551" s="4139"/>
      <c r="G2551" s="4139"/>
      <c r="H2551" s="4139"/>
      <c r="I2551" s="4139"/>
      <c r="J2551" s="4139"/>
      <c r="K2551" s="4139"/>
      <c r="L2551" s="4139"/>
      <c r="M2551" s="4139"/>
      <c r="N2551" s="4139"/>
      <c r="O2551" s="4139"/>
      <c r="P2551" s="4139"/>
      <c r="Q2551" s="4139"/>
      <c r="R2551" s="4139"/>
      <c r="S2551" s="4139"/>
      <c r="T2551" s="4139"/>
      <c r="U2551" s="4139"/>
      <c r="V2551" s="4139"/>
      <c r="W2551" s="4139"/>
      <c r="X2551" s="4139"/>
      <c r="Y2551" s="4139"/>
      <c r="Z2551" s="4139"/>
      <c r="AA2551" s="4139"/>
      <c r="AB2551" s="4139"/>
      <c r="AC2551" s="4139"/>
      <c r="AD2551" s="4139"/>
      <c r="AE2551" s="4139"/>
      <c r="AF2551" s="4139"/>
      <c r="AG2551" s="4139"/>
      <c r="AH2551" s="4139"/>
      <c r="AI2551" s="4139"/>
      <c r="AJ2551" s="4139"/>
    </row>
    <row r="2552" spans="1:36" ht="47.25">
      <c r="A2552" s="1430">
        <v>17</v>
      </c>
      <c r="B2552" s="655" t="s">
        <v>878</v>
      </c>
      <c r="C2552" s="1072" t="s">
        <v>224</v>
      </c>
      <c r="D2552" s="1785">
        <v>209</v>
      </c>
      <c r="E2552" s="1070">
        <v>160</v>
      </c>
      <c r="F2552" s="1425">
        <f t="shared" ref="F2552" si="862">D2552*E2552</f>
        <v>33440</v>
      </c>
      <c r="G2552" s="1072"/>
      <c r="H2552" s="1425"/>
      <c r="I2552" s="1786">
        <v>44636</v>
      </c>
      <c r="J2552" s="1786">
        <v>45352</v>
      </c>
      <c r="K2552" s="1071"/>
      <c r="L2552" s="1425">
        <v>156</v>
      </c>
      <c r="M2552" s="1071">
        <v>44636</v>
      </c>
      <c r="N2552" s="1072">
        <v>140</v>
      </c>
      <c r="O2552" s="1072">
        <v>0</v>
      </c>
      <c r="P2552" s="1076">
        <v>0.6</v>
      </c>
      <c r="Q2552" s="1072"/>
      <c r="R2552" s="1072"/>
      <c r="S2552" s="1072"/>
      <c r="T2552" s="1072"/>
      <c r="U2552" s="1072"/>
      <c r="V2552" s="1072"/>
      <c r="W2552" s="1072"/>
      <c r="X2552" s="1072"/>
      <c r="Y2552" s="1072"/>
      <c r="Z2552" s="1425"/>
      <c r="AA2552" s="1425"/>
      <c r="AB2552" s="1425"/>
      <c r="AC2552" s="1507">
        <f t="shared" ref="AC2552:AC2553" si="863">E2552+G2552-N2552-O2552-AA2552-P2552-Q2552-R2552-S2552-T2552-U2552-V2552-W2552-X2552-Y2552</f>
        <v>19.399999999999999</v>
      </c>
      <c r="AD2552" s="1508">
        <f t="shared" ref="AD2552:AD2553" si="864">D2552*AC2552</f>
        <v>4054.6</v>
      </c>
      <c r="AE2552" s="14">
        <f t="shared" ref="AE2552:AE2553" si="865">(J2552-"01.04.2023")/30</f>
        <v>11.166666666666666</v>
      </c>
      <c r="AF2552" s="14">
        <f t="shared" ref="AF2552:AF2553" si="866">(N2552+O2552+P2552+Q2552+R2552+S2552+T2552+U2552+V2552+W2552+X2552+Y2552)/3</f>
        <v>46.866666666666667</v>
      </c>
      <c r="AG2552" s="14">
        <f t="shared" ref="AG2552:AG2553" si="867">AC2552/AF2552</f>
        <v>0.41394025604551915</v>
      </c>
      <c r="AH2552" s="14">
        <f t="shared" ref="AH2552:AH2553" si="868">AG2552-AE2552</f>
        <v>-10.752726410621147</v>
      </c>
      <c r="AI2552" s="14">
        <f t="shared" ref="AI2552:AI2553" si="869">AC2552-(AE2552*AF2552)</f>
        <v>-503.94444444444446</v>
      </c>
      <c r="AJ2552" s="650"/>
    </row>
    <row r="2553" spans="1:36" ht="15.75" customHeight="1">
      <c r="A2553" s="1430">
        <v>22</v>
      </c>
      <c r="B2553" s="655" t="s">
        <v>3696</v>
      </c>
      <c r="C2553" s="1072" t="s">
        <v>64</v>
      </c>
      <c r="D2553" s="1785">
        <v>2100</v>
      </c>
      <c r="E2553" s="1070">
        <v>10</v>
      </c>
      <c r="F2553" s="1425">
        <v>0</v>
      </c>
      <c r="G2553" s="1072"/>
      <c r="H2553" s="1425"/>
      <c r="I2553" s="1786">
        <v>44735</v>
      </c>
      <c r="J2553" s="1786">
        <v>45046</v>
      </c>
      <c r="K2553" s="1071"/>
      <c r="L2553" s="1425" t="s">
        <v>3697</v>
      </c>
      <c r="M2553" s="1071">
        <v>44572</v>
      </c>
      <c r="N2553" s="1072">
        <v>0</v>
      </c>
      <c r="O2553" s="1072">
        <v>0</v>
      </c>
      <c r="P2553" s="1072">
        <v>0</v>
      </c>
      <c r="Q2553" s="1072"/>
      <c r="R2553" s="1072"/>
      <c r="S2553" s="1072"/>
      <c r="T2553" s="1072"/>
      <c r="U2553" s="1072"/>
      <c r="V2553" s="1072"/>
      <c r="W2553" s="1072"/>
      <c r="X2553" s="1072"/>
      <c r="Y2553" s="1072"/>
      <c r="Z2553" s="1425"/>
      <c r="AA2553" s="1425"/>
      <c r="AB2553" s="1425"/>
      <c r="AC2553" s="1507">
        <f t="shared" si="863"/>
        <v>10</v>
      </c>
      <c r="AD2553" s="1508">
        <f t="shared" si="864"/>
        <v>21000</v>
      </c>
      <c r="AE2553" s="14">
        <f t="shared" si="865"/>
        <v>0.96666666666666667</v>
      </c>
      <c r="AF2553" s="14">
        <f t="shared" si="866"/>
        <v>0</v>
      </c>
      <c r="AG2553" s="14" t="e">
        <f t="shared" si="867"/>
        <v>#DIV/0!</v>
      </c>
      <c r="AH2553" s="14" t="e">
        <f t="shared" si="868"/>
        <v>#DIV/0!</v>
      </c>
      <c r="AI2553" s="14">
        <f t="shared" si="869"/>
        <v>10</v>
      </c>
      <c r="AJ2553" s="650"/>
    </row>
    <row r="2554" spans="1:36" ht="15.75" customHeight="1">
      <c r="A2554" s="4817" t="s">
        <v>7755</v>
      </c>
      <c r="B2554" s="4817"/>
      <c r="C2554" s="4817"/>
      <c r="D2554" s="4817"/>
      <c r="E2554" s="4817"/>
      <c r="F2554" s="4817"/>
      <c r="G2554" s="4817"/>
      <c r="H2554" s="4817"/>
      <c r="I2554" s="4817"/>
      <c r="J2554" s="4817"/>
      <c r="K2554" s="4817"/>
      <c r="L2554" s="4817"/>
      <c r="M2554" s="4817"/>
      <c r="N2554" s="4817"/>
      <c r="O2554" s="4817"/>
      <c r="P2554" s="4817"/>
      <c r="Q2554" s="4817"/>
      <c r="R2554" s="4817"/>
      <c r="S2554" s="4817"/>
      <c r="T2554" s="4817"/>
      <c r="U2554" s="4817"/>
      <c r="V2554" s="4817"/>
      <c r="W2554" s="4817"/>
      <c r="X2554" s="4817"/>
      <c r="Y2554" s="4817"/>
      <c r="Z2554" s="4817"/>
      <c r="AA2554" s="4817"/>
      <c r="AB2554" s="4817"/>
      <c r="AC2554" s="4817"/>
      <c r="AD2554" s="4817"/>
      <c r="AE2554" s="4817"/>
      <c r="AF2554" s="4817"/>
      <c r="AG2554" s="4817"/>
      <c r="AH2554" s="4817"/>
      <c r="AI2554" s="4817"/>
      <c r="AJ2554" s="4817"/>
    </row>
    <row r="2555" spans="1:36" ht="31.5">
      <c r="A2555" s="1430">
        <v>25</v>
      </c>
      <c r="B2555" s="655" t="s">
        <v>7756</v>
      </c>
      <c r="C2555" s="1072" t="s">
        <v>64</v>
      </c>
      <c r="D2555" s="1785">
        <v>38940</v>
      </c>
      <c r="E2555" s="1070">
        <v>18</v>
      </c>
      <c r="F2555" s="1425">
        <v>0</v>
      </c>
      <c r="G2555" s="1072"/>
      <c r="H2555" s="1425"/>
      <c r="I2555" s="1786">
        <v>44907</v>
      </c>
      <c r="J2555" s="1786">
        <v>45535</v>
      </c>
      <c r="K2555" s="1071"/>
      <c r="L2555" s="1425">
        <v>1047</v>
      </c>
      <c r="M2555" s="1071">
        <v>44895</v>
      </c>
      <c r="N2555" s="1072">
        <v>0</v>
      </c>
      <c r="O2555" s="1072">
        <v>0</v>
      </c>
      <c r="P2555" s="1072">
        <v>0</v>
      </c>
      <c r="Q2555" s="1072"/>
      <c r="R2555" s="1072"/>
      <c r="S2555" s="1072"/>
      <c r="T2555" s="1072"/>
      <c r="U2555" s="1072"/>
      <c r="V2555" s="1072"/>
      <c r="W2555" s="1072"/>
      <c r="X2555" s="1072"/>
      <c r="Y2555" s="1072"/>
      <c r="Z2555" s="1425"/>
      <c r="AA2555" s="1425"/>
      <c r="AB2555" s="1425"/>
      <c r="AC2555" s="1507">
        <f t="shared" ref="AC2555:AC2560" si="870">E2555+G2555-N2555-O2555-AA2555-P2555-Q2555-R2555-S2555-T2555-U2555-V2555-W2555-X2555-Y2555</f>
        <v>18</v>
      </c>
      <c r="AD2555" s="1508">
        <f t="shared" ref="AD2555:AD2560" si="871">D2555*AC2555</f>
        <v>700920</v>
      </c>
      <c r="AE2555" s="14">
        <f t="shared" ref="AE2555:AE2560" si="872">(J2555-"01.04.2023")/30</f>
        <v>17.266666666666666</v>
      </c>
      <c r="AF2555" s="14">
        <f t="shared" ref="AF2555:AF2560" si="873">(N2555+O2555+P2555+Q2555+R2555+S2555+T2555+U2555+V2555+W2555+X2555+Y2555)/3</f>
        <v>0</v>
      </c>
      <c r="AG2555" s="14" t="e">
        <f t="shared" ref="AG2555:AG2560" si="874">AC2555/AF2555</f>
        <v>#DIV/0!</v>
      </c>
      <c r="AH2555" s="14" t="e">
        <f t="shared" ref="AH2555:AH2560" si="875">AG2555-AE2555</f>
        <v>#DIV/0!</v>
      </c>
      <c r="AI2555" s="14">
        <f t="shared" ref="AI2555:AI2560" si="876">AC2555-(AE2555*AF2555)</f>
        <v>18</v>
      </c>
      <c r="AJ2555" s="650"/>
    </row>
    <row r="2556" spans="1:36" ht="31.5">
      <c r="A2556" s="1430">
        <v>26</v>
      </c>
      <c r="B2556" s="655" t="s">
        <v>7757</v>
      </c>
      <c r="C2556" s="1072" t="s">
        <v>64</v>
      </c>
      <c r="D2556" s="1785">
        <v>68145</v>
      </c>
      <c r="E2556" s="1070">
        <v>14</v>
      </c>
      <c r="F2556" s="1425">
        <v>0</v>
      </c>
      <c r="G2556" s="1072"/>
      <c r="H2556" s="1425"/>
      <c r="I2556" s="1786">
        <v>44907</v>
      </c>
      <c r="J2556" s="1786">
        <v>45535</v>
      </c>
      <c r="K2556" s="1071"/>
      <c r="L2556" s="1425">
        <v>1047</v>
      </c>
      <c r="M2556" s="1071">
        <v>44895</v>
      </c>
      <c r="N2556" s="1072">
        <v>0</v>
      </c>
      <c r="O2556" s="1072">
        <v>0</v>
      </c>
      <c r="P2556" s="1072">
        <v>7</v>
      </c>
      <c r="Q2556" s="1072"/>
      <c r="R2556" s="1072"/>
      <c r="S2556" s="1072"/>
      <c r="T2556" s="1072"/>
      <c r="U2556" s="1072"/>
      <c r="V2556" s="1072"/>
      <c r="W2556" s="1072"/>
      <c r="X2556" s="1072"/>
      <c r="Y2556" s="1072"/>
      <c r="Z2556" s="1425"/>
      <c r="AA2556" s="1425"/>
      <c r="AB2556" s="1425"/>
      <c r="AC2556" s="1507">
        <f t="shared" si="870"/>
        <v>7</v>
      </c>
      <c r="AD2556" s="1508">
        <f t="shared" si="871"/>
        <v>477015</v>
      </c>
      <c r="AE2556" s="14">
        <f t="shared" si="872"/>
        <v>17.266666666666666</v>
      </c>
      <c r="AF2556" s="14">
        <f t="shared" si="873"/>
        <v>2.3333333333333335</v>
      </c>
      <c r="AG2556" s="14">
        <f t="shared" si="874"/>
        <v>3</v>
      </c>
      <c r="AH2556" s="14">
        <f t="shared" si="875"/>
        <v>-14.266666666666666</v>
      </c>
      <c r="AI2556" s="14">
        <f t="shared" si="876"/>
        <v>-33.288888888888891</v>
      </c>
      <c r="AJ2556" s="650"/>
    </row>
    <row r="2557" spans="1:36" ht="31.5">
      <c r="A2557" s="1430">
        <v>27</v>
      </c>
      <c r="B2557" s="655" t="s">
        <v>7758</v>
      </c>
      <c r="C2557" s="1072" t="s">
        <v>836</v>
      </c>
      <c r="D2557" s="1785">
        <v>550</v>
      </c>
      <c r="E2557" s="1070">
        <v>10</v>
      </c>
      <c r="F2557" s="1425">
        <v>0</v>
      </c>
      <c r="G2557" s="1072"/>
      <c r="H2557" s="1425"/>
      <c r="I2557" s="1786">
        <v>44915</v>
      </c>
      <c r="J2557" s="1786">
        <v>45991</v>
      </c>
      <c r="K2557" s="1071"/>
      <c r="L2557" s="1425">
        <v>14434</v>
      </c>
      <c r="M2557" s="1071">
        <v>44915</v>
      </c>
      <c r="N2557" s="1072">
        <v>0</v>
      </c>
      <c r="O2557" s="1072">
        <v>0</v>
      </c>
      <c r="P2557" s="1072">
        <v>0</v>
      </c>
      <c r="Q2557" s="1072"/>
      <c r="R2557" s="1072"/>
      <c r="S2557" s="1072"/>
      <c r="T2557" s="1072"/>
      <c r="U2557" s="1072"/>
      <c r="V2557" s="1072"/>
      <c r="W2557" s="1072"/>
      <c r="X2557" s="1072"/>
      <c r="Y2557" s="1072"/>
      <c r="Z2557" s="1425"/>
      <c r="AA2557" s="1425"/>
      <c r="AB2557" s="1425"/>
      <c r="AC2557" s="1507">
        <f t="shared" si="870"/>
        <v>10</v>
      </c>
      <c r="AD2557" s="1508">
        <f t="shared" si="871"/>
        <v>5500</v>
      </c>
      <c r="AE2557" s="14">
        <f t="shared" si="872"/>
        <v>32.466666666666669</v>
      </c>
      <c r="AF2557" s="14">
        <f t="shared" si="873"/>
        <v>0</v>
      </c>
      <c r="AG2557" s="14" t="e">
        <f t="shared" si="874"/>
        <v>#DIV/0!</v>
      </c>
      <c r="AH2557" s="14" t="e">
        <f t="shared" si="875"/>
        <v>#DIV/0!</v>
      </c>
      <c r="AI2557" s="14">
        <f t="shared" si="876"/>
        <v>10</v>
      </c>
      <c r="AJ2557" s="650"/>
    </row>
    <row r="2558" spans="1:36" ht="15.75" customHeight="1">
      <c r="A2558" s="1430">
        <v>28</v>
      </c>
      <c r="B2558" s="1787" t="s">
        <v>10179</v>
      </c>
      <c r="C2558" s="1072" t="s">
        <v>64</v>
      </c>
      <c r="D2558" s="1785">
        <v>3520</v>
      </c>
      <c r="E2558" s="1070"/>
      <c r="F2558" s="1425"/>
      <c r="G2558" s="1072">
        <v>70</v>
      </c>
      <c r="H2558" s="1070">
        <f>G2558*D2558</f>
        <v>246400</v>
      </c>
      <c r="I2558" s="1786">
        <v>45012</v>
      </c>
      <c r="J2558" s="1786">
        <v>45504</v>
      </c>
      <c r="K2558" s="1071"/>
      <c r="L2558" s="1425">
        <v>272</v>
      </c>
      <c r="M2558" s="1071">
        <v>45000</v>
      </c>
      <c r="N2558" s="1072"/>
      <c r="O2558" s="1072"/>
      <c r="P2558" s="1072">
        <v>0</v>
      </c>
      <c r="Q2558" s="1072"/>
      <c r="R2558" s="1072"/>
      <c r="S2558" s="1072"/>
      <c r="T2558" s="1072"/>
      <c r="U2558" s="1072"/>
      <c r="V2558" s="1072"/>
      <c r="W2558" s="1072"/>
      <c r="X2558" s="1072"/>
      <c r="Y2558" s="1072"/>
      <c r="Z2558" s="1425"/>
      <c r="AA2558" s="1425"/>
      <c r="AB2558" s="1425"/>
      <c r="AC2558" s="1507">
        <f t="shared" si="870"/>
        <v>70</v>
      </c>
      <c r="AD2558" s="1508">
        <f t="shared" si="871"/>
        <v>246400</v>
      </c>
      <c r="AE2558" s="14">
        <f t="shared" si="872"/>
        <v>16.233333333333334</v>
      </c>
      <c r="AF2558" s="14">
        <f t="shared" si="873"/>
        <v>0</v>
      </c>
      <c r="AG2558" s="14" t="e">
        <f t="shared" si="874"/>
        <v>#DIV/0!</v>
      </c>
      <c r="AH2558" s="14" t="e">
        <f t="shared" si="875"/>
        <v>#DIV/0!</v>
      </c>
      <c r="AI2558" s="14">
        <f t="shared" si="876"/>
        <v>70</v>
      </c>
      <c r="AJ2558" s="650"/>
    </row>
    <row r="2559" spans="1:36" ht="47.25">
      <c r="A2559" s="1430">
        <v>29</v>
      </c>
      <c r="B2559" s="1787" t="s">
        <v>10180</v>
      </c>
      <c r="C2559" s="1072" t="s">
        <v>64</v>
      </c>
      <c r="D2559" s="1785">
        <v>1970</v>
      </c>
      <c r="E2559" s="1070"/>
      <c r="F2559" s="1425"/>
      <c r="G2559" s="1072">
        <v>4</v>
      </c>
      <c r="H2559" s="1070">
        <f>G2559*D2559</f>
        <v>7880</v>
      </c>
      <c r="I2559" s="1786">
        <v>45012</v>
      </c>
      <c r="J2559" s="1786">
        <v>45443</v>
      </c>
      <c r="K2559" s="1071"/>
      <c r="L2559" s="1425">
        <v>272</v>
      </c>
      <c r="M2559" s="1071">
        <v>45443</v>
      </c>
      <c r="N2559" s="1072"/>
      <c r="O2559" s="1072"/>
      <c r="P2559" s="1072">
        <v>0</v>
      </c>
      <c r="Q2559" s="1072"/>
      <c r="R2559" s="1072"/>
      <c r="S2559" s="1072"/>
      <c r="T2559" s="1072"/>
      <c r="U2559" s="1072"/>
      <c r="V2559" s="1072"/>
      <c r="W2559" s="1072"/>
      <c r="X2559" s="1072"/>
      <c r="Y2559" s="1072"/>
      <c r="Z2559" s="1425"/>
      <c r="AA2559" s="1425"/>
      <c r="AB2559" s="1425"/>
      <c r="AC2559" s="1507">
        <f t="shared" si="870"/>
        <v>4</v>
      </c>
      <c r="AD2559" s="1508">
        <f t="shared" si="871"/>
        <v>7880</v>
      </c>
      <c r="AE2559" s="14">
        <f t="shared" si="872"/>
        <v>14.2</v>
      </c>
      <c r="AF2559" s="14">
        <f t="shared" si="873"/>
        <v>0</v>
      </c>
      <c r="AG2559" s="14" t="e">
        <f t="shared" si="874"/>
        <v>#DIV/0!</v>
      </c>
      <c r="AH2559" s="14" t="e">
        <f t="shared" si="875"/>
        <v>#DIV/0!</v>
      </c>
      <c r="AI2559" s="14">
        <f t="shared" si="876"/>
        <v>4</v>
      </c>
      <c r="AJ2559" s="650"/>
    </row>
    <row r="2560" spans="1:36" ht="63">
      <c r="A2560" s="1430">
        <v>30</v>
      </c>
      <c r="B2560" s="1787" t="s">
        <v>10181</v>
      </c>
      <c r="C2560" s="1072" t="s">
        <v>64</v>
      </c>
      <c r="D2560" s="1785">
        <v>39000</v>
      </c>
      <c r="E2560" s="1070"/>
      <c r="F2560" s="1425"/>
      <c r="G2560" s="1072">
        <v>2</v>
      </c>
      <c r="H2560" s="1070">
        <f>G2560*D2560</f>
        <v>78000</v>
      </c>
      <c r="I2560" s="1786">
        <v>45012</v>
      </c>
      <c r="J2560" s="1786">
        <v>45566</v>
      </c>
      <c r="K2560" s="1071"/>
      <c r="L2560" s="1425">
        <v>261</v>
      </c>
      <c r="M2560" s="1071">
        <v>44998</v>
      </c>
      <c r="N2560" s="1072"/>
      <c r="O2560" s="1072"/>
      <c r="P2560" s="1072">
        <v>0</v>
      </c>
      <c r="Q2560" s="1072"/>
      <c r="R2560" s="1072"/>
      <c r="S2560" s="1072"/>
      <c r="T2560" s="1072"/>
      <c r="U2560" s="1072"/>
      <c r="V2560" s="1072"/>
      <c r="W2560" s="1072"/>
      <c r="X2560" s="1072"/>
      <c r="Y2560" s="1072"/>
      <c r="Z2560" s="1425"/>
      <c r="AA2560" s="1425"/>
      <c r="AB2560" s="1425"/>
      <c r="AC2560" s="1507">
        <f t="shared" si="870"/>
        <v>2</v>
      </c>
      <c r="AD2560" s="1508">
        <f t="shared" si="871"/>
        <v>78000</v>
      </c>
      <c r="AE2560" s="14">
        <f t="shared" si="872"/>
        <v>18.3</v>
      </c>
      <c r="AF2560" s="14">
        <f t="shared" si="873"/>
        <v>0</v>
      </c>
      <c r="AG2560" s="14" t="e">
        <f t="shared" si="874"/>
        <v>#DIV/0!</v>
      </c>
      <c r="AH2560" s="14" t="e">
        <f t="shared" si="875"/>
        <v>#DIV/0!</v>
      </c>
      <c r="AI2560" s="14">
        <f t="shared" si="876"/>
        <v>2</v>
      </c>
      <c r="AJ2560" s="650"/>
    </row>
    <row r="2561" spans="1:36" ht="15.75">
      <c r="A2561" s="4817" t="s">
        <v>9508</v>
      </c>
      <c r="B2561" s="4817"/>
      <c r="C2561" s="4817"/>
      <c r="D2561" s="4817"/>
      <c r="E2561" s="4817"/>
      <c r="F2561" s="4817"/>
      <c r="G2561" s="4817"/>
      <c r="H2561" s="4817"/>
      <c r="I2561" s="4817"/>
      <c r="J2561" s="4817"/>
      <c r="K2561" s="4817"/>
      <c r="L2561" s="4817"/>
      <c r="M2561" s="4817"/>
      <c r="N2561" s="4817"/>
      <c r="O2561" s="4817"/>
      <c r="P2561" s="4817"/>
      <c r="Q2561" s="4817"/>
      <c r="R2561" s="4817"/>
      <c r="S2561" s="4817"/>
      <c r="T2561" s="4817"/>
      <c r="U2561" s="4817"/>
      <c r="V2561" s="4817"/>
      <c r="W2561" s="4817"/>
      <c r="X2561" s="4817"/>
      <c r="Y2561" s="4817"/>
      <c r="Z2561" s="4817"/>
      <c r="AA2561" s="4817"/>
      <c r="AB2561" s="4817"/>
      <c r="AC2561" s="4817"/>
      <c r="AD2561" s="4817"/>
      <c r="AE2561" s="4817"/>
      <c r="AF2561" s="4817"/>
      <c r="AG2561" s="4817"/>
      <c r="AH2561" s="4817"/>
      <c r="AI2561" s="4817"/>
      <c r="AJ2561" s="4817"/>
    </row>
    <row r="2562" spans="1:36" ht="15.75">
      <c r="A2562" s="1430">
        <v>31</v>
      </c>
      <c r="B2562" s="655" t="s">
        <v>9509</v>
      </c>
      <c r="C2562" s="1072" t="s">
        <v>64</v>
      </c>
      <c r="D2562" s="1785">
        <v>1220</v>
      </c>
      <c r="E2562" s="1070">
        <v>0</v>
      </c>
      <c r="F2562" s="1425">
        <v>0</v>
      </c>
      <c r="G2562" s="1072">
        <v>3</v>
      </c>
      <c r="H2562" s="1070">
        <f>G2562*D2562</f>
        <v>3660</v>
      </c>
      <c r="I2562" s="1786">
        <v>44977</v>
      </c>
      <c r="J2562" s="1786">
        <v>45473</v>
      </c>
      <c r="K2562" s="1071"/>
      <c r="L2562" s="1425" t="s">
        <v>9510</v>
      </c>
      <c r="M2562" s="1071">
        <v>44957</v>
      </c>
      <c r="N2562" s="1072"/>
      <c r="O2562" s="1072">
        <v>0</v>
      </c>
      <c r="P2562" s="1072">
        <v>0</v>
      </c>
      <c r="Q2562" s="1072"/>
      <c r="R2562" s="1072"/>
      <c r="S2562" s="1072"/>
      <c r="T2562" s="1072"/>
      <c r="U2562" s="1072"/>
      <c r="V2562" s="1072"/>
      <c r="W2562" s="1072"/>
      <c r="X2562" s="1072"/>
      <c r="Y2562" s="1072"/>
      <c r="Z2562" s="1425"/>
      <c r="AA2562" s="1425"/>
      <c r="AB2562" s="1425"/>
      <c r="AC2562" s="1507">
        <f>E2562+G2562-N2562-O2562-AA2562-P2562-Q2562-R2562-S2562-T2562-U2562-V2562-W2562-X2562-Y2562</f>
        <v>3</v>
      </c>
      <c r="AD2562" s="1508">
        <f>D2562*AC2562</f>
        <v>3660</v>
      </c>
      <c r="AE2562" s="14">
        <f>(J2562-"01.04.2023")/30</f>
        <v>15.2</v>
      </c>
      <c r="AF2562" s="14">
        <f>(N2562+O2562+P2562+Q2562+R2562+S2562+T2562+U2562+V2562+W2562+X2562+Y2562)/3</f>
        <v>0</v>
      </c>
      <c r="AG2562" s="14" t="e">
        <f>AC2562/AF2562</f>
        <v>#DIV/0!</v>
      </c>
      <c r="AH2562" s="14" t="e">
        <f>AG2562-AE2562</f>
        <v>#DIV/0!</v>
      </c>
      <c r="AI2562" s="14">
        <f>AC2562-(AE2562*AF2562)</f>
        <v>3</v>
      </c>
      <c r="AJ2562" s="650"/>
    </row>
    <row r="2563" spans="1:36" ht="15.75" customHeight="1">
      <c r="A2563" s="1430">
        <v>32</v>
      </c>
      <c r="B2563" s="655" t="s">
        <v>9511</v>
      </c>
      <c r="C2563" s="1072" t="s">
        <v>9512</v>
      </c>
      <c r="D2563" s="1785">
        <v>1978.67</v>
      </c>
      <c r="E2563" s="1070">
        <v>0</v>
      </c>
      <c r="F2563" s="1425">
        <v>0</v>
      </c>
      <c r="G2563" s="1072">
        <v>20</v>
      </c>
      <c r="H2563" s="1070">
        <f>G2563*D2563</f>
        <v>39573.4</v>
      </c>
      <c r="I2563" s="1786">
        <v>44984</v>
      </c>
      <c r="J2563" s="1786">
        <v>45565</v>
      </c>
      <c r="K2563" s="1071"/>
      <c r="L2563" s="1425" t="s">
        <v>9513</v>
      </c>
      <c r="M2563" s="1071">
        <v>44879</v>
      </c>
      <c r="N2563" s="1072"/>
      <c r="O2563" s="1072">
        <v>0</v>
      </c>
      <c r="P2563" s="1072">
        <v>0</v>
      </c>
      <c r="Q2563" s="1072"/>
      <c r="R2563" s="1072"/>
      <c r="S2563" s="1072"/>
      <c r="T2563" s="1072"/>
      <c r="U2563" s="1072"/>
      <c r="V2563" s="1072"/>
      <c r="W2563" s="1072"/>
      <c r="X2563" s="1072"/>
      <c r="Y2563" s="1072"/>
      <c r="Z2563" s="1425"/>
      <c r="AA2563" s="1425"/>
      <c r="AB2563" s="1425"/>
      <c r="AC2563" s="1507">
        <f>E2563+G2563-N2563-O2563-AA2563-P2563-Q2563-R2563-S2563-T2563-U2563-V2563-W2563-X2563-Y2563</f>
        <v>20</v>
      </c>
      <c r="AD2563" s="1508">
        <f>D2563*AC2563</f>
        <v>39573.4</v>
      </c>
      <c r="AE2563" s="14">
        <f>(J2563-"01.04.2023")/30</f>
        <v>18.266666666666666</v>
      </c>
      <c r="AF2563" s="14">
        <f>(N2563+O2563+P2563+Q2563+R2563+S2563+T2563+U2563+V2563+W2563+X2563+Y2563)/3</f>
        <v>0</v>
      </c>
      <c r="AG2563" s="14" t="e">
        <f>AC2563/AF2563</f>
        <v>#DIV/0!</v>
      </c>
      <c r="AH2563" s="14" t="e">
        <f>AG2563-AE2563</f>
        <v>#DIV/0!</v>
      </c>
      <c r="AI2563" s="14">
        <f>AC2563-(AE2563*AF2563)</f>
        <v>20</v>
      </c>
      <c r="AJ2563" s="650"/>
    </row>
    <row r="2564" spans="1:36" ht="15.75">
      <c r="A2564" s="4139" t="s">
        <v>5437</v>
      </c>
      <c r="B2564" s="4139"/>
      <c r="C2564" s="4139"/>
      <c r="D2564" s="4139"/>
      <c r="E2564" s="4139"/>
      <c r="F2564" s="4139"/>
      <c r="G2564" s="4139"/>
      <c r="H2564" s="4139"/>
      <c r="I2564" s="4139"/>
      <c r="J2564" s="4139"/>
      <c r="K2564" s="4139"/>
      <c r="L2564" s="4139"/>
      <c r="M2564" s="4139"/>
      <c r="N2564" s="4139"/>
      <c r="O2564" s="4139"/>
      <c r="P2564" s="4139"/>
      <c r="Q2564" s="4139"/>
      <c r="R2564" s="4139"/>
      <c r="S2564" s="4139"/>
      <c r="T2564" s="4139"/>
      <c r="U2564" s="4139"/>
      <c r="V2564" s="4139"/>
      <c r="W2564" s="4139"/>
      <c r="X2564" s="4139"/>
      <c r="Y2564" s="4139"/>
      <c r="Z2564" s="4139"/>
      <c r="AA2564" s="4139"/>
      <c r="AB2564" s="4139"/>
      <c r="AC2564" s="4139"/>
      <c r="AD2564" s="4139"/>
      <c r="AE2564" s="4139"/>
      <c r="AF2564" s="4139"/>
      <c r="AG2564" s="4139"/>
      <c r="AH2564" s="4139"/>
      <c r="AI2564" s="4139"/>
      <c r="AJ2564" s="4139"/>
    </row>
    <row r="2565" spans="1:36" ht="31.5">
      <c r="A2565" s="1430">
        <v>33</v>
      </c>
      <c r="B2565" s="1788" t="s">
        <v>6517</v>
      </c>
      <c r="C2565" s="1072" t="s">
        <v>181</v>
      </c>
      <c r="D2565" s="1785">
        <v>372.4</v>
      </c>
      <c r="E2565" s="1070">
        <v>3</v>
      </c>
      <c r="F2565" s="1425">
        <v>0</v>
      </c>
      <c r="G2565" s="1072"/>
      <c r="H2565" s="1425"/>
      <c r="I2565" s="1786">
        <v>44876</v>
      </c>
      <c r="J2565" s="1786"/>
      <c r="K2565" s="1071"/>
      <c r="L2565" s="1425">
        <v>953</v>
      </c>
      <c r="M2565" s="1071">
        <v>44874</v>
      </c>
      <c r="N2565" s="1072">
        <v>0</v>
      </c>
      <c r="O2565" s="1072">
        <v>0</v>
      </c>
      <c r="P2565" s="1072">
        <v>0</v>
      </c>
      <c r="Q2565" s="1072"/>
      <c r="R2565" s="1072"/>
      <c r="S2565" s="1072"/>
      <c r="T2565" s="1072"/>
      <c r="U2565" s="1072"/>
      <c r="V2565" s="1072"/>
      <c r="W2565" s="1072"/>
      <c r="X2565" s="1072"/>
      <c r="Y2565" s="1072"/>
      <c r="Z2565" s="1425"/>
      <c r="AA2565" s="1425"/>
      <c r="AB2565" s="1425"/>
      <c r="AC2565" s="1507">
        <f>E2565+G2565-N2565-O2565-AA2565-P2565-Q2565-R2565-S2565-T2565-U2565-V2565-W2565-X2565-Y2565</f>
        <v>3</v>
      </c>
      <c r="AD2565" s="1508">
        <f>D2565*AC2565</f>
        <v>1117.1999999999998</v>
      </c>
      <c r="AE2565" s="14">
        <f>(J2565-"01.04.2023")/30</f>
        <v>-1500.5666666666666</v>
      </c>
      <c r="AF2565" s="14">
        <f>(N2565+O2565+P2565+Q2565+R2565+S2565+T2565+U2565+V2565+W2565+X2565+Y2565)/3</f>
        <v>0</v>
      </c>
      <c r="AG2565" s="14" t="e">
        <f>AC2565/AF2565</f>
        <v>#DIV/0!</v>
      </c>
      <c r="AH2565" s="14" t="e">
        <f>AG2565-AE2565</f>
        <v>#DIV/0!</v>
      </c>
      <c r="AI2565" s="14">
        <f>AC2565-(AE2565*AF2565)</f>
        <v>3</v>
      </c>
      <c r="AJ2565" s="650"/>
    </row>
    <row r="2566" spans="1:36" ht="15.75" customHeight="1">
      <c r="A2566" s="1430">
        <v>34</v>
      </c>
      <c r="B2566" s="1788" t="s">
        <v>6518</v>
      </c>
      <c r="C2566" s="1072" t="s">
        <v>181</v>
      </c>
      <c r="D2566" s="1785">
        <v>1103.77</v>
      </c>
      <c r="E2566" s="1070">
        <v>2</v>
      </c>
      <c r="F2566" s="1425">
        <v>0</v>
      </c>
      <c r="G2566" s="1072"/>
      <c r="H2566" s="1425"/>
      <c r="I2566" s="1786">
        <v>44876</v>
      </c>
      <c r="J2566" s="1786"/>
      <c r="K2566" s="1071"/>
      <c r="L2566" s="1425">
        <v>953</v>
      </c>
      <c r="M2566" s="1071">
        <v>44874</v>
      </c>
      <c r="N2566" s="1072">
        <v>0</v>
      </c>
      <c r="O2566" s="1072">
        <v>0</v>
      </c>
      <c r="P2566" s="1072">
        <v>0</v>
      </c>
      <c r="Q2566" s="1072"/>
      <c r="R2566" s="1072"/>
      <c r="S2566" s="1072"/>
      <c r="T2566" s="1072"/>
      <c r="U2566" s="1072"/>
      <c r="V2566" s="1072"/>
      <c r="W2566" s="1072"/>
      <c r="X2566" s="1072"/>
      <c r="Y2566" s="1072"/>
      <c r="Z2566" s="1425"/>
      <c r="AA2566" s="1425"/>
      <c r="AB2566" s="1425"/>
      <c r="AC2566" s="1507">
        <f>E2566+G2566-N2566-O2566-AA2566-P2566-Q2566-R2566-S2566-T2566-U2566-V2566-W2566-X2566-Y2566</f>
        <v>2</v>
      </c>
      <c r="AD2566" s="1508">
        <f>D2566*AC2566</f>
        <v>2207.54</v>
      </c>
      <c r="AE2566" s="14">
        <f>(J2566-"01.04.2023")/30</f>
        <v>-1500.5666666666666</v>
      </c>
      <c r="AF2566" s="14">
        <f>(N2566+O2566+P2566+Q2566+R2566+S2566+T2566+U2566+V2566+W2566+X2566+Y2566)/3</f>
        <v>0</v>
      </c>
      <c r="AG2566" s="14" t="e">
        <f>AC2566/AF2566</f>
        <v>#DIV/0!</v>
      </c>
      <c r="AH2566" s="14" t="e">
        <f>AG2566-AE2566</f>
        <v>#DIV/0!</v>
      </c>
      <c r="AI2566" s="14">
        <f>AC2566-(AE2566*AF2566)</f>
        <v>2</v>
      </c>
      <c r="AJ2566" s="650"/>
    </row>
    <row r="2567" spans="1:36" ht="31.5">
      <c r="A2567" s="1430">
        <v>35</v>
      </c>
      <c r="B2567" s="1788" t="s">
        <v>6519</v>
      </c>
      <c r="C2567" s="1072" t="s">
        <v>181</v>
      </c>
      <c r="D2567" s="1785">
        <v>1835.15</v>
      </c>
      <c r="E2567" s="1070">
        <v>1</v>
      </c>
      <c r="F2567" s="1425">
        <v>0</v>
      </c>
      <c r="G2567" s="1072"/>
      <c r="H2567" s="1425"/>
      <c r="I2567" s="1786">
        <v>44876</v>
      </c>
      <c r="J2567" s="1786"/>
      <c r="K2567" s="1071"/>
      <c r="L2567" s="1425">
        <v>953</v>
      </c>
      <c r="M2567" s="1071">
        <v>44874</v>
      </c>
      <c r="N2567" s="1072">
        <v>0</v>
      </c>
      <c r="O2567" s="1072">
        <v>0</v>
      </c>
      <c r="P2567" s="1072">
        <v>0</v>
      </c>
      <c r="Q2567" s="1072"/>
      <c r="R2567" s="1072"/>
      <c r="S2567" s="1072"/>
      <c r="T2567" s="1072"/>
      <c r="U2567" s="1072"/>
      <c r="V2567" s="1072"/>
      <c r="W2567" s="1072"/>
      <c r="X2567" s="1072"/>
      <c r="Y2567" s="1072"/>
      <c r="Z2567" s="1425"/>
      <c r="AA2567" s="1425"/>
      <c r="AB2567" s="1425"/>
      <c r="AC2567" s="1507">
        <f>E2567+G2567-N2567-O2567-AA2567-P2567-Q2567-R2567-S2567-T2567-U2567-V2567-W2567-X2567-Y2567</f>
        <v>1</v>
      </c>
      <c r="AD2567" s="1508">
        <f>D2567*AC2567</f>
        <v>1835.15</v>
      </c>
      <c r="AE2567" s="14">
        <f>(J2567-"01.04.2023")/30</f>
        <v>-1500.5666666666666</v>
      </c>
      <c r="AF2567" s="14">
        <f>(N2567+O2567+P2567+Q2567+R2567+S2567+T2567+U2567+V2567+W2567+X2567+Y2567)/3</f>
        <v>0</v>
      </c>
      <c r="AG2567" s="14" t="e">
        <f>AC2567/AF2567</f>
        <v>#DIV/0!</v>
      </c>
      <c r="AH2567" s="14" t="e">
        <f>AG2567-AE2567</f>
        <v>#DIV/0!</v>
      </c>
      <c r="AI2567" s="14">
        <f>AC2567-(AE2567*AF2567)</f>
        <v>1</v>
      </c>
      <c r="AJ2567" s="650"/>
    </row>
    <row r="2568" spans="1:36" ht="15.75" customHeight="1">
      <c r="A2568" s="1430">
        <v>36</v>
      </c>
      <c r="B2568" s="1788" t="s">
        <v>6656</v>
      </c>
      <c r="C2568" s="1072" t="s">
        <v>181</v>
      </c>
      <c r="D2568" s="1785">
        <v>1469.48</v>
      </c>
      <c r="E2568" s="1070">
        <v>1</v>
      </c>
      <c r="F2568" s="1425">
        <v>0</v>
      </c>
      <c r="G2568" s="1072"/>
      <c r="H2568" s="1425"/>
      <c r="I2568" s="1786">
        <v>44876</v>
      </c>
      <c r="J2568" s="1786"/>
      <c r="K2568" s="1071"/>
      <c r="L2568" s="1425">
        <v>953</v>
      </c>
      <c r="M2568" s="1071">
        <v>44874</v>
      </c>
      <c r="N2568" s="1072">
        <v>0</v>
      </c>
      <c r="O2568" s="1072">
        <v>0</v>
      </c>
      <c r="P2568" s="1072">
        <v>0</v>
      </c>
      <c r="Q2568" s="1072"/>
      <c r="R2568" s="1072"/>
      <c r="S2568" s="1072"/>
      <c r="T2568" s="1072"/>
      <c r="U2568" s="1072"/>
      <c r="V2568" s="1072"/>
      <c r="W2568" s="1072"/>
      <c r="X2568" s="1072"/>
      <c r="Y2568" s="1072"/>
      <c r="Z2568" s="1425"/>
      <c r="AA2568" s="1425"/>
      <c r="AB2568" s="1425"/>
      <c r="AC2568" s="1507">
        <f>E2568+G2568-N2568-O2568-AA2568-P2568-Q2568-R2568-S2568-T2568-U2568-V2568-W2568-X2568-Y2568</f>
        <v>1</v>
      </c>
      <c r="AD2568" s="1508">
        <f>D2568*AC2568</f>
        <v>1469.48</v>
      </c>
      <c r="AE2568" s="14">
        <f>(J2568-"01.04.2023")/30</f>
        <v>-1500.5666666666666</v>
      </c>
      <c r="AF2568" s="14">
        <f>(N2568+O2568+P2568+Q2568+R2568+S2568+T2568+U2568+V2568+W2568+X2568+Y2568)/3</f>
        <v>0</v>
      </c>
      <c r="AG2568" s="14" t="e">
        <f>AC2568/AF2568</f>
        <v>#DIV/0!</v>
      </c>
      <c r="AH2568" s="14" t="e">
        <f>AG2568-AE2568</f>
        <v>#DIV/0!</v>
      </c>
      <c r="AI2568" s="14">
        <f>AC2568-(AE2568*AF2568)</f>
        <v>1</v>
      </c>
      <c r="AJ2568" s="650"/>
    </row>
    <row r="2569" spans="1:36" ht="15.75">
      <c r="A2569" s="4139" t="s">
        <v>4723</v>
      </c>
      <c r="B2569" s="4139"/>
      <c r="C2569" s="4139"/>
      <c r="D2569" s="4139"/>
      <c r="E2569" s="4139"/>
      <c r="F2569" s="4139"/>
      <c r="G2569" s="4139"/>
      <c r="H2569" s="4139"/>
      <c r="I2569" s="4139"/>
      <c r="J2569" s="4139"/>
      <c r="K2569" s="4139"/>
      <c r="L2569" s="4139"/>
      <c r="M2569" s="4139"/>
      <c r="N2569" s="4139"/>
      <c r="O2569" s="4139"/>
      <c r="P2569" s="4139"/>
      <c r="Q2569" s="4139"/>
      <c r="R2569" s="4139"/>
      <c r="S2569" s="4139"/>
      <c r="T2569" s="4139"/>
      <c r="U2569" s="4139"/>
      <c r="V2569" s="4139"/>
      <c r="W2569" s="4139"/>
      <c r="X2569" s="4139"/>
      <c r="Y2569" s="4139"/>
      <c r="Z2569" s="4139"/>
      <c r="AA2569" s="4139"/>
      <c r="AB2569" s="4139"/>
      <c r="AC2569" s="4139"/>
      <c r="AD2569" s="4139"/>
      <c r="AE2569" s="4139"/>
      <c r="AF2569" s="4139"/>
      <c r="AG2569" s="4139"/>
      <c r="AH2569" s="4139"/>
      <c r="AI2569" s="4139"/>
      <c r="AJ2569" s="4139"/>
    </row>
    <row r="2570" spans="1:36" ht="15.75">
      <c r="A2570" s="4139" t="s">
        <v>4324</v>
      </c>
      <c r="B2570" s="4139"/>
      <c r="C2570" s="4139"/>
      <c r="D2570" s="4139"/>
      <c r="E2570" s="4139"/>
      <c r="F2570" s="4139"/>
      <c r="G2570" s="4139"/>
      <c r="H2570" s="4139"/>
      <c r="I2570" s="4139"/>
      <c r="J2570" s="4139"/>
      <c r="K2570" s="4139"/>
      <c r="L2570" s="4139"/>
      <c r="M2570" s="4139"/>
      <c r="N2570" s="4139"/>
      <c r="O2570" s="4139"/>
      <c r="P2570" s="4139"/>
      <c r="Q2570" s="4139"/>
      <c r="R2570" s="4139"/>
      <c r="S2570" s="4139"/>
      <c r="T2570" s="4139"/>
      <c r="U2570" s="4139"/>
      <c r="V2570" s="4139"/>
      <c r="W2570" s="4139"/>
      <c r="X2570" s="4139"/>
      <c r="Y2570" s="4139"/>
      <c r="Z2570" s="4139"/>
      <c r="AA2570" s="4139"/>
      <c r="AB2570" s="4139"/>
      <c r="AC2570" s="4139"/>
      <c r="AD2570" s="4139"/>
      <c r="AE2570" s="4139"/>
      <c r="AF2570" s="4139"/>
      <c r="AG2570" s="4139"/>
      <c r="AH2570" s="4139"/>
      <c r="AI2570" s="4139"/>
      <c r="AJ2570" s="4139"/>
    </row>
    <row r="2571" spans="1:36" ht="15.75">
      <c r="A2571" s="1430">
        <v>38</v>
      </c>
      <c r="B2571" s="655" t="s">
        <v>4325</v>
      </c>
      <c r="C2571" s="1072" t="s">
        <v>143</v>
      </c>
      <c r="D2571" s="1785">
        <v>135</v>
      </c>
      <c r="E2571" s="1070">
        <v>4</v>
      </c>
      <c r="F2571" s="1425">
        <f>D2571*E2571</f>
        <v>540</v>
      </c>
      <c r="G2571" s="1072"/>
      <c r="H2571" s="1425"/>
      <c r="I2571" s="1786">
        <v>44747</v>
      </c>
      <c r="J2571" s="1786">
        <v>45292</v>
      </c>
      <c r="K2571" s="1071"/>
      <c r="L2571" s="1425"/>
      <c r="M2571" s="1071"/>
      <c r="N2571" s="1072">
        <v>0</v>
      </c>
      <c r="O2571" s="1072">
        <v>0</v>
      </c>
      <c r="P2571" s="1072">
        <v>0</v>
      </c>
      <c r="Q2571" s="1072"/>
      <c r="R2571" s="1072"/>
      <c r="S2571" s="1072"/>
      <c r="T2571" s="1072"/>
      <c r="U2571" s="1072"/>
      <c r="V2571" s="1072"/>
      <c r="W2571" s="1072"/>
      <c r="X2571" s="1072"/>
      <c r="Y2571" s="1072"/>
      <c r="Z2571" s="1425"/>
      <c r="AA2571" s="1425"/>
      <c r="AB2571" s="1425"/>
      <c r="AC2571" s="1507">
        <f t="shared" ref="AC2571:AC2594" si="877">E2571+G2571-N2571-O2571-AA2571-P2571-Q2571-R2571-S2571-T2571-U2571-V2571-W2571-X2571-Y2571</f>
        <v>4</v>
      </c>
      <c r="AD2571" s="1508">
        <f t="shared" ref="AD2571:AD2594" si="878">D2571*AC2571</f>
        <v>540</v>
      </c>
      <c r="AE2571" s="14">
        <f t="shared" ref="AE2571:AE2594" si="879">(J2571-"01.04.2023")/30</f>
        <v>9.1666666666666661</v>
      </c>
      <c r="AF2571" s="14">
        <f t="shared" ref="AF2571:AF2594" si="880">(N2571+O2571+P2571+Q2571+R2571+S2571+T2571+U2571+V2571+W2571+X2571+Y2571)/3</f>
        <v>0</v>
      </c>
      <c r="AG2571" s="14" t="e">
        <f t="shared" ref="AG2571:AG2594" si="881">AC2571/AF2571</f>
        <v>#DIV/0!</v>
      </c>
      <c r="AH2571" s="14" t="e">
        <f t="shared" ref="AH2571:AH2594" si="882">AG2571-AE2571</f>
        <v>#DIV/0!</v>
      </c>
      <c r="AI2571" s="14">
        <f t="shared" ref="AI2571:AI2594" si="883">AC2571-(AE2571*AF2571)</f>
        <v>4</v>
      </c>
      <c r="AJ2571" s="650"/>
    </row>
    <row r="2572" spans="1:36" ht="15.75">
      <c r="A2572" s="1430">
        <v>39</v>
      </c>
      <c r="B2572" s="655" t="s">
        <v>4326</v>
      </c>
      <c r="C2572" s="1072" t="s">
        <v>143</v>
      </c>
      <c r="D2572" s="1785">
        <v>129</v>
      </c>
      <c r="E2572" s="1070">
        <v>36</v>
      </c>
      <c r="F2572" s="1425">
        <f>D2572*E2572</f>
        <v>4644</v>
      </c>
      <c r="G2572" s="1072"/>
      <c r="H2572" s="1425"/>
      <c r="I2572" s="1786">
        <v>44747</v>
      </c>
      <c r="J2572" s="1786">
        <v>45139</v>
      </c>
      <c r="K2572" s="1071"/>
      <c r="L2572" s="1425"/>
      <c r="M2572" s="1071"/>
      <c r="N2572" s="1072">
        <v>1</v>
      </c>
      <c r="O2572" s="1072">
        <v>0</v>
      </c>
      <c r="P2572" s="1072">
        <v>1</v>
      </c>
      <c r="Q2572" s="1072"/>
      <c r="R2572" s="1072"/>
      <c r="S2572" s="1072"/>
      <c r="T2572" s="1072"/>
      <c r="U2572" s="1072"/>
      <c r="V2572" s="1072"/>
      <c r="W2572" s="1072"/>
      <c r="X2572" s="1072"/>
      <c r="Y2572" s="1072"/>
      <c r="Z2572" s="1425"/>
      <c r="AA2572" s="1425"/>
      <c r="AB2572" s="1425"/>
      <c r="AC2572" s="1507">
        <f t="shared" si="877"/>
        <v>34</v>
      </c>
      <c r="AD2572" s="1508">
        <f t="shared" si="878"/>
        <v>4386</v>
      </c>
      <c r="AE2572" s="14">
        <f t="shared" si="879"/>
        <v>4.0666666666666664</v>
      </c>
      <c r="AF2572" s="14">
        <f t="shared" si="880"/>
        <v>0.66666666666666663</v>
      </c>
      <c r="AG2572" s="14">
        <f t="shared" si="881"/>
        <v>51</v>
      </c>
      <c r="AH2572" s="14">
        <f t="shared" si="882"/>
        <v>46.933333333333337</v>
      </c>
      <c r="AI2572" s="14">
        <f t="shared" si="883"/>
        <v>31.288888888888888</v>
      </c>
      <c r="AJ2572" s="650"/>
    </row>
    <row r="2573" spans="1:36" ht="15.75" customHeight="1">
      <c r="A2573" s="1430">
        <v>40</v>
      </c>
      <c r="B2573" s="655" t="s">
        <v>5652</v>
      </c>
      <c r="C2573" s="1072" t="s">
        <v>224</v>
      </c>
      <c r="D2573" s="1785">
        <v>30.34</v>
      </c>
      <c r="E2573" s="1070">
        <v>30</v>
      </c>
      <c r="F2573" s="1425">
        <v>0</v>
      </c>
      <c r="G2573" s="1072"/>
      <c r="H2573" s="1425"/>
      <c r="I2573" s="1786">
        <v>44827</v>
      </c>
      <c r="J2573" s="1786"/>
      <c r="K2573" s="1071"/>
      <c r="L2573" s="1425">
        <v>787</v>
      </c>
      <c r="M2573" s="1071">
        <v>44824</v>
      </c>
      <c r="N2573" s="1072">
        <v>0</v>
      </c>
      <c r="O2573" s="1072">
        <v>0</v>
      </c>
      <c r="P2573" s="1072">
        <v>0</v>
      </c>
      <c r="Q2573" s="1072"/>
      <c r="R2573" s="1072"/>
      <c r="S2573" s="1072"/>
      <c r="T2573" s="1072"/>
      <c r="U2573" s="1072"/>
      <c r="V2573" s="1072"/>
      <c r="W2573" s="1072"/>
      <c r="X2573" s="1072"/>
      <c r="Y2573" s="1072"/>
      <c r="Z2573" s="1425"/>
      <c r="AA2573" s="1425"/>
      <c r="AB2573" s="1425"/>
      <c r="AC2573" s="1507">
        <f t="shared" si="877"/>
        <v>30</v>
      </c>
      <c r="AD2573" s="1508">
        <f t="shared" si="878"/>
        <v>910.2</v>
      </c>
      <c r="AE2573" s="14">
        <f t="shared" si="879"/>
        <v>-1500.5666666666666</v>
      </c>
      <c r="AF2573" s="14">
        <f t="shared" si="880"/>
        <v>0</v>
      </c>
      <c r="AG2573" s="14" t="e">
        <f t="shared" si="881"/>
        <v>#DIV/0!</v>
      </c>
      <c r="AH2573" s="14" t="e">
        <f t="shared" si="882"/>
        <v>#DIV/0!</v>
      </c>
      <c r="AI2573" s="14">
        <f t="shared" si="883"/>
        <v>30</v>
      </c>
      <c r="AJ2573" s="650"/>
    </row>
    <row r="2574" spans="1:36" ht="15.75">
      <c r="A2574" s="1430">
        <v>41</v>
      </c>
      <c r="B2574" s="655" t="s">
        <v>5653</v>
      </c>
      <c r="C2574" s="1072" t="s">
        <v>224</v>
      </c>
      <c r="D2574" s="1785">
        <v>40.799999999999997</v>
      </c>
      <c r="E2574" s="1070">
        <v>22</v>
      </c>
      <c r="F2574" s="1425">
        <v>0</v>
      </c>
      <c r="G2574" s="1072"/>
      <c r="H2574" s="1425"/>
      <c r="I2574" s="1786">
        <v>44827</v>
      </c>
      <c r="J2574" s="1786"/>
      <c r="K2574" s="1071"/>
      <c r="L2574" s="1425">
        <v>787</v>
      </c>
      <c r="M2574" s="1071">
        <v>44824</v>
      </c>
      <c r="N2574" s="1072">
        <v>0</v>
      </c>
      <c r="O2574" s="1072">
        <v>0</v>
      </c>
      <c r="P2574" s="1072">
        <v>0</v>
      </c>
      <c r="Q2574" s="1072"/>
      <c r="R2574" s="1072"/>
      <c r="S2574" s="1072"/>
      <c r="T2574" s="1072"/>
      <c r="U2574" s="1072"/>
      <c r="V2574" s="1072"/>
      <c r="W2574" s="1072"/>
      <c r="X2574" s="1072"/>
      <c r="Y2574" s="1072"/>
      <c r="Z2574" s="1425"/>
      <c r="AA2574" s="1425"/>
      <c r="AB2574" s="1425"/>
      <c r="AC2574" s="1507">
        <f t="shared" si="877"/>
        <v>22</v>
      </c>
      <c r="AD2574" s="1508">
        <f t="shared" si="878"/>
        <v>897.59999999999991</v>
      </c>
      <c r="AE2574" s="14">
        <f t="shared" si="879"/>
        <v>-1500.5666666666666</v>
      </c>
      <c r="AF2574" s="14">
        <f t="shared" si="880"/>
        <v>0</v>
      </c>
      <c r="AG2574" s="14" t="e">
        <f t="shared" si="881"/>
        <v>#DIV/0!</v>
      </c>
      <c r="AH2574" s="14" t="e">
        <f t="shared" si="882"/>
        <v>#DIV/0!</v>
      </c>
      <c r="AI2574" s="14">
        <f t="shared" si="883"/>
        <v>22</v>
      </c>
      <c r="AJ2574" s="650"/>
    </row>
    <row r="2575" spans="1:36" ht="31.5">
      <c r="A2575" s="1430">
        <v>43</v>
      </c>
      <c r="B2575" s="655" t="s">
        <v>5654</v>
      </c>
      <c r="C2575" s="1072" t="s">
        <v>66</v>
      </c>
      <c r="D2575" s="1785">
        <v>668.75</v>
      </c>
      <c r="E2575" s="1070">
        <v>2</v>
      </c>
      <c r="F2575" s="1425">
        <v>0</v>
      </c>
      <c r="G2575" s="1072"/>
      <c r="H2575" s="1425"/>
      <c r="I2575" s="1786">
        <v>44830</v>
      </c>
      <c r="J2575" s="1786"/>
      <c r="K2575" s="1071"/>
      <c r="L2575" s="1425">
        <v>787</v>
      </c>
      <c r="M2575" s="1071">
        <v>44824</v>
      </c>
      <c r="N2575" s="1072">
        <v>0</v>
      </c>
      <c r="O2575" s="1072">
        <v>0</v>
      </c>
      <c r="P2575" s="1072">
        <v>0</v>
      </c>
      <c r="Q2575" s="1072"/>
      <c r="R2575" s="1072"/>
      <c r="S2575" s="1072"/>
      <c r="T2575" s="1072"/>
      <c r="U2575" s="1072"/>
      <c r="V2575" s="1072"/>
      <c r="W2575" s="1072"/>
      <c r="X2575" s="1072"/>
      <c r="Y2575" s="1072"/>
      <c r="Z2575" s="1425"/>
      <c r="AA2575" s="1425"/>
      <c r="AB2575" s="1425"/>
      <c r="AC2575" s="1507">
        <f t="shared" si="877"/>
        <v>2</v>
      </c>
      <c r="AD2575" s="1508">
        <f t="shared" si="878"/>
        <v>1337.5</v>
      </c>
      <c r="AE2575" s="14">
        <f t="shared" si="879"/>
        <v>-1500.5666666666666</v>
      </c>
      <c r="AF2575" s="14">
        <f t="shared" si="880"/>
        <v>0</v>
      </c>
      <c r="AG2575" s="14" t="e">
        <f t="shared" si="881"/>
        <v>#DIV/0!</v>
      </c>
      <c r="AH2575" s="14" t="e">
        <f t="shared" si="882"/>
        <v>#DIV/0!</v>
      </c>
      <c r="AI2575" s="14">
        <f t="shared" si="883"/>
        <v>2</v>
      </c>
      <c r="AJ2575" s="650"/>
    </row>
    <row r="2576" spans="1:36" ht="15.75">
      <c r="A2576" s="1430">
        <v>44</v>
      </c>
      <c r="B2576" s="655" t="s">
        <v>5655</v>
      </c>
      <c r="C2576" s="1073" t="s">
        <v>66</v>
      </c>
      <c r="D2576" s="1789">
        <v>58.85</v>
      </c>
      <c r="E2576" s="1070">
        <v>10</v>
      </c>
      <c r="F2576" s="1425"/>
      <c r="G2576" s="1790"/>
      <c r="H2576" s="1425"/>
      <c r="I2576" s="1786">
        <v>44830</v>
      </c>
      <c r="J2576" s="1786"/>
      <c r="K2576" s="1071"/>
      <c r="L2576" s="1425">
        <v>788</v>
      </c>
      <c r="M2576" s="1071">
        <v>44824</v>
      </c>
      <c r="N2576" s="1072">
        <v>0</v>
      </c>
      <c r="O2576" s="1072">
        <v>0</v>
      </c>
      <c r="P2576" s="1072">
        <v>0</v>
      </c>
      <c r="Q2576" s="1072"/>
      <c r="R2576" s="1072"/>
      <c r="S2576" s="1072"/>
      <c r="T2576" s="1072"/>
      <c r="U2576" s="1072"/>
      <c r="V2576" s="1072"/>
      <c r="W2576" s="1072"/>
      <c r="X2576" s="1072"/>
      <c r="Y2576" s="1072"/>
      <c r="Z2576" s="1425"/>
      <c r="AA2576" s="1425"/>
      <c r="AB2576" s="1425"/>
      <c r="AC2576" s="1507">
        <f t="shared" si="877"/>
        <v>10</v>
      </c>
      <c r="AD2576" s="1508">
        <f t="shared" si="878"/>
        <v>588.5</v>
      </c>
      <c r="AE2576" s="14">
        <f t="shared" si="879"/>
        <v>-1500.5666666666666</v>
      </c>
      <c r="AF2576" s="14">
        <f t="shared" si="880"/>
        <v>0</v>
      </c>
      <c r="AG2576" s="14" t="e">
        <f t="shared" si="881"/>
        <v>#DIV/0!</v>
      </c>
      <c r="AH2576" s="14" t="e">
        <f t="shared" si="882"/>
        <v>#DIV/0!</v>
      </c>
      <c r="AI2576" s="14">
        <f t="shared" si="883"/>
        <v>10</v>
      </c>
      <c r="AJ2576" s="650"/>
    </row>
    <row r="2577" spans="1:36" ht="15.75">
      <c r="A2577" s="1430">
        <v>45</v>
      </c>
      <c r="B2577" s="655" t="s">
        <v>5278</v>
      </c>
      <c r="C2577" s="1073" t="s">
        <v>66</v>
      </c>
      <c r="D2577" s="1789">
        <v>20.064</v>
      </c>
      <c r="E2577" s="1070">
        <v>150</v>
      </c>
      <c r="F2577" s="1425"/>
      <c r="G2577" s="1790"/>
      <c r="H2577" s="1425"/>
      <c r="I2577" s="1786">
        <v>44830</v>
      </c>
      <c r="J2577" s="1786"/>
      <c r="K2577" s="1071"/>
      <c r="L2577" s="1425">
        <v>788</v>
      </c>
      <c r="M2577" s="1071">
        <v>44824</v>
      </c>
      <c r="N2577" s="1072">
        <v>0</v>
      </c>
      <c r="O2577" s="1072">
        <v>0</v>
      </c>
      <c r="P2577" s="1072">
        <v>20</v>
      </c>
      <c r="Q2577" s="1072"/>
      <c r="R2577" s="1072"/>
      <c r="S2577" s="1072"/>
      <c r="T2577" s="1072"/>
      <c r="U2577" s="1072"/>
      <c r="V2577" s="1072"/>
      <c r="W2577" s="1072"/>
      <c r="X2577" s="1072"/>
      <c r="Y2577" s="1072"/>
      <c r="Z2577" s="1425"/>
      <c r="AA2577" s="1425"/>
      <c r="AB2577" s="1425"/>
      <c r="AC2577" s="1507">
        <f t="shared" si="877"/>
        <v>130</v>
      </c>
      <c r="AD2577" s="1508">
        <f t="shared" si="878"/>
        <v>2608.3200000000002</v>
      </c>
      <c r="AE2577" s="14">
        <f t="shared" si="879"/>
        <v>-1500.5666666666666</v>
      </c>
      <c r="AF2577" s="14">
        <f t="shared" si="880"/>
        <v>6.666666666666667</v>
      </c>
      <c r="AG2577" s="14">
        <f t="shared" si="881"/>
        <v>19.5</v>
      </c>
      <c r="AH2577" s="14">
        <f t="shared" si="882"/>
        <v>1520.0666666666666</v>
      </c>
      <c r="AI2577" s="14">
        <f t="shared" si="883"/>
        <v>10133.777777777777</v>
      </c>
      <c r="AJ2577" s="650"/>
    </row>
    <row r="2578" spans="1:36" ht="15.75">
      <c r="A2578" s="1430">
        <v>46</v>
      </c>
      <c r="B2578" s="655" t="s">
        <v>5279</v>
      </c>
      <c r="C2578" s="1073" t="s">
        <v>66</v>
      </c>
      <c r="D2578" s="1789">
        <v>13.375</v>
      </c>
      <c r="E2578" s="1070">
        <v>30</v>
      </c>
      <c r="F2578" s="1425"/>
      <c r="G2578" s="1790"/>
      <c r="H2578" s="1425"/>
      <c r="I2578" s="1786">
        <v>44830</v>
      </c>
      <c r="J2578" s="1786"/>
      <c r="K2578" s="1071"/>
      <c r="L2578" s="1425">
        <v>788</v>
      </c>
      <c r="M2578" s="1071">
        <v>44824</v>
      </c>
      <c r="N2578" s="1072">
        <v>0</v>
      </c>
      <c r="O2578" s="1072">
        <v>0</v>
      </c>
      <c r="P2578" s="1072">
        <v>0</v>
      </c>
      <c r="Q2578" s="1072"/>
      <c r="R2578" s="1072"/>
      <c r="S2578" s="1072"/>
      <c r="T2578" s="1072"/>
      <c r="U2578" s="1072"/>
      <c r="V2578" s="1072"/>
      <c r="W2578" s="1072"/>
      <c r="X2578" s="1072"/>
      <c r="Y2578" s="1072"/>
      <c r="Z2578" s="1425"/>
      <c r="AA2578" s="1425"/>
      <c r="AB2578" s="1425"/>
      <c r="AC2578" s="1507">
        <f t="shared" si="877"/>
        <v>30</v>
      </c>
      <c r="AD2578" s="1508">
        <f t="shared" si="878"/>
        <v>401.25</v>
      </c>
      <c r="AE2578" s="14">
        <f t="shared" si="879"/>
        <v>-1500.5666666666666</v>
      </c>
      <c r="AF2578" s="14">
        <f t="shared" si="880"/>
        <v>0</v>
      </c>
      <c r="AG2578" s="14" t="e">
        <f t="shared" si="881"/>
        <v>#DIV/0!</v>
      </c>
      <c r="AH2578" s="14" t="e">
        <f t="shared" si="882"/>
        <v>#DIV/0!</v>
      </c>
      <c r="AI2578" s="14">
        <f t="shared" si="883"/>
        <v>30</v>
      </c>
      <c r="AJ2578" s="650"/>
    </row>
    <row r="2579" spans="1:36" ht="15.75">
      <c r="A2579" s="1430">
        <v>47</v>
      </c>
      <c r="B2579" s="1791" t="s">
        <v>5281</v>
      </c>
      <c r="C2579" s="1073" t="s">
        <v>66</v>
      </c>
      <c r="D2579" s="1789">
        <v>5.35</v>
      </c>
      <c r="E2579" s="1070">
        <v>500</v>
      </c>
      <c r="F2579" s="1425"/>
      <c r="G2579" s="1790"/>
      <c r="H2579" s="1425"/>
      <c r="I2579" s="1786">
        <v>44830</v>
      </c>
      <c r="J2579" s="1786"/>
      <c r="K2579" s="1071"/>
      <c r="L2579" s="1425">
        <v>788</v>
      </c>
      <c r="M2579" s="1071">
        <v>44824</v>
      </c>
      <c r="N2579" s="1072">
        <v>0</v>
      </c>
      <c r="O2579" s="1072">
        <v>0</v>
      </c>
      <c r="P2579" s="1072">
        <v>0</v>
      </c>
      <c r="Q2579" s="1072"/>
      <c r="R2579" s="1072"/>
      <c r="S2579" s="1072"/>
      <c r="T2579" s="1072"/>
      <c r="U2579" s="1072"/>
      <c r="V2579" s="1072"/>
      <c r="W2579" s="1072"/>
      <c r="X2579" s="1072"/>
      <c r="Y2579" s="1072"/>
      <c r="Z2579" s="1425"/>
      <c r="AA2579" s="1425"/>
      <c r="AB2579" s="1425"/>
      <c r="AC2579" s="1507">
        <f t="shared" si="877"/>
        <v>500</v>
      </c>
      <c r="AD2579" s="1508">
        <f t="shared" si="878"/>
        <v>2675</v>
      </c>
      <c r="AE2579" s="14">
        <f t="shared" si="879"/>
        <v>-1500.5666666666666</v>
      </c>
      <c r="AF2579" s="14">
        <f t="shared" si="880"/>
        <v>0</v>
      </c>
      <c r="AG2579" s="14" t="e">
        <f t="shared" si="881"/>
        <v>#DIV/0!</v>
      </c>
      <c r="AH2579" s="14" t="e">
        <f t="shared" si="882"/>
        <v>#DIV/0!</v>
      </c>
      <c r="AI2579" s="14">
        <f t="shared" si="883"/>
        <v>500</v>
      </c>
      <c r="AJ2579" s="650"/>
    </row>
    <row r="2580" spans="1:36" ht="15.75">
      <c r="A2580" s="1430">
        <v>48</v>
      </c>
      <c r="B2580" s="1791" t="s">
        <v>5282</v>
      </c>
      <c r="C2580" s="1073" t="s">
        <v>66</v>
      </c>
      <c r="D2580" s="1789">
        <v>5.35</v>
      </c>
      <c r="E2580" s="1070">
        <v>500</v>
      </c>
      <c r="F2580" s="1425"/>
      <c r="G2580" s="1790"/>
      <c r="H2580" s="1425"/>
      <c r="I2580" s="1786">
        <v>44830</v>
      </c>
      <c r="J2580" s="1786"/>
      <c r="K2580" s="1071"/>
      <c r="L2580" s="1425">
        <v>788</v>
      </c>
      <c r="M2580" s="1071">
        <v>44824</v>
      </c>
      <c r="N2580" s="1072">
        <v>0</v>
      </c>
      <c r="O2580" s="1072">
        <v>0</v>
      </c>
      <c r="P2580" s="1072">
        <v>0</v>
      </c>
      <c r="Q2580" s="1072"/>
      <c r="R2580" s="1072"/>
      <c r="S2580" s="1072"/>
      <c r="T2580" s="1072"/>
      <c r="U2580" s="1072"/>
      <c r="V2580" s="1072"/>
      <c r="W2580" s="1072"/>
      <c r="X2580" s="1072"/>
      <c r="Y2580" s="1072"/>
      <c r="Z2580" s="1425"/>
      <c r="AA2580" s="1425"/>
      <c r="AB2580" s="1425"/>
      <c r="AC2580" s="1507">
        <f t="shared" si="877"/>
        <v>500</v>
      </c>
      <c r="AD2580" s="1508">
        <f t="shared" si="878"/>
        <v>2675</v>
      </c>
      <c r="AE2580" s="14">
        <f t="shared" si="879"/>
        <v>-1500.5666666666666</v>
      </c>
      <c r="AF2580" s="14">
        <f t="shared" si="880"/>
        <v>0</v>
      </c>
      <c r="AG2580" s="14" t="e">
        <f t="shared" si="881"/>
        <v>#DIV/0!</v>
      </c>
      <c r="AH2580" s="14" t="e">
        <f t="shared" si="882"/>
        <v>#DIV/0!</v>
      </c>
      <c r="AI2580" s="14">
        <f t="shared" si="883"/>
        <v>500</v>
      </c>
      <c r="AJ2580" s="650"/>
    </row>
    <row r="2581" spans="1:36" ht="31.5">
      <c r="A2581" s="1430">
        <v>49</v>
      </c>
      <c r="B2581" s="1791" t="s">
        <v>5286</v>
      </c>
      <c r="C2581" s="1073" t="s">
        <v>66</v>
      </c>
      <c r="D2581" s="1789">
        <v>3.6764999999999999</v>
      </c>
      <c r="E2581" s="1070">
        <v>3000</v>
      </c>
      <c r="F2581" s="1425"/>
      <c r="G2581" s="1790"/>
      <c r="H2581" s="1425"/>
      <c r="I2581" s="1786">
        <v>44830</v>
      </c>
      <c r="J2581" s="1786"/>
      <c r="K2581" s="1071"/>
      <c r="L2581" s="1425">
        <v>788</v>
      </c>
      <c r="M2581" s="1071">
        <v>44824</v>
      </c>
      <c r="N2581" s="1072">
        <v>0</v>
      </c>
      <c r="O2581" s="1072">
        <v>720</v>
      </c>
      <c r="P2581" s="1072">
        <v>1020</v>
      </c>
      <c r="Q2581" s="1072"/>
      <c r="R2581" s="1072"/>
      <c r="S2581" s="1072"/>
      <c r="T2581" s="1072"/>
      <c r="U2581" s="1072"/>
      <c r="V2581" s="1072"/>
      <c r="W2581" s="1072"/>
      <c r="X2581" s="1072"/>
      <c r="Y2581" s="1072"/>
      <c r="Z2581" s="1425"/>
      <c r="AA2581" s="1425"/>
      <c r="AB2581" s="1425"/>
      <c r="AC2581" s="1507">
        <f t="shared" si="877"/>
        <v>1260</v>
      </c>
      <c r="AD2581" s="1508">
        <f t="shared" si="878"/>
        <v>4632.3899999999994</v>
      </c>
      <c r="AE2581" s="14">
        <f t="shared" si="879"/>
        <v>-1500.5666666666666</v>
      </c>
      <c r="AF2581" s="14">
        <f t="shared" si="880"/>
        <v>580</v>
      </c>
      <c r="AG2581" s="14">
        <f t="shared" si="881"/>
        <v>2.1724137931034484</v>
      </c>
      <c r="AH2581" s="14">
        <f t="shared" si="882"/>
        <v>1502.7390804597701</v>
      </c>
      <c r="AI2581" s="14">
        <f t="shared" si="883"/>
        <v>871588.66666666663</v>
      </c>
      <c r="AJ2581" s="650"/>
    </row>
    <row r="2582" spans="1:36" ht="15.75">
      <c r="A2582" s="1430">
        <v>50</v>
      </c>
      <c r="B2582" s="1791" t="s">
        <v>5656</v>
      </c>
      <c r="C2582" s="1073" t="s">
        <v>66</v>
      </c>
      <c r="D2582" s="1789">
        <v>6.0102000000000002</v>
      </c>
      <c r="E2582" s="1070">
        <v>1000</v>
      </c>
      <c r="F2582" s="1425"/>
      <c r="G2582" s="1790"/>
      <c r="H2582" s="1425"/>
      <c r="I2582" s="1786">
        <v>44830</v>
      </c>
      <c r="J2582" s="1786"/>
      <c r="K2582" s="1071"/>
      <c r="L2582" s="1425">
        <v>788</v>
      </c>
      <c r="M2582" s="1071">
        <v>44824</v>
      </c>
      <c r="N2582" s="1072">
        <v>0</v>
      </c>
      <c r="O2582" s="1072">
        <v>0</v>
      </c>
      <c r="P2582" s="1072">
        <v>0</v>
      </c>
      <c r="Q2582" s="1072"/>
      <c r="R2582" s="1072"/>
      <c r="S2582" s="1072"/>
      <c r="T2582" s="1072"/>
      <c r="U2582" s="1072"/>
      <c r="V2582" s="1072"/>
      <c r="W2582" s="1072"/>
      <c r="X2582" s="1072"/>
      <c r="Y2582" s="1072"/>
      <c r="Z2582" s="1425"/>
      <c r="AA2582" s="1425"/>
      <c r="AB2582" s="1425"/>
      <c r="AC2582" s="1507">
        <f t="shared" si="877"/>
        <v>1000</v>
      </c>
      <c r="AD2582" s="1508">
        <f t="shared" si="878"/>
        <v>6010.2</v>
      </c>
      <c r="AE2582" s="14">
        <f t="shared" si="879"/>
        <v>-1500.5666666666666</v>
      </c>
      <c r="AF2582" s="14">
        <f t="shared" si="880"/>
        <v>0</v>
      </c>
      <c r="AG2582" s="14" t="e">
        <f t="shared" si="881"/>
        <v>#DIV/0!</v>
      </c>
      <c r="AH2582" s="14" t="e">
        <f t="shared" si="882"/>
        <v>#DIV/0!</v>
      </c>
      <c r="AI2582" s="14">
        <f t="shared" si="883"/>
        <v>1000</v>
      </c>
      <c r="AJ2582" s="650"/>
    </row>
    <row r="2583" spans="1:36" ht="15.75">
      <c r="A2583" s="1430">
        <v>51</v>
      </c>
      <c r="B2583" s="1791" t="s">
        <v>5428</v>
      </c>
      <c r="C2583" s="1073" t="s">
        <v>66</v>
      </c>
      <c r="D2583" s="1789">
        <v>18.28575</v>
      </c>
      <c r="E2583" s="1070">
        <v>50</v>
      </c>
      <c r="F2583" s="1425"/>
      <c r="G2583" s="1790"/>
      <c r="H2583" s="1425"/>
      <c r="I2583" s="1786">
        <v>44830</v>
      </c>
      <c r="J2583" s="1786"/>
      <c r="K2583" s="1071"/>
      <c r="L2583" s="1425">
        <v>788</v>
      </c>
      <c r="M2583" s="1071">
        <v>44824</v>
      </c>
      <c r="N2583" s="1072">
        <v>0</v>
      </c>
      <c r="O2583" s="1072">
        <v>0</v>
      </c>
      <c r="P2583" s="1072">
        <v>0</v>
      </c>
      <c r="Q2583" s="1072"/>
      <c r="R2583" s="1072"/>
      <c r="S2583" s="1072"/>
      <c r="T2583" s="1072"/>
      <c r="U2583" s="1072"/>
      <c r="V2583" s="1072"/>
      <c r="W2583" s="1072"/>
      <c r="X2583" s="1072"/>
      <c r="Y2583" s="1072"/>
      <c r="Z2583" s="1425"/>
      <c r="AA2583" s="1425"/>
      <c r="AB2583" s="1425"/>
      <c r="AC2583" s="1507">
        <f t="shared" si="877"/>
        <v>50</v>
      </c>
      <c r="AD2583" s="1508">
        <f t="shared" si="878"/>
        <v>914.28750000000002</v>
      </c>
      <c r="AE2583" s="14">
        <f t="shared" si="879"/>
        <v>-1500.5666666666666</v>
      </c>
      <c r="AF2583" s="14">
        <f t="shared" si="880"/>
        <v>0</v>
      </c>
      <c r="AG2583" s="14" t="e">
        <f t="shared" si="881"/>
        <v>#DIV/0!</v>
      </c>
      <c r="AH2583" s="14" t="e">
        <f t="shared" si="882"/>
        <v>#DIV/0!</v>
      </c>
      <c r="AI2583" s="14">
        <f t="shared" si="883"/>
        <v>50</v>
      </c>
      <c r="AJ2583" s="650"/>
    </row>
    <row r="2584" spans="1:36" ht="15.75">
      <c r="A2584" s="1430">
        <v>52</v>
      </c>
      <c r="B2584" s="1791" t="s">
        <v>5429</v>
      </c>
      <c r="C2584" s="1073" t="s">
        <v>66</v>
      </c>
      <c r="D2584" s="1789">
        <v>43.512</v>
      </c>
      <c r="E2584" s="1070">
        <v>100</v>
      </c>
      <c r="F2584" s="1425"/>
      <c r="G2584" s="1790"/>
      <c r="H2584" s="1425"/>
      <c r="I2584" s="1786">
        <v>44830</v>
      </c>
      <c r="J2584" s="1786"/>
      <c r="K2584" s="1071"/>
      <c r="L2584" s="1425">
        <v>788</v>
      </c>
      <c r="M2584" s="1071">
        <v>44824</v>
      </c>
      <c r="N2584" s="1072">
        <v>0</v>
      </c>
      <c r="O2584" s="1072">
        <v>0</v>
      </c>
      <c r="P2584" s="1072">
        <v>0</v>
      </c>
      <c r="Q2584" s="1072"/>
      <c r="R2584" s="1072"/>
      <c r="S2584" s="1072"/>
      <c r="T2584" s="1072"/>
      <c r="U2584" s="1072"/>
      <c r="V2584" s="1072"/>
      <c r="W2584" s="1072"/>
      <c r="X2584" s="1072"/>
      <c r="Y2584" s="1072"/>
      <c r="Z2584" s="1425"/>
      <c r="AA2584" s="1425"/>
      <c r="AB2584" s="1425"/>
      <c r="AC2584" s="1507">
        <f t="shared" si="877"/>
        <v>100</v>
      </c>
      <c r="AD2584" s="1508">
        <f t="shared" si="878"/>
        <v>4351.2</v>
      </c>
      <c r="AE2584" s="14">
        <f t="shared" si="879"/>
        <v>-1500.5666666666666</v>
      </c>
      <c r="AF2584" s="14">
        <f t="shared" si="880"/>
        <v>0</v>
      </c>
      <c r="AG2584" s="14" t="e">
        <f t="shared" si="881"/>
        <v>#DIV/0!</v>
      </c>
      <c r="AH2584" s="14" t="e">
        <f t="shared" si="882"/>
        <v>#DIV/0!</v>
      </c>
      <c r="AI2584" s="14">
        <f t="shared" si="883"/>
        <v>100</v>
      </c>
      <c r="AJ2584" s="650"/>
    </row>
    <row r="2585" spans="1:36" ht="15.75">
      <c r="A2585" s="1430">
        <v>53</v>
      </c>
      <c r="B2585" s="1791" t="s">
        <v>5496</v>
      </c>
      <c r="C2585" s="1073" t="s">
        <v>66</v>
      </c>
      <c r="D2585" s="1789">
        <v>17.3505</v>
      </c>
      <c r="E2585" s="1070">
        <v>100</v>
      </c>
      <c r="F2585" s="1425"/>
      <c r="G2585" s="1790"/>
      <c r="H2585" s="1425"/>
      <c r="I2585" s="1786">
        <v>44830</v>
      </c>
      <c r="J2585" s="1786"/>
      <c r="K2585" s="1071"/>
      <c r="L2585" s="1425">
        <v>788</v>
      </c>
      <c r="M2585" s="1071">
        <v>44824</v>
      </c>
      <c r="N2585" s="1072">
        <v>0</v>
      </c>
      <c r="O2585" s="1072">
        <v>0</v>
      </c>
      <c r="P2585" s="1072">
        <v>0</v>
      </c>
      <c r="Q2585" s="1072"/>
      <c r="R2585" s="1072"/>
      <c r="S2585" s="1072"/>
      <c r="T2585" s="1072"/>
      <c r="U2585" s="1072"/>
      <c r="V2585" s="1072"/>
      <c r="W2585" s="1072"/>
      <c r="X2585" s="1072"/>
      <c r="Y2585" s="1072"/>
      <c r="Z2585" s="1425"/>
      <c r="AA2585" s="1425"/>
      <c r="AB2585" s="1425"/>
      <c r="AC2585" s="1507">
        <f t="shared" si="877"/>
        <v>100</v>
      </c>
      <c r="AD2585" s="1508">
        <f t="shared" si="878"/>
        <v>1735.05</v>
      </c>
      <c r="AE2585" s="14">
        <f t="shared" si="879"/>
        <v>-1500.5666666666666</v>
      </c>
      <c r="AF2585" s="14">
        <f t="shared" si="880"/>
        <v>0</v>
      </c>
      <c r="AG2585" s="14" t="e">
        <f t="shared" si="881"/>
        <v>#DIV/0!</v>
      </c>
      <c r="AH2585" s="14" t="e">
        <f t="shared" si="882"/>
        <v>#DIV/0!</v>
      </c>
      <c r="AI2585" s="14">
        <f t="shared" si="883"/>
        <v>100</v>
      </c>
      <c r="AJ2585" s="650"/>
    </row>
    <row r="2586" spans="1:36" ht="15.75">
      <c r="A2586" s="1430">
        <v>54</v>
      </c>
      <c r="B2586" s="1791" t="s">
        <v>5431</v>
      </c>
      <c r="C2586" s="1073" t="s">
        <v>66</v>
      </c>
      <c r="D2586" s="1789">
        <v>41.734000000000002</v>
      </c>
      <c r="E2586" s="1070">
        <v>300</v>
      </c>
      <c r="F2586" s="1425"/>
      <c r="G2586" s="1790"/>
      <c r="H2586" s="1425"/>
      <c r="I2586" s="1786">
        <v>44830</v>
      </c>
      <c r="J2586" s="1786"/>
      <c r="K2586" s="1071"/>
      <c r="L2586" s="1425">
        <v>788</v>
      </c>
      <c r="M2586" s="1071">
        <v>44824</v>
      </c>
      <c r="N2586" s="1072">
        <v>0</v>
      </c>
      <c r="O2586" s="1072">
        <v>0</v>
      </c>
      <c r="P2586" s="1072">
        <v>0</v>
      </c>
      <c r="Q2586" s="1072"/>
      <c r="R2586" s="1072"/>
      <c r="S2586" s="1072"/>
      <c r="T2586" s="1072"/>
      <c r="U2586" s="1072"/>
      <c r="V2586" s="1072"/>
      <c r="W2586" s="1072"/>
      <c r="X2586" s="1072"/>
      <c r="Y2586" s="1072"/>
      <c r="Z2586" s="1425"/>
      <c r="AA2586" s="1425"/>
      <c r="AB2586" s="1425"/>
      <c r="AC2586" s="1507">
        <f t="shared" si="877"/>
        <v>300</v>
      </c>
      <c r="AD2586" s="1508">
        <f t="shared" si="878"/>
        <v>12520.2</v>
      </c>
      <c r="AE2586" s="14">
        <f t="shared" si="879"/>
        <v>-1500.5666666666666</v>
      </c>
      <c r="AF2586" s="14">
        <f t="shared" si="880"/>
        <v>0</v>
      </c>
      <c r="AG2586" s="14" t="e">
        <f t="shared" si="881"/>
        <v>#DIV/0!</v>
      </c>
      <c r="AH2586" s="14" t="e">
        <f t="shared" si="882"/>
        <v>#DIV/0!</v>
      </c>
      <c r="AI2586" s="14">
        <f t="shared" si="883"/>
        <v>300</v>
      </c>
      <c r="AJ2586" s="650"/>
    </row>
    <row r="2587" spans="1:36" ht="15.75">
      <c r="A2587" s="1430">
        <v>55</v>
      </c>
      <c r="B2587" s="1791" t="s">
        <v>5345</v>
      </c>
      <c r="C2587" s="1073" t="s">
        <v>66</v>
      </c>
      <c r="D2587" s="1789">
        <v>17.672999999999998</v>
      </c>
      <c r="E2587" s="1070">
        <v>50</v>
      </c>
      <c r="F2587" s="1425"/>
      <c r="G2587" s="1790"/>
      <c r="H2587" s="1425"/>
      <c r="I2587" s="1786">
        <v>44830</v>
      </c>
      <c r="J2587" s="1786"/>
      <c r="K2587" s="1071"/>
      <c r="L2587" s="1425">
        <v>788</v>
      </c>
      <c r="M2587" s="1071">
        <v>44824</v>
      </c>
      <c r="N2587" s="1072">
        <v>0</v>
      </c>
      <c r="O2587" s="1072">
        <v>0</v>
      </c>
      <c r="P2587" s="1072">
        <v>0</v>
      </c>
      <c r="Q2587" s="1072"/>
      <c r="R2587" s="1072"/>
      <c r="S2587" s="1072"/>
      <c r="T2587" s="1072"/>
      <c r="U2587" s="1072"/>
      <c r="V2587" s="1072"/>
      <c r="W2587" s="1072"/>
      <c r="X2587" s="1072"/>
      <c r="Y2587" s="1072"/>
      <c r="Z2587" s="1425"/>
      <c r="AA2587" s="1425"/>
      <c r="AB2587" s="1425"/>
      <c r="AC2587" s="1507">
        <f t="shared" si="877"/>
        <v>50</v>
      </c>
      <c r="AD2587" s="1508">
        <f t="shared" si="878"/>
        <v>883.64999999999986</v>
      </c>
      <c r="AE2587" s="14">
        <f t="shared" si="879"/>
        <v>-1500.5666666666666</v>
      </c>
      <c r="AF2587" s="14">
        <f t="shared" si="880"/>
        <v>0</v>
      </c>
      <c r="AG2587" s="14" t="e">
        <f t="shared" si="881"/>
        <v>#DIV/0!</v>
      </c>
      <c r="AH2587" s="14" t="e">
        <f t="shared" si="882"/>
        <v>#DIV/0!</v>
      </c>
      <c r="AI2587" s="14">
        <f t="shared" si="883"/>
        <v>50</v>
      </c>
      <c r="AJ2587" s="650"/>
    </row>
    <row r="2588" spans="1:36" ht="15.75">
      <c r="A2588" s="1430">
        <v>56</v>
      </c>
      <c r="B2588" s="1791" t="s">
        <v>5287</v>
      </c>
      <c r="C2588" s="1073" t="s">
        <v>66</v>
      </c>
      <c r="D2588" s="1789">
        <v>8.07</v>
      </c>
      <c r="E2588" s="1070">
        <v>100</v>
      </c>
      <c r="F2588" s="1425"/>
      <c r="G2588" s="1790"/>
      <c r="H2588" s="1425"/>
      <c r="I2588" s="1786">
        <v>44830</v>
      </c>
      <c r="J2588" s="1786"/>
      <c r="K2588" s="1071"/>
      <c r="L2588" s="1425">
        <v>788</v>
      </c>
      <c r="M2588" s="1071">
        <v>44824</v>
      </c>
      <c r="N2588" s="1072">
        <v>0</v>
      </c>
      <c r="O2588" s="1072">
        <v>0</v>
      </c>
      <c r="P2588" s="1072">
        <v>0</v>
      </c>
      <c r="Q2588" s="1072"/>
      <c r="R2588" s="1072"/>
      <c r="S2588" s="1072"/>
      <c r="T2588" s="1072"/>
      <c r="U2588" s="1072"/>
      <c r="V2588" s="1072"/>
      <c r="W2588" s="1072"/>
      <c r="X2588" s="1072"/>
      <c r="Y2588" s="1072"/>
      <c r="Z2588" s="1425"/>
      <c r="AA2588" s="1425"/>
      <c r="AB2588" s="1425"/>
      <c r="AC2588" s="1507">
        <f t="shared" si="877"/>
        <v>100</v>
      </c>
      <c r="AD2588" s="1508">
        <f t="shared" si="878"/>
        <v>807</v>
      </c>
      <c r="AE2588" s="14">
        <f t="shared" si="879"/>
        <v>-1500.5666666666666</v>
      </c>
      <c r="AF2588" s="14">
        <f t="shared" si="880"/>
        <v>0</v>
      </c>
      <c r="AG2588" s="14" t="e">
        <f t="shared" si="881"/>
        <v>#DIV/0!</v>
      </c>
      <c r="AH2588" s="14" t="e">
        <f t="shared" si="882"/>
        <v>#DIV/0!</v>
      </c>
      <c r="AI2588" s="14">
        <f t="shared" si="883"/>
        <v>100</v>
      </c>
      <c r="AJ2588" s="650"/>
    </row>
    <row r="2589" spans="1:36" ht="31.5">
      <c r="A2589" s="1430">
        <v>57</v>
      </c>
      <c r="B2589" s="1791" t="s">
        <v>5329</v>
      </c>
      <c r="C2589" s="1073" t="s">
        <v>66</v>
      </c>
      <c r="D2589" s="1789">
        <v>1.0490999999999999</v>
      </c>
      <c r="E2589" s="1070">
        <v>300</v>
      </c>
      <c r="F2589" s="1425"/>
      <c r="G2589" s="1790"/>
      <c r="H2589" s="1425"/>
      <c r="I2589" s="1786">
        <v>44830</v>
      </c>
      <c r="J2589" s="1786"/>
      <c r="K2589" s="1071"/>
      <c r="L2589" s="1425">
        <v>788</v>
      </c>
      <c r="M2589" s="1071">
        <v>44824</v>
      </c>
      <c r="N2589" s="1072">
        <v>0</v>
      </c>
      <c r="O2589" s="1072">
        <v>0</v>
      </c>
      <c r="P2589" s="1072">
        <v>0</v>
      </c>
      <c r="Q2589" s="1072"/>
      <c r="R2589" s="1072"/>
      <c r="S2589" s="1072"/>
      <c r="T2589" s="1072"/>
      <c r="U2589" s="1072"/>
      <c r="V2589" s="1072"/>
      <c r="W2589" s="1072"/>
      <c r="X2589" s="1072"/>
      <c r="Y2589" s="1072"/>
      <c r="Z2589" s="1425"/>
      <c r="AA2589" s="1425"/>
      <c r="AB2589" s="1425"/>
      <c r="AC2589" s="1507">
        <f t="shared" si="877"/>
        <v>300</v>
      </c>
      <c r="AD2589" s="1508">
        <f t="shared" si="878"/>
        <v>314.72999999999996</v>
      </c>
      <c r="AE2589" s="14">
        <f t="shared" si="879"/>
        <v>-1500.5666666666666</v>
      </c>
      <c r="AF2589" s="14">
        <f t="shared" si="880"/>
        <v>0</v>
      </c>
      <c r="AG2589" s="14" t="e">
        <f t="shared" si="881"/>
        <v>#DIV/0!</v>
      </c>
      <c r="AH2589" s="14" t="e">
        <f t="shared" si="882"/>
        <v>#DIV/0!</v>
      </c>
      <c r="AI2589" s="14">
        <f t="shared" si="883"/>
        <v>300</v>
      </c>
      <c r="AJ2589" s="650"/>
    </row>
    <row r="2590" spans="1:36" ht="40.5" customHeight="1">
      <c r="A2590" s="1430">
        <v>58</v>
      </c>
      <c r="B2590" s="1791" t="s">
        <v>5395</v>
      </c>
      <c r="C2590" s="1073" t="s">
        <v>66</v>
      </c>
      <c r="D2590" s="1789">
        <v>5.0002500000000003</v>
      </c>
      <c r="E2590" s="1070">
        <v>100</v>
      </c>
      <c r="F2590" s="1425"/>
      <c r="G2590" s="1790"/>
      <c r="H2590" s="1425"/>
      <c r="I2590" s="1786">
        <v>44830</v>
      </c>
      <c r="J2590" s="1786"/>
      <c r="K2590" s="1071"/>
      <c r="L2590" s="1425">
        <v>788</v>
      </c>
      <c r="M2590" s="1071">
        <v>44824</v>
      </c>
      <c r="N2590" s="1072">
        <v>0</v>
      </c>
      <c r="O2590" s="1072">
        <v>0</v>
      </c>
      <c r="P2590" s="1072">
        <v>0</v>
      </c>
      <c r="Q2590" s="1072"/>
      <c r="R2590" s="1072"/>
      <c r="S2590" s="1072"/>
      <c r="T2590" s="1072"/>
      <c r="U2590" s="1072"/>
      <c r="V2590" s="1072"/>
      <c r="W2590" s="1072"/>
      <c r="X2590" s="1072"/>
      <c r="Y2590" s="1072"/>
      <c r="Z2590" s="1425"/>
      <c r="AA2590" s="1425"/>
      <c r="AB2590" s="1425"/>
      <c r="AC2590" s="1507">
        <f t="shared" si="877"/>
        <v>100</v>
      </c>
      <c r="AD2590" s="1508">
        <f t="shared" si="878"/>
        <v>500.02500000000003</v>
      </c>
      <c r="AE2590" s="14">
        <f t="shared" si="879"/>
        <v>-1500.5666666666666</v>
      </c>
      <c r="AF2590" s="14">
        <f t="shared" si="880"/>
        <v>0</v>
      </c>
      <c r="AG2590" s="14" t="e">
        <f t="shared" si="881"/>
        <v>#DIV/0!</v>
      </c>
      <c r="AH2590" s="14" t="e">
        <f t="shared" si="882"/>
        <v>#DIV/0!</v>
      </c>
      <c r="AI2590" s="14">
        <f t="shared" si="883"/>
        <v>100</v>
      </c>
      <c r="AJ2590" s="650"/>
    </row>
    <row r="2591" spans="1:36" ht="28.5" customHeight="1">
      <c r="A2591" s="1430">
        <v>59</v>
      </c>
      <c r="B2591" s="1791" t="s">
        <v>5288</v>
      </c>
      <c r="C2591" s="1073" t="s">
        <v>66</v>
      </c>
      <c r="D2591" s="1789">
        <v>17.898</v>
      </c>
      <c r="E2591" s="1070">
        <v>200</v>
      </c>
      <c r="F2591" s="1425"/>
      <c r="G2591" s="1790"/>
      <c r="H2591" s="1425"/>
      <c r="I2591" s="1786">
        <v>44830</v>
      </c>
      <c r="J2591" s="1786"/>
      <c r="K2591" s="1071"/>
      <c r="L2591" s="1425">
        <v>788</v>
      </c>
      <c r="M2591" s="1071">
        <v>44824</v>
      </c>
      <c r="N2591" s="1072">
        <v>0</v>
      </c>
      <c r="O2591" s="1072">
        <v>0</v>
      </c>
      <c r="P2591" s="1072">
        <v>0</v>
      </c>
      <c r="Q2591" s="1072"/>
      <c r="R2591" s="1072"/>
      <c r="S2591" s="1072"/>
      <c r="T2591" s="1072"/>
      <c r="U2591" s="1072"/>
      <c r="V2591" s="1072"/>
      <c r="W2591" s="1072"/>
      <c r="X2591" s="1072"/>
      <c r="Y2591" s="1072"/>
      <c r="Z2591" s="1425"/>
      <c r="AA2591" s="1425"/>
      <c r="AB2591" s="1425"/>
      <c r="AC2591" s="1507">
        <f t="shared" si="877"/>
        <v>200</v>
      </c>
      <c r="AD2591" s="1508">
        <f t="shared" si="878"/>
        <v>3579.6</v>
      </c>
      <c r="AE2591" s="14">
        <f t="shared" si="879"/>
        <v>-1500.5666666666666</v>
      </c>
      <c r="AF2591" s="14">
        <f t="shared" si="880"/>
        <v>0</v>
      </c>
      <c r="AG2591" s="14" t="e">
        <f t="shared" si="881"/>
        <v>#DIV/0!</v>
      </c>
      <c r="AH2591" s="14" t="e">
        <f t="shared" si="882"/>
        <v>#DIV/0!</v>
      </c>
      <c r="AI2591" s="14">
        <f t="shared" si="883"/>
        <v>200</v>
      </c>
      <c r="AJ2591" s="650"/>
    </row>
    <row r="2592" spans="1:36" ht="28.5" customHeight="1">
      <c r="A2592" s="1430">
        <v>60</v>
      </c>
      <c r="B2592" s="655" t="s">
        <v>879</v>
      </c>
      <c r="C2592" s="1072" t="s">
        <v>66</v>
      </c>
      <c r="D2592" s="1785">
        <v>10.45978</v>
      </c>
      <c r="E2592" s="1070">
        <v>10500</v>
      </c>
      <c r="F2592" s="1425">
        <f>D2592*E2592</f>
        <v>109827.69</v>
      </c>
      <c r="G2592" s="1072"/>
      <c r="H2592" s="1425"/>
      <c r="I2592" s="1786">
        <v>44596</v>
      </c>
      <c r="J2592" s="1786">
        <v>52963</v>
      </c>
      <c r="K2592" s="1425"/>
      <c r="L2592" s="1425">
        <v>61</v>
      </c>
      <c r="M2592" s="1071">
        <v>44594</v>
      </c>
      <c r="N2592" s="1425">
        <v>0</v>
      </c>
      <c r="O2592" s="1425">
        <v>0</v>
      </c>
      <c r="P2592" s="1425">
        <v>0</v>
      </c>
      <c r="Q2592" s="1425"/>
      <c r="R2592" s="1425"/>
      <c r="S2592" s="1425"/>
      <c r="T2592" s="1425"/>
      <c r="U2592" s="1425"/>
      <c r="V2592" s="1425"/>
      <c r="W2592" s="1425"/>
      <c r="X2592" s="1425"/>
      <c r="Y2592" s="1425"/>
      <c r="Z2592" s="1425"/>
      <c r="AA2592" s="1425"/>
      <c r="AB2592" s="1425"/>
      <c r="AC2592" s="1507">
        <f t="shared" si="877"/>
        <v>10500</v>
      </c>
      <c r="AD2592" s="1508">
        <f t="shared" si="878"/>
        <v>109827.69</v>
      </c>
      <c r="AE2592" s="14">
        <f t="shared" si="879"/>
        <v>264.86666666666667</v>
      </c>
      <c r="AF2592" s="14">
        <f t="shared" si="880"/>
        <v>0</v>
      </c>
      <c r="AG2592" s="14" t="e">
        <f t="shared" si="881"/>
        <v>#DIV/0!</v>
      </c>
      <c r="AH2592" s="14" t="e">
        <f t="shared" si="882"/>
        <v>#DIV/0!</v>
      </c>
      <c r="AI2592" s="14">
        <f t="shared" si="883"/>
        <v>10500</v>
      </c>
      <c r="AJ2592" s="650"/>
    </row>
    <row r="2593" spans="1:36" ht="74.25" customHeight="1">
      <c r="A2593" s="1430">
        <v>61</v>
      </c>
      <c r="B2593" s="655" t="s">
        <v>879</v>
      </c>
      <c r="C2593" s="1072" t="s">
        <v>66</v>
      </c>
      <c r="D2593" s="1785">
        <v>82.577290000000005</v>
      </c>
      <c r="E2593" s="1070">
        <v>1700</v>
      </c>
      <c r="F2593" s="1425">
        <f>D2593*E2593</f>
        <v>140381.39300000001</v>
      </c>
      <c r="G2593" s="1072"/>
      <c r="H2593" s="1425"/>
      <c r="I2593" s="1786">
        <v>44596</v>
      </c>
      <c r="J2593" s="1786">
        <v>52963</v>
      </c>
      <c r="K2593" s="1425"/>
      <c r="L2593" s="1425">
        <v>61</v>
      </c>
      <c r="M2593" s="1071">
        <v>44594</v>
      </c>
      <c r="N2593" s="1425">
        <v>0</v>
      </c>
      <c r="O2593" s="1425">
        <v>0</v>
      </c>
      <c r="P2593" s="1425">
        <v>0</v>
      </c>
      <c r="Q2593" s="1425"/>
      <c r="R2593" s="1425"/>
      <c r="S2593" s="1425"/>
      <c r="T2593" s="1425"/>
      <c r="U2593" s="1425"/>
      <c r="V2593" s="1425"/>
      <c r="W2593" s="1425"/>
      <c r="X2593" s="1425"/>
      <c r="Y2593" s="1425"/>
      <c r="Z2593" s="1425"/>
      <c r="AA2593" s="1425"/>
      <c r="AB2593" s="1425"/>
      <c r="AC2593" s="1507">
        <f t="shared" si="877"/>
        <v>1700</v>
      </c>
      <c r="AD2593" s="1508">
        <f t="shared" si="878"/>
        <v>140381.39300000001</v>
      </c>
      <c r="AE2593" s="14">
        <f t="shared" si="879"/>
        <v>264.86666666666667</v>
      </c>
      <c r="AF2593" s="14">
        <f t="shared" si="880"/>
        <v>0</v>
      </c>
      <c r="AG2593" s="14" t="e">
        <f t="shared" si="881"/>
        <v>#DIV/0!</v>
      </c>
      <c r="AH2593" s="14" t="e">
        <f t="shared" si="882"/>
        <v>#DIV/0!</v>
      </c>
      <c r="AI2593" s="14">
        <f t="shared" si="883"/>
        <v>1700</v>
      </c>
      <c r="AJ2593" s="650"/>
    </row>
    <row r="2594" spans="1:36" ht="15.75" customHeight="1">
      <c r="A2594" s="1430">
        <v>62</v>
      </c>
      <c r="B2594" s="655" t="s">
        <v>879</v>
      </c>
      <c r="C2594" s="1072" t="s">
        <v>66</v>
      </c>
      <c r="D2594" s="1785">
        <v>81.809479999999994</v>
      </c>
      <c r="E2594" s="1070">
        <v>5600</v>
      </c>
      <c r="F2594" s="1425">
        <f>D2594*E2594</f>
        <v>458133.08799999999</v>
      </c>
      <c r="G2594" s="1072"/>
      <c r="H2594" s="1425"/>
      <c r="I2594" s="1786">
        <v>44596</v>
      </c>
      <c r="J2594" s="1786">
        <v>52963</v>
      </c>
      <c r="K2594" s="1425"/>
      <c r="L2594" s="1425">
        <v>61</v>
      </c>
      <c r="M2594" s="1071">
        <v>44594</v>
      </c>
      <c r="N2594" s="1425">
        <v>0</v>
      </c>
      <c r="O2594" s="1425">
        <v>0</v>
      </c>
      <c r="P2594" s="1425">
        <v>0</v>
      </c>
      <c r="Q2594" s="1425"/>
      <c r="R2594" s="1425"/>
      <c r="S2594" s="1425"/>
      <c r="T2594" s="1425"/>
      <c r="U2594" s="1425"/>
      <c r="V2594" s="1425"/>
      <c r="W2594" s="1425"/>
      <c r="X2594" s="1425"/>
      <c r="Y2594" s="1425"/>
      <c r="Z2594" s="1425"/>
      <c r="AA2594" s="1425"/>
      <c r="AB2594" s="1425"/>
      <c r="AC2594" s="1507">
        <f t="shared" si="877"/>
        <v>5600</v>
      </c>
      <c r="AD2594" s="1508">
        <f t="shared" si="878"/>
        <v>458133.08799999999</v>
      </c>
      <c r="AE2594" s="14">
        <f t="shared" si="879"/>
        <v>264.86666666666667</v>
      </c>
      <c r="AF2594" s="14">
        <f t="shared" si="880"/>
        <v>0</v>
      </c>
      <c r="AG2594" s="14" t="e">
        <f t="shared" si="881"/>
        <v>#DIV/0!</v>
      </c>
      <c r="AH2594" s="14" t="e">
        <f t="shared" si="882"/>
        <v>#DIV/0!</v>
      </c>
      <c r="AI2594" s="14">
        <f t="shared" si="883"/>
        <v>5600</v>
      </c>
      <c r="AJ2594" s="650"/>
    </row>
    <row r="2595" spans="1:36" ht="19.5" customHeight="1">
      <c r="A2595" s="4139" t="s">
        <v>5065</v>
      </c>
      <c r="B2595" s="4139"/>
      <c r="C2595" s="4139"/>
      <c r="D2595" s="4139"/>
      <c r="E2595" s="4139"/>
      <c r="F2595" s="4139"/>
      <c r="G2595" s="4139"/>
      <c r="H2595" s="4139"/>
      <c r="I2595" s="4139"/>
      <c r="J2595" s="4139"/>
      <c r="K2595" s="4139"/>
      <c r="L2595" s="4139"/>
      <c r="M2595" s="4139"/>
      <c r="N2595" s="4139"/>
      <c r="O2595" s="4139"/>
      <c r="P2595" s="4139"/>
      <c r="Q2595" s="4139"/>
      <c r="R2595" s="4139"/>
      <c r="S2595" s="4139"/>
      <c r="T2595" s="4139"/>
      <c r="U2595" s="4139"/>
      <c r="V2595" s="4139"/>
      <c r="W2595" s="4139"/>
      <c r="X2595" s="4139"/>
      <c r="Y2595" s="4139"/>
      <c r="Z2595" s="4139"/>
      <c r="AA2595" s="4139"/>
      <c r="AB2595" s="4139"/>
      <c r="AC2595" s="4139"/>
      <c r="AD2595" s="4139"/>
      <c r="AE2595" s="4139"/>
      <c r="AF2595" s="4139"/>
      <c r="AG2595" s="4139"/>
      <c r="AH2595" s="4139"/>
      <c r="AI2595" s="4139"/>
      <c r="AJ2595" s="4139"/>
    </row>
    <row r="2596" spans="1:36" ht="21.75" customHeight="1">
      <c r="A2596" s="1430">
        <v>63</v>
      </c>
      <c r="B2596" s="655" t="s">
        <v>3444</v>
      </c>
      <c r="C2596" s="1072" t="s">
        <v>63</v>
      </c>
      <c r="D2596" s="1785">
        <v>1</v>
      </c>
      <c r="E2596" s="1070">
        <v>1030</v>
      </c>
      <c r="F2596" s="1425">
        <f t="shared" ref="F2596:F2606" si="884">D2596*E2596</f>
        <v>1030</v>
      </c>
      <c r="G2596" s="1072"/>
      <c r="H2596" s="1425"/>
      <c r="I2596" s="1786">
        <v>44728</v>
      </c>
      <c r="J2596" s="1786"/>
      <c r="K2596" s="1425"/>
      <c r="L2596" s="1425"/>
      <c r="M2596" s="1071"/>
      <c r="N2596" s="1425">
        <v>0</v>
      </c>
      <c r="O2596" s="1425">
        <v>0</v>
      </c>
      <c r="P2596" s="1425">
        <v>0</v>
      </c>
      <c r="Q2596" s="1425"/>
      <c r="R2596" s="1425"/>
      <c r="S2596" s="1425"/>
      <c r="T2596" s="1425"/>
      <c r="U2596" s="1425"/>
      <c r="V2596" s="1425"/>
      <c r="W2596" s="1425"/>
      <c r="X2596" s="1425"/>
      <c r="Y2596" s="1425"/>
      <c r="Z2596" s="1425"/>
      <c r="AA2596" s="1425"/>
      <c r="AB2596" s="1425"/>
      <c r="AC2596" s="1507">
        <f t="shared" ref="AC2596:AC2620" si="885">E2596+G2596-N2596-O2596-AA2596-P2596-Q2596-R2596-S2596-T2596-U2596-V2596-W2596-X2596-Y2596</f>
        <v>1030</v>
      </c>
      <c r="AD2596" s="1508">
        <f t="shared" ref="AD2596:AD2620" si="886">D2596*AC2596</f>
        <v>1030</v>
      </c>
      <c r="AE2596" s="14">
        <f t="shared" ref="AE2596:AE2620" si="887">(J2596-"01.04.2023")/30</f>
        <v>-1500.5666666666666</v>
      </c>
      <c r="AF2596" s="14">
        <f t="shared" ref="AF2596:AF2620" si="888">(N2596+O2596+P2596+Q2596+R2596+S2596+T2596+U2596+V2596+W2596+X2596+Y2596)/3</f>
        <v>0</v>
      </c>
      <c r="AG2596" s="14" t="e">
        <f t="shared" ref="AG2596:AG2620" si="889">AC2596/AF2596</f>
        <v>#DIV/0!</v>
      </c>
      <c r="AH2596" s="14" t="e">
        <f t="shared" ref="AH2596:AH2620" si="890">AG2596-AE2596</f>
        <v>#DIV/0!</v>
      </c>
      <c r="AI2596" s="14">
        <f t="shared" ref="AI2596:AI2620" si="891">AC2596-(AE2596*AF2596)</f>
        <v>1030</v>
      </c>
      <c r="AJ2596" s="650"/>
    </row>
    <row r="2597" spans="1:36" ht="15.75" customHeight="1">
      <c r="A2597" s="1430">
        <v>64</v>
      </c>
      <c r="B2597" s="655" t="s">
        <v>5066</v>
      </c>
      <c r="C2597" s="1072" t="s">
        <v>66</v>
      </c>
      <c r="D2597" s="1785">
        <v>1</v>
      </c>
      <c r="E2597" s="1070">
        <v>700</v>
      </c>
      <c r="F2597" s="1425">
        <f t="shared" si="884"/>
        <v>700</v>
      </c>
      <c r="G2597" s="1072"/>
      <c r="H2597" s="1425"/>
      <c r="I2597" s="1786">
        <v>44742</v>
      </c>
      <c r="J2597" s="1786"/>
      <c r="K2597" s="1425"/>
      <c r="L2597" s="1425"/>
      <c r="M2597" s="1071"/>
      <c r="N2597" s="1425">
        <v>0</v>
      </c>
      <c r="O2597" s="1425">
        <v>0</v>
      </c>
      <c r="P2597" s="1425">
        <v>40</v>
      </c>
      <c r="Q2597" s="1425"/>
      <c r="R2597" s="1425"/>
      <c r="S2597" s="1425"/>
      <c r="T2597" s="1425"/>
      <c r="U2597" s="1425"/>
      <c r="V2597" s="1425"/>
      <c r="W2597" s="1425"/>
      <c r="X2597" s="1425"/>
      <c r="Y2597" s="1425"/>
      <c r="Z2597" s="1425"/>
      <c r="AA2597" s="1425"/>
      <c r="AB2597" s="1425"/>
      <c r="AC2597" s="1507">
        <f t="shared" si="885"/>
        <v>660</v>
      </c>
      <c r="AD2597" s="1508">
        <f t="shared" si="886"/>
        <v>660</v>
      </c>
      <c r="AE2597" s="14">
        <f t="shared" si="887"/>
        <v>-1500.5666666666666</v>
      </c>
      <c r="AF2597" s="14">
        <f t="shared" si="888"/>
        <v>13.333333333333334</v>
      </c>
      <c r="AG2597" s="14">
        <f t="shared" si="889"/>
        <v>49.5</v>
      </c>
      <c r="AH2597" s="14">
        <f t="shared" si="890"/>
        <v>1550.0666666666666</v>
      </c>
      <c r="AI2597" s="14">
        <f t="shared" si="891"/>
        <v>20667.555555555555</v>
      </c>
      <c r="AJ2597" s="650"/>
    </row>
    <row r="2598" spans="1:36" ht="31.5">
      <c r="A2598" s="1430">
        <v>65</v>
      </c>
      <c r="B2598" s="655" t="s">
        <v>5067</v>
      </c>
      <c r="C2598" s="1072" t="s">
        <v>66</v>
      </c>
      <c r="D2598" s="1785">
        <v>1</v>
      </c>
      <c r="E2598" s="1070">
        <v>3120</v>
      </c>
      <c r="F2598" s="1425">
        <f t="shared" si="884"/>
        <v>3120</v>
      </c>
      <c r="G2598" s="1072"/>
      <c r="H2598" s="1425"/>
      <c r="I2598" s="1786">
        <v>44742</v>
      </c>
      <c r="J2598" s="1786"/>
      <c r="K2598" s="1425"/>
      <c r="L2598" s="1425"/>
      <c r="M2598" s="1071"/>
      <c r="N2598" s="1425">
        <v>0</v>
      </c>
      <c r="O2598" s="1425">
        <v>0</v>
      </c>
      <c r="P2598" s="1425">
        <v>20</v>
      </c>
      <c r="Q2598" s="1425"/>
      <c r="R2598" s="1425"/>
      <c r="S2598" s="1425"/>
      <c r="T2598" s="1425"/>
      <c r="U2598" s="1425"/>
      <c r="V2598" s="1425"/>
      <c r="W2598" s="1425"/>
      <c r="X2598" s="1425"/>
      <c r="Y2598" s="1425"/>
      <c r="Z2598" s="1425"/>
      <c r="AA2598" s="1425"/>
      <c r="AB2598" s="1425"/>
      <c r="AC2598" s="1507">
        <f t="shared" si="885"/>
        <v>3100</v>
      </c>
      <c r="AD2598" s="1508">
        <f t="shared" si="886"/>
        <v>3100</v>
      </c>
      <c r="AE2598" s="14">
        <f t="shared" si="887"/>
        <v>-1500.5666666666666</v>
      </c>
      <c r="AF2598" s="14">
        <f t="shared" si="888"/>
        <v>6.666666666666667</v>
      </c>
      <c r="AG2598" s="14">
        <f t="shared" si="889"/>
        <v>465</v>
      </c>
      <c r="AH2598" s="14">
        <f t="shared" si="890"/>
        <v>1965.5666666666666</v>
      </c>
      <c r="AI2598" s="14">
        <f t="shared" si="891"/>
        <v>13103.777777777777</v>
      </c>
      <c r="AJ2598" s="650"/>
    </row>
    <row r="2599" spans="1:36" ht="15.75">
      <c r="A2599" s="1430">
        <v>66</v>
      </c>
      <c r="B2599" s="1787" t="s">
        <v>4327</v>
      </c>
      <c r="C2599" s="1072" t="s">
        <v>176</v>
      </c>
      <c r="D2599" s="1785">
        <v>1</v>
      </c>
      <c r="E2599" s="1070">
        <v>90</v>
      </c>
      <c r="F2599" s="1425">
        <f t="shared" si="884"/>
        <v>90</v>
      </c>
      <c r="G2599" s="1072"/>
      <c r="H2599" s="1425"/>
      <c r="I2599" s="1786">
        <v>44770</v>
      </c>
      <c r="J2599" s="1786"/>
      <c r="K2599" s="1425"/>
      <c r="L2599" s="1425"/>
      <c r="M2599" s="1071"/>
      <c r="N2599" s="1425">
        <v>45</v>
      </c>
      <c r="O2599" s="1425">
        <v>0</v>
      </c>
      <c r="P2599" s="1425">
        <v>0</v>
      </c>
      <c r="Q2599" s="1425"/>
      <c r="R2599" s="1425"/>
      <c r="S2599" s="1425"/>
      <c r="T2599" s="1425"/>
      <c r="U2599" s="1425"/>
      <c r="V2599" s="1425"/>
      <c r="W2599" s="1425"/>
      <c r="X2599" s="1425"/>
      <c r="Y2599" s="1425"/>
      <c r="Z2599" s="1425"/>
      <c r="AA2599" s="1425"/>
      <c r="AB2599" s="1425"/>
      <c r="AC2599" s="1507">
        <f t="shared" si="885"/>
        <v>45</v>
      </c>
      <c r="AD2599" s="1508">
        <f t="shared" si="886"/>
        <v>45</v>
      </c>
      <c r="AE2599" s="14">
        <f t="shared" si="887"/>
        <v>-1500.5666666666666</v>
      </c>
      <c r="AF2599" s="14">
        <f t="shared" si="888"/>
        <v>15</v>
      </c>
      <c r="AG2599" s="14">
        <f t="shared" si="889"/>
        <v>3</v>
      </c>
      <c r="AH2599" s="14">
        <f t="shared" si="890"/>
        <v>1503.5666666666666</v>
      </c>
      <c r="AI2599" s="14">
        <f t="shared" si="891"/>
        <v>22553.5</v>
      </c>
      <c r="AJ2599" s="650"/>
    </row>
    <row r="2600" spans="1:36" ht="32.25" customHeight="1">
      <c r="A2600" s="1430">
        <v>67</v>
      </c>
      <c r="B2600" s="1787" t="s">
        <v>3661</v>
      </c>
      <c r="C2600" s="1072" t="s">
        <v>836</v>
      </c>
      <c r="D2600" s="1785">
        <v>1</v>
      </c>
      <c r="E2600" s="1070">
        <v>98</v>
      </c>
      <c r="F2600" s="1425">
        <f t="shared" si="884"/>
        <v>98</v>
      </c>
      <c r="G2600" s="1072"/>
      <c r="H2600" s="1425"/>
      <c r="I2600" s="1786">
        <v>44749</v>
      </c>
      <c r="J2600" s="1786"/>
      <c r="K2600" s="1425"/>
      <c r="L2600" s="1425"/>
      <c r="M2600" s="1071"/>
      <c r="N2600" s="1425">
        <v>22</v>
      </c>
      <c r="O2600" s="1425">
        <v>0</v>
      </c>
      <c r="P2600" s="1425">
        <v>54</v>
      </c>
      <c r="Q2600" s="1425"/>
      <c r="R2600" s="1425"/>
      <c r="S2600" s="1425"/>
      <c r="T2600" s="1425"/>
      <c r="U2600" s="1425"/>
      <c r="V2600" s="1425"/>
      <c r="W2600" s="1425"/>
      <c r="X2600" s="1425"/>
      <c r="Y2600" s="1425"/>
      <c r="Z2600" s="1425"/>
      <c r="AA2600" s="1425"/>
      <c r="AB2600" s="1425"/>
      <c r="AC2600" s="1507">
        <f t="shared" si="885"/>
        <v>22</v>
      </c>
      <c r="AD2600" s="1508">
        <f t="shared" si="886"/>
        <v>22</v>
      </c>
      <c r="AE2600" s="14">
        <f t="shared" si="887"/>
        <v>-1500.5666666666666</v>
      </c>
      <c r="AF2600" s="14">
        <f t="shared" si="888"/>
        <v>25.333333333333332</v>
      </c>
      <c r="AG2600" s="14">
        <f t="shared" si="889"/>
        <v>0.86842105263157898</v>
      </c>
      <c r="AH2600" s="14">
        <f t="shared" si="890"/>
        <v>1501.4350877192983</v>
      </c>
      <c r="AI2600" s="14">
        <f t="shared" si="891"/>
        <v>38036.35555555555</v>
      </c>
      <c r="AJ2600" s="650"/>
    </row>
    <row r="2601" spans="1:36" ht="32.25" customHeight="1">
      <c r="A2601" s="1430">
        <v>68</v>
      </c>
      <c r="B2601" s="1787" t="s">
        <v>4328</v>
      </c>
      <c r="C2601" s="1072" t="s">
        <v>182</v>
      </c>
      <c r="D2601" s="1785">
        <v>1</v>
      </c>
      <c r="E2601" s="1070">
        <v>182</v>
      </c>
      <c r="F2601" s="1425">
        <f t="shared" si="884"/>
        <v>182</v>
      </c>
      <c r="G2601" s="1072"/>
      <c r="H2601" s="1425"/>
      <c r="I2601" s="1786">
        <v>44764</v>
      </c>
      <c r="J2601" s="1786"/>
      <c r="K2601" s="1425"/>
      <c r="L2601" s="1425"/>
      <c r="M2601" s="1071"/>
      <c r="N2601" s="1425">
        <v>0</v>
      </c>
      <c r="O2601" s="1425">
        <v>0</v>
      </c>
      <c r="P2601" s="1425">
        <v>0</v>
      </c>
      <c r="Q2601" s="1425"/>
      <c r="R2601" s="1425"/>
      <c r="S2601" s="1425"/>
      <c r="T2601" s="1425"/>
      <c r="U2601" s="1425"/>
      <c r="V2601" s="1425"/>
      <c r="W2601" s="1425"/>
      <c r="X2601" s="1425"/>
      <c r="Y2601" s="1425"/>
      <c r="Z2601" s="1425"/>
      <c r="AA2601" s="1425"/>
      <c r="AB2601" s="1425"/>
      <c r="AC2601" s="1507">
        <f t="shared" si="885"/>
        <v>182</v>
      </c>
      <c r="AD2601" s="1508">
        <f t="shared" si="886"/>
        <v>182</v>
      </c>
      <c r="AE2601" s="14">
        <f t="shared" si="887"/>
        <v>-1500.5666666666666</v>
      </c>
      <c r="AF2601" s="14">
        <f t="shared" si="888"/>
        <v>0</v>
      </c>
      <c r="AG2601" s="14" t="e">
        <f t="shared" si="889"/>
        <v>#DIV/0!</v>
      </c>
      <c r="AH2601" s="14" t="e">
        <f t="shared" si="890"/>
        <v>#DIV/0!</v>
      </c>
      <c r="AI2601" s="14">
        <f t="shared" si="891"/>
        <v>182</v>
      </c>
      <c r="AJ2601" s="650"/>
    </row>
    <row r="2602" spans="1:36" ht="32.25" customHeight="1">
      <c r="A2602" s="1430">
        <v>69</v>
      </c>
      <c r="B2602" s="1787" t="s">
        <v>6272</v>
      </c>
      <c r="C2602" s="1072" t="s">
        <v>66</v>
      </c>
      <c r="D2602" s="1785">
        <v>1251.8399999999999</v>
      </c>
      <c r="E2602" s="1070">
        <v>110.9</v>
      </c>
      <c r="F2602" s="1425">
        <f t="shared" si="884"/>
        <v>138829.05600000001</v>
      </c>
      <c r="G2602" s="1072"/>
      <c r="H2602" s="1425"/>
      <c r="I2602" s="1786">
        <v>44765</v>
      </c>
      <c r="J2602" s="1786"/>
      <c r="K2602" s="1425"/>
      <c r="L2602" s="1425"/>
      <c r="M2602" s="1071"/>
      <c r="N2602" s="1425">
        <v>0</v>
      </c>
      <c r="O2602" s="1425">
        <v>103.9</v>
      </c>
      <c r="P2602" s="1425">
        <v>1</v>
      </c>
      <c r="Q2602" s="1425"/>
      <c r="R2602" s="1425"/>
      <c r="S2602" s="1425"/>
      <c r="T2602" s="1425"/>
      <c r="U2602" s="1425"/>
      <c r="V2602" s="1425"/>
      <c r="W2602" s="1425"/>
      <c r="X2602" s="1425"/>
      <c r="Y2602" s="1425"/>
      <c r="Z2602" s="1425"/>
      <c r="AA2602" s="1425"/>
      <c r="AB2602" s="1425"/>
      <c r="AC2602" s="1507">
        <f t="shared" si="885"/>
        <v>6</v>
      </c>
      <c r="AD2602" s="1508">
        <f t="shared" si="886"/>
        <v>7511.0399999999991</v>
      </c>
      <c r="AE2602" s="14">
        <f t="shared" si="887"/>
        <v>-1500.5666666666666</v>
      </c>
      <c r="AF2602" s="14">
        <f t="shared" si="888"/>
        <v>34.966666666666669</v>
      </c>
      <c r="AG2602" s="14">
        <f t="shared" si="889"/>
        <v>0.17159199237368922</v>
      </c>
      <c r="AH2602" s="14">
        <f t="shared" si="890"/>
        <v>1500.7382586590402</v>
      </c>
      <c r="AI2602" s="14">
        <f t="shared" si="891"/>
        <v>52475.814444444448</v>
      </c>
      <c r="AJ2602" s="650"/>
    </row>
    <row r="2603" spans="1:36" ht="32.25" customHeight="1">
      <c r="A2603" s="1430">
        <v>70</v>
      </c>
      <c r="B2603" s="1787" t="s">
        <v>6273</v>
      </c>
      <c r="C2603" s="1072" t="s">
        <v>836</v>
      </c>
      <c r="D2603" s="1785">
        <v>1</v>
      </c>
      <c r="E2603" s="1070">
        <v>135</v>
      </c>
      <c r="F2603" s="1425">
        <f t="shared" si="884"/>
        <v>135</v>
      </c>
      <c r="G2603" s="1072"/>
      <c r="H2603" s="1425"/>
      <c r="I2603" s="1786">
        <v>44784</v>
      </c>
      <c r="J2603" s="1786"/>
      <c r="K2603" s="1425"/>
      <c r="L2603" s="1425"/>
      <c r="M2603" s="1071"/>
      <c r="N2603" s="1425">
        <v>0</v>
      </c>
      <c r="O2603" s="1425">
        <v>0</v>
      </c>
      <c r="P2603" s="1425">
        <v>36</v>
      </c>
      <c r="Q2603" s="1425"/>
      <c r="R2603" s="1425"/>
      <c r="S2603" s="1425"/>
      <c r="T2603" s="1425"/>
      <c r="U2603" s="1425"/>
      <c r="V2603" s="1425"/>
      <c r="W2603" s="1425"/>
      <c r="X2603" s="1425"/>
      <c r="Y2603" s="1425"/>
      <c r="Z2603" s="1425"/>
      <c r="AA2603" s="1425"/>
      <c r="AB2603" s="1425"/>
      <c r="AC2603" s="1507">
        <f t="shared" si="885"/>
        <v>99</v>
      </c>
      <c r="AD2603" s="1508">
        <f t="shared" si="886"/>
        <v>99</v>
      </c>
      <c r="AE2603" s="14">
        <f t="shared" si="887"/>
        <v>-1500.5666666666666</v>
      </c>
      <c r="AF2603" s="14">
        <f t="shared" si="888"/>
        <v>12</v>
      </c>
      <c r="AG2603" s="14">
        <f t="shared" si="889"/>
        <v>8.25</v>
      </c>
      <c r="AH2603" s="14">
        <f t="shared" si="890"/>
        <v>1508.8166666666666</v>
      </c>
      <c r="AI2603" s="14">
        <f t="shared" si="891"/>
        <v>18105.8</v>
      </c>
      <c r="AJ2603" s="650"/>
    </row>
    <row r="2604" spans="1:36" ht="31.5" customHeight="1">
      <c r="A2604" s="1430">
        <v>71</v>
      </c>
      <c r="B2604" s="1787" t="s">
        <v>5026</v>
      </c>
      <c r="C2604" s="1072" t="s">
        <v>66</v>
      </c>
      <c r="D2604" s="1785">
        <v>1</v>
      </c>
      <c r="E2604" s="1070">
        <v>500</v>
      </c>
      <c r="F2604" s="1425">
        <f t="shared" si="884"/>
        <v>500</v>
      </c>
      <c r="G2604" s="1072"/>
      <c r="H2604" s="1425"/>
      <c r="I2604" s="1786">
        <v>44777</v>
      </c>
      <c r="J2604" s="1786"/>
      <c r="K2604" s="1425"/>
      <c r="L2604" s="1425"/>
      <c r="M2604" s="1071"/>
      <c r="N2604" s="1425">
        <v>0</v>
      </c>
      <c r="O2604" s="1425">
        <v>0</v>
      </c>
      <c r="P2604" s="1425">
        <v>0</v>
      </c>
      <c r="Q2604" s="1425"/>
      <c r="R2604" s="1425"/>
      <c r="S2604" s="1425"/>
      <c r="T2604" s="1425"/>
      <c r="U2604" s="1425"/>
      <c r="V2604" s="1425"/>
      <c r="W2604" s="1425"/>
      <c r="X2604" s="1425"/>
      <c r="Y2604" s="1425"/>
      <c r="Z2604" s="1425"/>
      <c r="AA2604" s="1425"/>
      <c r="AB2604" s="1425"/>
      <c r="AC2604" s="1507">
        <f t="shared" si="885"/>
        <v>500</v>
      </c>
      <c r="AD2604" s="1508">
        <f t="shared" si="886"/>
        <v>500</v>
      </c>
      <c r="AE2604" s="14">
        <f t="shared" si="887"/>
        <v>-1500.5666666666666</v>
      </c>
      <c r="AF2604" s="14">
        <f t="shared" si="888"/>
        <v>0</v>
      </c>
      <c r="AG2604" s="14" t="e">
        <f t="shared" si="889"/>
        <v>#DIV/0!</v>
      </c>
      <c r="AH2604" s="14" t="e">
        <f t="shared" si="890"/>
        <v>#DIV/0!</v>
      </c>
      <c r="AI2604" s="14">
        <f t="shared" si="891"/>
        <v>500</v>
      </c>
      <c r="AJ2604" s="650"/>
    </row>
    <row r="2605" spans="1:36" ht="31.5" customHeight="1">
      <c r="A2605" s="1430">
        <v>72</v>
      </c>
      <c r="B2605" s="1787" t="s">
        <v>7759</v>
      </c>
      <c r="C2605" s="1072" t="s">
        <v>182</v>
      </c>
      <c r="D2605" s="1785">
        <v>1</v>
      </c>
      <c r="E2605" s="1070">
        <v>7.8</v>
      </c>
      <c r="F2605" s="1425">
        <f t="shared" si="884"/>
        <v>7.8</v>
      </c>
      <c r="G2605" s="1072"/>
      <c r="H2605" s="1425"/>
      <c r="I2605" s="1786">
        <v>44907</v>
      </c>
      <c r="J2605" s="1786"/>
      <c r="K2605" s="1425"/>
      <c r="L2605" s="1425"/>
      <c r="M2605" s="1071"/>
      <c r="N2605" s="1425">
        <v>0</v>
      </c>
      <c r="O2605" s="1425">
        <v>1.42</v>
      </c>
      <c r="P2605" s="1425">
        <v>3.42</v>
      </c>
      <c r="Q2605" s="1425"/>
      <c r="R2605" s="1425"/>
      <c r="S2605" s="1425"/>
      <c r="T2605" s="1425"/>
      <c r="U2605" s="1425"/>
      <c r="V2605" s="1425"/>
      <c r="W2605" s="1425"/>
      <c r="X2605" s="1425"/>
      <c r="Y2605" s="1070"/>
      <c r="Z2605" s="1425"/>
      <c r="AA2605" s="1425"/>
      <c r="AB2605" s="1425"/>
      <c r="AC2605" s="1507">
        <f t="shared" si="885"/>
        <v>2.96</v>
      </c>
      <c r="AD2605" s="1508">
        <f t="shared" si="886"/>
        <v>2.96</v>
      </c>
      <c r="AE2605" s="14">
        <f t="shared" si="887"/>
        <v>-1500.5666666666666</v>
      </c>
      <c r="AF2605" s="14">
        <f t="shared" si="888"/>
        <v>1.6133333333333333</v>
      </c>
      <c r="AG2605" s="14">
        <f t="shared" si="889"/>
        <v>1.834710743801653</v>
      </c>
      <c r="AH2605" s="14">
        <f t="shared" si="890"/>
        <v>1502.4013774104683</v>
      </c>
      <c r="AI2605" s="14">
        <f t="shared" si="891"/>
        <v>2423.8742222222222</v>
      </c>
      <c r="AJ2605" s="650"/>
    </row>
    <row r="2606" spans="1:36" ht="47.25">
      <c r="A2606" s="1430">
        <v>74</v>
      </c>
      <c r="B2606" s="1787" t="s">
        <v>7486</v>
      </c>
      <c r="C2606" s="1072" t="s">
        <v>66</v>
      </c>
      <c r="D2606" s="1785">
        <v>1</v>
      </c>
      <c r="E2606" s="1070">
        <v>174</v>
      </c>
      <c r="F2606" s="1425">
        <f t="shared" si="884"/>
        <v>174</v>
      </c>
      <c r="G2606" s="1072"/>
      <c r="H2606" s="1425"/>
      <c r="I2606" s="1786">
        <v>44907</v>
      </c>
      <c r="J2606" s="1786"/>
      <c r="K2606" s="1425"/>
      <c r="L2606" s="1425"/>
      <c r="M2606" s="1071"/>
      <c r="N2606" s="1425">
        <v>0</v>
      </c>
      <c r="O2606" s="1425">
        <v>0</v>
      </c>
      <c r="P2606" s="1425">
        <v>0</v>
      </c>
      <c r="Q2606" s="1425"/>
      <c r="R2606" s="1425"/>
      <c r="S2606" s="1425"/>
      <c r="T2606" s="1425"/>
      <c r="U2606" s="1425"/>
      <c r="V2606" s="1425"/>
      <c r="W2606" s="1425"/>
      <c r="X2606" s="1425"/>
      <c r="Y2606" s="1425"/>
      <c r="Z2606" s="1425"/>
      <c r="AA2606" s="1425"/>
      <c r="AB2606" s="1425"/>
      <c r="AC2606" s="1507">
        <f t="shared" si="885"/>
        <v>174</v>
      </c>
      <c r="AD2606" s="1508">
        <f t="shared" si="886"/>
        <v>174</v>
      </c>
      <c r="AE2606" s="14">
        <f t="shared" si="887"/>
        <v>-1500.5666666666666</v>
      </c>
      <c r="AF2606" s="14">
        <f t="shared" si="888"/>
        <v>0</v>
      </c>
      <c r="AG2606" s="14" t="e">
        <f t="shared" si="889"/>
        <v>#DIV/0!</v>
      </c>
      <c r="AH2606" s="14" t="e">
        <f t="shared" si="890"/>
        <v>#DIV/0!</v>
      </c>
      <c r="AI2606" s="14">
        <f t="shared" si="891"/>
        <v>174</v>
      </c>
      <c r="AJ2606" s="650"/>
    </row>
    <row r="2607" spans="1:36" ht="31.5">
      <c r="A2607" s="1430">
        <v>75</v>
      </c>
      <c r="B2607" s="1787" t="s">
        <v>8421</v>
      </c>
      <c r="C2607" s="1072" t="s">
        <v>836</v>
      </c>
      <c r="D2607" s="1785">
        <v>1</v>
      </c>
      <c r="E2607" s="1070"/>
      <c r="F2607" s="1425"/>
      <c r="G2607" s="1072">
        <v>20</v>
      </c>
      <c r="H2607" s="1425"/>
      <c r="I2607" s="1786">
        <v>44935</v>
      </c>
      <c r="J2607" s="1786"/>
      <c r="K2607" s="1425"/>
      <c r="L2607" s="1425"/>
      <c r="M2607" s="1071"/>
      <c r="N2607" s="1425">
        <v>0</v>
      </c>
      <c r="O2607" s="1425">
        <v>0</v>
      </c>
      <c r="P2607" s="1425">
        <v>0</v>
      </c>
      <c r="Q2607" s="1425"/>
      <c r="R2607" s="1425"/>
      <c r="S2607" s="1425"/>
      <c r="T2607" s="1425"/>
      <c r="U2607" s="1425"/>
      <c r="V2607" s="1425"/>
      <c r="W2607" s="1425"/>
      <c r="X2607" s="1425"/>
      <c r="Y2607" s="1425"/>
      <c r="Z2607" s="1425"/>
      <c r="AA2607" s="1425"/>
      <c r="AB2607" s="1425"/>
      <c r="AC2607" s="1507">
        <f t="shared" si="885"/>
        <v>20</v>
      </c>
      <c r="AD2607" s="1508">
        <f t="shared" si="886"/>
        <v>20</v>
      </c>
      <c r="AE2607" s="14">
        <f t="shared" si="887"/>
        <v>-1500.5666666666666</v>
      </c>
      <c r="AF2607" s="14">
        <f t="shared" si="888"/>
        <v>0</v>
      </c>
      <c r="AG2607" s="14" t="e">
        <f t="shared" si="889"/>
        <v>#DIV/0!</v>
      </c>
      <c r="AH2607" s="14" t="e">
        <f t="shared" si="890"/>
        <v>#DIV/0!</v>
      </c>
      <c r="AI2607" s="14">
        <f t="shared" si="891"/>
        <v>20</v>
      </c>
      <c r="AJ2607" s="650"/>
    </row>
    <row r="2608" spans="1:36" ht="15.75">
      <c r="A2608" s="1430">
        <v>76</v>
      </c>
      <c r="B2608" s="1787" t="s">
        <v>9514</v>
      </c>
      <c r="C2608" s="1072" t="s">
        <v>66</v>
      </c>
      <c r="D2608" s="1785">
        <v>1</v>
      </c>
      <c r="E2608" s="1070"/>
      <c r="F2608" s="1425"/>
      <c r="G2608" s="1072">
        <v>1770</v>
      </c>
      <c r="H2608" s="1425"/>
      <c r="I2608" s="1786">
        <v>44978</v>
      </c>
      <c r="J2608" s="1786"/>
      <c r="K2608" s="1425"/>
      <c r="L2608" s="1425"/>
      <c r="M2608" s="1071"/>
      <c r="N2608" s="1425">
        <v>0</v>
      </c>
      <c r="O2608" s="1425">
        <v>0</v>
      </c>
      <c r="P2608" s="1425">
        <v>0</v>
      </c>
      <c r="Q2608" s="1425"/>
      <c r="R2608" s="1425"/>
      <c r="S2608" s="1425"/>
      <c r="T2608" s="1425"/>
      <c r="U2608" s="1425"/>
      <c r="V2608" s="1425"/>
      <c r="W2608" s="1425"/>
      <c r="X2608" s="1425"/>
      <c r="Y2608" s="1425"/>
      <c r="Z2608" s="1425"/>
      <c r="AA2608" s="1425"/>
      <c r="AB2608" s="1425"/>
      <c r="AC2608" s="1507">
        <f t="shared" si="885"/>
        <v>1770</v>
      </c>
      <c r="AD2608" s="1508">
        <f t="shared" si="886"/>
        <v>1770</v>
      </c>
      <c r="AE2608" s="14">
        <f t="shared" si="887"/>
        <v>-1500.5666666666666</v>
      </c>
      <c r="AF2608" s="14">
        <f t="shared" si="888"/>
        <v>0</v>
      </c>
      <c r="AG2608" s="14" t="e">
        <f t="shared" si="889"/>
        <v>#DIV/0!</v>
      </c>
      <c r="AH2608" s="14" t="e">
        <f t="shared" si="890"/>
        <v>#DIV/0!</v>
      </c>
      <c r="AI2608" s="14">
        <f t="shared" si="891"/>
        <v>1770</v>
      </c>
      <c r="AJ2608" s="650"/>
    </row>
    <row r="2609" spans="1:36" ht="31.5">
      <c r="A2609" s="1430">
        <v>77</v>
      </c>
      <c r="B2609" s="1787" t="s">
        <v>10182</v>
      </c>
      <c r="C2609" s="1072" t="s">
        <v>66</v>
      </c>
      <c r="D2609" s="1785">
        <v>0</v>
      </c>
      <c r="E2609" s="1070"/>
      <c r="F2609" s="1425"/>
      <c r="G2609" s="1072">
        <v>96</v>
      </c>
      <c r="H2609" s="1425"/>
      <c r="I2609" s="1786">
        <v>45002</v>
      </c>
      <c r="J2609" s="1786"/>
      <c r="K2609" s="1425"/>
      <c r="L2609" s="1425"/>
      <c r="M2609" s="1071"/>
      <c r="N2609" s="1425">
        <v>0</v>
      </c>
      <c r="O2609" s="1425">
        <v>0</v>
      </c>
      <c r="P2609" s="1425">
        <v>0</v>
      </c>
      <c r="Q2609" s="1425"/>
      <c r="R2609" s="1425"/>
      <c r="S2609" s="1425"/>
      <c r="T2609" s="1425"/>
      <c r="U2609" s="1425"/>
      <c r="V2609" s="1425"/>
      <c r="W2609" s="1425"/>
      <c r="X2609" s="1425"/>
      <c r="Y2609" s="1425"/>
      <c r="Z2609" s="1425"/>
      <c r="AA2609" s="1425"/>
      <c r="AB2609" s="1425"/>
      <c r="AC2609" s="1507">
        <f t="shared" si="885"/>
        <v>96</v>
      </c>
      <c r="AD2609" s="1508">
        <f t="shared" si="886"/>
        <v>0</v>
      </c>
      <c r="AE2609" s="14">
        <f t="shared" si="887"/>
        <v>-1500.5666666666666</v>
      </c>
      <c r="AF2609" s="14">
        <f t="shared" si="888"/>
        <v>0</v>
      </c>
      <c r="AG2609" s="14" t="e">
        <f t="shared" si="889"/>
        <v>#DIV/0!</v>
      </c>
      <c r="AH2609" s="14" t="e">
        <f t="shared" si="890"/>
        <v>#DIV/0!</v>
      </c>
      <c r="AI2609" s="14">
        <f t="shared" si="891"/>
        <v>96</v>
      </c>
      <c r="AJ2609" s="650"/>
    </row>
    <row r="2610" spans="1:36" ht="15.75">
      <c r="A2610" s="1430">
        <v>78</v>
      </c>
      <c r="B2610" s="1787" t="s">
        <v>10183</v>
      </c>
      <c r="C2610" s="1072" t="s">
        <v>1487</v>
      </c>
      <c r="D2610" s="1785">
        <v>0</v>
      </c>
      <c r="E2610" s="1070"/>
      <c r="F2610" s="1425"/>
      <c r="G2610" s="1072">
        <v>69</v>
      </c>
      <c r="H2610" s="1425"/>
      <c r="I2610" s="1786">
        <v>45002</v>
      </c>
      <c r="J2610" s="1786"/>
      <c r="K2610" s="1425"/>
      <c r="L2610" s="1425"/>
      <c r="M2610" s="1071"/>
      <c r="N2610" s="1425">
        <v>0</v>
      </c>
      <c r="O2610" s="1425">
        <v>0</v>
      </c>
      <c r="P2610" s="1425">
        <v>0</v>
      </c>
      <c r="Q2610" s="1425"/>
      <c r="R2610" s="1425"/>
      <c r="S2610" s="1425"/>
      <c r="T2610" s="1425"/>
      <c r="U2610" s="1425"/>
      <c r="V2610" s="1425"/>
      <c r="W2610" s="1425"/>
      <c r="X2610" s="1425"/>
      <c r="Y2610" s="1425"/>
      <c r="Z2610" s="1425"/>
      <c r="AA2610" s="1425"/>
      <c r="AB2610" s="1425"/>
      <c r="AC2610" s="1507">
        <f t="shared" si="885"/>
        <v>69</v>
      </c>
      <c r="AD2610" s="1508">
        <f t="shared" si="886"/>
        <v>0</v>
      </c>
      <c r="AE2610" s="14">
        <f t="shared" si="887"/>
        <v>-1500.5666666666666</v>
      </c>
      <c r="AF2610" s="14">
        <f t="shared" si="888"/>
        <v>0</v>
      </c>
      <c r="AG2610" s="14" t="e">
        <f t="shared" si="889"/>
        <v>#DIV/0!</v>
      </c>
      <c r="AH2610" s="14" t="e">
        <f t="shared" si="890"/>
        <v>#DIV/0!</v>
      </c>
      <c r="AI2610" s="14">
        <f t="shared" si="891"/>
        <v>69</v>
      </c>
      <c r="AJ2610" s="650"/>
    </row>
    <row r="2611" spans="1:36" ht="15.75">
      <c r="A2611" s="1430">
        <v>79</v>
      </c>
      <c r="B2611" s="1787" t="s">
        <v>10184</v>
      </c>
      <c r="C2611" s="1072" t="s">
        <v>1487</v>
      </c>
      <c r="D2611" s="1785">
        <v>0</v>
      </c>
      <c r="E2611" s="1070"/>
      <c r="F2611" s="1425"/>
      <c r="G2611" s="1072">
        <v>10</v>
      </c>
      <c r="H2611" s="1425"/>
      <c r="I2611" s="1786">
        <v>45002</v>
      </c>
      <c r="J2611" s="1786"/>
      <c r="K2611" s="1425"/>
      <c r="L2611" s="1425"/>
      <c r="M2611" s="1071"/>
      <c r="N2611" s="1425">
        <v>0</v>
      </c>
      <c r="O2611" s="1425">
        <v>0</v>
      </c>
      <c r="P2611" s="1425">
        <v>0</v>
      </c>
      <c r="Q2611" s="1425"/>
      <c r="R2611" s="1425"/>
      <c r="S2611" s="1425"/>
      <c r="T2611" s="1425"/>
      <c r="U2611" s="1425"/>
      <c r="V2611" s="1425"/>
      <c r="W2611" s="1425"/>
      <c r="X2611" s="1425"/>
      <c r="Y2611" s="1425"/>
      <c r="Z2611" s="1425"/>
      <c r="AA2611" s="1425"/>
      <c r="AB2611" s="1425"/>
      <c r="AC2611" s="1507">
        <f t="shared" si="885"/>
        <v>10</v>
      </c>
      <c r="AD2611" s="1508">
        <f t="shared" si="886"/>
        <v>0</v>
      </c>
      <c r="AE2611" s="14">
        <f t="shared" si="887"/>
        <v>-1500.5666666666666</v>
      </c>
      <c r="AF2611" s="14">
        <f t="shared" si="888"/>
        <v>0</v>
      </c>
      <c r="AG2611" s="14" t="e">
        <f t="shared" si="889"/>
        <v>#DIV/0!</v>
      </c>
      <c r="AH2611" s="14" t="e">
        <f t="shared" si="890"/>
        <v>#DIV/0!</v>
      </c>
      <c r="AI2611" s="14">
        <f t="shared" si="891"/>
        <v>10</v>
      </c>
      <c r="AJ2611" s="650"/>
    </row>
    <row r="2612" spans="1:36" ht="15.75">
      <c r="A2612" s="1430">
        <v>80</v>
      </c>
      <c r="B2612" s="1787" t="s">
        <v>10185</v>
      </c>
      <c r="C2612" s="1072" t="s">
        <v>224</v>
      </c>
      <c r="D2612" s="1785">
        <v>0</v>
      </c>
      <c r="E2612" s="1070"/>
      <c r="F2612" s="1425"/>
      <c r="G2612" s="1072">
        <v>10</v>
      </c>
      <c r="H2612" s="1425"/>
      <c r="I2612" s="1786">
        <v>45002</v>
      </c>
      <c r="J2612" s="1786"/>
      <c r="K2612" s="1425"/>
      <c r="L2612" s="1425"/>
      <c r="M2612" s="1071"/>
      <c r="N2612" s="1425">
        <v>0</v>
      </c>
      <c r="O2612" s="1425">
        <v>0</v>
      </c>
      <c r="P2612" s="1425">
        <v>0</v>
      </c>
      <c r="Q2612" s="1425"/>
      <c r="R2612" s="1425"/>
      <c r="S2612" s="1425"/>
      <c r="T2612" s="1425"/>
      <c r="U2612" s="1425"/>
      <c r="V2612" s="1425"/>
      <c r="W2612" s="1425"/>
      <c r="X2612" s="1425"/>
      <c r="Y2612" s="1425"/>
      <c r="Z2612" s="1425"/>
      <c r="AA2612" s="1425"/>
      <c r="AB2612" s="1425"/>
      <c r="AC2612" s="1507">
        <f t="shared" si="885"/>
        <v>10</v>
      </c>
      <c r="AD2612" s="1508">
        <f t="shared" si="886"/>
        <v>0</v>
      </c>
      <c r="AE2612" s="14">
        <f t="shared" si="887"/>
        <v>-1500.5666666666666</v>
      </c>
      <c r="AF2612" s="14">
        <f t="shared" si="888"/>
        <v>0</v>
      </c>
      <c r="AG2612" s="14" t="e">
        <f t="shared" si="889"/>
        <v>#DIV/0!</v>
      </c>
      <c r="AH2612" s="14" t="e">
        <f t="shared" si="890"/>
        <v>#DIV/0!</v>
      </c>
      <c r="AI2612" s="14">
        <f t="shared" si="891"/>
        <v>10</v>
      </c>
      <c r="AJ2612" s="650"/>
    </row>
    <row r="2613" spans="1:36" ht="15.75">
      <c r="A2613" s="1430">
        <v>81</v>
      </c>
      <c r="B2613" s="1787" t="s">
        <v>10186</v>
      </c>
      <c r="C2613" s="1072" t="s">
        <v>233</v>
      </c>
      <c r="D2613" s="1785">
        <v>0</v>
      </c>
      <c r="E2613" s="1070"/>
      <c r="F2613" s="1425"/>
      <c r="G2613" s="1072">
        <v>10</v>
      </c>
      <c r="H2613" s="1425"/>
      <c r="I2613" s="1786">
        <v>45002</v>
      </c>
      <c r="J2613" s="1786"/>
      <c r="K2613" s="1425"/>
      <c r="L2613" s="1425"/>
      <c r="M2613" s="1071"/>
      <c r="N2613" s="1425">
        <v>0</v>
      </c>
      <c r="O2613" s="1425">
        <v>0</v>
      </c>
      <c r="P2613" s="1425">
        <v>0</v>
      </c>
      <c r="Q2613" s="1425"/>
      <c r="R2613" s="1425"/>
      <c r="S2613" s="1425"/>
      <c r="T2613" s="1425"/>
      <c r="U2613" s="1425"/>
      <c r="V2613" s="1425"/>
      <c r="W2613" s="1425"/>
      <c r="X2613" s="1425"/>
      <c r="Y2613" s="1425"/>
      <c r="Z2613" s="1425"/>
      <c r="AA2613" s="1425"/>
      <c r="AB2613" s="1425"/>
      <c r="AC2613" s="1507">
        <f t="shared" si="885"/>
        <v>10</v>
      </c>
      <c r="AD2613" s="1508">
        <f t="shared" si="886"/>
        <v>0</v>
      </c>
      <c r="AE2613" s="14">
        <f t="shared" si="887"/>
        <v>-1500.5666666666666</v>
      </c>
      <c r="AF2613" s="14">
        <f t="shared" si="888"/>
        <v>0</v>
      </c>
      <c r="AG2613" s="14" t="e">
        <f t="shared" si="889"/>
        <v>#DIV/0!</v>
      </c>
      <c r="AH2613" s="14" t="e">
        <f t="shared" si="890"/>
        <v>#DIV/0!</v>
      </c>
      <c r="AI2613" s="14">
        <f t="shared" si="891"/>
        <v>10</v>
      </c>
      <c r="AJ2613" s="650"/>
    </row>
    <row r="2614" spans="1:36" ht="15.75">
      <c r="A2614" s="1430">
        <v>82</v>
      </c>
      <c r="B2614" s="1787" t="s">
        <v>10187</v>
      </c>
      <c r="C2614" s="1072" t="s">
        <v>224</v>
      </c>
      <c r="D2614" s="1785">
        <v>0</v>
      </c>
      <c r="E2614" s="1070"/>
      <c r="F2614" s="1425"/>
      <c r="G2614" s="1072">
        <v>20</v>
      </c>
      <c r="H2614" s="1425"/>
      <c r="I2614" s="1786">
        <v>45002</v>
      </c>
      <c r="J2614" s="1786"/>
      <c r="K2614" s="1425"/>
      <c r="L2614" s="1425"/>
      <c r="M2614" s="1071"/>
      <c r="N2614" s="1425">
        <v>0</v>
      </c>
      <c r="O2614" s="1425">
        <v>0</v>
      </c>
      <c r="P2614" s="1425">
        <v>0</v>
      </c>
      <c r="Q2614" s="1425"/>
      <c r="R2614" s="1425"/>
      <c r="S2614" s="1425"/>
      <c r="T2614" s="1425"/>
      <c r="U2614" s="1425"/>
      <c r="V2614" s="1425"/>
      <c r="W2614" s="1425"/>
      <c r="X2614" s="1425"/>
      <c r="Y2614" s="1425"/>
      <c r="Z2614" s="1425"/>
      <c r="AA2614" s="1425"/>
      <c r="AB2614" s="1425"/>
      <c r="AC2614" s="1507">
        <f t="shared" si="885"/>
        <v>20</v>
      </c>
      <c r="AD2614" s="1508">
        <f t="shared" si="886"/>
        <v>0</v>
      </c>
      <c r="AE2614" s="14">
        <f t="shared" si="887"/>
        <v>-1500.5666666666666</v>
      </c>
      <c r="AF2614" s="14">
        <f t="shared" si="888"/>
        <v>0</v>
      </c>
      <c r="AG2614" s="14" t="e">
        <f t="shared" si="889"/>
        <v>#DIV/0!</v>
      </c>
      <c r="AH2614" s="14" t="e">
        <f t="shared" si="890"/>
        <v>#DIV/0!</v>
      </c>
      <c r="AI2614" s="14">
        <f t="shared" si="891"/>
        <v>20</v>
      </c>
      <c r="AJ2614" s="650"/>
    </row>
    <row r="2615" spans="1:36" ht="15.75">
      <c r="A2615" s="1430">
        <v>83</v>
      </c>
      <c r="B2615" s="1787" t="s">
        <v>10188</v>
      </c>
      <c r="C2615" s="1072" t="s">
        <v>224</v>
      </c>
      <c r="D2615" s="1785">
        <v>0</v>
      </c>
      <c r="E2615" s="1070"/>
      <c r="F2615" s="1425"/>
      <c r="G2615" s="1072">
        <v>10</v>
      </c>
      <c r="H2615" s="1425"/>
      <c r="I2615" s="1786">
        <v>45002</v>
      </c>
      <c r="J2615" s="1786"/>
      <c r="K2615" s="1425"/>
      <c r="L2615" s="1425"/>
      <c r="M2615" s="1071"/>
      <c r="N2615" s="1425">
        <v>0</v>
      </c>
      <c r="O2615" s="1425">
        <v>0</v>
      </c>
      <c r="P2615" s="1425">
        <v>0</v>
      </c>
      <c r="Q2615" s="1425"/>
      <c r="R2615" s="1425"/>
      <c r="S2615" s="1425"/>
      <c r="T2615" s="1425"/>
      <c r="U2615" s="1425"/>
      <c r="V2615" s="1425"/>
      <c r="W2615" s="1425"/>
      <c r="X2615" s="1425"/>
      <c r="Y2615" s="1425"/>
      <c r="Z2615" s="1425"/>
      <c r="AA2615" s="1425"/>
      <c r="AB2615" s="1425"/>
      <c r="AC2615" s="1507">
        <f t="shared" si="885"/>
        <v>10</v>
      </c>
      <c r="AD2615" s="1508">
        <f t="shared" si="886"/>
        <v>0</v>
      </c>
      <c r="AE2615" s="14">
        <f t="shared" si="887"/>
        <v>-1500.5666666666666</v>
      </c>
      <c r="AF2615" s="14">
        <f t="shared" si="888"/>
        <v>0</v>
      </c>
      <c r="AG2615" s="14" t="e">
        <f t="shared" si="889"/>
        <v>#DIV/0!</v>
      </c>
      <c r="AH2615" s="14" t="e">
        <f t="shared" si="890"/>
        <v>#DIV/0!</v>
      </c>
      <c r="AI2615" s="14">
        <f t="shared" si="891"/>
        <v>10</v>
      </c>
      <c r="AJ2615" s="650"/>
    </row>
    <row r="2616" spans="1:36" ht="15.75">
      <c r="A2616" s="1430">
        <v>84</v>
      </c>
      <c r="B2616" s="1787" t="s">
        <v>9693</v>
      </c>
      <c r="C2616" s="1072" t="s">
        <v>233</v>
      </c>
      <c r="D2616" s="1785">
        <v>0</v>
      </c>
      <c r="E2616" s="1070"/>
      <c r="F2616" s="1425"/>
      <c r="G2616" s="1072">
        <v>10</v>
      </c>
      <c r="H2616" s="1425"/>
      <c r="I2616" s="1786">
        <v>45002</v>
      </c>
      <c r="J2616" s="1786"/>
      <c r="K2616" s="1425"/>
      <c r="L2616" s="1425"/>
      <c r="M2616" s="1071"/>
      <c r="N2616" s="1425">
        <v>0</v>
      </c>
      <c r="O2616" s="1425">
        <v>0</v>
      </c>
      <c r="P2616" s="1425">
        <v>0</v>
      </c>
      <c r="Q2616" s="1425"/>
      <c r="R2616" s="1425"/>
      <c r="S2616" s="1425"/>
      <c r="T2616" s="1425"/>
      <c r="U2616" s="1425"/>
      <c r="V2616" s="1425"/>
      <c r="W2616" s="1425"/>
      <c r="X2616" s="1425"/>
      <c r="Y2616" s="1425"/>
      <c r="Z2616" s="1425"/>
      <c r="AA2616" s="1425"/>
      <c r="AB2616" s="1425"/>
      <c r="AC2616" s="1507">
        <f t="shared" si="885"/>
        <v>10</v>
      </c>
      <c r="AD2616" s="1508">
        <f t="shared" si="886"/>
        <v>0</v>
      </c>
      <c r="AE2616" s="14">
        <f t="shared" si="887"/>
        <v>-1500.5666666666666</v>
      </c>
      <c r="AF2616" s="14">
        <f t="shared" si="888"/>
        <v>0</v>
      </c>
      <c r="AG2616" s="14" t="e">
        <f t="shared" si="889"/>
        <v>#DIV/0!</v>
      </c>
      <c r="AH2616" s="14" t="e">
        <f t="shared" si="890"/>
        <v>#DIV/0!</v>
      </c>
      <c r="AI2616" s="14">
        <f t="shared" si="891"/>
        <v>10</v>
      </c>
      <c r="AJ2616" s="650"/>
    </row>
    <row r="2617" spans="1:36" ht="15.75">
      <c r="A2617" s="1430">
        <v>85</v>
      </c>
      <c r="B2617" s="1787" t="s">
        <v>9600</v>
      </c>
      <c r="C2617" s="1072" t="s">
        <v>1487</v>
      </c>
      <c r="D2617" s="1785">
        <v>0</v>
      </c>
      <c r="E2617" s="1070"/>
      <c r="F2617" s="1425"/>
      <c r="G2617" s="1072">
        <v>20</v>
      </c>
      <c r="H2617" s="1425"/>
      <c r="I2617" s="1786">
        <v>45002</v>
      </c>
      <c r="J2617" s="1786"/>
      <c r="K2617" s="1425"/>
      <c r="L2617" s="1425"/>
      <c r="M2617" s="1071"/>
      <c r="N2617" s="1425">
        <v>0</v>
      </c>
      <c r="O2617" s="1425">
        <v>0</v>
      </c>
      <c r="P2617" s="1425">
        <v>0</v>
      </c>
      <c r="Q2617" s="1425"/>
      <c r="R2617" s="1425"/>
      <c r="S2617" s="1425"/>
      <c r="T2617" s="1425"/>
      <c r="U2617" s="1425"/>
      <c r="V2617" s="1425"/>
      <c r="W2617" s="1425"/>
      <c r="X2617" s="1425"/>
      <c r="Y2617" s="1425"/>
      <c r="Z2617" s="1425"/>
      <c r="AA2617" s="1425"/>
      <c r="AB2617" s="1425"/>
      <c r="AC2617" s="1507">
        <f t="shared" si="885"/>
        <v>20</v>
      </c>
      <c r="AD2617" s="1508">
        <f t="shared" si="886"/>
        <v>0</v>
      </c>
      <c r="AE2617" s="14">
        <f t="shared" si="887"/>
        <v>-1500.5666666666666</v>
      </c>
      <c r="AF2617" s="14">
        <f t="shared" si="888"/>
        <v>0</v>
      </c>
      <c r="AG2617" s="14" t="e">
        <f t="shared" si="889"/>
        <v>#DIV/0!</v>
      </c>
      <c r="AH2617" s="14" t="e">
        <f t="shared" si="890"/>
        <v>#DIV/0!</v>
      </c>
      <c r="AI2617" s="14">
        <f t="shared" si="891"/>
        <v>20</v>
      </c>
      <c r="AJ2617" s="650"/>
    </row>
    <row r="2618" spans="1:36" ht="15.75">
      <c r="A2618" s="1430">
        <v>86</v>
      </c>
      <c r="B2618" s="1787" t="s">
        <v>10189</v>
      </c>
      <c r="C2618" s="1072" t="s">
        <v>224</v>
      </c>
      <c r="D2618" s="1785">
        <v>0</v>
      </c>
      <c r="E2618" s="1070"/>
      <c r="F2618" s="1425"/>
      <c r="G2618" s="1072">
        <v>5</v>
      </c>
      <c r="H2618" s="1425"/>
      <c r="I2618" s="1786">
        <v>45002</v>
      </c>
      <c r="J2618" s="1786"/>
      <c r="K2618" s="1425"/>
      <c r="L2618" s="1425"/>
      <c r="M2618" s="1071"/>
      <c r="N2618" s="1425">
        <v>0</v>
      </c>
      <c r="O2618" s="1425">
        <v>0</v>
      </c>
      <c r="P2618" s="1425">
        <v>0</v>
      </c>
      <c r="Q2618" s="1425"/>
      <c r="R2618" s="1425"/>
      <c r="S2618" s="1425"/>
      <c r="T2618" s="1425"/>
      <c r="U2618" s="1425"/>
      <c r="V2618" s="1425"/>
      <c r="W2618" s="1425"/>
      <c r="X2618" s="1425"/>
      <c r="Y2618" s="1425"/>
      <c r="Z2618" s="1425"/>
      <c r="AA2618" s="1425"/>
      <c r="AB2618" s="1425"/>
      <c r="AC2618" s="1507">
        <f t="shared" si="885"/>
        <v>5</v>
      </c>
      <c r="AD2618" s="1508">
        <f t="shared" si="886"/>
        <v>0</v>
      </c>
      <c r="AE2618" s="14">
        <f t="shared" si="887"/>
        <v>-1500.5666666666666</v>
      </c>
      <c r="AF2618" s="14">
        <f t="shared" si="888"/>
        <v>0</v>
      </c>
      <c r="AG2618" s="14" t="e">
        <f t="shared" si="889"/>
        <v>#DIV/0!</v>
      </c>
      <c r="AH2618" s="14" t="e">
        <f t="shared" si="890"/>
        <v>#DIV/0!</v>
      </c>
      <c r="AI2618" s="14">
        <f t="shared" si="891"/>
        <v>5</v>
      </c>
      <c r="AJ2618" s="650"/>
    </row>
    <row r="2619" spans="1:36" ht="15.75">
      <c r="A2619" s="1430">
        <v>87</v>
      </c>
      <c r="B2619" s="1787" t="s">
        <v>10190</v>
      </c>
      <c r="C2619" s="1072" t="s">
        <v>224</v>
      </c>
      <c r="D2619" s="1785">
        <v>0</v>
      </c>
      <c r="E2619" s="1070"/>
      <c r="F2619" s="1425"/>
      <c r="G2619" s="1072">
        <v>25</v>
      </c>
      <c r="H2619" s="1425"/>
      <c r="I2619" s="1786">
        <v>45002</v>
      </c>
      <c r="J2619" s="1786"/>
      <c r="K2619" s="1425"/>
      <c r="L2619" s="1425"/>
      <c r="M2619" s="1071"/>
      <c r="N2619" s="1425">
        <v>0</v>
      </c>
      <c r="O2619" s="1425">
        <v>0</v>
      </c>
      <c r="P2619" s="1425">
        <v>0</v>
      </c>
      <c r="Q2619" s="1425"/>
      <c r="R2619" s="1425"/>
      <c r="S2619" s="1425"/>
      <c r="T2619" s="1425"/>
      <c r="U2619" s="1425"/>
      <c r="V2619" s="1425"/>
      <c r="W2619" s="1425"/>
      <c r="X2619" s="1425"/>
      <c r="Y2619" s="1425"/>
      <c r="Z2619" s="1425"/>
      <c r="AA2619" s="1425"/>
      <c r="AB2619" s="1425"/>
      <c r="AC2619" s="1507">
        <f t="shared" si="885"/>
        <v>25</v>
      </c>
      <c r="AD2619" s="1508">
        <f t="shared" si="886"/>
        <v>0</v>
      </c>
      <c r="AE2619" s="14">
        <f t="shared" si="887"/>
        <v>-1500.5666666666666</v>
      </c>
      <c r="AF2619" s="14">
        <f t="shared" si="888"/>
        <v>0</v>
      </c>
      <c r="AG2619" s="14" t="e">
        <f t="shared" si="889"/>
        <v>#DIV/0!</v>
      </c>
      <c r="AH2619" s="14" t="e">
        <f t="shared" si="890"/>
        <v>#DIV/0!</v>
      </c>
      <c r="AI2619" s="14">
        <f t="shared" si="891"/>
        <v>25</v>
      </c>
      <c r="AJ2619" s="650"/>
    </row>
    <row r="2620" spans="1:36" ht="31.5">
      <c r="A2620" s="1430">
        <v>88</v>
      </c>
      <c r="B2620" s="1787" t="s">
        <v>10191</v>
      </c>
      <c r="C2620" s="1072" t="s">
        <v>9665</v>
      </c>
      <c r="D2620" s="1785">
        <v>0</v>
      </c>
      <c r="E2620" s="1070"/>
      <c r="F2620" s="1425"/>
      <c r="G2620" s="1072">
        <v>2</v>
      </c>
      <c r="H2620" s="1425"/>
      <c r="I2620" s="1786">
        <v>45002</v>
      </c>
      <c r="J2620" s="1786"/>
      <c r="K2620" s="1425"/>
      <c r="L2620" s="1425"/>
      <c r="M2620" s="1071"/>
      <c r="N2620" s="1425">
        <v>0</v>
      </c>
      <c r="O2620" s="1425">
        <v>0</v>
      </c>
      <c r="P2620" s="1425">
        <v>0</v>
      </c>
      <c r="Q2620" s="1425"/>
      <c r="R2620" s="1425"/>
      <c r="S2620" s="1425"/>
      <c r="T2620" s="1425"/>
      <c r="U2620" s="1425"/>
      <c r="V2620" s="1425"/>
      <c r="W2620" s="1425"/>
      <c r="X2620" s="1425"/>
      <c r="Y2620" s="1425"/>
      <c r="Z2620" s="1425"/>
      <c r="AA2620" s="1425"/>
      <c r="AB2620" s="1425"/>
      <c r="AC2620" s="1507">
        <f t="shared" si="885"/>
        <v>2</v>
      </c>
      <c r="AD2620" s="1508">
        <f t="shared" si="886"/>
        <v>0</v>
      </c>
      <c r="AE2620" s="14">
        <f t="shared" si="887"/>
        <v>-1500.5666666666666</v>
      </c>
      <c r="AF2620" s="14">
        <f t="shared" si="888"/>
        <v>0</v>
      </c>
      <c r="AG2620" s="14" t="e">
        <f t="shared" si="889"/>
        <v>#DIV/0!</v>
      </c>
      <c r="AH2620" s="14" t="e">
        <f t="shared" si="890"/>
        <v>#DIV/0!</v>
      </c>
      <c r="AI2620" s="14">
        <f t="shared" si="891"/>
        <v>2</v>
      </c>
      <c r="AJ2620" s="650"/>
    </row>
    <row r="2621" spans="1:36" ht="15.75" customHeight="1">
      <c r="A2621" s="4804" t="s">
        <v>56</v>
      </c>
      <c r="B2621" s="4805"/>
      <c r="C2621" s="4805"/>
      <c r="D2621" s="4805"/>
      <c r="E2621" s="4805"/>
      <c r="F2621" s="4805"/>
      <c r="G2621" s="4805"/>
      <c r="H2621" s="4805"/>
      <c r="I2621" s="4805"/>
      <c r="J2621" s="4805"/>
      <c r="K2621" s="4805"/>
      <c r="L2621" s="4805"/>
      <c r="M2621" s="4805"/>
      <c r="N2621" s="4805"/>
      <c r="O2621" s="4805"/>
      <c r="P2621" s="4805"/>
      <c r="Q2621" s="4805"/>
      <c r="R2621" s="4805"/>
      <c r="S2621" s="4805"/>
      <c r="T2621" s="4805"/>
      <c r="U2621" s="4805"/>
      <c r="V2621" s="4805"/>
      <c r="W2621" s="4805"/>
      <c r="X2621" s="4805"/>
      <c r="Y2621" s="4805"/>
      <c r="Z2621" s="4805"/>
      <c r="AA2621" s="4805"/>
      <c r="AB2621" s="4805"/>
      <c r="AC2621" s="4805"/>
      <c r="AD2621" s="4805"/>
      <c r="AE2621" s="4805"/>
      <c r="AF2621" s="4805"/>
      <c r="AG2621" s="4805"/>
      <c r="AH2621" s="4805"/>
      <c r="AI2621" s="4805"/>
      <c r="AJ2621" s="4445"/>
    </row>
    <row r="2622" spans="1:36" ht="15.75">
      <c r="A2622" s="4117" t="s">
        <v>21</v>
      </c>
      <c r="B2622" s="4529"/>
      <c r="C2622" s="4529"/>
      <c r="D2622" s="4529"/>
      <c r="E2622" s="4529"/>
      <c r="F2622" s="4529"/>
      <c r="G2622" s="4529"/>
      <c r="H2622" s="4529"/>
      <c r="I2622" s="4529"/>
      <c r="J2622" s="4529"/>
      <c r="K2622" s="4529"/>
      <c r="L2622" s="4529"/>
      <c r="M2622" s="4529"/>
      <c r="N2622" s="4529"/>
      <c r="O2622" s="4529"/>
      <c r="P2622" s="4529"/>
      <c r="Q2622" s="4529"/>
      <c r="R2622" s="4529"/>
      <c r="S2622" s="4529"/>
      <c r="T2622" s="4529"/>
      <c r="U2622" s="4529"/>
      <c r="V2622" s="4529"/>
      <c r="W2622" s="4529"/>
      <c r="X2622" s="4529"/>
      <c r="Y2622" s="4529"/>
      <c r="Z2622" s="4529"/>
      <c r="AA2622" s="4529"/>
      <c r="AB2622" s="4529"/>
      <c r="AC2622" s="4529"/>
      <c r="AD2622" s="4529"/>
      <c r="AE2622" s="4529"/>
      <c r="AF2622" s="4529"/>
      <c r="AG2622" s="4529"/>
      <c r="AH2622" s="4529"/>
      <c r="AI2622" s="4529"/>
      <c r="AJ2622" s="4530"/>
    </row>
    <row r="2623" spans="1:36" ht="15.75">
      <c r="A2623" s="1792">
        <v>4</v>
      </c>
      <c r="B2623" s="1793" t="s">
        <v>8892</v>
      </c>
      <c r="C2623" s="1793" t="s">
        <v>181</v>
      </c>
      <c r="D2623" s="1794">
        <v>1</v>
      </c>
      <c r="E2623" s="1793">
        <v>0</v>
      </c>
      <c r="F2623" s="1793">
        <v>0</v>
      </c>
      <c r="G2623" s="1793">
        <v>1770</v>
      </c>
      <c r="H2623" s="1793">
        <v>1770</v>
      </c>
      <c r="I2623" s="1795">
        <v>44977</v>
      </c>
      <c r="J2623" s="1793" t="s">
        <v>334</v>
      </c>
      <c r="K2623" s="1793"/>
      <c r="L2623" s="1793">
        <v>0</v>
      </c>
      <c r="M2623" s="1793">
        <v>0</v>
      </c>
      <c r="N2623" s="1793">
        <v>0</v>
      </c>
      <c r="O2623" s="1793">
        <v>0</v>
      </c>
      <c r="P2623" s="1793">
        <v>130</v>
      </c>
      <c r="Q2623" s="1793"/>
      <c r="R2623" s="1793"/>
      <c r="S2623" s="1793"/>
      <c r="T2623" s="1793"/>
      <c r="U2623" s="1793"/>
      <c r="V2623" s="1793"/>
      <c r="W2623" s="1793"/>
      <c r="X2623" s="1793"/>
      <c r="Y2623" s="1793"/>
      <c r="Z2623" s="1793"/>
      <c r="AA2623" s="1793"/>
      <c r="AB2623" s="1793"/>
      <c r="AC2623" s="1507">
        <f t="shared" ref="AC2623:AC2625" si="892">E2623+G2623-N2623-O2623-AA2623-P2623-Q2623-R2623-S2623-T2623-U2623-V2623-W2623-X2623-Y2623</f>
        <v>1640</v>
      </c>
      <c r="AD2623" s="1508">
        <f t="shared" ref="AD2623:AD2625" si="893">D2623*AC2623</f>
        <v>1640</v>
      </c>
      <c r="AE2623" s="1796" t="s">
        <v>334</v>
      </c>
      <c r="AF2623" s="14">
        <f t="shared" ref="AF2623:AF2625" si="894">(N2623+O2623+P2623+Q2623+R2623+S2623+T2623+U2623+V2623+W2623+X2623+Y2623)/3</f>
        <v>43.333333333333336</v>
      </c>
      <c r="AG2623" s="14">
        <f t="shared" ref="AG2623:AG2625" si="895">AC2623/AF2623</f>
        <v>37.846153846153847</v>
      </c>
      <c r="AH2623" s="1796" t="s">
        <v>334</v>
      </c>
      <c r="AI2623" s="1796" t="s">
        <v>334</v>
      </c>
      <c r="AJ2623" s="1797"/>
    </row>
    <row r="2624" spans="1:36" ht="15.75">
      <c r="A2624" s="1745">
        <v>9</v>
      </c>
      <c r="B2624" s="1750" t="s">
        <v>8127</v>
      </c>
      <c r="C2624" s="1750" t="s">
        <v>224</v>
      </c>
      <c r="D2624" s="1798">
        <v>51.36</v>
      </c>
      <c r="E2624" s="1750">
        <v>5</v>
      </c>
      <c r="F2624" s="1750">
        <v>256.8</v>
      </c>
      <c r="G2624" s="1750">
        <v>0</v>
      </c>
      <c r="H2624" s="1750">
        <v>0</v>
      </c>
      <c r="I2624" s="1799">
        <v>44732</v>
      </c>
      <c r="J2624" s="1799" t="s">
        <v>1319</v>
      </c>
      <c r="K2624" s="1750"/>
      <c r="L2624" s="1750">
        <v>453</v>
      </c>
      <c r="M2624" s="1799">
        <v>44728</v>
      </c>
      <c r="N2624" s="1750">
        <v>0</v>
      </c>
      <c r="O2624" s="1750">
        <v>0</v>
      </c>
      <c r="P2624" s="1750"/>
      <c r="Q2624" s="1750"/>
      <c r="R2624" s="1750"/>
      <c r="S2624" s="1750"/>
      <c r="T2624" s="1750"/>
      <c r="U2624" s="1750"/>
      <c r="V2624" s="1750"/>
      <c r="W2624" s="1750"/>
      <c r="X2624" s="1750"/>
      <c r="Y2624" s="1750"/>
      <c r="Z2624" s="1750"/>
      <c r="AA2624" s="1750"/>
      <c r="AB2624" s="1750"/>
      <c r="AC2624" s="1507">
        <f t="shared" si="892"/>
        <v>5</v>
      </c>
      <c r="AD2624" s="1508">
        <f t="shared" si="893"/>
        <v>256.8</v>
      </c>
      <c r="AE2624" s="1796" t="s">
        <v>334</v>
      </c>
      <c r="AF2624" s="14">
        <f t="shared" si="894"/>
        <v>0</v>
      </c>
      <c r="AG2624" s="14" t="e">
        <f t="shared" si="895"/>
        <v>#DIV/0!</v>
      </c>
      <c r="AH2624" s="1796" t="s">
        <v>334</v>
      </c>
      <c r="AI2624" s="1796" t="s">
        <v>334</v>
      </c>
      <c r="AJ2624" s="1797"/>
    </row>
    <row r="2625" spans="1:36" ht="15.75">
      <c r="A2625" s="1801">
        <v>14</v>
      </c>
      <c r="B2625" s="1797" t="s">
        <v>4630</v>
      </c>
      <c r="C2625" s="1797" t="s">
        <v>267</v>
      </c>
      <c r="D2625" s="1797">
        <v>1928.14</v>
      </c>
      <c r="E2625" s="1797">
        <v>14</v>
      </c>
      <c r="F2625" s="1797">
        <v>26993.96</v>
      </c>
      <c r="G2625" s="1797">
        <v>0</v>
      </c>
      <c r="H2625" s="1797">
        <v>0</v>
      </c>
      <c r="I2625" s="1800">
        <v>44782</v>
      </c>
      <c r="J2625" s="1797" t="s">
        <v>334</v>
      </c>
      <c r="K2625" s="1797"/>
      <c r="L2625" s="1802">
        <v>0</v>
      </c>
      <c r="M2625" s="1797">
        <v>0</v>
      </c>
      <c r="N2625" s="1797">
        <v>0</v>
      </c>
      <c r="O2625" s="1797">
        <v>0</v>
      </c>
      <c r="P2625" s="1797">
        <v>3</v>
      </c>
      <c r="Q2625" s="1797"/>
      <c r="R2625" s="1797"/>
      <c r="S2625" s="1797"/>
      <c r="T2625" s="1797"/>
      <c r="U2625" s="1797"/>
      <c r="V2625" s="1797"/>
      <c r="W2625" s="1797"/>
      <c r="X2625" s="1797"/>
      <c r="Y2625" s="1797"/>
      <c r="Z2625" s="1797"/>
      <c r="AA2625" s="1797"/>
      <c r="AB2625" s="1797"/>
      <c r="AC2625" s="1507">
        <f t="shared" si="892"/>
        <v>11</v>
      </c>
      <c r="AD2625" s="1508">
        <f t="shared" si="893"/>
        <v>21209.54</v>
      </c>
      <c r="AE2625" s="1796" t="s">
        <v>334</v>
      </c>
      <c r="AF2625" s="14">
        <f t="shared" si="894"/>
        <v>1</v>
      </c>
      <c r="AG2625" s="14">
        <f t="shared" si="895"/>
        <v>11</v>
      </c>
      <c r="AH2625" s="1796" t="s">
        <v>334</v>
      </c>
      <c r="AI2625" s="1796" t="s">
        <v>334</v>
      </c>
      <c r="AJ2625" s="1797"/>
    </row>
    <row r="2626" spans="1:36" ht="15.75" customHeight="1">
      <c r="A2626" s="4235" t="s">
        <v>753</v>
      </c>
      <c r="B2626" s="4236"/>
      <c r="C2626" s="4236"/>
      <c r="D2626" s="4236"/>
      <c r="E2626" s="4236"/>
      <c r="F2626" s="4236"/>
      <c r="G2626" s="4236"/>
      <c r="H2626" s="4236"/>
      <c r="I2626" s="4236"/>
      <c r="J2626" s="4236"/>
      <c r="K2626" s="4236"/>
      <c r="L2626" s="4236"/>
      <c r="M2626" s="4236"/>
      <c r="N2626" s="4236"/>
      <c r="O2626" s="4236"/>
      <c r="P2626" s="4236"/>
      <c r="Q2626" s="4236"/>
      <c r="R2626" s="4236"/>
      <c r="S2626" s="4236"/>
      <c r="T2626" s="4236"/>
      <c r="U2626" s="4236"/>
      <c r="V2626" s="4236"/>
      <c r="W2626" s="4236"/>
      <c r="X2626" s="4236"/>
      <c r="Y2626" s="4236"/>
      <c r="Z2626" s="4236"/>
      <c r="AA2626" s="4236"/>
      <c r="AB2626" s="4236"/>
      <c r="AC2626" s="4236"/>
      <c r="AD2626" s="4236"/>
      <c r="AE2626" s="4236"/>
      <c r="AF2626" s="4236"/>
      <c r="AG2626" s="4236"/>
      <c r="AH2626" s="4236"/>
      <c r="AI2626" s="4236"/>
      <c r="AJ2626" s="4237"/>
    </row>
    <row r="2627" spans="1:36" ht="30" customHeight="1">
      <c r="A2627" s="4773" t="s">
        <v>8007</v>
      </c>
      <c r="B2627" s="4773"/>
      <c r="C2627" s="4773"/>
      <c r="D2627" s="4773"/>
      <c r="E2627" s="4773"/>
      <c r="F2627" s="4773"/>
      <c r="G2627" s="4773"/>
      <c r="H2627" s="4773"/>
      <c r="I2627" s="4773"/>
      <c r="J2627" s="4773"/>
      <c r="K2627" s="4773"/>
      <c r="L2627" s="4773"/>
      <c r="M2627" s="4773"/>
      <c r="N2627" s="4773"/>
      <c r="O2627" s="4773"/>
      <c r="P2627" s="4773"/>
      <c r="Q2627" s="4773"/>
      <c r="R2627" s="4773"/>
      <c r="S2627" s="4773"/>
      <c r="T2627" s="4773"/>
      <c r="U2627" s="4773"/>
      <c r="V2627" s="4773"/>
      <c r="W2627" s="4773"/>
      <c r="X2627" s="4773"/>
      <c r="Y2627" s="4773"/>
      <c r="Z2627" s="4773"/>
      <c r="AA2627" s="4773"/>
      <c r="AB2627" s="4773"/>
      <c r="AC2627" s="4773"/>
      <c r="AD2627" s="4773"/>
      <c r="AE2627" s="4773"/>
      <c r="AF2627" s="4773"/>
      <c r="AG2627" s="4773"/>
      <c r="AH2627" s="4773"/>
      <c r="AI2627" s="4773"/>
      <c r="AJ2627" s="4773"/>
    </row>
    <row r="2628" spans="1:36" ht="32.25" customHeight="1">
      <c r="A2628" s="1803">
        <v>1</v>
      </c>
      <c r="B2628" s="1804" t="s">
        <v>6739</v>
      </c>
      <c r="C2628" s="1805" t="s">
        <v>66</v>
      </c>
      <c r="D2628" s="1806">
        <v>268</v>
      </c>
      <c r="E2628" s="1805">
        <v>168</v>
      </c>
      <c r="F2628" s="1805">
        <f>D2628*E2628</f>
        <v>45024</v>
      </c>
      <c r="G2628" s="1805">
        <v>0</v>
      </c>
      <c r="H2628" s="1805">
        <v>0</v>
      </c>
      <c r="I2628" s="1810">
        <v>44882</v>
      </c>
      <c r="J2628" s="1810">
        <v>45565</v>
      </c>
      <c r="K2628" s="1805"/>
      <c r="L2628" s="1805">
        <v>955</v>
      </c>
      <c r="M2628" s="1805" t="s">
        <v>6740</v>
      </c>
      <c r="N2628" s="1805">
        <v>116</v>
      </c>
      <c r="O2628" s="1805">
        <v>34</v>
      </c>
      <c r="P2628" s="1805">
        <v>6</v>
      </c>
      <c r="Q2628" s="1805"/>
      <c r="R2628" s="1805"/>
      <c r="S2628" s="1805"/>
      <c r="T2628" s="1805"/>
      <c r="U2628" s="1805"/>
      <c r="V2628" s="1805"/>
      <c r="W2628" s="1805"/>
      <c r="X2628" s="1805"/>
      <c r="Y2628" s="1805"/>
      <c r="Z2628" s="1805"/>
      <c r="AA2628" s="1805"/>
      <c r="AB2628" s="1805"/>
      <c r="AC2628" s="1807">
        <f>E2628+G2628-N2628-O2628-AA2628-P2628-Q2628-R2628-S2628-T2628-U2628-V2628-W2628-X2628-Y2628</f>
        <v>12</v>
      </c>
      <c r="AD2628" s="1808">
        <f>D2628*AC2628</f>
        <v>3216</v>
      </c>
      <c r="AE2628" s="1268">
        <f>(J2628-"01.04.2023")/30</f>
        <v>18.266666666666666</v>
      </c>
      <c r="AF2628" s="1268">
        <f>(N2628+O2628+P2628+Q2628+R2628+S2628+T2628+U2628+V2628+W2628+X2628+Y2628)/3</f>
        <v>52</v>
      </c>
      <c r="AG2628" s="1268">
        <f>AC2628/AF2628</f>
        <v>0.23076923076923078</v>
      </c>
      <c r="AH2628" s="1268">
        <f>AG2628-AE2628</f>
        <v>-18.035897435897436</v>
      </c>
      <c r="AI2628" s="1268">
        <f>AC2628-(AE2628*AF2628)</f>
        <v>-937.86666666666656</v>
      </c>
      <c r="AJ2628" s="1809"/>
    </row>
    <row r="2629" spans="1:36" ht="15.75">
      <c r="A2629" s="4773" t="s">
        <v>20</v>
      </c>
      <c r="B2629" s="4773"/>
      <c r="C2629" s="4773"/>
      <c r="D2629" s="4773"/>
      <c r="E2629" s="4773"/>
      <c r="F2629" s="4773"/>
      <c r="G2629" s="4773"/>
      <c r="H2629" s="4773"/>
      <c r="I2629" s="4773"/>
      <c r="J2629" s="4773"/>
      <c r="K2629" s="4773"/>
      <c r="L2629" s="4773"/>
      <c r="M2629" s="4773"/>
      <c r="N2629" s="4773"/>
      <c r="O2629" s="4773"/>
      <c r="P2629" s="4773"/>
      <c r="Q2629" s="4773"/>
      <c r="R2629" s="4773"/>
      <c r="S2629" s="4773"/>
      <c r="T2629" s="4773"/>
      <c r="U2629" s="4773"/>
      <c r="V2629" s="4773"/>
      <c r="W2629" s="4773"/>
      <c r="X2629" s="4773"/>
      <c r="Y2629" s="4773"/>
      <c r="Z2629" s="4773"/>
      <c r="AA2629" s="4773"/>
      <c r="AB2629" s="4773"/>
      <c r="AC2629" s="4773"/>
      <c r="AD2629" s="4773"/>
      <c r="AE2629" s="4773"/>
      <c r="AF2629" s="4773"/>
      <c r="AG2629" s="4773"/>
      <c r="AH2629" s="4773"/>
      <c r="AI2629" s="4773"/>
      <c r="AJ2629" s="4773"/>
    </row>
    <row r="2630" spans="1:36" ht="15.75">
      <c r="A2630" s="4773" t="s">
        <v>1426</v>
      </c>
      <c r="B2630" s="4773"/>
      <c r="C2630" s="4773"/>
      <c r="D2630" s="4773"/>
      <c r="E2630" s="4773"/>
      <c r="F2630" s="4773"/>
      <c r="G2630" s="4773"/>
      <c r="H2630" s="4773"/>
      <c r="I2630" s="4773"/>
      <c r="J2630" s="4773"/>
      <c r="K2630" s="4773"/>
      <c r="L2630" s="4773"/>
      <c r="M2630" s="4773"/>
      <c r="N2630" s="4773"/>
      <c r="O2630" s="4773"/>
      <c r="P2630" s="4773"/>
      <c r="Q2630" s="4773"/>
      <c r="R2630" s="4773"/>
      <c r="S2630" s="4773"/>
      <c r="T2630" s="4773"/>
      <c r="U2630" s="4773"/>
      <c r="V2630" s="4773"/>
      <c r="W2630" s="4773"/>
      <c r="X2630" s="4773"/>
      <c r="Y2630" s="4773"/>
      <c r="Z2630" s="4773"/>
      <c r="AA2630" s="4773"/>
      <c r="AB2630" s="4773"/>
      <c r="AC2630" s="4773"/>
      <c r="AD2630" s="4773"/>
      <c r="AE2630" s="4773"/>
      <c r="AF2630" s="4773"/>
      <c r="AG2630" s="4773"/>
      <c r="AH2630" s="4773"/>
      <c r="AI2630" s="4773"/>
      <c r="AJ2630" s="4773"/>
    </row>
    <row r="2631" spans="1:36" ht="30.75" customHeight="1">
      <c r="A2631" s="1803">
        <v>1</v>
      </c>
      <c r="B2631" s="1804" t="s">
        <v>1427</v>
      </c>
      <c r="C2631" s="1811" t="s">
        <v>143</v>
      </c>
      <c r="D2631" s="1811">
        <v>227.48</v>
      </c>
      <c r="E2631" s="1805">
        <v>230</v>
      </c>
      <c r="F2631" s="1805">
        <f>D2631*E2631</f>
        <v>52320.399999999994</v>
      </c>
      <c r="G2631" s="1812">
        <v>0</v>
      </c>
      <c r="H2631" s="1805">
        <f>D2631*G2631</f>
        <v>0</v>
      </c>
      <c r="I2631" s="1810">
        <v>44595</v>
      </c>
      <c r="J2631" s="1813">
        <v>45181</v>
      </c>
      <c r="K2631" s="1805"/>
      <c r="L2631" s="1805"/>
      <c r="M2631" s="1805"/>
      <c r="N2631" s="1805">
        <v>3</v>
      </c>
      <c r="O2631" s="1805">
        <v>1</v>
      </c>
      <c r="P2631" s="1812"/>
      <c r="Q2631" s="1812"/>
      <c r="R2631" s="1805"/>
      <c r="S2631" s="1805"/>
      <c r="T2631" s="1805"/>
      <c r="U2631" s="1805"/>
      <c r="V2631" s="1805"/>
      <c r="W2631" s="1805"/>
      <c r="X2631" s="1805"/>
      <c r="Y2631" s="1805"/>
      <c r="Z2631" s="1805"/>
      <c r="AA2631" s="1805"/>
      <c r="AB2631" s="1805"/>
      <c r="AC2631" s="1807">
        <f>E2631+G2631-N2631-O2631-AA2631-P2631-Q2631-R2631-S2631-T2631-U2631-V2631-W2631-X2631-Y2631</f>
        <v>226</v>
      </c>
      <c r="AD2631" s="1808">
        <f>D2631*AC2631</f>
        <v>51410.479999999996</v>
      </c>
      <c r="AE2631" s="1268">
        <f>(J2631-"01.04.2023")/30</f>
        <v>5.4666666666666668</v>
      </c>
      <c r="AF2631" s="1268">
        <f>(N2631+O2631+P2631+Q2631+R2631+S2631+T2631+U2631+V2631+W2631+X2631+Y2631)/3</f>
        <v>1.3333333333333333</v>
      </c>
      <c r="AG2631" s="1268">
        <f>AC2631/AF2631</f>
        <v>169.5</v>
      </c>
      <c r="AH2631" s="1268">
        <f>AG2631-AE2631</f>
        <v>164.03333333333333</v>
      </c>
      <c r="AI2631" s="1268">
        <f>AC2631-(AE2631*AF2631)</f>
        <v>218.71111111111111</v>
      </c>
      <c r="AJ2631" s="1809"/>
    </row>
    <row r="2632" spans="1:36" ht="30.75" customHeight="1">
      <c r="A2632" s="1803">
        <v>2</v>
      </c>
      <c r="B2632" s="1804" t="s">
        <v>227</v>
      </c>
      <c r="C2632" s="1811" t="s">
        <v>66</v>
      </c>
      <c r="D2632" s="1811">
        <v>1.2312099999999999</v>
      </c>
      <c r="E2632" s="1805">
        <v>230</v>
      </c>
      <c r="F2632" s="1805">
        <f>D2632*E2632</f>
        <v>283.17829999999998</v>
      </c>
      <c r="G2632" s="1812">
        <v>0</v>
      </c>
      <c r="H2632" s="1805">
        <f>D2632*G2632</f>
        <v>0</v>
      </c>
      <c r="I2632" s="1810">
        <v>44595</v>
      </c>
      <c r="J2632" s="1813">
        <v>45838</v>
      </c>
      <c r="K2632" s="1805"/>
      <c r="L2632" s="1805"/>
      <c r="M2632" s="1805"/>
      <c r="N2632" s="1805">
        <v>3</v>
      </c>
      <c r="O2632" s="1805">
        <v>1</v>
      </c>
      <c r="P2632" s="1812"/>
      <c r="Q2632" s="1812"/>
      <c r="R2632" s="1805"/>
      <c r="S2632" s="1805"/>
      <c r="T2632" s="1805"/>
      <c r="U2632" s="1805"/>
      <c r="V2632" s="1805"/>
      <c r="W2632" s="1805"/>
      <c r="X2632" s="1805"/>
      <c r="Y2632" s="1805"/>
      <c r="Z2632" s="1805"/>
      <c r="AA2632" s="1805"/>
      <c r="AB2632" s="1805"/>
      <c r="AC2632" s="1807">
        <f>E2632+G2632-N2632-O2632-AA2632-P2632-Q2632-R2632-S2632-T2632-U2632-V2632-W2632-X2632-Y2632</f>
        <v>226</v>
      </c>
      <c r="AD2632" s="1808">
        <f>D2632*AC2632</f>
        <v>278.25345999999996</v>
      </c>
      <c r="AE2632" s="1268">
        <f>(J2632-"01.04.2023")/30</f>
        <v>27.366666666666667</v>
      </c>
      <c r="AF2632" s="1268">
        <f>(N2632+O2632+P2632+Q2632+R2632+S2632+T2632+U2632+V2632+W2632+X2632+Y2632)/3</f>
        <v>1.3333333333333333</v>
      </c>
      <c r="AG2632" s="1268">
        <f>AC2632/AF2632</f>
        <v>169.5</v>
      </c>
      <c r="AH2632" s="1268">
        <f>AG2632-AE2632</f>
        <v>142.13333333333333</v>
      </c>
      <c r="AI2632" s="1268">
        <f>AC2632-(AE2632*AF2632)</f>
        <v>189.51111111111112</v>
      </c>
      <c r="AJ2632" s="1809"/>
    </row>
    <row r="2633" spans="1:36" ht="31.5">
      <c r="A2633" s="1803">
        <v>3</v>
      </c>
      <c r="B2633" s="1804" t="s">
        <v>82</v>
      </c>
      <c r="C2633" s="1811" t="s">
        <v>66</v>
      </c>
      <c r="D2633" s="1811">
        <v>12.30677</v>
      </c>
      <c r="E2633" s="1805">
        <v>2</v>
      </c>
      <c r="F2633" s="1805">
        <f>D2633*E2633</f>
        <v>24.61354</v>
      </c>
      <c r="G2633" s="1812">
        <v>0</v>
      </c>
      <c r="H2633" s="1805">
        <f>D2633*G2633</f>
        <v>0</v>
      </c>
      <c r="I2633" s="1810">
        <v>44595</v>
      </c>
      <c r="J2633" s="1813">
        <v>53206</v>
      </c>
      <c r="K2633" s="1805"/>
      <c r="L2633" s="1805"/>
      <c r="M2633" s="1805"/>
      <c r="N2633" s="1805">
        <v>0</v>
      </c>
      <c r="O2633" s="1805">
        <v>0</v>
      </c>
      <c r="P2633" s="1812"/>
      <c r="Q2633" s="1812"/>
      <c r="R2633" s="1805"/>
      <c r="S2633" s="1805"/>
      <c r="T2633" s="1805"/>
      <c r="U2633" s="1805"/>
      <c r="V2633" s="1805"/>
      <c r="W2633" s="1805"/>
      <c r="X2633" s="1805"/>
      <c r="Y2633" s="1805"/>
      <c r="Z2633" s="1805"/>
      <c r="AA2633" s="1805"/>
      <c r="AB2633" s="1805"/>
      <c r="AC2633" s="1807">
        <f>E2633+G2633-N2633-O2633-AA2633-P2633-Q2633-R2633-S2633-T2633-U2633-V2633-W2633-X2633-Y2633</f>
        <v>2</v>
      </c>
      <c r="AD2633" s="1808">
        <f>D2633*AC2633</f>
        <v>24.61354</v>
      </c>
      <c r="AE2633" s="1268">
        <f>(J2633-"01.04.2023")/30</f>
        <v>272.96666666666664</v>
      </c>
      <c r="AF2633" s="1268">
        <f>(N2633+O2633+P2633+Q2633+R2633+S2633+T2633+U2633+V2633+W2633+X2633+Y2633)/3</f>
        <v>0</v>
      </c>
      <c r="AG2633" s="1268" t="e">
        <f>AC2633/AF2633</f>
        <v>#DIV/0!</v>
      </c>
      <c r="AH2633" s="1268" t="e">
        <f>AG2633-AE2633</f>
        <v>#DIV/0!</v>
      </c>
      <c r="AI2633" s="1268">
        <f>AC2633-(AE2633*AF2633)</f>
        <v>2</v>
      </c>
      <c r="AJ2633" s="1809"/>
    </row>
    <row r="2634" spans="1:36" ht="15.75">
      <c r="A2634" s="4773" t="s">
        <v>4046</v>
      </c>
      <c r="B2634" s="4773"/>
      <c r="C2634" s="4773"/>
      <c r="D2634" s="4773"/>
      <c r="E2634" s="4773"/>
      <c r="F2634" s="4773"/>
      <c r="G2634" s="4773"/>
      <c r="H2634" s="4773"/>
      <c r="I2634" s="4773"/>
      <c r="J2634" s="4773"/>
      <c r="K2634" s="4773"/>
      <c r="L2634" s="4773"/>
      <c r="M2634" s="4773"/>
      <c r="N2634" s="4773"/>
      <c r="O2634" s="4773"/>
      <c r="P2634" s="4773"/>
      <c r="Q2634" s="4773"/>
      <c r="R2634" s="4773"/>
      <c r="S2634" s="4773"/>
      <c r="T2634" s="4773"/>
      <c r="U2634" s="4773"/>
      <c r="V2634" s="4773"/>
      <c r="W2634" s="4773"/>
      <c r="X2634" s="4773"/>
      <c r="Y2634" s="4773"/>
      <c r="Z2634" s="4773"/>
      <c r="AA2634" s="4773"/>
      <c r="AB2634" s="4773"/>
      <c r="AC2634" s="4773"/>
      <c r="AD2634" s="4773"/>
      <c r="AE2634" s="4773"/>
      <c r="AF2634" s="4773"/>
      <c r="AG2634" s="4773"/>
      <c r="AH2634" s="4773"/>
      <c r="AI2634" s="4773"/>
      <c r="AJ2634" s="4773"/>
    </row>
    <row r="2635" spans="1:36" ht="15.75">
      <c r="A2635" s="1803">
        <v>1</v>
      </c>
      <c r="B2635" s="1804" t="s">
        <v>3624</v>
      </c>
      <c r="C2635" s="1805" t="s">
        <v>176</v>
      </c>
      <c r="D2635" s="1806">
        <v>51.36</v>
      </c>
      <c r="E2635" s="1805">
        <v>6</v>
      </c>
      <c r="F2635" s="1805">
        <f>D2635*E2635</f>
        <v>308.15999999999997</v>
      </c>
      <c r="G2635" s="1805">
        <v>0</v>
      </c>
      <c r="H2635" s="1805">
        <f>D2635*G2635</f>
        <v>0</v>
      </c>
      <c r="I2635" s="1810">
        <v>44732</v>
      </c>
      <c r="J2635" s="1810">
        <v>45658</v>
      </c>
      <c r="K2635" s="1805"/>
      <c r="L2635" s="1805">
        <v>453</v>
      </c>
      <c r="M2635" s="1810">
        <v>44728</v>
      </c>
      <c r="N2635" s="1805">
        <v>0</v>
      </c>
      <c r="O2635" s="1805">
        <v>0</v>
      </c>
      <c r="P2635" s="1805"/>
      <c r="Q2635" s="1805"/>
      <c r="R2635" s="1805"/>
      <c r="S2635" s="1805"/>
      <c r="T2635" s="1805"/>
      <c r="U2635" s="1805"/>
      <c r="V2635" s="1805"/>
      <c r="W2635" s="1805"/>
      <c r="X2635" s="1805"/>
      <c r="Y2635" s="1805"/>
      <c r="Z2635" s="1805"/>
      <c r="AA2635" s="1805"/>
      <c r="AB2635" s="1805"/>
      <c r="AC2635" s="1807">
        <f>E2635+G2635-N2635-O2635-AA2635-P2635-Q2635-R2635-S2635-T2635-U2635-V2635-W2635-X2635-Y2635</f>
        <v>6</v>
      </c>
      <c r="AD2635" s="1808">
        <f>D2635*AC2635</f>
        <v>308.15999999999997</v>
      </c>
      <c r="AE2635" s="1268">
        <f>(J2635-"01.04.2023")/30</f>
        <v>21.366666666666667</v>
      </c>
      <c r="AF2635" s="1268">
        <f>(N2635+O2635+P2635+Q2635+R2635+S2635+T2635+U2635+V2635+W2635+X2635+Y2635)/3</f>
        <v>0</v>
      </c>
      <c r="AG2635" s="1268" t="e">
        <f>AC2635/AF2635</f>
        <v>#DIV/0!</v>
      </c>
      <c r="AH2635" s="1268" t="e">
        <f>AG2635-AE2635</f>
        <v>#DIV/0!</v>
      </c>
      <c r="AI2635" s="1268">
        <f>AC2635-(AE2635*AF2635)</f>
        <v>6</v>
      </c>
      <c r="AJ2635" s="1809"/>
    </row>
    <row r="2636" spans="1:36" ht="15.75">
      <c r="A2636" s="4773" t="s">
        <v>10389</v>
      </c>
      <c r="B2636" s="4773"/>
      <c r="C2636" s="4773"/>
      <c r="D2636" s="4773"/>
      <c r="E2636" s="4773"/>
      <c r="F2636" s="4773"/>
      <c r="G2636" s="4773"/>
      <c r="H2636" s="4773"/>
      <c r="I2636" s="4773"/>
      <c r="J2636" s="4773"/>
      <c r="K2636" s="4773"/>
      <c r="L2636" s="4773"/>
      <c r="M2636" s="4773"/>
      <c r="N2636" s="4773"/>
      <c r="O2636" s="4773"/>
      <c r="P2636" s="4773"/>
      <c r="Q2636" s="4773"/>
      <c r="R2636" s="4773"/>
      <c r="S2636" s="4773"/>
      <c r="T2636" s="4773"/>
      <c r="U2636" s="4773"/>
      <c r="V2636" s="4773"/>
      <c r="W2636" s="4773"/>
      <c r="X2636" s="4773"/>
      <c r="Y2636" s="4773"/>
      <c r="Z2636" s="4773"/>
      <c r="AA2636" s="4773"/>
      <c r="AB2636" s="4773"/>
      <c r="AC2636" s="4773"/>
      <c r="AD2636" s="4773"/>
      <c r="AE2636" s="4773"/>
      <c r="AF2636" s="4773"/>
      <c r="AG2636" s="4773"/>
      <c r="AH2636" s="4773"/>
      <c r="AI2636" s="4773"/>
      <c r="AJ2636" s="4773"/>
    </row>
    <row r="2637" spans="1:36" ht="15.75">
      <c r="A2637" s="1803">
        <v>1</v>
      </c>
      <c r="B2637" s="1804" t="s">
        <v>9721</v>
      </c>
      <c r="C2637" s="1805" t="s">
        <v>66</v>
      </c>
      <c r="D2637" s="1806">
        <v>8.7899999999999991</v>
      </c>
      <c r="E2637" s="1805">
        <v>0</v>
      </c>
      <c r="F2637" s="1805">
        <f t="shared" ref="F2637:F2644" si="896">D2637*E2637</f>
        <v>0</v>
      </c>
      <c r="G2637" s="1805">
        <v>800</v>
      </c>
      <c r="H2637" s="1805">
        <f t="shared" ref="H2637:H2644" si="897">D2637*G2637</f>
        <v>7031.9999999999991</v>
      </c>
      <c r="I2637" s="1810">
        <v>44992</v>
      </c>
      <c r="J2637" s="1810">
        <v>46284</v>
      </c>
      <c r="K2637" s="1805"/>
      <c r="L2637" s="1805">
        <v>210</v>
      </c>
      <c r="M2637" s="1810">
        <v>44987</v>
      </c>
      <c r="N2637" s="1805"/>
      <c r="O2637" s="1805"/>
      <c r="P2637" s="1805">
        <v>111</v>
      </c>
      <c r="Q2637" s="1805"/>
      <c r="R2637" s="1805"/>
      <c r="S2637" s="1805"/>
      <c r="T2637" s="1805"/>
      <c r="U2637" s="1805"/>
      <c r="V2637" s="1805"/>
      <c r="W2637" s="1805"/>
      <c r="X2637" s="1805"/>
      <c r="Y2637" s="1805"/>
      <c r="Z2637" s="1805"/>
      <c r="AA2637" s="1805"/>
      <c r="AB2637" s="1805"/>
      <c r="AC2637" s="1807">
        <f t="shared" ref="AC2637:AC2644" si="898">E2637+G2637-N2637-O2637-AA2637-P2637-Q2637-R2637-S2637-T2637-U2637-V2637-W2637-X2637-Y2637</f>
        <v>689</v>
      </c>
      <c r="AD2637" s="1808">
        <f t="shared" ref="AD2637:AD2644" si="899">D2637*AC2637</f>
        <v>6056.3099999999995</v>
      </c>
      <c r="AE2637" s="1268">
        <f t="shared" ref="AE2637:AE2644" si="900">(J2637-"01.04.2023")/30</f>
        <v>42.233333333333334</v>
      </c>
      <c r="AF2637" s="1268">
        <f t="shared" ref="AF2637:AF2644" si="901">(N2637+O2637+P2637+Q2637+R2637+S2637+T2637+U2637+V2637+W2637+X2637+Y2637)/3</f>
        <v>37</v>
      </c>
      <c r="AG2637" s="1268">
        <f t="shared" ref="AG2637:AG2644" si="902">AC2637/AF2637</f>
        <v>18.621621621621621</v>
      </c>
      <c r="AH2637" s="1268">
        <f t="shared" ref="AH2637:AH2644" si="903">AG2637-AE2637</f>
        <v>-23.611711711711713</v>
      </c>
      <c r="AI2637" s="1268">
        <f t="shared" ref="AI2637:AI2644" si="904">AC2637-(AE2637*AF2637)</f>
        <v>-873.63333333333344</v>
      </c>
      <c r="AJ2637" s="1809"/>
    </row>
    <row r="2638" spans="1:36" ht="15.75">
      <c r="A2638" s="1803">
        <v>2</v>
      </c>
      <c r="B2638" s="1804" t="s">
        <v>9723</v>
      </c>
      <c r="C2638" s="1805" t="s">
        <v>66</v>
      </c>
      <c r="D2638" s="1806">
        <v>1.63</v>
      </c>
      <c r="E2638" s="1805">
        <v>0</v>
      </c>
      <c r="F2638" s="1805">
        <f t="shared" si="896"/>
        <v>0</v>
      </c>
      <c r="G2638" s="1805">
        <v>100</v>
      </c>
      <c r="H2638" s="1805">
        <f t="shared" si="897"/>
        <v>163</v>
      </c>
      <c r="I2638" s="1810">
        <v>44992</v>
      </c>
      <c r="J2638" s="1810"/>
      <c r="K2638" s="1805"/>
      <c r="L2638" s="1805">
        <v>210</v>
      </c>
      <c r="M2638" s="1810">
        <v>44987</v>
      </c>
      <c r="N2638" s="1805"/>
      <c r="O2638" s="1805"/>
      <c r="P2638" s="1805">
        <v>0</v>
      </c>
      <c r="Q2638" s="1805"/>
      <c r="R2638" s="1805"/>
      <c r="S2638" s="1805"/>
      <c r="T2638" s="1805"/>
      <c r="U2638" s="1805"/>
      <c r="V2638" s="1805"/>
      <c r="W2638" s="1805"/>
      <c r="X2638" s="1805"/>
      <c r="Y2638" s="1805"/>
      <c r="Z2638" s="1805"/>
      <c r="AA2638" s="1805"/>
      <c r="AB2638" s="1805"/>
      <c r="AC2638" s="1807">
        <f t="shared" si="898"/>
        <v>100</v>
      </c>
      <c r="AD2638" s="1808">
        <f t="shared" si="899"/>
        <v>163</v>
      </c>
      <c r="AE2638" s="1268">
        <f t="shared" si="900"/>
        <v>-1500.5666666666666</v>
      </c>
      <c r="AF2638" s="1268">
        <f t="shared" si="901"/>
        <v>0</v>
      </c>
      <c r="AG2638" s="1268" t="e">
        <f t="shared" si="902"/>
        <v>#DIV/0!</v>
      </c>
      <c r="AH2638" s="1268" t="e">
        <f t="shared" si="903"/>
        <v>#DIV/0!</v>
      </c>
      <c r="AI2638" s="1268">
        <f t="shared" si="904"/>
        <v>100</v>
      </c>
      <c r="AJ2638" s="1809"/>
    </row>
    <row r="2639" spans="1:36" ht="15.75">
      <c r="A2639" s="1803">
        <v>3</v>
      </c>
      <c r="B2639" s="1804" t="s">
        <v>9724</v>
      </c>
      <c r="C2639" s="1805" t="s">
        <v>66</v>
      </c>
      <c r="D2639" s="1806">
        <v>1.99</v>
      </c>
      <c r="E2639" s="1805">
        <v>0</v>
      </c>
      <c r="F2639" s="1805">
        <f t="shared" si="896"/>
        <v>0</v>
      </c>
      <c r="G2639" s="1805">
        <v>500</v>
      </c>
      <c r="H2639" s="1805">
        <f t="shared" si="897"/>
        <v>995</v>
      </c>
      <c r="I2639" s="1810">
        <v>44992</v>
      </c>
      <c r="J2639" s="1810"/>
      <c r="K2639" s="1805"/>
      <c r="L2639" s="1805">
        <v>210</v>
      </c>
      <c r="M2639" s="1810">
        <v>44987</v>
      </c>
      <c r="N2639" s="1805"/>
      <c r="O2639" s="1805"/>
      <c r="P2639" s="1805">
        <v>0</v>
      </c>
      <c r="Q2639" s="1805"/>
      <c r="R2639" s="1805"/>
      <c r="S2639" s="1805"/>
      <c r="T2639" s="1805"/>
      <c r="U2639" s="1805"/>
      <c r="V2639" s="1805"/>
      <c r="W2639" s="1805"/>
      <c r="X2639" s="1805"/>
      <c r="Y2639" s="1805"/>
      <c r="Z2639" s="1805"/>
      <c r="AA2639" s="1805"/>
      <c r="AB2639" s="1805"/>
      <c r="AC2639" s="1807">
        <f t="shared" si="898"/>
        <v>500</v>
      </c>
      <c r="AD2639" s="1808">
        <f t="shared" si="899"/>
        <v>995</v>
      </c>
      <c r="AE2639" s="1268">
        <f t="shared" si="900"/>
        <v>-1500.5666666666666</v>
      </c>
      <c r="AF2639" s="1268">
        <f t="shared" si="901"/>
        <v>0</v>
      </c>
      <c r="AG2639" s="1268" t="e">
        <f t="shared" si="902"/>
        <v>#DIV/0!</v>
      </c>
      <c r="AH2639" s="1268" t="e">
        <f t="shared" si="903"/>
        <v>#DIV/0!</v>
      </c>
      <c r="AI2639" s="1268">
        <f t="shared" si="904"/>
        <v>500</v>
      </c>
      <c r="AJ2639" s="1809"/>
    </row>
    <row r="2640" spans="1:36" ht="15.75">
      <c r="A2640" s="1803">
        <v>4</v>
      </c>
      <c r="B2640" s="1804" t="s">
        <v>9725</v>
      </c>
      <c r="C2640" s="1805" t="s">
        <v>66</v>
      </c>
      <c r="D2640" s="1806">
        <v>9.35</v>
      </c>
      <c r="E2640" s="1805">
        <v>0</v>
      </c>
      <c r="F2640" s="1805">
        <f t="shared" si="896"/>
        <v>0</v>
      </c>
      <c r="G2640" s="1805">
        <v>2000</v>
      </c>
      <c r="H2640" s="1805">
        <f t="shared" si="897"/>
        <v>18700</v>
      </c>
      <c r="I2640" s="1810">
        <v>44992</v>
      </c>
      <c r="J2640" s="1810">
        <v>46387</v>
      </c>
      <c r="K2640" s="1805"/>
      <c r="L2640" s="1805">
        <v>210</v>
      </c>
      <c r="M2640" s="1810">
        <v>44987</v>
      </c>
      <c r="N2640" s="1805"/>
      <c r="O2640" s="1805"/>
      <c r="P2640" s="1805">
        <v>0</v>
      </c>
      <c r="Q2640" s="1805"/>
      <c r="R2640" s="1805"/>
      <c r="S2640" s="1805"/>
      <c r="T2640" s="1805"/>
      <c r="U2640" s="1805"/>
      <c r="V2640" s="1805"/>
      <c r="W2640" s="1805"/>
      <c r="X2640" s="1805"/>
      <c r="Y2640" s="1805"/>
      <c r="Z2640" s="1805"/>
      <c r="AA2640" s="1805"/>
      <c r="AB2640" s="1805"/>
      <c r="AC2640" s="1807">
        <f t="shared" si="898"/>
        <v>2000</v>
      </c>
      <c r="AD2640" s="1808">
        <f t="shared" si="899"/>
        <v>18700</v>
      </c>
      <c r="AE2640" s="1268">
        <f t="shared" si="900"/>
        <v>45.666666666666664</v>
      </c>
      <c r="AF2640" s="1268">
        <f t="shared" si="901"/>
        <v>0</v>
      </c>
      <c r="AG2640" s="1268" t="e">
        <f t="shared" si="902"/>
        <v>#DIV/0!</v>
      </c>
      <c r="AH2640" s="1268" t="e">
        <f t="shared" si="903"/>
        <v>#DIV/0!</v>
      </c>
      <c r="AI2640" s="1268">
        <f t="shared" si="904"/>
        <v>2000</v>
      </c>
      <c r="AJ2640" s="1809"/>
    </row>
    <row r="2641" spans="1:36" ht="15.75">
      <c r="A2641" s="1803">
        <v>5</v>
      </c>
      <c r="B2641" s="1804" t="s">
        <v>9726</v>
      </c>
      <c r="C2641" s="1805" t="s">
        <v>66</v>
      </c>
      <c r="D2641" s="1806">
        <v>6.9</v>
      </c>
      <c r="E2641" s="1805">
        <v>0</v>
      </c>
      <c r="F2641" s="1805">
        <f t="shared" si="896"/>
        <v>0</v>
      </c>
      <c r="G2641" s="1805">
        <v>3000</v>
      </c>
      <c r="H2641" s="1805">
        <f t="shared" si="897"/>
        <v>20700</v>
      </c>
      <c r="I2641" s="1810">
        <v>44992</v>
      </c>
      <c r="J2641" s="1810">
        <v>46387</v>
      </c>
      <c r="K2641" s="1805"/>
      <c r="L2641" s="1805">
        <v>210</v>
      </c>
      <c r="M2641" s="1810">
        <v>44987</v>
      </c>
      <c r="N2641" s="1805"/>
      <c r="O2641" s="1805"/>
      <c r="P2641" s="1805">
        <v>0</v>
      </c>
      <c r="Q2641" s="1805"/>
      <c r="R2641" s="1805"/>
      <c r="S2641" s="1805"/>
      <c r="T2641" s="1805"/>
      <c r="U2641" s="1805"/>
      <c r="V2641" s="1805"/>
      <c r="W2641" s="1805"/>
      <c r="X2641" s="1805"/>
      <c r="Y2641" s="1805"/>
      <c r="Z2641" s="1805"/>
      <c r="AA2641" s="1805"/>
      <c r="AB2641" s="1805"/>
      <c r="AC2641" s="1807">
        <f t="shared" si="898"/>
        <v>3000</v>
      </c>
      <c r="AD2641" s="1808">
        <f t="shared" si="899"/>
        <v>20700</v>
      </c>
      <c r="AE2641" s="1268">
        <f t="shared" si="900"/>
        <v>45.666666666666664</v>
      </c>
      <c r="AF2641" s="1268">
        <f t="shared" si="901"/>
        <v>0</v>
      </c>
      <c r="AG2641" s="1268" t="e">
        <f t="shared" si="902"/>
        <v>#DIV/0!</v>
      </c>
      <c r="AH2641" s="1268" t="e">
        <f t="shared" si="903"/>
        <v>#DIV/0!</v>
      </c>
      <c r="AI2641" s="1268">
        <f t="shared" si="904"/>
        <v>3000</v>
      </c>
      <c r="AJ2641" s="1809"/>
    </row>
    <row r="2642" spans="1:36" ht="15.75">
      <c r="A2642" s="1803">
        <v>6</v>
      </c>
      <c r="B2642" s="1804" t="s">
        <v>9727</v>
      </c>
      <c r="C2642" s="1805" t="s">
        <v>143</v>
      </c>
      <c r="D2642" s="1806">
        <v>25.273402000000001</v>
      </c>
      <c r="E2642" s="1805">
        <v>0</v>
      </c>
      <c r="F2642" s="1805">
        <f t="shared" si="896"/>
        <v>0</v>
      </c>
      <c r="G2642" s="1805">
        <v>60</v>
      </c>
      <c r="H2642" s="1805">
        <f t="shared" si="897"/>
        <v>1516.4041200000001</v>
      </c>
      <c r="I2642" s="1810">
        <v>44992</v>
      </c>
      <c r="J2642" s="1810">
        <v>45382</v>
      </c>
      <c r="K2642" s="1805"/>
      <c r="L2642" s="1805">
        <v>210</v>
      </c>
      <c r="M2642" s="1810">
        <v>44987</v>
      </c>
      <c r="N2642" s="1805"/>
      <c r="O2642" s="1805"/>
      <c r="P2642" s="1805">
        <v>3</v>
      </c>
      <c r="Q2642" s="1805"/>
      <c r="R2642" s="1805"/>
      <c r="S2642" s="1805"/>
      <c r="T2642" s="1805"/>
      <c r="U2642" s="1805"/>
      <c r="V2642" s="1805"/>
      <c r="W2642" s="1805"/>
      <c r="X2642" s="1805"/>
      <c r="Y2642" s="1805"/>
      <c r="Z2642" s="1805"/>
      <c r="AA2642" s="1805"/>
      <c r="AB2642" s="1805"/>
      <c r="AC2642" s="1807">
        <f t="shared" si="898"/>
        <v>57</v>
      </c>
      <c r="AD2642" s="1808">
        <f t="shared" si="899"/>
        <v>1440.583914</v>
      </c>
      <c r="AE2642" s="1268">
        <f t="shared" si="900"/>
        <v>12.166666666666666</v>
      </c>
      <c r="AF2642" s="1268">
        <f t="shared" si="901"/>
        <v>1</v>
      </c>
      <c r="AG2642" s="1268">
        <f t="shared" si="902"/>
        <v>57</v>
      </c>
      <c r="AH2642" s="1268">
        <f t="shared" si="903"/>
        <v>44.833333333333336</v>
      </c>
      <c r="AI2642" s="1268">
        <f t="shared" si="904"/>
        <v>44.833333333333336</v>
      </c>
      <c r="AJ2642" s="1809"/>
    </row>
    <row r="2643" spans="1:36" ht="15.75">
      <c r="A2643" s="1803">
        <v>7</v>
      </c>
      <c r="B2643" s="1804" t="s">
        <v>9727</v>
      </c>
      <c r="C2643" s="1805" t="s">
        <v>143</v>
      </c>
      <c r="D2643" s="1806">
        <v>25.273402000000001</v>
      </c>
      <c r="E2643" s="1805">
        <v>0</v>
      </c>
      <c r="F2643" s="1805">
        <f t="shared" si="896"/>
        <v>0</v>
      </c>
      <c r="G2643" s="1805">
        <v>340</v>
      </c>
      <c r="H2643" s="1805">
        <f t="shared" si="897"/>
        <v>8592.9566800000011</v>
      </c>
      <c r="I2643" s="1810">
        <v>44992</v>
      </c>
      <c r="J2643" s="1810">
        <v>45382</v>
      </c>
      <c r="K2643" s="1805"/>
      <c r="L2643" s="1805">
        <v>210</v>
      </c>
      <c r="M2643" s="1810">
        <v>44987</v>
      </c>
      <c r="N2643" s="1805"/>
      <c r="O2643" s="1805"/>
      <c r="P2643" s="1805">
        <v>41</v>
      </c>
      <c r="Q2643" s="1805"/>
      <c r="R2643" s="1805"/>
      <c r="S2643" s="1805"/>
      <c r="T2643" s="1805"/>
      <c r="U2643" s="1805"/>
      <c r="V2643" s="1805"/>
      <c r="W2643" s="1805"/>
      <c r="X2643" s="1805"/>
      <c r="Y2643" s="1805"/>
      <c r="Z2643" s="1805"/>
      <c r="AA2643" s="1805"/>
      <c r="AB2643" s="1805"/>
      <c r="AC2643" s="1807">
        <f t="shared" si="898"/>
        <v>299</v>
      </c>
      <c r="AD2643" s="1808">
        <f t="shared" si="899"/>
        <v>7556.747198</v>
      </c>
      <c r="AE2643" s="1268">
        <f t="shared" si="900"/>
        <v>12.166666666666666</v>
      </c>
      <c r="AF2643" s="1268">
        <f t="shared" si="901"/>
        <v>13.666666666666666</v>
      </c>
      <c r="AG2643" s="1268">
        <f t="shared" si="902"/>
        <v>21.878048780487806</v>
      </c>
      <c r="AH2643" s="1268">
        <f t="shared" si="903"/>
        <v>9.7113821138211396</v>
      </c>
      <c r="AI2643" s="1268">
        <f t="shared" si="904"/>
        <v>132.72222222222223</v>
      </c>
      <c r="AJ2643" s="1809"/>
    </row>
    <row r="2644" spans="1:36" ht="15.75">
      <c r="A2644" s="1803">
        <v>8</v>
      </c>
      <c r="B2644" s="1804" t="s">
        <v>9986</v>
      </c>
      <c r="C2644" s="1805" t="s">
        <v>156</v>
      </c>
      <c r="D2644" s="1806">
        <v>3.53</v>
      </c>
      <c r="E2644" s="1805">
        <v>0</v>
      </c>
      <c r="F2644" s="1805">
        <f t="shared" si="896"/>
        <v>0</v>
      </c>
      <c r="G2644" s="1805">
        <v>50</v>
      </c>
      <c r="H2644" s="1805">
        <f t="shared" si="897"/>
        <v>176.5</v>
      </c>
      <c r="I2644" s="1810">
        <v>44992</v>
      </c>
      <c r="J2644" s="1810"/>
      <c r="K2644" s="1805"/>
      <c r="L2644" s="1805">
        <v>210</v>
      </c>
      <c r="M2644" s="1810">
        <v>44987</v>
      </c>
      <c r="N2644" s="1805"/>
      <c r="O2644" s="1805"/>
      <c r="P2644" s="1805">
        <v>0</v>
      </c>
      <c r="Q2644" s="1805"/>
      <c r="R2644" s="1805"/>
      <c r="S2644" s="1805"/>
      <c r="T2644" s="1805"/>
      <c r="U2644" s="1805"/>
      <c r="V2644" s="1805"/>
      <c r="W2644" s="1805"/>
      <c r="X2644" s="1805"/>
      <c r="Y2644" s="1805"/>
      <c r="Z2644" s="1805"/>
      <c r="AA2644" s="1805"/>
      <c r="AB2644" s="1805"/>
      <c r="AC2644" s="1807">
        <f t="shared" si="898"/>
        <v>50</v>
      </c>
      <c r="AD2644" s="1808">
        <f t="shared" si="899"/>
        <v>176.5</v>
      </c>
      <c r="AE2644" s="1268">
        <f t="shared" si="900"/>
        <v>-1500.5666666666666</v>
      </c>
      <c r="AF2644" s="1268">
        <f t="shared" si="901"/>
        <v>0</v>
      </c>
      <c r="AG2644" s="1268" t="e">
        <f t="shared" si="902"/>
        <v>#DIV/0!</v>
      </c>
      <c r="AH2644" s="1268" t="e">
        <f t="shared" si="903"/>
        <v>#DIV/0!</v>
      </c>
      <c r="AI2644" s="1268">
        <f t="shared" si="904"/>
        <v>50</v>
      </c>
      <c r="AJ2644" s="1809"/>
    </row>
    <row r="2645" spans="1:36" ht="15.75">
      <c r="A2645" s="4773" t="s">
        <v>21</v>
      </c>
      <c r="B2645" s="4773"/>
      <c r="C2645" s="4773"/>
      <c r="D2645" s="4773"/>
      <c r="E2645" s="4773"/>
      <c r="F2645" s="4773"/>
      <c r="G2645" s="4773"/>
      <c r="H2645" s="4773"/>
      <c r="I2645" s="4773"/>
      <c r="J2645" s="4773"/>
      <c r="K2645" s="4773"/>
      <c r="L2645" s="4773"/>
      <c r="M2645" s="4773"/>
      <c r="N2645" s="4773"/>
      <c r="O2645" s="4773"/>
      <c r="P2645" s="4773"/>
      <c r="Q2645" s="4773"/>
      <c r="R2645" s="4773"/>
      <c r="S2645" s="4773"/>
      <c r="T2645" s="4773"/>
      <c r="U2645" s="4773"/>
      <c r="V2645" s="4773"/>
      <c r="W2645" s="4773"/>
      <c r="X2645" s="4773"/>
      <c r="Y2645" s="4773"/>
      <c r="Z2645" s="4773"/>
      <c r="AA2645" s="4773"/>
      <c r="AB2645" s="4773"/>
      <c r="AC2645" s="4773"/>
      <c r="AD2645" s="4773"/>
      <c r="AE2645" s="4773"/>
      <c r="AF2645" s="4773"/>
      <c r="AG2645" s="4773"/>
      <c r="AH2645" s="4773"/>
      <c r="AI2645" s="4773"/>
      <c r="AJ2645" s="4773"/>
    </row>
    <row r="2646" spans="1:36" ht="15.75">
      <c r="A2646" s="4773" t="s">
        <v>3373</v>
      </c>
      <c r="B2646" s="4773"/>
      <c r="C2646" s="4773"/>
      <c r="D2646" s="4773"/>
      <c r="E2646" s="4773"/>
      <c r="F2646" s="4773"/>
      <c r="G2646" s="4773"/>
      <c r="H2646" s="4773"/>
      <c r="I2646" s="4773"/>
      <c r="J2646" s="4773"/>
      <c r="K2646" s="4773"/>
      <c r="L2646" s="4773"/>
      <c r="M2646" s="4773"/>
      <c r="N2646" s="4773"/>
      <c r="O2646" s="4773"/>
      <c r="P2646" s="4773"/>
      <c r="Q2646" s="4773"/>
      <c r="R2646" s="4773"/>
      <c r="S2646" s="4773"/>
      <c r="T2646" s="4773"/>
      <c r="U2646" s="4773"/>
      <c r="V2646" s="4773"/>
      <c r="W2646" s="4773"/>
      <c r="X2646" s="4773"/>
      <c r="Y2646" s="4773"/>
      <c r="Z2646" s="4773"/>
      <c r="AA2646" s="4773"/>
      <c r="AB2646" s="4773"/>
      <c r="AC2646" s="4773"/>
      <c r="AD2646" s="4773"/>
      <c r="AE2646" s="4773"/>
      <c r="AF2646" s="4773"/>
      <c r="AG2646" s="4773"/>
      <c r="AH2646" s="4773"/>
      <c r="AI2646" s="4773"/>
      <c r="AJ2646" s="4773"/>
    </row>
    <row r="2647" spans="1:36" ht="15.75">
      <c r="A2647" s="1803">
        <v>1</v>
      </c>
      <c r="B2647" s="1814" t="s">
        <v>144</v>
      </c>
      <c r="C2647" s="1815" t="s">
        <v>66</v>
      </c>
      <c r="D2647" s="1815">
        <v>30.6</v>
      </c>
      <c r="E2647" s="1815">
        <v>46</v>
      </c>
      <c r="F2647" s="1805">
        <f t="shared" ref="F2647:F2652" si="905">D2647*E2647</f>
        <v>1407.6000000000001</v>
      </c>
      <c r="G2647" s="1805">
        <v>0</v>
      </c>
      <c r="H2647" s="1805">
        <f t="shared" ref="H2647:H2652" si="906">D2647*G2647</f>
        <v>0</v>
      </c>
      <c r="I2647" s="1810">
        <v>43949</v>
      </c>
      <c r="J2647" s="1810" t="s">
        <v>2040</v>
      </c>
      <c r="K2647" s="1805"/>
      <c r="L2647" s="1805"/>
      <c r="M2647" s="1810"/>
      <c r="N2647" s="1805">
        <v>0</v>
      </c>
      <c r="O2647" s="1805">
        <v>0</v>
      </c>
      <c r="P2647" s="1805">
        <v>0</v>
      </c>
      <c r="Q2647" s="1805"/>
      <c r="R2647" s="1805"/>
      <c r="S2647" s="1805"/>
      <c r="T2647" s="1805"/>
      <c r="U2647" s="1805"/>
      <c r="V2647" s="1805"/>
      <c r="W2647" s="1805"/>
      <c r="X2647" s="1805"/>
      <c r="Y2647" s="1805"/>
      <c r="Z2647" s="1805"/>
      <c r="AA2647" s="1805"/>
      <c r="AB2647" s="1805"/>
      <c r="AC2647" s="1807">
        <f t="shared" ref="AC2647:AC2652" si="907">E2647+G2647-N2647-O2647-AA2647-P2647-Q2647-R2647-S2647-T2647-U2647-V2647-W2647-X2647-Y2647</f>
        <v>46</v>
      </c>
      <c r="AD2647" s="1808">
        <f t="shared" ref="AD2647:AD2652" si="908">D2647*AC2647</f>
        <v>1407.6000000000001</v>
      </c>
      <c r="AE2647" s="1268" t="s">
        <v>334</v>
      </c>
      <c r="AF2647" s="1268">
        <f t="shared" ref="AF2647:AF2652" si="909">(N2647+O2647+P2647+Q2647+R2647+S2647+T2647+U2647+V2647+W2647+X2647+Y2647)/3</f>
        <v>0</v>
      </c>
      <c r="AG2647" s="1268" t="e">
        <f t="shared" ref="AG2647:AG2652" si="910">AC2647/AF2647</f>
        <v>#DIV/0!</v>
      </c>
      <c r="AH2647" s="1268" t="s">
        <v>334</v>
      </c>
      <c r="AI2647" s="1268" t="s">
        <v>334</v>
      </c>
      <c r="AJ2647" s="1809"/>
    </row>
    <row r="2648" spans="1:36" ht="15.75">
      <c r="A2648" s="1803">
        <v>2</v>
      </c>
      <c r="B2648" s="1814" t="s">
        <v>3374</v>
      </c>
      <c r="C2648" s="1815" t="s">
        <v>66</v>
      </c>
      <c r="D2648" s="1815">
        <v>70</v>
      </c>
      <c r="E2648" s="1815">
        <v>42</v>
      </c>
      <c r="F2648" s="1805">
        <f t="shared" si="905"/>
        <v>2940</v>
      </c>
      <c r="G2648" s="1805">
        <v>0</v>
      </c>
      <c r="H2648" s="1805">
        <f t="shared" si="906"/>
        <v>0</v>
      </c>
      <c r="I2648" s="1810">
        <v>43949</v>
      </c>
      <c r="J2648" s="1810" t="s">
        <v>2040</v>
      </c>
      <c r="K2648" s="1805"/>
      <c r="L2648" s="1805"/>
      <c r="M2648" s="1810"/>
      <c r="N2648" s="1805">
        <v>0</v>
      </c>
      <c r="O2648" s="1805">
        <v>7</v>
      </c>
      <c r="P2648" s="1805">
        <v>0</v>
      </c>
      <c r="Q2648" s="1805"/>
      <c r="R2648" s="1805"/>
      <c r="S2648" s="1805"/>
      <c r="T2648" s="1805"/>
      <c r="U2648" s="1805"/>
      <c r="V2648" s="1805"/>
      <c r="W2648" s="1805"/>
      <c r="X2648" s="1805"/>
      <c r="Y2648" s="1805"/>
      <c r="Z2648" s="1805"/>
      <c r="AA2648" s="1805"/>
      <c r="AB2648" s="1805"/>
      <c r="AC2648" s="1807">
        <f t="shared" si="907"/>
        <v>35</v>
      </c>
      <c r="AD2648" s="1808">
        <f t="shared" si="908"/>
        <v>2450</v>
      </c>
      <c r="AE2648" s="1268" t="s">
        <v>334</v>
      </c>
      <c r="AF2648" s="1268">
        <f t="shared" si="909"/>
        <v>2.3333333333333335</v>
      </c>
      <c r="AG2648" s="1268">
        <f t="shared" si="910"/>
        <v>14.999999999999998</v>
      </c>
      <c r="AH2648" s="1268" t="s">
        <v>334</v>
      </c>
      <c r="AI2648" s="1268" t="s">
        <v>334</v>
      </c>
      <c r="AJ2648" s="1809"/>
    </row>
    <row r="2649" spans="1:36" ht="15.75">
      <c r="A2649" s="1803">
        <v>3</v>
      </c>
      <c r="B2649" s="1814" t="s">
        <v>3375</v>
      </c>
      <c r="C2649" s="1815" t="s">
        <v>66</v>
      </c>
      <c r="D2649" s="1815">
        <v>1</v>
      </c>
      <c r="E2649" s="1815">
        <v>100</v>
      </c>
      <c r="F2649" s="1805">
        <f t="shared" si="905"/>
        <v>100</v>
      </c>
      <c r="G2649" s="1805">
        <v>0</v>
      </c>
      <c r="H2649" s="1805">
        <f t="shared" si="906"/>
        <v>0</v>
      </c>
      <c r="I2649" s="1810">
        <v>43949</v>
      </c>
      <c r="J2649" s="1810" t="s">
        <v>2040</v>
      </c>
      <c r="K2649" s="1805"/>
      <c r="L2649" s="1805"/>
      <c r="M2649" s="1810"/>
      <c r="N2649" s="1805">
        <v>0</v>
      </c>
      <c r="O2649" s="1805">
        <v>0</v>
      </c>
      <c r="P2649" s="1805">
        <v>0</v>
      </c>
      <c r="Q2649" s="1805"/>
      <c r="R2649" s="1805"/>
      <c r="S2649" s="1805"/>
      <c r="T2649" s="1805"/>
      <c r="U2649" s="1805"/>
      <c r="V2649" s="1805"/>
      <c r="W2649" s="1805"/>
      <c r="X2649" s="1805"/>
      <c r="Y2649" s="1805"/>
      <c r="Z2649" s="1805"/>
      <c r="AA2649" s="1805"/>
      <c r="AB2649" s="1805"/>
      <c r="AC2649" s="1807">
        <f t="shared" si="907"/>
        <v>100</v>
      </c>
      <c r="AD2649" s="1808">
        <f t="shared" si="908"/>
        <v>100</v>
      </c>
      <c r="AE2649" s="1268" t="s">
        <v>334</v>
      </c>
      <c r="AF2649" s="1268">
        <f t="shared" si="909"/>
        <v>0</v>
      </c>
      <c r="AG2649" s="1268" t="e">
        <f t="shared" si="910"/>
        <v>#DIV/0!</v>
      </c>
      <c r="AH2649" s="1268" t="s">
        <v>334</v>
      </c>
      <c r="AI2649" s="1268" t="s">
        <v>334</v>
      </c>
      <c r="AJ2649" s="1809"/>
    </row>
    <row r="2650" spans="1:36" ht="15.75">
      <c r="A2650" s="1803">
        <v>4</v>
      </c>
      <c r="B2650" s="1814" t="s">
        <v>3376</v>
      </c>
      <c r="C2650" s="1815"/>
      <c r="D2650" s="1815">
        <v>9.6280000000000004E-2</v>
      </c>
      <c r="E2650" s="1815">
        <v>33</v>
      </c>
      <c r="F2650" s="1805">
        <f t="shared" si="905"/>
        <v>3.1772400000000003</v>
      </c>
      <c r="G2650" s="1805">
        <v>0</v>
      </c>
      <c r="H2650" s="1805">
        <f t="shared" si="906"/>
        <v>0</v>
      </c>
      <c r="I2650" s="1810">
        <v>44460</v>
      </c>
      <c r="J2650" s="1810">
        <v>45809</v>
      </c>
      <c r="K2650" s="1805"/>
      <c r="L2650" s="1805"/>
      <c r="M2650" s="1810"/>
      <c r="N2650" s="1805">
        <v>16</v>
      </c>
      <c r="O2650" s="1805">
        <v>7</v>
      </c>
      <c r="P2650" s="1805">
        <v>8</v>
      </c>
      <c r="Q2650" s="1805"/>
      <c r="R2650" s="1805"/>
      <c r="S2650" s="1805"/>
      <c r="T2650" s="1805"/>
      <c r="U2650" s="1805"/>
      <c r="V2650" s="1805"/>
      <c r="W2650" s="1805"/>
      <c r="X2650" s="1805"/>
      <c r="Y2650" s="1805"/>
      <c r="Z2650" s="1805"/>
      <c r="AA2650" s="1805"/>
      <c r="AB2650" s="1805"/>
      <c r="AC2650" s="1807">
        <f t="shared" si="907"/>
        <v>2</v>
      </c>
      <c r="AD2650" s="1808">
        <f t="shared" si="908"/>
        <v>0.19256000000000001</v>
      </c>
      <c r="AE2650" s="1268">
        <f>(J2650-"01.04.2023")/30</f>
        <v>26.4</v>
      </c>
      <c r="AF2650" s="1268">
        <f t="shared" si="909"/>
        <v>10.333333333333334</v>
      </c>
      <c r="AG2650" s="1268">
        <f t="shared" si="910"/>
        <v>0.19354838709677419</v>
      </c>
      <c r="AH2650" s="1268">
        <f>AG2650-AE2650</f>
        <v>-26.206451612903223</v>
      </c>
      <c r="AI2650" s="1268">
        <f>AC2650-(AE2650*AF2650)</f>
        <v>-270.8</v>
      </c>
      <c r="AJ2650" s="1809"/>
    </row>
    <row r="2651" spans="1:36" ht="15.75">
      <c r="A2651" s="1803">
        <v>5</v>
      </c>
      <c r="B2651" s="1814" t="s">
        <v>3377</v>
      </c>
      <c r="C2651" s="1815" t="s">
        <v>66</v>
      </c>
      <c r="D2651" s="1815">
        <v>3.86</v>
      </c>
      <c r="E2651" s="1815">
        <v>90</v>
      </c>
      <c r="F2651" s="1805">
        <f t="shared" si="905"/>
        <v>347.4</v>
      </c>
      <c r="G2651" s="1805">
        <v>0</v>
      </c>
      <c r="H2651" s="1805">
        <f t="shared" si="906"/>
        <v>0</v>
      </c>
      <c r="I2651" s="1810">
        <v>44607</v>
      </c>
      <c r="J2651" s="1810">
        <v>45231</v>
      </c>
      <c r="K2651" s="1805"/>
      <c r="L2651" s="1805"/>
      <c r="M2651" s="1810"/>
      <c r="N2651" s="1805">
        <v>0</v>
      </c>
      <c r="O2651" s="1805">
        <v>0</v>
      </c>
      <c r="P2651" s="1805">
        <v>0</v>
      </c>
      <c r="Q2651" s="1805"/>
      <c r="R2651" s="1805"/>
      <c r="S2651" s="1805"/>
      <c r="T2651" s="1805"/>
      <c r="U2651" s="1805"/>
      <c r="V2651" s="1805"/>
      <c r="W2651" s="1805"/>
      <c r="X2651" s="1805"/>
      <c r="Y2651" s="1805"/>
      <c r="Z2651" s="1805"/>
      <c r="AA2651" s="1805"/>
      <c r="AB2651" s="1805"/>
      <c r="AC2651" s="1807">
        <f t="shared" si="907"/>
        <v>90</v>
      </c>
      <c r="AD2651" s="1808">
        <f t="shared" si="908"/>
        <v>347.4</v>
      </c>
      <c r="AE2651" s="1268">
        <f>(J2651-"01.04.2023")/30</f>
        <v>7.1333333333333337</v>
      </c>
      <c r="AF2651" s="1268">
        <f t="shared" si="909"/>
        <v>0</v>
      </c>
      <c r="AG2651" s="1268" t="e">
        <f t="shared" si="910"/>
        <v>#DIV/0!</v>
      </c>
      <c r="AH2651" s="1268" t="e">
        <f>AG2651-AE2651</f>
        <v>#DIV/0!</v>
      </c>
      <c r="AI2651" s="1268">
        <f>AC2651-(AE2651*AF2651)</f>
        <v>90</v>
      </c>
      <c r="AJ2651" s="1809"/>
    </row>
    <row r="2652" spans="1:36" ht="15.75">
      <c r="A2652" s="1803">
        <v>6</v>
      </c>
      <c r="B2652" s="1804" t="s">
        <v>4473</v>
      </c>
      <c r="C2652" s="1805" t="s">
        <v>156</v>
      </c>
      <c r="D2652" s="1806">
        <v>17.280999999999999</v>
      </c>
      <c r="E2652" s="1815">
        <v>1469</v>
      </c>
      <c r="F2652" s="1805">
        <f t="shared" si="905"/>
        <v>25385.788999999997</v>
      </c>
      <c r="G2652" s="1805">
        <v>0</v>
      </c>
      <c r="H2652" s="1805">
        <f t="shared" si="906"/>
        <v>0</v>
      </c>
      <c r="I2652" s="1810">
        <v>44608</v>
      </c>
      <c r="J2652" s="1810">
        <v>45261</v>
      </c>
      <c r="K2652" s="1805"/>
      <c r="L2652" s="1805"/>
      <c r="M2652" s="1810"/>
      <c r="N2652" s="1805">
        <v>430</v>
      </c>
      <c r="O2652" s="1805">
        <v>268</v>
      </c>
      <c r="P2652" s="1805">
        <v>20</v>
      </c>
      <c r="Q2652" s="1805"/>
      <c r="R2652" s="1805"/>
      <c r="S2652" s="1805"/>
      <c r="T2652" s="1805"/>
      <c r="U2652" s="1805"/>
      <c r="V2652" s="1805"/>
      <c r="W2652" s="1805"/>
      <c r="X2652" s="1805"/>
      <c r="Y2652" s="1805"/>
      <c r="Z2652" s="1805"/>
      <c r="AA2652" s="1805"/>
      <c r="AB2652" s="1805"/>
      <c r="AC2652" s="1807">
        <f t="shared" si="907"/>
        <v>751</v>
      </c>
      <c r="AD2652" s="1808">
        <f t="shared" si="908"/>
        <v>12978.030999999999</v>
      </c>
      <c r="AE2652" s="1268">
        <f>(J2652-"01.04.2023")/30</f>
        <v>8.1333333333333329</v>
      </c>
      <c r="AF2652" s="1268">
        <f t="shared" si="909"/>
        <v>239.33333333333334</v>
      </c>
      <c r="AG2652" s="1268">
        <f t="shared" si="910"/>
        <v>3.1378830083565457</v>
      </c>
      <c r="AH2652" s="1268">
        <f>AG2652-AE2652</f>
        <v>-4.9954503249767868</v>
      </c>
      <c r="AI2652" s="1268">
        <f>AC2652-(AE2652*AF2652)</f>
        <v>-1195.5777777777778</v>
      </c>
      <c r="AJ2652" s="1809"/>
    </row>
    <row r="2653" spans="1:36" ht="15.75">
      <c r="A2653" s="4773" t="s">
        <v>1428</v>
      </c>
      <c r="B2653" s="4773"/>
      <c r="C2653" s="4773"/>
      <c r="D2653" s="4773"/>
      <c r="E2653" s="4773"/>
      <c r="F2653" s="4773"/>
      <c r="G2653" s="4773"/>
      <c r="H2653" s="4773"/>
      <c r="I2653" s="4773"/>
      <c r="J2653" s="4773"/>
      <c r="K2653" s="4773"/>
      <c r="L2653" s="4773"/>
      <c r="M2653" s="4773"/>
      <c r="N2653" s="4773"/>
      <c r="O2653" s="4773"/>
      <c r="P2653" s="4773"/>
      <c r="Q2653" s="4773"/>
      <c r="R2653" s="4773"/>
      <c r="S2653" s="4773"/>
      <c r="T2653" s="4773"/>
      <c r="U2653" s="4773"/>
      <c r="V2653" s="4773"/>
      <c r="W2653" s="4773"/>
      <c r="X2653" s="4773"/>
      <c r="Y2653" s="4773"/>
      <c r="Z2653" s="4773"/>
      <c r="AA2653" s="4773"/>
      <c r="AB2653" s="4773"/>
      <c r="AC2653" s="4773"/>
      <c r="AD2653" s="4773"/>
      <c r="AE2653" s="4773"/>
      <c r="AF2653" s="4773"/>
      <c r="AG2653" s="4773"/>
      <c r="AH2653" s="4773"/>
      <c r="AI2653" s="4773"/>
      <c r="AJ2653" s="4773"/>
    </row>
    <row r="2654" spans="1:36" ht="31.5">
      <c r="A2654" s="1803">
        <v>1</v>
      </c>
      <c r="B2654" s="1804" t="s">
        <v>872</v>
      </c>
      <c r="C2654" s="1805" t="s">
        <v>66</v>
      </c>
      <c r="D2654" s="1806">
        <v>10.45978</v>
      </c>
      <c r="E2654" s="1805">
        <v>1620</v>
      </c>
      <c r="F2654" s="1805">
        <f>D2654*E2654</f>
        <v>16944.8436</v>
      </c>
      <c r="G2654" s="1805">
        <v>0</v>
      </c>
      <c r="H2654" s="1805">
        <f>D2654*G2654</f>
        <v>0</v>
      </c>
      <c r="I2654" s="1810">
        <v>44602</v>
      </c>
      <c r="J2654" s="1810">
        <v>45089</v>
      </c>
      <c r="K2654" s="1805"/>
      <c r="L2654" s="1805">
        <v>61</v>
      </c>
      <c r="M2654" s="1810">
        <v>44594</v>
      </c>
      <c r="N2654" s="1805">
        <v>148</v>
      </c>
      <c r="O2654" s="1805">
        <v>35</v>
      </c>
      <c r="P2654" s="1805">
        <v>207</v>
      </c>
      <c r="Q2654" s="1805"/>
      <c r="R2654" s="1805"/>
      <c r="S2654" s="1805"/>
      <c r="T2654" s="1805"/>
      <c r="U2654" s="1805"/>
      <c r="V2654" s="1805"/>
      <c r="W2654" s="1805"/>
      <c r="X2654" s="1805"/>
      <c r="Y2654" s="1805"/>
      <c r="Z2654" s="1805"/>
      <c r="AA2654" s="1805"/>
      <c r="AB2654" s="1805"/>
      <c r="AC2654" s="1807">
        <f>E2654+G2654-N2654-O2654-AA2654-P2654-Q2654-R2654-S2654-T2654-U2654-V2654-W2654-X2654-Y2654</f>
        <v>1230</v>
      </c>
      <c r="AD2654" s="1808">
        <f>D2654*AC2654</f>
        <v>12865.529400000001</v>
      </c>
      <c r="AE2654" s="1268">
        <f>(J2654-"01.04.2023")/30</f>
        <v>2.4</v>
      </c>
      <c r="AF2654" s="1268">
        <f>(N2654+O2654+P2654+Q2654+R2654+S2654+T2654+U2654+V2654+W2654+X2654+Y2654)/3</f>
        <v>130</v>
      </c>
      <c r="AG2654" s="1268">
        <f>AC2654/AF2654</f>
        <v>9.4615384615384617</v>
      </c>
      <c r="AH2654" s="1268">
        <f>AG2654-AE2654</f>
        <v>7.0615384615384613</v>
      </c>
      <c r="AI2654" s="1268">
        <f>AC2654-(AE2654*AF2654)</f>
        <v>918</v>
      </c>
      <c r="AJ2654" s="1809"/>
    </row>
    <row r="2655" spans="1:36" ht="31.5">
      <c r="A2655" s="1803">
        <v>2</v>
      </c>
      <c r="B2655" s="1804" t="s">
        <v>873</v>
      </c>
      <c r="C2655" s="1805" t="s">
        <v>66</v>
      </c>
      <c r="D2655" s="1806">
        <v>82.577290000000005</v>
      </c>
      <c r="E2655" s="1805">
        <v>500</v>
      </c>
      <c r="F2655" s="1805">
        <f>D2655*E2655</f>
        <v>41288.645000000004</v>
      </c>
      <c r="G2655" s="1805">
        <v>0</v>
      </c>
      <c r="H2655" s="1805">
        <f>D2655*G2655</f>
        <v>0</v>
      </c>
      <c r="I2655" s="1810">
        <v>44602</v>
      </c>
      <c r="J2655" s="1810">
        <v>45140</v>
      </c>
      <c r="K2655" s="1805"/>
      <c r="L2655" s="1805">
        <v>61</v>
      </c>
      <c r="M2655" s="1810">
        <v>44594</v>
      </c>
      <c r="N2655" s="1805">
        <v>0</v>
      </c>
      <c r="O2655" s="1805">
        <v>0</v>
      </c>
      <c r="P2655" s="1805">
        <v>0</v>
      </c>
      <c r="Q2655" s="1805"/>
      <c r="R2655" s="1805"/>
      <c r="S2655" s="1805"/>
      <c r="T2655" s="1805"/>
      <c r="U2655" s="1805"/>
      <c r="V2655" s="1805"/>
      <c r="W2655" s="1805"/>
      <c r="X2655" s="1805"/>
      <c r="Y2655" s="1805"/>
      <c r="Z2655" s="1805"/>
      <c r="AA2655" s="1805"/>
      <c r="AB2655" s="1805"/>
      <c r="AC2655" s="1807">
        <f>E2655+G2655-N2655-O2655-AA2655-P2655-Q2655-R2655-S2655-T2655-U2655-V2655-W2655-X2655-Y2655</f>
        <v>500</v>
      </c>
      <c r="AD2655" s="1808">
        <f>D2655*AC2655</f>
        <v>41288.645000000004</v>
      </c>
      <c r="AE2655" s="1268">
        <f>(J2655-"01.04.2023")/30</f>
        <v>4.0999999999999996</v>
      </c>
      <c r="AF2655" s="1268">
        <f>(N2655+O2655+P2655+Q2655+R2655+S2655+T2655+U2655+V2655+W2655+X2655+Y2655)/3</f>
        <v>0</v>
      </c>
      <c r="AG2655" s="1268" t="e">
        <f>AC2655/AF2655</f>
        <v>#DIV/0!</v>
      </c>
      <c r="AH2655" s="1268" t="e">
        <f>AG2655-AE2655</f>
        <v>#DIV/0!</v>
      </c>
      <c r="AI2655" s="1268">
        <f>AC2655-(AE2655*AF2655)</f>
        <v>500</v>
      </c>
      <c r="AJ2655" s="1809"/>
    </row>
    <row r="2656" spans="1:36" ht="31.5">
      <c r="A2656" s="1803">
        <v>3</v>
      </c>
      <c r="B2656" s="1804" t="s">
        <v>873</v>
      </c>
      <c r="C2656" s="1805" t="s">
        <v>66</v>
      </c>
      <c r="D2656" s="1806">
        <v>81.809479999999994</v>
      </c>
      <c r="E2656" s="1805">
        <v>855</v>
      </c>
      <c r="F2656" s="1805">
        <f>D2656*E2656</f>
        <v>69947.1054</v>
      </c>
      <c r="G2656" s="1805">
        <v>0</v>
      </c>
      <c r="H2656" s="1805">
        <f>D2656*G2656</f>
        <v>0</v>
      </c>
      <c r="I2656" s="1810">
        <v>44602</v>
      </c>
      <c r="J2656" s="1810">
        <v>45140</v>
      </c>
      <c r="K2656" s="1805"/>
      <c r="L2656" s="1805">
        <v>61</v>
      </c>
      <c r="M2656" s="1810">
        <v>44594</v>
      </c>
      <c r="N2656" s="1805">
        <v>2</v>
      </c>
      <c r="O2656" s="1805">
        <v>33</v>
      </c>
      <c r="P2656" s="1805">
        <v>153</v>
      </c>
      <c r="Q2656" s="1805"/>
      <c r="R2656" s="1805"/>
      <c r="S2656" s="1805"/>
      <c r="T2656" s="1805"/>
      <c r="U2656" s="1805"/>
      <c r="V2656" s="1805"/>
      <c r="W2656" s="1805"/>
      <c r="X2656" s="1805"/>
      <c r="Y2656" s="1805"/>
      <c r="Z2656" s="1805"/>
      <c r="AA2656" s="1805"/>
      <c r="AB2656" s="1805"/>
      <c r="AC2656" s="1807">
        <f>E2656+G2656-N2656-O2656-AA2656-P2656-Q2656-R2656-S2656-T2656-U2656-V2656-W2656-X2656-Y2656</f>
        <v>667</v>
      </c>
      <c r="AD2656" s="1808">
        <f>D2656*AC2656</f>
        <v>54566.923159999998</v>
      </c>
      <c r="AE2656" s="1268">
        <f>(J2656-"01.04.2023")/30</f>
        <v>4.0999999999999996</v>
      </c>
      <c r="AF2656" s="1268">
        <f>(N2656+O2656+P2656+Q2656+R2656+S2656+T2656+U2656+V2656+W2656+X2656+Y2656)/3</f>
        <v>62.666666666666664</v>
      </c>
      <c r="AG2656" s="1268">
        <f>AC2656/AF2656</f>
        <v>10.643617021276595</v>
      </c>
      <c r="AH2656" s="1268">
        <f>AG2656-AE2656</f>
        <v>6.5436170212765958</v>
      </c>
      <c r="AI2656" s="1268">
        <f>AC2656-(AE2656*AF2656)</f>
        <v>410.06666666666672</v>
      </c>
      <c r="AJ2656" s="1809"/>
    </row>
    <row r="2657" spans="1:36" ht="15.75">
      <c r="A2657" s="4773" t="s">
        <v>3378</v>
      </c>
      <c r="B2657" s="4773"/>
      <c r="C2657" s="4773"/>
      <c r="D2657" s="4773"/>
      <c r="E2657" s="4773"/>
      <c r="F2657" s="4773"/>
      <c r="G2657" s="4773"/>
      <c r="H2657" s="4773"/>
      <c r="I2657" s="4773"/>
      <c r="J2657" s="4773"/>
      <c r="K2657" s="4773"/>
      <c r="L2657" s="4773"/>
      <c r="M2657" s="4773"/>
      <c r="N2657" s="4773"/>
      <c r="O2657" s="4773"/>
      <c r="P2657" s="4773"/>
      <c r="Q2657" s="4773"/>
      <c r="R2657" s="4773"/>
      <c r="S2657" s="4773"/>
      <c r="T2657" s="4773"/>
      <c r="U2657" s="4773"/>
      <c r="V2657" s="4773"/>
      <c r="W2657" s="4773"/>
      <c r="X2657" s="4773"/>
      <c r="Y2657" s="4773"/>
      <c r="Z2657" s="4773"/>
      <c r="AA2657" s="4773"/>
      <c r="AB2657" s="4773"/>
      <c r="AC2657" s="4773"/>
      <c r="AD2657" s="4773"/>
      <c r="AE2657" s="4773"/>
      <c r="AF2657" s="4773"/>
      <c r="AG2657" s="4773"/>
      <c r="AH2657" s="4773"/>
      <c r="AI2657" s="4773"/>
      <c r="AJ2657" s="4773"/>
    </row>
    <row r="2658" spans="1:36" ht="15.75">
      <c r="A2658" s="1803">
        <v>1</v>
      </c>
      <c r="B2658" s="1816" t="s">
        <v>1429</v>
      </c>
      <c r="C2658" s="1816" t="s">
        <v>66</v>
      </c>
      <c r="D2658" s="1806">
        <v>0</v>
      </c>
      <c r="E2658" s="1805">
        <v>414</v>
      </c>
      <c r="F2658" s="1805">
        <f t="shared" ref="F2658:F2670" si="911">D2658*E2658</f>
        <v>0</v>
      </c>
      <c r="G2658" s="1816">
        <v>0</v>
      </c>
      <c r="H2658" s="1805">
        <f t="shared" ref="H2658:H2670" si="912">D2658*G2658</f>
        <v>0</v>
      </c>
      <c r="I2658" s="1810">
        <v>44644</v>
      </c>
      <c r="J2658" s="1817">
        <v>46235</v>
      </c>
      <c r="K2658" s="1805"/>
      <c r="L2658" s="1805"/>
      <c r="M2658" s="1805"/>
      <c r="N2658" s="1805">
        <v>20</v>
      </c>
      <c r="O2658" s="1805">
        <v>45</v>
      </c>
      <c r="P2658" s="1805">
        <v>71</v>
      </c>
      <c r="Q2658" s="1805"/>
      <c r="R2658" s="1805"/>
      <c r="S2658" s="1805"/>
      <c r="T2658" s="1805"/>
      <c r="U2658" s="1805"/>
      <c r="V2658" s="1805"/>
      <c r="W2658" s="1805"/>
      <c r="X2658" s="1805"/>
      <c r="Y2658" s="1805"/>
      <c r="Z2658" s="1805"/>
      <c r="AA2658" s="1805"/>
      <c r="AB2658" s="1805"/>
      <c r="AC2658" s="1807">
        <f t="shared" ref="AC2658:AC2670" si="913">E2658+G2658-N2658-O2658-AA2658-P2658-Q2658-R2658-S2658-T2658-U2658-V2658-W2658-X2658-Y2658</f>
        <v>278</v>
      </c>
      <c r="AD2658" s="1808">
        <f t="shared" ref="AD2658:AD2670" si="914">D2658*AC2658</f>
        <v>0</v>
      </c>
      <c r="AE2658" s="1268">
        <f t="shared" ref="AE2658:AE2663" si="915">(J2658-"01.04.2023")/30</f>
        <v>40.6</v>
      </c>
      <c r="AF2658" s="1268">
        <f t="shared" ref="AF2658:AF2670" si="916">(N2658+O2658+P2658+Q2658+R2658+S2658+T2658+U2658+V2658+W2658+X2658+Y2658)/3</f>
        <v>45.333333333333336</v>
      </c>
      <c r="AG2658" s="1268">
        <f t="shared" ref="AG2658:AG2670" si="917">AC2658/AF2658</f>
        <v>6.1323529411764701</v>
      </c>
      <c r="AH2658" s="1268">
        <f t="shared" ref="AH2658:AH2663" si="918">AG2658-AE2658</f>
        <v>-34.46764705882353</v>
      </c>
      <c r="AI2658" s="1268">
        <f t="shared" ref="AI2658:AI2663" si="919">AC2658-(AE2658*AF2658)</f>
        <v>-1562.5333333333335</v>
      </c>
      <c r="AJ2658" s="1809"/>
    </row>
    <row r="2659" spans="1:36" ht="15.75">
      <c r="A2659" s="1803">
        <v>2</v>
      </c>
      <c r="B2659" s="1816" t="s">
        <v>1430</v>
      </c>
      <c r="C2659" s="1816" t="s">
        <v>66</v>
      </c>
      <c r="D2659" s="1806">
        <v>0</v>
      </c>
      <c r="E2659" s="1805">
        <v>400</v>
      </c>
      <c r="F2659" s="1805">
        <f t="shared" si="911"/>
        <v>0</v>
      </c>
      <c r="G2659" s="1816">
        <v>0</v>
      </c>
      <c r="H2659" s="1805">
        <f t="shared" si="912"/>
        <v>0</v>
      </c>
      <c r="I2659" s="1810">
        <v>44644</v>
      </c>
      <c r="J2659" s="1817">
        <v>45839</v>
      </c>
      <c r="K2659" s="1805"/>
      <c r="L2659" s="1805"/>
      <c r="M2659" s="1805"/>
      <c r="N2659" s="1805">
        <v>0</v>
      </c>
      <c r="O2659" s="1805">
        <v>0</v>
      </c>
      <c r="P2659" s="1805">
        <v>0</v>
      </c>
      <c r="Q2659" s="1805"/>
      <c r="R2659" s="1805"/>
      <c r="S2659" s="1805"/>
      <c r="T2659" s="1805"/>
      <c r="U2659" s="1805"/>
      <c r="V2659" s="1805"/>
      <c r="W2659" s="1805"/>
      <c r="X2659" s="1805"/>
      <c r="Y2659" s="1805"/>
      <c r="Z2659" s="1805"/>
      <c r="AA2659" s="1805"/>
      <c r="AB2659" s="1805"/>
      <c r="AC2659" s="1807">
        <f t="shared" si="913"/>
        <v>400</v>
      </c>
      <c r="AD2659" s="1808">
        <f t="shared" si="914"/>
        <v>0</v>
      </c>
      <c r="AE2659" s="1268">
        <f t="shared" si="915"/>
        <v>27.4</v>
      </c>
      <c r="AF2659" s="1268">
        <f t="shared" si="916"/>
        <v>0</v>
      </c>
      <c r="AG2659" s="1268" t="e">
        <f t="shared" si="917"/>
        <v>#DIV/0!</v>
      </c>
      <c r="AH2659" s="1268" t="e">
        <f t="shared" si="918"/>
        <v>#DIV/0!</v>
      </c>
      <c r="AI2659" s="1268">
        <f t="shared" si="919"/>
        <v>400</v>
      </c>
      <c r="AJ2659" s="1809"/>
    </row>
    <row r="2660" spans="1:36" ht="15.75">
      <c r="A2660" s="1803">
        <v>3</v>
      </c>
      <c r="B2660" s="1816" t="s">
        <v>1431</v>
      </c>
      <c r="C2660" s="1816" t="s">
        <v>66</v>
      </c>
      <c r="D2660" s="1806">
        <v>0</v>
      </c>
      <c r="E2660" s="1805">
        <v>1050</v>
      </c>
      <c r="F2660" s="1805">
        <f t="shared" si="911"/>
        <v>0</v>
      </c>
      <c r="G2660" s="1816">
        <v>0</v>
      </c>
      <c r="H2660" s="1805">
        <f t="shared" si="912"/>
        <v>0</v>
      </c>
      <c r="I2660" s="1810">
        <v>44644</v>
      </c>
      <c r="J2660" s="1817">
        <v>46204</v>
      </c>
      <c r="K2660" s="1805"/>
      <c r="L2660" s="1805"/>
      <c r="M2660" s="1805"/>
      <c r="N2660" s="1805">
        <v>350</v>
      </c>
      <c r="O2660" s="1805">
        <v>200</v>
      </c>
      <c r="P2660" s="1805">
        <v>355</v>
      </c>
      <c r="Q2660" s="1805"/>
      <c r="R2660" s="1805"/>
      <c r="S2660" s="1805"/>
      <c r="T2660" s="1805"/>
      <c r="U2660" s="1805"/>
      <c r="V2660" s="1805"/>
      <c r="W2660" s="1805"/>
      <c r="X2660" s="1805"/>
      <c r="Y2660" s="1805"/>
      <c r="Z2660" s="1805"/>
      <c r="AA2660" s="1805"/>
      <c r="AB2660" s="1805"/>
      <c r="AC2660" s="1807">
        <f t="shared" si="913"/>
        <v>145</v>
      </c>
      <c r="AD2660" s="1808">
        <f t="shared" si="914"/>
        <v>0</v>
      </c>
      <c r="AE2660" s="1268">
        <f t="shared" si="915"/>
        <v>39.56666666666667</v>
      </c>
      <c r="AF2660" s="1268">
        <f t="shared" si="916"/>
        <v>301.66666666666669</v>
      </c>
      <c r="AG2660" s="1268">
        <f t="shared" si="917"/>
        <v>0.48066298342541436</v>
      </c>
      <c r="AH2660" s="1268">
        <f t="shared" si="918"/>
        <v>-39.086003683241259</v>
      </c>
      <c r="AI2660" s="1268">
        <f t="shared" si="919"/>
        <v>-11790.944444444447</v>
      </c>
      <c r="AJ2660" s="1809"/>
    </row>
    <row r="2661" spans="1:36" ht="15.75">
      <c r="A2661" s="1803">
        <v>4</v>
      </c>
      <c r="B2661" s="1816" t="s">
        <v>1432</v>
      </c>
      <c r="C2661" s="1816" t="s">
        <v>66</v>
      </c>
      <c r="D2661" s="1806">
        <v>0</v>
      </c>
      <c r="E2661" s="1805">
        <v>2232</v>
      </c>
      <c r="F2661" s="1805">
        <f t="shared" si="911"/>
        <v>0</v>
      </c>
      <c r="G2661" s="1816">
        <v>0</v>
      </c>
      <c r="H2661" s="1805">
        <f t="shared" si="912"/>
        <v>0</v>
      </c>
      <c r="I2661" s="1810">
        <v>44644</v>
      </c>
      <c r="J2661" s="1817">
        <v>46174</v>
      </c>
      <c r="K2661" s="1805"/>
      <c r="L2661" s="1805"/>
      <c r="M2661" s="1805"/>
      <c r="N2661" s="1805">
        <v>521</v>
      </c>
      <c r="O2661" s="1805">
        <v>245</v>
      </c>
      <c r="P2661" s="1805">
        <v>2</v>
      </c>
      <c r="Q2661" s="1805"/>
      <c r="R2661" s="1805"/>
      <c r="S2661" s="1805"/>
      <c r="T2661" s="1805"/>
      <c r="U2661" s="1805"/>
      <c r="V2661" s="1805"/>
      <c r="W2661" s="1805"/>
      <c r="X2661" s="1805"/>
      <c r="Y2661" s="1805"/>
      <c r="Z2661" s="1805"/>
      <c r="AA2661" s="1805"/>
      <c r="AB2661" s="1805"/>
      <c r="AC2661" s="1807">
        <f t="shared" si="913"/>
        <v>1464</v>
      </c>
      <c r="AD2661" s="1808">
        <f t="shared" si="914"/>
        <v>0</v>
      </c>
      <c r="AE2661" s="1268">
        <f t="shared" si="915"/>
        <v>38.56666666666667</v>
      </c>
      <c r="AF2661" s="1268">
        <f t="shared" si="916"/>
        <v>256</v>
      </c>
      <c r="AG2661" s="1268">
        <f t="shared" si="917"/>
        <v>5.71875</v>
      </c>
      <c r="AH2661" s="1268">
        <f t="shared" si="918"/>
        <v>-32.84791666666667</v>
      </c>
      <c r="AI2661" s="1268">
        <f t="shared" si="919"/>
        <v>-8409.0666666666675</v>
      </c>
      <c r="AJ2661" s="1809"/>
    </row>
    <row r="2662" spans="1:36" ht="15.75">
      <c r="A2662" s="1803">
        <v>5</v>
      </c>
      <c r="B2662" s="1816" t="s">
        <v>1433</v>
      </c>
      <c r="C2662" s="1816" t="s">
        <v>66</v>
      </c>
      <c r="D2662" s="1806">
        <v>0</v>
      </c>
      <c r="E2662" s="1805">
        <v>1820</v>
      </c>
      <c r="F2662" s="1805">
        <f t="shared" si="911"/>
        <v>0</v>
      </c>
      <c r="G2662" s="1816">
        <v>0</v>
      </c>
      <c r="H2662" s="1805">
        <f t="shared" si="912"/>
        <v>0</v>
      </c>
      <c r="I2662" s="1810">
        <v>44644</v>
      </c>
      <c r="J2662" s="1817">
        <v>46082</v>
      </c>
      <c r="K2662" s="1805"/>
      <c r="L2662" s="1805"/>
      <c r="M2662" s="1805"/>
      <c r="N2662" s="1805">
        <v>350</v>
      </c>
      <c r="O2662" s="1805">
        <v>195</v>
      </c>
      <c r="P2662" s="1805">
        <v>395</v>
      </c>
      <c r="Q2662" s="1805"/>
      <c r="R2662" s="1805"/>
      <c r="S2662" s="1805"/>
      <c r="T2662" s="1805"/>
      <c r="U2662" s="1805"/>
      <c r="V2662" s="1805"/>
      <c r="W2662" s="1805"/>
      <c r="X2662" s="1805"/>
      <c r="Y2662" s="1805"/>
      <c r="Z2662" s="1805"/>
      <c r="AA2662" s="1805"/>
      <c r="AB2662" s="1805"/>
      <c r="AC2662" s="1807">
        <f t="shared" si="913"/>
        <v>880</v>
      </c>
      <c r="AD2662" s="1808">
        <f t="shared" si="914"/>
        <v>0</v>
      </c>
      <c r="AE2662" s="1268">
        <f t="shared" si="915"/>
        <v>35.5</v>
      </c>
      <c r="AF2662" s="1268">
        <f t="shared" si="916"/>
        <v>313.33333333333331</v>
      </c>
      <c r="AG2662" s="1268">
        <f t="shared" si="917"/>
        <v>2.8085106382978724</v>
      </c>
      <c r="AH2662" s="1268">
        <f t="shared" si="918"/>
        <v>-32.691489361702125</v>
      </c>
      <c r="AI2662" s="1268">
        <f t="shared" si="919"/>
        <v>-10243.333333333332</v>
      </c>
      <c r="AJ2662" s="1809"/>
    </row>
    <row r="2663" spans="1:36" ht="15.75">
      <c r="A2663" s="1803">
        <v>6</v>
      </c>
      <c r="B2663" s="1816" t="s">
        <v>1434</v>
      </c>
      <c r="C2663" s="1816" t="s">
        <v>66</v>
      </c>
      <c r="D2663" s="1806">
        <v>0</v>
      </c>
      <c r="E2663" s="1805">
        <v>2232</v>
      </c>
      <c r="F2663" s="1805">
        <f t="shared" si="911"/>
        <v>0</v>
      </c>
      <c r="G2663" s="1816">
        <v>0</v>
      </c>
      <c r="H2663" s="1805">
        <f t="shared" si="912"/>
        <v>0</v>
      </c>
      <c r="I2663" s="1810">
        <v>44644</v>
      </c>
      <c r="J2663" s="1817">
        <v>46082</v>
      </c>
      <c r="K2663" s="1805"/>
      <c r="L2663" s="1805"/>
      <c r="M2663" s="1805"/>
      <c r="N2663" s="1805">
        <v>426</v>
      </c>
      <c r="O2663" s="1805">
        <v>145</v>
      </c>
      <c r="P2663" s="1805">
        <v>0</v>
      </c>
      <c r="Q2663" s="1805"/>
      <c r="R2663" s="1805"/>
      <c r="S2663" s="1805"/>
      <c r="T2663" s="1805"/>
      <c r="U2663" s="1805"/>
      <c r="V2663" s="1805"/>
      <c r="W2663" s="1805"/>
      <c r="X2663" s="1805"/>
      <c r="Y2663" s="1805"/>
      <c r="Z2663" s="1805"/>
      <c r="AA2663" s="1805"/>
      <c r="AB2663" s="1805"/>
      <c r="AC2663" s="1807">
        <f t="shared" si="913"/>
        <v>1661</v>
      </c>
      <c r="AD2663" s="1808">
        <f t="shared" si="914"/>
        <v>0</v>
      </c>
      <c r="AE2663" s="1268">
        <f t="shared" si="915"/>
        <v>35.5</v>
      </c>
      <c r="AF2663" s="1268">
        <f t="shared" si="916"/>
        <v>190.33333333333334</v>
      </c>
      <c r="AG2663" s="1268">
        <f t="shared" si="917"/>
        <v>8.7267950963222418</v>
      </c>
      <c r="AH2663" s="1268">
        <f t="shared" si="918"/>
        <v>-26.773204903677758</v>
      </c>
      <c r="AI2663" s="1268">
        <f t="shared" si="919"/>
        <v>-5095.8333333333339</v>
      </c>
      <c r="AJ2663" s="1809"/>
    </row>
    <row r="2664" spans="1:36" ht="15.75">
      <c r="A2664" s="1803">
        <v>7</v>
      </c>
      <c r="B2664" s="1818" t="s">
        <v>1435</v>
      </c>
      <c r="C2664" s="1816" t="s">
        <v>143</v>
      </c>
      <c r="D2664" s="1806">
        <v>0</v>
      </c>
      <c r="E2664" s="1805">
        <v>22</v>
      </c>
      <c r="F2664" s="1805">
        <f t="shared" si="911"/>
        <v>0</v>
      </c>
      <c r="G2664" s="1816">
        <v>0</v>
      </c>
      <c r="H2664" s="1805">
        <f t="shared" si="912"/>
        <v>0</v>
      </c>
      <c r="I2664" s="1810">
        <v>44644</v>
      </c>
      <c r="J2664" s="1819" t="s">
        <v>1436</v>
      </c>
      <c r="K2664" s="1805"/>
      <c r="L2664" s="1805"/>
      <c r="M2664" s="1805"/>
      <c r="N2664" s="1805">
        <v>6</v>
      </c>
      <c r="O2664" s="1805">
        <v>4</v>
      </c>
      <c r="P2664" s="1805">
        <v>2</v>
      </c>
      <c r="Q2664" s="1805"/>
      <c r="R2664" s="1805"/>
      <c r="S2664" s="1805"/>
      <c r="T2664" s="1805"/>
      <c r="U2664" s="1805"/>
      <c r="V2664" s="1805"/>
      <c r="W2664" s="1805"/>
      <c r="X2664" s="1805"/>
      <c r="Y2664" s="1805"/>
      <c r="Z2664" s="1805"/>
      <c r="AA2664" s="1805"/>
      <c r="AB2664" s="1805"/>
      <c r="AC2664" s="1807">
        <f t="shared" si="913"/>
        <v>10</v>
      </c>
      <c r="AD2664" s="1808">
        <f t="shared" si="914"/>
        <v>0</v>
      </c>
      <c r="AE2664" s="1268" t="s">
        <v>334</v>
      </c>
      <c r="AF2664" s="1268">
        <f t="shared" si="916"/>
        <v>4</v>
      </c>
      <c r="AG2664" s="1268">
        <f t="shared" si="917"/>
        <v>2.5</v>
      </c>
      <c r="AH2664" s="1268" t="s">
        <v>334</v>
      </c>
      <c r="AI2664" s="1268" t="s">
        <v>334</v>
      </c>
      <c r="AJ2664" s="1809"/>
    </row>
    <row r="2665" spans="1:36" ht="15.75">
      <c r="A2665" s="1803">
        <v>8</v>
      </c>
      <c r="B2665" s="1818" t="s">
        <v>1437</v>
      </c>
      <c r="C2665" s="1818" t="s">
        <v>573</v>
      </c>
      <c r="D2665" s="1806">
        <v>0</v>
      </c>
      <c r="E2665" s="1805">
        <v>200</v>
      </c>
      <c r="F2665" s="1805">
        <f t="shared" si="911"/>
        <v>0</v>
      </c>
      <c r="G2665" s="1816">
        <v>0</v>
      </c>
      <c r="H2665" s="1805">
        <f t="shared" si="912"/>
        <v>0</v>
      </c>
      <c r="I2665" s="1810">
        <v>44644</v>
      </c>
      <c r="J2665" s="1820">
        <v>45108</v>
      </c>
      <c r="K2665" s="1805"/>
      <c r="L2665" s="1805"/>
      <c r="M2665" s="1805"/>
      <c r="N2665" s="1805">
        <v>0</v>
      </c>
      <c r="O2665" s="1805">
        <v>0</v>
      </c>
      <c r="P2665" s="1805">
        <v>0</v>
      </c>
      <c r="Q2665" s="1805"/>
      <c r="R2665" s="1805"/>
      <c r="S2665" s="1805"/>
      <c r="T2665" s="1805"/>
      <c r="U2665" s="1805"/>
      <c r="V2665" s="1805"/>
      <c r="W2665" s="1805"/>
      <c r="X2665" s="1805"/>
      <c r="Y2665" s="1805"/>
      <c r="Z2665" s="1805"/>
      <c r="AA2665" s="1805"/>
      <c r="AB2665" s="1805"/>
      <c r="AC2665" s="1807">
        <f t="shared" si="913"/>
        <v>200</v>
      </c>
      <c r="AD2665" s="1808">
        <f t="shared" si="914"/>
        <v>0</v>
      </c>
      <c r="AE2665" s="1268">
        <f t="shared" ref="AE2665:AE2669" si="920">(J2665-"01.04.2023")/30</f>
        <v>3.0333333333333332</v>
      </c>
      <c r="AF2665" s="1268">
        <f t="shared" si="916"/>
        <v>0</v>
      </c>
      <c r="AG2665" s="1268" t="e">
        <f t="shared" si="917"/>
        <v>#DIV/0!</v>
      </c>
      <c r="AH2665" s="1268" t="e">
        <f t="shared" ref="AH2665:AH2669" si="921">AG2665-AE2665</f>
        <v>#DIV/0!</v>
      </c>
      <c r="AI2665" s="1268">
        <f t="shared" ref="AI2665:AI2669" si="922">AC2665-(AE2665*AF2665)</f>
        <v>200</v>
      </c>
      <c r="AJ2665" s="1809"/>
    </row>
    <row r="2666" spans="1:36" ht="15.75">
      <c r="A2666" s="1803">
        <v>9</v>
      </c>
      <c r="B2666" s="1818" t="s">
        <v>1438</v>
      </c>
      <c r="C2666" s="1818" t="s">
        <v>573</v>
      </c>
      <c r="D2666" s="1806">
        <v>0</v>
      </c>
      <c r="E2666" s="1805">
        <v>50</v>
      </c>
      <c r="F2666" s="1805">
        <f t="shared" si="911"/>
        <v>0</v>
      </c>
      <c r="G2666" s="1816">
        <v>0</v>
      </c>
      <c r="H2666" s="1805">
        <f t="shared" si="912"/>
        <v>0</v>
      </c>
      <c r="I2666" s="1810">
        <v>44644</v>
      </c>
      <c r="J2666" s="1820">
        <v>45108</v>
      </c>
      <c r="K2666" s="1805"/>
      <c r="L2666" s="1805"/>
      <c r="M2666" s="1805"/>
      <c r="N2666" s="1805">
        <v>0</v>
      </c>
      <c r="O2666" s="1805">
        <v>0</v>
      </c>
      <c r="P2666" s="1805">
        <v>0</v>
      </c>
      <c r="Q2666" s="1805"/>
      <c r="R2666" s="1805"/>
      <c r="S2666" s="1805"/>
      <c r="T2666" s="1805"/>
      <c r="U2666" s="1805"/>
      <c r="V2666" s="1805"/>
      <c r="W2666" s="1805"/>
      <c r="X2666" s="1805"/>
      <c r="Y2666" s="1805"/>
      <c r="Z2666" s="1805"/>
      <c r="AA2666" s="1805"/>
      <c r="AB2666" s="1805"/>
      <c r="AC2666" s="1807">
        <f t="shared" si="913"/>
        <v>50</v>
      </c>
      <c r="AD2666" s="1808">
        <f t="shared" si="914"/>
        <v>0</v>
      </c>
      <c r="AE2666" s="1268">
        <f t="shared" si="920"/>
        <v>3.0333333333333332</v>
      </c>
      <c r="AF2666" s="1268">
        <f t="shared" si="916"/>
        <v>0</v>
      </c>
      <c r="AG2666" s="1268" t="e">
        <f t="shared" si="917"/>
        <v>#DIV/0!</v>
      </c>
      <c r="AH2666" s="1268" t="e">
        <f t="shared" si="921"/>
        <v>#DIV/0!</v>
      </c>
      <c r="AI2666" s="1268">
        <f t="shared" si="922"/>
        <v>50</v>
      </c>
      <c r="AJ2666" s="1809"/>
    </row>
    <row r="2667" spans="1:36" ht="15.75">
      <c r="A2667" s="1803">
        <v>10</v>
      </c>
      <c r="B2667" s="1816" t="s">
        <v>1439</v>
      </c>
      <c r="C2667" s="1818" t="s">
        <v>176</v>
      </c>
      <c r="D2667" s="1806">
        <v>0</v>
      </c>
      <c r="E2667" s="1805">
        <v>50</v>
      </c>
      <c r="F2667" s="1805">
        <f t="shared" si="911"/>
        <v>0</v>
      </c>
      <c r="G2667" s="1816">
        <v>0</v>
      </c>
      <c r="H2667" s="1805">
        <f t="shared" si="912"/>
        <v>0</v>
      </c>
      <c r="I2667" s="1810">
        <v>44644</v>
      </c>
      <c r="J2667" s="1820">
        <v>45597</v>
      </c>
      <c r="K2667" s="1805"/>
      <c r="L2667" s="1805"/>
      <c r="M2667" s="1805"/>
      <c r="N2667" s="1805">
        <v>11</v>
      </c>
      <c r="O2667" s="1805">
        <v>2</v>
      </c>
      <c r="P2667" s="1805">
        <v>0</v>
      </c>
      <c r="Q2667" s="1805"/>
      <c r="R2667" s="1805"/>
      <c r="S2667" s="1805"/>
      <c r="T2667" s="1805"/>
      <c r="U2667" s="1805"/>
      <c r="V2667" s="1805"/>
      <c r="W2667" s="1805"/>
      <c r="X2667" s="1805"/>
      <c r="Y2667" s="1805"/>
      <c r="Z2667" s="1805"/>
      <c r="AA2667" s="1805"/>
      <c r="AB2667" s="1805"/>
      <c r="AC2667" s="1807">
        <f t="shared" si="913"/>
        <v>37</v>
      </c>
      <c r="AD2667" s="1808">
        <f t="shared" si="914"/>
        <v>0</v>
      </c>
      <c r="AE2667" s="1268">
        <f t="shared" si="920"/>
        <v>19.333333333333332</v>
      </c>
      <c r="AF2667" s="1268">
        <f t="shared" si="916"/>
        <v>4.333333333333333</v>
      </c>
      <c r="AG2667" s="1268">
        <f t="shared" si="917"/>
        <v>8.5384615384615383</v>
      </c>
      <c r="AH2667" s="1268">
        <f t="shared" si="921"/>
        <v>-10.794871794871794</v>
      </c>
      <c r="AI2667" s="1268">
        <f t="shared" si="922"/>
        <v>-46.777777777777771</v>
      </c>
      <c r="AJ2667" s="1809"/>
    </row>
    <row r="2668" spans="1:36" ht="15.75">
      <c r="A2668" s="1803">
        <v>13</v>
      </c>
      <c r="B2668" s="1816" t="s">
        <v>1440</v>
      </c>
      <c r="C2668" s="1818" t="s">
        <v>143</v>
      </c>
      <c r="D2668" s="1806">
        <v>0</v>
      </c>
      <c r="E2668" s="1805">
        <v>40</v>
      </c>
      <c r="F2668" s="1805">
        <f t="shared" si="911"/>
        <v>0</v>
      </c>
      <c r="G2668" s="1816">
        <v>0</v>
      </c>
      <c r="H2668" s="1805">
        <f t="shared" si="912"/>
        <v>0</v>
      </c>
      <c r="I2668" s="1810">
        <v>44644</v>
      </c>
      <c r="J2668" s="1820">
        <v>45108</v>
      </c>
      <c r="K2668" s="1805"/>
      <c r="L2668" s="1805"/>
      <c r="M2668" s="1805"/>
      <c r="N2668" s="1805">
        <v>0</v>
      </c>
      <c r="O2668" s="1805">
        <v>0</v>
      </c>
      <c r="P2668" s="1805">
        <v>20</v>
      </c>
      <c r="Q2668" s="1805"/>
      <c r="R2668" s="1805"/>
      <c r="S2668" s="1805"/>
      <c r="T2668" s="1805"/>
      <c r="U2668" s="1805"/>
      <c r="V2668" s="1805"/>
      <c r="W2668" s="1805"/>
      <c r="X2668" s="1805"/>
      <c r="Y2668" s="1805"/>
      <c r="Z2668" s="1805"/>
      <c r="AA2668" s="1805"/>
      <c r="AB2668" s="1805"/>
      <c r="AC2668" s="1807">
        <f t="shared" si="913"/>
        <v>20</v>
      </c>
      <c r="AD2668" s="1808">
        <f t="shared" si="914"/>
        <v>0</v>
      </c>
      <c r="AE2668" s="1268">
        <f t="shared" si="920"/>
        <v>3.0333333333333332</v>
      </c>
      <c r="AF2668" s="1268">
        <f t="shared" si="916"/>
        <v>6.666666666666667</v>
      </c>
      <c r="AG2668" s="1268">
        <f t="shared" si="917"/>
        <v>3</v>
      </c>
      <c r="AH2668" s="1268">
        <f t="shared" si="921"/>
        <v>-3.3333333333333215E-2</v>
      </c>
      <c r="AI2668" s="1268">
        <f t="shared" si="922"/>
        <v>-0.22222222222222143</v>
      </c>
      <c r="AJ2668" s="1809"/>
    </row>
    <row r="2669" spans="1:36" ht="15.75">
      <c r="A2669" s="1803">
        <v>14</v>
      </c>
      <c r="B2669" s="1816" t="s">
        <v>1441</v>
      </c>
      <c r="C2669" s="1818" t="s">
        <v>176</v>
      </c>
      <c r="D2669" s="1806">
        <v>0</v>
      </c>
      <c r="E2669" s="1805">
        <v>6</v>
      </c>
      <c r="F2669" s="1805">
        <f t="shared" si="911"/>
        <v>0</v>
      </c>
      <c r="G2669" s="1816">
        <v>0</v>
      </c>
      <c r="H2669" s="1805">
        <f t="shared" si="912"/>
        <v>0</v>
      </c>
      <c r="I2669" s="1810">
        <v>44644</v>
      </c>
      <c r="J2669" s="1820">
        <v>45323</v>
      </c>
      <c r="K2669" s="1805"/>
      <c r="L2669" s="1805"/>
      <c r="M2669" s="1805"/>
      <c r="N2669" s="1805">
        <v>0</v>
      </c>
      <c r="O2669" s="1805">
        <v>0</v>
      </c>
      <c r="P2669" s="1805">
        <v>0</v>
      </c>
      <c r="Q2669" s="1805"/>
      <c r="R2669" s="1805"/>
      <c r="S2669" s="1805"/>
      <c r="T2669" s="1805"/>
      <c r="U2669" s="1805"/>
      <c r="V2669" s="1805"/>
      <c r="W2669" s="1805"/>
      <c r="X2669" s="1805"/>
      <c r="Y2669" s="1805"/>
      <c r="Z2669" s="1805"/>
      <c r="AA2669" s="1805"/>
      <c r="AB2669" s="1805"/>
      <c r="AC2669" s="1807">
        <f t="shared" si="913"/>
        <v>6</v>
      </c>
      <c r="AD2669" s="1808">
        <f t="shared" si="914"/>
        <v>0</v>
      </c>
      <c r="AE2669" s="1268">
        <f t="shared" si="920"/>
        <v>10.199999999999999</v>
      </c>
      <c r="AF2669" s="1268">
        <f t="shared" si="916"/>
        <v>0</v>
      </c>
      <c r="AG2669" s="1268" t="e">
        <f t="shared" si="917"/>
        <v>#DIV/0!</v>
      </c>
      <c r="AH2669" s="1268" t="e">
        <f t="shared" si="921"/>
        <v>#DIV/0!</v>
      </c>
      <c r="AI2669" s="1268">
        <f t="shared" si="922"/>
        <v>6</v>
      </c>
      <c r="AJ2669" s="1809"/>
    </row>
    <row r="2670" spans="1:36" ht="15.75">
      <c r="A2670" s="1803">
        <v>15</v>
      </c>
      <c r="B2670" s="1816" t="s">
        <v>1442</v>
      </c>
      <c r="C2670" s="1818" t="s">
        <v>66</v>
      </c>
      <c r="D2670" s="1806">
        <v>0</v>
      </c>
      <c r="E2670" s="1805">
        <v>5</v>
      </c>
      <c r="F2670" s="1805">
        <f t="shared" si="911"/>
        <v>0</v>
      </c>
      <c r="G2670" s="1816">
        <v>0</v>
      </c>
      <c r="H2670" s="1805">
        <f t="shared" si="912"/>
        <v>0</v>
      </c>
      <c r="I2670" s="1810">
        <v>44644</v>
      </c>
      <c r="J2670" s="1819" t="s">
        <v>1436</v>
      </c>
      <c r="K2670" s="1805"/>
      <c r="L2670" s="1805"/>
      <c r="M2670" s="1805"/>
      <c r="N2670" s="1805">
        <v>0</v>
      </c>
      <c r="O2670" s="1805">
        <v>0</v>
      </c>
      <c r="P2670" s="1805">
        <v>0</v>
      </c>
      <c r="Q2670" s="1805"/>
      <c r="R2670" s="1805"/>
      <c r="S2670" s="1805"/>
      <c r="T2670" s="1805"/>
      <c r="U2670" s="1805"/>
      <c r="V2670" s="1805"/>
      <c r="W2670" s="1805"/>
      <c r="X2670" s="1805"/>
      <c r="Y2670" s="1805"/>
      <c r="Z2670" s="1805"/>
      <c r="AA2670" s="1805"/>
      <c r="AB2670" s="1805"/>
      <c r="AC2670" s="1807">
        <f t="shared" si="913"/>
        <v>5</v>
      </c>
      <c r="AD2670" s="1808">
        <f t="shared" si="914"/>
        <v>0</v>
      </c>
      <c r="AE2670" s="1268" t="s">
        <v>334</v>
      </c>
      <c r="AF2670" s="1268">
        <f t="shared" si="916"/>
        <v>0</v>
      </c>
      <c r="AG2670" s="1268" t="e">
        <f t="shared" si="917"/>
        <v>#DIV/0!</v>
      </c>
      <c r="AH2670" s="1268" t="s">
        <v>334</v>
      </c>
      <c r="AI2670" s="1268" t="s">
        <v>334</v>
      </c>
      <c r="AJ2670" s="1809"/>
    </row>
    <row r="2671" spans="1:36" ht="15.75">
      <c r="A2671" s="4773" t="s">
        <v>4047</v>
      </c>
      <c r="B2671" s="4773"/>
      <c r="C2671" s="4773"/>
      <c r="D2671" s="4773"/>
      <c r="E2671" s="4773"/>
      <c r="F2671" s="4773"/>
      <c r="G2671" s="4773"/>
      <c r="H2671" s="4773"/>
      <c r="I2671" s="4773"/>
      <c r="J2671" s="4773"/>
      <c r="K2671" s="4773"/>
      <c r="L2671" s="4773"/>
      <c r="M2671" s="4773"/>
      <c r="N2671" s="4773"/>
      <c r="O2671" s="4773"/>
      <c r="P2671" s="4773"/>
      <c r="Q2671" s="4773"/>
      <c r="R2671" s="4773"/>
      <c r="S2671" s="4773"/>
      <c r="T2671" s="4773"/>
      <c r="U2671" s="4773"/>
      <c r="V2671" s="4773"/>
      <c r="W2671" s="4773"/>
      <c r="X2671" s="4773"/>
      <c r="Y2671" s="4773"/>
      <c r="Z2671" s="4773"/>
      <c r="AA2671" s="4773"/>
      <c r="AB2671" s="4773"/>
      <c r="AC2671" s="4773"/>
      <c r="AD2671" s="4773"/>
      <c r="AE2671" s="4773"/>
      <c r="AF2671" s="4773"/>
      <c r="AG2671" s="4773"/>
      <c r="AH2671" s="4773"/>
      <c r="AI2671" s="4773"/>
      <c r="AJ2671" s="4773"/>
    </row>
    <row r="2672" spans="1:36" ht="15.75">
      <c r="A2672" s="1803">
        <v>1</v>
      </c>
      <c r="B2672" s="1804" t="s">
        <v>4048</v>
      </c>
      <c r="C2672" s="1815" t="s">
        <v>181</v>
      </c>
      <c r="D2672" s="1806">
        <v>1</v>
      </c>
      <c r="E2672" s="1805">
        <v>510</v>
      </c>
      <c r="F2672" s="1805">
        <v>0</v>
      </c>
      <c r="G2672" s="1815">
        <v>0</v>
      </c>
      <c r="H2672" s="1805">
        <f t="shared" ref="H2672:H2703" si="923">D2672*G2672</f>
        <v>0</v>
      </c>
      <c r="I2672" s="1813">
        <v>44728</v>
      </c>
      <c r="J2672" s="1813">
        <v>46327</v>
      </c>
      <c r="K2672" s="1805"/>
      <c r="L2672" s="1805"/>
      <c r="M2672" s="1805"/>
      <c r="N2672" s="1805">
        <v>130</v>
      </c>
      <c r="O2672" s="1805">
        <v>130</v>
      </c>
      <c r="P2672" s="1805">
        <v>40</v>
      </c>
      <c r="Q2672" s="1805"/>
      <c r="R2672" s="1805"/>
      <c r="S2672" s="1805"/>
      <c r="T2672" s="1805"/>
      <c r="U2672" s="1805"/>
      <c r="V2672" s="1805"/>
      <c r="W2672" s="1805"/>
      <c r="X2672" s="1805"/>
      <c r="Y2672" s="1805"/>
      <c r="Z2672" s="1805"/>
      <c r="AA2672" s="1805"/>
      <c r="AB2672" s="1805"/>
      <c r="AC2672" s="1807">
        <f t="shared" ref="AC2672:AC2703" si="924">E2672+G2672-N2672-O2672-AA2672-P2672-Q2672-R2672-S2672-T2672-U2672-V2672-W2672-X2672-Y2672</f>
        <v>210</v>
      </c>
      <c r="AD2672" s="1808">
        <f t="shared" ref="AD2672:AD2703" si="925">D2672*AC2672</f>
        <v>210</v>
      </c>
      <c r="AE2672" s="1268">
        <f t="shared" ref="AE2672:AE2703" si="926">(J2672-"01.04.2023")/30</f>
        <v>43.666666666666664</v>
      </c>
      <c r="AF2672" s="1268">
        <f t="shared" ref="AF2672:AF2703" si="927">(N2672+O2672+P2672+Q2672+R2672+S2672+T2672+U2672+V2672+W2672+X2672+Y2672)/3</f>
        <v>100</v>
      </c>
      <c r="AG2672" s="1268">
        <f t="shared" ref="AG2672:AG2703" si="928">AC2672/AF2672</f>
        <v>2.1</v>
      </c>
      <c r="AH2672" s="1268">
        <f t="shared" ref="AH2672:AH2703" si="929">AG2672-AE2672</f>
        <v>-41.566666666666663</v>
      </c>
      <c r="AI2672" s="1268">
        <f t="shared" ref="AI2672:AI2703" si="930">AC2672-(AE2672*AF2672)</f>
        <v>-4156.6666666666661</v>
      </c>
      <c r="AJ2672" s="1809"/>
    </row>
    <row r="2673" spans="1:36" ht="15.75">
      <c r="A2673" s="1803">
        <v>2</v>
      </c>
      <c r="B2673" s="1804" t="s">
        <v>4049</v>
      </c>
      <c r="C2673" s="1815" t="s">
        <v>181</v>
      </c>
      <c r="D2673" s="1806">
        <v>1</v>
      </c>
      <c r="E2673" s="1805">
        <v>2945</v>
      </c>
      <c r="F2673" s="1805">
        <v>0</v>
      </c>
      <c r="G2673" s="1815">
        <v>0</v>
      </c>
      <c r="H2673" s="1805">
        <f t="shared" si="923"/>
        <v>0</v>
      </c>
      <c r="I2673" s="1813">
        <v>44728</v>
      </c>
      <c r="J2673" s="1813">
        <v>46311</v>
      </c>
      <c r="K2673" s="1805"/>
      <c r="L2673" s="1805"/>
      <c r="M2673" s="1805"/>
      <c r="N2673" s="1805">
        <v>100</v>
      </c>
      <c r="O2673" s="1805">
        <v>195</v>
      </c>
      <c r="P2673" s="1805">
        <v>120</v>
      </c>
      <c r="Q2673" s="1805"/>
      <c r="R2673" s="1805"/>
      <c r="S2673" s="1805"/>
      <c r="T2673" s="1805"/>
      <c r="U2673" s="1805"/>
      <c r="V2673" s="1805"/>
      <c r="W2673" s="1805"/>
      <c r="X2673" s="1805"/>
      <c r="Y2673" s="1805"/>
      <c r="Z2673" s="1805"/>
      <c r="AA2673" s="1805"/>
      <c r="AB2673" s="1805"/>
      <c r="AC2673" s="1807">
        <f t="shared" si="924"/>
        <v>2530</v>
      </c>
      <c r="AD2673" s="1808">
        <f t="shared" si="925"/>
        <v>2530</v>
      </c>
      <c r="AE2673" s="1268">
        <f t="shared" si="926"/>
        <v>43.133333333333333</v>
      </c>
      <c r="AF2673" s="1268">
        <f t="shared" si="927"/>
        <v>138.33333333333334</v>
      </c>
      <c r="AG2673" s="1268">
        <f t="shared" si="928"/>
        <v>18.289156626506024</v>
      </c>
      <c r="AH2673" s="1268">
        <f t="shared" si="929"/>
        <v>-24.844176706827309</v>
      </c>
      <c r="AI2673" s="1268">
        <f t="shared" si="930"/>
        <v>-3436.7777777777783</v>
      </c>
      <c r="AJ2673" s="1809"/>
    </row>
    <row r="2674" spans="1:36" ht="15.75">
      <c r="A2674" s="1803">
        <v>3</v>
      </c>
      <c r="B2674" s="1804" t="s">
        <v>3465</v>
      </c>
      <c r="C2674" s="1815" t="s">
        <v>181</v>
      </c>
      <c r="D2674" s="1806">
        <v>1</v>
      </c>
      <c r="E2674" s="1805">
        <v>400</v>
      </c>
      <c r="F2674" s="1805">
        <v>0</v>
      </c>
      <c r="G2674" s="1815">
        <v>0</v>
      </c>
      <c r="H2674" s="1805">
        <f t="shared" si="923"/>
        <v>0</v>
      </c>
      <c r="I2674" s="1813">
        <v>44728</v>
      </c>
      <c r="J2674" s="1813">
        <v>46394</v>
      </c>
      <c r="K2674" s="1805"/>
      <c r="L2674" s="1805"/>
      <c r="M2674" s="1805"/>
      <c r="N2674" s="1805">
        <v>0</v>
      </c>
      <c r="O2674" s="1805">
        <v>0</v>
      </c>
      <c r="P2674" s="1805">
        <v>0</v>
      </c>
      <c r="Q2674" s="1805"/>
      <c r="R2674" s="1805"/>
      <c r="S2674" s="1805"/>
      <c r="T2674" s="1805"/>
      <c r="U2674" s="1805"/>
      <c r="V2674" s="1805"/>
      <c r="W2674" s="1805"/>
      <c r="X2674" s="1805"/>
      <c r="Y2674" s="1805"/>
      <c r="Z2674" s="1805"/>
      <c r="AA2674" s="1805"/>
      <c r="AB2674" s="1805"/>
      <c r="AC2674" s="1807">
        <f t="shared" si="924"/>
        <v>400</v>
      </c>
      <c r="AD2674" s="1808">
        <f t="shared" si="925"/>
        <v>400</v>
      </c>
      <c r="AE2674" s="1268">
        <f t="shared" si="926"/>
        <v>45.9</v>
      </c>
      <c r="AF2674" s="1268">
        <f t="shared" si="927"/>
        <v>0</v>
      </c>
      <c r="AG2674" s="1268" t="e">
        <f t="shared" si="928"/>
        <v>#DIV/0!</v>
      </c>
      <c r="AH2674" s="1268" t="e">
        <f t="shared" si="929"/>
        <v>#DIV/0!</v>
      </c>
      <c r="AI2674" s="1268">
        <f t="shared" si="930"/>
        <v>400</v>
      </c>
      <c r="AJ2674" s="1809"/>
    </row>
    <row r="2675" spans="1:36" ht="15.75">
      <c r="A2675" s="1803">
        <v>4</v>
      </c>
      <c r="B2675" s="1804" t="s">
        <v>4050</v>
      </c>
      <c r="C2675" s="1815" t="s">
        <v>181</v>
      </c>
      <c r="D2675" s="1806">
        <v>1</v>
      </c>
      <c r="E2675" s="1805">
        <v>1120</v>
      </c>
      <c r="F2675" s="1805">
        <v>0</v>
      </c>
      <c r="G2675" s="1815">
        <v>0</v>
      </c>
      <c r="H2675" s="1805">
        <f t="shared" si="923"/>
        <v>0</v>
      </c>
      <c r="I2675" s="1813">
        <v>44728</v>
      </c>
      <c r="J2675" s="1813">
        <v>45595</v>
      </c>
      <c r="K2675" s="1805"/>
      <c r="L2675" s="1805"/>
      <c r="M2675" s="1805"/>
      <c r="N2675" s="1805">
        <v>220</v>
      </c>
      <c r="O2675" s="1805">
        <v>430</v>
      </c>
      <c r="P2675" s="1805">
        <v>180</v>
      </c>
      <c r="Q2675" s="1805"/>
      <c r="R2675" s="1805"/>
      <c r="S2675" s="1805"/>
      <c r="T2675" s="1805"/>
      <c r="U2675" s="1805"/>
      <c r="V2675" s="1805"/>
      <c r="W2675" s="1805"/>
      <c r="X2675" s="1805"/>
      <c r="Y2675" s="1805"/>
      <c r="Z2675" s="1805"/>
      <c r="AA2675" s="1805"/>
      <c r="AB2675" s="1805"/>
      <c r="AC2675" s="1807">
        <f t="shared" si="924"/>
        <v>290</v>
      </c>
      <c r="AD2675" s="1808">
        <f t="shared" si="925"/>
        <v>290</v>
      </c>
      <c r="AE2675" s="1268">
        <f t="shared" si="926"/>
        <v>19.266666666666666</v>
      </c>
      <c r="AF2675" s="1268">
        <f t="shared" si="927"/>
        <v>276.66666666666669</v>
      </c>
      <c r="AG2675" s="1268">
        <f t="shared" si="928"/>
        <v>1.0481927710843373</v>
      </c>
      <c r="AH2675" s="1268">
        <f t="shared" si="929"/>
        <v>-18.218473895582328</v>
      </c>
      <c r="AI2675" s="1268">
        <f t="shared" si="930"/>
        <v>-5040.4444444444443</v>
      </c>
      <c r="AJ2675" s="1809"/>
    </row>
    <row r="2676" spans="1:36" ht="15.75">
      <c r="A2676" s="1803">
        <v>5</v>
      </c>
      <c r="B2676" s="1804" t="s">
        <v>4051</v>
      </c>
      <c r="C2676" s="1815" t="s">
        <v>181</v>
      </c>
      <c r="D2676" s="1806">
        <v>1</v>
      </c>
      <c r="E2676" s="1805">
        <v>750</v>
      </c>
      <c r="F2676" s="1805">
        <v>0</v>
      </c>
      <c r="G2676" s="1815">
        <v>0</v>
      </c>
      <c r="H2676" s="1805">
        <f t="shared" si="923"/>
        <v>0</v>
      </c>
      <c r="I2676" s="1813">
        <v>44728</v>
      </c>
      <c r="J2676" s="1813">
        <v>45904</v>
      </c>
      <c r="K2676" s="1805"/>
      <c r="L2676" s="1805"/>
      <c r="M2676" s="1805"/>
      <c r="N2676" s="1805">
        <v>150</v>
      </c>
      <c r="O2676" s="1805">
        <v>0</v>
      </c>
      <c r="P2676" s="1805">
        <v>0</v>
      </c>
      <c r="Q2676" s="1805"/>
      <c r="R2676" s="1805"/>
      <c r="S2676" s="1805"/>
      <c r="T2676" s="1805"/>
      <c r="U2676" s="1805"/>
      <c r="V2676" s="1805"/>
      <c r="W2676" s="1805"/>
      <c r="X2676" s="1805"/>
      <c r="Y2676" s="1805"/>
      <c r="Z2676" s="1805"/>
      <c r="AA2676" s="1805"/>
      <c r="AB2676" s="1805"/>
      <c r="AC2676" s="1807">
        <f t="shared" si="924"/>
        <v>600</v>
      </c>
      <c r="AD2676" s="1808">
        <f t="shared" si="925"/>
        <v>600</v>
      </c>
      <c r="AE2676" s="1268">
        <f t="shared" si="926"/>
        <v>29.566666666666666</v>
      </c>
      <c r="AF2676" s="1268">
        <f t="shared" si="927"/>
        <v>50</v>
      </c>
      <c r="AG2676" s="1268">
        <f t="shared" si="928"/>
        <v>12</v>
      </c>
      <c r="AH2676" s="1268">
        <f t="shared" si="929"/>
        <v>-17.566666666666666</v>
      </c>
      <c r="AI2676" s="1268">
        <f t="shared" si="930"/>
        <v>-878.33333333333326</v>
      </c>
      <c r="AJ2676" s="1809"/>
    </row>
    <row r="2677" spans="1:36" ht="28.5" customHeight="1">
      <c r="A2677" s="1803">
        <v>9</v>
      </c>
      <c r="B2677" s="1804" t="s">
        <v>4052</v>
      </c>
      <c r="C2677" s="1815" t="s">
        <v>182</v>
      </c>
      <c r="D2677" s="1806">
        <v>1</v>
      </c>
      <c r="E2677" s="1805">
        <v>2</v>
      </c>
      <c r="F2677" s="1805">
        <v>0</v>
      </c>
      <c r="G2677" s="1815">
        <v>0</v>
      </c>
      <c r="H2677" s="1805">
        <f t="shared" si="923"/>
        <v>0</v>
      </c>
      <c r="I2677" s="1813">
        <v>44728</v>
      </c>
      <c r="J2677" s="1813">
        <v>45107</v>
      </c>
      <c r="K2677" s="1805"/>
      <c r="L2677" s="1805"/>
      <c r="M2677" s="1805"/>
      <c r="N2677" s="1805">
        <v>0</v>
      </c>
      <c r="O2677" s="1805">
        <v>0</v>
      </c>
      <c r="P2677" s="1805">
        <v>0</v>
      </c>
      <c r="Q2677" s="1805"/>
      <c r="R2677" s="1805"/>
      <c r="S2677" s="1805"/>
      <c r="T2677" s="1805"/>
      <c r="U2677" s="1805"/>
      <c r="V2677" s="1805"/>
      <c r="W2677" s="1805"/>
      <c r="X2677" s="1805"/>
      <c r="Y2677" s="1805"/>
      <c r="Z2677" s="1805"/>
      <c r="AA2677" s="1805"/>
      <c r="AB2677" s="1805"/>
      <c r="AC2677" s="1807">
        <f t="shared" si="924"/>
        <v>2</v>
      </c>
      <c r="AD2677" s="1808">
        <f t="shared" si="925"/>
        <v>2</v>
      </c>
      <c r="AE2677" s="1268">
        <f t="shared" si="926"/>
        <v>3</v>
      </c>
      <c r="AF2677" s="1268">
        <f t="shared" si="927"/>
        <v>0</v>
      </c>
      <c r="AG2677" s="1268" t="e">
        <f t="shared" si="928"/>
        <v>#DIV/0!</v>
      </c>
      <c r="AH2677" s="1268" t="e">
        <f t="shared" si="929"/>
        <v>#DIV/0!</v>
      </c>
      <c r="AI2677" s="1268">
        <f t="shared" si="930"/>
        <v>2</v>
      </c>
      <c r="AJ2677" s="1809"/>
    </row>
    <row r="2678" spans="1:36" ht="15.75">
      <c r="A2678" s="1803">
        <v>10</v>
      </c>
      <c r="B2678" s="1804" t="s">
        <v>3444</v>
      </c>
      <c r="C2678" s="1815" t="s">
        <v>63</v>
      </c>
      <c r="D2678" s="1806">
        <v>1</v>
      </c>
      <c r="E2678" s="1805">
        <v>190</v>
      </c>
      <c r="F2678" s="1805">
        <v>0</v>
      </c>
      <c r="G2678" s="1815">
        <v>0</v>
      </c>
      <c r="H2678" s="1805">
        <f t="shared" si="923"/>
        <v>0</v>
      </c>
      <c r="I2678" s="1813">
        <v>44728</v>
      </c>
      <c r="J2678" s="1813">
        <v>45127</v>
      </c>
      <c r="K2678" s="1805"/>
      <c r="L2678" s="1805"/>
      <c r="M2678" s="1805"/>
      <c r="N2678" s="1805">
        <v>0</v>
      </c>
      <c r="O2678" s="1805">
        <v>0</v>
      </c>
      <c r="P2678" s="1805">
        <v>0</v>
      </c>
      <c r="Q2678" s="1805"/>
      <c r="R2678" s="1805"/>
      <c r="S2678" s="1805"/>
      <c r="T2678" s="1805"/>
      <c r="U2678" s="1805"/>
      <c r="V2678" s="1805"/>
      <c r="W2678" s="1805"/>
      <c r="X2678" s="1805"/>
      <c r="Y2678" s="1805"/>
      <c r="Z2678" s="1805"/>
      <c r="AA2678" s="1805"/>
      <c r="AB2678" s="1805"/>
      <c r="AC2678" s="1807">
        <f t="shared" si="924"/>
        <v>190</v>
      </c>
      <c r="AD2678" s="1808">
        <f t="shared" si="925"/>
        <v>190</v>
      </c>
      <c r="AE2678" s="1268">
        <f t="shared" si="926"/>
        <v>3.6666666666666665</v>
      </c>
      <c r="AF2678" s="1268">
        <f t="shared" si="927"/>
        <v>0</v>
      </c>
      <c r="AG2678" s="1268" t="e">
        <f t="shared" si="928"/>
        <v>#DIV/0!</v>
      </c>
      <c r="AH2678" s="1268" t="e">
        <f t="shared" si="929"/>
        <v>#DIV/0!</v>
      </c>
      <c r="AI2678" s="1268">
        <f t="shared" si="930"/>
        <v>190</v>
      </c>
      <c r="AJ2678" s="1809"/>
    </row>
    <row r="2679" spans="1:36" ht="31.5">
      <c r="A2679" s="1803">
        <v>11</v>
      </c>
      <c r="B2679" s="1804" t="s">
        <v>4009</v>
      </c>
      <c r="C2679" s="1815" t="s">
        <v>63</v>
      </c>
      <c r="D2679" s="1806">
        <v>1</v>
      </c>
      <c r="E2679" s="1805">
        <v>59</v>
      </c>
      <c r="F2679" s="1805">
        <v>0</v>
      </c>
      <c r="G2679" s="1815">
        <v>0</v>
      </c>
      <c r="H2679" s="1805">
        <f t="shared" si="923"/>
        <v>0</v>
      </c>
      <c r="I2679" s="1813">
        <v>44728</v>
      </c>
      <c r="J2679" s="1813">
        <v>45717</v>
      </c>
      <c r="K2679" s="1805"/>
      <c r="L2679" s="1805"/>
      <c r="M2679" s="1805"/>
      <c r="N2679" s="1805">
        <v>12</v>
      </c>
      <c r="O2679" s="1805">
        <v>28</v>
      </c>
      <c r="P2679" s="1805">
        <v>0</v>
      </c>
      <c r="Q2679" s="1805"/>
      <c r="R2679" s="1805"/>
      <c r="S2679" s="1805"/>
      <c r="T2679" s="1805"/>
      <c r="U2679" s="1805"/>
      <c r="V2679" s="1805"/>
      <c r="W2679" s="1805"/>
      <c r="X2679" s="1805"/>
      <c r="Y2679" s="1805"/>
      <c r="Z2679" s="1805"/>
      <c r="AA2679" s="1805"/>
      <c r="AB2679" s="1805"/>
      <c r="AC2679" s="1807">
        <f t="shared" si="924"/>
        <v>19</v>
      </c>
      <c r="AD2679" s="1808">
        <f t="shared" si="925"/>
        <v>19</v>
      </c>
      <c r="AE2679" s="1268">
        <f t="shared" si="926"/>
        <v>23.333333333333332</v>
      </c>
      <c r="AF2679" s="1268">
        <f t="shared" si="927"/>
        <v>13.333333333333334</v>
      </c>
      <c r="AG2679" s="1268">
        <f t="shared" si="928"/>
        <v>1.425</v>
      </c>
      <c r="AH2679" s="1268">
        <f t="shared" si="929"/>
        <v>-21.908333333333331</v>
      </c>
      <c r="AI2679" s="1268">
        <f t="shared" si="930"/>
        <v>-292.11111111111109</v>
      </c>
      <c r="AJ2679" s="1809"/>
    </row>
    <row r="2680" spans="1:36" ht="29.25" customHeight="1">
      <c r="A2680" s="1803">
        <v>12</v>
      </c>
      <c r="B2680" s="1804" t="s">
        <v>4053</v>
      </c>
      <c r="C2680" s="1815" t="s">
        <v>143</v>
      </c>
      <c r="D2680" s="1806">
        <v>1</v>
      </c>
      <c r="E2680" s="1805">
        <v>100</v>
      </c>
      <c r="F2680" s="1805">
        <v>0</v>
      </c>
      <c r="G2680" s="1815">
        <v>0</v>
      </c>
      <c r="H2680" s="1805">
        <f t="shared" si="923"/>
        <v>0</v>
      </c>
      <c r="I2680" s="1813">
        <v>44742</v>
      </c>
      <c r="J2680" s="1813">
        <v>45139</v>
      </c>
      <c r="K2680" s="1805"/>
      <c r="L2680" s="1805"/>
      <c r="M2680" s="1805"/>
      <c r="N2680" s="1805">
        <v>0</v>
      </c>
      <c r="O2680" s="1805">
        <v>1</v>
      </c>
      <c r="P2680" s="1805">
        <v>0</v>
      </c>
      <c r="Q2680" s="1805"/>
      <c r="R2680" s="1805"/>
      <c r="S2680" s="1805"/>
      <c r="T2680" s="1805"/>
      <c r="U2680" s="1805"/>
      <c r="V2680" s="1805"/>
      <c r="W2680" s="1805"/>
      <c r="X2680" s="1805"/>
      <c r="Y2680" s="1805"/>
      <c r="Z2680" s="1805"/>
      <c r="AA2680" s="1805"/>
      <c r="AB2680" s="1805"/>
      <c r="AC2680" s="1807">
        <f t="shared" si="924"/>
        <v>99</v>
      </c>
      <c r="AD2680" s="1808">
        <f t="shared" si="925"/>
        <v>99</v>
      </c>
      <c r="AE2680" s="1268">
        <f t="shared" si="926"/>
        <v>4.0666666666666664</v>
      </c>
      <c r="AF2680" s="1268">
        <f t="shared" si="927"/>
        <v>0.33333333333333331</v>
      </c>
      <c r="AG2680" s="1268">
        <f t="shared" si="928"/>
        <v>297</v>
      </c>
      <c r="AH2680" s="1268">
        <f t="shared" si="929"/>
        <v>292.93333333333334</v>
      </c>
      <c r="AI2680" s="1268">
        <f t="shared" si="930"/>
        <v>97.644444444444446</v>
      </c>
      <c r="AJ2680" s="1809"/>
    </row>
    <row r="2681" spans="1:36" ht="15.75">
      <c r="A2681" s="1803">
        <v>15</v>
      </c>
      <c r="B2681" s="1804" t="s">
        <v>4474</v>
      </c>
      <c r="C2681" s="1815" t="s">
        <v>143</v>
      </c>
      <c r="D2681" s="1806">
        <v>1</v>
      </c>
      <c r="E2681" s="1805">
        <v>153</v>
      </c>
      <c r="F2681" s="1805">
        <v>0</v>
      </c>
      <c r="G2681" s="1815">
        <v>0</v>
      </c>
      <c r="H2681" s="1805">
        <f t="shared" si="923"/>
        <v>0</v>
      </c>
      <c r="I2681" s="1813">
        <v>44749</v>
      </c>
      <c r="J2681" s="1813">
        <v>45108</v>
      </c>
      <c r="K2681" s="1805"/>
      <c r="L2681" s="1805"/>
      <c r="M2681" s="1805"/>
      <c r="N2681" s="1805">
        <v>31</v>
      </c>
      <c r="O2681" s="1805">
        <v>8</v>
      </c>
      <c r="P2681" s="1805">
        <v>3</v>
      </c>
      <c r="Q2681" s="1805"/>
      <c r="R2681" s="1805"/>
      <c r="S2681" s="1805"/>
      <c r="T2681" s="1805"/>
      <c r="U2681" s="1805"/>
      <c r="V2681" s="1805"/>
      <c r="W2681" s="1805"/>
      <c r="X2681" s="1805"/>
      <c r="Y2681" s="1805"/>
      <c r="Z2681" s="1805"/>
      <c r="AA2681" s="1805"/>
      <c r="AB2681" s="1805"/>
      <c r="AC2681" s="1807">
        <f t="shared" si="924"/>
        <v>111</v>
      </c>
      <c r="AD2681" s="1808">
        <f t="shared" si="925"/>
        <v>111</v>
      </c>
      <c r="AE2681" s="1268">
        <f t="shared" si="926"/>
        <v>3.0333333333333332</v>
      </c>
      <c r="AF2681" s="1268">
        <f t="shared" si="927"/>
        <v>14</v>
      </c>
      <c r="AG2681" s="1268">
        <f t="shared" si="928"/>
        <v>7.9285714285714288</v>
      </c>
      <c r="AH2681" s="1268">
        <f t="shared" si="929"/>
        <v>4.8952380952380956</v>
      </c>
      <c r="AI2681" s="1268">
        <f t="shared" si="930"/>
        <v>68.533333333333331</v>
      </c>
      <c r="AJ2681" s="1809"/>
    </row>
    <row r="2682" spans="1:36" ht="31.5">
      <c r="A2682" s="1803">
        <v>16</v>
      </c>
      <c r="B2682" s="1804" t="s">
        <v>4144</v>
      </c>
      <c r="C2682" s="1815" t="s">
        <v>66</v>
      </c>
      <c r="D2682" s="1806">
        <v>1</v>
      </c>
      <c r="E2682" s="1805">
        <v>20</v>
      </c>
      <c r="F2682" s="1805">
        <v>0</v>
      </c>
      <c r="G2682" s="1815">
        <v>0</v>
      </c>
      <c r="H2682" s="1805">
        <f t="shared" si="923"/>
        <v>0</v>
      </c>
      <c r="I2682" s="1813">
        <v>44749</v>
      </c>
      <c r="J2682" s="1813">
        <v>45107</v>
      </c>
      <c r="K2682" s="1805"/>
      <c r="L2682" s="1805"/>
      <c r="M2682" s="1805"/>
      <c r="N2682" s="1805">
        <v>0</v>
      </c>
      <c r="O2682" s="1805">
        <v>0</v>
      </c>
      <c r="P2682" s="1805">
        <v>0</v>
      </c>
      <c r="Q2682" s="1805"/>
      <c r="R2682" s="1805"/>
      <c r="S2682" s="1805"/>
      <c r="T2682" s="1805"/>
      <c r="U2682" s="1805"/>
      <c r="V2682" s="1805"/>
      <c r="W2682" s="1805"/>
      <c r="X2682" s="1805"/>
      <c r="Y2682" s="1805"/>
      <c r="Z2682" s="1805"/>
      <c r="AA2682" s="1805"/>
      <c r="AB2682" s="1805"/>
      <c r="AC2682" s="1807">
        <f t="shared" si="924"/>
        <v>20</v>
      </c>
      <c r="AD2682" s="1808">
        <f t="shared" si="925"/>
        <v>20</v>
      </c>
      <c r="AE2682" s="1268">
        <f t="shared" si="926"/>
        <v>3</v>
      </c>
      <c r="AF2682" s="1268">
        <f t="shared" si="927"/>
        <v>0</v>
      </c>
      <c r="AG2682" s="1268" t="e">
        <f t="shared" si="928"/>
        <v>#DIV/0!</v>
      </c>
      <c r="AH2682" s="1268" t="e">
        <f t="shared" si="929"/>
        <v>#DIV/0!</v>
      </c>
      <c r="AI2682" s="1268">
        <f t="shared" si="930"/>
        <v>20</v>
      </c>
      <c r="AJ2682" s="1809"/>
    </row>
    <row r="2683" spans="1:36" ht="15.75">
      <c r="A2683" s="1803">
        <v>17</v>
      </c>
      <c r="B2683" s="1804" t="s">
        <v>4475</v>
      </c>
      <c r="C2683" s="1815" t="s">
        <v>66</v>
      </c>
      <c r="D2683" s="1806">
        <v>1</v>
      </c>
      <c r="E2683" s="1805">
        <v>1</v>
      </c>
      <c r="F2683" s="1805">
        <v>0</v>
      </c>
      <c r="G2683" s="1815">
        <v>0</v>
      </c>
      <c r="H2683" s="1805">
        <f t="shared" si="923"/>
        <v>0</v>
      </c>
      <c r="I2683" s="1813">
        <v>44756</v>
      </c>
      <c r="J2683" s="1813"/>
      <c r="K2683" s="1805"/>
      <c r="L2683" s="1805"/>
      <c r="M2683" s="1805"/>
      <c r="N2683" s="1805">
        <v>0</v>
      </c>
      <c r="O2683" s="1805">
        <v>0</v>
      </c>
      <c r="P2683" s="1805">
        <v>0</v>
      </c>
      <c r="Q2683" s="1805"/>
      <c r="R2683" s="1805"/>
      <c r="S2683" s="1805"/>
      <c r="T2683" s="1805"/>
      <c r="U2683" s="1805"/>
      <c r="V2683" s="1805"/>
      <c r="W2683" s="1805"/>
      <c r="X2683" s="1805"/>
      <c r="Y2683" s="1805"/>
      <c r="Z2683" s="1805"/>
      <c r="AA2683" s="1805"/>
      <c r="AB2683" s="1805"/>
      <c r="AC2683" s="1807">
        <f t="shared" si="924"/>
        <v>1</v>
      </c>
      <c r="AD2683" s="1808">
        <f t="shared" si="925"/>
        <v>1</v>
      </c>
      <c r="AE2683" s="1268">
        <f t="shared" si="926"/>
        <v>-1500.5666666666666</v>
      </c>
      <c r="AF2683" s="1268">
        <f t="shared" si="927"/>
        <v>0</v>
      </c>
      <c r="AG2683" s="1268" t="e">
        <f t="shared" si="928"/>
        <v>#DIV/0!</v>
      </c>
      <c r="AH2683" s="1268" t="e">
        <f t="shared" si="929"/>
        <v>#DIV/0!</v>
      </c>
      <c r="AI2683" s="1268">
        <f t="shared" si="930"/>
        <v>1</v>
      </c>
      <c r="AJ2683" s="1809"/>
    </row>
    <row r="2684" spans="1:36" ht="15.75">
      <c r="A2684" s="1803">
        <v>18</v>
      </c>
      <c r="B2684" s="1804" t="s">
        <v>4139</v>
      </c>
      <c r="C2684" s="1815" t="s">
        <v>66</v>
      </c>
      <c r="D2684" s="1806">
        <v>1</v>
      </c>
      <c r="E2684" s="1805">
        <v>1</v>
      </c>
      <c r="F2684" s="1805">
        <v>0</v>
      </c>
      <c r="G2684" s="1815">
        <v>0</v>
      </c>
      <c r="H2684" s="1805">
        <f t="shared" si="923"/>
        <v>0</v>
      </c>
      <c r="I2684" s="1813">
        <v>44756</v>
      </c>
      <c r="J2684" s="1813"/>
      <c r="K2684" s="1805"/>
      <c r="L2684" s="1805"/>
      <c r="M2684" s="1805"/>
      <c r="N2684" s="1805">
        <v>0</v>
      </c>
      <c r="O2684" s="1805">
        <v>0</v>
      </c>
      <c r="P2684" s="1805">
        <v>0</v>
      </c>
      <c r="Q2684" s="1805"/>
      <c r="R2684" s="1805"/>
      <c r="S2684" s="1805"/>
      <c r="T2684" s="1805"/>
      <c r="U2684" s="1805"/>
      <c r="V2684" s="1805"/>
      <c r="W2684" s="1805"/>
      <c r="X2684" s="1805"/>
      <c r="Y2684" s="1805"/>
      <c r="Z2684" s="1805"/>
      <c r="AA2684" s="1805"/>
      <c r="AB2684" s="1805"/>
      <c r="AC2684" s="1807">
        <f t="shared" si="924"/>
        <v>1</v>
      </c>
      <c r="AD2684" s="1808">
        <f t="shared" si="925"/>
        <v>1</v>
      </c>
      <c r="AE2684" s="1268">
        <f t="shared" si="926"/>
        <v>-1500.5666666666666</v>
      </c>
      <c r="AF2684" s="1268">
        <f t="shared" si="927"/>
        <v>0</v>
      </c>
      <c r="AG2684" s="1268" t="e">
        <f t="shared" si="928"/>
        <v>#DIV/0!</v>
      </c>
      <c r="AH2684" s="1268" t="e">
        <f t="shared" si="929"/>
        <v>#DIV/0!</v>
      </c>
      <c r="AI2684" s="1268">
        <f t="shared" si="930"/>
        <v>1</v>
      </c>
      <c r="AJ2684" s="1809"/>
    </row>
    <row r="2685" spans="1:36" ht="15.75">
      <c r="A2685" s="1803">
        <v>19</v>
      </c>
      <c r="B2685" s="1804" t="s">
        <v>4476</v>
      </c>
      <c r="C2685" s="1815" t="s">
        <v>66</v>
      </c>
      <c r="D2685" s="1806">
        <v>1</v>
      </c>
      <c r="E2685" s="1805">
        <v>783</v>
      </c>
      <c r="F2685" s="1805">
        <v>0</v>
      </c>
      <c r="G2685" s="1815">
        <v>0</v>
      </c>
      <c r="H2685" s="1805">
        <f t="shared" si="923"/>
        <v>0</v>
      </c>
      <c r="I2685" s="1813">
        <v>44763</v>
      </c>
      <c r="J2685" s="1813">
        <v>46387</v>
      </c>
      <c r="K2685" s="1805"/>
      <c r="L2685" s="1805"/>
      <c r="M2685" s="1805"/>
      <c r="N2685" s="1805">
        <v>0</v>
      </c>
      <c r="O2685" s="1805">
        <v>104</v>
      </c>
      <c r="P2685" s="1805">
        <v>100</v>
      </c>
      <c r="Q2685" s="1805"/>
      <c r="R2685" s="1805"/>
      <c r="S2685" s="1805"/>
      <c r="T2685" s="1805"/>
      <c r="U2685" s="1805"/>
      <c r="V2685" s="1805"/>
      <c r="W2685" s="1805"/>
      <c r="X2685" s="1805"/>
      <c r="Y2685" s="1805"/>
      <c r="Z2685" s="1805"/>
      <c r="AA2685" s="1805"/>
      <c r="AB2685" s="1805"/>
      <c r="AC2685" s="1807">
        <f t="shared" si="924"/>
        <v>579</v>
      </c>
      <c r="AD2685" s="1808">
        <f t="shared" si="925"/>
        <v>579</v>
      </c>
      <c r="AE2685" s="1268">
        <f t="shared" si="926"/>
        <v>45.666666666666664</v>
      </c>
      <c r="AF2685" s="1268">
        <f t="shared" si="927"/>
        <v>68</v>
      </c>
      <c r="AG2685" s="1268">
        <f t="shared" si="928"/>
        <v>8.514705882352942</v>
      </c>
      <c r="AH2685" s="1268">
        <f t="shared" si="929"/>
        <v>-37.151960784313722</v>
      </c>
      <c r="AI2685" s="1268">
        <f t="shared" si="930"/>
        <v>-2526.333333333333</v>
      </c>
      <c r="AJ2685" s="1809"/>
    </row>
    <row r="2686" spans="1:36" ht="15.75">
      <c r="A2686" s="1803">
        <v>21</v>
      </c>
      <c r="B2686" s="1804" t="s">
        <v>4477</v>
      </c>
      <c r="C2686" s="1815" t="s">
        <v>66</v>
      </c>
      <c r="D2686" s="1806">
        <v>1</v>
      </c>
      <c r="E2686" s="1805">
        <v>194</v>
      </c>
      <c r="F2686" s="1805">
        <v>0</v>
      </c>
      <c r="G2686" s="1815">
        <v>0</v>
      </c>
      <c r="H2686" s="1805">
        <f t="shared" si="923"/>
        <v>0</v>
      </c>
      <c r="I2686" s="1813">
        <v>44763</v>
      </c>
      <c r="J2686" s="1813">
        <v>45292</v>
      </c>
      <c r="K2686" s="1805"/>
      <c r="L2686" s="1805"/>
      <c r="M2686" s="1805"/>
      <c r="N2686" s="1805">
        <v>0</v>
      </c>
      <c r="O2686" s="1805">
        <v>0</v>
      </c>
      <c r="P2686" s="1805">
        <v>3</v>
      </c>
      <c r="Q2686" s="1805"/>
      <c r="R2686" s="1805"/>
      <c r="S2686" s="1805"/>
      <c r="T2686" s="1805"/>
      <c r="U2686" s="1805"/>
      <c r="V2686" s="1805"/>
      <c r="W2686" s="1805"/>
      <c r="X2686" s="1805"/>
      <c r="Y2686" s="1805"/>
      <c r="Z2686" s="1805"/>
      <c r="AA2686" s="1805"/>
      <c r="AB2686" s="1805"/>
      <c r="AC2686" s="1807">
        <f t="shared" si="924"/>
        <v>191</v>
      </c>
      <c r="AD2686" s="1808">
        <f t="shared" si="925"/>
        <v>191</v>
      </c>
      <c r="AE2686" s="1268">
        <f t="shared" si="926"/>
        <v>9.1666666666666661</v>
      </c>
      <c r="AF2686" s="1268">
        <f t="shared" si="927"/>
        <v>1</v>
      </c>
      <c r="AG2686" s="1268">
        <f t="shared" si="928"/>
        <v>191</v>
      </c>
      <c r="AH2686" s="1268">
        <f t="shared" si="929"/>
        <v>181.83333333333334</v>
      </c>
      <c r="AI2686" s="1268">
        <f t="shared" si="930"/>
        <v>181.83333333333334</v>
      </c>
      <c r="AJ2686" s="1809"/>
    </row>
    <row r="2687" spans="1:36" ht="15.75">
      <c r="A2687" s="1803">
        <v>23</v>
      </c>
      <c r="B2687" s="1804" t="s">
        <v>4151</v>
      </c>
      <c r="C2687" s="1815" t="s">
        <v>181</v>
      </c>
      <c r="D2687" s="1806">
        <v>1</v>
      </c>
      <c r="E2687" s="1805">
        <v>147</v>
      </c>
      <c r="F2687" s="1805">
        <v>0</v>
      </c>
      <c r="G2687" s="1815">
        <v>0</v>
      </c>
      <c r="H2687" s="1805">
        <f t="shared" si="923"/>
        <v>0</v>
      </c>
      <c r="I2687" s="1813">
        <v>44763</v>
      </c>
      <c r="J2687" s="1813">
        <v>45930</v>
      </c>
      <c r="K2687" s="1805"/>
      <c r="L2687" s="1805"/>
      <c r="M2687" s="1805"/>
      <c r="N2687" s="1805">
        <v>2</v>
      </c>
      <c r="O2687" s="1805">
        <v>5</v>
      </c>
      <c r="P2687" s="1805">
        <v>11</v>
      </c>
      <c r="Q2687" s="1805"/>
      <c r="R2687" s="1805"/>
      <c r="S2687" s="1805"/>
      <c r="T2687" s="1805"/>
      <c r="U2687" s="1805"/>
      <c r="V2687" s="1805"/>
      <c r="W2687" s="1805"/>
      <c r="X2687" s="1805"/>
      <c r="Y2687" s="1805"/>
      <c r="Z2687" s="1805"/>
      <c r="AA2687" s="1805"/>
      <c r="AB2687" s="1805"/>
      <c r="AC2687" s="1807">
        <f t="shared" si="924"/>
        <v>129</v>
      </c>
      <c r="AD2687" s="1808">
        <f t="shared" si="925"/>
        <v>129</v>
      </c>
      <c r="AE2687" s="1268">
        <f t="shared" si="926"/>
        <v>30.433333333333334</v>
      </c>
      <c r="AF2687" s="1268">
        <f t="shared" si="927"/>
        <v>6</v>
      </c>
      <c r="AG2687" s="1268">
        <f t="shared" si="928"/>
        <v>21.5</v>
      </c>
      <c r="AH2687" s="1268">
        <f t="shared" si="929"/>
        <v>-8.9333333333333336</v>
      </c>
      <c r="AI2687" s="1268">
        <f t="shared" si="930"/>
        <v>-53.599999999999994</v>
      </c>
      <c r="AJ2687" s="1809"/>
    </row>
    <row r="2688" spans="1:36" ht="31.5">
      <c r="A2688" s="1803">
        <v>24</v>
      </c>
      <c r="B2688" s="1804" t="s">
        <v>4478</v>
      </c>
      <c r="C2688" s="1815" t="s">
        <v>156</v>
      </c>
      <c r="D2688" s="1806">
        <v>1</v>
      </c>
      <c r="E2688" s="1805">
        <v>551</v>
      </c>
      <c r="F2688" s="1805">
        <v>0</v>
      </c>
      <c r="G2688" s="1815">
        <v>0</v>
      </c>
      <c r="H2688" s="1805">
        <f t="shared" si="923"/>
        <v>0</v>
      </c>
      <c r="I2688" s="1813">
        <v>44764</v>
      </c>
      <c r="J2688" s="1813">
        <v>45470</v>
      </c>
      <c r="K2688" s="1805"/>
      <c r="L2688" s="1805"/>
      <c r="M2688" s="1805"/>
      <c r="N2688" s="1805">
        <v>262</v>
      </c>
      <c r="O2688" s="1805">
        <v>160</v>
      </c>
      <c r="P2688" s="1805">
        <v>99</v>
      </c>
      <c r="Q2688" s="1805"/>
      <c r="R2688" s="1805"/>
      <c r="S2688" s="1805"/>
      <c r="T2688" s="1805"/>
      <c r="U2688" s="1805"/>
      <c r="V2688" s="1805"/>
      <c r="W2688" s="1805"/>
      <c r="X2688" s="1805"/>
      <c r="Y2688" s="1805"/>
      <c r="Z2688" s="1805"/>
      <c r="AA2688" s="1805"/>
      <c r="AB2688" s="1805"/>
      <c r="AC2688" s="1807">
        <f t="shared" si="924"/>
        <v>30</v>
      </c>
      <c r="AD2688" s="1808">
        <f t="shared" si="925"/>
        <v>30</v>
      </c>
      <c r="AE2688" s="1268">
        <f t="shared" si="926"/>
        <v>15.1</v>
      </c>
      <c r="AF2688" s="1268">
        <f t="shared" si="927"/>
        <v>173.66666666666666</v>
      </c>
      <c r="AG2688" s="1268">
        <f t="shared" si="928"/>
        <v>0.17274472168905952</v>
      </c>
      <c r="AH2688" s="1268">
        <f t="shared" si="929"/>
        <v>-14.927255278310939</v>
      </c>
      <c r="AI2688" s="1268">
        <f t="shared" si="930"/>
        <v>-2592.3666666666663</v>
      </c>
      <c r="AJ2688" s="1809"/>
    </row>
    <row r="2689" spans="1:36" ht="15.6" customHeight="1">
      <c r="A2689" s="1803">
        <v>25</v>
      </c>
      <c r="B2689" s="1804" t="s">
        <v>4664</v>
      </c>
      <c r="C2689" s="1815" t="s">
        <v>181</v>
      </c>
      <c r="D2689" s="1806">
        <v>1</v>
      </c>
      <c r="E2689" s="1805">
        <v>489</v>
      </c>
      <c r="F2689" s="1805">
        <v>0</v>
      </c>
      <c r="G2689" s="1815">
        <v>0</v>
      </c>
      <c r="H2689" s="1805">
        <f t="shared" si="923"/>
        <v>0</v>
      </c>
      <c r="I2689" s="1813">
        <v>44777</v>
      </c>
      <c r="J2689" s="1813">
        <v>45138</v>
      </c>
      <c r="K2689" s="1805"/>
      <c r="L2689" s="1805"/>
      <c r="M2689" s="1805"/>
      <c r="N2689" s="1805">
        <v>22</v>
      </c>
      <c r="O2689" s="1805">
        <v>65</v>
      </c>
      <c r="P2689" s="1805">
        <v>65</v>
      </c>
      <c r="Q2689" s="1805"/>
      <c r="R2689" s="1805"/>
      <c r="S2689" s="1805"/>
      <c r="T2689" s="1805"/>
      <c r="U2689" s="1805"/>
      <c r="V2689" s="1805"/>
      <c r="W2689" s="1805"/>
      <c r="X2689" s="1805"/>
      <c r="Y2689" s="1805"/>
      <c r="Z2689" s="1805"/>
      <c r="AA2689" s="1805"/>
      <c r="AB2689" s="1805"/>
      <c r="AC2689" s="1807">
        <f t="shared" si="924"/>
        <v>337</v>
      </c>
      <c r="AD2689" s="1808">
        <f t="shared" si="925"/>
        <v>337</v>
      </c>
      <c r="AE2689" s="1268">
        <f t="shared" si="926"/>
        <v>4.0333333333333332</v>
      </c>
      <c r="AF2689" s="1268">
        <f t="shared" si="927"/>
        <v>50.666666666666664</v>
      </c>
      <c r="AG2689" s="1268">
        <f t="shared" si="928"/>
        <v>6.651315789473685</v>
      </c>
      <c r="AH2689" s="1268">
        <f t="shared" si="929"/>
        <v>2.6179824561403517</v>
      </c>
      <c r="AI2689" s="1268">
        <f t="shared" si="930"/>
        <v>132.64444444444447</v>
      </c>
      <c r="AJ2689" s="1809"/>
    </row>
    <row r="2690" spans="1:36" ht="15.75">
      <c r="A2690" s="1803">
        <v>26</v>
      </c>
      <c r="B2690" s="1804" t="s">
        <v>5119</v>
      </c>
      <c r="C2690" s="1815" t="s">
        <v>156</v>
      </c>
      <c r="D2690" s="1806">
        <v>1</v>
      </c>
      <c r="E2690" s="1805">
        <v>30</v>
      </c>
      <c r="F2690" s="1805">
        <v>0</v>
      </c>
      <c r="G2690" s="1815">
        <v>0</v>
      </c>
      <c r="H2690" s="1805">
        <f t="shared" si="923"/>
        <v>0</v>
      </c>
      <c r="I2690" s="1813">
        <v>44777</v>
      </c>
      <c r="J2690" s="1813">
        <v>45076</v>
      </c>
      <c r="K2690" s="1805"/>
      <c r="L2690" s="1805"/>
      <c r="M2690" s="1805"/>
      <c r="N2690" s="1805">
        <v>0</v>
      </c>
      <c r="O2690" s="1805">
        <v>0</v>
      </c>
      <c r="P2690" s="1805">
        <v>0</v>
      </c>
      <c r="Q2690" s="1805"/>
      <c r="R2690" s="1805"/>
      <c r="S2690" s="1805"/>
      <c r="T2690" s="1805"/>
      <c r="U2690" s="1805"/>
      <c r="V2690" s="1805"/>
      <c r="W2690" s="1805"/>
      <c r="X2690" s="1805"/>
      <c r="Y2690" s="1805"/>
      <c r="Z2690" s="1805"/>
      <c r="AA2690" s="1805"/>
      <c r="AB2690" s="1805"/>
      <c r="AC2690" s="1807">
        <f t="shared" si="924"/>
        <v>30</v>
      </c>
      <c r="AD2690" s="1808">
        <f t="shared" si="925"/>
        <v>30</v>
      </c>
      <c r="AE2690" s="1268">
        <f t="shared" si="926"/>
        <v>1.9666666666666666</v>
      </c>
      <c r="AF2690" s="1268">
        <f t="shared" si="927"/>
        <v>0</v>
      </c>
      <c r="AG2690" s="1268" t="e">
        <f t="shared" si="928"/>
        <v>#DIV/0!</v>
      </c>
      <c r="AH2690" s="1268" t="e">
        <f t="shared" si="929"/>
        <v>#DIV/0!</v>
      </c>
      <c r="AI2690" s="1268">
        <f t="shared" si="930"/>
        <v>30</v>
      </c>
      <c r="AJ2690" s="1809"/>
    </row>
    <row r="2691" spans="1:36" ht="15.75">
      <c r="A2691" s="1803">
        <v>27</v>
      </c>
      <c r="B2691" s="1804" t="s">
        <v>5120</v>
      </c>
      <c r="C2691" s="1815" t="s">
        <v>63</v>
      </c>
      <c r="D2691" s="1806">
        <v>1</v>
      </c>
      <c r="E2691" s="1805">
        <v>60</v>
      </c>
      <c r="F2691" s="1805">
        <v>0</v>
      </c>
      <c r="G2691" s="1815">
        <v>0</v>
      </c>
      <c r="H2691" s="1805">
        <f t="shared" si="923"/>
        <v>0</v>
      </c>
      <c r="I2691" s="1813">
        <v>44777</v>
      </c>
      <c r="J2691" s="1813">
        <v>45657</v>
      </c>
      <c r="K2691" s="1805"/>
      <c r="L2691" s="1805"/>
      <c r="M2691" s="1805"/>
      <c r="N2691" s="1805">
        <v>0</v>
      </c>
      <c r="O2691" s="1805">
        <v>0</v>
      </c>
      <c r="P2691" s="1805">
        <v>0</v>
      </c>
      <c r="Q2691" s="1805"/>
      <c r="R2691" s="1805"/>
      <c r="S2691" s="1805"/>
      <c r="T2691" s="1805"/>
      <c r="U2691" s="1805"/>
      <c r="V2691" s="1805"/>
      <c r="W2691" s="1805"/>
      <c r="X2691" s="1805"/>
      <c r="Y2691" s="1805"/>
      <c r="Z2691" s="1805"/>
      <c r="AA2691" s="1805"/>
      <c r="AB2691" s="1805"/>
      <c r="AC2691" s="1807">
        <f t="shared" si="924"/>
        <v>60</v>
      </c>
      <c r="AD2691" s="1808">
        <f t="shared" si="925"/>
        <v>60</v>
      </c>
      <c r="AE2691" s="1268">
        <f t="shared" si="926"/>
        <v>21.333333333333332</v>
      </c>
      <c r="AF2691" s="1268">
        <f t="shared" si="927"/>
        <v>0</v>
      </c>
      <c r="AG2691" s="1268" t="e">
        <f t="shared" si="928"/>
        <v>#DIV/0!</v>
      </c>
      <c r="AH2691" s="1268" t="e">
        <f t="shared" si="929"/>
        <v>#DIV/0!</v>
      </c>
      <c r="AI2691" s="1268">
        <f t="shared" si="930"/>
        <v>60</v>
      </c>
      <c r="AJ2691" s="1809"/>
    </row>
    <row r="2692" spans="1:36" ht="16.5" customHeight="1">
      <c r="A2692" s="1803">
        <v>28</v>
      </c>
      <c r="B2692" s="1804" t="s">
        <v>5120</v>
      </c>
      <c r="C2692" s="1815" t="s">
        <v>63</v>
      </c>
      <c r="D2692" s="1806">
        <v>1</v>
      </c>
      <c r="E2692" s="1805">
        <v>138</v>
      </c>
      <c r="F2692" s="1805">
        <v>0</v>
      </c>
      <c r="G2692" s="1815">
        <v>0</v>
      </c>
      <c r="H2692" s="1805">
        <f t="shared" si="923"/>
        <v>0</v>
      </c>
      <c r="I2692" s="1813">
        <v>44777</v>
      </c>
      <c r="J2692" s="1813">
        <v>45199</v>
      </c>
      <c r="K2692" s="1805"/>
      <c r="L2692" s="1805"/>
      <c r="M2692" s="1805"/>
      <c r="N2692" s="1805">
        <v>0</v>
      </c>
      <c r="O2692" s="1805">
        <v>0</v>
      </c>
      <c r="P2692" s="1805">
        <v>0</v>
      </c>
      <c r="Q2692" s="1805"/>
      <c r="R2692" s="1805"/>
      <c r="S2692" s="1805"/>
      <c r="T2692" s="1805"/>
      <c r="U2692" s="1805"/>
      <c r="V2692" s="1805"/>
      <c r="W2692" s="1805"/>
      <c r="X2692" s="1805"/>
      <c r="Y2692" s="1805"/>
      <c r="Z2692" s="1805"/>
      <c r="AA2692" s="1805"/>
      <c r="AB2692" s="1805"/>
      <c r="AC2692" s="1807">
        <f t="shared" si="924"/>
        <v>138</v>
      </c>
      <c r="AD2692" s="1808">
        <f t="shared" si="925"/>
        <v>138</v>
      </c>
      <c r="AE2692" s="1268">
        <f t="shared" si="926"/>
        <v>6.0666666666666664</v>
      </c>
      <c r="AF2692" s="1268">
        <f t="shared" si="927"/>
        <v>0</v>
      </c>
      <c r="AG2692" s="1268" t="e">
        <f t="shared" si="928"/>
        <v>#DIV/0!</v>
      </c>
      <c r="AH2692" s="1268" t="e">
        <f t="shared" si="929"/>
        <v>#DIV/0!</v>
      </c>
      <c r="AI2692" s="1268">
        <f t="shared" si="930"/>
        <v>138</v>
      </c>
      <c r="AJ2692" s="1809"/>
    </row>
    <row r="2693" spans="1:36" ht="15.75">
      <c r="A2693" s="1803">
        <v>29</v>
      </c>
      <c r="B2693" s="1804" t="s">
        <v>4881</v>
      </c>
      <c r="C2693" s="1815" t="s">
        <v>63</v>
      </c>
      <c r="D2693" s="1806">
        <v>1</v>
      </c>
      <c r="E2693" s="1805">
        <v>100</v>
      </c>
      <c r="F2693" s="1805">
        <v>0</v>
      </c>
      <c r="G2693" s="1815">
        <v>0</v>
      </c>
      <c r="H2693" s="1805">
        <f t="shared" si="923"/>
        <v>0</v>
      </c>
      <c r="I2693" s="1813">
        <v>44777</v>
      </c>
      <c r="J2693" s="1813">
        <v>45716</v>
      </c>
      <c r="K2693" s="1805"/>
      <c r="L2693" s="1805"/>
      <c r="M2693" s="1805"/>
      <c r="N2693" s="1805">
        <v>0</v>
      </c>
      <c r="O2693" s="1805">
        <v>0</v>
      </c>
      <c r="P2693" s="1805">
        <v>0</v>
      </c>
      <c r="Q2693" s="1805"/>
      <c r="R2693" s="1805"/>
      <c r="S2693" s="1805"/>
      <c r="T2693" s="1805"/>
      <c r="U2693" s="1805"/>
      <c r="V2693" s="1805"/>
      <c r="W2693" s="1805"/>
      <c r="X2693" s="1805"/>
      <c r="Y2693" s="1805"/>
      <c r="Z2693" s="1805"/>
      <c r="AA2693" s="1805"/>
      <c r="AB2693" s="1805"/>
      <c r="AC2693" s="1807">
        <f t="shared" si="924"/>
        <v>100</v>
      </c>
      <c r="AD2693" s="1808">
        <f t="shared" si="925"/>
        <v>100</v>
      </c>
      <c r="AE2693" s="1268">
        <f t="shared" si="926"/>
        <v>23.3</v>
      </c>
      <c r="AF2693" s="1268">
        <f t="shared" si="927"/>
        <v>0</v>
      </c>
      <c r="AG2693" s="1268" t="e">
        <f t="shared" si="928"/>
        <v>#DIV/0!</v>
      </c>
      <c r="AH2693" s="1268" t="e">
        <f t="shared" si="929"/>
        <v>#DIV/0!</v>
      </c>
      <c r="AI2693" s="1268">
        <f t="shared" si="930"/>
        <v>100</v>
      </c>
      <c r="AJ2693" s="1809"/>
    </row>
    <row r="2694" spans="1:36" ht="15.75">
      <c r="A2694" s="1803">
        <v>30</v>
      </c>
      <c r="B2694" s="1804" t="s">
        <v>5706</v>
      </c>
      <c r="C2694" s="1815" t="s">
        <v>64</v>
      </c>
      <c r="D2694" s="1806">
        <v>0</v>
      </c>
      <c r="E2694" s="1805">
        <v>715</v>
      </c>
      <c r="F2694" s="1805">
        <v>0</v>
      </c>
      <c r="G2694" s="1815">
        <v>0</v>
      </c>
      <c r="H2694" s="1805">
        <f t="shared" si="923"/>
        <v>0</v>
      </c>
      <c r="I2694" s="1813">
        <v>44832</v>
      </c>
      <c r="J2694" s="1813">
        <v>45626</v>
      </c>
      <c r="K2694" s="1805"/>
      <c r="L2694" s="1805"/>
      <c r="M2694" s="1805"/>
      <c r="N2694" s="1805">
        <v>16</v>
      </c>
      <c r="O2694" s="1805">
        <v>35</v>
      </c>
      <c r="P2694" s="1805">
        <v>110</v>
      </c>
      <c r="Q2694" s="1805"/>
      <c r="R2694" s="1805"/>
      <c r="S2694" s="1805"/>
      <c r="T2694" s="1805"/>
      <c r="U2694" s="1805"/>
      <c r="V2694" s="1805"/>
      <c r="W2694" s="1805"/>
      <c r="X2694" s="1805"/>
      <c r="Y2694" s="1805"/>
      <c r="Z2694" s="1805"/>
      <c r="AA2694" s="1805"/>
      <c r="AB2694" s="1805"/>
      <c r="AC2694" s="1807">
        <f t="shared" si="924"/>
        <v>554</v>
      </c>
      <c r="AD2694" s="1808">
        <f t="shared" si="925"/>
        <v>0</v>
      </c>
      <c r="AE2694" s="1268">
        <f t="shared" si="926"/>
        <v>20.3</v>
      </c>
      <c r="AF2694" s="1268">
        <f t="shared" si="927"/>
        <v>53.666666666666664</v>
      </c>
      <c r="AG2694" s="1268">
        <f t="shared" si="928"/>
        <v>10.322981366459627</v>
      </c>
      <c r="AH2694" s="1268">
        <f t="shared" si="929"/>
        <v>-9.9770186335403732</v>
      </c>
      <c r="AI2694" s="1268">
        <f t="shared" si="930"/>
        <v>-535.43333333333339</v>
      </c>
      <c r="AJ2694" s="1809"/>
    </row>
    <row r="2695" spans="1:36" ht="15.75">
      <c r="A2695" s="1803">
        <v>31</v>
      </c>
      <c r="B2695" s="1804" t="s">
        <v>5584</v>
      </c>
      <c r="C2695" s="1815" t="s">
        <v>206</v>
      </c>
      <c r="D2695" s="1806">
        <v>0</v>
      </c>
      <c r="E2695" s="1805">
        <v>170</v>
      </c>
      <c r="F2695" s="1805">
        <v>0</v>
      </c>
      <c r="G2695" s="1815">
        <v>0</v>
      </c>
      <c r="H2695" s="1805">
        <f t="shared" si="923"/>
        <v>0</v>
      </c>
      <c r="I2695" s="1813">
        <v>44832</v>
      </c>
      <c r="J2695" s="1813">
        <v>45747</v>
      </c>
      <c r="K2695" s="1805"/>
      <c r="L2695" s="1805"/>
      <c r="M2695" s="1805"/>
      <c r="N2695" s="1805">
        <v>10</v>
      </c>
      <c r="O2695" s="1805">
        <v>8</v>
      </c>
      <c r="P2695" s="1805">
        <v>1</v>
      </c>
      <c r="Q2695" s="1805"/>
      <c r="R2695" s="1805"/>
      <c r="S2695" s="1805"/>
      <c r="T2695" s="1805"/>
      <c r="U2695" s="1805"/>
      <c r="V2695" s="1805"/>
      <c r="W2695" s="1805"/>
      <c r="X2695" s="1805"/>
      <c r="Y2695" s="1805"/>
      <c r="Z2695" s="1805"/>
      <c r="AA2695" s="1805"/>
      <c r="AB2695" s="1805"/>
      <c r="AC2695" s="1807">
        <f t="shared" si="924"/>
        <v>151</v>
      </c>
      <c r="AD2695" s="1808">
        <f t="shared" si="925"/>
        <v>0</v>
      </c>
      <c r="AE2695" s="1268">
        <f t="shared" si="926"/>
        <v>24.333333333333332</v>
      </c>
      <c r="AF2695" s="1268">
        <f t="shared" si="927"/>
        <v>6.333333333333333</v>
      </c>
      <c r="AG2695" s="1268">
        <f t="shared" si="928"/>
        <v>23.842105263157897</v>
      </c>
      <c r="AH2695" s="1268">
        <f t="shared" si="929"/>
        <v>-0.49122807017543479</v>
      </c>
      <c r="AI2695" s="1268">
        <f t="shared" si="930"/>
        <v>-3.1111111111110858</v>
      </c>
      <c r="AJ2695" s="1809"/>
    </row>
    <row r="2696" spans="1:36" ht="15.75">
      <c r="A2696" s="1803">
        <v>32</v>
      </c>
      <c r="B2696" s="1804" t="s">
        <v>5330</v>
      </c>
      <c r="C2696" s="1815" t="s">
        <v>64</v>
      </c>
      <c r="D2696" s="1806">
        <v>0</v>
      </c>
      <c r="E2696" s="1805">
        <v>7</v>
      </c>
      <c r="F2696" s="1805">
        <v>0</v>
      </c>
      <c r="G2696" s="1815">
        <v>0</v>
      </c>
      <c r="H2696" s="1805">
        <f t="shared" si="923"/>
        <v>0</v>
      </c>
      <c r="I2696" s="1813">
        <v>44832</v>
      </c>
      <c r="J2696" s="1813">
        <v>45565</v>
      </c>
      <c r="K2696" s="1805"/>
      <c r="L2696" s="1805"/>
      <c r="M2696" s="1805"/>
      <c r="N2696" s="1805">
        <v>0</v>
      </c>
      <c r="O2696" s="1805">
        <v>2</v>
      </c>
      <c r="P2696" s="1805">
        <v>1</v>
      </c>
      <c r="Q2696" s="1805"/>
      <c r="R2696" s="1805"/>
      <c r="S2696" s="1805"/>
      <c r="T2696" s="1805"/>
      <c r="U2696" s="1805"/>
      <c r="V2696" s="1805"/>
      <c r="W2696" s="1805"/>
      <c r="X2696" s="1805"/>
      <c r="Y2696" s="1805"/>
      <c r="Z2696" s="1805"/>
      <c r="AA2696" s="1805"/>
      <c r="AB2696" s="1805"/>
      <c r="AC2696" s="1807">
        <f t="shared" si="924"/>
        <v>4</v>
      </c>
      <c r="AD2696" s="1808">
        <f t="shared" si="925"/>
        <v>0</v>
      </c>
      <c r="AE2696" s="1268">
        <f t="shared" si="926"/>
        <v>18.266666666666666</v>
      </c>
      <c r="AF2696" s="1268">
        <f t="shared" si="927"/>
        <v>1</v>
      </c>
      <c r="AG2696" s="1268">
        <f t="shared" si="928"/>
        <v>4</v>
      </c>
      <c r="AH2696" s="1268">
        <f t="shared" si="929"/>
        <v>-14.266666666666666</v>
      </c>
      <c r="AI2696" s="1268">
        <f t="shared" si="930"/>
        <v>-14.266666666666666</v>
      </c>
      <c r="AJ2696" s="1809"/>
    </row>
    <row r="2697" spans="1:36" ht="15.75">
      <c r="A2697" s="1803">
        <v>33</v>
      </c>
      <c r="B2697" s="1804" t="s">
        <v>5695</v>
      </c>
      <c r="C2697" s="1815" t="s">
        <v>206</v>
      </c>
      <c r="D2697" s="1806">
        <v>0</v>
      </c>
      <c r="E2697" s="1805">
        <v>151</v>
      </c>
      <c r="F2697" s="1805">
        <v>0</v>
      </c>
      <c r="G2697" s="1815">
        <v>0</v>
      </c>
      <c r="H2697" s="1805">
        <f t="shared" si="923"/>
        <v>0</v>
      </c>
      <c r="I2697" s="1813">
        <v>44832</v>
      </c>
      <c r="J2697" s="1813">
        <v>45657</v>
      </c>
      <c r="K2697" s="1805"/>
      <c r="L2697" s="1805"/>
      <c r="M2697" s="1805"/>
      <c r="N2697" s="1805">
        <v>20</v>
      </c>
      <c r="O2697" s="1805">
        <v>1</v>
      </c>
      <c r="P2697" s="1805">
        <v>4</v>
      </c>
      <c r="Q2697" s="1805"/>
      <c r="R2697" s="1805"/>
      <c r="S2697" s="1805"/>
      <c r="T2697" s="1805"/>
      <c r="U2697" s="1805"/>
      <c r="V2697" s="1805"/>
      <c r="W2697" s="1805"/>
      <c r="X2697" s="1805"/>
      <c r="Y2697" s="1805"/>
      <c r="Z2697" s="1805"/>
      <c r="AA2697" s="1805"/>
      <c r="AB2697" s="1805"/>
      <c r="AC2697" s="1807">
        <f t="shared" si="924"/>
        <v>126</v>
      </c>
      <c r="AD2697" s="1808">
        <f t="shared" si="925"/>
        <v>0</v>
      </c>
      <c r="AE2697" s="1268">
        <f t="shared" si="926"/>
        <v>21.333333333333332</v>
      </c>
      <c r="AF2697" s="1268">
        <f t="shared" si="927"/>
        <v>8.3333333333333339</v>
      </c>
      <c r="AG2697" s="1268">
        <f t="shared" si="928"/>
        <v>15.12</v>
      </c>
      <c r="AH2697" s="1268">
        <f t="shared" si="929"/>
        <v>-6.2133333333333329</v>
      </c>
      <c r="AI2697" s="1268">
        <f t="shared" si="930"/>
        <v>-51.777777777777771</v>
      </c>
      <c r="AJ2697" s="1809"/>
    </row>
    <row r="2698" spans="1:36" ht="15.75">
      <c r="A2698" s="1803">
        <v>34</v>
      </c>
      <c r="B2698" s="1804" t="s">
        <v>5432</v>
      </c>
      <c r="C2698" s="1815" t="s">
        <v>206</v>
      </c>
      <c r="D2698" s="1806">
        <v>0</v>
      </c>
      <c r="E2698" s="1805">
        <v>258.05</v>
      </c>
      <c r="F2698" s="1805">
        <v>0</v>
      </c>
      <c r="G2698" s="1815">
        <v>0</v>
      </c>
      <c r="H2698" s="1805">
        <f t="shared" si="923"/>
        <v>0</v>
      </c>
      <c r="I2698" s="1813">
        <v>44832</v>
      </c>
      <c r="J2698" s="1813">
        <v>45382</v>
      </c>
      <c r="K2698" s="1805"/>
      <c r="L2698" s="1805"/>
      <c r="M2698" s="1805"/>
      <c r="N2698" s="1805">
        <v>70.3</v>
      </c>
      <c r="O2698" s="1805">
        <v>22.3</v>
      </c>
      <c r="P2698" s="1805">
        <v>6</v>
      </c>
      <c r="Q2698" s="1805"/>
      <c r="R2698" s="1805"/>
      <c r="S2698" s="1805"/>
      <c r="T2698" s="1805"/>
      <c r="U2698" s="1805"/>
      <c r="V2698" s="1805"/>
      <c r="W2698" s="1805"/>
      <c r="X2698" s="1805"/>
      <c r="Y2698" s="1805"/>
      <c r="Z2698" s="1805"/>
      <c r="AA2698" s="1805"/>
      <c r="AB2698" s="1805"/>
      <c r="AC2698" s="1807">
        <f t="shared" si="924"/>
        <v>159.44999999999999</v>
      </c>
      <c r="AD2698" s="1808">
        <f t="shared" si="925"/>
        <v>0</v>
      </c>
      <c r="AE2698" s="1268">
        <f t="shared" si="926"/>
        <v>12.166666666666666</v>
      </c>
      <c r="AF2698" s="1268">
        <f t="shared" si="927"/>
        <v>32.866666666666667</v>
      </c>
      <c r="AG2698" s="1268">
        <f t="shared" si="928"/>
        <v>4.851419878296146</v>
      </c>
      <c r="AH2698" s="1268">
        <f t="shared" si="929"/>
        <v>-7.3152467883705201</v>
      </c>
      <c r="AI2698" s="1268">
        <f t="shared" si="930"/>
        <v>-240.42777777777775</v>
      </c>
      <c r="AJ2698" s="1809"/>
    </row>
    <row r="2699" spans="1:36" ht="15.75">
      <c r="A2699" s="1803">
        <v>36</v>
      </c>
      <c r="B2699" s="1804" t="s">
        <v>5443</v>
      </c>
      <c r="C2699" s="1815" t="s">
        <v>206</v>
      </c>
      <c r="D2699" s="1806">
        <v>0</v>
      </c>
      <c r="E2699" s="1805">
        <v>5</v>
      </c>
      <c r="F2699" s="1805">
        <v>0</v>
      </c>
      <c r="G2699" s="1815">
        <v>0</v>
      </c>
      <c r="H2699" s="1805">
        <f t="shared" si="923"/>
        <v>0</v>
      </c>
      <c r="I2699" s="1813">
        <v>44832</v>
      </c>
      <c r="J2699" s="1813">
        <v>45046</v>
      </c>
      <c r="K2699" s="1805"/>
      <c r="L2699" s="1805"/>
      <c r="M2699" s="1805"/>
      <c r="N2699" s="1805">
        <v>0</v>
      </c>
      <c r="O2699" s="1805">
        <v>3</v>
      </c>
      <c r="P2699" s="1805">
        <v>1</v>
      </c>
      <c r="Q2699" s="1805"/>
      <c r="R2699" s="1805"/>
      <c r="S2699" s="1805"/>
      <c r="T2699" s="1805"/>
      <c r="U2699" s="1805"/>
      <c r="V2699" s="1805"/>
      <c r="W2699" s="1805"/>
      <c r="X2699" s="1805"/>
      <c r="Y2699" s="1805"/>
      <c r="Z2699" s="1805"/>
      <c r="AA2699" s="1805"/>
      <c r="AB2699" s="1805"/>
      <c r="AC2699" s="1807">
        <f t="shared" si="924"/>
        <v>1</v>
      </c>
      <c r="AD2699" s="1808">
        <f t="shared" si="925"/>
        <v>0</v>
      </c>
      <c r="AE2699" s="1268">
        <f t="shared" si="926"/>
        <v>0.96666666666666667</v>
      </c>
      <c r="AF2699" s="1268">
        <f t="shared" si="927"/>
        <v>1.3333333333333333</v>
      </c>
      <c r="AG2699" s="1268">
        <f t="shared" si="928"/>
        <v>0.75</v>
      </c>
      <c r="AH2699" s="1268">
        <f t="shared" si="929"/>
        <v>-0.21666666666666667</v>
      </c>
      <c r="AI2699" s="1268">
        <f t="shared" si="930"/>
        <v>-0.28888888888888875</v>
      </c>
      <c r="AJ2699" s="1809"/>
    </row>
    <row r="2700" spans="1:36" ht="15.75">
      <c r="A2700" s="1803">
        <v>37</v>
      </c>
      <c r="B2700" s="1804" t="s">
        <v>5582</v>
      </c>
      <c r="C2700" s="1815" t="s">
        <v>64</v>
      </c>
      <c r="D2700" s="1806">
        <v>0</v>
      </c>
      <c r="E2700" s="1805">
        <v>50</v>
      </c>
      <c r="F2700" s="1805">
        <v>0</v>
      </c>
      <c r="G2700" s="1815">
        <v>0</v>
      </c>
      <c r="H2700" s="1805">
        <f t="shared" si="923"/>
        <v>0</v>
      </c>
      <c r="I2700" s="1813">
        <v>44832</v>
      </c>
      <c r="J2700" s="1813">
        <v>45626</v>
      </c>
      <c r="K2700" s="1805"/>
      <c r="L2700" s="1805"/>
      <c r="M2700" s="1805"/>
      <c r="N2700" s="1805">
        <v>0</v>
      </c>
      <c r="O2700" s="1805">
        <v>0</v>
      </c>
      <c r="P2700" s="1805">
        <v>20</v>
      </c>
      <c r="Q2700" s="1805"/>
      <c r="R2700" s="1805"/>
      <c r="S2700" s="1805"/>
      <c r="T2700" s="1805"/>
      <c r="U2700" s="1805"/>
      <c r="V2700" s="1805"/>
      <c r="W2700" s="1805"/>
      <c r="X2700" s="1805"/>
      <c r="Y2700" s="1805"/>
      <c r="Z2700" s="1805"/>
      <c r="AA2700" s="1805"/>
      <c r="AB2700" s="1805"/>
      <c r="AC2700" s="1807">
        <f t="shared" si="924"/>
        <v>30</v>
      </c>
      <c r="AD2700" s="1808">
        <f t="shared" si="925"/>
        <v>0</v>
      </c>
      <c r="AE2700" s="1268">
        <f t="shared" si="926"/>
        <v>20.3</v>
      </c>
      <c r="AF2700" s="1268">
        <f t="shared" si="927"/>
        <v>6.666666666666667</v>
      </c>
      <c r="AG2700" s="1268">
        <f t="shared" si="928"/>
        <v>4.5</v>
      </c>
      <c r="AH2700" s="1268">
        <f t="shared" si="929"/>
        <v>-15.8</v>
      </c>
      <c r="AI2700" s="1268">
        <f t="shared" si="930"/>
        <v>-105.33333333333334</v>
      </c>
      <c r="AJ2700" s="1809"/>
    </row>
    <row r="2701" spans="1:36" ht="15.75">
      <c r="A2701" s="1803">
        <v>38</v>
      </c>
      <c r="B2701" s="1804" t="s">
        <v>5707</v>
      </c>
      <c r="C2701" s="1815" t="s">
        <v>206</v>
      </c>
      <c r="D2701" s="1806">
        <v>0</v>
      </c>
      <c r="E2701" s="1805">
        <v>178</v>
      </c>
      <c r="F2701" s="1805">
        <v>0</v>
      </c>
      <c r="G2701" s="1815">
        <v>0</v>
      </c>
      <c r="H2701" s="1805">
        <f t="shared" si="923"/>
        <v>0</v>
      </c>
      <c r="I2701" s="1813">
        <v>44832</v>
      </c>
      <c r="J2701" s="1813">
        <v>45107</v>
      </c>
      <c r="K2701" s="1805"/>
      <c r="L2701" s="1805"/>
      <c r="M2701" s="1805"/>
      <c r="N2701" s="1805">
        <v>59</v>
      </c>
      <c r="O2701" s="1805">
        <v>33</v>
      </c>
      <c r="P2701" s="1805">
        <v>5</v>
      </c>
      <c r="Q2701" s="1805"/>
      <c r="R2701" s="1805"/>
      <c r="S2701" s="1805"/>
      <c r="T2701" s="1805"/>
      <c r="U2701" s="1805"/>
      <c r="V2701" s="1805"/>
      <c r="W2701" s="1805"/>
      <c r="X2701" s="1805"/>
      <c r="Y2701" s="1805"/>
      <c r="Z2701" s="1805"/>
      <c r="AA2701" s="1805"/>
      <c r="AB2701" s="1805"/>
      <c r="AC2701" s="1807">
        <f t="shared" si="924"/>
        <v>81</v>
      </c>
      <c r="AD2701" s="1808">
        <f t="shared" si="925"/>
        <v>0</v>
      </c>
      <c r="AE2701" s="1268">
        <f t="shared" si="926"/>
        <v>3</v>
      </c>
      <c r="AF2701" s="1268">
        <f t="shared" si="927"/>
        <v>32.333333333333336</v>
      </c>
      <c r="AG2701" s="1268">
        <f t="shared" si="928"/>
        <v>2.5051546391752577</v>
      </c>
      <c r="AH2701" s="1268">
        <f t="shared" si="929"/>
        <v>-0.49484536082474229</v>
      </c>
      <c r="AI2701" s="1268">
        <f t="shared" si="930"/>
        <v>-16</v>
      </c>
      <c r="AJ2701" s="1809"/>
    </row>
    <row r="2702" spans="1:36" ht="15.75">
      <c r="A2702" s="1803">
        <v>39</v>
      </c>
      <c r="B2702" s="1804" t="s">
        <v>5708</v>
      </c>
      <c r="C2702" s="1815" t="s">
        <v>206</v>
      </c>
      <c r="D2702" s="1806">
        <v>0</v>
      </c>
      <c r="E2702" s="1805">
        <v>33.499999999999993</v>
      </c>
      <c r="F2702" s="1805">
        <v>0</v>
      </c>
      <c r="G2702" s="1815">
        <v>0</v>
      </c>
      <c r="H2702" s="1805">
        <f t="shared" si="923"/>
        <v>0</v>
      </c>
      <c r="I2702" s="1813">
        <v>44832</v>
      </c>
      <c r="J2702" s="1813">
        <v>45230</v>
      </c>
      <c r="K2702" s="1805"/>
      <c r="L2702" s="1805"/>
      <c r="M2702" s="1805"/>
      <c r="N2702" s="1805">
        <v>6.3</v>
      </c>
      <c r="O2702" s="1805">
        <v>3.5</v>
      </c>
      <c r="P2702" s="1805">
        <v>3.6</v>
      </c>
      <c r="Q2702" s="1805"/>
      <c r="R2702" s="1805"/>
      <c r="S2702" s="1805"/>
      <c r="T2702" s="1805"/>
      <c r="U2702" s="1805"/>
      <c r="V2702" s="1805"/>
      <c r="W2702" s="1805"/>
      <c r="X2702" s="1805"/>
      <c r="Y2702" s="1805"/>
      <c r="Z2702" s="1805"/>
      <c r="AA2702" s="1805"/>
      <c r="AB2702" s="1805"/>
      <c r="AC2702" s="1807">
        <f t="shared" si="924"/>
        <v>20.099999999999991</v>
      </c>
      <c r="AD2702" s="1808">
        <f t="shared" si="925"/>
        <v>0</v>
      </c>
      <c r="AE2702" s="1268">
        <f t="shared" si="926"/>
        <v>7.1</v>
      </c>
      <c r="AF2702" s="1268">
        <f t="shared" si="927"/>
        <v>4.4666666666666668</v>
      </c>
      <c r="AG2702" s="1268">
        <f t="shared" si="928"/>
        <v>4.4999999999999982</v>
      </c>
      <c r="AH2702" s="1268">
        <f t="shared" si="929"/>
        <v>-2.6000000000000014</v>
      </c>
      <c r="AI2702" s="1268">
        <f t="shared" si="930"/>
        <v>-11.61333333333334</v>
      </c>
      <c r="AJ2702" s="1809"/>
    </row>
    <row r="2703" spans="1:36" ht="15.75">
      <c r="A2703" s="1803">
        <v>40</v>
      </c>
      <c r="B2703" s="1816" t="s">
        <v>5445</v>
      </c>
      <c r="C2703" s="1818" t="s">
        <v>206</v>
      </c>
      <c r="D2703" s="1806">
        <v>0</v>
      </c>
      <c r="E2703" s="1805">
        <v>418</v>
      </c>
      <c r="F2703" s="1805">
        <v>0</v>
      </c>
      <c r="G2703" s="1816">
        <v>0</v>
      </c>
      <c r="H2703" s="1805">
        <f t="shared" si="923"/>
        <v>0</v>
      </c>
      <c r="I2703" s="1810">
        <v>44832</v>
      </c>
      <c r="J2703" s="1813">
        <v>46203</v>
      </c>
      <c r="K2703" s="1805"/>
      <c r="L2703" s="1805"/>
      <c r="M2703" s="1805"/>
      <c r="N2703" s="1805">
        <v>17</v>
      </c>
      <c r="O2703" s="1805">
        <v>0</v>
      </c>
      <c r="P2703" s="1805">
        <v>20</v>
      </c>
      <c r="Q2703" s="1805"/>
      <c r="R2703" s="1805"/>
      <c r="S2703" s="1805"/>
      <c r="T2703" s="1805"/>
      <c r="U2703" s="1805"/>
      <c r="V2703" s="1805"/>
      <c r="W2703" s="1805"/>
      <c r="X2703" s="1805"/>
      <c r="Y2703" s="1805"/>
      <c r="Z2703" s="1805"/>
      <c r="AA2703" s="1805"/>
      <c r="AB2703" s="1805"/>
      <c r="AC2703" s="1807">
        <f t="shared" si="924"/>
        <v>381</v>
      </c>
      <c r="AD2703" s="1808">
        <f t="shared" si="925"/>
        <v>0</v>
      </c>
      <c r="AE2703" s="1268">
        <f t="shared" si="926"/>
        <v>39.533333333333331</v>
      </c>
      <c r="AF2703" s="1268">
        <f t="shared" si="927"/>
        <v>12.333333333333334</v>
      </c>
      <c r="AG2703" s="1268">
        <f t="shared" si="928"/>
        <v>30.891891891891891</v>
      </c>
      <c r="AH2703" s="1268">
        <f t="shared" si="929"/>
        <v>-8.6414414414414402</v>
      </c>
      <c r="AI2703" s="1268">
        <f t="shared" si="930"/>
        <v>-106.57777777777778</v>
      </c>
      <c r="AJ2703" s="1809"/>
    </row>
    <row r="2704" spans="1:36" ht="15.75">
      <c r="A2704" s="4773" t="s">
        <v>3379</v>
      </c>
      <c r="B2704" s="4773"/>
      <c r="C2704" s="4773"/>
      <c r="D2704" s="4773"/>
      <c r="E2704" s="4773"/>
      <c r="F2704" s="4773"/>
      <c r="G2704" s="4773"/>
      <c r="H2704" s="4773"/>
      <c r="I2704" s="4773"/>
      <c r="J2704" s="4773"/>
      <c r="K2704" s="4773"/>
      <c r="L2704" s="4773"/>
      <c r="M2704" s="4773"/>
      <c r="N2704" s="4773"/>
      <c r="O2704" s="4773"/>
      <c r="P2704" s="4773"/>
      <c r="Q2704" s="4773"/>
      <c r="R2704" s="4773"/>
      <c r="S2704" s="4773"/>
      <c r="T2704" s="4773"/>
      <c r="U2704" s="4773"/>
      <c r="V2704" s="4773"/>
      <c r="W2704" s="4773"/>
      <c r="X2704" s="4773"/>
      <c r="Y2704" s="4773"/>
      <c r="Z2704" s="4773"/>
      <c r="AA2704" s="4773"/>
      <c r="AB2704" s="4773"/>
      <c r="AC2704" s="4773"/>
      <c r="AD2704" s="4773"/>
      <c r="AE2704" s="4773"/>
      <c r="AF2704" s="4773"/>
      <c r="AG2704" s="4773"/>
      <c r="AH2704" s="4773"/>
      <c r="AI2704" s="4773"/>
      <c r="AJ2704" s="4773"/>
    </row>
    <row r="2705" spans="1:36" ht="47.25">
      <c r="A2705" s="1803">
        <v>1</v>
      </c>
      <c r="B2705" s="1814" t="s">
        <v>5402</v>
      </c>
      <c r="C2705" s="1805" t="s">
        <v>65</v>
      </c>
      <c r="D2705" s="1811">
        <v>645.4357</v>
      </c>
      <c r="E2705" s="1805">
        <v>798</v>
      </c>
      <c r="F2705" s="1805">
        <f t="shared" ref="F2705:F2715" si="931">D2705*E2705</f>
        <v>515057.68859999999</v>
      </c>
      <c r="G2705" s="1805">
        <v>0</v>
      </c>
      <c r="H2705" s="1805">
        <f t="shared" ref="H2705:H2715" si="932">D2705*G2705</f>
        <v>0</v>
      </c>
      <c r="I2705" s="1810">
        <v>44837</v>
      </c>
      <c r="J2705" s="1813">
        <v>45046</v>
      </c>
      <c r="K2705" s="1805"/>
      <c r="L2705" s="1805">
        <v>830</v>
      </c>
      <c r="M2705" s="1810">
        <v>44834</v>
      </c>
      <c r="N2705" s="1805">
        <v>0</v>
      </c>
      <c r="O2705" s="1805">
        <v>0</v>
      </c>
      <c r="P2705" s="1805">
        <v>0</v>
      </c>
      <c r="Q2705" s="1805"/>
      <c r="R2705" s="1805"/>
      <c r="S2705" s="1805"/>
      <c r="T2705" s="1805"/>
      <c r="U2705" s="1805"/>
      <c r="V2705" s="1805"/>
      <c r="W2705" s="1805"/>
      <c r="X2705" s="1805"/>
      <c r="Y2705" s="1805"/>
      <c r="Z2705" s="1805"/>
      <c r="AA2705" s="1805"/>
      <c r="AB2705" s="1805"/>
      <c r="AC2705" s="1807">
        <f t="shared" ref="AC2705:AC2715" si="933">E2705+G2705-N2705-O2705-AA2705-P2705-Q2705-R2705-S2705-T2705-U2705-V2705-W2705-X2705-Y2705</f>
        <v>798</v>
      </c>
      <c r="AD2705" s="1808">
        <f t="shared" ref="AD2705:AD2715" si="934">D2705*AC2705</f>
        <v>515057.68859999999</v>
      </c>
      <c r="AE2705" s="1268">
        <f t="shared" ref="AE2705:AE2715" si="935">(J2705-"01.04.2023")/30</f>
        <v>0.96666666666666667</v>
      </c>
      <c r="AF2705" s="1268">
        <f t="shared" ref="AF2705:AF2715" si="936">(N2705+O2705+P2705+Q2705+R2705+S2705+T2705+U2705+V2705+W2705+X2705+Y2705)/3</f>
        <v>0</v>
      </c>
      <c r="AG2705" s="1268" t="e">
        <f t="shared" ref="AG2705:AG2715" si="937">AC2705/AF2705</f>
        <v>#DIV/0!</v>
      </c>
      <c r="AH2705" s="1268" t="e">
        <f t="shared" ref="AH2705:AH2715" si="938">AG2705-AE2705</f>
        <v>#DIV/0!</v>
      </c>
      <c r="AI2705" s="1268">
        <f t="shared" ref="AI2705:AI2715" si="939">AC2705-(AE2705*AF2705)</f>
        <v>798</v>
      </c>
      <c r="AJ2705" s="1809"/>
    </row>
    <row r="2706" spans="1:36" ht="31.5">
      <c r="A2706" s="1803">
        <v>2</v>
      </c>
      <c r="B2706" s="1814" t="s">
        <v>5404</v>
      </c>
      <c r="C2706" s="1805" t="s">
        <v>66</v>
      </c>
      <c r="D2706" s="1811">
        <v>3.5398399999999999</v>
      </c>
      <c r="E2706" s="1805">
        <v>798</v>
      </c>
      <c r="F2706" s="1805">
        <f t="shared" si="931"/>
        <v>2824.79232</v>
      </c>
      <c r="G2706" s="1805">
        <v>0</v>
      </c>
      <c r="H2706" s="1805">
        <f t="shared" si="932"/>
        <v>0</v>
      </c>
      <c r="I2706" s="1810">
        <v>44837</v>
      </c>
      <c r="J2706" s="1813" t="s">
        <v>869</v>
      </c>
      <c r="K2706" s="1805"/>
      <c r="L2706" s="1805">
        <v>830</v>
      </c>
      <c r="M2706" s="1810">
        <v>44834</v>
      </c>
      <c r="N2706" s="1805">
        <v>0</v>
      </c>
      <c r="O2706" s="1805">
        <v>0</v>
      </c>
      <c r="P2706" s="1805">
        <v>0</v>
      </c>
      <c r="Q2706" s="1805"/>
      <c r="R2706" s="1805"/>
      <c r="S2706" s="1805"/>
      <c r="T2706" s="1805"/>
      <c r="U2706" s="1805"/>
      <c r="V2706" s="1805"/>
      <c r="W2706" s="1805"/>
      <c r="X2706" s="1805"/>
      <c r="Y2706" s="1805"/>
      <c r="Z2706" s="1805"/>
      <c r="AA2706" s="1805"/>
      <c r="AB2706" s="1805"/>
      <c r="AC2706" s="1807">
        <f t="shared" si="933"/>
        <v>798</v>
      </c>
      <c r="AD2706" s="1808">
        <f t="shared" si="934"/>
        <v>2824.79232</v>
      </c>
      <c r="AE2706" s="1268">
        <f t="shared" si="935"/>
        <v>43.633333333333333</v>
      </c>
      <c r="AF2706" s="1268">
        <f t="shared" si="936"/>
        <v>0</v>
      </c>
      <c r="AG2706" s="1268" t="e">
        <f t="shared" si="937"/>
        <v>#DIV/0!</v>
      </c>
      <c r="AH2706" s="1268" t="e">
        <f t="shared" si="938"/>
        <v>#DIV/0!</v>
      </c>
      <c r="AI2706" s="1268">
        <f t="shared" si="939"/>
        <v>798</v>
      </c>
      <c r="AJ2706" s="1809"/>
    </row>
    <row r="2707" spans="1:36" ht="47.25">
      <c r="A2707" s="1803">
        <v>3</v>
      </c>
      <c r="B2707" s="1814" t="s">
        <v>5403</v>
      </c>
      <c r="C2707" s="1805" t="s">
        <v>66</v>
      </c>
      <c r="D2707" s="1811">
        <v>29.503540000000001</v>
      </c>
      <c r="E2707" s="1805">
        <v>6</v>
      </c>
      <c r="F2707" s="1805">
        <f t="shared" si="931"/>
        <v>177.02124000000001</v>
      </c>
      <c r="G2707" s="1805">
        <v>0</v>
      </c>
      <c r="H2707" s="1805">
        <f t="shared" si="932"/>
        <v>0</v>
      </c>
      <c r="I2707" s="1810">
        <v>44837</v>
      </c>
      <c r="J2707" s="1813"/>
      <c r="K2707" s="1805"/>
      <c r="L2707" s="1805">
        <v>830</v>
      </c>
      <c r="M2707" s="1810">
        <v>44834</v>
      </c>
      <c r="N2707" s="1805">
        <v>0</v>
      </c>
      <c r="O2707" s="1805">
        <v>0</v>
      </c>
      <c r="P2707" s="1805">
        <v>0</v>
      </c>
      <c r="Q2707" s="1805"/>
      <c r="R2707" s="1805"/>
      <c r="S2707" s="1805"/>
      <c r="T2707" s="1805"/>
      <c r="U2707" s="1805"/>
      <c r="V2707" s="1805"/>
      <c r="W2707" s="1805"/>
      <c r="X2707" s="1805"/>
      <c r="Y2707" s="1805"/>
      <c r="Z2707" s="1805"/>
      <c r="AA2707" s="1805"/>
      <c r="AB2707" s="1805"/>
      <c r="AC2707" s="1807">
        <f t="shared" si="933"/>
        <v>6</v>
      </c>
      <c r="AD2707" s="1808">
        <f t="shared" si="934"/>
        <v>177.02124000000001</v>
      </c>
      <c r="AE2707" s="1268">
        <f t="shared" si="935"/>
        <v>-1500.5666666666666</v>
      </c>
      <c r="AF2707" s="1268">
        <f t="shared" si="936"/>
        <v>0</v>
      </c>
      <c r="AG2707" s="1268" t="e">
        <f t="shared" si="937"/>
        <v>#DIV/0!</v>
      </c>
      <c r="AH2707" s="1268" t="e">
        <f t="shared" si="938"/>
        <v>#DIV/0!</v>
      </c>
      <c r="AI2707" s="1268">
        <f t="shared" si="939"/>
        <v>6</v>
      </c>
      <c r="AJ2707" s="1809"/>
    </row>
    <row r="2708" spans="1:36" ht="31.5">
      <c r="A2708" s="1803">
        <v>10</v>
      </c>
      <c r="B2708" s="1814" t="s">
        <v>9515</v>
      </c>
      <c r="C2708" s="1805" t="s">
        <v>65</v>
      </c>
      <c r="D2708" s="1811">
        <v>166.75</v>
      </c>
      <c r="E2708" s="1805">
        <v>0</v>
      </c>
      <c r="F2708" s="1805">
        <f t="shared" si="931"/>
        <v>0</v>
      </c>
      <c r="G2708" s="1805">
        <v>20</v>
      </c>
      <c r="H2708" s="1805">
        <f t="shared" si="932"/>
        <v>3335</v>
      </c>
      <c r="I2708" s="1810">
        <v>44959</v>
      </c>
      <c r="J2708" s="1813">
        <v>45022</v>
      </c>
      <c r="K2708" s="1805"/>
      <c r="L2708" s="1805"/>
      <c r="M2708" s="1810"/>
      <c r="N2708" s="1805"/>
      <c r="O2708" s="1805">
        <v>0</v>
      </c>
      <c r="P2708" s="1805">
        <v>10</v>
      </c>
      <c r="Q2708" s="1805"/>
      <c r="R2708" s="1805"/>
      <c r="S2708" s="1805"/>
      <c r="T2708" s="1805"/>
      <c r="U2708" s="1805"/>
      <c r="V2708" s="1805"/>
      <c r="W2708" s="1805"/>
      <c r="X2708" s="1805"/>
      <c r="Y2708" s="1805"/>
      <c r="Z2708" s="1805"/>
      <c r="AA2708" s="1805"/>
      <c r="AB2708" s="1805"/>
      <c r="AC2708" s="1807">
        <f t="shared" si="933"/>
        <v>10</v>
      </c>
      <c r="AD2708" s="1808">
        <f t="shared" si="934"/>
        <v>1667.5</v>
      </c>
      <c r="AE2708" s="1268">
        <f t="shared" si="935"/>
        <v>0.16666666666666666</v>
      </c>
      <c r="AF2708" s="1268">
        <f t="shared" si="936"/>
        <v>3.3333333333333335</v>
      </c>
      <c r="AG2708" s="1268">
        <f t="shared" si="937"/>
        <v>3</v>
      </c>
      <c r="AH2708" s="1268">
        <f t="shared" si="938"/>
        <v>2.8333333333333335</v>
      </c>
      <c r="AI2708" s="1268">
        <f t="shared" si="939"/>
        <v>9.4444444444444446</v>
      </c>
      <c r="AJ2708" s="1809"/>
    </row>
    <row r="2709" spans="1:36" ht="15.75">
      <c r="A2709" s="1803">
        <v>11</v>
      </c>
      <c r="B2709" s="1814" t="s">
        <v>8934</v>
      </c>
      <c r="C2709" s="1805" t="s">
        <v>156</v>
      </c>
      <c r="D2709" s="1811">
        <v>3.91</v>
      </c>
      <c r="E2709" s="1805">
        <v>0</v>
      </c>
      <c r="F2709" s="1805">
        <f t="shared" si="931"/>
        <v>0</v>
      </c>
      <c r="G2709" s="1805">
        <v>2</v>
      </c>
      <c r="H2709" s="1805">
        <f t="shared" si="932"/>
        <v>7.82</v>
      </c>
      <c r="I2709" s="1810">
        <v>44959</v>
      </c>
      <c r="J2709" s="1813">
        <v>45596</v>
      </c>
      <c r="K2709" s="1805"/>
      <c r="L2709" s="1805"/>
      <c r="M2709" s="1810"/>
      <c r="N2709" s="1805"/>
      <c r="O2709" s="1805">
        <v>0</v>
      </c>
      <c r="P2709" s="1805">
        <v>1</v>
      </c>
      <c r="Q2709" s="1805"/>
      <c r="R2709" s="1805"/>
      <c r="S2709" s="1805"/>
      <c r="T2709" s="1805"/>
      <c r="U2709" s="1805"/>
      <c r="V2709" s="1805"/>
      <c r="W2709" s="1805"/>
      <c r="X2709" s="1805"/>
      <c r="Y2709" s="1805"/>
      <c r="Z2709" s="1805"/>
      <c r="AA2709" s="1805"/>
      <c r="AB2709" s="1805"/>
      <c r="AC2709" s="1807">
        <f t="shared" si="933"/>
        <v>1</v>
      </c>
      <c r="AD2709" s="1808">
        <f t="shared" si="934"/>
        <v>3.91</v>
      </c>
      <c r="AE2709" s="1268">
        <f t="shared" si="935"/>
        <v>19.3</v>
      </c>
      <c r="AF2709" s="1268">
        <f t="shared" si="936"/>
        <v>0.33333333333333331</v>
      </c>
      <c r="AG2709" s="1268">
        <f t="shared" si="937"/>
        <v>3</v>
      </c>
      <c r="AH2709" s="1268">
        <f t="shared" si="938"/>
        <v>-16.3</v>
      </c>
      <c r="AI2709" s="1268">
        <f t="shared" si="939"/>
        <v>-5.4333333333333336</v>
      </c>
      <c r="AJ2709" s="1809"/>
    </row>
    <row r="2710" spans="1:36" ht="15.75">
      <c r="A2710" s="1803">
        <v>12</v>
      </c>
      <c r="B2710" s="1814" t="s">
        <v>8935</v>
      </c>
      <c r="C2710" s="1805" t="s">
        <v>66</v>
      </c>
      <c r="D2710" s="1811">
        <v>1.5</v>
      </c>
      <c r="E2710" s="1805">
        <v>0</v>
      </c>
      <c r="F2710" s="1805">
        <f t="shared" si="931"/>
        <v>0</v>
      </c>
      <c r="G2710" s="1805">
        <v>20</v>
      </c>
      <c r="H2710" s="1805">
        <f t="shared" si="932"/>
        <v>30</v>
      </c>
      <c r="I2710" s="1810">
        <v>44959</v>
      </c>
      <c r="J2710" s="1813">
        <v>46691</v>
      </c>
      <c r="K2710" s="1805"/>
      <c r="L2710" s="1805"/>
      <c r="M2710" s="1810"/>
      <c r="N2710" s="1805"/>
      <c r="O2710" s="1805">
        <v>0</v>
      </c>
      <c r="P2710" s="1805">
        <v>10</v>
      </c>
      <c r="Q2710" s="1805"/>
      <c r="R2710" s="1805"/>
      <c r="S2710" s="1805"/>
      <c r="T2710" s="1805"/>
      <c r="U2710" s="1805"/>
      <c r="V2710" s="1805"/>
      <c r="W2710" s="1805"/>
      <c r="X2710" s="1805"/>
      <c r="Y2710" s="1805"/>
      <c r="Z2710" s="1805"/>
      <c r="AA2710" s="1805"/>
      <c r="AB2710" s="1805"/>
      <c r="AC2710" s="1807">
        <f t="shared" si="933"/>
        <v>10</v>
      </c>
      <c r="AD2710" s="1808">
        <f t="shared" si="934"/>
        <v>15</v>
      </c>
      <c r="AE2710" s="1268">
        <f t="shared" si="935"/>
        <v>55.8</v>
      </c>
      <c r="AF2710" s="1268">
        <f t="shared" si="936"/>
        <v>3.3333333333333335</v>
      </c>
      <c r="AG2710" s="1268">
        <f t="shared" si="937"/>
        <v>3</v>
      </c>
      <c r="AH2710" s="1268">
        <f t="shared" si="938"/>
        <v>-52.8</v>
      </c>
      <c r="AI2710" s="1268">
        <f t="shared" si="939"/>
        <v>-176</v>
      </c>
      <c r="AJ2710" s="1809"/>
    </row>
    <row r="2711" spans="1:36" ht="31.5">
      <c r="A2711" s="1803">
        <v>13</v>
      </c>
      <c r="B2711" s="1814" t="s">
        <v>9516</v>
      </c>
      <c r="C2711" s="1805" t="s">
        <v>66</v>
      </c>
      <c r="D2711" s="1811">
        <v>1.29</v>
      </c>
      <c r="E2711" s="1805">
        <v>0</v>
      </c>
      <c r="F2711" s="1805">
        <f t="shared" si="931"/>
        <v>0</v>
      </c>
      <c r="G2711" s="1805">
        <v>2</v>
      </c>
      <c r="H2711" s="1805">
        <f t="shared" si="932"/>
        <v>2.58</v>
      </c>
      <c r="I2711" s="1810">
        <v>44959</v>
      </c>
      <c r="J2711" s="1813">
        <v>46691</v>
      </c>
      <c r="K2711" s="1805"/>
      <c r="L2711" s="1805"/>
      <c r="M2711" s="1810"/>
      <c r="N2711" s="1805"/>
      <c r="O2711" s="1805">
        <v>0</v>
      </c>
      <c r="P2711" s="1805">
        <v>1</v>
      </c>
      <c r="Q2711" s="1805"/>
      <c r="R2711" s="1805"/>
      <c r="S2711" s="1805"/>
      <c r="T2711" s="1805"/>
      <c r="U2711" s="1805"/>
      <c r="V2711" s="1805"/>
      <c r="W2711" s="1805"/>
      <c r="X2711" s="1805"/>
      <c r="Y2711" s="1805"/>
      <c r="Z2711" s="1805"/>
      <c r="AA2711" s="1805"/>
      <c r="AB2711" s="1805"/>
      <c r="AC2711" s="1807">
        <f t="shared" si="933"/>
        <v>1</v>
      </c>
      <c r="AD2711" s="1808">
        <f t="shared" si="934"/>
        <v>1.29</v>
      </c>
      <c r="AE2711" s="1268">
        <f t="shared" si="935"/>
        <v>55.8</v>
      </c>
      <c r="AF2711" s="1268">
        <f t="shared" si="936"/>
        <v>0.33333333333333331</v>
      </c>
      <c r="AG2711" s="1268">
        <f t="shared" si="937"/>
        <v>3</v>
      </c>
      <c r="AH2711" s="1268">
        <f t="shared" si="938"/>
        <v>-52.8</v>
      </c>
      <c r="AI2711" s="1268">
        <f t="shared" si="939"/>
        <v>-17.599999999999998</v>
      </c>
      <c r="AJ2711" s="1809"/>
    </row>
    <row r="2712" spans="1:36" ht="47.25">
      <c r="A2712" s="1803">
        <v>14</v>
      </c>
      <c r="B2712" s="1814" t="s">
        <v>8035</v>
      </c>
      <c r="C2712" s="1805" t="s">
        <v>65</v>
      </c>
      <c r="D2712" s="1811">
        <v>274.26</v>
      </c>
      <c r="E2712" s="1805">
        <v>0</v>
      </c>
      <c r="F2712" s="1805">
        <f t="shared" si="931"/>
        <v>0</v>
      </c>
      <c r="G2712" s="1805">
        <v>10</v>
      </c>
      <c r="H2712" s="1805">
        <f t="shared" si="932"/>
        <v>2742.6</v>
      </c>
      <c r="I2712" s="1810">
        <v>44974</v>
      </c>
      <c r="J2712" s="1813">
        <v>45042</v>
      </c>
      <c r="K2712" s="1805"/>
      <c r="L2712" s="1805"/>
      <c r="M2712" s="1810"/>
      <c r="N2712" s="1805"/>
      <c r="O2712" s="1805">
        <v>0</v>
      </c>
      <c r="P2712" s="1805">
        <v>5</v>
      </c>
      <c r="Q2712" s="1805"/>
      <c r="R2712" s="1805"/>
      <c r="S2712" s="1805"/>
      <c r="T2712" s="1805"/>
      <c r="U2712" s="1805"/>
      <c r="V2712" s="1805"/>
      <c r="W2712" s="1805"/>
      <c r="X2712" s="1805"/>
      <c r="Y2712" s="1805"/>
      <c r="Z2712" s="1805"/>
      <c r="AA2712" s="1805"/>
      <c r="AB2712" s="1805"/>
      <c r="AC2712" s="1807">
        <f t="shared" si="933"/>
        <v>5</v>
      </c>
      <c r="AD2712" s="1808">
        <f t="shared" si="934"/>
        <v>1371.3</v>
      </c>
      <c r="AE2712" s="1268">
        <f t="shared" si="935"/>
        <v>0.83333333333333337</v>
      </c>
      <c r="AF2712" s="1268">
        <f t="shared" si="936"/>
        <v>1.6666666666666667</v>
      </c>
      <c r="AG2712" s="1268">
        <f t="shared" si="937"/>
        <v>3</v>
      </c>
      <c r="AH2712" s="1268">
        <f t="shared" si="938"/>
        <v>2.1666666666666665</v>
      </c>
      <c r="AI2712" s="1268">
        <f t="shared" si="939"/>
        <v>3.6111111111111107</v>
      </c>
      <c r="AJ2712" s="1809"/>
    </row>
    <row r="2713" spans="1:36" ht="63">
      <c r="A2713" s="1803">
        <v>19</v>
      </c>
      <c r="B2713" s="1814" t="s">
        <v>8899</v>
      </c>
      <c r="C2713" s="1805" t="s">
        <v>65</v>
      </c>
      <c r="D2713" s="1811">
        <v>533.91999999999996</v>
      </c>
      <c r="E2713" s="1805">
        <v>0</v>
      </c>
      <c r="F2713" s="1805">
        <f t="shared" si="931"/>
        <v>0</v>
      </c>
      <c r="G2713" s="1805">
        <v>60</v>
      </c>
      <c r="H2713" s="1805">
        <f t="shared" si="932"/>
        <v>32035.199999999997</v>
      </c>
      <c r="I2713" s="1810">
        <v>45007</v>
      </c>
      <c r="J2713" s="1813">
        <v>45107</v>
      </c>
      <c r="K2713" s="1805"/>
      <c r="L2713" s="1805"/>
      <c r="M2713" s="1810"/>
      <c r="N2713" s="1805"/>
      <c r="O2713" s="1805"/>
      <c r="P2713" s="1805">
        <v>12</v>
      </c>
      <c r="Q2713" s="1805"/>
      <c r="R2713" s="1805"/>
      <c r="S2713" s="1805"/>
      <c r="T2713" s="1805"/>
      <c r="U2713" s="1805"/>
      <c r="V2713" s="1805"/>
      <c r="W2713" s="1805"/>
      <c r="X2713" s="1805"/>
      <c r="Y2713" s="1805"/>
      <c r="Z2713" s="1805"/>
      <c r="AA2713" s="1805"/>
      <c r="AB2713" s="1805"/>
      <c r="AC2713" s="1807">
        <f t="shared" si="933"/>
        <v>48</v>
      </c>
      <c r="AD2713" s="1808">
        <f t="shared" si="934"/>
        <v>25628.159999999996</v>
      </c>
      <c r="AE2713" s="1268">
        <f t="shared" si="935"/>
        <v>3</v>
      </c>
      <c r="AF2713" s="1268">
        <f t="shared" si="936"/>
        <v>4</v>
      </c>
      <c r="AG2713" s="1268">
        <f t="shared" si="937"/>
        <v>12</v>
      </c>
      <c r="AH2713" s="1268">
        <f t="shared" si="938"/>
        <v>9</v>
      </c>
      <c r="AI2713" s="1268">
        <f t="shared" si="939"/>
        <v>36</v>
      </c>
      <c r="AJ2713" s="1809"/>
    </row>
    <row r="2714" spans="1:36" ht="15.75">
      <c r="A2714" s="1803">
        <v>20</v>
      </c>
      <c r="B2714" s="1814" t="s">
        <v>8900</v>
      </c>
      <c r="C2714" s="1805" t="s">
        <v>143</v>
      </c>
      <c r="D2714" s="1811">
        <v>40.912039999999998</v>
      </c>
      <c r="E2714" s="1805">
        <v>0</v>
      </c>
      <c r="F2714" s="1805">
        <f t="shared" si="931"/>
        <v>0</v>
      </c>
      <c r="G2714" s="1805">
        <v>10</v>
      </c>
      <c r="H2714" s="1805">
        <f t="shared" si="932"/>
        <v>409.12039999999996</v>
      </c>
      <c r="I2714" s="1810">
        <v>45007</v>
      </c>
      <c r="J2714" s="1813" t="s">
        <v>8944</v>
      </c>
      <c r="K2714" s="1805"/>
      <c r="L2714" s="1805"/>
      <c r="M2714" s="1810"/>
      <c r="N2714" s="1805"/>
      <c r="O2714" s="1805"/>
      <c r="P2714" s="1805">
        <v>2</v>
      </c>
      <c r="Q2714" s="1805"/>
      <c r="R2714" s="1805"/>
      <c r="S2714" s="1805"/>
      <c r="T2714" s="1805"/>
      <c r="U2714" s="1805"/>
      <c r="V2714" s="1805"/>
      <c r="W2714" s="1805"/>
      <c r="X2714" s="1805"/>
      <c r="Y2714" s="1805"/>
      <c r="Z2714" s="1805"/>
      <c r="AA2714" s="1805"/>
      <c r="AB2714" s="1805"/>
      <c r="AC2714" s="1807">
        <f t="shared" si="933"/>
        <v>8</v>
      </c>
      <c r="AD2714" s="1808">
        <f t="shared" si="934"/>
        <v>327.29631999999998</v>
      </c>
      <c r="AE2714" s="1268">
        <f t="shared" si="935"/>
        <v>8.1</v>
      </c>
      <c r="AF2714" s="1268">
        <f t="shared" si="936"/>
        <v>0.66666666666666663</v>
      </c>
      <c r="AG2714" s="1268">
        <f t="shared" si="937"/>
        <v>12</v>
      </c>
      <c r="AH2714" s="1268">
        <f t="shared" si="938"/>
        <v>3.9000000000000004</v>
      </c>
      <c r="AI2714" s="1268">
        <f t="shared" si="939"/>
        <v>2.6000000000000005</v>
      </c>
      <c r="AJ2714" s="1809"/>
    </row>
    <row r="2715" spans="1:36" ht="15.75">
      <c r="A2715" s="1803">
        <v>21</v>
      </c>
      <c r="B2715" s="1814" t="s">
        <v>8901</v>
      </c>
      <c r="C2715" s="1805" t="s">
        <v>66</v>
      </c>
      <c r="D2715" s="1811">
        <v>3.5398399999999999</v>
      </c>
      <c r="E2715" s="1805">
        <v>0</v>
      </c>
      <c r="F2715" s="1805">
        <f t="shared" si="931"/>
        <v>0</v>
      </c>
      <c r="G2715" s="1805">
        <v>60</v>
      </c>
      <c r="H2715" s="1805">
        <f t="shared" si="932"/>
        <v>212.3904</v>
      </c>
      <c r="I2715" s="1810">
        <v>45007</v>
      </c>
      <c r="J2715" s="1813">
        <v>46326</v>
      </c>
      <c r="K2715" s="1805"/>
      <c r="L2715" s="1805"/>
      <c r="M2715" s="1810"/>
      <c r="N2715" s="1805"/>
      <c r="O2715" s="1805"/>
      <c r="P2715" s="1805">
        <v>12</v>
      </c>
      <c r="Q2715" s="1805"/>
      <c r="R2715" s="1805"/>
      <c r="S2715" s="1805"/>
      <c r="T2715" s="1805"/>
      <c r="U2715" s="1805"/>
      <c r="V2715" s="1805"/>
      <c r="W2715" s="1805"/>
      <c r="X2715" s="1805"/>
      <c r="Y2715" s="1805"/>
      <c r="Z2715" s="1805"/>
      <c r="AA2715" s="1805"/>
      <c r="AB2715" s="1805"/>
      <c r="AC2715" s="1807">
        <f t="shared" si="933"/>
        <v>48</v>
      </c>
      <c r="AD2715" s="1808">
        <f t="shared" si="934"/>
        <v>169.91231999999999</v>
      </c>
      <c r="AE2715" s="1268">
        <f t="shared" si="935"/>
        <v>43.633333333333333</v>
      </c>
      <c r="AF2715" s="1268">
        <f t="shared" si="936"/>
        <v>4</v>
      </c>
      <c r="AG2715" s="1268">
        <f t="shared" si="937"/>
        <v>12</v>
      </c>
      <c r="AH2715" s="1268">
        <f t="shared" si="938"/>
        <v>-31.633333333333333</v>
      </c>
      <c r="AI2715" s="1268">
        <f t="shared" si="939"/>
        <v>-126.53333333333333</v>
      </c>
      <c r="AJ2715" s="1809"/>
    </row>
    <row r="2716" spans="1:36" ht="15.75">
      <c r="A2716" s="4773" t="s">
        <v>3380</v>
      </c>
      <c r="B2716" s="4773"/>
      <c r="C2716" s="4773"/>
      <c r="D2716" s="4773"/>
      <c r="E2716" s="4773"/>
      <c r="F2716" s="4773"/>
      <c r="G2716" s="4773"/>
      <c r="H2716" s="4773"/>
      <c r="I2716" s="4773"/>
      <c r="J2716" s="4773"/>
      <c r="K2716" s="4773"/>
      <c r="L2716" s="4773"/>
      <c r="M2716" s="4773"/>
      <c r="N2716" s="4773"/>
      <c r="O2716" s="4773"/>
      <c r="P2716" s="4773"/>
      <c r="Q2716" s="4773"/>
      <c r="R2716" s="4773"/>
      <c r="S2716" s="4773"/>
      <c r="T2716" s="4773"/>
      <c r="U2716" s="4773"/>
      <c r="V2716" s="4773"/>
      <c r="W2716" s="4773"/>
      <c r="X2716" s="4773"/>
      <c r="Y2716" s="4773"/>
      <c r="Z2716" s="4773"/>
      <c r="AA2716" s="4773"/>
      <c r="AB2716" s="4773"/>
      <c r="AC2716" s="4773"/>
      <c r="AD2716" s="4773"/>
      <c r="AE2716" s="4773"/>
      <c r="AF2716" s="4773"/>
      <c r="AG2716" s="4773"/>
      <c r="AH2716" s="4773"/>
      <c r="AI2716" s="4773"/>
      <c r="AJ2716" s="4773"/>
    </row>
    <row r="2717" spans="1:36" ht="15.75">
      <c r="A2717" s="1803">
        <v>2</v>
      </c>
      <c r="B2717" s="1814" t="s">
        <v>3381</v>
      </c>
      <c r="C2717" s="1815" t="s">
        <v>156</v>
      </c>
      <c r="D2717" s="1805">
        <v>0</v>
      </c>
      <c r="E2717" s="1805">
        <v>80</v>
      </c>
      <c r="F2717" s="1805">
        <f t="shared" ref="F2717:F2723" si="940">D2717*E2717</f>
        <v>0</v>
      </c>
      <c r="G2717" s="1815">
        <v>0</v>
      </c>
      <c r="H2717" s="1805">
        <f t="shared" ref="H2717:H2723" si="941">D2717*G2717</f>
        <v>0</v>
      </c>
      <c r="I2717" s="1810">
        <v>44641</v>
      </c>
      <c r="J2717" s="1810">
        <v>45748</v>
      </c>
      <c r="K2717" s="1805"/>
      <c r="L2717" s="1805"/>
      <c r="M2717" s="1805"/>
      <c r="N2717" s="1805">
        <v>0</v>
      </c>
      <c r="O2717" s="1805">
        <v>0</v>
      </c>
      <c r="P2717" s="1805">
        <v>0</v>
      </c>
      <c r="Q2717" s="1805"/>
      <c r="R2717" s="1815"/>
      <c r="S2717" s="1805"/>
      <c r="T2717" s="1805"/>
      <c r="U2717" s="1805"/>
      <c r="V2717" s="1805"/>
      <c r="W2717" s="1805"/>
      <c r="X2717" s="1805"/>
      <c r="Y2717" s="1805"/>
      <c r="Z2717" s="1805"/>
      <c r="AA2717" s="1805"/>
      <c r="AB2717" s="1805"/>
      <c r="AC2717" s="1807">
        <f t="shared" ref="AC2717:AC2723" si="942">E2717+G2717-N2717-O2717-AA2717-P2717-Q2717-R2717-S2717-T2717-U2717-V2717-W2717-X2717-Y2717</f>
        <v>80</v>
      </c>
      <c r="AD2717" s="1808">
        <f t="shared" ref="AD2717:AD2723" si="943">D2717*AC2717</f>
        <v>0</v>
      </c>
      <c r="AE2717" s="1268">
        <f t="shared" ref="AE2717:AE2723" si="944">(J2717-"01.04.2023")/30</f>
        <v>24.366666666666667</v>
      </c>
      <c r="AF2717" s="1268">
        <f t="shared" ref="AF2717:AF2723" si="945">(N2717+O2717+P2717+Q2717+R2717+S2717+T2717+U2717+V2717+W2717+X2717+Y2717)/3</f>
        <v>0</v>
      </c>
      <c r="AG2717" s="1268" t="e">
        <f t="shared" ref="AG2717:AG2723" si="946">AC2717/AF2717</f>
        <v>#DIV/0!</v>
      </c>
      <c r="AH2717" s="1268" t="e">
        <f t="shared" ref="AH2717:AH2723" si="947">AG2717-AE2717</f>
        <v>#DIV/0!</v>
      </c>
      <c r="AI2717" s="1268">
        <f t="shared" ref="AI2717:AI2723" si="948">AC2717-(AE2717*AF2717)</f>
        <v>80</v>
      </c>
      <c r="AJ2717" s="1809"/>
    </row>
    <row r="2718" spans="1:36" ht="15.75">
      <c r="A2718" s="1803">
        <v>3</v>
      </c>
      <c r="B2718" s="1814" t="s">
        <v>3382</v>
      </c>
      <c r="C2718" s="1815" t="s">
        <v>156</v>
      </c>
      <c r="D2718" s="1805">
        <v>0</v>
      </c>
      <c r="E2718" s="1805">
        <v>17</v>
      </c>
      <c r="F2718" s="1805">
        <f t="shared" si="940"/>
        <v>0</v>
      </c>
      <c r="G2718" s="1815">
        <v>0</v>
      </c>
      <c r="H2718" s="1805">
        <f t="shared" si="941"/>
        <v>0</v>
      </c>
      <c r="I2718" s="1810">
        <v>44641</v>
      </c>
      <c r="J2718" s="1810">
        <v>45748</v>
      </c>
      <c r="K2718" s="1805"/>
      <c r="L2718" s="1805"/>
      <c r="M2718" s="1805"/>
      <c r="N2718" s="1805">
        <v>4</v>
      </c>
      <c r="O2718" s="1805">
        <v>0</v>
      </c>
      <c r="P2718" s="1805">
        <v>0</v>
      </c>
      <c r="Q2718" s="1805"/>
      <c r="R2718" s="1815"/>
      <c r="S2718" s="1805"/>
      <c r="T2718" s="1805"/>
      <c r="U2718" s="1805"/>
      <c r="V2718" s="1805"/>
      <c r="W2718" s="1805"/>
      <c r="X2718" s="1805"/>
      <c r="Y2718" s="1805"/>
      <c r="Z2718" s="1805"/>
      <c r="AA2718" s="1805"/>
      <c r="AB2718" s="1805"/>
      <c r="AC2718" s="1807">
        <f t="shared" si="942"/>
        <v>13</v>
      </c>
      <c r="AD2718" s="1808">
        <f t="shared" si="943"/>
        <v>0</v>
      </c>
      <c r="AE2718" s="1268">
        <f t="shared" si="944"/>
        <v>24.366666666666667</v>
      </c>
      <c r="AF2718" s="1268">
        <f t="shared" si="945"/>
        <v>1.3333333333333333</v>
      </c>
      <c r="AG2718" s="1268">
        <f t="shared" si="946"/>
        <v>9.75</v>
      </c>
      <c r="AH2718" s="1268">
        <f t="shared" si="947"/>
        <v>-14.616666666666667</v>
      </c>
      <c r="AI2718" s="1268">
        <f t="shared" si="948"/>
        <v>-19.488888888888887</v>
      </c>
      <c r="AJ2718" s="1809"/>
    </row>
    <row r="2719" spans="1:36" ht="15.75">
      <c r="A2719" s="1803">
        <v>4</v>
      </c>
      <c r="B2719" s="1814" t="s">
        <v>3383</v>
      </c>
      <c r="C2719" s="1815" t="s">
        <v>143</v>
      </c>
      <c r="D2719" s="1805">
        <v>0</v>
      </c>
      <c r="E2719" s="1805">
        <v>1</v>
      </c>
      <c r="F2719" s="1805">
        <f t="shared" si="940"/>
        <v>0</v>
      </c>
      <c r="G2719" s="1815">
        <v>0</v>
      </c>
      <c r="H2719" s="1805">
        <f t="shared" si="941"/>
        <v>0</v>
      </c>
      <c r="I2719" s="1810">
        <v>44641</v>
      </c>
      <c r="J2719" s="1810">
        <v>45627</v>
      </c>
      <c r="K2719" s="1805"/>
      <c r="L2719" s="1805"/>
      <c r="M2719" s="1805"/>
      <c r="N2719" s="1805">
        <v>0</v>
      </c>
      <c r="O2719" s="1805">
        <v>0</v>
      </c>
      <c r="P2719" s="1805">
        <v>0</v>
      </c>
      <c r="Q2719" s="1805"/>
      <c r="R2719" s="1815"/>
      <c r="S2719" s="1805"/>
      <c r="T2719" s="1805"/>
      <c r="U2719" s="1805"/>
      <c r="V2719" s="1805"/>
      <c r="W2719" s="1805"/>
      <c r="X2719" s="1805"/>
      <c r="Y2719" s="1805"/>
      <c r="Z2719" s="1805"/>
      <c r="AA2719" s="1805"/>
      <c r="AB2719" s="1805"/>
      <c r="AC2719" s="1807">
        <f t="shared" si="942"/>
        <v>1</v>
      </c>
      <c r="AD2719" s="1808">
        <f t="shared" si="943"/>
        <v>0</v>
      </c>
      <c r="AE2719" s="1268">
        <f t="shared" si="944"/>
        <v>20.333333333333332</v>
      </c>
      <c r="AF2719" s="1268">
        <f t="shared" si="945"/>
        <v>0</v>
      </c>
      <c r="AG2719" s="1268" t="e">
        <f t="shared" si="946"/>
        <v>#DIV/0!</v>
      </c>
      <c r="AH2719" s="1268" t="e">
        <f t="shared" si="947"/>
        <v>#DIV/0!</v>
      </c>
      <c r="AI2719" s="1268">
        <f t="shared" si="948"/>
        <v>1</v>
      </c>
      <c r="AJ2719" s="1809"/>
    </row>
    <row r="2720" spans="1:36" ht="15.75" customHeight="1">
      <c r="A2720" s="1803">
        <v>5</v>
      </c>
      <c r="B2720" s="1814" t="s">
        <v>3384</v>
      </c>
      <c r="C2720" s="1815" t="s">
        <v>143</v>
      </c>
      <c r="D2720" s="1805">
        <v>0</v>
      </c>
      <c r="E2720" s="1805">
        <v>84</v>
      </c>
      <c r="F2720" s="1805">
        <f t="shared" si="940"/>
        <v>0</v>
      </c>
      <c r="G2720" s="1815">
        <v>0</v>
      </c>
      <c r="H2720" s="1805">
        <f t="shared" si="941"/>
        <v>0</v>
      </c>
      <c r="I2720" s="1810">
        <v>44641</v>
      </c>
      <c r="J2720" s="1810">
        <v>45170</v>
      </c>
      <c r="K2720" s="1805"/>
      <c r="L2720" s="1805"/>
      <c r="M2720" s="1805"/>
      <c r="N2720" s="1805">
        <v>6</v>
      </c>
      <c r="O2720" s="1805">
        <v>10</v>
      </c>
      <c r="P2720" s="1805">
        <v>5</v>
      </c>
      <c r="Q2720" s="1805"/>
      <c r="R2720" s="1815"/>
      <c r="S2720" s="1805"/>
      <c r="T2720" s="1805"/>
      <c r="U2720" s="1805"/>
      <c r="V2720" s="1805"/>
      <c r="W2720" s="1805"/>
      <c r="X2720" s="1805"/>
      <c r="Y2720" s="1805"/>
      <c r="Z2720" s="1805"/>
      <c r="AA2720" s="1805"/>
      <c r="AB2720" s="1805"/>
      <c r="AC2720" s="1807">
        <f t="shared" si="942"/>
        <v>63</v>
      </c>
      <c r="AD2720" s="1808">
        <f t="shared" si="943"/>
        <v>0</v>
      </c>
      <c r="AE2720" s="1268">
        <f t="shared" si="944"/>
        <v>5.0999999999999996</v>
      </c>
      <c r="AF2720" s="1268">
        <f t="shared" si="945"/>
        <v>7</v>
      </c>
      <c r="AG2720" s="1268">
        <f t="shared" si="946"/>
        <v>9</v>
      </c>
      <c r="AH2720" s="1268">
        <f t="shared" si="947"/>
        <v>3.9000000000000004</v>
      </c>
      <c r="AI2720" s="1268">
        <f t="shared" si="948"/>
        <v>27.300000000000004</v>
      </c>
      <c r="AJ2720" s="1809"/>
    </row>
    <row r="2721" spans="1:36" ht="15.75" customHeight="1">
      <c r="A2721" s="1803">
        <v>6</v>
      </c>
      <c r="B2721" s="1814" t="s">
        <v>3385</v>
      </c>
      <c r="C2721" s="1815" t="s">
        <v>63</v>
      </c>
      <c r="D2721" s="1805">
        <v>0</v>
      </c>
      <c r="E2721" s="1805">
        <v>489</v>
      </c>
      <c r="F2721" s="1805">
        <f t="shared" si="940"/>
        <v>0</v>
      </c>
      <c r="G2721" s="1815">
        <v>0</v>
      </c>
      <c r="H2721" s="1805">
        <f t="shared" si="941"/>
        <v>0</v>
      </c>
      <c r="I2721" s="1810">
        <v>44641</v>
      </c>
      <c r="J2721" s="1810">
        <v>45139</v>
      </c>
      <c r="K2721" s="1805"/>
      <c r="L2721" s="1805"/>
      <c r="M2721" s="1805"/>
      <c r="N2721" s="1805">
        <v>59</v>
      </c>
      <c r="O2721" s="1805">
        <v>41</v>
      </c>
      <c r="P2721" s="1805">
        <v>16</v>
      </c>
      <c r="Q2721" s="1805"/>
      <c r="R2721" s="1815"/>
      <c r="S2721" s="1805"/>
      <c r="T2721" s="1805"/>
      <c r="U2721" s="1805"/>
      <c r="V2721" s="1805"/>
      <c r="W2721" s="1805"/>
      <c r="X2721" s="1805"/>
      <c r="Y2721" s="1805"/>
      <c r="Z2721" s="1805"/>
      <c r="AA2721" s="1805"/>
      <c r="AB2721" s="1805"/>
      <c r="AC2721" s="1807">
        <f t="shared" si="942"/>
        <v>373</v>
      </c>
      <c r="AD2721" s="1808">
        <f t="shared" si="943"/>
        <v>0</v>
      </c>
      <c r="AE2721" s="1268">
        <f t="shared" si="944"/>
        <v>4.0666666666666664</v>
      </c>
      <c r="AF2721" s="1268">
        <f t="shared" si="945"/>
        <v>38.666666666666664</v>
      </c>
      <c r="AG2721" s="1268">
        <f t="shared" si="946"/>
        <v>9.6465517241379324</v>
      </c>
      <c r="AH2721" s="1268">
        <f t="shared" si="947"/>
        <v>5.579885057471266</v>
      </c>
      <c r="AI2721" s="1268">
        <f t="shared" si="948"/>
        <v>215.75555555555559</v>
      </c>
      <c r="AJ2721" s="1809"/>
    </row>
    <row r="2722" spans="1:36" ht="15.75">
      <c r="A2722" s="1803">
        <v>8</v>
      </c>
      <c r="B2722" s="1814" t="s">
        <v>3386</v>
      </c>
      <c r="C2722" s="1815" t="s">
        <v>156</v>
      </c>
      <c r="D2722" s="1805">
        <v>0</v>
      </c>
      <c r="E2722" s="1805">
        <v>20</v>
      </c>
      <c r="F2722" s="1805">
        <f t="shared" si="940"/>
        <v>0</v>
      </c>
      <c r="G2722" s="1815">
        <v>0</v>
      </c>
      <c r="H2722" s="1805">
        <f t="shared" si="941"/>
        <v>0</v>
      </c>
      <c r="I2722" s="1810">
        <v>44641</v>
      </c>
      <c r="J2722" s="1810">
        <v>45505</v>
      </c>
      <c r="K2722" s="1805"/>
      <c r="L2722" s="1805"/>
      <c r="M2722" s="1805"/>
      <c r="N2722" s="1805">
        <v>0</v>
      </c>
      <c r="O2722" s="1805">
        <v>0</v>
      </c>
      <c r="P2722" s="1805"/>
      <c r="Q2722" s="1805"/>
      <c r="R2722" s="1815"/>
      <c r="S2722" s="1805"/>
      <c r="T2722" s="1805"/>
      <c r="U2722" s="1805"/>
      <c r="V2722" s="1805"/>
      <c r="W2722" s="1805"/>
      <c r="X2722" s="1805"/>
      <c r="Y2722" s="1805"/>
      <c r="Z2722" s="1805"/>
      <c r="AA2722" s="1805"/>
      <c r="AB2722" s="1805"/>
      <c r="AC2722" s="1807">
        <f t="shared" si="942"/>
        <v>20</v>
      </c>
      <c r="AD2722" s="1808">
        <f t="shared" si="943"/>
        <v>0</v>
      </c>
      <c r="AE2722" s="1268">
        <f t="shared" si="944"/>
        <v>16.266666666666666</v>
      </c>
      <c r="AF2722" s="1268">
        <f t="shared" si="945"/>
        <v>0</v>
      </c>
      <c r="AG2722" s="1268" t="e">
        <f t="shared" si="946"/>
        <v>#DIV/0!</v>
      </c>
      <c r="AH2722" s="1268" t="e">
        <f t="shared" si="947"/>
        <v>#DIV/0!</v>
      </c>
      <c r="AI2722" s="1268">
        <f t="shared" si="948"/>
        <v>20</v>
      </c>
      <c r="AJ2722" s="1809"/>
    </row>
    <row r="2723" spans="1:36" ht="15.75">
      <c r="A2723" s="1803">
        <v>9</v>
      </c>
      <c r="B2723" s="1814" t="s">
        <v>9517</v>
      </c>
      <c r="C2723" s="1815" t="s">
        <v>143</v>
      </c>
      <c r="D2723" s="1805">
        <v>1</v>
      </c>
      <c r="E2723" s="1805">
        <v>0</v>
      </c>
      <c r="F2723" s="1805">
        <f t="shared" si="940"/>
        <v>0</v>
      </c>
      <c r="G2723" s="1815">
        <v>20</v>
      </c>
      <c r="H2723" s="1805">
        <f t="shared" si="941"/>
        <v>20</v>
      </c>
      <c r="I2723" s="1810">
        <v>44959</v>
      </c>
      <c r="J2723" s="1810">
        <v>45108</v>
      </c>
      <c r="K2723" s="1805"/>
      <c r="L2723" s="1805"/>
      <c r="M2723" s="1805"/>
      <c r="N2723" s="1805"/>
      <c r="O2723" s="1805">
        <v>0</v>
      </c>
      <c r="P2723" s="1805">
        <v>1</v>
      </c>
      <c r="Q2723" s="1805"/>
      <c r="R2723" s="1815"/>
      <c r="S2723" s="1805"/>
      <c r="T2723" s="1805"/>
      <c r="U2723" s="1805"/>
      <c r="V2723" s="1805"/>
      <c r="W2723" s="1805"/>
      <c r="X2723" s="1805"/>
      <c r="Y2723" s="1805"/>
      <c r="Z2723" s="1805"/>
      <c r="AA2723" s="1805"/>
      <c r="AB2723" s="1805"/>
      <c r="AC2723" s="1807">
        <f t="shared" si="942"/>
        <v>19</v>
      </c>
      <c r="AD2723" s="1808">
        <f t="shared" si="943"/>
        <v>19</v>
      </c>
      <c r="AE2723" s="1268">
        <f t="shared" si="944"/>
        <v>3.0333333333333332</v>
      </c>
      <c r="AF2723" s="1268">
        <f t="shared" si="945"/>
        <v>0.33333333333333331</v>
      </c>
      <c r="AG2723" s="1268">
        <f t="shared" si="946"/>
        <v>57</v>
      </c>
      <c r="AH2723" s="1268">
        <f t="shared" si="947"/>
        <v>53.966666666666669</v>
      </c>
      <c r="AI2723" s="1268">
        <f t="shared" si="948"/>
        <v>17.988888888888887</v>
      </c>
      <c r="AJ2723" s="1809"/>
    </row>
    <row r="2724" spans="1:36" ht="15.75">
      <c r="A2724" s="4773" t="s">
        <v>5122</v>
      </c>
      <c r="B2724" s="4773"/>
      <c r="C2724" s="4773"/>
      <c r="D2724" s="4773"/>
      <c r="E2724" s="4773"/>
      <c r="F2724" s="4773"/>
      <c r="G2724" s="4773"/>
      <c r="H2724" s="4773"/>
      <c r="I2724" s="4773"/>
      <c r="J2724" s="4773"/>
      <c r="K2724" s="4773"/>
      <c r="L2724" s="4773"/>
      <c r="M2724" s="4773"/>
      <c r="N2724" s="4773"/>
      <c r="O2724" s="4773"/>
      <c r="P2724" s="4773"/>
      <c r="Q2724" s="4773"/>
      <c r="R2724" s="4773"/>
      <c r="S2724" s="4773"/>
      <c r="T2724" s="4773"/>
      <c r="U2724" s="4773"/>
      <c r="V2724" s="4773"/>
      <c r="W2724" s="4773"/>
      <c r="X2724" s="4773"/>
      <c r="Y2724" s="4773"/>
      <c r="Z2724" s="4773"/>
      <c r="AA2724" s="4773"/>
      <c r="AB2724" s="4773"/>
      <c r="AC2724" s="4773"/>
      <c r="AD2724" s="4773"/>
      <c r="AE2724" s="4773"/>
      <c r="AF2724" s="4773"/>
      <c r="AG2724" s="4773"/>
      <c r="AH2724" s="4773"/>
      <c r="AI2724" s="4773"/>
      <c r="AJ2724" s="4773"/>
    </row>
    <row r="2725" spans="1:36" ht="15.75">
      <c r="A2725" s="1803">
        <v>1</v>
      </c>
      <c r="B2725" s="1814" t="s">
        <v>5123</v>
      </c>
      <c r="C2725" s="1815" t="s">
        <v>5124</v>
      </c>
      <c r="D2725" s="1805">
        <v>12</v>
      </c>
      <c r="E2725" s="1805">
        <v>450</v>
      </c>
      <c r="F2725" s="1805">
        <v>0</v>
      </c>
      <c r="G2725" s="1805">
        <v>0</v>
      </c>
      <c r="H2725" s="1805">
        <f t="shared" ref="H2725:H2736" si="949">D2725*G2725</f>
        <v>0</v>
      </c>
      <c r="I2725" s="1810">
        <v>44713</v>
      </c>
      <c r="J2725" s="1810">
        <v>45292</v>
      </c>
      <c r="K2725" s="1805"/>
      <c r="L2725" s="1805"/>
      <c r="M2725" s="1805"/>
      <c r="N2725" s="1805">
        <v>0</v>
      </c>
      <c r="O2725" s="1805">
        <v>0</v>
      </c>
      <c r="P2725" s="1805">
        <v>0</v>
      </c>
      <c r="Q2725" s="1805"/>
      <c r="R2725" s="1815"/>
      <c r="S2725" s="1805"/>
      <c r="T2725" s="1805"/>
      <c r="U2725" s="1805"/>
      <c r="V2725" s="1805"/>
      <c r="W2725" s="1805"/>
      <c r="X2725" s="1805"/>
      <c r="Y2725" s="1805"/>
      <c r="Z2725" s="1805"/>
      <c r="AA2725" s="1805"/>
      <c r="AB2725" s="1805"/>
      <c r="AC2725" s="1807">
        <f t="shared" ref="AC2725:AC2736" si="950">E2725+G2725-N2725-O2725-AA2725-P2725-Q2725-R2725-S2725-T2725-U2725-V2725-W2725-X2725-Y2725</f>
        <v>450</v>
      </c>
      <c r="AD2725" s="1808">
        <f t="shared" ref="AD2725:AD2736" si="951">D2725*AC2725</f>
        <v>5400</v>
      </c>
      <c r="AE2725" s="1268">
        <f t="shared" ref="AE2725:AE2732" si="952">(J2725-"01.04.2023")/30</f>
        <v>9.1666666666666661</v>
      </c>
      <c r="AF2725" s="1268">
        <f t="shared" ref="AF2725:AF2736" si="953">(N2725+O2725+P2725+Q2725+R2725+S2725+T2725+U2725+V2725+W2725+X2725+Y2725)/3</f>
        <v>0</v>
      </c>
      <c r="AG2725" s="1268" t="e">
        <f t="shared" ref="AG2725:AG2736" si="954">AC2725/AF2725</f>
        <v>#DIV/0!</v>
      </c>
      <c r="AH2725" s="1268" t="e">
        <f t="shared" ref="AH2725:AH2732" si="955">AG2725-AE2725</f>
        <v>#DIV/0!</v>
      </c>
      <c r="AI2725" s="1268">
        <f t="shared" ref="AI2725:AI2732" si="956">AC2725-(AE2725*AF2725)</f>
        <v>450</v>
      </c>
      <c r="AJ2725" s="1809"/>
    </row>
    <row r="2726" spans="1:36" ht="15.75">
      <c r="A2726" s="1822">
        <v>4</v>
      </c>
      <c r="B2726" s="1814" t="s">
        <v>5125</v>
      </c>
      <c r="C2726" s="1815" t="s">
        <v>4021</v>
      </c>
      <c r="D2726" s="1805">
        <v>150</v>
      </c>
      <c r="E2726" s="1805">
        <v>61</v>
      </c>
      <c r="F2726" s="1805">
        <v>0</v>
      </c>
      <c r="G2726" s="1805">
        <v>0</v>
      </c>
      <c r="H2726" s="1805">
        <f t="shared" si="949"/>
        <v>0</v>
      </c>
      <c r="I2726" s="1810">
        <v>44713</v>
      </c>
      <c r="J2726" s="1810">
        <v>45444</v>
      </c>
      <c r="K2726" s="1805"/>
      <c r="L2726" s="1805"/>
      <c r="M2726" s="1805"/>
      <c r="N2726" s="1805">
        <v>0</v>
      </c>
      <c r="O2726" s="1805">
        <v>0</v>
      </c>
      <c r="P2726" s="1805">
        <v>1</v>
      </c>
      <c r="Q2726" s="1805"/>
      <c r="R2726" s="1815"/>
      <c r="S2726" s="1805"/>
      <c r="T2726" s="1805"/>
      <c r="U2726" s="1805"/>
      <c r="V2726" s="1805"/>
      <c r="W2726" s="1805"/>
      <c r="X2726" s="1805"/>
      <c r="Y2726" s="1805"/>
      <c r="Z2726" s="1805"/>
      <c r="AA2726" s="1805"/>
      <c r="AB2726" s="1805"/>
      <c r="AC2726" s="1807">
        <f t="shared" si="950"/>
        <v>60</v>
      </c>
      <c r="AD2726" s="1808">
        <f t="shared" si="951"/>
        <v>9000</v>
      </c>
      <c r="AE2726" s="1268">
        <f t="shared" si="952"/>
        <v>14.233333333333333</v>
      </c>
      <c r="AF2726" s="1268">
        <f t="shared" si="953"/>
        <v>0.33333333333333331</v>
      </c>
      <c r="AG2726" s="1268">
        <f t="shared" si="954"/>
        <v>180</v>
      </c>
      <c r="AH2726" s="1268">
        <f t="shared" si="955"/>
        <v>165.76666666666668</v>
      </c>
      <c r="AI2726" s="1268">
        <f t="shared" si="956"/>
        <v>55.25555555555556</v>
      </c>
      <c r="AJ2726" s="1809"/>
    </row>
    <row r="2727" spans="1:36" ht="15.75">
      <c r="A2727" s="1822">
        <v>5</v>
      </c>
      <c r="B2727" s="1814" t="s">
        <v>5126</v>
      </c>
      <c r="C2727" s="1815" t="s">
        <v>4021</v>
      </c>
      <c r="D2727" s="1805">
        <v>200</v>
      </c>
      <c r="E2727" s="1805">
        <v>1</v>
      </c>
      <c r="F2727" s="1805">
        <v>0</v>
      </c>
      <c r="G2727" s="1805">
        <v>0</v>
      </c>
      <c r="H2727" s="1805">
        <f t="shared" si="949"/>
        <v>0</v>
      </c>
      <c r="I2727" s="1810">
        <v>44713</v>
      </c>
      <c r="J2727" s="1810">
        <v>45231</v>
      </c>
      <c r="K2727" s="1805"/>
      <c r="L2727" s="1805"/>
      <c r="M2727" s="1805"/>
      <c r="N2727" s="1805">
        <v>0</v>
      </c>
      <c r="O2727" s="1805">
        <v>0</v>
      </c>
      <c r="P2727" s="1805">
        <v>0</v>
      </c>
      <c r="Q2727" s="1805"/>
      <c r="R2727" s="1815"/>
      <c r="S2727" s="1805"/>
      <c r="T2727" s="1805"/>
      <c r="U2727" s="1805"/>
      <c r="V2727" s="1805"/>
      <c r="W2727" s="1805"/>
      <c r="X2727" s="1805"/>
      <c r="Y2727" s="1805"/>
      <c r="Z2727" s="1805"/>
      <c r="AA2727" s="1805"/>
      <c r="AB2727" s="1805"/>
      <c r="AC2727" s="1807">
        <f t="shared" si="950"/>
        <v>1</v>
      </c>
      <c r="AD2727" s="1808">
        <f t="shared" si="951"/>
        <v>200</v>
      </c>
      <c r="AE2727" s="1268">
        <f t="shared" si="952"/>
        <v>7.1333333333333337</v>
      </c>
      <c r="AF2727" s="1268">
        <f t="shared" si="953"/>
        <v>0</v>
      </c>
      <c r="AG2727" s="1268" t="e">
        <f t="shared" si="954"/>
        <v>#DIV/0!</v>
      </c>
      <c r="AH2727" s="1268" t="e">
        <f t="shared" si="955"/>
        <v>#DIV/0!</v>
      </c>
      <c r="AI2727" s="1268">
        <f t="shared" si="956"/>
        <v>1</v>
      </c>
      <c r="AJ2727" s="1809"/>
    </row>
    <row r="2728" spans="1:36" ht="15.75">
      <c r="A2728" s="1822">
        <v>6</v>
      </c>
      <c r="B2728" s="1814" t="s">
        <v>5127</v>
      </c>
      <c r="C2728" s="1815" t="s">
        <v>177</v>
      </c>
      <c r="D2728" s="1805">
        <v>80</v>
      </c>
      <c r="E2728" s="1805">
        <v>19</v>
      </c>
      <c r="F2728" s="1805">
        <v>0</v>
      </c>
      <c r="G2728" s="1805">
        <v>0</v>
      </c>
      <c r="H2728" s="1805">
        <f t="shared" si="949"/>
        <v>0</v>
      </c>
      <c r="I2728" s="1810">
        <v>44713</v>
      </c>
      <c r="J2728" s="1810">
        <v>45292</v>
      </c>
      <c r="K2728" s="1805"/>
      <c r="L2728" s="1805"/>
      <c r="M2728" s="1805"/>
      <c r="N2728" s="1805">
        <v>2</v>
      </c>
      <c r="O2728" s="1805">
        <v>4</v>
      </c>
      <c r="P2728" s="1805">
        <v>1</v>
      </c>
      <c r="Q2728" s="1805"/>
      <c r="R2728" s="1815"/>
      <c r="S2728" s="1805"/>
      <c r="T2728" s="1805"/>
      <c r="U2728" s="1805"/>
      <c r="V2728" s="1805"/>
      <c r="W2728" s="1805"/>
      <c r="X2728" s="1805"/>
      <c r="Y2728" s="1805"/>
      <c r="Z2728" s="1805"/>
      <c r="AA2728" s="1805"/>
      <c r="AB2728" s="1805"/>
      <c r="AC2728" s="1807">
        <f t="shared" si="950"/>
        <v>12</v>
      </c>
      <c r="AD2728" s="1808">
        <f t="shared" si="951"/>
        <v>960</v>
      </c>
      <c r="AE2728" s="1268">
        <f t="shared" si="952"/>
        <v>9.1666666666666661</v>
      </c>
      <c r="AF2728" s="1268">
        <f t="shared" si="953"/>
        <v>2.3333333333333335</v>
      </c>
      <c r="AG2728" s="1268">
        <f t="shared" si="954"/>
        <v>5.1428571428571423</v>
      </c>
      <c r="AH2728" s="1268">
        <f t="shared" si="955"/>
        <v>-4.0238095238095237</v>
      </c>
      <c r="AI2728" s="1268">
        <f t="shared" si="956"/>
        <v>-9.3888888888888893</v>
      </c>
      <c r="AJ2728" s="1809"/>
    </row>
    <row r="2729" spans="1:36" ht="15.75">
      <c r="A2729" s="1803">
        <v>7</v>
      </c>
      <c r="B2729" s="1814" t="s">
        <v>5128</v>
      </c>
      <c r="C2729" s="1815" t="s">
        <v>5129</v>
      </c>
      <c r="D2729" s="1805">
        <v>0.6</v>
      </c>
      <c r="E2729" s="1805">
        <v>3635</v>
      </c>
      <c r="F2729" s="1805">
        <v>0</v>
      </c>
      <c r="G2729" s="1805">
        <v>0</v>
      </c>
      <c r="H2729" s="1805">
        <f t="shared" si="949"/>
        <v>0</v>
      </c>
      <c r="I2729" s="1810">
        <v>44713</v>
      </c>
      <c r="J2729" s="1810">
        <v>46023</v>
      </c>
      <c r="K2729" s="1805"/>
      <c r="L2729" s="1805"/>
      <c r="M2729" s="1805"/>
      <c r="N2729" s="1805">
        <v>355</v>
      </c>
      <c r="O2729" s="1805">
        <v>175</v>
      </c>
      <c r="P2729" s="1805">
        <v>110</v>
      </c>
      <c r="Q2729" s="1805"/>
      <c r="R2729" s="1815"/>
      <c r="S2729" s="1805"/>
      <c r="T2729" s="1805"/>
      <c r="U2729" s="1805"/>
      <c r="V2729" s="1805"/>
      <c r="W2729" s="1805"/>
      <c r="X2729" s="1805"/>
      <c r="Y2729" s="1805"/>
      <c r="Z2729" s="1805"/>
      <c r="AA2729" s="1805"/>
      <c r="AB2729" s="1805"/>
      <c r="AC2729" s="1807">
        <f t="shared" si="950"/>
        <v>2995</v>
      </c>
      <c r="AD2729" s="1808">
        <f t="shared" si="951"/>
        <v>1797</v>
      </c>
      <c r="AE2729" s="1268">
        <f t="shared" si="952"/>
        <v>33.533333333333331</v>
      </c>
      <c r="AF2729" s="1268">
        <f t="shared" si="953"/>
        <v>213.33333333333334</v>
      </c>
      <c r="AG2729" s="1268">
        <f t="shared" si="954"/>
        <v>14.0390625</v>
      </c>
      <c r="AH2729" s="1268">
        <f t="shared" si="955"/>
        <v>-19.494270833333331</v>
      </c>
      <c r="AI2729" s="1268">
        <f t="shared" si="956"/>
        <v>-4158.7777777777774</v>
      </c>
      <c r="AJ2729" s="1809"/>
    </row>
    <row r="2730" spans="1:36" ht="15.75">
      <c r="A2730" s="1803">
        <v>8</v>
      </c>
      <c r="B2730" s="1814" t="s">
        <v>5130</v>
      </c>
      <c r="C2730" s="1815" t="s">
        <v>5129</v>
      </c>
      <c r="D2730" s="1805">
        <v>1.3</v>
      </c>
      <c r="E2730" s="1805">
        <v>2817</v>
      </c>
      <c r="F2730" s="1805">
        <v>0</v>
      </c>
      <c r="G2730" s="1805">
        <v>0</v>
      </c>
      <c r="H2730" s="1805">
        <f t="shared" si="949"/>
        <v>0</v>
      </c>
      <c r="I2730" s="1810">
        <v>44713</v>
      </c>
      <c r="J2730" s="1810">
        <v>46023</v>
      </c>
      <c r="K2730" s="1805"/>
      <c r="L2730" s="1805"/>
      <c r="M2730" s="1805"/>
      <c r="N2730" s="1805">
        <v>406</v>
      </c>
      <c r="O2730" s="1805">
        <v>254</v>
      </c>
      <c r="P2730" s="1805">
        <v>209</v>
      </c>
      <c r="Q2730" s="1805"/>
      <c r="R2730" s="1815"/>
      <c r="S2730" s="1805"/>
      <c r="T2730" s="1805"/>
      <c r="U2730" s="1805"/>
      <c r="V2730" s="1805"/>
      <c r="W2730" s="1805"/>
      <c r="X2730" s="1805"/>
      <c r="Y2730" s="1805"/>
      <c r="Z2730" s="1805"/>
      <c r="AA2730" s="1805"/>
      <c r="AB2730" s="1805"/>
      <c r="AC2730" s="1807">
        <f t="shared" si="950"/>
        <v>1948</v>
      </c>
      <c r="AD2730" s="1808">
        <f t="shared" si="951"/>
        <v>2532.4</v>
      </c>
      <c r="AE2730" s="1268">
        <f t="shared" si="952"/>
        <v>33.533333333333331</v>
      </c>
      <c r="AF2730" s="1268">
        <f t="shared" si="953"/>
        <v>289.66666666666669</v>
      </c>
      <c r="AG2730" s="1268">
        <f t="shared" si="954"/>
        <v>6.7249712313003451</v>
      </c>
      <c r="AH2730" s="1268">
        <f t="shared" si="955"/>
        <v>-26.808362102032987</v>
      </c>
      <c r="AI2730" s="1268">
        <f t="shared" si="956"/>
        <v>-7765.4888888888891</v>
      </c>
      <c r="AJ2730" s="1809"/>
    </row>
    <row r="2731" spans="1:36" ht="15.75">
      <c r="A2731" s="1803">
        <v>9</v>
      </c>
      <c r="B2731" s="1814" t="s">
        <v>5131</v>
      </c>
      <c r="C2731" s="1815" t="s">
        <v>66</v>
      </c>
      <c r="D2731" s="1805">
        <v>45</v>
      </c>
      <c r="E2731" s="1805">
        <v>538</v>
      </c>
      <c r="F2731" s="1805">
        <v>0</v>
      </c>
      <c r="G2731" s="1805">
        <v>0</v>
      </c>
      <c r="H2731" s="1805">
        <f t="shared" si="949"/>
        <v>0</v>
      </c>
      <c r="I2731" s="1810">
        <v>44713</v>
      </c>
      <c r="J2731" s="1810">
        <v>45870</v>
      </c>
      <c r="K2731" s="1805"/>
      <c r="L2731" s="1805"/>
      <c r="M2731" s="1805"/>
      <c r="N2731" s="1805">
        <v>1</v>
      </c>
      <c r="O2731" s="1805">
        <v>1</v>
      </c>
      <c r="P2731" s="1805">
        <v>0</v>
      </c>
      <c r="Q2731" s="1805"/>
      <c r="R2731" s="1815"/>
      <c r="S2731" s="1805"/>
      <c r="T2731" s="1805"/>
      <c r="U2731" s="1805"/>
      <c r="V2731" s="1805"/>
      <c r="W2731" s="1805"/>
      <c r="X2731" s="1805"/>
      <c r="Y2731" s="1805"/>
      <c r="Z2731" s="1805"/>
      <c r="AA2731" s="1805"/>
      <c r="AB2731" s="1805"/>
      <c r="AC2731" s="1807">
        <f t="shared" si="950"/>
        <v>536</v>
      </c>
      <c r="AD2731" s="1808">
        <f t="shared" si="951"/>
        <v>24120</v>
      </c>
      <c r="AE2731" s="1268">
        <f t="shared" si="952"/>
        <v>28.433333333333334</v>
      </c>
      <c r="AF2731" s="1268">
        <f t="shared" si="953"/>
        <v>0.66666666666666663</v>
      </c>
      <c r="AG2731" s="1268">
        <f t="shared" si="954"/>
        <v>804</v>
      </c>
      <c r="AH2731" s="1268">
        <f t="shared" si="955"/>
        <v>775.56666666666672</v>
      </c>
      <c r="AI2731" s="1268">
        <f t="shared" si="956"/>
        <v>517.04444444444448</v>
      </c>
      <c r="AJ2731" s="1809"/>
    </row>
    <row r="2732" spans="1:36" ht="30" customHeight="1">
      <c r="A2732" s="1803">
        <v>10</v>
      </c>
      <c r="B2732" s="1814" t="s">
        <v>5132</v>
      </c>
      <c r="C2732" s="1815" t="s">
        <v>66</v>
      </c>
      <c r="D2732" s="1805">
        <v>40</v>
      </c>
      <c r="E2732" s="1805">
        <v>536</v>
      </c>
      <c r="F2732" s="1805">
        <v>0</v>
      </c>
      <c r="G2732" s="1805">
        <v>0</v>
      </c>
      <c r="H2732" s="1805">
        <f t="shared" si="949"/>
        <v>0</v>
      </c>
      <c r="I2732" s="1810">
        <v>44713</v>
      </c>
      <c r="J2732" s="1810">
        <v>45870</v>
      </c>
      <c r="K2732" s="1805"/>
      <c r="L2732" s="1805"/>
      <c r="M2732" s="1805"/>
      <c r="N2732" s="1805">
        <v>0</v>
      </c>
      <c r="O2732" s="1805">
        <v>0</v>
      </c>
      <c r="P2732" s="1805">
        <v>3</v>
      </c>
      <c r="Q2732" s="1805"/>
      <c r="R2732" s="1815"/>
      <c r="S2732" s="1805"/>
      <c r="T2732" s="1805"/>
      <c r="U2732" s="1805"/>
      <c r="V2732" s="1805"/>
      <c r="W2732" s="1805"/>
      <c r="X2732" s="1805"/>
      <c r="Y2732" s="1805"/>
      <c r="Z2732" s="1805"/>
      <c r="AA2732" s="1805"/>
      <c r="AB2732" s="1805"/>
      <c r="AC2732" s="1807">
        <f t="shared" si="950"/>
        <v>533</v>
      </c>
      <c r="AD2732" s="1808">
        <f t="shared" si="951"/>
        <v>21320</v>
      </c>
      <c r="AE2732" s="1268">
        <f t="shared" si="952"/>
        <v>28.433333333333334</v>
      </c>
      <c r="AF2732" s="1268">
        <f t="shared" si="953"/>
        <v>1</v>
      </c>
      <c r="AG2732" s="1268">
        <f t="shared" si="954"/>
        <v>533</v>
      </c>
      <c r="AH2732" s="1268">
        <f t="shared" si="955"/>
        <v>504.56666666666666</v>
      </c>
      <c r="AI2732" s="1268">
        <f t="shared" si="956"/>
        <v>504.56666666666666</v>
      </c>
      <c r="AJ2732" s="1809"/>
    </row>
    <row r="2733" spans="1:36" ht="15.75">
      <c r="A2733" s="1803">
        <v>11</v>
      </c>
      <c r="B2733" s="1814" t="s">
        <v>3504</v>
      </c>
      <c r="C2733" s="1815" t="s">
        <v>66</v>
      </c>
      <c r="D2733" s="1805">
        <v>70</v>
      </c>
      <c r="E2733" s="1805">
        <v>29</v>
      </c>
      <c r="F2733" s="1805">
        <v>0</v>
      </c>
      <c r="G2733" s="1805">
        <v>0</v>
      </c>
      <c r="H2733" s="1805">
        <f t="shared" si="949"/>
        <v>0</v>
      </c>
      <c r="I2733" s="1810">
        <v>44713</v>
      </c>
      <c r="J2733" s="1810" t="s">
        <v>231</v>
      </c>
      <c r="K2733" s="1805"/>
      <c r="L2733" s="1805"/>
      <c r="M2733" s="1805"/>
      <c r="N2733" s="1805">
        <v>0</v>
      </c>
      <c r="O2733" s="1805">
        <v>2</v>
      </c>
      <c r="P2733" s="1805">
        <v>0</v>
      </c>
      <c r="Q2733" s="1805"/>
      <c r="R2733" s="1815"/>
      <c r="S2733" s="1805"/>
      <c r="T2733" s="1805"/>
      <c r="U2733" s="1805"/>
      <c r="V2733" s="1805"/>
      <c r="W2733" s="1805"/>
      <c r="X2733" s="1805"/>
      <c r="Y2733" s="1805"/>
      <c r="Z2733" s="1805"/>
      <c r="AA2733" s="1805"/>
      <c r="AB2733" s="1805"/>
      <c r="AC2733" s="1807">
        <f t="shared" si="950"/>
        <v>27</v>
      </c>
      <c r="AD2733" s="1808">
        <f t="shared" si="951"/>
        <v>1890</v>
      </c>
      <c r="AE2733" s="1268" t="s">
        <v>334</v>
      </c>
      <c r="AF2733" s="1268">
        <f t="shared" si="953"/>
        <v>0.66666666666666663</v>
      </c>
      <c r="AG2733" s="1268">
        <f t="shared" si="954"/>
        <v>40.5</v>
      </c>
      <c r="AH2733" s="1268" t="s">
        <v>334</v>
      </c>
      <c r="AI2733" s="1268" t="s">
        <v>334</v>
      </c>
      <c r="AJ2733" s="1809"/>
    </row>
    <row r="2734" spans="1:36" ht="15.75">
      <c r="A2734" s="1803">
        <v>12</v>
      </c>
      <c r="B2734" s="1814" t="s">
        <v>5133</v>
      </c>
      <c r="C2734" s="1815" t="s">
        <v>177</v>
      </c>
      <c r="D2734" s="1805">
        <v>0.8</v>
      </c>
      <c r="E2734" s="1805">
        <v>2080</v>
      </c>
      <c r="F2734" s="1805">
        <v>0</v>
      </c>
      <c r="G2734" s="1805">
        <v>0</v>
      </c>
      <c r="H2734" s="1805">
        <f t="shared" si="949"/>
        <v>0</v>
      </c>
      <c r="I2734" s="1810">
        <v>44713</v>
      </c>
      <c r="J2734" s="1810">
        <v>45292</v>
      </c>
      <c r="K2734" s="1805"/>
      <c r="L2734" s="1805"/>
      <c r="M2734" s="1805"/>
      <c r="N2734" s="1805">
        <v>40</v>
      </c>
      <c r="O2734" s="1805">
        <v>35</v>
      </c>
      <c r="P2734" s="1805">
        <v>25</v>
      </c>
      <c r="Q2734" s="1805"/>
      <c r="R2734" s="1815"/>
      <c r="S2734" s="1805"/>
      <c r="T2734" s="1805"/>
      <c r="U2734" s="1805"/>
      <c r="V2734" s="1805"/>
      <c r="W2734" s="1805"/>
      <c r="X2734" s="1805"/>
      <c r="Y2734" s="1805"/>
      <c r="Z2734" s="1805"/>
      <c r="AA2734" s="1805"/>
      <c r="AB2734" s="1805"/>
      <c r="AC2734" s="1807">
        <f t="shared" si="950"/>
        <v>1980</v>
      </c>
      <c r="AD2734" s="1808">
        <f t="shared" si="951"/>
        <v>1584</v>
      </c>
      <c r="AE2734" s="1268">
        <f>(J2734-"01.04.2023")/30</f>
        <v>9.1666666666666661</v>
      </c>
      <c r="AF2734" s="1268">
        <f t="shared" si="953"/>
        <v>33.333333333333336</v>
      </c>
      <c r="AG2734" s="1268">
        <f t="shared" si="954"/>
        <v>59.4</v>
      </c>
      <c r="AH2734" s="1268">
        <f>AG2734-AE2734</f>
        <v>50.233333333333334</v>
      </c>
      <c r="AI2734" s="1268">
        <f>AC2734-(AE2734*AF2734)</f>
        <v>1674.4444444444443</v>
      </c>
      <c r="AJ2734" s="1809"/>
    </row>
    <row r="2735" spans="1:36" ht="15.75">
      <c r="A2735" s="1803">
        <v>13</v>
      </c>
      <c r="B2735" s="1814" t="s">
        <v>5134</v>
      </c>
      <c r="C2735" s="1815" t="s">
        <v>66</v>
      </c>
      <c r="D2735" s="1805">
        <v>15</v>
      </c>
      <c r="E2735" s="1805">
        <v>50</v>
      </c>
      <c r="F2735" s="1805">
        <v>0</v>
      </c>
      <c r="G2735" s="1805">
        <v>0</v>
      </c>
      <c r="H2735" s="1805">
        <f t="shared" si="949"/>
        <v>0</v>
      </c>
      <c r="I2735" s="1810">
        <v>44713</v>
      </c>
      <c r="J2735" s="1810" t="s">
        <v>231</v>
      </c>
      <c r="K2735" s="1805"/>
      <c r="L2735" s="1805"/>
      <c r="M2735" s="1805"/>
      <c r="N2735" s="1805">
        <v>0</v>
      </c>
      <c r="O2735" s="1805">
        <v>5</v>
      </c>
      <c r="P2735" s="1805">
        <v>0</v>
      </c>
      <c r="Q2735" s="1805"/>
      <c r="R2735" s="1815"/>
      <c r="S2735" s="1805"/>
      <c r="T2735" s="1805"/>
      <c r="U2735" s="1805"/>
      <c r="V2735" s="1805"/>
      <c r="W2735" s="1805"/>
      <c r="X2735" s="1805"/>
      <c r="Y2735" s="1805"/>
      <c r="Z2735" s="1805"/>
      <c r="AA2735" s="1805"/>
      <c r="AB2735" s="1805"/>
      <c r="AC2735" s="1807">
        <f t="shared" si="950"/>
        <v>45</v>
      </c>
      <c r="AD2735" s="1808">
        <f t="shared" si="951"/>
        <v>675</v>
      </c>
      <c r="AE2735" s="1268" t="s">
        <v>334</v>
      </c>
      <c r="AF2735" s="1268">
        <f t="shared" si="953"/>
        <v>1.6666666666666667</v>
      </c>
      <c r="AG2735" s="1268">
        <f t="shared" si="954"/>
        <v>27</v>
      </c>
      <c r="AH2735" s="1268" t="s">
        <v>334</v>
      </c>
      <c r="AI2735" s="1268" t="s">
        <v>334</v>
      </c>
      <c r="AJ2735" s="1809"/>
    </row>
    <row r="2736" spans="1:36" ht="15.75">
      <c r="A2736" s="1803">
        <v>14</v>
      </c>
      <c r="B2736" s="1814" t="s">
        <v>5135</v>
      </c>
      <c r="C2736" s="1815" t="s">
        <v>177</v>
      </c>
      <c r="D2736" s="1805">
        <v>3</v>
      </c>
      <c r="E2736" s="1805">
        <v>900</v>
      </c>
      <c r="F2736" s="1805">
        <v>0</v>
      </c>
      <c r="G2736" s="1805">
        <v>0</v>
      </c>
      <c r="H2736" s="1805">
        <f t="shared" si="949"/>
        <v>0</v>
      </c>
      <c r="I2736" s="1810">
        <v>44713</v>
      </c>
      <c r="J2736" s="1810">
        <v>45292</v>
      </c>
      <c r="K2736" s="1805"/>
      <c r="L2736" s="1805"/>
      <c r="M2736" s="1805"/>
      <c r="N2736" s="1805">
        <v>0</v>
      </c>
      <c r="O2736" s="1805">
        <v>0</v>
      </c>
      <c r="P2736" s="1805">
        <v>0</v>
      </c>
      <c r="Q2736" s="1805"/>
      <c r="R2736" s="1815"/>
      <c r="S2736" s="1805"/>
      <c r="T2736" s="1805"/>
      <c r="U2736" s="1805"/>
      <c r="V2736" s="1805"/>
      <c r="W2736" s="1805"/>
      <c r="X2736" s="1805"/>
      <c r="Y2736" s="1805"/>
      <c r="Z2736" s="1805"/>
      <c r="AA2736" s="1805"/>
      <c r="AB2736" s="1805"/>
      <c r="AC2736" s="1807">
        <f t="shared" si="950"/>
        <v>900</v>
      </c>
      <c r="AD2736" s="1808">
        <f t="shared" si="951"/>
        <v>2700</v>
      </c>
      <c r="AE2736" s="1268">
        <f>(J2736-"01.04.2023")/30</f>
        <v>9.1666666666666661</v>
      </c>
      <c r="AF2736" s="1268">
        <f t="shared" si="953"/>
        <v>0</v>
      </c>
      <c r="AG2736" s="1268" t="e">
        <f t="shared" si="954"/>
        <v>#DIV/0!</v>
      </c>
      <c r="AH2736" s="1268" t="e">
        <f>AG2736-AE2736</f>
        <v>#DIV/0!</v>
      </c>
      <c r="AI2736" s="1268">
        <f>AC2736-(AE2736*AF2736)</f>
        <v>900</v>
      </c>
      <c r="AJ2736" s="1809"/>
    </row>
    <row r="2737" spans="1:36" ht="15.75">
      <c r="A2737" s="4773" t="s">
        <v>4479</v>
      </c>
      <c r="B2737" s="4773"/>
      <c r="C2737" s="4773"/>
      <c r="D2737" s="4773"/>
      <c r="E2737" s="4773"/>
      <c r="F2737" s="4773"/>
      <c r="G2737" s="4773"/>
      <c r="H2737" s="4773"/>
      <c r="I2737" s="4773"/>
      <c r="J2737" s="4773"/>
      <c r="K2737" s="4773"/>
      <c r="L2737" s="4773"/>
      <c r="M2737" s="4773"/>
      <c r="N2737" s="4773"/>
      <c r="O2737" s="4773"/>
      <c r="P2737" s="4773"/>
      <c r="Q2737" s="4773"/>
      <c r="R2737" s="4773"/>
      <c r="S2737" s="4773"/>
      <c r="T2737" s="4773"/>
      <c r="U2737" s="4773"/>
      <c r="V2737" s="4773"/>
      <c r="W2737" s="4773"/>
      <c r="X2737" s="4773"/>
      <c r="Y2737" s="4773"/>
      <c r="Z2737" s="4773"/>
      <c r="AA2737" s="4773"/>
      <c r="AB2737" s="4773"/>
      <c r="AC2737" s="4773"/>
      <c r="AD2737" s="4773"/>
      <c r="AE2737" s="4773"/>
      <c r="AF2737" s="4773"/>
      <c r="AG2737" s="4773"/>
      <c r="AH2737" s="4773"/>
      <c r="AI2737" s="4773"/>
      <c r="AJ2737" s="4773"/>
    </row>
    <row r="2738" spans="1:36" ht="15.75">
      <c r="A2738" s="1803">
        <v>1</v>
      </c>
      <c r="B2738" s="1816" t="s">
        <v>4480</v>
      </c>
      <c r="C2738" s="1815" t="s">
        <v>1567</v>
      </c>
      <c r="D2738" s="1816">
        <v>114.06</v>
      </c>
      <c r="E2738" s="1805">
        <v>18</v>
      </c>
      <c r="F2738" s="1805">
        <f t="shared" ref="F2738:F2743" si="957">D2738*E2738</f>
        <v>2053.08</v>
      </c>
      <c r="G2738" s="1816">
        <v>0</v>
      </c>
      <c r="H2738" s="1805">
        <f t="shared" ref="H2738:H2743" si="958">D2738*G2738</f>
        <v>0</v>
      </c>
      <c r="I2738" s="1810">
        <v>44762</v>
      </c>
      <c r="J2738" s="1810">
        <v>45596</v>
      </c>
      <c r="K2738" s="1805"/>
      <c r="L2738" s="1805"/>
      <c r="M2738" s="1805"/>
      <c r="N2738" s="1805">
        <v>3</v>
      </c>
      <c r="O2738" s="1805">
        <v>3</v>
      </c>
      <c r="P2738" s="1805">
        <v>4</v>
      </c>
      <c r="Q2738" s="1805"/>
      <c r="R2738" s="1815"/>
      <c r="S2738" s="1805"/>
      <c r="T2738" s="1805"/>
      <c r="U2738" s="1805"/>
      <c r="V2738" s="1805"/>
      <c r="W2738" s="1805"/>
      <c r="X2738" s="1805"/>
      <c r="Y2738" s="1805"/>
      <c r="Z2738" s="1805"/>
      <c r="AA2738" s="1805"/>
      <c r="AB2738" s="1805"/>
      <c r="AC2738" s="1807">
        <f t="shared" ref="AC2738:AC2743" si="959">E2738+G2738-N2738-O2738-AA2738-P2738-Q2738-R2738-S2738-T2738-U2738-V2738-W2738-X2738-Y2738</f>
        <v>8</v>
      </c>
      <c r="AD2738" s="1808">
        <f t="shared" ref="AD2738:AD2743" si="960">D2738*AC2738</f>
        <v>912.48</v>
      </c>
      <c r="AE2738" s="1268">
        <f t="shared" ref="AE2738:AE2743" si="961">(J2738-"01.04.2023")/30</f>
        <v>19.3</v>
      </c>
      <c r="AF2738" s="1268">
        <f t="shared" ref="AF2738:AF2743" si="962">(N2738+O2738+P2738+Q2738+R2738+S2738+T2738+U2738+V2738+W2738+X2738+Y2738)/3</f>
        <v>3.3333333333333335</v>
      </c>
      <c r="AG2738" s="1268">
        <f t="shared" ref="AG2738:AG2743" si="963">AC2738/AF2738</f>
        <v>2.4</v>
      </c>
      <c r="AH2738" s="1268">
        <f t="shared" ref="AH2738:AH2743" si="964">AG2738-AE2738</f>
        <v>-16.900000000000002</v>
      </c>
      <c r="AI2738" s="1268">
        <f t="shared" ref="AI2738:AI2743" si="965">AC2738-(AE2738*AF2738)</f>
        <v>-56.333333333333343</v>
      </c>
      <c r="AJ2738" s="1809"/>
    </row>
    <row r="2739" spans="1:36" ht="15.75">
      <c r="A2739" s="1803">
        <v>2</v>
      </c>
      <c r="B2739" s="1816" t="s">
        <v>4481</v>
      </c>
      <c r="C2739" s="1815" t="s">
        <v>1567</v>
      </c>
      <c r="D2739" s="1816">
        <v>190.71</v>
      </c>
      <c r="E2739" s="1805">
        <v>85</v>
      </c>
      <c r="F2739" s="1805">
        <f t="shared" si="957"/>
        <v>16210.35</v>
      </c>
      <c r="G2739" s="1816">
        <v>0</v>
      </c>
      <c r="H2739" s="1805">
        <f t="shared" si="958"/>
        <v>0</v>
      </c>
      <c r="I2739" s="1810">
        <v>44762</v>
      </c>
      <c r="J2739" s="1810">
        <v>45565</v>
      </c>
      <c r="K2739" s="1805"/>
      <c r="L2739" s="1805"/>
      <c r="M2739" s="1805"/>
      <c r="N2739" s="1805">
        <v>7</v>
      </c>
      <c r="O2739" s="1805">
        <v>2</v>
      </c>
      <c r="P2739" s="1805">
        <v>3</v>
      </c>
      <c r="Q2739" s="1805"/>
      <c r="R2739" s="1815"/>
      <c r="S2739" s="1805"/>
      <c r="T2739" s="1805"/>
      <c r="U2739" s="1805"/>
      <c r="V2739" s="1805"/>
      <c r="W2739" s="1805"/>
      <c r="X2739" s="1805"/>
      <c r="Y2739" s="1805"/>
      <c r="Z2739" s="1805"/>
      <c r="AA2739" s="1805"/>
      <c r="AB2739" s="1805"/>
      <c r="AC2739" s="1807">
        <f t="shared" si="959"/>
        <v>73</v>
      </c>
      <c r="AD2739" s="1808">
        <f t="shared" si="960"/>
        <v>13921.83</v>
      </c>
      <c r="AE2739" s="1268">
        <f t="shared" si="961"/>
        <v>18.266666666666666</v>
      </c>
      <c r="AF2739" s="1268">
        <f t="shared" si="962"/>
        <v>4</v>
      </c>
      <c r="AG2739" s="1268">
        <f t="shared" si="963"/>
        <v>18.25</v>
      </c>
      <c r="AH2739" s="1268">
        <f t="shared" si="964"/>
        <v>-1.6666666666665719E-2</v>
      </c>
      <c r="AI2739" s="1268">
        <f t="shared" si="965"/>
        <v>-6.6666666666662877E-2</v>
      </c>
      <c r="AJ2739" s="1809"/>
    </row>
    <row r="2740" spans="1:36" ht="15.75">
      <c r="A2740" s="1803">
        <v>3</v>
      </c>
      <c r="B2740" s="1816" t="s">
        <v>4482</v>
      </c>
      <c r="C2740" s="1815" t="s">
        <v>1567</v>
      </c>
      <c r="D2740" s="1816">
        <v>282.55</v>
      </c>
      <c r="E2740" s="1805">
        <v>61</v>
      </c>
      <c r="F2740" s="1805">
        <f t="shared" si="957"/>
        <v>17235.55</v>
      </c>
      <c r="G2740" s="1816">
        <v>0</v>
      </c>
      <c r="H2740" s="1805">
        <f t="shared" si="958"/>
        <v>0</v>
      </c>
      <c r="I2740" s="1810">
        <v>44762</v>
      </c>
      <c r="J2740" s="1810">
        <v>45077</v>
      </c>
      <c r="K2740" s="1805"/>
      <c r="L2740" s="1805"/>
      <c r="M2740" s="1805"/>
      <c r="N2740" s="1805">
        <v>6</v>
      </c>
      <c r="O2740" s="1805">
        <v>6</v>
      </c>
      <c r="P2740" s="1805">
        <v>23</v>
      </c>
      <c r="Q2740" s="1805"/>
      <c r="R2740" s="1815"/>
      <c r="S2740" s="1805"/>
      <c r="T2740" s="1805"/>
      <c r="U2740" s="1805"/>
      <c r="V2740" s="1805"/>
      <c r="W2740" s="1805"/>
      <c r="X2740" s="1805"/>
      <c r="Y2740" s="1805"/>
      <c r="Z2740" s="1805"/>
      <c r="AA2740" s="1805"/>
      <c r="AB2740" s="1805"/>
      <c r="AC2740" s="1807">
        <f t="shared" si="959"/>
        <v>26</v>
      </c>
      <c r="AD2740" s="1808">
        <f t="shared" si="960"/>
        <v>7346.3</v>
      </c>
      <c r="AE2740" s="1268">
        <f t="shared" si="961"/>
        <v>2</v>
      </c>
      <c r="AF2740" s="1268">
        <f t="shared" si="962"/>
        <v>11.666666666666666</v>
      </c>
      <c r="AG2740" s="1268">
        <f t="shared" si="963"/>
        <v>2.2285714285714286</v>
      </c>
      <c r="AH2740" s="1268">
        <f t="shared" si="964"/>
        <v>0.22857142857142865</v>
      </c>
      <c r="AI2740" s="1268">
        <f t="shared" si="965"/>
        <v>2.6666666666666679</v>
      </c>
      <c r="AJ2740" s="1809"/>
    </row>
    <row r="2741" spans="1:36" ht="15.75">
      <c r="A2741" s="1803">
        <v>4</v>
      </c>
      <c r="B2741" s="1816" t="s">
        <v>4482</v>
      </c>
      <c r="C2741" s="1815" t="s">
        <v>1567</v>
      </c>
      <c r="D2741" s="1816">
        <v>282.55</v>
      </c>
      <c r="E2741" s="1805">
        <v>20</v>
      </c>
      <c r="F2741" s="1805">
        <f t="shared" si="957"/>
        <v>5651</v>
      </c>
      <c r="G2741" s="1816">
        <v>0</v>
      </c>
      <c r="H2741" s="1805">
        <f t="shared" si="958"/>
        <v>0</v>
      </c>
      <c r="I2741" s="1810">
        <v>44762</v>
      </c>
      <c r="J2741" s="1810">
        <v>45626</v>
      </c>
      <c r="K2741" s="1805"/>
      <c r="L2741" s="1805"/>
      <c r="M2741" s="1805"/>
      <c r="N2741" s="1805">
        <v>0</v>
      </c>
      <c r="O2741" s="1805">
        <v>0</v>
      </c>
      <c r="P2741" s="1805">
        <v>0</v>
      </c>
      <c r="Q2741" s="1805"/>
      <c r="R2741" s="1815"/>
      <c r="S2741" s="1805"/>
      <c r="T2741" s="1805"/>
      <c r="U2741" s="1805"/>
      <c r="V2741" s="1805"/>
      <c r="W2741" s="1805"/>
      <c r="X2741" s="1805"/>
      <c r="Y2741" s="1805"/>
      <c r="Z2741" s="1805"/>
      <c r="AA2741" s="1805"/>
      <c r="AB2741" s="1805"/>
      <c r="AC2741" s="1807">
        <f t="shared" si="959"/>
        <v>20</v>
      </c>
      <c r="AD2741" s="1808">
        <f t="shared" si="960"/>
        <v>5651</v>
      </c>
      <c r="AE2741" s="1268">
        <f t="shared" si="961"/>
        <v>20.3</v>
      </c>
      <c r="AF2741" s="1268">
        <f t="shared" si="962"/>
        <v>0</v>
      </c>
      <c r="AG2741" s="1268" t="e">
        <f t="shared" si="963"/>
        <v>#DIV/0!</v>
      </c>
      <c r="AH2741" s="1268" t="e">
        <f t="shared" si="964"/>
        <v>#DIV/0!</v>
      </c>
      <c r="AI2741" s="1268">
        <f t="shared" si="965"/>
        <v>20</v>
      </c>
      <c r="AJ2741" s="1809"/>
    </row>
    <row r="2742" spans="1:36" ht="15.75">
      <c r="A2742" s="1803">
        <v>5</v>
      </c>
      <c r="B2742" s="1816" t="s">
        <v>4483</v>
      </c>
      <c r="C2742" s="1815" t="s">
        <v>1567</v>
      </c>
      <c r="D2742" s="1816">
        <v>221.13</v>
      </c>
      <c r="E2742" s="1805">
        <v>61</v>
      </c>
      <c r="F2742" s="1805">
        <f t="shared" si="957"/>
        <v>13488.93</v>
      </c>
      <c r="G2742" s="1816">
        <v>0</v>
      </c>
      <c r="H2742" s="1805">
        <f t="shared" si="958"/>
        <v>0</v>
      </c>
      <c r="I2742" s="1810">
        <v>44762</v>
      </c>
      <c r="J2742" s="1810">
        <v>45199</v>
      </c>
      <c r="K2742" s="1805"/>
      <c r="L2742" s="1805"/>
      <c r="M2742" s="1805"/>
      <c r="N2742" s="1805">
        <v>5</v>
      </c>
      <c r="O2742" s="1805">
        <v>5</v>
      </c>
      <c r="P2742" s="1805">
        <v>6</v>
      </c>
      <c r="Q2742" s="1805"/>
      <c r="R2742" s="1815"/>
      <c r="S2742" s="1805"/>
      <c r="T2742" s="1805"/>
      <c r="U2742" s="1805"/>
      <c r="V2742" s="1805"/>
      <c r="W2742" s="1805"/>
      <c r="X2742" s="1805"/>
      <c r="Y2742" s="1805"/>
      <c r="Z2742" s="1805"/>
      <c r="AA2742" s="1805"/>
      <c r="AB2742" s="1805"/>
      <c r="AC2742" s="1807">
        <f t="shared" si="959"/>
        <v>45</v>
      </c>
      <c r="AD2742" s="1808">
        <f t="shared" si="960"/>
        <v>9950.85</v>
      </c>
      <c r="AE2742" s="1268">
        <f t="shared" si="961"/>
        <v>6.0666666666666664</v>
      </c>
      <c r="AF2742" s="1268">
        <f t="shared" si="962"/>
        <v>5.333333333333333</v>
      </c>
      <c r="AG2742" s="1268">
        <f t="shared" si="963"/>
        <v>8.4375</v>
      </c>
      <c r="AH2742" s="1268">
        <f t="shared" si="964"/>
        <v>2.3708333333333336</v>
      </c>
      <c r="AI2742" s="1268">
        <f t="shared" si="965"/>
        <v>12.644444444444446</v>
      </c>
      <c r="AJ2742" s="1809"/>
    </row>
    <row r="2743" spans="1:36" ht="15.75">
      <c r="A2743" s="1803">
        <v>6</v>
      </c>
      <c r="B2743" s="1816" t="s">
        <v>4484</v>
      </c>
      <c r="C2743" s="1815" t="s">
        <v>1567</v>
      </c>
      <c r="D2743" s="1816">
        <v>236.93</v>
      </c>
      <c r="E2743" s="1805">
        <v>41</v>
      </c>
      <c r="F2743" s="1805">
        <f t="shared" si="957"/>
        <v>9714.130000000001</v>
      </c>
      <c r="G2743" s="1816">
        <v>0</v>
      </c>
      <c r="H2743" s="1805">
        <f t="shared" si="958"/>
        <v>0</v>
      </c>
      <c r="I2743" s="1810">
        <v>44762</v>
      </c>
      <c r="J2743" s="1810">
        <v>45046</v>
      </c>
      <c r="K2743" s="1805"/>
      <c r="L2743" s="1805"/>
      <c r="M2743" s="1805"/>
      <c r="N2743" s="1805">
        <v>7</v>
      </c>
      <c r="O2743" s="1805">
        <v>3</v>
      </c>
      <c r="P2743" s="1805">
        <v>15</v>
      </c>
      <c r="Q2743" s="1805"/>
      <c r="R2743" s="1815"/>
      <c r="S2743" s="1805"/>
      <c r="T2743" s="1805"/>
      <c r="U2743" s="1805"/>
      <c r="V2743" s="1805"/>
      <c r="W2743" s="1805"/>
      <c r="X2743" s="1805"/>
      <c r="Y2743" s="1805"/>
      <c r="Z2743" s="1805"/>
      <c r="AA2743" s="1805"/>
      <c r="AB2743" s="1805"/>
      <c r="AC2743" s="1807">
        <f t="shared" si="959"/>
        <v>16</v>
      </c>
      <c r="AD2743" s="1808">
        <f t="shared" si="960"/>
        <v>3790.88</v>
      </c>
      <c r="AE2743" s="1268">
        <f t="shared" si="961"/>
        <v>0.96666666666666667</v>
      </c>
      <c r="AF2743" s="1268">
        <f t="shared" si="962"/>
        <v>8.3333333333333339</v>
      </c>
      <c r="AG2743" s="1268">
        <f t="shared" si="963"/>
        <v>1.92</v>
      </c>
      <c r="AH2743" s="1268">
        <f t="shared" si="964"/>
        <v>0.95333333333333325</v>
      </c>
      <c r="AI2743" s="1268">
        <f t="shared" si="965"/>
        <v>7.9444444444444446</v>
      </c>
      <c r="AJ2743" s="1809"/>
    </row>
    <row r="2744" spans="1:36" ht="15.75">
      <c r="A2744" s="4773" t="s">
        <v>4485</v>
      </c>
      <c r="B2744" s="4773"/>
      <c r="C2744" s="4773"/>
      <c r="D2744" s="4773"/>
      <c r="E2744" s="4773"/>
      <c r="F2744" s="4773"/>
      <c r="G2744" s="4773"/>
      <c r="H2744" s="4773"/>
      <c r="I2744" s="4773"/>
      <c r="J2744" s="4773"/>
      <c r="K2744" s="4773"/>
      <c r="L2744" s="4773"/>
      <c r="M2744" s="4773"/>
      <c r="N2744" s="4773"/>
      <c r="O2744" s="4773"/>
      <c r="P2744" s="4773"/>
      <c r="Q2744" s="4773"/>
      <c r="R2744" s="4773"/>
      <c r="S2744" s="4773"/>
      <c r="T2744" s="4773"/>
      <c r="U2744" s="4773"/>
      <c r="V2744" s="4773"/>
      <c r="W2744" s="4773"/>
      <c r="X2744" s="4773"/>
      <c r="Y2744" s="4773"/>
      <c r="Z2744" s="4773"/>
      <c r="AA2744" s="4773"/>
      <c r="AB2744" s="4773"/>
      <c r="AC2744" s="4773"/>
      <c r="AD2744" s="4773"/>
      <c r="AE2744" s="4773"/>
      <c r="AF2744" s="4773"/>
      <c r="AG2744" s="4773"/>
      <c r="AH2744" s="4773"/>
      <c r="AI2744" s="4773"/>
      <c r="AJ2744" s="4773"/>
    </row>
    <row r="2745" spans="1:36" ht="31.5">
      <c r="A2745" s="1803">
        <v>1</v>
      </c>
      <c r="B2745" s="1814" t="s">
        <v>4095</v>
      </c>
      <c r="C2745" s="1815" t="s">
        <v>66</v>
      </c>
      <c r="D2745" s="1823">
        <v>0.47</v>
      </c>
      <c r="E2745" s="1805">
        <v>8300</v>
      </c>
      <c r="F2745" s="1805">
        <f>D2745*E2745</f>
        <v>3901</v>
      </c>
      <c r="G2745" s="1805">
        <v>0</v>
      </c>
      <c r="H2745" s="1805">
        <f>D2745*G2745</f>
        <v>0</v>
      </c>
      <c r="I2745" s="1810">
        <v>44763</v>
      </c>
      <c r="J2745" s="1810" t="s">
        <v>2040</v>
      </c>
      <c r="K2745" s="1805"/>
      <c r="L2745" s="1805">
        <v>556</v>
      </c>
      <c r="M2745" s="1810">
        <v>44761</v>
      </c>
      <c r="N2745" s="1805">
        <v>700</v>
      </c>
      <c r="O2745" s="1805">
        <v>655</v>
      </c>
      <c r="P2745" s="1805">
        <v>470</v>
      </c>
      <c r="Q2745" s="1805"/>
      <c r="R2745" s="1815"/>
      <c r="S2745" s="1805"/>
      <c r="T2745" s="1805"/>
      <c r="U2745" s="1805"/>
      <c r="V2745" s="1805"/>
      <c r="W2745" s="1805"/>
      <c r="X2745" s="1805"/>
      <c r="Y2745" s="1805"/>
      <c r="Z2745" s="1805"/>
      <c r="AA2745" s="1805"/>
      <c r="AB2745" s="1805"/>
      <c r="AC2745" s="1807">
        <f>E2745+G2745-N2745-O2745-AA2745-P2745-Q2745-R2745-S2745-T2745-U2745-V2745-W2745-X2745-Y2745</f>
        <v>6475</v>
      </c>
      <c r="AD2745" s="1808">
        <f>D2745*AC2745</f>
        <v>3043.25</v>
      </c>
      <c r="AE2745" s="1268" t="s">
        <v>334</v>
      </c>
      <c r="AF2745" s="1268">
        <f>(N2745+O2745+P2745+Q2745+R2745+S2745+T2745+U2745+V2745+W2745+X2745+Y2745)/3</f>
        <v>608.33333333333337</v>
      </c>
      <c r="AG2745" s="1268">
        <f>AC2745/AF2745</f>
        <v>10.643835616438356</v>
      </c>
      <c r="AH2745" s="1268" t="s">
        <v>334</v>
      </c>
      <c r="AI2745" s="1268" t="s">
        <v>334</v>
      </c>
      <c r="AJ2745" s="1809"/>
    </row>
    <row r="2746" spans="1:36" ht="15.75">
      <c r="A2746" s="4773" t="s">
        <v>4486</v>
      </c>
      <c r="B2746" s="4773"/>
      <c r="C2746" s="4773"/>
      <c r="D2746" s="4773"/>
      <c r="E2746" s="4773"/>
      <c r="F2746" s="4773"/>
      <c r="G2746" s="4773"/>
      <c r="H2746" s="4773"/>
      <c r="I2746" s="4773"/>
      <c r="J2746" s="4773"/>
      <c r="K2746" s="4773"/>
      <c r="L2746" s="4773"/>
      <c r="M2746" s="4773"/>
      <c r="N2746" s="4773"/>
      <c r="O2746" s="4773"/>
      <c r="P2746" s="4773"/>
      <c r="Q2746" s="4773"/>
      <c r="R2746" s="4773"/>
      <c r="S2746" s="4773"/>
      <c r="T2746" s="4773"/>
      <c r="U2746" s="4773"/>
      <c r="V2746" s="4773"/>
      <c r="W2746" s="4773"/>
      <c r="X2746" s="4773"/>
      <c r="Y2746" s="4773"/>
      <c r="Z2746" s="4773"/>
      <c r="AA2746" s="4773"/>
      <c r="AB2746" s="4773"/>
      <c r="AC2746" s="4773"/>
      <c r="AD2746" s="4773"/>
      <c r="AE2746" s="4773"/>
      <c r="AF2746" s="4773"/>
      <c r="AG2746" s="4773"/>
      <c r="AH2746" s="4773"/>
      <c r="AI2746" s="4773"/>
      <c r="AJ2746" s="4773"/>
    </row>
    <row r="2747" spans="1:36" ht="15.75">
      <c r="A2747" s="1803">
        <v>1</v>
      </c>
      <c r="B2747" s="1814" t="s">
        <v>4487</v>
      </c>
      <c r="C2747" s="1805" t="s">
        <v>4281</v>
      </c>
      <c r="D2747" s="1805">
        <v>3.46</v>
      </c>
      <c r="E2747" s="1805">
        <v>30316</v>
      </c>
      <c r="F2747" s="1805">
        <f>D2747*E2747</f>
        <v>104893.36</v>
      </c>
      <c r="G2747" s="1805">
        <v>0</v>
      </c>
      <c r="H2747" s="1805">
        <f>D2747*G2747</f>
        <v>0</v>
      </c>
      <c r="I2747" s="1810">
        <v>44743</v>
      </c>
      <c r="J2747" s="1810">
        <v>45169</v>
      </c>
      <c r="K2747" s="1805"/>
      <c r="L2747" s="1805"/>
      <c r="M2747" s="1805"/>
      <c r="N2747" s="1805">
        <v>4449</v>
      </c>
      <c r="O2747" s="1805">
        <v>3371</v>
      </c>
      <c r="P2747" s="1805">
        <v>3499</v>
      </c>
      <c r="Q2747" s="1805"/>
      <c r="R2747" s="1805"/>
      <c r="S2747" s="1805"/>
      <c r="T2747" s="1805"/>
      <c r="U2747" s="1805"/>
      <c r="V2747" s="1805"/>
      <c r="W2747" s="1805"/>
      <c r="X2747" s="1805"/>
      <c r="Y2747" s="1805"/>
      <c r="Z2747" s="1805"/>
      <c r="AA2747" s="1805"/>
      <c r="AB2747" s="1805"/>
      <c r="AC2747" s="1807">
        <f>E2747+G2747-N2747-O2747-AA2747-P2747-Q2747-R2747-S2747-T2747-U2747-V2747-W2747-X2747-Y2747</f>
        <v>18997</v>
      </c>
      <c r="AD2747" s="1808">
        <f>D2747*AC2747</f>
        <v>65729.62</v>
      </c>
      <c r="AE2747" s="1268">
        <f>(J2747-"01.04.2023")/30</f>
        <v>5.0666666666666664</v>
      </c>
      <c r="AF2747" s="1268">
        <f>(N2747+O2747+P2747+Q2747+R2747+S2747+T2747+U2747+V2747+W2747+X2747+Y2747)/3</f>
        <v>3773</v>
      </c>
      <c r="AG2747" s="1268">
        <f>AC2747/AF2747</f>
        <v>5.0349854227405251</v>
      </c>
      <c r="AH2747" s="1268">
        <f>AG2747-AE2747</f>
        <v>-3.1681243926141356E-2</v>
      </c>
      <c r="AI2747" s="1268">
        <f>AC2747-(AE2747*AF2747)</f>
        <v>-119.53333333333285</v>
      </c>
      <c r="AJ2747" s="1809"/>
    </row>
    <row r="2748" spans="1:36" ht="15.75">
      <c r="A2748" s="1803">
        <v>2</v>
      </c>
      <c r="B2748" s="1821" t="s">
        <v>4488</v>
      </c>
      <c r="C2748" s="1805" t="s">
        <v>143</v>
      </c>
      <c r="D2748" s="1805">
        <v>117.1</v>
      </c>
      <c r="E2748" s="1805">
        <v>20</v>
      </c>
      <c r="F2748" s="1805">
        <f>D2748*E2748</f>
        <v>2342</v>
      </c>
      <c r="G2748" s="1805">
        <v>0</v>
      </c>
      <c r="H2748" s="1805">
        <f>D2748*G2748</f>
        <v>0</v>
      </c>
      <c r="I2748" s="1810">
        <v>44750</v>
      </c>
      <c r="J2748" s="1824">
        <v>45291</v>
      </c>
      <c r="K2748" s="1805"/>
      <c r="L2748" s="1805"/>
      <c r="M2748" s="1805"/>
      <c r="N2748" s="1805">
        <v>0</v>
      </c>
      <c r="O2748" s="1805">
        <v>0</v>
      </c>
      <c r="P2748" s="1805">
        <v>0</v>
      </c>
      <c r="Q2748" s="1805"/>
      <c r="R2748" s="1805"/>
      <c r="S2748" s="1805"/>
      <c r="T2748" s="1805"/>
      <c r="U2748" s="1805"/>
      <c r="V2748" s="1805"/>
      <c r="W2748" s="1805"/>
      <c r="X2748" s="1805"/>
      <c r="Y2748" s="1805"/>
      <c r="Z2748" s="1805"/>
      <c r="AA2748" s="1805"/>
      <c r="AB2748" s="1805"/>
      <c r="AC2748" s="1807">
        <f>E2748+G2748-N2748-O2748-AA2748-P2748-Q2748-R2748-S2748-T2748-U2748-V2748-W2748-X2748-Y2748</f>
        <v>20</v>
      </c>
      <c r="AD2748" s="1808">
        <f>D2748*AC2748</f>
        <v>2342</v>
      </c>
      <c r="AE2748" s="1268">
        <f>(J2748-"01.04.2023")/30</f>
        <v>9.1333333333333329</v>
      </c>
      <c r="AF2748" s="1268">
        <f>(N2748+O2748+P2748+Q2748+R2748+S2748+T2748+U2748+V2748+W2748+X2748+Y2748)/3</f>
        <v>0</v>
      </c>
      <c r="AG2748" s="1268" t="e">
        <f>AC2748/AF2748</f>
        <v>#DIV/0!</v>
      </c>
      <c r="AH2748" s="1268" t="e">
        <f>AG2748-AE2748</f>
        <v>#DIV/0!</v>
      </c>
      <c r="AI2748" s="1268">
        <f>AC2748-(AE2748*AF2748)</f>
        <v>20</v>
      </c>
      <c r="AJ2748" s="1809"/>
    </row>
    <row r="2749" spans="1:36" ht="15.75">
      <c r="A2749" s="1803">
        <v>3</v>
      </c>
      <c r="B2749" s="1821" t="s">
        <v>4489</v>
      </c>
      <c r="C2749" s="1805" t="s">
        <v>327</v>
      </c>
      <c r="D2749" s="1805">
        <v>257.10000000000002</v>
      </c>
      <c r="E2749" s="1805">
        <v>2821.1</v>
      </c>
      <c r="F2749" s="1805">
        <f>D2749*E2749</f>
        <v>725304.81</v>
      </c>
      <c r="G2749" s="1805">
        <v>0</v>
      </c>
      <c r="H2749" s="1805">
        <f>D2749*G2749</f>
        <v>0</v>
      </c>
      <c r="I2749" s="1810">
        <v>44755</v>
      </c>
      <c r="J2749" s="1810">
        <v>45351</v>
      </c>
      <c r="K2749" s="1805"/>
      <c r="L2749" s="1805"/>
      <c r="M2749" s="1805"/>
      <c r="N2749" s="1805">
        <v>75.7</v>
      </c>
      <c r="O2749" s="1805">
        <v>111.48</v>
      </c>
      <c r="P2749" s="1805">
        <v>96.97</v>
      </c>
      <c r="Q2749" s="1805"/>
      <c r="R2749" s="1805"/>
      <c r="S2749" s="1805"/>
      <c r="T2749" s="1806"/>
      <c r="U2749" s="1805"/>
      <c r="V2749" s="1805"/>
      <c r="W2749" s="1805"/>
      <c r="X2749" s="1805"/>
      <c r="Y2749" s="1805"/>
      <c r="Z2749" s="1805"/>
      <c r="AA2749" s="1805"/>
      <c r="AB2749" s="1805"/>
      <c r="AC2749" s="1807">
        <f>E2749+G2749-N2749-O2749-AA2749-P2749-Q2749-R2749-S2749-T2749-U2749-V2749-W2749-X2749-Y2749</f>
        <v>2536.9500000000003</v>
      </c>
      <c r="AD2749" s="1808">
        <f>D2749*AC2749</f>
        <v>652249.84500000009</v>
      </c>
      <c r="AE2749" s="1268">
        <f>(J2749-"01.04.2023")/30</f>
        <v>11.133333333333333</v>
      </c>
      <c r="AF2749" s="1268">
        <f>(N2749+O2749+P2749+Q2749+R2749+S2749+T2749+U2749+V2749+W2749+X2749+Y2749)/3</f>
        <v>94.716666666666654</v>
      </c>
      <c r="AG2749" s="1268">
        <f>AC2749/AF2749</f>
        <v>26.784620798873842</v>
      </c>
      <c r="AH2749" s="1268">
        <f>AG2749-AE2749</f>
        <v>15.651287465540509</v>
      </c>
      <c r="AI2749" s="1268">
        <f>AC2749-(AE2749*AF2749)</f>
        <v>1482.4377777777781</v>
      </c>
      <c r="AJ2749" s="1809"/>
    </row>
    <row r="2750" spans="1:36" ht="15.75">
      <c r="A2750" s="1803">
        <v>4</v>
      </c>
      <c r="B2750" s="1821" t="s">
        <v>4490</v>
      </c>
      <c r="C2750" s="1805" t="s">
        <v>66</v>
      </c>
      <c r="D2750" s="1805">
        <v>31.07</v>
      </c>
      <c r="E2750" s="1805">
        <v>16572</v>
      </c>
      <c r="F2750" s="1805">
        <f>D2750*E2750</f>
        <v>514892.04</v>
      </c>
      <c r="G2750" s="1805">
        <v>0</v>
      </c>
      <c r="H2750" s="1805">
        <f>D2750*G2750</f>
        <v>0</v>
      </c>
      <c r="I2750" s="1810">
        <v>44755</v>
      </c>
      <c r="J2750" s="1810">
        <v>45838</v>
      </c>
      <c r="K2750" s="1805"/>
      <c r="L2750" s="1805"/>
      <c r="M2750" s="1805"/>
      <c r="N2750" s="1805">
        <v>133</v>
      </c>
      <c r="O2750" s="1805">
        <v>124</v>
      </c>
      <c r="P2750" s="1805">
        <v>381</v>
      </c>
      <c r="Q2750" s="1805"/>
      <c r="R2750" s="1805"/>
      <c r="S2750" s="1805"/>
      <c r="T2750" s="1805"/>
      <c r="U2750" s="1805"/>
      <c r="V2750" s="1805"/>
      <c r="W2750" s="1805"/>
      <c r="X2750" s="1805"/>
      <c r="Y2750" s="1805"/>
      <c r="Z2750" s="1805"/>
      <c r="AA2750" s="1805"/>
      <c r="AB2750" s="1805"/>
      <c r="AC2750" s="1807">
        <f>E2750+G2750-N2750-O2750-AA2750-P2750-Q2750-R2750-S2750-T2750-U2750-V2750-W2750-X2750-Y2750</f>
        <v>15934</v>
      </c>
      <c r="AD2750" s="1808">
        <f>D2750*AC2750</f>
        <v>495069.38</v>
      </c>
      <c r="AE2750" s="1268">
        <f>(J2750-"01.04.2023")/30</f>
        <v>27.366666666666667</v>
      </c>
      <c r="AF2750" s="1268">
        <f>(N2750+O2750+P2750+Q2750+R2750+S2750+T2750+U2750+V2750+W2750+X2750+Y2750)/3</f>
        <v>212.66666666666666</v>
      </c>
      <c r="AG2750" s="1268">
        <f>AC2750/AF2750</f>
        <v>74.924764890282134</v>
      </c>
      <c r="AH2750" s="1268">
        <f>AG2750-AE2750</f>
        <v>47.558098223615467</v>
      </c>
      <c r="AI2750" s="1268">
        <f>AC2750-(AE2750*AF2750)</f>
        <v>10114.022222222222</v>
      </c>
      <c r="AJ2750" s="1809"/>
    </row>
    <row r="2751" spans="1:36" ht="15.75">
      <c r="A2751" s="1803">
        <v>5</v>
      </c>
      <c r="B2751" s="1821" t="s">
        <v>4491</v>
      </c>
      <c r="C2751" s="1805" t="s">
        <v>66</v>
      </c>
      <c r="D2751" s="1805">
        <v>1</v>
      </c>
      <c r="E2751" s="1805">
        <v>64800</v>
      </c>
      <c r="F2751" s="1805">
        <f>D2751*E2751</f>
        <v>64800</v>
      </c>
      <c r="G2751" s="1805">
        <v>0</v>
      </c>
      <c r="H2751" s="1805">
        <f>D2751*G2751</f>
        <v>0</v>
      </c>
      <c r="I2751" s="1810">
        <v>44755</v>
      </c>
      <c r="J2751" s="1810">
        <v>46022</v>
      </c>
      <c r="K2751" s="1805"/>
      <c r="L2751" s="1805"/>
      <c r="M2751" s="1805"/>
      <c r="N2751" s="1805">
        <v>70</v>
      </c>
      <c r="O2751" s="1805">
        <v>320</v>
      </c>
      <c r="P2751" s="1805">
        <v>230</v>
      </c>
      <c r="Q2751" s="1805"/>
      <c r="R2751" s="1805"/>
      <c r="S2751" s="1805"/>
      <c r="T2751" s="1805"/>
      <c r="U2751" s="1805"/>
      <c r="V2751" s="1805"/>
      <c r="W2751" s="1805"/>
      <c r="X2751" s="1805"/>
      <c r="Y2751" s="1805"/>
      <c r="Z2751" s="1805"/>
      <c r="AA2751" s="1805"/>
      <c r="AB2751" s="1805"/>
      <c r="AC2751" s="1807">
        <f>E2751+G2751-N2751-O2751-AA2751-P2751-Q2751-R2751-S2751-T2751-U2751-V2751-W2751-X2751-Y2751</f>
        <v>64180</v>
      </c>
      <c r="AD2751" s="1808">
        <f>D2751*AC2751</f>
        <v>64180</v>
      </c>
      <c r="AE2751" s="1268">
        <f>(J2751-"01.04.2023")/30</f>
        <v>33.5</v>
      </c>
      <c r="AF2751" s="1268">
        <f>(N2751+O2751+P2751+Q2751+R2751+S2751+T2751+U2751+V2751+W2751+X2751+Y2751)/3</f>
        <v>206.66666666666666</v>
      </c>
      <c r="AG2751" s="1268">
        <f>AC2751/AF2751</f>
        <v>310.54838709677421</v>
      </c>
      <c r="AH2751" s="1268">
        <f>AG2751-AE2751</f>
        <v>277.04838709677421</v>
      </c>
      <c r="AI2751" s="1268">
        <f>AC2751-(AE2751*AF2751)</f>
        <v>57256.666666666664</v>
      </c>
      <c r="AJ2751" s="1809"/>
    </row>
    <row r="2752" spans="1:36" ht="15.75">
      <c r="A2752" s="4773" t="s">
        <v>5136</v>
      </c>
      <c r="B2752" s="4773"/>
      <c r="C2752" s="4773"/>
      <c r="D2752" s="4773"/>
      <c r="E2752" s="4773"/>
      <c r="F2752" s="4773"/>
      <c r="G2752" s="4773"/>
      <c r="H2752" s="4773"/>
      <c r="I2752" s="4773"/>
      <c r="J2752" s="4773"/>
      <c r="K2752" s="4773"/>
      <c r="L2752" s="4773"/>
      <c r="M2752" s="4773"/>
      <c r="N2752" s="4773"/>
      <c r="O2752" s="4773"/>
      <c r="P2752" s="4773"/>
      <c r="Q2752" s="4773"/>
      <c r="R2752" s="4773"/>
      <c r="S2752" s="4773"/>
      <c r="T2752" s="4773"/>
      <c r="U2752" s="4773"/>
      <c r="V2752" s="4773"/>
      <c r="W2752" s="4773"/>
      <c r="X2752" s="4773"/>
      <c r="Y2752" s="4773"/>
      <c r="Z2752" s="4773"/>
      <c r="AA2752" s="4773"/>
      <c r="AB2752" s="4773"/>
      <c r="AC2752" s="4773"/>
      <c r="AD2752" s="4773"/>
      <c r="AE2752" s="4773"/>
      <c r="AF2752" s="4773"/>
      <c r="AG2752" s="4773"/>
      <c r="AH2752" s="4773"/>
      <c r="AI2752" s="4773"/>
      <c r="AJ2752" s="4773"/>
    </row>
    <row r="2753" spans="1:36" ht="15.75">
      <c r="A2753" s="1803">
        <v>1</v>
      </c>
      <c r="B2753" s="1804" t="s">
        <v>4552</v>
      </c>
      <c r="C2753" s="1815" t="s">
        <v>177</v>
      </c>
      <c r="D2753" s="1805">
        <v>1</v>
      </c>
      <c r="E2753" s="1805">
        <v>720</v>
      </c>
      <c r="F2753" s="1805">
        <f t="shared" ref="F2753:F2774" si="966">D2753*E2753</f>
        <v>720</v>
      </c>
      <c r="G2753" s="1805">
        <v>0</v>
      </c>
      <c r="H2753" s="1805">
        <f t="shared" ref="H2753:H2774" si="967">D2753*G2753</f>
        <v>0</v>
      </c>
      <c r="I2753" s="1810">
        <v>44791</v>
      </c>
      <c r="J2753" s="1810">
        <v>45138</v>
      </c>
      <c r="K2753" s="1805"/>
      <c r="L2753" s="1805"/>
      <c r="M2753" s="1805"/>
      <c r="N2753" s="1805">
        <v>0</v>
      </c>
      <c r="O2753" s="1805">
        <v>0</v>
      </c>
      <c r="P2753" s="1805">
        <v>0</v>
      </c>
      <c r="Q2753" s="1805"/>
      <c r="R2753" s="1805"/>
      <c r="S2753" s="1805"/>
      <c r="T2753" s="1805"/>
      <c r="U2753" s="1805"/>
      <c r="V2753" s="1805"/>
      <c r="W2753" s="1805"/>
      <c r="X2753" s="1805"/>
      <c r="Y2753" s="1805"/>
      <c r="Z2753" s="1805"/>
      <c r="AA2753" s="1805"/>
      <c r="AB2753" s="1805"/>
      <c r="AC2753" s="1807">
        <f t="shared" ref="AC2753:AC2774" si="968">E2753+G2753-N2753-O2753-AA2753-P2753-Q2753-R2753-S2753-T2753-U2753-V2753-W2753-X2753-Y2753</f>
        <v>720</v>
      </c>
      <c r="AD2753" s="1808">
        <f t="shared" ref="AD2753:AD2774" si="969">D2753*AC2753</f>
        <v>720</v>
      </c>
      <c r="AE2753" s="1268">
        <f t="shared" ref="AE2753:AE2774" si="970">(J2753-"01.04.2023")/30</f>
        <v>4.0333333333333332</v>
      </c>
      <c r="AF2753" s="1268">
        <f t="shared" ref="AF2753:AF2774" si="971">(N2753+O2753+P2753+Q2753+R2753+S2753+T2753+U2753+V2753+W2753+X2753+Y2753)/3</f>
        <v>0</v>
      </c>
      <c r="AG2753" s="1268" t="e">
        <f t="shared" ref="AG2753:AG2774" si="972">AC2753/AF2753</f>
        <v>#DIV/0!</v>
      </c>
      <c r="AH2753" s="1268" t="e">
        <f t="shared" ref="AH2753:AH2774" si="973">AG2753-AE2753</f>
        <v>#DIV/0!</v>
      </c>
      <c r="AI2753" s="1268">
        <f t="shared" ref="AI2753:AI2774" si="974">AC2753-(AE2753*AF2753)</f>
        <v>720</v>
      </c>
      <c r="AJ2753" s="1809"/>
    </row>
    <row r="2754" spans="1:36" ht="15.75">
      <c r="A2754" s="1803">
        <v>2</v>
      </c>
      <c r="B2754" s="1821" t="s">
        <v>5709</v>
      </c>
      <c r="C2754" s="1805" t="s">
        <v>5710</v>
      </c>
      <c r="D2754" s="1805">
        <v>2.8584999999999998</v>
      </c>
      <c r="E2754" s="1805">
        <v>1656</v>
      </c>
      <c r="F2754" s="1805">
        <f t="shared" si="966"/>
        <v>4733.6759999999995</v>
      </c>
      <c r="G2754" s="1805">
        <v>0</v>
      </c>
      <c r="H2754" s="1805">
        <f t="shared" si="967"/>
        <v>0</v>
      </c>
      <c r="I2754" s="1810">
        <v>44810</v>
      </c>
      <c r="J2754" s="1810">
        <v>45100</v>
      </c>
      <c r="K2754" s="1805"/>
      <c r="L2754" s="1805"/>
      <c r="M2754" s="1805"/>
      <c r="N2754" s="1805">
        <v>144</v>
      </c>
      <c r="O2754" s="1805">
        <v>364</v>
      </c>
      <c r="P2754" s="1805">
        <v>544</v>
      </c>
      <c r="Q2754" s="1805"/>
      <c r="R2754" s="1805"/>
      <c r="S2754" s="1805"/>
      <c r="T2754" s="1805"/>
      <c r="U2754" s="1805"/>
      <c r="V2754" s="1805"/>
      <c r="W2754" s="1805"/>
      <c r="X2754" s="1805"/>
      <c r="Y2754" s="1805"/>
      <c r="Z2754" s="1805"/>
      <c r="AA2754" s="1805"/>
      <c r="AB2754" s="1805"/>
      <c r="AC2754" s="1807">
        <f t="shared" si="968"/>
        <v>604</v>
      </c>
      <c r="AD2754" s="1808">
        <f t="shared" si="969"/>
        <v>1726.5339999999999</v>
      </c>
      <c r="AE2754" s="1268">
        <f t="shared" si="970"/>
        <v>2.7666666666666666</v>
      </c>
      <c r="AF2754" s="1268">
        <f t="shared" si="971"/>
        <v>350.66666666666669</v>
      </c>
      <c r="AG2754" s="1268">
        <f t="shared" si="972"/>
        <v>1.7224334600760456</v>
      </c>
      <c r="AH2754" s="1268">
        <f t="shared" si="973"/>
        <v>-1.044233206590621</v>
      </c>
      <c r="AI2754" s="1268">
        <f t="shared" si="974"/>
        <v>-366.17777777777781</v>
      </c>
      <c r="AJ2754" s="1809"/>
    </row>
    <row r="2755" spans="1:36" ht="47.25" customHeight="1">
      <c r="A2755" s="1803">
        <v>3</v>
      </c>
      <c r="B2755" s="1821" t="s">
        <v>5711</v>
      </c>
      <c r="C2755" s="1805" t="s">
        <v>262</v>
      </c>
      <c r="D2755" s="1805">
        <v>1</v>
      </c>
      <c r="E2755" s="1805">
        <v>1460</v>
      </c>
      <c r="F2755" s="1805">
        <f t="shared" si="966"/>
        <v>1460</v>
      </c>
      <c r="G2755" s="1805">
        <v>0</v>
      </c>
      <c r="H2755" s="1805">
        <f t="shared" si="967"/>
        <v>0</v>
      </c>
      <c r="I2755" s="1810">
        <v>44810</v>
      </c>
      <c r="J2755" s="1810">
        <v>45138</v>
      </c>
      <c r="K2755" s="1805"/>
      <c r="L2755" s="1805"/>
      <c r="M2755" s="1805"/>
      <c r="N2755" s="1805">
        <v>0</v>
      </c>
      <c r="O2755" s="1805">
        <v>0</v>
      </c>
      <c r="P2755" s="1805">
        <v>0</v>
      </c>
      <c r="Q2755" s="1805"/>
      <c r="R2755" s="1805"/>
      <c r="S2755" s="1805"/>
      <c r="T2755" s="1805"/>
      <c r="U2755" s="1805"/>
      <c r="V2755" s="1805"/>
      <c r="W2755" s="1805"/>
      <c r="X2755" s="1805"/>
      <c r="Y2755" s="1805"/>
      <c r="Z2755" s="1805"/>
      <c r="AA2755" s="1805"/>
      <c r="AB2755" s="1805"/>
      <c r="AC2755" s="1807">
        <f t="shared" si="968"/>
        <v>1460</v>
      </c>
      <c r="AD2755" s="1808">
        <f t="shared" si="969"/>
        <v>1460</v>
      </c>
      <c r="AE2755" s="1268">
        <f t="shared" si="970"/>
        <v>4.0333333333333332</v>
      </c>
      <c r="AF2755" s="1268">
        <f t="shared" si="971"/>
        <v>0</v>
      </c>
      <c r="AG2755" s="1268" t="e">
        <f t="shared" si="972"/>
        <v>#DIV/0!</v>
      </c>
      <c r="AH2755" s="1268" t="e">
        <f t="shared" si="973"/>
        <v>#DIV/0!</v>
      </c>
      <c r="AI2755" s="1268">
        <f t="shared" si="974"/>
        <v>1460</v>
      </c>
      <c r="AJ2755" s="1809"/>
    </row>
    <row r="2756" spans="1:36" ht="15.75" customHeight="1">
      <c r="A2756" s="1803">
        <v>7</v>
      </c>
      <c r="B2756" s="1821" t="s">
        <v>6130</v>
      </c>
      <c r="C2756" s="1821" t="s">
        <v>262</v>
      </c>
      <c r="D2756" s="1821">
        <v>1</v>
      </c>
      <c r="E2756" s="1805">
        <v>15790</v>
      </c>
      <c r="F2756" s="1805">
        <f t="shared" si="966"/>
        <v>15790</v>
      </c>
      <c r="G2756" s="1805">
        <v>0</v>
      </c>
      <c r="H2756" s="1805">
        <f t="shared" si="967"/>
        <v>0</v>
      </c>
      <c r="I2756" s="1810">
        <v>44865</v>
      </c>
      <c r="J2756" s="1810">
        <v>45138</v>
      </c>
      <c r="K2756" s="1805"/>
      <c r="L2756" s="1805"/>
      <c r="M2756" s="1805"/>
      <c r="N2756" s="1805">
        <v>7920</v>
      </c>
      <c r="O2756" s="1805">
        <v>5520</v>
      </c>
      <c r="P2756" s="1805">
        <v>0</v>
      </c>
      <c r="Q2756" s="1805"/>
      <c r="R2756" s="1805"/>
      <c r="S2756" s="1805"/>
      <c r="T2756" s="1805"/>
      <c r="U2756" s="1805"/>
      <c r="V2756" s="1805"/>
      <c r="W2756" s="1805"/>
      <c r="X2756" s="1805"/>
      <c r="Y2756" s="1805"/>
      <c r="Z2756" s="1805"/>
      <c r="AA2756" s="1805"/>
      <c r="AB2756" s="1805"/>
      <c r="AC2756" s="1807">
        <f t="shared" si="968"/>
        <v>2350</v>
      </c>
      <c r="AD2756" s="1808">
        <f t="shared" si="969"/>
        <v>2350</v>
      </c>
      <c r="AE2756" s="1268">
        <f t="shared" si="970"/>
        <v>4.0333333333333332</v>
      </c>
      <c r="AF2756" s="1268">
        <f t="shared" si="971"/>
        <v>4480</v>
      </c>
      <c r="AG2756" s="1268">
        <f t="shared" si="972"/>
        <v>0.5245535714285714</v>
      </c>
      <c r="AH2756" s="1268">
        <f t="shared" si="973"/>
        <v>-3.508779761904762</v>
      </c>
      <c r="AI2756" s="1268">
        <f t="shared" si="974"/>
        <v>-15719.333333333332</v>
      </c>
      <c r="AJ2756" s="1809"/>
    </row>
    <row r="2757" spans="1:36" ht="15.75">
      <c r="A2757" s="1803">
        <v>8</v>
      </c>
      <c r="B2757" s="1821" t="s">
        <v>5950</v>
      </c>
      <c r="C2757" s="1821" t="s">
        <v>66</v>
      </c>
      <c r="D2757" s="1821">
        <v>1</v>
      </c>
      <c r="E2757" s="1805">
        <v>190</v>
      </c>
      <c r="F2757" s="1805">
        <f t="shared" si="966"/>
        <v>190</v>
      </c>
      <c r="G2757" s="1805">
        <v>0</v>
      </c>
      <c r="H2757" s="1805">
        <f t="shared" si="967"/>
        <v>0</v>
      </c>
      <c r="I2757" s="1810">
        <v>44865</v>
      </c>
      <c r="J2757" s="1810"/>
      <c r="K2757" s="1805"/>
      <c r="L2757" s="1805"/>
      <c r="M2757" s="1805"/>
      <c r="N2757" s="1805">
        <v>0</v>
      </c>
      <c r="O2757" s="1805">
        <v>3</v>
      </c>
      <c r="P2757" s="1805">
        <v>0</v>
      </c>
      <c r="Q2757" s="1805"/>
      <c r="R2757" s="1805"/>
      <c r="S2757" s="1805"/>
      <c r="T2757" s="1805"/>
      <c r="U2757" s="1805"/>
      <c r="V2757" s="1805"/>
      <c r="W2757" s="1805"/>
      <c r="X2757" s="1805"/>
      <c r="Y2757" s="1805"/>
      <c r="Z2757" s="1805"/>
      <c r="AA2757" s="1805"/>
      <c r="AB2757" s="1805"/>
      <c r="AC2757" s="1807">
        <f t="shared" si="968"/>
        <v>187</v>
      </c>
      <c r="AD2757" s="1808">
        <f t="shared" si="969"/>
        <v>187</v>
      </c>
      <c r="AE2757" s="1268">
        <f t="shared" si="970"/>
        <v>-1500.5666666666666</v>
      </c>
      <c r="AF2757" s="1268">
        <f t="shared" si="971"/>
        <v>1</v>
      </c>
      <c r="AG2757" s="1268">
        <f t="shared" si="972"/>
        <v>187</v>
      </c>
      <c r="AH2757" s="1268">
        <f t="shared" si="973"/>
        <v>1687.5666666666666</v>
      </c>
      <c r="AI2757" s="1268">
        <f t="shared" si="974"/>
        <v>1687.5666666666666</v>
      </c>
      <c r="AJ2757" s="1809"/>
    </row>
    <row r="2758" spans="1:36" ht="15.75">
      <c r="A2758" s="1803">
        <v>9</v>
      </c>
      <c r="B2758" s="1821" t="s">
        <v>6741</v>
      </c>
      <c r="C2758" s="1821" t="s">
        <v>66</v>
      </c>
      <c r="D2758" s="1821">
        <v>1</v>
      </c>
      <c r="E2758" s="1805">
        <v>5000</v>
      </c>
      <c r="F2758" s="1805">
        <f t="shared" si="966"/>
        <v>5000</v>
      </c>
      <c r="G2758" s="1805">
        <v>0</v>
      </c>
      <c r="H2758" s="1805">
        <f t="shared" si="967"/>
        <v>0</v>
      </c>
      <c r="I2758" s="1810" t="s">
        <v>6742</v>
      </c>
      <c r="J2758" s="1810"/>
      <c r="K2758" s="1805"/>
      <c r="L2758" s="1805"/>
      <c r="M2758" s="1805"/>
      <c r="N2758" s="1805">
        <v>0</v>
      </c>
      <c r="O2758" s="1805">
        <v>200</v>
      </c>
      <c r="P2758" s="1805">
        <v>150</v>
      </c>
      <c r="Q2758" s="1805"/>
      <c r="R2758" s="1805"/>
      <c r="S2758" s="1805"/>
      <c r="T2758" s="1805"/>
      <c r="U2758" s="1805"/>
      <c r="V2758" s="1805"/>
      <c r="W2758" s="1805"/>
      <c r="X2758" s="1805"/>
      <c r="Y2758" s="1805"/>
      <c r="Z2758" s="1805"/>
      <c r="AA2758" s="1805"/>
      <c r="AB2758" s="1805"/>
      <c r="AC2758" s="1807">
        <f t="shared" si="968"/>
        <v>4650</v>
      </c>
      <c r="AD2758" s="1808">
        <f t="shared" si="969"/>
        <v>4650</v>
      </c>
      <c r="AE2758" s="1268">
        <f t="shared" si="970"/>
        <v>-1500.5666666666666</v>
      </c>
      <c r="AF2758" s="1268">
        <f t="shared" si="971"/>
        <v>116.66666666666667</v>
      </c>
      <c r="AG2758" s="1268">
        <f t="shared" si="972"/>
        <v>39.857142857142854</v>
      </c>
      <c r="AH2758" s="1268">
        <f t="shared" si="973"/>
        <v>1540.4238095238095</v>
      </c>
      <c r="AI2758" s="1268">
        <f t="shared" si="974"/>
        <v>179716.11111111112</v>
      </c>
      <c r="AJ2758" s="1809"/>
    </row>
    <row r="2759" spans="1:36" ht="31.5">
      <c r="A2759" s="1803">
        <v>10</v>
      </c>
      <c r="B2759" s="1821" t="s">
        <v>7462</v>
      </c>
      <c r="C2759" s="1821" t="s">
        <v>177</v>
      </c>
      <c r="D2759" s="1821">
        <v>1</v>
      </c>
      <c r="E2759" s="1805">
        <v>240</v>
      </c>
      <c r="F2759" s="1805">
        <f t="shared" si="966"/>
        <v>240</v>
      </c>
      <c r="G2759" s="1805">
        <v>0</v>
      </c>
      <c r="H2759" s="1805">
        <f t="shared" si="967"/>
        <v>0</v>
      </c>
      <c r="I2759" s="1810">
        <v>44907</v>
      </c>
      <c r="J2759" s="1810">
        <v>45079</v>
      </c>
      <c r="K2759" s="1805"/>
      <c r="L2759" s="1805"/>
      <c r="M2759" s="1805"/>
      <c r="N2759" s="1805">
        <v>180</v>
      </c>
      <c r="O2759" s="1805">
        <v>0</v>
      </c>
      <c r="P2759" s="1805">
        <v>0</v>
      </c>
      <c r="Q2759" s="1805"/>
      <c r="R2759" s="1805"/>
      <c r="S2759" s="1805"/>
      <c r="T2759" s="1805"/>
      <c r="U2759" s="1805"/>
      <c r="V2759" s="1805"/>
      <c r="W2759" s="1805"/>
      <c r="X2759" s="1805"/>
      <c r="Y2759" s="1805"/>
      <c r="Z2759" s="1805"/>
      <c r="AA2759" s="1805"/>
      <c r="AB2759" s="1805"/>
      <c r="AC2759" s="1807">
        <f t="shared" si="968"/>
        <v>60</v>
      </c>
      <c r="AD2759" s="1808">
        <f t="shared" si="969"/>
        <v>60</v>
      </c>
      <c r="AE2759" s="1268">
        <f t="shared" si="970"/>
        <v>2.0666666666666669</v>
      </c>
      <c r="AF2759" s="1268">
        <f t="shared" si="971"/>
        <v>60</v>
      </c>
      <c r="AG2759" s="1268">
        <f t="shared" si="972"/>
        <v>1</v>
      </c>
      <c r="AH2759" s="1268">
        <f t="shared" si="973"/>
        <v>-1.0666666666666669</v>
      </c>
      <c r="AI2759" s="1268">
        <f t="shared" si="974"/>
        <v>-64.000000000000014</v>
      </c>
      <c r="AJ2759" s="1809"/>
    </row>
    <row r="2760" spans="1:36" ht="15.75" customHeight="1">
      <c r="A2760" s="1803">
        <v>12</v>
      </c>
      <c r="B2760" s="1821" t="s">
        <v>7170</v>
      </c>
      <c r="C2760" s="1821" t="s">
        <v>177</v>
      </c>
      <c r="D2760" s="1821">
        <v>1</v>
      </c>
      <c r="E2760" s="1805">
        <v>60</v>
      </c>
      <c r="F2760" s="1805">
        <f t="shared" si="966"/>
        <v>60</v>
      </c>
      <c r="G2760" s="1805">
        <v>0</v>
      </c>
      <c r="H2760" s="1805">
        <f t="shared" si="967"/>
        <v>0</v>
      </c>
      <c r="I2760" s="1810">
        <v>44907</v>
      </c>
      <c r="J2760" s="1810">
        <v>45169</v>
      </c>
      <c r="K2760" s="1805"/>
      <c r="L2760" s="1805"/>
      <c r="M2760" s="1805"/>
      <c r="N2760" s="1805">
        <v>30</v>
      </c>
      <c r="O2760" s="1805">
        <v>0</v>
      </c>
      <c r="P2760" s="1805">
        <v>0</v>
      </c>
      <c r="Q2760" s="1805"/>
      <c r="R2760" s="1805"/>
      <c r="S2760" s="1805"/>
      <c r="T2760" s="1805"/>
      <c r="U2760" s="1805"/>
      <c r="V2760" s="1805"/>
      <c r="W2760" s="1805"/>
      <c r="X2760" s="1805"/>
      <c r="Y2760" s="1805"/>
      <c r="Z2760" s="1805"/>
      <c r="AA2760" s="1805"/>
      <c r="AB2760" s="1805"/>
      <c r="AC2760" s="1807">
        <f t="shared" si="968"/>
        <v>30</v>
      </c>
      <c r="AD2760" s="1808">
        <f t="shared" si="969"/>
        <v>30</v>
      </c>
      <c r="AE2760" s="1268">
        <f t="shared" si="970"/>
        <v>5.0666666666666664</v>
      </c>
      <c r="AF2760" s="1268">
        <f t="shared" si="971"/>
        <v>10</v>
      </c>
      <c r="AG2760" s="1268">
        <f t="shared" si="972"/>
        <v>3</v>
      </c>
      <c r="AH2760" s="1268">
        <f t="shared" si="973"/>
        <v>-2.0666666666666664</v>
      </c>
      <c r="AI2760" s="1268">
        <f t="shared" si="974"/>
        <v>-20.666666666666664</v>
      </c>
      <c r="AJ2760" s="1809"/>
    </row>
    <row r="2761" spans="1:36" ht="31.5">
      <c r="A2761" s="1803">
        <v>13</v>
      </c>
      <c r="B2761" s="1821" t="s">
        <v>7464</v>
      </c>
      <c r="C2761" s="1821" t="s">
        <v>186</v>
      </c>
      <c r="D2761" s="1821">
        <v>1</v>
      </c>
      <c r="E2761" s="1805">
        <v>112</v>
      </c>
      <c r="F2761" s="1805">
        <f t="shared" si="966"/>
        <v>112</v>
      </c>
      <c r="G2761" s="1805">
        <v>0</v>
      </c>
      <c r="H2761" s="1805">
        <f t="shared" si="967"/>
        <v>0</v>
      </c>
      <c r="I2761" s="1810">
        <v>44907</v>
      </c>
      <c r="J2761" s="1810">
        <v>45190</v>
      </c>
      <c r="K2761" s="1805"/>
      <c r="L2761" s="1805"/>
      <c r="M2761" s="1805"/>
      <c r="N2761" s="1805">
        <v>56</v>
      </c>
      <c r="O2761" s="1805">
        <v>42</v>
      </c>
      <c r="P2761" s="1805">
        <v>0</v>
      </c>
      <c r="Q2761" s="1805"/>
      <c r="R2761" s="1805"/>
      <c r="S2761" s="1805"/>
      <c r="T2761" s="1805"/>
      <c r="U2761" s="1805"/>
      <c r="V2761" s="1805"/>
      <c r="W2761" s="1805"/>
      <c r="X2761" s="1805"/>
      <c r="Y2761" s="1805"/>
      <c r="Z2761" s="1805"/>
      <c r="AA2761" s="1805"/>
      <c r="AB2761" s="1805"/>
      <c r="AC2761" s="1807">
        <f t="shared" si="968"/>
        <v>14</v>
      </c>
      <c r="AD2761" s="1808">
        <f t="shared" si="969"/>
        <v>14</v>
      </c>
      <c r="AE2761" s="1268">
        <f t="shared" si="970"/>
        <v>5.7666666666666666</v>
      </c>
      <c r="AF2761" s="1268">
        <f t="shared" si="971"/>
        <v>32.666666666666664</v>
      </c>
      <c r="AG2761" s="1268">
        <f t="shared" si="972"/>
        <v>0.4285714285714286</v>
      </c>
      <c r="AH2761" s="1268">
        <f t="shared" si="973"/>
        <v>-5.3380952380952378</v>
      </c>
      <c r="AI2761" s="1268">
        <f t="shared" si="974"/>
        <v>-174.37777777777777</v>
      </c>
      <c r="AJ2761" s="1809"/>
    </row>
    <row r="2762" spans="1:36" ht="31.5">
      <c r="A2762" s="1803">
        <v>14</v>
      </c>
      <c r="B2762" s="1821" t="s">
        <v>7092</v>
      </c>
      <c r="C2762" s="1821" t="s">
        <v>181</v>
      </c>
      <c r="D2762" s="1821">
        <v>1</v>
      </c>
      <c r="E2762" s="1805">
        <v>2000</v>
      </c>
      <c r="F2762" s="1805">
        <f t="shared" si="966"/>
        <v>2000</v>
      </c>
      <c r="G2762" s="1805">
        <v>0</v>
      </c>
      <c r="H2762" s="1805">
        <f t="shared" si="967"/>
        <v>0</v>
      </c>
      <c r="I2762" s="1810">
        <v>44907</v>
      </c>
      <c r="J2762" s="1810">
        <v>45978</v>
      </c>
      <c r="K2762" s="1805"/>
      <c r="L2762" s="1805"/>
      <c r="M2762" s="1805"/>
      <c r="N2762" s="1805">
        <v>0</v>
      </c>
      <c r="O2762" s="1805">
        <v>0</v>
      </c>
      <c r="P2762" s="1805">
        <v>0</v>
      </c>
      <c r="Q2762" s="1805"/>
      <c r="R2762" s="1805"/>
      <c r="S2762" s="1805"/>
      <c r="T2762" s="1805"/>
      <c r="U2762" s="1805"/>
      <c r="V2762" s="1805"/>
      <c r="W2762" s="1805"/>
      <c r="X2762" s="1805"/>
      <c r="Y2762" s="1805"/>
      <c r="Z2762" s="1805"/>
      <c r="AA2762" s="1805"/>
      <c r="AB2762" s="1805"/>
      <c r="AC2762" s="1807">
        <f t="shared" si="968"/>
        <v>2000</v>
      </c>
      <c r="AD2762" s="1808">
        <f t="shared" si="969"/>
        <v>2000</v>
      </c>
      <c r="AE2762" s="1268">
        <f t="shared" si="970"/>
        <v>32.033333333333331</v>
      </c>
      <c r="AF2762" s="1268">
        <f t="shared" si="971"/>
        <v>0</v>
      </c>
      <c r="AG2762" s="1268" t="e">
        <f t="shared" si="972"/>
        <v>#DIV/0!</v>
      </c>
      <c r="AH2762" s="1268" t="e">
        <f t="shared" si="973"/>
        <v>#DIV/0!</v>
      </c>
      <c r="AI2762" s="1268">
        <f t="shared" si="974"/>
        <v>2000</v>
      </c>
      <c r="AJ2762" s="1809"/>
    </row>
    <row r="2763" spans="1:36" ht="31.5">
      <c r="A2763" s="1803">
        <v>15</v>
      </c>
      <c r="B2763" s="1821" t="s">
        <v>7093</v>
      </c>
      <c r="C2763" s="1821" t="s">
        <v>181</v>
      </c>
      <c r="D2763" s="1821">
        <v>1</v>
      </c>
      <c r="E2763" s="1805">
        <v>1000</v>
      </c>
      <c r="F2763" s="1805">
        <f t="shared" si="966"/>
        <v>1000</v>
      </c>
      <c r="G2763" s="1805">
        <v>0</v>
      </c>
      <c r="H2763" s="1805">
        <f t="shared" si="967"/>
        <v>0</v>
      </c>
      <c r="I2763" s="1810">
        <v>44907</v>
      </c>
      <c r="J2763" s="1810">
        <v>45931</v>
      </c>
      <c r="K2763" s="1805"/>
      <c r="L2763" s="1805"/>
      <c r="M2763" s="1805"/>
      <c r="N2763" s="1805">
        <v>0</v>
      </c>
      <c r="O2763" s="1805">
        <v>0</v>
      </c>
      <c r="P2763" s="1805">
        <v>0</v>
      </c>
      <c r="Q2763" s="1805"/>
      <c r="R2763" s="1805"/>
      <c r="S2763" s="1805"/>
      <c r="T2763" s="1805"/>
      <c r="U2763" s="1805"/>
      <c r="V2763" s="1805"/>
      <c r="W2763" s="1805"/>
      <c r="X2763" s="1805"/>
      <c r="Y2763" s="1805"/>
      <c r="Z2763" s="1805"/>
      <c r="AA2763" s="1805"/>
      <c r="AB2763" s="1805"/>
      <c r="AC2763" s="1807">
        <f t="shared" si="968"/>
        <v>1000</v>
      </c>
      <c r="AD2763" s="1808">
        <f t="shared" si="969"/>
        <v>1000</v>
      </c>
      <c r="AE2763" s="1268">
        <f t="shared" si="970"/>
        <v>30.466666666666665</v>
      </c>
      <c r="AF2763" s="1268">
        <f t="shared" si="971"/>
        <v>0</v>
      </c>
      <c r="AG2763" s="1268" t="e">
        <f t="shared" si="972"/>
        <v>#DIV/0!</v>
      </c>
      <c r="AH2763" s="1268" t="e">
        <f t="shared" si="973"/>
        <v>#DIV/0!</v>
      </c>
      <c r="AI2763" s="1268">
        <f t="shared" si="974"/>
        <v>1000</v>
      </c>
      <c r="AJ2763" s="1809"/>
    </row>
    <row r="2764" spans="1:36" ht="31.5">
      <c r="A2764" s="1803">
        <v>16</v>
      </c>
      <c r="B2764" s="1821" t="s">
        <v>7603</v>
      </c>
      <c r="C2764" s="1821" t="s">
        <v>181</v>
      </c>
      <c r="D2764" s="1821">
        <v>1</v>
      </c>
      <c r="E2764" s="1805">
        <v>2000</v>
      </c>
      <c r="F2764" s="1805">
        <f t="shared" si="966"/>
        <v>2000</v>
      </c>
      <c r="G2764" s="1805">
        <v>0</v>
      </c>
      <c r="H2764" s="1805">
        <f t="shared" si="967"/>
        <v>0</v>
      </c>
      <c r="I2764" s="1810">
        <v>44907</v>
      </c>
      <c r="J2764" s="1810">
        <v>45291</v>
      </c>
      <c r="K2764" s="1805"/>
      <c r="L2764" s="1805"/>
      <c r="M2764" s="1805"/>
      <c r="N2764" s="1805">
        <v>0</v>
      </c>
      <c r="O2764" s="1805">
        <v>0</v>
      </c>
      <c r="P2764" s="1805">
        <v>0</v>
      </c>
      <c r="Q2764" s="1805"/>
      <c r="R2764" s="1805"/>
      <c r="S2764" s="1805"/>
      <c r="T2764" s="1805"/>
      <c r="U2764" s="1805"/>
      <c r="V2764" s="1805"/>
      <c r="W2764" s="1805"/>
      <c r="X2764" s="1805"/>
      <c r="Y2764" s="1805"/>
      <c r="Z2764" s="1805"/>
      <c r="AA2764" s="1805"/>
      <c r="AB2764" s="1805"/>
      <c r="AC2764" s="1807">
        <f t="shared" si="968"/>
        <v>2000</v>
      </c>
      <c r="AD2764" s="1808">
        <f t="shared" si="969"/>
        <v>2000</v>
      </c>
      <c r="AE2764" s="1268">
        <f t="shared" si="970"/>
        <v>9.1333333333333329</v>
      </c>
      <c r="AF2764" s="1268">
        <f t="shared" si="971"/>
        <v>0</v>
      </c>
      <c r="AG2764" s="1268" t="e">
        <f t="shared" si="972"/>
        <v>#DIV/0!</v>
      </c>
      <c r="AH2764" s="1268" t="e">
        <f t="shared" si="973"/>
        <v>#DIV/0!</v>
      </c>
      <c r="AI2764" s="1268">
        <f t="shared" si="974"/>
        <v>2000</v>
      </c>
      <c r="AJ2764" s="1809"/>
    </row>
    <row r="2765" spans="1:36" ht="15.75">
      <c r="A2765" s="1803">
        <v>17</v>
      </c>
      <c r="B2765" s="1821" t="s">
        <v>8008</v>
      </c>
      <c r="C2765" s="1821" t="s">
        <v>181</v>
      </c>
      <c r="D2765" s="1821">
        <v>1</v>
      </c>
      <c r="E2765" s="1805">
        <v>150</v>
      </c>
      <c r="F2765" s="1805">
        <f t="shared" si="966"/>
        <v>150</v>
      </c>
      <c r="G2765" s="1805">
        <v>0</v>
      </c>
      <c r="H2765" s="1805">
        <f t="shared" si="967"/>
        <v>0</v>
      </c>
      <c r="I2765" s="1810">
        <v>44907</v>
      </c>
      <c r="J2765" s="1810">
        <v>45322</v>
      </c>
      <c r="K2765" s="1805"/>
      <c r="L2765" s="1805"/>
      <c r="M2765" s="1805"/>
      <c r="N2765" s="1805">
        <v>0</v>
      </c>
      <c r="O2765" s="1805">
        <v>0</v>
      </c>
      <c r="P2765" s="1805">
        <v>0</v>
      </c>
      <c r="Q2765" s="1805"/>
      <c r="R2765" s="1805"/>
      <c r="S2765" s="1805"/>
      <c r="T2765" s="1805"/>
      <c r="U2765" s="1805"/>
      <c r="V2765" s="1805"/>
      <c r="W2765" s="1805"/>
      <c r="X2765" s="1805"/>
      <c r="Y2765" s="1805"/>
      <c r="Z2765" s="1805"/>
      <c r="AA2765" s="1805"/>
      <c r="AB2765" s="1805"/>
      <c r="AC2765" s="1807">
        <f t="shared" si="968"/>
        <v>150</v>
      </c>
      <c r="AD2765" s="1808">
        <f t="shared" si="969"/>
        <v>150</v>
      </c>
      <c r="AE2765" s="1268">
        <f t="shared" si="970"/>
        <v>10.166666666666666</v>
      </c>
      <c r="AF2765" s="1268">
        <f t="shared" si="971"/>
        <v>0</v>
      </c>
      <c r="AG2765" s="1268" t="e">
        <f t="shared" si="972"/>
        <v>#DIV/0!</v>
      </c>
      <c r="AH2765" s="1268" t="e">
        <f t="shared" si="973"/>
        <v>#DIV/0!</v>
      </c>
      <c r="AI2765" s="1268">
        <f t="shared" si="974"/>
        <v>150</v>
      </c>
      <c r="AJ2765" s="1809"/>
    </row>
    <row r="2766" spans="1:36" ht="15.75">
      <c r="A2766" s="1803">
        <v>18</v>
      </c>
      <c r="B2766" s="1821" t="s">
        <v>6983</v>
      </c>
      <c r="C2766" s="1821" t="s">
        <v>186</v>
      </c>
      <c r="D2766" s="1821">
        <v>1</v>
      </c>
      <c r="E2766" s="1805">
        <v>10</v>
      </c>
      <c r="F2766" s="1805">
        <f t="shared" si="966"/>
        <v>10</v>
      </c>
      <c r="G2766" s="1805">
        <v>0</v>
      </c>
      <c r="H2766" s="1805">
        <f t="shared" si="967"/>
        <v>0</v>
      </c>
      <c r="I2766" s="1810">
        <v>44907</v>
      </c>
      <c r="J2766" s="1810">
        <v>45838</v>
      </c>
      <c r="K2766" s="1805"/>
      <c r="L2766" s="1805"/>
      <c r="M2766" s="1805"/>
      <c r="N2766" s="1805">
        <v>0</v>
      </c>
      <c r="O2766" s="1805">
        <v>0</v>
      </c>
      <c r="P2766" s="1805">
        <v>0</v>
      </c>
      <c r="Q2766" s="1805"/>
      <c r="R2766" s="1805"/>
      <c r="S2766" s="1805"/>
      <c r="T2766" s="1805"/>
      <c r="U2766" s="1805"/>
      <c r="V2766" s="1805"/>
      <c r="W2766" s="1805"/>
      <c r="X2766" s="1805"/>
      <c r="Y2766" s="1805"/>
      <c r="Z2766" s="1805"/>
      <c r="AA2766" s="1805"/>
      <c r="AB2766" s="1805"/>
      <c r="AC2766" s="1807">
        <f t="shared" si="968"/>
        <v>10</v>
      </c>
      <c r="AD2766" s="1808">
        <f t="shared" si="969"/>
        <v>10</v>
      </c>
      <c r="AE2766" s="1268">
        <f t="shared" si="970"/>
        <v>27.366666666666667</v>
      </c>
      <c r="AF2766" s="1268">
        <f t="shared" si="971"/>
        <v>0</v>
      </c>
      <c r="AG2766" s="1268" t="e">
        <f t="shared" si="972"/>
        <v>#DIV/0!</v>
      </c>
      <c r="AH2766" s="1268" t="e">
        <f t="shared" si="973"/>
        <v>#DIV/0!</v>
      </c>
      <c r="AI2766" s="1268">
        <f t="shared" si="974"/>
        <v>10</v>
      </c>
      <c r="AJ2766" s="1809"/>
    </row>
    <row r="2767" spans="1:36" ht="15.75">
      <c r="A2767" s="1803">
        <v>19</v>
      </c>
      <c r="B2767" s="1821" t="s">
        <v>6984</v>
      </c>
      <c r="C2767" s="1821" t="s">
        <v>186</v>
      </c>
      <c r="D2767" s="1821">
        <v>1</v>
      </c>
      <c r="E2767" s="1805">
        <v>10</v>
      </c>
      <c r="F2767" s="1805">
        <f t="shared" si="966"/>
        <v>10</v>
      </c>
      <c r="G2767" s="1805">
        <v>0</v>
      </c>
      <c r="H2767" s="1805">
        <f t="shared" si="967"/>
        <v>0</v>
      </c>
      <c r="I2767" s="1810">
        <v>44907</v>
      </c>
      <c r="J2767" s="1810">
        <v>45838</v>
      </c>
      <c r="K2767" s="1805"/>
      <c r="L2767" s="1805"/>
      <c r="M2767" s="1805"/>
      <c r="N2767" s="1805">
        <v>0</v>
      </c>
      <c r="O2767" s="1805">
        <v>0</v>
      </c>
      <c r="P2767" s="1805">
        <v>0</v>
      </c>
      <c r="Q2767" s="1805"/>
      <c r="R2767" s="1805"/>
      <c r="S2767" s="1805"/>
      <c r="T2767" s="1805"/>
      <c r="U2767" s="1805"/>
      <c r="V2767" s="1805"/>
      <c r="W2767" s="1805"/>
      <c r="X2767" s="1805"/>
      <c r="Y2767" s="1805"/>
      <c r="Z2767" s="1805"/>
      <c r="AA2767" s="1805"/>
      <c r="AB2767" s="1805"/>
      <c r="AC2767" s="1807">
        <f t="shared" si="968"/>
        <v>10</v>
      </c>
      <c r="AD2767" s="1808">
        <f t="shared" si="969"/>
        <v>10</v>
      </c>
      <c r="AE2767" s="1268">
        <f t="shared" si="970"/>
        <v>27.366666666666667</v>
      </c>
      <c r="AF2767" s="1268">
        <f t="shared" si="971"/>
        <v>0</v>
      </c>
      <c r="AG2767" s="1268" t="e">
        <f t="shared" si="972"/>
        <v>#DIV/0!</v>
      </c>
      <c r="AH2767" s="1268" t="e">
        <f t="shared" si="973"/>
        <v>#DIV/0!</v>
      </c>
      <c r="AI2767" s="1268">
        <f t="shared" si="974"/>
        <v>10</v>
      </c>
      <c r="AJ2767" s="1809"/>
    </row>
    <row r="2768" spans="1:36" ht="31.5">
      <c r="A2768" s="1803">
        <v>20</v>
      </c>
      <c r="B2768" s="1821" t="s">
        <v>7082</v>
      </c>
      <c r="C2768" s="1821" t="s">
        <v>181</v>
      </c>
      <c r="D2768" s="1821">
        <v>1</v>
      </c>
      <c r="E2768" s="1805">
        <v>986</v>
      </c>
      <c r="F2768" s="1805">
        <f t="shared" si="966"/>
        <v>986</v>
      </c>
      <c r="G2768" s="1805">
        <v>0</v>
      </c>
      <c r="H2768" s="1805">
        <f t="shared" si="967"/>
        <v>0</v>
      </c>
      <c r="I2768" s="1810">
        <v>44907</v>
      </c>
      <c r="J2768" s="1810">
        <v>45169</v>
      </c>
      <c r="K2768" s="1805"/>
      <c r="L2768" s="1805"/>
      <c r="M2768" s="1805"/>
      <c r="N2768" s="1805">
        <v>16</v>
      </c>
      <c r="O2768" s="1805">
        <v>48</v>
      </c>
      <c r="P2768" s="1805">
        <v>94</v>
      </c>
      <c r="Q2768" s="1805"/>
      <c r="R2768" s="1805"/>
      <c r="S2768" s="1805"/>
      <c r="T2768" s="1805"/>
      <c r="U2768" s="1805"/>
      <c r="V2768" s="1805"/>
      <c r="W2768" s="1805"/>
      <c r="X2768" s="1805"/>
      <c r="Y2768" s="1805"/>
      <c r="Z2768" s="1805"/>
      <c r="AA2768" s="1805"/>
      <c r="AB2768" s="1805"/>
      <c r="AC2768" s="1807">
        <f t="shared" si="968"/>
        <v>828</v>
      </c>
      <c r="AD2768" s="1808">
        <f t="shared" si="969"/>
        <v>828</v>
      </c>
      <c r="AE2768" s="1268">
        <f t="shared" si="970"/>
        <v>5.0666666666666664</v>
      </c>
      <c r="AF2768" s="1268">
        <f t="shared" si="971"/>
        <v>52.666666666666664</v>
      </c>
      <c r="AG2768" s="1268">
        <f t="shared" si="972"/>
        <v>15.721518987341772</v>
      </c>
      <c r="AH2768" s="1268">
        <f t="shared" si="973"/>
        <v>10.654852320675106</v>
      </c>
      <c r="AI2768" s="1268">
        <f t="shared" si="974"/>
        <v>561.15555555555557</v>
      </c>
      <c r="AJ2768" s="1809"/>
    </row>
    <row r="2769" spans="1:36" ht="31.5">
      <c r="A2769" s="1803">
        <v>21</v>
      </c>
      <c r="B2769" s="1821" t="s">
        <v>8009</v>
      </c>
      <c r="C2769" s="1821" t="s">
        <v>181</v>
      </c>
      <c r="D2769" s="1821">
        <v>1</v>
      </c>
      <c r="E2769" s="1805">
        <v>4000</v>
      </c>
      <c r="F2769" s="1805">
        <f t="shared" si="966"/>
        <v>4000</v>
      </c>
      <c r="G2769" s="1805">
        <v>0</v>
      </c>
      <c r="H2769" s="1805">
        <f t="shared" si="967"/>
        <v>0</v>
      </c>
      <c r="I2769" s="1810">
        <v>44907</v>
      </c>
      <c r="J2769" s="1810">
        <v>45869</v>
      </c>
      <c r="K2769" s="1805"/>
      <c r="L2769" s="1805"/>
      <c r="M2769" s="1805"/>
      <c r="N2769" s="1805">
        <v>0</v>
      </c>
      <c r="O2769" s="1805">
        <v>0</v>
      </c>
      <c r="P2769" s="1805">
        <v>0</v>
      </c>
      <c r="Q2769" s="1805"/>
      <c r="R2769" s="1805"/>
      <c r="S2769" s="1805"/>
      <c r="T2769" s="1805"/>
      <c r="U2769" s="1805"/>
      <c r="V2769" s="1805"/>
      <c r="W2769" s="1805"/>
      <c r="X2769" s="1805"/>
      <c r="Y2769" s="1805"/>
      <c r="Z2769" s="1805"/>
      <c r="AA2769" s="1805"/>
      <c r="AB2769" s="1805"/>
      <c r="AC2769" s="1807">
        <f t="shared" si="968"/>
        <v>4000</v>
      </c>
      <c r="AD2769" s="1808">
        <f t="shared" si="969"/>
        <v>4000</v>
      </c>
      <c r="AE2769" s="1268">
        <f t="shared" si="970"/>
        <v>28.4</v>
      </c>
      <c r="AF2769" s="1268">
        <f t="shared" si="971"/>
        <v>0</v>
      </c>
      <c r="AG2769" s="1268" t="e">
        <f t="shared" si="972"/>
        <v>#DIV/0!</v>
      </c>
      <c r="AH2769" s="1268" t="e">
        <f t="shared" si="973"/>
        <v>#DIV/0!</v>
      </c>
      <c r="AI2769" s="1268">
        <f t="shared" si="974"/>
        <v>4000</v>
      </c>
      <c r="AJ2769" s="1809"/>
    </row>
    <row r="2770" spans="1:36" ht="15.75">
      <c r="A2770" s="1803">
        <v>22</v>
      </c>
      <c r="B2770" s="1821" t="s">
        <v>8150</v>
      </c>
      <c r="C2770" s="1821" t="s">
        <v>8658</v>
      </c>
      <c r="D2770" s="1821">
        <v>6.57</v>
      </c>
      <c r="E2770" s="1805">
        <v>0</v>
      </c>
      <c r="F2770" s="1805">
        <f t="shared" si="966"/>
        <v>0</v>
      </c>
      <c r="G2770" s="1805">
        <v>3000</v>
      </c>
      <c r="H2770" s="1805">
        <f t="shared" si="967"/>
        <v>19710</v>
      </c>
      <c r="I2770" s="1810">
        <v>44930</v>
      </c>
      <c r="J2770" s="1810">
        <v>45382</v>
      </c>
      <c r="K2770" s="1805"/>
      <c r="L2770" s="1805"/>
      <c r="M2770" s="1805"/>
      <c r="N2770" s="1805">
        <v>2260</v>
      </c>
      <c r="O2770" s="1805">
        <v>180</v>
      </c>
      <c r="P2770" s="1805">
        <v>140</v>
      </c>
      <c r="Q2770" s="1805"/>
      <c r="R2770" s="1805"/>
      <c r="S2770" s="1805"/>
      <c r="T2770" s="1805"/>
      <c r="U2770" s="1805"/>
      <c r="V2770" s="1805"/>
      <c r="W2770" s="1805"/>
      <c r="X2770" s="1805"/>
      <c r="Y2770" s="1805"/>
      <c r="Z2770" s="1805"/>
      <c r="AA2770" s="1805"/>
      <c r="AB2770" s="1805"/>
      <c r="AC2770" s="1807">
        <f t="shared" si="968"/>
        <v>420</v>
      </c>
      <c r="AD2770" s="1808">
        <f t="shared" si="969"/>
        <v>2759.4</v>
      </c>
      <c r="AE2770" s="1268">
        <f t="shared" si="970"/>
        <v>12.166666666666666</v>
      </c>
      <c r="AF2770" s="1268">
        <f t="shared" si="971"/>
        <v>860</v>
      </c>
      <c r="AG2770" s="1268">
        <f t="shared" si="972"/>
        <v>0.48837209302325579</v>
      </c>
      <c r="AH2770" s="1268">
        <f t="shared" si="973"/>
        <v>-11.678294573643409</v>
      </c>
      <c r="AI2770" s="1268">
        <f t="shared" si="974"/>
        <v>-10043.333333333332</v>
      </c>
      <c r="AJ2770" s="1809"/>
    </row>
    <row r="2771" spans="1:36" ht="31.5">
      <c r="A2771" s="1803">
        <v>23</v>
      </c>
      <c r="B2771" s="1821" t="s">
        <v>8919</v>
      </c>
      <c r="C2771" s="1821" t="s">
        <v>177</v>
      </c>
      <c r="D2771" s="1821">
        <v>1</v>
      </c>
      <c r="E2771" s="1805">
        <v>0</v>
      </c>
      <c r="F2771" s="1805">
        <f t="shared" si="966"/>
        <v>0</v>
      </c>
      <c r="G2771" s="1805">
        <v>250</v>
      </c>
      <c r="H2771" s="1805">
        <f t="shared" si="967"/>
        <v>250</v>
      </c>
      <c r="I2771" s="1810">
        <v>44964</v>
      </c>
      <c r="J2771" s="1810">
        <v>45747</v>
      </c>
      <c r="K2771" s="1805"/>
      <c r="L2771" s="1805"/>
      <c r="M2771" s="1805"/>
      <c r="N2771" s="1805"/>
      <c r="O2771" s="1805">
        <v>0</v>
      </c>
      <c r="P2771" s="1805">
        <v>0</v>
      </c>
      <c r="Q2771" s="1805"/>
      <c r="R2771" s="1805"/>
      <c r="S2771" s="1805"/>
      <c r="T2771" s="1805"/>
      <c r="U2771" s="1805"/>
      <c r="V2771" s="1805"/>
      <c r="W2771" s="1805"/>
      <c r="X2771" s="1805"/>
      <c r="Y2771" s="1805"/>
      <c r="Z2771" s="1805"/>
      <c r="AA2771" s="1805"/>
      <c r="AB2771" s="1805"/>
      <c r="AC2771" s="1807">
        <f t="shared" si="968"/>
        <v>250</v>
      </c>
      <c r="AD2771" s="1808">
        <f t="shared" si="969"/>
        <v>250</v>
      </c>
      <c r="AE2771" s="1268">
        <f t="shared" si="970"/>
        <v>24.333333333333332</v>
      </c>
      <c r="AF2771" s="1268">
        <f t="shared" si="971"/>
        <v>0</v>
      </c>
      <c r="AG2771" s="1268" t="e">
        <f t="shared" si="972"/>
        <v>#DIV/0!</v>
      </c>
      <c r="AH2771" s="1268" t="e">
        <f t="shared" si="973"/>
        <v>#DIV/0!</v>
      </c>
      <c r="AI2771" s="1268">
        <f t="shared" si="974"/>
        <v>250</v>
      </c>
      <c r="AJ2771" s="1809"/>
    </row>
    <row r="2772" spans="1:36" ht="15.75">
      <c r="A2772" s="1803">
        <v>24</v>
      </c>
      <c r="B2772" s="1821" t="s">
        <v>9286</v>
      </c>
      <c r="C2772" s="1821" t="s">
        <v>177</v>
      </c>
      <c r="D2772" s="1821">
        <v>1</v>
      </c>
      <c r="E2772" s="1805"/>
      <c r="F2772" s="1805">
        <f t="shared" si="966"/>
        <v>0</v>
      </c>
      <c r="G2772" s="1805">
        <v>100</v>
      </c>
      <c r="H2772" s="1805">
        <f t="shared" si="967"/>
        <v>100</v>
      </c>
      <c r="I2772" s="1810">
        <v>44964</v>
      </c>
      <c r="J2772" s="1810">
        <v>48091</v>
      </c>
      <c r="K2772" s="1805"/>
      <c r="L2772" s="1805"/>
      <c r="M2772" s="1805"/>
      <c r="N2772" s="1805"/>
      <c r="O2772" s="1805">
        <v>0</v>
      </c>
      <c r="P2772" s="1805">
        <v>0</v>
      </c>
      <c r="Q2772" s="1805"/>
      <c r="R2772" s="1805"/>
      <c r="S2772" s="1805"/>
      <c r="T2772" s="1805"/>
      <c r="U2772" s="1805"/>
      <c r="V2772" s="1805"/>
      <c r="W2772" s="1805"/>
      <c r="X2772" s="1805"/>
      <c r="Y2772" s="1805"/>
      <c r="Z2772" s="1805"/>
      <c r="AA2772" s="1805"/>
      <c r="AB2772" s="1805"/>
      <c r="AC2772" s="1807">
        <f t="shared" si="968"/>
        <v>100</v>
      </c>
      <c r="AD2772" s="1808">
        <f t="shared" si="969"/>
        <v>100</v>
      </c>
      <c r="AE2772" s="1268">
        <f t="shared" si="970"/>
        <v>102.46666666666667</v>
      </c>
      <c r="AF2772" s="1268">
        <f t="shared" si="971"/>
        <v>0</v>
      </c>
      <c r="AG2772" s="1268" t="e">
        <f t="shared" si="972"/>
        <v>#DIV/0!</v>
      </c>
      <c r="AH2772" s="1268" t="e">
        <f t="shared" si="973"/>
        <v>#DIV/0!</v>
      </c>
      <c r="AI2772" s="1268">
        <f t="shared" si="974"/>
        <v>100</v>
      </c>
      <c r="AJ2772" s="1809"/>
    </row>
    <row r="2773" spans="1:36" ht="15.75">
      <c r="A2773" s="1803">
        <v>25</v>
      </c>
      <c r="B2773" s="1821" t="s">
        <v>9518</v>
      </c>
      <c r="C2773" s="1821" t="s">
        <v>66</v>
      </c>
      <c r="D2773" s="1821">
        <v>1</v>
      </c>
      <c r="E2773" s="1805">
        <v>0</v>
      </c>
      <c r="F2773" s="1805">
        <f t="shared" si="966"/>
        <v>0</v>
      </c>
      <c r="G2773" s="1805">
        <v>1770</v>
      </c>
      <c r="H2773" s="1805">
        <f t="shared" si="967"/>
        <v>1770</v>
      </c>
      <c r="I2773" s="1810">
        <v>44977</v>
      </c>
      <c r="J2773" s="1810">
        <v>45230</v>
      </c>
      <c r="K2773" s="1805"/>
      <c r="L2773" s="1805"/>
      <c r="M2773" s="1805"/>
      <c r="N2773" s="1805"/>
      <c r="O2773" s="1805">
        <v>0</v>
      </c>
      <c r="P2773" s="1805">
        <v>158</v>
      </c>
      <c r="Q2773" s="1805"/>
      <c r="R2773" s="1805"/>
      <c r="S2773" s="1805"/>
      <c r="T2773" s="1805"/>
      <c r="U2773" s="1805"/>
      <c r="V2773" s="1805"/>
      <c r="W2773" s="1805"/>
      <c r="X2773" s="1805"/>
      <c r="Y2773" s="1805"/>
      <c r="Z2773" s="1805"/>
      <c r="AA2773" s="1805"/>
      <c r="AB2773" s="1805"/>
      <c r="AC2773" s="1807">
        <f t="shared" si="968"/>
        <v>1612</v>
      </c>
      <c r="AD2773" s="1808">
        <f t="shared" si="969"/>
        <v>1612</v>
      </c>
      <c r="AE2773" s="1268">
        <f t="shared" si="970"/>
        <v>7.1</v>
      </c>
      <c r="AF2773" s="1268">
        <f t="shared" si="971"/>
        <v>52.666666666666664</v>
      </c>
      <c r="AG2773" s="1268">
        <f t="shared" si="972"/>
        <v>30.60759493670886</v>
      </c>
      <c r="AH2773" s="1268">
        <f t="shared" si="973"/>
        <v>23.507594936708863</v>
      </c>
      <c r="AI2773" s="1268">
        <f t="shared" si="974"/>
        <v>1238.0666666666666</v>
      </c>
      <c r="AJ2773" s="1809"/>
    </row>
    <row r="2774" spans="1:36" ht="31.5">
      <c r="A2774" s="1803">
        <v>26</v>
      </c>
      <c r="B2774" s="1821" t="s">
        <v>9864</v>
      </c>
      <c r="C2774" s="1821" t="s">
        <v>10390</v>
      </c>
      <c r="D2774" s="1821">
        <v>417.03</v>
      </c>
      <c r="E2774" s="1805">
        <v>0</v>
      </c>
      <c r="F2774" s="1805">
        <f t="shared" si="966"/>
        <v>0</v>
      </c>
      <c r="G2774" s="1805">
        <v>50</v>
      </c>
      <c r="H2774" s="1805">
        <f t="shared" si="967"/>
        <v>20851.5</v>
      </c>
      <c r="I2774" s="1810">
        <v>45001</v>
      </c>
      <c r="J2774" s="1810">
        <v>45382</v>
      </c>
      <c r="K2774" s="1805"/>
      <c r="L2774" s="1805"/>
      <c r="M2774" s="1805"/>
      <c r="N2774" s="1805"/>
      <c r="O2774" s="1805"/>
      <c r="P2774" s="1805">
        <v>0</v>
      </c>
      <c r="Q2774" s="1805"/>
      <c r="R2774" s="1805"/>
      <c r="S2774" s="1805"/>
      <c r="T2774" s="1805"/>
      <c r="U2774" s="1805"/>
      <c r="V2774" s="1805"/>
      <c r="W2774" s="1805"/>
      <c r="X2774" s="1805"/>
      <c r="Y2774" s="1805"/>
      <c r="Z2774" s="1805"/>
      <c r="AA2774" s="1805"/>
      <c r="AB2774" s="1805"/>
      <c r="AC2774" s="1807">
        <f t="shared" si="968"/>
        <v>50</v>
      </c>
      <c r="AD2774" s="1808">
        <f t="shared" si="969"/>
        <v>20851.5</v>
      </c>
      <c r="AE2774" s="1268">
        <f t="shared" si="970"/>
        <v>12.166666666666666</v>
      </c>
      <c r="AF2774" s="1268">
        <f t="shared" si="971"/>
        <v>0</v>
      </c>
      <c r="AG2774" s="1268" t="e">
        <f t="shared" si="972"/>
        <v>#DIV/0!</v>
      </c>
      <c r="AH2774" s="1268" t="e">
        <f t="shared" si="973"/>
        <v>#DIV/0!</v>
      </c>
      <c r="AI2774" s="1268">
        <f t="shared" si="974"/>
        <v>50</v>
      </c>
      <c r="AJ2774" s="1809"/>
    </row>
    <row r="2775" spans="1:36" ht="15.75">
      <c r="A2775" s="4773" t="s">
        <v>5137</v>
      </c>
      <c r="B2775" s="4773"/>
      <c r="C2775" s="4773"/>
      <c r="D2775" s="4773"/>
      <c r="E2775" s="4773"/>
      <c r="F2775" s="4773"/>
      <c r="G2775" s="4773"/>
      <c r="H2775" s="4773"/>
      <c r="I2775" s="4773"/>
      <c r="J2775" s="4773"/>
      <c r="K2775" s="4773"/>
      <c r="L2775" s="4773"/>
      <c r="M2775" s="4773"/>
      <c r="N2775" s="4773"/>
      <c r="O2775" s="4773"/>
      <c r="P2775" s="4773"/>
      <c r="Q2775" s="4773"/>
      <c r="R2775" s="4773"/>
      <c r="S2775" s="4773"/>
      <c r="T2775" s="4773"/>
      <c r="U2775" s="4773"/>
      <c r="V2775" s="4773"/>
      <c r="W2775" s="4773"/>
      <c r="X2775" s="4773"/>
      <c r="Y2775" s="4773"/>
      <c r="Z2775" s="4773"/>
      <c r="AA2775" s="4773"/>
      <c r="AB2775" s="4773"/>
      <c r="AC2775" s="4773"/>
      <c r="AD2775" s="4773"/>
      <c r="AE2775" s="4773"/>
      <c r="AF2775" s="4773"/>
      <c r="AG2775" s="4773"/>
      <c r="AH2775" s="4773"/>
      <c r="AI2775" s="4773"/>
      <c r="AJ2775" s="4773"/>
    </row>
    <row r="2776" spans="1:36" ht="15.75">
      <c r="A2776" s="1803">
        <v>1</v>
      </c>
      <c r="B2776" s="1804" t="s">
        <v>5138</v>
      </c>
      <c r="C2776" s="1804" t="s">
        <v>344</v>
      </c>
      <c r="D2776" s="1811">
        <v>5.7057929999999999</v>
      </c>
      <c r="E2776" s="1805">
        <v>2.7</v>
      </c>
      <c r="F2776" s="1805">
        <f t="shared" ref="F2776:F2785" si="975">D2776*E2776</f>
        <v>15.4056411</v>
      </c>
      <c r="G2776" s="1805">
        <v>0</v>
      </c>
      <c r="H2776" s="1805">
        <f t="shared" ref="H2776:H2785" si="976">D2776*G2776</f>
        <v>0</v>
      </c>
      <c r="I2776" s="1810">
        <v>44789</v>
      </c>
      <c r="J2776" s="1810"/>
      <c r="K2776" s="1805"/>
      <c r="L2776" s="1805">
        <v>592</v>
      </c>
      <c r="M2776" s="1813">
        <v>44769</v>
      </c>
      <c r="N2776" s="1805">
        <v>0</v>
      </c>
      <c r="O2776" s="1805">
        <v>0.1</v>
      </c>
      <c r="P2776" s="1805">
        <v>0.1</v>
      </c>
      <c r="Q2776" s="1805"/>
      <c r="R2776" s="1805"/>
      <c r="S2776" s="1805"/>
      <c r="T2776" s="1805"/>
      <c r="U2776" s="1805"/>
      <c r="V2776" s="1805"/>
      <c r="W2776" s="1805"/>
      <c r="X2776" s="1805"/>
      <c r="Y2776" s="1805"/>
      <c r="Z2776" s="1805"/>
      <c r="AA2776" s="1805"/>
      <c r="AB2776" s="1805"/>
      <c r="AC2776" s="1807">
        <f t="shared" ref="AC2776:AC2785" si="977">E2776+G2776-N2776-O2776-AA2776-P2776-Q2776-R2776-S2776-T2776-U2776-V2776-W2776-X2776-Y2776</f>
        <v>2.5</v>
      </c>
      <c r="AD2776" s="1808">
        <f t="shared" ref="AD2776:AD2785" si="978">D2776*AC2776</f>
        <v>14.2644825</v>
      </c>
      <c r="AE2776" s="1268">
        <f t="shared" ref="AE2776:AE2785" si="979">(J2776-"01.04.2023")/30</f>
        <v>-1500.5666666666666</v>
      </c>
      <c r="AF2776" s="1268">
        <f t="shared" ref="AF2776:AF2785" si="980">(N2776+O2776+P2776+Q2776+R2776+S2776+T2776+U2776+V2776+W2776+X2776+Y2776)/3</f>
        <v>6.6666666666666666E-2</v>
      </c>
      <c r="AG2776" s="1268">
        <f t="shared" ref="AG2776:AG2785" si="981">AC2776/AF2776</f>
        <v>37.5</v>
      </c>
      <c r="AH2776" s="1268">
        <f t="shared" ref="AH2776:AH2785" si="982">AG2776-AE2776</f>
        <v>1538.0666666666666</v>
      </c>
      <c r="AI2776" s="1268">
        <f t="shared" ref="AI2776:AI2785" si="983">AC2776-(AE2776*AF2776)</f>
        <v>102.53777777777778</v>
      </c>
      <c r="AJ2776" s="1809"/>
    </row>
    <row r="2777" spans="1:36" ht="15.75">
      <c r="A2777" s="1803">
        <v>2</v>
      </c>
      <c r="B2777" s="1804" t="s">
        <v>4534</v>
      </c>
      <c r="C2777" s="1804" t="s">
        <v>181</v>
      </c>
      <c r="D2777" s="1805">
        <v>0.3</v>
      </c>
      <c r="E2777" s="1805">
        <v>136</v>
      </c>
      <c r="F2777" s="1805">
        <f t="shared" si="975"/>
        <v>40.799999999999997</v>
      </c>
      <c r="G2777" s="1805">
        <v>0</v>
      </c>
      <c r="H2777" s="1805">
        <f t="shared" si="976"/>
        <v>0</v>
      </c>
      <c r="I2777" s="1810">
        <v>44789</v>
      </c>
      <c r="J2777" s="1810"/>
      <c r="K2777" s="1805"/>
      <c r="L2777" s="1805">
        <v>592</v>
      </c>
      <c r="M2777" s="1813">
        <v>44769</v>
      </c>
      <c r="N2777" s="1805">
        <v>6</v>
      </c>
      <c r="O2777" s="1805">
        <v>0</v>
      </c>
      <c r="P2777" s="1805">
        <v>30</v>
      </c>
      <c r="Q2777" s="1805"/>
      <c r="R2777" s="1805"/>
      <c r="S2777" s="1805"/>
      <c r="T2777" s="1805"/>
      <c r="U2777" s="1805"/>
      <c r="V2777" s="1805"/>
      <c r="W2777" s="1805"/>
      <c r="X2777" s="1805"/>
      <c r="Y2777" s="1805"/>
      <c r="Z2777" s="1805"/>
      <c r="AA2777" s="1805"/>
      <c r="AB2777" s="1805"/>
      <c r="AC2777" s="1807">
        <f t="shared" si="977"/>
        <v>100</v>
      </c>
      <c r="AD2777" s="1808">
        <f t="shared" si="978"/>
        <v>30</v>
      </c>
      <c r="AE2777" s="1268">
        <f t="shared" si="979"/>
        <v>-1500.5666666666666</v>
      </c>
      <c r="AF2777" s="1268">
        <f t="shared" si="980"/>
        <v>12</v>
      </c>
      <c r="AG2777" s="1268">
        <f t="shared" si="981"/>
        <v>8.3333333333333339</v>
      </c>
      <c r="AH2777" s="1268">
        <f t="shared" si="982"/>
        <v>1508.8999999999999</v>
      </c>
      <c r="AI2777" s="1268">
        <f t="shared" si="983"/>
        <v>18106.8</v>
      </c>
      <c r="AJ2777" s="1809"/>
    </row>
    <row r="2778" spans="1:36" ht="15.75">
      <c r="A2778" s="1803">
        <v>3</v>
      </c>
      <c r="B2778" s="1804" t="s">
        <v>4535</v>
      </c>
      <c r="C2778" s="1804" t="s">
        <v>181</v>
      </c>
      <c r="D2778" s="1805">
        <v>0.4</v>
      </c>
      <c r="E2778" s="1805">
        <v>150</v>
      </c>
      <c r="F2778" s="1805">
        <f t="shared" si="975"/>
        <v>60</v>
      </c>
      <c r="G2778" s="1805">
        <v>0</v>
      </c>
      <c r="H2778" s="1805">
        <f t="shared" si="976"/>
        <v>0</v>
      </c>
      <c r="I2778" s="1810">
        <v>44789</v>
      </c>
      <c r="J2778" s="1810"/>
      <c r="K2778" s="1805"/>
      <c r="L2778" s="1805">
        <v>592</v>
      </c>
      <c r="M2778" s="1813">
        <v>44769</v>
      </c>
      <c r="N2778" s="1805">
        <v>0</v>
      </c>
      <c r="O2778" s="1805">
        <v>0</v>
      </c>
      <c r="P2778" s="1805">
        <v>0</v>
      </c>
      <c r="Q2778" s="1805"/>
      <c r="R2778" s="1805"/>
      <c r="S2778" s="1805"/>
      <c r="T2778" s="1805"/>
      <c r="U2778" s="1805"/>
      <c r="V2778" s="1805"/>
      <c r="W2778" s="1805"/>
      <c r="X2778" s="1805"/>
      <c r="Y2778" s="1805"/>
      <c r="Z2778" s="1805"/>
      <c r="AA2778" s="1805"/>
      <c r="AB2778" s="1805"/>
      <c r="AC2778" s="1807">
        <f t="shared" si="977"/>
        <v>150</v>
      </c>
      <c r="AD2778" s="1808">
        <f t="shared" si="978"/>
        <v>60</v>
      </c>
      <c r="AE2778" s="1268">
        <f t="shared" si="979"/>
        <v>-1500.5666666666666</v>
      </c>
      <c r="AF2778" s="1268">
        <f t="shared" si="980"/>
        <v>0</v>
      </c>
      <c r="AG2778" s="1268" t="e">
        <f t="shared" si="981"/>
        <v>#DIV/0!</v>
      </c>
      <c r="AH2778" s="1268" t="e">
        <f t="shared" si="982"/>
        <v>#DIV/0!</v>
      </c>
      <c r="AI2778" s="1268">
        <f t="shared" si="983"/>
        <v>150</v>
      </c>
      <c r="AJ2778" s="1809"/>
    </row>
    <row r="2779" spans="1:36" ht="24" customHeight="1">
      <c r="A2779" s="1803">
        <v>4</v>
      </c>
      <c r="B2779" s="1804" t="s">
        <v>4758</v>
      </c>
      <c r="C2779" s="1804" t="s">
        <v>181</v>
      </c>
      <c r="D2779" s="1805">
        <v>0.4</v>
      </c>
      <c r="E2779" s="1805">
        <v>187</v>
      </c>
      <c r="F2779" s="1805">
        <f t="shared" si="975"/>
        <v>74.8</v>
      </c>
      <c r="G2779" s="1805">
        <v>0</v>
      </c>
      <c r="H2779" s="1805">
        <f t="shared" si="976"/>
        <v>0</v>
      </c>
      <c r="I2779" s="1810">
        <v>44789</v>
      </c>
      <c r="J2779" s="1810"/>
      <c r="K2779" s="1805"/>
      <c r="L2779" s="1805">
        <v>592</v>
      </c>
      <c r="M2779" s="1813">
        <v>44769</v>
      </c>
      <c r="N2779" s="1805">
        <v>58</v>
      </c>
      <c r="O2779" s="1805">
        <v>30</v>
      </c>
      <c r="P2779" s="1805">
        <v>28</v>
      </c>
      <c r="Q2779" s="1805"/>
      <c r="R2779" s="1805"/>
      <c r="S2779" s="1805"/>
      <c r="T2779" s="1805"/>
      <c r="U2779" s="1805"/>
      <c r="V2779" s="1805"/>
      <c r="W2779" s="1805"/>
      <c r="X2779" s="1805"/>
      <c r="Y2779" s="1805"/>
      <c r="Z2779" s="1805"/>
      <c r="AA2779" s="1805"/>
      <c r="AB2779" s="1805"/>
      <c r="AC2779" s="1807">
        <f t="shared" si="977"/>
        <v>71</v>
      </c>
      <c r="AD2779" s="1808">
        <f t="shared" si="978"/>
        <v>28.400000000000002</v>
      </c>
      <c r="AE2779" s="1268">
        <f t="shared" si="979"/>
        <v>-1500.5666666666666</v>
      </c>
      <c r="AF2779" s="1268">
        <f t="shared" si="980"/>
        <v>38.666666666666664</v>
      </c>
      <c r="AG2779" s="1268">
        <f t="shared" si="981"/>
        <v>1.8362068965517242</v>
      </c>
      <c r="AH2779" s="1268">
        <f t="shared" si="982"/>
        <v>1502.4028735632182</v>
      </c>
      <c r="AI2779" s="1268">
        <f t="shared" si="983"/>
        <v>58092.911111111105</v>
      </c>
      <c r="AJ2779" s="1809"/>
    </row>
    <row r="2780" spans="1:36" ht="15.75">
      <c r="A2780" s="1803">
        <v>5</v>
      </c>
      <c r="B2780" s="1804" t="s">
        <v>4010</v>
      </c>
      <c r="C2780" s="1804" t="s">
        <v>181</v>
      </c>
      <c r="D2780" s="1805">
        <v>0.65</v>
      </c>
      <c r="E2780" s="1805">
        <v>113</v>
      </c>
      <c r="F2780" s="1805">
        <f t="shared" si="975"/>
        <v>73.45</v>
      </c>
      <c r="G2780" s="1805">
        <v>0</v>
      </c>
      <c r="H2780" s="1805">
        <f t="shared" si="976"/>
        <v>0</v>
      </c>
      <c r="I2780" s="1810">
        <v>44789</v>
      </c>
      <c r="J2780" s="1810"/>
      <c r="K2780" s="1805"/>
      <c r="L2780" s="1805">
        <v>592</v>
      </c>
      <c r="M2780" s="1813">
        <v>44769</v>
      </c>
      <c r="N2780" s="1805">
        <v>22</v>
      </c>
      <c r="O2780" s="1805">
        <v>22</v>
      </c>
      <c r="P2780" s="1805">
        <v>19</v>
      </c>
      <c r="Q2780" s="1805"/>
      <c r="R2780" s="1805"/>
      <c r="S2780" s="1805"/>
      <c r="T2780" s="1805"/>
      <c r="U2780" s="1805"/>
      <c r="V2780" s="1805"/>
      <c r="W2780" s="1805"/>
      <c r="X2780" s="1805"/>
      <c r="Y2780" s="1805"/>
      <c r="Z2780" s="1805"/>
      <c r="AA2780" s="1805"/>
      <c r="AB2780" s="1805"/>
      <c r="AC2780" s="1807">
        <f t="shared" si="977"/>
        <v>50</v>
      </c>
      <c r="AD2780" s="1808">
        <f t="shared" si="978"/>
        <v>32.5</v>
      </c>
      <c r="AE2780" s="1268">
        <f t="shared" si="979"/>
        <v>-1500.5666666666666</v>
      </c>
      <c r="AF2780" s="1268">
        <f t="shared" si="980"/>
        <v>21</v>
      </c>
      <c r="AG2780" s="1268">
        <f t="shared" si="981"/>
        <v>2.3809523809523809</v>
      </c>
      <c r="AH2780" s="1268">
        <f t="shared" si="982"/>
        <v>1502.9476190476189</v>
      </c>
      <c r="AI2780" s="1268">
        <f t="shared" si="983"/>
        <v>31561.899999999998</v>
      </c>
      <c r="AJ2780" s="1809"/>
    </row>
    <row r="2781" spans="1:36" ht="15.75">
      <c r="A2781" s="1803">
        <v>6</v>
      </c>
      <c r="B2781" s="1804" t="s">
        <v>3504</v>
      </c>
      <c r="C2781" s="1804" t="s">
        <v>3505</v>
      </c>
      <c r="D2781" s="1805">
        <v>5</v>
      </c>
      <c r="E2781" s="1805">
        <v>10</v>
      </c>
      <c r="F2781" s="1805">
        <f t="shared" si="975"/>
        <v>50</v>
      </c>
      <c r="G2781" s="1805">
        <v>0</v>
      </c>
      <c r="H2781" s="1805">
        <f t="shared" si="976"/>
        <v>0</v>
      </c>
      <c r="I2781" s="1810">
        <v>44789</v>
      </c>
      <c r="J2781" s="1810"/>
      <c r="K2781" s="1805"/>
      <c r="L2781" s="1805">
        <v>592</v>
      </c>
      <c r="M2781" s="1813">
        <v>44769</v>
      </c>
      <c r="N2781" s="1805">
        <v>0</v>
      </c>
      <c r="O2781" s="1805">
        <v>0</v>
      </c>
      <c r="P2781" s="1805">
        <v>0</v>
      </c>
      <c r="Q2781" s="1805"/>
      <c r="R2781" s="1805"/>
      <c r="S2781" s="1805"/>
      <c r="T2781" s="1805"/>
      <c r="U2781" s="1805"/>
      <c r="V2781" s="1805"/>
      <c r="W2781" s="1805"/>
      <c r="X2781" s="1805"/>
      <c r="Y2781" s="1805"/>
      <c r="Z2781" s="1805"/>
      <c r="AA2781" s="1805"/>
      <c r="AB2781" s="1805"/>
      <c r="AC2781" s="1807">
        <f t="shared" si="977"/>
        <v>10</v>
      </c>
      <c r="AD2781" s="1808">
        <f t="shared" si="978"/>
        <v>50</v>
      </c>
      <c r="AE2781" s="1268">
        <f t="shared" si="979"/>
        <v>-1500.5666666666666</v>
      </c>
      <c r="AF2781" s="1268">
        <f t="shared" si="980"/>
        <v>0</v>
      </c>
      <c r="AG2781" s="1268" t="e">
        <f t="shared" si="981"/>
        <v>#DIV/0!</v>
      </c>
      <c r="AH2781" s="1268" t="e">
        <f t="shared" si="982"/>
        <v>#DIV/0!</v>
      </c>
      <c r="AI2781" s="1268">
        <f t="shared" si="983"/>
        <v>10</v>
      </c>
      <c r="AJ2781" s="1809"/>
    </row>
    <row r="2782" spans="1:36" ht="15.75">
      <c r="A2782" s="1803">
        <v>7</v>
      </c>
      <c r="B2782" s="1804" t="s">
        <v>5139</v>
      </c>
      <c r="C2782" s="1804" t="s">
        <v>224</v>
      </c>
      <c r="D2782" s="1805">
        <v>0.5</v>
      </c>
      <c r="E2782" s="1805">
        <v>10</v>
      </c>
      <c r="F2782" s="1805">
        <f t="shared" si="975"/>
        <v>5</v>
      </c>
      <c r="G2782" s="1805">
        <v>0</v>
      </c>
      <c r="H2782" s="1805">
        <f t="shared" si="976"/>
        <v>0</v>
      </c>
      <c r="I2782" s="1810">
        <v>44789</v>
      </c>
      <c r="J2782" s="1810"/>
      <c r="K2782" s="1805"/>
      <c r="L2782" s="1805">
        <v>592</v>
      </c>
      <c r="M2782" s="1813">
        <v>44769</v>
      </c>
      <c r="N2782" s="1805">
        <v>0</v>
      </c>
      <c r="O2782" s="1805">
        <v>0</v>
      </c>
      <c r="P2782" s="1805">
        <v>0</v>
      </c>
      <c r="Q2782" s="1805"/>
      <c r="R2782" s="1805"/>
      <c r="S2782" s="1805"/>
      <c r="T2782" s="1805"/>
      <c r="U2782" s="1805"/>
      <c r="V2782" s="1805"/>
      <c r="W2782" s="1805"/>
      <c r="X2782" s="1805"/>
      <c r="Y2782" s="1805"/>
      <c r="Z2782" s="1805"/>
      <c r="AA2782" s="1805"/>
      <c r="AB2782" s="1805"/>
      <c r="AC2782" s="1807">
        <f t="shared" si="977"/>
        <v>10</v>
      </c>
      <c r="AD2782" s="1808">
        <f t="shared" si="978"/>
        <v>5</v>
      </c>
      <c r="AE2782" s="1268">
        <f t="shared" si="979"/>
        <v>-1500.5666666666666</v>
      </c>
      <c r="AF2782" s="1268">
        <f t="shared" si="980"/>
        <v>0</v>
      </c>
      <c r="AG2782" s="1268" t="e">
        <f t="shared" si="981"/>
        <v>#DIV/0!</v>
      </c>
      <c r="AH2782" s="1268" t="e">
        <f t="shared" si="982"/>
        <v>#DIV/0!</v>
      </c>
      <c r="AI2782" s="1268">
        <f t="shared" si="983"/>
        <v>10</v>
      </c>
      <c r="AJ2782" s="1809"/>
    </row>
    <row r="2783" spans="1:36" ht="15.75">
      <c r="A2783" s="1803">
        <v>8</v>
      </c>
      <c r="B2783" s="1804" t="s">
        <v>5140</v>
      </c>
      <c r="C2783" s="1804" t="s">
        <v>181</v>
      </c>
      <c r="D2783" s="1805">
        <v>0.8</v>
      </c>
      <c r="E2783" s="1805">
        <v>50</v>
      </c>
      <c r="F2783" s="1805">
        <f t="shared" si="975"/>
        <v>40</v>
      </c>
      <c r="G2783" s="1805">
        <v>0</v>
      </c>
      <c r="H2783" s="1805">
        <f t="shared" si="976"/>
        <v>0</v>
      </c>
      <c r="I2783" s="1810">
        <v>44789</v>
      </c>
      <c r="J2783" s="1810"/>
      <c r="K2783" s="1805"/>
      <c r="L2783" s="1805">
        <v>592</v>
      </c>
      <c r="M2783" s="1813">
        <v>44769</v>
      </c>
      <c r="N2783" s="1805">
        <v>0</v>
      </c>
      <c r="O2783" s="1805">
        <v>30</v>
      </c>
      <c r="P2783" s="1805">
        <v>0</v>
      </c>
      <c r="Q2783" s="1805"/>
      <c r="R2783" s="1805"/>
      <c r="S2783" s="1805"/>
      <c r="T2783" s="1805"/>
      <c r="U2783" s="1805"/>
      <c r="V2783" s="1805"/>
      <c r="W2783" s="1805"/>
      <c r="X2783" s="1805"/>
      <c r="Y2783" s="1805"/>
      <c r="Z2783" s="1805"/>
      <c r="AA2783" s="1805"/>
      <c r="AB2783" s="1805"/>
      <c r="AC2783" s="1807">
        <f t="shared" si="977"/>
        <v>20</v>
      </c>
      <c r="AD2783" s="1808">
        <f t="shared" si="978"/>
        <v>16</v>
      </c>
      <c r="AE2783" s="1268">
        <f t="shared" si="979"/>
        <v>-1500.5666666666666</v>
      </c>
      <c r="AF2783" s="1268">
        <f t="shared" si="980"/>
        <v>10</v>
      </c>
      <c r="AG2783" s="1268">
        <f t="shared" si="981"/>
        <v>2</v>
      </c>
      <c r="AH2783" s="1268">
        <f t="shared" si="982"/>
        <v>1502.5666666666666</v>
      </c>
      <c r="AI2783" s="1268">
        <f t="shared" si="983"/>
        <v>15025.666666666666</v>
      </c>
      <c r="AJ2783" s="1809"/>
    </row>
    <row r="2784" spans="1:36" ht="15.75">
      <c r="A2784" s="1803">
        <v>9</v>
      </c>
      <c r="B2784" s="1804" t="s">
        <v>4012</v>
      </c>
      <c r="C2784" s="1804" t="s">
        <v>2568</v>
      </c>
      <c r="D2784" s="1805">
        <v>0.7</v>
      </c>
      <c r="E2784" s="1805">
        <v>10</v>
      </c>
      <c r="F2784" s="1805">
        <f t="shared" si="975"/>
        <v>7</v>
      </c>
      <c r="G2784" s="1805">
        <v>0</v>
      </c>
      <c r="H2784" s="1805">
        <f t="shared" si="976"/>
        <v>0</v>
      </c>
      <c r="I2784" s="1810">
        <v>44789</v>
      </c>
      <c r="J2784" s="1810"/>
      <c r="K2784" s="1805"/>
      <c r="L2784" s="1805">
        <v>592</v>
      </c>
      <c r="M2784" s="1813">
        <v>44769</v>
      </c>
      <c r="N2784" s="1805">
        <v>0</v>
      </c>
      <c r="O2784" s="1805">
        <v>1</v>
      </c>
      <c r="P2784" s="1805">
        <v>0</v>
      </c>
      <c r="Q2784" s="1805"/>
      <c r="R2784" s="1805"/>
      <c r="S2784" s="1805"/>
      <c r="T2784" s="1805"/>
      <c r="U2784" s="1805"/>
      <c r="V2784" s="1805"/>
      <c r="W2784" s="1805"/>
      <c r="X2784" s="1805"/>
      <c r="Y2784" s="1805"/>
      <c r="Z2784" s="1805"/>
      <c r="AA2784" s="1805"/>
      <c r="AB2784" s="1805"/>
      <c r="AC2784" s="1807">
        <f t="shared" si="977"/>
        <v>9</v>
      </c>
      <c r="AD2784" s="1808">
        <f t="shared" si="978"/>
        <v>6.3</v>
      </c>
      <c r="AE2784" s="1268">
        <f t="shared" si="979"/>
        <v>-1500.5666666666666</v>
      </c>
      <c r="AF2784" s="1268">
        <f t="shared" si="980"/>
        <v>0.33333333333333331</v>
      </c>
      <c r="AG2784" s="1268">
        <f t="shared" si="981"/>
        <v>27</v>
      </c>
      <c r="AH2784" s="1268">
        <f t="shared" si="982"/>
        <v>1527.5666666666666</v>
      </c>
      <c r="AI2784" s="1268">
        <f t="shared" si="983"/>
        <v>509.18888888888887</v>
      </c>
      <c r="AJ2784" s="1809"/>
    </row>
    <row r="2785" spans="1:36" ht="15.75">
      <c r="A2785" s="1803">
        <v>10</v>
      </c>
      <c r="B2785" s="1814" t="s">
        <v>3963</v>
      </c>
      <c r="C2785" s="1825" t="s">
        <v>181</v>
      </c>
      <c r="D2785" s="1805">
        <v>1.5</v>
      </c>
      <c r="E2785" s="1805">
        <v>50</v>
      </c>
      <c r="F2785" s="1805">
        <f t="shared" si="975"/>
        <v>75</v>
      </c>
      <c r="G2785" s="1805">
        <v>0</v>
      </c>
      <c r="H2785" s="1805">
        <f t="shared" si="976"/>
        <v>0</v>
      </c>
      <c r="I2785" s="1810">
        <v>44789</v>
      </c>
      <c r="J2785" s="1810"/>
      <c r="K2785" s="1805"/>
      <c r="L2785" s="1805">
        <v>592</v>
      </c>
      <c r="M2785" s="1813">
        <v>44769</v>
      </c>
      <c r="N2785" s="1805">
        <v>1</v>
      </c>
      <c r="O2785" s="1805">
        <v>1</v>
      </c>
      <c r="P2785" s="1805">
        <v>0</v>
      </c>
      <c r="Q2785" s="1805"/>
      <c r="R2785" s="1805"/>
      <c r="S2785" s="1805"/>
      <c r="T2785" s="1805"/>
      <c r="U2785" s="1805"/>
      <c r="V2785" s="1805"/>
      <c r="W2785" s="1805"/>
      <c r="X2785" s="1805"/>
      <c r="Y2785" s="1805"/>
      <c r="Z2785" s="1805"/>
      <c r="AA2785" s="1805"/>
      <c r="AB2785" s="1805"/>
      <c r="AC2785" s="1807">
        <f t="shared" si="977"/>
        <v>48</v>
      </c>
      <c r="AD2785" s="1808">
        <f t="shared" si="978"/>
        <v>72</v>
      </c>
      <c r="AE2785" s="1268">
        <f t="shared" si="979"/>
        <v>-1500.5666666666666</v>
      </c>
      <c r="AF2785" s="1268">
        <f t="shared" si="980"/>
        <v>0.66666666666666663</v>
      </c>
      <c r="AG2785" s="1268">
        <f t="shared" si="981"/>
        <v>72</v>
      </c>
      <c r="AH2785" s="1268">
        <f t="shared" si="982"/>
        <v>1572.5666666666666</v>
      </c>
      <c r="AI2785" s="1268">
        <f t="shared" si="983"/>
        <v>1048.3777777777777</v>
      </c>
      <c r="AJ2785" s="1809"/>
    </row>
    <row r="2786" spans="1:36" ht="15.75">
      <c r="A2786" s="4773" t="s">
        <v>10391</v>
      </c>
      <c r="B2786" s="4773"/>
      <c r="C2786" s="4773"/>
      <c r="D2786" s="4773"/>
      <c r="E2786" s="4773"/>
      <c r="F2786" s="4773"/>
      <c r="G2786" s="4773"/>
      <c r="H2786" s="4773"/>
      <c r="I2786" s="4773"/>
      <c r="J2786" s="4773"/>
      <c r="K2786" s="4773"/>
      <c r="L2786" s="4773"/>
      <c r="M2786" s="4773"/>
      <c r="N2786" s="4773"/>
      <c r="O2786" s="4773"/>
      <c r="P2786" s="4773"/>
      <c r="Q2786" s="4773"/>
      <c r="R2786" s="4773"/>
      <c r="S2786" s="4773"/>
      <c r="T2786" s="4773"/>
      <c r="U2786" s="4773"/>
      <c r="V2786" s="4773"/>
      <c r="W2786" s="4773"/>
      <c r="X2786" s="4773"/>
      <c r="Y2786" s="4773"/>
      <c r="Z2786" s="4773"/>
      <c r="AA2786" s="4773"/>
      <c r="AB2786" s="4773"/>
      <c r="AC2786" s="4773"/>
      <c r="AD2786" s="4773"/>
      <c r="AE2786" s="4773"/>
      <c r="AF2786" s="4773"/>
      <c r="AG2786" s="4773"/>
      <c r="AH2786" s="4773"/>
      <c r="AI2786" s="4773"/>
      <c r="AJ2786" s="4773"/>
    </row>
    <row r="2787" spans="1:36" ht="15.75">
      <c r="A2787" s="1803">
        <v>1</v>
      </c>
      <c r="B2787" s="1821" t="s">
        <v>5346</v>
      </c>
      <c r="C2787" s="1805" t="s">
        <v>224</v>
      </c>
      <c r="D2787" s="1805">
        <v>396.94</v>
      </c>
      <c r="E2787" s="1805">
        <v>5</v>
      </c>
      <c r="F2787" s="1805">
        <f t="shared" ref="F2787:F2811" si="984">D2787*E2787</f>
        <v>1984.7</v>
      </c>
      <c r="G2787" s="1815">
        <v>0</v>
      </c>
      <c r="H2787" s="1805">
        <f t="shared" ref="H2787:H2811" si="985">D2787*G2787</f>
        <v>0</v>
      </c>
      <c r="I2787" s="1810">
        <v>44827</v>
      </c>
      <c r="J2787" s="1810">
        <v>45473</v>
      </c>
      <c r="K2787" s="1805"/>
      <c r="L2787" s="1805">
        <v>787</v>
      </c>
      <c r="M2787" s="1813">
        <v>44824</v>
      </c>
      <c r="N2787" s="1805">
        <v>1</v>
      </c>
      <c r="O2787" s="1805">
        <v>0.5</v>
      </c>
      <c r="P2787" s="1805">
        <v>1.5</v>
      </c>
      <c r="Q2787" s="1805"/>
      <c r="R2787" s="1805"/>
      <c r="S2787" s="1805"/>
      <c r="T2787" s="1805"/>
      <c r="U2787" s="1805"/>
      <c r="V2787" s="1805"/>
      <c r="W2787" s="1805"/>
      <c r="X2787" s="1805"/>
      <c r="Y2787" s="1805"/>
      <c r="Z2787" s="1805"/>
      <c r="AA2787" s="1805"/>
      <c r="AB2787" s="1805"/>
      <c r="AC2787" s="1807">
        <f t="shared" ref="AC2787:AC2811" si="986">E2787+G2787-N2787-O2787-AA2787-P2787-Q2787-R2787-S2787-T2787-U2787-V2787-W2787-X2787-Y2787</f>
        <v>2</v>
      </c>
      <c r="AD2787" s="1808">
        <f t="shared" ref="AD2787:AD2811" si="987">D2787*AC2787</f>
        <v>793.88</v>
      </c>
      <c r="AE2787" s="1268">
        <f>(J2787-"01.04.2023")/30</f>
        <v>15.2</v>
      </c>
      <c r="AF2787" s="1268">
        <f t="shared" ref="AF2787:AF2811" si="988">(N2787+O2787+P2787+Q2787+R2787+S2787+T2787+U2787+V2787+W2787+X2787+Y2787)/3</f>
        <v>1</v>
      </c>
      <c r="AG2787" s="1268">
        <f t="shared" ref="AG2787:AG2811" si="989">AC2787/AF2787</f>
        <v>2</v>
      </c>
      <c r="AH2787" s="1268">
        <f>AG2787-AE2787</f>
        <v>-13.2</v>
      </c>
      <c r="AI2787" s="1268">
        <f>AC2787-(AE2787*AF2787)</f>
        <v>-13.2</v>
      </c>
      <c r="AJ2787" s="1809"/>
    </row>
    <row r="2788" spans="1:36" ht="15.75">
      <c r="A2788" s="1803">
        <v>2</v>
      </c>
      <c r="B2788" s="1821" t="s">
        <v>5405</v>
      </c>
      <c r="C2788" s="1805" t="s">
        <v>224</v>
      </c>
      <c r="D2788" s="1805">
        <v>90</v>
      </c>
      <c r="E2788" s="1805">
        <v>3</v>
      </c>
      <c r="F2788" s="1805">
        <f t="shared" si="984"/>
        <v>270</v>
      </c>
      <c r="G2788" s="1815">
        <v>0</v>
      </c>
      <c r="H2788" s="1805">
        <f t="shared" si="985"/>
        <v>0</v>
      </c>
      <c r="I2788" s="1810">
        <v>44827</v>
      </c>
      <c r="J2788" s="1810">
        <v>45716</v>
      </c>
      <c r="K2788" s="1805"/>
      <c r="L2788" s="1805">
        <v>787</v>
      </c>
      <c r="M2788" s="1813">
        <v>44824</v>
      </c>
      <c r="N2788" s="1805">
        <v>0</v>
      </c>
      <c r="O2788" s="1805">
        <v>0</v>
      </c>
      <c r="P2788" s="1805">
        <v>0</v>
      </c>
      <c r="Q2788" s="1805"/>
      <c r="R2788" s="1805"/>
      <c r="S2788" s="1805"/>
      <c r="T2788" s="1805"/>
      <c r="U2788" s="1805"/>
      <c r="V2788" s="1805"/>
      <c r="W2788" s="1805"/>
      <c r="X2788" s="1805"/>
      <c r="Y2788" s="1805"/>
      <c r="Z2788" s="1805"/>
      <c r="AA2788" s="1805"/>
      <c r="AB2788" s="1805"/>
      <c r="AC2788" s="1807">
        <f t="shared" si="986"/>
        <v>3</v>
      </c>
      <c r="AD2788" s="1808">
        <f t="shared" si="987"/>
        <v>270</v>
      </c>
      <c r="AE2788" s="1268">
        <f>(J2788-"01.04.2023")/30</f>
        <v>23.3</v>
      </c>
      <c r="AF2788" s="1268">
        <f t="shared" si="988"/>
        <v>0</v>
      </c>
      <c r="AG2788" s="1268" t="e">
        <f t="shared" si="989"/>
        <v>#DIV/0!</v>
      </c>
      <c r="AH2788" s="1268" t="e">
        <f>AG2788-AE2788</f>
        <v>#DIV/0!</v>
      </c>
      <c r="AI2788" s="1268">
        <f>AC2788-(AE2788*AF2788)</f>
        <v>3</v>
      </c>
      <c r="AJ2788" s="1809"/>
    </row>
    <row r="2789" spans="1:36" ht="15.75" customHeight="1">
      <c r="A2789" s="1803">
        <v>3</v>
      </c>
      <c r="B2789" s="1821" t="s">
        <v>5427</v>
      </c>
      <c r="C2789" s="1805" t="s">
        <v>224</v>
      </c>
      <c r="D2789" s="1805">
        <v>30.34</v>
      </c>
      <c r="E2789" s="1805">
        <v>19</v>
      </c>
      <c r="F2789" s="1805">
        <f t="shared" si="984"/>
        <v>576.46</v>
      </c>
      <c r="G2789" s="1815">
        <v>0</v>
      </c>
      <c r="H2789" s="1805">
        <f t="shared" si="985"/>
        <v>0</v>
      </c>
      <c r="I2789" s="1810">
        <v>44827</v>
      </c>
      <c r="J2789" s="1810">
        <v>45747</v>
      </c>
      <c r="K2789" s="1805"/>
      <c r="L2789" s="1805">
        <v>787</v>
      </c>
      <c r="M2789" s="1813">
        <v>44824</v>
      </c>
      <c r="N2789" s="1805">
        <v>1</v>
      </c>
      <c r="O2789" s="1805">
        <v>7</v>
      </c>
      <c r="P2789" s="1805">
        <v>0</v>
      </c>
      <c r="Q2789" s="1805"/>
      <c r="R2789" s="1805"/>
      <c r="S2789" s="1805"/>
      <c r="T2789" s="1805"/>
      <c r="U2789" s="1805"/>
      <c r="V2789" s="1805"/>
      <c r="W2789" s="1805"/>
      <c r="X2789" s="1805"/>
      <c r="Y2789" s="1805"/>
      <c r="Z2789" s="1805"/>
      <c r="AA2789" s="1805"/>
      <c r="AB2789" s="1805"/>
      <c r="AC2789" s="1807">
        <f t="shared" si="986"/>
        <v>11</v>
      </c>
      <c r="AD2789" s="1808">
        <f t="shared" si="987"/>
        <v>333.74</v>
      </c>
      <c r="AE2789" s="1268">
        <f>(J2789-"01.04.2023")/30</f>
        <v>24.333333333333332</v>
      </c>
      <c r="AF2789" s="1268">
        <f t="shared" si="988"/>
        <v>2.6666666666666665</v>
      </c>
      <c r="AG2789" s="1268">
        <f t="shared" si="989"/>
        <v>4.125</v>
      </c>
      <c r="AH2789" s="1268">
        <f>AG2789-AE2789</f>
        <v>-20.208333333333332</v>
      </c>
      <c r="AI2789" s="1268">
        <f>AC2789-(AE2789*AF2789)</f>
        <v>-53.888888888888886</v>
      </c>
      <c r="AJ2789" s="1809"/>
    </row>
    <row r="2790" spans="1:36" ht="15.75">
      <c r="A2790" s="1803">
        <v>4</v>
      </c>
      <c r="B2790" s="1821" t="s">
        <v>5302</v>
      </c>
      <c r="C2790" s="1805" t="s">
        <v>224</v>
      </c>
      <c r="D2790" s="1805">
        <v>118.3</v>
      </c>
      <c r="E2790" s="1805">
        <v>15</v>
      </c>
      <c r="F2790" s="1805">
        <f t="shared" si="984"/>
        <v>1774.5</v>
      </c>
      <c r="G2790" s="1815">
        <v>0</v>
      </c>
      <c r="H2790" s="1805">
        <f t="shared" si="985"/>
        <v>0</v>
      </c>
      <c r="I2790" s="1810">
        <v>44827</v>
      </c>
      <c r="J2790" s="1810">
        <v>45291</v>
      </c>
      <c r="K2790" s="1805"/>
      <c r="L2790" s="1805">
        <v>787</v>
      </c>
      <c r="M2790" s="1813">
        <v>44824</v>
      </c>
      <c r="N2790" s="1805">
        <v>1</v>
      </c>
      <c r="O2790" s="1805">
        <v>3</v>
      </c>
      <c r="P2790" s="1805">
        <v>1</v>
      </c>
      <c r="Q2790" s="1805"/>
      <c r="R2790" s="1805"/>
      <c r="S2790" s="1805"/>
      <c r="T2790" s="1805"/>
      <c r="U2790" s="1805"/>
      <c r="V2790" s="1805"/>
      <c r="W2790" s="1805"/>
      <c r="X2790" s="1805"/>
      <c r="Y2790" s="1805"/>
      <c r="Z2790" s="1805"/>
      <c r="AA2790" s="1805"/>
      <c r="AB2790" s="1805"/>
      <c r="AC2790" s="1807">
        <f t="shared" si="986"/>
        <v>10</v>
      </c>
      <c r="AD2790" s="1808">
        <f t="shared" si="987"/>
        <v>1183</v>
      </c>
      <c r="AE2790" s="1268">
        <f>(J2790-"01.04.2023")/30</f>
        <v>9.1333333333333329</v>
      </c>
      <c r="AF2790" s="1268">
        <f t="shared" si="988"/>
        <v>1.6666666666666667</v>
      </c>
      <c r="AG2790" s="1268">
        <f t="shared" si="989"/>
        <v>6</v>
      </c>
      <c r="AH2790" s="1268">
        <f>AG2790-AE2790</f>
        <v>-3.1333333333333329</v>
      </c>
      <c r="AI2790" s="1268">
        <f>AC2790-(AE2790*AF2790)</f>
        <v>-5.2222222222222214</v>
      </c>
      <c r="AJ2790" s="1809"/>
    </row>
    <row r="2791" spans="1:36" ht="26.45" customHeight="1">
      <c r="A2791" s="1803">
        <v>5</v>
      </c>
      <c r="B2791" s="1821" t="s">
        <v>5303</v>
      </c>
      <c r="C2791" s="1805" t="s">
        <v>224</v>
      </c>
      <c r="D2791" s="1805">
        <v>45</v>
      </c>
      <c r="E2791" s="1805">
        <v>4</v>
      </c>
      <c r="F2791" s="1805">
        <f t="shared" si="984"/>
        <v>180</v>
      </c>
      <c r="G2791" s="1815">
        <v>0</v>
      </c>
      <c r="H2791" s="1805">
        <f t="shared" si="985"/>
        <v>0</v>
      </c>
      <c r="I2791" s="1810">
        <v>44827</v>
      </c>
      <c r="J2791" s="1810">
        <v>45596</v>
      </c>
      <c r="K2791" s="1805"/>
      <c r="L2791" s="1805">
        <v>787</v>
      </c>
      <c r="M2791" s="1813">
        <v>44824</v>
      </c>
      <c r="N2791" s="1805">
        <v>0</v>
      </c>
      <c r="O2791" s="1805">
        <v>0</v>
      </c>
      <c r="P2791" s="1805">
        <v>0</v>
      </c>
      <c r="Q2791" s="1805"/>
      <c r="R2791" s="1805"/>
      <c r="S2791" s="1805"/>
      <c r="T2791" s="1805"/>
      <c r="U2791" s="1805"/>
      <c r="V2791" s="1805"/>
      <c r="W2791" s="1805"/>
      <c r="X2791" s="1805"/>
      <c r="Y2791" s="1805"/>
      <c r="Z2791" s="1805"/>
      <c r="AA2791" s="1805"/>
      <c r="AB2791" s="1805"/>
      <c r="AC2791" s="1807">
        <f t="shared" si="986"/>
        <v>4</v>
      </c>
      <c r="AD2791" s="1808">
        <f t="shared" si="987"/>
        <v>180</v>
      </c>
      <c r="AE2791" s="1268">
        <f>(J2791-"01.04.2023")/30</f>
        <v>19.3</v>
      </c>
      <c r="AF2791" s="1268">
        <f t="shared" si="988"/>
        <v>0</v>
      </c>
      <c r="AG2791" s="1268" t="e">
        <f t="shared" si="989"/>
        <v>#DIV/0!</v>
      </c>
      <c r="AH2791" s="1268" t="e">
        <f>AG2791-AE2791</f>
        <v>#DIV/0!</v>
      </c>
      <c r="AI2791" s="1268">
        <f>AC2791-(AE2791*AF2791)</f>
        <v>4</v>
      </c>
      <c r="AJ2791" s="1809"/>
    </row>
    <row r="2792" spans="1:36" ht="31.5">
      <c r="A2792" s="1803">
        <v>6</v>
      </c>
      <c r="B2792" s="1821" t="s">
        <v>5304</v>
      </c>
      <c r="C2792" s="1805" t="s">
        <v>66</v>
      </c>
      <c r="D2792" s="1805">
        <v>668.75</v>
      </c>
      <c r="E2792" s="1805">
        <v>2</v>
      </c>
      <c r="F2792" s="1805">
        <f t="shared" si="984"/>
        <v>1337.5</v>
      </c>
      <c r="G2792" s="1815">
        <v>0</v>
      </c>
      <c r="H2792" s="1805">
        <f t="shared" si="985"/>
        <v>0</v>
      </c>
      <c r="I2792" s="1810">
        <v>44827</v>
      </c>
      <c r="J2792" s="1810" t="s">
        <v>2040</v>
      </c>
      <c r="K2792" s="1805"/>
      <c r="L2792" s="1805">
        <v>787</v>
      </c>
      <c r="M2792" s="1813">
        <v>44824</v>
      </c>
      <c r="N2792" s="1805">
        <v>0</v>
      </c>
      <c r="O2792" s="1805">
        <v>0</v>
      </c>
      <c r="P2792" s="1805">
        <v>0</v>
      </c>
      <c r="Q2792" s="1805"/>
      <c r="R2792" s="1805"/>
      <c r="S2792" s="1805"/>
      <c r="T2792" s="1805"/>
      <c r="U2792" s="1805"/>
      <c r="V2792" s="1805"/>
      <c r="W2792" s="1805"/>
      <c r="X2792" s="1805"/>
      <c r="Y2792" s="1805"/>
      <c r="Z2792" s="1805"/>
      <c r="AA2792" s="1805"/>
      <c r="AB2792" s="1805"/>
      <c r="AC2792" s="1807">
        <f t="shared" si="986"/>
        <v>2</v>
      </c>
      <c r="AD2792" s="1808">
        <f t="shared" si="987"/>
        <v>1337.5</v>
      </c>
      <c r="AE2792" s="1268" t="s">
        <v>334</v>
      </c>
      <c r="AF2792" s="1268">
        <f t="shared" si="988"/>
        <v>0</v>
      </c>
      <c r="AG2792" s="1268" t="e">
        <f t="shared" si="989"/>
        <v>#DIV/0!</v>
      </c>
      <c r="AH2792" s="1268" t="s">
        <v>334</v>
      </c>
      <c r="AI2792" s="1268" t="s">
        <v>334</v>
      </c>
      <c r="AJ2792" s="1809"/>
    </row>
    <row r="2793" spans="1:36" ht="15.75">
      <c r="A2793" s="1803">
        <v>7</v>
      </c>
      <c r="B2793" s="1821" t="s">
        <v>5712</v>
      </c>
      <c r="C2793" s="1805" t="s">
        <v>224</v>
      </c>
      <c r="D2793" s="1805">
        <v>79.2</v>
      </c>
      <c r="E2793" s="1805">
        <v>60</v>
      </c>
      <c r="F2793" s="1805">
        <f t="shared" si="984"/>
        <v>4752</v>
      </c>
      <c r="G2793" s="1815">
        <v>0</v>
      </c>
      <c r="H2793" s="1805">
        <f t="shared" si="985"/>
        <v>0</v>
      </c>
      <c r="I2793" s="1810">
        <v>44827</v>
      </c>
      <c r="J2793" s="1810">
        <v>45596</v>
      </c>
      <c r="K2793" s="1805"/>
      <c r="L2793" s="1805">
        <v>787</v>
      </c>
      <c r="M2793" s="1813">
        <v>44824</v>
      </c>
      <c r="N2793" s="1805">
        <v>0</v>
      </c>
      <c r="O2793" s="1805">
        <v>0</v>
      </c>
      <c r="P2793" s="1805">
        <v>0</v>
      </c>
      <c r="Q2793" s="1805"/>
      <c r="R2793" s="1805"/>
      <c r="S2793" s="1805"/>
      <c r="T2793" s="1805"/>
      <c r="U2793" s="1805"/>
      <c r="V2793" s="1805"/>
      <c r="W2793" s="1805"/>
      <c r="X2793" s="1805"/>
      <c r="Y2793" s="1805"/>
      <c r="Z2793" s="1805"/>
      <c r="AA2793" s="1805"/>
      <c r="AB2793" s="1805"/>
      <c r="AC2793" s="1807">
        <f t="shared" si="986"/>
        <v>60</v>
      </c>
      <c r="AD2793" s="1808">
        <f t="shared" si="987"/>
        <v>4752</v>
      </c>
      <c r="AE2793" s="1268">
        <f>(J2793-"01.04.2023")/30</f>
        <v>19.3</v>
      </c>
      <c r="AF2793" s="1268">
        <f t="shared" si="988"/>
        <v>0</v>
      </c>
      <c r="AG2793" s="1268" t="e">
        <f t="shared" si="989"/>
        <v>#DIV/0!</v>
      </c>
      <c r="AH2793" s="1268" t="e">
        <f>AG2793-AE2793</f>
        <v>#DIV/0!</v>
      </c>
      <c r="AI2793" s="1268">
        <f>AC2793-(AE2793*AF2793)</f>
        <v>60</v>
      </c>
      <c r="AJ2793" s="1809"/>
    </row>
    <row r="2794" spans="1:36" ht="15.75">
      <c r="A2794" s="1803">
        <v>8</v>
      </c>
      <c r="B2794" s="1821" t="s">
        <v>5301</v>
      </c>
      <c r="C2794" s="1805" t="s">
        <v>238</v>
      </c>
      <c r="D2794" s="1805">
        <v>3199.5</v>
      </c>
      <c r="E2794" s="1805">
        <v>1</v>
      </c>
      <c r="F2794" s="1805">
        <f t="shared" si="984"/>
        <v>3199.5</v>
      </c>
      <c r="G2794" s="1815">
        <v>0</v>
      </c>
      <c r="H2794" s="1805">
        <f t="shared" si="985"/>
        <v>0</v>
      </c>
      <c r="I2794" s="1810">
        <v>44827</v>
      </c>
      <c r="J2794" s="1810">
        <v>45991</v>
      </c>
      <c r="K2794" s="1805"/>
      <c r="L2794" s="1805">
        <v>787</v>
      </c>
      <c r="M2794" s="1813">
        <v>44824</v>
      </c>
      <c r="N2794" s="1805">
        <v>0</v>
      </c>
      <c r="O2794" s="1805">
        <v>0</v>
      </c>
      <c r="P2794" s="1805">
        <v>0</v>
      </c>
      <c r="Q2794" s="1805"/>
      <c r="R2794" s="1805"/>
      <c r="S2794" s="1805"/>
      <c r="T2794" s="1805"/>
      <c r="U2794" s="1805"/>
      <c r="V2794" s="1805"/>
      <c r="W2794" s="1805"/>
      <c r="X2794" s="1805"/>
      <c r="Y2794" s="1805"/>
      <c r="Z2794" s="1805"/>
      <c r="AA2794" s="1805"/>
      <c r="AB2794" s="1805"/>
      <c r="AC2794" s="1807">
        <f t="shared" si="986"/>
        <v>1</v>
      </c>
      <c r="AD2794" s="1808">
        <f t="shared" si="987"/>
        <v>3199.5</v>
      </c>
      <c r="AE2794" s="1268">
        <f>(J2794-"01.04.2023")/30</f>
        <v>32.466666666666669</v>
      </c>
      <c r="AF2794" s="1268">
        <f t="shared" si="988"/>
        <v>0</v>
      </c>
      <c r="AG2794" s="1268" t="e">
        <f t="shared" si="989"/>
        <v>#DIV/0!</v>
      </c>
      <c r="AH2794" s="1268" t="e">
        <f>AG2794-AE2794</f>
        <v>#DIV/0!</v>
      </c>
      <c r="AI2794" s="1268">
        <f>AC2794-(AE2794*AF2794)</f>
        <v>1</v>
      </c>
      <c r="AJ2794" s="1809"/>
    </row>
    <row r="2795" spans="1:36" ht="15.75">
      <c r="A2795" s="1803">
        <v>9</v>
      </c>
      <c r="B2795" s="1821" t="s">
        <v>5272</v>
      </c>
      <c r="C2795" s="1805" t="s">
        <v>66</v>
      </c>
      <c r="D2795" s="1805">
        <v>74.900000000000006</v>
      </c>
      <c r="E2795" s="1805">
        <v>2</v>
      </c>
      <c r="F2795" s="1805">
        <f t="shared" si="984"/>
        <v>149.80000000000001</v>
      </c>
      <c r="G2795" s="1815">
        <v>0</v>
      </c>
      <c r="H2795" s="1805">
        <f t="shared" si="985"/>
        <v>0</v>
      </c>
      <c r="I2795" s="1810">
        <v>44833</v>
      </c>
      <c r="J2795" s="1810" t="s">
        <v>2040</v>
      </c>
      <c r="K2795" s="1805"/>
      <c r="L2795" s="1805">
        <v>788</v>
      </c>
      <c r="M2795" s="1813">
        <v>44824</v>
      </c>
      <c r="N2795" s="1805">
        <v>0</v>
      </c>
      <c r="O2795" s="1805">
        <v>0</v>
      </c>
      <c r="P2795" s="1805">
        <v>0</v>
      </c>
      <c r="Q2795" s="1805"/>
      <c r="R2795" s="1805"/>
      <c r="S2795" s="1805"/>
      <c r="T2795" s="1805"/>
      <c r="U2795" s="1805"/>
      <c r="V2795" s="1805"/>
      <c r="W2795" s="1805"/>
      <c r="X2795" s="1805"/>
      <c r="Y2795" s="1805"/>
      <c r="Z2795" s="1805"/>
      <c r="AA2795" s="1805"/>
      <c r="AB2795" s="1805"/>
      <c r="AC2795" s="1807">
        <f t="shared" si="986"/>
        <v>2</v>
      </c>
      <c r="AD2795" s="1808">
        <f t="shared" si="987"/>
        <v>149.80000000000001</v>
      </c>
      <c r="AE2795" s="1268" t="s">
        <v>334</v>
      </c>
      <c r="AF2795" s="1268">
        <f t="shared" si="988"/>
        <v>0</v>
      </c>
      <c r="AG2795" s="1268" t="e">
        <f t="shared" si="989"/>
        <v>#DIV/0!</v>
      </c>
      <c r="AH2795" s="1268" t="s">
        <v>334</v>
      </c>
      <c r="AI2795" s="1268" t="s">
        <v>334</v>
      </c>
      <c r="AJ2795" s="1809"/>
    </row>
    <row r="2796" spans="1:36" ht="15.75">
      <c r="A2796" s="1803">
        <v>10</v>
      </c>
      <c r="B2796" s="1821" t="s">
        <v>5275</v>
      </c>
      <c r="C2796" s="1805" t="s">
        <v>66</v>
      </c>
      <c r="D2796" s="1805">
        <v>13776.25</v>
      </c>
      <c r="E2796" s="1805">
        <v>2</v>
      </c>
      <c r="F2796" s="1805">
        <f t="shared" si="984"/>
        <v>27552.5</v>
      </c>
      <c r="G2796" s="1815">
        <v>0</v>
      </c>
      <c r="H2796" s="1805">
        <f t="shared" si="985"/>
        <v>0</v>
      </c>
      <c r="I2796" s="1810">
        <v>44833</v>
      </c>
      <c r="J2796" s="1810" t="s">
        <v>2040</v>
      </c>
      <c r="K2796" s="1805"/>
      <c r="L2796" s="1805">
        <v>788</v>
      </c>
      <c r="M2796" s="1813">
        <v>44824</v>
      </c>
      <c r="N2796" s="1805">
        <v>0</v>
      </c>
      <c r="O2796" s="1805">
        <v>0</v>
      </c>
      <c r="P2796" s="1805">
        <v>0</v>
      </c>
      <c r="Q2796" s="1805"/>
      <c r="R2796" s="1805"/>
      <c r="S2796" s="1805"/>
      <c r="T2796" s="1805"/>
      <c r="U2796" s="1805"/>
      <c r="V2796" s="1805"/>
      <c r="W2796" s="1805"/>
      <c r="X2796" s="1805"/>
      <c r="Y2796" s="1805"/>
      <c r="Z2796" s="1805"/>
      <c r="AA2796" s="1805"/>
      <c r="AB2796" s="1805"/>
      <c r="AC2796" s="1807">
        <f t="shared" si="986"/>
        <v>2</v>
      </c>
      <c r="AD2796" s="1808">
        <f t="shared" si="987"/>
        <v>27552.5</v>
      </c>
      <c r="AE2796" s="1268" t="s">
        <v>334</v>
      </c>
      <c r="AF2796" s="1268">
        <f t="shared" si="988"/>
        <v>0</v>
      </c>
      <c r="AG2796" s="1268" t="e">
        <f t="shared" si="989"/>
        <v>#DIV/0!</v>
      </c>
      <c r="AH2796" s="1268" t="s">
        <v>334</v>
      </c>
      <c r="AI2796" s="1268" t="s">
        <v>334</v>
      </c>
      <c r="AJ2796" s="1809"/>
    </row>
    <row r="2797" spans="1:36" ht="15.75">
      <c r="A2797" s="1803">
        <v>11</v>
      </c>
      <c r="B2797" s="1821" t="s">
        <v>5276</v>
      </c>
      <c r="C2797" s="1805" t="s">
        <v>66</v>
      </c>
      <c r="D2797" s="1805">
        <v>58.85</v>
      </c>
      <c r="E2797" s="1805">
        <v>4</v>
      </c>
      <c r="F2797" s="1805">
        <f t="shared" si="984"/>
        <v>235.4</v>
      </c>
      <c r="G2797" s="1815">
        <v>0</v>
      </c>
      <c r="H2797" s="1805">
        <f t="shared" si="985"/>
        <v>0</v>
      </c>
      <c r="I2797" s="1810">
        <v>44833</v>
      </c>
      <c r="J2797" s="1810" t="s">
        <v>2040</v>
      </c>
      <c r="K2797" s="1805"/>
      <c r="L2797" s="1805">
        <v>788</v>
      </c>
      <c r="M2797" s="1813">
        <v>44824</v>
      </c>
      <c r="N2797" s="1805">
        <v>0</v>
      </c>
      <c r="O2797" s="1805">
        <v>0</v>
      </c>
      <c r="P2797" s="1805">
        <v>0</v>
      </c>
      <c r="Q2797" s="1805"/>
      <c r="R2797" s="1805"/>
      <c r="S2797" s="1805"/>
      <c r="T2797" s="1805"/>
      <c r="U2797" s="1805"/>
      <c r="V2797" s="1805"/>
      <c r="W2797" s="1805"/>
      <c r="X2797" s="1805"/>
      <c r="Y2797" s="1805"/>
      <c r="Z2797" s="1805"/>
      <c r="AA2797" s="1805"/>
      <c r="AB2797" s="1805"/>
      <c r="AC2797" s="1807">
        <f t="shared" si="986"/>
        <v>4</v>
      </c>
      <c r="AD2797" s="1808">
        <f t="shared" si="987"/>
        <v>235.4</v>
      </c>
      <c r="AE2797" s="1268" t="s">
        <v>334</v>
      </c>
      <c r="AF2797" s="1268">
        <f t="shared" si="988"/>
        <v>0</v>
      </c>
      <c r="AG2797" s="1268" t="e">
        <f t="shared" si="989"/>
        <v>#DIV/0!</v>
      </c>
      <c r="AH2797" s="1268" t="s">
        <v>334</v>
      </c>
      <c r="AI2797" s="1268" t="s">
        <v>334</v>
      </c>
      <c r="AJ2797" s="1809"/>
    </row>
    <row r="2798" spans="1:36" ht="15.75">
      <c r="A2798" s="1803">
        <v>12</v>
      </c>
      <c r="B2798" s="1821" t="s">
        <v>5277</v>
      </c>
      <c r="C2798" s="1805" t="s">
        <v>66</v>
      </c>
      <c r="D2798" s="1805">
        <v>107</v>
      </c>
      <c r="E2798" s="1805">
        <v>8</v>
      </c>
      <c r="F2798" s="1805">
        <f t="shared" si="984"/>
        <v>856</v>
      </c>
      <c r="G2798" s="1815">
        <v>0</v>
      </c>
      <c r="H2798" s="1805">
        <f t="shared" si="985"/>
        <v>0</v>
      </c>
      <c r="I2798" s="1810">
        <v>44833</v>
      </c>
      <c r="J2798" s="1810" t="s">
        <v>2040</v>
      </c>
      <c r="K2798" s="1805"/>
      <c r="L2798" s="1805">
        <v>788</v>
      </c>
      <c r="M2798" s="1813">
        <v>44824</v>
      </c>
      <c r="N2798" s="1805">
        <v>0</v>
      </c>
      <c r="O2798" s="1805">
        <v>0</v>
      </c>
      <c r="P2798" s="1805">
        <v>0</v>
      </c>
      <c r="Q2798" s="1805"/>
      <c r="R2798" s="1805"/>
      <c r="S2798" s="1805"/>
      <c r="T2798" s="1805"/>
      <c r="U2798" s="1805"/>
      <c r="V2798" s="1805"/>
      <c r="W2798" s="1805"/>
      <c r="X2798" s="1805"/>
      <c r="Y2798" s="1805"/>
      <c r="Z2798" s="1805"/>
      <c r="AA2798" s="1805"/>
      <c r="AB2798" s="1805"/>
      <c r="AC2798" s="1807">
        <f t="shared" si="986"/>
        <v>8</v>
      </c>
      <c r="AD2798" s="1808">
        <f t="shared" si="987"/>
        <v>856</v>
      </c>
      <c r="AE2798" s="1268" t="s">
        <v>334</v>
      </c>
      <c r="AF2798" s="1268">
        <f t="shared" si="988"/>
        <v>0</v>
      </c>
      <c r="AG2798" s="1268" t="e">
        <f t="shared" si="989"/>
        <v>#DIV/0!</v>
      </c>
      <c r="AH2798" s="1268" t="s">
        <v>334</v>
      </c>
      <c r="AI2798" s="1268" t="s">
        <v>334</v>
      </c>
      <c r="AJ2798" s="1809"/>
    </row>
    <row r="2799" spans="1:36" ht="15.75">
      <c r="A2799" s="1803">
        <v>13</v>
      </c>
      <c r="B2799" s="1821" t="s">
        <v>5278</v>
      </c>
      <c r="C2799" s="1805" t="s">
        <v>66</v>
      </c>
      <c r="D2799" s="1805">
        <v>20.064</v>
      </c>
      <c r="E2799" s="1805">
        <v>60</v>
      </c>
      <c r="F2799" s="1805">
        <f t="shared" si="984"/>
        <v>1203.8399999999999</v>
      </c>
      <c r="G2799" s="1815">
        <v>0</v>
      </c>
      <c r="H2799" s="1805">
        <f t="shared" si="985"/>
        <v>0</v>
      </c>
      <c r="I2799" s="1810">
        <v>44833</v>
      </c>
      <c r="J2799" s="1810">
        <v>45260</v>
      </c>
      <c r="K2799" s="1805"/>
      <c r="L2799" s="1805">
        <v>788</v>
      </c>
      <c r="M2799" s="1813">
        <v>44824</v>
      </c>
      <c r="N2799" s="1805">
        <v>0</v>
      </c>
      <c r="O2799" s="1805">
        <v>0</v>
      </c>
      <c r="P2799" s="1805">
        <v>0</v>
      </c>
      <c r="Q2799" s="1805"/>
      <c r="R2799" s="1805"/>
      <c r="S2799" s="1805"/>
      <c r="T2799" s="1805"/>
      <c r="U2799" s="1805"/>
      <c r="V2799" s="1805"/>
      <c r="W2799" s="1805"/>
      <c r="X2799" s="1805"/>
      <c r="Y2799" s="1805"/>
      <c r="Z2799" s="1805"/>
      <c r="AA2799" s="1805"/>
      <c r="AB2799" s="1805"/>
      <c r="AC2799" s="1807">
        <f t="shared" si="986"/>
        <v>60</v>
      </c>
      <c r="AD2799" s="1808">
        <f t="shared" si="987"/>
        <v>1203.8399999999999</v>
      </c>
      <c r="AE2799" s="1268">
        <f>(J2799-"01.04.2023")/30</f>
        <v>8.1</v>
      </c>
      <c r="AF2799" s="1268">
        <f t="shared" si="988"/>
        <v>0</v>
      </c>
      <c r="AG2799" s="1268" t="e">
        <f t="shared" si="989"/>
        <v>#DIV/0!</v>
      </c>
      <c r="AH2799" s="1268" t="e">
        <f>AG2799-AE2799</f>
        <v>#DIV/0!</v>
      </c>
      <c r="AI2799" s="1268">
        <f>AC2799-(AE2799*AF2799)</f>
        <v>60</v>
      </c>
      <c r="AJ2799" s="1809"/>
    </row>
    <row r="2800" spans="1:36" ht="15.75">
      <c r="A2800" s="1803">
        <v>14</v>
      </c>
      <c r="B2800" s="1821" t="s">
        <v>5279</v>
      </c>
      <c r="C2800" s="1805" t="s">
        <v>66</v>
      </c>
      <c r="D2800" s="1805">
        <v>13.375</v>
      </c>
      <c r="E2800" s="1805">
        <v>12</v>
      </c>
      <c r="F2800" s="1805">
        <f t="shared" si="984"/>
        <v>160.5</v>
      </c>
      <c r="G2800" s="1815">
        <v>0</v>
      </c>
      <c r="H2800" s="1805">
        <f t="shared" si="985"/>
        <v>0</v>
      </c>
      <c r="I2800" s="1810">
        <v>44833</v>
      </c>
      <c r="J2800" s="1810" t="s">
        <v>2040</v>
      </c>
      <c r="K2800" s="1805"/>
      <c r="L2800" s="1805">
        <v>788</v>
      </c>
      <c r="M2800" s="1813">
        <v>44824</v>
      </c>
      <c r="N2800" s="1805">
        <v>0</v>
      </c>
      <c r="O2800" s="1805">
        <v>0</v>
      </c>
      <c r="P2800" s="1805">
        <v>0</v>
      </c>
      <c r="Q2800" s="1805"/>
      <c r="R2800" s="1805"/>
      <c r="S2800" s="1805"/>
      <c r="T2800" s="1805"/>
      <c r="U2800" s="1805"/>
      <c r="V2800" s="1805"/>
      <c r="W2800" s="1805"/>
      <c r="X2800" s="1805"/>
      <c r="Y2800" s="1805"/>
      <c r="Z2800" s="1805"/>
      <c r="AA2800" s="1805"/>
      <c r="AB2800" s="1805"/>
      <c r="AC2800" s="1807">
        <f t="shared" si="986"/>
        <v>12</v>
      </c>
      <c r="AD2800" s="1808">
        <f t="shared" si="987"/>
        <v>160.5</v>
      </c>
      <c r="AE2800" s="1268" t="s">
        <v>334</v>
      </c>
      <c r="AF2800" s="1268">
        <f t="shared" si="988"/>
        <v>0</v>
      </c>
      <c r="AG2800" s="1268" t="e">
        <f t="shared" si="989"/>
        <v>#DIV/0!</v>
      </c>
      <c r="AH2800" s="1268" t="s">
        <v>334</v>
      </c>
      <c r="AI2800" s="1268" t="s">
        <v>334</v>
      </c>
      <c r="AJ2800" s="1809"/>
    </row>
    <row r="2801" spans="1:36" ht="15.75">
      <c r="A2801" s="1803">
        <v>15</v>
      </c>
      <c r="B2801" s="1821" t="s">
        <v>5280</v>
      </c>
      <c r="C2801" s="1805" t="s">
        <v>66</v>
      </c>
      <c r="D2801" s="1805">
        <v>48.15</v>
      </c>
      <c r="E2801" s="1805">
        <v>2</v>
      </c>
      <c r="F2801" s="1805">
        <f t="shared" si="984"/>
        <v>96.3</v>
      </c>
      <c r="G2801" s="1815">
        <v>0</v>
      </c>
      <c r="H2801" s="1805">
        <f t="shared" si="985"/>
        <v>0</v>
      </c>
      <c r="I2801" s="1810">
        <v>44833</v>
      </c>
      <c r="J2801" s="1810" t="s">
        <v>2040</v>
      </c>
      <c r="K2801" s="1805"/>
      <c r="L2801" s="1805">
        <v>788</v>
      </c>
      <c r="M2801" s="1813">
        <v>44824</v>
      </c>
      <c r="N2801" s="1805">
        <v>0</v>
      </c>
      <c r="O2801" s="1805">
        <v>0</v>
      </c>
      <c r="P2801" s="1805">
        <v>0</v>
      </c>
      <c r="Q2801" s="1805"/>
      <c r="R2801" s="1805"/>
      <c r="S2801" s="1805"/>
      <c r="T2801" s="1805"/>
      <c r="U2801" s="1805"/>
      <c r="V2801" s="1805"/>
      <c r="W2801" s="1805"/>
      <c r="X2801" s="1805"/>
      <c r="Y2801" s="1805"/>
      <c r="Z2801" s="1805"/>
      <c r="AA2801" s="1805"/>
      <c r="AB2801" s="1805"/>
      <c r="AC2801" s="1807">
        <f t="shared" si="986"/>
        <v>2</v>
      </c>
      <c r="AD2801" s="1808">
        <f t="shared" si="987"/>
        <v>96.3</v>
      </c>
      <c r="AE2801" s="1268" t="s">
        <v>334</v>
      </c>
      <c r="AF2801" s="1268">
        <f t="shared" si="988"/>
        <v>0</v>
      </c>
      <c r="AG2801" s="1268" t="e">
        <f t="shared" si="989"/>
        <v>#DIV/0!</v>
      </c>
      <c r="AH2801" s="1268" t="s">
        <v>334</v>
      </c>
      <c r="AI2801" s="1268" t="s">
        <v>334</v>
      </c>
      <c r="AJ2801" s="1809"/>
    </row>
    <row r="2802" spans="1:36" ht="15.75">
      <c r="A2802" s="1803">
        <v>16</v>
      </c>
      <c r="B2802" s="1821" t="s">
        <v>5281</v>
      </c>
      <c r="C2802" s="1805" t="s">
        <v>66</v>
      </c>
      <c r="D2802" s="1805">
        <v>5.35</v>
      </c>
      <c r="E2802" s="1805">
        <v>200</v>
      </c>
      <c r="F2802" s="1805">
        <f t="shared" si="984"/>
        <v>1070</v>
      </c>
      <c r="G2802" s="1815">
        <v>0</v>
      </c>
      <c r="H2802" s="1805">
        <f t="shared" si="985"/>
        <v>0</v>
      </c>
      <c r="I2802" s="1810">
        <v>44833</v>
      </c>
      <c r="J2802" s="1810">
        <v>45596</v>
      </c>
      <c r="K2802" s="1805"/>
      <c r="L2802" s="1805">
        <v>788</v>
      </c>
      <c r="M2802" s="1813">
        <v>44824</v>
      </c>
      <c r="N2802" s="1805">
        <v>0</v>
      </c>
      <c r="O2802" s="1805">
        <v>0</v>
      </c>
      <c r="P2802" s="1805">
        <v>0</v>
      </c>
      <c r="Q2802" s="1805"/>
      <c r="R2802" s="1805"/>
      <c r="S2802" s="1805"/>
      <c r="T2802" s="1805"/>
      <c r="U2802" s="1805"/>
      <c r="V2802" s="1805"/>
      <c r="W2802" s="1805"/>
      <c r="X2802" s="1805"/>
      <c r="Y2802" s="1805"/>
      <c r="Z2802" s="1805"/>
      <c r="AA2802" s="1805"/>
      <c r="AB2802" s="1805"/>
      <c r="AC2802" s="1807">
        <f t="shared" si="986"/>
        <v>200</v>
      </c>
      <c r="AD2802" s="1808">
        <f t="shared" si="987"/>
        <v>1070</v>
      </c>
      <c r="AE2802" s="1268">
        <f>(J2802-"01.04.2023")/30</f>
        <v>19.3</v>
      </c>
      <c r="AF2802" s="1268">
        <f t="shared" si="988"/>
        <v>0</v>
      </c>
      <c r="AG2802" s="1268" t="e">
        <f t="shared" si="989"/>
        <v>#DIV/0!</v>
      </c>
      <c r="AH2802" s="1268" t="e">
        <f>AG2802-AE2802</f>
        <v>#DIV/0!</v>
      </c>
      <c r="AI2802" s="1268">
        <f>AC2802-(AE2802*AF2802)</f>
        <v>200</v>
      </c>
      <c r="AJ2802" s="1809"/>
    </row>
    <row r="2803" spans="1:36" ht="15.75">
      <c r="A2803" s="1803">
        <v>17</v>
      </c>
      <c r="B2803" s="1821" t="s">
        <v>5282</v>
      </c>
      <c r="C2803" s="1805" t="s">
        <v>66</v>
      </c>
      <c r="D2803" s="1805">
        <v>5.35</v>
      </c>
      <c r="E2803" s="1805">
        <v>200</v>
      </c>
      <c r="F2803" s="1805">
        <f t="shared" si="984"/>
        <v>1070</v>
      </c>
      <c r="G2803" s="1815">
        <v>0</v>
      </c>
      <c r="H2803" s="1805">
        <f t="shared" si="985"/>
        <v>0</v>
      </c>
      <c r="I2803" s="1810">
        <v>44833</v>
      </c>
      <c r="J2803" s="1810">
        <v>45596</v>
      </c>
      <c r="K2803" s="1805"/>
      <c r="L2803" s="1805">
        <v>788</v>
      </c>
      <c r="M2803" s="1813">
        <v>44824</v>
      </c>
      <c r="N2803" s="1805">
        <v>0</v>
      </c>
      <c r="O2803" s="1805">
        <v>0</v>
      </c>
      <c r="P2803" s="1805">
        <v>0</v>
      </c>
      <c r="Q2803" s="1805"/>
      <c r="R2803" s="1805"/>
      <c r="S2803" s="1805"/>
      <c r="T2803" s="1805"/>
      <c r="U2803" s="1805"/>
      <c r="V2803" s="1805"/>
      <c r="W2803" s="1805"/>
      <c r="X2803" s="1805"/>
      <c r="Y2803" s="1805"/>
      <c r="Z2803" s="1805"/>
      <c r="AA2803" s="1805"/>
      <c r="AB2803" s="1805"/>
      <c r="AC2803" s="1807">
        <f t="shared" si="986"/>
        <v>200</v>
      </c>
      <c r="AD2803" s="1808">
        <f t="shared" si="987"/>
        <v>1070</v>
      </c>
      <c r="AE2803" s="1268">
        <f>(J2803-"01.04.2023")/30</f>
        <v>19.3</v>
      </c>
      <c r="AF2803" s="1268">
        <f t="shared" si="988"/>
        <v>0</v>
      </c>
      <c r="AG2803" s="1268" t="e">
        <f t="shared" si="989"/>
        <v>#DIV/0!</v>
      </c>
      <c r="AH2803" s="1268" t="e">
        <f>AG2803-AE2803</f>
        <v>#DIV/0!</v>
      </c>
      <c r="AI2803" s="1268">
        <f>AC2803-(AE2803*AF2803)</f>
        <v>200</v>
      </c>
      <c r="AJ2803" s="1809"/>
    </row>
    <row r="2804" spans="1:36" ht="15.75">
      <c r="A2804" s="1803">
        <v>18</v>
      </c>
      <c r="B2804" s="1821" t="s">
        <v>5283</v>
      </c>
      <c r="C2804" s="1805" t="s">
        <v>66</v>
      </c>
      <c r="D2804" s="1805">
        <v>120.375</v>
      </c>
      <c r="E2804" s="1805">
        <v>16</v>
      </c>
      <c r="F2804" s="1805">
        <f t="shared" si="984"/>
        <v>1926</v>
      </c>
      <c r="G2804" s="1815">
        <v>0</v>
      </c>
      <c r="H2804" s="1805">
        <f t="shared" si="985"/>
        <v>0</v>
      </c>
      <c r="I2804" s="1810">
        <v>44833</v>
      </c>
      <c r="J2804" s="1810" t="s">
        <v>2040</v>
      </c>
      <c r="K2804" s="1805"/>
      <c r="L2804" s="1805">
        <v>788</v>
      </c>
      <c r="M2804" s="1813">
        <v>44824</v>
      </c>
      <c r="N2804" s="1805">
        <v>0</v>
      </c>
      <c r="O2804" s="1805">
        <v>0</v>
      </c>
      <c r="P2804" s="1805">
        <v>0</v>
      </c>
      <c r="Q2804" s="1805"/>
      <c r="R2804" s="1805"/>
      <c r="S2804" s="1805"/>
      <c r="T2804" s="1805"/>
      <c r="U2804" s="1805"/>
      <c r="V2804" s="1805"/>
      <c r="W2804" s="1805"/>
      <c r="X2804" s="1805"/>
      <c r="Y2804" s="1805"/>
      <c r="Z2804" s="1805"/>
      <c r="AA2804" s="1805"/>
      <c r="AB2804" s="1805"/>
      <c r="AC2804" s="1807">
        <f t="shared" si="986"/>
        <v>16</v>
      </c>
      <c r="AD2804" s="1808">
        <f t="shared" si="987"/>
        <v>1926</v>
      </c>
      <c r="AE2804" s="1268" t="s">
        <v>334</v>
      </c>
      <c r="AF2804" s="1268">
        <f t="shared" si="988"/>
        <v>0</v>
      </c>
      <c r="AG2804" s="1268" t="e">
        <f t="shared" si="989"/>
        <v>#DIV/0!</v>
      </c>
      <c r="AH2804" s="1268" t="s">
        <v>334</v>
      </c>
      <c r="AI2804" s="1268" t="s">
        <v>334</v>
      </c>
      <c r="AJ2804" s="1809"/>
    </row>
    <row r="2805" spans="1:36" ht="15.75">
      <c r="A2805" s="1803">
        <v>19</v>
      </c>
      <c r="B2805" s="1821" t="s">
        <v>5284</v>
      </c>
      <c r="C2805" s="1805" t="s">
        <v>66</v>
      </c>
      <c r="D2805" s="1805">
        <v>96.3</v>
      </c>
      <c r="E2805" s="1805">
        <v>36</v>
      </c>
      <c r="F2805" s="1805">
        <f t="shared" si="984"/>
        <v>3466.7999999999997</v>
      </c>
      <c r="G2805" s="1815">
        <v>0</v>
      </c>
      <c r="H2805" s="1805">
        <f t="shared" si="985"/>
        <v>0</v>
      </c>
      <c r="I2805" s="1810">
        <v>44833</v>
      </c>
      <c r="J2805" s="1810" t="s">
        <v>2040</v>
      </c>
      <c r="K2805" s="1805"/>
      <c r="L2805" s="1805">
        <v>788</v>
      </c>
      <c r="M2805" s="1813">
        <v>44824</v>
      </c>
      <c r="N2805" s="1805">
        <v>0</v>
      </c>
      <c r="O2805" s="1805">
        <v>0</v>
      </c>
      <c r="P2805" s="1805">
        <v>0</v>
      </c>
      <c r="Q2805" s="1805"/>
      <c r="R2805" s="1805"/>
      <c r="S2805" s="1805"/>
      <c r="T2805" s="1805"/>
      <c r="U2805" s="1805"/>
      <c r="V2805" s="1805"/>
      <c r="W2805" s="1805"/>
      <c r="X2805" s="1805"/>
      <c r="Y2805" s="1805"/>
      <c r="Z2805" s="1805"/>
      <c r="AA2805" s="1805"/>
      <c r="AB2805" s="1805"/>
      <c r="AC2805" s="1807">
        <f t="shared" si="986"/>
        <v>36</v>
      </c>
      <c r="AD2805" s="1808">
        <f t="shared" si="987"/>
        <v>3466.7999999999997</v>
      </c>
      <c r="AE2805" s="1268" t="s">
        <v>334</v>
      </c>
      <c r="AF2805" s="1268">
        <f t="shared" si="988"/>
        <v>0</v>
      </c>
      <c r="AG2805" s="1268" t="e">
        <f t="shared" si="989"/>
        <v>#DIV/0!</v>
      </c>
      <c r="AH2805" s="1268" t="s">
        <v>334</v>
      </c>
      <c r="AI2805" s="1268" t="s">
        <v>334</v>
      </c>
      <c r="AJ2805" s="1809"/>
    </row>
    <row r="2806" spans="1:36" ht="15.75">
      <c r="A2806" s="1803">
        <v>20</v>
      </c>
      <c r="B2806" s="1821" t="s">
        <v>5285</v>
      </c>
      <c r="C2806" s="1805" t="s">
        <v>66</v>
      </c>
      <c r="D2806" s="1805">
        <v>8.0519999999999996</v>
      </c>
      <c r="E2806" s="1805">
        <v>494</v>
      </c>
      <c r="F2806" s="1805">
        <f t="shared" si="984"/>
        <v>3977.6879999999996</v>
      </c>
      <c r="G2806" s="1815">
        <v>0</v>
      </c>
      <c r="H2806" s="1805">
        <f t="shared" si="985"/>
        <v>0</v>
      </c>
      <c r="I2806" s="1810">
        <v>44833</v>
      </c>
      <c r="J2806" s="1810">
        <v>45260</v>
      </c>
      <c r="K2806" s="1805"/>
      <c r="L2806" s="1805">
        <v>788</v>
      </c>
      <c r="M2806" s="1813">
        <v>44824</v>
      </c>
      <c r="N2806" s="1805">
        <v>2</v>
      </c>
      <c r="O2806" s="1805">
        <v>0</v>
      </c>
      <c r="P2806" s="1805">
        <v>18</v>
      </c>
      <c r="Q2806" s="1805"/>
      <c r="R2806" s="1805"/>
      <c r="S2806" s="1805"/>
      <c r="T2806" s="1805"/>
      <c r="U2806" s="1805"/>
      <c r="V2806" s="1805"/>
      <c r="W2806" s="1805"/>
      <c r="X2806" s="1805"/>
      <c r="Y2806" s="1805"/>
      <c r="Z2806" s="1805"/>
      <c r="AA2806" s="1805"/>
      <c r="AB2806" s="1805"/>
      <c r="AC2806" s="1807">
        <f t="shared" si="986"/>
        <v>474</v>
      </c>
      <c r="AD2806" s="1808">
        <f t="shared" si="987"/>
        <v>3816.6479999999997</v>
      </c>
      <c r="AE2806" s="1268">
        <f>(J2806-"01.04.2023")/30</f>
        <v>8.1</v>
      </c>
      <c r="AF2806" s="1268">
        <f t="shared" si="988"/>
        <v>6.666666666666667</v>
      </c>
      <c r="AG2806" s="1268">
        <f t="shared" si="989"/>
        <v>71.099999999999994</v>
      </c>
      <c r="AH2806" s="1268">
        <f>AG2806-AE2806</f>
        <v>62.999999999999993</v>
      </c>
      <c r="AI2806" s="1268">
        <f>AC2806-(AE2806*AF2806)</f>
        <v>420</v>
      </c>
      <c r="AJ2806" s="1809"/>
    </row>
    <row r="2807" spans="1:36" ht="31.5">
      <c r="A2807" s="1803">
        <v>21</v>
      </c>
      <c r="B2807" s="1821" t="s">
        <v>5286</v>
      </c>
      <c r="C2807" s="1805" t="s">
        <v>66</v>
      </c>
      <c r="D2807" s="1805">
        <v>3.6764999999999999</v>
      </c>
      <c r="E2807" s="1805">
        <v>1880</v>
      </c>
      <c r="F2807" s="1805">
        <f t="shared" si="984"/>
        <v>6911.82</v>
      </c>
      <c r="G2807" s="1815">
        <v>0</v>
      </c>
      <c r="H2807" s="1805">
        <f t="shared" si="985"/>
        <v>0</v>
      </c>
      <c r="I2807" s="1810">
        <v>44833</v>
      </c>
      <c r="J2807" s="1810">
        <v>45077</v>
      </c>
      <c r="K2807" s="1805"/>
      <c r="L2807" s="1805">
        <v>788</v>
      </c>
      <c r="M2807" s="1813">
        <v>44824</v>
      </c>
      <c r="N2807" s="1805">
        <v>198</v>
      </c>
      <c r="O2807" s="1805">
        <v>172</v>
      </c>
      <c r="P2807" s="1805">
        <v>226</v>
      </c>
      <c r="Q2807" s="1805"/>
      <c r="R2807" s="1805"/>
      <c r="S2807" s="1805"/>
      <c r="T2807" s="1805"/>
      <c r="U2807" s="1805"/>
      <c r="V2807" s="1805"/>
      <c r="W2807" s="1805"/>
      <c r="X2807" s="1805"/>
      <c r="Y2807" s="1805"/>
      <c r="Z2807" s="1805"/>
      <c r="AA2807" s="1805"/>
      <c r="AB2807" s="1805"/>
      <c r="AC2807" s="1807">
        <f t="shared" si="986"/>
        <v>1284</v>
      </c>
      <c r="AD2807" s="1808">
        <f t="shared" si="987"/>
        <v>4720.6260000000002</v>
      </c>
      <c r="AE2807" s="1268">
        <f>(J2807-"01.04.2023")/30</f>
        <v>2</v>
      </c>
      <c r="AF2807" s="1268">
        <f t="shared" si="988"/>
        <v>198.66666666666666</v>
      </c>
      <c r="AG2807" s="1268">
        <f t="shared" si="989"/>
        <v>6.4630872483221475</v>
      </c>
      <c r="AH2807" s="1268">
        <f>AG2807-AE2807</f>
        <v>4.4630872483221475</v>
      </c>
      <c r="AI2807" s="1268">
        <f>AC2807-(AE2807*AF2807)</f>
        <v>886.66666666666674</v>
      </c>
      <c r="AJ2807" s="1809"/>
    </row>
    <row r="2808" spans="1:36" ht="15.75">
      <c r="A2808" s="1803">
        <v>22</v>
      </c>
      <c r="B2808" s="1821" t="s">
        <v>5429</v>
      </c>
      <c r="C2808" s="1805" t="s">
        <v>66</v>
      </c>
      <c r="D2808" s="1805">
        <v>43.512</v>
      </c>
      <c r="E2808" s="1805">
        <v>654</v>
      </c>
      <c r="F2808" s="1805">
        <f t="shared" si="984"/>
        <v>28456.848000000002</v>
      </c>
      <c r="G2808" s="1815">
        <v>0</v>
      </c>
      <c r="H2808" s="1805">
        <f t="shared" si="985"/>
        <v>0</v>
      </c>
      <c r="I2808" s="1810">
        <v>44833</v>
      </c>
      <c r="J2808" s="1810">
        <v>46142</v>
      </c>
      <c r="K2808" s="1805"/>
      <c r="L2808" s="1805">
        <v>788</v>
      </c>
      <c r="M2808" s="1813">
        <v>44824</v>
      </c>
      <c r="N2808" s="1805">
        <v>0</v>
      </c>
      <c r="O2808" s="1805">
        <v>0</v>
      </c>
      <c r="P2808" s="1805">
        <v>0</v>
      </c>
      <c r="Q2808" s="1805"/>
      <c r="R2808" s="1805"/>
      <c r="S2808" s="1805"/>
      <c r="T2808" s="1805"/>
      <c r="U2808" s="1805"/>
      <c r="V2808" s="1805"/>
      <c r="W2808" s="1805"/>
      <c r="X2808" s="1805"/>
      <c r="Y2808" s="1805"/>
      <c r="Z2808" s="1805"/>
      <c r="AA2808" s="1805"/>
      <c r="AB2808" s="1805"/>
      <c r="AC2808" s="1807">
        <f t="shared" si="986"/>
        <v>654</v>
      </c>
      <c r="AD2808" s="1808">
        <f t="shared" si="987"/>
        <v>28456.848000000002</v>
      </c>
      <c r="AE2808" s="1268">
        <f>(J2808-"01.04.2023")/30</f>
        <v>37.5</v>
      </c>
      <c r="AF2808" s="1268">
        <f t="shared" si="988"/>
        <v>0</v>
      </c>
      <c r="AG2808" s="1268" t="e">
        <f t="shared" si="989"/>
        <v>#DIV/0!</v>
      </c>
      <c r="AH2808" s="1268" t="e">
        <f>AG2808-AE2808</f>
        <v>#DIV/0!</v>
      </c>
      <c r="AI2808" s="1268">
        <f>AC2808-(AE2808*AF2808)</f>
        <v>654</v>
      </c>
      <c r="AJ2808" s="1809"/>
    </row>
    <row r="2809" spans="1:36" ht="15.75">
      <c r="A2809" s="1803">
        <v>23</v>
      </c>
      <c r="B2809" s="1821" t="s">
        <v>5430</v>
      </c>
      <c r="C2809" s="1805" t="s">
        <v>66</v>
      </c>
      <c r="D2809" s="1805">
        <v>41.734000000000002</v>
      </c>
      <c r="E2809" s="1805">
        <v>500</v>
      </c>
      <c r="F2809" s="1805">
        <f t="shared" si="984"/>
        <v>20867</v>
      </c>
      <c r="G2809" s="1815">
        <v>0</v>
      </c>
      <c r="H2809" s="1805">
        <f t="shared" si="985"/>
        <v>0</v>
      </c>
      <c r="I2809" s="1810">
        <v>44833</v>
      </c>
      <c r="J2809" s="1810">
        <v>45973</v>
      </c>
      <c r="K2809" s="1805"/>
      <c r="L2809" s="1805">
        <v>788</v>
      </c>
      <c r="M2809" s="1813">
        <v>44824</v>
      </c>
      <c r="N2809" s="1805">
        <v>0</v>
      </c>
      <c r="O2809" s="1805">
        <v>0</v>
      </c>
      <c r="P2809" s="1805">
        <v>0</v>
      </c>
      <c r="Q2809" s="1805"/>
      <c r="R2809" s="1805"/>
      <c r="S2809" s="1805"/>
      <c r="T2809" s="1805"/>
      <c r="U2809" s="1805"/>
      <c r="V2809" s="1805"/>
      <c r="W2809" s="1805"/>
      <c r="X2809" s="1805"/>
      <c r="Y2809" s="1805"/>
      <c r="Z2809" s="1805"/>
      <c r="AA2809" s="1805"/>
      <c r="AB2809" s="1805"/>
      <c r="AC2809" s="1807">
        <f t="shared" si="986"/>
        <v>500</v>
      </c>
      <c r="AD2809" s="1808">
        <f t="shared" si="987"/>
        <v>20867</v>
      </c>
      <c r="AE2809" s="1268">
        <f>(J2809-"01.04.2023")/30</f>
        <v>31.866666666666667</v>
      </c>
      <c r="AF2809" s="1268">
        <f t="shared" si="988"/>
        <v>0</v>
      </c>
      <c r="AG2809" s="1268" t="e">
        <f t="shared" si="989"/>
        <v>#DIV/0!</v>
      </c>
      <c r="AH2809" s="1268" t="e">
        <f>AG2809-AE2809</f>
        <v>#DIV/0!</v>
      </c>
      <c r="AI2809" s="1268">
        <f>AC2809-(AE2809*AF2809)</f>
        <v>500</v>
      </c>
      <c r="AJ2809" s="1809"/>
    </row>
    <row r="2810" spans="1:36" ht="15.75">
      <c r="A2810" s="1803">
        <v>24</v>
      </c>
      <c r="B2810" s="1821" t="s">
        <v>5395</v>
      </c>
      <c r="C2810" s="1805" t="s">
        <v>66</v>
      </c>
      <c r="D2810" s="1805">
        <v>5.0002500000000003</v>
      </c>
      <c r="E2810" s="1805">
        <v>100</v>
      </c>
      <c r="F2810" s="1805">
        <f t="shared" si="984"/>
        <v>500.02500000000003</v>
      </c>
      <c r="G2810" s="1815">
        <v>0</v>
      </c>
      <c r="H2810" s="1805">
        <f t="shared" si="985"/>
        <v>0</v>
      </c>
      <c r="I2810" s="1810">
        <v>44833</v>
      </c>
      <c r="J2810" s="1810" t="s">
        <v>2040</v>
      </c>
      <c r="K2810" s="1805"/>
      <c r="L2810" s="1805">
        <v>788</v>
      </c>
      <c r="M2810" s="1813">
        <v>44824</v>
      </c>
      <c r="N2810" s="1805">
        <v>0</v>
      </c>
      <c r="O2810" s="1805">
        <v>0</v>
      </c>
      <c r="P2810" s="1805">
        <v>0</v>
      </c>
      <c r="Q2810" s="1805"/>
      <c r="R2810" s="1805"/>
      <c r="S2810" s="1805"/>
      <c r="T2810" s="1805"/>
      <c r="U2810" s="1805"/>
      <c r="V2810" s="1805"/>
      <c r="W2810" s="1805"/>
      <c r="X2810" s="1805"/>
      <c r="Y2810" s="1805"/>
      <c r="Z2810" s="1805"/>
      <c r="AA2810" s="1805"/>
      <c r="AB2810" s="1805"/>
      <c r="AC2810" s="1807">
        <f t="shared" si="986"/>
        <v>100</v>
      </c>
      <c r="AD2810" s="1808">
        <f t="shared" si="987"/>
        <v>500.02500000000003</v>
      </c>
      <c r="AE2810" s="1268" t="s">
        <v>334</v>
      </c>
      <c r="AF2810" s="1268">
        <f t="shared" si="988"/>
        <v>0</v>
      </c>
      <c r="AG2810" s="1268" t="e">
        <f t="shared" si="989"/>
        <v>#DIV/0!</v>
      </c>
      <c r="AH2810" s="1268" t="s">
        <v>334</v>
      </c>
      <c r="AI2810" s="1268" t="s">
        <v>334</v>
      </c>
      <c r="AJ2810" s="1809"/>
    </row>
    <row r="2811" spans="1:36" ht="31.5">
      <c r="A2811" s="1803">
        <v>25</v>
      </c>
      <c r="B2811" s="1821" t="s">
        <v>5288</v>
      </c>
      <c r="C2811" s="1805" t="s">
        <v>66</v>
      </c>
      <c r="D2811" s="1805">
        <v>17.898</v>
      </c>
      <c r="E2811" s="1805">
        <v>300</v>
      </c>
      <c r="F2811" s="1805">
        <f t="shared" si="984"/>
        <v>5369.4</v>
      </c>
      <c r="G2811" s="1815">
        <v>0</v>
      </c>
      <c r="H2811" s="1805">
        <f t="shared" si="985"/>
        <v>0</v>
      </c>
      <c r="I2811" s="1810">
        <v>44833</v>
      </c>
      <c r="J2811" s="1810">
        <v>46113</v>
      </c>
      <c r="K2811" s="1805"/>
      <c r="L2811" s="1805">
        <v>788</v>
      </c>
      <c r="M2811" s="1813">
        <v>44824</v>
      </c>
      <c r="N2811" s="1805">
        <v>0</v>
      </c>
      <c r="O2811" s="1805">
        <v>0</v>
      </c>
      <c r="P2811" s="1805">
        <v>0</v>
      </c>
      <c r="Q2811" s="1805"/>
      <c r="R2811" s="1805"/>
      <c r="S2811" s="1805"/>
      <c r="T2811" s="1805"/>
      <c r="U2811" s="1805"/>
      <c r="V2811" s="1805"/>
      <c r="W2811" s="1805"/>
      <c r="X2811" s="1805"/>
      <c r="Y2811" s="1805"/>
      <c r="Z2811" s="1805"/>
      <c r="AA2811" s="1805"/>
      <c r="AB2811" s="1805"/>
      <c r="AC2811" s="1807">
        <f t="shared" si="986"/>
        <v>300</v>
      </c>
      <c r="AD2811" s="1808">
        <f t="shared" si="987"/>
        <v>5369.4</v>
      </c>
      <c r="AE2811" s="1268">
        <f>(J2811-"01.04.2023")/30</f>
        <v>36.533333333333331</v>
      </c>
      <c r="AF2811" s="1268">
        <f t="shared" si="988"/>
        <v>0</v>
      </c>
      <c r="AG2811" s="1268" t="e">
        <f t="shared" si="989"/>
        <v>#DIV/0!</v>
      </c>
      <c r="AH2811" s="1268" t="e">
        <f>AG2811-AE2811</f>
        <v>#DIV/0!</v>
      </c>
      <c r="AI2811" s="1268">
        <f>AC2811-(AE2811*AF2811)</f>
        <v>300</v>
      </c>
      <c r="AJ2811" s="1809"/>
    </row>
    <row r="2812" spans="1:36" ht="15.75">
      <c r="A2812" s="4773" t="s">
        <v>5713</v>
      </c>
      <c r="B2812" s="4773"/>
      <c r="C2812" s="4773"/>
      <c r="D2812" s="4773"/>
      <c r="E2812" s="4773"/>
      <c r="F2812" s="4773"/>
      <c r="G2812" s="4773"/>
      <c r="H2812" s="4773"/>
      <c r="I2812" s="4773"/>
      <c r="J2812" s="4773"/>
      <c r="K2812" s="4773"/>
      <c r="L2812" s="4773"/>
      <c r="M2812" s="4773"/>
      <c r="N2812" s="4773"/>
      <c r="O2812" s="4773"/>
      <c r="P2812" s="4773"/>
      <c r="Q2812" s="4773"/>
      <c r="R2812" s="4773"/>
      <c r="S2812" s="4773"/>
      <c r="T2812" s="4773"/>
      <c r="U2812" s="4773"/>
      <c r="V2812" s="4773"/>
      <c r="W2812" s="4773"/>
      <c r="X2812" s="4773"/>
      <c r="Y2812" s="4773"/>
      <c r="Z2812" s="4773"/>
      <c r="AA2812" s="4773"/>
      <c r="AB2812" s="4773"/>
      <c r="AC2812" s="4773"/>
      <c r="AD2812" s="4773"/>
      <c r="AE2812" s="4773"/>
      <c r="AF2812" s="4773"/>
      <c r="AG2812" s="4773"/>
      <c r="AH2812" s="4773"/>
      <c r="AI2812" s="4773"/>
      <c r="AJ2812" s="4773"/>
    </row>
    <row r="2813" spans="1:36" ht="15.75">
      <c r="A2813" s="1803">
        <v>1</v>
      </c>
      <c r="B2813" s="1821" t="s">
        <v>5714</v>
      </c>
      <c r="C2813" s="1805" t="s">
        <v>176</v>
      </c>
      <c r="D2813" s="1805">
        <v>2.9769999999999999</v>
      </c>
      <c r="E2813" s="1805">
        <v>432</v>
      </c>
      <c r="F2813" s="1805">
        <f>D2813*E2813</f>
        <v>1286.0639999999999</v>
      </c>
      <c r="G2813" s="1805">
        <v>0</v>
      </c>
      <c r="H2813" s="1805">
        <f>D2813*G2813</f>
        <v>0</v>
      </c>
      <c r="I2813" s="1810">
        <v>44805</v>
      </c>
      <c r="J2813" s="1810">
        <v>45627</v>
      </c>
      <c r="K2813" s="1805"/>
      <c r="L2813" s="1805"/>
      <c r="M2813" s="1805"/>
      <c r="N2813" s="1805">
        <v>8</v>
      </c>
      <c r="O2813" s="1805">
        <v>67</v>
      </c>
      <c r="P2813" s="1805">
        <v>42</v>
      </c>
      <c r="Q2813" s="1805"/>
      <c r="R2813" s="1805"/>
      <c r="S2813" s="1805"/>
      <c r="T2813" s="1805"/>
      <c r="U2813" s="1805"/>
      <c r="V2813" s="1805"/>
      <c r="W2813" s="1805"/>
      <c r="X2813" s="1805"/>
      <c r="Y2813" s="1805"/>
      <c r="Z2813" s="1805"/>
      <c r="AA2813" s="1805"/>
      <c r="AB2813" s="1805"/>
      <c r="AC2813" s="1807">
        <f>E2813+G2813-N2813-O2813-AA2813-P2813-Q2813-R2813-S2813-T2813-U2813-V2813-W2813-X2813-Y2813</f>
        <v>315</v>
      </c>
      <c r="AD2813" s="1808">
        <f>D2813*AC2813</f>
        <v>937.755</v>
      </c>
      <c r="AE2813" s="1268">
        <f>(J2813-"01.04.2023")/30</f>
        <v>20.333333333333332</v>
      </c>
      <c r="AF2813" s="1268">
        <f>(N2813+O2813+P2813+Q2813+R2813+S2813+T2813+U2813+V2813+W2813+X2813+Y2813)/3</f>
        <v>39</v>
      </c>
      <c r="AG2813" s="1268">
        <f>AC2813/AF2813</f>
        <v>8.0769230769230766</v>
      </c>
      <c r="AH2813" s="1268">
        <f>AG2813-AE2813</f>
        <v>-12.256410256410255</v>
      </c>
      <c r="AI2813" s="1268">
        <f>AC2813-(AE2813*AF2813)</f>
        <v>-478</v>
      </c>
      <c r="AJ2813" s="1809"/>
    </row>
    <row r="2814" spans="1:36" ht="15.75">
      <c r="A2814" s="4773" t="s">
        <v>8659</v>
      </c>
      <c r="B2814" s="4773"/>
      <c r="C2814" s="4773"/>
      <c r="D2814" s="4773"/>
      <c r="E2814" s="4773"/>
      <c r="F2814" s="4773"/>
      <c r="G2814" s="4773"/>
      <c r="H2814" s="4773"/>
      <c r="I2814" s="4773"/>
      <c r="J2814" s="4773"/>
      <c r="K2814" s="4773"/>
      <c r="L2814" s="4773"/>
      <c r="M2814" s="4773"/>
      <c r="N2814" s="4773"/>
      <c r="O2814" s="4773"/>
      <c r="P2814" s="4773"/>
      <c r="Q2814" s="4773"/>
      <c r="R2814" s="4773"/>
      <c r="S2814" s="4773"/>
      <c r="T2814" s="4773"/>
      <c r="U2814" s="4773"/>
      <c r="V2814" s="4773"/>
      <c r="W2814" s="4773"/>
      <c r="X2814" s="4773"/>
      <c r="Y2814" s="4773"/>
      <c r="Z2814" s="4773"/>
      <c r="AA2814" s="4773"/>
      <c r="AB2814" s="4773"/>
      <c r="AC2814" s="4773"/>
      <c r="AD2814" s="4773"/>
      <c r="AE2814" s="4773"/>
      <c r="AF2814" s="4773"/>
      <c r="AG2814" s="4773"/>
      <c r="AH2814" s="4773"/>
      <c r="AI2814" s="4773"/>
      <c r="AJ2814" s="4773"/>
    </row>
    <row r="2815" spans="1:36" ht="15.75">
      <c r="A2815" s="1803">
        <v>1</v>
      </c>
      <c r="B2815" s="1821" t="s">
        <v>6743</v>
      </c>
      <c r="C2815" s="1805" t="s">
        <v>176</v>
      </c>
      <c r="D2815" s="1805">
        <v>1</v>
      </c>
      <c r="E2815" s="1805">
        <v>2</v>
      </c>
      <c r="F2815" s="1805">
        <f>D2815*E2815</f>
        <v>2</v>
      </c>
      <c r="G2815" s="1805">
        <v>0</v>
      </c>
      <c r="H2815" s="1805">
        <f>D2815*G2815</f>
        <v>0</v>
      </c>
      <c r="I2815" s="1810">
        <v>44895</v>
      </c>
      <c r="J2815" s="1810">
        <v>45444</v>
      </c>
      <c r="K2815" s="1805"/>
      <c r="L2815" s="1805"/>
      <c r="M2815" s="1805"/>
      <c r="N2815" s="1805">
        <v>0</v>
      </c>
      <c r="O2815" s="1805">
        <v>0</v>
      </c>
      <c r="P2815" s="1805">
        <v>0</v>
      </c>
      <c r="Q2815" s="1805"/>
      <c r="R2815" s="1805"/>
      <c r="S2815" s="1805"/>
      <c r="T2815" s="1805"/>
      <c r="U2815" s="1805"/>
      <c r="V2815" s="1805"/>
      <c r="W2815" s="1805"/>
      <c r="X2815" s="1805"/>
      <c r="Y2815" s="1805"/>
      <c r="Z2815" s="1805"/>
      <c r="AA2815" s="1805"/>
      <c r="AB2815" s="1805"/>
      <c r="AC2815" s="1807">
        <f>E2815+G2815-N2815-O2815-AA2815-P2815-Q2815-R2815-S2815-T2815-U2815-V2815-W2815-X2815-Y2815</f>
        <v>2</v>
      </c>
      <c r="AD2815" s="1808">
        <f>D2815*AC2815</f>
        <v>2</v>
      </c>
      <c r="AE2815" s="1268">
        <f>(J2815-"01.04.2023")/30</f>
        <v>14.233333333333333</v>
      </c>
      <c r="AF2815" s="1268">
        <f>(N2815+O2815+P2815+Q2815+R2815+S2815+T2815+U2815+V2815+W2815+X2815+Y2815)/3</f>
        <v>0</v>
      </c>
      <c r="AG2815" s="1268" t="e">
        <f>AC2815/AF2815</f>
        <v>#DIV/0!</v>
      </c>
      <c r="AH2815" s="1268" t="e">
        <f>AG2815-AE2815</f>
        <v>#DIV/0!</v>
      </c>
      <c r="AI2815" s="1268">
        <f>AC2815-(AE2815*AF2815)</f>
        <v>2</v>
      </c>
      <c r="AJ2815" s="1809"/>
    </row>
    <row r="2816" spans="1:36" ht="15.75">
      <c r="A2816" s="1803">
        <v>2</v>
      </c>
      <c r="B2816" s="1821" t="s">
        <v>6493</v>
      </c>
      <c r="C2816" s="1805" t="s">
        <v>66</v>
      </c>
      <c r="D2816" s="1805">
        <v>1</v>
      </c>
      <c r="E2816" s="1805">
        <v>20</v>
      </c>
      <c r="F2816" s="1805">
        <f>D2816*E2816</f>
        <v>20</v>
      </c>
      <c r="G2816" s="1805">
        <v>0</v>
      </c>
      <c r="H2816" s="1805">
        <f>D2816*G2816</f>
        <v>0</v>
      </c>
      <c r="I2816" s="1810">
        <v>44895</v>
      </c>
      <c r="J2816" s="1810">
        <v>45536</v>
      </c>
      <c r="K2816" s="1805"/>
      <c r="L2816" s="1805"/>
      <c r="M2816" s="1805"/>
      <c r="N2816" s="1805">
        <v>0</v>
      </c>
      <c r="O2816" s="1805">
        <v>0</v>
      </c>
      <c r="P2816" s="1805">
        <v>0</v>
      </c>
      <c r="Q2816" s="1805"/>
      <c r="R2816" s="1805"/>
      <c r="S2816" s="1805"/>
      <c r="T2816" s="1805"/>
      <c r="U2816" s="1805"/>
      <c r="V2816" s="1805"/>
      <c r="W2816" s="1805"/>
      <c r="X2816" s="1805"/>
      <c r="Y2816" s="1805"/>
      <c r="Z2816" s="1805"/>
      <c r="AA2816" s="1805"/>
      <c r="AB2816" s="1805"/>
      <c r="AC2816" s="1807">
        <f>E2816+G2816-N2816-O2816-AA2816-P2816-Q2816-R2816-S2816-T2816-U2816-V2816-W2816-X2816-Y2816</f>
        <v>20</v>
      </c>
      <c r="AD2816" s="1808">
        <f>D2816*AC2816</f>
        <v>20</v>
      </c>
      <c r="AE2816" s="1268">
        <f>(J2816-"01.04.2023")/30</f>
        <v>17.3</v>
      </c>
      <c r="AF2816" s="1268">
        <f>(N2816+O2816+P2816+Q2816+R2816+S2816+T2816+U2816+V2816+W2816+X2816+Y2816)/3</f>
        <v>0</v>
      </c>
      <c r="AG2816" s="1268" t="e">
        <f>AC2816/AF2816</f>
        <v>#DIV/0!</v>
      </c>
      <c r="AH2816" s="1268" t="e">
        <f>AG2816-AE2816</f>
        <v>#DIV/0!</v>
      </c>
      <c r="AI2816" s="1268">
        <f>AC2816-(AE2816*AF2816)</f>
        <v>20</v>
      </c>
      <c r="AJ2816" s="1809"/>
    </row>
    <row r="2817" spans="1:36" ht="15.75">
      <c r="A2817" s="4773" t="s">
        <v>8660</v>
      </c>
      <c r="B2817" s="4773"/>
      <c r="C2817" s="4773"/>
      <c r="D2817" s="4773"/>
      <c r="E2817" s="4773"/>
      <c r="F2817" s="4773"/>
      <c r="G2817" s="4773"/>
      <c r="H2817" s="4773"/>
      <c r="I2817" s="4773"/>
      <c r="J2817" s="4773"/>
      <c r="K2817" s="4773"/>
      <c r="L2817" s="4773"/>
      <c r="M2817" s="4773"/>
      <c r="N2817" s="4773"/>
      <c r="O2817" s="4773"/>
      <c r="P2817" s="4773"/>
      <c r="Q2817" s="4773"/>
      <c r="R2817" s="4773"/>
      <c r="S2817" s="4773"/>
      <c r="T2817" s="4773"/>
      <c r="U2817" s="4773"/>
      <c r="V2817" s="4773"/>
      <c r="W2817" s="4773"/>
      <c r="X2817" s="4773"/>
      <c r="Y2817" s="4773"/>
      <c r="Z2817" s="4773"/>
      <c r="AA2817" s="4773"/>
      <c r="AB2817" s="4773"/>
      <c r="AC2817" s="4773"/>
      <c r="AD2817" s="4773"/>
      <c r="AE2817" s="4773"/>
      <c r="AF2817" s="4773"/>
      <c r="AG2817" s="4773"/>
      <c r="AH2817" s="4773"/>
      <c r="AI2817" s="4773"/>
      <c r="AJ2817" s="4773"/>
    </row>
    <row r="2818" spans="1:36" ht="15.75">
      <c r="A2818" s="1803">
        <v>1</v>
      </c>
      <c r="B2818" s="1821" t="s">
        <v>4534</v>
      </c>
      <c r="C2818" s="1805" t="s">
        <v>181</v>
      </c>
      <c r="D2818" s="1805">
        <v>0.3</v>
      </c>
      <c r="E2818" s="1805">
        <v>0</v>
      </c>
      <c r="F2818" s="1805">
        <f t="shared" ref="F2818:F2825" si="990">D2818*E2818</f>
        <v>0</v>
      </c>
      <c r="G2818" s="1805">
        <v>300</v>
      </c>
      <c r="H2818" s="1805">
        <f t="shared" ref="H2818:H2825" si="991">D2818*G2818</f>
        <v>90</v>
      </c>
      <c r="I2818" s="1810">
        <v>44946</v>
      </c>
      <c r="J2818" s="1810" t="s">
        <v>2040</v>
      </c>
      <c r="K2818" s="1805"/>
      <c r="L2818" s="1805">
        <v>1194</v>
      </c>
      <c r="M2818" s="1810">
        <v>44924</v>
      </c>
      <c r="N2818" s="1805">
        <v>0</v>
      </c>
      <c r="O2818" s="1805">
        <v>0</v>
      </c>
      <c r="P2818" s="1805">
        <v>0</v>
      </c>
      <c r="Q2818" s="1805"/>
      <c r="R2818" s="1805"/>
      <c r="S2818" s="1805"/>
      <c r="T2818" s="1805"/>
      <c r="U2818" s="1805"/>
      <c r="V2818" s="1805"/>
      <c r="W2818" s="1805"/>
      <c r="X2818" s="1805"/>
      <c r="Y2818" s="1805"/>
      <c r="Z2818" s="1805"/>
      <c r="AA2818" s="1805"/>
      <c r="AB2818" s="1805"/>
      <c r="AC2818" s="1807">
        <f t="shared" ref="AC2818:AC2825" si="992">E2818+G2818-N2818-O2818-AA2818-P2818-Q2818-R2818-S2818-T2818-U2818-V2818-W2818-X2818-Y2818</f>
        <v>300</v>
      </c>
      <c r="AD2818" s="1808">
        <f t="shared" ref="AD2818:AD2825" si="993">D2818*AC2818</f>
        <v>90</v>
      </c>
      <c r="AE2818" s="1268" t="s">
        <v>334</v>
      </c>
      <c r="AF2818" s="1268">
        <f t="shared" ref="AF2818:AF2825" si="994">(N2818+O2818+P2818+Q2818+R2818+S2818+T2818+U2818+V2818+W2818+X2818+Y2818)/3</f>
        <v>0</v>
      </c>
      <c r="AG2818" s="1268" t="e">
        <f t="shared" ref="AG2818:AG2825" si="995">AC2818/AF2818</f>
        <v>#DIV/0!</v>
      </c>
      <c r="AH2818" s="1268" t="s">
        <v>334</v>
      </c>
      <c r="AI2818" s="1268" t="s">
        <v>334</v>
      </c>
      <c r="AJ2818" s="1809"/>
    </row>
    <row r="2819" spans="1:36" ht="15.75">
      <c r="A2819" s="1803">
        <v>2</v>
      </c>
      <c r="B2819" s="1821" t="s">
        <v>4757</v>
      </c>
      <c r="C2819" s="1805" t="s">
        <v>181</v>
      </c>
      <c r="D2819" s="1805">
        <v>0.3</v>
      </c>
      <c r="E2819" s="1805">
        <v>0</v>
      </c>
      <c r="F2819" s="1805">
        <f t="shared" si="990"/>
        <v>0</v>
      </c>
      <c r="G2819" s="1805">
        <v>300</v>
      </c>
      <c r="H2819" s="1805">
        <f t="shared" si="991"/>
        <v>90</v>
      </c>
      <c r="I2819" s="1810">
        <v>44946</v>
      </c>
      <c r="J2819" s="1810" t="s">
        <v>2040</v>
      </c>
      <c r="K2819" s="1805"/>
      <c r="L2819" s="1805">
        <v>1194</v>
      </c>
      <c r="M2819" s="1805">
        <v>44924</v>
      </c>
      <c r="N2819" s="1805">
        <v>0</v>
      </c>
      <c r="O2819" s="1805">
        <v>0</v>
      </c>
      <c r="P2819" s="1805">
        <v>0</v>
      </c>
      <c r="Q2819" s="1805"/>
      <c r="R2819" s="1805"/>
      <c r="S2819" s="1805"/>
      <c r="T2819" s="1805"/>
      <c r="U2819" s="1805"/>
      <c r="V2819" s="1805"/>
      <c r="W2819" s="1805"/>
      <c r="X2819" s="1805"/>
      <c r="Y2819" s="1805"/>
      <c r="Z2819" s="1805"/>
      <c r="AA2819" s="1805"/>
      <c r="AB2819" s="1805"/>
      <c r="AC2819" s="1807">
        <f t="shared" si="992"/>
        <v>300</v>
      </c>
      <c r="AD2819" s="1808">
        <f t="shared" si="993"/>
        <v>90</v>
      </c>
      <c r="AE2819" s="1268" t="s">
        <v>334</v>
      </c>
      <c r="AF2819" s="1268">
        <f t="shared" si="994"/>
        <v>0</v>
      </c>
      <c r="AG2819" s="1268" t="e">
        <f t="shared" si="995"/>
        <v>#DIV/0!</v>
      </c>
      <c r="AH2819" s="1268" t="s">
        <v>334</v>
      </c>
      <c r="AI2819" s="1268" t="s">
        <v>334</v>
      </c>
      <c r="AJ2819" s="1809"/>
    </row>
    <row r="2820" spans="1:36" ht="15.75">
      <c r="A2820" s="1803">
        <v>3</v>
      </c>
      <c r="B2820" s="1821" t="s">
        <v>4535</v>
      </c>
      <c r="C2820" s="1805" t="s">
        <v>181</v>
      </c>
      <c r="D2820" s="1805">
        <v>0.4</v>
      </c>
      <c r="E2820" s="1805">
        <v>0</v>
      </c>
      <c r="F2820" s="1805">
        <f t="shared" si="990"/>
        <v>0</v>
      </c>
      <c r="G2820" s="1805">
        <v>100</v>
      </c>
      <c r="H2820" s="1805">
        <f t="shared" si="991"/>
        <v>40</v>
      </c>
      <c r="I2820" s="1810">
        <v>44946</v>
      </c>
      <c r="J2820" s="1810" t="s">
        <v>2040</v>
      </c>
      <c r="K2820" s="1805"/>
      <c r="L2820" s="1805">
        <v>1194</v>
      </c>
      <c r="M2820" s="1805">
        <v>44924</v>
      </c>
      <c r="N2820" s="1805">
        <v>0</v>
      </c>
      <c r="O2820" s="1805">
        <v>0</v>
      </c>
      <c r="P2820" s="1805">
        <v>0</v>
      </c>
      <c r="Q2820" s="1805"/>
      <c r="R2820" s="1805"/>
      <c r="S2820" s="1805"/>
      <c r="T2820" s="1805"/>
      <c r="U2820" s="1805"/>
      <c r="V2820" s="1805"/>
      <c r="W2820" s="1805"/>
      <c r="X2820" s="1805"/>
      <c r="Y2820" s="1805"/>
      <c r="Z2820" s="1805"/>
      <c r="AA2820" s="1805"/>
      <c r="AB2820" s="1805"/>
      <c r="AC2820" s="1807">
        <f t="shared" si="992"/>
        <v>100</v>
      </c>
      <c r="AD2820" s="1808">
        <f t="shared" si="993"/>
        <v>40</v>
      </c>
      <c r="AE2820" s="1268" t="s">
        <v>334</v>
      </c>
      <c r="AF2820" s="1268">
        <f t="shared" si="994"/>
        <v>0</v>
      </c>
      <c r="AG2820" s="1268" t="e">
        <f t="shared" si="995"/>
        <v>#DIV/0!</v>
      </c>
      <c r="AH2820" s="1268" t="s">
        <v>334</v>
      </c>
      <c r="AI2820" s="1268" t="s">
        <v>334</v>
      </c>
      <c r="AJ2820" s="1809"/>
    </row>
    <row r="2821" spans="1:36" ht="15.75">
      <c r="A2821" s="1803">
        <v>4</v>
      </c>
      <c r="B2821" s="1821" t="s">
        <v>4758</v>
      </c>
      <c r="C2821" s="1805" t="s">
        <v>181</v>
      </c>
      <c r="D2821" s="1805">
        <v>0.4</v>
      </c>
      <c r="E2821" s="1805">
        <v>0</v>
      </c>
      <c r="F2821" s="1805">
        <f t="shared" si="990"/>
        <v>0</v>
      </c>
      <c r="G2821" s="1805">
        <v>100</v>
      </c>
      <c r="H2821" s="1805">
        <f t="shared" si="991"/>
        <v>40</v>
      </c>
      <c r="I2821" s="1810">
        <v>44946</v>
      </c>
      <c r="J2821" s="1810" t="s">
        <v>2040</v>
      </c>
      <c r="K2821" s="1805"/>
      <c r="L2821" s="1805">
        <v>1194</v>
      </c>
      <c r="M2821" s="1805">
        <v>44924</v>
      </c>
      <c r="N2821" s="1805"/>
      <c r="O2821" s="1805">
        <v>0</v>
      </c>
      <c r="P2821" s="1805">
        <v>0</v>
      </c>
      <c r="Q2821" s="1805"/>
      <c r="R2821" s="1805"/>
      <c r="S2821" s="1805"/>
      <c r="T2821" s="1805"/>
      <c r="U2821" s="1805"/>
      <c r="V2821" s="1805"/>
      <c r="W2821" s="1805"/>
      <c r="X2821" s="1805"/>
      <c r="Y2821" s="1805"/>
      <c r="Z2821" s="1805"/>
      <c r="AA2821" s="1805"/>
      <c r="AB2821" s="1805"/>
      <c r="AC2821" s="1807">
        <f t="shared" si="992"/>
        <v>100</v>
      </c>
      <c r="AD2821" s="1808">
        <f t="shared" si="993"/>
        <v>40</v>
      </c>
      <c r="AE2821" s="1268" t="s">
        <v>334</v>
      </c>
      <c r="AF2821" s="1268">
        <f t="shared" si="994"/>
        <v>0</v>
      </c>
      <c r="AG2821" s="1268" t="e">
        <f t="shared" si="995"/>
        <v>#DIV/0!</v>
      </c>
      <c r="AH2821" s="1268" t="s">
        <v>334</v>
      </c>
      <c r="AI2821" s="1268" t="s">
        <v>334</v>
      </c>
      <c r="AJ2821" s="1809"/>
    </row>
    <row r="2822" spans="1:36" ht="15.75">
      <c r="A2822" s="1803">
        <v>5</v>
      </c>
      <c r="B2822" s="1821" t="s">
        <v>8661</v>
      </c>
      <c r="C2822" s="1805" t="s">
        <v>181</v>
      </c>
      <c r="D2822" s="1805">
        <v>0.35</v>
      </c>
      <c r="E2822" s="1805">
        <v>0</v>
      </c>
      <c r="F2822" s="1805">
        <f t="shared" si="990"/>
        <v>0</v>
      </c>
      <c r="G2822" s="1805">
        <v>100</v>
      </c>
      <c r="H2822" s="1805">
        <f t="shared" si="991"/>
        <v>35</v>
      </c>
      <c r="I2822" s="1810">
        <v>44946</v>
      </c>
      <c r="J2822" s="1810" t="s">
        <v>2040</v>
      </c>
      <c r="K2822" s="1805"/>
      <c r="L2822" s="1805">
        <v>1194</v>
      </c>
      <c r="M2822" s="1805">
        <v>44924</v>
      </c>
      <c r="N2822" s="1805">
        <v>0</v>
      </c>
      <c r="O2822" s="1805">
        <v>0</v>
      </c>
      <c r="P2822" s="1805">
        <v>0</v>
      </c>
      <c r="Q2822" s="1805"/>
      <c r="R2822" s="1805"/>
      <c r="S2822" s="1805"/>
      <c r="T2822" s="1805"/>
      <c r="U2822" s="1805"/>
      <c r="V2822" s="1805"/>
      <c r="W2822" s="1805"/>
      <c r="X2822" s="1805"/>
      <c r="Y2822" s="1805"/>
      <c r="Z2822" s="1805"/>
      <c r="AA2822" s="1805"/>
      <c r="AB2822" s="1805"/>
      <c r="AC2822" s="1807">
        <f t="shared" si="992"/>
        <v>100</v>
      </c>
      <c r="AD2822" s="1808">
        <f t="shared" si="993"/>
        <v>35</v>
      </c>
      <c r="AE2822" s="1268" t="s">
        <v>334</v>
      </c>
      <c r="AF2822" s="1268">
        <f t="shared" si="994"/>
        <v>0</v>
      </c>
      <c r="AG2822" s="1268" t="e">
        <f t="shared" si="995"/>
        <v>#DIV/0!</v>
      </c>
      <c r="AH2822" s="1268" t="s">
        <v>334</v>
      </c>
      <c r="AI2822" s="1268" t="s">
        <v>334</v>
      </c>
      <c r="AJ2822" s="1809"/>
    </row>
    <row r="2823" spans="1:36" ht="15.75">
      <c r="A2823" s="1803">
        <v>6</v>
      </c>
      <c r="B2823" s="1821" t="s">
        <v>4010</v>
      </c>
      <c r="C2823" s="1805" t="s">
        <v>181</v>
      </c>
      <c r="D2823" s="1805">
        <v>0.65</v>
      </c>
      <c r="E2823" s="1805">
        <v>0</v>
      </c>
      <c r="F2823" s="1805">
        <f t="shared" si="990"/>
        <v>0</v>
      </c>
      <c r="G2823" s="1805">
        <v>100</v>
      </c>
      <c r="H2823" s="1805">
        <f t="shared" si="991"/>
        <v>65</v>
      </c>
      <c r="I2823" s="1810">
        <v>44946</v>
      </c>
      <c r="J2823" s="1810" t="s">
        <v>2040</v>
      </c>
      <c r="K2823" s="1805"/>
      <c r="L2823" s="1805">
        <v>1194</v>
      </c>
      <c r="M2823" s="1805">
        <v>44924</v>
      </c>
      <c r="N2823" s="1805">
        <v>0</v>
      </c>
      <c r="O2823" s="1805">
        <v>0</v>
      </c>
      <c r="P2823" s="1805">
        <v>0</v>
      </c>
      <c r="Q2823" s="1805"/>
      <c r="R2823" s="1805"/>
      <c r="S2823" s="1805"/>
      <c r="T2823" s="1805"/>
      <c r="U2823" s="1805"/>
      <c r="V2823" s="1805"/>
      <c r="W2823" s="1805"/>
      <c r="X2823" s="1805"/>
      <c r="Y2823" s="1805"/>
      <c r="Z2823" s="1805"/>
      <c r="AA2823" s="1805"/>
      <c r="AB2823" s="1805"/>
      <c r="AC2823" s="1807">
        <f t="shared" si="992"/>
        <v>100</v>
      </c>
      <c r="AD2823" s="1808">
        <f t="shared" si="993"/>
        <v>65</v>
      </c>
      <c r="AE2823" s="1268" t="s">
        <v>334</v>
      </c>
      <c r="AF2823" s="1268">
        <f t="shared" si="994"/>
        <v>0</v>
      </c>
      <c r="AG2823" s="1268" t="e">
        <f t="shared" si="995"/>
        <v>#DIV/0!</v>
      </c>
      <c r="AH2823" s="1268" t="s">
        <v>334</v>
      </c>
      <c r="AI2823" s="1268" t="s">
        <v>334</v>
      </c>
      <c r="AJ2823" s="1809"/>
    </row>
    <row r="2824" spans="1:36" ht="15.75">
      <c r="A2824" s="1803">
        <v>7</v>
      </c>
      <c r="B2824" s="1821" t="s">
        <v>8662</v>
      </c>
      <c r="C2824" s="1805" t="s">
        <v>344</v>
      </c>
      <c r="D2824" s="1805">
        <v>10</v>
      </c>
      <c r="E2824" s="1805">
        <v>0</v>
      </c>
      <c r="F2824" s="1805">
        <f t="shared" si="990"/>
        <v>0</v>
      </c>
      <c r="G2824" s="1805">
        <v>100</v>
      </c>
      <c r="H2824" s="1805">
        <f t="shared" si="991"/>
        <v>1000</v>
      </c>
      <c r="I2824" s="1810">
        <v>44946</v>
      </c>
      <c r="J2824" s="1810" t="s">
        <v>2040</v>
      </c>
      <c r="K2824" s="1805"/>
      <c r="L2824" s="1805">
        <v>1194</v>
      </c>
      <c r="M2824" s="1805">
        <v>44924</v>
      </c>
      <c r="N2824" s="1805">
        <v>0</v>
      </c>
      <c r="O2824" s="1805">
        <v>0</v>
      </c>
      <c r="P2824" s="1805">
        <v>0</v>
      </c>
      <c r="Q2824" s="1805"/>
      <c r="R2824" s="1805"/>
      <c r="S2824" s="1805"/>
      <c r="T2824" s="1805"/>
      <c r="U2824" s="1805"/>
      <c r="V2824" s="1805"/>
      <c r="W2824" s="1805"/>
      <c r="X2824" s="1805"/>
      <c r="Y2824" s="1805"/>
      <c r="Z2824" s="1805"/>
      <c r="AA2824" s="1805"/>
      <c r="AB2824" s="1805"/>
      <c r="AC2824" s="1807">
        <f t="shared" si="992"/>
        <v>100</v>
      </c>
      <c r="AD2824" s="1808">
        <f t="shared" si="993"/>
        <v>1000</v>
      </c>
      <c r="AE2824" s="1268" t="s">
        <v>334</v>
      </c>
      <c r="AF2824" s="1268">
        <f t="shared" si="994"/>
        <v>0</v>
      </c>
      <c r="AG2824" s="1268" t="e">
        <f t="shared" si="995"/>
        <v>#DIV/0!</v>
      </c>
      <c r="AH2824" s="1268" t="s">
        <v>334</v>
      </c>
      <c r="AI2824" s="1268" t="s">
        <v>334</v>
      </c>
      <c r="AJ2824" s="1809"/>
    </row>
    <row r="2825" spans="1:36" ht="15.75">
      <c r="A2825" s="1803">
        <v>8</v>
      </c>
      <c r="B2825" s="1821" t="s">
        <v>5140</v>
      </c>
      <c r="C2825" s="1805" t="s">
        <v>181</v>
      </c>
      <c r="D2825" s="1805">
        <v>0.8</v>
      </c>
      <c r="E2825" s="1805">
        <v>0</v>
      </c>
      <c r="F2825" s="1805">
        <f t="shared" si="990"/>
        <v>0</v>
      </c>
      <c r="G2825" s="1805">
        <v>100</v>
      </c>
      <c r="H2825" s="1805">
        <f t="shared" si="991"/>
        <v>80</v>
      </c>
      <c r="I2825" s="1810">
        <v>44946</v>
      </c>
      <c r="J2825" s="1810" t="s">
        <v>2040</v>
      </c>
      <c r="K2825" s="1805"/>
      <c r="L2825" s="1805">
        <v>1194</v>
      </c>
      <c r="M2825" s="1805">
        <v>44924</v>
      </c>
      <c r="N2825" s="1805">
        <v>0</v>
      </c>
      <c r="O2825" s="1805">
        <v>0</v>
      </c>
      <c r="P2825" s="1805">
        <v>0</v>
      </c>
      <c r="Q2825" s="1805"/>
      <c r="R2825" s="1805"/>
      <c r="S2825" s="1805"/>
      <c r="T2825" s="1805"/>
      <c r="U2825" s="1805"/>
      <c r="V2825" s="1805"/>
      <c r="W2825" s="1805"/>
      <c r="X2825" s="1805"/>
      <c r="Y2825" s="1805"/>
      <c r="Z2825" s="1805"/>
      <c r="AA2825" s="1805"/>
      <c r="AB2825" s="1805"/>
      <c r="AC2825" s="1807">
        <f t="shared" si="992"/>
        <v>100</v>
      </c>
      <c r="AD2825" s="1808">
        <f t="shared" si="993"/>
        <v>80</v>
      </c>
      <c r="AE2825" s="1268" t="s">
        <v>334</v>
      </c>
      <c r="AF2825" s="1268">
        <f t="shared" si="994"/>
        <v>0</v>
      </c>
      <c r="AG2825" s="1268" t="e">
        <f t="shared" si="995"/>
        <v>#DIV/0!</v>
      </c>
      <c r="AH2825" s="1268" t="s">
        <v>334</v>
      </c>
      <c r="AI2825" s="1268" t="s">
        <v>334</v>
      </c>
      <c r="AJ2825" s="1809"/>
    </row>
    <row r="2826" spans="1:36" ht="15.75">
      <c r="A2826" s="4773" t="s">
        <v>8663</v>
      </c>
      <c r="B2826" s="4773"/>
      <c r="C2826" s="4773"/>
      <c r="D2826" s="4773"/>
      <c r="E2826" s="4773"/>
      <c r="F2826" s="4773"/>
      <c r="G2826" s="4773"/>
      <c r="H2826" s="4773"/>
      <c r="I2826" s="4773"/>
      <c r="J2826" s="4773"/>
      <c r="K2826" s="4773"/>
      <c r="L2826" s="4773"/>
      <c r="M2826" s="4773"/>
      <c r="N2826" s="4773"/>
      <c r="O2826" s="4773"/>
      <c r="P2826" s="4773"/>
      <c r="Q2826" s="4773"/>
      <c r="R2826" s="4773"/>
      <c r="S2826" s="4773"/>
      <c r="T2826" s="4773"/>
      <c r="U2826" s="4773"/>
      <c r="V2826" s="4773"/>
      <c r="W2826" s="4773"/>
      <c r="X2826" s="4773"/>
      <c r="Y2826" s="4773"/>
      <c r="Z2826" s="4773"/>
      <c r="AA2826" s="4773"/>
      <c r="AB2826" s="4773"/>
      <c r="AC2826" s="4773"/>
      <c r="AD2826" s="4773"/>
      <c r="AE2826" s="4773"/>
      <c r="AF2826" s="4773"/>
      <c r="AG2826" s="4773"/>
      <c r="AH2826" s="4773"/>
      <c r="AI2826" s="4773"/>
      <c r="AJ2826" s="4773"/>
    </row>
    <row r="2827" spans="1:36" ht="15.75">
      <c r="A2827" s="1803">
        <v>1</v>
      </c>
      <c r="B2827" s="1821" t="s">
        <v>8664</v>
      </c>
      <c r="C2827" s="1805" t="s">
        <v>156</v>
      </c>
      <c r="D2827" s="1805">
        <v>4.41</v>
      </c>
      <c r="E2827" s="1805">
        <v>0</v>
      </c>
      <c r="F2827" s="1805">
        <f>D2827*E2827</f>
        <v>0</v>
      </c>
      <c r="G2827" s="1805">
        <v>2000</v>
      </c>
      <c r="H2827" s="1805">
        <f>D2827*G2827</f>
        <v>8820</v>
      </c>
      <c r="I2827" s="1810">
        <v>44938</v>
      </c>
      <c r="J2827" s="1810">
        <v>45260</v>
      </c>
      <c r="K2827" s="1805"/>
      <c r="L2827" s="1805"/>
      <c r="M2827" s="1805"/>
      <c r="N2827" s="1805">
        <v>12</v>
      </c>
      <c r="O2827" s="1805">
        <v>50</v>
      </c>
      <c r="P2827" s="1805">
        <v>201</v>
      </c>
      <c r="Q2827" s="1805"/>
      <c r="R2827" s="1805"/>
      <c r="S2827" s="1805"/>
      <c r="T2827" s="1805"/>
      <c r="U2827" s="1805"/>
      <c r="V2827" s="1805"/>
      <c r="W2827" s="1805"/>
      <c r="X2827" s="1805"/>
      <c r="Y2827" s="1805"/>
      <c r="Z2827" s="1805"/>
      <c r="AA2827" s="1805"/>
      <c r="AB2827" s="1805"/>
      <c r="AC2827" s="1807">
        <f>E2827+G2827-N2827-O2827-AA2827-P2827-Q2827-R2827-S2827-T2827-U2827-V2827-W2827-X2827-Y2827</f>
        <v>1737</v>
      </c>
      <c r="AD2827" s="1808">
        <f>D2827*AC2827</f>
        <v>7660.17</v>
      </c>
      <c r="AE2827" s="1268">
        <f>(J2827-"01.04.2023")/30</f>
        <v>8.1</v>
      </c>
      <c r="AF2827" s="1268">
        <f>(N2827+O2827+P2827+Q2827+R2827+S2827+T2827+U2827+V2827+W2827+X2827+Y2827)/3</f>
        <v>87.666666666666671</v>
      </c>
      <c r="AG2827" s="1268">
        <f>AC2827/AF2827</f>
        <v>19.813688212927755</v>
      </c>
      <c r="AH2827" s="1268">
        <f>AG2827-AE2827</f>
        <v>11.713688212927755</v>
      </c>
      <c r="AI2827" s="1268">
        <f>AC2827-(AE2827*AF2827)</f>
        <v>1026.9000000000001</v>
      </c>
      <c r="AJ2827" s="1809"/>
    </row>
    <row r="2828" spans="1:36" ht="15.75">
      <c r="A2828" s="4773" t="s">
        <v>8665</v>
      </c>
      <c r="B2828" s="4773"/>
      <c r="C2828" s="4773"/>
      <c r="D2828" s="4773"/>
      <c r="E2828" s="4773"/>
      <c r="F2828" s="4773"/>
      <c r="G2828" s="4773"/>
      <c r="H2828" s="4773"/>
      <c r="I2828" s="4773"/>
      <c r="J2828" s="4773"/>
      <c r="K2828" s="4773"/>
      <c r="L2828" s="4773"/>
      <c r="M2828" s="4773"/>
      <c r="N2828" s="4773"/>
      <c r="O2828" s="4773"/>
      <c r="P2828" s="4773"/>
      <c r="Q2828" s="4773"/>
      <c r="R2828" s="4773"/>
      <c r="S2828" s="4773"/>
      <c r="T2828" s="4773"/>
      <c r="U2828" s="4773"/>
      <c r="V2828" s="4773"/>
      <c r="W2828" s="4773"/>
      <c r="X2828" s="4773"/>
      <c r="Y2828" s="4773"/>
      <c r="Z2828" s="4773"/>
      <c r="AA2828" s="4773"/>
      <c r="AB2828" s="4773"/>
      <c r="AC2828" s="4773"/>
      <c r="AD2828" s="4773"/>
      <c r="AE2828" s="4773"/>
      <c r="AF2828" s="4773"/>
      <c r="AG2828" s="4773"/>
      <c r="AH2828" s="4773"/>
      <c r="AI2828" s="4773"/>
      <c r="AJ2828" s="4773"/>
    </row>
    <row r="2829" spans="1:36" ht="15.75">
      <c r="A2829" s="1803">
        <v>2</v>
      </c>
      <c r="B2829" s="1821" t="s">
        <v>8666</v>
      </c>
      <c r="C2829" s="1805" t="s">
        <v>143</v>
      </c>
      <c r="D2829" s="1805">
        <v>99.75</v>
      </c>
      <c r="E2829" s="1805">
        <v>0</v>
      </c>
      <c r="F2829" s="1805">
        <f>D2829*E2829</f>
        <v>0</v>
      </c>
      <c r="G2829" s="1805">
        <v>2400</v>
      </c>
      <c r="H2829" s="1805">
        <f>D2829*G2829</f>
        <v>239400</v>
      </c>
      <c r="I2829" s="1810">
        <v>44945</v>
      </c>
      <c r="J2829" s="1810">
        <v>45412</v>
      </c>
      <c r="K2829" s="1805"/>
      <c r="L2829" s="1805"/>
      <c r="M2829" s="1805"/>
      <c r="N2829" s="1805">
        <v>0</v>
      </c>
      <c r="O2829" s="1805">
        <v>20</v>
      </c>
      <c r="P2829" s="1805">
        <v>0</v>
      </c>
      <c r="Q2829" s="1805"/>
      <c r="R2829" s="1805"/>
      <c r="S2829" s="1805"/>
      <c r="T2829" s="1805"/>
      <c r="U2829" s="1805"/>
      <c r="V2829" s="1805"/>
      <c r="W2829" s="1805"/>
      <c r="X2829" s="1805"/>
      <c r="Y2829" s="1805"/>
      <c r="Z2829" s="1805"/>
      <c r="AA2829" s="1805"/>
      <c r="AB2829" s="1805"/>
      <c r="AC2829" s="1807">
        <f>E2829+G2829-N2829-O2829-AA2829-P2829-Q2829-R2829-S2829-T2829-U2829-V2829-W2829-X2829-Y2829</f>
        <v>2380</v>
      </c>
      <c r="AD2829" s="1808">
        <f>D2829*AC2829</f>
        <v>237405</v>
      </c>
      <c r="AE2829" s="1268">
        <f>(J2829-"01.04.2023")/30</f>
        <v>13.166666666666666</v>
      </c>
      <c r="AF2829" s="1268">
        <f>(N2829+O2829+P2829+Q2829+R2829+S2829+T2829+U2829+V2829+W2829+X2829+Y2829)/3</f>
        <v>6.666666666666667</v>
      </c>
      <c r="AG2829" s="1268">
        <f>AC2829/AF2829</f>
        <v>357</v>
      </c>
      <c r="AH2829" s="1268">
        <f>AG2829-AE2829</f>
        <v>343.83333333333331</v>
      </c>
      <c r="AI2829" s="1268">
        <f>AC2829-(AE2829*AF2829)</f>
        <v>2292.2222222222222</v>
      </c>
      <c r="AJ2829" s="1809"/>
    </row>
    <row r="2830" spans="1:36" ht="15.75">
      <c r="A2830" s="1803">
        <v>3</v>
      </c>
      <c r="B2830" s="1821" t="s">
        <v>8667</v>
      </c>
      <c r="C2830" s="1805" t="s">
        <v>143</v>
      </c>
      <c r="D2830" s="1805">
        <v>319</v>
      </c>
      <c r="E2830" s="1805">
        <v>0</v>
      </c>
      <c r="F2830" s="1805">
        <f>D2830*E2830</f>
        <v>0</v>
      </c>
      <c r="G2830" s="1805">
        <v>320</v>
      </c>
      <c r="H2830" s="1805">
        <f>D2830*G2830</f>
        <v>102080</v>
      </c>
      <c r="I2830" s="1810">
        <v>44945</v>
      </c>
      <c r="J2830" s="1810">
        <v>45504</v>
      </c>
      <c r="K2830" s="1805"/>
      <c r="L2830" s="1805"/>
      <c r="M2830" s="1805"/>
      <c r="N2830" s="1805">
        <v>0</v>
      </c>
      <c r="O2830" s="1805">
        <v>0</v>
      </c>
      <c r="P2830" s="1805">
        <v>7</v>
      </c>
      <c r="Q2830" s="1805"/>
      <c r="R2830" s="1805"/>
      <c r="S2830" s="1805"/>
      <c r="T2830" s="1805"/>
      <c r="U2830" s="1805"/>
      <c r="V2830" s="1805"/>
      <c r="W2830" s="1805"/>
      <c r="X2830" s="1805"/>
      <c r="Y2830" s="1805"/>
      <c r="Z2830" s="1805"/>
      <c r="AA2830" s="1805"/>
      <c r="AB2830" s="1805"/>
      <c r="AC2830" s="1807">
        <f>E2830+G2830-N2830-O2830-AA2830-P2830-Q2830-R2830-S2830-T2830-U2830-V2830-W2830-X2830-Y2830</f>
        <v>313</v>
      </c>
      <c r="AD2830" s="1808">
        <f>D2830*AC2830</f>
        <v>99847</v>
      </c>
      <c r="AE2830" s="1268">
        <f>(J2830-"01.04.2023")/30</f>
        <v>16.233333333333334</v>
      </c>
      <c r="AF2830" s="1268">
        <f>(N2830+O2830+P2830+Q2830+R2830+S2830+T2830+U2830+V2830+W2830+X2830+Y2830)/3</f>
        <v>2.3333333333333335</v>
      </c>
      <c r="AG2830" s="1268">
        <f>AC2830/AF2830</f>
        <v>134.14285714285714</v>
      </c>
      <c r="AH2830" s="1268">
        <f>AG2830-AE2830</f>
        <v>117.9095238095238</v>
      </c>
      <c r="AI2830" s="1268">
        <f>AC2830-(AE2830*AF2830)</f>
        <v>275.12222222222221</v>
      </c>
      <c r="AJ2830" s="1809"/>
    </row>
    <row r="2831" spans="1:36" ht="15.75">
      <c r="A2831" s="4773" t="s">
        <v>9519</v>
      </c>
      <c r="B2831" s="4773"/>
      <c r="C2831" s="4773"/>
      <c r="D2831" s="4773"/>
      <c r="E2831" s="4773"/>
      <c r="F2831" s="4773"/>
      <c r="G2831" s="4773"/>
      <c r="H2831" s="4773"/>
      <c r="I2831" s="4773"/>
      <c r="J2831" s="4773"/>
      <c r="K2831" s="4773"/>
      <c r="L2831" s="4773"/>
      <c r="M2831" s="4773"/>
      <c r="N2831" s="4773"/>
      <c r="O2831" s="4773"/>
      <c r="P2831" s="4773"/>
      <c r="Q2831" s="4773"/>
      <c r="R2831" s="4773"/>
      <c r="S2831" s="4773"/>
      <c r="T2831" s="4773"/>
      <c r="U2831" s="4773"/>
      <c r="V2831" s="4773"/>
      <c r="W2831" s="4773"/>
      <c r="X2831" s="4773"/>
      <c r="Y2831" s="4773"/>
      <c r="Z2831" s="4773"/>
      <c r="AA2831" s="4773"/>
      <c r="AB2831" s="4773"/>
      <c r="AC2831" s="4773"/>
      <c r="AD2831" s="4773"/>
      <c r="AE2831" s="4773"/>
      <c r="AF2831" s="4773"/>
      <c r="AG2831" s="4773"/>
      <c r="AH2831" s="4773"/>
      <c r="AI2831" s="4773"/>
      <c r="AJ2831" s="4773"/>
    </row>
    <row r="2832" spans="1:36" ht="15.75">
      <c r="A2832" s="1803">
        <v>1</v>
      </c>
      <c r="B2832" s="1821" t="s">
        <v>9284</v>
      </c>
      <c r="C2832" s="1805" t="s">
        <v>176</v>
      </c>
      <c r="D2832" s="1805">
        <v>76.13</v>
      </c>
      <c r="E2832" s="1805">
        <v>0</v>
      </c>
      <c r="F2832" s="1805">
        <f>D2832*E2832</f>
        <v>0</v>
      </c>
      <c r="G2832" s="1805">
        <v>100</v>
      </c>
      <c r="H2832" s="1805">
        <f>D2832*G2832</f>
        <v>7613</v>
      </c>
      <c r="I2832" s="1810">
        <v>44964</v>
      </c>
      <c r="J2832" s="1810">
        <v>45230</v>
      </c>
      <c r="K2832" s="1805"/>
      <c r="L2832" s="1805"/>
      <c r="M2832" s="1805"/>
      <c r="N2832" s="1805"/>
      <c r="O2832" s="1805">
        <v>0</v>
      </c>
      <c r="P2832" s="1805">
        <v>0</v>
      </c>
      <c r="Q2832" s="1805"/>
      <c r="R2832" s="1805"/>
      <c r="S2832" s="1805"/>
      <c r="T2832" s="1805"/>
      <c r="U2832" s="1805"/>
      <c r="V2832" s="1805"/>
      <c r="W2832" s="1805"/>
      <c r="X2832" s="1805"/>
      <c r="Y2832" s="1805"/>
      <c r="Z2832" s="1805"/>
      <c r="AA2832" s="1805"/>
      <c r="AB2832" s="1805"/>
      <c r="AC2832" s="1807">
        <f>E2832+G2832-N2832-O2832-AA2832-P2832-Q2832-R2832-S2832-T2832-U2832-V2832-W2832-X2832-Y2832</f>
        <v>100</v>
      </c>
      <c r="AD2832" s="1808">
        <f>D2832*AC2832</f>
        <v>7613</v>
      </c>
      <c r="AE2832" s="1268">
        <f>(J2832-"01.04.2023")/30</f>
        <v>7.1</v>
      </c>
      <c r="AF2832" s="1268">
        <f>(N2832+O2832+P2832+Q2832+R2832+S2832+T2832+U2832+V2832+W2832+X2832+Y2832)/3</f>
        <v>0</v>
      </c>
      <c r="AG2832" s="1268" t="e">
        <f>AC2832/AF2832</f>
        <v>#DIV/0!</v>
      </c>
      <c r="AH2832" s="1268" t="e">
        <f>AG2832-AE2832</f>
        <v>#DIV/0!</v>
      </c>
      <c r="AI2832" s="1268">
        <f>AC2832-(AE2832*AF2832)</f>
        <v>100</v>
      </c>
      <c r="AJ2832" s="1809"/>
    </row>
    <row r="2833" spans="1:36" ht="15.75">
      <c r="A2833" s="1803">
        <v>2</v>
      </c>
      <c r="B2833" s="1821" t="s">
        <v>9285</v>
      </c>
      <c r="C2833" s="1805" t="s">
        <v>176</v>
      </c>
      <c r="D2833" s="1805">
        <v>16.46</v>
      </c>
      <c r="E2833" s="1805">
        <v>0</v>
      </c>
      <c r="F2833" s="1805">
        <f>D2833*E2833</f>
        <v>0</v>
      </c>
      <c r="G2833" s="1805">
        <v>60</v>
      </c>
      <c r="H2833" s="1805">
        <f>D2833*G2833</f>
        <v>987.6</v>
      </c>
      <c r="I2833" s="1810">
        <v>44964</v>
      </c>
      <c r="J2833" s="1810">
        <v>45199</v>
      </c>
      <c r="K2833" s="1805"/>
      <c r="L2833" s="1805"/>
      <c r="M2833" s="1805"/>
      <c r="N2833" s="1805"/>
      <c r="O2833" s="1805">
        <v>0</v>
      </c>
      <c r="P2833" s="1805">
        <v>4</v>
      </c>
      <c r="Q2833" s="1805"/>
      <c r="R2833" s="1805"/>
      <c r="S2833" s="1805"/>
      <c r="T2833" s="1805"/>
      <c r="U2833" s="1805"/>
      <c r="V2833" s="1805"/>
      <c r="W2833" s="1805"/>
      <c r="X2833" s="1805"/>
      <c r="Y2833" s="1805"/>
      <c r="Z2833" s="1805"/>
      <c r="AA2833" s="1805"/>
      <c r="AB2833" s="1805"/>
      <c r="AC2833" s="1807">
        <f>E2833+G2833-N2833-O2833-AA2833-P2833-Q2833-R2833-S2833-T2833-U2833-V2833-W2833-X2833-Y2833</f>
        <v>56</v>
      </c>
      <c r="AD2833" s="1808">
        <f>D2833*AC2833</f>
        <v>921.76</v>
      </c>
      <c r="AE2833" s="1268">
        <f>(J2833-"01.04.2023")/30</f>
        <v>6.0666666666666664</v>
      </c>
      <c r="AF2833" s="1268">
        <f>(N2833+O2833+P2833+Q2833+R2833+S2833+T2833+U2833+V2833+W2833+X2833+Y2833)/3</f>
        <v>1.3333333333333333</v>
      </c>
      <c r="AG2833" s="1268">
        <f>AC2833/AF2833</f>
        <v>42</v>
      </c>
      <c r="AH2833" s="1268">
        <f>AG2833-AE2833</f>
        <v>35.933333333333337</v>
      </c>
      <c r="AI2833" s="1268">
        <f>AC2833-(AE2833*AF2833)</f>
        <v>47.911111111111111</v>
      </c>
      <c r="AJ2833" s="1809"/>
    </row>
    <row r="2834" spans="1:36" ht="15.75">
      <c r="A2834" s="1803">
        <v>3</v>
      </c>
      <c r="B2834" s="1821" t="s">
        <v>9520</v>
      </c>
      <c r="C2834" s="1805" t="s">
        <v>176</v>
      </c>
      <c r="D2834" s="1805">
        <v>85.8</v>
      </c>
      <c r="E2834" s="1805">
        <v>0</v>
      </c>
      <c r="F2834" s="1805">
        <f>D2834*E2834</f>
        <v>0</v>
      </c>
      <c r="G2834" s="1805">
        <v>300</v>
      </c>
      <c r="H2834" s="1805">
        <f>D2834*G2834</f>
        <v>25740</v>
      </c>
      <c r="I2834" s="1810">
        <v>44964</v>
      </c>
      <c r="J2834" s="1810">
        <v>45291</v>
      </c>
      <c r="K2834" s="1805"/>
      <c r="L2834" s="1805"/>
      <c r="M2834" s="1805"/>
      <c r="N2834" s="1805"/>
      <c r="O2834" s="1805">
        <v>0</v>
      </c>
      <c r="P2834" s="1805">
        <v>0</v>
      </c>
      <c r="Q2834" s="1805"/>
      <c r="R2834" s="1805"/>
      <c r="S2834" s="1805"/>
      <c r="T2834" s="1805"/>
      <c r="U2834" s="1805"/>
      <c r="V2834" s="1805"/>
      <c r="W2834" s="1805"/>
      <c r="X2834" s="1805"/>
      <c r="Y2834" s="1805"/>
      <c r="Z2834" s="1805"/>
      <c r="AA2834" s="1805"/>
      <c r="AB2834" s="1805"/>
      <c r="AC2834" s="1807">
        <f>E2834+G2834-N2834-O2834-AA2834-P2834-Q2834-R2834-S2834-T2834-U2834-V2834-W2834-X2834-Y2834</f>
        <v>300</v>
      </c>
      <c r="AD2834" s="1808">
        <f>D2834*AC2834</f>
        <v>25740</v>
      </c>
      <c r="AE2834" s="1268">
        <f>(J2834-"01.04.2023")/30</f>
        <v>9.1333333333333329</v>
      </c>
      <c r="AF2834" s="1268">
        <f>(N2834+O2834+P2834+Q2834+R2834+S2834+T2834+U2834+V2834+W2834+X2834+Y2834)/3</f>
        <v>0</v>
      </c>
      <c r="AG2834" s="1268" t="e">
        <f>AC2834/AF2834</f>
        <v>#DIV/0!</v>
      </c>
      <c r="AH2834" s="1268" t="e">
        <f>AG2834-AE2834</f>
        <v>#DIV/0!</v>
      </c>
      <c r="AI2834" s="1268">
        <f>AC2834-(AE2834*AF2834)</f>
        <v>300</v>
      </c>
      <c r="AJ2834" s="1809"/>
    </row>
    <row r="2835" spans="1:36" ht="15.75">
      <c r="A2835" s="4773" t="s">
        <v>9521</v>
      </c>
      <c r="B2835" s="4773"/>
      <c r="C2835" s="4773"/>
      <c r="D2835" s="4773"/>
      <c r="E2835" s="4773"/>
      <c r="F2835" s="4773"/>
      <c r="G2835" s="4773"/>
      <c r="H2835" s="4773"/>
      <c r="I2835" s="4773"/>
      <c r="J2835" s="4773"/>
      <c r="K2835" s="4773"/>
      <c r="L2835" s="4773"/>
      <c r="M2835" s="4773"/>
      <c r="N2835" s="4773"/>
      <c r="O2835" s="4773"/>
      <c r="P2835" s="4773"/>
      <c r="Q2835" s="4773"/>
      <c r="R2835" s="4773"/>
      <c r="S2835" s="4773"/>
      <c r="T2835" s="4773"/>
      <c r="U2835" s="4773"/>
      <c r="V2835" s="4773"/>
      <c r="W2835" s="4773"/>
      <c r="X2835" s="4773"/>
      <c r="Y2835" s="4773"/>
      <c r="Z2835" s="4773"/>
      <c r="AA2835" s="4773"/>
      <c r="AB2835" s="4773"/>
      <c r="AC2835" s="4773"/>
      <c r="AD2835" s="4773"/>
      <c r="AE2835" s="4773"/>
      <c r="AF2835" s="4773"/>
      <c r="AG2835" s="4773"/>
      <c r="AH2835" s="4773"/>
      <c r="AI2835" s="4773"/>
      <c r="AJ2835" s="4773"/>
    </row>
    <row r="2836" spans="1:36" ht="15.75">
      <c r="A2836" s="1803">
        <v>1</v>
      </c>
      <c r="B2836" s="1821" t="s">
        <v>9522</v>
      </c>
      <c r="C2836" s="1805" t="s">
        <v>176</v>
      </c>
      <c r="D2836" s="1805">
        <v>12.94</v>
      </c>
      <c r="E2836" s="1805">
        <v>0</v>
      </c>
      <c r="F2836" s="1805">
        <f>D2836*E2836</f>
        <v>0</v>
      </c>
      <c r="G2836" s="1805">
        <v>20</v>
      </c>
      <c r="H2836" s="1805">
        <f>D2836*G2836</f>
        <v>258.8</v>
      </c>
      <c r="I2836" s="1810">
        <v>44972</v>
      </c>
      <c r="J2836" s="1810">
        <v>45231</v>
      </c>
      <c r="K2836" s="1805"/>
      <c r="L2836" s="1805"/>
      <c r="M2836" s="1805"/>
      <c r="N2836" s="1805"/>
      <c r="O2836" s="1805">
        <v>4</v>
      </c>
      <c r="P2836" s="1805">
        <v>5</v>
      </c>
      <c r="Q2836" s="1805"/>
      <c r="R2836" s="1805"/>
      <c r="S2836" s="1805"/>
      <c r="T2836" s="1805"/>
      <c r="U2836" s="1805"/>
      <c r="V2836" s="1805"/>
      <c r="W2836" s="1805"/>
      <c r="X2836" s="1805"/>
      <c r="Y2836" s="1805"/>
      <c r="Z2836" s="1805"/>
      <c r="AA2836" s="1805"/>
      <c r="AB2836" s="1805"/>
      <c r="AC2836" s="1807">
        <f>E2836+G2836-N2836-O2836-AA2836-P2836-Q2836-R2836-S2836-T2836-U2836-V2836-W2836-X2836-Y2836</f>
        <v>11</v>
      </c>
      <c r="AD2836" s="1808">
        <f>D2836*AC2836</f>
        <v>142.34</v>
      </c>
      <c r="AE2836" s="1268">
        <f>(J2836-"01.04.2023")/30</f>
        <v>7.1333333333333337</v>
      </c>
      <c r="AF2836" s="1268">
        <f>(N2836+O2836+P2836+Q2836+R2836+S2836+T2836+U2836+V2836+W2836+X2836+Y2836)/3</f>
        <v>3</v>
      </c>
      <c r="AG2836" s="1268">
        <f>AC2836/AF2836</f>
        <v>3.6666666666666665</v>
      </c>
      <c r="AH2836" s="1268">
        <f>AG2836-AE2836</f>
        <v>-3.4666666666666672</v>
      </c>
      <c r="AI2836" s="1268">
        <f>AC2836-(AE2836*AF2836)</f>
        <v>-10.400000000000002</v>
      </c>
      <c r="AJ2836" s="1809"/>
    </row>
    <row r="2837" spans="1:36" ht="15.75">
      <c r="A2837" s="1803">
        <v>2</v>
      </c>
      <c r="B2837" s="1821" t="s">
        <v>9523</v>
      </c>
      <c r="C2837" s="1805" t="s">
        <v>176</v>
      </c>
      <c r="D2837" s="1805">
        <v>9.5299999999999994</v>
      </c>
      <c r="E2837" s="1805">
        <v>0</v>
      </c>
      <c r="F2837" s="1805">
        <f>D2837*E2837</f>
        <v>0</v>
      </c>
      <c r="G2837" s="1805">
        <v>10</v>
      </c>
      <c r="H2837" s="1805">
        <f>D2837*G2837</f>
        <v>95.3</v>
      </c>
      <c r="I2837" s="1810">
        <v>44972</v>
      </c>
      <c r="J2837" s="1810">
        <v>45170</v>
      </c>
      <c r="K2837" s="1805"/>
      <c r="L2837" s="1805"/>
      <c r="M2837" s="1805"/>
      <c r="N2837" s="1805"/>
      <c r="O2837" s="1805">
        <v>0</v>
      </c>
      <c r="P2837" s="1805">
        <v>2</v>
      </c>
      <c r="Q2837" s="1805"/>
      <c r="R2837" s="1805"/>
      <c r="S2837" s="1805"/>
      <c r="T2837" s="1805"/>
      <c r="U2837" s="1805"/>
      <c r="V2837" s="1805"/>
      <c r="W2837" s="1805"/>
      <c r="X2837" s="1805"/>
      <c r="Y2837" s="1805"/>
      <c r="Z2837" s="1805"/>
      <c r="AA2837" s="1805"/>
      <c r="AB2837" s="1805"/>
      <c r="AC2837" s="1807">
        <f>E2837+G2837-N2837-O2837-AA2837-P2837-Q2837-R2837-S2837-T2837-U2837-V2837-W2837-X2837-Y2837</f>
        <v>8</v>
      </c>
      <c r="AD2837" s="1808">
        <f>D2837*AC2837</f>
        <v>76.239999999999995</v>
      </c>
      <c r="AE2837" s="1268">
        <f>(J2837-"01.04.2023")/30</f>
        <v>5.0999999999999996</v>
      </c>
      <c r="AF2837" s="1268">
        <f>(N2837+O2837+P2837+Q2837+R2837+S2837+T2837+U2837+V2837+W2837+X2837+Y2837)/3</f>
        <v>0.66666666666666663</v>
      </c>
      <c r="AG2837" s="1268">
        <f>AC2837/AF2837</f>
        <v>12</v>
      </c>
      <c r="AH2837" s="1268">
        <f>AG2837-AE2837</f>
        <v>6.9</v>
      </c>
      <c r="AI2837" s="1268">
        <f>AC2837-(AE2837*AF2837)</f>
        <v>4.6000000000000005</v>
      </c>
      <c r="AJ2837" s="1809"/>
    </row>
    <row r="2838" spans="1:36" ht="15.75">
      <c r="A2838" s="1803">
        <v>3</v>
      </c>
      <c r="B2838" s="1821" t="s">
        <v>9524</v>
      </c>
      <c r="C2838" s="1805" t="s">
        <v>176</v>
      </c>
      <c r="D2838" s="1805">
        <v>209</v>
      </c>
      <c r="E2838" s="1805">
        <v>0</v>
      </c>
      <c r="F2838" s="1805">
        <f>D2838*E2838</f>
        <v>0</v>
      </c>
      <c r="G2838" s="1805">
        <v>50</v>
      </c>
      <c r="H2838" s="1805">
        <f>D2838*G2838</f>
        <v>10450</v>
      </c>
      <c r="I2838" s="1810">
        <v>44972</v>
      </c>
      <c r="J2838" s="1810">
        <v>45108</v>
      </c>
      <c r="K2838" s="1805"/>
      <c r="L2838" s="1805"/>
      <c r="M2838" s="1805"/>
      <c r="N2838" s="1805"/>
      <c r="O2838" s="1805">
        <v>11</v>
      </c>
      <c r="P2838" s="1805">
        <v>21</v>
      </c>
      <c r="Q2838" s="1805"/>
      <c r="R2838" s="1805"/>
      <c r="S2838" s="1805"/>
      <c r="T2838" s="1805"/>
      <c r="U2838" s="1805"/>
      <c r="V2838" s="1805"/>
      <c r="W2838" s="1805"/>
      <c r="X2838" s="1805"/>
      <c r="Y2838" s="1805"/>
      <c r="Z2838" s="1805"/>
      <c r="AA2838" s="1805"/>
      <c r="AB2838" s="1805"/>
      <c r="AC2838" s="1807">
        <f>E2838+G2838-N2838-O2838-AA2838-P2838-Q2838-R2838-S2838-T2838-U2838-V2838-W2838-X2838-Y2838</f>
        <v>18</v>
      </c>
      <c r="AD2838" s="1808">
        <f>D2838*AC2838</f>
        <v>3762</v>
      </c>
      <c r="AE2838" s="1268">
        <f>(J2838-"01.04.2023")/30</f>
        <v>3.0333333333333332</v>
      </c>
      <c r="AF2838" s="1268">
        <f>(N2838+O2838+P2838+Q2838+R2838+S2838+T2838+U2838+V2838+W2838+X2838+Y2838)/3</f>
        <v>10.666666666666666</v>
      </c>
      <c r="AG2838" s="1268">
        <f>AC2838/AF2838</f>
        <v>1.6875</v>
      </c>
      <c r="AH2838" s="1268">
        <f>AG2838-AE2838</f>
        <v>-1.3458333333333332</v>
      </c>
      <c r="AI2838" s="1268">
        <f>AC2838-(AE2838*AF2838)</f>
        <v>-14.355555555555554</v>
      </c>
      <c r="AJ2838" s="1809"/>
    </row>
    <row r="2839" spans="1:36" ht="15.75">
      <c r="A2839" s="1803"/>
      <c r="B2839" s="1821"/>
      <c r="C2839" s="1805"/>
      <c r="D2839" s="1805"/>
      <c r="E2839" s="1805"/>
      <c r="F2839" s="1805"/>
      <c r="G2839" s="1805"/>
      <c r="H2839" s="1805"/>
      <c r="I2839" s="1810"/>
      <c r="J2839" s="1810"/>
      <c r="K2839" s="1805"/>
      <c r="L2839" s="1805"/>
      <c r="M2839" s="1805"/>
      <c r="N2839" s="1805"/>
      <c r="O2839" s="1805"/>
      <c r="P2839" s="1805"/>
      <c r="Q2839" s="1805"/>
      <c r="R2839" s="1805"/>
      <c r="S2839" s="1805"/>
      <c r="T2839" s="1805"/>
      <c r="U2839" s="1805"/>
      <c r="V2839" s="1805"/>
      <c r="W2839" s="1805"/>
      <c r="X2839" s="1805"/>
      <c r="Y2839" s="1805"/>
      <c r="Z2839" s="1805"/>
      <c r="AA2839" s="1805"/>
      <c r="AB2839" s="1805"/>
      <c r="AC2839" s="1805"/>
      <c r="AD2839" s="1805"/>
      <c r="AE2839" s="1826"/>
      <c r="AF2839" s="1826"/>
      <c r="AG2839" s="1826"/>
      <c r="AH2839" s="1826"/>
      <c r="AI2839" s="1826"/>
      <c r="AJ2839" s="1809"/>
    </row>
    <row r="2840" spans="1:36" ht="15.75">
      <c r="A2840" s="4835" t="s">
        <v>9525</v>
      </c>
      <c r="B2840" s="4835"/>
      <c r="C2840" s="4835"/>
      <c r="D2840" s="4835"/>
      <c r="E2840" s="4835"/>
      <c r="F2840" s="4835"/>
      <c r="G2840" s="4835"/>
      <c r="H2840" s="4835"/>
      <c r="I2840" s="4835"/>
      <c r="J2840" s="4835"/>
      <c r="K2840" s="4835"/>
      <c r="L2840" s="4835"/>
      <c r="M2840" s="4835"/>
      <c r="N2840" s="4835"/>
      <c r="O2840" s="4835"/>
      <c r="P2840" s="4835"/>
      <c r="Q2840" s="4835"/>
      <c r="R2840" s="4835"/>
      <c r="S2840" s="4835"/>
      <c r="T2840" s="4835"/>
      <c r="U2840" s="4835"/>
      <c r="V2840" s="4835"/>
      <c r="W2840" s="4835"/>
      <c r="X2840" s="4835"/>
      <c r="Y2840" s="4835"/>
      <c r="Z2840" s="4835"/>
      <c r="AA2840" s="4835"/>
      <c r="AB2840" s="4835"/>
      <c r="AC2840" s="4835"/>
      <c r="AD2840" s="4835"/>
      <c r="AE2840" s="4835"/>
      <c r="AF2840" s="4835"/>
      <c r="AG2840" s="4835"/>
      <c r="AH2840" s="4835"/>
      <c r="AI2840" s="4835"/>
      <c r="AJ2840" s="4835"/>
    </row>
    <row r="2841" spans="1:36" ht="15.75">
      <c r="A2841" s="1803">
        <v>1</v>
      </c>
      <c r="B2841" s="1821" t="s">
        <v>9526</v>
      </c>
      <c r="C2841" s="1805" t="s">
        <v>176</v>
      </c>
      <c r="D2841" s="1805">
        <v>98.08</v>
      </c>
      <c r="E2841" s="1805">
        <v>0</v>
      </c>
      <c r="F2841" s="1805">
        <f>D2841*E2841</f>
        <v>0</v>
      </c>
      <c r="G2841" s="1805">
        <v>40</v>
      </c>
      <c r="H2841" s="1805">
        <f>D2841*G2841</f>
        <v>3923.2</v>
      </c>
      <c r="I2841" s="1810">
        <v>44984</v>
      </c>
      <c r="J2841" s="1810">
        <v>45215</v>
      </c>
      <c r="K2841" s="1805"/>
      <c r="L2841" s="1805"/>
      <c r="M2841" s="1805"/>
      <c r="N2841" s="1805"/>
      <c r="O2841" s="1805">
        <v>0</v>
      </c>
      <c r="P2841" s="1805">
        <v>20</v>
      </c>
      <c r="Q2841" s="1805"/>
      <c r="R2841" s="1805"/>
      <c r="S2841" s="1805"/>
      <c r="T2841" s="1805"/>
      <c r="U2841" s="1805"/>
      <c r="V2841" s="1805"/>
      <c r="W2841" s="1805"/>
      <c r="X2841" s="1805"/>
      <c r="Y2841" s="1805"/>
      <c r="Z2841" s="1805"/>
      <c r="AA2841" s="1805"/>
      <c r="AB2841" s="1805"/>
      <c r="AC2841" s="1807">
        <f>E2841+G2841-N2841-O2841-AA2841-P2841-Q2841-R2841-S2841-T2841-U2841-V2841-W2841-X2841-Y2841</f>
        <v>20</v>
      </c>
      <c r="AD2841" s="1808">
        <f>D2841*AC2841</f>
        <v>1961.6</v>
      </c>
      <c r="AE2841" s="1268">
        <f>(J2841-"01.04.2023")/30</f>
        <v>6.6</v>
      </c>
      <c r="AF2841" s="1268">
        <f>(N2841+O2841+P2841+Q2841+R2841+S2841+T2841+U2841+V2841+W2841+X2841+Y2841)/3</f>
        <v>6.666666666666667</v>
      </c>
      <c r="AG2841" s="1268">
        <f>AC2841/AF2841</f>
        <v>3</v>
      </c>
      <c r="AH2841" s="1268">
        <f>AG2841-AE2841</f>
        <v>-3.5999999999999996</v>
      </c>
      <c r="AI2841" s="1268">
        <f>AC2841-(AE2841*AF2841)</f>
        <v>-24</v>
      </c>
      <c r="AJ2841" s="1809"/>
    </row>
    <row r="2842" spans="1:36" ht="15.75">
      <c r="A2842" s="1803">
        <v>3</v>
      </c>
      <c r="B2842" s="1821" t="s">
        <v>9527</v>
      </c>
      <c r="C2842" s="1805" t="s">
        <v>176</v>
      </c>
      <c r="D2842" s="1805">
        <v>64.191999999999993</v>
      </c>
      <c r="E2842" s="1805">
        <v>0</v>
      </c>
      <c r="F2842" s="1805">
        <f>D2842*E2842</f>
        <v>0</v>
      </c>
      <c r="G2842" s="1805">
        <v>5</v>
      </c>
      <c r="H2842" s="1805">
        <f>D2842*G2842</f>
        <v>320.95999999999998</v>
      </c>
      <c r="I2842" s="1810">
        <v>44984</v>
      </c>
      <c r="J2842" s="1810">
        <v>45412</v>
      </c>
      <c r="K2842" s="1805"/>
      <c r="L2842" s="1805"/>
      <c r="M2842" s="1805"/>
      <c r="N2842" s="1805"/>
      <c r="O2842" s="1805">
        <v>0</v>
      </c>
      <c r="P2842" s="1805">
        <v>0</v>
      </c>
      <c r="Q2842" s="1805"/>
      <c r="R2842" s="1805"/>
      <c r="S2842" s="1805"/>
      <c r="T2842" s="1805"/>
      <c r="U2842" s="1805"/>
      <c r="V2842" s="1805"/>
      <c r="W2842" s="1805"/>
      <c r="X2842" s="1805"/>
      <c r="Y2842" s="1805"/>
      <c r="Z2842" s="1805"/>
      <c r="AA2842" s="1805"/>
      <c r="AB2842" s="1805"/>
      <c r="AC2842" s="1807">
        <f>E2842+G2842-N2842-O2842-AA2842-P2842-Q2842-R2842-S2842-T2842-U2842-V2842-W2842-X2842-Y2842</f>
        <v>5</v>
      </c>
      <c r="AD2842" s="1808">
        <f>D2842*AC2842</f>
        <v>320.95999999999998</v>
      </c>
      <c r="AE2842" s="1268">
        <f>(J2842-"01.04.2023")/30</f>
        <v>13.166666666666666</v>
      </c>
      <c r="AF2842" s="1268">
        <f>(N2842+O2842+P2842+Q2842+R2842+S2842+T2842+U2842+V2842+W2842+X2842+Y2842)/3</f>
        <v>0</v>
      </c>
      <c r="AG2842" s="1268" t="e">
        <f>AC2842/AF2842</f>
        <v>#DIV/0!</v>
      </c>
      <c r="AH2842" s="1268" t="e">
        <f>AG2842-AE2842</f>
        <v>#DIV/0!</v>
      </c>
      <c r="AI2842" s="1268">
        <f>AC2842-(AE2842*AF2842)</f>
        <v>5</v>
      </c>
      <c r="AJ2842" s="1809"/>
    </row>
    <row r="2843" spans="1:36" ht="15.75">
      <c r="A2843" s="1803">
        <v>4</v>
      </c>
      <c r="B2843" s="1821" t="s">
        <v>9528</v>
      </c>
      <c r="C2843" s="1805" t="s">
        <v>176</v>
      </c>
      <c r="D2843" s="1805">
        <v>190.69</v>
      </c>
      <c r="E2843" s="1805">
        <v>0</v>
      </c>
      <c r="F2843" s="1805">
        <f>D2843*E2843</f>
        <v>0</v>
      </c>
      <c r="G2843" s="1805">
        <v>100</v>
      </c>
      <c r="H2843" s="1805">
        <f>D2843*G2843</f>
        <v>19069</v>
      </c>
      <c r="I2843" s="1810">
        <v>44984</v>
      </c>
      <c r="J2843" s="1810">
        <v>45716</v>
      </c>
      <c r="K2843" s="1805"/>
      <c r="L2843" s="1805"/>
      <c r="M2843" s="1805"/>
      <c r="N2843" s="1805"/>
      <c r="O2843" s="1805">
        <v>0</v>
      </c>
      <c r="P2843" s="1805">
        <v>23</v>
      </c>
      <c r="Q2843" s="1805"/>
      <c r="R2843" s="1805"/>
      <c r="S2843" s="1805"/>
      <c r="T2843" s="1805"/>
      <c r="U2843" s="1805"/>
      <c r="V2843" s="1805"/>
      <c r="W2843" s="1805"/>
      <c r="X2843" s="1805"/>
      <c r="Y2843" s="1805"/>
      <c r="Z2843" s="1805"/>
      <c r="AA2843" s="1805"/>
      <c r="AB2843" s="1805"/>
      <c r="AC2843" s="1807">
        <f>E2843+G2843-N2843-O2843-AA2843-P2843-Q2843-R2843-S2843-T2843-U2843-V2843-W2843-X2843-Y2843</f>
        <v>77</v>
      </c>
      <c r="AD2843" s="1808">
        <f>D2843*AC2843</f>
        <v>14683.13</v>
      </c>
      <c r="AE2843" s="1268">
        <f>(J2843-"01.04.2023")/30</f>
        <v>23.3</v>
      </c>
      <c r="AF2843" s="1268">
        <f>(N2843+O2843+P2843+Q2843+R2843+S2843+T2843+U2843+V2843+W2843+X2843+Y2843)/3</f>
        <v>7.666666666666667</v>
      </c>
      <c r="AG2843" s="1268">
        <f>AC2843/AF2843</f>
        <v>10.043478260869565</v>
      </c>
      <c r="AH2843" s="1268">
        <f>AG2843-AE2843</f>
        <v>-13.256521739130436</v>
      </c>
      <c r="AI2843" s="1268">
        <f>AC2843-(AE2843*AF2843)</f>
        <v>-101.63333333333335</v>
      </c>
      <c r="AJ2843" s="1809"/>
    </row>
    <row r="2844" spans="1:36" ht="15.75">
      <c r="A2844" s="4835" t="s">
        <v>10392</v>
      </c>
      <c r="B2844" s="4835"/>
      <c r="C2844" s="4835"/>
      <c r="D2844" s="4835"/>
      <c r="E2844" s="4835"/>
      <c r="F2844" s="4835"/>
      <c r="G2844" s="4835"/>
      <c r="H2844" s="4835"/>
      <c r="I2844" s="4835"/>
      <c r="J2844" s="4835"/>
      <c r="K2844" s="4835"/>
      <c r="L2844" s="4835"/>
      <c r="M2844" s="4835"/>
      <c r="N2844" s="4835"/>
      <c r="O2844" s="4835"/>
      <c r="P2844" s="4835"/>
      <c r="Q2844" s="4835"/>
      <c r="R2844" s="4835"/>
      <c r="S2844" s="4835"/>
      <c r="T2844" s="4835"/>
      <c r="U2844" s="4835"/>
      <c r="V2844" s="4835"/>
      <c r="W2844" s="4835"/>
      <c r="X2844" s="4835"/>
      <c r="Y2844" s="4835"/>
      <c r="Z2844" s="4835"/>
      <c r="AA2844" s="4835"/>
      <c r="AB2844" s="4835"/>
      <c r="AC2844" s="4835"/>
      <c r="AD2844" s="4835"/>
      <c r="AE2844" s="4835"/>
      <c r="AF2844" s="4835"/>
      <c r="AG2844" s="4835"/>
      <c r="AH2844" s="4835"/>
      <c r="AI2844" s="4835"/>
      <c r="AJ2844" s="4835"/>
    </row>
    <row r="2845" spans="1:36" ht="15.75">
      <c r="A2845" s="1803">
        <v>1</v>
      </c>
      <c r="B2845" s="1821" t="s">
        <v>10393</v>
      </c>
      <c r="C2845" s="1805" t="s">
        <v>66</v>
      </c>
      <c r="D2845" s="1805">
        <v>1</v>
      </c>
      <c r="E2845" s="1805">
        <v>0</v>
      </c>
      <c r="F2845" s="1805">
        <f t="shared" ref="F2845:F2852" si="996">D2845*E2845</f>
        <v>0</v>
      </c>
      <c r="G2845" s="1805">
        <v>720</v>
      </c>
      <c r="H2845" s="1805">
        <f t="shared" ref="H2845:H2852" si="997">D2845*G2845</f>
        <v>720</v>
      </c>
      <c r="I2845" s="1810">
        <v>44986</v>
      </c>
      <c r="J2845" s="1810"/>
      <c r="K2845" s="1805"/>
      <c r="L2845" s="1805"/>
      <c r="M2845" s="1805"/>
      <c r="N2845" s="1805"/>
      <c r="O2845" s="1805"/>
      <c r="P2845" s="1805">
        <v>106</v>
      </c>
      <c r="Q2845" s="1805"/>
      <c r="R2845" s="1805"/>
      <c r="S2845" s="1805"/>
      <c r="T2845" s="1805"/>
      <c r="U2845" s="1805"/>
      <c r="V2845" s="1805"/>
      <c r="W2845" s="1805"/>
      <c r="X2845" s="1805"/>
      <c r="Y2845" s="1805"/>
      <c r="Z2845" s="1805"/>
      <c r="AA2845" s="1805"/>
      <c r="AB2845" s="1805"/>
      <c r="AC2845" s="1807">
        <f t="shared" ref="AC2845:AC2852" si="998">E2845+G2845-N2845-O2845-AA2845-P2845-Q2845-R2845-S2845-T2845-U2845-V2845-W2845-X2845-Y2845</f>
        <v>614</v>
      </c>
      <c r="AD2845" s="1808">
        <f t="shared" ref="AD2845:AD2852" si="999">D2845*AC2845</f>
        <v>614</v>
      </c>
      <c r="AE2845" s="1268">
        <f t="shared" ref="AE2845:AE2852" si="1000">(J2845-"01.04.2023")/30</f>
        <v>-1500.5666666666666</v>
      </c>
      <c r="AF2845" s="1268">
        <f t="shared" ref="AF2845:AF2852" si="1001">(N2845+O2845+P2845+Q2845+R2845+S2845+T2845+U2845+V2845+W2845+X2845+Y2845)/3</f>
        <v>35.333333333333336</v>
      </c>
      <c r="AG2845" s="1268">
        <f t="shared" ref="AG2845:AG2852" si="1002">AC2845/AF2845</f>
        <v>17.377358490566035</v>
      </c>
      <c r="AH2845" s="1268">
        <f t="shared" ref="AH2845:AH2852" si="1003">AG2845-AE2845</f>
        <v>1517.9440251572325</v>
      </c>
      <c r="AI2845" s="1268">
        <f t="shared" ref="AI2845:AI2852" si="1004">AC2845-(AE2845*AF2845)</f>
        <v>53634.022222222222</v>
      </c>
      <c r="AJ2845" s="1809"/>
    </row>
    <row r="2846" spans="1:36" ht="15.75">
      <c r="A2846" s="1803">
        <v>2</v>
      </c>
      <c r="B2846" s="1821" t="s">
        <v>10394</v>
      </c>
      <c r="C2846" s="1805" t="s">
        <v>66</v>
      </c>
      <c r="D2846" s="1805">
        <v>1</v>
      </c>
      <c r="E2846" s="1805">
        <v>0</v>
      </c>
      <c r="F2846" s="1805">
        <f t="shared" si="996"/>
        <v>0</v>
      </c>
      <c r="G2846" s="1805">
        <v>1600</v>
      </c>
      <c r="H2846" s="1805">
        <f t="shared" si="997"/>
        <v>1600</v>
      </c>
      <c r="I2846" s="1810">
        <v>44986</v>
      </c>
      <c r="J2846" s="1810"/>
      <c r="K2846" s="1805"/>
      <c r="L2846" s="1805"/>
      <c r="M2846" s="1805"/>
      <c r="N2846" s="1805"/>
      <c r="O2846" s="1805"/>
      <c r="P2846" s="1805">
        <v>261</v>
      </c>
      <c r="Q2846" s="1805"/>
      <c r="R2846" s="1805"/>
      <c r="S2846" s="1805"/>
      <c r="T2846" s="1805"/>
      <c r="U2846" s="1805"/>
      <c r="V2846" s="1805"/>
      <c r="W2846" s="1805"/>
      <c r="X2846" s="1805"/>
      <c r="Y2846" s="1805"/>
      <c r="Z2846" s="1805"/>
      <c r="AA2846" s="1805"/>
      <c r="AB2846" s="1805"/>
      <c r="AC2846" s="1807">
        <f t="shared" si="998"/>
        <v>1339</v>
      </c>
      <c r="AD2846" s="1808">
        <f t="shared" si="999"/>
        <v>1339</v>
      </c>
      <c r="AE2846" s="1268">
        <f t="shared" si="1000"/>
        <v>-1500.5666666666666</v>
      </c>
      <c r="AF2846" s="1268">
        <f t="shared" si="1001"/>
        <v>87</v>
      </c>
      <c r="AG2846" s="1268">
        <f t="shared" si="1002"/>
        <v>15.39080459770115</v>
      </c>
      <c r="AH2846" s="1268">
        <f t="shared" si="1003"/>
        <v>1515.9574712643678</v>
      </c>
      <c r="AI2846" s="1268">
        <f t="shared" si="1004"/>
        <v>131888.29999999999</v>
      </c>
      <c r="AJ2846" s="1809"/>
    </row>
    <row r="2847" spans="1:36" ht="15.75">
      <c r="A2847" s="1803">
        <v>3</v>
      </c>
      <c r="B2847" s="1821" t="s">
        <v>2557</v>
      </c>
      <c r="C2847" s="1805" t="s">
        <v>66</v>
      </c>
      <c r="D2847" s="1805">
        <v>1</v>
      </c>
      <c r="E2847" s="1805">
        <v>0</v>
      </c>
      <c r="F2847" s="1805">
        <f t="shared" si="996"/>
        <v>0</v>
      </c>
      <c r="G2847" s="1805">
        <v>8300</v>
      </c>
      <c r="H2847" s="1805">
        <f t="shared" si="997"/>
        <v>8300</v>
      </c>
      <c r="I2847" s="1810">
        <v>44986</v>
      </c>
      <c r="J2847" s="1810"/>
      <c r="K2847" s="1805"/>
      <c r="L2847" s="1805"/>
      <c r="M2847" s="1805"/>
      <c r="N2847" s="1805"/>
      <c r="O2847" s="1805"/>
      <c r="P2847" s="1805">
        <v>855</v>
      </c>
      <c r="Q2847" s="1805"/>
      <c r="R2847" s="1805"/>
      <c r="S2847" s="1805"/>
      <c r="T2847" s="1805"/>
      <c r="U2847" s="1805"/>
      <c r="V2847" s="1805"/>
      <c r="W2847" s="1805"/>
      <c r="X2847" s="1805"/>
      <c r="Y2847" s="1805"/>
      <c r="Z2847" s="1805"/>
      <c r="AA2847" s="1805"/>
      <c r="AB2847" s="1805"/>
      <c r="AC2847" s="1807">
        <f t="shared" si="998"/>
        <v>7445</v>
      </c>
      <c r="AD2847" s="1808">
        <f t="shared" si="999"/>
        <v>7445</v>
      </c>
      <c r="AE2847" s="1268">
        <f t="shared" si="1000"/>
        <v>-1500.5666666666666</v>
      </c>
      <c r="AF2847" s="1268">
        <f t="shared" si="1001"/>
        <v>285</v>
      </c>
      <c r="AG2847" s="1268">
        <f t="shared" si="1002"/>
        <v>26.12280701754386</v>
      </c>
      <c r="AH2847" s="1268">
        <f t="shared" si="1003"/>
        <v>1526.6894736842105</v>
      </c>
      <c r="AI2847" s="1268">
        <f t="shared" si="1004"/>
        <v>435106.5</v>
      </c>
      <c r="AJ2847" s="1809"/>
    </row>
    <row r="2848" spans="1:36" ht="15.75">
      <c r="A2848" s="1803">
        <v>4</v>
      </c>
      <c r="B2848" s="1821" t="s">
        <v>10395</v>
      </c>
      <c r="C2848" s="1805" t="s">
        <v>66</v>
      </c>
      <c r="D2848" s="1805">
        <v>1</v>
      </c>
      <c r="E2848" s="1805">
        <v>0</v>
      </c>
      <c r="F2848" s="1805">
        <f t="shared" si="996"/>
        <v>0</v>
      </c>
      <c r="G2848" s="1805">
        <v>3175</v>
      </c>
      <c r="H2848" s="1805">
        <f t="shared" si="997"/>
        <v>3175</v>
      </c>
      <c r="I2848" s="1810">
        <v>44986</v>
      </c>
      <c r="J2848" s="1810"/>
      <c r="K2848" s="1805"/>
      <c r="L2848" s="1805"/>
      <c r="M2848" s="1805"/>
      <c r="N2848" s="1805"/>
      <c r="O2848" s="1805"/>
      <c r="P2848" s="1805">
        <v>243</v>
      </c>
      <c r="Q2848" s="1805"/>
      <c r="R2848" s="1805"/>
      <c r="S2848" s="1805"/>
      <c r="T2848" s="1805"/>
      <c r="U2848" s="1805"/>
      <c r="V2848" s="1805"/>
      <c r="W2848" s="1805"/>
      <c r="X2848" s="1805"/>
      <c r="Y2848" s="1805"/>
      <c r="Z2848" s="1805"/>
      <c r="AA2848" s="1805"/>
      <c r="AB2848" s="1805"/>
      <c r="AC2848" s="1807">
        <f t="shared" si="998"/>
        <v>2932</v>
      </c>
      <c r="AD2848" s="1808">
        <f t="shared" si="999"/>
        <v>2932</v>
      </c>
      <c r="AE2848" s="1268">
        <f t="shared" si="1000"/>
        <v>-1500.5666666666666</v>
      </c>
      <c r="AF2848" s="1268">
        <f t="shared" si="1001"/>
        <v>81</v>
      </c>
      <c r="AG2848" s="1268">
        <f t="shared" si="1002"/>
        <v>36.197530864197532</v>
      </c>
      <c r="AH2848" s="1268">
        <f t="shared" si="1003"/>
        <v>1536.7641975308641</v>
      </c>
      <c r="AI2848" s="1268">
        <f t="shared" si="1004"/>
        <v>124477.9</v>
      </c>
      <c r="AJ2848" s="1809"/>
    </row>
    <row r="2849" spans="1:36" ht="15.75">
      <c r="A2849" s="1803">
        <v>5</v>
      </c>
      <c r="B2849" s="1821" t="s">
        <v>10396</v>
      </c>
      <c r="C2849" s="1805" t="s">
        <v>327</v>
      </c>
      <c r="D2849" s="1805">
        <v>1</v>
      </c>
      <c r="E2849" s="1805">
        <v>0</v>
      </c>
      <c r="F2849" s="1805">
        <f t="shared" si="996"/>
        <v>0</v>
      </c>
      <c r="G2849" s="1805">
        <v>495</v>
      </c>
      <c r="H2849" s="1805">
        <f t="shared" si="997"/>
        <v>495</v>
      </c>
      <c r="I2849" s="1810">
        <v>44986</v>
      </c>
      <c r="J2849" s="1810"/>
      <c r="K2849" s="1805"/>
      <c r="L2849" s="1805"/>
      <c r="M2849" s="1805"/>
      <c r="N2849" s="1805"/>
      <c r="O2849" s="1805"/>
      <c r="P2849" s="1805">
        <v>16.5</v>
      </c>
      <c r="Q2849" s="1805"/>
      <c r="R2849" s="1805"/>
      <c r="S2849" s="1805"/>
      <c r="T2849" s="1805"/>
      <c r="U2849" s="1805"/>
      <c r="V2849" s="1805"/>
      <c r="W2849" s="1805"/>
      <c r="X2849" s="1805"/>
      <c r="Y2849" s="1805"/>
      <c r="Z2849" s="1805"/>
      <c r="AA2849" s="1805"/>
      <c r="AB2849" s="1805"/>
      <c r="AC2849" s="1807">
        <f t="shared" si="998"/>
        <v>478.5</v>
      </c>
      <c r="AD2849" s="1808">
        <f t="shared" si="999"/>
        <v>478.5</v>
      </c>
      <c r="AE2849" s="1268">
        <f t="shared" si="1000"/>
        <v>-1500.5666666666666</v>
      </c>
      <c r="AF2849" s="1268">
        <f t="shared" si="1001"/>
        <v>5.5</v>
      </c>
      <c r="AG2849" s="1268">
        <f t="shared" si="1002"/>
        <v>87</v>
      </c>
      <c r="AH2849" s="1268">
        <f t="shared" si="1003"/>
        <v>1587.5666666666666</v>
      </c>
      <c r="AI2849" s="1268">
        <f t="shared" si="1004"/>
        <v>8731.6166666666668</v>
      </c>
      <c r="AJ2849" s="1809"/>
    </row>
    <row r="2850" spans="1:36" ht="15.75">
      <c r="A2850" s="1803">
        <v>6</v>
      </c>
      <c r="B2850" s="1821" t="s">
        <v>10397</v>
      </c>
      <c r="C2850" s="1805" t="s">
        <v>66</v>
      </c>
      <c r="D2850" s="1805">
        <v>1</v>
      </c>
      <c r="E2850" s="1805">
        <v>0</v>
      </c>
      <c r="F2850" s="1805">
        <f t="shared" si="996"/>
        <v>0</v>
      </c>
      <c r="G2850" s="1805">
        <v>144</v>
      </c>
      <c r="H2850" s="1805">
        <f t="shared" si="997"/>
        <v>144</v>
      </c>
      <c r="I2850" s="1810">
        <v>44986</v>
      </c>
      <c r="J2850" s="1810"/>
      <c r="K2850" s="1805"/>
      <c r="L2850" s="1805"/>
      <c r="M2850" s="1805"/>
      <c r="N2850" s="1805"/>
      <c r="O2850" s="1805"/>
      <c r="P2850" s="1805">
        <v>94</v>
      </c>
      <c r="Q2850" s="1805"/>
      <c r="R2850" s="1805"/>
      <c r="S2850" s="1805"/>
      <c r="T2850" s="1805"/>
      <c r="U2850" s="1805"/>
      <c r="V2850" s="1805"/>
      <c r="W2850" s="1805"/>
      <c r="X2850" s="1805"/>
      <c r="Y2850" s="1805"/>
      <c r="Z2850" s="1805"/>
      <c r="AA2850" s="1805"/>
      <c r="AB2850" s="1805"/>
      <c r="AC2850" s="1807">
        <f t="shared" si="998"/>
        <v>50</v>
      </c>
      <c r="AD2850" s="1808">
        <f t="shared" si="999"/>
        <v>50</v>
      </c>
      <c r="AE2850" s="1268">
        <f t="shared" si="1000"/>
        <v>-1500.5666666666666</v>
      </c>
      <c r="AF2850" s="1268">
        <f t="shared" si="1001"/>
        <v>31.333333333333332</v>
      </c>
      <c r="AG2850" s="1268">
        <f t="shared" si="1002"/>
        <v>1.5957446808510638</v>
      </c>
      <c r="AH2850" s="1268">
        <f t="shared" si="1003"/>
        <v>1502.1624113475177</v>
      </c>
      <c r="AI2850" s="1268">
        <f t="shared" si="1004"/>
        <v>47067.755555555552</v>
      </c>
      <c r="AJ2850" s="1809"/>
    </row>
    <row r="2851" spans="1:36" ht="15.75">
      <c r="A2851" s="1803">
        <v>7</v>
      </c>
      <c r="B2851" s="1821" t="s">
        <v>10398</v>
      </c>
      <c r="C2851" s="1805" t="s">
        <v>573</v>
      </c>
      <c r="D2851" s="1805">
        <v>1</v>
      </c>
      <c r="E2851" s="1805">
        <v>0</v>
      </c>
      <c r="F2851" s="1805">
        <f t="shared" si="996"/>
        <v>0</v>
      </c>
      <c r="G2851" s="1805">
        <v>4500</v>
      </c>
      <c r="H2851" s="1805">
        <f t="shared" si="997"/>
        <v>4500</v>
      </c>
      <c r="I2851" s="1810">
        <v>44986</v>
      </c>
      <c r="J2851" s="1810"/>
      <c r="K2851" s="1805"/>
      <c r="L2851" s="1805"/>
      <c r="M2851" s="1805"/>
      <c r="N2851" s="1805"/>
      <c r="O2851" s="1805"/>
      <c r="P2851" s="1805">
        <v>1117</v>
      </c>
      <c r="Q2851" s="1805"/>
      <c r="R2851" s="1805"/>
      <c r="S2851" s="1805"/>
      <c r="T2851" s="1805"/>
      <c r="U2851" s="1805"/>
      <c r="V2851" s="1805"/>
      <c r="W2851" s="1805"/>
      <c r="X2851" s="1805"/>
      <c r="Y2851" s="1805"/>
      <c r="Z2851" s="1805"/>
      <c r="AA2851" s="1805"/>
      <c r="AB2851" s="1805"/>
      <c r="AC2851" s="1807">
        <f t="shared" si="998"/>
        <v>3383</v>
      </c>
      <c r="AD2851" s="1808">
        <f t="shared" si="999"/>
        <v>3383</v>
      </c>
      <c r="AE2851" s="1268">
        <f t="shared" si="1000"/>
        <v>-1500.5666666666666</v>
      </c>
      <c r="AF2851" s="1268">
        <f t="shared" si="1001"/>
        <v>372.33333333333331</v>
      </c>
      <c r="AG2851" s="1268">
        <f t="shared" si="1002"/>
        <v>9.0859444941808416</v>
      </c>
      <c r="AH2851" s="1268">
        <f t="shared" si="1003"/>
        <v>1509.6526111608475</v>
      </c>
      <c r="AI2851" s="1268">
        <f t="shared" si="1004"/>
        <v>562093.98888888885</v>
      </c>
      <c r="AJ2851" s="1809"/>
    </row>
    <row r="2852" spans="1:36" ht="15.75">
      <c r="A2852" s="1803">
        <v>8</v>
      </c>
      <c r="B2852" s="1821" t="s">
        <v>10399</v>
      </c>
      <c r="C2852" s="1805" t="s">
        <v>66</v>
      </c>
      <c r="D2852" s="1805">
        <v>1</v>
      </c>
      <c r="E2852" s="1805">
        <v>0</v>
      </c>
      <c r="F2852" s="1805">
        <f t="shared" si="996"/>
        <v>0</v>
      </c>
      <c r="G2852" s="1805">
        <v>150</v>
      </c>
      <c r="H2852" s="1805">
        <f t="shared" si="997"/>
        <v>150</v>
      </c>
      <c r="I2852" s="1810">
        <v>44986</v>
      </c>
      <c r="J2852" s="1810"/>
      <c r="K2852" s="1805"/>
      <c r="L2852" s="1805"/>
      <c r="M2852" s="1805"/>
      <c r="N2852" s="1805"/>
      <c r="O2852" s="1805"/>
      <c r="P2852" s="1805">
        <v>15</v>
      </c>
      <c r="Q2852" s="1805"/>
      <c r="R2852" s="1805"/>
      <c r="S2852" s="1805"/>
      <c r="T2852" s="1805"/>
      <c r="U2852" s="1805"/>
      <c r="V2852" s="1805"/>
      <c r="W2852" s="1805"/>
      <c r="X2852" s="1805"/>
      <c r="Y2852" s="1805"/>
      <c r="Z2852" s="1805"/>
      <c r="AA2852" s="1805"/>
      <c r="AB2852" s="1805"/>
      <c r="AC2852" s="1807">
        <f t="shared" si="998"/>
        <v>135</v>
      </c>
      <c r="AD2852" s="1808">
        <f t="shared" si="999"/>
        <v>135</v>
      </c>
      <c r="AE2852" s="1268">
        <f t="shared" si="1000"/>
        <v>-1500.5666666666666</v>
      </c>
      <c r="AF2852" s="1268">
        <f t="shared" si="1001"/>
        <v>5</v>
      </c>
      <c r="AG2852" s="1268">
        <f t="shared" si="1002"/>
        <v>27</v>
      </c>
      <c r="AH2852" s="1268">
        <f t="shared" si="1003"/>
        <v>1527.5666666666666</v>
      </c>
      <c r="AI2852" s="1268">
        <f t="shared" si="1004"/>
        <v>7637.833333333333</v>
      </c>
      <c r="AJ2852" s="1809"/>
    </row>
    <row r="2853" spans="1:36" ht="15.75" customHeight="1">
      <c r="A2853" s="4836" t="s">
        <v>915</v>
      </c>
      <c r="B2853" s="4837"/>
      <c r="C2853" s="4837"/>
      <c r="D2853" s="4837"/>
      <c r="E2853" s="4837"/>
      <c r="F2853" s="4837"/>
      <c r="G2853" s="4837"/>
      <c r="H2853" s="4837"/>
      <c r="I2853" s="4837"/>
      <c r="J2853" s="4837"/>
      <c r="K2853" s="4837"/>
      <c r="L2853" s="4837"/>
      <c r="M2853" s="4837"/>
      <c r="N2853" s="4837"/>
      <c r="O2853" s="4837"/>
      <c r="P2853" s="4837"/>
      <c r="Q2853" s="4837"/>
      <c r="R2853" s="4837"/>
      <c r="S2853" s="4837"/>
      <c r="T2853" s="4837"/>
      <c r="U2853" s="4837"/>
      <c r="V2853" s="4837"/>
      <c r="W2853" s="4837"/>
      <c r="X2853" s="4837"/>
      <c r="Y2853" s="4837"/>
      <c r="Z2853" s="4837"/>
      <c r="AA2853" s="4837"/>
      <c r="AB2853" s="4837"/>
      <c r="AC2853" s="4837"/>
      <c r="AD2853" s="4837"/>
      <c r="AE2853" s="4837"/>
      <c r="AF2853" s="4837"/>
      <c r="AG2853" s="4837"/>
      <c r="AH2853" s="4837"/>
      <c r="AI2853" s="4837"/>
      <c r="AJ2853" s="4838"/>
    </row>
    <row r="2854" spans="1:36" ht="15.75">
      <c r="A2854" s="4194" t="s">
        <v>19</v>
      </c>
      <c r="B2854" s="4194"/>
      <c r="C2854" s="4194"/>
      <c r="D2854" s="4194"/>
      <c r="E2854" s="4194"/>
      <c r="F2854" s="4194"/>
      <c r="G2854" s="4194"/>
      <c r="H2854" s="4194"/>
      <c r="I2854" s="4194"/>
      <c r="J2854" s="4194"/>
      <c r="K2854" s="4194"/>
      <c r="L2854" s="4194"/>
      <c r="M2854" s="4194"/>
      <c r="N2854" s="4194"/>
      <c r="O2854" s="4194"/>
      <c r="P2854" s="4194"/>
      <c r="Q2854" s="4194"/>
      <c r="R2854" s="4194"/>
      <c r="S2854" s="4194"/>
      <c r="T2854" s="4194"/>
      <c r="U2854" s="4194"/>
      <c r="V2854" s="4194"/>
      <c r="W2854" s="4194"/>
      <c r="X2854" s="4194"/>
      <c r="Y2854" s="4194"/>
      <c r="Z2854" s="4194"/>
      <c r="AA2854" s="4194"/>
      <c r="AB2854" s="4194"/>
      <c r="AC2854" s="4194"/>
      <c r="AD2854" s="4194"/>
      <c r="AE2854" s="4194"/>
      <c r="AF2854" s="4194"/>
      <c r="AG2854" s="4194"/>
      <c r="AH2854" s="4194"/>
      <c r="AI2854" s="4194"/>
      <c r="AJ2854" s="4194"/>
    </row>
    <row r="2855" spans="1:36" ht="15.75">
      <c r="A2855" s="4395" t="s">
        <v>8140</v>
      </c>
      <c r="B2855" s="4396"/>
      <c r="C2855" s="4396"/>
      <c r="D2855" s="4396"/>
      <c r="E2855" s="4396"/>
      <c r="F2855" s="4396"/>
      <c r="G2855" s="4396"/>
      <c r="H2855" s="4396"/>
      <c r="I2855" s="4396"/>
      <c r="J2855" s="4396"/>
      <c r="K2855" s="4396"/>
      <c r="L2855" s="4396"/>
      <c r="M2855" s="4396"/>
      <c r="N2855" s="4396"/>
      <c r="O2855" s="4396"/>
      <c r="P2855" s="4396"/>
      <c r="Q2855" s="4396"/>
      <c r="R2855" s="4396"/>
      <c r="S2855" s="4396"/>
      <c r="T2855" s="4396"/>
      <c r="U2855" s="4396"/>
      <c r="V2855" s="4396"/>
      <c r="W2855" s="4396"/>
      <c r="X2855" s="4396"/>
      <c r="Y2855" s="4396"/>
      <c r="Z2855" s="4396"/>
      <c r="AA2855" s="4396"/>
      <c r="AB2855" s="4396"/>
      <c r="AC2855" s="4396"/>
      <c r="AD2855" s="4396"/>
      <c r="AE2855" s="4396"/>
      <c r="AF2855" s="4396"/>
      <c r="AG2855" s="4396"/>
      <c r="AH2855" s="4396"/>
      <c r="AI2855" s="4396"/>
      <c r="AJ2855" s="4396"/>
    </row>
    <row r="2856" spans="1:36" ht="54" customHeight="1">
      <c r="A2856" s="1731">
        <v>1</v>
      </c>
      <c r="B2856" s="1827" t="s">
        <v>6439</v>
      </c>
      <c r="C2856" s="1828" t="s">
        <v>66</v>
      </c>
      <c r="D2856" s="1829">
        <v>268</v>
      </c>
      <c r="E2856" s="1736">
        <v>245</v>
      </c>
      <c r="F2856" s="1830">
        <f>D2856*E2856</f>
        <v>65660</v>
      </c>
      <c r="G2856" s="1736"/>
      <c r="H2856" s="1830"/>
      <c r="I2856" s="1735">
        <v>44882</v>
      </c>
      <c r="J2856" s="1735">
        <v>45565</v>
      </c>
      <c r="K2856" s="1736"/>
      <c r="L2856" s="1736">
        <v>955</v>
      </c>
      <c r="M2856" s="1735">
        <v>44874</v>
      </c>
      <c r="N2856" s="1736"/>
      <c r="O2856" s="1736"/>
      <c r="P2856" s="1736"/>
      <c r="Q2856" s="1736"/>
      <c r="R2856" s="1736"/>
      <c r="S2856" s="1736"/>
      <c r="T2856" s="1736"/>
      <c r="U2856" s="1736"/>
      <c r="V2856" s="1736"/>
      <c r="W2856" s="1736"/>
      <c r="X2856" s="1736"/>
      <c r="Y2856" s="1736"/>
      <c r="Z2856" s="1736"/>
      <c r="AA2856" s="1736"/>
      <c r="AB2856" s="1736"/>
      <c r="AC2856" s="1507">
        <f>E2856+G2856-N2856-O2856-AA2856-P2856-Q2856-R2856-S2856-T2856-U2856-V2856-W2856-X2856-Y2856</f>
        <v>245</v>
      </c>
      <c r="AD2856" s="1508">
        <f>D2856*AC2856</f>
        <v>65660</v>
      </c>
      <c r="AE2856" s="14">
        <f>(J2856-"01.04.2023")/30</f>
        <v>18.266666666666666</v>
      </c>
      <c r="AF2856" s="14">
        <f>(N2856+O2856+P2856+Q2856+R2856+S2856+T2856+U2856+V2856+W2856+X2856+Y2856)/3</f>
        <v>0</v>
      </c>
      <c r="AG2856" s="14" t="e">
        <f>AC2856/AF2856</f>
        <v>#DIV/0!</v>
      </c>
      <c r="AH2856" s="14" t="e">
        <f>AG2856-AE2856</f>
        <v>#DIV/0!</v>
      </c>
      <c r="AI2856" s="14">
        <f>AC2856-(AE2856*AF2856)</f>
        <v>245</v>
      </c>
      <c r="AJ2856" s="1740"/>
    </row>
    <row r="2857" spans="1:36" ht="15.75">
      <c r="A2857" s="4395" t="s">
        <v>9567</v>
      </c>
      <c r="B2857" s="4396"/>
      <c r="C2857" s="4396"/>
      <c r="D2857" s="4396"/>
      <c r="E2857" s="4396"/>
      <c r="F2857" s="4396"/>
      <c r="G2857" s="4396"/>
      <c r="H2857" s="4396"/>
      <c r="I2857" s="4396"/>
      <c r="J2857" s="4396"/>
      <c r="K2857" s="4396"/>
      <c r="L2857" s="4396"/>
      <c r="M2857" s="4396"/>
      <c r="N2857" s="4396"/>
      <c r="O2857" s="4396"/>
      <c r="P2857" s="4396"/>
      <c r="Q2857" s="4396"/>
      <c r="R2857" s="4396"/>
      <c r="S2857" s="4396"/>
      <c r="T2857" s="4396"/>
      <c r="U2857" s="4396"/>
      <c r="V2857" s="4396"/>
      <c r="W2857" s="4396"/>
      <c r="X2857" s="4396"/>
      <c r="Y2857" s="4396"/>
      <c r="Z2857" s="4396"/>
      <c r="AA2857" s="4396"/>
      <c r="AB2857" s="4396"/>
      <c r="AC2857" s="4396"/>
      <c r="AD2857" s="4396"/>
      <c r="AE2857" s="4396"/>
      <c r="AF2857" s="4396"/>
      <c r="AG2857" s="4396"/>
      <c r="AH2857" s="4396"/>
      <c r="AI2857" s="4396"/>
      <c r="AJ2857" s="4396"/>
    </row>
    <row r="2858" spans="1:36" ht="14.25" customHeight="1">
      <c r="A2858" s="1731">
        <v>1</v>
      </c>
      <c r="B2858" s="1831" t="s">
        <v>3540</v>
      </c>
      <c r="C2858" s="1828" t="s">
        <v>176</v>
      </c>
      <c r="D2858" s="1829">
        <v>43.985999999999997</v>
      </c>
      <c r="E2858" s="1736">
        <v>5</v>
      </c>
      <c r="F2858" s="1830">
        <f>D2858*E2858</f>
        <v>219.92999999999998</v>
      </c>
      <c r="G2858" s="1736"/>
      <c r="H2858" s="1830">
        <f>D2858*G2858</f>
        <v>0</v>
      </c>
      <c r="I2858" s="1735">
        <v>44742</v>
      </c>
      <c r="J2858" s="1735"/>
      <c r="K2858" s="1736"/>
      <c r="L2858" s="1736">
        <v>410</v>
      </c>
      <c r="M2858" s="1735">
        <v>44718</v>
      </c>
      <c r="N2858" s="1736"/>
      <c r="O2858" s="1736"/>
      <c r="P2858" s="1736"/>
      <c r="Q2858" s="1736"/>
      <c r="R2858" s="1736"/>
      <c r="S2858" s="1736"/>
      <c r="T2858" s="1736"/>
      <c r="U2858" s="1736"/>
      <c r="V2858" s="1736"/>
      <c r="W2858" s="1736"/>
      <c r="X2858" s="1736"/>
      <c r="Y2858" s="1736"/>
      <c r="Z2858" s="1736"/>
      <c r="AA2858" s="1736"/>
      <c r="AB2858" s="1736"/>
      <c r="AC2858" s="1507">
        <f>E2858+G2858-N2858-O2858-AA2858-P2858-Q2858-R2858-S2858-T2858-U2858-V2858-W2858-X2858-Y2858</f>
        <v>5</v>
      </c>
      <c r="AD2858" s="1508">
        <f>D2858*AC2858</f>
        <v>219.92999999999998</v>
      </c>
      <c r="AE2858" s="14">
        <f>(J2858-"01.04.2023")/30</f>
        <v>-1500.5666666666666</v>
      </c>
      <c r="AF2858" s="14">
        <f>(N2858+O2858+P2858+Q2858+R2858+S2858+T2858+U2858+V2858+W2858+X2858+Y2858)/3</f>
        <v>0</v>
      </c>
      <c r="AG2858" s="14" t="e">
        <f>AC2858/AF2858</f>
        <v>#DIV/0!</v>
      </c>
      <c r="AH2858" s="14" t="e">
        <f>AG2858-AE2858</f>
        <v>#DIV/0!</v>
      </c>
      <c r="AI2858" s="14">
        <f>AC2858-(AE2858*AF2858)</f>
        <v>5</v>
      </c>
      <c r="AJ2858" s="1740"/>
    </row>
    <row r="2859" spans="1:36" ht="14.25" customHeight="1">
      <c r="A2859" s="1731">
        <v>2</v>
      </c>
      <c r="B2859" s="1831" t="s">
        <v>3541</v>
      </c>
      <c r="C2859" s="1828" t="s">
        <v>176</v>
      </c>
      <c r="D2859" s="1829">
        <v>44.875999999999998</v>
      </c>
      <c r="E2859" s="1736">
        <v>5</v>
      </c>
      <c r="F2859" s="1830">
        <f>D2859*E2859</f>
        <v>224.38</v>
      </c>
      <c r="G2859" s="1736"/>
      <c r="H2859" s="1830">
        <f>D2859*G2859</f>
        <v>0</v>
      </c>
      <c r="I2859" s="1735">
        <v>44742</v>
      </c>
      <c r="J2859" s="1735"/>
      <c r="K2859" s="1736"/>
      <c r="L2859" s="1736">
        <v>410</v>
      </c>
      <c r="M2859" s="1735">
        <v>44718</v>
      </c>
      <c r="N2859" s="1736">
        <v>1</v>
      </c>
      <c r="O2859" s="1736"/>
      <c r="P2859" s="1736"/>
      <c r="Q2859" s="1736"/>
      <c r="R2859" s="1736"/>
      <c r="S2859" s="1736"/>
      <c r="T2859" s="1736"/>
      <c r="U2859" s="1736"/>
      <c r="V2859" s="1736"/>
      <c r="W2859" s="1736"/>
      <c r="X2859" s="1736"/>
      <c r="Y2859" s="1736"/>
      <c r="Z2859" s="1736"/>
      <c r="AA2859" s="1736"/>
      <c r="AB2859" s="1736"/>
      <c r="AC2859" s="1507">
        <f>E2859+G2859-N2859-O2859-AA2859-P2859-Q2859-R2859-S2859-T2859-U2859-V2859-W2859-X2859-Y2859</f>
        <v>4</v>
      </c>
      <c r="AD2859" s="1508">
        <f>D2859*AC2859</f>
        <v>179.50399999999999</v>
      </c>
      <c r="AE2859" s="14">
        <f>(J2859-"01.04.2023")/30</f>
        <v>-1500.5666666666666</v>
      </c>
      <c r="AF2859" s="14">
        <f>(N2859+O2859+P2859+Q2859+R2859+S2859+T2859+U2859+V2859+W2859+X2859+Y2859)/3</f>
        <v>0.33333333333333331</v>
      </c>
      <c r="AG2859" s="14">
        <f>AC2859/AF2859</f>
        <v>12</v>
      </c>
      <c r="AH2859" s="14">
        <f>AG2859-AE2859</f>
        <v>1512.5666666666666</v>
      </c>
      <c r="AI2859" s="14">
        <f>AC2859-(AE2859*AF2859)</f>
        <v>504.18888888888887</v>
      </c>
      <c r="AJ2859" s="1740"/>
    </row>
    <row r="2860" spans="1:36" ht="15.75">
      <c r="A2860" s="4570" t="s">
        <v>21</v>
      </c>
      <c r="B2860" s="4529"/>
      <c r="C2860" s="4529"/>
      <c r="D2860" s="4529"/>
      <c r="E2860" s="4529"/>
      <c r="F2860" s="4529"/>
      <c r="G2860" s="4529"/>
      <c r="H2860" s="4529"/>
      <c r="I2860" s="4529"/>
      <c r="J2860" s="4529"/>
      <c r="K2860" s="4529"/>
      <c r="L2860" s="4529"/>
      <c r="M2860" s="4529"/>
      <c r="N2860" s="4529"/>
      <c r="O2860" s="4529"/>
      <c r="P2860" s="4529"/>
      <c r="Q2860" s="4529"/>
      <c r="R2860" s="4529"/>
      <c r="S2860" s="4529"/>
      <c r="T2860" s="4529"/>
      <c r="U2860" s="4529"/>
      <c r="V2860" s="4529"/>
      <c r="W2860" s="4529"/>
      <c r="X2860" s="4529"/>
      <c r="Y2860" s="4529"/>
      <c r="Z2860" s="4529"/>
      <c r="AA2860" s="4529"/>
      <c r="AB2860" s="4529"/>
      <c r="AC2860" s="4529"/>
      <c r="AD2860" s="4529"/>
      <c r="AE2860" s="4529"/>
      <c r="AF2860" s="4529"/>
      <c r="AG2860" s="4529"/>
      <c r="AH2860" s="4529"/>
      <c r="AI2860" s="4529"/>
      <c r="AJ2860" s="4530"/>
    </row>
    <row r="2861" spans="1:36" ht="15.75">
      <c r="A2861" s="4406" t="s">
        <v>9568</v>
      </c>
      <c r="B2861" s="4132"/>
      <c r="C2861" s="4132"/>
      <c r="D2861" s="4132"/>
      <c r="E2861" s="4132"/>
      <c r="F2861" s="4132"/>
      <c r="G2861" s="4132"/>
      <c r="H2861" s="4132"/>
      <c r="I2861" s="4132"/>
      <c r="J2861" s="4132"/>
      <c r="K2861" s="4132"/>
      <c r="L2861" s="4132"/>
      <c r="M2861" s="4132"/>
      <c r="N2861" s="4132"/>
      <c r="O2861" s="4132"/>
      <c r="P2861" s="4132"/>
      <c r="Q2861" s="4132"/>
      <c r="R2861" s="4132"/>
      <c r="S2861" s="4132"/>
      <c r="T2861" s="4132"/>
      <c r="U2861" s="4132"/>
      <c r="V2861" s="4132"/>
      <c r="W2861" s="4132"/>
      <c r="X2861" s="4132"/>
      <c r="Y2861" s="4132"/>
      <c r="Z2861" s="4132"/>
      <c r="AA2861" s="4132"/>
      <c r="AB2861" s="4132"/>
      <c r="AC2861" s="4132"/>
      <c r="AD2861" s="4132"/>
      <c r="AE2861" s="4132"/>
      <c r="AF2861" s="4132"/>
      <c r="AG2861" s="4132"/>
      <c r="AH2861" s="4132"/>
      <c r="AI2861" s="4132"/>
      <c r="AJ2861" s="4133"/>
    </row>
    <row r="2862" spans="1:36" ht="15.75">
      <c r="A2862" s="1731">
        <v>1</v>
      </c>
      <c r="B2862" s="1831" t="s">
        <v>6441</v>
      </c>
      <c r="C2862" s="1828" t="s">
        <v>176</v>
      </c>
      <c r="D2862" s="1829">
        <v>0</v>
      </c>
      <c r="E2862" s="1736">
        <v>10</v>
      </c>
      <c r="F2862" s="1830">
        <f t="shared" ref="F2862:F2892" si="1005">D2862*E2862</f>
        <v>0</v>
      </c>
      <c r="G2862" s="1736"/>
      <c r="H2862" s="1830">
        <f t="shared" ref="H2862:H2892" si="1006">D2862*G2862</f>
        <v>0</v>
      </c>
      <c r="I2862" s="1735">
        <v>44875</v>
      </c>
      <c r="J2862" s="1735">
        <v>45139</v>
      </c>
      <c r="K2862" s="1736"/>
      <c r="L2862" s="1736"/>
      <c r="M2862" s="1735"/>
      <c r="N2862" s="1736"/>
      <c r="O2862" s="1736"/>
      <c r="P2862" s="1736"/>
      <c r="Q2862" s="1736"/>
      <c r="R2862" s="1736"/>
      <c r="S2862" s="1736"/>
      <c r="T2862" s="1736"/>
      <c r="U2862" s="1736"/>
      <c r="V2862" s="1736"/>
      <c r="W2862" s="1736"/>
      <c r="X2862" s="1736"/>
      <c r="Y2862" s="1736"/>
      <c r="Z2862" s="1736"/>
      <c r="AA2862" s="1736"/>
      <c r="AB2862" s="1736"/>
      <c r="AC2862" s="1507">
        <f t="shared" ref="AC2862:AC2892" si="1007">E2862+G2862-N2862-O2862-AA2862-P2862-Q2862-R2862-S2862-T2862-U2862-V2862-W2862-X2862-Y2862</f>
        <v>10</v>
      </c>
      <c r="AD2862" s="1508">
        <f t="shared" ref="AD2862:AD2892" si="1008">D2862*AC2862</f>
        <v>0</v>
      </c>
      <c r="AE2862" s="14">
        <f t="shared" ref="AE2862:AE2892" si="1009">(J2862-"01.04.2023")/30</f>
        <v>4.0666666666666664</v>
      </c>
      <c r="AF2862" s="14">
        <f t="shared" ref="AF2862:AF2892" si="1010">(N2862+O2862+P2862+Q2862+R2862+S2862+T2862+U2862+V2862+W2862+X2862+Y2862)/3</f>
        <v>0</v>
      </c>
      <c r="AG2862" s="14" t="e">
        <f t="shared" ref="AG2862:AG2892" si="1011">AC2862/AF2862</f>
        <v>#DIV/0!</v>
      </c>
      <c r="AH2862" s="14" t="e">
        <f t="shared" ref="AH2862:AH2892" si="1012">AG2862-AE2862</f>
        <v>#DIV/0!</v>
      </c>
      <c r="AI2862" s="14">
        <f t="shared" ref="AI2862:AI2892" si="1013">AC2862-(AE2862*AF2862)</f>
        <v>10</v>
      </c>
      <c r="AJ2862" s="1740"/>
    </row>
    <row r="2863" spans="1:36" ht="15.75">
      <c r="A2863" s="1731">
        <v>2</v>
      </c>
      <c r="B2863" s="1831" t="s">
        <v>6442</v>
      </c>
      <c r="C2863" s="1828" t="s">
        <v>176</v>
      </c>
      <c r="D2863" s="1829">
        <v>0</v>
      </c>
      <c r="E2863" s="1736">
        <v>50</v>
      </c>
      <c r="F2863" s="1830">
        <f t="shared" si="1005"/>
        <v>0</v>
      </c>
      <c r="G2863" s="1736"/>
      <c r="H2863" s="1830">
        <f t="shared" si="1006"/>
        <v>0</v>
      </c>
      <c r="I2863" s="1735">
        <v>44875</v>
      </c>
      <c r="J2863" s="1735">
        <v>45597</v>
      </c>
      <c r="K2863" s="1736"/>
      <c r="L2863" s="1736"/>
      <c r="M2863" s="1735"/>
      <c r="N2863" s="1736"/>
      <c r="O2863" s="1736"/>
      <c r="P2863" s="1736"/>
      <c r="Q2863" s="1736"/>
      <c r="R2863" s="1736"/>
      <c r="S2863" s="1736"/>
      <c r="T2863" s="1736"/>
      <c r="U2863" s="1736"/>
      <c r="V2863" s="1736"/>
      <c r="W2863" s="1736"/>
      <c r="X2863" s="1736"/>
      <c r="Y2863" s="1736"/>
      <c r="Z2863" s="1736"/>
      <c r="AA2863" s="1736"/>
      <c r="AB2863" s="1736"/>
      <c r="AC2863" s="1507">
        <f t="shared" si="1007"/>
        <v>50</v>
      </c>
      <c r="AD2863" s="1508">
        <f t="shared" si="1008"/>
        <v>0</v>
      </c>
      <c r="AE2863" s="14">
        <f t="shared" si="1009"/>
        <v>19.333333333333332</v>
      </c>
      <c r="AF2863" s="14">
        <f t="shared" si="1010"/>
        <v>0</v>
      </c>
      <c r="AG2863" s="14" t="e">
        <f t="shared" si="1011"/>
        <v>#DIV/0!</v>
      </c>
      <c r="AH2863" s="14" t="e">
        <f t="shared" si="1012"/>
        <v>#DIV/0!</v>
      </c>
      <c r="AI2863" s="14">
        <f t="shared" si="1013"/>
        <v>50</v>
      </c>
      <c r="AJ2863" s="1740"/>
    </row>
    <row r="2864" spans="1:36" ht="15.75">
      <c r="A2864" s="1731">
        <v>3</v>
      </c>
      <c r="B2864" s="1831" t="s">
        <v>6443</v>
      </c>
      <c r="C2864" s="1828" t="s">
        <v>176</v>
      </c>
      <c r="D2864" s="1829">
        <v>0</v>
      </c>
      <c r="E2864" s="1736">
        <v>10</v>
      </c>
      <c r="F2864" s="1830">
        <f t="shared" si="1005"/>
        <v>0</v>
      </c>
      <c r="G2864" s="1736"/>
      <c r="H2864" s="1830">
        <f t="shared" si="1006"/>
        <v>0</v>
      </c>
      <c r="I2864" s="1735">
        <v>44875</v>
      </c>
      <c r="J2864" s="1735">
        <v>45566</v>
      </c>
      <c r="K2864" s="1736"/>
      <c r="L2864" s="1736"/>
      <c r="M2864" s="1735"/>
      <c r="N2864" s="1736"/>
      <c r="O2864" s="1736"/>
      <c r="P2864" s="1736"/>
      <c r="Q2864" s="1736"/>
      <c r="R2864" s="1736"/>
      <c r="S2864" s="1736"/>
      <c r="T2864" s="1736"/>
      <c r="U2864" s="1736"/>
      <c r="V2864" s="1736"/>
      <c r="W2864" s="1736"/>
      <c r="X2864" s="1736"/>
      <c r="Y2864" s="1736"/>
      <c r="Z2864" s="1736"/>
      <c r="AA2864" s="1736"/>
      <c r="AB2864" s="1736"/>
      <c r="AC2864" s="1507">
        <f t="shared" si="1007"/>
        <v>10</v>
      </c>
      <c r="AD2864" s="1508">
        <f t="shared" si="1008"/>
        <v>0</v>
      </c>
      <c r="AE2864" s="14">
        <f t="shared" si="1009"/>
        <v>18.3</v>
      </c>
      <c r="AF2864" s="14">
        <f t="shared" si="1010"/>
        <v>0</v>
      </c>
      <c r="AG2864" s="14" t="e">
        <f t="shared" si="1011"/>
        <v>#DIV/0!</v>
      </c>
      <c r="AH2864" s="14" t="e">
        <f t="shared" si="1012"/>
        <v>#DIV/0!</v>
      </c>
      <c r="AI2864" s="14">
        <f t="shared" si="1013"/>
        <v>10</v>
      </c>
      <c r="AJ2864" s="1740"/>
    </row>
    <row r="2865" spans="1:36" ht="15.75">
      <c r="A2865" s="1731">
        <v>4</v>
      </c>
      <c r="B2865" s="1831" t="s">
        <v>6444</v>
      </c>
      <c r="C2865" s="1828" t="s">
        <v>176</v>
      </c>
      <c r="D2865" s="1829">
        <v>0</v>
      </c>
      <c r="E2865" s="1736">
        <v>29</v>
      </c>
      <c r="F2865" s="1830">
        <f t="shared" si="1005"/>
        <v>0</v>
      </c>
      <c r="G2865" s="1736"/>
      <c r="H2865" s="1830">
        <f t="shared" si="1006"/>
        <v>0</v>
      </c>
      <c r="I2865" s="1735">
        <v>44875</v>
      </c>
      <c r="J2865" s="1735">
        <v>45597</v>
      </c>
      <c r="K2865" s="1736"/>
      <c r="L2865" s="1736"/>
      <c r="M2865" s="1735"/>
      <c r="N2865" s="1736"/>
      <c r="O2865" s="1736"/>
      <c r="P2865" s="1736"/>
      <c r="Q2865" s="1736"/>
      <c r="R2865" s="1736"/>
      <c r="S2865" s="1736"/>
      <c r="T2865" s="1736"/>
      <c r="U2865" s="1736"/>
      <c r="V2865" s="1736"/>
      <c r="W2865" s="1736"/>
      <c r="X2865" s="1736"/>
      <c r="Y2865" s="1736"/>
      <c r="Z2865" s="1736"/>
      <c r="AA2865" s="1736"/>
      <c r="AB2865" s="1736"/>
      <c r="AC2865" s="1507">
        <f t="shared" si="1007"/>
        <v>29</v>
      </c>
      <c r="AD2865" s="1508">
        <f t="shared" si="1008"/>
        <v>0</v>
      </c>
      <c r="AE2865" s="14">
        <f t="shared" si="1009"/>
        <v>19.333333333333332</v>
      </c>
      <c r="AF2865" s="14">
        <f t="shared" si="1010"/>
        <v>0</v>
      </c>
      <c r="AG2865" s="14" t="e">
        <f t="shared" si="1011"/>
        <v>#DIV/0!</v>
      </c>
      <c r="AH2865" s="14" t="e">
        <f t="shared" si="1012"/>
        <v>#DIV/0!</v>
      </c>
      <c r="AI2865" s="14">
        <f t="shared" si="1013"/>
        <v>29</v>
      </c>
      <c r="AJ2865" s="1740"/>
    </row>
    <row r="2866" spans="1:36" ht="15.75">
      <c r="A2866" s="1731">
        <v>5</v>
      </c>
      <c r="B2866" s="1831" t="s">
        <v>6445</v>
      </c>
      <c r="C2866" s="1828" t="s">
        <v>176</v>
      </c>
      <c r="D2866" s="1829">
        <v>0</v>
      </c>
      <c r="E2866" s="1736">
        <v>5</v>
      </c>
      <c r="F2866" s="1830">
        <f t="shared" si="1005"/>
        <v>0</v>
      </c>
      <c r="G2866" s="1736"/>
      <c r="H2866" s="1830">
        <f t="shared" si="1006"/>
        <v>0</v>
      </c>
      <c r="I2866" s="1735">
        <v>44875</v>
      </c>
      <c r="J2866" s="1735">
        <v>45536</v>
      </c>
      <c r="K2866" s="1736"/>
      <c r="L2866" s="1736"/>
      <c r="M2866" s="1735"/>
      <c r="N2866" s="1736"/>
      <c r="O2866" s="1736"/>
      <c r="P2866" s="1736"/>
      <c r="Q2866" s="1736"/>
      <c r="R2866" s="1736"/>
      <c r="S2866" s="1736"/>
      <c r="T2866" s="1736"/>
      <c r="U2866" s="1736"/>
      <c r="V2866" s="1736"/>
      <c r="W2866" s="1736"/>
      <c r="X2866" s="1736"/>
      <c r="Y2866" s="1736"/>
      <c r="Z2866" s="1736"/>
      <c r="AA2866" s="1736"/>
      <c r="AB2866" s="1736"/>
      <c r="AC2866" s="1507">
        <f t="shared" si="1007"/>
        <v>5</v>
      </c>
      <c r="AD2866" s="1508">
        <f t="shared" si="1008"/>
        <v>0</v>
      </c>
      <c r="AE2866" s="14">
        <f t="shared" si="1009"/>
        <v>17.3</v>
      </c>
      <c r="AF2866" s="14">
        <f t="shared" si="1010"/>
        <v>0</v>
      </c>
      <c r="AG2866" s="14" t="e">
        <f t="shared" si="1011"/>
        <v>#DIV/0!</v>
      </c>
      <c r="AH2866" s="14" t="e">
        <f t="shared" si="1012"/>
        <v>#DIV/0!</v>
      </c>
      <c r="AI2866" s="14">
        <f t="shared" si="1013"/>
        <v>5</v>
      </c>
      <c r="AJ2866" s="1740"/>
    </row>
    <row r="2867" spans="1:36" ht="18" customHeight="1">
      <c r="A2867" s="1731">
        <v>6</v>
      </c>
      <c r="B2867" s="1831" t="s">
        <v>6446</v>
      </c>
      <c r="C2867" s="1828" t="s">
        <v>176</v>
      </c>
      <c r="D2867" s="1829">
        <v>0</v>
      </c>
      <c r="E2867" s="1736">
        <v>120</v>
      </c>
      <c r="F2867" s="1830">
        <f t="shared" si="1005"/>
        <v>0</v>
      </c>
      <c r="G2867" s="1736"/>
      <c r="H2867" s="1830">
        <f t="shared" si="1006"/>
        <v>0</v>
      </c>
      <c r="I2867" s="1735">
        <v>44875</v>
      </c>
      <c r="J2867" s="1735">
        <v>45231</v>
      </c>
      <c r="K2867" s="1736"/>
      <c r="L2867" s="1736"/>
      <c r="M2867" s="1735"/>
      <c r="N2867" s="1736"/>
      <c r="O2867" s="1736"/>
      <c r="P2867" s="1736"/>
      <c r="Q2867" s="1736"/>
      <c r="R2867" s="1736"/>
      <c r="S2867" s="1736"/>
      <c r="T2867" s="1736"/>
      <c r="U2867" s="1736"/>
      <c r="V2867" s="1736"/>
      <c r="W2867" s="1736"/>
      <c r="X2867" s="1736"/>
      <c r="Y2867" s="1736"/>
      <c r="Z2867" s="1736"/>
      <c r="AA2867" s="1736"/>
      <c r="AB2867" s="1736"/>
      <c r="AC2867" s="1507">
        <f t="shared" si="1007"/>
        <v>120</v>
      </c>
      <c r="AD2867" s="1508">
        <f t="shared" si="1008"/>
        <v>0</v>
      </c>
      <c r="AE2867" s="14">
        <f t="shared" si="1009"/>
        <v>7.1333333333333337</v>
      </c>
      <c r="AF2867" s="14">
        <f t="shared" si="1010"/>
        <v>0</v>
      </c>
      <c r="AG2867" s="14" t="e">
        <f t="shared" si="1011"/>
        <v>#DIV/0!</v>
      </c>
      <c r="AH2867" s="14" t="e">
        <f t="shared" si="1012"/>
        <v>#DIV/0!</v>
      </c>
      <c r="AI2867" s="14">
        <f t="shared" si="1013"/>
        <v>120</v>
      </c>
      <c r="AJ2867" s="1740"/>
    </row>
    <row r="2868" spans="1:36" ht="15.75">
      <c r="A2868" s="1731">
        <v>7</v>
      </c>
      <c r="B2868" s="1831" t="s">
        <v>6447</v>
      </c>
      <c r="C2868" s="1828" t="s">
        <v>176</v>
      </c>
      <c r="D2868" s="1829">
        <v>0</v>
      </c>
      <c r="E2868" s="1736">
        <v>30</v>
      </c>
      <c r="F2868" s="1830">
        <f t="shared" si="1005"/>
        <v>0</v>
      </c>
      <c r="G2868" s="1736"/>
      <c r="H2868" s="1830">
        <f t="shared" si="1006"/>
        <v>0</v>
      </c>
      <c r="I2868" s="1735">
        <v>44875</v>
      </c>
      <c r="J2868" s="1735">
        <v>45261</v>
      </c>
      <c r="K2868" s="1736"/>
      <c r="L2868" s="1736"/>
      <c r="M2868" s="1735"/>
      <c r="N2868" s="1736"/>
      <c r="O2868" s="1736">
        <v>15</v>
      </c>
      <c r="P2868" s="1736">
        <v>2</v>
      </c>
      <c r="Q2868" s="1736"/>
      <c r="R2868" s="1736"/>
      <c r="S2868" s="1736"/>
      <c r="T2868" s="1736"/>
      <c r="U2868" s="1736"/>
      <c r="V2868" s="1736"/>
      <c r="W2868" s="1736"/>
      <c r="X2868" s="1736"/>
      <c r="Y2868" s="1736"/>
      <c r="Z2868" s="1736"/>
      <c r="AA2868" s="1736"/>
      <c r="AB2868" s="1736"/>
      <c r="AC2868" s="1507">
        <f t="shared" si="1007"/>
        <v>13</v>
      </c>
      <c r="AD2868" s="1508">
        <f t="shared" si="1008"/>
        <v>0</v>
      </c>
      <c r="AE2868" s="14">
        <f t="shared" si="1009"/>
        <v>8.1333333333333329</v>
      </c>
      <c r="AF2868" s="14">
        <f t="shared" si="1010"/>
        <v>5.666666666666667</v>
      </c>
      <c r="AG2868" s="14">
        <f t="shared" si="1011"/>
        <v>2.2941176470588234</v>
      </c>
      <c r="AH2868" s="14">
        <f t="shared" si="1012"/>
        <v>-5.8392156862745095</v>
      </c>
      <c r="AI2868" s="14">
        <f t="shared" si="1013"/>
        <v>-33.088888888888889</v>
      </c>
      <c r="AJ2868" s="1740"/>
    </row>
    <row r="2869" spans="1:36" ht="15.75">
      <c r="A2869" s="1731">
        <v>8</v>
      </c>
      <c r="B2869" s="1831" t="s">
        <v>6448</v>
      </c>
      <c r="C2869" s="1828" t="s">
        <v>176</v>
      </c>
      <c r="D2869" s="1829">
        <v>0</v>
      </c>
      <c r="E2869" s="1736">
        <v>4</v>
      </c>
      <c r="F2869" s="1830">
        <f t="shared" si="1005"/>
        <v>0</v>
      </c>
      <c r="G2869" s="1736"/>
      <c r="H2869" s="1830">
        <f t="shared" si="1006"/>
        <v>0</v>
      </c>
      <c r="I2869" s="1735">
        <v>44875</v>
      </c>
      <c r="J2869" s="1735">
        <v>45962</v>
      </c>
      <c r="K2869" s="1736"/>
      <c r="L2869" s="1736"/>
      <c r="M2869" s="1735"/>
      <c r="N2869" s="1736"/>
      <c r="O2869" s="1736"/>
      <c r="P2869" s="1736"/>
      <c r="Q2869" s="1736"/>
      <c r="R2869" s="1736"/>
      <c r="S2869" s="1736"/>
      <c r="T2869" s="1736"/>
      <c r="U2869" s="1736"/>
      <c r="V2869" s="1736"/>
      <c r="W2869" s="1736"/>
      <c r="X2869" s="1736"/>
      <c r="Y2869" s="1736"/>
      <c r="Z2869" s="1736"/>
      <c r="AA2869" s="1736"/>
      <c r="AB2869" s="1736"/>
      <c r="AC2869" s="1507">
        <f t="shared" si="1007"/>
        <v>4</v>
      </c>
      <c r="AD2869" s="1508">
        <f t="shared" si="1008"/>
        <v>0</v>
      </c>
      <c r="AE2869" s="14">
        <f t="shared" si="1009"/>
        <v>31.5</v>
      </c>
      <c r="AF2869" s="14">
        <f t="shared" si="1010"/>
        <v>0</v>
      </c>
      <c r="AG2869" s="14" t="e">
        <f t="shared" si="1011"/>
        <v>#DIV/0!</v>
      </c>
      <c r="AH2869" s="14" t="e">
        <f t="shared" si="1012"/>
        <v>#DIV/0!</v>
      </c>
      <c r="AI2869" s="14">
        <f t="shared" si="1013"/>
        <v>4</v>
      </c>
      <c r="AJ2869" s="1740"/>
    </row>
    <row r="2870" spans="1:36" ht="15.75">
      <c r="A2870" s="1731">
        <v>9</v>
      </c>
      <c r="B2870" s="1831" t="s">
        <v>6449</v>
      </c>
      <c r="C2870" s="1828" t="s">
        <v>176</v>
      </c>
      <c r="D2870" s="1829">
        <v>0</v>
      </c>
      <c r="E2870" s="1736">
        <v>5</v>
      </c>
      <c r="F2870" s="1830">
        <f t="shared" si="1005"/>
        <v>0</v>
      </c>
      <c r="G2870" s="1736"/>
      <c r="H2870" s="1830">
        <f t="shared" si="1006"/>
        <v>0</v>
      </c>
      <c r="I2870" s="1735">
        <v>44875</v>
      </c>
      <c r="J2870" s="1735">
        <v>45931</v>
      </c>
      <c r="K2870" s="1736"/>
      <c r="L2870" s="1736"/>
      <c r="M2870" s="1735"/>
      <c r="N2870" s="1736"/>
      <c r="O2870" s="1736">
        <v>2</v>
      </c>
      <c r="P2870" s="1736">
        <v>1</v>
      </c>
      <c r="Q2870" s="1736"/>
      <c r="R2870" s="1736"/>
      <c r="S2870" s="1736"/>
      <c r="T2870" s="1736"/>
      <c r="U2870" s="1736"/>
      <c r="V2870" s="1736"/>
      <c r="W2870" s="1736"/>
      <c r="X2870" s="1736"/>
      <c r="Y2870" s="1736"/>
      <c r="Z2870" s="1736"/>
      <c r="AA2870" s="1736"/>
      <c r="AB2870" s="1736"/>
      <c r="AC2870" s="1507">
        <f t="shared" si="1007"/>
        <v>2</v>
      </c>
      <c r="AD2870" s="1508">
        <f t="shared" si="1008"/>
        <v>0</v>
      </c>
      <c r="AE2870" s="14">
        <f t="shared" si="1009"/>
        <v>30.466666666666665</v>
      </c>
      <c r="AF2870" s="14">
        <f t="shared" si="1010"/>
        <v>1</v>
      </c>
      <c r="AG2870" s="14">
        <f t="shared" si="1011"/>
        <v>2</v>
      </c>
      <c r="AH2870" s="14">
        <f t="shared" si="1012"/>
        <v>-28.466666666666665</v>
      </c>
      <c r="AI2870" s="14">
        <f t="shared" si="1013"/>
        <v>-28.466666666666665</v>
      </c>
      <c r="AJ2870" s="1740"/>
    </row>
    <row r="2871" spans="1:36" ht="15.75">
      <c r="A2871" s="1731">
        <v>10</v>
      </c>
      <c r="B2871" s="1831" t="s">
        <v>6449</v>
      </c>
      <c r="C2871" s="1828" t="s">
        <v>176</v>
      </c>
      <c r="D2871" s="1829">
        <v>0</v>
      </c>
      <c r="E2871" s="1736">
        <v>15</v>
      </c>
      <c r="F2871" s="1830">
        <f t="shared" si="1005"/>
        <v>0</v>
      </c>
      <c r="G2871" s="1736"/>
      <c r="H2871" s="1830">
        <f t="shared" si="1006"/>
        <v>0</v>
      </c>
      <c r="I2871" s="1735">
        <v>44875</v>
      </c>
      <c r="J2871" s="1735">
        <v>45962</v>
      </c>
      <c r="K2871" s="1736"/>
      <c r="L2871" s="1736"/>
      <c r="M2871" s="1735"/>
      <c r="N2871" s="1736"/>
      <c r="O2871" s="1736"/>
      <c r="P2871" s="1736"/>
      <c r="Q2871" s="1736"/>
      <c r="R2871" s="1736"/>
      <c r="S2871" s="1736"/>
      <c r="T2871" s="1736"/>
      <c r="U2871" s="1736"/>
      <c r="V2871" s="1736"/>
      <c r="W2871" s="1736"/>
      <c r="X2871" s="1736"/>
      <c r="Y2871" s="1736"/>
      <c r="Z2871" s="1736"/>
      <c r="AA2871" s="1736"/>
      <c r="AB2871" s="1736"/>
      <c r="AC2871" s="1507">
        <f t="shared" si="1007"/>
        <v>15</v>
      </c>
      <c r="AD2871" s="1508">
        <f t="shared" si="1008"/>
        <v>0</v>
      </c>
      <c r="AE2871" s="14">
        <f t="shared" si="1009"/>
        <v>31.5</v>
      </c>
      <c r="AF2871" s="14">
        <f t="shared" si="1010"/>
        <v>0</v>
      </c>
      <c r="AG2871" s="14" t="e">
        <f t="shared" si="1011"/>
        <v>#DIV/0!</v>
      </c>
      <c r="AH2871" s="14" t="e">
        <f t="shared" si="1012"/>
        <v>#DIV/0!</v>
      </c>
      <c r="AI2871" s="14">
        <f t="shared" si="1013"/>
        <v>15</v>
      </c>
      <c r="AJ2871" s="1740"/>
    </row>
    <row r="2872" spans="1:36" ht="15.75">
      <c r="A2872" s="1731">
        <v>11</v>
      </c>
      <c r="B2872" s="1831" t="s">
        <v>6450</v>
      </c>
      <c r="C2872" s="1828" t="s">
        <v>176</v>
      </c>
      <c r="D2872" s="1829">
        <v>0</v>
      </c>
      <c r="E2872" s="1736">
        <v>12</v>
      </c>
      <c r="F2872" s="1830">
        <f t="shared" si="1005"/>
        <v>0</v>
      </c>
      <c r="G2872" s="1736"/>
      <c r="H2872" s="1830">
        <f t="shared" si="1006"/>
        <v>0</v>
      </c>
      <c r="I2872" s="1735">
        <v>44875</v>
      </c>
      <c r="J2872" s="1735">
        <v>45474</v>
      </c>
      <c r="K2872" s="1736"/>
      <c r="L2872" s="1736"/>
      <c r="M2872" s="1735"/>
      <c r="N2872" s="1736"/>
      <c r="O2872" s="1736"/>
      <c r="P2872" s="1736"/>
      <c r="Q2872" s="1736"/>
      <c r="R2872" s="1736"/>
      <c r="S2872" s="1736"/>
      <c r="T2872" s="1736"/>
      <c r="U2872" s="1736"/>
      <c r="V2872" s="1736"/>
      <c r="W2872" s="1736"/>
      <c r="X2872" s="1736"/>
      <c r="Y2872" s="1736"/>
      <c r="Z2872" s="1736"/>
      <c r="AA2872" s="1736"/>
      <c r="AB2872" s="1736"/>
      <c r="AC2872" s="1507">
        <f t="shared" si="1007"/>
        <v>12</v>
      </c>
      <c r="AD2872" s="1508">
        <f t="shared" si="1008"/>
        <v>0</v>
      </c>
      <c r="AE2872" s="14">
        <f t="shared" si="1009"/>
        <v>15.233333333333333</v>
      </c>
      <c r="AF2872" s="14">
        <f t="shared" si="1010"/>
        <v>0</v>
      </c>
      <c r="AG2872" s="14" t="e">
        <f t="shared" si="1011"/>
        <v>#DIV/0!</v>
      </c>
      <c r="AH2872" s="14" t="e">
        <f t="shared" si="1012"/>
        <v>#DIV/0!</v>
      </c>
      <c r="AI2872" s="14">
        <f t="shared" si="1013"/>
        <v>12</v>
      </c>
      <c r="AJ2872" s="1740"/>
    </row>
    <row r="2873" spans="1:36" ht="15.75">
      <c r="A2873" s="1731">
        <v>12</v>
      </c>
      <c r="B2873" s="1831" t="s">
        <v>6451</v>
      </c>
      <c r="C2873" s="1828" t="s">
        <v>176</v>
      </c>
      <c r="D2873" s="1829">
        <v>0</v>
      </c>
      <c r="E2873" s="1736">
        <v>15</v>
      </c>
      <c r="F2873" s="1830">
        <f t="shared" si="1005"/>
        <v>0</v>
      </c>
      <c r="G2873" s="1736"/>
      <c r="H2873" s="1830">
        <f t="shared" si="1006"/>
        <v>0</v>
      </c>
      <c r="I2873" s="1735">
        <v>44875</v>
      </c>
      <c r="J2873" s="1735">
        <v>45627</v>
      </c>
      <c r="K2873" s="1736"/>
      <c r="L2873" s="1736"/>
      <c r="M2873" s="1735"/>
      <c r="N2873" s="1736"/>
      <c r="O2873" s="1736"/>
      <c r="P2873" s="1736"/>
      <c r="Q2873" s="1736"/>
      <c r="R2873" s="1736"/>
      <c r="S2873" s="1736"/>
      <c r="T2873" s="1736"/>
      <c r="U2873" s="1736"/>
      <c r="V2873" s="1736"/>
      <c r="W2873" s="1736"/>
      <c r="X2873" s="1736"/>
      <c r="Y2873" s="1736"/>
      <c r="Z2873" s="1736"/>
      <c r="AA2873" s="1736"/>
      <c r="AB2873" s="1736"/>
      <c r="AC2873" s="1507">
        <f t="shared" si="1007"/>
        <v>15</v>
      </c>
      <c r="AD2873" s="1508">
        <f t="shared" si="1008"/>
        <v>0</v>
      </c>
      <c r="AE2873" s="14">
        <f t="shared" si="1009"/>
        <v>20.333333333333332</v>
      </c>
      <c r="AF2873" s="14">
        <f t="shared" si="1010"/>
        <v>0</v>
      </c>
      <c r="AG2873" s="14" t="e">
        <f t="shared" si="1011"/>
        <v>#DIV/0!</v>
      </c>
      <c r="AH2873" s="14" t="e">
        <f t="shared" si="1012"/>
        <v>#DIV/0!</v>
      </c>
      <c r="AI2873" s="14">
        <f t="shared" si="1013"/>
        <v>15</v>
      </c>
      <c r="AJ2873" s="1740"/>
    </row>
    <row r="2874" spans="1:36" ht="15.75">
      <c r="A2874" s="1731">
        <v>13</v>
      </c>
      <c r="B2874" s="1833" t="s">
        <v>5334</v>
      </c>
      <c r="C2874" s="1828" t="s">
        <v>143</v>
      </c>
      <c r="D2874" s="1829">
        <v>0</v>
      </c>
      <c r="E2874" s="1736">
        <v>30</v>
      </c>
      <c r="F2874" s="1830">
        <f t="shared" si="1005"/>
        <v>0</v>
      </c>
      <c r="G2874" s="1736"/>
      <c r="H2874" s="1830">
        <f t="shared" si="1006"/>
        <v>0</v>
      </c>
      <c r="I2874" s="1735">
        <v>44832</v>
      </c>
      <c r="J2874" s="1735"/>
      <c r="K2874" s="1736"/>
      <c r="L2874" s="1736"/>
      <c r="M2874" s="1735"/>
      <c r="N2874" s="1736"/>
      <c r="O2874" s="1736"/>
      <c r="P2874" s="1736"/>
      <c r="Q2874" s="1736"/>
      <c r="R2874" s="1736"/>
      <c r="S2874" s="1736"/>
      <c r="T2874" s="1736"/>
      <c r="U2874" s="1736"/>
      <c r="V2874" s="1736"/>
      <c r="W2874" s="1736"/>
      <c r="X2874" s="1736"/>
      <c r="Y2874" s="1736"/>
      <c r="Z2874" s="1736"/>
      <c r="AA2874" s="1736"/>
      <c r="AB2874" s="1736"/>
      <c r="AC2874" s="1507">
        <f t="shared" si="1007"/>
        <v>30</v>
      </c>
      <c r="AD2874" s="1508">
        <f t="shared" si="1008"/>
        <v>0</v>
      </c>
      <c r="AE2874" s="14">
        <f t="shared" si="1009"/>
        <v>-1500.5666666666666</v>
      </c>
      <c r="AF2874" s="14">
        <f t="shared" si="1010"/>
        <v>0</v>
      </c>
      <c r="AG2874" s="14" t="e">
        <f t="shared" si="1011"/>
        <v>#DIV/0!</v>
      </c>
      <c r="AH2874" s="14" t="e">
        <f t="shared" si="1012"/>
        <v>#DIV/0!</v>
      </c>
      <c r="AI2874" s="14">
        <f t="shared" si="1013"/>
        <v>30</v>
      </c>
      <c r="AJ2874" s="1740"/>
    </row>
    <row r="2875" spans="1:36" ht="15.75">
      <c r="A2875" s="1731">
        <v>15</v>
      </c>
      <c r="B2875" s="1833" t="s">
        <v>9569</v>
      </c>
      <c r="C2875" s="1828" t="s">
        <v>143</v>
      </c>
      <c r="D2875" s="1829">
        <v>40.912039999999998</v>
      </c>
      <c r="E2875" s="1736"/>
      <c r="F2875" s="1830">
        <f t="shared" si="1005"/>
        <v>0</v>
      </c>
      <c r="G2875" s="1736">
        <v>10</v>
      </c>
      <c r="H2875" s="1830">
        <f t="shared" si="1006"/>
        <v>409.12039999999996</v>
      </c>
      <c r="I2875" s="1735">
        <v>45007</v>
      </c>
      <c r="J2875" s="1735">
        <v>45260</v>
      </c>
      <c r="K2875" s="1736"/>
      <c r="L2875" s="1736"/>
      <c r="M2875" s="1735"/>
      <c r="N2875" s="1736"/>
      <c r="O2875" s="1736"/>
      <c r="P2875" s="1736">
        <v>6</v>
      </c>
      <c r="Q2875" s="1736"/>
      <c r="R2875" s="1736"/>
      <c r="S2875" s="1736"/>
      <c r="T2875" s="1736"/>
      <c r="U2875" s="1736"/>
      <c r="V2875" s="1736"/>
      <c r="W2875" s="1736"/>
      <c r="X2875" s="1736"/>
      <c r="Y2875" s="1736"/>
      <c r="Z2875" s="1736"/>
      <c r="AA2875" s="1736"/>
      <c r="AB2875" s="1736"/>
      <c r="AC2875" s="1507">
        <f t="shared" si="1007"/>
        <v>4</v>
      </c>
      <c r="AD2875" s="1508">
        <f t="shared" si="1008"/>
        <v>163.64815999999999</v>
      </c>
      <c r="AE2875" s="14">
        <f t="shared" si="1009"/>
        <v>8.1</v>
      </c>
      <c r="AF2875" s="14">
        <f t="shared" si="1010"/>
        <v>2</v>
      </c>
      <c r="AG2875" s="14">
        <f t="shared" si="1011"/>
        <v>2</v>
      </c>
      <c r="AH2875" s="14">
        <f t="shared" si="1012"/>
        <v>-6.1</v>
      </c>
      <c r="AI2875" s="14">
        <f t="shared" si="1013"/>
        <v>-12.2</v>
      </c>
      <c r="AJ2875" s="1740"/>
    </row>
    <row r="2876" spans="1:36" ht="15.75">
      <c r="A2876" s="1731">
        <v>16</v>
      </c>
      <c r="B2876" s="1831" t="s">
        <v>6452</v>
      </c>
      <c r="C2876" s="1828" t="s">
        <v>176</v>
      </c>
      <c r="D2876" s="1829">
        <v>0</v>
      </c>
      <c r="E2876" s="1736">
        <v>6</v>
      </c>
      <c r="F2876" s="1830">
        <f t="shared" si="1005"/>
        <v>0</v>
      </c>
      <c r="G2876" s="1736"/>
      <c r="H2876" s="1830">
        <f t="shared" si="1006"/>
        <v>0</v>
      </c>
      <c r="I2876" s="1735">
        <v>44875</v>
      </c>
      <c r="J2876" s="1735">
        <v>45383</v>
      </c>
      <c r="K2876" s="1736"/>
      <c r="L2876" s="1736"/>
      <c r="M2876" s="1735"/>
      <c r="N2876" s="1736"/>
      <c r="O2876" s="1736"/>
      <c r="P2876" s="1736"/>
      <c r="Q2876" s="1736"/>
      <c r="R2876" s="1736"/>
      <c r="S2876" s="1736"/>
      <c r="T2876" s="1736"/>
      <c r="U2876" s="1736"/>
      <c r="V2876" s="1736"/>
      <c r="W2876" s="1736"/>
      <c r="X2876" s="1736"/>
      <c r="Y2876" s="1736"/>
      <c r="Z2876" s="1736"/>
      <c r="AA2876" s="1736"/>
      <c r="AB2876" s="1736"/>
      <c r="AC2876" s="1507">
        <f t="shared" si="1007"/>
        <v>6</v>
      </c>
      <c r="AD2876" s="1508">
        <f t="shared" si="1008"/>
        <v>0</v>
      </c>
      <c r="AE2876" s="14">
        <f t="shared" si="1009"/>
        <v>12.2</v>
      </c>
      <c r="AF2876" s="14">
        <f t="shared" si="1010"/>
        <v>0</v>
      </c>
      <c r="AG2876" s="14" t="e">
        <f t="shared" si="1011"/>
        <v>#DIV/0!</v>
      </c>
      <c r="AH2876" s="14" t="e">
        <f t="shared" si="1012"/>
        <v>#DIV/0!</v>
      </c>
      <c r="AI2876" s="14">
        <f t="shared" si="1013"/>
        <v>6</v>
      </c>
      <c r="AJ2876" s="1740"/>
    </row>
    <row r="2877" spans="1:36" ht="15.75">
      <c r="A2877" s="1731">
        <v>17</v>
      </c>
      <c r="B2877" s="1831" t="s">
        <v>6452</v>
      </c>
      <c r="C2877" s="1828" t="s">
        <v>176</v>
      </c>
      <c r="D2877" s="1829">
        <v>0</v>
      </c>
      <c r="E2877" s="1736">
        <v>4</v>
      </c>
      <c r="F2877" s="1830">
        <f t="shared" si="1005"/>
        <v>0</v>
      </c>
      <c r="G2877" s="1736"/>
      <c r="H2877" s="1830">
        <f t="shared" si="1006"/>
        <v>0</v>
      </c>
      <c r="I2877" s="1735">
        <v>44875</v>
      </c>
      <c r="J2877" s="1735">
        <v>45566</v>
      </c>
      <c r="K2877" s="1736"/>
      <c r="L2877" s="1736"/>
      <c r="M2877" s="1735"/>
      <c r="N2877" s="1736"/>
      <c r="O2877" s="1736"/>
      <c r="P2877" s="1736"/>
      <c r="Q2877" s="1736"/>
      <c r="R2877" s="1736"/>
      <c r="S2877" s="1736"/>
      <c r="T2877" s="1736"/>
      <c r="U2877" s="1736"/>
      <c r="V2877" s="1736"/>
      <c r="W2877" s="1736"/>
      <c r="X2877" s="1736"/>
      <c r="Y2877" s="1736"/>
      <c r="Z2877" s="1736"/>
      <c r="AA2877" s="1736"/>
      <c r="AB2877" s="1736"/>
      <c r="AC2877" s="1507">
        <f t="shared" si="1007"/>
        <v>4</v>
      </c>
      <c r="AD2877" s="1508">
        <f t="shared" si="1008"/>
        <v>0</v>
      </c>
      <c r="AE2877" s="14">
        <f t="shared" si="1009"/>
        <v>18.3</v>
      </c>
      <c r="AF2877" s="14">
        <f t="shared" si="1010"/>
        <v>0</v>
      </c>
      <c r="AG2877" s="14" t="e">
        <f t="shared" si="1011"/>
        <v>#DIV/0!</v>
      </c>
      <c r="AH2877" s="14" t="e">
        <f t="shared" si="1012"/>
        <v>#DIV/0!</v>
      </c>
      <c r="AI2877" s="14">
        <f t="shared" si="1013"/>
        <v>4</v>
      </c>
      <c r="AJ2877" s="1740"/>
    </row>
    <row r="2878" spans="1:36" ht="15.75">
      <c r="A2878" s="1731">
        <v>18</v>
      </c>
      <c r="B2878" s="1831" t="s">
        <v>6452</v>
      </c>
      <c r="C2878" s="1828" t="s">
        <v>176</v>
      </c>
      <c r="D2878" s="1829">
        <v>0</v>
      </c>
      <c r="E2878" s="1736">
        <v>16</v>
      </c>
      <c r="F2878" s="1830">
        <f t="shared" si="1005"/>
        <v>0</v>
      </c>
      <c r="G2878" s="1736"/>
      <c r="H2878" s="1830">
        <f t="shared" si="1006"/>
        <v>0</v>
      </c>
      <c r="I2878" s="1735">
        <v>44875</v>
      </c>
      <c r="J2878" s="1735">
        <v>45597</v>
      </c>
      <c r="K2878" s="1736"/>
      <c r="L2878" s="1736"/>
      <c r="M2878" s="1735"/>
      <c r="N2878" s="1736"/>
      <c r="O2878" s="1736"/>
      <c r="P2878" s="1736"/>
      <c r="Q2878" s="1736"/>
      <c r="R2878" s="1736"/>
      <c r="S2878" s="1736"/>
      <c r="T2878" s="1736"/>
      <c r="U2878" s="1736"/>
      <c r="V2878" s="1736"/>
      <c r="W2878" s="1736"/>
      <c r="X2878" s="1736"/>
      <c r="Y2878" s="1736"/>
      <c r="Z2878" s="1736"/>
      <c r="AA2878" s="1736"/>
      <c r="AB2878" s="1736"/>
      <c r="AC2878" s="1507">
        <f t="shared" si="1007"/>
        <v>16</v>
      </c>
      <c r="AD2878" s="1508">
        <f t="shared" si="1008"/>
        <v>0</v>
      </c>
      <c r="AE2878" s="14">
        <f t="shared" si="1009"/>
        <v>19.333333333333332</v>
      </c>
      <c r="AF2878" s="14">
        <f t="shared" si="1010"/>
        <v>0</v>
      </c>
      <c r="AG2878" s="14" t="e">
        <f t="shared" si="1011"/>
        <v>#DIV/0!</v>
      </c>
      <c r="AH2878" s="14" t="e">
        <f t="shared" si="1012"/>
        <v>#DIV/0!</v>
      </c>
      <c r="AI2878" s="14">
        <f t="shared" si="1013"/>
        <v>16</v>
      </c>
      <c r="AJ2878" s="1740"/>
    </row>
    <row r="2879" spans="1:36" ht="15.75">
      <c r="A2879" s="1731">
        <v>19</v>
      </c>
      <c r="B2879" s="1831" t="s">
        <v>6452</v>
      </c>
      <c r="C2879" s="1828" t="s">
        <v>176</v>
      </c>
      <c r="D2879" s="1829">
        <v>0</v>
      </c>
      <c r="E2879" s="1736">
        <v>21</v>
      </c>
      <c r="F2879" s="1830">
        <f t="shared" si="1005"/>
        <v>0</v>
      </c>
      <c r="G2879" s="1736"/>
      <c r="H2879" s="1830">
        <f t="shared" si="1006"/>
        <v>0</v>
      </c>
      <c r="I2879" s="1735">
        <v>44875</v>
      </c>
      <c r="J2879" s="1735">
        <v>45627</v>
      </c>
      <c r="K2879" s="1736"/>
      <c r="L2879" s="1736"/>
      <c r="M2879" s="1735"/>
      <c r="N2879" s="1736"/>
      <c r="O2879" s="1736"/>
      <c r="P2879" s="1736"/>
      <c r="Q2879" s="1736"/>
      <c r="R2879" s="1736"/>
      <c r="S2879" s="1736"/>
      <c r="T2879" s="1736"/>
      <c r="U2879" s="1736"/>
      <c r="V2879" s="1736"/>
      <c r="W2879" s="1736"/>
      <c r="X2879" s="1736"/>
      <c r="Y2879" s="1736"/>
      <c r="Z2879" s="1736"/>
      <c r="AA2879" s="1736"/>
      <c r="AB2879" s="1736"/>
      <c r="AC2879" s="1507">
        <f t="shared" si="1007"/>
        <v>21</v>
      </c>
      <c r="AD2879" s="1508">
        <f t="shared" si="1008"/>
        <v>0</v>
      </c>
      <c r="AE2879" s="14">
        <f t="shared" si="1009"/>
        <v>20.333333333333332</v>
      </c>
      <c r="AF2879" s="14">
        <f t="shared" si="1010"/>
        <v>0</v>
      </c>
      <c r="AG2879" s="14" t="e">
        <f t="shared" si="1011"/>
        <v>#DIV/0!</v>
      </c>
      <c r="AH2879" s="14" t="e">
        <f t="shared" si="1012"/>
        <v>#DIV/0!</v>
      </c>
      <c r="AI2879" s="14">
        <f t="shared" si="1013"/>
        <v>21</v>
      </c>
      <c r="AJ2879" s="1740"/>
    </row>
    <row r="2880" spans="1:36" ht="15.75">
      <c r="A2880" s="1731">
        <v>20</v>
      </c>
      <c r="B2880" s="1831" t="s">
        <v>6452</v>
      </c>
      <c r="C2880" s="1828" t="s">
        <v>176</v>
      </c>
      <c r="D2880" s="1829">
        <v>0</v>
      </c>
      <c r="E2880" s="1736">
        <v>3</v>
      </c>
      <c r="F2880" s="1830">
        <f t="shared" si="1005"/>
        <v>0</v>
      </c>
      <c r="G2880" s="1736"/>
      <c r="H2880" s="1830">
        <f t="shared" si="1006"/>
        <v>0</v>
      </c>
      <c r="I2880" s="1735">
        <v>44875</v>
      </c>
      <c r="J2880" s="1735">
        <v>45658</v>
      </c>
      <c r="K2880" s="1736"/>
      <c r="L2880" s="1736"/>
      <c r="M2880" s="1735"/>
      <c r="N2880" s="1736"/>
      <c r="O2880" s="1736"/>
      <c r="P2880" s="1736"/>
      <c r="Q2880" s="1736"/>
      <c r="R2880" s="1736"/>
      <c r="S2880" s="1736"/>
      <c r="T2880" s="1736"/>
      <c r="U2880" s="1736"/>
      <c r="V2880" s="1736"/>
      <c r="W2880" s="1736"/>
      <c r="X2880" s="1736"/>
      <c r="Y2880" s="1736"/>
      <c r="Z2880" s="1736"/>
      <c r="AA2880" s="1736"/>
      <c r="AB2880" s="1736"/>
      <c r="AC2880" s="1507">
        <f t="shared" si="1007"/>
        <v>3</v>
      </c>
      <c r="AD2880" s="1508">
        <f t="shared" si="1008"/>
        <v>0</v>
      </c>
      <c r="AE2880" s="14">
        <f t="shared" si="1009"/>
        <v>21.366666666666667</v>
      </c>
      <c r="AF2880" s="14">
        <f t="shared" si="1010"/>
        <v>0</v>
      </c>
      <c r="AG2880" s="14" t="e">
        <f t="shared" si="1011"/>
        <v>#DIV/0!</v>
      </c>
      <c r="AH2880" s="14" t="e">
        <f t="shared" si="1012"/>
        <v>#DIV/0!</v>
      </c>
      <c r="AI2880" s="14">
        <f t="shared" si="1013"/>
        <v>3</v>
      </c>
      <c r="AJ2880" s="1740"/>
    </row>
    <row r="2881" spans="1:36" ht="15.75">
      <c r="A2881" s="1731">
        <v>21</v>
      </c>
      <c r="B2881" s="1831" t="s">
        <v>3481</v>
      </c>
      <c r="C2881" s="1828" t="s">
        <v>176</v>
      </c>
      <c r="D2881" s="1829">
        <v>1</v>
      </c>
      <c r="E2881" s="1736">
        <v>50</v>
      </c>
      <c r="F2881" s="1830">
        <f t="shared" si="1005"/>
        <v>50</v>
      </c>
      <c r="G2881" s="1736"/>
      <c r="H2881" s="1830">
        <f t="shared" si="1006"/>
        <v>0</v>
      </c>
      <c r="I2881" s="1735">
        <v>44707</v>
      </c>
      <c r="J2881" s="1735">
        <v>45627</v>
      </c>
      <c r="K2881" s="1736"/>
      <c r="L2881" s="1736"/>
      <c r="M2881" s="1736"/>
      <c r="N2881" s="1736"/>
      <c r="O2881" s="1736"/>
      <c r="P2881" s="1736"/>
      <c r="Q2881" s="1736"/>
      <c r="R2881" s="1736"/>
      <c r="S2881" s="1736"/>
      <c r="T2881" s="1736"/>
      <c r="U2881" s="1736"/>
      <c r="V2881" s="1736"/>
      <c r="W2881" s="1736"/>
      <c r="X2881" s="1736"/>
      <c r="Y2881" s="1736"/>
      <c r="Z2881" s="1736"/>
      <c r="AA2881" s="1736"/>
      <c r="AB2881" s="1736"/>
      <c r="AC2881" s="1507">
        <f t="shared" si="1007"/>
        <v>50</v>
      </c>
      <c r="AD2881" s="1508">
        <f t="shared" si="1008"/>
        <v>50</v>
      </c>
      <c r="AE2881" s="14">
        <f t="shared" si="1009"/>
        <v>20.333333333333332</v>
      </c>
      <c r="AF2881" s="14">
        <f t="shared" si="1010"/>
        <v>0</v>
      </c>
      <c r="AG2881" s="14" t="e">
        <f t="shared" si="1011"/>
        <v>#DIV/0!</v>
      </c>
      <c r="AH2881" s="14" t="e">
        <f t="shared" si="1012"/>
        <v>#DIV/0!</v>
      </c>
      <c r="AI2881" s="14">
        <f t="shared" si="1013"/>
        <v>50</v>
      </c>
      <c r="AJ2881" s="1740"/>
    </row>
    <row r="2882" spans="1:36" ht="15.75">
      <c r="A2882" s="1731">
        <v>22</v>
      </c>
      <c r="B2882" s="1831" t="s">
        <v>9094</v>
      </c>
      <c r="C2882" s="1828" t="s">
        <v>176</v>
      </c>
      <c r="D2882" s="1829">
        <v>76.13</v>
      </c>
      <c r="E2882" s="1736"/>
      <c r="F2882" s="1830">
        <f t="shared" si="1005"/>
        <v>0</v>
      </c>
      <c r="G2882" s="1736">
        <v>70</v>
      </c>
      <c r="H2882" s="1830">
        <f t="shared" si="1006"/>
        <v>5329.0999999999995</v>
      </c>
      <c r="I2882" s="1735">
        <v>44964</v>
      </c>
      <c r="J2882" s="1735">
        <v>45200</v>
      </c>
      <c r="K2882" s="1736"/>
      <c r="L2882" s="1736"/>
      <c r="M2882" s="1736"/>
      <c r="N2882" s="1736"/>
      <c r="O2882" s="1736">
        <v>3</v>
      </c>
      <c r="P2882" s="1736">
        <v>66</v>
      </c>
      <c r="Q2882" s="1736"/>
      <c r="R2882" s="1736"/>
      <c r="S2882" s="1736"/>
      <c r="T2882" s="1736"/>
      <c r="U2882" s="1736"/>
      <c r="V2882" s="1736"/>
      <c r="W2882" s="1736"/>
      <c r="X2882" s="1736"/>
      <c r="Y2882" s="1736"/>
      <c r="Z2882" s="1736"/>
      <c r="AA2882" s="1736"/>
      <c r="AB2882" s="1736"/>
      <c r="AC2882" s="1507">
        <f t="shared" si="1007"/>
        <v>1</v>
      </c>
      <c r="AD2882" s="1508">
        <f t="shared" si="1008"/>
        <v>76.13</v>
      </c>
      <c r="AE2882" s="14">
        <f t="shared" si="1009"/>
        <v>6.1</v>
      </c>
      <c r="AF2882" s="14">
        <f t="shared" si="1010"/>
        <v>23</v>
      </c>
      <c r="AG2882" s="14">
        <f t="shared" si="1011"/>
        <v>4.3478260869565216E-2</v>
      </c>
      <c r="AH2882" s="14">
        <f t="shared" si="1012"/>
        <v>-6.0565217391304342</v>
      </c>
      <c r="AI2882" s="14">
        <f t="shared" si="1013"/>
        <v>-139.29999999999998</v>
      </c>
      <c r="AJ2882" s="1740"/>
    </row>
    <row r="2883" spans="1:36" ht="15.75">
      <c r="A2883" s="1731">
        <v>23</v>
      </c>
      <c r="B2883" s="1831" t="s">
        <v>6453</v>
      </c>
      <c r="C2883" s="1828" t="s">
        <v>176</v>
      </c>
      <c r="D2883" s="1829">
        <v>0</v>
      </c>
      <c r="E2883" s="1736">
        <v>1</v>
      </c>
      <c r="F2883" s="1830">
        <f t="shared" si="1005"/>
        <v>0</v>
      </c>
      <c r="G2883" s="1736"/>
      <c r="H2883" s="1830">
        <f t="shared" si="1006"/>
        <v>0</v>
      </c>
      <c r="I2883" s="1735">
        <v>44875</v>
      </c>
      <c r="J2883" s="1735">
        <v>45444</v>
      </c>
      <c r="K2883" s="1736"/>
      <c r="L2883" s="1736"/>
      <c r="M2883" s="1735"/>
      <c r="N2883" s="1736"/>
      <c r="O2883" s="1736"/>
      <c r="P2883" s="1736">
        <v>0.1</v>
      </c>
      <c r="Q2883" s="1736"/>
      <c r="R2883" s="1736"/>
      <c r="S2883" s="1736"/>
      <c r="T2883" s="1736"/>
      <c r="U2883" s="1736"/>
      <c r="V2883" s="1736"/>
      <c r="W2883" s="1736"/>
      <c r="X2883" s="1736"/>
      <c r="Y2883" s="1736"/>
      <c r="Z2883" s="1832"/>
      <c r="AA2883" s="1736"/>
      <c r="AB2883" s="1736"/>
      <c r="AC2883" s="1507">
        <f t="shared" si="1007"/>
        <v>0.9</v>
      </c>
      <c r="AD2883" s="1508">
        <f t="shared" si="1008"/>
        <v>0</v>
      </c>
      <c r="AE2883" s="14">
        <f t="shared" si="1009"/>
        <v>14.233333333333333</v>
      </c>
      <c r="AF2883" s="14">
        <f t="shared" si="1010"/>
        <v>3.3333333333333333E-2</v>
      </c>
      <c r="AG2883" s="14">
        <f t="shared" si="1011"/>
        <v>27</v>
      </c>
      <c r="AH2883" s="14">
        <f t="shared" si="1012"/>
        <v>12.766666666666667</v>
      </c>
      <c r="AI2883" s="14">
        <f t="shared" si="1013"/>
        <v>0.42555555555555563</v>
      </c>
      <c r="AJ2883" s="1740"/>
    </row>
    <row r="2884" spans="1:36" ht="15.75">
      <c r="A2884" s="1731">
        <v>24</v>
      </c>
      <c r="B2884" s="1831" t="s">
        <v>6454</v>
      </c>
      <c r="C2884" s="1828" t="s">
        <v>176</v>
      </c>
      <c r="D2884" s="1829">
        <v>0</v>
      </c>
      <c r="E2884" s="1736">
        <v>10</v>
      </c>
      <c r="F2884" s="1830">
        <f t="shared" si="1005"/>
        <v>0</v>
      </c>
      <c r="G2884" s="1736"/>
      <c r="H2884" s="1830">
        <f t="shared" si="1006"/>
        <v>0</v>
      </c>
      <c r="I2884" s="1735">
        <v>44715</v>
      </c>
      <c r="J2884" s="1735">
        <v>45444</v>
      </c>
      <c r="K2884" s="1736"/>
      <c r="L2884" s="1736"/>
      <c r="M2884" s="1736"/>
      <c r="N2884" s="1736"/>
      <c r="O2884" s="1736"/>
      <c r="P2884" s="1736"/>
      <c r="Q2884" s="1736"/>
      <c r="R2884" s="1736"/>
      <c r="S2884" s="1736"/>
      <c r="T2884" s="1736"/>
      <c r="U2884" s="1736"/>
      <c r="V2884" s="1736"/>
      <c r="W2884" s="1736"/>
      <c r="X2884" s="1736"/>
      <c r="Y2884" s="1736"/>
      <c r="Z2884" s="1832"/>
      <c r="AA2884" s="1736"/>
      <c r="AB2884" s="1736"/>
      <c r="AC2884" s="1507">
        <f t="shared" si="1007"/>
        <v>10</v>
      </c>
      <c r="AD2884" s="1508">
        <f t="shared" si="1008"/>
        <v>0</v>
      </c>
      <c r="AE2884" s="14">
        <f t="shared" si="1009"/>
        <v>14.233333333333333</v>
      </c>
      <c r="AF2884" s="14">
        <f t="shared" si="1010"/>
        <v>0</v>
      </c>
      <c r="AG2884" s="14" t="e">
        <f t="shared" si="1011"/>
        <v>#DIV/0!</v>
      </c>
      <c r="AH2884" s="14" t="e">
        <f t="shared" si="1012"/>
        <v>#DIV/0!</v>
      </c>
      <c r="AI2884" s="14">
        <f t="shared" si="1013"/>
        <v>10</v>
      </c>
      <c r="AJ2884" s="1740"/>
    </row>
    <row r="2885" spans="1:36" ht="15.75">
      <c r="A2885" s="1731">
        <v>25</v>
      </c>
      <c r="B2885" s="1831" t="s">
        <v>3482</v>
      </c>
      <c r="C2885" s="1828" t="s">
        <v>176</v>
      </c>
      <c r="D2885" s="1829">
        <v>0</v>
      </c>
      <c r="E2885" s="1736">
        <v>2</v>
      </c>
      <c r="F2885" s="1830">
        <f t="shared" si="1005"/>
        <v>0</v>
      </c>
      <c r="G2885" s="1736"/>
      <c r="H2885" s="1830">
        <f t="shared" si="1006"/>
        <v>0</v>
      </c>
      <c r="I2885" s="1735">
        <v>44715</v>
      </c>
      <c r="J2885" s="1735">
        <v>45292</v>
      </c>
      <c r="K2885" s="1736"/>
      <c r="L2885" s="1736"/>
      <c r="M2885" s="1736"/>
      <c r="N2885" s="1736"/>
      <c r="O2885" s="1736"/>
      <c r="P2885" s="1736"/>
      <c r="Q2885" s="1736"/>
      <c r="R2885" s="1736"/>
      <c r="S2885" s="1736"/>
      <c r="T2885" s="1736"/>
      <c r="U2885" s="1736"/>
      <c r="V2885" s="1736"/>
      <c r="W2885" s="1736"/>
      <c r="X2885" s="1736"/>
      <c r="Y2885" s="1736"/>
      <c r="Z2885" s="1736"/>
      <c r="AA2885" s="1736"/>
      <c r="AB2885" s="1736"/>
      <c r="AC2885" s="1507">
        <f t="shared" si="1007"/>
        <v>2</v>
      </c>
      <c r="AD2885" s="1508">
        <f t="shared" si="1008"/>
        <v>0</v>
      </c>
      <c r="AE2885" s="14">
        <f t="shared" si="1009"/>
        <v>9.1666666666666661</v>
      </c>
      <c r="AF2885" s="14">
        <f t="shared" si="1010"/>
        <v>0</v>
      </c>
      <c r="AG2885" s="14" t="e">
        <f t="shared" si="1011"/>
        <v>#DIV/0!</v>
      </c>
      <c r="AH2885" s="14" t="e">
        <f t="shared" si="1012"/>
        <v>#DIV/0!</v>
      </c>
      <c r="AI2885" s="14">
        <f t="shared" si="1013"/>
        <v>2</v>
      </c>
      <c r="AJ2885" s="1740"/>
    </row>
    <row r="2886" spans="1:36" ht="15.75">
      <c r="A2886" s="1731">
        <v>26</v>
      </c>
      <c r="B2886" s="1831" t="s">
        <v>3238</v>
      </c>
      <c r="C2886" s="1828" t="s">
        <v>176</v>
      </c>
      <c r="D2886" s="1829">
        <v>51.36</v>
      </c>
      <c r="E2886" s="1736">
        <v>20</v>
      </c>
      <c r="F2886" s="1830">
        <f t="shared" si="1005"/>
        <v>1027.2</v>
      </c>
      <c r="G2886" s="1736"/>
      <c r="H2886" s="1830">
        <f t="shared" si="1006"/>
        <v>0</v>
      </c>
      <c r="I2886" s="1735">
        <v>44743</v>
      </c>
      <c r="J2886" s="1735"/>
      <c r="K2886" s="1736"/>
      <c r="L2886" s="1736"/>
      <c r="M2886" s="1736"/>
      <c r="N2886" s="1736"/>
      <c r="O2886" s="1736"/>
      <c r="P2886" s="1736"/>
      <c r="Q2886" s="1736"/>
      <c r="R2886" s="1736"/>
      <c r="S2886" s="1736"/>
      <c r="T2886" s="1736"/>
      <c r="U2886" s="1736"/>
      <c r="V2886" s="1736"/>
      <c r="W2886" s="1736"/>
      <c r="X2886" s="1736"/>
      <c r="Y2886" s="1736"/>
      <c r="Z2886" s="1736"/>
      <c r="AA2886" s="1736"/>
      <c r="AB2886" s="1736"/>
      <c r="AC2886" s="1507">
        <f t="shared" si="1007"/>
        <v>20</v>
      </c>
      <c r="AD2886" s="1508">
        <f t="shared" si="1008"/>
        <v>1027.2</v>
      </c>
      <c r="AE2886" s="14">
        <f t="shared" si="1009"/>
        <v>-1500.5666666666666</v>
      </c>
      <c r="AF2886" s="14">
        <f t="shared" si="1010"/>
        <v>0</v>
      </c>
      <c r="AG2886" s="14" t="e">
        <f t="shared" si="1011"/>
        <v>#DIV/0!</v>
      </c>
      <c r="AH2886" s="14" t="e">
        <f t="shared" si="1012"/>
        <v>#DIV/0!</v>
      </c>
      <c r="AI2886" s="14">
        <f t="shared" si="1013"/>
        <v>20</v>
      </c>
      <c r="AJ2886" s="1740"/>
    </row>
    <row r="2887" spans="1:36" ht="15.75">
      <c r="A2887" s="1731">
        <v>27</v>
      </c>
      <c r="B2887" s="1831" t="s">
        <v>3483</v>
      </c>
      <c r="C2887" s="1828" t="s">
        <v>66</v>
      </c>
      <c r="D2887" s="1829">
        <v>20</v>
      </c>
      <c r="E2887" s="1736">
        <v>2</v>
      </c>
      <c r="F2887" s="1830">
        <f t="shared" si="1005"/>
        <v>40</v>
      </c>
      <c r="G2887" s="1736"/>
      <c r="H2887" s="1830">
        <f t="shared" si="1006"/>
        <v>0</v>
      </c>
      <c r="I2887" s="1735">
        <v>44727</v>
      </c>
      <c r="J2887" s="1735"/>
      <c r="K2887" s="1736"/>
      <c r="L2887" s="1736">
        <v>380</v>
      </c>
      <c r="M2887" s="1735">
        <v>44708</v>
      </c>
      <c r="N2887" s="1736"/>
      <c r="O2887" s="1736"/>
      <c r="P2887" s="1736"/>
      <c r="Q2887" s="1736"/>
      <c r="R2887" s="1736"/>
      <c r="S2887" s="1736"/>
      <c r="T2887" s="1736"/>
      <c r="U2887" s="1736"/>
      <c r="V2887" s="1736"/>
      <c r="W2887" s="1736"/>
      <c r="X2887" s="1736"/>
      <c r="Y2887" s="1736"/>
      <c r="Z2887" s="1736"/>
      <c r="AA2887" s="1736"/>
      <c r="AB2887" s="1736"/>
      <c r="AC2887" s="1507">
        <f t="shared" si="1007"/>
        <v>2</v>
      </c>
      <c r="AD2887" s="1508">
        <f t="shared" si="1008"/>
        <v>40</v>
      </c>
      <c r="AE2887" s="14">
        <f t="shared" si="1009"/>
        <v>-1500.5666666666666</v>
      </c>
      <c r="AF2887" s="14">
        <f t="shared" si="1010"/>
        <v>0</v>
      </c>
      <c r="AG2887" s="14" t="e">
        <f t="shared" si="1011"/>
        <v>#DIV/0!</v>
      </c>
      <c r="AH2887" s="14" t="e">
        <f t="shared" si="1012"/>
        <v>#DIV/0!</v>
      </c>
      <c r="AI2887" s="14">
        <f t="shared" si="1013"/>
        <v>2</v>
      </c>
      <c r="AJ2887" s="1740"/>
    </row>
    <row r="2888" spans="1:36" ht="15.75">
      <c r="A2888" s="1731">
        <v>28</v>
      </c>
      <c r="B2888" s="1831" t="s">
        <v>5276</v>
      </c>
      <c r="C2888" s="1828" t="s">
        <v>66</v>
      </c>
      <c r="D2888" s="1829">
        <v>58.85</v>
      </c>
      <c r="E2888" s="1736">
        <v>12</v>
      </c>
      <c r="F2888" s="1830">
        <f t="shared" si="1005"/>
        <v>706.2</v>
      </c>
      <c r="G2888" s="1736"/>
      <c r="H2888" s="1830">
        <f t="shared" si="1006"/>
        <v>0</v>
      </c>
      <c r="I2888" s="1735">
        <v>44831</v>
      </c>
      <c r="J2888" s="1735"/>
      <c r="K2888" s="1736"/>
      <c r="L2888" s="1736">
        <v>788</v>
      </c>
      <c r="M2888" s="1735">
        <v>44824</v>
      </c>
      <c r="N2888" s="1736"/>
      <c r="O2888" s="1736"/>
      <c r="P2888" s="1736"/>
      <c r="Q2888" s="1736"/>
      <c r="R2888" s="1736"/>
      <c r="S2888" s="1736"/>
      <c r="T2888" s="1736"/>
      <c r="U2888" s="1736"/>
      <c r="V2888" s="1736"/>
      <c r="W2888" s="1736"/>
      <c r="X2888" s="1736"/>
      <c r="Y2888" s="1736"/>
      <c r="Z2888" s="1736"/>
      <c r="AA2888" s="1736"/>
      <c r="AB2888" s="1736"/>
      <c r="AC2888" s="1507">
        <f t="shared" si="1007"/>
        <v>12</v>
      </c>
      <c r="AD2888" s="1508">
        <f t="shared" si="1008"/>
        <v>706.2</v>
      </c>
      <c r="AE2888" s="14">
        <f t="shared" si="1009"/>
        <v>-1500.5666666666666</v>
      </c>
      <c r="AF2888" s="14">
        <f t="shared" si="1010"/>
        <v>0</v>
      </c>
      <c r="AG2888" s="14" t="e">
        <f t="shared" si="1011"/>
        <v>#DIV/0!</v>
      </c>
      <c r="AH2888" s="14" t="e">
        <f t="shared" si="1012"/>
        <v>#DIV/0!</v>
      </c>
      <c r="AI2888" s="14">
        <f t="shared" si="1013"/>
        <v>12</v>
      </c>
      <c r="AJ2888" s="1740"/>
    </row>
    <row r="2889" spans="1:36" ht="15.75">
      <c r="A2889" s="1731">
        <v>29</v>
      </c>
      <c r="B2889" s="1831" t="s">
        <v>6455</v>
      </c>
      <c r="C2889" s="1828" t="s">
        <v>66</v>
      </c>
      <c r="D2889" s="1829">
        <v>0</v>
      </c>
      <c r="E2889" s="1736">
        <v>20</v>
      </c>
      <c r="F2889" s="1830">
        <f t="shared" si="1005"/>
        <v>0</v>
      </c>
      <c r="G2889" s="1736"/>
      <c r="H2889" s="1830">
        <f t="shared" si="1006"/>
        <v>0</v>
      </c>
      <c r="I2889" s="1735">
        <v>44875</v>
      </c>
      <c r="J2889" s="1735"/>
      <c r="K2889" s="1736"/>
      <c r="L2889" s="1736"/>
      <c r="M2889" s="1736"/>
      <c r="N2889" s="1736"/>
      <c r="O2889" s="1736"/>
      <c r="P2889" s="1736"/>
      <c r="Q2889" s="1736"/>
      <c r="R2889" s="1736"/>
      <c r="S2889" s="1736"/>
      <c r="T2889" s="1736"/>
      <c r="U2889" s="1736"/>
      <c r="V2889" s="1736"/>
      <c r="W2889" s="1736"/>
      <c r="X2889" s="1736"/>
      <c r="Y2889" s="1736"/>
      <c r="Z2889" s="1736"/>
      <c r="AA2889" s="1736"/>
      <c r="AB2889" s="1736"/>
      <c r="AC2889" s="1507">
        <f t="shared" si="1007"/>
        <v>20</v>
      </c>
      <c r="AD2889" s="1508">
        <f t="shared" si="1008"/>
        <v>0</v>
      </c>
      <c r="AE2889" s="14">
        <f t="shared" si="1009"/>
        <v>-1500.5666666666666</v>
      </c>
      <c r="AF2889" s="14">
        <f t="shared" si="1010"/>
        <v>0</v>
      </c>
      <c r="AG2889" s="14" t="e">
        <f t="shared" si="1011"/>
        <v>#DIV/0!</v>
      </c>
      <c r="AH2889" s="14" t="e">
        <f t="shared" si="1012"/>
        <v>#DIV/0!</v>
      </c>
      <c r="AI2889" s="14">
        <f t="shared" si="1013"/>
        <v>20</v>
      </c>
      <c r="AJ2889" s="1740"/>
    </row>
    <row r="2890" spans="1:36" ht="15.75">
      <c r="A2890" s="1731">
        <v>30</v>
      </c>
      <c r="B2890" s="1831" t="s">
        <v>9570</v>
      </c>
      <c r="C2890" s="1828" t="s">
        <v>66</v>
      </c>
      <c r="D2890" s="1829">
        <v>1</v>
      </c>
      <c r="E2890" s="1736"/>
      <c r="F2890" s="1830">
        <f t="shared" si="1005"/>
        <v>0</v>
      </c>
      <c r="G2890" s="1736">
        <v>5</v>
      </c>
      <c r="H2890" s="1830">
        <f t="shared" si="1006"/>
        <v>5</v>
      </c>
      <c r="I2890" s="1735">
        <v>44998</v>
      </c>
      <c r="J2890" s="1735"/>
      <c r="K2890" s="1736"/>
      <c r="L2890" s="1736"/>
      <c r="M2890" s="1736"/>
      <c r="N2890" s="1736"/>
      <c r="O2890" s="1736"/>
      <c r="P2890" s="1736"/>
      <c r="Q2890" s="1736"/>
      <c r="R2890" s="1736"/>
      <c r="S2890" s="1736"/>
      <c r="T2890" s="1736"/>
      <c r="U2890" s="1736"/>
      <c r="V2890" s="1736"/>
      <c r="W2890" s="1736"/>
      <c r="X2890" s="1736"/>
      <c r="Y2890" s="1736"/>
      <c r="Z2890" s="1736"/>
      <c r="AA2890" s="1736"/>
      <c r="AB2890" s="1736"/>
      <c r="AC2890" s="1507">
        <f t="shared" si="1007"/>
        <v>5</v>
      </c>
      <c r="AD2890" s="1508">
        <f t="shared" si="1008"/>
        <v>5</v>
      </c>
      <c r="AE2890" s="14">
        <f t="shared" si="1009"/>
        <v>-1500.5666666666666</v>
      </c>
      <c r="AF2890" s="14">
        <f t="shared" si="1010"/>
        <v>0</v>
      </c>
      <c r="AG2890" s="14" t="e">
        <f t="shared" si="1011"/>
        <v>#DIV/0!</v>
      </c>
      <c r="AH2890" s="14" t="e">
        <f t="shared" si="1012"/>
        <v>#DIV/0!</v>
      </c>
      <c r="AI2890" s="14">
        <f t="shared" si="1013"/>
        <v>5</v>
      </c>
      <c r="AJ2890" s="1740"/>
    </row>
    <row r="2891" spans="1:36" ht="38.25" customHeight="1">
      <c r="A2891" s="1731">
        <v>31</v>
      </c>
      <c r="B2891" s="1831" t="s">
        <v>3484</v>
      </c>
      <c r="C2891" s="1828" t="s">
        <v>3485</v>
      </c>
      <c r="D2891" s="1829">
        <v>0</v>
      </c>
      <c r="E2891" s="1736">
        <v>2</v>
      </c>
      <c r="F2891" s="1830">
        <f t="shared" si="1005"/>
        <v>0</v>
      </c>
      <c r="G2891" s="1736"/>
      <c r="H2891" s="1830">
        <f t="shared" si="1006"/>
        <v>0</v>
      </c>
      <c r="I2891" s="1735">
        <v>44715</v>
      </c>
      <c r="J2891" s="1735">
        <v>45231</v>
      </c>
      <c r="K2891" s="1736"/>
      <c r="L2891" s="1736"/>
      <c r="M2891" s="1736"/>
      <c r="N2891" s="1736"/>
      <c r="O2891" s="1736"/>
      <c r="P2891" s="1736"/>
      <c r="Q2891" s="1736"/>
      <c r="R2891" s="1736"/>
      <c r="S2891" s="1736"/>
      <c r="T2891" s="1736"/>
      <c r="U2891" s="1736"/>
      <c r="V2891" s="1736"/>
      <c r="W2891" s="1736"/>
      <c r="X2891" s="1736"/>
      <c r="Y2891" s="1736"/>
      <c r="Z2891" s="1736"/>
      <c r="AA2891" s="1736"/>
      <c r="AB2891" s="1736"/>
      <c r="AC2891" s="1507">
        <f t="shared" si="1007"/>
        <v>2</v>
      </c>
      <c r="AD2891" s="1508">
        <f t="shared" si="1008"/>
        <v>0</v>
      </c>
      <c r="AE2891" s="14">
        <f t="shared" si="1009"/>
        <v>7.1333333333333337</v>
      </c>
      <c r="AF2891" s="14">
        <f t="shared" si="1010"/>
        <v>0</v>
      </c>
      <c r="AG2891" s="14" t="e">
        <f t="shared" si="1011"/>
        <v>#DIV/0!</v>
      </c>
      <c r="AH2891" s="14" t="e">
        <f t="shared" si="1012"/>
        <v>#DIV/0!</v>
      </c>
      <c r="AI2891" s="14">
        <f t="shared" si="1013"/>
        <v>2</v>
      </c>
      <c r="AJ2891" s="1740"/>
    </row>
    <row r="2892" spans="1:36" ht="38.25" customHeight="1">
      <c r="A2892" s="1731">
        <v>32</v>
      </c>
      <c r="B2892" s="1831" t="s">
        <v>3486</v>
      </c>
      <c r="C2892" s="1828" t="s">
        <v>176</v>
      </c>
      <c r="D2892" s="1829">
        <v>1</v>
      </c>
      <c r="E2892" s="1736">
        <v>50</v>
      </c>
      <c r="F2892" s="1830">
        <f t="shared" si="1005"/>
        <v>50</v>
      </c>
      <c r="G2892" s="1736"/>
      <c r="H2892" s="1830">
        <f t="shared" si="1006"/>
        <v>0</v>
      </c>
      <c r="I2892" s="1735">
        <v>44715</v>
      </c>
      <c r="J2892" s="1735">
        <v>45292</v>
      </c>
      <c r="K2892" s="1736"/>
      <c r="L2892" s="1736"/>
      <c r="M2892" s="1736"/>
      <c r="N2892" s="1736"/>
      <c r="O2892" s="1736"/>
      <c r="P2892" s="1736">
        <v>1</v>
      </c>
      <c r="Q2892" s="1736"/>
      <c r="R2892" s="1736"/>
      <c r="S2892" s="1736"/>
      <c r="T2892" s="1736"/>
      <c r="U2892" s="1736"/>
      <c r="V2892" s="1736"/>
      <c r="W2892" s="1736"/>
      <c r="X2892" s="1736"/>
      <c r="Y2892" s="1736"/>
      <c r="Z2892" s="1736"/>
      <c r="AA2892" s="1736"/>
      <c r="AB2892" s="1736"/>
      <c r="AC2892" s="1507">
        <f t="shared" si="1007"/>
        <v>49</v>
      </c>
      <c r="AD2892" s="1508">
        <f t="shared" si="1008"/>
        <v>49</v>
      </c>
      <c r="AE2892" s="14">
        <f t="shared" si="1009"/>
        <v>9.1666666666666661</v>
      </c>
      <c r="AF2892" s="14">
        <f t="shared" si="1010"/>
        <v>0.33333333333333331</v>
      </c>
      <c r="AG2892" s="14">
        <f t="shared" si="1011"/>
        <v>147</v>
      </c>
      <c r="AH2892" s="14">
        <f t="shared" si="1012"/>
        <v>137.83333333333334</v>
      </c>
      <c r="AI2892" s="14">
        <f t="shared" si="1013"/>
        <v>45.944444444444443</v>
      </c>
      <c r="AJ2892" s="1740"/>
    </row>
    <row r="2893" spans="1:36" ht="15.75">
      <c r="A2893" s="1731">
        <v>33</v>
      </c>
      <c r="B2893" s="1831" t="s">
        <v>6456</v>
      </c>
      <c r="C2893" s="1828" t="s">
        <v>176</v>
      </c>
      <c r="D2893" s="1829">
        <v>0</v>
      </c>
      <c r="E2893" s="1736">
        <v>600</v>
      </c>
      <c r="F2893" s="1830">
        <f t="shared" ref="F2893:F2919" si="1014">D2893*E2893</f>
        <v>0</v>
      </c>
      <c r="G2893" s="1736"/>
      <c r="H2893" s="1830">
        <f t="shared" ref="H2893:H2919" si="1015">D2893*G2893</f>
        <v>0</v>
      </c>
      <c r="I2893" s="1735">
        <v>44875</v>
      </c>
      <c r="J2893" s="1735">
        <v>45748</v>
      </c>
      <c r="K2893" s="1736"/>
      <c r="L2893" s="1736"/>
      <c r="M2893" s="1736"/>
      <c r="N2893" s="1736"/>
      <c r="O2893" s="1736"/>
      <c r="P2893" s="1736"/>
      <c r="Q2893" s="1736"/>
      <c r="R2893" s="1736"/>
      <c r="S2893" s="1736"/>
      <c r="T2893" s="1736"/>
      <c r="U2893" s="1736"/>
      <c r="V2893" s="1736"/>
      <c r="W2893" s="1736"/>
      <c r="X2893" s="1736"/>
      <c r="Y2893" s="1736"/>
      <c r="Z2893" s="1832"/>
      <c r="AA2893" s="1736"/>
      <c r="AB2893" s="1736"/>
      <c r="AC2893" s="1507">
        <f t="shared" ref="AC2893:AC2919" si="1016">E2893+G2893-N2893-O2893-AA2893-P2893-Q2893-R2893-S2893-T2893-U2893-V2893-W2893-X2893-Y2893</f>
        <v>600</v>
      </c>
      <c r="AD2893" s="1508">
        <f t="shared" ref="AD2893:AD2919" si="1017">D2893*AC2893</f>
        <v>0</v>
      </c>
      <c r="AE2893" s="14">
        <f t="shared" ref="AE2893:AE2919" si="1018">(J2893-"01.04.2023")/30</f>
        <v>24.366666666666667</v>
      </c>
      <c r="AF2893" s="14">
        <f t="shared" ref="AF2893:AF2919" si="1019">(N2893+O2893+P2893+Q2893+R2893+S2893+T2893+U2893+V2893+W2893+X2893+Y2893)/3</f>
        <v>0</v>
      </c>
      <c r="AG2893" s="14" t="e">
        <f t="shared" ref="AG2893:AG2919" si="1020">AC2893/AF2893</f>
        <v>#DIV/0!</v>
      </c>
      <c r="AH2893" s="14" t="e">
        <f t="shared" ref="AH2893:AH2919" si="1021">AG2893-AE2893</f>
        <v>#DIV/0!</v>
      </c>
      <c r="AI2893" s="14">
        <f t="shared" ref="AI2893:AI2919" si="1022">AC2893-(AE2893*AF2893)</f>
        <v>600</v>
      </c>
      <c r="AJ2893" s="1740"/>
    </row>
    <row r="2894" spans="1:36" ht="15.75">
      <c r="A2894" s="1731">
        <v>34</v>
      </c>
      <c r="B2894" s="1831" t="s">
        <v>6457</v>
      </c>
      <c r="C2894" s="1828" t="s">
        <v>176</v>
      </c>
      <c r="D2894" s="1829">
        <v>0</v>
      </c>
      <c r="E2894" s="1736">
        <v>1500</v>
      </c>
      <c r="F2894" s="1830">
        <f t="shared" si="1014"/>
        <v>0</v>
      </c>
      <c r="G2894" s="1736"/>
      <c r="H2894" s="1830">
        <f t="shared" si="1015"/>
        <v>0</v>
      </c>
      <c r="I2894" s="1735">
        <v>44875</v>
      </c>
      <c r="J2894" s="1735">
        <v>45992</v>
      </c>
      <c r="K2894" s="1736"/>
      <c r="L2894" s="1736"/>
      <c r="M2894" s="1736"/>
      <c r="N2894" s="1736"/>
      <c r="O2894" s="1736"/>
      <c r="P2894" s="1736"/>
      <c r="Q2894" s="1736"/>
      <c r="R2894" s="1736"/>
      <c r="S2894" s="1736"/>
      <c r="T2894" s="1736"/>
      <c r="U2894" s="1736"/>
      <c r="V2894" s="1736"/>
      <c r="W2894" s="1736"/>
      <c r="X2894" s="1736"/>
      <c r="Y2894" s="1736"/>
      <c r="Z2894" s="1736"/>
      <c r="AA2894" s="1736"/>
      <c r="AB2894" s="1736"/>
      <c r="AC2894" s="1507">
        <f t="shared" si="1016"/>
        <v>1500</v>
      </c>
      <c r="AD2894" s="1508">
        <f t="shared" si="1017"/>
        <v>0</v>
      </c>
      <c r="AE2894" s="14">
        <f t="shared" si="1018"/>
        <v>32.5</v>
      </c>
      <c r="AF2894" s="14">
        <f t="shared" si="1019"/>
        <v>0</v>
      </c>
      <c r="AG2894" s="14" t="e">
        <f t="shared" si="1020"/>
        <v>#DIV/0!</v>
      </c>
      <c r="AH2894" s="14" t="e">
        <f t="shared" si="1021"/>
        <v>#DIV/0!</v>
      </c>
      <c r="AI2894" s="14">
        <f t="shared" si="1022"/>
        <v>1500</v>
      </c>
      <c r="AJ2894" s="1740"/>
    </row>
    <row r="2895" spans="1:36" ht="15.75">
      <c r="A2895" s="1731">
        <v>35</v>
      </c>
      <c r="B2895" s="1831" t="s">
        <v>6458</v>
      </c>
      <c r="C2895" s="1828" t="s">
        <v>176</v>
      </c>
      <c r="D2895" s="1829">
        <v>0</v>
      </c>
      <c r="E2895" s="1736">
        <v>1080</v>
      </c>
      <c r="F2895" s="1830">
        <f t="shared" si="1014"/>
        <v>0</v>
      </c>
      <c r="G2895" s="1736"/>
      <c r="H2895" s="1830">
        <f t="shared" si="1015"/>
        <v>0</v>
      </c>
      <c r="I2895" s="1735">
        <v>44875</v>
      </c>
      <c r="J2895" s="1735">
        <v>45297</v>
      </c>
      <c r="K2895" s="1736"/>
      <c r="L2895" s="1736"/>
      <c r="M2895" s="1736"/>
      <c r="N2895" s="1736">
        <v>10</v>
      </c>
      <c r="O2895" s="1736">
        <v>17</v>
      </c>
      <c r="P2895" s="1736">
        <v>68</v>
      </c>
      <c r="Q2895" s="1736"/>
      <c r="R2895" s="1736"/>
      <c r="S2895" s="1736"/>
      <c r="T2895" s="1736"/>
      <c r="U2895" s="1736"/>
      <c r="V2895" s="1736"/>
      <c r="W2895" s="1736"/>
      <c r="X2895" s="1736"/>
      <c r="Y2895" s="1736"/>
      <c r="Z2895" s="1736"/>
      <c r="AA2895" s="1736"/>
      <c r="AB2895" s="1736"/>
      <c r="AC2895" s="1507">
        <f t="shared" si="1016"/>
        <v>985</v>
      </c>
      <c r="AD2895" s="1508">
        <f t="shared" si="1017"/>
        <v>0</v>
      </c>
      <c r="AE2895" s="14">
        <f t="shared" si="1018"/>
        <v>9.3333333333333339</v>
      </c>
      <c r="AF2895" s="14">
        <f t="shared" si="1019"/>
        <v>31.666666666666668</v>
      </c>
      <c r="AG2895" s="14">
        <f t="shared" si="1020"/>
        <v>31.105263157894736</v>
      </c>
      <c r="AH2895" s="14">
        <f t="shared" si="1021"/>
        <v>21.771929824561404</v>
      </c>
      <c r="AI2895" s="14">
        <f t="shared" si="1022"/>
        <v>689.44444444444434</v>
      </c>
      <c r="AJ2895" s="1740"/>
    </row>
    <row r="2896" spans="1:36" ht="15.75">
      <c r="A2896" s="1731">
        <v>37</v>
      </c>
      <c r="B2896" s="1831" t="s">
        <v>5335</v>
      </c>
      <c r="C2896" s="1828" t="s">
        <v>176</v>
      </c>
      <c r="D2896" s="1829">
        <v>30.34</v>
      </c>
      <c r="E2896" s="1736">
        <v>22</v>
      </c>
      <c r="F2896" s="1830">
        <f t="shared" si="1014"/>
        <v>667.48</v>
      </c>
      <c r="G2896" s="1736"/>
      <c r="H2896" s="1830">
        <f t="shared" si="1015"/>
        <v>0</v>
      </c>
      <c r="I2896" s="1735">
        <v>44827</v>
      </c>
      <c r="J2896" s="1735">
        <v>45747</v>
      </c>
      <c r="K2896" s="1736"/>
      <c r="L2896" s="1736">
        <v>787</v>
      </c>
      <c r="M2896" s="1735">
        <v>44824</v>
      </c>
      <c r="N2896" s="1736"/>
      <c r="O2896" s="1736"/>
      <c r="P2896" s="1736"/>
      <c r="Q2896" s="1736"/>
      <c r="R2896" s="1736"/>
      <c r="S2896" s="1736"/>
      <c r="T2896" s="1736"/>
      <c r="U2896" s="1736"/>
      <c r="V2896" s="1736"/>
      <c r="W2896" s="1736"/>
      <c r="X2896" s="1736"/>
      <c r="Y2896" s="1736"/>
      <c r="Z2896" s="1736"/>
      <c r="AA2896" s="1736"/>
      <c r="AB2896" s="1736"/>
      <c r="AC2896" s="1507">
        <f t="shared" si="1016"/>
        <v>22</v>
      </c>
      <c r="AD2896" s="1508">
        <f t="shared" si="1017"/>
        <v>667.48</v>
      </c>
      <c r="AE2896" s="14">
        <f t="shared" si="1018"/>
        <v>24.333333333333332</v>
      </c>
      <c r="AF2896" s="14">
        <f t="shared" si="1019"/>
        <v>0</v>
      </c>
      <c r="AG2896" s="14" t="e">
        <f t="shared" si="1020"/>
        <v>#DIV/0!</v>
      </c>
      <c r="AH2896" s="14" t="e">
        <f t="shared" si="1021"/>
        <v>#DIV/0!</v>
      </c>
      <c r="AI2896" s="14">
        <f t="shared" si="1022"/>
        <v>22</v>
      </c>
      <c r="AJ2896" s="1740"/>
    </row>
    <row r="2897" spans="1:36" ht="15.75">
      <c r="A2897" s="1731">
        <v>41</v>
      </c>
      <c r="B2897" s="1831" t="s">
        <v>6971</v>
      </c>
      <c r="C2897" s="1828" t="s">
        <v>65</v>
      </c>
      <c r="D2897" s="1829">
        <v>533.91999999999996</v>
      </c>
      <c r="E2897" s="1736"/>
      <c r="F2897" s="1830">
        <f t="shared" si="1014"/>
        <v>0</v>
      </c>
      <c r="G2897" s="1736">
        <v>60</v>
      </c>
      <c r="H2897" s="1830">
        <f t="shared" si="1015"/>
        <v>32035.199999999997</v>
      </c>
      <c r="I2897" s="1735">
        <v>45007</v>
      </c>
      <c r="J2897" s="1735">
        <v>45034</v>
      </c>
      <c r="K2897" s="1736"/>
      <c r="L2897" s="1736"/>
      <c r="M2897" s="1735"/>
      <c r="N2897" s="1736"/>
      <c r="O2897" s="1736"/>
      <c r="P2897" s="1736">
        <v>36</v>
      </c>
      <c r="Q2897" s="1736"/>
      <c r="R2897" s="1736"/>
      <c r="S2897" s="1736"/>
      <c r="T2897" s="1736"/>
      <c r="U2897" s="1736"/>
      <c r="V2897" s="1736"/>
      <c r="W2897" s="1736"/>
      <c r="X2897" s="1736"/>
      <c r="Y2897" s="1736"/>
      <c r="Z2897" s="1736"/>
      <c r="AA2897" s="1736"/>
      <c r="AB2897" s="1736"/>
      <c r="AC2897" s="1507">
        <f t="shared" si="1016"/>
        <v>24</v>
      </c>
      <c r="AD2897" s="1508">
        <f t="shared" si="1017"/>
        <v>12814.079999999998</v>
      </c>
      <c r="AE2897" s="14">
        <f t="shared" si="1018"/>
        <v>0.56666666666666665</v>
      </c>
      <c r="AF2897" s="14">
        <f t="shared" si="1019"/>
        <v>12</v>
      </c>
      <c r="AG2897" s="14">
        <f t="shared" si="1020"/>
        <v>2</v>
      </c>
      <c r="AH2897" s="14">
        <f t="shared" si="1021"/>
        <v>1.4333333333333333</v>
      </c>
      <c r="AI2897" s="14">
        <f t="shared" si="1022"/>
        <v>17.2</v>
      </c>
      <c r="AJ2897" s="1740"/>
    </row>
    <row r="2898" spans="1:36" ht="38.25" customHeight="1">
      <c r="A2898" s="1731">
        <v>42</v>
      </c>
      <c r="B2898" s="1831" t="s">
        <v>5932</v>
      </c>
      <c r="C2898" s="1828" t="s">
        <v>65</v>
      </c>
      <c r="D2898" s="1829">
        <v>645.4357</v>
      </c>
      <c r="E2898" s="1736">
        <v>3804</v>
      </c>
      <c r="F2898" s="1830">
        <f t="shared" si="1014"/>
        <v>2455237.4027999998</v>
      </c>
      <c r="G2898" s="1736"/>
      <c r="H2898" s="1830">
        <f t="shared" si="1015"/>
        <v>0</v>
      </c>
      <c r="I2898" s="1735">
        <v>44837</v>
      </c>
      <c r="J2898" s="1735">
        <v>45046</v>
      </c>
      <c r="K2898" s="1736"/>
      <c r="L2898" s="1736">
        <v>830</v>
      </c>
      <c r="M2898" s="1735">
        <v>44834</v>
      </c>
      <c r="N2898" s="1736"/>
      <c r="O2898" s="1736"/>
      <c r="P2898" s="1736"/>
      <c r="Q2898" s="1736"/>
      <c r="R2898" s="1736"/>
      <c r="S2898" s="1736"/>
      <c r="T2898" s="1736"/>
      <c r="U2898" s="1736"/>
      <c r="V2898" s="1736"/>
      <c r="W2898" s="1736"/>
      <c r="X2898" s="1736"/>
      <c r="Y2898" s="1736"/>
      <c r="Z2898" s="1832"/>
      <c r="AA2898" s="1736"/>
      <c r="AB2898" s="1736"/>
      <c r="AC2898" s="1507">
        <f t="shared" si="1016"/>
        <v>3804</v>
      </c>
      <c r="AD2898" s="1508">
        <f t="shared" si="1017"/>
        <v>2455237.4027999998</v>
      </c>
      <c r="AE2898" s="14">
        <f t="shared" si="1018"/>
        <v>0.96666666666666667</v>
      </c>
      <c r="AF2898" s="14">
        <f t="shared" si="1019"/>
        <v>0</v>
      </c>
      <c r="AG2898" s="14" t="e">
        <f t="shared" si="1020"/>
        <v>#DIV/0!</v>
      </c>
      <c r="AH2898" s="14" t="e">
        <f t="shared" si="1021"/>
        <v>#DIV/0!</v>
      </c>
      <c r="AI2898" s="14">
        <f t="shared" si="1022"/>
        <v>3804</v>
      </c>
      <c r="AJ2898" s="1740"/>
    </row>
    <row r="2899" spans="1:36" ht="38.25" customHeight="1">
      <c r="A2899" s="1731">
        <v>43</v>
      </c>
      <c r="B2899" s="1831" t="s">
        <v>6459</v>
      </c>
      <c r="C2899" s="1828" t="s">
        <v>66</v>
      </c>
      <c r="D2899" s="1829">
        <v>0</v>
      </c>
      <c r="E2899" s="1736">
        <v>15</v>
      </c>
      <c r="F2899" s="1830">
        <f t="shared" si="1014"/>
        <v>0</v>
      </c>
      <c r="G2899" s="1736"/>
      <c r="H2899" s="1830">
        <f t="shared" si="1015"/>
        <v>0</v>
      </c>
      <c r="I2899" s="1735">
        <v>44875</v>
      </c>
      <c r="J2899" s="1735">
        <v>46113</v>
      </c>
      <c r="K2899" s="1736"/>
      <c r="L2899" s="1736"/>
      <c r="M2899" s="1736"/>
      <c r="N2899" s="1736"/>
      <c r="O2899" s="1736"/>
      <c r="P2899" s="1736"/>
      <c r="Q2899" s="1736"/>
      <c r="R2899" s="1736"/>
      <c r="S2899" s="1736"/>
      <c r="T2899" s="1736"/>
      <c r="U2899" s="1736"/>
      <c r="V2899" s="1736"/>
      <c r="W2899" s="1736"/>
      <c r="X2899" s="1736"/>
      <c r="Y2899" s="1736"/>
      <c r="Z2899" s="1736"/>
      <c r="AA2899" s="1736"/>
      <c r="AB2899" s="1736"/>
      <c r="AC2899" s="1507">
        <f t="shared" si="1016"/>
        <v>15</v>
      </c>
      <c r="AD2899" s="1508">
        <f t="shared" si="1017"/>
        <v>0</v>
      </c>
      <c r="AE2899" s="14">
        <f t="shared" si="1018"/>
        <v>36.533333333333331</v>
      </c>
      <c r="AF2899" s="14">
        <f t="shared" si="1019"/>
        <v>0</v>
      </c>
      <c r="AG2899" s="14" t="e">
        <f t="shared" si="1020"/>
        <v>#DIV/0!</v>
      </c>
      <c r="AH2899" s="14" t="e">
        <f t="shared" si="1021"/>
        <v>#DIV/0!</v>
      </c>
      <c r="AI2899" s="14">
        <f t="shared" si="1022"/>
        <v>15</v>
      </c>
      <c r="AJ2899" s="1740"/>
    </row>
    <row r="2900" spans="1:36" ht="15.75">
      <c r="A2900" s="1731">
        <v>44</v>
      </c>
      <c r="B2900" s="1831" t="s">
        <v>3487</v>
      </c>
      <c r="C2900" s="1828" t="s">
        <v>66</v>
      </c>
      <c r="D2900" s="1829">
        <v>15</v>
      </c>
      <c r="E2900" s="1736">
        <v>8</v>
      </c>
      <c r="F2900" s="1830">
        <f t="shared" si="1014"/>
        <v>120</v>
      </c>
      <c r="G2900" s="1736"/>
      <c r="H2900" s="1830">
        <f t="shared" si="1015"/>
        <v>0</v>
      </c>
      <c r="I2900" s="1735">
        <v>44727</v>
      </c>
      <c r="J2900" s="1735"/>
      <c r="K2900" s="1736"/>
      <c r="L2900" s="1736">
        <v>380</v>
      </c>
      <c r="M2900" s="1735">
        <v>44708</v>
      </c>
      <c r="N2900" s="1736"/>
      <c r="O2900" s="1736">
        <v>2</v>
      </c>
      <c r="P2900" s="1736"/>
      <c r="Q2900" s="1736"/>
      <c r="R2900" s="1736"/>
      <c r="S2900" s="1736"/>
      <c r="T2900" s="1736"/>
      <c r="U2900" s="1736"/>
      <c r="V2900" s="1736"/>
      <c r="W2900" s="1736"/>
      <c r="X2900" s="1736"/>
      <c r="Y2900" s="1736"/>
      <c r="Z2900" s="1736"/>
      <c r="AA2900" s="1736"/>
      <c r="AB2900" s="1736"/>
      <c r="AC2900" s="1507">
        <f t="shared" si="1016"/>
        <v>6</v>
      </c>
      <c r="AD2900" s="1508">
        <f t="shared" si="1017"/>
        <v>90</v>
      </c>
      <c r="AE2900" s="14">
        <f t="shared" si="1018"/>
        <v>-1500.5666666666666</v>
      </c>
      <c r="AF2900" s="14">
        <f t="shared" si="1019"/>
        <v>0.66666666666666663</v>
      </c>
      <c r="AG2900" s="14">
        <f t="shared" si="1020"/>
        <v>9</v>
      </c>
      <c r="AH2900" s="14">
        <f t="shared" si="1021"/>
        <v>1509.5666666666666</v>
      </c>
      <c r="AI2900" s="14">
        <f t="shared" si="1022"/>
        <v>1006.3777777777777</v>
      </c>
      <c r="AJ2900" s="1740"/>
    </row>
    <row r="2901" spans="1:36" ht="15.75">
      <c r="A2901" s="1731">
        <v>45</v>
      </c>
      <c r="B2901" s="1831" t="s">
        <v>3488</v>
      </c>
      <c r="C2901" s="1828" t="s">
        <v>66</v>
      </c>
      <c r="D2901" s="1829">
        <v>10</v>
      </c>
      <c r="E2901" s="1736">
        <v>8</v>
      </c>
      <c r="F2901" s="1830">
        <f t="shared" si="1014"/>
        <v>80</v>
      </c>
      <c r="G2901" s="1736"/>
      <c r="H2901" s="1830">
        <f t="shared" si="1015"/>
        <v>0</v>
      </c>
      <c r="I2901" s="1735">
        <v>44727</v>
      </c>
      <c r="J2901" s="1735"/>
      <c r="K2901" s="1736"/>
      <c r="L2901" s="1736">
        <v>380</v>
      </c>
      <c r="M2901" s="1735">
        <v>44708</v>
      </c>
      <c r="N2901" s="1736"/>
      <c r="O2901" s="1736">
        <v>2</v>
      </c>
      <c r="P2901" s="1736"/>
      <c r="Q2901" s="1736"/>
      <c r="R2901" s="1736"/>
      <c r="S2901" s="1736"/>
      <c r="T2901" s="1736"/>
      <c r="U2901" s="1736"/>
      <c r="V2901" s="1736"/>
      <c r="W2901" s="1736"/>
      <c r="X2901" s="1736"/>
      <c r="Y2901" s="1736"/>
      <c r="Z2901" s="1736"/>
      <c r="AA2901" s="1736"/>
      <c r="AB2901" s="1736"/>
      <c r="AC2901" s="1507">
        <f t="shared" si="1016"/>
        <v>6</v>
      </c>
      <c r="AD2901" s="1508">
        <f t="shared" si="1017"/>
        <v>60</v>
      </c>
      <c r="AE2901" s="14">
        <f t="shared" si="1018"/>
        <v>-1500.5666666666666</v>
      </c>
      <c r="AF2901" s="14">
        <f t="shared" si="1019"/>
        <v>0.66666666666666663</v>
      </c>
      <c r="AG2901" s="14">
        <f t="shared" si="1020"/>
        <v>9</v>
      </c>
      <c r="AH2901" s="14">
        <f t="shared" si="1021"/>
        <v>1509.5666666666666</v>
      </c>
      <c r="AI2901" s="14">
        <f t="shared" si="1022"/>
        <v>1006.3777777777777</v>
      </c>
      <c r="AJ2901" s="1740"/>
    </row>
    <row r="2902" spans="1:36" ht="15.75">
      <c r="A2902" s="1731">
        <v>46</v>
      </c>
      <c r="B2902" s="1831" t="s">
        <v>6460</v>
      </c>
      <c r="C2902" s="1828" t="s">
        <v>176</v>
      </c>
      <c r="D2902" s="1829">
        <v>0</v>
      </c>
      <c r="E2902" s="1736">
        <v>10</v>
      </c>
      <c r="F2902" s="1830">
        <f t="shared" si="1014"/>
        <v>0</v>
      </c>
      <c r="G2902" s="1736"/>
      <c r="H2902" s="1830">
        <f t="shared" si="1015"/>
        <v>0</v>
      </c>
      <c r="I2902" s="1735">
        <v>44875</v>
      </c>
      <c r="J2902" s="1735">
        <v>45931</v>
      </c>
      <c r="K2902" s="1736"/>
      <c r="L2902" s="1736"/>
      <c r="M2902" s="1736"/>
      <c r="N2902" s="1736"/>
      <c r="O2902" s="1736"/>
      <c r="P2902" s="1736"/>
      <c r="Q2902" s="1736"/>
      <c r="R2902" s="1736"/>
      <c r="S2902" s="1736"/>
      <c r="T2902" s="1736"/>
      <c r="U2902" s="1736"/>
      <c r="V2902" s="1736"/>
      <c r="W2902" s="1736"/>
      <c r="X2902" s="1736"/>
      <c r="Y2902" s="1736"/>
      <c r="Z2902" s="1832"/>
      <c r="AA2902" s="1736"/>
      <c r="AB2902" s="1736"/>
      <c r="AC2902" s="1507">
        <f t="shared" si="1016"/>
        <v>10</v>
      </c>
      <c r="AD2902" s="1508">
        <f t="shared" si="1017"/>
        <v>0</v>
      </c>
      <c r="AE2902" s="14">
        <f t="shared" si="1018"/>
        <v>30.466666666666665</v>
      </c>
      <c r="AF2902" s="14">
        <f t="shared" si="1019"/>
        <v>0</v>
      </c>
      <c r="AG2902" s="14" t="e">
        <f t="shared" si="1020"/>
        <v>#DIV/0!</v>
      </c>
      <c r="AH2902" s="14" t="e">
        <f t="shared" si="1021"/>
        <v>#DIV/0!</v>
      </c>
      <c r="AI2902" s="14">
        <f t="shared" si="1022"/>
        <v>10</v>
      </c>
      <c r="AJ2902" s="1740"/>
    </row>
    <row r="2903" spans="1:36" ht="15.75">
      <c r="A2903" s="1731">
        <v>47</v>
      </c>
      <c r="B2903" s="1831" t="s">
        <v>6460</v>
      </c>
      <c r="C2903" s="1828" t="s">
        <v>176</v>
      </c>
      <c r="D2903" s="1829">
        <v>0</v>
      </c>
      <c r="E2903" s="1736">
        <v>10</v>
      </c>
      <c r="F2903" s="1830">
        <f t="shared" si="1014"/>
        <v>0</v>
      </c>
      <c r="G2903" s="1736"/>
      <c r="H2903" s="1830">
        <f t="shared" si="1015"/>
        <v>0</v>
      </c>
      <c r="I2903" s="1735">
        <v>44875</v>
      </c>
      <c r="J2903" s="1735">
        <v>46204</v>
      </c>
      <c r="K2903" s="1736"/>
      <c r="L2903" s="1736"/>
      <c r="M2903" s="1736"/>
      <c r="N2903" s="1736"/>
      <c r="O2903" s="1736"/>
      <c r="P2903" s="1736"/>
      <c r="Q2903" s="1736"/>
      <c r="R2903" s="1736"/>
      <c r="S2903" s="1736"/>
      <c r="T2903" s="1736"/>
      <c r="U2903" s="1736"/>
      <c r="V2903" s="1736"/>
      <c r="W2903" s="1736"/>
      <c r="X2903" s="1736"/>
      <c r="Y2903" s="1736"/>
      <c r="Z2903" s="1736"/>
      <c r="AA2903" s="1736"/>
      <c r="AB2903" s="1736"/>
      <c r="AC2903" s="1507">
        <f t="shared" si="1016"/>
        <v>10</v>
      </c>
      <c r="AD2903" s="1508">
        <f t="shared" si="1017"/>
        <v>0</v>
      </c>
      <c r="AE2903" s="14">
        <f t="shared" si="1018"/>
        <v>39.56666666666667</v>
      </c>
      <c r="AF2903" s="14">
        <f t="shared" si="1019"/>
        <v>0</v>
      </c>
      <c r="AG2903" s="14" t="e">
        <f t="shared" si="1020"/>
        <v>#DIV/0!</v>
      </c>
      <c r="AH2903" s="14" t="e">
        <f t="shared" si="1021"/>
        <v>#DIV/0!</v>
      </c>
      <c r="AI2903" s="14">
        <f t="shared" si="1022"/>
        <v>10</v>
      </c>
      <c r="AJ2903" s="1740"/>
    </row>
    <row r="2904" spans="1:36" ht="15.75">
      <c r="A2904" s="1731">
        <v>48</v>
      </c>
      <c r="B2904" s="1831" t="s">
        <v>3489</v>
      </c>
      <c r="C2904" s="1828" t="s">
        <v>66</v>
      </c>
      <c r="D2904" s="1829">
        <v>5</v>
      </c>
      <c r="E2904" s="1736">
        <v>7</v>
      </c>
      <c r="F2904" s="1830">
        <f t="shared" si="1014"/>
        <v>35</v>
      </c>
      <c r="G2904" s="1736"/>
      <c r="H2904" s="1830">
        <f t="shared" si="1015"/>
        <v>0</v>
      </c>
      <c r="I2904" s="1735">
        <v>44727</v>
      </c>
      <c r="J2904" s="1735"/>
      <c r="K2904" s="1736"/>
      <c r="L2904" s="1736">
        <v>380</v>
      </c>
      <c r="M2904" s="1735">
        <v>44708</v>
      </c>
      <c r="N2904" s="1736"/>
      <c r="O2904" s="1736">
        <v>2</v>
      </c>
      <c r="P2904" s="1736"/>
      <c r="Q2904" s="1736"/>
      <c r="R2904" s="1736"/>
      <c r="S2904" s="1736"/>
      <c r="T2904" s="1736"/>
      <c r="U2904" s="1736"/>
      <c r="V2904" s="1736"/>
      <c r="W2904" s="1736"/>
      <c r="X2904" s="1736"/>
      <c r="Y2904" s="1736"/>
      <c r="Z2904" s="1736"/>
      <c r="AA2904" s="1736"/>
      <c r="AB2904" s="1736"/>
      <c r="AC2904" s="1507">
        <f t="shared" si="1016"/>
        <v>5</v>
      </c>
      <c r="AD2904" s="1508">
        <f t="shared" si="1017"/>
        <v>25</v>
      </c>
      <c r="AE2904" s="14">
        <f t="shared" si="1018"/>
        <v>-1500.5666666666666</v>
      </c>
      <c r="AF2904" s="14">
        <f t="shared" si="1019"/>
        <v>0.66666666666666663</v>
      </c>
      <c r="AG2904" s="14">
        <f t="shared" si="1020"/>
        <v>7.5</v>
      </c>
      <c r="AH2904" s="14">
        <f t="shared" si="1021"/>
        <v>1508.0666666666666</v>
      </c>
      <c r="AI2904" s="14">
        <f t="shared" si="1022"/>
        <v>1005.3777777777777</v>
      </c>
      <c r="AJ2904" s="1740"/>
    </row>
    <row r="2905" spans="1:36" ht="15.75">
      <c r="A2905" s="1731">
        <v>49</v>
      </c>
      <c r="B2905" s="1831" t="s">
        <v>6461</v>
      </c>
      <c r="C2905" s="1828" t="s">
        <v>143</v>
      </c>
      <c r="D2905" s="1829">
        <v>0</v>
      </c>
      <c r="E2905" s="1736">
        <v>100</v>
      </c>
      <c r="F2905" s="1830">
        <f t="shared" si="1014"/>
        <v>0</v>
      </c>
      <c r="G2905" s="1736"/>
      <c r="H2905" s="1830">
        <f t="shared" si="1015"/>
        <v>0</v>
      </c>
      <c r="I2905" s="1735">
        <v>44875</v>
      </c>
      <c r="J2905" s="1735">
        <v>45352</v>
      </c>
      <c r="K2905" s="1736"/>
      <c r="L2905" s="1736"/>
      <c r="M2905" s="1736"/>
      <c r="N2905" s="1736"/>
      <c r="O2905" s="1736"/>
      <c r="P2905" s="1736"/>
      <c r="Q2905" s="1736"/>
      <c r="R2905" s="1736"/>
      <c r="S2905" s="1736"/>
      <c r="T2905" s="1736"/>
      <c r="U2905" s="1736"/>
      <c r="V2905" s="1736"/>
      <c r="W2905" s="1736"/>
      <c r="X2905" s="1736"/>
      <c r="Y2905" s="1736"/>
      <c r="Z2905" s="1736"/>
      <c r="AA2905" s="1736"/>
      <c r="AB2905" s="1736"/>
      <c r="AC2905" s="1507">
        <f t="shared" si="1016"/>
        <v>100</v>
      </c>
      <c r="AD2905" s="1508">
        <f t="shared" si="1017"/>
        <v>0</v>
      </c>
      <c r="AE2905" s="14">
        <f t="shared" si="1018"/>
        <v>11.166666666666666</v>
      </c>
      <c r="AF2905" s="14">
        <f t="shared" si="1019"/>
        <v>0</v>
      </c>
      <c r="AG2905" s="14" t="e">
        <f t="shared" si="1020"/>
        <v>#DIV/0!</v>
      </c>
      <c r="AH2905" s="14" t="e">
        <f t="shared" si="1021"/>
        <v>#DIV/0!</v>
      </c>
      <c r="AI2905" s="14">
        <f t="shared" si="1022"/>
        <v>100</v>
      </c>
      <c r="AJ2905" s="1740"/>
    </row>
    <row r="2906" spans="1:36" ht="15.75">
      <c r="A2906" s="1731">
        <v>50</v>
      </c>
      <c r="B2906" s="1834" t="s">
        <v>5301</v>
      </c>
      <c r="C2906" s="1828" t="s">
        <v>86</v>
      </c>
      <c r="D2906" s="1829">
        <v>3199.5</v>
      </c>
      <c r="E2906" s="1736">
        <v>1</v>
      </c>
      <c r="F2906" s="1830">
        <f t="shared" si="1014"/>
        <v>3199.5</v>
      </c>
      <c r="G2906" s="1736"/>
      <c r="H2906" s="1830">
        <f t="shared" si="1015"/>
        <v>0</v>
      </c>
      <c r="I2906" s="1735">
        <v>44827</v>
      </c>
      <c r="J2906" s="1735"/>
      <c r="K2906" s="1736"/>
      <c r="L2906" s="1736">
        <v>787</v>
      </c>
      <c r="M2906" s="1735">
        <v>44824</v>
      </c>
      <c r="N2906" s="1736"/>
      <c r="O2906" s="1736"/>
      <c r="P2906" s="1736"/>
      <c r="Q2906" s="1736"/>
      <c r="R2906" s="1736"/>
      <c r="S2906" s="1736"/>
      <c r="T2906" s="1736"/>
      <c r="U2906" s="1736"/>
      <c r="V2906" s="1736"/>
      <c r="W2906" s="1736"/>
      <c r="X2906" s="1736"/>
      <c r="Y2906" s="1736"/>
      <c r="Z2906" s="1736"/>
      <c r="AA2906" s="1736"/>
      <c r="AB2906" s="1736"/>
      <c r="AC2906" s="1507">
        <f t="shared" si="1016"/>
        <v>1</v>
      </c>
      <c r="AD2906" s="1508">
        <f t="shared" si="1017"/>
        <v>3199.5</v>
      </c>
      <c r="AE2906" s="14">
        <f t="shared" si="1018"/>
        <v>-1500.5666666666666</v>
      </c>
      <c r="AF2906" s="14">
        <f t="shared" si="1019"/>
        <v>0</v>
      </c>
      <c r="AG2906" s="14" t="e">
        <f t="shared" si="1020"/>
        <v>#DIV/0!</v>
      </c>
      <c r="AH2906" s="14" t="e">
        <f t="shared" si="1021"/>
        <v>#DIV/0!</v>
      </c>
      <c r="AI2906" s="14">
        <f t="shared" si="1022"/>
        <v>1</v>
      </c>
      <c r="AJ2906" s="1740"/>
    </row>
    <row r="2907" spans="1:36" ht="15.75">
      <c r="A2907" s="1731">
        <v>51</v>
      </c>
      <c r="B2907" s="1831" t="s">
        <v>6462</v>
      </c>
      <c r="C2907" s="1828" t="s">
        <v>66</v>
      </c>
      <c r="D2907" s="1829">
        <v>1</v>
      </c>
      <c r="E2907" s="1736">
        <v>4900</v>
      </c>
      <c r="F2907" s="1830">
        <f t="shared" si="1014"/>
        <v>4900</v>
      </c>
      <c r="G2907" s="1736"/>
      <c r="H2907" s="1830">
        <f t="shared" si="1015"/>
        <v>0</v>
      </c>
      <c r="I2907" s="1735">
        <v>44894</v>
      </c>
      <c r="J2907" s="1735"/>
      <c r="K2907" s="1736"/>
      <c r="L2907" s="1736"/>
      <c r="M2907" s="1736"/>
      <c r="N2907" s="1736">
        <v>100</v>
      </c>
      <c r="O2907" s="1736">
        <v>100</v>
      </c>
      <c r="P2907" s="1736">
        <v>200</v>
      </c>
      <c r="Q2907" s="1736"/>
      <c r="R2907" s="1736"/>
      <c r="S2907" s="1736"/>
      <c r="T2907" s="1736"/>
      <c r="U2907" s="1736"/>
      <c r="V2907" s="1736"/>
      <c r="W2907" s="1736"/>
      <c r="X2907" s="1736"/>
      <c r="Y2907" s="1736"/>
      <c r="Z2907" s="1736"/>
      <c r="AA2907" s="1736"/>
      <c r="AB2907" s="1736"/>
      <c r="AC2907" s="1507">
        <f t="shared" si="1016"/>
        <v>4500</v>
      </c>
      <c r="AD2907" s="1508">
        <f t="shared" si="1017"/>
        <v>4500</v>
      </c>
      <c r="AE2907" s="14">
        <f t="shared" si="1018"/>
        <v>-1500.5666666666666</v>
      </c>
      <c r="AF2907" s="14">
        <f t="shared" si="1019"/>
        <v>133.33333333333334</v>
      </c>
      <c r="AG2907" s="14">
        <f t="shared" si="1020"/>
        <v>33.75</v>
      </c>
      <c r="AH2907" s="14">
        <f t="shared" si="1021"/>
        <v>1534.3166666666666</v>
      </c>
      <c r="AI2907" s="14">
        <f t="shared" si="1022"/>
        <v>204575.55555555556</v>
      </c>
      <c r="AJ2907" s="1740"/>
    </row>
    <row r="2908" spans="1:36" ht="15.75">
      <c r="A2908" s="1731">
        <v>52</v>
      </c>
      <c r="B2908" s="1831" t="s">
        <v>3490</v>
      </c>
      <c r="C2908" s="1828" t="s">
        <v>66</v>
      </c>
      <c r="D2908" s="1829">
        <v>0</v>
      </c>
      <c r="E2908" s="1736">
        <v>10</v>
      </c>
      <c r="F2908" s="1830">
        <f t="shared" si="1014"/>
        <v>0</v>
      </c>
      <c r="G2908" s="1736"/>
      <c r="H2908" s="1830">
        <f t="shared" si="1015"/>
        <v>0</v>
      </c>
      <c r="I2908" s="1735">
        <v>44715</v>
      </c>
      <c r="J2908" s="1735"/>
      <c r="K2908" s="1736"/>
      <c r="L2908" s="1736"/>
      <c r="M2908" s="1736"/>
      <c r="N2908" s="1736"/>
      <c r="O2908" s="1736"/>
      <c r="P2908" s="1736"/>
      <c r="Q2908" s="1736"/>
      <c r="R2908" s="1736"/>
      <c r="S2908" s="1736"/>
      <c r="T2908" s="1736"/>
      <c r="U2908" s="1736"/>
      <c r="V2908" s="1736"/>
      <c r="W2908" s="1736"/>
      <c r="X2908" s="1736"/>
      <c r="Y2908" s="1736"/>
      <c r="Z2908" s="1736"/>
      <c r="AA2908" s="1736"/>
      <c r="AB2908" s="1736"/>
      <c r="AC2908" s="1507">
        <f t="shared" si="1016"/>
        <v>10</v>
      </c>
      <c r="AD2908" s="1508">
        <f t="shared" si="1017"/>
        <v>0</v>
      </c>
      <c r="AE2908" s="14">
        <f t="shared" si="1018"/>
        <v>-1500.5666666666666</v>
      </c>
      <c r="AF2908" s="14">
        <f t="shared" si="1019"/>
        <v>0</v>
      </c>
      <c r="AG2908" s="14" t="e">
        <f t="shared" si="1020"/>
        <v>#DIV/0!</v>
      </c>
      <c r="AH2908" s="14" t="e">
        <f t="shared" si="1021"/>
        <v>#DIV/0!</v>
      </c>
      <c r="AI2908" s="14">
        <f t="shared" si="1022"/>
        <v>10</v>
      </c>
      <c r="AJ2908" s="1740"/>
    </row>
    <row r="2909" spans="1:36" ht="15.75">
      <c r="A2909" s="1731">
        <v>53</v>
      </c>
      <c r="B2909" s="1831" t="s">
        <v>3491</v>
      </c>
      <c r="C2909" s="1828" t="s">
        <v>66</v>
      </c>
      <c r="D2909" s="1829">
        <v>0</v>
      </c>
      <c r="E2909" s="1736">
        <v>20</v>
      </c>
      <c r="F2909" s="1830">
        <f t="shared" si="1014"/>
        <v>0</v>
      </c>
      <c r="G2909" s="1736"/>
      <c r="H2909" s="1830">
        <f t="shared" si="1015"/>
        <v>0</v>
      </c>
      <c r="I2909" s="1735">
        <v>44715</v>
      </c>
      <c r="J2909" s="1735"/>
      <c r="K2909" s="1736"/>
      <c r="L2909" s="1736"/>
      <c r="M2909" s="1736"/>
      <c r="N2909" s="1736"/>
      <c r="O2909" s="1736"/>
      <c r="P2909" s="1736"/>
      <c r="Q2909" s="1736"/>
      <c r="R2909" s="1736"/>
      <c r="S2909" s="1736"/>
      <c r="T2909" s="1736"/>
      <c r="U2909" s="1736"/>
      <c r="V2909" s="1736"/>
      <c r="W2909" s="1736"/>
      <c r="X2909" s="1736"/>
      <c r="Y2909" s="1736"/>
      <c r="Z2909" s="1736"/>
      <c r="AA2909" s="1736"/>
      <c r="AB2909" s="1736"/>
      <c r="AC2909" s="1507">
        <f t="shared" si="1016"/>
        <v>20</v>
      </c>
      <c r="AD2909" s="1508">
        <f t="shared" si="1017"/>
        <v>0</v>
      </c>
      <c r="AE2909" s="14">
        <f t="shared" si="1018"/>
        <v>-1500.5666666666666</v>
      </c>
      <c r="AF2909" s="14">
        <f t="shared" si="1019"/>
        <v>0</v>
      </c>
      <c r="AG2909" s="14" t="e">
        <f t="shared" si="1020"/>
        <v>#DIV/0!</v>
      </c>
      <c r="AH2909" s="14" t="e">
        <f t="shared" si="1021"/>
        <v>#DIV/0!</v>
      </c>
      <c r="AI2909" s="14">
        <f t="shared" si="1022"/>
        <v>20</v>
      </c>
      <c r="AJ2909" s="1740"/>
    </row>
    <row r="2910" spans="1:36" ht="15.75">
      <c r="A2910" s="1731">
        <v>54</v>
      </c>
      <c r="B2910" s="1831" t="s">
        <v>3492</v>
      </c>
      <c r="C2910" s="1828" t="s">
        <v>143</v>
      </c>
      <c r="D2910" s="1829">
        <v>1</v>
      </c>
      <c r="E2910" s="1736">
        <v>86</v>
      </c>
      <c r="F2910" s="1830">
        <f t="shared" si="1014"/>
        <v>86</v>
      </c>
      <c r="G2910" s="1736"/>
      <c r="H2910" s="1830">
        <f t="shared" si="1015"/>
        <v>0</v>
      </c>
      <c r="I2910" s="1735">
        <v>44742</v>
      </c>
      <c r="J2910" s="1735"/>
      <c r="K2910" s="1736"/>
      <c r="L2910" s="1736"/>
      <c r="M2910" s="1735"/>
      <c r="N2910" s="1736">
        <v>4</v>
      </c>
      <c r="O2910" s="1736">
        <v>20</v>
      </c>
      <c r="P2910" s="1736">
        <v>24</v>
      </c>
      <c r="Q2910" s="1736"/>
      <c r="R2910" s="1736"/>
      <c r="S2910" s="1736"/>
      <c r="T2910" s="1736"/>
      <c r="U2910" s="1736"/>
      <c r="V2910" s="1736"/>
      <c r="W2910" s="1736"/>
      <c r="X2910" s="1736"/>
      <c r="Y2910" s="1736"/>
      <c r="Z2910" s="1736"/>
      <c r="AA2910" s="1736"/>
      <c r="AB2910" s="1736"/>
      <c r="AC2910" s="1507">
        <f t="shared" si="1016"/>
        <v>38</v>
      </c>
      <c r="AD2910" s="1508">
        <f t="shared" si="1017"/>
        <v>38</v>
      </c>
      <c r="AE2910" s="14">
        <f t="shared" si="1018"/>
        <v>-1500.5666666666666</v>
      </c>
      <c r="AF2910" s="14">
        <f t="shared" si="1019"/>
        <v>16</v>
      </c>
      <c r="AG2910" s="14">
        <f t="shared" si="1020"/>
        <v>2.375</v>
      </c>
      <c r="AH2910" s="14">
        <f t="shared" si="1021"/>
        <v>1502.9416666666666</v>
      </c>
      <c r="AI2910" s="14">
        <f t="shared" si="1022"/>
        <v>24047.066666666666</v>
      </c>
      <c r="AJ2910" s="1740"/>
    </row>
    <row r="2911" spans="1:36" ht="15.75">
      <c r="A2911" s="1731">
        <v>55</v>
      </c>
      <c r="B2911" s="1831" t="s">
        <v>3493</v>
      </c>
      <c r="C2911" s="1828" t="s">
        <v>176</v>
      </c>
      <c r="D2911" s="1829">
        <v>0</v>
      </c>
      <c r="E2911" s="1736">
        <v>564</v>
      </c>
      <c r="F2911" s="1830">
        <f t="shared" si="1014"/>
        <v>0</v>
      </c>
      <c r="G2911" s="1736"/>
      <c r="H2911" s="1830">
        <f t="shared" si="1015"/>
        <v>0</v>
      </c>
      <c r="I2911" s="1735">
        <v>44735</v>
      </c>
      <c r="J2911" s="1735">
        <v>45351</v>
      </c>
      <c r="K2911" s="1736"/>
      <c r="L2911" s="1736"/>
      <c r="M2911" s="1736"/>
      <c r="N2911" s="1736">
        <v>4</v>
      </c>
      <c r="O2911" s="1736"/>
      <c r="P2911" s="1736"/>
      <c r="Q2911" s="1736"/>
      <c r="R2911" s="1736"/>
      <c r="S2911" s="1736"/>
      <c r="T2911" s="1736"/>
      <c r="U2911" s="1736"/>
      <c r="V2911" s="1736"/>
      <c r="W2911" s="1736"/>
      <c r="X2911" s="1736"/>
      <c r="Y2911" s="1736"/>
      <c r="Z2911" s="1736"/>
      <c r="AA2911" s="1736"/>
      <c r="AB2911" s="1736"/>
      <c r="AC2911" s="1507">
        <f t="shared" si="1016"/>
        <v>560</v>
      </c>
      <c r="AD2911" s="1508">
        <f t="shared" si="1017"/>
        <v>0</v>
      </c>
      <c r="AE2911" s="14">
        <f t="shared" si="1018"/>
        <v>11.133333333333333</v>
      </c>
      <c r="AF2911" s="14">
        <f t="shared" si="1019"/>
        <v>1.3333333333333333</v>
      </c>
      <c r="AG2911" s="14">
        <f t="shared" si="1020"/>
        <v>420</v>
      </c>
      <c r="AH2911" s="14">
        <f t="shared" si="1021"/>
        <v>408.86666666666667</v>
      </c>
      <c r="AI2911" s="14">
        <f t="shared" si="1022"/>
        <v>545.15555555555557</v>
      </c>
      <c r="AJ2911" s="1740"/>
    </row>
    <row r="2912" spans="1:36" ht="15.75">
      <c r="A2912" s="1731">
        <v>56</v>
      </c>
      <c r="B2912" s="1833" t="s">
        <v>5336</v>
      </c>
      <c r="C2912" s="1828" t="s">
        <v>176</v>
      </c>
      <c r="D2912" s="1829">
        <v>0</v>
      </c>
      <c r="E2912" s="1736">
        <v>7</v>
      </c>
      <c r="F2912" s="1830">
        <f t="shared" si="1014"/>
        <v>0</v>
      </c>
      <c r="G2912" s="1736"/>
      <c r="H2912" s="1830">
        <f t="shared" si="1015"/>
        <v>0</v>
      </c>
      <c r="I2912" s="1735">
        <v>44832</v>
      </c>
      <c r="J2912" s="1735"/>
      <c r="K2912" s="1736"/>
      <c r="L2912" s="1736"/>
      <c r="M2912" s="1735"/>
      <c r="N2912" s="1736"/>
      <c r="O2912" s="1736"/>
      <c r="P2912" s="1736"/>
      <c r="Q2912" s="1736"/>
      <c r="R2912" s="1736"/>
      <c r="S2912" s="1736"/>
      <c r="T2912" s="1736"/>
      <c r="U2912" s="1736"/>
      <c r="V2912" s="1736"/>
      <c r="W2912" s="1736"/>
      <c r="X2912" s="1736"/>
      <c r="Y2912" s="1736"/>
      <c r="Z2912" s="1736"/>
      <c r="AA2912" s="1736"/>
      <c r="AB2912" s="1736"/>
      <c r="AC2912" s="1507">
        <f t="shared" si="1016"/>
        <v>7</v>
      </c>
      <c r="AD2912" s="1508">
        <f t="shared" si="1017"/>
        <v>0</v>
      </c>
      <c r="AE2912" s="14">
        <f t="shared" si="1018"/>
        <v>-1500.5666666666666</v>
      </c>
      <c r="AF2912" s="14">
        <f t="shared" si="1019"/>
        <v>0</v>
      </c>
      <c r="AG2912" s="14" t="e">
        <f t="shared" si="1020"/>
        <v>#DIV/0!</v>
      </c>
      <c r="AH2912" s="14" t="e">
        <f t="shared" si="1021"/>
        <v>#DIV/0!</v>
      </c>
      <c r="AI2912" s="14">
        <f t="shared" si="1022"/>
        <v>7</v>
      </c>
      <c r="AJ2912" s="1740"/>
    </row>
    <row r="2913" spans="1:36" ht="15.75">
      <c r="A2913" s="1731">
        <v>57</v>
      </c>
      <c r="B2913" s="1831" t="s">
        <v>6463</v>
      </c>
      <c r="C2913" s="1828" t="s">
        <v>66</v>
      </c>
      <c r="D2913" s="1829">
        <v>0</v>
      </c>
      <c r="E2913" s="1736">
        <v>28</v>
      </c>
      <c r="F2913" s="1830">
        <f t="shared" si="1014"/>
        <v>0</v>
      </c>
      <c r="G2913" s="1736"/>
      <c r="H2913" s="1830">
        <f t="shared" si="1015"/>
        <v>0</v>
      </c>
      <c r="I2913" s="1735">
        <v>44875</v>
      </c>
      <c r="J2913" s="1735"/>
      <c r="K2913" s="1736"/>
      <c r="L2913" s="1736"/>
      <c r="M2913" s="1736"/>
      <c r="N2913" s="1736"/>
      <c r="O2913" s="1736"/>
      <c r="P2913" s="1736"/>
      <c r="Q2913" s="1736"/>
      <c r="R2913" s="1736"/>
      <c r="S2913" s="1736"/>
      <c r="T2913" s="1736"/>
      <c r="U2913" s="1736"/>
      <c r="V2913" s="1736"/>
      <c r="W2913" s="1736"/>
      <c r="X2913" s="1736"/>
      <c r="Y2913" s="1736"/>
      <c r="Z2913" s="1736"/>
      <c r="AA2913" s="1736"/>
      <c r="AB2913" s="1736"/>
      <c r="AC2913" s="1507">
        <f t="shared" si="1016"/>
        <v>28</v>
      </c>
      <c r="AD2913" s="1508">
        <f t="shared" si="1017"/>
        <v>0</v>
      </c>
      <c r="AE2913" s="14">
        <f t="shared" si="1018"/>
        <v>-1500.5666666666666</v>
      </c>
      <c r="AF2913" s="14">
        <f t="shared" si="1019"/>
        <v>0</v>
      </c>
      <c r="AG2913" s="14" t="e">
        <f t="shared" si="1020"/>
        <v>#DIV/0!</v>
      </c>
      <c r="AH2913" s="14" t="e">
        <f t="shared" si="1021"/>
        <v>#DIV/0!</v>
      </c>
      <c r="AI2913" s="14">
        <f t="shared" si="1022"/>
        <v>28</v>
      </c>
      <c r="AJ2913" s="1740"/>
    </row>
    <row r="2914" spans="1:36" ht="15.75">
      <c r="A2914" s="1731">
        <v>59</v>
      </c>
      <c r="B2914" s="1831" t="s">
        <v>5277</v>
      </c>
      <c r="C2914" s="1828" t="s">
        <v>66</v>
      </c>
      <c r="D2914" s="1829">
        <v>107</v>
      </c>
      <c r="E2914" s="1736">
        <v>24</v>
      </c>
      <c r="F2914" s="1830">
        <f t="shared" si="1014"/>
        <v>2568</v>
      </c>
      <c r="G2914" s="1736"/>
      <c r="H2914" s="1830">
        <f t="shared" si="1015"/>
        <v>0</v>
      </c>
      <c r="I2914" s="1735">
        <v>44831</v>
      </c>
      <c r="J2914" s="1735"/>
      <c r="K2914" s="1736"/>
      <c r="L2914" s="1736">
        <v>788</v>
      </c>
      <c r="M2914" s="1735">
        <v>44824</v>
      </c>
      <c r="N2914" s="1736"/>
      <c r="O2914" s="1736"/>
      <c r="P2914" s="1736"/>
      <c r="Q2914" s="1736"/>
      <c r="R2914" s="1736"/>
      <c r="S2914" s="1736"/>
      <c r="T2914" s="1736"/>
      <c r="U2914" s="1736"/>
      <c r="V2914" s="1736"/>
      <c r="W2914" s="1736"/>
      <c r="X2914" s="1736"/>
      <c r="Y2914" s="1736"/>
      <c r="Z2914" s="1736"/>
      <c r="AA2914" s="1736"/>
      <c r="AB2914" s="1736"/>
      <c r="AC2914" s="1507">
        <f t="shared" si="1016"/>
        <v>24</v>
      </c>
      <c r="AD2914" s="1508">
        <f t="shared" si="1017"/>
        <v>2568</v>
      </c>
      <c r="AE2914" s="14">
        <f t="shared" si="1018"/>
        <v>-1500.5666666666666</v>
      </c>
      <c r="AF2914" s="14">
        <f t="shared" si="1019"/>
        <v>0</v>
      </c>
      <c r="AG2914" s="14" t="e">
        <f t="shared" si="1020"/>
        <v>#DIV/0!</v>
      </c>
      <c r="AH2914" s="14" t="e">
        <f t="shared" si="1021"/>
        <v>#DIV/0!</v>
      </c>
      <c r="AI2914" s="14">
        <f t="shared" si="1022"/>
        <v>24</v>
      </c>
      <c r="AJ2914" s="1740"/>
    </row>
    <row r="2915" spans="1:36" ht="15.75" customHeight="1">
      <c r="A2915" s="1731">
        <v>60</v>
      </c>
      <c r="B2915" s="1831" t="s">
        <v>3494</v>
      </c>
      <c r="C2915" s="1828" t="s">
        <v>3485</v>
      </c>
      <c r="D2915" s="1829">
        <v>0</v>
      </c>
      <c r="E2915" s="1736">
        <v>9</v>
      </c>
      <c r="F2915" s="1830">
        <f t="shared" si="1014"/>
        <v>0</v>
      </c>
      <c r="G2915" s="1736"/>
      <c r="H2915" s="1830">
        <f t="shared" si="1015"/>
        <v>0</v>
      </c>
      <c r="I2915" s="1735">
        <v>44715</v>
      </c>
      <c r="J2915" s="1735">
        <v>45444</v>
      </c>
      <c r="K2915" s="1736"/>
      <c r="L2915" s="1736"/>
      <c r="M2915" s="1736"/>
      <c r="N2915" s="1736">
        <v>2</v>
      </c>
      <c r="O2915" s="1736"/>
      <c r="P2915" s="1736"/>
      <c r="Q2915" s="1736"/>
      <c r="R2915" s="1736"/>
      <c r="S2915" s="1736"/>
      <c r="T2915" s="1736"/>
      <c r="U2915" s="1736"/>
      <c r="V2915" s="1736"/>
      <c r="W2915" s="1736"/>
      <c r="X2915" s="1736"/>
      <c r="Y2915" s="1736"/>
      <c r="Z2915" s="1736"/>
      <c r="AA2915" s="1736"/>
      <c r="AB2915" s="1736"/>
      <c r="AC2915" s="1507">
        <f t="shared" si="1016"/>
        <v>7</v>
      </c>
      <c r="AD2915" s="1508">
        <f t="shared" si="1017"/>
        <v>0</v>
      </c>
      <c r="AE2915" s="14">
        <f t="shared" si="1018"/>
        <v>14.233333333333333</v>
      </c>
      <c r="AF2915" s="14">
        <f t="shared" si="1019"/>
        <v>0.66666666666666663</v>
      </c>
      <c r="AG2915" s="14">
        <f t="shared" si="1020"/>
        <v>10.5</v>
      </c>
      <c r="AH2915" s="14">
        <f t="shared" si="1021"/>
        <v>-3.7333333333333325</v>
      </c>
      <c r="AI2915" s="14">
        <f t="shared" si="1022"/>
        <v>-2.4888888888888872</v>
      </c>
      <c r="AJ2915" s="1740"/>
    </row>
    <row r="2916" spans="1:36" ht="15.75" customHeight="1">
      <c r="A2916" s="1731">
        <v>61</v>
      </c>
      <c r="B2916" s="1831" t="s">
        <v>6464</v>
      </c>
      <c r="C2916" s="1828" t="s">
        <v>143</v>
      </c>
      <c r="D2916" s="1829">
        <v>0</v>
      </c>
      <c r="E2916" s="1736">
        <v>10</v>
      </c>
      <c r="F2916" s="1830">
        <f t="shared" si="1014"/>
        <v>0</v>
      </c>
      <c r="G2916" s="1736"/>
      <c r="H2916" s="1830">
        <f t="shared" si="1015"/>
        <v>0</v>
      </c>
      <c r="I2916" s="1735">
        <v>44875</v>
      </c>
      <c r="J2916" s="1735">
        <v>45444</v>
      </c>
      <c r="K2916" s="1736"/>
      <c r="L2916" s="1736"/>
      <c r="M2916" s="1736"/>
      <c r="N2916" s="1736"/>
      <c r="O2916" s="1736"/>
      <c r="P2916" s="1736">
        <v>1</v>
      </c>
      <c r="Q2916" s="1736"/>
      <c r="R2916" s="1736"/>
      <c r="S2916" s="1736"/>
      <c r="T2916" s="1736"/>
      <c r="U2916" s="1736"/>
      <c r="V2916" s="1736"/>
      <c r="W2916" s="1736"/>
      <c r="X2916" s="1736"/>
      <c r="Y2916" s="1736"/>
      <c r="Z2916" s="1832"/>
      <c r="AA2916" s="1736"/>
      <c r="AB2916" s="1736"/>
      <c r="AC2916" s="1507">
        <f t="shared" si="1016"/>
        <v>9</v>
      </c>
      <c r="AD2916" s="1508">
        <f t="shared" si="1017"/>
        <v>0</v>
      </c>
      <c r="AE2916" s="14">
        <f t="shared" si="1018"/>
        <v>14.233333333333333</v>
      </c>
      <c r="AF2916" s="14">
        <f t="shared" si="1019"/>
        <v>0.33333333333333331</v>
      </c>
      <c r="AG2916" s="14">
        <f t="shared" si="1020"/>
        <v>27</v>
      </c>
      <c r="AH2916" s="14">
        <f t="shared" si="1021"/>
        <v>12.766666666666667</v>
      </c>
      <c r="AI2916" s="14">
        <f t="shared" si="1022"/>
        <v>4.2555555555555564</v>
      </c>
      <c r="AJ2916" s="1740"/>
    </row>
    <row r="2917" spans="1:36" ht="15.75" customHeight="1">
      <c r="A2917" s="1731">
        <v>62</v>
      </c>
      <c r="B2917" s="1831" t="s">
        <v>3495</v>
      </c>
      <c r="C2917" s="1828" t="s">
        <v>153</v>
      </c>
      <c r="D2917" s="1829">
        <v>1</v>
      </c>
      <c r="E2917" s="1736">
        <v>190</v>
      </c>
      <c r="F2917" s="1830">
        <f t="shared" si="1014"/>
        <v>190</v>
      </c>
      <c r="G2917" s="1736"/>
      <c r="H2917" s="1830">
        <f t="shared" si="1015"/>
        <v>0</v>
      </c>
      <c r="I2917" s="1735">
        <v>44728</v>
      </c>
      <c r="J2917" s="1735">
        <v>45017</v>
      </c>
      <c r="K2917" s="1736"/>
      <c r="L2917" s="1736"/>
      <c r="M2917" s="1735"/>
      <c r="N2917" s="1736"/>
      <c r="O2917" s="1736"/>
      <c r="P2917" s="1736"/>
      <c r="Q2917" s="1736"/>
      <c r="R2917" s="1736"/>
      <c r="S2917" s="1736"/>
      <c r="T2917" s="1736"/>
      <c r="U2917" s="1736"/>
      <c r="V2917" s="1736"/>
      <c r="W2917" s="1736"/>
      <c r="X2917" s="1736"/>
      <c r="Y2917" s="1736"/>
      <c r="Z2917" s="1736"/>
      <c r="AA2917" s="1736"/>
      <c r="AB2917" s="1736"/>
      <c r="AC2917" s="1507">
        <f t="shared" si="1016"/>
        <v>190</v>
      </c>
      <c r="AD2917" s="1508">
        <f t="shared" si="1017"/>
        <v>190</v>
      </c>
      <c r="AE2917" s="14">
        <f t="shared" si="1018"/>
        <v>0</v>
      </c>
      <c r="AF2917" s="14">
        <f t="shared" si="1019"/>
        <v>0</v>
      </c>
      <c r="AG2917" s="14" t="e">
        <f t="shared" si="1020"/>
        <v>#DIV/0!</v>
      </c>
      <c r="AH2917" s="14" t="e">
        <f t="shared" si="1021"/>
        <v>#DIV/0!</v>
      </c>
      <c r="AI2917" s="14">
        <f t="shared" si="1022"/>
        <v>190</v>
      </c>
      <c r="AJ2917" s="1740"/>
    </row>
    <row r="2918" spans="1:36" ht="15.75" customHeight="1">
      <c r="A2918" s="1731">
        <v>63</v>
      </c>
      <c r="B2918" s="1831" t="s">
        <v>3495</v>
      </c>
      <c r="C2918" s="1828" t="s">
        <v>153</v>
      </c>
      <c r="D2918" s="1829">
        <v>1</v>
      </c>
      <c r="E2918" s="1736"/>
      <c r="F2918" s="1830">
        <f t="shared" si="1014"/>
        <v>0</v>
      </c>
      <c r="G2918" s="1736">
        <v>200</v>
      </c>
      <c r="H2918" s="1830">
        <f t="shared" si="1015"/>
        <v>200</v>
      </c>
      <c r="I2918" s="1735">
        <v>44964</v>
      </c>
      <c r="J2918" s="1735">
        <v>48061</v>
      </c>
      <c r="K2918" s="1736"/>
      <c r="L2918" s="1736"/>
      <c r="M2918" s="1735"/>
      <c r="N2918" s="1736"/>
      <c r="O2918" s="1736"/>
      <c r="P2918" s="1736"/>
      <c r="Q2918" s="1736"/>
      <c r="R2918" s="1736"/>
      <c r="S2918" s="1736"/>
      <c r="T2918" s="1736"/>
      <c r="U2918" s="1736"/>
      <c r="V2918" s="1736"/>
      <c r="W2918" s="1736"/>
      <c r="X2918" s="1736"/>
      <c r="Y2918" s="1736"/>
      <c r="Z2918" s="1736"/>
      <c r="AA2918" s="1736"/>
      <c r="AB2918" s="1736"/>
      <c r="AC2918" s="1507">
        <f t="shared" si="1016"/>
        <v>200</v>
      </c>
      <c r="AD2918" s="1508">
        <f t="shared" si="1017"/>
        <v>200</v>
      </c>
      <c r="AE2918" s="14">
        <f t="shared" si="1018"/>
        <v>101.46666666666667</v>
      </c>
      <c r="AF2918" s="14">
        <f t="shared" si="1019"/>
        <v>0</v>
      </c>
      <c r="AG2918" s="14" t="e">
        <f t="shared" si="1020"/>
        <v>#DIV/0!</v>
      </c>
      <c r="AH2918" s="14" t="e">
        <f t="shared" si="1021"/>
        <v>#DIV/0!</v>
      </c>
      <c r="AI2918" s="14">
        <f t="shared" si="1022"/>
        <v>200</v>
      </c>
      <c r="AJ2918" s="1740"/>
    </row>
    <row r="2919" spans="1:36" ht="15.75">
      <c r="A2919" s="1731">
        <v>64</v>
      </c>
      <c r="B2919" s="1831" t="s">
        <v>3496</v>
      </c>
      <c r="C2919" s="1828" t="s">
        <v>66</v>
      </c>
      <c r="D2919" s="1829">
        <v>10</v>
      </c>
      <c r="E2919" s="1736">
        <v>1</v>
      </c>
      <c r="F2919" s="1830">
        <f t="shared" si="1014"/>
        <v>10</v>
      </c>
      <c r="G2919" s="1736"/>
      <c r="H2919" s="1830">
        <f t="shared" si="1015"/>
        <v>0</v>
      </c>
      <c r="I2919" s="1735">
        <v>44727</v>
      </c>
      <c r="J2919" s="1735"/>
      <c r="K2919" s="1736"/>
      <c r="L2919" s="1736">
        <v>380</v>
      </c>
      <c r="M2919" s="1735">
        <v>44708</v>
      </c>
      <c r="N2919" s="1736"/>
      <c r="O2919" s="1736"/>
      <c r="P2919" s="1736"/>
      <c r="Q2919" s="1736"/>
      <c r="R2919" s="1736"/>
      <c r="S2919" s="1736"/>
      <c r="T2919" s="1736"/>
      <c r="U2919" s="1736"/>
      <c r="V2919" s="1736"/>
      <c r="W2919" s="1736"/>
      <c r="X2919" s="1736"/>
      <c r="Y2919" s="1736"/>
      <c r="Z2919" s="1736"/>
      <c r="AA2919" s="1736"/>
      <c r="AB2919" s="1736"/>
      <c r="AC2919" s="1507">
        <f t="shared" si="1016"/>
        <v>1</v>
      </c>
      <c r="AD2919" s="1508">
        <f t="shared" si="1017"/>
        <v>10</v>
      </c>
      <c r="AE2919" s="14">
        <f t="shared" si="1018"/>
        <v>-1500.5666666666666</v>
      </c>
      <c r="AF2919" s="14">
        <f t="shared" si="1019"/>
        <v>0</v>
      </c>
      <c r="AG2919" s="14" t="e">
        <f t="shared" si="1020"/>
        <v>#DIV/0!</v>
      </c>
      <c r="AH2919" s="14" t="e">
        <f t="shared" si="1021"/>
        <v>#DIV/0!</v>
      </c>
      <c r="AI2919" s="14">
        <f t="shared" si="1022"/>
        <v>1</v>
      </c>
      <c r="AJ2919" s="1740"/>
    </row>
    <row r="2920" spans="1:36" ht="15.75">
      <c r="A2920" s="1731">
        <v>65</v>
      </c>
      <c r="B2920" s="1831" t="s">
        <v>3497</v>
      </c>
      <c r="C2920" s="1828" t="s">
        <v>66</v>
      </c>
      <c r="D2920" s="1829">
        <v>10</v>
      </c>
      <c r="E2920" s="1736">
        <v>2</v>
      </c>
      <c r="F2920" s="1830">
        <f t="shared" ref="F2920:F2949" si="1023">D2920*E2920</f>
        <v>20</v>
      </c>
      <c r="G2920" s="1736"/>
      <c r="H2920" s="1830">
        <f t="shared" ref="H2920:H2949" si="1024">D2920*G2920</f>
        <v>0</v>
      </c>
      <c r="I2920" s="1735">
        <v>44727</v>
      </c>
      <c r="J2920" s="1735"/>
      <c r="K2920" s="1736"/>
      <c r="L2920" s="1736">
        <v>380</v>
      </c>
      <c r="M2920" s="1735">
        <v>44708</v>
      </c>
      <c r="N2920" s="1736"/>
      <c r="O2920" s="1736"/>
      <c r="P2920" s="1736"/>
      <c r="Q2920" s="1736"/>
      <c r="R2920" s="1736"/>
      <c r="S2920" s="1736"/>
      <c r="T2920" s="1736"/>
      <c r="U2920" s="1736"/>
      <c r="V2920" s="1736"/>
      <c r="W2920" s="1736"/>
      <c r="X2920" s="1736"/>
      <c r="Y2920" s="1736"/>
      <c r="Z2920" s="1736"/>
      <c r="AA2920" s="1736"/>
      <c r="AB2920" s="1736"/>
      <c r="AC2920" s="1507">
        <f t="shared" ref="AC2920:AC2949" si="1025">E2920+G2920-N2920-O2920-AA2920-P2920-Q2920-R2920-S2920-T2920-U2920-V2920-W2920-X2920-Y2920</f>
        <v>2</v>
      </c>
      <c r="AD2920" s="1508">
        <f t="shared" ref="AD2920:AD2949" si="1026">D2920*AC2920</f>
        <v>20</v>
      </c>
      <c r="AE2920" s="14">
        <f t="shared" ref="AE2920:AE2949" si="1027">(J2920-"01.04.2023")/30</f>
        <v>-1500.5666666666666</v>
      </c>
      <c r="AF2920" s="14">
        <f t="shared" ref="AF2920:AF2949" si="1028">(N2920+O2920+P2920+Q2920+R2920+S2920+T2920+U2920+V2920+W2920+X2920+Y2920)/3</f>
        <v>0</v>
      </c>
      <c r="AG2920" s="14" t="e">
        <f t="shared" ref="AG2920:AG2949" si="1029">AC2920/AF2920</f>
        <v>#DIV/0!</v>
      </c>
      <c r="AH2920" s="14" t="e">
        <f t="shared" ref="AH2920:AH2949" si="1030">AG2920-AE2920</f>
        <v>#DIV/0!</v>
      </c>
      <c r="AI2920" s="14">
        <f t="shared" ref="AI2920:AI2949" si="1031">AC2920-(AE2920*AF2920)</f>
        <v>2</v>
      </c>
      <c r="AJ2920" s="1740"/>
    </row>
    <row r="2921" spans="1:36" ht="15.75">
      <c r="A2921" s="1731">
        <v>66</v>
      </c>
      <c r="B2921" s="1831" t="s">
        <v>3498</v>
      </c>
      <c r="C2921" s="1828" t="s">
        <v>66</v>
      </c>
      <c r="D2921" s="1829">
        <v>4</v>
      </c>
      <c r="E2921" s="1736">
        <v>5</v>
      </c>
      <c r="F2921" s="1830">
        <f t="shared" si="1023"/>
        <v>20</v>
      </c>
      <c r="G2921" s="1736"/>
      <c r="H2921" s="1830">
        <f t="shared" si="1024"/>
        <v>0</v>
      </c>
      <c r="I2921" s="1735">
        <v>44727</v>
      </c>
      <c r="J2921" s="1735"/>
      <c r="K2921" s="1736"/>
      <c r="L2921" s="1736">
        <v>380</v>
      </c>
      <c r="M2921" s="1735">
        <v>44708</v>
      </c>
      <c r="N2921" s="1736"/>
      <c r="O2921" s="1736">
        <v>1</v>
      </c>
      <c r="P2921" s="1736"/>
      <c r="Q2921" s="1736"/>
      <c r="R2921" s="1736"/>
      <c r="S2921" s="1736"/>
      <c r="T2921" s="1736"/>
      <c r="U2921" s="1736"/>
      <c r="V2921" s="1736"/>
      <c r="W2921" s="1736"/>
      <c r="X2921" s="1736"/>
      <c r="Y2921" s="1736"/>
      <c r="Z2921" s="1736"/>
      <c r="AA2921" s="1736"/>
      <c r="AB2921" s="1736"/>
      <c r="AC2921" s="1507">
        <f t="shared" si="1025"/>
        <v>4</v>
      </c>
      <c r="AD2921" s="1508">
        <f t="shared" si="1026"/>
        <v>16</v>
      </c>
      <c r="AE2921" s="14">
        <f t="shared" si="1027"/>
        <v>-1500.5666666666666</v>
      </c>
      <c r="AF2921" s="14">
        <f t="shared" si="1028"/>
        <v>0.33333333333333331</v>
      </c>
      <c r="AG2921" s="14">
        <f t="shared" si="1029"/>
        <v>12</v>
      </c>
      <c r="AH2921" s="14">
        <f t="shared" si="1030"/>
        <v>1512.5666666666666</v>
      </c>
      <c r="AI2921" s="14">
        <f t="shared" si="1031"/>
        <v>504.18888888888887</v>
      </c>
      <c r="AJ2921" s="1740"/>
    </row>
    <row r="2922" spans="1:36" ht="15.75">
      <c r="A2922" s="1731">
        <v>67</v>
      </c>
      <c r="B2922" s="1831" t="s">
        <v>3499</v>
      </c>
      <c r="C2922" s="1828" t="s">
        <v>176</v>
      </c>
      <c r="D2922" s="1829">
        <v>0</v>
      </c>
      <c r="E2922" s="1736">
        <v>2</v>
      </c>
      <c r="F2922" s="1830">
        <f t="shared" si="1023"/>
        <v>0</v>
      </c>
      <c r="G2922" s="1736"/>
      <c r="H2922" s="1830">
        <f t="shared" si="1024"/>
        <v>0</v>
      </c>
      <c r="I2922" s="1735">
        <v>44715</v>
      </c>
      <c r="J2922" s="1735">
        <v>45962</v>
      </c>
      <c r="K2922" s="1736"/>
      <c r="L2922" s="1736"/>
      <c r="M2922" s="1736"/>
      <c r="N2922" s="1736"/>
      <c r="O2922" s="1736"/>
      <c r="P2922" s="1736"/>
      <c r="Q2922" s="1736"/>
      <c r="R2922" s="1736"/>
      <c r="S2922" s="1736"/>
      <c r="T2922" s="1736"/>
      <c r="U2922" s="1736"/>
      <c r="V2922" s="1736"/>
      <c r="W2922" s="1736"/>
      <c r="X2922" s="1736"/>
      <c r="Y2922" s="1736"/>
      <c r="Z2922" s="1736"/>
      <c r="AA2922" s="1736"/>
      <c r="AB2922" s="1736"/>
      <c r="AC2922" s="1507">
        <f t="shared" si="1025"/>
        <v>2</v>
      </c>
      <c r="AD2922" s="1508">
        <f t="shared" si="1026"/>
        <v>0</v>
      </c>
      <c r="AE2922" s="14">
        <f t="shared" si="1027"/>
        <v>31.5</v>
      </c>
      <c r="AF2922" s="14">
        <f t="shared" si="1028"/>
        <v>0</v>
      </c>
      <c r="AG2922" s="14" t="e">
        <f t="shared" si="1029"/>
        <v>#DIV/0!</v>
      </c>
      <c r="AH2922" s="14" t="e">
        <f t="shared" si="1030"/>
        <v>#DIV/0!</v>
      </c>
      <c r="AI2922" s="14">
        <f t="shared" si="1031"/>
        <v>2</v>
      </c>
      <c r="AJ2922" s="1740"/>
    </row>
    <row r="2923" spans="1:36" ht="15.75">
      <c r="A2923" s="1731">
        <v>68</v>
      </c>
      <c r="B2923" s="1831" t="s">
        <v>3500</v>
      </c>
      <c r="C2923" s="1828" t="s">
        <v>176</v>
      </c>
      <c r="D2923" s="1829">
        <v>0</v>
      </c>
      <c r="E2923" s="1736">
        <v>2</v>
      </c>
      <c r="F2923" s="1830">
        <f t="shared" si="1023"/>
        <v>0</v>
      </c>
      <c r="G2923" s="1736"/>
      <c r="H2923" s="1830">
        <f t="shared" si="1024"/>
        <v>0</v>
      </c>
      <c r="I2923" s="1735">
        <v>44715</v>
      </c>
      <c r="J2923" s="1735">
        <v>45962</v>
      </c>
      <c r="K2923" s="1736"/>
      <c r="L2923" s="1736"/>
      <c r="M2923" s="1736"/>
      <c r="N2923" s="1736"/>
      <c r="O2923" s="1736"/>
      <c r="P2923" s="1736"/>
      <c r="Q2923" s="1736"/>
      <c r="R2923" s="1736"/>
      <c r="S2923" s="1736"/>
      <c r="T2923" s="1736"/>
      <c r="U2923" s="1736"/>
      <c r="V2923" s="1736"/>
      <c r="W2923" s="1736"/>
      <c r="X2923" s="1736"/>
      <c r="Y2923" s="1736"/>
      <c r="Z2923" s="1736"/>
      <c r="AA2923" s="1736"/>
      <c r="AB2923" s="1736"/>
      <c r="AC2923" s="1507">
        <f t="shared" si="1025"/>
        <v>2</v>
      </c>
      <c r="AD2923" s="1508">
        <f t="shared" si="1026"/>
        <v>0</v>
      </c>
      <c r="AE2923" s="14">
        <f t="shared" si="1027"/>
        <v>31.5</v>
      </c>
      <c r="AF2923" s="14">
        <f t="shared" si="1028"/>
        <v>0</v>
      </c>
      <c r="AG2923" s="14" t="e">
        <f t="shared" si="1029"/>
        <v>#DIV/0!</v>
      </c>
      <c r="AH2923" s="14" t="e">
        <f t="shared" si="1030"/>
        <v>#DIV/0!</v>
      </c>
      <c r="AI2923" s="14">
        <f t="shared" si="1031"/>
        <v>2</v>
      </c>
      <c r="AJ2923" s="1740"/>
    </row>
    <row r="2924" spans="1:36" ht="20.25" customHeight="1">
      <c r="A2924" s="1731">
        <v>69</v>
      </c>
      <c r="B2924" s="1831" t="s">
        <v>3501</v>
      </c>
      <c r="C2924" s="1828" t="s">
        <v>176</v>
      </c>
      <c r="D2924" s="1829">
        <v>0</v>
      </c>
      <c r="E2924" s="1736">
        <v>1</v>
      </c>
      <c r="F2924" s="1830">
        <f t="shared" si="1023"/>
        <v>0</v>
      </c>
      <c r="G2924" s="1736"/>
      <c r="H2924" s="1830">
        <f t="shared" si="1024"/>
        <v>0</v>
      </c>
      <c r="I2924" s="1735">
        <v>44715</v>
      </c>
      <c r="J2924" s="1735">
        <v>45962</v>
      </c>
      <c r="K2924" s="1736"/>
      <c r="L2924" s="1736"/>
      <c r="M2924" s="1736"/>
      <c r="N2924" s="1736"/>
      <c r="O2924" s="1736"/>
      <c r="P2924" s="1736"/>
      <c r="Q2924" s="1736"/>
      <c r="R2924" s="1736"/>
      <c r="S2924" s="1736"/>
      <c r="T2924" s="1736"/>
      <c r="U2924" s="1736"/>
      <c r="V2924" s="1736"/>
      <c r="W2924" s="1736"/>
      <c r="X2924" s="1736"/>
      <c r="Y2924" s="1736"/>
      <c r="Z2924" s="1736"/>
      <c r="AA2924" s="1736"/>
      <c r="AB2924" s="1736"/>
      <c r="AC2924" s="1507">
        <f t="shared" si="1025"/>
        <v>1</v>
      </c>
      <c r="AD2924" s="1508">
        <f t="shared" si="1026"/>
        <v>0</v>
      </c>
      <c r="AE2924" s="14">
        <f t="shared" si="1027"/>
        <v>31.5</v>
      </c>
      <c r="AF2924" s="14">
        <f t="shared" si="1028"/>
        <v>0</v>
      </c>
      <c r="AG2924" s="14" t="e">
        <f t="shared" si="1029"/>
        <v>#DIV/0!</v>
      </c>
      <c r="AH2924" s="14" t="e">
        <f t="shared" si="1030"/>
        <v>#DIV/0!</v>
      </c>
      <c r="AI2924" s="14">
        <f t="shared" si="1031"/>
        <v>1</v>
      </c>
      <c r="AJ2924" s="1740"/>
    </row>
    <row r="2925" spans="1:36" ht="15.75" customHeight="1">
      <c r="A2925" s="1731">
        <v>70</v>
      </c>
      <c r="B2925" s="1831" t="s">
        <v>3502</v>
      </c>
      <c r="C2925" s="1828" t="s">
        <v>66</v>
      </c>
      <c r="D2925" s="1829">
        <v>0</v>
      </c>
      <c r="E2925" s="1736">
        <v>20</v>
      </c>
      <c r="F2925" s="1830">
        <f t="shared" si="1023"/>
        <v>0</v>
      </c>
      <c r="G2925" s="1736"/>
      <c r="H2925" s="1830">
        <f t="shared" si="1024"/>
        <v>0</v>
      </c>
      <c r="I2925" s="1735">
        <v>44715</v>
      </c>
      <c r="J2925" s="1735"/>
      <c r="K2925" s="1736"/>
      <c r="L2925" s="1736"/>
      <c r="M2925" s="1736"/>
      <c r="N2925" s="1736"/>
      <c r="O2925" s="1736"/>
      <c r="P2925" s="1736"/>
      <c r="Q2925" s="1736"/>
      <c r="R2925" s="1736"/>
      <c r="S2925" s="1736"/>
      <c r="T2925" s="1736"/>
      <c r="U2925" s="1736"/>
      <c r="V2925" s="1736"/>
      <c r="W2925" s="1736"/>
      <c r="X2925" s="1736"/>
      <c r="Y2925" s="1736"/>
      <c r="Z2925" s="1736"/>
      <c r="AA2925" s="1736"/>
      <c r="AB2925" s="1736"/>
      <c r="AC2925" s="1507">
        <f t="shared" si="1025"/>
        <v>20</v>
      </c>
      <c r="AD2925" s="1508">
        <f t="shared" si="1026"/>
        <v>0</v>
      </c>
      <c r="AE2925" s="14">
        <f t="shared" si="1027"/>
        <v>-1500.5666666666666</v>
      </c>
      <c r="AF2925" s="14">
        <f t="shared" si="1028"/>
        <v>0</v>
      </c>
      <c r="AG2925" s="14" t="e">
        <f t="shared" si="1029"/>
        <v>#DIV/0!</v>
      </c>
      <c r="AH2925" s="14" t="e">
        <f t="shared" si="1030"/>
        <v>#DIV/0!</v>
      </c>
      <c r="AI2925" s="14">
        <f t="shared" si="1031"/>
        <v>20</v>
      </c>
      <c r="AJ2925" s="1740"/>
    </row>
    <row r="2926" spans="1:36" ht="15.75" customHeight="1">
      <c r="A2926" s="1731">
        <v>71</v>
      </c>
      <c r="B2926" s="1831" t="s">
        <v>3503</v>
      </c>
      <c r="C2926" s="1828" t="s">
        <v>66</v>
      </c>
      <c r="D2926" s="1829">
        <v>2</v>
      </c>
      <c r="E2926" s="1736">
        <v>40</v>
      </c>
      <c r="F2926" s="1830">
        <f t="shared" si="1023"/>
        <v>80</v>
      </c>
      <c r="G2926" s="1736"/>
      <c r="H2926" s="1830">
        <f t="shared" si="1024"/>
        <v>0</v>
      </c>
      <c r="I2926" s="1735">
        <v>44727</v>
      </c>
      <c r="J2926" s="1735"/>
      <c r="K2926" s="1736"/>
      <c r="L2926" s="1736">
        <v>380</v>
      </c>
      <c r="M2926" s="1735">
        <v>44708</v>
      </c>
      <c r="N2926" s="1736"/>
      <c r="O2926" s="1736"/>
      <c r="P2926" s="1736"/>
      <c r="Q2926" s="1736"/>
      <c r="R2926" s="1736"/>
      <c r="S2926" s="1736"/>
      <c r="T2926" s="1736"/>
      <c r="U2926" s="1736"/>
      <c r="V2926" s="1736"/>
      <c r="W2926" s="1736"/>
      <c r="X2926" s="1736"/>
      <c r="Y2926" s="1736"/>
      <c r="Z2926" s="1736"/>
      <c r="AA2926" s="1736"/>
      <c r="AB2926" s="1736"/>
      <c r="AC2926" s="1507">
        <f t="shared" si="1025"/>
        <v>40</v>
      </c>
      <c r="AD2926" s="1508">
        <f t="shared" si="1026"/>
        <v>80</v>
      </c>
      <c r="AE2926" s="14">
        <f t="shared" si="1027"/>
        <v>-1500.5666666666666</v>
      </c>
      <c r="AF2926" s="14">
        <f t="shared" si="1028"/>
        <v>0</v>
      </c>
      <c r="AG2926" s="14" t="e">
        <f t="shared" si="1029"/>
        <v>#DIV/0!</v>
      </c>
      <c r="AH2926" s="14" t="e">
        <f t="shared" si="1030"/>
        <v>#DIV/0!</v>
      </c>
      <c r="AI2926" s="14">
        <f t="shared" si="1031"/>
        <v>40</v>
      </c>
      <c r="AJ2926" s="1740"/>
    </row>
    <row r="2927" spans="1:36" ht="15.75" customHeight="1">
      <c r="A2927" s="1731">
        <v>72</v>
      </c>
      <c r="B2927" s="1831" t="s">
        <v>3504</v>
      </c>
      <c r="C2927" s="1828" t="s">
        <v>3505</v>
      </c>
      <c r="D2927" s="1829">
        <v>5</v>
      </c>
      <c r="E2927" s="1736">
        <v>50</v>
      </c>
      <c r="F2927" s="1830">
        <f t="shared" si="1023"/>
        <v>250</v>
      </c>
      <c r="G2927" s="1736"/>
      <c r="H2927" s="1830">
        <f t="shared" si="1024"/>
        <v>0</v>
      </c>
      <c r="I2927" s="1735">
        <v>44727</v>
      </c>
      <c r="J2927" s="1735"/>
      <c r="K2927" s="1736"/>
      <c r="L2927" s="1736">
        <v>380</v>
      </c>
      <c r="M2927" s="1735">
        <v>44708</v>
      </c>
      <c r="N2927" s="1736"/>
      <c r="O2927" s="1736">
        <v>2</v>
      </c>
      <c r="P2927" s="1736"/>
      <c r="Q2927" s="1736"/>
      <c r="R2927" s="1736"/>
      <c r="S2927" s="1736"/>
      <c r="T2927" s="1736"/>
      <c r="U2927" s="1736"/>
      <c r="V2927" s="1736"/>
      <c r="W2927" s="1736"/>
      <c r="X2927" s="1736"/>
      <c r="Y2927" s="1736"/>
      <c r="Z2927" s="1736"/>
      <c r="AA2927" s="1736"/>
      <c r="AB2927" s="1736"/>
      <c r="AC2927" s="1507">
        <f t="shared" si="1025"/>
        <v>48</v>
      </c>
      <c r="AD2927" s="1508">
        <f t="shared" si="1026"/>
        <v>240</v>
      </c>
      <c r="AE2927" s="14">
        <f t="shared" si="1027"/>
        <v>-1500.5666666666666</v>
      </c>
      <c r="AF2927" s="14">
        <f t="shared" si="1028"/>
        <v>0.66666666666666663</v>
      </c>
      <c r="AG2927" s="14">
        <f t="shared" si="1029"/>
        <v>72</v>
      </c>
      <c r="AH2927" s="14">
        <f t="shared" si="1030"/>
        <v>1572.5666666666666</v>
      </c>
      <c r="AI2927" s="14">
        <f t="shared" si="1031"/>
        <v>1048.3777777777777</v>
      </c>
      <c r="AJ2927" s="1740"/>
    </row>
    <row r="2928" spans="1:36" ht="15.75">
      <c r="A2928" s="1731">
        <v>73</v>
      </c>
      <c r="B2928" s="1831" t="s">
        <v>6465</v>
      </c>
      <c r="C2928" s="1828" t="s">
        <v>176</v>
      </c>
      <c r="D2928" s="1829">
        <v>0</v>
      </c>
      <c r="E2928" s="1736">
        <v>300</v>
      </c>
      <c r="F2928" s="1830">
        <f t="shared" si="1023"/>
        <v>0</v>
      </c>
      <c r="G2928" s="1736"/>
      <c r="H2928" s="1830">
        <f t="shared" si="1024"/>
        <v>0</v>
      </c>
      <c r="I2928" s="1735">
        <v>44875</v>
      </c>
      <c r="J2928" s="1735">
        <v>46296</v>
      </c>
      <c r="K2928" s="1736"/>
      <c r="L2928" s="1736"/>
      <c r="M2928" s="1736"/>
      <c r="N2928" s="1736"/>
      <c r="O2928" s="1736"/>
      <c r="P2928" s="1736"/>
      <c r="Q2928" s="1736"/>
      <c r="R2928" s="1736"/>
      <c r="S2928" s="1736"/>
      <c r="T2928" s="1736"/>
      <c r="U2928" s="1736"/>
      <c r="V2928" s="1736"/>
      <c r="W2928" s="1736"/>
      <c r="X2928" s="1736"/>
      <c r="Y2928" s="1736"/>
      <c r="Z2928" s="1736"/>
      <c r="AA2928" s="1736"/>
      <c r="AB2928" s="1736"/>
      <c r="AC2928" s="1507">
        <f t="shared" si="1025"/>
        <v>300</v>
      </c>
      <c r="AD2928" s="1508">
        <f t="shared" si="1026"/>
        <v>0</v>
      </c>
      <c r="AE2928" s="14">
        <f t="shared" si="1027"/>
        <v>42.633333333333333</v>
      </c>
      <c r="AF2928" s="14">
        <f t="shared" si="1028"/>
        <v>0</v>
      </c>
      <c r="AG2928" s="14" t="e">
        <f t="shared" si="1029"/>
        <v>#DIV/0!</v>
      </c>
      <c r="AH2928" s="14" t="e">
        <f t="shared" si="1030"/>
        <v>#DIV/0!</v>
      </c>
      <c r="AI2928" s="14">
        <f t="shared" si="1031"/>
        <v>300</v>
      </c>
      <c r="AJ2928" s="1740"/>
    </row>
    <row r="2929" spans="1:36" ht="15.75">
      <c r="A2929" s="1731">
        <v>74</v>
      </c>
      <c r="B2929" s="1831" t="s">
        <v>6466</v>
      </c>
      <c r="C2929" s="1828" t="s">
        <v>176</v>
      </c>
      <c r="D2929" s="1829">
        <v>0</v>
      </c>
      <c r="E2929" s="1736">
        <v>70</v>
      </c>
      <c r="F2929" s="1830">
        <f t="shared" si="1023"/>
        <v>0</v>
      </c>
      <c r="G2929" s="1736"/>
      <c r="H2929" s="1830">
        <f t="shared" si="1024"/>
        <v>0</v>
      </c>
      <c r="I2929" s="1735">
        <v>44875</v>
      </c>
      <c r="J2929" s="1735">
        <v>46054</v>
      </c>
      <c r="K2929" s="1736"/>
      <c r="L2929" s="1736"/>
      <c r="M2929" s="1736"/>
      <c r="N2929" s="1736"/>
      <c r="O2929" s="1736"/>
      <c r="P2929" s="1736">
        <v>5</v>
      </c>
      <c r="Q2929" s="1736"/>
      <c r="R2929" s="1736"/>
      <c r="S2929" s="1736"/>
      <c r="T2929" s="1736"/>
      <c r="U2929" s="1736"/>
      <c r="V2929" s="1736"/>
      <c r="W2929" s="1736"/>
      <c r="X2929" s="1736"/>
      <c r="Y2929" s="1736"/>
      <c r="Z2929" s="1736"/>
      <c r="AA2929" s="1736"/>
      <c r="AB2929" s="1736"/>
      <c r="AC2929" s="1507">
        <f t="shared" si="1025"/>
        <v>65</v>
      </c>
      <c r="AD2929" s="1508">
        <f t="shared" si="1026"/>
        <v>0</v>
      </c>
      <c r="AE2929" s="14">
        <f t="shared" si="1027"/>
        <v>34.56666666666667</v>
      </c>
      <c r="AF2929" s="14">
        <f t="shared" si="1028"/>
        <v>1.6666666666666667</v>
      </c>
      <c r="AG2929" s="14">
        <f t="shared" si="1029"/>
        <v>39</v>
      </c>
      <c r="AH2929" s="14">
        <f t="shared" si="1030"/>
        <v>4.43333333333333</v>
      </c>
      <c r="AI2929" s="14">
        <f t="shared" si="1031"/>
        <v>7.3888888888888786</v>
      </c>
      <c r="AJ2929" s="1740"/>
    </row>
    <row r="2930" spans="1:36" ht="30">
      <c r="A2930" s="1731">
        <v>77</v>
      </c>
      <c r="B2930" s="1834" t="s">
        <v>5337</v>
      </c>
      <c r="C2930" s="1828" t="s">
        <v>181</v>
      </c>
      <c r="D2930" s="80">
        <v>29.503540000000001</v>
      </c>
      <c r="E2930" s="1736">
        <v>38</v>
      </c>
      <c r="F2930" s="1830">
        <f t="shared" si="1023"/>
        <v>1121.1345200000001</v>
      </c>
      <c r="G2930" s="1736"/>
      <c r="H2930" s="1830">
        <f t="shared" si="1024"/>
        <v>0</v>
      </c>
      <c r="I2930" s="1735">
        <v>44837</v>
      </c>
      <c r="J2930" s="1735"/>
      <c r="K2930" s="1736"/>
      <c r="L2930" s="1736">
        <v>830</v>
      </c>
      <c r="M2930" s="1735">
        <v>44834</v>
      </c>
      <c r="N2930" s="1736"/>
      <c r="O2930" s="1736">
        <v>4</v>
      </c>
      <c r="P2930" s="1736">
        <v>4</v>
      </c>
      <c r="Q2930" s="1736"/>
      <c r="R2930" s="1736"/>
      <c r="S2930" s="1736"/>
      <c r="T2930" s="1736"/>
      <c r="U2930" s="1736"/>
      <c r="V2930" s="1736"/>
      <c r="W2930" s="1736"/>
      <c r="X2930" s="1736"/>
      <c r="Y2930" s="1736"/>
      <c r="Z2930" s="1832"/>
      <c r="AA2930" s="1736"/>
      <c r="AB2930" s="1736"/>
      <c r="AC2930" s="1507">
        <f t="shared" si="1025"/>
        <v>30</v>
      </c>
      <c r="AD2930" s="1508">
        <f t="shared" si="1026"/>
        <v>885.10620000000006</v>
      </c>
      <c r="AE2930" s="14">
        <f t="shared" si="1027"/>
        <v>-1500.5666666666666</v>
      </c>
      <c r="AF2930" s="14">
        <f t="shared" si="1028"/>
        <v>2.6666666666666665</v>
      </c>
      <c r="AG2930" s="14">
        <f t="shared" si="1029"/>
        <v>11.25</v>
      </c>
      <c r="AH2930" s="14">
        <f t="shared" si="1030"/>
        <v>1511.8166666666666</v>
      </c>
      <c r="AI2930" s="14">
        <f t="shared" si="1031"/>
        <v>4031.5111111111109</v>
      </c>
      <c r="AJ2930" s="1740"/>
    </row>
    <row r="2931" spans="1:36" ht="30">
      <c r="A2931" s="1731">
        <v>78</v>
      </c>
      <c r="B2931" s="1834" t="s">
        <v>5337</v>
      </c>
      <c r="C2931" s="1828" t="s">
        <v>181</v>
      </c>
      <c r="D2931" s="80">
        <v>33.584600000000002</v>
      </c>
      <c r="E2931" s="1736"/>
      <c r="F2931" s="1830">
        <f t="shared" si="1023"/>
        <v>0</v>
      </c>
      <c r="G2931" s="1736">
        <v>1</v>
      </c>
      <c r="H2931" s="1830">
        <f t="shared" si="1024"/>
        <v>33.584600000000002</v>
      </c>
      <c r="I2931" s="1735">
        <v>45007</v>
      </c>
      <c r="J2931" s="1735"/>
      <c r="K2931" s="1736"/>
      <c r="L2931" s="1736"/>
      <c r="M2931" s="1735"/>
      <c r="N2931" s="1736"/>
      <c r="O2931" s="1736"/>
      <c r="P2931" s="1736"/>
      <c r="Q2931" s="1736"/>
      <c r="R2931" s="1736"/>
      <c r="S2931" s="1736"/>
      <c r="T2931" s="1736"/>
      <c r="U2931" s="1736"/>
      <c r="V2931" s="1736"/>
      <c r="W2931" s="1736"/>
      <c r="X2931" s="1736"/>
      <c r="Y2931" s="1736"/>
      <c r="Z2931" s="1832"/>
      <c r="AA2931" s="1736"/>
      <c r="AB2931" s="1736"/>
      <c r="AC2931" s="1507">
        <f t="shared" si="1025"/>
        <v>1</v>
      </c>
      <c r="AD2931" s="1508">
        <f t="shared" si="1026"/>
        <v>33.584600000000002</v>
      </c>
      <c r="AE2931" s="14">
        <f t="shared" si="1027"/>
        <v>-1500.5666666666666</v>
      </c>
      <c r="AF2931" s="14">
        <f t="shared" si="1028"/>
        <v>0</v>
      </c>
      <c r="AG2931" s="14" t="e">
        <f t="shared" si="1029"/>
        <v>#DIV/0!</v>
      </c>
      <c r="AH2931" s="14" t="e">
        <f t="shared" si="1030"/>
        <v>#DIV/0!</v>
      </c>
      <c r="AI2931" s="14">
        <f t="shared" si="1031"/>
        <v>1</v>
      </c>
      <c r="AJ2931" s="1740"/>
    </row>
    <row r="2932" spans="1:36" ht="15.75">
      <c r="A2932" s="1731">
        <v>79</v>
      </c>
      <c r="B2932" s="1831" t="s">
        <v>5275</v>
      </c>
      <c r="C2932" s="1828" t="s">
        <v>66</v>
      </c>
      <c r="D2932" s="1829">
        <v>13776.25</v>
      </c>
      <c r="E2932" s="1736">
        <v>6</v>
      </c>
      <c r="F2932" s="1830">
        <f t="shared" si="1023"/>
        <v>82657.5</v>
      </c>
      <c r="G2932" s="1736"/>
      <c r="H2932" s="1830">
        <f t="shared" si="1024"/>
        <v>0</v>
      </c>
      <c r="I2932" s="1735">
        <v>44831</v>
      </c>
      <c r="J2932" s="1735"/>
      <c r="K2932" s="1736"/>
      <c r="L2932" s="1736">
        <v>788</v>
      </c>
      <c r="M2932" s="1735">
        <v>44824</v>
      </c>
      <c r="N2932" s="1736"/>
      <c r="O2932" s="1736"/>
      <c r="P2932" s="1736"/>
      <c r="Q2932" s="1736"/>
      <c r="R2932" s="1736"/>
      <c r="S2932" s="1736"/>
      <c r="T2932" s="1736"/>
      <c r="U2932" s="1736"/>
      <c r="V2932" s="1736"/>
      <c r="W2932" s="1736"/>
      <c r="X2932" s="1736"/>
      <c r="Y2932" s="1736"/>
      <c r="Z2932" s="1736"/>
      <c r="AA2932" s="1736"/>
      <c r="AB2932" s="1736"/>
      <c r="AC2932" s="1507">
        <f t="shared" si="1025"/>
        <v>6</v>
      </c>
      <c r="AD2932" s="1508">
        <f t="shared" si="1026"/>
        <v>82657.5</v>
      </c>
      <c r="AE2932" s="14">
        <f t="shared" si="1027"/>
        <v>-1500.5666666666666</v>
      </c>
      <c r="AF2932" s="14">
        <f t="shared" si="1028"/>
        <v>0</v>
      </c>
      <c r="AG2932" s="14" t="e">
        <f t="shared" si="1029"/>
        <v>#DIV/0!</v>
      </c>
      <c r="AH2932" s="14" t="e">
        <f t="shared" si="1030"/>
        <v>#DIV/0!</v>
      </c>
      <c r="AI2932" s="14">
        <f t="shared" si="1031"/>
        <v>6</v>
      </c>
      <c r="AJ2932" s="1740"/>
    </row>
    <row r="2933" spans="1:36" ht="15.75">
      <c r="A2933" s="1731">
        <v>80</v>
      </c>
      <c r="B2933" s="1831" t="s">
        <v>9571</v>
      </c>
      <c r="C2933" s="1828" t="s">
        <v>65</v>
      </c>
      <c r="D2933" s="80">
        <v>227.48</v>
      </c>
      <c r="E2933" s="1736">
        <v>148</v>
      </c>
      <c r="F2933" s="1830">
        <f t="shared" si="1023"/>
        <v>33667.040000000001</v>
      </c>
      <c r="G2933" s="1736"/>
      <c r="H2933" s="1830">
        <f t="shared" si="1024"/>
        <v>0</v>
      </c>
      <c r="I2933" s="1735">
        <v>44873</v>
      </c>
      <c r="J2933" s="1735">
        <v>45181</v>
      </c>
      <c r="K2933" s="1736"/>
      <c r="L2933" s="1736">
        <v>960</v>
      </c>
      <c r="M2933" s="1735">
        <v>44875</v>
      </c>
      <c r="N2933" s="1736">
        <v>5</v>
      </c>
      <c r="O2933" s="1736">
        <v>8</v>
      </c>
      <c r="P2933" s="1736">
        <v>7</v>
      </c>
      <c r="Q2933" s="1736"/>
      <c r="R2933" s="1736"/>
      <c r="S2933" s="1736"/>
      <c r="T2933" s="1736"/>
      <c r="U2933" s="1736"/>
      <c r="V2933" s="1736"/>
      <c r="W2933" s="1736"/>
      <c r="X2933" s="1736"/>
      <c r="Y2933" s="1736"/>
      <c r="Z2933" s="1736"/>
      <c r="AA2933" s="1736"/>
      <c r="AB2933" s="1736"/>
      <c r="AC2933" s="1507">
        <f t="shared" si="1025"/>
        <v>128</v>
      </c>
      <c r="AD2933" s="1508">
        <f t="shared" si="1026"/>
        <v>29117.439999999999</v>
      </c>
      <c r="AE2933" s="14">
        <f t="shared" si="1027"/>
        <v>5.4666666666666668</v>
      </c>
      <c r="AF2933" s="14">
        <f t="shared" si="1028"/>
        <v>6.666666666666667</v>
      </c>
      <c r="AG2933" s="14">
        <f t="shared" si="1029"/>
        <v>19.2</v>
      </c>
      <c r="AH2933" s="14">
        <f t="shared" si="1030"/>
        <v>13.733333333333333</v>
      </c>
      <c r="AI2933" s="14">
        <f t="shared" si="1031"/>
        <v>91.555555555555543</v>
      </c>
      <c r="AJ2933" s="1740"/>
    </row>
    <row r="2934" spans="1:36" ht="15.75">
      <c r="A2934" s="1731">
        <v>81</v>
      </c>
      <c r="B2934" s="1831" t="s">
        <v>3506</v>
      </c>
      <c r="C2934" s="1828" t="s">
        <v>66</v>
      </c>
      <c r="D2934" s="1835">
        <v>1</v>
      </c>
      <c r="E2934" s="1736">
        <v>44</v>
      </c>
      <c r="F2934" s="1830">
        <f t="shared" si="1023"/>
        <v>44</v>
      </c>
      <c r="G2934" s="1736"/>
      <c r="H2934" s="1830">
        <f t="shared" si="1024"/>
        <v>0</v>
      </c>
      <c r="I2934" s="1735">
        <v>44727</v>
      </c>
      <c r="J2934" s="1735"/>
      <c r="K2934" s="1736"/>
      <c r="L2934" s="1736">
        <v>380</v>
      </c>
      <c r="M2934" s="1735">
        <v>44708</v>
      </c>
      <c r="N2934" s="1736"/>
      <c r="O2934" s="1736"/>
      <c r="P2934" s="1736"/>
      <c r="Q2934" s="1736"/>
      <c r="R2934" s="1736"/>
      <c r="S2934" s="1736"/>
      <c r="T2934" s="1736"/>
      <c r="U2934" s="1736"/>
      <c r="V2934" s="1736"/>
      <c r="W2934" s="1736"/>
      <c r="X2934" s="1736"/>
      <c r="Y2934" s="1736"/>
      <c r="Z2934" s="1736"/>
      <c r="AA2934" s="1736"/>
      <c r="AB2934" s="1736"/>
      <c r="AC2934" s="1507">
        <f t="shared" si="1025"/>
        <v>44</v>
      </c>
      <c r="AD2934" s="1508">
        <f t="shared" si="1026"/>
        <v>44</v>
      </c>
      <c r="AE2934" s="14">
        <f t="shared" si="1027"/>
        <v>-1500.5666666666666</v>
      </c>
      <c r="AF2934" s="14">
        <f t="shared" si="1028"/>
        <v>0</v>
      </c>
      <c r="AG2934" s="14" t="e">
        <f t="shared" si="1029"/>
        <v>#DIV/0!</v>
      </c>
      <c r="AH2934" s="14" t="e">
        <f t="shared" si="1030"/>
        <v>#DIV/0!</v>
      </c>
      <c r="AI2934" s="14">
        <f t="shared" si="1031"/>
        <v>44</v>
      </c>
      <c r="AJ2934" s="1740"/>
    </row>
    <row r="2935" spans="1:36" ht="15.75">
      <c r="A2935" s="1731">
        <v>82</v>
      </c>
      <c r="B2935" s="1831" t="s">
        <v>6467</v>
      </c>
      <c r="C2935" s="1828" t="s">
        <v>66</v>
      </c>
      <c r="D2935" s="1829">
        <v>0</v>
      </c>
      <c r="E2935" s="1736">
        <v>140</v>
      </c>
      <c r="F2935" s="1830">
        <f t="shared" si="1023"/>
        <v>0</v>
      </c>
      <c r="G2935" s="1736"/>
      <c r="H2935" s="1830">
        <f t="shared" si="1024"/>
        <v>0</v>
      </c>
      <c r="I2935" s="1735">
        <v>44875</v>
      </c>
      <c r="J2935" s="1735"/>
      <c r="K2935" s="1736"/>
      <c r="L2935" s="1736"/>
      <c r="M2935" s="1736"/>
      <c r="N2935" s="1736"/>
      <c r="O2935" s="1736"/>
      <c r="P2935" s="1736">
        <v>5</v>
      </c>
      <c r="Q2935" s="1736"/>
      <c r="R2935" s="1736"/>
      <c r="S2935" s="1736"/>
      <c r="T2935" s="1736"/>
      <c r="U2935" s="1736"/>
      <c r="V2935" s="1736"/>
      <c r="W2935" s="1736"/>
      <c r="X2935" s="1736"/>
      <c r="Y2935" s="1736"/>
      <c r="Z2935" s="1736"/>
      <c r="AA2935" s="1736"/>
      <c r="AB2935" s="1736"/>
      <c r="AC2935" s="1507">
        <f t="shared" si="1025"/>
        <v>135</v>
      </c>
      <c r="AD2935" s="1508">
        <f t="shared" si="1026"/>
        <v>0</v>
      </c>
      <c r="AE2935" s="14">
        <f t="shared" si="1027"/>
        <v>-1500.5666666666666</v>
      </c>
      <c r="AF2935" s="14">
        <f t="shared" si="1028"/>
        <v>1.6666666666666667</v>
      </c>
      <c r="AG2935" s="14">
        <f t="shared" si="1029"/>
        <v>81</v>
      </c>
      <c r="AH2935" s="14">
        <f t="shared" si="1030"/>
        <v>1581.5666666666666</v>
      </c>
      <c r="AI2935" s="14">
        <f t="shared" si="1031"/>
        <v>2635.9444444444443</v>
      </c>
      <c r="AJ2935" s="1740"/>
    </row>
    <row r="2936" spans="1:36" ht="15.75">
      <c r="A2936" s="1731">
        <v>83</v>
      </c>
      <c r="B2936" s="1831" t="s">
        <v>6468</v>
      </c>
      <c r="C2936" s="1828" t="s">
        <v>66</v>
      </c>
      <c r="D2936" s="1829">
        <v>0</v>
      </c>
      <c r="E2936" s="1736">
        <v>500</v>
      </c>
      <c r="F2936" s="1830">
        <f t="shared" si="1023"/>
        <v>0</v>
      </c>
      <c r="G2936" s="1736"/>
      <c r="H2936" s="1830">
        <f t="shared" si="1024"/>
        <v>0</v>
      </c>
      <c r="I2936" s="1735">
        <v>44875</v>
      </c>
      <c r="J2936" s="1735"/>
      <c r="K2936" s="1736"/>
      <c r="L2936" s="1736"/>
      <c r="M2936" s="1736"/>
      <c r="N2936" s="1736"/>
      <c r="O2936" s="1736"/>
      <c r="P2936" s="1736"/>
      <c r="Q2936" s="1736"/>
      <c r="R2936" s="1736"/>
      <c r="S2936" s="1736"/>
      <c r="T2936" s="1736"/>
      <c r="U2936" s="1736"/>
      <c r="V2936" s="1736"/>
      <c r="W2936" s="1736"/>
      <c r="X2936" s="1736"/>
      <c r="Y2936" s="1736"/>
      <c r="Z2936" s="1736"/>
      <c r="AA2936" s="1736"/>
      <c r="AB2936" s="1736"/>
      <c r="AC2936" s="1507">
        <f t="shared" si="1025"/>
        <v>500</v>
      </c>
      <c r="AD2936" s="1508">
        <f t="shared" si="1026"/>
        <v>0</v>
      </c>
      <c r="AE2936" s="14">
        <f t="shared" si="1027"/>
        <v>-1500.5666666666666</v>
      </c>
      <c r="AF2936" s="14">
        <f t="shared" si="1028"/>
        <v>0</v>
      </c>
      <c r="AG2936" s="14" t="e">
        <f t="shared" si="1029"/>
        <v>#DIV/0!</v>
      </c>
      <c r="AH2936" s="14" t="e">
        <f t="shared" si="1030"/>
        <v>#DIV/0!</v>
      </c>
      <c r="AI2936" s="14">
        <f t="shared" si="1031"/>
        <v>500</v>
      </c>
      <c r="AJ2936" s="1740"/>
    </row>
    <row r="2937" spans="1:36" ht="15.75">
      <c r="A2937" s="1731">
        <v>84</v>
      </c>
      <c r="B2937" s="1831" t="s">
        <v>3507</v>
      </c>
      <c r="C2937" s="1828" t="s">
        <v>66</v>
      </c>
      <c r="D2937" s="1835">
        <v>1</v>
      </c>
      <c r="E2937" s="1736">
        <v>9</v>
      </c>
      <c r="F2937" s="1830">
        <f t="shared" si="1023"/>
        <v>9</v>
      </c>
      <c r="G2937" s="1736"/>
      <c r="H2937" s="1830">
        <f t="shared" si="1024"/>
        <v>0</v>
      </c>
      <c r="I2937" s="1735">
        <v>44727</v>
      </c>
      <c r="J2937" s="1735"/>
      <c r="K2937" s="1736"/>
      <c r="L2937" s="1736">
        <v>380</v>
      </c>
      <c r="M2937" s="1735">
        <v>44708</v>
      </c>
      <c r="N2937" s="1736"/>
      <c r="O2937" s="1736">
        <v>4</v>
      </c>
      <c r="P2937" s="1736"/>
      <c r="Q2937" s="1736"/>
      <c r="R2937" s="1736"/>
      <c r="S2937" s="1736"/>
      <c r="T2937" s="1736"/>
      <c r="U2937" s="1736"/>
      <c r="V2937" s="1736"/>
      <c r="W2937" s="1736"/>
      <c r="X2937" s="1736"/>
      <c r="Y2937" s="1736"/>
      <c r="Z2937" s="1736"/>
      <c r="AA2937" s="1736"/>
      <c r="AB2937" s="1736"/>
      <c r="AC2937" s="1507">
        <f t="shared" si="1025"/>
        <v>5</v>
      </c>
      <c r="AD2937" s="1508">
        <f t="shared" si="1026"/>
        <v>5</v>
      </c>
      <c r="AE2937" s="14">
        <f t="shared" si="1027"/>
        <v>-1500.5666666666666</v>
      </c>
      <c r="AF2937" s="14">
        <f t="shared" si="1028"/>
        <v>1.3333333333333333</v>
      </c>
      <c r="AG2937" s="14">
        <f t="shared" si="1029"/>
        <v>3.75</v>
      </c>
      <c r="AH2937" s="14">
        <f t="shared" si="1030"/>
        <v>1504.3166666666666</v>
      </c>
      <c r="AI2937" s="14">
        <f t="shared" si="1031"/>
        <v>2005.7555555555555</v>
      </c>
      <c r="AJ2937" s="1740"/>
    </row>
    <row r="2938" spans="1:36" ht="15.75">
      <c r="A2938" s="1731">
        <v>85</v>
      </c>
      <c r="B2938" s="1831" t="s">
        <v>3508</v>
      </c>
      <c r="C2938" s="1828" t="s">
        <v>66</v>
      </c>
      <c r="D2938" s="1835">
        <v>1</v>
      </c>
      <c r="E2938" s="1736">
        <v>5</v>
      </c>
      <c r="F2938" s="1830">
        <f t="shared" si="1023"/>
        <v>5</v>
      </c>
      <c r="G2938" s="1736"/>
      <c r="H2938" s="1830">
        <f t="shared" si="1024"/>
        <v>0</v>
      </c>
      <c r="I2938" s="1735">
        <v>44727</v>
      </c>
      <c r="J2938" s="1735"/>
      <c r="K2938" s="1736"/>
      <c r="L2938" s="1736">
        <v>380</v>
      </c>
      <c r="M2938" s="1735">
        <v>44708</v>
      </c>
      <c r="N2938" s="1736">
        <v>2</v>
      </c>
      <c r="O2938" s="1736"/>
      <c r="P2938" s="1736"/>
      <c r="Q2938" s="1736"/>
      <c r="R2938" s="1736"/>
      <c r="S2938" s="1736"/>
      <c r="T2938" s="1736"/>
      <c r="U2938" s="1736"/>
      <c r="V2938" s="1736"/>
      <c r="W2938" s="1736"/>
      <c r="X2938" s="1736"/>
      <c r="Y2938" s="1736"/>
      <c r="Z2938" s="1736"/>
      <c r="AA2938" s="1736"/>
      <c r="AB2938" s="1736"/>
      <c r="AC2938" s="1507">
        <f t="shared" si="1025"/>
        <v>3</v>
      </c>
      <c r="AD2938" s="1508">
        <f t="shared" si="1026"/>
        <v>3</v>
      </c>
      <c r="AE2938" s="14">
        <f t="shared" si="1027"/>
        <v>-1500.5666666666666</v>
      </c>
      <c r="AF2938" s="14">
        <f t="shared" si="1028"/>
        <v>0.66666666666666663</v>
      </c>
      <c r="AG2938" s="14">
        <f t="shared" si="1029"/>
        <v>4.5</v>
      </c>
      <c r="AH2938" s="14">
        <f t="shared" si="1030"/>
        <v>1505.0666666666666</v>
      </c>
      <c r="AI2938" s="14">
        <f t="shared" si="1031"/>
        <v>1003.3777777777777</v>
      </c>
      <c r="AJ2938" s="1740"/>
    </row>
    <row r="2939" spans="1:36" ht="15.75">
      <c r="A2939" s="1731">
        <v>86</v>
      </c>
      <c r="B2939" s="1831" t="s">
        <v>3509</v>
      </c>
      <c r="C2939" s="1828" t="s">
        <v>66</v>
      </c>
      <c r="D2939" s="1835">
        <v>2.5</v>
      </c>
      <c r="E2939" s="1736">
        <v>5</v>
      </c>
      <c r="F2939" s="1830">
        <f t="shared" si="1023"/>
        <v>12.5</v>
      </c>
      <c r="G2939" s="1736"/>
      <c r="H2939" s="1830">
        <f t="shared" si="1024"/>
        <v>0</v>
      </c>
      <c r="I2939" s="1735">
        <v>44727</v>
      </c>
      <c r="J2939" s="1735"/>
      <c r="K2939" s="1736"/>
      <c r="L2939" s="1736">
        <v>380</v>
      </c>
      <c r="M2939" s="1735">
        <v>44708</v>
      </c>
      <c r="N2939" s="1736"/>
      <c r="O2939" s="1736"/>
      <c r="P2939" s="1736"/>
      <c r="Q2939" s="1736"/>
      <c r="R2939" s="1736"/>
      <c r="S2939" s="1736"/>
      <c r="T2939" s="1736"/>
      <c r="U2939" s="1736"/>
      <c r="V2939" s="1736"/>
      <c r="W2939" s="1736"/>
      <c r="X2939" s="1736"/>
      <c r="Y2939" s="1736"/>
      <c r="Z2939" s="1736"/>
      <c r="AA2939" s="1736"/>
      <c r="AB2939" s="1736"/>
      <c r="AC2939" s="1507">
        <f t="shared" si="1025"/>
        <v>5</v>
      </c>
      <c r="AD2939" s="1508">
        <f t="shared" si="1026"/>
        <v>12.5</v>
      </c>
      <c r="AE2939" s="14">
        <f t="shared" si="1027"/>
        <v>-1500.5666666666666</v>
      </c>
      <c r="AF2939" s="14">
        <f t="shared" si="1028"/>
        <v>0</v>
      </c>
      <c r="AG2939" s="14" t="e">
        <f t="shared" si="1029"/>
        <v>#DIV/0!</v>
      </c>
      <c r="AH2939" s="14" t="e">
        <f t="shared" si="1030"/>
        <v>#DIV/0!</v>
      </c>
      <c r="AI2939" s="14">
        <f t="shared" si="1031"/>
        <v>5</v>
      </c>
      <c r="AJ2939" s="1740"/>
    </row>
    <row r="2940" spans="1:36" ht="15.75">
      <c r="A2940" s="1731">
        <v>87</v>
      </c>
      <c r="B2940" s="1831" t="s">
        <v>3510</v>
      </c>
      <c r="C2940" s="1828" t="s">
        <v>66</v>
      </c>
      <c r="D2940" s="1835">
        <v>0.3</v>
      </c>
      <c r="E2940" s="1736">
        <v>50</v>
      </c>
      <c r="F2940" s="1830">
        <f t="shared" si="1023"/>
        <v>15</v>
      </c>
      <c r="G2940" s="1736"/>
      <c r="H2940" s="1830">
        <f t="shared" si="1024"/>
        <v>0</v>
      </c>
      <c r="I2940" s="1735">
        <v>44727</v>
      </c>
      <c r="J2940" s="1735"/>
      <c r="K2940" s="1736"/>
      <c r="L2940" s="1736">
        <v>380</v>
      </c>
      <c r="M2940" s="1735">
        <v>44708</v>
      </c>
      <c r="N2940" s="1736"/>
      <c r="O2940" s="1736">
        <v>10</v>
      </c>
      <c r="P2940" s="1736"/>
      <c r="Q2940" s="1736"/>
      <c r="R2940" s="1736"/>
      <c r="S2940" s="1736"/>
      <c r="T2940" s="1736"/>
      <c r="U2940" s="1736"/>
      <c r="V2940" s="1736"/>
      <c r="W2940" s="1736"/>
      <c r="X2940" s="1736"/>
      <c r="Y2940" s="1736"/>
      <c r="Z2940" s="1736"/>
      <c r="AA2940" s="1736"/>
      <c r="AB2940" s="1736"/>
      <c r="AC2940" s="1507">
        <f t="shared" si="1025"/>
        <v>40</v>
      </c>
      <c r="AD2940" s="1508">
        <f t="shared" si="1026"/>
        <v>12</v>
      </c>
      <c r="AE2940" s="14">
        <f t="shared" si="1027"/>
        <v>-1500.5666666666666</v>
      </c>
      <c r="AF2940" s="14">
        <f t="shared" si="1028"/>
        <v>3.3333333333333335</v>
      </c>
      <c r="AG2940" s="14">
        <f t="shared" si="1029"/>
        <v>12</v>
      </c>
      <c r="AH2940" s="14">
        <f t="shared" si="1030"/>
        <v>1512.5666666666666</v>
      </c>
      <c r="AI2940" s="14">
        <f t="shared" si="1031"/>
        <v>5041.8888888888887</v>
      </c>
      <c r="AJ2940" s="1740"/>
    </row>
    <row r="2941" spans="1:36" ht="15.75">
      <c r="A2941" s="1731">
        <v>88</v>
      </c>
      <c r="B2941" s="1831" t="s">
        <v>6469</v>
      </c>
      <c r="C2941" s="1828" t="s">
        <v>66</v>
      </c>
      <c r="D2941" s="1829">
        <v>0</v>
      </c>
      <c r="E2941" s="1736">
        <v>10</v>
      </c>
      <c r="F2941" s="1830">
        <f t="shared" si="1023"/>
        <v>0</v>
      </c>
      <c r="G2941" s="1736"/>
      <c r="H2941" s="1830">
        <f t="shared" si="1024"/>
        <v>0</v>
      </c>
      <c r="I2941" s="1735">
        <v>44875</v>
      </c>
      <c r="J2941" s="1735"/>
      <c r="K2941" s="1736"/>
      <c r="L2941" s="1736"/>
      <c r="M2941" s="1736"/>
      <c r="N2941" s="1736"/>
      <c r="O2941" s="1736"/>
      <c r="P2941" s="1736"/>
      <c r="Q2941" s="1736"/>
      <c r="R2941" s="1736"/>
      <c r="S2941" s="1736"/>
      <c r="T2941" s="1736"/>
      <c r="U2941" s="1736"/>
      <c r="V2941" s="1736"/>
      <c r="W2941" s="1736"/>
      <c r="X2941" s="1736"/>
      <c r="Y2941" s="1736"/>
      <c r="Z2941" s="1736"/>
      <c r="AA2941" s="1736"/>
      <c r="AB2941" s="1736"/>
      <c r="AC2941" s="1507">
        <f t="shared" si="1025"/>
        <v>10</v>
      </c>
      <c r="AD2941" s="1508">
        <f t="shared" si="1026"/>
        <v>0</v>
      </c>
      <c r="AE2941" s="14">
        <f t="shared" si="1027"/>
        <v>-1500.5666666666666</v>
      </c>
      <c r="AF2941" s="14">
        <f t="shared" si="1028"/>
        <v>0</v>
      </c>
      <c r="AG2941" s="14" t="e">
        <f t="shared" si="1029"/>
        <v>#DIV/0!</v>
      </c>
      <c r="AH2941" s="14" t="e">
        <f t="shared" si="1030"/>
        <v>#DIV/0!</v>
      </c>
      <c r="AI2941" s="14">
        <f t="shared" si="1031"/>
        <v>10</v>
      </c>
      <c r="AJ2941" s="1740"/>
    </row>
    <row r="2942" spans="1:36" ht="15.75">
      <c r="A2942" s="1731">
        <v>89</v>
      </c>
      <c r="B2942" s="1831" t="s">
        <v>6470</v>
      </c>
      <c r="C2942" s="1828" t="s">
        <v>66</v>
      </c>
      <c r="D2942" s="1829">
        <v>0</v>
      </c>
      <c r="E2942" s="1736">
        <v>10</v>
      </c>
      <c r="F2942" s="1830">
        <f t="shared" si="1023"/>
        <v>0</v>
      </c>
      <c r="G2942" s="1736"/>
      <c r="H2942" s="1830">
        <f t="shared" si="1024"/>
        <v>0</v>
      </c>
      <c r="I2942" s="1735">
        <v>44875</v>
      </c>
      <c r="J2942" s="1735"/>
      <c r="K2942" s="1736"/>
      <c r="L2942" s="1736"/>
      <c r="M2942" s="1736"/>
      <c r="N2942" s="1736"/>
      <c r="O2942" s="1736"/>
      <c r="P2942" s="1736"/>
      <c r="Q2942" s="1736"/>
      <c r="R2942" s="1736"/>
      <c r="S2942" s="1736"/>
      <c r="T2942" s="1736"/>
      <c r="U2942" s="1736"/>
      <c r="V2942" s="1736"/>
      <c r="W2942" s="1736"/>
      <c r="X2942" s="1736"/>
      <c r="Y2942" s="1736"/>
      <c r="Z2942" s="1736"/>
      <c r="AA2942" s="1736"/>
      <c r="AB2942" s="1736"/>
      <c r="AC2942" s="1507">
        <f t="shared" si="1025"/>
        <v>10</v>
      </c>
      <c r="AD2942" s="1508">
        <f t="shared" si="1026"/>
        <v>0</v>
      </c>
      <c r="AE2942" s="14">
        <f t="shared" si="1027"/>
        <v>-1500.5666666666666</v>
      </c>
      <c r="AF2942" s="14">
        <f t="shared" si="1028"/>
        <v>0</v>
      </c>
      <c r="AG2942" s="14" t="e">
        <f t="shared" si="1029"/>
        <v>#DIV/0!</v>
      </c>
      <c r="AH2942" s="14" t="e">
        <f t="shared" si="1030"/>
        <v>#DIV/0!</v>
      </c>
      <c r="AI2942" s="14">
        <f t="shared" si="1031"/>
        <v>10</v>
      </c>
      <c r="AJ2942" s="1740"/>
    </row>
    <row r="2943" spans="1:36" ht="15.75">
      <c r="A2943" s="1731">
        <v>90</v>
      </c>
      <c r="B2943" s="1831" t="s">
        <v>6471</v>
      </c>
      <c r="C2943" s="1828" t="s">
        <v>176</v>
      </c>
      <c r="D2943" s="1829">
        <v>0</v>
      </c>
      <c r="E2943" s="1736">
        <v>3</v>
      </c>
      <c r="F2943" s="1830">
        <f t="shared" si="1023"/>
        <v>0</v>
      </c>
      <c r="G2943" s="1736"/>
      <c r="H2943" s="1830">
        <f t="shared" si="1024"/>
        <v>0</v>
      </c>
      <c r="I2943" s="1735">
        <v>44875</v>
      </c>
      <c r="J2943" s="1735">
        <v>45505</v>
      </c>
      <c r="K2943" s="1736"/>
      <c r="L2943" s="1736"/>
      <c r="M2943" s="1736"/>
      <c r="N2943" s="1736"/>
      <c r="O2943" s="1736"/>
      <c r="P2943" s="1736"/>
      <c r="Q2943" s="1736"/>
      <c r="R2943" s="1736"/>
      <c r="S2943" s="1736"/>
      <c r="T2943" s="1736"/>
      <c r="U2943" s="1736"/>
      <c r="V2943" s="1736"/>
      <c r="W2943" s="1736"/>
      <c r="X2943" s="1736"/>
      <c r="Y2943" s="1736"/>
      <c r="Z2943" s="1736"/>
      <c r="AA2943" s="1736"/>
      <c r="AB2943" s="1736"/>
      <c r="AC2943" s="1507">
        <f t="shared" si="1025"/>
        <v>3</v>
      </c>
      <c r="AD2943" s="1508">
        <f t="shared" si="1026"/>
        <v>0</v>
      </c>
      <c r="AE2943" s="14">
        <f t="shared" si="1027"/>
        <v>16.266666666666666</v>
      </c>
      <c r="AF2943" s="14">
        <f t="shared" si="1028"/>
        <v>0</v>
      </c>
      <c r="AG2943" s="14" t="e">
        <f t="shared" si="1029"/>
        <v>#DIV/0!</v>
      </c>
      <c r="AH2943" s="14" t="e">
        <f t="shared" si="1030"/>
        <v>#DIV/0!</v>
      </c>
      <c r="AI2943" s="14">
        <f t="shared" si="1031"/>
        <v>3</v>
      </c>
      <c r="AJ2943" s="1740"/>
    </row>
    <row r="2944" spans="1:36" ht="15.75">
      <c r="A2944" s="1731">
        <v>91</v>
      </c>
      <c r="B2944" s="1831" t="s">
        <v>5338</v>
      </c>
      <c r="C2944" s="1828" t="s">
        <v>66</v>
      </c>
      <c r="D2944" s="1829">
        <v>20.064</v>
      </c>
      <c r="E2944" s="1736">
        <v>180</v>
      </c>
      <c r="F2944" s="1830">
        <f t="shared" si="1023"/>
        <v>3611.52</v>
      </c>
      <c r="G2944" s="1736"/>
      <c r="H2944" s="1830">
        <f t="shared" si="1024"/>
        <v>0</v>
      </c>
      <c r="I2944" s="1735">
        <v>44831</v>
      </c>
      <c r="J2944" s="1735"/>
      <c r="K2944" s="1736"/>
      <c r="L2944" s="1736">
        <v>788</v>
      </c>
      <c r="M2944" s="1735">
        <v>44824</v>
      </c>
      <c r="N2944" s="1736"/>
      <c r="O2944" s="1736"/>
      <c r="P2944" s="1736"/>
      <c r="Q2944" s="1736"/>
      <c r="R2944" s="1736"/>
      <c r="S2944" s="1736"/>
      <c r="T2944" s="1736"/>
      <c r="U2944" s="1736"/>
      <c r="V2944" s="1736"/>
      <c r="W2944" s="1736"/>
      <c r="X2944" s="1736"/>
      <c r="Y2944" s="1736"/>
      <c r="Z2944" s="1736"/>
      <c r="AA2944" s="1736"/>
      <c r="AB2944" s="1736"/>
      <c r="AC2944" s="1507">
        <f t="shared" si="1025"/>
        <v>180</v>
      </c>
      <c r="AD2944" s="1508">
        <f t="shared" si="1026"/>
        <v>3611.52</v>
      </c>
      <c r="AE2944" s="14">
        <f t="shared" si="1027"/>
        <v>-1500.5666666666666</v>
      </c>
      <c r="AF2944" s="14">
        <f t="shared" si="1028"/>
        <v>0</v>
      </c>
      <c r="AG2944" s="14" t="e">
        <f t="shared" si="1029"/>
        <v>#DIV/0!</v>
      </c>
      <c r="AH2944" s="14" t="e">
        <f t="shared" si="1030"/>
        <v>#DIV/0!</v>
      </c>
      <c r="AI2944" s="14">
        <f t="shared" si="1031"/>
        <v>180</v>
      </c>
      <c r="AJ2944" s="1740"/>
    </row>
    <row r="2945" spans="1:36" ht="15.75">
      <c r="A2945" s="1731">
        <v>92</v>
      </c>
      <c r="B2945" s="1831" t="s">
        <v>579</v>
      </c>
      <c r="C2945" s="1828" t="s">
        <v>66</v>
      </c>
      <c r="D2945" s="80">
        <v>10.45978</v>
      </c>
      <c r="E2945" s="1736">
        <v>15000</v>
      </c>
      <c r="F2945" s="1830">
        <f t="shared" si="1023"/>
        <v>156896.70000000001</v>
      </c>
      <c r="G2945" s="1736"/>
      <c r="H2945" s="1830">
        <f t="shared" si="1024"/>
        <v>0</v>
      </c>
      <c r="I2945" s="1735">
        <v>44602</v>
      </c>
      <c r="J2945" s="1735"/>
      <c r="K2945" s="1736"/>
      <c r="L2945" s="1736">
        <v>61</v>
      </c>
      <c r="M2945" s="1735">
        <v>44594</v>
      </c>
      <c r="N2945" s="1736"/>
      <c r="O2945" s="1736"/>
      <c r="P2945" s="1736"/>
      <c r="Q2945" s="1736"/>
      <c r="R2945" s="1736"/>
      <c r="S2945" s="1736"/>
      <c r="T2945" s="1736"/>
      <c r="U2945" s="1736"/>
      <c r="V2945" s="1736"/>
      <c r="W2945" s="1736"/>
      <c r="X2945" s="1736"/>
      <c r="Y2945" s="1736"/>
      <c r="Z2945" s="1736"/>
      <c r="AA2945" s="1736"/>
      <c r="AB2945" s="1736"/>
      <c r="AC2945" s="1507">
        <f t="shared" si="1025"/>
        <v>15000</v>
      </c>
      <c r="AD2945" s="1508">
        <f t="shared" si="1026"/>
        <v>156896.70000000001</v>
      </c>
      <c r="AE2945" s="14">
        <f t="shared" si="1027"/>
        <v>-1500.5666666666666</v>
      </c>
      <c r="AF2945" s="14">
        <f t="shared" si="1028"/>
        <v>0</v>
      </c>
      <c r="AG2945" s="14" t="e">
        <f t="shared" si="1029"/>
        <v>#DIV/0!</v>
      </c>
      <c r="AH2945" s="14" t="e">
        <f t="shared" si="1030"/>
        <v>#DIV/0!</v>
      </c>
      <c r="AI2945" s="14">
        <f t="shared" si="1031"/>
        <v>15000</v>
      </c>
      <c r="AJ2945" s="1740"/>
    </row>
    <row r="2946" spans="1:36" ht="15.75">
      <c r="A2946" s="1731">
        <v>93</v>
      </c>
      <c r="B2946" s="1831" t="s">
        <v>580</v>
      </c>
      <c r="C2946" s="1828" t="s">
        <v>66</v>
      </c>
      <c r="D2946" s="80">
        <v>82.577290000000005</v>
      </c>
      <c r="E2946" s="1736">
        <v>2000</v>
      </c>
      <c r="F2946" s="1830">
        <f t="shared" si="1023"/>
        <v>165154.58000000002</v>
      </c>
      <c r="G2946" s="1736"/>
      <c r="H2946" s="1830">
        <f t="shared" si="1024"/>
        <v>0</v>
      </c>
      <c r="I2946" s="1735">
        <v>44602</v>
      </c>
      <c r="J2946" s="1735"/>
      <c r="K2946" s="1736"/>
      <c r="L2946" s="1736">
        <v>61</v>
      </c>
      <c r="M2946" s="1735">
        <v>44594</v>
      </c>
      <c r="N2946" s="1736">
        <v>100</v>
      </c>
      <c r="O2946" s="1736">
        <v>50</v>
      </c>
      <c r="P2946" s="1736">
        <v>158</v>
      </c>
      <c r="Q2946" s="1736"/>
      <c r="R2946" s="1736"/>
      <c r="S2946" s="1736"/>
      <c r="T2946" s="1736"/>
      <c r="U2946" s="1736"/>
      <c r="V2946" s="1736"/>
      <c r="W2946" s="1736"/>
      <c r="X2946" s="1736"/>
      <c r="Y2946" s="1736"/>
      <c r="Z2946" s="1736"/>
      <c r="AA2946" s="1736"/>
      <c r="AB2946" s="1736"/>
      <c r="AC2946" s="1507">
        <f t="shared" si="1025"/>
        <v>1692</v>
      </c>
      <c r="AD2946" s="1508">
        <f t="shared" si="1026"/>
        <v>139720.77468</v>
      </c>
      <c r="AE2946" s="14">
        <f t="shared" si="1027"/>
        <v>-1500.5666666666666</v>
      </c>
      <c r="AF2946" s="14">
        <f t="shared" si="1028"/>
        <v>102.66666666666667</v>
      </c>
      <c r="AG2946" s="14">
        <f t="shared" si="1029"/>
        <v>16.480519480519479</v>
      </c>
      <c r="AH2946" s="14">
        <f t="shared" si="1030"/>
        <v>1517.047186147186</v>
      </c>
      <c r="AI2946" s="14">
        <f t="shared" si="1031"/>
        <v>155750.17777777778</v>
      </c>
      <c r="AJ2946" s="1740"/>
    </row>
    <row r="2947" spans="1:36" ht="30">
      <c r="A2947" s="1731">
        <v>94</v>
      </c>
      <c r="B2947" s="1834" t="s">
        <v>3511</v>
      </c>
      <c r="C2947" s="1828" t="s">
        <v>66</v>
      </c>
      <c r="D2947" s="80">
        <v>81.809479999999994</v>
      </c>
      <c r="E2947" s="1736">
        <v>3000</v>
      </c>
      <c r="F2947" s="1830">
        <f t="shared" si="1023"/>
        <v>245428.43999999997</v>
      </c>
      <c r="G2947" s="1736"/>
      <c r="H2947" s="1830">
        <f t="shared" si="1024"/>
        <v>0</v>
      </c>
      <c r="I2947" s="1735">
        <v>44602</v>
      </c>
      <c r="J2947" s="1735"/>
      <c r="K2947" s="1736"/>
      <c r="L2947" s="1736">
        <v>61</v>
      </c>
      <c r="M2947" s="1735">
        <v>44594</v>
      </c>
      <c r="N2947" s="1736"/>
      <c r="O2947" s="1736"/>
      <c r="P2947" s="1736"/>
      <c r="Q2947" s="1736"/>
      <c r="R2947" s="1736"/>
      <c r="S2947" s="1736"/>
      <c r="T2947" s="1736"/>
      <c r="U2947" s="1736"/>
      <c r="V2947" s="1736"/>
      <c r="W2947" s="1736"/>
      <c r="X2947" s="1736"/>
      <c r="Y2947" s="1736"/>
      <c r="Z2947" s="1736"/>
      <c r="AA2947" s="1736"/>
      <c r="AB2947" s="1736"/>
      <c r="AC2947" s="1507">
        <f t="shared" si="1025"/>
        <v>3000</v>
      </c>
      <c r="AD2947" s="1508">
        <f t="shared" si="1026"/>
        <v>245428.43999999997</v>
      </c>
      <c r="AE2947" s="14">
        <f t="shared" si="1027"/>
        <v>-1500.5666666666666</v>
      </c>
      <c r="AF2947" s="14">
        <f t="shared" si="1028"/>
        <v>0</v>
      </c>
      <c r="AG2947" s="14" t="e">
        <f t="shared" si="1029"/>
        <v>#DIV/0!</v>
      </c>
      <c r="AH2947" s="14" t="e">
        <f t="shared" si="1030"/>
        <v>#DIV/0!</v>
      </c>
      <c r="AI2947" s="14">
        <f t="shared" si="1031"/>
        <v>3000</v>
      </c>
      <c r="AJ2947" s="1740"/>
    </row>
    <row r="2948" spans="1:36" ht="15.75">
      <c r="A2948" s="1731">
        <v>95</v>
      </c>
      <c r="B2948" s="1831" t="s">
        <v>3512</v>
      </c>
      <c r="C2948" s="1828" t="s">
        <v>66</v>
      </c>
      <c r="D2948" s="1835">
        <v>5</v>
      </c>
      <c r="E2948" s="1736">
        <v>3</v>
      </c>
      <c r="F2948" s="1830">
        <f t="shared" si="1023"/>
        <v>15</v>
      </c>
      <c r="G2948" s="1736"/>
      <c r="H2948" s="1830">
        <f t="shared" si="1024"/>
        <v>0</v>
      </c>
      <c r="I2948" s="1735">
        <v>44727</v>
      </c>
      <c r="J2948" s="1735"/>
      <c r="K2948" s="1736"/>
      <c r="L2948" s="1736">
        <v>380</v>
      </c>
      <c r="M2948" s="1735">
        <v>44708</v>
      </c>
      <c r="N2948" s="1736"/>
      <c r="O2948" s="1736"/>
      <c r="P2948" s="1736"/>
      <c r="Q2948" s="1736"/>
      <c r="R2948" s="1736"/>
      <c r="S2948" s="1736"/>
      <c r="T2948" s="1736"/>
      <c r="U2948" s="1736"/>
      <c r="V2948" s="1736"/>
      <c r="W2948" s="1736"/>
      <c r="X2948" s="1736"/>
      <c r="Y2948" s="1736"/>
      <c r="Z2948" s="1736"/>
      <c r="AA2948" s="1736"/>
      <c r="AB2948" s="1736"/>
      <c r="AC2948" s="1507">
        <f t="shared" si="1025"/>
        <v>3</v>
      </c>
      <c r="AD2948" s="1508">
        <f t="shared" si="1026"/>
        <v>15</v>
      </c>
      <c r="AE2948" s="14">
        <f t="shared" si="1027"/>
        <v>-1500.5666666666666</v>
      </c>
      <c r="AF2948" s="14">
        <f t="shared" si="1028"/>
        <v>0</v>
      </c>
      <c r="AG2948" s="14" t="e">
        <f t="shared" si="1029"/>
        <v>#DIV/0!</v>
      </c>
      <c r="AH2948" s="14" t="e">
        <f t="shared" si="1030"/>
        <v>#DIV/0!</v>
      </c>
      <c r="AI2948" s="14">
        <f t="shared" si="1031"/>
        <v>3</v>
      </c>
      <c r="AJ2948" s="1740"/>
    </row>
    <row r="2949" spans="1:36" ht="15.75">
      <c r="A2949" s="1731">
        <v>96</v>
      </c>
      <c r="B2949" s="1831" t="s">
        <v>3513</v>
      </c>
      <c r="C2949" s="1828" t="s">
        <v>3505</v>
      </c>
      <c r="D2949" s="1835">
        <v>0.1</v>
      </c>
      <c r="E2949" s="1736">
        <v>50</v>
      </c>
      <c r="F2949" s="1830">
        <f t="shared" si="1023"/>
        <v>5</v>
      </c>
      <c r="G2949" s="1736"/>
      <c r="H2949" s="1830">
        <f t="shared" si="1024"/>
        <v>0</v>
      </c>
      <c r="I2949" s="1735">
        <v>44727</v>
      </c>
      <c r="J2949" s="1735"/>
      <c r="K2949" s="1736"/>
      <c r="L2949" s="1736">
        <v>380</v>
      </c>
      <c r="M2949" s="1735">
        <v>44708</v>
      </c>
      <c r="N2949" s="1736"/>
      <c r="O2949" s="1736"/>
      <c r="P2949" s="1736"/>
      <c r="Q2949" s="1736"/>
      <c r="R2949" s="1736"/>
      <c r="S2949" s="1736"/>
      <c r="T2949" s="1736"/>
      <c r="U2949" s="1736"/>
      <c r="V2949" s="1736"/>
      <c r="W2949" s="1736"/>
      <c r="X2949" s="1736"/>
      <c r="Y2949" s="1736"/>
      <c r="Z2949" s="1736"/>
      <c r="AA2949" s="1736"/>
      <c r="AB2949" s="1736"/>
      <c r="AC2949" s="1507">
        <f t="shared" si="1025"/>
        <v>50</v>
      </c>
      <c r="AD2949" s="1508">
        <f t="shared" si="1026"/>
        <v>5</v>
      </c>
      <c r="AE2949" s="14">
        <f t="shared" si="1027"/>
        <v>-1500.5666666666666</v>
      </c>
      <c r="AF2949" s="14">
        <f t="shared" si="1028"/>
        <v>0</v>
      </c>
      <c r="AG2949" s="14" t="e">
        <f t="shared" si="1029"/>
        <v>#DIV/0!</v>
      </c>
      <c r="AH2949" s="14" t="e">
        <f t="shared" si="1030"/>
        <v>#DIV/0!</v>
      </c>
      <c r="AI2949" s="14">
        <f t="shared" si="1031"/>
        <v>50</v>
      </c>
      <c r="AJ2949" s="1740"/>
    </row>
    <row r="2950" spans="1:36" ht="15.75">
      <c r="A2950" s="1731">
        <v>97</v>
      </c>
      <c r="B2950" s="1831" t="s">
        <v>5279</v>
      </c>
      <c r="C2950" s="1828" t="s">
        <v>66</v>
      </c>
      <c r="D2950" s="1829">
        <v>13.375</v>
      </c>
      <c r="E2950" s="1736">
        <v>36</v>
      </c>
      <c r="F2950" s="1830">
        <f t="shared" ref="F2950:F2979" si="1032">D2950*E2950</f>
        <v>481.5</v>
      </c>
      <c r="G2950" s="1736"/>
      <c r="H2950" s="1830">
        <f t="shared" ref="H2950:H2979" si="1033">D2950*G2950</f>
        <v>0</v>
      </c>
      <c r="I2950" s="1735">
        <v>44831</v>
      </c>
      <c r="J2950" s="1735"/>
      <c r="K2950" s="1736"/>
      <c r="L2950" s="1736">
        <v>788</v>
      </c>
      <c r="M2950" s="1735">
        <v>44824</v>
      </c>
      <c r="N2950" s="1736"/>
      <c r="O2950" s="1736"/>
      <c r="P2950" s="1736"/>
      <c r="Q2950" s="1736"/>
      <c r="R2950" s="1736"/>
      <c r="S2950" s="1736"/>
      <c r="T2950" s="1736"/>
      <c r="U2950" s="1736"/>
      <c r="V2950" s="1736"/>
      <c r="W2950" s="1736"/>
      <c r="X2950" s="1736"/>
      <c r="Y2950" s="1736"/>
      <c r="Z2950" s="1736"/>
      <c r="AA2950" s="1736"/>
      <c r="AB2950" s="1736"/>
      <c r="AC2950" s="1507">
        <f t="shared" ref="AC2950:AC2979" si="1034">E2950+G2950-N2950-O2950-AA2950-P2950-Q2950-R2950-S2950-T2950-U2950-V2950-W2950-X2950-Y2950</f>
        <v>36</v>
      </c>
      <c r="AD2950" s="1508">
        <f t="shared" ref="AD2950:AD2979" si="1035">D2950*AC2950</f>
        <v>481.5</v>
      </c>
      <c r="AE2950" s="14">
        <f t="shared" ref="AE2950:AE2979" si="1036">(J2950-"01.04.2023")/30</f>
        <v>-1500.5666666666666</v>
      </c>
      <c r="AF2950" s="14">
        <f t="shared" ref="AF2950:AF2979" si="1037">(N2950+O2950+P2950+Q2950+R2950+S2950+T2950+U2950+V2950+W2950+X2950+Y2950)/3</f>
        <v>0</v>
      </c>
      <c r="AG2950" s="14" t="e">
        <f t="shared" ref="AG2950:AG2979" si="1038">AC2950/AF2950</f>
        <v>#DIV/0!</v>
      </c>
      <c r="AH2950" s="14" t="e">
        <f t="shared" ref="AH2950:AH2979" si="1039">AG2950-AE2950</f>
        <v>#DIV/0!</v>
      </c>
      <c r="AI2950" s="14">
        <f t="shared" ref="AI2950:AI2979" si="1040">AC2950-(AE2950*AF2950)</f>
        <v>36</v>
      </c>
      <c r="AJ2950" s="1740"/>
    </row>
    <row r="2951" spans="1:36" ht="15.75">
      <c r="A2951" s="1731">
        <v>98</v>
      </c>
      <c r="B2951" s="1831" t="s">
        <v>5280</v>
      </c>
      <c r="C2951" s="1828" t="s">
        <v>66</v>
      </c>
      <c r="D2951" s="1829">
        <v>48.15</v>
      </c>
      <c r="E2951" s="1736">
        <v>6</v>
      </c>
      <c r="F2951" s="1830">
        <f t="shared" si="1032"/>
        <v>288.89999999999998</v>
      </c>
      <c r="G2951" s="1736"/>
      <c r="H2951" s="1830">
        <f t="shared" si="1033"/>
        <v>0</v>
      </c>
      <c r="I2951" s="1735">
        <v>44831</v>
      </c>
      <c r="J2951" s="1735"/>
      <c r="K2951" s="1736"/>
      <c r="L2951" s="1736">
        <v>788</v>
      </c>
      <c r="M2951" s="1735">
        <v>44824</v>
      </c>
      <c r="N2951" s="1736"/>
      <c r="O2951" s="1736"/>
      <c r="P2951" s="1736"/>
      <c r="Q2951" s="1736"/>
      <c r="R2951" s="1736"/>
      <c r="S2951" s="1736"/>
      <c r="T2951" s="1736"/>
      <c r="U2951" s="1736"/>
      <c r="V2951" s="1736"/>
      <c r="W2951" s="1736"/>
      <c r="X2951" s="1736"/>
      <c r="Y2951" s="1736"/>
      <c r="Z2951" s="1736"/>
      <c r="AA2951" s="1736"/>
      <c r="AB2951" s="1736"/>
      <c r="AC2951" s="1507">
        <f t="shared" si="1034"/>
        <v>6</v>
      </c>
      <c r="AD2951" s="1508">
        <f t="shared" si="1035"/>
        <v>288.89999999999998</v>
      </c>
      <c r="AE2951" s="14">
        <f t="shared" si="1036"/>
        <v>-1500.5666666666666</v>
      </c>
      <c r="AF2951" s="14">
        <f t="shared" si="1037"/>
        <v>0</v>
      </c>
      <c r="AG2951" s="14" t="e">
        <f t="shared" si="1038"/>
        <v>#DIV/0!</v>
      </c>
      <c r="AH2951" s="14" t="e">
        <f t="shared" si="1039"/>
        <v>#DIV/0!</v>
      </c>
      <c r="AI2951" s="14">
        <f t="shared" si="1040"/>
        <v>6</v>
      </c>
      <c r="AJ2951" s="1740"/>
    </row>
    <row r="2952" spans="1:36" ht="15.75">
      <c r="A2952" s="1731">
        <v>99</v>
      </c>
      <c r="B2952" s="1831" t="s">
        <v>3514</v>
      </c>
      <c r="C2952" s="1828" t="s">
        <v>86</v>
      </c>
      <c r="D2952" s="1829">
        <v>0</v>
      </c>
      <c r="E2952" s="1736">
        <v>5</v>
      </c>
      <c r="F2952" s="1830">
        <f t="shared" si="1032"/>
        <v>0</v>
      </c>
      <c r="G2952" s="1736"/>
      <c r="H2952" s="1830">
        <f t="shared" si="1033"/>
        <v>0</v>
      </c>
      <c r="I2952" s="1735">
        <v>44715</v>
      </c>
      <c r="J2952" s="1735"/>
      <c r="K2952" s="1736"/>
      <c r="L2952" s="1736"/>
      <c r="M2952" s="1736"/>
      <c r="N2952" s="1736"/>
      <c r="O2952" s="1736"/>
      <c r="P2952" s="1736"/>
      <c r="Q2952" s="1736"/>
      <c r="R2952" s="1736"/>
      <c r="S2952" s="1736"/>
      <c r="T2952" s="1736"/>
      <c r="U2952" s="1736"/>
      <c r="V2952" s="1736"/>
      <c r="W2952" s="1736"/>
      <c r="X2952" s="1736"/>
      <c r="Y2952" s="1736"/>
      <c r="Z2952" s="1736"/>
      <c r="AA2952" s="1736"/>
      <c r="AB2952" s="1736"/>
      <c r="AC2952" s="1507">
        <f t="shared" si="1034"/>
        <v>5</v>
      </c>
      <c r="AD2952" s="1508">
        <f t="shared" si="1035"/>
        <v>0</v>
      </c>
      <c r="AE2952" s="14">
        <f t="shared" si="1036"/>
        <v>-1500.5666666666666</v>
      </c>
      <c r="AF2952" s="14">
        <f t="shared" si="1037"/>
        <v>0</v>
      </c>
      <c r="AG2952" s="14" t="e">
        <f t="shared" si="1038"/>
        <v>#DIV/0!</v>
      </c>
      <c r="AH2952" s="14" t="e">
        <f t="shared" si="1039"/>
        <v>#DIV/0!</v>
      </c>
      <c r="AI2952" s="14">
        <f t="shared" si="1040"/>
        <v>5</v>
      </c>
      <c r="AJ2952" s="1740"/>
    </row>
    <row r="2953" spans="1:36" ht="15.75">
      <c r="A2953" s="1731">
        <v>100</v>
      </c>
      <c r="B2953" s="1831" t="s">
        <v>5281</v>
      </c>
      <c r="C2953" s="1828" t="s">
        <v>66</v>
      </c>
      <c r="D2953" s="1829">
        <v>5.35</v>
      </c>
      <c r="E2953" s="1736">
        <v>600</v>
      </c>
      <c r="F2953" s="1830">
        <f t="shared" si="1032"/>
        <v>3210</v>
      </c>
      <c r="G2953" s="1736"/>
      <c r="H2953" s="1830">
        <f t="shared" si="1033"/>
        <v>0</v>
      </c>
      <c r="I2953" s="1735">
        <v>44831</v>
      </c>
      <c r="J2953" s="1735"/>
      <c r="K2953" s="1736"/>
      <c r="L2953" s="1736">
        <v>788</v>
      </c>
      <c r="M2953" s="1735">
        <v>44824</v>
      </c>
      <c r="N2953" s="1736"/>
      <c r="O2953" s="1736"/>
      <c r="P2953" s="1736"/>
      <c r="Q2953" s="1736"/>
      <c r="R2953" s="1736"/>
      <c r="S2953" s="1736"/>
      <c r="T2953" s="1736"/>
      <c r="U2953" s="1736"/>
      <c r="V2953" s="1736"/>
      <c r="W2953" s="1736"/>
      <c r="X2953" s="1736"/>
      <c r="Y2953" s="1736"/>
      <c r="Z2953" s="1736"/>
      <c r="AA2953" s="1736"/>
      <c r="AB2953" s="1736"/>
      <c r="AC2953" s="1507">
        <f t="shared" si="1034"/>
        <v>600</v>
      </c>
      <c r="AD2953" s="1508">
        <f t="shared" si="1035"/>
        <v>3210</v>
      </c>
      <c r="AE2953" s="14">
        <f t="shared" si="1036"/>
        <v>-1500.5666666666666</v>
      </c>
      <c r="AF2953" s="14">
        <f t="shared" si="1037"/>
        <v>0</v>
      </c>
      <c r="AG2953" s="14" t="e">
        <f t="shared" si="1038"/>
        <v>#DIV/0!</v>
      </c>
      <c r="AH2953" s="14" t="e">
        <f t="shared" si="1039"/>
        <v>#DIV/0!</v>
      </c>
      <c r="AI2953" s="14">
        <f t="shared" si="1040"/>
        <v>600</v>
      </c>
      <c r="AJ2953" s="1740"/>
    </row>
    <row r="2954" spans="1:36" ht="15.75">
      <c r="A2954" s="1731">
        <v>101</v>
      </c>
      <c r="B2954" s="1831" t="s">
        <v>5282</v>
      </c>
      <c r="C2954" s="1828" t="s">
        <v>66</v>
      </c>
      <c r="D2954" s="1829">
        <v>5.35</v>
      </c>
      <c r="E2954" s="1736">
        <v>600</v>
      </c>
      <c r="F2954" s="1830">
        <f t="shared" si="1032"/>
        <v>3210</v>
      </c>
      <c r="G2954" s="1736"/>
      <c r="H2954" s="1830">
        <f t="shared" si="1033"/>
        <v>0</v>
      </c>
      <c r="I2954" s="1735">
        <v>44831</v>
      </c>
      <c r="J2954" s="1735"/>
      <c r="K2954" s="1736"/>
      <c r="L2954" s="1736">
        <v>788</v>
      </c>
      <c r="M2954" s="1735">
        <v>44824</v>
      </c>
      <c r="N2954" s="1736"/>
      <c r="O2954" s="1736"/>
      <c r="P2954" s="1736"/>
      <c r="Q2954" s="1736"/>
      <c r="R2954" s="1736"/>
      <c r="S2954" s="1736"/>
      <c r="T2954" s="1736"/>
      <c r="U2954" s="1736"/>
      <c r="V2954" s="1736"/>
      <c r="W2954" s="1736"/>
      <c r="X2954" s="1736"/>
      <c r="Y2954" s="1736"/>
      <c r="Z2954" s="1736"/>
      <c r="AA2954" s="1736"/>
      <c r="AB2954" s="1736"/>
      <c r="AC2954" s="1507">
        <f t="shared" si="1034"/>
        <v>600</v>
      </c>
      <c r="AD2954" s="1508">
        <f t="shared" si="1035"/>
        <v>3210</v>
      </c>
      <c r="AE2954" s="14">
        <f t="shared" si="1036"/>
        <v>-1500.5666666666666</v>
      </c>
      <c r="AF2954" s="14">
        <f t="shared" si="1037"/>
        <v>0</v>
      </c>
      <c r="AG2954" s="14" t="e">
        <f t="shared" si="1038"/>
        <v>#DIV/0!</v>
      </c>
      <c r="AH2954" s="14" t="e">
        <f t="shared" si="1039"/>
        <v>#DIV/0!</v>
      </c>
      <c r="AI2954" s="14">
        <f t="shared" si="1040"/>
        <v>600</v>
      </c>
      <c r="AJ2954" s="1740"/>
    </row>
    <row r="2955" spans="1:36" ht="15.75">
      <c r="A2955" s="1731">
        <v>102</v>
      </c>
      <c r="B2955" s="1831" t="s">
        <v>3515</v>
      </c>
      <c r="C2955" s="1828" t="s">
        <v>330</v>
      </c>
      <c r="D2955" s="1835">
        <v>3</v>
      </c>
      <c r="E2955" s="1736">
        <v>4</v>
      </c>
      <c r="F2955" s="1830">
        <f t="shared" si="1032"/>
        <v>12</v>
      </c>
      <c r="G2955" s="1736"/>
      <c r="H2955" s="1830">
        <f t="shared" si="1033"/>
        <v>0</v>
      </c>
      <c r="I2955" s="1735">
        <v>44727</v>
      </c>
      <c r="J2955" s="1735"/>
      <c r="K2955" s="1736"/>
      <c r="L2955" s="1736">
        <v>380</v>
      </c>
      <c r="M2955" s="1735">
        <v>44708</v>
      </c>
      <c r="N2955" s="1736"/>
      <c r="O2955" s="1736">
        <v>1</v>
      </c>
      <c r="P2955" s="1736"/>
      <c r="Q2955" s="1736"/>
      <c r="R2955" s="1736"/>
      <c r="S2955" s="1736"/>
      <c r="T2955" s="1736"/>
      <c r="U2955" s="1736"/>
      <c r="V2955" s="1736"/>
      <c r="W2955" s="1736"/>
      <c r="X2955" s="1736"/>
      <c r="Y2955" s="1736"/>
      <c r="Z2955" s="1736"/>
      <c r="AA2955" s="1736"/>
      <c r="AB2955" s="1736"/>
      <c r="AC2955" s="1507">
        <f t="shared" si="1034"/>
        <v>3</v>
      </c>
      <c r="AD2955" s="1508">
        <f t="shared" si="1035"/>
        <v>9</v>
      </c>
      <c r="AE2955" s="14">
        <f t="shared" si="1036"/>
        <v>-1500.5666666666666</v>
      </c>
      <c r="AF2955" s="14">
        <f t="shared" si="1037"/>
        <v>0.33333333333333331</v>
      </c>
      <c r="AG2955" s="14">
        <f t="shared" si="1038"/>
        <v>9</v>
      </c>
      <c r="AH2955" s="14">
        <f t="shared" si="1039"/>
        <v>1509.5666666666666</v>
      </c>
      <c r="AI2955" s="14">
        <f t="shared" si="1040"/>
        <v>503.18888888888887</v>
      </c>
      <c r="AJ2955" s="1740"/>
    </row>
    <row r="2956" spans="1:36" ht="15.75">
      <c r="A2956" s="1731">
        <v>103</v>
      </c>
      <c r="B2956" s="1831" t="s">
        <v>6472</v>
      </c>
      <c r="C2956" s="1828" t="s">
        <v>66</v>
      </c>
      <c r="D2956" s="1829">
        <v>0</v>
      </c>
      <c r="E2956" s="1736">
        <v>40</v>
      </c>
      <c r="F2956" s="1830">
        <f t="shared" si="1032"/>
        <v>0</v>
      </c>
      <c r="G2956" s="1736"/>
      <c r="H2956" s="1830">
        <f t="shared" si="1033"/>
        <v>0</v>
      </c>
      <c r="I2956" s="1735">
        <v>44875</v>
      </c>
      <c r="J2956" s="1735"/>
      <c r="K2956" s="1736"/>
      <c r="L2956" s="1736"/>
      <c r="M2956" s="1736"/>
      <c r="N2956" s="1736"/>
      <c r="O2956" s="1736"/>
      <c r="P2956" s="1736"/>
      <c r="Q2956" s="1736"/>
      <c r="R2956" s="1736"/>
      <c r="S2956" s="1736"/>
      <c r="T2956" s="1736"/>
      <c r="U2956" s="1736"/>
      <c r="V2956" s="1736"/>
      <c r="W2956" s="1736"/>
      <c r="X2956" s="1736"/>
      <c r="Y2956" s="1736"/>
      <c r="Z2956" s="1736"/>
      <c r="AA2956" s="1736"/>
      <c r="AB2956" s="1736"/>
      <c r="AC2956" s="1507">
        <f t="shared" si="1034"/>
        <v>40</v>
      </c>
      <c r="AD2956" s="1508">
        <f t="shared" si="1035"/>
        <v>0</v>
      </c>
      <c r="AE2956" s="14">
        <f t="shared" si="1036"/>
        <v>-1500.5666666666666</v>
      </c>
      <c r="AF2956" s="14">
        <f t="shared" si="1037"/>
        <v>0</v>
      </c>
      <c r="AG2956" s="14" t="e">
        <f t="shared" si="1038"/>
        <v>#DIV/0!</v>
      </c>
      <c r="AH2956" s="14" t="e">
        <f t="shared" si="1039"/>
        <v>#DIV/0!</v>
      </c>
      <c r="AI2956" s="14">
        <f t="shared" si="1040"/>
        <v>40</v>
      </c>
      <c r="AJ2956" s="1740"/>
    </row>
    <row r="2957" spans="1:36" ht="15.75">
      <c r="A2957" s="1731">
        <v>104</v>
      </c>
      <c r="B2957" s="1831" t="s">
        <v>3516</v>
      </c>
      <c r="C2957" s="1828" t="s">
        <v>66</v>
      </c>
      <c r="D2957" s="1829">
        <v>5</v>
      </c>
      <c r="E2957" s="1736">
        <v>5</v>
      </c>
      <c r="F2957" s="1830">
        <f t="shared" si="1032"/>
        <v>25</v>
      </c>
      <c r="G2957" s="1736"/>
      <c r="H2957" s="1830">
        <f t="shared" si="1033"/>
        <v>0</v>
      </c>
      <c r="I2957" s="1735">
        <v>44727</v>
      </c>
      <c r="J2957" s="1735"/>
      <c r="K2957" s="1736"/>
      <c r="L2957" s="1736">
        <v>380</v>
      </c>
      <c r="M2957" s="1735">
        <v>44708</v>
      </c>
      <c r="N2957" s="1736"/>
      <c r="O2957" s="1736"/>
      <c r="P2957" s="1736"/>
      <c r="Q2957" s="1736"/>
      <c r="R2957" s="1736"/>
      <c r="S2957" s="1736"/>
      <c r="T2957" s="1736"/>
      <c r="U2957" s="1736"/>
      <c r="V2957" s="1736"/>
      <c r="W2957" s="1736"/>
      <c r="X2957" s="1736"/>
      <c r="Y2957" s="1736"/>
      <c r="Z2957" s="1736"/>
      <c r="AA2957" s="1736"/>
      <c r="AB2957" s="1736"/>
      <c r="AC2957" s="1507">
        <f t="shared" si="1034"/>
        <v>5</v>
      </c>
      <c r="AD2957" s="1508">
        <f t="shared" si="1035"/>
        <v>25</v>
      </c>
      <c r="AE2957" s="14">
        <f t="shared" si="1036"/>
        <v>-1500.5666666666666</v>
      </c>
      <c r="AF2957" s="14">
        <f t="shared" si="1037"/>
        <v>0</v>
      </c>
      <c r="AG2957" s="14" t="e">
        <f t="shared" si="1038"/>
        <v>#DIV/0!</v>
      </c>
      <c r="AH2957" s="14" t="e">
        <f t="shared" si="1039"/>
        <v>#DIV/0!</v>
      </c>
      <c r="AI2957" s="14">
        <f t="shared" si="1040"/>
        <v>5</v>
      </c>
      <c r="AJ2957" s="1740"/>
    </row>
    <row r="2958" spans="1:36" ht="15.75">
      <c r="A2958" s="1731">
        <v>105</v>
      </c>
      <c r="B2958" s="1831" t="s">
        <v>3517</v>
      </c>
      <c r="C2958" s="1828" t="s">
        <v>176</v>
      </c>
      <c r="D2958" s="1829">
        <v>0.5</v>
      </c>
      <c r="E2958" s="1736">
        <v>1000</v>
      </c>
      <c r="F2958" s="1830">
        <f t="shared" si="1032"/>
        <v>500</v>
      </c>
      <c r="G2958" s="1736"/>
      <c r="H2958" s="1830">
        <f t="shared" si="1033"/>
        <v>0</v>
      </c>
      <c r="I2958" s="1735">
        <v>44727</v>
      </c>
      <c r="J2958" s="1735"/>
      <c r="K2958" s="1736"/>
      <c r="L2958" s="1736">
        <v>380</v>
      </c>
      <c r="M2958" s="1735">
        <v>44708</v>
      </c>
      <c r="N2958" s="1736"/>
      <c r="O2958" s="1736"/>
      <c r="P2958" s="1736"/>
      <c r="Q2958" s="1736"/>
      <c r="R2958" s="1736"/>
      <c r="S2958" s="1736"/>
      <c r="T2958" s="1736"/>
      <c r="U2958" s="1736"/>
      <c r="V2958" s="1736"/>
      <c r="W2958" s="1736"/>
      <c r="X2958" s="1736"/>
      <c r="Y2958" s="1736"/>
      <c r="Z2958" s="1736"/>
      <c r="AA2958" s="1736"/>
      <c r="AB2958" s="1736"/>
      <c r="AC2958" s="1507">
        <f t="shared" si="1034"/>
        <v>1000</v>
      </c>
      <c r="AD2958" s="1508">
        <f t="shared" si="1035"/>
        <v>500</v>
      </c>
      <c r="AE2958" s="14">
        <f t="shared" si="1036"/>
        <v>-1500.5666666666666</v>
      </c>
      <c r="AF2958" s="14">
        <f t="shared" si="1037"/>
        <v>0</v>
      </c>
      <c r="AG2958" s="14" t="e">
        <f t="shared" si="1038"/>
        <v>#DIV/0!</v>
      </c>
      <c r="AH2958" s="14" t="e">
        <f t="shared" si="1039"/>
        <v>#DIV/0!</v>
      </c>
      <c r="AI2958" s="14">
        <f t="shared" si="1040"/>
        <v>1000</v>
      </c>
      <c r="AJ2958" s="1740"/>
    </row>
    <row r="2959" spans="1:36" ht="15.75">
      <c r="A2959" s="1731">
        <v>106</v>
      </c>
      <c r="B2959" s="1834" t="s">
        <v>3518</v>
      </c>
      <c r="C2959" s="1828" t="s">
        <v>176</v>
      </c>
      <c r="D2959" s="1829">
        <v>0.5</v>
      </c>
      <c r="E2959" s="1736">
        <v>1000</v>
      </c>
      <c r="F2959" s="1830">
        <f t="shared" si="1032"/>
        <v>500</v>
      </c>
      <c r="G2959" s="1736"/>
      <c r="H2959" s="1830">
        <f t="shared" si="1033"/>
        <v>0</v>
      </c>
      <c r="I2959" s="1735">
        <v>44727</v>
      </c>
      <c r="J2959" s="1735"/>
      <c r="K2959" s="1736"/>
      <c r="L2959" s="1736">
        <v>380</v>
      </c>
      <c r="M2959" s="1735">
        <v>44708</v>
      </c>
      <c r="N2959" s="1736"/>
      <c r="O2959" s="1736"/>
      <c r="P2959" s="1736"/>
      <c r="Q2959" s="1736"/>
      <c r="R2959" s="1736"/>
      <c r="S2959" s="1736"/>
      <c r="T2959" s="1736"/>
      <c r="U2959" s="1736"/>
      <c r="V2959" s="1736"/>
      <c r="W2959" s="1736"/>
      <c r="X2959" s="1736"/>
      <c r="Y2959" s="1736"/>
      <c r="Z2959" s="1736"/>
      <c r="AA2959" s="1736"/>
      <c r="AB2959" s="1736"/>
      <c r="AC2959" s="1507">
        <f t="shared" si="1034"/>
        <v>1000</v>
      </c>
      <c r="AD2959" s="1508">
        <f t="shared" si="1035"/>
        <v>500</v>
      </c>
      <c r="AE2959" s="14">
        <f t="shared" si="1036"/>
        <v>-1500.5666666666666</v>
      </c>
      <c r="AF2959" s="14">
        <f t="shared" si="1037"/>
        <v>0</v>
      </c>
      <c r="AG2959" s="14" t="e">
        <f t="shared" si="1038"/>
        <v>#DIV/0!</v>
      </c>
      <c r="AH2959" s="14" t="e">
        <f t="shared" si="1039"/>
        <v>#DIV/0!</v>
      </c>
      <c r="AI2959" s="14">
        <f t="shared" si="1040"/>
        <v>1000</v>
      </c>
      <c r="AJ2959" s="1740"/>
    </row>
    <row r="2960" spans="1:36" ht="15.75">
      <c r="A2960" s="1731">
        <v>107</v>
      </c>
      <c r="B2960" s="1831" t="s">
        <v>6473</v>
      </c>
      <c r="C2960" s="1828" t="s">
        <v>176</v>
      </c>
      <c r="D2960" s="1829">
        <v>0</v>
      </c>
      <c r="E2960" s="1736">
        <v>10</v>
      </c>
      <c r="F2960" s="1830">
        <f t="shared" si="1032"/>
        <v>0</v>
      </c>
      <c r="G2960" s="1736"/>
      <c r="H2960" s="1830">
        <f t="shared" si="1033"/>
        <v>0</v>
      </c>
      <c r="I2960" s="1735">
        <v>44875</v>
      </c>
      <c r="J2960" s="1735">
        <v>45839</v>
      </c>
      <c r="K2960" s="1736"/>
      <c r="L2960" s="1736"/>
      <c r="M2960" s="1736"/>
      <c r="N2960" s="1736"/>
      <c r="O2960" s="1736"/>
      <c r="P2960" s="1736"/>
      <c r="Q2960" s="1736"/>
      <c r="R2960" s="1736"/>
      <c r="S2960" s="1736"/>
      <c r="T2960" s="1736"/>
      <c r="U2960" s="1736"/>
      <c r="V2960" s="1736"/>
      <c r="W2960" s="1736"/>
      <c r="X2960" s="1736"/>
      <c r="Y2960" s="1736"/>
      <c r="Z2960" s="1736"/>
      <c r="AA2960" s="1736"/>
      <c r="AB2960" s="1736"/>
      <c r="AC2960" s="1507">
        <f t="shared" si="1034"/>
        <v>10</v>
      </c>
      <c r="AD2960" s="1508">
        <f t="shared" si="1035"/>
        <v>0</v>
      </c>
      <c r="AE2960" s="14">
        <f t="shared" si="1036"/>
        <v>27.4</v>
      </c>
      <c r="AF2960" s="14">
        <f t="shared" si="1037"/>
        <v>0</v>
      </c>
      <c r="AG2960" s="14" t="e">
        <f t="shared" si="1038"/>
        <v>#DIV/0!</v>
      </c>
      <c r="AH2960" s="14" t="e">
        <f t="shared" si="1039"/>
        <v>#DIV/0!</v>
      </c>
      <c r="AI2960" s="14">
        <f t="shared" si="1040"/>
        <v>10</v>
      </c>
      <c r="AJ2960" s="1740"/>
    </row>
    <row r="2961" spans="1:36" ht="15.75">
      <c r="A2961" s="1731">
        <v>108</v>
      </c>
      <c r="B2961" s="1831" t="s">
        <v>6474</v>
      </c>
      <c r="C2961" s="1828" t="s">
        <v>176</v>
      </c>
      <c r="D2961" s="1829">
        <v>0</v>
      </c>
      <c r="E2961" s="1736">
        <v>20</v>
      </c>
      <c r="F2961" s="1830">
        <f t="shared" si="1032"/>
        <v>0</v>
      </c>
      <c r="G2961" s="1736"/>
      <c r="H2961" s="1830">
        <f t="shared" si="1033"/>
        <v>0</v>
      </c>
      <c r="I2961" s="1735">
        <v>44875</v>
      </c>
      <c r="J2961" s="1735">
        <v>45292</v>
      </c>
      <c r="K2961" s="1736"/>
      <c r="L2961" s="1736"/>
      <c r="M2961" s="1736"/>
      <c r="N2961" s="1736"/>
      <c r="O2961" s="1736"/>
      <c r="P2961" s="1736"/>
      <c r="Q2961" s="1736"/>
      <c r="R2961" s="1736"/>
      <c r="S2961" s="1736"/>
      <c r="T2961" s="1736"/>
      <c r="U2961" s="1736"/>
      <c r="V2961" s="1736"/>
      <c r="W2961" s="1736"/>
      <c r="X2961" s="1736"/>
      <c r="Y2961" s="1736"/>
      <c r="Z2961" s="1736"/>
      <c r="AA2961" s="1736"/>
      <c r="AB2961" s="1736"/>
      <c r="AC2961" s="1507">
        <f t="shared" si="1034"/>
        <v>20</v>
      </c>
      <c r="AD2961" s="1508">
        <f t="shared" si="1035"/>
        <v>0</v>
      </c>
      <c r="AE2961" s="14">
        <f t="shared" si="1036"/>
        <v>9.1666666666666661</v>
      </c>
      <c r="AF2961" s="14">
        <f t="shared" si="1037"/>
        <v>0</v>
      </c>
      <c r="AG2961" s="14" t="e">
        <f t="shared" si="1038"/>
        <v>#DIV/0!</v>
      </c>
      <c r="AH2961" s="14" t="e">
        <f t="shared" si="1039"/>
        <v>#DIV/0!</v>
      </c>
      <c r="AI2961" s="14">
        <f t="shared" si="1040"/>
        <v>20</v>
      </c>
      <c r="AJ2961" s="1740"/>
    </row>
    <row r="2962" spans="1:36" ht="15.75">
      <c r="A2962" s="1731">
        <v>109</v>
      </c>
      <c r="B2962" s="1831" t="s">
        <v>6475</v>
      </c>
      <c r="C2962" s="1828" t="s">
        <v>143</v>
      </c>
      <c r="D2962" s="1829">
        <v>0</v>
      </c>
      <c r="E2962" s="1736">
        <v>11</v>
      </c>
      <c r="F2962" s="1830">
        <f t="shared" si="1032"/>
        <v>0</v>
      </c>
      <c r="G2962" s="1736"/>
      <c r="H2962" s="1830">
        <f t="shared" si="1033"/>
        <v>0</v>
      </c>
      <c r="I2962" s="1735">
        <v>44875</v>
      </c>
      <c r="J2962" s="1735">
        <v>45231</v>
      </c>
      <c r="K2962" s="1736"/>
      <c r="L2962" s="1736"/>
      <c r="M2962" s="1736"/>
      <c r="N2962" s="1736">
        <v>2</v>
      </c>
      <c r="O2962" s="1736">
        <v>2</v>
      </c>
      <c r="P2962" s="1736">
        <v>2</v>
      </c>
      <c r="Q2962" s="1736"/>
      <c r="R2962" s="1736"/>
      <c r="S2962" s="1736"/>
      <c r="T2962" s="1736"/>
      <c r="U2962" s="1736"/>
      <c r="V2962" s="1736"/>
      <c r="W2962" s="1736"/>
      <c r="X2962" s="1736"/>
      <c r="Y2962" s="1736"/>
      <c r="Z2962" s="1736"/>
      <c r="AA2962" s="1736"/>
      <c r="AB2962" s="1736"/>
      <c r="AC2962" s="1507">
        <f t="shared" si="1034"/>
        <v>5</v>
      </c>
      <c r="AD2962" s="1508">
        <f t="shared" si="1035"/>
        <v>0</v>
      </c>
      <c r="AE2962" s="14">
        <f t="shared" si="1036"/>
        <v>7.1333333333333337</v>
      </c>
      <c r="AF2962" s="14">
        <f t="shared" si="1037"/>
        <v>2</v>
      </c>
      <c r="AG2962" s="14">
        <f t="shared" si="1038"/>
        <v>2.5</v>
      </c>
      <c r="AH2962" s="14">
        <f t="shared" si="1039"/>
        <v>-4.6333333333333337</v>
      </c>
      <c r="AI2962" s="14">
        <f t="shared" si="1040"/>
        <v>-9.2666666666666675</v>
      </c>
      <c r="AJ2962" s="1740"/>
    </row>
    <row r="2963" spans="1:36" ht="15.75">
      <c r="A2963" s="1731">
        <v>110</v>
      </c>
      <c r="B2963" s="1831" t="s">
        <v>3519</v>
      </c>
      <c r="C2963" s="1828" t="s">
        <v>66</v>
      </c>
      <c r="D2963" s="1835">
        <v>20</v>
      </c>
      <c r="E2963" s="1736">
        <v>5</v>
      </c>
      <c r="F2963" s="1830">
        <f t="shared" si="1032"/>
        <v>100</v>
      </c>
      <c r="G2963" s="1736"/>
      <c r="H2963" s="1830">
        <f t="shared" si="1033"/>
        <v>0</v>
      </c>
      <c r="I2963" s="1735">
        <v>44727</v>
      </c>
      <c r="J2963" s="1735"/>
      <c r="K2963" s="1736"/>
      <c r="L2963" s="1736">
        <v>380</v>
      </c>
      <c r="M2963" s="1735">
        <v>44708</v>
      </c>
      <c r="N2963" s="1736"/>
      <c r="O2963" s="1736">
        <v>1</v>
      </c>
      <c r="P2963" s="1736"/>
      <c r="Q2963" s="1736"/>
      <c r="R2963" s="1736"/>
      <c r="S2963" s="1736"/>
      <c r="T2963" s="1736"/>
      <c r="U2963" s="1736"/>
      <c r="V2963" s="1736"/>
      <c r="W2963" s="1736"/>
      <c r="X2963" s="1736"/>
      <c r="Y2963" s="1736"/>
      <c r="Z2963" s="1736"/>
      <c r="AA2963" s="1736"/>
      <c r="AB2963" s="1736"/>
      <c r="AC2963" s="1507">
        <f t="shared" si="1034"/>
        <v>4</v>
      </c>
      <c r="AD2963" s="1508">
        <f t="shared" si="1035"/>
        <v>80</v>
      </c>
      <c r="AE2963" s="14">
        <f t="shared" si="1036"/>
        <v>-1500.5666666666666</v>
      </c>
      <c r="AF2963" s="14">
        <f t="shared" si="1037"/>
        <v>0.33333333333333331</v>
      </c>
      <c r="AG2963" s="14">
        <f t="shared" si="1038"/>
        <v>12</v>
      </c>
      <c r="AH2963" s="14">
        <f t="shared" si="1039"/>
        <v>1512.5666666666666</v>
      </c>
      <c r="AI2963" s="14">
        <f t="shared" si="1040"/>
        <v>504.18888888888887</v>
      </c>
      <c r="AJ2963" s="1740"/>
    </row>
    <row r="2964" spans="1:36" ht="15.75">
      <c r="A2964" s="1731">
        <v>111</v>
      </c>
      <c r="B2964" s="1831" t="s">
        <v>5283</v>
      </c>
      <c r="C2964" s="1828" t="s">
        <v>66</v>
      </c>
      <c r="D2964" s="1829">
        <v>120.375</v>
      </c>
      <c r="E2964" s="1736">
        <v>24</v>
      </c>
      <c r="F2964" s="1830">
        <f t="shared" si="1032"/>
        <v>2889</v>
      </c>
      <c r="G2964" s="1736"/>
      <c r="H2964" s="1830">
        <f t="shared" si="1033"/>
        <v>0</v>
      </c>
      <c r="I2964" s="1735">
        <v>44831</v>
      </c>
      <c r="J2964" s="1735"/>
      <c r="K2964" s="1736"/>
      <c r="L2964" s="1736">
        <v>788</v>
      </c>
      <c r="M2964" s="1735">
        <v>44824</v>
      </c>
      <c r="N2964" s="1736"/>
      <c r="O2964" s="1736"/>
      <c r="P2964" s="1736"/>
      <c r="Q2964" s="1736"/>
      <c r="R2964" s="1736"/>
      <c r="S2964" s="1736"/>
      <c r="T2964" s="1736"/>
      <c r="U2964" s="1736"/>
      <c r="V2964" s="1736"/>
      <c r="W2964" s="1736"/>
      <c r="X2964" s="1736"/>
      <c r="Y2964" s="1736"/>
      <c r="Z2964" s="1736"/>
      <c r="AA2964" s="1736"/>
      <c r="AB2964" s="1736"/>
      <c r="AC2964" s="1507">
        <f t="shared" si="1034"/>
        <v>24</v>
      </c>
      <c r="AD2964" s="1508">
        <f t="shared" si="1035"/>
        <v>2889</v>
      </c>
      <c r="AE2964" s="14">
        <f t="shared" si="1036"/>
        <v>-1500.5666666666666</v>
      </c>
      <c r="AF2964" s="14">
        <f t="shared" si="1037"/>
        <v>0</v>
      </c>
      <c r="AG2964" s="14" t="e">
        <f t="shared" si="1038"/>
        <v>#DIV/0!</v>
      </c>
      <c r="AH2964" s="14" t="e">
        <f t="shared" si="1039"/>
        <v>#DIV/0!</v>
      </c>
      <c r="AI2964" s="14">
        <f t="shared" si="1040"/>
        <v>24</v>
      </c>
      <c r="AJ2964" s="1740"/>
    </row>
    <row r="2965" spans="1:36" ht="15.75">
      <c r="A2965" s="1731">
        <v>112</v>
      </c>
      <c r="B2965" s="1831" t="s">
        <v>5284</v>
      </c>
      <c r="C2965" s="1828" t="s">
        <v>66</v>
      </c>
      <c r="D2965" s="1829">
        <v>96.3</v>
      </c>
      <c r="E2965" s="1736">
        <v>36</v>
      </c>
      <c r="F2965" s="1830">
        <f t="shared" si="1032"/>
        <v>3466.7999999999997</v>
      </c>
      <c r="G2965" s="1736"/>
      <c r="H2965" s="1830">
        <f t="shared" si="1033"/>
        <v>0</v>
      </c>
      <c r="I2965" s="1735">
        <v>44831</v>
      </c>
      <c r="J2965" s="1735"/>
      <c r="K2965" s="1736"/>
      <c r="L2965" s="1736">
        <v>788</v>
      </c>
      <c r="M2965" s="1735">
        <v>44824</v>
      </c>
      <c r="N2965" s="1736"/>
      <c r="O2965" s="1736"/>
      <c r="P2965" s="1736"/>
      <c r="Q2965" s="1736"/>
      <c r="R2965" s="1736"/>
      <c r="S2965" s="1736"/>
      <c r="T2965" s="1736"/>
      <c r="U2965" s="1736"/>
      <c r="V2965" s="1736"/>
      <c r="W2965" s="1736"/>
      <c r="X2965" s="1736"/>
      <c r="Y2965" s="1736"/>
      <c r="Z2965" s="1736"/>
      <c r="AA2965" s="1736"/>
      <c r="AB2965" s="1736"/>
      <c r="AC2965" s="1507">
        <f t="shared" si="1034"/>
        <v>36</v>
      </c>
      <c r="AD2965" s="1508">
        <f t="shared" si="1035"/>
        <v>3466.7999999999997</v>
      </c>
      <c r="AE2965" s="14">
        <f t="shared" si="1036"/>
        <v>-1500.5666666666666</v>
      </c>
      <c r="AF2965" s="14">
        <f t="shared" si="1037"/>
        <v>0</v>
      </c>
      <c r="AG2965" s="14" t="e">
        <f t="shared" si="1038"/>
        <v>#DIV/0!</v>
      </c>
      <c r="AH2965" s="14" t="e">
        <f t="shared" si="1039"/>
        <v>#DIV/0!</v>
      </c>
      <c r="AI2965" s="14">
        <f t="shared" si="1040"/>
        <v>36</v>
      </c>
      <c r="AJ2965" s="1740"/>
    </row>
    <row r="2966" spans="1:36" ht="15.75">
      <c r="A2966" s="1731">
        <v>113</v>
      </c>
      <c r="B2966" s="1831" t="s">
        <v>6476</v>
      </c>
      <c r="C2966" s="1828" t="s">
        <v>176</v>
      </c>
      <c r="D2966" s="1829">
        <v>0</v>
      </c>
      <c r="E2966" s="1736">
        <v>2</v>
      </c>
      <c r="F2966" s="1830">
        <f t="shared" si="1032"/>
        <v>0</v>
      </c>
      <c r="G2966" s="1736"/>
      <c r="H2966" s="1830">
        <f t="shared" si="1033"/>
        <v>0</v>
      </c>
      <c r="I2966" s="1735">
        <v>44875</v>
      </c>
      <c r="J2966" s="1735"/>
      <c r="K2966" s="1736"/>
      <c r="L2966" s="1736"/>
      <c r="M2966" s="1736"/>
      <c r="N2966" s="1736"/>
      <c r="O2966" s="1736"/>
      <c r="P2966" s="1736"/>
      <c r="Q2966" s="1736"/>
      <c r="R2966" s="1736"/>
      <c r="S2966" s="1736"/>
      <c r="T2966" s="1736"/>
      <c r="U2966" s="1736"/>
      <c r="V2966" s="1736"/>
      <c r="W2966" s="1736"/>
      <c r="X2966" s="1736"/>
      <c r="Y2966" s="1736"/>
      <c r="Z2966" s="1736"/>
      <c r="AA2966" s="1736"/>
      <c r="AB2966" s="1736"/>
      <c r="AC2966" s="1507">
        <f t="shared" si="1034"/>
        <v>2</v>
      </c>
      <c r="AD2966" s="1508">
        <f t="shared" si="1035"/>
        <v>0</v>
      </c>
      <c r="AE2966" s="14">
        <f t="shared" si="1036"/>
        <v>-1500.5666666666666</v>
      </c>
      <c r="AF2966" s="14">
        <f t="shared" si="1037"/>
        <v>0</v>
      </c>
      <c r="AG2966" s="14" t="e">
        <f t="shared" si="1038"/>
        <v>#DIV/0!</v>
      </c>
      <c r="AH2966" s="14" t="e">
        <f t="shared" si="1039"/>
        <v>#DIV/0!</v>
      </c>
      <c r="AI2966" s="14">
        <f t="shared" si="1040"/>
        <v>2</v>
      </c>
      <c r="AJ2966" s="1740"/>
    </row>
    <row r="2967" spans="1:36" ht="15.75">
      <c r="A2967" s="1731">
        <v>114</v>
      </c>
      <c r="B2967" s="82" t="s">
        <v>3520</v>
      </c>
      <c r="C2967" s="79" t="s">
        <v>176</v>
      </c>
      <c r="D2967" s="81">
        <v>0</v>
      </c>
      <c r="E2967" s="1736">
        <v>4.4000000000000004</v>
      </c>
      <c r="F2967" s="1830">
        <f t="shared" si="1032"/>
        <v>0</v>
      </c>
      <c r="G2967" s="1736"/>
      <c r="H2967" s="1830">
        <f t="shared" si="1033"/>
        <v>0</v>
      </c>
      <c r="I2967" s="1735">
        <v>44715</v>
      </c>
      <c r="J2967" s="1735">
        <v>45292</v>
      </c>
      <c r="K2967" s="1736"/>
      <c r="L2967" s="1736"/>
      <c r="M2967" s="1735"/>
      <c r="N2967" s="1736"/>
      <c r="O2967" s="1736"/>
      <c r="P2967" s="1736">
        <v>0.1</v>
      </c>
      <c r="Q2967" s="1736"/>
      <c r="R2967" s="1736"/>
      <c r="S2967" s="1736"/>
      <c r="T2967" s="1736"/>
      <c r="U2967" s="1830"/>
      <c r="V2967" s="1736"/>
      <c r="W2967" s="1736"/>
      <c r="X2967" s="1736"/>
      <c r="Y2967" s="1736"/>
      <c r="Z2967" s="1736"/>
      <c r="AA2967" s="1736"/>
      <c r="AB2967" s="1736"/>
      <c r="AC2967" s="1507">
        <f t="shared" si="1034"/>
        <v>4.3000000000000007</v>
      </c>
      <c r="AD2967" s="1508">
        <f t="shared" si="1035"/>
        <v>0</v>
      </c>
      <c r="AE2967" s="14">
        <f t="shared" si="1036"/>
        <v>9.1666666666666661</v>
      </c>
      <c r="AF2967" s="14">
        <f t="shared" si="1037"/>
        <v>3.3333333333333333E-2</v>
      </c>
      <c r="AG2967" s="14">
        <f t="shared" si="1038"/>
        <v>129.00000000000003</v>
      </c>
      <c r="AH2967" s="14">
        <f t="shared" si="1039"/>
        <v>119.83333333333336</v>
      </c>
      <c r="AI2967" s="14">
        <f t="shared" si="1040"/>
        <v>3.9944444444444454</v>
      </c>
      <c r="AJ2967" s="1740"/>
    </row>
    <row r="2968" spans="1:36" ht="15.75">
      <c r="A2968" s="1731">
        <v>117</v>
      </c>
      <c r="B2968" s="1831" t="s">
        <v>3521</v>
      </c>
      <c r="C2968" s="1828" t="s">
        <v>66</v>
      </c>
      <c r="D2968" s="1829">
        <v>0</v>
      </c>
      <c r="E2968" s="1736">
        <v>4</v>
      </c>
      <c r="F2968" s="1830">
        <f t="shared" si="1032"/>
        <v>0</v>
      </c>
      <c r="G2968" s="1736"/>
      <c r="H2968" s="1830">
        <f t="shared" si="1033"/>
        <v>0</v>
      </c>
      <c r="I2968" s="1735">
        <v>44715</v>
      </c>
      <c r="J2968" s="1735"/>
      <c r="K2968" s="1736"/>
      <c r="L2968" s="1736"/>
      <c r="M2968" s="1736"/>
      <c r="N2968" s="1736"/>
      <c r="O2968" s="1736"/>
      <c r="P2968" s="1736"/>
      <c r="Q2968" s="1736"/>
      <c r="R2968" s="1736"/>
      <c r="S2968" s="1736"/>
      <c r="T2968" s="1736"/>
      <c r="U2968" s="1736"/>
      <c r="V2968" s="1736"/>
      <c r="W2968" s="1736"/>
      <c r="X2968" s="1736"/>
      <c r="Y2968" s="1736"/>
      <c r="Z2968" s="1736"/>
      <c r="AA2968" s="1736"/>
      <c r="AB2968" s="1736"/>
      <c r="AC2968" s="1507">
        <f t="shared" si="1034"/>
        <v>4</v>
      </c>
      <c r="AD2968" s="1508">
        <f t="shared" si="1035"/>
        <v>0</v>
      </c>
      <c r="AE2968" s="14">
        <f t="shared" si="1036"/>
        <v>-1500.5666666666666</v>
      </c>
      <c r="AF2968" s="14">
        <f t="shared" si="1037"/>
        <v>0</v>
      </c>
      <c r="AG2968" s="14" t="e">
        <f t="shared" si="1038"/>
        <v>#DIV/0!</v>
      </c>
      <c r="AH2968" s="14" t="e">
        <f t="shared" si="1039"/>
        <v>#DIV/0!</v>
      </c>
      <c r="AI2968" s="14">
        <f t="shared" si="1040"/>
        <v>4</v>
      </c>
      <c r="AJ2968" s="1740"/>
    </row>
    <row r="2969" spans="1:36" ht="15.75">
      <c r="A2969" s="1731">
        <v>118</v>
      </c>
      <c r="B2969" s="1831" t="s">
        <v>6477</v>
      </c>
      <c r="C2969" s="1828" t="s">
        <v>66</v>
      </c>
      <c r="D2969" s="1829">
        <v>634.82000000000005</v>
      </c>
      <c r="E2969" s="1736">
        <v>5</v>
      </c>
      <c r="F2969" s="1830">
        <f t="shared" si="1032"/>
        <v>3174.1000000000004</v>
      </c>
      <c r="G2969" s="1736"/>
      <c r="H2969" s="1830">
        <f t="shared" si="1033"/>
        <v>0</v>
      </c>
      <c r="I2969" s="1735">
        <v>43980</v>
      </c>
      <c r="J2969" s="1735"/>
      <c r="K2969" s="1736"/>
      <c r="L2969" s="1736"/>
      <c r="M2969" s="1736"/>
      <c r="N2969" s="1736"/>
      <c r="O2969" s="1736"/>
      <c r="P2969" s="1736"/>
      <c r="Q2969" s="1736"/>
      <c r="R2969" s="1736"/>
      <c r="S2969" s="1736"/>
      <c r="T2969" s="1736"/>
      <c r="U2969" s="1736"/>
      <c r="V2969" s="1736"/>
      <c r="W2969" s="1736"/>
      <c r="X2969" s="1736"/>
      <c r="Y2969" s="1736"/>
      <c r="Z2969" s="1736"/>
      <c r="AA2969" s="1736"/>
      <c r="AB2969" s="1736"/>
      <c r="AC2969" s="1507">
        <f t="shared" si="1034"/>
        <v>5</v>
      </c>
      <c r="AD2969" s="1508">
        <f t="shared" si="1035"/>
        <v>3174.1000000000004</v>
      </c>
      <c r="AE2969" s="14">
        <f t="shared" si="1036"/>
        <v>-1500.5666666666666</v>
      </c>
      <c r="AF2969" s="14">
        <f t="shared" si="1037"/>
        <v>0</v>
      </c>
      <c r="AG2969" s="14" t="e">
        <f t="shared" si="1038"/>
        <v>#DIV/0!</v>
      </c>
      <c r="AH2969" s="14" t="e">
        <f t="shared" si="1039"/>
        <v>#DIV/0!</v>
      </c>
      <c r="AI2969" s="14">
        <f t="shared" si="1040"/>
        <v>5</v>
      </c>
      <c r="AJ2969" s="1740"/>
    </row>
    <row r="2970" spans="1:36" ht="17.25" customHeight="1">
      <c r="A2970" s="1731">
        <v>119</v>
      </c>
      <c r="B2970" s="1831" t="s">
        <v>6478</v>
      </c>
      <c r="C2970" s="1828" t="s">
        <v>176</v>
      </c>
      <c r="D2970" s="1829">
        <v>0</v>
      </c>
      <c r="E2970" s="1736">
        <v>2</v>
      </c>
      <c r="F2970" s="1830">
        <f t="shared" si="1032"/>
        <v>0</v>
      </c>
      <c r="G2970" s="1736"/>
      <c r="H2970" s="1830">
        <f t="shared" si="1033"/>
        <v>0</v>
      </c>
      <c r="I2970" s="1735">
        <v>44875</v>
      </c>
      <c r="J2970" s="1735"/>
      <c r="K2970" s="1736"/>
      <c r="L2970" s="1736"/>
      <c r="M2970" s="1736"/>
      <c r="N2970" s="1736"/>
      <c r="O2970" s="1736"/>
      <c r="P2970" s="1736"/>
      <c r="Q2970" s="1736"/>
      <c r="R2970" s="1736"/>
      <c r="S2970" s="1736"/>
      <c r="T2970" s="1736"/>
      <c r="U2970" s="1736"/>
      <c r="V2970" s="1736"/>
      <c r="W2970" s="1736"/>
      <c r="X2970" s="1736"/>
      <c r="Y2970" s="1736"/>
      <c r="Z2970" s="1736"/>
      <c r="AA2970" s="1736"/>
      <c r="AB2970" s="1736"/>
      <c r="AC2970" s="1507">
        <f t="shared" si="1034"/>
        <v>2</v>
      </c>
      <c r="AD2970" s="1508">
        <f t="shared" si="1035"/>
        <v>0</v>
      </c>
      <c r="AE2970" s="14">
        <f t="shared" si="1036"/>
        <v>-1500.5666666666666</v>
      </c>
      <c r="AF2970" s="14">
        <f t="shared" si="1037"/>
        <v>0</v>
      </c>
      <c r="AG2970" s="14" t="e">
        <f t="shared" si="1038"/>
        <v>#DIV/0!</v>
      </c>
      <c r="AH2970" s="14" t="e">
        <f t="shared" si="1039"/>
        <v>#DIV/0!</v>
      </c>
      <c r="AI2970" s="14">
        <f t="shared" si="1040"/>
        <v>2</v>
      </c>
      <c r="AJ2970" s="1740"/>
    </row>
    <row r="2971" spans="1:36" ht="25.5" customHeight="1">
      <c r="A2971" s="1731">
        <v>120</v>
      </c>
      <c r="B2971" s="1831" t="s">
        <v>6479</v>
      </c>
      <c r="C2971" s="1828" t="s">
        <v>176</v>
      </c>
      <c r="D2971" s="1829">
        <v>0</v>
      </c>
      <c r="E2971" s="1736">
        <v>2</v>
      </c>
      <c r="F2971" s="1830">
        <f t="shared" si="1032"/>
        <v>0</v>
      </c>
      <c r="G2971" s="1736"/>
      <c r="H2971" s="1830">
        <f t="shared" si="1033"/>
        <v>0</v>
      </c>
      <c r="I2971" s="1735">
        <v>44875</v>
      </c>
      <c r="J2971" s="1735"/>
      <c r="K2971" s="1736"/>
      <c r="L2971" s="1736"/>
      <c r="M2971" s="1736"/>
      <c r="N2971" s="1736"/>
      <c r="O2971" s="1736"/>
      <c r="P2971" s="1736"/>
      <c r="Q2971" s="1736"/>
      <c r="R2971" s="1736"/>
      <c r="S2971" s="1736"/>
      <c r="T2971" s="1736"/>
      <c r="U2971" s="1736"/>
      <c r="V2971" s="1736"/>
      <c r="W2971" s="1736"/>
      <c r="X2971" s="1736"/>
      <c r="Y2971" s="1736"/>
      <c r="Z2971" s="1736"/>
      <c r="AA2971" s="1736"/>
      <c r="AB2971" s="1736"/>
      <c r="AC2971" s="1507">
        <f t="shared" si="1034"/>
        <v>2</v>
      </c>
      <c r="AD2971" s="1508">
        <f t="shared" si="1035"/>
        <v>0</v>
      </c>
      <c r="AE2971" s="14">
        <f t="shared" si="1036"/>
        <v>-1500.5666666666666</v>
      </c>
      <c r="AF2971" s="14">
        <f t="shared" si="1037"/>
        <v>0</v>
      </c>
      <c r="AG2971" s="14" t="e">
        <f t="shared" si="1038"/>
        <v>#DIV/0!</v>
      </c>
      <c r="AH2971" s="14" t="e">
        <f t="shared" si="1039"/>
        <v>#DIV/0!</v>
      </c>
      <c r="AI2971" s="14">
        <f t="shared" si="1040"/>
        <v>2</v>
      </c>
      <c r="AJ2971" s="1740"/>
    </row>
    <row r="2972" spans="1:36" ht="15.75">
      <c r="A2972" s="1731">
        <v>121</v>
      </c>
      <c r="B2972" s="1831" t="s">
        <v>6480</v>
      </c>
      <c r="C2972" s="1828" t="s">
        <v>176</v>
      </c>
      <c r="D2972" s="1829">
        <v>0</v>
      </c>
      <c r="E2972" s="1736">
        <v>10</v>
      </c>
      <c r="F2972" s="1830">
        <f t="shared" si="1032"/>
        <v>0</v>
      </c>
      <c r="G2972" s="1736"/>
      <c r="H2972" s="1830">
        <f t="shared" si="1033"/>
        <v>0</v>
      </c>
      <c r="I2972" s="1735">
        <v>44875</v>
      </c>
      <c r="J2972" s="1735"/>
      <c r="K2972" s="1736"/>
      <c r="L2972" s="1736"/>
      <c r="M2972" s="1736"/>
      <c r="N2972" s="1736"/>
      <c r="O2972" s="1736"/>
      <c r="P2972" s="1736"/>
      <c r="Q2972" s="1736"/>
      <c r="R2972" s="1736"/>
      <c r="S2972" s="1736"/>
      <c r="T2972" s="1736"/>
      <c r="U2972" s="1736"/>
      <c r="V2972" s="1736"/>
      <c r="W2972" s="1736"/>
      <c r="X2972" s="1736"/>
      <c r="Y2972" s="1736"/>
      <c r="Z2972" s="1736"/>
      <c r="AA2972" s="1736"/>
      <c r="AB2972" s="1736"/>
      <c r="AC2972" s="1507">
        <f t="shared" si="1034"/>
        <v>10</v>
      </c>
      <c r="AD2972" s="1508">
        <f t="shared" si="1035"/>
        <v>0</v>
      </c>
      <c r="AE2972" s="14">
        <f t="shared" si="1036"/>
        <v>-1500.5666666666666</v>
      </c>
      <c r="AF2972" s="14">
        <f t="shared" si="1037"/>
        <v>0</v>
      </c>
      <c r="AG2972" s="14" t="e">
        <f t="shared" si="1038"/>
        <v>#DIV/0!</v>
      </c>
      <c r="AH2972" s="14" t="e">
        <f t="shared" si="1039"/>
        <v>#DIV/0!</v>
      </c>
      <c r="AI2972" s="14">
        <f t="shared" si="1040"/>
        <v>10</v>
      </c>
      <c r="AJ2972" s="1740"/>
    </row>
    <row r="2973" spans="1:36" ht="15.75">
      <c r="A2973" s="1731">
        <v>122</v>
      </c>
      <c r="B2973" s="1834" t="s">
        <v>9095</v>
      </c>
      <c r="C2973" s="1828" t="s">
        <v>66</v>
      </c>
      <c r="D2973" s="1829">
        <v>0</v>
      </c>
      <c r="E2973" s="1736"/>
      <c r="F2973" s="1830">
        <f t="shared" si="1032"/>
        <v>0</v>
      </c>
      <c r="G2973" s="1736">
        <v>1740</v>
      </c>
      <c r="H2973" s="1830">
        <f t="shared" si="1033"/>
        <v>0</v>
      </c>
      <c r="I2973" s="1735">
        <v>44977</v>
      </c>
      <c r="J2973" s="1735">
        <v>45230</v>
      </c>
      <c r="K2973" s="1736"/>
      <c r="L2973" s="1736"/>
      <c r="M2973" s="1736"/>
      <c r="N2973" s="1736"/>
      <c r="O2973" s="1736"/>
      <c r="P2973" s="1736">
        <v>90</v>
      </c>
      <c r="Q2973" s="1736"/>
      <c r="R2973" s="1736"/>
      <c r="S2973" s="1736"/>
      <c r="T2973" s="1736"/>
      <c r="U2973" s="1736"/>
      <c r="V2973" s="1736"/>
      <c r="W2973" s="1736"/>
      <c r="X2973" s="1736"/>
      <c r="Y2973" s="1736"/>
      <c r="Z2973" s="1736"/>
      <c r="AA2973" s="1736"/>
      <c r="AB2973" s="1736"/>
      <c r="AC2973" s="1507">
        <f t="shared" si="1034"/>
        <v>1650</v>
      </c>
      <c r="AD2973" s="1508">
        <f t="shared" si="1035"/>
        <v>0</v>
      </c>
      <c r="AE2973" s="14">
        <f t="shared" si="1036"/>
        <v>7.1</v>
      </c>
      <c r="AF2973" s="14">
        <f t="shared" si="1037"/>
        <v>30</v>
      </c>
      <c r="AG2973" s="14">
        <f t="shared" si="1038"/>
        <v>55</v>
      </c>
      <c r="AH2973" s="14">
        <f t="shared" si="1039"/>
        <v>47.9</v>
      </c>
      <c r="AI2973" s="14">
        <f t="shared" si="1040"/>
        <v>1437</v>
      </c>
      <c r="AJ2973" s="1740"/>
    </row>
    <row r="2974" spans="1:36" ht="15.75">
      <c r="A2974" s="1731">
        <v>123</v>
      </c>
      <c r="B2974" s="1831" t="s">
        <v>6481</v>
      </c>
      <c r="C2974" s="1828" t="s">
        <v>66</v>
      </c>
      <c r="D2974" s="1829">
        <v>0</v>
      </c>
      <c r="E2974" s="1736">
        <v>50</v>
      </c>
      <c r="F2974" s="1830">
        <f t="shared" si="1032"/>
        <v>0</v>
      </c>
      <c r="G2974" s="1736"/>
      <c r="H2974" s="1830">
        <f t="shared" si="1033"/>
        <v>0</v>
      </c>
      <c r="I2974" s="1735">
        <v>44875</v>
      </c>
      <c r="J2974" s="1735">
        <v>46296</v>
      </c>
      <c r="K2974" s="1736"/>
      <c r="L2974" s="1736"/>
      <c r="M2974" s="1736"/>
      <c r="N2974" s="1736"/>
      <c r="O2974" s="1736"/>
      <c r="P2974" s="1736"/>
      <c r="Q2974" s="1736"/>
      <c r="R2974" s="1736"/>
      <c r="S2974" s="1736"/>
      <c r="T2974" s="1736"/>
      <c r="U2974" s="1736"/>
      <c r="V2974" s="1736"/>
      <c r="W2974" s="1736"/>
      <c r="X2974" s="1736"/>
      <c r="Y2974" s="1736"/>
      <c r="Z2974" s="1736"/>
      <c r="AA2974" s="1736"/>
      <c r="AB2974" s="1736"/>
      <c r="AC2974" s="1507">
        <f t="shared" si="1034"/>
        <v>50</v>
      </c>
      <c r="AD2974" s="1508">
        <f t="shared" si="1035"/>
        <v>0</v>
      </c>
      <c r="AE2974" s="14">
        <f t="shared" si="1036"/>
        <v>42.633333333333333</v>
      </c>
      <c r="AF2974" s="14">
        <f t="shared" si="1037"/>
        <v>0</v>
      </c>
      <c r="AG2974" s="14" t="e">
        <f t="shared" si="1038"/>
        <v>#DIV/0!</v>
      </c>
      <c r="AH2974" s="14" t="e">
        <f t="shared" si="1039"/>
        <v>#DIV/0!</v>
      </c>
      <c r="AI2974" s="14">
        <f t="shared" si="1040"/>
        <v>50</v>
      </c>
      <c r="AJ2974" s="1740"/>
    </row>
    <row r="2975" spans="1:36" ht="15.75">
      <c r="A2975" s="1731">
        <v>124</v>
      </c>
      <c r="B2975" s="1831" t="s">
        <v>6482</v>
      </c>
      <c r="C2975" s="1828" t="s">
        <v>66</v>
      </c>
      <c r="D2975" s="1829">
        <v>0</v>
      </c>
      <c r="E2975" s="1736">
        <v>50</v>
      </c>
      <c r="F2975" s="1830">
        <f t="shared" si="1032"/>
        <v>0</v>
      </c>
      <c r="G2975" s="1736"/>
      <c r="H2975" s="1830">
        <f t="shared" si="1033"/>
        <v>0</v>
      </c>
      <c r="I2975" s="1735">
        <v>44875</v>
      </c>
      <c r="J2975" s="1735">
        <v>46235</v>
      </c>
      <c r="K2975" s="1736"/>
      <c r="L2975" s="1736"/>
      <c r="M2975" s="1736"/>
      <c r="N2975" s="1736"/>
      <c r="O2975" s="1736"/>
      <c r="P2975" s="1736"/>
      <c r="Q2975" s="1736"/>
      <c r="R2975" s="1736"/>
      <c r="S2975" s="1736"/>
      <c r="T2975" s="1736"/>
      <c r="U2975" s="1736"/>
      <c r="V2975" s="1736"/>
      <c r="W2975" s="1736"/>
      <c r="X2975" s="1736"/>
      <c r="Y2975" s="1736"/>
      <c r="Z2975" s="1736"/>
      <c r="AA2975" s="1736"/>
      <c r="AB2975" s="1736"/>
      <c r="AC2975" s="1507">
        <f t="shared" si="1034"/>
        <v>50</v>
      </c>
      <c r="AD2975" s="1508">
        <f t="shared" si="1035"/>
        <v>0</v>
      </c>
      <c r="AE2975" s="14">
        <f t="shared" si="1036"/>
        <v>40.6</v>
      </c>
      <c r="AF2975" s="14">
        <f t="shared" si="1037"/>
        <v>0</v>
      </c>
      <c r="AG2975" s="14" t="e">
        <f t="shared" si="1038"/>
        <v>#DIV/0!</v>
      </c>
      <c r="AH2975" s="14" t="e">
        <f t="shared" si="1039"/>
        <v>#DIV/0!</v>
      </c>
      <c r="AI2975" s="14">
        <f t="shared" si="1040"/>
        <v>50</v>
      </c>
      <c r="AJ2975" s="1740"/>
    </row>
    <row r="2976" spans="1:36" ht="15.75">
      <c r="A2976" s="1731">
        <v>125</v>
      </c>
      <c r="B2976" s="1831" t="s">
        <v>6483</v>
      </c>
      <c r="C2976" s="1828" t="s">
        <v>66</v>
      </c>
      <c r="D2976" s="1829">
        <v>0</v>
      </c>
      <c r="E2976" s="1736">
        <v>50</v>
      </c>
      <c r="F2976" s="1830">
        <f t="shared" si="1032"/>
        <v>0</v>
      </c>
      <c r="G2976" s="1736"/>
      <c r="H2976" s="1830">
        <f t="shared" si="1033"/>
        <v>0</v>
      </c>
      <c r="I2976" s="1735">
        <v>44875</v>
      </c>
      <c r="J2976" s="1735">
        <v>46054</v>
      </c>
      <c r="K2976" s="1736"/>
      <c r="L2976" s="1736"/>
      <c r="M2976" s="1736"/>
      <c r="N2976" s="1736"/>
      <c r="O2976" s="1736"/>
      <c r="P2976" s="1736"/>
      <c r="Q2976" s="1736"/>
      <c r="R2976" s="1736"/>
      <c r="S2976" s="1736"/>
      <c r="T2976" s="1736"/>
      <c r="U2976" s="1736"/>
      <c r="V2976" s="1736"/>
      <c r="W2976" s="1736"/>
      <c r="X2976" s="1736"/>
      <c r="Y2976" s="1736"/>
      <c r="Z2976" s="1736"/>
      <c r="AA2976" s="1736"/>
      <c r="AB2976" s="1736"/>
      <c r="AC2976" s="1507">
        <f t="shared" si="1034"/>
        <v>50</v>
      </c>
      <c r="AD2976" s="1508">
        <f t="shared" si="1035"/>
        <v>0</v>
      </c>
      <c r="AE2976" s="14">
        <f t="shared" si="1036"/>
        <v>34.56666666666667</v>
      </c>
      <c r="AF2976" s="14">
        <f t="shared" si="1037"/>
        <v>0</v>
      </c>
      <c r="AG2976" s="14" t="e">
        <f t="shared" si="1038"/>
        <v>#DIV/0!</v>
      </c>
      <c r="AH2976" s="14" t="e">
        <f t="shared" si="1039"/>
        <v>#DIV/0!</v>
      </c>
      <c r="AI2976" s="14">
        <f t="shared" si="1040"/>
        <v>50</v>
      </c>
      <c r="AJ2976" s="1740"/>
    </row>
    <row r="2977" spans="1:36" ht="30">
      <c r="A2977" s="1731">
        <v>126</v>
      </c>
      <c r="B2977" s="1831" t="s">
        <v>3522</v>
      </c>
      <c r="C2977" s="1828" t="s">
        <v>66</v>
      </c>
      <c r="D2977" s="1829">
        <v>1</v>
      </c>
      <c r="E2977" s="1736">
        <v>3700</v>
      </c>
      <c r="F2977" s="1830">
        <f t="shared" si="1032"/>
        <v>3700</v>
      </c>
      <c r="G2977" s="1736"/>
      <c r="H2977" s="1830">
        <f t="shared" si="1033"/>
        <v>0</v>
      </c>
      <c r="I2977" s="1735">
        <v>44742</v>
      </c>
      <c r="J2977" s="1735"/>
      <c r="K2977" s="1736"/>
      <c r="L2977" s="1736"/>
      <c r="M2977" s="1735"/>
      <c r="N2977" s="1736">
        <v>200</v>
      </c>
      <c r="O2977" s="1736">
        <v>500</v>
      </c>
      <c r="P2977" s="1736"/>
      <c r="Q2977" s="1736"/>
      <c r="R2977" s="1736"/>
      <c r="S2977" s="1736"/>
      <c r="T2977" s="1736"/>
      <c r="U2977" s="1736"/>
      <c r="V2977" s="1736"/>
      <c r="W2977" s="1736"/>
      <c r="X2977" s="1736"/>
      <c r="Y2977" s="1736"/>
      <c r="Z2977" s="1736"/>
      <c r="AA2977" s="1736"/>
      <c r="AB2977" s="1736"/>
      <c r="AC2977" s="1507">
        <f t="shared" si="1034"/>
        <v>3000</v>
      </c>
      <c r="AD2977" s="1508">
        <f t="shared" si="1035"/>
        <v>3000</v>
      </c>
      <c r="AE2977" s="14">
        <f t="shared" si="1036"/>
        <v>-1500.5666666666666</v>
      </c>
      <c r="AF2977" s="14">
        <f t="shared" si="1037"/>
        <v>233.33333333333334</v>
      </c>
      <c r="AG2977" s="14">
        <f t="shared" si="1038"/>
        <v>12.857142857142856</v>
      </c>
      <c r="AH2977" s="14">
        <f t="shared" si="1039"/>
        <v>1513.4238095238095</v>
      </c>
      <c r="AI2977" s="14">
        <f t="shared" si="1040"/>
        <v>353132.22222222225</v>
      </c>
      <c r="AJ2977" s="1740"/>
    </row>
    <row r="2978" spans="1:36" ht="15.75">
      <c r="A2978" s="1731">
        <v>127</v>
      </c>
      <c r="B2978" s="1831" t="s">
        <v>5339</v>
      </c>
      <c r="C2978" s="1828" t="s">
        <v>66</v>
      </c>
      <c r="D2978" s="1829">
        <v>1.1029</v>
      </c>
      <c r="E2978" s="1736">
        <v>1500</v>
      </c>
      <c r="F2978" s="1830">
        <f t="shared" si="1032"/>
        <v>1654.35</v>
      </c>
      <c r="G2978" s="1736"/>
      <c r="H2978" s="1830">
        <f t="shared" si="1033"/>
        <v>0</v>
      </c>
      <c r="I2978" s="1735">
        <v>44831</v>
      </c>
      <c r="J2978" s="1735"/>
      <c r="K2978" s="1736"/>
      <c r="L2978" s="1736">
        <v>788</v>
      </c>
      <c r="M2978" s="1735">
        <v>44824</v>
      </c>
      <c r="N2978" s="1736"/>
      <c r="O2978" s="1736"/>
      <c r="P2978" s="1736">
        <v>700</v>
      </c>
      <c r="Q2978" s="1736"/>
      <c r="R2978" s="1736"/>
      <c r="S2978" s="1736"/>
      <c r="T2978" s="1736"/>
      <c r="U2978" s="1736"/>
      <c r="V2978" s="1736"/>
      <c r="W2978" s="1736"/>
      <c r="X2978" s="1736"/>
      <c r="Y2978" s="1736"/>
      <c r="Z2978" s="1736"/>
      <c r="AA2978" s="1736"/>
      <c r="AB2978" s="1736"/>
      <c r="AC2978" s="1507">
        <f t="shared" si="1034"/>
        <v>800</v>
      </c>
      <c r="AD2978" s="1508">
        <f t="shared" si="1035"/>
        <v>882.31999999999994</v>
      </c>
      <c r="AE2978" s="14">
        <f t="shared" si="1036"/>
        <v>-1500.5666666666666</v>
      </c>
      <c r="AF2978" s="14">
        <f t="shared" si="1037"/>
        <v>233.33333333333334</v>
      </c>
      <c r="AG2978" s="14">
        <f t="shared" si="1038"/>
        <v>3.4285714285714284</v>
      </c>
      <c r="AH2978" s="14">
        <f t="shared" si="1039"/>
        <v>1503.9952380952379</v>
      </c>
      <c r="AI2978" s="14">
        <f t="shared" si="1040"/>
        <v>350932.22222222225</v>
      </c>
      <c r="AJ2978" s="1740"/>
    </row>
    <row r="2979" spans="1:36" ht="15.75">
      <c r="A2979" s="1731">
        <v>128</v>
      </c>
      <c r="B2979" s="1831" t="s">
        <v>6484</v>
      </c>
      <c r="C2979" s="1828" t="s">
        <v>573</v>
      </c>
      <c r="D2979" s="1829">
        <v>0</v>
      </c>
      <c r="E2979" s="1736">
        <v>5000</v>
      </c>
      <c r="F2979" s="1830">
        <f t="shared" si="1032"/>
        <v>0</v>
      </c>
      <c r="G2979" s="1736"/>
      <c r="H2979" s="1830">
        <f t="shared" si="1033"/>
        <v>0</v>
      </c>
      <c r="I2979" s="1735">
        <v>44875</v>
      </c>
      <c r="J2979" s="1735">
        <v>46054</v>
      </c>
      <c r="K2979" s="1736"/>
      <c r="L2979" s="1736"/>
      <c r="M2979" s="1736"/>
      <c r="N2979" s="1736"/>
      <c r="O2979" s="1736"/>
      <c r="P2979" s="1736"/>
      <c r="Q2979" s="1736"/>
      <c r="R2979" s="1736"/>
      <c r="S2979" s="1736"/>
      <c r="T2979" s="1736"/>
      <c r="U2979" s="1736"/>
      <c r="V2979" s="1736"/>
      <c r="W2979" s="1736"/>
      <c r="X2979" s="1736"/>
      <c r="Y2979" s="1736"/>
      <c r="Z2979" s="1736"/>
      <c r="AA2979" s="1736"/>
      <c r="AB2979" s="1736"/>
      <c r="AC2979" s="1507">
        <f t="shared" si="1034"/>
        <v>5000</v>
      </c>
      <c r="AD2979" s="1508">
        <f t="shared" si="1035"/>
        <v>0</v>
      </c>
      <c r="AE2979" s="14">
        <f t="shared" si="1036"/>
        <v>34.56666666666667</v>
      </c>
      <c r="AF2979" s="14">
        <f t="shared" si="1037"/>
        <v>0</v>
      </c>
      <c r="AG2979" s="14" t="e">
        <f t="shared" si="1038"/>
        <v>#DIV/0!</v>
      </c>
      <c r="AH2979" s="14" t="e">
        <f t="shared" si="1039"/>
        <v>#DIV/0!</v>
      </c>
      <c r="AI2979" s="14">
        <f t="shared" si="1040"/>
        <v>5000</v>
      </c>
      <c r="AJ2979" s="1740"/>
    </row>
    <row r="2980" spans="1:36" ht="15.75">
      <c r="A2980" s="1731">
        <v>129</v>
      </c>
      <c r="B2980" s="1831" t="s">
        <v>6485</v>
      </c>
      <c r="C2980" s="1828" t="s">
        <v>573</v>
      </c>
      <c r="D2980" s="1829">
        <v>0</v>
      </c>
      <c r="E2980" s="1736">
        <v>30000</v>
      </c>
      <c r="F2980" s="1830">
        <f t="shared" ref="F2980:F3010" si="1041">D2980*E2980</f>
        <v>0</v>
      </c>
      <c r="G2980" s="1736"/>
      <c r="H2980" s="1830">
        <f t="shared" ref="H2980:H3010" si="1042">D2980*G2980</f>
        <v>0</v>
      </c>
      <c r="I2980" s="1735">
        <v>44875</v>
      </c>
      <c r="J2980" s="1735">
        <v>45778</v>
      </c>
      <c r="K2980" s="1736"/>
      <c r="L2980" s="1736"/>
      <c r="M2980" s="1736"/>
      <c r="N2980" s="1736"/>
      <c r="O2980" s="1736"/>
      <c r="P2980" s="1736"/>
      <c r="Q2980" s="1736"/>
      <c r="R2980" s="1736"/>
      <c r="S2980" s="1736"/>
      <c r="T2980" s="1736"/>
      <c r="U2980" s="1736"/>
      <c r="V2980" s="1736"/>
      <c r="W2980" s="1736"/>
      <c r="X2980" s="1736"/>
      <c r="Y2980" s="1736"/>
      <c r="Z2980" s="1736"/>
      <c r="AA2980" s="1736"/>
      <c r="AB2980" s="1736"/>
      <c r="AC2980" s="1507">
        <f t="shared" ref="AC2980:AC3010" si="1043">E2980+G2980-N2980-O2980-AA2980-P2980-Q2980-R2980-S2980-T2980-U2980-V2980-W2980-X2980-Y2980</f>
        <v>30000</v>
      </c>
      <c r="AD2980" s="1508">
        <f t="shared" ref="AD2980:AD3010" si="1044">D2980*AC2980</f>
        <v>0</v>
      </c>
      <c r="AE2980" s="14">
        <f t="shared" ref="AE2980:AE3010" si="1045">(J2980-"01.04.2023")/30</f>
        <v>25.366666666666667</v>
      </c>
      <c r="AF2980" s="14">
        <f t="shared" ref="AF2980:AF3010" si="1046">(N2980+O2980+P2980+Q2980+R2980+S2980+T2980+U2980+V2980+W2980+X2980+Y2980)/3</f>
        <v>0</v>
      </c>
      <c r="AG2980" s="14" t="e">
        <f t="shared" ref="AG2980:AG3010" si="1047">AC2980/AF2980</f>
        <v>#DIV/0!</v>
      </c>
      <c r="AH2980" s="14" t="e">
        <f t="shared" ref="AH2980:AH3010" si="1048">AG2980-AE2980</f>
        <v>#DIV/0!</v>
      </c>
      <c r="AI2980" s="14">
        <f t="shared" ref="AI2980:AI3010" si="1049">AC2980-(AE2980*AF2980)</f>
        <v>30000</v>
      </c>
      <c r="AJ2980" s="1740"/>
    </row>
    <row r="2981" spans="1:36" ht="15.75">
      <c r="A2981" s="1731">
        <v>130</v>
      </c>
      <c r="B2981" s="1831" t="s">
        <v>6486</v>
      </c>
      <c r="C2981" s="1828" t="s">
        <v>573</v>
      </c>
      <c r="D2981" s="1829">
        <v>0</v>
      </c>
      <c r="E2981" s="1736">
        <v>2000</v>
      </c>
      <c r="F2981" s="1830">
        <f t="shared" si="1041"/>
        <v>0</v>
      </c>
      <c r="G2981" s="1736"/>
      <c r="H2981" s="1830">
        <f t="shared" si="1042"/>
        <v>0</v>
      </c>
      <c r="I2981" s="1735">
        <v>44875</v>
      </c>
      <c r="J2981" s="1735">
        <v>45431</v>
      </c>
      <c r="K2981" s="1736"/>
      <c r="L2981" s="1736"/>
      <c r="M2981" s="1736"/>
      <c r="N2981" s="1736"/>
      <c r="O2981" s="1736"/>
      <c r="P2981" s="1736">
        <v>100</v>
      </c>
      <c r="Q2981" s="1736"/>
      <c r="R2981" s="1736"/>
      <c r="S2981" s="1736"/>
      <c r="T2981" s="1736"/>
      <c r="U2981" s="1736"/>
      <c r="V2981" s="1736"/>
      <c r="W2981" s="1736"/>
      <c r="X2981" s="1736"/>
      <c r="Y2981" s="1736"/>
      <c r="Z2981" s="1736"/>
      <c r="AA2981" s="1736"/>
      <c r="AB2981" s="1736"/>
      <c r="AC2981" s="1507">
        <f t="shared" si="1043"/>
        <v>1900</v>
      </c>
      <c r="AD2981" s="1508">
        <f t="shared" si="1044"/>
        <v>0</v>
      </c>
      <c r="AE2981" s="14">
        <f t="shared" si="1045"/>
        <v>13.8</v>
      </c>
      <c r="AF2981" s="14">
        <f t="shared" si="1046"/>
        <v>33.333333333333336</v>
      </c>
      <c r="AG2981" s="14">
        <f t="shared" si="1047"/>
        <v>56.999999999999993</v>
      </c>
      <c r="AH2981" s="14">
        <f t="shared" si="1048"/>
        <v>43.199999999999989</v>
      </c>
      <c r="AI2981" s="14">
        <f t="shared" si="1049"/>
        <v>1440</v>
      </c>
      <c r="AJ2981" s="1740"/>
    </row>
    <row r="2982" spans="1:36" ht="15.75">
      <c r="A2982" s="1731">
        <v>131</v>
      </c>
      <c r="B2982" s="1831" t="s">
        <v>6486</v>
      </c>
      <c r="C2982" s="1828" t="s">
        <v>573</v>
      </c>
      <c r="D2982" s="1829">
        <v>0</v>
      </c>
      <c r="E2982" s="1736">
        <v>50000</v>
      </c>
      <c r="F2982" s="1830">
        <f t="shared" si="1041"/>
        <v>0</v>
      </c>
      <c r="G2982" s="1736"/>
      <c r="H2982" s="1830">
        <f t="shared" si="1042"/>
        <v>0</v>
      </c>
      <c r="I2982" s="1735">
        <v>44875</v>
      </c>
      <c r="J2982" s="1735">
        <v>46266</v>
      </c>
      <c r="K2982" s="1736"/>
      <c r="L2982" s="1736"/>
      <c r="M2982" s="1736"/>
      <c r="N2982" s="1736"/>
      <c r="O2982" s="1736"/>
      <c r="P2982" s="1736"/>
      <c r="Q2982" s="1736"/>
      <c r="R2982" s="1736"/>
      <c r="S2982" s="1736"/>
      <c r="T2982" s="1736"/>
      <c r="U2982" s="1736"/>
      <c r="V2982" s="1736"/>
      <c r="W2982" s="1736"/>
      <c r="X2982" s="1736"/>
      <c r="Y2982" s="1736"/>
      <c r="Z2982" s="1736"/>
      <c r="AA2982" s="1736"/>
      <c r="AB2982" s="1736"/>
      <c r="AC2982" s="1507">
        <f t="shared" si="1043"/>
        <v>50000</v>
      </c>
      <c r="AD2982" s="1508">
        <f t="shared" si="1044"/>
        <v>0</v>
      </c>
      <c r="AE2982" s="14">
        <f t="shared" si="1045"/>
        <v>41.633333333333333</v>
      </c>
      <c r="AF2982" s="14">
        <f t="shared" si="1046"/>
        <v>0</v>
      </c>
      <c r="AG2982" s="14" t="e">
        <f t="shared" si="1047"/>
        <v>#DIV/0!</v>
      </c>
      <c r="AH2982" s="14" t="e">
        <f t="shared" si="1048"/>
        <v>#DIV/0!</v>
      </c>
      <c r="AI2982" s="14">
        <f t="shared" si="1049"/>
        <v>50000</v>
      </c>
      <c r="AJ2982" s="1740"/>
    </row>
    <row r="2983" spans="1:36" ht="15.75">
      <c r="A2983" s="1731">
        <v>132</v>
      </c>
      <c r="B2983" s="1831" t="s">
        <v>5340</v>
      </c>
      <c r="C2983" s="1828" t="s">
        <v>176</v>
      </c>
      <c r="D2983" s="1829">
        <v>45</v>
      </c>
      <c r="E2983" s="1736">
        <v>16</v>
      </c>
      <c r="F2983" s="1830">
        <f t="shared" si="1041"/>
        <v>720</v>
      </c>
      <c r="G2983" s="1736"/>
      <c r="H2983" s="1830">
        <f t="shared" si="1042"/>
        <v>0</v>
      </c>
      <c r="I2983" s="1735">
        <v>44827</v>
      </c>
      <c r="J2983" s="1735">
        <v>45596</v>
      </c>
      <c r="K2983" s="1736"/>
      <c r="L2983" s="1736">
        <v>787</v>
      </c>
      <c r="M2983" s="1735">
        <v>44824</v>
      </c>
      <c r="N2983" s="1736"/>
      <c r="O2983" s="1736">
        <v>1</v>
      </c>
      <c r="P2983" s="1736"/>
      <c r="Q2983" s="1736"/>
      <c r="R2983" s="1736"/>
      <c r="S2983" s="1736"/>
      <c r="T2983" s="1736"/>
      <c r="U2983" s="1736"/>
      <c r="V2983" s="1736"/>
      <c r="W2983" s="1736"/>
      <c r="X2983" s="1736"/>
      <c r="Y2983" s="1736"/>
      <c r="Z2983" s="1736"/>
      <c r="AA2983" s="1736"/>
      <c r="AB2983" s="1736"/>
      <c r="AC2983" s="1507">
        <f t="shared" si="1043"/>
        <v>15</v>
      </c>
      <c r="AD2983" s="1508">
        <f t="shared" si="1044"/>
        <v>675</v>
      </c>
      <c r="AE2983" s="14">
        <f t="shared" si="1045"/>
        <v>19.3</v>
      </c>
      <c r="AF2983" s="14">
        <f t="shared" si="1046"/>
        <v>0.33333333333333331</v>
      </c>
      <c r="AG2983" s="14">
        <f t="shared" si="1047"/>
        <v>45</v>
      </c>
      <c r="AH2983" s="14">
        <f t="shared" si="1048"/>
        <v>25.7</v>
      </c>
      <c r="AI2983" s="14">
        <f t="shared" si="1049"/>
        <v>8.5666666666666664</v>
      </c>
      <c r="AJ2983" s="1740"/>
    </row>
    <row r="2984" spans="1:36" ht="25.5" customHeight="1">
      <c r="A2984" s="1731">
        <v>133</v>
      </c>
      <c r="B2984" s="1831" t="s">
        <v>6487</v>
      </c>
      <c r="C2984" s="1828" t="s">
        <v>143</v>
      </c>
      <c r="D2984" s="1829">
        <v>0</v>
      </c>
      <c r="E2984" s="1736">
        <v>32</v>
      </c>
      <c r="F2984" s="1830">
        <f t="shared" si="1041"/>
        <v>0</v>
      </c>
      <c r="G2984" s="1736"/>
      <c r="H2984" s="1830">
        <f t="shared" si="1042"/>
        <v>0</v>
      </c>
      <c r="I2984" s="1735">
        <v>44875</v>
      </c>
      <c r="J2984" s="1735"/>
      <c r="K2984" s="1736"/>
      <c r="L2984" s="1736"/>
      <c r="M2984" s="1736"/>
      <c r="N2984" s="1736"/>
      <c r="O2984" s="1736"/>
      <c r="P2984" s="1736"/>
      <c r="Q2984" s="1736"/>
      <c r="R2984" s="1736"/>
      <c r="S2984" s="1736"/>
      <c r="T2984" s="1736"/>
      <c r="U2984" s="1736"/>
      <c r="V2984" s="1736"/>
      <c r="W2984" s="1736"/>
      <c r="X2984" s="1736"/>
      <c r="Y2984" s="1736"/>
      <c r="Z2984" s="1736"/>
      <c r="AA2984" s="1736"/>
      <c r="AB2984" s="1736"/>
      <c r="AC2984" s="1507">
        <f t="shared" si="1043"/>
        <v>32</v>
      </c>
      <c r="AD2984" s="1508">
        <f t="shared" si="1044"/>
        <v>0</v>
      </c>
      <c r="AE2984" s="14">
        <f t="shared" si="1045"/>
        <v>-1500.5666666666666</v>
      </c>
      <c r="AF2984" s="14">
        <f t="shared" si="1046"/>
        <v>0</v>
      </c>
      <c r="AG2984" s="14" t="e">
        <f t="shared" si="1047"/>
        <v>#DIV/0!</v>
      </c>
      <c r="AH2984" s="14" t="e">
        <f t="shared" si="1048"/>
        <v>#DIV/0!</v>
      </c>
      <c r="AI2984" s="14">
        <f t="shared" si="1049"/>
        <v>32</v>
      </c>
      <c r="AJ2984" s="1740"/>
    </row>
    <row r="2985" spans="1:36" ht="15.75">
      <c r="A2985" s="1731">
        <v>134</v>
      </c>
      <c r="B2985" s="1834" t="s">
        <v>3523</v>
      </c>
      <c r="C2985" s="1828" t="s">
        <v>2568</v>
      </c>
      <c r="D2985" s="1829">
        <v>0.7</v>
      </c>
      <c r="E2985" s="1736">
        <v>180</v>
      </c>
      <c r="F2985" s="1830">
        <f t="shared" si="1041"/>
        <v>125.99999999999999</v>
      </c>
      <c r="G2985" s="1736"/>
      <c r="H2985" s="1830">
        <f t="shared" si="1042"/>
        <v>0</v>
      </c>
      <c r="I2985" s="1735">
        <v>44727</v>
      </c>
      <c r="J2985" s="1735"/>
      <c r="K2985" s="1736"/>
      <c r="L2985" s="1736">
        <v>380</v>
      </c>
      <c r="M2985" s="1735">
        <v>44708</v>
      </c>
      <c r="N2985" s="1736"/>
      <c r="O2985" s="1736"/>
      <c r="P2985" s="1736">
        <v>5</v>
      </c>
      <c r="Q2985" s="1736"/>
      <c r="R2985" s="1736"/>
      <c r="S2985" s="1736"/>
      <c r="T2985" s="1736"/>
      <c r="U2985" s="1736"/>
      <c r="V2985" s="1736"/>
      <c r="W2985" s="1736"/>
      <c r="X2985" s="1736"/>
      <c r="Y2985" s="1736"/>
      <c r="Z2985" s="1736"/>
      <c r="AA2985" s="1736"/>
      <c r="AB2985" s="1736"/>
      <c r="AC2985" s="1507">
        <f t="shared" si="1043"/>
        <v>175</v>
      </c>
      <c r="AD2985" s="1508">
        <f t="shared" si="1044"/>
        <v>122.49999999999999</v>
      </c>
      <c r="AE2985" s="14">
        <f t="shared" si="1045"/>
        <v>-1500.5666666666666</v>
      </c>
      <c r="AF2985" s="14">
        <f t="shared" si="1046"/>
        <v>1.6666666666666667</v>
      </c>
      <c r="AG2985" s="14">
        <f t="shared" si="1047"/>
        <v>105</v>
      </c>
      <c r="AH2985" s="14">
        <f t="shared" si="1048"/>
        <v>1605.5666666666666</v>
      </c>
      <c r="AI2985" s="14">
        <f t="shared" si="1049"/>
        <v>2675.9444444444443</v>
      </c>
      <c r="AJ2985" s="1740"/>
    </row>
    <row r="2986" spans="1:36" ht="15.75">
      <c r="A2986" s="1731">
        <v>135</v>
      </c>
      <c r="B2986" s="1834" t="s">
        <v>4102</v>
      </c>
      <c r="C2986" s="1828" t="s">
        <v>66</v>
      </c>
      <c r="D2986" s="1829">
        <v>1</v>
      </c>
      <c r="E2986" s="1736">
        <v>300</v>
      </c>
      <c r="F2986" s="1830">
        <f t="shared" si="1041"/>
        <v>300</v>
      </c>
      <c r="G2986" s="1736"/>
      <c r="H2986" s="1830">
        <f t="shared" si="1042"/>
        <v>0</v>
      </c>
      <c r="I2986" s="1735">
        <v>44763</v>
      </c>
      <c r="J2986" s="1735">
        <v>45107</v>
      </c>
      <c r="K2986" s="1736"/>
      <c r="L2986" s="1736"/>
      <c r="M2986" s="1735"/>
      <c r="N2986" s="1736"/>
      <c r="O2986" s="1736"/>
      <c r="P2986" s="1736">
        <v>10</v>
      </c>
      <c r="Q2986" s="1736"/>
      <c r="R2986" s="1736"/>
      <c r="S2986" s="1736"/>
      <c r="T2986" s="1736"/>
      <c r="U2986" s="1736"/>
      <c r="V2986" s="1736"/>
      <c r="W2986" s="1736"/>
      <c r="X2986" s="1736"/>
      <c r="Y2986" s="1736"/>
      <c r="Z2986" s="1736"/>
      <c r="AA2986" s="1736"/>
      <c r="AB2986" s="1736"/>
      <c r="AC2986" s="1507">
        <f t="shared" si="1043"/>
        <v>290</v>
      </c>
      <c r="AD2986" s="1508">
        <f t="shared" si="1044"/>
        <v>290</v>
      </c>
      <c r="AE2986" s="14">
        <f t="shared" si="1045"/>
        <v>3</v>
      </c>
      <c r="AF2986" s="14">
        <f t="shared" si="1046"/>
        <v>3.3333333333333335</v>
      </c>
      <c r="AG2986" s="14">
        <f t="shared" si="1047"/>
        <v>87</v>
      </c>
      <c r="AH2986" s="14">
        <f t="shared" si="1048"/>
        <v>84</v>
      </c>
      <c r="AI2986" s="14">
        <f t="shared" si="1049"/>
        <v>280</v>
      </c>
      <c r="AJ2986" s="1740"/>
    </row>
    <row r="2987" spans="1:36" ht="35.25" customHeight="1">
      <c r="A2987" s="1731">
        <v>136</v>
      </c>
      <c r="B2987" s="1831" t="s">
        <v>6488</v>
      </c>
      <c r="C2987" s="1828" t="s">
        <v>66</v>
      </c>
      <c r="D2987" s="1829">
        <v>0</v>
      </c>
      <c r="E2987" s="1736">
        <v>300</v>
      </c>
      <c r="F2987" s="1830">
        <f t="shared" si="1041"/>
        <v>0</v>
      </c>
      <c r="G2987" s="1736"/>
      <c r="H2987" s="1830">
        <f t="shared" si="1042"/>
        <v>0</v>
      </c>
      <c r="I2987" s="1735">
        <v>44875</v>
      </c>
      <c r="J2987" s="1735"/>
      <c r="K2987" s="1736"/>
      <c r="L2987" s="1736"/>
      <c r="M2987" s="1736"/>
      <c r="N2987" s="1736"/>
      <c r="O2987" s="1736"/>
      <c r="P2987" s="1736"/>
      <c r="Q2987" s="1736"/>
      <c r="R2987" s="1736"/>
      <c r="S2987" s="1736"/>
      <c r="T2987" s="1736"/>
      <c r="U2987" s="1736"/>
      <c r="V2987" s="1736"/>
      <c r="W2987" s="1736"/>
      <c r="X2987" s="1736"/>
      <c r="Y2987" s="1736"/>
      <c r="Z2987" s="1736"/>
      <c r="AA2987" s="1736"/>
      <c r="AB2987" s="1736"/>
      <c r="AC2987" s="1507">
        <f t="shared" si="1043"/>
        <v>300</v>
      </c>
      <c r="AD2987" s="1508">
        <f t="shared" si="1044"/>
        <v>0</v>
      </c>
      <c r="AE2987" s="14">
        <f t="shared" si="1045"/>
        <v>-1500.5666666666666</v>
      </c>
      <c r="AF2987" s="14">
        <f t="shared" si="1046"/>
        <v>0</v>
      </c>
      <c r="AG2987" s="14" t="e">
        <f t="shared" si="1047"/>
        <v>#DIV/0!</v>
      </c>
      <c r="AH2987" s="14" t="e">
        <f t="shared" si="1048"/>
        <v>#DIV/0!</v>
      </c>
      <c r="AI2987" s="14">
        <f t="shared" si="1049"/>
        <v>300</v>
      </c>
      <c r="AJ2987" s="1740"/>
    </row>
    <row r="2988" spans="1:36" ht="15.75">
      <c r="A2988" s="1731">
        <v>137</v>
      </c>
      <c r="B2988" s="1831" t="s">
        <v>6489</v>
      </c>
      <c r="C2988" s="1828" t="s">
        <v>176</v>
      </c>
      <c r="D2988" s="1829">
        <v>0</v>
      </c>
      <c r="E2988" s="1736">
        <v>20</v>
      </c>
      <c r="F2988" s="1830">
        <f t="shared" si="1041"/>
        <v>0</v>
      </c>
      <c r="G2988" s="1736"/>
      <c r="H2988" s="1830">
        <f t="shared" si="1042"/>
        <v>0</v>
      </c>
      <c r="I2988" s="1735">
        <v>44875</v>
      </c>
      <c r="J2988" s="1735">
        <v>46336</v>
      </c>
      <c r="K2988" s="1736"/>
      <c r="L2988" s="1736"/>
      <c r="M2988" s="1736"/>
      <c r="N2988" s="1736"/>
      <c r="O2988" s="1736"/>
      <c r="P2988" s="1736"/>
      <c r="Q2988" s="1736"/>
      <c r="R2988" s="1736"/>
      <c r="S2988" s="1736"/>
      <c r="T2988" s="1736"/>
      <c r="U2988" s="1736"/>
      <c r="V2988" s="1736"/>
      <c r="W2988" s="1736"/>
      <c r="X2988" s="1736"/>
      <c r="Y2988" s="1736"/>
      <c r="Z2988" s="1736"/>
      <c r="AA2988" s="1736"/>
      <c r="AB2988" s="1736"/>
      <c r="AC2988" s="1507">
        <f t="shared" si="1043"/>
        <v>20</v>
      </c>
      <c r="AD2988" s="1508">
        <f t="shared" si="1044"/>
        <v>0</v>
      </c>
      <c r="AE2988" s="14">
        <f t="shared" si="1045"/>
        <v>43.966666666666669</v>
      </c>
      <c r="AF2988" s="14">
        <f t="shared" si="1046"/>
        <v>0</v>
      </c>
      <c r="AG2988" s="14" t="e">
        <f t="shared" si="1047"/>
        <v>#DIV/0!</v>
      </c>
      <c r="AH2988" s="14" t="e">
        <f t="shared" si="1048"/>
        <v>#DIV/0!</v>
      </c>
      <c r="AI2988" s="14">
        <f t="shared" si="1049"/>
        <v>20</v>
      </c>
      <c r="AJ2988" s="1740"/>
    </row>
    <row r="2989" spans="1:36" ht="15.75">
      <c r="A2989" s="1731">
        <v>138</v>
      </c>
      <c r="B2989" s="1831" t="s">
        <v>6490</v>
      </c>
      <c r="C2989" s="1828" t="s">
        <v>66</v>
      </c>
      <c r="D2989" s="1835">
        <v>570.29999999999995</v>
      </c>
      <c r="E2989" s="1736">
        <v>95</v>
      </c>
      <c r="F2989" s="1830">
        <f t="shared" si="1041"/>
        <v>54178.499999999993</v>
      </c>
      <c r="G2989" s="1736"/>
      <c r="H2989" s="1830">
        <f t="shared" si="1042"/>
        <v>0</v>
      </c>
      <c r="I2989" s="1735">
        <v>43980</v>
      </c>
      <c r="J2989" s="1735"/>
      <c r="K2989" s="1736"/>
      <c r="L2989" s="1736"/>
      <c r="M2989" s="1735"/>
      <c r="N2989" s="1736">
        <v>2</v>
      </c>
      <c r="O2989" s="1736">
        <v>3</v>
      </c>
      <c r="P2989" s="1736"/>
      <c r="Q2989" s="1736"/>
      <c r="R2989" s="1736"/>
      <c r="S2989" s="1736"/>
      <c r="T2989" s="1736"/>
      <c r="U2989" s="1736"/>
      <c r="V2989" s="1736"/>
      <c r="W2989" s="1736"/>
      <c r="X2989" s="1736"/>
      <c r="Y2989" s="1736"/>
      <c r="Z2989" s="1736"/>
      <c r="AA2989" s="1736"/>
      <c r="AB2989" s="1736"/>
      <c r="AC2989" s="1507">
        <f t="shared" si="1043"/>
        <v>90</v>
      </c>
      <c r="AD2989" s="1508">
        <f t="shared" si="1044"/>
        <v>51326.999999999993</v>
      </c>
      <c r="AE2989" s="14">
        <f t="shared" si="1045"/>
        <v>-1500.5666666666666</v>
      </c>
      <c r="AF2989" s="14">
        <f t="shared" si="1046"/>
        <v>1.6666666666666667</v>
      </c>
      <c r="AG2989" s="14">
        <f t="shared" si="1047"/>
        <v>54</v>
      </c>
      <c r="AH2989" s="14">
        <f t="shared" si="1048"/>
        <v>1554.5666666666666</v>
      </c>
      <c r="AI2989" s="14">
        <f t="shared" si="1049"/>
        <v>2590.9444444444443</v>
      </c>
      <c r="AJ2989" s="1740"/>
    </row>
    <row r="2990" spans="1:36" ht="15.75">
      <c r="A2990" s="1731">
        <v>139</v>
      </c>
      <c r="B2990" s="1831" t="s">
        <v>3524</v>
      </c>
      <c r="C2990" s="1828" t="s">
        <v>66</v>
      </c>
      <c r="D2990" s="1835">
        <v>0.1</v>
      </c>
      <c r="E2990" s="1736">
        <v>5</v>
      </c>
      <c r="F2990" s="1830">
        <f t="shared" si="1041"/>
        <v>0.5</v>
      </c>
      <c r="G2990" s="1736"/>
      <c r="H2990" s="1830">
        <f t="shared" si="1042"/>
        <v>0</v>
      </c>
      <c r="I2990" s="1735">
        <v>44727</v>
      </c>
      <c r="J2990" s="1735"/>
      <c r="K2990" s="1736"/>
      <c r="L2990" s="1736">
        <v>380</v>
      </c>
      <c r="M2990" s="1735">
        <v>44708</v>
      </c>
      <c r="N2990" s="1736"/>
      <c r="O2990" s="1736">
        <v>1</v>
      </c>
      <c r="P2990" s="1736"/>
      <c r="Q2990" s="1736"/>
      <c r="R2990" s="1736"/>
      <c r="S2990" s="1736"/>
      <c r="T2990" s="1736"/>
      <c r="U2990" s="1736"/>
      <c r="V2990" s="1736"/>
      <c r="W2990" s="1736"/>
      <c r="X2990" s="1736"/>
      <c r="Y2990" s="1736"/>
      <c r="Z2990" s="1736"/>
      <c r="AA2990" s="1736"/>
      <c r="AB2990" s="1736"/>
      <c r="AC2990" s="1507">
        <f t="shared" si="1043"/>
        <v>4</v>
      </c>
      <c r="AD2990" s="1508">
        <f t="shared" si="1044"/>
        <v>0.4</v>
      </c>
      <c r="AE2990" s="14">
        <f t="shared" si="1045"/>
        <v>-1500.5666666666666</v>
      </c>
      <c r="AF2990" s="14">
        <f t="shared" si="1046"/>
        <v>0.33333333333333331</v>
      </c>
      <c r="AG2990" s="14">
        <f t="shared" si="1047"/>
        <v>12</v>
      </c>
      <c r="AH2990" s="14">
        <f t="shared" si="1048"/>
        <v>1512.5666666666666</v>
      </c>
      <c r="AI2990" s="14">
        <f t="shared" si="1049"/>
        <v>504.18888888888887</v>
      </c>
      <c r="AJ2990" s="1740"/>
    </row>
    <row r="2991" spans="1:36" ht="15.75">
      <c r="A2991" s="1731">
        <v>140</v>
      </c>
      <c r="B2991" s="1831" t="s">
        <v>6491</v>
      </c>
      <c r="C2991" s="1828" t="s">
        <v>143</v>
      </c>
      <c r="D2991" s="1829">
        <v>0</v>
      </c>
      <c r="E2991" s="1736">
        <v>50</v>
      </c>
      <c r="F2991" s="1830">
        <f t="shared" si="1041"/>
        <v>0</v>
      </c>
      <c r="G2991" s="1736"/>
      <c r="H2991" s="1830">
        <f t="shared" si="1042"/>
        <v>0</v>
      </c>
      <c r="I2991" s="1735">
        <v>44875</v>
      </c>
      <c r="J2991" s="1735">
        <v>45748</v>
      </c>
      <c r="K2991" s="1736"/>
      <c r="L2991" s="1736"/>
      <c r="M2991" s="1736"/>
      <c r="N2991" s="1736"/>
      <c r="O2991" s="1736"/>
      <c r="P2991" s="1736"/>
      <c r="Q2991" s="1736"/>
      <c r="R2991" s="1736"/>
      <c r="S2991" s="1736"/>
      <c r="T2991" s="1736"/>
      <c r="U2991" s="1736"/>
      <c r="V2991" s="1736"/>
      <c r="W2991" s="1736"/>
      <c r="X2991" s="1736"/>
      <c r="Y2991" s="1736"/>
      <c r="Z2991" s="1736"/>
      <c r="AA2991" s="1736"/>
      <c r="AB2991" s="1736"/>
      <c r="AC2991" s="1507">
        <f t="shared" si="1043"/>
        <v>50</v>
      </c>
      <c r="AD2991" s="1508">
        <f t="shared" si="1044"/>
        <v>0</v>
      </c>
      <c r="AE2991" s="14">
        <f t="shared" si="1045"/>
        <v>24.366666666666667</v>
      </c>
      <c r="AF2991" s="14">
        <f t="shared" si="1046"/>
        <v>0</v>
      </c>
      <c r="AG2991" s="14" t="e">
        <f t="shared" si="1047"/>
        <v>#DIV/0!</v>
      </c>
      <c r="AH2991" s="14" t="e">
        <f t="shared" si="1048"/>
        <v>#DIV/0!</v>
      </c>
      <c r="AI2991" s="14">
        <f t="shared" si="1049"/>
        <v>50</v>
      </c>
      <c r="AJ2991" s="1740"/>
    </row>
    <row r="2992" spans="1:36" ht="15.75">
      <c r="A2992" s="1731">
        <v>141</v>
      </c>
      <c r="B2992" s="1831" t="s">
        <v>3525</v>
      </c>
      <c r="C2992" s="1828" t="s">
        <v>66</v>
      </c>
      <c r="D2992" s="1835">
        <v>5</v>
      </c>
      <c r="E2992" s="1736">
        <v>8</v>
      </c>
      <c r="F2992" s="1830">
        <f t="shared" si="1041"/>
        <v>40</v>
      </c>
      <c r="G2992" s="1736"/>
      <c r="H2992" s="1830">
        <f t="shared" si="1042"/>
        <v>0</v>
      </c>
      <c r="I2992" s="1735">
        <v>44727</v>
      </c>
      <c r="J2992" s="1735"/>
      <c r="K2992" s="1736"/>
      <c r="L2992" s="1736">
        <v>380</v>
      </c>
      <c r="M2992" s="1735">
        <v>44708</v>
      </c>
      <c r="N2992" s="1736"/>
      <c r="O2992" s="1736">
        <v>2</v>
      </c>
      <c r="P2992" s="1736"/>
      <c r="Q2992" s="1736"/>
      <c r="R2992" s="1736"/>
      <c r="S2992" s="1736"/>
      <c r="T2992" s="1736"/>
      <c r="U2992" s="1736"/>
      <c r="V2992" s="1736"/>
      <c r="W2992" s="1736"/>
      <c r="X2992" s="1736"/>
      <c r="Y2992" s="1736"/>
      <c r="Z2992" s="1736"/>
      <c r="AA2992" s="1736"/>
      <c r="AB2992" s="1736"/>
      <c r="AC2992" s="1507">
        <f t="shared" si="1043"/>
        <v>6</v>
      </c>
      <c r="AD2992" s="1508">
        <f t="shared" si="1044"/>
        <v>30</v>
      </c>
      <c r="AE2992" s="14">
        <f t="shared" si="1045"/>
        <v>-1500.5666666666666</v>
      </c>
      <c r="AF2992" s="14">
        <f t="shared" si="1046"/>
        <v>0.66666666666666663</v>
      </c>
      <c r="AG2992" s="14">
        <f t="shared" si="1047"/>
        <v>9</v>
      </c>
      <c r="AH2992" s="14">
        <f t="shared" si="1048"/>
        <v>1509.5666666666666</v>
      </c>
      <c r="AI2992" s="14">
        <f t="shared" si="1049"/>
        <v>1006.3777777777777</v>
      </c>
      <c r="AJ2992" s="1740"/>
    </row>
    <row r="2993" spans="1:36" ht="15.75">
      <c r="A2993" s="1731">
        <v>142</v>
      </c>
      <c r="B2993" s="1831" t="s">
        <v>3526</v>
      </c>
      <c r="C2993" s="1828" t="s">
        <v>66</v>
      </c>
      <c r="D2993" s="1835">
        <v>4</v>
      </c>
      <c r="E2993" s="1736">
        <v>10</v>
      </c>
      <c r="F2993" s="1830">
        <f t="shared" si="1041"/>
        <v>40</v>
      </c>
      <c r="G2993" s="1736"/>
      <c r="H2993" s="1830">
        <f t="shared" si="1042"/>
        <v>0</v>
      </c>
      <c r="I2993" s="1735">
        <v>44727</v>
      </c>
      <c r="J2993" s="1735"/>
      <c r="K2993" s="1736"/>
      <c r="L2993" s="1736">
        <v>380</v>
      </c>
      <c r="M2993" s="1735">
        <v>44708</v>
      </c>
      <c r="N2993" s="1736"/>
      <c r="O2993" s="1736">
        <v>2</v>
      </c>
      <c r="P2993" s="1736"/>
      <c r="Q2993" s="1736"/>
      <c r="R2993" s="1736"/>
      <c r="S2993" s="1736"/>
      <c r="T2993" s="1736"/>
      <c r="U2993" s="1736"/>
      <c r="V2993" s="1736"/>
      <c r="W2993" s="1736"/>
      <c r="X2993" s="1736"/>
      <c r="Y2993" s="1736"/>
      <c r="Z2993" s="1736"/>
      <c r="AA2993" s="1736"/>
      <c r="AB2993" s="1736"/>
      <c r="AC2993" s="1507">
        <f t="shared" si="1043"/>
        <v>8</v>
      </c>
      <c r="AD2993" s="1508">
        <f t="shared" si="1044"/>
        <v>32</v>
      </c>
      <c r="AE2993" s="14">
        <f t="shared" si="1045"/>
        <v>-1500.5666666666666</v>
      </c>
      <c r="AF2993" s="14">
        <f t="shared" si="1046"/>
        <v>0.66666666666666663</v>
      </c>
      <c r="AG2993" s="14">
        <f t="shared" si="1047"/>
        <v>12</v>
      </c>
      <c r="AH2993" s="14">
        <f t="shared" si="1048"/>
        <v>1512.5666666666666</v>
      </c>
      <c r="AI2993" s="14">
        <f t="shared" si="1049"/>
        <v>1008.3777777777777</v>
      </c>
      <c r="AJ2993" s="1740"/>
    </row>
    <row r="2994" spans="1:36" ht="15.75">
      <c r="A2994" s="1731">
        <v>143</v>
      </c>
      <c r="B2994" s="1831" t="s">
        <v>3527</v>
      </c>
      <c r="C2994" s="1828" t="s">
        <v>66</v>
      </c>
      <c r="D2994" s="1835">
        <v>1</v>
      </c>
      <c r="E2994" s="1736">
        <v>50</v>
      </c>
      <c r="F2994" s="1830">
        <f t="shared" si="1041"/>
        <v>50</v>
      </c>
      <c r="G2994" s="1736"/>
      <c r="H2994" s="1830">
        <f t="shared" si="1042"/>
        <v>0</v>
      </c>
      <c r="I2994" s="1735">
        <v>44727</v>
      </c>
      <c r="J2994" s="1735"/>
      <c r="K2994" s="1736"/>
      <c r="L2994" s="1736">
        <v>380</v>
      </c>
      <c r="M2994" s="1735">
        <v>44708</v>
      </c>
      <c r="N2994" s="1736"/>
      <c r="O2994" s="1736">
        <v>10</v>
      </c>
      <c r="P2994" s="1736"/>
      <c r="Q2994" s="1736"/>
      <c r="R2994" s="1736"/>
      <c r="S2994" s="1736"/>
      <c r="T2994" s="1736"/>
      <c r="U2994" s="1736"/>
      <c r="V2994" s="1736"/>
      <c r="W2994" s="1736"/>
      <c r="X2994" s="1736"/>
      <c r="Y2994" s="1736"/>
      <c r="Z2994" s="1736"/>
      <c r="AA2994" s="1736"/>
      <c r="AB2994" s="1736"/>
      <c r="AC2994" s="1507">
        <f t="shared" si="1043"/>
        <v>40</v>
      </c>
      <c r="AD2994" s="1508">
        <f t="shared" si="1044"/>
        <v>40</v>
      </c>
      <c r="AE2994" s="14">
        <f t="shared" si="1045"/>
        <v>-1500.5666666666666</v>
      </c>
      <c r="AF2994" s="14">
        <f t="shared" si="1046"/>
        <v>3.3333333333333335</v>
      </c>
      <c r="AG2994" s="14">
        <f t="shared" si="1047"/>
        <v>12</v>
      </c>
      <c r="AH2994" s="14">
        <f t="shared" si="1048"/>
        <v>1512.5666666666666</v>
      </c>
      <c r="AI2994" s="14">
        <f t="shared" si="1049"/>
        <v>5041.8888888888887</v>
      </c>
      <c r="AJ2994" s="1740"/>
    </row>
    <row r="2995" spans="1:36" ht="15.75">
      <c r="A2995" s="1731">
        <v>144</v>
      </c>
      <c r="B2995" s="1831" t="s">
        <v>3528</v>
      </c>
      <c r="C2995" s="1828" t="s">
        <v>66</v>
      </c>
      <c r="D2995" s="1835">
        <v>1</v>
      </c>
      <c r="E2995" s="1736">
        <v>30</v>
      </c>
      <c r="F2995" s="1830">
        <f t="shared" si="1041"/>
        <v>30</v>
      </c>
      <c r="G2995" s="1736"/>
      <c r="H2995" s="1830">
        <f t="shared" si="1042"/>
        <v>0</v>
      </c>
      <c r="I2995" s="1735">
        <v>44727</v>
      </c>
      <c r="J2995" s="1735"/>
      <c r="K2995" s="1736"/>
      <c r="L2995" s="1736">
        <v>380</v>
      </c>
      <c r="M2995" s="1735">
        <v>44708</v>
      </c>
      <c r="N2995" s="1736"/>
      <c r="O2995" s="1736"/>
      <c r="P2995" s="1736"/>
      <c r="Q2995" s="1736"/>
      <c r="R2995" s="1736"/>
      <c r="S2995" s="1736"/>
      <c r="T2995" s="1736"/>
      <c r="U2995" s="1736"/>
      <c r="V2995" s="1736"/>
      <c r="W2995" s="1736"/>
      <c r="X2995" s="1736"/>
      <c r="Y2995" s="1736"/>
      <c r="Z2995" s="1736"/>
      <c r="AA2995" s="1736"/>
      <c r="AB2995" s="1736"/>
      <c r="AC2995" s="1507">
        <f t="shared" si="1043"/>
        <v>30</v>
      </c>
      <c r="AD2995" s="1508">
        <f t="shared" si="1044"/>
        <v>30</v>
      </c>
      <c r="AE2995" s="14">
        <f t="shared" si="1045"/>
        <v>-1500.5666666666666</v>
      </c>
      <c r="AF2995" s="14">
        <f t="shared" si="1046"/>
        <v>0</v>
      </c>
      <c r="AG2995" s="14" t="e">
        <f t="shared" si="1047"/>
        <v>#DIV/0!</v>
      </c>
      <c r="AH2995" s="14" t="e">
        <f t="shared" si="1048"/>
        <v>#DIV/0!</v>
      </c>
      <c r="AI2995" s="14">
        <f t="shared" si="1049"/>
        <v>30</v>
      </c>
      <c r="AJ2995" s="1740"/>
    </row>
    <row r="2996" spans="1:36" ht="15.75">
      <c r="A2996" s="1731">
        <v>145</v>
      </c>
      <c r="B2996" s="1831" t="s">
        <v>6492</v>
      </c>
      <c r="C2996" s="1828" t="s">
        <v>66</v>
      </c>
      <c r="D2996" s="1829">
        <v>0</v>
      </c>
      <c r="E2996" s="1736">
        <v>40</v>
      </c>
      <c r="F2996" s="1830">
        <f t="shared" si="1041"/>
        <v>0</v>
      </c>
      <c r="G2996" s="1736"/>
      <c r="H2996" s="1830">
        <f t="shared" si="1042"/>
        <v>0</v>
      </c>
      <c r="I2996" s="1735">
        <v>44875</v>
      </c>
      <c r="J2996" s="1735"/>
      <c r="K2996" s="1736"/>
      <c r="L2996" s="1736"/>
      <c r="M2996" s="1736"/>
      <c r="N2996" s="1736"/>
      <c r="O2996" s="1736"/>
      <c r="P2996" s="1736"/>
      <c r="Q2996" s="1736"/>
      <c r="R2996" s="1736"/>
      <c r="S2996" s="1736"/>
      <c r="T2996" s="1736"/>
      <c r="U2996" s="1736"/>
      <c r="V2996" s="1736"/>
      <c r="W2996" s="1736"/>
      <c r="X2996" s="1736"/>
      <c r="Y2996" s="1736"/>
      <c r="Z2996" s="1736"/>
      <c r="AA2996" s="1736"/>
      <c r="AB2996" s="1736"/>
      <c r="AC2996" s="1507">
        <f t="shared" si="1043"/>
        <v>40</v>
      </c>
      <c r="AD2996" s="1508">
        <f t="shared" si="1044"/>
        <v>0</v>
      </c>
      <c r="AE2996" s="14">
        <f t="shared" si="1045"/>
        <v>-1500.5666666666666</v>
      </c>
      <c r="AF2996" s="14">
        <f t="shared" si="1046"/>
        <v>0</v>
      </c>
      <c r="AG2996" s="14" t="e">
        <f t="shared" si="1047"/>
        <v>#DIV/0!</v>
      </c>
      <c r="AH2996" s="14" t="e">
        <f t="shared" si="1048"/>
        <v>#DIV/0!</v>
      </c>
      <c r="AI2996" s="14">
        <f t="shared" si="1049"/>
        <v>40</v>
      </c>
      <c r="AJ2996" s="1740"/>
    </row>
    <row r="2997" spans="1:36" ht="15.75">
      <c r="A2997" s="1731">
        <v>146</v>
      </c>
      <c r="B2997" s="1831" t="s">
        <v>3529</v>
      </c>
      <c r="C2997" s="1828" t="s">
        <v>66</v>
      </c>
      <c r="D2997" s="1835">
        <v>10</v>
      </c>
      <c r="E2997" s="1736">
        <v>5</v>
      </c>
      <c r="F2997" s="1830">
        <f t="shared" si="1041"/>
        <v>50</v>
      </c>
      <c r="G2997" s="1736"/>
      <c r="H2997" s="1830">
        <f t="shared" si="1042"/>
        <v>0</v>
      </c>
      <c r="I2997" s="1735">
        <v>44727</v>
      </c>
      <c r="J2997" s="1735"/>
      <c r="K2997" s="1736"/>
      <c r="L2997" s="1736">
        <v>380</v>
      </c>
      <c r="M2997" s="1735">
        <v>44708</v>
      </c>
      <c r="N2997" s="1736"/>
      <c r="O2997" s="1736"/>
      <c r="P2997" s="1736"/>
      <c r="Q2997" s="1736"/>
      <c r="R2997" s="1736"/>
      <c r="S2997" s="1736"/>
      <c r="T2997" s="1736"/>
      <c r="U2997" s="1736"/>
      <c r="V2997" s="1736"/>
      <c r="W2997" s="1736"/>
      <c r="X2997" s="1736"/>
      <c r="Y2997" s="1736"/>
      <c r="Z2997" s="1736"/>
      <c r="AA2997" s="1736"/>
      <c r="AB2997" s="1736"/>
      <c r="AC2997" s="1507">
        <f t="shared" si="1043"/>
        <v>5</v>
      </c>
      <c r="AD2997" s="1508">
        <f t="shared" si="1044"/>
        <v>50</v>
      </c>
      <c r="AE2997" s="14">
        <f t="shared" si="1045"/>
        <v>-1500.5666666666666</v>
      </c>
      <c r="AF2997" s="14">
        <f t="shared" si="1046"/>
        <v>0</v>
      </c>
      <c r="AG2997" s="14" t="e">
        <f t="shared" si="1047"/>
        <v>#DIV/0!</v>
      </c>
      <c r="AH2997" s="14" t="e">
        <f t="shared" si="1048"/>
        <v>#DIV/0!</v>
      </c>
      <c r="AI2997" s="14">
        <f t="shared" si="1049"/>
        <v>5</v>
      </c>
      <c r="AJ2997" s="1740"/>
    </row>
    <row r="2998" spans="1:36" ht="15.75">
      <c r="A2998" s="1731">
        <v>147</v>
      </c>
      <c r="B2998" s="1831" t="s">
        <v>3530</v>
      </c>
      <c r="C2998" s="1828" t="s">
        <v>66</v>
      </c>
      <c r="D2998" s="1835">
        <v>20</v>
      </c>
      <c r="E2998" s="1736">
        <v>5</v>
      </c>
      <c r="F2998" s="1830">
        <f t="shared" si="1041"/>
        <v>100</v>
      </c>
      <c r="G2998" s="1736"/>
      <c r="H2998" s="1830">
        <f t="shared" si="1042"/>
        <v>0</v>
      </c>
      <c r="I2998" s="1735">
        <v>44727</v>
      </c>
      <c r="J2998" s="1735"/>
      <c r="K2998" s="1736"/>
      <c r="L2998" s="1736">
        <v>380</v>
      </c>
      <c r="M2998" s="1735">
        <v>44708</v>
      </c>
      <c r="N2998" s="1736"/>
      <c r="O2998" s="1736"/>
      <c r="P2998" s="1736"/>
      <c r="Q2998" s="1736"/>
      <c r="R2998" s="1736"/>
      <c r="S2998" s="1736"/>
      <c r="T2998" s="1736"/>
      <c r="U2998" s="1736"/>
      <c r="V2998" s="1736"/>
      <c r="W2998" s="1736"/>
      <c r="X2998" s="1736"/>
      <c r="Y2998" s="1736"/>
      <c r="Z2998" s="1736"/>
      <c r="AA2998" s="1736"/>
      <c r="AB2998" s="1736"/>
      <c r="AC2998" s="1507">
        <f t="shared" si="1043"/>
        <v>5</v>
      </c>
      <c r="AD2998" s="1508">
        <f t="shared" si="1044"/>
        <v>100</v>
      </c>
      <c r="AE2998" s="14">
        <f t="shared" si="1045"/>
        <v>-1500.5666666666666</v>
      </c>
      <c r="AF2998" s="14">
        <f t="shared" si="1046"/>
        <v>0</v>
      </c>
      <c r="AG2998" s="14" t="e">
        <f t="shared" si="1047"/>
        <v>#DIV/0!</v>
      </c>
      <c r="AH2998" s="14" t="e">
        <f t="shared" si="1048"/>
        <v>#DIV/0!</v>
      </c>
      <c r="AI2998" s="14">
        <f t="shared" si="1049"/>
        <v>5</v>
      </c>
      <c r="AJ2998" s="1740"/>
    </row>
    <row r="2999" spans="1:36" ht="30">
      <c r="A2999" s="1731">
        <v>148</v>
      </c>
      <c r="B2999" s="1831" t="s">
        <v>3531</v>
      </c>
      <c r="C2999" s="79" t="s">
        <v>86</v>
      </c>
      <c r="D2999" s="81">
        <v>2188.86</v>
      </c>
      <c r="E2999" s="1736">
        <v>8</v>
      </c>
      <c r="F2999" s="1830">
        <f t="shared" si="1041"/>
        <v>17510.88</v>
      </c>
      <c r="G2999" s="1736"/>
      <c r="H2999" s="1830">
        <f t="shared" si="1042"/>
        <v>0</v>
      </c>
      <c r="I2999" s="1735">
        <v>44585</v>
      </c>
      <c r="J2999" s="1735">
        <v>45225</v>
      </c>
      <c r="K2999" s="1736"/>
      <c r="L2999" s="1736"/>
      <c r="M2999" s="1735"/>
      <c r="N2999" s="1736">
        <v>1</v>
      </c>
      <c r="O2999" s="1736">
        <v>1</v>
      </c>
      <c r="P2999" s="1736">
        <v>1</v>
      </c>
      <c r="Q2999" s="1736"/>
      <c r="R2999" s="1736"/>
      <c r="S2999" s="1736"/>
      <c r="T2999" s="1736"/>
      <c r="U2999" s="1736"/>
      <c r="V2999" s="1736"/>
      <c r="W2999" s="1736"/>
      <c r="X2999" s="1736"/>
      <c r="Y2999" s="1736"/>
      <c r="Z2999" s="1736"/>
      <c r="AA2999" s="1736"/>
      <c r="AB2999" s="1736"/>
      <c r="AC2999" s="1507">
        <f t="shared" si="1043"/>
        <v>5</v>
      </c>
      <c r="AD2999" s="1508">
        <f t="shared" si="1044"/>
        <v>10944.300000000001</v>
      </c>
      <c r="AE2999" s="14">
        <f t="shared" si="1045"/>
        <v>6.9333333333333336</v>
      </c>
      <c r="AF2999" s="14">
        <f t="shared" si="1046"/>
        <v>1</v>
      </c>
      <c r="AG2999" s="14">
        <f t="shared" si="1047"/>
        <v>5</v>
      </c>
      <c r="AH2999" s="14">
        <f t="shared" si="1048"/>
        <v>-1.9333333333333336</v>
      </c>
      <c r="AI2999" s="14">
        <f t="shared" si="1049"/>
        <v>-1.9333333333333336</v>
      </c>
      <c r="AJ2999" s="1740"/>
    </row>
    <row r="3000" spans="1:36" ht="30">
      <c r="A3000" s="1731">
        <v>149</v>
      </c>
      <c r="B3000" s="1834" t="s">
        <v>5341</v>
      </c>
      <c r="C3000" s="1828" t="s">
        <v>66</v>
      </c>
      <c r="D3000" s="1829">
        <v>668.75</v>
      </c>
      <c r="E3000" s="1736">
        <v>2</v>
      </c>
      <c r="F3000" s="1830">
        <f t="shared" si="1041"/>
        <v>1337.5</v>
      </c>
      <c r="G3000" s="1736"/>
      <c r="H3000" s="1830">
        <f t="shared" si="1042"/>
        <v>0</v>
      </c>
      <c r="I3000" s="1735">
        <v>44827</v>
      </c>
      <c r="J3000" s="1735"/>
      <c r="K3000" s="1736"/>
      <c r="L3000" s="1736">
        <v>787</v>
      </c>
      <c r="M3000" s="1735">
        <v>44824</v>
      </c>
      <c r="N3000" s="1736"/>
      <c r="O3000" s="1736"/>
      <c r="P3000" s="1736"/>
      <c r="Q3000" s="1736"/>
      <c r="R3000" s="1736"/>
      <c r="S3000" s="1736"/>
      <c r="T3000" s="1736"/>
      <c r="U3000" s="1736"/>
      <c r="V3000" s="1736"/>
      <c r="W3000" s="1736"/>
      <c r="X3000" s="1736"/>
      <c r="Y3000" s="1736"/>
      <c r="Z3000" s="1736"/>
      <c r="AA3000" s="1736"/>
      <c r="AB3000" s="1736"/>
      <c r="AC3000" s="1507">
        <f t="shared" si="1043"/>
        <v>2</v>
      </c>
      <c r="AD3000" s="1508">
        <f t="shared" si="1044"/>
        <v>1337.5</v>
      </c>
      <c r="AE3000" s="14">
        <f t="shared" si="1045"/>
        <v>-1500.5666666666666</v>
      </c>
      <c r="AF3000" s="14">
        <f t="shared" si="1046"/>
        <v>0</v>
      </c>
      <c r="AG3000" s="14" t="e">
        <f t="shared" si="1047"/>
        <v>#DIV/0!</v>
      </c>
      <c r="AH3000" s="14" t="e">
        <f t="shared" si="1048"/>
        <v>#DIV/0!</v>
      </c>
      <c r="AI3000" s="14">
        <f t="shared" si="1049"/>
        <v>2</v>
      </c>
      <c r="AJ3000" s="1740"/>
    </row>
    <row r="3001" spans="1:36" ht="15.75">
      <c r="A3001" s="1731">
        <v>150</v>
      </c>
      <c r="B3001" s="1831" t="s">
        <v>3532</v>
      </c>
      <c r="C3001" s="1828" t="s">
        <v>66</v>
      </c>
      <c r="D3001" s="1829">
        <v>500</v>
      </c>
      <c r="E3001" s="1736">
        <v>1</v>
      </c>
      <c r="F3001" s="1830">
        <f t="shared" si="1041"/>
        <v>500</v>
      </c>
      <c r="G3001" s="1736"/>
      <c r="H3001" s="1830">
        <f t="shared" si="1042"/>
        <v>0</v>
      </c>
      <c r="I3001" s="1735">
        <v>44727</v>
      </c>
      <c r="J3001" s="1735"/>
      <c r="K3001" s="1736"/>
      <c r="L3001" s="1736">
        <v>380</v>
      </c>
      <c r="M3001" s="1735">
        <v>44708</v>
      </c>
      <c r="N3001" s="1736"/>
      <c r="O3001" s="1736"/>
      <c r="P3001" s="1736"/>
      <c r="Q3001" s="1736"/>
      <c r="R3001" s="1736"/>
      <c r="S3001" s="1736"/>
      <c r="T3001" s="1736"/>
      <c r="U3001" s="1736"/>
      <c r="V3001" s="1736"/>
      <c r="W3001" s="1736"/>
      <c r="X3001" s="1736"/>
      <c r="Y3001" s="1736"/>
      <c r="Z3001" s="1736"/>
      <c r="AA3001" s="1736"/>
      <c r="AB3001" s="1736"/>
      <c r="AC3001" s="1507">
        <f t="shared" si="1043"/>
        <v>1</v>
      </c>
      <c r="AD3001" s="1508">
        <f t="shared" si="1044"/>
        <v>500</v>
      </c>
      <c r="AE3001" s="14">
        <f t="shared" si="1045"/>
        <v>-1500.5666666666666</v>
      </c>
      <c r="AF3001" s="14">
        <f t="shared" si="1046"/>
        <v>0</v>
      </c>
      <c r="AG3001" s="14" t="e">
        <f t="shared" si="1047"/>
        <v>#DIV/0!</v>
      </c>
      <c r="AH3001" s="14" t="e">
        <f t="shared" si="1048"/>
        <v>#DIV/0!</v>
      </c>
      <c r="AI3001" s="14">
        <f t="shared" si="1049"/>
        <v>1</v>
      </c>
      <c r="AJ3001" s="1740"/>
    </row>
    <row r="3002" spans="1:36" ht="30">
      <c r="A3002" s="1731">
        <v>151</v>
      </c>
      <c r="B3002" s="1831" t="s">
        <v>3533</v>
      </c>
      <c r="C3002" s="79" t="s">
        <v>66</v>
      </c>
      <c r="D3002" s="80">
        <v>1017.03</v>
      </c>
      <c r="E3002" s="1736">
        <v>2</v>
      </c>
      <c r="F3002" s="1830">
        <f t="shared" si="1041"/>
        <v>2034.06</v>
      </c>
      <c r="G3002" s="1736"/>
      <c r="H3002" s="1830">
        <f t="shared" si="1042"/>
        <v>0</v>
      </c>
      <c r="I3002" s="1735">
        <v>44492</v>
      </c>
      <c r="J3002" s="1735"/>
      <c r="K3002" s="1736"/>
      <c r="L3002" s="1736"/>
      <c r="M3002" s="1735"/>
      <c r="N3002" s="1736"/>
      <c r="O3002" s="1736"/>
      <c r="P3002" s="1736"/>
      <c r="Q3002" s="1736"/>
      <c r="R3002" s="1736"/>
      <c r="S3002" s="1736"/>
      <c r="T3002" s="1736"/>
      <c r="U3002" s="1736"/>
      <c r="V3002" s="1736"/>
      <c r="W3002" s="1736"/>
      <c r="X3002" s="1736"/>
      <c r="Y3002" s="1736"/>
      <c r="Z3002" s="1736"/>
      <c r="AA3002" s="1736"/>
      <c r="AB3002" s="1736"/>
      <c r="AC3002" s="1507">
        <f t="shared" si="1043"/>
        <v>2</v>
      </c>
      <c r="AD3002" s="1508">
        <f t="shared" si="1044"/>
        <v>2034.06</v>
      </c>
      <c r="AE3002" s="14">
        <f t="shared" si="1045"/>
        <v>-1500.5666666666666</v>
      </c>
      <c r="AF3002" s="14">
        <f t="shared" si="1046"/>
        <v>0</v>
      </c>
      <c r="AG3002" s="14" t="e">
        <f t="shared" si="1047"/>
        <v>#DIV/0!</v>
      </c>
      <c r="AH3002" s="14" t="e">
        <f t="shared" si="1048"/>
        <v>#DIV/0!</v>
      </c>
      <c r="AI3002" s="14">
        <f t="shared" si="1049"/>
        <v>2</v>
      </c>
      <c r="AJ3002" s="1740"/>
    </row>
    <row r="3003" spans="1:36" ht="15.75">
      <c r="A3003" s="1731">
        <v>153</v>
      </c>
      <c r="B3003" s="1831" t="s">
        <v>3534</v>
      </c>
      <c r="C3003" s="79" t="s">
        <v>156</v>
      </c>
      <c r="D3003" s="80">
        <v>1</v>
      </c>
      <c r="E3003" s="1736">
        <v>15</v>
      </c>
      <c r="F3003" s="1830">
        <f t="shared" si="1041"/>
        <v>15</v>
      </c>
      <c r="G3003" s="1736"/>
      <c r="H3003" s="1830">
        <f t="shared" si="1042"/>
        <v>0</v>
      </c>
      <c r="I3003" s="1735">
        <v>44707</v>
      </c>
      <c r="J3003" s="1735">
        <v>45323</v>
      </c>
      <c r="K3003" s="1736"/>
      <c r="L3003" s="1736"/>
      <c r="M3003" s="1735"/>
      <c r="N3003" s="1736"/>
      <c r="O3003" s="1736"/>
      <c r="P3003" s="1736"/>
      <c r="Q3003" s="1736"/>
      <c r="R3003" s="1736"/>
      <c r="S3003" s="1736"/>
      <c r="T3003" s="1736"/>
      <c r="U3003" s="1736"/>
      <c r="V3003" s="1736"/>
      <c r="W3003" s="1736"/>
      <c r="X3003" s="1736"/>
      <c r="Y3003" s="1736"/>
      <c r="Z3003" s="1736"/>
      <c r="AA3003" s="1736"/>
      <c r="AB3003" s="1736"/>
      <c r="AC3003" s="1507">
        <f t="shared" si="1043"/>
        <v>15</v>
      </c>
      <c r="AD3003" s="1508">
        <f t="shared" si="1044"/>
        <v>15</v>
      </c>
      <c r="AE3003" s="14">
        <f t="shared" si="1045"/>
        <v>10.199999999999999</v>
      </c>
      <c r="AF3003" s="14">
        <f t="shared" si="1046"/>
        <v>0</v>
      </c>
      <c r="AG3003" s="14" t="e">
        <f t="shared" si="1047"/>
        <v>#DIV/0!</v>
      </c>
      <c r="AH3003" s="14" t="e">
        <f t="shared" si="1048"/>
        <v>#DIV/0!</v>
      </c>
      <c r="AI3003" s="14">
        <f t="shared" si="1049"/>
        <v>15</v>
      </c>
      <c r="AJ3003" s="1740"/>
    </row>
    <row r="3004" spans="1:36" ht="15.75">
      <c r="A3004" s="1731">
        <v>154</v>
      </c>
      <c r="B3004" s="1831" t="s">
        <v>5342</v>
      </c>
      <c r="C3004" s="1828" t="s">
        <v>66</v>
      </c>
      <c r="D3004" s="1829">
        <v>18.286000000000001</v>
      </c>
      <c r="E3004" s="1736">
        <v>20</v>
      </c>
      <c r="F3004" s="1830">
        <f t="shared" si="1041"/>
        <v>365.72</v>
      </c>
      <c r="G3004" s="1736"/>
      <c r="H3004" s="1830">
        <f t="shared" si="1042"/>
        <v>0</v>
      </c>
      <c r="I3004" s="1735">
        <v>44831</v>
      </c>
      <c r="J3004" s="1735"/>
      <c r="K3004" s="1736"/>
      <c r="L3004" s="1736">
        <v>788</v>
      </c>
      <c r="M3004" s="1735">
        <v>44824</v>
      </c>
      <c r="N3004" s="1736"/>
      <c r="O3004" s="1736"/>
      <c r="P3004" s="1736"/>
      <c r="Q3004" s="1736"/>
      <c r="R3004" s="1736"/>
      <c r="S3004" s="1736"/>
      <c r="T3004" s="1736"/>
      <c r="U3004" s="1736"/>
      <c r="V3004" s="1736"/>
      <c r="W3004" s="1736"/>
      <c r="X3004" s="1736"/>
      <c r="Y3004" s="1736"/>
      <c r="Z3004" s="1736"/>
      <c r="AA3004" s="1736"/>
      <c r="AB3004" s="1736"/>
      <c r="AC3004" s="1507">
        <f t="shared" si="1043"/>
        <v>20</v>
      </c>
      <c r="AD3004" s="1508">
        <f t="shared" si="1044"/>
        <v>365.72</v>
      </c>
      <c r="AE3004" s="14">
        <f t="shared" si="1045"/>
        <v>-1500.5666666666666</v>
      </c>
      <c r="AF3004" s="14">
        <f t="shared" si="1046"/>
        <v>0</v>
      </c>
      <c r="AG3004" s="14" t="e">
        <f t="shared" si="1047"/>
        <v>#DIV/0!</v>
      </c>
      <c r="AH3004" s="14" t="e">
        <f t="shared" si="1048"/>
        <v>#DIV/0!</v>
      </c>
      <c r="AI3004" s="14">
        <f t="shared" si="1049"/>
        <v>20</v>
      </c>
      <c r="AJ3004" s="1740"/>
    </row>
    <row r="3005" spans="1:36" ht="15.75">
      <c r="A3005" s="1731">
        <v>155</v>
      </c>
      <c r="B3005" s="1831" t="s">
        <v>5343</v>
      </c>
      <c r="C3005" s="1828" t="s">
        <v>66</v>
      </c>
      <c r="D3005" s="1829">
        <v>43.512</v>
      </c>
      <c r="E3005" s="1736">
        <v>200</v>
      </c>
      <c r="F3005" s="1830">
        <f t="shared" si="1041"/>
        <v>8702.4</v>
      </c>
      <c r="G3005" s="1736"/>
      <c r="H3005" s="1830">
        <f t="shared" si="1042"/>
        <v>0</v>
      </c>
      <c r="I3005" s="1735">
        <v>44831</v>
      </c>
      <c r="J3005" s="1735"/>
      <c r="K3005" s="1736"/>
      <c r="L3005" s="1736">
        <v>788</v>
      </c>
      <c r="M3005" s="1735">
        <v>44824</v>
      </c>
      <c r="N3005" s="1736"/>
      <c r="O3005" s="1736"/>
      <c r="P3005" s="1736"/>
      <c r="Q3005" s="1736"/>
      <c r="R3005" s="1736"/>
      <c r="S3005" s="1736"/>
      <c r="T3005" s="1736"/>
      <c r="U3005" s="1736"/>
      <c r="V3005" s="1736"/>
      <c r="W3005" s="1736"/>
      <c r="X3005" s="1736"/>
      <c r="Y3005" s="1736"/>
      <c r="Z3005" s="1736"/>
      <c r="AA3005" s="1736"/>
      <c r="AB3005" s="1736"/>
      <c r="AC3005" s="1507">
        <f t="shared" si="1043"/>
        <v>200</v>
      </c>
      <c r="AD3005" s="1508">
        <f t="shared" si="1044"/>
        <v>8702.4</v>
      </c>
      <c r="AE3005" s="14">
        <f t="shared" si="1045"/>
        <v>-1500.5666666666666</v>
      </c>
      <c r="AF3005" s="14">
        <f t="shared" si="1046"/>
        <v>0</v>
      </c>
      <c r="AG3005" s="14" t="e">
        <f t="shared" si="1047"/>
        <v>#DIV/0!</v>
      </c>
      <c r="AH3005" s="14" t="e">
        <f t="shared" si="1048"/>
        <v>#DIV/0!</v>
      </c>
      <c r="AI3005" s="14">
        <f t="shared" si="1049"/>
        <v>200</v>
      </c>
      <c r="AJ3005" s="1740"/>
    </row>
    <row r="3006" spans="1:36" ht="15.75">
      <c r="A3006" s="1731">
        <v>156</v>
      </c>
      <c r="B3006" s="1831" t="s">
        <v>5344</v>
      </c>
      <c r="C3006" s="1828" t="s">
        <v>66</v>
      </c>
      <c r="D3006" s="1829">
        <v>41.734000000000002</v>
      </c>
      <c r="E3006" s="1736">
        <v>100</v>
      </c>
      <c r="F3006" s="1830">
        <f t="shared" si="1041"/>
        <v>4173.4000000000005</v>
      </c>
      <c r="G3006" s="1736"/>
      <c r="H3006" s="1830">
        <f t="shared" si="1042"/>
        <v>0</v>
      </c>
      <c r="I3006" s="1735">
        <v>44831</v>
      </c>
      <c r="J3006" s="1735"/>
      <c r="K3006" s="1736"/>
      <c r="L3006" s="1736">
        <v>788</v>
      </c>
      <c r="M3006" s="1735">
        <v>44824</v>
      </c>
      <c r="N3006" s="1736"/>
      <c r="O3006" s="1736"/>
      <c r="P3006" s="1736"/>
      <c r="Q3006" s="1736"/>
      <c r="R3006" s="1736"/>
      <c r="S3006" s="1736"/>
      <c r="T3006" s="1736"/>
      <c r="U3006" s="1736"/>
      <c r="V3006" s="1736"/>
      <c r="W3006" s="1736"/>
      <c r="X3006" s="1736"/>
      <c r="Y3006" s="1736"/>
      <c r="Z3006" s="1736"/>
      <c r="AA3006" s="1736"/>
      <c r="AB3006" s="1736"/>
      <c r="AC3006" s="1507">
        <f t="shared" si="1043"/>
        <v>100</v>
      </c>
      <c r="AD3006" s="1508">
        <f t="shared" si="1044"/>
        <v>4173.4000000000005</v>
      </c>
      <c r="AE3006" s="14">
        <f t="shared" si="1045"/>
        <v>-1500.5666666666666</v>
      </c>
      <c r="AF3006" s="14">
        <f t="shared" si="1046"/>
        <v>0</v>
      </c>
      <c r="AG3006" s="14" t="e">
        <f t="shared" si="1047"/>
        <v>#DIV/0!</v>
      </c>
      <c r="AH3006" s="14" t="e">
        <f t="shared" si="1048"/>
        <v>#DIV/0!</v>
      </c>
      <c r="AI3006" s="14">
        <f t="shared" si="1049"/>
        <v>100</v>
      </c>
      <c r="AJ3006" s="1740"/>
    </row>
    <row r="3007" spans="1:36" ht="15.75">
      <c r="A3007" s="1731">
        <v>157</v>
      </c>
      <c r="B3007" s="1831" t="s">
        <v>5345</v>
      </c>
      <c r="C3007" s="1828" t="s">
        <v>66</v>
      </c>
      <c r="D3007" s="1829">
        <v>17.672999999999998</v>
      </c>
      <c r="E3007" s="1736">
        <v>20</v>
      </c>
      <c r="F3007" s="1830">
        <f t="shared" si="1041"/>
        <v>353.46</v>
      </c>
      <c r="G3007" s="1736"/>
      <c r="H3007" s="1830">
        <f t="shared" si="1042"/>
        <v>0</v>
      </c>
      <c r="I3007" s="1735">
        <v>44831</v>
      </c>
      <c r="J3007" s="1735"/>
      <c r="K3007" s="1736"/>
      <c r="L3007" s="1736">
        <v>788</v>
      </c>
      <c r="M3007" s="1735">
        <v>44824</v>
      </c>
      <c r="N3007" s="1736"/>
      <c r="O3007" s="1736"/>
      <c r="P3007" s="1736"/>
      <c r="Q3007" s="1736"/>
      <c r="R3007" s="1736"/>
      <c r="S3007" s="1736"/>
      <c r="T3007" s="1736"/>
      <c r="U3007" s="1736"/>
      <c r="V3007" s="1736"/>
      <c r="W3007" s="1736"/>
      <c r="X3007" s="1736"/>
      <c r="Y3007" s="1736"/>
      <c r="Z3007" s="1736"/>
      <c r="AA3007" s="1736"/>
      <c r="AB3007" s="1736"/>
      <c r="AC3007" s="1507">
        <f t="shared" si="1043"/>
        <v>20</v>
      </c>
      <c r="AD3007" s="1508">
        <f t="shared" si="1044"/>
        <v>353.46</v>
      </c>
      <c r="AE3007" s="14">
        <f t="shared" si="1045"/>
        <v>-1500.5666666666666</v>
      </c>
      <c r="AF3007" s="14">
        <f t="shared" si="1046"/>
        <v>0</v>
      </c>
      <c r="AG3007" s="14" t="e">
        <f t="shared" si="1047"/>
        <v>#DIV/0!</v>
      </c>
      <c r="AH3007" s="14" t="e">
        <f t="shared" si="1048"/>
        <v>#DIV/0!</v>
      </c>
      <c r="AI3007" s="14">
        <f t="shared" si="1049"/>
        <v>20</v>
      </c>
      <c r="AJ3007" s="1740"/>
    </row>
    <row r="3008" spans="1:36" ht="15.75">
      <c r="A3008" s="1731">
        <v>158</v>
      </c>
      <c r="B3008" s="1831" t="s">
        <v>3535</v>
      </c>
      <c r="C3008" s="1828" t="s">
        <v>66</v>
      </c>
      <c r="D3008" s="1835">
        <v>5</v>
      </c>
      <c r="E3008" s="1736">
        <v>20</v>
      </c>
      <c r="F3008" s="1830">
        <f t="shared" si="1041"/>
        <v>100</v>
      </c>
      <c r="G3008" s="1736"/>
      <c r="H3008" s="1830">
        <f t="shared" si="1042"/>
        <v>0</v>
      </c>
      <c r="I3008" s="1735">
        <v>44727</v>
      </c>
      <c r="J3008" s="1735"/>
      <c r="K3008" s="1736"/>
      <c r="L3008" s="1736">
        <v>380</v>
      </c>
      <c r="M3008" s="1735">
        <v>44708</v>
      </c>
      <c r="N3008" s="1736"/>
      <c r="O3008" s="1736">
        <v>6</v>
      </c>
      <c r="P3008" s="1736"/>
      <c r="Q3008" s="1736"/>
      <c r="R3008" s="1736"/>
      <c r="S3008" s="1736"/>
      <c r="T3008" s="1736"/>
      <c r="U3008" s="1736"/>
      <c r="V3008" s="1736"/>
      <c r="W3008" s="1736"/>
      <c r="X3008" s="1736"/>
      <c r="Y3008" s="1736"/>
      <c r="Z3008" s="1736"/>
      <c r="AA3008" s="1736"/>
      <c r="AB3008" s="1736"/>
      <c r="AC3008" s="1507">
        <f t="shared" si="1043"/>
        <v>14</v>
      </c>
      <c r="AD3008" s="1508">
        <f t="shared" si="1044"/>
        <v>70</v>
      </c>
      <c r="AE3008" s="14">
        <f t="shared" si="1045"/>
        <v>-1500.5666666666666</v>
      </c>
      <c r="AF3008" s="14">
        <f t="shared" si="1046"/>
        <v>2</v>
      </c>
      <c r="AG3008" s="14">
        <f t="shared" si="1047"/>
        <v>7</v>
      </c>
      <c r="AH3008" s="14">
        <f t="shared" si="1048"/>
        <v>1507.5666666666666</v>
      </c>
      <c r="AI3008" s="14">
        <f t="shared" si="1049"/>
        <v>3015.1333333333332</v>
      </c>
      <c r="AJ3008" s="1740"/>
    </row>
    <row r="3009" spans="1:36" ht="30">
      <c r="A3009" s="1731">
        <v>159</v>
      </c>
      <c r="B3009" s="1831" t="s">
        <v>6494</v>
      </c>
      <c r="C3009" s="1828" t="s">
        <v>176</v>
      </c>
      <c r="D3009" s="1829">
        <v>0</v>
      </c>
      <c r="E3009" s="1736">
        <v>15</v>
      </c>
      <c r="F3009" s="1830">
        <f t="shared" si="1041"/>
        <v>0</v>
      </c>
      <c r="G3009" s="1736"/>
      <c r="H3009" s="1830">
        <f t="shared" si="1042"/>
        <v>0</v>
      </c>
      <c r="I3009" s="1735">
        <v>44875</v>
      </c>
      <c r="J3009" s="1735"/>
      <c r="K3009" s="1736"/>
      <c r="L3009" s="1736"/>
      <c r="M3009" s="1736"/>
      <c r="N3009" s="1736"/>
      <c r="O3009" s="1736"/>
      <c r="P3009" s="1736"/>
      <c r="Q3009" s="1736"/>
      <c r="R3009" s="1736"/>
      <c r="S3009" s="1736"/>
      <c r="T3009" s="1736"/>
      <c r="U3009" s="1736"/>
      <c r="V3009" s="1736"/>
      <c r="W3009" s="1736"/>
      <c r="X3009" s="1736"/>
      <c r="Y3009" s="1736"/>
      <c r="Z3009" s="1736"/>
      <c r="AA3009" s="1736"/>
      <c r="AB3009" s="1736"/>
      <c r="AC3009" s="1507">
        <f t="shared" si="1043"/>
        <v>15</v>
      </c>
      <c r="AD3009" s="1508">
        <f t="shared" si="1044"/>
        <v>0</v>
      </c>
      <c r="AE3009" s="14">
        <f t="shared" si="1045"/>
        <v>-1500.5666666666666</v>
      </c>
      <c r="AF3009" s="14">
        <f t="shared" si="1046"/>
        <v>0</v>
      </c>
      <c r="AG3009" s="14" t="e">
        <f t="shared" si="1047"/>
        <v>#DIV/0!</v>
      </c>
      <c r="AH3009" s="14" t="e">
        <f t="shared" si="1048"/>
        <v>#DIV/0!</v>
      </c>
      <c r="AI3009" s="14">
        <f t="shared" si="1049"/>
        <v>15</v>
      </c>
      <c r="AJ3009" s="1740"/>
    </row>
    <row r="3010" spans="1:36" ht="15.75">
      <c r="A3010" s="1731">
        <v>160</v>
      </c>
      <c r="B3010" s="1831" t="s">
        <v>3536</v>
      </c>
      <c r="C3010" s="1828" t="s">
        <v>3485</v>
      </c>
      <c r="D3010" s="1829">
        <v>0</v>
      </c>
      <c r="E3010" s="1736">
        <v>5</v>
      </c>
      <c r="F3010" s="1830">
        <f t="shared" si="1041"/>
        <v>0</v>
      </c>
      <c r="G3010" s="1736"/>
      <c r="H3010" s="1830">
        <f t="shared" si="1042"/>
        <v>0</v>
      </c>
      <c r="I3010" s="1735">
        <v>44715</v>
      </c>
      <c r="J3010" s="1735">
        <v>45231</v>
      </c>
      <c r="K3010" s="1736"/>
      <c r="L3010" s="1736"/>
      <c r="M3010" s="1736"/>
      <c r="N3010" s="1736"/>
      <c r="O3010" s="1736"/>
      <c r="P3010" s="1736"/>
      <c r="Q3010" s="1736"/>
      <c r="R3010" s="1736"/>
      <c r="S3010" s="1736"/>
      <c r="T3010" s="1736"/>
      <c r="U3010" s="1736"/>
      <c r="V3010" s="1736"/>
      <c r="W3010" s="1736"/>
      <c r="X3010" s="1736"/>
      <c r="Y3010" s="1736"/>
      <c r="Z3010" s="1736"/>
      <c r="AA3010" s="1736"/>
      <c r="AB3010" s="1736"/>
      <c r="AC3010" s="1507">
        <f t="shared" si="1043"/>
        <v>5</v>
      </c>
      <c r="AD3010" s="1508">
        <f t="shared" si="1044"/>
        <v>0</v>
      </c>
      <c r="AE3010" s="14">
        <f t="shared" si="1045"/>
        <v>7.1333333333333337</v>
      </c>
      <c r="AF3010" s="14">
        <f t="shared" si="1046"/>
        <v>0</v>
      </c>
      <c r="AG3010" s="14" t="e">
        <f t="shared" si="1047"/>
        <v>#DIV/0!</v>
      </c>
      <c r="AH3010" s="14" t="e">
        <f t="shared" si="1048"/>
        <v>#DIV/0!</v>
      </c>
      <c r="AI3010" s="14">
        <f t="shared" si="1049"/>
        <v>5</v>
      </c>
      <c r="AJ3010" s="1740"/>
    </row>
    <row r="3011" spans="1:36" ht="15.75">
      <c r="A3011" s="1731">
        <v>162</v>
      </c>
      <c r="B3011" s="1831" t="s">
        <v>6495</v>
      </c>
      <c r="C3011" s="1828" t="s">
        <v>176</v>
      </c>
      <c r="D3011" s="1829">
        <v>0</v>
      </c>
      <c r="E3011" s="1736">
        <v>10</v>
      </c>
      <c r="F3011" s="1830">
        <f t="shared" ref="F3011:F3025" si="1050">D3011*E3011</f>
        <v>0</v>
      </c>
      <c r="G3011" s="1736"/>
      <c r="H3011" s="1830">
        <f t="shared" ref="H3011:H3025" si="1051">D3011*G3011</f>
        <v>0</v>
      </c>
      <c r="I3011" s="1735">
        <v>44875</v>
      </c>
      <c r="J3011" s="1735">
        <v>45108</v>
      </c>
      <c r="K3011" s="1736"/>
      <c r="L3011" s="1736"/>
      <c r="M3011" s="1736"/>
      <c r="N3011" s="1736"/>
      <c r="O3011" s="1736"/>
      <c r="P3011" s="1736"/>
      <c r="Q3011" s="1736"/>
      <c r="R3011" s="1736"/>
      <c r="S3011" s="1736"/>
      <c r="T3011" s="1736"/>
      <c r="U3011" s="1736"/>
      <c r="V3011" s="1736"/>
      <c r="W3011" s="1736"/>
      <c r="X3011" s="1736"/>
      <c r="Y3011" s="1736"/>
      <c r="Z3011" s="1736"/>
      <c r="AA3011" s="1736"/>
      <c r="AB3011" s="1736"/>
      <c r="AC3011" s="1507">
        <f t="shared" ref="AC3011:AC3025" si="1052">E3011+G3011-N3011-O3011-AA3011-P3011-Q3011-R3011-S3011-T3011-U3011-V3011-W3011-X3011-Y3011</f>
        <v>10</v>
      </c>
      <c r="AD3011" s="1508">
        <f t="shared" ref="AD3011:AD3025" si="1053">D3011*AC3011</f>
        <v>0</v>
      </c>
      <c r="AE3011" s="14">
        <f t="shared" ref="AE3011:AE3025" si="1054">(J3011-"01.04.2023")/30</f>
        <v>3.0333333333333332</v>
      </c>
      <c r="AF3011" s="14">
        <f t="shared" ref="AF3011:AF3025" si="1055">(N3011+O3011+P3011+Q3011+R3011+S3011+T3011+U3011+V3011+W3011+X3011+Y3011)/3</f>
        <v>0</v>
      </c>
      <c r="AG3011" s="14" t="e">
        <f t="shared" ref="AG3011:AG3025" si="1056">AC3011/AF3011</f>
        <v>#DIV/0!</v>
      </c>
      <c r="AH3011" s="14" t="e">
        <f t="shared" ref="AH3011:AH3025" si="1057">AG3011-AE3011</f>
        <v>#DIV/0!</v>
      </c>
      <c r="AI3011" s="14">
        <f t="shared" ref="AI3011:AI3025" si="1058">AC3011-(AE3011*AF3011)</f>
        <v>10</v>
      </c>
      <c r="AJ3011" s="1740"/>
    </row>
    <row r="3012" spans="1:36" ht="15.75">
      <c r="A3012" s="1731">
        <v>163</v>
      </c>
      <c r="B3012" s="1831" t="s">
        <v>6496</v>
      </c>
      <c r="C3012" s="1828" t="s">
        <v>176</v>
      </c>
      <c r="D3012" s="1829">
        <v>0</v>
      </c>
      <c r="E3012" s="1736">
        <v>34</v>
      </c>
      <c r="F3012" s="1830">
        <f t="shared" si="1050"/>
        <v>0</v>
      </c>
      <c r="G3012" s="1736"/>
      <c r="H3012" s="1830">
        <f t="shared" si="1051"/>
        <v>0</v>
      </c>
      <c r="I3012" s="1735">
        <v>44875</v>
      </c>
      <c r="J3012" s="1735">
        <v>45566</v>
      </c>
      <c r="K3012" s="1736"/>
      <c r="L3012" s="1736"/>
      <c r="M3012" s="1736"/>
      <c r="N3012" s="1736"/>
      <c r="O3012" s="1736">
        <v>9</v>
      </c>
      <c r="P3012" s="1736">
        <v>1</v>
      </c>
      <c r="Q3012" s="1736"/>
      <c r="R3012" s="1736"/>
      <c r="S3012" s="1736"/>
      <c r="T3012" s="1736"/>
      <c r="U3012" s="1736"/>
      <c r="V3012" s="1736"/>
      <c r="W3012" s="1736"/>
      <c r="X3012" s="1736"/>
      <c r="Y3012" s="1736"/>
      <c r="Z3012" s="1736"/>
      <c r="AA3012" s="1736"/>
      <c r="AB3012" s="1736"/>
      <c r="AC3012" s="1507">
        <f t="shared" si="1052"/>
        <v>24</v>
      </c>
      <c r="AD3012" s="1508">
        <f t="shared" si="1053"/>
        <v>0</v>
      </c>
      <c r="AE3012" s="14">
        <f t="shared" si="1054"/>
        <v>18.3</v>
      </c>
      <c r="AF3012" s="14">
        <f t="shared" si="1055"/>
        <v>3.3333333333333335</v>
      </c>
      <c r="AG3012" s="14">
        <f t="shared" si="1056"/>
        <v>7.1999999999999993</v>
      </c>
      <c r="AH3012" s="14">
        <f t="shared" si="1057"/>
        <v>-11.100000000000001</v>
      </c>
      <c r="AI3012" s="14">
        <f t="shared" si="1058"/>
        <v>-37.000000000000007</v>
      </c>
      <c r="AJ3012" s="1740"/>
    </row>
    <row r="3013" spans="1:36" ht="15.75">
      <c r="A3013" s="1731">
        <v>164</v>
      </c>
      <c r="B3013" s="82" t="s">
        <v>8141</v>
      </c>
      <c r="C3013" s="79" t="s">
        <v>143</v>
      </c>
      <c r="D3013" s="81">
        <v>99.75</v>
      </c>
      <c r="E3013" s="1736"/>
      <c r="F3013" s="1830">
        <f t="shared" si="1050"/>
        <v>0</v>
      </c>
      <c r="G3013" s="1736">
        <v>600</v>
      </c>
      <c r="H3013" s="1830">
        <f t="shared" si="1051"/>
        <v>59850</v>
      </c>
      <c r="I3013" s="1735">
        <v>44944</v>
      </c>
      <c r="J3013" s="1735">
        <v>45383</v>
      </c>
      <c r="K3013" s="1736"/>
      <c r="L3013" s="1736"/>
      <c r="M3013" s="1735"/>
      <c r="N3013" s="1736"/>
      <c r="O3013" s="1736">
        <v>100</v>
      </c>
      <c r="P3013" s="1736"/>
      <c r="Q3013" s="1736"/>
      <c r="R3013" s="1736"/>
      <c r="S3013" s="1736"/>
      <c r="T3013" s="1736"/>
      <c r="U3013" s="1736"/>
      <c r="V3013" s="1736"/>
      <c r="W3013" s="1736"/>
      <c r="X3013" s="1736"/>
      <c r="Y3013" s="1736"/>
      <c r="Z3013" s="1736"/>
      <c r="AA3013" s="1736"/>
      <c r="AB3013" s="1736"/>
      <c r="AC3013" s="1507">
        <f t="shared" si="1052"/>
        <v>500</v>
      </c>
      <c r="AD3013" s="1508">
        <f t="shared" si="1053"/>
        <v>49875</v>
      </c>
      <c r="AE3013" s="14">
        <f t="shared" si="1054"/>
        <v>12.2</v>
      </c>
      <c r="AF3013" s="14">
        <f t="shared" si="1055"/>
        <v>33.333333333333336</v>
      </c>
      <c r="AG3013" s="14">
        <f t="shared" si="1056"/>
        <v>14.999999999999998</v>
      </c>
      <c r="AH3013" s="14">
        <f t="shared" si="1057"/>
        <v>2.7999999999999989</v>
      </c>
      <c r="AI3013" s="14">
        <f t="shared" si="1058"/>
        <v>93.333333333333314</v>
      </c>
      <c r="AJ3013" s="1740"/>
    </row>
    <row r="3014" spans="1:36" ht="15.75">
      <c r="A3014" s="1731">
        <v>165</v>
      </c>
      <c r="B3014" s="82" t="s">
        <v>3537</v>
      </c>
      <c r="C3014" s="79" t="s">
        <v>176</v>
      </c>
      <c r="D3014" s="81">
        <v>172.81</v>
      </c>
      <c r="E3014" s="1736">
        <v>240</v>
      </c>
      <c r="F3014" s="1830">
        <f t="shared" si="1050"/>
        <v>41474.400000000001</v>
      </c>
      <c r="G3014" s="1736"/>
      <c r="H3014" s="1830">
        <f t="shared" si="1051"/>
        <v>0</v>
      </c>
      <c r="I3014" s="1735">
        <v>44609</v>
      </c>
      <c r="J3014" s="1735"/>
      <c r="K3014" s="1736"/>
      <c r="L3014" s="1736"/>
      <c r="M3014" s="1735"/>
      <c r="N3014" s="1736">
        <v>9</v>
      </c>
      <c r="O3014" s="1736">
        <v>5</v>
      </c>
      <c r="P3014" s="1736">
        <v>2</v>
      </c>
      <c r="Q3014" s="1736"/>
      <c r="R3014" s="1736"/>
      <c r="S3014" s="1736"/>
      <c r="T3014" s="1736"/>
      <c r="U3014" s="1736"/>
      <c r="V3014" s="1736"/>
      <c r="W3014" s="1736"/>
      <c r="X3014" s="1736"/>
      <c r="Y3014" s="1736"/>
      <c r="Z3014" s="1736"/>
      <c r="AA3014" s="1736"/>
      <c r="AB3014" s="1736"/>
      <c r="AC3014" s="1507">
        <f t="shared" si="1052"/>
        <v>224</v>
      </c>
      <c r="AD3014" s="1508">
        <f t="shared" si="1053"/>
        <v>38709.440000000002</v>
      </c>
      <c r="AE3014" s="14">
        <f t="shared" si="1054"/>
        <v>-1500.5666666666666</v>
      </c>
      <c r="AF3014" s="14">
        <f t="shared" si="1055"/>
        <v>5.333333333333333</v>
      </c>
      <c r="AG3014" s="14">
        <f t="shared" si="1056"/>
        <v>42</v>
      </c>
      <c r="AH3014" s="14">
        <f t="shared" si="1057"/>
        <v>1542.5666666666666</v>
      </c>
      <c r="AI3014" s="14">
        <f t="shared" si="1058"/>
        <v>8227.0222222222219</v>
      </c>
      <c r="AJ3014" s="1740"/>
    </row>
    <row r="3015" spans="1:36" ht="31.5" customHeight="1">
      <c r="A3015" s="1731">
        <v>166</v>
      </c>
      <c r="B3015" s="82" t="s">
        <v>3538</v>
      </c>
      <c r="C3015" s="79" t="s">
        <v>176</v>
      </c>
      <c r="D3015" s="81">
        <v>0</v>
      </c>
      <c r="E3015" s="1736">
        <v>2</v>
      </c>
      <c r="F3015" s="1830">
        <f t="shared" si="1050"/>
        <v>0</v>
      </c>
      <c r="G3015" s="1736"/>
      <c r="H3015" s="1830">
        <f t="shared" si="1051"/>
        <v>0</v>
      </c>
      <c r="I3015" s="1735">
        <v>44715</v>
      </c>
      <c r="J3015" s="1735">
        <v>45292</v>
      </c>
      <c r="K3015" s="1736"/>
      <c r="L3015" s="1736"/>
      <c r="M3015" s="1735"/>
      <c r="N3015" s="1736"/>
      <c r="O3015" s="1736"/>
      <c r="P3015" s="1736"/>
      <c r="Q3015" s="1736"/>
      <c r="R3015" s="1736"/>
      <c r="S3015" s="1736"/>
      <c r="T3015" s="1736"/>
      <c r="U3015" s="1736"/>
      <c r="V3015" s="1736"/>
      <c r="W3015" s="1736"/>
      <c r="X3015" s="1736"/>
      <c r="Y3015" s="1736"/>
      <c r="Z3015" s="1736"/>
      <c r="AA3015" s="1736"/>
      <c r="AB3015" s="1736"/>
      <c r="AC3015" s="1507">
        <f t="shared" si="1052"/>
        <v>2</v>
      </c>
      <c r="AD3015" s="1508">
        <f t="shared" si="1053"/>
        <v>0</v>
      </c>
      <c r="AE3015" s="14">
        <f t="shared" si="1054"/>
        <v>9.1666666666666661</v>
      </c>
      <c r="AF3015" s="14">
        <f t="shared" si="1055"/>
        <v>0</v>
      </c>
      <c r="AG3015" s="14" t="e">
        <f t="shared" si="1056"/>
        <v>#DIV/0!</v>
      </c>
      <c r="AH3015" s="14" t="e">
        <f t="shared" si="1057"/>
        <v>#DIV/0!</v>
      </c>
      <c r="AI3015" s="14">
        <f t="shared" si="1058"/>
        <v>2</v>
      </c>
      <c r="AJ3015" s="1740"/>
    </row>
    <row r="3016" spans="1:36" ht="31.5" customHeight="1">
      <c r="A3016" s="1731">
        <v>167</v>
      </c>
      <c r="B3016" s="1833" t="s">
        <v>4559</v>
      </c>
      <c r="C3016" s="79" t="s">
        <v>153</v>
      </c>
      <c r="D3016" s="81">
        <v>1</v>
      </c>
      <c r="E3016" s="1736">
        <v>110</v>
      </c>
      <c r="F3016" s="1830">
        <f t="shared" si="1050"/>
        <v>110</v>
      </c>
      <c r="G3016" s="1736"/>
      <c r="H3016" s="1830">
        <f t="shared" si="1051"/>
        <v>0</v>
      </c>
      <c r="I3016" s="1735">
        <v>44777</v>
      </c>
      <c r="J3016" s="1735">
        <v>45716</v>
      </c>
      <c r="K3016" s="1736"/>
      <c r="L3016" s="1736"/>
      <c r="M3016" s="1735"/>
      <c r="N3016" s="1736">
        <v>10</v>
      </c>
      <c r="O3016" s="1736"/>
      <c r="P3016" s="1736"/>
      <c r="Q3016" s="1736"/>
      <c r="R3016" s="1736"/>
      <c r="S3016" s="1736"/>
      <c r="T3016" s="1736"/>
      <c r="U3016" s="1736"/>
      <c r="V3016" s="1736"/>
      <c r="W3016" s="1736"/>
      <c r="X3016" s="1736"/>
      <c r="Y3016" s="1736"/>
      <c r="Z3016" s="1736"/>
      <c r="AA3016" s="1736"/>
      <c r="AB3016" s="1736"/>
      <c r="AC3016" s="1507">
        <f t="shared" si="1052"/>
        <v>100</v>
      </c>
      <c r="AD3016" s="1508">
        <f t="shared" si="1053"/>
        <v>100</v>
      </c>
      <c r="AE3016" s="14">
        <f t="shared" si="1054"/>
        <v>23.3</v>
      </c>
      <c r="AF3016" s="14">
        <f t="shared" si="1055"/>
        <v>3.3333333333333335</v>
      </c>
      <c r="AG3016" s="14">
        <f t="shared" si="1056"/>
        <v>30</v>
      </c>
      <c r="AH3016" s="14">
        <f t="shared" si="1057"/>
        <v>6.6999999999999993</v>
      </c>
      <c r="AI3016" s="14">
        <f t="shared" si="1058"/>
        <v>22.333333333333329</v>
      </c>
      <c r="AJ3016" s="1740"/>
    </row>
    <row r="3017" spans="1:36" ht="31.5" customHeight="1">
      <c r="A3017" s="1731">
        <v>168</v>
      </c>
      <c r="B3017" s="1831" t="s">
        <v>3539</v>
      </c>
      <c r="C3017" s="1828" t="s">
        <v>66</v>
      </c>
      <c r="D3017" s="1835">
        <v>5</v>
      </c>
      <c r="E3017" s="1736">
        <v>10</v>
      </c>
      <c r="F3017" s="1830">
        <f t="shared" si="1050"/>
        <v>50</v>
      </c>
      <c r="G3017" s="1736"/>
      <c r="H3017" s="1830">
        <f t="shared" si="1051"/>
        <v>0</v>
      </c>
      <c r="I3017" s="1735">
        <v>44727</v>
      </c>
      <c r="J3017" s="1735"/>
      <c r="K3017" s="1736"/>
      <c r="L3017" s="1736">
        <v>380</v>
      </c>
      <c r="M3017" s="1735">
        <v>44708</v>
      </c>
      <c r="N3017" s="1736"/>
      <c r="O3017" s="1736"/>
      <c r="P3017" s="1736"/>
      <c r="Q3017" s="1736"/>
      <c r="R3017" s="1736"/>
      <c r="S3017" s="1736"/>
      <c r="T3017" s="1736"/>
      <c r="U3017" s="1736"/>
      <c r="V3017" s="1736"/>
      <c r="W3017" s="1736"/>
      <c r="X3017" s="1736"/>
      <c r="Y3017" s="1736"/>
      <c r="Z3017" s="1736"/>
      <c r="AA3017" s="1736"/>
      <c r="AB3017" s="1736"/>
      <c r="AC3017" s="1507">
        <f t="shared" si="1052"/>
        <v>10</v>
      </c>
      <c r="AD3017" s="1508">
        <f t="shared" si="1053"/>
        <v>50</v>
      </c>
      <c r="AE3017" s="14">
        <f t="shared" si="1054"/>
        <v>-1500.5666666666666</v>
      </c>
      <c r="AF3017" s="14">
        <f t="shared" si="1055"/>
        <v>0</v>
      </c>
      <c r="AG3017" s="14" t="e">
        <f t="shared" si="1056"/>
        <v>#DIV/0!</v>
      </c>
      <c r="AH3017" s="14" t="e">
        <f t="shared" si="1057"/>
        <v>#DIV/0!</v>
      </c>
      <c r="AI3017" s="14">
        <f t="shared" si="1058"/>
        <v>10</v>
      </c>
      <c r="AJ3017" s="1740"/>
    </row>
    <row r="3018" spans="1:36" ht="31.5" customHeight="1">
      <c r="A3018" s="1731">
        <v>169</v>
      </c>
      <c r="B3018" s="1831" t="s">
        <v>5272</v>
      </c>
      <c r="C3018" s="1828" t="s">
        <v>66</v>
      </c>
      <c r="D3018" s="1829">
        <v>74.900000000000006</v>
      </c>
      <c r="E3018" s="1736">
        <v>6</v>
      </c>
      <c r="F3018" s="1830">
        <f t="shared" si="1050"/>
        <v>449.40000000000003</v>
      </c>
      <c r="G3018" s="1736"/>
      <c r="H3018" s="1830">
        <f t="shared" si="1051"/>
        <v>0</v>
      </c>
      <c r="I3018" s="1735">
        <v>44831</v>
      </c>
      <c r="J3018" s="1735"/>
      <c r="K3018" s="1736"/>
      <c r="L3018" s="1736">
        <v>788</v>
      </c>
      <c r="M3018" s="1735">
        <v>44824</v>
      </c>
      <c r="N3018" s="1736"/>
      <c r="O3018" s="1736"/>
      <c r="P3018" s="1736"/>
      <c r="Q3018" s="1736"/>
      <c r="R3018" s="1736"/>
      <c r="S3018" s="1736"/>
      <c r="T3018" s="1736"/>
      <c r="U3018" s="1736"/>
      <c r="V3018" s="1736"/>
      <c r="W3018" s="1736"/>
      <c r="X3018" s="1736"/>
      <c r="Y3018" s="1736"/>
      <c r="Z3018" s="1736"/>
      <c r="AA3018" s="1736"/>
      <c r="AB3018" s="1736"/>
      <c r="AC3018" s="1507">
        <f t="shared" si="1052"/>
        <v>6</v>
      </c>
      <c r="AD3018" s="1508">
        <f t="shared" si="1053"/>
        <v>449.40000000000003</v>
      </c>
      <c r="AE3018" s="14">
        <f t="shared" si="1054"/>
        <v>-1500.5666666666666</v>
      </c>
      <c r="AF3018" s="14">
        <f t="shared" si="1055"/>
        <v>0</v>
      </c>
      <c r="AG3018" s="14" t="e">
        <f t="shared" si="1056"/>
        <v>#DIV/0!</v>
      </c>
      <c r="AH3018" s="14" t="e">
        <f t="shared" si="1057"/>
        <v>#DIV/0!</v>
      </c>
      <c r="AI3018" s="14">
        <f t="shared" si="1058"/>
        <v>6</v>
      </c>
      <c r="AJ3018" s="1740"/>
    </row>
    <row r="3019" spans="1:36" ht="31.5" customHeight="1">
      <c r="A3019" s="1731">
        <v>170</v>
      </c>
      <c r="B3019" s="1831" t="s">
        <v>3542</v>
      </c>
      <c r="C3019" s="1828" t="s">
        <v>176</v>
      </c>
      <c r="D3019" s="1829">
        <v>0</v>
      </c>
      <c r="E3019" s="1736">
        <v>1</v>
      </c>
      <c r="F3019" s="1830">
        <f t="shared" si="1050"/>
        <v>0</v>
      </c>
      <c r="G3019" s="1736"/>
      <c r="H3019" s="1830">
        <f t="shared" si="1051"/>
        <v>0</v>
      </c>
      <c r="I3019" s="1735">
        <v>44715</v>
      </c>
      <c r="J3019" s="1735">
        <v>45870</v>
      </c>
      <c r="K3019" s="1736"/>
      <c r="L3019" s="1736"/>
      <c r="M3019" s="1736"/>
      <c r="N3019" s="1736"/>
      <c r="O3019" s="1736"/>
      <c r="P3019" s="1736">
        <v>0.25</v>
      </c>
      <c r="Q3019" s="1736"/>
      <c r="R3019" s="1736"/>
      <c r="S3019" s="1736"/>
      <c r="T3019" s="1736"/>
      <c r="U3019" s="1736"/>
      <c r="V3019" s="1736"/>
      <c r="W3019" s="1736"/>
      <c r="X3019" s="1736"/>
      <c r="Y3019" s="1736"/>
      <c r="Z3019" s="1736"/>
      <c r="AA3019" s="1736"/>
      <c r="AB3019" s="1736"/>
      <c r="AC3019" s="1507">
        <f t="shared" si="1052"/>
        <v>0.75</v>
      </c>
      <c r="AD3019" s="1508">
        <f t="shared" si="1053"/>
        <v>0</v>
      </c>
      <c r="AE3019" s="14">
        <f t="shared" si="1054"/>
        <v>28.433333333333334</v>
      </c>
      <c r="AF3019" s="14">
        <f t="shared" si="1055"/>
        <v>8.3333333333333329E-2</v>
      </c>
      <c r="AG3019" s="14">
        <f t="shared" si="1056"/>
        <v>9</v>
      </c>
      <c r="AH3019" s="14">
        <f t="shared" si="1057"/>
        <v>-19.433333333333334</v>
      </c>
      <c r="AI3019" s="14">
        <f t="shared" si="1058"/>
        <v>-1.6194444444444445</v>
      </c>
      <c r="AJ3019" s="1740"/>
    </row>
    <row r="3020" spans="1:36" ht="31.5" customHeight="1">
      <c r="A3020" s="1731">
        <v>171</v>
      </c>
      <c r="B3020" s="1831" t="s">
        <v>6497</v>
      </c>
      <c r="C3020" s="1828" t="s">
        <v>66</v>
      </c>
      <c r="D3020" s="1829">
        <v>0</v>
      </c>
      <c r="E3020" s="1736">
        <v>23900</v>
      </c>
      <c r="F3020" s="1830">
        <f t="shared" si="1050"/>
        <v>0</v>
      </c>
      <c r="G3020" s="1736"/>
      <c r="H3020" s="1830">
        <f t="shared" si="1051"/>
        <v>0</v>
      </c>
      <c r="I3020" s="1735">
        <v>44875</v>
      </c>
      <c r="J3020" s="1735">
        <v>45597</v>
      </c>
      <c r="K3020" s="1736"/>
      <c r="L3020" s="1736"/>
      <c r="M3020" s="1736"/>
      <c r="N3020" s="1736">
        <v>100</v>
      </c>
      <c r="O3020" s="1736">
        <v>100</v>
      </c>
      <c r="P3020" s="1736">
        <v>200</v>
      </c>
      <c r="Q3020" s="1736"/>
      <c r="R3020" s="1736"/>
      <c r="S3020" s="1736"/>
      <c r="T3020" s="1736"/>
      <c r="U3020" s="1736"/>
      <c r="V3020" s="1736"/>
      <c r="W3020" s="1736"/>
      <c r="X3020" s="1736"/>
      <c r="Y3020" s="1736"/>
      <c r="Z3020" s="1736"/>
      <c r="AA3020" s="1736"/>
      <c r="AB3020" s="1736"/>
      <c r="AC3020" s="1507">
        <f t="shared" si="1052"/>
        <v>23500</v>
      </c>
      <c r="AD3020" s="1508">
        <f t="shared" si="1053"/>
        <v>0</v>
      </c>
      <c r="AE3020" s="14">
        <f t="shared" si="1054"/>
        <v>19.333333333333332</v>
      </c>
      <c r="AF3020" s="14">
        <f t="shared" si="1055"/>
        <v>133.33333333333334</v>
      </c>
      <c r="AG3020" s="14">
        <f t="shared" si="1056"/>
        <v>176.25</v>
      </c>
      <c r="AH3020" s="14">
        <f t="shared" si="1057"/>
        <v>156.91666666666666</v>
      </c>
      <c r="AI3020" s="14">
        <f t="shared" si="1058"/>
        <v>20922.222222222223</v>
      </c>
      <c r="AJ3020" s="1740"/>
    </row>
    <row r="3021" spans="1:36" ht="15.75">
      <c r="A3021" s="1731">
        <v>172</v>
      </c>
      <c r="B3021" s="1831" t="s">
        <v>6972</v>
      </c>
      <c r="C3021" s="1828" t="s">
        <v>66</v>
      </c>
      <c r="D3021" s="1829">
        <v>3.54</v>
      </c>
      <c r="E3021" s="1736">
        <v>222</v>
      </c>
      <c r="F3021" s="1830">
        <f t="shared" si="1050"/>
        <v>785.88</v>
      </c>
      <c r="G3021" s="1736"/>
      <c r="H3021" s="1830">
        <f t="shared" si="1051"/>
        <v>0</v>
      </c>
      <c r="I3021" s="1735">
        <v>44923</v>
      </c>
      <c r="J3021" s="1735">
        <v>46326</v>
      </c>
      <c r="K3021" s="1736"/>
      <c r="L3021" s="1736"/>
      <c r="M3021" s="1735"/>
      <c r="N3021" s="1736">
        <v>156</v>
      </c>
      <c r="O3021" s="1736">
        <v>66</v>
      </c>
      <c r="P3021" s="1736"/>
      <c r="Q3021" s="1736"/>
      <c r="R3021" s="1736"/>
      <c r="S3021" s="1736"/>
      <c r="T3021" s="1736"/>
      <c r="U3021" s="1736"/>
      <c r="V3021" s="1736"/>
      <c r="W3021" s="1736"/>
      <c r="X3021" s="1736"/>
      <c r="Y3021" s="1736"/>
      <c r="Z3021" s="1736"/>
      <c r="AA3021" s="1736"/>
      <c r="AB3021" s="1736"/>
      <c r="AC3021" s="1507">
        <f t="shared" si="1052"/>
        <v>0</v>
      </c>
      <c r="AD3021" s="1508">
        <f t="shared" si="1053"/>
        <v>0</v>
      </c>
      <c r="AE3021" s="14">
        <f t="shared" si="1054"/>
        <v>43.633333333333333</v>
      </c>
      <c r="AF3021" s="14">
        <f t="shared" si="1055"/>
        <v>74</v>
      </c>
      <c r="AG3021" s="14">
        <f t="shared" si="1056"/>
        <v>0</v>
      </c>
      <c r="AH3021" s="14">
        <f t="shared" si="1057"/>
        <v>-43.633333333333333</v>
      </c>
      <c r="AI3021" s="14">
        <f t="shared" si="1058"/>
        <v>-3228.8666666666668</v>
      </c>
      <c r="AJ3021" s="1740"/>
    </row>
    <row r="3022" spans="1:36" ht="15.75">
      <c r="A3022" s="1731">
        <v>173</v>
      </c>
      <c r="B3022" s="1831" t="s">
        <v>3543</v>
      </c>
      <c r="C3022" s="1828" t="s">
        <v>66</v>
      </c>
      <c r="D3022" s="1829">
        <v>1.2312099999999999</v>
      </c>
      <c r="E3022" s="1736">
        <v>148</v>
      </c>
      <c r="F3022" s="1830">
        <f t="shared" si="1050"/>
        <v>182.21907999999999</v>
      </c>
      <c r="G3022" s="1736"/>
      <c r="H3022" s="1830">
        <f t="shared" si="1051"/>
        <v>0</v>
      </c>
      <c r="I3022" s="1735">
        <v>44873</v>
      </c>
      <c r="J3022" s="1735">
        <v>45838</v>
      </c>
      <c r="K3022" s="1736"/>
      <c r="L3022" s="1736">
        <v>960</v>
      </c>
      <c r="M3022" s="1735">
        <v>44875</v>
      </c>
      <c r="N3022" s="1736">
        <v>5</v>
      </c>
      <c r="O3022" s="1736">
        <v>8</v>
      </c>
      <c r="P3022" s="1736">
        <v>7</v>
      </c>
      <c r="Q3022" s="1736"/>
      <c r="R3022" s="1736"/>
      <c r="S3022" s="1736"/>
      <c r="T3022" s="1736"/>
      <c r="U3022" s="1736"/>
      <c r="V3022" s="1736"/>
      <c r="W3022" s="1736"/>
      <c r="X3022" s="1736"/>
      <c r="Y3022" s="1736"/>
      <c r="Z3022" s="1736"/>
      <c r="AA3022" s="1736"/>
      <c r="AB3022" s="1736"/>
      <c r="AC3022" s="1507">
        <f t="shared" si="1052"/>
        <v>128</v>
      </c>
      <c r="AD3022" s="1508">
        <f t="shared" si="1053"/>
        <v>157.59487999999999</v>
      </c>
      <c r="AE3022" s="14">
        <f t="shared" si="1054"/>
        <v>27.366666666666667</v>
      </c>
      <c r="AF3022" s="14">
        <f t="shared" si="1055"/>
        <v>6.666666666666667</v>
      </c>
      <c r="AG3022" s="14">
        <f t="shared" si="1056"/>
        <v>19.2</v>
      </c>
      <c r="AH3022" s="14">
        <f t="shared" si="1057"/>
        <v>-8.1666666666666679</v>
      </c>
      <c r="AI3022" s="14">
        <f t="shared" si="1058"/>
        <v>-54.444444444444457</v>
      </c>
      <c r="AJ3022" s="1740"/>
    </row>
    <row r="3023" spans="1:36" ht="15.75">
      <c r="A3023" s="1731">
        <v>175</v>
      </c>
      <c r="B3023" s="82" t="s">
        <v>3544</v>
      </c>
      <c r="C3023" s="79" t="s">
        <v>66</v>
      </c>
      <c r="D3023" s="80">
        <v>3.5398399999999999</v>
      </c>
      <c r="E3023" s="1736">
        <v>3804</v>
      </c>
      <c r="F3023" s="1830">
        <f t="shared" si="1050"/>
        <v>13465.551359999999</v>
      </c>
      <c r="G3023" s="1736"/>
      <c r="H3023" s="1736">
        <f t="shared" si="1051"/>
        <v>0</v>
      </c>
      <c r="I3023" s="1735">
        <v>44837</v>
      </c>
      <c r="J3023" s="1735">
        <v>46326</v>
      </c>
      <c r="K3023" s="1736"/>
      <c r="L3023" s="1736">
        <v>830</v>
      </c>
      <c r="M3023" s="1735">
        <v>44834</v>
      </c>
      <c r="N3023" s="1736"/>
      <c r="O3023" s="1736">
        <v>404</v>
      </c>
      <c r="P3023" s="1736">
        <v>400</v>
      </c>
      <c r="Q3023" s="1736"/>
      <c r="R3023" s="1736"/>
      <c r="S3023" s="1736"/>
      <c r="T3023" s="1736"/>
      <c r="U3023" s="1736"/>
      <c r="V3023" s="1736"/>
      <c r="W3023" s="1736"/>
      <c r="X3023" s="1736"/>
      <c r="Y3023" s="1736"/>
      <c r="Z3023" s="1832"/>
      <c r="AA3023" s="1736"/>
      <c r="AB3023" s="1736"/>
      <c r="AC3023" s="1507">
        <f t="shared" si="1052"/>
        <v>3000</v>
      </c>
      <c r="AD3023" s="1508">
        <f t="shared" si="1053"/>
        <v>10619.52</v>
      </c>
      <c r="AE3023" s="14">
        <f t="shared" si="1054"/>
        <v>43.633333333333333</v>
      </c>
      <c r="AF3023" s="14">
        <f t="shared" si="1055"/>
        <v>268</v>
      </c>
      <c r="AG3023" s="14">
        <f t="shared" si="1056"/>
        <v>11.194029850746269</v>
      </c>
      <c r="AH3023" s="14">
        <f t="shared" si="1057"/>
        <v>-32.439303482587064</v>
      </c>
      <c r="AI3023" s="14">
        <f t="shared" si="1058"/>
        <v>-8693.7333333333336</v>
      </c>
      <c r="AJ3023" s="1740"/>
    </row>
    <row r="3024" spans="1:36" ht="15.75">
      <c r="A3024" s="1731">
        <v>177</v>
      </c>
      <c r="B3024" s="82" t="s">
        <v>3544</v>
      </c>
      <c r="C3024" s="79" t="s">
        <v>66</v>
      </c>
      <c r="D3024" s="80">
        <v>3.5398399999999999</v>
      </c>
      <c r="E3024" s="1736"/>
      <c r="F3024" s="1830">
        <f t="shared" si="1050"/>
        <v>0</v>
      </c>
      <c r="G3024" s="1736">
        <v>60</v>
      </c>
      <c r="H3024" s="1736">
        <f t="shared" si="1051"/>
        <v>212.3904</v>
      </c>
      <c r="I3024" s="1735">
        <v>45007</v>
      </c>
      <c r="J3024" s="1735">
        <v>46326</v>
      </c>
      <c r="K3024" s="1736"/>
      <c r="L3024" s="1736"/>
      <c r="M3024" s="1735"/>
      <c r="N3024" s="1736"/>
      <c r="O3024" s="1736"/>
      <c r="P3024" s="1736">
        <v>36</v>
      </c>
      <c r="Q3024" s="1736"/>
      <c r="R3024" s="1736"/>
      <c r="S3024" s="1736"/>
      <c r="T3024" s="1736"/>
      <c r="U3024" s="1736"/>
      <c r="V3024" s="1736"/>
      <c r="W3024" s="1736"/>
      <c r="X3024" s="1736"/>
      <c r="Y3024" s="1736"/>
      <c r="Z3024" s="1832"/>
      <c r="AA3024" s="1736"/>
      <c r="AB3024" s="1736"/>
      <c r="AC3024" s="1507">
        <f t="shared" si="1052"/>
        <v>24</v>
      </c>
      <c r="AD3024" s="1508">
        <f t="shared" si="1053"/>
        <v>84.956159999999997</v>
      </c>
      <c r="AE3024" s="14">
        <f t="shared" si="1054"/>
        <v>43.633333333333333</v>
      </c>
      <c r="AF3024" s="14">
        <f t="shared" si="1055"/>
        <v>12</v>
      </c>
      <c r="AG3024" s="14">
        <f t="shared" si="1056"/>
        <v>2</v>
      </c>
      <c r="AH3024" s="14">
        <f t="shared" si="1057"/>
        <v>-41.633333333333333</v>
      </c>
      <c r="AI3024" s="14">
        <f t="shared" si="1058"/>
        <v>-499.6</v>
      </c>
      <c r="AJ3024" s="1740"/>
    </row>
    <row r="3025" spans="1:36" ht="15.75">
      <c r="A3025" s="1731">
        <v>178</v>
      </c>
      <c r="B3025" s="1831" t="s">
        <v>6498</v>
      </c>
      <c r="C3025" s="1828" t="s">
        <v>66</v>
      </c>
      <c r="D3025" s="1829">
        <v>0</v>
      </c>
      <c r="E3025" s="1736">
        <v>28</v>
      </c>
      <c r="F3025" s="1830">
        <f t="shared" si="1050"/>
        <v>0</v>
      </c>
      <c r="G3025" s="1736"/>
      <c r="H3025" s="1830">
        <f t="shared" si="1051"/>
        <v>0</v>
      </c>
      <c r="I3025" s="1735">
        <v>44875</v>
      </c>
      <c r="J3025" s="1735"/>
      <c r="K3025" s="1736"/>
      <c r="L3025" s="1736"/>
      <c r="M3025" s="1736"/>
      <c r="N3025" s="1736"/>
      <c r="O3025" s="1736"/>
      <c r="P3025" s="1736"/>
      <c r="Q3025" s="1736"/>
      <c r="R3025" s="1736"/>
      <c r="S3025" s="1736"/>
      <c r="T3025" s="1736"/>
      <c r="U3025" s="1736"/>
      <c r="V3025" s="1736"/>
      <c r="W3025" s="1736"/>
      <c r="X3025" s="1736"/>
      <c r="Y3025" s="1736"/>
      <c r="Z3025" s="1736"/>
      <c r="AA3025" s="1736"/>
      <c r="AB3025" s="1736"/>
      <c r="AC3025" s="1507">
        <f t="shared" si="1052"/>
        <v>28</v>
      </c>
      <c r="AD3025" s="1508">
        <f t="shared" si="1053"/>
        <v>0</v>
      </c>
      <c r="AE3025" s="14">
        <f t="shared" si="1054"/>
        <v>-1500.5666666666666</v>
      </c>
      <c r="AF3025" s="14">
        <f t="shared" si="1055"/>
        <v>0</v>
      </c>
      <c r="AG3025" s="14" t="e">
        <f t="shared" si="1056"/>
        <v>#DIV/0!</v>
      </c>
      <c r="AH3025" s="14" t="e">
        <f t="shared" si="1057"/>
        <v>#DIV/0!</v>
      </c>
      <c r="AI3025" s="14">
        <f t="shared" si="1058"/>
        <v>28</v>
      </c>
      <c r="AJ3025" s="1740"/>
    </row>
    <row r="3026" spans="1:36" ht="15" customHeight="1">
      <c r="A3026" s="4169" t="s">
        <v>57</v>
      </c>
      <c r="B3026" s="4170"/>
      <c r="C3026" s="4170"/>
      <c r="D3026" s="4170"/>
      <c r="E3026" s="4170"/>
      <c r="F3026" s="4170"/>
      <c r="G3026" s="4170"/>
      <c r="H3026" s="4170"/>
      <c r="I3026" s="4170"/>
      <c r="J3026" s="4170"/>
      <c r="K3026" s="4170"/>
      <c r="L3026" s="4170"/>
      <c r="M3026" s="4170"/>
      <c r="N3026" s="4170"/>
      <c r="O3026" s="4170"/>
      <c r="P3026" s="4170"/>
      <c r="Q3026" s="4170"/>
      <c r="R3026" s="4170"/>
      <c r="S3026" s="4170"/>
      <c r="T3026" s="4170"/>
      <c r="U3026" s="4170"/>
      <c r="V3026" s="4170"/>
      <c r="W3026" s="4170"/>
      <c r="X3026" s="4170"/>
      <c r="Y3026" s="4170"/>
      <c r="Z3026" s="4170"/>
      <c r="AA3026" s="4170"/>
      <c r="AB3026" s="4170"/>
      <c r="AC3026" s="4170"/>
      <c r="AD3026" s="4170"/>
      <c r="AE3026" s="4170"/>
      <c r="AF3026" s="4170"/>
      <c r="AG3026" s="4170"/>
      <c r="AH3026" s="4170"/>
      <c r="AI3026" s="4170"/>
      <c r="AJ3026" s="4171"/>
    </row>
    <row r="3027" spans="1:36" ht="15.75">
      <c r="A3027" s="4490" t="s">
        <v>19</v>
      </c>
      <c r="B3027" s="4490"/>
      <c r="C3027" s="4490"/>
      <c r="D3027" s="4490"/>
      <c r="E3027" s="4490"/>
      <c r="F3027" s="4490"/>
      <c r="G3027" s="4490"/>
      <c r="H3027" s="4490"/>
      <c r="I3027" s="4490"/>
      <c r="J3027" s="4490"/>
      <c r="K3027" s="4490"/>
      <c r="L3027" s="4490"/>
      <c r="M3027" s="4490"/>
      <c r="N3027" s="4490"/>
      <c r="O3027" s="4490"/>
      <c r="P3027" s="4490"/>
      <c r="Q3027" s="4490"/>
      <c r="R3027" s="4490"/>
      <c r="S3027" s="4490"/>
      <c r="T3027" s="4490"/>
      <c r="U3027" s="4490"/>
      <c r="V3027" s="4490"/>
      <c r="W3027" s="4490"/>
      <c r="X3027" s="4490"/>
      <c r="Y3027" s="4490"/>
      <c r="Z3027" s="4490"/>
      <c r="AA3027" s="4490"/>
      <c r="AB3027" s="4490"/>
      <c r="AC3027" s="4490"/>
      <c r="AD3027" s="4490"/>
      <c r="AE3027" s="4490"/>
      <c r="AF3027" s="4490"/>
      <c r="AG3027" s="4490"/>
      <c r="AH3027" s="4490"/>
      <c r="AI3027" s="4490"/>
      <c r="AJ3027" s="4490"/>
    </row>
    <row r="3028" spans="1:36" ht="15.75">
      <c r="A3028" s="4491" t="s">
        <v>2257</v>
      </c>
      <c r="B3028" s="4491"/>
      <c r="C3028" s="4491"/>
      <c r="D3028" s="4491"/>
      <c r="E3028" s="4491"/>
      <c r="F3028" s="4491"/>
      <c r="G3028" s="4491"/>
      <c r="H3028" s="4491"/>
      <c r="I3028" s="4491"/>
      <c r="J3028" s="4491"/>
      <c r="K3028" s="4491"/>
      <c r="L3028" s="4491"/>
      <c r="M3028" s="4491"/>
      <c r="N3028" s="4491"/>
      <c r="O3028" s="4491"/>
      <c r="P3028" s="4491"/>
      <c r="Q3028" s="4491"/>
      <c r="R3028" s="4491"/>
      <c r="S3028" s="4491"/>
      <c r="T3028" s="4491"/>
      <c r="U3028" s="4491"/>
      <c r="V3028" s="4491"/>
      <c r="W3028" s="4491"/>
      <c r="X3028" s="4491"/>
      <c r="Y3028" s="4491"/>
      <c r="Z3028" s="4491"/>
      <c r="AA3028" s="4491"/>
      <c r="AB3028" s="4491"/>
      <c r="AC3028" s="4491"/>
      <c r="AD3028" s="4491"/>
      <c r="AE3028" s="4491"/>
      <c r="AF3028" s="4491"/>
      <c r="AG3028" s="4491"/>
      <c r="AH3028" s="4491"/>
      <c r="AI3028" s="4491"/>
      <c r="AJ3028" s="4491"/>
    </row>
    <row r="3029" spans="1:36" ht="15.75">
      <c r="A3029" s="1431" t="s">
        <v>8292</v>
      </c>
      <c r="B3029" s="31" t="s">
        <v>7472</v>
      </c>
      <c r="C3029" s="550" t="s">
        <v>66</v>
      </c>
      <c r="D3029" s="571">
        <v>64735</v>
      </c>
      <c r="E3029" s="550">
        <v>94</v>
      </c>
      <c r="F3029" s="550">
        <f t="shared" ref="F3029:F3034" si="1059">E3029*D3029</f>
        <v>6085090</v>
      </c>
      <c r="G3029" s="135">
        <v>0</v>
      </c>
      <c r="H3029" s="571">
        <f t="shared" ref="H3029:H3034" si="1060">D3029*G3029</f>
        <v>0</v>
      </c>
      <c r="I3029" s="553">
        <v>44922</v>
      </c>
      <c r="J3029" s="143">
        <v>45658</v>
      </c>
      <c r="K3029" s="550"/>
      <c r="L3029" s="22">
        <v>1173</v>
      </c>
      <c r="M3029" s="143">
        <v>44922</v>
      </c>
      <c r="N3029" s="550"/>
      <c r="O3029" s="550">
        <v>10</v>
      </c>
      <c r="P3029" s="550">
        <v>24</v>
      </c>
      <c r="Q3029" s="550"/>
      <c r="R3029" s="550"/>
      <c r="S3029" s="550"/>
      <c r="T3029" s="550"/>
      <c r="U3029" s="550"/>
      <c r="V3029" s="550"/>
      <c r="W3029" s="550"/>
      <c r="X3029" s="550"/>
      <c r="Y3029" s="550"/>
      <c r="Z3029" s="550"/>
      <c r="AA3029" s="550"/>
      <c r="AB3029" s="550"/>
      <c r="AC3029" s="1507">
        <f t="shared" ref="AC3029:AC3034" si="1061">E3029+G3029-N3029-O3029-AA3029-P3029-Q3029-R3029-S3029-T3029-U3029-V3029-W3029-X3029-Y3029</f>
        <v>60</v>
      </c>
      <c r="AD3029" s="1508">
        <f t="shared" ref="AD3029:AD3034" si="1062">D3029*AC3029</f>
        <v>3884100</v>
      </c>
      <c r="AE3029" s="14">
        <f t="shared" ref="AE3029:AE3034" si="1063">(J3029-"01.04.2023")/30</f>
        <v>21.366666666666667</v>
      </c>
      <c r="AF3029" s="14">
        <f t="shared" ref="AF3029:AF3034" si="1064">(N3029+O3029+P3029+Q3029+R3029+S3029+T3029+U3029+V3029+W3029+X3029+Y3029)/3</f>
        <v>11.333333333333334</v>
      </c>
      <c r="AG3029" s="14">
        <f t="shared" ref="AG3029:AG3034" si="1065">AC3029/AF3029</f>
        <v>5.2941176470588234</v>
      </c>
      <c r="AH3029" s="14">
        <f t="shared" ref="AH3029:AH3034" si="1066">AG3029-AE3029</f>
        <v>-16.072549019607845</v>
      </c>
      <c r="AI3029" s="14">
        <f t="shared" ref="AI3029:AI3034" si="1067">AC3029-(AE3029*AF3029)</f>
        <v>-182.15555555555557</v>
      </c>
      <c r="AJ3029" s="572"/>
    </row>
    <row r="3030" spans="1:36" ht="15.75">
      <c r="A3030" s="1431" t="s">
        <v>8293</v>
      </c>
      <c r="B3030" s="31" t="s">
        <v>7473</v>
      </c>
      <c r="C3030" s="550" t="s">
        <v>66</v>
      </c>
      <c r="D3030" s="571">
        <v>359.31</v>
      </c>
      <c r="E3030" s="550">
        <v>640</v>
      </c>
      <c r="F3030" s="550">
        <f t="shared" si="1059"/>
        <v>229958.39999999999</v>
      </c>
      <c r="G3030" s="135">
        <v>0</v>
      </c>
      <c r="H3030" s="571">
        <f t="shared" si="1060"/>
        <v>0</v>
      </c>
      <c r="I3030" s="553">
        <v>44922</v>
      </c>
      <c r="J3030" s="143">
        <v>45778</v>
      </c>
      <c r="K3030" s="550"/>
      <c r="L3030" s="22">
        <v>1173</v>
      </c>
      <c r="M3030" s="143">
        <v>44922</v>
      </c>
      <c r="N3030" s="550">
        <v>235</v>
      </c>
      <c r="O3030" s="550">
        <v>75</v>
      </c>
      <c r="P3030" s="550">
        <v>130</v>
      </c>
      <c r="Q3030" s="550"/>
      <c r="R3030" s="550"/>
      <c r="S3030" s="550"/>
      <c r="T3030" s="550"/>
      <c r="U3030" s="550"/>
      <c r="V3030" s="550"/>
      <c r="W3030" s="550"/>
      <c r="X3030" s="550"/>
      <c r="Y3030" s="550"/>
      <c r="Z3030" s="550"/>
      <c r="AA3030" s="550"/>
      <c r="AB3030" s="550"/>
      <c r="AC3030" s="1507">
        <f t="shared" si="1061"/>
        <v>200</v>
      </c>
      <c r="AD3030" s="1508">
        <f t="shared" si="1062"/>
        <v>71862</v>
      </c>
      <c r="AE3030" s="14">
        <f t="shared" si="1063"/>
        <v>25.366666666666667</v>
      </c>
      <c r="AF3030" s="14">
        <f t="shared" si="1064"/>
        <v>146.66666666666666</v>
      </c>
      <c r="AG3030" s="14">
        <f t="shared" si="1065"/>
        <v>1.3636363636363638</v>
      </c>
      <c r="AH3030" s="14">
        <f t="shared" si="1066"/>
        <v>-24.003030303030304</v>
      </c>
      <c r="AI3030" s="14">
        <f t="shared" si="1067"/>
        <v>-3520.4444444444443</v>
      </c>
      <c r="AJ3030" s="572"/>
    </row>
    <row r="3031" spans="1:36" ht="15.75">
      <c r="A3031" s="1431" t="s">
        <v>8294</v>
      </c>
      <c r="B3031" s="31" t="s">
        <v>7474</v>
      </c>
      <c r="C3031" s="550" t="s">
        <v>66</v>
      </c>
      <c r="D3031" s="571">
        <v>359.31</v>
      </c>
      <c r="E3031" s="550">
        <v>9040</v>
      </c>
      <c r="F3031" s="550">
        <f t="shared" si="1059"/>
        <v>3248162.4</v>
      </c>
      <c r="G3031" s="135">
        <v>0</v>
      </c>
      <c r="H3031" s="571">
        <f t="shared" si="1060"/>
        <v>0</v>
      </c>
      <c r="I3031" s="553">
        <v>44922</v>
      </c>
      <c r="J3031" s="143">
        <v>45809</v>
      </c>
      <c r="K3031" s="550"/>
      <c r="L3031" s="22">
        <v>1173</v>
      </c>
      <c r="M3031" s="143">
        <v>44922</v>
      </c>
      <c r="N3031" s="550">
        <v>2731</v>
      </c>
      <c r="O3031" s="550">
        <v>1248</v>
      </c>
      <c r="P3031" s="550">
        <v>1750</v>
      </c>
      <c r="Q3031" s="550"/>
      <c r="R3031" s="550"/>
      <c r="S3031" s="550"/>
      <c r="T3031" s="550"/>
      <c r="U3031" s="550"/>
      <c r="V3031" s="550"/>
      <c r="W3031" s="550"/>
      <c r="X3031" s="550"/>
      <c r="Y3031" s="550"/>
      <c r="Z3031" s="550"/>
      <c r="AA3031" s="550"/>
      <c r="AB3031" s="550"/>
      <c r="AC3031" s="1507">
        <f t="shared" si="1061"/>
        <v>3311</v>
      </c>
      <c r="AD3031" s="1508">
        <f t="shared" si="1062"/>
        <v>1189675.4099999999</v>
      </c>
      <c r="AE3031" s="14">
        <f t="shared" si="1063"/>
        <v>26.4</v>
      </c>
      <c r="AF3031" s="14">
        <f t="shared" si="1064"/>
        <v>1909.6666666666667</v>
      </c>
      <c r="AG3031" s="14">
        <f t="shared" si="1065"/>
        <v>1.7338104381218362</v>
      </c>
      <c r="AH3031" s="14">
        <f t="shared" si="1066"/>
        <v>-24.666189561878163</v>
      </c>
      <c r="AI3031" s="14">
        <f t="shared" si="1067"/>
        <v>-47104.2</v>
      </c>
      <c r="AJ3031" s="572"/>
    </row>
    <row r="3032" spans="1:36" ht="15.75">
      <c r="A3032" s="1431" t="s">
        <v>8295</v>
      </c>
      <c r="B3032" s="31" t="s">
        <v>7474</v>
      </c>
      <c r="C3032" s="550" t="s">
        <v>66</v>
      </c>
      <c r="D3032" s="571">
        <v>359.31</v>
      </c>
      <c r="E3032" s="550">
        <v>1000</v>
      </c>
      <c r="F3032" s="550">
        <f t="shared" si="1059"/>
        <v>359310</v>
      </c>
      <c r="G3032" s="135">
        <v>0</v>
      </c>
      <c r="H3032" s="571">
        <f t="shared" si="1060"/>
        <v>0</v>
      </c>
      <c r="I3032" s="553">
        <v>44922</v>
      </c>
      <c r="J3032" s="143">
        <v>45017</v>
      </c>
      <c r="K3032" s="550"/>
      <c r="L3032" s="22">
        <v>1173</v>
      </c>
      <c r="M3032" s="143">
        <v>44922</v>
      </c>
      <c r="N3032" s="550"/>
      <c r="O3032" s="550"/>
      <c r="P3032" s="550">
        <v>0</v>
      </c>
      <c r="Q3032" s="550"/>
      <c r="R3032" s="550"/>
      <c r="S3032" s="550"/>
      <c r="T3032" s="550"/>
      <c r="U3032" s="550"/>
      <c r="V3032" s="550"/>
      <c r="W3032" s="550"/>
      <c r="X3032" s="550"/>
      <c r="Y3032" s="550"/>
      <c r="Z3032" s="550"/>
      <c r="AA3032" s="550"/>
      <c r="AB3032" s="550"/>
      <c r="AC3032" s="1507">
        <f t="shared" si="1061"/>
        <v>1000</v>
      </c>
      <c r="AD3032" s="1508">
        <f t="shared" si="1062"/>
        <v>359310</v>
      </c>
      <c r="AE3032" s="14">
        <f t="shared" si="1063"/>
        <v>0</v>
      </c>
      <c r="AF3032" s="14">
        <f t="shared" si="1064"/>
        <v>0</v>
      </c>
      <c r="AG3032" s="14" t="e">
        <f t="shared" si="1065"/>
        <v>#DIV/0!</v>
      </c>
      <c r="AH3032" s="14" t="e">
        <f t="shared" si="1066"/>
        <v>#DIV/0!</v>
      </c>
      <c r="AI3032" s="14">
        <f t="shared" si="1067"/>
        <v>1000</v>
      </c>
      <c r="AJ3032" s="572"/>
    </row>
    <row r="3033" spans="1:36" ht="15.75">
      <c r="A3033" s="1431" t="s">
        <v>8296</v>
      </c>
      <c r="B3033" s="31" t="s">
        <v>7475</v>
      </c>
      <c r="C3033" s="550" t="s">
        <v>66</v>
      </c>
      <c r="D3033" s="571">
        <v>359.31</v>
      </c>
      <c r="E3033" s="550">
        <v>1470</v>
      </c>
      <c r="F3033" s="550">
        <f t="shared" si="1059"/>
        <v>528185.69999999995</v>
      </c>
      <c r="G3033" s="135">
        <v>0</v>
      </c>
      <c r="H3033" s="571">
        <f t="shared" si="1060"/>
        <v>0</v>
      </c>
      <c r="I3033" s="553">
        <v>44922</v>
      </c>
      <c r="J3033" s="143">
        <v>45778</v>
      </c>
      <c r="K3033" s="550"/>
      <c r="L3033" s="22">
        <v>1173</v>
      </c>
      <c r="M3033" s="143">
        <v>44922</v>
      </c>
      <c r="N3033" s="550">
        <v>415</v>
      </c>
      <c r="O3033" s="550">
        <v>195</v>
      </c>
      <c r="P3033" s="550">
        <v>305</v>
      </c>
      <c r="Q3033" s="550"/>
      <c r="R3033" s="550"/>
      <c r="S3033" s="550"/>
      <c r="T3033" s="550"/>
      <c r="U3033" s="550"/>
      <c r="V3033" s="550"/>
      <c r="W3033" s="550"/>
      <c r="X3033" s="550"/>
      <c r="Y3033" s="550"/>
      <c r="Z3033" s="550"/>
      <c r="AA3033" s="550"/>
      <c r="AB3033" s="550"/>
      <c r="AC3033" s="1507">
        <f t="shared" si="1061"/>
        <v>555</v>
      </c>
      <c r="AD3033" s="1508">
        <f t="shared" si="1062"/>
        <v>199417.05</v>
      </c>
      <c r="AE3033" s="14">
        <f t="shared" si="1063"/>
        <v>25.366666666666667</v>
      </c>
      <c r="AF3033" s="14">
        <f t="shared" si="1064"/>
        <v>305</v>
      </c>
      <c r="AG3033" s="14">
        <f t="shared" si="1065"/>
        <v>1.819672131147541</v>
      </c>
      <c r="AH3033" s="14">
        <f t="shared" si="1066"/>
        <v>-23.546994535519126</v>
      </c>
      <c r="AI3033" s="14">
        <f t="shared" si="1067"/>
        <v>-7181.833333333333</v>
      </c>
      <c r="AJ3033" s="572"/>
    </row>
    <row r="3034" spans="1:36" ht="41.25" customHeight="1">
      <c r="A3034" s="1431" t="s">
        <v>8297</v>
      </c>
      <c r="B3034" s="31" t="s">
        <v>2153</v>
      </c>
      <c r="C3034" s="550" t="s">
        <v>66</v>
      </c>
      <c r="D3034" s="571">
        <v>119.99</v>
      </c>
      <c r="E3034" s="550">
        <v>12140</v>
      </c>
      <c r="F3034" s="550">
        <f t="shared" si="1059"/>
        <v>1456678.5999999999</v>
      </c>
      <c r="G3034" s="135">
        <v>0</v>
      </c>
      <c r="H3034" s="571">
        <f t="shared" si="1060"/>
        <v>0</v>
      </c>
      <c r="I3034" s="553">
        <v>44922</v>
      </c>
      <c r="J3034" s="143">
        <v>45931</v>
      </c>
      <c r="K3034" s="550"/>
      <c r="L3034" s="22">
        <v>1173</v>
      </c>
      <c r="M3034" s="143">
        <v>44922</v>
      </c>
      <c r="N3034" s="550">
        <v>3261</v>
      </c>
      <c r="O3034" s="550">
        <v>1514</v>
      </c>
      <c r="P3034" s="550">
        <v>2161</v>
      </c>
      <c r="Q3034" s="550"/>
      <c r="R3034" s="550"/>
      <c r="S3034" s="550"/>
      <c r="T3034" s="550"/>
      <c r="U3034" s="550"/>
      <c r="V3034" s="550"/>
      <c r="W3034" s="550"/>
      <c r="X3034" s="550"/>
      <c r="Y3034" s="550"/>
      <c r="Z3034" s="550"/>
      <c r="AA3034" s="550"/>
      <c r="AB3034" s="550"/>
      <c r="AC3034" s="1507">
        <f t="shared" si="1061"/>
        <v>5204</v>
      </c>
      <c r="AD3034" s="1508">
        <f t="shared" si="1062"/>
        <v>624427.96</v>
      </c>
      <c r="AE3034" s="14">
        <f t="shared" si="1063"/>
        <v>30.466666666666665</v>
      </c>
      <c r="AF3034" s="14">
        <f t="shared" si="1064"/>
        <v>2312</v>
      </c>
      <c r="AG3034" s="14">
        <f t="shared" si="1065"/>
        <v>2.2508650519031144</v>
      </c>
      <c r="AH3034" s="14">
        <f t="shared" si="1066"/>
        <v>-28.215801614763549</v>
      </c>
      <c r="AI3034" s="14">
        <f t="shared" si="1067"/>
        <v>-65234.933333333334</v>
      </c>
      <c r="AJ3034" s="572"/>
    </row>
    <row r="3035" spans="1:36" ht="15.75">
      <c r="A3035" s="4491" t="s">
        <v>2258</v>
      </c>
      <c r="B3035" s="4491"/>
      <c r="C3035" s="4491"/>
      <c r="D3035" s="4491"/>
      <c r="E3035" s="4491"/>
      <c r="F3035" s="4491"/>
      <c r="G3035" s="4491"/>
      <c r="H3035" s="4491"/>
      <c r="I3035" s="4491"/>
      <c r="J3035" s="4491"/>
      <c r="K3035" s="4491"/>
      <c r="L3035" s="4491"/>
      <c r="M3035" s="4491"/>
      <c r="N3035" s="4491"/>
      <c r="O3035" s="4491"/>
      <c r="P3035" s="4491"/>
      <c r="Q3035" s="4491"/>
      <c r="R3035" s="4491"/>
      <c r="S3035" s="4491"/>
      <c r="T3035" s="4491"/>
      <c r="U3035" s="4491"/>
      <c r="V3035" s="4491"/>
      <c r="W3035" s="4491"/>
      <c r="X3035" s="4491"/>
      <c r="Y3035" s="4491"/>
      <c r="Z3035" s="4491"/>
      <c r="AA3035" s="4491"/>
      <c r="AB3035" s="4491"/>
      <c r="AC3035" s="4491"/>
      <c r="AD3035" s="4491"/>
      <c r="AE3035" s="4491"/>
      <c r="AF3035" s="4491"/>
      <c r="AG3035" s="4491"/>
      <c r="AH3035" s="4491"/>
      <c r="AI3035" s="573"/>
      <c r="AJ3035" s="573"/>
    </row>
    <row r="3036" spans="1:36" ht="15.75">
      <c r="A3036" s="1431" t="s">
        <v>8292</v>
      </c>
      <c r="B3036" s="241" t="s">
        <v>2259</v>
      </c>
      <c r="C3036" s="550" t="s">
        <v>143</v>
      </c>
      <c r="D3036" s="575">
        <v>1928.14</v>
      </c>
      <c r="E3036" s="550">
        <v>85</v>
      </c>
      <c r="F3036" s="550">
        <f>E3036*D3036</f>
        <v>163891.9</v>
      </c>
      <c r="G3036" s="550">
        <v>0</v>
      </c>
      <c r="H3036" s="550">
        <f>D3036*G3036</f>
        <v>0</v>
      </c>
      <c r="I3036" s="553">
        <v>44749</v>
      </c>
      <c r="J3036" s="553">
        <v>45505</v>
      </c>
      <c r="K3036" s="550"/>
      <c r="L3036" s="22">
        <v>484</v>
      </c>
      <c r="M3036" s="143">
        <v>44742</v>
      </c>
      <c r="N3036" s="550">
        <v>17</v>
      </c>
      <c r="O3036" s="550">
        <v>8</v>
      </c>
      <c r="P3036" s="550">
        <v>22</v>
      </c>
      <c r="Q3036" s="550"/>
      <c r="R3036" s="550"/>
      <c r="S3036" s="550"/>
      <c r="T3036" s="550"/>
      <c r="U3036" s="550"/>
      <c r="V3036" s="550"/>
      <c r="W3036" s="550"/>
      <c r="X3036" s="550"/>
      <c r="Y3036" s="550"/>
      <c r="Z3036" s="550"/>
      <c r="AA3036" s="550"/>
      <c r="AB3036" s="550"/>
      <c r="AC3036" s="1507">
        <f>E3036+G3036-N3036-O3036-AA3036-P3036-Q3036-R3036-S3036-T3036-U3036-V3036-W3036-X3036-Y3036</f>
        <v>38</v>
      </c>
      <c r="AD3036" s="1508">
        <f>D3036*AC3036</f>
        <v>73269.320000000007</v>
      </c>
      <c r="AE3036" s="14">
        <f>(J3036-"01.04.2023")/30</f>
        <v>16.266666666666666</v>
      </c>
      <c r="AF3036" s="14">
        <f>(N3036+O3036+P3036+Q3036+R3036+S3036+T3036+U3036+V3036+W3036+X3036+Y3036)/3</f>
        <v>15.666666666666666</v>
      </c>
      <c r="AG3036" s="14">
        <f>AC3036/AF3036</f>
        <v>2.4255319148936172</v>
      </c>
      <c r="AH3036" s="14">
        <f>AG3036-AE3036</f>
        <v>-13.841134751773048</v>
      </c>
      <c r="AI3036" s="14">
        <f>AC3036-(AE3036*AF3036)</f>
        <v>-216.84444444444441</v>
      </c>
      <c r="AJ3036" s="572"/>
    </row>
    <row r="3037" spans="1:36" ht="15.75">
      <c r="A3037" s="4490" t="s">
        <v>20</v>
      </c>
      <c r="B3037" s="4490"/>
      <c r="C3037" s="4490"/>
      <c r="D3037" s="4490"/>
      <c r="E3037" s="4490"/>
      <c r="F3037" s="4490"/>
      <c r="G3037" s="4490"/>
      <c r="H3037" s="4490"/>
      <c r="I3037" s="4490"/>
      <c r="J3037" s="4490"/>
      <c r="K3037" s="4490"/>
      <c r="L3037" s="4490"/>
      <c r="M3037" s="4490"/>
      <c r="N3037" s="4490"/>
      <c r="O3037" s="4490"/>
      <c r="P3037" s="4490"/>
      <c r="Q3037" s="4490"/>
      <c r="R3037" s="4490"/>
      <c r="S3037" s="4490"/>
      <c r="T3037" s="4490"/>
      <c r="U3037" s="4490"/>
      <c r="V3037" s="4490"/>
      <c r="W3037" s="4490"/>
      <c r="X3037" s="4490"/>
      <c r="Y3037" s="4490"/>
      <c r="Z3037" s="4490"/>
      <c r="AA3037" s="4490"/>
      <c r="AB3037" s="4490"/>
      <c r="AC3037" s="4490"/>
      <c r="AD3037" s="4490"/>
      <c r="AE3037" s="4490"/>
      <c r="AF3037" s="4490"/>
      <c r="AG3037" s="4490"/>
      <c r="AH3037" s="4490"/>
      <c r="AI3037" s="4490"/>
      <c r="AJ3037" s="4490"/>
    </row>
    <row r="3038" spans="1:36" ht="15.75">
      <c r="A3038" s="4541" t="s">
        <v>2260</v>
      </c>
      <c r="B3038" s="4541"/>
      <c r="C3038" s="4541"/>
      <c r="D3038" s="4541"/>
      <c r="E3038" s="4541"/>
      <c r="F3038" s="4541"/>
      <c r="G3038" s="4541"/>
      <c r="H3038" s="4541"/>
      <c r="I3038" s="4541"/>
      <c r="J3038" s="4541"/>
      <c r="K3038" s="4541"/>
      <c r="L3038" s="4541"/>
      <c r="M3038" s="4541"/>
      <c r="N3038" s="4541"/>
      <c r="O3038" s="4541"/>
      <c r="P3038" s="4541"/>
      <c r="Q3038" s="4541"/>
      <c r="R3038" s="4541"/>
      <c r="S3038" s="4541"/>
      <c r="T3038" s="4541"/>
      <c r="U3038" s="4541"/>
      <c r="V3038" s="4541"/>
      <c r="W3038" s="4541"/>
      <c r="X3038" s="4541"/>
      <c r="Y3038" s="4541"/>
      <c r="Z3038" s="4541"/>
      <c r="AA3038" s="573"/>
      <c r="AB3038" s="573"/>
      <c r="AC3038" s="576"/>
      <c r="AD3038" s="573"/>
      <c r="AE3038" s="573"/>
      <c r="AF3038" s="573"/>
      <c r="AG3038" s="573"/>
      <c r="AH3038" s="573"/>
      <c r="AI3038" s="573"/>
      <c r="AJ3038" s="573"/>
    </row>
    <row r="3039" spans="1:36" ht="15.75">
      <c r="A3039" s="1431" t="s">
        <v>8292</v>
      </c>
      <c r="B3039" s="241" t="s">
        <v>3665</v>
      </c>
      <c r="C3039" s="554" t="s">
        <v>296</v>
      </c>
      <c r="D3039" s="575">
        <v>71.430000000000007</v>
      </c>
      <c r="E3039" s="554">
        <v>11150</v>
      </c>
      <c r="F3039" s="550">
        <f>D3039*E3039</f>
        <v>796444.50000000012</v>
      </c>
      <c r="G3039" s="550">
        <v>0</v>
      </c>
      <c r="H3039" s="571">
        <f>G3039*D3039</f>
        <v>0</v>
      </c>
      <c r="I3039" s="553">
        <v>44593</v>
      </c>
      <c r="J3039" s="34">
        <v>45199</v>
      </c>
      <c r="K3039" s="550"/>
      <c r="L3039" s="22">
        <v>55</v>
      </c>
      <c r="M3039" s="143">
        <v>44588</v>
      </c>
      <c r="N3039" s="550"/>
      <c r="O3039" s="550"/>
      <c r="P3039" s="550">
        <v>7725</v>
      </c>
      <c r="Q3039" s="550"/>
      <c r="R3039" s="550"/>
      <c r="S3039" s="550"/>
      <c r="T3039" s="550"/>
      <c r="U3039" s="550"/>
      <c r="V3039" s="550"/>
      <c r="W3039" s="550"/>
      <c r="X3039" s="550"/>
      <c r="Y3039" s="550"/>
      <c r="Z3039" s="550"/>
      <c r="AA3039" s="550"/>
      <c r="AB3039" s="550"/>
      <c r="AC3039" s="1507">
        <f>E3039+G3039-N3039-O3039-AA3039-P3039-Q3039-R3039-S3039-T3039-U3039-V3039-W3039-X3039-Y3039</f>
        <v>3425</v>
      </c>
      <c r="AD3039" s="1508">
        <f>D3039*AC3039</f>
        <v>244647.75000000003</v>
      </c>
      <c r="AE3039" s="14">
        <f>(J3039-"01.04.2023")/30</f>
        <v>6.0666666666666664</v>
      </c>
      <c r="AF3039" s="14">
        <f>(N3039+O3039+P3039+Q3039+R3039+S3039+T3039+U3039+V3039+W3039+X3039+Y3039)/3</f>
        <v>2575</v>
      </c>
      <c r="AG3039" s="14">
        <f>AC3039/AF3039</f>
        <v>1.3300970873786409</v>
      </c>
      <c r="AH3039" s="14">
        <f>AG3039-AE3039</f>
        <v>-4.7365695792880258</v>
      </c>
      <c r="AI3039" s="14">
        <f>AC3039-(AE3039*AF3039)</f>
        <v>-12196.666666666666</v>
      </c>
      <c r="AJ3039" s="572"/>
    </row>
    <row r="3040" spans="1:36" ht="15.75">
      <c r="A3040" s="1431" t="s">
        <v>8293</v>
      </c>
      <c r="B3040" s="241" t="s">
        <v>4724</v>
      </c>
      <c r="C3040" s="554" t="s">
        <v>66</v>
      </c>
      <c r="D3040" s="575">
        <v>2.0099999999999998</v>
      </c>
      <c r="E3040" s="554">
        <v>119450</v>
      </c>
      <c r="F3040" s="550">
        <f>D3040*E3040</f>
        <v>240094.49999999997</v>
      </c>
      <c r="G3040" s="550">
        <v>0</v>
      </c>
      <c r="H3040" s="571">
        <f>G3040*D3040</f>
        <v>0</v>
      </c>
      <c r="I3040" s="553">
        <v>44790</v>
      </c>
      <c r="J3040" s="34">
        <v>45203</v>
      </c>
      <c r="K3040" s="550"/>
      <c r="L3040" s="22">
        <v>677</v>
      </c>
      <c r="M3040" s="143">
        <v>44788</v>
      </c>
      <c r="N3040" s="550">
        <v>39300</v>
      </c>
      <c r="O3040" s="550">
        <v>34250</v>
      </c>
      <c r="P3040" s="550">
        <v>8450</v>
      </c>
      <c r="Q3040" s="550"/>
      <c r="R3040" s="550"/>
      <c r="S3040" s="550"/>
      <c r="T3040" s="550"/>
      <c r="U3040" s="550"/>
      <c r="V3040" s="555"/>
      <c r="W3040" s="550"/>
      <c r="X3040" s="550"/>
      <c r="Y3040" s="550"/>
      <c r="Z3040" s="550"/>
      <c r="AA3040" s="550"/>
      <c r="AB3040" s="550"/>
      <c r="AC3040" s="1507">
        <f>E3040+G3040-N3040-O3040-AA3040-P3040-Q3040-R3040-S3040-T3040-U3040-V3040-W3040-X3040-Y3040</f>
        <v>37450</v>
      </c>
      <c r="AD3040" s="1508">
        <f>D3040*AC3040</f>
        <v>75274.499999999985</v>
      </c>
      <c r="AE3040" s="14">
        <f>(J3040-"01.04.2023")/30</f>
        <v>6.2</v>
      </c>
      <c r="AF3040" s="14">
        <f>(N3040+O3040+P3040+Q3040+R3040+S3040+T3040+U3040+V3040+W3040+X3040+Y3040)/3</f>
        <v>27333.333333333332</v>
      </c>
      <c r="AG3040" s="14">
        <f>AC3040/AF3040</f>
        <v>1.3701219512195122</v>
      </c>
      <c r="AH3040" s="14">
        <f>AG3040-AE3040</f>
        <v>-4.829878048780488</v>
      </c>
      <c r="AI3040" s="14">
        <f>AC3040-(AE3040*AF3040)</f>
        <v>-132016.66666666666</v>
      </c>
      <c r="AJ3040" s="572"/>
    </row>
    <row r="3041" spans="1:36" ht="15.75">
      <c r="A3041" s="1431" t="s">
        <v>8294</v>
      </c>
      <c r="B3041" s="241" t="s">
        <v>4725</v>
      </c>
      <c r="C3041" s="554" t="s">
        <v>66</v>
      </c>
      <c r="D3041" s="575">
        <v>0</v>
      </c>
      <c r="E3041" s="554">
        <v>195</v>
      </c>
      <c r="F3041" s="550">
        <f>D3041*E3041</f>
        <v>0</v>
      </c>
      <c r="G3041" s="550">
        <v>0</v>
      </c>
      <c r="H3041" s="571">
        <f>G3041*D3041</f>
        <v>0</v>
      </c>
      <c r="I3041" s="553">
        <v>44759</v>
      </c>
      <c r="J3041" s="34">
        <v>45178</v>
      </c>
      <c r="K3041" s="550"/>
      <c r="L3041" s="22">
        <v>677</v>
      </c>
      <c r="M3041" s="143">
        <v>44788</v>
      </c>
      <c r="N3041" s="550">
        <v>34</v>
      </c>
      <c r="O3041" s="550">
        <v>22</v>
      </c>
      <c r="P3041" s="550">
        <v>17</v>
      </c>
      <c r="Q3041" s="550"/>
      <c r="R3041" s="550"/>
      <c r="S3041" s="550"/>
      <c r="T3041" s="550"/>
      <c r="U3041" s="550"/>
      <c r="V3041" s="550"/>
      <c r="W3041" s="550"/>
      <c r="X3041" s="550"/>
      <c r="Y3041" s="550"/>
      <c r="Z3041" s="550"/>
      <c r="AA3041" s="550"/>
      <c r="AB3041" s="550"/>
      <c r="AC3041" s="1507">
        <f>E3041+G3041-N3041-O3041-AA3041-P3041-Q3041-R3041-S3041-T3041-U3041-V3041-W3041-X3041-Y3041</f>
        <v>122</v>
      </c>
      <c r="AD3041" s="1508">
        <f>D3041*AC3041</f>
        <v>0</v>
      </c>
      <c r="AE3041" s="14">
        <f>(J3041-"01.04.2023")/30</f>
        <v>5.3666666666666663</v>
      </c>
      <c r="AF3041" s="14">
        <f>(N3041+O3041+P3041+Q3041+R3041+S3041+T3041+U3041+V3041+W3041+X3041+Y3041)/3</f>
        <v>24.333333333333332</v>
      </c>
      <c r="AG3041" s="14">
        <f>AC3041/AF3041</f>
        <v>5.0136986301369868</v>
      </c>
      <c r="AH3041" s="14">
        <f>AG3041-AE3041</f>
        <v>-0.35296803652967945</v>
      </c>
      <c r="AI3041" s="14">
        <f>AC3041-(AE3041*AF3041)</f>
        <v>-8.5888888888888744</v>
      </c>
      <c r="AJ3041" s="572"/>
    </row>
    <row r="3042" spans="1:36" ht="15.75">
      <c r="A3042" s="1431" t="s">
        <v>8295</v>
      </c>
      <c r="B3042" s="241" t="s">
        <v>4724</v>
      </c>
      <c r="C3042" s="554" t="s">
        <v>66</v>
      </c>
      <c r="D3042" s="575">
        <v>2.0099999999999998</v>
      </c>
      <c r="E3042" s="554">
        <v>466050</v>
      </c>
      <c r="F3042" s="550">
        <f>D3042*E3042</f>
        <v>936760.49999999988</v>
      </c>
      <c r="G3042" s="550">
        <v>0</v>
      </c>
      <c r="H3042" s="571">
        <f>G3042*D3042</f>
        <v>0</v>
      </c>
      <c r="I3042" s="553">
        <v>44833</v>
      </c>
      <c r="J3042" s="34">
        <v>45306</v>
      </c>
      <c r="K3042" s="550"/>
      <c r="L3042" s="22"/>
      <c r="M3042" s="143"/>
      <c r="N3042" s="550">
        <v>39250</v>
      </c>
      <c r="O3042" s="550">
        <v>26600</v>
      </c>
      <c r="P3042" s="550">
        <v>82700</v>
      </c>
      <c r="Q3042" s="550"/>
      <c r="R3042" s="550"/>
      <c r="S3042" s="550"/>
      <c r="T3042" s="550"/>
      <c r="U3042" s="550"/>
      <c r="V3042" s="550"/>
      <c r="W3042" s="550"/>
      <c r="X3042" s="550"/>
      <c r="Y3042" s="550"/>
      <c r="Z3042" s="550"/>
      <c r="AA3042" s="550"/>
      <c r="AB3042" s="550"/>
      <c r="AC3042" s="1507">
        <f>E3042+G3042-N3042-O3042-AA3042-P3042-Q3042-R3042-S3042-T3042-U3042-V3042-W3042-X3042-Y3042</f>
        <v>317500</v>
      </c>
      <c r="AD3042" s="1508">
        <f>D3042*AC3042</f>
        <v>638174.99999999988</v>
      </c>
      <c r="AE3042" s="14">
        <f>(J3042-"01.04.2023")/30</f>
        <v>9.6333333333333329</v>
      </c>
      <c r="AF3042" s="14">
        <f>(N3042+O3042+P3042+Q3042+R3042+S3042+T3042+U3042+V3042+W3042+X3042+Y3042)/3</f>
        <v>49516.666666666664</v>
      </c>
      <c r="AG3042" s="14">
        <f>AC3042/AF3042</f>
        <v>6.4119824974755977</v>
      </c>
      <c r="AH3042" s="14">
        <f>AG3042-AE3042</f>
        <v>-3.2213508358577352</v>
      </c>
      <c r="AI3042" s="14">
        <f>AC3042-(AE3042*AF3042)</f>
        <v>-159510.5555555555</v>
      </c>
      <c r="AJ3042" s="572"/>
    </row>
    <row r="3043" spans="1:36" ht="15.75">
      <c r="A3043" s="4541" t="s">
        <v>2261</v>
      </c>
      <c r="B3043" s="4541"/>
      <c r="C3043" s="4541"/>
      <c r="D3043" s="4541"/>
      <c r="E3043" s="4541"/>
      <c r="F3043" s="4541"/>
      <c r="G3043" s="4541"/>
      <c r="H3043" s="4541"/>
      <c r="I3043" s="4541"/>
      <c r="J3043" s="4541"/>
      <c r="K3043" s="4541"/>
      <c r="L3043" s="4541"/>
      <c r="M3043" s="4541"/>
      <c r="N3043" s="4541"/>
      <c r="O3043" s="4541"/>
      <c r="P3043" s="4541"/>
      <c r="Q3043" s="4541"/>
      <c r="R3043" s="4541"/>
      <c r="S3043" s="4541"/>
      <c r="T3043" s="4541"/>
      <c r="U3043" s="4541"/>
      <c r="V3043" s="4541"/>
      <c r="W3043" s="4541"/>
      <c r="X3043" s="4541"/>
      <c r="Y3043" s="4541"/>
      <c r="Z3043" s="4541"/>
      <c r="AA3043" s="573"/>
      <c r="AB3043" s="573"/>
      <c r="AC3043" s="576"/>
      <c r="AD3043" s="573"/>
      <c r="AE3043" s="573"/>
      <c r="AF3043" s="573"/>
      <c r="AG3043" s="573"/>
      <c r="AH3043" s="573"/>
      <c r="AI3043" s="573"/>
      <c r="AJ3043" s="573"/>
    </row>
    <row r="3044" spans="1:36" ht="15.75">
      <c r="A3044" s="1431" t="s">
        <v>8292</v>
      </c>
      <c r="B3044" s="31" t="s">
        <v>2262</v>
      </c>
      <c r="C3044" s="554" t="s">
        <v>143</v>
      </c>
      <c r="D3044" s="575">
        <v>0</v>
      </c>
      <c r="E3044" s="554">
        <v>129</v>
      </c>
      <c r="F3044" s="550">
        <f t="shared" ref="F3044:F3052" si="1068">D3044*E3044</f>
        <v>0</v>
      </c>
      <c r="G3044" s="550"/>
      <c r="H3044" s="550">
        <f t="shared" ref="H3044:H3056" si="1069">G3044*D3044</f>
        <v>0</v>
      </c>
      <c r="I3044" s="553"/>
      <c r="J3044" s="577">
        <v>45155</v>
      </c>
      <c r="K3044" s="550"/>
      <c r="L3044" s="22"/>
      <c r="M3044" s="143"/>
      <c r="N3044" s="554">
        <v>4</v>
      </c>
      <c r="O3044" s="550">
        <v>6</v>
      </c>
      <c r="P3044" s="550">
        <v>3</v>
      </c>
      <c r="Q3044" s="550"/>
      <c r="R3044" s="550"/>
      <c r="S3044" s="550"/>
      <c r="T3044" s="550"/>
      <c r="U3044" s="550"/>
      <c r="V3044" s="550"/>
      <c r="W3044" s="550"/>
      <c r="X3044" s="550"/>
      <c r="Y3044" s="550"/>
      <c r="Z3044" s="550"/>
      <c r="AA3044" s="550"/>
      <c r="AB3044" s="550"/>
      <c r="AC3044" s="1507">
        <f t="shared" ref="AC3044:AC3056" si="1070">E3044+G3044-N3044-O3044-AA3044-P3044-Q3044-R3044-S3044-T3044-U3044-V3044-W3044-X3044-Y3044</f>
        <v>116</v>
      </c>
      <c r="AD3044" s="1508">
        <f t="shared" ref="AD3044:AD3056" si="1071">D3044*AC3044</f>
        <v>0</v>
      </c>
      <c r="AE3044" s="14">
        <f t="shared" ref="AE3044:AE3056" si="1072">(J3044-"01.04.2023")/30</f>
        <v>4.5999999999999996</v>
      </c>
      <c r="AF3044" s="14">
        <f t="shared" ref="AF3044:AF3056" si="1073">(N3044+O3044+P3044+Q3044+R3044+S3044+T3044+U3044+V3044+W3044+X3044+Y3044)/3</f>
        <v>4.333333333333333</v>
      </c>
      <c r="AG3044" s="14">
        <f t="shared" ref="AG3044:AG3056" si="1074">AC3044/AF3044</f>
        <v>26.76923076923077</v>
      </c>
      <c r="AH3044" s="14">
        <f t="shared" ref="AH3044:AH3056" si="1075">AG3044-AE3044</f>
        <v>22.169230769230772</v>
      </c>
      <c r="AI3044" s="14">
        <f t="shared" ref="AI3044:AI3056" si="1076">AC3044-(AE3044*AF3044)</f>
        <v>96.066666666666663</v>
      </c>
      <c r="AJ3044" s="572"/>
    </row>
    <row r="3045" spans="1:36" ht="15.75">
      <c r="A3045" s="1431" t="s">
        <v>8293</v>
      </c>
      <c r="B3045" s="31" t="s">
        <v>2264</v>
      </c>
      <c r="C3045" s="554" t="s">
        <v>66</v>
      </c>
      <c r="D3045" s="575">
        <v>1.2312099999999999</v>
      </c>
      <c r="E3045" s="554">
        <v>129</v>
      </c>
      <c r="F3045" s="550">
        <f t="shared" si="1068"/>
        <v>158.82608999999999</v>
      </c>
      <c r="G3045" s="550"/>
      <c r="H3045" s="550">
        <f t="shared" si="1069"/>
        <v>0</v>
      </c>
      <c r="I3045" s="553"/>
      <c r="J3045" s="577">
        <v>46174</v>
      </c>
      <c r="K3045" s="550"/>
      <c r="L3045" s="22"/>
      <c r="M3045" s="143"/>
      <c r="N3045" s="554">
        <v>4</v>
      </c>
      <c r="O3045" s="550">
        <v>6</v>
      </c>
      <c r="P3045" s="550">
        <v>3</v>
      </c>
      <c r="Q3045" s="550"/>
      <c r="R3045" s="550"/>
      <c r="S3045" s="550"/>
      <c r="T3045" s="550"/>
      <c r="U3045" s="550"/>
      <c r="V3045" s="550"/>
      <c r="W3045" s="550"/>
      <c r="X3045" s="550"/>
      <c r="Y3045" s="550"/>
      <c r="Z3045" s="550"/>
      <c r="AA3045" s="550"/>
      <c r="AB3045" s="550"/>
      <c r="AC3045" s="1507">
        <f t="shared" si="1070"/>
        <v>116</v>
      </c>
      <c r="AD3045" s="1508">
        <f t="shared" si="1071"/>
        <v>142.82035999999999</v>
      </c>
      <c r="AE3045" s="14">
        <f t="shared" si="1072"/>
        <v>38.56666666666667</v>
      </c>
      <c r="AF3045" s="14">
        <f t="shared" si="1073"/>
        <v>4.333333333333333</v>
      </c>
      <c r="AG3045" s="14">
        <f t="shared" si="1074"/>
        <v>26.76923076923077</v>
      </c>
      <c r="AH3045" s="14">
        <f t="shared" si="1075"/>
        <v>-11.7974358974359</v>
      </c>
      <c r="AI3045" s="14">
        <f t="shared" si="1076"/>
        <v>-51.122222222222234</v>
      </c>
      <c r="AJ3045" s="572"/>
    </row>
    <row r="3046" spans="1:36" ht="15.75">
      <c r="A3046" s="1431" t="s">
        <v>8294</v>
      </c>
      <c r="B3046" s="31" t="s">
        <v>2262</v>
      </c>
      <c r="C3046" s="140" t="s">
        <v>143</v>
      </c>
      <c r="D3046" s="578">
        <v>227.48</v>
      </c>
      <c r="E3046" s="554">
        <v>15000</v>
      </c>
      <c r="F3046" s="550">
        <f t="shared" si="1068"/>
        <v>3412200</v>
      </c>
      <c r="G3046" s="571">
        <v>0</v>
      </c>
      <c r="H3046" s="550">
        <f t="shared" si="1069"/>
        <v>0</v>
      </c>
      <c r="I3046" s="579">
        <v>44593</v>
      </c>
      <c r="J3046" s="34">
        <v>45181</v>
      </c>
      <c r="K3046" s="550"/>
      <c r="L3046" s="22"/>
      <c r="M3046" s="143"/>
      <c r="N3046" s="550"/>
      <c r="O3046" s="550"/>
      <c r="P3046" s="550"/>
      <c r="Q3046" s="550"/>
      <c r="R3046" s="550"/>
      <c r="S3046" s="550"/>
      <c r="T3046" s="550"/>
      <c r="U3046" s="550"/>
      <c r="V3046" s="550"/>
      <c r="W3046" s="550"/>
      <c r="X3046" s="550"/>
      <c r="Y3046" s="550"/>
      <c r="Z3046" s="550"/>
      <c r="AA3046" s="550"/>
      <c r="AB3046" s="550"/>
      <c r="AC3046" s="1507">
        <f t="shared" si="1070"/>
        <v>15000</v>
      </c>
      <c r="AD3046" s="1508">
        <f t="shared" si="1071"/>
        <v>3412200</v>
      </c>
      <c r="AE3046" s="14">
        <f t="shared" si="1072"/>
        <v>5.4666666666666668</v>
      </c>
      <c r="AF3046" s="14">
        <f t="shared" si="1073"/>
        <v>0</v>
      </c>
      <c r="AG3046" s="14" t="e">
        <f t="shared" si="1074"/>
        <v>#DIV/0!</v>
      </c>
      <c r="AH3046" s="14" t="e">
        <f t="shared" si="1075"/>
        <v>#DIV/0!</v>
      </c>
      <c r="AI3046" s="14">
        <f t="shared" si="1076"/>
        <v>15000</v>
      </c>
      <c r="AJ3046" s="572"/>
    </row>
    <row r="3047" spans="1:36" ht="15.75">
      <c r="A3047" s="1431" t="s">
        <v>8295</v>
      </c>
      <c r="B3047" s="31" t="s">
        <v>2263</v>
      </c>
      <c r="C3047" s="140" t="s">
        <v>66</v>
      </c>
      <c r="D3047" s="578">
        <v>12.30677</v>
      </c>
      <c r="E3047" s="554">
        <v>15</v>
      </c>
      <c r="F3047" s="550">
        <f t="shared" si="1068"/>
        <v>184.60155</v>
      </c>
      <c r="G3047" s="571">
        <v>0</v>
      </c>
      <c r="H3047" s="550">
        <f t="shared" si="1069"/>
        <v>0</v>
      </c>
      <c r="I3047" s="579">
        <v>44593</v>
      </c>
      <c r="J3047" s="34">
        <v>53206</v>
      </c>
      <c r="K3047" s="550"/>
      <c r="L3047" s="22"/>
      <c r="M3047" s="143"/>
      <c r="N3047" s="550"/>
      <c r="O3047" s="550"/>
      <c r="P3047" s="550"/>
      <c r="Q3047" s="550"/>
      <c r="R3047" s="550"/>
      <c r="S3047" s="550"/>
      <c r="T3047" s="550"/>
      <c r="U3047" s="550"/>
      <c r="V3047" s="550"/>
      <c r="W3047" s="550"/>
      <c r="X3047" s="550"/>
      <c r="Y3047" s="550"/>
      <c r="Z3047" s="550"/>
      <c r="AA3047" s="550"/>
      <c r="AB3047" s="550"/>
      <c r="AC3047" s="1507">
        <f t="shared" si="1070"/>
        <v>15</v>
      </c>
      <c r="AD3047" s="1508">
        <f t="shared" si="1071"/>
        <v>184.60155</v>
      </c>
      <c r="AE3047" s="14">
        <f t="shared" si="1072"/>
        <v>272.96666666666664</v>
      </c>
      <c r="AF3047" s="14">
        <f t="shared" si="1073"/>
        <v>0</v>
      </c>
      <c r="AG3047" s="14" t="e">
        <f t="shared" si="1074"/>
        <v>#DIV/0!</v>
      </c>
      <c r="AH3047" s="14" t="e">
        <f t="shared" si="1075"/>
        <v>#DIV/0!</v>
      </c>
      <c r="AI3047" s="14">
        <f t="shared" si="1076"/>
        <v>15</v>
      </c>
      <c r="AJ3047" s="572"/>
    </row>
    <row r="3048" spans="1:36" ht="15.75">
      <c r="A3048" s="1431" t="s">
        <v>8296</v>
      </c>
      <c r="B3048" s="31" t="s">
        <v>2265</v>
      </c>
      <c r="C3048" s="140" t="s">
        <v>66</v>
      </c>
      <c r="D3048" s="578">
        <v>1.2312099999999999</v>
      </c>
      <c r="E3048" s="554">
        <v>1500</v>
      </c>
      <c r="F3048" s="550">
        <f t="shared" si="1068"/>
        <v>1846.8149999999998</v>
      </c>
      <c r="G3048" s="571">
        <v>0</v>
      </c>
      <c r="H3048" s="550">
        <f t="shared" si="1069"/>
        <v>0</v>
      </c>
      <c r="I3048" s="579">
        <v>44593</v>
      </c>
      <c r="J3048" s="34">
        <v>45838</v>
      </c>
      <c r="K3048" s="550"/>
      <c r="L3048" s="22"/>
      <c r="M3048" s="143"/>
      <c r="N3048" s="550"/>
      <c r="O3048" s="550"/>
      <c r="P3048" s="550"/>
      <c r="Q3048" s="550"/>
      <c r="R3048" s="550"/>
      <c r="S3048" s="550"/>
      <c r="T3048" s="550"/>
      <c r="U3048" s="550"/>
      <c r="V3048" s="550"/>
      <c r="W3048" s="550"/>
      <c r="X3048" s="550"/>
      <c r="Y3048" s="550"/>
      <c r="Z3048" s="550"/>
      <c r="AA3048" s="550"/>
      <c r="AB3048" s="550"/>
      <c r="AC3048" s="1507">
        <f t="shared" si="1070"/>
        <v>1500</v>
      </c>
      <c r="AD3048" s="1508">
        <f t="shared" si="1071"/>
        <v>1846.8149999999998</v>
      </c>
      <c r="AE3048" s="14">
        <f t="shared" si="1072"/>
        <v>27.366666666666667</v>
      </c>
      <c r="AF3048" s="14">
        <f t="shared" si="1073"/>
        <v>0</v>
      </c>
      <c r="AG3048" s="14" t="e">
        <f t="shared" si="1074"/>
        <v>#DIV/0!</v>
      </c>
      <c r="AH3048" s="14" t="e">
        <f t="shared" si="1075"/>
        <v>#DIV/0!</v>
      </c>
      <c r="AI3048" s="14">
        <f t="shared" si="1076"/>
        <v>1500</v>
      </c>
      <c r="AJ3048" s="572"/>
    </row>
    <row r="3049" spans="1:36" ht="15.75">
      <c r="A3049" s="1470" t="s">
        <v>8299</v>
      </c>
      <c r="B3049" s="31" t="s">
        <v>297</v>
      </c>
      <c r="C3049" s="548" t="s">
        <v>65</v>
      </c>
      <c r="D3049" s="578">
        <v>70.510000000000005</v>
      </c>
      <c r="E3049" s="558">
        <v>8</v>
      </c>
      <c r="F3049" s="557">
        <f t="shared" si="1068"/>
        <v>564.08000000000004</v>
      </c>
      <c r="G3049" s="557"/>
      <c r="H3049" s="557">
        <f t="shared" si="1069"/>
        <v>0</v>
      </c>
      <c r="I3049" s="559"/>
      <c r="J3049" s="34">
        <v>45107</v>
      </c>
      <c r="K3049" s="557"/>
      <c r="L3049" s="22">
        <v>1503</v>
      </c>
      <c r="M3049" s="143">
        <v>44518</v>
      </c>
      <c r="N3049" s="557"/>
      <c r="O3049" s="557"/>
      <c r="P3049" s="557"/>
      <c r="Q3049" s="557"/>
      <c r="R3049" s="557"/>
      <c r="S3049" s="557"/>
      <c r="T3049" s="557"/>
      <c r="U3049" s="557"/>
      <c r="V3049" s="557"/>
      <c r="W3049" s="557"/>
      <c r="X3049" s="557"/>
      <c r="Y3049" s="557"/>
      <c r="Z3049" s="557"/>
      <c r="AA3049" s="557"/>
      <c r="AB3049" s="557"/>
      <c r="AC3049" s="1507">
        <f t="shared" si="1070"/>
        <v>8</v>
      </c>
      <c r="AD3049" s="1508">
        <f t="shared" si="1071"/>
        <v>564.08000000000004</v>
      </c>
      <c r="AE3049" s="14">
        <f t="shared" si="1072"/>
        <v>3</v>
      </c>
      <c r="AF3049" s="14">
        <f t="shared" si="1073"/>
        <v>0</v>
      </c>
      <c r="AG3049" s="14" t="e">
        <f t="shared" si="1074"/>
        <v>#DIV/0!</v>
      </c>
      <c r="AH3049" s="14" t="e">
        <f t="shared" si="1075"/>
        <v>#DIV/0!</v>
      </c>
      <c r="AI3049" s="14">
        <f t="shared" si="1076"/>
        <v>8</v>
      </c>
      <c r="AJ3049" s="581"/>
    </row>
    <row r="3050" spans="1:36" ht="15.75">
      <c r="A3050" s="1431" t="s">
        <v>8300</v>
      </c>
      <c r="B3050" s="31" t="s">
        <v>2267</v>
      </c>
      <c r="C3050" s="1462" t="s">
        <v>65</v>
      </c>
      <c r="D3050" s="578">
        <v>123.215</v>
      </c>
      <c r="E3050" s="554">
        <v>52</v>
      </c>
      <c r="F3050" s="550">
        <f t="shared" si="1068"/>
        <v>6407.18</v>
      </c>
      <c r="G3050" s="550"/>
      <c r="H3050" s="550">
        <f t="shared" si="1069"/>
        <v>0</v>
      </c>
      <c r="I3050" s="553"/>
      <c r="J3050" s="34">
        <v>44742</v>
      </c>
      <c r="K3050" s="550">
        <v>52</v>
      </c>
      <c r="L3050" s="22">
        <v>1503</v>
      </c>
      <c r="M3050" s="143">
        <v>44518</v>
      </c>
      <c r="N3050" s="550"/>
      <c r="O3050" s="550"/>
      <c r="P3050" s="550"/>
      <c r="Q3050" s="550"/>
      <c r="R3050" s="550"/>
      <c r="S3050" s="550"/>
      <c r="T3050" s="550"/>
      <c r="U3050" s="550"/>
      <c r="V3050" s="550"/>
      <c r="W3050" s="550">
        <v>0</v>
      </c>
      <c r="X3050" s="550"/>
      <c r="Y3050" s="550"/>
      <c r="Z3050" s="550"/>
      <c r="AA3050" s="550"/>
      <c r="AB3050" s="550"/>
      <c r="AC3050" s="1507">
        <f t="shared" si="1070"/>
        <v>52</v>
      </c>
      <c r="AD3050" s="1508">
        <f t="shared" si="1071"/>
        <v>6407.18</v>
      </c>
      <c r="AE3050" s="14">
        <f t="shared" si="1072"/>
        <v>-9.1666666666666661</v>
      </c>
      <c r="AF3050" s="14">
        <f t="shared" si="1073"/>
        <v>0</v>
      </c>
      <c r="AG3050" s="14" t="e">
        <f t="shared" si="1074"/>
        <v>#DIV/0!</v>
      </c>
      <c r="AH3050" s="14" t="e">
        <f t="shared" si="1075"/>
        <v>#DIV/0!</v>
      </c>
      <c r="AI3050" s="14">
        <f t="shared" si="1076"/>
        <v>52</v>
      </c>
      <c r="AJ3050" s="572"/>
    </row>
    <row r="3051" spans="1:36" ht="15.75">
      <c r="A3051" s="1431" t="s">
        <v>8301</v>
      </c>
      <c r="B3051" s="241" t="s">
        <v>2268</v>
      </c>
      <c r="C3051" s="554" t="s">
        <v>66</v>
      </c>
      <c r="D3051" s="578">
        <v>1017.03</v>
      </c>
      <c r="E3051" s="554">
        <v>2</v>
      </c>
      <c r="F3051" s="550">
        <f t="shared" si="1068"/>
        <v>2034.06</v>
      </c>
      <c r="G3051" s="550"/>
      <c r="H3051" s="550">
        <f t="shared" si="1069"/>
        <v>0</v>
      </c>
      <c r="I3051" s="553"/>
      <c r="J3051" s="34"/>
      <c r="K3051" s="550"/>
      <c r="L3051" s="22"/>
      <c r="M3051" s="143"/>
      <c r="N3051" s="550"/>
      <c r="O3051" s="550"/>
      <c r="P3051" s="550"/>
      <c r="Q3051" s="550"/>
      <c r="R3051" s="550"/>
      <c r="S3051" s="550"/>
      <c r="T3051" s="550"/>
      <c r="U3051" s="550"/>
      <c r="V3051" s="550"/>
      <c r="W3051" s="550">
        <v>0</v>
      </c>
      <c r="X3051" s="550"/>
      <c r="Y3051" s="550"/>
      <c r="Z3051" s="550"/>
      <c r="AA3051" s="550"/>
      <c r="AB3051" s="550"/>
      <c r="AC3051" s="1507">
        <f t="shared" si="1070"/>
        <v>2</v>
      </c>
      <c r="AD3051" s="1508">
        <f t="shared" si="1071"/>
        <v>2034.06</v>
      </c>
      <c r="AE3051" s="14">
        <f t="shared" si="1072"/>
        <v>-1500.5666666666666</v>
      </c>
      <c r="AF3051" s="14">
        <f t="shared" si="1073"/>
        <v>0</v>
      </c>
      <c r="AG3051" s="14" t="e">
        <f t="shared" si="1074"/>
        <v>#DIV/0!</v>
      </c>
      <c r="AH3051" s="14" t="e">
        <f t="shared" si="1075"/>
        <v>#DIV/0!</v>
      </c>
      <c r="AI3051" s="14">
        <f t="shared" si="1076"/>
        <v>2</v>
      </c>
      <c r="AJ3051" s="572"/>
    </row>
    <row r="3052" spans="1:36" ht="15.75">
      <c r="A3052" s="1431" t="s">
        <v>8306</v>
      </c>
      <c r="B3052" s="31" t="s">
        <v>2144</v>
      </c>
      <c r="C3052" s="554" t="s">
        <v>65</v>
      </c>
      <c r="D3052" s="578">
        <v>645.4357</v>
      </c>
      <c r="E3052" s="554">
        <v>384</v>
      </c>
      <c r="F3052" s="550">
        <f t="shared" si="1068"/>
        <v>247847.3088</v>
      </c>
      <c r="G3052" s="550">
        <v>0</v>
      </c>
      <c r="H3052" s="550">
        <f t="shared" si="1069"/>
        <v>0</v>
      </c>
      <c r="I3052" s="553">
        <v>44837</v>
      </c>
      <c r="J3052" s="582">
        <v>45046</v>
      </c>
      <c r="K3052" s="550">
        <v>384</v>
      </c>
      <c r="L3052" s="551">
        <v>830</v>
      </c>
      <c r="M3052" s="583">
        <v>44834</v>
      </c>
      <c r="N3052" s="550"/>
      <c r="O3052" s="550"/>
      <c r="P3052" s="550"/>
      <c r="Q3052" s="550"/>
      <c r="R3052" s="550"/>
      <c r="S3052" s="550"/>
      <c r="T3052" s="550"/>
      <c r="U3052" s="550"/>
      <c r="V3052" s="550"/>
      <c r="W3052" s="550"/>
      <c r="X3052" s="550"/>
      <c r="Y3052" s="550"/>
      <c r="Z3052" s="550"/>
      <c r="AA3052" s="550"/>
      <c r="AB3052" s="550"/>
      <c r="AC3052" s="1507">
        <f t="shared" si="1070"/>
        <v>384</v>
      </c>
      <c r="AD3052" s="1508">
        <f t="shared" si="1071"/>
        <v>247847.3088</v>
      </c>
      <c r="AE3052" s="14">
        <f t="shared" si="1072"/>
        <v>0.96666666666666667</v>
      </c>
      <c r="AF3052" s="14">
        <f t="shared" si="1073"/>
        <v>0</v>
      </c>
      <c r="AG3052" s="14" t="e">
        <f t="shared" si="1074"/>
        <v>#DIV/0!</v>
      </c>
      <c r="AH3052" s="14" t="e">
        <f t="shared" si="1075"/>
        <v>#DIV/0!</v>
      </c>
      <c r="AI3052" s="14">
        <f t="shared" si="1076"/>
        <v>384</v>
      </c>
      <c r="AJ3052" s="572"/>
    </row>
    <row r="3053" spans="1:36" ht="15.75">
      <c r="A3053" s="1431"/>
      <c r="B3053" s="31" t="s">
        <v>2144</v>
      </c>
      <c r="C3053" s="554" t="s">
        <v>65</v>
      </c>
      <c r="D3053" s="578">
        <v>533.91999999999996</v>
      </c>
      <c r="E3053" s="554"/>
      <c r="F3053" s="550"/>
      <c r="G3053" s="550">
        <v>144</v>
      </c>
      <c r="H3053" s="550">
        <f t="shared" si="1069"/>
        <v>76884.479999999996</v>
      </c>
      <c r="I3053" s="579">
        <v>45008</v>
      </c>
      <c r="J3053" s="34">
        <v>45034</v>
      </c>
      <c r="K3053" s="550"/>
      <c r="L3053" s="551"/>
      <c r="M3053" s="583"/>
      <c r="N3053" s="550"/>
      <c r="O3053" s="550"/>
      <c r="P3053" s="550"/>
      <c r="Q3053" s="550"/>
      <c r="R3053" s="550"/>
      <c r="S3053" s="550"/>
      <c r="T3053" s="550"/>
      <c r="U3053" s="550"/>
      <c r="V3053" s="550"/>
      <c r="W3053" s="550"/>
      <c r="X3053" s="550"/>
      <c r="Y3053" s="550"/>
      <c r="Z3053" s="550"/>
      <c r="AA3053" s="550"/>
      <c r="AB3053" s="550"/>
      <c r="AC3053" s="1507">
        <f t="shared" si="1070"/>
        <v>144</v>
      </c>
      <c r="AD3053" s="1508">
        <f t="shared" si="1071"/>
        <v>76884.479999999996</v>
      </c>
      <c r="AE3053" s="14">
        <f t="shared" si="1072"/>
        <v>0.56666666666666665</v>
      </c>
      <c r="AF3053" s="14">
        <f t="shared" si="1073"/>
        <v>0</v>
      </c>
      <c r="AG3053" s="14" t="e">
        <f t="shared" si="1074"/>
        <v>#DIV/0!</v>
      </c>
      <c r="AH3053" s="14" t="e">
        <f t="shared" si="1075"/>
        <v>#DIV/0!</v>
      </c>
      <c r="AI3053" s="14">
        <f t="shared" si="1076"/>
        <v>144</v>
      </c>
      <c r="AJ3053" s="572"/>
    </row>
    <row r="3054" spans="1:36" ht="15.75">
      <c r="A3054" s="1431"/>
      <c r="B3054" s="31" t="s">
        <v>228</v>
      </c>
      <c r="C3054" s="554" t="s">
        <v>66</v>
      </c>
      <c r="D3054" s="578">
        <v>33.584600000000002</v>
      </c>
      <c r="E3054" s="554"/>
      <c r="F3054" s="550"/>
      <c r="G3054" s="550">
        <v>1</v>
      </c>
      <c r="H3054" s="550">
        <f t="shared" si="1069"/>
        <v>33.584600000000002</v>
      </c>
      <c r="I3054" s="579">
        <v>45008</v>
      </c>
      <c r="J3054" s="34"/>
      <c r="K3054" s="550"/>
      <c r="L3054" s="551"/>
      <c r="M3054" s="583"/>
      <c r="N3054" s="550"/>
      <c r="O3054" s="550"/>
      <c r="P3054" s="550"/>
      <c r="Q3054" s="550"/>
      <c r="R3054" s="550"/>
      <c r="S3054" s="550"/>
      <c r="T3054" s="550"/>
      <c r="U3054" s="550"/>
      <c r="V3054" s="550"/>
      <c r="W3054" s="550"/>
      <c r="X3054" s="550"/>
      <c r="Y3054" s="550"/>
      <c r="Z3054" s="550"/>
      <c r="AA3054" s="550"/>
      <c r="AB3054" s="550"/>
      <c r="AC3054" s="1507">
        <f t="shared" si="1070"/>
        <v>1</v>
      </c>
      <c r="AD3054" s="1508">
        <f t="shared" si="1071"/>
        <v>33.584600000000002</v>
      </c>
      <c r="AE3054" s="14">
        <f t="shared" si="1072"/>
        <v>-1500.5666666666666</v>
      </c>
      <c r="AF3054" s="14">
        <f t="shared" si="1073"/>
        <v>0</v>
      </c>
      <c r="AG3054" s="14" t="e">
        <f t="shared" si="1074"/>
        <v>#DIV/0!</v>
      </c>
      <c r="AH3054" s="14" t="e">
        <f t="shared" si="1075"/>
        <v>#DIV/0!</v>
      </c>
      <c r="AI3054" s="14">
        <f t="shared" si="1076"/>
        <v>1</v>
      </c>
      <c r="AJ3054" s="572"/>
    </row>
    <row r="3055" spans="1:36" ht="15.75">
      <c r="A3055" s="1431"/>
      <c r="B3055" s="31" t="s">
        <v>9105</v>
      </c>
      <c r="C3055" s="554" t="s">
        <v>143</v>
      </c>
      <c r="D3055" s="578">
        <v>40.912050000000001</v>
      </c>
      <c r="E3055" s="554"/>
      <c r="F3055" s="550"/>
      <c r="G3055" s="550">
        <v>24</v>
      </c>
      <c r="H3055" s="550">
        <f t="shared" si="1069"/>
        <v>981.88920000000007</v>
      </c>
      <c r="I3055" s="579">
        <v>45008</v>
      </c>
      <c r="J3055" s="34">
        <v>45260</v>
      </c>
      <c r="K3055" s="550"/>
      <c r="L3055" s="551"/>
      <c r="M3055" s="583"/>
      <c r="N3055" s="550"/>
      <c r="O3055" s="550"/>
      <c r="P3055" s="550"/>
      <c r="Q3055" s="550"/>
      <c r="R3055" s="550"/>
      <c r="S3055" s="550"/>
      <c r="T3055" s="550"/>
      <c r="U3055" s="550"/>
      <c r="V3055" s="550"/>
      <c r="W3055" s="550"/>
      <c r="X3055" s="550"/>
      <c r="Y3055" s="550"/>
      <c r="Z3055" s="550"/>
      <c r="AA3055" s="550"/>
      <c r="AB3055" s="550"/>
      <c r="AC3055" s="1507">
        <f t="shared" si="1070"/>
        <v>24</v>
      </c>
      <c r="AD3055" s="1508">
        <f t="shared" si="1071"/>
        <v>981.88920000000007</v>
      </c>
      <c r="AE3055" s="14">
        <f t="shared" si="1072"/>
        <v>8.1</v>
      </c>
      <c r="AF3055" s="14">
        <f t="shared" si="1073"/>
        <v>0</v>
      </c>
      <c r="AG3055" s="14" t="e">
        <f t="shared" si="1074"/>
        <v>#DIV/0!</v>
      </c>
      <c r="AH3055" s="14" t="e">
        <f t="shared" si="1075"/>
        <v>#DIV/0!</v>
      </c>
      <c r="AI3055" s="14">
        <f t="shared" si="1076"/>
        <v>24</v>
      </c>
      <c r="AJ3055" s="572"/>
    </row>
    <row r="3056" spans="1:36" ht="15.75">
      <c r="A3056" s="1431"/>
      <c r="B3056" s="31" t="s">
        <v>2266</v>
      </c>
      <c r="C3056" s="554" t="s">
        <v>66</v>
      </c>
      <c r="D3056" s="578">
        <v>3.5398399999999999</v>
      </c>
      <c r="E3056" s="554"/>
      <c r="F3056" s="550"/>
      <c r="G3056" s="550">
        <v>140</v>
      </c>
      <c r="H3056" s="550">
        <f t="shared" si="1069"/>
        <v>495.57759999999996</v>
      </c>
      <c r="I3056" s="579">
        <v>45008</v>
      </c>
      <c r="J3056" s="34">
        <v>46326</v>
      </c>
      <c r="K3056" s="550"/>
      <c r="L3056" s="551"/>
      <c r="M3056" s="583"/>
      <c r="N3056" s="550"/>
      <c r="O3056" s="550"/>
      <c r="P3056" s="550"/>
      <c r="Q3056" s="550"/>
      <c r="R3056" s="550"/>
      <c r="S3056" s="550"/>
      <c r="T3056" s="550"/>
      <c r="U3056" s="550"/>
      <c r="V3056" s="550"/>
      <c r="W3056" s="550"/>
      <c r="X3056" s="550"/>
      <c r="Y3056" s="550"/>
      <c r="Z3056" s="550"/>
      <c r="AA3056" s="550"/>
      <c r="AB3056" s="550"/>
      <c r="AC3056" s="1507">
        <f t="shared" si="1070"/>
        <v>140</v>
      </c>
      <c r="AD3056" s="1508">
        <f t="shared" si="1071"/>
        <v>495.57759999999996</v>
      </c>
      <c r="AE3056" s="14">
        <f t="shared" si="1072"/>
        <v>43.633333333333333</v>
      </c>
      <c r="AF3056" s="14">
        <f t="shared" si="1073"/>
        <v>0</v>
      </c>
      <c r="AG3056" s="14" t="e">
        <f t="shared" si="1074"/>
        <v>#DIV/0!</v>
      </c>
      <c r="AH3056" s="14" t="e">
        <f t="shared" si="1075"/>
        <v>#DIV/0!</v>
      </c>
      <c r="AI3056" s="14">
        <f t="shared" si="1076"/>
        <v>140</v>
      </c>
      <c r="AJ3056" s="572"/>
    </row>
    <row r="3057" spans="1:36" ht="15.75">
      <c r="A3057" s="472"/>
      <c r="B3057" s="585" t="s">
        <v>1752</v>
      </c>
      <c r="C3057" s="586" t="s">
        <v>2269</v>
      </c>
      <c r="D3057" s="587"/>
      <c r="E3057" s="586"/>
      <c r="F3057" s="588"/>
      <c r="G3057" s="588"/>
      <c r="H3057" s="4131"/>
      <c r="I3057" s="4131"/>
      <c r="J3057" s="4131"/>
      <c r="K3057" s="4131"/>
      <c r="L3057" s="4131"/>
      <c r="M3057" s="4131"/>
      <c r="N3057" s="4131"/>
      <c r="O3057" s="4131"/>
      <c r="P3057" s="4131"/>
      <c r="Q3057" s="4131"/>
      <c r="R3057" s="4131"/>
      <c r="S3057" s="4131"/>
      <c r="T3057" s="4131"/>
      <c r="U3057" s="4131"/>
      <c r="V3057" s="4131"/>
      <c r="W3057" s="4131"/>
      <c r="X3057" s="4131"/>
      <c r="Y3057" s="4131"/>
      <c r="Z3057" s="4131"/>
      <c r="AA3057" s="4131"/>
      <c r="AB3057" s="4131"/>
      <c r="AC3057" s="4131"/>
      <c r="AD3057" s="4131"/>
      <c r="AE3057" s="4131"/>
      <c r="AF3057" s="4131"/>
      <c r="AG3057" s="4131"/>
      <c r="AH3057" s="4131"/>
      <c r="AI3057" s="4131"/>
      <c r="AJ3057" s="4138"/>
    </row>
    <row r="3058" spans="1:36" ht="15.75">
      <c r="A3058" s="1471">
        <v>1</v>
      </c>
      <c r="B3058" s="603" t="s">
        <v>263</v>
      </c>
      <c r="C3058" s="562" t="s">
        <v>86</v>
      </c>
      <c r="D3058" s="589">
        <v>2188.86</v>
      </c>
      <c r="E3058" s="562">
        <v>13</v>
      </c>
      <c r="F3058" s="561"/>
      <c r="G3058" s="561">
        <v>0</v>
      </c>
      <c r="H3058" s="561">
        <f>G3058*D3058</f>
        <v>0</v>
      </c>
      <c r="I3058" s="590">
        <v>44585</v>
      </c>
      <c r="J3058" s="591">
        <v>45225</v>
      </c>
      <c r="K3058" s="561"/>
      <c r="L3058" s="589">
        <v>53</v>
      </c>
      <c r="M3058" s="592">
        <v>44587</v>
      </c>
      <c r="N3058" s="561">
        <v>0.5</v>
      </c>
      <c r="O3058" s="561"/>
      <c r="P3058" s="561">
        <v>4</v>
      </c>
      <c r="Q3058" s="561"/>
      <c r="R3058" s="561"/>
      <c r="S3058" s="561"/>
      <c r="T3058" s="561"/>
      <c r="U3058" s="561"/>
      <c r="V3058" s="561"/>
      <c r="W3058" s="561"/>
      <c r="X3058" s="561"/>
      <c r="Y3058" s="561"/>
      <c r="Z3058" s="561"/>
      <c r="AA3058" s="561"/>
      <c r="AB3058" s="561"/>
      <c r="AC3058" s="1507">
        <f>E3058+G3058-N3058-O3058-AA3058-P3058-Q3058-R3058-S3058-T3058-U3058-V3058-W3058-X3058-Y3058</f>
        <v>8.5</v>
      </c>
      <c r="AD3058" s="1508">
        <f>D3058*AC3058</f>
        <v>18605.310000000001</v>
      </c>
      <c r="AE3058" s="14">
        <f>(J3058-"01.04.2023")/30</f>
        <v>6.9333333333333336</v>
      </c>
      <c r="AF3058" s="14">
        <f>(N3058+O3058+P3058+Q3058+R3058+S3058+T3058+U3058+V3058+W3058+X3058+Y3058)/3</f>
        <v>1.5</v>
      </c>
      <c r="AG3058" s="14">
        <f>AC3058/AF3058</f>
        <v>5.666666666666667</v>
      </c>
      <c r="AH3058" s="14">
        <f>AG3058-AE3058</f>
        <v>-1.2666666666666666</v>
      </c>
      <c r="AI3058" s="14">
        <f>AC3058-(AE3058*AF3058)</f>
        <v>-1.9000000000000004</v>
      </c>
      <c r="AJ3058" s="593"/>
    </row>
    <row r="3059" spans="1:36" ht="15.75">
      <c r="A3059" s="1431">
        <v>2</v>
      </c>
      <c r="B3059" s="602" t="s">
        <v>4726</v>
      </c>
      <c r="C3059" s="554" t="s">
        <v>66</v>
      </c>
      <c r="D3059" s="551">
        <v>698.73</v>
      </c>
      <c r="E3059" s="554">
        <v>22</v>
      </c>
      <c r="F3059" s="550"/>
      <c r="G3059" s="550">
        <v>0</v>
      </c>
      <c r="H3059" s="550">
        <f>G3059*D3059</f>
        <v>0</v>
      </c>
      <c r="I3059" s="594">
        <v>44798</v>
      </c>
      <c r="J3059" s="582">
        <v>46468</v>
      </c>
      <c r="K3059" s="550"/>
      <c r="L3059" s="551">
        <v>702</v>
      </c>
      <c r="M3059" s="583">
        <v>44795</v>
      </c>
      <c r="N3059" s="550">
        <v>3</v>
      </c>
      <c r="O3059" s="550">
        <v>1</v>
      </c>
      <c r="P3059" s="550">
        <v>5</v>
      </c>
      <c r="Q3059" s="550"/>
      <c r="R3059" s="550"/>
      <c r="S3059" s="550"/>
      <c r="T3059" s="550"/>
      <c r="U3059" s="550"/>
      <c r="V3059" s="550"/>
      <c r="W3059" s="550"/>
      <c r="X3059" s="550"/>
      <c r="Y3059" s="550"/>
      <c r="Z3059" s="550"/>
      <c r="AA3059" s="550"/>
      <c r="AB3059" s="550"/>
      <c r="AC3059" s="1507">
        <f>E3059+G3059-N3059-O3059-AA3059-P3059-Q3059-R3059-S3059-T3059-U3059-V3059-W3059-X3059-Y3059</f>
        <v>13</v>
      </c>
      <c r="AD3059" s="1508">
        <f>D3059*AC3059</f>
        <v>9083.49</v>
      </c>
      <c r="AE3059" s="14">
        <f>(J3059-"01.04.2023")/30</f>
        <v>48.366666666666667</v>
      </c>
      <c r="AF3059" s="14">
        <f>(N3059+O3059+P3059+Q3059+R3059+S3059+T3059+U3059+V3059+W3059+X3059+Y3059)/3</f>
        <v>3</v>
      </c>
      <c r="AG3059" s="14">
        <f>AC3059/AF3059</f>
        <v>4.333333333333333</v>
      </c>
      <c r="AH3059" s="14">
        <f>AG3059-AE3059</f>
        <v>-44.033333333333331</v>
      </c>
      <c r="AI3059" s="14">
        <f>AC3059-(AE3059*AF3059)</f>
        <v>-132.1</v>
      </c>
      <c r="AJ3059" s="572"/>
    </row>
    <row r="3060" spans="1:36" ht="15.75">
      <c r="A3060" s="1420"/>
      <c r="B3060" s="585" t="s">
        <v>1752</v>
      </c>
      <c r="C3060" s="4797" t="s">
        <v>6832</v>
      </c>
      <c r="D3060" s="4797"/>
      <c r="E3060" s="4797"/>
      <c r="F3060" s="4797"/>
      <c r="G3060" s="4797"/>
      <c r="H3060" s="4797"/>
      <c r="I3060" s="4797"/>
      <c r="J3060" s="595"/>
      <c r="K3060" s="563"/>
      <c r="L3060" s="596"/>
      <c r="M3060" s="597"/>
      <c r="N3060" s="563"/>
      <c r="O3060" s="563"/>
      <c r="P3060" s="563"/>
      <c r="Q3060" s="563"/>
      <c r="R3060" s="563"/>
      <c r="S3060" s="563"/>
      <c r="T3060" s="563"/>
      <c r="U3060" s="563"/>
      <c r="V3060" s="563"/>
      <c r="W3060" s="563"/>
      <c r="X3060" s="563"/>
      <c r="Y3060" s="563"/>
      <c r="Z3060" s="563"/>
      <c r="AA3060" s="563"/>
      <c r="AB3060" s="563"/>
      <c r="AC3060" s="564"/>
      <c r="AD3060" s="565"/>
      <c r="AE3060" s="566"/>
      <c r="AF3060" s="566"/>
      <c r="AG3060" s="566"/>
      <c r="AH3060" s="566"/>
      <c r="AI3060" s="566"/>
      <c r="AJ3060" s="598"/>
    </row>
    <row r="3061" spans="1:36" ht="31.5">
      <c r="A3061" s="1431">
        <v>1</v>
      </c>
      <c r="B3061" s="602" t="s">
        <v>6833</v>
      </c>
      <c r="C3061" s="554" t="s">
        <v>66</v>
      </c>
      <c r="D3061" s="599">
        <v>268</v>
      </c>
      <c r="E3061" s="554">
        <v>189</v>
      </c>
      <c r="F3061" s="550">
        <f>D3061*E3061</f>
        <v>50652</v>
      </c>
      <c r="G3061" s="550">
        <v>0</v>
      </c>
      <c r="H3061" s="550">
        <f>G3061*D3061</f>
        <v>0</v>
      </c>
      <c r="I3061" s="594">
        <v>44883</v>
      </c>
      <c r="J3061" s="582">
        <v>45565</v>
      </c>
      <c r="K3061" s="550"/>
      <c r="L3061" s="551">
        <v>955</v>
      </c>
      <c r="M3061" s="583">
        <v>44874</v>
      </c>
      <c r="N3061" s="550">
        <v>8</v>
      </c>
      <c r="O3061" s="550">
        <v>12</v>
      </c>
      <c r="P3061" s="550">
        <v>4</v>
      </c>
      <c r="Q3061" s="550"/>
      <c r="R3061" s="550"/>
      <c r="S3061" s="550"/>
      <c r="T3061" s="550"/>
      <c r="U3061" s="550"/>
      <c r="V3061" s="550"/>
      <c r="W3061" s="550"/>
      <c r="X3061" s="550"/>
      <c r="Y3061" s="550"/>
      <c r="Z3061" s="550"/>
      <c r="AA3061" s="550"/>
      <c r="AB3061" s="550"/>
      <c r="AC3061" s="1507">
        <f>E3061+G3061-N3061-O3061-AA3061-P3061-Q3061-R3061-S3061-T3061-U3061-V3061-W3061-X3061-Y3061</f>
        <v>165</v>
      </c>
      <c r="AD3061" s="1508">
        <f>D3061*AC3061</f>
        <v>44220</v>
      </c>
      <c r="AE3061" s="14">
        <f>(J3061-"01.04.2023")/30</f>
        <v>18.266666666666666</v>
      </c>
      <c r="AF3061" s="14">
        <f>(N3061+O3061+P3061+Q3061+R3061+S3061+T3061+U3061+V3061+W3061+X3061+Y3061)/3</f>
        <v>8</v>
      </c>
      <c r="AG3061" s="14">
        <f>AC3061/AF3061</f>
        <v>20.625</v>
      </c>
      <c r="AH3061" s="14">
        <f>AG3061-AE3061</f>
        <v>2.3583333333333343</v>
      </c>
      <c r="AI3061" s="14">
        <f>AC3061-(AE3061*AF3061)</f>
        <v>18.866666666666674</v>
      </c>
      <c r="AJ3061" s="572"/>
    </row>
    <row r="3062" spans="1:36" ht="15.75">
      <c r="A3062" s="1420"/>
      <c r="B3062" s="585"/>
      <c r="C3062" s="567"/>
      <c r="D3062" s="567"/>
      <c r="E3062" s="567"/>
      <c r="F3062" s="567"/>
      <c r="G3062" s="567"/>
      <c r="H3062" s="567"/>
      <c r="I3062" s="567"/>
      <c r="J3062" s="595"/>
      <c r="K3062" s="563"/>
      <c r="L3062" s="596"/>
      <c r="M3062" s="597"/>
      <c r="N3062" s="563"/>
      <c r="O3062" s="563"/>
      <c r="P3062" s="563"/>
      <c r="Q3062" s="563"/>
      <c r="R3062" s="563"/>
      <c r="S3062" s="563"/>
      <c r="T3062" s="563"/>
      <c r="U3062" s="563"/>
      <c r="V3062" s="563"/>
      <c r="W3062" s="563"/>
      <c r="X3062" s="563"/>
      <c r="Y3062" s="563"/>
      <c r="Z3062" s="563"/>
      <c r="AA3062" s="563"/>
      <c r="AB3062" s="563"/>
      <c r="AC3062" s="564"/>
      <c r="AD3062" s="565"/>
      <c r="AE3062" s="566"/>
      <c r="AF3062" s="566"/>
      <c r="AG3062" s="566"/>
      <c r="AH3062" s="566"/>
      <c r="AI3062" s="566"/>
      <c r="AJ3062" s="598"/>
    </row>
    <row r="3063" spans="1:36" ht="15.75">
      <c r="A3063" s="1472" t="s">
        <v>5544</v>
      </c>
      <c r="B3063" s="568"/>
      <c r="C3063" s="568"/>
      <c r="D3063" s="568"/>
      <c r="E3063" s="568"/>
      <c r="F3063" s="568"/>
      <c r="G3063" s="568"/>
      <c r="H3063" s="568"/>
      <c r="I3063" s="568"/>
      <c r="J3063" s="568"/>
      <c r="K3063" s="568"/>
      <c r="L3063" s="568"/>
      <c r="M3063" s="568"/>
      <c r="N3063" s="568"/>
      <c r="O3063" s="568"/>
      <c r="P3063" s="568"/>
      <c r="Q3063" s="568"/>
      <c r="R3063" s="568"/>
      <c r="S3063" s="568"/>
      <c r="T3063" s="568"/>
      <c r="U3063" s="568"/>
      <c r="V3063" s="568"/>
      <c r="W3063" s="568"/>
      <c r="X3063" s="568"/>
      <c r="Y3063" s="568"/>
      <c r="Z3063" s="568"/>
      <c r="AA3063" s="568"/>
      <c r="AB3063" s="568"/>
      <c r="AC3063" s="569"/>
      <c r="AD3063" s="568"/>
      <c r="AE3063" s="568"/>
      <c r="AF3063" s="568"/>
      <c r="AG3063" s="568"/>
      <c r="AH3063" s="568"/>
      <c r="AI3063" s="568"/>
      <c r="AJ3063" s="570"/>
    </row>
    <row r="3064" spans="1:36" ht="31.5">
      <c r="A3064" s="1431" t="s">
        <v>8292</v>
      </c>
      <c r="B3064" s="31" t="s">
        <v>2270</v>
      </c>
      <c r="C3064" s="140" t="s">
        <v>66</v>
      </c>
      <c r="D3064" s="22">
        <v>10.45978</v>
      </c>
      <c r="E3064" s="554">
        <v>2980</v>
      </c>
      <c r="F3064" s="550">
        <f>D3064*E3064</f>
        <v>31170.144400000001</v>
      </c>
      <c r="G3064" s="135">
        <v>0</v>
      </c>
      <c r="H3064" s="550">
        <f t="shared" ref="H3064:H3088" si="1077">G3064*D3064</f>
        <v>0</v>
      </c>
      <c r="I3064" s="579">
        <v>44613</v>
      </c>
      <c r="J3064" s="34"/>
      <c r="K3064" s="550"/>
      <c r="L3064" s="22">
        <v>61</v>
      </c>
      <c r="M3064" s="579">
        <v>44594</v>
      </c>
      <c r="N3064" s="550">
        <v>270</v>
      </c>
      <c r="O3064" s="550">
        <v>1360</v>
      </c>
      <c r="P3064" s="550">
        <v>120</v>
      </c>
      <c r="Q3064" s="550"/>
      <c r="R3064" s="550"/>
      <c r="S3064" s="550"/>
      <c r="T3064" s="550"/>
      <c r="U3064" s="550"/>
      <c r="V3064" s="550"/>
      <c r="W3064" s="550"/>
      <c r="X3064" s="550"/>
      <c r="Y3064" s="550"/>
      <c r="Z3064" s="550"/>
      <c r="AA3064" s="550"/>
      <c r="AB3064" s="550"/>
      <c r="AC3064" s="1507">
        <f t="shared" ref="AC3064:AC3088" si="1078">E3064+G3064-N3064-O3064-AA3064-P3064-Q3064-R3064-S3064-T3064-U3064-V3064-W3064-X3064-Y3064</f>
        <v>1230</v>
      </c>
      <c r="AD3064" s="1508">
        <f t="shared" ref="AD3064:AD3088" si="1079">D3064*AC3064</f>
        <v>12865.529400000001</v>
      </c>
      <c r="AE3064" s="14">
        <f t="shared" ref="AE3064:AE3088" si="1080">(J3064-"01.04.2023")/30</f>
        <v>-1500.5666666666666</v>
      </c>
      <c r="AF3064" s="14">
        <f t="shared" ref="AF3064:AF3088" si="1081">(N3064+O3064+P3064+Q3064+R3064+S3064+T3064+U3064+V3064+W3064+X3064+Y3064)/3</f>
        <v>583.33333333333337</v>
      </c>
      <c r="AG3064" s="14">
        <f t="shared" ref="AG3064:AG3088" si="1082">AC3064/AF3064</f>
        <v>2.1085714285714285</v>
      </c>
      <c r="AH3064" s="14">
        <f t="shared" ref="AH3064:AH3088" si="1083">AG3064-AE3064</f>
        <v>1502.675238095238</v>
      </c>
      <c r="AI3064" s="14">
        <f t="shared" ref="AI3064:AI3088" si="1084">AC3064-(AE3064*AF3064)</f>
        <v>876560.55555555562</v>
      </c>
      <c r="AJ3064" s="572"/>
    </row>
    <row r="3065" spans="1:36" ht="31.5">
      <c r="A3065" s="1431" t="s">
        <v>8293</v>
      </c>
      <c r="B3065" s="31" t="s">
        <v>2271</v>
      </c>
      <c r="C3065" s="140" t="s">
        <v>66</v>
      </c>
      <c r="D3065" s="22">
        <v>82.577290000000005</v>
      </c>
      <c r="E3065" s="554">
        <v>400</v>
      </c>
      <c r="F3065" s="550">
        <f>D3065*E3065</f>
        <v>33030.916000000005</v>
      </c>
      <c r="G3065" s="135">
        <v>0</v>
      </c>
      <c r="H3065" s="550">
        <f t="shared" si="1077"/>
        <v>0</v>
      </c>
      <c r="I3065" s="579">
        <v>44613</v>
      </c>
      <c r="J3065" s="34"/>
      <c r="K3065" s="550"/>
      <c r="L3065" s="22">
        <v>61</v>
      </c>
      <c r="M3065" s="579">
        <v>44594</v>
      </c>
      <c r="N3065" s="550">
        <v>80</v>
      </c>
      <c r="O3065" s="550">
        <v>80</v>
      </c>
      <c r="P3065" s="550">
        <v>40</v>
      </c>
      <c r="Q3065" s="550"/>
      <c r="R3065" s="550"/>
      <c r="S3065" s="550"/>
      <c r="T3065" s="550"/>
      <c r="U3065" s="550"/>
      <c r="V3065" s="550"/>
      <c r="W3065" s="550"/>
      <c r="X3065" s="550"/>
      <c r="Y3065" s="550"/>
      <c r="Z3065" s="550"/>
      <c r="AA3065" s="550"/>
      <c r="AB3065" s="550"/>
      <c r="AC3065" s="1507">
        <f t="shared" si="1078"/>
        <v>200</v>
      </c>
      <c r="AD3065" s="1508">
        <f t="shared" si="1079"/>
        <v>16515.458000000002</v>
      </c>
      <c r="AE3065" s="14">
        <f t="shared" si="1080"/>
        <v>-1500.5666666666666</v>
      </c>
      <c r="AF3065" s="14">
        <f t="shared" si="1081"/>
        <v>66.666666666666671</v>
      </c>
      <c r="AG3065" s="14">
        <f t="shared" si="1082"/>
        <v>3</v>
      </c>
      <c r="AH3065" s="14">
        <f t="shared" si="1083"/>
        <v>1503.5666666666666</v>
      </c>
      <c r="AI3065" s="14">
        <f t="shared" si="1084"/>
        <v>100237.77777777778</v>
      </c>
      <c r="AJ3065" s="572"/>
    </row>
    <row r="3066" spans="1:36" ht="31.5">
      <c r="A3066" s="1431" t="s">
        <v>8294</v>
      </c>
      <c r="B3066" s="31" t="s">
        <v>2272</v>
      </c>
      <c r="C3066" s="140" t="s">
        <v>66</v>
      </c>
      <c r="D3066" s="578">
        <v>81.809479999999994</v>
      </c>
      <c r="E3066" s="554">
        <v>1350</v>
      </c>
      <c r="F3066" s="550">
        <f>D3066*E3066</f>
        <v>110442.798</v>
      </c>
      <c r="G3066" s="135">
        <v>0</v>
      </c>
      <c r="H3066" s="550">
        <f t="shared" si="1077"/>
        <v>0</v>
      </c>
      <c r="I3066" s="579">
        <v>44613</v>
      </c>
      <c r="J3066" s="34"/>
      <c r="K3066" s="550"/>
      <c r="L3066" s="22">
        <v>61</v>
      </c>
      <c r="M3066" s="579">
        <v>44594</v>
      </c>
      <c r="N3066" s="550">
        <v>80</v>
      </c>
      <c r="O3066" s="550">
        <v>580</v>
      </c>
      <c r="P3066" s="550">
        <v>90</v>
      </c>
      <c r="Q3066" s="550"/>
      <c r="R3066" s="550"/>
      <c r="S3066" s="550"/>
      <c r="T3066" s="550"/>
      <c r="U3066" s="550"/>
      <c r="V3066" s="550"/>
      <c r="W3066" s="550"/>
      <c r="X3066" s="550"/>
      <c r="Y3066" s="550"/>
      <c r="Z3066" s="550"/>
      <c r="AA3066" s="550"/>
      <c r="AB3066" s="550"/>
      <c r="AC3066" s="1507">
        <f t="shared" si="1078"/>
        <v>600</v>
      </c>
      <c r="AD3066" s="1508">
        <f t="shared" si="1079"/>
        <v>49085.687999999995</v>
      </c>
      <c r="AE3066" s="14">
        <f t="shared" si="1080"/>
        <v>-1500.5666666666666</v>
      </c>
      <c r="AF3066" s="14">
        <f t="shared" si="1081"/>
        <v>250</v>
      </c>
      <c r="AG3066" s="14">
        <f t="shared" si="1082"/>
        <v>2.4</v>
      </c>
      <c r="AH3066" s="14">
        <f t="shared" si="1083"/>
        <v>1502.9666666666667</v>
      </c>
      <c r="AI3066" s="14">
        <f t="shared" si="1084"/>
        <v>375741.66666666663</v>
      </c>
      <c r="AJ3066" s="572"/>
    </row>
    <row r="3067" spans="1:36" ht="31.5">
      <c r="A3067" s="1431"/>
      <c r="B3067" s="31" t="s">
        <v>2270</v>
      </c>
      <c r="C3067" s="140" t="s">
        <v>66</v>
      </c>
      <c r="D3067" s="578">
        <v>1</v>
      </c>
      <c r="E3067" s="554"/>
      <c r="F3067" s="550"/>
      <c r="G3067" s="600">
        <v>1770</v>
      </c>
      <c r="H3067" s="550">
        <f t="shared" si="1077"/>
        <v>1770</v>
      </c>
      <c r="I3067" s="579">
        <v>44977</v>
      </c>
      <c r="J3067" s="34"/>
      <c r="K3067" s="550"/>
      <c r="L3067" s="22"/>
      <c r="M3067" s="579"/>
      <c r="N3067" s="550"/>
      <c r="O3067" s="550"/>
      <c r="P3067" s="550"/>
      <c r="Q3067" s="550"/>
      <c r="R3067" s="550"/>
      <c r="S3067" s="550"/>
      <c r="T3067" s="550"/>
      <c r="U3067" s="550"/>
      <c r="V3067" s="550"/>
      <c r="W3067" s="550"/>
      <c r="X3067" s="550"/>
      <c r="Y3067" s="550"/>
      <c r="Z3067" s="550"/>
      <c r="AA3067" s="550"/>
      <c r="AB3067" s="550"/>
      <c r="AC3067" s="1507">
        <f t="shared" si="1078"/>
        <v>1770</v>
      </c>
      <c r="AD3067" s="1508">
        <f t="shared" si="1079"/>
        <v>1770</v>
      </c>
      <c r="AE3067" s="14">
        <f t="shared" si="1080"/>
        <v>-1500.5666666666666</v>
      </c>
      <c r="AF3067" s="14">
        <f t="shared" si="1081"/>
        <v>0</v>
      </c>
      <c r="AG3067" s="14" t="e">
        <f t="shared" si="1082"/>
        <v>#DIV/0!</v>
      </c>
      <c r="AH3067" s="14" t="e">
        <f t="shared" si="1083"/>
        <v>#DIV/0!</v>
      </c>
      <c r="AI3067" s="14">
        <f t="shared" si="1084"/>
        <v>1770</v>
      </c>
      <c r="AJ3067" s="572"/>
    </row>
    <row r="3068" spans="1:36" ht="15.75">
      <c r="A3068" s="1431" t="s">
        <v>8295</v>
      </c>
      <c r="B3068" s="31" t="s">
        <v>4727</v>
      </c>
      <c r="C3068" s="140" t="s">
        <v>143</v>
      </c>
      <c r="D3068" s="578">
        <v>1</v>
      </c>
      <c r="E3068" s="554">
        <v>30</v>
      </c>
      <c r="F3068" s="550">
        <f t="shared" ref="F3068:F3087" si="1085">D3068*E3068</f>
        <v>30</v>
      </c>
      <c r="G3068" s="135">
        <v>0</v>
      </c>
      <c r="H3068" s="550">
        <f t="shared" si="1077"/>
        <v>0</v>
      </c>
      <c r="I3068" s="579">
        <v>44791</v>
      </c>
      <c r="J3068" s="34">
        <v>45352</v>
      </c>
      <c r="K3068" s="550"/>
      <c r="L3068" s="22"/>
      <c r="M3068" s="143"/>
      <c r="N3068" s="550">
        <v>2</v>
      </c>
      <c r="O3068" s="550">
        <v>5</v>
      </c>
      <c r="P3068" s="550">
        <v>8</v>
      </c>
      <c r="Q3068" s="550"/>
      <c r="R3068" s="550"/>
      <c r="S3068" s="550"/>
      <c r="T3068" s="550"/>
      <c r="U3068" s="550"/>
      <c r="V3068" s="550"/>
      <c r="W3068" s="550"/>
      <c r="X3068" s="550"/>
      <c r="Y3068" s="550"/>
      <c r="Z3068" s="550"/>
      <c r="AA3068" s="550"/>
      <c r="AB3068" s="550"/>
      <c r="AC3068" s="1507">
        <f t="shared" si="1078"/>
        <v>15</v>
      </c>
      <c r="AD3068" s="1508">
        <f t="shared" si="1079"/>
        <v>15</v>
      </c>
      <c r="AE3068" s="14">
        <f t="shared" si="1080"/>
        <v>11.166666666666666</v>
      </c>
      <c r="AF3068" s="14">
        <f t="shared" si="1081"/>
        <v>5</v>
      </c>
      <c r="AG3068" s="14">
        <f t="shared" si="1082"/>
        <v>3</v>
      </c>
      <c r="AH3068" s="14">
        <f t="shared" si="1083"/>
        <v>-8.1666666666666661</v>
      </c>
      <c r="AI3068" s="14">
        <f t="shared" si="1084"/>
        <v>-40.833333333333329</v>
      </c>
      <c r="AJ3068" s="572"/>
    </row>
    <row r="3069" spans="1:36" ht="15.75">
      <c r="A3069" s="1431" t="s">
        <v>8296</v>
      </c>
      <c r="B3069" s="31" t="s">
        <v>4728</v>
      </c>
      <c r="C3069" s="140" t="s">
        <v>156</v>
      </c>
      <c r="D3069" s="578">
        <v>1</v>
      </c>
      <c r="E3069" s="554">
        <v>46</v>
      </c>
      <c r="F3069" s="550">
        <f t="shared" si="1085"/>
        <v>46</v>
      </c>
      <c r="G3069" s="135">
        <v>0</v>
      </c>
      <c r="H3069" s="550">
        <f t="shared" si="1077"/>
        <v>0</v>
      </c>
      <c r="I3069" s="579">
        <v>44803</v>
      </c>
      <c r="J3069" s="34">
        <v>45040</v>
      </c>
      <c r="K3069" s="550"/>
      <c r="L3069" s="22"/>
      <c r="M3069" s="143"/>
      <c r="N3069" s="550">
        <v>9</v>
      </c>
      <c r="O3069" s="550">
        <v>4</v>
      </c>
      <c r="P3069" s="550">
        <v>15</v>
      </c>
      <c r="Q3069" s="550"/>
      <c r="R3069" s="550"/>
      <c r="S3069" s="550"/>
      <c r="T3069" s="550"/>
      <c r="U3069" s="550"/>
      <c r="V3069" s="550"/>
      <c r="W3069" s="550"/>
      <c r="X3069" s="550"/>
      <c r="Y3069" s="550"/>
      <c r="Z3069" s="550"/>
      <c r="AA3069" s="550"/>
      <c r="AB3069" s="550"/>
      <c r="AC3069" s="1507">
        <f t="shared" si="1078"/>
        <v>18</v>
      </c>
      <c r="AD3069" s="1508">
        <f t="shared" si="1079"/>
        <v>18</v>
      </c>
      <c r="AE3069" s="14">
        <f t="shared" si="1080"/>
        <v>0.76666666666666672</v>
      </c>
      <c r="AF3069" s="14">
        <f t="shared" si="1081"/>
        <v>9.3333333333333339</v>
      </c>
      <c r="AG3069" s="14">
        <f t="shared" si="1082"/>
        <v>1.9285714285714284</v>
      </c>
      <c r="AH3069" s="14">
        <f t="shared" si="1083"/>
        <v>1.1619047619047618</v>
      </c>
      <c r="AI3069" s="14">
        <f t="shared" si="1084"/>
        <v>10.844444444444443</v>
      </c>
      <c r="AJ3069" s="572"/>
    </row>
    <row r="3070" spans="1:36" ht="15.75" customHeight="1">
      <c r="A3070" s="1431" t="s">
        <v>8297</v>
      </c>
      <c r="B3070" s="31" t="s">
        <v>3050</v>
      </c>
      <c r="C3070" s="140" t="s">
        <v>176</v>
      </c>
      <c r="D3070" s="578">
        <v>1</v>
      </c>
      <c r="E3070" s="554">
        <v>12</v>
      </c>
      <c r="F3070" s="550">
        <f t="shared" si="1085"/>
        <v>12</v>
      </c>
      <c r="G3070" s="135">
        <v>0</v>
      </c>
      <c r="H3070" s="550">
        <f t="shared" si="1077"/>
        <v>0</v>
      </c>
      <c r="I3070" s="579">
        <v>44707</v>
      </c>
      <c r="J3070" s="34">
        <v>45627</v>
      </c>
      <c r="K3070" s="550"/>
      <c r="L3070" s="22"/>
      <c r="M3070" s="579"/>
      <c r="N3070" s="550">
        <v>2</v>
      </c>
      <c r="O3070" s="550">
        <v>1</v>
      </c>
      <c r="P3070" s="550"/>
      <c r="Q3070" s="550"/>
      <c r="R3070" s="550"/>
      <c r="S3070" s="550"/>
      <c r="T3070" s="550"/>
      <c r="U3070" s="550"/>
      <c r="V3070" s="550"/>
      <c r="W3070" s="550"/>
      <c r="X3070" s="550"/>
      <c r="Y3070" s="550"/>
      <c r="Z3070" s="550"/>
      <c r="AA3070" s="550"/>
      <c r="AB3070" s="550"/>
      <c r="AC3070" s="1507">
        <f t="shared" si="1078"/>
        <v>9</v>
      </c>
      <c r="AD3070" s="1508">
        <f t="shared" si="1079"/>
        <v>9</v>
      </c>
      <c r="AE3070" s="14">
        <f t="shared" si="1080"/>
        <v>20.333333333333332</v>
      </c>
      <c r="AF3070" s="14">
        <f t="shared" si="1081"/>
        <v>1</v>
      </c>
      <c r="AG3070" s="14">
        <f t="shared" si="1082"/>
        <v>9</v>
      </c>
      <c r="AH3070" s="14">
        <f t="shared" si="1083"/>
        <v>-11.333333333333332</v>
      </c>
      <c r="AI3070" s="14">
        <f t="shared" si="1084"/>
        <v>-11.333333333333332</v>
      </c>
      <c r="AJ3070" s="572"/>
    </row>
    <row r="3071" spans="1:36" ht="15.75">
      <c r="A3071" s="1431" t="s">
        <v>8298</v>
      </c>
      <c r="B3071" s="31" t="s">
        <v>3051</v>
      </c>
      <c r="C3071" s="140" t="s">
        <v>176</v>
      </c>
      <c r="D3071" s="578">
        <v>1</v>
      </c>
      <c r="E3071" s="554">
        <v>37.6</v>
      </c>
      <c r="F3071" s="550">
        <f t="shared" si="1085"/>
        <v>37.6</v>
      </c>
      <c r="G3071" s="135">
        <v>0</v>
      </c>
      <c r="H3071" s="550">
        <f t="shared" si="1077"/>
        <v>0</v>
      </c>
      <c r="I3071" s="579">
        <v>44707</v>
      </c>
      <c r="J3071" s="34">
        <v>45200</v>
      </c>
      <c r="K3071" s="550"/>
      <c r="L3071" s="22"/>
      <c r="M3071" s="579"/>
      <c r="N3071" s="550">
        <v>9.6</v>
      </c>
      <c r="O3071" s="550">
        <v>4.2</v>
      </c>
      <c r="P3071" s="550">
        <v>2</v>
      </c>
      <c r="Q3071" s="550"/>
      <c r="R3071" s="550"/>
      <c r="S3071" s="550"/>
      <c r="T3071" s="550"/>
      <c r="U3071" s="550"/>
      <c r="V3071" s="550"/>
      <c r="W3071" s="550"/>
      <c r="X3071" s="550"/>
      <c r="Y3071" s="550"/>
      <c r="Z3071" s="550"/>
      <c r="AA3071" s="550"/>
      <c r="AB3071" s="550"/>
      <c r="AC3071" s="1507">
        <f t="shared" si="1078"/>
        <v>21.8</v>
      </c>
      <c r="AD3071" s="1508">
        <f t="shared" si="1079"/>
        <v>21.8</v>
      </c>
      <c r="AE3071" s="14">
        <f t="shared" si="1080"/>
        <v>6.1</v>
      </c>
      <c r="AF3071" s="14">
        <f t="shared" si="1081"/>
        <v>5.2666666666666666</v>
      </c>
      <c r="AG3071" s="14">
        <f t="shared" si="1082"/>
        <v>4.1392405063291138</v>
      </c>
      <c r="AH3071" s="14">
        <f t="shared" si="1083"/>
        <v>-1.9607594936708859</v>
      </c>
      <c r="AI3071" s="14">
        <f t="shared" si="1084"/>
        <v>-10.326666666666664</v>
      </c>
      <c r="AJ3071" s="572"/>
    </row>
    <row r="3072" spans="1:36" ht="15.75">
      <c r="A3072" s="1431" t="s">
        <v>8299</v>
      </c>
      <c r="B3072" s="31" t="s">
        <v>3666</v>
      </c>
      <c r="C3072" s="140" t="s">
        <v>153</v>
      </c>
      <c r="D3072" s="578">
        <v>1</v>
      </c>
      <c r="E3072" s="554">
        <v>310</v>
      </c>
      <c r="F3072" s="550">
        <f t="shared" si="1085"/>
        <v>310</v>
      </c>
      <c r="G3072" s="135">
        <v>0</v>
      </c>
      <c r="H3072" s="550">
        <f t="shared" si="1077"/>
        <v>0</v>
      </c>
      <c r="I3072" s="579">
        <v>44728</v>
      </c>
      <c r="J3072" s="34">
        <v>45017</v>
      </c>
      <c r="K3072" s="550">
        <v>310</v>
      </c>
      <c r="L3072" s="22"/>
      <c r="M3072" s="579"/>
      <c r="N3072" s="550">
        <v>0</v>
      </c>
      <c r="O3072" s="550"/>
      <c r="P3072" s="550"/>
      <c r="Q3072" s="550"/>
      <c r="R3072" s="550"/>
      <c r="S3072" s="550"/>
      <c r="T3072" s="550"/>
      <c r="U3072" s="550"/>
      <c r="V3072" s="550"/>
      <c r="W3072" s="550"/>
      <c r="X3072" s="550"/>
      <c r="Y3072" s="550"/>
      <c r="Z3072" s="550"/>
      <c r="AA3072" s="550"/>
      <c r="AB3072" s="550"/>
      <c r="AC3072" s="1507">
        <f t="shared" si="1078"/>
        <v>310</v>
      </c>
      <c r="AD3072" s="1508">
        <f t="shared" si="1079"/>
        <v>310</v>
      </c>
      <c r="AE3072" s="14">
        <f t="shared" si="1080"/>
        <v>0</v>
      </c>
      <c r="AF3072" s="14">
        <f t="shared" si="1081"/>
        <v>0</v>
      </c>
      <c r="AG3072" s="14" t="e">
        <f t="shared" si="1082"/>
        <v>#DIV/0!</v>
      </c>
      <c r="AH3072" s="14" t="e">
        <f t="shared" si="1083"/>
        <v>#DIV/0!</v>
      </c>
      <c r="AI3072" s="14">
        <f t="shared" si="1084"/>
        <v>310</v>
      </c>
      <c r="AJ3072" s="572"/>
    </row>
    <row r="3073" spans="1:36" ht="15.75">
      <c r="A3073" s="1431" t="s">
        <v>8300</v>
      </c>
      <c r="B3073" s="31" t="s">
        <v>4168</v>
      </c>
      <c r="C3073" s="140" t="s">
        <v>4152</v>
      </c>
      <c r="D3073" s="578">
        <v>1</v>
      </c>
      <c r="E3073" s="554">
        <v>64</v>
      </c>
      <c r="F3073" s="550">
        <f t="shared" si="1085"/>
        <v>64</v>
      </c>
      <c r="G3073" s="135">
        <v>0</v>
      </c>
      <c r="H3073" s="571">
        <f t="shared" si="1077"/>
        <v>0</v>
      </c>
      <c r="I3073" s="579">
        <v>44769</v>
      </c>
      <c r="J3073" s="34">
        <v>45444</v>
      </c>
      <c r="K3073" s="550"/>
      <c r="L3073" s="22"/>
      <c r="M3073" s="579"/>
      <c r="N3073" s="550">
        <v>14</v>
      </c>
      <c r="O3073" s="550">
        <v>11</v>
      </c>
      <c r="P3073" s="550">
        <v>8</v>
      </c>
      <c r="Q3073" s="550"/>
      <c r="R3073" s="550"/>
      <c r="S3073" s="550"/>
      <c r="T3073" s="550"/>
      <c r="U3073" s="550"/>
      <c r="V3073" s="550"/>
      <c r="W3073" s="550"/>
      <c r="X3073" s="550"/>
      <c r="Y3073" s="550"/>
      <c r="Z3073" s="550"/>
      <c r="AA3073" s="550"/>
      <c r="AB3073" s="550"/>
      <c r="AC3073" s="1507">
        <f t="shared" si="1078"/>
        <v>31</v>
      </c>
      <c r="AD3073" s="1508">
        <f t="shared" si="1079"/>
        <v>31</v>
      </c>
      <c r="AE3073" s="14">
        <f t="shared" si="1080"/>
        <v>14.233333333333333</v>
      </c>
      <c r="AF3073" s="14">
        <f t="shared" si="1081"/>
        <v>11</v>
      </c>
      <c r="AG3073" s="14">
        <f t="shared" si="1082"/>
        <v>2.8181818181818183</v>
      </c>
      <c r="AH3073" s="14">
        <f t="shared" si="1083"/>
        <v>-11.415151515151514</v>
      </c>
      <c r="AI3073" s="14">
        <f t="shared" si="1084"/>
        <v>-125.56666666666666</v>
      </c>
      <c r="AJ3073" s="572"/>
    </row>
    <row r="3074" spans="1:36" ht="15.75">
      <c r="A3074" s="1431" t="s">
        <v>8301</v>
      </c>
      <c r="B3074" s="31" t="s">
        <v>4169</v>
      </c>
      <c r="C3074" s="140" t="s">
        <v>4152</v>
      </c>
      <c r="D3074" s="578">
        <v>1</v>
      </c>
      <c r="E3074" s="554">
        <v>80</v>
      </c>
      <c r="F3074" s="550">
        <f t="shared" si="1085"/>
        <v>80</v>
      </c>
      <c r="G3074" s="135">
        <v>0</v>
      </c>
      <c r="H3074" s="571">
        <f t="shared" si="1077"/>
        <v>0</v>
      </c>
      <c r="I3074" s="579">
        <v>44769</v>
      </c>
      <c r="J3074" s="34">
        <v>45323</v>
      </c>
      <c r="K3074" s="550"/>
      <c r="L3074" s="22"/>
      <c r="M3074" s="579"/>
      <c r="N3074" s="550">
        <v>4</v>
      </c>
      <c r="O3074" s="550">
        <v>10</v>
      </c>
      <c r="P3074" s="550">
        <v>14</v>
      </c>
      <c r="Q3074" s="550"/>
      <c r="R3074" s="550"/>
      <c r="S3074" s="550"/>
      <c r="T3074" s="550"/>
      <c r="U3074" s="550"/>
      <c r="V3074" s="550"/>
      <c r="W3074" s="550"/>
      <c r="X3074" s="550"/>
      <c r="Y3074" s="550"/>
      <c r="Z3074" s="550"/>
      <c r="AA3074" s="550"/>
      <c r="AB3074" s="550"/>
      <c r="AC3074" s="1507">
        <f t="shared" si="1078"/>
        <v>52</v>
      </c>
      <c r="AD3074" s="1508">
        <f t="shared" si="1079"/>
        <v>52</v>
      </c>
      <c r="AE3074" s="14">
        <f t="shared" si="1080"/>
        <v>10.199999999999999</v>
      </c>
      <c r="AF3074" s="14">
        <f t="shared" si="1081"/>
        <v>9.3333333333333339</v>
      </c>
      <c r="AG3074" s="14">
        <f t="shared" si="1082"/>
        <v>5.5714285714285712</v>
      </c>
      <c r="AH3074" s="14">
        <f t="shared" si="1083"/>
        <v>-4.6285714285714281</v>
      </c>
      <c r="AI3074" s="14">
        <f t="shared" si="1084"/>
        <v>-43.2</v>
      </c>
      <c r="AJ3074" s="572"/>
    </row>
    <row r="3075" spans="1:36" ht="15.75">
      <c r="A3075" s="1431" t="s">
        <v>8302</v>
      </c>
      <c r="B3075" s="241" t="s">
        <v>5545</v>
      </c>
      <c r="C3075" s="140" t="s">
        <v>66</v>
      </c>
      <c r="D3075" s="578">
        <v>668.75</v>
      </c>
      <c r="E3075" s="554">
        <v>2</v>
      </c>
      <c r="F3075" s="550">
        <f t="shared" si="1085"/>
        <v>1337.5</v>
      </c>
      <c r="G3075" s="135">
        <v>0</v>
      </c>
      <c r="H3075" s="571">
        <f t="shared" si="1077"/>
        <v>0</v>
      </c>
      <c r="I3075" s="579">
        <v>44827</v>
      </c>
      <c r="J3075" s="34"/>
      <c r="K3075" s="550"/>
      <c r="L3075" s="22">
        <v>787</v>
      </c>
      <c r="M3075" s="579">
        <v>44824</v>
      </c>
      <c r="N3075" s="550"/>
      <c r="O3075" s="550"/>
      <c r="P3075" s="550"/>
      <c r="Q3075" s="550"/>
      <c r="R3075" s="550"/>
      <c r="S3075" s="550"/>
      <c r="T3075" s="550"/>
      <c r="U3075" s="550"/>
      <c r="V3075" s="550"/>
      <c r="W3075" s="550"/>
      <c r="X3075" s="550"/>
      <c r="Y3075" s="550"/>
      <c r="Z3075" s="550"/>
      <c r="AA3075" s="550"/>
      <c r="AB3075" s="550"/>
      <c r="AC3075" s="1507">
        <f t="shared" si="1078"/>
        <v>2</v>
      </c>
      <c r="AD3075" s="1508">
        <f t="shared" si="1079"/>
        <v>1337.5</v>
      </c>
      <c r="AE3075" s="14">
        <f t="shared" si="1080"/>
        <v>-1500.5666666666666</v>
      </c>
      <c r="AF3075" s="14">
        <f t="shared" si="1081"/>
        <v>0</v>
      </c>
      <c r="AG3075" s="14" t="e">
        <f t="shared" si="1082"/>
        <v>#DIV/0!</v>
      </c>
      <c r="AH3075" s="14" t="e">
        <f t="shared" si="1083"/>
        <v>#DIV/0!</v>
      </c>
      <c r="AI3075" s="14">
        <f t="shared" si="1084"/>
        <v>2</v>
      </c>
      <c r="AJ3075" s="572"/>
    </row>
    <row r="3076" spans="1:36" ht="15.75">
      <c r="A3076" s="1431" t="s">
        <v>8303</v>
      </c>
      <c r="B3076" s="31" t="s">
        <v>5278</v>
      </c>
      <c r="C3076" s="140" t="s">
        <v>66</v>
      </c>
      <c r="D3076" s="578">
        <v>20.064</v>
      </c>
      <c r="E3076" s="554">
        <v>90</v>
      </c>
      <c r="F3076" s="550">
        <f t="shared" si="1085"/>
        <v>1805.76</v>
      </c>
      <c r="G3076" s="135">
        <v>0</v>
      </c>
      <c r="H3076" s="571">
        <f t="shared" si="1077"/>
        <v>0</v>
      </c>
      <c r="I3076" s="579">
        <v>44831</v>
      </c>
      <c r="J3076" s="34">
        <v>45627</v>
      </c>
      <c r="K3076" s="550"/>
      <c r="L3076" s="22">
        <v>788</v>
      </c>
      <c r="M3076" s="579">
        <v>44824</v>
      </c>
      <c r="N3076" s="550"/>
      <c r="O3076" s="550"/>
      <c r="P3076" s="550"/>
      <c r="Q3076" s="550"/>
      <c r="R3076" s="550"/>
      <c r="S3076" s="550"/>
      <c r="T3076" s="550"/>
      <c r="U3076" s="550"/>
      <c r="V3076" s="550"/>
      <c r="W3076" s="550"/>
      <c r="X3076" s="550"/>
      <c r="Y3076" s="550"/>
      <c r="Z3076" s="550"/>
      <c r="AA3076" s="550"/>
      <c r="AB3076" s="550"/>
      <c r="AC3076" s="1507">
        <f t="shared" si="1078"/>
        <v>90</v>
      </c>
      <c r="AD3076" s="1508">
        <f t="shared" si="1079"/>
        <v>1805.76</v>
      </c>
      <c r="AE3076" s="14">
        <f t="shared" si="1080"/>
        <v>20.333333333333332</v>
      </c>
      <c r="AF3076" s="14">
        <f t="shared" si="1081"/>
        <v>0</v>
      </c>
      <c r="AG3076" s="14" t="e">
        <f t="shared" si="1082"/>
        <v>#DIV/0!</v>
      </c>
      <c r="AH3076" s="14" t="e">
        <f t="shared" si="1083"/>
        <v>#DIV/0!</v>
      </c>
      <c r="AI3076" s="14">
        <f t="shared" si="1084"/>
        <v>90</v>
      </c>
      <c r="AJ3076" s="572"/>
    </row>
    <row r="3077" spans="1:36" ht="15.75">
      <c r="A3077" s="1431" t="s">
        <v>8304</v>
      </c>
      <c r="B3077" s="601" t="s">
        <v>5281</v>
      </c>
      <c r="C3077" s="140" t="s">
        <v>66</v>
      </c>
      <c r="D3077" s="578">
        <v>5.35</v>
      </c>
      <c r="E3077" s="554">
        <v>300</v>
      </c>
      <c r="F3077" s="550">
        <f t="shared" si="1085"/>
        <v>1605</v>
      </c>
      <c r="G3077" s="135">
        <v>0</v>
      </c>
      <c r="H3077" s="571">
        <f t="shared" si="1077"/>
        <v>0</v>
      </c>
      <c r="I3077" s="579">
        <v>44831</v>
      </c>
      <c r="J3077" s="34">
        <v>45566</v>
      </c>
      <c r="K3077" s="550"/>
      <c r="L3077" s="22">
        <v>788</v>
      </c>
      <c r="M3077" s="579">
        <v>44824</v>
      </c>
      <c r="N3077" s="550"/>
      <c r="O3077" s="550"/>
      <c r="P3077" s="550"/>
      <c r="Q3077" s="550"/>
      <c r="R3077" s="550"/>
      <c r="S3077" s="550"/>
      <c r="T3077" s="550"/>
      <c r="U3077" s="550"/>
      <c r="V3077" s="550"/>
      <c r="W3077" s="550"/>
      <c r="X3077" s="550"/>
      <c r="Y3077" s="550"/>
      <c r="Z3077" s="550"/>
      <c r="AA3077" s="550"/>
      <c r="AB3077" s="550"/>
      <c r="AC3077" s="1507">
        <f t="shared" si="1078"/>
        <v>300</v>
      </c>
      <c r="AD3077" s="1508">
        <f t="shared" si="1079"/>
        <v>1605</v>
      </c>
      <c r="AE3077" s="14">
        <f t="shared" si="1080"/>
        <v>18.3</v>
      </c>
      <c r="AF3077" s="14">
        <f t="shared" si="1081"/>
        <v>0</v>
      </c>
      <c r="AG3077" s="14" t="e">
        <f t="shared" si="1082"/>
        <v>#DIV/0!</v>
      </c>
      <c r="AH3077" s="14" t="e">
        <f t="shared" si="1083"/>
        <v>#DIV/0!</v>
      </c>
      <c r="AI3077" s="14">
        <f t="shared" si="1084"/>
        <v>300</v>
      </c>
      <c r="AJ3077" s="572"/>
    </row>
    <row r="3078" spans="1:36" ht="15.75">
      <c r="A3078" s="1431" t="s">
        <v>8305</v>
      </c>
      <c r="B3078" s="601" t="s">
        <v>5282</v>
      </c>
      <c r="C3078" s="140" t="s">
        <v>66</v>
      </c>
      <c r="D3078" s="578">
        <v>5.35</v>
      </c>
      <c r="E3078" s="554">
        <v>300</v>
      </c>
      <c r="F3078" s="550">
        <f t="shared" si="1085"/>
        <v>1605</v>
      </c>
      <c r="G3078" s="135">
        <v>0</v>
      </c>
      <c r="H3078" s="571">
        <f t="shared" si="1077"/>
        <v>0</v>
      </c>
      <c r="I3078" s="579">
        <v>44831</v>
      </c>
      <c r="J3078" s="34">
        <v>45566</v>
      </c>
      <c r="K3078" s="550"/>
      <c r="L3078" s="22">
        <v>788</v>
      </c>
      <c r="M3078" s="579">
        <v>44824</v>
      </c>
      <c r="N3078" s="550"/>
      <c r="O3078" s="550"/>
      <c r="P3078" s="550"/>
      <c r="Q3078" s="550"/>
      <c r="R3078" s="550"/>
      <c r="S3078" s="550"/>
      <c r="T3078" s="550"/>
      <c r="U3078" s="550"/>
      <c r="V3078" s="550"/>
      <c r="W3078" s="550"/>
      <c r="X3078" s="550"/>
      <c r="Y3078" s="550"/>
      <c r="Z3078" s="550"/>
      <c r="AA3078" s="550"/>
      <c r="AB3078" s="550"/>
      <c r="AC3078" s="1507">
        <f t="shared" si="1078"/>
        <v>300</v>
      </c>
      <c r="AD3078" s="1508">
        <f t="shared" si="1079"/>
        <v>1605</v>
      </c>
      <c r="AE3078" s="14">
        <f t="shared" si="1080"/>
        <v>18.3</v>
      </c>
      <c r="AF3078" s="14">
        <f t="shared" si="1081"/>
        <v>0</v>
      </c>
      <c r="AG3078" s="14" t="e">
        <f t="shared" si="1082"/>
        <v>#DIV/0!</v>
      </c>
      <c r="AH3078" s="14" t="e">
        <f t="shared" si="1083"/>
        <v>#DIV/0!</v>
      </c>
      <c r="AI3078" s="14">
        <f t="shared" si="1084"/>
        <v>300</v>
      </c>
      <c r="AJ3078" s="572"/>
    </row>
    <row r="3079" spans="1:36" ht="15.75">
      <c r="A3079" s="1431" t="s">
        <v>8306</v>
      </c>
      <c r="B3079" s="601" t="s">
        <v>5285</v>
      </c>
      <c r="C3079" s="140" t="s">
        <v>66</v>
      </c>
      <c r="D3079" s="578">
        <v>8.0519999999999996</v>
      </c>
      <c r="E3079" s="554">
        <v>800</v>
      </c>
      <c r="F3079" s="550">
        <f t="shared" si="1085"/>
        <v>6441.5999999999995</v>
      </c>
      <c r="G3079" s="135">
        <v>0</v>
      </c>
      <c r="H3079" s="571">
        <f t="shared" si="1077"/>
        <v>0</v>
      </c>
      <c r="I3079" s="579">
        <v>44831</v>
      </c>
      <c r="J3079" s="34">
        <v>45231</v>
      </c>
      <c r="K3079" s="550"/>
      <c r="L3079" s="22">
        <v>788</v>
      </c>
      <c r="M3079" s="579">
        <v>44824</v>
      </c>
      <c r="N3079" s="550"/>
      <c r="O3079" s="550"/>
      <c r="P3079" s="550"/>
      <c r="Q3079" s="550"/>
      <c r="R3079" s="550"/>
      <c r="S3079" s="550"/>
      <c r="T3079" s="550"/>
      <c r="U3079" s="550"/>
      <c r="V3079" s="550"/>
      <c r="W3079" s="550"/>
      <c r="X3079" s="550"/>
      <c r="Y3079" s="550"/>
      <c r="Z3079" s="550"/>
      <c r="AA3079" s="550"/>
      <c r="AB3079" s="550"/>
      <c r="AC3079" s="1507">
        <f t="shared" si="1078"/>
        <v>800</v>
      </c>
      <c r="AD3079" s="1508">
        <f t="shared" si="1079"/>
        <v>6441.5999999999995</v>
      </c>
      <c r="AE3079" s="14">
        <f t="shared" si="1080"/>
        <v>7.1333333333333337</v>
      </c>
      <c r="AF3079" s="14">
        <f t="shared" si="1081"/>
        <v>0</v>
      </c>
      <c r="AG3079" s="14" t="e">
        <f t="shared" si="1082"/>
        <v>#DIV/0!</v>
      </c>
      <c r="AH3079" s="14" t="e">
        <f t="shared" si="1083"/>
        <v>#DIV/0!</v>
      </c>
      <c r="AI3079" s="14">
        <f t="shared" si="1084"/>
        <v>800</v>
      </c>
      <c r="AJ3079" s="572"/>
    </row>
    <row r="3080" spans="1:36" ht="31.5">
      <c r="A3080" s="1431" t="s">
        <v>8307</v>
      </c>
      <c r="B3080" s="601" t="s">
        <v>5286</v>
      </c>
      <c r="C3080" s="140" t="s">
        <v>66</v>
      </c>
      <c r="D3080" s="578">
        <v>3.677</v>
      </c>
      <c r="E3080" s="554">
        <v>1240</v>
      </c>
      <c r="F3080" s="550">
        <f t="shared" si="1085"/>
        <v>4559.4800000000005</v>
      </c>
      <c r="G3080" s="135">
        <v>0</v>
      </c>
      <c r="H3080" s="571">
        <f t="shared" si="1077"/>
        <v>0</v>
      </c>
      <c r="I3080" s="579">
        <v>44831</v>
      </c>
      <c r="J3080" s="34">
        <v>45047</v>
      </c>
      <c r="K3080" s="550"/>
      <c r="L3080" s="22">
        <v>788</v>
      </c>
      <c r="M3080" s="579">
        <v>44824</v>
      </c>
      <c r="N3080" s="550">
        <v>424</v>
      </c>
      <c r="O3080" s="550">
        <v>476</v>
      </c>
      <c r="P3080" s="550">
        <v>290</v>
      </c>
      <c r="Q3080" s="550"/>
      <c r="R3080" s="550"/>
      <c r="S3080" s="550"/>
      <c r="T3080" s="550"/>
      <c r="U3080" s="550"/>
      <c r="V3080" s="550"/>
      <c r="W3080" s="550"/>
      <c r="X3080" s="550"/>
      <c r="Y3080" s="550"/>
      <c r="Z3080" s="550"/>
      <c r="AA3080" s="550"/>
      <c r="AB3080" s="550"/>
      <c r="AC3080" s="1507">
        <f t="shared" si="1078"/>
        <v>50</v>
      </c>
      <c r="AD3080" s="1508">
        <f t="shared" si="1079"/>
        <v>183.85</v>
      </c>
      <c r="AE3080" s="14">
        <f t="shared" si="1080"/>
        <v>1</v>
      </c>
      <c r="AF3080" s="14">
        <f t="shared" si="1081"/>
        <v>396.66666666666669</v>
      </c>
      <c r="AG3080" s="14">
        <f t="shared" si="1082"/>
        <v>0.12605042016806722</v>
      </c>
      <c r="AH3080" s="14">
        <f t="shared" si="1083"/>
        <v>-0.87394957983193278</v>
      </c>
      <c r="AI3080" s="14">
        <f t="shared" si="1084"/>
        <v>-346.66666666666669</v>
      </c>
      <c r="AJ3080" s="572"/>
    </row>
    <row r="3081" spans="1:36" ht="31.5">
      <c r="A3081" s="1431" t="s">
        <v>8308</v>
      </c>
      <c r="B3081" s="601" t="s">
        <v>5546</v>
      </c>
      <c r="C3081" s="140" t="s">
        <v>66</v>
      </c>
      <c r="D3081" s="578">
        <v>1.103</v>
      </c>
      <c r="E3081" s="554">
        <v>1000</v>
      </c>
      <c r="F3081" s="550">
        <f t="shared" si="1085"/>
        <v>1103</v>
      </c>
      <c r="G3081" s="135">
        <v>0</v>
      </c>
      <c r="H3081" s="571">
        <f t="shared" si="1077"/>
        <v>0</v>
      </c>
      <c r="I3081" s="579">
        <v>44831</v>
      </c>
      <c r="J3081" s="34">
        <v>45658</v>
      </c>
      <c r="K3081" s="550"/>
      <c r="L3081" s="22">
        <v>788</v>
      </c>
      <c r="M3081" s="579">
        <v>44824</v>
      </c>
      <c r="N3081" s="550"/>
      <c r="O3081" s="550"/>
      <c r="P3081" s="550"/>
      <c r="Q3081" s="550"/>
      <c r="R3081" s="550"/>
      <c r="S3081" s="550"/>
      <c r="T3081" s="550"/>
      <c r="U3081" s="550"/>
      <c r="V3081" s="550"/>
      <c r="W3081" s="550"/>
      <c r="X3081" s="550"/>
      <c r="Y3081" s="550"/>
      <c r="Z3081" s="550"/>
      <c r="AA3081" s="550"/>
      <c r="AB3081" s="550"/>
      <c r="AC3081" s="1507">
        <f t="shared" si="1078"/>
        <v>1000</v>
      </c>
      <c r="AD3081" s="1508">
        <f t="shared" si="1079"/>
        <v>1103</v>
      </c>
      <c r="AE3081" s="14">
        <f t="shared" si="1080"/>
        <v>21.366666666666667</v>
      </c>
      <c r="AF3081" s="14">
        <f t="shared" si="1081"/>
        <v>0</v>
      </c>
      <c r="AG3081" s="14" t="e">
        <f t="shared" si="1082"/>
        <v>#DIV/0!</v>
      </c>
      <c r="AH3081" s="14" t="e">
        <f t="shared" si="1083"/>
        <v>#DIV/0!</v>
      </c>
      <c r="AI3081" s="14">
        <f t="shared" si="1084"/>
        <v>1000</v>
      </c>
      <c r="AJ3081" s="572"/>
    </row>
    <row r="3082" spans="1:36" ht="15.75">
      <c r="A3082" s="1431" t="s">
        <v>8309</v>
      </c>
      <c r="B3082" s="31" t="s">
        <v>7476</v>
      </c>
      <c r="C3082" s="140" t="s">
        <v>65</v>
      </c>
      <c r="D3082" s="578">
        <v>4.1139599999999996</v>
      </c>
      <c r="E3082" s="554">
        <v>50</v>
      </c>
      <c r="F3082" s="550">
        <f t="shared" si="1085"/>
        <v>205.69799999999998</v>
      </c>
      <c r="G3082" s="135">
        <v>0</v>
      </c>
      <c r="H3082" s="571">
        <f t="shared" si="1077"/>
        <v>0</v>
      </c>
      <c r="I3082" s="579">
        <v>45777</v>
      </c>
      <c r="J3082" s="34"/>
      <c r="K3082" s="550"/>
      <c r="L3082" s="22"/>
      <c r="M3082" s="579"/>
      <c r="N3082" s="550">
        <v>7</v>
      </c>
      <c r="O3082" s="550">
        <v>3</v>
      </c>
      <c r="P3082" s="550"/>
      <c r="Q3082" s="550"/>
      <c r="R3082" s="550"/>
      <c r="S3082" s="550"/>
      <c r="T3082" s="550"/>
      <c r="U3082" s="550"/>
      <c r="V3082" s="550"/>
      <c r="W3082" s="550"/>
      <c r="X3082" s="550"/>
      <c r="Y3082" s="550"/>
      <c r="Z3082" s="550"/>
      <c r="AA3082" s="550"/>
      <c r="AB3082" s="550"/>
      <c r="AC3082" s="1507">
        <f t="shared" si="1078"/>
        <v>40</v>
      </c>
      <c r="AD3082" s="1508">
        <f t="shared" si="1079"/>
        <v>164.55839999999998</v>
      </c>
      <c r="AE3082" s="14">
        <f t="shared" si="1080"/>
        <v>-1500.5666666666666</v>
      </c>
      <c r="AF3082" s="14">
        <f t="shared" si="1081"/>
        <v>3.3333333333333335</v>
      </c>
      <c r="AG3082" s="14">
        <f t="shared" si="1082"/>
        <v>12</v>
      </c>
      <c r="AH3082" s="14">
        <f t="shared" si="1083"/>
        <v>1512.5666666666666</v>
      </c>
      <c r="AI3082" s="14">
        <f t="shared" si="1084"/>
        <v>5041.8888888888887</v>
      </c>
      <c r="AJ3082" s="572"/>
    </row>
    <row r="3083" spans="1:36" ht="15.75">
      <c r="A3083" s="1431" t="s">
        <v>8310</v>
      </c>
      <c r="B3083" s="31" t="s">
        <v>7477</v>
      </c>
      <c r="C3083" s="140" t="s">
        <v>65</v>
      </c>
      <c r="D3083" s="578">
        <v>6.06</v>
      </c>
      <c r="E3083" s="554">
        <v>20</v>
      </c>
      <c r="F3083" s="550">
        <f t="shared" si="1085"/>
        <v>121.19999999999999</v>
      </c>
      <c r="G3083" s="135">
        <v>0</v>
      </c>
      <c r="H3083" s="571">
        <f t="shared" si="1077"/>
        <v>0</v>
      </c>
      <c r="I3083" s="579">
        <v>44923</v>
      </c>
      <c r="J3083" s="34">
        <v>45412</v>
      </c>
      <c r="K3083" s="550"/>
      <c r="L3083" s="22">
        <v>1143</v>
      </c>
      <c r="M3083" s="579">
        <v>44916</v>
      </c>
      <c r="N3083" s="550">
        <v>3</v>
      </c>
      <c r="O3083" s="550">
        <v>7</v>
      </c>
      <c r="P3083" s="550"/>
      <c r="Q3083" s="550"/>
      <c r="R3083" s="550"/>
      <c r="S3083" s="550"/>
      <c r="T3083" s="550"/>
      <c r="U3083" s="550"/>
      <c r="V3083" s="550"/>
      <c r="W3083" s="550"/>
      <c r="X3083" s="550"/>
      <c r="Y3083" s="550"/>
      <c r="Z3083" s="550"/>
      <c r="AA3083" s="550"/>
      <c r="AB3083" s="550"/>
      <c r="AC3083" s="1507">
        <f t="shared" si="1078"/>
        <v>10</v>
      </c>
      <c r="AD3083" s="1508">
        <f t="shared" si="1079"/>
        <v>60.599999999999994</v>
      </c>
      <c r="AE3083" s="14">
        <f t="shared" si="1080"/>
        <v>13.166666666666666</v>
      </c>
      <c r="AF3083" s="14">
        <f t="shared" si="1081"/>
        <v>3.3333333333333335</v>
      </c>
      <c r="AG3083" s="14">
        <f t="shared" si="1082"/>
        <v>3</v>
      </c>
      <c r="AH3083" s="14">
        <f t="shared" si="1083"/>
        <v>-10.166666666666666</v>
      </c>
      <c r="AI3083" s="14">
        <f t="shared" si="1084"/>
        <v>-33.888888888888886</v>
      </c>
      <c r="AJ3083" s="572"/>
    </row>
    <row r="3084" spans="1:36" ht="15.75">
      <c r="A3084" s="1473"/>
      <c r="B3084" s="31" t="s">
        <v>10068</v>
      </c>
      <c r="C3084" s="550" t="s">
        <v>65</v>
      </c>
      <c r="D3084" s="571">
        <v>107.3</v>
      </c>
      <c r="E3084" s="550"/>
      <c r="F3084" s="550">
        <f t="shared" si="1085"/>
        <v>0</v>
      </c>
      <c r="G3084" s="550">
        <v>20</v>
      </c>
      <c r="H3084" s="571">
        <f t="shared" si="1077"/>
        <v>2146</v>
      </c>
      <c r="I3084" s="579">
        <v>45008</v>
      </c>
      <c r="J3084" s="143">
        <v>45199</v>
      </c>
      <c r="K3084" s="550"/>
      <c r="L3084" s="22"/>
      <c r="M3084" s="143"/>
      <c r="N3084" s="550"/>
      <c r="O3084" s="550"/>
      <c r="P3084" s="550">
        <v>1</v>
      </c>
      <c r="Q3084" s="550"/>
      <c r="R3084" s="550"/>
      <c r="S3084" s="550"/>
      <c r="T3084" s="550"/>
      <c r="U3084" s="550"/>
      <c r="V3084" s="550"/>
      <c r="W3084" s="550"/>
      <c r="X3084" s="550"/>
      <c r="Y3084" s="550"/>
      <c r="Z3084" s="550"/>
      <c r="AA3084" s="550"/>
      <c r="AB3084" s="550"/>
      <c r="AC3084" s="1507">
        <f t="shared" si="1078"/>
        <v>19</v>
      </c>
      <c r="AD3084" s="1508">
        <f t="shared" si="1079"/>
        <v>2038.7</v>
      </c>
      <c r="AE3084" s="14">
        <f t="shared" si="1080"/>
        <v>6.0666666666666664</v>
      </c>
      <c r="AF3084" s="14">
        <f t="shared" si="1081"/>
        <v>0.33333333333333331</v>
      </c>
      <c r="AG3084" s="14">
        <f t="shared" si="1082"/>
        <v>57</v>
      </c>
      <c r="AH3084" s="14">
        <f t="shared" si="1083"/>
        <v>50.933333333333337</v>
      </c>
      <c r="AI3084" s="14">
        <f t="shared" si="1084"/>
        <v>16.977777777777778</v>
      </c>
      <c r="AJ3084" s="572"/>
    </row>
    <row r="3085" spans="1:36" ht="15.75">
      <c r="A3085" s="1473"/>
      <c r="B3085" s="31" t="s">
        <v>10069</v>
      </c>
      <c r="C3085" s="550" t="s">
        <v>66</v>
      </c>
      <c r="D3085" s="571">
        <v>1</v>
      </c>
      <c r="E3085" s="550"/>
      <c r="F3085" s="550">
        <f t="shared" si="1085"/>
        <v>0</v>
      </c>
      <c r="G3085" s="550">
        <v>12</v>
      </c>
      <c r="H3085" s="571">
        <f t="shared" si="1077"/>
        <v>12</v>
      </c>
      <c r="I3085" s="579">
        <v>45000</v>
      </c>
      <c r="J3085" s="143">
        <v>45077</v>
      </c>
      <c r="K3085" s="550"/>
      <c r="L3085" s="22"/>
      <c r="M3085" s="143"/>
      <c r="N3085" s="550"/>
      <c r="O3085" s="550"/>
      <c r="P3085" s="550"/>
      <c r="Q3085" s="550"/>
      <c r="R3085" s="550"/>
      <c r="S3085" s="550"/>
      <c r="T3085" s="550"/>
      <c r="U3085" s="550"/>
      <c r="V3085" s="550"/>
      <c r="W3085" s="550"/>
      <c r="X3085" s="550"/>
      <c r="Y3085" s="550"/>
      <c r="Z3085" s="550"/>
      <c r="AA3085" s="550"/>
      <c r="AB3085" s="550"/>
      <c r="AC3085" s="1507">
        <f t="shared" si="1078"/>
        <v>12</v>
      </c>
      <c r="AD3085" s="1508">
        <f t="shared" si="1079"/>
        <v>12</v>
      </c>
      <c r="AE3085" s="14">
        <f t="shared" si="1080"/>
        <v>2</v>
      </c>
      <c r="AF3085" s="14">
        <f t="shared" si="1081"/>
        <v>0</v>
      </c>
      <c r="AG3085" s="14" t="e">
        <f t="shared" si="1082"/>
        <v>#DIV/0!</v>
      </c>
      <c r="AH3085" s="14" t="e">
        <f t="shared" si="1083"/>
        <v>#DIV/0!</v>
      </c>
      <c r="AI3085" s="14">
        <f t="shared" si="1084"/>
        <v>12</v>
      </c>
      <c r="AJ3085" s="572"/>
    </row>
    <row r="3086" spans="1:36" ht="15.75">
      <c r="A3086" s="1473"/>
      <c r="B3086" s="31" t="s">
        <v>10069</v>
      </c>
      <c r="C3086" s="550" t="s">
        <v>66</v>
      </c>
      <c r="D3086" s="571">
        <v>1</v>
      </c>
      <c r="E3086" s="550"/>
      <c r="F3086" s="550">
        <f t="shared" si="1085"/>
        <v>0</v>
      </c>
      <c r="G3086" s="550">
        <v>36</v>
      </c>
      <c r="H3086" s="571">
        <f t="shared" si="1077"/>
        <v>36</v>
      </c>
      <c r="I3086" s="579">
        <v>45000</v>
      </c>
      <c r="J3086" s="143">
        <v>45046</v>
      </c>
      <c r="K3086" s="550"/>
      <c r="L3086" s="22"/>
      <c r="M3086" s="143"/>
      <c r="N3086" s="550"/>
      <c r="O3086" s="550"/>
      <c r="P3086" s="550">
        <v>20</v>
      </c>
      <c r="Q3086" s="550"/>
      <c r="R3086" s="550"/>
      <c r="S3086" s="550"/>
      <c r="T3086" s="550"/>
      <c r="U3086" s="550"/>
      <c r="V3086" s="550"/>
      <c r="W3086" s="550"/>
      <c r="X3086" s="550"/>
      <c r="Y3086" s="550"/>
      <c r="Z3086" s="550"/>
      <c r="AA3086" s="550"/>
      <c r="AB3086" s="550"/>
      <c r="AC3086" s="1507">
        <f t="shared" si="1078"/>
        <v>16</v>
      </c>
      <c r="AD3086" s="1508">
        <f t="shared" si="1079"/>
        <v>16</v>
      </c>
      <c r="AE3086" s="14">
        <f t="shared" si="1080"/>
        <v>0.96666666666666667</v>
      </c>
      <c r="AF3086" s="14">
        <f t="shared" si="1081"/>
        <v>6.666666666666667</v>
      </c>
      <c r="AG3086" s="14">
        <f t="shared" si="1082"/>
        <v>2.4</v>
      </c>
      <c r="AH3086" s="14">
        <f t="shared" si="1083"/>
        <v>1.4333333333333331</v>
      </c>
      <c r="AI3086" s="14">
        <f t="shared" si="1084"/>
        <v>9.5555555555555554</v>
      </c>
      <c r="AJ3086" s="572"/>
    </row>
    <row r="3087" spans="1:36" ht="15.75">
      <c r="A3087" s="1473"/>
      <c r="B3087" s="31" t="s">
        <v>6539</v>
      </c>
      <c r="C3087" s="550" t="s">
        <v>153</v>
      </c>
      <c r="D3087" s="571">
        <v>1</v>
      </c>
      <c r="E3087" s="550"/>
      <c r="F3087" s="550">
        <f t="shared" si="1085"/>
        <v>0</v>
      </c>
      <c r="G3087" s="550">
        <v>500</v>
      </c>
      <c r="H3087" s="571">
        <f t="shared" si="1077"/>
        <v>500</v>
      </c>
      <c r="I3087" s="579">
        <v>45000</v>
      </c>
      <c r="J3087" s="143">
        <v>45079</v>
      </c>
      <c r="K3087" s="550"/>
      <c r="L3087" s="22"/>
      <c r="M3087" s="143"/>
      <c r="N3087" s="550"/>
      <c r="O3087" s="550"/>
      <c r="P3087" s="550">
        <v>20</v>
      </c>
      <c r="Q3087" s="550"/>
      <c r="R3087" s="550"/>
      <c r="S3087" s="550"/>
      <c r="T3087" s="550"/>
      <c r="U3087" s="550"/>
      <c r="V3087" s="550"/>
      <c r="W3087" s="550"/>
      <c r="X3087" s="550"/>
      <c r="Y3087" s="550"/>
      <c r="Z3087" s="550"/>
      <c r="AA3087" s="550"/>
      <c r="AB3087" s="550"/>
      <c r="AC3087" s="1507">
        <f t="shared" si="1078"/>
        <v>480</v>
      </c>
      <c r="AD3087" s="1508">
        <f t="shared" si="1079"/>
        <v>480</v>
      </c>
      <c r="AE3087" s="14">
        <f t="shared" si="1080"/>
        <v>2.0666666666666669</v>
      </c>
      <c r="AF3087" s="14">
        <f t="shared" si="1081"/>
        <v>6.666666666666667</v>
      </c>
      <c r="AG3087" s="14">
        <f t="shared" si="1082"/>
        <v>72</v>
      </c>
      <c r="AH3087" s="14">
        <f t="shared" si="1083"/>
        <v>69.933333333333337</v>
      </c>
      <c r="AI3087" s="14">
        <f t="shared" si="1084"/>
        <v>466.22222222222223</v>
      </c>
      <c r="AJ3087" s="572"/>
    </row>
    <row r="3088" spans="1:36" ht="15.75">
      <c r="A3088" s="1473"/>
      <c r="B3088" s="31" t="s">
        <v>10070</v>
      </c>
      <c r="C3088" s="550" t="s">
        <v>143</v>
      </c>
      <c r="D3088" s="571">
        <v>1</v>
      </c>
      <c r="E3088" s="550"/>
      <c r="F3088" s="550"/>
      <c r="G3088" s="550">
        <v>4</v>
      </c>
      <c r="H3088" s="571">
        <f t="shared" si="1077"/>
        <v>4</v>
      </c>
      <c r="I3088" s="579">
        <v>45000</v>
      </c>
      <c r="J3088" s="143">
        <v>45080</v>
      </c>
      <c r="K3088" s="550"/>
      <c r="L3088" s="22"/>
      <c r="M3088" s="143"/>
      <c r="N3088" s="550"/>
      <c r="O3088" s="550"/>
      <c r="P3088" s="550"/>
      <c r="Q3088" s="550"/>
      <c r="R3088" s="550"/>
      <c r="S3088" s="550"/>
      <c r="T3088" s="550"/>
      <c r="U3088" s="550"/>
      <c r="V3088" s="550"/>
      <c r="W3088" s="550"/>
      <c r="X3088" s="550"/>
      <c r="Y3088" s="550"/>
      <c r="Z3088" s="550"/>
      <c r="AA3088" s="550"/>
      <c r="AB3088" s="550"/>
      <c r="AC3088" s="1507">
        <f t="shared" si="1078"/>
        <v>4</v>
      </c>
      <c r="AD3088" s="1508">
        <f t="shared" si="1079"/>
        <v>4</v>
      </c>
      <c r="AE3088" s="14">
        <f t="shared" si="1080"/>
        <v>2.1</v>
      </c>
      <c r="AF3088" s="14">
        <f t="shared" si="1081"/>
        <v>0</v>
      </c>
      <c r="AG3088" s="14" t="e">
        <f t="shared" si="1082"/>
        <v>#DIV/0!</v>
      </c>
      <c r="AH3088" s="14" t="e">
        <f t="shared" si="1083"/>
        <v>#DIV/0!</v>
      </c>
      <c r="AI3088" s="14">
        <f t="shared" si="1084"/>
        <v>4</v>
      </c>
      <c r="AJ3088" s="572"/>
    </row>
    <row r="3089" spans="1:36" ht="15.75" hidden="1">
      <c r="A3089" s="16"/>
      <c r="B3089" s="1839"/>
      <c r="C3089" s="1840"/>
      <c r="D3089" s="1841"/>
      <c r="E3089" s="1838"/>
      <c r="F3089" s="10"/>
      <c r="G3089" s="1842"/>
      <c r="H3089" s="10"/>
      <c r="I3089" s="1843"/>
      <c r="J3089" s="1844"/>
      <c r="K3089" s="10"/>
      <c r="L3089" s="1839"/>
      <c r="M3089" s="1843"/>
      <c r="N3089" s="12"/>
      <c r="O3089" s="12"/>
      <c r="P3089" s="12"/>
      <c r="Q3089" s="12"/>
      <c r="R3089" s="10"/>
      <c r="S3089" s="10"/>
      <c r="T3089" s="10"/>
      <c r="U3089" s="10"/>
      <c r="V3089" s="10"/>
      <c r="W3089" s="10"/>
      <c r="X3089" s="10"/>
      <c r="Y3089" s="10"/>
      <c r="Z3089" s="10"/>
      <c r="AA3089" s="10"/>
      <c r="AB3089" s="10"/>
      <c r="AC3089" s="9"/>
      <c r="AD3089" s="1638"/>
      <c r="AE3089" s="15"/>
      <c r="AF3089" s="15"/>
      <c r="AG3089" s="15"/>
      <c r="AH3089" s="15"/>
      <c r="AI3089" s="15"/>
      <c r="AJ3089" s="11"/>
    </row>
    <row r="3090" spans="1:36" ht="15.75" hidden="1">
      <c r="A3090" s="16"/>
      <c r="B3090" s="1839"/>
      <c r="C3090" s="1840"/>
      <c r="D3090" s="1841"/>
      <c r="E3090" s="1838"/>
      <c r="F3090" s="10"/>
      <c r="G3090" s="1842"/>
      <c r="H3090" s="10"/>
      <c r="I3090" s="1843"/>
      <c r="J3090" s="1844"/>
      <c r="K3090" s="10"/>
      <c r="L3090" s="1839"/>
      <c r="M3090" s="1843"/>
      <c r="N3090" s="12"/>
      <c r="O3090" s="12"/>
      <c r="P3090" s="12"/>
      <c r="Q3090" s="12"/>
      <c r="R3090" s="10"/>
      <c r="S3090" s="10"/>
      <c r="T3090" s="10"/>
      <c r="U3090" s="10"/>
      <c r="V3090" s="10"/>
      <c r="W3090" s="10"/>
      <c r="X3090" s="10"/>
      <c r="Y3090" s="10"/>
      <c r="Z3090" s="10"/>
      <c r="AA3090" s="10"/>
      <c r="AB3090" s="10"/>
      <c r="AC3090" s="9"/>
      <c r="AD3090" s="1638"/>
      <c r="AE3090" s="15"/>
      <c r="AF3090" s="15"/>
      <c r="AG3090" s="15"/>
      <c r="AH3090" s="15"/>
      <c r="AI3090" s="15"/>
      <c r="AJ3090" s="11"/>
    </row>
    <row r="3091" spans="1:36" ht="15.75" hidden="1">
      <c r="A3091" s="16"/>
      <c r="B3091" s="1839"/>
      <c r="C3091" s="1840"/>
      <c r="D3091" s="1841"/>
      <c r="E3091" s="1838"/>
      <c r="F3091" s="10"/>
      <c r="G3091" s="1842"/>
      <c r="H3091" s="10"/>
      <c r="I3091" s="1843"/>
      <c r="J3091" s="1844"/>
      <c r="K3091" s="10"/>
      <c r="L3091" s="1839"/>
      <c r="M3091" s="1843"/>
      <c r="N3091" s="12"/>
      <c r="O3091" s="12"/>
      <c r="P3091" s="12"/>
      <c r="Q3091" s="12"/>
      <c r="R3091" s="10"/>
      <c r="S3091" s="10"/>
      <c r="T3091" s="10"/>
      <c r="U3091" s="10"/>
      <c r="V3091" s="10"/>
      <c r="W3091" s="10"/>
      <c r="X3091" s="10"/>
      <c r="Y3091" s="10"/>
      <c r="Z3091" s="10"/>
      <c r="AA3091" s="10"/>
      <c r="AB3091" s="10"/>
      <c r="AC3091" s="9"/>
      <c r="AD3091" s="1638"/>
      <c r="AE3091" s="15"/>
      <c r="AF3091" s="15"/>
      <c r="AG3091" s="15"/>
      <c r="AH3091" s="15"/>
      <c r="AI3091" s="15"/>
      <c r="AJ3091" s="11"/>
    </row>
    <row r="3092" spans="1:36" ht="15.75" hidden="1">
      <c r="A3092" s="16"/>
      <c r="B3092" s="1839"/>
      <c r="C3092" s="1840"/>
      <c r="D3092" s="1841"/>
      <c r="E3092" s="1838"/>
      <c r="F3092" s="10"/>
      <c r="G3092" s="1842"/>
      <c r="H3092" s="10"/>
      <c r="I3092" s="1843"/>
      <c r="J3092" s="1844"/>
      <c r="K3092" s="10"/>
      <c r="L3092" s="1839"/>
      <c r="M3092" s="1843"/>
      <c r="N3092" s="12"/>
      <c r="O3092" s="12"/>
      <c r="P3092" s="12"/>
      <c r="Q3092" s="12"/>
      <c r="R3092" s="10"/>
      <c r="S3092" s="10"/>
      <c r="T3092" s="10"/>
      <c r="U3092" s="10"/>
      <c r="V3092" s="10"/>
      <c r="W3092" s="10"/>
      <c r="X3092" s="10"/>
      <c r="Y3092" s="10"/>
      <c r="Z3092" s="10"/>
      <c r="AA3092" s="10"/>
      <c r="AB3092" s="10"/>
      <c r="AC3092" s="9"/>
      <c r="AD3092" s="1638"/>
      <c r="AE3092" s="15"/>
      <c r="AF3092" s="15"/>
      <c r="AG3092" s="15"/>
      <c r="AH3092" s="15"/>
      <c r="AI3092" s="15"/>
      <c r="AJ3092" s="11"/>
    </row>
    <row r="3093" spans="1:36" ht="15.75" hidden="1">
      <c r="A3093" s="16"/>
      <c r="B3093" s="1839"/>
      <c r="C3093" s="1840"/>
      <c r="D3093" s="1841"/>
      <c r="E3093" s="1838"/>
      <c r="F3093" s="10"/>
      <c r="G3093" s="1842"/>
      <c r="H3093" s="10"/>
      <c r="I3093" s="1843"/>
      <c r="J3093" s="1844"/>
      <c r="K3093" s="10"/>
      <c r="L3093" s="1839"/>
      <c r="M3093" s="1843"/>
      <c r="N3093" s="12"/>
      <c r="O3093" s="12"/>
      <c r="P3093" s="12"/>
      <c r="Q3093" s="12"/>
      <c r="R3093" s="10"/>
      <c r="S3093" s="10"/>
      <c r="T3093" s="10"/>
      <c r="U3093" s="10"/>
      <c r="V3093" s="10"/>
      <c r="W3093" s="10"/>
      <c r="X3093" s="10"/>
      <c r="Y3093" s="10"/>
      <c r="Z3093" s="10"/>
      <c r="AA3093" s="10"/>
      <c r="AB3093" s="10"/>
      <c r="AC3093" s="9"/>
      <c r="AD3093" s="1638"/>
      <c r="AE3093" s="15"/>
      <c r="AF3093" s="15"/>
      <c r="AG3093" s="15"/>
      <c r="AH3093" s="15"/>
      <c r="AI3093" s="15"/>
      <c r="AJ3093" s="11"/>
    </row>
    <row r="3094" spans="1:36" ht="15.75" hidden="1">
      <c r="A3094" s="16"/>
      <c r="B3094" s="1839"/>
      <c r="C3094" s="1840"/>
      <c r="D3094" s="1841"/>
      <c r="E3094" s="1838"/>
      <c r="F3094" s="10"/>
      <c r="G3094" s="1842"/>
      <c r="H3094" s="10"/>
      <c r="I3094" s="1843"/>
      <c r="J3094" s="1844"/>
      <c r="K3094" s="10"/>
      <c r="L3094" s="1839"/>
      <c r="M3094" s="1843"/>
      <c r="N3094" s="12"/>
      <c r="O3094" s="12"/>
      <c r="P3094" s="12"/>
      <c r="Q3094" s="12"/>
      <c r="R3094" s="10"/>
      <c r="S3094" s="10"/>
      <c r="T3094" s="10"/>
      <c r="U3094" s="10"/>
      <c r="V3094" s="10"/>
      <c r="W3094" s="10"/>
      <c r="X3094" s="10"/>
      <c r="Y3094" s="10"/>
      <c r="Z3094" s="10"/>
      <c r="AA3094" s="10"/>
      <c r="AB3094" s="10"/>
      <c r="AC3094" s="9"/>
      <c r="AD3094" s="1638"/>
      <c r="AE3094" s="15"/>
      <c r="AF3094" s="15"/>
      <c r="AG3094" s="15"/>
      <c r="AH3094" s="15"/>
      <c r="AI3094" s="15"/>
      <c r="AJ3094" s="11"/>
    </row>
    <row r="3095" spans="1:36" ht="15.75" hidden="1">
      <c r="A3095" s="16"/>
      <c r="B3095" s="1839"/>
      <c r="C3095" s="1840"/>
      <c r="D3095" s="1841"/>
      <c r="E3095" s="1838"/>
      <c r="F3095" s="10"/>
      <c r="G3095" s="1842"/>
      <c r="H3095" s="10"/>
      <c r="I3095" s="1843"/>
      <c r="J3095" s="1844"/>
      <c r="K3095" s="10"/>
      <c r="L3095" s="1839"/>
      <c r="M3095" s="1843"/>
      <c r="N3095" s="12"/>
      <c r="O3095" s="12"/>
      <c r="P3095" s="12"/>
      <c r="Q3095" s="12"/>
      <c r="R3095" s="10"/>
      <c r="S3095" s="10"/>
      <c r="T3095" s="10"/>
      <c r="U3095" s="10"/>
      <c r="V3095" s="10"/>
      <c r="W3095" s="10"/>
      <c r="X3095" s="10"/>
      <c r="Y3095" s="10"/>
      <c r="Z3095" s="10"/>
      <c r="AA3095" s="10"/>
      <c r="AB3095" s="10"/>
      <c r="AC3095" s="9"/>
      <c r="AD3095" s="1638"/>
      <c r="AE3095" s="15"/>
      <c r="AF3095" s="15"/>
      <c r="AG3095" s="15"/>
      <c r="AH3095" s="15"/>
      <c r="AI3095" s="15"/>
      <c r="AJ3095" s="11"/>
    </row>
    <row r="3096" spans="1:36" ht="15.75" hidden="1">
      <c r="A3096" s="16"/>
      <c r="B3096" s="1839"/>
      <c r="C3096" s="1840"/>
      <c r="D3096" s="1841"/>
      <c r="E3096" s="1838"/>
      <c r="F3096" s="10"/>
      <c r="G3096" s="1842"/>
      <c r="H3096" s="10"/>
      <c r="I3096" s="1843"/>
      <c r="J3096" s="1844"/>
      <c r="K3096" s="10"/>
      <c r="L3096" s="1839"/>
      <c r="M3096" s="1843"/>
      <c r="N3096" s="12"/>
      <c r="O3096" s="12"/>
      <c r="P3096" s="12"/>
      <c r="Q3096" s="12"/>
      <c r="R3096" s="10"/>
      <c r="S3096" s="10"/>
      <c r="T3096" s="10"/>
      <c r="U3096" s="10"/>
      <c r="V3096" s="10"/>
      <c r="W3096" s="10"/>
      <c r="X3096" s="10"/>
      <c r="Y3096" s="10"/>
      <c r="Z3096" s="10"/>
      <c r="AA3096" s="10"/>
      <c r="AB3096" s="10"/>
      <c r="AC3096" s="9"/>
      <c r="AD3096" s="1638"/>
      <c r="AE3096" s="15"/>
      <c r="AF3096" s="15"/>
      <c r="AG3096" s="15"/>
      <c r="AH3096" s="15"/>
      <c r="AI3096" s="15"/>
      <c r="AJ3096" s="11"/>
    </row>
    <row r="3097" spans="1:36" ht="15.75" hidden="1">
      <c r="A3097" s="16"/>
      <c r="B3097" s="1839"/>
      <c r="C3097" s="1840"/>
      <c r="D3097" s="1841"/>
      <c r="E3097" s="1838"/>
      <c r="F3097" s="10"/>
      <c r="G3097" s="1842"/>
      <c r="H3097" s="10"/>
      <c r="I3097" s="1843"/>
      <c r="J3097" s="1844"/>
      <c r="K3097" s="10"/>
      <c r="L3097" s="1839"/>
      <c r="M3097" s="1843"/>
      <c r="N3097" s="12"/>
      <c r="O3097" s="12"/>
      <c r="P3097" s="12"/>
      <c r="Q3097" s="12"/>
      <c r="R3097" s="10"/>
      <c r="S3097" s="10"/>
      <c r="T3097" s="10"/>
      <c r="U3097" s="10"/>
      <c r="V3097" s="10"/>
      <c r="W3097" s="10"/>
      <c r="X3097" s="10"/>
      <c r="Y3097" s="10"/>
      <c r="Z3097" s="10"/>
      <c r="AA3097" s="10"/>
      <c r="AB3097" s="10"/>
      <c r="AC3097" s="9"/>
      <c r="AD3097" s="1638"/>
      <c r="AE3097" s="15"/>
      <c r="AF3097" s="15"/>
      <c r="AG3097" s="15"/>
      <c r="AH3097" s="15"/>
      <c r="AI3097" s="15"/>
      <c r="AJ3097" s="11"/>
    </row>
    <row r="3098" spans="1:36" ht="15.75" hidden="1">
      <c r="A3098" s="16"/>
      <c r="B3098" s="1839"/>
      <c r="C3098" s="1840"/>
      <c r="D3098" s="1841"/>
      <c r="E3098" s="1838"/>
      <c r="F3098" s="10"/>
      <c r="G3098" s="1842"/>
      <c r="H3098" s="10"/>
      <c r="I3098" s="1843"/>
      <c r="J3098" s="1844"/>
      <c r="K3098" s="10"/>
      <c r="L3098" s="1839"/>
      <c r="M3098" s="1843"/>
      <c r="N3098" s="12"/>
      <c r="O3098" s="12"/>
      <c r="P3098" s="12"/>
      <c r="Q3098" s="12"/>
      <c r="R3098" s="10"/>
      <c r="S3098" s="10"/>
      <c r="T3098" s="10"/>
      <c r="U3098" s="10"/>
      <c r="V3098" s="10"/>
      <c r="W3098" s="10"/>
      <c r="X3098" s="10"/>
      <c r="Y3098" s="10"/>
      <c r="Z3098" s="10"/>
      <c r="AA3098" s="10"/>
      <c r="AB3098" s="10"/>
      <c r="AC3098" s="9"/>
      <c r="AD3098" s="1638"/>
      <c r="AE3098" s="15"/>
      <c r="AF3098" s="15"/>
      <c r="AG3098" s="15"/>
      <c r="AH3098" s="15"/>
      <c r="AI3098" s="15"/>
      <c r="AJ3098" s="11"/>
    </row>
    <row r="3099" spans="1:36" ht="15.75" hidden="1">
      <c r="A3099" s="16"/>
      <c r="B3099" s="1839"/>
      <c r="C3099" s="1840"/>
      <c r="D3099" s="1841"/>
      <c r="E3099" s="1838"/>
      <c r="F3099" s="10"/>
      <c r="G3099" s="1842"/>
      <c r="H3099" s="10"/>
      <c r="I3099" s="1843"/>
      <c r="J3099" s="1844"/>
      <c r="K3099" s="10"/>
      <c r="L3099" s="1839"/>
      <c r="M3099" s="1843"/>
      <c r="N3099" s="12"/>
      <c r="O3099" s="12"/>
      <c r="P3099" s="12"/>
      <c r="Q3099" s="12"/>
      <c r="R3099" s="10"/>
      <c r="S3099" s="10"/>
      <c r="T3099" s="10"/>
      <c r="U3099" s="10"/>
      <c r="V3099" s="10"/>
      <c r="W3099" s="10"/>
      <c r="X3099" s="10"/>
      <c r="Y3099" s="10"/>
      <c r="Z3099" s="10"/>
      <c r="AA3099" s="10"/>
      <c r="AB3099" s="10"/>
      <c r="AC3099" s="9"/>
      <c r="AD3099" s="1638"/>
      <c r="AE3099" s="15"/>
      <c r="AF3099" s="15"/>
      <c r="AG3099" s="15"/>
      <c r="AH3099" s="15"/>
      <c r="AI3099" s="15"/>
      <c r="AJ3099" s="11"/>
    </row>
    <row r="3100" spans="1:36" ht="15.75" hidden="1">
      <c r="A3100" s="16"/>
      <c r="B3100" s="1839"/>
      <c r="C3100" s="1840"/>
      <c r="D3100" s="1841"/>
      <c r="E3100" s="1838"/>
      <c r="F3100" s="10"/>
      <c r="G3100" s="1842"/>
      <c r="H3100" s="10"/>
      <c r="I3100" s="1843"/>
      <c r="J3100" s="1844"/>
      <c r="K3100" s="10"/>
      <c r="L3100" s="1839"/>
      <c r="M3100" s="1843"/>
      <c r="N3100" s="12"/>
      <c r="O3100" s="12"/>
      <c r="P3100" s="12"/>
      <c r="Q3100" s="12"/>
      <c r="R3100" s="10"/>
      <c r="S3100" s="10"/>
      <c r="T3100" s="10"/>
      <c r="U3100" s="10"/>
      <c r="V3100" s="10"/>
      <c r="W3100" s="10"/>
      <c r="X3100" s="10"/>
      <c r="Y3100" s="10"/>
      <c r="Z3100" s="10"/>
      <c r="AA3100" s="10"/>
      <c r="AB3100" s="10"/>
      <c r="AC3100" s="9"/>
      <c r="AD3100" s="1638"/>
      <c r="AE3100" s="15"/>
      <c r="AF3100" s="15"/>
      <c r="AG3100" s="15"/>
      <c r="AH3100" s="15"/>
      <c r="AI3100" s="15"/>
      <c r="AJ3100" s="11"/>
    </row>
    <row r="3101" spans="1:36" ht="15.75" hidden="1">
      <c r="A3101" s="16"/>
      <c r="B3101" s="1839"/>
      <c r="C3101" s="1840"/>
      <c r="D3101" s="1841"/>
      <c r="E3101" s="1838"/>
      <c r="F3101" s="10"/>
      <c r="G3101" s="1842"/>
      <c r="H3101" s="10"/>
      <c r="I3101" s="1843"/>
      <c r="J3101" s="1844"/>
      <c r="K3101" s="10"/>
      <c r="L3101" s="1839"/>
      <c r="M3101" s="1843"/>
      <c r="N3101" s="12"/>
      <c r="O3101" s="12"/>
      <c r="P3101" s="12"/>
      <c r="Q3101" s="12"/>
      <c r="R3101" s="10"/>
      <c r="S3101" s="10"/>
      <c r="T3101" s="10"/>
      <c r="U3101" s="10"/>
      <c r="V3101" s="10"/>
      <c r="W3101" s="10"/>
      <c r="X3101" s="10"/>
      <c r="Y3101" s="10"/>
      <c r="Z3101" s="10"/>
      <c r="AA3101" s="10"/>
      <c r="AB3101" s="10"/>
      <c r="AC3101" s="9"/>
      <c r="AD3101" s="1638"/>
      <c r="AE3101" s="15"/>
      <c r="AF3101" s="15"/>
      <c r="AG3101" s="15"/>
      <c r="AH3101" s="15"/>
      <c r="AI3101" s="15"/>
      <c r="AJ3101" s="11"/>
    </row>
    <row r="3102" spans="1:36" ht="15.75" hidden="1">
      <c r="A3102" s="16"/>
      <c r="B3102" s="1839"/>
      <c r="C3102" s="1840"/>
      <c r="D3102" s="1841"/>
      <c r="E3102" s="1838"/>
      <c r="F3102" s="10"/>
      <c r="G3102" s="1842"/>
      <c r="H3102" s="10"/>
      <c r="I3102" s="1843"/>
      <c r="J3102" s="1844"/>
      <c r="K3102" s="10"/>
      <c r="L3102" s="1839"/>
      <c r="M3102" s="1843"/>
      <c r="N3102" s="12"/>
      <c r="O3102" s="12"/>
      <c r="P3102" s="12"/>
      <c r="Q3102" s="12"/>
      <c r="R3102" s="10"/>
      <c r="S3102" s="10"/>
      <c r="T3102" s="10"/>
      <c r="U3102" s="10"/>
      <c r="V3102" s="10"/>
      <c r="W3102" s="10"/>
      <c r="X3102" s="10"/>
      <c r="Y3102" s="10"/>
      <c r="Z3102" s="10"/>
      <c r="AA3102" s="10"/>
      <c r="AB3102" s="10"/>
      <c r="AC3102" s="9"/>
      <c r="AD3102" s="1638"/>
      <c r="AE3102" s="15"/>
      <c r="AF3102" s="15"/>
      <c r="AG3102" s="15"/>
      <c r="AH3102" s="15"/>
      <c r="AI3102" s="15"/>
      <c r="AJ3102" s="11"/>
    </row>
    <row r="3103" spans="1:36" ht="15.75" hidden="1">
      <c r="A3103" s="16"/>
      <c r="B3103" s="1839"/>
      <c r="C3103" s="1840"/>
      <c r="D3103" s="1841"/>
      <c r="E3103" s="1838"/>
      <c r="F3103" s="10"/>
      <c r="G3103" s="1842"/>
      <c r="H3103" s="10"/>
      <c r="I3103" s="1843"/>
      <c r="J3103" s="1844"/>
      <c r="K3103" s="10"/>
      <c r="L3103" s="1839"/>
      <c r="M3103" s="1843"/>
      <c r="N3103" s="12"/>
      <c r="O3103" s="12"/>
      <c r="P3103" s="12"/>
      <c r="Q3103" s="12"/>
      <c r="R3103" s="10"/>
      <c r="S3103" s="10"/>
      <c r="T3103" s="10"/>
      <c r="U3103" s="10"/>
      <c r="V3103" s="10"/>
      <c r="W3103" s="10"/>
      <c r="X3103" s="10"/>
      <c r="Y3103" s="10"/>
      <c r="Z3103" s="10"/>
      <c r="AA3103" s="10"/>
      <c r="AB3103" s="10"/>
      <c r="AC3103" s="9"/>
      <c r="AD3103" s="1638"/>
      <c r="AE3103" s="15"/>
      <c r="AF3103" s="15"/>
      <c r="AG3103" s="15"/>
      <c r="AH3103" s="15"/>
      <c r="AI3103" s="15"/>
      <c r="AJ3103" s="11"/>
    </row>
    <row r="3104" spans="1:36" ht="15.75" hidden="1">
      <c r="A3104" s="16"/>
      <c r="B3104" s="1839"/>
      <c r="C3104" s="1840"/>
      <c r="D3104" s="1841"/>
      <c r="E3104" s="1838"/>
      <c r="F3104" s="10"/>
      <c r="G3104" s="1842"/>
      <c r="H3104" s="10"/>
      <c r="I3104" s="1843"/>
      <c r="J3104" s="1844"/>
      <c r="K3104" s="10"/>
      <c r="L3104" s="1839"/>
      <c r="M3104" s="1843"/>
      <c r="N3104" s="12"/>
      <c r="O3104" s="12"/>
      <c r="P3104" s="12"/>
      <c r="Q3104" s="12"/>
      <c r="R3104" s="10"/>
      <c r="S3104" s="10"/>
      <c r="T3104" s="10"/>
      <c r="U3104" s="10"/>
      <c r="V3104" s="10"/>
      <c r="W3104" s="10"/>
      <c r="X3104" s="10"/>
      <c r="Y3104" s="10"/>
      <c r="Z3104" s="10"/>
      <c r="AA3104" s="10"/>
      <c r="AB3104" s="10"/>
      <c r="AC3104" s="9"/>
      <c r="AD3104" s="1638"/>
      <c r="AE3104" s="15"/>
      <c r="AF3104" s="15"/>
      <c r="AG3104" s="15"/>
      <c r="AH3104" s="15"/>
      <c r="AI3104" s="15"/>
      <c r="AJ3104" s="11"/>
    </row>
    <row r="3105" spans="1:36" ht="15.75" hidden="1">
      <c r="A3105" s="16"/>
      <c r="B3105" s="1839"/>
      <c r="C3105" s="1840"/>
      <c r="D3105" s="1841"/>
      <c r="E3105" s="1838"/>
      <c r="F3105" s="10"/>
      <c r="G3105" s="1842"/>
      <c r="H3105" s="10"/>
      <c r="I3105" s="1843"/>
      <c r="J3105" s="1844"/>
      <c r="K3105" s="10"/>
      <c r="L3105" s="1839"/>
      <c r="M3105" s="1843"/>
      <c r="N3105" s="12"/>
      <c r="O3105" s="12"/>
      <c r="P3105" s="12"/>
      <c r="Q3105" s="12"/>
      <c r="R3105" s="10"/>
      <c r="S3105" s="10"/>
      <c r="T3105" s="10"/>
      <c r="U3105" s="10"/>
      <c r="V3105" s="10"/>
      <c r="W3105" s="10"/>
      <c r="X3105" s="10"/>
      <c r="Y3105" s="10"/>
      <c r="Z3105" s="10"/>
      <c r="AA3105" s="10"/>
      <c r="AB3105" s="10"/>
      <c r="AC3105" s="9"/>
      <c r="AD3105" s="1638"/>
      <c r="AE3105" s="15"/>
      <c r="AF3105" s="15"/>
      <c r="AG3105" s="15"/>
      <c r="AH3105" s="15"/>
      <c r="AI3105" s="15"/>
      <c r="AJ3105" s="11"/>
    </row>
    <row r="3106" spans="1:36" ht="15.75" hidden="1">
      <c r="A3106" s="16"/>
      <c r="B3106" s="1839"/>
      <c r="C3106" s="1840"/>
      <c r="D3106" s="1841"/>
      <c r="E3106" s="1838"/>
      <c r="F3106" s="10"/>
      <c r="G3106" s="1842"/>
      <c r="H3106" s="10"/>
      <c r="I3106" s="1843"/>
      <c r="J3106" s="1844"/>
      <c r="K3106" s="10"/>
      <c r="L3106" s="1839"/>
      <c r="M3106" s="1843"/>
      <c r="N3106" s="12"/>
      <c r="O3106" s="12"/>
      <c r="P3106" s="12"/>
      <c r="Q3106" s="12"/>
      <c r="R3106" s="10"/>
      <c r="S3106" s="10"/>
      <c r="T3106" s="10"/>
      <c r="U3106" s="10"/>
      <c r="V3106" s="10"/>
      <c r="W3106" s="10"/>
      <c r="X3106" s="10"/>
      <c r="Y3106" s="10"/>
      <c r="Z3106" s="10"/>
      <c r="AA3106" s="10"/>
      <c r="AB3106" s="10"/>
      <c r="AC3106" s="9"/>
      <c r="AD3106" s="1638"/>
      <c r="AE3106" s="15"/>
      <c r="AF3106" s="15"/>
      <c r="AG3106" s="15"/>
      <c r="AH3106" s="15"/>
      <c r="AI3106" s="15"/>
      <c r="AJ3106" s="11"/>
    </row>
    <row r="3107" spans="1:36" ht="15.75" hidden="1">
      <c r="A3107" s="16"/>
      <c r="B3107" s="1839"/>
      <c r="C3107" s="1840"/>
      <c r="D3107" s="1841"/>
      <c r="E3107" s="1838"/>
      <c r="F3107" s="10"/>
      <c r="G3107" s="1842"/>
      <c r="H3107" s="10"/>
      <c r="I3107" s="1843"/>
      <c r="J3107" s="1844"/>
      <c r="K3107" s="10"/>
      <c r="L3107" s="1839"/>
      <c r="M3107" s="1843"/>
      <c r="N3107" s="12"/>
      <c r="O3107" s="12"/>
      <c r="P3107" s="12"/>
      <c r="Q3107" s="12"/>
      <c r="R3107" s="10"/>
      <c r="S3107" s="10"/>
      <c r="T3107" s="10"/>
      <c r="U3107" s="10"/>
      <c r="V3107" s="10"/>
      <c r="W3107" s="10"/>
      <c r="X3107" s="10"/>
      <c r="Y3107" s="10"/>
      <c r="Z3107" s="10"/>
      <c r="AA3107" s="10"/>
      <c r="AB3107" s="10"/>
      <c r="AC3107" s="9"/>
      <c r="AD3107" s="1638"/>
      <c r="AE3107" s="15"/>
      <c r="AF3107" s="15"/>
      <c r="AG3107" s="15"/>
      <c r="AH3107" s="15"/>
      <c r="AI3107" s="15"/>
      <c r="AJ3107" s="11"/>
    </row>
    <row r="3108" spans="1:36" ht="15.75" hidden="1">
      <c r="A3108" s="16"/>
      <c r="B3108" s="1839"/>
      <c r="C3108" s="1840"/>
      <c r="D3108" s="1841"/>
      <c r="E3108" s="1838"/>
      <c r="F3108" s="10"/>
      <c r="G3108" s="1842"/>
      <c r="H3108" s="10"/>
      <c r="I3108" s="1843"/>
      <c r="J3108" s="1844"/>
      <c r="K3108" s="10"/>
      <c r="L3108" s="1839"/>
      <c r="M3108" s="1843"/>
      <c r="N3108" s="12"/>
      <c r="O3108" s="12"/>
      <c r="P3108" s="12"/>
      <c r="Q3108" s="12"/>
      <c r="R3108" s="10"/>
      <c r="S3108" s="10"/>
      <c r="T3108" s="10"/>
      <c r="U3108" s="10"/>
      <c r="V3108" s="10"/>
      <c r="W3108" s="10"/>
      <c r="X3108" s="10"/>
      <c r="Y3108" s="10"/>
      <c r="Z3108" s="10"/>
      <c r="AA3108" s="10"/>
      <c r="AB3108" s="10"/>
      <c r="AC3108" s="9"/>
      <c r="AD3108" s="1638"/>
      <c r="AE3108" s="15"/>
      <c r="AF3108" s="15"/>
      <c r="AG3108" s="15"/>
      <c r="AH3108" s="15"/>
      <c r="AI3108" s="15"/>
      <c r="AJ3108" s="11"/>
    </row>
    <row r="3109" spans="1:36" ht="15.75" hidden="1">
      <c r="A3109" s="16"/>
      <c r="B3109" s="1839"/>
      <c r="C3109" s="1840"/>
      <c r="D3109" s="1841"/>
      <c r="E3109" s="1838"/>
      <c r="F3109" s="10"/>
      <c r="G3109" s="1842"/>
      <c r="H3109" s="10"/>
      <c r="I3109" s="1843"/>
      <c r="J3109" s="1844"/>
      <c r="K3109" s="10"/>
      <c r="L3109" s="1839"/>
      <c r="M3109" s="1843"/>
      <c r="N3109" s="12"/>
      <c r="O3109" s="12"/>
      <c r="P3109" s="12"/>
      <c r="Q3109" s="12"/>
      <c r="R3109" s="10"/>
      <c r="S3109" s="10"/>
      <c r="T3109" s="10"/>
      <c r="U3109" s="10"/>
      <c r="V3109" s="10"/>
      <c r="W3109" s="10"/>
      <c r="X3109" s="10"/>
      <c r="Y3109" s="10"/>
      <c r="Z3109" s="10"/>
      <c r="AA3109" s="10"/>
      <c r="AB3109" s="10"/>
      <c r="AC3109" s="9"/>
      <c r="AD3109" s="1638"/>
      <c r="AE3109" s="15"/>
      <c r="AF3109" s="15"/>
      <c r="AG3109" s="15"/>
      <c r="AH3109" s="15"/>
      <c r="AI3109" s="15"/>
      <c r="AJ3109" s="11"/>
    </row>
    <row r="3110" spans="1:36" ht="15.75" hidden="1">
      <c r="A3110" s="16"/>
      <c r="B3110" s="1839"/>
      <c r="C3110" s="1840"/>
      <c r="D3110" s="1841"/>
      <c r="E3110" s="1838"/>
      <c r="F3110" s="10"/>
      <c r="G3110" s="1842"/>
      <c r="H3110" s="10"/>
      <c r="I3110" s="1843"/>
      <c r="J3110" s="1844"/>
      <c r="K3110" s="10"/>
      <c r="L3110" s="1839"/>
      <c r="M3110" s="1843"/>
      <c r="N3110" s="12"/>
      <c r="O3110" s="12"/>
      <c r="P3110" s="12"/>
      <c r="Q3110" s="12"/>
      <c r="R3110" s="10"/>
      <c r="S3110" s="10"/>
      <c r="T3110" s="10"/>
      <c r="U3110" s="10"/>
      <c r="V3110" s="10"/>
      <c r="W3110" s="10"/>
      <c r="X3110" s="10"/>
      <c r="Y3110" s="10"/>
      <c r="Z3110" s="10"/>
      <c r="AA3110" s="10"/>
      <c r="AB3110" s="10"/>
      <c r="AC3110" s="9"/>
      <c r="AD3110" s="1638"/>
      <c r="AE3110" s="15"/>
      <c r="AF3110" s="15"/>
      <c r="AG3110" s="15"/>
      <c r="AH3110" s="15"/>
      <c r="AI3110" s="15"/>
      <c r="AJ3110" s="11"/>
    </row>
    <row r="3111" spans="1:36" ht="15.75" hidden="1">
      <c r="A3111" s="16"/>
      <c r="B3111" s="1839"/>
      <c r="C3111" s="1840"/>
      <c r="D3111" s="1841"/>
      <c r="E3111" s="1838"/>
      <c r="F3111" s="10"/>
      <c r="G3111" s="1842"/>
      <c r="H3111" s="10"/>
      <c r="I3111" s="1843"/>
      <c r="J3111" s="1844"/>
      <c r="K3111" s="10"/>
      <c r="L3111" s="1839"/>
      <c r="M3111" s="1843"/>
      <c r="N3111" s="12"/>
      <c r="O3111" s="12"/>
      <c r="P3111" s="12"/>
      <c r="Q3111" s="12"/>
      <c r="R3111" s="10"/>
      <c r="S3111" s="10"/>
      <c r="T3111" s="10"/>
      <c r="U3111" s="10"/>
      <c r="V3111" s="10"/>
      <c r="W3111" s="10"/>
      <c r="X3111" s="10"/>
      <c r="Y3111" s="10"/>
      <c r="Z3111" s="10"/>
      <c r="AA3111" s="10"/>
      <c r="AB3111" s="10"/>
      <c r="AC3111" s="9"/>
      <c r="AD3111" s="1638"/>
      <c r="AE3111" s="15"/>
      <c r="AF3111" s="15"/>
      <c r="AG3111" s="15"/>
      <c r="AH3111" s="15"/>
      <c r="AI3111" s="15"/>
      <c r="AJ3111" s="11"/>
    </row>
    <row r="3112" spans="1:36" hidden="1">
      <c r="A3112" s="1845"/>
      <c r="B3112" s="1846"/>
      <c r="C3112" s="1847"/>
      <c r="D3112" s="1848"/>
      <c r="E3112" s="1849"/>
      <c r="F3112" s="7"/>
      <c r="G3112" s="1850"/>
      <c r="H3112" s="7"/>
      <c r="I3112" s="1851"/>
      <c r="J3112" s="1852"/>
      <c r="K3112" s="7"/>
      <c r="L3112" s="1846"/>
      <c r="M3112" s="1851"/>
      <c r="N3112" s="7"/>
      <c r="O3112" s="7"/>
      <c r="P3112" s="7"/>
      <c r="Q3112" s="7"/>
      <c r="R3112" s="7"/>
      <c r="S3112" s="7"/>
      <c r="T3112" s="7"/>
      <c r="U3112" s="7"/>
      <c r="V3112" s="7"/>
      <c r="W3112" s="7"/>
      <c r="X3112" s="7"/>
      <c r="Y3112" s="7"/>
      <c r="Z3112" s="7"/>
      <c r="AA3112" s="7"/>
      <c r="AB3112" s="7"/>
      <c r="AC3112" s="1853"/>
      <c r="AD3112" s="1854"/>
      <c r="AE3112" s="8"/>
      <c r="AF3112" s="8"/>
      <c r="AG3112" s="8"/>
      <c r="AH3112" s="8"/>
      <c r="AI3112" s="8"/>
      <c r="AJ3112" s="1855"/>
    </row>
    <row r="3113" spans="1:36" ht="15.75" hidden="1">
      <c r="A3113" s="1678">
        <v>2</v>
      </c>
      <c r="B3113" s="1679"/>
      <c r="C3113" s="1679"/>
      <c r="D3113" s="1680"/>
      <c r="E3113" s="1679"/>
      <c r="F3113" s="1679"/>
      <c r="G3113" s="1679"/>
      <c r="H3113" s="1679"/>
      <c r="I3113" s="1679"/>
      <c r="J3113" s="1679"/>
      <c r="K3113" s="1679"/>
      <c r="L3113" s="1679"/>
      <c r="M3113" s="1679"/>
      <c r="N3113" s="1679"/>
      <c r="O3113" s="1679"/>
      <c r="P3113" s="1679"/>
      <c r="Q3113" s="1679"/>
      <c r="R3113" s="1679"/>
      <c r="S3113" s="1679"/>
      <c r="T3113" s="1679"/>
      <c r="U3113" s="1679"/>
      <c r="V3113" s="1679"/>
      <c r="W3113" s="1679"/>
      <c r="X3113" s="1679"/>
      <c r="Y3113" s="1679"/>
      <c r="Z3113" s="1679"/>
      <c r="AA3113" s="1679"/>
      <c r="AB3113" s="1679"/>
      <c r="AC3113" s="1507"/>
      <c r="AD3113" s="1856"/>
      <c r="AE3113" s="1507"/>
      <c r="AF3113" s="1679"/>
      <c r="AG3113" s="1679"/>
      <c r="AH3113" s="1679"/>
      <c r="AI3113" s="1679"/>
      <c r="AJ3113" s="1679"/>
    </row>
    <row r="3114" spans="1:36" ht="15.75" hidden="1">
      <c r="A3114" s="1678">
        <v>3</v>
      </c>
      <c r="B3114" s="1679"/>
      <c r="C3114" s="1679"/>
      <c r="D3114" s="1680"/>
      <c r="E3114" s="1679"/>
      <c r="F3114" s="1679"/>
      <c r="G3114" s="1679"/>
      <c r="H3114" s="1679"/>
      <c r="I3114" s="1679"/>
      <c r="J3114" s="1679"/>
      <c r="K3114" s="1679"/>
      <c r="L3114" s="1679"/>
      <c r="M3114" s="1679"/>
      <c r="N3114" s="1679"/>
      <c r="O3114" s="1679"/>
      <c r="P3114" s="1679"/>
      <c r="Q3114" s="1679"/>
      <c r="R3114" s="1679"/>
      <c r="S3114" s="1679"/>
      <c r="T3114" s="1679"/>
      <c r="U3114" s="1679"/>
      <c r="V3114" s="1679"/>
      <c r="W3114" s="1679"/>
      <c r="X3114" s="1679"/>
      <c r="Y3114" s="1679"/>
      <c r="Z3114" s="1679"/>
      <c r="AA3114" s="1679"/>
      <c r="AB3114" s="1679"/>
      <c r="AC3114" s="1507"/>
      <c r="AD3114" s="1856"/>
      <c r="AE3114" s="1507"/>
      <c r="AF3114" s="1679"/>
      <c r="AG3114" s="1679"/>
      <c r="AH3114" s="1679"/>
      <c r="AI3114" s="1679"/>
      <c r="AJ3114" s="1679"/>
    </row>
    <row r="3115" spans="1:36" ht="15" customHeight="1">
      <c r="A3115" s="4122" t="s">
        <v>58</v>
      </c>
      <c r="B3115" s="4801"/>
      <c r="C3115" s="4801"/>
      <c r="D3115" s="4801"/>
      <c r="E3115" s="4801"/>
      <c r="F3115" s="4801"/>
      <c r="G3115" s="4801"/>
      <c r="H3115" s="4801"/>
      <c r="I3115" s="4801"/>
      <c r="J3115" s="4801"/>
      <c r="K3115" s="4801"/>
      <c r="L3115" s="4801"/>
      <c r="M3115" s="4801"/>
      <c r="N3115" s="4801"/>
      <c r="O3115" s="4801"/>
      <c r="P3115" s="4801"/>
      <c r="Q3115" s="4801"/>
      <c r="R3115" s="4801"/>
      <c r="S3115" s="4801"/>
      <c r="T3115" s="4801"/>
      <c r="U3115" s="4801"/>
      <c r="V3115" s="4801"/>
      <c r="W3115" s="4801"/>
      <c r="X3115" s="4801"/>
      <c r="Y3115" s="4801"/>
      <c r="Z3115" s="4801"/>
      <c r="AA3115" s="4801"/>
      <c r="AB3115" s="4801"/>
      <c r="AC3115" s="4801"/>
      <c r="AD3115" s="4801"/>
      <c r="AE3115" s="4801"/>
      <c r="AF3115" s="4801"/>
      <c r="AG3115" s="4801"/>
      <c r="AH3115" s="4801"/>
      <c r="AI3115" s="4801"/>
      <c r="AJ3115" s="4802"/>
    </row>
    <row r="3116" spans="1:36" ht="15.75">
      <c r="A3116" s="4226" t="s">
        <v>19</v>
      </c>
      <c r="B3116" s="4226"/>
      <c r="C3116" s="4226"/>
      <c r="D3116" s="4226"/>
      <c r="E3116" s="4226"/>
      <c r="F3116" s="4226"/>
      <c r="G3116" s="4226"/>
      <c r="H3116" s="4226"/>
      <c r="I3116" s="4226"/>
      <c r="J3116" s="4226"/>
      <c r="K3116" s="4226"/>
      <c r="L3116" s="4226"/>
      <c r="M3116" s="4226"/>
      <c r="N3116" s="4226"/>
      <c r="O3116" s="4226"/>
      <c r="P3116" s="4226"/>
      <c r="Q3116" s="4226"/>
      <c r="R3116" s="4226"/>
      <c r="S3116" s="4226"/>
      <c r="T3116" s="4226"/>
      <c r="U3116" s="4226"/>
      <c r="V3116" s="4226"/>
      <c r="W3116" s="4226"/>
      <c r="X3116" s="4226"/>
      <c r="Y3116" s="4226"/>
      <c r="Z3116" s="4226"/>
      <c r="AA3116" s="4226"/>
      <c r="AB3116" s="4226"/>
      <c r="AC3116" s="4226"/>
      <c r="AD3116" s="4226"/>
      <c r="AE3116" s="4226"/>
      <c r="AF3116" s="4226"/>
      <c r="AG3116" s="4226"/>
      <c r="AH3116" s="4226"/>
      <c r="AI3116" s="4226"/>
      <c r="AJ3116" s="1018"/>
    </row>
    <row r="3117" spans="1:36" ht="15.75">
      <c r="A3117" s="4774" t="s">
        <v>3000</v>
      </c>
      <c r="B3117" s="4774"/>
      <c r="C3117" s="4774"/>
      <c r="D3117" s="4774"/>
      <c r="E3117" s="4774"/>
      <c r="F3117" s="4774"/>
      <c r="G3117" s="4774"/>
      <c r="H3117" s="4774"/>
      <c r="I3117" s="4774"/>
      <c r="J3117" s="4774"/>
      <c r="K3117" s="4774"/>
      <c r="L3117" s="4774"/>
      <c r="M3117" s="4774"/>
      <c r="N3117" s="4774"/>
      <c r="O3117" s="4774"/>
      <c r="P3117" s="4774"/>
      <c r="Q3117" s="4774"/>
      <c r="R3117" s="4774"/>
      <c r="S3117" s="4774"/>
      <c r="T3117" s="4774"/>
      <c r="U3117" s="4774"/>
      <c r="V3117" s="4774"/>
      <c r="W3117" s="4774"/>
      <c r="X3117" s="4774"/>
      <c r="Y3117" s="4774"/>
      <c r="Z3117" s="4774"/>
      <c r="AA3117" s="4774"/>
      <c r="AB3117" s="4774"/>
      <c r="AC3117" s="4774"/>
      <c r="AD3117" s="4774"/>
      <c r="AE3117" s="4774"/>
      <c r="AF3117" s="4774"/>
      <c r="AG3117" s="4774"/>
      <c r="AH3117" s="4774"/>
      <c r="AI3117" s="4774"/>
      <c r="AJ3117" s="1018"/>
    </row>
    <row r="3118" spans="1:36" ht="15.75">
      <c r="A3118" s="1012">
        <v>1</v>
      </c>
      <c r="B3118" s="1022" t="s">
        <v>2422</v>
      </c>
      <c r="C3118" s="973" t="s">
        <v>177</v>
      </c>
      <c r="D3118" s="973">
        <v>7.5</v>
      </c>
      <c r="E3118" s="991">
        <v>1500</v>
      </c>
      <c r="F3118" s="991">
        <f>D3118*E3118</f>
        <v>11250</v>
      </c>
      <c r="G3118" s="991">
        <v>0</v>
      </c>
      <c r="H3118" s="991">
        <f>D3118*G3118</f>
        <v>0</v>
      </c>
      <c r="I3118" s="974">
        <v>44421</v>
      </c>
      <c r="J3118" s="1016">
        <v>45413</v>
      </c>
      <c r="K3118" s="1016"/>
      <c r="L3118" s="1023">
        <v>1043</v>
      </c>
      <c r="M3118" s="1016">
        <v>44413</v>
      </c>
      <c r="N3118" s="1007">
        <v>240</v>
      </c>
      <c r="O3118" s="1019">
        <v>240</v>
      </c>
      <c r="P3118" s="1019">
        <v>420</v>
      </c>
      <c r="Q3118" s="1019"/>
      <c r="R3118" s="1019"/>
      <c r="S3118" s="1019"/>
      <c r="T3118" s="1019"/>
      <c r="U3118" s="1019"/>
      <c r="V3118" s="1019"/>
      <c r="W3118" s="1019"/>
      <c r="X3118" s="1019"/>
      <c r="Y3118" s="1019"/>
      <c r="Z3118" s="1019"/>
      <c r="AA3118" s="1019"/>
      <c r="AB3118" s="1019"/>
      <c r="AC3118" s="1507">
        <f>E3118+G3118-N3118-O3118-AA3118-P3118-Q3118-R3118-S3118-T3118-U3118-V3118-W3118-X3118-Y3118</f>
        <v>600</v>
      </c>
      <c r="AD3118" s="1508">
        <f>D3118*AC3118</f>
        <v>4500</v>
      </c>
      <c r="AE3118" s="14">
        <f>(J3118-"01.04.2023")/30</f>
        <v>13.2</v>
      </c>
      <c r="AF3118" s="14">
        <f>(N3118+O3118+P3118+Q3118+R3118+S3118+T3118+U3118+V3118+W3118+X3118+Y3118)/3</f>
        <v>300</v>
      </c>
      <c r="AG3118" s="14">
        <f>AC3118/AF3118</f>
        <v>2</v>
      </c>
      <c r="AH3118" s="14">
        <f>AG3118-AE3118</f>
        <v>-11.2</v>
      </c>
      <c r="AI3118" s="14">
        <f>AC3118-(AE3118*AF3118)</f>
        <v>-3360</v>
      </c>
      <c r="AJ3118" s="1018"/>
    </row>
    <row r="3119" spans="1:36" ht="15.75">
      <c r="A3119" s="4226" t="s">
        <v>20</v>
      </c>
      <c r="B3119" s="4226"/>
      <c r="C3119" s="4226"/>
      <c r="D3119" s="4226"/>
      <c r="E3119" s="4226"/>
      <c r="F3119" s="4226"/>
      <c r="G3119" s="4226"/>
      <c r="H3119" s="4226"/>
      <c r="I3119" s="4226"/>
      <c r="J3119" s="4226"/>
      <c r="K3119" s="4226"/>
      <c r="L3119" s="4226"/>
      <c r="M3119" s="4226"/>
      <c r="N3119" s="4226"/>
      <c r="O3119" s="4226"/>
      <c r="P3119" s="4226"/>
      <c r="Q3119" s="4226"/>
      <c r="R3119" s="4226"/>
      <c r="S3119" s="4226"/>
      <c r="T3119" s="4226"/>
      <c r="U3119" s="4226"/>
      <c r="V3119" s="4226"/>
      <c r="W3119" s="4226"/>
      <c r="X3119" s="4226"/>
      <c r="Y3119" s="4226"/>
      <c r="Z3119" s="4226"/>
      <c r="AA3119" s="4226"/>
      <c r="AB3119" s="4226"/>
      <c r="AC3119" s="4226"/>
      <c r="AD3119" s="4226"/>
      <c r="AE3119" s="4226"/>
      <c r="AF3119" s="4226"/>
      <c r="AG3119" s="4226"/>
      <c r="AH3119" s="4226"/>
      <c r="AI3119" s="4226"/>
      <c r="AJ3119" s="1018"/>
    </row>
    <row r="3120" spans="1:36" ht="21.75" customHeight="1">
      <c r="A3120" s="4839" t="s">
        <v>2423</v>
      </c>
      <c r="B3120" s="4839"/>
      <c r="C3120" s="4839"/>
      <c r="D3120" s="4839"/>
      <c r="E3120" s="4839"/>
      <c r="F3120" s="4839"/>
      <c r="G3120" s="4839"/>
      <c r="H3120" s="4839"/>
      <c r="I3120" s="4839"/>
      <c r="J3120" s="4839"/>
      <c r="K3120" s="4839"/>
      <c r="L3120" s="4839"/>
      <c r="M3120" s="4839"/>
      <c r="N3120" s="4839"/>
      <c r="O3120" s="4839"/>
      <c r="P3120" s="4839"/>
      <c r="Q3120" s="4839"/>
      <c r="R3120" s="4839"/>
      <c r="S3120" s="4839"/>
      <c r="T3120" s="4839"/>
      <c r="U3120" s="4839"/>
      <c r="V3120" s="4839"/>
      <c r="W3120" s="4839"/>
      <c r="X3120" s="4839"/>
      <c r="Y3120" s="4839"/>
      <c r="Z3120" s="4839"/>
      <c r="AA3120" s="4839"/>
      <c r="AB3120" s="4839"/>
      <c r="AC3120" s="4839"/>
      <c r="AD3120" s="4839"/>
      <c r="AE3120" s="4839"/>
      <c r="AF3120" s="4839"/>
      <c r="AG3120" s="4839"/>
      <c r="AH3120" s="4839"/>
      <c r="AI3120" s="4839"/>
      <c r="AJ3120" s="1018"/>
    </row>
    <row r="3121" spans="1:36" ht="15.75">
      <c r="A3121" s="1474">
        <v>1</v>
      </c>
      <c r="B3121" s="1022" t="s">
        <v>2424</v>
      </c>
      <c r="C3121" s="973" t="s">
        <v>752</v>
      </c>
      <c r="D3121" s="973">
        <v>6.88</v>
      </c>
      <c r="E3121" s="991">
        <v>30750</v>
      </c>
      <c r="F3121" s="1027">
        <f>D3121*E3121</f>
        <v>211560</v>
      </c>
      <c r="G3121" s="1019">
        <v>0</v>
      </c>
      <c r="H3121" s="991">
        <f>D3121*G3121</f>
        <v>0</v>
      </c>
      <c r="I3121" s="974">
        <v>44540</v>
      </c>
      <c r="J3121" s="975">
        <v>45501</v>
      </c>
      <c r="K3121" s="975"/>
      <c r="L3121" s="994">
        <v>1154</v>
      </c>
      <c r="M3121" s="975">
        <v>44446</v>
      </c>
      <c r="N3121" s="1007">
        <v>250</v>
      </c>
      <c r="O3121" s="1019">
        <v>1250</v>
      </c>
      <c r="P3121" s="1019">
        <v>1250</v>
      </c>
      <c r="Q3121" s="1019"/>
      <c r="R3121" s="1019"/>
      <c r="S3121" s="1019"/>
      <c r="T3121" s="1019"/>
      <c r="U3121" s="1019"/>
      <c r="V3121" s="1019"/>
      <c r="W3121" s="1019"/>
      <c r="X3121" s="1019"/>
      <c r="Y3121" s="1019"/>
      <c r="Z3121" s="1019"/>
      <c r="AA3121" s="1019"/>
      <c r="AB3121" s="1019"/>
      <c r="AC3121" s="1507">
        <f>E3121+G3121-N3121-O3121-AA3121-P3121-Q3121-R3121-S3121-T3121-U3121-V3121-W3121-X3121-Y3121</f>
        <v>28000</v>
      </c>
      <c r="AD3121" s="1508">
        <f>D3121*AC3121</f>
        <v>192640</v>
      </c>
      <c r="AE3121" s="14">
        <f>(J3121-"01.04.2023")/30</f>
        <v>16.133333333333333</v>
      </c>
      <c r="AF3121" s="14">
        <f>(N3121+O3121+P3121+Q3121+R3121+S3121+T3121+U3121+V3121+W3121+X3121+Y3121)/3</f>
        <v>916.66666666666663</v>
      </c>
      <c r="AG3121" s="14">
        <f>AC3121/AF3121</f>
        <v>30.545454545454547</v>
      </c>
      <c r="AH3121" s="14">
        <f>AG3121-AE3121</f>
        <v>14.412121212121214</v>
      </c>
      <c r="AI3121" s="14">
        <f>AC3121-(AE3121*AF3121)</f>
        <v>13211.111111111111</v>
      </c>
      <c r="AJ3121" s="1018"/>
    </row>
    <row r="3122" spans="1:36" ht="15.75">
      <c r="A3122" s="4774" t="s">
        <v>2425</v>
      </c>
      <c r="B3122" s="4774"/>
      <c r="C3122" s="4774"/>
      <c r="D3122" s="4774"/>
      <c r="E3122" s="4774"/>
      <c r="F3122" s="4774"/>
      <c r="G3122" s="4774"/>
      <c r="H3122" s="4774"/>
      <c r="I3122" s="4774"/>
      <c r="J3122" s="4774"/>
      <c r="K3122" s="4774"/>
      <c r="L3122" s="4774"/>
      <c r="M3122" s="4774"/>
      <c r="N3122" s="4774"/>
      <c r="O3122" s="4774"/>
      <c r="P3122" s="4774"/>
      <c r="Q3122" s="4774"/>
      <c r="R3122" s="4774"/>
      <c r="S3122" s="4774"/>
      <c r="T3122" s="4774"/>
      <c r="U3122" s="4774"/>
      <c r="V3122" s="4774"/>
      <c r="W3122" s="4774"/>
      <c r="X3122" s="4774"/>
      <c r="Y3122" s="4774"/>
      <c r="Z3122" s="4774"/>
      <c r="AA3122" s="4774"/>
      <c r="AB3122" s="4774"/>
      <c r="AC3122" s="4774"/>
      <c r="AD3122" s="4774"/>
      <c r="AE3122" s="4774"/>
      <c r="AF3122" s="4774"/>
      <c r="AG3122" s="4774"/>
      <c r="AH3122" s="4774"/>
      <c r="AI3122" s="4774"/>
      <c r="AJ3122" s="1018"/>
    </row>
    <row r="3123" spans="1:36" ht="15.75">
      <c r="A3123" s="1474">
        <v>23</v>
      </c>
      <c r="B3123" s="1013" t="s">
        <v>2426</v>
      </c>
      <c r="C3123" s="973" t="s">
        <v>66</v>
      </c>
      <c r="D3123" s="973">
        <v>0</v>
      </c>
      <c r="E3123" s="969">
        <v>307</v>
      </c>
      <c r="F3123" s="991">
        <v>0</v>
      </c>
      <c r="G3123" s="1012">
        <v>0</v>
      </c>
      <c r="H3123" s="991">
        <v>0</v>
      </c>
      <c r="I3123" s="975">
        <v>44603</v>
      </c>
      <c r="J3123" s="975">
        <v>46204</v>
      </c>
      <c r="K3123" s="975"/>
      <c r="L3123" s="975" t="s">
        <v>216</v>
      </c>
      <c r="M3123" s="975" t="s">
        <v>216</v>
      </c>
      <c r="N3123" s="1007">
        <v>91</v>
      </c>
      <c r="O3123" s="969">
        <v>22</v>
      </c>
      <c r="P3123" s="1019">
        <v>17</v>
      </c>
      <c r="Q3123" s="1019"/>
      <c r="R3123" s="1019"/>
      <c r="S3123" s="1019"/>
      <c r="T3123" s="1019"/>
      <c r="U3123" s="1019"/>
      <c r="V3123" s="1019"/>
      <c r="W3123" s="1019"/>
      <c r="X3123" s="1019"/>
      <c r="Y3123" s="1019"/>
      <c r="Z3123" s="1019"/>
      <c r="AA3123" s="1019"/>
      <c r="AB3123" s="1019"/>
      <c r="AC3123" s="1507">
        <f>E3123+G3123-N3123-O3123-AA3123-P3123-Q3123-R3123-S3123-T3123-U3123-V3123-W3123-X3123-Y3123</f>
        <v>177</v>
      </c>
      <c r="AD3123" s="1508">
        <f>D3123*AC3123</f>
        <v>0</v>
      </c>
      <c r="AE3123" s="14">
        <f>(J3123-"01.04.2023")/30</f>
        <v>39.56666666666667</v>
      </c>
      <c r="AF3123" s="14">
        <f>(N3123+O3123+P3123+Q3123+R3123+S3123+T3123+U3123+V3123+W3123+X3123+Y3123)/3</f>
        <v>43.333333333333336</v>
      </c>
      <c r="AG3123" s="14">
        <f>AC3123/AF3123</f>
        <v>4.0846153846153843</v>
      </c>
      <c r="AH3123" s="14">
        <f>AG3123-AE3123</f>
        <v>-35.482051282051287</v>
      </c>
      <c r="AI3123" s="14">
        <f>AC3123-(AE3123*AF3123)</f>
        <v>-1537.5555555555559</v>
      </c>
      <c r="AJ3123" s="1018"/>
    </row>
    <row r="3124" spans="1:36" ht="15.75">
      <c r="A3124" s="1474">
        <v>24</v>
      </c>
      <c r="B3124" s="1013" t="s">
        <v>2427</v>
      </c>
      <c r="C3124" s="973" t="s">
        <v>66</v>
      </c>
      <c r="D3124" s="973">
        <v>0</v>
      </c>
      <c r="E3124" s="969">
        <v>3</v>
      </c>
      <c r="F3124" s="991">
        <v>0</v>
      </c>
      <c r="G3124" s="1012">
        <v>0</v>
      </c>
      <c r="H3124" s="991">
        <v>0</v>
      </c>
      <c r="I3124" s="975">
        <v>44603</v>
      </c>
      <c r="J3124" s="975">
        <v>45531</v>
      </c>
      <c r="K3124" s="975"/>
      <c r="L3124" s="975" t="s">
        <v>216</v>
      </c>
      <c r="M3124" s="975" t="s">
        <v>216</v>
      </c>
      <c r="N3124" s="1007">
        <v>1</v>
      </c>
      <c r="O3124" s="969"/>
      <c r="P3124" s="1019"/>
      <c r="Q3124" s="1019"/>
      <c r="R3124" s="1019"/>
      <c r="S3124" s="1019"/>
      <c r="T3124" s="1019"/>
      <c r="U3124" s="1019"/>
      <c r="V3124" s="1019"/>
      <c r="W3124" s="1019"/>
      <c r="X3124" s="1019"/>
      <c r="Y3124" s="1019"/>
      <c r="Z3124" s="1019"/>
      <c r="AA3124" s="1019"/>
      <c r="AB3124" s="1019"/>
      <c r="AC3124" s="1507">
        <f>E3124+G3124-N3124-O3124-AA3124-P3124-Q3124-R3124-S3124-T3124-U3124-V3124-W3124-X3124-Y3124</f>
        <v>2</v>
      </c>
      <c r="AD3124" s="1508">
        <f>D3124*AC3124</f>
        <v>0</v>
      </c>
      <c r="AE3124" s="14">
        <f>(J3124-"01.04.2023")/30</f>
        <v>17.133333333333333</v>
      </c>
      <c r="AF3124" s="14">
        <f>(N3124+O3124+P3124+Q3124+R3124+S3124+T3124+U3124+V3124+W3124+X3124+Y3124)/3</f>
        <v>0.33333333333333331</v>
      </c>
      <c r="AG3124" s="14">
        <f>AC3124/AF3124</f>
        <v>6</v>
      </c>
      <c r="AH3124" s="14">
        <f>AG3124-AE3124</f>
        <v>-11.133333333333333</v>
      </c>
      <c r="AI3124" s="14">
        <f>AC3124-(AE3124*AF3124)</f>
        <v>-3.7111111111111104</v>
      </c>
      <c r="AJ3124" s="1018"/>
    </row>
    <row r="3125" spans="1:36" ht="15.75">
      <c r="A3125" s="4774" t="s">
        <v>2421</v>
      </c>
      <c r="B3125" s="4774"/>
      <c r="C3125" s="4774"/>
      <c r="D3125" s="4774"/>
      <c r="E3125" s="4774"/>
      <c r="F3125" s="4774"/>
      <c r="G3125" s="4774"/>
      <c r="H3125" s="4774"/>
      <c r="I3125" s="4774"/>
      <c r="J3125" s="4774"/>
      <c r="K3125" s="4774"/>
      <c r="L3125" s="4774"/>
      <c r="M3125" s="4774"/>
      <c r="N3125" s="4774"/>
      <c r="O3125" s="4774"/>
      <c r="P3125" s="4774"/>
      <c r="Q3125" s="4774"/>
      <c r="R3125" s="4774"/>
      <c r="S3125" s="4774"/>
      <c r="T3125" s="4774"/>
      <c r="U3125" s="4774"/>
      <c r="V3125" s="4774"/>
      <c r="W3125" s="4774"/>
      <c r="X3125" s="4774"/>
      <c r="Y3125" s="4774"/>
      <c r="Z3125" s="4774"/>
      <c r="AA3125" s="4774"/>
      <c r="AB3125" s="4774"/>
      <c r="AC3125" s="4774"/>
      <c r="AD3125" s="4774"/>
      <c r="AE3125" s="4774"/>
      <c r="AF3125" s="4774"/>
      <c r="AG3125" s="4774"/>
      <c r="AH3125" s="4774"/>
      <c r="AI3125" s="4774"/>
      <c r="AJ3125" s="1018"/>
    </row>
    <row r="3126" spans="1:36" ht="15.75">
      <c r="A3126" s="1474">
        <v>26</v>
      </c>
      <c r="B3126" s="1028" t="s">
        <v>2428</v>
      </c>
      <c r="C3126" s="973" t="s">
        <v>64</v>
      </c>
      <c r="D3126" s="973">
        <v>227.48</v>
      </c>
      <c r="E3126" s="969">
        <v>1478</v>
      </c>
      <c r="F3126" s="991">
        <f>D3126*E3126</f>
        <v>336215.44</v>
      </c>
      <c r="G3126" s="980">
        <v>0</v>
      </c>
      <c r="H3126" s="991">
        <f>D3126*G3126</f>
        <v>0</v>
      </c>
      <c r="I3126" s="975">
        <v>44595</v>
      </c>
      <c r="J3126" s="975">
        <v>45181</v>
      </c>
      <c r="K3126" s="975"/>
      <c r="L3126" s="975" t="s">
        <v>216</v>
      </c>
      <c r="M3126" s="975" t="s">
        <v>216</v>
      </c>
      <c r="N3126" s="1007">
        <v>9</v>
      </c>
      <c r="O3126" s="969">
        <v>19</v>
      </c>
      <c r="P3126" s="1019">
        <v>3</v>
      </c>
      <c r="Q3126" s="1019"/>
      <c r="R3126" s="1019"/>
      <c r="S3126" s="1019"/>
      <c r="T3126" s="1019"/>
      <c r="U3126" s="1019"/>
      <c r="V3126" s="1019"/>
      <c r="W3126" s="1019"/>
      <c r="X3126" s="1019"/>
      <c r="Y3126" s="1019"/>
      <c r="Z3126" s="1019"/>
      <c r="AA3126" s="1019"/>
      <c r="AB3126" s="1019"/>
      <c r="AC3126" s="1507">
        <f>E3126+G3126-N3126-O3126-AA3126-P3126-Q3126-R3126-S3126-T3126-U3126-V3126-W3126-X3126-Y3126</f>
        <v>1447</v>
      </c>
      <c r="AD3126" s="1508">
        <f>D3126*AC3126</f>
        <v>329163.56</v>
      </c>
      <c r="AE3126" s="14">
        <f>(J3126-"01.04.2023")/30</f>
        <v>5.4666666666666668</v>
      </c>
      <c r="AF3126" s="14">
        <f>(N3126+O3126+P3126+Q3126+R3126+S3126+T3126+U3126+V3126+W3126+X3126+Y3126)/3</f>
        <v>10.333333333333334</v>
      </c>
      <c r="AG3126" s="14">
        <f>AC3126/AF3126</f>
        <v>140.03225806451613</v>
      </c>
      <c r="AH3126" s="14">
        <f>AG3126-AE3126</f>
        <v>134.56559139784946</v>
      </c>
      <c r="AI3126" s="14">
        <f>AC3126-(AE3126*AF3126)</f>
        <v>1390.5111111111112</v>
      </c>
      <c r="AJ3126" s="1018"/>
    </row>
    <row r="3127" spans="1:36" ht="31.5">
      <c r="A3127" s="1474">
        <v>27</v>
      </c>
      <c r="B3127" s="1013" t="s">
        <v>2429</v>
      </c>
      <c r="C3127" s="973" t="s">
        <v>66</v>
      </c>
      <c r="D3127" s="973">
        <v>12.30677</v>
      </c>
      <c r="E3127" s="969">
        <v>15</v>
      </c>
      <c r="F3127" s="991">
        <f>D3127*E3127</f>
        <v>184.60155</v>
      </c>
      <c r="G3127" s="980">
        <v>0</v>
      </c>
      <c r="H3127" s="991">
        <f>D3127*G3127</f>
        <v>0</v>
      </c>
      <c r="I3127" s="975">
        <v>44595</v>
      </c>
      <c r="J3127" s="975">
        <v>53206</v>
      </c>
      <c r="K3127" s="975"/>
      <c r="L3127" s="975" t="s">
        <v>216</v>
      </c>
      <c r="M3127" s="975" t="s">
        <v>216</v>
      </c>
      <c r="N3127" s="1007"/>
      <c r="O3127" s="969"/>
      <c r="P3127" s="1019"/>
      <c r="Q3127" s="1019"/>
      <c r="R3127" s="1019"/>
      <c r="S3127" s="1019"/>
      <c r="T3127" s="1019"/>
      <c r="U3127" s="1019"/>
      <c r="V3127" s="1019"/>
      <c r="W3127" s="1019"/>
      <c r="X3127" s="1019"/>
      <c r="Y3127" s="1019"/>
      <c r="Z3127" s="1019"/>
      <c r="AA3127" s="1019"/>
      <c r="AB3127" s="1019"/>
      <c r="AC3127" s="1507">
        <f>E3127+G3127-N3127-O3127-AA3127-P3127-Q3127-R3127-S3127-T3127-U3127-V3127-W3127-X3127-Y3127</f>
        <v>15</v>
      </c>
      <c r="AD3127" s="1508">
        <f>D3127*AC3127</f>
        <v>184.60155</v>
      </c>
      <c r="AE3127" s="14">
        <f>(J3127-"01.04.2023")/30</f>
        <v>272.96666666666664</v>
      </c>
      <c r="AF3127" s="14">
        <f>(N3127+O3127+P3127+Q3127+R3127+S3127+T3127+U3127+V3127+W3127+X3127+Y3127)/3</f>
        <v>0</v>
      </c>
      <c r="AG3127" s="14" t="e">
        <f>AC3127/AF3127</f>
        <v>#DIV/0!</v>
      </c>
      <c r="AH3127" s="14" t="e">
        <f>AG3127-AE3127</f>
        <v>#DIV/0!</v>
      </c>
      <c r="AI3127" s="14">
        <f>AC3127-(AE3127*AF3127)</f>
        <v>15</v>
      </c>
      <c r="AJ3127" s="1018"/>
    </row>
    <row r="3128" spans="1:36" ht="15.75">
      <c r="A3128" s="1474">
        <v>28</v>
      </c>
      <c r="B3128" s="1013" t="s">
        <v>2430</v>
      </c>
      <c r="C3128" s="973" t="s">
        <v>66</v>
      </c>
      <c r="D3128" s="973">
        <v>1.2312099999999999</v>
      </c>
      <c r="E3128" s="969">
        <v>1478</v>
      </c>
      <c r="F3128" s="991">
        <f>D3128*E3128</f>
        <v>1819.7283799999998</v>
      </c>
      <c r="G3128" s="980">
        <v>0</v>
      </c>
      <c r="H3128" s="991">
        <f>D3128*G3128</f>
        <v>0</v>
      </c>
      <c r="I3128" s="975">
        <v>44595</v>
      </c>
      <c r="J3128" s="975">
        <v>45838</v>
      </c>
      <c r="K3128" s="975"/>
      <c r="L3128" s="975" t="s">
        <v>216</v>
      </c>
      <c r="M3128" s="975" t="s">
        <v>216</v>
      </c>
      <c r="N3128" s="1007">
        <v>9</v>
      </c>
      <c r="O3128" s="969">
        <v>19</v>
      </c>
      <c r="P3128" s="1019">
        <v>3</v>
      </c>
      <c r="Q3128" s="1019"/>
      <c r="R3128" s="1019"/>
      <c r="S3128" s="1019"/>
      <c r="T3128" s="1019"/>
      <c r="U3128" s="1019"/>
      <c r="V3128" s="1019"/>
      <c r="W3128" s="1019"/>
      <c r="X3128" s="1019"/>
      <c r="Y3128" s="1019"/>
      <c r="Z3128" s="1019"/>
      <c r="AA3128" s="1019"/>
      <c r="AB3128" s="1019"/>
      <c r="AC3128" s="1507">
        <f>E3128+G3128-N3128-O3128-AA3128-P3128-Q3128-R3128-S3128-T3128-U3128-V3128-W3128-X3128-Y3128</f>
        <v>1447</v>
      </c>
      <c r="AD3128" s="1508">
        <f>D3128*AC3128</f>
        <v>1781.5608699999998</v>
      </c>
      <c r="AE3128" s="14">
        <f>(J3128-"01.04.2023")/30</f>
        <v>27.366666666666667</v>
      </c>
      <c r="AF3128" s="14">
        <f>(N3128+O3128+P3128+Q3128+R3128+S3128+T3128+U3128+V3128+W3128+X3128+Y3128)/3</f>
        <v>10.333333333333334</v>
      </c>
      <c r="AG3128" s="14">
        <f>AC3128/AF3128</f>
        <v>140.03225806451613</v>
      </c>
      <c r="AH3128" s="14">
        <f>AG3128-AE3128</f>
        <v>112.66559139784945</v>
      </c>
      <c r="AI3128" s="14">
        <f>AC3128-(AE3128*AF3128)</f>
        <v>1164.2111111111112</v>
      </c>
      <c r="AJ3128" s="1018"/>
    </row>
    <row r="3129" spans="1:36" ht="15.75">
      <c r="A3129" s="4800" t="s">
        <v>2421</v>
      </c>
      <c r="B3129" s="4800"/>
      <c r="C3129" s="4800"/>
      <c r="D3129" s="4800"/>
      <c r="E3129" s="4800"/>
      <c r="F3129" s="4800"/>
      <c r="G3129" s="4800"/>
      <c r="H3129" s="4800"/>
      <c r="I3129" s="4800"/>
      <c r="J3129" s="4800"/>
      <c r="K3129" s="4800"/>
      <c r="L3129" s="4800"/>
      <c r="M3129" s="4800"/>
      <c r="N3129" s="4800"/>
      <c r="O3129" s="4800"/>
      <c r="P3129" s="4800"/>
      <c r="Q3129" s="4800"/>
      <c r="R3129" s="4800"/>
      <c r="S3129" s="4800"/>
      <c r="T3129" s="4800"/>
      <c r="U3129" s="4800"/>
      <c r="V3129" s="4800"/>
      <c r="W3129" s="4800"/>
      <c r="X3129" s="4800"/>
      <c r="Y3129" s="4800"/>
      <c r="Z3129" s="4800"/>
      <c r="AA3129" s="4800"/>
      <c r="AB3129" s="4800"/>
      <c r="AC3129" s="4800"/>
      <c r="AD3129" s="4800"/>
      <c r="AE3129" s="4800"/>
      <c r="AF3129" s="4800"/>
      <c r="AG3129" s="4800"/>
      <c r="AH3129" s="4800"/>
      <c r="AI3129" s="4800"/>
      <c r="AJ3129" s="1018"/>
    </row>
    <row r="3130" spans="1:36" ht="15.75">
      <c r="A3130" s="1474">
        <v>1</v>
      </c>
      <c r="B3130" s="1013" t="s">
        <v>2431</v>
      </c>
      <c r="C3130" s="973" t="s">
        <v>66</v>
      </c>
      <c r="D3130" s="973">
        <v>10.459778099999999</v>
      </c>
      <c r="E3130" s="969">
        <v>1830</v>
      </c>
      <c r="F3130" s="991">
        <f>D3130*E3130</f>
        <v>19141.393923</v>
      </c>
      <c r="G3130" s="1012">
        <v>0</v>
      </c>
      <c r="H3130" s="991">
        <f>D3130*G3130</f>
        <v>0</v>
      </c>
      <c r="I3130" s="975">
        <v>44600</v>
      </c>
      <c r="J3130" s="975">
        <v>51136</v>
      </c>
      <c r="K3130" s="975"/>
      <c r="L3130" s="994">
        <v>61</v>
      </c>
      <c r="M3130" s="975">
        <v>44594</v>
      </c>
      <c r="N3130" s="1007">
        <v>259</v>
      </c>
      <c r="O3130" s="969">
        <v>71</v>
      </c>
      <c r="P3130" s="1026">
        <v>150</v>
      </c>
      <c r="Q3130" s="1026"/>
      <c r="R3130" s="1026"/>
      <c r="S3130" s="1026"/>
      <c r="T3130" s="1026"/>
      <c r="U3130" s="1026"/>
      <c r="V3130" s="1026"/>
      <c r="W3130" s="1026"/>
      <c r="X3130" s="1026"/>
      <c r="Y3130" s="1026"/>
      <c r="Z3130" s="1026"/>
      <c r="AA3130" s="1026"/>
      <c r="AB3130" s="1026"/>
      <c r="AC3130" s="1507">
        <f>E3130+G3130-N3130-O3130-AA3130-P3130-Q3130-R3130-S3130-T3130-U3130-V3130-W3130-X3130-Y3130</f>
        <v>1350</v>
      </c>
      <c r="AD3130" s="1508">
        <f>D3130*AC3130</f>
        <v>14120.700434999999</v>
      </c>
      <c r="AE3130" s="14">
        <f>(J3130-"01.04.2023")/30</f>
        <v>203.96666666666667</v>
      </c>
      <c r="AF3130" s="14">
        <f>(N3130+O3130+P3130+Q3130+R3130+S3130+T3130+U3130+V3130+W3130+X3130+Y3130)/3</f>
        <v>160</v>
      </c>
      <c r="AG3130" s="14">
        <f>AC3130/AF3130</f>
        <v>8.4375</v>
      </c>
      <c r="AH3130" s="14">
        <f>AG3130-AE3130</f>
        <v>-195.52916666666667</v>
      </c>
      <c r="AI3130" s="14">
        <f>AC3130-(AE3130*AF3130)</f>
        <v>-31284.666666666668</v>
      </c>
      <c r="AJ3130" s="1018"/>
    </row>
    <row r="3131" spans="1:36" ht="15.75">
      <c r="A3131" s="1474">
        <v>2</v>
      </c>
      <c r="B3131" s="1013" t="s">
        <v>2432</v>
      </c>
      <c r="C3131" s="973" t="s">
        <v>66</v>
      </c>
      <c r="D3131" s="973">
        <v>82.577280000000002</v>
      </c>
      <c r="E3131" s="969">
        <v>500</v>
      </c>
      <c r="F3131" s="991">
        <f>D3131*E3131</f>
        <v>41288.639999999999</v>
      </c>
      <c r="G3131" s="1012">
        <v>0</v>
      </c>
      <c r="H3131" s="991">
        <f>D3131*G3131</f>
        <v>0</v>
      </c>
      <c r="I3131" s="975">
        <v>44600</v>
      </c>
      <c r="J3131" s="975">
        <v>51136</v>
      </c>
      <c r="K3131" s="975"/>
      <c r="L3131" s="994">
        <v>62</v>
      </c>
      <c r="M3131" s="975">
        <v>44595</v>
      </c>
      <c r="N3131" s="1007"/>
      <c r="O3131" s="969"/>
      <c r="P3131" s="1026"/>
      <c r="Q3131" s="1026"/>
      <c r="R3131" s="1026"/>
      <c r="S3131" s="1026"/>
      <c r="T3131" s="1026"/>
      <c r="U3131" s="1026"/>
      <c r="V3131" s="1026"/>
      <c r="W3131" s="1026"/>
      <c r="X3131" s="1026"/>
      <c r="Y3131" s="1026"/>
      <c r="Z3131" s="1026"/>
      <c r="AA3131" s="1026"/>
      <c r="AB3131" s="1026"/>
      <c r="AC3131" s="1507">
        <f>E3131+G3131-N3131-O3131-AA3131-P3131-Q3131-R3131-S3131-T3131-U3131-V3131-W3131-X3131-Y3131</f>
        <v>500</v>
      </c>
      <c r="AD3131" s="1508">
        <f>D3131*AC3131</f>
        <v>41288.639999999999</v>
      </c>
      <c r="AE3131" s="14">
        <f>(J3131-"01.04.2023")/30</f>
        <v>203.96666666666667</v>
      </c>
      <c r="AF3131" s="14">
        <f>(N3131+O3131+P3131+Q3131+R3131+S3131+T3131+U3131+V3131+W3131+X3131+Y3131)/3</f>
        <v>0</v>
      </c>
      <c r="AG3131" s="14" t="e">
        <f>AC3131/AF3131</f>
        <v>#DIV/0!</v>
      </c>
      <c r="AH3131" s="14" t="e">
        <f>AG3131-AE3131</f>
        <v>#DIV/0!</v>
      </c>
      <c r="AI3131" s="14">
        <f>AC3131-(AE3131*AF3131)</f>
        <v>500</v>
      </c>
      <c r="AJ3131" s="1018"/>
    </row>
    <row r="3132" spans="1:36" ht="15.75">
      <c r="A3132" s="1474">
        <v>3</v>
      </c>
      <c r="B3132" s="1013" t="s">
        <v>2433</v>
      </c>
      <c r="C3132" s="973" t="s">
        <v>66</v>
      </c>
      <c r="D3132" s="973">
        <v>81.809479999999994</v>
      </c>
      <c r="E3132" s="969">
        <v>1500</v>
      </c>
      <c r="F3132" s="991">
        <f>D3132*E3132</f>
        <v>122714.21999999999</v>
      </c>
      <c r="G3132" s="1012">
        <v>0</v>
      </c>
      <c r="H3132" s="991">
        <f>D3132*G3132</f>
        <v>0</v>
      </c>
      <c r="I3132" s="975">
        <v>44600</v>
      </c>
      <c r="J3132" s="975">
        <v>51136</v>
      </c>
      <c r="K3132" s="975"/>
      <c r="L3132" s="994">
        <v>63</v>
      </c>
      <c r="M3132" s="975">
        <v>44596</v>
      </c>
      <c r="N3132" s="1007"/>
      <c r="O3132" s="969"/>
      <c r="P3132" s="1026"/>
      <c r="Q3132" s="1026"/>
      <c r="R3132" s="1026"/>
      <c r="S3132" s="1026"/>
      <c r="T3132" s="1026"/>
      <c r="U3132" s="1026"/>
      <c r="V3132" s="1026"/>
      <c r="W3132" s="1026"/>
      <c r="X3132" s="1026"/>
      <c r="Y3132" s="1026"/>
      <c r="Z3132" s="1026"/>
      <c r="AA3132" s="1026"/>
      <c r="AB3132" s="1026"/>
      <c r="AC3132" s="1507">
        <f>E3132+G3132-N3132-O3132-AA3132-P3132-Q3132-R3132-S3132-T3132-U3132-V3132-W3132-X3132-Y3132</f>
        <v>1500</v>
      </c>
      <c r="AD3132" s="1508">
        <f>D3132*AC3132</f>
        <v>122714.21999999999</v>
      </c>
      <c r="AE3132" s="14">
        <f>(J3132-"01.04.2023")/30</f>
        <v>203.96666666666667</v>
      </c>
      <c r="AF3132" s="14">
        <f>(N3132+O3132+P3132+Q3132+R3132+S3132+T3132+U3132+V3132+W3132+X3132+Y3132)/3</f>
        <v>0</v>
      </c>
      <c r="AG3132" s="14" t="e">
        <f>AC3132/AF3132</f>
        <v>#DIV/0!</v>
      </c>
      <c r="AH3132" s="14" t="e">
        <f>AG3132-AE3132</f>
        <v>#DIV/0!</v>
      </c>
      <c r="AI3132" s="14">
        <f>AC3132-(AE3132*AF3132)</f>
        <v>1500</v>
      </c>
      <c r="AJ3132" s="1018"/>
    </row>
    <row r="3133" spans="1:36" ht="15.75">
      <c r="A3133" s="4800" t="s">
        <v>2421</v>
      </c>
      <c r="B3133" s="4800"/>
      <c r="C3133" s="4800"/>
      <c r="D3133" s="4800"/>
      <c r="E3133" s="4800"/>
      <c r="F3133" s="4800"/>
      <c r="G3133" s="4800"/>
      <c r="H3133" s="4800"/>
      <c r="I3133" s="4800"/>
      <c r="J3133" s="4800"/>
      <c r="K3133" s="4800"/>
      <c r="L3133" s="4800"/>
      <c r="M3133" s="4800"/>
      <c r="N3133" s="4800"/>
      <c r="O3133" s="4800"/>
      <c r="P3133" s="4800"/>
      <c r="Q3133" s="4800"/>
      <c r="R3133" s="4800"/>
      <c r="S3133" s="4800"/>
      <c r="T3133" s="4800"/>
      <c r="U3133" s="4800"/>
      <c r="V3133" s="4800"/>
      <c r="W3133" s="4800"/>
      <c r="X3133" s="4800"/>
      <c r="Y3133" s="4800"/>
      <c r="Z3133" s="4800"/>
      <c r="AA3133" s="4800"/>
      <c r="AB3133" s="4800"/>
      <c r="AC3133" s="4800"/>
      <c r="AD3133" s="4800"/>
      <c r="AE3133" s="4800"/>
      <c r="AF3133" s="4800"/>
      <c r="AG3133" s="4800"/>
      <c r="AH3133" s="4800"/>
      <c r="AI3133" s="4800"/>
      <c r="AJ3133" s="1018"/>
    </row>
    <row r="3134" spans="1:36" ht="15.75">
      <c r="A3134" s="1474">
        <v>1</v>
      </c>
      <c r="B3134" s="1022" t="s">
        <v>2434</v>
      </c>
      <c r="C3134" s="973" t="s">
        <v>66</v>
      </c>
      <c r="D3134" s="973">
        <v>1017.03</v>
      </c>
      <c r="E3134" s="991">
        <v>2</v>
      </c>
      <c r="F3134" s="991">
        <f>D3134*E3134</f>
        <v>2034.06</v>
      </c>
      <c r="G3134" s="1012">
        <v>0</v>
      </c>
      <c r="H3134" s="991">
        <f>D3134*G3134</f>
        <v>0</v>
      </c>
      <c r="I3134" s="974">
        <v>44494</v>
      </c>
      <c r="J3134" s="975">
        <v>51136</v>
      </c>
      <c r="K3134" s="975"/>
      <c r="L3134" s="975" t="s">
        <v>216</v>
      </c>
      <c r="M3134" s="975" t="s">
        <v>216</v>
      </c>
      <c r="N3134" s="1020"/>
      <c r="O3134" s="1021"/>
      <c r="P3134" s="1021"/>
      <c r="Q3134" s="1021"/>
      <c r="R3134" s="1021"/>
      <c r="S3134" s="1021"/>
      <c r="T3134" s="1021"/>
      <c r="U3134" s="1021"/>
      <c r="V3134" s="1021"/>
      <c r="W3134" s="1021"/>
      <c r="X3134" s="1021"/>
      <c r="Y3134" s="1021"/>
      <c r="Z3134" s="1021"/>
      <c r="AA3134" s="1021"/>
      <c r="AB3134" s="1021"/>
      <c r="AC3134" s="1507">
        <f>E3134+G3134-N3134-O3134-AA3134-P3134-Q3134-R3134-S3134-T3134-U3134-V3134-W3134-X3134-Y3134</f>
        <v>2</v>
      </c>
      <c r="AD3134" s="1508">
        <f>D3134*AC3134</f>
        <v>2034.06</v>
      </c>
      <c r="AE3134" s="14">
        <f>(J3134-"01.04.2023")/30</f>
        <v>203.96666666666667</v>
      </c>
      <c r="AF3134" s="14">
        <f>(N3134+O3134+P3134+Q3134+R3134+S3134+T3134+U3134+V3134+W3134+X3134+Y3134)/3</f>
        <v>0</v>
      </c>
      <c r="AG3134" s="14" t="e">
        <f>AC3134/AF3134</f>
        <v>#DIV/0!</v>
      </c>
      <c r="AH3134" s="14" t="e">
        <f>AG3134-AE3134</f>
        <v>#DIV/0!</v>
      </c>
      <c r="AI3134" s="14">
        <f>AC3134-(AE3134*AF3134)</f>
        <v>2</v>
      </c>
      <c r="AJ3134" s="1018"/>
    </row>
    <row r="3135" spans="1:36" ht="15.75">
      <c r="A3135" s="4774" t="s">
        <v>2435</v>
      </c>
      <c r="B3135" s="4774"/>
      <c r="C3135" s="4774"/>
      <c r="D3135" s="4774"/>
      <c r="E3135" s="4774"/>
      <c r="F3135" s="4774"/>
      <c r="G3135" s="4774"/>
      <c r="H3135" s="4774"/>
      <c r="I3135" s="4774"/>
      <c r="J3135" s="4774"/>
      <c r="K3135" s="4774"/>
      <c r="L3135" s="4774"/>
      <c r="M3135" s="4774"/>
      <c r="N3135" s="4774"/>
      <c r="O3135" s="4774"/>
      <c r="P3135" s="4774"/>
      <c r="Q3135" s="4774"/>
      <c r="R3135" s="4774"/>
      <c r="S3135" s="4774"/>
      <c r="T3135" s="4774"/>
      <c r="U3135" s="4774"/>
      <c r="V3135" s="4774"/>
      <c r="W3135" s="4774"/>
      <c r="X3135" s="4774"/>
      <c r="Y3135" s="4774"/>
      <c r="Z3135" s="4774"/>
      <c r="AA3135" s="4774"/>
      <c r="AB3135" s="4774"/>
      <c r="AC3135" s="4774"/>
      <c r="AD3135" s="4774"/>
      <c r="AE3135" s="4774"/>
      <c r="AF3135" s="4774"/>
      <c r="AG3135" s="4774"/>
      <c r="AH3135" s="4774"/>
      <c r="AI3135" s="4774"/>
      <c r="AJ3135" s="1018"/>
    </row>
    <row r="3136" spans="1:36" ht="15.75">
      <c r="A3136" s="1012">
        <v>1</v>
      </c>
      <c r="B3136" s="1031" t="s">
        <v>2436</v>
      </c>
      <c r="C3136" s="1019" t="s">
        <v>86</v>
      </c>
      <c r="D3136" s="1019">
        <v>2188.86</v>
      </c>
      <c r="E3136" s="1019">
        <v>64.52</v>
      </c>
      <c r="F3136" s="991">
        <f>D3136*E3136</f>
        <v>141225.24720000001</v>
      </c>
      <c r="G3136" s="1019">
        <v>0</v>
      </c>
      <c r="H3136" s="991">
        <f>D3136*G3136</f>
        <v>0</v>
      </c>
      <c r="I3136" s="1032">
        <v>44585</v>
      </c>
      <c r="J3136" s="1032">
        <v>45225</v>
      </c>
      <c r="K3136" s="1032"/>
      <c r="L3136" s="1033">
        <v>53</v>
      </c>
      <c r="M3136" s="1032">
        <v>44587</v>
      </c>
      <c r="N3136" s="1019">
        <v>3.36</v>
      </c>
      <c r="O3136" s="1019">
        <v>3.96</v>
      </c>
      <c r="P3136" s="1019">
        <v>12.72</v>
      </c>
      <c r="Q3136" s="1019"/>
      <c r="R3136" s="1019"/>
      <c r="S3136" s="1019"/>
      <c r="T3136" s="1019"/>
      <c r="U3136" s="1019"/>
      <c r="V3136" s="1019"/>
      <c r="W3136" s="1025"/>
      <c r="X3136" s="1029"/>
      <c r="Y3136" s="1019"/>
      <c r="Z3136" s="1019"/>
      <c r="AA3136" s="1019"/>
      <c r="AB3136" s="1019"/>
      <c r="AC3136" s="1507">
        <f>E3136+G3136-N3136-O3136-AA3136-P3136-Q3136-R3136-S3136-T3136-U3136-V3136-W3136-X3136-Y3136</f>
        <v>44.48</v>
      </c>
      <c r="AD3136" s="1508">
        <f>D3136*AC3136</f>
        <v>97360.492799999993</v>
      </c>
      <c r="AE3136" s="14">
        <f>(J3136-"01.04.2023")/30</f>
        <v>6.9333333333333336</v>
      </c>
      <c r="AF3136" s="14">
        <f>(N3136+O3136+P3136+Q3136+R3136+S3136+T3136+U3136+V3136+W3136+X3136+Y3136)/3</f>
        <v>6.68</v>
      </c>
      <c r="AG3136" s="14">
        <f>AC3136/AF3136</f>
        <v>6.658682634730539</v>
      </c>
      <c r="AH3136" s="14">
        <f>AG3136-AE3136</f>
        <v>-0.27465069860279456</v>
      </c>
      <c r="AI3136" s="14">
        <f>AC3136-(AE3136*AF3136)</f>
        <v>-1.8346666666666707</v>
      </c>
      <c r="AJ3136" s="1018"/>
    </row>
    <row r="3137" spans="1:36" ht="15.75">
      <c r="A3137" s="4799" t="s">
        <v>2423</v>
      </c>
      <c r="B3137" s="4799"/>
      <c r="C3137" s="4799"/>
      <c r="D3137" s="4799"/>
      <c r="E3137" s="4799"/>
      <c r="F3137" s="4799"/>
      <c r="G3137" s="4799"/>
      <c r="H3137" s="4799"/>
      <c r="I3137" s="4799"/>
      <c r="J3137" s="4799"/>
      <c r="K3137" s="4799"/>
      <c r="L3137" s="4799"/>
      <c r="M3137" s="4799"/>
      <c r="N3137" s="4799"/>
      <c r="O3137" s="4799"/>
      <c r="P3137" s="4799"/>
      <c r="Q3137" s="4799"/>
      <c r="R3137" s="4799"/>
      <c r="S3137" s="4799"/>
      <c r="T3137" s="4799"/>
      <c r="U3137" s="4799"/>
      <c r="V3137" s="4799"/>
      <c r="W3137" s="4799"/>
      <c r="X3137" s="4799"/>
      <c r="Y3137" s="4799"/>
      <c r="Z3137" s="4799"/>
      <c r="AA3137" s="4799"/>
      <c r="AB3137" s="4799"/>
      <c r="AC3137" s="4799"/>
      <c r="AD3137" s="4799"/>
      <c r="AE3137" s="4799"/>
      <c r="AF3137" s="4799"/>
      <c r="AG3137" s="4799"/>
      <c r="AH3137" s="4799"/>
      <c r="AI3137" s="4799"/>
      <c r="AJ3137" s="1018"/>
    </row>
    <row r="3138" spans="1:36" ht="15.75">
      <c r="A3138" s="1475">
        <v>5</v>
      </c>
      <c r="B3138" s="999" t="s">
        <v>2438</v>
      </c>
      <c r="C3138" s="980" t="s">
        <v>173</v>
      </c>
      <c r="D3138" s="980">
        <v>44.48</v>
      </c>
      <c r="E3138" s="980">
        <v>2</v>
      </c>
      <c r="F3138" s="991">
        <f t="shared" ref="F3138:F3140" si="1086">D3138*E3138</f>
        <v>88.96</v>
      </c>
      <c r="G3138" s="980">
        <v>0</v>
      </c>
      <c r="H3138" s="991">
        <f t="shared" ref="H3138:H3140" si="1087">D3138*G3138</f>
        <v>0</v>
      </c>
      <c r="I3138" s="975">
        <v>44748</v>
      </c>
      <c r="J3138" s="975">
        <v>45412</v>
      </c>
      <c r="K3138" s="975"/>
      <c r="L3138" s="994" t="s">
        <v>1302</v>
      </c>
      <c r="M3138" s="975">
        <v>44670</v>
      </c>
      <c r="N3138" s="980"/>
      <c r="O3138" s="980"/>
      <c r="P3138" s="980"/>
      <c r="Q3138" s="980"/>
      <c r="R3138" s="980"/>
      <c r="S3138" s="980"/>
      <c r="T3138" s="980"/>
      <c r="U3138" s="980"/>
      <c r="V3138" s="980"/>
      <c r="W3138" s="980"/>
      <c r="X3138" s="980"/>
      <c r="Y3138" s="980"/>
      <c r="Z3138" s="980"/>
      <c r="AA3138" s="980"/>
      <c r="AB3138" s="980"/>
      <c r="AC3138" s="1507">
        <f t="shared" ref="AC3138:AC3140" si="1088">E3138+G3138-N3138-O3138-AA3138-P3138-Q3138-R3138-S3138-T3138-U3138-V3138-W3138-X3138-Y3138</f>
        <v>2</v>
      </c>
      <c r="AD3138" s="1508">
        <f t="shared" ref="AD3138:AD3140" si="1089">D3138*AC3138</f>
        <v>88.96</v>
      </c>
      <c r="AE3138" s="14">
        <f t="shared" ref="AE3138:AE3140" si="1090">(J3138-"01.04.2023")/30</f>
        <v>13.166666666666666</v>
      </c>
      <c r="AF3138" s="14">
        <f t="shared" ref="AF3138:AF3140" si="1091">(N3138+O3138+P3138+Q3138+R3138+S3138+T3138+U3138+V3138+W3138+X3138+Y3138)/3</f>
        <v>0</v>
      </c>
      <c r="AG3138" s="14" t="e">
        <f t="shared" ref="AG3138:AG3140" si="1092">AC3138/AF3138</f>
        <v>#DIV/0!</v>
      </c>
      <c r="AH3138" s="14" t="e">
        <f t="shared" ref="AH3138:AH3140" si="1093">AG3138-AE3138</f>
        <v>#DIV/0!</v>
      </c>
      <c r="AI3138" s="14">
        <f t="shared" ref="AI3138:AI3140" si="1094">AC3138-(AE3138*AF3138)</f>
        <v>2</v>
      </c>
      <c r="AJ3138" s="1034"/>
    </row>
    <row r="3139" spans="1:36" ht="15.75">
      <c r="A3139" s="1475">
        <v>7</v>
      </c>
      <c r="B3139" s="999" t="s">
        <v>2437</v>
      </c>
      <c r="C3139" s="980" t="s">
        <v>173</v>
      </c>
      <c r="D3139" s="980">
        <v>42.009830000000001</v>
      </c>
      <c r="E3139" s="980">
        <v>114</v>
      </c>
      <c r="F3139" s="991">
        <f t="shared" si="1086"/>
        <v>4789.1206199999997</v>
      </c>
      <c r="G3139" s="980">
        <v>0</v>
      </c>
      <c r="H3139" s="991">
        <f t="shared" si="1087"/>
        <v>0</v>
      </c>
      <c r="I3139" s="975">
        <v>44748</v>
      </c>
      <c r="J3139" s="975">
        <v>45200</v>
      </c>
      <c r="K3139" s="975"/>
      <c r="L3139" s="994" t="s">
        <v>3613</v>
      </c>
      <c r="M3139" s="975">
        <v>44729</v>
      </c>
      <c r="N3139" s="980"/>
      <c r="O3139" s="980">
        <v>87</v>
      </c>
      <c r="P3139" s="980"/>
      <c r="Q3139" s="980"/>
      <c r="R3139" s="980"/>
      <c r="S3139" s="980"/>
      <c r="T3139" s="980"/>
      <c r="U3139" s="980"/>
      <c r="V3139" s="980"/>
      <c r="W3139" s="980"/>
      <c r="X3139" s="980"/>
      <c r="Y3139" s="980"/>
      <c r="Z3139" s="980"/>
      <c r="AA3139" s="980"/>
      <c r="AB3139" s="980"/>
      <c r="AC3139" s="1507">
        <f t="shared" si="1088"/>
        <v>27</v>
      </c>
      <c r="AD3139" s="1508">
        <f t="shared" si="1089"/>
        <v>1134.26541</v>
      </c>
      <c r="AE3139" s="14">
        <f t="shared" si="1090"/>
        <v>6.1</v>
      </c>
      <c r="AF3139" s="14">
        <f t="shared" si="1091"/>
        <v>29</v>
      </c>
      <c r="AG3139" s="14">
        <f t="shared" si="1092"/>
        <v>0.93103448275862066</v>
      </c>
      <c r="AH3139" s="14">
        <f t="shared" si="1093"/>
        <v>-5.1689655172413786</v>
      </c>
      <c r="AI3139" s="14">
        <f t="shared" si="1094"/>
        <v>-149.89999999999998</v>
      </c>
      <c r="AJ3139" s="1034"/>
    </row>
    <row r="3140" spans="1:36" ht="15.75">
      <c r="A3140" s="1012">
        <v>8</v>
      </c>
      <c r="B3140" s="1031" t="s">
        <v>2438</v>
      </c>
      <c r="C3140" s="1019" t="s">
        <v>173</v>
      </c>
      <c r="D3140" s="1019">
        <v>44.48</v>
      </c>
      <c r="E3140" s="1019">
        <v>3</v>
      </c>
      <c r="F3140" s="991">
        <f t="shared" si="1086"/>
        <v>133.44</v>
      </c>
      <c r="G3140" s="1019">
        <v>0</v>
      </c>
      <c r="H3140" s="991">
        <f t="shared" si="1087"/>
        <v>0</v>
      </c>
      <c r="I3140" s="1032">
        <v>44748</v>
      </c>
      <c r="J3140" s="1032">
        <v>45412</v>
      </c>
      <c r="K3140" s="1032"/>
      <c r="L3140" s="1033" t="s">
        <v>3613</v>
      </c>
      <c r="M3140" s="1032">
        <v>44729</v>
      </c>
      <c r="N3140" s="1019"/>
      <c r="O3140" s="1019"/>
      <c r="P3140" s="1019"/>
      <c r="Q3140" s="1019"/>
      <c r="R3140" s="1019"/>
      <c r="S3140" s="1019"/>
      <c r="T3140" s="1019"/>
      <c r="U3140" s="1019"/>
      <c r="V3140" s="1019"/>
      <c r="W3140" s="1019"/>
      <c r="X3140" s="1019"/>
      <c r="Y3140" s="1019"/>
      <c r="Z3140" s="1019"/>
      <c r="AA3140" s="1019"/>
      <c r="AB3140" s="1019"/>
      <c r="AC3140" s="1507">
        <f t="shared" si="1088"/>
        <v>3</v>
      </c>
      <c r="AD3140" s="1508">
        <f t="shared" si="1089"/>
        <v>133.44</v>
      </c>
      <c r="AE3140" s="14">
        <f t="shared" si="1090"/>
        <v>13.166666666666666</v>
      </c>
      <c r="AF3140" s="14">
        <f t="shared" si="1091"/>
        <v>0</v>
      </c>
      <c r="AG3140" s="14" t="e">
        <f t="shared" si="1092"/>
        <v>#DIV/0!</v>
      </c>
      <c r="AH3140" s="14" t="e">
        <f t="shared" si="1093"/>
        <v>#DIV/0!</v>
      </c>
      <c r="AI3140" s="14">
        <f t="shared" si="1094"/>
        <v>3</v>
      </c>
      <c r="AJ3140" s="1018"/>
    </row>
    <row r="3141" spans="1:36" ht="15.75">
      <c r="A3141" s="4799" t="s">
        <v>2423</v>
      </c>
      <c r="B3141" s="4799"/>
      <c r="C3141" s="4799"/>
      <c r="D3141" s="4799"/>
      <c r="E3141" s="4799"/>
      <c r="F3141" s="4799"/>
      <c r="G3141" s="4799"/>
      <c r="H3141" s="4799"/>
      <c r="I3141" s="4799"/>
      <c r="J3141" s="4799"/>
      <c r="K3141" s="4799"/>
      <c r="L3141" s="4799"/>
      <c r="M3141" s="4799"/>
      <c r="N3141" s="4799"/>
      <c r="O3141" s="4799"/>
      <c r="P3141" s="4799"/>
      <c r="Q3141" s="4799"/>
      <c r="R3141" s="4799"/>
      <c r="S3141" s="4799"/>
      <c r="T3141" s="4799"/>
      <c r="U3141" s="4799"/>
      <c r="V3141" s="4799"/>
      <c r="W3141" s="4799"/>
      <c r="X3141" s="4799"/>
      <c r="Y3141" s="4799"/>
      <c r="Z3141" s="4799"/>
      <c r="AA3141" s="4799"/>
      <c r="AB3141" s="4799"/>
      <c r="AC3141" s="4799"/>
      <c r="AD3141" s="4799"/>
      <c r="AE3141" s="4799"/>
      <c r="AF3141" s="4799"/>
      <c r="AG3141" s="4799"/>
      <c r="AH3141" s="4799"/>
      <c r="AI3141" s="4799"/>
      <c r="AJ3141" s="1018"/>
    </row>
    <row r="3142" spans="1:36" ht="15.75">
      <c r="A3142" s="1012">
        <v>1</v>
      </c>
      <c r="B3142" s="1031" t="s">
        <v>2439</v>
      </c>
      <c r="C3142" s="1019" t="s">
        <v>752</v>
      </c>
      <c r="D3142" s="1019">
        <v>6.88</v>
      </c>
      <c r="E3142" s="1019">
        <v>12000</v>
      </c>
      <c r="F3142" s="991">
        <f>D3142*E3142</f>
        <v>82560</v>
      </c>
      <c r="G3142" s="1019">
        <v>0</v>
      </c>
      <c r="H3142" s="991">
        <f>D3142*G3142</f>
        <v>0</v>
      </c>
      <c r="I3142" s="1032">
        <v>44412</v>
      </c>
      <c r="J3142" s="1032">
        <v>45492</v>
      </c>
      <c r="K3142" s="1032"/>
      <c r="L3142" s="1033" t="s">
        <v>2440</v>
      </c>
      <c r="M3142" s="1032">
        <v>44300</v>
      </c>
      <c r="N3142" s="1019"/>
      <c r="O3142" s="1019"/>
      <c r="P3142" s="1019"/>
      <c r="Q3142" s="1019"/>
      <c r="R3142" s="1019"/>
      <c r="S3142" s="1019"/>
      <c r="T3142" s="1019"/>
      <c r="U3142" s="1019"/>
      <c r="V3142" s="1019"/>
      <c r="W3142" s="1019"/>
      <c r="X3142" s="1019"/>
      <c r="Y3142" s="1019"/>
      <c r="Z3142" s="1019"/>
      <c r="AA3142" s="1019"/>
      <c r="AB3142" s="1019"/>
      <c r="AC3142" s="1507">
        <f>E3142+G3142-N3142-O3142-AA3142-P3142-Q3142-R3142-S3142-T3142-U3142-V3142-W3142-X3142-Y3142</f>
        <v>12000</v>
      </c>
      <c r="AD3142" s="1508">
        <f>D3142*AC3142</f>
        <v>82560</v>
      </c>
      <c r="AE3142" s="14">
        <f>(J3142-"01.04.2023")/30</f>
        <v>15.833333333333334</v>
      </c>
      <c r="AF3142" s="14">
        <f>(N3142+O3142+P3142+Q3142+R3142+S3142+T3142+U3142+V3142+W3142+X3142+Y3142)/3</f>
        <v>0</v>
      </c>
      <c r="AG3142" s="14" t="e">
        <f>AC3142/AF3142</f>
        <v>#DIV/0!</v>
      </c>
      <c r="AH3142" s="14" t="e">
        <f>AG3142-AE3142</f>
        <v>#DIV/0!</v>
      </c>
      <c r="AI3142" s="14">
        <f>AC3142-(AE3142*AF3142)</f>
        <v>12000</v>
      </c>
      <c r="AJ3142" s="1018"/>
    </row>
    <row r="3143" spans="1:36" ht="15.75">
      <c r="A3143" s="4774" t="s">
        <v>6697</v>
      </c>
      <c r="B3143" s="4774"/>
      <c r="C3143" s="4774"/>
      <c r="D3143" s="4774"/>
      <c r="E3143" s="4774"/>
      <c r="F3143" s="4774"/>
      <c r="G3143" s="4774"/>
      <c r="H3143" s="4774"/>
      <c r="I3143" s="4774"/>
      <c r="J3143" s="4774"/>
      <c r="K3143" s="4774"/>
      <c r="L3143" s="4774"/>
      <c r="M3143" s="4774"/>
      <c r="N3143" s="4774"/>
      <c r="O3143" s="4774"/>
      <c r="P3143" s="4774"/>
      <c r="Q3143" s="4774"/>
      <c r="R3143" s="4774"/>
      <c r="S3143" s="4774"/>
      <c r="T3143" s="4774"/>
      <c r="U3143" s="4774"/>
      <c r="V3143" s="4774"/>
      <c r="W3143" s="4774"/>
      <c r="X3143" s="4774"/>
      <c r="Y3143" s="4774"/>
      <c r="Z3143" s="4774"/>
      <c r="AA3143" s="4774"/>
      <c r="AB3143" s="4774"/>
      <c r="AC3143" s="4774"/>
      <c r="AD3143" s="4774"/>
      <c r="AE3143" s="4774"/>
      <c r="AF3143" s="4774"/>
      <c r="AG3143" s="4774"/>
      <c r="AH3143" s="4774"/>
      <c r="AI3143" s="4774"/>
      <c r="AJ3143" s="1018"/>
    </row>
    <row r="3144" spans="1:36" ht="31.5">
      <c r="A3144" s="1012">
        <v>1</v>
      </c>
      <c r="B3144" s="1013" t="s">
        <v>6698</v>
      </c>
      <c r="C3144" s="973" t="s">
        <v>66</v>
      </c>
      <c r="D3144" s="984">
        <v>8.9499999999999993</v>
      </c>
      <c r="E3144" s="1019">
        <v>1790</v>
      </c>
      <c r="F3144" s="991">
        <v>0</v>
      </c>
      <c r="G3144" s="969">
        <v>0</v>
      </c>
      <c r="H3144" s="1015">
        <f t="shared" ref="H3144:H3151" si="1095">D3144*G3144</f>
        <v>0</v>
      </c>
      <c r="I3144" s="974">
        <v>44840</v>
      </c>
      <c r="J3144" s="1033" t="s">
        <v>6699</v>
      </c>
      <c r="K3144" s="1016"/>
      <c r="L3144" s="1033"/>
      <c r="M3144" s="975"/>
      <c r="N3144" s="1019"/>
      <c r="O3144" s="1019"/>
      <c r="P3144" s="1019"/>
      <c r="Q3144" s="1019"/>
      <c r="R3144" s="1019"/>
      <c r="S3144" s="1019"/>
      <c r="T3144" s="1019"/>
      <c r="U3144" s="1019"/>
      <c r="V3144" s="1019"/>
      <c r="W3144" s="1004"/>
      <c r="X3144" s="1004"/>
      <c r="Y3144" s="1035"/>
      <c r="Z3144" s="1017"/>
      <c r="AA3144" s="1017"/>
      <c r="AB3144" s="1017"/>
      <c r="AC3144" s="1507">
        <f t="shared" ref="AC3144:AC3151" si="1096">E3144+G3144-N3144-O3144-AA3144-P3144-Q3144-R3144-S3144-T3144-U3144-V3144-W3144-X3144-Y3144</f>
        <v>1790</v>
      </c>
      <c r="AD3144" s="1508">
        <f t="shared" ref="AD3144:AD3151" si="1097">D3144*AC3144</f>
        <v>16020.499999999998</v>
      </c>
      <c r="AE3144" s="14">
        <f>(J3144-"01.04.2023")/30</f>
        <v>48.7</v>
      </c>
      <c r="AF3144" s="14">
        <f t="shared" ref="AF3144:AF3151" si="1098">(N3144+O3144+P3144+Q3144+R3144+S3144+T3144+U3144+V3144+W3144+X3144+Y3144)/3</f>
        <v>0</v>
      </c>
      <c r="AG3144" s="14" t="e">
        <f t="shared" ref="AG3144:AG3151" si="1099">AC3144/AF3144</f>
        <v>#DIV/0!</v>
      </c>
      <c r="AH3144" s="14" t="e">
        <f>AG3144-AE3144</f>
        <v>#DIV/0!</v>
      </c>
      <c r="AI3144" s="14">
        <f>AC3144-(AE3144*AF3144)</f>
        <v>1790</v>
      </c>
      <c r="AJ3144" s="1018"/>
    </row>
    <row r="3145" spans="1:36" ht="31.5">
      <c r="A3145" s="1012">
        <v>2</v>
      </c>
      <c r="B3145" s="1013" t="s">
        <v>6698</v>
      </c>
      <c r="C3145" s="973" t="s">
        <v>66</v>
      </c>
      <c r="D3145" s="984">
        <v>8.7899999999999991</v>
      </c>
      <c r="E3145" s="1019">
        <v>570</v>
      </c>
      <c r="F3145" s="991">
        <v>0</v>
      </c>
      <c r="G3145" s="969">
        <v>0</v>
      </c>
      <c r="H3145" s="1015">
        <f t="shared" si="1095"/>
        <v>0</v>
      </c>
      <c r="I3145" s="974">
        <v>44840</v>
      </c>
      <c r="J3145" s="1033" t="s">
        <v>6699</v>
      </c>
      <c r="K3145" s="1016"/>
      <c r="L3145" s="1033"/>
      <c r="M3145" s="975"/>
      <c r="N3145" s="1019">
        <v>50</v>
      </c>
      <c r="O3145" s="1019">
        <v>42</v>
      </c>
      <c r="P3145" s="1019">
        <v>44</v>
      </c>
      <c r="Q3145" s="1019"/>
      <c r="R3145" s="1019"/>
      <c r="S3145" s="1019"/>
      <c r="T3145" s="1019"/>
      <c r="U3145" s="1019"/>
      <c r="V3145" s="1019"/>
      <c r="W3145" s="1004"/>
      <c r="X3145" s="1004"/>
      <c r="Y3145" s="1004"/>
      <c r="Z3145" s="1017"/>
      <c r="AA3145" s="1017"/>
      <c r="AB3145" s="1017"/>
      <c r="AC3145" s="1507">
        <f t="shared" si="1096"/>
        <v>434</v>
      </c>
      <c r="AD3145" s="1508">
        <f t="shared" si="1097"/>
        <v>3814.8599999999997</v>
      </c>
      <c r="AE3145" s="14">
        <f>(J3145-"01.04.2023")/30</f>
        <v>48.7</v>
      </c>
      <c r="AF3145" s="14">
        <f t="shared" si="1098"/>
        <v>45.333333333333336</v>
      </c>
      <c r="AG3145" s="14">
        <f t="shared" si="1099"/>
        <v>9.5735294117647047</v>
      </c>
      <c r="AH3145" s="14">
        <f>AG3145-AE3145</f>
        <v>-39.1264705882353</v>
      </c>
      <c r="AI3145" s="14">
        <f>AC3145-(AE3145*AF3145)</f>
        <v>-1773.7333333333336</v>
      </c>
      <c r="AJ3145" s="1018"/>
    </row>
    <row r="3146" spans="1:36" ht="31.5">
      <c r="A3146" s="1012">
        <v>3</v>
      </c>
      <c r="B3146" s="1013" t="s">
        <v>6700</v>
      </c>
      <c r="C3146" s="973" t="s">
        <v>66</v>
      </c>
      <c r="D3146" s="984">
        <v>17</v>
      </c>
      <c r="E3146" s="1019">
        <v>1207</v>
      </c>
      <c r="F3146" s="991">
        <v>0</v>
      </c>
      <c r="G3146" s="969">
        <v>0</v>
      </c>
      <c r="H3146" s="1015">
        <f t="shared" si="1095"/>
        <v>0</v>
      </c>
      <c r="I3146" s="974">
        <v>44840</v>
      </c>
      <c r="J3146" s="1033" t="s">
        <v>6699</v>
      </c>
      <c r="K3146" s="1016"/>
      <c r="L3146" s="1033"/>
      <c r="M3146" s="975"/>
      <c r="N3146" s="1019"/>
      <c r="O3146" s="1019"/>
      <c r="P3146" s="1019"/>
      <c r="Q3146" s="1019"/>
      <c r="R3146" s="1019"/>
      <c r="S3146" s="1019"/>
      <c r="T3146" s="1019"/>
      <c r="U3146" s="1019"/>
      <c r="V3146" s="1019"/>
      <c r="W3146" s="1004"/>
      <c r="X3146" s="1004"/>
      <c r="Y3146" s="1004"/>
      <c r="Z3146" s="1017"/>
      <c r="AA3146" s="1017"/>
      <c r="AB3146" s="1017"/>
      <c r="AC3146" s="1507">
        <f t="shared" si="1096"/>
        <v>1207</v>
      </c>
      <c r="AD3146" s="1508">
        <f t="shared" si="1097"/>
        <v>20519</v>
      </c>
      <c r="AE3146" s="14">
        <f>(J3146-"01.04.2023")/30</f>
        <v>48.7</v>
      </c>
      <c r="AF3146" s="14">
        <f t="shared" si="1098"/>
        <v>0</v>
      </c>
      <c r="AG3146" s="14" t="e">
        <f t="shared" si="1099"/>
        <v>#DIV/0!</v>
      </c>
      <c r="AH3146" s="14" t="e">
        <f>AG3146-AE3146</f>
        <v>#DIV/0!</v>
      </c>
      <c r="AI3146" s="14">
        <f>AC3146-(AE3146*AF3146)</f>
        <v>1207</v>
      </c>
      <c r="AJ3146" s="1018"/>
    </row>
    <row r="3147" spans="1:36" ht="31.5">
      <c r="A3147" s="1012">
        <v>4</v>
      </c>
      <c r="B3147" s="1013" t="s">
        <v>6700</v>
      </c>
      <c r="C3147" s="973" t="s">
        <v>66</v>
      </c>
      <c r="D3147" s="984">
        <v>45.75</v>
      </c>
      <c r="E3147" s="1019">
        <v>1200</v>
      </c>
      <c r="F3147" s="991">
        <v>0</v>
      </c>
      <c r="G3147" s="969">
        <v>0</v>
      </c>
      <c r="H3147" s="1015">
        <f t="shared" si="1095"/>
        <v>0</v>
      </c>
      <c r="I3147" s="974">
        <v>44840</v>
      </c>
      <c r="J3147" s="1033" t="s">
        <v>6699</v>
      </c>
      <c r="K3147" s="1016"/>
      <c r="L3147" s="1033"/>
      <c r="M3147" s="975"/>
      <c r="N3147" s="1019">
        <v>70</v>
      </c>
      <c r="O3147" s="1019">
        <v>49</v>
      </c>
      <c r="P3147" s="1019">
        <v>51</v>
      </c>
      <c r="Q3147" s="1019"/>
      <c r="R3147" s="1019"/>
      <c r="S3147" s="1019"/>
      <c r="T3147" s="1019"/>
      <c r="U3147" s="1019"/>
      <c r="V3147" s="1019"/>
      <c r="W3147" s="1004"/>
      <c r="X3147" s="1004"/>
      <c r="Y3147" s="1004"/>
      <c r="Z3147" s="1017"/>
      <c r="AA3147" s="1017"/>
      <c r="AB3147" s="1017"/>
      <c r="AC3147" s="1507">
        <f t="shared" si="1096"/>
        <v>1030</v>
      </c>
      <c r="AD3147" s="1508">
        <f t="shared" si="1097"/>
        <v>47122.5</v>
      </c>
      <c r="AE3147" s="14">
        <f>(J3147-"01.04.2023")/30</f>
        <v>48.7</v>
      </c>
      <c r="AF3147" s="14">
        <f t="shared" si="1098"/>
        <v>56.666666666666664</v>
      </c>
      <c r="AG3147" s="14">
        <f t="shared" si="1099"/>
        <v>18.176470588235293</v>
      </c>
      <c r="AH3147" s="14">
        <f>AG3147-AE3147</f>
        <v>-30.523529411764709</v>
      </c>
      <c r="AI3147" s="14">
        <f>AC3147-(AE3147*AF3147)</f>
        <v>-1729.6666666666665</v>
      </c>
      <c r="AJ3147" s="1018"/>
    </row>
    <row r="3148" spans="1:36" ht="31.5">
      <c r="A3148" s="1012">
        <v>5</v>
      </c>
      <c r="B3148" s="1013" t="s">
        <v>6701</v>
      </c>
      <c r="C3148" s="973" t="s">
        <v>66</v>
      </c>
      <c r="D3148" s="984">
        <v>372.4</v>
      </c>
      <c r="E3148" s="1019">
        <v>6</v>
      </c>
      <c r="F3148" s="991">
        <v>0</v>
      </c>
      <c r="G3148" s="969">
        <v>0</v>
      </c>
      <c r="H3148" s="1015">
        <f t="shared" si="1095"/>
        <v>0</v>
      </c>
      <c r="I3148" s="974">
        <v>44876</v>
      </c>
      <c r="J3148" s="1033" t="s">
        <v>6702</v>
      </c>
      <c r="K3148" s="1016"/>
      <c r="L3148" s="1033"/>
      <c r="M3148" s="975"/>
      <c r="N3148" s="1019"/>
      <c r="O3148" s="1019"/>
      <c r="P3148" s="1019"/>
      <c r="Q3148" s="1019"/>
      <c r="R3148" s="1019"/>
      <c r="S3148" s="1019"/>
      <c r="T3148" s="1019"/>
      <c r="U3148" s="1019"/>
      <c r="V3148" s="1019"/>
      <c r="W3148" s="1004"/>
      <c r="X3148" s="1004"/>
      <c r="Y3148" s="1004"/>
      <c r="Z3148" s="1017"/>
      <c r="AA3148" s="1017"/>
      <c r="AB3148" s="1017"/>
      <c r="AC3148" s="1507">
        <f t="shared" si="1096"/>
        <v>6</v>
      </c>
      <c r="AD3148" s="1508">
        <f t="shared" si="1097"/>
        <v>2234.3999999999996</v>
      </c>
      <c r="AE3148" s="14" t="s">
        <v>334</v>
      </c>
      <c r="AF3148" s="14">
        <f t="shared" si="1098"/>
        <v>0</v>
      </c>
      <c r="AG3148" s="14" t="e">
        <f t="shared" si="1099"/>
        <v>#DIV/0!</v>
      </c>
      <c r="AH3148" s="14" t="s">
        <v>334</v>
      </c>
      <c r="AI3148" s="14" t="s">
        <v>334</v>
      </c>
      <c r="AJ3148" s="1018"/>
    </row>
    <row r="3149" spans="1:36" ht="31.5">
      <c r="A3149" s="1012">
        <v>6</v>
      </c>
      <c r="B3149" s="1013" t="s">
        <v>6703</v>
      </c>
      <c r="C3149" s="973" t="s">
        <v>66</v>
      </c>
      <c r="D3149" s="984">
        <v>1103.77</v>
      </c>
      <c r="E3149" s="1019">
        <v>4</v>
      </c>
      <c r="F3149" s="991">
        <v>0</v>
      </c>
      <c r="G3149" s="969">
        <v>0</v>
      </c>
      <c r="H3149" s="1015">
        <f t="shared" si="1095"/>
        <v>0</v>
      </c>
      <c r="I3149" s="974">
        <v>44876</v>
      </c>
      <c r="J3149" s="1033" t="s">
        <v>6704</v>
      </c>
      <c r="K3149" s="1016"/>
      <c r="L3149" s="1033"/>
      <c r="M3149" s="975"/>
      <c r="N3149" s="1019"/>
      <c r="O3149" s="1019"/>
      <c r="P3149" s="1019"/>
      <c r="Q3149" s="1019"/>
      <c r="R3149" s="1019"/>
      <c r="S3149" s="1019"/>
      <c r="T3149" s="1019"/>
      <c r="U3149" s="1019"/>
      <c r="V3149" s="1019"/>
      <c r="W3149" s="1004"/>
      <c r="X3149" s="1004"/>
      <c r="Y3149" s="1004"/>
      <c r="Z3149" s="1017"/>
      <c r="AA3149" s="1017"/>
      <c r="AB3149" s="1017"/>
      <c r="AC3149" s="1507">
        <f t="shared" si="1096"/>
        <v>4</v>
      </c>
      <c r="AD3149" s="1508">
        <f t="shared" si="1097"/>
        <v>4415.08</v>
      </c>
      <c r="AE3149" s="14" t="s">
        <v>334</v>
      </c>
      <c r="AF3149" s="14">
        <f t="shared" si="1098"/>
        <v>0</v>
      </c>
      <c r="AG3149" s="14" t="e">
        <f t="shared" si="1099"/>
        <v>#DIV/0!</v>
      </c>
      <c r="AH3149" s="14" t="s">
        <v>334</v>
      </c>
      <c r="AI3149" s="14" t="s">
        <v>334</v>
      </c>
      <c r="AJ3149" s="1018"/>
    </row>
    <row r="3150" spans="1:36" ht="31.5">
      <c r="A3150" s="1012">
        <v>7</v>
      </c>
      <c r="B3150" s="1013" t="s">
        <v>6705</v>
      </c>
      <c r="C3150" s="973" t="s">
        <v>66</v>
      </c>
      <c r="D3150" s="984">
        <v>1835.15</v>
      </c>
      <c r="E3150" s="1019">
        <v>2</v>
      </c>
      <c r="F3150" s="991">
        <v>0</v>
      </c>
      <c r="G3150" s="969">
        <v>0</v>
      </c>
      <c r="H3150" s="1015">
        <f t="shared" si="1095"/>
        <v>0</v>
      </c>
      <c r="I3150" s="974">
        <v>44876</v>
      </c>
      <c r="J3150" s="1033" t="s">
        <v>6702</v>
      </c>
      <c r="K3150" s="1016"/>
      <c r="L3150" s="1033"/>
      <c r="M3150" s="975"/>
      <c r="N3150" s="1019"/>
      <c r="O3150" s="1019"/>
      <c r="P3150" s="1019"/>
      <c r="Q3150" s="1019"/>
      <c r="R3150" s="1019"/>
      <c r="S3150" s="1019"/>
      <c r="T3150" s="1019"/>
      <c r="U3150" s="1019"/>
      <c r="V3150" s="1019"/>
      <c r="W3150" s="1004"/>
      <c r="X3150" s="1004"/>
      <c r="Y3150" s="1004"/>
      <c r="Z3150" s="1017"/>
      <c r="AA3150" s="1017"/>
      <c r="AB3150" s="1017"/>
      <c r="AC3150" s="1507">
        <f t="shared" si="1096"/>
        <v>2</v>
      </c>
      <c r="AD3150" s="1508">
        <f t="shared" si="1097"/>
        <v>3670.3</v>
      </c>
      <c r="AE3150" s="14" t="s">
        <v>334</v>
      </c>
      <c r="AF3150" s="14">
        <f t="shared" si="1098"/>
        <v>0</v>
      </c>
      <c r="AG3150" s="14" t="e">
        <f t="shared" si="1099"/>
        <v>#DIV/0!</v>
      </c>
      <c r="AH3150" s="14" t="s">
        <v>334</v>
      </c>
      <c r="AI3150" s="14" t="s">
        <v>334</v>
      </c>
      <c r="AJ3150" s="1018"/>
    </row>
    <row r="3151" spans="1:36" ht="31.5">
      <c r="A3151" s="1012">
        <v>8</v>
      </c>
      <c r="B3151" s="1013" t="s">
        <v>7520</v>
      </c>
      <c r="C3151" s="973" t="s">
        <v>66</v>
      </c>
      <c r="D3151" s="984">
        <v>1469.48</v>
      </c>
      <c r="E3151" s="1019">
        <v>1</v>
      </c>
      <c r="F3151" s="991">
        <v>0</v>
      </c>
      <c r="G3151" s="969">
        <v>0</v>
      </c>
      <c r="H3151" s="1015">
        <f t="shared" si="1095"/>
        <v>0</v>
      </c>
      <c r="I3151" s="974">
        <v>44876</v>
      </c>
      <c r="J3151" s="1033" t="s">
        <v>6702</v>
      </c>
      <c r="K3151" s="1016"/>
      <c r="L3151" s="1033"/>
      <c r="M3151" s="975"/>
      <c r="N3151" s="1019"/>
      <c r="O3151" s="1019"/>
      <c r="P3151" s="1019"/>
      <c r="Q3151" s="1019"/>
      <c r="R3151" s="1019"/>
      <c r="S3151" s="1019"/>
      <c r="T3151" s="1019"/>
      <c r="U3151" s="1019"/>
      <c r="V3151" s="1019"/>
      <c r="W3151" s="1004"/>
      <c r="X3151" s="1004"/>
      <c r="Y3151" s="1004"/>
      <c r="Z3151" s="1017"/>
      <c r="AA3151" s="1017"/>
      <c r="AB3151" s="1017"/>
      <c r="AC3151" s="1507">
        <f t="shared" si="1096"/>
        <v>1</v>
      </c>
      <c r="AD3151" s="1508">
        <f t="shared" si="1097"/>
        <v>1469.48</v>
      </c>
      <c r="AE3151" s="14" t="s">
        <v>334</v>
      </c>
      <c r="AF3151" s="14">
        <f t="shared" si="1098"/>
        <v>0</v>
      </c>
      <c r="AG3151" s="14" t="e">
        <f t="shared" si="1099"/>
        <v>#DIV/0!</v>
      </c>
      <c r="AH3151" s="14" t="s">
        <v>334</v>
      </c>
      <c r="AI3151" s="14" t="s">
        <v>334</v>
      </c>
      <c r="AJ3151" s="1018"/>
    </row>
    <row r="3152" spans="1:36" ht="16.5" customHeight="1">
      <c r="A3152" s="4774" t="s">
        <v>4170</v>
      </c>
      <c r="B3152" s="4774"/>
      <c r="C3152" s="4774"/>
      <c r="D3152" s="4774"/>
      <c r="E3152" s="4774"/>
      <c r="F3152" s="4774"/>
      <c r="G3152" s="4774"/>
      <c r="H3152" s="4774"/>
      <c r="I3152" s="4774"/>
      <c r="J3152" s="4774"/>
      <c r="K3152" s="4774"/>
      <c r="L3152" s="4774"/>
      <c r="M3152" s="4774"/>
      <c r="N3152" s="4774"/>
      <c r="O3152" s="4774"/>
      <c r="P3152" s="4774"/>
      <c r="Q3152" s="4774"/>
      <c r="R3152" s="4774"/>
      <c r="S3152" s="4774"/>
      <c r="T3152" s="4774"/>
      <c r="U3152" s="4774"/>
      <c r="V3152" s="4774"/>
      <c r="W3152" s="4774"/>
      <c r="X3152" s="4774"/>
      <c r="Y3152" s="4774"/>
      <c r="Z3152" s="4774"/>
      <c r="AA3152" s="4774"/>
      <c r="AB3152" s="4774"/>
      <c r="AC3152" s="4774"/>
      <c r="AD3152" s="4774"/>
      <c r="AE3152" s="4774"/>
      <c r="AF3152" s="4774"/>
      <c r="AG3152" s="4774"/>
      <c r="AH3152" s="4774"/>
      <c r="AI3152" s="4774"/>
      <c r="AJ3152" s="1018"/>
    </row>
    <row r="3153" spans="1:36" ht="27" customHeight="1">
      <c r="A3153" s="1474">
        <v>1</v>
      </c>
      <c r="B3153" s="1013" t="s">
        <v>9114</v>
      </c>
      <c r="C3153" s="973" t="s">
        <v>65</v>
      </c>
      <c r="D3153" s="973">
        <v>274.26</v>
      </c>
      <c r="E3153" s="969">
        <v>0</v>
      </c>
      <c r="F3153" s="991">
        <f>D3153*E3153</f>
        <v>0</v>
      </c>
      <c r="G3153" s="969">
        <v>20</v>
      </c>
      <c r="H3153" s="991">
        <f>G3153*D3153</f>
        <v>5485.2</v>
      </c>
      <c r="I3153" s="975">
        <v>44972</v>
      </c>
      <c r="J3153" s="975">
        <v>45042</v>
      </c>
      <c r="K3153" s="975"/>
      <c r="L3153" s="994"/>
      <c r="M3153" s="975"/>
      <c r="N3153" s="1007"/>
      <c r="O3153" s="1019"/>
      <c r="P3153" s="1007">
        <v>10</v>
      </c>
      <c r="Q3153" s="1019"/>
      <c r="R3153" s="1007"/>
      <c r="S3153" s="1019"/>
      <c r="T3153" s="1007"/>
      <c r="U3153" s="1019"/>
      <c r="V3153" s="1007"/>
      <c r="W3153" s="1019"/>
      <c r="X3153" s="1019"/>
      <c r="Y3153" s="1019"/>
      <c r="Z3153" s="1019"/>
      <c r="AA3153" s="1019"/>
      <c r="AB3153" s="1019"/>
      <c r="AC3153" s="1507">
        <f>E3153+G3153-N3153-O3153-AA3153-P3153-Q3153-R3153-S3153-T3153-U3153-V3153-W3153-X3153-Y3153</f>
        <v>10</v>
      </c>
      <c r="AD3153" s="1508">
        <f>D3153*AC3153</f>
        <v>2742.6</v>
      </c>
      <c r="AE3153" s="14">
        <f>(J3153-"01.04.2023")/30</f>
        <v>0.83333333333333337</v>
      </c>
      <c r="AF3153" s="14">
        <f>(N3153+O3153+P3153+Q3153+R3153+S3153+T3153+U3153+V3153+W3153+X3153+Y3153)/3</f>
        <v>3.3333333333333335</v>
      </c>
      <c r="AG3153" s="14">
        <f>AC3153/AF3153</f>
        <v>3</v>
      </c>
      <c r="AH3153" s="14">
        <f>AG3153-AE3153</f>
        <v>2.1666666666666665</v>
      </c>
      <c r="AI3153" s="14">
        <f>AC3153-(AE3153*AF3153)</f>
        <v>7.2222222222222214</v>
      </c>
      <c r="AJ3153" s="1018"/>
    </row>
    <row r="3154" spans="1:36" ht="21.75" customHeight="1">
      <c r="A3154" s="4226" t="s">
        <v>21</v>
      </c>
      <c r="B3154" s="4226"/>
      <c r="C3154" s="4226"/>
      <c r="D3154" s="4226"/>
      <c r="E3154" s="4226"/>
      <c r="F3154" s="4226"/>
      <c r="G3154" s="4226"/>
      <c r="H3154" s="4226"/>
      <c r="I3154" s="4226"/>
      <c r="J3154" s="4226"/>
      <c r="K3154" s="4226"/>
      <c r="L3154" s="4226"/>
      <c r="M3154" s="4226"/>
      <c r="N3154" s="4226"/>
      <c r="O3154" s="4226"/>
      <c r="P3154" s="4226"/>
      <c r="Q3154" s="4226"/>
      <c r="R3154" s="4226"/>
      <c r="S3154" s="4226"/>
      <c r="T3154" s="4226"/>
      <c r="U3154" s="4226"/>
      <c r="V3154" s="4226"/>
      <c r="W3154" s="4226"/>
      <c r="X3154" s="4226"/>
      <c r="Y3154" s="4226"/>
      <c r="Z3154" s="4226"/>
      <c r="AA3154" s="4226"/>
      <c r="AB3154" s="4226"/>
      <c r="AC3154" s="4226"/>
      <c r="AD3154" s="4226"/>
      <c r="AE3154" s="4226"/>
      <c r="AF3154" s="4226"/>
      <c r="AG3154" s="4226"/>
      <c r="AH3154" s="4226"/>
      <c r="AI3154" s="4226"/>
      <c r="AJ3154" s="1018"/>
    </row>
    <row r="3155" spans="1:36" ht="27" customHeight="1">
      <c r="A3155" s="4774" t="s">
        <v>2425</v>
      </c>
      <c r="B3155" s="4774"/>
      <c r="C3155" s="4774"/>
      <c r="D3155" s="4774"/>
      <c r="E3155" s="4774"/>
      <c r="F3155" s="4774"/>
      <c r="G3155" s="4774"/>
      <c r="H3155" s="4774"/>
      <c r="I3155" s="4774"/>
      <c r="J3155" s="4774"/>
      <c r="K3155" s="4774"/>
      <c r="L3155" s="4774"/>
      <c r="M3155" s="4774"/>
      <c r="N3155" s="4774"/>
      <c r="O3155" s="4774"/>
      <c r="P3155" s="4774"/>
      <c r="Q3155" s="4774"/>
      <c r="R3155" s="4774"/>
      <c r="S3155" s="4774"/>
      <c r="T3155" s="4774"/>
      <c r="U3155" s="4774"/>
      <c r="V3155" s="4774"/>
      <c r="W3155" s="4774"/>
      <c r="X3155" s="4774"/>
      <c r="Y3155" s="4774"/>
      <c r="Z3155" s="4774"/>
      <c r="AA3155" s="4774"/>
      <c r="AB3155" s="4774"/>
      <c r="AC3155" s="4774"/>
      <c r="AD3155" s="4774"/>
      <c r="AE3155" s="4774"/>
      <c r="AF3155" s="4774"/>
      <c r="AG3155" s="4774"/>
      <c r="AH3155" s="4774"/>
      <c r="AI3155" s="4774"/>
      <c r="AJ3155" s="1018"/>
    </row>
    <row r="3156" spans="1:36" ht="27" customHeight="1">
      <c r="A3156" s="1012">
        <v>1</v>
      </c>
      <c r="B3156" s="1013" t="s">
        <v>3001</v>
      </c>
      <c r="C3156" s="973" t="s">
        <v>206</v>
      </c>
      <c r="D3156" s="984">
        <v>1</v>
      </c>
      <c r="E3156" s="1012">
        <v>4.2</v>
      </c>
      <c r="F3156" s="991">
        <v>0</v>
      </c>
      <c r="G3156" s="1012">
        <v>0</v>
      </c>
      <c r="H3156" s="991">
        <f>G3156*D3156</f>
        <v>0</v>
      </c>
      <c r="I3156" s="974">
        <v>44707</v>
      </c>
      <c r="J3156" s="1016">
        <v>45383</v>
      </c>
      <c r="K3156" s="1016"/>
      <c r="L3156" s="975" t="s">
        <v>216</v>
      </c>
      <c r="M3156" s="975" t="s">
        <v>216</v>
      </c>
      <c r="N3156" s="1012">
        <v>2.2000000000000002</v>
      </c>
      <c r="O3156" s="1012">
        <v>0.6</v>
      </c>
      <c r="P3156" s="1012">
        <v>0.8</v>
      </c>
      <c r="Q3156" s="1012"/>
      <c r="R3156" s="1012"/>
      <c r="S3156" s="1012"/>
      <c r="T3156" s="1012"/>
      <c r="U3156" s="1017"/>
      <c r="V3156" s="1017"/>
      <c r="W3156" s="1017"/>
      <c r="X3156" s="1017"/>
      <c r="Y3156" s="1017"/>
      <c r="Z3156" s="1017"/>
      <c r="AA3156" s="1017"/>
      <c r="AB3156" s="1017"/>
      <c r="AC3156" s="1507">
        <f>E3156+G3156-N3156-O3156-AA3156-P3156-Q3156-R3156-S3156-T3156-U3156-V3156-W3156-X3156-Y3156</f>
        <v>0.59999999999999987</v>
      </c>
      <c r="AD3156" s="1508">
        <f>D3156*AC3156</f>
        <v>0.59999999999999987</v>
      </c>
      <c r="AE3156" s="14">
        <f>(J3156-"01.04.2023")/30</f>
        <v>12.2</v>
      </c>
      <c r="AF3156" s="14">
        <f>(N3156+O3156+P3156+Q3156+R3156+S3156+T3156+U3156+V3156+W3156+X3156+Y3156)/3</f>
        <v>1.2000000000000002</v>
      </c>
      <c r="AG3156" s="14">
        <f>AC3156/AF3156</f>
        <v>0.49999999999999983</v>
      </c>
      <c r="AH3156" s="14">
        <f>AG3156-AE3156</f>
        <v>-11.7</v>
      </c>
      <c r="AI3156" s="14">
        <f>AC3156-(AE3156*AF3156)</f>
        <v>-14.040000000000001</v>
      </c>
      <c r="AJ3156" s="1018"/>
    </row>
    <row r="3157" spans="1:36" ht="27" customHeight="1">
      <c r="A3157" s="4774" t="s">
        <v>2421</v>
      </c>
      <c r="B3157" s="4774"/>
      <c r="C3157" s="4774"/>
      <c r="D3157" s="4774"/>
      <c r="E3157" s="4774"/>
      <c r="F3157" s="4774"/>
      <c r="G3157" s="4774"/>
      <c r="H3157" s="4774"/>
      <c r="I3157" s="4774"/>
      <c r="J3157" s="4774"/>
      <c r="K3157" s="4774"/>
      <c r="L3157" s="4774"/>
      <c r="M3157" s="4774"/>
      <c r="N3157" s="4774"/>
      <c r="O3157" s="4774"/>
      <c r="P3157" s="4774"/>
      <c r="Q3157" s="4774"/>
      <c r="R3157" s="4774"/>
      <c r="S3157" s="4774"/>
      <c r="T3157" s="4774"/>
      <c r="U3157" s="4774"/>
      <c r="V3157" s="4774"/>
      <c r="W3157" s="4774"/>
      <c r="X3157" s="4774"/>
      <c r="Y3157" s="4774"/>
      <c r="Z3157" s="4774"/>
      <c r="AA3157" s="4774"/>
      <c r="AB3157" s="4774"/>
      <c r="AC3157" s="4774"/>
      <c r="AD3157" s="4774"/>
      <c r="AE3157" s="4774"/>
      <c r="AF3157" s="4774"/>
      <c r="AG3157" s="4774"/>
      <c r="AH3157" s="4774"/>
      <c r="AI3157" s="4774"/>
      <c r="AJ3157" s="1018"/>
    </row>
    <row r="3158" spans="1:36" ht="27" customHeight="1">
      <c r="A3158" s="1012">
        <v>5</v>
      </c>
      <c r="B3158" s="1013" t="s">
        <v>3641</v>
      </c>
      <c r="C3158" s="973" t="s">
        <v>3693</v>
      </c>
      <c r="D3158" s="984">
        <v>1</v>
      </c>
      <c r="E3158" s="1012">
        <v>355</v>
      </c>
      <c r="F3158" s="991">
        <v>0</v>
      </c>
      <c r="G3158" s="1012">
        <v>0</v>
      </c>
      <c r="H3158" s="1015">
        <f>G3158*D3158</f>
        <v>0</v>
      </c>
      <c r="I3158" s="974">
        <v>44722</v>
      </c>
      <c r="J3158" s="1016">
        <v>45236</v>
      </c>
      <c r="K3158" s="1016"/>
      <c r="L3158" s="975" t="s">
        <v>216</v>
      </c>
      <c r="M3158" s="975" t="s">
        <v>216</v>
      </c>
      <c r="N3158" s="1019">
        <v>8</v>
      </c>
      <c r="O3158" s="1019">
        <v>1</v>
      </c>
      <c r="P3158" s="1019">
        <v>36</v>
      </c>
      <c r="Q3158" s="1019"/>
      <c r="R3158" s="1019"/>
      <c r="S3158" s="1019"/>
      <c r="T3158" s="1019"/>
      <c r="U3158" s="1012"/>
      <c r="V3158" s="1017"/>
      <c r="W3158" s="1017"/>
      <c r="X3158" s="1017"/>
      <c r="Y3158" s="1017"/>
      <c r="Z3158" s="1017"/>
      <c r="AA3158" s="1017"/>
      <c r="AB3158" s="1017"/>
      <c r="AC3158" s="1507">
        <f>E3158+G3158-N3158-O3158-AA3158-P3158-Q3158-R3158-S3158-T3158-U3158-V3158-W3158-X3158-Y3158</f>
        <v>310</v>
      </c>
      <c r="AD3158" s="1508">
        <f>D3158*AC3158</f>
        <v>310</v>
      </c>
      <c r="AE3158" s="14">
        <f>(J3158-"01.04.2023")/30</f>
        <v>7.3</v>
      </c>
      <c r="AF3158" s="14">
        <f>(N3158+O3158+P3158+Q3158+R3158+S3158+T3158+U3158+V3158+W3158+X3158+Y3158)/3</f>
        <v>15</v>
      </c>
      <c r="AG3158" s="14">
        <f>AC3158/AF3158</f>
        <v>20.666666666666668</v>
      </c>
      <c r="AH3158" s="14">
        <f>AG3158-AE3158</f>
        <v>13.366666666666667</v>
      </c>
      <c r="AI3158" s="14">
        <f>AC3158-(AE3158*AF3158)</f>
        <v>200.5</v>
      </c>
      <c r="AJ3158" s="1018"/>
    </row>
    <row r="3159" spans="1:36" ht="27" customHeight="1">
      <c r="A3159" s="1012">
        <v>6</v>
      </c>
      <c r="B3159" s="1013" t="s">
        <v>3694</v>
      </c>
      <c r="C3159" s="973" t="s">
        <v>3693</v>
      </c>
      <c r="D3159" s="984">
        <v>1</v>
      </c>
      <c r="E3159" s="1012">
        <v>149</v>
      </c>
      <c r="F3159" s="991">
        <v>0</v>
      </c>
      <c r="G3159" s="1012">
        <v>0</v>
      </c>
      <c r="H3159" s="1015">
        <f>G3159*D3159</f>
        <v>0</v>
      </c>
      <c r="I3159" s="974">
        <v>44722</v>
      </c>
      <c r="J3159" s="1016">
        <v>45207</v>
      </c>
      <c r="K3159" s="1016"/>
      <c r="L3159" s="975" t="s">
        <v>216</v>
      </c>
      <c r="M3159" s="975" t="s">
        <v>216</v>
      </c>
      <c r="N3159" s="1019">
        <v>3</v>
      </c>
      <c r="O3159" s="1019">
        <v>6</v>
      </c>
      <c r="P3159" s="1019">
        <v>10</v>
      </c>
      <c r="Q3159" s="1019"/>
      <c r="R3159" s="1019"/>
      <c r="S3159" s="1019"/>
      <c r="T3159" s="1019"/>
      <c r="U3159" s="1012"/>
      <c r="V3159" s="1017"/>
      <c r="W3159" s="1017"/>
      <c r="X3159" s="1017"/>
      <c r="Y3159" s="1017"/>
      <c r="Z3159" s="1017"/>
      <c r="AA3159" s="1017"/>
      <c r="AB3159" s="1017"/>
      <c r="AC3159" s="1507">
        <f>E3159+G3159-N3159-O3159-AA3159-P3159-Q3159-R3159-S3159-T3159-U3159-V3159-W3159-X3159-Y3159</f>
        <v>130</v>
      </c>
      <c r="AD3159" s="1508">
        <f>D3159*AC3159</f>
        <v>130</v>
      </c>
      <c r="AE3159" s="14">
        <f>(J3159-"01.04.2023")/30</f>
        <v>6.333333333333333</v>
      </c>
      <c r="AF3159" s="14">
        <f>(N3159+O3159+P3159+Q3159+R3159+S3159+T3159+U3159+V3159+W3159+X3159+Y3159)/3</f>
        <v>6.333333333333333</v>
      </c>
      <c r="AG3159" s="14">
        <f>AC3159/AF3159</f>
        <v>20.526315789473685</v>
      </c>
      <c r="AH3159" s="14">
        <f>AG3159-AE3159</f>
        <v>14.192982456140353</v>
      </c>
      <c r="AI3159" s="14">
        <f>AC3159-(AE3159*AF3159)</f>
        <v>89.888888888888886</v>
      </c>
      <c r="AJ3159" s="1018"/>
    </row>
    <row r="3160" spans="1:36" ht="16.5" customHeight="1">
      <c r="A3160" s="4774" t="s">
        <v>2425</v>
      </c>
      <c r="B3160" s="4774"/>
      <c r="C3160" s="4774"/>
      <c r="D3160" s="4774"/>
      <c r="E3160" s="4774"/>
      <c r="F3160" s="4774"/>
      <c r="G3160" s="4774"/>
      <c r="H3160" s="4774"/>
      <c r="I3160" s="4774"/>
      <c r="J3160" s="4774"/>
      <c r="K3160" s="4774"/>
      <c r="L3160" s="4774"/>
      <c r="M3160" s="4774"/>
      <c r="N3160" s="4774"/>
      <c r="O3160" s="4774"/>
      <c r="P3160" s="4774"/>
      <c r="Q3160" s="4774"/>
      <c r="R3160" s="4774"/>
      <c r="S3160" s="4774"/>
      <c r="T3160" s="4774"/>
      <c r="U3160" s="4774"/>
      <c r="V3160" s="4774"/>
      <c r="W3160" s="4774"/>
      <c r="X3160" s="4774"/>
      <c r="Y3160" s="4774"/>
      <c r="Z3160" s="4774"/>
      <c r="AA3160" s="4774"/>
      <c r="AB3160" s="4774"/>
      <c r="AC3160" s="4774"/>
      <c r="AD3160" s="4774"/>
      <c r="AE3160" s="4774"/>
      <c r="AF3160" s="4774"/>
      <c r="AG3160" s="4774"/>
      <c r="AH3160" s="4774"/>
      <c r="AI3160" s="4774"/>
      <c r="AJ3160" s="1018"/>
    </row>
    <row r="3161" spans="1:36" ht="16.5" customHeight="1">
      <c r="A3161" s="1012">
        <v>1</v>
      </c>
      <c r="B3161" s="1013" t="s">
        <v>3657</v>
      </c>
      <c r="C3161" s="973" t="s">
        <v>63</v>
      </c>
      <c r="D3161" s="984">
        <v>1</v>
      </c>
      <c r="E3161" s="1012">
        <v>620</v>
      </c>
      <c r="F3161" s="991">
        <v>0</v>
      </c>
      <c r="G3161" s="1012">
        <v>0</v>
      </c>
      <c r="H3161" s="1015">
        <f>D3161*G3161</f>
        <v>0</v>
      </c>
      <c r="I3161" s="974">
        <v>44728</v>
      </c>
      <c r="J3161" s="1016">
        <v>45017</v>
      </c>
      <c r="K3161" s="1016"/>
      <c r="L3161" s="975" t="s">
        <v>216</v>
      </c>
      <c r="M3161" s="975" t="s">
        <v>216</v>
      </c>
      <c r="N3161" s="1012"/>
      <c r="O3161" s="1012"/>
      <c r="P3161" s="1012"/>
      <c r="Q3161" s="1012"/>
      <c r="R3161" s="1012"/>
      <c r="S3161" s="1012"/>
      <c r="T3161" s="1012"/>
      <c r="U3161" s="1017"/>
      <c r="V3161" s="1017"/>
      <c r="W3161" s="1017"/>
      <c r="X3161" s="1017"/>
      <c r="Y3161" s="1017"/>
      <c r="Z3161" s="1017"/>
      <c r="AA3161" s="1017"/>
      <c r="AB3161" s="1017"/>
      <c r="AC3161" s="1507">
        <f>E3161+G3161-N3161-O3161-AA3161-P3161-Q3161-R3161-S3161-T3161-U3161-V3161-W3161-X3161-Y3161</f>
        <v>620</v>
      </c>
      <c r="AD3161" s="1508">
        <f>D3161*AC3161</f>
        <v>620</v>
      </c>
      <c r="AE3161" s="14">
        <f>(J3161-"01.04.2023")/30</f>
        <v>0</v>
      </c>
      <c r="AF3161" s="14">
        <f>(N3161+O3161+P3161+Q3161+R3161+S3161+T3161+U3161+V3161+W3161+X3161+Y3161)/3</f>
        <v>0</v>
      </c>
      <c r="AG3161" s="14" t="e">
        <f>AC3161/AF3161</f>
        <v>#DIV/0!</v>
      </c>
      <c r="AH3161" s="14" t="e">
        <f>AG3161-AE3161</f>
        <v>#DIV/0!</v>
      </c>
      <c r="AI3161" s="14">
        <f>AC3161-(AE3161*AF3161)</f>
        <v>620</v>
      </c>
      <c r="AJ3161" s="1018"/>
    </row>
    <row r="3162" spans="1:36" ht="16.5" customHeight="1">
      <c r="A3162" s="4774" t="s">
        <v>4170</v>
      </c>
      <c r="B3162" s="4774"/>
      <c r="C3162" s="4774"/>
      <c r="D3162" s="4774"/>
      <c r="E3162" s="4774"/>
      <c r="F3162" s="4774"/>
      <c r="G3162" s="4774"/>
      <c r="H3162" s="4774"/>
      <c r="I3162" s="4774"/>
      <c r="J3162" s="4774"/>
      <c r="K3162" s="4774"/>
      <c r="L3162" s="4774"/>
      <c r="M3162" s="4774"/>
      <c r="N3162" s="4774"/>
      <c r="O3162" s="4774"/>
      <c r="P3162" s="4774"/>
      <c r="Q3162" s="4774"/>
      <c r="R3162" s="4774"/>
      <c r="S3162" s="4774"/>
      <c r="T3162" s="4774"/>
      <c r="U3162" s="4774"/>
      <c r="V3162" s="4774"/>
      <c r="W3162" s="4774"/>
      <c r="X3162" s="4774"/>
      <c r="Y3162" s="4774"/>
      <c r="Z3162" s="4774"/>
      <c r="AA3162" s="4774"/>
      <c r="AB3162" s="4774"/>
      <c r="AC3162" s="4774"/>
      <c r="AD3162" s="4774"/>
      <c r="AE3162" s="4774"/>
      <c r="AF3162" s="4774"/>
      <c r="AG3162" s="4774"/>
      <c r="AH3162" s="4774"/>
      <c r="AI3162" s="4774"/>
      <c r="AJ3162" s="1018"/>
    </row>
    <row r="3163" spans="1:36" ht="16.5" customHeight="1">
      <c r="A3163" s="1012">
        <v>1</v>
      </c>
      <c r="B3163" s="1013" t="s">
        <v>3695</v>
      </c>
      <c r="C3163" s="973" t="s">
        <v>64</v>
      </c>
      <c r="D3163" s="984">
        <v>1</v>
      </c>
      <c r="E3163" s="1012">
        <v>50</v>
      </c>
      <c r="F3163" s="991">
        <v>0</v>
      </c>
      <c r="G3163" s="1012">
        <v>0</v>
      </c>
      <c r="H3163" s="991">
        <f>G3163*D3163</f>
        <v>0</v>
      </c>
      <c r="I3163" s="974">
        <v>44742</v>
      </c>
      <c r="J3163" s="1016">
        <v>45170</v>
      </c>
      <c r="K3163" s="1016"/>
      <c r="L3163" s="975" t="s">
        <v>216</v>
      </c>
      <c r="M3163" s="975" t="s">
        <v>216</v>
      </c>
      <c r="N3163" s="1012">
        <v>6</v>
      </c>
      <c r="O3163" s="1012">
        <v>19</v>
      </c>
      <c r="P3163" s="1012">
        <v>20</v>
      </c>
      <c r="Q3163" s="1012"/>
      <c r="R3163" s="1012"/>
      <c r="S3163" s="1012"/>
      <c r="T3163" s="1012"/>
      <c r="U3163" s="1017"/>
      <c r="V3163" s="1017"/>
      <c r="W3163" s="1017"/>
      <c r="X3163" s="1017"/>
      <c r="Y3163" s="1017"/>
      <c r="Z3163" s="1017"/>
      <c r="AA3163" s="1017"/>
      <c r="AB3163" s="1017"/>
      <c r="AC3163" s="1507">
        <f>E3163+G3163-N3163-O3163-AA3163-P3163-Q3163-R3163-S3163-T3163-U3163-V3163-W3163-X3163-Y3163</f>
        <v>5</v>
      </c>
      <c r="AD3163" s="1508">
        <f>D3163*AC3163</f>
        <v>5</v>
      </c>
      <c r="AE3163" s="14">
        <f>(J3163-"01.04.2023")/30</f>
        <v>5.0999999999999996</v>
      </c>
      <c r="AF3163" s="14">
        <f>(N3163+O3163+P3163+Q3163+R3163+S3163+T3163+U3163+V3163+W3163+X3163+Y3163)/3</f>
        <v>15</v>
      </c>
      <c r="AG3163" s="14">
        <f>AC3163/AF3163</f>
        <v>0.33333333333333331</v>
      </c>
      <c r="AH3163" s="14">
        <f>AG3163-AE3163</f>
        <v>-4.7666666666666666</v>
      </c>
      <c r="AI3163" s="14">
        <f>AC3163-(AE3163*AF3163)</f>
        <v>-71.5</v>
      </c>
      <c r="AJ3163" s="1018"/>
    </row>
    <row r="3164" spans="1:36" ht="16.5" customHeight="1">
      <c r="A3164" s="4774" t="s">
        <v>4170</v>
      </c>
      <c r="B3164" s="4774"/>
      <c r="C3164" s="4774"/>
      <c r="D3164" s="4774"/>
      <c r="E3164" s="4774"/>
      <c r="F3164" s="4774"/>
      <c r="G3164" s="4774"/>
      <c r="H3164" s="4774"/>
      <c r="I3164" s="4774"/>
      <c r="J3164" s="4774"/>
      <c r="K3164" s="4774"/>
      <c r="L3164" s="4774"/>
      <c r="M3164" s="4774"/>
      <c r="N3164" s="4774"/>
      <c r="O3164" s="4774"/>
      <c r="P3164" s="4774"/>
      <c r="Q3164" s="4774"/>
      <c r="R3164" s="4774"/>
      <c r="S3164" s="4774"/>
      <c r="T3164" s="4774"/>
      <c r="U3164" s="4774"/>
      <c r="V3164" s="4774"/>
      <c r="W3164" s="4774"/>
      <c r="X3164" s="4774"/>
      <c r="Y3164" s="4774"/>
      <c r="Z3164" s="4774"/>
      <c r="AA3164" s="4774"/>
      <c r="AB3164" s="4774"/>
      <c r="AC3164" s="4774"/>
      <c r="AD3164" s="4774"/>
      <c r="AE3164" s="4774"/>
      <c r="AF3164" s="4774"/>
      <c r="AG3164" s="4774"/>
      <c r="AH3164" s="4774"/>
      <c r="AI3164" s="4774"/>
      <c r="AJ3164" s="1018"/>
    </row>
    <row r="3165" spans="1:36" ht="16.5" customHeight="1">
      <c r="A3165" s="1012">
        <v>1</v>
      </c>
      <c r="B3165" s="1013" t="s">
        <v>4171</v>
      </c>
      <c r="C3165" s="973" t="s">
        <v>156</v>
      </c>
      <c r="D3165" s="984">
        <v>2.2999999999999998</v>
      </c>
      <c r="E3165" s="1012">
        <v>128</v>
      </c>
      <c r="F3165" s="991">
        <v>0</v>
      </c>
      <c r="G3165" s="1012">
        <v>0</v>
      </c>
      <c r="H3165" s="1015">
        <f>D3165*G3165</f>
        <v>0</v>
      </c>
      <c r="I3165" s="974">
        <v>44756</v>
      </c>
      <c r="J3165" s="1016">
        <v>45660</v>
      </c>
      <c r="K3165" s="1016"/>
      <c r="L3165" s="975" t="s">
        <v>216</v>
      </c>
      <c r="M3165" s="975" t="s">
        <v>216</v>
      </c>
      <c r="N3165" s="1012">
        <v>28</v>
      </c>
      <c r="O3165" s="1012">
        <v>19</v>
      </c>
      <c r="P3165" s="1012">
        <v>29</v>
      </c>
      <c r="Q3165" s="1012"/>
      <c r="R3165" s="1012"/>
      <c r="S3165" s="1012"/>
      <c r="T3165" s="1012"/>
      <c r="U3165" s="1017"/>
      <c r="V3165" s="1017"/>
      <c r="W3165" s="1017"/>
      <c r="X3165" s="1017"/>
      <c r="Y3165" s="1017"/>
      <c r="Z3165" s="1017"/>
      <c r="AA3165" s="1017"/>
      <c r="AB3165" s="1017"/>
      <c r="AC3165" s="1507">
        <f>E3165+G3165-N3165-O3165-AA3165-P3165-Q3165-R3165-S3165-T3165-U3165-V3165-W3165-X3165-Y3165</f>
        <v>52</v>
      </c>
      <c r="AD3165" s="1508">
        <f>D3165*AC3165</f>
        <v>119.6</v>
      </c>
      <c r="AE3165" s="14">
        <f>(J3165-"01.04.2023")/30</f>
        <v>21.433333333333334</v>
      </c>
      <c r="AF3165" s="14">
        <f>(N3165+O3165+P3165+Q3165+R3165+S3165+T3165+U3165+V3165+W3165+X3165+Y3165)/3</f>
        <v>25.333333333333332</v>
      </c>
      <c r="AG3165" s="14">
        <f>AC3165/AF3165</f>
        <v>2.0526315789473686</v>
      </c>
      <c r="AH3165" s="14">
        <f>AG3165-AE3165</f>
        <v>-19.380701754385964</v>
      </c>
      <c r="AI3165" s="14">
        <f>AC3165-(AE3165*AF3165)</f>
        <v>-490.97777777777776</v>
      </c>
      <c r="AJ3165" s="1018"/>
    </row>
    <row r="3166" spans="1:36" ht="18" customHeight="1">
      <c r="A3166" s="4774" t="s">
        <v>4170</v>
      </c>
      <c r="B3166" s="4774"/>
      <c r="C3166" s="4774"/>
      <c r="D3166" s="4774"/>
      <c r="E3166" s="4774"/>
      <c r="F3166" s="4774"/>
      <c r="G3166" s="4774"/>
      <c r="H3166" s="4774"/>
      <c r="I3166" s="4774"/>
      <c r="J3166" s="4774"/>
      <c r="K3166" s="4774"/>
      <c r="L3166" s="4774"/>
      <c r="M3166" s="4774"/>
      <c r="N3166" s="4774"/>
      <c r="O3166" s="4774"/>
      <c r="P3166" s="4774"/>
      <c r="Q3166" s="4774"/>
      <c r="R3166" s="4774"/>
      <c r="S3166" s="4774"/>
      <c r="T3166" s="4774"/>
      <c r="U3166" s="4774"/>
      <c r="V3166" s="4774"/>
      <c r="W3166" s="4774"/>
      <c r="X3166" s="4774"/>
      <c r="Y3166" s="4774"/>
      <c r="Z3166" s="4774"/>
      <c r="AA3166" s="4774"/>
      <c r="AB3166" s="4774"/>
      <c r="AC3166" s="4774"/>
      <c r="AD3166" s="4774"/>
      <c r="AE3166" s="4774"/>
      <c r="AF3166" s="4774"/>
      <c r="AG3166" s="4774"/>
      <c r="AH3166" s="4774"/>
      <c r="AI3166" s="4774"/>
      <c r="AJ3166" s="1018"/>
    </row>
    <row r="3167" spans="1:36" ht="15.75">
      <c r="A3167" s="1012">
        <v>4</v>
      </c>
      <c r="B3167" s="1013" t="s">
        <v>4172</v>
      </c>
      <c r="C3167" s="973" t="s">
        <v>64</v>
      </c>
      <c r="D3167" s="984">
        <v>1</v>
      </c>
      <c r="E3167" s="1012">
        <v>20</v>
      </c>
      <c r="F3167" s="991">
        <v>0</v>
      </c>
      <c r="G3167" s="1012">
        <v>0</v>
      </c>
      <c r="H3167" s="1015">
        <f>D3167*G3167</f>
        <v>0</v>
      </c>
      <c r="I3167" s="974">
        <v>44764</v>
      </c>
      <c r="J3167" s="1016">
        <v>45412</v>
      </c>
      <c r="K3167" s="1016"/>
      <c r="L3167" s="975" t="s">
        <v>216</v>
      </c>
      <c r="M3167" s="975" t="s">
        <v>216</v>
      </c>
      <c r="N3167" s="1019"/>
      <c r="O3167" s="1019"/>
      <c r="P3167" s="1019"/>
      <c r="Q3167" s="1019"/>
      <c r="R3167" s="1019"/>
      <c r="S3167" s="1019"/>
      <c r="T3167" s="1019"/>
      <c r="U3167" s="1017"/>
      <c r="V3167" s="1017"/>
      <c r="W3167" s="1012"/>
      <c r="X3167" s="1017"/>
      <c r="Y3167" s="1017"/>
      <c r="Z3167" s="1017"/>
      <c r="AA3167" s="1017"/>
      <c r="AB3167" s="1017"/>
      <c r="AC3167" s="1507">
        <f>E3167+G3167-N3167-O3167-AA3167-P3167-Q3167-R3167-S3167-T3167-U3167-V3167-W3167-X3167-Y3167</f>
        <v>20</v>
      </c>
      <c r="AD3167" s="1508">
        <f>D3167*AC3167</f>
        <v>20</v>
      </c>
      <c r="AE3167" s="14">
        <f>(J3167-"01.04.2023")/30</f>
        <v>13.166666666666666</v>
      </c>
      <c r="AF3167" s="14">
        <f>(N3167+O3167+P3167+Q3167+R3167+S3167+T3167+U3167+V3167+W3167+X3167+Y3167)/3</f>
        <v>0</v>
      </c>
      <c r="AG3167" s="14" t="e">
        <f>AC3167/AF3167</f>
        <v>#DIV/0!</v>
      </c>
      <c r="AH3167" s="14" t="e">
        <f>AG3167-AE3167</f>
        <v>#DIV/0!</v>
      </c>
      <c r="AI3167" s="14">
        <f>AC3167-(AE3167*AF3167)</f>
        <v>20</v>
      </c>
      <c r="AJ3167" s="1018"/>
    </row>
    <row r="3168" spans="1:36" ht="15.75">
      <c r="A3168" s="4774" t="s">
        <v>4170</v>
      </c>
      <c r="B3168" s="4774"/>
      <c r="C3168" s="4774"/>
      <c r="D3168" s="4774"/>
      <c r="E3168" s="4774"/>
      <c r="F3168" s="4774"/>
      <c r="G3168" s="4774"/>
      <c r="H3168" s="4774"/>
      <c r="I3168" s="4774"/>
      <c r="J3168" s="4774"/>
      <c r="K3168" s="4774"/>
      <c r="L3168" s="4774"/>
      <c r="M3168" s="4774"/>
      <c r="N3168" s="4774"/>
      <c r="O3168" s="4774"/>
      <c r="P3168" s="4774"/>
      <c r="Q3168" s="4774"/>
      <c r="R3168" s="4774"/>
      <c r="S3168" s="4774"/>
      <c r="T3168" s="4774"/>
      <c r="U3168" s="4774"/>
      <c r="V3168" s="4774"/>
      <c r="W3168" s="4774"/>
      <c r="X3168" s="4774"/>
      <c r="Y3168" s="4774"/>
      <c r="Z3168" s="4774"/>
      <c r="AA3168" s="4774"/>
      <c r="AB3168" s="4774"/>
      <c r="AC3168" s="4774"/>
      <c r="AD3168" s="4774"/>
      <c r="AE3168" s="4774"/>
      <c r="AF3168" s="4774"/>
      <c r="AG3168" s="4774"/>
      <c r="AH3168" s="4774"/>
      <c r="AI3168" s="4774"/>
      <c r="AJ3168" s="1018"/>
    </row>
    <row r="3169" spans="1:36" ht="15.75">
      <c r="A3169" s="1012">
        <v>1</v>
      </c>
      <c r="B3169" s="1013" t="s">
        <v>5030</v>
      </c>
      <c r="C3169" s="973" t="s">
        <v>63</v>
      </c>
      <c r="D3169" s="984">
        <v>1</v>
      </c>
      <c r="E3169" s="1012">
        <v>105</v>
      </c>
      <c r="F3169" s="991">
        <f>E3169*D3169</f>
        <v>105</v>
      </c>
      <c r="G3169" s="1012">
        <v>0</v>
      </c>
      <c r="H3169" s="1015">
        <v>0</v>
      </c>
      <c r="I3169" s="974">
        <v>44658</v>
      </c>
      <c r="J3169" s="1032">
        <v>45931</v>
      </c>
      <c r="K3169" s="1016"/>
      <c r="L3169" s="975" t="s">
        <v>216</v>
      </c>
      <c r="M3169" s="975" t="s">
        <v>216</v>
      </c>
      <c r="N3169" s="1019">
        <v>26</v>
      </c>
      <c r="O3169" s="1019">
        <v>27</v>
      </c>
      <c r="P3169" s="1019">
        <v>6</v>
      </c>
      <c r="Q3169" s="1019"/>
      <c r="R3169" s="1019"/>
      <c r="S3169" s="1019"/>
      <c r="T3169" s="1019"/>
      <c r="U3169" s="1017"/>
      <c r="V3169" s="1017"/>
      <c r="W3169" s="1017"/>
      <c r="X3169" s="1017"/>
      <c r="Y3169" s="1017"/>
      <c r="Z3169" s="1017"/>
      <c r="AA3169" s="1017"/>
      <c r="AB3169" s="1017"/>
      <c r="AC3169" s="1507">
        <f>E3169+G3169-N3169-O3169-AA3169-P3169-Q3169-R3169-S3169-T3169-U3169-V3169-W3169-X3169-Y3169</f>
        <v>46</v>
      </c>
      <c r="AD3169" s="1508">
        <f>D3169*AC3169</f>
        <v>46</v>
      </c>
      <c r="AE3169" s="14">
        <f>(J3169-"01.04.2023")/30</f>
        <v>30.466666666666665</v>
      </c>
      <c r="AF3169" s="14">
        <f>(N3169+O3169+P3169+Q3169+R3169+S3169+T3169+U3169+V3169+W3169+X3169+Y3169)/3</f>
        <v>19.666666666666668</v>
      </c>
      <c r="AG3169" s="14">
        <f>AC3169/AF3169</f>
        <v>2.3389830508474576</v>
      </c>
      <c r="AH3169" s="14">
        <f>AG3169-AE3169</f>
        <v>-28.127683615819208</v>
      </c>
      <c r="AI3169" s="14">
        <f>AC3169-(AE3169*AF3169)</f>
        <v>-553.17777777777781</v>
      </c>
      <c r="AJ3169" s="1018"/>
    </row>
    <row r="3170" spans="1:36" ht="15.75">
      <c r="A3170" s="4774" t="s">
        <v>4170</v>
      </c>
      <c r="B3170" s="4774"/>
      <c r="C3170" s="4774"/>
      <c r="D3170" s="4774"/>
      <c r="E3170" s="4774"/>
      <c r="F3170" s="4774"/>
      <c r="G3170" s="4774"/>
      <c r="H3170" s="4774"/>
      <c r="I3170" s="4774"/>
      <c r="J3170" s="4774"/>
      <c r="K3170" s="4774"/>
      <c r="L3170" s="4774"/>
      <c r="M3170" s="4774"/>
      <c r="N3170" s="4774"/>
      <c r="O3170" s="4774"/>
      <c r="P3170" s="4774"/>
      <c r="Q3170" s="4774"/>
      <c r="R3170" s="4774"/>
      <c r="S3170" s="4774"/>
      <c r="T3170" s="4774"/>
      <c r="U3170" s="4774"/>
      <c r="V3170" s="4774"/>
      <c r="W3170" s="4774"/>
      <c r="X3170" s="4774"/>
      <c r="Y3170" s="4774"/>
      <c r="Z3170" s="4774"/>
      <c r="AA3170" s="4774"/>
      <c r="AB3170" s="4774"/>
      <c r="AC3170" s="4774"/>
      <c r="AD3170" s="4774"/>
      <c r="AE3170" s="4774"/>
      <c r="AF3170" s="4774"/>
      <c r="AG3170" s="4774"/>
      <c r="AH3170" s="4774"/>
      <c r="AI3170" s="4774"/>
      <c r="AJ3170" s="1018"/>
    </row>
    <row r="3171" spans="1:36" ht="15.75">
      <c r="A3171" s="1012">
        <v>1</v>
      </c>
      <c r="B3171" s="1013" t="s">
        <v>4099</v>
      </c>
      <c r="C3171" s="973" t="s">
        <v>156</v>
      </c>
      <c r="D3171" s="984">
        <v>1</v>
      </c>
      <c r="E3171" s="1012">
        <v>139</v>
      </c>
      <c r="F3171" s="991">
        <f>E3171*D3171</f>
        <v>139</v>
      </c>
      <c r="G3171" s="1012">
        <v>0</v>
      </c>
      <c r="H3171" s="1015">
        <f>D3171*G3171</f>
        <v>0</v>
      </c>
      <c r="I3171" s="974">
        <v>44784</v>
      </c>
      <c r="J3171" s="1032">
        <v>45536</v>
      </c>
      <c r="K3171" s="1016"/>
      <c r="L3171" s="975" t="s">
        <v>216</v>
      </c>
      <c r="M3171" s="975" t="s">
        <v>216</v>
      </c>
      <c r="N3171" s="1019">
        <v>9</v>
      </c>
      <c r="O3171" s="1019"/>
      <c r="P3171" s="1019"/>
      <c r="Q3171" s="1019"/>
      <c r="R3171" s="1019"/>
      <c r="S3171" s="1019"/>
      <c r="T3171" s="1019"/>
      <c r="U3171" s="1017"/>
      <c r="V3171" s="1017"/>
      <c r="W3171" s="1017"/>
      <c r="X3171" s="1017"/>
      <c r="Y3171" s="1017"/>
      <c r="Z3171" s="1017"/>
      <c r="AA3171" s="1017"/>
      <c r="AB3171" s="1017"/>
      <c r="AC3171" s="1507">
        <f>E3171+G3171-N3171-O3171-AA3171-P3171-Q3171-R3171-S3171-T3171-U3171-V3171-W3171-X3171-Y3171</f>
        <v>130</v>
      </c>
      <c r="AD3171" s="1508">
        <f>D3171*AC3171</f>
        <v>130</v>
      </c>
      <c r="AE3171" s="14">
        <f>(J3171-"01.04.2023")/30</f>
        <v>17.3</v>
      </c>
      <c r="AF3171" s="14">
        <f>(N3171+O3171+P3171+Q3171+R3171+S3171+T3171+U3171+V3171+W3171+X3171+Y3171)/3</f>
        <v>3</v>
      </c>
      <c r="AG3171" s="14">
        <f>AC3171/AF3171</f>
        <v>43.333333333333336</v>
      </c>
      <c r="AH3171" s="14">
        <f>AG3171-AE3171</f>
        <v>26.033333333333335</v>
      </c>
      <c r="AI3171" s="14">
        <f>AC3171-(AE3171*AF3171)</f>
        <v>78.099999999999994</v>
      </c>
      <c r="AJ3171" s="1018"/>
    </row>
    <row r="3172" spans="1:36" ht="15.75">
      <c r="A3172" s="4774" t="s">
        <v>4170</v>
      </c>
      <c r="B3172" s="4774"/>
      <c r="C3172" s="4774"/>
      <c r="D3172" s="4774"/>
      <c r="E3172" s="4774"/>
      <c r="F3172" s="4774"/>
      <c r="G3172" s="4774"/>
      <c r="H3172" s="4774"/>
      <c r="I3172" s="4774"/>
      <c r="J3172" s="4774"/>
      <c r="K3172" s="4774"/>
      <c r="L3172" s="4774"/>
      <c r="M3172" s="4774"/>
      <c r="N3172" s="4774"/>
      <c r="O3172" s="4774"/>
      <c r="P3172" s="4774"/>
      <c r="Q3172" s="4774"/>
      <c r="R3172" s="4774"/>
      <c r="S3172" s="4774"/>
      <c r="T3172" s="4774"/>
      <c r="U3172" s="4774"/>
      <c r="V3172" s="4774"/>
      <c r="W3172" s="4774"/>
      <c r="X3172" s="4774"/>
      <c r="Y3172" s="4774"/>
      <c r="Z3172" s="4774"/>
      <c r="AA3172" s="4774"/>
      <c r="AB3172" s="4774"/>
      <c r="AC3172" s="4774"/>
      <c r="AD3172" s="4774"/>
      <c r="AE3172" s="4774"/>
      <c r="AF3172" s="4774"/>
      <c r="AG3172" s="4774"/>
      <c r="AH3172" s="4774"/>
      <c r="AI3172" s="4774"/>
      <c r="AJ3172" s="1018"/>
    </row>
    <row r="3173" spans="1:36" ht="15.75">
      <c r="A3173" s="1012">
        <v>2</v>
      </c>
      <c r="B3173" s="1013" t="s">
        <v>5715</v>
      </c>
      <c r="C3173" s="973" t="s">
        <v>156</v>
      </c>
      <c r="D3173" s="984">
        <v>0</v>
      </c>
      <c r="E3173" s="1012">
        <v>38</v>
      </c>
      <c r="F3173" s="991">
        <v>0</v>
      </c>
      <c r="G3173" s="1012">
        <v>0</v>
      </c>
      <c r="H3173" s="1015">
        <f>D3173*G3173</f>
        <v>0</v>
      </c>
      <c r="I3173" s="974">
        <v>44832</v>
      </c>
      <c r="J3173" s="1032">
        <v>45078</v>
      </c>
      <c r="K3173" s="1016"/>
      <c r="L3173" s="975" t="s">
        <v>216</v>
      </c>
      <c r="M3173" s="975" t="s">
        <v>216</v>
      </c>
      <c r="N3173" s="1019">
        <v>2.4</v>
      </c>
      <c r="O3173" s="1019">
        <v>4.5999999999999996</v>
      </c>
      <c r="P3173" s="1019">
        <v>6.1</v>
      </c>
      <c r="Q3173" s="1019"/>
      <c r="R3173" s="1019"/>
      <c r="S3173" s="1019"/>
      <c r="T3173" s="1019"/>
      <c r="U3173" s="1012"/>
      <c r="V3173" s="1012"/>
      <c r="W3173" s="1017"/>
      <c r="X3173" s="1017"/>
      <c r="Y3173" s="1017"/>
      <c r="Z3173" s="1017"/>
      <c r="AA3173" s="1017"/>
      <c r="AB3173" s="1017"/>
      <c r="AC3173" s="1507">
        <f>E3173+G3173-N3173-O3173-AA3173-P3173-Q3173-R3173-S3173-T3173-U3173-V3173-W3173-X3173-Y3173</f>
        <v>24.9</v>
      </c>
      <c r="AD3173" s="1508">
        <f>D3173*AC3173</f>
        <v>0</v>
      </c>
      <c r="AE3173" s="14">
        <f>(J3173-"01.04.2023")/30</f>
        <v>2.0333333333333332</v>
      </c>
      <c r="AF3173" s="14">
        <f>(N3173+O3173+P3173+Q3173+R3173+S3173+T3173+U3173+V3173+W3173+X3173+Y3173)/3</f>
        <v>4.3666666666666663</v>
      </c>
      <c r="AG3173" s="14">
        <f>AC3173/AF3173</f>
        <v>5.7022900763358777</v>
      </c>
      <c r="AH3173" s="14">
        <f>AG3173-AE3173</f>
        <v>3.6689567430025445</v>
      </c>
      <c r="AI3173" s="14">
        <f>AC3173-(AE3173*AF3173)</f>
        <v>16.021111111111111</v>
      </c>
      <c r="AJ3173" s="1018"/>
    </row>
    <row r="3174" spans="1:36" ht="15.75">
      <c r="A3174" s="1012">
        <v>3</v>
      </c>
      <c r="B3174" s="1013" t="s">
        <v>5716</v>
      </c>
      <c r="C3174" s="973" t="s">
        <v>156</v>
      </c>
      <c r="D3174" s="984">
        <v>0</v>
      </c>
      <c r="E3174" s="1012">
        <v>16.7</v>
      </c>
      <c r="F3174" s="991">
        <v>0</v>
      </c>
      <c r="G3174" s="1012">
        <v>0</v>
      </c>
      <c r="H3174" s="1015">
        <f>D3174*G3174</f>
        <v>0</v>
      </c>
      <c r="I3174" s="974">
        <v>44832</v>
      </c>
      <c r="J3174" s="1032">
        <v>45170</v>
      </c>
      <c r="K3174" s="1016"/>
      <c r="L3174" s="975" t="s">
        <v>216</v>
      </c>
      <c r="M3174" s="975" t="s">
        <v>216</v>
      </c>
      <c r="N3174" s="1019">
        <v>0.7</v>
      </c>
      <c r="O3174" s="1019"/>
      <c r="P3174" s="1019"/>
      <c r="Q3174" s="1019"/>
      <c r="R3174" s="1019"/>
      <c r="S3174" s="1019"/>
      <c r="T3174" s="1019"/>
      <c r="U3174" s="1012"/>
      <c r="V3174" s="1012"/>
      <c r="W3174" s="1017"/>
      <c r="X3174" s="1017"/>
      <c r="Y3174" s="1017"/>
      <c r="Z3174" s="1017"/>
      <c r="AA3174" s="1017"/>
      <c r="AB3174" s="1017"/>
      <c r="AC3174" s="1507">
        <f>E3174+G3174-N3174-O3174-AA3174-P3174-Q3174-R3174-S3174-T3174-U3174-V3174-W3174-X3174-Y3174</f>
        <v>16</v>
      </c>
      <c r="AD3174" s="1508">
        <f>D3174*AC3174</f>
        <v>0</v>
      </c>
      <c r="AE3174" s="14">
        <f>(J3174-"01.04.2023")/30</f>
        <v>5.0999999999999996</v>
      </c>
      <c r="AF3174" s="14">
        <f>(N3174+O3174+P3174+Q3174+R3174+S3174+T3174+U3174+V3174+W3174+X3174+Y3174)/3</f>
        <v>0.23333333333333331</v>
      </c>
      <c r="AG3174" s="14">
        <f>AC3174/AF3174</f>
        <v>68.571428571428584</v>
      </c>
      <c r="AH3174" s="14">
        <f>AG3174-AE3174</f>
        <v>63.471428571428582</v>
      </c>
      <c r="AI3174" s="14">
        <f>AC3174-(AE3174*AF3174)</f>
        <v>14.81</v>
      </c>
      <c r="AJ3174" s="1018"/>
    </row>
    <row r="3175" spans="1:36" ht="15.75">
      <c r="A3175" s="1012">
        <v>4</v>
      </c>
      <c r="B3175" s="1013" t="s">
        <v>5717</v>
      </c>
      <c r="C3175" s="973" t="s">
        <v>156</v>
      </c>
      <c r="D3175" s="984">
        <v>0</v>
      </c>
      <c r="E3175" s="1012">
        <v>7</v>
      </c>
      <c r="F3175" s="991">
        <v>0</v>
      </c>
      <c r="G3175" s="1012">
        <v>0</v>
      </c>
      <c r="H3175" s="1015">
        <f>D3175*G3175</f>
        <v>0</v>
      </c>
      <c r="I3175" s="974">
        <v>44832</v>
      </c>
      <c r="J3175" s="1032">
        <v>45505</v>
      </c>
      <c r="K3175" s="1016"/>
      <c r="L3175" s="975" t="s">
        <v>216</v>
      </c>
      <c r="M3175" s="975" t="s">
        <v>216</v>
      </c>
      <c r="N3175" s="1019"/>
      <c r="O3175" s="1019"/>
      <c r="P3175" s="1019"/>
      <c r="Q3175" s="1019"/>
      <c r="R3175" s="1019"/>
      <c r="S3175" s="1019"/>
      <c r="T3175" s="1019"/>
      <c r="U3175" s="1012"/>
      <c r="V3175" s="1012"/>
      <c r="W3175" s="1017"/>
      <c r="X3175" s="1017"/>
      <c r="Y3175" s="1017"/>
      <c r="Z3175" s="1017"/>
      <c r="AA3175" s="1017"/>
      <c r="AB3175" s="1017"/>
      <c r="AC3175" s="1507">
        <f>E3175+G3175-N3175-O3175-AA3175-P3175-Q3175-R3175-S3175-T3175-U3175-V3175-W3175-X3175-Y3175</f>
        <v>7</v>
      </c>
      <c r="AD3175" s="1508">
        <f>D3175*AC3175</f>
        <v>0</v>
      </c>
      <c r="AE3175" s="14">
        <f>(J3175-"01.04.2023")/30</f>
        <v>16.266666666666666</v>
      </c>
      <c r="AF3175" s="14">
        <f>(N3175+O3175+P3175+Q3175+R3175+S3175+T3175+U3175+V3175+W3175+X3175+Y3175)/3</f>
        <v>0</v>
      </c>
      <c r="AG3175" s="14" t="e">
        <f>AC3175/AF3175</f>
        <v>#DIV/0!</v>
      </c>
      <c r="AH3175" s="14" t="e">
        <f>AG3175-AE3175</f>
        <v>#DIV/0!</v>
      </c>
      <c r="AI3175" s="14">
        <f>AC3175-(AE3175*AF3175)</f>
        <v>7</v>
      </c>
      <c r="AJ3175" s="1018"/>
    </row>
    <row r="3176" spans="1:36" ht="15.75">
      <c r="A3176" s="1012">
        <v>8</v>
      </c>
      <c r="B3176" s="1013" t="s">
        <v>5718</v>
      </c>
      <c r="C3176" s="973" t="s">
        <v>156</v>
      </c>
      <c r="D3176" s="984">
        <v>0</v>
      </c>
      <c r="E3176" s="1012">
        <v>96</v>
      </c>
      <c r="F3176" s="991">
        <v>0</v>
      </c>
      <c r="G3176" s="1012">
        <v>0</v>
      </c>
      <c r="H3176" s="1015">
        <f>D3176*G3176</f>
        <v>0</v>
      </c>
      <c r="I3176" s="974">
        <v>44832</v>
      </c>
      <c r="J3176" s="1032">
        <v>45323</v>
      </c>
      <c r="K3176" s="1016"/>
      <c r="L3176" s="975" t="s">
        <v>216</v>
      </c>
      <c r="M3176" s="975" t="s">
        <v>216</v>
      </c>
      <c r="N3176" s="1019">
        <v>10</v>
      </c>
      <c r="O3176" s="1019">
        <v>32</v>
      </c>
      <c r="P3176" s="1019">
        <v>52</v>
      </c>
      <c r="Q3176" s="1019"/>
      <c r="R3176" s="1019"/>
      <c r="S3176" s="1019"/>
      <c r="T3176" s="1019"/>
      <c r="U3176" s="1012"/>
      <c r="V3176" s="1012"/>
      <c r="W3176" s="1017"/>
      <c r="X3176" s="1017"/>
      <c r="Y3176" s="1017"/>
      <c r="Z3176" s="1017"/>
      <c r="AA3176" s="1017"/>
      <c r="AB3176" s="1017"/>
      <c r="AC3176" s="1507">
        <f>E3176+G3176-N3176-O3176-AA3176-P3176-Q3176-R3176-S3176-T3176-U3176-V3176-W3176-X3176-Y3176</f>
        <v>2</v>
      </c>
      <c r="AD3176" s="1508">
        <f>D3176*AC3176</f>
        <v>0</v>
      </c>
      <c r="AE3176" s="14">
        <f>(J3176-"01.04.2023")/30</f>
        <v>10.199999999999999</v>
      </c>
      <c r="AF3176" s="14">
        <f>(N3176+O3176+P3176+Q3176+R3176+S3176+T3176+U3176+V3176+W3176+X3176+Y3176)/3</f>
        <v>31.333333333333332</v>
      </c>
      <c r="AG3176" s="14">
        <f>AC3176/AF3176</f>
        <v>6.3829787234042562E-2</v>
      </c>
      <c r="AH3176" s="14">
        <f>AG3176-AE3176</f>
        <v>-10.136170212765956</v>
      </c>
      <c r="AI3176" s="14">
        <f>AC3176-(AE3176*AF3176)</f>
        <v>-317.59999999999997</v>
      </c>
      <c r="AJ3176" s="1018"/>
    </row>
    <row r="3177" spans="1:36" s="3" customFormat="1" ht="15.75">
      <c r="A3177" s="4774" t="s">
        <v>4170</v>
      </c>
      <c r="B3177" s="4774"/>
      <c r="C3177" s="4774"/>
      <c r="D3177" s="4774"/>
      <c r="E3177" s="4774"/>
      <c r="F3177" s="4774"/>
      <c r="G3177" s="4774"/>
      <c r="H3177" s="4774"/>
      <c r="I3177" s="4774"/>
      <c r="J3177" s="4774"/>
      <c r="K3177" s="4774"/>
      <c r="L3177" s="4774"/>
      <c r="M3177" s="4774"/>
      <c r="N3177" s="4774"/>
      <c r="O3177" s="4774"/>
      <c r="P3177" s="4774"/>
      <c r="Q3177" s="4774"/>
      <c r="R3177" s="4774"/>
      <c r="S3177" s="4774"/>
      <c r="T3177" s="4774"/>
      <c r="U3177" s="4774"/>
      <c r="V3177" s="4774"/>
      <c r="W3177" s="4774"/>
      <c r="X3177" s="4774"/>
      <c r="Y3177" s="4774"/>
      <c r="Z3177" s="4774"/>
      <c r="AA3177" s="4774"/>
      <c r="AB3177" s="4774"/>
      <c r="AC3177" s="4774"/>
      <c r="AD3177" s="4774"/>
      <c r="AE3177" s="4774"/>
      <c r="AF3177" s="4774"/>
      <c r="AG3177" s="4774"/>
      <c r="AH3177" s="4774"/>
      <c r="AI3177" s="4774"/>
      <c r="AJ3177" s="1018"/>
    </row>
    <row r="3178" spans="1:36" s="3" customFormat="1" ht="15.75">
      <c r="A3178" s="1012">
        <v>1</v>
      </c>
      <c r="B3178" s="1013" t="s">
        <v>8316</v>
      </c>
      <c r="C3178" s="973" t="s">
        <v>65</v>
      </c>
      <c r="D3178" s="986">
        <v>1</v>
      </c>
      <c r="E3178" s="1019">
        <v>0</v>
      </c>
      <c r="F3178" s="991">
        <v>0</v>
      </c>
      <c r="G3178" s="1019">
        <v>20</v>
      </c>
      <c r="H3178" s="1015">
        <f>D3178*G3178</f>
        <v>20</v>
      </c>
      <c r="I3178" s="974">
        <v>44895</v>
      </c>
      <c r="J3178" s="1033" t="s">
        <v>308</v>
      </c>
      <c r="K3178" s="1016"/>
      <c r="L3178" s="975" t="s">
        <v>216</v>
      </c>
      <c r="M3178" s="975" t="s">
        <v>216</v>
      </c>
      <c r="N3178" s="1019"/>
      <c r="O3178" s="1019"/>
      <c r="P3178" s="1019"/>
      <c r="Q3178" s="1019"/>
      <c r="R3178" s="1019"/>
      <c r="S3178" s="1019"/>
      <c r="T3178" s="1019"/>
      <c r="U3178" s="1019"/>
      <c r="V3178" s="1019"/>
      <c r="W3178" s="1004"/>
      <c r="X3178" s="1004"/>
      <c r="Y3178" s="1004"/>
      <c r="Z3178" s="1017"/>
      <c r="AA3178" s="1017"/>
      <c r="AB3178" s="1017"/>
      <c r="AC3178" s="1507">
        <f>E3178+G3178-N3178-O3178-AA3178-P3178-Q3178-R3178-S3178-T3178-U3178-V3178-W3178-X3178-Y3178</f>
        <v>20</v>
      </c>
      <c r="AD3178" s="1508">
        <f>D3178*AC3178</f>
        <v>20</v>
      </c>
      <c r="AE3178" s="14">
        <f>(J3178-"01.04.2023")/30</f>
        <v>3.0333333333333332</v>
      </c>
      <c r="AF3178" s="14">
        <f>(N3178+O3178+P3178+Q3178+R3178+S3178+T3178+U3178+V3178+W3178+X3178+Y3178)/3</f>
        <v>0</v>
      </c>
      <c r="AG3178" s="14" t="e">
        <f>AC3178/AF3178</f>
        <v>#DIV/0!</v>
      </c>
      <c r="AH3178" s="14" t="e">
        <f>AG3178-AE3178</f>
        <v>#DIV/0!</v>
      </c>
      <c r="AI3178" s="14">
        <f>AC3178-(AE3178*AF3178)</f>
        <v>20</v>
      </c>
      <c r="AJ3178" s="1018"/>
    </row>
    <row r="3179" spans="1:36" s="3" customFormat="1" ht="15.75">
      <c r="A3179" s="4774" t="s">
        <v>6697</v>
      </c>
      <c r="B3179" s="4774"/>
      <c r="C3179" s="4774"/>
      <c r="D3179" s="4774"/>
      <c r="E3179" s="4774"/>
      <c r="F3179" s="4774"/>
      <c r="G3179" s="4774"/>
      <c r="H3179" s="4774"/>
      <c r="I3179" s="4774"/>
      <c r="J3179" s="4774"/>
      <c r="K3179" s="4774"/>
      <c r="L3179" s="4774"/>
      <c r="M3179" s="4774"/>
      <c r="N3179" s="4774"/>
      <c r="O3179" s="4774"/>
      <c r="P3179" s="4774"/>
      <c r="Q3179" s="4774"/>
      <c r="R3179" s="4774"/>
      <c r="S3179" s="4774"/>
      <c r="T3179" s="4774"/>
      <c r="U3179" s="4774"/>
      <c r="V3179" s="4774"/>
      <c r="W3179" s="4774"/>
      <c r="X3179" s="4774"/>
      <c r="Y3179" s="4774"/>
      <c r="Z3179" s="4774"/>
      <c r="AA3179" s="4774"/>
      <c r="AB3179" s="4774"/>
      <c r="AC3179" s="4774"/>
      <c r="AD3179" s="4774"/>
      <c r="AE3179" s="4774"/>
      <c r="AF3179" s="4774"/>
      <c r="AG3179" s="4774"/>
      <c r="AH3179" s="4774"/>
      <c r="AI3179" s="4774"/>
      <c r="AJ3179" s="1018"/>
    </row>
    <row r="3180" spans="1:36" s="3" customFormat="1" ht="15.75">
      <c r="A3180" s="1012">
        <v>1</v>
      </c>
      <c r="B3180" s="999" t="s">
        <v>8317</v>
      </c>
      <c r="C3180" s="985" t="s">
        <v>344</v>
      </c>
      <c r="D3180" s="985">
        <v>5</v>
      </c>
      <c r="E3180" s="1019">
        <v>0</v>
      </c>
      <c r="F3180" s="991">
        <v>0</v>
      </c>
      <c r="G3180" s="980">
        <v>20</v>
      </c>
      <c r="H3180" s="1015">
        <f t="shared" ref="H3180:H3208" si="1100">D3180*G3180</f>
        <v>100</v>
      </c>
      <c r="I3180" s="974">
        <v>44942</v>
      </c>
      <c r="J3180" s="1033" t="s">
        <v>6702</v>
      </c>
      <c r="K3180" s="1016"/>
      <c r="L3180" s="1033" t="s">
        <v>8318</v>
      </c>
      <c r="M3180" s="975">
        <v>44924</v>
      </c>
      <c r="N3180" s="1019"/>
      <c r="O3180" s="1019">
        <v>0.5</v>
      </c>
      <c r="P3180" s="1019">
        <v>0.5</v>
      </c>
      <c r="Q3180" s="1019"/>
      <c r="R3180" s="1019"/>
      <c r="S3180" s="1019"/>
      <c r="T3180" s="1019"/>
      <c r="U3180" s="1019"/>
      <c r="V3180" s="1019"/>
      <c r="W3180" s="1004"/>
      <c r="X3180" s="1004"/>
      <c r="Y3180" s="1035"/>
      <c r="Z3180" s="1017"/>
      <c r="AA3180" s="1017"/>
      <c r="AB3180" s="1017"/>
      <c r="AC3180" s="1507">
        <f t="shared" ref="AC3180:AC3209" si="1101">E3180+G3180-N3180-O3180-AA3180-P3180-Q3180-R3180-S3180-T3180-U3180-V3180-W3180-X3180-Y3180</f>
        <v>19</v>
      </c>
      <c r="AD3180" s="1508">
        <f t="shared" ref="AD3180:AD3209" si="1102">D3180*AC3180</f>
        <v>95</v>
      </c>
      <c r="AE3180" s="14" t="s">
        <v>334</v>
      </c>
      <c r="AF3180" s="14">
        <f t="shared" ref="AF3180:AF3209" si="1103">(N3180+O3180+P3180+Q3180+R3180+S3180+T3180+U3180+V3180+W3180+X3180+Y3180)/3</f>
        <v>0.33333333333333331</v>
      </c>
      <c r="AG3180" s="14">
        <f t="shared" ref="AG3180:AG3209" si="1104">AC3180/AF3180</f>
        <v>57</v>
      </c>
      <c r="AH3180" s="14" t="s">
        <v>334</v>
      </c>
      <c r="AI3180" s="14" t="s">
        <v>334</v>
      </c>
      <c r="AJ3180" s="1018"/>
    </row>
    <row r="3181" spans="1:36" ht="15.75">
      <c r="A3181" s="1012">
        <v>2</v>
      </c>
      <c r="B3181" s="999" t="s">
        <v>4010</v>
      </c>
      <c r="C3181" s="985" t="s">
        <v>66</v>
      </c>
      <c r="D3181" s="1015">
        <v>0.65</v>
      </c>
      <c r="E3181" s="1019">
        <v>0</v>
      </c>
      <c r="F3181" s="991">
        <v>0</v>
      </c>
      <c r="G3181" s="980">
        <v>200</v>
      </c>
      <c r="H3181" s="1015">
        <f t="shared" si="1100"/>
        <v>130</v>
      </c>
      <c r="I3181" s="974">
        <v>44942</v>
      </c>
      <c r="J3181" s="1033" t="s">
        <v>6702</v>
      </c>
      <c r="K3181" s="1016"/>
      <c r="L3181" s="1033" t="s">
        <v>8318</v>
      </c>
      <c r="M3181" s="975">
        <v>44924</v>
      </c>
      <c r="N3181" s="1019">
        <v>14</v>
      </c>
      <c r="O3181" s="1019">
        <v>71</v>
      </c>
      <c r="P3181" s="1019">
        <v>29</v>
      </c>
      <c r="Q3181" s="1019"/>
      <c r="R3181" s="1019"/>
      <c r="S3181" s="1019"/>
      <c r="T3181" s="1019"/>
      <c r="U3181" s="1019"/>
      <c r="V3181" s="1019"/>
      <c r="W3181" s="1004"/>
      <c r="X3181" s="1004"/>
      <c r="Y3181" s="1004"/>
      <c r="Z3181" s="1017"/>
      <c r="AA3181" s="1017"/>
      <c r="AB3181" s="1017"/>
      <c r="AC3181" s="1507">
        <f t="shared" si="1101"/>
        <v>86</v>
      </c>
      <c r="AD3181" s="1508">
        <f t="shared" si="1102"/>
        <v>55.9</v>
      </c>
      <c r="AE3181" s="14" t="s">
        <v>334</v>
      </c>
      <c r="AF3181" s="14">
        <f t="shared" si="1103"/>
        <v>38</v>
      </c>
      <c r="AG3181" s="14">
        <f t="shared" si="1104"/>
        <v>2.263157894736842</v>
      </c>
      <c r="AH3181" s="14" t="s">
        <v>334</v>
      </c>
      <c r="AI3181" s="14" t="s">
        <v>334</v>
      </c>
      <c r="AJ3181" s="1018"/>
    </row>
    <row r="3182" spans="1:36" ht="15.75" customHeight="1">
      <c r="A3182" s="1012">
        <v>3</v>
      </c>
      <c r="B3182" s="999" t="s">
        <v>8319</v>
      </c>
      <c r="C3182" s="985" t="s">
        <v>66</v>
      </c>
      <c r="D3182" s="1015">
        <v>9</v>
      </c>
      <c r="E3182" s="1019">
        <v>0</v>
      </c>
      <c r="F3182" s="991">
        <v>0</v>
      </c>
      <c r="G3182" s="980">
        <v>2</v>
      </c>
      <c r="H3182" s="1015">
        <f t="shared" si="1100"/>
        <v>18</v>
      </c>
      <c r="I3182" s="974">
        <v>44942</v>
      </c>
      <c r="J3182" s="1033" t="s">
        <v>6702</v>
      </c>
      <c r="K3182" s="1016"/>
      <c r="L3182" s="1033" t="s">
        <v>8318</v>
      </c>
      <c r="M3182" s="975">
        <v>44924</v>
      </c>
      <c r="N3182" s="1019"/>
      <c r="O3182" s="1019"/>
      <c r="P3182" s="1019"/>
      <c r="Q3182" s="1019"/>
      <c r="R3182" s="1019"/>
      <c r="S3182" s="1019"/>
      <c r="T3182" s="1019"/>
      <c r="U3182" s="1019"/>
      <c r="V3182" s="1019"/>
      <c r="W3182" s="1004"/>
      <c r="X3182" s="1004"/>
      <c r="Y3182" s="1004"/>
      <c r="Z3182" s="1017"/>
      <c r="AA3182" s="1017"/>
      <c r="AB3182" s="1017"/>
      <c r="AC3182" s="1507">
        <f t="shared" si="1101"/>
        <v>2</v>
      </c>
      <c r="AD3182" s="1508">
        <f t="shared" si="1102"/>
        <v>18</v>
      </c>
      <c r="AE3182" s="14" t="s">
        <v>334</v>
      </c>
      <c r="AF3182" s="14">
        <f t="shared" si="1103"/>
        <v>0</v>
      </c>
      <c r="AG3182" s="14" t="e">
        <f t="shared" si="1104"/>
        <v>#DIV/0!</v>
      </c>
      <c r="AH3182" s="14" t="s">
        <v>334</v>
      </c>
      <c r="AI3182" s="14" t="s">
        <v>334</v>
      </c>
      <c r="AJ3182" s="1018"/>
    </row>
    <row r="3183" spans="1:36" ht="15.75">
      <c r="A3183" s="1012">
        <v>4</v>
      </c>
      <c r="B3183" s="999" t="s">
        <v>8320</v>
      </c>
      <c r="C3183" s="985" t="s">
        <v>66</v>
      </c>
      <c r="D3183" s="1015">
        <v>4</v>
      </c>
      <c r="E3183" s="1019">
        <v>0</v>
      </c>
      <c r="F3183" s="991">
        <v>0</v>
      </c>
      <c r="G3183" s="980">
        <v>2</v>
      </c>
      <c r="H3183" s="1015">
        <f t="shared" si="1100"/>
        <v>8</v>
      </c>
      <c r="I3183" s="974">
        <v>44942</v>
      </c>
      <c r="J3183" s="1033" t="s">
        <v>6702</v>
      </c>
      <c r="K3183" s="1016"/>
      <c r="L3183" s="1033" t="s">
        <v>8318</v>
      </c>
      <c r="M3183" s="975">
        <v>44924</v>
      </c>
      <c r="N3183" s="1019"/>
      <c r="O3183" s="1019"/>
      <c r="P3183" s="1019"/>
      <c r="Q3183" s="1019"/>
      <c r="R3183" s="1019"/>
      <c r="S3183" s="1019"/>
      <c r="T3183" s="1019"/>
      <c r="U3183" s="1019"/>
      <c r="V3183" s="1019"/>
      <c r="W3183" s="1004"/>
      <c r="X3183" s="1004"/>
      <c r="Y3183" s="1004"/>
      <c r="Z3183" s="1017"/>
      <c r="AA3183" s="1017"/>
      <c r="AB3183" s="1017"/>
      <c r="AC3183" s="1507">
        <f t="shared" si="1101"/>
        <v>2</v>
      </c>
      <c r="AD3183" s="1508">
        <f t="shared" si="1102"/>
        <v>8</v>
      </c>
      <c r="AE3183" s="14" t="s">
        <v>334</v>
      </c>
      <c r="AF3183" s="14">
        <f t="shared" si="1103"/>
        <v>0</v>
      </c>
      <c r="AG3183" s="14" t="e">
        <f t="shared" si="1104"/>
        <v>#DIV/0!</v>
      </c>
      <c r="AH3183" s="14" t="s">
        <v>334</v>
      </c>
      <c r="AI3183" s="14" t="s">
        <v>334</v>
      </c>
      <c r="AJ3183" s="1018"/>
    </row>
    <row r="3184" spans="1:36" ht="15.75">
      <c r="A3184" s="1012">
        <v>5</v>
      </c>
      <c r="B3184" s="999" t="s">
        <v>8321</v>
      </c>
      <c r="C3184" s="985" t="s">
        <v>66</v>
      </c>
      <c r="D3184" s="1015">
        <v>3.5</v>
      </c>
      <c r="E3184" s="1019">
        <v>0</v>
      </c>
      <c r="F3184" s="991">
        <v>0</v>
      </c>
      <c r="G3184" s="980">
        <v>10</v>
      </c>
      <c r="H3184" s="1015">
        <f t="shared" si="1100"/>
        <v>35</v>
      </c>
      <c r="I3184" s="974">
        <v>44942</v>
      </c>
      <c r="J3184" s="1033" t="s">
        <v>6702</v>
      </c>
      <c r="K3184" s="1016"/>
      <c r="L3184" s="1033" t="s">
        <v>8318</v>
      </c>
      <c r="M3184" s="975">
        <v>44924</v>
      </c>
      <c r="N3184" s="1019"/>
      <c r="O3184" s="1019"/>
      <c r="P3184" s="1019"/>
      <c r="Q3184" s="1019"/>
      <c r="R3184" s="1019"/>
      <c r="S3184" s="1019"/>
      <c r="T3184" s="1019"/>
      <c r="U3184" s="1019"/>
      <c r="V3184" s="1019"/>
      <c r="W3184" s="1004"/>
      <c r="X3184" s="1004"/>
      <c r="Y3184" s="1004"/>
      <c r="Z3184" s="1017"/>
      <c r="AA3184" s="1017"/>
      <c r="AB3184" s="1017"/>
      <c r="AC3184" s="1507">
        <f t="shared" si="1101"/>
        <v>10</v>
      </c>
      <c r="AD3184" s="1508">
        <f t="shared" si="1102"/>
        <v>35</v>
      </c>
      <c r="AE3184" s="14" t="s">
        <v>334</v>
      </c>
      <c r="AF3184" s="14">
        <f t="shared" si="1103"/>
        <v>0</v>
      </c>
      <c r="AG3184" s="14" t="e">
        <f t="shared" si="1104"/>
        <v>#DIV/0!</v>
      </c>
      <c r="AH3184" s="14" t="s">
        <v>334</v>
      </c>
      <c r="AI3184" s="14" t="s">
        <v>334</v>
      </c>
      <c r="AJ3184" s="1018"/>
    </row>
    <row r="3185" spans="1:36" ht="15.75">
      <c r="A3185" s="1012">
        <v>6</v>
      </c>
      <c r="B3185" s="999" t="s">
        <v>8322</v>
      </c>
      <c r="C3185" s="985" t="s">
        <v>66</v>
      </c>
      <c r="D3185" s="1015">
        <v>15</v>
      </c>
      <c r="E3185" s="1019">
        <v>0</v>
      </c>
      <c r="F3185" s="991">
        <v>0</v>
      </c>
      <c r="G3185" s="980">
        <v>5</v>
      </c>
      <c r="H3185" s="1015">
        <f t="shared" si="1100"/>
        <v>75</v>
      </c>
      <c r="I3185" s="974">
        <v>44942</v>
      </c>
      <c r="J3185" s="1033" t="s">
        <v>6702</v>
      </c>
      <c r="K3185" s="1016"/>
      <c r="L3185" s="1033" t="s">
        <v>8318</v>
      </c>
      <c r="M3185" s="975">
        <v>44924</v>
      </c>
      <c r="N3185" s="1019"/>
      <c r="O3185" s="1019"/>
      <c r="P3185" s="1019"/>
      <c r="Q3185" s="1019"/>
      <c r="R3185" s="1019"/>
      <c r="S3185" s="1019"/>
      <c r="T3185" s="1019"/>
      <c r="U3185" s="1019"/>
      <c r="V3185" s="1019"/>
      <c r="W3185" s="1004"/>
      <c r="X3185" s="1004"/>
      <c r="Y3185" s="1004"/>
      <c r="Z3185" s="1017"/>
      <c r="AA3185" s="1017"/>
      <c r="AB3185" s="1017"/>
      <c r="AC3185" s="1507">
        <f t="shared" si="1101"/>
        <v>5</v>
      </c>
      <c r="AD3185" s="1508">
        <f t="shared" si="1102"/>
        <v>75</v>
      </c>
      <c r="AE3185" s="14" t="s">
        <v>334</v>
      </c>
      <c r="AF3185" s="14">
        <f t="shared" si="1103"/>
        <v>0</v>
      </c>
      <c r="AG3185" s="14" t="e">
        <f t="shared" si="1104"/>
        <v>#DIV/0!</v>
      </c>
      <c r="AH3185" s="14" t="s">
        <v>334</v>
      </c>
      <c r="AI3185" s="14" t="s">
        <v>334</v>
      </c>
      <c r="AJ3185" s="1018"/>
    </row>
    <row r="3186" spans="1:36" ht="15.75" customHeight="1">
      <c r="A3186" s="1012">
        <v>7</v>
      </c>
      <c r="B3186" s="999" t="s">
        <v>8323</v>
      </c>
      <c r="C3186" s="985" t="s">
        <v>2720</v>
      </c>
      <c r="D3186" s="1015">
        <v>1</v>
      </c>
      <c r="E3186" s="1019">
        <v>0</v>
      </c>
      <c r="F3186" s="991">
        <v>0</v>
      </c>
      <c r="G3186" s="980">
        <v>5</v>
      </c>
      <c r="H3186" s="1015">
        <f t="shared" si="1100"/>
        <v>5</v>
      </c>
      <c r="I3186" s="974">
        <v>44942</v>
      </c>
      <c r="J3186" s="1033" t="s">
        <v>6702</v>
      </c>
      <c r="K3186" s="1016"/>
      <c r="L3186" s="1033" t="s">
        <v>8318</v>
      </c>
      <c r="M3186" s="975">
        <v>44924</v>
      </c>
      <c r="N3186" s="1019"/>
      <c r="O3186" s="1019"/>
      <c r="P3186" s="1019">
        <v>1</v>
      </c>
      <c r="Q3186" s="1019"/>
      <c r="R3186" s="1019"/>
      <c r="S3186" s="1019"/>
      <c r="T3186" s="1019"/>
      <c r="U3186" s="1019"/>
      <c r="V3186" s="1019"/>
      <c r="W3186" s="1004"/>
      <c r="X3186" s="1004"/>
      <c r="Y3186" s="1004"/>
      <c r="Z3186" s="1017"/>
      <c r="AA3186" s="1017"/>
      <c r="AB3186" s="1017"/>
      <c r="AC3186" s="1507">
        <f t="shared" si="1101"/>
        <v>4</v>
      </c>
      <c r="AD3186" s="1508">
        <f t="shared" si="1102"/>
        <v>4</v>
      </c>
      <c r="AE3186" s="14" t="s">
        <v>334</v>
      </c>
      <c r="AF3186" s="14">
        <f t="shared" si="1103"/>
        <v>0.33333333333333331</v>
      </c>
      <c r="AG3186" s="14">
        <f t="shared" si="1104"/>
        <v>12</v>
      </c>
      <c r="AH3186" s="14" t="s">
        <v>334</v>
      </c>
      <c r="AI3186" s="14" t="s">
        <v>334</v>
      </c>
      <c r="AJ3186" s="1018"/>
    </row>
    <row r="3187" spans="1:36" ht="25.5" customHeight="1">
      <c r="A3187" s="1012">
        <v>8</v>
      </c>
      <c r="B3187" s="999" t="s">
        <v>8324</v>
      </c>
      <c r="C3187" s="985" t="s">
        <v>2720</v>
      </c>
      <c r="D3187" s="1015">
        <v>1</v>
      </c>
      <c r="E3187" s="1019">
        <v>0</v>
      </c>
      <c r="F3187" s="991">
        <v>0</v>
      </c>
      <c r="G3187" s="980">
        <v>5</v>
      </c>
      <c r="H3187" s="1015">
        <f t="shared" si="1100"/>
        <v>5</v>
      </c>
      <c r="I3187" s="974">
        <v>44942</v>
      </c>
      <c r="J3187" s="1033" t="s">
        <v>6702</v>
      </c>
      <c r="K3187" s="1016"/>
      <c r="L3187" s="1033" t="s">
        <v>8318</v>
      </c>
      <c r="M3187" s="975">
        <v>44924</v>
      </c>
      <c r="N3187" s="1019"/>
      <c r="O3187" s="1019"/>
      <c r="P3187" s="1019"/>
      <c r="Q3187" s="1019"/>
      <c r="R3187" s="1019"/>
      <c r="S3187" s="1019"/>
      <c r="T3187" s="1019"/>
      <c r="U3187" s="1019"/>
      <c r="V3187" s="1019"/>
      <c r="W3187" s="1004"/>
      <c r="X3187" s="1004"/>
      <c r="Y3187" s="1004"/>
      <c r="Z3187" s="1017"/>
      <c r="AA3187" s="1017"/>
      <c r="AB3187" s="1017"/>
      <c r="AC3187" s="1507">
        <f t="shared" si="1101"/>
        <v>5</v>
      </c>
      <c r="AD3187" s="1508">
        <f t="shared" si="1102"/>
        <v>5</v>
      </c>
      <c r="AE3187" s="14" t="s">
        <v>334</v>
      </c>
      <c r="AF3187" s="14">
        <f t="shared" si="1103"/>
        <v>0</v>
      </c>
      <c r="AG3187" s="14" t="e">
        <f t="shared" si="1104"/>
        <v>#DIV/0!</v>
      </c>
      <c r="AH3187" s="14" t="s">
        <v>334</v>
      </c>
      <c r="AI3187" s="14" t="s">
        <v>334</v>
      </c>
      <c r="AJ3187" s="1018"/>
    </row>
    <row r="3188" spans="1:36" ht="15.75">
      <c r="A3188" s="1012">
        <v>9</v>
      </c>
      <c r="B3188" s="999" t="s">
        <v>8325</v>
      </c>
      <c r="C3188" s="985" t="s">
        <v>66</v>
      </c>
      <c r="D3188" s="1015">
        <v>0.01</v>
      </c>
      <c r="E3188" s="1019">
        <v>0</v>
      </c>
      <c r="F3188" s="991">
        <v>0</v>
      </c>
      <c r="G3188" s="980">
        <v>350</v>
      </c>
      <c r="H3188" s="1015">
        <f t="shared" si="1100"/>
        <v>3.5</v>
      </c>
      <c r="I3188" s="974">
        <v>44942</v>
      </c>
      <c r="J3188" s="1033" t="s">
        <v>6702</v>
      </c>
      <c r="K3188" s="1016"/>
      <c r="L3188" s="1033" t="s">
        <v>8318</v>
      </c>
      <c r="M3188" s="975">
        <v>44924</v>
      </c>
      <c r="N3188" s="1019"/>
      <c r="O3188" s="1019"/>
      <c r="P3188" s="1019"/>
      <c r="Q3188" s="1019"/>
      <c r="R3188" s="1019"/>
      <c r="S3188" s="1019"/>
      <c r="T3188" s="1019"/>
      <c r="U3188" s="1019"/>
      <c r="V3188" s="1019"/>
      <c r="W3188" s="1004"/>
      <c r="X3188" s="1004"/>
      <c r="Y3188" s="1035"/>
      <c r="Z3188" s="1017"/>
      <c r="AA3188" s="1017"/>
      <c r="AB3188" s="1017"/>
      <c r="AC3188" s="1507">
        <f t="shared" si="1101"/>
        <v>350</v>
      </c>
      <c r="AD3188" s="1508">
        <f t="shared" si="1102"/>
        <v>3.5</v>
      </c>
      <c r="AE3188" s="14" t="s">
        <v>334</v>
      </c>
      <c r="AF3188" s="14">
        <f t="shared" si="1103"/>
        <v>0</v>
      </c>
      <c r="AG3188" s="14" t="e">
        <f t="shared" si="1104"/>
        <v>#DIV/0!</v>
      </c>
      <c r="AH3188" s="14" t="s">
        <v>334</v>
      </c>
      <c r="AI3188" s="14" t="s">
        <v>334</v>
      </c>
      <c r="AJ3188" s="1018"/>
    </row>
    <row r="3189" spans="1:36" ht="15.75">
      <c r="A3189" s="1012">
        <v>10</v>
      </c>
      <c r="B3189" s="999" t="s">
        <v>8326</v>
      </c>
      <c r="C3189" s="985" t="s">
        <v>66</v>
      </c>
      <c r="D3189" s="1015">
        <v>3</v>
      </c>
      <c r="E3189" s="1019">
        <v>0</v>
      </c>
      <c r="F3189" s="991">
        <v>0</v>
      </c>
      <c r="G3189" s="980">
        <v>3</v>
      </c>
      <c r="H3189" s="1015">
        <f t="shared" si="1100"/>
        <v>9</v>
      </c>
      <c r="I3189" s="974">
        <v>44942</v>
      </c>
      <c r="J3189" s="1033" t="s">
        <v>6702</v>
      </c>
      <c r="K3189" s="1016"/>
      <c r="L3189" s="1033" t="s">
        <v>8318</v>
      </c>
      <c r="M3189" s="975">
        <v>44924</v>
      </c>
      <c r="N3189" s="1019"/>
      <c r="O3189" s="1019"/>
      <c r="P3189" s="1019">
        <v>2</v>
      </c>
      <c r="Q3189" s="1019"/>
      <c r="R3189" s="1019"/>
      <c r="S3189" s="1019"/>
      <c r="T3189" s="1019"/>
      <c r="U3189" s="1019"/>
      <c r="V3189" s="1019"/>
      <c r="W3189" s="1004"/>
      <c r="X3189" s="1004"/>
      <c r="Y3189" s="1004"/>
      <c r="Z3189" s="1017"/>
      <c r="AA3189" s="1017"/>
      <c r="AB3189" s="1017"/>
      <c r="AC3189" s="1507">
        <f t="shared" si="1101"/>
        <v>1</v>
      </c>
      <c r="AD3189" s="1508">
        <f t="shared" si="1102"/>
        <v>3</v>
      </c>
      <c r="AE3189" s="14" t="s">
        <v>334</v>
      </c>
      <c r="AF3189" s="14">
        <f t="shared" si="1103"/>
        <v>0.66666666666666663</v>
      </c>
      <c r="AG3189" s="14">
        <f t="shared" si="1104"/>
        <v>1.5</v>
      </c>
      <c r="AH3189" s="14" t="s">
        <v>334</v>
      </c>
      <c r="AI3189" s="14" t="s">
        <v>334</v>
      </c>
      <c r="AJ3189" s="1018"/>
    </row>
    <row r="3190" spans="1:36" ht="15.75">
      <c r="A3190" s="1012">
        <v>11</v>
      </c>
      <c r="B3190" s="999" t="s">
        <v>8327</v>
      </c>
      <c r="C3190" s="985" t="s">
        <v>66</v>
      </c>
      <c r="D3190" s="1015">
        <v>0.8</v>
      </c>
      <c r="E3190" s="1019">
        <v>0</v>
      </c>
      <c r="F3190" s="991">
        <v>0</v>
      </c>
      <c r="G3190" s="980">
        <v>8</v>
      </c>
      <c r="H3190" s="1015">
        <f t="shared" si="1100"/>
        <v>6.4</v>
      </c>
      <c r="I3190" s="974">
        <v>44942</v>
      </c>
      <c r="J3190" s="1033" t="s">
        <v>6702</v>
      </c>
      <c r="K3190" s="1016"/>
      <c r="L3190" s="1033" t="s">
        <v>8318</v>
      </c>
      <c r="M3190" s="975">
        <v>44924</v>
      </c>
      <c r="N3190" s="1019">
        <v>2</v>
      </c>
      <c r="O3190" s="1019">
        <v>2</v>
      </c>
      <c r="P3190" s="1019">
        <v>1</v>
      </c>
      <c r="Q3190" s="1019"/>
      <c r="R3190" s="1019"/>
      <c r="S3190" s="1019"/>
      <c r="T3190" s="1019"/>
      <c r="U3190" s="1019"/>
      <c r="V3190" s="1019"/>
      <c r="W3190" s="1004"/>
      <c r="X3190" s="1004"/>
      <c r="Y3190" s="1004"/>
      <c r="Z3190" s="1017"/>
      <c r="AA3190" s="1017"/>
      <c r="AB3190" s="1017"/>
      <c r="AC3190" s="1507">
        <f t="shared" si="1101"/>
        <v>3</v>
      </c>
      <c r="AD3190" s="1508">
        <f t="shared" si="1102"/>
        <v>2.4000000000000004</v>
      </c>
      <c r="AE3190" s="14" t="s">
        <v>334</v>
      </c>
      <c r="AF3190" s="14">
        <f t="shared" si="1103"/>
        <v>1.6666666666666667</v>
      </c>
      <c r="AG3190" s="14">
        <f t="shared" si="1104"/>
        <v>1.7999999999999998</v>
      </c>
      <c r="AH3190" s="14" t="s">
        <v>334</v>
      </c>
      <c r="AI3190" s="14" t="s">
        <v>334</v>
      </c>
      <c r="AJ3190" s="1018"/>
    </row>
    <row r="3191" spans="1:36" ht="15.75">
      <c r="A3191" s="1012">
        <v>12</v>
      </c>
      <c r="B3191" s="999" t="s">
        <v>8328</v>
      </c>
      <c r="C3191" s="985" t="s">
        <v>66</v>
      </c>
      <c r="D3191" s="1015">
        <v>0.3</v>
      </c>
      <c r="E3191" s="1019">
        <v>0</v>
      </c>
      <c r="F3191" s="991">
        <v>0</v>
      </c>
      <c r="G3191" s="980">
        <v>4</v>
      </c>
      <c r="H3191" s="1015">
        <f t="shared" si="1100"/>
        <v>1.2</v>
      </c>
      <c r="I3191" s="974">
        <v>44942</v>
      </c>
      <c r="J3191" s="1033" t="s">
        <v>6702</v>
      </c>
      <c r="K3191" s="1016"/>
      <c r="L3191" s="1033" t="s">
        <v>8318</v>
      </c>
      <c r="M3191" s="975">
        <v>44924</v>
      </c>
      <c r="N3191" s="1019"/>
      <c r="O3191" s="1019"/>
      <c r="P3191" s="1019"/>
      <c r="Q3191" s="1019"/>
      <c r="R3191" s="1019"/>
      <c r="S3191" s="1019"/>
      <c r="T3191" s="1019"/>
      <c r="U3191" s="1019"/>
      <c r="V3191" s="1019"/>
      <c r="W3191" s="1004"/>
      <c r="X3191" s="1004"/>
      <c r="Y3191" s="1004"/>
      <c r="Z3191" s="1017"/>
      <c r="AA3191" s="1017"/>
      <c r="AB3191" s="1017"/>
      <c r="AC3191" s="1507">
        <f t="shared" si="1101"/>
        <v>4</v>
      </c>
      <c r="AD3191" s="1508">
        <f t="shared" si="1102"/>
        <v>1.2</v>
      </c>
      <c r="AE3191" s="14" t="s">
        <v>334</v>
      </c>
      <c r="AF3191" s="14">
        <f t="shared" si="1103"/>
        <v>0</v>
      </c>
      <c r="AG3191" s="14" t="e">
        <f t="shared" si="1104"/>
        <v>#DIV/0!</v>
      </c>
      <c r="AH3191" s="14" t="s">
        <v>334</v>
      </c>
      <c r="AI3191" s="14" t="s">
        <v>334</v>
      </c>
      <c r="AJ3191" s="1018"/>
    </row>
    <row r="3192" spans="1:36" ht="15.75">
      <c r="A3192" s="1012">
        <v>13</v>
      </c>
      <c r="B3192" s="999" t="s">
        <v>8329</v>
      </c>
      <c r="C3192" s="985" t="s">
        <v>66</v>
      </c>
      <c r="D3192" s="1015">
        <v>5</v>
      </c>
      <c r="E3192" s="1019">
        <v>0</v>
      </c>
      <c r="F3192" s="991">
        <v>0</v>
      </c>
      <c r="G3192" s="980">
        <v>5</v>
      </c>
      <c r="H3192" s="1015">
        <f t="shared" si="1100"/>
        <v>25</v>
      </c>
      <c r="I3192" s="974">
        <v>44942</v>
      </c>
      <c r="J3192" s="1033" t="s">
        <v>6702</v>
      </c>
      <c r="K3192" s="1016"/>
      <c r="L3192" s="1033" t="s">
        <v>8318</v>
      </c>
      <c r="M3192" s="975">
        <v>44924</v>
      </c>
      <c r="N3192" s="1019"/>
      <c r="O3192" s="1019"/>
      <c r="P3192" s="1019"/>
      <c r="Q3192" s="1019"/>
      <c r="R3192" s="1019"/>
      <c r="S3192" s="1019"/>
      <c r="T3192" s="1019"/>
      <c r="U3192" s="1019"/>
      <c r="V3192" s="1019"/>
      <c r="W3192" s="1004"/>
      <c r="X3192" s="1004"/>
      <c r="Y3192" s="1004"/>
      <c r="Z3192" s="1017"/>
      <c r="AA3192" s="1017"/>
      <c r="AB3192" s="1017"/>
      <c r="AC3192" s="1507">
        <f t="shared" si="1101"/>
        <v>5</v>
      </c>
      <c r="AD3192" s="1508">
        <f t="shared" si="1102"/>
        <v>25</v>
      </c>
      <c r="AE3192" s="14" t="s">
        <v>334</v>
      </c>
      <c r="AF3192" s="14">
        <f t="shared" si="1103"/>
        <v>0</v>
      </c>
      <c r="AG3192" s="14" t="e">
        <f t="shared" si="1104"/>
        <v>#DIV/0!</v>
      </c>
      <c r="AH3192" s="14" t="s">
        <v>334</v>
      </c>
      <c r="AI3192" s="14" t="s">
        <v>334</v>
      </c>
      <c r="AJ3192" s="1018"/>
    </row>
    <row r="3193" spans="1:36" ht="37.5" customHeight="1">
      <c r="A3193" s="1012">
        <v>14</v>
      </c>
      <c r="B3193" s="999" t="s">
        <v>4778</v>
      </c>
      <c r="C3193" s="985" t="s">
        <v>66</v>
      </c>
      <c r="D3193" s="1015">
        <v>0.01</v>
      </c>
      <c r="E3193" s="1019">
        <v>0</v>
      </c>
      <c r="F3193" s="991">
        <v>0</v>
      </c>
      <c r="G3193" s="980">
        <v>360</v>
      </c>
      <c r="H3193" s="1015">
        <f t="shared" si="1100"/>
        <v>3.6</v>
      </c>
      <c r="I3193" s="974">
        <v>44942</v>
      </c>
      <c r="J3193" s="1033" t="s">
        <v>6702</v>
      </c>
      <c r="K3193" s="1016"/>
      <c r="L3193" s="1033" t="s">
        <v>8318</v>
      </c>
      <c r="M3193" s="975">
        <v>44924</v>
      </c>
      <c r="N3193" s="1019">
        <v>60</v>
      </c>
      <c r="O3193" s="1019">
        <v>100</v>
      </c>
      <c r="P3193" s="1019">
        <v>120</v>
      </c>
      <c r="Q3193" s="1019"/>
      <c r="R3193" s="1019"/>
      <c r="S3193" s="1019"/>
      <c r="T3193" s="1019"/>
      <c r="U3193" s="1019"/>
      <c r="V3193" s="1019"/>
      <c r="W3193" s="1004"/>
      <c r="X3193" s="1004"/>
      <c r="Y3193" s="1004"/>
      <c r="Z3193" s="1017"/>
      <c r="AA3193" s="1017"/>
      <c r="AB3193" s="1017"/>
      <c r="AC3193" s="1507">
        <f t="shared" si="1101"/>
        <v>80</v>
      </c>
      <c r="AD3193" s="1508">
        <f t="shared" si="1102"/>
        <v>0.8</v>
      </c>
      <c r="AE3193" s="14" t="s">
        <v>334</v>
      </c>
      <c r="AF3193" s="14">
        <f t="shared" si="1103"/>
        <v>93.333333333333329</v>
      </c>
      <c r="AG3193" s="14">
        <f t="shared" si="1104"/>
        <v>0.85714285714285721</v>
      </c>
      <c r="AH3193" s="14" t="s">
        <v>334</v>
      </c>
      <c r="AI3193" s="14" t="s">
        <v>334</v>
      </c>
      <c r="AJ3193" s="1018"/>
    </row>
    <row r="3194" spans="1:36" ht="15.75">
      <c r="A3194" s="1012">
        <v>17</v>
      </c>
      <c r="B3194" s="1022" t="s">
        <v>4015</v>
      </c>
      <c r="C3194" s="973" t="s">
        <v>66</v>
      </c>
      <c r="D3194" s="984">
        <v>0.2</v>
      </c>
      <c r="E3194" s="1019">
        <v>0</v>
      </c>
      <c r="F3194" s="991">
        <v>0</v>
      </c>
      <c r="G3194" s="969">
        <v>300</v>
      </c>
      <c r="H3194" s="1015">
        <f t="shared" si="1100"/>
        <v>60</v>
      </c>
      <c r="I3194" s="974">
        <v>44942</v>
      </c>
      <c r="J3194" s="1033" t="s">
        <v>6702</v>
      </c>
      <c r="K3194" s="1016"/>
      <c r="L3194" s="1033" t="s">
        <v>8318</v>
      </c>
      <c r="M3194" s="975">
        <v>44924</v>
      </c>
      <c r="N3194" s="1019"/>
      <c r="O3194" s="1019"/>
      <c r="P3194" s="1019">
        <v>20</v>
      </c>
      <c r="Q3194" s="1019"/>
      <c r="R3194" s="1019"/>
      <c r="S3194" s="1019"/>
      <c r="T3194" s="1019"/>
      <c r="U3194" s="1019"/>
      <c r="V3194" s="1019"/>
      <c r="W3194" s="1004"/>
      <c r="X3194" s="1004"/>
      <c r="Y3194" s="1035"/>
      <c r="Z3194" s="1017"/>
      <c r="AA3194" s="1017"/>
      <c r="AB3194" s="1017"/>
      <c r="AC3194" s="1507">
        <f t="shared" si="1101"/>
        <v>280</v>
      </c>
      <c r="AD3194" s="1508">
        <f t="shared" si="1102"/>
        <v>56</v>
      </c>
      <c r="AE3194" s="14" t="s">
        <v>334</v>
      </c>
      <c r="AF3194" s="14">
        <f t="shared" si="1103"/>
        <v>6.666666666666667</v>
      </c>
      <c r="AG3194" s="14">
        <f t="shared" si="1104"/>
        <v>42</v>
      </c>
      <c r="AH3194" s="14" t="s">
        <v>334</v>
      </c>
      <c r="AI3194" s="14" t="s">
        <v>334</v>
      </c>
      <c r="AJ3194" s="1018"/>
    </row>
    <row r="3195" spans="1:36" s="1857" customFormat="1" ht="15.75">
      <c r="A3195" s="1012">
        <v>19</v>
      </c>
      <c r="B3195" s="1022" t="s">
        <v>4694</v>
      </c>
      <c r="C3195" s="973" t="s">
        <v>66</v>
      </c>
      <c r="D3195" s="984">
        <v>0.05</v>
      </c>
      <c r="E3195" s="1019">
        <v>0</v>
      </c>
      <c r="F3195" s="991">
        <v>0</v>
      </c>
      <c r="G3195" s="969">
        <v>1600</v>
      </c>
      <c r="H3195" s="1015">
        <f t="shared" si="1100"/>
        <v>80</v>
      </c>
      <c r="I3195" s="974">
        <v>44942</v>
      </c>
      <c r="J3195" s="1033" t="s">
        <v>6702</v>
      </c>
      <c r="K3195" s="1016"/>
      <c r="L3195" s="1033" t="s">
        <v>8318</v>
      </c>
      <c r="M3195" s="975">
        <v>44924</v>
      </c>
      <c r="N3195" s="1019">
        <v>200</v>
      </c>
      <c r="O3195" s="1019">
        <v>400</v>
      </c>
      <c r="P3195" s="1019">
        <v>500</v>
      </c>
      <c r="Q3195" s="1019"/>
      <c r="R3195" s="1019"/>
      <c r="S3195" s="1019"/>
      <c r="T3195" s="1019"/>
      <c r="U3195" s="1019"/>
      <c r="V3195" s="1019"/>
      <c r="W3195" s="1004"/>
      <c r="X3195" s="1004"/>
      <c r="Y3195" s="1004"/>
      <c r="Z3195" s="1017"/>
      <c r="AA3195" s="1017"/>
      <c r="AB3195" s="1017"/>
      <c r="AC3195" s="1507">
        <f t="shared" si="1101"/>
        <v>500</v>
      </c>
      <c r="AD3195" s="1508">
        <f t="shared" si="1102"/>
        <v>25</v>
      </c>
      <c r="AE3195" s="14" t="s">
        <v>334</v>
      </c>
      <c r="AF3195" s="14">
        <f t="shared" si="1103"/>
        <v>366.66666666666669</v>
      </c>
      <c r="AG3195" s="14">
        <f t="shared" si="1104"/>
        <v>1.3636363636363635</v>
      </c>
      <c r="AH3195" s="14" t="s">
        <v>334</v>
      </c>
      <c r="AI3195" s="14" t="s">
        <v>334</v>
      </c>
      <c r="AJ3195" s="1018"/>
    </row>
    <row r="3196" spans="1:36" s="1857" customFormat="1" ht="15.75">
      <c r="A3196" s="1012">
        <v>20</v>
      </c>
      <c r="B3196" s="1022" t="s">
        <v>4695</v>
      </c>
      <c r="C3196" s="973" t="s">
        <v>66</v>
      </c>
      <c r="D3196" s="984">
        <v>0.1</v>
      </c>
      <c r="E3196" s="1019">
        <v>0</v>
      </c>
      <c r="F3196" s="991">
        <v>0</v>
      </c>
      <c r="G3196" s="969">
        <v>70</v>
      </c>
      <c r="H3196" s="1015">
        <f t="shared" si="1100"/>
        <v>7</v>
      </c>
      <c r="I3196" s="974">
        <v>44942</v>
      </c>
      <c r="J3196" s="1033" t="s">
        <v>6702</v>
      </c>
      <c r="K3196" s="1016"/>
      <c r="L3196" s="1033" t="s">
        <v>8318</v>
      </c>
      <c r="M3196" s="975">
        <v>44924</v>
      </c>
      <c r="N3196" s="1019"/>
      <c r="O3196" s="1019">
        <v>10</v>
      </c>
      <c r="P3196" s="1019">
        <v>20</v>
      </c>
      <c r="Q3196" s="1019"/>
      <c r="R3196" s="1019"/>
      <c r="S3196" s="1019"/>
      <c r="T3196" s="1019"/>
      <c r="U3196" s="1019"/>
      <c r="V3196" s="1019"/>
      <c r="W3196" s="1004"/>
      <c r="X3196" s="1004"/>
      <c r="Y3196" s="1004"/>
      <c r="Z3196" s="1017"/>
      <c r="AA3196" s="1017"/>
      <c r="AB3196" s="1017"/>
      <c r="AC3196" s="1507">
        <f t="shared" si="1101"/>
        <v>40</v>
      </c>
      <c r="AD3196" s="1508">
        <f t="shared" si="1102"/>
        <v>4</v>
      </c>
      <c r="AE3196" s="14" t="s">
        <v>334</v>
      </c>
      <c r="AF3196" s="14">
        <f t="shared" si="1103"/>
        <v>10</v>
      </c>
      <c r="AG3196" s="14">
        <f t="shared" si="1104"/>
        <v>4</v>
      </c>
      <c r="AH3196" s="14" t="s">
        <v>334</v>
      </c>
      <c r="AI3196" s="14" t="s">
        <v>334</v>
      </c>
      <c r="AJ3196" s="1018"/>
    </row>
    <row r="3197" spans="1:36" s="1857" customFormat="1" ht="15.75">
      <c r="A3197" s="1012">
        <v>21</v>
      </c>
      <c r="B3197" s="1022" t="s">
        <v>8330</v>
      </c>
      <c r="C3197" s="973" t="s">
        <v>66</v>
      </c>
      <c r="D3197" s="984">
        <v>1</v>
      </c>
      <c r="E3197" s="1019">
        <v>0</v>
      </c>
      <c r="F3197" s="991">
        <v>0</v>
      </c>
      <c r="G3197" s="969">
        <v>1</v>
      </c>
      <c r="H3197" s="1015">
        <f t="shared" si="1100"/>
        <v>1</v>
      </c>
      <c r="I3197" s="974">
        <v>44942</v>
      </c>
      <c r="J3197" s="1033" t="s">
        <v>6702</v>
      </c>
      <c r="K3197" s="1016"/>
      <c r="L3197" s="1033" t="s">
        <v>8318</v>
      </c>
      <c r="M3197" s="975">
        <v>44924</v>
      </c>
      <c r="N3197" s="1019"/>
      <c r="O3197" s="1019"/>
      <c r="P3197" s="1019"/>
      <c r="Q3197" s="1019"/>
      <c r="R3197" s="1019"/>
      <c r="S3197" s="1019"/>
      <c r="T3197" s="1019"/>
      <c r="U3197" s="1019"/>
      <c r="V3197" s="1019"/>
      <c r="W3197" s="1004"/>
      <c r="X3197" s="1004"/>
      <c r="Y3197" s="1004"/>
      <c r="Z3197" s="1017"/>
      <c r="AA3197" s="1017"/>
      <c r="AB3197" s="1017"/>
      <c r="AC3197" s="1507">
        <f t="shared" si="1101"/>
        <v>1</v>
      </c>
      <c r="AD3197" s="1508">
        <f t="shared" si="1102"/>
        <v>1</v>
      </c>
      <c r="AE3197" s="14" t="s">
        <v>334</v>
      </c>
      <c r="AF3197" s="14">
        <f t="shared" si="1103"/>
        <v>0</v>
      </c>
      <c r="AG3197" s="14" t="e">
        <f t="shared" si="1104"/>
        <v>#DIV/0!</v>
      </c>
      <c r="AH3197" s="14" t="s">
        <v>334</v>
      </c>
      <c r="AI3197" s="14" t="s">
        <v>334</v>
      </c>
      <c r="AJ3197" s="1018"/>
    </row>
    <row r="3198" spans="1:36" s="1857" customFormat="1" ht="15.75">
      <c r="A3198" s="1012">
        <v>22</v>
      </c>
      <c r="B3198" s="1022" t="s">
        <v>4016</v>
      </c>
      <c r="C3198" s="973" t="s">
        <v>66</v>
      </c>
      <c r="D3198" s="984">
        <v>0.5</v>
      </c>
      <c r="E3198" s="1019">
        <v>0</v>
      </c>
      <c r="F3198" s="991">
        <v>0</v>
      </c>
      <c r="G3198" s="969">
        <v>240</v>
      </c>
      <c r="H3198" s="1015">
        <f t="shared" si="1100"/>
        <v>120</v>
      </c>
      <c r="I3198" s="974">
        <v>44942</v>
      </c>
      <c r="J3198" s="1033" t="s">
        <v>6702</v>
      </c>
      <c r="K3198" s="1016"/>
      <c r="L3198" s="1033" t="s">
        <v>8318</v>
      </c>
      <c r="M3198" s="975">
        <v>44924</v>
      </c>
      <c r="N3198" s="1019"/>
      <c r="O3198" s="1019"/>
      <c r="P3198" s="1019">
        <v>40</v>
      </c>
      <c r="Q3198" s="1019"/>
      <c r="R3198" s="1019"/>
      <c r="S3198" s="1019"/>
      <c r="T3198" s="1019"/>
      <c r="U3198" s="1019"/>
      <c r="V3198" s="1019"/>
      <c r="W3198" s="1004"/>
      <c r="X3198" s="1004"/>
      <c r="Y3198" s="1004"/>
      <c r="Z3198" s="1017"/>
      <c r="AA3198" s="1017"/>
      <c r="AB3198" s="1017"/>
      <c r="AC3198" s="1507">
        <f t="shared" si="1101"/>
        <v>200</v>
      </c>
      <c r="AD3198" s="1508">
        <f t="shared" si="1102"/>
        <v>100</v>
      </c>
      <c r="AE3198" s="14" t="s">
        <v>334</v>
      </c>
      <c r="AF3198" s="14">
        <f t="shared" si="1103"/>
        <v>13.333333333333334</v>
      </c>
      <c r="AG3198" s="14">
        <f t="shared" si="1104"/>
        <v>15</v>
      </c>
      <c r="AH3198" s="14" t="s">
        <v>334</v>
      </c>
      <c r="AI3198" s="14" t="s">
        <v>334</v>
      </c>
      <c r="AJ3198" s="1018"/>
    </row>
    <row r="3199" spans="1:36" s="1857" customFormat="1" ht="15.75">
      <c r="A3199" s="1012">
        <v>23</v>
      </c>
      <c r="B3199" s="1022" t="s">
        <v>8331</v>
      </c>
      <c r="C3199" s="973" t="s">
        <v>66</v>
      </c>
      <c r="D3199" s="984">
        <v>2</v>
      </c>
      <c r="E3199" s="1019">
        <v>0</v>
      </c>
      <c r="F3199" s="991">
        <v>0</v>
      </c>
      <c r="G3199" s="969">
        <v>4</v>
      </c>
      <c r="H3199" s="1015">
        <f t="shared" si="1100"/>
        <v>8</v>
      </c>
      <c r="I3199" s="974">
        <v>44942</v>
      </c>
      <c r="J3199" s="1033" t="s">
        <v>6702</v>
      </c>
      <c r="K3199" s="1016"/>
      <c r="L3199" s="1033" t="s">
        <v>8318</v>
      </c>
      <c r="M3199" s="975">
        <v>44924</v>
      </c>
      <c r="N3199" s="1019"/>
      <c r="O3199" s="1019"/>
      <c r="P3199" s="1019"/>
      <c r="Q3199" s="1019"/>
      <c r="R3199" s="1019"/>
      <c r="S3199" s="1019"/>
      <c r="T3199" s="1019"/>
      <c r="U3199" s="1019"/>
      <c r="V3199" s="1019"/>
      <c r="W3199" s="1004"/>
      <c r="X3199" s="1004"/>
      <c r="Y3199" s="1004"/>
      <c r="Z3199" s="1017"/>
      <c r="AA3199" s="1017"/>
      <c r="AB3199" s="1017"/>
      <c r="AC3199" s="1507">
        <f t="shared" si="1101"/>
        <v>4</v>
      </c>
      <c r="AD3199" s="1508">
        <f t="shared" si="1102"/>
        <v>8</v>
      </c>
      <c r="AE3199" s="14" t="s">
        <v>334</v>
      </c>
      <c r="AF3199" s="14">
        <f t="shared" si="1103"/>
        <v>0</v>
      </c>
      <c r="AG3199" s="14" t="e">
        <f t="shared" si="1104"/>
        <v>#DIV/0!</v>
      </c>
      <c r="AH3199" s="14" t="s">
        <v>334</v>
      </c>
      <c r="AI3199" s="14" t="s">
        <v>334</v>
      </c>
      <c r="AJ3199" s="1018"/>
    </row>
    <row r="3200" spans="1:36" s="1857" customFormat="1" ht="15.75">
      <c r="A3200" s="1012">
        <v>24</v>
      </c>
      <c r="B3200" s="1013" t="s">
        <v>3487</v>
      </c>
      <c r="C3200" s="973" t="s">
        <v>66</v>
      </c>
      <c r="D3200" s="984">
        <v>15</v>
      </c>
      <c r="E3200" s="1019">
        <v>0</v>
      </c>
      <c r="F3200" s="991">
        <v>0</v>
      </c>
      <c r="G3200" s="969">
        <v>4</v>
      </c>
      <c r="H3200" s="1015">
        <f t="shared" si="1100"/>
        <v>60</v>
      </c>
      <c r="I3200" s="974">
        <v>44942</v>
      </c>
      <c r="J3200" s="1033" t="s">
        <v>6702</v>
      </c>
      <c r="K3200" s="1016"/>
      <c r="L3200" s="1033" t="s">
        <v>8318</v>
      </c>
      <c r="M3200" s="975">
        <v>44924</v>
      </c>
      <c r="N3200" s="1019"/>
      <c r="O3200" s="1019"/>
      <c r="P3200" s="1019"/>
      <c r="Q3200" s="1019"/>
      <c r="R3200" s="1019"/>
      <c r="S3200" s="1019"/>
      <c r="T3200" s="1019"/>
      <c r="U3200" s="1019"/>
      <c r="V3200" s="1019"/>
      <c r="W3200" s="1004"/>
      <c r="X3200" s="1004"/>
      <c r="Y3200" s="1004"/>
      <c r="Z3200" s="1017"/>
      <c r="AA3200" s="1017"/>
      <c r="AB3200" s="1017"/>
      <c r="AC3200" s="1507">
        <f t="shared" si="1101"/>
        <v>4</v>
      </c>
      <c r="AD3200" s="1508">
        <f t="shared" si="1102"/>
        <v>60</v>
      </c>
      <c r="AE3200" s="14" t="s">
        <v>334</v>
      </c>
      <c r="AF3200" s="14">
        <f t="shared" si="1103"/>
        <v>0</v>
      </c>
      <c r="AG3200" s="14" t="e">
        <f t="shared" si="1104"/>
        <v>#DIV/0!</v>
      </c>
      <c r="AH3200" s="14" t="s">
        <v>334</v>
      </c>
      <c r="AI3200" s="14" t="s">
        <v>334</v>
      </c>
      <c r="AJ3200" s="1018"/>
    </row>
    <row r="3201" spans="1:36" s="1857" customFormat="1" ht="15.75">
      <c r="A3201" s="1012">
        <v>25</v>
      </c>
      <c r="B3201" s="1013" t="s">
        <v>3489</v>
      </c>
      <c r="C3201" s="973" t="s">
        <v>66</v>
      </c>
      <c r="D3201" s="984">
        <v>5</v>
      </c>
      <c r="E3201" s="1019">
        <v>0</v>
      </c>
      <c r="F3201" s="991">
        <v>0</v>
      </c>
      <c r="G3201" s="969">
        <v>10</v>
      </c>
      <c r="H3201" s="1015">
        <f t="shared" si="1100"/>
        <v>50</v>
      </c>
      <c r="I3201" s="974">
        <v>44942</v>
      </c>
      <c r="J3201" s="1033" t="s">
        <v>6702</v>
      </c>
      <c r="K3201" s="1016"/>
      <c r="L3201" s="1033" t="s">
        <v>8318</v>
      </c>
      <c r="M3201" s="975">
        <v>44924</v>
      </c>
      <c r="N3201" s="1019"/>
      <c r="O3201" s="1019"/>
      <c r="P3201" s="1019"/>
      <c r="Q3201" s="1019"/>
      <c r="R3201" s="1019"/>
      <c r="S3201" s="1019"/>
      <c r="T3201" s="1019"/>
      <c r="U3201" s="1019"/>
      <c r="V3201" s="1019"/>
      <c r="W3201" s="1004"/>
      <c r="X3201" s="1004"/>
      <c r="Y3201" s="1035"/>
      <c r="Z3201" s="1017"/>
      <c r="AA3201" s="1017"/>
      <c r="AB3201" s="1017"/>
      <c r="AC3201" s="1507">
        <f t="shared" si="1101"/>
        <v>10</v>
      </c>
      <c r="AD3201" s="1508">
        <f t="shared" si="1102"/>
        <v>50</v>
      </c>
      <c r="AE3201" s="14" t="s">
        <v>334</v>
      </c>
      <c r="AF3201" s="14">
        <f t="shared" si="1103"/>
        <v>0</v>
      </c>
      <c r="AG3201" s="14" t="e">
        <f t="shared" si="1104"/>
        <v>#DIV/0!</v>
      </c>
      <c r="AH3201" s="14" t="s">
        <v>334</v>
      </c>
      <c r="AI3201" s="14" t="s">
        <v>334</v>
      </c>
      <c r="AJ3201" s="1018"/>
    </row>
    <row r="3202" spans="1:36" ht="15.75">
      <c r="A3202" s="1012">
        <v>26</v>
      </c>
      <c r="B3202" s="1013" t="s">
        <v>8332</v>
      </c>
      <c r="C3202" s="973" t="s">
        <v>66</v>
      </c>
      <c r="D3202" s="984">
        <v>15</v>
      </c>
      <c r="E3202" s="1019">
        <v>0</v>
      </c>
      <c r="F3202" s="991">
        <v>0</v>
      </c>
      <c r="G3202" s="969">
        <v>1</v>
      </c>
      <c r="H3202" s="1015">
        <f t="shared" si="1100"/>
        <v>15</v>
      </c>
      <c r="I3202" s="974">
        <v>44942</v>
      </c>
      <c r="J3202" s="1033" t="s">
        <v>6702</v>
      </c>
      <c r="K3202" s="1016"/>
      <c r="L3202" s="1033" t="s">
        <v>8318</v>
      </c>
      <c r="M3202" s="975">
        <v>44924</v>
      </c>
      <c r="N3202" s="1019"/>
      <c r="O3202" s="1019"/>
      <c r="P3202" s="1019"/>
      <c r="Q3202" s="1019"/>
      <c r="R3202" s="1019"/>
      <c r="S3202" s="1019"/>
      <c r="T3202" s="1019"/>
      <c r="U3202" s="1019"/>
      <c r="V3202" s="1019"/>
      <c r="W3202" s="1004"/>
      <c r="X3202" s="1004"/>
      <c r="Y3202" s="1004"/>
      <c r="Z3202" s="1017"/>
      <c r="AA3202" s="1017"/>
      <c r="AB3202" s="1017"/>
      <c r="AC3202" s="1507">
        <f t="shared" si="1101"/>
        <v>1</v>
      </c>
      <c r="AD3202" s="1508">
        <f t="shared" si="1102"/>
        <v>15</v>
      </c>
      <c r="AE3202" s="14" t="s">
        <v>334</v>
      </c>
      <c r="AF3202" s="14">
        <f t="shared" si="1103"/>
        <v>0</v>
      </c>
      <c r="AG3202" s="14" t="e">
        <f t="shared" si="1104"/>
        <v>#DIV/0!</v>
      </c>
      <c r="AH3202" s="14" t="s">
        <v>334</v>
      </c>
      <c r="AI3202" s="14" t="s">
        <v>334</v>
      </c>
      <c r="AJ3202" s="1018"/>
    </row>
    <row r="3203" spans="1:36" ht="15.75">
      <c r="A3203" s="1012">
        <v>27</v>
      </c>
      <c r="B3203" s="1013" t="s">
        <v>8333</v>
      </c>
      <c r="C3203" s="973" t="s">
        <v>66</v>
      </c>
      <c r="D3203" s="984">
        <v>10</v>
      </c>
      <c r="E3203" s="1019">
        <v>0</v>
      </c>
      <c r="F3203" s="991">
        <v>0</v>
      </c>
      <c r="G3203" s="969">
        <v>2</v>
      </c>
      <c r="H3203" s="1015">
        <f t="shared" si="1100"/>
        <v>20</v>
      </c>
      <c r="I3203" s="974">
        <v>44942</v>
      </c>
      <c r="J3203" s="1033" t="s">
        <v>6702</v>
      </c>
      <c r="K3203" s="1016"/>
      <c r="L3203" s="1033" t="s">
        <v>8318</v>
      </c>
      <c r="M3203" s="975">
        <v>44924</v>
      </c>
      <c r="N3203" s="1019"/>
      <c r="O3203" s="1019"/>
      <c r="P3203" s="1019"/>
      <c r="Q3203" s="1019"/>
      <c r="R3203" s="1019"/>
      <c r="S3203" s="1019"/>
      <c r="T3203" s="1019"/>
      <c r="U3203" s="1019"/>
      <c r="V3203" s="1019"/>
      <c r="W3203" s="1004"/>
      <c r="X3203" s="1004"/>
      <c r="Y3203" s="1004"/>
      <c r="Z3203" s="1017"/>
      <c r="AA3203" s="1017"/>
      <c r="AB3203" s="1017"/>
      <c r="AC3203" s="1507">
        <f t="shared" si="1101"/>
        <v>2</v>
      </c>
      <c r="AD3203" s="1508">
        <f t="shared" si="1102"/>
        <v>20</v>
      </c>
      <c r="AE3203" s="14" t="s">
        <v>334</v>
      </c>
      <c r="AF3203" s="14">
        <f t="shared" si="1103"/>
        <v>0</v>
      </c>
      <c r="AG3203" s="14" t="e">
        <f t="shared" si="1104"/>
        <v>#DIV/0!</v>
      </c>
      <c r="AH3203" s="14" t="s">
        <v>334</v>
      </c>
      <c r="AI3203" s="14" t="s">
        <v>334</v>
      </c>
      <c r="AJ3203" s="1018"/>
    </row>
    <row r="3204" spans="1:36" ht="15.75">
      <c r="A3204" s="1012">
        <v>28</v>
      </c>
      <c r="B3204" s="1013" t="s">
        <v>4612</v>
      </c>
      <c r="C3204" s="973" t="s">
        <v>66</v>
      </c>
      <c r="D3204" s="984">
        <v>1</v>
      </c>
      <c r="E3204" s="1019">
        <v>0</v>
      </c>
      <c r="F3204" s="991">
        <v>0</v>
      </c>
      <c r="G3204" s="969">
        <v>4</v>
      </c>
      <c r="H3204" s="1015">
        <f t="shared" si="1100"/>
        <v>4</v>
      </c>
      <c r="I3204" s="974">
        <v>44942</v>
      </c>
      <c r="J3204" s="1033" t="s">
        <v>6702</v>
      </c>
      <c r="K3204" s="1016"/>
      <c r="L3204" s="1033" t="s">
        <v>8318</v>
      </c>
      <c r="M3204" s="975">
        <v>44924</v>
      </c>
      <c r="N3204" s="1019"/>
      <c r="O3204" s="1019"/>
      <c r="P3204" s="1019"/>
      <c r="Q3204" s="1019"/>
      <c r="R3204" s="1019"/>
      <c r="S3204" s="1019"/>
      <c r="T3204" s="1019"/>
      <c r="U3204" s="1019"/>
      <c r="V3204" s="1019"/>
      <c r="W3204" s="1004"/>
      <c r="X3204" s="1004"/>
      <c r="Y3204" s="1004"/>
      <c r="Z3204" s="1017"/>
      <c r="AA3204" s="1017"/>
      <c r="AB3204" s="1017"/>
      <c r="AC3204" s="1507">
        <f t="shared" si="1101"/>
        <v>4</v>
      </c>
      <c r="AD3204" s="1508">
        <f t="shared" si="1102"/>
        <v>4</v>
      </c>
      <c r="AE3204" s="14" t="s">
        <v>334</v>
      </c>
      <c r="AF3204" s="14">
        <f t="shared" si="1103"/>
        <v>0</v>
      </c>
      <c r="AG3204" s="14" t="e">
        <f t="shared" si="1104"/>
        <v>#DIV/0!</v>
      </c>
      <c r="AH3204" s="14" t="s">
        <v>334</v>
      </c>
      <c r="AI3204" s="14" t="s">
        <v>334</v>
      </c>
      <c r="AJ3204" s="1018"/>
    </row>
    <row r="3205" spans="1:36" ht="15.75">
      <c r="A3205" s="1012">
        <v>29</v>
      </c>
      <c r="B3205" s="1013" t="s">
        <v>8260</v>
      </c>
      <c r="C3205" s="973" t="s">
        <v>66</v>
      </c>
      <c r="D3205" s="984">
        <v>10</v>
      </c>
      <c r="E3205" s="1019">
        <v>0</v>
      </c>
      <c r="F3205" s="991">
        <v>0</v>
      </c>
      <c r="G3205" s="969">
        <v>2</v>
      </c>
      <c r="H3205" s="1015">
        <f t="shared" si="1100"/>
        <v>20</v>
      </c>
      <c r="I3205" s="974">
        <v>44942</v>
      </c>
      <c r="J3205" s="1033" t="s">
        <v>6702</v>
      </c>
      <c r="K3205" s="1016"/>
      <c r="L3205" s="1033" t="s">
        <v>8318</v>
      </c>
      <c r="M3205" s="975">
        <v>44924</v>
      </c>
      <c r="N3205" s="1019"/>
      <c r="O3205" s="1019"/>
      <c r="P3205" s="1019"/>
      <c r="Q3205" s="1019"/>
      <c r="R3205" s="1019"/>
      <c r="S3205" s="1019"/>
      <c r="T3205" s="1019"/>
      <c r="U3205" s="1019"/>
      <c r="V3205" s="1019"/>
      <c r="W3205" s="1004"/>
      <c r="X3205" s="1004"/>
      <c r="Y3205" s="1004"/>
      <c r="Z3205" s="1017"/>
      <c r="AA3205" s="1017"/>
      <c r="AB3205" s="1017"/>
      <c r="AC3205" s="1507">
        <f t="shared" si="1101"/>
        <v>2</v>
      </c>
      <c r="AD3205" s="1508">
        <f t="shared" si="1102"/>
        <v>20</v>
      </c>
      <c r="AE3205" s="14" t="s">
        <v>334</v>
      </c>
      <c r="AF3205" s="14">
        <f t="shared" si="1103"/>
        <v>0</v>
      </c>
      <c r="AG3205" s="14" t="e">
        <f t="shared" si="1104"/>
        <v>#DIV/0!</v>
      </c>
      <c r="AH3205" s="14" t="s">
        <v>334</v>
      </c>
      <c r="AI3205" s="14" t="s">
        <v>334</v>
      </c>
      <c r="AJ3205" s="1018"/>
    </row>
    <row r="3206" spans="1:36" ht="15.75">
      <c r="A3206" s="1012">
        <v>30</v>
      </c>
      <c r="B3206" s="1013" t="s">
        <v>4715</v>
      </c>
      <c r="C3206" s="973" t="s">
        <v>66</v>
      </c>
      <c r="D3206" s="984">
        <v>10</v>
      </c>
      <c r="E3206" s="1019">
        <v>0</v>
      </c>
      <c r="F3206" s="991">
        <v>0</v>
      </c>
      <c r="G3206" s="969">
        <v>1</v>
      </c>
      <c r="H3206" s="1015">
        <f t="shared" si="1100"/>
        <v>10</v>
      </c>
      <c r="I3206" s="974">
        <v>44942</v>
      </c>
      <c r="J3206" s="1033" t="s">
        <v>6702</v>
      </c>
      <c r="K3206" s="1016"/>
      <c r="L3206" s="1033" t="s">
        <v>8318</v>
      </c>
      <c r="M3206" s="975">
        <v>44924</v>
      </c>
      <c r="N3206" s="1019"/>
      <c r="O3206" s="1019"/>
      <c r="P3206" s="1019"/>
      <c r="Q3206" s="1019"/>
      <c r="R3206" s="1019"/>
      <c r="S3206" s="1019"/>
      <c r="T3206" s="1019"/>
      <c r="U3206" s="1019"/>
      <c r="V3206" s="1019"/>
      <c r="W3206" s="1004"/>
      <c r="X3206" s="1004"/>
      <c r="Y3206" s="1004"/>
      <c r="Z3206" s="1017"/>
      <c r="AA3206" s="1017"/>
      <c r="AB3206" s="1017"/>
      <c r="AC3206" s="1507">
        <f t="shared" si="1101"/>
        <v>1</v>
      </c>
      <c r="AD3206" s="1508">
        <f t="shared" si="1102"/>
        <v>10</v>
      </c>
      <c r="AE3206" s="14" t="s">
        <v>334</v>
      </c>
      <c r="AF3206" s="14">
        <f t="shared" si="1103"/>
        <v>0</v>
      </c>
      <c r="AG3206" s="14" t="e">
        <f t="shared" si="1104"/>
        <v>#DIV/0!</v>
      </c>
      <c r="AH3206" s="14" t="s">
        <v>334</v>
      </c>
      <c r="AI3206" s="14" t="s">
        <v>334</v>
      </c>
      <c r="AJ3206" s="1018"/>
    </row>
    <row r="3207" spans="1:36" ht="15.75">
      <c r="A3207" s="1012">
        <v>31</v>
      </c>
      <c r="B3207" s="1013" t="s">
        <v>4703</v>
      </c>
      <c r="C3207" s="973" t="s">
        <v>66</v>
      </c>
      <c r="D3207" s="984">
        <v>1</v>
      </c>
      <c r="E3207" s="1019">
        <v>0</v>
      </c>
      <c r="F3207" s="991">
        <v>0</v>
      </c>
      <c r="G3207" s="969">
        <v>10</v>
      </c>
      <c r="H3207" s="1015">
        <f t="shared" si="1100"/>
        <v>10</v>
      </c>
      <c r="I3207" s="974">
        <v>44942</v>
      </c>
      <c r="J3207" s="1033" t="s">
        <v>6702</v>
      </c>
      <c r="K3207" s="1016"/>
      <c r="L3207" s="1033" t="s">
        <v>8318</v>
      </c>
      <c r="M3207" s="975">
        <v>44924</v>
      </c>
      <c r="N3207" s="1019"/>
      <c r="O3207" s="1019"/>
      <c r="P3207" s="1019"/>
      <c r="Q3207" s="1019"/>
      <c r="R3207" s="1019"/>
      <c r="S3207" s="1019"/>
      <c r="T3207" s="1019"/>
      <c r="U3207" s="1019"/>
      <c r="V3207" s="1019"/>
      <c r="W3207" s="1004"/>
      <c r="X3207" s="1004"/>
      <c r="Y3207" s="1004"/>
      <c r="Z3207" s="1017"/>
      <c r="AA3207" s="1017"/>
      <c r="AB3207" s="1017"/>
      <c r="AC3207" s="1507">
        <f t="shared" si="1101"/>
        <v>10</v>
      </c>
      <c r="AD3207" s="1508">
        <f t="shared" si="1102"/>
        <v>10</v>
      </c>
      <c r="AE3207" s="14" t="s">
        <v>334</v>
      </c>
      <c r="AF3207" s="14">
        <f t="shared" si="1103"/>
        <v>0</v>
      </c>
      <c r="AG3207" s="14" t="e">
        <f t="shared" si="1104"/>
        <v>#DIV/0!</v>
      </c>
      <c r="AH3207" s="14" t="s">
        <v>334</v>
      </c>
      <c r="AI3207" s="14" t="s">
        <v>334</v>
      </c>
      <c r="AJ3207" s="1018"/>
    </row>
    <row r="3208" spans="1:36" ht="15.75">
      <c r="A3208" s="1012">
        <v>32</v>
      </c>
      <c r="B3208" s="1013" t="s">
        <v>8334</v>
      </c>
      <c r="C3208" s="973" t="s">
        <v>66</v>
      </c>
      <c r="D3208" s="984">
        <v>0.5</v>
      </c>
      <c r="E3208" s="1019">
        <v>0</v>
      </c>
      <c r="F3208" s="991">
        <v>0</v>
      </c>
      <c r="G3208" s="969">
        <v>2</v>
      </c>
      <c r="H3208" s="1015">
        <f t="shared" si="1100"/>
        <v>1</v>
      </c>
      <c r="I3208" s="974">
        <v>44942</v>
      </c>
      <c r="J3208" s="1033" t="s">
        <v>6702</v>
      </c>
      <c r="K3208" s="1016"/>
      <c r="L3208" s="1033" t="s">
        <v>8318</v>
      </c>
      <c r="M3208" s="975">
        <v>44924</v>
      </c>
      <c r="N3208" s="1019"/>
      <c r="O3208" s="1019"/>
      <c r="P3208" s="1019"/>
      <c r="Q3208" s="1019"/>
      <c r="R3208" s="1019"/>
      <c r="S3208" s="1019"/>
      <c r="T3208" s="1019"/>
      <c r="U3208" s="1019"/>
      <c r="V3208" s="1019"/>
      <c r="W3208" s="1004"/>
      <c r="X3208" s="1004"/>
      <c r="Y3208" s="1004"/>
      <c r="Z3208" s="1017"/>
      <c r="AA3208" s="1017"/>
      <c r="AB3208" s="1017"/>
      <c r="AC3208" s="1507">
        <f t="shared" si="1101"/>
        <v>2</v>
      </c>
      <c r="AD3208" s="1508">
        <f t="shared" si="1102"/>
        <v>1</v>
      </c>
      <c r="AE3208" s="14" t="s">
        <v>334</v>
      </c>
      <c r="AF3208" s="14">
        <f t="shared" si="1103"/>
        <v>0</v>
      </c>
      <c r="AG3208" s="14" t="e">
        <f t="shared" si="1104"/>
        <v>#DIV/0!</v>
      </c>
      <c r="AH3208" s="14" t="s">
        <v>334</v>
      </c>
      <c r="AI3208" s="14" t="s">
        <v>334</v>
      </c>
      <c r="AJ3208" s="1018"/>
    </row>
    <row r="3209" spans="1:36" ht="15.75">
      <c r="A3209" s="1012">
        <v>33</v>
      </c>
      <c r="B3209" s="1013" t="s">
        <v>8335</v>
      </c>
      <c r="C3209" s="973" t="s">
        <v>66</v>
      </c>
      <c r="D3209" s="984">
        <v>5</v>
      </c>
      <c r="E3209" s="1019">
        <v>0</v>
      </c>
      <c r="F3209" s="991"/>
      <c r="G3209" s="969">
        <v>5</v>
      </c>
      <c r="H3209" s="1015"/>
      <c r="I3209" s="974">
        <v>44942</v>
      </c>
      <c r="J3209" s="1033" t="s">
        <v>6702</v>
      </c>
      <c r="K3209" s="1016"/>
      <c r="L3209" s="1033" t="s">
        <v>8318</v>
      </c>
      <c r="M3209" s="975">
        <v>44924</v>
      </c>
      <c r="N3209" s="1019"/>
      <c r="O3209" s="1019"/>
      <c r="P3209" s="1019"/>
      <c r="Q3209" s="1019"/>
      <c r="R3209" s="1019"/>
      <c r="S3209" s="1019"/>
      <c r="T3209" s="1019"/>
      <c r="U3209" s="1019"/>
      <c r="V3209" s="1019"/>
      <c r="W3209" s="1004"/>
      <c r="X3209" s="1004"/>
      <c r="Y3209" s="1004"/>
      <c r="Z3209" s="1017"/>
      <c r="AA3209" s="1017"/>
      <c r="AB3209" s="1017"/>
      <c r="AC3209" s="1507">
        <f t="shared" si="1101"/>
        <v>5</v>
      </c>
      <c r="AD3209" s="1508">
        <f t="shared" si="1102"/>
        <v>25</v>
      </c>
      <c r="AE3209" s="14" t="s">
        <v>334</v>
      </c>
      <c r="AF3209" s="14">
        <f t="shared" si="1103"/>
        <v>0</v>
      </c>
      <c r="AG3209" s="14" t="e">
        <f t="shared" si="1104"/>
        <v>#DIV/0!</v>
      </c>
      <c r="AH3209" s="14" t="s">
        <v>334</v>
      </c>
      <c r="AI3209" s="14" t="s">
        <v>334</v>
      </c>
      <c r="AJ3209" s="1018"/>
    </row>
    <row r="3210" spans="1:36" ht="15.75">
      <c r="A3210" s="4774" t="s">
        <v>4170</v>
      </c>
      <c r="B3210" s="4774"/>
      <c r="C3210" s="4774"/>
      <c r="D3210" s="4774"/>
      <c r="E3210" s="4774"/>
      <c r="F3210" s="4774"/>
      <c r="G3210" s="4774"/>
      <c r="H3210" s="4774"/>
      <c r="I3210" s="4774"/>
      <c r="J3210" s="4774"/>
      <c r="K3210" s="4774"/>
      <c r="L3210" s="4774"/>
      <c r="M3210" s="4774"/>
      <c r="N3210" s="4774"/>
      <c r="O3210" s="4774"/>
      <c r="P3210" s="4774"/>
      <c r="Q3210" s="4774"/>
      <c r="R3210" s="4774"/>
      <c r="S3210" s="4774"/>
      <c r="T3210" s="4774"/>
      <c r="U3210" s="4774"/>
      <c r="V3210" s="4774"/>
      <c r="W3210" s="4774"/>
      <c r="X3210" s="4774"/>
      <c r="Y3210" s="4774"/>
      <c r="Z3210" s="4774"/>
      <c r="AA3210" s="4774"/>
      <c r="AB3210" s="4774"/>
      <c r="AC3210" s="4774"/>
      <c r="AD3210" s="4774"/>
      <c r="AE3210" s="4774"/>
      <c r="AF3210" s="4774"/>
      <c r="AG3210" s="4774"/>
      <c r="AH3210" s="4774"/>
      <c r="AI3210" s="4774"/>
      <c r="AJ3210" s="1018"/>
    </row>
    <row r="3211" spans="1:36" ht="15.75">
      <c r="A3211" s="1012">
        <v>1</v>
      </c>
      <c r="B3211" s="1013" t="s">
        <v>9115</v>
      </c>
      <c r="C3211" s="973" t="s">
        <v>66</v>
      </c>
      <c r="D3211" s="1014">
        <v>1</v>
      </c>
      <c r="E3211" s="1012">
        <v>0</v>
      </c>
      <c r="F3211" s="991">
        <v>0</v>
      </c>
      <c r="G3211" s="1012">
        <v>1770</v>
      </c>
      <c r="H3211" s="1015">
        <f>D3211*G3211</f>
        <v>1770</v>
      </c>
      <c r="I3211" s="974">
        <v>44977</v>
      </c>
      <c r="J3211" s="1016" t="s">
        <v>6702</v>
      </c>
      <c r="K3211" s="1016"/>
      <c r="L3211" s="975" t="s">
        <v>216</v>
      </c>
      <c r="M3211" s="975" t="s">
        <v>216</v>
      </c>
      <c r="N3211" s="1012"/>
      <c r="O3211" s="1012">
        <v>230</v>
      </c>
      <c r="P3211" s="1012">
        <v>787</v>
      </c>
      <c r="Q3211" s="1012"/>
      <c r="R3211" s="1012"/>
      <c r="S3211" s="1012"/>
      <c r="T3211" s="1012"/>
      <c r="U3211" s="1017"/>
      <c r="V3211" s="1017"/>
      <c r="W3211" s="1012"/>
      <c r="X3211" s="1017"/>
      <c r="Y3211" s="1017"/>
      <c r="Z3211" s="1017"/>
      <c r="AA3211" s="1017"/>
      <c r="AB3211" s="1017"/>
      <c r="AC3211" s="1507">
        <f>E3211+G3211-N3211-O3211-AA3211-P3211-Q3211-R3211-S3211-T3211-U3211-V3211-W3211-X3211-Y3211</f>
        <v>753</v>
      </c>
      <c r="AD3211" s="1508">
        <f>D3211*AC3211</f>
        <v>753</v>
      </c>
      <c r="AE3211" s="14" t="s">
        <v>334</v>
      </c>
      <c r="AF3211" s="14">
        <f>(N3211+O3211+P3211+Q3211+R3211+S3211+T3211+U3211+V3211+W3211+X3211+Y3211)/3</f>
        <v>339</v>
      </c>
      <c r="AG3211" s="14">
        <f>AC3211/AF3211</f>
        <v>2.2212389380530975</v>
      </c>
      <c r="AH3211" s="14" t="s">
        <v>334</v>
      </c>
      <c r="AI3211" s="14" t="s">
        <v>334</v>
      </c>
      <c r="AJ3211" s="1018"/>
    </row>
    <row r="3212" spans="1:36" ht="15.75">
      <c r="A3212" s="4774" t="s">
        <v>4170</v>
      </c>
      <c r="B3212" s="4774"/>
      <c r="C3212" s="4774"/>
      <c r="D3212" s="4774"/>
      <c r="E3212" s="4774"/>
      <c r="F3212" s="4774"/>
      <c r="G3212" s="4774"/>
      <c r="H3212" s="4774"/>
      <c r="I3212" s="4774"/>
      <c r="J3212" s="4774"/>
      <c r="K3212" s="4774"/>
      <c r="L3212" s="4774"/>
      <c r="M3212" s="4774"/>
      <c r="N3212" s="4774"/>
      <c r="O3212" s="4774"/>
      <c r="P3212" s="4774"/>
      <c r="Q3212" s="4774"/>
      <c r="R3212" s="4774"/>
      <c r="S3212" s="4774"/>
      <c r="T3212" s="4774"/>
      <c r="U3212" s="4774"/>
      <c r="V3212" s="4774"/>
      <c r="W3212" s="4774"/>
      <c r="X3212" s="4774"/>
      <c r="Y3212" s="4774"/>
      <c r="Z3212" s="4774"/>
      <c r="AA3212" s="4774"/>
      <c r="AB3212" s="4774"/>
      <c r="AC3212" s="4774"/>
      <c r="AD3212" s="4774"/>
      <c r="AE3212" s="4774"/>
      <c r="AF3212" s="4774"/>
      <c r="AG3212" s="4774"/>
      <c r="AH3212" s="4774"/>
      <c r="AI3212" s="4774"/>
      <c r="AJ3212" s="1018"/>
    </row>
    <row r="3213" spans="1:36" ht="15.75">
      <c r="A3213" s="1012">
        <v>1</v>
      </c>
      <c r="B3213" s="1013" t="s">
        <v>10141</v>
      </c>
      <c r="C3213" s="973" t="s">
        <v>64</v>
      </c>
      <c r="D3213" s="1014">
        <v>1</v>
      </c>
      <c r="E3213" s="1012">
        <v>0</v>
      </c>
      <c r="F3213" s="991">
        <v>0</v>
      </c>
      <c r="G3213" s="1012">
        <v>10</v>
      </c>
      <c r="H3213" s="1015">
        <f>D3213*G3213</f>
        <v>10</v>
      </c>
      <c r="I3213" s="974">
        <v>45000</v>
      </c>
      <c r="J3213" s="1016">
        <v>45084</v>
      </c>
      <c r="K3213" s="1016"/>
      <c r="L3213" s="975" t="s">
        <v>216</v>
      </c>
      <c r="M3213" s="975" t="s">
        <v>216</v>
      </c>
      <c r="N3213" s="1012"/>
      <c r="O3213" s="1012"/>
      <c r="P3213" s="1012">
        <v>2.3199999999999998</v>
      </c>
      <c r="Q3213" s="1012"/>
      <c r="R3213" s="1012"/>
      <c r="S3213" s="1012"/>
      <c r="T3213" s="1012"/>
      <c r="U3213" s="1017"/>
      <c r="V3213" s="1017"/>
      <c r="W3213" s="1012"/>
      <c r="X3213" s="1017"/>
      <c r="Y3213" s="1017"/>
      <c r="Z3213" s="1017"/>
      <c r="AA3213" s="1017"/>
      <c r="AB3213" s="1017"/>
      <c r="AC3213" s="1507">
        <f>E3213+G3213-N3213-O3213-AA3213-P3213-Q3213-R3213-S3213-T3213-U3213-V3213-W3213-X3213-Y3213</f>
        <v>7.68</v>
      </c>
      <c r="AD3213" s="1508">
        <f>D3213*AC3213</f>
        <v>7.68</v>
      </c>
      <c r="AE3213" s="14">
        <f>(J3213-"01.04.2023")/30</f>
        <v>2.2333333333333334</v>
      </c>
      <c r="AF3213" s="14">
        <f>(N3213+O3213+P3213+Q3213+R3213+S3213+T3213+U3213+V3213+W3213+X3213+Y3213)/3</f>
        <v>0.77333333333333332</v>
      </c>
      <c r="AG3213" s="14">
        <f>AC3213/AF3213</f>
        <v>9.931034482758621</v>
      </c>
      <c r="AH3213" s="14">
        <f>AG3213-AE3213</f>
        <v>7.6977011494252876</v>
      </c>
      <c r="AI3213" s="14">
        <f>AC3213-(AE3213*AF3213)</f>
        <v>5.9528888888888885</v>
      </c>
      <c r="AJ3213" s="1018"/>
    </row>
    <row r="3214" spans="1:36" ht="15.75">
      <c r="A3214" s="4774" t="s">
        <v>4170</v>
      </c>
      <c r="B3214" s="4774"/>
      <c r="C3214" s="4774"/>
      <c r="D3214" s="4774"/>
      <c r="E3214" s="4774"/>
      <c r="F3214" s="4774"/>
      <c r="G3214" s="4774"/>
      <c r="H3214" s="4774"/>
      <c r="I3214" s="4774"/>
      <c r="J3214" s="4774"/>
      <c r="K3214" s="4774"/>
      <c r="L3214" s="4774"/>
      <c r="M3214" s="4774"/>
      <c r="N3214" s="4774"/>
      <c r="O3214" s="4774"/>
      <c r="P3214" s="4774"/>
      <c r="Q3214" s="4774"/>
      <c r="R3214" s="4774"/>
      <c r="S3214" s="4774"/>
      <c r="T3214" s="4774"/>
      <c r="U3214" s="4774"/>
      <c r="V3214" s="4774"/>
      <c r="W3214" s="4774"/>
      <c r="X3214" s="4774"/>
      <c r="Y3214" s="4774"/>
      <c r="Z3214" s="4774"/>
      <c r="AA3214" s="4774"/>
      <c r="AB3214" s="4774"/>
      <c r="AC3214" s="4774"/>
      <c r="AD3214" s="4774"/>
      <c r="AE3214" s="4774"/>
      <c r="AF3214" s="4774"/>
      <c r="AG3214" s="4774"/>
      <c r="AH3214" s="4774"/>
      <c r="AI3214" s="4774"/>
      <c r="AJ3214" s="1018"/>
    </row>
    <row r="3215" spans="1:36" ht="31.5">
      <c r="A3215" s="1012">
        <v>1</v>
      </c>
      <c r="B3215" s="1013" t="s">
        <v>10142</v>
      </c>
      <c r="C3215" s="973" t="s">
        <v>66</v>
      </c>
      <c r="D3215" s="1014">
        <v>0</v>
      </c>
      <c r="E3215" s="1012">
        <v>0</v>
      </c>
      <c r="F3215" s="991">
        <v>0</v>
      </c>
      <c r="G3215" s="1012">
        <v>96</v>
      </c>
      <c r="H3215" s="1015">
        <f>D3215*G3215</f>
        <v>0</v>
      </c>
      <c r="I3215" s="974">
        <v>45001</v>
      </c>
      <c r="J3215" s="1016">
        <v>45108</v>
      </c>
      <c r="K3215" s="1016"/>
      <c r="L3215" s="975" t="s">
        <v>216</v>
      </c>
      <c r="M3215" s="975" t="s">
        <v>216</v>
      </c>
      <c r="N3215" s="1012"/>
      <c r="O3215" s="1012"/>
      <c r="P3215" s="1012">
        <v>11.680999999999999</v>
      </c>
      <c r="Q3215" s="1012"/>
      <c r="R3215" s="1012"/>
      <c r="S3215" s="1012"/>
      <c r="T3215" s="1012"/>
      <c r="U3215" s="1017"/>
      <c r="V3215" s="1017"/>
      <c r="W3215" s="1012"/>
      <c r="X3215" s="1017"/>
      <c r="Y3215" s="1017"/>
      <c r="Z3215" s="1017"/>
      <c r="AA3215" s="1017"/>
      <c r="AB3215" s="1017"/>
      <c r="AC3215" s="1507">
        <f>E3215+G3215-N3215-O3215-AA3215-P3215-Q3215-R3215-S3215-T3215-U3215-V3215-W3215-X3215-Y3215</f>
        <v>84.319000000000003</v>
      </c>
      <c r="AD3215" s="1508">
        <f>D3215*AC3215</f>
        <v>0</v>
      </c>
      <c r="AE3215" s="14">
        <f>(J3215-"01.04.2023")/30</f>
        <v>3.0333333333333332</v>
      </c>
      <c r="AF3215" s="14">
        <f>(N3215+O3215+P3215+Q3215+R3215+S3215+T3215+U3215+V3215+W3215+X3215+Y3215)/3</f>
        <v>3.8936666666666664</v>
      </c>
      <c r="AG3215" s="14">
        <f>AC3215/AF3215</f>
        <v>21.655423337043064</v>
      </c>
      <c r="AH3215" s="14">
        <f>AG3215-AE3215</f>
        <v>18.622090003709729</v>
      </c>
      <c r="AI3215" s="14">
        <f>AC3215-(AE3215*AF3215)</f>
        <v>72.508211111111109</v>
      </c>
      <c r="AJ3215" s="1018"/>
    </row>
    <row r="3216" spans="1:36" ht="15.75">
      <c r="A3216" s="4774" t="s">
        <v>4170</v>
      </c>
      <c r="B3216" s="4774"/>
      <c r="C3216" s="4774"/>
      <c r="D3216" s="4774"/>
      <c r="E3216" s="4774"/>
      <c r="F3216" s="4774"/>
      <c r="G3216" s="4774"/>
      <c r="H3216" s="4774"/>
      <c r="I3216" s="4774"/>
      <c r="J3216" s="4774"/>
      <c r="K3216" s="4774"/>
      <c r="L3216" s="4774"/>
      <c r="M3216" s="4774"/>
      <c r="N3216" s="4774"/>
      <c r="O3216" s="4774"/>
      <c r="P3216" s="4774"/>
      <c r="Q3216" s="4774"/>
      <c r="R3216" s="4774"/>
      <c r="S3216" s="4774"/>
      <c r="T3216" s="4774"/>
      <c r="U3216" s="4774"/>
      <c r="V3216" s="4774"/>
      <c r="W3216" s="4774"/>
      <c r="X3216" s="4774"/>
      <c r="Y3216" s="4774"/>
      <c r="Z3216" s="4774"/>
      <c r="AA3216" s="4774"/>
      <c r="AB3216" s="4774"/>
      <c r="AC3216" s="4774"/>
      <c r="AD3216" s="4774"/>
      <c r="AE3216" s="4774"/>
      <c r="AF3216" s="4774"/>
      <c r="AG3216" s="4774"/>
      <c r="AH3216" s="4774"/>
      <c r="AI3216" s="4774"/>
      <c r="AJ3216" s="1018"/>
    </row>
    <row r="3217" spans="1:36" ht="15.75">
      <c r="A3217" s="1012">
        <v>1</v>
      </c>
      <c r="B3217" s="1013" t="s">
        <v>10143</v>
      </c>
      <c r="C3217" s="973" t="s">
        <v>206</v>
      </c>
      <c r="D3217" s="1014">
        <v>0</v>
      </c>
      <c r="E3217" s="1012">
        <v>0</v>
      </c>
      <c r="F3217" s="991">
        <v>0</v>
      </c>
      <c r="G3217" s="1012">
        <v>2</v>
      </c>
      <c r="H3217" s="1015">
        <f>D3217*G3217</f>
        <v>0</v>
      </c>
      <c r="I3217" s="974">
        <v>45002</v>
      </c>
      <c r="J3217" s="1016">
        <v>45505</v>
      </c>
      <c r="K3217" s="1016"/>
      <c r="L3217" s="975" t="s">
        <v>216</v>
      </c>
      <c r="M3217" s="975" t="s">
        <v>216</v>
      </c>
      <c r="N3217" s="1012"/>
      <c r="O3217" s="1012"/>
      <c r="P3217" s="1012"/>
      <c r="Q3217" s="1012"/>
      <c r="R3217" s="1012"/>
      <c r="S3217" s="1012"/>
      <c r="T3217" s="1012"/>
      <c r="U3217" s="1017"/>
      <c r="V3217" s="1017"/>
      <c r="W3217" s="1012"/>
      <c r="X3217" s="1017"/>
      <c r="Y3217" s="1017"/>
      <c r="Z3217" s="1017"/>
      <c r="AA3217" s="1017"/>
      <c r="AB3217" s="1017"/>
      <c r="AC3217" s="1507">
        <f>E3217+G3217-N3217-O3217-AA3217-P3217-Q3217-R3217-S3217-T3217-U3217-V3217-W3217-X3217-Y3217</f>
        <v>2</v>
      </c>
      <c r="AD3217" s="1508">
        <f>D3217*AC3217</f>
        <v>0</v>
      </c>
      <c r="AE3217" s="14">
        <f>(J3217-"01.04.2023")/30</f>
        <v>16.266666666666666</v>
      </c>
      <c r="AF3217" s="14">
        <f>(N3217+O3217+P3217+Q3217+R3217+S3217+T3217+U3217+V3217+W3217+X3217+Y3217)/3</f>
        <v>0</v>
      </c>
      <c r="AG3217" s="14" t="e">
        <f>AC3217/AF3217</f>
        <v>#DIV/0!</v>
      </c>
      <c r="AH3217" s="14" t="e">
        <f>AG3217-AE3217</f>
        <v>#DIV/0!</v>
      </c>
      <c r="AI3217" s="14">
        <f>AC3217-(AE3217*AF3217)</f>
        <v>2</v>
      </c>
      <c r="AJ3217" s="1018"/>
    </row>
    <row r="3218" spans="1:36" ht="15.75">
      <c r="A3218" s="1012">
        <v>3</v>
      </c>
      <c r="B3218" s="1013" t="s">
        <v>10144</v>
      </c>
      <c r="C3218" s="973" t="s">
        <v>206</v>
      </c>
      <c r="D3218" s="1014">
        <v>0</v>
      </c>
      <c r="E3218" s="1012">
        <v>0</v>
      </c>
      <c r="F3218" s="991">
        <v>0</v>
      </c>
      <c r="G3218" s="1012">
        <v>5</v>
      </c>
      <c r="H3218" s="1015">
        <f>D3218*G3218</f>
        <v>0</v>
      </c>
      <c r="I3218" s="974">
        <v>45002</v>
      </c>
      <c r="J3218" s="1016">
        <v>45928</v>
      </c>
      <c r="K3218" s="1016"/>
      <c r="L3218" s="975" t="s">
        <v>216</v>
      </c>
      <c r="M3218" s="975" t="s">
        <v>216</v>
      </c>
      <c r="N3218" s="1012"/>
      <c r="O3218" s="1012"/>
      <c r="P3218" s="1012"/>
      <c r="Q3218" s="1012"/>
      <c r="R3218" s="1012"/>
      <c r="S3218" s="1012"/>
      <c r="T3218" s="1012"/>
      <c r="U3218" s="1017"/>
      <c r="V3218" s="1017"/>
      <c r="W3218" s="1012"/>
      <c r="X3218" s="1017"/>
      <c r="Y3218" s="1017"/>
      <c r="Z3218" s="1017"/>
      <c r="AA3218" s="1017"/>
      <c r="AB3218" s="1017"/>
      <c r="AC3218" s="1507">
        <f>E3218+G3218-N3218-O3218-AA3218-P3218-Q3218-R3218-S3218-T3218-U3218-V3218-W3218-X3218-Y3218</f>
        <v>5</v>
      </c>
      <c r="AD3218" s="1508">
        <f>D3218*AC3218</f>
        <v>0</v>
      </c>
      <c r="AE3218" s="14">
        <f>(J3218-"01.04.2023")/30</f>
        <v>30.366666666666667</v>
      </c>
      <c r="AF3218" s="14">
        <f>(N3218+O3218+P3218+Q3218+R3218+S3218+T3218+U3218+V3218+W3218+X3218+Y3218)/3</f>
        <v>0</v>
      </c>
      <c r="AG3218" s="14" t="e">
        <f>AC3218/AF3218</f>
        <v>#DIV/0!</v>
      </c>
      <c r="AH3218" s="14" t="e">
        <f>AG3218-AE3218</f>
        <v>#DIV/0!</v>
      </c>
      <c r="AI3218" s="14">
        <f>AC3218-(AE3218*AF3218)</f>
        <v>5</v>
      </c>
      <c r="AJ3218" s="1018"/>
    </row>
    <row r="3219" spans="1:36" ht="15.75">
      <c r="A3219" s="1012">
        <v>4</v>
      </c>
      <c r="B3219" s="1013" t="s">
        <v>10145</v>
      </c>
      <c r="C3219" s="973" t="s">
        <v>206</v>
      </c>
      <c r="D3219" s="1014">
        <v>0</v>
      </c>
      <c r="E3219" s="1012">
        <v>0</v>
      </c>
      <c r="F3219" s="991">
        <v>0</v>
      </c>
      <c r="G3219" s="1012">
        <v>20</v>
      </c>
      <c r="H3219" s="1015">
        <f>D3219*G3219</f>
        <v>0</v>
      </c>
      <c r="I3219" s="974">
        <v>45002</v>
      </c>
      <c r="J3219" s="1016">
        <v>46418</v>
      </c>
      <c r="K3219" s="1016"/>
      <c r="L3219" s="975" t="s">
        <v>216</v>
      </c>
      <c r="M3219" s="975" t="s">
        <v>216</v>
      </c>
      <c r="N3219" s="1012"/>
      <c r="O3219" s="1012"/>
      <c r="P3219" s="1012"/>
      <c r="Q3219" s="1012"/>
      <c r="R3219" s="1012"/>
      <c r="S3219" s="1012"/>
      <c r="T3219" s="1012"/>
      <c r="U3219" s="1017"/>
      <c r="V3219" s="1017"/>
      <c r="W3219" s="1012"/>
      <c r="X3219" s="1017"/>
      <c r="Y3219" s="1017"/>
      <c r="Z3219" s="1017"/>
      <c r="AA3219" s="1017"/>
      <c r="AB3219" s="1017"/>
      <c r="AC3219" s="1507">
        <f>E3219+G3219-N3219-O3219-AA3219-P3219-Q3219-R3219-S3219-T3219-U3219-V3219-W3219-X3219-Y3219</f>
        <v>20</v>
      </c>
      <c r="AD3219" s="1508">
        <f>D3219*AC3219</f>
        <v>0</v>
      </c>
      <c r="AE3219" s="14">
        <f>(J3219-"01.04.2023")/30</f>
        <v>46.7</v>
      </c>
      <c r="AF3219" s="14">
        <f>(N3219+O3219+P3219+Q3219+R3219+S3219+T3219+U3219+V3219+W3219+X3219+Y3219)/3</f>
        <v>0</v>
      </c>
      <c r="AG3219" s="14" t="e">
        <f>AC3219/AF3219</f>
        <v>#DIV/0!</v>
      </c>
      <c r="AH3219" s="14" t="e">
        <f>AG3219-AE3219</f>
        <v>#DIV/0!</v>
      </c>
      <c r="AI3219" s="14">
        <f>AC3219-(AE3219*AF3219)</f>
        <v>20</v>
      </c>
      <c r="AJ3219" s="1018"/>
    </row>
    <row r="3220" spans="1:36" ht="15.75">
      <c r="A3220" s="1012">
        <v>5</v>
      </c>
      <c r="B3220" s="1013" t="s">
        <v>144</v>
      </c>
      <c r="C3220" s="973" t="s">
        <v>66</v>
      </c>
      <c r="D3220" s="1014">
        <v>0</v>
      </c>
      <c r="E3220" s="1012">
        <v>0</v>
      </c>
      <c r="F3220" s="991">
        <v>0</v>
      </c>
      <c r="G3220" s="1012">
        <v>20</v>
      </c>
      <c r="H3220" s="1015">
        <f>D3220*G3220</f>
        <v>0</v>
      </c>
      <c r="I3220" s="974">
        <v>45002</v>
      </c>
      <c r="J3220" s="1016" t="s">
        <v>6702</v>
      </c>
      <c r="K3220" s="1016"/>
      <c r="L3220" s="975" t="s">
        <v>216</v>
      </c>
      <c r="M3220" s="975" t="s">
        <v>216</v>
      </c>
      <c r="N3220" s="1012"/>
      <c r="O3220" s="1012"/>
      <c r="P3220" s="1012"/>
      <c r="Q3220" s="1012"/>
      <c r="R3220" s="1012"/>
      <c r="S3220" s="1012"/>
      <c r="T3220" s="1012"/>
      <c r="U3220" s="1017"/>
      <c r="V3220" s="1017"/>
      <c r="W3220" s="1012"/>
      <c r="X3220" s="1017"/>
      <c r="Y3220" s="1017"/>
      <c r="Z3220" s="1017"/>
      <c r="AA3220" s="1017"/>
      <c r="AB3220" s="1017"/>
      <c r="AC3220" s="1507">
        <f>E3220+G3220-N3220-O3220-AA3220-P3220-Q3220-R3220-S3220-T3220-U3220-V3220-W3220-X3220-Y3220</f>
        <v>20</v>
      </c>
      <c r="AD3220" s="1508">
        <f>D3220*AC3220</f>
        <v>0</v>
      </c>
      <c r="AE3220" s="14" t="s">
        <v>334</v>
      </c>
      <c r="AF3220" s="14">
        <f>(N3220+O3220+P3220+Q3220+R3220+S3220+T3220+U3220+V3220+W3220+X3220+Y3220)/3</f>
        <v>0</v>
      </c>
      <c r="AG3220" s="14" t="e">
        <f>AC3220/AF3220</f>
        <v>#DIV/0!</v>
      </c>
      <c r="AH3220" s="14" t="s">
        <v>334</v>
      </c>
      <c r="AI3220" s="14" t="s">
        <v>334</v>
      </c>
      <c r="AJ3220" s="1018"/>
    </row>
    <row r="3221" spans="1:36" ht="15" customHeight="1">
      <c r="A3221" s="4780" t="s">
        <v>59</v>
      </c>
      <c r="B3221" s="4781"/>
      <c r="C3221" s="4781"/>
      <c r="D3221" s="4781"/>
      <c r="E3221" s="4781"/>
      <c r="F3221" s="4781"/>
      <c r="G3221" s="4781"/>
      <c r="H3221" s="4781"/>
      <c r="I3221" s="4781"/>
      <c r="J3221" s="4781"/>
      <c r="K3221" s="4781"/>
      <c r="L3221" s="4781"/>
      <c r="M3221" s="4781"/>
      <c r="N3221" s="4781"/>
      <c r="O3221" s="4781"/>
      <c r="P3221" s="4781"/>
      <c r="Q3221" s="4781"/>
      <c r="R3221" s="4781"/>
      <c r="S3221" s="4781"/>
      <c r="T3221" s="4781"/>
      <c r="U3221" s="4781"/>
      <c r="V3221" s="4781"/>
      <c r="W3221" s="4781"/>
      <c r="X3221" s="4781"/>
      <c r="Y3221" s="4781"/>
      <c r="Z3221" s="4781"/>
      <c r="AA3221" s="4781"/>
      <c r="AB3221" s="4781"/>
      <c r="AC3221" s="4781"/>
      <c r="AD3221" s="4781"/>
      <c r="AE3221" s="4781"/>
      <c r="AF3221" s="4781"/>
      <c r="AG3221" s="4781"/>
      <c r="AH3221" s="4781"/>
      <c r="AI3221" s="4781"/>
      <c r="AJ3221" s="4782"/>
    </row>
    <row r="3222" spans="1:36" ht="33" customHeight="1">
      <c r="A3222" s="4791" t="s">
        <v>20</v>
      </c>
      <c r="B3222" s="4791"/>
      <c r="C3222" s="4791"/>
      <c r="D3222" s="4791"/>
      <c r="E3222" s="4791"/>
      <c r="F3222" s="4791"/>
      <c r="G3222" s="4791"/>
      <c r="H3222" s="4791"/>
      <c r="I3222" s="4791"/>
      <c r="J3222" s="4791"/>
      <c r="K3222" s="4791"/>
      <c r="L3222" s="4791"/>
      <c r="M3222" s="4791"/>
      <c r="N3222" s="4791"/>
      <c r="O3222" s="4791"/>
      <c r="P3222" s="4791"/>
      <c r="Q3222" s="4791"/>
      <c r="R3222" s="4791"/>
      <c r="S3222" s="4791"/>
      <c r="T3222" s="4791"/>
      <c r="U3222" s="4791"/>
      <c r="V3222" s="4791"/>
      <c r="W3222" s="4791"/>
      <c r="X3222" s="4791"/>
      <c r="Y3222" s="4791"/>
      <c r="Z3222" s="4791"/>
      <c r="AA3222" s="4791"/>
      <c r="AB3222" s="4791"/>
      <c r="AC3222" s="4791"/>
      <c r="AD3222" s="4791"/>
      <c r="AE3222" s="4791"/>
      <c r="AF3222" s="4791"/>
      <c r="AG3222" s="4791"/>
      <c r="AH3222" s="4791"/>
      <c r="AI3222" s="4791"/>
      <c r="AJ3222" s="4791"/>
    </row>
    <row r="3223" spans="1:36" ht="26.25" customHeight="1">
      <c r="A3223" s="4794" t="s">
        <v>2250</v>
      </c>
      <c r="B3223" s="4794"/>
      <c r="C3223" s="4794"/>
      <c r="D3223" s="4794"/>
      <c r="E3223" s="4794"/>
      <c r="F3223" s="4794"/>
      <c r="G3223" s="4794"/>
      <c r="H3223" s="4794"/>
      <c r="I3223" s="4794"/>
      <c r="J3223" s="4794"/>
      <c r="K3223" s="4794"/>
      <c r="L3223" s="4794"/>
      <c r="M3223" s="4794"/>
      <c r="N3223" s="4794"/>
      <c r="O3223" s="4794"/>
      <c r="P3223" s="4794"/>
      <c r="Q3223" s="4794"/>
      <c r="R3223" s="4794"/>
      <c r="S3223" s="4794"/>
      <c r="T3223" s="4794"/>
      <c r="U3223" s="4794"/>
      <c r="V3223" s="4794"/>
      <c r="W3223" s="4794"/>
      <c r="X3223" s="4794"/>
      <c r="Y3223" s="4794"/>
      <c r="Z3223" s="4794"/>
      <c r="AA3223" s="4794"/>
      <c r="AB3223" s="4794"/>
      <c r="AC3223" s="4794"/>
      <c r="AD3223" s="4794"/>
      <c r="AE3223" s="4794"/>
      <c r="AF3223" s="4794"/>
      <c r="AG3223" s="4794"/>
      <c r="AH3223" s="4794"/>
      <c r="AI3223" s="4794"/>
      <c r="AJ3223" s="4794"/>
    </row>
    <row r="3224" spans="1:36" ht="20.25" customHeight="1">
      <c r="A3224" s="1739">
        <v>1</v>
      </c>
      <c r="B3224" s="1858" t="s">
        <v>2252</v>
      </c>
      <c r="C3224" s="1858" t="s">
        <v>181</v>
      </c>
      <c r="D3224" s="1859">
        <v>1017.03</v>
      </c>
      <c r="E3224" s="1858">
        <v>2</v>
      </c>
      <c r="F3224" s="1858">
        <f t="shared" ref="F3224" si="1105">D3224*E3224</f>
        <v>2034.06</v>
      </c>
      <c r="G3224" s="1858"/>
      <c r="H3224" s="1858">
        <f>D3224*G3224</f>
        <v>0</v>
      </c>
      <c r="I3224" s="1858" t="s">
        <v>2253</v>
      </c>
      <c r="J3224" s="1858" t="s">
        <v>334</v>
      </c>
      <c r="K3224" s="1858"/>
      <c r="L3224" s="1858">
        <v>1193</v>
      </c>
      <c r="M3224" s="1858" t="s">
        <v>2251</v>
      </c>
      <c r="N3224" s="1858"/>
      <c r="O3224" s="1858"/>
      <c r="P3224" s="1858"/>
      <c r="Q3224" s="1858"/>
      <c r="R3224" s="1858"/>
      <c r="S3224" s="1858"/>
      <c r="T3224" s="1858"/>
      <c r="U3224" s="1858"/>
      <c r="V3224" s="1858"/>
      <c r="W3224" s="1858"/>
      <c r="X3224" s="1858"/>
      <c r="Y3224" s="1858"/>
      <c r="Z3224" s="1858"/>
      <c r="AA3224" s="1858"/>
      <c r="AB3224" s="1858"/>
      <c r="AC3224" s="1507">
        <f t="shared" ref="AC3224" si="1106">E3224+G3224-N3224-O3224-AA3224-P3224-Q3224-R3224-S3224-T3224-U3224-V3224-W3224-X3224-Y3224</f>
        <v>2</v>
      </c>
      <c r="AD3224" s="1508">
        <f t="shared" ref="AD3224" si="1107">D3224*AC3224</f>
        <v>2034.06</v>
      </c>
      <c r="AE3224" s="1733" t="s">
        <v>334</v>
      </c>
      <c r="AF3224" s="14">
        <f t="shared" ref="AF3224" si="1108">(N3224+O3224+P3224+Q3224+R3224+S3224+T3224+U3224+V3224+W3224+X3224+Y3224)/3</f>
        <v>0</v>
      </c>
      <c r="AG3224" s="14" t="e">
        <f t="shared" ref="AG3224" si="1109">AC3224/AF3224</f>
        <v>#DIV/0!</v>
      </c>
      <c r="AH3224" s="1733" t="s">
        <v>334</v>
      </c>
      <c r="AI3224" s="1733" t="s">
        <v>334</v>
      </c>
      <c r="AJ3224" s="1858"/>
    </row>
    <row r="3225" spans="1:36" ht="20.25" customHeight="1">
      <c r="A3225" s="4791" t="s">
        <v>21</v>
      </c>
      <c r="B3225" s="4791"/>
      <c r="C3225" s="4791"/>
      <c r="D3225" s="4791"/>
      <c r="E3225" s="4791"/>
      <c r="F3225" s="4791"/>
      <c r="G3225" s="4791"/>
      <c r="H3225" s="4791"/>
      <c r="I3225" s="4791"/>
      <c r="J3225" s="4791"/>
      <c r="K3225" s="4791"/>
      <c r="L3225" s="4791"/>
      <c r="M3225" s="4791"/>
      <c r="N3225" s="4791"/>
      <c r="O3225" s="4791"/>
      <c r="P3225" s="4791"/>
      <c r="Q3225" s="4791"/>
      <c r="R3225" s="4791"/>
      <c r="S3225" s="4791"/>
      <c r="T3225" s="4791"/>
      <c r="U3225" s="4791"/>
      <c r="V3225" s="4791"/>
      <c r="W3225" s="4791"/>
      <c r="X3225" s="4791"/>
      <c r="Y3225" s="4791"/>
      <c r="Z3225" s="4791"/>
      <c r="AA3225" s="4791"/>
      <c r="AB3225" s="4791"/>
      <c r="AC3225" s="4791"/>
      <c r="AD3225" s="4791"/>
      <c r="AE3225" s="4791"/>
      <c r="AF3225" s="4791"/>
      <c r="AG3225" s="4791"/>
      <c r="AH3225" s="4791"/>
      <c r="AI3225" s="4791"/>
      <c r="AJ3225" s="4791"/>
    </row>
    <row r="3226" spans="1:36" ht="20.25" customHeight="1">
      <c r="A3226" s="4794" t="s">
        <v>2254</v>
      </c>
      <c r="B3226" s="4794"/>
      <c r="C3226" s="4794"/>
      <c r="D3226" s="4794"/>
      <c r="E3226" s="4794"/>
      <c r="F3226" s="4794"/>
      <c r="G3226" s="4794"/>
      <c r="H3226" s="4794"/>
      <c r="I3226" s="4794"/>
      <c r="J3226" s="4794"/>
      <c r="K3226" s="4794"/>
      <c r="L3226" s="4794"/>
      <c r="M3226" s="4794"/>
      <c r="N3226" s="4794"/>
      <c r="O3226" s="4794"/>
      <c r="P3226" s="4794"/>
      <c r="Q3226" s="4794"/>
      <c r="R3226" s="4794"/>
      <c r="S3226" s="4794"/>
      <c r="T3226" s="4794"/>
      <c r="U3226" s="4794"/>
      <c r="V3226" s="4794"/>
      <c r="W3226" s="4794"/>
      <c r="X3226" s="4794"/>
      <c r="Y3226" s="4794"/>
      <c r="Z3226" s="4794"/>
      <c r="AA3226" s="4794"/>
      <c r="AB3226" s="4794"/>
      <c r="AC3226" s="4794"/>
      <c r="AD3226" s="4794"/>
      <c r="AE3226" s="4794"/>
      <c r="AF3226" s="4794"/>
      <c r="AG3226" s="4794"/>
      <c r="AH3226" s="4794"/>
      <c r="AI3226" s="4794"/>
      <c r="AJ3226" s="4794"/>
    </row>
    <row r="3227" spans="1:36" ht="20.25" customHeight="1">
      <c r="A3227" s="1739">
        <v>1</v>
      </c>
      <c r="B3227" s="1858" t="s">
        <v>2255</v>
      </c>
      <c r="C3227" s="1858" t="s">
        <v>181</v>
      </c>
      <c r="D3227" s="1861">
        <v>10.45978</v>
      </c>
      <c r="E3227" s="1858">
        <v>500</v>
      </c>
      <c r="F3227" s="1858">
        <f>D3227*E3227</f>
        <v>5229.8900000000003</v>
      </c>
      <c r="G3227" s="1858"/>
      <c r="H3227" s="1858"/>
      <c r="I3227" s="1858"/>
      <c r="J3227" s="1858" t="s">
        <v>334</v>
      </c>
      <c r="K3227" s="1858"/>
      <c r="L3227" s="1858">
        <v>61</v>
      </c>
      <c r="M3227" s="1860">
        <v>44614</v>
      </c>
      <c r="N3227" s="1858"/>
      <c r="O3227" s="1858"/>
      <c r="P3227" s="1858"/>
      <c r="Q3227" s="1858"/>
      <c r="R3227" s="1858"/>
      <c r="S3227" s="1858"/>
      <c r="T3227" s="1858"/>
      <c r="U3227" s="1858"/>
      <c r="V3227" s="1858"/>
      <c r="W3227" s="1858"/>
      <c r="X3227" s="1858"/>
      <c r="Y3227" s="1858"/>
      <c r="Z3227" s="1858"/>
      <c r="AA3227" s="1858"/>
      <c r="AB3227" s="1858"/>
      <c r="AC3227" s="1507">
        <f>E3227+G3227-N3227-O3227-AA3227-P3227-Q3227-R3227-S3227-T3227-U3227-V3227-W3227-X3227-Y3227</f>
        <v>500</v>
      </c>
      <c r="AD3227" s="1508">
        <f>D3227*AC3227</f>
        <v>5229.8900000000003</v>
      </c>
      <c r="AE3227" s="1733" t="s">
        <v>334</v>
      </c>
      <c r="AF3227" s="14">
        <f>(N3227+O3227+P3227+Q3227+R3227+S3227+T3227+U3227+V3227+W3227+X3227+Y3227)/3</f>
        <v>0</v>
      </c>
      <c r="AG3227" s="14" t="e">
        <f>AC3227/AF3227</f>
        <v>#DIV/0!</v>
      </c>
      <c r="AH3227" s="1733" t="s">
        <v>334</v>
      </c>
      <c r="AI3227" s="1733" t="s">
        <v>334</v>
      </c>
      <c r="AJ3227" s="1858"/>
    </row>
    <row r="3228" spans="1:36" ht="20.25" customHeight="1">
      <c r="A3228" s="1739">
        <v>2</v>
      </c>
      <c r="B3228" s="1858" t="s">
        <v>2256</v>
      </c>
      <c r="C3228" s="1858" t="s">
        <v>181</v>
      </c>
      <c r="D3228" s="1861">
        <v>81.809479999999994</v>
      </c>
      <c r="E3228" s="1858">
        <v>700</v>
      </c>
      <c r="F3228" s="1858">
        <f>D3228*E3228</f>
        <v>57266.635999999999</v>
      </c>
      <c r="G3228" s="1858"/>
      <c r="H3228" s="1859"/>
      <c r="I3228" s="1858"/>
      <c r="J3228" s="1858" t="s">
        <v>334</v>
      </c>
      <c r="K3228" s="1858"/>
      <c r="L3228" s="1858">
        <v>61</v>
      </c>
      <c r="M3228" s="1860">
        <v>44614</v>
      </c>
      <c r="N3228" s="1858">
        <v>300</v>
      </c>
      <c r="O3228" s="1858"/>
      <c r="P3228" s="1858"/>
      <c r="Q3228" s="1858"/>
      <c r="R3228" s="1858"/>
      <c r="S3228" s="1858"/>
      <c r="T3228" s="1858"/>
      <c r="U3228" s="1858"/>
      <c r="V3228" s="1858"/>
      <c r="W3228" s="1858"/>
      <c r="X3228" s="1858"/>
      <c r="Y3228" s="1858"/>
      <c r="Z3228" s="1858"/>
      <c r="AA3228" s="1858"/>
      <c r="AB3228" s="1858"/>
      <c r="AC3228" s="1507">
        <f>E3228+G3228-N3228-O3228-AA3228-P3228-Q3228-R3228-S3228-T3228-U3228-V3228-W3228-X3228-Y3228</f>
        <v>400</v>
      </c>
      <c r="AD3228" s="1508">
        <f>D3228*AC3228</f>
        <v>32723.791999999998</v>
      </c>
      <c r="AE3228" s="1733" t="s">
        <v>334</v>
      </c>
      <c r="AF3228" s="14">
        <f>(N3228+O3228+P3228+Q3228+R3228+S3228+T3228+U3228+V3228+W3228+X3228+Y3228)/3</f>
        <v>100</v>
      </c>
      <c r="AG3228" s="14">
        <f>AC3228/AF3228</f>
        <v>4</v>
      </c>
      <c r="AH3228" s="1733" t="s">
        <v>334</v>
      </c>
      <c r="AI3228" s="1733" t="s">
        <v>334</v>
      </c>
      <c r="AJ3228" s="1858"/>
    </row>
    <row r="3229" spans="1:36" ht="20.25" customHeight="1">
      <c r="A3229" s="1739">
        <v>3</v>
      </c>
      <c r="B3229" s="1858" t="s">
        <v>3444</v>
      </c>
      <c r="C3229" s="1858" t="s">
        <v>215</v>
      </c>
      <c r="D3229" s="1861">
        <v>1</v>
      </c>
      <c r="E3229" s="1858">
        <v>210</v>
      </c>
      <c r="F3229" s="1858">
        <v>210</v>
      </c>
      <c r="G3229" s="1858"/>
      <c r="H3229" s="1859"/>
      <c r="I3229" s="1858"/>
      <c r="J3229" s="1858" t="s">
        <v>334</v>
      </c>
      <c r="K3229" s="1858"/>
      <c r="L3229" s="1858"/>
      <c r="M3229" s="1860"/>
      <c r="N3229" s="1858"/>
      <c r="O3229" s="1858"/>
      <c r="P3229" s="1858"/>
      <c r="Q3229" s="1858"/>
      <c r="R3229" s="1858"/>
      <c r="S3229" s="1858"/>
      <c r="T3229" s="1858"/>
      <c r="U3229" s="1858"/>
      <c r="V3229" s="1858"/>
      <c r="W3229" s="1858"/>
      <c r="X3229" s="1858"/>
      <c r="Y3229" s="1858"/>
      <c r="Z3229" s="1858"/>
      <c r="AA3229" s="1858"/>
      <c r="AB3229" s="1858"/>
      <c r="AC3229" s="1507">
        <f>E3229+G3229-N3229-O3229-AA3229-P3229-Q3229-R3229-S3229-T3229-U3229-V3229-W3229-X3229-Y3229</f>
        <v>210</v>
      </c>
      <c r="AD3229" s="1508">
        <f>D3229*AC3229</f>
        <v>210</v>
      </c>
      <c r="AE3229" s="1733" t="s">
        <v>334</v>
      </c>
      <c r="AF3229" s="14">
        <f>(N3229+O3229+P3229+Q3229+R3229+S3229+T3229+U3229+V3229+W3229+X3229+Y3229)/3</f>
        <v>0</v>
      </c>
      <c r="AG3229" s="14" t="e">
        <f>AC3229/AF3229</f>
        <v>#DIV/0!</v>
      </c>
      <c r="AH3229" s="1733" t="s">
        <v>334</v>
      </c>
      <c r="AI3229" s="1733" t="s">
        <v>334</v>
      </c>
      <c r="AJ3229" s="1858"/>
    </row>
    <row r="3230" spans="1:36" ht="20.25" customHeight="1">
      <c r="A3230" s="1739">
        <v>4</v>
      </c>
      <c r="B3230" s="1858" t="s">
        <v>8891</v>
      </c>
      <c r="C3230" s="1858" t="s">
        <v>181</v>
      </c>
      <c r="D3230" s="1859">
        <v>1</v>
      </c>
      <c r="E3230" s="1858">
        <v>0</v>
      </c>
      <c r="F3230" s="1858">
        <v>0</v>
      </c>
      <c r="G3230" s="1858">
        <v>1770</v>
      </c>
      <c r="H3230" s="1859">
        <v>1770</v>
      </c>
      <c r="I3230" s="1860">
        <v>44977</v>
      </c>
      <c r="J3230" s="1858" t="s">
        <v>334</v>
      </c>
      <c r="K3230" s="1858"/>
      <c r="L3230" s="1858"/>
      <c r="M3230" s="1858"/>
      <c r="N3230" s="1858"/>
      <c r="O3230" s="1858"/>
      <c r="P3230" s="1858"/>
      <c r="Q3230" s="1858"/>
      <c r="R3230" s="1858"/>
      <c r="S3230" s="1858"/>
      <c r="T3230" s="1858"/>
      <c r="U3230" s="1858"/>
      <c r="V3230" s="1858"/>
      <c r="W3230" s="1858"/>
      <c r="X3230" s="1858"/>
      <c r="Y3230" s="1858"/>
      <c r="Z3230" s="1858"/>
      <c r="AA3230" s="1858"/>
      <c r="AB3230" s="1858"/>
      <c r="AC3230" s="1507">
        <f>E3230+G3230-N3230-O3230-AA3230-P3230-Q3230-R3230-S3230-T3230-U3230-V3230-W3230-X3230-Y3230</f>
        <v>1770</v>
      </c>
      <c r="AD3230" s="1508">
        <f>D3230*AC3230</f>
        <v>1770</v>
      </c>
      <c r="AE3230" s="1733" t="s">
        <v>334</v>
      </c>
      <c r="AF3230" s="14">
        <f>(N3230+O3230+P3230+Q3230+R3230+S3230+T3230+U3230+V3230+W3230+X3230+Y3230)/3</f>
        <v>0</v>
      </c>
      <c r="AG3230" s="14" t="e">
        <f>AC3230/AF3230</f>
        <v>#DIV/0!</v>
      </c>
      <c r="AH3230" s="1733" t="s">
        <v>334</v>
      </c>
      <c r="AI3230" s="1733" t="s">
        <v>334</v>
      </c>
      <c r="AJ3230" s="1858"/>
    </row>
    <row r="3231" spans="1:36" ht="15" customHeight="1">
      <c r="A3231" s="4780" t="s">
        <v>60</v>
      </c>
      <c r="B3231" s="4781"/>
      <c r="C3231" s="4781"/>
      <c r="D3231" s="4781"/>
      <c r="E3231" s="4781"/>
      <c r="F3231" s="4781"/>
      <c r="G3231" s="4781"/>
      <c r="H3231" s="4781"/>
      <c r="I3231" s="4781"/>
      <c r="J3231" s="4781"/>
      <c r="K3231" s="4781"/>
      <c r="L3231" s="4781"/>
      <c r="M3231" s="4781"/>
      <c r="N3231" s="4781"/>
      <c r="O3231" s="4781"/>
      <c r="P3231" s="4781"/>
      <c r="Q3231" s="4781"/>
      <c r="R3231" s="4781"/>
      <c r="S3231" s="4781"/>
      <c r="T3231" s="4781"/>
      <c r="U3231" s="4781"/>
      <c r="V3231" s="4781"/>
      <c r="W3231" s="4781"/>
      <c r="X3231" s="4781"/>
      <c r="Y3231" s="4781"/>
      <c r="Z3231" s="4781"/>
      <c r="AA3231" s="4781"/>
      <c r="AB3231" s="4781"/>
      <c r="AC3231" s="4781"/>
      <c r="AD3231" s="4781"/>
      <c r="AE3231" s="4781"/>
      <c r="AF3231" s="4781"/>
      <c r="AG3231" s="4781"/>
      <c r="AH3231" s="4781"/>
      <c r="AI3231" s="4781"/>
      <c r="AJ3231" s="4782"/>
    </row>
    <row r="3232" spans="1:36" ht="15.75">
      <c r="A3232" s="4775" t="s">
        <v>19</v>
      </c>
      <c r="B3232" s="4775"/>
      <c r="C3232" s="4775"/>
      <c r="D3232" s="4775"/>
      <c r="E3232" s="4775"/>
      <c r="F3232" s="4775"/>
      <c r="G3232" s="4775"/>
      <c r="H3232" s="4775"/>
      <c r="I3232" s="4775"/>
      <c r="J3232" s="4775"/>
      <c r="K3232" s="4775"/>
      <c r="L3232" s="4775"/>
      <c r="M3232" s="4775"/>
      <c r="N3232" s="4775"/>
      <c r="O3232" s="4775"/>
      <c r="P3232" s="4775"/>
      <c r="Q3232" s="4775"/>
      <c r="R3232" s="4775"/>
      <c r="S3232" s="4775"/>
      <c r="T3232" s="4775"/>
      <c r="U3232" s="4775"/>
      <c r="V3232" s="4775"/>
      <c r="W3232" s="4775"/>
      <c r="X3232" s="4775"/>
      <c r="Y3232" s="4775"/>
      <c r="Z3232" s="4775"/>
      <c r="AA3232" s="4775"/>
      <c r="AB3232" s="4775"/>
      <c r="AC3232" s="4775"/>
      <c r="AD3232" s="4775"/>
      <c r="AE3232" s="4775"/>
      <c r="AF3232" s="4775"/>
      <c r="AG3232" s="4775"/>
      <c r="AH3232" s="4775"/>
      <c r="AI3232" s="4775"/>
      <c r="AJ3232" s="4775"/>
    </row>
    <row r="3233" spans="1:36" ht="15.75">
      <c r="A3233" s="4834" t="s">
        <v>1251</v>
      </c>
      <c r="B3233" s="4779"/>
      <c r="C3233" s="4779"/>
      <c r="D3233" s="4779"/>
      <c r="E3233" s="4779"/>
      <c r="F3233" s="4779"/>
      <c r="G3233" s="4779"/>
      <c r="H3233" s="4779"/>
      <c r="I3233" s="4779"/>
      <c r="J3233" s="4779"/>
      <c r="K3233" s="4779"/>
      <c r="L3233" s="4779"/>
      <c r="M3233" s="4779"/>
      <c r="N3233" s="4779"/>
      <c r="O3233" s="4779"/>
      <c r="P3233" s="4779"/>
      <c r="Q3233" s="4779"/>
      <c r="R3233" s="4779"/>
      <c r="S3233" s="4779"/>
      <c r="T3233" s="4779"/>
      <c r="U3233" s="4779"/>
      <c r="V3233" s="4779"/>
      <c r="W3233" s="4779"/>
      <c r="X3233" s="4779"/>
      <c r="Y3233" s="4779"/>
      <c r="Z3233" s="4779"/>
      <c r="AA3233" s="4779"/>
      <c r="AB3233" s="4779"/>
      <c r="AC3233" s="4779"/>
      <c r="AD3233" s="4779"/>
      <c r="AE3233" s="4779"/>
      <c r="AF3233" s="4779"/>
      <c r="AG3233" s="4779"/>
      <c r="AH3233" s="4779"/>
      <c r="AI3233" s="4779"/>
      <c r="AJ3233" s="4779"/>
    </row>
    <row r="3234" spans="1:36" ht="15.75">
      <c r="A3234" s="1481">
        <v>3</v>
      </c>
      <c r="B3234" s="37" t="s">
        <v>1252</v>
      </c>
      <c r="C3234" s="37" t="s">
        <v>63</v>
      </c>
      <c r="D3234" s="39">
        <v>4.08</v>
      </c>
      <c r="E3234" s="37">
        <v>500</v>
      </c>
      <c r="F3234" s="37">
        <v>2040</v>
      </c>
      <c r="G3234" s="37"/>
      <c r="H3234" s="37"/>
      <c r="I3234" s="1862">
        <v>44421</v>
      </c>
      <c r="J3234" s="1862">
        <v>45352</v>
      </c>
      <c r="K3234" s="1862"/>
      <c r="L3234" s="37">
        <v>1043</v>
      </c>
      <c r="M3234" s="1862">
        <v>44413</v>
      </c>
      <c r="N3234" s="37">
        <v>0</v>
      </c>
      <c r="O3234" s="37">
        <v>0</v>
      </c>
      <c r="P3234" s="37">
        <v>0</v>
      </c>
      <c r="Q3234" s="37"/>
      <c r="R3234" s="37"/>
      <c r="S3234" s="37"/>
      <c r="T3234" s="37"/>
      <c r="U3234" s="37"/>
      <c r="V3234" s="37"/>
      <c r="W3234" s="37"/>
      <c r="X3234" s="37"/>
      <c r="Y3234" s="37"/>
      <c r="Z3234" s="37"/>
      <c r="AA3234" s="37"/>
      <c r="AB3234" s="37"/>
      <c r="AC3234" s="1507">
        <f>E3234+G3234-N3234-O3234-AA3234-P3234-Q3234-R3234-S3234-T3234-U3234-V3234-W3234-X3234-Y3234</f>
        <v>500</v>
      </c>
      <c r="AD3234" s="1508">
        <f>D3234*AC3234</f>
        <v>2040</v>
      </c>
      <c r="AE3234" s="14">
        <f>(J3234-"01.04.2023")/30</f>
        <v>11.166666666666666</v>
      </c>
      <c r="AF3234" s="14">
        <f>(N3234+O3234+P3234+Q3234+R3234+S3234+T3234+U3234+V3234+W3234+X3234+Y3234)/3</f>
        <v>0</v>
      </c>
      <c r="AG3234" s="14" t="e">
        <f>AC3234/AF3234</f>
        <v>#DIV/0!</v>
      </c>
      <c r="AH3234" s="14" t="e">
        <f>AG3234-AE3234</f>
        <v>#DIV/0!</v>
      </c>
      <c r="AI3234" s="14">
        <f>AC3234-(AE3234*AF3234)</f>
        <v>500</v>
      </c>
      <c r="AJ3234" s="43"/>
    </row>
    <row r="3235" spans="1:36" ht="15.75">
      <c r="A3235" s="4775" t="s">
        <v>20</v>
      </c>
      <c r="B3235" s="4775"/>
      <c r="C3235" s="4775"/>
      <c r="D3235" s="4775"/>
      <c r="E3235" s="4775"/>
      <c r="F3235" s="4775"/>
      <c r="G3235" s="4775"/>
      <c r="H3235" s="4775"/>
      <c r="I3235" s="4775"/>
      <c r="J3235" s="4775"/>
      <c r="K3235" s="4775"/>
      <c r="L3235" s="4775"/>
      <c r="M3235" s="4775"/>
      <c r="N3235" s="4775"/>
      <c r="O3235" s="4775"/>
      <c r="P3235" s="4775"/>
      <c r="Q3235" s="4775"/>
      <c r="R3235" s="4775"/>
      <c r="S3235" s="4775"/>
      <c r="T3235" s="4775"/>
      <c r="U3235" s="4775"/>
      <c r="V3235" s="4775"/>
      <c r="W3235" s="4775"/>
      <c r="X3235" s="4775"/>
      <c r="Y3235" s="4775"/>
      <c r="Z3235" s="4775"/>
      <c r="AA3235" s="4775"/>
      <c r="AB3235" s="4775"/>
      <c r="AC3235" s="4775"/>
      <c r="AD3235" s="4775"/>
      <c r="AE3235" s="4775"/>
      <c r="AF3235" s="4775"/>
      <c r="AG3235" s="4775"/>
      <c r="AH3235" s="4775"/>
      <c r="AI3235" s="4775"/>
      <c r="AJ3235" s="4775"/>
    </row>
    <row r="3236" spans="1:36" ht="15.75">
      <c r="A3236" s="4776" t="s">
        <v>1253</v>
      </c>
      <c r="B3236" s="4777"/>
      <c r="C3236" s="4777"/>
      <c r="D3236" s="4777"/>
      <c r="E3236" s="4777"/>
      <c r="F3236" s="4777"/>
      <c r="G3236" s="4777"/>
      <c r="H3236" s="4777"/>
      <c r="I3236" s="4777"/>
      <c r="J3236" s="4777"/>
      <c r="K3236" s="4777"/>
      <c r="L3236" s="4777"/>
      <c r="M3236" s="4777"/>
      <c r="N3236" s="4777"/>
      <c r="O3236" s="4777"/>
      <c r="P3236" s="4777"/>
      <c r="Q3236" s="4777"/>
      <c r="R3236" s="4777"/>
      <c r="S3236" s="4777"/>
      <c r="T3236" s="4777"/>
      <c r="U3236" s="4777"/>
      <c r="V3236" s="4777"/>
      <c r="W3236" s="4777"/>
      <c r="X3236" s="4777"/>
      <c r="Y3236" s="4777"/>
      <c r="Z3236" s="4777"/>
      <c r="AA3236" s="4777"/>
      <c r="AB3236" s="4777"/>
      <c r="AC3236" s="4777"/>
      <c r="AD3236" s="4777"/>
      <c r="AE3236" s="4777"/>
      <c r="AF3236" s="4777"/>
      <c r="AG3236" s="4777"/>
      <c r="AH3236" s="4777"/>
      <c r="AI3236" s="4777"/>
      <c r="AJ3236" s="4778"/>
    </row>
    <row r="3237" spans="1:36" ht="15.75">
      <c r="A3237" s="1863">
        <v>21</v>
      </c>
      <c r="B3237" s="1864" t="s">
        <v>1254</v>
      </c>
      <c r="C3237" s="37" t="s">
        <v>65</v>
      </c>
      <c r="D3237" s="39"/>
      <c r="E3237" s="37">
        <v>457</v>
      </c>
      <c r="F3237" s="37">
        <v>0</v>
      </c>
      <c r="G3237" s="37"/>
      <c r="H3237" s="37"/>
      <c r="I3237" s="41">
        <v>44503</v>
      </c>
      <c r="J3237" s="41">
        <v>45134</v>
      </c>
      <c r="K3237" s="37"/>
      <c r="L3237" s="37"/>
      <c r="M3237" s="37"/>
      <c r="N3237" s="37">
        <v>17</v>
      </c>
      <c r="O3237" s="37">
        <v>48</v>
      </c>
      <c r="P3237" s="37">
        <v>22</v>
      </c>
      <c r="Q3237" s="37"/>
      <c r="R3237" s="37"/>
      <c r="S3237" s="37"/>
      <c r="T3237" s="37"/>
      <c r="U3237" s="37"/>
      <c r="V3237" s="37"/>
      <c r="W3237" s="37"/>
      <c r="X3237" s="37"/>
      <c r="Y3237" s="37"/>
      <c r="Z3237" s="37"/>
      <c r="AA3237" s="37"/>
      <c r="AB3237" s="37"/>
      <c r="AC3237" s="1507">
        <f t="shared" ref="AC3237:AC3244" si="1110">E3237+G3237-N3237-O3237-AA3237-P3237-Q3237-R3237-S3237-T3237-U3237-V3237-W3237-X3237-Y3237</f>
        <v>370</v>
      </c>
      <c r="AD3237" s="1508">
        <f t="shared" ref="AD3237:AD3244" si="1111">D3237*AC3237</f>
        <v>0</v>
      </c>
      <c r="AE3237" s="14">
        <f t="shared" ref="AE3237:AE3242" si="1112">(J3237-"01.04.2023")/30</f>
        <v>3.9</v>
      </c>
      <c r="AF3237" s="14">
        <f t="shared" ref="AF3237:AF3244" si="1113">(N3237+O3237+P3237+Q3237+R3237+S3237+T3237+U3237+V3237+W3237+X3237+Y3237)/3</f>
        <v>29</v>
      </c>
      <c r="AG3237" s="14">
        <f t="shared" ref="AG3237:AG3244" si="1114">AC3237/AF3237</f>
        <v>12.758620689655173</v>
      </c>
      <c r="AH3237" s="14">
        <f t="shared" ref="AH3237:AH3242" si="1115">AG3237-AE3237</f>
        <v>8.8586206896551722</v>
      </c>
      <c r="AI3237" s="14">
        <f t="shared" ref="AI3237:AI3242" si="1116">AC3237-(AE3237*AF3237)</f>
        <v>256.89999999999998</v>
      </c>
      <c r="AJ3237" s="43"/>
    </row>
    <row r="3238" spans="1:36" ht="15.75">
      <c r="A3238" s="1863">
        <v>22</v>
      </c>
      <c r="B3238" s="1864" t="s">
        <v>712</v>
      </c>
      <c r="C3238" s="37" t="s">
        <v>66</v>
      </c>
      <c r="D3238" s="39">
        <v>1.23</v>
      </c>
      <c r="E3238" s="37">
        <v>457</v>
      </c>
      <c r="F3238" s="37">
        <v>562.66999999999996</v>
      </c>
      <c r="G3238" s="37"/>
      <c r="H3238" s="37"/>
      <c r="I3238" s="41">
        <v>44503</v>
      </c>
      <c r="J3238" s="41">
        <v>45838</v>
      </c>
      <c r="K3238" s="37"/>
      <c r="L3238" s="37"/>
      <c r="M3238" s="37"/>
      <c r="N3238" s="37">
        <v>17</v>
      </c>
      <c r="O3238" s="37">
        <v>48</v>
      </c>
      <c r="P3238" s="37">
        <v>22</v>
      </c>
      <c r="Q3238" s="37"/>
      <c r="R3238" s="37"/>
      <c r="S3238" s="37"/>
      <c r="T3238" s="37"/>
      <c r="U3238" s="37"/>
      <c r="V3238" s="37"/>
      <c r="W3238" s="37"/>
      <c r="X3238" s="37"/>
      <c r="Y3238" s="37"/>
      <c r="Z3238" s="37"/>
      <c r="AA3238" s="37"/>
      <c r="AB3238" s="37"/>
      <c r="AC3238" s="1507">
        <f t="shared" si="1110"/>
        <v>370</v>
      </c>
      <c r="AD3238" s="1508">
        <f t="shared" si="1111"/>
        <v>455.09999999999997</v>
      </c>
      <c r="AE3238" s="14">
        <f t="shared" si="1112"/>
        <v>27.366666666666667</v>
      </c>
      <c r="AF3238" s="14">
        <f t="shared" si="1113"/>
        <v>29</v>
      </c>
      <c r="AG3238" s="14">
        <f t="shared" si="1114"/>
        <v>12.758620689655173</v>
      </c>
      <c r="AH3238" s="14">
        <f t="shared" si="1115"/>
        <v>-14.608045977011495</v>
      </c>
      <c r="AI3238" s="14">
        <f t="shared" si="1116"/>
        <v>-423.63333333333333</v>
      </c>
      <c r="AJ3238" s="43"/>
    </row>
    <row r="3239" spans="1:36" ht="15.75">
      <c r="A3239" s="1863">
        <v>24</v>
      </c>
      <c r="B3239" s="1864" t="s">
        <v>1254</v>
      </c>
      <c r="C3239" s="37" t="s">
        <v>65</v>
      </c>
      <c r="D3239" s="39"/>
      <c r="E3239" s="37">
        <v>1979</v>
      </c>
      <c r="F3239" s="37">
        <v>0</v>
      </c>
      <c r="G3239" s="37"/>
      <c r="H3239" s="37"/>
      <c r="I3239" s="41">
        <v>44518</v>
      </c>
      <c r="J3239" s="41">
        <v>45153</v>
      </c>
      <c r="K3239" s="37"/>
      <c r="L3239" s="37"/>
      <c r="M3239" s="37"/>
      <c r="N3239" s="37">
        <v>0</v>
      </c>
      <c r="O3239" s="37">
        <v>0</v>
      </c>
      <c r="P3239" s="37">
        <v>0</v>
      </c>
      <c r="Q3239" s="37"/>
      <c r="R3239" s="37"/>
      <c r="S3239" s="37"/>
      <c r="T3239" s="37"/>
      <c r="U3239" s="37"/>
      <c r="V3239" s="37"/>
      <c r="W3239" s="37"/>
      <c r="X3239" s="37"/>
      <c r="Y3239" s="37"/>
      <c r="Z3239" s="37"/>
      <c r="AA3239" s="37"/>
      <c r="AB3239" s="37"/>
      <c r="AC3239" s="1507">
        <f t="shared" si="1110"/>
        <v>1979</v>
      </c>
      <c r="AD3239" s="1508">
        <f t="shared" si="1111"/>
        <v>0</v>
      </c>
      <c r="AE3239" s="14">
        <f t="shared" si="1112"/>
        <v>4.5333333333333332</v>
      </c>
      <c r="AF3239" s="14">
        <f t="shared" si="1113"/>
        <v>0</v>
      </c>
      <c r="AG3239" s="14" t="e">
        <f t="shared" si="1114"/>
        <v>#DIV/0!</v>
      </c>
      <c r="AH3239" s="14" t="e">
        <f t="shared" si="1115"/>
        <v>#DIV/0!</v>
      </c>
      <c r="AI3239" s="14">
        <f t="shared" si="1116"/>
        <v>1979</v>
      </c>
      <c r="AJ3239" s="43"/>
    </row>
    <row r="3240" spans="1:36" ht="15.75">
      <c r="A3240" s="1863">
        <v>25</v>
      </c>
      <c r="B3240" s="1864" t="s">
        <v>712</v>
      </c>
      <c r="C3240" s="37" t="s">
        <v>66</v>
      </c>
      <c r="D3240" s="39">
        <v>1.23</v>
      </c>
      <c r="E3240" s="37">
        <v>1979</v>
      </c>
      <c r="F3240" s="37">
        <v>2436.58</v>
      </c>
      <c r="G3240" s="37"/>
      <c r="H3240" s="37"/>
      <c r="I3240" s="41">
        <v>44518</v>
      </c>
      <c r="J3240" s="41">
        <v>45838</v>
      </c>
      <c r="K3240" s="37"/>
      <c r="L3240" s="37"/>
      <c r="M3240" s="37"/>
      <c r="N3240" s="37">
        <v>0</v>
      </c>
      <c r="O3240" s="37">
        <v>0</v>
      </c>
      <c r="P3240" s="37">
        <v>0</v>
      </c>
      <c r="Q3240" s="37"/>
      <c r="R3240" s="37"/>
      <c r="S3240" s="37"/>
      <c r="T3240" s="37"/>
      <c r="U3240" s="37"/>
      <c r="V3240" s="37"/>
      <c r="W3240" s="37"/>
      <c r="X3240" s="37"/>
      <c r="Y3240" s="37"/>
      <c r="Z3240" s="37"/>
      <c r="AA3240" s="37"/>
      <c r="AB3240" s="37"/>
      <c r="AC3240" s="1507">
        <f t="shared" si="1110"/>
        <v>1979</v>
      </c>
      <c r="AD3240" s="1508">
        <f t="shared" si="1111"/>
        <v>2434.17</v>
      </c>
      <c r="AE3240" s="14">
        <f t="shared" si="1112"/>
        <v>27.366666666666667</v>
      </c>
      <c r="AF3240" s="14">
        <f t="shared" si="1113"/>
        <v>0</v>
      </c>
      <c r="AG3240" s="14" t="e">
        <f t="shared" si="1114"/>
        <v>#DIV/0!</v>
      </c>
      <c r="AH3240" s="14" t="e">
        <f t="shared" si="1115"/>
        <v>#DIV/0!</v>
      </c>
      <c r="AI3240" s="14">
        <f t="shared" si="1116"/>
        <v>1979</v>
      </c>
      <c r="AJ3240" s="43"/>
    </row>
    <row r="3241" spans="1:36" ht="15.75" customHeight="1">
      <c r="A3241" s="1863">
        <v>27</v>
      </c>
      <c r="B3241" s="1864" t="s">
        <v>1255</v>
      </c>
      <c r="C3241" s="37" t="s">
        <v>86</v>
      </c>
      <c r="D3241" s="39">
        <v>2188.86</v>
      </c>
      <c r="E3241" s="37">
        <v>1</v>
      </c>
      <c r="F3241" s="37">
        <v>0</v>
      </c>
      <c r="G3241" s="37"/>
      <c r="H3241" s="37"/>
      <c r="I3241" s="41">
        <v>44586</v>
      </c>
      <c r="J3241" s="41">
        <v>45225</v>
      </c>
      <c r="K3241" s="37"/>
      <c r="L3241" s="37"/>
      <c r="M3241" s="37"/>
      <c r="N3241" s="37">
        <v>0</v>
      </c>
      <c r="O3241" s="37">
        <v>0</v>
      </c>
      <c r="P3241" s="37">
        <v>0</v>
      </c>
      <c r="Q3241" s="37"/>
      <c r="R3241" s="37"/>
      <c r="S3241" s="37"/>
      <c r="T3241" s="37"/>
      <c r="U3241" s="37"/>
      <c r="V3241" s="37"/>
      <c r="W3241" s="37"/>
      <c r="X3241" s="37"/>
      <c r="Y3241" s="37"/>
      <c r="Z3241" s="37"/>
      <c r="AA3241" s="37"/>
      <c r="AB3241" s="37"/>
      <c r="AC3241" s="1507">
        <f t="shared" si="1110"/>
        <v>1</v>
      </c>
      <c r="AD3241" s="1508">
        <f t="shared" si="1111"/>
        <v>2188.86</v>
      </c>
      <c r="AE3241" s="14">
        <f t="shared" si="1112"/>
        <v>6.9333333333333336</v>
      </c>
      <c r="AF3241" s="14">
        <f t="shared" si="1113"/>
        <v>0</v>
      </c>
      <c r="AG3241" s="14" t="e">
        <f t="shared" si="1114"/>
        <v>#DIV/0!</v>
      </c>
      <c r="AH3241" s="14" t="e">
        <f t="shared" si="1115"/>
        <v>#DIV/0!</v>
      </c>
      <c r="AI3241" s="14">
        <f t="shared" si="1116"/>
        <v>1</v>
      </c>
      <c r="AJ3241" s="43"/>
    </row>
    <row r="3242" spans="1:36" ht="15.75">
      <c r="A3242" s="1863">
        <v>43</v>
      </c>
      <c r="B3242" s="1864" t="s">
        <v>1256</v>
      </c>
      <c r="C3242" s="37" t="s">
        <v>66</v>
      </c>
      <c r="D3242" s="39"/>
      <c r="E3242" s="37">
        <v>435</v>
      </c>
      <c r="F3242" s="37"/>
      <c r="G3242" s="37"/>
      <c r="H3242" s="37"/>
      <c r="I3242" s="41">
        <v>44545</v>
      </c>
      <c r="J3242" s="41">
        <v>46234</v>
      </c>
      <c r="K3242" s="37"/>
      <c r="L3242" s="37"/>
      <c r="M3242" s="37"/>
      <c r="N3242" s="37">
        <v>116</v>
      </c>
      <c r="O3242" s="37">
        <v>50</v>
      </c>
      <c r="P3242" s="37">
        <v>34</v>
      </c>
      <c r="Q3242" s="37"/>
      <c r="R3242" s="37"/>
      <c r="S3242" s="37"/>
      <c r="T3242" s="37"/>
      <c r="U3242" s="37"/>
      <c r="V3242" s="37"/>
      <c r="W3242" s="37"/>
      <c r="X3242" s="37"/>
      <c r="Y3242" s="37"/>
      <c r="Z3242" s="37"/>
      <c r="AA3242" s="37"/>
      <c r="AB3242" s="37"/>
      <c r="AC3242" s="1507">
        <f t="shared" si="1110"/>
        <v>235</v>
      </c>
      <c r="AD3242" s="1508">
        <f t="shared" si="1111"/>
        <v>0</v>
      </c>
      <c r="AE3242" s="14">
        <f t="shared" si="1112"/>
        <v>40.56666666666667</v>
      </c>
      <c r="AF3242" s="14">
        <f t="shared" si="1113"/>
        <v>66.666666666666671</v>
      </c>
      <c r="AG3242" s="14">
        <f t="shared" si="1114"/>
        <v>3.5249999999999999</v>
      </c>
      <c r="AH3242" s="14">
        <f t="shared" si="1115"/>
        <v>-37.041666666666671</v>
      </c>
      <c r="AI3242" s="14">
        <f t="shared" si="1116"/>
        <v>-2469.4444444444448</v>
      </c>
      <c r="AJ3242" s="43"/>
    </row>
    <row r="3243" spans="1:36" ht="15.75">
      <c r="A3243" s="1863">
        <v>44</v>
      </c>
      <c r="B3243" s="1864" t="s">
        <v>289</v>
      </c>
      <c r="C3243" s="37" t="s">
        <v>66</v>
      </c>
      <c r="D3243" s="39">
        <v>1017.03</v>
      </c>
      <c r="E3243" s="37">
        <v>2</v>
      </c>
      <c r="F3243" s="37"/>
      <c r="G3243" s="37"/>
      <c r="H3243" s="37"/>
      <c r="I3243" s="41">
        <v>44492</v>
      </c>
      <c r="J3243" s="41" t="s">
        <v>334</v>
      </c>
      <c r="K3243" s="37"/>
      <c r="L3243" s="37"/>
      <c r="M3243" s="37"/>
      <c r="N3243" s="37">
        <v>0</v>
      </c>
      <c r="O3243" s="37">
        <v>0</v>
      </c>
      <c r="P3243" s="37">
        <v>0</v>
      </c>
      <c r="Q3243" s="37"/>
      <c r="R3243" s="37"/>
      <c r="S3243" s="37"/>
      <c r="T3243" s="37"/>
      <c r="U3243" s="37"/>
      <c r="V3243" s="37"/>
      <c r="W3243" s="37"/>
      <c r="X3243" s="37"/>
      <c r="Y3243" s="37"/>
      <c r="Z3243" s="37"/>
      <c r="AA3243" s="37"/>
      <c r="AB3243" s="37"/>
      <c r="AC3243" s="1507">
        <f t="shared" si="1110"/>
        <v>2</v>
      </c>
      <c r="AD3243" s="1508">
        <f t="shared" si="1111"/>
        <v>2034.06</v>
      </c>
      <c r="AE3243" s="51" t="s">
        <v>334</v>
      </c>
      <c r="AF3243" s="14">
        <f t="shared" si="1113"/>
        <v>0</v>
      </c>
      <c r="AG3243" s="14" t="e">
        <f t="shared" si="1114"/>
        <v>#DIV/0!</v>
      </c>
      <c r="AH3243" s="51" t="s">
        <v>334</v>
      </c>
      <c r="AI3243" s="51" t="s">
        <v>334</v>
      </c>
      <c r="AJ3243" s="43"/>
    </row>
    <row r="3244" spans="1:36" ht="15.75">
      <c r="A3244" s="1481">
        <v>83</v>
      </c>
      <c r="B3244" s="1865" t="s">
        <v>6431</v>
      </c>
      <c r="C3244" s="37" t="s">
        <v>66</v>
      </c>
      <c r="D3244" s="39">
        <v>268</v>
      </c>
      <c r="E3244" s="37">
        <v>147</v>
      </c>
      <c r="F3244" s="37">
        <v>39396</v>
      </c>
      <c r="G3244" s="37"/>
      <c r="H3244" s="37"/>
      <c r="I3244" s="41">
        <v>44882</v>
      </c>
      <c r="J3244" s="41">
        <v>45536</v>
      </c>
      <c r="K3244" s="37"/>
      <c r="L3244" s="37">
        <v>955</v>
      </c>
      <c r="M3244" s="41">
        <v>44874</v>
      </c>
      <c r="N3244" s="37">
        <v>22</v>
      </c>
      <c r="O3244" s="37">
        <v>15</v>
      </c>
      <c r="P3244" s="37">
        <v>11</v>
      </c>
      <c r="Q3244" s="37"/>
      <c r="R3244" s="37"/>
      <c r="S3244" s="37"/>
      <c r="T3244" s="37"/>
      <c r="U3244" s="37"/>
      <c r="V3244" s="37"/>
      <c r="W3244" s="37"/>
      <c r="X3244" s="37"/>
      <c r="Y3244" s="37"/>
      <c r="Z3244" s="37"/>
      <c r="AA3244" s="37"/>
      <c r="AB3244" s="37"/>
      <c r="AC3244" s="1507">
        <f t="shared" si="1110"/>
        <v>99</v>
      </c>
      <c r="AD3244" s="1508">
        <f t="shared" si="1111"/>
        <v>26532</v>
      </c>
      <c r="AE3244" s="14">
        <f>(J3244-"01.04.2023")/30</f>
        <v>17.3</v>
      </c>
      <c r="AF3244" s="14">
        <f t="shared" si="1113"/>
        <v>16</v>
      </c>
      <c r="AG3244" s="14">
        <f t="shared" si="1114"/>
        <v>6.1875</v>
      </c>
      <c r="AH3244" s="14">
        <f>AG3244-AE3244</f>
        <v>-11.112500000000001</v>
      </c>
      <c r="AI3244" s="14">
        <f>AC3244-(AE3244*AF3244)</f>
        <v>-177.8</v>
      </c>
      <c r="AJ3244" s="43"/>
    </row>
    <row r="3245" spans="1:36" ht="15.75">
      <c r="A3245" s="4775" t="s">
        <v>21</v>
      </c>
      <c r="B3245" s="4775"/>
      <c r="C3245" s="4775"/>
      <c r="D3245" s="4775"/>
      <c r="E3245" s="4775"/>
      <c r="F3245" s="4775"/>
      <c r="G3245" s="4775"/>
      <c r="H3245" s="4775"/>
      <c r="I3245" s="4775"/>
      <c r="J3245" s="4775"/>
      <c r="K3245" s="4775"/>
      <c r="L3245" s="4775"/>
      <c r="M3245" s="4775"/>
      <c r="N3245" s="4775"/>
      <c r="O3245" s="4775"/>
      <c r="P3245" s="4775"/>
      <c r="Q3245" s="4775"/>
      <c r="R3245" s="4775"/>
      <c r="S3245" s="4775"/>
      <c r="T3245" s="4775"/>
      <c r="U3245" s="4775"/>
      <c r="V3245" s="4775"/>
      <c r="W3245" s="4775"/>
      <c r="X3245" s="4775"/>
      <c r="Y3245" s="4775"/>
      <c r="Z3245" s="4775"/>
      <c r="AA3245" s="4775"/>
      <c r="AB3245" s="4775"/>
      <c r="AC3245" s="4775"/>
      <c r="AD3245" s="4775"/>
      <c r="AE3245" s="4775"/>
      <c r="AF3245" s="4775"/>
      <c r="AG3245" s="4775"/>
      <c r="AH3245" s="4775"/>
      <c r="AI3245" s="4775"/>
      <c r="AJ3245" s="4775"/>
    </row>
    <row r="3246" spans="1:36" ht="15.75">
      <c r="A3246" s="4779" t="s">
        <v>933</v>
      </c>
      <c r="B3246" s="4779"/>
      <c r="C3246" s="4779"/>
      <c r="D3246" s="4779"/>
      <c r="E3246" s="4779"/>
      <c r="F3246" s="4779"/>
      <c r="G3246" s="4779"/>
      <c r="H3246" s="4779"/>
      <c r="I3246" s="4779"/>
      <c r="J3246" s="4779"/>
      <c r="K3246" s="4779"/>
      <c r="L3246" s="4779"/>
      <c r="M3246" s="4779"/>
      <c r="N3246" s="4779"/>
      <c r="O3246" s="4779"/>
      <c r="P3246" s="4779"/>
      <c r="Q3246" s="4779"/>
      <c r="R3246" s="4779"/>
      <c r="S3246" s="4779"/>
      <c r="T3246" s="4779"/>
      <c r="U3246" s="4779"/>
      <c r="V3246" s="4779"/>
      <c r="W3246" s="4779"/>
      <c r="X3246" s="4779"/>
      <c r="Y3246" s="4779"/>
      <c r="Z3246" s="4779"/>
      <c r="AA3246" s="4779"/>
      <c r="AB3246" s="4779"/>
      <c r="AC3246" s="4779"/>
      <c r="AD3246" s="4779"/>
      <c r="AE3246" s="4779"/>
      <c r="AF3246" s="4779"/>
      <c r="AG3246" s="4779"/>
      <c r="AH3246" s="4779"/>
      <c r="AI3246" s="4779"/>
      <c r="AJ3246" s="4779"/>
    </row>
    <row r="3247" spans="1:36" ht="15.75">
      <c r="A3247" s="1481">
        <v>1</v>
      </c>
      <c r="B3247" s="37" t="s">
        <v>1257</v>
      </c>
      <c r="C3247" s="37" t="s">
        <v>66</v>
      </c>
      <c r="D3247" s="39">
        <v>10.45</v>
      </c>
      <c r="E3247" s="37">
        <v>636</v>
      </c>
      <c r="F3247" s="37">
        <v>6652.42</v>
      </c>
      <c r="G3247" s="37"/>
      <c r="H3247" s="37"/>
      <c r="I3247" s="41">
        <v>44596</v>
      </c>
      <c r="J3247" s="37" t="s">
        <v>334</v>
      </c>
      <c r="K3247" s="37"/>
      <c r="L3247" s="37">
        <v>61</v>
      </c>
      <c r="M3247" s="41">
        <v>44594</v>
      </c>
      <c r="N3247" s="37">
        <v>142</v>
      </c>
      <c r="O3247" s="37">
        <v>156</v>
      </c>
      <c r="P3247" s="37">
        <v>106</v>
      </c>
      <c r="Q3247" s="37"/>
      <c r="R3247" s="37"/>
      <c r="S3247" s="37"/>
      <c r="T3247" s="37"/>
      <c r="U3247" s="37"/>
      <c r="V3247" s="37"/>
      <c r="W3247" s="37"/>
      <c r="X3247" s="37"/>
      <c r="Y3247" s="37"/>
      <c r="Z3247" s="37"/>
      <c r="AA3247" s="37"/>
      <c r="AB3247" s="37"/>
      <c r="AC3247" s="1507">
        <f t="shared" ref="AC3247:AC3252" si="1117">E3247+G3247-N3247-O3247-AA3247-P3247-Q3247-R3247-S3247-T3247-U3247-V3247-W3247-X3247-Y3247</f>
        <v>232</v>
      </c>
      <c r="AD3247" s="1508">
        <f t="shared" ref="AD3247:AD3252" si="1118">D3247*AC3247</f>
        <v>2424.3999999999996</v>
      </c>
      <c r="AE3247" s="51" t="s">
        <v>334</v>
      </c>
      <c r="AF3247" s="14">
        <f t="shared" ref="AF3247:AF3252" si="1119">(N3247+O3247+P3247+Q3247+R3247+S3247+T3247+U3247+V3247+W3247+X3247+Y3247)/3</f>
        <v>134.66666666666666</v>
      </c>
      <c r="AG3247" s="14">
        <f t="shared" ref="AG3247:AG3252" si="1120">AC3247/AF3247</f>
        <v>1.722772277227723</v>
      </c>
      <c r="AH3247" s="51" t="s">
        <v>334</v>
      </c>
      <c r="AI3247" s="51" t="s">
        <v>334</v>
      </c>
      <c r="AJ3247" s="43"/>
    </row>
    <row r="3248" spans="1:36" ht="15.75">
      <c r="A3248" s="1481">
        <v>4</v>
      </c>
      <c r="B3248" s="37" t="s">
        <v>3463</v>
      </c>
      <c r="C3248" s="37" t="s">
        <v>63</v>
      </c>
      <c r="D3248" s="39">
        <v>1</v>
      </c>
      <c r="E3248" s="37">
        <v>520</v>
      </c>
      <c r="F3248" s="37">
        <v>520</v>
      </c>
      <c r="G3248" s="37"/>
      <c r="H3248" s="37"/>
      <c r="I3248" s="41">
        <v>44728</v>
      </c>
      <c r="J3248" s="37" t="s">
        <v>334</v>
      </c>
      <c r="K3248" s="37"/>
      <c r="L3248" s="37"/>
      <c r="M3248" s="37"/>
      <c r="N3248" s="37">
        <v>0</v>
      </c>
      <c r="O3248" s="37">
        <v>0</v>
      </c>
      <c r="P3248" s="37">
        <v>0</v>
      </c>
      <c r="Q3248" s="37"/>
      <c r="R3248" s="37"/>
      <c r="S3248" s="37"/>
      <c r="T3248" s="37"/>
      <c r="U3248" s="37"/>
      <c r="V3248" s="37"/>
      <c r="W3248" s="37"/>
      <c r="X3248" s="37"/>
      <c r="Y3248" s="37"/>
      <c r="Z3248" s="37"/>
      <c r="AA3248" s="37"/>
      <c r="AB3248" s="37"/>
      <c r="AC3248" s="1507">
        <f t="shared" si="1117"/>
        <v>520</v>
      </c>
      <c r="AD3248" s="1508">
        <f t="shared" si="1118"/>
        <v>520</v>
      </c>
      <c r="AE3248" s="51" t="s">
        <v>334</v>
      </c>
      <c r="AF3248" s="14">
        <f t="shared" si="1119"/>
        <v>0</v>
      </c>
      <c r="AG3248" s="14" t="e">
        <f t="shared" si="1120"/>
        <v>#DIV/0!</v>
      </c>
      <c r="AH3248" s="51" t="s">
        <v>334</v>
      </c>
      <c r="AI3248" s="51" t="s">
        <v>334</v>
      </c>
      <c r="AJ3248" s="43"/>
    </row>
    <row r="3249" spans="1:36" ht="15.75">
      <c r="A3249" s="1481">
        <v>5</v>
      </c>
      <c r="B3249" s="37" t="s">
        <v>3464</v>
      </c>
      <c r="C3249" s="37" t="s">
        <v>262</v>
      </c>
      <c r="D3249" s="39">
        <v>1</v>
      </c>
      <c r="E3249" s="37">
        <v>166</v>
      </c>
      <c r="F3249" s="37">
        <v>166</v>
      </c>
      <c r="G3249" s="37"/>
      <c r="H3249" s="37"/>
      <c r="I3249" s="41">
        <v>44728</v>
      </c>
      <c r="J3249" s="37" t="s">
        <v>334</v>
      </c>
      <c r="K3249" s="37"/>
      <c r="L3249" s="37"/>
      <c r="M3249" s="37"/>
      <c r="N3249" s="37">
        <v>36</v>
      </c>
      <c r="O3249" s="37">
        <v>31</v>
      </c>
      <c r="P3249" s="37">
        <v>44</v>
      </c>
      <c r="Q3249" s="37"/>
      <c r="R3249" s="37"/>
      <c r="S3249" s="37"/>
      <c r="T3249" s="37"/>
      <c r="U3249" s="37"/>
      <c r="V3249" s="37"/>
      <c r="W3249" s="37"/>
      <c r="X3249" s="37"/>
      <c r="Y3249" s="37"/>
      <c r="Z3249" s="37"/>
      <c r="AA3249" s="37"/>
      <c r="AB3249" s="37"/>
      <c r="AC3249" s="1507">
        <f t="shared" si="1117"/>
        <v>55</v>
      </c>
      <c r="AD3249" s="1508">
        <f t="shared" si="1118"/>
        <v>55</v>
      </c>
      <c r="AE3249" s="51" t="s">
        <v>334</v>
      </c>
      <c r="AF3249" s="14">
        <f t="shared" si="1119"/>
        <v>37</v>
      </c>
      <c r="AG3249" s="14">
        <f t="shared" si="1120"/>
        <v>1.4864864864864864</v>
      </c>
      <c r="AH3249" s="51" t="s">
        <v>334</v>
      </c>
      <c r="AI3249" s="51" t="s">
        <v>334</v>
      </c>
      <c r="AJ3249" s="43"/>
    </row>
    <row r="3250" spans="1:36" ht="15.75">
      <c r="A3250" s="1481">
        <v>6</v>
      </c>
      <c r="B3250" s="37" t="s">
        <v>3465</v>
      </c>
      <c r="C3250" s="37" t="s">
        <v>66</v>
      </c>
      <c r="D3250" s="39">
        <v>1</v>
      </c>
      <c r="E3250" s="37">
        <v>1000</v>
      </c>
      <c r="F3250" s="37">
        <v>1000</v>
      </c>
      <c r="G3250" s="37"/>
      <c r="H3250" s="37"/>
      <c r="I3250" s="41">
        <v>44728</v>
      </c>
      <c r="J3250" s="37" t="s">
        <v>334</v>
      </c>
      <c r="K3250" s="37"/>
      <c r="L3250" s="37"/>
      <c r="M3250" s="37"/>
      <c r="N3250" s="37">
        <v>0</v>
      </c>
      <c r="O3250" s="37">
        <v>0</v>
      </c>
      <c r="P3250" s="37">
        <v>0</v>
      </c>
      <c r="Q3250" s="37"/>
      <c r="R3250" s="37"/>
      <c r="S3250" s="37"/>
      <c r="T3250" s="37"/>
      <c r="U3250" s="37"/>
      <c r="V3250" s="37"/>
      <c r="W3250" s="37"/>
      <c r="X3250" s="37"/>
      <c r="Y3250" s="37"/>
      <c r="Z3250" s="37"/>
      <c r="AA3250" s="37"/>
      <c r="AB3250" s="37"/>
      <c r="AC3250" s="1507">
        <f t="shared" si="1117"/>
        <v>1000</v>
      </c>
      <c r="AD3250" s="1508">
        <f t="shared" si="1118"/>
        <v>1000</v>
      </c>
      <c r="AE3250" s="51" t="s">
        <v>334</v>
      </c>
      <c r="AF3250" s="14">
        <f t="shared" si="1119"/>
        <v>0</v>
      </c>
      <c r="AG3250" s="14" t="e">
        <f t="shared" si="1120"/>
        <v>#DIV/0!</v>
      </c>
      <c r="AH3250" s="51" t="s">
        <v>334</v>
      </c>
      <c r="AI3250" s="51" t="s">
        <v>334</v>
      </c>
      <c r="AJ3250" s="43"/>
    </row>
    <row r="3251" spans="1:36" ht="15.75">
      <c r="A3251" s="1481">
        <v>7</v>
      </c>
      <c r="B3251" s="37" t="s">
        <v>5247</v>
      </c>
      <c r="C3251" s="37" t="s">
        <v>66</v>
      </c>
      <c r="D3251" s="39">
        <v>1.103</v>
      </c>
      <c r="E3251" s="37">
        <v>850</v>
      </c>
      <c r="F3251" s="37">
        <v>937.46</v>
      </c>
      <c r="G3251" s="37"/>
      <c r="H3251" s="37"/>
      <c r="I3251" s="41">
        <v>44833</v>
      </c>
      <c r="J3251" s="37" t="s">
        <v>334</v>
      </c>
      <c r="K3251" s="37"/>
      <c r="L3251" s="37">
        <v>788</v>
      </c>
      <c r="M3251" s="41">
        <v>44824</v>
      </c>
      <c r="N3251" s="37">
        <v>120</v>
      </c>
      <c r="O3251" s="37">
        <v>150</v>
      </c>
      <c r="P3251" s="37">
        <v>150</v>
      </c>
      <c r="Q3251" s="37"/>
      <c r="R3251" s="37"/>
      <c r="S3251" s="37"/>
      <c r="T3251" s="37"/>
      <c r="U3251" s="37"/>
      <c r="V3251" s="37"/>
      <c r="W3251" s="37"/>
      <c r="X3251" s="37"/>
      <c r="Y3251" s="37"/>
      <c r="Z3251" s="37"/>
      <c r="AA3251" s="37"/>
      <c r="AB3251" s="37"/>
      <c r="AC3251" s="1507">
        <f t="shared" si="1117"/>
        <v>430</v>
      </c>
      <c r="AD3251" s="1508">
        <f t="shared" si="1118"/>
        <v>474.28999999999996</v>
      </c>
      <c r="AE3251" s="51" t="s">
        <v>334</v>
      </c>
      <c r="AF3251" s="14">
        <f t="shared" si="1119"/>
        <v>140</v>
      </c>
      <c r="AG3251" s="14">
        <f t="shared" si="1120"/>
        <v>3.0714285714285716</v>
      </c>
      <c r="AH3251" s="51" t="s">
        <v>334</v>
      </c>
      <c r="AI3251" s="51" t="s">
        <v>334</v>
      </c>
      <c r="AJ3251" s="43"/>
    </row>
    <row r="3252" spans="1:36" ht="15.75">
      <c r="A3252" s="1481">
        <v>11</v>
      </c>
      <c r="B3252" s="37" t="s">
        <v>8895</v>
      </c>
      <c r="C3252" s="37" t="s">
        <v>66</v>
      </c>
      <c r="D3252" s="39">
        <v>1</v>
      </c>
      <c r="E3252" s="37"/>
      <c r="F3252" s="37"/>
      <c r="G3252" s="37">
        <v>1700</v>
      </c>
      <c r="H3252" s="37">
        <v>1700</v>
      </c>
      <c r="I3252" s="41">
        <v>44977</v>
      </c>
      <c r="J3252" s="41" t="s">
        <v>334</v>
      </c>
      <c r="K3252" s="37"/>
      <c r="L3252" s="37"/>
      <c r="M3252" s="41"/>
      <c r="N3252" s="37">
        <v>0</v>
      </c>
      <c r="O3252" s="37">
        <v>25</v>
      </c>
      <c r="P3252" s="37">
        <v>80</v>
      </c>
      <c r="Q3252" s="37"/>
      <c r="R3252" s="37"/>
      <c r="S3252" s="37"/>
      <c r="T3252" s="37"/>
      <c r="U3252" s="37"/>
      <c r="V3252" s="37"/>
      <c r="W3252" s="37"/>
      <c r="X3252" s="37"/>
      <c r="Y3252" s="37"/>
      <c r="Z3252" s="37"/>
      <c r="AA3252" s="37"/>
      <c r="AB3252" s="37"/>
      <c r="AC3252" s="1507">
        <f t="shared" si="1117"/>
        <v>1595</v>
      </c>
      <c r="AD3252" s="1508">
        <f t="shared" si="1118"/>
        <v>1595</v>
      </c>
      <c r="AE3252" s="51" t="s">
        <v>334</v>
      </c>
      <c r="AF3252" s="14">
        <f t="shared" si="1119"/>
        <v>35</v>
      </c>
      <c r="AG3252" s="14">
        <f t="shared" si="1120"/>
        <v>45.571428571428569</v>
      </c>
      <c r="AH3252" s="51" t="s">
        <v>334</v>
      </c>
      <c r="AI3252" s="51" t="s">
        <v>334</v>
      </c>
      <c r="AJ3252" s="43"/>
    </row>
    <row r="3253" spans="1:36" ht="15" customHeight="1">
      <c r="A3253" s="4780" t="s">
        <v>916</v>
      </c>
      <c r="B3253" s="4781"/>
      <c r="C3253" s="4781"/>
      <c r="D3253" s="4781"/>
      <c r="E3253" s="4781"/>
      <c r="F3253" s="4781"/>
      <c r="G3253" s="4781"/>
      <c r="H3253" s="4781"/>
      <c r="I3253" s="4781"/>
      <c r="J3253" s="4781"/>
      <c r="K3253" s="4781"/>
      <c r="L3253" s="4781"/>
      <c r="M3253" s="4781"/>
      <c r="N3253" s="4781"/>
      <c r="O3253" s="4781"/>
      <c r="P3253" s="4781"/>
      <c r="Q3253" s="4781"/>
      <c r="R3253" s="4781"/>
      <c r="S3253" s="4781"/>
      <c r="T3253" s="4781"/>
      <c r="U3253" s="4781"/>
      <c r="V3253" s="4781"/>
      <c r="W3253" s="4781"/>
      <c r="X3253" s="4781"/>
      <c r="Y3253" s="4781"/>
      <c r="Z3253" s="4781"/>
      <c r="AA3253" s="4781"/>
      <c r="AB3253" s="4781"/>
      <c r="AC3253" s="4781"/>
      <c r="AD3253" s="4781"/>
      <c r="AE3253" s="4781"/>
      <c r="AF3253" s="4781"/>
      <c r="AG3253" s="4781"/>
      <c r="AH3253" s="4781"/>
      <c r="AI3253" s="4781"/>
      <c r="AJ3253" s="4782"/>
    </row>
    <row r="3254" spans="1:36" ht="15.75">
      <c r="A3254" s="4788" t="s">
        <v>19</v>
      </c>
      <c r="B3254" s="4789"/>
      <c r="C3254" s="4789"/>
      <c r="D3254" s="4789"/>
      <c r="E3254" s="4789"/>
      <c r="F3254" s="4789"/>
      <c r="G3254" s="4789"/>
      <c r="H3254" s="4789"/>
      <c r="I3254" s="4789"/>
      <c r="J3254" s="4789"/>
      <c r="K3254" s="4789"/>
      <c r="L3254" s="4789"/>
      <c r="M3254" s="4789"/>
      <c r="N3254" s="4789"/>
      <c r="O3254" s="4789"/>
      <c r="P3254" s="4789"/>
      <c r="Q3254" s="4789"/>
      <c r="R3254" s="4789"/>
      <c r="S3254" s="4789"/>
      <c r="T3254" s="4789"/>
      <c r="U3254" s="4789"/>
      <c r="V3254" s="4789"/>
      <c r="W3254" s="4789"/>
      <c r="X3254" s="4789"/>
      <c r="Y3254" s="4789"/>
      <c r="Z3254" s="4789"/>
      <c r="AA3254" s="4789"/>
      <c r="AB3254" s="4789"/>
      <c r="AC3254" s="4789"/>
      <c r="AD3254" s="4789"/>
      <c r="AE3254" s="4789"/>
      <c r="AF3254" s="4789"/>
      <c r="AG3254" s="4789"/>
      <c r="AH3254" s="4789"/>
      <c r="AI3254" s="4789"/>
      <c r="AJ3254" s="4790"/>
    </row>
    <row r="3255" spans="1:36" ht="15.75">
      <c r="A3255" s="4325" t="s">
        <v>2645</v>
      </c>
      <c r="B3255" s="4326"/>
      <c r="C3255" s="4326"/>
      <c r="D3255" s="4326"/>
      <c r="E3255" s="4326"/>
      <c r="F3255" s="4326"/>
      <c r="G3255" s="4326"/>
      <c r="H3255" s="4326"/>
      <c r="I3255" s="4326"/>
      <c r="J3255" s="4326"/>
      <c r="K3255" s="4326"/>
      <c r="L3255" s="4326"/>
      <c r="M3255" s="4326"/>
      <c r="N3255" s="4326"/>
      <c r="O3255" s="4326"/>
      <c r="P3255" s="4326"/>
      <c r="Q3255" s="4326"/>
      <c r="R3255" s="4326"/>
      <c r="S3255" s="4326"/>
      <c r="T3255" s="4326"/>
      <c r="U3255" s="4326"/>
      <c r="V3255" s="4326"/>
      <c r="W3255" s="4326"/>
      <c r="X3255" s="4326"/>
      <c r="Y3255" s="4326"/>
      <c r="Z3255" s="4326"/>
      <c r="AA3255" s="4326"/>
      <c r="AB3255" s="4326"/>
      <c r="AC3255" s="4326"/>
      <c r="AD3255" s="4326"/>
      <c r="AE3255" s="4326"/>
      <c r="AF3255" s="4326"/>
      <c r="AG3255" s="4326"/>
      <c r="AH3255" s="4326"/>
      <c r="AI3255" s="4326"/>
      <c r="AJ3255" s="4326"/>
    </row>
    <row r="3256" spans="1:36" ht="15.75">
      <c r="A3256" s="421">
        <v>1</v>
      </c>
      <c r="B3256" s="453" t="s">
        <v>274</v>
      </c>
      <c r="C3256" s="421" t="s">
        <v>143</v>
      </c>
      <c r="D3256" s="1866">
        <v>18304.490000000002</v>
      </c>
      <c r="E3256" s="374">
        <v>2</v>
      </c>
      <c r="F3256" s="1866">
        <v>26608.98</v>
      </c>
      <c r="G3256" s="374"/>
      <c r="H3256" s="374"/>
      <c r="I3256" s="1867">
        <v>44923</v>
      </c>
      <c r="J3256" s="1867">
        <v>45392</v>
      </c>
      <c r="K3256" s="374"/>
      <c r="L3256" s="374">
        <v>435</v>
      </c>
      <c r="M3256" s="1867">
        <v>44722</v>
      </c>
      <c r="N3256" s="374"/>
      <c r="O3256" s="374"/>
      <c r="P3256" s="374"/>
      <c r="Q3256" s="374"/>
      <c r="R3256" s="374"/>
      <c r="S3256" s="374"/>
      <c r="T3256" s="374"/>
      <c r="U3256" s="374"/>
      <c r="V3256" s="374"/>
      <c r="W3256" s="374"/>
      <c r="X3256" s="374"/>
      <c r="Y3256" s="374"/>
      <c r="Z3256" s="374"/>
      <c r="AA3256" s="374"/>
      <c r="AB3256" s="374"/>
      <c r="AC3256" s="1507">
        <f>E3256+G3256-N3256-O3256-AA3256-P3256-Q3256-R3256-S3256-T3256-U3256-V3256-W3256-X3256-Y3256</f>
        <v>2</v>
      </c>
      <c r="AD3256" s="1508">
        <f>D3256*AC3256</f>
        <v>36608.980000000003</v>
      </c>
      <c r="AE3256" s="14">
        <f>(J3256-"01.04.2023")/30</f>
        <v>12.5</v>
      </c>
      <c r="AF3256" s="14">
        <f>(N3256+O3256+P3256+Q3256+R3256+S3256+T3256+U3256+V3256+W3256+X3256+Y3256)/3</f>
        <v>0</v>
      </c>
      <c r="AG3256" s="14" t="e">
        <f>AC3256/AF3256</f>
        <v>#DIV/0!</v>
      </c>
      <c r="AH3256" s="14" t="e">
        <f>AG3256-AE3256</f>
        <v>#DIV/0!</v>
      </c>
      <c r="AI3256" s="14">
        <f>AC3256-(AE3256*AF3256)</f>
        <v>2</v>
      </c>
      <c r="AJ3256" s="485"/>
    </row>
    <row r="3257" spans="1:36" ht="15.75">
      <c r="A3257" s="4323" t="s">
        <v>179</v>
      </c>
      <c r="B3257" s="4323"/>
      <c r="C3257" s="4323"/>
      <c r="D3257" s="4323"/>
      <c r="E3257" s="4323"/>
      <c r="F3257" s="4323"/>
      <c r="G3257" s="4323"/>
      <c r="H3257" s="4323"/>
      <c r="I3257" s="4323"/>
      <c r="J3257" s="4323"/>
      <c r="K3257" s="4323"/>
      <c r="L3257" s="4323"/>
      <c r="M3257" s="4323"/>
      <c r="N3257" s="4323"/>
      <c r="O3257" s="4323"/>
      <c r="P3257" s="4323"/>
      <c r="Q3257" s="4323"/>
      <c r="R3257" s="4323"/>
      <c r="S3257" s="4323"/>
      <c r="T3257" s="4323"/>
      <c r="U3257" s="4323"/>
      <c r="V3257" s="4323"/>
      <c r="W3257" s="4323"/>
      <c r="X3257" s="4323"/>
      <c r="Y3257" s="4323"/>
      <c r="Z3257" s="4323"/>
      <c r="AA3257" s="4323"/>
      <c r="AB3257" s="4323"/>
      <c r="AC3257" s="4323"/>
      <c r="AD3257" s="4323"/>
      <c r="AE3257" s="4323"/>
      <c r="AF3257" s="4323"/>
      <c r="AG3257" s="4323"/>
      <c r="AH3257" s="4323"/>
      <c r="AI3257" s="4323"/>
      <c r="AJ3257" s="4323"/>
    </row>
    <row r="3258" spans="1:36" ht="15.75">
      <c r="A3258" s="4783" t="s">
        <v>2646</v>
      </c>
      <c r="B3258" s="4784"/>
      <c r="C3258" s="4784"/>
      <c r="D3258" s="4784"/>
      <c r="E3258" s="4784"/>
      <c r="F3258" s="4784"/>
      <c r="G3258" s="4784"/>
      <c r="H3258" s="4784"/>
      <c r="I3258" s="4784"/>
      <c r="J3258" s="4784"/>
      <c r="K3258" s="4784"/>
      <c r="L3258" s="4784"/>
      <c r="M3258" s="4784"/>
      <c r="N3258" s="4784"/>
      <c r="O3258" s="4784"/>
      <c r="P3258" s="4784"/>
      <c r="Q3258" s="4784"/>
      <c r="R3258" s="4784"/>
      <c r="S3258" s="4784"/>
      <c r="T3258" s="4784"/>
      <c r="U3258" s="4784"/>
      <c r="V3258" s="4784"/>
      <c r="W3258" s="4784"/>
      <c r="X3258" s="4784"/>
      <c r="Y3258" s="4784"/>
      <c r="Z3258" s="4784"/>
      <c r="AA3258" s="4784"/>
      <c r="AB3258" s="4784"/>
      <c r="AC3258" s="4784"/>
      <c r="AD3258" s="4784"/>
      <c r="AE3258" s="4784"/>
      <c r="AF3258" s="4784"/>
      <c r="AG3258" s="4784"/>
      <c r="AH3258" s="4784"/>
      <c r="AI3258" s="4784"/>
      <c r="AJ3258" s="4785"/>
    </row>
    <row r="3259" spans="1:36" ht="15.75">
      <c r="A3259" s="421">
        <v>1</v>
      </c>
      <c r="B3259" s="374" t="s">
        <v>9996</v>
      </c>
      <c r="C3259" s="420" t="s">
        <v>65</v>
      </c>
      <c r="D3259" s="1868">
        <v>8.65</v>
      </c>
      <c r="E3259" s="421">
        <v>3000</v>
      </c>
      <c r="F3259" s="1869">
        <v>25950</v>
      </c>
      <c r="G3259" s="421"/>
      <c r="H3259" s="1869"/>
      <c r="I3259" s="1870">
        <v>44739</v>
      </c>
      <c r="J3259" s="1870">
        <v>45230</v>
      </c>
      <c r="K3259" s="421"/>
      <c r="L3259" s="421">
        <v>471</v>
      </c>
      <c r="M3259" s="434">
        <v>44734</v>
      </c>
      <c r="N3259" s="421">
        <v>440</v>
      </c>
      <c r="O3259" s="421">
        <v>480</v>
      </c>
      <c r="P3259" s="421">
        <v>480</v>
      </c>
      <c r="Q3259" s="421"/>
      <c r="R3259" s="421"/>
      <c r="S3259" s="421"/>
      <c r="T3259" s="421"/>
      <c r="U3259" s="421"/>
      <c r="V3259" s="421"/>
      <c r="W3259" s="421"/>
      <c r="X3259" s="421"/>
      <c r="Y3259" s="421"/>
      <c r="Z3259" s="421"/>
      <c r="AA3259" s="421"/>
      <c r="AB3259" s="421"/>
      <c r="AC3259" s="1507">
        <f t="shared" ref="AC3259:AC3266" si="1121">E3259+G3259-N3259-O3259-AA3259-P3259-Q3259-R3259-S3259-T3259-U3259-V3259-W3259-X3259-Y3259</f>
        <v>1600</v>
      </c>
      <c r="AD3259" s="1508">
        <f t="shared" ref="AD3259:AD3266" si="1122">D3259*AC3259</f>
        <v>13840</v>
      </c>
      <c r="AE3259" s="14">
        <f t="shared" ref="AE3259:AE3266" si="1123">(J3259-"01.04.2023")/30</f>
        <v>7.1</v>
      </c>
      <c r="AF3259" s="14">
        <f t="shared" ref="AF3259:AF3266" si="1124">(N3259+O3259+P3259+Q3259+R3259+S3259+T3259+U3259+V3259+W3259+X3259+Y3259)/3</f>
        <v>466.66666666666669</v>
      </c>
      <c r="AG3259" s="14">
        <f t="shared" ref="AG3259:AG3266" si="1125">AC3259/AF3259</f>
        <v>3.4285714285714284</v>
      </c>
      <c r="AH3259" s="14">
        <f t="shared" ref="AH3259:AH3266" si="1126">AG3259-AE3259</f>
        <v>-3.6714285714285713</v>
      </c>
      <c r="AI3259" s="14">
        <f t="shared" ref="AI3259:AI3266" si="1127">AC3259-(AE3259*AF3259)</f>
        <v>-1713.3333333333335</v>
      </c>
      <c r="AJ3259" s="421"/>
    </row>
    <row r="3260" spans="1:36" ht="15.75">
      <c r="A3260" s="421">
        <v>2</v>
      </c>
      <c r="B3260" s="374" t="s">
        <v>9996</v>
      </c>
      <c r="C3260" s="1871" t="s">
        <v>65</v>
      </c>
      <c r="D3260" s="1868">
        <v>8.65</v>
      </c>
      <c r="E3260" s="421"/>
      <c r="F3260" s="1869"/>
      <c r="G3260" s="421">
        <v>1000</v>
      </c>
      <c r="H3260" s="1869">
        <v>8650</v>
      </c>
      <c r="I3260" s="1870">
        <v>44987</v>
      </c>
      <c r="J3260" s="1870">
        <v>45230</v>
      </c>
      <c r="K3260" s="421"/>
      <c r="L3260" s="421">
        <v>188</v>
      </c>
      <c r="M3260" s="434">
        <v>44981</v>
      </c>
      <c r="N3260" s="421"/>
      <c r="O3260" s="421"/>
      <c r="P3260" s="421"/>
      <c r="Q3260" s="421"/>
      <c r="R3260" s="421"/>
      <c r="S3260" s="421"/>
      <c r="T3260" s="421"/>
      <c r="U3260" s="421"/>
      <c r="V3260" s="421"/>
      <c r="W3260" s="421"/>
      <c r="X3260" s="421"/>
      <c r="Y3260" s="421"/>
      <c r="Z3260" s="421"/>
      <c r="AA3260" s="421"/>
      <c r="AB3260" s="421"/>
      <c r="AC3260" s="1507">
        <f t="shared" si="1121"/>
        <v>1000</v>
      </c>
      <c r="AD3260" s="1508">
        <f t="shared" si="1122"/>
        <v>8650</v>
      </c>
      <c r="AE3260" s="14">
        <f t="shared" si="1123"/>
        <v>7.1</v>
      </c>
      <c r="AF3260" s="14">
        <f t="shared" si="1124"/>
        <v>0</v>
      </c>
      <c r="AG3260" s="14" t="e">
        <f t="shared" si="1125"/>
        <v>#DIV/0!</v>
      </c>
      <c r="AH3260" s="14" t="e">
        <f t="shared" si="1126"/>
        <v>#DIV/0!</v>
      </c>
      <c r="AI3260" s="14">
        <f t="shared" si="1127"/>
        <v>1000</v>
      </c>
      <c r="AJ3260" s="421"/>
    </row>
    <row r="3261" spans="1:36" ht="15.75">
      <c r="A3261" s="421">
        <v>3</v>
      </c>
      <c r="B3261" s="453" t="s">
        <v>2647</v>
      </c>
      <c r="C3261" s="1476" t="s">
        <v>65</v>
      </c>
      <c r="D3261" s="483">
        <v>63.45</v>
      </c>
      <c r="E3261" s="374">
        <v>327</v>
      </c>
      <c r="F3261" s="1869">
        <v>20748.150000000001</v>
      </c>
      <c r="G3261" s="374"/>
      <c r="H3261" s="1866"/>
      <c r="I3261" s="408">
        <v>44728</v>
      </c>
      <c r="J3261" s="408">
        <v>45543</v>
      </c>
      <c r="K3261" s="374"/>
      <c r="L3261" s="374">
        <v>445</v>
      </c>
      <c r="M3261" s="1867">
        <v>44726</v>
      </c>
      <c r="N3261" s="374">
        <v>49</v>
      </c>
      <c r="O3261" s="374">
        <v>75</v>
      </c>
      <c r="P3261" s="374">
        <v>113</v>
      </c>
      <c r="Q3261" s="374"/>
      <c r="R3261" s="374"/>
      <c r="S3261" s="374"/>
      <c r="T3261" s="374"/>
      <c r="U3261" s="374"/>
      <c r="V3261" s="374"/>
      <c r="W3261" s="374"/>
      <c r="X3261" s="374"/>
      <c r="Y3261" s="374"/>
      <c r="Z3261" s="374"/>
      <c r="AA3261" s="374"/>
      <c r="AB3261" s="374"/>
      <c r="AC3261" s="1507">
        <f t="shared" si="1121"/>
        <v>90</v>
      </c>
      <c r="AD3261" s="1508">
        <f t="shared" si="1122"/>
        <v>5710.5</v>
      </c>
      <c r="AE3261" s="14">
        <f t="shared" si="1123"/>
        <v>17.533333333333335</v>
      </c>
      <c r="AF3261" s="14">
        <f t="shared" si="1124"/>
        <v>79</v>
      </c>
      <c r="AG3261" s="14">
        <f t="shared" si="1125"/>
        <v>1.139240506329114</v>
      </c>
      <c r="AH3261" s="14">
        <f t="shared" si="1126"/>
        <v>-16.394092827004222</v>
      </c>
      <c r="AI3261" s="14">
        <f t="shared" si="1127"/>
        <v>-1295.1333333333334</v>
      </c>
      <c r="AJ3261" s="485"/>
    </row>
    <row r="3262" spans="1:36" ht="15.75">
      <c r="A3262" s="421">
        <v>4</v>
      </c>
      <c r="B3262" s="453" t="s">
        <v>2648</v>
      </c>
      <c r="C3262" s="1476" t="s">
        <v>156</v>
      </c>
      <c r="D3262" s="451">
        <v>719.42</v>
      </c>
      <c r="E3262" s="374">
        <v>102</v>
      </c>
      <c r="F3262" s="1869">
        <v>73380.84</v>
      </c>
      <c r="G3262" s="374"/>
      <c r="H3262" s="1866"/>
      <c r="I3262" s="1867">
        <v>44522</v>
      </c>
      <c r="J3262" s="1867">
        <v>45169</v>
      </c>
      <c r="K3262" s="374"/>
      <c r="L3262" s="374">
        <v>1476</v>
      </c>
      <c r="M3262" s="1867">
        <v>44512</v>
      </c>
      <c r="N3262" s="374">
        <v>23</v>
      </c>
      <c r="O3262" s="374">
        <v>25</v>
      </c>
      <c r="P3262" s="374">
        <v>23</v>
      </c>
      <c r="Q3262" s="374"/>
      <c r="R3262" s="374"/>
      <c r="S3262" s="374"/>
      <c r="T3262" s="374"/>
      <c r="U3262" s="374"/>
      <c r="V3262" s="374"/>
      <c r="W3262" s="374"/>
      <c r="X3262" s="374"/>
      <c r="Y3262" s="374"/>
      <c r="Z3262" s="374"/>
      <c r="AA3262" s="374"/>
      <c r="AB3262" s="374"/>
      <c r="AC3262" s="1507">
        <f t="shared" si="1121"/>
        <v>31</v>
      </c>
      <c r="AD3262" s="1508">
        <f t="shared" si="1122"/>
        <v>22302.02</v>
      </c>
      <c r="AE3262" s="14">
        <f t="shared" si="1123"/>
        <v>5.0666666666666664</v>
      </c>
      <c r="AF3262" s="14">
        <f t="shared" si="1124"/>
        <v>23.666666666666668</v>
      </c>
      <c r="AG3262" s="14">
        <f t="shared" si="1125"/>
        <v>1.3098591549295775</v>
      </c>
      <c r="AH3262" s="14">
        <f t="shared" si="1126"/>
        <v>-3.7568075117370889</v>
      </c>
      <c r="AI3262" s="14">
        <f t="shared" si="1127"/>
        <v>-88.911111111111111</v>
      </c>
      <c r="AJ3262" s="485"/>
    </row>
    <row r="3263" spans="1:36" ht="15.75">
      <c r="A3263" s="421">
        <v>5</v>
      </c>
      <c r="B3263" s="453" t="s">
        <v>2649</v>
      </c>
      <c r="C3263" s="421" t="s">
        <v>2650</v>
      </c>
      <c r="D3263" s="451">
        <v>6.88</v>
      </c>
      <c r="E3263" s="374">
        <v>4250</v>
      </c>
      <c r="F3263" s="1869">
        <v>29240</v>
      </c>
      <c r="G3263" s="374"/>
      <c r="H3263" s="1866"/>
      <c r="I3263" s="1867">
        <v>44454</v>
      </c>
      <c r="J3263" s="1867">
        <v>45501</v>
      </c>
      <c r="K3263" s="374"/>
      <c r="L3263" s="374">
        <v>1154</v>
      </c>
      <c r="M3263" s="1867">
        <v>44446</v>
      </c>
      <c r="N3263" s="374">
        <v>1000</v>
      </c>
      <c r="O3263" s="374"/>
      <c r="P3263" s="374"/>
      <c r="Q3263" s="374"/>
      <c r="R3263" s="374"/>
      <c r="S3263" s="374"/>
      <c r="T3263" s="374"/>
      <c r="U3263" s="374"/>
      <c r="V3263" s="374"/>
      <c r="W3263" s="374"/>
      <c r="X3263" s="374"/>
      <c r="Y3263" s="374"/>
      <c r="Z3263" s="374"/>
      <c r="AA3263" s="374"/>
      <c r="AB3263" s="374"/>
      <c r="AC3263" s="1507">
        <f t="shared" si="1121"/>
        <v>3250</v>
      </c>
      <c r="AD3263" s="1508">
        <f t="shared" si="1122"/>
        <v>22360</v>
      </c>
      <c r="AE3263" s="14">
        <f t="shared" si="1123"/>
        <v>16.133333333333333</v>
      </c>
      <c r="AF3263" s="14">
        <f t="shared" si="1124"/>
        <v>333.33333333333331</v>
      </c>
      <c r="AG3263" s="14">
        <f t="shared" si="1125"/>
        <v>9.75</v>
      </c>
      <c r="AH3263" s="14">
        <f t="shared" si="1126"/>
        <v>-6.3833333333333329</v>
      </c>
      <c r="AI3263" s="14">
        <f t="shared" si="1127"/>
        <v>-2127.7777777777774</v>
      </c>
      <c r="AJ3263" s="485"/>
    </row>
    <row r="3264" spans="1:36" ht="15.75">
      <c r="A3264" s="421">
        <v>6</v>
      </c>
      <c r="B3264" s="453" t="s">
        <v>834</v>
      </c>
      <c r="C3264" s="421" t="s">
        <v>143</v>
      </c>
      <c r="D3264" s="451">
        <v>9558.44</v>
      </c>
      <c r="E3264" s="374">
        <v>3</v>
      </c>
      <c r="F3264" s="1869">
        <v>28675.32</v>
      </c>
      <c r="G3264" s="374"/>
      <c r="H3264" s="1866"/>
      <c r="I3264" s="1867">
        <v>44536</v>
      </c>
      <c r="J3264" s="1867">
        <v>45382</v>
      </c>
      <c r="K3264" s="374"/>
      <c r="L3264" s="374">
        <v>1525</v>
      </c>
      <c r="M3264" s="1867">
        <v>44525</v>
      </c>
      <c r="N3264" s="374"/>
      <c r="O3264" s="374"/>
      <c r="P3264" s="374"/>
      <c r="Q3264" s="374"/>
      <c r="R3264" s="374"/>
      <c r="S3264" s="374"/>
      <c r="T3264" s="374"/>
      <c r="U3264" s="374"/>
      <c r="V3264" s="374"/>
      <c r="W3264" s="374"/>
      <c r="X3264" s="374"/>
      <c r="Y3264" s="374"/>
      <c r="Z3264" s="374"/>
      <c r="AA3264" s="374"/>
      <c r="AB3264" s="374"/>
      <c r="AC3264" s="1507">
        <f t="shared" si="1121"/>
        <v>3</v>
      </c>
      <c r="AD3264" s="1508">
        <f t="shared" si="1122"/>
        <v>28675.32</v>
      </c>
      <c r="AE3264" s="14">
        <f t="shared" si="1123"/>
        <v>12.166666666666666</v>
      </c>
      <c r="AF3264" s="14">
        <f t="shared" si="1124"/>
        <v>0</v>
      </c>
      <c r="AG3264" s="14" t="e">
        <f t="shared" si="1125"/>
        <v>#DIV/0!</v>
      </c>
      <c r="AH3264" s="14" t="e">
        <f t="shared" si="1126"/>
        <v>#DIV/0!</v>
      </c>
      <c r="AI3264" s="14">
        <f t="shared" si="1127"/>
        <v>3</v>
      </c>
      <c r="AJ3264" s="485"/>
    </row>
    <row r="3265" spans="1:36" ht="15.75">
      <c r="A3265" s="1476">
        <v>7</v>
      </c>
      <c r="B3265" s="487" t="s">
        <v>3629</v>
      </c>
      <c r="C3265" s="1476" t="s">
        <v>66</v>
      </c>
      <c r="D3265" s="1872">
        <v>2.71</v>
      </c>
      <c r="E3265" s="486">
        <v>350</v>
      </c>
      <c r="F3265" s="1873">
        <v>948.5</v>
      </c>
      <c r="G3265" s="486"/>
      <c r="H3265" s="1874"/>
      <c r="I3265" s="1875">
        <v>44727</v>
      </c>
      <c r="J3265" s="1875">
        <v>46446</v>
      </c>
      <c r="K3265" s="486"/>
      <c r="L3265" s="486">
        <v>446</v>
      </c>
      <c r="M3265" s="1875">
        <v>44726</v>
      </c>
      <c r="N3265" s="486">
        <v>42</v>
      </c>
      <c r="O3265" s="486">
        <v>49</v>
      </c>
      <c r="P3265" s="486"/>
      <c r="Q3265" s="486"/>
      <c r="R3265" s="486"/>
      <c r="S3265" s="486"/>
      <c r="T3265" s="486"/>
      <c r="U3265" s="486"/>
      <c r="V3265" s="486"/>
      <c r="W3265" s="486"/>
      <c r="X3265" s="486"/>
      <c r="Y3265" s="486"/>
      <c r="Z3265" s="486"/>
      <c r="AA3265" s="486"/>
      <c r="AB3265" s="486"/>
      <c r="AC3265" s="1507">
        <f t="shared" si="1121"/>
        <v>259</v>
      </c>
      <c r="AD3265" s="1508">
        <f t="shared" si="1122"/>
        <v>701.89</v>
      </c>
      <c r="AE3265" s="14">
        <f t="shared" si="1123"/>
        <v>47.633333333333333</v>
      </c>
      <c r="AF3265" s="14">
        <f t="shared" si="1124"/>
        <v>30.333333333333332</v>
      </c>
      <c r="AG3265" s="14">
        <f t="shared" si="1125"/>
        <v>8.5384615384615383</v>
      </c>
      <c r="AH3265" s="14">
        <f t="shared" si="1126"/>
        <v>-39.094871794871793</v>
      </c>
      <c r="AI3265" s="14">
        <f t="shared" si="1127"/>
        <v>-1185.8777777777777</v>
      </c>
      <c r="AJ3265" s="492"/>
    </row>
    <row r="3266" spans="1:36" ht="15.75">
      <c r="A3266" s="421">
        <v>8</v>
      </c>
      <c r="B3266" s="453" t="s">
        <v>274</v>
      </c>
      <c r="C3266" s="421" t="s">
        <v>143</v>
      </c>
      <c r="D3266" s="483">
        <v>10371.120000000001</v>
      </c>
      <c r="E3266" s="374">
        <v>12</v>
      </c>
      <c r="F3266" s="421">
        <v>124453.44</v>
      </c>
      <c r="G3266" s="374"/>
      <c r="H3266" s="374"/>
      <c r="I3266" s="1867">
        <v>44879</v>
      </c>
      <c r="J3266" s="1867">
        <v>45266</v>
      </c>
      <c r="K3266" s="374"/>
      <c r="L3266" s="374">
        <v>928</v>
      </c>
      <c r="M3266" s="1867">
        <v>44867</v>
      </c>
      <c r="N3266" s="374"/>
      <c r="O3266" s="374"/>
      <c r="P3266" s="374">
        <v>3</v>
      </c>
      <c r="Q3266" s="374"/>
      <c r="R3266" s="374"/>
      <c r="S3266" s="374"/>
      <c r="T3266" s="374"/>
      <c r="U3266" s="374"/>
      <c r="V3266" s="374"/>
      <c r="W3266" s="374"/>
      <c r="X3266" s="374"/>
      <c r="Y3266" s="374"/>
      <c r="Z3266" s="374"/>
      <c r="AA3266" s="374"/>
      <c r="AB3266" s="374"/>
      <c r="AC3266" s="1507">
        <f t="shared" si="1121"/>
        <v>9</v>
      </c>
      <c r="AD3266" s="1508">
        <f t="shared" si="1122"/>
        <v>93340.08</v>
      </c>
      <c r="AE3266" s="14">
        <f t="shared" si="1123"/>
        <v>8.3000000000000007</v>
      </c>
      <c r="AF3266" s="14">
        <f t="shared" si="1124"/>
        <v>1</v>
      </c>
      <c r="AG3266" s="14">
        <f t="shared" si="1125"/>
        <v>9</v>
      </c>
      <c r="AH3266" s="14">
        <f t="shared" si="1126"/>
        <v>0.69999999999999929</v>
      </c>
      <c r="AI3266" s="14">
        <f t="shared" si="1127"/>
        <v>0.69999999999999929</v>
      </c>
      <c r="AJ3266" s="485"/>
    </row>
    <row r="3267" spans="1:36" ht="15.75">
      <c r="A3267" s="4786" t="s">
        <v>2651</v>
      </c>
      <c r="B3267" s="4131"/>
      <c r="C3267" s="4131"/>
      <c r="D3267" s="4131"/>
      <c r="E3267" s="4131"/>
      <c r="F3267" s="4131"/>
      <c r="G3267" s="4131"/>
      <c r="H3267" s="4131"/>
      <c r="I3267" s="4131"/>
      <c r="J3267" s="4131"/>
      <c r="K3267" s="4131"/>
      <c r="L3267" s="4131"/>
      <c r="M3267" s="4131"/>
      <c r="N3267" s="4131"/>
      <c r="O3267" s="4131"/>
      <c r="P3267" s="4131"/>
      <c r="Q3267" s="4131"/>
      <c r="R3267" s="4131"/>
      <c r="S3267" s="4131"/>
      <c r="T3267" s="4131"/>
      <c r="U3267" s="4131"/>
      <c r="V3267" s="4131"/>
      <c r="W3267" s="4131"/>
      <c r="X3267" s="4131"/>
      <c r="Y3267" s="4131"/>
      <c r="Z3267" s="4131"/>
      <c r="AA3267" s="4131"/>
      <c r="AB3267" s="4131"/>
      <c r="AC3267" s="4131"/>
      <c r="AD3267" s="4131"/>
      <c r="AE3267" s="4131"/>
      <c r="AF3267" s="4131"/>
      <c r="AG3267" s="4131"/>
      <c r="AH3267" s="4131"/>
      <c r="AI3267" s="4131"/>
      <c r="AJ3267" s="4138"/>
    </row>
    <row r="3268" spans="1:36" ht="15.75">
      <c r="A3268" s="420">
        <v>1</v>
      </c>
      <c r="B3268" s="374" t="s">
        <v>2652</v>
      </c>
      <c r="C3268" s="421" t="s">
        <v>487</v>
      </c>
      <c r="D3268" s="1876">
        <v>109.325</v>
      </c>
      <c r="E3268" s="1610">
        <v>356</v>
      </c>
      <c r="F3268" s="420">
        <v>38919.699999999997</v>
      </c>
      <c r="G3268" s="1610"/>
      <c r="H3268" s="1610"/>
      <c r="I3268" s="1867">
        <v>44586</v>
      </c>
      <c r="J3268" s="1867">
        <v>45225</v>
      </c>
      <c r="K3268" s="1610"/>
      <c r="L3268" s="1610">
        <v>53</v>
      </c>
      <c r="M3268" s="1877">
        <v>44587</v>
      </c>
      <c r="N3268" s="1610">
        <v>27</v>
      </c>
      <c r="O3268" s="1610">
        <v>34</v>
      </c>
      <c r="P3268" s="1610">
        <v>33</v>
      </c>
      <c r="Q3268" s="1610"/>
      <c r="R3268" s="1610"/>
      <c r="S3268" s="1610"/>
      <c r="T3268" s="1610"/>
      <c r="U3268" s="1610"/>
      <c r="V3268" s="1610"/>
      <c r="W3268" s="1610"/>
      <c r="X3268" s="1610"/>
      <c r="Y3268" s="1610"/>
      <c r="Z3268" s="1610"/>
      <c r="AA3268" s="1610"/>
      <c r="AB3268" s="1610"/>
      <c r="AC3268" s="1507">
        <f>E3268+G3268-N3268-O3268-AA3268-P3268-Q3268-R3268-S3268-T3268-U3268-V3268-W3268-X3268-Y3268</f>
        <v>262</v>
      </c>
      <c r="AD3268" s="1508">
        <f>D3268*AC3268</f>
        <v>28643.15</v>
      </c>
      <c r="AE3268" s="14">
        <f>(J3268-"01.04.2023")/30</f>
        <v>6.9333333333333336</v>
      </c>
      <c r="AF3268" s="14">
        <f>(N3268+O3268+P3268+Q3268+R3268+S3268+T3268+U3268+V3268+W3268+X3268+Y3268)/3</f>
        <v>31.333333333333332</v>
      </c>
      <c r="AG3268" s="14">
        <f>AC3268/AF3268</f>
        <v>8.3617021276595747</v>
      </c>
      <c r="AH3268" s="14">
        <f>AG3268-AE3268</f>
        <v>1.4283687943262411</v>
      </c>
      <c r="AI3268" s="14">
        <f>AC3268-(AE3268*AF3268)</f>
        <v>44.75555555555556</v>
      </c>
      <c r="AJ3268" s="1878"/>
    </row>
    <row r="3269" spans="1:36" ht="15.75">
      <c r="A3269" s="4783" t="s">
        <v>9997</v>
      </c>
      <c r="B3269" s="4787"/>
      <c r="C3269" s="4787"/>
      <c r="D3269" s="4787"/>
      <c r="E3269" s="4787"/>
      <c r="F3269" s="4787"/>
      <c r="G3269" s="4787"/>
      <c r="H3269" s="4787"/>
      <c r="I3269" s="4787"/>
      <c r="J3269" s="4787"/>
      <c r="K3269" s="4787"/>
      <c r="L3269" s="4787"/>
      <c r="M3269" s="4787"/>
      <c r="N3269" s="4787"/>
      <c r="O3269" s="4787"/>
      <c r="P3269" s="4787"/>
      <c r="Q3269" s="4787"/>
      <c r="R3269" s="4787"/>
      <c r="S3269" s="4787"/>
      <c r="T3269" s="4787"/>
      <c r="U3269" s="4787"/>
      <c r="V3269" s="4787"/>
      <c r="W3269" s="4787"/>
      <c r="X3269" s="4787"/>
      <c r="Y3269" s="4787"/>
      <c r="Z3269" s="4787"/>
      <c r="AA3269" s="4787"/>
      <c r="AB3269" s="4787"/>
      <c r="AC3269" s="4787"/>
      <c r="AD3269" s="1879"/>
      <c r="AE3269" s="1879"/>
      <c r="AF3269" s="1879"/>
      <c r="AG3269" s="1879"/>
      <c r="AH3269" s="1879"/>
      <c r="AI3269" s="1879"/>
      <c r="AJ3269" s="1880"/>
    </row>
    <row r="3270" spans="1:36" ht="15.75">
      <c r="A3270" s="421">
        <v>1</v>
      </c>
      <c r="B3270" s="1081" t="s">
        <v>9998</v>
      </c>
      <c r="C3270" s="1081" t="s">
        <v>66</v>
      </c>
      <c r="D3270" s="1081">
        <v>8.7899999999999991</v>
      </c>
      <c r="E3270" s="374"/>
      <c r="F3270" s="421"/>
      <c r="G3270" s="1881">
        <v>785</v>
      </c>
      <c r="H3270" s="1882">
        <v>6900.15</v>
      </c>
      <c r="I3270" s="1083">
        <v>44994</v>
      </c>
      <c r="J3270" s="1083">
        <v>46295</v>
      </c>
      <c r="K3270" s="374"/>
      <c r="L3270" s="374"/>
      <c r="M3270" s="1867"/>
      <c r="N3270" s="374"/>
      <c r="O3270" s="374"/>
      <c r="P3270" s="1881"/>
      <c r="Q3270" s="374"/>
      <c r="R3270" s="374"/>
      <c r="S3270" s="374"/>
      <c r="T3270" s="374"/>
      <c r="U3270" s="374"/>
      <c r="V3270" s="374"/>
      <c r="W3270" s="374"/>
      <c r="X3270" s="374"/>
      <c r="Y3270" s="374"/>
      <c r="Z3270" s="374"/>
      <c r="AA3270" s="374"/>
      <c r="AB3270" s="374"/>
      <c r="AC3270" s="1507">
        <f t="shared" ref="AC3270:AC3275" si="1128">E3270+G3270-N3270-O3270-AA3270-P3270-Q3270-R3270-S3270-T3270-U3270-V3270-W3270-X3270-Y3270</f>
        <v>785</v>
      </c>
      <c r="AD3270" s="1508">
        <f t="shared" ref="AD3270:AD3275" si="1129">D3270*AC3270</f>
        <v>6900.15</v>
      </c>
      <c r="AE3270" s="14">
        <f t="shared" ref="AE3270:AE3275" si="1130">(J3270-"01.04.2023")/30</f>
        <v>42.6</v>
      </c>
      <c r="AF3270" s="14">
        <f t="shared" ref="AF3270:AF3275" si="1131">(N3270+O3270+P3270+Q3270+R3270+S3270+T3270+U3270+V3270+W3270+X3270+Y3270)/3</f>
        <v>0</v>
      </c>
      <c r="AG3270" s="14" t="e">
        <f t="shared" ref="AG3270:AG3275" si="1132">AC3270/AF3270</f>
        <v>#DIV/0!</v>
      </c>
      <c r="AH3270" s="14" t="e">
        <f t="shared" ref="AH3270:AH3275" si="1133">AG3270-AE3270</f>
        <v>#DIV/0!</v>
      </c>
      <c r="AI3270" s="14">
        <f t="shared" ref="AI3270:AI3275" si="1134">AC3270-(AE3270*AF3270)</f>
        <v>785</v>
      </c>
      <c r="AJ3270" s="485"/>
    </row>
    <row r="3271" spans="1:36" ht="15.75">
      <c r="A3271" s="421">
        <v>2</v>
      </c>
      <c r="B3271" s="1081" t="s">
        <v>9999</v>
      </c>
      <c r="C3271" s="1081" t="s">
        <v>66</v>
      </c>
      <c r="D3271" s="1081">
        <v>9.35</v>
      </c>
      <c r="E3271" s="374"/>
      <c r="F3271" s="421"/>
      <c r="G3271" s="1881">
        <v>1000</v>
      </c>
      <c r="H3271" s="1882">
        <v>9350</v>
      </c>
      <c r="I3271" s="1083">
        <v>44994</v>
      </c>
      <c r="J3271" s="1083">
        <v>46112</v>
      </c>
      <c r="K3271" s="374"/>
      <c r="L3271" s="374"/>
      <c r="M3271" s="1867"/>
      <c r="N3271" s="374"/>
      <c r="O3271" s="374"/>
      <c r="P3271" s="1881"/>
      <c r="Q3271" s="374"/>
      <c r="R3271" s="374"/>
      <c r="S3271" s="374"/>
      <c r="T3271" s="374"/>
      <c r="U3271" s="374"/>
      <c r="V3271" s="374"/>
      <c r="W3271" s="374"/>
      <c r="X3271" s="374"/>
      <c r="Y3271" s="374"/>
      <c r="Z3271" s="374"/>
      <c r="AA3271" s="374"/>
      <c r="AB3271" s="374"/>
      <c r="AC3271" s="1507">
        <f t="shared" si="1128"/>
        <v>1000</v>
      </c>
      <c r="AD3271" s="1508">
        <f t="shared" si="1129"/>
        <v>9350</v>
      </c>
      <c r="AE3271" s="14">
        <f t="shared" si="1130"/>
        <v>36.5</v>
      </c>
      <c r="AF3271" s="14">
        <f t="shared" si="1131"/>
        <v>0</v>
      </c>
      <c r="AG3271" s="14" t="e">
        <f t="shared" si="1132"/>
        <v>#DIV/0!</v>
      </c>
      <c r="AH3271" s="14" t="e">
        <f t="shared" si="1133"/>
        <v>#DIV/0!</v>
      </c>
      <c r="AI3271" s="14">
        <f t="shared" si="1134"/>
        <v>1000</v>
      </c>
      <c r="AJ3271" s="485"/>
    </row>
    <row r="3272" spans="1:36" ht="15.75">
      <c r="A3272" s="421">
        <v>3</v>
      </c>
      <c r="B3272" s="1081" t="s">
        <v>10000</v>
      </c>
      <c r="C3272" s="1081" t="s">
        <v>66</v>
      </c>
      <c r="D3272" s="1081">
        <v>6.9</v>
      </c>
      <c r="E3272" s="374"/>
      <c r="F3272" s="421"/>
      <c r="G3272" s="1881">
        <v>2000</v>
      </c>
      <c r="H3272" s="1882">
        <v>13800</v>
      </c>
      <c r="I3272" s="1083">
        <v>44994</v>
      </c>
      <c r="J3272" s="1083">
        <v>46112</v>
      </c>
      <c r="K3272" s="374"/>
      <c r="L3272" s="374"/>
      <c r="M3272" s="1867"/>
      <c r="N3272" s="374"/>
      <c r="O3272" s="374"/>
      <c r="P3272" s="1881">
        <v>549</v>
      </c>
      <c r="Q3272" s="374"/>
      <c r="R3272" s="374"/>
      <c r="S3272" s="374"/>
      <c r="T3272" s="374"/>
      <c r="U3272" s="374"/>
      <c r="V3272" s="374"/>
      <c r="W3272" s="374"/>
      <c r="X3272" s="374"/>
      <c r="Y3272" s="374"/>
      <c r="Z3272" s="374"/>
      <c r="AA3272" s="374"/>
      <c r="AB3272" s="374"/>
      <c r="AC3272" s="1507">
        <f t="shared" si="1128"/>
        <v>1451</v>
      </c>
      <c r="AD3272" s="1508">
        <f t="shared" si="1129"/>
        <v>10011.9</v>
      </c>
      <c r="AE3272" s="14">
        <f t="shared" si="1130"/>
        <v>36.5</v>
      </c>
      <c r="AF3272" s="14">
        <f t="shared" si="1131"/>
        <v>183</v>
      </c>
      <c r="AG3272" s="14">
        <f t="shared" si="1132"/>
        <v>7.9289617486338795</v>
      </c>
      <c r="AH3272" s="14">
        <f t="shared" si="1133"/>
        <v>-28.571038251366119</v>
      </c>
      <c r="AI3272" s="14">
        <f t="shared" si="1134"/>
        <v>-5228.5</v>
      </c>
      <c r="AJ3272" s="485"/>
    </row>
    <row r="3273" spans="1:36" ht="15.75">
      <c r="A3273" s="421">
        <v>4</v>
      </c>
      <c r="B3273" s="1081" t="s">
        <v>10001</v>
      </c>
      <c r="C3273" s="1081" t="s">
        <v>143</v>
      </c>
      <c r="D3273" s="1081">
        <v>25.273402000000001</v>
      </c>
      <c r="E3273" s="374"/>
      <c r="F3273" s="421"/>
      <c r="G3273" s="1881">
        <v>400</v>
      </c>
      <c r="H3273" s="1882">
        <v>10109.36</v>
      </c>
      <c r="I3273" s="1083">
        <v>44994</v>
      </c>
      <c r="J3273" s="1083">
        <v>45412</v>
      </c>
      <c r="K3273" s="374"/>
      <c r="L3273" s="374"/>
      <c r="M3273" s="1867"/>
      <c r="N3273" s="374"/>
      <c r="O3273" s="374"/>
      <c r="P3273" s="1881">
        <v>89</v>
      </c>
      <c r="Q3273" s="374"/>
      <c r="R3273" s="374"/>
      <c r="S3273" s="374"/>
      <c r="T3273" s="374"/>
      <c r="U3273" s="374"/>
      <c r="V3273" s="374"/>
      <c r="W3273" s="374"/>
      <c r="X3273" s="374"/>
      <c r="Y3273" s="374"/>
      <c r="Z3273" s="374"/>
      <c r="AA3273" s="374"/>
      <c r="AB3273" s="374"/>
      <c r="AC3273" s="1507">
        <f t="shared" si="1128"/>
        <v>311</v>
      </c>
      <c r="AD3273" s="1508">
        <f t="shared" si="1129"/>
        <v>7860.0280220000004</v>
      </c>
      <c r="AE3273" s="14">
        <f t="shared" si="1130"/>
        <v>13.166666666666666</v>
      </c>
      <c r="AF3273" s="14">
        <f t="shared" si="1131"/>
        <v>29.666666666666668</v>
      </c>
      <c r="AG3273" s="14">
        <f t="shared" si="1132"/>
        <v>10.48314606741573</v>
      </c>
      <c r="AH3273" s="14">
        <f t="shared" si="1133"/>
        <v>-2.6835205992509366</v>
      </c>
      <c r="AI3273" s="14">
        <f t="shared" si="1134"/>
        <v>-79.611111111111086</v>
      </c>
      <c r="AJ3273" s="485"/>
    </row>
    <row r="3274" spans="1:36" ht="15.75">
      <c r="A3274" s="421">
        <v>5</v>
      </c>
      <c r="B3274" s="1081" t="s">
        <v>10002</v>
      </c>
      <c r="C3274" s="1081" t="s">
        <v>156</v>
      </c>
      <c r="D3274" s="1081">
        <v>3.53</v>
      </c>
      <c r="E3274" s="374"/>
      <c r="F3274" s="421"/>
      <c r="G3274" s="1881">
        <v>100</v>
      </c>
      <c r="H3274" s="1882">
        <v>353</v>
      </c>
      <c r="I3274" s="1083">
        <v>44994</v>
      </c>
      <c r="J3274" s="1083">
        <v>45777</v>
      </c>
      <c r="K3274" s="374"/>
      <c r="L3274" s="374"/>
      <c r="M3274" s="1867"/>
      <c r="N3274" s="374"/>
      <c r="O3274" s="374"/>
      <c r="P3274" s="1881"/>
      <c r="Q3274" s="374"/>
      <c r="R3274" s="374"/>
      <c r="S3274" s="374"/>
      <c r="T3274" s="374"/>
      <c r="U3274" s="374"/>
      <c r="V3274" s="374"/>
      <c r="W3274" s="374"/>
      <c r="X3274" s="374"/>
      <c r="Y3274" s="374"/>
      <c r="Z3274" s="374"/>
      <c r="AA3274" s="374"/>
      <c r="AB3274" s="374"/>
      <c r="AC3274" s="1507">
        <f t="shared" si="1128"/>
        <v>100</v>
      </c>
      <c r="AD3274" s="1508">
        <f t="shared" si="1129"/>
        <v>353</v>
      </c>
      <c r="AE3274" s="14">
        <f t="shared" si="1130"/>
        <v>25.333333333333332</v>
      </c>
      <c r="AF3274" s="14">
        <f t="shared" si="1131"/>
        <v>0</v>
      </c>
      <c r="AG3274" s="14" t="e">
        <f t="shared" si="1132"/>
        <v>#DIV/0!</v>
      </c>
      <c r="AH3274" s="14" t="e">
        <f t="shared" si="1133"/>
        <v>#DIV/0!</v>
      </c>
      <c r="AI3274" s="14">
        <f t="shared" si="1134"/>
        <v>100</v>
      </c>
      <c r="AJ3274" s="485"/>
    </row>
    <row r="3275" spans="1:36" ht="15.75">
      <c r="A3275" s="421">
        <v>6</v>
      </c>
      <c r="B3275" s="1081" t="s">
        <v>10003</v>
      </c>
      <c r="C3275" s="1883" t="s">
        <v>143</v>
      </c>
      <c r="D3275" s="1884">
        <v>9.85</v>
      </c>
      <c r="E3275" s="374"/>
      <c r="F3275" s="421"/>
      <c r="G3275" s="1881">
        <v>200</v>
      </c>
      <c r="H3275" s="1884">
        <f>G3275*A3275</f>
        <v>1200</v>
      </c>
      <c r="I3275" s="1083">
        <v>44994</v>
      </c>
      <c r="J3275" s="1885">
        <v>45716</v>
      </c>
      <c r="K3275" s="374"/>
      <c r="L3275" s="374"/>
      <c r="M3275" s="1867"/>
      <c r="N3275" s="374"/>
      <c r="O3275" s="374"/>
      <c r="P3275" s="1881"/>
      <c r="Q3275" s="374"/>
      <c r="R3275" s="374"/>
      <c r="S3275" s="374"/>
      <c r="T3275" s="374"/>
      <c r="U3275" s="374"/>
      <c r="V3275" s="374"/>
      <c r="W3275" s="374"/>
      <c r="X3275" s="374"/>
      <c r="Y3275" s="374"/>
      <c r="Z3275" s="374"/>
      <c r="AA3275" s="374"/>
      <c r="AB3275" s="374"/>
      <c r="AC3275" s="1507">
        <f t="shared" si="1128"/>
        <v>200</v>
      </c>
      <c r="AD3275" s="1508">
        <f t="shared" si="1129"/>
        <v>1970</v>
      </c>
      <c r="AE3275" s="14">
        <f t="shared" si="1130"/>
        <v>23.3</v>
      </c>
      <c r="AF3275" s="14">
        <f t="shared" si="1131"/>
        <v>0</v>
      </c>
      <c r="AG3275" s="14" t="e">
        <f t="shared" si="1132"/>
        <v>#DIV/0!</v>
      </c>
      <c r="AH3275" s="14" t="e">
        <f t="shared" si="1133"/>
        <v>#DIV/0!</v>
      </c>
      <c r="AI3275" s="14">
        <f t="shared" si="1134"/>
        <v>200</v>
      </c>
      <c r="AJ3275" s="485"/>
    </row>
    <row r="3276" spans="1:36" ht="15.75">
      <c r="A3276" s="4788" t="s">
        <v>7189</v>
      </c>
      <c r="B3276" s="4789"/>
      <c r="C3276" s="4789"/>
      <c r="D3276" s="4789"/>
      <c r="E3276" s="4789"/>
      <c r="F3276" s="4789"/>
      <c r="G3276" s="4789"/>
      <c r="H3276" s="4789"/>
      <c r="I3276" s="4789"/>
      <c r="J3276" s="4789"/>
      <c r="K3276" s="4789"/>
      <c r="L3276" s="4789"/>
      <c r="M3276" s="4789"/>
      <c r="N3276" s="4789"/>
      <c r="O3276" s="4789"/>
      <c r="P3276" s="4789"/>
      <c r="Q3276" s="4789"/>
      <c r="R3276" s="4789"/>
      <c r="S3276" s="4789"/>
      <c r="T3276" s="4789"/>
      <c r="U3276" s="4789"/>
      <c r="V3276" s="4789"/>
      <c r="W3276" s="4789"/>
      <c r="X3276" s="4789"/>
      <c r="Y3276" s="4789"/>
      <c r="Z3276" s="4789"/>
      <c r="AA3276" s="4789"/>
      <c r="AB3276" s="4789"/>
      <c r="AC3276" s="4789"/>
      <c r="AD3276" s="4789"/>
      <c r="AE3276" s="4789"/>
      <c r="AF3276" s="4789"/>
      <c r="AG3276" s="4789"/>
      <c r="AH3276" s="4789"/>
      <c r="AI3276" s="4789"/>
      <c r="AJ3276" s="4790"/>
    </row>
    <row r="3277" spans="1:36" ht="15.75">
      <c r="A3277" s="421">
        <v>1</v>
      </c>
      <c r="B3277" s="374" t="s">
        <v>2653</v>
      </c>
      <c r="C3277" s="421" t="s">
        <v>65</v>
      </c>
      <c r="D3277" s="1866">
        <v>150.322</v>
      </c>
      <c r="E3277" s="374">
        <v>377</v>
      </c>
      <c r="F3277" s="374">
        <v>56671.39</v>
      </c>
      <c r="G3277" s="374"/>
      <c r="H3277" s="374"/>
      <c r="I3277" s="1867">
        <v>44677</v>
      </c>
      <c r="J3277" s="1867">
        <v>45382</v>
      </c>
      <c r="K3277" s="374"/>
      <c r="L3277" s="374">
        <v>240</v>
      </c>
      <c r="M3277" s="1867">
        <v>44667</v>
      </c>
      <c r="N3277" s="374"/>
      <c r="O3277" s="374">
        <v>1</v>
      </c>
      <c r="P3277" s="374"/>
      <c r="Q3277" s="374"/>
      <c r="R3277" s="374"/>
      <c r="S3277" s="374"/>
      <c r="T3277" s="374"/>
      <c r="U3277" s="374"/>
      <c r="V3277" s="374"/>
      <c r="W3277" s="374"/>
      <c r="X3277" s="374"/>
      <c r="Y3277" s="374"/>
      <c r="Z3277" s="374"/>
      <c r="AA3277" s="374"/>
      <c r="AB3277" s="374"/>
      <c r="AC3277" s="1507">
        <f>E3277+G3277-N3277-O3277-AA3277-P3277-Q3277-R3277-S3277-T3277-U3277-V3277-W3277-X3277-Y3277</f>
        <v>376</v>
      </c>
      <c r="AD3277" s="1508">
        <f>D3277*AC3277</f>
        <v>56521.072</v>
      </c>
      <c r="AE3277" s="14">
        <f>(J3277-"01.04.2023")/30</f>
        <v>12.166666666666666</v>
      </c>
      <c r="AF3277" s="14">
        <f>(N3277+O3277+P3277+Q3277+R3277+S3277+T3277+U3277+V3277+W3277+X3277+Y3277)/3</f>
        <v>0.33333333333333331</v>
      </c>
      <c r="AG3277" s="14">
        <f>AC3277/AF3277</f>
        <v>1128</v>
      </c>
      <c r="AH3277" s="14">
        <f>AG3277-AE3277</f>
        <v>1115.8333333333333</v>
      </c>
      <c r="AI3277" s="14">
        <f>AC3277-(AE3277*AF3277)</f>
        <v>371.94444444444446</v>
      </c>
      <c r="AJ3277" s="485"/>
    </row>
    <row r="3278" spans="1:36" ht="15.75">
      <c r="A3278" s="1886"/>
      <c r="B3278" s="1887"/>
      <c r="C3278" s="1887"/>
      <c r="D3278" s="1887"/>
      <c r="E3278" s="1887"/>
      <c r="F3278" s="1887"/>
      <c r="G3278" s="1887"/>
      <c r="H3278" s="1887"/>
      <c r="I3278" s="1887"/>
      <c r="J3278" s="4789" t="s">
        <v>7190</v>
      </c>
      <c r="K3278" s="4789"/>
      <c r="L3278" s="4789"/>
      <c r="M3278" s="4789"/>
      <c r="N3278" s="4789"/>
      <c r="O3278" s="4789"/>
      <c r="P3278" s="4789"/>
      <c r="Q3278" s="4789"/>
      <c r="R3278" s="4789"/>
      <c r="S3278" s="4789"/>
      <c r="T3278" s="4789"/>
      <c r="U3278" s="4789"/>
      <c r="V3278" s="1887"/>
      <c r="W3278" s="1887"/>
      <c r="X3278" s="1887"/>
      <c r="Y3278" s="1887"/>
      <c r="Z3278" s="1887"/>
      <c r="AA3278" s="1887"/>
      <c r="AB3278" s="1887"/>
      <c r="AC3278" s="1887"/>
      <c r="AD3278" s="1887"/>
      <c r="AE3278" s="1887"/>
      <c r="AF3278" s="1887"/>
      <c r="AG3278" s="1887"/>
      <c r="AH3278" s="1887"/>
      <c r="AI3278" s="1887"/>
      <c r="AJ3278" s="1888"/>
    </row>
    <row r="3279" spans="1:36" ht="15.75">
      <c r="A3279" s="421">
        <v>1</v>
      </c>
      <c r="B3279" s="453" t="s">
        <v>2984</v>
      </c>
      <c r="C3279" s="379" t="s">
        <v>66</v>
      </c>
      <c r="D3279" s="483">
        <v>1</v>
      </c>
      <c r="E3279" s="379">
        <v>185</v>
      </c>
      <c r="F3279" s="392">
        <v>185</v>
      </c>
      <c r="G3279" s="374"/>
      <c r="H3279" s="1866"/>
      <c r="I3279" s="1867">
        <v>44693</v>
      </c>
      <c r="J3279" s="1867">
        <v>45382</v>
      </c>
      <c r="K3279" s="374"/>
      <c r="L3279" s="374"/>
      <c r="M3279" s="374"/>
      <c r="N3279" s="374">
        <v>95</v>
      </c>
      <c r="O3279" s="374">
        <v>8</v>
      </c>
      <c r="P3279" s="374"/>
      <c r="Q3279" s="374"/>
      <c r="R3279" s="374"/>
      <c r="S3279" s="374"/>
      <c r="T3279" s="374"/>
      <c r="U3279" s="374"/>
      <c r="V3279" s="374"/>
      <c r="W3279" s="374"/>
      <c r="X3279" s="374"/>
      <c r="Y3279" s="374"/>
      <c r="Z3279" s="374"/>
      <c r="AA3279" s="374"/>
      <c r="AB3279" s="374"/>
      <c r="AC3279" s="1507">
        <f t="shared" ref="AC3279:AC3312" si="1135">E3279+G3279-N3279-O3279-AA3279-P3279-Q3279-R3279-S3279-T3279-U3279-V3279-W3279-X3279-Y3279</f>
        <v>82</v>
      </c>
      <c r="AD3279" s="1508">
        <f t="shared" ref="AD3279:AD3312" si="1136">D3279*AC3279</f>
        <v>82</v>
      </c>
      <c r="AE3279" s="14">
        <f t="shared" ref="AE3279:AE3312" si="1137">(J3279-"01.04.2023")/30</f>
        <v>12.166666666666666</v>
      </c>
      <c r="AF3279" s="14">
        <f t="shared" ref="AF3279:AF3312" si="1138">(N3279+O3279+P3279+Q3279+R3279+S3279+T3279+U3279+V3279+W3279+X3279+Y3279)/3</f>
        <v>34.333333333333336</v>
      </c>
      <c r="AG3279" s="14">
        <f t="shared" ref="AG3279:AG3312" si="1139">AC3279/AF3279</f>
        <v>2.3883495145631066</v>
      </c>
      <c r="AH3279" s="14">
        <f t="shared" ref="AH3279:AH3312" si="1140">AG3279-AE3279</f>
        <v>-9.7783171521035595</v>
      </c>
      <c r="AI3279" s="14">
        <f t="shared" ref="AI3279:AI3312" si="1141">AC3279-(AE3279*AF3279)</f>
        <v>-335.72222222222223</v>
      </c>
      <c r="AJ3279" s="374"/>
    </row>
    <row r="3280" spans="1:36" ht="15.75">
      <c r="A3280" s="421">
        <v>3</v>
      </c>
      <c r="B3280" s="453" t="s">
        <v>2985</v>
      </c>
      <c r="C3280" s="379" t="s">
        <v>66</v>
      </c>
      <c r="D3280" s="483">
        <v>1</v>
      </c>
      <c r="E3280" s="379">
        <v>5</v>
      </c>
      <c r="F3280" s="392">
        <v>5</v>
      </c>
      <c r="G3280" s="374"/>
      <c r="H3280" s="1866"/>
      <c r="I3280" s="1867">
        <v>44693</v>
      </c>
      <c r="J3280" s="484">
        <v>45747</v>
      </c>
      <c r="K3280" s="484"/>
      <c r="L3280" s="374"/>
      <c r="M3280" s="484"/>
      <c r="N3280" s="374"/>
      <c r="O3280" s="374"/>
      <c r="P3280" s="374"/>
      <c r="Q3280" s="374"/>
      <c r="R3280" s="374"/>
      <c r="S3280" s="374"/>
      <c r="T3280" s="374"/>
      <c r="U3280" s="374"/>
      <c r="V3280" s="374"/>
      <c r="W3280" s="374"/>
      <c r="X3280" s="374"/>
      <c r="Y3280" s="374"/>
      <c r="Z3280" s="374"/>
      <c r="AA3280" s="374"/>
      <c r="AB3280" s="374"/>
      <c r="AC3280" s="1507">
        <f t="shared" si="1135"/>
        <v>5</v>
      </c>
      <c r="AD3280" s="1508">
        <f t="shared" si="1136"/>
        <v>5</v>
      </c>
      <c r="AE3280" s="14">
        <f t="shared" si="1137"/>
        <v>24.333333333333332</v>
      </c>
      <c r="AF3280" s="14">
        <f t="shared" si="1138"/>
        <v>0</v>
      </c>
      <c r="AG3280" s="14" t="e">
        <f t="shared" si="1139"/>
        <v>#DIV/0!</v>
      </c>
      <c r="AH3280" s="14" t="e">
        <f t="shared" si="1140"/>
        <v>#DIV/0!</v>
      </c>
      <c r="AI3280" s="14">
        <f t="shared" si="1141"/>
        <v>5</v>
      </c>
      <c r="AJ3280" s="485"/>
    </row>
    <row r="3281" spans="1:36" ht="15.75">
      <c r="A3281" s="1476">
        <v>4</v>
      </c>
      <c r="B3281" s="487" t="s">
        <v>2986</v>
      </c>
      <c r="C3281" s="488" t="s">
        <v>234</v>
      </c>
      <c r="D3281" s="489">
        <v>1</v>
      </c>
      <c r="E3281" s="488">
        <v>55</v>
      </c>
      <c r="F3281" s="490">
        <v>55</v>
      </c>
      <c r="G3281" s="486"/>
      <c r="H3281" s="1874"/>
      <c r="I3281" s="491">
        <v>44601</v>
      </c>
      <c r="J3281" s="491">
        <v>45078</v>
      </c>
      <c r="K3281" s="491"/>
      <c r="L3281" s="486"/>
      <c r="M3281" s="491"/>
      <c r="N3281" s="486">
        <v>8</v>
      </c>
      <c r="O3281" s="486">
        <v>1</v>
      </c>
      <c r="P3281" s="486"/>
      <c r="Q3281" s="486"/>
      <c r="R3281" s="486"/>
      <c r="S3281" s="486"/>
      <c r="T3281" s="486"/>
      <c r="U3281" s="486"/>
      <c r="V3281" s="486"/>
      <c r="W3281" s="486"/>
      <c r="X3281" s="486"/>
      <c r="Y3281" s="486"/>
      <c r="Z3281" s="486"/>
      <c r="AA3281" s="486"/>
      <c r="AB3281" s="486"/>
      <c r="AC3281" s="1507">
        <f t="shared" si="1135"/>
        <v>46</v>
      </c>
      <c r="AD3281" s="1508">
        <f t="shared" si="1136"/>
        <v>46</v>
      </c>
      <c r="AE3281" s="14">
        <f t="shared" si="1137"/>
        <v>2.0333333333333332</v>
      </c>
      <c r="AF3281" s="14">
        <f t="shared" si="1138"/>
        <v>3</v>
      </c>
      <c r="AG3281" s="14">
        <f t="shared" si="1139"/>
        <v>15.333333333333334</v>
      </c>
      <c r="AH3281" s="14">
        <f t="shared" si="1140"/>
        <v>13.3</v>
      </c>
      <c r="AI3281" s="14">
        <f t="shared" si="1141"/>
        <v>39.9</v>
      </c>
      <c r="AJ3281" s="492"/>
    </row>
    <row r="3282" spans="1:36" ht="15.75">
      <c r="A3282" s="421">
        <v>5</v>
      </c>
      <c r="B3282" s="452" t="s">
        <v>3604</v>
      </c>
      <c r="C3282" s="366" t="s">
        <v>153</v>
      </c>
      <c r="D3282" s="493">
        <v>1</v>
      </c>
      <c r="E3282" s="378">
        <v>490</v>
      </c>
      <c r="F3282" s="367">
        <v>490</v>
      </c>
      <c r="G3282" s="451"/>
      <c r="H3282" s="483"/>
      <c r="I3282" s="494">
        <v>44728</v>
      </c>
      <c r="J3282" s="495">
        <v>44927</v>
      </c>
      <c r="K3282" s="495"/>
      <c r="L3282" s="496"/>
      <c r="M3282" s="494"/>
      <c r="N3282" s="496"/>
      <c r="O3282" s="451"/>
      <c r="P3282" s="497"/>
      <c r="Q3282" s="451"/>
      <c r="R3282" s="451"/>
      <c r="S3282" s="451"/>
      <c r="T3282" s="451"/>
      <c r="U3282" s="451"/>
      <c r="V3282" s="451"/>
      <c r="W3282" s="451"/>
      <c r="X3282" s="451"/>
      <c r="Y3282" s="451"/>
      <c r="Z3282" s="498"/>
      <c r="AA3282" s="496"/>
      <c r="AB3282" s="451"/>
      <c r="AC3282" s="1507">
        <f t="shared" si="1135"/>
        <v>490</v>
      </c>
      <c r="AD3282" s="1508">
        <f t="shared" si="1136"/>
        <v>490</v>
      </c>
      <c r="AE3282" s="14">
        <f t="shared" si="1137"/>
        <v>-3</v>
      </c>
      <c r="AF3282" s="14">
        <f t="shared" si="1138"/>
        <v>0</v>
      </c>
      <c r="AG3282" s="14" t="e">
        <f t="shared" si="1139"/>
        <v>#DIV/0!</v>
      </c>
      <c r="AH3282" s="14" t="e">
        <f t="shared" si="1140"/>
        <v>#DIV/0!</v>
      </c>
      <c r="AI3282" s="14">
        <f t="shared" si="1141"/>
        <v>490</v>
      </c>
      <c r="AJ3282" s="374"/>
    </row>
    <row r="3283" spans="1:36" ht="15.75">
      <c r="A3283" s="421">
        <v>6</v>
      </c>
      <c r="B3283" s="452" t="s">
        <v>3630</v>
      </c>
      <c r="C3283" s="379" t="s">
        <v>66</v>
      </c>
      <c r="D3283" s="483">
        <v>1</v>
      </c>
      <c r="E3283" s="379">
        <v>5</v>
      </c>
      <c r="F3283" s="367">
        <v>5</v>
      </c>
      <c r="G3283" s="451"/>
      <c r="H3283" s="483"/>
      <c r="I3283" s="495">
        <v>44713</v>
      </c>
      <c r="J3283" s="495">
        <v>46203</v>
      </c>
      <c r="K3283" s="495"/>
      <c r="L3283" s="451"/>
      <c r="M3283" s="495"/>
      <c r="N3283" s="451"/>
      <c r="O3283" s="451"/>
      <c r="P3283" s="451"/>
      <c r="Q3283" s="451"/>
      <c r="R3283" s="451"/>
      <c r="S3283" s="451"/>
      <c r="T3283" s="451"/>
      <c r="U3283" s="451"/>
      <c r="V3283" s="451"/>
      <c r="W3283" s="451"/>
      <c r="X3283" s="451"/>
      <c r="Y3283" s="451"/>
      <c r="Z3283" s="451"/>
      <c r="AA3283" s="451"/>
      <c r="AB3283" s="451"/>
      <c r="AC3283" s="1507">
        <f t="shared" si="1135"/>
        <v>5</v>
      </c>
      <c r="AD3283" s="1508">
        <f t="shared" si="1136"/>
        <v>5</v>
      </c>
      <c r="AE3283" s="14">
        <f t="shared" si="1137"/>
        <v>39.533333333333331</v>
      </c>
      <c r="AF3283" s="14">
        <f t="shared" si="1138"/>
        <v>0</v>
      </c>
      <c r="AG3283" s="14" t="e">
        <f t="shared" si="1139"/>
        <v>#DIV/0!</v>
      </c>
      <c r="AH3283" s="14" t="e">
        <f t="shared" si="1140"/>
        <v>#DIV/0!</v>
      </c>
      <c r="AI3283" s="14">
        <f t="shared" si="1141"/>
        <v>5</v>
      </c>
      <c r="AJ3283" s="485"/>
    </row>
    <row r="3284" spans="1:36" ht="15.75">
      <c r="A3284" s="421">
        <v>7</v>
      </c>
      <c r="B3284" s="452" t="s">
        <v>4112</v>
      </c>
      <c r="C3284" s="366" t="s">
        <v>66</v>
      </c>
      <c r="D3284" s="499">
        <v>1</v>
      </c>
      <c r="E3284" s="378">
        <v>100</v>
      </c>
      <c r="F3284" s="367">
        <v>100</v>
      </c>
      <c r="G3284" s="437"/>
      <c r="H3284" s="374"/>
      <c r="I3284" s="500">
        <v>44763</v>
      </c>
      <c r="J3284" s="500">
        <v>46418</v>
      </c>
      <c r="K3284" s="501"/>
      <c r="L3284" s="452"/>
      <c r="M3284" s="500"/>
      <c r="N3284" s="437"/>
      <c r="O3284" s="437"/>
      <c r="P3284" s="437"/>
      <c r="Q3284" s="437"/>
      <c r="R3284" s="437"/>
      <c r="S3284" s="437"/>
      <c r="T3284" s="437"/>
      <c r="U3284" s="437"/>
      <c r="V3284" s="437"/>
      <c r="W3284" s="437"/>
      <c r="X3284" s="437"/>
      <c r="Y3284" s="437"/>
      <c r="Z3284" s="437"/>
      <c r="AA3284" s="437"/>
      <c r="AB3284" s="374"/>
      <c r="AC3284" s="1507">
        <f t="shared" si="1135"/>
        <v>100</v>
      </c>
      <c r="AD3284" s="1508">
        <f t="shared" si="1136"/>
        <v>100</v>
      </c>
      <c r="AE3284" s="14">
        <f t="shared" si="1137"/>
        <v>46.7</v>
      </c>
      <c r="AF3284" s="14">
        <f t="shared" si="1138"/>
        <v>0</v>
      </c>
      <c r="AG3284" s="14" t="e">
        <f t="shared" si="1139"/>
        <v>#DIV/0!</v>
      </c>
      <c r="AH3284" s="14" t="e">
        <f t="shared" si="1140"/>
        <v>#DIV/0!</v>
      </c>
      <c r="AI3284" s="14">
        <f t="shared" si="1141"/>
        <v>100</v>
      </c>
      <c r="AJ3284" s="502"/>
    </row>
    <row r="3285" spans="1:36" ht="15.75">
      <c r="A3285" s="421">
        <v>9</v>
      </c>
      <c r="B3285" s="452" t="s">
        <v>5411</v>
      </c>
      <c r="C3285" s="366" t="s">
        <v>176</v>
      </c>
      <c r="D3285" s="499">
        <v>172.81</v>
      </c>
      <c r="E3285" s="378">
        <v>25.2</v>
      </c>
      <c r="F3285" s="367">
        <v>4354.8100000000004</v>
      </c>
      <c r="G3285" s="451"/>
      <c r="H3285" s="374"/>
      <c r="I3285" s="500">
        <v>44805</v>
      </c>
      <c r="J3285" s="500">
        <v>45291</v>
      </c>
      <c r="K3285" s="501"/>
      <c r="L3285" s="452"/>
      <c r="M3285" s="500"/>
      <c r="N3285" s="437">
        <v>13.4</v>
      </c>
      <c r="O3285" s="437">
        <v>1.6</v>
      </c>
      <c r="P3285" s="437"/>
      <c r="Q3285" s="437"/>
      <c r="R3285" s="437"/>
      <c r="S3285" s="437"/>
      <c r="T3285" s="437"/>
      <c r="U3285" s="437"/>
      <c r="V3285" s="437"/>
      <c r="W3285" s="437"/>
      <c r="X3285" s="437"/>
      <c r="Y3285" s="437"/>
      <c r="Z3285" s="437"/>
      <c r="AA3285" s="437"/>
      <c r="AB3285" s="374"/>
      <c r="AC3285" s="1507">
        <f t="shared" si="1135"/>
        <v>10.199999999999999</v>
      </c>
      <c r="AD3285" s="1508">
        <f t="shared" si="1136"/>
        <v>1762.6619999999998</v>
      </c>
      <c r="AE3285" s="14">
        <f t="shared" si="1137"/>
        <v>9.1333333333333329</v>
      </c>
      <c r="AF3285" s="14">
        <f t="shared" si="1138"/>
        <v>5</v>
      </c>
      <c r="AG3285" s="14">
        <f t="shared" si="1139"/>
        <v>2.04</v>
      </c>
      <c r="AH3285" s="14">
        <f t="shared" si="1140"/>
        <v>-7.0933333333333328</v>
      </c>
      <c r="AI3285" s="14">
        <f t="shared" si="1141"/>
        <v>-35.466666666666669</v>
      </c>
      <c r="AJ3285" s="502"/>
    </row>
    <row r="3286" spans="1:36" ht="15.75">
      <c r="A3286" s="421">
        <v>12</v>
      </c>
      <c r="B3286" s="1889" t="s">
        <v>5878</v>
      </c>
      <c r="C3286" s="378" t="s">
        <v>5877</v>
      </c>
      <c r="D3286" s="1890">
        <v>1</v>
      </c>
      <c r="E3286" s="378">
        <v>120</v>
      </c>
      <c r="F3286" s="367">
        <v>120</v>
      </c>
      <c r="G3286" s="1891"/>
      <c r="H3286" s="1890"/>
      <c r="I3286" s="500">
        <v>44838</v>
      </c>
      <c r="J3286" s="494">
        <v>45229</v>
      </c>
      <c r="K3286" s="501"/>
      <c r="L3286" s="452"/>
      <c r="M3286" s="500"/>
      <c r="N3286" s="437"/>
      <c r="O3286" s="437"/>
      <c r="P3286" s="437"/>
      <c r="Q3286" s="437"/>
      <c r="R3286" s="437"/>
      <c r="S3286" s="437"/>
      <c r="T3286" s="437"/>
      <c r="U3286" s="437"/>
      <c r="V3286" s="437"/>
      <c r="W3286" s="437"/>
      <c r="X3286" s="437"/>
      <c r="Y3286" s="437"/>
      <c r="Z3286" s="437"/>
      <c r="AA3286" s="437"/>
      <c r="AB3286" s="374"/>
      <c r="AC3286" s="1507">
        <f t="shared" si="1135"/>
        <v>120</v>
      </c>
      <c r="AD3286" s="1508">
        <f t="shared" si="1136"/>
        <v>120</v>
      </c>
      <c r="AE3286" s="14">
        <f t="shared" si="1137"/>
        <v>7.0666666666666664</v>
      </c>
      <c r="AF3286" s="14">
        <f t="shared" si="1138"/>
        <v>0</v>
      </c>
      <c r="AG3286" s="14" t="e">
        <f t="shared" si="1139"/>
        <v>#DIV/0!</v>
      </c>
      <c r="AH3286" s="14" t="e">
        <f t="shared" si="1140"/>
        <v>#DIV/0!</v>
      </c>
      <c r="AI3286" s="14">
        <f t="shared" si="1141"/>
        <v>120</v>
      </c>
      <c r="AJ3286" s="437"/>
    </row>
    <row r="3287" spans="1:36" ht="15.75">
      <c r="A3287" s="421">
        <v>13</v>
      </c>
      <c r="B3287" s="1889" t="s">
        <v>5879</v>
      </c>
      <c r="C3287" s="378" t="s">
        <v>5877</v>
      </c>
      <c r="D3287" s="1890">
        <v>1</v>
      </c>
      <c r="E3287" s="378">
        <v>60</v>
      </c>
      <c r="F3287" s="367">
        <v>60</v>
      </c>
      <c r="G3287" s="1891"/>
      <c r="H3287" s="1890"/>
      <c r="I3287" s="500">
        <v>44838</v>
      </c>
      <c r="J3287" s="494">
        <v>45229</v>
      </c>
      <c r="K3287" s="501"/>
      <c r="L3287" s="452"/>
      <c r="M3287" s="500"/>
      <c r="N3287" s="437"/>
      <c r="O3287" s="437"/>
      <c r="P3287" s="437"/>
      <c r="Q3287" s="437"/>
      <c r="R3287" s="437"/>
      <c r="S3287" s="437"/>
      <c r="T3287" s="437"/>
      <c r="U3287" s="437"/>
      <c r="V3287" s="437"/>
      <c r="W3287" s="437"/>
      <c r="X3287" s="437"/>
      <c r="Y3287" s="437"/>
      <c r="Z3287" s="437"/>
      <c r="AA3287" s="437"/>
      <c r="AB3287" s="374"/>
      <c r="AC3287" s="1507">
        <f t="shared" si="1135"/>
        <v>60</v>
      </c>
      <c r="AD3287" s="1508">
        <f t="shared" si="1136"/>
        <v>60</v>
      </c>
      <c r="AE3287" s="14">
        <f t="shared" si="1137"/>
        <v>7.0666666666666664</v>
      </c>
      <c r="AF3287" s="14">
        <f t="shared" si="1138"/>
        <v>0</v>
      </c>
      <c r="AG3287" s="14" t="e">
        <f t="shared" si="1139"/>
        <v>#DIV/0!</v>
      </c>
      <c r="AH3287" s="14" t="e">
        <f t="shared" si="1140"/>
        <v>#DIV/0!</v>
      </c>
      <c r="AI3287" s="14">
        <f t="shared" si="1141"/>
        <v>60</v>
      </c>
      <c r="AJ3287" s="437"/>
    </row>
    <row r="3288" spans="1:36" ht="15.75">
      <c r="A3288" s="421">
        <v>15</v>
      </c>
      <c r="B3288" s="1889" t="s">
        <v>5880</v>
      </c>
      <c r="C3288" s="378" t="s">
        <v>143</v>
      </c>
      <c r="D3288" s="1892">
        <v>1</v>
      </c>
      <c r="E3288" s="378">
        <v>10</v>
      </c>
      <c r="F3288" s="367">
        <v>10</v>
      </c>
      <c r="G3288" s="1893"/>
      <c r="H3288" s="1890"/>
      <c r="I3288" s="500">
        <v>44845</v>
      </c>
      <c r="J3288" s="494">
        <v>45260</v>
      </c>
      <c r="K3288" s="501"/>
      <c r="L3288" s="452"/>
      <c r="M3288" s="500"/>
      <c r="N3288" s="437"/>
      <c r="O3288" s="437"/>
      <c r="P3288" s="437"/>
      <c r="Q3288" s="437"/>
      <c r="R3288" s="437"/>
      <c r="S3288" s="437"/>
      <c r="T3288" s="437"/>
      <c r="U3288" s="437"/>
      <c r="V3288" s="437"/>
      <c r="W3288" s="437"/>
      <c r="X3288" s="437"/>
      <c r="Y3288" s="437"/>
      <c r="Z3288" s="437"/>
      <c r="AA3288" s="437"/>
      <c r="AB3288" s="374"/>
      <c r="AC3288" s="1507">
        <f t="shared" si="1135"/>
        <v>10</v>
      </c>
      <c r="AD3288" s="1508">
        <f t="shared" si="1136"/>
        <v>10</v>
      </c>
      <c r="AE3288" s="14">
        <f t="shared" si="1137"/>
        <v>8.1</v>
      </c>
      <c r="AF3288" s="14">
        <f t="shared" si="1138"/>
        <v>0</v>
      </c>
      <c r="AG3288" s="14" t="e">
        <f t="shared" si="1139"/>
        <v>#DIV/0!</v>
      </c>
      <c r="AH3288" s="14" t="e">
        <f t="shared" si="1140"/>
        <v>#DIV/0!</v>
      </c>
      <c r="AI3288" s="14">
        <f t="shared" si="1141"/>
        <v>10</v>
      </c>
      <c r="AJ3288" s="437"/>
    </row>
    <row r="3289" spans="1:36" ht="15.75">
      <c r="A3289" s="421">
        <v>16</v>
      </c>
      <c r="B3289" s="1889" t="s">
        <v>3797</v>
      </c>
      <c r="C3289" s="378" t="s">
        <v>153</v>
      </c>
      <c r="D3289" s="1892">
        <v>1</v>
      </c>
      <c r="E3289" s="378">
        <v>1000</v>
      </c>
      <c r="F3289" s="367">
        <v>1000</v>
      </c>
      <c r="G3289" s="1893"/>
      <c r="H3289" s="1890"/>
      <c r="I3289" s="500">
        <v>44855</v>
      </c>
      <c r="J3289" s="494">
        <v>45991</v>
      </c>
      <c r="K3289" s="501"/>
      <c r="L3289" s="452"/>
      <c r="M3289" s="500"/>
      <c r="N3289" s="437"/>
      <c r="O3289" s="437">
        <v>54</v>
      </c>
      <c r="P3289" s="437"/>
      <c r="Q3289" s="437"/>
      <c r="R3289" s="437"/>
      <c r="S3289" s="437"/>
      <c r="T3289" s="437"/>
      <c r="U3289" s="437"/>
      <c r="V3289" s="437"/>
      <c r="W3289" s="437"/>
      <c r="X3289" s="437"/>
      <c r="Y3289" s="437"/>
      <c r="Z3289" s="437"/>
      <c r="AA3289" s="437"/>
      <c r="AB3289" s="374"/>
      <c r="AC3289" s="1507">
        <f t="shared" si="1135"/>
        <v>946</v>
      </c>
      <c r="AD3289" s="1508">
        <f t="shared" si="1136"/>
        <v>946</v>
      </c>
      <c r="AE3289" s="14">
        <f t="shared" si="1137"/>
        <v>32.466666666666669</v>
      </c>
      <c r="AF3289" s="14">
        <f t="shared" si="1138"/>
        <v>18</v>
      </c>
      <c r="AG3289" s="14">
        <f t="shared" si="1139"/>
        <v>52.555555555555557</v>
      </c>
      <c r="AH3289" s="14">
        <f t="shared" si="1140"/>
        <v>20.088888888888889</v>
      </c>
      <c r="AI3289" s="14">
        <f t="shared" si="1141"/>
        <v>361.59999999999991</v>
      </c>
      <c r="AJ3289" s="437"/>
    </row>
    <row r="3290" spans="1:36" ht="15.75">
      <c r="A3290" s="421">
        <v>17</v>
      </c>
      <c r="B3290" s="1889" t="s">
        <v>6505</v>
      </c>
      <c r="C3290" s="378" t="s">
        <v>66</v>
      </c>
      <c r="D3290" s="1892">
        <v>1</v>
      </c>
      <c r="E3290" s="378">
        <v>6</v>
      </c>
      <c r="F3290" s="367">
        <v>6</v>
      </c>
      <c r="G3290" s="1893"/>
      <c r="H3290" s="1890"/>
      <c r="I3290" s="500">
        <v>44855</v>
      </c>
      <c r="J3290" s="494">
        <v>47817</v>
      </c>
      <c r="K3290" s="501"/>
      <c r="L3290" s="452"/>
      <c r="M3290" s="500"/>
      <c r="N3290" s="437">
        <v>2</v>
      </c>
      <c r="O3290" s="437">
        <v>2</v>
      </c>
      <c r="P3290" s="437"/>
      <c r="Q3290" s="437"/>
      <c r="R3290" s="437"/>
      <c r="S3290" s="437"/>
      <c r="T3290" s="437"/>
      <c r="U3290" s="437"/>
      <c r="V3290" s="437"/>
      <c r="W3290" s="437"/>
      <c r="X3290" s="437"/>
      <c r="Y3290" s="437"/>
      <c r="Z3290" s="437"/>
      <c r="AA3290" s="437"/>
      <c r="AB3290" s="374"/>
      <c r="AC3290" s="1507">
        <f t="shared" si="1135"/>
        <v>2</v>
      </c>
      <c r="AD3290" s="1508">
        <f t="shared" si="1136"/>
        <v>2</v>
      </c>
      <c r="AE3290" s="14">
        <f t="shared" si="1137"/>
        <v>93.333333333333329</v>
      </c>
      <c r="AF3290" s="14">
        <f t="shared" si="1138"/>
        <v>1.3333333333333333</v>
      </c>
      <c r="AG3290" s="14">
        <f t="shared" si="1139"/>
        <v>1.5</v>
      </c>
      <c r="AH3290" s="14">
        <f t="shared" si="1140"/>
        <v>-91.833333333333329</v>
      </c>
      <c r="AI3290" s="14">
        <f t="shared" si="1141"/>
        <v>-122.44444444444443</v>
      </c>
      <c r="AJ3290" s="437"/>
    </row>
    <row r="3291" spans="1:36" ht="15.75">
      <c r="A3291" s="421">
        <v>18</v>
      </c>
      <c r="B3291" s="1889" t="s">
        <v>6506</v>
      </c>
      <c r="C3291" s="378" t="s">
        <v>66</v>
      </c>
      <c r="D3291" s="1892">
        <v>1</v>
      </c>
      <c r="E3291" s="378">
        <v>4</v>
      </c>
      <c r="F3291" s="367">
        <v>4</v>
      </c>
      <c r="G3291" s="1893"/>
      <c r="H3291" s="1890"/>
      <c r="I3291" s="500">
        <v>44855</v>
      </c>
      <c r="J3291" s="494">
        <v>47817</v>
      </c>
      <c r="K3291" s="501"/>
      <c r="L3291" s="452"/>
      <c r="M3291" s="500"/>
      <c r="N3291" s="437"/>
      <c r="O3291" s="437"/>
      <c r="P3291" s="437"/>
      <c r="Q3291" s="437"/>
      <c r="R3291" s="437"/>
      <c r="S3291" s="437"/>
      <c r="T3291" s="437"/>
      <c r="U3291" s="437"/>
      <c r="V3291" s="437"/>
      <c r="W3291" s="437"/>
      <c r="X3291" s="437"/>
      <c r="Y3291" s="437"/>
      <c r="Z3291" s="437"/>
      <c r="AA3291" s="437"/>
      <c r="AB3291" s="374"/>
      <c r="AC3291" s="1507">
        <f t="shared" si="1135"/>
        <v>4</v>
      </c>
      <c r="AD3291" s="1508">
        <f t="shared" si="1136"/>
        <v>4</v>
      </c>
      <c r="AE3291" s="14">
        <f t="shared" si="1137"/>
        <v>93.333333333333329</v>
      </c>
      <c r="AF3291" s="14">
        <f t="shared" si="1138"/>
        <v>0</v>
      </c>
      <c r="AG3291" s="14" t="e">
        <f t="shared" si="1139"/>
        <v>#DIV/0!</v>
      </c>
      <c r="AH3291" s="14" t="e">
        <f t="shared" si="1140"/>
        <v>#DIV/0!</v>
      </c>
      <c r="AI3291" s="14">
        <f t="shared" si="1141"/>
        <v>4</v>
      </c>
      <c r="AJ3291" s="437"/>
    </row>
    <row r="3292" spans="1:36" ht="15.75">
      <c r="A3292" s="421">
        <v>19</v>
      </c>
      <c r="B3292" s="1889" t="s">
        <v>6507</v>
      </c>
      <c r="C3292" s="378" t="s">
        <v>153</v>
      </c>
      <c r="D3292" s="1892">
        <v>1</v>
      </c>
      <c r="E3292" s="378">
        <v>2205</v>
      </c>
      <c r="F3292" s="367">
        <v>2205</v>
      </c>
      <c r="G3292" s="1893"/>
      <c r="H3292" s="1890"/>
      <c r="I3292" s="500">
        <v>44893</v>
      </c>
      <c r="J3292" s="494">
        <v>45230</v>
      </c>
      <c r="K3292" s="501"/>
      <c r="L3292" s="452"/>
      <c r="M3292" s="500"/>
      <c r="N3292" s="437">
        <v>1890</v>
      </c>
      <c r="O3292" s="437"/>
      <c r="P3292" s="437"/>
      <c r="Q3292" s="437"/>
      <c r="R3292" s="437"/>
      <c r="S3292" s="437"/>
      <c r="T3292" s="437"/>
      <c r="U3292" s="437"/>
      <c r="V3292" s="437"/>
      <c r="W3292" s="437"/>
      <c r="X3292" s="437"/>
      <c r="Y3292" s="437"/>
      <c r="Z3292" s="437"/>
      <c r="AA3292" s="437"/>
      <c r="AB3292" s="374"/>
      <c r="AC3292" s="1507">
        <f t="shared" si="1135"/>
        <v>315</v>
      </c>
      <c r="AD3292" s="1508">
        <f t="shared" si="1136"/>
        <v>315</v>
      </c>
      <c r="AE3292" s="14">
        <f t="shared" si="1137"/>
        <v>7.1</v>
      </c>
      <c r="AF3292" s="14">
        <f t="shared" si="1138"/>
        <v>630</v>
      </c>
      <c r="AG3292" s="14">
        <f t="shared" si="1139"/>
        <v>0.5</v>
      </c>
      <c r="AH3292" s="14">
        <f t="shared" si="1140"/>
        <v>-6.6</v>
      </c>
      <c r="AI3292" s="14">
        <f t="shared" si="1141"/>
        <v>-4158</v>
      </c>
      <c r="AJ3292" s="437"/>
    </row>
    <row r="3293" spans="1:36" ht="15.75">
      <c r="A3293" s="436">
        <v>22</v>
      </c>
      <c r="B3293" s="374" t="s">
        <v>7191</v>
      </c>
      <c r="C3293" s="379" t="s">
        <v>66</v>
      </c>
      <c r="D3293" s="483">
        <v>1</v>
      </c>
      <c r="E3293" s="1894">
        <v>1000</v>
      </c>
      <c r="F3293" s="1894">
        <v>1000</v>
      </c>
      <c r="G3293" s="1895"/>
      <c r="H3293" s="1895"/>
      <c r="I3293" s="435">
        <v>44907</v>
      </c>
      <c r="J3293" s="435">
        <v>46022</v>
      </c>
      <c r="K3293" s="485"/>
      <c r="L3293" s="485"/>
      <c r="M3293" s="485"/>
      <c r="N3293" s="485"/>
      <c r="O3293" s="485">
        <v>200</v>
      </c>
      <c r="P3293" s="485"/>
      <c r="Q3293" s="485"/>
      <c r="R3293" s="485"/>
      <c r="S3293" s="485"/>
      <c r="T3293" s="485"/>
      <c r="U3293" s="485"/>
      <c r="V3293" s="485"/>
      <c r="W3293" s="485"/>
      <c r="X3293" s="485"/>
      <c r="Y3293" s="485"/>
      <c r="Z3293" s="485"/>
      <c r="AA3293" s="485"/>
      <c r="AB3293" s="485"/>
      <c r="AC3293" s="1507">
        <f t="shared" si="1135"/>
        <v>800</v>
      </c>
      <c r="AD3293" s="1508">
        <f t="shared" si="1136"/>
        <v>800</v>
      </c>
      <c r="AE3293" s="14">
        <f t="shared" si="1137"/>
        <v>33.5</v>
      </c>
      <c r="AF3293" s="14">
        <f t="shared" si="1138"/>
        <v>66.666666666666671</v>
      </c>
      <c r="AG3293" s="14">
        <f t="shared" si="1139"/>
        <v>12</v>
      </c>
      <c r="AH3293" s="14">
        <f t="shared" si="1140"/>
        <v>-21.5</v>
      </c>
      <c r="AI3293" s="14">
        <f t="shared" si="1141"/>
        <v>-1433.3333333333335</v>
      </c>
      <c r="AJ3293" s="485"/>
    </row>
    <row r="3294" spans="1:36" ht="15.75">
      <c r="A3294" s="436">
        <v>24</v>
      </c>
      <c r="B3294" s="1896" t="s">
        <v>10004</v>
      </c>
      <c r="C3294" s="1897" t="s">
        <v>233</v>
      </c>
      <c r="D3294" s="1898">
        <v>1</v>
      </c>
      <c r="E3294" s="374"/>
      <c r="F3294" s="374"/>
      <c r="G3294" s="1899">
        <v>80</v>
      </c>
      <c r="H3294" s="1866">
        <v>80</v>
      </c>
      <c r="I3294" s="435">
        <v>45002</v>
      </c>
      <c r="J3294" s="369">
        <v>45473</v>
      </c>
      <c r="K3294" s="485"/>
      <c r="L3294" s="485"/>
      <c r="M3294" s="485"/>
      <c r="N3294" s="485"/>
      <c r="O3294" s="485"/>
      <c r="P3294" s="378">
        <v>11</v>
      </c>
      <c r="Q3294" s="485"/>
      <c r="R3294" s="485"/>
      <c r="S3294" s="485"/>
      <c r="T3294" s="485"/>
      <c r="U3294" s="485"/>
      <c r="V3294" s="485"/>
      <c r="W3294" s="485"/>
      <c r="X3294" s="485"/>
      <c r="Y3294" s="485"/>
      <c r="Z3294" s="485"/>
      <c r="AA3294" s="485"/>
      <c r="AB3294" s="485"/>
      <c r="AC3294" s="1507">
        <f t="shared" si="1135"/>
        <v>69</v>
      </c>
      <c r="AD3294" s="1508">
        <f t="shared" si="1136"/>
        <v>69</v>
      </c>
      <c r="AE3294" s="14">
        <f t="shared" si="1137"/>
        <v>15.2</v>
      </c>
      <c r="AF3294" s="14">
        <f t="shared" si="1138"/>
        <v>3.6666666666666665</v>
      </c>
      <c r="AG3294" s="14">
        <f t="shared" si="1139"/>
        <v>18.81818181818182</v>
      </c>
      <c r="AH3294" s="14">
        <f t="shared" si="1140"/>
        <v>3.6181818181818208</v>
      </c>
      <c r="AI3294" s="14">
        <f t="shared" si="1141"/>
        <v>13.266666666666673</v>
      </c>
      <c r="AJ3294" s="485"/>
    </row>
    <row r="3295" spans="1:36" ht="15.75">
      <c r="A3295" s="436">
        <v>25</v>
      </c>
      <c r="B3295" s="1896" t="s">
        <v>10005</v>
      </c>
      <c r="C3295" s="1897" t="s">
        <v>233</v>
      </c>
      <c r="D3295" s="1898">
        <v>1</v>
      </c>
      <c r="E3295" s="374"/>
      <c r="F3295" s="374"/>
      <c r="G3295" s="1899">
        <v>40</v>
      </c>
      <c r="H3295" s="1866">
        <v>40</v>
      </c>
      <c r="I3295" s="435">
        <v>45002</v>
      </c>
      <c r="J3295" s="369">
        <v>45199</v>
      </c>
      <c r="K3295" s="485"/>
      <c r="L3295" s="485"/>
      <c r="M3295" s="485"/>
      <c r="N3295" s="485"/>
      <c r="O3295" s="485"/>
      <c r="P3295" s="378"/>
      <c r="Q3295" s="485"/>
      <c r="R3295" s="485"/>
      <c r="S3295" s="485"/>
      <c r="T3295" s="485"/>
      <c r="U3295" s="485"/>
      <c r="V3295" s="485"/>
      <c r="W3295" s="485"/>
      <c r="X3295" s="485"/>
      <c r="Y3295" s="485"/>
      <c r="Z3295" s="485"/>
      <c r="AA3295" s="485"/>
      <c r="AB3295" s="485"/>
      <c r="AC3295" s="1507">
        <f t="shared" si="1135"/>
        <v>40</v>
      </c>
      <c r="AD3295" s="1508">
        <f t="shared" si="1136"/>
        <v>40</v>
      </c>
      <c r="AE3295" s="14">
        <f t="shared" si="1137"/>
        <v>6.0666666666666664</v>
      </c>
      <c r="AF3295" s="14">
        <f t="shared" si="1138"/>
        <v>0</v>
      </c>
      <c r="AG3295" s="14" t="e">
        <f t="shared" si="1139"/>
        <v>#DIV/0!</v>
      </c>
      <c r="AH3295" s="14" t="e">
        <f t="shared" si="1140"/>
        <v>#DIV/0!</v>
      </c>
      <c r="AI3295" s="14">
        <f t="shared" si="1141"/>
        <v>40</v>
      </c>
      <c r="AJ3295" s="485"/>
    </row>
    <row r="3296" spans="1:36" ht="15.75">
      <c r="A3296" s="436">
        <v>26</v>
      </c>
      <c r="B3296" s="1896" t="s">
        <v>10006</v>
      </c>
      <c r="C3296" s="1897" t="s">
        <v>224</v>
      </c>
      <c r="D3296" s="1898">
        <v>1</v>
      </c>
      <c r="E3296" s="374"/>
      <c r="F3296" s="374"/>
      <c r="G3296" s="1899">
        <v>140</v>
      </c>
      <c r="H3296" s="1866">
        <v>140</v>
      </c>
      <c r="I3296" s="435">
        <v>45002</v>
      </c>
      <c r="J3296" s="369">
        <v>46418</v>
      </c>
      <c r="K3296" s="485"/>
      <c r="L3296" s="485"/>
      <c r="M3296" s="485"/>
      <c r="N3296" s="485"/>
      <c r="O3296" s="485"/>
      <c r="P3296" s="378"/>
      <c r="Q3296" s="485"/>
      <c r="R3296" s="485"/>
      <c r="S3296" s="485"/>
      <c r="T3296" s="485"/>
      <c r="U3296" s="485"/>
      <c r="V3296" s="485"/>
      <c r="W3296" s="485"/>
      <c r="X3296" s="485"/>
      <c r="Y3296" s="485"/>
      <c r="Z3296" s="485"/>
      <c r="AA3296" s="485"/>
      <c r="AB3296" s="485"/>
      <c r="AC3296" s="1507">
        <f t="shared" si="1135"/>
        <v>140</v>
      </c>
      <c r="AD3296" s="1508">
        <f t="shared" si="1136"/>
        <v>140</v>
      </c>
      <c r="AE3296" s="14">
        <f t="shared" si="1137"/>
        <v>46.7</v>
      </c>
      <c r="AF3296" s="14">
        <f t="shared" si="1138"/>
        <v>0</v>
      </c>
      <c r="AG3296" s="14" t="e">
        <f t="shared" si="1139"/>
        <v>#DIV/0!</v>
      </c>
      <c r="AH3296" s="14" t="e">
        <f t="shared" si="1140"/>
        <v>#DIV/0!</v>
      </c>
      <c r="AI3296" s="14">
        <f t="shared" si="1141"/>
        <v>140</v>
      </c>
      <c r="AJ3296" s="485"/>
    </row>
    <row r="3297" spans="1:36" ht="15.75">
      <c r="A3297" s="436">
        <v>27</v>
      </c>
      <c r="B3297" s="1896" t="s">
        <v>10007</v>
      </c>
      <c r="C3297" s="1897" t="s">
        <v>224</v>
      </c>
      <c r="D3297" s="1898">
        <v>1</v>
      </c>
      <c r="E3297" s="374"/>
      <c r="F3297" s="374"/>
      <c r="G3297" s="1899">
        <v>432</v>
      </c>
      <c r="H3297" s="1866">
        <v>432</v>
      </c>
      <c r="I3297" s="435">
        <v>45002</v>
      </c>
      <c r="J3297" s="369">
        <v>45138</v>
      </c>
      <c r="K3297" s="485"/>
      <c r="L3297" s="485"/>
      <c r="M3297" s="485"/>
      <c r="N3297" s="485"/>
      <c r="O3297" s="485"/>
      <c r="P3297" s="378">
        <v>37</v>
      </c>
      <c r="Q3297" s="485"/>
      <c r="R3297" s="485"/>
      <c r="S3297" s="485"/>
      <c r="T3297" s="485"/>
      <c r="U3297" s="485"/>
      <c r="V3297" s="485"/>
      <c r="W3297" s="485"/>
      <c r="X3297" s="485"/>
      <c r="Y3297" s="485"/>
      <c r="Z3297" s="485"/>
      <c r="AA3297" s="485"/>
      <c r="AB3297" s="485"/>
      <c r="AC3297" s="1507">
        <f t="shared" si="1135"/>
        <v>395</v>
      </c>
      <c r="AD3297" s="1508">
        <f t="shared" si="1136"/>
        <v>395</v>
      </c>
      <c r="AE3297" s="14">
        <f t="shared" si="1137"/>
        <v>4.0333333333333332</v>
      </c>
      <c r="AF3297" s="14">
        <f t="shared" si="1138"/>
        <v>12.333333333333334</v>
      </c>
      <c r="AG3297" s="14">
        <f t="shared" si="1139"/>
        <v>32.027027027027025</v>
      </c>
      <c r="AH3297" s="14">
        <f t="shared" si="1140"/>
        <v>27.993693693693693</v>
      </c>
      <c r="AI3297" s="14">
        <f t="shared" si="1141"/>
        <v>345.25555555555553</v>
      </c>
      <c r="AJ3297" s="485"/>
    </row>
    <row r="3298" spans="1:36" ht="15.75">
      <c r="A3298" s="436">
        <v>28</v>
      </c>
      <c r="B3298" s="1896" t="s">
        <v>10008</v>
      </c>
      <c r="C3298" s="1897" t="s">
        <v>233</v>
      </c>
      <c r="D3298" s="1898">
        <v>1</v>
      </c>
      <c r="E3298" s="374"/>
      <c r="F3298" s="374"/>
      <c r="G3298" s="1899">
        <v>10</v>
      </c>
      <c r="H3298" s="1866">
        <v>10</v>
      </c>
      <c r="I3298" s="435">
        <v>45002</v>
      </c>
      <c r="J3298" s="369">
        <v>45291</v>
      </c>
      <c r="K3298" s="485"/>
      <c r="L3298" s="485"/>
      <c r="M3298" s="485"/>
      <c r="N3298" s="485"/>
      <c r="O3298" s="485"/>
      <c r="P3298" s="378"/>
      <c r="Q3298" s="485"/>
      <c r="R3298" s="485"/>
      <c r="S3298" s="485"/>
      <c r="T3298" s="485"/>
      <c r="U3298" s="485"/>
      <c r="V3298" s="485"/>
      <c r="W3298" s="485"/>
      <c r="X3298" s="485"/>
      <c r="Y3298" s="485"/>
      <c r="Z3298" s="485"/>
      <c r="AA3298" s="485"/>
      <c r="AB3298" s="485"/>
      <c r="AC3298" s="1507">
        <f t="shared" si="1135"/>
        <v>10</v>
      </c>
      <c r="AD3298" s="1508">
        <f t="shared" si="1136"/>
        <v>10</v>
      </c>
      <c r="AE3298" s="14">
        <f t="shared" si="1137"/>
        <v>9.1333333333333329</v>
      </c>
      <c r="AF3298" s="14">
        <f t="shared" si="1138"/>
        <v>0</v>
      </c>
      <c r="AG3298" s="14" t="e">
        <f t="shared" si="1139"/>
        <v>#DIV/0!</v>
      </c>
      <c r="AH3298" s="14" t="e">
        <f t="shared" si="1140"/>
        <v>#DIV/0!</v>
      </c>
      <c r="AI3298" s="14">
        <f t="shared" si="1141"/>
        <v>10</v>
      </c>
      <c r="AJ3298" s="485"/>
    </row>
    <row r="3299" spans="1:36" ht="15.75">
      <c r="A3299" s="436">
        <v>29</v>
      </c>
      <c r="B3299" s="1896" t="s">
        <v>10009</v>
      </c>
      <c r="C3299" s="1897" t="s">
        <v>233</v>
      </c>
      <c r="D3299" s="1898">
        <v>1</v>
      </c>
      <c r="E3299" s="374"/>
      <c r="F3299" s="374"/>
      <c r="G3299" s="1899">
        <v>10</v>
      </c>
      <c r="H3299" s="1866">
        <v>10</v>
      </c>
      <c r="I3299" s="435">
        <v>45002</v>
      </c>
      <c r="J3299" s="369">
        <v>45322</v>
      </c>
      <c r="K3299" s="485"/>
      <c r="L3299" s="485"/>
      <c r="M3299" s="485"/>
      <c r="N3299" s="485"/>
      <c r="O3299" s="485"/>
      <c r="P3299" s="378"/>
      <c r="Q3299" s="485"/>
      <c r="R3299" s="485"/>
      <c r="S3299" s="485"/>
      <c r="T3299" s="485"/>
      <c r="U3299" s="485"/>
      <c r="V3299" s="485"/>
      <c r="W3299" s="485"/>
      <c r="X3299" s="485"/>
      <c r="Y3299" s="485"/>
      <c r="Z3299" s="485"/>
      <c r="AA3299" s="485"/>
      <c r="AB3299" s="485"/>
      <c r="AC3299" s="1507">
        <f t="shared" si="1135"/>
        <v>10</v>
      </c>
      <c r="AD3299" s="1508">
        <f t="shared" si="1136"/>
        <v>10</v>
      </c>
      <c r="AE3299" s="14">
        <f t="shared" si="1137"/>
        <v>10.166666666666666</v>
      </c>
      <c r="AF3299" s="14">
        <f t="shared" si="1138"/>
        <v>0</v>
      </c>
      <c r="AG3299" s="14" t="e">
        <f t="shared" si="1139"/>
        <v>#DIV/0!</v>
      </c>
      <c r="AH3299" s="14" t="e">
        <f t="shared" si="1140"/>
        <v>#DIV/0!</v>
      </c>
      <c r="AI3299" s="14">
        <f t="shared" si="1141"/>
        <v>10</v>
      </c>
      <c r="AJ3299" s="485"/>
    </row>
    <row r="3300" spans="1:36" ht="15.75">
      <c r="A3300" s="436">
        <v>30</v>
      </c>
      <c r="B3300" s="1896" t="s">
        <v>10010</v>
      </c>
      <c r="C3300" s="1897" t="s">
        <v>233</v>
      </c>
      <c r="D3300" s="1898">
        <v>1</v>
      </c>
      <c r="E3300" s="374"/>
      <c r="F3300" s="374"/>
      <c r="G3300" s="1899">
        <v>20</v>
      </c>
      <c r="H3300" s="1866">
        <v>20</v>
      </c>
      <c r="I3300" s="435">
        <v>45002</v>
      </c>
      <c r="J3300" s="369">
        <v>45199</v>
      </c>
      <c r="K3300" s="485"/>
      <c r="L3300" s="485"/>
      <c r="M3300" s="485"/>
      <c r="N3300" s="485"/>
      <c r="O3300" s="485"/>
      <c r="P3300" s="378"/>
      <c r="Q3300" s="485"/>
      <c r="R3300" s="485"/>
      <c r="S3300" s="485"/>
      <c r="T3300" s="485"/>
      <c r="U3300" s="485"/>
      <c r="V3300" s="485"/>
      <c r="W3300" s="485"/>
      <c r="X3300" s="485"/>
      <c r="Y3300" s="485"/>
      <c r="Z3300" s="485"/>
      <c r="AA3300" s="485"/>
      <c r="AB3300" s="485"/>
      <c r="AC3300" s="1507">
        <f t="shared" si="1135"/>
        <v>20</v>
      </c>
      <c r="AD3300" s="1508">
        <f t="shared" si="1136"/>
        <v>20</v>
      </c>
      <c r="AE3300" s="14">
        <f t="shared" si="1137"/>
        <v>6.0666666666666664</v>
      </c>
      <c r="AF3300" s="14">
        <f t="shared" si="1138"/>
        <v>0</v>
      </c>
      <c r="AG3300" s="14" t="e">
        <f t="shared" si="1139"/>
        <v>#DIV/0!</v>
      </c>
      <c r="AH3300" s="14" t="e">
        <f t="shared" si="1140"/>
        <v>#DIV/0!</v>
      </c>
      <c r="AI3300" s="14">
        <f t="shared" si="1141"/>
        <v>20</v>
      </c>
      <c r="AJ3300" s="485"/>
    </row>
    <row r="3301" spans="1:36" ht="15.75">
      <c r="A3301" s="436">
        <v>31</v>
      </c>
      <c r="B3301" s="1896" t="s">
        <v>10011</v>
      </c>
      <c r="C3301" s="1897" t="s">
        <v>233</v>
      </c>
      <c r="D3301" s="1898">
        <v>1</v>
      </c>
      <c r="E3301" s="374"/>
      <c r="F3301" s="374"/>
      <c r="G3301" s="1899">
        <v>10</v>
      </c>
      <c r="H3301" s="1866">
        <v>10</v>
      </c>
      <c r="I3301" s="435">
        <v>45002</v>
      </c>
      <c r="J3301" s="369">
        <v>45747</v>
      </c>
      <c r="K3301" s="485"/>
      <c r="L3301" s="485"/>
      <c r="M3301" s="485"/>
      <c r="N3301" s="485"/>
      <c r="O3301" s="485"/>
      <c r="P3301" s="378"/>
      <c r="Q3301" s="485"/>
      <c r="R3301" s="485"/>
      <c r="S3301" s="485"/>
      <c r="T3301" s="485"/>
      <c r="U3301" s="485"/>
      <c r="V3301" s="485"/>
      <c r="W3301" s="485"/>
      <c r="X3301" s="485"/>
      <c r="Y3301" s="485"/>
      <c r="Z3301" s="485"/>
      <c r="AA3301" s="485"/>
      <c r="AB3301" s="485"/>
      <c r="AC3301" s="1507">
        <f t="shared" si="1135"/>
        <v>10</v>
      </c>
      <c r="AD3301" s="1508">
        <f t="shared" si="1136"/>
        <v>10</v>
      </c>
      <c r="AE3301" s="14">
        <f t="shared" si="1137"/>
        <v>24.333333333333332</v>
      </c>
      <c r="AF3301" s="14">
        <f t="shared" si="1138"/>
        <v>0</v>
      </c>
      <c r="AG3301" s="14" t="e">
        <f t="shared" si="1139"/>
        <v>#DIV/0!</v>
      </c>
      <c r="AH3301" s="14" t="e">
        <f t="shared" si="1140"/>
        <v>#DIV/0!</v>
      </c>
      <c r="AI3301" s="14">
        <f t="shared" si="1141"/>
        <v>10</v>
      </c>
      <c r="AJ3301" s="485"/>
    </row>
    <row r="3302" spans="1:36" ht="15.75">
      <c r="A3302" s="436">
        <v>32</v>
      </c>
      <c r="B3302" s="1896" t="s">
        <v>10012</v>
      </c>
      <c r="C3302" s="1897" t="s">
        <v>233</v>
      </c>
      <c r="D3302" s="1898">
        <v>1</v>
      </c>
      <c r="E3302" s="374"/>
      <c r="F3302" s="374"/>
      <c r="G3302" s="1899">
        <v>10</v>
      </c>
      <c r="H3302" s="1866">
        <v>10</v>
      </c>
      <c r="I3302" s="435">
        <v>45002</v>
      </c>
      <c r="J3302" s="369">
        <v>45657</v>
      </c>
      <c r="K3302" s="485"/>
      <c r="L3302" s="485"/>
      <c r="M3302" s="485"/>
      <c r="N3302" s="485"/>
      <c r="O3302" s="485"/>
      <c r="P3302" s="378"/>
      <c r="Q3302" s="485"/>
      <c r="R3302" s="485"/>
      <c r="S3302" s="485"/>
      <c r="T3302" s="485"/>
      <c r="U3302" s="485"/>
      <c r="V3302" s="485"/>
      <c r="W3302" s="485"/>
      <c r="X3302" s="485"/>
      <c r="Y3302" s="485"/>
      <c r="Z3302" s="485"/>
      <c r="AA3302" s="485"/>
      <c r="AB3302" s="485"/>
      <c r="AC3302" s="1507">
        <f t="shared" si="1135"/>
        <v>10</v>
      </c>
      <c r="AD3302" s="1508">
        <f t="shared" si="1136"/>
        <v>10</v>
      </c>
      <c r="AE3302" s="14">
        <f t="shared" si="1137"/>
        <v>21.333333333333332</v>
      </c>
      <c r="AF3302" s="14">
        <f t="shared" si="1138"/>
        <v>0</v>
      </c>
      <c r="AG3302" s="14" t="e">
        <f t="shared" si="1139"/>
        <v>#DIV/0!</v>
      </c>
      <c r="AH3302" s="14" t="e">
        <f t="shared" si="1140"/>
        <v>#DIV/0!</v>
      </c>
      <c r="AI3302" s="14">
        <f t="shared" si="1141"/>
        <v>10</v>
      </c>
      <c r="AJ3302" s="485"/>
    </row>
    <row r="3303" spans="1:36" ht="15.75">
      <c r="A3303" s="436">
        <v>33</v>
      </c>
      <c r="B3303" s="1896" t="s">
        <v>10013</v>
      </c>
      <c r="C3303" s="1897" t="s">
        <v>233</v>
      </c>
      <c r="D3303" s="1898">
        <v>1</v>
      </c>
      <c r="E3303" s="374"/>
      <c r="F3303" s="374"/>
      <c r="G3303" s="1899">
        <v>10</v>
      </c>
      <c r="H3303" s="1866">
        <v>10</v>
      </c>
      <c r="I3303" s="435">
        <v>45002</v>
      </c>
      <c r="J3303" s="369">
        <v>45230</v>
      </c>
      <c r="K3303" s="485"/>
      <c r="L3303" s="485"/>
      <c r="M3303" s="485"/>
      <c r="N3303" s="485"/>
      <c r="O3303" s="485"/>
      <c r="P3303" s="378"/>
      <c r="Q3303" s="485"/>
      <c r="R3303" s="485"/>
      <c r="S3303" s="485"/>
      <c r="T3303" s="485"/>
      <c r="U3303" s="485"/>
      <c r="V3303" s="485"/>
      <c r="W3303" s="485"/>
      <c r="X3303" s="485"/>
      <c r="Y3303" s="485"/>
      <c r="Z3303" s="485"/>
      <c r="AA3303" s="485"/>
      <c r="AB3303" s="485"/>
      <c r="AC3303" s="1507">
        <f t="shared" si="1135"/>
        <v>10</v>
      </c>
      <c r="AD3303" s="1508">
        <f t="shared" si="1136"/>
        <v>10</v>
      </c>
      <c r="AE3303" s="14">
        <f t="shared" si="1137"/>
        <v>7.1</v>
      </c>
      <c r="AF3303" s="14">
        <f t="shared" si="1138"/>
        <v>0</v>
      </c>
      <c r="AG3303" s="14" t="e">
        <f t="shared" si="1139"/>
        <v>#DIV/0!</v>
      </c>
      <c r="AH3303" s="14" t="e">
        <f t="shared" si="1140"/>
        <v>#DIV/0!</v>
      </c>
      <c r="AI3303" s="14">
        <f t="shared" si="1141"/>
        <v>10</v>
      </c>
      <c r="AJ3303" s="485"/>
    </row>
    <row r="3304" spans="1:36" ht="15.75">
      <c r="A3304" s="436">
        <v>34</v>
      </c>
      <c r="B3304" s="1896" t="s">
        <v>10014</v>
      </c>
      <c r="C3304" s="1897" t="s">
        <v>233</v>
      </c>
      <c r="D3304" s="1898">
        <v>1</v>
      </c>
      <c r="E3304" s="374"/>
      <c r="F3304" s="374"/>
      <c r="G3304" s="1899">
        <v>5</v>
      </c>
      <c r="H3304" s="1866">
        <v>5</v>
      </c>
      <c r="I3304" s="435">
        <v>45002</v>
      </c>
      <c r="J3304" s="369">
        <v>45382</v>
      </c>
      <c r="K3304" s="485"/>
      <c r="L3304" s="485"/>
      <c r="M3304" s="485"/>
      <c r="N3304" s="485"/>
      <c r="O3304" s="485"/>
      <c r="P3304" s="378"/>
      <c r="Q3304" s="485"/>
      <c r="R3304" s="485"/>
      <c r="S3304" s="485"/>
      <c r="T3304" s="485"/>
      <c r="U3304" s="485"/>
      <c r="V3304" s="485"/>
      <c r="W3304" s="485"/>
      <c r="X3304" s="485"/>
      <c r="Y3304" s="485"/>
      <c r="Z3304" s="485"/>
      <c r="AA3304" s="485"/>
      <c r="AB3304" s="485"/>
      <c r="AC3304" s="1507">
        <f t="shared" si="1135"/>
        <v>5</v>
      </c>
      <c r="AD3304" s="1508">
        <f t="shared" si="1136"/>
        <v>5</v>
      </c>
      <c r="AE3304" s="14">
        <f t="shared" si="1137"/>
        <v>12.166666666666666</v>
      </c>
      <c r="AF3304" s="14">
        <f t="shared" si="1138"/>
        <v>0</v>
      </c>
      <c r="AG3304" s="14" t="e">
        <f t="shared" si="1139"/>
        <v>#DIV/0!</v>
      </c>
      <c r="AH3304" s="14" t="e">
        <f t="shared" si="1140"/>
        <v>#DIV/0!</v>
      </c>
      <c r="AI3304" s="14">
        <f t="shared" si="1141"/>
        <v>5</v>
      </c>
      <c r="AJ3304" s="485"/>
    </row>
    <row r="3305" spans="1:36" ht="15.75">
      <c r="A3305" s="436">
        <v>35</v>
      </c>
      <c r="B3305" s="1896" t="s">
        <v>10015</v>
      </c>
      <c r="C3305" s="1897" t="s">
        <v>224</v>
      </c>
      <c r="D3305" s="1898">
        <v>1</v>
      </c>
      <c r="E3305" s="374"/>
      <c r="F3305" s="374"/>
      <c r="G3305" s="1899">
        <v>5</v>
      </c>
      <c r="H3305" s="1866">
        <v>5</v>
      </c>
      <c r="I3305" s="435">
        <v>45002</v>
      </c>
      <c r="J3305" s="369">
        <v>45535</v>
      </c>
      <c r="K3305" s="485"/>
      <c r="L3305" s="485"/>
      <c r="M3305" s="485"/>
      <c r="N3305" s="485"/>
      <c r="O3305" s="485"/>
      <c r="P3305" s="378"/>
      <c r="Q3305" s="485"/>
      <c r="R3305" s="485"/>
      <c r="S3305" s="485"/>
      <c r="T3305" s="485"/>
      <c r="U3305" s="485"/>
      <c r="V3305" s="485"/>
      <c r="W3305" s="485"/>
      <c r="X3305" s="485"/>
      <c r="Y3305" s="485"/>
      <c r="Z3305" s="485"/>
      <c r="AA3305" s="485"/>
      <c r="AB3305" s="485"/>
      <c r="AC3305" s="1507">
        <f t="shared" si="1135"/>
        <v>5</v>
      </c>
      <c r="AD3305" s="1508">
        <f t="shared" si="1136"/>
        <v>5</v>
      </c>
      <c r="AE3305" s="14">
        <f t="shared" si="1137"/>
        <v>17.266666666666666</v>
      </c>
      <c r="AF3305" s="14">
        <f t="shared" si="1138"/>
        <v>0</v>
      </c>
      <c r="AG3305" s="14" t="e">
        <f t="shared" si="1139"/>
        <v>#DIV/0!</v>
      </c>
      <c r="AH3305" s="14" t="e">
        <f t="shared" si="1140"/>
        <v>#DIV/0!</v>
      </c>
      <c r="AI3305" s="14">
        <f t="shared" si="1141"/>
        <v>5</v>
      </c>
      <c r="AJ3305" s="485"/>
    </row>
    <row r="3306" spans="1:36" ht="15.75">
      <c r="A3306" s="436">
        <v>36</v>
      </c>
      <c r="B3306" s="1896" t="s">
        <v>10016</v>
      </c>
      <c r="C3306" s="1897" t="s">
        <v>224</v>
      </c>
      <c r="D3306" s="1898">
        <v>1</v>
      </c>
      <c r="E3306" s="374"/>
      <c r="F3306" s="374"/>
      <c r="G3306" s="1899">
        <v>1</v>
      </c>
      <c r="H3306" s="1866">
        <v>1</v>
      </c>
      <c r="I3306" s="435">
        <v>45002</v>
      </c>
      <c r="J3306" s="369">
        <v>45473</v>
      </c>
      <c r="K3306" s="485"/>
      <c r="L3306" s="485"/>
      <c r="M3306" s="485"/>
      <c r="N3306" s="485"/>
      <c r="O3306" s="485"/>
      <c r="P3306" s="378"/>
      <c r="Q3306" s="485"/>
      <c r="R3306" s="485"/>
      <c r="S3306" s="485"/>
      <c r="T3306" s="485"/>
      <c r="U3306" s="485"/>
      <c r="V3306" s="485"/>
      <c r="W3306" s="485"/>
      <c r="X3306" s="485"/>
      <c r="Y3306" s="485"/>
      <c r="Z3306" s="485"/>
      <c r="AA3306" s="485"/>
      <c r="AB3306" s="485"/>
      <c r="AC3306" s="1507">
        <f t="shared" si="1135"/>
        <v>1</v>
      </c>
      <c r="AD3306" s="1508">
        <f t="shared" si="1136"/>
        <v>1</v>
      </c>
      <c r="AE3306" s="14">
        <f t="shared" si="1137"/>
        <v>15.2</v>
      </c>
      <c r="AF3306" s="14">
        <f t="shared" si="1138"/>
        <v>0</v>
      </c>
      <c r="AG3306" s="14" t="e">
        <f t="shared" si="1139"/>
        <v>#DIV/0!</v>
      </c>
      <c r="AH3306" s="14" t="e">
        <f t="shared" si="1140"/>
        <v>#DIV/0!</v>
      </c>
      <c r="AI3306" s="14">
        <f t="shared" si="1141"/>
        <v>1</v>
      </c>
      <c r="AJ3306" s="485"/>
    </row>
    <row r="3307" spans="1:36" ht="15.75">
      <c r="A3307" s="436">
        <v>37</v>
      </c>
      <c r="B3307" s="1896" t="s">
        <v>10017</v>
      </c>
      <c r="C3307" s="1897" t="s">
        <v>233</v>
      </c>
      <c r="D3307" s="1898">
        <v>1</v>
      </c>
      <c r="E3307" s="374"/>
      <c r="F3307" s="374"/>
      <c r="G3307" s="1899">
        <v>5</v>
      </c>
      <c r="H3307" s="1866">
        <v>5</v>
      </c>
      <c r="I3307" s="435">
        <v>45002</v>
      </c>
      <c r="J3307" s="369">
        <v>45229</v>
      </c>
      <c r="K3307" s="485"/>
      <c r="L3307" s="485"/>
      <c r="M3307" s="485"/>
      <c r="N3307" s="485"/>
      <c r="O3307" s="485"/>
      <c r="P3307" s="378"/>
      <c r="Q3307" s="485"/>
      <c r="R3307" s="485"/>
      <c r="S3307" s="485"/>
      <c r="T3307" s="485"/>
      <c r="U3307" s="485"/>
      <c r="V3307" s="485"/>
      <c r="W3307" s="485"/>
      <c r="X3307" s="485"/>
      <c r="Y3307" s="485"/>
      <c r="Z3307" s="485"/>
      <c r="AA3307" s="485"/>
      <c r="AB3307" s="485"/>
      <c r="AC3307" s="1507">
        <f t="shared" si="1135"/>
        <v>5</v>
      </c>
      <c r="AD3307" s="1508">
        <f t="shared" si="1136"/>
        <v>5</v>
      </c>
      <c r="AE3307" s="14">
        <f t="shared" si="1137"/>
        <v>7.0666666666666664</v>
      </c>
      <c r="AF3307" s="14">
        <f t="shared" si="1138"/>
        <v>0</v>
      </c>
      <c r="AG3307" s="14" t="e">
        <f t="shared" si="1139"/>
        <v>#DIV/0!</v>
      </c>
      <c r="AH3307" s="14" t="e">
        <f t="shared" si="1140"/>
        <v>#DIV/0!</v>
      </c>
      <c r="AI3307" s="14">
        <f t="shared" si="1141"/>
        <v>5</v>
      </c>
      <c r="AJ3307" s="485"/>
    </row>
    <row r="3308" spans="1:36" ht="15.75">
      <c r="A3308" s="436">
        <v>38</v>
      </c>
      <c r="B3308" s="1896" t="s">
        <v>10018</v>
      </c>
      <c r="C3308" s="1897" t="s">
        <v>224</v>
      </c>
      <c r="D3308" s="1898">
        <v>1</v>
      </c>
      <c r="E3308" s="374"/>
      <c r="F3308" s="374"/>
      <c r="G3308" s="1899">
        <v>10</v>
      </c>
      <c r="H3308" s="1866">
        <v>10</v>
      </c>
      <c r="I3308" s="435">
        <v>45002</v>
      </c>
      <c r="J3308" s="1900">
        <v>45322</v>
      </c>
      <c r="K3308" s="485"/>
      <c r="L3308" s="485"/>
      <c r="M3308" s="485"/>
      <c r="N3308" s="485"/>
      <c r="O3308" s="485"/>
      <c r="P3308" s="378"/>
      <c r="Q3308" s="485"/>
      <c r="R3308" s="485"/>
      <c r="S3308" s="485"/>
      <c r="T3308" s="485"/>
      <c r="U3308" s="485"/>
      <c r="V3308" s="485"/>
      <c r="W3308" s="485"/>
      <c r="X3308" s="485"/>
      <c r="Y3308" s="485"/>
      <c r="Z3308" s="485"/>
      <c r="AA3308" s="485"/>
      <c r="AB3308" s="485"/>
      <c r="AC3308" s="1507">
        <f t="shared" si="1135"/>
        <v>10</v>
      </c>
      <c r="AD3308" s="1508">
        <f t="shared" si="1136"/>
        <v>10</v>
      </c>
      <c r="AE3308" s="14">
        <f t="shared" si="1137"/>
        <v>10.166666666666666</v>
      </c>
      <c r="AF3308" s="14">
        <f t="shared" si="1138"/>
        <v>0</v>
      </c>
      <c r="AG3308" s="14" t="e">
        <f t="shared" si="1139"/>
        <v>#DIV/0!</v>
      </c>
      <c r="AH3308" s="14" t="e">
        <f t="shared" si="1140"/>
        <v>#DIV/0!</v>
      </c>
      <c r="AI3308" s="14">
        <f t="shared" si="1141"/>
        <v>10</v>
      </c>
      <c r="AJ3308" s="485"/>
    </row>
    <row r="3309" spans="1:36" ht="15.75">
      <c r="A3309" s="436">
        <v>39</v>
      </c>
      <c r="B3309" s="1896" t="s">
        <v>10019</v>
      </c>
      <c r="C3309" s="1897" t="s">
        <v>66</v>
      </c>
      <c r="D3309" s="1898">
        <v>1</v>
      </c>
      <c r="E3309" s="374"/>
      <c r="F3309" s="374"/>
      <c r="G3309" s="1899">
        <v>24</v>
      </c>
      <c r="H3309" s="1866">
        <v>24</v>
      </c>
      <c r="I3309" s="435">
        <v>45002</v>
      </c>
      <c r="J3309" s="1900">
        <v>45626</v>
      </c>
      <c r="K3309" s="485"/>
      <c r="L3309" s="485"/>
      <c r="M3309" s="485"/>
      <c r="N3309" s="485"/>
      <c r="O3309" s="485"/>
      <c r="P3309" s="378"/>
      <c r="Q3309" s="485"/>
      <c r="R3309" s="485"/>
      <c r="S3309" s="485"/>
      <c r="T3309" s="485"/>
      <c r="U3309" s="485"/>
      <c r="V3309" s="485"/>
      <c r="W3309" s="485"/>
      <c r="X3309" s="485"/>
      <c r="Y3309" s="485"/>
      <c r="Z3309" s="485"/>
      <c r="AA3309" s="485"/>
      <c r="AB3309" s="485"/>
      <c r="AC3309" s="1507">
        <f t="shared" si="1135"/>
        <v>24</v>
      </c>
      <c r="AD3309" s="1508">
        <f t="shared" si="1136"/>
        <v>24</v>
      </c>
      <c r="AE3309" s="14">
        <f t="shared" si="1137"/>
        <v>20.3</v>
      </c>
      <c r="AF3309" s="14">
        <f t="shared" si="1138"/>
        <v>0</v>
      </c>
      <c r="AG3309" s="14" t="e">
        <f t="shared" si="1139"/>
        <v>#DIV/0!</v>
      </c>
      <c r="AH3309" s="14" t="e">
        <f t="shared" si="1140"/>
        <v>#DIV/0!</v>
      </c>
      <c r="AI3309" s="14">
        <f t="shared" si="1141"/>
        <v>24</v>
      </c>
      <c r="AJ3309" s="485"/>
    </row>
    <row r="3310" spans="1:36" ht="15.75">
      <c r="A3310" s="436">
        <v>40</v>
      </c>
      <c r="B3310" s="1896" t="s">
        <v>10020</v>
      </c>
      <c r="C3310" s="1897" t="s">
        <v>4281</v>
      </c>
      <c r="D3310" s="1898">
        <v>1</v>
      </c>
      <c r="E3310" s="374"/>
      <c r="F3310" s="374"/>
      <c r="G3310" s="1899">
        <v>15000</v>
      </c>
      <c r="H3310" s="1866">
        <v>15000</v>
      </c>
      <c r="I3310" s="435">
        <v>45002</v>
      </c>
      <c r="J3310" s="1900">
        <v>45230</v>
      </c>
      <c r="K3310" s="485"/>
      <c r="L3310" s="485"/>
      <c r="M3310" s="485"/>
      <c r="N3310" s="485"/>
      <c r="O3310" s="485"/>
      <c r="P3310" s="378">
        <v>916</v>
      </c>
      <c r="Q3310" s="485"/>
      <c r="R3310" s="485"/>
      <c r="S3310" s="485"/>
      <c r="T3310" s="485"/>
      <c r="U3310" s="485"/>
      <c r="V3310" s="485"/>
      <c r="W3310" s="485"/>
      <c r="X3310" s="485"/>
      <c r="Y3310" s="485"/>
      <c r="Z3310" s="485"/>
      <c r="AA3310" s="485"/>
      <c r="AB3310" s="485"/>
      <c r="AC3310" s="1507">
        <f t="shared" si="1135"/>
        <v>14084</v>
      </c>
      <c r="AD3310" s="1508">
        <f t="shared" si="1136"/>
        <v>14084</v>
      </c>
      <c r="AE3310" s="14">
        <f t="shared" si="1137"/>
        <v>7.1</v>
      </c>
      <c r="AF3310" s="14">
        <f t="shared" si="1138"/>
        <v>305.33333333333331</v>
      </c>
      <c r="AG3310" s="14">
        <f t="shared" si="1139"/>
        <v>46.126637554585159</v>
      </c>
      <c r="AH3310" s="14">
        <f t="shared" si="1140"/>
        <v>39.026637554585157</v>
      </c>
      <c r="AI3310" s="14">
        <f t="shared" si="1141"/>
        <v>11916.133333333333</v>
      </c>
      <c r="AJ3310" s="485"/>
    </row>
    <row r="3311" spans="1:36" ht="15.75">
      <c r="A3311" s="436">
        <v>41</v>
      </c>
      <c r="B3311" s="1896" t="s">
        <v>10021</v>
      </c>
      <c r="C3311" s="1897" t="s">
        <v>66</v>
      </c>
      <c r="D3311" s="1898">
        <v>1</v>
      </c>
      <c r="E3311" s="374"/>
      <c r="F3311" s="374"/>
      <c r="G3311" s="1899">
        <v>20</v>
      </c>
      <c r="H3311" s="1866">
        <v>20</v>
      </c>
      <c r="I3311" s="435">
        <v>45002</v>
      </c>
      <c r="J3311" s="1900">
        <v>46690</v>
      </c>
      <c r="K3311" s="485"/>
      <c r="L3311" s="485"/>
      <c r="M3311" s="485"/>
      <c r="N3311" s="485"/>
      <c r="O3311" s="485"/>
      <c r="P3311" s="378">
        <v>11</v>
      </c>
      <c r="Q3311" s="485"/>
      <c r="R3311" s="485"/>
      <c r="S3311" s="485"/>
      <c r="T3311" s="485"/>
      <c r="U3311" s="485"/>
      <c r="V3311" s="485"/>
      <c r="W3311" s="485"/>
      <c r="X3311" s="485"/>
      <c r="Y3311" s="485"/>
      <c r="Z3311" s="485"/>
      <c r="AA3311" s="485"/>
      <c r="AB3311" s="485"/>
      <c r="AC3311" s="1507">
        <f t="shared" si="1135"/>
        <v>9</v>
      </c>
      <c r="AD3311" s="1508">
        <f t="shared" si="1136"/>
        <v>9</v>
      </c>
      <c r="AE3311" s="14">
        <f t="shared" si="1137"/>
        <v>55.766666666666666</v>
      </c>
      <c r="AF3311" s="14">
        <f t="shared" si="1138"/>
        <v>3.6666666666666665</v>
      </c>
      <c r="AG3311" s="14">
        <f t="shared" si="1139"/>
        <v>2.4545454545454546</v>
      </c>
      <c r="AH3311" s="14">
        <f t="shared" si="1140"/>
        <v>-53.312121212121212</v>
      </c>
      <c r="AI3311" s="14">
        <f t="shared" si="1141"/>
        <v>-195.47777777777776</v>
      </c>
      <c r="AJ3311" s="485"/>
    </row>
    <row r="3312" spans="1:36" ht="15.75">
      <c r="A3312" s="436">
        <v>42</v>
      </c>
      <c r="B3312" s="1901" t="s">
        <v>10022</v>
      </c>
      <c r="C3312" s="379" t="s">
        <v>66</v>
      </c>
      <c r="D3312" s="1902">
        <v>20</v>
      </c>
      <c r="E3312" s="1894"/>
      <c r="F3312" s="1894"/>
      <c r="G3312" s="1903">
        <v>96</v>
      </c>
      <c r="H3312" s="367">
        <f>A3312*G3312</f>
        <v>4032</v>
      </c>
      <c r="I3312" s="1904">
        <v>45002</v>
      </c>
      <c r="J3312" s="1900">
        <v>45138</v>
      </c>
      <c r="K3312" s="1894"/>
      <c r="L3312" s="1894"/>
      <c r="M3312" s="1894"/>
      <c r="N3312" s="1894"/>
      <c r="O3312" s="1894"/>
      <c r="P3312" s="1894">
        <v>31</v>
      </c>
      <c r="Q3312" s="1894"/>
      <c r="R3312" s="1894"/>
      <c r="S3312" s="1894"/>
      <c r="T3312" s="1894"/>
      <c r="U3312" s="1894"/>
      <c r="V3312" s="1894"/>
      <c r="W3312" s="1894"/>
      <c r="X3312" s="1894"/>
      <c r="Y3312" s="1894"/>
      <c r="Z3312" s="1894"/>
      <c r="AA3312" s="1894"/>
      <c r="AB3312" s="1894"/>
      <c r="AC3312" s="1507">
        <f t="shared" si="1135"/>
        <v>65</v>
      </c>
      <c r="AD3312" s="1508">
        <f t="shared" si="1136"/>
        <v>1300</v>
      </c>
      <c r="AE3312" s="14">
        <f t="shared" si="1137"/>
        <v>4.0333333333333332</v>
      </c>
      <c r="AF3312" s="14">
        <f t="shared" si="1138"/>
        <v>10.333333333333334</v>
      </c>
      <c r="AG3312" s="14">
        <f t="shared" si="1139"/>
        <v>6.290322580645161</v>
      </c>
      <c r="AH3312" s="14">
        <f t="shared" si="1140"/>
        <v>2.2569892473118278</v>
      </c>
      <c r="AI3312" s="14">
        <f t="shared" si="1141"/>
        <v>23.322222222222223</v>
      </c>
      <c r="AJ3312" s="485"/>
    </row>
    <row r="3313" spans="1:36" ht="15" customHeight="1">
      <c r="A3313" s="4780" t="s">
        <v>93</v>
      </c>
      <c r="B3313" s="4781"/>
      <c r="C3313" s="4781"/>
      <c r="D3313" s="4781"/>
      <c r="E3313" s="4781"/>
      <c r="F3313" s="4781"/>
      <c r="G3313" s="4781"/>
      <c r="H3313" s="4781"/>
      <c r="I3313" s="4781"/>
      <c r="J3313" s="4781"/>
      <c r="K3313" s="4781"/>
      <c r="L3313" s="4781"/>
      <c r="M3313" s="4781"/>
      <c r="N3313" s="4781"/>
      <c r="O3313" s="4781"/>
      <c r="P3313" s="4781"/>
      <c r="Q3313" s="4781"/>
      <c r="R3313" s="4781"/>
      <c r="S3313" s="4781"/>
      <c r="T3313" s="4781"/>
      <c r="U3313" s="4781"/>
      <c r="V3313" s="4781"/>
      <c r="W3313" s="4781"/>
      <c r="X3313" s="4781"/>
      <c r="Y3313" s="4781"/>
      <c r="Z3313" s="4781"/>
      <c r="AA3313" s="4781"/>
      <c r="AB3313" s="4781"/>
      <c r="AC3313" s="4781"/>
      <c r="AD3313" s="4781"/>
      <c r="AE3313" s="4781"/>
      <c r="AF3313" s="4781"/>
      <c r="AG3313" s="4781"/>
      <c r="AH3313" s="4781"/>
      <c r="AI3313" s="4781"/>
      <c r="AJ3313" s="4782"/>
    </row>
    <row r="3314" spans="1:36" ht="15.75">
      <c r="A3314" s="4414" t="s">
        <v>19</v>
      </c>
      <c r="B3314" s="4414"/>
      <c r="C3314" s="4414"/>
      <c r="D3314" s="4414"/>
      <c r="E3314" s="4414"/>
      <c r="F3314" s="4414"/>
      <c r="G3314" s="4414"/>
      <c r="H3314" s="4414"/>
      <c r="I3314" s="4414"/>
      <c r="J3314" s="4414"/>
      <c r="K3314" s="4414"/>
      <c r="L3314" s="4414"/>
      <c r="M3314" s="4414"/>
      <c r="N3314" s="4414"/>
      <c r="O3314" s="4414"/>
      <c r="P3314" s="4414"/>
      <c r="Q3314" s="4414"/>
      <c r="R3314" s="4414"/>
      <c r="S3314" s="4414"/>
      <c r="T3314" s="4414"/>
      <c r="U3314" s="4414"/>
      <c r="V3314" s="4414"/>
      <c r="W3314" s="4414"/>
      <c r="X3314" s="4414"/>
      <c r="Y3314" s="4414"/>
      <c r="Z3314" s="4414"/>
      <c r="AA3314" s="4414"/>
      <c r="AB3314" s="4414"/>
      <c r="AC3314" s="4414"/>
      <c r="AD3314" s="4414"/>
      <c r="AE3314" s="4414"/>
      <c r="AF3314" s="4414"/>
      <c r="AG3314" s="4414"/>
      <c r="AH3314" s="4414"/>
      <c r="AI3314" s="4414"/>
      <c r="AJ3314" s="4414"/>
    </row>
    <row r="3315" spans="1:36" ht="15.75">
      <c r="A3315" s="4551" t="s">
        <v>1615</v>
      </c>
      <c r="B3315" s="4508"/>
      <c r="C3315" s="4508"/>
      <c r="D3315" s="4508"/>
      <c r="E3315" s="4508"/>
      <c r="F3315" s="4508"/>
      <c r="G3315" s="4508"/>
      <c r="H3315" s="4508"/>
      <c r="I3315" s="4508"/>
      <c r="J3315" s="4508"/>
      <c r="K3315" s="4508"/>
      <c r="L3315" s="4508"/>
      <c r="M3315" s="4508"/>
      <c r="N3315" s="4508"/>
      <c r="O3315" s="4508"/>
      <c r="P3315" s="4508"/>
      <c r="Q3315" s="4508"/>
      <c r="R3315" s="4508"/>
      <c r="S3315" s="4508"/>
      <c r="T3315" s="4508"/>
      <c r="U3315" s="4508"/>
      <c r="V3315" s="4508"/>
      <c r="W3315" s="4508"/>
      <c r="X3315" s="4508"/>
      <c r="Y3315" s="4508"/>
      <c r="Z3315" s="4508"/>
      <c r="AA3315" s="4508"/>
      <c r="AB3315" s="4508"/>
      <c r="AC3315" s="4508"/>
      <c r="AD3315" s="4508"/>
      <c r="AE3315" s="4508"/>
      <c r="AF3315" s="4508"/>
      <c r="AG3315" s="4508"/>
      <c r="AH3315" s="4508"/>
      <c r="AI3315" s="4508"/>
      <c r="AJ3315" s="4508"/>
    </row>
    <row r="3316" spans="1:36" ht="15.75">
      <c r="A3316" s="1461">
        <v>1</v>
      </c>
      <c r="B3316" s="1279" t="s">
        <v>7934</v>
      </c>
      <c r="C3316" s="1905" t="s">
        <v>1616</v>
      </c>
      <c r="D3316" s="1283">
        <v>4185.1000000000004</v>
      </c>
      <c r="E3316" s="1905">
        <v>6</v>
      </c>
      <c r="F3316" s="1906">
        <v>25110.6</v>
      </c>
      <c r="G3316" s="1270"/>
      <c r="H3316" s="1270"/>
      <c r="I3316" s="1293"/>
      <c r="J3316" s="1907">
        <v>45383</v>
      </c>
      <c r="K3316" s="1293"/>
      <c r="L3316" s="1461">
        <v>1020</v>
      </c>
      <c r="M3316" s="1293">
        <v>44103</v>
      </c>
      <c r="N3316" s="1270">
        <v>2</v>
      </c>
      <c r="O3316" s="1270"/>
      <c r="P3316" s="1270"/>
      <c r="Q3316" s="1270"/>
      <c r="R3316" s="1270"/>
      <c r="S3316" s="1270"/>
      <c r="T3316" s="1270"/>
      <c r="U3316" s="1270"/>
      <c r="V3316" s="1270"/>
      <c r="W3316" s="1270"/>
      <c r="X3316" s="1270"/>
      <c r="Y3316" s="1270"/>
      <c r="Z3316" s="1270"/>
      <c r="AA3316" s="1270"/>
      <c r="AB3316" s="1270"/>
      <c r="AC3316" s="1507">
        <f>E3316+G3316-N3316-O3316-AA3316-P3316-Q3316-R3316-S3316-T3316-U3316-V3316-W3316-X3316-Y3316</f>
        <v>4</v>
      </c>
      <c r="AD3316" s="1508">
        <f>D3316*AC3316</f>
        <v>16740.400000000001</v>
      </c>
      <c r="AE3316" s="14">
        <f>(J3316-"01.04.2023")/30</f>
        <v>12.2</v>
      </c>
      <c r="AF3316" s="14">
        <f>(N3316+O3316+P3316+Q3316+R3316+S3316+T3316+U3316+V3316+W3316+X3316+Y3316)/3</f>
        <v>0.66666666666666663</v>
      </c>
      <c r="AG3316" s="14">
        <f>AC3316/AF3316</f>
        <v>6</v>
      </c>
      <c r="AH3316" s="14">
        <f>AG3316-AE3316</f>
        <v>-6.1999999999999993</v>
      </c>
      <c r="AI3316" s="14">
        <f>AC3316-(AE3316*AF3316)</f>
        <v>-4.1333333333333329</v>
      </c>
      <c r="AJ3316" s="1908"/>
    </row>
    <row r="3317" spans="1:36" ht="15.75">
      <c r="A3317" s="4446" t="s">
        <v>1618</v>
      </c>
      <c r="B3317" s="4792"/>
      <c r="C3317" s="4792"/>
      <c r="D3317" s="4792"/>
      <c r="E3317" s="4792"/>
      <c r="F3317" s="4792"/>
      <c r="G3317" s="4792"/>
      <c r="H3317" s="4792"/>
      <c r="I3317" s="4792"/>
      <c r="J3317" s="4792"/>
      <c r="K3317" s="4792"/>
      <c r="L3317" s="4792"/>
      <c r="M3317" s="4792"/>
      <c r="N3317" s="4792"/>
      <c r="O3317" s="4792"/>
      <c r="P3317" s="4792"/>
      <c r="Q3317" s="4792"/>
      <c r="R3317" s="4792"/>
      <c r="S3317" s="4792"/>
      <c r="T3317" s="4792"/>
      <c r="U3317" s="4792"/>
      <c r="V3317" s="4792"/>
      <c r="W3317" s="4792"/>
      <c r="X3317" s="4792"/>
      <c r="Y3317" s="4792"/>
      <c r="Z3317" s="4792"/>
      <c r="AA3317" s="4792"/>
      <c r="AB3317" s="4792"/>
      <c r="AC3317" s="4792"/>
      <c r="AD3317" s="4792"/>
      <c r="AE3317" s="4792"/>
      <c r="AF3317" s="4792"/>
      <c r="AG3317" s="4792"/>
      <c r="AH3317" s="4792"/>
      <c r="AI3317" s="4792"/>
      <c r="AJ3317" s="4793"/>
    </row>
    <row r="3318" spans="1:36" ht="15.75">
      <c r="A3318" s="1461">
        <v>3</v>
      </c>
      <c r="B3318" s="1274" t="s">
        <v>274</v>
      </c>
      <c r="C3318" s="1910" t="s">
        <v>143</v>
      </c>
      <c r="D3318" s="1283">
        <v>18304.490000000002</v>
      </c>
      <c r="E3318" s="1461">
        <v>2</v>
      </c>
      <c r="F3318" s="1280">
        <v>36308.980000000003</v>
      </c>
      <c r="G3318" s="1270"/>
      <c r="H3318" s="1270"/>
      <c r="I3318" s="1293"/>
      <c r="J3318" s="1907">
        <v>45392</v>
      </c>
      <c r="K3318" s="1293"/>
      <c r="L3318" s="1461">
        <v>435</v>
      </c>
      <c r="M3318" s="1293">
        <v>44722</v>
      </c>
      <c r="N3318" s="1270"/>
      <c r="O3318" s="1270"/>
      <c r="P3318" s="1270"/>
      <c r="Q3318" s="1270"/>
      <c r="R3318" s="1270"/>
      <c r="S3318" s="1270"/>
      <c r="T3318" s="1270"/>
      <c r="U3318" s="1270"/>
      <c r="V3318" s="1270"/>
      <c r="W3318" s="1270"/>
      <c r="X3318" s="1270"/>
      <c r="Y3318" s="1270"/>
      <c r="Z3318" s="1270"/>
      <c r="AA3318" s="1270"/>
      <c r="AB3318" s="1270"/>
      <c r="AC3318" s="1507">
        <f>E3318+G3318-N3318-O3318-AA3318-P3318-Q3318-R3318-S3318-T3318-U3318-V3318-W3318-X3318-Y3318</f>
        <v>2</v>
      </c>
      <c r="AD3318" s="1508">
        <f>D3318*AC3318</f>
        <v>36608.980000000003</v>
      </c>
      <c r="AE3318" s="14">
        <f>(J3318-"01.04.2023")/30</f>
        <v>12.5</v>
      </c>
      <c r="AF3318" s="14">
        <f>(N3318+O3318+P3318+Q3318+R3318+S3318+T3318+U3318+V3318+W3318+X3318+Y3318)/3</f>
        <v>0</v>
      </c>
      <c r="AG3318" s="14" t="e">
        <f>AC3318/AF3318</f>
        <v>#DIV/0!</v>
      </c>
      <c r="AH3318" s="14" t="e">
        <f>AG3318-AE3318</f>
        <v>#DIV/0!</v>
      </c>
      <c r="AI3318" s="14">
        <f>AC3318-(AE3318*AF3318)</f>
        <v>2</v>
      </c>
      <c r="AJ3318" s="1908"/>
    </row>
    <row r="3319" spans="1:36" ht="15.75">
      <c r="A3319" s="4446" t="s">
        <v>1617</v>
      </c>
      <c r="B3319" s="4792"/>
      <c r="C3319" s="4792"/>
      <c r="D3319" s="4792"/>
      <c r="E3319" s="4792"/>
      <c r="F3319" s="4792"/>
      <c r="G3319" s="4792"/>
      <c r="H3319" s="4792"/>
      <c r="I3319" s="4792"/>
      <c r="J3319" s="4792"/>
      <c r="K3319" s="4792"/>
      <c r="L3319" s="4792"/>
      <c r="M3319" s="4792"/>
      <c r="N3319" s="4792"/>
      <c r="O3319" s="4792"/>
      <c r="P3319" s="4792"/>
      <c r="Q3319" s="4792"/>
      <c r="R3319" s="4792"/>
      <c r="S3319" s="4792"/>
      <c r="T3319" s="4792"/>
      <c r="U3319" s="4792"/>
      <c r="V3319" s="4792"/>
      <c r="W3319" s="4792"/>
      <c r="X3319" s="4792"/>
      <c r="Y3319" s="4792"/>
      <c r="Z3319" s="4792"/>
      <c r="AA3319" s="4792"/>
      <c r="AB3319" s="4792"/>
      <c r="AC3319" s="4792"/>
      <c r="AD3319" s="4792"/>
      <c r="AE3319" s="4792"/>
      <c r="AF3319" s="4792"/>
      <c r="AG3319" s="4792"/>
      <c r="AH3319" s="4792"/>
      <c r="AI3319" s="4792"/>
      <c r="AJ3319" s="4793"/>
    </row>
    <row r="3320" spans="1:36" ht="15.75">
      <c r="A3320" s="1461">
        <v>4</v>
      </c>
      <c r="B3320" s="1279" t="s">
        <v>6534</v>
      </c>
      <c r="C3320" s="1905" t="s">
        <v>66</v>
      </c>
      <c r="D3320" s="1283">
        <v>268</v>
      </c>
      <c r="E3320" s="1461">
        <v>50</v>
      </c>
      <c r="F3320" s="1284">
        <v>13400</v>
      </c>
      <c r="G3320" s="1270"/>
      <c r="H3320" s="1284"/>
      <c r="I3320" s="1293"/>
      <c r="J3320" s="1907">
        <v>45536</v>
      </c>
      <c r="K3320" s="1293"/>
      <c r="L3320" s="1461">
        <v>955</v>
      </c>
      <c r="M3320" s="1293">
        <v>44874</v>
      </c>
      <c r="N3320" s="1270"/>
      <c r="O3320" s="1270"/>
      <c r="P3320" s="1270"/>
      <c r="Q3320" s="1270"/>
      <c r="R3320" s="1270"/>
      <c r="S3320" s="1270"/>
      <c r="T3320" s="1270"/>
      <c r="U3320" s="1270"/>
      <c r="V3320" s="1270"/>
      <c r="W3320" s="1270"/>
      <c r="X3320" s="1270"/>
      <c r="Y3320" s="1270"/>
      <c r="Z3320" s="1270"/>
      <c r="AA3320" s="1270"/>
      <c r="AB3320" s="1270"/>
      <c r="AC3320" s="1507">
        <f t="shared" ref="AC3320:AC3354" si="1142">E3320+G3320-N3320-O3320-AA3320-P3320-Q3320-R3320-S3320-T3320-U3320-V3320-W3320-X3320-Y3320</f>
        <v>50</v>
      </c>
      <c r="AD3320" s="1508">
        <f t="shared" ref="AD3320:AD3354" si="1143">D3320*AC3320</f>
        <v>13400</v>
      </c>
      <c r="AE3320" s="14">
        <f>(J3320-"01.04.2023")/30</f>
        <v>17.3</v>
      </c>
      <c r="AF3320" s="14">
        <f t="shared" ref="AF3320:AF3354" si="1144">(N3320+O3320+P3320+Q3320+R3320+S3320+T3320+U3320+V3320+W3320+X3320+Y3320)/3</f>
        <v>0</v>
      </c>
      <c r="AG3320" s="14" t="e">
        <f t="shared" ref="AG3320:AG3354" si="1145">AC3320/AF3320</f>
        <v>#DIV/0!</v>
      </c>
      <c r="AH3320" s="14" t="e">
        <f>AG3320-AE3320</f>
        <v>#DIV/0!</v>
      </c>
      <c r="AI3320" s="14">
        <f>AC3320-(AE3320*AF3320)</f>
        <v>50</v>
      </c>
      <c r="AJ3320" s="1908"/>
    </row>
    <row r="3321" spans="1:36" ht="15.75">
      <c r="A3321" s="1461">
        <v>5</v>
      </c>
      <c r="B3321" s="1279" t="s">
        <v>3640</v>
      </c>
      <c r="C3321" s="1910" t="s">
        <v>344</v>
      </c>
      <c r="D3321" s="1283">
        <v>4</v>
      </c>
      <c r="E3321" s="1461">
        <v>70</v>
      </c>
      <c r="F3321" s="1280">
        <v>280</v>
      </c>
      <c r="G3321" s="1461"/>
      <c r="H3321" s="1280"/>
      <c r="I3321" s="1911"/>
      <c r="J3321" s="1912" t="s">
        <v>231</v>
      </c>
      <c r="K3321" s="1293"/>
      <c r="L3321" s="1461">
        <v>380</v>
      </c>
      <c r="M3321" s="1293">
        <v>44708</v>
      </c>
      <c r="N3321" s="1270">
        <v>6.9139999999999997</v>
      </c>
      <c r="O3321" s="1270">
        <v>3.1890000000000001</v>
      </c>
      <c r="P3321" s="1913">
        <v>4.2670000000000003</v>
      </c>
      <c r="Q3321" s="1270"/>
      <c r="R3321" s="1270"/>
      <c r="S3321" s="1270"/>
      <c r="T3321" s="1270"/>
      <c r="U3321" s="1270"/>
      <c r="V3321" s="1270"/>
      <c r="W3321" s="1270"/>
      <c r="X3321" s="1284"/>
      <c r="Y3321" s="1284"/>
      <c r="Z3321" s="1270"/>
      <c r="AA3321" s="1270"/>
      <c r="AB3321" s="1270"/>
      <c r="AC3321" s="1507">
        <f t="shared" si="1142"/>
        <v>55.629999999999995</v>
      </c>
      <c r="AD3321" s="1508">
        <f t="shared" si="1143"/>
        <v>222.51999999999998</v>
      </c>
      <c r="AE3321" s="14" t="s">
        <v>334</v>
      </c>
      <c r="AF3321" s="14">
        <f t="shared" si="1144"/>
        <v>4.79</v>
      </c>
      <c r="AG3321" s="14">
        <f t="shared" si="1145"/>
        <v>11.613778705636742</v>
      </c>
      <c r="AH3321" s="14" t="s">
        <v>334</v>
      </c>
      <c r="AI3321" s="14" t="s">
        <v>334</v>
      </c>
      <c r="AJ3321" s="1908"/>
    </row>
    <row r="3322" spans="1:36" ht="15.75">
      <c r="A3322" s="1461">
        <v>6</v>
      </c>
      <c r="B3322" s="1275" t="s">
        <v>4010</v>
      </c>
      <c r="C3322" s="1914" t="s">
        <v>66</v>
      </c>
      <c r="D3322" s="1276">
        <v>0.65</v>
      </c>
      <c r="E3322" s="1277">
        <v>450</v>
      </c>
      <c r="F3322" s="1280">
        <v>292.5</v>
      </c>
      <c r="G3322" s="1277"/>
      <c r="H3322" s="1283"/>
      <c r="I3322" s="1911"/>
      <c r="J3322" s="1912" t="s">
        <v>231</v>
      </c>
      <c r="K3322" s="1293"/>
      <c r="L3322" s="1461">
        <v>592</v>
      </c>
      <c r="M3322" s="1293">
        <v>44769</v>
      </c>
      <c r="N3322" s="1270"/>
      <c r="O3322" s="1270">
        <v>28</v>
      </c>
      <c r="P3322" s="1270">
        <v>20</v>
      </c>
      <c r="Q3322" s="1270"/>
      <c r="R3322" s="1270"/>
      <c r="S3322" s="1270"/>
      <c r="T3322" s="1270"/>
      <c r="U3322" s="1270"/>
      <c r="V3322" s="1270"/>
      <c r="W3322" s="1270"/>
      <c r="X3322" s="1915"/>
      <c r="Y3322" s="1270"/>
      <c r="Z3322" s="1270"/>
      <c r="AA3322" s="1270"/>
      <c r="AB3322" s="1270"/>
      <c r="AC3322" s="1507">
        <f t="shared" si="1142"/>
        <v>402</v>
      </c>
      <c r="AD3322" s="1508">
        <f t="shared" si="1143"/>
        <v>261.3</v>
      </c>
      <c r="AE3322" s="14" t="s">
        <v>334</v>
      </c>
      <c r="AF3322" s="14">
        <f t="shared" si="1144"/>
        <v>16</v>
      </c>
      <c r="AG3322" s="14">
        <f t="shared" si="1145"/>
        <v>25.125</v>
      </c>
      <c r="AH3322" s="14" t="s">
        <v>334</v>
      </c>
      <c r="AI3322" s="14" t="s">
        <v>334</v>
      </c>
      <c r="AJ3322" s="1908"/>
    </row>
    <row r="3323" spans="1:36" ht="15.75">
      <c r="A3323" s="1461">
        <v>8</v>
      </c>
      <c r="B3323" s="1275" t="s">
        <v>3504</v>
      </c>
      <c r="C3323" s="1916" t="s">
        <v>3505</v>
      </c>
      <c r="D3323" s="1276">
        <v>5</v>
      </c>
      <c r="E3323" s="1277">
        <v>134</v>
      </c>
      <c r="F3323" s="1280">
        <v>670</v>
      </c>
      <c r="G3323" s="1277"/>
      <c r="H3323" s="1283"/>
      <c r="I3323" s="1911"/>
      <c r="J3323" s="1912" t="s">
        <v>231</v>
      </c>
      <c r="K3323" s="1293"/>
      <c r="L3323" s="1461">
        <v>592</v>
      </c>
      <c r="M3323" s="1293">
        <v>44769</v>
      </c>
      <c r="N3323" s="1270">
        <v>20</v>
      </c>
      <c r="O3323" s="1270"/>
      <c r="P3323" s="1270"/>
      <c r="Q3323" s="1270"/>
      <c r="R3323" s="1270"/>
      <c r="S3323" s="1270"/>
      <c r="T3323" s="1270"/>
      <c r="U3323" s="1270"/>
      <c r="V3323" s="1270"/>
      <c r="W3323" s="1270"/>
      <c r="X3323" s="1915"/>
      <c r="Y3323" s="1270"/>
      <c r="Z3323" s="1270"/>
      <c r="AA3323" s="1270"/>
      <c r="AB3323" s="1270"/>
      <c r="AC3323" s="1507">
        <f t="shared" si="1142"/>
        <v>114</v>
      </c>
      <c r="AD3323" s="1508">
        <f t="shared" si="1143"/>
        <v>570</v>
      </c>
      <c r="AE3323" s="14" t="s">
        <v>334</v>
      </c>
      <c r="AF3323" s="14">
        <f t="shared" si="1144"/>
        <v>6.666666666666667</v>
      </c>
      <c r="AG3323" s="14">
        <f t="shared" si="1145"/>
        <v>17.099999999999998</v>
      </c>
      <c r="AH3323" s="14" t="s">
        <v>334</v>
      </c>
      <c r="AI3323" s="14" t="s">
        <v>334</v>
      </c>
      <c r="AJ3323" s="1908"/>
    </row>
    <row r="3324" spans="1:36" ht="15.75">
      <c r="A3324" s="1461">
        <v>9</v>
      </c>
      <c r="B3324" s="1275" t="s">
        <v>4691</v>
      </c>
      <c r="C3324" s="1916" t="s">
        <v>264</v>
      </c>
      <c r="D3324" s="1278">
        <v>1200</v>
      </c>
      <c r="E3324" s="1277">
        <v>2</v>
      </c>
      <c r="F3324" s="1280">
        <v>2400</v>
      </c>
      <c r="G3324" s="1277"/>
      <c r="H3324" s="1283"/>
      <c r="I3324" s="1911"/>
      <c r="J3324" s="1912" t="s">
        <v>231</v>
      </c>
      <c r="K3324" s="1293"/>
      <c r="L3324" s="1461">
        <v>592</v>
      </c>
      <c r="M3324" s="1293">
        <v>44769</v>
      </c>
      <c r="N3324" s="1270"/>
      <c r="O3324" s="1270"/>
      <c r="P3324" s="1270"/>
      <c r="Q3324" s="1270"/>
      <c r="R3324" s="1270"/>
      <c r="S3324" s="1270"/>
      <c r="T3324" s="1270"/>
      <c r="U3324" s="1270"/>
      <c r="V3324" s="1270"/>
      <c r="W3324" s="1270"/>
      <c r="X3324" s="1270"/>
      <c r="Y3324" s="1270"/>
      <c r="Z3324" s="1270"/>
      <c r="AA3324" s="1270"/>
      <c r="AB3324" s="1270"/>
      <c r="AC3324" s="1507">
        <f t="shared" si="1142"/>
        <v>2</v>
      </c>
      <c r="AD3324" s="1508">
        <f t="shared" si="1143"/>
        <v>2400</v>
      </c>
      <c r="AE3324" s="14" t="s">
        <v>334</v>
      </c>
      <c r="AF3324" s="14">
        <f t="shared" si="1144"/>
        <v>0</v>
      </c>
      <c r="AG3324" s="14" t="e">
        <f t="shared" si="1145"/>
        <v>#DIV/0!</v>
      </c>
      <c r="AH3324" s="14" t="s">
        <v>334</v>
      </c>
      <c r="AI3324" s="14" t="s">
        <v>334</v>
      </c>
      <c r="AJ3324" s="1908"/>
    </row>
    <row r="3325" spans="1:36" ht="15.75">
      <c r="A3325" s="1461">
        <v>10</v>
      </c>
      <c r="B3325" s="1275" t="s">
        <v>4572</v>
      </c>
      <c r="C3325" s="1916" t="s">
        <v>264</v>
      </c>
      <c r="D3325" s="1278">
        <v>700</v>
      </c>
      <c r="E3325" s="1277">
        <v>2</v>
      </c>
      <c r="F3325" s="1280">
        <v>1400</v>
      </c>
      <c r="G3325" s="1277"/>
      <c r="H3325" s="1283"/>
      <c r="I3325" s="1911"/>
      <c r="J3325" s="1912" t="s">
        <v>231</v>
      </c>
      <c r="K3325" s="1293"/>
      <c r="L3325" s="1461">
        <v>592</v>
      </c>
      <c r="M3325" s="1293">
        <v>44769</v>
      </c>
      <c r="N3325" s="1270"/>
      <c r="O3325" s="1270"/>
      <c r="P3325" s="1270"/>
      <c r="Q3325" s="1270"/>
      <c r="R3325" s="1270"/>
      <c r="S3325" s="1270"/>
      <c r="T3325" s="1270"/>
      <c r="U3325" s="1270"/>
      <c r="V3325" s="1270"/>
      <c r="W3325" s="1270"/>
      <c r="X3325" s="1270"/>
      <c r="Y3325" s="1270"/>
      <c r="Z3325" s="1270"/>
      <c r="AA3325" s="1270"/>
      <c r="AB3325" s="1270"/>
      <c r="AC3325" s="1507">
        <f t="shared" si="1142"/>
        <v>2</v>
      </c>
      <c r="AD3325" s="1508">
        <f t="shared" si="1143"/>
        <v>1400</v>
      </c>
      <c r="AE3325" s="14" t="s">
        <v>334</v>
      </c>
      <c r="AF3325" s="14">
        <f t="shared" si="1144"/>
        <v>0</v>
      </c>
      <c r="AG3325" s="14" t="e">
        <f t="shared" si="1145"/>
        <v>#DIV/0!</v>
      </c>
      <c r="AH3325" s="14" t="s">
        <v>334</v>
      </c>
      <c r="AI3325" s="14" t="s">
        <v>334</v>
      </c>
      <c r="AJ3325" s="1908"/>
    </row>
    <row r="3326" spans="1:36" ht="15.75">
      <c r="A3326" s="1461">
        <v>11</v>
      </c>
      <c r="B3326" s="1275" t="s">
        <v>4692</v>
      </c>
      <c r="C3326" s="1914" t="s">
        <v>66</v>
      </c>
      <c r="D3326" s="1278">
        <v>4</v>
      </c>
      <c r="E3326" s="1277">
        <v>3</v>
      </c>
      <c r="F3326" s="1280">
        <v>12</v>
      </c>
      <c r="G3326" s="1277"/>
      <c r="H3326" s="1283"/>
      <c r="I3326" s="1911"/>
      <c r="J3326" s="1912" t="s">
        <v>231</v>
      </c>
      <c r="K3326" s="1293"/>
      <c r="L3326" s="1461">
        <v>592</v>
      </c>
      <c r="M3326" s="1293">
        <v>44769</v>
      </c>
      <c r="N3326" s="1270"/>
      <c r="O3326" s="1270"/>
      <c r="P3326" s="1270"/>
      <c r="Q3326" s="1270"/>
      <c r="R3326" s="1270"/>
      <c r="S3326" s="1270"/>
      <c r="T3326" s="1270"/>
      <c r="U3326" s="1270"/>
      <c r="V3326" s="1270"/>
      <c r="W3326" s="1270"/>
      <c r="X3326" s="1270"/>
      <c r="Y3326" s="1270"/>
      <c r="Z3326" s="1270"/>
      <c r="AA3326" s="1270"/>
      <c r="AB3326" s="1270"/>
      <c r="AC3326" s="1507">
        <f t="shared" si="1142"/>
        <v>3</v>
      </c>
      <c r="AD3326" s="1508">
        <f t="shared" si="1143"/>
        <v>12</v>
      </c>
      <c r="AE3326" s="14" t="s">
        <v>334</v>
      </c>
      <c r="AF3326" s="14">
        <f t="shared" si="1144"/>
        <v>0</v>
      </c>
      <c r="AG3326" s="14" t="e">
        <f t="shared" si="1145"/>
        <v>#DIV/0!</v>
      </c>
      <c r="AH3326" s="14" t="s">
        <v>334</v>
      </c>
      <c r="AI3326" s="14" t="s">
        <v>334</v>
      </c>
      <c r="AJ3326" s="1908"/>
    </row>
    <row r="3327" spans="1:36" ht="15.75">
      <c r="A3327" s="1461">
        <v>12</v>
      </c>
      <c r="B3327" s="1275" t="s">
        <v>8506</v>
      </c>
      <c r="C3327" s="1914" t="s">
        <v>66</v>
      </c>
      <c r="D3327" s="1278">
        <v>5</v>
      </c>
      <c r="E3327" s="1277">
        <v>5</v>
      </c>
      <c r="F3327" s="1280">
        <v>25</v>
      </c>
      <c r="G3327" s="1277"/>
      <c r="H3327" s="1283"/>
      <c r="I3327" s="1911"/>
      <c r="J3327" s="1912" t="s">
        <v>231</v>
      </c>
      <c r="K3327" s="1293"/>
      <c r="L3327" s="1461">
        <v>592</v>
      </c>
      <c r="M3327" s="1293">
        <v>44769</v>
      </c>
      <c r="N3327" s="1270"/>
      <c r="O3327" s="1270"/>
      <c r="P3327" s="1270"/>
      <c r="Q3327" s="1270"/>
      <c r="R3327" s="1270"/>
      <c r="S3327" s="1270"/>
      <c r="T3327" s="1270"/>
      <c r="U3327" s="1270"/>
      <c r="V3327" s="1270"/>
      <c r="W3327" s="1270"/>
      <c r="X3327" s="1270"/>
      <c r="Y3327" s="1270"/>
      <c r="Z3327" s="1270"/>
      <c r="AA3327" s="1270"/>
      <c r="AB3327" s="1270"/>
      <c r="AC3327" s="1507">
        <f t="shared" si="1142"/>
        <v>5</v>
      </c>
      <c r="AD3327" s="1508">
        <f t="shared" si="1143"/>
        <v>25</v>
      </c>
      <c r="AE3327" s="14" t="s">
        <v>334</v>
      </c>
      <c r="AF3327" s="14">
        <f t="shared" si="1144"/>
        <v>0</v>
      </c>
      <c r="AG3327" s="14" t="e">
        <f t="shared" si="1145"/>
        <v>#DIV/0!</v>
      </c>
      <c r="AH3327" s="14" t="s">
        <v>334</v>
      </c>
      <c r="AI3327" s="14" t="s">
        <v>334</v>
      </c>
      <c r="AJ3327" s="1908"/>
    </row>
    <row r="3328" spans="1:36" ht="15.75">
      <c r="A3328" s="1461">
        <v>13</v>
      </c>
      <c r="B3328" s="1275" t="s">
        <v>4693</v>
      </c>
      <c r="C3328" s="1914" t="s">
        <v>66</v>
      </c>
      <c r="D3328" s="1278">
        <v>250</v>
      </c>
      <c r="E3328" s="1277">
        <v>5</v>
      </c>
      <c r="F3328" s="1280">
        <v>1250</v>
      </c>
      <c r="G3328" s="1277"/>
      <c r="H3328" s="1283"/>
      <c r="I3328" s="1911"/>
      <c r="J3328" s="1912" t="s">
        <v>231</v>
      </c>
      <c r="K3328" s="1293"/>
      <c r="L3328" s="1461">
        <v>592</v>
      </c>
      <c r="M3328" s="1293">
        <v>44769</v>
      </c>
      <c r="N3328" s="1270"/>
      <c r="O3328" s="1270"/>
      <c r="P3328" s="1270"/>
      <c r="Q3328" s="1270"/>
      <c r="R3328" s="1270"/>
      <c r="S3328" s="1270"/>
      <c r="T3328" s="1270"/>
      <c r="U3328" s="1270"/>
      <c r="V3328" s="1270"/>
      <c r="W3328" s="1270"/>
      <c r="X3328" s="1270"/>
      <c r="Y3328" s="1270"/>
      <c r="Z3328" s="1270"/>
      <c r="AA3328" s="1270"/>
      <c r="AB3328" s="1270"/>
      <c r="AC3328" s="1507">
        <f t="shared" si="1142"/>
        <v>5</v>
      </c>
      <c r="AD3328" s="1508">
        <f t="shared" si="1143"/>
        <v>1250</v>
      </c>
      <c r="AE3328" s="14" t="s">
        <v>334</v>
      </c>
      <c r="AF3328" s="14">
        <f t="shared" si="1144"/>
        <v>0</v>
      </c>
      <c r="AG3328" s="14" t="e">
        <f t="shared" si="1145"/>
        <v>#DIV/0!</v>
      </c>
      <c r="AH3328" s="14" t="s">
        <v>334</v>
      </c>
      <c r="AI3328" s="14" t="s">
        <v>334</v>
      </c>
      <c r="AJ3328" s="1908"/>
    </row>
    <row r="3329" spans="1:36" ht="15.75">
      <c r="A3329" s="1461">
        <v>14</v>
      </c>
      <c r="B3329" s="1275" t="s">
        <v>4575</v>
      </c>
      <c r="C3329" s="1914" t="s">
        <v>66</v>
      </c>
      <c r="D3329" s="1278">
        <v>15</v>
      </c>
      <c r="E3329" s="1277">
        <v>20</v>
      </c>
      <c r="F3329" s="1280">
        <v>300</v>
      </c>
      <c r="G3329" s="1277"/>
      <c r="H3329" s="1283"/>
      <c r="I3329" s="1911"/>
      <c r="J3329" s="1912" t="s">
        <v>231</v>
      </c>
      <c r="K3329" s="1293"/>
      <c r="L3329" s="1461">
        <v>592</v>
      </c>
      <c r="M3329" s="1293">
        <v>44769</v>
      </c>
      <c r="N3329" s="1270"/>
      <c r="O3329" s="1270"/>
      <c r="P3329" s="1270"/>
      <c r="Q3329" s="1270"/>
      <c r="R3329" s="1270"/>
      <c r="S3329" s="1270"/>
      <c r="T3329" s="1270"/>
      <c r="U3329" s="1270"/>
      <c r="V3329" s="1270"/>
      <c r="W3329" s="1270"/>
      <c r="X3329" s="1270"/>
      <c r="Y3329" s="1270"/>
      <c r="Z3329" s="1270"/>
      <c r="AA3329" s="1270"/>
      <c r="AB3329" s="1270"/>
      <c r="AC3329" s="1507">
        <f t="shared" si="1142"/>
        <v>20</v>
      </c>
      <c r="AD3329" s="1508">
        <f t="shared" si="1143"/>
        <v>300</v>
      </c>
      <c r="AE3329" s="14" t="s">
        <v>334</v>
      </c>
      <c r="AF3329" s="14">
        <f t="shared" si="1144"/>
        <v>0</v>
      </c>
      <c r="AG3329" s="14" t="e">
        <f t="shared" si="1145"/>
        <v>#DIV/0!</v>
      </c>
      <c r="AH3329" s="14" t="s">
        <v>334</v>
      </c>
      <c r="AI3329" s="14" t="s">
        <v>334</v>
      </c>
      <c r="AJ3329" s="1908"/>
    </row>
    <row r="3330" spans="1:36" ht="15.75">
      <c r="A3330" s="1461">
        <v>15</v>
      </c>
      <c r="B3330" s="1275" t="s">
        <v>4015</v>
      </c>
      <c r="C3330" s="1914" t="s">
        <v>66</v>
      </c>
      <c r="D3330" s="1278">
        <v>0.2</v>
      </c>
      <c r="E3330" s="1277">
        <v>290</v>
      </c>
      <c r="F3330" s="1280">
        <v>58</v>
      </c>
      <c r="G3330" s="1277"/>
      <c r="H3330" s="1283"/>
      <c r="I3330" s="1911"/>
      <c r="J3330" s="1912" t="s">
        <v>231</v>
      </c>
      <c r="K3330" s="1293"/>
      <c r="L3330" s="1461">
        <v>592</v>
      </c>
      <c r="M3330" s="1293">
        <v>44769</v>
      </c>
      <c r="N3330" s="1270">
        <v>50</v>
      </c>
      <c r="O3330" s="1270">
        <v>40</v>
      </c>
      <c r="P3330" s="1270">
        <v>40</v>
      </c>
      <c r="Q3330" s="1270"/>
      <c r="R3330" s="1270"/>
      <c r="S3330" s="1270"/>
      <c r="T3330" s="1270"/>
      <c r="U3330" s="1270"/>
      <c r="V3330" s="1270"/>
      <c r="W3330" s="1270"/>
      <c r="X3330" s="1915"/>
      <c r="Y3330" s="1270"/>
      <c r="Z3330" s="1270"/>
      <c r="AA3330" s="1270"/>
      <c r="AB3330" s="1270"/>
      <c r="AC3330" s="1507">
        <f t="shared" si="1142"/>
        <v>160</v>
      </c>
      <c r="AD3330" s="1508">
        <f t="shared" si="1143"/>
        <v>32</v>
      </c>
      <c r="AE3330" s="14" t="s">
        <v>334</v>
      </c>
      <c r="AF3330" s="14">
        <f t="shared" si="1144"/>
        <v>43.333333333333336</v>
      </c>
      <c r="AG3330" s="14">
        <f t="shared" si="1145"/>
        <v>3.6923076923076921</v>
      </c>
      <c r="AH3330" s="14" t="s">
        <v>334</v>
      </c>
      <c r="AI3330" s="14" t="s">
        <v>334</v>
      </c>
      <c r="AJ3330" s="1908"/>
    </row>
    <row r="3331" spans="1:36" ht="31.5" customHeight="1">
      <c r="A3331" s="1461">
        <v>16</v>
      </c>
      <c r="B3331" s="1275" t="s">
        <v>8507</v>
      </c>
      <c r="C3331" s="1914" t="s">
        <v>66</v>
      </c>
      <c r="D3331" s="1278">
        <v>0.2</v>
      </c>
      <c r="E3331" s="1277">
        <v>380</v>
      </c>
      <c r="F3331" s="1280">
        <v>76</v>
      </c>
      <c r="G3331" s="1277"/>
      <c r="H3331" s="1283"/>
      <c r="I3331" s="1911"/>
      <c r="J3331" s="1912" t="s">
        <v>231</v>
      </c>
      <c r="K3331" s="1293"/>
      <c r="L3331" s="1461">
        <v>592</v>
      </c>
      <c r="M3331" s="1293">
        <v>44769</v>
      </c>
      <c r="N3331" s="1270">
        <v>40</v>
      </c>
      <c r="O3331" s="1270">
        <v>50</v>
      </c>
      <c r="P3331" s="1270">
        <v>30</v>
      </c>
      <c r="Q3331" s="1270"/>
      <c r="R3331" s="1270"/>
      <c r="S3331" s="1270"/>
      <c r="T3331" s="1270"/>
      <c r="U3331" s="1270"/>
      <c r="V3331" s="1270"/>
      <c r="W3331" s="1270"/>
      <c r="X3331" s="1915"/>
      <c r="Y3331" s="1270"/>
      <c r="Z3331" s="1270"/>
      <c r="AA3331" s="1270"/>
      <c r="AB3331" s="1270"/>
      <c r="AC3331" s="1507">
        <f t="shared" si="1142"/>
        <v>260</v>
      </c>
      <c r="AD3331" s="1508">
        <f t="shared" si="1143"/>
        <v>52</v>
      </c>
      <c r="AE3331" s="14" t="s">
        <v>334</v>
      </c>
      <c r="AF3331" s="14">
        <f t="shared" si="1144"/>
        <v>40</v>
      </c>
      <c r="AG3331" s="14">
        <f t="shared" si="1145"/>
        <v>6.5</v>
      </c>
      <c r="AH3331" s="14" t="s">
        <v>334</v>
      </c>
      <c r="AI3331" s="14" t="s">
        <v>334</v>
      </c>
      <c r="AJ3331" s="1908"/>
    </row>
    <row r="3332" spans="1:36" ht="15.75">
      <c r="A3332" s="1461">
        <v>22</v>
      </c>
      <c r="B3332" s="1275" t="s">
        <v>8508</v>
      </c>
      <c r="C3332" s="1914" t="s">
        <v>66</v>
      </c>
      <c r="D3332" s="1278">
        <v>10</v>
      </c>
      <c r="E3332" s="1277">
        <v>10</v>
      </c>
      <c r="F3332" s="1280">
        <v>100</v>
      </c>
      <c r="G3332" s="1277"/>
      <c r="H3332" s="1283"/>
      <c r="I3332" s="1911"/>
      <c r="J3332" s="1912" t="s">
        <v>231</v>
      </c>
      <c r="K3332" s="1293"/>
      <c r="L3332" s="1461">
        <v>592</v>
      </c>
      <c r="M3332" s="1293">
        <v>44769</v>
      </c>
      <c r="N3332" s="1270"/>
      <c r="O3332" s="1270"/>
      <c r="P3332" s="1270"/>
      <c r="Q3332" s="1270"/>
      <c r="R3332" s="1270"/>
      <c r="S3332" s="1270"/>
      <c r="T3332" s="1270"/>
      <c r="U3332" s="1270"/>
      <c r="V3332" s="1270"/>
      <c r="W3332" s="1270"/>
      <c r="X3332" s="1270"/>
      <c r="Y3332" s="1270"/>
      <c r="Z3332" s="1270"/>
      <c r="AA3332" s="1270"/>
      <c r="AB3332" s="1270"/>
      <c r="AC3332" s="1507">
        <f t="shared" si="1142"/>
        <v>10</v>
      </c>
      <c r="AD3332" s="1508">
        <f t="shared" si="1143"/>
        <v>100</v>
      </c>
      <c r="AE3332" s="14" t="s">
        <v>334</v>
      </c>
      <c r="AF3332" s="14">
        <f t="shared" si="1144"/>
        <v>0</v>
      </c>
      <c r="AG3332" s="14" t="e">
        <f t="shared" si="1145"/>
        <v>#DIV/0!</v>
      </c>
      <c r="AH3332" s="14" t="s">
        <v>334</v>
      </c>
      <c r="AI3332" s="14" t="s">
        <v>334</v>
      </c>
      <c r="AJ3332" s="1908"/>
    </row>
    <row r="3333" spans="1:36" ht="31.5" customHeight="1">
      <c r="A3333" s="1461">
        <v>23</v>
      </c>
      <c r="B3333" s="1275" t="s">
        <v>4697</v>
      </c>
      <c r="C3333" s="1914" t="s">
        <v>66</v>
      </c>
      <c r="D3333" s="1278">
        <v>10</v>
      </c>
      <c r="E3333" s="1277">
        <v>1</v>
      </c>
      <c r="F3333" s="1280">
        <v>10</v>
      </c>
      <c r="G3333" s="1277"/>
      <c r="H3333" s="1283"/>
      <c r="I3333" s="1911"/>
      <c r="J3333" s="1912" t="s">
        <v>231</v>
      </c>
      <c r="K3333" s="1293"/>
      <c r="L3333" s="1461">
        <v>592</v>
      </c>
      <c r="M3333" s="1293">
        <v>44769</v>
      </c>
      <c r="N3333" s="1270"/>
      <c r="O3333" s="1270"/>
      <c r="P3333" s="1270"/>
      <c r="Q3333" s="1270"/>
      <c r="R3333" s="1270"/>
      <c r="S3333" s="1270"/>
      <c r="T3333" s="1270"/>
      <c r="U3333" s="1270"/>
      <c r="V3333" s="1270"/>
      <c r="W3333" s="1270"/>
      <c r="X3333" s="1270"/>
      <c r="Y3333" s="1270"/>
      <c r="Z3333" s="1270"/>
      <c r="AA3333" s="1270"/>
      <c r="AB3333" s="1270"/>
      <c r="AC3333" s="1507">
        <f t="shared" si="1142"/>
        <v>1</v>
      </c>
      <c r="AD3333" s="1508">
        <f t="shared" si="1143"/>
        <v>10</v>
      </c>
      <c r="AE3333" s="14" t="s">
        <v>334</v>
      </c>
      <c r="AF3333" s="14">
        <f t="shared" si="1144"/>
        <v>0</v>
      </c>
      <c r="AG3333" s="14" t="e">
        <f t="shared" si="1145"/>
        <v>#DIV/0!</v>
      </c>
      <c r="AH3333" s="14" t="s">
        <v>334</v>
      </c>
      <c r="AI3333" s="14" t="s">
        <v>334</v>
      </c>
      <c r="AJ3333" s="1908"/>
    </row>
    <row r="3334" spans="1:36" ht="15.75">
      <c r="A3334" s="1461">
        <v>24</v>
      </c>
      <c r="B3334" s="1275" t="s">
        <v>4698</v>
      </c>
      <c r="C3334" s="1914" t="s">
        <v>66</v>
      </c>
      <c r="D3334" s="1278">
        <v>15</v>
      </c>
      <c r="E3334" s="1277">
        <v>3</v>
      </c>
      <c r="F3334" s="1280">
        <v>45</v>
      </c>
      <c r="G3334" s="1277"/>
      <c r="H3334" s="1283"/>
      <c r="I3334" s="1911"/>
      <c r="J3334" s="1912" t="s">
        <v>231</v>
      </c>
      <c r="K3334" s="1293"/>
      <c r="L3334" s="1461">
        <v>592</v>
      </c>
      <c r="M3334" s="1293">
        <v>44769</v>
      </c>
      <c r="N3334" s="1270"/>
      <c r="O3334" s="1270"/>
      <c r="P3334" s="1270"/>
      <c r="Q3334" s="1270"/>
      <c r="R3334" s="1270"/>
      <c r="S3334" s="1270"/>
      <c r="T3334" s="1270"/>
      <c r="U3334" s="1270"/>
      <c r="V3334" s="1270"/>
      <c r="W3334" s="1270"/>
      <c r="X3334" s="1270"/>
      <c r="Y3334" s="1270"/>
      <c r="Z3334" s="1270"/>
      <c r="AA3334" s="1270"/>
      <c r="AB3334" s="1270"/>
      <c r="AC3334" s="1507">
        <f t="shared" si="1142"/>
        <v>3</v>
      </c>
      <c r="AD3334" s="1508">
        <f t="shared" si="1143"/>
        <v>45</v>
      </c>
      <c r="AE3334" s="14" t="s">
        <v>334</v>
      </c>
      <c r="AF3334" s="14">
        <f t="shared" si="1144"/>
        <v>0</v>
      </c>
      <c r="AG3334" s="14" t="e">
        <f t="shared" si="1145"/>
        <v>#DIV/0!</v>
      </c>
      <c r="AH3334" s="14" t="s">
        <v>334</v>
      </c>
      <c r="AI3334" s="14" t="s">
        <v>334</v>
      </c>
      <c r="AJ3334" s="1908"/>
    </row>
    <row r="3335" spans="1:36" ht="15.75">
      <c r="A3335" s="1461">
        <v>25</v>
      </c>
      <c r="B3335" s="1275" t="s">
        <v>4699</v>
      </c>
      <c r="C3335" s="1914" t="s">
        <v>66</v>
      </c>
      <c r="D3335" s="1278">
        <v>15</v>
      </c>
      <c r="E3335" s="1277">
        <v>200</v>
      </c>
      <c r="F3335" s="1280">
        <v>3000</v>
      </c>
      <c r="G3335" s="1277"/>
      <c r="H3335" s="1283"/>
      <c r="I3335" s="1911"/>
      <c r="J3335" s="1912" t="s">
        <v>231</v>
      </c>
      <c r="K3335" s="1293"/>
      <c r="L3335" s="1461">
        <v>592</v>
      </c>
      <c r="M3335" s="1293">
        <v>44769</v>
      </c>
      <c r="N3335" s="1270"/>
      <c r="O3335" s="1270"/>
      <c r="P3335" s="1270"/>
      <c r="Q3335" s="1270"/>
      <c r="R3335" s="1270"/>
      <c r="S3335" s="1270"/>
      <c r="T3335" s="1270"/>
      <c r="U3335" s="1270"/>
      <c r="V3335" s="1270"/>
      <c r="W3335" s="1270"/>
      <c r="X3335" s="1270"/>
      <c r="Y3335" s="1270"/>
      <c r="Z3335" s="1270"/>
      <c r="AA3335" s="1270"/>
      <c r="AB3335" s="1270"/>
      <c r="AC3335" s="1507">
        <f t="shared" si="1142"/>
        <v>200</v>
      </c>
      <c r="AD3335" s="1508">
        <f t="shared" si="1143"/>
        <v>3000</v>
      </c>
      <c r="AE3335" s="14" t="s">
        <v>334</v>
      </c>
      <c r="AF3335" s="14">
        <f t="shared" si="1144"/>
        <v>0</v>
      </c>
      <c r="AG3335" s="14" t="e">
        <f t="shared" si="1145"/>
        <v>#DIV/0!</v>
      </c>
      <c r="AH3335" s="14" t="s">
        <v>334</v>
      </c>
      <c r="AI3335" s="14" t="s">
        <v>334</v>
      </c>
      <c r="AJ3335" s="1908"/>
    </row>
    <row r="3336" spans="1:36" ht="15.75">
      <c r="A3336" s="1461">
        <v>26</v>
      </c>
      <c r="B3336" s="1275" t="s">
        <v>4700</v>
      </c>
      <c r="C3336" s="1914" t="s">
        <v>66</v>
      </c>
      <c r="D3336" s="1278">
        <v>2.5</v>
      </c>
      <c r="E3336" s="1277">
        <v>1</v>
      </c>
      <c r="F3336" s="1280">
        <v>2.5</v>
      </c>
      <c r="G3336" s="1277"/>
      <c r="H3336" s="1283"/>
      <c r="I3336" s="1911"/>
      <c r="J3336" s="1912" t="s">
        <v>231</v>
      </c>
      <c r="K3336" s="1293"/>
      <c r="L3336" s="1461">
        <v>592</v>
      </c>
      <c r="M3336" s="1293">
        <v>44769</v>
      </c>
      <c r="N3336" s="1270"/>
      <c r="O3336" s="1270"/>
      <c r="P3336" s="1270"/>
      <c r="Q3336" s="1270"/>
      <c r="R3336" s="1270"/>
      <c r="S3336" s="1270"/>
      <c r="T3336" s="1270"/>
      <c r="U3336" s="1270"/>
      <c r="V3336" s="1270"/>
      <c r="W3336" s="1270"/>
      <c r="X3336" s="1270"/>
      <c r="Y3336" s="1270"/>
      <c r="Z3336" s="1270"/>
      <c r="AA3336" s="1270"/>
      <c r="AB3336" s="1270"/>
      <c r="AC3336" s="1507">
        <f t="shared" si="1142"/>
        <v>1</v>
      </c>
      <c r="AD3336" s="1508">
        <f t="shared" si="1143"/>
        <v>2.5</v>
      </c>
      <c r="AE3336" s="14" t="s">
        <v>334</v>
      </c>
      <c r="AF3336" s="14">
        <f t="shared" si="1144"/>
        <v>0</v>
      </c>
      <c r="AG3336" s="14" t="e">
        <f t="shared" si="1145"/>
        <v>#DIV/0!</v>
      </c>
      <c r="AH3336" s="14" t="s">
        <v>334</v>
      </c>
      <c r="AI3336" s="14" t="s">
        <v>334</v>
      </c>
      <c r="AJ3336" s="1908"/>
    </row>
    <row r="3337" spans="1:36" ht="15.75">
      <c r="A3337" s="1461">
        <v>27</v>
      </c>
      <c r="B3337" s="1275" t="s">
        <v>3510</v>
      </c>
      <c r="C3337" s="1914" t="s">
        <v>66</v>
      </c>
      <c r="D3337" s="1278">
        <v>0.3</v>
      </c>
      <c r="E3337" s="1277">
        <v>40</v>
      </c>
      <c r="F3337" s="1280">
        <v>12</v>
      </c>
      <c r="G3337" s="1277"/>
      <c r="H3337" s="1283"/>
      <c r="I3337" s="1911"/>
      <c r="J3337" s="1912" t="s">
        <v>231</v>
      </c>
      <c r="K3337" s="1293"/>
      <c r="L3337" s="1461">
        <v>592</v>
      </c>
      <c r="M3337" s="1293">
        <v>44769</v>
      </c>
      <c r="N3337" s="1270"/>
      <c r="O3337" s="1270"/>
      <c r="P3337" s="1270"/>
      <c r="Q3337" s="1270"/>
      <c r="R3337" s="1270"/>
      <c r="S3337" s="1270"/>
      <c r="T3337" s="1270"/>
      <c r="U3337" s="1270"/>
      <c r="V3337" s="1270"/>
      <c r="W3337" s="1270"/>
      <c r="X3337" s="1270"/>
      <c r="Y3337" s="1270"/>
      <c r="Z3337" s="1270"/>
      <c r="AA3337" s="1270"/>
      <c r="AB3337" s="1270"/>
      <c r="AC3337" s="1507">
        <f t="shared" si="1142"/>
        <v>40</v>
      </c>
      <c r="AD3337" s="1508">
        <f t="shared" si="1143"/>
        <v>12</v>
      </c>
      <c r="AE3337" s="14" t="s">
        <v>334</v>
      </c>
      <c r="AF3337" s="14">
        <f t="shared" si="1144"/>
        <v>0</v>
      </c>
      <c r="AG3337" s="14" t="e">
        <f t="shared" si="1145"/>
        <v>#DIV/0!</v>
      </c>
      <c r="AH3337" s="14" t="s">
        <v>334</v>
      </c>
      <c r="AI3337" s="14" t="s">
        <v>334</v>
      </c>
      <c r="AJ3337" s="1908"/>
    </row>
    <row r="3338" spans="1:36" ht="15.75">
      <c r="A3338" s="1461">
        <v>28</v>
      </c>
      <c r="B3338" s="1275" t="s">
        <v>4613</v>
      </c>
      <c r="C3338" s="1914" t="s">
        <v>66</v>
      </c>
      <c r="D3338" s="1278">
        <v>10</v>
      </c>
      <c r="E3338" s="1277">
        <v>2</v>
      </c>
      <c r="F3338" s="1280">
        <v>20</v>
      </c>
      <c r="G3338" s="1277"/>
      <c r="H3338" s="1283"/>
      <c r="I3338" s="1911"/>
      <c r="J3338" s="1912" t="s">
        <v>231</v>
      </c>
      <c r="K3338" s="1293"/>
      <c r="L3338" s="1461">
        <v>592</v>
      </c>
      <c r="M3338" s="1293">
        <v>44769</v>
      </c>
      <c r="N3338" s="1270"/>
      <c r="O3338" s="1270"/>
      <c r="P3338" s="1270"/>
      <c r="Q3338" s="1270"/>
      <c r="R3338" s="1270"/>
      <c r="S3338" s="1270"/>
      <c r="T3338" s="1270"/>
      <c r="U3338" s="1270"/>
      <c r="V3338" s="1270"/>
      <c r="W3338" s="1270"/>
      <c r="X3338" s="1270"/>
      <c r="Y3338" s="1270"/>
      <c r="Z3338" s="1270"/>
      <c r="AA3338" s="1270"/>
      <c r="AB3338" s="1270"/>
      <c r="AC3338" s="1507">
        <f t="shared" si="1142"/>
        <v>2</v>
      </c>
      <c r="AD3338" s="1508">
        <f t="shared" si="1143"/>
        <v>20</v>
      </c>
      <c r="AE3338" s="14" t="s">
        <v>334</v>
      </c>
      <c r="AF3338" s="14">
        <f t="shared" si="1144"/>
        <v>0</v>
      </c>
      <c r="AG3338" s="14" t="e">
        <f t="shared" si="1145"/>
        <v>#DIV/0!</v>
      </c>
      <c r="AH3338" s="14" t="s">
        <v>334</v>
      </c>
      <c r="AI3338" s="14" t="s">
        <v>334</v>
      </c>
      <c r="AJ3338" s="1908"/>
    </row>
    <row r="3339" spans="1:36" ht="15.75">
      <c r="A3339" s="1461">
        <v>29</v>
      </c>
      <c r="B3339" s="1275" t="s">
        <v>4614</v>
      </c>
      <c r="C3339" s="1916" t="s">
        <v>3505</v>
      </c>
      <c r="D3339" s="1278">
        <v>0.1</v>
      </c>
      <c r="E3339" s="1277">
        <v>40</v>
      </c>
      <c r="F3339" s="1280">
        <v>4</v>
      </c>
      <c r="G3339" s="1277"/>
      <c r="H3339" s="1283"/>
      <c r="I3339" s="1911"/>
      <c r="J3339" s="1912" t="s">
        <v>231</v>
      </c>
      <c r="K3339" s="1293"/>
      <c r="L3339" s="1461">
        <v>592</v>
      </c>
      <c r="M3339" s="1293">
        <v>44769</v>
      </c>
      <c r="N3339" s="1270"/>
      <c r="O3339" s="1270"/>
      <c r="P3339" s="1270"/>
      <c r="Q3339" s="1270"/>
      <c r="R3339" s="1270"/>
      <c r="S3339" s="1270"/>
      <c r="T3339" s="1270"/>
      <c r="U3339" s="1270"/>
      <c r="V3339" s="1270"/>
      <c r="W3339" s="1270"/>
      <c r="X3339" s="1270"/>
      <c r="Y3339" s="1270"/>
      <c r="Z3339" s="1270"/>
      <c r="AA3339" s="1270"/>
      <c r="AB3339" s="1270"/>
      <c r="AC3339" s="1507">
        <f t="shared" si="1142"/>
        <v>40</v>
      </c>
      <c r="AD3339" s="1508">
        <f t="shared" si="1143"/>
        <v>4</v>
      </c>
      <c r="AE3339" s="14" t="s">
        <v>334</v>
      </c>
      <c r="AF3339" s="14">
        <f t="shared" si="1144"/>
        <v>0</v>
      </c>
      <c r="AG3339" s="14" t="e">
        <f t="shared" si="1145"/>
        <v>#DIV/0!</v>
      </c>
      <c r="AH3339" s="14" t="s">
        <v>334</v>
      </c>
      <c r="AI3339" s="14" t="s">
        <v>334</v>
      </c>
      <c r="AJ3339" s="1908"/>
    </row>
    <row r="3340" spans="1:36" ht="15.75">
      <c r="A3340" s="1461">
        <v>30</v>
      </c>
      <c r="B3340" s="1275" t="s">
        <v>3515</v>
      </c>
      <c r="C3340" s="1916" t="s">
        <v>330</v>
      </c>
      <c r="D3340" s="1278">
        <v>3</v>
      </c>
      <c r="E3340" s="1277">
        <v>2</v>
      </c>
      <c r="F3340" s="1280">
        <v>6</v>
      </c>
      <c r="G3340" s="1277"/>
      <c r="H3340" s="1283"/>
      <c r="I3340" s="1911"/>
      <c r="J3340" s="1912" t="s">
        <v>231</v>
      </c>
      <c r="K3340" s="1293"/>
      <c r="L3340" s="1461">
        <v>592</v>
      </c>
      <c r="M3340" s="1293">
        <v>44769</v>
      </c>
      <c r="N3340" s="1270"/>
      <c r="O3340" s="1270"/>
      <c r="P3340" s="1270"/>
      <c r="Q3340" s="1270"/>
      <c r="R3340" s="1270"/>
      <c r="S3340" s="1270"/>
      <c r="T3340" s="1270"/>
      <c r="U3340" s="1270"/>
      <c r="V3340" s="1270"/>
      <c r="W3340" s="1270"/>
      <c r="X3340" s="1270"/>
      <c r="Y3340" s="1270"/>
      <c r="Z3340" s="1270"/>
      <c r="AA3340" s="1270"/>
      <c r="AB3340" s="1270"/>
      <c r="AC3340" s="1507">
        <f t="shared" si="1142"/>
        <v>2</v>
      </c>
      <c r="AD3340" s="1508">
        <f t="shared" si="1143"/>
        <v>6</v>
      </c>
      <c r="AE3340" s="14" t="s">
        <v>334</v>
      </c>
      <c r="AF3340" s="14">
        <f t="shared" si="1144"/>
        <v>0</v>
      </c>
      <c r="AG3340" s="14" t="e">
        <f t="shared" si="1145"/>
        <v>#DIV/0!</v>
      </c>
      <c r="AH3340" s="14" t="s">
        <v>334</v>
      </c>
      <c r="AI3340" s="14" t="s">
        <v>334</v>
      </c>
      <c r="AJ3340" s="1908"/>
    </row>
    <row r="3341" spans="1:36" ht="15.75">
      <c r="A3341" s="1461">
        <v>31</v>
      </c>
      <c r="B3341" s="1275" t="s">
        <v>4701</v>
      </c>
      <c r="C3341" s="1914" t="s">
        <v>66</v>
      </c>
      <c r="D3341" s="1278">
        <v>1</v>
      </c>
      <c r="E3341" s="1277">
        <v>1</v>
      </c>
      <c r="F3341" s="1280">
        <v>1</v>
      </c>
      <c r="G3341" s="1277"/>
      <c r="H3341" s="1283"/>
      <c r="I3341" s="1911"/>
      <c r="J3341" s="1912" t="s">
        <v>231</v>
      </c>
      <c r="K3341" s="1293"/>
      <c r="L3341" s="1461">
        <v>592</v>
      </c>
      <c r="M3341" s="1293">
        <v>44769</v>
      </c>
      <c r="N3341" s="1270"/>
      <c r="O3341" s="1270"/>
      <c r="P3341" s="1270"/>
      <c r="Q3341" s="1270"/>
      <c r="R3341" s="1270"/>
      <c r="S3341" s="1270"/>
      <c r="T3341" s="1270"/>
      <c r="U3341" s="1270"/>
      <c r="V3341" s="1270"/>
      <c r="W3341" s="1270"/>
      <c r="X3341" s="1270"/>
      <c r="Y3341" s="1270"/>
      <c r="Z3341" s="1270"/>
      <c r="AA3341" s="1270"/>
      <c r="AB3341" s="1270"/>
      <c r="AC3341" s="1507">
        <f t="shared" si="1142"/>
        <v>1</v>
      </c>
      <c r="AD3341" s="1508">
        <f t="shared" si="1143"/>
        <v>1</v>
      </c>
      <c r="AE3341" s="14" t="s">
        <v>334</v>
      </c>
      <c r="AF3341" s="14">
        <f t="shared" si="1144"/>
        <v>0</v>
      </c>
      <c r="AG3341" s="14" t="e">
        <f t="shared" si="1145"/>
        <v>#DIV/0!</v>
      </c>
      <c r="AH3341" s="14" t="s">
        <v>334</v>
      </c>
      <c r="AI3341" s="14" t="s">
        <v>334</v>
      </c>
      <c r="AJ3341" s="1908"/>
    </row>
    <row r="3342" spans="1:36" ht="15.75">
      <c r="A3342" s="1461">
        <v>32</v>
      </c>
      <c r="B3342" s="1275" t="s">
        <v>4702</v>
      </c>
      <c r="C3342" s="1914" t="s">
        <v>66</v>
      </c>
      <c r="D3342" s="1278">
        <v>5</v>
      </c>
      <c r="E3342" s="1277">
        <v>10</v>
      </c>
      <c r="F3342" s="1280">
        <v>50</v>
      </c>
      <c r="G3342" s="1277"/>
      <c r="H3342" s="1283"/>
      <c r="I3342" s="1911"/>
      <c r="J3342" s="1912" t="s">
        <v>231</v>
      </c>
      <c r="K3342" s="1293"/>
      <c r="L3342" s="1461">
        <v>592</v>
      </c>
      <c r="M3342" s="1293">
        <v>44769</v>
      </c>
      <c r="N3342" s="1270"/>
      <c r="O3342" s="1270"/>
      <c r="P3342" s="1270"/>
      <c r="Q3342" s="1270"/>
      <c r="R3342" s="1270"/>
      <c r="S3342" s="1270"/>
      <c r="T3342" s="1270"/>
      <c r="U3342" s="1270"/>
      <c r="V3342" s="1270"/>
      <c r="W3342" s="1270"/>
      <c r="X3342" s="1270"/>
      <c r="Y3342" s="1270"/>
      <c r="Z3342" s="1270"/>
      <c r="AA3342" s="1270"/>
      <c r="AB3342" s="1270"/>
      <c r="AC3342" s="1507">
        <f t="shared" si="1142"/>
        <v>10</v>
      </c>
      <c r="AD3342" s="1508">
        <f t="shared" si="1143"/>
        <v>50</v>
      </c>
      <c r="AE3342" s="14" t="s">
        <v>334</v>
      </c>
      <c r="AF3342" s="14">
        <f t="shared" si="1144"/>
        <v>0</v>
      </c>
      <c r="AG3342" s="14" t="e">
        <f t="shared" si="1145"/>
        <v>#DIV/0!</v>
      </c>
      <c r="AH3342" s="14" t="s">
        <v>334</v>
      </c>
      <c r="AI3342" s="14" t="s">
        <v>334</v>
      </c>
      <c r="AJ3342" s="1908"/>
    </row>
    <row r="3343" spans="1:36" ht="15.75">
      <c r="A3343" s="1461">
        <v>33</v>
      </c>
      <c r="B3343" s="1275" t="s">
        <v>4703</v>
      </c>
      <c r="C3343" s="1914" t="s">
        <v>66</v>
      </c>
      <c r="D3343" s="1278">
        <v>1</v>
      </c>
      <c r="E3343" s="1277">
        <v>500</v>
      </c>
      <c r="F3343" s="1280">
        <v>500</v>
      </c>
      <c r="G3343" s="1277"/>
      <c r="H3343" s="1283"/>
      <c r="I3343" s="1911"/>
      <c r="J3343" s="1912" t="s">
        <v>231</v>
      </c>
      <c r="K3343" s="1293"/>
      <c r="L3343" s="1461">
        <v>592</v>
      </c>
      <c r="M3343" s="1293">
        <v>44769</v>
      </c>
      <c r="N3343" s="1270"/>
      <c r="O3343" s="1270"/>
      <c r="P3343" s="1270"/>
      <c r="Q3343" s="1270"/>
      <c r="R3343" s="1270"/>
      <c r="S3343" s="1270"/>
      <c r="T3343" s="1270"/>
      <c r="U3343" s="1270"/>
      <c r="V3343" s="1270"/>
      <c r="W3343" s="1270"/>
      <c r="X3343" s="1270"/>
      <c r="Y3343" s="1270"/>
      <c r="Z3343" s="1270"/>
      <c r="AA3343" s="1270"/>
      <c r="AB3343" s="1270"/>
      <c r="AC3343" s="1507">
        <f t="shared" si="1142"/>
        <v>500</v>
      </c>
      <c r="AD3343" s="1508">
        <f t="shared" si="1143"/>
        <v>500</v>
      </c>
      <c r="AE3343" s="14" t="s">
        <v>334</v>
      </c>
      <c r="AF3343" s="14">
        <f t="shared" si="1144"/>
        <v>0</v>
      </c>
      <c r="AG3343" s="14" t="e">
        <f t="shared" si="1145"/>
        <v>#DIV/0!</v>
      </c>
      <c r="AH3343" s="14" t="s">
        <v>334</v>
      </c>
      <c r="AI3343" s="14" t="s">
        <v>334</v>
      </c>
      <c r="AJ3343" s="1908"/>
    </row>
    <row r="3344" spans="1:36" ht="15.75">
      <c r="A3344" s="1461">
        <v>34</v>
      </c>
      <c r="B3344" s="1275" t="s">
        <v>4704</v>
      </c>
      <c r="C3344" s="1914" t="s">
        <v>66</v>
      </c>
      <c r="D3344" s="1278">
        <v>3</v>
      </c>
      <c r="E3344" s="1277">
        <v>10</v>
      </c>
      <c r="F3344" s="1280">
        <v>30</v>
      </c>
      <c r="G3344" s="1277"/>
      <c r="H3344" s="1283"/>
      <c r="I3344" s="1911"/>
      <c r="J3344" s="1912" t="s">
        <v>231</v>
      </c>
      <c r="K3344" s="1293"/>
      <c r="L3344" s="1461">
        <v>592</v>
      </c>
      <c r="M3344" s="1293">
        <v>44769</v>
      </c>
      <c r="N3344" s="1270"/>
      <c r="O3344" s="1270"/>
      <c r="P3344" s="1270"/>
      <c r="Q3344" s="1270"/>
      <c r="R3344" s="1270"/>
      <c r="S3344" s="1270"/>
      <c r="T3344" s="1270"/>
      <c r="U3344" s="1270"/>
      <c r="V3344" s="1270"/>
      <c r="W3344" s="1270"/>
      <c r="X3344" s="1270"/>
      <c r="Y3344" s="1270"/>
      <c r="Z3344" s="1270"/>
      <c r="AA3344" s="1270"/>
      <c r="AB3344" s="1270"/>
      <c r="AC3344" s="1507">
        <f t="shared" si="1142"/>
        <v>10</v>
      </c>
      <c r="AD3344" s="1508">
        <f t="shared" si="1143"/>
        <v>30</v>
      </c>
      <c r="AE3344" s="14" t="s">
        <v>334</v>
      </c>
      <c r="AF3344" s="14">
        <f t="shared" si="1144"/>
        <v>0</v>
      </c>
      <c r="AG3344" s="14" t="e">
        <f t="shared" si="1145"/>
        <v>#DIV/0!</v>
      </c>
      <c r="AH3344" s="14" t="s">
        <v>334</v>
      </c>
      <c r="AI3344" s="14" t="s">
        <v>334</v>
      </c>
      <c r="AJ3344" s="1908"/>
    </row>
    <row r="3345" spans="1:36" ht="15.75">
      <c r="A3345" s="1461">
        <v>35</v>
      </c>
      <c r="B3345" s="1275" t="s">
        <v>8509</v>
      </c>
      <c r="C3345" s="1914" t="s">
        <v>66</v>
      </c>
      <c r="D3345" s="1278">
        <v>1</v>
      </c>
      <c r="E3345" s="1277">
        <v>100</v>
      </c>
      <c r="F3345" s="1280">
        <v>100</v>
      </c>
      <c r="G3345" s="1277"/>
      <c r="H3345" s="1283"/>
      <c r="I3345" s="1911"/>
      <c r="J3345" s="1912" t="s">
        <v>231</v>
      </c>
      <c r="K3345" s="1293"/>
      <c r="L3345" s="1461">
        <v>592</v>
      </c>
      <c r="M3345" s="1293">
        <v>44769</v>
      </c>
      <c r="N3345" s="1270"/>
      <c r="O3345" s="1270"/>
      <c r="P3345" s="1270"/>
      <c r="Q3345" s="1270"/>
      <c r="R3345" s="1270"/>
      <c r="S3345" s="1270"/>
      <c r="T3345" s="1270"/>
      <c r="U3345" s="1270"/>
      <c r="V3345" s="1270"/>
      <c r="W3345" s="1270"/>
      <c r="X3345" s="1270"/>
      <c r="Y3345" s="1270"/>
      <c r="Z3345" s="1270"/>
      <c r="AA3345" s="1270"/>
      <c r="AB3345" s="1270"/>
      <c r="AC3345" s="1507">
        <f t="shared" si="1142"/>
        <v>100</v>
      </c>
      <c r="AD3345" s="1508">
        <f t="shared" si="1143"/>
        <v>100</v>
      </c>
      <c r="AE3345" s="14" t="s">
        <v>334</v>
      </c>
      <c r="AF3345" s="14">
        <f t="shared" si="1144"/>
        <v>0</v>
      </c>
      <c r="AG3345" s="14" t="e">
        <f t="shared" si="1145"/>
        <v>#DIV/0!</v>
      </c>
      <c r="AH3345" s="14" t="s">
        <v>334</v>
      </c>
      <c r="AI3345" s="14" t="s">
        <v>334</v>
      </c>
      <c r="AJ3345" s="1908"/>
    </row>
    <row r="3346" spans="1:36" ht="15.75">
      <c r="A3346" s="1461">
        <v>36</v>
      </c>
      <c r="B3346" s="1275" t="s">
        <v>4705</v>
      </c>
      <c r="C3346" s="1916" t="s">
        <v>573</v>
      </c>
      <c r="D3346" s="1278">
        <v>1</v>
      </c>
      <c r="E3346" s="1277">
        <v>50</v>
      </c>
      <c r="F3346" s="1280">
        <v>50</v>
      </c>
      <c r="G3346" s="1277"/>
      <c r="H3346" s="1283"/>
      <c r="I3346" s="1911"/>
      <c r="J3346" s="1912" t="s">
        <v>231</v>
      </c>
      <c r="K3346" s="1293"/>
      <c r="L3346" s="1461">
        <v>592</v>
      </c>
      <c r="M3346" s="1293">
        <v>44769</v>
      </c>
      <c r="N3346" s="1270"/>
      <c r="O3346" s="1270"/>
      <c r="P3346" s="1270"/>
      <c r="Q3346" s="1270"/>
      <c r="R3346" s="1270"/>
      <c r="S3346" s="1270"/>
      <c r="T3346" s="1270"/>
      <c r="U3346" s="1270"/>
      <c r="V3346" s="1270"/>
      <c r="W3346" s="1270"/>
      <c r="X3346" s="1270"/>
      <c r="Y3346" s="1270"/>
      <c r="Z3346" s="1270"/>
      <c r="AA3346" s="1270"/>
      <c r="AB3346" s="1270"/>
      <c r="AC3346" s="1507">
        <f t="shared" si="1142"/>
        <v>50</v>
      </c>
      <c r="AD3346" s="1508">
        <f t="shared" si="1143"/>
        <v>50</v>
      </c>
      <c r="AE3346" s="14" t="s">
        <v>334</v>
      </c>
      <c r="AF3346" s="14">
        <f t="shared" si="1144"/>
        <v>0</v>
      </c>
      <c r="AG3346" s="14" t="e">
        <f t="shared" si="1145"/>
        <v>#DIV/0!</v>
      </c>
      <c r="AH3346" s="14" t="s">
        <v>334</v>
      </c>
      <c r="AI3346" s="14" t="s">
        <v>334</v>
      </c>
      <c r="AJ3346" s="1908"/>
    </row>
    <row r="3347" spans="1:36" ht="15.75">
      <c r="A3347" s="1461">
        <v>37</v>
      </c>
      <c r="B3347" s="1275" t="s">
        <v>4627</v>
      </c>
      <c r="C3347" s="1914" t="s">
        <v>66</v>
      </c>
      <c r="D3347" s="1278">
        <v>5</v>
      </c>
      <c r="E3347" s="1277">
        <v>100</v>
      </c>
      <c r="F3347" s="1280">
        <v>500</v>
      </c>
      <c r="G3347" s="1277"/>
      <c r="H3347" s="1283"/>
      <c r="I3347" s="1911"/>
      <c r="J3347" s="1912" t="s">
        <v>231</v>
      </c>
      <c r="K3347" s="1293"/>
      <c r="L3347" s="1461">
        <v>592</v>
      </c>
      <c r="M3347" s="1293">
        <v>44769</v>
      </c>
      <c r="N3347" s="1270"/>
      <c r="O3347" s="1270"/>
      <c r="P3347" s="1270"/>
      <c r="Q3347" s="1270"/>
      <c r="R3347" s="1270"/>
      <c r="S3347" s="1270"/>
      <c r="T3347" s="1270"/>
      <c r="U3347" s="1270"/>
      <c r="V3347" s="1270"/>
      <c r="W3347" s="1270"/>
      <c r="X3347" s="1270"/>
      <c r="Y3347" s="1270"/>
      <c r="Z3347" s="1270"/>
      <c r="AA3347" s="1270"/>
      <c r="AB3347" s="1270"/>
      <c r="AC3347" s="1507">
        <f t="shared" si="1142"/>
        <v>100</v>
      </c>
      <c r="AD3347" s="1508">
        <f t="shared" si="1143"/>
        <v>500</v>
      </c>
      <c r="AE3347" s="14" t="s">
        <v>334</v>
      </c>
      <c r="AF3347" s="14">
        <f t="shared" si="1144"/>
        <v>0</v>
      </c>
      <c r="AG3347" s="14" t="e">
        <f t="shared" si="1145"/>
        <v>#DIV/0!</v>
      </c>
      <c r="AH3347" s="14" t="s">
        <v>334</v>
      </c>
      <c r="AI3347" s="14" t="s">
        <v>334</v>
      </c>
      <c r="AJ3347" s="1908"/>
    </row>
    <row r="3348" spans="1:36" ht="15.75">
      <c r="A3348" s="1461">
        <v>38</v>
      </c>
      <c r="B3348" s="1275" t="s">
        <v>3535</v>
      </c>
      <c r="C3348" s="1914" t="s">
        <v>66</v>
      </c>
      <c r="D3348" s="1278">
        <v>5</v>
      </c>
      <c r="E3348" s="1277">
        <v>100</v>
      </c>
      <c r="F3348" s="1280">
        <v>500</v>
      </c>
      <c r="G3348" s="1277"/>
      <c r="H3348" s="1283"/>
      <c r="I3348" s="1911"/>
      <c r="J3348" s="1912" t="s">
        <v>231</v>
      </c>
      <c r="K3348" s="1293"/>
      <c r="L3348" s="1461">
        <v>592</v>
      </c>
      <c r="M3348" s="1293">
        <v>44769</v>
      </c>
      <c r="N3348" s="1270"/>
      <c r="O3348" s="1270"/>
      <c r="P3348" s="1270"/>
      <c r="Q3348" s="1270"/>
      <c r="R3348" s="1270"/>
      <c r="S3348" s="1270"/>
      <c r="T3348" s="1270"/>
      <c r="U3348" s="1270"/>
      <c r="V3348" s="1270"/>
      <c r="W3348" s="1270"/>
      <c r="X3348" s="1270"/>
      <c r="Y3348" s="1270"/>
      <c r="Z3348" s="1270"/>
      <c r="AA3348" s="1270"/>
      <c r="AB3348" s="1270"/>
      <c r="AC3348" s="1507">
        <f t="shared" si="1142"/>
        <v>100</v>
      </c>
      <c r="AD3348" s="1508">
        <f t="shared" si="1143"/>
        <v>500</v>
      </c>
      <c r="AE3348" s="14" t="s">
        <v>334</v>
      </c>
      <c r="AF3348" s="14">
        <f t="shared" si="1144"/>
        <v>0</v>
      </c>
      <c r="AG3348" s="14" t="e">
        <f t="shared" si="1145"/>
        <v>#DIV/0!</v>
      </c>
      <c r="AH3348" s="14" t="s">
        <v>334</v>
      </c>
      <c r="AI3348" s="14" t="s">
        <v>334</v>
      </c>
      <c r="AJ3348" s="1908"/>
    </row>
    <row r="3349" spans="1:36" ht="15.75">
      <c r="A3349" s="1461">
        <v>39</v>
      </c>
      <c r="B3349" s="1275" t="s">
        <v>4706</v>
      </c>
      <c r="C3349" s="1914" t="s">
        <v>66</v>
      </c>
      <c r="D3349" s="1278">
        <v>5</v>
      </c>
      <c r="E3349" s="1277">
        <v>100</v>
      </c>
      <c r="F3349" s="1280">
        <v>500</v>
      </c>
      <c r="G3349" s="1277"/>
      <c r="H3349" s="1283"/>
      <c r="I3349" s="1911"/>
      <c r="J3349" s="1912" t="s">
        <v>231</v>
      </c>
      <c r="K3349" s="1293"/>
      <c r="L3349" s="1461">
        <v>592</v>
      </c>
      <c r="M3349" s="1293">
        <v>44769</v>
      </c>
      <c r="N3349" s="1270"/>
      <c r="O3349" s="1270"/>
      <c r="P3349" s="1270"/>
      <c r="Q3349" s="1270"/>
      <c r="R3349" s="1270"/>
      <c r="S3349" s="1270"/>
      <c r="T3349" s="1270"/>
      <c r="U3349" s="1270"/>
      <c r="V3349" s="1270"/>
      <c r="W3349" s="1270"/>
      <c r="X3349" s="1270"/>
      <c r="Y3349" s="1270"/>
      <c r="Z3349" s="1270"/>
      <c r="AA3349" s="1270"/>
      <c r="AB3349" s="1270"/>
      <c r="AC3349" s="1507">
        <f t="shared" si="1142"/>
        <v>100</v>
      </c>
      <c r="AD3349" s="1508">
        <f t="shared" si="1143"/>
        <v>500</v>
      </c>
      <c r="AE3349" s="14" t="s">
        <v>334</v>
      </c>
      <c r="AF3349" s="14">
        <f t="shared" si="1144"/>
        <v>0</v>
      </c>
      <c r="AG3349" s="14" t="e">
        <f t="shared" si="1145"/>
        <v>#DIV/0!</v>
      </c>
      <c r="AH3349" s="14" t="s">
        <v>334</v>
      </c>
      <c r="AI3349" s="14" t="s">
        <v>334</v>
      </c>
      <c r="AJ3349" s="1908"/>
    </row>
    <row r="3350" spans="1:36" ht="15.75">
      <c r="A3350" s="1461">
        <v>40</v>
      </c>
      <c r="B3350" s="1275" t="s">
        <v>4707</v>
      </c>
      <c r="C3350" s="1914" t="s">
        <v>66</v>
      </c>
      <c r="D3350" s="1278">
        <v>5</v>
      </c>
      <c r="E3350" s="1277">
        <v>2</v>
      </c>
      <c r="F3350" s="1280">
        <v>10</v>
      </c>
      <c r="G3350" s="1277"/>
      <c r="H3350" s="1283"/>
      <c r="I3350" s="1911"/>
      <c r="J3350" s="1912" t="s">
        <v>231</v>
      </c>
      <c r="K3350" s="1293"/>
      <c r="L3350" s="1461">
        <v>592</v>
      </c>
      <c r="M3350" s="1293">
        <v>44769</v>
      </c>
      <c r="N3350" s="1270"/>
      <c r="O3350" s="1270"/>
      <c r="P3350" s="1270"/>
      <c r="Q3350" s="1270"/>
      <c r="R3350" s="1270"/>
      <c r="S3350" s="1270"/>
      <c r="T3350" s="1270"/>
      <c r="U3350" s="1270"/>
      <c r="V3350" s="1270"/>
      <c r="W3350" s="1270"/>
      <c r="X3350" s="1270"/>
      <c r="Y3350" s="1270"/>
      <c r="Z3350" s="1270"/>
      <c r="AA3350" s="1270"/>
      <c r="AB3350" s="1270"/>
      <c r="AC3350" s="1507">
        <f t="shared" si="1142"/>
        <v>2</v>
      </c>
      <c r="AD3350" s="1508">
        <f t="shared" si="1143"/>
        <v>10</v>
      </c>
      <c r="AE3350" s="14" t="s">
        <v>334</v>
      </c>
      <c r="AF3350" s="14">
        <f t="shared" si="1144"/>
        <v>0</v>
      </c>
      <c r="AG3350" s="14" t="e">
        <f t="shared" si="1145"/>
        <v>#DIV/0!</v>
      </c>
      <c r="AH3350" s="14" t="s">
        <v>334</v>
      </c>
      <c r="AI3350" s="14" t="s">
        <v>334</v>
      </c>
      <c r="AJ3350" s="1908"/>
    </row>
    <row r="3351" spans="1:36" ht="15.75">
      <c r="A3351" s="1461">
        <v>41</v>
      </c>
      <c r="B3351" s="1275" t="s">
        <v>4708</v>
      </c>
      <c r="C3351" s="1916" t="s">
        <v>344</v>
      </c>
      <c r="D3351" s="1278">
        <v>1</v>
      </c>
      <c r="E3351" s="1277">
        <v>2</v>
      </c>
      <c r="F3351" s="1280">
        <v>2</v>
      </c>
      <c r="G3351" s="1277"/>
      <c r="H3351" s="1283"/>
      <c r="I3351" s="1911"/>
      <c r="J3351" s="1912" t="s">
        <v>231</v>
      </c>
      <c r="K3351" s="1293"/>
      <c r="L3351" s="1461">
        <v>592</v>
      </c>
      <c r="M3351" s="1293">
        <v>44769</v>
      </c>
      <c r="N3351" s="1270"/>
      <c r="O3351" s="1270"/>
      <c r="P3351" s="1270"/>
      <c r="Q3351" s="1270"/>
      <c r="R3351" s="1270"/>
      <c r="S3351" s="1270"/>
      <c r="T3351" s="1270"/>
      <c r="U3351" s="1270"/>
      <c r="V3351" s="1270"/>
      <c r="W3351" s="1270"/>
      <c r="X3351" s="1270"/>
      <c r="Y3351" s="1270"/>
      <c r="Z3351" s="1270"/>
      <c r="AA3351" s="1270"/>
      <c r="AB3351" s="1270"/>
      <c r="AC3351" s="1507">
        <f t="shared" si="1142"/>
        <v>2</v>
      </c>
      <c r="AD3351" s="1508">
        <f t="shared" si="1143"/>
        <v>2</v>
      </c>
      <c r="AE3351" s="14" t="s">
        <v>334</v>
      </c>
      <c r="AF3351" s="14">
        <f t="shared" si="1144"/>
        <v>0</v>
      </c>
      <c r="AG3351" s="14" t="e">
        <f t="shared" si="1145"/>
        <v>#DIV/0!</v>
      </c>
      <c r="AH3351" s="14" t="s">
        <v>334</v>
      </c>
      <c r="AI3351" s="14" t="s">
        <v>334</v>
      </c>
      <c r="AJ3351" s="1908"/>
    </row>
    <row r="3352" spans="1:36" ht="15.75">
      <c r="A3352" s="1461">
        <v>42</v>
      </c>
      <c r="B3352" s="1279" t="s">
        <v>8510</v>
      </c>
      <c r="C3352" s="1270" t="s">
        <v>66</v>
      </c>
      <c r="D3352" s="1917">
        <v>10.459776</v>
      </c>
      <c r="E3352" s="1461">
        <v>1100</v>
      </c>
      <c r="F3352" s="1280">
        <v>11505.75</v>
      </c>
      <c r="G3352" s="1461"/>
      <c r="H3352" s="1283"/>
      <c r="I3352" s="1911"/>
      <c r="J3352" s="1909">
        <v>45140</v>
      </c>
      <c r="K3352" s="1293"/>
      <c r="L3352" s="1461">
        <v>61</v>
      </c>
      <c r="M3352" s="1293">
        <v>44594</v>
      </c>
      <c r="N3352" s="1270"/>
      <c r="O3352" s="1270">
        <v>500</v>
      </c>
      <c r="P3352" s="1270">
        <v>546</v>
      </c>
      <c r="Q3352" s="1270"/>
      <c r="R3352" s="1270"/>
      <c r="S3352" s="1270"/>
      <c r="T3352" s="1270"/>
      <c r="U3352" s="1270"/>
      <c r="V3352" s="1270"/>
      <c r="W3352" s="1270"/>
      <c r="X3352" s="1915"/>
      <c r="Y3352" s="1270"/>
      <c r="Z3352" s="1270"/>
      <c r="AA3352" s="1270"/>
      <c r="AB3352" s="1270"/>
      <c r="AC3352" s="1507">
        <f t="shared" si="1142"/>
        <v>54</v>
      </c>
      <c r="AD3352" s="1508">
        <f t="shared" si="1143"/>
        <v>564.82790399999999</v>
      </c>
      <c r="AE3352" s="14">
        <f>(J3352-"01.04.2023")/30</f>
        <v>4.0999999999999996</v>
      </c>
      <c r="AF3352" s="14">
        <f t="shared" si="1144"/>
        <v>348.66666666666669</v>
      </c>
      <c r="AG3352" s="14">
        <f t="shared" si="1145"/>
        <v>0.1548757170172084</v>
      </c>
      <c r="AH3352" s="14">
        <f>AG3352-AE3352</f>
        <v>-3.9451242829827913</v>
      </c>
      <c r="AI3352" s="14">
        <f>AC3352-(AE3352*AF3352)</f>
        <v>-1375.5333333333333</v>
      </c>
      <c r="AJ3352" s="1908"/>
    </row>
    <row r="3353" spans="1:36" ht="15.75">
      <c r="A3353" s="1461">
        <v>43</v>
      </c>
      <c r="B3353" s="1279" t="s">
        <v>8511</v>
      </c>
      <c r="C3353" s="1270" t="s">
        <v>66</v>
      </c>
      <c r="D3353" s="1917">
        <v>82.577290000000005</v>
      </c>
      <c r="E3353" s="1461">
        <v>200</v>
      </c>
      <c r="F3353" s="1280">
        <v>16515.46</v>
      </c>
      <c r="G3353" s="1461"/>
      <c r="H3353" s="1283"/>
      <c r="I3353" s="1911"/>
      <c r="J3353" s="1909">
        <v>45140</v>
      </c>
      <c r="K3353" s="1293"/>
      <c r="L3353" s="1461">
        <v>61</v>
      </c>
      <c r="M3353" s="1293">
        <v>44594</v>
      </c>
      <c r="N3353" s="1270"/>
      <c r="O3353" s="1270"/>
      <c r="P3353" s="1270"/>
      <c r="Q3353" s="1270"/>
      <c r="R3353" s="1270"/>
      <c r="S3353" s="1270"/>
      <c r="T3353" s="1270"/>
      <c r="U3353" s="1270"/>
      <c r="V3353" s="1270"/>
      <c r="W3353" s="1270"/>
      <c r="X3353" s="1915"/>
      <c r="Y3353" s="1270"/>
      <c r="Z3353" s="1270"/>
      <c r="AA3353" s="1270"/>
      <c r="AB3353" s="1270"/>
      <c r="AC3353" s="1507">
        <f t="shared" si="1142"/>
        <v>200</v>
      </c>
      <c r="AD3353" s="1508">
        <f t="shared" si="1143"/>
        <v>16515.458000000002</v>
      </c>
      <c r="AE3353" s="14">
        <f>(J3353-"01.04.2023")/30</f>
        <v>4.0999999999999996</v>
      </c>
      <c r="AF3353" s="14">
        <f t="shared" si="1144"/>
        <v>0</v>
      </c>
      <c r="AG3353" s="14" t="e">
        <f t="shared" si="1145"/>
        <v>#DIV/0!</v>
      </c>
      <c r="AH3353" s="14" t="e">
        <f>AG3353-AE3353</f>
        <v>#DIV/0!</v>
      </c>
      <c r="AI3353" s="14">
        <f>AC3353-(AE3353*AF3353)</f>
        <v>200</v>
      </c>
      <c r="AJ3353" s="1908"/>
    </row>
    <row r="3354" spans="1:36" ht="15.75">
      <c r="A3354" s="1461">
        <v>44</v>
      </c>
      <c r="B3354" s="1279" t="s">
        <v>8512</v>
      </c>
      <c r="C3354" s="1270" t="s">
        <v>66</v>
      </c>
      <c r="D3354" s="1917">
        <v>81.809479999999994</v>
      </c>
      <c r="E3354" s="1461">
        <v>130</v>
      </c>
      <c r="F3354" s="1280">
        <v>10635.23</v>
      </c>
      <c r="G3354" s="1270"/>
      <c r="H3354" s="1283"/>
      <c r="I3354" s="1911"/>
      <c r="J3354" s="1909">
        <v>45140</v>
      </c>
      <c r="K3354" s="1293"/>
      <c r="L3354" s="1461">
        <v>61</v>
      </c>
      <c r="M3354" s="1293">
        <v>44594</v>
      </c>
      <c r="N3354" s="1270">
        <v>5</v>
      </c>
      <c r="O3354" s="1270"/>
      <c r="P3354" s="1270">
        <v>10</v>
      </c>
      <c r="Q3354" s="1270"/>
      <c r="R3354" s="1270"/>
      <c r="S3354" s="1270"/>
      <c r="T3354" s="1270"/>
      <c r="U3354" s="1270"/>
      <c r="V3354" s="1270"/>
      <c r="W3354" s="1270"/>
      <c r="X3354" s="1915"/>
      <c r="Y3354" s="1270"/>
      <c r="Z3354" s="1270"/>
      <c r="AA3354" s="1270"/>
      <c r="AB3354" s="1270"/>
      <c r="AC3354" s="1507">
        <f t="shared" si="1142"/>
        <v>115</v>
      </c>
      <c r="AD3354" s="1508">
        <f t="shared" si="1143"/>
        <v>9408.0901999999987</v>
      </c>
      <c r="AE3354" s="14">
        <f>(J3354-"01.04.2023")/30</f>
        <v>4.0999999999999996</v>
      </c>
      <c r="AF3354" s="14">
        <f t="shared" si="1144"/>
        <v>5</v>
      </c>
      <c r="AG3354" s="14">
        <f t="shared" si="1145"/>
        <v>23</v>
      </c>
      <c r="AH3354" s="14">
        <f>AG3354-AE3354</f>
        <v>18.899999999999999</v>
      </c>
      <c r="AI3354" s="14">
        <f>AC3354-(AE3354*AF3354)</f>
        <v>94.5</v>
      </c>
      <c r="AJ3354" s="1908"/>
    </row>
    <row r="3355" spans="1:36" ht="15.75">
      <c r="A3355" s="4414" t="s">
        <v>8513</v>
      </c>
      <c r="B3355" s="4414"/>
      <c r="C3355" s="4414"/>
      <c r="D3355" s="4414"/>
      <c r="E3355" s="4414"/>
      <c r="F3355" s="4414"/>
      <c r="G3355" s="4414"/>
      <c r="H3355" s="4414"/>
      <c r="I3355" s="4414"/>
      <c r="J3355" s="4414"/>
      <c r="K3355" s="4414"/>
      <c r="L3355" s="4414"/>
      <c r="M3355" s="4414"/>
      <c r="N3355" s="4414"/>
      <c r="O3355" s="4414"/>
      <c r="P3355" s="4414"/>
      <c r="Q3355" s="4414"/>
      <c r="R3355" s="4414"/>
      <c r="S3355" s="4414"/>
      <c r="T3355" s="4414"/>
      <c r="U3355" s="4414"/>
      <c r="V3355" s="4414"/>
      <c r="W3355" s="4414"/>
      <c r="X3355" s="4414"/>
      <c r="Y3355" s="4414"/>
      <c r="Z3355" s="4414"/>
      <c r="AA3355" s="4414"/>
      <c r="AB3355" s="4414"/>
      <c r="AC3355" s="4414"/>
      <c r="AD3355" s="4414"/>
      <c r="AE3355" s="4414"/>
      <c r="AF3355" s="4414"/>
      <c r="AG3355" s="4414"/>
      <c r="AH3355" s="4414"/>
      <c r="AI3355" s="4414"/>
      <c r="AJ3355" s="4414"/>
    </row>
    <row r="3356" spans="1:36" ht="15.75">
      <c r="A3356" s="4446" t="s">
        <v>8514</v>
      </c>
      <c r="B3356" s="4447"/>
      <c r="C3356" s="4447"/>
      <c r="D3356" s="4447"/>
      <c r="E3356" s="4447"/>
      <c r="F3356" s="4447"/>
      <c r="G3356" s="4447"/>
      <c r="H3356" s="4447"/>
      <c r="I3356" s="4447"/>
      <c r="J3356" s="4447"/>
      <c r="K3356" s="4447"/>
      <c r="L3356" s="4447"/>
      <c r="M3356" s="4447"/>
      <c r="N3356" s="4447"/>
      <c r="O3356" s="4447"/>
      <c r="P3356" s="4447"/>
      <c r="Q3356" s="4447"/>
      <c r="R3356" s="4447"/>
      <c r="S3356" s="4447"/>
      <c r="T3356" s="4447"/>
      <c r="U3356" s="4447"/>
      <c r="V3356" s="4447"/>
      <c r="W3356" s="4447"/>
      <c r="X3356" s="4447"/>
      <c r="Y3356" s="4447"/>
      <c r="Z3356" s="4447"/>
      <c r="AA3356" s="4447"/>
      <c r="AB3356" s="4447"/>
      <c r="AC3356" s="4447"/>
      <c r="AD3356" s="4447"/>
      <c r="AE3356" s="4447"/>
      <c r="AF3356" s="4447"/>
      <c r="AG3356" s="4447"/>
      <c r="AH3356" s="4447"/>
      <c r="AI3356" s="4447"/>
      <c r="AJ3356" s="4448"/>
    </row>
    <row r="3357" spans="1:36" ht="15.75">
      <c r="A3357" s="1461">
        <v>45</v>
      </c>
      <c r="B3357" s="1279" t="s">
        <v>8515</v>
      </c>
      <c r="C3357" s="1270" t="s">
        <v>65</v>
      </c>
      <c r="D3357" s="1281">
        <v>63.46</v>
      </c>
      <c r="E3357" s="1461">
        <v>515</v>
      </c>
      <c r="F3357" s="1280">
        <v>32681.9</v>
      </c>
      <c r="G3357" s="1461"/>
      <c r="H3357" s="1280"/>
      <c r="I3357" s="1269"/>
      <c r="J3357" s="1351">
        <v>45543</v>
      </c>
      <c r="K3357" s="1461"/>
      <c r="L3357" s="1461">
        <v>445</v>
      </c>
      <c r="M3357" s="1269">
        <v>44726</v>
      </c>
      <c r="N3357" s="1270">
        <v>174</v>
      </c>
      <c r="O3357" s="1461">
        <v>101</v>
      </c>
      <c r="P3357" s="1461">
        <v>60</v>
      </c>
      <c r="Q3357" s="1461"/>
      <c r="R3357" s="1461"/>
      <c r="S3357" s="1461"/>
      <c r="T3357" s="1461"/>
      <c r="U3357" s="1461"/>
      <c r="V3357" s="1461"/>
      <c r="W3357" s="1461"/>
      <c r="X3357" s="1915"/>
      <c r="Y3357" s="1461"/>
      <c r="Z3357" s="1461"/>
      <c r="AA3357" s="1461"/>
      <c r="AB3357" s="1461"/>
      <c r="AC3357" s="1507">
        <f t="shared" ref="AC3357:AC3360" si="1146">E3357+G3357-N3357-O3357-AA3357-P3357-Q3357-R3357-S3357-T3357-U3357-V3357-W3357-X3357-Y3357</f>
        <v>180</v>
      </c>
      <c r="AD3357" s="1508">
        <f t="shared" ref="AD3357:AD3360" si="1147">D3357*AC3357</f>
        <v>11422.8</v>
      </c>
      <c r="AE3357" s="14">
        <f t="shared" ref="AE3357:AE3360" si="1148">(J3357-"01.04.2023")/30</f>
        <v>17.533333333333335</v>
      </c>
      <c r="AF3357" s="14">
        <f t="shared" ref="AF3357:AF3360" si="1149">(N3357+O3357+P3357+Q3357+R3357+S3357+T3357+U3357+V3357+W3357+X3357+Y3357)/3</f>
        <v>111.66666666666667</v>
      </c>
      <c r="AG3357" s="14">
        <f t="shared" ref="AG3357:AG3360" si="1150">AC3357/AF3357</f>
        <v>1.6119402985074627</v>
      </c>
      <c r="AH3357" s="14">
        <f t="shared" ref="AH3357:AH3360" si="1151">AG3357-AE3357</f>
        <v>-15.921393034825872</v>
      </c>
      <c r="AI3357" s="14">
        <f t="shared" ref="AI3357:AI3360" si="1152">AC3357-(AE3357*AF3357)</f>
        <v>-1777.8888888888891</v>
      </c>
      <c r="AJ3357" s="1908"/>
    </row>
    <row r="3358" spans="1:36" ht="15.75">
      <c r="A3358" s="1461">
        <v>47</v>
      </c>
      <c r="B3358" s="1918" t="s">
        <v>8516</v>
      </c>
      <c r="C3358" s="1270" t="s">
        <v>65</v>
      </c>
      <c r="D3358" s="1281">
        <v>8.65</v>
      </c>
      <c r="E3358" s="1461">
        <v>500</v>
      </c>
      <c r="F3358" s="1280">
        <v>4325</v>
      </c>
      <c r="G3358" s="1461"/>
      <c r="H3358" s="1280"/>
      <c r="I3358" s="1269"/>
      <c r="J3358" s="1351">
        <v>45230</v>
      </c>
      <c r="K3358" s="1461"/>
      <c r="L3358" s="1461">
        <v>1027</v>
      </c>
      <c r="M3358" s="1269">
        <v>44893</v>
      </c>
      <c r="N3358" s="1270"/>
      <c r="O3358" s="1461"/>
      <c r="P3358" s="1286">
        <v>140</v>
      </c>
      <c r="Q3358" s="1461"/>
      <c r="R3358" s="1461"/>
      <c r="S3358" s="1461"/>
      <c r="T3358" s="1461"/>
      <c r="U3358" s="1461"/>
      <c r="V3358" s="1461"/>
      <c r="W3358" s="1461"/>
      <c r="X3358" s="1915"/>
      <c r="Y3358" s="1461"/>
      <c r="Z3358" s="1461"/>
      <c r="AA3358" s="1461"/>
      <c r="AB3358" s="1461"/>
      <c r="AC3358" s="1507">
        <f t="shared" si="1146"/>
        <v>360</v>
      </c>
      <c r="AD3358" s="1508">
        <f t="shared" si="1147"/>
        <v>3114</v>
      </c>
      <c r="AE3358" s="14">
        <f t="shared" si="1148"/>
        <v>7.1</v>
      </c>
      <c r="AF3358" s="14">
        <f t="shared" si="1149"/>
        <v>46.666666666666664</v>
      </c>
      <c r="AG3358" s="14">
        <f t="shared" si="1150"/>
        <v>7.7142857142857144</v>
      </c>
      <c r="AH3358" s="14">
        <f t="shared" si="1151"/>
        <v>0.61428571428571477</v>
      </c>
      <c r="AI3358" s="14">
        <f t="shared" si="1152"/>
        <v>28.666666666666686</v>
      </c>
      <c r="AJ3358" s="1908"/>
    </row>
    <row r="3359" spans="1:36" ht="15.75">
      <c r="A3359" s="1461">
        <v>48</v>
      </c>
      <c r="B3359" s="1918" t="s">
        <v>8516</v>
      </c>
      <c r="C3359" s="1270" t="s">
        <v>65</v>
      </c>
      <c r="D3359" s="1281">
        <v>8.65</v>
      </c>
      <c r="E3359" s="1461"/>
      <c r="F3359" s="1280"/>
      <c r="G3359" s="1461">
        <v>2200</v>
      </c>
      <c r="H3359" s="1280">
        <v>19030</v>
      </c>
      <c r="I3359" s="1269">
        <v>44986</v>
      </c>
      <c r="J3359" s="1351">
        <v>45230</v>
      </c>
      <c r="K3359" s="1461"/>
      <c r="L3359" s="1461">
        <v>188</v>
      </c>
      <c r="M3359" s="1269">
        <v>44981</v>
      </c>
      <c r="N3359" s="1270"/>
      <c r="O3359" s="1461"/>
      <c r="P3359" s="1286"/>
      <c r="Q3359" s="1461"/>
      <c r="R3359" s="1461"/>
      <c r="S3359" s="1461"/>
      <c r="T3359" s="1461"/>
      <c r="U3359" s="1461"/>
      <c r="V3359" s="1461"/>
      <c r="W3359" s="1461"/>
      <c r="X3359" s="1915"/>
      <c r="Y3359" s="1461"/>
      <c r="Z3359" s="1461"/>
      <c r="AA3359" s="1461"/>
      <c r="AB3359" s="1461"/>
      <c r="AC3359" s="1507">
        <f t="shared" si="1146"/>
        <v>2200</v>
      </c>
      <c r="AD3359" s="1508">
        <f t="shared" si="1147"/>
        <v>19030</v>
      </c>
      <c r="AE3359" s="14">
        <f t="shared" si="1148"/>
        <v>7.1</v>
      </c>
      <c r="AF3359" s="14">
        <f t="shared" si="1149"/>
        <v>0</v>
      </c>
      <c r="AG3359" s="14" t="e">
        <f t="shared" si="1150"/>
        <v>#DIV/0!</v>
      </c>
      <c r="AH3359" s="14" t="e">
        <f t="shared" si="1151"/>
        <v>#DIV/0!</v>
      </c>
      <c r="AI3359" s="14">
        <f t="shared" si="1152"/>
        <v>2200</v>
      </c>
      <c r="AJ3359" s="1908"/>
    </row>
    <row r="3360" spans="1:36" ht="15.75">
      <c r="A3360" s="1461">
        <v>50</v>
      </c>
      <c r="B3360" s="1279" t="s">
        <v>8517</v>
      </c>
      <c r="C3360" s="1270" t="s">
        <v>156</v>
      </c>
      <c r="D3360" s="1461">
        <v>1187.49</v>
      </c>
      <c r="E3360" s="1461">
        <v>24</v>
      </c>
      <c r="F3360" s="1280">
        <v>28499.759999999998</v>
      </c>
      <c r="G3360" s="1461"/>
      <c r="H3360" s="1461"/>
      <c r="I3360" s="1269"/>
      <c r="J3360" s="1269">
        <v>45078</v>
      </c>
      <c r="K3360" s="1461"/>
      <c r="L3360" s="1461" t="s">
        <v>8518</v>
      </c>
      <c r="M3360" s="1269">
        <v>44923</v>
      </c>
      <c r="N3360" s="1270">
        <v>3</v>
      </c>
      <c r="O3360" s="1461">
        <v>3</v>
      </c>
      <c r="P3360" s="1461">
        <v>13</v>
      </c>
      <c r="Q3360" s="1461"/>
      <c r="R3360" s="1461"/>
      <c r="S3360" s="1461"/>
      <c r="T3360" s="1461"/>
      <c r="U3360" s="1461"/>
      <c r="V3360" s="1461"/>
      <c r="W3360" s="1461"/>
      <c r="X3360" s="1461"/>
      <c r="Y3360" s="1461"/>
      <c r="Z3360" s="1461"/>
      <c r="AA3360" s="1461"/>
      <c r="AB3360" s="1461"/>
      <c r="AC3360" s="1507">
        <f t="shared" si="1146"/>
        <v>5</v>
      </c>
      <c r="AD3360" s="1508">
        <f t="shared" si="1147"/>
        <v>5937.45</v>
      </c>
      <c r="AE3360" s="14">
        <f t="shared" si="1148"/>
        <v>2.0333333333333332</v>
      </c>
      <c r="AF3360" s="14">
        <f t="shared" si="1149"/>
        <v>6.333333333333333</v>
      </c>
      <c r="AG3360" s="14">
        <f t="shared" si="1150"/>
        <v>0.78947368421052633</v>
      </c>
      <c r="AH3360" s="14">
        <f t="shared" si="1151"/>
        <v>-1.2438596491228069</v>
      </c>
      <c r="AI3360" s="14">
        <f t="shared" si="1152"/>
        <v>-7.8777777777777764</v>
      </c>
      <c r="AJ3360" s="1908"/>
    </row>
    <row r="3361" spans="1:36" ht="15.75">
      <c r="A3361" s="4446" t="s">
        <v>8519</v>
      </c>
      <c r="B3361" s="4795"/>
      <c r="C3361" s="4795"/>
      <c r="D3361" s="4795"/>
      <c r="E3361" s="4795"/>
      <c r="F3361" s="4795"/>
      <c r="G3361" s="4795"/>
      <c r="H3361" s="4795"/>
      <c r="I3361" s="4795"/>
      <c r="J3361" s="4795"/>
      <c r="K3361" s="4795"/>
      <c r="L3361" s="4795"/>
      <c r="M3361" s="4795"/>
      <c r="N3361" s="4795"/>
      <c r="O3361" s="4795"/>
      <c r="P3361" s="4795"/>
      <c r="Q3361" s="4795"/>
      <c r="R3361" s="4795"/>
      <c r="S3361" s="4795"/>
      <c r="T3361" s="4795"/>
      <c r="U3361" s="4795"/>
      <c r="V3361" s="4795"/>
      <c r="W3361" s="4795"/>
      <c r="X3361" s="4795"/>
      <c r="Y3361" s="4795"/>
      <c r="Z3361" s="4795"/>
      <c r="AA3361" s="4795"/>
      <c r="AB3361" s="4795"/>
      <c r="AC3361" s="4795"/>
      <c r="AD3361" s="4795"/>
      <c r="AE3361" s="4795"/>
      <c r="AF3361" s="4795"/>
      <c r="AG3361" s="4795"/>
      <c r="AH3361" s="4795"/>
      <c r="AI3361" s="4795"/>
      <c r="AJ3361" s="4796"/>
    </row>
    <row r="3362" spans="1:36" ht="15.75">
      <c r="A3362" s="1461">
        <v>52</v>
      </c>
      <c r="B3362" s="1279" t="s">
        <v>8520</v>
      </c>
      <c r="C3362" s="1270" t="s">
        <v>156</v>
      </c>
      <c r="D3362" s="1461">
        <v>36</v>
      </c>
      <c r="E3362" s="1461">
        <v>300</v>
      </c>
      <c r="F3362" s="1280">
        <v>10800</v>
      </c>
      <c r="G3362" s="1461"/>
      <c r="H3362" s="1461"/>
      <c r="I3362" s="1269"/>
      <c r="J3362" s="1269">
        <v>46054</v>
      </c>
      <c r="K3362" s="1461"/>
      <c r="L3362" s="1461" t="s">
        <v>8518</v>
      </c>
      <c r="M3362" s="1269">
        <v>44826</v>
      </c>
      <c r="N3362" s="1270"/>
      <c r="O3362" s="1461"/>
      <c r="P3362" s="1461"/>
      <c r="Q3362" s="1461"/>
      <c r="R3362" s="1461"/>
      <c r="S3362" s="1461"/>
      <c r="T3362" s="1461"/>
      <c r="U3362" s="1461"/>
      <c r="V3362" s="1461"/>
      <c r="W3362" s="1461"/>
      <c r="X3362" s="1461"/>
      <c r="Y3362" s="1461"/>
      <c r="Z3362" s="1461"/>
      <c r="AA3362" s="1461"/>
      <c r="AB3362" s="1461"/>
      <c r="AC3362" s="1507">
        <f>E3362+G3362-N3362-O3362-AA3362-P3362-Q3362-R3362-S3362-T3362-U3362-V3362-W3362-X3362-Y3362</f>
        <v>300</v>
      </c>
      <c r="AD3362" s="1508">
        <f>D3362*AC3362</f>
        <v>10800</v>
      </c>
      <c r="AE3362" s="14">
        <f>(J3362-"01.04.2023")/30</f>
        <v>34.56666666666667</v>
      </c>
      <c r="AF3362" s="14">
        <f>(N3362+O3362+P3362+Q3362+R3362+S3362+T3362+U3362+V3362+W3362+X3362+Y3362)/3</f>
        <v>0</v>
      </c>
      <c r="AG3362" s="14" t="e">
        <f>AC3362/AF3362</f>
        <v>#DIV/0!</v>
      </c>
      <c r="AH3362" s="14" t="e">
        <f>AG3362-AE3362</f>
        <v>#DIV/0!</v>
      </c>
      <c r="AI3362" s="14">
        <f>AC3362-(AE3362*AF3362)</f>
        <v>300</v>
      </c>
      <c r="AJ3362" s="1908"/>
    </row>
    <row r="3363" spans="1:36" ht="15.75">
      <c r="A3363" s="4446" t="s">
        <v>8521</v>
      </c>
      <c r="B3363" s="4792"/>
      <c r="C3363" s="4792"/>
      <c r="D3363" s="4792"/>
      <c r="E3363" s="4792"/>
      <c r="F3363" s="4792"/>
      <c r="G3363" s="4792"/>
      <c r="H3363" s="4792"/>
      <c r="I3363" s="4792"/>
      <c r="J3363" s="4792"/>
      <c r="K3363" s="4792"/>
      <c r="L3363" s="4792"/>
      <c r="M3363" s="4792"/>
      <c r="N3363" s="4792"/>
      <c r="O3363" s="4792"/>
      <c r="P3363" s="4792"/>
      <c r="Q3363" s="4792"/>
      <c r="R3363" s="4792"/>
      <c r="S3363" s="4792"/>
      <c r="T3363" s="4792"/>
      <c r="U3363" s="4792"/>
      <c r="V3363" s="4792"/>
      <c r="W3363" s="4792"/>
      <c r="X3363" s="4792"/>
      <c r="Y3363" s="4792"/>
      <c r="Z3363" s="4792"/>
      <c r="AA3363" s="4792"/>
      <c r="AB3363" s="4792"/>
      <c r="AC3363" s="4792"/>
      <c r="AD3363" s="4792"/>
      <c r="AE3363" s="4792"/>
      <c r="AF3363" s="4792"/>
      <c r="AG3363" s="4792"/>
      <c r="AH3363" s="4792"/>
      <c r="AI3363" s="4792"/>
      <c r="AJ3363" s="4793"/>
    </row>
    <row r="3364" spans="1:36" ht="15.75">
      <c r="A3364" s="1461">
        <v>53</v>
      </c>
      <c r="B3364" s="1279" t="s">
        <v>8522</v>
      </c>
      <c r="C3364" s="1270" t="s">
        <v>143</v>
      </c>
      <c r="D3364" s="1281">
        <v>9558.44</v>
      </c>
      <c r="E3364" s="1461">
        <v>4</v>
      </c>
      <c r="F3364" s="1270">
        <v>38233.760000000002</v>
      </c>
      <c r="G3364" s="1270"/>
      <c r="H3364" s="1270"/>
      <c r="I3364" s="1270"/>
      <c r="J3364" s="1269">
        <v>45382</v>
      </c>
      <c r="K3364" s="1270"/>
      <c r="L3364" s="1270">
        <v>1525</v>
      </c>
      <c r="M3364" s="1282">
        <v>44525</v>
      </c>
      <c r="N3364" s="1270"/>
      <c r="O3364" s="1270">
        <v>1</v>
      </c>
      <c r="P3364" s="1270"/>
      <c r="Q3364" s="1270"/>
      <c r="R3364" s="1270"/>
      <c r="S3364" s="1270"/>
      <c r="T3364" s="1270"/>
      <c r="U3364" s="1270"/>
      <c r="V3364" s="1270"/>
      <c r="W3364" s="1270"/>
      <c r="X3364" s="1270"/>
      <c r="Y3364" s="1270"/>
      <c r="Z3364" s="1270"/>
      <c r="AA3364" s="1270"/>
      <c r="AB3364" s="1270"/>
      <c r="AC3364" s="1507">
        <f>E3364+G3364-N3364-O3364-AA3364-P3364-Q3364-R3364-S3364-T3364-U3364-V3364-W3364-X3364-Y3364</f>
        <v>3</v>
      </c>
      <c r="AD3364" s="1508">
        <f>D3364*AC3364</f>
        <v>28675.32</v>
      </c>
      <c r="AE3364" s="14">
        <f>(J3364-"01.04.2023")/30</f>
        <v>12.166666666666666</v>
      </c>
      <c r="AF3364" s="14">
        <f>(N3364+O3364+P3364+Q3364+R3364+S3364+T3364+U3364+V3364+W3364+X3364+Y3364)/3</f>
        <v>0.33333333333333331</v>
      </c>
      <c r="AG3364" s="14">
        <f>AC3364/AF3364</f>
        <v>9</v>
      </c>
      <c r="AH3364" s="14">
        <f>AG3364-AE3364</f>
        <v>-3.1666666666666661</v>
      </c>
      <c r="AI3364" s="14">
        <f>AC3364-(AE3364*AF3364)</f>
        <v>-1.0555555555555554</v>
      </c>
      <c r="AJ3364" s="1908"/>
    </row>
    <row r="3365" spans="1:36" ht="15.75">
      <c r="A3365" s="4446" t="s">
        <v>1618</v>
      </c>
      <c r="B3365" s="4792"/>
      <c r="C3365" s="4792"/>
      <c r="D3365" s="4792"/>
      <c r="E3365" s="4792"/>
      <c r="F3365" s="4792"/>
      <c r="G3365" s="4792"/>
      <c r="H3365" s="4792"/>
      <c r="I3365" s="4792"/>
      <c r="J3365" s="4792"/>
      <c r="K3365" s="4792"/>
      <c r="L3365" s="4792"/>
      <c r="M3365" s="4792"/>
      <c r="N3365" s="4792"/>
      <c r="O3365" s="4792"/>
      <c r="P3365" s="4792"/>
      <c r="Q3365" s="4792"/>
      <c r="R3365" s="4792"/>
      <c r="S3365" s="4792"/>
      <c r="T3365" s="4792"/>
      <c r="U3365" s="4792"/>
      <c r="V3365" s="4792"/>
      <c r="W3365" s="4792"/>
      <c r="X3365" s="4792"/>
      <c r="Y3365" s="4792"/>
      <c r="Z3365" s="4792"/>
      <c r="AA3365" s="4792"/>
      <c r="AB3365" s="4792"/>
      <c r="AC3365" s="4792"/>
      <c r="AD3365" s="4792"/>
      <c r="AE3365" s="4792"/>
      <c r="AF3365" s="4792"/>
      <c r="AG3365" s="4792"/>
      <c r="AH3365" s="4792"/>
      <c r="AI3365" s="4792"/>
      <c r="AJ3365" s="4793"/>
    </row>
    <row r="3366" spans="1:36" ht="15.75">
      <c r="A3366" s="1461">
        <v>55</v>
      </c>
      <c r="B3366" s="1279" t="s">
        <v>274</v>
      </c>
      <c r="C3366" s="1270" t="s">
        <v>143</v>
      </c>
      <c r="D3366" s="1283">
        <v>10371.120000000001</v>
      </c>
      <c r="E3366" s="1461">
        <v>2</v>
      </c>
      <c r="F3366" s="1270">
        <v>20742.240000000002</v>
      </c>
      <c r="G3366" s="1270"/>
      <c r="H3366" s="1284"/>
      <c r="I3366" s="1269"/>
      <c r="J3366" s="1269">
        <v>45253</v>
      </c>
      <c r="K3366" s="1270"/>
      <c r="L3366" s="1270">
        <v>792</v>
      </c>
      <c r="M3366" s="1282">
        <v>44826</v>
      </c>
      <c r="N3366" s="1270"/>
      <c r="O3366" s="1270"/>
      <c r="P3366" s="1270"/>
      <c r="Q3366" s="1270"/>
      <c r="R3366" s="1270"/>
      <c r="S3366" s="1270"/>
      <c r="T3366" s="1270"/>
      <c r="U3366" s="1270"/>
      <c r="V3366" s="1270"/>
      <c r="W3366" s="1270"/>
      <c r="X3366" s="1270"/>
      <c r="Y3366" s="1270"/>
      <c r="Z3366" s="1270"/>
      <c r="AA3366" s="1270"/>
      <c r="AB3366" s="1270"/>
      <c r="AC3366" s="1507">
        <f>E3366+G3366-N3366-O3366-AA3366-P3366-Q3366-R3366-S3366-T3366-U3366-V3366-W3366-X3366-Y3366</f>
        <v>2</v>
      </c>
      <c r="AD3366" s="1508">
        <f>D3366*AC3366</f>
        <v>20742.240000000002</v>
      </c>
      <c r="AE3366" s="14">
        <f>(J3366-"01.04.2023")/30</f>
        <v>7.8666666666666663</v>
      </c>
      <c r="AF3366" s="14">
        <f>(N3366+O3366+P3366+Q3366+R3366+S3366+T3366+U3366+V3366+W3366+X3366+Y3366)/3</f>
        <v>0</v>
      </c>
      <c r="AG3366" s="14" t="e">
        <f>AC3366/AF3366</f>
        <v>#DIV/0!</v>
      </c>
      <c r="AH3366" s="14" t="e">
        <f>AG3366-AE3366</f>
        <v>#DIV/0!</v>
      </c>
      <c r="AI3366" s="14">
        <f>AC3366-(AE3366*AF3366)</f>
        <v>2</v>
      </c>
      <c r="AJ3366" s="1908"/>
    </row>
    <row r="3367" spans="1:36" ht="15.75">
      <c r="A3367" s="4185" t="s">
        <v>21</v>
      </c>
      <c r="B3367" s="4186"/>
      <c r="C3367" s="4186"/>
      <c r="D3367" s="4186"/>
      <c r="E3367" s="4186"/>
      <c r="F3367" s="4186"/>
      <c r="G3367" s="4186"/>
      <c r="H3367" s="4186"/>
      <c r="I3367" s="4186"/>
      <c r="J3367" s="4186"/>
      <c r="K3367" s="4186"/>
      <c r="L3367" s="4186"/>
      <c r="M3367" s="4186"/>
      <c r="N3367" s="4186"/>
      <c r="O3367" s="4186"/>
      <c r="P3367" s="4186"/>
      <c r="Q3367" s="4186"/>
      <c r="R3367" s="4186"/>
      <c r="S3367" s="4186"/>
      <c r="T3367" s="4186"/>
      <c r="U3367" s="4186"/>
      <c r="V3367" s="4186"/>
      <c r="W3367" s="4186"/>
      <c r="X3367" s="4186"/>
      <c r="Y3367" s="4186"/>
      <c r="Z3367" s="4186"/>
      <c r="AA3367" s="4186"/>
      <c r="AB3367" s="4186"/>
      <c r="AC3367" s="4186"/>
      <c r="AD3367" s="4186"/>
      <c r="AE3367" s="4186"/>
      <c r="AF3367" s="4186"/>
      <c r="AG3367" s="4186"/>
      <c r="AH3367" s="4186"/>
      <c r="AI3367" s="4186"/>
      <c r="AJ3367" s="4187"/>
    </row>
    <row r="3368" spans="1:36" ht="15.75">
      <c r="A3368" s="4446" t="s">
        <v>8523</v>
      </c>
      <c r="B3368" s="4447"/>
      <c r="C3368" s="4447"/>
      <c r="D3368" s="4447"/>
      <c r="E3368" s="4447"/>
      <c r="F3368" s="4447"/>
      <c r="G3368" s="4447"/>
      <c r="H3368" s="4447"/>
      <c r="I3368" s="4447"/>
      <c r="J3368" s="4447"/>
      <c r="K3368" s="4447"/>
      <c r="L3368" s="4447"/>
      <c r="M3368" s="4447"/>
      <c r="N3368" s="4447"/>
      <c r="O3368" s="4447"/>
      <c r="P3368" s="4447"/>
      <c r="Q3368" s="4447"/>
      <c r="R3368" s="4447"/>
      <c r="S3368" s="4447"/>
      <c r="T3368" s="4447"/>
      <c r="U3368" s="4447"/>
      <c r="V3368" s="4447"/>
      <c r="W3368" s="4447"/>
      <c r="X3368" s="4447"/>
      <c r="Y3368" s="4447"/>
      <c r="Z3368" s="4447"/>
      <c r="AA3368" s="4447"/>
      <c r="AB3368" s="4447"/>
      <c r="AC3368" s="4447"/>
      <c r="AD3368" s="4447"/>
      <c r="AE3368" s="4447"/>
      <c r="AF3368" s="4447"/>
      <c r="AG3368" s="4447"/>
      <c r="AH3368" s="4447"/>
      <c r="AI3368" s="4447"/>
      <c r="AJ3368" s="4448"/>
    </row>
    <row r="3369" spans="1:36" ht="15.75">
      <c r="A3369" s="1461">
        <v>1</v>
      </c>
      <c r="B3369" s="1279" t="s">
        <v>8524</v>
      </c>
      <c r="C3369" s="1270" t="s">
        <v>156</v>
      </c>
      <c r="D3369" s="1283">
        <v>1</v>
      </c>
      <c r="E3369" s="1461">
        <v>50</v>
      </c>
      <c r="F3369" s="1284">
        <v>50</v>
      </c>
      <c r="G3369" s="1270"/>
      <c r="H3369" s="1284"/>
      <c r="I3369" s="1269"/>
      <c r="J3369" s="1269">
        <v>45078</v>
      </c>
      <c r="K3369" s="1270"/>
      <c r="L3369" s="1461" t="s">
        <v>8525</v>
      </c>
      <c r="M3369" s="1269">
        <v>44686</v>
      </c>
      <c r="N3369" s="1270">
        <v>16</v>
      </c>
      <c r="O3369" s="1270">
        <v>9</v>
      </c>
      <c r="P3369" s="1270">
        <v>12</v>
      </c>
      <c r="Q3369" s="1270"/>
      <c r="R3369" s="1270"/>
      <c r="S3369" s="1270"/>
      <c r="T3369" s="1270"/>
      <c r="U3369" s="1915"/>
      <c r="V3369" s="1270"/>
      <c r="W3369" s="1270"/>
      <c r="X3369" s="1915"/>
      <c r="Y3369" s="1270"/>
      <c r="Z3369" s="1270"/>
      <c r="AA3369" s="1270"/>
      <c r="AB3369" s="1270"/>
      <c r="AC3369" s="1507">
        <f t="shared" ref="AC3369:AC3393" si="1153">E3369+G3369-N3369-O3369-AA3369-P3369-Q3369-R3369-S3369-T3369-U3369-V3369-W3369-X3369-Y3369</f>
        <v>13</v>
      </c>
      <c r="AD3369" s="1508">
        <f t="shared" ref="AD3369:AD3393" si="1154">D3369*AC3369</f>
        <v>13</v>
      </c>
      <c r="AE3369" s="14">
        <f>(J3369-"01.04.2023")/30</f>
        <v>2.0333333333333332</v>
      </c>
      <c r="AF3369" s="14">
        <f t="shared" ref="AF3369:AF3393" si="1155">(N3369+O3369+P3369+Q3369+R3369+S3369+T3369+U3369+V3369+W3369+X3369+Y3369)/3</f>
        <v>12.333333333333334</v>
      </c>
      <c r="AG3369" s="14">
        <f t="shared" ref="AG3369:AG3393" si="1156">AC3369/AF3369</f>
        <v>1.0540540540540539</v>
      </c>
      <c r="AH3369" s="14">
        <f>AG3369-AE3369</f>
        <v>-0.97927927927927927</v>
      </c>
      <c r="AI3369" s="14">
        <f>AC3369-(AE3369*AF3369)</f>
        <v>-12.077777777777779</v>
      </c>
      <c r="AJ3369" s="1908"/>
    </row>
    <row r="3370" spans="1:36" ht="15.75">
      <c r="A3370" s="1461">
        <v>3</v>
      </c>
      <c r="B3370" s="1919" t="s">
        <v>8526</v>
      </c>
      <c r="C3370" s="1270" t="s">
        <v>66</v>
      </c>
      <c r="D3370" s="1280">
        <v>1</v>
      </c>
      <c r="E3370" s="1461">
        <v>3</v>
      </c>
      <c r="F3370" s="1284">
        <v>3</v>
      </c>
      <c r="G3370" s="1270"/>
      <c r="H3370" s="1284"/>
      <c r="I3370" s="1269"/>
      <c r="J3370" s="1269">
        <v>46447</v>
      </c>
      <c r="K3370" s="1270"/>
      <c r="L3370" s="1461" t="s">
        <v>8525</v>
      </c>
      <c r="M3370" s="1269">
        <v>44693</v>
      </c>
      <c r="N3370" s="1270"/>
      <c r="O3370" s="1270">
        <v>1</v>
      </c>
      <c r="P3370" s="1270"/>
      <c r="Q3370" s="1270"/>
      <c r="R3370" s="1270"/>
      <c r="S3370" s="1270"/>
      <c r="T3370" s="1270"/>
      <c r="U3370" s="1915"/>
      <c r="V3370" s="1270"/>
      <c r="W3370" s="1270"/>
      <c r="X3370" s="1915"/>
      <c r="Y3370" s="1270"/>
      <c r="Z3370" s="1270"/>
      <c r="AA3370" s="1270"/>
      <c r="AB3370" s="1270"/>
      <c r="AC3370" s="1507">
        <f t="shared" si="1153"/>
        <v>2</v>
      </c>
      <c r="AD3370" s="1508">
        <f t="shared" si="1154"/>
        <v>2</v>
      </c>
      <c r="AE3370" s="14">
        <f>(J3370-"01.04.2023")/30</f>
        <v>47.666666666666664</v>
      </c>
      <c r="AF3370" s="14">
        <f t="shared" si="1155"/>
        <v>0.33333333333333331</v>
      </c>
      <c r="AG3370" s="14">
        <f t="shared" si="1156"/>
        <v>6</v>
      </c>
      <c r="AH3370" s="14">
        <f>AG3370-AE3370</f>
        <v>-41.666666666666664</v>
      </c>
      <c r="AI3370" s="14">
        <f>AC3370-(AE3370*AF3370)</f>
        <v>-13.888888888888888</v>
      </c>
      <c r="AJ3370" s="1908"/>
    </row>
    <row r="3371" spans="1:36" ht="15.75">
      <c r="A3371" s="1461">
        <v>4</v>
      </c>
      <c r="B3371" s="1918" t="s">
        <v>8527</v>
      </c>
      <c r="C3371" s="1270" t="s">
        <v>66</v>
      </c>
      <c r="D3371" s="1280">
        <v>1</v>
      </c>
      <c r="E3371" s="1461">
        <v>1</v>
      </c>
      <c r="F3371" s="1284">
        <v>1</v>
      </c>
      <c r="G3371" s="1270"/>
      <c r="H3371" s="1284"/>
      <c r="I3371" s="1269"/>
      <c r="J3371" s="1269" t="s">
        <v>231</v>
      </c>
      <c r="K3371" s="1270"/>
      <c r="L3371" s="1461" t="s">
        <v>8525</v>
      </c>
      <c r="M3371" s="1269">
        <v>44722</v>
      </c>
      <c r="N3371" s="1270"/>
      <c r="O3371" s="1270"/>
      <c r="P3371" s="1270"/>
      <c r="Q3371" s="1270"/>
      <c r="R3371" s="1270"/>
      <c r="S3371" s="1270"/>
      <c r="T3371" s="1270"/>
      <c r="U3371" s="1270"/>
      <c r="V3371" s="1270"/>
      <c r="W3371" s="1270"/>
      <c r="X3371" s="1915"/>
      <c r="Y3371" s="1270"/>
      <c r="Z3371" s="1270"/>
      <c r="AA3371" s="1270"/>
      <c r="AB3371" s="1270"/>
      <c r="AC3371" s="1507">
        <f t="shared" si="1153"/>
        <v>1</v>
      </c>
      <c r="AD3371" s="1508">
        <f t="shared" si="1154"/>
        <v>1</v>
      </c>
      <c r="AE3371" s="14" t="s">
        <v>334</v>
      </c>
      <c r="AF3371" s="14">
        <f t="shared" si="1155"/>
        <v>0</v>
      </c>
      <c r="AG3371" s="14" t="e">
        <f t="shared" si="1156"/>
        <v>#DIV/0!</v>
      </c>
      <c r="AH3371" s="14" t="s">
        <v>334</v>
      </c>
      <c r="AI3371" s="14" t="s">
        <v>334</v>
      </c>
      <c r="AJ3371" s="1908"/>
    </row>
    <row r="3372" spans="1:36" ht="15.75">
      <c r="A3372" s="1461">
        <v>5</v>
      </c>
      <c r="B3372" s="1918" t="s">
        <v>3641</v>
      </c>
      <c r="C3372" s="1270" t="s">
        <v>66</v>
      </c>
      <c r="D3372" s="1280">
        <v>1</v>
      </c>
      <c r="E3372" s="1461">
        <v>150</v>
      </c>
      <c r="F3372" s="1284">
        <v>150</v>
      </c>
      <c r="G3372" s="1270"/>
      <c r="H3372" s="1284"/>
      <c r="I3372" s="1269"/>
      <c r="J3372" s="1269">
        <v>45088</v>
      </c>
      <c r="K3372" s="1270"/>
      <c r="L3372" s="1461" t="s">
        <v>8525</v>
      </c>
      <c r="M3372" s="1269">
        <v>44722</v>
      </c>
      <c r="N3372" s="1270"/>
      <c r="O3372" s="1270"/>
      <c r="P3372" s="1270">
        <v>142</v>
      </c>
      <c r="Q3372" s="1270"/>
      <c r="R3372" s="1270"/>
      <c r="S3372" s="1270"/>
      <c r="T3372" s="1270"/>
      <c r="U3372" s="1270"/>
      <c r="V3372" s="1270"/>
      <c r="W3372" s="1270"/>
      <c r="X3372" s="1915"/>
      <c r="Y3372" s="1270"/>
      <c r="Z3372" s="1270"/>
      <c r="AA3372" s="1270"/>
      <c r="AB3372" s="1270"/>
      <c r="AC3372" s="1507">
        <f t="shared" si="1153"/>
        <v>8</v>
      </c>
      <c r="AD3372" s="1508">
        <f t="shared" si="1154"/>
        <v>8</v>
      </c>
      <c r="AE3372" s="14">
        <f t="shared" ref="AE3372:AE3375" si="1157">(J3372-"01.04.2023")/30</f>
        <v>2.3666666666666667</v>
      </c>
      <c r="AF3372" s="14">
        <f t="shared" si="1155"/>
        <v>47.333333333333336</v>
      </c>
      <c r="AG3372" s="14">
        <f t="shared" si="1156"/>
        <v>0.16901408450704225</v>
      </c>
      <c r="AH3372" s="14">
        <f t="shared" ref="AH3372:AH3375" si="1158">AG3372-AE3372</f>
        <v>-2.1976525821596242</v>
      </c>
      <c r="AI3372" s="14">
        <f t="shared" ref="AI3372:AI3375" si="1159">AC3372-(AE3372*AF3372)</f>
        <v>-104.02222222222223</v>
      </c>
      <c r="AJ3372" s="1908"/>
    </row>
    <row r="3373" spans="1:36" ht="15.75">
      <c r="A3373" s="1461">
        <v>7</v>
      </c>
      <c r="B3373" s="1279" t="s">
        <v>8528</v>
      </c>
      <c r="C3373" s="1270" t="s">
        <v>143</v>
      </c>
      <c r="D3373" s="1280">
        <v>1</v>
      </c>
      <c r="E3373" s="1461">
        <v>6</v>
      </c>
      <c r="F3373" s="1284">
        <v>6</v>
      </c>
      <c r="G3373" s="1270"/>
      <c r="H3373" s="1284"/>
      <c r="I3373" s="1269"/>
      <c r="J3373" s="1269">
        <v>45200</v>
      </c>
      <c r="K3373" s="1270"/>
      <c r="L3373" s="1461" t="s">
        <v>8525</v>
      </c>
      <c r="M3373" s="1269">
        <v>44728</v>
      </c>
      <c r="N3373" s="1270"/>
      <c r="O3373" s="1270">
        <v>1</v>
      </c>
      <c r="P3373" s="1270"/>
      <c r="Q3373" s="1270"/>
      <c r="R3373" s="1270"/>
      <c r="S3373" s="1270"/>
      <c r="T3373" s="1270"/>
      <c r="U3373" s="1915"/>
      <c r="V3373" s="1270"/>
      <c r="W3373" s="1270"/>
      <c r="X3373" s="1915"/>
      <c r="Y3373" s="1270"/>
      <c r="Z3373" s="1270"/>
      <c r="AA3373" s="1270"/>
      <c r="AB3373" s="1270"/>
      <c r="AC3373" s="1507">
        <f t="shared" si="1153"/>
        <v>5</v>
      </c>
      <c r="AD3373" s="1508">
        <f t="shared" si="1154"/>
        <v>5</v>
      </c>
      <c r="AE3373" s="14">
        <f t="shared" si="1157"/>
        <v>6.1</v>
      </c>
      <c r="AF3373" s="14">
        <f t="shared" si="1155"/>
        <v>0.33333333333333331</v>
      </c>
      <c r="AG3373" s="14">
        <f t="shared" si="1156"/>
        <v>15</v>
      </c>
      <c r="AH3373" s="14">
        <f t="shared" si="1158"/>
        <v>8.9</v>
      </c>
      <c r="AI3373" s="14">
        <f t="shared" si="1159"/>
        <v>2.9666666666666668</v>
      </c>
      <c r="AJ3373" s="1908"/>
    </row>
    <row r="3374" spans="1:36" ht="15.75" customHeight="1">
      <c r="A3374" s="1461">
        <v>9</v>
      </c>
      <c r="B3374" s="1279" t="s">
        <v>8529</v>
      </c>
      <c r="C3374" s="1270" t="s">
        <v>66</v>
      </c>
      <c r="D3374" s="1280">
        <v>1</v>
      </c>
      <c r="E3374" s="1461">
        <v>400</v>
      </c>
      <c r="F3374" s="1284">
        <v>400</v>
      </c>
      <c r="G3374" s="1270"/>
      <c r="H3374" s="1284"/>
      <c r="I3374" s="1269"/>
      <c r="J3374" s="1269">
        <v>45261</v>
      </c>
      <c r="K3374" s="1270"/>
      <c r="L3374" s="1461" t="s">
        <v>8525</v>
      </c>
      <c r="M3374" s="1269">
        <v>44728</v>
      </c>
      <c r="N3374" s="1270"/>
      <c r="O3374" s="1270"/>
      <c r="P3374" s="1270"/>
      <c r="Q3374" s="1270"/>
      <c r="R3374" s="1270"/>
      <c r="S3374" s="1270"/>
      <c r="T3374" s="1270"/>
      <c r="U3374" s="1270"/>
      <c r="V3374" s="1270"/>
      <c r="W3374" s="1270"/>
      <c r="X3374" s="1915"/>
      <c r="Y3374" s="1270"/>
      <c r="Z3374" s="1270"/>
      <c r="AA3374" s="1270"/>
      <c r="AB3374" s="1270"/>
      <c r="AC3374" s="1507">
        <f t="shared" si="1153"/>
        <v>400</v>
      </c>
      <c r="AD3374" s="1508">
        <f t="shared" si="1154"/>
        <v>400</v>
      </c>
      <c r="AE3374" s="14">
        <f t="shared" si="1157"/>
        <v>8.1333333333333329</v>
      </c>
      <c r="AF3374" s="14">
        <f t="shared" si="1155"/>
        <v>0</v>
      </c>
      <c r="AG3374" s="14" t="e">
        <f t="shared" si="1156"/>
        <v>#DIV/0!</v>
      </c>
      <c r="AH3374" s="14" t="e">
        <f t="shared" si="1158"/>
        <v>#DIV/0!</v>
      </c>
      <c r="AI3374" s="14">
        <f t="shared" si="1159"/>
        <v>400</v>
      </c>
      <c r="AJ3374" s="1908"/>
    </row>
    <row r="3375" spans="1:36" ht="15.75">
      <c r="A3375" s="1461">
        <v>10</v>
      </c>
      <c r="B3375" s="1279" t="s">
        <v>8530</v>
      </c>
      <c r="C3375" s="1270" t="s">
        <v>206</v>
      </c>
      <c r="D3375" s="1280">
        <v>1</v>
      </c>
      <c r="E3375" s="1461">
        <v>100</v>
      </c>
      <c r="F3375" s="1284">
        <v>100</v>
      </c>
      <c r="G3375" s="1270"/>
      <c r="H3375" s="1284"/>
      <c r="I3375" s="1282"/>
      <c r="J3375" s="1269">
        <v>45323</v>
      </c>
      <c r="K3375" s="1270"/>
      <c r="L3375" s="1461" t="s">
        <v>8525</v>
      </c>
      <c r="M3375" s="1282">
        <v>44735</v>
      </c>
      <c r="N3375" s="1270"/>
      <c r="O3375" s="1270">
        <v>12</v>
      </c>
      <c r="P3375" s="1270">
        <v>61.8</v>
      </c>
      <c r="Q3375" s="1270"/>
      <c r="R3375" s="1270"/>
      <c r="S3375" s="1270"/>
      <c r="T3375" s="1270"/>
      <c r="U3375" s="1270"/>
      <c r="V3375" s="1270"/>
      <c r="W3375" s="1270"/>
      <c r="X3375" s="1915"/>
      <c r="Y3375" s="1270"/>
      <c r="Z3375" s="1270"/>
      <c r="AA3375" s="1270"/>
      <c r="AB3375" s="1270"/>
      <c r="AC3375" s="1507">
        <f t="shared" si="1153"/>
        <v>26.200000000000003</v>
      </c>
      <c r="AD3375" s="1508">
        <f t="shared" si="1154"/>
        <v>26.200000000000003</v>
      </c>
      <c r="AE3375" s="14">
        <f t="shared" si="1157"/>
        <v>10.199999999999999</v>
      </c>
      <c r="AF3375" s="14">
        <f t="shared" si="1155"/>
        <v>24.599999999999998</v>
      </c>
      <c r="AG3375" s="14">
        <f t="shared" si="1156"/>
        <v>1.0650406504065042</v>
      </c>
      <c r="AH3375" s="14">
        <f t="shared" si="1158"/>
        <v>-9.1349593495934958</v>
      </c>
      <c r="AI3375" s="14">
        <f t="shared" si="1159"/>
        <v>-224.71999999999997</v>
      </c>
      <c r="AJ3375" s="1908"/>
    </row>
    <row r="3376" spans="1:36" ht="15.75">
      <c r="A3376" s="1461">
        <v>11</v>
      </c>
      <c r="B3376" s="1279" t="s">
        <v>8531</v>
      </c>
      <c r="C3376" s="1270" t="s">
        <v>66</v>
      </c>
      <c r="D3376" s="1280">
        <v>1</v>
      </c>
      <c r="E3376" s="1461">
        <v>670</v>
      </c>
      <c r="F3376" s="1284">
        <v>670</v>
      </c>
      <c r="G3376" s="1270"/>
      <c r="H3376" s="1284"/>
      <c r="I3376" s="1282"/>
      <c r="J3376" s="1269" t="s">
        <v>231</v>
      </c>
      <c r="K3376" s="1270"/>
      <c r="L3376" s="1461" t="s">
        <v>8525</v>
      </c>
      <c r="M3376" s="1282">
        <v>44742</v>
      </c>
      <c r="N3376" s="1270"/>
      <c r="O3376" s="1270">
        <v>105</v>
      </c>
      <c r="P3376" s="1270">
        <v>3</v>
      </c>
      <c r="Q3376" s="1270"/>
      <c r="R3376" s="1270"/>
      <c r="S3376" s="1270"/>
      <c r="T3376" s="1270"/>
      <c r="U3376" s="1270"/>
      <c r="V3376" s="1270"/>
      <c r="W3376" s="1270"/>
      <c r="X3376" s="1915"/>
      <c r="Y3376" s="1270"/>
      <c r="Z3376" s="1270"/>
      <c r="AA3376" s="1270"/>
      <c r="AB3376" s="1270"/>
      <c r="AC3376" s="1507">
        <f t="shared" si="1153"/>
        <v>562</v>
      </c>
      <c r="AD3376" s="1508">
        <f t="shared" si="1154"/>
        <v>562</v>
      </c>
      <c r="AE3376" s="14" t="s">
        <v>334</v>
      </c>
      <c r="AF3376" s="14">
        <f t="shared" si="1155"/>
        <v>36</v>
      </c>
      <c r="AG3376" s="14">
        <f t="shared" si="1156"/>
        <v>15.611111111111111</v>
      </c>
      <c r="AH3376" s="14" t="s">
        <v>334</v>
      </c>
      <c r="AI3376" s="14" t="s">
        <v>334</v>
      </c>
      <c r="AJ3376" s="1908"/>
    </row>
    <row r="3377" spans="1:36" ht="15.75">
      <c r="A3377" s="1461">
        <v>12</v>
      </c>
      <c r="B3377" s="1279" t="s">
        <v>8532</v>
      </c>
      <c r="C3377" s="1270" t="s">
        <v>66</v>
      </c>
      <c r="D3377" s="1280">
        <v>1</v>
      </c>
      <c r="E3377" s="1461">
        <v>60</v>
      </c>
      <c r="F3377" s="1284">
        <v>60</v>
      </c>
      <c r="G3377" s="1270"/>
      <c r="H3377" s="1284"/>
      <c r="I3377" s="1282"/>
      <c r="J3377" s="1269" t="s">
        <v>231</v>
      </c>
      <c r="K3377" s="1270"/>
      <c r="L3377" s="1461" t="s">
        <v>8525</v>
      </c>
      <c r="M3377" s="1282">
        <v>44742</v>
      </c>
      <c r="N3377" s="1270"/>
      <c r="O3377" s="1270"/>
      <c r="P3377" s="1270"/>
      <c r="Q3377" s="1270"/>
      <c r="R3377" s="1270"/>
      <c r="S3377" s="1270"/>
      <c r="T3377" s="1270"/>
      <c r="U3377" s="1270"/>
      <c r="V3377" s="1270"/>
      <c r="W3377" s="1270"/>
      <c r="X3377" s="1915"/>
      <c r="Y3377" s="1270"/>
      <c r="Z3377" s="1270"/>
      <c r="AA3377" s="1270"/>
      <c r="AB3377" s="1270"/>
      <c r="AC3377" s="1507">
        <f t="shared" si="1153"/>
        <v>60</v>
      </c>
      <c r="AD3377" s="1508">
        <f t="shared" si="1154"/>
        <v>60</v>
      </c>
      <c r="AE3377" s="14" t="s">
        <v>334</v>
      </c>
      <c r="AF3377" s="14">
        <f t="shared" si="1155"/>
        <v>0</v>
      </c>
      <c r="AG3377" s="14" t="e">
        <f t="shared" si="1156"/>
        <v>#DIV/0!</v>
      </c>
      <c r="AH3377" s="14" t="s">
        <v>334</v>
      </c>
      <c r="AI3377" s="14" t="s">
        <v>334</v>
      </c>
      <c r="AJ3377" s="1908"/>
    </row>
    <row r="3378" spans="1:36" ht="15.75">
      <c r="A3378" s="1461">
        <v>13</v>
      </c>
      <c r="B3378" s="1279" t="s">
        <v>8531</v>
      </c>
      <c r="C3378" s="1270" t="s">
        <v>66</v>
      </c>
      <c r="D3378" s="1280">
        <v>1</v>
      </c>
      <c r="E3378" s="1461">
        <v>320</v>
      </c>
      <c r="F3378" s="1284">
        <v>320</v>
      </c>
      <c r="G3378" s="1270"/>
      <c r="H3378" s="1284"/>
      <c r="I3378" s="1282"/>
      <c r="J3378" s="1269" t="s">
        <v>231</v>
      </c>
      <c r="K3378" s="1270"/>
      <c r="L3378" s="1461" t="s">
        <v>8525</v>
      </c>
      <c r="M3378" s="1282">
        <v>44749</v>
      </c>
      <c r="N3378" s="1270"/>
      <c r="O3378" s="1270"/>
      <c r="P3378" s="1270"/>
      <c r="Q3378" s="1270"/>
      <c r="R3378" s="1270"/>
      <c r="S3378" s="1270"/>
      <c r="T3378" s="1270"/>
      <c r="U3378" s="1270"/>
      <c r="V3378" s="1270"/>
      <c r="W3378" s="1270"/>
      <c r="X3378" s="1915"/>
      <c r="Y3378" s="1270"/>
      <c r="Z3378" s="1270"/>
      <c r="AA3378" s="1270"/>
      <c r="AB3378" s="1270"/>
      <c r="AC3378" s="1507">
        <f t="shared" si="1153"/>
        <v>320</v>
      </c>
      <c r="AD3378" s="1508">
        <f t="shared" si="1154"/>
        <v>320</v>
      </c>
      <c r="AE3378" s="14" t="s">
        <v>334</v>
      </c>
      <c r="AF3378" s="14">
        <f t="shared" si="1155"/>
        <v>0</v>
      </c>
      <c r="AG3378" s="14" t="e">
        <f t="shared" si="1156"/>
        <v>#DIV/0!</v>
      </c>
      <c r="AH3378" s="14" t="s">
        <v>334</v>
      </c>
      <c r="AI3378" s="14" t="s">
        <v>334</v>
      </c>
      <c r="AJ3378" s="1908"/>
    </row>
    <row r="3379" spans="1:36" ht="15.75">
      <c r="A3379" s="1461">
        <v>14</v>
      </c>
      <c r="B3379" s="1279" t="s">
        <v>8533</v>
      </c>
      <c r="C3379" s="1270" t="s">
        <v>66</v>
      </c>
      <c r="D3379" s="1280">
        <v>1</v>
      </c>
      <c r="E3379" s="1461">
        <v>100</v>
      </c>
      <c r="F3379" s="1284">
        <v>100</v>
      </c>
      <c r="G3379" s="1270"/>
      <c r="H3379" s="1284"/>
      <c r="I3379" s="1282"/>
      <c r="J3379" s="1269">
        <v>45930</v>
      </c>
      <c r="K3379" s="1270"/>
      <c r="L3379" s="1461" t="s">
        <v>8525</v>
      </c>
      <c r="M3379" s="1282">
        <v>44749</v>
      </c>
      <c r="N3379" s="1270"/>
      <c r="O3379" s="1270"/>
      <c r="P3379" s="1270"/>
      <c r="Q3379" s="1270"/>
      <c r="R3379" s="1270"/>
      <c r="S3379" s="1270"/>
      <c r="T3379" s="1270"/>
      <c r="U3379" s="1270"/>
      <c r="V3379" s="1270"/>
      <c r="W3379" s="1270"/>
      <c r="X3379" s="1915"/>
      <c r="Y3379" s="1270"/>
      <c r="Z3379" s="1270"/>
      <c r="AA3379" s="1270"/>
      <c r="AB3379" s="1270"/>
      <c r="AC3379" s="1507">
        <f t="shared" si="1153"/>
        <v>100</v>
      </c>
      <c r="AD3379" s="1508">
        <f t="shared" si="1154"/>
        <v>100</v>
      </c>
      <c r="AE3379" s="14">
        <f>(J3379-"01.04.2023")/30</f>
        <v>30.433333333333334</v>
      </c>
      <c r="AF3379" s="14">
        <f t="shared" si="1155"/>
        <v>0</v>
      </c>
      <c r="AG3379" s="14" t="e">
        <f t="shared" si="1156"/>
        <v>#DIV/0!</v>
      </c>
      <c r="AH3379" s="14" t="e">
        <f>AG3379-AE3379</f>
        <v>#DIV/0!</v>
      </c>
      <c r="AI3379" s="14">
        <f>AC3379-(AE3379*AF3379)</f>
        <v>100</v>
      </c>
      <c r="AJ3379" s="1908"/>
    </row>
    <row r="3380" spans="1:36" ht="15.75">
      <c r="A3380" s="1461">
        <v>15</v>
      </c>
      <c r="B3380" s="1279" t="s">
        <v>4100</v>
      </c>
      <c r="C3380" s="1270" t="s">
        <v>156</v>
      </c>
      <c r="D3380" s="1280">
        <v>38.520000000000003</v>
      </c>
      <c r="E3380" s="1461">
        <v>20</v>
      </c>
      <c r="F3380" s="1284">
        <v>770.4</v>
      </c>
      <c r="G3380" s="1270"/>
      <c r="H3380" s="1284"/>
      <c r="I3380" s="1282"/>
      <c r="J3380" s="1269">
        <v>44985</v>
      </c>
      <c r="K3380" s="1270"/>
      <c r="L3380" s="1461" t="s">
        <v>8525</v>
      </c>
      <c r="M3380" s="1282">
        <v>44756</v>
      </c>
      <c r="N3380" s="1270"/>
      <c r="O3380" s="1270"/>
      <c r="P3380" s="1270"/>
      <c r="Q3380" s="1270"/>
      <c r="R3380" s="1270"/>
      <c r="S3380" s="1270"/>
      <c r="T3380" s="1270"/>
      <c r="U3380" s="1270"/>
      <c r="V3380" s="1270"/>
      <c r="W3380" s="1270"/>
      <c r="X3380" s="1915"/>
      <c r="Y3380" s="1270"/>
      <c r="Z3380" s="1270"/>
      <c r="AA3380" s="1270"/>
      <c r="AB3380" s="1270"/>
      <c r="AC3380" s="1507">
        <f t="shared" si="1153"/>
        <v>20</v>
      </c>
      <c r="AD3380" s="1508">
        <f t="shared" si="1154"/>
        <v>770.40000000000009</v>
      </c>
      <c r="AE3380" s="14">
        <f>(J3380-"01.04.2023")/30</f>
        <v>-1.0666666666666667</v>
      </c>
      <c r="AF3380" s="14">
        <f t="shared" si="1155"/>
        <v>0</v>
      </c>
      <c r="AG3380" s="14" t="e">
        <f t="shared" si="1156"/>
        <v>#DIV/0!</v>
      </c>
      <c r="AH3380" s="14" t="e">
        <f>AG3380-AE3380</f>
        <v>#DIV/0!</v>
      </c>
      <c r="AI3380" s="14">
        <f>AC3380-(AE3380*AF3380)</f>
        <v>20</v>
      </c>
      <c r="AJ3380" s="1908"/>
    </row>
    <row r="3381" spans="1:36" ht="15.75">
      <c r="A3381" s="1461">
        <v>16</v>
      </c>
      <c r="B3381" s="1279" t="s">
        <v>8534</v>
      </c>
      <c r="C3381" s="1270" t="s">
        <v>63</v>
      </c>
      <c r="D3381" s="1280">
        <v>1</v>
      </c>
      <c r="E3381" s="1461">
        <v>50</v>
      </c>
      <c r="F3381" s="1284">
        <v>50</v>
      </c>
      <c r="G3381" s="1270"/>
      <c r="H3381" s="1284"/>
      <c r="I3381" s="1282"/>
      <c r="J3381" s="1269">
        <v>45596</v>
      </c>
      <c r="K3381" s="1270"/>
      <c r="L3381" s="1461" t="s">
        <v>8525</v>
      </c>
      <c r="M3381" s="1282">
        <v>44756</v>
      </c>
      <c r="N3381" s="1270"/>
      <c r="O3381" s="1270">
        <v>2</v>
      </c>
      <c r="P3381" s="1270"/>
      <c r="Q3381" s="1270"/>
      <c r="R3381" s="1270"/>
      <c r="S3381" s="1270"/>
      <c r="T3381" s="1270"/>
      <c r="U3381" s="1270"/>
      <c r="V3381" s="1270"/>
      <c r="W3381" s="1270"/>
      <c r="X3381" s="1915"/>
      <c r="Y3381" s="1270"/>
      <c r="Z3381" s="1270"/>
      <c r="AA3381" s="1270"/>
      <c r="AB3381" s="1270"/>
      <c r="AC3381" s="1507">
        <f t="shared" si="1153"/>
        <v>48</v>
      </c>
      <c r="AD3381" s="1508">
        <f t="shared" si="1154"/>
        <v>48</v>
      </c>
      <c r="AE3381" s="14">
        <f>(J3381-"01.04.2023")/30</f>
        <v>19.3</v>
      </c>
      <c r="AF3381" s="14">
        <f t="shared" si="1155"/>
        <v>0.66666666666666663</v>
      </c>
      <c r="AG3381" s="14">
        <f t="shared" si="1156"/>
        <v>72</v>
      </c>
      <c r="AH3381" s="14">
        <f>AG3381-AE3381</f>
        <v>52.7</v>
      </c>
      <c r="AI3381" s="14">
        <f>AC3381-(AE3381*AF3381)</f>
        <v>35.133333333333333</v>
      </c>
      <c r="AJ3381" s="1908"/>
    </row>
    <row r="3382" spans="1:36" ht="15.75">
      <c r="A3382" s="1461">
        <v>17</v>
      </c>
      <c r="B3382" s="1279" t="s">
        <v>8535</v>
      </c>
      <c r="C3382" s="1270" t="s">
        <v>66</v>
      </c>
      <c r="D3382" s="1280">
        <v>1</v>
      </c>
      <c r="E3382" s="1461">
        <v>1</v>
      </c>
      <c r="F3382" s="1284">
        <v>1</v>
      </c>
      <c r="G3382" s="1270"/>
      <c r="H3382" s="1284"/>
      <c r="I3382" s="1282"/>
      <c r="J3382" s="1269" t="s">
        <v>231</v>
      </c>
      <c r="K3382" s="1270"/>
      <c r="L3382" s="1461" t="s">
        <v>8525</v>
      </c>
      <c r="M3382" s="1282">
        <v>44756</v>
      </c>
      <c r="N3382" s="1270"/>
      <c r="O3382" s="1270"/>
      <c r="P3382" s="1270"/>
      <c r="Q3382" s="1270"/>
      <c r="R3382" s="1270"/>
      <c r="S3382" s="1270"/>
      <c r="T3382" s="1270"/>
      <c r="U3382" s="1270"/>
      <c r="V3382" s="1270"/>
      <c r="W3382" s="1270"/>
      <c r="X3382" s="1915"/>
      <c r="Y3382" s="1270"/>
      <c r="Z3382" s="1270"/>
      <c r="AA3382" s="1270"/>
      <c r="AB3382" s="1270"/>
      <c r="AC3382" s="1507">
        <f t="shared" si="1153"/>
        <v>1</v>
      </c>
      <c r="AD3382" s="1508">
        <f t="shared" si="1154"/>
        <v>1</v>
      </c>
      <c r="AE3382" s="14" t="s">
        <v>334</v>
      </c>
      <c r="AF3382" s="14">
        <f t="shared" si="1155"/>
        <v>0</v>
      </c>
      <c r="AG3382" s="14" t="e">
        <f t="shared" si="1156"/>
        <v>#DIV/0!</v>
      </c>
      <c r="AH3382" s="14" t="s">
        <v>334</v>
      </c>
      <c r="AI3382" s="14" t="s">
        <v>334</v>
      </c>
      <c r="AJ3382" s="1908"/>
    </row>
    <row r="3383" spans="1:36" ht="15.75">
      <c r="A3383" s="1461">
        <v>19</v>
      </c>
      <c r="B3383" s="1920" t="s">
        <v>4541</v>
      </c>
      <c r="C3383" s="1921" t="s">
        <v>156</v>
      </c>
      <c r="D3383" s="1906">
        <v>3.21</v>
      </c>
      <c r="E3383" s="1277">
        <v>200</v>
      </c>
      <c r="F3383" s="1906">
        <v>642</v>
      </c>
      <c r="G3383" s="1285"/>
      <c r="H3383" s="1922"/>
      <c r="I3383" s="1923"/>
      <c r="J3383" s="1909">
        <v>45627</v>
      </c>
      <c r="K3383" s="1285"/>
      <c r="L3383" s="1273" t="s">
        <v>8525</v>
      </c>
      <c r="M3383" s="1923">
        <v>44784</v>
      </c>
      <c r="N3383" s="1270"/>
      <c r="O3383" s="1270"/>
      <c r="P3383" s="1270"/>
      <c r="Q3383" s="1270"/>
      <c r="R3383" s="1270"/>
      <c r="S3383" s="1270"/>
      <c r="T3383" s="1270"/>
      <c r="U3383" s="1270"/>
      <c r="V3383" s="1270"/>
      <c r="W3383" s="1270"/>
      <c r="X3383" s="1270"/>
      <c r="Y3383" s="1270"/>
      <c r="Z3383" s="1270"/>
      <c r="AA3383" s="1270"/>
      <c r="AB3383" s="1270"/>
      <c r="AC3383" s="1507">
        <f t="shared" si="1153"/>
        <v>200</v>
      </c>
      <c r="AD3383" s="1508">
        <f t="shared" si="1154"/>
        <v>642</v>
      </c>
      <c r="AE3383" s="14">
        <f t="shared" ref="AE3383:AE3389" si="1160">(J3383-"01.04.2023")/30</f>
        <v>20.333333333333332</v>
      </c>
      <c r="AF3383" s="14">
        <f t="shared" si="1155"/>
        <v>0</v>
      </c>
      <c r="AG3383" s="14" t="e">
        <f t="shared" si="1156"/>
        <v>#DIV/0!</v>
      </c>
      <c r="AH3383" s="14" t="e">
        <f t="shared" ref="AH3383:AH3389" si="1161">AG3383-AE3383</f>
        <v>#DIV/0!</v>
      </c>
      <c r="AI3383" s="14">
        <f t="shared" ref="AI3383:AI3389" si="1162">AC3383-(AE3383*AF3383)</f>
        <v>200</v>
      </c>
      <c r="AJ3383" s="1908"/>
    </row>
    <row r="3384" spans="1:36" ht="15.75">
      <c r="A3384" s="1461">
        <v>21</v>
      </c>
      <c r="B3384" s="1924" t="s">
        <v>4567</v>
      </c>
      <c r="C3384" s="1921" t="s">
        <v>66</v>
      </c>
      <c r="D3384" s="1906">
        <v>1</v>
      </c>
      <c r="E3384" s="1277">
        <v>10</v>
      </c>
      <c r="F3384" s="1906">
        <v>10</v>
      </c>
      <c r="G3384" s="1285"/>
      <c r="H3384" s="1922"/>
      <c r="I3384" s="1923"/>
      <c r="J3384" s="1909">
        <v>45291</v>
      </c>
      <c r="K3384" s="1285"/>
      <c r="L3384" s="1273" t="s">
        <v>8525</v>
      </c>
      <c r="M3384" s="1923">
        <v>44798</v>
      </c>
      <c r="N3384" s="1270"/>
      <c r="O3384" s="1270"/>
      <c r="P3384" s="1270"/>
      <c r="Q3384" s="1270"/>
      <c r="R3384" s="1270"/>
      <c r="S3384" s="1270"/>
      <c r="T3384" s="1270"/>
      <c r="U3384" s="1270"/>
      <c r="V3384" s="1270"/>
      <c r="W3384" s="1270"/>
      <c r="X3384" s="1270"/>
      <c r="Y3384" s="1270"/>
      <c r="Z3384" s="1270"/>
      <c r="AA3384" s="1270"/>
      <c r="AB3384" s="1270"/>
      <c r="AC3384" s="1507">
        <f t="shared" si="1153"/>
        <v>10</v>
      </c>
      <c r="AD3384" s="1508">
        <f t="shared" si="1154"/>
        <v>10</v>
      </c>
      <c r="AE3384" s="14">
        <f t="shared" si="1160"/>
        <v>9.1333333333333329</v>
      </c>
      <c r="AF3384" s="14">
        <f t="shared" si="1155"/>
        <v>0</v>
      </c>
      <c r="AG3384" s="14" t="e">
        <f t="shared" si="1156"/>
        <v>#DIV/0!</v>
      </c>
      <c r="AH3384" s="14" t="e">
        <f t="shared" si="1161"/>
        <v>#DIV/0!</v>
      </c>
      <c r="AI3384" s="14">
        <f t="shared" si="1162"/>
        <v>10</v>
      </c>
      <c r="AJ3384" s="1908"/>
    </row>
    <row r="3385" spans="1:36" ht="15.75">
      <c r="A3385" s="1537" t="s">
        <v>8536</v>
      </c>
      <c r="B3385" s="1279" t="s">
        <v>8537</v>
      </c>
      <c r="C3385" s="1270" t="s">
        <v>63</v>
      </c>
      <c r="D3385" s="1280">
        <v>1.57</v>
      </c>
      <c r="E3385" s="1461">
        <v>150</v>
      </c>
      <c r="F3385" s="1284">
        <v>235.5</v>
      </c>
      <c r="G3385" s="1270"/>
      <c r="H3385" s="1284"/>
      <c r="I3385" s="1282"/>
      <c r="J3385" s="1269">
        <v>45352</v>
      </c>
      <c r="K3385" s="1270"/>
      <c r="L3385" s="1461" t="s">
        <v>8525</v>
      </c>
      <c r="M3385" s="1282">
        <v>44810</v>
      </c>
      <c r="N3385" s="1270">
        <v>75</v>
      </c>
      <c r="O3385" s="1270"/>
      <c r="P3385" s="1270"/>
      <c r="Q3385" s="1270"/>
      <c r="R3385" s="1270"/>
      <c r="S3385" s="1270"/>
      <c r="T3385" s="1270"/>
      <c r="U3385" s="1270"/>
      <c r="V3385" s="1270"/>
      <c r="W3385" s="1270"/>
      <c r="X3385" s="1270"/>
      <c r="Y3385" s="1270"/>
      <c r="Z3385" s="1270"/>
      <c r="AA3385" s="1270"/>
      <c r="AB3385" s="1270"/>
      <c r="AC3385" s="1507">
        <f t="shared" si="1153"/>
        <v>75</v>
      </c>
      <c r="AD3385" s="1508">
        <f t="shared" si="1154"/>
        <v>117.75</v>
      </c>
      <c r="AE3385" s="14">
        <f t="shared" si="1160"/>
        <v>11.166666666666666</v>
      </c>
      <c r="AF3385" s="14">
        <f t="shared" si="1155"/>
        <v>25</v>
      </c>
      <c r="AG3385" s="14">
        <f t="shared" si="1156"/>
        <v>3</v>
      </c>
      <c r="AH3385" s="14">
        <f t="shared" si="1161"/>
        <v>-8.1666666666666661</v>
      </c>
      <c r="AI3385" s="14">
        <f t="shared" si="1162"/>
        <v>-204.16666666666663</v>
      </c>
      <c r="AJ3385" s="1908"/>
    </row>
    <row r="3386" spans="1:36" ht="15.75">
      <c r="A3386" s="1461">
        <v>23</v>
      </c>
      <c r="B3386" s="1279" t="s">
        <v>8538</v>
      </c>
      <c r="C3386" s="1270" t="s">
        <v>63</v>
      </c>
      <c r="D3386" s="1280">
        <v>1</v>
      </c>
      <c r="E3386" s="1461">
        <v>60</v>
      </c>
      <c r="F3386" s="1284">
        <v>60</v>
      </c>
      <c r="G3386" s="1270"/>
      <c r="H3386" s="1284"/>
      <c r="I3386" s="1282"/>
      <c r="J3386" s="1269">
        <v>45627</v>
      </c>
      <c r="K3386" s="1270"/>
      <c r="L3386" s="1461" t="s">
        <v>8525</v>
      </c>
      <c r="M3386" s="1282">
        <v>44867</v>
      </c>
      <c r="N3386" s="1270">
        <v>6</v>
      </c>
      <c r="O3386" s="1270">
        <v>8</v>
      </c>
      <c r="P3386" s="1270"/>
      <c r="Q3386" s="1270"/>
      <c r="R3386" s="1270"/>
      <c r="S3386" s="1270"/>
      <c r="T3386" s="1270"/>
      <c r="U3386" s="1270"/>
      <c r="V3386" s="1270"/>
      <c r="W3386" s="1270"/>
      <c r="X3386" s="1270"/>
      <c r="Y3386" s="1270"/>
      <c r="Z3386" s="1270"/>
      <c r="AA3386" s="1270"/>
      <c r="AB3386" s="1270"/>
      <c r="AC3386" s="1507">
        <f t="shared" si="1153"/>
        <v>46</v>
      </c>
      <c r="AD3386" s="1508">
        <f t="shared" si="1154"/>
        <v>46</v>
      </c>
      <c r="AE3386" s="14">
        <f t="shared" si="1160"/>
        <v>20.333333333333332</v>
      </c>
      <c r="AF3386" s="14">
        <f t="shared" si="1155"/>
        <v>4.666666666666667</v>
      </c>
      <c r="AG3386" s="14">
        <f t="shared" si="1156"/>
        <v>9.8571428571428559</v>
      </c>
      <c r="AH3386" s="14">
        <f t="shared" si="1161"/>
        <v>-10.476190476190476</v>
      </c>
      <c r="AI3386" s="14">
        <f t="shared" si="1162"/>
        <v>-48.888888888888886</v>
      </c>
      <c r="AJ3386" s="1908"/>
    </row>
    <row r="3387" spans="1:36" ht="15.75">
      <c r="A3387" s="1461">
        <v>24</v>
      </c>
      <c r="B3387" s="1279" t="s">
        <v>8539</v>
      </c>
      <c r="C3387" s="1270" t="s">
        <v>63</v>
      </c>
      <c r="D3387" s="1280">
        <v>1</v>
      </c>
      <c r="E3387" s="1461">
        <v>400</v>
      </c>
      <c r="F3387" s="1284">
        <v>400</v>
      </c>
      <c r="G3387" s="1270"/>
      <c r="H3387" s="1284"/>
      <c r="I3387" s="1282"/>
      <c r="J3387" s="1269">
        <v>45078</v>
      </c>
      <c r="K3387" s="1270"/>
      <c r="L3387" s="1461" t="s">
        <v>8525</v>
      </c>
      <c r="M3387" s="1282">
        <v>44867</v>
      </c>
      <c r="N3387" s="1270"/>
      <c r="O3387" s="1270"/>
      <c r="P3387" s="1270">
        <v>199</v>
      </c>
      <c r="Q3387" s="1270"/>
      <c r="R3387" s="1270"/>
      <c r="S3387" s="1270"/>
      <c r="T3387" s="1270"/>
      <c r="U3387" s="1270"/>
      <c r="V3387" s="1270"/>
      <c r="W3387" s="1270"/>
      <c r="X3387" s="1270"/>
      <c r="Y3387" s="1270"/>
      <c r="Z3387" s="1270"/>
      <c r="AA3387" s="1270"/>
      <c r="AB3387" s="1270"/>
      <c r="AC3387" s="1507">
        <f t="shared" si="1153"/>
        <v>201</v>
      </c>
      <c r="AD3387" s="1508">
        <f t="shared" si="1154"/>
        <v>201</v>
      </c>
      <c r="AE3387" s="14">
        <f t="shared" si="1160"/>
        <v>2.0333333333333332</v>
      </c>
      <c r="AF3387" s="14">
        <f t="shared" si="1155"/>
        <v>66.333333333333329</v>
      </c>
      <c r="AG3387" s="14">
        <f t="shared" si="1156"/>
        <v>3.0301507537688446</v>
      </c>
      <c r="AH3387" s="14">
        <f t="shared" si="1161"/>
        <v>0.99681742043551136</v>
      </c>
      <c r="AI3387" s="14">
        <f t="shared" si="1162"/>
        <v>66.122222222222234</v>
      </c>
      <c r="AJ3387" s="1908"/>
    </row>
    <row r="3388" spans="1:36" ht="15.75" customHeight="1">
      <c r="A3388" s="1537" t="s">
        <v>8540</v>
      </c>
      <c r="B3388" s="1279" t="s">
        <v>8541</v>
      </c>
      <c r="C3388" s="1270" t="s">
        <v>262</v>
      </c>
      <c r="D3388" s="1280">
        <v>1</v>
      </c>
      <c r="E3388" s="1461">
        <v>340</v>
      </c>
      <c r="F3388" s="1284">
        <v>340</v>
      </c>
      <c r="G3388" s="1270"/>
      <c r="H3388" s="1284"/>
      <c r="I3388" s="1282"/>
      <c r="J3388" s="1269">
        <v>45870</v>
      </c>
      <c r="K3388" s="1270"/>
      <c r="L3388" s="1461" t="s">
        <v>8525</v>
      </c>
      <c r="M3388" s="1282">
        <v>44894</v>
      </c>
      <c r="N3388" s="1270"/>
      <c r="O3388" s="1270"/>
      <c r="P3388" s="1270"/>
      <c r="Q3388" s="1270"/>
      <c r="R3388" s="1270"/>
      <c r="S3388" s="1270"/>
      <c r="T3388" s="1270"/>
      <c r="U3388" s="1270"/>
      <c r="V3388" s="1270"/>
      <c r="W3388" s="1270"/>
      <c r="X3388" s="1270"/>
      <c r="Y3388" s="1270"/>
      <c r="Z3388" s="1270"/>
      <c r="AA3388" s="1270"/>
      <c r="AB3388" s="1270"/>
      <c r="AC3388" s="1507">
        <f t="shared" si="1153"/>
        <v>340</v>
      </c>
      <c r="AD3388" s="1508">
        <f t="shared" si="1154"/>
        <v>340</v>
      </c>
      <c r="AE3388" s="14">
        <f t="shared" si="1160"/>
        <v>28.433333333333334</v>
      </c>
      <c r="AF3388" s="14">
        <f t="shared" si="1155"/>
        <v>0</v>
      </c>
      <c r="AG3388" s="14" t="e">
        <f t="shared" si="1156"/>
        <v>#DIV/0!</v>
      </c>
      <c r="AH3388" s="14" t="e">
        <f t="shared" si="1161"/>
        <v>#DIV/0!</v>
      </c>
      <c r="AI3388" s="14">
        <f t="shared" si="1162"/>
        <v>340</v>
      </c>
      <c r="AJ3388" s="1908"/>
    </row>
    <row r="3389" spans="1:36" ht="15.75">
      <c r="A3389" s="1537" t="s">
        <v>8542</v>
      </c>
      <c r="B3389" s="1279" t="s">
        <v>8543</v>
      </c>
      <c r="C3389" s="1270" t="s">
        <v>63</v>
      </c>
      <c r="D3389" s="1280">
        <v>1</v>
      </c>
      <c r="E3389" s="1461">
        <v>2520</v>
      </c>
      <c r="F3389" s="1284">
        <v>2520</v>
      </c>
      <c r="G3389" s="1270"/>
      <c r="H3389" s="1284"/>
      <c r="I3389" s="1282"/>
      <c r="J3389" s="1269">
        <v>45200</v>
      </c>
      <c r="K3389" s="1270"/>
      <c r="L3389" s="1461" t="s">
        <v>8525</v>
      </c>
      <c r="M3389" s="1282">
        <v>44894</v>
      </c>
      <c r="N3389" s="1270"/>
      <c r="O3389" s="1270">
        <v>315</v>
      </c>
      <c r="P3389" s="1270">
        <v>630</v>
      </c>
      <c r="Q3389" s="1270"/>
      <c r="R3389" s="1270"/>
      <c r="S3389" s="1270"/>
      <c r="T3389" s="1270"/>
      <c r="U3389" s="1270"/>
      <c r="V3389" s="1270"/>
      <c r="W3389" s="1270"/>
      <c r="X3389" s="1270"/>
      <c r="Y3389" s="1270"/>
      <c r="Z3389" s="1270"/>
      <c r="AA3389" s="1270"/>
      <c r="AB3389" s="1270"/>
      <c r="AC3389" s="1507">
        <f t="shared" si="1153"/>
        <v>1575</v>
      </c>
      <c r="AD3389" s="1508">
        <f t="shared" si="1154"/>
        <v>1575</v>
      </c>
      <c r="AE3389" s="14">
        <f t="shared" si="1160"/>
        <v>6.1</v>
      </c>
      <c r="AF3389" s="14">
        <f t="shared" si="1155"/>
        <v>315</v>
      </c>
      <c r="AG3389" s="14">
        <f t="shared" si="1156"/>
        <v>5</v>
      </c>
      <c r="AH3389" s="14">
        <f t="shared" si="1161"/>
        <v>-1.0999999999999996</v>
      </c>
      <c r="AI3389" s="14">
        <f t="shared" si="1162"/>
        <v>-346.5</v>
      </c>
      <c r="AJ3389" s="1908"/>
    </row>
    <row r="3390" spans="1:36" ht="15.75">
      <c r="A3390" s="1537" t="s">
        <v>8544</v>
      </c>
      <c r="B3390" s="1925" t="s">
        <v>8545</v>
      </c>
      <c r="C3390" s="1270" t="s">
        <v>66</v>
      </c>
      <c r="D3390" s="1280">
        <v>1</v>
      </c>
      <c r="E3390" s="1461">
        <v>150</v>
      </c>
      <c r="F3390" s="1284">
        <v>150</v>
      </c>
      <c r="G3390" s="1270"/>
      <c r="H3390" s="1284"/>
      <c r="I3390" s="1282"/>
      <c r="J3390" s="1269">
        <v>45322</v>
      </c>
      <c r="K3390" s="1351"/>
      <c r="L3390" s="1461" t="s">
        <v>8525</v>
      </c>
      <c r="M3390" s="1282">
        <v>44907</v>
      </c>
      <c r="N3390" s="1270"/>
      <c r="O3390" s="1270">
        <v>50</v>
      </c>
      <c r="P3390" s="1270"/>
      <c r="Q3390" s="1270"/>
      <c r="R3390" s="1270"/>
      <c r="S3390" s="1270"/>
      <c r="T3390" s="1270"/>
      <c r="U3390" s="1270"/>
      <c r="V3390" s="1270"/>
      <c r="W3390" s="1270"/>
      <c r="X3390" s="1270"/>
      <c r="Y3390" s="1270"/>
      <c r="Z3390" s="1270"/>
      <c r="AA3390" s="1270"/>
      <c r="AB3390" s="1270"/>
      <c r="AC3390" s="1507">
        <f t="shared" si="1153"/>
        <v>100</v>
      </c>
      <c r="AD3390" s="1508">
        <f t="shared" si="1154"/>
        <v>100</v>
      </c>
      <c r="AE3390" s="14">
        <f t="shared" ref="AE3390:AE3399" si="1163">(J3390-"01.04.2023")/30</f>
        <v>10.166666666666666</v>
      </c>
      <c r="AF3390" s="14">
        <f t="shared" si="1155"/>
        <v>16.666666666666668</v>
      </c>
      <c r="AG3390" s="14">
        <f t="shared" si="1156"/>
        <v>6</v>
      </c>
      <c r="AH3390" s="14">
        <f t="shared" ref="AH3390:AH3399" si="1164">AG3390-AE3390</f>
        <v>-4.1666666666666661</v>
      </c>
      <c r="AI3390" s="14">
        <f t="shared" ref="AI3390:AI3399" si="1165">AC3390-(AE3390*AF3390)</f>
        <v>-69.444444444444457</v>
      </c>
      <c r="AJ3390" s="1908"/>
    </row>
    <row r="3391" spans="1:36" ht="15.75">
      <c r="A3391" s="1537" t="s">
        <v>2150</v>
      </c>
      <c r="B3391" s="1272" t="s">
        <v>8546</v>
      </c>
      <c r="C3391" s="1270" t="s">
        <v>66</v>
      </c>
      <c r="D3391" s="1280">
        <v>1</v>
      </c>
      <c r="E3391" s="1461">
        <v>5</v>
      </c>
      <c r="F3391" s="1284">
        <v>5</v>
      </c>
      <c r="G3391" s="1270"/>
      <c r="H3391" s="1284"/>
      <c r="I3391" s="1282"/>
      <c r="J3391" s="1269">
        <v>45806</v>
      </c>
      <c r="K3391" s="1351"/>
      <c r="L3391" s="1461" t="s">
        <v>8525</v>
      </c>
      <c r="M3391" s="1282">
        <v>44907</v>
      </c>
      <c r="N3391" s="1270"/>
      <c r="O3391" s="1270"/>
      <c r="P3391" s="1270">
        <v>2</v>
      </c>
      <c r="Q3391" s="1270"/>
      <c r="R3391" s="1270"/>
      <c r="S3391" s="1270"/>
      <c r="T3391" s="1270"/>
      <c r="U3391" s="1270"/>
      <c r="V3391" s="1270"/>
      <c r="W3391" s="1270"/>
      <c r="X3391" s="1270"/>
      <c r="Y3391" s="1270"/>
      <c r="Z3391" s="1270"/>
      <c r="AA3391" s="1270"/>
      <c r="AB3391" s="1270"/>
      <c r="AC3391" s="1507">
        <f t="shared" si="1153"/>
        <v>3</v>
      </c>
      <c r="AD3391" s="1508">
        <f t="shared" si="1154"/>
        <v>3</v>
      </c>
      <c r="AE3391" s="14">
        <f t="shared" si="1163"/>
        <v>26.3</v>
      </c>
      <c r="AF3391" s="14">
        <f t="shared" si="1155"/>
        <v>0.66666666666666663</v>
      </c>
      <c r="AG3391" s="14">
        <f t="shared" si="1156"/>
        <v>4.5</v>
      </c>
      <c r="AH3391" s="14">
        <f t="shared" si="1164"/>
        <v>-21.8</v>
      </c>
      <c r="AI3391" s="14">
        <f t="shared" si="1165"/>
        <v>-14.533333333333331</v>
      </c>
      <c r="AJ3391" s="1908"/>
    </row>
    <row r="3392" spans="1:36" ht="30">
      <c r="A3392" s="1537" t="s">
        <v>8547</v>
      </c>
      <c r="B3392" s="1272" t="s">
        <v>8548</v>
      </c>
      <c r="C3392" s="1270" t="s">
        <v>66</v>
      </c>
      <c r="D3392" s="1280">
        <v>1</v>
      </c>
      <c r="E3392" s="1461">
        <v>988</v>
      </c>
      <c r="F3392" s="1284">
        <v>988</v>
      </c>
      <c r="G3392" s="1270"/>
      <c r="H3392" s="1284"/>
      <c r="I3392" s="1282"/>
      <c r="J3392" s="1269">
        <v>45200</v>
      </c>
      <c r="K3392" s="1351"/>
      <c r="L3392" s="1461" t="s">
        <v>8525</v>
      </c>
      <c r="M3392" s="1282">
        <v>44907</v>
      </c>
      <c r="N3392" s="1270">
        <v>326</v>
      </c>
      <c r="O3392" s="1270">
        <v>242</v>
      </c>
      <c r="P3392" s="1270">
        <v>242</v>
      </c>
      <c r="Q3392" s="1270"/>
      <c r="R3392" s="1270"/>
      <c r="S3392" s="1270"/>
      <c r="T3392" s="1270"/>
      <c r="U3392" s="1270"/>
      <c r="V3392" s="1270"/>
      <c r="W3392" s="1270"/>
      <c r="X3392" s="1270"/>
      <c r="Y3392" s="1270"/>
      <c r="Z3392" s="1270"/>
      <c r="AA3392" s="1270"/>
      <c r="AB3392" s="1270"/>
      <c r="AC3392" s="1507">
        <f t="shared" si="1153"/>
        <v>178</v>
      </c>
      <c r="AD3392" s="1508">
        <f t="shared" si="1154"/>
        <v>178</v>
      </c>
      <c r="AE3392" s="14">
        <f t="shared" si="1163"/>
        <v>6.1</v>
      </c>
      <c r="AF3392" s="14">
        <f t="shared" si="1155"/>
        <v>270</v>
      </c>
      <c r="AG3392" s="14">
        <f t="shared" si="1156"/>
        <v>0.65925925925925921</v>
      </c>
      <c r="AH3392" s="14">
        <f t="shared" si="1164"/>
        <v>-5.4407407407407407</v>
      </c>
      <c r="AI3392" s="14">
        <f t="shared" si="1165"/>
        <v>-1469</v>
      </c>
      <c r="AJ3392" s="1908"/>
    </row>
    <row r="3393" spans="1:36" ht="30">
      <c r="A3393" s="1537" t="s">
        <v>8549</v>
      </c>
      <c r="B3393" s="1272" t="s">
        <v>8550</v>
      </c>
      <c r="C3393" s="1270" t="s">
        <v>66</v>
      </c>
      <c r="D3393" s="1280">
        <v>1</v>
      </c>
      <c r="E3393" s="1461">
        <v>2000</v>
      </c>
      <c r="F3393" s="1284">
        <v>2000</v>
      </c>
      <c r="G3393" s="1270"/>
      <c r="H3393" s="1284"/>
      <c r="I3393" s="1282"/>
      <c r="J3393" s="1269">
        <v>45291</v>
      </c>
      <c r="K3393" s="1351"/>
      <c r="L3393" s="1461" t="s">
        <v>8525</v>
      </c>
      <c r="M3393" s="1282">
        <v>44907</v>
      </c>
      <c r="N3393" s="1270"/>
      <c r="O3393" s="1270"/>
      <c r="P3393" s="1270">
        <v>200</v>
      </c>
      <c r="Q3393" s="1270"/>
      <c r="R3393" s="1270"/>
      <c r="S3393" s="1270"/>
      <c r="T3393" s="1270"/>
      <c r="U3393" s="1270"/>
      <c r="V3393" s="1270"/>
      <c r="W3393" s="1270"/>
      <c r="X3393" s="1270"/>
      <c r="Y3393" s="1270"/>
      <c r="Z3393" s="1270"/>
      <c r="AA3393" s="1270"/>
      <c r="AB3393" s="1270"/>
      <c r="AC3393" s="1507">
        <f t="shared" si="1153"/>
        <v>1800</v>
      </c>
      <c r="AD3393" s="1508">
        <f t="shared" si="1154"/>
        <v>1800</v>
      </c>
      <c r="AE3393" s="14">
        <f t="shared" si="1163"/>
        <v>9.1333333333333329</v>
      </c>
      <c r="AF3393" s="14">
        <f t="shared" si="1155"/>
        <v>66.666666666666671</v>
      </c>
      <c r="AG3393" s="14">
        <f t="shared" si="1156"/>
        <v>26.999999999999996</v>
      </c>
      <c r="AH3393" s="14">
        <f t="shared" si="1164"/>
        <v>17.866666666666664</v>
      </c>
      <c r="AI3393" s="14">
        <f t="shared" si="1165"/>
        <v>1191.1111111111111</v>
      </c>
      <c r="AJ3393" s="1908"/>
    </row>
    <row r="3394" spans="1:36" ht="15.75">
      <c r="A3394" s="1537" t="s">
        <v>8551</v>
      </c>
      <c r="B3394" s="1272" t="s">
        <v>8552</v>
      </c>
      <c r="C3394" s="1270" t="s">
        <v>66</v>
      </c>
      <c r="D3394" s="1280">
        <v>1</v>
      </c>
      <c r="E3394" s="1461">
        <v>500</v>
      </c>
      <c r="F3394" s="1284">
        <v>500</v>
      </c>
      <c r="G3394" s="1270"/>
      <c r="H3394" s="1284"/>
      <c r="I3394" s="1282"/>
      <c r="J3394" s="1269">
        <v>45838</v>
      </c>
      <c r="K3394" s="1351"/>
      <c r="L3394" s="1461" t="s">
        <v>8525</v>
      </c>
      <c r="M3394" s="1282">
        <v>44907</v>
      </c>
      <c r="N3394" s="1270"/>
      <c r="O3394" s="1270"/>
      <c r="P3394" s="1270">
        <v>24</v>
      </c>
      <c r="Q3394" s="1270"/>
      <c r="R3394" s="1270"/>
      <c r="S3394" s="1270"/>
      <c r="T3394" s="1270"/>
      <c r="U3394" s="1270"/>
      <c r="V3394" s="1270"/>
      <c r="W3394" s="1270"/>
      <c r="X3394" s="1270"/>
      <c r="Y3394" s="1270"/>
      <c r="Z3394" s="1270"/>
      <c r="AA3394" s="1270"/>
      <c r="AB3394" s="1270"/>
      <c r="AC3394" s="1507">
        <f t="shared" ref="AC3394:AC3418" si="1166">E3394+G3394-N3394-O3394-AA3394-P3394-Q3394-R3394-S3394-T3394-U3394-V3394-W3394-X3394-Y3394</f>
        <v>476</v>
      </c>
      <c r="AD3394" s="1508">
        <f t="shared" ref="AD3394:AD3418" si="1167">D3394*AC3394</f>
        <v>476</v>
      </c>
      <c r="AE3394" s="14">
        <f t="shared" si="1163"/>
        <v>27.366666666666667</v>
      </c>
      <c r="AF3394" s="14">
        <f t="shared" ref="AF3394:AF3418" si="1168">(N3394+O3394+P3394+Q3394+R3394+S3394+T3394+U3394+V3394+W3394+X3394+Y3394)/3</f>
        <v>8</v>
      </c>
      <c r="AG3394" s="14">
        <f t="shared" ref="AG3394:AG3418" si="1169">AC3394/AF3394</f>
        <v>59.5</v>
      </c>
      <c r="AH3394" s="14">
        <f t="shared" si="1164"/>
        <v>32.133333333333333</v>
      </c>
      <c r="AI3394" s="14">
        <f t="shared" si="1165"/>
        <v>257.06666666666666</v>
      </c>
      <c r="AJ3394" s="1908"/>
    </row>
    <row r="3395" spans="1:36" ht="30">
      <c r="A3395" s="1537" t="s">
        <v>2279</v>
      </c>
      <c r="B3395" s="1926" t="s">
        <v>8553</v>
      </c>
      <c r="C3395" s="1270" t="s">
        <v>66</v>
      </c>
      <c r="D3395" s="1280">
        <v>1</v>
      </c>
      <c r="E3395" s="1461">
        <v>492</v>
      </c>
      <c r="F3395" s="1284">
        <v>492</v>
      </c>
      <c r="G3395" s="1270"/>
      <c r="H3395" s="1284"/>
      <c r="I3395" s="1282"/>
      <c r="J3395" s="1269">
        <v>45169</v>
      </c>
      <c r="K3395" s="1351"/>
      <c r="L3395" s="1461" t="s">
        <v>8525</v>
      </c>
      <c r="M3395" s="1282">
        <v>44907</v>
      </c>
      <c r="N3395" s="1270">
        <v>92</v>
      </c>
      <c r="O3395" s="1270">
        <v>136</v>
      </c>
      <c r="P3395" s="1270">
        <v>9</v>
      </c>
      <c r="Q3395" s="1270"/>
      <c r="R3395" s="1270"/>
      <c r="S3395" s="1270"/>
      <c r="T3395" s="1270"/>
      <c r="U3395" s="1270"/>
      <c r="V3395" s="1270"/>
      <c r="W3395" s="1270"/>
      <c r="X3395" s="1270"/>
      <c r="Y3395" s="1270"/>
      <c r="Z3395" s="1270"/>
      <c r="AA3395" s="1270"/>
      <c r="AB3395" s="1270"/>
      <c r="AC3395" s="1507">
        <f t="shared" si="1166"/>
        <v>255</v>
      </c>
      <c r="AD3395" s="1508">
        <f t="shared" si="1167"/>
        <v>255</v>
      </c>
      <c r="AE3395" s="14">
        <f t="shared" si="1163"/>
        <v>5.0666666666666664</v>
      </c>
      <c r="AF3395" s="14">
        <f t="shared" si="1168"/>
        <v>79</v>
      </c>
      <c r="AG3395" s="14">
        <f t="shared" si="1169"/>
        <v>3.2278481012658227</v>
      </c>
      <c r="AH3395" s="14">
        <f t="shared" si="1164"/>
        <v>-1.8388185654008438</v>
      </c>
      <c r="AI3395" s="14">
        <f t="shared" si="1165"/>
        <v>-145.26666666666665</v>
      </c>
      <c r="AJ3395" s="1908"/>
    </row>
    <row r="3396" spans="1:36" ht="30">
      <c r="A3396" s="1537" t="s">
        <v>8267</v>
      </c>
      <c r="B3396" s="1926" t="s">
        <v>8554</v>
      </c>
      <c r="C3396" s="1270" t="s">
        <v>66</v>
      </c>
      <c r="D3396" s="1280">
        <v>1</v>
      </c>
      <c r="E3396" s="1461">
        <v>4000</v>
      </c>
      <c r="F3396" s="1284">
        <v>4000</v>
      </c>
      <c r="G3396" s="1270"/>
      <c r="H3396" s="1284"/>
      <c r="I3396" s="1282"/>
      <c r="J3396" s="1269">
        <v>45869</v>
      </c>
      <c r="K3396" s="1351"/>
      <c r="L3396" s="1461" t="s">
        <v>8525</v>
      </c>
      <c r="M3396" s="1282">
        <v>44907</v>
      </c>
      <c r="N3396" s="1270"/>
      <c r="O3396" s="1270"/>
      <c r="P3396" s="1270"/>
      <c r="Q3396" s="1270"/>
      <c r="R3396" s="1270"/>
      <c r="S3396" s="1270"/>
      <c r="T3396" s="1270"/>
      <c r="U3396" s="1270"/>
      <c r="V3396" s="1270"/>
      <c r="W3396" s="1270"/>
      <c r="X3396" s="1270"/>
      <c r="Y3396" s="1270"/>
      <c r="Z3396" s="1270"/>
      <c r="AA3396" s="1270"/>
      <c r="AB3396" s="1270"/>
      <c r="AC3396" s="1507">
        <f t="shared" si="1166"/>
        <v>4000</v>
      </c>
      <c r="AD3396" s="1508">
        <f t="shared" si="1167"/>
        <v>4000</v>
      </c>
      <c r="AE3396" s="14">
        <f t="shared" si="1163"/>
        <v>28.4</v>
      </c>
      <c r="AF3396" s="14">
        <f t="shared" si="1168"/>
        <v>0</v>
      </c>
      <c r="AG3396" s="14" t="e">
        <f t="shared" si="1169"/>
        <v>#DIV/0!</v>
      </c>
      <c r="AH3396" s="14" t="e">
        <f t="shared" si="1164"/>
        <v>#DIV/0!</v>
      </c>
      <c r="AI3396" s="14">
        <f t="shared" si="1165"/>
        <v>4000</v>
      </c>
      <c r="AJ3396" s="1908"/>
    </row>
    <row r="3397" spans="1:36" ht="63" customHeight="1">
      <c r="A3397" s="1537" t="s">
        <v>3836</v>
      </c>
      <c r="B3397" s="1279" t="s">
        <v>8555</v>
      </c>
      <c r="C3397" s="1270" t="s">
        <v>63</v>
      </c>
      <c r="D3397" s="1280">
        <v>1</v>
      </c>
      <c r="E3397" s="1461"/>
      <c r="F3397" s="1284"/>
      <c r="G3397" s="1270">
        <v>800</v>
      </c>
      <c r="H3397" s="1284">
        <v>800</v>
      </c>
      <c r="I3397" s="1282">
        <v>44930</v>
      </c>
      <c r="J3397" s="1269">
        <v>45597</v>
      </c>
      <c r="K3397" s="1351"/>
      <c r="L3397" s="1461" t="s">
        <v>8525</v>
      </c>
      <c r="M3397" s="1282">
        <v>44930</v>
      </c>
      <c r="N3397" s="1270"/>
      <c r="O3397" s="1270">
        <v>47</v>
      </c>
      <c r="P3397" s="1270">
        <v>102</v>
      </c>
      <c r="Q3397" s="1270"/>
      <c r="R3397" s="1270"/>
      <c r="S3397" s="1270"/>
      <c r="T3397" s="1270"/>
      <c r="U3397" s="1270"/>
      <c r="V3397" s="1270"/>
      <c r="W3397" s="1270"/>
      <c r="X3397" s="1270"/>
      <c r="Y3397" s="1270"/>
      <c r="Z3397" s="1270"/>
      <c r="AA3397" s="1270"/>
      <c r="AB3397" s="1270"/>
      <c r="AC3397" s="1507">
        <f t="shared" si="1166"/>
        <v>651</v>
      </c>
      <c r="AD3397" s="1508">
        <f t="shared" si="1167"/>
        <v>651</v>
      </c>
      <c r="AE3397" s="14">
        <f t="shared" si="1163"/>
        <v>19.333333333333332</v>
      </c>
      <c r="AF3397" s="14">
        <f t="shared" si="1168"/>
        <v>49.666666666666664</v>
      </c>
      <c r="AG3397" s="14">
        <f t="shared" si="1169"/>
        <v>13.10738255033557</v>
      </c>
      <c r="AH3397" s="14">
        <f t="shared" si="1164"/>
        <v>-6.2259507829977618</v>
      </c>
      <c r="AI3397" s="14">
        <f t="shared" si="1165"/>
        <v>-309.22222222222217</v>
      </c>
      <c r="AJ3397" s="1908"/>
    </row>
    <row r="3398" spans="1:36" ht="15.75">
      <c r="A3398" s="1461">
        <v>37</v>
      </c>
      <c r="B3398" s="1924" t="s">
        <v>9293</v>
      </c>
      <c r="C3398" s="1916" t="s">
        <v>65</v>
      </c>
      <c r="D3398" s="1280">
        <v>1</v>
      </c>
      <c r="E3398" s="1461"/>
      <c r="F3398" s="1284"/>
      <c r="G3398" s="1461">
        <v>1200</v>
      </c>
      <c r="H3398" s="1280">
        <v>1200</v>
      </c>
      <c r="I3398" s="1282">
        <v>44977</v>
      </c>
      <c r="J3398" s="1269">
        <v>45138</v>
      </c>
      <c r="K3398" s="1270"/>
      <c r="L3398" s="1461" t="s">
        <v>8525</v>
      </c>
      <c r="M3398" s="1282">
        <v>44977</v>
      </c>
      <c r="N3398" s="1270"/>
      <c r="O3398" s="1270">
        <v>500</v>
      </c>
      <c r="P3398" s="1270"/>
      <c r="Q3398" s="1270"/>
      <c r="R3398" s="1270"/>
      <c r="S3398" s="1270"/>
      <c r="T3398" s="1270"/>
      <c r="U3398" s="1270"/>
      <c r="V3398" s="1270"/>
      <c r="W3398" s="1270"/>
      <c r="X3398" s="1915"/>
      <c r="Y3398" s="1270"/>
      <c r="Z3398" s="1270"/>
      <c r="AA3398" s="1270"/>
      <c r="AB3398" s="1270"/>
      <c r="AC3398" s="1507">
        <f t="shared" si="1166"/>
        <v>700</v>
      </c>
      <c r="AD3398" s="1508">
        <f t="shared" si="1167"/>
        <v>700</v>
      </c>
      <c r="AE3398" s="14">
        <f t="shared" si="1163"/>
        <v>4.0333333333333332</v>
      </c>
      <c r="AF3398" s="14">
        <f t="shared" si="1168"/>
        <v>166.66666666666666</v>
      </c>
      <c r="AG3398" s="14">
        <f t="shared" si="1169"/>
        <v>4.2</v>
      </c>
      <c r="AH3398" s="14">
        <f t="shared" si="1164"/>
        <v>0.16666666666666696</v>
      </c>
      <c r="AI3398" s="14">
        <f t="shared" si="1165"/>
        <v>27.777777777777828</v>
      </c>
      <c r="AJ3398" s="1908"/>
    </row>
    <row r="3399" spans="1:36" ht="60">
      <c r="A3399" s="1461">
        <v>39</v>
      </c>
      <c r="B3399" s="1927" t="s">
        <v>9294</v>
      </c>
      <c r="C3399" s="1916" t="s">
        <v>65</v>
      </c>
      <c r="D3399" s="1280">
        <v>1</v>
      </c>
      <c r="E3399" s="1461"/>
      <c r="F3399" s="1284"/>
      <c r="G3399" s="1461">
        <v>100</v>
      </c>
      <c r="H3399" s="1280">
        <v>100</v>
      </c>
      <c r="I3399" s="1282">
        <v>45015</v>
      </c>
      <c r="J3399" s="1269">
        <v>45040</v>
      </c>
      <c r="K3399" s="1270"/>
      <c r="L3399" s="1461" t="s">
        <v>8525</v>
      </c>
      <c r="M3399" s="1282">
        <v>45015</v>
      </c>
      <c r="N3399" s="1270"/>
      <c r="O3399" s="1270"/>
      <c r="P3399" s="1270"/>
      <c r="Q3399" s="1270"/>
      <c r="R3399" s="1270"/>
      <c r="S3399" s="1270"/>
      <c r="T3399" s="1270"/>
      <c r="U3399" s="1270"/>
      <c r="V3399" s="1270"/>
      <c r="W3399" s="1270"/>
      <c r="X3399" s="1915"/>
      <c r="Y3399" s="1270"/>
      <c r="Z3399" s="1270"/>
      <c r="AA3399" s="1270"/>
      <c r="AB3399" s="1270"/>
      <c r="AC3399" s="1507">
        <f t="shared" si="1166"/>
        <v>100</v>
      </c>
      <c r="AD3399" s="1508">
        <f t="shared" si="1167"/>
        <v>100</v>
      </c>
      <c r="AE3399" s="14">
        <f t="shared" si="1163"/>
        <v>0.76666666666666672</v>
      </c>
      <c r="AF3399" s="14">
        <f t="shared" si="1168"/>
        <v>0</v>
      </c>
      <c r="AG3399" s="14" t="e">
        <f t="shared" si="1169"/>
        <v>#DIV/0!</v>
      </c>
      <c r="AH3399" s="14" t="e">
        <f t="shared" si="1164"/>
        <v>#DIV/0!</v>
      </c>
      <c r="AI3399" s="14">
        <f t="shared" si="1165"/>
        <v>100</v>
      </c>
      <c r="AJ3399" s="1908"/>
    </row>
    <row r="3400" spans="1:36" ht="15.75">
      <c r="A3400" s="1461">
        <v>40</v>
      </c>
      <c r="B3400" s="1275" t="s">
        <v>8556</v>
      </c>
      <c r="C3400" s="1916" t="s">
        <v>156</v>
      </c>
      <c r="D3400" s="1280">
        <v>0</v>
      </c>
      <c r="E3400" s="1461">
        <v>60</v>
      </c>
      <c r="F3400" s="1284">
        <v>0</v>
      </c>
      <c r="G3400" s="1461"/>
      <c r="H3400" s="1280"/>
      <c r="I3400" s="1282"/>
      <c r="J3400" s="1269" t="s">
        <v>231</v>
      </c>
      <c r="K3400" s="1270"/>
      <c r="L3400" s="1461" t="s">
        <v>8525</v>
      </c>
      <c r="M3400" s="1282">
        <v>44832</v>
      </c>
      <c r="N3400" s="1270"/>
      <c r="O3400" s="1270"/>
      <c r="P3400" s="1270"/>
      <c r="Q3400" s="1270"/>
      <c r="R3400" s="1270"/>
      <c r="S3400" s="1270"/>
      <c r="T3400" s="1270"/>
      <c r="U3400" s="1270"/>
      <c r="V3400" s="1270"/>
      <c r="W3400" s="1270"/>
      <c r="X3400" s="1915"/>
      <c r="Y3400" s="1270"/>
      <c r="Z3400" s="1270"/>
      <c r="AA3400" s="1270"/>
      <c r="AB3400" s="1270"/>
      <c r="AC3400" s="1507">
        <f t="shared" si="1166"/>
        <v>60</v>
      </c>
      <c r="AD3400" s="1508">
        <f t="shared" si="1167"/>
        <v>0</v>
      </c>
      <c r="AE3400" s="14" t="s">
        <v>334</v>
      </c>
      <c r="AF3400" s="14">
        <f t="shared" si="1168"/>
        <v>0</v>
      </c>
      <c r="AG3400" s="14" t="e">
        <f t="shared" si="1169"/>
        <v>#DIV/0!</v>
      </c>
      <c r="AH3400" s="14" t="s">
        <v>334</v>
      </c>
      <c r="AI3400" s="14" t="s">
        <v>334</v>
      </c>
      <c r="AJ3400" s="1908"/>
    </row>
    <row r="3401" spans="1:36" ht="30">
      <c r="A3401" s="1461">
        <v>41</v>
      </c>
      <c r="B3401" s="1275" t="s">
        <v>8557</v>
      </c>
      <c r="C3401" s="1916" t="s">
        <v>206</v>
      </c>
      <c r="D3401" s="1280">
        <v>0</v>
      </c>
      <c r="E3401" s="1461">
        <v>640</v>
      </c>
      <c r="F3401" s="1284">
        <v>0</v>
      </c>
      <c r="G3401" s="1461"/>
      <c r="H3401" s="1280"/>
      <c r="I3401" s="1282"/>
      <c r="J3401" s="1269" t="s">
        <v>231</v>
      </c>
      <c r="K3401" s="1270"/>
      <c r="L3401" s="1461" t="s">
        <v>8525</v>
      </c>
      <c r="M3401" s="1282">
        <v>44832</v>
      </c>
      <c r="N3401" s="1270">
        <v>20</v>
      </c>
      <c r="O3401" s="1270">
        <v>59</v>
      </c>
      <c r="P3401" s="1270">
        <v>41</v>
      </c>
      <c r="Q3401" s="1270"/>
      <c r="R3401" s="1270"/>
      <c r="S3401" s="1270"/>
      <c r="T3401" s="1270"/>
      <c r="U3401" s="1270"/>
      <c r="V3401" s="1270"/>
      <c r="W3401" s="1270"/>
      <c r="X3401" s="1915"/>
      <c r="Y3401" s="1270"/>
      <c r="Z3401" s="1270"/>
      <c r="AA3401" s="1270"/>
      <c r="AB3401" s="1270"/>
      <c r="AC3401" s="1507">
        <f t="shared" si="1166"/>
        <v>520</v>
      </c>
      <c r="AD3401" s="1508">
        <f t="shared" si="1167"/>
        <v>0</v>
      </c>
      <c r="AE3401" s="14" t="s">
        <v>334</v>
      </c>
      <c r="AF3401" s="14">
        <f t="shared" si="1168"/>
        <v>40</v>
      </c>
      <c r="AG3401" s="14">
        <f t="shared" si="1169"/>
        <v>13</v>
      </c>
      <c r="AH3401" s="14" t="s">
        <v>334</v>
      </c>
      <c r="AI3401" s="14" t="s">
        <v>334</v>
      </c>
      <c r="AJ3401" s="1908"/>
    </row>
    <row r="3402" spans="1:36" ht="15.75">
      <c r="A3402" s="1461">
        <v>42</v>
      </c>
      <c r="B3402" s="1275" t="s">
        <v>8558</v>
      </c>
      <c r="C3402" s="1916" t="s">
        <v>206</v>
      </c>
      <c r="D3402" s="1280">
        <v>0</v>
      </c>
      <c r="E3402" s="1461">
        <v>20</v>
      </c>
      <c r="F3402" s="1284">
        <v>0</v>
      </c>
      <c r="G3402" s="1461"/>
      <c r="H3402" s="1280"/>
      <c r="I3402" s="1282"/>
      <c r="J3402" s="1269" t="s">
        <v>231</v>
      </c>
      <c r="K3402" s="1270"/>
      <c r="L3402" s="1461" t="s">
        <v>8525</v>
      </c>
      <c r="M3402" s="1282">
        <v>44832</v>
      </c>
      <c r="N3402" s="1270"/>
      <c r="O3402" s="1270"/>
      <c r="P3402" s="1270"/>
      <c r="Q3402" s="1270"/>
      <c r="R3402" s="1270"/>
      <c r="S3402" s="1270"/>
      <c r="T3402" s="1270"/>
      <c r="U3402" s="1270"/>
      <c r="V3402" s="1270"/>
      <c r="W3402" s="1270"/>
      <c r="X3402" s="1915"/>
      <c r="Y3402" s="1270"/>
      <c r="Z3402" s="1270"/>
      <c r="AA3402" s="1270"/>
      <c r="AB3402" s="1270"/>
      <c r="AC3402" s="1507">
        <f t="shared" si="1166"/>
        <v>20</v>
      </c>
      <c r="AD3402" s="1508">
        <f t="shared" si="1167"/>
        <v>0</v>
      </c>
      <c r="AE3402" s="14" t="s">
        <v>334</v>
      </c>
      <c r="AF3402" s="14">
        <f t="shared" si="1168"/>
        <v>0</v>
      </c>
      <c r="AG3402" s="14" t="e">
        <f t="shared" si="1169"/>
        <v>#DIV/0!</v>
      </c>
      <c r="AH3402" s="14" t="s">
        <v>334</v>
      </c>
      <c r="AI3402" s="14" t="s">
        <v>334</v>
      </c>
      <c r="AJ3402" s="1908"/>
    </row>
    <row r="3403" spans="1:36" ht="15.75">
      <c r="A3403" s="1461">
        <v>43</v>
      </c>
      <c r="B3403" s="1275" t="s">
        <v>8559</v>
      </c>
      <c r="C3403" s="1916" t="s">
        <v>206</v>
      </c>
      <c r="D3403" s="1280">
        <v>0</v>
      </c>
      <c r="E3403" s="1461">
        <v>3</v>
      </c>
      <c r="F3403" s="1284">
        <v>0</v>
      </c>
      <c r="G3403" s="1461"/>
      <c r="H3403" s="1280"/>
      <c r="I3403" s="1282"/>
      <c r="J3403" s="1269" t="s">
        <v>231</v>
      </c>
      <c r="K3403" s="1270"/>
      <c r="L3403" s="1461" t="s">
        <v>8525</v>
      </c>
      <c r="M3403" s="1282">
        <v>44832</v>
      </c>
      <c r="N3403" s="1270"/>
      <c r="O3403" s="1270"/>
      <c r="P3403" s="1270"/>
      <c r="Q3403" s="1270"/>
      <c r="R3403" s="1270"/>
      <c r="S3403" s="1270"/>
      <c r="T3403" s="1270"/>
      <c r="U3403" s="1270"/>
      <c r="V3403" s="1270"/>
      <c r="W3403" s="1270"/>
      <c r="X3403" s="1915"/>
      <c r="Y3403" s="1270"/>
      <c r="Z3403" s="1270"/>
      <c r="AA3403" s="1270"/>
      <c r="AB3403" s="1270"/>
      <c r="AC3403" s="1507">
        <f t="shared" si="1166"/>
        <v>3</v>
      </c>
      <c r="AD3403" s="1508">
        <f t="shared" si="1167"/>
        <v>0</v>
      </c>
      <c r="AE3403" s="14" t="s">
        <v>334</v>
      </c>
      <c r="AF3403" s="14">
        <f t="shared" si="1168"/>
        <v>0</v>
      </c>
      <c r="AG3403" s="14" t="e">
        <f t="shared" si="1169"/>
        <v>#DIV/0!</v>
      </c>
      <c r="AH3403" s="14" t="s">
        <v>334</v>
      </c>
      <c r="AI3403" s="14" t="s">
        <v>334</v>
      </c>
      <c r="AJ3403" s="1908"/>
    </row>
    <row r="3404" spans="1:36" ht="15.75">
      <c r="A3404" s="1461">
        <v>44</v>
      </c>
      <c r="B3404" s="1275" t="s">
        <v>8560</v>
      </c>
      <c r="C3404" s="1916" t="s">
        <v>206</v>
      </c>
      <c r="D3404" s="1280">
        <v>0</v>
      </c>
      <c r="E3404" s="1461">
        <v>1</v>
      </c>
      <c r="F3404" s="1284">
        <v>0</v>
      </c>
      <c r="G3404" s="1461"/>
      <c r="H3404" s="1280"/>
      <c r="I3404" s="1282"/>
      <c r="J3404" s="1269" t="s">
        <v>231</v>
      </c>
      <c r="K3404" s="1270"/>
      <c r="L3404" s="1461" t="s">
        <v>8525</v>
      </c>
      <c r="M3404" s="1282">
        <v>44832</v>
      </c>
      <c r="N3404" s="1270"/>
      <c r="O3404" s="1270"/>
      <c r="P3404" s="1270"/>
      <c r="Q3404" s="1270"/>
      <c r="R3404" s="1270"/>
      <c r="S3404" s="1270"/>
      <c r="T3404" s="1270"/>
      <c r="U3404" s="1270"/>
      <c r="V3404" s="1270"/>
      <c r="W3404" s="1270"/>
      <c r="X3404" s="1915"/>
      <c r="Y3404" s="1270"/>
      <c r="Z3404" s="1270"/>
      <c r="AA3404" s="1270"/>
      <c r="AB3404" s="1270"/>
      <c r="AC3404" s="1507">
        <f t="shared" si="1166"/>
        <v>1</v>
      </c>
      <c r="AD3404" s="1508">
        <f t="shared" si="1167"/>
        <v>0</v>
      </c>
      <c r="AE3404" s="14" t="s">
        <v>334</v>
      </c>
      <c r="AF3404" s="14">
        <f t="shared" si="1168"/>
        <v>0</v>
      </c>
      <c r="AG3404" s="14" t="e">
        <f t="shared" si="1169"/>
        <v>#DIV/0!</v>
      </c>
      <c r="AH3404" s="14" t="s">
        <v>334</v>
      </c>
      <c r="AI3404" s="14" t="s">
        <v>334</v>
      </c>
      <c r="AJ3404" s="1908"/>
    </row>
    <row r="3405" spans="1:36" ht="15.75">
      <c r="A3405" s="1461">
        <v>46</v>
      </c>
      <c r="B3405" s="1275" t="s">
        <v>8561</v>
      </c>
      <c r="C3405" s="1914" t="s">
        <v>156</v>
      </c>
      <c r="D3405" s="1280">
        <v>0</v>
      </c>
      <c r="E3405" s="1461">
        <v>25</v>
      </c>
      <c r="F3405" s="1284">
        <v>0</v>
      </c>
      <c r="G3405" s="1461"/>
      <c r="H3405" s="1280"/>
      <c r="I3405" s="1282"/>
      <c r="J3405" s="1269" t="s">
        <v>231</v>
      </c>
      <c r="K3405" s="1270"/>
      <c r="L3405" s="1461" t="s">
        <v>8525</v>
      </c>
      <c r="M3405" s="1282">
        <v>44832</v>
      </c>
      <c r="N3405" s="1270"/>
      <c r="O3405" s="1270"/>
      <c r="P3405" s="1270"/>
      <c r="Q3405" s="1270"/>
      <c r="R3405" s="1270"/>
      <c r="S3405" s="1270"/>
      <c r="T3405" s="1270"/>
      <c r="U3405" s="1270"/>
      <c r="V3405" s="1270"/>
      <c r="W3405" s="1270"/>
      <c r="X3405" s="1915"/>
      <c r="Y3405" s="1270"/>
      <c r="Z3405" s="1270"/>
      <c r="AA3405" s="1270"/>
      <c r="AB3405" s="1270"/>
      <c r="AC3405" s="1507">
        <f t="shared" si="1166"/>
        <v>25</v>
      </c>
      <c r="AD3405" s="1508">
        <f t="shared" si="1167"/>
        <v>0</v>
      </c>
      <c r="AE3405" s="14" t="s">
        <v>334</v>
      </c>
      <c r="AF3405" s="14">
        <f t="shared" si="1168"/>
        <v>0</v>
      </c>
      <c r="AG3405" s="14" t="e">
        <f t="shared" si="1169"/>
        <v>#DIV/0!</v>
      </c>
      <c r="AH3405" s="14" t="s">
        <v>334</v>
      </c>
      <c r="AI3405" s="14" t="s">
        <v>334</v>
      </c>
      <c r="AJ3405" s="1908"/>
    </row>
    <row r="3406" spans="1:36" ht="30">
      <c r="A3406" s="1461">
        <v>47</v>
      </c>
      <c r="B3406" s="1275" t="s">
        <v>8562</v>
      </c>
      <c r="C3406" s="1914" t="s">
        <v>206</v>
      </c>
      <c r="D3406" s="1280">
        <v>0</v>
      </c>
      <c r="E3406" s="1461">
        <v>100</v>
      </c>
      <c r="F3406" s="1284">
        <v>0</v>
      </c>
      <c r="G3406" s="1461"/>
      <c r="H3406" s="1280"/>
      <c r="I3406" s="1282"/>
      <c r="J3406" s="1269" t="s">
        <v>231</v>
      </c>
      <c r="K3406" s="1270"/>
      <c r="L3406" s="1461" t="s">
        <v>8525</v>
      </c>
      <c r="M3406" s="1282">
        <v>44832</v>
      </c>
      <c r="N3406" s="1270"/>
      <c r="O3406" s="1270"/>
      <c r="P3406" s="1270"/>
      <c r="Q3406" s="1270"/>
      <c r="R3406" s="1270"/>
      <c r="S3406" s="1270"/>
      <c r="T3406" s="1270"/>
      <c r="U3406" s="1270"/>
      <c r="V3406" s="1270"/>
      <c r="W3406" s="1270"/>
      <c r="X3406" s="1915"/>
      <c r="Y3406" s="1270"/>
      <c r="Z3406" s="1270"/>
      <c r="AA3406" s="1270"/>
      <c r="AB3406" s="1270"/>
      <c r="AC3406" s="1507">
        <f t="shared" si="1166"/>
        <v>100</v>
      </c>
      <c r="AD3406" s="1508">
        <f t="shared" si="1167"/>
        <v>0</v>
      </c>
      <c r="AE3406" s="14" t="s">
        <v>334</v>
      </c>
      <c r="AF3406" s="14">
        <f t="shared" si="1168"/>
        <v>0</v>
      </c>
      <c r="AG3406" s="14" t="e">
        <f t="shared" si="1169"/>
        <v>#DIV/0!</v>
      </c>
      <c r="AH3406" s="14" t="s">
        <v>334</v>
      </c>
      <c r="AI3406" s="14" t="s">
        <v>334</v>
      </c>
      <c r="AJ3406" s="1908"/>
    </row>
    <row r="3407" spans="1:36" ht="15.75">
      <c r="A3407" s="1461">
        <v>48</v>
      </c>
      <c r="B3407" s="1275" t="s">
        <v>8563</v>
      </c>
      <c r="C3407" s="1914" t="s">
        <v>64</v>
      </c>
      <c r="D3407" s="1280">
        <v>0</v>
      </c>
      <c r="E3407" s="1461">
        <v>20</v>
      </c>
      <c r="F3407" s="1284">
        <v>0</v>
      </c>
      <c r="G3407" s="1461"/>
      <c r="H3407" s="1280"/>
      <c r="I3407" s="1282"/>
      <c r="J3407" s="1269" t="s">
        <v>231</v>
      </c>
      <c r="K3407" s="1270"/>
      <c r="L3407" s="1461" t="s">
        <v>8525</v>
      </c>
      <c r="M3407" s="1282">
        <v>44832</v>
      </c>
      <c r="N3407" s="1270"/>
      <c r="O3407" s="1270"/>
      <c r="P3407" s="1270"/>
      <c r="Q3407" s="1270"/>
      <c r="R3407" s="1270"/>
      <c r="S3407" s="1270"/>
      <c r="T3407" s="1270"/>
      <c r="U3407" s="1270"/>
      <c r="V3407" s="1270"/>
      <c r="W3407" s="1270"/>
      <c r="X3407" s="1915"/>
      <c r="Y3407" s="1270"/>
      <c r="Z3407" s="1270"/>
      <c r="AA3407" s="1270"/>
      <c r="AB3407" s="1270"/>
      <c r="AC3407" s="1507">
        <f t="shared" si="1166"/>
        <v>20</v>
      </c>
      <c r="AD3407" s="1508">
        <f t="shared" si="1167"/>
        <v>0</v>
      </c>
      <c r="AE3407" s="14" t="s">
        <v>334</v>
      </c>
      <c r="AF3407" s="14">
        <f t="shared" si="1168"/>
        <v>0</v>
      </c>
      <c r="AG3407" s="14" t="e">
        <f t="shared" si="1169"/>
        <v>#DIV/0!</v>
      </c>
      <c r="AH3407" s="14" t="s">
        <v>334</v>
      </c>
      <c r="AI3407" s="14" t="s">
        <v>334</v>
      </c>
      <c r="AJ3407" s="1908"/>
    </row>
    <row r="3408" spans="1:36" ht="15.75">
      <c r="A3408" s="1461">
        <v>49</v>
      </c>
      <c r="B3408" s="1928" t="s">
        <v>10416</v>
      </c>
      <c r="C3408" s="1914" t="s">
        <v>1487</v>
      </c>
      <c r="D3408" s="1280">
        <v>0</v>
      </c>
      <c r="E3408" s="1461"/>
      <c r="F3408" s="1284"/>
      <c r="G3408" s="1286">
        <v>1</v>
      </c>
      <c r="H3408" s="1283">
        <v>0</v>
      </c>
      <c r="I3408" s="1282"/>
      <c r="J3408" s="1351">
        <v>45474</v>
      </c>
      <c r="K3408" s="1270"/>
      <c r="L3408" s="1461" t="s">
        <v>8525</v>
      </c>
      <c r="M3408" s="1282">
        <v>45002</v>
      </c>
      <c r="N3408" s="1270"/>
      <c r="O3408" s="1270"/>
      <c r="P3408" s="1270"/>
      <c r="Q3408" s="1270"/>
      <c r="R3408" s="1270"/>
      <c r="S3408" s="1270"/>
      <c r="T3408" s="1270"/>
      <c r="U3408" s="1270"/>
      <c r="V3408" s="1270"/>
      <c r="W3408" s="1270"/>
      <c r="X3408" s="1915"/>
      <c r="Y3408" s="1270"/>
      <c r="Z3408" s="1270"/>
      <c r="AA3408" s="1270"/>
      <c r="AB3408" s="1270"/>
      <c r="AC3408" s="1507">
        <f t="shared" si="1166"/>
        <v>1</v>
      </c>
      <c r="AD3408" s="1508">
        <f t="shared" si="1167"/>
        <v>0</v>
      </c>
      <c r="AE3408" s="14">
        <f t="shared" ref="AE3408:AE3417" si="1170">(J3408-"01.04.2023")/30</f>
        <v>15.233333333333333</v>
      </c>
      <c r="AF3408" s="14">
        <f t="shared" si="1168"/>
        <v>0</v>
      </c>
      <c r="AG3408" s="14" t="e">
        <f t="shared" si="1169"/>
        <v>#DIV/0!</v>
      </c>
      <c r="AH3408" s="14" t="e">
        <f t="shared" ref="AH3408:AH3417" si="1171">AG3408-AE3408</f>
        <v>#DIV/0!</v>
      </c>
      <c r="AI3408" s="14">
        <f t="shared" ref="AI3408:AI3417" si="1172">AC3408-(AE3408*AF3408)</f>
        <v>1</v>
      </c>
      <c r="AJ3408" s="1908"/>
    </row>
    <row r="3409" spans="1:36" ht="15.75">
      <c r="A3409" s="1461">
        <v>50</v>
      </c>
      <c r="B3409" s="1928" t="s">
        <v>10417</v>
      </c>
      <c r="C3409" s="1914" t="s">
        <v>1487</v>
      </c>
      <c r="D3409" s="1280">
        <v>0</v>
      </c>
      <c r="E3409" s="1461"/>
      <c r="F3409" s="1284"/>
      <c r="G3409" s="1286">
        <v>5</v>
      </c>
      <c r="H3409" s="1283">
        <v>0</v>
      </c>
      <c r="I3409" s="1282"/>
      <c r="J3409" s="1351">
        <v>45717</v>
      </c>
      <c r="K3409" s="1270"/>
      <c r="L3409" s="1461" t="s">
        <v>8525</v>
      </c>
      <c r="M3409" s="1282">
        <v>45002</v>
      </c>
      <c r="N3409" s="1270"/>
      <c r="O3409" s="1270"/>
      <c r="P3409" s="1270"/>
      <c r="Q3409" s="1270"/>
      <c r="R3409" s="1270"/>
      <c r="S3409" s="1270"/>
      <c r="T3409" s="1270"/>
      <c r="U3409" s="1270"/>
      <c r="V3409" s="1270"/>
      <c r="W3409" s="1270"/>
      <c r="X3409" s="1915"/>
      <c r="Y3409" s="1270"/>
      <c r="Z3409" s="1270"/>
      <c r="AA3409" s="1270"/>
      <c r="AB3409" s="1270"/>
      <c r="AC3409" s="1507">
        <f t="shared" si="1166"/>
        <v>5</v>
      </c>
      <c r="AD3409" s="1508">
        <f t="shared" si="1167"/>
        <v>0</v>
      </c>
      <c r="AE3409" s="14">
        <f t="shared" si="1170"/>
        <v>23.333333333333332</v>
      </c>
      <c r="AF3409" s="14">
        <f t="shared" si="1168"/>
        <v>0</v>
      </c>
      <c r="AG3409" s="14" t="e">
        <f t="shared" si="1169"/>
        <v>#DIV/0!</v>
      </c>
      <c r="AH3409" s="14" t="e">
        <f t="shared" si="1171"/>
        <v>#DIV/0!</v>
      </c>
      <c r="AI3409" s="14">
        <f t="shared" si="1172"/>
        <v>5</v>
      </c>
      <c r="AJ3409" s="1908"/>
    </row>
    <row r="3410" spans="1:36" ht="15.75">
      <c r="A3410" s="1461">
        <v>51</v>
      </c>
      <c r="B3410" s="1928" t="s">
        <v>10418</v>
      </c>
      <c r="C3410" s="1914" t="s">
        <v>206</v>
      </c>
      <c r="D3410" s="1280">
        <v>0</v>
      </c>
      <c r="E3410" s="1461"/>
      <c r="F3410" s="1284"/>
      <c r="G3410" s="1286">
        <v>10</v>
      </c>
      <c r="H3410" s="1283">
        <v>0</v>
      </c>
      <c r="I3410" s="1282"/>
      <c r="J3410" s="1351">
        <v>45200</v>
      </c>
      <c r="K3410" s="1270"/>
      <c r="L3410" s="1461" t="s">
        <v>8525</v>
      </c>
      <c r="M3410" s="1282">
        <v>45002</v>
      </c>
      <c r="N3410" s="1270"/>
      <c r="O3410" s="1270"/>
      <c r="P3410" s="1270"/>
      <c r="Q3410" s="1270"/>
      <c r="R3410" s="1270"/>
      <c r="S3410" s="1270"/>
      <c r="T3410" s="1270"/>
      <c r="U3410" s="1270"/>
      <c r="V3410" s="1270"/>
      <c r="W3410" s="1270"/>
      <c r="X3410" s="1915"/>
      <c r="Y3410" s="1270"/>
      <c r="Z3410" s="1270"/>
      <c r="AA3410" s="1270"/>
      <c r="AB3410" s="1270"/>
      <c r="AC3410" s="1507">
        <f t="shared" si="1166"/>
        <v>10</v>
      </c>
      <c r="AD3410" s="1508">
        <f t="shared" si="1167"/>
        <v>0</v>
      </c>
      <c r="AE3410" s="14">
        <f t="shared" si="1170"/>
        <v>6.1</v>
      </c>
      <c r="AF3410" s="14">
        <f t="shared" si="1168"/>
        <v>0</v>
      </c>
      <c r="AG3410" s="14" t="e">
        <f t="shared" si="1169"/>
        <v>#DIV/0!</v>
      </c>
      <c r="AH3410" s="14" t="e">
        <f t="shared" si="1171"/>
        <v>#DIV/0!</v>
      </c>
      <c r="AI3410" s="14">
        <f t="shared" si="1172"/>
        <v>10</v>
      </c>
      <c r="AJ3410" s="1908"/>
    </row>
    <row r="3411" spans="1:36" ht="15.75">
      <c r="A3411" s="1461">
        <v>52</v>
      </c>
      <c r="B3411" s="1928" t="s">
        <v>10419</v>
      </c>
      <c r="C3411" s="1914" t="s">
        <v>206</v>
      </c>
      <c r="D3411" s="1280">
        <v>0</v>
      </c>
      <c r="E3411" s="1461"/>
      <c r="F3411" s="1284"/>
      <c r="G3411" s="1286">
        <v>2</v>
      </c>
      <c r="H3411" s="1283">
        <v>0</v>
      </c>
      <c r="I3411" s="1282"/>
      <c r="J3411" s="1351">
        <v>45444</v>
      </c>
      <c r="K3411" s="1270"/>
      <c r="L3411" s="1461" t="s">
        <v>8525</v>
      </c>
      <c r="M3411" s="1282">
        <v>45002</v>
      </c>
      <c r="N3411" s="1270"/>
      <c r="O3411" s="1270"/>
      <c r="P3411" s="1270"/>
      <c r="Q3411" s="1270"/>
      <c r="R3411" s="1270"/>
      <c r="S3411" s="1270"/>
      <c r="T3411" s="1270"/>
      <c r="U3411" s="1270"/>
      <c r="V3411" s="1270"/>
      <c r="W3411" s="1270"/>
      <c r="X3411" s="1915"/>
      <c r="Y3411" s="1270"/>
      <c r="Z3411" s="1270"/>
      <c r="AA3411" s="1270"/>
      <c r="AB3411" s="1270"/>
      <c r="AC3411" s="1507">
        <f t="shared" si="1166"/>
        <v>2</v>
      </c>
      <c r="AD3411" s="1508">
        <f t="shared" si="1167"/>
        <v>0</v>
      </c>
      <c r="AE3411" s="14">
        <f t="shared" si="1170"/>
        <v>14.233333333333333</v>
      </c>
      <c r="AF3411" s="14">
        <f t="shared" si="1168"/>
        <v>0</v>
      </c>
      <c r="AG3411" s="14" t="e">
        <f t="shared" si="1169"/>
        <v>#DIV/0!</v>
      </c>
      <c r="AH3411" s="14" t="e">
        <f t="shared" si="1171"/>
        <v>#DIV/0!</v>
      </c>
      <c r="AI3411" s="14">
        <f t="shared" si="1172"/>
        <v>2</v>
      </c>
      <c r="AJ3411" s="1908"/>
    </row>
    <row r="3412" spans="1:36" ht="15.75">
      <c r="A3412" s="1461">
        <v>53</v>
      </c>
      <c r="B3412" s="1928" t="s">
        <v>10420</v>
      </c>
      <c r="C3412" s="1914" t="s">
        <v>206</v>
      </c>
      <c r="D3412" s="1280">
        <v>0</v>
      </c>
      <c r="E3412" s="1461"/>
      <c r="F3412" s="1284"/>
      <c r="G3412" s="1286">
        <v>5</v>
      </c>
      <c r="H3412" s="1283">
        <v>0</v>
      </c>
      <c r="I3412" s="1282"/>
      <c r="J3412" s="1351">
        <v>45566</v>
      </c>
      <c r="K3412" s="1270"/>
      <c r="L3412" s="1461" t="s">
        <v>8525</v>
      </c>
      <c r="M3412" s="1282">
        <v>45002</v>
      </c>
      <c r="N3412" s="1270"/>
      <c r="O3412" s="1270"/>
      <c r="P3412" s="1270"/>
      <c r="Q3412" s="1270"/>
      <c r="R3412" s="1270"/>
      <c r="S3412" s="1270"/>
      <c r="T3412" s="1270"/>
      <c r="U3412" s="1270"/>
      <c r="V3412" s="1270"/>
      <c r="W3412" s="1270"/>
      <c r="X3412" s="1915"/>
      <c r="Y3412" s="1270"/>
      <c r="Z3412" s="1270"/>
      <c r="AA3412" s="1270"/>
      <c r="AB3412" s="1270"/>
      <c r="AC3412" s="1507">
        <f t="shared" si="1166"/>
        <v>5</v>
      </c>
      <c r="AD3412" s="1508">
        <f t="shared" si="1167"/>
        <v>0</v>
      </c>
      <c r="AE3412" s="14">
        <f t="shared" si="1170"/>
        <v>18.3</v>
      </c>
      <c r="AF3412" s="14">
        <f t="shared" si="1168"/>
        <v>0</v>
      </c>
      <c r="AG3412" s="14" t="e">
        <f t="shared" si="1169"/>
        <v>#DIV/0!</v>
      </c>
      <c r="AH3412" s="14" t="e">
        <f t="shared" si="1171"/>
        <v>#DIV/0!</v>
      </c>
      <c r="AI3412" s="14">
        <f t="shared" si="1172"/>
        <v>5</v>
      </c>
      <c r="AJ3412" s="1908"/>
    </row>
    <row r="3413" spans="1:36" ht="15.75">
      <c r="A3413" s="1461">
        <v>54</v>
      </c>
      <c r="B3413" s="1928" t="s">
        <v>10421</v>
      </c>
      <c r="C3413" s="1914" t="s">
        <v>206</v>
      </c>
      <c r="D3413" s="1280">
        <v>0</v>
      </c>
      <c r="E3413" s="1461"/>
      <c r="F3413" s="1284"/>
      <c r="G3413" s="1286">
        <v>10</v>
      </c>
      <c r="H3413" s="1283">
        <v>0</v>
      </c>
      <c r="I3413" s="1282"/>
      <c r="J3413" s="1351">
        <v>45505</v>
      </c>
      <c r="K3413" s="1270"/>
      <c r="L3413" s="1461" t="s">
        <v>8525</v>
      </c>
      <c r="M3413" s="1282">
        <v>45002</v>
      </c>
      <c r="N3413" s="1270"/>
      <c r="O3413" s="1270"/>
      <c r="P3413" s="1270"/>
      <c r="Q3413" s="1270"/>
      <c r="R3413" s="1270"/>
      <c r="S3413" s="1270"/>
      <c r="T3413" s="1270"/>
      <c r="U3413" s="1270"/>
      <c r="V3413" s="1270"/>
      <c r="W3413" s="1270"/>
      <c r="X3413" s="1915"/>
      <c r="Y3413" s="1270"/>
      <c r="Z3413" s="1270"/>
      <c r="AA3413" s="1270"/>
      <c r="AB3413" s="1270"/>
      <c r="AC3413" s="1507">
        <f t="shared" si="1166"/>
        <v>10</v>
      </c>
      <c r="AD3413" s="1508">
        <f t="shared" si="1167"/>
        <v>0</v>
      </c>
      <c r="AE3413" s="14">
        <f t="shared" si="1170"/>
        <v>16.266666666666666</v>
      </c>
      <c r="AF3413" s="14">
        <f t="shared" si="1168"/>
        <v>0</v>
      </c>
      <c r="AG3413" s="14" t="e">
        <f t="shared" si="1169"/>
        <v>#DIV/0!</v>
      </c>
      <c r="AH3413" s="14" t="e">
        <f t="shared" si="1171"/>
        <v>#DIV/0!</v>
      </c>
      <c r="AI3413" s="14">
        <f t="shared" si="1172"/>
        <v>10</v>
      </c>
      <c r="AJ3413" s="1908"/>
    </row>
    <row r="3414" spans="1:36" ht="15.75">
      <c r="A3414" s="1461">
        <v>55</v>
      </c>
      <c r="B3414" s="1928" t="s">
        <v>10422</v>
      </c>
      <c r="C3414" s="1914" t="s">
        <v>66</v>
      </c>
      <c r="D3414" s="1280">
        <v>0</v>
      </c>
      <c r="E3414" s="1461"/>
      <c r="F3414" s="1284"/>
      <c r="G3414" s="1286">
        <v>124</v>
      </c>
      <c r="H3414" s="1283">
        <v>0</v>
      </c>
      <c r="I3414" s="1282"/>
      <c r="J3414" s="1351">
        <v>45507</v>
      </c>
      <c r="K3414" s="1270"/>
      <c r="L3414" s="1461" t="s">
        <v>8525</v>
      </c>
      <c r="M3414" s="1282">
        <v>45002</v>
      </c>
      <c r="N3414" s="1270"/>
      <c r="O3414" s="1270"/>
      <c r="P3414" s="1270"/>
      <c r="Q3414" s="1270"/>
      <c r="R3414" s="1270"/>
      <c r="S3414" s="1270"/>
      <c r="T3414" s="1270"/>
      <c r="U3414" s="1270"/>
      <c r="V3414" s="1270"/>
      <c r="W3414" s="1270"/>
      <c r="X3414" s="1915"/>
      <c r="Y3414" s="1270"/>
      <c r="Z3414" s="1270"/>
      <c r="AA3414" s="1270"/>
      <c r="AB3414" s="1270"/>
      <c r="AC3414" s="1507">
        <f t="shared" si="1166"/>
        <v>124</v>
      </c>
      <c r="AD3414" s="1508">
        <f t="shared" si="1167"/>
        <v>0</v>
      </c>
      <c r="AE3414" s="14">
        <f t="shared" si="1170"/>
        <v>16.333333333333332</v>
      </c>
      <c r="AF3414" s="14">
        <f t="shared" si="1168"/>
        <v>0</v>
      </c>
      <c r="AG3414" s="14" t="e">
        <f t="shared" si="1169"/>
        <v>#DIV/0!</v>
      </c>
      <c r="AH3414" s="14" t="e">
        <f t="shared" si="1171"/>
        <v>#DIV/0!</v>
      </c>
      <c r="AI3414" s="14">
        <f t="shared" si="1172"/>
        <v>124</v>
      </c>
      <c r="AJ3414" s="1908"/>
    </row>
    <row r="3415" spans="1:36" ht="15.75">
      <c r="A3415" s="1461">
        <v>56</v>
      </c>
      <c r="B3415" s="1928" t="s">
        <v>10423</v>
      </c>
      <c r="C3415" s="1914" t="s">
        <v>1487</v>
      </c>
      <c r="D3415" s="1280">
        <v>0</v>
      </c>
      <c r="E3415" s="1461"/>
      <c r="F3415" s="1284"/>
      <c r="G3415" s="1286">
        <v>20</v>
      </c>
      <c r="H3415" s="1283">
        <v>0</v>
      </c>
      <c r="I3415" s="1282"/>
      <c r="J3415" s="1351">
        <v>45901</v>
      </c>
      <c r="K3415" s="1270"/>
      <c r="L3415" s="1461" t="s">
        <v>8525</v>
      </c>
      <c r="M3415" s="1282">
        <v>45002</v>
      </c>
      <c r="N3415" s="1270"/>
      <c r="O3415" s="1270"/>
      <c r="P3415" s="1270"/>
      <c r="Q3415" s="1270"/>
      <c r="R3415" s="1270"/>
      <c r="S3415" s="1270"/>
      <c r="T3415" s="1270"/>
      <c r="U3415" s="1270"/>
      <c r="V3415" s="1270"/>
      <c r="W3415" s="1270"/>
      <c r="X3415" s="1915"/>
      <c r="Y3415" s="1270"/>
      <c r="Z3415" s="1270"/>
      <c r="AA3415" s="1270"/>
      <c r="AB3415" s="1270"/>
      <c r="AC3415" s="1507">
        <f t="shared" si="1166"/>
        <v>20</v>
      </c>
      <c r="AD3415" s="1508">
        <f t="shared" si="1167"/>
        <v>0</v>
      </c>
      <c r="AE3415" s="14">
        <f t="shared" si="1170"/>
        <v>29.466666666666665</v>
      </c>
      <c r="AF3415" s="14">
        <f t="shared" si="1168"/>
        <v>0</v>
      </c>
      <c r="AG3415" s="14" t="e">
        <f t="shared" si="1169"/>
        <v>#DIV/0!</v>
      </c>
      <c r="AH3415" s="14" t="e">
        <f t="shared" si="1171"/>
        <v>#DIV/0!</v>
      </c>
      <c r="AI3415" s="14">
        <f t="shared" si="1172"/>
        <v>20</v>
      </c>
      <c r="AJ3415" s="1908"/>
    </row>
    <row r="3416" spans="1:36" ht="15.75">
      <c r="A3416" s="1461">
        <v>57</v>
      </c>
      <c r="B3416" s="1928" t="s">
        <v>10424</v>
      </c>
      <c r="C3416" s="1916" t="s">
        <v>66</v>
      </c>
      <c r="D3416" s="1280">
        <v>0</v>
      </c>
      <c r="E3416" s="1461"/>
      <c r="F3416" s="1284"/>
      <c r="G3416" s="1286">
        <v>1000</v>
      </c>
      <c r="H3416" s="1283">
        <v>0</v>
      </c>
      <c r="I3416" s="1282"/>
      <c r="J3416" s="1351">
        <v>45901</v>
      </c>
      <c r="K3416" s="1270"/>
      <c r="L3416" s="1461" t="s">
        <v>8525</v>
      </c>
      <c r="M3416" s="1282">
        <v>45002</v>
      </c>
      <c r="N3416" s="1270"/>
      <c r="O3416" s="1270"/>
      <c r="P3416" s="1270"/>
      <c r="Q3416" s="1270"/>
      <c r="R3416" s="1270"/>
      <c r="S3416" s="1270"/>
      <c r="T3416" s="1270"/>
      <c r="U3416" s="1270"/>
      <c r="V3416" s="1270"/>
      <c r="W3416" s="1270"/>
      <c r="X3416" s="1915"/>
      <c r="Y3416" s="1270"/>
      <c r="Z3416" s="1270"/>
      <c r="AA3416" s="1270"/>
      <c r="AB3416" s="1270"/>
      <c r="AC3416" s="1507">
        <f t="shared" si="1166"/>
        <v>1000</v>
      </c>
      <c r="AD3416" s="1508">
        <f t="shared" si="1167"/>
        <v>0</v>
      </c>
      <c r="AE3416" s="14">
        <f t="shared" si="1170"/>
        <v>29.466666666666665</v>
      </c>
      <c r="AF3416" s="14">
        <f t="shared" si="1168"/>
        <v>0</v>
      </c>
      <c r="AG3416" s="14" t="e">
        <f t="shared" si="1169"/>
        <v>#DIV/0!</v>
      </c>
      <c r="AH3416" s="14" t="e">
        <f t="shared" si="1171"/>
        <v>#DIV/0!</v>
      </c>
      <c r="AI3416" s="14">
        <f t="shared" si="1172"/>
        <v>1000</v>
      </c>
      <c r="AJ3416" s="1908"/>
    </row>
    <row r="3417" spans="1:36" ht="30">
      <c r="A3417" s="1461">
        <v>58</v>
      </c>
      <c r="B3417" s="1928" t="s">
        <v>10425</v>
      </c>
      <c r="C3417" s="1836" t="s">
        <v>66</v>
      </c>
      <c r="D3417" s="1280">
        <v>0</v>
      </c>
      <c r="E3417" s="1461"/>
      <c r="F3417" s="1284"/>
      <c r="G3417" s="135">
        <v>96</v>
      </c>
      <c r="H3417" s="1283">
        <v>0</v>
      </c>
      <c r="I3417" s="1282"/>
      <c r="J3417" s="34">
        <v>45138</v>
      </c>
      <c r="K3417" s="1270"/>
      <c r="L3417" s="1461" t="s">
        <v>8525</v>
      </c>
      <c r="M3417" s="1282">
        <v>45002</v>
      </c>
      <c r="N3417" s="1270"/>
      <c r="O3417" s="1270"/>
      <c r="P3417" s="1270"/>
      <c r="Q3417" s="1270"/>
      <c r="R3417" s="1270"/>
      <c r="S3417" s="1270"/>
      <c r="T3417" s="1270"/>
      <c r="U3417" s="1270"/>
      <c r="V3417" s="1270"/>
      <c r="W3417" s="1270"/>
      <c r="X3417" s="1915"/>
      <c r="Y3417" s="1270"/>
      <c r="Z3417" s="1270"/>
      <c r="AA3417" s="1270"/>
      <c r="AB3417" s="1270"/>
      <c r="AC3417" s="1507">
        <f t="shared" si="1166"/>
        <v>96</v>
      </c>
      <c r="AD3417" s="1508">
        <f t="shared" si="1167"/>
        <v>0</v>
      </c>
      <c r="AE3417" s="14">
        <f t="shared" si="1170"/>
        <v>4.0333333333333332</v>
      </c>
      <c r="AF3417" s="14">
        <f t="shared" si="1168"/>
        <v>0</v>
      </c>
      <c r="AG3417" s="14" t="e">
        <f t="shared" si="1169"/>
        <v>#DIV/0!</v>
      </c>
      <c r="AH3417" s="14" t="e">
        <f t="shared" si="1171"/>
        <v>#DIV/0!</v>
      </c>
      <c r="AI3417" s="14">
        <f t="shared" si="1172"/>
        <v>96</v>
      </c>
      <c r="AJ3417" s="1908"/>
    </row>
    <row r="3418" spans="1:36" ht="15.75">
      <c r="A3418" s="1461">
        <v>60</v>
      </c>
      <c r="B3418" s="1275" t="s">
        <v>8564</v>
      </c>
      <c r="C3418" s="1914" t="s">
        <v>66</v>
      </c>
      <c r="D3418" s="1280">
        <v>4777.84</v>
      </c>
      <c r="E3418" s="1461">
        <v>15</v>
      </c>
      <c r="F3418" s="1284">
        <v>71667.600000000006</v>
      </c>
      <c r="G3418" s="1461"/>
      <c r="H3418" s="1280"/>
      <c r="I3418" s="1282"/>
      <c r="J3418" s="1269" t="s">
        <v>231</v>
      </c>
      <c r="K3418" s="1270"/>
      <c r="L3418" s="1461">
        <v>817</v>
      </c>
      <c r="M3418" s="1282">
        <v>44833</v>
      </c>
      <c r="N3418" s="1270"/>
      <c r="O3418" s="1270"/>
      <c r="P3418" s="1270"/>
      <c r="Q3418" s="1270"/>
      <c r="R3418" s="1270"/>
      <c r="S3418" s="1270"/>
      <c r="T3418" s="1270"/>
      <c r="U3418" s="1270"/>
      <c r="V3418" s="1270"/>
      <c r="W3418" s="1270"/>
      <c r="X3418" s="1270"/>
      <c r="Y3418" s="1270"/>
      <c r="Z3418" s="1270"/>
      <c r="AA3418" s="1270"/>
      <c r="AB3418" s="1270"/>
      <c r="AC3418" s="1507">
        <f t="shared" si="1166"/>
        <v>15</v>
      </c>
      <c r="AD3418" s="1508">
        <f t="shared" si="1167"/>
        <v>71667.600000000006</v>
      </c>
      <c r="AE3418" s="14" t="s">
        <v>334</v>
      </c>
      <c r="AF3418" s="14">
        <f t="shared" si="1168"/>
        <v>0</v>
      </c>
      <c r="AG3418" s="14" t="e">
        <f t="shared" si="1169"/>
        <v>#DIV/0!</v>
      </c>
      <c r="AH3418" s="14" t="s">
        <v>334</v>
      </c>
      <c r="AI3418" s="14" t="s">
        <v>334</v>
      </c>
      <c r="AJ3418" s="1908"/>
    </row>
    <row r="3419" spans="1:36" ht="15" customHeight="1">
      <c r="A3419" s="4780" t="s">
        <v>94</v>
      </c>
      <c r="B3419" s="4781"/>
      <c r="C3419" s="4781"/>
      <c r="D3419" s="4781"/>
      <c r="E3419" s="4781"/>
      <c r="F3419" s="4781"/>
      <c r="G3419" s="4781"/>
      <c r="H3419" s="4781"/>
      <c r="I3419" s="4781"/>
      <c r="J3419" s="4781"/>
      <c r="K3419" s="4781"/>
      <c r="L3419" s="4781"/>
      <c r="M3419" s="4781"/>
      <c r="N3419" s="4781"/>
      <c r="O3419" s="4781"/>
      <c r="P3419" s="4781"/>
      <c r="Q3419" s="4781"/>
      <c r="R3419" s="4781"/>
      <c r="S3419" s="4781"/>
      <c r="T3419" s="4781"/>
      <c r="U3419" s="4781"/>
      <c r="V3419" s="4781"/>
      <c r="W3419" s="4781"/>
      <c r="X3419" s="4781"/>
      <c r="Y3419" s="4781"/>
      <c r="Z3419" s="4781"/>
      <c r="AA3419" s="4781"/>
      <c r="AB3419" s="4781"/>
      <c r="AC3419" s="4781"/>
      <c r="AD3419" s="4781"/>
      <c r="AE3419" s="4781"/>
      <c r="AF3419" s="4781"/>
      <c r="AG3419" s="4781"/>
      <c r="AH3419" s="4781"/>
      <c r="AI3419" s="4781"/>
      <c r="AJ3419" s="4782"/>
    </row>
    <row r="3420" spans="1:36" ht="15.75" customHeight="1">
      <c r="A3420" s="4358" t="s">
        <v>19</v>
      </c>
      <c r="B3420" s="4359"/>
      <c r="C3420" s="4359"/>
      <c r="D3420" s="4359"/>
      <c r="E3420" s="4359"/>
      <c r="F3420" s="4359"/>
      <c r="G3420" s="4359"/>
      <c r="H3420" s="4359"/>
      <c r="I3420" s="4359"/>
      <c r="J3420" s="4359"/>
      <c r="K3420" s="4359"/>
      <c r="L3420" s="4359"/>
      <c r="M3420" s="4359"/>
      <c r="N3420" s="4359"/>
      <c r="O3420" s="4359"/>
      <c r="P3420" s="4359"/>
      <c r="Q3420" s="4359"/>
      <c r="R3420" s="4359"/>
      <c r="S3420" s="4359"/>
      <c r="T3420" s="4359"/>
      <c r="U3420" s="4359"/>
      <c r="V3420" s="4359"/>
      <c r="W3420" s="4359"/>
      <c r="X3420" s="4359"/>
      <c r="Y3420" s="4359"/>
      <c r="Z3420" s="4359"/>
      <c r="AA3420" s="4359"/>
      <c r="AB3420" s="4359"/>
      <c r="AC3420" s="4359"/>
      <c r="AD3420" s="4359"/>
      <c r="AE3420" s="4359"/>
      <c r="AF3420" s="4359"/>
      <c r="AG3420" s="4359"/>
      <c r="AH3420" s="4359"/>
      <c r="AI3420" s="4359"/>
      <c r="AJ3420" s="4360"/>
    </row>
    <row r="3421" spans="1:36" ht="15.75" customHeight="1">
      <c r="A3421" s="4743" t="s">
        <v>1258</v>
      </c>
      <c r="B3421" s="4744"/>
      <c r="C3421" s="4744"/>
      <c r="D3421" s="4744"/>
      <c r="E3421" s="4744"/>
      <c r="F3421" s="4744"/>
      <c r="G3421" s="4744"/>
      <c r="H3421" s="4744"/>
      <c r="I3421" s="4744"/>
      <c r="J3421" s="4744"/>
      <c r="K3421" s="4744"/>
      <c r="L3421" s="4744"/>
      <c r="M3421" s="4744"/>
      <c r="N3421" s="4744"/>
      <c r="O3421" s="4744"/>
      <c r="P3421" s="4744"/>
      <c r="Q3421" s="4744"/>
      <c r="R3421" s="4744"/>
      <c r="S3421" s="4744"/>
      <c r="T3421" s="4744"/>
      <c r="U3421" s="4744"/>
      <c r="V3421" s="4744"/>
      <c r="W3421" s="4744"/>
      <c r="X3421" s="4744"/>
      <c r="Y3421" s="4744"/>
      <c r="Z3421" s="4744"/>
      <c r="AA3421" s="4744"/>
      <c r="AB3421" s="4744"/>
      <c r="AC3421" s="4744"/>
      <c r="AD3421" s="4744"/>
      <c r="AE3421" s="4744"/>
      <c r="AF3421" s="4744"/>
      <c r="AG3421" s="4744"/>
      <c r="AH3421" s="4744"/>
      <c r="AI3421" s="4744"/>
      <c r="AJ3421" s="4745"/>
    </row>
    <row r="3422" spans="1:36" ht="15.75">
      <c r="A3422" s="1495">
        <v>5</v>
      </c>
      <c r="B3422" s="1930" t="s">
        <v>6532</v>
      </c>
      <c r="C3422" s="1930" t="s">
        <v>66</v>
      </c>
      <c r="D3422" s="1931">
        <v>268</v>
      </c>
      <c r="E3422" s="1930">
        <v>88</v>
      </c>
      <c r="F3422" s="1931">
        <v>23584</v>
      </c>
      <c r="G3422" s="1930"/>
      <c r="H3422" s="1931"/>
      <c r="I3422" s="1932">
        <v>44886</v>
      </c>
      <c r="J3422" s="1932">
        <v>45536</v>
      </c>
      <c r="K3422" s="1930"/>
      <c r="L3422" s="1930"/>
      <c r="M3422" s="1932"/>
      <c r="N3422" s="1930">
        <v>11</v>
      </c>
      <c r="O3422" s="1930">
        <v>15</v>
      </c>
      <c r="P3422" s="1930">
        <v>10</v>
      </c>
      <c r="Q3422" s="1930"/>
      <c r="R3422" s="1930"/>
      <c r="S3422" s="1930"/>
      <c r="T3422" s="1930"/>
      <c r="U3422" s="1930"/>
      <c r="V3422" s="1930"/>
      <c r="W3422" s="1930"/>
      <c r="X3422" s="1930"/>
      <c r="Y3422" s="1930"/>
      <c r="Z3422" s="1930"/>
      <c r="AA3422" s="1930"/>
      <c r="AB3422" s="1930"/>
      <c r="AC3422" s="1507">
        <f>E3422+G3422-N3422-O3422-AA3422-P3422-Q3422-R3422-S3422-T3422-U3422-V3422-W3422-X3422-Y3422</f>
        <v>52</v>
      </c>
      <c r="AD3422" s="1508">
        <f>D3422*AC3422</f>
        <v>13936</v>
      </c>
      <c r="AE3422" s="14">
        <f>(J3422-"01.04.2023")/30</f>
        <v>17.3</v>
      </c>
      <c r="AF3422" s="14">
        <f>(N3422+O3422+P3422+Q3422+R3422+S3422+T3422+U3422+V3422+W3422+X3422+Y3422)/3</f>
        <v>12</v>
      </c>
      <c r="AG3422" s="14">
        <f>AC3422/AF3422</f>
        <v>4.333333333333333</v>
      </c>
      <c r="AH3422" s="14">
        <f>AG3422-AE3422</f>
        <v>-12.966666666666669</v>
      </c>
      <c r="AI3422" s="14">
        <f>AC3422-(AE3422*AF3422)</f>
        <v>-155.60000000000002</v>
      </c>
      <c r="AJ3422" s="1933"/>
    </row>
    <row r="3423" spans="1:36" ht="15.75">
      <c r="A3423" s="4358" t="s">
        <v>20</v>
      </c>
      <c r="B3423" s="4359"/>
      <c r="C3423" s="4359"/>
      <c r="D3423" s="4359"/>
      <c r="E3423" s="4359"/>
      <c r="F3423" s="4359"/>
      <c r="G3423" s="4359"/>
      <c r="H3423" s="4359"/>
      <c r="I3423" s="4359"/>
      <c r="J3423" s="4359"/>
      <c r="K3423" s="4359"/>
      <c r="L3423" s="4359"/>
      <c r="M3423" s="4359"/>
      <c r="N3423" s="4359"/>
      <c r="O3423" s="4359"/>
      <c r="P3423" s="4359"/>
      <c r="Q3423" s="4359"/>
      <c r="R3423" s="4359"/>
      <c r="S3423" s="4359"/>
      <c r="T3423" s="4359"/>
      <c r="U3423" s="4359"/>
      <c r="V3423" s="4359"/>
      <c r="W3423" s="4359"/>
      <c r="X3423" s="4359"/>
      <c r="Y3423" s="4359"/>
      <c r="Z3423" s="4359"/>
      <c r="AA3423" s="4359"/>
      <c r="AB3423" s="4359"/>
      <c r="AC3423" s="4359"/>
      <c r="AD3423" s="4359"/>
      <c r="AE3423" s="4359"/>
      <c r="AF3423" s="4359"/>
      <c r="AG3423" s="4359"/>
      <c r="AH3423" s="4359"/>
      <c r="AI3423" s="4359"/>
      <c r="AJ3423" s="4360"/>
    </row>
    <row r="3424" spans="1:36" ht="15.75">
      <c r="A3424" s="4743" t="s">
        <v>5931</v>
      </c>
      <c r="B3424" s="4744"/>
      <c r="C3424" s="4744"/>
      <c r="D3424" s="4744"/>
      <c r="E3424" s="4744"/>
      <c r="F3424" s="4744"/>
      <c r="G3424" s="4744"/>
      <c r="H3424" s="4744"/>
      <c r="I3424" s="4744"/>
      <c r="J3424" s="4744"/>
      <c r="K3424" s="4744"/>
      <c r="L3424" s="4744"/>
      <c r="M3424" s="4744"/>
      <c r="N3424" s="4744"/>
      <c r="O3424" s="4744"/>
      <c r="P3424" s="4744"/>
      <c r="Q3424" s="4744"/>
      <c r="R3424" s="4744"/>
      <c r="S3424" s="4744"/>
      <c r="T3424" s="4744"/>
      <c r="U3424" s="4744"/>
      <c r="V3424" s="4744"/>
      <c r="W3424" s="4744"/>
      <c r="X3424" s="4744"/>
      <c r="Y3424" s="4744"/>
      <c r="Z3424" s="4744"/>
      <c r="AA3424" s="4744"/>
      <c r="AB3424" s="4744"/>
      <c r="AC3424" s="4744"/>
      <c r="AD3424" s="4744"/>
      <c r="AE3424" s="4744"/>
      <c r="AF3424" s="4744"/>
      <c r="AG3424" s="4744"/>
      <c r="AH3424" s="4744"/>
      <c r="AI3424" s="4744"/>
      <c r="AJ3424" s="4745"/>
    </row>
    <row r="3425" spans="1:36" ht="15.75">
      <c r="A3425" s="1495"/>
      <c r="B3425" s="1930" t="s">
        <v>275</v>
      </c>
      <c r="C3425" s="1930" t="s">
        <v>66</v>
      </c>
      <c r="D3425" s="1931">
        <v>2188.86</v>
      </c>
      <c r="E3425" s="1930">
        <v>37</v>
      </c>
      <c r="F3425" s="1930">
        <f t="shared" ref="F3425:F3430" si="1173">D3425*E3425</f>
        <v>80987.820000000007</v>
      </c>
      <c r="G3425" s="1930"/>
      <c r="H3425" s="1931"/>
      <c r="I3425" s="1932">
        <v>44585</v>
      </c>
      <c r="J3425" s="1932">
        <v>45225</v>
      </c>
      <c r="K3425" s="1930"/>
      <c r="L3425" s="1930">
        <v>1440</v>
      </c>
      <c r="M3425" s="1932">
        <v>44503</v>
      </c>
      <c r="N3425" s="1930"/>
      <c r="O3425" s="1930">
        <v>1</v>
      </c>
      <c r="P3425" s="1930">
        <v>7</v>
      </c>
      <c r="Q3425" s="1930"/>
      <c r="R3425" s="1930"/>
      <c r="S3425" s="1930"/>
      <c r="T3425" s="1930"/>
      <c r="U3425" s="1930"/>
      <c r="V3425" s="1930"/>
      <c r="W3425" s="1930"/>
      <c r="X3425" s="1930"/>
      <c r="Y3425" s="1930"/>
      <c r="Z3425" s="1930"/>
      <c r="AA3425" s="1930"/>
      <c r="AB3425" s="1930"/>
      <c r="AC3425" s="1507">
        <f t="shared" ref="AC3425:AC3431" si="1174">E3425+G3425-N3425-O3425-AA3425-P3425-Q3425-R3425-S3425-T3425-U3425-V3425-W3425-X3425-Y3425</f>
        <v>29</v>
      </c>
      <c r="AD3425" s="1508">
        <f t="shared" ref="AD3425:AD3431" si="1175">D3425*AC3425</f>
        <v>63476.94</v>
      </c>
      <c r="AE3425" s="14">
        <f t="shared" ref="AE3425:AE3431" si="1176">(J3425-"01.04.2023")/30</f>
        <v>6.9333333333333336</v>
      </c>
      <c r="AF3425" s="14">
        <f t="shared" ref="AF3425:AF3431" si="1177">(N3425+O3425+P3425+Q3425+R3425+S3425+T3425+U3425+V3425+W3425+X3425+Y3425)/3</f>
        <v>2.6666666666666665</v>
      </c>
      <c r="AG3425" s="14">
        <f t="shared" ref="AG3425:AG3431" si="1178">AC3425/AF3425</f>
        <v>10.875</v>
      </c>
      <c r="AH3425" s="14">
        <f t="shared" ref="AH3425:AH3431" si="1179">AG3425-AE3425</f>
        <v>3.9416666666666664</v>
      </c>
      <c r="AI3425" s="14">
        <f t="shared" ref="AI3425:AI3431" si="1180">AC3425-(AE3425*AF3425)</f>
        <v>10.511111111111113</v>
      </c>
      <c r="AJ3425" s="1933"/>
    </row>
    <row r="3426" spans="1:36" ht="15.75">
      <c r="A3426" s="1495"/>
      <c r="B3426" s="1930" t="s">
        <v>4098</v>
      </c>
      <c r="C3426" s="1930" t="s">
        <v>143</v>
      </c>
      <c r="D3426" s="1931">
        <v>60</v>
      </c>
      <c r="E3426" s="1930">
        <v>10</v>
      </c>
      <c r="F3426" s="1931">
        <f t="shared" si="1173"/>
        <v>600</v>
      </c>
      <c r="G3426" s="1930"/>
      <c r="H3426" s="1931"/>
      <c r="I3426" s="1932">
        <v>44747</v>
      </c>
      <c r="J3426" s="1932">
        <v>45169</v>
      </c>
      <c r="K3426" s="1930"/>
      <c r="L3426" s="1930">
        <v>312</v>
      </c>
      <c r="M3426" s="1932">
        <v>44691</v>
      </c>
      <c r="N3426" s="1930"/>
      <c r="O3426" s="1930"/>
      <c r="P3426" s="1930"/>
      <c r="Q3426" s="1930"/>
      <c r="R3426" s="1930"/>
      <c r="S3426" s="1930"/>
      <c r="T3426" s="1930"/>
      <c r="U3426" s="1930"/>
      <c r="V3426" s="1930"/>
      <c r="W3426" s="1930"/>
      <c r="X3426" s="1930"/>
      <c r="Y3426" s="1930"/>
      <c r="Z3426" s="1930"/>
      <c r="AA3426" s="1930"/>
      <c r="AB3426" s="1930"/>
      <c r="AC3426" s="1507">
        <f t="shared" si="1174"/>
        <v>10</v>
      </c>
      <c r="AD3426" s="1508">
        <f t="shared" si="1175"/>
        <v>600</v>
      </c>
      <c r="AE3426" s="14">
        <f t="shared" si="1176"/>
        <v>5.0666666666666664</v>
      </c>
      <c r="AF3426" s="14">
        <f t="shared" si="1177"/>
        <v>0</v>
      </c>
      <c r="AG3426" s="14" t="e">
        <f t="shared" si="1178"/>
        <v>#DIV/0!</v>
      </c>
      <c r="AH3426" s="14" t="e">
        <f t="shared" si="1179"/>
        <v>#DIV/0!</v>
      </c>
      <c r="AI3426" s="14">
        <f t="shared" si="1180"/>
        <v>10</v>
      </c>
      <c r="AJ3426" s="1933"/>
    </row>
    <row r="3427" spans="1:36" ht="15.75">
      <c r="A3427" s="1495"/>
      <c r="B3427" s="1929" t="s">
        <v>274</v>
      </c>
      <c r="C3427" s="1930" t="s">
        <v>143</v>
      </c>
      <c r="D3427" s="1931">
        <v>10371.120000000001</v>
      </c>
      <c r="E3427" s="1930">
        <v>3</v>
      </c>
      <c r="F3427" s="1931">
        <f t="shared" si="1173"/>
        <v>31113.360000000001</v>
      </c>
      <c r="G3427" s="1930"/>
      <c r="H3427" s="1931"/>
      <c r="I3427" s="1932">
        <v>44859</v>
      </c>
      <c r="J3427" s="1932">
        <v>45253</v>
      </c>
      <c r="K3427" s="1930"/>
      <c r="L3427" s="1930">
        <v>792</v>
      </c>
      <c r="M3427" s="1932">
        <v>44826</v>
      </c>
      <c r="N3427" s="1930"/>
      <c r="O3427" s="1930"/>
      <c r="P3427" s="1930"/>
      <c r="Q3427" s="1930"/>
      <c r="R3427" s="1930"/>
      <c r="S3427" s="1930"/>
      <c r="T3427" s="1930"/>
      <c r="U3427" s="1930"/>
      <c r="V3427" s="1930"/>
      <c r="W3427" s="1930"/>
      <c r="X3427" s="1930"/>
      <c r="Y3427" s="1930"/>
      <c r="Z3427" s="1930"/>
      <c r="AA3427" s="1930"/>
      <c r="AB3427" s="1930"/>
      <c r="AC3427" s="1507">
        <f t="shared" si="1174"/>
        <v>3</v>
      </c>
      <c r="AD3427" s="1508">
        <f t="shared" si="1175"/>
        <v>31113.360000000001</v>
      </c>
      <c r="AE3427" s="14">
        <f t="shared" si="1176"/>
        <v>7.8666666666666663</v>
      </c>
      <c r="AF3427" s="14">
        <f t="shared" si="1177"/>
        <v>0</v>
      </c>
      <c r="AG3427" s="14" t="e">
        <f t="shared" si="1178"/>
        <v>#DIV/0!</v>
      </c>
      <c r="AH3427" s="14" t="e">
        <f t="shared" si="1179"/>
        <v>#DIV/0!</v>
      </c>
      <c r="AI3427" s="14">
        <f t="shared" si="1180"/>
        <v>3</v>
      </c>
      <c r="AJ3427" s="1933"/>
    </row>
    <row r="3428" spans="1:36" ht="15.75">
      <c r="A3428" s="1495"/>
      <c r="B3428" s="1929" t="s">
        <v>274</v>
      </c>
      <c r="C3428" s="1930" t="s">
        <v>143</v>
      </c>
      <c r="D3428" s="1931">
        <v>10371.120000000001</v>
      </c>
      <c r="E3428" s="1930">
        <v>3</v>
      </c>
      <c r="F3428" s="1931">
        <f t="shared" si="1173"/>
        <v>31113.360000000001</v>
      </c>
      <c r="G3428" s="1930"/>
      <c r="H3428" s="1931"/>
      <c r="I3428" s="1932">
        <v>44879</v>
      </c>
      <c r="J3428" s="1932">
        <v>45303</v>
      </c>
      <c r="K3428" s="1930"/>
      <c r="L3428" s="1930">
        <v>928</v>
      </c>
      <c r="M3428" s="1932">
        <v>44866</v>
      </c>
      <c r="N3428" s="1930"/>
      <c r="O3428" s="1930"/>
      <c r="P3428" s="1930"/>
      <c r="Q3428" s="1930"/>
      <c r="R3428" s="1930"/>
      <c r="S3428" s="1930"/>
      <c r="T3428" s="1930"/>
      <c r="U3428" s="1930"/>
      <c r="V3428" s="1930"/>
      <c r="W3428" s="1930"/>
      <c r="X3428" s="1930"/>
      <c r="Y3428" s="1930"/>
      <c r="Z3428" s="1930"/>
      <c r="AA3428" s="1930"/>
      <c r="AB3428" s="1930"/>
      <c r="AC3428" s="1507">
        <f t="shared" si="1174"/>
        <v>3</v>
      </c>
      <c r="AD3428" s="1508">
        <f t="shared" si="1175"/>
        <v>31113.360000000001</v>
      </c>
      <c r="AE3428" s="14">
        <f t="shared" si="1176"/>
        <v>9.5333333333333332</v>
      </c>
      <c r="AF3428" s="14">
        <f t="shared" si="1177"/>
        <v>0</v>
      </c>
      <c r="AG3428" s="14" t="e">
        <f t="shared" si="1178"/>
        <v>#DIV/0!</v>
      </c>
      <c r="AH3428" s="14" t="e">
        <f t="shared" si="1179"/>
        <v>#DIV/0!</v>
      </c>
      <c r="AI3428" s="14">
        <f t="shared" si="1180"/>
        <v>3</v>
      </c>
      <c r="AJ3428" s="1933"/>
    </row>
    <row r="3429" spans="1:36" ht="15.75" customHeight="1">
      <c r="A3429" s="1495"/>
      <c r="B3429" s="1929" t="s">
        <v>274</v>
      </c>
      <c r="C3429" s="1930" t="s">
        <v>143</v>
      </c>
      <c r="D3429" s="1931">
        <v>18304.490000000002</v>
      </c>
      <c r="E3429" s="1930">
        <v>2</v>
      </c>
      <c r="F3429" s="1931">
        <f t="shared" si="1173"/>
        <v>36608.980000000003</v>
      </c>
      <c r="G3429" s="1930"/>
      <c r="H3429" s="1931"/>
      <c r="I3429" s="1932">
        <v>44923</v>
      </c>
      <c r="J3429" s="1932">
        <v>45392</v>
      </c>
      <c r="K3429" s="1930"/>
      <c r="L3429" s="1930"/>
      <c r="M3429" s="1932"/>
      <c r="N3429" s="1930"/>
      <c r="O3429" s="1930"/>
      <c r="P3429" s="1930"/>
      <c r="Q3429" s="1930"/>
      <c r="R3429" s="1930"/>
      <c r="S3429" s="1930"/>
      <c r="T3429" s="1930"/>
      <c r="U3429" s="1930"/>
      <c r="V3429" s="1930"/>
      <c r="W3429" s="1930"/>
      <c r="X3429" s="1930"/>
      <c r="Y3429" s="1930"/>
      <c r="Z3429" s="1930"/>
      <c r="AA3429" s="1930"/>
      <c r="AB3429" s="1930"/>
      <c r="AC3429" s="1507">
        <f t="shared" si="1174"/>
        <v>2</v>
      </c>
      <c r="AD3429" s="1508">
        <f t="shared" si="1175"/>
        <v>36608.980000000003</v>
      </c>
      <c r="AE3429" s="14">
        <f t="shared" si="1176"/>
        <v>12.5</v>
      </c>
      <c r="AF3429" s="14">
        <f t="shared" si="1177"/>
        <v>0</v>
      </c>
      <c r="AG3429" s="14" t="e">
        <f t="shared" si="1178"/>
        <v>#DIV/0!</v>
      </c>
      <c r="AH3429" s="14" t="e">
        <f t="shared" si="1179"/>
        <v>#DIV/0!</v>
      </c>
      <c r="AI3429" s="14">
        <f t="shared" si="1180"/>
        <v>2</v>
      </c>
      <c r="AJ3429" s="1933"/>
    </row>
    <row r="3430" spans="1:36" ht="15.75" customHeight="1">
      <c r="A3430" s="1495"/>
      <c r="B3430" s="1929" t="s">
        <v>6533</v>
      </c>
      <c r="C3430" s="1930" t="s">
        <v>66</v>
      </c>
      <c r="D3430" s="1931">
        <v>457.9</v>
      </c>
      <c r="E3430" s="1930">
        <v>50</v>
      </c>
      <c r="F3430" s="1931">
        <f t="shared" si="1173"/>
        <v>22895</v>
      </c>
      <c r="G3430" s="1930"/>
      <c r="H3430" s="1931"/>
      <c r="I3430" s="1932">
        <v>44882</v>
      </c>
      <c r="J3430" s="1932">
        <v>45536</v>
      </c>
      <c r="K3430" s="1930"/>
      <c r="L3430" s="1930">
        <v>947</v>
      </c>
      <c r="M3430" s="1932">
        <v>44873</v>
      </c>
      <c r="N3430" s="1930"/>
      <c r="O3430" s="1930"/>
      <c r="P3430" s="1930"/>
      <c r="Q3430" s="1930"/>
      <c r="R3430" s="1930"/>
      <c r="S3430" s="1930"/>
      <c r="T3430" s="1930"/>
      <c r="U3430" s="1930"/>
      <c r="V3430" s="1930"/>
      <c r="W3430" s="1930"/>
      <c r="X3430" s="1930"/>
      <c r="Y3430" s="1930"/>
      <c r="Z3430" s="1930"/>
      <c r="AA3430" s="1930"/>
      <c r="AB3430" s="1930"/>
      <c r="AC3430" s="1507">
        <f t="shared" si="1174"/>
        <v>50</v>
      </c>
      <c r="AD3430" s="1508">
        <f t="shared" si="1175"/>
        <v>22895</v>
      </c>
      <c r="AE3430" s="14">
        <f t="shared" si="1176"/>
        <v>17.3</v>
      </c>
      <c r="AF3430" s="14">
        <f t="shared" si="1177"/>
        <v>0</v>
      </c>
      <c r="AG3430" s="14" t="e">
        <f t="shared" si="1178"/>
        <v>#DIV/0!</v>
      </c>
      <c r="AH3430" s="14" t="e">
        <f t="shared" si="1179"/>
        <v>#DIV/0!</v>
      </c>
      <c r="AI3430" s="14">
        <f t="shared" si="1180"/>
        <v>50</v>
      </c>
      <c r="AJ3430" s="1933"/>
    </row>
    <row r="3431" spans="1:36" ht="15.75">
      <c r="A3431" s="1495"/>
      <c r="B3431" s="1929" t="s">
        <v>9075</v>
      </c>
      <c r="C3431" s="1930" t="s">
        <v>143</v>
      </c>
      <c r="D3431" s="1931">
        <v>1187.49</v>
      </c>
      <c r="E3431" s="1930"/>
      <c r="F3431" s="1931"/>
      <c r="G3431" s="1930">
        <v>70</v>
      </c>
      <c r="H3431" s="1931">
        <v>83124.3</v>
      </c>
      <c r="I3431" s="1932">
        <v>44958</v>
      </c>
      <c r="J3431" s="1932">
        <v>45078</v>
      </c>
      <c r="K3431" s="1930"/>
      <c r="L3431" s="1930">
        <v>1092</v>
      </c>
      <c r="M3431" s="1932">
        <v>44349</v>
      </c>
      <c r="N3431" s="1930"/>
      <c r="O3431" s="1930">
        <v>12</v>
      </c>
      <c r="P3431" s="1930">
        <v>45</v>
      </c>
      <c r="Q3431" s="1930"/>
      <c r="R3431" s="1930"/>
      <c r="S3431" s="1930"/>
      <c r="T3431" s="1930"/>
      <c r="U3431" s="1930"/>
      <c r="V3431" s="1930"/>
      <c r="W3431" s="1930"/>
      <c r="X3431" s="1930"/>
      <c r="Y3431" s="1930"/>
      <c r="Z3431" s="1930"/>
      <c r="AA3431" s="1930"/>
      <c r="AB3431" s="1930"/>
      <c r="AC3431" s="1507">
        <f t="shared" si="1174"/>
        <v>13</v>
      </c>
      <c r="AD3431" s="1508">
        <f t="shared" si="1175"/>
        <v>15437.37</v>
      </c>
      <c r="AE3431" s="14">
        <f t="shared" si="1176"/>
        <v>2.0333333333333332</v>
      </c>
      <c r="AF3431" s="14">
        <f t="shared" si="1177"/>
        <v>19</v>
      </c>
      <c r="AG3431" s="14">
        <f t="shared" si="1178"/>
        <v>0.68421052631578949</v>
      </c>
      <c r="AH3431" s="14">
        <f t="shared" si="1179"/>
        <v>-1.3491228070175438</v>
      </c>
      <c r="AI3431" s="14">
        <f t="shared" si="1180"/>
        <v>-25.633333333333333</v>
      </c>
      <c r="AJ3431" s="1933"/>
    </row>
    <row r="3432" spans="1:36" ht="15.75">
      <c r="A3432" s="4358" t="s">
        <v>21</v>
      </c>
      <c r="B3432" s="4359"/>
      <c r="C3432" s="4359"/>
      <c r="D3432" s="4359"/>
      <c r="E3432" s="4359"/>
      <c r="F3432" s="4359"/>
      <c r="G3432" s="4359"/>
      <c r="H3432" s="4359"/>
      <c r="I3432" s="4359"/>
      <c r="J3432" s="4359"/>
      <c r="K3432" s="4359"/>
      <c r="L3432" s="4359"/>
      <c r="M3432" s="4359"/>
      <c r="N3432" s="4359"/>
      <c r="O3432" s="4359"/>
      <c r="P3432" s="4359"/>
      <c r="Q3432" s="4359"/>
      <c r="R3432" s="4359"/>
      <c r="S3432" s="4359"/>
      <c r="T3432" s="4359"/>
      <c r="U3432" s="4359"/>
      <c r="V3432" s="4359"/>
      <c r="W3432" s="4359"/>
      <c r="X3432" s="4359"/>
      <c r="Y3432" s="4359"/>
      <c r="Z3432" s="4359"/>
      <c r="AA3432" s="4359"/>
      <c r="AB3432" s="4359"/>
      <c r="AC3432" s="4359"/>
      <c r="AD3432" s="4359"/>
      <c r="AE3432" s="4359"/>
      <c r="AF3432" s="4359"/>
      <c r="AG3432" s="4359"/>
      <c r="AH3432" s="4359"/>
      <c r="AI3432" s="4359"/>
      <c r="AJ3432" s="4360"/>
    </row>
    <row r="3433" spans="1:36" ht="15.75">
      <c r="A3433" s="4743" t="s">
        <v>1259</v>
      </c>
      <c r="B3433" s="4744"/>
      <c r="C3433" s="4744"/>
      <c r="D3433" s="4744"/>
      <c r="E3433" s="4744"/>
      <c r="F3433" s="4744"/>
      <c r="G3433" s="4744"/>
      <c r="H3433" s="4744"/>
      <c r="I3433" s="4744"/>
      <c r="J3433" s="4744"/>
      <c r="K3433" s="4744"/>
      <c r="L3433" s="4744"/>
      <c r="M3433" s="4744"/>
      <c r="N3433" s="4744"/>
      <c r="O3433" s="4744"/>
      <c r="P3433" s="4744"/>
      <c r="Q3433" s="4744"/>
      <c r="R3433" s="4744"/>
      <c r="S3433" s="4744"/>
      <c r="T3433" s="4744"/>
      <c r="U3433" s="4744"/>
      <c r="V3433" s="4744"/>
      <c r="W3433" s="4744"/>
      <c r="X3433" s="4744"/>
      <c r="Y3433" s="4744"/>
      <c r="Z3433" s="4744"/>
      <c r="AA3433" s="4744"/>
      <c r="AB3433" s="4744"/>
      <c r="AC3433" s="4744"/>
      <c r="AD3433" s="4744"/>
      <c r="AE3433" s="4744"/>
      <c r="AF3433" s="4744"/>
      <c r="AG3433" s="4744"/>
      <c r="AH3433" s="4744"/>
      <c r="AI3433" s="4744"/>
      <c r="AJ3433" s="4745"/>
    </row>
    <row r="3434" spans="1:36" ht="15.75">
      <c r="A3434" s="1495"/>
      <c r="B3434" s="1930" t="s">
        <v>1260</v>
      </c>
      <c r="C3434" s="1930" t="s">
        <v>143</v>
      </c>
      <c r="D3434" s="1931">
        <v>25</v>
      </c>
      <c r="E3434" s="1930">
        <v>123</v>
      </c>
      <c r="F3434" s="1931">
        <f t="shared" ref="F3434:F3443" si="1181">D3434*E3434</f>
        <v>3075</v>
      </c>
      <c r="G3434" s="1930"/>
      <c r="H3434" s="1931"/>
      <c r="I3434" s="1932">
        <v>44646</v>
      </c>
      <c r="J3434" s="1932">
        <v>46296</v>
      </c>
      <c r="K3434" s="1930"/>
      <c r="L3434" s="1930"/>
      <c r="M3434" s="1930"/>
      <c r="N3434" s="1930"/>
      <c r="O3434" s="1930">
        <v>77</v>
      </c>
      <c r="P3434" s="1930">
        <v>13</v>
      </c>
      <c r="Q3434" s="1930"/>
      <c r="R3434" s="1930"/>
      <c r="S3434" s="1930"/>
      <c r="T3434" s="1930"/>
      <c r="U3434" s="1930"/>
      <c r="V3434" s="1930"/>
      <c r="W3434" s="1930"/>
      <c r="X3434" s="1930"/>
      <c r="Y3434" s="1930"/>
      <c r="Z3434" s="1930"/>
      <c r="AA3434" s="1930"/>
      <c r="AB3434" s="1930"/>
      <c r="AC3434" s="1507">
        <f t="shared" ref="AC3434:AC3448" si="1182">E3434+G3434-N3434-O3434-AA3434-P3434-Q3434-R3434-S3434-T3434-U3434-V3434-W3434-X3434-Y3434</f>
        <v>33</v>
      </c>
      <c r="AD3434" s="1508">
        <f t="shared" ref="AD3434:AD3448" si="1183">D3434*AC3434</f>
        <v>825</v>
      </c>
      <c r="AE3434" s="14">
        <f t="shared" ref="AE3434:AE3443" si="1184">(J3434-"01.04.2023")/30</f>
        <v>42.633333333333333</v>
      </c>
      <c r="AF3434" s="14">
        <f t="shared" ref="AF3434:AF3448" si="1185">(N3434+O3434+P3434+Q3434+R3434+S3434+T3434+U3434+V3434+W3434+X3434+Y3434)/3</f>
        <v>30</v>
      </c>
      <c r="AG3434" s="14">
        <f t="shared" ref="AG3434:AG3448" si="1186">AC3434/AF3434</f>
        <v>1.1000000000000001</v>
      </c>
      <c r="AH3434" s="14">
        <f t="shared" ref="AH3434:AH3443" si="1187">AG3434-AE3434</f>
        <v>-41.533333333333331</v>
      </c>
      <c r="AI3434" s="14">
        <f t="shared" ref="AI3434:AI3443" si="1188">AC3434-(AE3434*AF3434)</f>
        <v>-1246</v>
      </c>
      <c r="AJ3434" s="1933"/>
    </row>
    <row r="3435" spans="1:36" ht="15.75">
      <c r="A3435" s="1495"/>
      <c r="B3435" s="1930" t="s">
        <v>1261</v>
      </c>
      <c r="C3435" s="1930" t="s">
        <v>143</v>
      </c>
      <c r="D3435" s="1931">
        <v>18</v>
      </c>
      <c r="E3435" s="1930">
        <v>140</v>
      </c>
      <c r="F3435" s="1931">
        <f t="shared" si="1181"/>
        <v>2520</v>
      </c>
      <c r="G3435" s="1930"/>
      <c r="H3435" s="1931"/>
      <c r="I3435" s="1932">
        <v>44646</v>
      </c>
      <c r="J3435" s="1932">
        <v>45566</v>
      </c>
      <c r="K3435" s="1930"/>
      <c r="L3435" s="1930"/>
      <c r="M3435" s="1930"/>
      <c r="N3435" s="1930"/>
      <c r="O3435" s="1930"/>
      <c r="P3435" s="1930"/>
      <c r="Q3435" s="1930"/>
      <c r="R3435" s="1930"/>
      <c r="S3435" s="1930"/>
      <c r="T3435" s="1930"/>
      <c r="U3435" s="1930"/>
      <c r="V3435" s="1930"/>
      <c r="W3435" s="1930"/>
      <c r="X3435" s="1930"/>
      <c r="Y3435" s="1930"/>
      <c r="Z3435" s="1930"/>
      <c r="AA3435" s="1930"/>
      <c r="AB3435" s="1930"/>
      <c r="AC3435" s="1507">
        <f t="shared" si="1182"/>
        <v>140</v>
      </c>
      <c r="AD3435" s="1508">
        <f t="shared" si="1183"/>
        <v>2520</v>
      </c>
      <c r="AE3435" s="14">
        <f t="shared" si="1184"/>
        <v>18.3</v>
      </c>
      <c r="AF3435" s="14">
        <f t="shared" si="1185"/>
        <v>0</v>
      </c>
      <c r="AG3435" s="14" t="e">
        <f t="shared" si="1186"/>
        <v>#DIV/0!</v>
      </c>
      <c r="AH3435" s="14" t="e">
        <f t="shared" si="1187"/>
        <v>#DIV/0!</v>
      </c>
      <c r="AI3435" s="14">
        <f t="shared" si="1188"/>
        <v>140</v>
      </c>
      <c r="AJ3435" s="1933"/>
    </row>
    <row r="3436" spans="1:36" ht="15.75">
      <c r="A3436" s="1495"/>
      <c r="B3436" s="1930" t="s">
        <v>2981</v>
      </c>
      <c r="C3436" s="1930" t="s">
        <v>156</v>
      </c>
      <c r="D3436" s="1931">
        <v>1</v>
      </c>
      <c r="E3436" s="1930">
        <v>56</v>
      </c>
      <c r="F3436" s="1931">
        <f t="shared" si="1181"/>
        <v>56</v>
      </c>
      <c r="G3436" s="1930"/>
      <c r="H3436" s="1931"/>
      <c r="I3436" s="1932">
        <v>44685</v>
      </c>
      <c r="J3436" s="1932">
        <v>45078</v>
      </c>
      <c r="K3436" s="1930"/>
      <c r="L3436" s="1930"/>
      <c r="M3436" s="1930"/>
      <c r="N3436" s="1930"/>
      <c r="O3436" s="1930">
        <v>11</v>
      </c>
      <c r="P3436" s="1930"/>
      <c r="Q3436" s="1930"/>
      <c r="R3436" s="1930"/>
      <c r="S3436" s="1930"/>
      <c r="T3436" s="1930"/>
      <c r="U3436" s="1930"/>
      <c r="V3436" s="1930"/>
      <c r="W3436" s="1930"/>
      <c r="X3436" s="1930"/>
      <c r="Y3436" s="1930"/>
      <c r="Z3436" s="1930"/>
      <c r="AA3436" s="1930"/>
      <c r="AB3436" s="1930"/>
      <c r="AC3436" s="1507">
        <f t="shared" si="1182"/>
        <v>45</v>
      </c>
      <c r="AD3436" s="1508">
        <f t="shared" si="1183"/>
        <v>45</v>
      </c>
      <c r="AE3436" s="14">
        <f t="shared" si="1184"/>
        <v>2.0333333333333332</v>
      </c>
      <c r="AF3436" s="14">
        <f t="shared" si="1185"/>
        <v>3.6666666666666665</v>
      </c>
      <c r="AG3436" s="14">
        <f t="shared" si="1186"/>
        <v>12.272727272727273</v>
      </c>
      <c r="AH3436" s="14">
        <f t="shared" si="1187"/>
        <v>10.23939393939394</v>
      </c>
      <c r="AI3436" s="14">
        <f t="shared" si="1188"/>
        <v>37.544444444444444</v>
      </c>
      <c r="AJ3436" s="1933"/>
    </row>
    <row r="3437" spans="1:36" ht="15.75">
      <c r="A3437" s="1495"/>
      <c r="B3437" s="1930" t="s">
        <v>2983</v>
      </c>
      <c r="C3437" s="1930" t="s">
        <v>63</v>
      </c>
      <c r="D3437" s="1931">
        <v>1</v>
      </c>
      <c r="E3437" s="1930">
        <v>26</v>
      </c>
      <c r="F3437" s="1931">
        <f t="shared" si="1181"/>
        <v>26</v>
      </c>
      <c r="G3437" s="1930"/>
      <c r="H3437" s="1931"/>
      <c r="I3437" s="1932">
        <v>44707</v>
      </c>
      <c r="J3437" s="1932">
        <v>45505</v>
      </c>
      <c r="K3437" s="1930"/>
      <c r="L3437" s="1930"/>
      <c r="M3437" s="1930"/>
      <c r="N3437" s="1930"/>
      <c r="O3437" s="1930">
        <v>4</v>
      </c>
      <c r="P3437" s="1930"/>
      <c r="Q3437" s="1930"/>
      <c r="R3437" s="1930"/>
      <c r="S3437" s="1930"/>
      <c r="T3437" s="1930"/>
      <c r="U3437" s="1930"/>
      <c r="V3437" s="1930"/>
      <c r="W3437" s="1930"/>
      <c r="X3437" s="1930"/>
      <c r="Y3437" s="1930"/>
      <c r="Z3437" s="1930"/>
      <c r="AA3437" s="1930"/>
      <c r="AB3437" s="1930"/>
      <c r="AC3437" s="1507">
        <f t="shared" si="1182"/>
        <v>22</v>
      </c>
      <c r="AD3437" s="1508">
        <f t="shared" si="1183"/>
        <v>22</v>
      </c>
      <c r="AE3437" s="14">
        <f t="shared" si="1184"/>
        <v>16.266666666666666</v>
      </c>
      <c r="AF3437" s="14">
        <f t="shared" si="1185"/>
        <v>1.3333333333333333</v>
      </c>
      <c r="AG3437" s="14">
        <f t="shared" si="1186"/>
        <v>16.5</v>
      </c>
      <c r="AH3437" s="14">
        <f t="shared" si="1187"/>
        <v>0.23333333333333428</v>
      </c>
      <c r="AI3437" s="14">
        <f t="shared" si="1188"/>
        <v>0.31111111111111356</v>
      </c>
      <c r="AJ3437" s="1933"/>
    </row>
    <row r="3438" spans="1:36" ht="15.75">
      <c r="A3438" s="1495"/>
      <c r="B3438" s="1930" t="s">
        <v>4099</v>
      </c>
      <c r="C3438" s="1930" t="s">
        <v>156</v>
      </c>
      <c r="D3438" s="1931">
        <v>1</v>
      </c>
      <c r="E3438" s="1930">
        <v>400</v>
      </c>
      <c r="F3438" s="1931">
        <f t="shared" si="1181"/>
        <v>400</v>
      </c>
      <c r="G3438" s="1930"/>
      <c r="H3438" s="1931"/>
      <c r="I3438" s="1932">
        <v>44763</v>
      </c>
      <c r="J3438" s="1932">
        <v>46357</v>
      </c>
      <c r="K3438" s="1930"/>
      <c r="L3438" s="1930"/>
      <c r="M3438" s="1930"/>
      <c r="N3438" s="1930"/>
      <c r="O3438" s="1930">
        <v>54</v>
      </c>
      <c r="P3438" s="1930">
        <v>34</v>
      </c>
      <c r="Q3438" s="1930"/>
      <c r="R3438" s="1930"/>
      <c r="S3438" s="1930"/>
      <c r="T3438" s="1930"/>
      <c r="U3438" s="1930"/>
      <c r="V3438" s="1930"/>
      <c r="W3438" s="1930"/>
      <c r="X3438" s="1930"/>
      <c r="Y3438" s="1930"/>
      <c r="Z3438" s="1930"/>
      <c r="AA3438" s="1930"/>
      <c r="AB3438" s="1930"/>
      <c r="AC3438" s="1507">
        <f t="shared" si="1182"/>
        <v>312</v>
      </c>
      <c r="AD3438" s="1508">
        <f t="shared" si="1183"/>
        <v>312</v>
      </c>
      <c r="AE3438" s="14">
        <f t="shared" si="1184"/>
        <v>44.666666666666664</v>
      </c>
      <c r="AF3438" s="14">
        <f t="shared" si="1185"/>
        <v>29.333333333333332</v>
      </c>
      <c r="AG3438" s="14">
        <f t="shared" si="1186"/>
        <v>10.636363636363637</v>
      </c>
      <c r="AH3438" s="14">
        <f t="shared" si="1187"/>
        <v>-34.030303030303031</v>
      </c>
      <c r="AI3438" s="14">
        <f t="shared" si="1188"/>
        <v>-998.22222222222217</v>
      </c>
      <c r="AJ3438" s="1933"/>
    </row>
    <row r="3439" spans="1:36" ht="15.75">
      <c r="A3439" s="1495"/>
      <c r="B3439" s="1930" t="s">
        <v>5453</v>
      </c>
      <c r="C3439" s="1930" t="s">
        <v>156</v>
      </c>
      <c r="D3439" s="1931">
        <v>1</v>
      </c>
      <c r="E3439" s="1930">
        <v>500</v>
      </c>
      <c r="F3439" s="1931">
        <f t="shared" si="1181"/>
        <v>500</v>
      </c>
      <c r="G3439" s="1930"/>
      <c r="H3439" s="1931"/>
      <c r="I3439" s="1932">
        <v>44832</v>
      </c>
      <c r="J3439" s="1932">
        <v>45413</v>
      </c>
      <c r="K3439" s="1930"/>
      <c r="L3439" s="1930"/>
      <c r="M3439" s="1930"/>
      <c r="N3439" s="1930"/>
      <c r="O3439" s="1930"/>
      <c r="P3439" s="1930">
        <v>75</v>
      </c>
      <c r="Q3439" s="1930"/>
      <c r="R3439" s="1930"/>
      <c r="S3439" s="1930"/>
      <c r="T3439" s="1930"/>
      <c r="U3439" s="1930"/>
      <c r="V3439" s="1930"/>
      <c r="W3439" s="1930"/>
      <c r="X3439" s="1930"/>
      <c r="Y3439" s="1930"/>
      <c r="Z3439" s="1930"/>
      <c r="AA3439" s="1930"/>
      <c r="AB3439" s="1930"/>
      <c r="AC3439" s="1507">
        <f t="shared" si="1182"/>
        <v>425</v>
      </c>
      <c r="AD3439" s="1508">
        <f t="shared" si="1183"/>
        <v>425</v>
      </c>
      <c r="AE3439" s="14">
        <f t="shared" si="1184"/>
        <v>13.2</v>
      </c>
      <c r="AF3439" s="14">
        <f t="shared" si="1185"/>
        <v>25</v>
      </c>
      <c r="AG3439" s="14">
        <f t="shared" si="1186"/>
        <v>17</v>
      </c>
      <c r="AH3439" s="14">
        <f t="shared" si="1187"/>
        <v>3.8000000000000007</v>
      </c>
      <c r="AI3439" s="14">
        <f t="shared" si="1188"/>
        <v>95</v>
      </c>
      <c r="AJ3439" s="1933"/>
    </row>
    <row r="3440" spans="1:36" ht="15.75">
      <c r="A3440" s="1495"/>
      <c r="B3440" s="1930" t="s">
        <v>5454</v>
      </c>
      <c r="C3440" s="1930" t="s">
        <v>156</v>
      </c>
      <c r="D3440" s="1931">
        <v>1</v>
      </c>
      <c r="E3440" s="1930">
        <v>25</v>
      </c>
      <c r="F3440" s="1931">
        <f t="shared" si="1181"/>
        <v>25</v>
      </c>
      <c r="G3440" s="1930"/>
      <c r="H3440" s="1931"/>
      <c r="I3440" s="1932">
        <v>44832</v>
      </c>
      <c r="J3440" s="1932">
        <v>45323</v>
      </c>
      <c r="K3440" s="1930"/>
      <c r="L3440" s="1930"/>
      <c r="M3440" s="1930"/>
      <c r="N3440" s="1930"/>
      <c r="O3440" s="1930"/>
      <c r="P3440" s="1930"/>
      <c r="Q3440" s="1930"/>
      <c r="R3440" s="1930"/>
      <c r="S3440" s="1930"/>
      <c r="T3440" s="1930"/>
      <c r="U3440" s="1930"/>
      <c r="V3440" s="1930"/>
      <c r="W3440" s="1930"/>
      <c r="X3440" s="1930"/>
      <c r="Y3440" s="1930"/>
      <c r="Z3440" s="1930"/>
      <c r="AA3440" s="1930"/>
      <c r="AB3440" s="1930"/>
      <c r="AC3440" s="1507">
        <f t="shared" si="1182"/>
        <v>25</v>
      </c>
      <c r="AD3440" s="1508">
        <f t="shared" si="1183"/>
        <v>25</v>
      </c>
      <c r="AE3440" s="14">
        <f t="shared" si="1184"/>
        <v>10.199999999999999</v>
      </c>
      <c r="AF3440" s="14">
        <f t="shared" si="1185"/>
        <v>0</v>
      </c>
      <c r="AG3440" s="14" t="e">
        <f t="shared" si="1186"/>
        <v>#DIV/0!</v>
      </c>
      <c r="AH3440" s="14" t="e">
        <f t="shared" si="1187"/>
        <v>#DIV/0!</v>
      </c>
      <c r="AI3440" s="14">
        <f t="shared" si="1188"/>
        <v>25</v>
      </c>
      <c r="AJ3440" s="1933"/>
    </row>
    <row r="3441" spans="1:36" ht="15.75">
      <c r="A3441" s="1495"/>
      <c r="B3441" s="1930" t="s">
        <v>5456</v>
      </c>
      <c r="C3441" s="1930" t="s">
        <v>143</v>
      </c>
      <c r="D3441" s="1931">
        <v>1</v>
      </c>
      <c r="E3441" s="1930">
        <v>6</v>
      </c>
      <c r="F3441" s="1931">
        <f t="shared" si="1181"/>
        <v>6</v>
      </c>
      <c r="G3441" s="1930"/>
      <c r="H3441" s="1931"/>
      <c r="I3441" s="1932">
        <v>44832</v>
      </c>
      <c r="J3441" s="1932">
        <v>45597</v>
      </c>
      <c r="K3441" s="1930"/>
      <c r="L3441" s="1930"/>
      <c r="M3441" s="1930"/>
      <c r="N3441" s="1930"/>
      <c r="O3441" s="1930">
        <v>2</v>
      </c>
      <c r="P3441" s="1930"/>
      <c r="Q3441" s="1930"/>
      <c r="R3441" s="1930"/>
      <c r="S3441" s="1930"/>
      <c r="T3441" s="1930"/>
      <c r="U3441" s="1930"/>
      <c r="V3441" s="1930"/>
      <c r="W3441" s="1930"/>
      <c r="X3441" s="1930"/>
      <c r="Y3441" s="1930"/>
      <c r="Z3441" s="1930"/>
      <c r="AA3441" s="1930"/>
      <c r="AB3441" s="1930"/>
      <c r="AC3441" s="1507">
        <f t="shared" si="1182"/>
        <v>4</v>
      </c>
      <c r="AD3441" s="1508">
        <f t="shared" si="1183"/>
        <v>4</v>
      </c>
      <c r="AE3441" s="14">
        <f t="shared" si="1184"/>
        <v>19.333333333333332</v>
      </c>
      <c r="AF3441" s="14">
        <f t="shared" si="1185"/>
        <v>0.66666666666666663</v>
      </c>
      <c r="AG3441" s="14">
        <f t="shared" si="1186"/>
        <v>6</v>
      </c>
      <c r="AH3441" s="14">
        <f t="shared" si="1187"/>
        <v>-13.333333333333332</v>
      </c>
      <c r="AI3441" s="14">
        <f t="shared" si="1188"/>
        <v>-8.8888888888888875</v>
      </c>
      <c r="AJ3441" s="1933"/>
    </row>
    <row r="3442" spans="1:36" ht="15.75">
      <c r="A3442" s="1495"/>
      <c r="B3442" s="1930" t="s">
        <v>5457</v>
      </c>
      <c r="C3442" s="1930" t="s">
        <v>66</v>
      </c>
      <c r="D3442" s="1931">
        <v>1</v>
      </c>
      <c r="E3442" s="1930">
        <v>1000</v>
      </c>
      <c r="F3442" s="1931">
        <f t="shared" si="1181"/>
        <v>1000</v>
      </c>
      <c r="G3442" s="1930"/>
      <c r="H3442" s="1931"/>
      <c r="I3442" s="1932">
        <v>44783</v>
      </c>
      <c r="J3442" s="1932">
        <v>45566</v>
      </c>
      <c r="K3442" s="1930"/>
      <c r="L3442" s="1930"/>
      <c r="M3442" s="1930"/>
      <c r="N3442" s="1930"/>
      <c r="O3442" s="1930">
        <v>600</v>
      </c>
      <c r="P3442" s="1930">
        <v>200</v>
      </c>
      <c r="Q3442" s="1930"/>
      <c r="R3442" s="1930"/>
      <c r="S3442" s="1930"/>
      <c r="T3442" s="1930"/>
      <c r="U3442" s="1930"/>
      <c r="V3442" s="1930"/>
      <c r="W3442" s="1930"/>
      <c r="X3442" s="1930"/>
      <c r="Y3442" s="1930"/>
      <c r="Z3442" s="1930"/>
      <c r="AA3442" s="1930"/>
      <c r="AB3442" s="1930"/>
      <c r="AC3442" s="1507">
        <f t="shared" si="1182"/>
        <v>200</v>
      </c>
      <c r="AD3442" s="1508">
        <f t="shared" si="1183"/>
        <v>200</v>
      </c>
      <c r="AE3442" s="14">
        <f t="shared" si="1184"/>
        <v>18.3</v>
      </c>
      <c r="AF3442" s="14">
        <f t="shared" si="1185"/>
        <v>266.66666666666669</v>
      </c>
      <c r="AG3442" s="14">
        <f t="shared" si="1186"/>
        <v>0.75</v>
      </c>
      <c r="AH3442" s="14">
        <f t="shared" si="1187"/>
        <v>-17.55</v>
      </c>
      <c r="AI3442" s="14">
        <f t="shared" si="1188"/>
        <v>-4680.0000000000009</v>
      </c>
      <c r="AJ3442" s="1933"/>
    </row>
    <row r="3443" spans="1:36" ht="15.75">
      <c r="A3443" s="1495"/>
      <c r="B3443" s="1930" t="s">
        <v>5930</v>
      </c>
      <c r="C3443" s="1930" t="s">
        <v>156</v>
      </c>
      <c r="D3443" s="1931">
        <v>1</v>
      </c>
      <c r="E3443" s="1930">
        <v>300</v>
      </c>
      <c r="F3443" s="1931">
        <f t="shared" si="1181"/>
        <v>300</v>
      </c>
      <c r="G3443" s="1930"/>
      <c r="H3443" s="1931"/>
      <c r="I3443" s="1932">
        <v>44840</v>
      </c>
      <c r="J3443" s="1932">
        <v>45323</v>
      </c>
      <c r="K3443" s="1930"/>
      <c r="L3443" s="1930"/>
      <c r="M3443" s="1930"/>
      <c r="N3443" s="1930"/>
      <c r="O3443" s="1930">
        <v>140</v>
      </c>
      <c r="P3443" s="1930"/>
      <c r="Q3443" s="1930"/>
      <c r="R3443" s="1930"/>
      <c r="S3443" s="1930"/>
      <c r="T3443" s="1930"/>
      <c r="U3443" s="1930"/>
      <c r="V3443" s="1930"/>
      <c r="W3443" s="1930"/>
      <c r="X3443" s="1930"/>
      <c r="Y3443" s="1930"/>
      <c r="Z3443" s="1930"/>
      <c r="AA3443" s="1930"/>
      <c r="AB3443" s="1930"/>
      <c r="AC3443" s="1507">
        <f t="shared" si="1182"/>
        <v>160</v>
      </c>
      <c r="AD3443" s="1508">
        <f t="shared" si="1183"/>
        <v>160</v>
      </c>
      <c r="AE3443" s="14">
        <f t="shared" si="1184"/>
        <v>10.199999999999999</v>
      </c>
      <c r="AF3443" s="14">
        <f t="shared" si="1185"/>
        <v>46.666666666666664</v>
      </c>
      <c r="AG3443" s="14">
        <f t="shared" si="1186"/>
        <v>3.4285714285714288</v>
      </c>
      <c r="AH3443" s="14">
        <f t="shared" si="1187"/>
        <v>-6.7714285714285705</v>
      </c>
      <c r="AI3443" s="14">
        <f t="shared" si="1188"/>
        <v>-315.99999999999994</v>
      </c>
      <c r="AJ3443" s="1933"/>
    </row>
    <row r="3444" spans="1:36" ht="15.75">
      <c r="A3444" s="1495"/>
      <c r="B3444" s="1930" t="s">
        <v>9076</v>
      </c>
      <c r="C3444" s="1930" t="s">
        <v>66</v>
      </c>
      <c r="D3444" s="1931">
        <v>1</v>
      </c>
      <c r="E3444" s="1930"/>
      <c r="F3444" s="1930"/>
      <c r="G3444" s="1930">
        <v>1200</v>
      </c>
      <c r="H3444" s="1931">
        <v>1200</v>
      </c>
      <c r="I3444" s="1932"/>
      <c r="J3444" s="1932" t="s">
        <v>334</v>
      </c>
      <c r="K3444" s="1930"/>
      <c r="L3444" s="1930"/>
      <c r="M3444" s="1930"/>
      <c r="N3444" s="1930"/>
      <c r="O3444" s="1930"/>
      <c r="P3444" s="1930">
        <v>900</v>
      </c>
      <c r="Q3444" s="1930"/>
      <c r="R3444" s="1930"/>
      <c r="S3444" s="1930"/>
      <c r="T3444" s="1930"/>
      <c r="U3444" s="1930"/>
      <c r="V3444" s="1930"/>
      <c r="W3444" s="1930"/>
      <c r="X3444" s="1930"/>
      <c r="Y3444" s="1930"/>
      <c r="Z3444" s="1930"/>
      <c r="AA3444" s="1930"/>
      <c r="AB3444" s="1930"/>
      <c r="AC3444" s="1507">
        <f t="shared" si="1182"/>
        <v>300</v>
      </c>
      <c r="AD3444" s="1508">
        <f t="shared" si="1183"/>
        <v>300</v>
      </c>
      <c r="AE3444" s="14" t="s">
        <v>334</v>
      </c>
      <c r="AF3444" s="14">
        <f t="shared" si="1185"/>
        <v>300</v>
      </c>
      <c r="AG3444" s="14">
        <f t="shared" si="1186"/>
        <v>1</v>
      </c>
      <c r="AH3444" s="14" t="s">
        <v>334</v>
      </c>
      <c r="AI3444" s="14" t="s">
        <v>334</v>
      </c>
      <c r="AJ3444" s="1933"/>
    </row>
    <row r="3445" spans="1:36" ht="15.75">
      <c r="A3445" s="1495"/>
      <c r="B3445" s="1930" t="s">
        <v>9694</v>
      </c>
      <c r="C3445" s="1930" t="s">
        <v>63</v>
      </c>
      <c r="D3445" s="1931">
        <v>0.1</v>
      </c>
      <c r="E3445" s="1930"/>
      <c r="F3445" s="1931"/>
      <c r="G3445" s="1930">
        <v>12000</v>
      </c>
      <c r="H3445" s="1931">
        <v>1200</v>
      </c>
      <c r="I3445" s="1932">
        <v>44986</v>
      </c>
      <c r="J3445" s="1932">
        <v>45809</v>
      </c>
      <c r="K3445" s="1930"/>
      <c r="L3445" s="1930"/>
      <c r="M3445" s="1930"/>
      <c r="N3445" s="1930"/>
      <c r="O3445" s="1930"/>
      <c r="P3445" s="1930"/>
      <c r="Q3445" s="1930"/>
      <c r="R3445" s="1930"/>
      <c r="S3445" s="1930"/>
      <c r="T3445" s="1930"/>
      <c r="U3445" s="1930"/>
      <c r="V3445" s="1930"/>
      <c r="W3445" s="1930"/>
      <c r="X3445" s="1930"/>
      <c r="Y3445" s="1930"/>
      <c r="Z3445" s="1930"/>
      <c r="AA3445" s="1930"/>
      <c r="AB3445" s="1930"/>
      <c r="AC3445" s="1507">
        <f t="shared" si="1182"/>
        <v>12000</v>
      </c>
      <c r="AD3445" s="1508">
        <f t="shared" si="1183"/>
        <v>1200</v>
      </c>
      <c r="AE3445" s="14">
        <f>(J3445-"01.04.2023")/30</f>
        <v>26.4</v>
      </c>
      <c r="AF3445" s="14">
        <f t="shared" si="1185"/>
        <v>0</v>
      </c>
      <c r="AG3445" s="14" t="e">
        <f t="shared" si="1186"/>
        <v>#DIV/0!</v>
      </c>
      <c r="AH3445" s="14" t="e">
        <f>AG3445-AE3445</f>
        <v>#DIV/0!</v>
      </c>
      <c r="AI3445" s="14">
        <f>AC3445-(AE3445*AF3445)</f>
        <v>12000</v>
      </c>
      <c r="AJ3445" s="1933"/>
    </row>
    <row r="3446" spans="1:36" ht="15.75">
      <c r="A3446" s="1495"/>
      <c r="B3446" s="1930" t="s">
        <v>9695</v>
      </c>
      <c r="C3446" s="1930" t="s">
        <v>156</v>
      </c>
      <c r="D3446" s="1931">
        <v>233.31</v>
      </c>
      <c r="E3446" s="1930"/>
      <c r="F3446" s="1931"/>
      <c r="G3446" s="1930">
        <v>450</v>
      </c>
      <c r="H3446" s="1931">
        <f>G3446*D3446</f>
        <v>104989.5</v>
      </c>
      <c r="I3446" s="1932">
        <v>45008</v>
      </c>
      <c r="J3446" s="1932">
        <v>45323</v>
      </c>
      <c r="K3446" s="1930"/>
      <c r="L3446" s="1930"/>
      <c r="M3446" s="1930"/>
      <c r="N3446" s="1930"/>
      <c r="O3446" s="1930"/>
      <c r="P3446" s="1930"/>
      <c r="Q3446" s="1930"/>
      <c r="R3446" s="1930"/>
      <c r="S3446" s="1930"/>
      <c r="T3446" s="1930"/>
      <c r="U3446" s="1930"/>
      <c r="V3446" s="1930"/>
      <c r="W3446" s="1930"/>
      <c r="X3446" s="1930"/>
      <c r="Y3446" s="1930"/>
      <c r="Z3446" s="1930"/>
      <c r="AA3446" s="1930"/>
      <c r="AB3446" s="1930"/>
      <c r="AC3446" s="1507">
        <f t="shared" si="1182"/>
        <v>450</v>
      </c>
      <c r="AD3446" s="1508">
        <f t="shared" si="1183"/>
        <v>104989.5</v>
      </c>
      <c r="AE3446" s="14">
        <f>(J3446-"01.04.2023")/30</f>
        <v>10.199999999999999</v>
      </c>
      <c r="AF3446" s="14">
        <f t="shared" si="1185"/>
        <v>0</v>
      </c>
      <c r="AG3446" s="14" t="e">
        <f t="shared" si="1186"/>
        <v>#DIV/0!</v>
      </c>
      <c r="AH3446" s="14" t="e">
        <f>AG3446-AE3446</f>
        <v>#DIV/0!</v>
      </c>
      <c r="AI3446" s="14">
        <f>AC3446-(AE3446*AF3446)</f>
        <v>450</v>
      </c>
      <c r="AJ3446" s="1933"/>
    </row>
    <row r="3447" spans="1:36" ht="15.75">
      <c r="A3447" s="1495"/>
      <c r="B3447" s="1930" t="s">
        <v>9696</v>
      </c>
      <c r="C3447" s="1930" t="s">
        <v>156</v>
      </c>
      <c r="D3447" s="1931">
        <v>175.53</v>
      </c>
      <c r="E3447" s="1930"/>
      <c r="F3447" s="1931"/>
      <c r="G3447" s="1930">
        <v>30</v>
      </c>
      <c r="H3447" s="1931">
        <f>G3447*D3447</f>
        <v>5265.9</v>
      </c>
      <c r="I3447" s="1932">
        <v>45008</v>
      </c>
      <c r="J3447" s="1932">
        <v>45505</v>
      </c>
      <c r="K3447" s="1930"/>
      <c r="L3447" s="1930"/>
      <c r="M3447" s="1930"/>
      <c r="N3447" s="1930"/>
      <c r="O3447" s="1930"/>
      <c r="P3447" s="1930"/>
      <c r="Q3447" s="1930"/>
      <c r="R3447" s="1930"/>
      <c r="S3447" s="1930"/>
      <c r="T3447" s="1930"/>
      <c r="U3447" s="1930"/>
      <c r="V3447" s="1930"/>
      <c r="W3447" s="1930"/>
      <c r="X3447" s="1930"/>
      <c r="Y3447" s="1930"/>
      <c r="Z3447" s="1930"/>
      <c r="AA3447" s="1930"/>
      <c r="AB3447" s="1930"/>
      <c r="AC3447" s="1507">
        <f t="shared" si="1182"/>
        <v>30</v>
      </c>
      <c r="AD3447" s="1508">
        <f t="shared" si="1183"/>
        <v>5265.9</v>
      </c>
      <c r="AE3447" s="14">
        <f>(J3447-"01.04.2023")/30</f>
        <v>16.266666666666666</v>
      </c>
      <c r="AF3447" s="14">
        <f t="shared" si="1185"/>
        <v>0</v>
      </c>
      <c r="AG3447" s="14" t="e">
        <f t="shared" si="1186"/>
        <v>#DIV/0!</v>
      </c>
      <c r="AH3447" s="14" t="e">
        <f>AG3447-AE3447</f>
        <v>#DIV/0!</v>
      </c>
      <c r="AI3447" s="14">
        <f>AC3447-(AE3447*AF3447)</f>
        <v>30</v>
      </c>
      <c r="AJ3447" s="1933"/>
    </row>
    <row r="3448" spans="1:36" ht="15.75">
      <c r="A3448" s="1495"/>
      <c r="B3448" s="1930" t="s">
        <v>9697</v>
      </c>
      <c r="C3448" s="1930" t="s">
        <v>156</v>
      </c>
      <c r="D3448" s="1931">
        <v>88.13</v>
      </c>
      <c r="E3448" s="1930"/>
      <c r="F3448" s="1931"/>
      <c r="G3448" s="1930">
        <v>725</v>
      </c>
      <c r="H3448" s="1931">
        <f>G3448*D3448</f>
        <v>63894.25</v>
      </c>
      <c r="I3448" s="1932">
        <v>45008</v>
      </c>
      <c r="J3448" s="1932">
        <v>45689</v>
      </c>
      <c r="K3448" s="1930"/>
      <c r="L3448" s="1930"/>
      <c r="M3448" s="1930"/>
      <c r="N3448" s="1930"/>
      <c r="O3448" s="1930"/>
      <c r="P3448" s="1930"/>
      <c r="Q3448" s="1930"/>
      <c r="R3448" s="1930"/>
      <c r="S3448" s="1930"/>
      <c r="T3448" s="1930"/>
      <c r="U3448" s="1930"/>
      <c r="V3448" s="1930"/>
      <c r="W3448" s="1930"/>
      <c r="X3448" s="1930"/>
      <c r="Y3448" s="1930"/>
      <c r="Z3448" s="1930"/>
      <c r="AA3448" s="1930"/>
      <c r="AB3448" s="1930"/>
      <c r="AC3448" s="1507">
        <f t="shared" si="1182"/>
        <v>725</v>
      </c>
      <c r="AD3448" s="1508">
        <f t="shared" si="1183"/>
        <v>63894.25</v>
      </c>
      <c r="AE3448" s="14">
        <f>(J3448-"01.04.2023")/30</f>
        <v>22.4</v>
      </c>
      <c r="AF3448" s="14">
        <f t="shared" si="1185"/>
        <v>0</v>
      </c>
      <c r="AG3448" s="14" t="e">
        <f t="shared" si="1186"/>
        <v>#DIV/0!</v>
      </c>
      <c r="AH3448" s="14" t="e">
        <f>AG3448-AE3448</f>
        <v>#DIV/0!</v>
      </c>
      <c r="AI3448" s="14">
        <f>AC3448-(AE3448*AF3448)</f>
        <v>725</v>
      </c>
      <c r="AJ3448" s="1933"/>
    </row>
    <row r="3449" spans="1:36" ht="15" customHeight="1">
      <c r="A3449" s="4780" t="s">
        <v>917</v>
      </c>
      <c r="B3449" s="4781"/>
      <c r="C3449" s="4781"/>
      <c r="D3449" s="4781"/>
      <c r="E3449" s="4781"/>
      <c r="F3449" s="4781"/>
      <c r="G3449" s="4781"/>
      <c r="H3449" s="4781"/>
      <c r="I3449" s="4781"/>
      <c r="J3449" s="4781"/>
      <c r="K3449" s="4781"/>
      <c r="L3449" s="4781"/>
      <c r="M3449" s="4781"/>
      <c r="N3449" s="4781"/>
      <c r="O3449" s="4781"/>
      <c r="P3449" s="4781"/>
      <c r="Q3449" s="4781"/>
      <c r="R3449" s="4781"/>
      <c r="S3449" s="4781"/>
      <c r="T3449" s="4781"/>
      <c r="U3449" s="4781"/>
      <c r="V3449" s="4781"/>
      <c r="W3449" s="4781"/>
      <c r="X3449" s="4781"/>
      <c r="Y3449" s="4781"/>
      <c r="Z3449" s="4781"/>
      <c r="AA3449" s="4781"/>
      <c r="AB3449" s="4781"/>
      <c r="AC3449" s="4781"/>
      <c r="AD3449" s="4781"/>
      <c r="AE3449" s="4781"/>
      <c r="AF3449" s="4781"/>
      <c r="AG3449" s="4781"/>
      <c r="AH3449" s="4781"/>
      <c r="AI3449" s="4781"/>
      <c r="AJ3449" s="4782"/>
    </row>
    <row r="3450" spans="1:36" ht="15.75">
      <c r="A3450" s="4234" t="s">
        <v>19</v>
      </c>
      <c r="B3450" s="4234"/>
      <c r="C3450" s="4234"/>
      <c r="D3450" s="4234"/>
      <c r="E3450" s="4234"/>
      <c r="F3450" s="4234"/>
      <c r="G3450" s="4234"/>
      <c r="H3450" s="4234"/>
      <c r="I3450" s="4234"/>
      <c r="J3450" s="4234"/>
      <c r="K3450" s="4234"/>
      <c r="L3450" s="4234"/>
      <c r="M3450" s="4234"/>
      <c r="N3450" s="4234"/>
      <c r="O3450" s="4234"/>
      <c r="P3450" s="4234"/>
      <c r="Q3450" s="4234"/>
      <c r="R3450" s="4234"/>
      <c r="S3450" s="4234"/>
      <c r="T3450" s="4234"/>
      <c r="U3450" s="4234"/>
      <c r="V3450" s="4234"/>
      <c r="W3450" s="4234"/>
      <c r="X3450" s="4234"/>
      <c r="Y3450" s="4234"/>
      <c r="Z3450" s="4234"/>
      <c r="AA3450" s="4234"/>
      <c r="AB3450" s="4234"/>
      <c r="AC3450" s="4234"/>
      <c r="AD3450" s="4234"/>
      <c r="AE3450" s="4234"/>
      <c r="AF3450" s="4234"/>
      <c r="AG3450" s="4234"/>
      <c r="AH3450" s="4234"/>
      <c r="AI3450" s="4234"/>
      <c r="AJ3450" s="4234"/>
    </row>
    <row r="3451" spans="1:36" ht="15.75">
      <c r="A3451" s="4840" t="s">
        <v>9608</v>
      </c>
      <c r="B3451" s="4841"/>
      <c r="C3451" s="4841"/>
      <c r="D3451" s="4841"/>
      <c r="E3451" s="4841"/>
      <c r="F3451" s="4841"/>
      <c r="G3451" s="4841"/>
      <c r="H3451" s="4841"/>
      <c r="I3451" s="4841"/>
      <c r="J3451" s="4841"/>
      <c r="K3451" s="4841"/>
      <c r="L3451" s="4841"/>
      <c r="M3451" s="4841"/>
      <c r="N3451" s="4841"/>
      <c r="O3451" s="4841"/>
      <c r="P3451" s="4841"/>
      <c r="Q3451" s="4841"/>
      <c r="R3451" s="4841"/>
      <c r="S3451" s="4841"/>
      <c r="T3451" s="4841"/>
      <c r="U3451" s="4841"/>
      <c r="V3451" s="4841"/>
      <c r="W3451" s="4841"/>
      <c r="X3451" s="4841"/>
      <c r="Y3451" s="4841"/>
      <c r="Z3451" s="4841"/>
      <c r="AA3451" s="4841"/>
      <c r="AB3451" s="4841"/>
      <c r="AC3451" s="4841"/>
      <c r="AD3451" s="4841"/>
      <c r="AE3451" s="4841"/>
      <c r="AF3451" s="4841"/>
      <c r="AG3451" s="4841"/>
      <c r="AH3451" s="4841"/>
      <c r="AI3451" s="4841"/>
      <c r="AJ3451" s="4841"/>
    </row>
    <row r="3452" spans="1:36" ht="15.75">
      <c r="A3452" s="1934">
        <v>1</v>
      </c>
      <c r="B3452" s="1935" t="s">
        <v>7025</v>
      </c>
      <c r="C3452" s="1934" t="s">
        <v>64</v>
      </c>
      <c r="D3452" s="1936">
        <v>508.15</v>
      </c>
      <c r="E3452" s="1934">
        <v>1</v>
      </c>
      <c r="F3452" s="1937">
        <v>508.15</v>
      </c>
      <c r="G3452" s="1934"/>
      <c r="H3452" s="1938"/>
      <c r="I3452" s="1939"/>
      <c r="J3452" s="1940">
        <v>45291</v>
      </c>
      <c r="K3452" s="1934"/>
      <c r="L3452" s="1934"/>
      <c r="M3452" s="1941" t="s">
        <v>2945</v>
      </c>
      <c r="N3452" s="1934">
        <v>0</v>
      </c>
      <c r="O3452" s="1934">
        <v>0</v>
      </c>
      <c r="P3452" s="1934">
        <v>0</v>
      </c>
      <c r="Q3452" s="1934"/>
      <c r="R3452" s="1934"/>
      <c r="S3452" s="1934"/>
      <c r="T3452" s="1934"/>
      <c r="U3452" s="1934"/>
      <c r="V3452" s="1934"/>
      <c r="W3452" s="1934"/>
      <c r="X3452" s="1934"/>
      <c r="Y3452" s="1934"/>
      <c r="Z3452" s="1934"/>
      <c r="AA3452" s="1934"/>
      <c r="AB3452" s="1934"/>
      <c r="AC3452" s="1507">
        <f t="shared" ref="AC3452:AC3454" si="1189">E3452+G3452-N3452-O3452-AA3452-P3452-Q3452-R3452-S3452-T3452-U3452-V3452-W3452-X3452-Y3452</f>
        <v>1</v>
      </c>
      <c r="AD3452" s="1508">
        <f t="shared" ref="AD3452:AD3454" si="1190">D3452*AC3452</f>
        <v>508.15</v>
      </c>
      <c r="AE3452" s="14">
        <f>(J3452-"01.04.2023")/30</f>
        <v>9.1333333333333329</v>
      </c>
      <c r="AF3452" s="14">
        <f t="shared" ref="AF3452:AF3454" si="1191">(N3452+O3452+P3452+Q3452+R3452+S3452+T3452+U3452+V3452+W3452+X3452+Y3452)/3</f>
        <v>0</v>
      </c>
      <c r="AG3452" s="14" t="e">
        <f t="shared" ref="AG3452:AG3454" si="1192">AC3452/AF3452</f>
        <v>#DIV/0!</v>
      </c>
      <c r="AH3452" s="14" t="e">
        <f>AG3452-AE3452</f>
        <v>#DIV/0!</v>
      </c>
      <c r="AI3452" s="14">
        <f>AC3452-(AE3452*AF3452)</f>
        <v>1</v>
      </c>
      <c r="AJ3452" s="1934"/>
    </row>
    <row r="3453" spans="1:36" ht="15.75">
      <c r="A3453" s="1934" t="e">
        <f>#REF!+1</f>
        <v>#REF!</v>
      </c>
      <c r="B3453" s="1935" t="s">
        <v>7026</v>
      </c>
      <c r="C3453" s="1625" t="s">
        <v>700</v>
      </c>
      <c r="D3453" s="1936">
        <v>0.24379000000000001</v>
      </c>
      <c r="E3453" s="1934"/>
      <c r="F3453" s="1937"/>
      <c r="G3453" s="1934">
        <v>240</v>
      </c>
      <c r="H3453" s="1938">
        <f>G3453*D3453</f>
        <v>58.509599999999999</v>
      </c>
      <c r="I3453" s="1939">
        <v>45009</v>
      </c>
      <c r="J3453" s="1940">
        <v>45323</v>
      </c>
      <c r="K3453" s="1934"/>
      <c r="L3453" s="1934"/>
      <c r="M3453" s="1941" t="s">
        <v>2945</v>
      </c>
      <c r="N3453" s="1934"/>
      <c r="O3453" s="1934"/>
      <c r="P3453" s="1934">
        <v>0</v>
      </c>
      <c r="Q3453" s="1934"/>
      <c r="R3453" s="1934"/>
      <c r="S3453" s="1934"/>
      <c r="T3453" s="1934"/>
      <c r="U3453" s="1934"/>
      <c r="V3453" s="1934"/>
      <c r="W3453" s="1934"/>
      <c r="X3453" s="1934"/>
      <c r="Y3453" s="1934"/>
      <c r="Z3453" s="1934"/>
      <c r="AA3453" s="1934"/>
      <c r="AB3453" s="1934"/>
      <c r="AC3453" s="1507">
        <f t="shared" si="1189"/>
        <v>240</v>
      </c>
      <c r="AD3453" s="1508">
        <f t="shared" si="1190"/>
        <v>58.509599999999999</v>
      </c>
      <c r="AE3453" s="14">
        <f>(J3453-"01.04.2023")/30</f>
        <v>10.199999999999999</v>
      </c>
      <c r="AF3453" s="14">
        <f t="shared" si="1191"/>
        <v>0</v>
      </c>
      <c r="AG3453" s="14" t="e">
        <f t="shared" si="1192"/>
        <v>#DIV/0!</v>
      </c>
      <c r="AH3453" s="14" t="e">
        <f>AG3453-AE3453</f>
        <v>#DIV/0!</v>
      </c>
      <c r="AI3453" s="14">
        <f>AC3453-(AE3453*AF3453)</f>
        <v>240</v>
      </c>
      <c r="AJ3453" s="1934"/>
    </row>
    <row r="3454" spans="1:36" ht="15.75">
      <c r="A3454" s="1934" t="e">
        <f>#REF!+1</f>
        <v>#REF!</v>
      </c>
      <c r="B3454" s="1935" t="s">
        <v>8138</v>
      </c>
      <c r="C3454" s="1625" t="s">
        <v>66</v>
      </c>
      <c r="D3454" s="1936">
        <v>410.62383</v>
      </c>
      <c r="E3454" s="1942"/>
      <c r="F3454" s="1938"/>
      <c r="G3454" s="1943">
        <v>60</v>
      </c>
      <c r="H3454" s="1938">
        <f>G3454*D3454</f>
        <v>24637.429799999998</v>
      </c>
      <c r="I3454" s="1939">
        <v>44944</v>
      </c>
      <c r="J3454" s="1939" t="s">
        <v>334</v>
      </c>
      <c r="K3454" s="1942"/>
      <c r="L3454" s="98"/>
      <c r="M3454" s="1941" t="s">
        <v>2945</v>
      </c>
      <c r="N3454" s="1942">
        <v>0</v>
      </c>
      <c r="O3454" s="1942">
        <v>5</v>
      </c>
      <c r="P3454" s="1942">
        <v>5</v>
      </c>
      <c r="Q3454" s="1591"/>
      <c r="R3454" s="1942"/>
      <c r="S3454" s="1942"/>
      <c r="T3454" s="1942"/>
      <c r="U3454" s="1942"/>
      <c r="V3454" s="1942"/>
      <c r="W3454" s="1942"/>
      <c r="X3454" s="1942"/>
      <c r="Y3454" s="1942"/>
      <c r="Z3454" s="1942"/>
      <c r="AA3454" s="1942"/>
      <c r="AB3454" s="1942"/>
      <c r="AC3454" s="1507">
        <f t="shared" si="1189"/>
        <v>50</v>
      </c>
      <c r="AD3454" s="1508">
        <f t="shared" si="1190"/>
        <v>20531.191500000001</v>
      </c>
      <c r="AE3454" s="78" t="s">
        <v>334</v>
      </c>
      <c r="AF3454" s="14">
        <f t="shared" si="1191"/>
        <v>3.3333333333333335</v>
      </c>
      <c r="AG3454" s="14">
        <f t="shared" si="1192"/>
        <v>15</v>
      </c>
      <c r="AH3454" s="78" t="s">
        <v>334</v>
      </c>
      <c r="AI3454" s="78" t="s">
        <v>334</v>
      </c>
      <c r="AJ3454" s="1944"/>
    </row>
    <row r="3455" spans="1:36" ht="15.75">
      <c r="A3455" s="4840" t="s">
        <v>9609</v>
      </c>
      <c r="B3455" s="4841"/>
      <c r="C3455" s="4841"/>
      <c r="D3455" s="4841"/>
      <c r="E3455" s="4841"/>
      <c r="F3455" s="4841"/>
      <c r="G3455" s="4841"/>
      <c r="H3455" s="4841"/>
      <c r="I3455" s="4841"/>
      <c r="J3455" s="4841"/>
      <c r="K3455" s="4841"/>
      <c r="L3455" s="4841"/>
      <c r="M3455" s="4841"/>
      <c r="N3455" s="4841"/>
      <c r="O3455" s="4841"/>
      <c r="P3455" s="4841"/>
      <c r="Q3455" s="4841"/>
      <c r="R3455" s="4841"/>
      <c r="S3455" s="4841"/>
      <c r="T3455" s="4841"/>
      <c r="U3455" s="4841"/>
      <c r="V3455" s="4841"/>
      <c r="W3455" s="4841"/>
      <c r="X3455" s="4841"/>
      <c r="Y3455" s="4841"/>
      <c r="Z3455" s="4841"/>
      <c r="AA3455" s="4841"/>
      <c r="AB3455" s="4841"/>
      <c r="AC3455" s="4841"/>
      <c r="AD3455" s="4841"/>
      <c r="AE3455" s="4841"/>
      <c r="AF3455" s="4841"/>
      <c r="AG3455" s="4841"/>
      <c r="AH3455" s="4841"/>
      <c r="AI3455" s="4841"/>
      <c r="AJ3455" s="4841"/>
    </row>
    <row r="3456" spans="1:36" ht="15.75">
      <c r="A3456" s="1934">
        <v>1</v>
      </c>
      <c r="B3456" s="1935" t="s">
        <v>1745</v>
      </c>
      <c r="C3456" s="1625" t="s">
        <v>173</v>
      </c>
      <c r="D3456" s="1936">
        <v>42.009819999999998</v>
      </c>
      <c r="E3456" s="1942">
        <v>824</v>
      </c>
      <c r="F3456" s="1938">
        <v>34616.091679999998</v>
      </c>
      <c r="G3456" s="1943"/>
      <c r="H3456" s="1938"/>
      <c r="I3456" s="1939"/>
      <c r="J3456" s="1939">
        <v>45200</v>
      </c>
      <c r="K3456" s="1945"/>
      <c r="L3456" s="98">
        <v>455</v>
      </c>
      <c r="M3456" s="1941">
        <v>44729</v>
      </c>
      <c r="N3456" s="1942">
        <v>231</v>
      </c>
      <c r="O3456" s="1942">
        <v>229</v>
      </c>
      <c r="P3456" s="1942">
        <v>361</v>
      </c>
      <c r="Q3456" s="1942"/>
      <c r="R3456" s="1942"/>
      <c r="S3456" s="1942"/>
      <c r="T3456" s="1942"/>
      <c r="U3456" s="1942"/>
      <c r="V3456" s="1942"/>
      <c r="W3456" s="1942"/>
      <c r="X3456" s="1942"/>
      <c r="Y3456" s="1942"/>
      <c r="Z3456" s="1942"/>
      <c r="AA3456" s="1942"/>
      <c r="AB3456" s="1942"/>
      <c r="AC3456" s="1507">
        <f>E3456+G3456-N3456-O3456-AA3456-P3456-Q3456-R3456-S3456-T3456-U3456-V3456-W3456-X3456-Y3456</f>
        <v>3</v>
      </c>
      <c r="AD3456" s="1508">
        <f>D3456*AC3456</f>
        <v>126.02946</v>
      </c>
      <c r="AE3456" s="14">
        <f>(J3456-"01.04.2023")/30</f>
        <v>6.1</v>
      </c>
      <c r="AF3456" s="14">
        <f>(N3456+O3456+P3456+Q3456+R3456+S3456+T3456+U3456+V3456+W3456+X3456+Y3456)/3</f>
        <v>273.66666666666669</v>
      </c>
      <c r="AG3456" s="14">
        <f>AC3456/AF3456</f>
        <v>1.0962241169305723E-2</v>
      </c>
      <c r="AH3456" s="14">
        <f>AG3456-AE3456</f>
        <v>-6.0890377588306936</v>
      </c>
      <c r="AI3456" s="14">
        <f>AC3456-(AE3456*AF3456)</f>
        <v>-1666.3666666666668</v>
      </c>
      <c r="AJ3456" s="1944"/>
    </row>
    <row r="3457" spans="1:36" ht="15.75">
      <c r="A3457" s="1934">
        <f>A3456+1</f>
        <v>2</v>
      </c>
      <c r="B3457" s="1935" t="s">
        <v>1746</v>
      </c>
      <c r="C3457" s="1625" t="s">
        <v>173</v>
      </c>
      <c r="D3457" s="1936">
        <v>37.808889999999998</v>
      </c>
      <c r="E3457" s="1942">
        <v>16</v>
      </c>
      <c r="F3457" s="1938">
        <v>604.94223999999997</v>
      </c>
      <c r="G3457" s="1942"/>
      <c r="H3457" s="1938"/>
      <c r="I3457" s="1939"/>
      <c r="J3457" s="1939">
        <v>45108</v>
      </c>
      <c r="K3457" s="1942"/>
      <c r="L3457" s="98">
        <v>258</v>
      </c>
      <c r="M3457" s="1941">
        <v>44670</v>
      </c>
      <c r="N3457" s="1942">
        <v>0</v>
      </c>
      <c r="O3457" s="1942">
        <v>2</v>
      </c>
      <c r="P3457" s="1942">
        <v>3</v>
      </c>
      <c r="Q3457" s="1942"/>
      <c r="R3457" s="1942"/>
      <c r="S3457" s="1942"/>
      <c r="T3457" s="1942"/>
      <c r="U3457" s="1942"/>
      <c r="V3457" s="1942"/>
      <c r="W3457" s="1942"/>
      <c r="X3457" s="1942"/>
      <c r="Y3457" s="1942"/>
      <c r="Z3457" s="1942"/>
      <c r="AA3457" s="1942"/>
      <c r="AB3457" s="1942"/>
      <c r="AC3457" s="1507">
        <f>E3457+G3457-N3457-O3457-AA3457-P3457-Q3457-R3457-S3457-T3457-U3457-V3457-W3457-X3457-Y3457</f>
        <v>11</v>
      </c>
      <c r="AD3457" s="1508">
        <f>D3457*AC3457</f>
        <v>415.89778999999999</v>
      </c>
      <c r="AE3457" s="14">
        <f>(J3457-"01.04.2023")/30</f>
        <v>3.0333333333333332</v>
      </c>
      <c r="AF3457" s="14">
        <f>(N3457+O3457+P3457+Q3457+R3457+S3457+T3457+U3457+V3457+W3457+X3457+Y3457)/3</f>
        <v>1.6666666666666667</v>
      </c>
      <c r="AG3457" s="14">
        <f>AC3457/AF3457</f>
        <v>6.6</v>
      </c>
      <c r="AH3457" s="14">
        <f>AG3457-AE3457</f>
        <v>3.5666666666666664</v>
      </c>
      <c r="AI3457" s="14">
        <f>AC3457-(AE3457*AF3457)</f>
        <v>5.9444444444444446</v>
      </c>
      <c r="AJ3457" s="1944"/>
    </row>
    <row r="3458" spans="1:36" ht="15.75">
      <c r="A3458" s="1934">
        <f>A3457+1</f>
        <v>3</v>
      </c>
      <c r="B3458" s="1935" t="s">
        <v>1746</v>
      </c>
      <c r="C3458" s="1625" t="s">
        <v>173</v>
      </c>
      <c r="D3458" s="1936">
        <v>44.480910000000002</v>
      </c>
      <c r="E3458" s="1942">
        <v>44</v>
      </c>
      <c r="F3458" s="1938">
        <v>1957.16004</v>
      </c>
      <c r="G3458" s="1942"/>
      <c r="H3458" s="1938"/>
      <c r="I3458" s="1939"/>
      <c r="J3458" s="1939">
        <v>45383</v>
      </c>
      <c r="K3458" s="1942"/>
      <c r="L3458" s="98">
        <v>455</v>
      </c>
      <c r="M3458" s="1941">
        <v>44729</v>
      </c>
      <c r="N3458" s="1942">
        <v>0</v>
      </c>
      <c r="O3458" s="1942">
        <v>0</v>
      </c>
      <c r="P3458" s="1942">
        <v>0</v>
      </c>
      <c r="Q3458" s="1942"/>
      <c r="R3458" s="1942"/>
      <c r="S3458" s="1942"/>
      <c r="T3458" s="1942"/>
      <c r="U3458" s="1942"/>
      <c r="V3458" s="1942"/>
      <c r="W3458" s="1942"/>
      <c r="X3458" s="1942"/>
      <c r="Y3458" s="1942"/>
      <c r="Z3458" s="1942"/>
      <c r="AA3458" s="1942"/>
      <c r="AB3458" s="1942"/>
      <c r="AC3458" s="1507">
        <f>E3458+G3458-N3458-O3458-AA3458-P3458-Q3458-R3458-S3458-T3458-U3458-V3458-W3458-X3458-Y3458</f>
        <v>44</v>
      </c>
      <c r="AD3458" s="1508">
        <f>D3458*AC3458</f>
        <v>1957.16004</v>
      </c>
      <c r="AE3458" s="14">
        <f>(J3458-"01.04.2023")/30</f>
        <v>12.2</v>
      </c>
      <c r="AF3458" s="14">
        <f>(N3458+O3458+P3458+Q3458+R3458+S3458+T3458+U3458+V3458+W3458+X3458+Y3458)/3</f>
        <v>0</v>
      </c>
      <c r="AG3458" s="14" t="e">
        <f>AC3458/AF3458</f>
        <v>#DIV/0!</v>
      </c>
      <c r="AH3458" s="14" t="e">
        <f>AG3458-AE3458</f>
        <v>#DIV/0!</v>
      </c>
      <c r="AI3458" s="14">
        <f>AC3458-(AE3458*AF3458)</f>
        <v>44</v>
      </c>
      <c r="AJ3458" s="1944"/>
    </row>
    <row r="3459" spans="1:36" ht="15.75">
      <c r="A3459" s="4798" t="s">
        <v>9611</v>
      </c>
      <c r="B3459" s="4777"/>
      <c r="C3459" s="4777"/>
      <c r="D3459" s="4777"/>
      <c r="E3459" s="4777"/>
      <c r="F3459" s="4777"/>
      <c r="G3459" s="4777"/>
      <c r="H3459" s="4777"/>
      <c r="I3459" s="4777"/>
      <c r="J3459" s="4777"/>
      <c r="K3459" s="4777"/>
      <c r="L3459" s="4777"/>
      <c r="M3459" s="4777"/>
      <c r="N3459" s="4777"/>
      <c r="O3459" s="4777"/>
      <c r="P3459" s="4777"/>
      <c r="Q3459" s="4777"/>
      <c r="R3459" s="4777"/>
      <c r="S3459" s="4777"/>
      <c r="T3459" s="4777"/>
      <c r="U3459" s="4777"/>
      <c r="V3459" s="4777"/>
      <c r="W3459" s="4777"/>
      <c r="X3459" s="4777"/>
      <c r="Y3459" s="4777"/>
      <c r="Z3459" s="4777"/>
      <c r="AA3459" s="4777"/>
      <c r="AB3459" s="4777"/>
      <c r="AC3459" s="4777"/>
      <c r="AD3459" s="4777"/>
      <c r="AE3459" s="4777"/>
      <c r="AF3459" s="4777"/>
      <c r="AG3459" s="4777"/>
      <c r="AH3459" s="4777"/>
      <c r="AI3459" s="4777"/>
      <c r="AJ3459" s="4778"/>
    </row>
    <row r="3460" spans="1:36" ht="15.75">
      <c r="A3460" s="600">
        <v>1</v>
      </c>
      <c r="B3460" s="1935" t="s">
        <v>1750</v>
      </c>
      <c r="C3460" s="1625" t="s">
        <v>64</v>
      </c>
      <c r="D3460" s="1936">
        <v>18304.490000000002</v>
      </c>
      <c r="E3460" s="1942">
        <v>14</v>
      </c>
      <c r="F3460" s="1938">
        <f>E3460*D3460</f>
        <v>256262.86000000002</v>
      </c>
      <c r="G3460" s="1942"/>
      <c r="H3460" s="1938"/>
      <c r="I3460" s="70"/>
      <c r="J3460" s="1939">
        <v>45392</v>
      </c>
      <c r="K3460" s="1942"/>
      <c r="L3460" s="98">
        <v>435</v>
      </c>
      <c r="M3460" s="1941">
        <v>44722</v>
      </c>
      <c r="N3460" s="1942">
        <v>0</v>
      </c>
      <c r="O3460" s="1942">
        <v>0</v>
      </c>
      <c r="P3460" s="1942">
        <v>0</v>
      </c>
      <c r="Q3460" s="1942"/>
      <c r="R3460" s="1942"/>
      <c r="S3460" s="1942"/>
      <c r="T3460" s="1942"/>
      <c r="U3460" s="1942"/>
      <c r="V3460" s="1942"/>
      <c r="W3460" s="1942"/>
      <c r="X3460" s="1942"/>
      <c r="Y3460" s="1942"/>
      <c r="Z3460" s="1942"/>
      <c r="AA3460" s="1942"/>
      <c r="AB3460" s="1942"/>
      <c r="AC3460" s="1507">
        <f>E3460+G3460-N3460-O3460-AA3460-P3460-Q3460-R3460-S3460-T3460-U3460-V3460-W3460-X3460-Y3460</f>
        <v>14</v>
      </c>
      <c r="AD3460" s="1508">
        <f>D3460*AC3460</f>
        <v>256262.86000000002</v>
      </c>
      <c r="AE3460" s="14">
        <f>(J3460-"01.04.2023")/30</f>
        <v>12.5</v>
      </c>
      <c r="AF3460" s="14">
        <f>(N3460+O3460+P3460+Q3460+R3460+S3460+T3460+U3460+V3460+W3460+X3460+Y3460)/3</f>
        <v>0</v>
      </c>
      <c r="AG3460" s="14" t="e">
        <f>AC3460/AF3460</f>
        <v>#DIV/0!</v>
      </c>
      <c r="AH3460" s="14" t="e">
        <f>AG3460-AE3460</f>
        <v>#DIV/0!</v>
      </c>
      <c r="AI3460" s="14">
        <f>AC3460-(AE3460*AF3460)</f>
        <v>14</v>
      </c>
      <c r="AJ3460" s="1944"/>
    </row>
    <row r="3461" spans="1:36" ht="15.75">
      <c r="A3461" s="4840" t="s">
        <v>9612</v>
      </c>
      <c r="B3461" s="4841"/>
      <c r="C3461" s="4841"/>
      <c r="D3461" s="4841"/>
      <c r="E3461" s="4841"/>
      <c r="F3461" s="4841"/>
      <c r="G3461" s="4841"/>
      <c r="H3461" s="4841"/>
      <c r="I3461" s="4841"/>
      <c r="J3461" s="4841"/>
      <c r="K3461" s="4841"/>
      <c r="L3461" s="4841"/>
      <c r="M3461" s="4841"/>
      <c r="N3461" s="4841"/>
      <c r="O3461" s="4841"/>
      <c r="P3461" s="4841"/>
      <c r="Q3461" s="4841"/>
      <c r="R3461" s="4841"/>
      <c r="S3461" s="4841"/>
      <c r="T3461" s="4841"/>
      <c r="U3461" s="4841"/>
      <c r="V3461" s="4841"/>
      <c r="W3461" s="4841"/>
      <c r="X3461" s="4841"/>
      <c r="Y3461" s="4841"/>
      <c r="Z3461" s="4841"/>
      <c r="AA3461" s="4841"/>
      <c r="AB3461" s="4841"/>
      <c r="AC3461" s="4841"/>
      <c r="AD3461" s="4841"/>
      <c r="AE3461" s="4841"/>
      <c r="AF3461" s="4841"/>
      <c r="AG3461" s="4841"/>
      <c r="AH3461" s="4841"/>
      <c r="AI3461" s="4841"/>
      <c r="AJ3461" s="4841"/>
    </row>
    <row r="3462" spans="1:36" ht="15.75">
      <c r="A3462" s="600">
        <v>1</v>
      </c>
      <c r="B3462" s="1947" t="s">
        <v>9613</v>
      </c>
      <c r="C3462" s="1625" t="s">
        <v>66</v>
      </c>
      <c r="D3462" s="1936">
        <f t="shared" ref="D3462:D3468" si="1193">F3462/E3462</f>
        <v>6120.4</v>
      </c>
      <c r="E3462" s="1948">
        <v>40</v>
      </c>
      <c r="F3462" s="1949">
        <v>244816</v>
      </c>
      <c r="G3462" s="1942"/>
      <c r="H3462" s="1938"/>
      <c r="I3462" s="70"/>
      <c r="J3462" s="1939" t="s">
        <v>334</v>
      </c>
      <c r="K3462" s="1942"/>
      <c r="L3462" s="98"/>
      <c r="M3462" s="1941" t="s">
        <v>2945</v>
      </c>
      <c r="N3462" s="1942">
        <v>0</v>
      </c>
      <c r="O3462" s="1942">
        <v>0</v>
      </c>
      <c r="P3462" s="1942">
        <v>0</v>
      </c>
      <c r="Q3462" s="1942"/>
      <c r="R3462" s="1942"/>
      <c r="S3462" s="1942"/>
      <c r="T3462" s="1942"/>
      <c r="U3462" s="1942"/>
      <c r="V3462" s="1942"/>
      <c r="W3462" s="1942"/>
      <c r="X3462" s="1942"/>
      <c r="Y3462" s="1942"/>
      <c r="Z3462" s="1942"/>
      <c r="AA3462" s="1942"/>
      <c r="AB3462" s="1942"/>
      <c r="AC3462" s="1507">
        <f t="shared" ref="AC3462:AC3468" si="1194">E3462+G3462-N3462-O3462-AA3462-P3462-Q3462-R3462-S3462-T3462-U3462-V3462-W3462-X3462-Y3462</f>
        <v>40</v>
      </c>
      <c r="AD3462" s="1508">
        <f t="shared" ref="AD3462:AD3468" si="1195">D3462*AC3462</f>
        <v>244816</v>
      </c>
      <c r="AE3462" s="78" t="s">
        <v>334</v>
      </c>
      <c r="AF3462" s="14">
        <f t="shared" ref="AF3462:AF3468" si="1196">(N3462+O3462+P3462+Q3462+R3462+S3462+T3462+U3462+V3462+W3462+X3462+Y3462)/3</f>
        <v>0</v>
      </c>
      <c r="AG3462" s="14" t="e">
        <f t="shared" ref="AG3462:AG3468" si="1197">AC3462/AF3462</f>
        <v>#DIV/0!</v>
      </c>
      <c r="AH3462" s="78" t="s">
        <v>334</v>
      </c>
      <c r="AI3462" s="78" t="s">
        <v>334</v>
      </c>
      <c r="AJ3462" s="1944"/>
    </row>
    <row r="3463" spans="1:36" ht="15.75">
      <c r="A3463" s="600">
        <f t="shared" ref="A3463:A3468" si="1198">1+A3462</f>
        <v>2</v>
      </c>
      <c r="B3463" s="1947" t="s">
        <v>9614</v>
      </c>
      <c r="C3463" s="1625" t="s">
        <v>66</v>
      </c>
      <c r="D3463" s="1936">
        <f t="shared" si="1193"/>
        <v>3630.5099999999998</v>
      </c>
      <c r="E3463" s="1948">
        <v>40</v>
      </c>
      <c r="F3463" s="1949">
        <v>145220.4</v>
      </c>
      <c r="G3463" s="1942"/>
      <c r="H3463" s="1938"/>
      <c r="I3463" s="70"/>
      <c r="J3463" s="1939" t="s">
        <v>334</v>
      </c>
      <c r="K3463" s="1942"/>
      <c r="L3463" s="98"/>
      <c r="M3463" s="1941" t="s">
        <v>2945</v>
      </c>
      <c r="N3463" s="1942">
        <v>0</v>
      </c>
      <c r="O3463" s="1942">
        <v>0</v>
      </c>
      <c r="P3463" s="1942">
        <v>0</v>
      </c>
      <c r="Q3463" s="1942"/>
      <c r="R3463" s="1942"/>
      <c r="S3463" s="1942"/>
      <c r="T3463" s="1942"/>
      <c r="U3463" s="1942"/>
      <c r="V3463" s="1942"/>
      <c r="W3463" s="1942"/>
      <c r="X3463" s="1942"/>
      <c r="Y3463" s="1942"/>
      <c r="Z3463" s="1942"/>
      <c r="AA3463" s="1942"/>
      <c r="AB3463" s="1942"/>
      <c r="AC3463" s="1507">
        <f t="shared" si="1194"/>
        <v>40</v>
      </c>
      <c r="AD3463" s="1508">
        <f t="shared" si="1195"/>
        <v>145220.4</v>
      </c>
      <c r="AE3463" s="78" t="s">
        <v>334</v>
      </c>
      <c r="AF3463" s="14">
        <f t="shared" si="1196"/>
        <v>0</v>
      </c>
      <c r="AG3463" s="14" t="e">
        <f t="shared" si="1197"/>
        <v>#DIV/0!</v>
      </c>
      <c r="AH3463" s="78" t="s">
        <v>334</v>
      </c>
      <c r="AI3463" s="78" t="s">
        <v>334</v>
      </c>
      <c r="AJ3463" s="1944"/>
    </row>
    <row r="3464" spans="1:36" ht="15.75">
      <c r="A3464" s="600">
        <f t="shared" si="1198"/>
        <v>3</v>
      </c>
      <c r="B3464" s="1947" t="s">
        <v>9615</v>
      </c>
      <c r="C3464" s="1625" t="s">
        <v>206</v>
      </c>
      <c r="D3464" s="1936">
        <f t="shared" si="1193"/>
        <v>11994.7</v>
      </c>
      <c r="E3464" s="1948">
        <v>10</v>
      </c>
      <c r="F3464" s="1949">
        <v>119947</v>
      </c>
      <c r="G3464" s="1942"/>
      <c r="H3464" s="1938"/>
      <c r="I3464" s="70"/>
      <c r="J3464" s="1939" t="s">
        <v>334</v>
      </c>
      <c r="K3464" s="1942"/>
      <c r="L3464" s="98"/>
      <c r="M3464" s="1941" t="s">
        <v>2945</v>
      </c>
      <c r="N3464" s="1942">
        <v>0</v>
      </c>
      <c r="O3464" s="1942">
        <v>0</v>
      </c>
      <c r="P3464" s="1942">
        <v>0</v>
      </c>
      <c r="Q3464" s="1942"/>
      <c r="R3464" s="1942"/>
      <c r="S3464" s="1942"/>
      <c r="T3464" s="1942"/>
      <c r="U3464" s="1942"/>
      <c r="V3464" s="1942"/>
      <c r="W3464" s="1942"/>
      <c r="X3464" s="1942"/>
      <c r="Y3464" s="1942"/>
      <c r="Z3464" s="1942"/>
      <c r="AA3464" s="1942"/>
      <c r="AB3464" s="1942"/>
      <c r="AC3464" s="1507">
        <f t="shared" si="1194"/>
        <v>10</v>
      </c>
      <c r="AD3464" s="1508">
        <f t="shared" si="1195"/>
        <v>119947</v>
      </c>
      <c r="AE3464" s="78" t="s">
        <v>334</v>
      </c>
      <c r="AF3464" s="14">
        <f t="shared" si="1196"/>
        <v>0</v>
      </c>
      <c r="AG3464" s="14" t="e">
        <f t="shared" si="1197"/>
        <v>#DIV/0!</v>
      </c>
      <c r="AH3464" s="78" t="s">
        <v>334</v>
      </c>
      <c r="AI3464" s="78" t="s">
        <v>334</v>
      </c>
      <c r="AJ3464" s="1944"/>
    </row>
    <row r="3465" spans="1:36" ht="15.75">
      <c r="A3465" s="600">
        <f t="shared" si="1198"/>
        <v>4</v>
      </c>
      <c r="B3465" s="1947" t="s">
        <v>9616</v>
      </c>
      <c r="C3465" s="1625" t="s">
        <v>206</v>
      </c>
      <c r="D3465" s="1936">
        <f t="shared" si="1193"/>
        <v>1285.0700000000002</v>
      </c>
      <c r="E3465" s="1948">
        <v>40</v>
      </c>
      <c r="F3465" s="1949">
        <v>51402.8</v>
      </c>
      <c r="G3465" s="1942"/>
      <c r="H3465" s="1938"/>
      <c r="I3465" s="70"/>
      <c r="J3465" s="1939" t="s">
        <v>334</v>
      </c>
      <c r="K3465" s="1942"/>
      <c r="L3465" s="98"/>
      <c r="M3465" s="1941" t="s">
        <v>2945</v>
      </c>
      <c r="N3465" s="1942">
        <v>0</v>
      </c>
      <c r="O3465" s="1942">
        <v>0</v>
      </c>
      <c r="P3465" s="1942">
        <v>0</v>
      </c>
      <c r="Q3465" s="1942"/>
      <c r="R3465" s="1942"/>
      <c r="S3465" s="1942"/>
      <c r="T3465" s="1942"/>
      <c r="U3465" s="1942"/>
      <c r="V3465" s="1942"/>
      <c r="W3465" s="1942"/>
      <c r="X3465" s="1942"/>
      <c r="Y3465" s="1942"/>
      <c r="Z3465" s="1942"/>
      <c r="AA3465" s="1942"/>
      <c r="AB3465" s="1942"/>
      <c r="AC3465" s="1507">
        <f t="shared" si="1194"/>
        <v>40</v>
      </c>
      <c r="AD3465" s="1508">
        <f t="shared" si="1195"/>
        <v>51402.8</v>
      </c>
      <c r="AE3465" s="78" t="s">
        <v>334</v>
      </c>
      <c r="AF3465" s="14">
        <f t="shared" si="1196"/>
        <v>0</v>
      </c>
      <c r="AG3465" s="14" t="e">
        <f t="shared" si="1197"/>
        <v>#DIV/0!</v>
      </c>
      <c r="AH3465" s="78" t="s">
        <v>334</v>
      </c>
      <c r="AI3465" s="78" t="s">
        <v>334</v>
      </c>
      <c r="AJ3465" s="1944"/>
    </row>
    <row r="3466" spans="1:36" ht="15.75">
      <c r="A3466" s="600">
        <f t="shared" si="1198"/>
        <v>5</v>
      </c>
      <c r="B3466" s="1947" t="s">
        <v>9617</v>
      </c>
      <c r="C3466" s="1625" t="s">
        <v>700</v>
      </c>
      <c r="D3466" s="1936">
        <f t="shared" si="1193"/>
        <v>1.1342000000000001</v>
      </c>
      <c r="E3466" s="1948">
        <v>110000</v>
      </c>
      <c r="F3466" s="1949">
        <v>124762</v>
      </c>
      <c r="G3466" s="1942"/>
      <c r="H3466" s="1938"/>
      <c r="I3466" s="70"/>
      <c r="J3466" s="1939" t="s">
        <v>334</v>
      </c>
      <c r="K3466" s="1942"/>
      <c r="L3466" s="98"/>
      <c r="M3466" s="1941" t="s">
        <v>2945</v>
      </c>
      <c r="N3466" s="1942">
        <v>0</v>
      </c>
      <c r="O3466" s="1942">
        <v>0</v>
      </c>
      <c r="P3466" s="1942">
        <v>0</v>
      </c>
      <c r="Q3466" s="1942"/>
      <c r="R3466" s="1942"/>
      <c r="S3466" s="1942"/>
      <c r="T3466" s="1942"/>
      <c r="U3466" s="1942"/>
      <c r="V3466" s="1942"/>
      <c r="W3466" s="1942"/>
      <c r="X3466" s="1942"/>
      <c r="Y3466" s="1942"/>
      <c r="Z3466" s="1942"/>
      <c r="AA3466" s="1942"/>
      <c r="AB3466" s="1942"/>
      <c r="AC3466" s="1507">
        <f t="shared" si="1194"/>
        <v>110000</v>
      </c>
      <c r="AD3466" s="1508">
        <f t="shared" si="1195"/>
        <v>124762.00000000001</v>
      </c>
      <c r="AE3466" s="78" t="s">
        <v>334</v>
      </c>
      <c r="AF3466" s="14">
        <f t="shared" si="1196"/>
        <v>0</v>
      </c>
      <c r="AG3466" s="14" t="e">
        <f t="shared" si="1197"/>
        <v>#DIV/0!</v>
      </c>
      <c r="AH3466" s="78" t="s">
        <v>334</v>
      </c>
      <c r="AI3466" s="78" t="s">
        <v>334</v>
      </c>
      <c r="AJ3466" s="1944"/>
    </row>
    <row r="3467" spans="1:36" ht="15.75">
      <c r="A3467" s="600">
        <f t="shared" si="1198"/>
        <v>6</v>
      </c>
      <c r="B3467" s="1947" t="s">
        <v>9618</v>
      </c>
      <c r="C3467" s="1625" t="s">
        <v>700</v>
      </c>
      <c r="D3467" s="1936">
        <f t="shared" si="1193"/>
        <v>1.4498500000000001</v>
      </c>
      <c r="E3467" s="1948">
        <v>58000</v>
      </c>
      <c r="F3467" s="1949">
        <v>84091.3</v>
      </c>
      <c r="G3467" s="1942"/>
      <c r="H3467" s="1938"/>
      <c r="I3467" s="70"/>
      <c r="J3467" s="1939" t="s">
        <v>334</v>
      </c>
      <c r="K3467" s="1942"/>
      <c r="L3467" s="98"/>
      <c r="M3467" s="1941" t="s">
        <v>2945</v>
      </c>
      <c r="N3467" s="1942">
        <v>6000</v>
      </c>
      <c r="O3467" s="1942">
        <v>4000</v>
      </c>
      <c r="P3467" s="1942">
        <v>2000</v>
      </c>
      <c r="Q3467" s="1942"/>
      <c r="R3467" s="1942"/>
      <c r="S3467" s="1942"/>
      <c r="T3467" s="1942"/>
      <c r="U3467" s="1942"/>
      <c r="V3467" s="1942"/>
      <c r="W3467" s="1942"/>
      <c r="X3467" s="1942"/>
      <c r="Y3467" s="1942"/>
      <c r="Z3467" s="1942"/>
      <c r="AA3467" s="1942"/>
      <c r="AB3467" s="1942"/>
      <c r="AC3467" s="1507">
        <f t="shared" si="1194"/>
        <v>46000</v>
      </c>
      <c r="AD3467" s="1508">
        <f t="shared" si="1195"/>
        <v>66693.100000000006</v>
      </c>
      <c r="AE3467" s="78" t="s">
        <v>334</v>
      </c>
      <c r="AF3467" s="14">
        <f t="shared" si="1196"/>
        <v>4000</v>
      </c>
      <c r="AG3467" s="14">
        <f t="shared" si="1197"/>
        <v>11.5</v>
      </c>
      <c r="AH3467" s="78" t="s">
        <v>334</v>
      </c>
      <c r="AI3467" s="78" t="s">
        <v>334</v>
      </c>
      <c r="AJ3467" s="1944"/>
    </row>
    <row r="3468" spans="1:36" ht="15.75">
      <c r="A3468" s="600">
        <f t="shared" si="1198"/>
        <v>7</v>
      </c>
      <c r="B3468" s="1947" t="s">
        <v>9619</v>
      </c>
      <c r="C3468" s="1625" t="s">
        <v>700</v>
      </c>
      <c r="D3468" s="1936">
        <f t="shared" si="1193"/>
        <v>1.10103</v>
      </c>
      <c r="E3468" s="1948">
        <v>16000</v>
      </c>
      <c r="F3468" s="1949">
        <v>17616.48</v>
      </c>
      <c r="G3468" s="1942"/>
      <c r="H3468" s="1938"/>
      <c r="I3468" s="70"/>
      <c r="J3468" s="1939" t="s">
        <v>334</v>
      </c>
      <c r="K3468" s="1942"/>
      <c r="L3468" s="98"/>
      <c r="M3468" s="1941" t="s">
        <v>2945</v>
      </c>
      <c r="N3468" s="1942">
        <v>1000</v>
      </c>
      <c r="O3468" s="1942">
        <v>3000</v>
      </c>
      <c r="P3468" s="1942">
        <v>2000</v>
      </c>
      <c r="Q3468" s="1942"/>
      <c r="R3468" s="1942"/>
      <c r="S3468" s="1942"/>
      <c r="T3468" s="1942"/>
      <c r="U3468" s="1942"/>
      <c r="V3468" s="1942"/>
      <c r="W3468" s="1942"/>
      <c r="X3468" s="1942"/>
      <c r="Y3468" s="1942"/>
      <c r="Z3468" s="1942"/>
      <c r="AA3468" s="1942"/>
      <c r="AB3468" s="1942"/>
      <c r="AC3468" s="1507">
        <f t="shared" si="1194"/>
        <v>10000</v>
      </c>
      <c r="AD3468" s="1508">
        <f t="shared" si="1195"/>
        <v>11010.3</v>
      </c>
      <c r="AE3468" s="78" t="s">
        <v>334</v>
      </c>
      <c r="AF3468" s="14">
        <f t="shared" si="1196"/>
        <v>2000</v>
      </c>
      <c r="AG3468" s="14">
        <f t="shared" si="1197"/>
        <v>5</v>
      </c>
      <c r="AH3468" s="78" t="s">
        <v>334</v>
      </c>
      <c r="AI3468" s="78" t="s">
        <v>334</v>
      </c>
      <c r="AJ3468" s="1944"/>
    </row>
    <row r="3469" spans="1:36" ht="15.75">
      <c r="A3469" s="4234" t="s">
        <v>20</v>
      </c>
      <c r="B3469" s="4234"/>
      <c r="C3469" s="4234"/>
      <c r="D3469" s="4234"/>
      <c r="E3469" s="4234"/>
      <c r="F3469" s="4234"/>
      <c r="G3469" s="4234"/>
      <c r="H3469" s="4234"/>
      <c r="I3469" s="4234"/>
      <c r="J3469" s="4234"/>
      <c r="K3469" s="4234"/>
      <c r="L3469" s="4234"/>
      <c r="M3469" s="4234"/>
      <c r="N3469" s="4234"/>
      <c r="O3469" s="4234"/>
      <c r="P3469" s="4234"/>
      <c r="Q3469" s="4234"/>
      <c r="R3469" s="4234"/>
      <c r="S3469" s="4234"/>
      <c r="T3469" s="4234"/>
      <c r="U3469" s="4234"/>
      <c r="V3469" s="4234"/>
      <c r="W3469" s="4234"/>
      <c r="X3469" s="4234"/>
      <c r="Y3469" s="4234"/>
      <c r="Z3469" s="4234"/>
      <c r="AA3469" s="4234"/>
      <c r="AB3469" s="4234"/>
      <c r="AC3469" s="4234"/>
      <c r="AD3469" s="4234"/>
      <c r="AE3469" s="4234"/>
      <c r="AF3469" s="4234"/>
      <c r="AG3469" s="4234"/>
      <c r="AH3469" s="4234"/>
      <c r="AI3469" s="4234"/>
      <c r="AJ3469" s="4234"/>
    </row>
    <row r="3470" spans="1:36" ht="15.75">
      <c r="A3470" s="4798" t="s">
        <v>5867</v>
      </c>
      <c r="B3470" s="4777"/>
      <c r="C3470" s="4777"/>
      <c r="D3470" s="4777"/>
      <c r="E3470" s="4777"/>
      <c r="F3470" s="4777"/>
      <c r="G3470" s="4777"/>
      <c r="H3470" s="4777"/>
      <c r="I3470" s="4777"/>
      <c r="J3470" s="4777"/>
      <c r="K3470" s="4777"/>
      <c r="L3470" s="4777"/>
      <c r="M3470" s="4777"/>
      <c r="N3470" s="4777"/>
      <c r="O3470" s="4777"/>
      <c r="P3470" s="4777"/>
      <c r="Q3470" s="4777"/>
      <c r="R3470" s="4777"/>
      <c r="S3470" s="4777"/>
      <c r="T3470" s="4777"/>
      <c r="U3470" s="4777"/>
      <c r="V3470" s="4777"/>
      <c r="W3470" s="4777"/>
      <c r="X3470" s="4777"/>
      <c r="Y3470" s="4777"/>
      <c r="Z3470" s="4777"/>
      <c r="AA3470" s="4777"/>
      <c r="AB3470" s="4777"/>
      <c r="AC3470" s="4777"/>
      <c r="AD3470" s="4777"/>
      <c r="AE3470" s="4777"/>
      <c r="AF3470" s="4777"/>
      <c r="AG3470" s="4777"/>
      <c r="AH3470" s="4777"/>
      <c r="AI3470" s="4777"/>
      <c r="AJ3470" s="4778"/>
    </row>
    <row r="3471" spans="1:36" ht="31.5">
      <c r="A3471" s="1934">
        <v>2</v>
      </c>
      <c r="B3471" s="110" t="s">
        <v>1747</v>
      </c>
      <c r="C3471" s="111" t="s">
        <v>65</v>
      </c>
      <c r="D3471" s="1936">
        <v>8.65</v>
      </c>
      <c r="E3471" s="1942">
        <v>2500</v>
      </c>
      <c r="F3471" s="1938">
        <f>E3471*D3471</f>
        <v>21625</v>
      </c>
      <c r="G3471" s="1942"/>
      <c r="H3471" s="1938"/>
      <c r="I3471" s="70"/>
      <c r="J3471" s="70">
        <v>45230</v>
      </c>
      <c r="K3471" s="1942"/>
      <c r="L3471" s="98">
        <v>1027</v>
      </c>
      <c r="M3471" s="1950">
        <v>44893</v>
      </c>
      <c r="N3471" s="1942">
        <v>340</v>
      </c>
      <c r="O3471" s="1942">
        <v>680</v>
      </c>
      <c r="P3471" s="1942">
        <v>800</v>
      </c>
      <c r="Q3471" s="1942"/>
      <c r="R3471" s="1942"/>
      <c r="S3471" s="1942"/>
      <c r="T3471" s="1942"/>
      <c r="U3471" s="1942"/>
      <c r="V3471" s="1942"/>
      <c r="W3471" s="1942"/>
      <c r="X3471" s="1942"/>
      <c r="Y3471" s="1942"/>
      <c r="Z3471" s="1942"/>
      <c r="AA3471" s="1942"/>
      <c r="AB3471" s="1942"/>
      <c r="AC3471" s="1507">
        <f t="shared" ref="AC3471:AC3474" si="1199">E3471+G3471-N3471-O3471-AA3471-P3471-Q3471-R3471-S3471-T3471-U3471-V3471-W3471-X3471-Y3471</f>
        <v>680</v>
      </c>
      <c r="AD3471" s="1508">
        <f t="shared" ref="AD3471:AD3474" si="1200">D3471*AC3471</f>
        <v>5882</v>
      </c>
      <c r="AE3471" s="14">
        <f t="shared" ref="AE3471:AE3474" si="1201">(J3471-"01.04.2023")/30</f>
        <v>7.1</v>
      </c>
      <c r="AF3471" s="14">
        <f t="shared" ref="AF3471:AF3474" si="1202">(N3471+O3471+P3471+Q3471+R3471+S3471+T3471+U3471+V3471+W3471+X3471+Y3471)/3</f>
        <v>606.66666666666663</v>
      </c>
      <c r="AG3471" s="14">
        <f t="shared" ref="AG3471:AG3474" si="1203">AC3471/AF3471</f>
        <v>1.1208791208791209</v>
      </c>
      <c r="AH3471" s="14">
        <f t="shared" ref="AH3471:AH3474" si="1204">AG3471-AE3471</f>
        <v>-5.9791208791208792</v>
      </c>
      <c r="AI3471" s="14">
        <f t="shared" ref="AI3471:AI3474" si="1205">AC3471-(AE3471*AF3471)</f>
        <v>-3627.333333333333</v>
      </c>
      <c r="AJ3471" s="1944"/>
    </row>
    <row r="3472" spans="1:36" ht="31.5">
      <c r="A3472" s="1934">
        <v>3</v>
      </c>
      <c r="B3472" s="110" t="s">
        <v>1747</v>
      </c>
      <c r="C3472" s="111" t="s">
        <v>65</v>
      </c>
      <c r="D3472" s="1936">
        <v>8.65</v>
      </c>
      <c r="E3472" s="1942"/>
      <c r="F3472" s="1938"/>
      <c r="G3472" s="1942">
        <v>2000</v>
      </c>
      <c r="H3472" s="1938">
        <f>G3472*D3472</f>
        <v>17300</v>
      </c>
      <c r="I3472" s="70">
        <v>44987</v>
      </c>
      <c r="J3472" s="70">
        <v>45230</v>
      </c>
      <c r="K3472" s="1942"/>
      <c r="L3472" s="98">
        <v>188</v>
      </c>
      <c r="M3472" s="1950">
        <v>44981</v>
      </c>
      <c r="N3472" s="1942"/>
      <c r="O3472" s="1942"/>
      <c r="P3472" s="1942">
        <v>0</v>
      </c>
      <c r="Q3472" s="1942"/>
      <c r="R3472" s="1942"/>
      <c r="S3472" s="1942"/>
      <c r="T3472" s="1942"/>
      <c r="U3472" s="1942"/>
      <c r="V3472" s="1942"/>
      <c r="W3472" s="1942"/>
      <c r="X3472" s="1942"/>
      <c r="Y3472" s="1942"/>
      <c r="Z3472" s="1942"/>
      <c r="AA3472" s="1942"/>
      <c r="AB3472" s="1942"/>
      <c r="AC3472" s="1507">
        <f t="shared" si="1199"/>
        <v>2000</v>
      </c>
      <c r="AD3472" s="1508">
        <f t="shared" si="1200"/>
        <v>17300</v>
      </c>
      <c r="AE3472" s="14">
        <f t="shared" si="1201"/>
        <v>7.1</v>
      </c>
      <c r="AF3472" s="14">
        <f t="shared" si="1202"/>
        <v>0</v>
      </c>
      <c r="AG3472" s="14" t="e">
        <f t="shared" si="1203"/>
        <v>#DIV/0!</v>
      </c>
      <c r="AH3472" s="14" t="e">
        <f t="shared" si="1204"/>
        <v>#DIV/0!</v>
      </c>
      <c r="AI3472" s="14">
        <f t="shared" si="1205"/>
        <v>2000</v>
      </c>
      <c r="AJ3472" s="1944"/>
    </row>
    <row r="3473" spans="1:36" ht="31.5">
      <c r="A3473" s="1934">
        <v>4</v>
      </c>
      <c r="B3473" s="1622" t="s">
        <v>1748</v>
      </c>
      <c r="C3473" s="1625" t="s">
        <v>65</v>
      </c>
      <c r="D3473" s="1936">
        <v>63.45</v>
      </c>
      <c r="E3473" s="1942"/>
      <c r="F3473" s="1942"/>
      <c r="G3473" s="1625">
        <v>500</v>
      </c>
      <c r="H3473" s="1938">
        <f>G3473*D3473</f>
        <v>31725</v>
      </c>
      <c r="I3473" s="1939">
        <v>44952</v>
      </c>
      <c r="J3473" s="1939">
        <v>45689</v>
      </c>
      <c r="K3473" s="1942"/>
      <c r="L3473" s="98">
        <v>648</v>
      </c>
      <c r="M3473" s="1950">
        <v>44782</v>
      </c>
      <c r="N3473" s="1942">
        <v>0</v>
      </c>
      <c r="O3473" s="1942">
        <v>86</v>
      </c>
      <c r="P3473" s="1942">
        <v>62</v>
      </c>
      <c r="Q3473" s="1942"/>
      <c r="R3473" s="1942"/>
      <c r="S3473" s="1942"/>
      <c r="T3473" s="1942"/>
      <c r="U3473" s="1942"/>
      <c r="V3473" s="1942"/>
      <c r="W3473" s="1942"/>
      <c r="X3473" s="1942"/>
      <c r="Y3473" s="1942"/>
      <c r="Z3473" s="1942"/>
      <c r="AA3473" s="1942"/>
      <c r="AB3473" s="1942"/>
      <c r="AC3473" s="1507">
        <f t="shared" si="1199"/>
        <v>352</v>
      </c>
      <c r="AD3473" s="1508">
        <f t="shared" si="1200"/>
        <v>22334.400000000001</v>
      </c>
      <c r="AE3473" s="14">
        <f t="shared" si="1201"/>
        <v>22.4</v>
      </c>
      <c r="AF3473" s="14">
        <f t="shared" si="1202"/>
        <v>49.333333333333336</v>
      </c>
      <c r="AG3473" s="14">
        <f t="shared" si="1203"/>
        <v>7.1351351351351351</v>
      </c>
      <c r="AH3473" s="14">
        <f t="shared" si="1204"/>
        <v>-15.264864864864863</v>
      </c>
      <c r="AI3473" s="14">
        <f t="shared" si="1205"/>
        <v>-753.06666666666661</v>
      </c>
      <c r="AJ3473" s="1944"/>
    </row>
    <row r="3474" spans="1:36" ht="31.5">
      <c r="A3474" s="1934">
        <v>6</v>
      </c>
      <c r="B3474" s="1946" t="s">
        <v>3476</v>
      </c>
      <c r="C3474" s="1625" t="s">
        <v>66</v>
      </c>
      <c r="D3474" s="1936">
        <v>2.71</v>
      </c>
      <c r="E3474" s="1942">
        <v>1634</v>
      </c>
      <c r="F3474" s="1938">
        <f>E3474*D3474</f>
        <v>4428.1400000000003</v>
      </c>
      <c r="G3474" s="1942"/>
      <c r="H3474" s="1938"/>
      <c r="I3474" s="1939"/>
      <c r="J3474" s="78" t="s">
        <v>3477</v>
      </c>
      <c r="K3474" s="1942"/>
      <c r="L3474" s="98">
        <v>446</v>
      </c>
      <c r="M3474" s="1950">
        <v>44726</v>
      </c>
      <c r="N3474" s="1942">
        <v>201</v>
      </c>
      <c r="O3474" s="1942">
        <v>181</v>
      </c>
      <c r="P3474" s="1942">
        <v>213</v>
      </c>
      <c r="Q3474" s="1942"/>
      <c r="R3474" s="1942"/>
      <c r="S3474" s="1942"/>
      <c r="T3474" s="1942"/>
      <c r="U3474" s="1942"/>
      <c r="V3474" s="1942"/>
      <c r="W3474" s="1942"/>
      <c r="X3474" s="1942"/>
      <c r="Y3474" s="1942"/>
      <c r="Z3474" s="1942"/>
      <c r="AA3474" s="1942"/>
      <c r="AB3474" s="1942"/>
      <c r="AC3474" s="1507">
        <f t="shared" si="1199"/>
        <v>1039</v>
      </c>
      <c r="AD3474" s="1508">
        <f t="shared" si="1200"/>
        <v>2815.69</v>
      </c>
      <c r="AE3474" s="14">
        <f t="shared" si="1201"/>
        <v>47.633333333333333</v>
      </c>
      <c r="AF3474" s="14">
        <f t="shared" si="1202"/>
        <v>198.33333333333334</v>
      </c>
      <c r="AG3474" s="14">
        <f t="shared" si="1203"/>
        <v>5.238655462184874</v>
      </c>
      <c r="AH3474" s="14">
        <f t="shared" si="1204"/>
        <v>-42.39467787114846</v>
      </c>
      <c r="AI3474" s="14">
        <f t="shared" si="1205"/>
        <v>-8408.2777777777774</v>
      </c>
      <c r="AJ3474" s="1944"/>
    </row>
    <row r="3475" spans="1:36" ht="15.75">
      <c r="A3475" s="4840" t="s">
        <v>9620</v>
      </c>
      <c r="B3475" s="4841"/>
      <c r="C3475" s="4841"/>
      <c r="D3475" s="4841"/>
      <c r="E3475" s="4841"/>
      <c r="F3475" s="4841"/>
      <c r="G3475" s="4841"/>
      <c r="H3475" s="4841"/>
      <c r="I3475" s="4841"/>
      <c r="J3475" s="4841"/>
      <c r="K3475" s="4841"/>
      <c r="L3475" s="4841"/>
      <c r="M3475" s="4841"/>
      <c r="N3475" s="4841"/>
      <c r="O3475" s="4841"/>
      <c r="P3475" s="4841"/>
      <c r="Q3475" s="4841"/>
      <c r="R3475" s="4841"/>
      <c r="S3475" s="4841"/>
      <c r="T3475" s="4841"/>
      <c r="U3475" s="4841"/>
      <c r="V3475" s="4841"/>
      <c r="W3475" s="4841"/>
      <c r="X3475" s="4841"/>
      <c r="Y3475" s="4841"/>
      <c r="Z3475" s="4841"/>
      <c r="AA3475" s="4841"/>
      <c r="AB3475" s="4841"/>
      <c r="AC3475" s="4841"/>
      <c r="AD3475" s="4841"/>
      <c r="AE3475" s="4841"/>
      <c r="AF3475" s="4841"/>
      <c r="AG3475" s="4841"/>
      <c r="AH3475" s="4841"/>
      <c r="AI3475" s="4841"/>
      <c r="AJ3475" s="4841"/>
    </row>
    <row r="3476" spans="1:36" ht="31.5">
      <c r="A3476" s="1934">
        <v>1</v>
      </c>
      <c r="B3476" s="1935" t="s">
        <v>1749</v>
      </c>
      <c r="C3476" s="1625" t="s">
        <v>156</v>
      </c>
      <c r="D3476" s="1936">
        <v>719.42</v>
      </c>
      <c r="E3476" s="112">
        <v>250</v>
      </c>
      <c r="F3476" s="1942">
        <f>D3476*E3476</f>
        <v>179855</v>
      </c>
      <c r="G3476" s="1942"/>
      <c r="H3476" s="1938"/>
      <c r="I3476" s="1942"/>
      <c r="J3476" s="1939">
        <v>45169</v>
      </c>
      <c r="K3476" s="1942"/>
      <c r="L3476" s="98">
        <v>1476</v>
      </c>
      <c r="M3476" s="1941">
        <v>44512</v>
      </c>
      <c r="N3476" s="1942">
        <v>61</v>
      </c>
      <c r="O3476" s="1942">
        <v>12</v>
      </c>
      <c r="P3476" s="1942">
        <v>71</v>
      </c>
      <c r="Q3476" s="1942"/>
      <c r="R3476" s="1942"/>
      <c r="S3476" s="1942"/>
      <c r="T3476" s="1942"/>
      <c r="U3476" s="1942"/>
      <c r="V3476" s="1942"/>
      <c r="W3476" s="1942"/>
      <c r="X3476" s="1942"/>
      <c r="Y3476" s="1942"/>
      <c r="Z3476" s="1942"/>
      <c r="AA3476" s="1942"/>
      <c r="AB3476" s="1942"/>
      <c r="AC3476" s="1507">
        <f>E3476+G3476-N3476-O3476-AA3476-P3476-Q3476-R3476-S3476-T3476-U3476-V3476-W3476-X3476-Y3476</f>
        <v>106</v>
      </c>
      <c r="AD3476" s="1508">
        <f>D3476*AC3476</f>
        <v>76258.51999999999</v>
      </c>
      <c r="AE3476" s="14">
        <f>(J3476-"01.04.2023")/30</f>
        <v>5.0666666666666664</v>
      </c>
      <c r="AF3476" s="14">
        <f>(N3476+O3476+P3476+Q3476+R3476+S3476+T3476+U3476+V3476+W3476+X3476+Y3476)/3</f>
        <v>48</v>
      </c>
      <c r="AG3476" s="14">
        <f>AC3476/AF3476</f>
        <v>2.2083333333333335</v>
      </c>
      <c r="AH3476" s="14">
        <f>AG3476-AE3476</f>
        <v>-2.8583333333333329</v>
      </c>
      <c r="AI3476" s="14">
        <f>AC3476-(AE3476*AF3476)</f>
        <v>-137.19999999999999</v>
      </c>
      <c r="AJ3476" s="1944"/>
    </row>
    <row r="3477" spans="1:36" ht="15.75">
      <c r="A3477" s="4798" t="s">
        <v>5868</v>
      </c>
      <c r="B3477" s="4777"/>
      <c r="C3477" s="4777"/>
      <c r="D3477" s="4777"/>
      <c r="E3477" s="4777"/>
      <c r="F3477" s="4777"/>
      <c r="G3477" s="4777"/>
      <c r="H3477" s="4777"/>
      <c r="I3477" s="4777"/>
      <c r="J3477" s="4777"/>
      <c r="K3477" s="4777"/>
      <c r="L3477" s="4777"/>
      <c r="M3477" s="4777"/>
      <c r="N3477" s="4777"/>
      <c r="O3477" s="4777"/>
      <c r="P3477" s="4777"/>
      <c r="Q3477" s="4777"/>
      <c r="R3477" s="4777"/>
      <c r="S3477" s="4777"/>
      <c r="T3477" s="4777"/>
      <c r="U3477" s="4777"/>
      <c r="V3477" s="4777"/>
      <c r="W3477" s="4777"/>
      <c r="X3477" s="4777"/>
      <c r="Y3477" s="4777"/>
      <c r="Z3477" s="4777"/>
      <c r="AA3477" s="4777"/>
      <c r="AB3477" s="4777"/>
      <c r="AC3477" s="4777"/>
      <c r="AD3477" s="4777"/>
      <c r="AE3477" s="4777"/>
      <c r="AF3477" s="4777"/>
      <c r="AG3477" s="4777"/>
      <c r="AH3477" s="4777"/>
      <c r="AI3477" s="4777"/>
      <c r="AJ3477" s="4778"/>
    </row>
    <row r="3478" spans="1:36" ht="15.75">
      <c r="A3478" s="1934">
        <v>1</v>
      </c>
      <c r="B3478" s="1935" t="s">
        <v>4097</v>
      </c>
      <c r="C3478" s="1625" t="s">
        <v>206</v>
      </c>
      <c r="D3478" s="1936">
        <v>646.07000000000005</v>
      </c>
      <c r="E3478" s="1942">
        <v>1</v>
      </c>
      <c r="F3478" s="1942">
        <f>E3478*D3478</f>
        <v>646.07000000000005</v>
      </c>
      <c r="G3478" s="1942"/>
      <c r="H3478" s="1938"/>
      <c r="I3478" s="70"/>
      <c r="J3478" s="1939">
        <v>45566</v>
      </c>
      <c r="K3478" s="1942"/>
      <c r="L3478" s="98">
        <v>502</v>
      </c>
      <c r="M3478" s="1941">
        <v>44747</v>
      </c>
      <c r="N3478" s="1942">
        <v>0</v>
      </c>
      <c r="O3478" s="1942">
        <v>0</v>
      </c>
      <c r="P3478" s="1942">
        <v>0</v>
      </c>
      <c r="Q3478" s="1942"/>
      <c r="R3478" s="1942"/>
      <c r="S3478" s="1942"/>
      <c r="T3478" s="1942"/>
      <c r="U3478" s="1942"/>
      <c r="V3478" s="1942"/>
      <c r="W3478" s="1942"/>
      <c r="X3478" s="1942"/>
      <c r="Y3478" s="1942"/>
      <c r="Z3478" s="1942"/>
      <c r="AA3478" s="1942"/>
      <c r="AB3478" s="1942"/>
      <c r="AC3478" s="1507">
        <f>E3478+G3478-N3478-O3478-AA3478-P3478-Q3478-R3478-S3478-T3478-U3478-V3478-W3478-X3478-Y3478</f>
        <v>1</v>
      </c>
      <c r="AD3478" s="1508">
        <f>D3478*AC3478</f>
        <v>646.07000000000005</v>
      </c>
      <c r="AE3478" s="14">
        <f>(J3478-"01.04.2023")/30</f>
        <v>18.3</v>
      </c>
      <c r="AF3478" s="14">
        <f>(N3478+O3478+P3478+Q3478+R3478+S3478+T3478+U3478+V3478+W3478+X3478+Y3478)/3</f>
        <v>0</v>
      </c>
      <c r="AG3478" s="14" t="e">
        <f>AC3478/AF3478</f>
        <v>#DIV/0!</v>
      </c>
      <c r="AH3478" s="14" t="e">
        <f>AG3478-AE3478</f>
        <v>#DIV/0!</v>
      </c>
      <c r="AI3478" s="14">
        <f>AC3478-(AE3478*AF3478)</f>
        <v>1</v>
      </c>
      <c r="AJ3478" s="1944"/>
    </row>
    <row r="3479" spans="1:36" ht="15.75">
      <c r="A3479" s="4798" t="s">
        <v>9611</v>
      </c>
      <c r="B3479" s="4777"/>
      <c r="C3479" s="4777"/>
      <c r="D3479" s="4777"/>
      <c r="E3479" s="4777"/>
      <c r="F3479" s="4777"/>
      <c r="G3479" s="4777"/>
      <c r="H3479" s="4777"/>
      <c r="I3479" s="4777"/>
      <c r="J3479" s="4777"/>
      <c r="K3479" s="4777"/>
      <c r="L3479" s="4777"/>
      <c r="M3479" s="4777"/>
      <c r="N3479" s="4777"/>
      <c r="O3479" s="4777"/>
      <c r="P3479" s="4777"/>
      <c r="Q3479" s="4777"/>
      <c r="R3479" s="4777"/>
      <c r="S3479" s="4777"/>
      <c r="T3479" s="4777"/>
      <c r="U3479" s="4777"/>
      <c r="V3479" s="4777"/>
      <c r="W3479" s="4777"/>
      <c r="X3479" s="4777"/>
      <c r="Y3479" s="4777"/>
      <c r="Z3479" s="4777"/>
      <c r="AA3479" s="4777"/>
      <c r="AB3479" s="4777"/>
      <c r="AC3479" s="4777"/>
      <c r="AD3479" s="4777"/>
      <c r="AE3479" s="4777"/>
      <c r="AF3479" s="4777"/>
      <c r="AG3479" s="4777"/>
      <c r="AH3479" s="4777"/>
      <c r="AI3479" s="4777"/>
      <c r="AJ3479" s="4778"/>
    </row>
    <row r="3480" spans="1:36" ht="15.75">
      <c r="A3480" s="1934">
        <v>1</v>
      </c>
      <c r="B3480" s="1935" t="s">
        <v>1750</v>
      </c>
      <c r="C3480" s="1625" t="s">
        <v>64</v>
      </c>
      <c r="D3480" s="1936">
        <v>10371.120000000001</v>
      </c>
      <c r="E3480" s="1942">
        <v>20</v>
      </c>
      <c r="F3480" s="1942">
        <f>E3480*D3480</f>
        <v>207422.40000000002</v>
      </c>
      <c r="G3480" s="1942"/>
      <c r="H3480" s="1938"/>
      <c r="I3480" s="70"/>
      <c r="J3480" s="1939">
        <v>45266</v>
      </c>
      <c r="K3480" s="1942"/>
      <c r="L3480" s="98">
        <v>928</v>
      </c>
      <c r="M3480" s="1941">
        <v>44867</v>
      </c>
      <c r="N3480" s="1942">
        <v>2</v>
      </c>
      <c r="O3480" s="1942">
        <v>3</v>
      </c>
      <c r="P3480" s="1942">
        <v>0</v>
      </c>
      <c r="Q3480" s="1942"/>
      <c r="R3480" s="1942"/>
      <c r="S3480" s="1942"/>
      <c r="T3480" s="1942"/>
      <c r="U3480" s="1942"/>
      <c r="V3480" s="1942"/>
      <c r="W3480" s="1942"/>
      <c r="X3480" s="1942"/>
      <c r="Y3480" s="1942"/>
      <c r="Z3480" s="1942"/>
      <c r="AA3480" s="1942"/>
      <c r="AB3480" s="1942"/>
      <c r="AC3480" s="1507">
        <f>E3480+G3480-N3480-O3480-AA3480-P3480-Q3480-R3480-S3480-T3480-U3480-V3480-W3480-X3480-Y3480</f>
        <v>15</v>
      </c>
      <c r="AD3480" s="1508">
        <f>D3480*AC3480</f>
        <v>155566.80000000002</v>
      </c>
      <c r="AE3480" s="14">
        <f>(J3480-"01.04.2023")/30</f>
        <v>8.3000000000000007</v>
      </c>
      <c r="AF3480" s="14">
        <f>(N3480+O3480+P3480+Q3480+R3480+S3480+T3480+U3480+V3480+W3480+X3480+Y3480)/3</f>
        <v>1.6666666666666667</v>
      </c>
      <c r="AG3480" s="14">
        <f>AC3480/AF3480</f>
        <v>9</v>
      </c>
      <c r="AH3480" s="14">
        <f>AG3480-AE3480</f>
        <v>0.69999999999999929</v>
      </c>
      <c r="AI3480" s="14">
        <f>AC3480-(AE3480*AF3480)</f>
        <v>1.1666666666666643</v>
      </c>
      <c r="AJ3480" s="1944"/>
    </row>
    <row r="3481" spans="1:36" ht="15.75">
      <c r="A3481" s="1934">
        <v>2</v>
      </c>
      <c r="B3481" s="1935" t="s">
        <v>1750</v>
      </c>
      <c r="C3481" s="1625" t="s">
        <v>64</v>
      </c>
      <c r="D3481" s="1936">
        <v>10371.120000000001</v>
      </c>
      <c r="E3481" s="1942">
        <v>5</v>
      </c>
      <c r="F3481" s="1942">
        <f>E3481*D3481</f>
        <v>51855.600000000006</v>
      </c>
      <c r="G3481" s="1942"/>
      <c r="H3481" s="1938"/>
      <c r="I3481" s="70"/>
      <c r="J3481" s="1939">
        <v>45303</v>
      </c>
      <c r="K3481" s="1942"/>
      <c r="L3481" s="98">
        <v>928</v>
      </c>
      <c r="M3481" s="1941">
        <v>44867</v>
      </c>
      <c r="N3481" s="1942">
        <v>0</v>
      </c>
      <c r="O3481" s="1942">
        <v>1</v>
      </c>
      <c r="P3481" s="1942">
        <v>0</v>
      </c>
      <c r="Q3481" s="1942"/>
      <c r="R3481" s="1942"/>
      <c r="S3481" s="1942"/>
      <c r="T3481" s="1942"/>
      <c r="U3481" s="1942"/>
      <c r="V3481" s="1942"/>
      <c r="W3481" s="1942"/>
      <c r="X3481" s="1942"/>
      <c r="Y3481" s="1942"/>
      <c r="Z3481" s="1942"/>
      <c r="AA3481" s="1942"/>
      <c r="AB3481" s="1942"/>
      <c r="AC3481" s="1507">
        <f>E3481+G3481-N3481-O3481-AA3481-P3481-Q3481-R3481-S3481-T3481-U3481-V3481-W3481-X3481-Y3481</f>
        <v>4</v>
      </c>
      <c r="AD3481" s="1508">
        <f>D3481*AC3481</f>
        <v>41484.480000000003</v>
      </c>
      <c r="AE3481" s="14">
        <f>(J3481-"01.04.2023")/30</f>
        <v>9.5333333333333332</v>
      </c>
      <c r="AF3481" s="14">
        <f>(N3481+O3481+P3481+Q3481+R3481+S3481+T3481+U3481+V3481+W3481+X3481+Y3481)/3</f>
        <v>0.33333333333333331</v>
      </c>
      <c r="AG3481" s="14">
        <f>AC3481/AF3481</f>
        <v>12</v>
      </c>
      <c r="AH3481" s="14">
        <f>AG3481-AE3481</f>
        <v>2.4666666666666668</v>
      </c>
      <c r="AI3481" s="14">
        <f>AC3481-(AE3481*AF3481)</f>
        <v>0.82222222222222241</v>
      </c>
      <c r="AJ3481" s="1944"/>
    </row>
    <row r="3482" spans="1:36" ht="31.5" customHeight="1">
      <c r="A3482" s="4798" t="s">
        <v>9621</v>
      </c>
      <c r="B3482" s="4777"/>
      <c r="C3482" s="4777"/>
      <c r="D3482" s="4777"/>
      <c r="E3482" s="4777"/>
      <c r="F3482" s="4777"/>
      <c r="G3482" s="4777"/>
      <c r="H3482" s="4777"/>
      <c r="I3482" s="4777"/>
      <c r="J3482" s="4777"/>
      <c r="K3482" s="4777"/>
      <c r="L3482" s="4777"/>
      <c r="M3482" s="4777"/>
      <c r="N3482" s="4777"/>
      <c r="O3482" s="4777"/>
      <c r="P3482" s="4777"/>
      <c r="Q3482" s="4777"/>
      <c r="R3482" s="4777"/>
      <c r="S3482" s="4777"/>
      <c r="T3482" s="4777"/>
      <c r="U3482" s="4777"/>
      <c r="V3482" s="4777"/>
      <c r="W3482" s="4777"/>
      <c r="X3482" s="4777"/>
      <c r="Y3482" s="4777"/>
      <c r="Z3482" s="4777"/>
      <c r="AA3482" s="4777"/>
      <c r="AB3482" s="4777"/>
      <c r="AC3482" s="4777"/>
      <c r="AD3482" s="4777"/>
      <c r="AE3482" s="4777"/>
      <c r="AF3482" s="4777"/>
      <c r="AG3482" s="4777"/>
      <c r="AH3482" s="4777"/>
      <c r="AI3482" s="4777"/>
      <c r="AJ3482" s="4778"/>
    </row>
    <row r="3483" spans="1:36" ht="31.5" customHeight="1">
      <c r="A3483" s="1934">
        <v>1</v>
      </c>
      <c r="B3483" s="1935" t="s">
        <v>1751</v>
      </c>
      <c r="C3483" s="1625" t="s">
        <v>176</v>
      </c>
      <c r="D3483" s="1936">
        <v>9703.4500000000007</v>
      </c>
      <c r="E3483" s="112">
        <v>3</v>
      </c>
      <c r="F3483" s="1942">
        <f>D3483*E3483</f>
        <v>29110.350000000002</v>
      </c>
      <c r="G3483" s="1942"/>
      <c r="H3483" s="1938"/>
      <c r="I3483" s="1942"/>
      <c r="J3483" s="1939">
        <v>45352</v>
      </c>
      <c r="K3483" s="1942"/>
      <c r="L3483" s="98">
        <v>1525</v>
      </c>
      <c r="M3483" s="1941">
        <v>44525</v>
      </c>
      <c r="N3483" s="1942">
        <v>0</v>
      </c>
      <c r="O3483" s="1942">
        <v>0</v>
      </c>
      <c r="P3483" s="1942">
        <v>0</v>
      </c>
      <c r="Q3483" s="1942"/>
      <c r="R3483" s="1942"/>
      <c r="S3483" s="1942"/>
      <c r="T3483" s="1942"/>
      <c r="U3483" s="1942"/>
      <c r="V3483" s="1942"/>
      <c r="W3483" s="1942"/>
      <c r="X3483" s="1942"/>
      <c r="Y3483" s="1942"/>
      <c r="Z3483" s="1942"/>
      <c r="AA3483" s="1942"/>
      <c r="AB3483" s="1942"/>
      <c r="AC3483" s="1507">
        <f>E3483+G3483-N3483-O3483-AA3483-P3483-Q3483-R3483-S3483-T3483-U3483-V3483-W3483-X3483-Y3483</f>
        <v>3</v>
      </c>
      <c r="AD3483" s="1508">
        <f>D3483*AC3483</f>
        <v>29110.350000000002</v>
      </c>
      <c r="AE3483" s="14">
        <f>(J3483-"01.04.2023")/30</f>
        <v>11.166666666666666</v>
      </c>
      <c r="AF3483" s="14">
        <f>(N3483+O3483+P3483+Q3483+R3483+S3483+T3483+U3483+V3483+W3483+X3483+Y3483)/3</f>
        <v>0</v>
      </c>
      <c r="AG3483" s="14" t="e">
        <f>AC3483/AF3483</f>
        <v>#DIV/0!</v>
      </c>
      <c r="AH3483" s="14" t="e">
        <f>AG3483-AE3483</f>
        <v>#DIV/0!</v>
      </c>
      <c r="AI3483" s="14">
        <f>AC3483-(AE3483*AF3483)</f>
        <v>3</v>
      </c>
      <c r="AJ3483" s="1944"/>
    </row>
    <row r="3484" spans="1:36" ht="15.75">
      <c r="A3484" s="4840" t="s">
        <v>9610</v>
      </c>
      <c r="B3484" s="4841"/>
      <c r="C3484" s="4841"/>
      <c r="D3484" s="4841"/>
      <c r="E3484" s="4841"/>
      <c r="F3484" s="4841"/>
      <c r="G3484" s="4841"/>
      <c r="H3484" s="4841"/>
      <c r="I3484" s="4841"/>
      <c r="J3484" s="4841"/>
      <c r="K3484" s="4841"/>
      <c r="L3484" s="4841"/>
      <c r="M3484" s="4841"/>
      <c r="N3484" s="4841"/>
      <c r="O3484" s="4841"/>
      <c r="P3484" s="4841"/>
      <c r="Q3484" s="4841"/>
      <c r="R3484" s="4841"/>
      <c r="S3484" s="4841"/>
      <c r="T3484" s="4841"/>
      <c r="U3484" s="4841"/>
      <c r="V3484" s="4841"/>
      <c r="W3484" s="4841"/>
      <c r="X3484" s="4841"/>
      <c r="Y3484" s="4841"/>
      <c r="Z3484" s="4841"/>
      <c r="AA3484" s="4841"/>
      <c r="AB3484" s="4841"/>
      <c r="AC3484" s="4841"/>
      <c r="AD3484" s="4841"/>
      <c r="AE3484" s="4841"/>
      <c r="AF3484" s="4841"/>
      <c r="AG3484" s="4841"/>
      <c r="AH3484" s="4841"/>
      <c r="AI3484" s="4841"/>
      <c r="AJ3484" s="4841"/>
    </row>
    <row r="3485" spans="1:36" ht="15.75">
      <c r="A3485" s="1934">
        <v>1</v>
      </c>
      <c r="B3485" s="1935" t="s">
        <v>9622</v>
      </c>
      <c r="C3485" s="1625" t="s">
        <v>66</v>
      </c>
      <c r="D3485" s="1936">
        <v>2188.86</v>
      </c>
      <c r="E3485" s="1942"/>
      <c r="F3485" s="1938"/>
      <c r="G3485" s="1943">
        <v>84</v>
      </c>
      <c r="H3485" s="1938">
        <f>G3485*D3485</f>
        <v>183864.24000000002</v>
      </c>
      <c r="I3485" s="1939">
        <v>44988</v>
      </c>
      <c r="J3485" s="1939">
        <v>45225</v>
      </c>
      <c r="K3485" s="1942"/>
      <c r="L3485" s="98">
        <v>211</v>
      </c>
      <c r="M3485" s="1941">
        <v>44988</v>
      </c>
      <c r="N3485" s="1942"/>
      <c r="O3485" s="1942"/>
      <c r="P3485" s="1942">
        <v>9.84</v>
      </c>
      <c r="Q3485" s="1942"/>
      <c r="R3485" s="1942"/>
      <c r="S3485" s="1942"/>
      <c r="T3485" s="1942"/>
      <c r="U3485" s="1942"/>
      <c r="V3485" s="1942"/>
      <c r="W3485" s="1942"/>
      <c r="X3485" s="1942"/>
      <c r="Y3485" s="1942"/>
      <c r="Z3485" s="1942"/>
      <c r="AA3485" s="1942"/>
      <c r="AB3485" s="1942"/>
      <c r="AC3485" s="1507">
        <f>E3485+G3485-N3485-O3485-AA3485-P3485-Q3485-R3485-S3485-T3485-U3485-V3485-W3485-X3485-Y3485</f>
        <v>74.16</v>
      </c>
      <c r="AD3485" s="1508">
        <f>D3485*AC3485</f>
        <v>162325.85759999999</v>
      </c>
      <c r="AE3485" s="14">
        <f>(J3485-"01.04.2023")/30</f>
        <v>6.9333333333333336</v>
      </c>
      <c r="AF3485" s="14">
        <f>(N3485+O3485+P3485+Q3485+R3485+S3485+T3485+U3485+V3485+W3485+X3485+Y3485)/3</f>
        <v>3.28</v>
      </c>
      <c r="AG3485" s="14">
        <f>AC3485/AF3485</f>
        <v>22.609756097560975</v>
      </c>
      <c r="AH3485" s="14">
        <f>AG3485-AE3485</f>
        <v>15.676422764227642</v>
      </c>
      <c r="AI3485" s="14">
        <f>AC3485-(AE3485*AF3485)</f>
        <v>51.418666666666667</v>
      </c>
      <c r="AJ3485" s="1944"/>
    </row>
    <row r="3486" spans="1:36" ht="15.75">
      <c r="A3486" s="4222" t="s">
        <v>21</v>
      </c>
      <c r="B3486" s="4223"/>
      <c r="C3486" s="4223"/>
      <c r="D3486" s="4223"/>
      <c r="E3486" s="4223"/>
      <c r="F3486" s="4223"/>
      <c r="G3486" s="4223"/>
      <c r="H3486" s="4223"/>
      <c r="I3486" s="4223"/>
      <c r="J3486" s="4223"/>
      <c r="K3486" s="4223"/>
      <c r="L3486" s="4223"/>
      <c r="M3486" s="4223"/>
      <c r="N3486" s="4223"/>
      <c r="O3486" s="4223"/>
      <c r="P3486" s="4223"/>
      <c r="Q3486" s="4223"/>
      <c r="R3486" s="4223"/>
      <c r="S3486" s="4223"/>
      <c r="T3486" s="4223"/>
      <c r="U3486" s="4223"/>
      <c r="V3486" s="4223"/>
      <c r="W3486" s="4223"/>
      <c r="X3486" s="4223"/>
      <c r="Y3486" s="4223"/>
      <c r="Z3486" s="4223"/>
      <c r="AA3486" s="4223"/>
      <c r="AB3486" s="4223"/>
      <c r="AC3486" s="4223"/>
      <c r="AD3486" s="4223"/>
      <c r="AE3486" s="4223"/>
      <c r="AF3486" s="4223"/>
      <c r="AG3486" s="4223"/>
      <c r="AH3486" s="4223"/>
      <c r="AI3486" s="4223"/>
      <c r="AJ3486" s="4224"/>
    </row>
    <row r="3487" spans="1:36" ht="15.75">
      <c r="A3487" s="4798" t="s">
        <v>1752</v>
      </c>
      <c r="B3487" s="4777"/>
      <c r="C3487" s="4777"/>
      <c r="D3487" s="4777"/>
      <c r="E3487" s="4777"/>
      <c r="F3487" s="4777"/>
      <c r="G3487" s="4777"/>
      <c r="H3487" s="4777"/>
      <c r="I3487" s="4777"/>
      <c r="J3487" s="4777"/>
      <c r="K3487" s="4777"/>
      <c r="L3487" s="4777"/>
      <c r="M3487" s="4777"/>
      <c r="N3487" s="4777"/>
      <c r="O3487" s="4777"/>
      <c r="P3487" s="4777"/>
      <c r="Q3487" s="4777"/>
      <c r="R3487" s="4777"/>
      <c r="S3487" s="4777"/>
      <c r="T3487" s="4777"/>
      <c r="U3487" s="4777"/>
      <c r="V3487" s="4777"/>
      <c r="W3487" s="4777"/>
      <c r="X3487" s="4777"/>
      <c r="Y3487" s="4777"/>
      <c r="Z3487" s="4777"/>
      <c r="AA3487" s="4777"/>
      <c r="AB3487" s="4777"/>
      <c r="AC3487" s="4777"/>
      <c r="AD3487" s="4777"/>
      <c r="AE3487" s="4777"/>
      <c r="AF3487" s="4777"/>
      <c r="AG3487" s="4777"/>
      <c r="AH3487" s="4777"/>
      <c r="AI3487" s="4777"/>
      <c r="AJ3487" s="4778"/>
    </row>
    <row r="3488" spans="1:36" ht="15.75">
      <c r="A3488" s="1934">
        <v>1</v>
      </c>
      <c r="B3488" s="1832" t="s">
        <v>9624</v>
      </c>
      <c r="C3488" s="1934" t="s">
        <v>206</v>
      </c>
      <c r="D3488" s="1934">
        <v>0</v>
      </c>
      <c r="E3488" s="1934"/>
      <c r="F3488" s="1934"/>
      <c r="G3488" s="1934">
        <v>5</v>
      </c>
      <c r="H3488" s="1934">
        <v>0</v>
      </c>
      <c r="I3488" s="1940">
        <v>45002</v>
      </c>
      <c r="J3488" s="1940">
        <v>45505</v>
      </c>
      <c r="K3488" s="1934"/>
      <c r="L3488" s="1934"/>
      <c r="M3488" s="1951" t="s">
        <v>2945</v>
      </c>
      <c r="N3488" s="1934"/>
      <c r="O3488" s="1934"/>
      <c r="P3488" s="1934">
        <v>0</v>
      </c>
      <c r="Q3488" s="1934"/>
      <c r="R3488" s="1934"/>
      <c r="S3488" s="1934"/>
      <c r="T3488" s="1934"/>
      <c r="U3488" s="1934"/>
      <c r="V3488" s="1934"/>
      <c r="W3488" s="1934"/>
      <c r="X3488" s="1934"/>
      <c r="Y3488" s="1934"/>
      <c r="Z3488" s="1934"/>
      <c r="AA3488" s="1934"/>
      <c r="AB3488" s="1934"/>
      <c r="AC3488" s="1507">
        <f t="shared" ref="AC3488:AC3507" si="1206">E3488+G3488-N3488-O3488-AA3488-P3488-Q3488-R3488-S3488-T3488-U3488-V3488-W3488-X3488-Y3488</f>
        <v>5</v>
      </c>
      <c r="AD3488" s="1508">
        <f t="shared" ref="AD3488:AD3507" si="1207">D3488*AC3488</f>
        <v>0</v>
      </c>
      <c r="AE3488" s="14">
        <f t="shared" ref="AE3488:AE3492" si="1208">(J3488-"01.04.2023")/30</f>
        <v>16.266666666666666</v>
      </c>
      <c r="AF3488" s="14">
        <f t="shared" ref="AF3488:AF3507" si="1209">(N3488+O3488+P3488+Q3488+R3488+S3488+T3488+U3488+V3488+W3488+X3488+Y3488)/3</f>
        <v>0</v>
      </c>
      <c r="AG3488" s="14" t="e">
        <f t="shared" ref="AG3488:AG3507" si="1210">AC3488/AF3488</f>
        <v>#DIV/0!</v>
      </c>
      <c r="AH3488" s="14" t="e">
        <f t="shared" ref="AH3488:AH3492" si="1211">AG3488-AE3488</f>
        <v>#DIV/0!</v>
      </c>
      <c r="AI3488" s="14">
        <f t="shared" ref="AI3488:AI3492" si="1212">AC3488-(AE3488*AF3488)</f>
        <v>5</v>
      </c>
      <c r="AJ3488" s="1934"/>
    </row>
    <row r="3489" spans="1:36" ht="15.75">
      <c r="A3489" s="1934">
        <v>2</v>
      </c>
      <c r="B3489" s="1946" t="s">
        <v>2947</v>
      </c>
      <c r="C3489" s="1625" t="s">
        <v>206</v>
      </c>
      <c r="D3489" s="1936">
        <v>1</v>
      </c>
      <c r="E3489" s="1942">
        <v>8</v>
      </c>
      <c r="F3489" s="1938">
        <v>8</v>
      </c>
      <c r="G3489" s="1625"/>
      <c r="H3489" s="1938"/>
      <c r="I3489" s="1939"/>
      <c r="J3489" s="78" t="s">
        <v>329</v>
      </c>
      <c r="K3489" s="1942"/>
      <c r="L3489" s="1625"/>
      <c r="M3489" s="1951" t="s">
        <v>2945</v>
      </c>
      <c r="N3489" s="1942">
        <v>0</v>
      </c>
      <c r="O3489" s="1942">
        <v>0</v>
      </c>
      <c r="P3489" s="1942">
        <v>0</v>
      </c>
      <c r="Q3489" s="1942"/>
      <c r="R3489" s="1942"/>
      <c r="S3489" s="1942"/>
      <c r="T3489" s="1942"/>
      <c r="U3489" s="1942"/>
      <c r="V3489" s="1942"/>
      <c r="W3489" s="1942"/>
      <c r="X3489" s="1942"/>
      <c r="Y3489" s="1942"/>
      <c r="Z3489" s="1942"/>
      <c r="AA3489" s="1942"/>
      <c r="AB3489" s="1942"/>
      <c r="AC3489" s="1507">
        <f t="shared" si="1206"/>
        <v>8</v>
      </c>
      <c r="AD3489" s="1508">
        <f t="shared" si="1207"/>
        <v>8</v>
      </c>
      <c r="AE3489" s="14">
        <f t="shared" si="1208"/>
        <v>20.333333333333332</v>
      </c>
      <c r="AF3489" s="14">
        <f t="shared" si="1209"/>
        <v>0</v>
      </c>
      <c r="AG3489" s="14" t="e">
        <f t="shared" si="1210"/>
        <v>#DIV/0!</v>
      </c>
      <c r="AH3489" s="14" t="e">
        <f t="shared" si="1211"/>
        <v>#DIV/0!</v>
      </c>
      <c r="AI3489" s="14">
        <f t="shared" si="1212"/>
        <v>8</v>
      </c>
      <c r="AJ3489" s="1944"/>
    </row>
    <row r="3490" spans="1:36" ht="31.5">
      <c r="A3490" s="1934">
        <f t="shared" ref="A3490:A3516" si="1213">1+A3489</f>
        <v>3</v>
      </c>
      <c r="B3490" s="1946" t="s">
        <v>5292</v>
      </c>
      <c r="C3490" s="1625" t="s">
        <v>638</v>
      </c>
      <c r="D3490" s="1936">
        <v>1</v>
      </c>
      <c r="E3490" s="1942">
        <v>27</v>
      </c>
      <c r="F3490" s="1938">
        <v>27</v>
      </c>
      <c r="G3490" s="1625"/>
      <c r="H3490" s="1938"/>
      <c r="I3490" s="1939"/>
      <c r="J3490" s="78" t="s">
        <v>703</v>
      </c>
      <c r="K3490" s="1942"/>
      <c r="L3490" s="1625"/>
      <c r="M3490" s="1951" t="s">
        <v>2945</v>
      </c>
      <c r="N3490" s="1942">
        <v>4</v>
      </c>
      <c r="O3490" s="1942">
        <v>1</v>
      </c>
      <c r="P3490" s="1942">
        <v>1</v>
      </c>
      <c r="Q3490" s="1942"/>
      <c r="R3490" s="1942"/>
      <c r="S3490" s="1942"/>
      <c r="T3490" s="1942"/>
      <c r="U3490" s="1942"/>
      <c r="V3490" s="1942"/>
      <c r="W3490" s="1942"/>
      <c r="X3490" s="1942"/>
      <c r="Y3490" s="1942"/>
      <c r="Z3490" s="1942"/>
      <c r="AA3490" s="1942"/>
      <c r="AB3490" s="1942"/>
      <c r="AC3490" s="1507">
        <f t="shared" si="1206"/>
        <v>21</v>
      </c>
      <c r="AD3490" s="1508">
        <f t="shared" si="1207"/>
        <v>21</v>
      </c>
      <c r="AE3490" s="14">
        <f t="shared" si="1208"/>
        <v>13.166666666666666</v>
      </c>
      <c r="AF3490" s="14">
        <f t="shared" si="1209"/>
        <v>2</v>
      </c>
      <c r="AG3490" s="14">
        <f t="shared" si="1210"/>
        <v>10.5</v>
      </c>
      <c r="AH3490" s="14">
        <f t="shared" si="1211"/>
        <v>-2.6666666666666661</v>
      </c>
      <c r="AI3490" s="14">
        <f t="shared" si="1212"/>
        <v>-5.3333333333333321</v>
      </c>
      <c r="AJ3490" s="1944"/>
    </row>
    <row r="3491" spans="1:36" ht="31.5">
      <c r="A3491" s="1934">
        <f t="shared" si="1213"/>
        <v>4</v>
      </c>
      <c r="B3491" s="1946" t="s">
        <v>2948</v>
      </c>
      <c r="C3491" s="1625" t="s">
        <v>2949</v>
      </c>
      <c r="D3491" s="1936">
        <v>6.2</v>
      </c>
      <c r="E3491" s="1942">
        <v>193</v>
      </c>
      <c r="F3491" s="1938">
        <v>1196.6000000000001</v>
      </c>
      <c r="G3491" s="1625"/>
      <c r="H3491" s="1938"/>
      <c r="I3491" s="1939"/>
      <c r="J3491" s="78" t="s">
        <v>2950</v>
      </c>
      <c r="K3491" s="1942"/>
      <c r="L3491" s="1625"/>
      <c r="M3491" s="1951" t="s">
        <v>2945</v>
      </c>
      <c r="N3491" s="1942">
        <v>31</v>
      </c>
      <c r="O3491" s="1942">
        <v>97</v>
      </c>
      <c r="P3491" s="1942">
        <v>5</v>
      </c>
      <c r="Q3491" s="1942"/>
      <c r="R3491" s="1942"/>
      <c r="S3491" s="1942"/>
      <c r="T3491" s="1942"/>
      <c r="U3491" s="1942"/>
      <c r="V3491" s="1942"/>
      <c r="W3491" s="1942"/>
      <c r="X3491" s="1942"/>
      <c r="Y3491" s="1942"/>
      <c r="Z3491" s="1942"/>
      <c r="AA3491" s="1942"/>
      <c r="AB3491" s="1942"/>
      <c r="AC3491" s="1507">
        <f t="shared" si="1206"/>
        <v>60</v>
      </c>
      <c r="AD3491" s="1508">
        <f t="shared" si="1207"/>
        <v>372</v>
      </c>
      <c r="AE3491" s="14">
        <f t="shared" si="1208"/>
        <v>10.199999999999999</v>
      </c>
      <c r="AF3491" s="14">
        <f t="shared" si="1209"/>
        <v>44.333333333333336</v>
      </c>
      <c r="AG3491" s="14">
        <f t="shared" si="1210"/>
        <v>1.3533834586466165</v>
      </c>
      <c r="AH3491" s="14">
        <f t="shared" si="1211"/>
        <v>-8.8466165413533826</v>
      </c>
      <c r="AI3491" s="14">
        <f t="shared" si="1212"/>
        <v>-392.2</v>
      </c>
      <c r="AJ3491" s="1944"/>
    </row>
    <row r="3492" spans="1:36" ht="15.75">
      <c r="A3492" s="1934" t="e">
        <f>1+#REF!</f>
        <v>#REF!</v>
      </c>
      <c r="B3492" s="1832" t="s">
        <v>6425</v>
      </c>
      <c r="C3492" s="1625" t="s">
        <v>63</v>
      </c>
      <c r="D3492" s="1936">
        <v>1</v>
      </c>
      <c r="E3492" s="1942">
        <v>2499</v>
      </c>
      <c r="F3492" s="1938">
        <v>2499</v>
      </c>
      <c r="G3492" s="1625"/>
      <c r="H3492" s="1938"/>
      <c r="I3492" s="1939"/>
      <c r="J3492" s="78" t="s">
        <v>2856</v>
      </c>
      <c r="K3492" s="1942"/>
      <c r="L3492" s="1625"/>
      <c r="M3492" s="1951" t="s">
        <v>2945</v>
      </c>
      <c r="N3492" s="1942">
        <v>0</v>
      </c>
      <c r="O3492" s="1942">
        <v>63</v>
      </c>
      <c r="P3492" s="1942">
        <v>0</v>
      </c>
      <c r="Q3492" s="1942"/>
      <c r="R3492" s="1942"/>
      <c r="S3492" s="1942"/>
      <c r="T3492" s="1942"/>
      <c r="U3492" s="1942"/>
      <c r="V3492" s="1942"/>
      <c r="W3492" s="1942"/>
      <c r="X3492" s="1942"/>
      <c r="Y3492" s="1942"/>
      <c r="Z3492" s="1942"/>
      <c r="AA3492" s="1942"/>
      <c r="AB3492" s="1942"/>
      <c r="AC3492" s="1507">
        <f t="shared" si="1206"/>
        <v>2436</v>
      </c>
      <c r="AD3492" s="1508">
        <f t="shared" si="1207"/>
        <v>2436</v>
      </c>
      <c r="AE3492" s="14">
        <f t="shared" si="1208"/>
        <v>6.1</v>
      </c>
      <c r="AF3492" s="14">
        <f t="shared" si="1209"/>
        <v>21</v>
      </c>
      <c r="AG3492" s="14">
        <f t="shared" si="1210"/>
        <v>116</v>
      </c>
      <c r="AH3492" s="14">
        <f t="shared" si="1211"/>
        <v>109.9</v>
      </c>
      <c r="AI3492" s="14">
        <f t="shared" si="1212"/>
        <v>2307.9</v>
      </c>
      <c r="AJ3492" s="1944"/>
    </row>
    <row r="3493" spans="1:36" ht="15.75">
      <c r="A3493" s="1934" t="e">
        <f t="shared" si="1213"/>
        <v>#REF!</v>
      </c>
      <c r="B3493" s="1832" t="s">
        <v>6432</v>
      </c>
      <c r="C3493" s="1625" t="s">
        <v>66</v>
      </c>
      <c r="D3493" s="1936">
        <v>1</v>
      </c>
      <c r="E3493" s="1942">
        <v>192</v>
      </c>
      <c r="F3493" s="1938">
        <v>192</v>
      </c>
      <c r="G3493" s="1625"/>
      <c r="H3493" s="1938"/>
      <c r="I3493" s="1939"/>
      <c r="J3493" s="78" t="s">
        <v>334</v>
      </c>
      <c r="K3493" s="1942"/>
      <c r="L3493" s="1625"/>
      <c r="M3493" s="1951" t="s">
        <v>2945</v>
      </c>
      <c r="N3493" s="1942">
        <v>36</v>
      </c>
      <c r="O3493" s="1942">
        <v>12</v>
      </c>
      <c r="P3493" s="1942">
        <v>3</v>
      </c>
      <c r="Q3493" s="1942"/>
      <c r="R3493" s="1942"/>
      <c r="S3493" s="1942"/>
      <c r="T3493" s="1942"/>
      <c r="U3493" s="1942"/>
      <c r="V3493" s="1942"/>
      <c r="W3493" s="1942"/>
      <c r="X3493" s="1942"/>
      <c r="Y3493" s="1942"/>
      <c r="Z3493" s="1942"/>
      <c r="AA3493" s="1942"/>
      <c r="AB3493" s="1942"/>
      <c r="AC3493" s="1507">
        <f t="shared" si="1206"/>
        <v>141</v>
      </c>
      <c r="AD3493" s="1508">
        <f t="shared" si="1207"/>
        <v>141</v>
      </c>
      <c r="AE3493" s="78" t="s">
        <v>334</v>
      </c>
      <c r="AF3493" s="14">
        <f t="shared" si="1209"/>
        <v>17</v>
      </c>
      <c r="AG3493" s="14">
        <f t="shared" si="1210"/>
        <v>8.2941176470588243</v>
      </c>
      <c r="AH3493" s="78" t="s">
        <v>334</v>
      </c>
      <c r="AI3493" s="78" t="s">
        <v>334</v>
      </c>
      <c r="AJ3493" s="1944"/>
    </row>
    <row r="3494" spans="1:36" ht="15.75">
      <c r="A3494" s="1934" t="e">
        <f>1+#REF!</f>
        <v>#REF!</v>
      </c>
      <c r="B3494" s="1946" t="s">
        <v>2951</v>
      </c>
      <c r="C3494" s="1625" t="s">
        <v>66</v>
      </c>
      <c r="D3494" s="1936">
        <v>1</v>
      </c>
      <c r="E3494" s="1942">
        <v>22</v>
      </c>
      <c r="F3494" s="1938">
        <v>22</v>
      </c>
      <c r="G3494" s="1625"/>
      <c r="H3494" s="1938"/>
      <c r="I3494" s="1939"/>
      <c r="J3494" s="78" t="s">
        <v>1011</v>
      </c>
      <c r="K3494" s="1942"/>
      <c r="L3494" s="1625"/>
      <c r="M3494" s="1951" t="s">
        <v>2945</v>
      </c>
      <c r="N3494" s="1942">
        <v>1</v>
      </c>
      <c r="O3494" s="1942">
        <v>0</v>
      </c>
      <c r="P3494" s="1942">
        <v>2</v>
      </c>
      <c r="Q3494" s="1942"/>
      <c r="R3494" s="1942"/>
      <c r="S3494" s="1942"/>
      <c r="T3494" s="1942"/>
      <c r="U3494" s="1942"/>
      <c r="V3494" s="1942"/>
      <c r="W3494" s="1942"/>
      <c r="X3494" s="1942"/>
      <c r="Y3494" s="1942"/>
      <c r="Z3494" s="1942"/>
      <c r="AA3494" s="1942"/>
      <c r="AB3494" s="1942"/>
      <c r="AC3494" s="1507">
        <f t="shared" si="1206"/>
        <v>19</v>
      </c>
      <c r="AD3494" s="1508">
        <f t="shared" si="1207"/>
        <v>19</v>
      </c>
      <c r="AE3494" s="14">
        <f t="shared" ref="AE3494:AE3500" si="1214">(J3494-"01.04.2023")/30</f>
        <v>45.7</v>
      </c>
      <c r="AF3494" s="14">
        <f t="shared" si="1209"/>
        <v>1</v>
      </c>
      <c r="AG3494" s="14">
        <f t="shared" si="1210"/>
        <v>19</v>
      </c>
      <c r="AH3494" s="14">
        <f t="shared" ref="AH3494:AH3500" si="1215">AG3494-AE3494</f>
        <v>-26.700000000000003</v>
      </c>
      <c r="AI3494" s="14">
        <f t="shared" ref="AI3494:AI3500" si="1216">AC3494-(AE3494*AF3494)</f>
        <v>-26.700000000000003</v>
      </c>
      <c r="AJ3494" s="1944"/>
    </row>
    <row r="3495" spans="1:36" ht="15.75">
      <c r="A3495" s="1934" t="e">
        <f t="shared" si="1213"/>
        <v>#REF!</v>
      </c>
      <c r="B3495" s="1832" t="s">
        <v>6424</v>
      </c>
      <c r="C3495" s="1625" t="s">
        <v>262</v>
      </c>
      <c r="D3495" s="1936">
        <v>1</v>
      </c>
      <c r="E3495" s="1942">
        <v>4384</v>
      </c>
      <c r="F3495" s="1938">
        <v>4384</v>
      </c>
      <c r="G3495" s="1625"/>
      <c r="H3495" s="1938"/>
      <c r="I3495" s="1939"/>
      <c r="J3495" s="78" t="s">
        <v>6433</v>
      </c>
      <c r="K3495" s="1942"/>
      <c r="L3495" s="1625"/>
      <c r="M3495" s="1951" t="s">
        <v>2945</v>
      </c>
      <c r="N3495" s="1942">
        <v>0</v>
      </c>
      <c r="O3495" s="1942">
        <v>152</v>
      </c>
      <c r="P3495" s="1942">
        <v>3469</v>
      </c>
      <c r="Q3495" s="1942"/>
      <c r="R3495" s="1942"/>
      <c r="S3495" s="1942"/>
      <c r="T3495" s="1942"/>
      <c r="U3495" s="1942"/>
      <c r="V3495" s="1942"/>
      <c r="W3495" s="1942"/>
      <c r="X3495" s="1942"/>
      <c r="Y3495" s="1942"/>
      <c r="Z3495" s="1942"/>
      <c r="AA3495" s="1942"/>
      <c r="AB3495" s="1942"/>
      <c r="AC3495" s="1507">
        <f t="shared" si="1206"/>
        <v>763</v>
      </c>
      <c r="AD3495" s="1508">
        <f t="shared" si="1207"/>
        <v>763</v>
      </c>
      <c r="AE3495" s="14">
        <f t="shared" si="1214"/>
        <v>28.433333333333334</v>
      </c>
      <c r="AF3495" s="14">
        <f t="shared" si="1209"/>
        <v>1207</v>
      </c>
      <c r="AG3495" s="14">
        <f t="shared" si="1210"/>
        <v>0.63214581607290798</v>
      </c>
      <c r="AH3495" s="14">
        <f t="shared" si="1215"/>
        <v>-27.801187517260427</v>
      </c>
      <c r="AI3495" s="14">
        <f t="shared" si="1216"/>
        <v>-33556.033333333333</v>
      </c>
      <c r="AJ3495" s="1944"/>
    </row>
    <row r="3496" spans="1:36" ht="15.75">
      <c r="A3496" s="1934" t="e">
        <f t="shared" si="1213"/>
        <v>#REF!</v>
      </c>
      <c r="B3496" s="1946" t="s">
        <v>3444</v>
      </c>
      <c r="C3496" s="1625" t="s">
        <v>63</v>
      </c>
      <c r="D3496" s="1936">
        <v>1</v>
      </c>
      <c r="E3496" s="1942">
        <v>750</v>
      </c>
      <c r="F3496" s="1938">
        <v>750</v>
      </c>
      <c r="G3496" s="1625"/>
      <c r="H3496" s="1938"/>
      <c r="I3496" s="1939"/>
      <c r="J3496" s="78" t="s">
        <v>310</v>
      </c>
      <c r="K3496" s="1942"/>
      <c r="L3496" s="1625"/>
      <c r="M3496" s="1951" t="s">
        <v>2945</v>
      </c>
      <c r="N3496" s="1942">
        <v>0</v>
      </c>
      <c r="O3496" s="1942">
        <v>0</v>
      </c>
      <c r="P3496" s="1942">
        <v>0</v>
      </c>
      <c r="Q3496" s="1942"/>
      <c r="R3496" s="1942"/>
      <c r="S3496" s="1942"/>
      <c r="T3496" s="1942"/>
      <c r="U3496" s="1942"/>
      <c r="V3496" s="1942"/>
      <c r="W3496" s="1942"/>
      <c r="X3496" s="1942"/>
      <c r="Y3496" s="1942"/>
      <c r="Z3496" s="1942"/>
      <c r="AA3496" s="1942"/>
      <c r="AB3496" s="1942"/>
      <c r="AC3496" s="1507">
        <f t="shared" si="1206"/>
        <v>750</v>
      </c>
      <c r="AD3496" s="1508">
        <f t="shared" si="1207"/>
        <v>750</v>
      </c>
      <c r="AE3496" s="14">
        <f t="shared" si="1214"/>
        <v>0</v>
      </c>
      <c r="AF3496" s="14">
        <f t="shared" si="1209"/>
        <v>0</v>
      </c>
      <c r="AG3496" s="14" t="e">
        <f t="shared" si="1210"/>
        <v>#DIV/0!</v>
      </c>
      <c r="AH3496" s="14" t="e">
        <f t="shared" si="1215"/>
        <v>#DIV/0!</v>
      </c>
      <c r="AI3496" s="14">
        <f t="shared" si="1216"/>
        <v>750</v>
      </c>
      <c r="AJ3496" s="1944"/>
    </row>
    <row r="3497" spans="1:36" ht="31.5">
      <c r="A3497" s="1934" t="e">
        <f t="shared" si="1213"/>
        <v>#REF!</v>
      </c>
      <c r="B3497" s="1946" t="s">
        <v>2952</v>
      </c>
      <c r="C3497" s="1625" t="s">
        <v>2949</v>
      </c>
      <c r="D3497" s="1936">
        <v>1</v>
      </c>
      <c r="E3497" s="1942">
        <v>14</v>
      </c>
      <c r="F3497" s="1938">
        <v>14</v>
      </c>
      <c r="G3497" s="1625"/>
      <c r="H3497" s="1938"/>
      <c r="I3497" s="1939"/>
      <c r="J3497" s="78" t="s">
        <v>61</v>
      </c>
      <c r="K3497" s="1942"/>
      <c r="L3497" s="1625"/>
      <c r="M3497" s="1951" t="s">
        <v>2945</v>
      </c>
      <c r="N3497" s="1942">
        <v>0</v>
      </c>
      <c r="O3497" s="1942">
        <v>2</v>
      </c>
      <c r="P3497" s="1942">
        <v>0</v>
      </c>
      <c r="Q3497" s="1942"/>
      <c r="R3497" s="1942"/>
      <c r="S3497" s="1942"/>
      <c r="T3497" s="1942"/>
      <c r="U3497" s="1942"/>
      <c r="V3497" s="1942"/>
      <c r="W3497" s="1942"/>
      <c r="X3497" s="1942"/>
      <c r="Y3497" s="1942"/>
      <c r="Z3497" s="1942"/>
      <c r="AA3497" s="1942"/>
      <c r="AB3497" s="1942"/>
      <c r="AC3497" s="1507">
        <f t="shared" si="1206"/>
        <v>12</v>
      </c>
      <c r="AD3497" s="1508">
        <f t="shared" si="1207"/>
        <v>12</v>
      </c>
      <c r="AE3497" s="14">
        <f t="shared" si="1214"/>
        <v>2.0333333333333332</v>
      </c>
      <c r="AF3497" s="14">
        <f t="shared" si="1209"/>
        <v>0.66666666666666663</v>
      </c>
      <c r="AG3497" s="14">
        <f t="shared" si="1210"/>
        <v>18</v>
      </c>
      <c r="AH3497" s="14">
        <f t="shared" si="1215"/>
        <v>15.966666666666667</v>
      </c>
      <c r="AI3497" s="14">
        <f t="shared" si="1216"/>
        <v>10.644444444444444</v>
      </c>
      <c r="AJ3497" s="1944"/>
    </row>
    <row r="3498" spans="1:36" ht="15.75">
      <c r="A3498" s="1934" t="e">
        <f>1+#REF!</f>
        <v>#REF!</v>
      </c>
      <c r="B3498" s="1935" t="s">
        <v>1741</v>
      </c>
      <c r="C3498" s="1625" t="s">
        <v>206</v>
      </c>
      <c r="D3498" s="1936">
        <v>99.09</v>
      </c>
      <c r="E3498" s="1942"/>
      <c r="F3498" s="1938"/>
      <c r="G3498" s="1943">
        <v>2</v>
      </c>
      <c r="H3498" s="1938">
        <f>G3498*D3498</f>
        <v>198.18</v>
      </c>
      <c r="I3498" s="1939">
        <v>45009</v>
      </c>
      <c r="J3498" s="1939">
        <v>45611</v>
      </c>
      <c r="K3498" s="1942"/>
      <c r="L3498" s="98"/>
      <c r="M3498" s="1941" t="s">
        <v>2945</v>
      </c>
      <c r="N3498" s="1942"/>
      <c r="O3498" s="1942"/>
      <c r="P3498" s="1942">
        <v>0</v>
      </c>
      <c r="Q3498" s="1591"/>
      <c r="R3498" s="1942"/>
      <c r="S3498" s="1942"/>
      <c r="T3498" s="1942"/>
      <c r="U3498" s="1942"/>
      <c r="V3498" s="1942"/>
      <c r="W3498" s="1942"/>
      <c r="X3498" s="1942"/>
      <c r="Y3498" s="1942"/>
      <c r="Z3498" s="1942"/>
      <c r="AA3498" s="1942"/>
      <c r="AB3498" s="1942"/>
      <c r="AC3498" s="1507">
        <f t="shared" si="1206"/>
        <v>2</v>
      </c>
      <c r="AD3498" s="1508">
        <f t="shared" si="1207"/>
        <v>198.18</v>
      </c>
      <c r="AE3498" s="14">
        <f t="shared" si="1214"/>
        <v>19.8</v>
      </c>
      <c r="AF3498" s="14">
        <f t="shared" si="1209"/>
        <v>0</v>
      </c>
      <c r="AG3498" s="14" t="e">
        <f t="shared" si="1210"/>
        <v>#DIV/0!</v>
      </c>
      <c r="AH3498" s="14" t="e">
        <f t="shared" si="1215"/>
        <v>#DIV/0!</v>
      </c>
      <c r="AI3498" s="14">
        <f t="shared" si="1216"/>
        <v>2</v>
      </c>
      <c r="AJ3498" s="1944"/>
    </row>
    <row r="3499" spans="1:36" ht="15.75">
      <c r="A3499" s="1934" t="e">
        <f t="shared" si="1213"/>
        <v>#REF!</v>
      </c>
      <c r="B3499" s="1946" t="s">
        <v>2870</v>
      </c>
      <c r="C3499" s="1625" t="s">
        <v>66</v>
      </c>
      <c r="D3499" s="1936">
        <v>105.34868</v>
      </c>
      <c r="E3499" s="1942">
        <v>450</v>
      </c>
      <c r="F3499" s="1938">
        <v>47406.906000000003</v>
      </c>
      <c r="G3499" s="1625"/>
      <c r="H3499" s="1938"/>
      <c r="I3499" s="1939"/>
      <c r="J3499" s="78" t="s">
        <v>74</v>
      </c>
      <c r="K3499" s="1942"/>
      <c r="L3499" s="98">
        <v>280</v>
      </c>
      <c r="M3499" s="1950">
        <v>44683</v>
      </c>
      <c r="N3499" s="1942">
        <v>0</v>
      </c>
      <c r="O3499" s="1942">
        <v>0</v>
      </c>
      <c r="P3499" s="1942">
        <v>0</v>
      </c>
      <c r="Q3499" s="1942"/>
      <c r="R3499" s="1942"/>
      <c r="S3499" s="1942"/>
      <c r="T3499" s="1942"/>
      <c r="U3499" s="1942"/>
      <c r="V3499" s="1942"/>
      <c r="W3499" s="1942"/>
      <c r="X3499" s="1942"/>
      <c r="Y3499" s="1942"/>
      <c r="Z3499" s="1942"/>
      <c r="AA3499" s="1942"/>
      <c r="AB3499" s="1942"/>
      <c r="AC3499" s="1507">
        <f t="shared" si="1206"/>
        <v>450</v>
      </c>
      <c r="AD3499" s="1508">
        <f t="shared" si="1207"/>
        <v>47406.906000000003</v>
      </c>
      <c r="AE3499" s="14">
        <f t="shared" si="1214"/>
        <v>13.2</v>
      </c>
      <c r="AF3499" s="14">
        <f t="shared" si="1209"/>
        <v>0</v>
      </c>
      <c r="AG3499" s="14" t="e">
        <f t="shared" si="1210"/>
        <v>#DIV/0!</v>
      </c>
      <c r="AH3499" s="14" t="e">
        <f t="shared" si="1215"/>
        <v>#DIV/0!</v>
      </c>
      <c r="AI3499" s="14">
        <f t="shared" si="1216"/>
        <v>450</v>
      </c>
      <c r="AJ3499" s="1944"/>
    </row>
    <row r="3500" spans="1:36" ht="15.75">
      <c r="A3500" s="1934" t="e">
        <f t="shared" si="1213"/>
        <v>#REF!</v>
      </c>
      <c r="B3500" s="1946" t="s">
        <v>2870</v>
      </c>
      <c r="C3500" s="1625" t="s">
        <v>66</v>
      </c>
      <c r="D3500" s="1936">
        <v>105.34868</v>
      </c>
      <c r="E3500" s="1942">
        <v>80</v>
      </c>
      <c r="F3500" s="1938">
        <v>8427.894400000001</v>
      </c>
      <c r="G3500" s="1625"/>
      <c r="H3500" s="1938"/>
      <c r="I3500" s="1939"/>
      <c r="J3500" s="78" t="s">
        <v>74</v>
      </c>
      <c r="K3500" s="1942"/>
      <c r="L3500" s="98">
        <v>280</v>
      </c>
      <c r="M3500" s="1950">
        <v>44683</v>
      </c>
      <c r="N3500" s="1942">
        <v>0</v>
      </c>
      <c r="O3500" s="1942">
        <v>0</v>
      </c>
      <c r="P3500" s="1942">
        <v>16</v>
      </c>
      <c r="Q3500" s="1942"/>
      <c r="R3500" s="1942"/>
      <c r="S3500" s="1942"/>
      <c r="T3500" s="1942"/>
      <c r="U3500" s="1942"/>
      <c r="V3500" s="1942"/>
      <c r="W3500" s="1942"/>
      <c r="X3500" s="1942"/>
      <c r="Y3500" s="1942"/>
      <c r="Z3500" s="1942"/>
      <c r="AA3500" s="1942"/>
      <c r="AB3500" s="1942"/>
      <c r="AC3500" s="1507">
        <f t="shared" si="1206"/>
        <v>64</v>
      </c>
      <c r="AD3500" s="1508">
        <f t="shared" si="1207"/>
        <v>6742.3155200000001</v>
      </c>
      <c r="AE3500" s="14">
        <f t="shared" si="1214"/>
        <v>13.2</v>
      </c>
      <c r="AF3500" s="14">
        <f t="shared" si="1209"/>
        <v>5.333333333333333</v>
      </c>
      <c r="AG3500" s="14">
        <f t="shared" si="1210"/>
        <v>12</v>
      </c>
      <c r="AH3500" s="14">
        <f t="shared" si="1215"/>
        <v>-1.1999999999999993</v>
      </c>
      <c r="AI3500" s="14">
        <f t="shared" si="1216"/>
        <v>-6.3999999999999915</v>
      </c>
      <c r="AJ3500" s="1944"/>
    </row>
    <row r="3501" spans="1:36" ht="31.5">
      <c r="A3501" s="1934" t="e">
        <f t="shared" si="1213"/>
        <v>#REF!</v>
      </c>
      <c r="B3501" s="1622" t="s">
        <v>1753</v>
      </c>
      <c r="C3501" s="1625" t="s">
        <v>66</v>
      </c>
      <c r="D3501" s="1936">
        <v>81.809475000000006</v>
      </c>
      <c r="E3501" s="1942">
        <v>1761</v>
      </c>
      <c r="F3501" s="1938">
        <v>144066.48547500002</v>
      </c>
      <c r="G3501" s="1625"/>
      <c r="H3501" s="1938"/>
      <c r="I3501" s="1939"/>
      <c r="J3501" s="78" t="s">
        <v>334</v>
      </c>
      <c r="K3501" s="1942"/>
      <c r="L3501" s="98">
        <v>61</v>
      </c>
      <c r="M3501" s="1950">
        <v>44594</v>
      </c>
      <c r="N3501" s="1942">
        <v>53</v>
      </c>
      <c r="O3501" s="1942">
        <v>131</v>
      </c>
      <c r="P3501" s="1942">
        <v>192</v>
      </c>
      <c r="Q3501" s="1942"/>
      <c r="R3501" s="1942"/>
      <c r="S3501" s="1942"/>
      <c r="T3501" s="1942"/>
      <c r="U3501" s="1942"/>
      <c r="V3501" s="1942"/>
      <c r="W3501" s="1942"/>
      <c r="X3501" s="1942"/>
      <c r="Y3501" s="1942"/>
      <c r="Z3501" s="1942"/>
      <c r="AA3501" s="1942"/>
      <c r="AB3501" s="1942"/>
      <c r="AC3501" s="1507">
        <f t="shared" si="1206"/>
        <v>1385</v>
      </c>
      <c r="AD3501" s="1508">
        <f t="shared" si="1207"/>
        <v>113306.12287500002</v>
      </c>
      <c r="AE3501" s="78" t="s">
        <v>334</v>
      </c>
      <c r="AF3501" s="14">
        <f t="shared" si="1209"/>
        <v>125.33333333333333</v>
      </c>
      <c r="AG3501" s="14">
        <f t="shared" si="1210"/>
        <v>11.050531914893618</v>
      </c>
      <c r="AH3501" s="78" t="s">
        <v>334</v>
      </c>
      <c r="AI3501" s="78" t="s">
        <v>334</v>
      </c>
      <c r="AJ3501" s="1944"/>
    </row>
    <row r="3502" spans="1:36" ht="15.75">
      <c r="A3502" s="1934" t="e">
        <f t="shared" si="1213"/>
        <v>#REF!</v>
      </c>
      <c r="B3502" s="1832" t="s">
        <v>5869</v>
      </c>
      <c r="C3502" s="1625" t="s">
        <v>63</v>
      </c>
      <c r="D3502" s="1936">
        <v>1</v>
      </c>
      <c r="E3502" s="1942">
        <v>100</v>
      </c>
      <c r="F3502" s="1938">
        <v>100</v>
      </c>
      <c r="G3502" s="1625"/>
      <c r="H3502" s="1938"/>
      <c r="I3502" s="1939"/>
      <c r="J3502" s="78" t="s">
        <v>5870</v>
      </c>
      <c r="K3502" s="1942"/>
      <c r="L3502" s="98"/>
      <c r="M3502" s="1951" t="s">
        <v>2945</v>
      </c>
      <c r="N3502" s="1942">
        <v>0</v>
      </c>
      <c r="O3502" s="1942">
        <v>0</v>
      </c>
      <c r="P3502" s="1942">
        <v>65</v>
      </c>
      <c r="Q3502" s="1942"/>
      <c r="R3502" s="1942"/>
      <c r="S3502" s="1942"/>
      <c r="T3502" s="1942"/>
      <c r="U3502" s="1942"/>
      <c r="V3502" s="1942"/>
      <c r="W3502" s="1942"/>
      <c r="X3502" s="1942"/>
      <c r="Y3502" s="1942"/>
      <c r="Z3502" s="1942"/>
      <c r="AA3502" s="1942"/>
      <c r="AB3502" s="1942"/>
      <c r="AC3502" s="1507">
        <f t="shared" si="1206"/>
        <v>35</v>
      </c>
      <c r="AD3502" s="1508">
        <f t="shared" si="1207"/>
        <v>35</v>
      </c>
      <c r="AE3502" s="14">
        <f>(J3502-"01.04.2023")/30</f>
        <v>1.6</v>
      </c>
      <c r="AF3502" s="14">
        <f t="shared" si="1209"/>
        <v>21.666666666666668</v>
      </c>
      <c r="AG3502" s="14">
        <f t="shared" si="1210"/>
        <v>1.6153846153846152</v>
      </c>
      <c r="AH3502" s="14">
        <f>AG3502-AE3502</f>
        <v>1.5384615384615108E-2</v>
      </c>
      <c r="AI3502" s="14">
        <f>AC3502-(AE3502*AF3502)</f>
        <v>0.3333333333333286</v>
      </c>
      <c r="AJ3502" s="1944"/>
    </row>
    <row r="3503" spans="1:36" ht="15.75">
      <c r="A3503" s="4030" t="e">
        <f t="shared" si="1213"/>
        <v>#REF!</v>
      </c>
      <c r="B3503" s="1935" t="s">
        <v>1742</v>
      </c>
      <c r="C3503" s="1625" t="s">
        <v>66</v>
      </c>
      <c r="D3503" s="1936">
        <v>5.76</v>
      </c>
      <c r="E3503" s="1942"/>
      <c r="F3503" s="1938"/>
      <c r="G3503" s="1943">
        <v>2</v>
      </c>
      <c r="H3503" s="1938">
        <f>G3503*D3503</f>
        <v>11.52</v>
      </c>
      <c r="I3503" s="1939">
        <v>45009</v>
      </c>
      <c r="J3503" s="1939" t="s">
        <v>334</v>
      </c>
      <c r="K3503" s="1942"/>
      <c r="L3503" s="98"/>
      <c r="M3503" s="1941" t="s">
        <v>2945</v>
      </c>
      <c r="N3503" s="1942"/>
      <c r="O3503" s="1942"/>
      <c r="P3503" s="1942">
        <v>0</v>
      </c>
      <c r="Q3503" s="1591"/>
      <c r="R3503" s="1942"/>
      <c r="S3503" s="1942"/>
      <c r="T3503" s="1942"/>
      <c r="U3503" s="1942"/>
      <c r="V3503" s="1942"/>
      <c r="W3503" s="1942"/>
      <c r="X3503" s="1942"/>
      <c r="Y3503" s="1942"/>
      <c r="Z3503" s="1942"/>
      <c r="AA3503" s="1942"/>
      <c r="AB3503" s="1942"/>
      <c r="AC3503" s="1507">
        <f t="shared" si="1206"/>
        <v>2</v>
      </c>
      <c r="AD3503" s="1508">
        <f t="shared" si="1207"/>
        <v>11.52</v>
      </c>
      <c r="AE3503" s="78" t="s">
        <v>334</v>
      </c>
      <c r="AF3503" s="14">
        <f t="shared" si="1209"/>
        <v>0</v>
      </c>
      <c r="AG3503" s="14" t="e">
        <f t="shared" si="1210"/>
        <v>#DIV/0!</v>
      </c>
      <c r="AH3503" s="78" t="s">
        <v>334</v>
      </c>
      <c r="AI3503" s="78" t="s">
        <v>334</v>
      </c>
      <c r="AJ3503" s="1944"/>
    </row>
    <row r="3504" spans="1:36" ht="15.75">
      <c r="A3504" s="4030" t="e">
        <f t="shared" si="1213"/>
        <v>#REF!</v>
      </c>
      <c r="B3504" s="1935" t="s">
        <v>1743</v>
      </c>
      <c r="C3504" s="1625" t="s">
        <v>66</v>
      </c>
      <c r="D3504" s="1936">
        <v>3.63</v>
      </c>
      <c r="E3504" s="1942"/>
      <c r="F3504" s="1938"/>
      <c r="G3504" s="1943">
        <v>2</v>
      </c>
      <c r="H3504" s="1938">
        <f>G3504*D3504</f>
        <v>7.26</v>
      </c>
      <c r="I3504" s="1939">
        <v>45009</v>
      </c>
      <c r="J3504" s="1939" t="s">
        <v>334</v>
      </c>
      <c r="K3504" s="1942"/>
      <c r="L3504" s="98"/>
      <c r="M3504" s="1941" t="s">
        <v>2945</v>
      </c>
      <c r="N3504" s="1942"/>
      <c r="O3504" s="1942"/>
      <c r="P3504" s="1942">
        <v>0</v>
      </c>
      <c r="Q3504" s="1591"/>
      <c r="R3504" s="1942"/>
      <c r="S3504" s="1942"/>
      <c r="T3504" s="1942"/>
      <c r="U3504" s="1942"/>
      <c r="V3504" s="1942"/>
      <c r="W3504" s="1942"/>
      <c r="X3504" s="1942"/>
      <c r="Y3504" s="1942"/>
      <c r="Z3504" s="1942"/>
      <c r="AA3504" s="1942"/>
      <c r="AB3504" s="1942"/>
      <c r="AC3504" s="1507">
        <f t="shared" si="1206"/>
        <v>2</v>
      </c>
      <c r="AD3504" s="1508">
        <f t="shared" si="1207"/>
        <v>7.26</v>
      </c>
      <c r="AE3504" s="78" t="s">
        <v>334</v>
      </c>
      <c r="AF3504" s="14">
        <f t="shared" si="1209"/>
        <v>0</v>
      </c>
      <c r="AG3504" s="14" t="e">
        <f t="shared" si="1210"/>
        <v>#DIV/0!</v>
      </c>
      <c r="AH3504" s="78" t="s">
        <v>334</v>
      </c>
      <c r="AI3504" s="78" t="s">
        <v>334</v>
      </c>
      <c r="AJ3504" s="1944"/>
    </row>
    <row r="3505" spans="1:36" ht="15.75">
      <c r="A3505" s="4030" t="e">
        <f t="shared" si="1213"/>
        <v>#REF!</v>
      </c>
      <c r="B3505" s="1832" t="s">
        <v>5871</v>
      </c>
      <c r="C3505" s="1625" t="s">
        <v>63</v>
      </c>
      <c r="D3505" s="1936">
        <v>1</v>
      </c>
      <c r="E3505" s="1942">
        <v>11971</v>
      </c>
      <c r="F3505" s="1938">
        <v>11971</v>
      </c>
      <c r="G3505" s="1625"/>
      <c r="H3505" s="1938"/>
      <c r="I3505" s="1939"/>
      <c r="J3505" s="78" t="s">
        <v>229</v>
      </c>
      <c r="K3505" s="1942"/>
      <c r="L3505" s="1625"/>
      <c r="M3505" s="1951" t="s">
        <v>2945</v>
      </c>
      <c r="N3505" s="1942">
        <v>4163</v>
      </c>
      <c r="O3505" s="1942">
        <v>4311</v>
      </c>
      <c r="P3505" s="1942">
        <v>3165</v>
      </c>
      <c r="Q3505" s="1942"/>
      <c r="R3505" s="1942"/>
      <c r="S3505" s="1942"/>
      <c r="T3505" s="1942"/>
      <c r="U3505" s="1942"/>
      <c r="V3505" s="1942"/>
      <c r="W3505" s="1942"/>
      <c r="X3505" s="1942"/>
      <c r="Y3505" s="1942"/>
      <c r="Z3505" s="1942"/>
      <c r="AA3505" s="1942"/>
      <c r="AB3505" s="1942"/>
      <c r="AC3505" s="1507">
        <f t="shared" si="1206"/>
        <v>332</v>
      </c>
      <c r="AD3505" s="1508">
        <f t="shared" si="1207"/>
        <v>332</v>
      </c>
      <c r="AE3505" s="14">
        <f>(J3505-"01.04.2023")/30</f>
        <v>2.0333333333333332</v>
      </c>
      <c r="AF3505" s="14">
        <f t="shared" si="1209"/>
        <v>3879.6666666666665</v>
      </c>
      <c r="AG3505" s="14">
        <f t="shared" si="1210"/>
        <v>8.5574362058596101E-2</v>
      </c>
      <c r="AH3505" s="14">
        <f>AG3505-AE3505</f>
        <v>-1.9477589712747372</v>
      </c>
      <c r="AI3505" s="14">
        <f>AC3505-(AE3505*AF3505)</f>
        <v>-7556.6555555555551</v>
      </c>
      <c r="AJ3505" s="1944"/>
    </row>
    <row r="3506" spans="1:36" ht="15.75">
      <c r="A3506" s="4030" t="e">
        <f t="shared" si="1213"/>
        <v>#REF!</v>
      </c>
      <c r="B3506" s="1832" t="s">
        <v>5872</v>
      </c>
      <c r="C3506" s="1625" t="s">
        <v>63</v>
      </c>
      <c r="D3506" s="1936">
        <v>1</v>
      </c>
      <c r="E3506" s="1942">
        <v>5640</v>
      </c>
      <c r="F3506" s="1938">
        <v>5640</v>
      </c>
      <c r="G3506" s="1625"/>
      <c r="H3506" s="1938"/>
      <c r="I3506" s="1939"/>
      <c r="J3506" s="78" t="s">
        <v>5873</v>
      </c>
      <c r="K3506" s="1942"/>
      <c r="L3506" s="1625"/>
      <c r="M3506" s="1951" t="s">
        <v>2945</v>
      </c>
      <c r="N3506" s="1942">
        <v>0</v>
      </c>
      <c r="O3506" s="1942">
        <v>0</v>
      </c>
      <c r="P3506" s="1942">
        <v>2137</v>
      </c>
      <c r="Q3506" s="1942"/>
      <c r="R3506" s="1942"/>
      <c r="S3506" s="1942"/>
      <c r="T3506" s="1942"/>
      <c r="U3506" s="1942"/>
      <c r="V3506" s="1942"/>
      <c r="W3506" s="1942"/>
      <c r="X3506" s="1942"/>
      <c r="Y3506" s="1942"/>
      <c r="Z3506" s="1942"/>
      <c r="AA3506" s="1942"/>
      <c r="AB3506" s="1942"/>
      <c r="AC3506" s="1507">
        <f t="shared" si="1206"/>
        <v>3503</v>
      </c>
      <c r="AD3506" s="1508">
        <f t="shared" si="1207"/>
        <v>3503</v>
      </c>
      <c r="AE3506" s="14">
        <f>(J3506-"01.04.2023")/30</f>
        <v>16.266666666666666</v>
      </c>
      <c r="AF3506" s="14">
        <f t="shared" si="1209"/>
        <v>712.33333333333337</v>
      </c>
      <c r="AG3506" s="14">
        <f t="shared" si="1210"/>
        <v>4.9176415535797844</v>
      </c>
      <c r="AH3506" s="14">
        <f>AG3506-AE3506</f>
        <v>-11.349025113086881</v>
      </c>
      <c r="AI3506" s="14">
        <f>AC3506-(AE3506*AF3506)</f>
        <v>-8084.2888888888883</v>
      </c>
      <c r="AJ3506" s="1944"/>
    </row>
    <row r="3507" spans="1:36" ht="15.75">
      <c r="A3507" s="4030" t="e">
        <f t="shared" si="1213"/>
        <v>#REF!</v>
      </c>
      <c r="B3507" s="1832" t="s">
        <v>9605</v>
      </c>
      <c r="C3507" s="1625" t="s">
        <v>66</v>
      </c>
      <c r="D3507" s="1936">
        <v>0</v>
      </c>
      <c r="E3507" s="1942"/>
      <c r="F3507" s="1938"/>
      <c r="G3507" s="1625">
        <v>3</v>
      </c>
      <c r="H3507" s="1938">
        <v>0</v>
      </c>
      <c r="I3507" s="1939">
        <v>45368</v>
      </c>
      <c r="J3507" s="78" t="s">
        <v>334</v>
      </c>
      <c r="K3507" s="1942"/>
      <c r="L3507" s="1625"/>
      <c r="M3507" s="1951" t="s">
        <v>2945</v>
      </c>
      <c r="N3507" s="1942"/>
      <c r="O3507" s="1942"/>
      <c r="P3507" s="1942">
        <v>0</v>
      </c>
      <c r="Q3507" s="1942"/>
      <c r="R3507" s="1942"/>
      <c r="S3507" s="1942"/>
      <c r="T3507" s="1942"/>
      <c r="U3507" s="1942"/>
      <c r="V3507" s="1942"/>
      <c r="W3507" s="1942"/>
      <c r="X3507" s="1942"/>
      <c r="Y3507" s="1942"/>
      <c r="Z3507" s="1942"/>
      <c r="AA3507" s="1942"/>
      <c r="AB3507" s="1942"/>
      <c r="AC3507" s="1507">
        <f t="shared" si="1206"/>
        <v>3</v>
      </c>
      <c r="AD3507" s="1508">
        <f t="shared" si="1207"/>
        <v>0</v>
      </c>
      <c r="AE3507" s="78" t="s">
        <v>334</v>
      </c>
      <c r="AF3507" s="14">
        <f t="shared" si="1209"/>
        <v>0</v>
      </c>
      <c r="AG3507" s="14" t="e">
        <f t="shared" si="1210"/>
        <v>#DIV/0!</v>
      </c>
      <c r="AH3507" s="78" t="s">
        <v>334</v>
      </c>
      <c r="AI3507" s="78" t="s">
        <v>334</v>
      </c>
      <c r="AJ3507" s="1944"/>
    </row>
    <row r="3508" spans="1:36" ht="15.75">
      <c r="A3508" s="4030" t="e">
        <f t="shared" si="1213"/>
        <v>#REF!</v>
      </c>
      <c r="B3508" s="1832" t="s">
        <v>8941</v>
      </c>
      <c r="C3508" s="1625" t="s">
        <v>66</v>
      </c>
      <c r="D3508" s="1936">
        <v>1</v>
      </c>
      <c r="E3508" s="1942"/>
      <c r="F3508" s="1938"/>
      <c r="G3508" s="1625">
        <v>1200</v>
      </c>
      <c r="H3508" s="1938">
        <f>G3508*D3508</f>
        <v>1200</v>
      </c>
      <c r="I3508" s="1939">
        <v>44977</v>
      </c>
      <c r="J3508" s="78" t="s">
        <v>8942</v>
      </c>
      <c r="K3508" s="1942"/>
      <c r="L3508" s="1625"/>
      <c r="M3508" s="1951" t="s">
        <v>2945</v>
      </c>
      <c r="N3508" s="1942"/>
      <c r="O3508" s="1942">
        <v>334</v>
      </c>
      <c r="P3508" s="1942">
        <v>444</v>
      </c>
      <c r="Q3508" s="1942"/>
      <c r="R3508" s="1942"/>
      <c r="S3508" s="1942"/>
      <c r="T3508" s="1942"/>
      <c r="U3508" s="1942"/>
      <c r="V3508" s="1942"/>
      <c r="W3508" s="1942"/>
      <c r="X3508" s="1942"/>
      <c r="Y3508" s="1942"/>
      <c r="Z3508" s="1942"/>
      <c r="AA3508" s="1942"/>
      <c r="AB3508" s="1942"/>
      <c r="AC3508" s="1507">
        <f t="shared" ref="AC3508:AC3516" si="1217">E3508+G3508-N3508-O3508-AA3508-P3508-Q3508-R3508-S3508-T3508-U3508-V3508-W3508-X3508-Y3508</f>
        <v>422</v>
      </c>
      <c r="AD3508" s="1508">
        <f t="shared" ref="AD3508:AD3516" si="1218">D3508*AC3508</f>
        <v>422</v>
      </c>
      <c r="AE3508" s="14">
        <f t="shared" ref="AE3508:AE3510" si="1219">(J3508-"01.04.2023")/30</f>
        <v>3.0333333333333332</v>
      </c>
      <c r="AF3508" s="14">
        <f t="shared" ref="AF3508:AF3516" si="1220">(N3508+O3508+P3508+Q3508+R3508+S3508+T3508+U3508+V3508+W3508+X3508+Y3508)/3</f>
        <v>259.33333333333331</v>
      </c>
      <c r="AG3508" s="14">
        <f t="shared" ref="AG3508:AG3516" si="1221">AC3508/AF3508</f>
        <v>1.6272493573264784</v>
      </c>
      <c r="AH3508" s="14">
        <f t="shared" ref="AH3508:AH3510" si="1222">AG3508-AE3508</f>
        <v>-1.4060839760068549</v>
      </c>
      <c r="AI3508" s="14">
        <f t="shared" ref="AI3508:AI3510" si="1223">AC3508-(AE3508*AF3508)</f>
        <v>-364.64444444444439</v>
      </c>
      <c r="AJ3508" s="1944"/>
    </row>
    <row r="3509" spans="1:36" ht="15.75">
      <c r="A3509" s="4030" t="e">
        <f t="shared" si="1213"/>
        <v>#REF!</v>
      </c>
      <c r="B3509" s="1935" t="s">
        <v>7027</v>
      </c>
      <c r="C3509" s="1625" t="s">
        <v>573</v>
      </c>
      <c r="D3509" s="1936">
        <v>5.6260000000000003</v>
      </c>
      <c r="E3509" s="1942"/>
      <c r="F3509" s="1938"/>
      <c r="G3509" s="1943">
        <v>2</v>
      </c>
      <c r="H3509" s="1938">
        <f>G3509*D3509</f>
        <v>11.252000000000001</v>
      </c>
      <c r="I3509" s="1939">
        <v>45009</v>
      </c>
      <c r="J3509" s="1939">
        <v>46112</v>
      </c>
      <c r="K3509" s="1942"/>
      <c r="L3509" s="98"/>
      <c r="M3509" s="1941" t="s">
        <v>2945</v>
      </c>
      <c r="N3509" s="1942"/>
      <c r="O3509" s="1942"/>
      <c r="P3509" s="1942">
        <v>0</v>
      </c>
      <c r="Q3509" s="1591"/>
      <c r="R3509" s="1942"/>
      <c r="S3509" s="1942"/>
      <c r="T3509" s="1942"/>
      <c r="U3509" s="1942"/>
      <c r="V3509" s="1942"/>
      <c r="W3509" s="1942"/>
      <c r="X3509" s="1942"/>
      <c r="Y3509" s="1942"/>
      <c r="Z3509" s="1942"/>
      <c r="AA3509" s="1942"/>
      <c r="AB3509" s="1942"/>
      <c r="AC3509" s="1507">
        <f t="shared" si="1217"/>
        <v>2</v>
      </c>
      <c r="AD3509" s="1508">
        <f t="shared" si="1218"/>
        <v>11.252000000000001</v>
      </c>
      <c r="AE3509" s="14">
        <f t="shared" si="1219"/>
        <v>36.5</v>
      </c>
      <c r="AF3509" s="14">
        <f t="shared" si="1220"/>
        <v>0</v>
      </c>
      <c r="AG3509" s="14" t="e">
        <f t="shared" si="1221"/>
        <v>#DIV/0!</v>
      </c>
      <c r="AH3509" s="14" t="e">
        <f t="shared" si="1222"/>
        <v>#DIV/0!</v>
      </c>
      <c r="AI3509" s="14">
        <f t="shared" si="1223"/>
        <v>2</v>
      </c>
      <c r="AJ3509" s="1944"/>
    </row>
    <row r="3510" spans="1:36" ht="15.75">
      <c r="A3510" s="4030" t="e">
        <f t="shared" si="1213"/>
        <v>#REF!</v>
      </c>
      <c r="B3510" s="1935" t="s">
        <v>8940</v>
      </c>
      <c r="C3510" s="1625" t="s">
        <v>206</v>
      </c>
      <c r="D3510" s="1936">
        <v>1.52</v>
      </c>
      <c r="E3510" s="1942"/>
      <c r="F3510" s="1938"/>
      <c r="G3510" s="1943">
        <v>2</v>
      </c>
      <c r="H3510" s="1938">
        <f>G3510*D3510</f>
        <v>3.04</v>
      </c>
      <c r="I3510" s="1939">
        <v>45009</v>
      </c>
      <c r="J3510" s="1939">
        <v>45107</v>
      </c>
      <c r="K3510" s="1942"/>
      <c r="L3510" s="98"/>
      <c r="M3510" s="1941" t="s">
        <v>2945</v>
      </c>
      <c r="N3510" s="1942"/>
      <c r="O3510" s="1942"/>
      <c r="P3510" s="1942">
        <v>0</v>
      </c>
      <c r="Q3510" s="1591"/>
      <c r="R3510" s="1942"/>
      <c r="S3510" s="1942"/>
      <c r="T3510" s="1942"/>
      <c r="U3510" s="1942"/>
      <c r="V3510" s="1942"/>
      <c r="W3510" s="1942"/>
      <c r="X3510" s="1942"/>
      <c r="Y3510" s="1942"/>
      <c r="Z3510" s="1942"/>
      <c r="AA3510" s="1942"/>
      <c r="AB3510" s="1942"/>
      <c r="AC3510" s="1507">
        <f t="shared" si="1217"/>
        <v>2</v>
      </c>
      <c r="AD3510" s="1508">
        <f t="shared" si="1218"/>
        <v>3.04</v>
      </c>
      <c r="AE3510" s="14">
        <f t="shared" si="1219"/>
        <v>3</v>
      </c>
      <c r="AF3510" s="14">
        <f t="shared" si="1220"/>
        <v>0</v>
      </c>
      <c r="AG3510" s="14" t="e">
        <f t="shared" si="1221"/>
        <v>#DIV/0!</v>
      </c>
      <c r="AH3510" s="14" t="e">
        <f t="shared" si="1222"/>
        <v>#DIV/0!</v>
      </c>
      <c r="AI3510" s="14">
        <f t="shared" si="1223"/>
        <v>2</v>
      </c>
      <c r="AJ3510" s="1944"/>
    </row>
    <row r="3511" spans="1:36" ht="15.75">
      <c r="A3511" s="4030" t="e">
        <f t="shared" si="1213"/>
        <v>#REF!</v>
      </c>
      <c r="B3511" s="1832" t="s">
        <v>5874</v>
      </c>
      <c r="C3511" s="1625" t="s">
        <v>66</v>
      </c>
      <c r="D3511" s="1936">
        <v>1</v>
      </c>
      <c r="E3511" s="1942">
        <v>5</v>
      </c>
      <c r="F3511" s="1938">
        <v>5</v>
      </c>
      <c r="G3511" s="1625"/>
      <c r="H3511" s="1938"/>
      <c r="I3511" s="1939"/>
      <c r="J3511" s="78" t="s">
        <v>334</v>
      </c>
      <c r="K3511" s="1942"/>
      <c r="L3511" s="98"/>
      <c r="M3511" s="1951" t="s">
        <v>2945</v>
      </c>
      <c r="N3511" s="1942">
        <v>0</v>
      </c>
      <c r="O3511" s="1942">
        <v>0</v>
      </c>
      <c r="P3511" s="1942">
        <v>0</v>
      </c>
      <c r="Q3511" s="1942"/>
      <c r="R3511" s="1942"/>
      <c r="S3511" s="1942"/>
      <c r="T3511" s="1942"/>
      <c r="U3511" s="1942"/>
      <c r="V3511" s="1942"/>
      <c r="W3511" s="1942"/>
      <c r="X3511" s="1942"/>
      <c r="Y3511" s="1942"/>
      <c r="Z3511" s="1942"/>
      <c r="AA3511" s="1942"/>
      <c r="AB3511" s="1942"/>
      <c r="AC3511" s="1507">
        <f t="shared" si="1217"/>
        <v>5</v>
      </c>
      <c r="AD3511" s="1508">
        <f t="shared" si="1218"/>
        <v>5</v>
      </c>
      <c r="AE3511" s="78" t="s">
        <v>334</v>
      </c>
      <c r="AF3511" s="14">
        <f t="shared" si="1220"/>
        <v>0</v>
      </c>
      <c r="AG3511" s="14" t="e">
        <f t="shared" si="1221"/>
        <v>#DIV/0!</v>
      </c>
      <c r="AH3511" s="78" t="s">
        <v>334</v>
      </c>
      <c r="AI3511" s="78" t="s">
        <v>334</v>
      </c>
      <c r="AJ3511" s="1944"/>
    </row>
    <row r="3512" spans="1:36" ht="15.75">
      <c r="A3512" s="4030" t="e">
        <f t="shared" si="1213"/>
        <v>#REF!</v>
      </c>
      <c r="B3512" s="1832" t="s">
        <v>5875</v>
      </c>
      <c r="C3512" s="1625" t="s">
        <v>156</v>
      </c>
      <c r="D3512" s="1936">
        <v>16.82</v>
      </c>
      <c r="E3512" s="1942">
        <v>600</v>
      </c>
      <c r="F3512" s="1938">
        <v>10092</v>
      </c>
      <c r="G3512" s="1625"/>
      <c r="H3512" s="1938"/>
      <c r="I3512" s="1939"/>
      <c r="J3512" s="78" t="s">
        <v>5876</v>
      </c>
      <c r="K3512" s="1942"/>
      <c r="L3512" s="98"/>
      <c r="M3512" s="1951" t="s">
        <v>2945</v>
      </c>
      <c r="N3512" s="1942">
        <v>0</v>
      </c>
      <c r="O3512" s="1942">
        <v>0</v>
      </c>
      <c r="P3512" s="1942">
        <v>0</v>
      </c>
      <c r="Q3512" s="1942"/>
      <c r="R3512" s="1942"/>
      <c r="S3512" s="1942"/>
      <c r="T3512" s="1942"/>
      <c r="U3512" s="1942"/>
      <c r="V3512" s="1942"/>
      <c r="W3512" s="1942"/>
      <c r="X3512" s="1942"/>
      <c r="Y3512" s="1942"/>
      <c r="Z3512" s="1942"/>
      <c r="AA3512" s="1942"/>
      <c r="AB3512" s="1942"/>
      <c r="AC3512" s="1507">
        <f t="shared" si="1217"/>
        <v>600</v>
      </c>
      <c r="AD3512" s="1508">
        <f t="shared" si="1218"/>
        <v>10092</v>
      </c>
      <c r="AE3512" s="14">
        <f t="shared" ref="AE3512:AE3516" si="1224">(J3512-"01.04.2023")/30</f>
        <v>13.2</v>
      </c>
      <c r="AF3512" s="14">
        <f t="shared" si="1220"/>
        <v>0</v>
      </c>
      <c r="AG3512" s="14" t="e">
        <f t="shared" si="1221"/>
        <v>#DIV/0!</v>
      </c>
      <c r="AH3512" s="14" t="e">
        <f t="shared" ref="AH3512:AH3516" si="1225">AG3512-AE3512</f>
        <v>#DIV/0!</v>
      </c>
      <c r="AI3512" s="14">
        <f t="shared" ref="AI3512:AI3516" si="1226">AC3512-(AE3512*AF3512)</f>
        <v>600</v>
      </c>
      <c r="AJ3512" s="1944"/>
    </row>
    <row r="3513" spans="1:36" ht="15.75">
      <c r="A3513" s="4030" t="e">
        <f t="shared" si="1213"/>
        <v>#REF!</v>
      </c>
      <c r="B3513" s="1946" t="s">
        <v>2933</v>
      </c>
      <c r="C3513" s="1625" t="s">
        <v>66</v>
      </c>
      <c r="D3513" s="1936">
        <v>48.392159999999997</v>
      </c>
      <c r="E3513" s="1942">
        <v>300</v>
      </c>
      <c r="F3513" s="1938">
        <v>14517.647999999999</v>
      </c>
      <c r="G3513" s="1625"/>
      <c r="H3513" s="1938"/>
      <c r="I3513" s="1939"/>
      <c r="J3513" s="78" t="s">
        <v>220</v>
      </c>
      <c r="K3513" s="1942"/>
      <c r="L3513" s="98">
        <v>280</v>
      </c>
      <c r="M3513" s="1950">
        <v>44683</v>
      </c>
      <c r="N3513" s="1942">
        <v>0</v>
      </c>
      <c r="O3513" s="1942">
        <v>0</v>
      </c>
      <c r="P3513" s="1942">
        <v>47</v>
      </c>
      <c r="Q3513" s="1942"/>
      <c r="R3513" s="1942"/>
      <c r="S3513" s="1942"/>
      <c r="T3513" s="1942"/>
      <c r="U3513" s="1942"/>
      <c r="V3513" s="1942"/>
      <c r="W3513" s="1942"/>
      <c r="X3513" s="1942"/>
      <c r="Y3513" s="1942"/>
      <c r="Z3513" s="1942"/>
      <c r="AA3513" s="1942"/>
      <c r="AB3513" s="1942"/>
      <c r="AC3513" s="1507">
        <f t="shared" si="1217"/>
        <v>253</v>
      </c>
      <c r="AD3513" s="1508">
        <f t="shared" si="1218"/>
        <v>12243.216479999999</v>
      </c>
      <c r="AE3513" s="14">
        <f t="shared" si="1224"/>
        <v>5.0999999999999996</v>
      </c>
      <c r="AF3513" s="14">
        <f t="shared" si="1220"/>
        <v>15.666666666666666</v>
      </c>
      <c r="AG3513" s="14">
        <f t="shared" si="1221"/>
        <v>16.148936170212767</v>
      </c>
      <c r="AH3513" s="14">
        <f t="shared" si="1225"/>
        <v>11.048936170212768</v>
      </c>
      <c r="AI3513" s="14">
        <f t="shared" si="1226"/>
        <v>173.10000000000002</v>
      </c>
      <c r="AJ3513" s="1944"/>
    </row>
    <row r="3514" spans="1:36" ht="15.75">
      <c r="A3514" s="4030" t="e">
        <f t="shared" si="1213"/>
        <v>#REF!</v>
      </c>
      <c r="B3514" s="1935" t="s">
        <v>1744</v>
      </c>
      <c r="C3514" s="1625" t="s">
        <v>66</v>
      </c>
      <c r="D3514" s="1936">
        <v>88.712000000000003</v>
      </c>
      <c r="E3514" s="1942"/>
      <c r="F3514" s="1938"/>
      <c r="G3514" s="1943">
        <v>2</v>
      </c>
      <c r="H3514" s="1938">
        <f>G3514*D3514</f>
        <v>177.42400000000001</v>
      </c>
      <c r="I3514" s="1939">
        <v>45009</v>
      </c>
      <c r="J3514" s="1939">
        <v>45199</v>
      </c>
      <c r="K3514" s="1942"/>
      <c r="L3514" s="98"/>
      <c r="M3514" s="1941" t="s">
        <v>2945</v>
      </c>
      <c r="N3514" s="1942"/>
      <c r="O3514" s="1942"/>
      <c r="P3514" s="1942">
        <v>0</v>
      </c>
      <c r="Q3514" s="1591"/>
      <c r="R3514" s="1942"/>
      <c r="S3514" s="1942"/>
      <c r="T3514" s="1942"/>
      <c r="U3514" s="1942"/>
      <c r="V3514" s="1942"/>
      <c r="W3514" s="1942"/>
      <c r="X3514" s="1942"/>
      <c r="Y3514" s="1942"/>
      <c r="Z3514" s="1942"/>
      <c r="AA3514" s="1942"/>
      <c r="AB3514" s="1942"/>
      <c r="AC3514" s="1507">
        <f t="shared" si="1217"/>
        <v>2</v>
      </c>
      <c r="AD3514" s="1508">
        <f t="shared" si="1218"/>
        <v>177.42400000000001</v>
      </c>
      <c r="AE3514" s="14">
        <f t="shared" si="1224"/>
        <v>6.0666666666666664</v>
      </c>
      <c r="AF3514" s="14">
        <f t="shared" si="1220"/>
        <v>0</v>
      </c>
      <c r="AG3514" s="14" t="e">
        <f t="shared" si="1221"/>
        <v>#DIV/0!</v>
      </c>
      <c r="AH3514" s="14" t="e">
        <f t="shared" si="1225"/>
        <v>#DIV/0!</v>
      </c>
      <c r="AI3514" s="14">
        <f t="shared" si="1226"/>
        <v>2</v>
      </c>
      <c r="AJ3514" s="1944"/>
    </row>
    <row r="3515" spans="1:36" ht="15.75">
      <c r="A3515" s="4030" t="e">
        <f t="shared" si="1213"/>
        <v>#REF!</v>
      </c>
      <c r="B3515" s="1832" t="s">
        <v>4632</v>
      </c>
      <c r="C3515" s="1625" t="s">
        <v>63</v>
      </c>
      <c r="D3515" s="1936">
        <v>1</v>
      </c>
      <c r="E3515" s="1942">
        <v>30</v>
      </c>
      <c r="F3515" s="1938">
        <v>30</v>
      </c>
      <c r="G3515" s="1625"/>
      <c r="H3515" s="1938"/>
      <c r="I3515" s="1939"/>
      <c r="J3515" s="78" t="s">
        <v>132</v>
      </c>
      <c r="K3515" s="1942"/>
      <c r="L3515" s="98"/>
      <c r="M3515" s="1951" t="s">
        <v>2945</v>
      </c>
      <c r="N3515" s="1942">
        <v>0</v>
      </c>
      <c r="O3515" s="1942">
        <v>0</v>
      </c>
      <c r="P3515" s="1942">
        <v>0</v>
      </c>
      <c r="Q3515" s="1942"/>
      <c r="R3515" s="1942"/>
      <c r="S3515" s="1942"/>
      <c r="T3515" s="1942"/>
      <c r="U3515" s="1942"/>
      <c r="V3515" s="1942"/>
      <c r="W3515" s="1942"/>
      <c r="X3515" s="1942"/>
      <c r="Y3515" s="1942"/>
      <c r="Z3515" s="1942"/>
      <c r="AA3515" s="1942"/>
      <c r="AB3515" s="1942"/>
      <c r="AC3515" s="1507">
        <f t="shared" si="1217"/>
        <v>30</v>
      </c>
      <c r="AD3515" s="1508">
        <f t="shared" si="1218"/>
        <v>30</v>
      </c>
      <c r="AE3515" s="14">
        <f t="shared" si="1224"/>
        <v>22.4</v>
      </c>
      <c r="AF3515" s="14">
        <f t="shared" si="1220"/>
        <v>0</v>
      </c>
      <c r="AG3515" s="14" t="e">
        <f t="shared" si="1221"/>
        <v>#DIV/0!</v>
      </c>
      <c r="AH3515" s="14" t="e">
        <f t="shared" si="1225"/>
        <v>#DIV/0!</v>
      </c>
      <c r="AI3515" s="14">
        <f t="shared" si="1226"/>
        <v>30</v>
      </c>
      <c r="AJ3515" s="1944"/>
    </row>
    <row r="3516" spans="1:36" ht="15.75">
      <c r="A3516" s="4030" t="e">
        <f t="shared" si="1213"/>
        <v>#REF!</v>
      </c>
      <c r="B3516" s="1935" t="s">
        <v>9625</v>
      </c>
      <c r="C3516" s="1625" t="s">
        <v>173</v>
      </c>
      <c r="D3516" s="1936">
        <v>20</v>
      </c>
      <c r="E3516" s="1942"/>
      <c r="F3516" s="1938"/>
      <c r="G3516" s="1625">
        <v>10</v>
      </c>
      <c r="H3516" s="1938">
        <f>G3516*D3516</f>
        <v>200</v>
      </c>
      <c r="I3516" s="1939">
        <v>44986</v>
      </c>
      <c r="J3516" s="78" t="s">
        <v>1029</v>
      </c>
      <c r="K3516" s="1942"/>
      <c r="L3516" s="98"/>
      <c r="M3516" s="1951" t="s">
        <v>2945</v>
      </c>
      <c r="N3516" s="1942"/>
      <c r="O3516" s="1942"/>
      <c r="P3516" s="1942">
        <v>0</v>
      </c>
      <c r="Q3516" s="1942"/>
      <c r="R3516" s="1942"/>
      <c r="S3516" s="1942"/>
      <c r="T3516" s="1942"/>
      <c r="U3516" s="1942"/>
      <c r="V3516" s="1942"/>
      <c r="W3516" s="1942"/>
      <c r="X3516" s="1942"/>
      <c r="Y3516" s="1942"/>
      <c r="Z3516" s="1942"/>
      <c r="AA3516" s="1942"/>
      <c r="AB3516" s="1942"/>
      <c r="AC3516" s="1507">
        <f t="shared" si="1217"/>
        <v>10</v>
      </c>
      <c r="AD3516" s="1508">
        <f t="shared" si="1218"/>
        <v>200</v>
      </c>
      <c r="AE3516" s="14">
        <f t="shared" si="1224"/>
        <v>19.3</v>
      </c>
      <c r="AF3516" s="14">
        <f t="shared" si="1220"/>
        <v>0</v>
      </c>
      <c r="AG3516" s="14" t="e">
        <f t="shared" si="1221"/>
        <v>#DIV/0!</v>
      </c>
      <c r="AH3516" s="14" t="e">
        <f t="shared" si="1225"/>
        <v>#DIV/0!</v>
      </c>
      <c r="AI3516" s="14">
        <f t="shared" si="1226"/>
        <v>10</v>
      </c>
      <c r="AJ3516" s="1944"/>
    </row>
    <row r="3517" spans="1:36" ht="15" customHeight="1">
      <c r="A3517" s="4169" t="s">
        <v>95</v>
      </c>
      <c r="B3517" s="4170"/>
      <c r="C3517" s="4170"/>
      <c r="D3517" s="4170"/>
      <c r="E3517" s="4170"/>
      <c r="F3517" s="4170"/>
      <c r="G3517" s="4170"/>
      <c r="H3517" s="4170"/>
      <c r="I3517" s="4170"/>
      <c r="J3517" s="4170"/>
      <c r="K3517" s="4170"/>
      <c r="L3517" s="4170"/>
      <c r="M3517" s="4170"/>
      <c r="N3517" s="4170"/>
      <c r="O3517" s="4170"/>
      <c r="P3517" s="4170"/>
      <c r="Q3517" s="4170"/>
      <c r="R3517" s="4170"/>
      <c r="S3517" s="4170"/>
      <c r="T3517" s="4170"/>
      <c r="U3517" s="4170"/>
      <c r="V3517" s="4170"/>
      <c r="W3517" s="4170"/>
      <c r="X3517" s="4170"/>
      <c r="Y3517" s="4170"/>
      <c r="Z3517" s="4170"/>
      <c r="AA3517" s="4170"/>
      <c r="AB3517" s="4170"/>
      <c r="AC3517" s="4170"/>
      <c r="AD3517" s="4170"/>
      <c r="AE3517" s="4170"/>
      <c r="AF3517" s="4170"/>
      <c r="AG3517" s="4170"/>
      <c r="AH3517" s="4170"/>
      <c r="AI3517" s="4170"/>
      <c r="AJ3517" s="4171"/>
    </row>
    <row r="3518" spans="1:36" ht="22.5" customHeight="1">
      <c r="A3518" s="4361" t="s">
        <v>19</v>
      </c>
      <c r="B3518" s="4362"/>
      <c r="C3518" s="4362"/>
      <c r="D3518" s="4362"/>
      <c r="E3518" s="4362"/>
      <c r="F3518" s="4362"/>
      <c r="G3518" s="4362"/>
      <c r="H3518" s="4362"/>
      <c r="I3518" s="4362"/>
      <c r="J3518" s="4362"/>
      <c r="K3518" s="4362"/>
      <c r="L3518" s="4362"/>
      <c r="M3518" s="4362"/>
      <c r="N3518" s="4362"/>
      <c r="O3518" s="4362"/>
      <c r="P3518" s="4362"/>
      <c r="Q3518" s="4362"/>
      <c r="R3518" s="4362"/>
      <c r="S3518" s="4362"/>
      <c r="T3518" s="4362"/>
      <c r="U3518" s="4362"/>
      <c r="V3518" s="4362"/>
      <c r="W3518" s="4362"/>
      <c r="X3518" s="4362"/>
      <c r="Y3518" s="4362"/>
      <c r="Z3518" s="4362"/>
      <c r="AA3518" s="4362"/>
      <c r="AB3518" s="4362"/>
      <c r="AC3518" s="4362"/>
      <c r="AD3518" s="4362"/>
      <c r="AE3518" s="4362"/>
      <c r="AF3518" s="4362"/>
      <c r="AG3518" s="4362"/>
      <c r="AH3518" s="4362"/>
      <c r="AI3518" s="4362"/>
      <c r="AJ3518" s="4363"/>
    </row>
    <row r="3519" spans="1:36" ht="22.5" customHeight="1">
      <c r="A3519" s="4842" t="s">
        <v>822</v>
      </c>
      <c r="B3519" s="4843"/>
      <c r="C3519" s="4843"/>
      <c r="D3519" s="4843"/>
      <c r="E3519" s="4843"/>
      <c r="F3519" s="4843"/>
      <c r="G3519" s="4843"/>
      <c r="H3519" s="4843"/>
      <c r="I3519" s="4843"/>
      <c r="J3519" s="4843"/>
      <c r="K3519" s="4843"/>
      <c r="L3519" s="4843"/>
      <c r="M3519" s="4843"/>
      <c r="N3519" s="4843"/>
      <c r="O3519" s="4843"/>
      <c r="P3519" s="4843"/>
      <c r="Q3519" s="4843"/>
      <c r="R3519" s="4843"/>
      <c r="S3519" s="4843"/>
      <c r="T3519" s="4843"/>
      <c r="U3519" s="4843"/>
      <c r="V3519" s="4843"/>
      <c r="W3519" s="4843"/>
      <c r="X3519" s="4843"/>
      <c r="Y3519" s="4843"/>
      <c r="Z3519" s="4843"/>
      <c r="AA3519" s="4843"/>
      <c r="AB3519" s="4843"/>
      <c r="AC3519" s="4843"/>
      <c r="AD3519" s="4843"/>
      <c r="AE3519" s="4843"/>
      <c r="AF3519" s="4843"/>
      <c r="AG3519" s="4843"/>
      <c r="AH3519" s="4843"/>
      <c r="AI3519" s="4843"/>
      <c r="AJ3519" s="4844"/>
    </row>
    <row r="3520" spans="1:36" ht="15.75">
      <c r="A3520" s="759"/>
      <c r="B3520" s="738" t="s">
        <v>823</v>
      </c>
      <c r="C3520" s="738" t="s">
        <v>236</v>
      </c>
      <c r="D3520" s="756">
        <v>1800</v>
      </c>
      <c r="E3520" s="744">
        <v>5</v>
      </c>
      <c r="F3520" s="744">
        <f>E3520*D3520</f>
        <v>9000</v>
      </c>
      <c r="G3520" s="744">
        <v>0</v>
      </c>
      <c r="H3520" s="744">
        <f>G3520*D3520</f>
        <v>0</v>
      </c>
      <c r="I3520" s="748">
        <v>41265</v>
      </c>
      <c r="J3520" s="744" t="s">
        <v>334</v>
      </c>
      <c r="K3520" s="744">
        <v>0</v>
      </c>
      <c r="L3520" s="744">
        <v>559</v>
      </c>
      <c r="M3520" s="748">
        <v>41254</v>
      </c>
      <c r="N3520" s="744">
        <v>0</v>
      </c>
      <c r="O3520" s="744">
        <v>0</v>
      </c>
      <c r="P3520" s="744">
        <v>0</v>
      </c>
      <c r="Q3520" s="744"/>
      <c r="R3520" s="744"/>
      <c r="S3520" s="744"/>
      <c r="T3520" s="744"/>
      <c r="U3520" s="744"/>
      <c r="V3520" s="744"/>
      <c r="W3520" s="744"/>
      <c r="X3520" s="744"/>
      <c r="Y3520" s="744"/>
      <c r="Z3520" s="744"/>
      <c r="AA3520" s="744"/>
      <c r="AB3520" s="744"/>
      <c r="AC3520" s="1507">
        <f>E3520+G3520-N3520-O3520-AA3520-P3520-Q3520-R3520-S3520-T3520-U3520-V3520-W3520-X3520-Y3520</f>
        <v>5</v>
      </c>
      <c r="AD3520" s="1508">
        <f>D3520*AC3520</f>
        <v>9000</v>
      </c>
      <c r="AE3520" s="757" t="s">
        <v>334</v>
      </c>
      <c r="AF3520" s="14">
        <f>(N3520+O3520+P3520+Q3520+R3520+S3520+T3520+U3520+V3520+W3520+X3520+Y3520)/3</f>
        <v>0</v>
      </c>
      <c r="AG3520" s="14" t="e">
        <f>AC3520/AF3520</f>
        <v>#DIV/0!</v>
      </c>
      <c r="AH3520" s="757" t="s">
        <v>334</v>
      </c>
      <c r="AI3520" s="757" t="s">
        <v>334</v>
      </c>
      <c r="AJ3520" s="751"/>
    </row>
    <row r="3521" spans="1:36" ht="15.75">
      <c r="A3521" s="759"/>
      <c r="B3521" s="738" t="s">
        <v>824</v>
      </c>
      <c r="C3521" s="738" t="s">
        <v>66</v>
      </c>
      <c r="D3521" s="756">
        <v>1356</v>
      </c>
      <c r="E3521" s="744">
        <v>1</v>
      </c>
      <c r="F3521" s="744">
        <f>E3521*D3521</f>
        <v>1356</v>
      </c>
      <c r="G3521" s="744">
        <v>0</v>
      </c>
      <c r="H3521" s="744">
        <f>G3521*D3521</f>
        <v>0</v>
      </c>
      <c r="I3521" s="748">
        <v>41291</v>
      </c>
      <c r="J3521" s="744" t="s">
        <v>334</v>
      </c>
      <c r="K3521" s="744">
        <v>0</v>
      </c>
      <c r="L3521" s="744">
        <v>556</v>
      </c>
      <c r="M3521" s="748">
        <v>41254</v>
      </c>
      <c r="N3521" s="744">
        <v>0</v>
      </c>
      <c r="O3521" s="744">
        <v>0</v>
      </c>
      <c r="P3521" s="744">
        <v>0</v>
      </c>
      <c r="Q3521" s="744"/>
      <c r="R3521" s="744"/>
      <c r="S3521" s="744"/>
      <c r="T3521" s="744"/>
      <c r="U3521" s="744"/>
      <c r="V3521" s="744"/>
      <c r="W3521" s="744"/>
      <c r="X3521" s="744"/>
      <c r="Y3521" s="744"/>
      <c r="Z3521" s="744"/>
      <c r="AA3521" s="744"/>
      <c r="AB3521" s="744"/>
      <c r="AC3521" s="1507">
        <f>E3521+G3521-N3521-O3521-AA3521-P3521-Q3521-R3521-S3521-T3521-U3521-V3521-W3521-X3521-Y3521</f>
        <v>1</v>
      </c>
      <c r="AD3521" s="1508">
        <f>D3521*AC3521</f>
        <v>1356</v>
      </c>
      <c r="AE3521" s="757" t="s">
        <v>334</v>
      </c>
      <c r="AF3521" s="14">
        <f>(N3521+O3521+P3521+Q3521+R3521+S3521+T3521+U3521+V3521+W3521+X3521+Y3521)/3</f>
        <v>0</v>
      </c>
      <c r="AG3521" s="14" t="e">
        <f>AC3521/AF3521</f>
        <v>#DIV/0!</v>
      </c>
      <c r="AH3521" s="757" t="s">
        <v>334</v>
      </c>
      <c r="AI3521" s="757" t="s">
        <v>334</v>
      </c>
      <c r="AJ3521" s="751"/>
    </row>
    <row r="3522" spans="1:36" ht="15.75">
      <c r="A3522" s="759"/>
      <c r="B3522" s="738" t="s">
        <v>825</v>
      </c>
      <c r="C3522" s="738" t="s">
        <v>66</v>
      </c>
      <c r="D3522" s="756">
        <v>5</v>
      </c>
      <c r="E3522" s="744">
        <v>27241</v>
      </c>
      <c r="F3522" s="744">
        <f>E3522*D3522</f>
        <v>136205</v>
      </c>
      <c r="G3522" s="744">
        <v>0</v>
      </c>
      <c r="H3522" s="744">
        <f>G3522*D3522</f>
        <v>0</v>
      </c>
      <c r="I3522" s="748">
        <v>41032</v>
      </c>
      <c r="J3522" s="744" t="s">
        <v>334</v>
      </c>
      <c r="K3522" s="744">
        <v>0</v>
      </c>
      <c r="L3522" s="744">
        <v>513</v>
      </c>
      <c r="M3522" s="744">
        <v>40903</v>
      </c>
      <c r="N3522" s="744">
        <v>48</v>
      </c>
      <c r="O3522" s="744">
        <v>56</v>
      </c>
      <c r="P3522" s="744">
        <v>63</v>
      </c>
      <c r="Q3522" s="744"/>
      <c r="R3522" s="744"/>
      <c r="S3522" s="744"/>
      <c r="T3522" s="744"/>
      <c r="U3522" s="744"/>
      <c r="V3522" s="744"/>
      <c r="W3522" s="744"/>
      <c r="X3522" s="744"/>
      <c r="Y3522" s="744"/>
      <c r="Z3522" s="744"/>
      <c r="AA3522" s="744"/>
      <c r="AB3522" s="744"/>
      <c r="AC3522" s="1507">
        <f>E3522+G3522-N3522-O3522-AA3522-P3522-Q3522-R3522-S3522-T3522-U3522-V3522-W3522-X3522-Y3522</f>
        <v>27074</v>
      </c>
      <c r="AD3522" s="1508">
        <f>D3522*AC3522</f>
        <v>135370</v>
      </c>
      <c r="AE3522" s="757" t="s">
        <v>334</v>
      </c>
      <c r="AF3522" s="14">
        <f>(N3522+O3522+P3522+Q3522+R3522+S3522+T3522+U3522+V3522+W3522+X3522+Y3522)/3</f>
        <v>55.666666666666664</v>
      </c>
      <c r="AG3522" s="14">
        <f>AC3522/AF3522</f>
        <v>486.35928143712579</v>
      </c>
      <c r="AH3522" s="757" t="s">
        <v>334</v>
      </c>
      <c r="AI3522" s="757" t="s">
        <v>334</v>
      </c>
      <c r="AJ3522" s="751"/>
    </row>
    <row r="3523" spans="1:36" ht="15.75">
      <c r="A3523" s="759"/>
      <c r="B3523" s="738" t="s">
        <v>826</v>
      </c>
      <c r="C3523" s="738" t="s">
        <v>66</v>
      </c>
      <c r="D3523" s="756">
        <v>11.1</v>
      </c>
      <c r="E3523" s="744">
        <v>18206</v>
      </c>
      <c r="F3523" s="744">
        <f>E3523*D3523</f>
        <v>202086.6</v>
      </c>
      <c r="G3523" s="744">
        <v>0</v>
      </c>
      <c r="H3523" s="744">
        <f>G3523*D3523</f>
        <v>0</v>
      </c>
      <c r="I3523" s="748">
        <v>41032</v>
      </c>
      <c r="J3523" s="744" t="s">
        <v>334</v>
      </c>
      <c r="K3523" s="744">
        <v>0</v>
      </c>
      <c r="L3523" s="744">
        <v>513</v>
      </c>
      <c r="M3523" s="744">
        <v>40903</v>
      </c>
      <c r="N3523" s="744">
        <v>46</v>
      </c>
      <c r="O3523" s="744">
        <v>21</v>
      </c>
      <c r="P3523" s="744">
        <v>21</v>
      </c>
      <c r="Q3523" s="744"/>
      <c r="R3523" s="744"/>
      <c r="S3523" s="744"/>
      <c r="T3523" s="744"/>
      <c r="U3523" s="744"/>
      <c r="V3523" s="744"/>
      <c r="W3523" s="744"/>
      <c r="X3523" s="744"/>
      <c r="Y3523" s="744"/>
      <c r="Z3523" s="744"/>
      <c r="AA3523" s="744"/>
      <c r="AB3523" s="744"/>
      <c r="AC3523" s="1507">
        <f>E3523+G3523-N3523-O3523-AA3523-P3523-Q3523-R3523-S3523-T3523-U3523-V3523-W3523-X3523-Y3523</f>
        <v>18118</v>
      </c>
      <c r="AD3523" s="1508">
        <f>D3523*AC3523</f>
        <v>201109.8</v>
      </c>
      <c r="AE3523" s="757" t="s">
        <v>334</v>
      </c>
      <c r="AF3523" s="14">
        <f>(N3523+O3523+P3523+Q3523+R3523+S3523+T3523+U3523+V3523+W3523+X3523+Y3523)/3</f>
        <v>29.333333333333332</v>
      </c>
      <c r="AG3523" s="14">
        <f>AC3523/AF3523</f>
        <v>617.65909090909088</v>
      </c>
      <c r="AH3523" s="757" t="s">
        <v>334</v>
      </c>
      <c r="AI3523" s="757" t="s">
        <v>334</v>
      </c>
      <c r="AJ3523" s="751"/>
    </row>
    <row r="3524" spans="1:36" ht="15.75">
      <c r="A3524" s="4842" t="s">
        <v>827</v>
      </c>
      <c r="B3524" s="4843"/>
      <c r="C3524" s="4843"/>
      <c r="D3524" s="4843"/>
      <c r="E3524" s="4843"/>
      <c r="F3524" s="4843"/>
      <c r="G3524" s="4843"/>
      <c r="H3524" s="4843"/>
      <c r="I3524" s="4843"/>
      <c r="J3524" s="4843"/>
      <c r="K3524" s="4843"/>
      <c r="L3524" s="4843"/>
      <c r="M3524" s="4843"/>
      <c r="N3524" s="4843"/>
      <c r="O3524" s="4843"/>
      <c r="P3524" s="4843"/>
      <c r="Q3524" s="4843"/>
      <c r="R3524" s="4843"/>
      <c r="S3524" s="4843"/>
      <c r="T3524" s="4843"/>
      <c r="U3524" s="4843"/>
      <c r="V3524" s="4843"/>
      <c r="W3524" s="4843"/>
      <c r="X3524" s="4843"/>
      <c r="Y3524" s="4843"/>
      <c r="Z3524" s="4843"/>
      <c r="AA3524" s="4843"/>
      <c r="AB3524" s="4843"/>
      <c r="AC3524" s="4843"/>
      <c r="AD3524" s="4843"/>
      <c r="AE3524" s="4843"/>
      <c r="AF3524" s="4843"/>
      <c r="AG3524" s="4843"/>
      <c r="AH3524" s="4843"/>
      <c r="AI3524" s="4843"/>
      <c r="AJ3524" s="4844"/>
    </row>
    <row r="3525" spans="1:36" ht="15.75">
      <c r="A3525" s="759"/>
      <c r="B3525" s="738" t="s">
        <v>828</v>
      </c>
      <c r="C3525" s="738" t="s">
        <v>174</v>
      </c>
      <c r="D3525" s="756">
        <v>42.01</v>
      </c>
      <c r="E3525" s="744"/>
      <c r="F3525" s="744"/>
      <c r="G3525" s="945">
        <v>200</v>
      </c>
      <c r="H3525" s="756">
        <v>8401.9599999999991</v>
      </c>
      <c r="I3525" s="939">
        <v>44956</v>
      </c>
      <c r="J3525" s="748">
        <v>45200</v>
      </c>
      <c r="K3525" s="744"/>
      <c r="L3525" s="744"/>
      <c r="M3525" s="748"/>
      <c r="N3525" s="744">
        <v>0</v>
      </c>
      <c r="O3525" s="744">
        <v>71</v>
      </c>
      <c r="P3525" s="744">
        <v>52</v>
      </c>
      <c r="Q3525" s="744"/>
      <c r="R3525" s="744"/>
      <c r="S3525" s="744"/>
      <c r="T3525" s="744"/>
      <c r="U3525" s="744"/>
      <c r="V3525" s="744"/>
      <c r="W3525" s="744"/>
      <c r="X3525" s="744"/>
      <c r="Y3525" s="744"/>
      <c r="Z3525" s="744"/>
      <c r="AA3525" s="744"/>
      <c r="AB3525" s="744"/>
      <c r="AC3525" s="1507">
        <f t="shared" ref="AC3525:AC3529" si="1227">E3525+G3525-N3525-O3525-AA3525-P3525-Q3525-R3525-S3525-T3525-U3525-V3525-W3525-X3525-Y3525</f>
        <v>77</v>
      </c>
      <c r="AD3525" s="1508">
        <f t="shared" ref="AD3525:AD3529" si="1228">D3525*AC3525</f>
        <v>3234.77</v>
      </c>
      <c r="AE3525" s="14">
        <f t="shared" ref="AE3525:AE3529" si="1229">(J3525-"01.04.2023")/30</f>
        <v>6.1</v>
      </c>
      <c r="AF3525" s="14">
        <f t="shared" ref="AF3525:AF3529" si="1230">(N3525+O3525+P3525+Q3525+R3525+S3525+T3525+U3525+V3525+W3525+X3525+Y3525)/3</f>
        <v>41</v>
      </c>
      <c r="AG3525" s="14">
        <f t="shared" ref="AG3525:AG3529" si="1231">AC3525/AF3525</f>
        <v>1.8780487804878048</v>
      </c>
      <c r="AH3525" s="14">
        <f t="shared" ref="AH3525:AH3529" si="1232">AG3525-AE3525</f>
        <v>-4.2219512195121949</v>
      </c>
      <c r="AI3525" s="14">
        <f t="shared" ref="AI3525:AI3529" si="1233">AC3525-(AE3525*AF3525)</f>
        <v>-173.1</v>
      </c>
      <c r="AJ3525" s="751"/>
    </row>
    <row r="3526" spans="1:36" ht="15.75">
      <c r="A3526" s="759"/>
      <c r="B3526" s="738" t="s">
        <v>829</v>
      </c>
      <c r="C3526" s="738" t="s">
        <v>174</v>
      </c>
      <c r="D3526" s="756">
        <v>37.81</v>
      </c>
      <c r="E3526" s="744">
        <v>2</v>
      </c>
      <c r="F3526" s="744">
        <f>E3526*D3526</f>
        <v>75.62</v>
      </c>
      <c r="G3526" s="945"/>
      <c r="H3526" s="744">
        <f t="shared" ref="H3526:H3529" si="1234">G3526*D3526</f>
        <v>0</v>
      </c>
      <c r="I3526" s="748">
        <v>44428</v>
      </c>
      <c r="J3526" s="748">
        <v>45108</v>
      </c>
      <c r="K3526" s="744">
        <v>0</v>
      </c>
      <c r="L3526" s="744">
        <v>671</v>
      </c>
      <c r="M3526" s="748">
        <v>44358</v>
      </c>
      <c r="N3526" s="744">
        <v>0</v>
      </c>
      <c r="O3526" s="744">
        <v>0</v>
      </c>
      <c r="P3526" s="744">
        <v>0</v>
      </c>
      <c r="Q3526" s="744"/>
      <c r="R3526" s="744"/>
      <c r="S3526" s="744"/>
      <c r="T3526" s="744"/>
      <c r="U3526" s="744"/>
      <c r="V3526" s="744"/>
      <c r="W3526" s="744"/>
      <c r="X3526" s="744"/>
      <c r="Y3526" s="744"/>
      <c r="Z3526" s="744"/>
      <c r="AA3526" s="744"/>
      <c r="AB3526" s="744"/>
      <c r="AC3526" s="1507">
        <f t="shared" si="1227"/>
        <v>2</v>
      </c>
      <c r="AD3526" s="1508">
        <f t="shared" si="1228"/>
        <v>75.62</v>
      </c>
      <c r="AE3526" s="14">
        <f t="shared" si="1229"/>
        <v>3.0333333333333332</v>
      </c>
      <c r="AF3526" s="14">
        <f t="shared" si="1230"/>
        <v>0</v>
      </c>
      <c r="AG3526" s="14" t="e">
        <f t="shared" si="1231"/>
        <v>#DIV/0!</v>
      </c>
      <c r="AH3526" s="14" t="e">
        <f t="shared" si="1232"/>
        <v>#DIV/0!</v>
      </c>
      <c r="AI3526" s="14">
        <f t="shared" si="1233"/>
        <v>2</v>
      </c>
      <c r="AJ3526" s="751"/>
    </row>
    <row r="3527" spans="1:36" ht="15.75">
      <c r="A3527" s="759"/>
      <c r="B3527" s="738" t="s">
        <v>829</v>
      </c>
      <c r="C3527" s="738" t="s">
        <v>174</v>
      </c>
      <c r="D3527" s="756">
        <v>37.81</v>
      </c>
      <c r="E3527" s="744">
        <v>2</v>
      </c>
      <c r="F3527" s="744">
        <f>E3527*D3527</f>
        <v>75.62</v>
      </c>
      <c r="G3527" s="945">
        <v>0</v>
      </c>
      <c r="H3527" s="744">
        <f t="shared" si="1234"/>
        <v>0</v>
      </c>
      <c r="I3527" s="748">
        <v>44676</v>
      </c>
      <c r="J3527" s="748">
        <v>45108</v>
      </c>
      <c r="K3527" s="744">
        <v>0</v>
      </c>
      <c r="L3527" s="744">
        <v>258</v>
      </c>
      <c r="M3527" s="748">
        <v>44670</v>
      </c>
      <c r="N3527" s="744">
        <v>1</v>
      </c>
      <c r="O3527" s="744">
        <v>0</v>
      </c>
      <c r="P3527" s="744">
        <v>0</v>
      </c>
      <c r="Q3527" s="744"/>
      <c r="R3527" s="744"/>
      <c r="S3527" s="744"/>
      <c r="T3527" s="744"/>
      <c r="U3527" s="744"/>
      <c r="V3527" s="744"/>
      <c r="W3527" s="744"/>
      <c r="X3527" s="744"/>
      <c r="Y3527" s="744"/>
      <c r="Z3527" s="744"/>
      <c r="AA3527" s="744"/>
      <c r="AB3527" s="744"/>
      <c r="AC3527" s="1507">
        <f t="shared" si="1227"/>
        <v>1</v>
      </c>
      <c r="AD3527" s="1508">
        <f t="shared" si="1228"/>
        <v>37.81</v>
      </c>
      <c r="AE3527" s="14">
        <f t="shared" si="1229"/>
        <v>3.0333333333333332</v>
      </c>
      <c r="AF3527" s="14">
        <f t="shared" si="1230"/>
        <v>0.33333333333333331</v>
      </c>
      <c r="AG3527" s="14">
        <f t="shared" si="1231"/>
        <v>3</v>
      </c>
      <c r="AH3527" s="14">
        <f t="shared" si="1232"/>
        <v>-3.3333333333333215E-2</v>
      </c>
      <c r="AI3527" s="14">
        <f t="shared" si="1233"/>
        <v>-1.1111111111111072E-2</v>
      </c>
      <c r="AJ3527" s="751"/>
    </row>
    <row r="3528" spans="1:36" ht="15.75">
      <c r="A3528" s="759"/>
      <c r="B3528" s="738" t="s">
        <v>10106</v>
      </c>
      <c r="C3528" s="738" t="s">
        <v>174</v>
      </c>
      <c r="D3528" s="756">
        <v>20</v>
      </c>
      <c r="E3528" s="744"/>
      <c r="F3528" s="744"/>
      <c r="G3528" s="945">
        <v>1</v>
      </c>
      <c r="H3528" s="744">
        <f t="shared" si="1234"/>
        <v>20</v>
      </c>
      <c r="I3528" s="748">
        <v>44956</v>
      </c>
      <c r="J3528" s="748">
        <v>45596</v>
      </c>
      <c r="K3528" s="744"/>
      <c r="L3528" s="744"/>
      <c r="M3528" s="748"/>
      <c r="N3528" s="744">
        <v>0</v>
      </c>
      <c r="O3528" s="744">
        <v>0</v>
      </c>
      <c r="P3528" s="744">
        <v>0</v>
      </c>
      <c r="Q3528" s="744"/>
      <c r="R3528" s="744"/>
      <c r="S3528" s="744"/>
      <c r="T3528" s="744"/>
      <c r="U3528" s="744"/>
      <c r="V3528" s="744"/>
      <c r="W3528" s="744"/>
      <c r="X3528" s="744"/>
      <c r="Y3528" s="744"/>
      <c r="Z3528" s="744"/>
      <c r="AA3528" s="744"/>
      <c r="AB3528" s="744"/>
      <c r="AC3528" s="1507">
        <f t="shared" si="1227"/>
        <v>1</v>
      </c>
      <c r="AD3528" s="1508">
        <f t="shared" si="1228"/>
        <v>20</v>
      </c>
      <c r="AE3528" s="14">
        <f t="shared" si="1229"/>
        <v>19.3</v>
      </c>
      <c r="AF3528" s="14">
        <f t="shared" si="1230"/>
        <v>0</v>
      </c>
      <c r="AG3528" s="14" t="e">
        <f t="shared" si="1231"/>
        <v>#DIV/0!</v>
      </c>
      <c r="AH3528" s="14" t="e">
        <f t="shared" si="1232"/>
        <v>#DIV/0!</v>
      </c>
      <c r="AI3528" s="14">
        <f t="shared" si="1233"/>
        <v>1</v>
      </c>
      <c r="AJ3528" s="751"/>
    </row>
    <row r="3529" spans="1:36" ht="15.75">
      <c r="A3529" s="759"/>
      <c r="B3529" s="738" t="s">
        <v>830</v>
      </c>
      <c r="C3529" s="738" t="s">
        <v>736</v>
      </c>
      <c r="D3529" s="756">
        <v>4185.1000000000004</v>
      </c>
      <c r="E3529" s="744">
        <v>4</v>
      </c>
      <c r="F3529" s="744">
        <f>E3529*D3529</f>
        <v>16740.400000000001</v>
      </c>
      <c r="G3529" s="945">
        <v>0</v>
      </c>
      <c r="H3529" s="744">
        <f t="shared" si="1234"/>
        <v>0</v>
      </c>
      <c r="I3529" s="748">
        <v>44153</v>
      </c>
      <c r="J3529" s="748">
        <v>45352</v>
      </c>
      <c r="K3529" s="744">
        <v>0</v>
      </c>
      <c r="L3529" s="744">
        <v>1122</v>
      </c>
      <c r="M3529" s="748">
        <v>44125</v>
      </c>
      <c r="N3529" s="744">
        <v>0</v>
      </c>
      <c r="O3529" s="744">
        <v>0</v>
      </c>
      <c r="P3529" s="744">
        <v>0</v>
      </c>
      <c r="Q3529" s="744"/>
      <c r="R3529" s="744"/>
      <c r="S3529" s="744"/>
      <c r="T3529" s="744"/>
      <c r="U3529" s="744"/>
      <c r="V3529" s="744"/>
      <c r="W3529" s="744"/>
      <c r="X3529" s="744"/>
      <c r="Y3529" s="744"/>
      <c r="Z3529" s="744"/>
      <c r="AA3529" s="744"/>
      <c r="AB3529" s="744"/>
      <c r="AC3529" s="1507">
        <f t="shared" si="1227"/>
        <v>4</v>
      </c>
      <c r="AD3529" s="1508">
        <f t="shared" si="1228"/>
        <v>16740.400000000001</v>
      </c>
      <c r="AE3529" s="14">
        <f t="shared" si="1229"/>
        <v>11.166666666666666</v>
      </c>
      <c r="AF3529" s="14">
        <f t="shared" si="1230"/>
        <v>0</v>
      </c>
      <c r="AG3529" s="14" t="e">
        <f t="shared" si="1231"/>
        <v>#DIV/0!</v>
      </c>
      <c r="AH3529" s="14" t="e">
        <f t="shared" si="1232"/>
        <v>#DIV/0!</v>
      </c>
      <c r="AI3529" s="14">
        <f t="shared" si="1233"/>
        <v>4</v>
      </c>
      <c r="AJ3529" s="751"/>
    </row>
    <row r="3530" spans="1:36" ht="15.75">
      <c r="A3530" s="4361" t="s">
        <v>20</v>
      </c>
      <c r="B3530" s="4362"/>
      <c r="C3530" s="4362"/>
      <c r="D3530" s="4362"/>
      <c r="E3530" s="4362"/>
      <c r="F3530" s="4362"/>
      <c r="G3530" s="4362"/>
      <c r="H3530" s="4362"/>
      <c r="I3530" s="4362"/>
      <c r="J3530" s="4362"/>
      <c r="K3530" s="4362"/>
      <c r="L3530" s="4362"/>
      <c r="M3530" s="4362"/>
      <c r="N3530" s="4362"/>
      <c r="O3530" s="4362"/>
      <c r="P3530" s="4362"/>
      <c r="Q3530" s="4362"/>
      <c r="R3530" s="4362"/>
      <c r="S3530" s="4362"/>
      <c r="T3530" s="4362"/>
      <c r="U3530" s="4362"/>
      <c r="V3530" s="4362"/>
      <c r="W3530" s="4362"/>
      <c r="X3530" s="4362"/>
      <c r="Y3530" s="4362"/>
      <c r="Z3530" s="4362"/>
      <c r="AA3530" s="4362"/>
      <c r="AB3530" s="4362"/>
      <c r="AC3530" s="4362"/>
      <c r="AD3530" s="4362"/>
      <c r="AE3530" s="4362"/>
      <c r="AF3530" s="4362"/>
      <c r="AG3530" s="4362"/>
      <c r="AH3530" s="4362"/>
      <c r="AI3530" s="4362"/>
      <c r="AJ3530" s="4363"/>
    </row>
    <row r="3531" spans="1:36" ht="15.75">
      <c r="A3531" s="4842" t="s">
        <v>831</v>
      </c>
      <c r="B3531" s="4843"/>
      <c r="C3531" s="4843"/>
      <c r="D3531" s="4843"/>
      <c r="E3531" s="4843"/>
      <c r="F3531" s="4843"/>
      <c r="G3531" s="4843"/>
      <c r="H3531" s="4843"/>
      <c r="I3531" s="4843"/>
      <c r="J3531" s="4843"/>
      <c r="K3531" s="4843"/>
      <c r="L3531" s="4843"/>
      <c r="M3531" s="4843"/>
      <c r="N3531" s="4843"/>
      <c r="O3531" s="4843"/>
      <c r="P3531" s="4843"/>
      <c r="Q3531" s="4843"/>
      <c r="R3531" s="4843"/>
      <c r="S3531" s="4843"/>
      <c r="T3531" s="4843"/>
      <c r="U3531" s="4843"/>
      <c r="V3531" s="4843"/>
      <c r="W3531" s="4843"/>
      <c r="X3531" s="4843"/>
      <c r="Y3531" s="4843"/>
      <c r="Z3531" s="4843"/>
      <c r="AA3531" s="4843"/>
      <c r="AB3531" s="4843"/>
      <c r="AC3531" s="4843"/>
      <c r="AD3531" s="4843"/>
      <c r="AE3531" s="4843"/>
      <c r="AF3531" s="4843"/>
      <c r="AG3531" s="4843"/>
      <c r="AH3531" s="4843"/>
      <c r="AI3531" s="4843"/>
      <c r="AJ3531" s="4844"/>
    </row>
    <row r="3532" spans="1:36" ht="15.75">
      <c r="A3532" s="759"/>
      <c r="B3532" s="738" t="s">
        <v>832</v>
      </c>
      <c r="C3532" s="738" t="s">
        <v>156</v>
      </c>
      <c r="D3532" s="756">
        <v>719.42</v>
      </c>
      <c r="E3532" s="744">
        <v>268</v>
      </c>
      <c r="F3532" s="744">
        <f>E3532*D3532</f>
        <v>192804.56</v>
      </c>
      <c r="G3532" s="945">
        <v>0</v>
      </c>
      <c r="H3532" s="744">
        <f>G3532*D3532</f>
        <v>0</v>
      </c>
      <c r="I3532" s="748">
        <v>44558</v>
      </c>
      <c r="J3532" s="748">
        <v>45169</v>
      </c>
      <c r="K3532" s="744">
        <v>0</v>
      </c>
      <c r="L3532" s="744">
        <v>1609</v>
      </c>
      <c r="M3532" s="748">
        <v>44547</v>
      </c>
      <c r="N3532" s="744">
        <v>101</v>
      </c>
      <c r="O3532" s="744">
        <v>0</v>
      </c>
      <c r="P3532" s="744">
        <v>0</v>
      </c>
      <c r="Q3532" s="744"/>
      <c r="R3532" s="744"/>
      <c r="S3532" s="744"/>
      <c r="T3532" s="744"/>
      <c r="U3532" s="744"/>
      <c r="V3532" s="744"/>
      <c r="W3532" s="744"/>
      <c r="X3532" s="744"/>
      <c r="Y3532" s="744"/>
      <c r="Z3532" s="744"/>
      <c r="AA3532" s="744"/>
      <c r="AB3532" s="744"/>
      <c r="AC3532" s="1507">
        <f>E3532+G3532-N3532-O3532-AA3532-P3532-Q3532-R3532-S3532-T3532-U3532-V3532-W3532-X3532-Y3532</f>
        <v>167</v>
      </c>
      <c r="AD3532" s="1508">
        <f>D3532*AC3532</f>
        <v>120143.14</v>
      </c>
      <c r="AE3532" s="14">
        <f>(J3532-"01.04.2023")/30</f>
        <v>5.0666666666666664</v>
      </c>
      <c r="AF3532" s="14">
        <f>(N3532+O3532+P3532+Q3532+R3532+S3532+T3532+U3532+V3532+W3532+X3532+Y3532)/3</f>
        <v>33.666666666666664</v>
      </c>
      <c r="AG3532" s="14">
        <f>AC3532/AF3532</f>
        <v>4.9603960396039604</v>
      </c>
      <c r="AH3532" s="14">
        <f>AG3532-AE3532</f>
        <v>-0.10627062706270607</v>
      </c>
      <c r="AI3532" s="14">
        <f>AC3532-(AE3532*AF3532)</f>
        <v>-3.5777777777777544</v>
      </c>
      <c r="AJ3532" s="751"/>
    </row>
    <row r="3533" spans="1:36" ht="15.75">
      <c r="A3533" s="4842" t="s">
        <v>4392</v>
      </c>
      <c r="B3533" s="4843"/>
      <c r="C3533" s="4843"/>
      <c r="D3533" s="4843"/>
      <c r="E3533" s="4843"/>
      <c r="F3533" s="4843"/>
      <c r="G3533" s="4843"/>
      <c r="H3533" s="4843"/>
      <c r="I3533" s="4843"/>
      <c r="J3533" s="4843"/>
      <c r="K3533" s="4843"/>
      <c r="L3533" s="4843"/>
      <c r="M3533" s="4843"/>
      <c r="N3533" s="4843"/>
      <c r="O3533" s="4843"/>
      <c r="P3533" s="4843"/>
      <c r="Q3533" s="4843"/>
      <c r="R3533" s="4843"/>
      <c r="S3533" s="4843"/>
      <c r="T3533" s="4843"/>
      <c r="U3533" s="4843"/>
      <c r="V3533" s="4843"/>
      <c r="W3533" s="4843"/>
      <c r="X3533" s="4843"/>
      <c r="Y3533" s="4843"/>
      <c r="Z3533" s="4843"/>
      <c r="AA3533" s="4843"/>
      <c r="AB3533" s="4843"/>
      <c r="AC3533" s="4843"/>
      <c r="AD3533" s="4843"/>
      <c r="AE3533" s="4843"/>
      <c r="AF3533" s="4843"/>
      <c r="AG3533" s="4843"/>
      <c r="AH3533" s="4843"/>
      <c r="AI3533" s="4843"/>
      <c r="AJ3533" s="4844"/>
    </row>
    <row r="3534" spans="1:36" ht="15.75">
      <c r="A3534" s="759"/>
      <c r="B3534" s="744" t="s">
        <v>833</v>
      </c>
      <c r="C3534" s="744" t="s">
        <v>143</v>
      </c>
      <c r="D3534" s="756">
        <v>10371.120000000001</v>
      </c>
      <c r="E3534" s="744">
        <v>22</v>
      </c>
      <c r="F3534" s="744">
        <v>8164.64</v>
      </c>
      <c r="G3534" s="744">
        <v>0</v>
      </c>
      <c r="H3534" s="744">
        <f>G3534*D3534</f>
        <v>0</v>
      </c>
      <c r="I3534" s="901">
        <v>44879</v>
      </c>
      <c r="J3534" s="748">
        <v>45266</v>
      </c>
      <c r="K3534" s="744"/>
      <c r="L3534" s="744"/>
      <c r="M3534" s="748"/>
      <c r="N3534" s="744">
        <v>0</v>
      </c>
      <c r="O3534" s="744">
        <v>0</v>
      </c>
      <c r="P3534" s="744">
        <v>0</v>
      </c>
      <c r="Q3534" s="744"/>
      <c r="R3534" s="744"/>
      <c r="S3534" s="744"/>
      <c r="T3534" s="744"/>
      <c r="U3534" s="744"/>
      <c r="V3534" s="744"/>
      <c r="W3534" s="744"/>
      <c r="X3534" s="744"/>
      <c r="Y3534" s="744"/>
      <c r="Z3534" s="744"/>
      <c r="AA3534" s="744"/>
      <c r="AB3534" s="744"/>
      <c r="AC3534" s="1507">
        <f>E3534+G3534-N3534-O3534-AA3534-P3534-Q3534-R3534-S3534-T3534-U3534-V3534-W3534-X3534-Y3534</f>
        <v>22</v>
      </c>
      <c r="AD3534" s="1508">
        <f>D3534*AC3534</f>
        <v>228164.64</v>
      </c>
      <c r="AE3534" s="14">
        <f>(J3534-"01.04.2023")/30</f>
        <v>8.3000000000000007</v>
      </c>
      <c r="AF3534" s="14">
        <f>(N3534+O3534+P3534+Q3534+R3534+S3534+T3534+U3534+V3534+W3534+X3534+Y3534)/3</f>
        <v>0</v>
      </c>
      <c r="AG3534" s="14" t="e">
        <f>AC3534/AF3534</f>
        <v>#DIV/0!</v>
      </c>
      <c r="AH3534" s="14" t="e">
        <f>AG3534-AE3534</f>
        <v>#DIV/0!</v>
      </c>
      <c r="AI3534" s="14">
        <f>AC3534-(AE3534*AF3534)</f>
        <v>22</v>
      </c>
      <c r="AJ3534" s="751"/>
    </row>
    <row r="3535" spans="1:36" ht="15.75">
      <c r="A3535" s="759"/>
      <c r="B3535" s="744" t="s">
        <v>833</v>
      </c>
      <c r="C3535" s="744" t="s">
        <v>143</v>
      </c>
      <c r="D3535" s="756">
        <v>10371.120000000001</v>
      </c>
      <c r="E3535" s="744">
        <v>3</v>
      </c>
      <c r="F3535" s="744">
        <v>31113.360000000001</v>
      </c>
      <c r="G3535" s="744">
        <v>0</v>
      </c>
      <c r="H3535" s="744">
        <f>G3535*D3535</f>
        <v>0</v>
      </c>
      <c r="I3535" s="901">
        <v>44879</v>
      </c>
      <c r="J3535" s="748">
        <v>45303</v>
      </c>
      <c r="K3535" s="744"/>
      <c r="L3535" s="744"/>
      <c r="M3535" s="748"/>
      <c r="N3535" s="744">
        <v>0</v>
      </c>
      <c r="O3535" s="744">
        <v>0</v>
      </c>
      <c r="P3535" s="744">
        <v>0</v>
      </c>
      <c r="Q3535" s="744"/>
      <c r="R3535" s="744"/>
      <c r="S3535" s="744"/>
      <c r="T3535" s="744"/>
      <c r="U3535" s="744"/>
      <c r="V3535" s="744"/>
      <c r="W3535" s="744"/>
      <c r="X3535" s="744"/>
      <c r="Y3535" s="744"/>
      <c r="Z3535" s="744"/>
      <c r="AA3535" s="744"/>
      <c r="AB3535" s="744"/>
      <c r="AC3535" s="1507">
        <f>E3535+G3535-N3535-O3535-AA3535-P3535-Q3535-R3535-S3535-T3535-U3535-V3535-W3535-X3535-Y3535</f>
        <v>3</v>
      </c>
      <c r="AD3535" s="1508">
        <f>D3535*AC3535</f>
        <v>31113.360000000001</v>
      </c>
      <c r="AE3535" s="14">
        <f>(J3535-"01.04.2023")/30</f>
        <v>9.5333333333333332</v>
      </c>
      <c r="AF3535" s="14">
        <f>(N3535+O3535+P3535+Q3535+R3535+S3535+T3535+U3535+V3535+W3535+X3535+Y3535)/3</f>
        <v>0</v>
      </c>
      <c r="AG3535" s="14" t="e">
        <f>AC3535/AF3535</f>
        <v>#DIV/0!</v>
      </c>
      <c r="AH3535" s="14" t="e">
        <f>AG3535-AE3535</f>
        <v>#DIV/0!</v>
      </c>
      <c r="AI3535" s="14">
        <f>AC3535-(AE3535*AF3535)</f>
        <v>3</v>
      </c>
      <c r="AJ3535" s="751"/>
    </row>
    <row r="3536" spans="1:36" ht="15.75">
      <c r="A3536" s="759"/>
      <c r="B3536" s="744" t="s">
        <v>833</v>
      </c>
      <c r="C3536" s="744" t="s">
        <v>143</v>
      </c>
      <c r="D3536" s="756">
        <v>18304.490000000002</v>
      </c>
      <c r="E3536" s="744">
        <v>4</v>
      </c>
      <c r="F3536" s="744">
        <v>73217.960000000006</v>
      </c>
      <c r="G3536" s="744">
        <v>0</v>
      </c>
      <c r="H3536" s="744">
        <f>G3536*D3536</f>
        <v>0</v>
      </c>
      <c r="I3536" s="901">
        <v>44923</v>
      </c>
      <c r="J3536" s="748">
        <v>45392</v>
      </c>
      <c r="K3536" s="744"/>
      <c r="L3536" s="744"/>
      <c r="M3536" s="748"/>
      <c r="N3536" s="744">
        <v>0</v>
      </c>
      <c r="O3536" s="744">
        <v>0</v>
      </c>
      <c r="P3536" s="744">
        <v>0</v>
      </c>
      <c r="Q3536" s="744"/>
      <c r="R3536" s="744"/>
      <c r="S3536" s="744"/>
      <c r="T3536" s="744"/>
      <c r="U3536" s="744"/>
      <c r="V3536" s="744"/>
      <c r="W3536" s="744"/>
      <c r="X3536" s="744"/>
      <c r="Y3536" s="744"/>
      <c r="Z3536" s="744"/>
      <c r="AA3536" s="744"/>
      <c r="AB3536" s="744"/>
      <c r="AC3536" s="1507">
        <f>E3536+G3536-N3536-O3536-AA3536-P3536-Q3536-R3536-S3536-T3536-U3536-V3536-W3536-X3536-Y3536</f>
        <v>4</v>
      </c>
      <c r="AD3536" s="1508">
        <f>D3536*AC3536</f>
        <v>73217.960000000006</v>
      </c>
      <c r="AE3536" s="14">
        <f>(J3536-"01.04.2023")/30</f>
        <v>12.5</v>
      </c>
      <c r="AF3536" s="14">
        <f>(N3536+O3536+P3536+Q3536+R3536+S3536+T3536+U3536+V3536+W3536+X3536+Y3536)/3</f>
        <v>0</v>
      </c>
      <c r="AG3536" s="14" t="e">
        <f>AC3536/AF3536</f>
        <v>#DIV/0!</v>
      </c>
      <c r="AH3536" s="14" t="e">
        <f>AG3536-AE3536</f>
        <v>#DIV/0!</v>
      </c>
      <c r="AI3536" s="14">
        <f>AC3536-(AE3536*AF3536)</f>
        <v>4</v>
      </c>
      <c r="AJ3536" s="751"/>
    </row>
    <row r="3537" spans="1:36" ht="15.75">
      <c r="A3537" s="4842" t="s">
        <v>821</v>
      </c>
      <c r="B3537" s="4843"/>
      <c r="C3537" s="4843"/>
      <c r="D3537" s="4843"/>
      <c r="E3537" s="4843"/>
      <c r="F3537" s="4843"/>
      <c r="G3537" s="4843"/>
      <c r="H3537" s="4843"/>
      <c r="I3537" s="4843"/>
      <c r="J3537" s="4843"/>
      <c r="K3537" s="4843"/>
      <c r="L3537" s="4843"/>
      <c r="M3537" s="4843"/>
      <c r="N3537" s="4843"/>
      <c r="O3537" s="4843"/>
      <c r="P3537" s="4843"/>
      <c r="Q3537" s="4843"/>
      <c r="R3537" s="4843"/>
      <c r="S3537" s="4843"/>
      <c r="T3537" s="4843"/>
      <c r="U3537" s="4843"/>
      <c r="V3537" s="4843"/>
      <c r="W3537" s="4843"/>
      <c r="X3537" s="4843"/>
      <c r="Y3537" s="4843"/>
      <c r="Z3537" s="4843"/>
      <c r="AA3537" s="4843"/>
      <c r="AB3537" s="4843"/>
      <c r="AC3537" s="4843"/>
      <c r="AD3537" s="4843"/>
      <c r="AE3537" s="4843"/>
      <c r="AF3537" s="4843"/>
      <c r="AG3537" s="4843"/>
      <c r="AH3537" s="4843"/>
      <c r="AI3537" s="4843"/>
      <c r="AJ3537" s="4844"/>
    </row>
    <row r="3538" spans="1:36" ht="15.75">
      <c r="A3538" s="759"/>
      <c r="B3538" s="738" t="s">
        <v>10107</v>
      </c>
      <c r="C3538" s="738" t="s">
        <v>65</v>
      </c>
      <c r="D3538" s="756">
        <v>8.65</v>
      </c>
      <c r="E3538" s="744">
        <v>0</v>
      </c>
      <c r="F3538" s="744">
        <v>0</v>
      </c>
      <c r="G3538" s="744">
        <v>2000</v>
      </c>
      <c r="H3538" s="744">
        <f>G3538*D3538</f>
        <v>17300</v>
      </c>
      <c r="I3538" s="899">
        <v>44986</v>
      </c>
      <c r="J3538" s="748">
        <v>45230</v>
      </c>
      <c r="K3538" s="744">
        <v>0</v>
      </c>
      <c r="L3538" s="744">
        <v>188</v>
      </c>
      <c r="M3538" s="748">
        <v>44981</v>
      </c>
      <c r="N3538" s="744">
        <v>0</v>
      </c>
      <c r="O3538" s="744">
        <v>0</v>
      </c>
      <c r="P3538" s="744">
        <v>0</v>
      </c>
      <c r="Q3538" s="744">
        <v>600</v>
      </c>
      <c r="R3538" s="744"/>
      <c r="S3538" s="744"/>
      <c r="T3538" s="744"/>
      <c r="U3538" s="744"/>
      <c r="V3538" s="744"/>
      <c r="W3538" s="744"/>
      <c r="X3538" s="744"/>
      <c r="Y3538" s="744"/>
      <c r="Z3538" s="744"/>
      <c r="AA3538" s="744"/>
      <c r="AB3538" s="744"/>
      <c r="AC3538" s="1507">
        <f t="shared" ref="AC3538:AC3547" si="1235">E3538+G3538-N3538-O3538-AA3538-P3538-Q3538-R3538-S3538-T3538-U3538-V3538-W3538-X3538-Y3538</f>
        <v>1400</v>
      </c>
      <c r="AD3538" s="1508">
        <f t="shared" ref="AD3538:AD3547" si="1236">D3538*AC3538</f>
        <v>12110</v>
      </c>
      <c r="AE3538" s="14">
        <f>(J3538-"01.04.2023")/30</f>
        <v>7.1</v>
      </c>
      <c r="AF3538" s="14">
        <f t="shared" ref="AF3538:AF3547" si="1237">(N3538+O3538+P3538+Q3538+R3538+S3538+T3538+U3538+V3538+W3538+X3538+Y3538)/3</f>
        <v>200</v>
      </c>
      <c r="AG3538" s="14">
        <f t="shared" ref="AG3538:AG3547" si="1238">AC3538/AF3538</f>
        <v>7</v>
      </c>
      <c r="AH3538" s="14">
        <f>AG3538-AE3538</f>
        <v>-9.9999999999999645E-2</v>
      </c>
      <c r="AI3538" s="14">
        <f>AC3538-(AE3538*AF3538)</f>
        <v>-20</v>
      </c>
      <c r="AJ3538" s="751"/>
    </row>
    <row r="3539" spans="1:36" ht="31.5">
      <c r="A3539" s="759"/>
      <c r="B3539" s="738" t="s">
        <v>835</v>
      </c>
      <c r="C3539" s="738" t="s">
        <v>65</v>
      </c>
      <c r="D3539" s="756">
        <v>63.45</v>
      </c>
      <c r="E3539" s="744">
        <v>2325</v>
      </c>
      <c r="F3539" s="744">
        <v>147521.25</v>
      </c>
      <c r="G3539" s="744">
        <v>0</v>
      </c>
      <c r="H3539" s="744">
        <f t="shared" ref="H3539:H3547" si="1239">G3539*D3539</f>
        <v>0</v>
      </c>
      <c r="I3539" s="901">
        <v>44729</v>
      </c>
      <c r="J3539" s="748">
        <v>45543</v>
      </c>
      <c r="K3539" s="744">
        <v>0</v>
      </c>
      <c r="L3539" s="744">
        <v>445</v>
      </c>
      <c r="M3539" s="748">
        <v>44726</v>
      </c>
      <c r="N3539" s="744">
        <v>187</v>
      </c>
      <c r="O3539" s="744">
        <v>151</v>
      </c>
      <c r="P3539" s="744">
        <v>175</v>
      </c>
      <c r="Q3539" s="744"/>
      <c r="R3539" s="744"/>
      <c r="S3539" s="744"/>
      <c r="T3539" s="744"/>
      <c r="U3539" s="744"/>
      <c r="V3539" s="744"/>
      <c r="W3539" s="744"/>
      <c r="X3539" s="744"/>
      <c r="Y3539" s="744"/>
      <c r="Z3539" s="744"/>
      <c r="AA3539" s="744"/>
      <c r="AB3539" s="744"/>
      <c r="AC3539" s="1507">
        <f t="shared" si="1235"/>
        <v>1812</v>
      </c>
      <c r="AD3539" s="1508">
        <f t="shared" si="1236"/>
        <v>114971.40000000001</v>
      </c>
      <c r="AE3539" s="14">
        <f>(J3539-"01.04.2023")/30</f>
        <v>17.533333333333335</v>
      </c>
      <c r="AF3539" s="14">
        <f t="shared" si="1237"/>
        <v>171</v>
      </c>
      <c r="AG3539" s="14">
        <f t="shared" si="1238"/>
        <v>10.596491228070175</v>
      </c>
      <c r="AH3539" s="14">
        <f>AG3539-AE3539</f>
        <v>-6.9368421052631604</v>
      </c>
      <c r="AI3539" s="14">
        <f>AC3539-(AE3539*AF3539)</f>
        <v>-1186.2000000000003</v>
      </c>
      <c r="AJ3539" s="751"/>
    </row>
    <row r="3540" spans="1:36" ht="15.75">
      <c r="A3540" s="759"/>
      <c r="B3540" s="738" t="s">
        <v>4393</v>
      </c>
      <c r="C3540" s="738" t="s">
        <v>143</v>
      </c>
      <c r="D3540" s="756">
        <v>60</v>
      </c>
      <c r="E3540" s="744">
        <v>10</v>
      </c>
      <c r="F3540" s="744">
        <v>600</v>
      </c>
      <c r="G3540" s="744">
        <v>0</v>
      </c>
      <c r="H3540" s="744">
        <f t="shared" si="1239"/>
        <v>0</v>
      </c>
      <c r="I3540" s="901">
        <v>44747</v>
      </c>
      <c r="J3540" s="748">
        <v>45169</v>
      </c>
      <c r="K3540" s="744">
        <v>0</v>
      </c>
      <c r="L3540" s="744">
        <v>312</v>
      </c>
      <c r="M3540" s="748">
        <v>44691</v>
      </c>
      <c r="N3540" s="744">
        <v>0</v>
      </c>
      <c r="O3540" s="744">
        <v>0</v>
      </c>
      <c r="P3540" s="744">
        <v>0</v>
      </c>
      <c r="Q3540" s="744"/>
      <c r="R3540" s="744"/>
      <c r="S3540" s="744"/>
      <c r="T3540" s="744"/>
      <c r="U3540" s="744"/>
      <c r="V3540" s="744"/>
      <c r="W3540" s="744"/>
      <c r="X3540" s="744"/>
      <c r="Y3540" s="744"/>
      <c r="Z3540" s="744"/>
      <c r="AA3540" s="744"/>
      <c r="AB3540" s="744"/>
      <c r="AC3540" s="1507">
        <f t="shared" si="1235"/>
        <v>10</v>
      </c>
      <c r="AD3540" s="1508">
        <f t="shared" si="1236"/>
        <v>600</v>
      </c>
      <c r="AE3540" s="14">
        <f>(J3540-"01.04.2023")/30</f>
        <v>5.0666666666666664</v>
      </c>
      <c r="AF3540" s="14">
        <f t="shared" si="1237"/>
        <v>0</v>
      </c>
      <c r="AG3540" s="14" t="e">
        <f t="shared" si="1238"/>
        <v>#DIV/0!</v>
      </c>
      <c r="AH3540" s="14" t="e">
        <f>AG3540-AE3540</f>
        <v>#DIV/0!</v>
      </c>
      <c r="AI3540" s="14">
        <f>AC3540-(AE3540*AF3540)</f>
        <v>10</v>
      </c>
      <c r="AJ3540" s="751"/>
    </row>
    <row r="3541" spans="1:36" ht="15.75">
      <c r="A3541" s="759"/>
      <c r="B3541" s="738" t="s">
        <v>1274</v>
      </c>
      <c r="C3541" s="738" t="s">
        <v>66</v>
      </c>
      <c r="D3541" s="756">
        <v>99.09</v>
      </c>
      <c r="E3541" s="744">
        <v>47</v>
      </c>
      <c r="F3541" s="744">
        <f t="shared" ref="F3541:F3547" si="1240">E3541*D3541</f>
        <v>4657.2300000000005</v>
      </c>
      <c r="G3541" s="744">
        <v>0</v>
      </c>
      <c r="H3541" s="744">
        <f t="shared" si="1239"/>
        <v>0</v>
      </c>
      <c r="I3541" s="899">
        <v>44608</v>
      </c>
      <c r="J3541" s="748">
        <v>45611</v>
      </c>
      <c r="K3541" s="744">
        <v>0</v>
      </c>
      <c r="L3541" s="744">
        <v>100</v>
      </c>
      <c r="M3541" s="748">
        <v>44603</v>
      </c>
      <c r="N3541" s="744">
        <v>1</v>
      </c>
      <c r="O3541" s="744">
        <v>4</v>
      </c>
      <c r="P3541" s="744">
        <v>3</v>
      </c>
      <c r="Q3541" s="744"/>
      <c r="R3541" s="744"/>
      <c r="S3541" s="744"/>
      <c r="T3541" s="744"/>
      <c r="U3541" s="744"/>
      <c r="V3541" s="744"/>
      <c r="W3541" s="744"/>
      <c r="X3541" s="744"/>
      <c r="Y3541" s="744"/>
      <c r="Z3541" s="744"/>
      <c r="AA3541" s="744"/>
      <c r="AB3541" s="744"/>
      <c r="AC3541" s="1507">
        <f t="shared" si="1235"/>
        <v>39</v>
      </c>
      <c r="AD3541" s="1508">
        <f t="shared" si="1236"/>
        <v>3864.51</v>
      </c>
      <c r="AE3541" s="14">
        <f>(J3541-"01.04.2023")/30</f>
        <v>19.8</v>
      </c>
      <c r="AF3541" s="14">
        <f t="shared" si="1237"/>
        <v>2.6666666666666665</v>
      </c>
      <c r="AG3541" s="14">
        <f t="shared" si="1238"/>
        <v>14.625</v>
      </c>
      <c r="AH3541" s="14">
        <f>AG3541-AE3541</f>
        <v>-5.1750000000000007</v>
      </c>
      <c r="AI3541" s="14">
        <f>AC3541-(AE3541*AF3541)</f>
        <v>-13.799999999999997</v>
      </c>
      <c r="AJ3541" s="751"/>
    </row>
    <row r="3542" spans="1:36" ht="15.75">
      <c r="A3542" s="759"/>
      <c r="B3542" s="738" t="s">
        <v>1275</v>
      </c>
      <c r="C3542" s="738" t="s">
        <v>66</v>
      </c>
      <c r="D3542" s="756">
        <v>5.76</v>
      </c>
      <c r="E3542" s="744">
        <v>47</v>
      </c>
      <c r="F3542" s="744">
        <f t="shared" si="1240"/>
        <v>270.71999999999997</v>
      </c>
      <c r="G3542" s="744">
        <v>0</v>
      </c>
      <c r="H3542" s="744">
        <f t="shared" si="1239"/>
        <v>0</v>
      </c>
      <c r="I3542" s="899">
        <v>44608</v>
      </c>
      <c r="J3542" s="748" t="s">
        <v>334</v>
      </c>
      <c r="K3542" s="744">
        <v>0</v>
      </c>
      <c r="L3542" s="744">
        <v>100</v>
      </c>
      <c r="M3542" s="748">
        <v>44603</v>
      </c>
      <c r="N3542" s="744">
        <v>1</v>
      </c>
      <c r="O3542" s="744">
        <v>4</v>
      </c>
      <c r="P3542" s="744">
        <v>3</v>
      </c>
      <c r="Q3542" s="744"/>
      <c r="R3542" s="744"/>
      <c r="S3542" s="744"/>
      <c r="T3542" s="744"/>
      <c r="U3542" s="744"/>
      <c r="V3542" s="744"/>
      <c r="W3542" s="744"/>
      <c r="X3542" s="744"/>
      <c r="Y3542" s="744"/>
      <c r="Z3542" s="744"/>
      <c r="AA3542" s="744"/>
      <c r="AB3542" s="744"/>
      <c r="AC3542" s="1507">
        <f t="shared" si="1235"/>
        <v>39</v>
      </c>
      <c r="AD3542" s="1508">
        <f t="shared" si="1236"/>
        <v>224.64</v>
      </c>
      <c r="AE3542" s="757" t="s">
        <v>334</v>
      </c>
      <c r="AF3542" s="14">
        <f t="shared" si="1237"/>
        <v>2.6666666666666665</v>
      </c>
      <c r="AG3542" s="14">
        <f t="shared" si="1238"/>
        <v>14.625</v>
      </c>
      <c r="AH3542" s="757" t="s">
        <v>334</v>
      </c>
      <c r="AI3542" s="757" t="s">
        <v>334</v>
      </c>
      <c r="AJ3542" s="751"/>
    </row>
    <row r="3543" spans="1:36" ht="15.75">
      <c r="A3543" s="759"/>
      <c r="B3543" s="738" t="s">
        <v>1275</v>
      </c>
      <c r="C3543" s="738" t="s">
        <v>66</v>
      </c>
      <c r="D3543" s="756">
        <v>3.63</v>
      </c>
      <c r="E3543" s="744">
        <v>47</v>
      </c>
      <c r="F3543" s="744">
        <f t="shared" si="1240"/>
        <v>170.60999999999999</v>
      </c>
      <c r="G3543" s="744">
        <v>0</v>
      </c>
      <c r="H3543" s="744">
        <f t="shared" si="1239"/>
        <v>0</v>
      </c>
      <c r="I3543" s="899">
        <v>44608</v>
      </c>
      <c r="J3543" s="748" t="s">
        <v>334</v>
      </c>
      <c r="K3543" s="744">
        <v>0</v>
      </c>
      <c r="L3543" s="744">
        <v>100</v>
      </c>
      <c r="M3543" s="748">
        <v>44603</v>
      </c>
      <c r="N3543" s="744">
        <v>1</v>
      </c>
      <c r="O3543" s="744">
        <v>4</v>
      </c>
      <c r="P3543" s="744">
        <v>3</v>
      </c>
      <c r="Q3543" s="744"/>
      <c r="R3543" s="744"/>
      <c r="S3543" s="744"/>
      <c r="T3543" s="744"/>
      <c r="U3543" s="744"/>
      <c r="V3543" s="744"/>
      <c r="W3543" s="744"/>
      <c r="X3543" s="744"/>
      <c r="Y3543" s="744"/>
      <c r="Z3543" s="744"/>
      <c r="AA3543" s="744"/>
      <c r="AB3543" s="744"/>
      <c r="AC3543" s="1507">
        <f t="shared" si="1235"/>
        <v>39</v>
      </c>
      <c r="AD3543" s="1508">
        <f t="shared" si="1236"/>
        <v>141.57</v>
      </c>
      <c r="AE3543" s="757" t="s">
        <v>334</v>
      </c>
      <c r="AF3543" s="14">
        <f t="shared" si="1237"/>
        <v>2.6666666666666665</v>
      </c>
      <c r="AG3543" s="14">
        <f t="shared" si="1238"/>
        <v>14.625</v>
      </c>
      <c r="AH3543" s="757" t="s">
        <v>334</v>
      </c>
      <c r="AI3543" s="757" t="s">
        <v>334</v>
      </c>
      <c r="AJ3543" s="751"/>
    </row>
    <row r="3544" spans="1:36" ht="15.75">
      <c r="A3544" s="759"/>
      <c r="B3544" s="738" t="s">
        <v>1276</v>
      </c>
      <c r="C3544" s="738" t="s">
        <v>66</v>
      </c>
      <c r="D3544" s="756">
        <v>88.711150000000004</v>
      </c>
      <c r="E3544" s="744">
        <v>47</v>
      </c>
      <c r="F3544" s="756">
        <f t="shared" si="1240"/>
        <v>4169.4240500000005</v>
      </c>
      <c r="G3544" s="744">
        <v>0</v>
      </c>
      <c r="H3544" s="744">
        <f t="shared" si="1239"/>
        <v>0</v>
      </c>
      <c r="I3544" s="899">
        <v>44608</v>
      </c>
      <c r="J3544" s="748">
        <v>45199</v>
      </c>
      <c r="K3544" s="744">
        <v>0</v>
      </c>
      <c r="L3544" s="744">
        <v>100</v>
      </c>
      <c r="M3544" s="748">
        <v>44603</v>
      </c>
      <c r="N3544" s="744">
        <v>1</v>
      </c>
      <c r="O3544" s="744">
        <v>4</v>
      </c>
      <c r="P3544" s="744">
        <v>3</v>
      </c>
      <c r="Q3544" s="744"/>
      <c r="R3544" s="744"/>
      <c r="S3544" s="744"/>
      <c r="T3544" s="744"/>
      <c r="U3544" s="744"/>
      <c r="V3544" s="744"/>
      <c r="W3544" s="744"/>
      <c r="X3544" s="744"/>
      <c r="Y3544" s="744"/>
      <c r="Z3544" s="744"/>
      <c r="AA3544" s="744"/>
      <c r="AB3544" s="744"/>
      <c r="AC3544" s="1507">
        <f t="shared" si="1235"/>
        <v>39</v>
      </c>
      <c r="AD3544" s="1508">
        <f t="shared" si="1236"/>
        <v>3459.7348500000003</v>
      </c>
      <c r="AE3544" s="14">
        <f>(J3544-"01.04.2023")/30</f>
        <v>6.0666666666666664</v>
      </c>
      <c r="AF3544" s="14">
        <f t="shared" si="1237"/>
        <v>2.6666666666666665</v>
      </c>
      <c r="AG3544" s="14">
        <f t="shared" si="1238"/>
        <v>14.625</v>
      </c>
      <c r="AH3544" s="14">
        <f>AG3544-AE3544</f>
        <v>8.5583333333333336</v>
      </c>
      <c r="AI3544" s="14">
        <f>AC3544-(AE3544*AF3544)</f>
        <v>22.822222222222223</v>
      </c>
      <c r="AJ3544" s="751"/>
    </row>
    <row r="3545" spans="1:36" ht="15.75">
      <c r="A3545" s="759"/>
      <c r="B3545" s="738" t="s">
        <v>1277</v>
      </c>
      <c r="C3545" s="738" t="s">
        <v>66</v>
      </c>
      <c r="D3545" s="756">
        <v>0.66310999999999998</v>
      </c>
      <c r="E3545" s="744">
        <v>47</v>
      </c>
      <c r="F3545" s="756">
        <f t="shared" si="1240"/>
        <v>31.166169999999997</v>
      </c>
      <c r="G3545" s="744">
        <v>0</v>
      </c>
      <c r="H3545" s="744">
        <f t="shared" si="1239"/>
        <v>0</v>
      </c>
      <c r="I3545" s="899">
        <v>44608</v>
      </c>
      <c r="J3545" s="748">
        <v>46112</v>
      </c>
      <c r="K3545" s="744">
        <v>0</v>
      </c>
      <c r="L3545" s="744">
        <v>100</v>
      </c>
      <c r="M3545" s="748">
        <v>44603</v>
      </c>
      <c r="N3545" s="744">
        <v>1</v>
      </c>
      <c r="O3545" s="744">
        <v>4</v>
      </c>
      <c r="P3545" s="744">
        <v>3</v>
      </c>
      <c r="Q3545" s="744"/>
      <c r="R3545" s="744"/>
      <c r="S3545" s="744"/>
      <c r="T3545" s="744"/>
      <c r="U3545" s="744"/>
      <c r="V3545" s="744"/>
      <c r="W3545" s="744"/>
      <c r="X3545" s="744"/>
      <c r="Y3545" s="744"/>
      <c r="Z3545" s="744"/>
      <c r="AA3545" s="744"/>
      <c r="AB3545" s="744"/>
      <c r="AC3545" s="1507">
        <f t="shared" si="1235"/>
        <v>39</v>
      </c>
      <c r="AD3545" s="1508">
        <f t="shared" si="1236"/>
        <v>25.86129</v>
      </c>
      <c r="AE3545" s="14">
        <f>(J3545-"01.04.2023")/30</f>
        <v>36.5</v>
      </c>
      <c r="AF3545" s="14">
        <f t="shared" si="1237"/>
        <v>2.6666666666666665</v>
      </c>
      <c r="AG3545" s="14">
        <f t="shared" si="1238"/>
        <v>14.625</v>
      </c>
      <c r="AH3545" s="14">
        <f>AG3545-AE3545</f>
        <v>-21.875</v>
      </c>
      <c r="AI3545" s="14">
        <f>AC3545-(AE3545*AF3545)</f>
        <v>-58.333333333333329</v>
      </c>
      <c r="AJ3545" s="751"/>
    </row>
    <row r="3546" spans="1:36" ht="15.75">
      <c r="A3546" s="759"/>
      <c r="B3546" s="738" t="s">
        <v>1278</v>
      </c>
      <c r="C3546" s="738" t="s">
        <v>66</v>
      </c>
      <c r="D3546" s="756">
        <v>5.6254099999999996</v>
      </c>
      <c r="E3546" s="744">
        <v>47</v>
      </c>
      <c r="F3546" s="756">
        <f t="shared" si="1240"/>
        <v>264.39427000000001</v>
      </c>
      <c r="G3546" s="744">
        <v>0</v>
      </c>
      <c r="H3546" s="744">
        <f t="shared" si="1239"/>
        <v>0</v>
      </c>
      <c r="I3546" s="899">
        <v>44608</v>
      </c>
      <c r="J3546" s="748">
        <v>46112</v>
      </c>
      <c r="K3546" s="744">
        <v>0</v>
      </c>
      <c r="L3546" s="744">
        <v>100</v>
      </c>
      <c r="M3546" s="748">
        <v>44603</v>
      </c>
      <c r="N3546" s="744">
        <v>1</v>
      </c>
      <c r="O3546" s="744">
        <v>4</v>
      </c>
      <c r="P3546" s="744">
        <v>3</v>
      </c>
      <c r="Q3546" s="744"/>
      <c r="R3546" s="744"/>
      <c r="S3546" s="744"/>
      <c r="T3546" s="744"/>
      <c r="U3546" s="744"/>
      <c r="V3546" s="744"/>
      <c r="W3546" s="744"/>
      <c r="X3546" s="744"/>
      <c r="Y3546" s="744"/>
      <c r="Z3546" s="744"/>
      <c r="AA3546" s="744"/>
      <c r="AB3546" s="744"/>
      <c r="AC3546" s="1507">
        <f t="shared" si="1235"/>
        <v>39</v>
      </c>
      <c r="AD3546" s="1508">
        <f t="shared" si="1236"/>
        <v>219.39098999999999</v>
      </c>
      <c r="AE3546" s="14">
        <f>(J3546-"01.04.2023")/30</f>
        <v>36.5</v>
      </c>
      <c r="AF3546" s="14">
        <f t="shared" si="1237"/>
        <v>2.6666666666666665</v>
      </c>
      <c r="AG3546" s="14">
        <f t="shared" si="1238"/>
        <v>14.625</v>
      </c>
      <c r="AH3546" s="14">
        <f>AG3546-AE3546</f>
        <v>-21.875</v>
      </c>
      <c r="AI3546" s="14">
        <f>AC3546-(AE3546*AF3546)</f>
        <v>-58.333333333333329</v>
      </c>
      <c r="AJ3546" s="751"/>
    </row>
    <row r="3547" spans="1:36" ht="15.75">
      <c r="A3547" s="759"/>
      <c r="B3547" s="738" t="s">
        <v>1279</v>
      </c>
      <c r="C3547" s="738" t="s">
        <v>66</v>
      </c>
      <c r="D3547" s="756">
        <v>1.52</v>
      </c>
      <c r="E3547" s="744">
        <v>47</v>
      </c>
      <c r="F3547" s="744">
        <f t="shared" si="1240"/>
        <v>71.44</v>
      </c>
      <c r="G3547" s="744">
        <v>0</v>
      </c>
      <c r="H3547" s="744">
        <f t="shared" si="1239"/>
        <v>0</v>
      </c>
      <c r="I3547" s="899">
        <v>44608</v>
      </c>
      <c r="J3547" s="748">
        <v>45107</v>
      </c>
      <c r="K3547" s="744">
        <v>0</v>
      </c>
      <c r="L3547" s="744">
        <v>100</v>
      </c>
      <c r="M3547" s="748">
        <v>44603</v>
      </c>
      <c r="N3547" s="744">
        <v>1</v>
      </c>
      <c r="O3547" s="744">
        <v>4</v>
      </c>
      <c r="P3547" s="744">
        <v>3</v>
      </c>
      <c r="Q3547" s="744"/>
      <c r="R3547" s="744"/>
      <c r="S3547" s="744"/>
      <c r="T3547" s="744"/>
      <c r="U3547" s="744"/>
      <c r="V3547" s="744"/>
      <c r="W3547" s="744"/>
      <c r="X3547" s="744"/>
      <c r="Y3547" s="744"/>
      <c r="Z3547" s="744"/>
      <c r="AA3547" s="744"/>
      <c r="AB3547" s="744"/>
      <c r="AC3547" s="1507">
        <f t="shared" si="1235"/>
        <v>39</v>
      </c>
      <c r="AD3547" s="1508">
        <f t="shared" si="1236"/>
        <v>59.28</v>
      </c>
      <c r="AE3547" s="14">
        <f>(J3547-"01.04.2023")/30</f>
        <v>3</v>
      </c>
      <c r="AF3547" s="14">
        <f t="shared" si="1237"/>
        <v>2.6666666666666665</v>
      </c>
      <c r="AG3547" s="14">
        <f t="shared" si="1238"/>
        <v>14.625</v>
      </c>
      <c r="AH3547" s="14">
        <f>AG3547-AE3547</f>
        <v>11.625</v>
      </c>
      <c r="AI3547" s="14">
        <f>AC3547-(AE3547*AF3547)</f>
        <v>31</v>
      </c>
      <c r="AJ3547" s="751"/>
    </row>
    <row r="3548" spans="1:36" ht="15.75">
      <c r="A3548" s="4842" t="s">
        <v>3995</v>
      </c>
      <c r="B3548" s="4843"/>
      <c r="C3548" s="4843"/>
      <c r="D3548" s="4843"/>
      <c r="E3548" s="4843"/>
      <c r="F3548" s="4843"/>
      <c r="G3548" s="4843"/>
      <c r="H3548" s="4843"/>
      <c r="I3548" s="4843"/>
      <c r="J3548" s="4843"/>
      <c r="K3548" s="4843"/>
      <c r="L3548" s="4843"/>
      <c r="M3548" s="4843"/>
      <c r="N3548" s="4843"/>
      <c r="O3548" s="4843"/>
      <c r="P3548" s="4843"/>
      <c r="Q3548" s="4843"/>
      <c r="R3548" s="4843"/>
      <c r="S3548" s="4843"/>
      <c r="T3548" s="4843"/>
      <c r="U3548" s="4843"/>
      <c r="V3548" s="4843"/>
      <c r="W3548" s="4843"/>
      <c r="X3548" s="4843"/>
      <c r="Y3548" s="4843"/>
      <c r="Z3548" s="4843"/>
      <c r="AA3548" s="4843"/>
      <c r="AB3548" s="4843"/>
      <c r="AC3548" s="4843"/>
      <c r="AD3548" s="4843"/>
      <c r="AE3548" s="4843"/>
      <c r="AF3548" s="4843"/>
      <c r="AG3548" s="4843"/>
      <c r="AH3548" s="4844"/>
      <c r="AI3548" s="735"/>
      <c r="AJ3548" s="751"/>
    </row>
    <row r="3549" spans="1:36" ht="15.75">
      <c r="A3549" s="759"/>
      <c r="B3549" s="738" t="s">
        <v>3996</v>
      </c>
      <c r="C3549" s="738" t="s">
        <v>206</v>
      </c>
      <c r="D3549" s="756">
        <v>51.36</v>
      </c>
      <c r="E3549" s="744">
        <v>20</v>
      </c>
      <c r="F3549" s="756">
        <f>D3549*E3549</f>
        <v>1027.2</v>
      </c>
      <c r="G3549" s="744">
        <v>0</v>
      </c>
      <c r="H3549" s="744">
        <f>G3549*D3549</f>
        <v>0</v>
      </c>
      <c r="I3549" s="901">
        <v>44732</v>
      </c>
      <c r="J3549" s="748">
        <v>45658</v>
      </c>
      <c r="K3549" s="744">
        <v>0</v>
      </c>
      <c r="L3549" s="744">
        <v>453</v>
      </c>
      <c r="M3549" s="748">
        <v>44728</v>
      </c>
      <c r="N3549" s="744">
        <v>0</v>
      </c>
      <c r="O3549" s="744"/>
      <c r="P3549" s="744"/>
      <c r="Q3549" s="744"/>
      <c r="R3549" s="744"/>
      <c r="S3549" s="744"/>
      <c r="T3549" s="744"/>
      <c r="U3549" s="744"/>
      <c r="V3549" s="744"/>
      <c r="W3549" s="744"/>
      <c r="X3549" s="744"/>
      <c r="Y3549" s="744"/>
      <c r="Z3549" s="744"/>
      <c r="AA3549" s="744"/>
      <c r="AB3549" s="744"/>
      <c r="AC3549" s="1507">
        <f>E3549+G3549-N3549-O3549-AA3549-P3549-Q3549-R3549-S3549-T3549-U3549-V3549-W3549-X3549-Y3549</f>
        <v>20</v>
      </c>
      <c r="AD3549" s="1508">
        <f>D3549*AC3549</f>
        <v>1027.2</v>
      </c>
      <c r="AE3549" s="14">
        <f>(J3549-"01.04.2023")/30</f>
        <v>21.366666666666667</v>
      </c>
      <c r="AF3549" s="14">
        <f>(N3549+O3549+P3549+Q3549+R3549+S3549+T3549+U3549+V3549+W3549+X3549+Y3549)/3</f>
        <v>0</v>
      </c>
      <c r="AG3549" s="14" t="e">
        <f>AC3549/AF3549</f>
        <v>#DIV/0!</v>
      </c>
      <c r="AH3549" s="14" t="e">
        <f>AG3549-AE3549</f>
        <v>#DIV/0!</v>
      </c>
      <c r="AI3549" s="14">
        <f>AC3549-(AE3549*AF3549)</f>
        <v>20</v>
      </c>
      <c r="AJ3549" s="751"/>
    </row>
    <row r="3550" spans="1:36" ht="15.75">
      <c r="A3550" s="4361" t="s">
        <v>21</v>
      </c>
      <c r="B3550" s="4362"/>
      <c r="C3550" s="4362"/>
      <c r="D3550" s="4362"/>
      <c r="E3550" s="4362"/>
      <c r="F3550" s="4362"/>
      <c r="G3550" s="4362"/>
      <c r="H3550" s="4362"/>
      <c r="I3550" s="4362"/>
      <c r="J3550" s="4362"/>
      <c r="K3550" s="4362"/>
      <c r="L3550" s="4362"/>
      <c r="M3550" s="4362"/>
      <c r="N3550" s="4362"/>
      <c r="O3550" s="4362"/>
      <c r="P3550" s="4362"/>
      <c r="Q3550" s="4362"/>
      <c r="R3550" s="4362"/>
      <c r="S3550" s="4362"/>
      <c r="T3550" s="4362"/>
      <c r="U3550" s="4362"/>
      <c r="V3550" s="4362"/>
      <c r="W3550" s="4362"/>
      <c r="X3550" s="4362"/>
      <c r="Y3550" s="4362"/>
      <c r="Z3550" s="4362"/>
      <c r="AA3550" s="4362"/>
      <c r="AB3550" s="4362"/>
      <c r="AC3550" s="4362"/>
      <c r="AD3550" s="4362"/>
      <c r="AE3550" s="4362"/>
      <c r="AF3550" s="4362"/>
      <c r="AG3550" s="4362"/>
      <c r="AH3550" s="4362"/>
      <c r="AI3550" s="4362"/>
      <c r="AJ3550" s="4363"/>
    </row>
    <row r="3551" spans="1:36" ht="15.75">
      <c r="A3551" s="4842" t="s">
        <v>263</v>
      </c>
      <c r="B3551" s="4843"/>
      <c r="C3551" s="4843"/>
      <c r="D3551" s="4843"/>
      <c r="E3551" s="4843"/>
      <c r="F3551" s="4843"/>
      <c r="G3551" s="4843"/>
      <c r="H3551" s="4843"/>
      <c r="I3551" s="4843"/>
      <c r="J3551" s="4843"/>
      <c r="K3551" s="4843"/>
      <c r="L3551" s="4843"/>
      <c r="M3551" s="4843"/>
      <c r="N3551" s="4843"/>
      <c r="O3551" s="4843"/>
      <c r="P3551" s="4843"/>
      <c r="Q3551" s="4843"/>
      <c r="R3551" s="4843"/>
      <c r="S3551" s="4843"/>
      <c r="T3551" s="4843"/>
      <c r="U3551" s="4843"/>
      <c r="V3551" s="4843"/>
      <c r="W3551" s="4843"/>
      <c r="X3551" s="4843"/>
      <c r="Y3551" s="4843"/>
      <c r="Z3551" s="4843"/>
      <c r="AA3551" s="4843"/>
      <c r="AB3551" s="4843"/>
      <c r="AC3551" s="4843"/>
      <c r="AD3551" s="4843"/>
      <c r="AE3551" s="4843"/>
      <c r="AF3551" s="4843"/>
      <c r="AG3551" s="4843"/>
      <c r="AH3551" s="4843"/>
      <c r="AI3551" s="4843"/>
      <c r="AJ3551" s="4844"/>
    </row>
    <row r="3552" spans="1:36" ht="15.75">
      <c r="A3552" s="1426"/>
      <c r="B3552" s="1427"/>
      <c r="C3552" s="1427"/>
      <c r="D3552" s="1427"/>
      <c r="E3552" s="1427"/>
      <c r="F3552" s="1427"/>
      <c r="G3552" s="1427"/>
      <c r="H3552" s="1427"/>
      <c r="I3552" s="1427"/>
      <c r="J3552" s="1427"/>
      <c r="K3552" s="1427"/>
      <c r="L3552" s="1427"/>
      <c r="M3552" s="1427"/>
      <c r="N3552" s="1427"/>
      <c r="O3552" s="1427"/>
      <c r="P3552" s="1427"/>
      <c r="Q3552" s="1427"/>
      <c r="R3552" s="1427"/>
      <c r="S3552" s="1427" t="s">
        <v>8566</v>
      </c>
      <c r="T3552" s="1427"/>
      <c r="U3552" s="1427"/>
      <c r="V3552" s="1427"/>
      <c r="W3552" s="1427"/>
      <c r="X3552" s="1427"/>
      <c r="Y3552" s="1427"/>
      <c r="Z3552" s="1427"/>
      <c r="AA3552" s="1427"/>
      <c r="AB3552" s="1427"/>
      <c r="AC3552" s="1427"/>
      <c r="AD3552" s="1427"/>
      <c r="AE3552" s="1427"/>
      <c r="AF3552" s="1427"/>
      <c r="AG3552" s="1427"/>
      <c r="AH3552" s="1427"/>
      <c r="AI3552" s="1427"/>
      <c r="AJ3552" s="1428"/>
    </row>
    <row r="3553" spans="1:36" ht="15.75">
      <c r="A3553" s="759"/>
      <c r="B3553" s="738" t="s">
        <v>263</v>
      </c>
      <c r="C3553" s="738" t="s">
        <v>264</v>
      </c>
      <c r="D3553" s="756">
        <v>2188.86</v>
      </c>
      <c r="E3553" s="744">
        <v>7</v>
      </c>
      <c r="F3553" s="744">
        <f>E3553*D3553</f>
        <v>15322.02</v>
      </c>
      <c r="G3553" s="744">
        <v>0</v>
      </c>
      <c r="H3553" s="744">
        <v>0</v>
      </c>
      <c r="I3553" s="899">
        <v>44585</v>
      </c>
      <c r="J3553" s="748">
        <v>45225</v>
      </c>
      <c r="K3553" s="744">
        <v>0</v>
      </c>
      <c r="L3553" s="744">
        <v>53</v>
      </c>
      <c r="M3553" s="748">
        <v>44587</v>
      </c>
      <c r="N3553" s="744">
        <v>0.84</v>
      </c>
      <c r="O3553" s="756">
        <v>0.32</v>
      </c>
      <c r="P3553" s="756">
        <v>0.52</v>
      </c>
      <c r="Q3553" s="744"/>
      <c r="R3553" s="744"/>
      <c r="S3553" s="744"/>
      <c r="T3553" s="744"/>
      <c r="U3553" s="744"/>
      <c r="V3553" s="744"/>
      <c r="W3553" s="744"/>
      <c r="X3553" s="744"/>
      <c r="Y3553" s="744"/>
      <c r="Z3553" s="744"/>
      <c r="AA3553" s="744"/>
      <c r="AB3553" s="744"/>
      <c r="AC3553" s="1507">
        <f>E3553+G3553-N3553-O3553-AA3553-P3553-Q3553-R3553-S3553-T3553-U3553-V3553-W3553-X3553-Y3553</f>
        <v>5.32</v>
      </c>
      <c r="AD3553" s="1508">
        <f>D3553*AC3553</f>
        <v>11644.735200000001</v>
      </c>
      <c r="AE3553" s="14">
        <f>(J3553-"01.04.2023")/30</f>
        <v>6.9333333333333336</v>
      </c>
      <c r="AF3553" s="14">
        <f>(N3553+O3553+P3553+Q3553+R3553+S3553+T3553+U3553+V3553+W3553+X3553+Y3553)/3</f>
        <v>0.55999999999999994</v>
      </c>
      <c r="AG3553" s="14">
        <f>AC3553/AF3553</f>
        <v>9.5000000000000018</v>
      </c>
      <c r="AH3553" s="14">
        <f>AG3553-AE3553</f>
        <v>2.5666666666666682</v>
      </c>
      <c r="AI3553" s="14">
        <f>AC3553-(AE3553*AF3553)</f>
        <v>1.437333333333334</v>
      </c>
      <c r="AJ3553" s="751"/>
    </row>
    <row r="3554" spans="1:36" ht="15.75">
      <c r="A3554" s="759"/>
      <c r="B3554" s="738"/>
      <c r="C3554" s="738"/>
      <c r="D3554" s="756"/>
      <c r="E3554" s="744"/>
      <c r="F3554" s="744"/>
      <c r="G3554" s="744"/>
      <c r="H3554" s="744"/>
      <c r="I3554" s="946"/>
      <c r="J3554" s="748"/>
      <c r="K3554" s="744"/>
      <c r="L3554" s="744"/>
      <c r="M3554" s="748"/>
      <c r="N3554" s="744"/>
      <c r="O3554" s="756"/>
      <c r="P3554" s="756"/>
      <c r="Q3554" s="744"/>
      <c r="R3554" s="744"/>
      <c r="S3554" s="744" t="s">
        <v>8567</v>
      </c>
      <c r="T3554" s="744"/>
      <c r="U3554" s="744"/>
      <c r="V3554" s="744"/>
      <c r="W3554" s="744"/>
      <c r="X3554" s="744"/>
      <c r="Y3554" s="744"/>
      <c r="Z3554" s="744"/>
      <c r="AA3554" s="744"/>
      <c r="AB3554" s="744"/>
      <c r="AC3554" s="824"/>
      <c r="AD3554" s="824"/>
      <c r="AE3554" s="735"/>
      <c r="AF3554" s="735"/>
      <c r="AG3554" s="735"/>
      <c r="AH3554" s="735"/>
      <c r="AI3554" s="735"/>
      <c r="AJ3554" s="751"/>
    </row>
    <row r="3555" spans="1:36" ht="15.75">
      <c r="A3555" s="759"/>
      <c r="B3555" s="738" t="s">
        <v>263</v>
      </c>
      <c r="C3555" s="738" t="s">
        <v>66</v>
      </c>
      <c r="D3555" s="756">
        <v>268</v>
      </c>
      <c r="E3555" s="744">
        <v>300</v>
      </c>
      <c r="F3555" s="744">
        <f>D3555*E3555</f>
        <v>80400</v>
      </c>
      <c r="G3555" s="744">
        <v>0</v>
      </c>
      <c r="H3555" s="744">
        <v>0</v>
      </c>
      <c r="I3555" s="901">
        <v>45536</v>
      </c>
      <c r="J3555" s="748">
        <v>45246</v>
      </c>
      <c r="K3555" s="744"/>
      <c r="L3555" s="744"/>
      <c r="M3555" s="748"/>
      <c r="N3555" s="744">
        <v>0</v>
      </c>
      <c r="O3555" s="756">
        <v>32</v>
      </c>
      <c r="P3555" s="756">
        <v>21</v>
      </c>
      <c r="Q3555" s="744"/>
      <c r="R3555" s="744"/>
      <c r="S3555" s="744"/>
      <c r="T3555" s="744"/>
      <c r="U3555" s="744"/>
      <c r="V3555" s="744"/>
      <c r="W3555" s="744"/>
      <c r="X3555" s="744"/>
      <c r="Y3555" s="744"/>
      <c r="Z3555" s="744"/>
      <c r="AA3555" s="744"/>
      <c r="AB3555" s="744"/>
      <c r="AC3555" s="1507">
        <f>E3555+G3555-N3555-O3555-AA3555-P3555-Q3555-R3555-S3555-T3555-U3555-V3555-W3555-X3555-Y3555</f>
        <v>247</v>
      </c>
      <c r="AD3555" s="1508">
        <f>D3555*AC3555</f>
        <v>66196</v>
      </c>
      <c r="AE3555" s="14">
        <f>(J3555-"01.04.2023")/30</f>
        <v>7.6333333333333337</v>
      </c>
      <c r="AF3555" s="14">
        <f>(N3555+O3555+P3555+Q3555+R3555+S3555+T3555+U3555+V3555+W3555+X3555+Y3555)/3</f>
        <v>17.666666666666668</v>
      </c>
      <c r="AG3555" s="14">
        <f>AC3555/AF3555</f>
        <v>13.981132075471697</v>
      </c>
      <c r="AH3555" s="14">
        <f>AG3555-AE3555</f>
        <v>6.3477987421383633</v>
      </c>
      <c r="AI3555" s="14">
        <f>AC3555-(AE3555*AF3555)</f>
        <v>112.14444444444442</v>
      </c>
      <c r="AJ3555" s="751"/>
    </row>
    <row r="3556" spans="1:36" ht="15.75">
      <c r="A3556" s="4842" t="s">
        <v>822</v>
      </c>
      <c r="B3556" s="4843"/>
      <c r="C3556" s="4843"/>
      <c r="D3556" s="4843"/>
      <c r="E3556" s="4843"/>
      <c r="F3556" s="4843"/>
      <c r="G3556" s="4843"/>
      <c r="H3556" s="4843"/>
      <c r="I3556" s="4843"/>
      <c r="J3556" s="4843"/>
      <c r="K3556" s="4843"/>
      <c r="L3556" s="4843"/>
      <c r="M3556" s="4843"/>
      <c r="N3556" s="4843"/>
      <c r="O3556" s="4843"/>
      <c r="P3556" s="4843"/>
      <c r="Q3556" s="4843"/>
      <c r="R3556" s="4843"/>
      <c r="S3556" s="4843"/>
      <c r="T3556" s="4843"/>
      <c r="U3556" s="4843"/>
      <c r="V3556" s="4843"/>
      <c r="W3556" s="4843"/>
      <c r="X3556" s="4843"/>
      <c r="Y3556" s="4843"/>
      <c r="Z3556" s="4843"/>
      <c r="AA3556" s="4843"/>
      <c r="AB3556" s="4843"/>
      <c r="AC3556" s="4843"/>
      <c r="AD3556" s="4843"/>
      <c r="AE3556" s="4843"/>
      <c r="AF3556" s="4843"/>
      <c r="AG3556" s="4843"/>
      <c r="AH3556" s="4843"/>
      <c r="AI3556" s="4843"/>
      <c r="AJ3556" s="4844"/>
    </row>
    <row r="3557" spans="1:36" ht="15.75">
      <c r="A3557" s="759"/>
      <c r="B3557" s="738" t="s">
        <v>1280</v>
      </c>
      <c r="C3557" s="738" t="s">
        <v>66</v>
      </c>
      <c r="D3557" s="756">
        <v>82.577290000000005</v>
      </c>
      <c r="E3557" s="744">
        <v>300</v>
      </c>
      <c r="F3557" s="744">
        <f>D3557*E3557</f>
        <v>24773.187000000002</v>
      </c>
      <c r="G3557" s="744">
        <v>0</v>
      </c>
      <c r="H3557" s="744">
        <f>D3557*G3557</f>
        <v>0</v>
      </c>
      <c r="I3557" s="899">
        <v>44603</v>
      </c>
      <c r="J3557" s="744" t="s">
        <v>334</v>
      </c>
      <c r="K3557" s="744">
        <v>0</v>
      </c>
      <c r="L3557" s="744">
        <v>61</v>
      </c>
      <c r="M3557" s="748">
        <v>44594</v>
      </c>
      <c r="N3557" s="744">
        <v>0</v>
      </c>
      <c r="O3557" s="744">
        <v>0</v>
      </c>
      <c r="P3557" s="744">
        <v>0</v>
      </c>
      <c r="Q3557" s="744"/>
      <c r="R3557" s="744"/>
      <c r="S3557" s="744"/>
      <c r="T3557" s="744"/>
      <c r="U3557" s="744"/>
      <c r="V3557" s="744"/>
      <c r="W3557" s="744"/>
      <c r="X3557" s="744"/>
      <c r="Y3557" s="744"/>
      <c r="Z3557" s="744"/>
      <c r="AA3557" s="744"/>
      <c r="AB3557" s="744"/>
      <c r="AC3557" s="1507">
        <f>E3557+G3557-N3557-O3557-AA3557-P3557-Q3557-R3557-S3557-T3557-U3557-V3557-W3557-X3557-Y3557</f>
        <v>300</v>
      </c>
      <c r="AD3557" s="1508">
        <f>D3557*AC3557</f>
        <v>24773.187000000002</v>
      </c>
      <c r="AE3557" s="757" t="s">
        <v>334</v>
      </c>
      <c r="AF3557" s="14">
        <f>(N3557+O3557+P3557+Q3557+R3557+S3557+T3557+U3557+V3557+W3557+X3557+Y3557)/3</f>
        <v>0</v>
      </c>
      <c r="AG3557" s="14" t="e">
        <f>AC3557/AF3557</f>
        <v>#DIV/0!</v>
      </c>
      <c r="AH3557" s="757" t="s">
        <v>334</v>
      </c>
      <c r="AI3557" s="757" t="s">
        <v>334</v>
      </c>
      <c r="AJ3557" s="751"/>
    </row>
    <row r="3558" spans="1:36" ht="15.75">
      <c r="A3558" s="759"/>
      <c r="B3558" s="738" t="s">
        <v>1281</v>
      </c>
      <c r="C3558" s="738" t="s">
        <v>66</v>
      </c>
      <c r="D3558" s="756">
        <v>81.809479999999994</v>
      </c>
      <c r="E3558" s="744">
        <v>800</v>
      </c>
      <c r="F3558" s="744">
        <f>D3558*E3558</f>
        <v>65447.583999999995</v>
      </c>
      <c r="G3558" s="744">
        <v>0</v>
      </c>
      <c r="H3558" s="744">
        <f>D3558*G3558</f>
        <v>0</v>
      </c>
      <c r="I3558" s="899">
        <v>44603</v>
      </c>
      <c r="J3558" s="744" t="s">
        <v>334</v>
      </c>
      <c r="K3558" s="744">
        <v>0</v>
      </c>
      <c r="L3558" s="744">
        <v>61</v>
      </c>
      <c r="M3558" s="748">
        <v>44594</v>
      </c>
      <c r="N3558" s="744">
        <v>0</v>
      </c>
      <c r="O3558" s="744">
        <v>0</v>
      </c>
      <c r="P3558" s="744">
        <v>0</v>
      </c>
      <c r="Q3558" s="744"/>
      <c r="R3558" s="744"/>
      <c r="S3558" s="744"/>
      <c r="T3558" s="744"/>
      <c r="U3558" s="744"/>
      <c r="V3558" s="744"/>
      <c r="W3558" s="744"/>
      <c r="X3558" s="744"/>
      <c r="Y3558" s="744"/>
      <c r="Z3558" s="744"/>
      <c r="AA3558" s="744"/>
      <c r="AB3558" s="744"/>
      <c r="AC3558" s="1507">
        <f>E3558+G3558-N3558-O3558-AA3558-P3558-Q3558-R3558-S3558-T3558-U3558-V3558-W3558-X3558-Y3558</f>
        <v>800</v>
      </c>
      <c r="AD3558" s="1508">
        <f>D3558*AC3558</f>
        <v>65447.583999999995</v>
      </c>
      <c r="AE3558" s="757" t="s">
        <v>334</v>
      </c>
      <c r="AF3558" s="14">
        <f>(N3558+O3558+P3558+Q3558+R3558+S3558+T3558+U3558+V3558+W3558+X3558+Y3558)/3</f>
        <v>0</v>
      </c>
      <c r="AG3558" s="14" t="e">
        <f>AC3558/AF3558</f>
        <v>#DIV/0!</v>
      </c>
      <c r="AH3558" s="757" t="s">
        <v>334</v>
      </c>
      <c r="AI3558" s="757" t="s">
        <v>334</v>
      </c>
      <c r="AJ3558" s="751"/>
    </row>
    <row r="3559" spans="1:36" ht="15.75">
      <c r="A3559" s="759"/>
      <c r="B3559" s="738" t="s">
        <v>1282</v>
      </c>
      <c r="C3559" s="738" t="s">
        <v>66</v>
      </c>
      <c r="D3559" s="756">
        <v>10.45978</v>
      </c>
      <c r="E3559" s="744">
        <v>1600</v>
      </c>
      <c r="F3559" s="744">
        <f>D3559*E3559</f>
        <v>16735.648000000001</v>
      </c>
      <c r="G3559" s="744">
        <v>0</v>
      </c>
      <c r="H3559" s="744">
        <f>D3559*G3559</f>
        <v>0</v>
      </c>
      <c r="I3559" s="899">
        <v>44603</v>
      </c>
      <c r="J3559" s="744" t="s">
        <v>334</v>
      </c>
      <c r="K3559" s="744">
        <v>0</v>
      </c>
      <c r="L3559" s="744">
        <v>61</v>
      </c>
      <c r="M3559" s="748">
        <v>44594</v>
      </c>
      <c r="N3559" s="744">
        <v>0</v>
      </c>
      <c r="O3559" s="744">
        <v>0</v>
      </c>
      <c r="P3559" s="744">
        <v>0</v>
      </c>
      <c r="Q3559" s="744"/>
      <c r="R3559" s="744"/>
      <c r="S3559" s="744"/>
      <c r="T3559" s="744"/>
      <c r="U3559" s="744"/>
      <c r="V3559" s="744"/>
      <c r="W3559" s="744"/>
      <c r="X3559" s="744"/>
      <c r="Y3559" s="744"/>
      <c r="Z3559" s="744"/>
      <c r="AA3559" s="744"/>
      <c r="AB3559" s="744"/>
      <c r="AC3559" s="1507">
        <f>E3559+G3559-N3559-O3559-AA3559-P3559-Q3559-R3559-S3559-T3559-U3559-V3559-W3559-X3559-Y3559</f>
        <v>1600</v>
      </c>
      <c r="AD3559" s="1508">
        <f>D3559*AC3559</f>
        <v>16735.648000000001</v>
      </c>
      <c r="AE3559" s="757" t="s">
        <v>334</v>
      </c>
      <c r="AF3559" s="14">
        <f>(N3559+O3559+P3559+Q3559+R3559+S3559+T3559+U3559+V3559+W3559+X3559+Y3559)/3</f>
        <v>0</v>
      </c>
      <c r="AG3559" s="14" t="e">
        <f>AC3559/AF3559</f>
        <v>#DIV/0!</v>
      </c>
      <c r="AH3559" s="757" t="s">
        <v>334</v>
      </c>
      <c r="AI3559" s="757" t="s">
        <v>334</v>
      </c>
      <c r="AJ3559" s="751"/>
    </row>
    <row r="3560" spans="1:36" ht="15.75">
      <c r="A3560" s="1477"/>
      <c r="B3560" s="738" t="s">
        <v>4394</v>
      </c>
      <c r="C3560" s="738" t="s">
        <v>66</v>
      </c>
      <c r="D3560" s="756">
        <v>0.47</v>
      </c>
      <c r="E3560" s="744">
        <v>1600</v>
      </c>
      <c r="F3560" s="756">
        <f>D3560*E3560</f>
        <v>752</v>
      </c>
      <c r="G3560" s="744">
        <v>0</v>
      </c>
      <c r="H3560" s="756">
        <f>D3560*G3560</f>
        <v>0</v>
      </c>
      <c r="I3560" s="901">
        <v>44763</v>
      </c>
      <c r="J3560" s="744" t="s">
        <v>334</v>
      </c>
      <c r="K3560" s="744"/>
      <c r="L3560" s="744">
        <v>556</v>
      </c>
      <c r="M3560" s="748">
        <v>44761</v>
      </c>
      <c r="N3560" s="744">
        <v>0</v>
      </c>
      <c r="O3560" s="744">
        <v>0</v>
      </c>
      <c r="P3560" s="744">
        <v>0</v>
      </c>
      <c r="Q3560" s="744"/>
      <c r="R3560" s="744"/>
      <c r="S3560" s="744"/>
      <c r="T3560" s="744"/>
      <c r="U3560" s="744"/>
      <c r="V3560" s="744"/>
      <c r="W3560" s="744"/>
      <c r="X3560" s="744"/>
      <c r="Y3560" s="744"/>
      <c r="Z3560" s="744"/>
      <c r="AA3560" s="744"/>
      <c r="AB3560" s="744"/>
      <c r="AC3560" s="1507">
        <f>E3560+G3560-N3560-O3560-AA3560-P3560-Q3560-R3560-S3560-T3560-U3560-V3560-W3560-X3560-Y3560</f>
        <v>1600</v>
      </c>
      <c r="AD3560" s="1508">
        <f>D3560*AC3560</f>
        <v>752</v>
      </c>
      <c r="AE3560" s="757" t="s">
        <v>334</v>
      </c>
      <c r="AF3560" s="14">
        <f>(N3560+O3560+P3560+Q3560+R3560+S3560+T3560+U3560+V3560+W3560+X3560+Y3560)/3</f>
        <v>0</v>
      </c>
      <c r="AG3560" s="14" t="e">
        <f>AC3560/AF3560</f>
        <v>#DIV/0!</v>
      </c>
      <c r="AH3560" s="757" t="s">
        <v>334</v>
      </c>
      <c r="AI3560" s="757" t="s">
        <v>334</v>
      </c>
      <c r="AJ3560" s="947"/>
    </row>
    <row r="3561" spans="1:36" ht="15.75">
      <c r="A3561" s="759"/>
      <c r="B3561" s="738" t="s">
        <v>7336</v>
      </c>
      <c r="C3561" s="738" t="s">
        <v>66</v>
      </c>
      <c r="D3561" s="756">
        <v>1</v>
      </c>
      <c r="E3561" s="744"/>
      <c r="F3561" s="756"/>
      <c r="G3561" s="744">
        <v>1200</v>
      </c>
      <c r="H3561" s="756">
        <f>D3561*G3561</f>
        <v>1200</v>
      </c>
      <c r="I3561" s="901">
        <v>44977</v>
      </c>
      <c r="J3561" s="744" t="s">
        <v>334</v>
      </c>
      <c r="K3561" s="744"/>
      <c r="L3561" s="744"/>
      <c r="M3561" s="748"/>
      <c r="N3561" s="744">
        <v>0</v>
      </c>
      <c r="O3561" s="744">
        <v>0</v>
      </c>
      <c r="P3561" s="744">
        <v>0</v>
      </c>
      <c r="Q3561" s="744"/>
      <c r="R3561" s="744"/>
      <c r="S3561" s="744"/>
      <c r="T3561" s="744"/>
      <c r="U3561" s="744"/>
      <c r="V3561" s="744"/>
      <c r="W3561" s="744"/>
      <c r="X3561" s="744"/>
      <c r="Y3561" s="744"/>
      <c r="Z3561" s="744"/>
      <c r="AA3561" s="744"/>
      <c r="AB3561" s="744"/>
      <c r="AC3561" s="1507">
        <f>E3561+G3561-N3561-O3561-AA3561-P3561-Q3561-R3561-S3561-T3561-U3561-V3561-W3561-X3561-Y3561</f>
        <v>1200</v>
      </c>
      <c r="AD3561" s="1508">
        <f>D3561*AC3561</f>
        <v>1200</v>
      </c>
      <c r="AE3561" s="757" t="s">
        <v>334</v>
      </c>
      <c r="AF3561" s="14">
        <f>(N3561+O3561+P3561+Q3561+R3561+S3561+T3561+U3561+V3561+W3561+X3561+Y3561)/3</f>
        <v>0</v>
      </c>
      <c r="AG3561" s="14" t="e">
        <f>AC3561/AF3561</f>
        <v>#DIV/0!</v>
      </c>
      <c r="AH3561" s="757" t="s">
        <v>334</v>
      </c>
      <c r="AI3561" s="757" t="s">
        <v>334</v>
      </c>
      <c r="AJ3561" s="751"/>
    </row>
    <row r="3562" spans="1:36" ht="15.75">
      <c r="A3562" s="4842" t="s">
        <v>821</v>
      </c>
      <c r="B3562" s="4843"/>
      <c r="C3562" s="4843"/>
      <c r="D3562" s="4843"/>
      <c r="E3562" s="4843"/>
      <c r="F3562" s="4843"/>
      <c r="G3562" s="4843"/>
      <c r="H3562" s="4843"/>
      <c r="I3562" s="4843"/>
      <c r="J3562" s="4843"/>
      <c r="K3562" s="4843"/>
      <c r="L3562" s="4843"/>
      <c r="M3562" s="4843"/>
      <c r="N3562" s="4843"/>
      <c r="O3562" s="4843"/>
      <c r="P3562" s="4843"/>
      <c r="Q3562" s="4843"/>
      <c r="R3562" s="4843"/>
      <c r="S3562" s="4843"/>
      <c r="T3562" s="4843"/>
      <c r="U3562" s="4843"/>
      <c r="V3562" s="4843"/>
      <c r="W3562" s="4843"/>
      <c r="X3562" s="4843"/>
      <c r="Y3562" s="4843"/>
      <c r="Z3562" s="4843"/>
      <c r="AA3562" s="4843"/>
      <c r="AB3562" s="4843"/>
      <c r="AC3562" s="4843"/>
      <c r="AD3562" s="4843"/>
      <c r="AE3562" s="4843"/>
      <c r="AF3562" s="4843"/>
      <c r="AG3562" s="4843"/>
      <c r="AH3562" s="4843"/>
      <c r="AI3562" s="4843"/>
      <c r="AJ3562" s="4844"/>
    </row>
    <row r="3563" spans="1:36" ht="15.75">
      <c r="A3563" s="759">
        <v>6</v>
      </c>
      <c r="B3563" s="738" t="s">
        <v>3372</v>
      </c>
      <c r="C3563" s="744" t="s">
        <v>156</v>
      </c>
      <c r="D3563" s="756">
        <v>1</v>
      </c>
      <c r="E3563" s="744">
        <v>80</v>
      </c>
      <c r="F3563" s="744">
        <f t="shared" ref="F3563:F3581" si="1241">E3563*D3563</f>
        <v>80</v>
      </c>
      <c r="G3563" s="744">
        <v>0</v>
      </c>
      <c r="H3563" s="744">
        <f>G3563*D3563</f>
        <v>0</v>
      </c>
      <c r="I3563" s="899">
        <v>44685</v>
      </c>
      <c r="J3563" s="744"/>
      <c r="K3563" s="744">
        <v>0</v>
      </c>
      <c r="L3563" s="744"/>
      <c r="M3563" s="744"/>
      <c r="N3563" s="744">
        <v>0</v>
      </c>
      <c r="O3563" s="744">
        <v>0</v>
      </c>
      <c r="P3563" s="744">
        <v>2</v>
      </c>
      <c r="Q3563" s="744"/>
      <c r="R3563" s="744"/>
      <c r="S3563" s="744"/>
      <c r="T3563" s="744"/>
      <c r="U3563" s="744"/>
      <c r="V3563" s="744"/>
      <c r="W3563" s="744"/>
      <c r="X3563" s="744"/>
      <c r="Y3563" s="744"/>
      <c r="Z3563" s="744"/>
      <c r="AA3563" s="744"/>
      <c r="AB3563" s="744"/>
      <c r="AC3563" s="1507">
        <f t="shared" ref="AC3563:AC3600" si="1242">E3563+G3563-N3563-O3563-AA3563-P3563-Q3563-R3563-S3563-T3563-U3563-V3563-W3563-X3563-Y3563</f>
        <v>78</v>
      </c>
      <c r="AD3563" s="1508">
        <f t="shared" ref="AD3563:AD3600" si="1243">D3563*AC3563</f>
        <v>78</v>
      </c>
      <c r="AE3563" s="14">
        <f t="shared" ref="AE3563:AE3590" si="1244">(J3563-"01.04.2023")/30</f>
        <v>-1500.5666666666666</v>
      </c>
      <c r="AF3563" s="14">
        <f t="shared" ref="AF3563:AF3600" si="1245">(N3563+O3563+P3563+Q3563+R3563+S3563+T3563+U3563+V3563+W3563+X3563+Y3563)/3</f>
        <v>0.66666666666666663</v>
      </c>
      <c r="AG3563" s="14">
        <f t="shared" ref="AG3563:AG3600" si="1246">AC3563/AF3563</f>
        <v>117</v>
      </c>
      <c r="AH3563" s="14">
        <f t="shared" ref="AH3563:AH3590" si="1247">AG3563-AE3563</f>
        <v>1617.5666666666666</v>
      </c>
      <c r="AI3563" s="14">
        <f t="shared" ref="AI3563:AI3590" si="1248">AC3563-(AE3563*AF3563)</f>
        <v>1078.3777777777777</v>
      </c>
      <c r="AJ3563" s="751"/>
    </row>
    <row r="3564" spans="1:36" ht="15.75">
      <c r="A3564" s="759"/>
      <c r="B3564" s="738" t="s">
        <v>3997</v>
      </c>
      <c r="C3564" s="744" t="s">
        <v>63</v>
      </c>
      <c r="D3564" s="756">
        <v>1</v>
      </c>
      <c r="E3564" s="744">
        <v>200</v>
      </c>
      <c r="F3564" s="744">
        <f t="shared" si="1241"/>
        <v>200</v>
      </c>
      <c r="G3564" s="744">
        <v>0</v>
      </c>
      <c r="H3564" s="744">
        <f t="shared" ref="H3564:H3600" si="1249">D3564*G3564</f>
        <v>0</v>
      </c>
      <c r="I3564" s="760">
        <v>44735</v>
      </c>
      <c r="J3564" s="744"/>
      <c r="K3564" s="744">
        <v>0</v>
      </c>
      <c r="L3564" s="744"/>
      <c r="M3564" s="744"/>
      <c r="N3564" s="744">
        <v>0</v>
      </c>
      <c r="O3564" s="744">
        <v>0</v>
      </c>
      <c r="P3564" s="744">
        <v>0</v>
      </c>
      <c r="Q3564" s="744"/>
      <c r="R3564" s="744"/>
      <c r="S3564" s="744"/>
      <c r="T3564" s="744"/>
      <c r="U3564" s="744"/>
      <c r="V3564" s="744"/>
      <c r="W3564" s="744"/>
      <c r="X3564" s="744"/>
      <c r="Y3564" s="744"/>
      <c r="Z3564" s="744"/>
      <c r="AA3564" s="744"/>
      <c r="AB3564" s="744"/>
      <c r="AC3564" s="1507">
        <f t="shared" si="1242"/>
        <v>200</v>
      </c>
      <c r="AD3564" s="1508">
        <f t="shared" si="1243"/>
        <v>200</v>
      </c>
      <c r="AE3564" s="14">
        <f t="shared" si="1244"/>
        <v>-1500.5666666666666</v>
      </c>
      <c r="AF3564" s="14">
        <f t="shared" si="1245"/>
        <v>0</v>
      </c>
      <c r="AG3564" s="14" t="e">
        <f t="shared" si="1246"/>
        <v>#DIV/0!</v>
      </c>
      <c r="AH3564" s="14" t="e">
        <f t="shared" si="1247"/>
        <v>#DIV/0!</v>
      </c>
      <c r="AI3564" s="14">
        <f t="shared" si="1248"/>
        <v>200</v>
      </c>
      <c r="AJ3564" s="751"/>
    </row>
    <row r="3565" spans="1:36" ht="15.75">
      <c r="A3565" s="759"/>
      <c r="B3565" s="738" t="s">
        <v>3998</v>
      </c>
      <c r="C3565" s="744" t="s">
        <v>176</v>
      </c>
      <c r="D3565" s="756">
        <v>17.04</v>
      </c>
      <c r="E3565" s="744">
        <v>6</v>
      </c>
      <c r="F3565" s="744">
        <f t="shared" si="1241"/>
        <v>102.24</v>
      </c>
      <c r="G3565" s="744">
        <v>0</v>
      </c>
      <c r="H3565" s="744">
        <f t="shared" si="1249"/>
        <v>0</v>
      </c>
      <c r="I3565" s="760">
        <v>44715</v>
      </c>
      <c r="J3565" s="744"/>
      <c r="K3565" s="744">
        <v>0</v>
      </c>
      <c r="L3565" s="744"/>
      <c r="M3565" s="744"/>
      <c r="N3565" s="744">
        <v>0</v>
      </c>
      <c r="O3565" s="744">
        <v>0</v>
      </c>
      <c r="P3565" s="744">
        <v>0</v>
      </c>
      <c r="Q3565" s="744"/>
      <c r="R3565" s="744"/>
      <c r="S3565" s="744"/>
      <c r="T3565" s="744"/>
      <c r="U3565" s="744"/>
      <c r="V3565" s="744"/>
      <c r="W3565" s="744"/>
      <c r="X3565" s="744"/>
      <c r="Y3565" s="744"/>
      <c r="Z3565" s="744"/>
      <c r="AA3565" s="744"/>
      <c r="AB3565" s="744"/>
      <c r="AC3565" s="1507">
        <f t="shared" si="1242"/>
        <v>6</v>
      </c>
      <c r="AD3565" s="1508">
        <f t="shared" si="1243"/>
        <v>102.24</v>
      </c>
      <c r="AE3565" s="14">
        <f t="shared" si="1244"/>
        <v>-1500.5666666666666</v>
      </c>
      <c r="AF3565" s="14">
        <f t="shared" si="1245"/>
        <v>0</v>
      </c>
      <c r="AG3565" s="14" t="e">
        <f t="shared" si="1246"/>
        <v>#DIV/0!</v>
      </c>
      <c r="AH3565" s="14" t="e">
        <f t="shared" si="1247"/>
        <v>#DIV/0!</v>
      </c>
      <c r="AI3565" s="14">
        <f t="shared" si="1248"/>
        <v>6</v>
      </c>
      <c r="AJ3565" s="751"/>
    </row>
    <row r="3566" spans="1:36" ht="15.75">
      <c r="A3566" s="770"/>
      <c r="B3566" s="889" t="s">
        <v>4395</v>
      </c>
      <c r="C3566" s="751" t="s">
        <v>66</v>
      </c>
      <c r="D3566" s="756">
        <v>1</v>
      </c>
      <c r="E3566" s="738">
        <v>150</v>
      </c>
      <c r="F3566" s="744">
        <f t="shared" si="1241"/>
        <v>150</v>
      </c>
      <c r="G3566" s="940">
        <v>0</v>
      </c>
      <c r="H3566" s="744">
        <f t="shared" si="1249"/>
        <v>0</v>
      </c>
      <c r="I3566" s="748">
        <v>44762</v>
      </c>
      <c r="J3566" s="744"/>
      <c r="K3566" s="744">
        <v>0</v>
      </c>
      <c r="L3566" s="941"/>
      <c r="M3566" s="744"/>
      <c r="N3566" s="744">
        <v>0</v>
      </c>
      <c r="O3566" s="744">
        <v>0</v>
      </c>
      <c r="P3566" s="744">
        <v>0</v>
      </c>
      <c r="Q3566" s="744"/>
      <c r="R3566" s="744"/>
      <c r="S3566" s="744"/>
      <c r="T3566" s="744"/>
      <c r="U3566" s="744"/>
      <c r="V3566" s="744"/>
      <c r="W3566" s="744"/>
      <c r="X3566" s="744"/>
      <c r="Y3566" s="744"/>
      <c r="Z3566" s="744"/>
      <c r="AA3566" s="744"/>
      <c r="AB3566" s="744"/>
      <c r="AC3566" s="1507">
        <f t="shared" si="1242"/>
        <v>150</v>
      </c>
      <c r="AD3566" s="1508">
        <f t="shared" si="1243"/>
        <v>150</v>
      </c>
      <c r="AE3566" s="14">
        <f t="shared" si="1244"/>
        <v>-1500.5666666666666</v>
      </c>
      <c r="AF3566" s="14">
        <f t="shared" si="1245"/>
        <v>0</v>
      </c>
      <c r="AG3566" s="14" t="e">
        <f t="shared" si="1246"/>
        <v>#DIV/0!</v>
      </c>
      <c r="AH3566" s="14" t="e">
        <f t="shared" si="1247"/>
        <v>#DIV/0!</v>
      </c>
      <c r="AI3566" s="14">
        <f t="shared" si="1248"/>
        <v>150</v>
      </c>
      <c r="AJ3566" s="735"/>
    </row>
    <row r="3567" spans="1:36" ht="15.75">
      <c r="A3567" s="770"/>
      <c r="B3567" s="889" t="s">
        <v>4396</v>
      </c>
      <c r="C3567" s="751" t="s">
        <v>66</v>
      </c>
      <c r="D3567" s="756">
        <v>1</v>
      </c>
      <c r="E3567" s="738">
        <v>1000</v>
      </c>
      <c r="F3567" s="744">
        <f t="shared" si="1241"/>
        <v>1000</v>
      </c>
      <c r="G3567" s="756">
        <v>0</v>
      </c>
      <c r="H3567" s="744">
        <f t="shared" si="1249"/>
        <v>0</v>
      </c>
      <c r="I3567" s="748">
        <v>44762</v>
      </c>
      <c r="J3567" s="744"/>
      <c r="K3567" s="744">
        <v>0</v>
      </c>
      <c r="L3567" s="941"/>
      <c r="M3567" s="744"/>
      <c r="N3567" s="744">
        <v>0</v>
      </c>
      <c r="O3567" s="744">
        <v>0</v>
      </c>
      <c r="P3567" s="744"/>
      <c r="Q3567" s="744"/>
      <c r="R3567" s="744"/>
      <c r="S3567" s="744"/>
      <c r="T3567" s="744"/>
      <c r="U3567" s="744"/>
      <c r="V3567" s="744"/>
      <c r="W3567" s="744"/>
      <c r="X3567" s="744"/>
      <c r="Y3567" s="744"/>
      <c r="Z3567" s="744"/>
      <c r="AA3567" s="744"/>
      <c r="AB3567" s="744"/>
      <c r="AC3567" s="1507">
        <f t="shared" si="1242"/>
        <v>1000</v>
      </c>
      <c r="AD3567" s="1508">
        <f t="shared" si="1243"/>
        <v>1000</v>
      </c>
      <c r="AE3567" s="14">
        <f t="shared" si="1244"/>
        <v>-1500.5666666666666</v>
      </c>
      <c r="AF3567" s="14">
        <f t="shared" si="1245"/>
        <v>0</v>
      </c>
      <c r="AG3567" s="14" t="e">
        <f t="shared" si="1246"/>
        <v>#DIV/0!</v>
      </c>
      <c r="AH3567" s="14" t="e">
        <f t="shared" si="1247"/>
        <v>#DIV/0!</v>
      </c>
      <c r="AI3567" s="14">
        <f t="shared" si="1248"/>
        <v>1000</v>
      </c>
      <c r="AJ3567" s="735"/>
    </row>
    <row r="3568" spans="1:36" ht="15.75">
      <c r="A3568" s="770"/>
      <c r="B3568" s="889" t="s">
        <v>4397</v>
      </c>
      <c r="C3568" s="744" t="s">
        <v>63</v>
      </c>
      <c r="D3568" s="942">
        <v>1</v>
      </c>
      <c r="E3568" s="744">
        <v>990</v>
      </c>
      <c r="F3568" s="744">
        <f t="shared" si="1241"/>
        <v>990</v>
      </c>
      <c r="G3568" s="744">
        <v>0</v>
      </c>
      <c r="H3568" s="744">
        <f t="shared" si="1249"/>
        <v>0</v>
      </c>
      <c r="I3568" s="748">
        <v>44762</v>
      </c>
      <c r="J3568" s="744"/>
      <c r="K3568" s="943">
        <v>0</v>
      </c>
      <c r="L3568" s="744"/>
      <c r="M3568" s="744"/>
      <c r="N3568" s="744">
        <v>490</v>
      </c>
      <c r="O3568" s="744">
        <v>0</v>
      </c>
      <c r="P3568" s="744">
        <v>0</v>
      </c>
      <c r="Q3568" s="744"/>
      <c r="R3568" s="744"/>
      <c r="S3568" s="744"/>
      <c r="T3568" s="744"/>
      <c r="U3568" s="744"/>
      <c r="V3568" s="744"/>
      <c r="W3568" s="744"/>
      <c r="X3568" s="744"/>
      <c r="Y3568" s="744"/>
      <c r="Z3568" s="744"/>
      <c r="AA3568" s="744"/>
      <c r="AB3568" s="744"/>
      <c r="AC3568" s="1507">
        <f t="shared" si="1242"/>
        <v>500</v>
      </c>
      <c r="AD3568" s="1508">
        <f t="shared" si="1243"/>
        <v>500</v>
      </c>
      <c r="AE3568" s="14">
        <f t="shared" si="1244"/>
        <v>-1500.5666666666666</v>
      </c>
      <c r="AF3568" s="14">
        <f t="shared" si="1245"/>
        <v>163.33333333333334</v>
      </c>
      <c r="AG3568" s="14">
        <f t="shared" si="1246"/>
        <v>3.0612244897959182</v>
      </c>
      <c r="AH3568" s="14">
        <f t="shared" si="1247"/>
        <v>1503.6278911564625</v>
      </c>
      <c r="AI3568" s="14">
        <f t="shared" si="1248"/>
        <v>245592.55555555556</v>
      </c>
      <c r="AJ3568" s="735"/>
    </row>
    <row r="3569" spans="1:36" ht="15.75">
      <c r="A3569" s="759"/>
      <c r="B3569" s="738" t="s">
        <v>5577</v>
      </c>
      <c r="C3569" s="738" t="s">
        <v>63</v>
      </c>
      <c r="D3569" s="756">
        <v>1.57</v>
      </c>
      <c r="E3569" s="744">
        <v>33</v>
      </c>
      <c r="F3569" s="744">
        <f t="shared" si="1241"/>
        <v>51.81</v>
      </c>
      <c r="G3569" s="744">
        <v>0</v>
      </c>
      <c r="H3569" s="744">
        <f t="shared" si="1249"/>
        <v>0</v>
      </c>
      <c r="I3569" s="899">
        <v>44810</v>
      </c>
      <c r="J3569" s="748">
        <v>45352</v>
      </c>
      <c r="K3569" s="744"/>
      <c r="L3569" s="744"/>
      <c r="M3569" s="748"/>
      <c r="N3569" s="744">
        <v>17</v>
      </c>
      <c r="O3569" s="744">
        <v>10</v>
      </c>
      <c r="P3569" s="744">
        <v>2</v>
      </c>
      <c r="Q3569" s="744"/>
      <c r="R3569" s="744"/>
      <c r="S3569" s="744"/>
      <c r="T3569" s="744"/>
      <c r="U3569" s="744"/>
      <c r="V3569" s="744"/>
      <c r="W3569" s="744"/>
      <c r="X3569" s="744"/>
      <c r="Y3569" s="744"/>
      <c r="Z3569" s="744"/>
      <c r="AA3569" s="744"/>
      <c r="AB3569" s="744"/>
      <c r="AC3569" s="1507">
        <f t="shared" si="1242"/>
        <v>4</v>
      </c>
      <c r="AD3569" s="1508">
        <f t="shared" si="1243"/>
        <v>6.28</v>
      </c>
      <c r="AE3569" s="14">
        <f t="shared" si="1244"/>
        <v>11.166666666666666</v>
      </c>
      <c r="AF3569" s="14">
        <f t="shared" si="1245"/>
        <v>9.6666666666666661</v>
      </c>
      <c r="AG3569" s="14">
        <f t="shared" si="1246"/>
        <v>0.41379310344827591</v>
      </c>
      <c r="AH3569" s="14">
        <f t="shared" si="1247"/>
        <v>-10.75287356321839</v>
      </c>
      <c r="AI3569" s="14">
        <f t="shared" si="1248"/>
        <v>-103.94444444444443</v>
      </c>
      <c r="AJ3569" s="751"/>
    </row>
    <row r="3570" spans="1:36" ht="15.75">
      <c r="A3570" s="759"/>
      <c r="B3570" s="738" t="s">
        <v>6099</v>
      </c>
      <c r="C3570" s="738" t="s">
        <v>66</v>
      </c>
      <c r="D3570" s="756">
        <v>4777.84</v>
      </c>
      <c r="E3570" s="744">
        <v>15</v>
      </c>
      <c r="F3570" s="744">
        <f t="shared" si="1241"/>
        <v>71667.600000000006</v>
      </c>
      <c r="G3570" s="744">
        <v>0</v>
      </c>
      <c r="H3570" s="744">
        <f t="shared" si="1249"/>
        <v>0</v>
      </c>
      <c r="I3570" s="899">
        <v>44840</v>
      </c>
      <c r="J3570" s="748"/>
      <c r="K3570" s="744"/>
      <c r="L3570" s="744"/>
      <c r="M3570" s="748"/>
      <c r="N3570" s="744">
        <v>0</v>
      </c>
      <c r="O3570" s="744">
        <v>0</v>
      </c>
      <c r="P3570" s="744">
        <v>0</v>
      </c>
      <c r="Q3570" s="744"/>
      <c r="R3570" s="744"/>
      <c r="S3570" s="744"/>
      <c r="T3570" s="744"/>
      <c r="U3570" s="744"/>
      <c r="V3570" s="744"/>
      <c r="W3570" s="744"/>
      <c r="X3570" s="744"/>
      <c r="Y3570" s="744"/>
      <c r="Z3570" s="744"/>
      <c r="AA3570" s="744"/>
      <c r="AB3570" s="744"/>
      <c r="AC3570" s="1507">
        <f t="shared" si="1242"/>
        <v>15</v>
      </c>
      <c r="AD3570" s="1508">
        <f t="shared" si="1243"/>
        <v>71667.600000000006</v>
      </c>
      <c r="AE3570" s="14">
        <f t="shared" si="1244"/>
        <v>-1500.5666666666666</v>
      </c>
      <c r="AF3570" s="14">
        <f t="shared" si="1245"/>
        <v>0</v>
      </c>
      <c r="AG3570" s="14" t="e">
        <f t="shared" si="1246"/>
        <v>#DIV/0!</v>
      </c>
      <c r="AH3570" s="14" t="e">
        <f t="shared" si="1247"/>
        <v>#DIV/0!</v>
      </c>
      <c r="AI3570" s="14">
        <f t="shared" si="1248"/>
        <v>15</v>
      </c>
      <c r="AJ3570" s="751"/>
    </row>
    <row r="3571" spans="1:36" ht="15.75">
      <c r="A3571" s="759"/>
      <c r="B3571" s="738" t="s">
        <v>6100</v>
      </c>
      <c r="C3571" s="738" t="s">
        <v>143</v>
      </c>
      <c r="D3571" s="756">
        <v>1</v>
      </c>
      <c r="E3571" s="744">
        <v>50</v>
      </c>
      <c r="F3571" s="744">
        <f t="shared" si="1241"/>
        <v>50</v>
      </c>
      <c r="G3571" s="744">
        <v>0</v>
      </c>
      <c r="H3571" s="744">
        <f t="shared" si="1249"/>
        <v>0</v>
      </c>
      <c r="I3571" s="899">
        <v>44838</v>
      </c>
      <c r="J3571" s="748">
        <v>45247</v>
      </c>
      <c r="K3571" s="744"/>
      <c r="L3571" s="744"/>
      <c r="M3571" s="748"/>
      <c r="N3571" s="744">
        <v>0</v>
      </c>
      <c r="O3571" s="744">
        <v>0</v>
      </c>
      <c r="P3571" s="744">
        <v>0</v>
      </c>
      <c r="Q3571" s="744"/>
      <c r="R3571" s="744"/>
      <c r="S3571" s="744"/>
      <c r="T3571" s="744"/>
      <c r="U3571" s="744"/>
      <c r="V3571" s="744"/>
      <c r="W3571" s="744"/>
      <c r="X3571" s="744"/>
      <c r="Y3571" s="744"/>
      <c r="Z3571" s="744"/>
      <c r="AA3571" s="744"/>
      <c r="AB3571" s="744"/>
      <c r="AC3571" s="1507">
        <f t="shared" si="1242"/>
        <v>50</v>
      </c>
      <c r="AD3571" s="1508">
        <f t="shared" si="1243"/>
        <v>50</v>
      </c>
      <c r="AE3571" s="14">
        <f t="shared" si="1244"/>
        <v>7.666666666666667</v>
      </c>
      <c r="AF3571" s="14">
        <f t="shared" si="1245"/>
        <v>0</v>
      </c>
      <c r="AG3571" s="14" t="e">
        <f t="shared" si="1246"/>
        <v>#DIV/0!</v>
      </c>
      <c r="AH3571" s="14" t="e">
        <f t="shared" si="1247"/>
        <v>#DIV/0!</v>
      </c>
      <c r="AI3571" s="14">
        <f t="shared" si="1248"/>
        <v>50</v>
      </c>
      <c r="AJ3571" s="751"/>
    </row>
    <row r="3572" spans="1:36" ht="15.75">
      <c r="A3572" s="759"/>
      <c r="B3572" s="738" t="s">
        <v>6101</v>
      </c>
      <c r="C3572" s="738" t="s">
        <v>63</v>
      </c>
      <c r="D3572" s="756">
        <v>1</v>
      </c>
      <c r="E3572" s="744">
        <v>300</v>
      </c>
      <c r="F3572" s="744">
        <f t="shared" si="1241"/>
        <v>300</v>
      </c>
      <c r="G3572" s="744">
        <v>0</v>
      </c>
      <c r="H3572" s="744">
        <f t="shared" si="1249"/>
        <v>0</v>
      </c>
      <c r="I3572" s="899">
        <v>44839</v>
      </c>
      <c r="J3572" s="748">
        <v>45078</v>
      </c>
      <c r="K3572" s="744"/>
      <c r="L3572" s="744"/>
      <c r="M3572" s="748"/>
      <c r="N3572" s="744">
        <v>0</v>
      </c>
      <c r="O3572" s="744">
        <v>0</v>
      </c>
      <c r="P3572" s="744">
        <v>0</v>
      </c>
      <c r="Q3572" s="744"/>
      <c r="R3572" s="744"/>
      <c r="S3572" s="744"/>
      <c r="T3572" s="744"/>
      <c r="U3572" s="744"/>
      <c r="V3572" s="744"/>
      <c r="W3572" s="744"/>
      <c r="X3572" s="744"/>
      <c r="Y3572" s="744"/>
      <c r="Z3572" s="744"/>
      <c r="AA3572" s="744"/>
      <c r="AB3572" s="744"/>
      <c r="AC3572" s="1507">
        <f t="shared" si="1242"/>
        <v>300</v>
      </c>
      <c r="AD3572" s="1508">
        <f t="shared" si="1243"/>
        <v>300</v>
      </c>
      <c r="AE3572" s="14">
        <f t="shared" si="1244"/>
        <v>2.0333333333333332</v>
      </c>
      <c r="AF3572" s="14">
        <f t="shared" si="1245"/>
        <v>0</v>
      </c>
      <c r="AG3572" s="14" t="e">
        <f t="shared" si="1246"/>
        <v>#DIV/0!</v>
      </c>
      <c r="AH3572" s="14" t="e">
        <f t="shared" si="1247"/>
        <v>#DIV/0!</v>
      </c>
      <c r="AI3572" s="14">
        <f t="shared" si="1248"/>
        <v>300</v>
      </c>
      <c r="AJ3572" s="751"/>
    </row>
    <row r="3573" spans="1:36" ht="15.75">
      <c r="A3573" s="759"/>
      <c r="B3573" s="738" t="s">
        <v>5890</v>
      </c>
      <c r="C3573" s="738" t="s">
        <v>63</v>
      </c>
      <c r="D3573" s="756">
        <v>1</v>
      </c>
      <c r="E3573" s="744">
        <v>300</v>
      </c>
      <c r="F3573" s="744">
        <f t="shared" si="1241"/>
        <v>300</v>
      </c>
      <c r="G3573" s="744">
        <v>0</v>
      </c>
      <c r="H3573" s="744">
        <f t="shared" si="1249"/>
        <v>0</v>
      </c>
      <c r="I3573" s="899">
        <v>44840</v>
      </c>
      <c r="J3573" s="748">
        <v>45079</v>
      </c>
      <c r="K3573" s="744"/>
      <c r="L3573" s="744"/>
      <c r="M3573" s="748"/>
      <c r="N3573" s="744">
        <v>0</v>
      </c>
      <c r="O3573" s="744">
        <v>0</v>
      </c>
      <c r="P3573" s="744">
        <v>0</v>
      </c>
      <c r="Q3573" s="744"/>
      <c r="R3573" s="744"/>
      <c r="S3573" s="744"/>
      <c r="T3573" s="744"/>
      <c r="U3573" s="744"/>
      <c r="V3573" s="744"/>
      <c r="W3573" s="744"/>
      <c r="X3573" s="744"/>
      <c r="Y3573" s="744"/>
      <c r="Z3573" s="744"/>
      <c r="AA3573" s="744"/>
      <c r="AB3573" s="744"/>
      <c r="AC3573" s="1507">
        <f t="shared" si="1242"/>
        <v>300</v>
      </c>
      <c r="AD3573" s="1508">
        <f t="shared" si="1243"/>
        <v>300</v>
      </c>
      <c r="AE3573" s="14">
        <f t="shared" si="1244"/>
        <v>2.0666666666666669</v>
      </c>
      <c r="AF3573" s="14">
        <f t="shared" si="1245"/>
        <v>0</v>
      </c>
      <c r="AG3573" s="14" t="e">
        <f t="shared" si="1246"/>
        <v>#DIV/0!</v>
      </c>
      <c r="AH3573" s="14" t="e">
        <f t="shared" si="1247"/>
        <v>#DIV/0!</v>
      </c>
      <c r="AI3573" s="14">
        <f t="shared" si="1248"/>
        <v>300</v>
      </c>
      <c r="AJ3573" s="751"/>
    </row>
    <row r="3574" spans="1:36" ht="15.75">
      <c r="A3574" s="759"/>
      <c r="B3574" s="738" t="s">
        <v>6102</v>
      </c>
      <c r="C3574" s="738" t="s">
        <v>66</v>
      </c>
      <c r="D3574" s="756">
        <v>1</v>
      </c>
      <c r="E3574" s="744">
        <v>15</v>
      </c>
      <c r="F3574" s="744">
        <f t="shared" si="1241"/>
        <v>15</v>
      </c>
      <c r="G3574" s="744">
        <v>0</v>
      </c>
      <c r="H3574" s="744">
        <f t="shared" si="1249"/>
        <v>0</v>
      </c>
      <c r="I3574" s="901">
        <v>44865</v>
      </c>
      <c r="J3574" s="748"/>
      <c r="K3574" s="744"/>
      <c r="L3574" s="744"/>
      <c r="M3574" s="748"/>
      <c r="N3574" s="744">
        <v>0</v>
      </c>
      <c r="O3574" s="744">
        <v>0</v>
      </c>
      <c r="P3574" s="744">
        <v>0</v>
      </c>
      <c r="Q3574" s="744"/>
      <c r="R3574" s="744"/>
      <c r="S3574" s="744"/>
      <c r="T3574" s="744"/>
      <c r="U3574" s="744"/>
      <c r="V3574" s="744"/>
      <c r="W3574" s="744"/>
      <c r="X3574" s="744"/>
      <c r="Y3574" s="744"/>
      <c r="Z3574" s="744"/>
      <c r="AA3574" s="744"/>
      <c r="AB3574" s="744"/>
      <c r="AC3574" s="1507">
        <f t="shared" si="1242"/>
        <v>15</v>
      </c>
      <c r="AD3574" s="1508">
        <f t="shared" si="1243"/>
        <v>15</v>
      </c>
      <c r="AE3574" s="14">
        <f t="shared" si="1244"/>
        <v>-1500.5666666666666</v>
      </c>
      <c r="AF3574" s="14">
        <f t="shared" si="1245"/>
        <v>0</v>
      </c>
      <c r="AG3574" s="14" t="e">
        <f t="shared" si="1246"/>
        <v>#DIV/0!</v>
      </c>
      <c r="AH3574" s="14" t="e">
        <f t="shared" si="1247"/>
        <v>#DIV/0!</v>
      </c>
      <c r="AI3574" s="14">
        <f t="shared" si="1248"/>
        <v>15</v>
      </c>
      <c r="AJ3574" s="751"/>
    </row>
    <row r="3575" spans="1:36" ht="15.75">
      <c r="A3575" s="759"/>
      <c r="B3575" s="738" t="s">
        <v>6535</v>
      </c>
      <c r="C3575" s="738" t="s">
        <v>63</v>
      </c>
      <c r="D3575" s="764">
        <v>1.90167</v>
      </c>
      <c r="E3575" s="744">
        <v>30</v>
      </c>
      <c r="F3575" s="744">
        <f t="shared" si="1241"/>
        <v>57.0501</v>
      </c>
      <c r="G3575" s="744">
        <v>0</v>
      </c>
      <c r="H3575" s="744">
        <f t="shared" si="1249"/>
        <v>0</v>
      </c>
      <c r="I3575" s="901">
        <v>44883</v>
      </c>
      <c r="J3575" s="748">
        <v>45716</v>
      </c>
      <c r="K3575" s="744"/>
      <c r="L3575" s="744"/>
      <c r="M3575" s="748"/>
      <c r="N3575" s="744">
        <v>0</v>
      </c>
      <c r="O3575" s="744">
        <v>0</v>
      </c>
      <c r="P3575" s="744">
        <v>0</v>
      </c>
      <c r="Q3575" s="744"/>
      <c r="R3575" s="744"/>
      <c r="S3575" s="744"/>
      <c r="T3575" s="744"/>
      <c r="U3575" s="744"/>
      <c r="V3575" s="744"/>
      <c r="W3575" s="744"/>
      <c r="X3575" s="744"/>
      <c r="Y3575" s="744"/>
      <c r="Z3575" s="744"/>
      <c r="AA3575" s="744"/>
      <c r="AB3575" s="744"/>
      <c r="AC3575" s="1507">
        <f t="shared" si="1242"/>
        <v>30</v>
      </c>
      <c r="AD3575" s="1508">
        <f t="shared" si="1243"/>
        <v>57.0501</v>
      </c>
      <c r="AE3575" s="14">
        <f t="shared" si="1244"/>
        <v>23.3</v>
      </c>
      <c r="AF3575" s="14">
        <f t="shared" si="1245"/>
        <v>0</v>
      </c>
      <c r="AG3575" s="14" t="e">
        <f t="shared" si="1246"/>
        <v>#DIV/0!</v>
      </c>
      <c r="AH3575" s="14" t="e">
        <f t="shared" si="1247"/>
        <v>#DIV/0!</v>
      </c>
      <c r="AI3575" s="14">
        <f t="shared" si="1248"/>
        <v>30</v>
      </c>
      <c r="AJ3575" s="751"/>
    </row>
    <row r="3576" spans="1:36" ht="15.75">
      <c r="A3576" s="759"/>
      <c r="B3576" s="738" t="s">
        <v>2696</v>
      </c>
      <c r="C3576" s="738" t="s">
        <v>63</v>
      </c>
      <c r="D3576" s="752">
        <v>3.9883299999999999</v>
      </c>
      <c r="E3576" s="744">
        <v>30</v>
      </c>
      <c r="F3576" s="744">
        <f t="shared" si="1241"/>
        <v>119.6499</v>
      </c>
      <c r="G3576" s="744">
        <v>0</v>
      </c>
      <c r="H3576" s="744">
        <f t="shared" si="1249"/>
        <v>0</v>
      </c>
      <c r="I3576" s="901">
        <v>44883</v>
      </c>
      <c r="J3576" s="748">
        <v>45230</v>
      </c>
      <c r="K3576" s="744"/>
      <c r="L3576" s="744"/>
      <c r="M3576" s="748"/>
      <c r="N3576" s="744">
        <v>0</v>
      </c>
      <c r="O3576" s="744">
        <v>0</v>
      </c>
      <c r="P3576" s="744">
        <v>0</v>
      </c>
      <c r="Q3576" s="744"/>
      <c r="R3576" s="744"/>
      <c r="S3576" s="744"/>
      <c r="T3576" s="744"/>
      <c r="U3576" s="744"/>
      <c r="V3576" s="744"/>
      <c r="W3576" s="744"/>
      <c r="X3576" s="744"/>
      <c r="Y3576" s="744"/>
      <c r="Z3576" s="744"/>
      <c r="AA3576" s="744"/>
      <c r="AB3576" s="744"/>
      <c r="AC3576" s="1507">
        <f t="shared" si="1242"/>
        <v>30</v>
      </c>
      <c r="AD3576" s="1508">
        <f t="shared" si="1243"/>
        <v>119.6499</v>
      </c>
      <c r="AE3576" s="14">
        <f t="shared" si="1244"/>
        <v>7.1</v>
      </c>
      <c r="AF3576" s="14">
        <f t="shared" si="1245"/>
        <v>0</v>
      </c>
      <c r="AG3576" s="14" t="e">
        <f t="shared" si="1246"/>
        <v>#DIV/0!</v>
      </c>
      <c r="AH3576" s="14" t="e">
        <f t="shared" si="1247"/>
        <v>#DIV/0!</v>
      </c>
      <c r="AI3576" s="14">
        <f t="shared" si="1248"/>
        <v>30</v>
      </c>
      <c r="AJ3576" s="751"/>
    </row>
    <row r="3577" spans="1:36" ht="15.75">
      <c r="A3577" s="759"/>
      <c r="B3577" s="738" t="s">
        <v>6536</v>
      </c>
      <c r="C3577" s="738" t="s">
        <v>63</v>
      </c>
      <c r="D3577" s="756">
        <v>77.010000000000005</v>
      </c>
      <c r="E3577" s="744">
        <v>60</v>
      </c>
      <c r="F3577" s="744">
        <f t="shared" si="1241"/>
        <v>4620.6000000000004</v>
      </c>
      <c r="G3577" s="744">
        <v>0</v>
      </c>
      <c r="H3577" s="744">
        <f t="shared" si="1249"/>
        <v>0</v>
      </c>
      <c r="I3577" s="901">
        <v>44882</v>
      </c>
      <c r="J3577" s="748">
        <v>45199</v>
      </c>
      <c r="K3577" s="744"/>
      <c r="L3577" s="744"/>
      <c r="M3577" s="748"/>
      <c r="N3577" s="744">
        <v>0</v>
      </c>
      <c r="O3577" s="744">
        <v>0</v>
      </c>
      <c r="P3577" s="744">
        <v>0</v>
      </c>
      <c r="Q3577" s="744"/>
      <c r="R3577" s="744"/>
      <c r="S3577" s="744"/>
      <c r="T3577" s="744"/>
      <c r="U3577" s="744"/>
      <c r="V3577" s="744"/>
      <c r="W3577" s="744"/>
      <c r="X3577" s="744"/>
      <c r="Y3577" s="744"/>
      <c r="Z3577" s="744"/>
      <c r="AA3577" s="744"/>
      <c r="AB3577" s="744"/>
      <c r="AC3577" s="1507">
        <f t="shared" si="1242"/>
        <v>60</v>
      </c>
      <c r="AD3577" s="1508">
        <f t="shared" si="1243"/>
        <v>4620.6000000000004</v>
      </c>
      <c r="AE3577" s="14">
        <f t="shared" si="1244"/>
        <v>6.0666666666666664</v>
      </c>
      <c r="AF3577" s="14">
        <f t="shared" si="1245"/>
        <v>0</v>
      </c>
      <c r="AG3577" s="14" t="e">
        <f t="shared" si="1246"/>
        <v>#DIV/0!</v>
      </c>
      <c r="AH3577" s="14" t="e">
        <f t="shared" si="1247"/>
        <v>#DIV/0!</v>
      </c>
      <c r="AI3577" s="14">
        <f t="shared" si="1248"/>
        <v>60</v>
      </c>
      <c r="AJ3577" s="751"/>
    </row>
    <row r="3578" spans="1:36" ht="15.75">
      <c r="A3578" s="759"/>
      <c r="B3578" s="738" t="s">
        <v>6537</v>
      </c>
      <c r="C3578" s="738" t="s">
        <v>63</v>
      </c>
      <c r="D3578" s="752">
        <v>3.0754999999999999</v>
      </c>
      <c r="E3578" s="744">
        <v>60</v>
      </c>
      <c r="F3578" s="744">
        <f t="shared" si="1241"/>
        <v>184.53</v>
      </c>
      <c r="G3578" s="744">
        <v>0</v>
      </c>
      <c r="H3578" s="744">
        <f t="shared" si="1249"/>
        <v>0</v>
      </c>
      <c r="I3578" s="901">
        <v>44882</v>
      </c>
      <c r="J3578" s="748">
        <v>45046</v>
      </c>
      <c r="K3578" s="744"/>
      <c r="L3578" s="744"/>
      <c r="M3578" s="748"/>
      <c r="N3578" s="744">
        <v>0</v>
      </c>
      <c r="O3578" s="744">
        <v>0</v>
      </c>
      <c r="P3578" s="744">
        <v>0</v>
      </c>
      <c r="Q3578" s="744"/>
      <c r="R3578" s="744"/>
      <c r="S3578" s="744"/>
      <c r="T3578" s="744"/>
      <c r="U3578" s="744"/>
      <c r="V3578" s="744"/>
      <c r="W3578" s="744"/>
      <c r="X3578" s="744"/>
      <c r="Y3578" s="744"/>
      <c r="Z3578" s="744"/>
      <c r="AA3578" s="744"/>
      <c r="AB3578" s="744"/>
      <c r="AC3578" s="1507">
        <f t="shared" si="1242"/>
        <v>60</v>
      </c>
      <c r="AD3578" s="1508">
        <f t="shared" si="1243"/>
        <v>184.53</v>
      </c>
      <c r="AE3578" s="14">
        <f t="shared" si="1244"/>
        <v>0.96666666666666667</v>
      </c>
      <c r="AF3578" s="14">
        <f t="shared" si="1245"/>
        <v>0</v>
      </c>
      <c r="AG3578" s="14" t="e">
        <f t="shared" si="1246"/>
        <v>#DIV/0!</v>
      </c>
      <c r="AH3578" s="14" t="e">
        <f t="shared" si="1247"/>
        <v>#DIV/0!</v>
      </c>
      <c r="AI3578" s="14">
        <f t="shared" si="1248"/>
        <v>60</v>
      </c>
      <c r="AJ3578" s="751"/>
    </row>
    <row r="3579" spans="1:36" ht="15.75">
      <c r="A3579" s="759"/>
      <c r="B3579" s="738" t="s">
        <v>6538</v>
      </c>
      <c r="C3579" s="738" t="s">
        <v>66</v>
      </c>
      <c r="D3579" s="752">
        <v>1</v>
      </c>
      <c r="E3579" s="744">
        <v>5000</v>
      </c>
      <c r="F3579" s="744">
        <f t="shared" si="1241"/>
        <v>5000</v>
      </c>
      <c r="G3579" s="744">
        <v>0</v>
      </c>
      <c r="H3579" s="744">
        <f t="shared" si="1249"/>
        <v>0</v>
      </c>
      <c r="I3579" s="901">
        <v>44894</v>
      </c>
      <c r="J3579" s="748">
        <v>46082</v>
      </c>
      <c r="K3579" s="744"/>
      <c r="L3579" s="744"/>
      <c r="M3579" s="748"/>
      <c r="N3579" s="744">
        <v>0</v>
      </c>
      <c r="O3579" s="744">
        <v>0</v>
      </c>
      <c r="P3579" s="744">
        <v>0</v>
      </c>
      <c r="Q3579" s="744"/>
      <c r="R3579" s="744"/>
      <c r="S3579" s="744"/>
      <c r="T3579" s="744"/>
      <c r="U3579" s="744"/>
      <c r="V3579" s="744"/>
      <c r="W3579" s="744"/>
      <c r="X3579" s="744"/>
      <c r="Y3579" s="744"/>
      <c r="Z3579" s="744"/>
      <c r="AA3579" s="744"/>
      <c r="AB3579" s="744"/>
      <c r="AC3579" s="1507">
        <f t="shared" si="1242"/>
        <v>5000</v>
      </c>
      <c r="AD3579" s="1508">
        <f t="shared" si="1243"/>
        <v>5000</v>
      </c>
      <c r="AE3579" s="14">
        <f t="shared" si="1244"/>
        <v>35.5</v>
      </c>
      <c r="AF3579" s="14">
        <f t="shared" si="1245"/>
        <v>0</v>
      </c>
      <c r="AG3579" s="14" t="e">
        <f t="shared" si="1246"/>
        <v>#DIV/0!</v>
      </c>
      <c r="AH3579" s="14" t="e">
        <f t="shared" si="1247"/>
        <v>#DIV/0!</v>
      </c>
      <c r="AI3579" s="14">
        <f t="shared" si="1248"/>
        <v>5000</v>
      </c>
      <c r="AJ3579" s="751"/>
    </row>
    <row r="3580" spans="1:36" ht="15.75" customHeight="1">
      <c r="A3580" s="759"/>
      <c r="B3580" s="738" t="s">
        <v>6539</v>
      </c>
      <c r="C3580" s="738" t="s">
        <v>262</v>
      </c>
      <c r="D3580" s="752">
        <v>1</v>
      </c>
      <c r="E3580" s="744">
        <v>320</v>
      </c>
      <c r="F3580" s="744">
        <f t="shared" si="1241"/>
        <v>320</v>
      </c>
      <c r="G3580" s="744">
        <v>0</v>
      </c>
      <c r="H3580" s="744">
        <f t="shared" si="1249"/>
        <v>0</v>
      </c>
      <c r="I3580" s="901">
        <v>44894</v>
      </c>
      <c r="J3580" s="748">
        <v>45870</v>
      </c>
      <c r="K3580" s="744"/>
      <c r="L3580" s="744"/>
      <c r="M3580" s="748"/>
      <c r="N3580" s="744">
        <v>282</v>
      </c>
      <c r="O3580" s="744">
        <v>0</v>
      </c>
      <c r="P3580" s="744">
        <v>0</v>
      </c>
      <c r="Q3580" s="744"/>
      <c r="R3580" s="744"/>
      <c r="S3580" s="744"/>
      <c r="T3580" s="744"/>
      <c r="U3580" s="744"/>
      <c r="V3580" s="744"/>
      <c r="W3580" s="744"/>
      <c r="X3580" s="744"/>
      <c r="Y3580" s="744"/>
      <c r="Z3580" s="744"/>
      <c r="AA3580" s="744"/>
      <c r="AB3580" s="744"/>
      <c r="AC3580" s="1507">
        <f t="shared" si="1242"/>
        <v>38</v>
      </c>
      <c r="AD3580" s="1508">
        <f t="shared" si="1243"/>
        <v>38</v>
      </c>
      <c r="AE3580" s="14">
        <f t="shared" si="1244"/>
        <v>28.433333333333334</v>
      </c>
      <c r="AF3580" s="14">
        <f t="shared" si="1245"/>
        <v>94</v>
      </c>
      <c r="AG3580" s="14">
        <f t="shared" si="1246"/>
        <v>0.40425531914893614</v>
      </c>
      <c r="AH3580" s="14">
        <f t="shared" si="1247"/>
        <v>-28.029078014184396</v>
      </c>
      <c r="AI3580" s="14">
        <f t="shared" si="1248"/>
        <v>-2634.7333333333336</v>
      </c>
      <c r="AJ3580" s="751"/>
    </row>
    <row r="3581" spans="1:36" ht="15.75" customHeight="1">
      <c r="A3581" s="759"/>
      <c r="B3581" s="738" t="s">
        <v>6540</v>
      </c>
      <c r="C3581" s="738" t="s">
        <v>63</v>
      </c>
      <c r="D3581" s="752">
        <v>1</v>
      </c>
      <c r="E3581" s="744">
        <v>2520</v>
      </c>
      <c r="F3581" s="744">
        <f t="shared" si="1241"/>
        <v>2520</v>
      </c>
      <c r="G3581" s="744">
        <v>0</v>
      </c>
      <c r="H3581" s="744">
        <f t="shared" si="1249"/>
        <v>0</v>
      </c>
      <c r="I3581" s="901">
        <v>44895</v>
      </c>
      <c r="J3581" s="748">
        <v>45200</v>
      </c>
      <c r="K3581" s="744"/>
      <c r="L3581" s="744"/>
      <c r="M3581" s="748"/>
      <c r="N3581" s="744">
        <v>0</v>
      </c>
      <c r="O3581" s="744">
        <v>0</v>
      </c>
      <c r="P3581" s="744">
        <v>0</v>
      </c>
      <c r="Q3581" s="744"/>
      <c r="R3581" s="744"/>
      <c r="S3581" s="744"/>
      <c r="T3581" s="744"/>
      <c r="U3581" s="744"/>
      <c r="V3581" s="744"/>
      <c r="W3581" s="744"/>
      <c r="X3581" s="744"/>
      <c r="Y3581" s="744"/>
      <c r="Z3581" s="744"/>
      <c r="AA3581" s="744"/>
      <c r="AB3581" s="744"/>
      <c r="AC3581" s="1507">
        <f t="shared" si="1242"/>
        <v>2520</v>
      </c>
      <c r="AD3581" s="1508">
        <f t="shared" si="1243"/>
        <v>2520</v>
      </c>
      <c r="AE3581" s="14">
        <f t="shared" si="1244"/>
        <v>6.1</v>
      </c>
      <c r="AF3581" s="14">
        <f t="shared" si="1245"/>
        <v>0</v>
      </c>
      <c r="AG3581" s="14" t="e">
        <f t="shared" si="1246"/>
        <v>#DIV/0!</v>
      </c>
      <c r="AH3581" s="14" t="e">
        <f t="shared" si="1247"/>
        <v>#DIV/0!</v>
      </c>
      <c r="AI3581" s="14">
        <f t="shared" si="1248"/>
        <v>2520</v>
      </c>
      <c r="AJ3581" s="751"/>
    </row>
    <row r="3582" spans="1:36" ht="15.75">
      <c r="A3582" s="759"/>
      <c r="B3582" s="738" t="s">
        <v>10108</v>
      </c>
      <c r="C3582" s="738" t="s">
        <v>63</v>
      </c>
      <c r="D3582" s="752">
        <v>1</v>
      </c>
      <c r="E3582" s="744"/>
      <c r="F3582" s="744"/>
      <c r="G3582" s="744">
        <v>500</v>
      </c>
      <c r="H3582" s="744">
        <f t="shared" si="1249"/>
        <v>500</v>
      </c>
      <c r="I3582" s="901">
        <v>44989</v>
      </c>
      <c r="J3582" s="748"/>
      <c r="K3582" s="744"/>
      <c r="L3582" s="744"/>
      <c r="M3582" s="748"/>
      <c r="N3582" s="744">
        <v>0</v>
      </c>
      <c r="O3582" s="744">
        <v>0</v>
      </c>
      <c r="P3582" s="744">
        <v>50</v>
      </c>
      <c r="Q3582" s="744"/>
      <c r="R3582" s="744"/>
      <c r="S3582" s="744"/>
      <c r="T3582" s="744"/>
      <c r="U3582" s="744"/>
      <c r="V3582" s="744"/>
      <c r="W3582" s="744"/>
      <c r="X3582" s="744"/>
      <c r="Y3582" s="744"/>
      <c r="Z3582" s="744"/>
      <c r="AA3582" s="744"/>
      <c r="AB3582" s="744"/>
      <c r="AC3582" s="1507">
        <f t="shared" si="1242"/>
        <v>450</v>
      </c>
      <c r="AD3582" s="1508">
        <f t="shared" si="1243"/>
        <v>450</v>
      </c>
      <c r="AE3582" s="14">
        <f t="shared" si="1244"/>
        <v>-1500.5666666666666</v>
      </c>
      <c r="AF3582" s="14">
        <f t="shared" si="1245"/>
        <v>16.666666666666668</v>
      </c>
      <c r="AG3582" s="14">
        <f t="shared" si="1246"/>
        <v>26.999999999999996</v>
      </c>
      <c r="AH3582" s="14">
        <f t="shared" si="1247"/>
        <v>1527.5666666666666</v>
      </c>
      <c r="AI3582" s="14">
        <f t="shared" si="1248"/>
        <v>25459.444444444445</v>
      </c>
      <c r="AJ3582" s="751"/>
    </row>
    <row r="3583" spans="1:36" ht="15.75">
      <c r="A3583" s="759"/>
      <c r="B3583" s="738" t="s">
        <v>10109</v>
      </c>
      <c r="C3583" s="738" t="s">
        <v>262</v>
      </c>
      <c r="D3583" s="752">
        <v>1</v>
      </c>
      <c r="E3583" s="744"/>
      <c r="F3583" s="744"/>
      <c r="G3583" s="744">
        <v>1500</v>
      </c>
      <c r="H3583" s="744">
        <f t="shared" si="1249"/>
        <v>1500</v>
      </c>
      <c r="I3583" s="901">
        <v>44989</v>
      </c>
      <c r="J3583" s="748"/>
      <c r="K3583" s="744"/>
      <c r="L3583" s="744"/>
      <c r="M3583" s="748"/>
      <c r="N3583" s="744">
        <v>0</v>
      </c>
      <c r="O3583" s="744">
        <v>0</v>
      </c>
      <c r="P3583" s="744">
        <v>0</v>
      </c>
      <c r="Q3583" s="744"/>
      <c r="R3583" s="744"/>
      <c r="S3583" s="744"/>
      <c r="T3583" s="744"/>
      <c r="U3583" s="744"/>
      <c r="V3583" s="744"/>
      <c r="W3583" s="744"/>
      <c r="X3583" s="744"/>
      <c r="Y3583" s="744"/>
      <c r="Z3583" s="744"/>
      <c r="AA3583" s="744"/>
      <c r="AB3583" s="744"/>
      <c r="AC3583" s="1507">
        <f t="shared" si="1242"/>
        <v>1500</v>
      </c>
      <c r="AD3583" s="1508">
        <f t="shared" si="1243"/>
        <v>1500</v>
      </c>
      <c r="AE3583" s="14">
        <f t="shared" si="1244"/>
        <v>-1500.5666666666666</v>
      </c>
      <c r="AF3583" s="14">
        <f t="shared" si="1245"/>
        <v>0</v>
      </c>
      <c r="AG3583" s="14" t="e">
        <f t="shared" si="1246"/>
        <v>#DIV/0!</v>
      </c>
      <c r="AH3583" s="14" t="e">
        <f t="shared" si="1247"/>
        <v>#DIV/0!</v>
      </c>
      <c r="AI3583" s="14">
        <f t="shared" si="1248"/>
        <v>1500</v>
      </c>
      <c r="AJ3583" s="751"/>
    </row>
    <row r="3584" spans="1:36" ht="15.75">
      <c r="A3584" s="759"/>
      <c r="B3584" s="738" t="s">
        <v>10110</v>
      </c>
      <c r="C3584" s="738" t="s">
        <v>63</v>
      </c>
      <c r="D3584" s="752">
        <v>1</v>
      </c>
      <c r="E3584" s="744"/>
      <c r="F3584" s="744"/>
      <c r="G3584" s="744">
        <v>1000</v>
      </c>
      <c r="H3584" s="744">
        <f t="shared" si="1249"/>
        <v>1000</v>
      </c>
      <c r="I3584" s="901">
        <v>45000</v>
      </c>
      <c r="J3584" s="748">
        <v>45413</v>
      </c>
      <c r="K3584" s="744"/>
      <c r="L3584" s="744"/>
      <c r="M3584" s="748"/>
      <c r="N3584" s="744">
        <v>0</v>
      </c>
      <c r="O3584" s="744">
        <v>0</v>
      </c>
      <c r="P3584" s="744">
        <v>0</v>
      </c>
      <c r="Q3584" s="744"/>
      <c r="R3584" s="744"/>
      <c r="S3584" s="744"/>
      <c r="T3584" s="744"/>
      <c r="U3584" s="744"/>
      <c r="V3584" s="744"/>
      <c r="W3584" s="744"/>
      <c r="X3584" s="744"/>
      <c r="Y3584" s="744"/>
      <c r="Z3584" s="744"/>
      <c r="AA3584" s="744"/>
      <c r="AB3584" s="744"/>
      <c r="AC3584" s="1507">
        <f t="shared" si="1242"/>
        <v>1000</v>
      </c>
      <c r="AD3584" s="1508">
        <f t="shared" si="1243"/>
        <v>1000</v>
      </c>
      <c r="AE3584" s="14">
        <f t="shared" si="1244"/>
        <v>13.2</v>
      </c>
      <c r="AF3584" s="14">
        <f t="shared" si="1245"/>
        <v>0</v>
      </c>
      <c r="AG3584" s="14" t="e">
        <f t="shared" si="1246"/>
        <v>#DIV/0!</v>
      </c>
      <c r="AH3584" s="14" t="e">
        <f t="shared" si="1247"/>
        <v>#DIV/0!</v>
      </c>
      <c r="AI3584" s="14">
        <f t="shared" si="1248"/>
        <v>1000</v>
      </c>
      <c r="AJ3584" s="751"/>
    </row>
    <row r="3585" spans="1:36" ht="15.75">
      <c r="A3585" s="759"/>
      <c r="B3585" s="738" t="s">
        <v>10111</v>
      </c>
      <c r="C3585" s="738" t="s">
        <v>66</v>
      </c>
      <c r="D3585" s="752">
        <v>26.01</v>
      </c>
      <c r="E3585" s="744"/>
      <c r="F3585" s="744"/>
      <c r="G3585" s="744">
        <v>2000</v>
      </c>
      <c r="H3585" s="744">
        <f t="shared" si="1249"/>
        <v>52020</v>
      </c>
      <c r="I3585" s="901">
        <v>45000</v>
      </c>
      <c r="J3585" s="748">
        <v>45444</v>
      </c>
      <c r="K3585" s="744"/>
      <c r="L3585" s="744"/>
      <c r="M3585" s="748"/>
      <c r="N3585" s="744">
        <v>0</v>
      </c>
      <c r="O3585" s="744">
        <v>0</v>
      </c>
      <c r="P3585" s="744">
        <v>5</v>
      </c>
      <c r="Q3585" s="744"/>
      <c r="R3585" s="744"/>
      <c r="S3585" s="744"/>
      <c r="T3585" s="744"/>
      <c r="U3585" s="744"/>
      <c r="V3585" s="744"/>
      <c r="W3585" s="744"/>
      <c r="X3585" s="744"/>
      <c r="Y3585" s="744"/>
      <c r="Z3585" s="744"/>
      <c r="AA3585" s="744"/>
      <c r="AB3585" s="744"/>
      <c r="AC3585" s="1507">
        <f t="shared" si="1242"/>
        <v>1995</v>
      </c>
      <c r="AD3585" s="1508">
        <f t="shared" si="1243"/>
        <v>51889.950000000004</v>
      </c>
      <c r="AE3585" s="14">
        <f t="shared" si="1244"/>
        <v>14.233333333333333</v>
      </c>
      <c r="AF3585" s="14">
        <f t="shared" si="1245"/>
        <v>1.6666666666666667</v>
      </c>
      <c r="AG3585" s="14">
        <f t="shared" si="1246"/>
        <v>1197</v>
      </c>
      <c r="AH3585" s="14">
        <f t="shared" si="1247"/>
        <v>1182.7666666666667</v>
      </c>
      <c r="AI3585" s="14">
        <f t="shared" si="1248"/>
        <v>1971.2777777777778</v>
      </c>
      <c r="AJ3585" s="751"/>
    </row>
    <row r="3586" spans="1:36" ht="15.75">
      <c r="A3586" s="759"/>
      <c r="B3586" s="738" t="s">
        <v>10112</v>
      </c>
      <c r="C3586" s="738" t="s">
        <v>66</v>
      </c>
      <c r="D3586" s="752">
        <v>0</v>
      </c>
      <c r="E3586" s="744"/>
      <c r="F3586" s="744"/>
      <c r="G3586" s="744">
        <v>96</v>
      </c>
      <c r="H3586" s="744">
        <f t="shared" si="1249"/>
        <v>0</v>
      </c>
      <c r="I3586" s="901">
        <v>45002</v>
      </c>
      <c r="J3586" s="748">
        <v>45047</v>
      </c>
      <c r="K3586" s="744"/>
      <c r="L3586" s="744"/>
      <c r="M3586" s="748"/>
      <c r="N3586" s="744">
        <v>0</v>
      </c>
      <c r="O3586" s="744">
        <v>0</v>
      </c>
      <c r="P3586" s="744">
        <v>12.2</v>
      </c>
      <c r="Q3586" s="744"/>
      <c r="R3586" s="744"/>
      <c r="S3586" s="744"/>
      <c r="T3586" s="744"/>
      <c r="U3586" s="744"/>
      <c r="V3586" s="744"/>
      <c r="W3586" s="744"/>
      <c r="X3586" s="744"/>
      <c r="Y3586" s="744"/>
      <c r="Z3586" s="744"/>
      <c r="AA3586" s="744"/>
      <c r="AB3586" s="744"/>
      <c r="AC3586" s="1507">
        <f t="shared" si="1242"/>
        <v>83.8</v>
      </c>
      <c r="AD3586" s="1508">
        <f t="shared" si="1243"/>
        <v>0</v>
      </c>
      <c r="AE3586" s="14">
        <f t="shared" si="1244"/>
        <v>1</v>
      </c>
      <c r="AF3586" s="14">
        <f t="shared" si="1245"/>
        <v>4.0666666666666664</v>
      </c>
      <c r="AG3586" s="14">
        <f t="shared" si="1246"/>
        <v>20.606557377049182</v>
      </c>
      <c r="AH3586" s="14">
        <f t="shared" si="1247"/>
        <v>19.606557377049182</v>
      </c>
      <c r="AI3586" s="14">
        <f t="shared" si="1248"/>
        <v>79.733333333333334</v>
      </c>
      <c r="AJ3586" s="751"/>
    </row>
    <row r="3587" spans="1:36" ht="15.75">
      <c r="A3587" s="759"/>
      <c r="B3587" s="738" t="s">
        <v>10011</v>
      </c>
      <c r="C3587" s="738" t="s">
        <v>1370</v>
      </c>
      <c r="D3587" s="752">
        <v>0</v>
      </c>
      <c r="E3587" s="744"/>
      <c r="F3587" s="744"/>
      <c r="G3587" s="744">
        <v>5</v>
      </c>
      <c r="H3587" s="744">
        <f t="shared" si="1249"/>
        <v>0</v>
      </c>
      <c r="I3587" s="901">
        <v>45002</v>
      </c>
      <c r="J3587" s="748"/>
      <c r="K3587" s="744"/>
      <c r="L3587" s="744"/>
      <c r="M3587" s="748"/>
      <c r="N3587" s="744">
        <v>0</v>
      </c>
      <c r="O3587" s="744">
        <v>0</v>
      </c>
      <c r="P3587" s="744">
        <v>0.1</v>
      </c>
      <c r="Q3587" s="744"/>
      <c r="R3587" s="744"/>
      <c r="S3587" s="744"/>
      <c r="T3587" s="744"/>
      <c r="U3587" s="744"/>
      <c r="V3587" s="744"/>
      <c r="W3587" s="744"/>
      <c r="X3587" s="744"/>
      <c r="Y3587" s="744"/>
      <c r="Z3587" s="744"/>
      <c r="AA3587" s="744"/>
      <c r="AB3587" s="744"/>
      <c r="AC3587" s="1507">
        <f t="shared" si="1242"/>
        <v>4.9000000000000004</v>
      </c>
      <c r="AD3587" s="1508">
        <f t="shared" si="1243"/>
        <v>0</v>
      </c>
      <c r="AE3587" s="14">
        <f t="shared" si="1244"/>
        <v>-1500.5666666666666</v>
      </c>
      <c r="AF3587" s="14">
        <f t="shared" si="1245"/>
        <v>3.3333333333333333E-2</v>
      </c>
      <c r="AG3587" s="14">
        <f t="shared" si="1246"/>
        <v>147</v>
      </c>
      <c r="AH3587" s="14">
        <f t="shared" si="1247"/>
        <v>1647.5666666666666</v>
      </c>
      <c r="AI3587" s="14">
        <f t="shared" si="1248"/>
        <v>54.918888888888887</v>
      </c>
      <c r="AJ3587" s="751"/>
    </row>
    <row r="3588" spans="1:36" ht="15.75">
      <c r="A3588" s="759"/>
      <c r="B3588" s="738" t="s">
        <v>10113</v>
      </c>
      <c r="C3588" s="738" t="s">
        <v>176</v>
      </c>
      <c r="D3588" s="752">
        <v>0</v>
      </c>
      <c r="E3588" s="744"/>
      <c r="F3588" s="744"/>
      <c r="G3588" s="744">
        <v>5</v>
      </c>
      <c r="H3588" s="744">
        <f t="shared" si="1249"/>
        <v>0</v>
      </c>
      <c r="I3588" s="901">
        <v>45002</v>
      </c>
      <c r="J3588" s="748">
        <v>45505</v>
      </c>
      <c r="K3588" s="744"/>
      <c r="L3588" s="744"/>
      <c r="M3588" s="748"/>
      <c r="N3588" s="744">
        <v>0</v>
      </c>
      <c r="O3588" s="744">
        <v>0</v>
      </c>
      <c r="P3588" s="744">
        <v>0</v>
      </c>
      <c r="Q3588" s="744"/>
      <c r="R3588" s="744"/>
      <c r="S3588" s="744"/>
      <c r="T3588" s="744"/>
      <c r="U3588" s="744"/>
      <c r="V3588" s="744"/>
      <c r="W3588" s="744"/>
      <c r="X3588" s="744"/>
      <c r="Y3588" s="744"/>
      <c r="Z3588" s="744"/>
      <c r="AA3588" s="744"/>
      <c r="AB3588" s="744"/>
      <c r="AC3588" s="1507">
        <f t="shared" si="1242"/>
        <v>5</v>
      </c>
      <c r="AD3588" s="1508">
        <f t="shared" si="1243"/>
        <v>0</v>
      </c>
      <c r="AE3588" s="14">
        <f t="shared" si="1244"/>
        <v>16.266666666666666</v>
      </c>
      <c r="AF3588" s="14">
        <f t="shared" si="1245"/>
        <v>0</v>
      </c>
      <c r="AG3588" s="14" t="e">
        <f t="shared" si="1246"/>
        <v>#DIV/0!</v>
      </c>
      <c r="AH3588" s="14" t="e">
        <f t="shared" si="1247"/>
        <v>#DIV/0!</v>
      </c>
      <c r="AI3588" s="14">
        <f t="shared" si="1248"/>
        <v>5</v>
      </c>
      <c r="AJ3588" s="751"/>
    </row>
    <row r="3589" spans="1:36" ht="15.75">
      <c r="A3589" s="759"/>
      <c r="B3589" s="738" t="s">
        <v>10114</v>
      </c>
      <c r="C3589" s="738" t="s">
        <v>176</v>
      </c>
      <c r="D3589" s="752">
        <v>0</v>
      </c>
      <c r="E3589" s="744"/>
      <c r="F3589" s="744"/>
      <c r="G3589" s="744">
        <v>16</v>
      </c>
      <c r="H3589" s="744">
        <f t="shared" si="1249"/>
        <v>0</v>
      </c>
      <c r="I3589" s="901">
        <v>45002</v>
      </c>
      <c r="J3589" s="748">
        <v>45505</v>
      </c>
      <c r="K3589" s="744"/>
      <c r="L3589" s="744"/>
      <c r="M3589" s="748"/>
      <c r="N3589" s="744">
        <v>0</v>
      </c>
      <c r="O3589" s="744">
        <v>0</v>
      </c>
      <c r="P3589" s="744">
        <v>0</v>
      </c>
      <c r="Q3589" s="744"/>
      <c r="R3589" s="744"/>
      <c r="S3589" s="744"/>
      <c r="T3589" s="744"/>
      <c r="U3589" s="744"/>
      <c r="V3589" s="744"/>
      <c r="W3589" s="744"/>
      <c r="X3589" s="744"/>
      <c r="Y3589" s="744"/>
      <c r="Z3589" s="744"/>
      <c r="AA3589" s="744"/>
      <c r="AB3589" s="744"/>
      <c r="AC3589" s="1507">
        <f t="shared" si="1242"/>
        <v>16</v>
      </c>
      <c r="AD3589" s="1508">
        <f t="shared" si="1243"/>
        <v>0</v>
      </c>
      <c r="AE3589" s="14">
        <f t="shared" si="1244"/>
        <v>16.266666666666666</v>
      </c>
      <c r="AF3589" s="14">
        <f t="shared" si="1245"/>
        <v>0</v>
      </c>
      <c r="AG3589" s="14" t="e">
        <f t="shared" si="1246"/>
        <v>#DIV/0!</v>
      </c>
      <c r="AH3589" s="14" t="e">
        <f t="shared" si="1247"/>
        <v>#DIV/0!</v>
      </c>
      <c r="AI3589" s="14">
        <f t="shared" si="1248"/>
        <v>16</v>
      </c>
      <c r="AJ3589" s="751"/>
    </row>
    <row r="3590" spans="1:36" ht="15.75">
      <c r="A3590" s="759"/>
      <c r="B3590" s="738" t="s">
        <v>10114</v>
      </c>
      <c r="C3590" s="738" t="s">
        <v>176</v>
      </c>
      <c r="D3590" s="752">
        <v>0</v>
      </c>
      <c r="E3590" s="744"/>
      <c r="F3590" s="744"/>
      <c r="G3590" s="744">
        <v>23</v>
      </c>
      <c r="H3590" s="744">
        <f t="shared" si="1249"/>
        <v>0</v>
      </c>
      <c r="I3590" s="901">
        <v>45002</v>
      </c>
      <c r="J3590" s="748">
        <v>45505</v>
      </c>
      <c r="K3590" s="744"/>
      <c r="L3590" s="744"/>
      <c r="M3590" s="748"/>
      <c r="N3590" s="744">
        <v>0</v>
      </c>
      <c r="O3590" s="744">
        <v>0</v>
      </c>
      <c r="P3590" s="744">
        <v>0</v>
      </c>
      <c r="Q3590" s="744"/>
      <c r="R3590" s="744"/>
      <c r="S3590" s="744"/>
      <c r="T3590" s="744"/>
      <c r="U3590" s="744"/>
      <c r="V3590" s="744"/>
      <c r="W3590" s="744"/>
      <c r="X3590" s="744"/>
      <c r="Y3590" s="744"/>
      <c r="Z3590" s="744"/>
      <c r="AA3590" s="744"/>
      <c r="AB3590" s="744"/>
      <c r="AC3590" s="1507">
        <f t="shared" si="1242"/>
        <v>23</v>
      </c>
      <c r="AD3590" s="1508">
        <f t="shared" si="1243"/>
        <v>0</v>
      </c>
      <c r="AE3590" s="14">
        <f t="shared" si="1244"/>
        <v>16.266666666666666</v>
      </c>
      <c r="AF3590" s="14">
        <f t="shared" si="1245"/>
        <v>0</v>
      </c>
      <c r="AG3590" s="14" t="e">
        <f t="shared" si="1246"/>
        <v>#DIV/0!</v>
      </c>
      <c r="AH3590" s="14" t="e">
        <f t="shared" si="1247"/>
        <v>#DIV/0!</v>
      </c>
      <c r="AI3590" s="14">
        <f t="shared" si="1248"/>
        <v>23</v>
      </c>
      <c r="AJ3590" s="751"/>
    </row>
    <row r="3591" spans="1:36" ht="15.75">
      <c r="A3591" s="759"/>
      <c r="B3591" s="738" t="s">
        <v>6541</v>
      </c>
      <c r="C3591" s="738" t="s">
        <v>66</v>
      </c>
      <c r="D3591" s="752">
        <v>1</v>
      </c>
      <c r="E3591" s="744">
        <v>200</v>
      </c>
      <c r="F3591" s="744">
        <f t="shared" ref="F3591:F3595" si="1250">E3591*D3591</f>
        <v>200</v>
      </c>
      <c r="G3591" s="744">
        <v>0</v>
      </c>
      <c r="H3591" s="744">
        <f t="shared" si="1249"/>
        <v>0</v>
      </c>
      <c r="I3591" s="901">
        <v>44896</v>
      </c>
      <c r="J3591" s="748" t="s">
        <v>334</v>
      </c>
      <c r="K3591" s="744"/>
      <c r="L3591" s="744"/>
      <c r="M3591" s="748"/>
      <c r="N3591" s="744">
        <v>0</v>
      </c>
      <c r="O3591" s="744">
        <v>0</v>
      </c>
      <c r="P3591" s="744">
        <v>62</v>
      </c>
      <c r="Q3591" s="744"/>
      <c r="R3591" s="744"/>
      <c r="S3591" s="744"/>
      <c r="T3591" s="744"/>
      <c r="U3591" s="744"/>
      <c r="V3591" s="744"/>
      <c r="W3591" s="744"/>
      <c r="X3591" s="744"/>
      <c r="Y3591" s="744"/>
      <c r="Z3591" s="744"/>
      <c r="AA3591" s="744"/>
      <c r="AB3591" s="744"/>
      <c r="AC3591" s="1507">
        <f t="shared" si="1242"/>
        <v>138</v>
      </c>
      <c r="AD3591" s="1508">
        <f t="shared" si="1243"/>
        <v>138</v>
      </c>
      <c r="AE3591" s="757" t="s">
        <v>334</v>
      </c>
      <c r="AF3591" s="14">
        <f t="shared" si="1245"/>
        <v>20.666666666666668</v>
      </c>
      <c r="AG3591" s="14">
        <f t="shared" si="1246"/>
        <v>6.6774193548387091</v>
      </c>
      <c r="AH3591" s="757" t="s">
        <v>334</v>
      </c>
      <c r="AI3591" s="757" t="s">
        <v>334</v>
      </c>
      <c r="AJ3591" s="751"/>
    </row>
    <row r="3592" spans="1:36" ht="15.75" customHeight="1">
      <c r="A3592" s="759"/>
      <c r="B3592" s="738" t="s">
        <v>7935</v>
      </c>
      <c r="C3592" s="738" t="s">
        <v>66</v>
      </c>
      <c r="D3592" s="752">
        <v>1</v>
      </c>
      <c r="E3592" s="744">
        <v>2000</v>
      </c>
      <c r="F3592" s="744">
        <f t="shared" si="1250"/>
        <v>2000</v>
      </c>
      <c r="G3592" s="744">
        <v>0</v>
      </c>
      <c r="H3592" s="744">
        <f t="shared" si="1249"/>
        <v>0</v>
      </c>
      <c r="I3592" s="901">
        <v>44907</v>
      </c>
      <c r="J3592" s="748"/>
      <c r="K3592" s="744"/>
      <c r="L3592" s="744"/>
      <c r="M3592" s="748"/>
      <c r="N3592" s="744">
        <v>0</v>
      </c>
      <c r="O3592" s="744">
        <v>0</v>
      </c>
      <c r="P3592" s="744">
        <v>0</v>
      </c>
      <c r="Q3592" s="744"/>
      <c r="R3592" s="744"/>
      <c r="S3592" s="744"/>
      <c r="T3592" s="744"/>
      <c r="U3592" s="744"/>
      <c r="V3592" s="744"/>
      <c r="W3592" s="744"/>
      <c r="X3592" s="744"/>
      <c r="Y3592" s="744"/>
      <c r="Z3592" s="744"/>
      <c r="AA3592" s="744"/>
      <c r="AB3592" s="744"/>
      <c r="AC3592" s="1507">
        <f t="shared" si="1242"/>
        <v>2000</v>
      </c>
      <c r="AD3592" s="1508">
        <f t="shared" si="1243"/>
        <v>2000</v>
      </c>
      <c r="AE3592" s="14">
        <f t="shared" ref="AE3592:AE3600" si="1251">(J3592-"01.04.2023")/30</f>
        <v>-1500.5666666666666</v>
      </c>
      <c r="AF3592" s="14">
        <f t="shared" si="1245"/>
        <v>0</v>
      </c>
      <c r="AG3592" s="14" t="e">
        <f t="shared" si="1246"/>
        <v>#DIV/0!</v>
      </c>
      <c r="AH3592" s="14" t="e">
        <f t="shared" ref="AH3592:AH3600" si="1252">AG3592-AE3592</f>
        <v>#DIV/0!</v>
      </c>
      <c r="AI3592" s="14">
        <f t="shared" ref="AI3592:AI3600" si="1253">AC3592-(AE3592*AF3592)</f>
        <v>2000</v>
      </c>
      <c r="AJ3592" s="751"/>
    </row>
    <row r="3593" spans="1:36" ht="15.75">
      <c r="A3593" s="759"/>
      <c r="B3593" s="738" t="s">
        <v>7936</v>
      </c>
      <c r="C3593" s="738" t="s">
        <v>66</v>
      </c>
      <c r="D3593" s="752">
        <v>1</v>
      </c>
      <c r="E3593" s="744">
        <v>1000</v>
      </c>
      <c r="F3593" s="744">
        <f t="shared" si="1250"/>
        <v>1000</v>
      </c>
      <c r="G3593" s="744">
        <v>0</v>
      </c>
      <c r="H3593" s="744">
        <f t="shared" si="1249"/>
        <v>0</v>
      </c>
      <c r="I3593" s="901">
        <v>44907</v>
      </c>
      <c r="J3593" s="748"/>
      <c r="K3593" s="744"/>
      <c r="L3593" s="744"/>
      <c r="M3593" s="748"/>
      <c r="N3593" s="744">
        <v>0</v>
      </c>
      <c r="O3593" s="744">
        <v>0</v>
      </c>
      <c r="P3593" s="744">
        <v>0</v>
      </c>
      <c r="Q3593" s="744"/>
      <c r="R3593" s="744"/>
      <c r="S3593" s="744"/>
      <c r="T3593" s="744"/>
      <c r="U3593" s="744"/>
      <c r="V3593" s="744"/>
      <c r="W3593" s="744"/>
      <c r="X3593" s="744"/>
      <c r="Y3593" s="744"/>
      <c r="Z3593" s="744"/>
      <c r="AA3593" s="744"/>
      <c r="AB3593" s="744"/>
      <c r="AC3593" s="1507">
        <f t="shared" si="1242"/>
        <v>1000</v>
      </c>
      <c r="AD3593" s="1508">
        <f t="shared" si="1243"/>
        <v>1000</v>
      </c>
      <c r="AE3593" s="14">
        <f t="shared" si="1251"/>
        <v>-1500.5666666666666</v>
      </c>
      <c r="AF3593" s="14">
        <f t="shared" si="1245"/>
        <v>0</v>
      </c>
      <c r="AG3593" s="14" t="e">
        <f t="shared" si="1246"/>
        <v>#DIV/0!</v>
      </c>
      <c r="AH3593" s="14" t="e">
        <f t="shared" si="1252"/>
        <v>#DIV/0!</v>
      </c>
      <c r="AI3593" s="14">
        <f t="shared" si="1253"/>
        <v>1000</v>
      </c>
      <c r="AJ3593" s="751"/>
    </row>
    <row r="3594" spans="1:36" ht="15.75">
      <c r="A3594" s="759"/>
      <c r="B3594" s="738" t="s">
        <v>7937</v>
      </c>
      <c r="C3594" s="738" t="s">
        <v>66</v>
      </c>
      <c r="D3594" s="752">
        <v>1</v>
      </c>
      <c r="E3594" s="744">
        <v>4000</v>
      </c>
      <c r="F3594" s="744">
        <f t="shared" si="1250"/>
        <v>4000</v>
      </c>
      <c r="G3594" s="744">
        <v>0</v>
      </c>
      <c r="H3594" s="744">
        <f t="shared" si="1249"/>
        <v>0</v>
      </c>
      <c r="I3594" s="901">
        <v>44907</v>
      </c>
      <c r="J3594" s="748"/>
      <c r="K3594" s="744"/>
      <c r="L3594" s="744"/>
      <c r="M3594" s="748"/>
      <c r="N3594" s="744">
        <v>0</v>
      </c>
      <c r="O3594" s="744">
        <v>0</v>
      </c>
      <c r="P3594" s="744">
        <v>0</v>
      </c>
      <c r="Q3594" s="744"/>
      <c r="R3594" s="744"/>
      <c r="S3594" s="744"/>
      <c r="T3594" s="744"/>
      <c r="U3594" s="744"/>
      <c r="V3594" s="744"/>
      <c r="W3594" s="744"/>
      <c r="X3594" s="744"/>
      <c r="Y3594" s="744"/>
      <c r="Z3594" s="744"/>
      <c r="AA3594" s="744"/>
      <c r="AB3594" s="744"/>
      <c r="AC3594" s="1507">
        <f t="shared" si="1242"/>
        <v>4000</v>
      </c>
      <c r="AD3594" s="1508">
        <f t="shared" si="1243"/>
        <v>4000</v>
      </c>
      <c r="AE3594" s="14">
        <f t="shared" si="1251"/>
        <v>-1500.5666666666666</v>
      </c>
      <c r="AF3594" s="14">
        <f t="shared" si="1245"/>
        <v>0</v>
      </c>
      <c r="AG3594" s="14" t="e">
        <f t="shared" si="1246"/>
        <v>#DIV/0!</v>
      </c>
      <c r="AH3594" s="14" t="e">
        <f t="shared" si="1252"/>
        <v>#DIV/0!</v>
      </c>
      <c r="AI3594" s="14">
        <f t="shared" si="1253"/>
        <v>4000</v>
      </c>
      <c r="AJ3594" s="751"/>
    </row>
    <row r="3595" spans="1:36" ht="15.75">
      <c r="A3595" s="759"/>
      <c r="B3595" s="738" t="s">
        <v>7937</v>
      </c>
      <c r="C3595" s="738" t="s">
        <v>66</v>
      </c>
      <c r="D3595" s="752">
        <v>1</v>
      </c>
      <c r="E3595" s="744">
        <v>4000</v>
      </c>
      <c r="F3595" s="744">
        <f t="shared" si="1250"/>
        <v>4000</v>
      </c>
      <c r="G3595" s="744">
        <v>0</v>
      </c>
      <c r="H3595" s="744">
        <f t="shared" si="1249"/>
        <v>0</v>
      </c>
      <c r="I3595" s="901">
        <v>44907</v>
      </c>
      <c r="J3595" s="748"/>
      <c r="K3595" s="744"/>
      <c r="L3595" s="744"/>
      <c r="M3595" s="748"/>
      <c r="N3595" s="744">
        <v>0</v>
      </c>
      <c r="O3595" s="744">
        <v>0</v>
      </c>
      <c r="P3595" s="744">
        <v>0</v>
      </c>
      <c r="Q3595" s="744"/>
      <c r="R3595" s="744"/>
      <c r="S3595" s="744"/>
      <c r="T3595" s="744"/>
      <c r="U3595" s="744"/>
      <c r="V3595" s="744"/>
      <c r="W3595" s="744"/>
      <c r="X3595" s="744"/>
      <c r="Y3595" s="744"/>
      <c r="Z3595" s="744"/>
      <c r="AA3595" s="744"/>
      <c r="AB3595" s="744"/>
      <c r="AC3595" s="1507">
        <f t="shared" si="1242"/>
        <v>4000</v>
      </c>
      <c r="AD3595" s="1508">
        <f t="shared" si="1243"/>
        <v>4000</v>
      </c>
      <c r="AE3595" s="14">
        <f t="shared" si="1251"/>
        <v>-1500.5666666666666</v>
      </c>
      <c r="AF3595" s="14">
        <f t="shared" si="1245"/>
        <v>0</v>
      </c>
      <c r="AG3595" s="14" t="e">
        <f t="shared" si="1246"/>
        <v>#DIV/0!</v>
      </c>
      <c r="AH3595" s="14" t="e">
        <f t="shared" si="1252"/>
        <v>#DIV/0!</v>
      </c>
      <c r="AI3595" s="14">
        <f t="shared" si="1253"/>
        <v>4000</v>
      </c>
      <c r="AJ3595" s="751"/>
    </row>
    <row r="3596" spans="1:36" ht="15.75">
      <c r="A3596" s="759"/>
      <c r="B3596" s="738" t="s">
        <v>8568</v>
      </c>
      <c r="C3596" s="738" t="s">
        <v>66</v>
      </c>
      <c r="D3596" s="752">
        <v>2</v>
      </c>
      <c r="E3596" s="744"/>
      <c r="F3596" s="744"/>
      <c r="G3596" s="744">
        <v>1</v>
      </c>
      <c r="H3596" s="744">
        <f t="shared" si="1249"/>
        <v>2</v>
      </c>
      <c r="I3596" s="901">
        <v>44942</v>
      </c>
      <c r="J3596" s="748"/>
      <c r="K3596" s="744"/>
      <c r="L3596" s="744"/>
      <c r="M3596" s="748"/>
      <c r="N3596" s="744">
        <v>0</v>
      </c>
      <c r="O3596" s="744">
        <v>0</v>
      </c>
      <c r="P3596" s="744">
        <v>0</v>
      </c>
      <c r="Q3596" s="744"/>
      <c r="R3596" s="744"/>
      <c r="S3596" s="744"/>
      <c r="T3596" s="744"/>
      <c r="U3596" s="744"/>
      <c r="V3596" s="744"/>
      <c r="W3596" s="744"/>
      <c r="X3596" s="744"/>
      <c r="Y3596" s="744"/>
      <c r="Z3596" s="744"/>
      <c r="AA3596" s="744"/>
      <c r="AB3596" s="744"/>
      <c r="AC3596" s="1507">
        <f t="shared" si="1242"/>
        <v>1</v>
      </c>
      <c r="AD3596" s="1508">
        <f t="shared" si="1243"/>
        <v>2</v>
      </c>
      <c r="AE3596" s="14">
        <f t="shared" si="1251"/>
        <v>-1500.5666666666666</v>
      </c>
      <c r="AF3596" s="14">
        <f t="shared" si="1245"/>
        <v>0</v>
      </c>
      <c r="AG3596" s="14" t="e">
        <f t="shared" si="1246"/>
        <v>#DIV/0!</v>
      </c>
      <c r="AH3596" s="14" t="e">
        <f t="shared" si="1252"/>
        <v>#DIV/0!</v>
      </c>
      <c r="AI3596" s="14">
        <f t="shared" si="1253"/>
        <v>1</v>
      </c>
      <c r="AJ3596" s="751"/>
    </row>
    <row r="3597" spans="1:36" ht="15.75">
      <c r="A3597" s="759"/>
      <c r="B3597" s="738" t="s">
        <v>8569</v>
      </c>
      <c r="C3597" s="738" t="s">
        <v>66</v>
      </c>
      <c r="D3597" s="752">
        <v>20</v>
      </c>
      <c r="E3597" s="744"/>
      <c r="F3597" s="744"/>
      <c r="G3597" s="744">
        <v>2</v>
      </c>
      <c r="H3597" s="744">
        <f t="shared" si="1249"/>
        <v>40</v>
      </c>
      <c r="I3597" s="901">
        <v>44942</v>
      </c>
      <c r="J3597" s="748"/>
      <c r="K3597" s="744"/>
      <c r="L3597" s="744"/>
      <c r="M3597" s="748"/>
      <c r="N3597" s="744">
        <v>0</v>
      </c>
      <c r="O3597" s="744">
        <v>0</v>
      </c>
      <c r="P3597" s="744">
        <v>0</v>
      </c>
      <c r="Q3597" s="744"/>
      <c r="R3597" s="744"/>
      <c r="S3597" s="744"/>
      <c r="T3597" s="744"/>
      <c r="U3597" s="744"/>
      <c r="V3597" s="744"/>
      <c r="W3597" s="744"/>
      <c r="X3597" s="744"/>
      <c r="Y3597" s="744"/>
      <c r="Z3597" s="744"/>
      <c r="AA3597" s="744"/>
      <c r="AB3597" s="744"/>
      <c r="AC3597" s="1507">
        <f t="shared" si="1242"/>
        <v>2</v>
      </c>
      <c r="AD3597" s="1508">
        <f t="shared" si="1243"/>
        <v>40</v>
      </c>
      <c r="AE3597" s="14">
        <f t="shared" si="1251"/>
        <v>-1500.5666666666666</v>
      </c>
      <c r="AF3597" s="14">
        <f t="shared" si="1245"/>
        <v>0</v>
      </c>
      <c r="AG3597" s="14" t="e">
        <f t="shared" si="1246"/>
        <v>#DIV/0!</v>
      </c>
      <c r="AH3597" s="14" t="e">
        <f t="shared" si="1252"/>
        <v>#DIV/0!</v>
      </c>
      <c r="AI3597" s="14">
        <f t="shared" si="1253"/>
        <v>2</v>
      </c>
      <c r="AJ3597" s="751"/>
    </row>
    <row r="3598" spans="1:36" ht="15.75">
      <c r="A3598" s="759"/>
      <c r="B3598" s="738" t="s">
        <v>3487</v>
      </c>
      <c r="C3598" s="738" t="s">
        <v>66</v>
      </c>
      <c r="D3598" s="752">
        <v>15</v>
      </c>
      <c r="E3598" s="744"/>
      <c r="F3598" s="744"/>
      <c r="G3598" s="744">
        <v>5</v>
      </c>
      <c r="H3598" s="744">
        <f t="shared" si="1249"/>
        <v>75</v>
      </c>
      <c r="I3598" s="901">
        <v>44942</v>
      </c>
      <c r="J3598" s="748"/>
      <c r="K3598" s="744"/>
      <c r="L3598" s="744"/>
      <c r="M3598" s="748"/>
      <c r="N3598" s="744">
        <v>0</v>
      </c>
      <c r="O3598" s="744">
        <v>0</v>
      </c>
      <c r="P3598" s="744">
        <v>0</v>
      </c>
      <c r="Q3598" s="744"/>
      <c r="R3598" s="744"/>
      <c r="S3598" s="744"/>
      <c r="T3598" s="744"/>
      <c r="U3598" s="744"/>
      <c r="V3598" s="744"/>
      <c r="W3598" s="744"/>
      <c r="X3598" s="744"/>
      <c r="Y3598" s="744"/>
      <c r="Z3598" s="744"/>
      <c r="AA3598" s="744"/>
      <c r="AB3598" s="744"/>
      <c r="AC3598" s="1507">
        <f t="shared" si="1242"/>
        <v>5</v>
      </c>
      <c r="AD3598" s="1508">
        <f t="shared" si="1243"/>
        <v>75</v>
      </c>
      <c r="AE3598" s="14">
        <f t="shared" si="1251"/>
        <v>-1500.5666666666666</v>
      </c>
      <c r="AF3598" s="14">
        <f t="shared" si="1245"/>
        <v>0</v>
      </c>
      <c r="AG3598" s="14" t="e">
        <f t="shared" si="1246"/>
        <v>#DIV/0!</v>
      </c>
      <c r="AH3598" s="14" t="e">
        <f t="shared" si="1252"/>
        <v>#DIV/0!</v>
      </c>
      <c r="AI3598" s="14">
        <f t="shared" si="1253"/>
        <v>5</v>
      </c>
      <c r="AJ3598" s="751"/>
    </row>
    <row r="3599" spans="1:36" ht="15.75">
      <c r="A3599" s="759"/>
      <c r="B3599" s="738" t="s">
        <v>3488</v>
      </c>
      <c r="C3599" s="738" t="s">
        <v>66</v>
      </c>
      <c r="D3599" s="752">
        <v>10</v>
      </c>
      <c r="E3599" s="744"/>
      <c r="F3599" s="744"/>
      <c r="G3599" s="744">
        <v>2</v>
      </c>
      <c r="H3599" s="744">
        <f t="shared" si="1249"/>
        <v>20</v>
      </c>
      <c r="I3599" s="901">
        <v>44942</v>
      </c>
      <c r="J3599" s="748"/>
      <c r="K3599" s="744"/>
      <c r="L3599" s="744"/>
      <c r="M3599" s="748"/>
      <c r="N3599" s="744">
        <v>0</v>
      </c>
      <c r="O3599" s="744">
        <v>0</v>
      </c>
      <c r="P3599" s="744">
        <v>0</v>
      </c>
      <c r="Q3599" s="744"/>
      <c r="R3599" s="744"/>
      <c r="S3599" s="744"/>
      <c r="T3599" s="744"/>
      <c r="U3599" s="744"/>
      <c r="V3599" s="744"/>
      <c r="W3599" s="744"/>
      <c r="X3599" s="744"/>
      <c r="Y3599" s="744"/>
      <c r="Z3599" s="744"/>
      <c r="AA3599" s="744"/>
      <c r="AB3599" s="744"/>
      <c r="AC3599" s="1507">
        <f t="shared" si="1242"/>
        <v>2</v>
      </c>
      <c r="AD3599" s="1508">
        <f t="shared" si="1243"/>
        <v>20</v>
      </c>
      <c r="AE3599" s="14">
        <f t="shared" si="1251"/>
        <v>-1500.5666666666666</v>
      </c>
      <c r="AF3599" s="14">
        <f t="shared" si="1245"/>
        <v>0</v>
      </c>
      <c r="AG3599" s="14" t="e">
        <f t="shared" si="1246"/>
        <v>#DIV/0!</v>
      </c>
      <c r="AH3599" s="14" t="e">
        <f t="shared" si="1252"/>
        <v>#DIV/0!</v>
      </c>
      <c r="AI3599" s="14">
        <f t="shared" si="1253"/>
        <v>2</v>
      </c>
      <c r="AJ3599" s="751"/>
    </row>
    <row r="3600" spans="1:36" ht="15.75">
      <c r="A3600" s="759"/>
      <c r="B3600" s="738" t="s">
        <v>3530</v>
      </c>
      <c r="C3600" s="738" t="s">
        <v>66</v>
      </c>
      <c r="D3600" s="752">
        <v>20</v>
      </c>
      <c r="E3600" s="744"/>
      <c r="F3600" s="744"/>
      <c r="G3600" s="744">
        <v>2</v>
      </c>
      <c r="H3600" s="744">
        <f t="shared" si="1249"/>
        <v>40</v>
      </c>
      <c r="I3600" s="901">
        <v>44942</v>
      </c>
      <c r="J3600" s="748"/>
      <c r="K3600" s="744"/>
      <c r="L3600" s="744"/>
      <c r="M3600" s="748"/>
      <c r="N3600" s="744">
        <v>0</v>
      </c>
      <c r="O3600" s="744">
        <v>0</v>
      </c>
      <c r="P3600" s="744">
        <v>0</v>
      </c>
      <c r="Q3600" s="744"/>
      <c r="R3600" s="744"/>
      <c r="S3600" s="744"/>
      <c r="T3600" s="744"/>
      <c r="U3600" s="744"/>
      <c r="V3600" s="744"/>
      <c r="W3600" s="744"/>
      <c r="X3600" s="744"/>
      <c r="Y3600" s="744"/>
      <c r="Z3600" s="744"/>
      <c r="AA3600" s="744"/>
      <c r="AB3600" s="744"/>
      <c r="AC3600" s="1507">
        <f t="shared" si="1242"/>
        <v>2</v>
      </c>
      <c r="AD3600" s="1508">
        <f t="shared" si="1243"/>
        <v>40</v>
      </c>
      <c r="AE3600" s="14">
        <f t="shared" si="1251"/>
        <v>-1500.5666666666666</v>
      </c>
      <c r="AF3600" s="14">
        <f t="shared" si="1245"/>
        <v>0</v>
      </c>
      <c r="AG3600" s="14" t="e">
        <f t="shared" si="1246"/>
        <v>#DIV/0!</v>
      </c>
      <c r="AH3600" s="14" t="e">
        <f t="shared" si="1252"/>
        <v>#DIV/0!</v>
      </c>
      <c r="AI3600" s="14">
        <f t="shared" si="1253"/>
        <v>2</v>
      </c>
      <c r="AJ3600" s="751"/>
    </row>
    <row r="3601" spans="1:36" ht="15.75">
      <c r="A3601" s="4857" t="s">
        <v>8570</v>
      </c>
      <c r="B3601" s="4858"/>
      <c r="C3601" s="4858"/>
      <c r="D3601" s="4858"/>
      <c r="E3601" s="4858"/>
      <c r="F3601" s="4858"/>
      <c r="G3601" s="4858"/>
      <c r="H3601" s="4858"/>
      <c r="I3601" s="4858"/>
      <c r="J3601" s="4858"/>
      <c r="K3601" s="4858"/>
      <c r="L3601" s="4858"/>
      <c r="M3601" s="4858"/>
      <c r="N3601" s="4858"/>
      <c r="O3601" s="4858"/>
      <c r="P3601" s="4858"/>
      <c r="Q3601" s="4858"/>
      <c r="R3601" s="4858"/>
      <c r="S3601" s="4858"/>
      <c r="T3601" s="4858"/>
      <c r="U3601" s="4858"/>
      <c r="V3601" s="4858"/>
      <c r="W3601" s="4858"/>
      <c r="X3601" s="4858"/>
      <c r="Y3601" s="4858"/>
      <c r="Z3601" s="4858"/>
      <c r="AA3601" s="4858"/>
      <c r="AB3601" s="4858"/>
      <c r="AC3601" s="4858"/>
      <c r="AD3601" s="4858"/>
      <c r="AE3601" s="4858"/>
      <c r="AF3601" s="4858"/>
      <c r="AG3601" s="4858"/>
      <c r="AH3601" s="4858"/>
      <c r="AI3601" s="4858"/>
      <c r="AJ3601" s="4859"/>
    </row>
    <row r="3602" spans="1:36" ht="15.75">
      <c r="A3602" s="759"/>
      <c r="B3602" s="738" t="s">
        <v>8571</v>
      </c>
      <c r="C3602" s="738" t="s">
        <v>66</v>
      </c>
      <c r="D3602" s="752">
        <v>0.8</v>
      </c>
      <c r="E3602" s="744"/>
      <c r="F3602" s="744"/>
      <c r="G3602" s="744">
        <v>1</v>
      </c>
      <c r="H3602" s="744">
        <f>D3602*G3602</f>
        <v>0.8</v>
      </c>
      <c r="I3602" s="901">
        <v>44942</v>
      </c>
      <c r="J3602" s="748"/>
      <c r="K3602" s="744"/>
      <c r="L3602" s="744"/>
      <c r="M3602" s="748"/>
      <c r="N3602" s="744">
        <v>0</v>
      </c>
      <c r="O3602" s="744">
        <v>0</v>
      </c>
      <c r="P3602" s="744">
        <v>0</v>
      </c>
      <c r="Q3602" s="744"/>
      <c r="R3602" s="744"/>
      <c r="S3602" s="744"/>
      <c r="T3602" s="744"/>
      <c r="U3602" s="744"/>
      <c r="V3602" s="744"/>
      <c r="W3602" s="744"/>
      <c r="X3602" s="744"/>
      <c r="Y3602" s="744"/>
      <c r="Z3602" s="744"/>
      <c r="AA3602" s="744"/>
      <c r="AB3602" s="744"/>
      <c r="AC3602" s="1507">
        <f>E3602+G3602-N3602-O3602-AA3602-P3602-Q3602-R3602-S3602-T3602-U3602-V3602-W3602-X3602-Y3602</f>
        <v>1</v>
      </c>
      <c r="AD3602" s="1508">
        <f>D3602*AC3602</f>
        <v>0.8</v>
      </c>
      <c r="AE3602" s="14">
        <f>(J3602-"01.04.2023")/30</f>
        <v>-1500.5666666666666</v>
      </c>
      <c r="AF3602" s="14">
        <f>(N3602+O3602+P3602+Q3602+R3602+S3602+T3602+U3602+V3602+W3602+X3602+Y3602)/3</f>
        <v>0</v>
      </c>
      <c r="AG3602" s="14" t="e">
        <f>AC3602/AF3602</f>
        <v>#DIV/0!</v>
      </c>
      <c r="AH3602" s="14" t="e">
        <f>AG3602-AE3602</f>
        <v>#DIV/0!</v>
      </c>
      <c r="AI3602" s="14">
        <f>AC3602-(AE3602*AF3602)</f>
        <v>1</v>
      </c>
      <c r="AJ3602" s="751"/>
    </row>
    <row r="3603" spans="1:36" ht="15.75">
      <c r="A3603" s="759"/>
      <c r="B3603" s="738" t="s">
        <v>8572</v>
      </c>
      <c r="C3603" s="738" t="s">
        <v>66</v>
      </c>
      <c r="D3603" s="752">
        <v>0.8</v>
      </c>
      <c r="E3603" s="744"/>
      <c r="F3603" s="744"/>
      <c r="G3603" s="744">
        <v>5</v>
      </c>
      <c r="H3603" s="744">
        <f>D3603*G3603</f>
        <v>4</v>
      </c>
      <c r="I3603" s="901">
        <v>44942</v>
      </c>
      <c r="J3603" s="748"/>
      <c r="K3603" s="744"/>
      <c r="L3603" s="744"/>
      <c r="M3603" s="748"/>
      <c r="N3603" s="744">
        <v>0</v>
      </c>
      <c r="O3603" s="744">
        <v>0</v>
      </c>
      <c r="P3603" s="744">
        <v>0</v>
      </c>
      <c r="Q3603" s="744"/>
      <c r="R3603" s="744"/>
      <c r="S3603" s="744"/>
      <c r="T3603" s="744"/>
      <c r="U3603" s="744"/>
      <c r="V3603" s="744"/>
      <c r="W3603" s="744"/>
      <c r="X3603" s="744"/>
      <c r="Y3603" s="744"/>
      <c r="Z3603" s="744"/>
      <c r="AA3603" s="744"/>
      <c r="AB3603" s="744"/>
      <c r="AC3603" s="1507">
        <f>E3603+G3603-N3603-O3603-AA3603-P3603-Q3603-R3603-S3603-T3603-U3603-V3603-W3603-X3603-Y3603</f>
        <v>5</v>
      </c>
      <c r="AD3603" s="1508">
        <f>D3603*AC3603</f>
        <v>4</v>
      </c>
      <c r="AE3603" s="14">
        <f>(J3603-"01.04.2023")/30</f>
        <v>-1500.5666666666666</v>
      </c>
      <c r="AF3603" s="14">
        <f>(N3603+O3603+P3603+Q3603+R3603+S3603+T3603+U3603+V3603+W3603+X3603+Y3603)/3</f>
        <v>0</v>
      </c>
      <c r="AG3603" s="14" t="e">
        <f>AC3603/AF3603</f>
        <v>#DIV/0!</v>
      </c>
      <c r="AH3603" s="14" t="e">
        <f>AG3603-AE3603</f>
        <v>#DIV/0!</v>
      </c>
      <c r="AI3603" s="14">
        <f>AC3603-(AE3603*AF3603)</f>
        <v>5</v>
      </c>
      <c r="AJ3603" s="751"/>
    </row>
    <row r="3604" spans="1:36" ht="15.75">
      <c r="A3604" s="759"/>
      <c r="B3604" s="738" t="s">
        <v>8573</v>
      </c>
      <c r="C3604" s="738" t="s">
        <v>66</v>
      </c>
      <c r="D3604" s="752">
        <v>0.5</v>
      </c>
      <c r="E3604" s="744"/>
      <c r="F3604" s="744"/>
      <c r="G3604" s="744">
        <v>1</v>
      </c>
      <c r="H3604" s="744">
        <f>D3604*G3604</f>
        <v>0.5</v>
      </c>
      <c r="I3604" s="901">
        <v>44942</v>
      </c>
      <c r="J3604" s="748"/>
      <c r="K3604" s="744"/>
      <c r="L3604" s="744"/>
      <c r="M3604" s="748"/>
      <c r="N3604" s="744">
        <v>0</v>
      </c>
      <c r="O3604" s="744">
        <v>0</v>
      </c>
      <c r="P3604" s="744">
        <v>0</v>
      </c>
      <c r="Q3604" s="744"/>
      <c r="R3604" s="744"/>
      <c r="S3604" s="744"/>
      <c r="T3604" s="744"/>
      <c r="U3604" s="744"/>
      <c r="V3604" s="744"/>
      <c r="W3604" s="744"/>
      <c r="X3604" s="744"/>
      <c r="Y3604" s="744"/>
      <c r="Z3604" s="744"/>
      <c r="AA3604" s="744"/>
      <c r="AB3604" s="744"/>
      <c r="AC3604" s="1507">
        <f>E3604+G3604-N3604-O3604-AA3604-P3604-Q3604-R3604-S3604-T3604-U3604-V3604-W3604-X3604-Y3604</f>
        <v>1</v>
      </c>
      <c r="AD3604" s="1508">
        <f>D3604*AC3604</f>
        <v>0.5</v>
      </c>
      <c r="AE3604" s="14">
        <f>(J3604-"01.04.2023")/30</f>
        <v>-1500.5666666666666</v>
      </c>
      <c r="AF3604" s="14">
        <f>(N3604+O3604+P3604+Q3604+R3604+S3604+T3604+U3604+V3604+W3604+X3604+Y3604)/3</f>
        <v>0</v>
      </c>
      <c r="AG3604" s="14" t="e">
        <f>AC3604/AF3604</f>
        <v>#DIV/0!</v>
      </c>
      <c r="AH3604" s="14" t="e">
        <f>AG3604-AE3604</f>
        <v>#DIV/0!</v>
      </c>
      <c r="AI3604" s="14">
        <f>AC3604-(AE3604*AF3604)</f>
        <v>1</v>
      </c>
      <c r="AJ3604" s="751"/>
    </row>
    <row r="3605" spans="1:36" ht="15.75">
      <c r="A3605" s="759"/>
      <c r="B3605" s="738" t="s">
        <v>8574</v>
      </c>
      <c r="C3605" s="738" t="s">
        <v>66</v>
      </c>
      <c r="D3605" s="752">
        <v>1</v>
      </c>
      <c r="E3605" s="744"/>
      <c r="F3605" s="744"/>
      <c r="G3605" s="744">
        <v>1</v>
      </c>
      <c r="H3605" s="744">
        <f>D3605*G3605</f>
        <v>1</v>
      </c>
      <c r="I3605" s="901">
        <v>44942</v>
      </c>
      <c r="J3605" s="748"/>
      <c r="K3605" s="744"/>
      <c r="L3605" s="744"/>
      <c r="M3605" s="748"/>
      <c r="N3605" s="744">
        <v>0</v>
      </c>
      <c r="O3605" s="744">
        <v>0</v>
      </c>
      <c r="P3605" s="744">
        <v>0</v>
      </c>
      <c r="Q3605" s="744"/>
      <c r="R3605" s="744"/>
      <c r="S3605" s="744"/>
      <c r="T3605" s="744"/>
      <c r="U3605" s="744"/>
      <c r="V3605" s="744"/>
      <c r="W3605" s="744"/>
      <c r="X3605" s="744"/>
      <c r="Y3605" s="744"/>
      <c r="Z3605" s="744"/>
      <c r="AA3605" s="744"/>
      <c r="AB3605" s="744"/>
      <c r="AC3605" s="1507">
        <f>E3605+G3605-N3605-O3605-AA3605-P3605-Q3605-R3605-S3605-T3605-U3605-V3605-W3605-X3605-Y3605</f>
        <v>1</v>
      </c>
      <c r="AD3605" s="1508">
        <f>D3605*AC3605</f>
        <v>1</v>
      </c>
      <c r="AE3605" s="14">
        <f>(J3605-"01.04.2023")/30</f>
        <v>-1500.5666666666666</v>
      </c>
      <c r="AF3605" s="14">
        <f>(N3605+O3605+P3605+Q3605+R3605+S3605+T3605+U3605+V3605+W3605+X3605+Y3605)/3</f>
        <v>0</v>
      </c>
      <c r="AG3605" s="14" t="e">
        <f>AC3605/AF3605</f>
        <v>#DIV/0!</v>
      </c>
      <c r="AH3605" s="14" t="e">
        <f>AG3605-AE3605</f>
        <v>#DIV/0!</v>
      </c>
      <c r="AI3605" s="14">
        <f>AC3605-(AE3605*AF3605)</f>
        <v>1</v>
      </c>
      <c r="AJ3605" s="751"/>
    </row>
    <row r="3606" spans="1:36" ht="15.75">
      <c r="A3606" s="759"/>
      <c r="B3606" s="738" t="s">
        <v>8575</v>
      </c>
      <c r="C3606" s="738" t="s">
        <v>66</v>
      </c>
      <c r="D3606" s="752">
        <v>0.5</v>
      </c>
      <c r="E3606" s="744"/>
      <c r="F3606" s="744"/>
      <c r="G3606" s="744">
        <v>1</v>
      </c>
      <c r="H3606" s="744">
        <f>D3606*G3606</f>
        <v>0.5</v>
      </c>
      <c r="I3606" s="901">
        <v>44942</v>
      </c>
      <c r="J3606" s="748"/>
      <c r="K3606" s="744"/>
      <c r="L3606" s="744"/>
      <c r="M3606" s="748"/>
      <c r="N3606" s="744">
        <v>0</v>
      </c>
      <c r="O3606" s="744">
        <v>0</v>
      </c>
      <c r="P3606" s="744">
        <v>0</v>
      </c>
      <c r="Q3606" s="744"/>
      <c r="R3606" s="744"/>
      <c r="S3606" s="744"/>
      <c r="T3606" s="744"/>
      <c r="U3606" s="744"/>
      <c r="V3606" s="744"/>
      <c r="W3606" s="744"/>
      <c r="X3606" s="744"/>
      <c r="Y3606" s="744"/>
      <c r="Z3606" s="744"/>
      <c r="AA3606" s="744"/>
      <c r="AB3606" s="744"/>
      <c r="AC3606" s="1507">
        <f>E3606+G3606-N3606-O3606-AA3606-P3606-Q3606-R3606-S3606-T3606-U3606-V3606-W3606-X3606-Y3606</f>
        <v>1</v>
      </c>
      <c r="AD3606" s="1508">
        <f>D3606*AC3606</f>
        <v>0.5</v>
      </c>
      <c r="AE3606" s="14">
        <f>(J3606-"01.04.2023")/30</f>
        <v>-1500.5666666666666</v>
      </c>
      <c r="AF3606" s="14">
        <f>(N3606+O3606+P3606+Q3606+R3606+S3606+T3606+U3606+V3606+W3606+X3606+Y3606)/3</f>
        <v>0</v>
      </c>
      <c r="AG3606" s="14" t="e">
        <f>AC3606/AF3606</f>
        <v>#DIV/0!</v>
      </c>
      <c r="AH3606" s="14" t="e">
        <f>AG3606-AE3606</f>
        <v>#DIV/0!</v>
      </c>
      <c r="AI3606" s="14">
        <f>AC3606-(AE3606*AF3606)</f>
        <v>1</v>
      </c>
      <c r="AJ3606" s="751"/>
    </row>
    <row r="3607" spans="1:36" ht="15.75">
      <c r="A3607" s="759"/>
      <c r="B3607" s="4857" t="s">
        <v>8576</v>
      </c>
      <c r="C3607" s="4858"/>
      <c r="D3607" s="4858"/>
      <c r="E3607" s="4858"/>
      <c r="F3607" s="4858"/>
      <c r="G3607" s="4858"/>
      <c r="H3607" s="4858"/>
      <c r="I3607" s="4858"/>
      <c r="J3607" s="4858"/>
      <c r="K3607" s="4858"/>
      <c r="L3607" s="4858"/>
      <c r="M3607" s="4858"/>
      <c r="N3607" s="4858"/>
      <c r="O3607" s="4858"/>
      <c r="P3607" s="4858"/>
      <c r="Q3607" s="4858"/>
      <c r="R3607" s="4858"/>
      <c r="S3607" s="4858"/>
      <c r="T3607" s="4858"/>
      <c r="U3607" s="4858"/>
      <c r="V3607" s="4858"/>
      <c r="W3607" s="4858"/>
      <c r="X3607" s="4858"/>
      <c r="Y3607" s="4858"/>
      <c r="Z3607" s="4858"/>
      <c r="AA3607" s="4858"/>
      <c r="AB3607" s="4858"/>
      <c r="AC3607" s="4858"/>
      <c r="AD3607" s="4858"/>
      <c r="AE3607" s="4858"/>
      <c r="AF3607" s="4858"/>
      <c r="AG3607" s="4858"/>
      <c r="AH3607" s="4858"/>
      <c r="AI3607" s="4858"/>
      <c r="AJ3607" s="4859"/>
    </row>
    <row r="3608" spans="1:36" ht="15.75">
      <c r="A3608" s="759"/>
      <c r="B3608" s="738" t="s">
        <v>8577</v>
      </c>
      <c r="C3608" s="738" t="s">
        <v>66</v>
      </c>
      <c r="D3608" s="752">
        <v>0.8</v>
      </c>
      <c r="E3608" s="744"/>
      <c r="F3608" s="744"/>
      <c r="G3608" s="744">
        <v>1</v>
      </c>
      <c r="H3608" s="744">
        <f t="shared" ref="H3608:H3620" si="1254">D3608*G3608</f>
        <v>0.8</v>
      </c>
      <c r="I3608" s="901">
        <v>44942</v>
      </c>
      <c r="J3608" s="748"/>
      <c r="K3608" s="744"/>
      <c r="L3608" s="744"/>
      <c r="M3608" s="748"/>
      <c r="N3608" s="744">
        <v>0</v>
      </c>
      <c r="O3608" s="744">
        <v>0</v>
      </c>
      <c r="P3608" s="744">
        <v>0</v>
      </c>
      <c r="Q3608" s="744"/>
      <c r="R3608" s="744"/>
      <c r="S3608" s="744"/>
      <c r="T3608" s="744"/>
      <c r="U3608" s="744"/>
      <c r="V3608" s="744"/>
      <c r="W3608" s="744"/>
      <c r="X3608" s="744"/>
      <c r="Y3608" s="744"/>
      <c r="Z3608" s="744"/>
      <c r="AA3608" s="744"/>
      <c r="AB3608" s="744"/>
      <c r="AC3608" s="1507">
        <f t="shared" ref="AC3608:AC3620" si="1255">E3608+G3608-N3608-O3608-AA3608-P3608-Q3608-R3608-S3608-T3608-U3608-V3608-W3608-X3608-Y3608</f>
        <v>1</v>
      </c>
      <c r="AD3608" s="1508">
        <f t="shared" ref="AD3608:AD3620" si="1256">D3608*AC3608</f>
        <v>0.8</v>
      </c>
      <c r="AE3608" s="14">
        <f t="shared" ref="AE3608:AE3620" si="1257">(J3608-"01.04.2023")/30</f>
        <v>-1500.5666666666666</v>
      </c>
      <c r="AF3608" s="14">
        <f t="shared" ref="AF3608:AF3620" si="1258">(N3608+O3608+P3608+Q3608+R3608+S3608+T3608+U3608+V3608+W3608+X3608+Y3608)/3</f>
        <v>0</v>
      </c>
      <c r="AG3608" s="14" t="e">
        <f t="shared" ref="AG3608:AG3620" si="1259">AC3608/AF3608</f>
        <v>#DIV/0!</v>
      </c>
      <c r="AH3608" s="14" t="e">
        <f t="shared" ref="AH3608:AH3620" si="1260">AG3608-AE3608</f>
        <v>#DIV/0!</v>
      </c>
      <c r="AI3608" s="14">
        <f t="shared" ref="AI3608:AI3620" si="1261">AC3608-(AE3608*AF3608)</f>
        <v>1</v>
      </c>
      <c r="AJ3608" s="751"/>
    </row>
    <row r="3609" spans="1:36" ht="15.75">
      <c r="A3609" s="759"/>
      <c r="B3609" s="738" t="s">
        <v>8578</v>
      </c>
      <c r="C3609" s="738" t="s">
        <v>66</v>
      </c>
      <c r="D3609" s="752">
        <v>0.3</v>
      </c>
      <c r="E3609" s="744"/>
      <c r="F3609" s="744"/>
      <c r="G3609" s="744">
        <v>1</v>
      </c>
      <c r="H3609" s="744">
        <f t="shared" si="1254"/>
        <v>0.3</v>
      </c>
      <c r="I3609" s="901">
        <v>44942</v>
      </c>
      <c r="J3609" s="748"/>
      <c r="K3609" s="744"/>
      <c r="L3609" s="744"/>
      <c r="M3609" s="748"/>
      <c r="N3609" s="744">
        <v>0</v>
      </c>
      <c r="O3609" s="744">
        <v>0</v>
      </c>
      <c r="P3609" s="744">
        <v>0</v>
      </c>
      <c r="Q3609" s="744"/>
      <c r="R3609" s="744"/>
      <c r="S3609" s="744"/>
      <c r="T3609" s="744"/>
      <c r="U3609" s="744"/>
      <c r="V3609" s="744"/>
      <c r="W3609" s="744"/>
      <c r="X3609" s="744"/>
      <c r="Y3609" s="744"/>
      <c r="Z3609" s="744"/>
      <c r="AA3609" s="744"/>
      <c r="AB3609" s="744"/>
      <c r="AC3609" s="1507">
        <f t="shared" si="1255"/>
        <v>1</v>
      </c>
      <c r="AD3609" s="1508">
        <f t="shared" si="1256"/>
        <v>0.3</v>
      </c>
      <c r="AE3609" s="14">
        <f t="shared" si="1257"/>
        <v>-1500.5666666666666</v>
      </c>
      <c r="AF3609" s="14">
        <f t="shared" si="1258"/>
        <v>0</v>
      </c>
      <c r="AG3609" s="14" t="e">
        <f t="shared" si="1259"/>
        <v>#DIV/0!</v>
      </c>
      <c r="AH3609" s="14" t="e">
        <f t="shared" si="1260"/>
        <v>#DIV/0!</v>
      </c>
      <c r="AI3609" s="14">
        <f t="shared" si="1261"/>
        <v>1</v>
      </c>
      <c r="AJ3609" s="751"/>
    </row>
    <row r="3610" spans="1:36" ht="15.75">
      <c r="A3610" s="759"/>
      <c r="B3610" s="738" t="s">
        <v>8579</v>
      </c>
      <c r="C3610" s="738" t="s">
        <v>66</v>
      </c>
      <c r="D3610" s="752">
        <v>0.3</v>
      </c>
      <c r="E3610" s="744"/>
      <c r="F3610" s="744"/>
      <c r="G3610" s="744">
        <v>2</v>
      </c>
      <c r="H3610" s="744">
        <f t="shared" si="1254"/>
        <v>0.6</v>
      </c>
      <c r="I3610" s="901">
        <v>44942</v>
      </c>
      <c r="J3610" s="748"/>
      <c r="K3610" s="744"/>
      <c r="L3610" s="744"/>
      <c r="M3610" s="748"/>
      <c r="N3610" s="744">
        <v>0</v>
      </c>
      <c r="O3610" s="744">
        <v>1</v>
      </c>
      <c r="P3610" s="744">
        <v>0</v>
      </c>
      <c r="Q3610" s="744"/>
      <c r="R3610" s="744"/>
      <c r="S3610" s="744"/>
      <c r="T3610" s="744"/>
      <c r="U3610" s="744"/>
      <c r="V3610" s="744"/>
      <c r="W3610" s="744"/>
      <c r="X3610" s="744"/>
      <c r="Y3610" s="744"/>
      <c r="Z3610" s="744"/>
      <c r="AA3610" s="744"/>
      <c r="AB3610" s="744"/>
      <c r="AC3610" s="1507">
        <f t="shared" si="1255"/>
        <v>1</v>
      </c>
      <c r="AD3610" s="1508">
        <f t="shared" si="1256"/>
        <v>0.3</v>
      </c>
      <c r="AE3610" s="14">
        <f t="shared" si="1257"/>
        <v>-1500.5666666666666</v>
      </c>
      <c r="AF3610" s="14">
        <f t="shared" si="1258"/>
        <v>0.33333333333333331</v>
      </c>
      <c r="AG3610" s="14">
        <f t="shared" si="1259"/>
        <v>3</v>
      </c>
      <c r="AH3610" s="14">
        <f t="shared" si="1260"/>
        <v>1503.5666666666666</v>
      </c>
      <c r="AI3610" s="14">
        <f t="shared" si="1261"/>
        <v>501.18888888888887</v>
      </c>
      <c r="AJ3610" s="751"/>
    </row>
    <row r="3611" spans="1:36" ht="15.75">
      <c r="A3611" s="759"/>
      <c r="B3611" s="738" t="s">
        <v>8580</v>
      </c>
      <c r="C3611" s="738" t="s">
        <v>66</v>
      </c>
      <c r="D3611" s="752">
        <v>0.5</v>
      </c>
      <c r="E3611" s="744"/>
      <c r="F3611" s="744"/>
      <c r="G3611" s="744">
        <v>2</v>
      </c>
      <c r="H3611" s="744">
        <f t="shared" si="1254"/>
        <v>1</v>
      </c>
      <c r="I3611" s="901">
        <v>44942</v>
      </c>
      <c r="J3611" s="748"/>
      <c r="K3611" s="744"/>
      <c r="L3611" s="744"/>
      <c r="M3611" s="748"/>
      <c r="N3611" s="744">
        <v>0</v>
      </c>
      <c r="O3611" s="744">
        <v>0</v>
      </c>
      <c r="P3611" s="744">
        <v>0</v>
      </c>
      <c r="Q3611" s="744"/>
      <c r="R3611" s="744"/>
      <c r="S3611" s="744"/>
      <c r="T3611" s="744"/>
      <c r="U3611" s="744"/>
      <c r="V3611" s="744"/>
      <c r="W3611" s="744"/>
      <c r="X3611" s="744"/>
      <c r="Y3611" s="744"/>
      <c r="Z3611" s="744"/>
      <c r="AA3611" s="744"/>
      <c r="AB3611" s="744"/>
      <c r="AC3611" s="1507">
        <f t="shared" si="1255"/>
        <v>2</v>
      </c>
      <c r="AD3611" s="1508">
        <f t="shared" si="1256"/>
        <v>1</v>
      </c>
      <c r="AE3611" s="14">
        <f t="shared" si="1257"/>
        <v>-1500.5666666666666</v>
      </c>
      <c r="AF3611" s="14">
        <f t="shared" si="1258"/>
        <v>0</v>
      </c>
      <c r="AG3611" s="14" t="e">
        <f t="shared" si="1259"/>
        <v>#DIV/0!</v>
      </c>
      <c r="AH3611" s="14" t="e">
        <f t="shared" si="1260"/>
        <v>#DIV/0!</v>
      </c>
      <c r="AI3611" s="14">
        <f t="shared" si="1261"/>
        <v>2</v>
      </c>
      <c r="AJ3611" s="751"/>
    </row>
    <row r="3612" spans="1:36" ht="15.75" customHeight="1">
      <c r="A3612" s="759"/>
      <c r="B3612" s="738" t="s">
        <v>8581</v>
      </c>
      <c r="C3612" s="738" t="s">
        <v>66</v>
      </c>
      <c r="D3612" s="752">
        <v>0.5</v>
      </c>
      <c r="E3612" s="744"/>
      <c r="F3612" s="744"/>
      <c r="G3612" s="744">
        <v>2</v>
      </c>
      <c r="H3612" s="744">
        <f t="shared" si="1254"/>
        <v>1</v>
      </c>
      <c r="I3612" s="901">
        <v>44942</v>
      </c>
      <c r="J3612" s="748"/>
      <c r="K3612" s="744"/>
      <c r="L3612" s="744"/>
      <c r="M3612" s="748"/>
      <c r="N3612" s="744">
        <v>0</v>
      </c>
      <c r="O3612" s="744">
        <v>0</v>
      </c>
      <c r="P3612" s="744">
        <v>0</v>
      </c>
      <c r="Q3612" s="744"/>
      <c r="R3612" s="744"/>
      <c r="S3612" s="744"/>
      <c r="T3612" s="744"/>
      <c r="U3612" s="744"/>
      <c r="V3612" s="744"/>
      <c r="W3612" s="744"/>
      <c r="X3612" s="744"/>
      <c r="Y3612" s="744"/>
      <c r="Z3612" s="744"/>
      <c r="AA3612" s="744"/>
      <c r="AB3612" s="744"/>
      <c r="AC3612" s="1507">
        <f t="shared" si="1255"/>
        <v>2</v>
      </c>
      <c r="AD3612" s="1508">
        <f t="shared" si="1256"/>
        <v>1</v>
      </c>
      <c r="AE3612" s="14">
        <f t="shared" si="1257"/>
        <v>-1500.5666666666666</v>
      </c>
      <c r="AF3612" s="14">
        <f t="shared" si="1258"/>
        <v>0</v>
      </c>
      <c r="AG3612" s="14" t="e">
        <f t="shared" si="1259"/>
        <v>#DIV/0!</v>
      </c>
      <c r="AH3612" s="14" t="e">
        <f t="shared" si="1260"/>
        <v>#DIV/0!</v>
      </c>
      <c r="AI3612" s="14">
        <f t="shared" si="1261"/>
        <v>2</v>
      </c>
      <c r="AJ3612" s="751"/>
    </row>
    <row r="3613" spans="1:36" ht="15.75" customHeight="1">
      <c r="A3613" s="759"/>
      <c r="B3613" s="738" t="s">
        <v>8582</v>
      </c>
      <c r="C3613" s="738" t="s">
        <v>66</v>
      </c>
      <c r="D3613" s="752">
        <v>0.5</v>
      </c>
      <c r="E3613" s="744"/>
      <c r="F3613" s="744"/>
      <c r="G3613" s="744">
        <v>2</v>
      </c>
      <c r="H3613" s="744">
        <f t="shared" si="1254"/>
        <v>1</v>
      </c>
      <c r="I3613" s="901">
        <v>44942</v>
      </c>
      <c r="J3613" s="748"/>
      <c r="K3613" s="744"/>
      <c r="L3613" s="744"/>
      <c r="M3613" s="748"/>
      <c r="N3613" s="744">
        <v>0</v>
      </c>
      <c r="O3613" s="744">
        <v>0</v>
      </c>
      <c r="P3613" s="744">
        <v>0</v>
      </c>
      <c r="Q3613" s="744"/>
      <c r="R3613" s="744"/>
      <c r="S3613" s="744"/>
      <c r="T3613" s="744"/>
      <c r="U3613" s="744"/>
      <c r="V3613" s="744"/>
      <c r="W3613" s="744"/>
      <c r="X3613" s="744"/>
      <c r="Y3613" s="744"/>
      <c r="Z3613" s="744"/>
      <c r="AA3613" s="744"/>
      <c r="AB3613" s="744"/>
      <c r="AC3613" s="1507">
        <f t="shared" si="1255"/>
        <v>2</v>
      </c>
      <c r="AD3613" s="1508">
        <f t="shared" si="1256"/>
        <v>1</v>
      </c>
      <c r="AE3613" s="14">
        <f t="shared" si="1257"/>
        <v>-1500.5666666666666</v>
      </c>
      <c r="AF3613" s="14">
        <f t="shared" si="1258"/>
        <v>0</v>
      </c>
      <c r="AG3613" s="14" t="e">
        <f t="shared" si="1259"/>
        <v>#DIV/0!</v>
      </c>
      <c r="AH3613" s="14" t="e">
        <f t="shared" si="1260"/>
        <v>#DIV/0!</v>
      </c>
      <c r="AI3613" s="14">
        <f t="shared" si="1261"/>
        <v>2</v>
      </c>
      <c r="AJ3613" s="751"/>
    </row>
    <row r="3614" spans="1:36" ht="15.75" customHeight="1">
      <c r="A3614" s="759"/>
      <c r="B3614" s="738" t="s">
        <v>8583</v>
      </c>
      <c r="C3614" s="738" t="s">
        <v>66</v>
      </c>
      <c r="D3614" s="752">
        <v>0.5</v>
      </c>
      <c r="E3614" s="744"/>
      <c r="F3614" s="744"/>
      <c r="G3614" s="744">
        <v>1</v>
      </c>
      <c r="H3614" s="744">
        <f t="shared" si="1254"/>
        <v>0.5</v>
      </c>
      <c r="I3614" s="901">
        <v>44942</v>
      </c>
      <c r="J3614" s="748"/>
      <c r="K3614" s="744"/>
      <c r="L3614" s="744"/>
      <c r="M3614" s="748"/>
      <c r="N3614" s="744">
        <v>0</v>
      </c>
      <c r="O3614" s="744">
        <v>0</v>
      </c>
      <c r="P3614" s="744">
        <v>0</v>
      </c>
      <c r="Q3614" s="744"/>
      <c r="R3614" s="744"/>
      <c r="S3614" s="744"/>
      <c r="T3614" s="744"/>
      <c r="U3614" s="744"/>
      <c r="V3614" s="744"/>
      <c r="W3614" s="744"/>
      <c r="X3614" s="744"/>
      <c r="Y3614" s="744"/>
      <c r="Z3614" s="744"/>
      <c r="AA3614" s="744"/>
      <c r="AB3614" s="744"/>
      <c r="AC3614" s="1507">
        <f t="shared" si="1255"/>
        <v>1</v>
      </c>
      <c r="AD3614" s="1508">
        <f t="shared" si="1256"/>
        <v>0.5</v>
      </c>
      <c r="AE3614" s="14">
        <f t="shared" si="1257"/>
        <v>-1500.5666666666666</v>
      </c>
      <c r="AF3614" s="14">
        <f t="shared" si="1258"/>
        <v>0</v>
      </c>
      <c r="AG3614" s="14" t="e">
        <f t="shared" si="1259"/>
        <v>#DIV/0!</v>
      </c>
      <c r="AH3614" s="14" t="e">
        <f t="shared" si="1260"/>
        <v>#DIV/0!</v>
      </c>
      <c r="AI3614" s="14">
        <f t="shared" si="1261"/>
        <v>1</v>
      </c>
      <c r="AJ3614" s="751"/>
    </row>
    <row r="3615" spans="1:36" ht="15.75" customHeight="1">
      <c r="A3615" s="759"/>
      <c r="B3615" s="738" t="s">
        <v>4775</v>
      </c>
      <c r="C3615" s="738" t="s">
        <v>66</v>
      </c>
      <c r="D3615" s="752">
        <v>10</v>
      </c>
      <c r="E3615" s="744"/>
      <c r="F3615" s="744"/>
      <c r="G3615" s="744">
        <v>1</v>
      </c>
      <c r="H3615" s="744">
        <f t="shared" si="1254"/>
        <v>10</v>
      </c>
      <c r="I3615" s="901">
        <v>44942</v>
      </c>
      <c r="J3615" s="748"/>
      <c r="K3615" s="744"/>
      <c r="L3615" s="744"/>
      <c r="M3615" s="748"/>
      <c r="N3615" s="744">
        <v>0</v>
      </c>
      <c r="O3615" s="744">
        <v>0</v>
      </c>
      <c r="P3615" s="744">
        <v>0</v>
      </c>
      <c r="Q3615" s="744"/>
      <c r="R3615" s="744"/>
      <c r="S3615" s="744"/>
      <c r="T3615" s="744"/>
      <c r="U3615" s="744"/>
      <c r="V3615" s="744"/>
      <c r="W3615" s="744"/>
      <c r="X3615" s="744"/>
      <c r="Y3615" s="744"/>
      <c r="Z3615" s="744"/>
      <c r="AA3615" s="744"/>
      <c r="AB3615" s="744"/>
      <c r="AC3615" s="1507">
        <f t="shared" si="1255"/>
        <v>1</v>
      </c>
      <c r="AD3615" s="1508">
        <f t="shared" si="1256"/>
        <v>10</v>
      </c>
      <c r="AE3615" s="14">
        <f t="shared" si="1257"/>
        <v>-1500.5666666666666</v>
      </c>
      <c r="AF3615" s="14">
        <f t="shared" si="1258"/>
        <v>0</v>
      </c>
      <c r="AG3615" s="14" t="e">
        <f t="shared" si="1259"/>
        <v>#DIV/0!</v>
      </c>
      <c r="AH3615" s="14" t="e">
        <f t="shared" si="1260"/>
        <v>#DIV/0!</v>
      </c>
      <c r="AI3615" s="14">
        <f t="shared" si="1261"/>
        <v>1</v>
      </c>
      <c r="AJ3615" s="751"/>
    </row>
    <row r="3616" spans="1:36" ht="15.75" customHeight="1">
      <c r="A3616" s="759"/>
      <c r="B3616" s="738" t="s">
        <v>4015</v>
      </c>
      <c r="C3616" s="738" t="s">
        <v>66</v>
      </c>
      <c r="D3616" s="752">
        <v>0.2</v>
      </c>
      <c r="E3616" s="744"/>
      <c r="F3616" s="744"/>
      <c r="G3616" s="744">
        <v>100</v>
      </c>
      <c r="H3616" s="744">
        <f t="shared" si="1254"/>
        <v>20</v>
      </c>
      <c r="I3616" s="901">
        <v>44942</v>
      </c>
      <c r="J3616" s="748"/>
      <c r="K3616" s="744"/>
      <c r="L3616" s="744"/>
      <c r="M3616" s="748"/>
      <c r="N3616" s="744">
        <v>0</v>
      </c>
      <c r="O3616" s="744">
        <v>60</v>
      </c>
      <c r="P3616" s="744">
        <v>0</v>
      </c>
      <c r="Q3616" s="744"/>
      <c r="R3616" s="744"/>
      <c r="S3616" s="744"/>
      <c r="T3616" s="744"/>
      <c r="U3616" s="744"/>
      <c r="V3616" s="744"/>
      <c r="W3616" s="744"/>
      <c r="X3616" s="744"/>
      <c r="Y3616" s="744"/>
      <c r="Z3616" s="744"/>
      <c r="AA3616" s="744"/>
      <c r="AB3616" s="744"/>
      <c r="AC3616" s="1507">
        <f t="shared" si="1255"/>
        <v>40</v>
      </c>
      <c r="AD3616" s="1508">
        <f t="shared" si="1256"/>
        <v>8</v>
      </c>
      <c r="AE3616" s="14">
        <f t="shared" si="1257"/>
        <v>-1500.5666666666666</v>
      </c>
      <c r="AF3616" s="14">
        <f t="shared" si="1258"/>
        <v>20</v>
      </c>
      <c r="AG3616" s="14">
        <f t="shared" si="1259"/>
        <v>2</v>
      </c>
      <c r="AH3616" s="14">
        <f t="shared" si="1260"/>
        <v>1502.5666666666666</v>
      </c>
      <c r="AI3616" s="14">
        <f t="shared" si="1261"/>
        <v>30051.333333333332</v>
      </c>
      <c r="AJ3616" s="751"/>
    </row>
    <row r="3617" spans="1:36" ht="15.75" customHeight="1">
      <c r="A3617" s="759"/>
      <c r="B3617" s="738" t="s">
        <v>8584</v>
      </c>
      <c r="C3617" s="738" t="s">
        <v>66</v>
      </c>
      <c r="D3617" s="752">
        <v>0.05</v>
      </c>
      <c r="E3617" s="744"/>
      <c r="F3617" s="744"/>
      <c r="G3617" s="744">
        <v>100</v>
      </c>
      <c r="H3617" s="744">
        <f t="shared" si="1254"/>
        <v>5</v>
      </c>
      <c r="I3617" s="901">
        <v>44942</v>
      </c>
      <c r="J3617" s="748"/>
      <c r="K3617" s="744"/>
      <c r="L3617" s="744"/>
      <c r="M3617" s="748"/>
      <c r="N3617" s="744">
        <v>0</v>
      </c>
      <c r="O3617" s="744">
        <v>0</v>
      </c>
      <c r="P3617" s="744">
        <v>0</v>
      </c>
      <c r="Q3617" s="744"/>
      <c r="R3617" s="744"/>
      <c r="S3617" s="744"/>
      <c r="T3617" s="744"/>
      <c r="U3617" s="744"/>
      <c r="V3617" s="744"/>
      <c r="W3617" s="744"/>
      <c r="X3617" s="744"/>
      <c r="Y3617" s="744"/>
      <c r="Z3617" s="744"/>
      <c r="AA3617" s="744"/>
      <c r="AB3617" s="744"/>
      <c r="AC3617" s="1507">
        <f t="shared" si="1255"/>
        <v>100</v>
      </c>
      <c r="AD3617" s="1508">
        <f t="shared" si="1256"/>
        <v>5</v>
      </c>
      <c r="AE3617" s="14">
        <f t="shared" si="1257"/>
        <v>-1500.5666666666666</v>
      </c>
      <c r="AF3617" s="14">
        <f t="shared" si="1258"/>
        <v>0</v>
      </c>
      <c r="AG3617" s="14" t="e">
        <f t="shared" si="1259"/>
        <v>#DIV/0!</v>
      </c>
      <c r="AH3617" s="14" t="e">
        <f t="shared" si="1260"/>
        <v>#DIV/0!</v>
      </c>
      <c r="AI3617" s="14">
        <f t="shared" si="1261"/>
        <v>100</v>
      </c>
      <c r="AJ3617" s="751"/>
    </row>
    <row r="3618" spans="1:36" ht="15.75" customHeight="1">
      <c r="A3618" s="759"/>
      <c r="B3618" s="738" t="s">
        <v>8410</v>
      </c>
      <c r="C3618" s="738" t="s">
        <v>66</v>
      </c>
      <c r="D3618" s="752">
        <v>0.2</v>
      </c>
      <c r="E3618" s="744"/>
      <c r="F3618" s="744"/>
      <c r="G3618" s="744">
        <v>200</v>
      </c>
      <c r="H3618" s="744">
        <f t="shared" si="1254"/>
        <v>40</v>
      </c>
      <c r="I3618" s="901">
        <v>44942</v>
      </c>
      <c r="J3618" s="748"/>
      <c r="K3618" s="744"/>
      <c r="L3618" s="744"/>
      <c r="M3618" s="748"/>
      <c r="N3618" s="744">
        <v>0</v>
      </c>
      <c r="O3618" s="744">
        <v>0</v>
      </c>
      <c r="P3618" s="744">
        <v>0</v>
      </c>
      <c r="Q3618" s="744"/>
      <c r="R3618" s="744"/>
      <c r="S3618" s="744"/>
      <c r="T3618" s="744"/>
      <c r="U3618" s="744"/>
      <c r="V3618" s="744"/>
      <c r="W3618" s="744"/>
      <c r="X3618" s="744"/>
      <c r="Y3618" s="744"/>
      <c r="Z3618" s="744"/>
      <c r="AA3618" s="744"/>
      <c r="AB3618" s="744"/>
      <c r="AC3618" s="1507">
        <f t="shared" si="1255"/>
        <v>200</v>
      </c>
      <c r="AD3618" s="1508">
        <f t="shared" si="1256"/>
        <v>40</v>
      </c>
      <c r="AE3618" s="14">
        <f t="shared" si="1257"/>
        <v>-1500.5666666666666</v>
      </c>
      <c r="AF3618" s="14">
        <f t="shared" si="1258"/>
        <v>0</v>
      </c>
      <c r="AG3618" s="14" t="e">
        <f t="shared" si="1259"/>
        <v>#DIV/0!</v>
      </c>
      <c r="AH3618" s="14" t="e">
        <f t="shared" si="1260"/>
        <v>#DIV/0!</v>
      </c>
      <c r="AI3618" s="14">
        <f t="shared" si="1261"/>
        <v>200</v>
      </c>
      <c r="AJ3618" s="751"/>
    </row>
    <row r="3619" spans="1:36" ht="15.75" customHeight="1">
      <c r="A3619" s="759"/>
      <c r="B3619" s="738" t="s">
        <v>8449</v>
      </c>
      <c r="C3619" s="738" t="s">
        <v>66</v>
      </c>
      <c r="D3619" s="752">
        <v>0.1</v>
      </c>
      <c r="E3619" s="744"/>
      <c r="F3619" s="744"/>
      <c r="G3619" s="744">
        <v>2</v>
      </c>
      <c r="H3619" s="744">
        <f t="shared" si="1254"/>
        <v>0.2</v>
      </c>
      <c r="I3619" s="901">
        <v>44942</v>
      </c>
      <c r="J3619" s="748"/>
      <c r="K3619" s="744"/>
      <c r="L3619" s="744"/>
      <c r="M3619" s="748"/>
      <c r="N3619" s="744">
        <v>0</v>
      </c>
      <c r="O3619" s="744">
        <v>0</v>
      </c>
      <c r="P3619" s="744">
        <v>0</v>
      </c>
      <c r="Q3619" s="744"/>
      <c r="R3619" s="744"/>
      <c r="S3619" s="744"/>
      <c r="T3619" s="744"/>
      <c r="U3619" s="744"/>
      <c r="V3619" s="744"/>
      <c r="W3619" s="744"/>
      <c r="X3619" s="744"/>
      <c r="Y3619" s="744"/>
      <c r="Z3619" s="744"/>
      <c r="AA3619" s="744"/>
      <c r="AB3619" s="744"/>
      <c r="AC3619" s="1507">
        <f t="shared" si="1255"/>
        <v>2</v>
      </c>
      <c r="AD3619" s="1508">
        <f t="shared" si="1256"/>
        <v>0.2</v>
      </c>
      <c r="AE3619" s="14">
        <f t="shared" si="1257"/>
        <v>-1500.5666666666666</v>
      </c>
      <c r="AF3619" s="14">
        <f t="shared" si="1258"/>
        <v>0</v>
      </c>
      <c r="AG3619" s="14" t="e">
        <f t="shared" si="1259"/>
        <v>#DIV/0!</v>
      </c>
      <c r="AH3619" s="14" t="e">
        <f t="shared" si="1260"/>
        <v>#DIV/0!</v>
      </c>
      <c r="AI3619" s="14">
        <f t="shared" si="1261"/>
        <v>2</v>
      </c>
      <c r="AJ3619" s="751"/>
    </row>
    <row r="3620" spans="1:36" ht="15.75" customHeight="1">
      <c r="A3620" s="759"/>
      <c r="B3620" s="738" t="s">
        <v>8585</v>
      </c>
      <c r="C3620" s="738" t="s">
        <v>66</v>
      </c>
      <c r="D3620" s="752">
        <v>50</v>
      </c>
      <c r="E3620" s="744"/>
      <c r="F3620" s="744"/>
      <c r="G3620" s="744">
        <v>1</v>
      </c>
      <c r="H3620" s="744">
        <f t="shared" si="1254"/>
        <v>50</v>
      </c>
      <c r="I3620" s="901">
        <v>44942</v>
      </c>
      <c r="J3620" s="748"/>
      <c r="K3620" s="744"/>
      <c r="L3620" s="744"/>
      <c r="M3620" s="748"/>
      <c r="N3620" s="744">
        <v>0</v>
      </c>
      <c r="O3620" s="744">
        <v>0</v>
      </c>
      <c r="P3620" s="744">
        <v>0</v>
      </c>
      <c r="Q3620" s="744"/>
      <c r="R3620" s="744"/>
      <c r="S3620" s="744"/>
      <c r="T3620" s="744"/>
      <c r="U3620" s="744"/>
      <c r="V3620" s="744"/>
      <c r="W3620" s="744"/>
      <c r="X3620" s="744"/>
      <c r="Y3620" s="744"/>
      <c r="Z3620" s="744"/>
      <c r="AA3620" s="744"/>
      <c r="AB3620" s="744"/>
      <c r="AC3620" s="1507">
        <f t="shared" si="1255"/>
        <v>1</v>
      </c>
      <c r="AD3620" s="1508">
        <f t="shared" si="1256"/>
        <v>50</v>
      </c>
      <c r="AE3620" s="14">
        <f t="shared" si="1257"/>
        <v>-1500.5666666666666</v>
      </c>
      <c r="AF3620" s="14">
        <f t="shared" si="1258"/>
        <v>0</v>
      </c>
      <c r="AG3620" s="14" t="e">
        <f t="shared" si="1259"/>
        <v>#DIV/0!</v>
      </c>
      <c r="AH3620" s="14" t="e">
        <f t="shared" si="1260"/>
        <v>#DIV/0!</v>
      </c>
      <c r="AI3620" s="14">
        <f t="shared" si="1261"/>
        <v>1</v>
      </c>
      <c r="AJ3620" s="751"/>
    </row>
    <row r="3621" spans="1:36" ht="15.75" customHeight="1">
      <c r="A3621" s="759"/>
      <c r="B3621" s="4857" t="s">
        <v>8586</v>
      </c>
      <c r="C3621" s="4858"/>
      <c r="D3621" s="4858"/>
      <c r="E3621" s="4858"/>
      <c r="F3621" s="4858"/>
      <c r="G3621" s="4858"/>
      <c r="H3621" s="4858"/>
      <c r="I3621" s="4858"/>
      <c r="J3621" s="4858"/>
      <c r="K3621" s="4858"/>
      <c r="L3621" s="4858"/>
      <c r="M3621" s="4858"/>
      <c r="N3621" s="4858"/>
      <c r="O3621" s="4858"/>
      <c r="P3621" s="4858"/>
      <c r="Q3621" s="4858"/>
      <c r="R3621" s="4858"/>
      <c r="S3621" s="4858"/>
      <c r="T3621" s="4858"/>
      <c r="U3621" s="4858"/>
      <c r="V3621" s="4858"/>
      <c r="W3621" s="4858"/>
      <c r="X3621" s="4858"/>
      <c r="Y3621" s="4858"/>
      <c r="Z3621" s="4858"/>
      <c r="AA3621" s="4858"/>
      <c r="AB3621" s="4858"/>
      <c r="AC3621" s="4858"/>
      <c r="AD3621" s="4858"/>
      <c r="AE3621" s="4858"/>
      <c r="AF3621" s="4858"/>
      <c r="AG3621" s="4858"/>
      <c r="AH3621" s="4858"/>
      <c r="AI3621" s="4858"/>
      <c r="AJ3621" s="4859"/>
    </row>
    <row r="3622" spans="1:36" ht="15.75" customHeight="1">
      <c r="A3622" s="759"/>
      <c r="B3622" s="738" t="s">
        <v>3497</v>
      </c>
      <c r="C3622" s="738" t="s">
        <v>66</v>
      </c>
      <c r="D3622" s="752">
        <v>10</v>
      </c>
      <c r="E3622" s="744"/>
      <c r="F3622" s="744"/>
      <c r="G3622" s="744">
        <v>1</v>
      </c>
      <c r="H3622" s="744">
        <f t="shared" ref="H3622:H3632" si="1262">D3622*G3622</f>
        <v>10</v>
      </c>
      <c r="I3622" s="901">
        <v>44942</v>
      </c>
      <c r="J3622" s="748"/>
      <c r="K3622" s="744"/>
      <c r="L3622" s="744"/>
      <c r="M3622" s="748"/>
      <c r="N3622" s="744">
        <v>0</v>
      </c>
      <c r="O3622" s="744">
        <v>0</v>
      </c>
      <c r="P3622" s="744">
        <v>0</v>
      </c>
      <c r="Q3622" s="744"/>
      <c r="R3622" s="744"/>
      <c r="S3622" s="744"/>
      <c r="T3622" s="744"/>
      <c r="U3622" s="744"/>
      <c r="V3622" s="744"/>
      <c r="W3622" s="744"/>
      <c r="X3622" s="744"/>
      <c r="Y3622" s="744"/>
      <c r="Z3622" s="744"/>
      <c r="AA3622" s="744"/>
      <c r="AB3622" s="744"/>
      <c r="AC3622" s="1507">
        <f t="shared" ref="AC3622:AC3632" si="1263">E3622+G3622-N3622-O3622-AA3622-P3622-Q3622-R3622-S3622-T3622-U3622-V3622-W3622-X3622-Y3622</f>
        <v>1</v>
      </c>
      <c r="AD3622" s="1508">
        <f t="shared" ref="AD3622:AD3632" si="1264">D3622*AC3622</f>
        <v>10</v>
      </c>
      <c r="AE3622" s="14">
        <f t="shared" ref="AE3622:AE3632" si="1265">(J3622-"01.04.2023")/30</f>
        <v>-1500.5666666666666</v>
      </c>
      <c r="AF3622" s="14">
        <f t="shared" ref="AF3622:AF3632" si="1266">(N3622+O3622+P3622+Q3622+R3622+S3622+T3622+U3622+V3622+W3622+X3622+Y3622)/3</f>
        <v>0</v>
      </c>
      <c r="AG3622" s="14" t="e">
        <f t="shared" ref="AG3622:AG3632" si="1267">AC3622/AF3622</f>
        <v>#DIV/0!</v>
      </c>
      <c r="AH3622" s="14" t="e">
        <f t="shared" ref="AH3622:AH3632" si="1268">AG3622-AE3622</f>
        <v>#DIV/0!</v>
      </c>
      <c r="AI3622" s="14">
        <f t="shared" ref="AI3622:AI3632" si="1269">AC3622-(AE3622*AF3622)</f>
        <v>1</v>
      </c>
      <c r="AJ3622" s="751"/>
    </row>
    <row r="3623" spans="1:36" ht="15.75" customHeight="1">
      <c r="A3623" s="759"/>
      <c r="B3623" s="738" t="s">
        <v>4702</v>
      </c>
      <c r="C3623" s="738" t="s">
        <v>66</v>
      </c>
      <c r="D3623" s="752">
        <v>5</v>
      </c>
      <c r="E3623" s="744"/>
      <c r="F3623" s="744"/>
      <c r="G3623" s="744">
        <v>20</v>
      </c>
      <c r="H3623" s="744">
        <f t="shared" si="1262"/>
        <v>100</v>
      </c>
      <c r="I3623" s="901">
        <v>44942</v>
      </c>
      <c r="J3623" s="748"/>
      <c r="K3623" s="744"/>
      <c r="L3623" s="744"/>
      <c r="M3623" s="748"/>
      <c r="N3623" s="744">
        <v>0</v>
      </c>
      <c r="O3623" s="744">
        <v>0</v>
      </c>
      <c r="P3623" s="744">
        <v>0</v>
      </c>
      <c r="Q3623" s="744"/>
      <c r="R3623" s="744"/>
      <c r="S3623" s="744"/>
      <c r="T3623" s="744"/>
      <c r="U3623" s="744"/>
      <c r="V3623" s="744"/>
      <c r="W3623" s="744"/>
      <c r="X3623" s="744"/>
      <c r="Y3623" s="744"/>
      <c r="Z3623" s="744"/>
      <c r="AA3623" s="744"/>
      <c r="AB3623" s="744"/>
      <c r="AC3623" s="1507">
        <f t="shared" si="1263"/>
        <v>20</v>
      </c>
      <c r="AD3623" s="1508">
        <f t="shared" si="1264"/>
        <v>100</v>
      </c>
      <c r="AE3623" s="14">
        <f t="shared" si="1265"/>
        <v>-1500.5666666666666</v>
      </c>
      <c r="AF3623" s="14">
        <f t="shared" si="1266"/>
        <v>0</v>
      </c>
      <c r="AG3623" s="14" t="e">
        <f t="shared" si="1267"/>
        <v>#DIV/0!</v>
      </c>
      <c r="AH3623" s="14" t="e">
        <f t="shared" si="1268"/>
        <v>#DIV/0!</v>
      </c>
      <c r="AI3623" s="14">
        <f t="shared" si="1269"/>
        <v>20</v>
      </c>
      <c r="AJ3623" s="751"/>
    </row>
    <row r="3624" spans="1:36" ht="15.75" customHeight="1">
      <c r="A3624" s="759"/>
      <c r="B3624" s="738" t="s">
        <v>1431</v>
      </c>
      <c r="C3624" s="738" t="s">
        <v>66</v>
      </c>
      <c r="D3624" s="752">
        <v>1.99</v>
      </c>
      <c r="E3624" s="744"/>
      <c r="F3624" s="744"/>
      <c r="G3624" s="744">
        <v>1000</v>
      </c>
      <c r="H3624" s="744">
        <f t="shared" si="1262"/>
        <v>1990</v>
      </c>
      <c r="I3624" s="901">
        <v>44994</v>
      </c>
      <c r="J3624" s="748">
        <v>46357</v>
      </c>
      <c r="K3624" s="744"/>
      <c r="L3624" s="744"/>
      <c r="M3624" s="748"/>
      <c r="N3624" s="744">
        <v>0</v>
      </c>
      <c r="O3624" s="744">
        <v>0</v>
      </c>
      <c r="P3624" s="744">
        <v>0</v>
      </c>
      <c r="Q3624" s="744"/>
      <c r="R3624" s="744"/>
      <c r="S3624" s="744"/>
      <c r="T3624" s="744"/>
      <c r="U3624" s="744"/>
      <c r="V3624" s="744"/>
      <c r="W3624" s="744"/>
      <c r="X3624" s="744"/>
      <c r="Y3624" s="744"/>
      <c r="Z3624" s="744"/>
      <c r="AA3624" s="744"/>
      <c r="AB3624" s="744"/>
      <c r="AC3624" s="1507">
        <f t="shared" si="1263"/>
        <v>1000</v>
      </c>
      <c r="AD3624" s="1508">
        <f t="shared" si="1264"/>
        <v>1990</v>
      </c>
      <c r="AE3624" s="14">
        <f t="shared" si="1265"/>
        <v>44.666666666666664</v>
      </c>
      <c r="AF3624" s="14">
        <f t="shared" si="1266"/>
        <v>0</v>
      </c>
      <c r="AG3624" s="14" t="e">
        <f t="shared" si="1267"/>
        <v>#DIV/0!</v>
      </c>
      <c r="AH3624" s="14" t="e">
        <f t="shared" si="1268"/>
        <v>#DIV/0!</v>
      </c>
      <c r="AI3624" s="14">
        <f t="shared" si="1269"/>
        <v>1000</v>
      </c>
      <c r="AJ3624" s="751"/>
    </row>
    <row r="3625" spans="1:36" ht="15.75" customHeight="1">
      <c r="A3625" s="759"/>
      <c r="B3625" s="738" t="s">
        <v>10115</v>
      </c>
      <c r="C3625" s="738" t="s">
        <v>66</v>
      </c>
      <c r="D3625" s="752">
        <v>9.35</v>
      </c>
      <c r="E3625" s="744"/>
      <c r="F3625" s="744"/>
      <c r="G3625" s="744">
        <v>1000</v>
      </c>
      <c r="H3625" s="744">
        <f t="shared" si="1262"/>
        <v>9350</v>
      </c>
      <c r="I3625" s="901">
        <v>44994</v>
      </c>
      <c r="J3625" s="748">
        <v>45901</v>
      </c>
      <c r="K3625" s="744"/>
      <c r="L3625" s="744"/>
      <c r="M3625" s="748"/>
      <c r="N3625" s="744">
        <v>0</v>
      </c>
      <c r="O3625" s="744">
        <v>0</v>
      </c>
      <c r="P3625" s="744">
        <v>0</v>
      </c>
      <c r="Q3625" s="744"/>
      <c r="R3625" s="744"/>
      <c r="S3625" s="744"/>
      <c r="T3625" s="744"/>
      <c r="U3625" s="744"/>
      <c r="V3625" s="744"/>
      <c r="W3625" s="744"/>
      <c r="X3625" s="744"/>
      <c r="Y3625" s="744"/>
      <c r="Z3625" s="744"/>
      <c r="AA3625" s="744"/>
      <c r="AB3625" s="744"/>
      <c r="AC3625" s="1507">
        <f t="shared" si="1263"/>
        <v>1000</v>
      </c>
      <c r="AD3625" s="1508">
        <f t="shared" si="1264"/>
        <v>9350</v>
      </c>
      <c r="AE3625" s="14">
        <f t="shared" si="1265"/>
        <v>29.466666666666665</v>
      </c>
      <c r="AF3625" s="14">
        <f t="shared" si="1266"/>
        <v>0</v>
      </c>
      <c r="AG3625" s="14" t="e">
        <f t="shared" si="1267"/>
        <v>#DIV/0!</v>
      </c>
      <c r="AH3625" s="14" t="e">
        <f t="shared" si="1268"/>
        <v>#DIV/0!</v>
      </c>
      <c r="AI3625" s="14">
        <f t="shared" si="1269"/>
        <v>1000</v>
      </c>
      <c r="AJ3625" s="751"/>
    </row>
    <row r="3626" spans="1:36" ht="15.75" customHeight="1">
      <c r="A3626" s="759"/>
      <c r="B3626" s="738" t="s">
        <v>10116</v>
      </c>
      <c r="C3626" s="738" t="s">
        <v>66</v>
      </c>
      <c r="D3626" s="752">
        <v>6.9</v>
      </c>
      <c r="E3626" s="744"/>
      <c r="F3626" s="744"/>
      <c r="G3626" s="744">
        <v>3000</v>
      </c>
      <c r="H3626" s="744">
        <f t="shared" si="1262"/>
        <v>20700</v>
      </c>
      <c r="I3626" s="901">
        <v>44994</v>
      </c>
      <c r="J3626" s="748">
        <v>46357</v>
      </c>
      <c r="K3626" s="744"/>
      <c r="L3626" s="744"/>
      <c r="M3626" s="748"/>
      <c r="N3626" s="744">
        <v>0</v>
      </c>
      <c r="O3626" s="744">
        <v>0</v>
      </c>
      <c r="P3626" s="744">
        <v>0</v>
      </c>
      <c r="Q3626" s="744"/>
      <c r="R3626" s="744"/>
      <c r="S3626" s="744"/>
      <c r="T3626" s="744"/>
      <c r="U3626" s="744"/>
      <c r="V3626" s="744"/>
      <c r="W3626" s="744"/>
      <c r="X3626" s="744"/>
      <c r="Y3626" s="744"/>
      <c r="Z3626" s="744"/>
      <c r="AA3626" s="744"/>
      <c r="AB3626" s="744"/>
      <c r="AC3626" s="1507">
        <f t="shared" si="1263"/>
        <v>3000</v>
      </c>
      <c r="AD3626" s="1508">
        <f t="shared" si="1264"/>
        <v>20700</v>
      </c>
      <c r="AE3626" s="14">
        <f t="shared" si="1265"/>
        <v>44.666666666666664</v>
      </c>
      <c r="AF3626" s="14">
        <f t="shared" si="1266"/>
        <v>0</v>
      </c>
      <c r="AG3626" s="14" t="e">
        <f t="shared" si="1267"/>
        <v>#DIV/0!</v>
      </c>
      <c r="AH3626" s="14" t="e">
        <f t="shared" si="1268"/>
        <v>#DIV/0!</v>
      </c>
      <c r="AI3626" s="14">
        <f t="shared" si="1269"/>
        <v>3000</v>
      </c>
      <c r="AJ3626" s="751"/>
    </row>
    <row r="3627" spans="1:36" ht="15.75" customHeight="1">
      <c r="A3627" s="759"/>
      <c r="B3627" s="738" t="s">
        <v>10117</v>
      </c>
      <c r="C3627" s="738" t="s">
        <v>143</v>
      </c>
      <c r="D3627" s="752">
        <v>92.76</v>
      </c>
      <c r="E3627" s="744"/>
      <c r="F3627" s="744"/>
      <c r="G3627" s="744">
        <v>50</v>
      </c>
      <c r="H3627" s="744">
        <f t="shared" si="1262"/>
        <v>4638</v>
      </c>
      <c r="I3627" s="901">
        <v>44994</v>
      </c>
      <c r="J3627" s="748"/>
      <c r="K3627" s="744"/>
      <c r="L3627" s="744"/>
      <c r="M3627" s="748"/>
      <c r="N3627" s="744">
        <v>0</v>
      </c>
      <c r="O3627" s="744">
        <v>0</v>
      </c>
      <c r="P3627" s="744">
        <v>0</v>
      </c>
      <c r="Q3627" s="744"/>
      <c r="R3627" s="744"/>
      <c r="S3627" s="744"/>
      <c r="T3627" s="744"/>
      <c r="U3627" s="744"/>
      <c r="V3627" s="744"/>
      <c r="W3627" s="744"/>
      <c r="X3627" s="744"/>
      <c r="Y3627" s="744"/>
      <c r="Z3627" s="744"/>
      <c r="AA3627" s="744"/>
      <c r="AB3627" s="744"/>
      <c r="AC3627" s="1507">
        <f t="shared" si="1263"/>
        <v>50</v>
      </c>
      <c r="AD3627" s="1508">
        <f t="shared" si="1264"/>
        <v>4638</v>
      </c>
      <c r="AE3627" s="14">
        <f t="shared" si="1265"/>
        <v>-1500.5666666666666</v>
      </c>
      <c r="AF3627" s="14">
        <f t="shared" si="1266"/>
        <v>0</v>
      </c>
      <c r="AG3627" s="14" t="e">
        <f t="shared" si="1267"/>
        <v>#DIV/0!</v>
      </c>
      <c r="AH3627" s="14" t="e">
        <f t="shared" si="1268"/>
        <v>#DIV/0!</v>
      </c>
      <c r="AI3627" s="14">
        <f t="shared" si="1269"/>
        <v>50</v>
      </c>
      <c r="AJ3627" s="751"/>
    </row>
    <row r="3628" spans="1:36" ht="15.75" customHeight="1">
      <c r="A3628" s="759"/>
      <c r="B3628" s="738" t="s">
        <v>10118</v>
      </c>
      <c r="C3628" s="738" t="s">
        <v>143</v>
      </c>
      <c r="D3628" s="944">
        <v>25.273402000000001</v>
      </c>
      <c r="E3628" s="744"/>
      <c r="F3628" s="744"/>
      <c r="G3628" s="744">
        <v>400</v>
      </c>
      <c r="H3628" s="744">
        <f t="shared" si="1262"/>
        <v>10109.3608</v>
      </c>
      <c r="I3628" s="901">
        <v>44994</v>
      </c>
      <c r="J3628" s="748"/>
      <c r="K3628" s="744"/>
      <c r="L3628" s="744"/>
      <c r="M3628" s="748"/>
      <c r="N3628" s="744">
        <v>0</v>
      </c>
      <c r="O3628" s="744">
        <v>0</v>
      </c>
      <c r="P3628" s="744">
        <v>0</v>
      </c>
      <c r="Q3628" s="744"/>
      <c r="R3628" s="744"/>
      <c r="S3628" s="744"/>
      <c r="T3628" s="744"/>
      <c r="U3628" s="744"/>
      <c r="V3628" s="744"/>
      <c r="W3628" s="744"/>
      <c r="X3628" s="744"/>
      <c r="Y3628" s="744"/>
      <c r="Z3628" s="744"/>
      <c r="AA3628" s="744"/>
      <c r="AB3628" s="744"/>
      <c r="AC3628" s="1507">
        <f t="shared" si="1263"/>
        <v>400</v>
      </c>
      <c r="AD3628" s="1508">
        <f t="shared" si="1264"/>
        <v>10109.3608</v>
      </c>
      <c r="AE3628" s="14">
        <f t="shared" si="1265"/>
        <v>-1500.5666666666666</v>
      </c>
      <c r="AF3628" s="14">
        <f t="shared" si="1266"/>
        <v>0</v>
      </c>
      <c r="AG3628" s="14" t="e">
        <f t="shared" si="1267"/>
        <v>#DIV/0!</v>
      </c>
      <c r="AH3628" s="14" t="e">
        <f t="shared" si="1268"/>
        <v>#DIV/0!</v>
      </c>
      <c r="AI3628" s="14">
        <f t="shared" si="1269"/>
        <v>400</v>
      </c>
      <c r="AJ3628" s="751"/>
    </row>
    <row r="3629" spans="1:36" ht="15.75">
      <c r="A3629" s="759"/>
      <c r="B3629" s="738" t="s">
        <v>10119</v>
      </c>
      <c r="C3629" s="738" t="s">
        <v>156</v>
      </c>
      <c r="D3629" s="752">
        <v>3.53</v>
      </c>
      <c r="E3629" s="744"/>
      <c r="F3629" s="744"/>
      <c r="G3629" s="744">
        <v>50</v>
      </c>
      <c r="H3629" s="744">
        <f t="shared" si="1262"/>
        <v>176.5</v>
      </c>
      <c r="I3629" s="901">
        <v>44994</v>
      </c>
      <c r="J3629" s="748"/>
      <c r="K3629" s="744"/>
      <c r="L3629" s="744"/>
      <c r="M3629" s="748"/>
      <c r="N3629" s="744">
        <v>0</v>
      </c>
      <c r="O3629" s="744">
        <v>0</v>
      </c>
      <c r="P3629" s="744">
        <v>0</v>
      </c>
      <c r="Q3629" s="744"/>
      <c r="R3629" s="744"/>
      <c r="S3629" s="744"/>
      <c r="T3629" s="744"/>
      <c r="U3629" s="744"/>
      <c r="V3629" s="744"/>
      <c r="W3629" s="744"/>
      <c r="X3629" s="744"/>
      <c r="Y3629" s="744"/>
      <c r="Z3629" s="744"/>
      <c r="AA3629" s="744"/>
      <c r="AB3629" s="744"/>
      <c r="AC3629" s="1507">
        <f t="shared" si="1263"/>
        <v>50</v>
      </c>
      <c r="AD3629" s="1508">
        <f t="shared" si="1264"/>
        <v>176.5</v>
      </c>
      <c r="AE3629" s="14">
        <f t="shared" si="1265"/>
        <v>-1500.5666666666666</v>
      </c>
      <c r="AF3629" s="14">
        <f t="shared" si="1266"/>
        <v>0</v>
      </c>
      <c r="AG3629" s="14" t="e">
        <f t="shared" si="1267"/>
        <v>#DIV/0!</v>
      </c>
      <c r="AH3629" s="14" t="e">
        <f t="shared" si="1268"/>
        <v>#DIV/0!</v>
      </c>
      <c r="AI3629" s="14">
        <f t="shared" si="1269"/>
        <v>50</v>
      </c>
      <c r="AJ3629" s="751"/>
    </row>
    <row r="3630" spans="1:36" ht="15.75">
      <c r="A3630" s="759"/>
      <c r="B3630" s="738" t="s">
        <v>10120</v>
      </c>
      <c r="C3630" s="738" t="s">
        <v>156</v>
      </c>
      <c r="D3630" s="752">
        <v>3.53</v>
      </c>
      <c r="E3630" s="744"/>
      <c r="F3630" s="744"/>
      <c r="G3630" s="744">
        <v>90</v>
      </c>
      <c r="H3630" s="744">
        <f t="shared" si="1262"/>
        <v>317.7</v>
      </c>
      <c r="I3630" s="901">
        <v>44994</v>
      </c>
      <c r="J3630" s="748"/>
      <c r="K3630" s="744"/>
      <c r="L3630" s="744"/>
      <c r="M3630" s="748"/>
      <c r="N3630" s="744">
        <v>0</v>
      </c>
      <c r="O3630" s="744">
        <v>0</v>
      </c>
      <c r="P3630" s="744">
        <v>0</v>
      </c>
      <c r="Q3630" s="744"/>
      <c r="R3630" s="744"/>
      <c r="S3630" s="744"/>
      <c r="T3630" s="744"/>
      <c r="U3630" s="744"/>
      <c r="V3630" s="744"/>
      <c r="W3630" s="744"/>
      <c r="X3630" s="744"/>
      <c r="Y3630" s="744"/>
      <c r="Z3630" s="744"/>
      <c r="AA3630" s="744"/>
      <c r="AB3630" s="744"/>
      <c r="AC3630" s="1507">
        <f t="shared" si="1263"/>
        <v>90</v>
      </c>
      <c r="AD3630" s="1508">
        <f t="shared" si="1264"/>
        <v>317.7</v>
      </c>
      <c r="AE3630" s="14">
        <f t="shared" si="1265"/>
        <v>-1500.5666666666666</v>
      </c>
      <c r="AF3630" s="14">
        <f t="shared" si="1266"/>
        <v>0</v>
      </c>
      <c r="AG3630" s="14" t="e">
        <f t="shared" si="1267"/>
        <v>#DIV/0!</v>
      </c>
      <c r="AH3630" s="14" t="e">
        <f t="shared" si="1268"/>
        <v>#DIV/0!</v>
      </c>
      <c r="AI3630" s="14">
        <f t="shared" si="1269"/>
        <v>90</v>
      </c>
      <c r="AJ3630" s="751"/>
    </row>
    <row r="3631" spans="1:36" ht="15.75">
      <c r="A3631" s="759"/>
      <c r="B3631" s="738" t="s">
        <v>10121</v>
      </c>
      <c r="C3631" s="738" t="s">
        <v>156</v>
      </c>
      <c r="D3631" s="752">
        <v>44.94</v>
      </c>
      <c r="E3631" s="744"/>
      <c r="F3631" s="744"/>
      <c r="G3631" s="744">
        <v>50</v>
      </c>
      <c r="H3631" s="744">
        <f t="shared" si="1262"/>
        <v>2247</v>
      </c>
      <c r="I3631" s="901">
        <v>44994</v>
      </c>
      <c r="J3631" s="748"/>
      <c r="K3631" s="744"/>
      <c r="L3631" s="744"/>
      <c r="M3631" s="748"/>
      <c r="N3631" s="744">
        <v>0</v>
      </c>
      <c r="O3631" s="744">
        <v>0</v>
      </c>
      <c r="P3631" s="744">
        <v>0</v>
      </c>
      <c r="Q3631" s="744"/>
      <c r="R3631" s="744"/>
      <c r="S3631" s="744"/>
      <c r="T3631" s="744"/>
      <c r="U3631" s="744"/>
      <c r="V3631" s="744"/>
      <c r="W3631" s="744"/>
      <c r="X3631" s="744"/>
      <c r="Y3631" s="744"/>
      <c r="Z3631" s="744"/>
      <c r="AA3631" s="744"/>
      <c r="AB3631" s="744"/>
      <c r="AC3631" s="1507">
        <f t="shared" si="1263"/>
        <v>50</v>
      </c>
      <c r="AD3631" s="1508">
        <f t="shared" si="1264"/>
        <v>2247</v>
      </c>
      <c r="AE3631" s="14">
        <f t="shared" si="1265"/>
        <v>-1500.5666666666666</v>
      </c>
      <c r="AF3631" s="14">
        <f t="shared" si="1266"/>
        <v>0</v>
      </c>
      <c r="AG3631" s="14" t="e">
        <f t="shared" si="1267"/>
        <v>#DIV/0!</v>
      </c>
      <c r="AH3631" s="14" t="e">
        <f t="shared" si="1268"/>
        <v>#DIV/0!</v>
      </c>
      <c r="AI3631" s="14">
        <f t="shared" si="1269"/>
        <v>50</v>
      </c>
      <c r="AJ3631" s="751"/>
    </row>
    <row r="3632" spans="1:36" ht="15.75">
      <c r="A3632" s="759"/>
      <c r="B3632" s="738" t="s">
        <v>10122</v>
      </c>
      <c r="C3632" s="738" t="s">
        <v>143</v>
      </c>
      <c r="D3632" s="752">
        <v>9.85</v>
      </c>
      <c r="E3632" s="744"/>
      <c r="F3632" s="744"/>
      <c r="G3632" s="744">
        <v>100</v>
      </c>
      <c r="H3632" s="744">
        <f t="shared" si="1262"/>
        <v>985</v>
      </c>
      <c r="I3632" s="901">
        <v>44994</v>
      </c>
      <c r="J3632" s="748"/>
      <c r="K3632" s="744"/>
      <c r="L3632" s="744"/>
      <c r="M3632" s="748"/>
      <c r="N3632" s="744">
        <v>0</v>
      </c>
      <c r="O3632" s="744">
        <v>0</v>
      </c>
      <c r="P3632" s="744">
        <v>0</v>
      </c>
      <c r="Q3632" s="744"/>
      <c r="R3632" s="744"/>
      <c r="S3632" s="744"/>
      <c r="T3632" s="744"/>
      <c r="U3632" s="744"/>
      <c r="V3632" s="744"/>
      <c r="W3632" s="744"/>
      <c r="X3632" s="744"/>
      <c r="Y3632" s="744"/>
      <c r="Z3632" s="744"/>
      <c r="AA3632" s="744"/>
      <c r="AB3632" s="744"/>
      <c r="AC3632" s="1507">
        <f t="shared" si="1263"/>
        <v>100</v>
      </c>
      <c r="AD3632" s="1508">
        <f t="shared" si="1264"/>
        <v>985</v>
      </c>
      <c r="AE3632" s="14">
        <f t="shared" si="1265"/>
        <v>-1500.5666666666666</v>
      </c>
      <c r="AF3632" s="14">
        <f t="shared" si="1266"/>
        <v>0</v>
      </c>
      <c r="AG3632" s="14" t="e">
        <f t="shared" si="1267"/>
        <v>#DIV/0!</v>
      </c>
      <c r="AH3632" s="14" t="e">
        <f t="shared" si="1268"/>
        <v>#DIV/0!</v>
      </c>
      <c r="AI3632" s="14">
        <f t="shared" si="1269"/>
        <v>100</v>
      </c>
      <c r="AJ3632" s="751"/>
    </row>
    <row r="3633" spans="1:36" ht="15" customHeight="1">
      <c r="A3633" s="4780" t="s">
        <v>32</v>
      </c>
      <c r="B3633" s="4781"/>
      <c r="C3633" s="4781"/>
      <c r="D3633" s="4781"/>
      <c r="E3633" s="4781"/>
      <c r="F3633" s="4781"/>
      <c r="G3633" s="4781"/>
      <c r="H3633" s="4781"/>
      <c r="I3633" s="4781"/>
      <c r="J3633" s="4781"/>
      <c r="K3633" s="4781"/>
      <c r="L3633" s="4781"/>
      <c r="M3633" s="4781"/>
      <c r="N3633" s="4781"/>
      <c r="O3633" s="4781"/>
      <c r="P3633" s="4781"/>
      <c r="Q3633" s="4781"/>
      <c r="R3633" s="4781"/>
      <c r="S3633" s="4781"/>
      <c r="T3633" s="4781"/>
      <c r="U3633" s="4781"/>
      <c r="V3633" s="4781"/>
      <c r="W3633" s="4781"/>
      <c r="X3633" s="4781"/>
      <c r="Y3633" s="4781"/>
      <c r="Z3633" s="4781"/>
      <c r="AA3633" s="4781"/>
      <c r="AB3633" s="4781"/>
      <c r="AC3633" s="4781"/>
      <c r="AD3633" s="4781"/>
      <c r="AE3633" s="4781"/>
      <c r="AF3633" s="4781"/>
      <c r="AG3633" s="4781"/>
      <c r="AH3633" s="4781"/>
      <c r="AI3633" s="4781"/>
      <c r="AJ3633" s="4782"/>
    </row>
    <row r="3634" spans="1:36" ht="15.75">
      <c r="A3634" s="4139" t="s">
        <v>19</v>
      </c>
      <c r="B3634" s="4139"/>
      <c r="C3634" s="4139"/>
      <c r="D3634" s="4139"/>
      <c r="E3634" s="4139"/>
      <c r="F3634" s="4139"/>
      <c r="G3634" s="4139"/>
      <c r="H3634" s="4139"/>
      <c r="I3634" s="4139"/>
      <c r="J3634" s="4139"/>
      <c r="K3634" s="4139"/>
      <c r="L3634" s="4139"/>
      <c r="M3634" s="4139"/>
      <c r="N3634" s="4139"/>
      <c r="O3634" s="4139"/>
      <c r="P3634" s="4139"/>
      <c r="Q3634" s="4139"/>
      <c r="R3634" s="4139"/>
      <c r="S3634" s="4139"/>
      <c r="T3634" s="4139"/>
      <c r="U3634" s="4139"/>
      <c r="V3634" s="4139"/>
      <c r="W3634" s="4139"/>
      <c r="X3634" s="4139"/>
      <c r="Y3634" s="4139"/>
      <c r="Z3634" s="4139"/>
      <c r="AA3634" s="4139"/>
      <c r="AB3634" s="4139"/>
      <c r="AC3634" s="4139"/>
      <c r="AD3634" s="4139"/>
      <c r="AE3634" s="4139"/>
      <c r="AF3634" s="4139"/>
      <c r="AG3634" s="4139"/>
      <c r="AH3634" s="4139"/>
      <c r="AI3634" s="4139"/>
      <c r="AJ3634" s="4139"/>
    </row>
    <row r="3635" spans="1:36" ht="15.75">
      <c r="A3635" s="4872" t="s">
        <v>204</v>
      </c>
      <c r="B3635" s="4873"/>
      <c r="C3635" s="4873"/>
      <c r="D3635" s="4873"/>
      <c r="E3635" s="4873"/>
      <c r="F3635" s="4873"/>
      <c r="G3635" s="4873"/>
      <c r="H3635" s="4873"/>
      <c r="I3635" s="4873"/>
      <c r="J3635" s="4873"/>
      <c r="K3635" s="4873"/>
      <c r="L3635" s="4873"/>
      <c r="M3635" s="4873"/>
      <c r="N3635" s="4873"/>
      <c r="O3635" s="4873"/>
      <c r="P3635" s="4873"/>
      <c r="Q3635" s="4873"/>
      <c r="R3635" s="4873"/>
      <c r="S3635" s="4873"/>
      <c r="T3635" s="4873"/>
      <c r="U3635" s="4873"/>
      <c r="V3635" s="4873"/>
      <c r="W3635" s="4873"/>
      <c r="X3635" s="4873"/>
      <c r="Y3635" s="4873"/>
      <c r="Z3635" s="4873"/>
      <c r="AA3635" s="4873"/>
      <c r="AB3635" s="4873"/>
      <c r="AC3635" s="4873"/>
      <c r="AD3635" s="4873"/>
      <c r="AE3635" s="4873"/>
      <c r="AF3635" s="4873"/>
      <c r="AG3635" s="4873"/>
      <c r="AH3635" s="4873"/>
      <c r="AI3635" s="4873"/>
      <c r="AJ3635" s="4873"/>
    </row>
    <row r="3636" spans="1:36" ht="15.75">
      <c r="A3636" s="1430">
        <v>1</v>
      </c>
      <c r="B3636" s="1787" t="s">
        <v>7478</v>
      </c>
      <c r="C3636" s="1430" t="s">
        <v>143</v>
      </c>
      <c r="D3636" s="1430">
        <v>18304.490000000002</v>
      </c>
      <c r="E3636" s="1430">
        <v>62</v>
      </c>
      <c r="F3636" s="1430">
        <v>1134878.3800000001</v>
      </c>
      <c r="G3636" s="1430"/>
      <c r="H3636" s="1430"/>
      <c r="I3636" s="1194">
        <v>44923</v>
      </c>
      <c r="J3636" s="1194">
        <v>45392</v>
      </c>
      <c r="K3636" s="1430"/>
      <c r="L3636" s="1430">
        <v>435</v>
      </c>
      <c r="M3636" s="1194">
        <v>44722</v>
      </c>
      <c r="N3636" s="1430">
        <v>0</v>
      </c>
      <c r="O3636" s="1430">
        <v>0</v>
      </c>
      <c r="P3636" s="1430">
        <v>0</v>
      </c>
      <c r="Q3636" s="1430"/>
      <c r="R3636" s="1430"/>
      <c r="S3636" s="1430"/>
      <c r="T3636" s="1430"/>
      <c r="U3636" s="1430"/>
      <c r="V3636" s="1430"/>
      <c r="W3636" s="1430"/>
      <c r="X3636" s="1430"/>
      <c r="Y3636" s="1952"/>
      <c r="Z3636" s="1953"/>
      <c r="AA3636" s="1953"/>
      <c r="AB3636" s="1953"/>
      <c r="AC3636" s="1507">
        <f>E3636+G3636-N3636-O3636-AA3636-P3636-Q3636-R3636-S3636-T3636-U3636-V3636-W3636-X3636-Y3636</f>
        <v>62</v>
      </c>
      <c r="AD3636" s="1508">
        <f>D3636*AC3636</f>
        <v>1134878.3800000001</v>
      </c>
      <c r="AE3636" s="14">
        <f>(J3636-"01.04.2023")/30</f>
        <v>12.5</v>
      </c>
      <c r="AF3636" s="14">
        <f>(N3636+O3636+P3636+Q3636+R3636+S3636+T3636+U3636+V3636+W3636+X3636+Y3636)/3</f>
        <v>0</v>
      </c>
      <c r="AG3636" s="14" t="e">
        <f>AC3636/AF3636</f>
        <v>#DIV/0!</v>
      </c>
      <c r="AH3636" s="14" t="e">
        <f>AG3636-AE3636</f>
        <v>#DIV/0!</v>
      </c>
      <c r="AI3636" s="14">
        <f>AC3636-(AE3636*AF3636)</f>
        <v>62</v>
      </c>
      <c r="AJ3636" s="670"/>
    </row>
    <row r="3637" spans="1:36" ht="15.75">
      <c r="A3637" s="1430">
        <v>2</v>
      </c>
      <c r="B3637" s="1787" t="s">
        <v>205</v>
      </c>
      <c r="C3637" s="1430" t="s">
        <v>206</v>
      </c>
      <c r="D3637" s="1430">
        <v>4185.1000000000004</v>
      </c>
      <c r="E3637" s="1430">
        <v>2</v>
      </c>
      <c r="F3637" s="1430">
        <v>8370.2000000000007</v>
      </c>
      <c r="G3637" s="1430"/>
      <c r="H3637" s="1430"/>
      <c r="I3637" s="1194">
        <v>44146</v>
      </c>
      <c r="J3637" s="1194">
        <v>45383</v>
      </c>
      <c r="K3637" s="1430"/>
      <c r="L3637" s="1430">
        <v>1155</v>
      </c>
      <c r="M3637" s="1194">
        <v>44134</v>
      </c>
      <c r="N3637" s="1430">
        <v>0</v>
      </c>
      <c r="O3637" s="1430">
        <v>0</v>
      </c>
      <c r="P3637" s="1430">
        <v>0</v>
      </c>
      <c r="Q3637" s="1430"/>
      <c r="R3637" s="1430"/>
      <c r="S3637" s="1430"/>
      <c r="T3637" s="1430"/>
      <c r="U3637" s="1430"/>
      <c r="V3637" s="1430"/>
      <c r="W3637" s="1430"/>
      <c r="X3637" s="1430"/>
      <c r="Y3637" s="1952"/>
      <c r="Z3637" s="1953"/>
      <c r="AA3637" s="1953"/>
      <c r="AB3637" s="1953"/>
      <c r="AC3637" s="1507">
        <f>E3637+G3637-N3637-O3637-AA3637-P3637-Q3637-R3637-S3637-T3637-U3637-V3637-W3637-X3637-Y3637</f>
        <v>2</v>
      </c>
      <c r="AD3637" s="1508">
        <f>D3637*AC3637</f>
        <v>8370.2000000000007</v>
      </c>
      <c r="AE3637" s="14">
        <f>(J3637-"01.04.2023")/30</f>
        <v>12.2</v>
      </c>
      <c r="AF3637" s="14">
        <f>(N3637+O3637+P3637+Q3637+R3637+S3637+T3637+U3637+V3637+W3637+X3637+Y3637)/3</f>
        <v>0</v>
      </c>
      <c r="AG3637" s="14" t="e">
        <f>AC3637/AF3637</f>
        <v>#DIV/0!</v>
      </c>
      <c r="AH3637" s="14" t="e">
        <f>AG3637-AE3637</f>
        <v>#DIV/0!</v>
      </c>
      <c r="AI3637" s="14">
        <f>AC3637-(AE3637*AF3637)</f>
        <v>2</v>
      </c>
      <c r="AJ3637" s="670"/>
    </row>
    <row r="3638" spans="1:36" ht="15.75">
      <c r="A3638" s="4185" t="s">
        <v>20</v>
      </c>
      <c r="B3638" s="4845"/>
      <c r="C3638" s="4845"/>
      <c r="D3638" s="4845"/>
      <c r="E3638" s="4845"/>
      <c r="F3638" s="4845"/>
      <c r="G3638" s="4845"/>
      <c r="H3638" s="4845"/>
      <c r="I3638" s="4845"/>
      <c r="J3638" s="4845"/>
      <c r="K3638" s="4845"/>
      <c r="L3638" s="4845"/>
      <c r="M3638" s="4845"/>
      <c r="N3638" s="4845"/>
      <c r="O3638" s="4845"/>
      <c r="P3638" s="4845"/>
      <c r="Q3638" s="4845"/>
      <c r="R3638" s="4845"/>
      <c r="S3638" s="4845"/>
      <c r="T3638" s="4845"/>
      <c r="U3638" s="4845"/>
      <c r="V3638" s="4845"/>
      <c r="W3638" s="4845"/>
      <c r="X3638" s="4845"/>
      <c r="Y3638" s="4845"/>
      <c r="Z3638" s="4845"/>
      <c r="AA3638" s="4845"/>
      <c r="AB3638" s="4845"/>
      <c r="AC3638" s="4845"/>
      <c r="AD3638" s="4845"/>
      <c r="AE3638" s="4845"/>
      <c r="AF3638" s="4845"/>
      <c r="AG3638" s="4845"/>
      <c r="AH3638" s="4845"/>
      <c r="AI3638" s="4845"/>
      <c r="AJ3638" s="4187"/>
    </row>
    <row r="3639" spans="1:36" ht="15.75">
      <c r="A3639" s="4830" t="s">
        <v>204</v>
      </c>
      <c r="B3639" s="4831"/>
      <c r="C3639" s="4831"/>
      <c r="D3639" s="4831"/>
      <c r="E3639" s="4831"/>
      <c r="F3639" s="4831"/>
      <c r="G3639" s="4831"/>
      <c r="H3639" s="4831"/>
      <c r="I3639" s="4831"/>
      <c r="J3639" s="4831"/>
      <c r="K3639" s="4831"/>
      <c r="L3639" s="4831"/>
      <c r="M3639" s="4831"/>
      <c r="N3639" s="4831"/>
      <c r="O3639" s="4831"/>
      <c r="P3639" s="4831"/>
      <c r="Q3639" s="4831"/>
      <c r="R3639" s="4831"/>
      <c r="S3639" s="4831"/>
      <c r="T3639" s="4831"/>
      <c r="U3639" s="4831"/>
      <c r="V3639" s="4831"/>
      <c r="W3639" s="4831"/>
      <c r="X3639" s="4831"/>
      <c r="Y3639" s="4831"/>
      <c r="Z3639" s="4831"/>
      <c r="AA3639" s="4831"/>
      <c r="AB3639" s="4831"/>
      <c r="AC3639" s="4831"/>
      <c r="AD3639" s="4831"/>
      <c r="AE3639" s="4831"/>
      <c r="AF3639" s="4831"/>
      <c r="AG3639" s="4831"/>
      <c r="AH3639" s="4831"/>
      <c r="AI3639" s="4831"/>
      <c r="AJ3639" s="4832"/>
    </row>
    <row r="3640" spans="1:36" ht="15.75">
      <c r="A3640" s="1422">
        <v>3</v>
      </c>
      <c r="B3640" s="31" t="s">
        <v>207</v>
      </c>
      <c r="C3640" s="1954" t="s">
        <v>752</v>
      </c>
      <c r="D3640" s="1070">
        <v>19.12</v>
      </c>
      <c r="E3640" s="1425">
        <v>4500</v>
      </c>
      <c r="F3640" s="1070">
        <v>86025.96</v>
      </c>
      <c r="G3640" s="1425"/>
      <c r="H3640" s="1070"/>
      <c r="I3640" s="1955">
        <v>44532</v>
      </c>
      <c r="J3640" s="1956" t="s">
        <v>208</v>
      </c>
      <c r="K3640" s="1425"/>
      <c r="L3640" s="1425">
        <v>1525</v>
      </c>
      <c r="M3640" s="1071">
        <v>44525</v>
      </c>
      <c r="N3640" s="1425">
        <v>0</v>
      </c>
      <c r="O3640" s="1425">
        <v>0</v>
      </c>
      <c r="P3640" s="1425">
        <v>0</v>
      </c>
      <c r="Q3640" s="1957"/>
      <c r="R3640" s="1957"/>
      <c r="S3640" s="1957"/>
      <c r="T3640" s="1957"/>
      <c r="U3640" s="1957"/>
      <c r="V3640" s="1425"/>
      <c r="W3640" s="1957"/>
      <c r="X3640" s="1957"/>
      <c r="Y3640" s="1957"/>
      <c r="Z3640" s="1425"/>
      <c r="AA3640" s="1425"/>
      <c r="AB3640" s="1425"/>
      <c r="AC3640" s="1507">
        <f>E3640+G3640-N3640-O3640-AA3640-P3640-Q3640-R3640-S3640-T3640-U3640-V3640-W3640-X3640-Y3640</f>
        <v>4500</v>
      </c>
      <c r="AD3640" s="1508">
        <f>D3640*AC3640</f>
        <v>86040</v>
      </c>
      <c r="AE3640" s="14">
        <f>(J3640-"01.04.2023")/30</f>
        <v>12.166666666666666</v>
      </c>
      <c r="AF3640" s="14">
        <f>(N3640+O3640+P3640+Q3640+R3640+S3640+T3640+U3640+V3640+W3640+X3640+Y3640)/3</f>
        <v>0</v>
      </c>
      <c r="AG3640" s="14" t="e">
        <f>AC3640/AF3640</f>
        <v>#DIV/0!</v>
      </c>
      <c r="AH3640" s="14" t="e">
        <f>AG3640-AE3640</f>
        <v>#DIV/0!</v>
      </c>
      <c r="AI3640" s="14">
        <f>AC3640-(AE3640*AF3640)</f>
        <v>4500</v>
      </c>
      <c r="AJ3640" s="1425"/>
    </row>
    <row r="3641" spans="1:36" ht="15.75">
      <c r="A3641" s="4830" t="s">
        <v>209</v>
      </c>
      <c r="B3641" s="4831"/>
      <c r="C3641" s="4831"/>
      <c r="D3641" s="4831"/>
      <c r="E3641" s="4831"/>
      <c r="F3641" s="4831"/>
      <c r="G3641" s="4831"/>
      <c r="H3641" s="4831"/>
      <c r="I3641" s="4831"/>
      <c r="J3641" s="4831"/>
      <c r="K3641" s="4831"/>
      <c r="L3641" s="4831"/>
      <c r="M3641" s="4831"/>
      <c r="N3641" s="4831"/>
      <c r="O3641" s="4831"/>
      <c r="P3641" s="4831"/>
      <c r="Q3641" s="4831"/>
      <c r="R3641" s="4831"/>
      <c r="S3641" s="4831"/>
      <c r="T3641" s="4831"/>
      <c r="U3641" s="4831"/>
      <c r="V3641" s="4831"/>
      <c r="W3641" s="4831"/>
      <c r="X3641" s="4831"/>
      <c r="Y3641" s="4831"/>
      <c r="Z3641" s="4831"/>
      <c r="AA3641" s="4831"/>
      <c r="AB3641" s="4831"/>
      <c r="AC3641" s="4831"/>
      <c r="AD3641" s="4831"/>
      <c r="AE3641" s="4831"/>
      <c r="AF3641" s="4831"/>
      <c r="AG3641" s="4831"/>
      <c r="AH3641" s="4831"/>
      <c r="AI3641" s="4831"/>
      <c r="AJ3641" s="4832"/>
    </row>
    <row r="3642" spans="1:36" ht="15.75" customHeight="1">
      <c r="A3642" s="1478">
        <v>5</v>
      </c>
      <c r="B3642" s="1958" t="s">
        <v>10261</v>
      </c>
      <c r="C3642" s="1959" t="s">
        <v>143</v>
      </c>
      <c r="D3642" s="1960">
        <v>10371.120000000001</v>
      </c>
      <c r="E3642" s="1960">
        <v>199</v>
      </c>
      <c r="F3642" s="1961">
        <v>2063852.88</v>
      </c>
      <c r="G3642" s="1960"/>
      <c r="H3642" s="1961"/>
      <c r="I3642" s="1962">
        <v>44874</v>
      </c>
      <c r="J3642" s="1962">
        <v>45292</v>
      </c>
      <c r="K3642" s="1963"/>
      <c r="L3642" s="1960">
        <v>928</v>
      </c>
      <c r="M3642" s="1964">
        <v>44867</v>
      </c>
      <c r="N3642" s="1960">
        <v>0</v>
      </c>
      <c r="O3642" s="1960">
        <v>0</v>
      </c>
      <c r="P3642" s="1960">
        <v>39</v>
      </c>
      <c r="Q3642" s="1963"/>
      <c r="R3642" s="1963"/>
      <c r="S3642" s="1963"/>
      <c r="T3642" s="1963"/>
      <c r="U3642" s="1963"/>
      <c r="V3642" s="1960"/>
      <c r="W3642" s="1963"/>
      <c r="X3642" s="1963"/>
      <c r="Y3642" s="1963"/>
      <c r="Z3642" s="1965"/>
      <c r="AA3642" s="670"/>
      <c r="AB3642" s="1953"/>
      <c r="AC3642" s="1507">
        <f>E3642+G3642-N3642-O3642-AA3642-P3642-Q3642-R3642-S3642-T3642-U3642-V3642-W3642-X3642-Y3642</f>
        <v>160</v>
      </c>
      <c r="AD3642" s="1508">
        <f>D3642*AC3642</f>
        <v>1659379.2000000002</v>
      </c>
      <c r="AE3642" s="14">
        <f>(J3642-"01.04.2023")/30</f>
        <v>9.1666666666666661</v>
      </c>
      <c r="AF3642" s="14">
        <f>(N3642+O3642+P3642+Q3642+R3642+S3642+T3642+U3642+V3642+W3642+X3642+Y3642)/3</f>
        <v>13</v>
      </c>
      <c r="AG3642" s="14">
        <f>AC3642/AF3642</f>
        <v>12.307692307692308</v>
      </c>
      <c r="AH3642" s="14">
        <f>AG3642-AE3642</f>
        <v>3.1410256410256423</v>
      </c>
      <c r="AI3642" s="14">
        <f>AC3642-(AE3642*AF3642)</f>
        <v>40.833333333333343</v>
      </c>
      <c r="AJ3642" s="1966"/>
    </row>
    <row r="3643" spans="1:36" ht="15.75">
      <c r="A3643" s="1478">
        <v>6</v>
      </c>
      <c r="B3643" s="1958" t="s">
        <v>10262</v>
      </c>
      <c r="C3643" s="1959" t="s">
        <v>143</v>
      </c>
      <c r="D3643" s="1960">
        <v>10371.120000000001</v>
      </c>
      <c r="E3643" s="1960">
        <v>0</v>
      </c>
      <c r="F3643" s="1961">
        <v>0</v>
      </c>
      <c r="G3643" s="1960">
        <v>3</v>
      </c>
      <c r="H3643" s="1961">
        <v>31113.360000000001</v>
      </c>
      <c r="I3643" s="1962">
        <v>44950</v>
      </c>
      <c r="J3643" s="1962">
        <v>45383</v>
      </c>
      <c r="K3643" s="1963"/>
      <c r="L3643" s="1960">
        <v>8</v>
      </c>
      <c r="M3643" s="1964">
        <v>44929</v>
      </c>
      <c r="N3643" s="1960">
        <v>0</v>
      </c>
      <c r="O3643" s="1960">
        <v>0</v>
      </c>
      <c r="P3643" s="1960">
        <v>0</v>
      </c>
      <c r="Q3643" s="1963"/>
      <c r="R3643" s="1963"/>
      <c r="S3643" s="1963"/>
      <c r="T3643" s="1963"/>
      <c r="U3643" s="1963"/>
      <c r="V3643" s="1960"/>
      <c r="W3643" s="1963"/>
      <c r="X3643" s="1963"/>
      <c r="Y3643" s="1963"/>
      <c r="Z3643" s="1965"/>
      <c r="AA3643" s="670"/>
      <c r="AB3643" s="1953"/>
      <c r="AC3643" s="1507">
        <f>E3643+G3643-N3643-O3643-AA3643-P3643-Q3643-R3643-S3643-T3643-U3643-V3643-W3643-X3643-Y3643</f>
        <v>3</v>
      </c>
      <c r="AD3643" s="1508">
        <f>D3643*AC3643</f>
        <v>31113.360000000001</v>
      </c>
      <c r="AE3643" s="14">
        <f>(J3643-"01.04.2023")/30</f>
        <v>12.2</v>
      </c>
      <c r="AF3643" s="14">
        <f>(N3643+O3643+P3643+Q3643+R3643+S3643+T3643+U3643+V3643+W3643+X3643+Y3643)/3</f>
        <v>0</v>
      </c>
      <c r="AG3643" s="14" t="e">
        <f>AC3643/AF3643</f>
        <v>#DIV/0!</v>
      </c>
      <c r="AH3643" s="14" t="e">
        <f>AG3643-AE3643</f>
        <v>#DIV/0!</v>
      </c>
      <c r="AI3643" s="14">
        <f>AC3643-(AE3643*AF3643)</f>
        <v>3</v>
      </c>
      <c r="AJ3643" s="1966"/>
    </row>
    <row r="3644" spans="1:36" ht="15.75" customHeight="1">
      <c r="A3644" s="1478">
        <v>7</v>
      </c>
      <c r="B3644" s="1958" t="s">
        <v>10262</v>
      </c>
      <c r="C3644" s="1959" t="s">
        <v>143</v>
      </c>
      <c r="D3644" s="1960">
        <v>10371.120000000001</v>
      </c>
      <c r="E3644" s="1960">
        <v>0</v>
      </c>
      <c r="F3644" s="1961">
        <v>0</v>
      </c>
      <c r="G3644" s="1960">
        <v>1</v>
      </c>
      <c r="H3644" s="1961">
        <v>31113.360000000001</v>
      </c>
      <c r="I3644" s="1962">
        <v>44995</v>
      </c>
      <c r="J3644" s="1962">
        <v>45383</v>
      </c>
      <c r="K3644" s="1963"/>
      <c r="L3644" s="1960">
        <v>9</v>
      </c>
      <c r="M3644" s="1964">
        <v>44930</v>
      </c>
      <c r="N3644" s="1960">
        <v>0</v>
      </c>
      <c r="O3644" s="1960">
        <v>0</v>
      </c>
      <c r="P3644" s="1960">
        <v>0</v>
      </c>
      <c r="Q3644" s="1963"/>
      <c r="R3644" s="1963"/>
      <c r="S3644" s="1963"/>
      <c r="T3644" s="1963"/>
      <c r="U3644" s="1963"/>
      <c r="V3644" s="1960"/>
      <c r="W3644" s="1963"/>
      <c r="X3644" s="1963"/>
      <c r="Y3644" s="1963"/>
      <c r="Z3644" s="1965"/>
      <c r="AA3644" s="670"/>
      <c r="AB3644" s="1953"/>
      <c r="AC3644" s="1507">
        <f>E3644+G3644-N3644-O3644-AA3644-P3644-Q3644-R3644-S3644-T3644-U3644-V3644-W3644-X3644-Y3644</f>
        <v>1</v>
      </c>
      <c r="AD3644" s="1508">
        <f>D3644*AC3644</f>
        <v>10371.120000000001</v>
      </c>
      <c r="AE3644" s="14">
        <f>(J3644-"01.04.2023")/30</f>
        <v>12.2</v>
      </c>
      <c r="AF3644" s="14">
        <f>(N3644+O3644+P3644+Q3644+R3644+S3644+T3644+U3644+V3644+W3644+X3644+Y3644)/3</f>
        <v>0</v>
      </c>
      <c r="AG3644" s="14" t="e">
        <f>AC3644/AF3644</f>
        <v>#DIV/0!</v>
      </c>
      <c r="AH3644" s="14" t="e">
        <f>AG3644-AE3644</f>
        <v>#DIV/0!</v>
      </c>
      <c r="AI3644" s="14">
        <f>AC3644-(AE3644*AF3644)</f>
        <v>1</v>
      </c>
      <c r="AJ3644" s="1966"/>
    </row>
    <row r="3645" spans="1:36" ht="15.75">
      <c r="A3645" s="4830" t="s">
        <v>209</v>
      </c>
      <c r="B3645" s="4831"/>
      <c r="C3645" s="4831"/>
      <c r="D3645" s="4831"/>
      <c r="E3645" s="4831"/>
      <c r="F3645" s="4831"/>
      <c r="G3645" s="4831"/>
      <c r="H3645" s="4831"/>
      <c r="I3645" s="4831"/>
      <c r="J3645" s="4831"/>
      <c r="K3645" s="4831"/>
      <c r="L3645" s="4831"/>
      <c r="M3645" s="4831"/>
      <c r="N3645" s="4831"/>
      <c r="O3645" s="4831"/>
      <c r="P3645" s="4831"/>
      <c r="Q3645" s="4831"/>
      <c r="R3645" s="4831"/>
      <c r="S3645" s="4831"/>
      <c r="T3645" s="4831"/>
      <c r="U3645" s="4831"/>
      <c r="V3645" s="4831"/>
      <c r="W3645" s="4831"/>
      <c r="X3645" s="4831"/>
      <c r="Y3645" s="4831"/>
      <c r="Z3645" s="4831"/>
      <c r="AA3645" s="4831"/>
      <c r="AB3645" s="4831"/>
      <c r="AC3645" s="4831"/>
      <c r="AD3645" s="4831"/>
      <c r="AE3645" s="4831"/>
      <c r="AF3645" s="4831"/>
      <c r="AG3645" s="4831"/>
      <c r="AH3645" s="4831"/>
      <c r="AI3645" s="4831"/>
      <c r="AJ3645" s="4832"/>
    </row>
    <row r="3646" spans="1:36" ht="15.75" customHeight="1">
      <c r="A3646" s="4468">
        <v>8</v>
      </c>
      <c r="B3646" s="4868" t="s">
        <v>211</v>
      </c>
      <c r="C3646" s="4869" t="s">
        <v>156</v>
      </c>
      <c r="D3646" s="4851">
        <v>1187.49</v>
      </c>
      <c r="E3646" s="4851">
        <v>313</v>
      </c>
      <c r="F3646" s="4870">
        <f>D3646*E3646</f>
        <v>371684.37</v>
      </c>
      <c r="G3646" s="4850"/>
      <c r="H3646" s="4850"/>
      <c r="I3646" s="4871">
        <v>44363</v>
      </c>
      <c r="J3646" s="4871">
        <v>45078</v>
      </c>
      <c r="K3646" s="4850"/>
      <c r="L3646" s="4851">
        <v>665</v>
      </c>
      <c r="M3646" s="4852">
        <v>44358</v>
      </c>
      <c r="N3646" s="4851">
        <v>18</v>
      </c>
      <c r="O3646" s="4853" t="s">
        <v>8551</v>
      </c>
      <c r="P3646" s="4853" t="s">
        <v>10263</v>
      </c>
      <c r="Q3646" s="4850"/>
      <c r="R3646" s="4850"/>
      <c r="S3646" s="4850"/>
      <c r="T3646" s="4850"/>
      <c r="U3646" s="4850"/>
      <c r="V3646" s="4850"/>
      <c r="W3646" s="4850"/>
      <c r="X3646" s="4850"/>
      <c r="Y3646" s="4850"/>
      <c r="Z3646" s="1967" t="s">
        <v>9050</v>
      </c>
      <c r="AA3646" s="1967" t="s">
        <v>9051</v>
      </c>
      <c r="AB3646" s="1967" t="s">
        <v>9052</v>
      </c>
      <c r="AC3646" s="4107">
        <f>E3646+G3646-N3646-O3646-AA3646-P3646-Q3646-R3646-S3646-T3646-U3646-V3646-W3646-X3646-Y3646</f>
        <v>159</v>
      </c>
      <c r="AD3646" s="1508">
        <f>D3646*AC3646</f>
        <v>188810.91</v>
      </c>
      <c r="AE3646" s="14">
        <f>(J3646-"01.04.2023")/30</f>
        <v>2.0333333333333332</v>
      </c>
      <c r="AF3646" s="14">
        <f>(N3646+O3646+P3646+Q3646+R3646+S3646+T3646+U3646+V3646+W3646+X3646+Y3646)/3</f>
        <v>38</v>
      </c>
      <c r="AG3646" s="14">
        <f>AC3646/AF3646</f>
        <v>4.1842105263157894</v>
      </c>
      <c r="AH3646" s="14">
        <f>AG3646-AE3646</f>
        <v>2.1508771929824562</v>
      </c>
      <c r="AI3646" s="14">
        <f>AC3646-(AE3646*AF3646)</f>
        <v>81.733333333333334</v>
      </c>
      <c r="AJ3646" s="4850"/>
    </row>
    <row r="3647" spans="1:36" ht="15.75" customHeight="1">
      <c r="A3647" s="4468"/>
      <c r="B3647" s="4868"/>
      <c r="C3647" s="4869"/>
      <c r="D3647" s="4851"/>
      <c r="E3647" s="4851"/>
      <c r="F3647" s="4870"/>
      <c r="G3647" s="4850"/>
      <c r="H3647" s="4850"/>
      <c r="I3647" s="4871"/>
      <c r="J3647" s="4871"/>
      <c r="K3647" s="4850"/>
      <c r="L3647" s="4851"/>
      <c r="M3647" s="4852"/>
      <c r="N3647" s="4851"/>
      <c r="O3647" s="4853"/>
      <c r="P3647" s="4853"/>
      <c r="Q3647" s="4850"/>
      <c r="R3647" s="4850"/>
      <c r="S3647" s="4850"/>
      <c r="T3647" s="4850"/>
      <c r="U3647" s="4850"/>
      <c r="V3647" s="4850"/>
      <c r="W3647" s="4850"/>
      <c r="X3647" s="4850"/>
      <c r="Y3647" s="4850"/>
      <c r="Z3647" s="1967" t="s">
        <v>9053</v>
      </c>
      <c r="AA3647" s="1967" t="s">
        <v>7672</v>
      </c>
      <c r="AB3647" s="1967" t="s">
        <v>9054</v>
      </c>
      <c r="AC3647" s="4108"/>
      <c r="AD3647" s="1508">
        <f>D3647*AC3647</f>
        <v>0</v>
      </c>
      <c r="AE3647" s="14">
        <f>(J3647-"01.04.2023")/30</f>
        <v>-1500.5666666666666</v>
      </c>
      <c r="AF3647" s="14">
        <f>(N3647+O3647+P3647+Q3647+R3647+S3647+T3647+U3647+V3647+W3647+X3647+Y3647)/3</f>
        <v>0</v>
      </c>
      <c r="AG3647" s="14" t="e">
        <f>AC3647/AF3647</f>
        <v>#DIV/0!</v>
      </c>
      <c r="AH3647" s="14" t="e">
        <f>AG3647-AE3647</f>
        <v>#DIV/0!</v>
      </c>
      <c r="AI3647" s="14">
        <f>AC3647-(AE3647*AF3647)</f>
        <v>0</v>
      </c>
      <c r="AJ3647" s="4850"/>
    </row>
    <row r="3648" spans="1:36" ht="15.75" customHeight="1">
      <c r="A3648" s="4468"/>
      <c r="B3648" s="4868"/>
      <c r="C3648" s="4869"/>
      <c r="D3648" s="4851"/>
      <c r="E3648" s="4851"/>
      <c r="F3648" s="4870"/>
      <c r="G3648" s="4850"/>
      <c r="H3648" s="4850"/>
      <c r="I3648" s="4871"/>
      <c r="J3648" s="4871"/>
      <c r="K3648" s="4850"/>
      <c r="L3648" s="4851"/>
      <c r="M3648" s="4852"/>
      <c r="N3648" s="4851"/>
      <c r="O3648" s="4853"/>
      <c r="P3648" s="4853"/>
      <c r="Q3648" s="4850"/>
      <c r="R3648" s="4850"/>
      <c r="S3648" s="4850"/>
      <c r="T3648" s="4850"/>
      <c r="U3648" s="4850"/>
      <c r="V3648" s="4850"/>
      <c r="W3648" s="4850"/>
      <c r="X3648" s="4850"/>
      <c r="Y3648" s="4850"/>
      <c r="Z3648" s="1968" t="s">
        <v>9055</v>
      </c>
      <c r="AA3648" s="1969">
        <v>26</v>
      </c>
      <c r="AB3648" s="1969">
        <v>30874.74</v>
      </c>
      <c r="AC3648" s="4109"/>
      <c r="AD3648" s="1508">
        <f>D3648*AC3648</f>
        <v>0</v>
      </c>
      <c r="AE3648" s="14">
        <f>(J3648-"01.04.2023")/30</f>
        <v>-1500.5666666666666</v>
      </c>
      <c r="AF3648" s="14">
        <f>(N3648+O3648+P3648+Q3648+R3648+S3648+T3648+U3648+V3648+W3648+X3648+Y3648)/3</f>
        <v>0</v>
      </c>
      <c r="AG3648" s="14" t="e">
        <f>AC3648/AF3648</f>
        <v>#DIV/0!</v>
      </c>
      <c r="AH3648" s="14" t="e">
        <f>AG3648-AE3648</f>
        <v>#DIV/0!</v>
      </c>
      <c r="AI3648" s="14">
        <f>AC3648-(AE3648*AF3648)</f>
        <v>0</v>
      </c>
      <c r="AJ3648" s="4850"/>
    </row>
    <row r="3649" spans="1:36" ht="15.75" customHeight="1">
      <c r="A3649" s="1479">
        <v>9</v>
      </c>
      <c r="B3649" s="1257" t="s">
        <v>212</v>
      </c>
      <c r="C3649" s="1954" t="s">
        <v>156</v>
      </c>
      <c r="D3649" s="1425">
        <v>1135.3</v>
      </c>
      <c r="E3649" s="1425">
        <v>41</v>
      </c>
      <c r="F3649" s="1070">
        <v>46547.299999999996</v>
      </c>
      <c r="G3649" s="1425"/>
      <c r="H3649" s="1070"/>
      <c r="I3649" s="1970">
        <v>44572</v>
      </c>
      <c r="J3649" s="1970">
        <v>45199</v>
      </c>
      <c r="K3649" s="1957"/>
      <c r="L3649" s="1425">
        <v>6</v>
      </c>
      <c r="M3649" s="1071">
        <v>44567</v>
      </c>
      <c r="N3649" s="1425">
        <v>0</v>
      </c>
      <c r="O3649" s="1425">
        <v>0</v>
      </c>
      <c r="P3649" s="1425">
        <v>0</v>
      </c>
      <c r="Q3649" s="1957"/>
      <c r="R3649" s="1957"/>
      <c r="S3649" s="1957"/>
      <c r="T3649" s="1957"/>
      <c r="U3649" s="1957"/>
      <c r="V3649" s="1957"/>
      <c r="W3649" s="1957"/>
      <c r="X3649" s="1957"/>
      <c r="Y3649" s="1957"/>
      <c r="Z3649" s="1969"/>
      <c r="AA3649" s="1969"/>
      <c r="AB3649" s="1969"/>
      <c r="AC3649" s="1507">
        <f>E3649+G3649-N3649-O3649-AA3649-P3649-Q3649-R3649-S3649-T3649-U3649-V3649-W3649-X3649-Y3649</f>
        <v>41</v>
      </c>
      <c r="AD3649" s="1508">
        <f>D3649*AC3649</f>
        <v>46547.299999999996</v>
      </c>
      <c r="AE3649" s="14">
        <f>(J3649-"01.04.2023")/30</f>
        <v>6.0666666666666664</v>
      </c>
      <c r="AF3649" s="14">
        <f>(N3649+O3649+P3649+Q3649+R3649+S3649+T3649+U3649+V3649+W3649+X3649+Y3649)/3</f>
        <v>0</v>
      </c>
      <c r="AG3649" s="14" t="e">
        <f>AC3649/AF3649</f>
        <v>#DIV/0!</v>
      </c>
      <c r="AH3649" s="14" t="e">
        <f>AG3649-AE3649</f>
        <v>#DIV/0!</v>
      </c>
      <c r="AI3649" s="14">
        <f>AC3649-(AE3649*AF3649)</f>
        <v>41</v>
      </c>
      <c r="AJ3649" s="1969"/>
    </row>
    <row r="3650" spans="1:36" ht="15.75" customHeight="1">
      <c r="A3650" s="4149" t="s">
        <v>1394</v>
      </c>
      <c r="B3650" s="4846"/>
      <c r="C3650" s="4846"/>
      <c r="D3650" s="4846"/>
      <c r="E3650" s="4846"/>
      <c r="F3650" s="4846"/>
      <c r="G3650" s="4846"/>
      <c r="H3650" s="4846"/>
      <c r="I3650" s="4846"/>
      <c r="J3650" s="4846"/>
      <c r="K3650" s="4846"/>
      <c r="L3650" s="4846"/>
      <c r="M3650" s="4846"/>
      <c r="N3650" s="4846"/>
      <c r="O3650" s="4846"/>
      <c r="P3650" s="4846"/>
      <c r="Q3650" s="4846"/>
      <c r="R3650" s="4846"/>
      <c r="S3650" s="4846"/>
      <c r="T3650" s="4846"/>
      <c r="U3650" s="4846"/>
      <c r="V3650" s="4846"/>
      <c r="W3650" s="4846"/>
      <c r="X3650" s="4846"/>
      <c r="Y3650" s="4846"/>
      <c r="Z3650" s="4846"/>
      <c r="AA3650" s="4846"/>
      <c r="AB3650" s="4846"/>
      <c r="AC3650" s="4846"/>
      <c r="AD3650" s="4846"/>
      <c r="AE3650" s="4846"/>
      <c r="AF3650" s="4846"/>
      <c r="AG3650" s="4846"/>
      <c r="AH3650" s="4846"/>
      <c r="AI3650" s="4846"/>
      <c r="AJ3650" s="4151"/>
    </row>
    <row r="3651" spans="1:36" ht="15.75" customHeight="1">
      <c r="A3651" s="1480">
        <v>10</v>
      </c>
      <c r="B3651" s="1077" t="s">
        <v>3837</v>
      </c>
      <c r="C3651" s="1954" t="s">
        <v>127</v>
      </c>
      <c r="D3651" s="1425">
        <v>8.65</v>
      </c>
      <c r="E3651" s="1425">
        <v>2780</v>
      </c>
      <c r="F3651" s="1070">
        <v>24047</v>
      </c>
      <c r="G3651" s="1425">
        <v>1000</v>
      </c>
      <c r="H3651" s="1070">
        <v>8650</v>
      </c>
      <c r="I3651" s="1955" t="s">
        <v>10264</v>
      </c>
      <c r="J3651" s="1971">
        <v>45230</v>
      </c>
      <c r="K3651" s="1957"/>
      <c r="L3651" s="1425">
        <v>471</v>
      </c>
      <c r="M3651" s="1071">
        <v>44734</v>
      </c>
      <c r="N3651" s="1425">
        <v>640</v>
      </c>
      <c r="O3651" s="1425">
        <v>616</v>
      </c>
      <c r="P3651" s="1425">
        <v>794</v>
      </c>
      <c r="Q3651" s="1957"/>
      <c r="R3651" s="1957"/>
      <c r="S3651" s="1957"/>
      <c r="T3651" s="1957"/>
      <c r="U3651" s="1957"/>
      <c r="V3651" s="1957"/>
      <c r="W3651" s="1957"/>
      <c r="X3651" s="1957"/>
      <c r="Y3651" s="1957"/>
      <c r="Z3651" s="1957"/>
      <c r="AA3651" s="1957"/>
      <c r="AB3651" s="1957"/>
      <c r="AC3651" s="1507">
        <f>E3651+G3651-N3651-O3651-AA3651-P3651-Q3651-R3651-S3651-T3651-U3651-V3651-W3651-X3651-Y3651</f>
        <v>1730</v>
      </c>
      <c r="AD3651" s="1508">
        <f>D3651*AC3651</f>
        <v>14964.5</v>
      </c>
      <c r="AE3651" s="14">
        <f>(J3651-"01.04.2023")/30</f>
        <v>7.1</v>
      </c>
      <c r="AF3651" s="14">
        <f>(N3651+O3651+P3651+Q3651+R3651+S3651+T3651+U3651+V3651+W3651+X3651+Y3651)/3</f>
        <v>683.33333333333337</v>
      </c>
      <c r="AG3651" s="14">
        <f>AC3651/AF3651</f>
        <v>2.5317073170731708</v>
      </c>
      <c r="AH3651" s="14">
        <f>AG3651-AE3651</f>
        <v>-4.5682926829268293</v>
      </c>
      <c r="AI3651" s="14">
        <f>AC3651-(AE3651*AF3651)</f>
        <v>-3121.666666666667</v>
      </c>
      <c r="AJ3651" s="1969"/>
    </row>
    <row r="3652" spans="1:36" ht="15.75" customHeight="1">
      <c r="A3652" s="1479">
        <v>12</v>
      </c>
      <c r="B3652" s="1077" t="s">
        <v>8291</v>
      </c>
      <c r="C3652" s="1954" t="s">
        <v>127</v>
      </c>
      <c r="D3652" s="1425">
        <v>63.45</v>
      </c>
      <c r="E3652" s="1425">
        <v>0</v>
      </c>
      <c r="F3652" s="1070">
        <v>0</v>
      </c>
      <c r="G3652" s="1425">
        <v>1000</v>
      </c>
      <c r="H3652" s="1070">
        <v>63450</v>
      </c>
      <c r="I3652" s="1955">
        <v>44944</v>
      </c>
      <c r="J3652" s="1971">
        <v>45421</v>
      </c>
      <c r="K3652" s="1957"/>
      <c r="L3652" s="1072">
        <v>648</v>
      </c>
      <c r="M3652" s="1786">
        <v>44782</v>
      </c>
      <c r="N3652" s="1425">
        <v>54</v>
      </c>
      <c r="O3652" s="1425">
        <v>199</v>
      </c>
      <c r="P3652" s="1425">
        <v>148</v>
      </c>
      <c r="Q3652" s="1957"/>
      <c r="R3652" s="1425"/>
      <c r="S3652" s="1957"/>
      <c r="T3652" s="1957"/>
      <c r="U3652" s="1957"/>
      <c r="V3652" s="1957"/>
      <c r="W3652" s="1957"/>
      <c r="X3652" s="1957"/>
      <c r="Y3652" s="1957"/>
      <c r="Z3652" s="1957"/>
      <c r="AA3652" s="1957"/>
      <c r="AB3652" s="1957"/>
      <c r="AC3652" s="1507">
        <f>E3652+G3652-N3652-O3652-AA3652-P3652-Q3652-R3652-S3652-T3652-U3652-V3652-W3652-X3652-Y3652</f>
        <v>599</v>
      </c>
      <c r="AD3652" s="1508">
        <f>D3652*AC3652</f>
        <v>38006.550000000003</v>
      </c>
      <c r="AE3652" s="14">
        <f>(J3652-"01.04.2023")/30</f>
        <v>13.466666666666667</v>
      </c>
      <c r="AF3652" s="14">
        <f>(N3652+O3652+P3652+Q3652+R3652+S3652+T3652+U3652+V3652+W3652+X3652+Y3652)/3</f>
        <v>133.66666666666666</v>
      </c>
      <c r="AG3652" s="14">
        <f>AC3652/AF3652</f>
        <v>4.4812967581047385</v>
      </c>
      <c r="AH3652" s="14">
        <f>AG3652-AE3652</f>
        <v>-8.9853699085619283</v>
      </c>
      <c r="AI3652" s="14">
        <f>AC3652-(AE3652*AF3652)</f>
        <v>-1201.0444444444443</v>
      </c>
      <c r="AJ3652" s="1969"/>
    </row>
    <row r="3653" spans="1:36" ht="15.75" customHeight="1">
      <c r="A3653" s="4847" t="s">
        <v>213</v>
      </c>
      <c r="B3653" s="4848"/>
      <c r="C3653" s="4848"/>
      <c r="D3653" s="4848"/>
      <c r="E3653" s="4848"/>
      <c r="F3653" s="4848"/>
      <c r="G3653" s="4848"/>
      <c r="H3653" s="4848"/>
      <c r="I3653" s="4848"/>
      <c r="J3653" s="4848"/>
      <c r="K3653" s="4848"/>
      <c r="L3653" s="4848"/>
      <c r="M3653" s="4848"/>
      <c r="N3653" s="4848"/>
      <c r="O3653" s="4848"/>
      <c r="P3653" s="4848"/>
      <c r="Q3653" s="4848"/>
      <c r="R3653" s="4848"/>
      <c r="S3653" s="4848"/>
      <c r="T3653" s="4848"/>
      <c r="U3653" s="4848"/>
      <c r="V3653" s="4848"/>
      <c r="W3653" s="4848"/>
      <c r="X3653" s="4848"/>
      <c r="Y3653" s="4848"/>
      <c r="Z3653" s="4848"/>
      <c r="AA3653" s="4848"/>
      <c r="AB3653" s="4848"/>
      <c r="AC3653" s="4848"/>
      <c r="AD3653" s="4848"/>
      <c r="AE3653" s="4848"/>
      <c r="AF3653" s="4848"/>
      <c r="AG3653" s="4848"/>
      <c r="AH3653" s="4848"/>
      <c r="AI3653" s="4848"/>
      <c r="AJ3653" s="4849"/>
    </row>
    <row r="3654" spans="1:36" ht="15.75" customHeight="1">
      <c r="A3654" s="1480">
        <v>13</v>
      </c>
      <c r="B3654" s="1077" t="s">
        <v>214</v>
      </c>
      <c r="C3654" s="1073" t="s">
        <v>86</v>
      </c>
      <c r="D3654" s="1425">
        <v>2188.86</v>
      </c>
      <c r="E3654" s="1425">
        <v>13</v>
      </c>
      <c r="F3654" s="1070">
        <v>28455.18</v>
      </c>
      <c r="G3654" s="1425"/>
      <c r="H3654" s="1070"/>
      <c r="I3654" s="1074">
        <v>44587</v>
      </c>
      <c r="J3654" s="1075">
        <v>45225</v>
      </c>
      <c r="K3654" s="1425"/>
      <c r="L3654" s="1425">
        <v>53</v>
      </c>
      <c r="M3654" s="1071">
        <v>44587</v>
      </c>
      <c r="N3654" s="1425">
        <v>0</v>
      </c>
      <c r="O3654" s="1425">
        <v>8.2799999999999994</v>
      </c>
      <c r="P3654" s="1425">
        <v>3.56</v>
      </c>
      <c r="Q3654" s="1425"/>
      <c r="R3654" s="1425"/>
      <c r="S3654" s="1425"/>
      <c r="T3654" s="1425"/>
      <c r="U3654" s="1425"/>
      <c r="V3654" s="1425"/>
      <c r="W3654" s="1425"/>
      <c r="X3654" s="1425"/>
      <c r="Y3654" s="1425"/>
      <c r="Z3654" s="1953"/>
      <c r="AA3654" s="1953"/>
      <c r="AB3654" s="1953"/>
      <c r="AC3654" s="1507">
        <f>E3654+G3654-N3654-O3654-AA3654-P3654-Q3654-R3654-S3654-T3654-U3654-V3654-W3654-X3654-Y3654</f>
        <v>1.1600000000000006</v>
      </c>
      <c r="AD3654" s="1508">
        <f>D3654*AC3654</f>
        <v>2539.0776000000014</v>
      </c>
      <c r="AE3654" s="14">
        <f>(J3654-"01.04.2023")/30</f>
        <v>6.9333333333333336</v>
      </c>
      <c r="AF3654" s="14">
        <f>(N3654+O3654+P3654+Q3654+R3654+S3654+T3654+U3654+V3654+W3654+X3654+Y3654)/3</f>
        <v>3.9466666666666668</v>
      </c>
      <c r="AG3654" s="14">
        <f>AC3654/AF3654</f>
        <v>0.29391891891891908</v>
      </c>
      <c r="AH3654" s="14">
        <f>AG3654-AE3654</f>
        <v>-6.6394144144144143</v>
      </c>
      <c r="AI3654" s="14">
        <f>AC3654-(AE3654*AF3654)</f>
        <v>-26.203555555555557</v>
      </c>
      <c r="AJ3654" s="1953"/>
    </row>
    <row r="3655" spans="1:36" ht="15.75" customHeight="1">
      <c r="A3655" s="4185" t="s">
        <v>21</v>
      </c>
      <c r="B3655" s="4845"/>
      <c r="C3655" s="4845"/>
      <c r="D3655" s="4845"/>
      <c r="E3655" s="4845"/>
      <c r="F3655" s="4845"/>
      <c r="G3655" s="4845"/>
      <c r="H3655" s="4845"/>
      <c r="I3655" s="4845"/>
      <c r="J3655" s="4845"/>
      <c r="K3655" s="4845"/>
      <c r="L3655" s="4845"/>
      <c r="M3655" s="4845"/>
      <c r="N3655" s="4845"/>
      <c r="O3655" s="4845"/>
      <c r="P3655" s="4845"/>
      <c r="Q3655" s="4845"/>
      <c r="R3655" s="4845"/>
      <c r="S3655" s="4845"/>
      <c r="T3655" s="4845"/>
      <c r="U3655" s="4845"/>
      <c r="V3655" s="4845"/>
      <c r="W3655" s="4845"/>
      <c r="X3655" s="4845"/>
      <c r="Y3655" s="4845"/>
      <c r="Z3655" s="4845"/>
      <c r="AA3655" s="4845"/>
      <c r="AB3655" s="4845"/>
      <c r="AC3655" s="4845"/>
      <c r="AD3655" s="4845"/>
      <c r="AE3655" s="4845"/>
      <c r="AF3655" s="4845"/>
      <c r="AG3655" s="4845"/>
      <c r="AH3655" s="4845"/>
      <c r="AI3655" s="4845"/>
      <c r="AJ3655" s="4187"/>
    </row>
    <row r="3656" spans="1:36" ht="15.75" customHeight="1">
      <c r="A3656" s="4830" t="s">
        <v>1395</v>
      </c>
      <c r="B3656" s="4831"/>
      <c r="C3656" s="4831"/>
      <c r="D3656" s="4831"/>
      <c r="E3656" s="4831"/>
      <c r="F3656" s="4831"/>
      <c r="G3656" s="4831"/>
      <c r="H3656" s="4831"/>
      <c r="I3656" s="4831"/>
      <c r="J3656" s="4831"/>
      <c r="K3656" s="4831"/>
      <c r="L3656" s="4831"/>
      <c r="M3656" s="4831"/>
      <c r="N3656" s="4831"/>
      <c r="O3656" s="4831"/>
      <c r="P3656" s="4831"/>
      <c r="Q3656" s="4831"/>
      <c r="R3656" s="4831"/>
      <c r="S3656" s="4831"/>
      <c r="T3656" s="4831"/>
      <c r="U3656" s="4831"/>
      <c r="V3656" s="4831"/>
      <c r="W3656" s="4831"/>
      <c r="X3656" s="4831"/>
      <c r="Y3656" s="4831"/>
      <c r="Z3656" s="4831"/>
      <c r="AA3656" s="4831"/>
      <c r="AB3656" s="4831"/>
      <c r="AC3656" s="4831"/>
      <c r="AD3656" s="4831"/>
      <c r="AE3656" s="4831"/>
      <c r="AF3656" s="4831"/>
      <c r="AG3656" s="4831"/>
      <c r="AH3656" s="4831"/>
      <c r="AI3656" s="4831"/>
      <c r="AJ3656" s="4832"/>
    </row>
    <row r="3657" spans="1:36" ht="15.75" customHeight="1">
      <c r="A3657" s="1430">
        <v>14</v>
      </c>
      <c r="B3657" s="1972" t="s">
        <v>1396</v>
      </c>
      <c r="C3657" s="1957" t="s">
        <v>66</v>
      </c>
      <c r="D3657" s="1070">
        <v>10.45978</v>
      </c>
      <c r="E3657" s="1425">
        <v>1680</v>
      </c>
      <c r="F3657" s="1070">
        <v>17572.43</v>
      </c>
      <c r="G3657" s="1425"/>
      <c r="H3657" s="1070"/>
      <c r="I3657" s="1973">
        <v>44606</v>
      </c>
      <c r="J3657" s="1957" t="s">
        <v>334</v>
      </c>
      <c r="K3657" s="1425"/>
      <c r="L3657" s="1425">
        <v>61</v>
      </c>
      <c r="M3657" s="1071">
        <v>44594</v>
      </c>
      <c r="N3657" s="1425">
        <v>630</v>
      </c>
      <c r="O3657" s="1425">
        <v>50</v>
      </c>
      <c r="P3657" s="1425">
        <v>200</v>
      </c>
      <c r="Q3657" s="1957"/>
      <c r="R3657" s="1957"/>
      <c r="S3657" s="1957"/>
      <c r="T3657" s="1957"/>
      <c r="U3657" s="1957"/>
      <c r="V3657" s="1957"/>
      <c r="W3657" s="1957"/>
      <c r="X3657" s="1957"/>
      <c r="Y3657" s="1957"/>
      <c r="Z3657" s="1425"/>
      <c r="AA3657" s="1425"/>
      <c r="AB3657" s="1425"/>
      <c r="AC3657" s="1507">
        <f>E3657+G3657-N3657-O3657-AA3657-P3657-Q3657-R3657-S3657-T3657-U3657-V3657-W3657-X3657-Y3657</f>
        <v>800</v>
      </c>
      <c r="AD3657" s="1508">
        <f>D3657*AC3657</f>
        <v>8367.8240000000005</v>
      </c>
      <c r="AE3657" s="14" t="e">
        <f>(J3657-"01.04.2023")/30</f>
        <v>#VALUE!</v>
      </c>
      <c r="AF3657" s="14">
        <f>(N3657+O3657+P3657+Q3657+R3657+S3657+T3657+U3657+V3657+W3657+X3657+Y3657)/3</f>
        <v>293.33333333333331</v>
      </c>
      <c r="AG3657" s="14">
        <f>AC3657/AF3657</f>
        <v>2.7272727272727275</v>
      </c>
      <c r="AH3657" s="14" t="e">
        <f>AG3657-AE3657</f>
        <v>#VALUE!</v>
      </c>
      <c r="AI3657" s="14" t="e">
        <f>AC3657-(AE3657*AF3657)</f>
        <v>#VALUE!</v>
      </c>
      <c r="AJ3657" s="650"/>
    </row>
    <row r="3658" spans="1:36" ht="15.75" customHeight="1">
      <c r="A3658" s="1430">
        <v>15</v>
      </c>
      <c r="B3658" s="1972" t="s">
        <v>1398</v>
      </c>
      <c r="C3658" s="1957" t="s">
        <v>66</v>
      </c>
      <c r="D3658" s="1070">
        <v>81.809479999999994</v>
      </c>
      <c r="E3658" s="1425">
        <v>850</v>
      </c>
      <c r="F3658" s="1070">
        <v>69538.06</v>
      </c>
      <c r="G3658" s="1425"/>
      <c r="H3658" s="1070"/>
      <c r="I3658" s="1973">
        <v>44606</v>
      </c>
      <c r="J3658" s="1957" t="s">
        <v>334</v>
      </c>
      <c r="K3658" s="1425"/>
      <c r="L3658" s="1425">
        <v>61</v>
      </c>
      <c r="M3658" s="1071">
        <v>44594</v>
      </c>
      <c r="N3658" s="1425">
        <v>150</v>
      </c>
      <c r="O3658" s="1425">
        <v>100</v>
      </c>
      <c r="P3658" s="1425">
        <v>0</v>
      </c>
      <c r="Q3658" s="1957"/>
      <c r="R3658" s="1957"/>
      <c r="S3658" s="1957"/>
      <c r="T3658" s="1957"/>
      <c r="U3658" s="1957"/>
      <c r="V3658" s="1957"/>
      <c r="W3658" s="1957"/>
      <c r="X3658" s="1957"/>
      <c r="Y3658" s="1957"/>
      <c r="Z3658" s="1425"/>
      <c r="AA3658" s="1425"/>
      <c r="AB3658" s="1425"/>
      <c r="AC3658" s="1507">
        <f>E3658+G3658-N3658-O3658-AA3658-P3658-Q3658-R3658-S3658-T3658-U3658-V3658-W3658-X3658-Y3658</f>
        <v>600</v>
      </c>
      <c r="AD3658" s="1508">
        <f>D3658*AC3658</f>
        <v>49085.687999999995</v>
      </c>
      <c r="AE3658" s="14" t="e">
        <f>(J3658-"01.04.2023")/30</f>
        <v>#VALUE!</v>
      </c>
      <c r="AF3658" s="14">
        <f>(N3658+O3658+P3658+Q3658+R3658+S3658+T3658+U3658+V3658+W3658+X3658+Y3658)/3</f>
        <v>83.333333333333329</v>
      </c>
      <c r="AG3658" s="14">
        <f>AC3658/AF3658</f>
        <v>7.2</v>
      </c>
      <c r="AH3658" s="14" t="e">
        <f>AG3658-AE3658</f>
        <v>#VALUE!</v>
      </c>
      <c r="AI3658" s="14" t="e">
        <f>AC3658-(AE3658*AF3658)</f>
        <v>#VALUE!</v>
      </c>
      <c r="AJ3658" s="650"/>
    </row>
    <row r="3659" spans="1:36" ht="15.75" customHeight="1">
      <c r="A3659" s="1478">
        <v>16</v>
      </c>
      <c r="B3659" s="1974" t="s">
        <v>3838</v>
      </c>
      <c r="C3659" s="1957" t="s">
        <v>66</v>
      </c>
      <c r="D3659" s="1070">
        <v>2.71</v>
      </c>
      <c r="E3659" s="1425">
        <v>1800</v>
      </c>
      <c r="F3659" s="1070">
        <v>4878</v>
      </c>
      <c r="G3659" s="1425"/>
      <c r="H3659" s="1070"/>
      <c r="I3659" s="1973">
        <v>44728</v>
      </c>
      <c r="J3659" s="1957" t="s">
        <v>334</v>
      </c>
      <c r="K3659" s="1425"/>
      <c r="L3659" s="1425">
        <v>446</v>
      </c>
      <c r="M3659" s="1071">
        <v>44726</v>
      </c>
      <c r="N3659" s="1425">
        <v>202</v>
      </c>
      <c r="O3659" s="1425">
        <v>477</v>
      </c>
      <c r="P3659" s="1425">
        <v>405</v>
      </c>
      <c r="Q3659" s="1957"/>
      <c r="R3659" s="1957"/>
      <c r="S3659" s="1957"/>
      <c r="T3659" s="1957"/>
      <c r="U3659" s="1957"/>
      <c r="V3659" s="1957"/>
      <c r="W3659" s="1957"/>
      <c r="X3659" s="1957"/>
      <c r="Y3659" s="1957"/>
      <c r="Z3659" s="1425"/>
      <c r="AA3659" s="1425"/>
      <c r="AB3659" s="1425"/>
      <c r="AC3659" s="1507">
        <f>E3659+G3659-N3659-O3659-AA3659-P3659-Q3659-R3659-S3659-T3659-U3659-V3659-W3659-X3659-Y3659</f>
        <v>716</v>
      </c>
      <c r="AD3659" s="1508">
        <f>D3659*AC3659</f>
        <v>1940.36</v>
      </c>
      <c r="AE3659" s="14" t="e">
        <f>(J3659-"01.04.2023")/30</f>
        <v>#VALUE!</v>
      </c>
      <c r="AF3659" s="14">
        <f>(N3659+O3659+P3659+Q3659+R3659+S3659+T3659+U3659+V3659+W3659+X3659+Y3659)/3</f>
        <v>361.33333333333331</v>
      </c>
      <c r="AG3659" s="14">
        <f>AC3659/AF3659</f>
        <v>1.981549815498155</v>
      </c>
      <c r="AH3659" s="14" t="e">
        <f>AG3659-AE3659</f>
        <v>#VALUE!</v>
      </c>
      <c r="AI3659" s="14" t="e">
        <f>AC3659-(AE3659*AF3659)</f>
        <v>#VALUE!</v>
      </c>
      <c r="AJ3659" s="650"/>
    </row>
    <row r="3660" spans="1:36" ht="15" customHeight="1">
      <c r="A3660" s="4780" t="s">
        <v>96</v>
      </c>
      <c r="B3660" s="4781"/>
      <c r="C3660" s="4781"/>
      <c r="D3660" s="4781"/>
      <c r="E3660" s="4781"/>
      <c r="F3660" s="4781"/>
      <c r="G3660" s="4781"/>
      <c r="H3660" s="4781"/>
      <c r="I3660" s="4781"/>
      <c r="J3660" s="4781"/>
      <c r="K3660" s="4781"/>
      <c r="L3660" s="4781"/>
      <c r="M3660" s="4781"/>
      <c r="N3660" s="4781"/>
      <c r="O3660" s="4781"/>
      <c r="P3660" s="4781"/>
      <c r="Q3660" s="4781"/>
      <c r="R3660" s="4781"/>
      <c r="S3660" s="4781"/>
      <c r="T3660" s="4781"/>
      <c r="U3660" s="4781"/>
      <c r="V3660" s="4781"/>
      <c r="W3660" s="4781"/>
      <c r="X3660" s="4781"/>
      <c r="Y3660" s="4781"/>
      <c r="Z3660" s="4781"/>
      <c r="AA3660" s="4781"/>
      <c r="AB3660" s="4781"/>
      <c r="AC3660" s="4781"/>
      <c r="AD3660" s="4781"/>
      <c r="AE3660" s="4781"/>
      <c r="AF3660" s="4781"/>
      <c r="AG3660" s="4781"/>
      <c r="AH3660" s="4781"/>
      <c r="AI3660" s="4781"/>
      <c r="AJ3660" s="4782"/>
    </row>
    <row r="3661" spans="1:36" ht="15.75">
      <c r="A3661" s="4775" t="s">
        <v>19</v>
      </c>
      <c r="B3661" s="4775"/>
      <c r="C3661" s="4775"/>
      <c r="D3661" s="4775"/>
      <c r="E3661" s="4775"/>
      <c r="F3661" s="4775"/>
      <c r="G3661" s="4775"/>
      <c r="H3661" s="4775"/>
      <c r="I3661" s="4775"/>
      <c r="J3661" s="4775"/>
      <c r="K3661" s="4775"/>
      <c r="L3661" s="4775"/>
      <c r="M3661" s="4775"/>
      <c r="N3661" s="4775"/>
      <c r="O3661" s="4775"/>
      <c r="P3661" s="4775"/>
      <c r="Q3661" s="4775"/>
      <c r="R3661" s="4775"/>
      <c r="S3661" s="4775"/>
      <c r="T3661" s="4775"/>
      <c r="U3661" s="4775"/>
      <c r="V3661" s="4775"/>
      <c r="W3661" s="4775"/>
      <c r="X3661" s="4775"/>
      <c r="Y3661" s="4775"/>
      <c r="Z3661" s="4775"/>
      <c r="AA3661" s="4775"/>
      <c r="AB3661" s="4775"/>
      <c r="AC3661" s="4775"/>
      <c r="AD3661" s="4775"/>
      <c r="AE3661" s="4775"/>
      <c r="AF3661" s="4775"/>
      <c r="AG3661" s="4775"/>
      <c r="AH3661" s="4775"/>
      <c r="AI3661" s="4775"/>
      <c r="AJ3661" s="4775"/>
    </row>
    <row r="3662" spans="1:36" ht="15.75">
      <c r="A3662" s="4779" t="s">
        <v>1752</v>
      </c>
      <c r="B3662" s="4779"/>
      <c r="C3662" s="4779"/>
      <c r="D3662" s="4779"/>
      <c r="E3662" s="4779"/>
      <c r="F3662" s="4779"/>
      <c r="G3662" s="4779"/>
      <c r="H3662" s="4779"/>
      <c r="I3662" s="4779"/>
      <c r="J3662" s="4779"/>
      <c r="K3662" s="4779"/>
      <c r="L3662" s="4779"/>
      <c r="M3662" s="4779"/>
      <c r="N3662" s="4779"/>
      <c r="O3662" s="4779"/>
      <c r="P3662" s="4779"/>
      <c r="Q3662" s="4779"/>
      <c r="R3662" s="4779"/>
      <c r="S3662" s="4779"/>
      <c r="T3662" s="4779"/>
      <c r="U3662" s="4779"/>
      <c r="V3662" s="4779"/>
      <c r="W3662" s="4779"/>
      <c r="X3662" s="4779"/>
      <c r="Y3662" s="4779"/>
      <c r="Z3662" s="4779"/>
      <c r="AA3662" s="4779"/>
      <c r="AB3662" s="4779"/>
      <c r="AC3662" s="4779"/>
      <c r="AD3662" s="4779"/>
      <c r="AE3662" s="4779"/>
      <c r="AF3662" s="4779"/>
      <c r="AG3662" s="4779"/>
      <c r="AH3662" s="4779"/>
      <c r="AI3662" s="4779"/>
      <c r="AJ3662" s="4779"/>
    </row>
    <row r="3663" spans="1:36" ht="15.75">
      <c r="A3663" s="1481">
        <v>1</v>
      </c>
      <c r="B3663" s="38" t="s">
        <v>2345</v>
      </c>
      <c r="C3663" s="37" t="s">
        <v>181</v>
      </c>
      <c r="D3663" s="39">
        <v>3704.82</v>
      </c>
      <c r="E3663" s="37">
        <v>12</v>
      </c>
      <c r="F3663" s="37">
        <f t="shared" ref="F3663:F3666" si="1270">D3663*E3663</f>
        <v>44457.840000000004</v>
      </c>
      <c r="G3663" s="37"/>
      <c r="H3663" s="37">
        <f t="shared" ref="H3663:H3667" si="1271">D3663*G3663</f>
        <v>0</v>
      </c>
      <c r="I3663" s="41">
        <v>44510</v>
      </c>
      <c r="J3663" s="41">
        <v>45139</v>
      </c>
      <c r="K3663" s="41"/>
      <c r="L3663" s="37"/>
      <c r="M3663" s="41"/>
      <c r="N3663" s="37"/>
      <c r="O3663" s="37">
        <v>8</v>
      </c>
      <c r="P3663" s="37"/>
      <c r="Q3663" s="37"/>
      <c r="R3663" s="37"/>
      <c r="S3663" s="37"/>
      <c r="T3663" s="37"/>
      <c r="U3663" s="37"/>
      <c r="V3663" s="37"/>
      <c r="W3663" s="37"/>
      <c r="X3663" s="37"/>
      <c r="Y3663" s="37"/>
      <c r="Z3663" s="37"/>
      <c r="AA3663" s="37"/>
      <c r="AB3663" s="37"/>
      <c r="AC3663" s="1507">
        <f t="shared" ref="AC3663:AC3668" si="1272">E3663+G3663-N3663-O3663-AA3663-P3663-Q3663-R3663-S3663-T3663-U3663-V3663-W3663-X3663-Y3663</f>
        <v>4</v>
      </c>
      <c r="AD3663" s="1508">
        <f t="shared" ref="AD3663:AD3668" si="1273">D3663*AC3663</f>
        <v>14819.28</v>
      </c>
      <c r="AE3663" s="14">
        <f t="shared" ref="AE3663:AE3668" si="1274">(J3663-"01.04.2023")/30</f>
        <v>4.0666666666666664</v>
      </c>
      <c r="AF3663" s="14">
        <f t="shared" ref="AF3663:AF3668" si="1275">(N3663+O3663+P3663+Q3663+R3663+S3663+T3663+U3663+V3663+W3663+X3663+Y3663)/3</f>
        <v>2.6666666666666665</v>
      </c>
      <c r="AG3663" s="14">
        <f t="shared" ref="AG3663:AG3668" si="1276">AC3663/AF3663</f>
        <v>1.5</v>
      </c>
      <c r="AH3663" s="14">
        <f t="shared" ref="AH3663:AH3668" si="1277">AG3663-AE3663</f>
        <v>-2.5666666666666664</v>
      </c>
      <c r="AI3663" s="14">
        <f t="shared" ref="AI3663:AI3668" si="1278">AC3663-(AE3663*AF3663)</f>
        <v>-6.8444444444444432</v>
      </c>
      <c r="AJ3663" s="43"/>
    </row>
    <row r="3664" spans="1:36" ht="15.75">
      <c r="A3664" s="1481">
        <v>4</v>
      </c>
      <c r="B3664" s="38" t="s">
        <v>3839</v>
      </c>
      <c r="C3664" s="37" t="s">
        <v>181</v>
      </c>
      <c r="D3664" s="39">
        <v>2.71</v>
      </c>
      <c r="E3664" s="37">
        <v>397</v>
      </c>
      <c r="F3664" s="37">
        <f t="shared" si="1270"/>
        <v>1075.8699999999999</v>
      </c>
      <c r="G3664" s="37"/>
      <c r="H3664" s="37">
        <f t="shared" si="1271"/>
        <v>0</v>
      </c>
      <c r="I3664" s="41">
        <v>44726</v>
      </c>
      <c r="J3664" s="41">
        <v>46446</v>
      </c>
      <c r="K3664" s="41"/>
      <c r="L3664" s="37"/>
      <c r="M3664" s="41"/>
      <c r="N3664" s="37"/>
      <c r="O3664" s="37"/>
      <c r="P3664" s="37"/>
      <c r="Q3664" s="37"/>
      <c r="R3664" s="37"/>
      <c r="S3664" s="37"/>
      <c r="T3664" s="37"/>
      <c r="U3664" s="37"/>
      <c r="V3664" s="37"/>
      <c r="W3664" s="37"/>
      <c r="X3664" s="37"/>
      <c r="Y3664" s="37"/>
      <c r="Z3664" s="37"/>
      <c r="AA3664" s="37"/>
      <c r="AB3664" s="37"/>
      <c r="AC3664" s="1507">
        <f t="shared" si="1272"/>
        <v>397</v>
      </c>
      <c r="AD3664" s="1508">
        <f t="shared" si="1273"/>
        <v>1075.8699999999999</v>
      </c>
      <c r="AE3664" s="14">
        <f t="shared" si="1274"/>
        <v>47.633333333333333</v>
      </c>
      <c r="AF3664" s="14">
        <f t="shared" si="1275"/>
        <v>0</v>
      </c>
      <c r="AG3664" s="14" t="e">
        <f t="shared" si="1276"/>
        <v>#DIV/0!</v>
      </c>
      <c r="AH3664" s="14" t="e">
        <f t="shared" si="1277"/>
        <v>#DIV/0!</v>
      </c>
      <c r="AI3664" s="14">
        <f t="shared" si="1278"/>
        <v>397</v>
      </c>
      <c r="AJ3664" s="43"/>
    </row>
    <row r="3665" spans="1:36" ht="15.75">
      <c r="A3665" s="1481">
        <v>5</v>
      </c>
      <c r="B3665" s="38" t="s">
        <v>3840</v>
      </c>
      <c r="C3665" s="37" t="s">
        <v>180</v>
      </c>
      <c r="D3665" s="39">
        <v>63.45</v>
      </c>
      <c r="E3665" s="37">
        <v>500</v>
      </c>
      <c r="F3665" s="37">
        <f t="shared" si="1270"/>
        <v>31725</v>
      </c>
      <c r="G3665" s="37"/>
      <c r="H3665" s="37">
        <f t="shared" si="1271"/>
        <v>0</v>
      </c>
      <c r="I3665" s="41">
        <v>44728</v>
      </c>
      <c r="J3665" s="41">
        <v>45543</v>
      </c>
      <c r="K3665" s="41"/>
      <c r="L3665" s="37"/>
      <c r="M3665" s="41"/>
      <c r="N3665" s="37"/>
      <c r="O3665" s="37">
        <v>3</v>
      </c>
      <c r="P3665" s="37">
        <v>82</v>
      </c>
      <c r="Q3665" s="37"/>
      <c r="R3665" s="37"/>
      <c r="S3665" s="37"/>
      <c r="T3665" s="37"/>
      <c r="U3665" s="37"/>
      <c r="V3665" s="37"/>
      <c r="W3665" s="37"/>
      <c r="X3665" s="37"/>
      <c r="Y3665" s="37"/>
      <c r="Z3665" s="37"/>
      <c r="AA3665" s="37"/>
      <c r="AB3665" s="37"/>
      <c r="AC3665" s="1507">
        <f t="shared" si="1272"/>
        <v>415</v>
      </c>
      <c r="AD3665" s="1508">
        <f t="shared" si="1273"/>
        <v>26331.75</v>
      </c>
      <c r="AE3665" s="14">
        <f t="shared" si="1274"/>
        <v>17.533333333333335</v>
      </c>
      <c r="AF3665" s="14">
        <f t="shared" si="1275"/>
        <v>28.333333333333332</v>
      </c>
      <c r="AG3665" s="14">
        <f t="shared" si="1276"/>
        <v>14.647058823529413</v>
      </c>
      <c r="AH3665" s="14">
        <f t="shared" si="1277"/>
        <v>-2.886274509803922</v>
      </c>
      <c r="AI3665" s="14">
        <f t="shared" si="1278"/>
        <v>-81.777777777777828</v>
      </c>
      <c r="AJ3665" s="43"/>
    </row>
    <row r="3666" spans="1:36" ht="15.75">
      <c r="A3666" s="1481">
        <v>6</v>
      </c>
      <c r="B3666" s="38" t="s">
        <v>2346</v>
      </c>
      <c r="C3666" s="37" t="s">
        <v>180</v>
      </c>
      <c r="D3666" s="39">
        <v>8.65</v>
      </c>
      <c r="E3666" s="37">
        <v>2680</v>
      </c>
      <c r="F3666" s="37">
        <f t="shared" si="1270"/>
        <v>23182</v>
      </c>
      <c r="G3666" s="37"/>
      <c r="H3666" s="37">
        <f t="shared" si="1271"/>
        <v>0</v>
      </c>
      <c r="I3666" s="41">
        <v>44736</v>
      </c>
      <c r="J3666" s="41">
        <v>45230</v>
      </c>
      <c r="K3666" s="41"/>
      <c r="L3666" s="37"/>
      <c r="M3666" s="41"/>
      <c r="N3666" s="37">
        <v>320</v>
      </c>
      <c r="O3666" s="37">
        <v>360</v>
      </c>
      <c r="P3666" s="37">
        <v>300</v>
      </c>
      <c r="Q3666" s="37"/>
      <c r="R3666" s="37"/>
      <c r="S3666" s="37"/>
      <c r="T3666" s="37"/>
      <c r="U3666" s="37"/>
      <c r="V3666" s="37"/>
      <c r="W3666" s="37"/>
      <c r="X3666" s="37"/>
      <c r="Y3666" s="37"/>
      <c r="Z3666" s="37"/>
      <c r="AA3666" s="37"/>
      <c r="AB3666" s="37"/>
      <c r="AC3666" s="1507">
        <f t="shared" si="1272"/>
        <v>1700</v>
      </c>
      <c r="AD3666" s="1508">
        <f t="shared" si="1273"/>
        <v>14705</v>
      </c>
      <c r="AE3666" s="14">
        <f t="shared" si="1274"/>
        <v>7.1</v>
      </c>
      <c r="AF3666" s="14">
        <f t="shared" si="1275"/>
        <v>326.66666666666669</v>
      </c>
      <c r="AG3666" s="14">
        <f t="shared" si="1276"/>
        <v>5.204081632653061</v>
      </c>
      <c r="AH3666" s="14">
        <f t="shared" si="1277"/>
        <v>-1.8959183673469386</v>
      </c>
      <c r="AI3666" s="14">
        <f t="shared" si="1278"/>
        <v>-619.33333333333348</v>
      </c>
      <c r="AJ3666" s="43"/>
    </row>
    <row r="3667" spans="1:36" ht="15.75">
      <c r="A3667" s="1481">
        <v>7</v>
      </c>
      <c r="B3667" s="38" t="s">
        <v>4492</v>
      </c>
      <c r="C3667" s="37" t="s">
        <v>143</v>
      </c>
      <c r="D3667" s="39">
        <v>60</v>
      </c>
      <c r="E3667" s="37">
        <v>10</v>
      </c>
      <c r="F3667" s="37"/>
      <c r="G3667" s="37"/>
      <c r="H3667" s="37">
        <f t="shared" si="1271"/>
        <v>0</v>
      </c>
      <c r="I3667" s="41">
        <v>44747</v>
      </c>
      <c r="J3667" s="41">
        <v>45169</v>
      </c>
      <c r="K3667" s="37"/>
      <c r="L3667" s="37"/>
      <c r="M3667" s="37"/>
      <c r="N3667" s="37"/>
      <c r="O3667" s="37"/>
      <c r="P3667" s="37"/>
      <c r="Q3667" s="37"/>
      <c r="R3667" s="37"/>
      <c r="S3667" s="37"/>
      <c r="T3667" s="37"/>
      <c r="U3667" s="37"/>
      <c r="V3667" s="37"/>
      <c r="W3667" s="37"/>
      <c r="X3667" s="37"/>
      <c r="Y3667" s="37"/>
      <c r="Z3667" s="37"/>
      <c r="AA3667" s="37"/>
      <c r="AB3667" s="37"/>
      <c r="AC3667" s="1507">
        <f t="shared" si="1272"/>
        <v>10</v>
      </c>
      <c r="AD3667" s="1508">
        <f t="shared" si="1273"/>
        <v>600</v>
      </c>
      <c r="AE3667" s="14">
        <f t="shared" si="1274"/>
        <v>5.0666666666666664</v>
      </c>
      <c r="AF3667" s="14">
        <f t="shared" si="1275"/>
        <v>0</v>
      </c>
      <c r="AG3667" s="14" t="e">
        <f t="shared" si="1276"/>
        <v>#DIV/0!</v>
      </c>
      <c r="AH3667" s="14" t="e">
        <f t="shared" si="1277"/>
        <v>#DIV/0!</v>
      </c>
      <c r="AI3667" s="14">
        <f t="shared" si="1278"/>
        <v>10</v>
      </c>
      <c r="AJ3667" s="43"/>
    </row>
    <row r="3668" spans="1:36" ht="15.75">
      <c r="A3668" s="1481">
        <v>8</v>
      </c>
      <c r="B3668" s="38" t="s">
        <v>2346</v>
      </c>
      <c r="C3668" s="37" t="s">
        <v>180</v>
      </c>
      <c r="D3668" s="39">
        <v>8.65</v>
      </c>
      <c r="E3668" s="37"/>
      <c r="F3668" s="37"/>
      <c r="G3668" s="37">
        <v>200</v>
      </c>
      <c r="H3668" s="41">
        <v>1730</v>
      </c>
      <c r="I3668" s="41">
        <v>44991</v>
      </c>
      <c r="J3668" s="41">
        <v>45230</v>
      </c>
      <c r="K3668" s="37"/>
      <c r="L3668" s="37">
        <v>188</v>
      </c>
      <c r="M3668" s="41">
        <v>44981</v>
      </c>
      <c r="N3668" s="37"/>
      <c r="O3668" s="37"/>
      <c r="P3668" s="37"/>
      <c r="Q3668" s="37"/>
      <c r="R3668" s="37"/>
      <c r="S3668" s="37"/>
      <c r="T3668" s="37"/>
      <c r="U3668" s="37"/>
      <c r="V3668" s="37"/>
      <c r="W3668" s="37"/>
      <c r="X3668" s="37"/>
      <c r="Y3668" s="37"/>
      <c r="Z3668" s="37"/>
      <c r="AA3668" s="37"/>
      <c r="AB3668" s="37"/>
      <c r="AC3668" s="1507">
        <f t="shared" si="1272"/>
        <v>200</v>
      </c>
      <c r="AD3668" s="1508">
        <f t="shared" si="1273"/>
        <v>1730</v>
      </c>
      <c r="AE3668" s="14">
        <f t="shared" si="1274"/>
        <v>7.1</v>
      </c>
      <c r="AF3668" s="14">
        <f t="shared" si="1275"/>
        <v>0</v>
      </c>
      <c r="AG3668" s="14" t="e">
        <f t="shared" si="1276"/>
        <v>#DIV/0!</v>
      </c>
      <c r="AH3668" s="14" t="e">
        <f t="shared" si="1277"/>
        <v>#DIV/0!</v>
      </c>
      <c r="AI3668" s="14">
        <f t="shared" si="1278"/>
        <v>200</v>
      </c>
      <c r="AJ3668" s="43"/>
    </row>
    <row r="3669" spans="1:36" ht="15.75">
      <c r="A3669" s="4775" t="s">
        <v>20</v>
      </c>
      <c r="B3669" s="4775"/>
      <c r="C3669" s="4775"/>
      <c r="D3669" s="4775"/>
      <c r="E3669" s="4775"/>
      <c r="F3669" s="4775"/>
      <c r="G3669" s="4775"/>
      <c r="H3669" s="4775"/>
      <c r="I3669" s="4775"/>
      <c r="J3669" s="4775"/>
      <c r="K3669" s="4775"/>
      <c r="L3669" s="4775"/>
      <c r="M3669" s="4775"/>
      <c r="N3669" s="4775"/>
      <c r="O3669" s="4775"/>
      <c r="P3669" s="4775"/>
      <c r="Q3669" s="4775"/>
      <c r="R3669" s="4775"/>
      <c r="S3669" s="4775"/>
      <c r="T3669" s="4775"/>
      <c r="U3669" s="4775"/>
      <c r="V3669" s="4775"/>
      <c r="W3669" s="4775"/>
      <c r="X3669" s="4775"/>
      <c r="Y3669" s="4775"/>
      <c r="Z3669" s="4775"/>
      <c r="AA3669" s="4775"/>
      <c r="AB3669" s="4775"/>
      <c r="AC3669" s="4775"/>
      <c r="AD3669" s="4775"/>
      <c r="AE3669" s="4775"/>
      <c r="AF3669" s="4775"/>
      <c r="AG3669" s="4775"/>
      <c r="AH3669" s="4775"/>
      <c r="AI3669" s="4775"/>
      <c r="AJ3669" s="4775"/>
    </row>
    <row r="3670" spans="1:36" ht="15.75">
      <c r="A3670" s="4776" t="s">
        <v>932</v>
      </c>
      <c r="B3670" s="4777"/>
      <c r="C3670" s="4777"/>
      <c r="D3670" s="4777"/>
      <c r="E3670" s="4777"/>
      <c r="F3670" s="4777"/>
      <c r="G3670" s="4777"/>
      <c r="H3670" s="4777"/>
      <c r="I3670" s="4777"/>
      <c r="J3670" s="4777"/>
      <c r="K3670" s="4777"/>
      <c r="L3670" s="4777"/>
      <c r="M3670" s="4777"/>
      <c r="N3670" s="4777"/>
      <c r="O3670" s="4777"/>
      <c r="P3670" s="4777"/>
      <c r="Q3670" s="4777"/>
      <c r="R3670" s="4777"/>
      <c r="S3670" s="4777"/>
      <c r="T3670" s="4777"/>
      <c r="U3670" s="4777"/>
      <c r="V3670" s="4777"/>
      <c r="W3670" s="4777"/>
      <c r="X3670" s="4777"/>
      <c r="Y3670" s="4777"/>
      <c r="Z3670" s="4777"/>
      <c r="AA3670" s="4777"/>
      <c r="AB3670" s="4777"/>
      <c r="AC3670" s="4777"/>
      <c r="AD3670" s="4777"/>
      <c r="AE3670" s="4777"/>
      <c r="AF3670" s="4777"/>
      <c r="AG3670" s="4777"/>
      <c r="AH3670" s="4777"/>
      <c r="AI3670" s="4777"/>
      <c r="AJ3670" s="4778"/>
    </row>
    <row r="3671" spans="1:36" ht="15.75">
      <c r="A3671" s="1481">
        <v>1</v>
      </c>
      <c r="B3671" s="38" t="s">
        <v>2347</v>
      </c>
      <c r="C3671" s="38" t="s">
        <v>206</v>
      </c>
      <c r="D3671" s="39">
        <v>527</v>
      </c>
      <c r="E3671" s="40">
        <v>105</v>
      </c>
      <c r="F3671" s="37">
        <f t="shared" ref="F3671:F3677" si="1279">D3671*E3671</f>
        <v>55335</v>
      </c>
      <c r="G3671" s="37">
        <v>0</v>
      </c>
      <c r="H3671" s="37">
        <f t="shared" ref="H3671:H3675" si="1280">D3671*G3671</f>
        <v>0</v>
      </c>
      <c r="I3671" s="41">
        <v>44547</v>
      </c>
      <c r="J3671" s="41">
        <v>45412</v>
      </c>
      <c r="K3671" s="37"/>
      <c r="L3671" s="37"/>
      <c r="M3671" s="37"/>
      <c r="N3671" s="37"/>
      <c r="O3671" s="37"/>
      <c r="P3671" s="37"/>
      <c r="Q3671" s="37"/>
      <c r="R3671" s="37"/>
      <c r="S3671" s="37"/>
      <c r="T3671" s="37"/>
      <c r="U3671" s="37"/>
      <c r="V3671" s="37"/>
      <c r="W3671" s="37"/>
      <c r="X3671" s="37"/>
      <c r="Y3671" s="37"/>
      <c r="Z3671" s="37"/>
      <c r="AA3671" s="37"/>
      <c r="AB3671" s="37"/>
      <c r="AC3671" s="1507">
        <f t="shared" ref="AC3671:AC3677" si="1281">E3671+G3671-N3671-O3671-AA3671-P3671-Q3671-R3671-S3671-T3671-U3671-V3671-W3671-X3671-Y3671</f>
        <v>105</v>
      </c>
      <c r="AD3671" s="1508">
        <f t="shared" ref="AD3671:AD3677" si="1282">D3671*AC3671</f>
        <v>55335</v>
      </c>
      <c r="AE3671" s="14">
        <f t="shared" ref="AE3671:AE3677" si="1283">(J3671-"01.04.2023")/30</f>
        <v>13.166666666666666</v>
      </c>
      <c r="AF3671" s="14">
        <f t="shared" ref="AF3671:AF3677" si="1284">(N3671+O3671+P3671+Q3671+R3671+S3671+T3671+U3671+V3671+W3671+X3671+Y3671)/3</f>
        <v>0</v>
      </c>
      <c r="AG3671" s="14" t="e">
        <f t="shared" ref="AG3671:AG3677" si="1285">AC3671/AF3671</f>
        <v>#DIV/0!</v>
      </c>
      <c r="AH3671" s="14" t="e">
        <f t="shared" ref="AH3671:AH3677" si="1286">AG3671-AE3671</f>
        <v>#DIV/0!</v>
      </c>
      <c r="AI3671" s="14">
        <f t="shared" ref="AI3671:AI3677" si="1287">AC3671-(AE3671*AF3671)</f>
        <v>105</v>
      </c>
      <c r="AJ3671" s="43"/>
    </row>
    <row r="3672" spans="1:36" ht="31.5">
      <c r="A3672" s="1481">
        <v>2</v>
      </c>
      <c r="B3672" s="38" t="s">
        <v>2348</v>
      </c>
      <c r="C3672" s="38" t="s">
        <v>2349</v>
      </c>
      <c r="D3672" s="39">
        <v>1668.96</v>
      </c>
      <c r="E3672" s="37">
        <v>16</v>
      </c>
      <c r="F3672" s="37">
        <f t="shared" si="1279"/>
        <v>26703.360000000001</v>
      </c>
      <c r="G3672" s="37">
        <v>0</v>
      </c>
      <c r="H3672" s="37">
        <f t="shared" si="1280"/>
        <v>0</v>
      </c>
      <c r="I3672" s="41">
        <v>44547</v>
      </c>
      <c r="J3672" s="41">
        <v>45291</v>
      </c>
      <c r="K3672" s="37"/>
      <c r="L3672" s="37"/>
      <c r="M3672" s="37"/>
      <c r="N3672" s="37"/>
      <c r="O3672" s="37"/>
      <c r="P3672" s="37"/>
      <c r="Q3672" s="37"/>
      <c r="R3672" s="37"/>
      <c r="S3672" s="37"/>
      <c r="T3672" s="37"/>
      <c r="U3672" s="37"/>
      <c r="V3672" s="37"/>
      <c r="W3672" s="37"/>
      <c r="X3672" s="37"/>
      <c r="Y3672" s="37"/>
      <c r="Z3672" s="37"/>
      <c r="AA3672" s="37"/>
      <c r="AB3672" s="37"/>
      <c r="AC3672" s="1507">
        <f t="shared" si="1281"/>
        <v>16</v>
      </c>
      <c r="AD3672" s="1508">
        <f t="shared" si="1282"/>
        <v>26703.360000000001</v>
      </c>
      <c r="AE3672" s="14">
        <f t="shared" si="1283"/>
        <v>9.1333333333333329</v>
      </c>
      <c r="AF3672" s="14">
        <f t="shared" si="1284"/>
        <v>0</v>
      </c>
      <c r="AG3672" s="14" t="e">
        <f t="shared" si="1285"/>
        <v>#DIV/0!</v>
      </c>
      <c r="AH3672" s="14" t="e">
        <f t="shared" si="1286"/>
        <v>#DIV/0!</v>
      </c>
      <c r="AI3672" s="14">
        <f t="shared" si="1287"/>
        <v>16</v>
      </c>
      <c r="AJ3672" s="43"/>
    </row>
    <row r="3673" spans="1:36" ht="31.5">
      <c r="A3673" s="1481">
        <v>3</v>
      </c>
      <c r="B3673" s="38" t="s">
        <v>2350</v>
      </c>
      <c r="C3673" s="38" t="s">
        <v>836</v>
      </c>
      <c r="D3673" s="39">
        <v>27.95</v>
      </c>
      <c r="E3673" s="37">
        <v>55</v>
      </c>
      <c r="F3673" s="37">
        <f t="shared" si="1279"/>
        <v>1537.25</v>
      </c>
      <c r="G3673" s="37">
        <v>0</v>
      </c>
      <c r="H3673" s="37">
        <f t="shared" si="1280"/>
        <v>0</v>
      </c>
      <c r="I3673" s="41">
        <v>44547</v>
      </c>
      <c r="J3673" s="41">
        <v>45230</v>
      </c>
      <c r="K3673" s="37"/>
      <c r="L3673" s="37"/>
      <c r="M3673" s="37"/>
      <c r="N3673" s="37"/>
      <c r="O3673" s="37"/>
      <c r="P3673" s="37"/>
      <c r="Q3673" s="37"/>
      <c r="R3673" s="37"/>
      <c r="S3673" s="37"/>
      <c r="T3673" s="37"/>
      <c r="U3673" s="37"/>
      <c r="V3673" s="37"/>
      <c r="W3673" s="37"/>
      <c r="X3673" s="37"/>
      <c r="Y3673" s="37"/>
      <c r="Z3673" s="37"/>
      <c r="AA3673" s="37"/>
      <c r="AB3673" s="37"/>
      <c r="AC3673" s="1507">
        <f t="shared" si="1281"/>
        <v>55</v>
      </c>
      <c r="AD3673" s="1508">
        <f t="shared" si="1282"/>
        <v>1537.25</v>
      </c>
      <c r="AE3673" s="14">
        <f t="shared" si="1283"/>
        <v>7.1</v>
      </c>
      <c r="AF3673" s="14">
        <f t="shared" si="1284"/>
        <v>0</v>
      </c>
      <c r="AG3673" s="14" t="e">
        <f t="shared" si="1285"/>
        <v>#DIV/0!</v>
      </c>
      <c r="AH3673" s="14" t="e">
        <f t="shared" si="1286"/>
        <v>#DIV/0!</v>
      </c>
      <c r="AI3673" s="14">
        <f t="shared" si="1287"/>
        <v>55</v>
      </c>
      <c r="AJ3673" s="43"/>
    </row>
    <row r="3674" spans="1:36" ht="31.5">
      <c r="A3674" s="1481">
        <v>4</v>
      </c>
      <c r="B3674" s="38" t="s">
        <v>2351</v>
      </c>
      <c r="C3674" s="38" t="s">
        <v>2352</v>
      </c>
      <c r="D3674" s="39">
        <v>1808.7</v>
      </c>
      <c r="E3674" s="37">
        <v>45</v>
      </c>
      <c r="F3674" s="37">
        <f t="shared" si="1279"/>
        <v>81391.5</v>
      </c>
      <c r="G3674" s="37">
        <v>0</v>
      </c>
      <c r="H3674" s="37">
        <f t="shared" si="1280"/>
        <v>0</v>
      </c>
      <c r="I3674" s="41">
        <v>44548</v>
      </c>
      <c r="J3674" s="41">
        <v>45230</v>
      </c>
      <c r="K3674" s="37"/>
      <c r="L3674" s="37"/>
      <c r="M3674" s="37"/>
      <c r="N3674" s="37"/>
      <c r="O3674" s="37"/>
      <c r="P3674" s="37"/>
      <c r="Q3674" s="37"/>
      <c r="R3674" s="37"/>
      <c r="S3674" s="37"/>
      <c r="T3674" s="37"/>
      <c r="U3674" s="37"/>
      <c r="V3674" s="37"/>
      <c r="W3674" s="37"/>
      <c r="X3674" s="37"/>
      <c r="Y3674" s="37"/>
      <c r="Z3674" s="37"/>
      <c r="AA3674" s="37"/>
      <c r="AB3674" s="37"/>
      <c r="AC3674" s="1507">
        <f t="shared" si="1281"/>
        <v>45</v>
      </c>
      <c r="AD3674" s="1508">
        <f t="shared" si="1282"/>
        <v>81391.5</v>
      </c>
      <c r="AE3674" s="14">
        <f t="shared" si="1283"/>
        <v>7.1</v>
      </c>
      <c r="AF3674" s="14">
        <f t="shared" si="1284"/>
        <v>0</v>
      </c>
      <c r="AG3674" s="14" t="e">
        <f t="shared" si="1285"/>
        <v>#DIV/0!</v>
      </c>
      <c r="AH3674" s="14" t="e">
        <f t="shared" si="1286"/>
        <v>#DIV/0!</v>
      </c>
      <c r="AI3674" s="14">
        <f t="shared" si="1287"/>
        <v>45</v>
      </c>
      <c r="AJ3674" s="43"/>
    </row>
    <row r="3675" spans="1:36" ht="15.75">
      <c r="A3675" s="1481">
        <v>6</v>
      </c>
      <c r="B3675" s="38" t="s">
        <v>2353</v>
      </c>
      <c r="C3675" s="38" t="s">
        <v>206</v>
      </c>
      <c r="D3675" s="39">
        <v>216</v>
      </c>
      <c r="E3675" s="37">
        <v>3082</v>
      </c>
      <c r="F3675" s="37">
        <f t="shared" si="1279"/>
        <v>665712</v>
      </c>
      <c r="G3675" s="37">
        <v>0</v>
      </c>
      <c r="H3675" s="37">
        <f t="shared" si="1280"/>
        <v>0</v>
      </c>
      <c r="I3675" s="41">
        <v>44372</v>
      </c>
      <c r="J3675" s="41">
        <v>45261</v>
      </c>
      <c r="K3675" s="37"/>
      <c r="L3675" s="37"/>
      <c r="M3675" s="37"/>
      <c r="N3675" s="37"/>
      <c r="O3675" s="37"/>
      <c r="P3675" s="37"/>
      <c r="Q3675" s="37"/>
      <c r="R3675" s="37"/>
      <c r="S3675" s="37"/>
      <c r="T3675" s="37"/>
      <c r="U3675" s="37"/>
      <c r="V3675" s="37"/>
      <c r="W3675" s="37"/>
      <c r="X3675" s="37"/>
      <c r="Y3675" s="37"/>
      <c r="Z3675" s="37"/>
      <c r="AA3675" s="37"/>
      <c r="AB3675" s="37"/>
      <c r="AC3675" s="1507">
        <f t="shared" si="1281"/>
        <v>3082</v>
      </c>
      <c r="AD3675" s="1508">
        <f t="shared" si="1282"/>
        <v>665712</v>
      </c>
      <c r="AE3675" s="14">
        <f t="shared" si="1283"/>
        <v>8.1333333333333329</v>
      </c>
      <c r="AF3675" s="14">
        <f t="shared" si="1284"/>
        <v>0</v>
      </c>
      <c r="AG3675" s="14" t="e">
        <f t="shared" si="1285"/>
        <v>#DIV/0!</v>
      </c>
      <c r="AH3675" s="14" t="e">
        <f t="shared" si="1286"/>
        <v>#DIV/0!</v>
      </c>
      <c r="AI3675" s="14">
        <f t="shared" si="1287"/>
        <v>3082</v>
      </c>
      <c r="AJ3675" s="43"/>
    </row>
    <row r="3676" spans="1:36" ht="15.75">
      <c r="A3676" s="1481">
        <v>9</v>
      </c>
      <c r="B3676" s="38" t="s">
        <v>2921</v>
      </c>
      <c r="C3676" s="38" t="s">
        <v>206</v>
      </c>
      <c r="D3676" s="39">
        <v>1826.66</v>
      </c>
      <c r="E3676" s="37">
        <v>6</v>
      </c>
      <c r="F3676" s="37">
        <f t="shared" si="1279"/>
        <v>10959.960000000001</v>
      </c>
      <c r="G3676" s="37"/>
      <c r="H3676" s="37"/>
      <c r="I3676" s="41">
        <v>44594</v>
      </c>
      <c r="J3676" s="41">
        <v>45139</v>
      </c>
      <c r="K3676" s="37"/>
      <c r="L3676" s="37"/>
      <c r="M3676" s="37"/>
      <c r="N3676" s="37"/>
      <c r="O3676" s="37"/>
      <c r="P3676" s="37"/>
      <c r="Q3676" s="37"/>
      <c r="R3676" s="37"/>
      <c r="S3676" s="37"/>
      <c r="T3676" s="37"/>
      <c r="U3676" s="37"/>
      <c r="V3676" s="37"/>
      <c r="W3676" s="37"/>
      <c r="X3676" s="37"/>
      <c r="Y3676" s="37"/>
      <c r="Z3676" s="37"/>
      <c r="AA3676" s="37"/>
      <c r="AB3676" s="37"/>
      <c r="AC3676" s="1507">
        <f t="shared" si="1281"/>
        <v>6</v>
      </c>
      <c r="AD3676" s="1508">
        <f t="shared" si="1282"/>
        <v>10959.960000000001</v>
      </c>
      <c r="AE3676" s="14">
        <f t="shared" si="1283"/>
        <v>4.0666666666666664</v>
      </c>
      <c r="AF3676" s="14">
        <f t="shared" si="1284"/>
        <v>0</v>
      </c>
      <c r="AG3676" s="14" t="e">
        <f t="shared" si="1285"/>
        <v>#DIV/0!</v>
      </c>
      <c r="AH3676" s="14" t="e">
        <f t="shared" si="1286"/>
        <v>#DIV/0!</v>
      </c>
      <c r="AI3676" s="14">
        <f t="shared" si="1287"/>
        <v>6</v>
      </c>
      <c r="AJ3676" s="43"/>
    </row>
    <row r="3677" spans="1:36" ht="15.75">
      <c r="A3677" s="1481">
        <v>10</v>
      </c>
      <c r="B3677" s="38" t="s">
        <v>2921</v>
      </c>
      <c r="C3677" s="38" t="s">
        <v>206</v>
      </c>
      <c r="D3677" s="39">
        <v>2130.7800000000002</v>
      </c>
      <c r="E3677" s="37">
        <v>958</v>
      </c>
      <c r="F3677" s="37">
        <f t="shared" si="1279"/>
        <v>2041287.2400000002</v>
      </c>
      <c r="G3677" s="37"/>
      <c r="H3677" s="37"/>
      <c r="I3677" s="41">
        <v>44685</v>
      </c>
      <c r="J3677" s="41">
        <v>45017</v>
      </c>
      <c r="K3677" s="37"/>
      <c r="L3677" s="37"/>
      <c r="M3677" s="37"/>
      <c r="N3677" s="37"/>
      <c r="O3677" s="37"/>
      <c r="P3677" s="37"/>
      <c r="Q3677" s="37"/>
      <c r="R3677" s="37"/>
      <c r="S3677" s="37"/>
      <c r="T3677" s="37"/>
      <c r="U3677" s="37"/>
      <c r="V3677" s="37"/>
      <c r="W3677" s="37"/>
      <c r="X3677" s="37"/>
      <c r="Y3677" s="37"/>
      <c r="Z3677" s="37"/>
      <c r="AA3677" s="37"/>
      <c r="AB3677" s="37"/>
      <c r="AC3677" s="1507">
        <f t="shared" si="1281"/>
        <v>958</v>
      </c>
      <c r="AD3677" s="1508">
        <f t="shared" si="1282"/>
        <v>2041287.2400000002</v>
      </c>
      <c r="AE3677" s="14">
        <f t="shared" si="1283"/>
        <v>0</v>
      </c>
      <c r="AF3677" s="14">
        <f t="shared" si="1284"/>
        <v>0</v>
      </c>
      <c r="AG3677" s="14" t="e">
        <f t="shared" si="1285"/>
        <v>#DIV/0!</v>
      </c>
      <c r="AH3677" s="14" t="e">
        <f t="shared" si="1286"/>
        <v>#DIV/0!</v>
      </c>
      <c r="AI3677" s="14">
        <f t="shared" si="1287"/>
        <v>958</v>
      </c>
      <c r="AJ3677" s="43"/>
    </row>
    <row r="3678" spans="1:36" ht="15.75">
      <c r="A3678" s="4854" t="s">
        <v>21</v>
      </c>
      <c r="B3678" s="4223"/>
      <c r="C3678" s="4223"/>
      <c r="D3678" s="4223"/>
      <c r="E3678" s="4223"/>
      <c r="F3678" s="4223"/>
      <c r="G3678" s="4223"/>
      <c r="H3678" s="4223"/>
      <c r="I3678" s="4223"/>
      <c r="J3678" s="4223"/>
      <c r="K3678" s="4223"/>
      <c r="L3678" s="4223"/>
      <c r="M3678" s="4223"/>
      <c r="N3678" s="4223"/>
      <c r="O3678" s="4223"/>
      <c r="P3678" s="4223"/>
      <c r="Q3678" s="4223"/>
      <c r="R3678" s="4223"/>
      <c r="S3678" s="4223"/>
      <c r="T3678" s="4223"/>
      <c r="U3678" s="4223"/>
      <c r="V3678" s="4223"/>
      <c r="W3678" s="4223"/>
      <c r="X3678" s="4223"/>
      <c r="Y3678" s="4223"/>
      <c r="Z3678" s="4223"/>
      <c r="AA3678" s="4223"/>
      <c r="AB3678" s="4223"/>
      <c r="AC3678" s="4223"/>
      <c r="AD3678" s="4223"/>
      <c r="AE3678" s="4223"/>
      <c r="AF3678" s="4223"/>
      <c r="AG3678" s="4223"/>
      <c r="AH3678" s="4223"/>
      <c r="AI3678" s="4223"/>
      <c r="AJ3678" s="4224"/>
    </row>
    <row r="3679" spans="1:36" ht="15.75">
      <c r="A3679" s="4776" t="s">
        <v>933</v>
      </c>
      <c r="B3679" s="4777"/>
      <c r="C3679" s="4777"/>
      <c r="D3679" s="4777"/>
      <c r="E3679" s="4777"/>
      <c r="F3679" s="4777"/>
      <c r="G3679" s="4777"/>
      <c r="H3679" s="4777"/>
      <c r="I3679" s="4777"/>
      <c r="J3679" s="4777"/>
      <c r="K3679" s="4777"/>
      <c r="L3679" s="4777"/>
      <c r="M3679" s="4777"/>
      <c r="N3679" s="4777"/>
      <c r="O3679" s="4777"/>
      <c r="P3679" s="4777"/>
      <c r="Q3679" s="4777"/>
      <c r="R3679" s="4777"/>
      <c r="S3679" s="4777"/>
      <c r="T3679" s="4777"/>
      <c r="U3679" s="4777"/>
      <c r="V3679" s="4777"/>
      <c r="W3679" s="4777"/>
      <c r="X3679" s="4777"/>
      <c r="Y3679" s="4777"/>
      <c r="Z3679" s="4777"/>
      <c r="AA3679" s="4777"/>
      <c r="AB3679" s="4777"/>
      <c r="AC3679" s="4777"/>
      <c r="AD3679" s="4777"/>
      <c r="AE3679" s="4777"/>
      <c r="AF3679" s="4777"/>
      <c r="AG3679" s="4777"/>
      <c r="AH3679" s="4777"/>
      <c r="AI3679" s="4777"/>
      <c r="AJ3679" s="4778"/>
    </row>
    <row r="3680" spans="1:36" ht="15.75">
      <c r="A3680" s="1481">
        <v>1</v>
      </c>
      <c r="B3680" s="38" t="s">
        <v>2922</v>
      </c>
      <c r="C3680" s="37" t="s">
        <v>181</v>
      </c>
      <c r="D3680" s="39">
        <v>48.392159999999997</v>
      </c>
      <c r="E3680" s="37">
        <v>400</v>
      </c>
      <c r="F3680" s="37"/>
      <c r="G3680" s="37"/>
      <c r="H3680" s="1975">
        <v>33874.512000000002</v>
      </c>
      <c r="I3680" s="1976">
        <v>44686</v>
      </c>
      <c r="J3680" s="41">
        <v>45170</v>
      </c>
      <c r="K3680" s="37"/>
      <c r="L3680" s="37"/>
      <c r="M3680" s="37"/>
      <c r="N3680" s="37"/>
      <c r="O3680" s="37">
        <v>100</v>
      </c>
      <c r="P3680" s="37">
        <v>100</v>
      </c>
      <c r="Q3680" s="37"/>
      <c r="R3680" s="37"/>
      <c r="S3680" s="37"/>
      <c r="T3680" s="37"/>
      <c r="U3680" s="37"/>
      <c r="V3680" s="37"/>
      <c r="W3680" s="37"/>
      <c r="X3680" s="37"/>
      <c r="Y3680" s="37"/>
      <c r="Z3680" s="37"/>
      <c r="AA3680" s="37"/>
      <c r="AB3680" s="37"/>
      <c r="AC3680" s="1507">
        <f t="shared" ref="AC3680:AC3688" si="1288">E3680+G3680-N3680-O3680-AA3680-P3680-Q3680-R3680-S3680-T3680-U3680-V3680-W3680-X3680-Y3680</f>
        <v>200</v>
      </c>
      <c r="AD3680" s="1508">
        <f t="shared" ref="AD3680:AD3688" si="1289">D3680*AC3680</f>
        <v>9678.4319999999989</v>
      </c>
      <c r="AE3680" s="14">
        <f t="shared" ref="AE3680:AE3688" si="1290">(J3680-"01.04.2023")/30</f>
        <v>5.0999999999999996</v>
      </c>
      <c r="AF3680" s="14">
        <f t="shared" ref="AF3680:AF3688" si="1291">(N3680+O3680+P3680+Q3680+R3680+S3680+T3680+U3680+V3680+W3680+X3680+Y3680)/3</f>
        <v>66.666666666666671</v>
      </c>
      <c r="AG3680" s="14">
        <f t="shared" ref="AG3680:AG3688" si="1292">AC3680/AF3680</f>
        <v>3</v>
      </c>
      <c r="AH3680" s="14">
        <f t="shared" ref="AH3680:AH3688" si="1293">AG3680-AE3680</f>
        <v>-2.0999999999999996</v>
      </c>
      <c r="AI3680" s="14">
        <f t="shared" ref="AI3680:AI3688" si="1294">AC3680-(AE3680*AF3680)</f>
        <v>-140</v>
      </c>
      <c r="AJ3680" s="43"/>
    </row>
    <row r="3681" spans="1:36" ht="15.75">
      <c r="A3681" s="1481">
        <v>2</v>
      </c>
      <c r="B3681" s="38" t="s">
        <v>2922</v>
      </c>
      <c r="C3681" s="37" t="s">
        <v>181</v>
      </c>
      <c r="D3681" s="39">
        <v>48.95</v>
      </c>
      <c r="E3681" s="37">
        <v>400</v>
      </c>
      <c r="F3681" s="37"/>
      <c r="G3681" s="37"/>
      <c r="H3681" s="37">
        <v>29367.227999999999</v>
      </c>
      <c r="I3681" s="41">
        <v>44686</v>
      </c>
      <c r="J3681" s="41">
        <v>45170</v>
      </c>
      <c r="K3681" s="37"/>
      <c r="L3681" s="37"/>
      <c r="M3681" s="37"/>
      <c r="N3681" s="37"/>
      <c r="O3681" s="37"/>
      <c r="P3681" s="37"/>
      <c r="Q3681" s="37"/>
      <c r="R3681" s="37"/>
      <c r="S3681" s="37"/>
      <c r="T3681" s="37"/>
      <c r="U3681" s="37"/>
      <c r="V3681" s="37"/>
      <c r="W3681" s="37"/>
      <c r="X3681" s="37"/>
      <c r="Y3681" s="37"/>
      <c r="Z3681" s="37"/>
      <c r="AA3681" s="37"/>
      <c r="AB3681" s="37"/>
      <c r="AC3681" s="1507">
        <f t="shared" si="1288"/>
        <v>400</v>
      </c>
      <c r="AD3681" s="1508">
        <f t="shared" si="1289"/>
        <v>19580</v>
      </c>
      <c r="AE3681" s="14">
        <f t="shared" si="1290"/>
        <v>5.0999999999999996</v>
      </c>
      <c r="AF3681" s="14">
        <f t="shared" si="1291"/>
        <v>0</v>
      </c>
      <c r="AG3681" s="14" t="e">
        <f t="shared" si="1292"/>
        <v>#DIV/0!</v>
      </c>
      <c r="AH3681" s="14" t="e">
        <f t="shared" si="1293"/>
        <v>#DIV/0!</v>
      </c>
      <c r="AI3681" s="14">
        <f t="shared" si="1294"/>
        <v>400</v>
      </c>
      <c r="AJ3681" s="43"/>
    </row>
    <row r="3682" spans="1:36" ht="15.75">
      <c r="A3682" s="1481">
        <v>3</v>
      </c>
      <c r="B3682" s="38" t="s">
        <v>2923</v>
      </c>
      <c r="C3682" s="37" t="s">
        <v>181</v>
      </c>
      <c r="D3682" s="39">
        <v>105.35</v>
      </c>
      <c r="E3682" s="37">
        <v>205</v>
      </c>
      <c r="F3682" s="37"/>
      <c r="G3682" s="37"/>
      <c r="H3682" s="37">
        <v>471406.91</v>
      </c>
      <c r="I3682" s="41">
        <v>44686</v>
      </c>
      <c r="J3682" s="41">
        <v>45413</v>
      </c>
      <c r="K3682" s="37"/>
      <c r="L3682" s="37"/>
      <c r="M3682" s="37"/>
      <c r="N3682" s="37"/>
      <c r="O3682" s="37"/>
      <c r="P3682" s="37"/>
      <c r="Q3682" s="37"/>
      <c r="R3682" s="37"/>
      <c r="S3682" s="37"/>
      <c r="T3682" s="37"/>
      <c r="U3682" s="37"/>
      <c r="V3682" s="37"/>
      <c r="W3682" s="37"/>
      <c r="X3682" s="37"/>
      <c r="Y3682" s="37"/>
      <c r="Z3682" s="37"/>
      <c r="AA3682" s="37"/>
      <c r="AB3682" s="37"/>
      <c r="AC3682" s="1507">
        <f t="shared" si="1288"/>
        <v>205</v>
      </c>
      <c r="AD3682" s="1508">
        <f t="shared" si="1289"/>
        <v>21596.75</v>
      </c>
      <c r="AE3682" s="14">
        <f t="shared" si="1290"/>
        <v>13.2</v>
      </c>
      <c r="AF3682" s="14">
        <f t="shared" si="1291"/>
        <v>0</v>
      </c>
      <c r="AG3682" s="14" t="e">
        <f t="shared" si="1292"/>
        <v>#DIV/0!</v>
      </c>
      <c r="AH3682" s="14" t="e">
        <f t="shared" si="1293"/>
        <v>#DIV/0!</v>
      </c>
      <c r="AI3682" s="14">
        <f t="shared" si="1294"/>
        <v>205</v>
      </c>
      <c r="AJ3682" s="43"/>
    </row>
    <row r="3683" spans="1:36" ht="15.75">
      <c r="A3683" s="1481">
        <v>4</v>
      </c>
      <c r="B3683" s="38" t="s">
        <v>3695</v>
      </c>
      <c r="C3683" s="37" t="s">
        <v>143</v>
      </c>
      <c r="D3683" s="39">
        <v>1</v>
      </c>
      <c r="E3683" s="37">
        <v>99</v>
      </c>
      <c r="F3683" s="37"/>
      <c r="G3683" s="37"/>
      <c r="H3683" s="39">
        <v>100</v>
      </c>
      <c r="I3683" s="41">
        <v>44742</v>
      </c>
      <c r="J3683" s="41">
        <v>45170</v>
      </c>
      <c r="K3683" s="37"/>
      <c r="L3683" s="37"/>
      <c r="M3683" s="37"/>
      <c r="N3683" s="37"/>
      <c r="O3683" s="37"/>
      <c r="P3683" s="37">
        <v>10</v>
      </c>
      <c r="Q3683" s="37"/>
      <c r="R3683" s="37"/>
      <c r="S3683" s="37"/>
      <c r="T3683" s="37"/>
      <c r="U3683" s="37"/>
      <c r="V3683" s="37"/>
      <c r="W3683" s="37"/>
      <c r="X3683" s="37"/>
      <c r="Y3683" s="37"/>
      <c r="Z3683" s="37"/>
      <c r="AA3683" s="37"/>
      <c r="AB3683" s="37"/>
      <c r="AC3683" s="1507">
        <f t="shared" si="1288"/>
        <v>89</v>
      </c>
      <c r="AD3683" s="1508">
        <f t="shared" si="1289"/>
        <v>89</v>
      </c>
      <c r="AE3683" s="14">
        <f t="shared" si="1290"/>
        <v>5.0999999999999996</v>
      </c>
      <c r="AF3683" s="14">
        <f t="shared" si="1291"/>
        <v>3.3333333333333335</v>
      </c>
      <c r="AG3683" s="14">
        <f t="shared" si="1292"/>
        <v>26.7</v>
      </c>
      <c r="AH3683" s="14">
        <f t="shared" si="1293"/>
        <v>21.6</v>
      </c>
      <c r="AI3683" s="14">
        <f t="shared" si="1294"/>
        <v>72</v>
      </c>
      <c r="AJ3683" s="43"/>
    </row>
    <row r="3684" spans="1:36" ht="15.75">
      <c r="A3684" s="1481">
        <v>5</v>
      </c>
      <c r="B3684" s="38" t="s">
        <v>3841</v>
      </c>
      <c r="C3684" s="37" t="s">
        <v>63</v>
      </c>
      <c r="D3684" s="39">
        <v>1</v>
      </c>
      <c r="E3684" s="37">
        <v>395</v>
      </c>
      <c r="F3684" s="37"/>
      <c r="G3684" s="37"/>
      <c r="H3684" s="39">
        <v>500</v>
      </c>
      <c r="I3684" s="41">
        <v>44728</v>
      </c>
      <c r="J3684" s="41">
        <v>44986</v>
      </c>
      <c r="K3684" s="37"/>
      <c r="L3684" s="37"/>
      <c r="M3684" s="37"/>
      <c r="N3684" s="37"/>
      <c r="O3684" s="37"/>
      <c r="P3684" s="37"/>
      <c r="Q3684" s="37"/>
      <c r="R3684" s="37"/>
      <c r="S3684" s="37"/>
      <c r="T3684" s="37"/>
      <c r="U3684" s="37"/>
      <c r="V3684" s="37"/>
      <c r="W3684" s="37"/>
      <c r="X3684" s="37"/>
      <c r="Y3684" s="37"/>
      <c r="Z3684" s="37"/>
      <c r="AA3684" s="37"/>
      <c r="AB3684" s="37"/>
      <c r="AC3684" s="1507">
        <f t="shared" si="1288"/>
        <v>395</v>
      </c>
      <c r="AD3684" s="1508">
        <f t="shared" si="1289"/>
        <v>395</v>
      </c>
      <c r="AE3684" s="14">
        <f t="shared" si="1290"/>
        <v>-1.0333333333333334</v>
      </c>
      <c r="AF3684" s="14">
        <f t="shared" si="1291"/>
        <v>0</v>
      </c>
      <c r="AG3684" s="14" t="e">
        <f t="shared" si="1292"/>
        <v>#DIV/0!</v>
      </c>
      <c r="AH3684" s="14" t="e">
        <f t="shared" si="1293"/>
        <v>#DIV/0!</v>
      </c>
      <c r="AI3684" s="14">
        <f t="shared" si="1294"/>
        <v>395</v>
      </c>
      <c r="AJ3684" s="43"/>
    </row>
    <row r="3685" spans="1:36" ht="15.75">
      <c r="A3685" s="1481">
        <v>6</v>
      </c>
      <c r="B3685" s="38" t="s">
        <v>3842</v>
      </c>
      <c r="C3685" s="37" t="s">
        <v>181</v>
      </c>
      <c r="D3685" s="39">
        <v>1</v>
      </c>
      <c r="E3685" s="37">
        <v>2</v>
      </c>
      <c r="F3685" s="37"/>
      <c r="G3685" s="37"/>
      <c r="H3685" s="39">
        <v>2</v>
      </c>
      <c r="I3685" s="41">
        <v>44728</v>
      </c>
      <c r="J3685" s="41"/>
      <c r="K3685" s="37"/>
      <c r="L3685" s="37"/>
      <c r="M3685" s="37"/>
      <c r="N3685" s="37"/>
      <c r="O3685" s="37"/>
      <c r="P3685" s="37"/>
      <c r="Q3685" s="37"/>
      <c r="R3685" s="37"/>
      <c r="S3685" s="37"/>
      <c r="T3685" s="37"/>
      <c r="U3685" s="37"/>
      <c r="V3685" s="37"/>
      <c r="W3685" s="37"/>
      <c r="X3685" s="37"/>
      <c r="Y3685" s="37"/>
      <c r="Z3685" s="37"/>
      <c r="AA3685" s="37"/>
      <c r="AB3685" s="37"/>
      <c r="AC3685" s="1507">
        <f t="shared" si="1288"/>
        <v>2</v>
      </c>
      <c r="AD3685" s="1508">
        <f t="shared" si="1289"/>
        <v>2</v>
      </c>
      <c r="AE3685" s="14">
        <f t="shared" si="1290"/>
        <v>-1500.5666666666666</v>
      </c>
      <c r="AF3685" s="14">
        <f t="shared" si="1291"/>
        <v>0</v>
      </c>
      <c r="AG3685" s="14" t="e">
        <f t="shared" si="1292"/>
        <v>#DIV/0!</v>
      </c>
      <c r="AH3685" s="14" t="e">
        <f t="shared" si="1293"/>
        <v>#DIV/0!</v>
      </c>
      <c r="AI3685" s="14">
        <f t="shared" si="1294"/>
        <v>2</v>
      </c>
      <c r="AJ3685" s="43"/>
    </row>
    <row r="3686" spans="1:36" ht="15.75">
      <c r="A3686" s="1481">
        <v>7</v>
      </c>
      <c r="B3686" s="38" t="s">
        <v>4493</v>
      </c>
      <c r="C3686" s="37" t="s">
        <v>836</v>
      </c>
      <c r="D3686" s="39">
        <v>5.29</v>
      </c>
      <c r="E3686" s="37">
        <v>400</v>
      </c>
      <c r="F3686" s="37"/>
      <c r="G3686" s="37"/>
      <c r="H3686" s="39">
        <v>2116.8000000000002</v>
      </c>
      <c r="I3686" s="41">
        <v>44764</v>
      </c>
      <c r="J3686" s="41">
        <v>45778</v>
      </c>
      <c r="K3686" s="37"/>
      <c r="L3686" s="37"/>
      <c r="M3686" s="37"/>
      <c r="N3686" s="37"/>
      <c r="O3686" s="37">
        <v>100</v>
      </c>
      <c r="P3686" s="37">
        <v>20</v>
      </c>
      <c r="Q3686" s="37"/>
      <c r="R3686" s="37"/>
      <c r="S3686" s="37"/>
      <c r="T3686" s="37"/>
      <c r="U3686" s="37"/>
      <c r="V3686" s="37"/>
      <c r="W3686" s="37"/>
      <c r="X3686" s="37"/>
      <c r="Y3686" s="37"/>
      <c r="Z3686" s="37"/>
      <c r="AA3686" s="37"/>
      <c r="AB3686" s="37"/>
      <c r="AC3686" s="1507">
        <f t="shared" si="1288"/>
        <v>280</v>
      </c>
      <c r="AD3686" s="1508">
        <f t="shared" si="1289"/>
        <v>1481.2</v>
      </c>
      <c r="AE3686" s="14">
        <f t="shared" si="1290"/>
        <v>25.366666666666667</v>
      </c>
      <c r="AF3686" s="14">
        <f t="shared" si="1291"/>
        <v>40</v>
      </c>
      <c r="AG3686" s="14">
        <f t="shared" si="1292"/>
        <v>7</v>
      </c>
      <c r="AH3686" s="14">
        <f t="shared" si="1293"/>
        <v>-18.366666666666667</v>
      </c>
      <c r="AI3686" s="14">
        <f t="shared" si="1294"/>
        <v>-734.66666666666674</v>
      </c>
      <c r="AJ3686" s="43"/>
    </row>
    <row r="3687" spans="1:36" ht="15.75">
      <c r="A3687" s="1481">
        <v>8</v>
      </c>
      <c r="B3687" s="38" t="s">
        <v>7336</v>
      </c>
      <c r="C3687" s="37" t="s">
        <v>3693</v>
      </c>
      <c r="D3687" s="39">
        <v>1</v>
      </c>
      <c r="E3687" s="37"/>
      <c r="F3687" s="37"/>
      <c r="G3687" s="37">
        <v>1200</v>
      </c>
      <c r="H3687" s="39">
        <v>1200</v>
      </c>
      <c r="I3687" s="41">
        <v>44977</v>
      </c>
      <c r="J3687" s="41"/>
      <c r="K3687" s="37"/>
      <c r="L3687" s="37"/>
      <c r="M3687" s="37"/>
      <c r="N3687" s="37"/>
      <c r="O3687" s="37"/>
      <c r="P3687" s="37">
        <v>100</v>
      </c>
      <c r="Q3687" s="37"/>
      <c r="R3687" s="37"/>
      <c r="S3687" s="37"/>
      <c r="T3687" s="37"/>
      <c r="U3687" s="37"/>
      <c r="V3687" s="37"/>
      <c r="W3687" s="37"/>
      <c r="X3687" s="37"/>
      <c r="Y3687" s="37"/>
      <c r="Z3687" s="37"/>
      <c r="AA3687" s="37"/>
      <c r="AB3687" s="37"/>
      <c r="AC3687" s="1507">
        <f t="shared" si="1288"/>
        <v>1100</v>
      </c>
      <c r="AD3687" s="1508">
        <f t="shared" si="1289"/>
        <v>1100</v>
      </c>
      <c r="AE3687" s="14">
        <f t="shared" si="1290"/>
        <v>-1500.5666666666666</v>
      </c>
      <c r="AF3687" s="14">
        <f t="shared" si="1291"/>
        <v>33.333333333333336</v>
      </c>
      <c r="AG3687" s="14">
        <f t="shared" si="1292"/>
        <v>33</v>
      </c>
      <c r="AH3687" s="14">
        <f t="shared" si="1293"/>
        <v>1533.5666666666666</v>
      </c>
      <c r="AI3687" s="14">
        <f t="shared" si="1294"/>
        <v>51118.888888888891</v>
      </c>
      <c r="AJ3687" s="43"/>
    </row>
    <row r="3688" spans="1:36" ht="15.75">
      <c r="A3688" s="1481">
        <v>9</v>
      </c>
      <c r="B3688" s="38" t="s">
        <v>2924</v>
      </c>
      <c r="C3688" s="37" t="s">
        <v>836</v>
      </c>
      <c r="D3688" s="39">
        <v>6.2</v>
      </c>
      <c r="E3688" s="37">
        <v>96</v>
      </c>
      <c r="F3688" s="37"/>
      <c r="G3688" s="37"/>
      <c r="H3688" s="37">
        <v>1240</v>
      </c>
      <c r="I3688" s="41">
        <v>44693</v>
      </c>
      <c r="J3688" s="41">
        <v>45139</v>
      </c>
      <c r="K3688" s="37"/>
      <c r="L3688" s="37"/>
      <c r="M3688" s="37"/>
      <c r="N3688" s="37"/>
      <c r="O3688" s="37"/>
      <c r="P3688" s="37">
        <v>3</v>
      </c>
      <c r="Q3688" s="37"/>
      <c r="R3688" s="37"/>
      <c r="S3688" s="37"/>
      <c r="T3688" s="37"/>
      <c r="U3688" s="37"/>
      <c r="V3688" s="37"/>
      <c r="W3688" s="37"/>
      <c r="X3688" s="37"/>
      <c r="Y3688" s="37"/>
      <c r="Z3688" s="37"/>
      <c r="AA3688" s="37"/>
      <c r="AB3688" s="37"/>
      <c r="AC3688" s="1507">
        <f t="shared" si="1288"/>
        <v>93</v>
      </c>
      <c r="AD3688" s="1508">
        <f t="shared" si="1289"/>
        <v>576.6</v>
      </c>
      <c r="AE3688" s="14">
        <f t="shared" si="1290"/>
        <v>4.0666666666666664</v>
      </c>
      <c r="AF3688" s="14">
        <f t="shared" si="1291"/>
        <v>1</v>
      </c>
      <c r="AG3688" s="14">
        <f t="shared" si="1292"/>
        <v>93</v>
      </c>
      <c r="AH3688" s="14">
        <f t="shared" si="1293"/>
        <v>88.933333333333337</v>
      </c>
      <c r="AI3688" s="14">
        <f t="shared" si="1294"/>
        <v>88.933333333333337</v>
      </c>
      <c r="AJ3688" s="43"/>
    </row>
    <row r="3689" spans="1:36" ht="15.75" customHeight="1">
      <c r="A3689" s="4278" t="s">
        <v>42</v>
      </c>
      <c r="B3689" s="4279"/>
      <c r="C3689" s="4279"/>
      <c r="D3689" s="4279"/>
      <c r="E3689" s="4279"/>
      <c r="F3689" s="4279"/>
      <c r="G3689" s="4279"/>
      <c r="H3689" s="4279"/>
      <c r="I3689" s="4279"/>
      <c r="J3689" s="4279"/>
      <c r="K3689" s="4279"/>
      <c r="L3689" s="4279"/>
      <c r="M3689" s="4279"/>
      <c r="N3689" s="4279"/>
      <c r="O3689" s="4279"/>
      <c r="P3689" s="4279"/>
      <c r="Q3689" s="4279"/>
      <c r="R3689" s="4279"/>
      <c r="S3689" s="4279"/>
      <c r="T3689" s="4279"/>
      <c r="U3689" s="4279"/>
      <c r="V3689" s="4279"/>
      <c r="W3689" s="4279"/>
      <c r="X3689" s="4279"/>
      <c r="Y3689" s="4279"/>
      <c r="Z3689" s="4279"/>
      <c r="AA3689" s="4279"/>
      <c r="AB3689" s="4279"/>
      <c r="AC3689" s="4279"/>
      <c r="AD3689" s="4279"/>
      <c r="AE3689" s="4279"/>
      <c r="AF3689" s="4279"/>
      <c r="AG3689" s="4279"/>
      <c r="AH3689" s="4279"/>
      <c r="AI3689" s="4279"/>
      <c r="AJ3689" s="4280"/>
    </row>
    <row r="3690" spans="1:36" ht="15.75">
      <c r="A3690" s="4724" t="s">
        <v>20</v>
      </c>
      <c r="B3690" s="4724"/>
      <c r="C3690" s="4724"/>
      <c r="D3690" s="4724"/>
      <c r="E3690" s="4724"/>
      <c r="F3690" s="4724"/>
      <c r="G3690" s="4724"/>
      <c r="H3690" s="4724"/>
      <c r="I3690" s="4724"/>
      <c r="J3690" s="4724"/>
      <c r="K3690" s="4724"/>
      <c r="L3690" s="4724"/>
      <c r="M3690" s="4724"/>
      <c r="N3690" s="4724"/>
      <c r="O3690" s="4724"/>
      <c r="P3690" s="4724"/>
      <c r="Q3690" s="4724"/>
      <c r="R3690" s="4724"/>
      <c r="S3690" s="4724"/>
      <c r="T3690" s="4724"/>
      <c r="U3690" s="4724"/>
      <c r="V3690" s="4724"/>
      <c r="W3690" s="4724"/>
      <c r="X3690" s="4724"/>
      <c r="Y3690" s="4724"/>
      <c r="Z3690" s="4724"/>
      <c r="AA3690" s="4724"/>
      <c r="AB3690" s="4724"/>
      <c r="AC3690" s="4724"/>
      <c r="AD3690" s="4724"/>
      <c r="AE3690" s="4724"/>
      <c r="AF3690" s="4724"/>
      <c r="AG3690" s="4724"/>
      <c r="AH3690" s="4724"/>
      <c r="AI3690" s="4724"/>
      <c r="AJ3690" s="1977"/>
    </row>
    <row r="3691" spans="1:36" ht="15.75" customHeight="1">
      <c r="A3691" s="4728" t="s">
        <v>1767</v>
      </c>
      <c r="B3691" s="4729"/>
      <c r="C3691" s="4729"/>
      <c r="D3691" s="4729"/>
      <c r="E3691" s="4729"/>
      <c r="F3691" s="4729"/>
      <c r="G3691" s="4729"/>
      <c r="H3691" s="4729"/>
      <c r="I3691" s="4729"/>
      <c r="J3691" s="4729"/>
      <c r="K3691" s="4729"/>
      <c r="L3691" s="4729"/>
      <c r="M3691" s="4729"/>
      <c r="N3691" s="4729"/>
      <c r="O3691" s="4729"/>
      <c r="P3691" s="4729"/>
      <c r="Q3691" s="4729"/>
      <c r="R3691" s="4729"/>
      <c r="S3691" s="4729"/>
      <c r="T3691" s="4729"/>
      <c r="U3691" s="4729"/>
      <c r="V3691" s="4729"/>
      <c r="W3691" s="4729"/>
      <c r="X3691" s="4729"/>
      <c r="Y3691" s="4729"/>
      <c r="Z3691" s="4729"/>
      <c r="AA3691" s="4729"/>
      <c r="AB3691" s="4729"/>
      <c r="AC3691" s="4729"/>
      <c r="AD3691" s="4729"/>
      <c r="AE3691" s="4729"/>
      <c r="AF3691" s="4729"/>
      <c r="AG3691" s="4729"/>
      <c r="AH3691" s="4729"/>
      <c r="AI3691" s="4731"/>
      <c r="AJ3691" s="1978"/>
    </row>
    <row r="3692" spans="1:36" ht="15.75" customHeight="1">
      <c r="A3692" s="1979">
        <v>1</v>
      </c>
      <c r="B3692" s="1980" t="s">
        <v>9447</v>
      </c>
      <c r="C3692" s="1981" t="s">
        <v>232</v>
      </c>
      <c r="D3692" s="1981">
        <v>98.39</v>
      </c>
      <c r="E3692" s="1981">
        <v>0</v>
      </c>
      <c r="F3692" s="1981">
        <f t="shared" ref="F3692:F3705" si="1295">D3692*E3692</f>
        <v>0</v>
      </c>
      <c r="G3692" s="1981">
        <v>3000</v>
      </c>
      <c r="H3692" s="1981">
        <f>G3692*D3692</f>
        <v>295170</v>
      </c>
      <c r="I3692" s="1982">
        <v>44974</v>
      </c>
      <c r="J3692" s="1983">
        <v>45869</v>
      </c>
      <c r="K3692" s="1983"/>
      <c r="L3692" s="1984">
        <v>100</v>
      </c>
      <c r="M3692" s="1983">
        <v>44958</v>
      </c>
      <c r="N3692" s="1981"/>
      <c r="O3692" s="1981"/>
      <c r="P3692" s="1981"/>
      <c r="Q3692" s="1981"/>
      <c r="R3692" s="1981"/>
      <c r="S3692" s="1981"/>
      <c r="T3692" s="1981"/>
      <c r="U3692" s="1981"/>
      <c r="V3692" s="1981"/>
      <c r="W3692" s="1981"/>
      <c r="X3692" s="1981"/>
      <c r="Y3692" s="1981"/>
      <c r="Z3692" s="1985"/>
      <c r="AA3692" s="1981"/>
      <c r="AB3692" s="1981"/>
      <c r="AC3692" s="1507">
        <f t="shared" ref="AC3692:AC3705" si="1296">E3692+G3692-N3692-O3692-AA3692-P3692-Q3692-R3692-S3692-T3692-U3692-V3692-W3692-X3692-Y3692</f>
        <v>3000</v>
      </c>
      <c r="AD3692" s="1508">
        <f t="shared" ref="AD3692:AD3705" si="1297">D3692*AC3692</f>
        <v>295170</v>
      </c>
      <c r="AE3692" s="14">
        <f t="shared" ref="AE3692:AE3705" si="1298">(J3692-"01.04.2023")/30</f>
        <v>28.4</v>
      </c>
      <c r="AF3692" s="14">
        <f t="shared" ref="AF3692:AF3705" si="1299">(N3692+O3692+P3692+Q3692+R3692+S3692+T3692+U3692+V3692+W3692+X3692+Y3692)/3</f>
        <v>0</v>
      </c>
      <c r="AG3692" s="14" t="e">
        <f t="shared" ref="AG3692:AG3705" si="1300">AC3692/AF3692</f>
        <v>#DIV/0!</v>
      </c>
      <c r="AH3692" s="14" t="e">
        <f t="shared" ref="AH3692:AH3705" si="1301">AG3692-AE3692</f>
        <v>#DIV/0!</v>
      </c>
      <c r="AI3692" s="14">
        <f t="shared" ref="AI3692:AI3705" si="1302">AC3692-(AE3692*AF3692)</f>
        <v>3000</v>
      </c>
      <c r="AJ3692" s="1986"/>
    </row>
    <row r="3693" spans="1:36" ht="15.75">
      <c r="A3693" s="1979">
        <v>1</v>
      </c>
      <c r="B3693" s="1980" t="s">
        <v>9447</v>
      </c>
      <c r="C3693" s="1981" t="s">
        <v>232</v>
      </c>
      <c r="D3693" s="1981">
        <v>98.39</v>
      </c>
      <c r="E3693" s="1981">
        <v>0</v>
      </c>
      <c r="F3693" s="1981">
        <f t="shared" si="1295"/>
        <v>0</v>
      </c>
      <c r="G3693" s="1981">
        <v>830</v>
      </c>
      <c r="H3693" s="1981">
        <f>G3693*D3693</f>
        <v>81663.7</v>
      </c>
      <c r="I3693" s="1982">
        <v>44974</v>
      </c>
      <c r="J3693" s="1983">
        <v>45869</v>
      </c>
      <c r="K3693" s="1983"/>
      <c r="L3693" s="1984">
        <v>100</v>
      </c>
      <c r="M3693" s="1983">
        <v>44958</v>
      </c>
      <c r="N3693" s="1981"/>
      <c r="O3693" s="1981"/>
      <c r="P3693" s="1981"/>
      <c r="Q3693" s="1981"/>
      <c r="R3693" s="1981"/>
      <c r="S3693" s="1981"/>
      <c r="T3693" s="1981"/>
      <c r="U3693" s="1981"/>
      <c r="V3693" s="1981"/>
      <c r="W3693" s="1981"/>
      <c r="X3693" s="1981"/>
      <c r="Y3693" s="1981"/>
      <c r="Z3693" s="1985"/>
      <c r="AA3693" s="1981"/>
      <c r="AB3693" s="1981"/>
      <c r="AC3693" s="1507">
        <f t="shared" si="1296"/>
        <v>830</v>
      </c>
      <c r="AD3693" s="1508">
        <f t="shared" si="1297"/>
        <v>81663.7</v>
      </c>
      <c r="AE3693" s="14">
        <f t="shared" si="1298"/>
        <v>28.4</v>
      </c>
      <c r="AF3693" s="14">
        <f t="shared" si="1299"/>
        <v>0</v>
      </c>
      <c r="AG3693" s="14" t="e">
        <f t="shared" si="1300"/>
        <v>#DIV/0!</v>
      </c>
      <c r="AH3693" s="14" t="e">
        <f t="shared" si="1301"/>
        <v>#DIV/0!</v>
      </c>
      <c r="AI3693" s="14">
        <f t="shared" si="1302"/>
        <v>830</v>
      </c>
      <c r="AJ3693" s="1986"/>
    </row>
    <row r="3694" spans="1:36" ht="15.75">
      <c r="A3694" s="1979">
        <v>4</v>
      </c>
      <c r="B3694" s="1980" t="s">
        <v>4041</v>
      </c>
      <c r="C3694" s="1981" t="s">
        <v>234</v>
      </c>
      <c r="D3694" s="1981">
        <v>71.209999999999994</v>
      </c>
      <c r="E3694" s="1981">
        <v>445</v>
      </c>
      <c r="F3694" s="1981">
        <f t="shared" si="1295"/>
        <v>31688.449999999997</v>
      </c>
      <c r="G3694" s="1981"/>
      <c r="H3694" s="1981">
        <f t="shared" ref="H3694:H3709" si="1303">G3694*D3694</f>
        <v>0</v>
      </c>
      <c r="I3694" s="1982">
        <v>44725</v>
      </c>
      <c r="J3694" s="1983">
        <v>45961</v>
      </c>
      <c r="K3694" s="1983"/>
      <c r="L3694" s="1984">
        <v>265</v>
      </c>
      <c r="M3694" s="1983">
        <v>44671</v>
      </c>
      <c r="N3694" s="1981">
        <v>114</v>
      </c>
      <c r="O3694" s="1981">
        <v>76</v>
      </c>
      <c r="P3694" s="1981">
        <v>100</v>
      </c>
      <c r="Q3694" s="1981"/>
      <c r="R3694" s="1981"/>
      <c r="S3694" s="1981"/>
      <c r="T3694" s="1981"/>
      <c r="U3694" s="1981"/>
      <c r="V3694" s="1981"/>
      <c r="W3694" s="1981"/>
      <c r="X3694" s="1981"/>
      <c r="Y3694" s="1981"/>
      <c r="Z3694" s="1981"/>
      <c r="AA3694" s="1981"/>
      <c r="AB3694" s="1981"/>
      <c r="AC3694" s="1507">
        <f t="shared" si="1296"/>
        <v>155</v>
      </c>
      <c r="AD3694" s="1508">
        <f t="shared" si="1297"/>
        <v>11037.55</v>
      </c>
      <c r="AE3694" s="14">
        <f t="shared" si="1298"/>
        <v>31.466666666666665</v>
      </c>
      <c r="AF3694" s="14">
        <f t="shared" si="1299"/>
        <v>96.666666666666671</v>
      </c>
      <c r="AG3694" s="14">
        <f t="shared" si="1300"/>
        <v>1.603448275862069</v>
      </c>
      <c r="AH3694" s="14">
        <f t="shared" si="1301"/>
        <v>-29.863218390804597</v>
      </c>
      <c r="AI3694" s="14">
        <f t="shared" si="1302"/>
        <v>-2886.7777777777778</v>
      </c>
      <c r="AJ3694" s="1986"/>
    </row>
    <row r="3695" spans="1:36" ht="15.75" customHeight="1">
      <c r="A3695" s="1979">
        <v>4</v>
      </c>
      <c r="B3695" s="1980" t="s">
        <v>10265</v>
      </c>
      <c r="C3695" s="1981" t="s">
        <v>66</v>
      </c>
      <c r="D3695" s="1981">
        <v>13800</v>
      </c>
      <c r="E3695" s="1981">
        <v>0</v>
      </c>
      <c r="F3695" s="1981">
        <f t="shared" si="1295"/>
        <v>0</v>
      </c>
      <c r="G3695" s="1981">
        <v>2</v>
      </c>
      <c r="H3695" s="1981">
        <f t="shared" si="1303"/>
        <v>27600</v>
      </c>
      <c r="I3695" s="1982">
        <v>45009</v>
      </c>
      <c r="J3695" s="1983">
        <v>46069</v>
      </c>
      <c r="K3695" s="1983"/>
      <c r="L3695" s="1984">
        <v>50</v>
      </c>
      <c r="M3695" s="1983">
        <v>44995</v>
      </c>
      <c r="N3695" s="1981"/>
      <c r="O3695" s="1981"/>
      <c r="P3695" s="1981"/>
      <c r="Q3695" s="1981"/>
      <c r="R3695" s="1981"/>
      <c r="S3695" s="1981"/>
      <c r="T3695" s="1981"/>
      <c r="U3695" s="1981"/>
      <c r="V3695" s="1981"/>
      <c r="W3695" s="1981"/>
      <c r="X3695" s="1981"/>
      <c r="Y3695" s="1981"/>
      <c r="Z3695" s="1981"/>
      <c r="AA3695" s="1981"/>
      <c r="AB3695" s="1981"/>
      <c r="AC3695" s="1507">
        <f t="shared" si="1296"/>
        <v>2</v>
      </c>
      <c r="AD3695" s="1508">
        <f t="shared" si="1297"/>
        <v>27600</v>
      </c>
      <c r="AE3695" s="14">
        <f t="shared" si="1298"/>
        <v>35.06666666666667</v>
      </c>
      <c r="AF3695" s="14">
        <f t="shared" si="1299"/>
        <v>0</v>
      </c>
      <c r="AG3695" s="14" t="e">
        <f t="shared" si="1300"/>
        <v>#DIV/0!</v>
      </c>
      <c r="AH3695" s="14" t="e">
        <f t="shared" si="1301"/>
        <v>#DIV/0!</v>
      </c>
      <c r="AI3695" s="14">
        <f t="shared" si="1302"/>
        <v>2</v>
      </c>
      <c r="AJ3695" s="1986"/>
    </row>
    <row r="3696" spans="1:36" ht="15.75">
      <c r="A3696" s="1979">
        <v>4</v>
      </c>
      <c r="B3696" s="1980" t="s">
        <v>10266</v>
      </c>
      <c r="C3696" s="1981" t="s">
        <v>66</v>
      </c>
      <c r="D3696" s="1981">
        <v>19700</v>
      </c>
      <c r="E3696" s="1981">
        <v>0</v>
      </c>
      <c r="F3696" s="1981">
        <f t="shared" si="1295"/>
        <v>0</v>
      </c>
      <c r="G3696" s="1981">
        <v>2</v>
      </c>
      <c r="H3696" s="1981">
        <f t="shared" si="1303"/>
        <v>39400</v>
      </c>
      <c r="I3696" s="1982">
        <v>45009</v>
      </c>
      <c r="J3696" s="1983">
        <v>45317</v>
      </c>
      <c r="K3696" s="1983"/>
      <c r="L3696" s="1984">
        <v>50</v>
      </c>
      <c r="M3696" s="1983">
        <v>44995</v>
      </c>
      <c r="N3696" s="1981"/>
      <c r="O3696" s="1981"/>
      <c r="P3696" s="1981"/>
      <c r="Q3696" s="1981"/>
      <c r="R3696" s="1981"/>
      <c r="S3696" s="1981"/>
      <c r="T3696" s="1981"/>
      <c r="U3696" s="1981"/>
      <c r="V3696" s="1981"/>
      <c r="W3696" s="1981"/>
      <c r="X3696" s="1981"/>
      <c r="Y3696" s="1981"/>
      <c r="Z3696" s="1981"/>
      <c r="AA3696" s="1981"/>
      <c r="AB3696" s="1981"/>
      <c r="AC3696" s="1507">
        <f t="shared" si="1296"/>
        <v>2</v>
      </c>
      <c r="AD3696" s="1508">
        <f t="shared" si="1297"/>
        <v>39400</v>
      </c>
      <c r="AE3696" s="14">
        <f t="shared" si="1298"/>
        <v>10</v>
      </c>
      <c r="AF3696" s="14">
        <f t="shared" si="1299"/>
        <v>0</v>
      </c>
      <c r="AG3696" s="14" t="e">
        <f t="shared" si="1300"/>
        <v>#DIV/0!</v>
      </c>
      <c r="AH3696" s="14" t="e">
        <f t="shared" si="1301"/>
        <v>#DIV/0!</v>
      </c>
      <c r="AI3696" s="14">
        <f t="shared" si="1302"/>
        <v>2</v>
      </c>
      <c r="AJ3696" s="1986"/>
    </row>
    <row r="3697" spans="1:36" ht="15.75">
      <c r="A3697" s="1979">
        <v>4</v>
      </c>
      <c r="B3697" s="1980" t="s">
        <v>10267</v>
      </c>
      <c r="C3697" s="1981" t="s">
        <v>66</v>
      </c>
      <c r="D3697" s="1981">
        <v>19700</v>
      </c>
      <c r="E3697" s="1981">
        <v>0</v>
      </c>
      <c r="F3697" s="1981">
        <f t="shared" si="1295"/>
        <v>0</v>
      </c>
      <c r="G3697" s="1981">
        <v>2</v>
      </c>
      <c r="H3697" s="1981">
        <f t="shared" si="1303"/>
        <v>39400</v>
      </c>
      <c r="I3697" s="1982">
        <v>45009</v>
      </c>
      <c r="J3697" s="1983">
        <v>45123</v>
      </c>
      <c r="K3697" s="1983"/>
      <c r="L3697" s="1984">
        <v>50</v>
      </c>
      <c r="M3697" s="1983">
        <v>44995</v>
      </c>
      <c r="N3697" s="1981"/>
      <c r="O3697" s="1981"/>
      <c r="P3697" s="1981"/>
      <c r="Q3697" s="1981"/>
      <c r="R3697" s="1981"/>
      <c r="S3697" s="1981"/>
      <c r="T3697" s="1981"/>
      <c r="U3697" s="1981"/>
      <c r="V3697" s="1981"/>
      <c r="W3697" s="1981"/>
      <c r="X3697" s="1981"/>
      <c r="Y3697" s="1981"/>
      <c r="Z3697" s="1981"/>
      <c r="AA3697" s="1981"/>
      <c r="AB3697" s="1981"/>
      <c r="AC3697" s="1507">
        <f t="shared" si="1296"/>
        <v>2</v>
      </c>
      <c r="AD3697" s="1508">
        <f t="shared" si="1297"/>
        <v>39400</v>
      </c>
      <c r="AE3697" s="14">
        <f t="shared" si="1298"/>
        <v>3.5333333333333332</v>
      </c>
      <c r="AF3697" s="14">
        <f t="shared" si="1299"/>
        <v>0</v>
      </c>
      <c r="AG3697" s="14" t="e">
        <f t="shared" si="1300"/>
        <v>#DIV/0!</v>
      </c>
      <c r="AH3697" s="14" t="e">
        <f t="shared" si="1301"/>
        <v>#DIV/0!</v>
      </c>
      <c r="AI3697" s="14">
        <f t="shared" si="1302"/>
        <v>2</v>
      </c>
      <c r="AJ3697" s="1986"/>
    </row>
    <row r="3698" spans="1:36" ht="15.75">
      <c r="A3698" s="1979">
        <v>5</v>
      </c>
      <c r="B3698" s="1980" t="s">
        <v>7888</v>
      </c>
      <c r="C3698" s="1981" t="s">
        <v>66</v>
      </c>
      <c r="D3698" s="1981">
        <v>256.3</v>
      </c>
      <c r="E3698" s="1981">
        <v>380</v>
      </c>
      <c r="F3698" s="1981">
        <f t="shared" si="1295"/>
        <v>97394</v>
      </c>
      <c r="G3698" s="1981"/>
      <c r="H3698" s="1981">
        <f t="shared" si="1303"/>
        <v>0</v>
      </c>
      <c r="I3698" s="1982">
        <v>44921</v>
      </c>
      <c r="J3698" s="1983">
        <v>45901</v>
      </c>
      <c r="K3698" s="1983"/>
      <c r="L3698" s="1984">
        <v>1119</v>
      </c>
      <c r="M3698" s="1983">
        <v>44911</v>
      </c>
      <c r="N3698" s="1981"/>
      <c r="O3698" s="1981"/>
      <c r="P3698" s="1981"/>
      <c r="Q3698" s="1981"/>
      <c r="R3698" s="1981"/>
      <c r="S3698" s="1981"/>
      <c r="T3698" s="1981"/>
      <c r="U3698" s="1981"/>
      <c r="V3698" s="1981"/>
      <c r="W3698" s="1981"/>
      <c r="X3698" s="1981"/>
      <c r="Y3698" s="1981"/>
      <c r="Z3698" s="1981"/>
      <c r="AA3698" s="1981"/>
      <c r="AB3698" s="1981"/>
      <c r="AC3698" s="1507">
        <f t="shared" si="1296"/>
        <v>380</v>
      </c>
      <c r="AD3698" s="1508">
        <f t="shared" si="1297"/>
        <v>97394</v>
      </c>
      <c r="AE3698" s="14">
        <f t="shared" si="1298"/>
        <v>29.466666666666665</v>
      </c>
      <c r="AF3698" s="14">
        <f t="shared" si="1299"/>
        <v>0</v>
      </c>
      <c r="AG3698" s="14" t="e">
        <f t="shared" si="1300"/>
        <v>#DIV/0!</v>
      </c>
      <c r="AH3698" s="14" t="e">
        <f t="shared" si="1301"/>
        <v>#DIV/0!</v>
      </c>
      <c r="AI3698" s="14">
        <f t="shared" si="1302"/>
        <v>380</v>
      </c>
      <c r="AJ3698" s="1986"/>
    </row>
    <row r="3699" spans="1:36" ht="15.75">
      <c r="A3699" s="1979">
        <v>6</v>
      </c>
      <c r="B3699" s="1980" t="s">
        <v>3387</v>
      </c>
      <c r="C3699" s="1981" t="s">
        <v>66</v>
      </c>
      <c r="D3699" s="1981">
        <v>86.91</v>
      </c>
      <c r="E3699" s="1981">
        <v>40</v>
      </c>
      <c r="F3699" s="1981">
        <f t="shared" si="1295"/>
        <v>3476.3999999999996</v>
      </c>
      <c r="G3699" s="1981"/>
      <c r="H3699" s="1981">
        <f t="shared" si="1303"/>
        <v>0</v>
      </c>
      <c r="I3699" s="1982">
        <v>44683</v>
      </c>
      <c r="J3699" s="1983">
        <v>46412</v>
      </c>
      <c r="K3699" s="1983"/>
      <c r="L3699" s="1984">
        <v>263</v>
      </c>
      <c r="M3699" s="1983">
        <v>44671</v>
      </c>
      <c r="N3699" s="1981">
        <v>14</v>
      </c>
      <c r="O3699" s="1981">
        <v>8</v>
      </c>
      <c r="P3699" s="1981">
        <v>10</v>
      </c>
      <c r="Q3699" s="1981"/>
      <c r="R3699" s="1981"/>
      <c r="S3699" s="1981"/>
      <c r="T3699" s="1981"/>
      <c r="U3699" s="1981"/>
      <c r="V3699" s="1981"/>
      <c r="W3699" s="1981"/>
      <c r="X3699" s="1981"/>
      <c r="Y3699" s="1981"/>
      <c r="Z3699" s="1981"/>
      <c r="AA3699" s="1981"/>
      <c r="AB3699" s="1981"/>
      <c r="AC3699" s="1507">
        <f t="shared" si="1296"/>
        <v>8</v>
      </c>
      <c r="AD3699" s="1508">
        <f t="shared" si="1297"/>
        <v>695.28</v>
      </c>
      <c r="AE3699" s="14">
        <f t="shared" si="1298"/>
        <v>46.5</v>
      </c>
      <c r="AF3699" s="14">
        <f t="shared" si="1299"/>
        <v>10.666666666666666</v>
      </c>
      <c r="AG3699" s="14">
        <f t="shared" si="1300"/>
        <v>0.75</v>
      </c>
      <c r="AH3699" s="14">
        <f t="shared" si="1301"/>
        <v>-45.75</v>
      </c>
      <c r="AI3699" s="14">
        <f t="shared" si="1302"/>
        <v>-488</v>
      </c>
      <c r="AJ3699" s="1986"/>
    </row>
    <row r="3700" spans="1:36" ht="15.75" customHeight="1">
      <c r="A3700" s="1979">
        <v>7</v>
      </c>
      <c r="B3700" s="1980" t="s">
        <v>9448</v>
      </c>
      <c r="C3700" s="1981" t="s">
        <v>66</v>
      </c>
      <c r="D3700" s="1981">
        <v>23420</v>
      </c>
      <c r="E3700" s="1981">
        <v>0</v>
      </c>
      <c r="F3700" s="1981">
        <f t="shared" si="1295"/>
        <v>0</v>
      </c>
      <c r="G3700" s="1981">
        <v>20</v>
      </c>
      <c r="H3700" s="1981">
        <f t="shared" si="1303"/>
        <v>468400</v>
      </c>
      <c r="I3700" s="1982">
        <v>44970</v>
      </c>
      <c r="J3700" s="1983">
        <v>46661</v>
      </c>
      <c r="K3700" s="1983"/>
      <c r="L3700" s="1984">
        <v>101</v>
      </c>
      <c r="M3700" s="1983">
        <v>44958</v>
      </c>
      <c r="N3700" s="1981"/>
      <c r="O3700" s="1981">
        <v>3</v>
      </c>
      <c r="P3700" s="1981">
        <v>8</v>
      </c>
      <c r="Q3700" s="1981"/>
      <c r="R3700" s="1981"/>
      <c r="S3700" s="1981"/>
      <c r="T3700" s="1981"/>
      <c r="U3700" s="1981"/>
      <c r="V3700" s="1981"/>
      <c r="W3700" s="1981"/>
      <c r="X3700" s="1981"/>
      <c r="Y3700" s="1981"/>
      <c r="Z3700" s="1981"/>
      <c r="AA3700" s="1981"/>
      <c r="AB3700" s="1981"/>
      <c r="AC3700" s="1507">
        <f t="shared" si="1296"/>
        <v>9</v>
      </c>
      <c r="AD3700" s="1508">
        <f t="shared" si="1297"/>
        <v>210780</v>
      </c>
      <c r="AE3700" s="14">
        <f t="shared" si="1298"/>
        <v>54.8</v>
      </c>
      <c r="AF3700" s="14">
        <f t="shared" si="1299"/>
        <v>3.6666666666666665</v>
      </c>
      <c r="AG3700" s="14">
        <f t="shared" si="1300"/>
        <v>2.4545454545454546</v>
      </c>
      <c r="AH3700" s="14">
        <f t="shared" si="1301"/>
        <v>-52.345454545454544</v>
      </c>
      <c r="AI3700" s="14">
        <f t="shared" si="1302"/>
        <v>-191.93333333333331</v>
      </c>
      <c r="AJ3700" s="1986"/>
    </row>
    <row r="3701" spans="1:36" ht="15.75" customHeight="1">
      <c r="A3701" s="1979">
        <v>8</v>
      </c>
      <c r="B3701" s="1980" t="s">
        <v>6221</v>
      </c>
      <c r="C3701" s="1981" t="s">
        <v>233</v>
      </c>
      <c r="D3701" s="1981">
        <v>77.95</v>
      </c>
      <c r="E3701" s="1981">
        <v>572</v>
      </c>
      <c r="F3701" s="1981">
        <f t="shared" si="1295"/>
        <v>44587.4</v>
      </c>
      <c r="G3701" s="1981"/>
      <c r="H3701" s="1981">
        <f t="shared" si="1303"/>
        <v>0</v>
      </c>
      <c r="I3701" s="1982">
        <v>44265</v>
      </c>
      <c r="J3701" s="1983">
        <v>45163</v>
      </c>
      <c r="K3701" s="1983"/>
      <c r="L3701" s="1984">
        <v>311</v>
      </c>
      <c r="M3701" s="1983">
        <v>44691</v>
      </c>
      <c r="N3701" s="1981">
        <v>100</v>
      </c>
      <c r="O3701" s="1981">
        <v>2</v>
      </c>
      <c r="P3701" s="1981">
        <v>23</v>
      </c>
      <c r="Q3701" s="1981"/>
      <c r="R3701" s="1981"/>
      <c r="S3701" s="1981"/>
      <c r="T3701" s="1981"/>
      <c r="U3701" s="1981"/>
      <c r="V3701" s="1981"/>
      <c r="W3701" s="1981"/>
      <c r="X3701" s="1981"/>
      <c r="Y3701" s="1981"/>
      <c r="Z3701" s="1981"/>
      <c r="AA3701" s="1981"/>
      <c r="AB3701" s="1981"/>
      <c r="AC3701" s="1507">
        <f t="shared" si="1296"/>
        <v>447</v>
      </c>
      <c r="AD3701" s="1508">
        <f t="shared" si="1297"/>
        <v>34843.65</v>
      </c>
      <c r="AE3701" s="14">
        <f t="shared" si="1298"/>
        <v>4.8666666666666663</v>
      </c>
      <c r="AF3701" s="14">
        <f t="shared" si="1299"/>
        <v>41.666666666666664</v>
      </c>
      <c r="AG3701" s="14">
        <f t="shared" si="1300"/>
        <v>10.728</v>
      </c>
      <c r="AH3701" s="14">
        <f t="shared" si="1301"/>
        <v>5.8613333333333335</v>
      </c>
      <c r="AI3701" s="14">
        <f t="shared" si="1302"/>
        <v>244.22222222222226</v>
      </c>
      <c r="AJ3701" s="1987"/>
    </row>
    <row r="3702" spans="1:36" ht="15.75">
      <c r="A3702" s="1979">
        <v>8</v>
      </c>
      <c r="B3702" s="1980" t="s">
        <v>6221</v>
      </c>
      <c r="C3702" s="1981" t="s">
        <v>233</v>
      </c>
      <c r="D3702" s="1981">
        <v>202.12</v>
      </c>
      <c r="E3702" s="1981">
        <v>0</v>
      </c>
      <c r="F3702" s="1981">
        <f t="shared" si="1295"/>
        <v>0</v>
      </c>
      <c r="G3702" s="1981">
        <v>825</v>
      </c>
      <c r="H3702" s="1981">
        <f t="shared" si="1303"/>
        <v>166749</v>
      </c>
      <c r="I3702" s="1982">
        <v>44970</v>
      </c>
      <c r="J3702" s="1983">
        <v>45496</v>
      </c>
      <c r="K3702" s="1983"/>
      <c r="L3702" s="1984">
        <v>108</v>
      </c>
      <c r="M3702" s="1983">
        <v>44959</v>
      </c>
      <c r="N3702" s="1981"/>
      <c r="O3702" s="1981">
        <v>56</v>
      </c>
      <c r="P3702" s="1981">
        <v>82</v>
      </c>
      <c r="Q3702" s="1981"/>
      <c r="R3702" s="1981"/>
      <c r="S3702" s="1981"/>
      <c r="T3702" s="1981"/>
      <c r="U3702" s="1981"/>
      <c r="V3702" s="1981"/>
      <c r="W3702" s="1981"/>
      <c r="X3702" s="1981"/>
      <c r="Y3702" s="1981"/>
      <c r="Z3702" s="1981"/>
      <c r="AA3702" s="1981"/>
      <c r="AB3702" s="1981"/>
      <c r="AC3702" s="1507">
        <f t="shared" si="1296"/>
        <v>687</v>
      </c>
      <c r="AD3702" s="1508">
        <f t="shared" si="1297"/>
        <v>138856.44</v>
      </c>
      <c r="AE3702" s="14">
        <f t="shared" si="1298"/>
        <v>15.966666666666667</v>
      </c>
      <c r="AF3702" s="14">
        <f t="shared" si="1299"/>
        <v>46</v>
      </c>
      <c r="AG3702" s="14">
        <f t="shared" si="1300"/>
        <v>14.934782608695652</v>
      </c>
      <c r="AH3702" s="14">
        <f t="shared" si="1301"/>
        <v>-1.0318840579710145</v>
      </c>
      <c r="AI3702" s="14">
        <f t="shared" si="1302"/>
        <v>-47.466666666666697</v>
      </c>
      <c r="AJ3702" s="1987"/>
    </row>
    <row r="3703" spans="1:36" ht="15.75">
      <c r="A3703" s="1979">
        <v>8</v>
      </c>
      <c r="B3703" s="1980" t="s">
        <v>6221</v>
      </c>
      <c r="C3703" s="1981" t="s">
        <v>233</v>
      </c>
      <c r="D3703" s="1981">
        <v>202.12</v>
      </c>
      <c r="E3703" s="1981">
        <v>0</v>
      </c>
      <c r="F3703" s="1981">
        <f t="shared" si="1295"/>
        <v>0</v>
      </c>
      <c r="G3703" s="1981">
        <v>100</v>
      </c>
      <c r="H3703" s="1981">
        <f t="shared" si="1303"/>
        <v>20212</v>
      </c>
      <c r="I3703" s="1982">
        <v>44998</v>
      </c>
      <c r="J3703" s="1983">
        <v>45496</v>
      </c>
      <c r="K3703" s="1983"/>
      <c r="L3703" s="1984">
        <v>204</v>
      </c>
      <c r="M3703" s="1983">
        <v>44985</v>
      </c>
      <c r="N3703" s="1981"/>
      <c r="O3703" s="1981"/>
      <c r="P3703" s="1981">
        <v>10</v>
      </c>
      <c r="Q3703" s="1981"/>
      <c r="R3703" s="1981"/>
      <c r="S3703" s="1981"/>
      <c r="T3703" s="1981"/>
      <c r="U3703" s="1981"/>
      <c r="V3703" s="1981"/>
      <c r="W3703" s="1981"/>
      <c r="X3703" s="1981"/>
      <c r="Y3703" s="1981"/>
      <c r="Z3703" s="1981"/>
      <c r="AA3703" s="1981"/>
      <c r="AB3703" s="1981"/>
      <c r="AC3703" s="1507">
        <f t="shared" si="1296"/>
        <v>90</v>
      </c>
      <c r="AD3703" s="1508">
        <f t="shared" si="1297"/>
        <v>18190.8</v>
      </c>
      <c r="AE3703" s="14">
        <f t="shared" si="1298"/>
        <v>15.966666666666667</v>
      </c>
      <c r="AF3703" s="14">
        <f t="shared" si="1299"/>
        <v>3.3333333333333335</v>
      </c>
      <c r="AG3703" s="14">
        <f t="shared" si="1300"/>
        <v>27</v>
      </c>
      <c r="AH3703" s="14">
        <f t="shared" si="1301"/>
        <v>11.033333333333333</v>
      </c>
      <c r="AI3703" s="14">
        <f t="shared" si="1302"/>
        <v>36.777777777777779</v>
      </c>
      <c r="AJ3703" s="1987"/>
    </row>
    <row r="3704" spans="1:36" ht="15.75">
      <c r="A3704" s="1979">
        <v>11</v>
      </c>
      <c r="B3704" s="1988" t="s">
        <v>9449</v>
      </c>
      <c r="C3704" s="1981" t="s">
        <v>181</v>
      </c>
      <c r="D3704" s="1981">
        <v>7399.66</v>
      </c>
      <c r="E3704" s="1981"/>
      <c r="F3704" s="1981">
        <f t="shared" si="1295"/>
        <v>0</v>
      </c>
      <c r="G3704" s="1981">
        <v>1</v>
      </c>
      <c r="H3704" s="1981">
        <f t="shared" si="1303"/>
        <v>7399.66</v>
      </c>
      <c r="I3704" s="1989">
        <v>44970</v>
      </c>
      <c r="J3704" s="1989">
        <v>45518</v>
      </c>
      <c r="K3704" s="1983"/>
      <c r="L3704" s="1984">
        <v>112</v>
      </c>
      <c r="M3704" s="1983">
        <v>44959</v>
      </c>
      <c r="N3704" s="1981"/>
      <c r="O3704" s="1981"/>
      <c r="P3704" s="1981"/>
      <c r="Q3704" s="1981"/>
      <c r="R3704" s="1981"/>
      <c r="S3704" s="1981"/>
      <c r="T3704" s="1981"/>
      <c r="U3704" s="1981"/>
      <c r="V3704" s="1981"/>
      <c r="W3704" s="1981"/>
      <c r="X3704" s="1981"/>
      <c r="Y3704" s="1981"/>
      <c r="Z3704" s="1981"/>
      <c r="AA3704" s="1981"/>
      <c r="AB3704" s="1981"/>
      <c r="AC3704" s="1507">
        <f t="shared" si="1296"/>
        <v>1</v>
      </c>
      <c r="AD3704" s="1508">
        <f t="shared" si="1297"/>
        <v>7399.66</v>
      </c>
      <c r="AE3704" s="14">
        <f t="shared" si="1298"/>
        <v>16.7</v>
      </c>
      <c r="AF3704" s="14">
        <f t="shared" si="1299"/>
        <v>0</v>
      </c>
      <c r="AG3704" s="14" t="e">
        <f t="shared" si="1300"/>
        <v>#DIV/0!</v>
      </c>
      <c r="AH3704" s="14" t="e">
        <f t="shared" si="1301"/>
        <v>#DIV/0!</v>
      </c>
      <c r="AI3704" s="14">
        <f t="shared" si="1302"/>
        <v>1</v>
      </c>
      <c r="AJ3704" s="1986"/>
    </row>
    <row r="3705" spans="1:36" ht="15.75">
      <c r="A3705" s="1979">
        <v>20</v>
      </c>
      <c r="B3705" s="1988" t="s">
        <v>9450</v>
      </c>
      <c r="C3705" s="1981" t="s">
        <v>181</v>
      </c>
      <c r="D3705" s="1981">
        <v>7399.66</v>
      </c>
      <c r="E3705" s="1981"/>
      <c r="F3705" s="1981">
        <f t="shared" si="1295"/>
        <v>0</v>
      </c>
      <c r="G3705" s="1981">
        <v>2</v>
      </c>
      <c r="H3705" s="1981">
        <f t="shared" si="1303"/>
        <v>14799.32</v>
      </c>
      <c r="I3705" s="1989">
        <v>44970</v>
      </c>
      <c r="J3705" s="1989">
        <v>45545</v>
      </c>
      <c r="K3705" s="1983"/>
      <c r="L3705" s="1984">
        <v>112</v>
      </c>
      <c r="M3705" s="1983">
        <v>44959</v>
      </c>
      <c r="N3705" s="1981"/>
      <c r="O3705" s="1981">
        <v>1</v>
      </c>
      <c r="P3705" s="1981"/>
      <c r="Q3705" s="1981"/>
      <c r="R3705" s="1981"/>
      <c r="S3705" s="1981"/>
      <c r="T3705" s="1981"/>
      <c r="U3705" s="1981"/>
      <c r="V3705" s="1981"/>
      <c r="W3705" s="1981"/>
      <c r="X3705" s="1981"/>
      <c r="Y3705" s="1981"/>
      <c r="Z3705" s="1981"/>
      <c r="AA3705" s="1981"/>
      <c r="AB3705" s="1981"/>
      <c r="AC3705" s="1507">
        <f t="shared" si="1296"/>
        <v>1</v>
      </c>
      <c r="AD3705" s="1508">
        <f t="shared" si="1297"/>
        <v>7399.66</v>
      </c>
      <c r="AE3705" s="14">
        <f t="shared" si="1298"/>
        <v>17.600000000000001</v>
      </c>
      <c r="AF3705" s="14">
        <f t="shared" si="1299"/>
        <v>0.33333333333333331</v>
      </c>
      <c r="AG3705" s="14">
        <f t="shared" si="1300"/>
        <v>3</v>
      </c>
      <c r="AH3705" s="14">
        <f t="shared" si="1301"/>
        <v>-14.600000000000001</v>
      </c>
      <c r="AI3705" s="14">
        <f t="shared" si="1302"/>
        <v>-4.8666666666666671</v>
      </c>
      <c r="AJ3705" s="1986"/>
    </row>
    <row r="3706" spans="1:36" ht="15.75">
      <c r="A3706" s="1979">
        <v>21</v>
      </c>
      <c r="B3706" s="1988" t="s">
        <v>9451</v>
      </c>
      <c r="C3706" s="1981" t="s">
        <v>181</v>
      </c>
      <c r="D3706" s="1981">
        <v>7399.66</v>
      </c>
      <c r="E3706" s="1981"/>
      <c r="F3706" s="1981">
        <f t="shared" ref="F3706:F3721" si="1304">D3706*E3706</f>
        <v>0</v>
      </c>
      <c r="G3706" s="1981">
        <v>1</v>
      </c>
      <c r="H3706" s="1981">
        <f t="shared" si="1303"/>
        <v>7399.66</v>
      </c>
      <c r="I3706" s="1989">
        <v>44970</v>
      </c>
      <c r="J3706" s="1989">
        <v>45547</v>
      </c>
      <c r="K3706" s="1983"/>
      <c r="L3706" s="1984">
        <v>112</v>
      </c>
      <c r="M3706" s="1983">
        <v>44959</v>
      </c>
      <c r="N3706" s="1981"/>
      <c r="O3706" s="1981"/>
      <c r="P3706" s="1981"/>
      <c r="Q3706" s="1981"/>
      <c r="R3706" s="1981"/>
      <c r="S3706" s="1981"/>
      <c r="T3706" s="1981"/>
      <c r="U3706" s="1981"/>
      <c r="V3706" s="1981"/>
      <c r="W3706" s="1981"/>
      <c r="X3706" s="1981"/>
      <c r="Y3706" s="1981"/>
      <c r="Z3706" s="1981"/>
      <c r="AA3706" s="1981"/>
      <c r="AB3706" s="1981"/>
      <c r="AC3706" s="1507">
        <f t="shared" ref="AC3706:AC3721" si="1305">E3706+G3706-N3706-O3706-AA3706-P3706-Q3706-R3706-S3706-T3706-U3706-V3706-W3706-X3706-Y3706</f>
        <v>1</v>
      </c>
      <c r="AD3706" s="1508">
        <f t="shared" ref="AD3706:AD3721" si="1306">D3706*AC3706</f>
        <v>7399.66</v>
      </c>
      <c r="AE3706" s="14">
        <f t="shared" ref="AE3706:AE3721" si="1307">(J3706-"01.04.2023")/30</f>
        <v>17.666666666666668</v>
      </c>
      <c r="AF3706" s="14">
        <f t="shared" ref="AF3706:AF3721" si="1308">(N3706+O3706+P3706+Q3706+R3706+S3706+T3706+U3706+V3706+W3706+X3706+Y3706)/3</f>
        <v>0</v>
      </c>
      <c r="AG3706" s="14" t="e">
        <f t="shared" ref="AG3706:AG3721" si="1309">AC3706/AF3706</f>
        <v>#DIV/0!</v>
      </c>
      <c r="AH3706" s="14" t="e">
        <f t="shared" ref="AH3706:AH3721" si="1310">AG3706-AE3706</f>
        <v>#DIV/0!</v>
      </c>
      <c r="AI3706" s="14">
        <f t="shared" ref="AI3706:AI3721" si="1311">AC3706-(AE3706*AF3706)</f>
        <v>1</v>
      </c>
      <c r="AJ3706" s="1986"/>
    </row>
    <row r="3707" spans="1:36" ht="15.75">
      <c r="A3707" s="1979">
        <v>22</v>
      </c>
      <c r="B3707" s="1988" t="s">
        <v>9452</v>
      </c>
      <c r="C3707" s="1981" t="s">
        <v>181</v>
      </c>
      <c r="D3707" s="1981">
        <v>7399.66</v>
      </c>
      <c r="E3707" s="1981"/>
      <c r="F3707" s="1981">
        <f t="shared" si="1304"/>
        <v>0</v>
      </c>
      <c r="G3707" s="1981">
        <v>1</v>
      </c>
      <c r="H3707" s="1981">
        <f t="shared" si="1303"/>
        <v>7399.66</v>
      </c>
      <c r="I3707" s="1989">
        <v>44970</v>
      </c>
      <c r="J3707" s="1989">
        <v>45534</v>
      </c>
      <c r="K3707" s="1983"/>
      <c r="L3707" s="1984">
        <v>112</v>
      </c>
      <c r="M3707" s="1983">
        <v>44959</v>
      </c>
      <c r="N3707" s="1981"/>
      <c r="O3707" s="1981"/>
      <c r="P3707" s="1981"/>
      <c r="Q3707" s="1981"/>
      <c r="R3707" s="1981"/>
      <c r="S3707" s="1981"/>
      <c r="T3707" s="1981"/>
      <c r="U3707" s="1981"/>
      <c r="V3707" s="1981"/>
      <c r="W3707" s="1981"/>
      <c r="X3707" s="1981"/>
      <c r="Y3707" s="1981"/>
      <c r="Z3707" s="1981"/>
      <c r="AA3707" s="1981"/>
      <c r="AB3707" s="1981"/>
      <c r="AC3707" s="1507">
        <f t="shared" si="1305"/>
        <v>1</v>
      </c>
      <c r="AD3707" s="1508">
        <f t="shared" si="1306"/>
        <v>7399.66</v>
      </c>
      <c r="AE3707" s="14">
        <f t="shared" si="1307"/>
        <v>17.233333333333334</v>
      </c>
      <c r="AF3707" s="14">
        <f t="shared" si="1308"/>
        <v>0</v>
      </c>
      <c r="AG3707" s="14" t="e">
        <f t="shared" si="1309"/>
        <v>#DIV/0!</v>
      </c>
      <c r="AH3707" s="14" t="e">
        <f t="shared" si="1310"/>
        <v>#DIV/0!</v>
      </c>
      <c r="AI3707" s="14">
        <f t="shared" si="1311"/>
        <v>1</v>
      </c>
      <c r="AJ3707" s="1986"/>
    </row>
    <row r="3708" spans="1:36" ht="15.75">
      <c r="A3708" s="1979">
        <v>23</v>
      </c>
      <c r="B3708" s="1988" t="s">
        <v>6222</v>
      </c>
      <c r="C3708" s="1981" t="s">
        <v>181</v>
      </c>
      <c r="D3708" s="1981">
        <v>8841.94</v>
      </c>
      <c r="E3708" s="1981">
        <v>26</v>
      </c>
      <c r="F3708" s="1981">
        <f t="shared" si="1304"/>
        <v>229890.44</v>
      </c>
      <c r="G3708" s="1981"/>
      <c r="H3708" s="1981">
        <f t="shared" si="1303"/>
        <v>0</v>
      </c>
      <c r="I3708" s="1989">
        <v>44844</v>
      </c>
      <c r="J3708" s="1983">
        <v>46293</v>
      </c>
      <c r="K3708" s="1983"/>
      <c r="L3708" s="1984">
        <v>802</v>
      </c>
      <c r="M3708" s="1983">
        <v>44830</v>
      </c>
      <c r="N3708" s="1981">
        <v>1</v>
      </c>
      <c r="O3708" s="1981">
        <v>4</v>
      </c>
      <c r="P3708" s="1981">
        <v>6</v>
      </c>
      <c r="Q3708" s="1981"/>
      <c r="R3708" s="1981"/>
      <c r="S3708" s="1981"/>
      <c r="T3708" s="1981"/>
      <c r="U3708" s="1981"/>
      <c r="V3708" s="1981"/>
      <c r="W3708" s="1981"/>
      <c r="X3708" s="1981"/>
      <c r="Y3708" s="1981"/>
      <c r="Z3708" s="1981"/>
      <c r="AA3708" s="1981"/>
      <c r="AB3708" s="1981"/>
      <c r="AC3708" s="1507">
        <f t="shared" si="1305"/>
        <v>15</v>
      </c>
      <c r="AD3708" s="1508">
        <f t="shared" si="1306"/>
        <v>132629.1</v>
      </c>
      <c r="AE3708" s="14">
        <f t="shared" si="1307"/>
        <v>42.533333333333331</v>
      </c>
      <c r="AF3708" s="14">
        <f t="shared" si="1308"/>
        <v>3.6666666666666665</v>
      </c>
      <c r="AG3708" s="14">
        <f t="shared" si="1309"/>
        <v>4.0909090909090908</v>
      </c>
      <c r="AH3708" s="14">
        <f t="shared" si="1310"/>
        <v>-38.442424242424238</v>
      </c>
      <c r="AI3708" s="14">
        <f t="shared" si="1311"/>
        <v>-140.95555555555555</v>
      </c>
      <c r="AJ3708" s="1986"/>
    </row>
    <row r="3709" spans="1:36" ht="15.75">
      <c r="A3709" s="1979">
        <v>23</v>
      </c>
      <c r="B3709" s="1988" t="s">
        <v>6222</v>
      </c>
      <c r="C3709" s="1981" t="s">
        <v>181</v>
      </c>
      <c r="D3709" s="1981">
        <v>11900</v>
      </c>
      <c r="E3709" s="1981">
        <v>0</v>
      </c>
      <c r="F3709" s="1981">
        <f t="shared" si="1304"/>
        <v>0</v>
      </c>
      <c r="G3709" s="1981">
        <v>1</v>
      </c>
      <c r="H3709" s="1981">
        <f t="shared" si="1303"/>
        <v>11900</v>
      </c>
      <c r="I3709" s="1989">
        <v>45005</v>
      </c>
      <c r="J3709" s="1983">
        <v>46627</v>
      </c>
      <c r="K3709" s="1983"/>
      <c r="L3709" s="1984">
        <v>224</v>
      </c>
      <c r="M3709" s="1983">
        <v>44988</v>
      </c>
      <c r="N3709" s="1981"/>
      <c r="O3709" s="1981"/>
      <c r="P3709" s="1981"/>
      <c r="Q3709" s="1981"/>
      <c r="R3709" s="1981"/>
      <c r="S3709" s="1981"/>
      <c r="T3709" s="1981"/>
      <c r="U3709" s="1981"/>
      <c r="V3709" s="1981"/>
      <c r="W3709" s="1981"/>
      <c r="X3709" s="1981"/>
      <c r="Y3709" s="1981"/>
      <c r="Z3709" s="1981"/>
      <c r="AA3709" s="1981"/>
      <c r="AB3709" s="1981"/>
      <c r="AC3709" s="1507">
        <f t="shared" si="1305"/>
        <v>1</v>
      </c>
      <c r="AD3709" s="1508">
        <f t="shared" si="1306"/>
        <v>11900</v>
      </c>
      <c r="AE3709" s="14">
        <f t="shared" si="1307"/>
        <v>53.666666666666664</v>
      </c>
      <c r="AF3709" s="14">
        <f t="shared" si="1308"/>
        <v>0</v>
      </c>
      <c r="AG3709" s="14" t="e">
        <f t="shared" si="1309"/>
        <v>#DIV/0!</v>
      </c>
      <c r="AH3709" s="14" t="e">
        <f t="shared" si="1310"/>
        <v>#DIV/0!</v>
      </c>
      <c r="AI3709" s="14">
        <f t="shared" si="1311"/>
        <v>1</v>
      </c>
      <c r="AJ3709" s="1986"/>
    </row>
    <row r="3710" spans="1:36" ht="31.5" customHeight="1">
      <c r="A3710" s="1979">
        <v>24</v>
      </c>
      <c r="B3710" s="1988" t="s">
        <v>6223</v>
      </c>
      <c r="C3710" s="1981" t="s">
        <v>181</v>
      </c>
      <c r="D3710" s="1981">
        <v>8841.94</v>
      </c>
      <c r="E3710" s="1981">
        <v>6</v>
      </c>
      <c r="F3710" s="1981">
        <f t="shared" si="1304"/>
        <v>53051.64</v>
      </c>
      <c r="G3710" s="1981"/>
      <c r="H3710" s="1981">
        <f t="shared" ref="H3710:H3714" si="1312">G3710*D3710</f>
        <v>0</v>
      </c>
      <c r="I3710" s="1989">
        <v>44844</v>
      </c>
      <c r="J3710" s="1983">
        <v>46201</v>
      </c>
      <c r="K3710" s="1983"/>
      <c r="L3710" s="1984">
        <v>802</v>
      </c>
      <c r="M3710" s="1983">
        <v>44830</v>
      </c>
      <c r="N3710" s="1981">
        <v>1</v>
      </c>
      <c r="O3710" s="1981"/>
      <c r="P3710" s="1981"/>
      <c r="Q3710" s="1981"/>
      <c r="R3710" s="1981"/>
      <c r="S3710" s="1981"/>
      <c r="T3710" s="1981"/>
      <c r="U3710" s="1981"/>
      <c r="V3710" s="1981"/>
      <c r="W3710" s="1981"/>
      <c r="X3710" s="1981"/>
      <c r="Y3710" s="1981"/>
      <c r="Z3710" s="1981"/>
      <c r="AA3710" s="1981"/>
      <c r="AB3710" s="1981"/>
      <c r="AC3710" s="1507">
        <f t="shared" si="1305"/>
        <v>5</v>
      </c>
      <c r="AD3710" s="1508">
        <f t="shared" si="1306"/>
        <v>44209.700000000004</v>
      </c>
      <c r="AE3710" s="14">
        <f t="shared" si="1307"/>
        <v>39.466666666666669</v>
      </c>
      <c r="AF3710" s="14">
        <f t="shared" si="1308"/>
        <v>0.33333333333333331</v>
      </c>
      <c r="AG3710" s="14">
        <f t="shared" si="1309"/>
        <v>15</v>
      </c>
      <c r="AH3710" s="14">
        <f t="shared" si="1310"/>
        <v>-24.466666666666669</v>
      </c>
      <c r="AI3710" s="14">
        <f t="shared" si="1311"/>
        <v>-8.155555555555555</v>
      </c>
      <c r="AJ3710" s="1986"/>
    </row>
    <row r="3711" spans="1:36" ht="15.75">
      <c r="A3711" s="1979">
        <v>25</v>
      </c>
      <c r="B3711" s="1988" t="s">
        <v>6224</v>
      </c>
      <c r="C3711" s="1981" t="s">
        <v>181</v>
      </c>
      <c r="D3711" s="1981">
        <v>8841.94</v>
      </c>
      <c r="E3711" s="1981">
        <v>18</v>
      </c>
      <c r="F3711" s="1981">
        <f t="shared" si="1304"/>
        <v>159154.92000000001</v>
      </c>
      <c r="G3711" s="1981"/>
      <c r="H3711" s="1981">
        <f t="shared" si="1312"/>
        <v>0</v>
      </c>
      <c r="I3711" s="1989">
        <v>44844</v>
      </c>
      <c r="J3711" s="1983">
        <v>46231</v>
      </c>
      <c r="K3711" s="1983"/>
      <c r="L3711" s="1984">
        <v>802</v>
      </c>
      <c r="M3711" s="1983">
        <v>44830</v>
      </c>
      <c r="N3711" s="1981">
        <v>2</v>
      </c>
      <c r="O3711" s="1981"/>
      <c r="P3711" s="1981">
        <v>7</v>
      </c>
      <c r="Q3711" s="1981"/>
      <c r="R3711" s="1981"/>
      <c r="S3711" s="1981"/>
      <c r="T3711" s="1981"/>
      <c r="U3711" s="1981"/>
      <c r="V3711" s="1981"/>
      <c r="W3711" s="1981"/>
      <c r="X3711" s="1981"/>
      <c r="Y3711" s="1981"/>
      <c r="Z3711" s="1981"/>
      <c r="AA3711" s="1981"/>
      <c r="AB3711" s="1981"/>
      <c r="AC3711" s="1507">
        <f t="shared" si="1305"/>
        <v>9</v>
      </c>
      <c r="AD3711" s="1508">
        <f t="shared" si="1306"/>
        <v>79577.460000000006</v>
      </c>
      <c r="AE3711" s="14">
        <f t="shared" si="1307"/>
        <v>40.466666666666669</v>
      </c>
      <c r="AF3711" s="14">
        <f t="shared" si="1308"/>
        <v>3</v>
      </c>
      <c r="AG3711" s="14">
        <f t="shared" si="1309"/>
        <v>3</v>
      </c>
      <c r="AH3711" s="14">
        <f t="shared" si="1310"/>
        <v>-37.466666666666669</v>
      </c>
      <c r="AI3711" s="14">
        <f t="shared" si="1311"/>
        <v>-112.4</v>
      </c>
      <c r="AJ3711" s="1986"/>
    </row>
    <row r="3712" spans="1:36" ht="15.75">
      <c r="A3712" s="1979">
        <v>29</v>
      </c>
      <c r="B3712" s="1988" t="s">
        <v>4928</v>
      </c>
      <c r="C3712" s="1981" t="s">
        <v>181</v>
      </c>
      <c r="D3712" s="1981">
        <v>1980</v>
      </c>
      <c r="E3712" s="1981">
        <v>32</v>
      </c>
      <c r="F3712" s="1981">
        <f t="shared" si="1304"/>
        <v>63360</v>
      </c>
      <c r="G3712" s="1981"/>
      <c r="H3712" s="1981">
        <f t="shared" si="1312"/>
        <v>0</v>
      </c>
      <c r="I3712" s="1989">
        <v>44774</v>
      </c>
      <c r="J3712" s="1983">
        <v>46387</v>
      </c>
      <c r="K3712" s="1983"/>
      <c r="L3712" s="1984">
        <v>570</v>
      </c>
      <c r="M3712" s="1983">
        <v>44764</v>
      </c>
      <c r="N3712" s="1981">
        <v>2</v>
      </c>
      <c r="O3712" s="1981">
        <v>3</v>
      </c>
      <c r="P3712" s="1981">
        <v>4</v>
      </c>
      <c r="Q3712" s="1981"/>
      <c r="R3712" s="1981"/>
      <c r="S3712" s="1981"/>
      <c r="T3712" s="1981"/>
      <c r="U3712" s="1981"/>
      <c r="V3712" s="1981"/>
      <c r="W3712" s="1981"/>
      <c r="X3712" s="1981"/>
      <c r="Y3712" s="1981"/>
      <c r="Z3712" s="1981"/>
      <c r="AA3712" s="1981"/>
      <c r="AB3712" s="1981"/>
      <c r="AC3712" s="1507">
        <f t="shared" si="1305"/>
        <v>23</v>
      </c>
      <c r="AD3712" s="1508">
        <f t="shared" si="1306"/>
        <v>45540</v>
      </c>
      <c r="AE3712" s="14">
        <f t="shared" si="1307"/>
        <v>45.666666666666664</v>
      </c>
      <c r="AF3712" s="14">
        <f t="shared" si="1308"/>
        <v>3</v>
      </c>
      <c r="AG3712" s="14">
        <f t="shared" si="1309"/>
        <v>7.666666666666667</v>
      </c>
      <c r="AH3712" s="14">
        <f t="shared" si="1310"/>
        <v>-38</v>
      </c>
      <c r="AI3712" s="14">
        <f t="shared" si="1311"/>
        <v>-114</v>
      </c>
      <c r="AJ3712" s="1986"/>
    </row>
    <row r="3713" spans="1:36" ht="15.75">
      <c r="A3713" s="1979">
        <v>40</v>
      </c>
      <c r="B3713" s="1980" t="s">
        <v>4344</v>
      </c>
      <c r="C3713" s="1981" t="s">
        <v>66</v>
      </c>
      <c r="D3713" s="1981">
        <v>374.4</v>
      </c>
      <c r="E3713" s="1990">
        <v>65</v>
      </c>
      <c r="F3713" s="1981">
        <f t="shared" si="1304"/>
        <v>24336</v>
      </c>
      <c r="G3713" s="1981"/>
      <c r="H3713" s="1981">
        <f t="shared" si="1312"/>
        <v>0</v>
      </c>
      <c r="I3713" s="1982">
        <v>44802</v>
      </c>
      <c r="J3713" s="1983">
        <v>46203</v>
      </c>
      <c r="K3713" s="1983"/>
      <c r="L3713" s="1984">
        <v>209</v>
      </c>
      <c r="M3713" s="1983">
        <v>44657</v>
      </c>
      <c r="N3713" s="1981"/>
      <c r="O3713" s="1981"/>
      <c r="P3713" s="1981">
        <v>34</v>
      </c>
      <c r="Q3713" s="1981"/>
      <c r="R3713" s="1981"/>
      <c r="S3713" s="1981"/>
      <c r="T3713" s="1981"/>
      <c r="U3713" s="1990"/>
      <c r="V3713" s="1981"/>
      <c r="W3713" s="1981"/>
      <c r="X3713" s="1981"/>
      <c r="Y3713" s="1981"/>
      <c r="Z3713" s="1981"/>
      <c r="AA3713" s="1981"/>
      <c r="AB3713" s="1981"/>
      <c r="AC3713" s="1507">
        <f t="shared" si="1305"/>
        <v>31</v>
      </c>
      <c r="AD3713" s="1508">
        <f t="shared" si="1306"/>
        <v>11606.4</v>
      </c>
      <c r="AE3713" s="14">
        <f t="shared" si="1307"/>
        <v>39.533333333333331</v>
      </c>
      <c r="AF3713" s="14">
        <f t="shared" si="1308"/>
        <v>11.333333333333334</v>
      </c>
      <c r="AG3713" s="14">
        <f t="shared" si="1309"/>
        <v>2.7352941176470589</v>
      </c>
      <c r="AH3713" s="14">
        <f t="shared" si="1310"/>
        <v>-36.798039215686273</v>
      </c>
      <c r="AI3713" s="14">
        <f t="shared" si="1311"/>
        <v>-417.04444444444442</v>
      </c>
      <c r="AJ3713" s="1986"/>
    </row>
    <row r="3714" spans="1:36" ht="15.75">
      <c r="A3714" s="1979">
        <v>41</v>
      </c>
      <c r="B3714" s="1980" t="s">
        <v>4344</v>
      </c>
      <c r="C3714" s="1981" t="s">
        <v>66</v>
      </c>
      <c r="D3714" s="1981">
        <v>479</v>
      </c>
      <c r="E3714" s="1990">
        <v>0</v>
      </c>
      <c r="F3714" s="1981">
        <f t="shared" si="1304"/>
        <v>0</v>
      </c>
      <c r="G3714" s="1981">
        <v>8</v>
      </c>
      <c r="H3714" s="1981">
        <f t="shared" si="1312"/>
        <v>3832</v>
      </c>
      <c r="I3714" s="1982">
        <v>44963</v>
      </c>
      <c r="J3714" s="1983">
        <v>46599</v>
      </c>
      <c r="K3714" s="1983"/>
      <c r="L3714" s="1984">
        <v>57</v>
      </c>
      <c r="M3714" s="1983">
        <v>44949</v>
      </c>
      <c r="N3714" s="1981"/>
      <c r="O3714" s="1981"/>
      <c r="P3714" s="1981">
        <v>0</v>
      </c>
      <c r="Q3714" s="1981"/>
      <c r="R3714" s="1981"/>
      <c r="S3714" s="1981"/>
      <c r="T3714" s="1981"/>
      <c r="U3714" s="1990"/>
      <c r="V3714" s="1981"/>
      <c r="W3714" s="1981"/>
      <c r="X3714" s="1981"/>
      <c r="Y3714" s="1981"/>
      <c r="Z3714" s="1981"/>
      <c r="AA3714" s="1981"/>
      <c r="AB3714" s="1981"/>
      <c r="AC3714" s="1507">
        <f t="shared" si="1305"/>
        <v>8</v>
      </c>
      <c r="AD3714" s="1508">
        <f t="shared" si="1306"/>
        <v>3832</v>
      </c>
      <c r="AE3714" s="14">
        <f t="shared" si="1307"/>
        <v>52.733333333333334</v>
      </c>
      <c r="AF3714" s="14">
        <f t="shared" si="1308"/>
        <v>0</v>
      </c>
      <c r="AG3714" s="14" t="e">
        <f t="shared" si="1309"/>
        <v>#DIV/0!</v>
      </c>
      <c r="AH3714" s="14" t="e">
        <f t="shared" si="1310"/>
        <v>#DIV/0!</v>
      </c>
      <c r="AI3714" s="14">
        <f t="shared" si="1311"/>
        <v>8</v>
      </c>
      <c r="AJ3714" s="1986"/>
    </row>
    <row r="3715" spans="1:36" ht="15.75">
      <c r="A3715" s="1979">
        <v>43</v>
      </c>
      <c r="B3715" s="1991" t="s">
        <v>1768</v>
      </c>
      <c r="C3715" s="1981" t="s">
        <v>181</v>
      </c>
      <c r="D3715" s="1981">
        <v>694.25</v>
      </c>
      <c r="E3715" s="1981">
        <v>4</v>
      </c>
      <c r="F3715" s="1981">
        <f t="shared" si="1304"/>
        <v>2777</v>
      </c>
      <c r="G3715" s="1981"/>
      <c r="H3715" s="1981"/>
      <c r="I3715" s="1989">
        <v>44221</v>
      </c>
      <c r="J3715" s="1983">
        <v>45658</v>
      </c>
      <c r="K3715" s="1983"/>
      <c r="L3715" s="1984">
        <v>1252</v>
      </c>
      <c r="M3715" s="1983">
        <v>44152</v>
      </c>
      <c r="N3715" s="1981">
        <v>0</v>
      </c>
      <c r="O3715" s="1981"/>
      <c r="P3715" s="1981"/>
      <c r="Q3715" s="1981"/>
      <c r="R3715" s="1981"/>
      <c r="S3715" s="1981"/>
      <c r="T3715" s="1981"/>
      <c r="U3715" s="1981"/>
      <c r="V3715" s="1981"/>
      <c r="W3715" s="1981"/>
      <c r="X3715" s="1981"/>
      <c r="Y3715" s="1981"/>
      <c r="Z3715" s="1981"/>
      <c r="AA3715" s="1981"/>
      <c r="AB3715" s="1981"/>
      <c r="AC3715" s="1507">
        <f t="shared" si="1305"/>
        <v>4</v>
      </c>
      <c r="AD3715" s="1508">
        <f t="shared" si="1306"/>
        <v>2777</v>
      </c>
      <c r="AE3715" s="14">
        <f t="shared" si="1307"/>
        <v>21.366666666666667</v>
      </c>
      <c r="AF3715" s="14">
        <f t="shared" si="1308"/>
        <v>0</v>
      </c>
      <c r="AG3715" s="14" t="e">
        <f t="shared" si="1309"/>
        <v>#DIV/0!</v>
      </c>
      <c r="AH3715" s="14" t="e">
        <f t="shared" si="1310"/>
        <v>#DIV/0!</v>
      </c>
      <c r="AI3715" s="14">
        <f t="shared" si="1311"/>
        <v>4</v>
      </c>
      <c r="AJ3715" s="1986"/>
    </row>
    <row r="3716" spans="1:36" ht="15.75">
      <c r="A3716" s="1979">
        <v>45</v>
      </c>
      <c r="B3716" s="1980" t="s">
        <v>4929</v>
      </c>
      <c r="C3716" s="1981" t="s">
        <v>66</v>
      </c>
      <c r="D3716" s="1981">
        <v>3947</v>
      </c>
      <c r="E3716" s="1981">
        <v>17</v>
      </c>
      <c r="F3716" s="1981">
        <f t="shared" si="1304"/>
        <v>67099</v>
      </c>
      <c r="G3716" s="1981"/>
      <c r="H3716" s="1981">
        <f t="shared" ref="H3716:H3724" si="1313">G3716*D3716</f>
        <v>0</v>
      </c>
      <c r="I3716" s="1982">
        <v>44774</v>
      </c>
      <c r="J3716" s="1983">
        <v>45564</v>
      </c>
      <c r="K3716" s="1983"/>
      <c r="L3716" s="1984">
        <v>171</v>
      </c>
      <c r="M3716" s="1983">
        <v>44644</v>
      </c>
      <c r="N3716" s="1981">
        <v>3</v>
      </c>
      <c r="O3716" s="1981"/>
      <c r="P3716" s="1981">
        <v>7</v>
      </c>
      <c r="Q3716" s="1981"/>
      <c r="R3716" s="1981"/>
      <c r="S3716" s="1981"/>
      <c r="T3716" s="1981"/>
      <c r="U3716" s="1981"/>
      <c r="V3716" s="1981"/>
      <c r="W3716" s="1981"/>
      <c r="X3716" s="1981"/>
      <c r="Y3716" s="1981"/>
      <c r="Z3716" s="1981"/>
      <c r="AA3716" s="1981"/>
      <c r="AB3716" s="1981"/>
      <c r="AC3716" s="1507">
        <f t="shared" si="1305"/>
        <v>7</v>
      </c>
      <c r="AD3716" s="1508">
        <f t="shared" si="1306"/>
        <v>27629</v>
      </c>
      <c r="AE3716" s="14">
        <f t="shared" si="1307"/>
        <v>18.233333333333334</v>
      </c>
      <c r="AF3716" s="14">
        <f t="shared" si="1308"/>
        <v>3.3333333333333335</v>
      </c>
      <c r="AG3716" s="14">
        <f t="shared" si="1309"/>
        <v>2.1</v>
      </c>
      <c r="AH3716" s="14">
        <f t="shared" si="1310"/>
        <v>-16.133333333333333</v>
      </c>
      <c r="AI3716" s="14">
        <f t="shared" si="1311"/>
        <v>-53.777777777777786</v>
      </c>
      <c r="AJ3716" s="1987"/>
    </row>
    <row r="3717" spans="1:36" ht="15.75">
      <c r="A3717" s="1979">
        <v>46</v>
      </c>
      <c r="B3717" s="1980" t="s">
        <v>1769</v>
      </c>
      <c r="C3717" s="1981" t="s">
        <v>234</v>
      </c>
      <c r="D3717" s="1981">
        <v>868.5</v>
      </c>
      <c r="E3717" s="1981">
        <v>8</v>
      </c>
      <c r="F3717" s="1981">
        <f t="shared" si="1304"/>
        <v>6948</v>
      </c>
      <c r="G3717" s="1981"/>
      <c r="H3717" s="1981">
        <f t="shared" si="1313"/>
        <v>0</v>
      </c>
      <c r="I3717" s="1982">
        <v>44854</v>
      </c>
      <c r="J3717" s="1983">
        <v>45382</v>
      </c>
      <c r="K3717" s="1983"/>
      <c r="L3717" s="1984">
        <v>851</v>
      </c>
      <c r="M3717" s="1983">
        <v>44841</v>
      </c>
      <c r="N3717" s="1981">
        <v>4</v>
      </c>
      <c r="O3717" s="1981"/>
      <c r="P3717" s="1981"/>
      <c r="Q3717" s="1981"/>
      <c r="R3717" s="1981"/>
      <c r="S3717" s="1981"/>
      <c r="T3717" s="1981"/>
      <c r="U3717" s="1981"/>
      <c r="V3717" s="1981"/>
      <c r="W3717" s="1981"/>
      <c r="X3717" s="1981"/>
      <c r="Y3717" s="1981"/>
      <c r="Z3717" s="1981"/>
      <c r="AA3717" s="1981"/>
      <c r="AB3717" s="1981"/>
      <c r="AC3717" s="1507">
        <f t="shared" si="1305"/>
        <v>4</v>
      </c>
      <c r="AD3717" s="1508">
        <f t="shared" si="1306"/>
        <v>3474</v>
      </c>
      <c r="AE3717" s="14">
        <f t="shared" si="1307"/>
        <v>12.166666666666666</v>
      </c>
      <c r="AF3717" s="14">
        <f t="shared" si="1308"/>
        <v>1.3333333333333333</v>
      </c>
      <c r="AG3717" s="14">
        <f t="shared" si="1309"/>
        <v>3</v>
      </c>
      <c r="AH3717" s="14">
        <f t="shared" si="1310"/>
        <v>-9.1666666666666661</v>
      </c>
      <c r="AI3717" s="14">
        <f t="shared" si="1311"/>
        <v>-12.222222222222221</v>
      </c>
      <c r="AJ3717" s="1986"/>
    </row>
    <row r="3718" spans="1:36" ht="15.75">
      <c r="A3718" s="1979">
        <v>47</v>
      </c>
      <c r="B3718" s="1980" t="s">
        <v>4042</v>
      </c>
      <c r="C3718" s="1981" t="s">
        <v>234</v>
      </c>
      <c r="D3718" s="1981">
        <v>86.96</v>
      </c>
      <c r="E3718" s="1981">
        <v>100</v>
      </c>
      <c r="F3718" s="1981">
        <f t="shared" si="1304"/>
        <v>8696</v>
      </c>
      <c r="G3718" s="1981"/>
      <c r="H3718" s="1981">
        <f t="shared" si="1313"/>
        <v>0</v>
      </c>
      <c r="I3718" s="1982">
        <v>44725</v>
      </c>
      <c r="J3718" s="1983">
        <v>45277</v>
      </c>
      <c r="K3718" s="1983"/>
      <c r="L3718" s="1984">
        <v>241</v>
      </c>
      <c r="M3718" s="1983">
        <v>44667</v>
      </c>
      <c r="N3718" s="1981"/>
      <c r="O3718" s="1981"/>
      <c r="P3718" s="1981"/>
      <c r="Q3718" s="1981"/>
      <c r="R3718" s="1981"/>
      <c r="S3718" s="1981"/>
      <c r="T3718" s="1981"/>
      <c r="U3718" s="1981"/>
      <c r="V3718" s="1981"/>
      <c r="W3718" s="1981"/>
      <c r="X3718" s="1981"/>
      <c r="Y3718" s="1981"/>
      <c r="Z3718" s="1981"/>
      <c r="AA3718" s="1981"/>
      <c r="AB3718" s="1981"/>
      <c r="AC3718" s="1507">
        <f t="shared" si="1305"/>
        <v>100</v>
      </c>
      <c r="AD3718" s="1508">
        <f t="shared" si="1306"/>
        <v>8696</v>
      </c>
      <c r="AE3718" s="14">
        <f t="shared" si="1307"/>
        <v>8.6666666666666661</v>
      </c>
      <c r="AF3718" s="14">
        <f t="shared" si="1308"/>
        <v>0</v>
      </c>
      <c r="AG3718" s="14" t="e">
        <f t="shared" si="1309"/>
        <v>#DIV/0!</v>
      </c>
      <c r="AH3718" s="14" t="e">
        <f t="shared" si="1310"/>
        <v>#DIV/0!</v>
      </c>
      <c r="AI3718" s="14">
        <f t="shared" si="1311"/>
        <v>100</v>
      </c>
      <c r="AJ3718" s="1986"/>
    </row>
    <row r="3719" spans="1:36" ht="15.75">
      <c r="A3719" s="1979">
        <v>48</v>
      </c>
      <c r="B3719" s="1992" t="s">
        <v>4042</v>
      </c>
      <c r="C3719" s="1993" t="s">
        <v>234</v>
      </c>
      <c r="D3719" s="1993">
        <v>85.2607</v>
      </c>
      <c r="E3719" s="1993">
        <v>15</v>
      </c>
      <c r="F3719" s="1993">
        <f t="shared" si="1304"/>
        <v>1278.9105</v>
      </c>
      <c r="G3719" s="1993"/>
      <c r="H3719" s="1993">
        <f t="shared" si="1313"/>
        <v>0</v>
      </c>
      <c r="I3719" s="1994">
        <v>44725</v>
      </c>
      <c r="J3719" s="1995">
        <v>45277</v>
      </c>
      <c r="K3719" s="1995"/>
      <c r="L3719" s="1996">
        <v>241</v>
      </c>
      <c r="M3719" s="1995">
        <v>44667</v>
      </c>
      <c r="N3719" s="1993"/>
      <c r="O3719" s="1993"/>
      <c r="P3719" s="1993"/>
      <c r="Q3719" s="1993"/>
      <c r="R3719" s="1993"/>
      <c r="S3719" s="1993"/>
      <c r="T3719" s="1993"/>
      <c r="U3719" s="1993"/>
      <c r="V3719" s="1993"/>
      <c r="W3719" s="1993"/>
      <c r="X3719" s="1993"/>
      <c r="Y3719" s="1993"/>
      <c r="Z3719" s="1993"/>
      <c r="AA3719" s="1993"/>
      <c r="AB3719" s="1993"/>
      <c r="AC3719" s="1507">
        <f t="shared" si="1305"/>
        <v>15</v>
      </c>
      <c r="AD3719" s="1508">
        <f t="shared" si="1306"/>
        <v>1278.9105</v>
      </c>
      <c r="AE3719" s="14">
        <f t="shared" si="1307"/>
        <v>8.6666666666666661</v>
      </c>
      <c r="AF3719" s="14">
        <f t="shared" si="1308"/>
        <v>0</v>
      </c>
      <c r="AG3719" s="14" t="e">
        <f t="shared" si="1309"/>
        <v>#DIV/0!</v>
      </c>
      <c r="AH3719" s="14" t="e">
        <f t="shared" si="1310"/>
        <v>#DIV/0!</v>
      </c>
      <c r="AI3719" s="14">
        <f t="shared" si="1311"/>
        <v>15</v>
      </c>
      <c r="AJ3719" s="1997"/>
    </row>
    <row r="3720" spans="1:36" ht="15.75">
      <c r="A3720" s="1979">
        <v>49</v>
      </c>
      <c r="B3720" s="1992" t="s">
        <v>4042</v>
      </c>
      <c r="C3720" s="1993" t="s">
        <v>234</v>
      </c>
      <c r="D3720" s="1993">
        <v>90.292000000000002</v>
      </c>
      <c r="E3720" s="1993">
        <v>0</v>
      </c>
      <c r="F3720" s="1993">
        <f t="shared" si="1304"/>
        <v>0</v>
      </c>
      <c r="G3720" s="1993">
        <v>450</v>
      </c>
      <c r="H3720" s="1993">
        <f t="shared" si="1313"/>
        <v>40631.4</v>
      </c>
      <c r="I3720" s="1994">
        <v>44943</v>
      </c>
      <c r="J3720" s="1995">
        <v>45481</v>
      </c>
      <c r="K3720" s="1995"/>
      <c r="L3720" s="1996">
        <v>1042</v>
      </c>
      <c r="M3720" s="1995">
        <v>44895</v>
      </c>
      <c r="N3720" s="1993"/>
      <c r="O3720" s="1993"/>
      <c r="P3720" s="1993"/>
      <c r="Q3720" s="1993"/>
      <c r="R3720" s="1993"/>
      <c r="S3720" s="1993"/>
      <c r="T3720" s="1993"/>
      <c r="U3720" s="1993"/>
      <c r="V3720" s="1993"/>
      <c r="W3720" s="1993"/>
      <c r="X3720" s="1993"/>
      <c r="Y3720" s="1993"/>
      <c r="Z3720" s="1993"/>
      <c r="AA3720" s="1993"/>
      <c r="AB3720" s="1993"/>
      <c r="AC3720" s="1507">
        <f t="shared" si="1305"/>
        <v>450</v>
      </c>
      <c r="AD3720" s="1508">
        <f t="shared" si="1306"/>
        <v>40631.4</v>
      </c>
      <c r="AE3720" s="14">
        <f t="shared" si="1307"/>
        <v>15.466666666666667</v>
      </c>
      <c r="AF3720" s="14">
        <f t="shared" si="1308"/>
        <v>0</v>
      </c>
      <c r="AG3720" s="14" t="e">
        <f t="shared" si="1309"/>
        <v>#DIV/0!</v>
      </c>
      <c r="AH3720" s="14" t="e">
        <f t="shared" si="1310"/>
        <v>#DIV/0!</v>
      </c>
      <c r="AI3720" s="14">
        <f t="shared" si="1311"/>
        <v>450</v>
      </c>
      <c r="AJ3720" s="1997"/>
    </row>
    <row r="3721" spans="1:36" ht="15.75">
      <c r="A3721" s="1979">
        <v>50</v>
      </c>
      <c r="B3721" s="1980" t="s">
        <v>1770</v>
      </c>
      <c r="C3721" s="1981" t="s">
        <v>66</v>
      </c>
      <c r="D3721" s="1981">
        <v>12590</v>
      </c>
      <c r="E3721" s="1981">
        <v>3</v>
      </c>
      <c r="F3721" s="1981">
        <f t="shared" si="1304"/>
        <v>37770</v>
      </c>
      <c r="G3721" s="1981"/>
      <c r="H3721" s="1981">
        <f t="shared" si="1313"/>
        <v>0</v>
      </c>
      <c r="I3721" s="1982">
        <v>44670</v>
      </c>
      <c r="J3721" s="1983">
        <v>45218</v>
      </c>
      <c r="K3721" s="1983"/>
      <c r="L3721" s="1984">
        <v>203</v>
      </c>
      <c r="M3721" s="1983">
        <v>44656</v>
      </c>
      <c r="N3721" s="1981">
        <v>1</v>
      </c>
      <c r="O3721" s="1981">
        <v>1</v>
      </c>
      <c r="P3721" s="1981"/>
      <c r="Q3721" s="1981"/>
      <c r="R3721" s="1981"/>
      <c r="S3721" s="1981"/>
      <c r="T3721" s="1981"/>
      <c r="U3721" s="1981"/>
      <c r="V3721" s="1981"/>
      <c r="W3721" s="1981"/>
      <c r="X3721" s="1981"/>
      <c r="Y3721" s="1981"/>
      <c r="Z3721" s="1981"/>
      <c r="AA3721" s="1981"/>
      <c r="AB3721" s="1981"/>
      <c r="AC3721" s="1507">
        <f t="shared" si="1305"/>
        <v>1</v>
      </c>
      <c r="AD3721" s="1508">
        <f t="shared" si="1306"/>
        <v>12590</v>
      </c>
      <c r="AE3721" s="14">
        <f t="shared" si="1307"/>
        <v>6.7</v>
      </c>
      <c r="AF3721" s="14">
        <f t="shared" si="1308"/>
        <v>0.66666666666666663</v>
      </c>
      <c r="AG3721" s="14">
        <f t="shared" si="1309"/>
        <v>1.5</v>
      </c>
      <c r="AH3721" s="14">
        <f t="shared" si="1310"/>
        <v>-5.2</v>
      </c>
      <c r="AI3721" s="14">
        <f t="shared" si="1311"/>
        <v>-3.4666666666666668</v>
      </c>
      <c r="AJ3721" s="1986"/>
    </row>
    <row r="3722" spans="1:36" ht="15.75">
      <c r="A3722" s="1979">
        <v>51</v>
      </c>
      <c r="B3722" s="1980" t="s">
        <v>3389</v>
      </c>
      <c r="C3722" s="1981" t="s">
        <v>66</v>
      </c>
      <c r="D3722" s="1981">
        <v>6400</v>
      </c>
      <c r="E3722" s="1981">
        <v>11</v>
      </c>
      <c r="F3722" s="1981">
        <f t="shared" ref="F3722:F3735" si="1314">D3722*E3722</f>
        <v>70400</v>
      </c>
      <c r="G3722" s="1981"/>
      <c r="H3722" s="1981">
        <f t="shared" si="1313"/>
        <v>0</v>
      </c>
      <c r="I3722" s="1982">
        <v>44701</v>
      </c>
      <c r="J3722" s="1983">
        <v>45564</v>
      </c>
      <c r="K3722" s="1983"/>
      <c r="L3722" s="1984">
        <v>302</v>
      </c>
      <c r="M3722" s="1983">
        <v>44687</v>
      </c>
      <c r="N3722" s="1981">
        <v>2</v>
      </c>
      <c r="O3722" s="1981">
        <v>4</v>
      </c>
      <c r="P3722" s="1981">
        <v>2</v>
      </c>
      <c r="Q3722" s="1981"/>
      <c r="R3722" s="1981"/>
      <c r="S3722" s="1981"/>
      <c r="T3722" s="1981"/>
      <c r="U3722" s="1981"/>
      <c r="V3722" s="1981"/>
      <c r="W3722" s="1981"/>
      <c r="X3722" s="1981"/>
      <c r="Y3722" s="1981"/>
      <c r="Z3722" s="1985"/>
      <c r="AA3722" s="1981"/>
      <c r="AB3722" s="1981"/>
      <c r="AC3722" s="1507">
        <f t="shared" ref="AC3722:AC3735" si="1315">E3722+G3722-N3722-O3722-AA3722-P3722-Q3722-R3722-S3722-T3722-U3722-V3722-W3722-X3722-Y3722</f>
        <v>3</v>
      </c>
      <c r="AD3722" s="1508">
        <f t="shared" ref="AD3722:AD3735" si="1316">D3722*AC3722</f>
        <v>19200</v>
      </c>
      <c r="AE3722" s="14">
        <f t="shared" ref="AE3722:AE3735" si="1317">(J3722-"01.04.2023")/30</f>
        <v>18.233333333333334</v>
      </c>
      <c r="AF3722" s="14">
        <f t="shared" ref="AF3722:AF3735" si="1318">(N3722+O3722+P3722+Q3722+R3722+S3722+T3722+U3722+V3722+W3722+X3722+Y3722)/3</f>
        <v>2.6666666666666665</v>
      </c>
      <c r="AG3722" s="14">
        <f t="shared" ref="AG3722:AG3735" si="1319">AC3722/AF3722</f>
        <v>1.125</v>
      </c>
      <c r="AH3722" s="14">
        <f t="shared" ref="AH3722:AH3735" si="1320">AG3722-AE3722</f>
        <v>-17.108333333333334</v>
      </c>
      <c r="AI3722" s="14">
        <f t="shared" ref="AI3722:AI3735" si="1321">AC3722-(AE3722*AF3722)</f>
        <v>-45.62222222222222</v>
      </c>
      <c r="AJ3722" s="1986"/>
    </row>
    <row r="3723" spans="1:36" ht="15.75">
      <c r="A3723" s="1979">
        <v>54</v>
      </c>
      <c r="B3723" s="1991" t="s">
        <v>4930</v>
      </c>
      <c r="C3723" s="1981" t="s">
        <v>181</v>
      </c>
      <c r="D3723" s="1981">
        <v>13834.53</v>
      </c>
      <c r="E3723" s="1981">
        <v>4</v>
      </c>
      <c r="F3723" s="1981">
        <f t="shared" si="1314"/>
        <v>55338.12</v>
      </c>
      <c r="G3723" s="1981"/>
      <c r="H3723" s="1981">
        <f t="shared" si="1313"/>
        <v>0</v>
      </c>
      <c r="I3723" s="1989">
        <v>44802</v>
      </c>
      <c r="J3723" s="1983">
        <v>45408</v>
      </c>
      <c r="K3723" s="1983"/>
      <c r="L3723" s="1984">
        <v>209</v>
      </c>
      <c r="M3723" s="1983">
        <v>44657</v>
      </c>
      <c r="N3723" s="1981"/>
      <c r="O3723" s="1981"/>
      <c r="P3723" s="1981">
        <v>1</v>
      </c>
      <c r="Q3723" s="1981"/>
      <c r="R3723" s="1981"/>
      <c r="S3723" s="1981"/>
      <c r="T3723" s="1981"/>
      <c r="U3723" s="1981"/>
      <c r="V3723" s="1981"/>
      <c r="W3723" s="1981"/>
      <c r="X3723" s="1981"/>
      <c r="Y3723" s="1981"/>
      <c r="Z3723" s="1981"/>
      <c r="AA3723" s="1981"/>
      <c r="AB3723" s="1981"/>
      <c r="AC3723" s="1507">
        <f t="shared" si="1315"/>
        <v>3</v>
      </c>
      <c r="AD3723" s="1508">
        <f t="shared" si="1316"/>
        <v>41503.590000000004</v>
      </c>
      <c r="AE3723" s="14">
        <f t="shared" si="1317"/>
        <v>13.033333333333333</v>
      </c>
      <c r="AF3723" s="14">
        <f t="shared" si="1318"/>
        <v>0.33333333333333331</v>
      </c>
      <c r="AG3723" s="14">
        <f t="shared" si="1319"/>
        <v>9</v>
      </c>
      <c r="AH3723" s="14">
        <f t="shared" si="1320"/>
        <v>-4.0333333333333332</v>
      </c>
      <c r="AI3723" s="14">
        <f t="shared" si="1321"/>
        <v>-1.3444444444444441</v>
      </c>
      <c r="AJ3723" s="1986"/>
    </row>
    <row r="3724" spans="1:36" ht="31.5" customHeight="1">
      <c r="A3724" s="1979">
        <v>57</v>
      </c>
      <c r="B3724" s="1991" t="s">
        <v>10268</v>
      </c>
      <c r="C3724" s="1981" t="s">
        <v>181</v>
      </c>
      <c r="D3724" s="1981">
        <v>13834.53</v>
      </c>
      <c r="E3724" s="1981">
        <v>1</v>
      </c>
      <c r="F3724" s="1981">
        <f t="shared" si="1314"/>
        <v>13834.53</v>
      </c>
      <c r="G3724" s="1981"/>
      <c r="H3724" s="1981">
        <f t="shared" si="1313"/>
        <v>0</v>
      </c>
      <c r="I3724" s="1989">
        <v>44802</v>
      </c>
      <c r="J3724" s="1983">
        <v>45444</v>
      </c>
      <c r="K3724" s="1983"/>
      <c r="L3724" s="1984">
        <v>209</v>
      </c>
      <c r="M3724" s="1983">
        <v>44657</v>
      </c>
      <c r="N3724" s="1981"/>
      <c r="O3724" s="1981"/>
      <c r="P3724" s="1981"/>
      <c r="Q3724" s="1981"/>
      <c r="R3724" s="1981"/>
      <c r="S3724" s="1981"/>
      <c r="T3724" s="1981"/>
      <c r="U3724" s="1981"/>
      <c r="V3724" s="1981"/>
      <c r="W3724" s="1981"/>
      <c r="X3724" s="1981"/>
      <c r="Y3724" s="1981"/>
      <c r="Z3724" s="1981"/>
      <c r="AA3724" s="1981"/>
      <c r="AB3724" s="1981"/>
      <c r="AC3724" s="1507">
        <f t="shared" si="1315"/>
        <v>1</v>
      </c>
      <c r="AD3724" s="1508">
        <f t="shared" si="1316"/>
        <v>13834.53</v>
      </c>
      <c r="AE3724" s="14">
        <f t="shared" si="1317"/>
        <v>14.233333333333333</v>
      </c>
      <c r="AF3724" s="14">
        <f t="shared" si="1318"/>
        <v>0</v>
      </c>
      <c r="AG3724" s="14" t="e">
        <f t="shared" si="1319"/>
        <v>#DIV/0!</v>
      </c>
      <c r="AH3724" s="14" t="e">
        <f t="shared" si="1320"/>
        <v>#DIV/0!</v>
      </c>
      <c r="AI3724" s="14">
        <f t="shared" si="1321"/>
        <v>1</v>
      </c>
      <c r="AJ3724" s="1986"/>
    </row>
    <row r="3725" spans="1:36" ht="15.75">
      <c r="A3725" s="1979">
        <v>61</v>
      </c>
      <c r="B3725" s="1998" t="s">
        <v>1771</v>
      </c>
      <c r="C3725" s="1999" t="s">
        <v>66</v>
      </c>
      <c r="D3725" s="1999">
        <v>104515.47</v>
      </c>
      <c r="E3725" s="1981">
        <v>1</v>
      </c>
      <c r="F3725" s="1981">
        <f t="shared" si="1314"/>
        <v>104515.47</v>
      </c>
      <c r="G3725" s="1981"/>
      <c r="H3725" s="1981"/>
      <c r="I3725" s="1982">
        <v>44508</v>
      </c>
      <c r="J3725" s="1983">
        <v>45382</v>
      </c>
      <c r="K3725" s="1983"/>
      <c r="L3725" s="1984">
        <v>1314</v>
      </c>
      <c r="M3725" s="1983">
        <v>44473</v>
      </c>
      <c r="N3725" s="1981"/>
      <c r="O3725" s="1981"/>
      <c r="P3725" s="1981"/>
      <c r="Q3725" s="1981"/>
      <c r="R3725" s="1981"/>
      <c r="S3725" s="1981"/>
      <c r="T3725" s="1981"/>
      <c r="U3725" s="1981"/>
      <c r="V3725" s="1981"/>
      <c r="W3725" s="1981"/>
      <c r="X3725" s="1981"/>
      <c r="Y3725" s="1981"/>
      <c r="Z3725" s="1981"/>
      <c r="AA3725" s="1981"/>
      <c r="AB3725" s="1981"/>
      <c r="AC3725" s="1507">
        <f t="shared" si="1315"/>
        <v>1</v>
      </c>
      <c r="AD3725" s="1508">
        <f t="shared" si="1316"/>
        <v>104515.47</v>
      </c>
      <c r="AE3725" s="14">
        <f t="shared" si="1317"/>
        <v>12.166666666666666</v>
      </c>
      <c r="AF3725" s="14">
        <f t="shared" si="1318"/>
        <v>0</v>
      </c>
      <c r="AG3725" s="14" t="e">
        <f t="shared" si="1319"/>
        <v>#DIV/0!</v>
      </c>
      <c r="AH3725" s="14" t="e">
        <f t="shared" si="1320"/>
        <v>#DIV/0!</v>
      </c>
      <c r="AI3725" s="14">
        <f t="shared" si="1321"/>
        <v>1</v>
      </c>
      <c r="AJ3725" s="1986"/>
    </row>
    <row r="3726" spans="1:36" ht="31.5" customHeight="1">
      <c r="A3726" s="1979">
        <v>66</v>
      </c>
      <c r="B3726" s="1998" t="s">
        <v>1772</v>
      </c>
      <c r="C3726" s="1981" t="s">
        <v>66</v>
      </c>
      <c r="D3726" s="1981">
        <v>31998</v>
      </c>
      <c r="E3726" s="1981">
        <v>0</v>
      </c>
      <c r="F3726" s="1981">
        <f t="shared" si="1314"/>
        <v>0</v>
      </c>
      <c r="G3726" s="1981">
        <v>1</v>
      </c>
      <c r="H3726" s="1981">
        <f t="shared" ref="H3726:H3746" si="1322">G3726*D3726</f>
        <v>31998</v>
      </c>
      <c r="I3726" s="1982">
        <v>45012</v>
      </c>
      <c r="J3726" s="1983">
        <v>45992</v>
      </c>
      <c r="K3726" s="1983"/>
      <c r="L3726" s="1984">
        <v>274</v>
      </c>
      <c r="M3726" s="1983">
        <v>45000</v>
      </c>
      <c r="N3726" s="1981"/>
      <c r="O3726" s="1981"/>
      <c r="P3726" s="1981"/>
      <c r="Q3726" s="1981"/>
      <c r="R3726" s="1981"/>
      <c r="S3726" s="1981"/>
      <c r="T3726" s="1981"/>
      <c r="U3726" s="1981"/>
      <c r="V3726" s="1981"/>
      <c r="W3726" s="1981"/>
      <c r="X3726" s="1981"/>
      <c r="Y3726" s="1981"/>
      <c r="Z3726" s="1981"/>
      <c r="AA3726" s="1981"/>
      <c r="AB3726" s="1981"/>
      <c r="AC3726" s="1507">
        <f t="shared" si="1315"/>
        <v>1</v>
      </c>
      <c r="AD3726" s="1508">
        <f t="shared" si="1316"/>
        <v>31998</v>
      </c>
      <c r="AE3726" s="14">
        <f t="shared" si="1317"/>
        <v>32.5</v>
      </c>
      <c r="AF3726" s="14">
        <f t="shared" si="1318"/>
        <v>0</v>
      </c>
      <c r="AG3726" s="14" t="e">
        <f t="shared" si="1319"/>
        <v>#DIV/0!</v>
      </c>
      <c r="AH3726" s="14" t="e">
        <f t="shared" si="1320"/>
        <v>#DIV/0!</v>
      </c>
      <c r="AI3726" s="14">
        <f t="shared" si="1321"/>
        <v>1</v>
      </c>
      <c r="AJ3726" s="1986"/>
    </row>
    <row r="3727" spans="1:36" ht="15.75">
      <c r="A3727" s="1979">
        <v>72</v>
      </c>
      <c r="B3727" s="2000" t="s">
        <v>4931</v>
      </c>
      <c r="C3727" s="1981" t="s">
        <v>181</v>
      </c>
      <c r="D3727" s="1981">
        <v>682.26</v>
      </c>
      <c r="E3727" s="1981">
        <v>8</v>
      </c>
      <c r="F3727" s="1981">
        <f t="shared" si="1314"/>
        <v>5458.08</v>
      </c>
      <c r="G3727" s="1981"/>
      <c r="H3727" s="1981">
        <f t="shared" si="1322"/>
        <v>0</v>
      </c>
      <c r="I3727" s="1989">
        <v>44795</v>
      </c>
      <c r="J3727" s="1983">
        <v>45219</v>
      </c>
      <c r="K3727" s="1983"/>
      <c r="L3727" s="1984">
        <v>647</v>
      </c>
      <c r="M3727" s="1983">
        <v>44782</v>
      </c>
      <c r="N3727" s="1981">
        <v>2</v>
      </c>
      <c r="O3727" s="1981">
        <v>2</v>
      </c>
      <c r="P3727" s="1981"/>
      <c r="Q3727" s="1981"/>
      <c r="R3727" s="1981"/>
      <c r="S3727" s="1981"/>
      <c r="T3727" s="1981"/>
      <c r="U3727" s="1981"/>
      <c r="V3727" s="1981"/>
      <c r="W3727" s="1981"/>
      <c r="X3727" s="1981"/>
      <c r="Y3727" s="1981"/>
      <c r="Z3727" s="1981"/>
      <c r="AA3727" s="1981"/>
      <c r="AB3727" s="1981"/>
      <c r="AC3727" s="1507">
        <f t="shared" si="1315"/>
        <v>4</v>
      </c>
      <c r="AD3727" s="1508">
        <f t="shared" si="1316"/>
        <v>2729.04</v>
      </c>
      <c r="AE3727" s="14">
        <f t="shared" si="1317"/>
        <v>6.7333333333333334</v>
      </c>
      <c r="AF3727" s="14">
        <f t="shared" si="1318"/>
        <v>1.3333333333333333</v>
      </c>
      <c r="AG3727" s="14">
        <f t="shared" si="1319"/>
        <v>3</v>
      </c>
      <c r="AH3727" s="14">
        <f t="shared" si="1320"/>
        <v>-3.7333333333333334</v>
      </c>
      <c r="AI3727" s="14">
        <f t="shared" si="1321"/>
        <v>-4.9777777777777779</v>
      </c>
      <c r="AJ3727" s="1986"/>
    </row>
    <row r="3728" spans="1:36" ht="15.75">
      <c r="A3728" s="1979">
        <v>73</v>
      </c>
      <c r="B3728" s="2000" t="s">
        <v>4932</v>
      </c>
      <c r="C3728" s="1981" t="s">
        <v>181</v>
      </c>
      <c r="D3728" s="1981">
        <v>682.26</v>
      </c>
      <c r="E3728" s="1981">
        <v>6</v>
      </c>
      <c r="F3728" s="1981">
        <f t="shared" si="1314"/>
        <v>4093.56</v>
      </c>
      <c r="G3728" s="1981"/>
      <c r="H3728" s="1981">
        <f t="shared" si="1322"/>
        <v>0</v>
      </c>
      <c r="I3728" s="1989">
        <v>44795</v>
      </c>
      <c r="J3728" s="1983">
        <v>45219</v>
      </c>
      <c r="K3728" s="1983"/>
      <c r="L3728" s="1984">
        <v>647</v>
      </c>
      <c r="M3728" s="1983">
        <v>44782</v>
      </c>
      <c r="N3728" s="1981"/>
      <c r="O3728" s="1981"/>
      <c r="P3728" s="1981">
        <v>2</v>
      </c>
      <c r="Q3728" s="1981"/>
      <c r="R3728" s="1981"/>
      <c r="S3728" s="1981"/>
      <c r="T3728" s="1981"/>
      <c r="U3728" s="1981"/>
      <c r="V3728" s="1981"/>
      <c r="W3728" s="1981"/>
      <c r="X3728" s="1981"/>
      <c r="Y3728" s="1981"/>
      <c r="Z3728" s="1981"/>
      <c r="AA3728" s="1981"/>
      <c r="AB3728" s="1981"/>
      <c r="AC3728" s="1507">
        <f t="shared" si="1315"/>
        <v>4</v>
      </c>
      <c r="AD3728" s="1508">
        <f t="shared" si="1316"/>
        <v>2729.04</v>
      </c>
      <c r="AE3728" s="14">
        <f t="shared" si="1317"/>
        <v>6.7333333333333334</v>
      </c>
      <c r="AF3728" s="14">
        <f t="shared" si="1318"/>
        <v>0.66666666666666663</v>
      </c>
      <c r="AG3728" s="14">
        <f t="shared" si="1319"/>
        <v>6</v>
      </c>
      <c r="AH3728" s="14">
        <f t="shared" si="1320"/>
        <v>-0.73333333333333339</v>
      </c>
      <c r="AI3728" s="14">
        <f t="shared" si="1321"/>
        <v>-0.48888888888888893</v>
      </c>
      <c r="AJ3728" s="1986"/>
    </row>
    <row r="3729" spans="1:36" ht="15.75">
      <c r="A3729" s="1979">
        <v>74</v>
      </c>
      <c r="B3729" s="2000" t="s">
        <v>4933</v>
      </c>
      <c r="C3729" s="1981" t="s">
        <v>181</v>
      </c>
      <c r="D3729" s="1981">
        <v>682.26</v>
      </c>
      <c r="E3729" s="1981">
        <v>19</v>
      </c>
      <c r="F3729" s="1981">
        <f t="shared" si="1314"/>
        <v>12962.94</v>
      </c>
      <c r="G3729" s="1981"/>
      <c r="H3729" s="1981">
        <f t="shared" si="1322"/>
        <v>0</v>
      </c>
      <c r="I3729" s="1989">
        <v>44795</v>
      </c>
      <c r="J3729" s="1983">
        <v>45246</v>
      </c>
      <c r="K3729" s="1983"/>
      <c r="L3729" s="1984">
        <v>647</v>
      </c>
      <c r="M3729" s="1983">
        <v>44782</v>
      </c>
      <c r="N3729" s="1981">
        <v>5</v>
      </c>
      <c r="O3729" s="1981">
        <v>1</v>
      </c>
      <c r="P3729" s="1981">
        <v>1</v>
      </c>
      <c r="Q3729" s="1981"/>
      <c r="R3729" s="1981"/>
      <c r="S3729" s="1981"/>
      <c r="T3729" s="1981"/>
      <c r="U3729" s="1981"/>
      <c r="V3729" s="1981"/>
      <c r="W3729" s="1981"/>
      <c r="X3729" s="1981"/>
      <c r="Y3729" s="1981"/>
      <c r="Z3729" s="1981"/>
      <c r="AA3729" s="1981"/>
      <c r="AB3729" s="1981"/>
      <c r="AC3729" s="1507">
        <f t="shared" si="1315"/>
        <v>12</v>
      </c>
      <c r="AD3729" s="1508">
        <f t="shared" si="1316"/>
        <v>8187.12</v>
      </c>
      <c r="AE3729" s="14">
        <f t="shared" si="1317"/>
        <v>7.6333333333333337</v>
      </c>
      <c r="AF3729" s="14">
        <f t="shared" si="1318"/>
        <v>2.3333333333333335</v>
      </c>
      <c r="AG3729" s="14">
        <f t="shared" si="1319"/>
        <v>5.1428571428571423</v>
      </c>
      <c r="AH3729" s="14">
        <f t="shared" si="1320"/>
        <v>-2.4904761904761914</v>
      </c>
      <c r="AI3729" s="14">
        <f t="shared" si="1321"/>
        <v>-5.8111111111111136</v>
      </c>
      <c r="AJ3729" s="1986"/>
    </row>
    <row r="3730" spans="1:36" ht="15.75">
      <c r="A3730" s="1979">
        <v>75</v>
      </c>
      <c r="B3730" s="2000" t="s">
        <v>4934</v>
      </c>
      <c r="C3730" s="1981" t="s">
        <v>181</v>
      </c>
      <c r="D3730" s="1981">
        <v>682.26</v>
      </c>
      <c r="E3730" s="1981">
        <v>9</v>
      </c>
      <c r="F3730" s="1981">
        <f t="shared" si="1314"/>
        <v>6140.34</v>
      </c>
      <c r="G3730" s="1981"/>
      <c r="H3730" s="1981">
        <f t="shared" si="1322"/>
        <v>0</v>
      </c>
      <c r="I3730" s="1989">
        <v>44795</v>
      </c>
      <c r="J3730" s="1983">
        <v>45251</v>
      </c>
      <c r="K3730" s="1983"/>
      <c r="L3730" s="1984">
        <v>647</v>
      </c>
      <c r="M3730" s="1983">
        <v>44782</v>
      </c>
      <c r="N3730" s="1981">
        <v>4</v>
      </c>
      <c r="O3730" s="1981"/>
      <c r="P3730" s="1981">
        <v>0</v>
      </c>
      <c r="Q3730" s="1981"/>
      <c r="R3730" s="1981"/>
      <c r="S3730" s="1981"/>
      <c r="T3730" s="1981"/>
      <c r="U3730" s="1981"/>
      <c r="V3730" s="1981"/>
      <c r="W3730" s="1981"/>
      <c r="X3730" s="1981"/>
      <c r="Y3730" s="1981"/>
      <c r="Z3730" s="1981"/>
      <c r="AA3730" s="1981"/>
      <c r="AB3730" s="1981"/>
      <c r="AC3730" s="1507">
        <f t="shared" si="1315"/>
        <v>5</v>
      </c>
      <c r="AD3730" s="1508">
        <f t="shared" si="1316"/>
        <v>3411.3</v>
      </c>
      <c r="AE3730" s="14">
        <f t="shared" si="1317"/>
        <v>7.8</v>
      </c>
      <c r="AF3730" s="14">
        <f t="shared" si="1318"/>
        <v>1.3333333333333333</v>
      </c>
      <c r="AG3730" s="14">
        <f t="shared" si="1319"/>
        <v>3.75</v>
      </c>
      <c r="AH3730" s="14">
        <f t="shared" si="1320"/>
        <v>-4.05</v>
      </c>
      <c r="AI3730" s="14">
        <f t="shared" si="1321"/>
        <v>-5.3999999999999986</v>
      </c>
      <c r="AJ3730" s="1986"/>
    </row>
    <row r="3731" spans="1:36" ht="15.75">
      <c r="A3731" s="1979">
        <v>77</v>
      </c>
      <c r="B3731" s="2000" t="s">
        <v>4935</v>
      </c>
      <c r="C3731" s="1981" t="s">
        <v>181</v>
      </c>
      <c r="D3731" s="1981">
        <v>682.26</v>
      </c>
      <c r="E3731" s="1981">
        <v>7</v>
      </c>
      <c r="F3731" s="1981">
        <f t="shared" si="1314"/>
        <v>4775.82</v>
      </c>
      <c r="G3731" s="1981"/>
      <c r="H3731" s="1981">
        <f t="shared" si="1322"/>
        <v>0</v>
      </c>
      <c r="I3731" s="1989">
        <v>44795</v>
      </c>
      <c r="J3731" s="1983">
        <v>45263</v>
      </c>
      <c r="K3731" s="1983"/>
      <c r="L3731" s="1984">
        <v>647</v>
      </c>
      <c r="M3731" s="1983">
        <v>44782</v>
      </c>
      <c r="N3731" s="1981">
        <v>2</v>
      </c>
      <c r="O3731" s="1981">
        <v>2</v>
      </c>
      <c r="P3731" s="1981"/>
      <c r="Q3731" s="1981"/>
      <c r="R3731" s="1981"/>
      <c r="S3731" s="1981"/>
      <c r="T3731" s="1981"/>
      <c r="U3731" s="1981"/>
      <c r="V3731" s="1981"/>
      <c r="W3731" s="1981"/>
      <c r="X3731" s="1981"/>
      <c r="Y3731" s="1981"/>
      <c r="Z3731" s="1981"/>
      <c r="AA3731" s="1981"/>
      <c r="AB3731" s="1981"/>
      <c r="AC3731" s="1507">
        <f t="shared" si="1315"/>
        <v>3</v>
      </c>
      <c r="AD3731" s="1508">
        <f t="shared" si="1316"/>
        <v>2046.78</v>
      </c>
      <c r="AE3731" s="14">
        <f t="shared" si="1317"/>
        <v>8.1999999999999993</v>
      </c>
      <c r="AF3731" s="14">
        <f t="shared" si="1318"/>
        <v>1.3333333333333333</v>
      </c>
      <c r="AG3731" s="14">
        <f t="shared" si="1319"/>
        <v>2.25</v>
      </c>
      <c r="AH3731" s="14">
        <f t="shared" si="1320"/>
        <v>-5.9499999999999993</v>
      </c>
      <c r="AI3731" s="14">
        <f t="shared" si="1321"/>
        <v>-7.9333333333333318</v>
      </c>
      <c r="AJ3731" s="1986"/>
    </row>
    <row r="3732" spans="1:36" ht="15.75">
      <c r="A3732" s="1979">
        <v>78</v>
      </c>
      <c r="B3732" s="2000" t="s">
        <v>4936</v>
      </c>
      <c r="C3732" s="1981" t="s">
        <v>181</v>
      </c>
      <c r="D3732" s="1981">
        <v>682.26</v>
      </c>
      <c r="E3732" s="1981">
        <v>40</v>
      </c>
      <c r="F3732" s="1981">
        <f t="shared" si="1314"/>
        <v>27290.400000000001</v>
      </c>
      <c r="G3732" s="1981"/>
      <c r="H3732" s="1981">
        <f t="shared" si="1322"/>
        <v>0</v>
      </c>
      <c r="I3732" s="1989">
        <v>44795</v>
      </c>
      <c r="J3732" s="1983">
        <v>45218</v>
      </c>
      <c r="K3732" s="1983"/>
      <c r="L3732" s="1984">
        <v>647</v>
      </c>
      <c r="M3732" s="1983">
        <v>44782</v>
      </c>
      <c r="N3732" s="1981">
        <v>3</v>
      </c>
      <c r="O3732" s="1981">
        <v>8</v>
      </c>
      <c r="P3732" s="1981">
        <v>1</v>
      </c>
      <c r="Q3732" s="1981"/>
      <c r="R3732" s="1981"/>
      <c r="S3732" s="1981"/>
      <c r="T3732" s="1981"/>
      <c r="U3732" s="1981"/>
      <c r="V3732" s="1981"/>
      <c r="W3732" s="1981"/>
      <c r="X3732" s="1981"/>
      <c r="Y3732" s="1981"/>
      <c r="Z3732" s="1981"/>
      <c r="AA3732" s="1981"/>
      <c r="AB3732" s="1981"/>
      <c r="AC3732" s="1507">
        <f t="shared" si="1315"/>
        <v>28</v>
      </c>
      <c r="AD3732" s="1508">
        <f t="shared" si="1316"/>
        <v>19103.28</v>
      </c>
      <c r="AE3732" s="14">
        <f t="shared" si="1317"/>
        <v>6.7</v>
      </c>
      <c r="AF3732" s="14">
        <f t="shared" si="1318"/>
        <v>4</v>
      </c>
      <c r="AG3732" s="14">
        <f t="shared" si="1319"/>
        <v>7</v>
      </c>
      <c r="AH3732" s="14">
        <f t="shared" si="1320"/>
        <v>0.29999999999999982</v>
      </c>
      <c r="AI3732" s="14">
        <f t="shared" si="1321"/>
        <v>1.1999999999999993</v>
      </c>
      <c r="AJ3732" s="1986"/>
    </row>
    <row r="3733" spans="1:36" ht="15.75">
      <c r="A3733" s="1979">
        <v>79</v>
      </c>
      <c r="B3733" s="2000" t="s">
        <v>4937</v>
      </c>
      <c r="C3733" s="1981" t="s">
        <v>181</v>
      </c>
      <c r="D3733" s="1981">
        <v>682.26</v>
      </c>
      <c r="E3733" s="1981">
        <v>7</v>
      </c>
      <c r="F3733" s="1981">
        <f t="shared" si="1314"/>
        <v>4775.82</v>
      </c>
      <c r="G3733" s="1981"/>
      <c r="H3733" s="1981">
        <f t="shared" si="1322"/>
        <v>0</v>
      </c>
      <c r="I3733" s="1989">
        <v>44795</v>
      </c>
      <c r="J3733" s="1983">
        <v>45260</v>
      </c>
      <c r="K3733" s="1983"/>
      <c r="L3733" s="1984">
        <v>647</v>
      </c>
      <c r="M3733" s="1983">
        <v>44782</v>
      </c>
      <c r="N3733" s="1981"/>
      <c r="O3733" s="1981">
        <v>1</v>
      </c>
      <c r="P3733" s="1981">
        <v>1</v>
      </c>
      <c r="Q3733" s="1981"/>
      <c r="R3733" s="1981"/>
      <c r="S3733" s="1981"/>
      <c r="T3733" s="1981"/>
      <c r="U3733" s="1981"/>
      <c r="V3733" s="1981"/>
      <c r="W3733" s="1981"/>
      <c r="X3733" s="1981"/>
      <c r="Y3733" s="1981"/>
      <c r="Z3733" s="1981"/>
      <c r="AA3733" s="1981"/>
      <c r="AB3733" s="1981"/>
      <c r="AC3733" s="1507">
        <f t="shared" si="1315"/>
        <v>5</v>
      </c>
      <c r="AD3733" s="1508">
        <f t="shared" si="1316"/>
        <v>3411.3</v>
      </c>
      <c r="AE3733" s="14">
        <f t="shared" si="1317"/>
        <v>8.1</v>
      </c>
      <c r="AF3733" s="14">
        <f t="shared" si="1318"/>
        <v>0.66666666666666663</v>
      </c>
      <c r="AG3733" s="14">
        <f t="shared" si="1319"/>
        <v>7.5</v>
      </c>
      <c r="AH3733" s="14">
        <f t="shared" si="1320"/>
        <v>-0.59999999999999964</v>
      </c>
      <c r="AI3733" s="14">
        <f t="shared" si="1321"/>
        <v>-0.39999999999999947</v>
      </c>
      <c r="AJ3733" s="1986"/>
    </row>
    <row r="3734" spans="1:36" ht="15.75">
      <c r="A3734" s="1979">
        <v>80</v>
      </c>
      <c r="B3734" s="2000" t="s">
        <v>4938</v>
      </c>
      <c r="C3734" s="1981" t="s">
        <v>181</v>
      </c>
      <c r="D3734" s="1981">
        <v>682.26</v>
      </c>
      <c r="E3734" s="1981">
        <v>5</v>
      </c>
      <c r="F3734" s="1981">
        <f t="shared" si="1314"/>
        <v>3411.3</v>
      </c>
      <c r="G3734" s="1981"/>
      <c r="H3734" s="1981">
        <f t="shared" si="1322"/>
        <v>0</v>
      </c>
      <c r="I3734" s="1989">
        <v>44795</v>
      </c>
      <c r="J3734" s="1983">
        <v>45203</v>
      </c>
      <c r="K3734" s="1983"/>
      <c r="L3734" s="1984">
        <v>647</v>
      </c>
      <c r="M3734" s="1983">
        <v>44782</v>
      </c>
      <c r="N3734" s="1981"/>
      <c r="O3734" s="1981"/>
      <c r="P3734" s="1981"/>
      <c r="Q3734" s="1981"/>
      <c r="R3734" s="1981"/>
      <c r="S3734" s="1981"/>
      <c r="T3734" s="1981"/>
      <c r="U3734" s="1981"/>
      <c r="V3734" s="1981"/>
      <c r="W3734" s="1981"/>
      <c r="X3734" s="1981"/>
      <c r="Y3734" s="1981"/>
      <c r="Z3734" s="1981"/>
      <c r="AA3734" s="1981"/>
      <c r="AB3734" s="1981"/>
      <c r="AC3734" s="1507">
        <f t="shared" si="1315"/>
        <v>5</v>
      </c>
      <c r="AD3734" s="1508">
        <f t="shared" si="1316"/>
        <v>3411.3</v>
      </c>
      <c r="AE3734" s="14">
        <f t="shared" si="1317"/>
        <v>6.2</v>
      </c>
      <c r="AF3734" s="14">
        <f t="shared" si="1318"/>
        <v>0</v>
      </c>
      <c r="AG3734" s="14" t="e">
        <f t="shared" si="1319"/>
        <v>#DIV/0!</v>
      </c>
      <c r="AH3734" s="14" t="e">
        <f t="shared" si="1320"/>
        <v>#DIV/0!</v>
      </c>
      <c r="AI3734" s="14">
        <f t="shared" si="1321"/>
        <v>5</v>
      </c>
      <c r="AJ3734" s="1986"/>
    </row>
    <row r="3735" spans="1:36" ht="15.75">
      <c r="A3735" s="1979">
        <v>81</v>
      </c>
      <c r="B3735" s="2000" t="s">
        <v>4939</v>
      </c>
      <c r="C3735" s="1981" t="s">
        <v>181</v>
      </c>
      <c r="D3735" s="1981">
        <v>682.26</v>
      </c>
      <c r="E3735" s="1981">
        <v>7</v>
      </c>
      <c r="F3735" s="1981">
        <f t="shared" si="1314"/>
        <v>4775.82</v>
      </c>
      <c r="G3735" s="1981"/>
      <c r="H3735" s="1981">
        <f t="shared" si="1322"/>
        <v>0</v>
      </c>
      <c r="I3735" s="1989">
        <v>44795</v>
      </c>
      <c r="J3735" s="1983">
        <v>45263</v>
      </c>
      <c r="K3735" s="1983"/>
      <c r="L3735" s="1984">
        <v>647</v>
      </c>
      <c r="M3735" s="1983">
        <v>44782</v>
      </c>
      <c r="N3735" s="1981"/>
      <c r="O3735" s="1981"/>
      <c r="P3735" s="1981"/>
      <c r="Q3735" s="1981"/>
      <c r="R3735" s="1981"/>
      <c r="S3735" s="1981"/>
      <c r="T3735" s="1981"/>
      <c r="U3735" s="1981"/>
      <c r="V3735" s="1981"/>
      <c r="W3735" s="1981"/>
      <c r="X3735" s="1981"/>
      <c r="Y3735" s="1981"/>
      <c r="Z3735" s="1981"/>
      <c r="AA3735" s="1981"/>
      <c r="AB3735" s="1981"/>
      <c r="AC3735" s="1507">
        <f t="shared" si="1315"/>
        <v>7</v>
      </c>
      <c r="AD3735" s="1508">
        <f t="shared" si="1316"/>
        <v>4775.82</v>
      </c>
      <c r="AE3735" s="14">
        <f t="shared" si="1317"/>
        <v>8.1999999999999993</v>
      </c>
      <c r="AF3735" s="14">
        <f t="shared" si="1318"/>
        <v>0</v>
      </c>
      <c r="AG3735" s="14" t="e">
        <f t="shared" si="1319"/>
        <v>#DIV/0!</v>
      </c>
      <c r="AH3735" s="14" t="e">
        <f t="shared" si="1320"/>
        <v>#DIV/0!</v>
      </c>
      <c r="AI3735" s="14">
        <f t="shared" si="1321"/>
        <v>7</v>
      </c>
      <c r="AJ3735" s="1986"/>
    </row>
    <row r="3736" spans="1:36" ht="15.75">
      <c r="A3736" s="1979">
        <v>82</v>
      </c>
      <c r="B3736" s="2000" t="s">
        <v>4940</v>
      </c>
      <c r="C3736" s="1981" t="s">
        <v>181</v>
      </c>
      <c r="D3736" s="1981">
        <v>682.26</v>
      </c>
      <c r="E3736" s="1981">
        <v>38</v>
      </c>
      <c r="F3736" s="1981">
        <f t="shared" ref="F3736:F3763" si="1323">D3736*E3736</f>
        <v>25925.88</v>
      </c>
      <c r="G3736" s="1981"/>
      <c r="H3736" s="1981">
        <f t="shared" si="1322"/>
        <v>0</v>
      </c>
      <c r="I3736" s="1989">
        <v>44795</v>
      </c>
      <c r="J3736" s="1983">
        <v>45150</v>
      </c>
      <c r="K3736" s="1983"/>
      <c r="L3736" s="1984">
        <v>647</v>
      </c>
      <c r="M3736" s="1983">
        <v>44782</v>
      </c>
      <c r="N3736" s="1981">
        <v>17</v>
      </c>
      <c r="O3736" s="1981">
        <v>4</v>
      </c>
      <c r="P3736" s="1981">
        <v>2</v>
      </c>
      <c r="Q3736" s="1981"/>
      <c r="R3736" s="1981"/>
      <c r="S3736" s="1981"/>
      <c r="T3736" s="1981"/>
      <c r="U3736" s="1981"/>
      <c r="V3736" s="1981"/>
      <c r="W3736" s="1981"/>
      <c r="X3736" s="1981"/>
      <c r="Y3736" s="1981"/>
      <c r="Z3736" s="1981"/>
      <c r="AA3736" s="1981"/>
      <c r="AB3736" s="1981"/>
      <c r="AC3736" s="1507">
        <f t="shared" ref="AC3736:AC3763" si="1324">E3736+G3736-N3736-O3736-AA3736-P3736-Q3736-R3736-S3736-T3736-U3736-V3736-W3736-X3736-Y3736</f>
        <v>15</v>
      </c>
      <c r="AD3736" s="1508">
        <f t="shared" ref="AD3736:AD3763" si="1325">D3736*AC3736</f>
        <v>10233.9</v>
      </c>
      <c r="AE3736" s="14">
        <f t="shared" ref="AE3736:AE3763" si="1326">(J3736-"01.04.2023")/30</f>
        <v>4.4333333333333336</v>
      </c>
      <c r="AF3736" s="14">
        <f t="shared" ref="AF3736:AF3763" si="1327">(N3736+O3736+P3736+Q3736+R3736+S3736+T3736+U3736+V3736+W3736+X3736+Y3736)/3</f>
        <v>7.666666666666667</v>
      </c>
      <c r="AG3736" s="14">
        <f t="shared" ref="AG3736:AG3763" si="1328">AC3736/AF3736</f>
        <v>1.9565217391304348</v>
      </c>
      <c r="AH3736" s="14">
        <f t="shared" ref="AH3736:AH3763" si="1329">AG3736-AE3736</f>
        <v>-2.476811594202899</v>
      </c>
      <c r="AI3736" s="14">
        <f t="shared" ref="AI3736:AI3763" si="1330">AC3736-(AE3736*AF3736)</f>
        <v>-18.988888888888894</v>
      </c>
      <c r="AJ3736" s="1986"/>
    </row>
    <row r="3737" spans="1:36" ht="15.75">
      <c r="A3737" s="1979">
        <v>83</v>
      </c>
      <c r="B3737" s="2000" t="s">
        <v>4941</v>
      </c>
      <c r="C3737" s="1981" t="s">
        <v>181</v>
      </c>
      <c r="D3737" s="1981">
        <v>682.26</v>
      </c>
      <c r="E3737" s="1981">
        <v>6</v>
      </c>
      <c r="F3737" s="1981">
        <f t="shared" si="1323"/>
        <v>4093.56</v>
      </c>
      <c r="G3737" s="1981"/>
      <c r="H3737" s="1981">
        <f t="shared" si="1322"/>
        <v>0</v>
      </c>
      <c r="I3737" s="1989">
        <v>44795</v>
      </c>
      <c r="J3737" s="1983">
        <v>45133</v>
      </c>
      <c r="K3737" s="1983"/>
      <c r="L3737" s="1984">
        <v>647</v>
      </c>
      <c r="M3737" s="1983">
        <v>44782</v>
      </c>
      <c r="N3737" s="1981"/>
      <c r="O3737" s="1981"/>
      <c r="P3737" s="1981"/>
      <c r="Q3737" s="1981"/>
      <c r="R3737" s="1981"/>
      <c r="S3737" s="1981"/>
      <c r="T3737" s="1981"/>
      <c r="U3737" s="1981"/>
      <c r="V3737" s="1981"/>
      <c r="W3737" s="1981"/>
      <c r="X3737" s="1981"/>
      <c r="Y3737" s="1981"/>
      <c r="Z3737" s="1981"/>
      <c r="AA3737" s="1981"/>
      <c r="AB3737" s="1981"/>
      <c r="AC3737" s="1507">
        <f t="shared" si="1324"/>
        <v>6</v>
      </c>
      <c r="AD3737" s="1508">
        <f t="shared" si="1325"/>
        <v>4093.56</v>
      </c>
      <c r="AE3737" s="14">
        <f t="shared" si="1326"/>
        <v>3.8666666666666667</v>
      </c>
      <c r="AF3737" s="14">
        <f t="shared" si="1327"/>
        <v>0</v>
      </c>
      <c r="AG3737" s="14" t="e">
        <f t="shared" si="1328"/>
        <v>#DIV/0!</v>
      </c>
      <c r="AH3737" s="14" t="e">
        <f t="shared" si="1329"/>
        <v>#DIV/0!</v>
      </c>
      <c r="AI3737" s="14">
        <f t="shared" si="1330"/>
        <v>6</v>
      </c>
      <c r="AJ3737" s="1986"/>
    </row>
    <row r="3738" spans="1:36" ht="15.75">
      <c r="A3738" s="1979">
        <v>84</v>
      </c>
      <c r="B3738" s="2000" t="s">
        <v>4942</v>
      </c>
      <c r="C3738" s="1981" t="s">
        <v>181</v>
      </c>
      <c r="D3738" s="1981">
        <v>682.26</v>
      </c>
      <c r="E3738" s="1981">
        <v>7</v>
      </c>
      <c r="F3738" s="1981">
        <f t="shared" si="1323"/>
        <v>4775.82</v>
      </c>
      <c r="G3738" s="1981"/>
      <c r="H3738" s="1981">
        <f t="shared" si="1322"/>
        <v>0</v>
      </c>
      <c r="I3738" s="1989">
        <v>44795</v>
      </c>
      <c r="J3738" s="1983">
        <v>45228</v>
      </c>
      <c r="K3738" s="1983"/>
      <c r="L3738" s="1984">
        <v>647</v>
      </c>
      <c r="M3738" s="1983">
        <v>44782</v>
      </c>
      <c r="N3738" s="1981"/>
      <c r="O3738" s="1981">
        <v>2</v>
      </c>
      <c r="P3738" s="1981"/>
      <c r="Q3738" s="1981"/>
      <c r="R3738" s="1981"/>
      <c r="S3738" s="1981"/>
      <c r="T3738" s="1981"/>
      <c r="U3738" s="1981"/>
      <c r="V3738" s="1981"/>
      <c r="W3738" s="1981"/>
      <c r="X3738" s="1981"/>
      <c r="Y3738" s="1981"/>
      <c r="Z3738" s="1981"/>
      <c r="AA3738" s="1981"/>
      <c r="AB3738" s="1981"/>
      <c r="AC3738" s="1507">
        <f t="shared" si="1324"/>
        <v>5</v>
      </c>
      <c r="AD3738" s="1508">
        <f t="shared" si="1325"/>
        <v>3411.3</v>
      </c>
      <c r="AE3738" s="14">
        <f t="shared" si="1326"/>
        <v>7.0333333333333332</v>
      </c>
      <c r="AF3738" s="14">
        <f t="shared" si="1327"/>
        <v>0.66666666666666663</v>
      </c>
      <c r="AG3738" s="14">
        <f t="shared" si="1328"/>
        <v>7.5</v>
      </c>
      <c r="AH3738" s="14">
        <f t="shared" si="1329"/>
        <v>0.46666666666666679</v>
      </c>
      <c r="AI3738" s="14">
        <f t="shared" si="1330"/>
        <v>0.31111111111111178</v>
      </c>
      <c r="AJ3738" s="1986"/>
    </row>
    <row r="3739" spans="1:36" ht="15.75">
      <c r="A3739" s="1979">
        <v>85</v>
      </c>
      <c r="B3739" s="2000" t="s">
        <v>4943</v>
      </c>
      <c r="C3739" s="1981" t="s">
        <v>181</v>
      </c>
      <c r="D3739" s="1981">
        <v>682.26</v>
      </c>
      <c r="E3739" s="1981">
        <v>7</v>
      </c>
      <c r="F3739" s="1981">
        <f t="shared" si="1323"/>
        <v>4775.82</v>
      </c>
      <c r="G3739" s="1981"/>
      <c r="H3739" s="1981">
        <f t="shared" si="1322"/>
        <v>0</v>
      </c>
      <c r="I3739" s="1989">
        <v>44795</v>
      </c>
      <c r="J3739" s="1983">
        <v>45218</v>
      </c>
      <c r="K3739" s="1983"/>
      <c r="L3739" s="1984">
        <v>647</v>
      </c>
      <c r="M3739" s="1983">
        <v>44782</v>
      </c>
      <c r="N3739" s="1981"/>
      <c r="O3739" s="1981"/>
      <c r="P3739" s="1981"/>
      <c r="Q3739" s="1981"/>
      <c r="R3739" s="1981"/>
      <c r="S3739" s="1981"/>
      <c r="T3739" s="1981"/>
      <c r="U3739" s="1981"/>
      <c r="V3739" s="1981"/>
      <c r="W3739" s="1981"/>
      <c r="X3739" s="1981"/>
      <c r="Y3739" s="1981"/>
      <c r="Z3739" s="1981"/>
      <c r="AA3739" s="1981"/>
      <c r="AB3739" s="1981"/>
      <c r="AC3739" s="1507">
        <f t="shared" si="1324"/>
        <v>7</v>
      </c>
      <c r="AD3739" s="1508">
        <f t="shared" si="1325"/>
        <v>4775.82</v>
      </c>
      <c r="AE3739" s="14">
        <f t="shared" si="1326"/>
        <v>6.7</v>
      </c>
      <c r="AF3739" s="14">
        <f t="shared" si="1327"/>
        <v>0</v>
      </c>
      <c r="AG3739" s="14" t="e">
        <f t="shared" si="1328"/>
        <v>#DIV/0!</v>
      </c>
      <c r="AH3739" s="14" t="e">
        <f t="shared" si="1329"/>
        <v>#DIV/0!</v>
      </c>
      <c r="AI3739" s="14">
        <f t="shared" si="1330"/>
        <v>7</v>
      </c>
      <c r="AJ3739" s="1986"/>
    </row>
    <row r="3740" spans="1:36" ht="15.75">
      <c r="A3740" s="1979">
        <v>86</v>
      </c>
      <c r="B3740" s="2000" t="s">
        <v>4944</v>
      </c>
      <c r="C3740" s="1981" t="s">
        <v>181</v>
      </c>
      <c r="D3740" s="1981">
        <v>682.26</v>
      </c>
      <c r="E3740" s="1981">
        <v>7</v>
      </c>
      <c r="F3740" s="1981">
        <f t="shared" si="1323"/>
        <v>4775.82</v>
      </c>
      <c r="G3740" s="1981"/>
      <c r="H3740" s="1981">
        <f t="shared" si="1322"/>
        <v>0</v>
      </c>
      <c r="I3740" s="1989">
        <v>44795</v>
      </c>
      <c r="J3740" s="1983">
        <v>45218</v>
      </c>
      <c r="K3740" s="1983"/>
      <c r="L3740" s="1984">
        <v>647</v>
      </c>
      <c r="M3740" s="1983">
        <v>44782</v>
      </c>
      <c r="N3740" s="1981"/>
      <c r="O3740" s="1981">
        <v>3</v>
      </c>
      <c r="P3740" s="1981"/>
      <c r="Q3740" s="1981"/>
      <c r="R3740" s="1981"/>
      <c r="S3740" s="1981"/>
      <c r="T3740" s="1981"/>
      <c r="U3740" s="1981"/>
      <c r="V3740" s="1981"/>
      <c r="W3740" s="1981"/>
      <c r="X3740" s="1981"/>
      <c r="Y3740" s="1981"/>
      <c r="Z3740" s="1981"/>
      <c r="AA3740" s="1981"/>
      <c r="AB3740" s="1981"/>
      <c r="AC3740" s="1507">
        <f t="shared" si="1324"/>
        <v>4</v>
      </c>
      <c r="AD3740" s="1508">
        <f t="shared" si="1325"/>
        <v>2729.04</v>
      </c>
      <c r="AE3740" s="14">
        <f t="shared" si="1326"/>
        <v>6.7</v>
      </c>
      <c r="AF3740" s="14">
        <f t="shared" si="1327"/>
        <v>1</v>
      </c>
      <c r="AG3740" s="14">
        <f t="shared" si="1328"/>
        <v>4</v>
      </c>
      <c r="AH3740" s="14">
        <f t="shared" si="1329"/>
        <v>-2.7</v>
      </c>
      <c r="AI3740" s="14">
        <f t="shared" si="1330"/>
        <v>-2.7</v>
      </c>
      <c r="AJ3740" s="1986"/>
    </row>
    <row r="3741" spans="1:36" ht="15.75">
      <c r="A3741" s="1979">
        <v>87</v>
      </c>
      <c r="B3741" s="2000" t="s">
        <v>4945</v>
      </c>
      <c r="C3741" s="1981" t="s">
        <v>181</v>
      </c>
      <c r="D3741" s="1981">
        <v>682.26</v>
      </c>
      <c r="E3741" s="1981">
        <v>7</v>
      </c>
      <c r="F3741" s="1981">
        <f t="shared" si="1323"/>
        <v>4775.82</v>
      </c>
      <c r="G3741" s="1981"/>
      <c r="H3741" s="1981">
        <f t="shared" si="1322"/>
        <v>0</v>
      </c>
      <c r="I3741" s="1989">
        <v>44795</v>
      </c>
      <c r="J3741" s="1983">
        <v>45247</v>
      </c>
      <c r="K3741" s="1983"/>
      <c r="L3741" s="1984">
        <v>647</v>
      </c>
      <c r="M3741" s="1983">
        <v>44782</v>
      </c>
      <c r="N3741" s="1981"/>
      <c r="O3741" s="1981"/>
      <c r="P3741" s="1981"/>
      <c r="Q3741" s="1981"/>
      <c r="R3741" s="1981"/>
      <c r="S3741" s="1981"/>
      <c r="T3741" s="1981"/>
      <c r="U3741" s="1981"/>
      <c r="V3741" s="1981"/>
      <c r="W3741" s="1981"/>
      <c r="X3741" s="1981"/>
      <c r="Y3741" s="1981"/>
      <c r="Z3741" s="1981"/>
      <c r="AA3741" s="1981"/>
      <c r="AB3741" s="1981"/>
      <c r="AC3741" s="1507">
        <f t="shared" si="1324"/>
        <v>7</v>
      </c>
      <c r="AD3741" s="1508">
        <f t="shared" si="1325"/>
        <v>4775.82</v>
      </c>
      <c r="AE3741" s="14">
        <f t="shared" si="1326"/>
        <v>7.666666666666667</v>
      </c>
      <c r="AF3741" s="14">
        <f t="shared" si="1327"/>
        <v>0</v>
      </c>
      <c r="AG3741" s="14" t="e">
        <f t="shared" si="1328"/>
        <v>#DIV/0!</v>
      </c>
      <c r="AH3741" s="14" t="e">
        <f t="shared" si="1329"/>
        <v>#DIV/0!</v>
      </c>
      <c r="AI3741" s="14">
        <f t="shared" si="1330"/>
        <v>7</v>
      </c>
      <c r="AJ3741" s="1986"/>
    </row>
    <row r="3742" spans="1:36" ht="15.75">
      <c r="A3742" s="1979">
        <v>88</v>
      </c>
      <c r="B3742" s="2000" t="s">
        <v>4946</v>
      </c>
      <c r="C3742" s="1981" t="s">
        <v>181</v>
      </c>
      <c r="D3742" s="1981">
        <v>682.26</v>
      </c>
      <c r="E3742" s="1981">
        <v>8</v>
      </c>
      <c r="F3742" s="1981">
        <f t="shared" si="1323"/>
        <v>5458.08</v>
      </c>
      <c r="G3742" s="1981"/>
      <c r="H3742" s="1981">
        <f t="shared" si="1322"/>
        <v>0</v>
      </c>
      <c r="I3742" s="1989">
        <v>44795</v>
      </c>
      <c r="J3742" s="1983">
        <v>45262</v>
      </c>
      <c r="K3742" s="1983"/>
      <c r="L3742" s="1984">
        <v>647</v>
      </c>
      <c r="M3742" s="1983">
        <v>44782</v>
      </c>
      <c r="N3742" s="1981"/>
      <c r="O3742" s="1981"/>
      <c r="P3742" s="1981"/>
      <c r="Q3742" s="1981"/>
      <c r="R3742" s="1981"/>
      <c r="S3742" s="1981"/>
      <c r="T3742" s="1981"/>
      <c r="U3742" s="1981"/>
      <c r="V3742" s="1981"/>
      <c r="W3742" s="1981"/>
      <c r="X3742" s="1981"/>
      <c r="Y3742" s="1981"/>
      <c r="Z3742" s="1981"/>
      <c r="AA3742" s="1981"/>
      <c r="AB3742" s="1981"/>
      <c r="AC3742" s="1507">
        <f t="shared" si="1324"/>
        <v>8</v>
      </c>
      <c r="AD3742" s="1508">
        <f t="shared" si="1325"/>
        <v>5458.08</v>
      </c>
      <c r="AE3742" s="14">
        <f t="shared" si="1326"/>
        <v>8.1666666666666661</v>
      </c>
      <c r="AF3742" s="14">
        <f t="shared" si="1327"/>
        <v>0</v>
      </c>
      <c r="AG3742" s="14" t="e">
        <f t="shared" si="1328"/>
        <v>#DIV/0!</v>
      </c>
      <c r="AH3742" s="14" t="e">
        <f t="shared" si="1329"/>
        <v>#DIV/0!</v>
      </c>
      <c r="AI3742" s="14">
        <f t="shared" si="1330"/>
        <v>8</v>
      </c>
      <c r="AJ3742" s="1986"/>
    </row>
    <row r="3743" spans="1:36" ht="15.75">
      <c r="A3743" s="1979">
        <v>89</v>
      </c>
      <c r="B3743" s="2000" t="s">
        <v>4947</v>
      </c>
      <c r="C3743" s="1981" t="s">
        <v>181</v>
      </c>
      <c r="D3743" s="1981">
        <v>682.26</v>
      </c>
      <c r="E3743" s="1981">
        <v>29</v>
      </c>
      <c r="F3743" s="1981">
        <f t="shared" si="1323"/>
        <v>19785.54</v>
      </c>
      <c r="G3743" s="1981"/>
      <c r="H3743" s="1981">
        <f t="shared" si="1322"/>
        <v>0</v>
      </c>
      <c r="I3743" s="1989">
        <v>44795</v>
      </c>
      <c r="J3743" s="1983">
        <v>45228</v>
      </c>
      <c r="K3743" s="1983"/>
      <c r="L3743" s="1984">
        <v>647</v>
      </c>
      <c r="M3743" s="1983">
        <v>44782</v>
      </c>
      <c r="N3743" s="1981"/>
      <c r="O3743" s="1981">
        <v>2</v>
      </c>
      <c r="P3743" s="1981"/>
      <c r="Q3743" s="1981"/>
      <c r="R3743" s="1981"/>
      <c r="S3743" s="1981"/>
      <c r="T3743" s="1981"/>
      <c r="U3743" s="1981"/>
      <c r="V3743" s="1981"/>
      <c r="W3743" s="1981"/>
      <c r="X3743" s="1981"/>
      <c r="Y3743" s="1981"/>
      <c r="Z3743" s="1985"/>
      <c r="AA3743" s="1981"/>
      <c r="AB3743" s="1981"/>
      <c r="AC3743" s="1507">
        <f t="shared" si="1324"/>
        <v>27</v>
      </c>
      <c r="AD3743" s="1508">
        <f t="shared" si="1325"/>
        <v>18421.02</v>
      </c>
      <c r="AE3743" s="14">
        <f t="shared" si="1326"/>
        <v>7.0333333333333332</v>
      </c>
      <c r="AF3743" s="14">
        <f t="shared" si="1327"/>
        <v>0.66666666666666663</v>
      </c>
      <c r="AG3743" s="14">
        <f t="shared" si="1328"/>
        <v>40.5</v>
      </c>
      <c r="AH3743" s="14">
        <f t="shared" si="1329"/>
        <v>33.466666666666669</v>
      </c>
      <c r="AI3743" s="14">
        <f t="shared" si="1330"/>
        <v>22.31111111111111</v>
      </c>
      <c r="AJ3743" s="1986"/>
    </row>
    <row r="3744" spans="1:36" ht="15.75">
      <c r="A3744" s="1979">
        <v>90</v>
      </c>
      <c r="B3744" s="2000" t="s">
        <v>4948</v>
      </c>
      <c r="C3744" s="1981" t="s">
        <v>181</v>
      </c>
      <c r="D3744" s="1981">
        <v>682.26</v>
      </c>
      <c r="E3744" s="1981">
        <v>14</v>
      </c>
      <c r="F3744" s="1981">
        <f t="shared" si="1323"/>
        <v>9551.64</v>
      </c>
      <c r="G3744" s="1981"/>
      <c r="H3744" s="1981">
        <f t="shared" si="1322"/>
        <v>0</v>
      </c>
      <c r="I3744" s="1989">
        <v>44795</v>
      </c>
      <c r="J3744" s="1983">
        <v>45228</v>
      </c>
      <c r="K3744" s="1983"/>
      <c r="L3744" s="1984">
        <v>647</v>
      </c>
      <c r="M3744" s="1983">
        <v>44782</v>
      </c>
      <c r="N3744" s="1981">
        <v>1</v>
      </c>
      <c r="O3744" s="1981">
        <v>1</v>
      </c>
      <c r="P3744" s="1981"/>
      <c r="Q3744" s="1981"/>
      <c r="R3744" s="1981"/>
      <c r="S3744" s="1981"/>
      <c r="T3744" s="1981"/>
      <c r="U3744" s="1981"/>
      <c r="V3744" s="1981"/>
      <c r="W3744" s="1981"/>
      <c r="X3744" s="1981"/>
      <c r="Y3744" s="1981"/>
      <c r="Z3744" s="1981"/>
      <c r="AA3744" s="1981"/>
      <c r="AB3744" s="1981"/>
      <c r="AC3744" s="1507">
        <f t="shared" si="1324"/>
        <v>12</v>
      </c>
      <c r="AD3744" s="1508">
        <f t="shared" si="1325"/>
        <v>8187.12</v>
      </c>
      <c r="AE3744" s="14">
        <f t="shared" si="1326"/>
        <v>7.0333333333333332</v>
      </c>
      <c r="AF3744" s="14">
        <f t="shared" si="1327"/>
        <v>0.66666666666666663</v>
      </c>
      <c r="AG3744" s="14">
        <f t="shared" si="1328"/>
        <v>18</v>
      </c>
      <c r="AH3744" s="14">
        <f t="shared" si="1329"/>
        <v>10.966666666666667</v>
      </c>
      <c r="AI3744" s="14">
        <f t="shared" si="1330"/>
        <v>7.3111111111111118</v>
      </c>
      <c r="AJ3744" s="1986"/>
    </row>
    <row r="3745" spans="1:36" ht="15.75" customHeight="1">
      <c r="A3745" s="1979">
        <v>91</v>
      </c>
      <c r="B3745" s="2000" t="s">
        <v>4949</v>
      </c>
      <c r="C3745" s="1981" t="s">
        <v>181</v>
      </c>
      <c r="D3745" s="1981">
        <v>682.26</v>
      </c>
      <c r="E3745" s="1981">
        <v>1</v>
      </c>
      <c r="F3745" s="1981">
        <f t="shared" si="1323"/>
        <v>682.26</v>
      </c>
      <c r="G3745" s="1981"/>
      <c r="H3745" s="1981">
        <f t="shared" si="1322"/>
        <v>0</v>
      </c>
      <c r="I3745" s="1989">
        <v>44795</v>
      </c>
      <c r="J3745" s="1983">
        <v>45224</v>
      </c>
      <c r="K3745" s="1983"/>
      <c r="L3745" s="1984">
        <v>647</v>
      </c>
      <c r="M3745" s="1983">
        <v>44782</v>
      </c>
      <c r="N3745" s="1981"/>
      <c r="O3745" s="1981"/>
      <c r="P3745" s="1981"/>
      <c r="Q3745" s="1981"/>
      <c r="R3745" s="1981"/>
      <c r="S3745" s="1981"/>
      <c r="T3745" s="1981"/>
      <c r="U3745" s="1981"/>
      <c r="V3745" s="1981"/>
      <c r="W3745" s="1981"/>
      <c r="X3745" s="1981"/>
      <c r="Y3745" s="1981"/>
      <c r="Z3745" s="1981"/>
      <c r="AA3745" s="1981"/>
      <c r="AB3745" s="1981"/>
      <c r="AC3745" s="1507">
        <f t="shared" si="1324"/>
        <v>1</v>
      </c>
      <c r="AD3745" s="1508">
        <f t="shared" si="1325"/>
        <v>682.26</v>
      </c>
      <c r="AE3745" s="14">
        <f t="shared" si="1326"/>
        <v>6.9</v>
      </c>
      <c r="AF3745" s="14">
        <f t="shared" si="1327"/>
        <v>0</v>
      </c>
      <c r="AG3745" s="14" t="e">
        <f t="shared" si="1328"/>
        <v>#DIV/0!</v>
      </c>
      <c r="AH3745" s="14" t="e">
        <f t="shared" si="1329"/>
        <v>#DIV/0!</v>
      </c>
      <c r="AI3745" s="14">
        <f t="shared" si="1330"/>
        <v>1</v>
      </c>
      <c r="AJ3745" s="1986"/>
    </row>
    <row r="3746" spans="1:36" ht="15.75">
      <c r="A3746" s="1979">
        <v>92</v>
      </c>
      <c r="B3746" s="2000" t="s">
        <v>4949</v>
      </c>
      <c r="C3746" s="1981" t="s">
        <v>181</v>
      </c>
      <c r="D3746" s="1981">
        <v>682.26</v>
      </c>
      <c r="E3746" s="1981">
        <v>4</v>
      </c>
      <c r="F3746" s="1981">
        <f t="shared" si="1323"/>
        <v>2729.04</v>
      </c>
      <c r="G3746" s="1981"/>
      <c r="H3746" s="1981">
        <f t="shared" si="1322"/>
        <v>0</v>
      </c>
      <c r="I3746" s="1989">
        <v>44795</v>
      </c>
      <c r="J3746" s="1983">
        <v>45198</v>
      </c>
      <c r="K3746" s="1983"/>
      <c r="L3746" s="1984">
        <v>647</v>
      </c>
      <c r="M3746" s="1983">
        <v>44782</v>
      </c>
      <c r="N3746" s="1981"/>
      <c r="O3746" s="1981"/>
      <c r="P3746" s="1981"/>
      <c r="Q3746" s="1981"/>
      <c r="R3746" s="1981"/>
      <c r="S3746" s="1981"/>
      <c r="T3746" s="1981"/>
      <c r="U3746" s="1981"/>
      <c r="V3746" s="1981"/>
      <c r="W3746" s="1981"/>
      <c r="X3746" s="1981"/>
      <c r="Y3746" s="1981"/>
      <c r="Z3746" s="1981"/>
      <c r="AA3746" s="1981"/>
      <c r="AB3746" s="1981"/>
      <c r="AC3746" s="1507">
        <f t="shared" si="1324"/>
        <v>4</v>
      </c>
      <c r="AD3746" s="1508">
        <f t="shared" si="1325"/>
        <v>2729.04</v>
      </c>
      <c r="AE3746" s="14">
        <f t="shared" si="1326"/>
        <v>6.0333333333333332</v>
      </c>
      <c r="AF3746" s="14">
        <f t="shared" si="1327"/>
        <v>0</v>
      </c>
      <c r="AG3746" s="14" t="e">
        <f t="shared" si="1328"/>
        <v>#DIV/0!</v>
      </c>
      <c r="AH3746" s="14" t="e">
        <f t="shared" si="1329"/>
        <v>#DIV/0!</v>
      </c>
      <c r="AI3746" s="14">
        <f t="shared" si="1330"/>
        <v>4</v>
      </c>
      <c r="AJ3746" s="1986"/>
    </row>
    <row r="3747" spans="1:36" ht="15.75">
      <c r="A3747" s="1979">
        <v>93</v>
      </c>
      <c r="B3747" s="2000" t="s">
        <v>4950</v>
      </c>
      <c r="C3747" s="1981" t="s">
        <v>181</v>
      </c>
      <c r="D3747" s="1981">
        <v>682.26</v>
      </c>
      <c r="E3747" s="1981">
        <v>20</v>
      </c>
      <c r="F3747" s="1981">
        <f t="shared" si="1323"/>
        <v>13645.2</v>
      </c>
      <c r="G3747" s="1981"/>
      <c r="H3747" s="1981">
        <f t="shared" ref="H3747:H3764" si="1331">G3747*D3747</f>
        <v>0</v>
      </c>
      <c r="I3747" s="1989">
        <v>44795</v>
      </c>
      <c r="J3747" s="1983">
        <v>45218</v>
      </c>
      <c r="K3747" s="1983"/>
      <c r="L3747" s="1984">
        <v>647</v>
      </c>
      <c r="M3747" s="1983">
        <v>44782</v>
      </c>
      <c r="N3747" s="1981">
        <v>1</v>
      </c>
      <c r="O3747" s="1981"/>
      <c r="P3747" s="1981"/>
      <c r="Q3747" s="1981"/>
      <c r="R3747" s="1981"/>
      <c r="S3747" s="1981"/>
      <c r="T3747" s="1981"/>
      <c r="U3747" s="1981"/>
      <c r="V3747" s="1981"/>
      <c r="W3747" s="1981"/>
      <c r="X3747" s="1981"/>
      <c r="Y3747" s="1981"/>
      <c r="Z3747" s="1985"/>
      <c r="AA3747" s="1981"/>
      <c r="AB3747" s="1981"/>
      <c r="AC3747" s="1507">
        <f t="shared" si="1324"/>
        <v>19</v>
      </c>
      <c r="AD3747" s="1508">
        <f t="shared" si="1325"/>
        <v>12962.94</v>
      </c>
      <c r="AE3747" s="14">
        <f t="shared" si="1326"/>
        <v>6.7</v>
      </c>
      <c r="AF3747" s="14">
        <f t="shared" si="1327"/>
        <v>0.33333333333333331</v>
      </c>
      <c r="AG3747" s="14">
        <f t="shared" si="1328"/>
        <v>57</v>
      </c>
      <c r="AH3747" s="14">
        <f t="shared" si="1329"/>
        <v>50.3</v>
      </c>
      <c r="AI3747" s="14">
        <f t="shared" si="1330"/>
        <v>16.766666666666666</v>
      </c>
      <c r="AJ3747" s="1986"/>
    </row>
    <row r="3748" spans="1:36" ht="15.75">
      <c r="A3748" s="1979">
        <v>94</v>
      </c>
      <c r="B3748" s="2000" t="s">
        <v>4951</v>
      </c>
      <c r="C3748" s="1981" t="s">
        <v>181</v>
      </c>
      <c r="D3748" s="1981">
        <v>682.26</v>
      </c>
      <c r="E3748" s="1981">
        <v>8</v>
      </c>
      <c r="F3748" s="1981">
        <f t="shared" si="1323"/>
        <v>5458.08</v>
      </c>
      <c r="G3748" s="1981"/>
      <c r="H3748" s="1981">
        <f t="shared" si="1331"/>
        <v>0</v>
      </c>
      <c r="I3748" s="1989">
        <v>44795</v>
      </c>
      <c r="J3748" s="1983">
        <v>45197</v>
      </c>
      <c r="K3748" s="1983"/>
      <c r="L3748" s="1984">
        <v>647</v>
      </c>
      <c r="M3748" s="1983">
        <v>44782</v>
      </c>
      <c r="N3748" s="1981"/>
      <c r="O3748" s="1981"/>
      <c r="P3748" s="1981"/>
      <c r="Q3748" s="1981"/>
      <c r="R3748" s="1981"/>
      <c r="S3748" s="1981"/>
      <c r="T3748" s="1981"/>
      <c r="U3748" s="1981"/>
      <c r="V3748" s="1981"/>
      <c r="W3748" s="1981"/>
      <c r="X3748" s="1981"/>
      <c r="Y3748" s="1981"/>
      <c r="Z3748" s="1981"/>
      <c r="AA3748" s="1981"/>
      <c r="AB3748" s="1981"/>
      <c r="AC3748" s="1507">
        <f t="shared" si="1324"/>
        <v>8</v>
      </c>
      <c r="AD3748" s="1508">
        <f t="shared" si="1325"/>
        <v>5458.08</v>
      </c>
      <c r="AE3748" s="14">
        <f t="shared" si="1326"/>
        <v>6</v>
      </c>
      <c r="AF3748" s="14">
        <f t="shared" si="1327"/>
        <v>0</v>
      </c>
      <c r="AG3748" s="14" t="e">
        <f t="shared" si="1328"/>
        <v>#DIV/0!</v>
      </c>
      <c r="AH3748" s="14" t="e">
        <f t="shared" si="1329"/>
        <v>#DIV/0!</v>
      </c>
      <c r="AI3748" s="14">
        <f t="shared" si="1330"/>
        <v>8</v>
      </c>
      <c r="AJ3748" s="1986"/>
    </row>
    <row r="3749" spans="1:36" ht="15.75">
      <c r="A3749" s="1979">
        <v>95</v>
      </c>
      <c r="B3749" s="2000" t="s">
        <v>4952</v>
      </c>
      <c r="C3749" s="1981" t="s">
        <v>181</v>
      </c>
      <c r="D3749" s="1981">
        <v>682.26</v>
      </c>
      <c r="E3749" s="1981">
        <v>3</v>
      </c>
      <c r="F3749" s="1981">
        <f t="shared" si="1323"/>
        <v>2046.78</v>
      </c>
      <c r="G3749" s="1981"/>
      <c r="H3749" s="1981">
        <f t="shared" si="1331"/>
        <v>0</v>
      </c>
      <c r="I3749" s="1989">
        <v>44795</v>
      </c>
      <c r="J3749" s="1983">
        <v>45228</v>
      </c>
      <c r="K3749" s="1983"/>
      <c r="L3749" s="1984">
        <v>647</v>
      </c>
      <c r="M3749" s="1983">
        <v>44782</v>
      </c>
      <c r="N3749" s="1981"/>
      <c r="O3749" s="1981"/>
      <c r="P3749" s="1981"/>
      <c r="Q3749" s="1981"/>
      <c r="R3749" s="1981"/>
      <c r="S3749" s="1981"/>
      <c r="T3749" s="1981"/>
      <c r="U3749" s="1981"/>
      <c r="V3749" s="1981"/>
      <c r="W3749" s="1981"/>
      <c r="X3749" s="1981"/>
      <c r="Y3749" s="1981"/>
      <c r="Z3749" s="1981"/>
      <c r="AA3749" s="1981"/>
      <c r="AB3749" s="1981"/>
      <c r="AC3749" s="1507">
        <f t="shared" si="1324"/>
        <v>3</v>
      </c>
      <c r="AD3749" s="1508">
        <f t="shared" si="1325"/>
        <v>2046.78</v>
      </c>
      <c r="AE3749" s="14">
        <f t="shared" si="1326"/>
        <v>7.0333333333333332</v>
      </c>
      <c r="AF3749" s="14">
        <f t="shared" si="1327"/>
        <v>0</v>
      </c>
      <c r="AG3749" s="14" t="e">
        <f t="shared" si="1328"/>
        <v>#DIV/0!</v>
      </c>
      <c r="AH3749" s="14" t="e">
        <f t="shared" si="1329"/>
        <v>#DIV/0!</v>
      </c>
      <c r="AI3749" s="14">
        <f t="shared" si="1330"/>
        <v>3</v>
      </c>
      <c r="AJ3749" s="1986"/>
    </row>
    <row r="3750" spans="1:36" ht="15.75">
      <c r="A3750" s="1979">
        <v>96</v>
      </c>
      <c r="B3750" s="2000" t="s">
        <v>4953</v>
      </c>
      <c r="C3750" s="1981" t="s">
        <v>181</v>
      </c>
      <c r="D3750" s="1981">
        <v>682.26</v>
      </c>
      <c r="E3750" s="1981">
        <v>7</v>
      </c>
      <c r="F3750" s="1981">
        <f t="shared" si="1323"/>
        <v>4775.82</v>
      </c>
      <c r="G3750" s="1981"/>
      <c r="H3750" s="1981">
        <f t="shared" si="1331"/>
        <v>0</v>
      </c>
      <c r="I3750" s="1989">
        <v>44795</v>
      </c>
      <c r="J3750" s="1983">
        <v>45247</v>
      </c>
      <c r="K3750" s="1983"/>
      <c r="L3750" s="1984">
        <v>647</v>
      </c>
      <c r="M3750" s="1983">
        <v>44782</v>
      </c>
      <c r="N3750" s="1981"/>
      <c r="O3750" s="1981"/>
      <c r="P3750" s="1981"/>
      <c r="Q3750" s="1981"/>
      <c r="R3750" s="1981"/>
      <c r="S3750" s="1981"/>
      <c r="T3750" s="1981"/>
      <c r="U3750" s="1981"/>
      <c r="V3750" s="1981"/>
      <c r="W3750" s="1981"/>
      <c r="X3750" s="1981"/>
      <c r="Y3750" s="1981"/>
      <c r="Z3750" s="1981"/>
      <c r="AA3750" s="1981"/>
      <c r="AB3750" s="1981"/>
      <c r="AC3750" s="1507">
        <f t="shared" si="1324"/>
        <v>7</v>
      </c>
      <c r="AD3750" s="1508">
        <f t="shared" si="1325"/>
        <v>4775.82</v>
      </c>
      <c r="AE3750" s="14">
        <f t="shared" si="1326"/>
        <v>7.666666666666667</v>
      </c>
      <c r="AF3750" s="14">
        <f t="shared" si="1327"/>
        <v>0</v>
      </c>
      <c r="AG3750" s="14" t="e">
        <f t="shared" si="1328"/>
        <v>#DIV/0!</v>
      </c>
      <c r="AH3750" s="14" t="e">
        <f t="shared" si="1329"/>
        <v>#DIV/0!</v>
      </c>
      <c r="AI3750" s="14">
        <f t="shared" si="1330"/>
        <v>7</v>
      </c>
      <c r="AJ3750" s="1986"/>
    </row>
    <row r="3751" spans="1:36" ht="15.75">
      <c r="A3751" s="1979">
        <v>97</v>
      </c>
      <c r="B3751" s="2000" t="s">
        <v>4954</v>
      </c>
      <c r="C3751" s="1981" t="s">
        <v>181</v>
      </c>
      <c r="D3751" s="1981">
        <v>682.26</v>
      </c>
      <c r="E3751" s="1981">
        <v>7</v>
      </c>
      <c r="F3751" s="1981">
        <f t="shared" si="1323"/>
        <v>4775.82</v>
      </c>
      <c r="G3751" s="1981"/>
      <c r="H3751" s="1981">
        <f t="shared" si="1331"/>
        <v>0</v>
      </c>
      <c r="I3751" s="1989">
        <v>44795</v>
      </c>
      <c r="J3751" s="1983">
        <v>45261</v>
      </c>
      <c r="K3751" s="1983"/>
      <c r="L3751" s="1984">
        <v>647</v>
      </c>
      <c r="M3751" s="1983">
        <v>44782</v>
      </c>
      <c r="N3751" s="1981"/>
      <c r="O3751" s="1981"/>
      <c r="P3751" s="1981"/>
      <c r="Q3751" s="1981"/>
      <c r="R3751" s="1981"/>
      <c r="S3751" s="1981"/>
      <c r="T3751" s="1981"/>
      <c r="U3751" s="1981"/>
      <c r="V3751" s="1981"/>
      <c r="W3751" s="1981"/>
      <c r="X3751" s="1981"/>
      <c r="Y3751" s="1981"/>
      <c r="Z3751" s="1981"/>
      <c r="AA3751" s="1981"/>
      <c r="AB3751" s="1981"/>
      <c r="AC3751" s="1507">
        <f t="shared" si="1324"/>
        <v>7</v>
      </c>
      <c r="AD3751" s="1508">
        <f t="shared" si="1325"/>
        <v>4775.82</v>
      </c>
      <c r="AE3751" s="14">
        <f t="shared" si="1326"/>
        <v>8.1333333333333329</v>
      </c>
      <c r="AF3751" s="14">
        <f t="shared" si="1327"/>
        <v>0</v>
      </c>
      <c r="AG3751" s="14" t="e">
        <f t="shared" si="1328"/>
        <v>#DIV/0!</v>
      </c>
      <c r="AH3751" s="14" t="e">
        <f t="shared" si="1329"/>
        <v>#DIV/0!</v>
      </c>
      <c r="AI3751" s="14">
        <f t="shared" si="1330"/>
        <v>7</v>
      </c>
      <c r="AJ3751" s="1986"/>
    </row>
    <row r="3752" spans="1:36" ht="15.75">
      <c r="A3752" s="1979">
        <v>98</v>
      </c>
      <c r="B3752" s="2000" t="s">
        <v>4955</v>
      </c>
      <c r="C3752" s="1981" t="s">
        <v>181</v>
      </c>
      <c r="D3752" s="1981">
        <v>682.26</v>
      </c>
      <c r="E3752" s="1981">
        <v>14</v>
      </c>
      <c r="F3752" s="1981">
        <f t="shared" si="1323"/>
        <v>9551.64</v>
      </c>
      <c r="G3752" s="1981"/>
      <c r="H3752" s="1981">
        <f t="shared" si="1331"/>
        <v>0</v>
      </c>
      <c r="I3752" s="1989">
        <v>44795</v>
      </c>
      <c r="J3752" s="1983">
        <v>45262</v>
      </c>
      <c r="K3752" s="1983"/>
      <c r="L3752" s="1984">
        <v>647</v>
      </c>
      <c r="M3752" s="1983">
        <v>44782</v>
      </c>
      <c r="N3752" s="1981"/>
      <c r="O3752" s="1981">
        <v>2</v>
      </c>
      <c r="P3752" s="1981">
        <v>2</v>
      </c>
      <c r="Q3752" s="1981"/>
      <c r="R3752" s="1981"/>
      <c r="S3752" s="1981"/>
      <c r="T3752" s="1981"/>
      <c r="U3752" s="1981"/>
      <c r="V3752" s="1981"/>
      <c r="W3752" s="1981"/>
      <c r="X3752" s="1981"/>
      <c r="Y3752" s="1981"/>
      <c r="Z3752" s="1985"/>
      <c r="AA3752" s="1981"/>
      <c r="AB3752" s="1981"/>
      <c r="AC3752" s="1507">
        <f t="shared" si="1324"/>
        <v>10</v>
      </c>
      <c r="AD3752" s="1508">
        <f t="shared" si="1325"/>
        <v>6822.6</v>
      </c>
      <c r="AE3752" s="14">
        <f t="shared" si="1326"/>
        <v>8.1666666666666661</v>
      </c>
      <c r="AF3752" s="14">
        <f t="shared" si="1327"/>
        <v>1.3333333333333333</v>
      </c>
      <c r="AG3752" s="14">
        <f t="shared" si="1328"/>
        <v>7.5</v>
      </c>
      <c r="AH3752" s="14">
        <f t="shared" si="1329"/>
        <v>-0.66666666666666607</v>
      </c>
      <c r="AI3752" s="14">
        <f t="shared" si="1330"/>
        <v>-0.88888888888888751</v>
      </c>
      <c r="AJ3752" s="1986"/>
    </row>
    <row r="3753" spans="1:36" ht="15.75">
      <c r="A3753" s="1979">
        <v>99</v>
      </c>
      <c r="B3753" s="1991" t="s">
        <v>3390</v>
      </c>
      <c r="C3753" s="1981" t="s">
        <v>181</v>
      </c>
      <c r="D3753" s="1981">
        <v>742.85</v>
      </c>
      <c r="E3753" s="1981">
        <v>90</v>
      </c>
      <c r="F3753" s="1981">
        <f t="shared" si="1323"/>
        <v>66856.5</v>
      </c>
      <c r="G3753" s="1981"/>
      <c r="H3753" s="1981">
        <f t="shared" si="1331"/>
        <v>0</v>
      </c>
      <c r="I3753" s="1989">
        <v>44683</v>
      </c>
      <c r="J3753" s="1983">
        <v>45230</v>
      </c>
      <c r="K3753" s="1983"/>
      <c r="L3753" s="1984">
        <v>264</v>
      </c>
      <c r="M3753" s="1983">
        <v>44671</v>
      </c>
      <c r="N3753" s="1981">
        <v>13</v>
      </c>
      <c r="O3753" s="1981">
        <v>42</v>
      </c>
      <c r="P3753" s="1981">
        <v>31</v>
      </c>
      <c r="Q3753" s="1981"/>
      <c r="R3753" s="1981"/>
      <c r="S3753" s="1981"/>
      <c r="T3753" s="1981"/>
      <c r="U3753" s="1981"/>
      <c r="V3753" s="1981"/>
      <c r="W3753" s="1981"/>
      <c r="X3753" s="1981"/>
      <c r="Y3753" s="1981"/>
      <c r="Z3753" s="1981"/>
      <c r="AA3753" s="1981"/>
      <c r="AB3753" s="1981"/>
      <c r="AC3753" s="1507">
        <f t="shared" si="1324"/>
        <v>4</v>
      </c>
      <c r="AD3753" s="1508">
        <f t="shared" si="1325"/>
        <v>2971.4</v>
      </c>
      <c r="AE3753" s="14">
        <f t="shared" si="1326"/>
        <v>7.1</v>
      </c>
      <c r="AF3753" s="14">
        <f t="shared" si="1327"/>
        <v>28.666666666666668</v>
      </c>
      <c r="AG3753" s="14">
        <f t="shared" si="1328"/>
        <v>0.13953488372093023</v>
      </c>
      <c r="AH3753" s="14">
        <f t="shared" si="1329"/>
        <v>-6.9604651162790692</v>
      </c>
      <c r="AI3753" s="14">
        <f t="shared" si="1330"/>
        <v>-199.53333333333333</v>
      </c>
      <c r="AJ3753" s="1986"/>
    </row>
    <row r="3754" spans="1:36" ht="15.75">
      <c r="A3754" s="1979">
        <v>101</v>
      </c>
      <c r="B3754" s="1991" t="s">
        <v>4043</v>
      </c>
      <c r="C3754" s="1981" t="s">
        <v>181</v>
      </c>
      <c r="D3754" s="1981">
        <v>742.78</v>
      </c>
      <c r="E3754" s="1981">
        <v>40</v>
      </c>
      <c r="F3754" s="1981">
        <f t="shared" si="1323"/>
        <v>29711.199999999997</v>
      </c>
      <c r="G3754" s="1981"/>
      <c r="H3754" s="1981">
        <f t="shared" si="1331"/>
        <v>0</v>
      </c>
      <c r="I3754" s="1989">
        <v>44732</v>
      </c>
      <c r="J3754" s="1983">
        <v>45199</v>
      </c>
      <c r="K3754" s="1983"/>
      <c r="L3754" s="1984">
        <v>423</v>
      </c>
      <c r="M3754" s="1983">
        <v>44721</v>
      </c>
      <c r="N3754" s="1981">
        <v>4</v>
      </c>
      <c r="O3754" s="1981">
        <v>7</v>
      </c>
      <c r="P3754" s="1981">
        <v>7</v>
      </c>
      <c r="Q3754" s="1981"/>
      <c r="R3754" s="1981"/>
      <c r="S3754" s="1981"/>
      <c r="T3754" s="1981"/>
      <c r="U3754" s="1981"/>
      <c r="V3754" s="1981"/>
      <c r="W3754" s="1981"/>
      <c r="X3754" s="1981"/>
      <c r="Y3754" s="1981"/>
      <c r="Z3754" s="1981"/>
      <c r="AA3754" s="1981"/>
      <c r="AB3754" s="1981"/>
      <c r="AC3754" s="1507">
        <f t="shared" si="1324"/>
        <v>22</v>
      </c>
      <c r="AD3754" s="1508">
        <f t="shared" si="1325"/>
        <v>16341.16</v>
      </c>
      <c r="AE3754" s="14">
        <f t="shared" si="1326"/>
        <v>6.0666666666666664</v>
      </c>
      <c r="AF3754" s="14">
        <f t="shared" si="1327"/>
        <v>6</v>
      </c>
      <c r="AG3754" s="14">
        <f t="shared" si="1328"/>
        <v>3.6666666666666665</v>
      </c>
      <c r="AH3754" s="14">
        <f t="shared" si="1329"/>
        <v>-2.4</v>
      </c>
      <c r="AI3754" s="14">
        <f t="shared" si="1330"/>
        <v>-14.399999999999999</v>
      </c>
      <c r="AJ3754" s="1986"/>
    </row>
    <row r="3755" spans="1:36" ht="15.75">
      <c r="A3755" s="1979">
        <v>102</v>
      </c>
      <c r="B3755" s="1991" t="s">
        <v>4956</v>
      </c>
      <c r="C3755" s="1981" t="s">
        <v>181</v>
      </c>
      <c r="D3755" s="1981">
        <v>5575</v>
      </c>
      <c r="E3755" s="1981">
        <v>25</v>
      </c>
      <c r="F3755" s="1981">
        <f t="shared" si="1323"/>
        <v>139375</v>
      </c>
      <c r="G3755" s="1981"/>
      <c r="H3755" s="1981">
        <f t="shared" si="1331"/>
        <v>0</v>
      </c>
      <c r="I3755" s="1989">
        <v>44788</v>
      </c>
      <c r="J3755" s="1983">
        <v>45746</v>
      </c>
      <c r="K3755" s="1983"/>
      <c r="L3755" s="1984">
        <v>643</v>
      </c>
      <c r="M3755" s="1983">
        <v>44777</v>
      </c>
      <c r="N3755" s="1981">
        <v>4</v>
      </c>
      <c r="O3755" s="1981">
        <v>7</v>
      </c>
      <c r="P3755" s="1981">
        <v>11</v>
      </c>
      <c r="Q3755" s="1981"/>
      <c r="R3755" s="1981"/>
      <c r="S3755" s="1981"/>
      <c r="T3755" s="1981"/>
      <c r="U3755" s="1981"/>
      <c r="V3755" s="1981"/>
      <c r="W3755" s="1981"/>
      <c r="X3755" s="1981"/>
      <c r="Y3755" s="1981"/>
      <c r="Z3755" s="1981"/>
      <c r="AA3755" s="1981"/>
      <c r="AB3755" s="1981"/>
      <c r="AC3755" s="1507">
        <f t="shared" si="1324"/>
        <v>3</v>
      </c>
      <c r="AD3755" s="1508">
        <f t="shared" si="1325"/>
        <v>16725</v>
      </c>
      <c r="AE3755" s="14">
        <f t="shared" si="1326"/>
        <v>24.3</v>
      </c>
      <c r="AF3755" s="14">
        <f t="shared" si="1327"/>
        <v>7.333333333333333</v>
      </c>
      <c r="AG3755" s="14">
        <f t="shared" si="1328"/>
        <v>0.40909090909090912</v>
      </c>
      <c r="AH3755" s="14">
        <f t="shared" si="1329"/>
        <v>-23.890909090909091</v>
      </c>
      <c r="AI3755" s="14">
        <f t="shared" si="1330"/>
        <v>-175.2</v>
      </c>
      <c r="AJ3755" s="1986"/>
    </row>
    <row r="3756" spans="1:36" ht="15.75" customHeight="1">
      <c r="A3756" s="1979">
        <v>102</v>
      </c>
      <c r="B3756" s="1991" t="s">
        <v>4956</v>
      </c>
      <c r="C3756" s="1981" t="s">
        <v>181</v>
      </c>
      <c r="D3756" s="1981">
        <v>7845.15</v>
      </c>
      <c r="E3756" s="1981">
        <v>0</v>
      </c>
      <c r="F3756" s="1981">
        <f t="shared" si="1323"/>
        <v>0</v>
      </c>
      <c r="G3756" s="1981">
        <v>4</v>
      </c>
      <c r="H3756" s="1981">
        <f t="shared" si="1331"/>
        <v>31380.6</v>
      </c>
      <c r="I3756" s="1989">
        <v>44991</v>
      </c>
      <c r="J3756" s="1983">
        <v>45961</v>
      </c>
      <c r="K3756" s="1983"/>
      <c r="L3756" s="1984">
        <v>165</v>
      </c>
      <c r="M3756" s="1983">
        <v>44974</v>
      </c>
      <c r="N3756" s="1981"/>
      <c r="O3756" s="1981"/>
      <c r="P3756" s="1981"/>
      <c r="Q3756" s="1981"/>
      <c r="R3756" s="1981"/>
      <c r="S3756" s="1981"/>
      <c r="T3756" s="1981"/>
      <c r="U3756" s="1981"/>
      <c r="V3756" s="1981"/>
      <c r="W3756" s="1981"/>
      <c r="X3756" s="1981"/>
      <c r="Y3756" s="1981"/>
      <c r="Z3756" s="1981"/>
      <c r="AA3756" s="1981"/>
      <c r="AB3756" s="1981"/>
      <c r="AC3756" s="1507">
        <f t="shared" si="1324"/>
        <v>4</v>
      </c>
      <c r="AD3756" s="1508">
        <f t="shared" si="1325"/>
        <v>31380.6</v>
      </c>
      <c r="AE3756" s="14">
        <f t="shared" si="1326"/>
        <v>31.466666666666665</v>
      </c>
      <c r="AF3756" s="14">
        <f t="shared" si="1327"/>
        <v>0</v>
      </c>
      <c r="AG3756" s="14" t="e">
        <f t="shared" si="1328"/>
        <v>#DIV/0!</v>
      </c>
      <c r="AH3756" s="14" t="e">
        <f t="shared" si="1329"/>
        <v>#DIV/0!</v>
      </c>
      <c r="AI3756" s="14">
        <f t="shared" si="1330"/>
        <v>4</v>
      </c>
      <c r="AJ3756" s="1986"/>
    </row>
    <row r="3757" spans="1:36" ht="15.75">
      <c r="A3757" s="1979">
        <v>104</v>
      </c>
      <c r="B3757" s="1991" t="s">
        <v>4957</v>
      </c>
      <c r="C3757" s="1981" t="s">
        <v>181</v>
      </c>
      <c r="D3757" s="1981">
        <v>7845.15</v>
      </c>
      <c r="E3757" s="1981">
        <v>0</v>
      </c>
      <c r="F3757" s="1981">
        <f t="shared" si="1323"/>
        <v>0</v>
      </c>
      <c r="G3757" s="1981">
        <v>7</v>
      </c>
      <c r="H3757" s="1981">
        <f t="shared" si="1331"/>
        <v>54916.049999999996</v>
      </c>
      <c r="I3757" s="1989">
        <v>44991</v>
      </c>
      <c r="J3757" s="1983">
        <v>45411</v>
      </c>
      <c r="K3757" s="1983"/>
      <c r="L3757" s="1984">
        <v>165</v>
      </c>
      <c r="M3757" s="1983">
        <v>44974</v>
      </c>
      <c r="N3757" s="1981"/>
      <c r="O3757" s="1981"/>
      <c r="P3757" s="1981">
        <v>3</v>
      </c>
      <c r="Q3757" s="1981"/>
      <c r="R3757" s="1981"/>
      <c r="S3757" s="1981"/>
      <c r="T3757" s="1981"/>
      <c r="U3757" s="1981"/>
      <c r="V3757" s="1981"/>
      <c r="W3757" s="1981"/>
      <c r="X3757" s="1981"/>
      <c r="Y3757" s="1981"/>
      <c r="Z3757" s="1981"/>
      <c r="AA3757" s="1981"/>
      <c r="AB3757" s="1981"/>
      <c r="AC3757" s="1507">
        <f t="shared" si="1324"/>
        <v>4</v>
      </c>
      <c r="AD3757" s="1508">
        <f t="shared" si="1325"/>
        <v>31380.6</v>
      </c>
      <c r="AE3757" s="14">
        <f t="shared" si="1326"/>
        <v>13.133333333333333</v>
      </c>
      <c r="AF3757" s="14">
        <f t="shared" si="1327"/>
        <v>1</v>
      </c>
      <c r="AG3757" s="14">
        <f t="shared" si="1328"/>
        <v>4</v>
      </c>
      <c r="AH3757" s="14">
        <f t="shared" si="1329"/>
        <v>-9.1333333333333329</v>
      </c>
      <c r="AI3757" s="14">
        <f t="shared" si="1330"/>
        <v>-9.1333333333333329</v>
      </c>
      <c r="AJ3757" s="1986"/>
    </row>
    <row r="3758" spans="1:36" ht="15.75">
      <c r="A3758" s="1979">
        <v>105</v>
      </c>
      <c r="B3758" s="1991" t="s">
        <v>9453</v>
      </c>
      <c r="C3758" s="1981" t="s">
        <v>181</v>
      </c>
      <c r="D3758" s="1981">
        <v>8509.6</v>
      </c>
      <c r="E3758" s="1981">
        <v>0</v>
      </c>
      <c r="F3758" s="1981">
        <f t="shared" si="1323"/>
        <v>0</v>
      </c>
      <c r="G3758" s="1981">
        <v>4</v>
      </c>
      <c r="H3758" s="1981">
        <f t="shared" si="1331"/>
        <v>34038.400000000001</v>
      </c>
      <c r="I3758" s="1989">
        <v>44963</v>
      </c>
      <c r="J3758" s="1983">
        <v>45800</v>
      </c>
      <c r="K3758" s="1983"/>
      <c r="L3758" s="1984">
        <v>56</v>
      </c>
      <c r="M3758" s="1983">
        <v>44949</v>
      </c>
      <c r="N3758" s="1981"/>
      <c r="O3758" s="1981"/>
      <c r="P3758" s="1981"/>
      <c r="Q3758" s="1981"/>
      <c r="R3758" s="1981"/>
      <c r="S3758" s="1981"/>
      <c r="T3758" s="1981"/>
      <c r="U3758" s="1981"/>
      <c r="V3758" s="1981"/>
      <c r="W3758" s="1981"/>
      <c r="X3758" s="1981"/>
      <c r="Y3758" s="1981"/>
      <c r="Z3758" s="1981"/>
      <c r="AA3758" s="1981"/>
      <c r="AB3758" s="1981"/>
      <c r="AC3758" s="1507">
        <f t="shared" si="1324"/>
        <v>4</v>
      </c>
      <c r="AD3758" s="1508">
        <f t="shared" si="1325"/>
        <v>34038.400000000001</v>
      </c>
      <c r="AE3758" s="14">
        <f t="shared" si="1326"/>
        <v>26.1</v>
      </c>
      <c r="AF3758" s="14">
        <f t="shared" si="1327"/>
        <v>0</v>
      </c>
      <c r="AG3758" s="14" t="e">
        <f t="shared" si="1328"/>
        <v>#DIV/0!</v>
      </c>
      <c r="AH3758" s="14" t="e">
        <f t="shared" si="1329"/>
        <v>#DIV/0!</v>
      </c>
      <c r="AI3758" s="14">
        <f t="shared" si="1330"/>
        <v>4</v>
      </c>
      <c r="AJ3758" s="1986"/>
    </row>
    <row r="3759" spans="1:36" ht="15.75">
      <c r="A3759" s="1979">
        <v>106</v>
      </c>
      <c r="B3759" s="2001" t="s">
        <v>4345</v>
      </c>
      <c r="C3759" s="1981" t="s">
        <v>181</v>
      </c>
      <c r="D3759" s="1981">
        <v>7078.33</v>
      </c>
      <c r="E3759" s="1981">
        <v>5</v>
      </c>
      <c r="F3759" s="1981">
        <f t="shared" si="1323"/>
        <v>35391.65</v>
      </c>
      <c r="G3759" s="1981"/>
      <c r="H3759" s="2002">
        <f t="shared" si="1331"/>
        <v>0</v>
      </c>
      <c r="I3759" s="1989">
        <v>44760</v>
      </c>
      <c r="J3759" s="1983">
        <v>45411</v>
      </c>
      <c r="K3759" s="1983"/>
      <c r="L3759" s="1984">
        <v>498</v>
      </c>
      <c r="M3759" s="1983">
        <v>44747</v>
      </c>
      <c r="N3759" s="1981"/>
      <c r="O3759" s="1981"/>
      <c r="P3759" s="1981"/>
      <c r="Q3759" s="1981"/>
      <c r="R3759" s="1981"/>
      <c r="S3759" s="1981"/>
      <c r="T3759" s="1981"/>
      <c r="U3759" s="1981"/>
      <c r="V3759" s="1981"/>
      <c r="W3759" s="1981"/>
      <c r="X3759" s="1981"/>
      <c r="Y3759" s="1981"/>
      <c r="Z3759" s="1981"/>
      <c r="AA3759" s="1981"/>
      <c r="AB3759" s="1981"/>
      <c r="AC3759" s="1507">
        <f t="shared" si="1324"/>
        <v>5</v>
      </c>
      <c r="AD3759" s="1508">
        <f t="shared" si="1325"/>
        <v>35391.65</v>
      </c>
      <c r="AE3759" s="14">
        <f t="shared" si="1326"/>
        <v>13.133333333333333</v>
      </c>
      <c r="AF3759" s="14">
        <f t="shared" si="1327"/>
        <v>0</v>
      </c>
      <c r="AG3759" s="14" t="e">
        <f t="shared" si="1328"/>
        <v>#DIV/0!</v>
      </c>
      <c r="AH3759" s="14" t="e">
        <f t="shared" si="1329"/>
        <v>#DIV/0!</v>
      </c>
      <c r="AI3759" s="14">
        <f t="shared" si="1330"/>
        <v>5</v>
      </c>
      <c r="AJ3759" s="1987"/>
    </row>
    <row r="3760" spans="1:36" ht="15.75" customHeight="1">
      <c r="A3760" s="1979">
        <v>107</v>
      </c>
      <c r="B3760" s="2001" t="s">
        <v>4345</v>
      </c>
      <c r="C3760" s="1981" t="s">
        <v>181</v>
      </c>
      <c r="D3760" s="1981">
        <v>7078.32</v>
      </c>
      <c r="E3760" s="1981">
        <v>1</v>
      </c>
      <c r="F3760" s="1981">
        <f t="shared" si="1323"/>
        <v>7078.32</v>
      </c>
      <c r="G3760" s="1981"/>
      <c r="H3760" s="2002">
        <f t="shared" si="1331"/>
        <v>0</v>
      </c>
      <c r="I3760" s="1989">
        <v>44760</v>
      </c>
      <c r="J3760" s="1983">
        <v>45222</v>
      </c>
      <c r="K3760" s="1983"/>
      <c r="L3760" s="1984">
        <v>498</v>
      </c>
      <c r="M3760" s="1983">
        <v>44747</v>
      </c>
      <c r="N3760" s="1981"/>
      <c r="O3760" s="1981"/>
      <c r="P3760" s="1981"/>
      <c r="Q3760" s="1981"/>
      <c r="R3760" s="1981"/>
      <c r="S3760" s="1981"/>
      <c r="T3760" s="1981"/>
      <c r="U3760" s="1981"/>
      <c r="V3760" s="1981"/>
      <c r="W3760" s="1981"/>
      <c r="X3760" s="1981"/>
      <c r="Y3760" s="1981"/>
      <c r="Z3760" s="1981"/>
      <c r="AA3760" s="1981"/>
      <c r="AB3760" s="1981"/>
      <c r="AC3760" s="1507">
        <f t="shared" si="1324"/>
        <v>1</v>
      </c>
      <c r="AD3760" s="1508">
        <f t="shared" si="1325"/>
        <v>7078.32</v>
      </c>
      <c r="AE3760" s="14">
        <f t="shared" si="1326"/>
        <v>6.833333333333333</v>
      </c>
      <c r="AF3760" s="14">
        <f t="shared" si="1327"/>
        <v>0</v>
      </c>
      <c r="AG3760" s="14" t="e">
        <f t="shared" si="1328"/>
        <v>#DIV/0!</v>
      </c>
      <c r="AH3760" s="14" t="e">
        <f t="shared" si="1329"/>
        <v>#DIV/0!</v>
      </c>
      <c r="AI3760" s="14">
        <f t="shared" si="1330"/>
        <v>1</v>
      </c>
      <c r="AJ3760" s="1987"/>
    </row>
    <row r="3761" spans="1:36" ht="15.75">
      <c r="A3761" s="1979">
        <v>108</v>
      </c>
      <c r="B3761" s="2001" t="s">
        <v>4345</v>
      </c>
      <c r="C3761" s="1981" t="s">
        <v>181</v>
      </c>
      <c r="D3761" s="1981">
        <v>7330.54</v>
      </c>
      <c r="E3761" s="1981">
        <v>1</v>
      </c>
      <c r="F3761" s="1981">
        <f t="shared" si="1323"/>
        <v>7330.54</v>
      </c>
      <c r="G3761" s="1981"/>
      <c r="H3761" s="2002">
        <f t="shared" si="1331"/>
        <v>0</v>
      </c>
      <c r="I3761" s="1989">
        <v>44886</v>
      </c>
      <c r="J3761" s="1983">
        <v>45138</v>
      </c>
      <c r="K3761" s="1983"/>
      <c r="L3761" s="1984">
        <v>1419</v>
      </c>
      <c r="M3761" s="1983">
        <v>44497</v>
      </c>
      <c r="N3761" s="1981"/>
      <c r="O3761" s="1981"/>
      <c r="P3761" s="1981"/>
      <c r="Q3761" s="1981"/>
      <c r="R3761" s="1981"/>
      <c r="S3761" s="1981"/>
      <c r="T3761" s="1981"/>
      <c r="U3761" s="1981"/>
      <c r="V3761" s="1981"/>
      <c r="W3761" s="1981"/>
      <c r="X3761" s="1981"/>
      <c r="Y3761" s="1981"/>
      <c r="Z3761" s="1981"/>
      <c r="AA3761" s="1981"/>
      <c r="AB3761" s="1981"/>
      <c r="AC3761" s="1507">
        <f t="shared" si="1324"/>
        <v>1</v>
      </c>
      <c r="AD3761" s="1508">
        <f t="shared" si="1325"/>
        <v>7330.54</v>
      </c>
      <c r="AE3761" s="14">
        <f t="shared" si="1326"/>
        <v>4.0333333333333332</v>
      </c>
      <c r="AF3761" s="14">
        <f t="shared" si="1327"/>
        <v>0</v>
      </c>
      <c r="AG3761" s="14" t="e">
        <f t="shared" si="1328"/>
        <v>#DIV/0!</v>
      </c>
      <c r="AH3761" s="14" t="e">
        <f t="shared" si="1329"/>
        <v>#DIV/0!</v>
      </c>
      <c r="AI3761" s="14">
        <f t="shared" si="1330"/>
        <v>1</v>
      </c>
      <c r="AJ3761" s="1987"/>
    </row>
    <row r="3762" spans="1:36" ht="15" customHeight="1">
      <c r="A3762" s="1979">
        <v>108</v>
      </c>
      <c r="B3762" s="2001" t="s">
        <v>4345</v>
      </c>
      <c r="C3762" s="1981" t="s">
        <v>181</v>
      </c>
      <c r="D3762" s="1981">
        <v>7330.54</v>
      </c>
      <c r="E3762" s="1981">
        <v>0</v>
      </c>
      <c r="F3762" s="1981">
        <f t="shared" si="1323"/>
        <v>0</v>
      </c>
      <c r="G3762" s="1981">
        <v>1</v>
      </c>
      <c r="H3762" s="2002">
        <f t="shared" si="1331"/>
        <v>7330.54</v>
      </c>
      <c r="I3762" s="1989">
        <v>45005</v>
      </c>
      <c r="J3762" s="1983">
        <v>45892</v>
      </c>
      <c r="K3762" s="1983"/>
      <c r="L3762" s="1984">
        <v>213</v>
      </c>
      <c r="M3762" s="1983">
        <v>44988</v>
      </c>
      <c r="N3762" s="1981"/>
      <c r="O3762" s="1981"/>
      <c r="P3762" s="1981"/>
      <c r="Q3762" s="1981"/>
      <c r="R3762" s="1981"/>
      <c r="S3762" s="1981"/>
      <c r="T3762" s="1981"/>
      <c r="U3762" s="1981"/>
      <c r="V3762" s="1981"/>
      <c r="W3762" s="1981"/>
      <c r="X3762" s="1981"/>
      <c r="Y3762" s="1981"/>
      <c r="Z3762" s="1981"/>
      <c r="AA3762" s="1981"/>
      <c r="AB3762" s="1981"/>
      <c r="AC3762" s="1507">
        <f t="shared" si="1324"/>
        <v>1</v>
      </c>
      <c r="AD3762" s="1508">
        <f t="shared" si="1325"/>
        <v>7330.54</v>
      </c>
      <c r="AE3762" s="14">
        <f t="shared" si="1326"/>
        <v>29.166666666666668</v>
      </c>
      <c r="AF3762" s="14">
        <f t="shared" si="1327"/>
        <v>0</v>
      </c>
      <c r="AG3762" s="14" t="e">
        <f t="shared" si="1328"/>
        <v>#DIV/0!</v>
      </c>
      <c r="AH3762" s="14" t="e">
        <f t="shared" si="1329"/>
        <v>#DIV/0!</v>
      </c>
      <c r="AI3762" s="14">
        <f t="shared" si="1330"/>
        <v>1</v>
      </c>
      <c r="AJ3762" s="1987"/>
    </row>
    <row r="3763" spans="1:36" ht="15.75">
      <c r="A3763" s="1979">
        <v>110</v>
      </c>
      <c r="B3763" s="2001" t="s">
        <v>4044</v>
      </c>
      <c r="C3763" s="1981" t="s">
        <v>181</v>
      </c>
      <c r="D3763" s="1981">
        <v>6990</v>
      </c>
      <c r="E3763" s="1981">
        <v>14</v>
      </c>
      <c r="F3763" s="1981">
        <f t="shared" si="1323"/>
        <v>97860</v>
      </c>
      <c r="G3763" s="1981"/>
      <c r="H3763" s="1981">
        <f t="shared" si="1331"/>
        <v>0</v>
      </c>
      <c r="I3763" s="1989">
        <v>44732</v>
      </c>
      <c r="J3763" s="1983">
        <v>45260</v>
      </c>
      <c r="K3763" s="1983"/>
      <c r="L3763" s="1984">
        <v>424</v>
      </c>
      <c r="M3763" s="1983">
        <v>44721</v>
      </c>
      <c r="N3763" s="1981">
        <v>1</v>
      </c>
      <c r="O3763" s="1981">
        <v>3</v>
      </c>
      <c r="P3763" s="1981">
        <v>1</v>
      </c>
      <c r="Q3763" s="1981"/>
      <c r="R3763" s="1981"/>
      <c r="S3763" s="1981"/>
      <c r="T3763" s="1981"/>
      <c r="U3763" s="1981"/>
      <c r="V3763" s="1981"/>
      <c r="W3763" s="1981"/>
      <c r="X3763" s="1981"/>
      <c r="Y3763" s="1981"/>
      <c r="Z3763" s="1985"/>
      <c r="AA3763" s="1981"/>
      <c r="AB3763" s="1981"/>
      <c r="AC3763" s="1507">
        <f t="shared" si="1324"/>
        <v>9</v>
      </c>
      <c r="AD3763" s="1508">
        <f t="shared" si="1325"/>
        <v>62910</v>
      </c>
      <c r="AE3763" s="14">
        <f t="shared" si="1326"/>
        <v>8.1</v>
      </c>
      <c r="AF3763" s="14">
        <f t="shared" si="1327"/>
        <v>1.6666666666666667</v>
      </c>
      <c r="AG3763" s="14">
        <f t="shared" si="1328"/>
        <v>5.3999999999999995</v>
      </c>
      <c r="AH3763" s="14">
        <f t="shared" si="1329"/>
        <v>-2.7</v>
      </c>
      <c r="AI3763" s="14">
        <f t="shared" si="1330"/>
        <v>-4.5</v>
      </c>
      <c r="AJ3763" s="1986"/>
    </row>
    <row r="3764" spans="1:36" ht="15.75">
      <c r="A3764" s="1979">
        <v>112</v>
      </c>
      <c r="B3764" s="1980" t="s">
        <v>3391</v>
      </c>
      <c r="C3764" s="1981" t="s">
        <v>66</v>
      </c>
      <c r="D3764" s="1981">
        <v>3428</v>
      </c>
      <c r="E3764" s="1981">
        <v>1</v>
      </c>
      <c r="F3764" s="1981">
        <f t="shared" ref="F3764:F3784" si="1332">D3764*E3764</f>
        <v>3428</v>
      </c>
      <c r="G3764" s="1981"/>
      <c r="H3764" s="1981">
        <f t="shared" si="1331"/>
        <v>0</v>
      </c>
      <c r="I3764" s="1982">
        <v>44701</v>
      </c>
      <c r="J3764" s="1983">
        <v>45118</v>
      </c>
      <c r="K3764" s="1983"/>
      <c r="L3764" s="1984">
        <v>303</v>
      </c>
      <c r="M3764" s="1983">
        <v>44687</v>
      </c>
      <c r="N3764" s="1981"/>
      <c r="O3764" s="1981"/>
      <c r="P3764" s="1981"/>
      <c r="Q3764" s="1981"/>
      <c r="R3764" s="1981"/>
      <c r="S3764" s="1981"/>
      <c r="T3764" s="1981"/>
      <c r="U3764" s="1981"/>
      <c r="V3764" s="1981"/>
      <c r="W3764" s="1981"/>
      <c r="X3764" s="1981"/>
      <c r="Y3764" s="1981"/>
      <c r="Z3764" s="1981"/>
      <c r="AA3764" s="1981"/>
      <c r="AB3764" s="1981"/>
      <c r="AC3764" s="1507">
        <f t="shared" ref="AC3764:AC3784" si="1333">E3764+G3764-N3764-O3764-AA3764-P3764-Q3764-R3764-S3764-T3764-U3764-V3764-W3764-X3764-Y3764</f>
        <v>1</v>
      </c>
      <c r="AD3764" s="1508">
        <f t="shared" ref="AD3764:AD3784" si="1334">D3764*AC3764</f>
        <v>3428</v>
      </c>
      <c r="AE3764" s="14">
        <f t="shared" ref="AE3764:AE3784" si="1335">(J3764-"01.04.2023")/30</f>
        <v>3.3666666666666667</v>
      </c>
      <c r="AF3764" s="14">
        <f t="shared" ref="AF3764:AF3784" si="1336">(N3764+O3764+P3764+Q3764+R3764+S3764+T3764+U3764+V3764+W3764+X3764+Y3764)/3</f>
        <v>0</v>
      </c>
      <c r="AG3764" s="14" t="e">
        <f t="shared" ref="AG3764:AG3784" si="1337">AC3764/AF3764</f>
        <v>#DIV/0!</v>
      </c>
      <c r="AH3764" s="14" t="e">
        <f t="shared" ref="AH3764:AH3784" si="1338">AG3764-AE3764</f>
        <v>#DIV/0!</v>
      </c>
      <c r="AI3764" s="14">
        <f t="shared" ref="AI3764:AI3784" si="1339">AC3764-(AE3764*AF3764)</f>
        <v>1</v>
      </c>
      <c r="AJ3764" s="1986"/>
    </row>
    <row r="3765" spans="1:36" ht="15.75">
      <c r="A3765" s="1979">
        <v>120</v>
      </c>
      <c r="B3765" s="1998" t="s">
        <v>1773</v>
      </c>
      <c r="C3765" s="1981" t="s">
        <v>66</v>
      </c>
      <c r="D3765" s="1981">
        <v>11648</v>
      </c>
      <c r="E3765" s="1981">
        <v>3</v>
      </c>
      <c r="F3765" s="1981">
        <f t="shared" si="1332"/>
        <v>34944</v>
      </c>
      <c r="G3765" s="1981"/>
      <c r="H3765" s="1981"/>
      <c r="I3765" s="1982">
        <v>44554</v>
      </c>
      <c r="J3765" s="1983">
        <v>45950</v>
      </c>
      <c r="K3765" s="1983"/>
      <c r="L3765" s="1984">
        <v>1580</v>
      </c>
      <c r="M3765" s="1983">
        <v>44540</v>
      </c>
      <c r="N3765" s="1981"/>
      <c r="O3765" s="1981"/>
      <c r="P3765" s="1981"/>
      <c r="Q3765" s="1981"/>
      <c r="R3765" s="1981"/>
      <c r="S3765" s="1981"/>
      <c r="T3765" s="1981"/>
      <c r="U3765" s="1981"/>
      <c r="V3765" s="1981"/>
      <c r="W3765" s="1981"/>
      <c r="X3765" s="1981"/>
      <c r="Y3765" s="1981"/>
      <c r="Z3765" s="1981"/>
      <c r="AA3765" s="1981"/>
      <c r="AB3765" s="1981"/>
      <c r="AC3765" s="1507">
        <f t="shared" si="1333"/>
        <v>3</v>
      </c>
      <c r="AD3765" s="1508">
        <f t="shared" si="1334"/>
        <v>34944</v>
      </c>
      <c r="AE3765" s="14">
        <f t="shared" si="1335"/>
        <v>31.1</v>
      </c>
      <c r="AF3765" s="14">
        <f t="shared" si="1336"/>
        <v>0</v>
      </c>
      <c r="AG3765" s="14" t="e">
        <f t="shared" si="1337"/>
        <v>#DIV/0!</v>
      </c>
      <c r="AH3765" s="14" t="e">
        <f t="shared" si="1338"/>
        <v>#DIV/0!</v>
      </c>
      <c r="AI3765" s="14">
        <f t="shared" si="1339"/>
        <v>3</v>
      </c>
      <c r="AJ3765" s="1986"/>
    </row>
    <row r="3766" spans="1:36" ht="15.75">
      <c r="A3766" s="1979">
        <v>121</v>
      </c>
      <c r="B3766" s="1998" t="s">
        <v>1774</v>
      </c>
      <c r="C3766" s="1981" t="s">
        <v>66</v>
      </c>
      <c r="D3766" s="2004">
        <v>8999</v>
      </c>
      <c r="E3766" s="2004">
        <v>1</v>
      </c>
      <c r="F3766" s="1981">
        <f t="shared" si="1332"/>
        <v>8999</v>
      </c>
      <c r="G3766" s="2004"/>
      <c r="H3766" s="2004"/>
      <c r="I3766" s="1982">
        <v>44554</v>
      </c>
      <c r="J3766" s="2005">
        <v>46001</v>
      </c>
      <c r="K3766" s="2005"/>
      <c r="L3766" s="1984">
        <v>1580</v>
      </c>
      <c r="M3766" s="1983">
        <v>44540</v>
      </c>
      <c r="N3766" s="2004"/>
      <c r="O3766" s="2004"/>
      <c r="P3766" s="2004"/>
      <c r="Q3766" s="2004"/>
      <c r="R3766" s="2004"/>
      <c r="S3766" s="2004"/>
      <c r="T3766" s="2004"/>
      <c r="U3766" s="2004"/>
      <c r="V3766" s="2004"/>
      <c r="W3766" s="2004"/>
      <c r="X3766" s="2004"/>
      <c r="Y3766" s="2004"/>
      <c r="Z3766" s="2004"/>
      <c r="AA3766" s="2004"/>
      <c r="AB3766" s="2004"/>
      <c r="AC3766" s="1507">
        <f t="shared" si="1333"/>
        <v>1</v>
      </c>
      <c r="AD3766" s="1508">
        <f t="shared" si="1334"/>
        <v>8999</v>
      </c>
      <c r="AE3766" s="14">
        <f t="shared" si="1335"/>
        <v>32.799999999999997</v>
      </c>
      <c r="AF3766" s="14">
        <f t="shared" si="1336"/>
        <v>0</v>
      </c>
      <c r="AG3766" s="14" t="e">
        <f t="shared" si="1337"/>
        <v>#DIV/0!</v>
      </c>
      <c r="AH3766" s="14" t="e">
        <f t="shared" si="1338"/>
        <v>#DIV/0!</v>
      </c>
      <c r="AI3766" s="14">
        <f t="shared" si="1339"/>
        <v>1</v>
      </c>
      <c r="AJ3766" s="2006"/>
    </row>
    <row r="3767" spans="1:36" ht="15.75">
      <c r="A3767" s="1979">
        <v>122</v>
      </c>
      <c r="B3767" s="1998" t="s">
        <v>1775</v>
      </c>
      <c r="C3767" s="1981" t="s">
        <v>66</v>
      </c>
      <c r="D3767" s="1981">
        <v>13899</v>
      </c>
      <c r="E3767" s="1981">
        <v>4</v>
      </c>
      <c r="F3767" s="1981">
        <f t="shared" si="1332"/>
        <v>55596</v>
      </c>
      <c r="G3767" s="1981"/>
      <c r="H3767" s="1981"/>
      <c r="I3767" s="1982">
        <v>44554</v>
      </c>
      <c r="J3767" s="1983">
        <v>45440</v>
      </c>
      <c r="K3767" s="1983"/>
      <c r="L3767" s="1984">
        <v>1580</v>
      </c>
      <c r="M3767" s="1983">
        <v>44540</v>
      </c>
      <c r="N3767" s="1981"/>
      <c r="O3767" s="1981"/>
      <c r="P3767" s="1981"/>
      <c r="Q3767" s="1981"/>
      <c r="R3767" s="1981"/>
      <c r="S3767" s="1981"/>
      <c r="T3767" s="1981"/>
      <c r="U3767" s="1981"/>
      <c r="V3767" s="1981"/>
      <c r="W3767" s="1981"/>
      <c r="X3767" s="1981"/>
      <c r="Y3767" s="1981"/>
      <c r="Z3767" s="1981"/>
      <c r="AA3767" s="1981"/>
      <c r="AB3767" s="1981"/>
      <c r="AC3767" s="1507">
        <f t="shared" si="1333"/>
        <v>4</v>
      </c>
      <c r="AD3767" s="1508">
        <f t="shared" si="1334"/>
        <v>55596</v>
      </c>
      <c r="AE3767" s="14">
        <f t="shared" si="1335"/>
        <v>14.1</v>
      </c>
      <c r="AF3767" s="14">
        <f t="shared" si="1336"/>
        <v>0</v>
      </c>
      <c r="AG3767" s="14" t="e">
        <f t="shared" si="1337"/>
        <v>#DIV/0!</v>
      </c>
      <c r="AH3767" s="14" t="e">
        <f t="shared" si="1338"/>
        <v>#DIV/0!</v>
      </c>
      <c r="AI3767" s="14">
        <f t="shared" si="1339"/>
        <v>4</v>
      </c>
      <c r="AJ3767" s="1986"/>
    </row>
    <row r="3768" spans="1:36" ht="15.75">
      <c r="A3768" s="1979">
        <v>122</v>
      </c>
      <c r="B3768" s="1998" t="s">
        <v>10269</v>
      </c>
      <c r="C3768" s="1981" t="s">
        <v>66</v>
      </c>
      <c r="D3768" s="1981">
        <v>18665.080000000002</v>
      </c>
      <c r="E3768" s="1981">
        <v>0</v>
      </c>
      <c r="F3768" s="1981">
        <f t="shared" si="1332"/>
        <v>0</v>
      </c>
      <c r="G3768" s="1981">
        <v>2</v>
      </c>
      <c r="H3768" s="1981">
        <f t="shared" ref="H3768:H3779" si="1340">G3768*D3768</f>
        <v>37330.160000000003</v>
      </c>
      <c r="I3768" s="1982" t="s">
        <v>10270</v>
      </c>
      <c r="J3768" s="1983">
        <v>46651</v>
      </c>
      <c r="K3768" s="1983"/>
      <c r="L3768" s="1984">
        <v>170</v>
      </c>
      <c r="M3768" s="1983">
        <v>44974</v>
      </c>
      <c r="N3768" s="1981"/>
      <c r="O3768" s="1981"/>
      <c r="P3768" s="1981"/>
      <c r="Q3768" s="1981"/>
      <c r="R3768" s="1981"/>
      <c r="S3768" s="1981"/>
      <c r="T3768" s="1981"/>
      <c r="U3768" s="1981"/>
      <c r="V3768" s="1981"/>
      <c r="W3768" s="1981"/>
      <c r="X3768" s="1981"/>
      <c r="Y3768" s="1981"/>
      <c r="Z3768" s="1981"/>
      <c r="AA3768" s="1981"/>
      <c r="AB3768" s="1981"/>
      <c r="AC3768" s="1507">
        <f t="shared" si="1333"/>
        <v>2</v>
      </c>
      <c r="AD3768" s="1508">
        <f t="shared" si="1334"/>
        <v>37330.160000000003</v>
      </c>
      <c r="AE3768" s="14">
        <f t="shared" si="1335"/>
        <v>54.466666666666669</v>
      </c>
      <c r="AF3768" s="14">
        <f t="shared" si="1336"/>
        <v>0</v>
      </c>
      <c r="AG3768" s="14" t="e">
        <f t="shared" si="1337"/>
        <v>#DIV/0!</v>
      </c>
      <c r="AH3768" s="14" t="e">
        <f t="shared" si="1338"/>
        <v>#DIV/0!</v>
      </c>
      <c r="AI3768" s="14">
        <f t="shared" si="1339"/>
        <v>2</v>
      </c>
      <c r="AJ3768" s="1986"/>
    </row>
    <row r="3769" spans="1:36" ht="15.75">
      <c r="A3769" s="1979">
        <v>123</v>
      </c>
      <c r="B3769" s="1998" t="s">
        <v>1776</v>
      </c>
      <c r="C3769" s="1981" t="s">
        <v>66</v>
      </c>
      <c r="D3769" s="2004">
        <v>15698</v>
      </c>
      <c r="E3769" s="2004">
        <v>1</v>
      </c>
      <c r="F3769" s="1981">
        <f t="shared" si="1332"/>
        <v>15698</v>
      </c>
      <c r="G3769" s="2004"/>
      <c r="H3769" s="1981">
        <f t="shared" si="1340"/>
        <v>0</v>
      </c>
      <c r="I3769" s="1982">
        <v>44606</v>
      </c>
      <c r="J3769" s="1983">
        <v>46053</v>
      </c>
      <c r="K3769" s="1983"/>
      <c r="L3769" s="1984">
        <v>82</v>
      </c>
      <c r="M3769" s="1983">
        <v>44599</v>
      </c>
      <c r="N3769" s="2004"/>
      <c r="O3769" s="2004"/>
      <c r="P3769" s="2004"/>
      <c r="Q3769" s="2004"/>
      <c r="R3769" s="2004"/>
      <c r="S3769" s="2004"/>
      <c r="T3769" s="2004"/>
      <c r="U3769" s="2004"/>
      <c r="V3769" s="2004"/>
      <c r="W3769" s="2004"/>
      <c r="X3769" s="2004"/>
      <c r="Y3769" s="2004"/>
      <c r="Z3769" s="2004"/>
      <c r="AA3769" s="2004"/>
      <c r="AB3769" s="2004"/>
      <c r="AC3769" s="1507">
        <f t="shared" si="1333"/>
        <v>1</v>
      </c>
      <c r="AD3769" s="1508">
        <f t="shared" si="1334"/>
        <v>15698</v>
      </c>
      <c r="AE3769" s="14">
        <f t="shared" si="1335"/>
        <v>34.533333333333331</v>
      </c>
      <c r="AF3769" s="14">
        <f t="shared" si="1336"/>
        <v>0</v>
      </c>
      <c r="AG3769" s="14" t="e">
        <f t="shared" si="1337"/>
        <v>#DIV/0!</v>
      </c>
      <c r="AH3769" s="14" t="e">
        <f t="shared" si="1338"/>
        <v>#DIV/0!</v>
      </c>
      <c r="AI3769" s="14">
        <f t="shared" si="1339"/>
        <v>1</v>
      </c>
      <c r="AJ3769" s="2006"/>
    </row>
    <row r="3770" spans="1:36" ht="15.75">
      <c r="A3770" s="1979">
        <v>124</v>
      </c>
      <c r="B3770" s="1998" t="s">
        <v>1777</v>
      </c>
      <c r="C3770" s="1981" t="s">
        <v>66</v>
      </c>
      <c r="D3770" s="1981">
        <v>7996</v>
      </c>
      <c r="E3770" s="1981">
        <v>1</v>
      </c>
      <c r="F3770" s="1981">
        <f t="shared" si="1332"/>
        <v>7996</v>
      </c>
      <c r="G3770" s="1981"/>
      <c r="H3770" s="1981">
        <f t="shared" si="1340"/>
        <v>0</v>
      </c>
      <c r="I3770" s="1982">
        <v>44606</v>
      </c>
      <c r="J3770" s="1983">
        <v>46112</v>
      </c>
      <c r="K3770" s="1983"/>
      <c r="L3770" s="1984">
        <v>82</v>
      </c>
      <c r="M3770" s="1983">
        <v>44599</v>
      </c>
      <c r="N3770" s="1981"/>
      <c r="O3770" s="1981"/>
      <c r="P3770" s="1981"/>
      <c r="Q3770" s="1981"/>
      <c r="R3770" s="1981"/>
      <c r="S3770" s="1981"/>
      <c r="T3770" s="1981"/>
      <c r="U3770" s="1981"/>
      <c r="V3770" s="1981"/>
      <c r="W3770" s="1981"/>
      <c r="X3770" s="1981"/>
      <c r="Y3770" s="1981"/>
      <c r="Z3770" s="1981"/>
      <c r="AA3770" s="1981"/>
      <c r="AB3770" s="1981"/>
      <c r="AC3770" s="1507">
        <f t="shared" si="1333"/>
        <v>1</v>
      </c>
      <c r="AD3770" s="1508">
        <f t="shared" si="1334"/>
        <v>7996</v>
      </c>
      <c r="AE3770" s="14">
        <f t="shared" si="1335"/>
        <v>36.5</v>
      </c>
      <c r="AF3770" s="14">
        <f t="shared" si="1336"/>
        <v>0</v>
      </c>
      <c r="AG3770" s="14" t="e">
        <f t="shared" si="1337"/>
        <v>#DIV/0!</v>
      </c>
      <c r="AH3770" s="14" t="e">
        <f t="shared" si="1338"/>
        <v>#DIV/0!</v>
      </c>
      <c r="AI3770" s="14">
        <f t="shared" si="1339"/>
        <v>1</v>
      </c>
      <c r="AJ3770" s="1986"/>
    </row>
    <row r="3771" spans="1:36" ht="15.75">
      <c r="A3771" s="1979">
        <v>125</v>
      </c>
      <c r="B3771" s="1998" t="s">
        <v>1778</v>
      </c>
      <c r="C3771" s="1981" t="s">
        <v>66</v>
      </c>
      <c r="D3771" s="1981">
        <v>6897</v>
      </c>
      <c r="E3771" s="1981">
        <v>2</v>
      </c>
      <c r="F3771" s="1981">
        <f t="shared" si="1332"/>
        <v>13794</v>
      </c>
      <c r="G3771" s="1981"/>
      <c r="H3771" s="1981">
        <f t="shared" si="1340"/>
        <v>0</v>
      </c>
      <c r="I3771" s="1982">
        <v>44606</v>
      </c>
      <c r="J3771" s="1983">
        <v>46234</v>
      </c>
      <c r="K3771" s="1983"/>
      <c r="L3771" s="1984">
        <v>82</v>
      </c>
      <c r="M3771" s="1983">
        <v>44599</v>
      </c>
      <c r="N3771" s="1981"/>
      <c r="O3771" s="1981"/>
      <c r="P3771" s="1981"/>
      <c r="Q3771" s="1981"/>
      <c r="R3771" s="1981"/>
      <c r="S3771" s="1981"/>
      <c r="T3771" s="1981"/>
      <c r="U3771" s="1981"/>
      <c r="V3771" s="1981"/>
      <c r="W3771" s="1981"/>
      <c r="X3771" s="1981"/>
      <c r="Y3771" s="1981"/>
      <c r="Z3771" s="1981"/>
      <c r="AA3771" s="1981"/>
      <c r="AB3771" s="1981"/>
      <c r="AC3771" s="1507">
        <f t="shared" si="1333"/>
        <v>2</v>
      </c>
      <c r="AD3771" s="1508">
        <f t="shared" si="1334"/>
        <v>13794</v>
      </c>
      <c r="AE3771" s="14">
        <f t="shared" si="1335"/>
        <v>40.56666666666667</v>
      </c>
      <c r="AF3771" s="14">
        <f t="shared" si="1336"/>
        <v>0</v>
      </c>
      <c r="AG3771" s="14" t="e">
        <f t="shared" si="1337"/>
        <v>#DIV/0!</v>
      </c>
      <c r="AH3771" s="14" t="e">
        <f t="shared" si="1338"/>
        <v>#DIV/0!</v>
      </c>
      <c r="AI3771" s="14">
        <f t="shared" si="1339"/>
        <v>2</v>
      </c>
      <c r="AJ3771" s="1986"/>
    </row>
    <row r="3772" spans="1:36" ht="15.75">
      <c r="A3772" s="1979">
        <v>126</v>
      </c>
      <c r="B3772" s="1998" t="s">
        <v>9454</v>
      </c>
      <c r="C3772" s="1981" t="s">
        <v>66</v>
      </c>
      <c r="D3772" s="1981">
        <v>5131</v>
      </c>
      <c r="E3772" s="1981">
        <v>0</v>
      </c>
      <c r="F3772" s="1981">
        <f t="shared" si="1332"/>
        <v>0</v>
      </c>
      <c r="G3772" s="1981">
        <v>8</v>
      </c>
      <c r="H3772" s="1981">
        <f t="shared" si="1340"/>
        <v>41048</v>
      </c>
      <c r="I3772" s="1982">
        <v>44956</v>
      </c>
      <c r="J3772" s="1983">
        <v>46660</v>
      </c>
      <c r="K3772" s="1983"/>
      <c r="L3772" s="1984">
        <v>28</v>
      </c>
      <c r="M3772" s="1983">
        <v>44938</v>
      </c>
      <c r="N3772" s="1981"/>
      <c r="O3772" s="1981">
        <v>2</v>
      </c>
      <c r="P3772" s="1981">
        <v>5</v>
      </c>
      <c r="Q3772" s="1981"/>
      <c r="R3772" s="1981"/>
      <c r="S3772" s="1981"/>
      <c r="T3772" s="1981"/>
      <c r="U3772" s="1981"/>
      <c r="V3772" s="1981"/>
      <c r="W3772" s="1981"/>
      <c r="X3772" s="1981"/>
      <c r="Y3772" s="1981"/>
      <c r="Z3772" s="1981"/>
      <c r="AA3772" s="1981"/>
      <c r="AB3772" s="1981"/>
      <c r="AC3772" s="1507">
        <f t="shared" si="1333"/>
        <v>1</v>
      </c>
      <c r="AD3772" s="1508">
        <f t="shared" si="1334"/>
        <v>5131</v>
      </c>
      <c r="AE3772" s="14">
        <f t="shared" si="1335"/>
        <v>54.766666666666666</v>
      </c>
      <c r="AF3772" s="14">
        <f t="shared" si="1336"/>
        <v>2.3333333333333335</v>
      </c>
      <c r="AG3772" s="14">
        <f t="shared" si="1337"/>
        <v>0.42857142857142855</v>
      </c>
      <c r="AH3772" s="14">
        <f t="shared" si="1338"/>
        <v>-54.338095238095235</v>
      </c>
      <c r="AI3772" s="14">
        <f t="shared" si="1339"/>
        <v>-126.78888888888889</v>
      </c>
      <c r="AJ3772" s="1986"/>
    </row>
    <row r="3773" spans="1:36" ht="15.75">
      <c r="A3773" s="1979">
        <v>128</v>
      </c>
      <c r="B3773" s="1998" t="s">
        <v>1779</v>
      </c>
      <c r="C3773" s="1981" t="s">
        <v>66</v>
      </c>
      <c r="D3773" s="1981">
        <v>7996</v>
      </c>
      <c r="E3773" s="1981">
        <v>1</v>
      </c>
      <c r="F3773" s="1981">
        <f t="shared" si="1332"/>
        <v>7996</v>
      </c>
      <c r="G3773" s="1981"/>
      <c r="H3773" s="1981">
        <f t="shared" si="1340"/>
        <v>0</v>
      </c>
      <c r="I3773" s="1982">
        <v>44606</v>
      </c>
      <c r="J3773" s="1983">
        <v>46112</v>
      </c>
      <c r="K3773" s="1983"/>
      <c r="L3773" s="1984">
        <v>82</v>
      </c>
      <c r="M3773" s="1983">
        <v>44599</v>
      </c>
      <c r="N3773" s="1981"/>
      <c r="O3773" s="1981"/>
      <c r="P3773" s="1981"/>
      <c r="Q3773" s="1981"/>
      <c r="R3773" s="1981"/>
      <c r="S3773" s="1981"/>
      <c r="T3773" s="1981"/>
      <c r="U3773" s="1981"/>
      <c r="V3773" s="1981"/>
      <c r="W3773" s="1981"/>
      <c r="X3773" s="1981"/>
      <c r="Y3773" s="1981"/>
      <c r="Z3773" s="1981"/>
      <c r="AA3773" s="1981"/>
      <c r="AB3773" s="1981"/>
      <c r="AC3773" s="1507">
        <f t="shared" si="1333"/>
        <v>1</v>
      </c>
      <c r="AD3773" s="1508">
        <f t="shared" si="1334"/>
        <v>7996</v>
      </c>
      <c r="AE3773" s="14">
        <f t="shared" si="1335"/>
        <v>36.5</v>
      </c>
      <c r="AF3773" s="14">
        <f t="shared" si="1336"/>
        <v>0</v>
      </c>
      <c r="AG3773" s="14" t="e">
        <f t="shared" si="1337"/>
        <v>#DIV/0!</v>
      </c>
      <c r="AH3773" s="14" t="e">
        <f t="shared" si="1338"/>
        <v>#DIV/0!</v>
      </c>
      <c r="AI3773" s="14">
        <f t="shared" si="1339"/>
        <v>1</v>
      </c>
      <c r="AJ3773" s="1986"/>
    </row>
    <row r="3774" spans="1:36" ht="15.75">
      <c r="A3774" s="1979">
        <v>129</v>
      </c>
      <c r="B3774" s="1998" t="s">
        <v>4346</v>
      </c>
      <c r="C3774" s="1981" t="s">
        <v>66</v>
      </c>
      <c r="D3774" s="1981">
        <v>3799.96</v>
      </c>
      <c r="E3774" s="1981">
        <v>20</v>
      </c>
      <c r="F3774" s="1981">
        <f t="shared" si="1332"/>
        <v>75999.199999999997</v>
      </c>
      <c r="G3774" s="1981"/>
      <c r="H3774" s="1981">
        <f t="shared" si="1340"/>
        <v>0</v>
      </c>
      <c r="I3774" s="1982">
        <v>44767</v>
      </c>
      <c r="J3774" s="1983">
        <v>45479</v>
      </c>
      <c r="K3774" s="1983"/>
      <c r="L3774" s="1984">
        <v>421</v>
      </c>
      <c r="M3774" s="1983">
        <v>44721</v>
      </c>
      <c r="N3774" s="1981">
        <v>2</v>
      </c>
      <c r="O3774" s="1981">
        <v>7</v>
      </c>
      <c r="P3774" s="1981">
        <v>5</v>
      </c>
      <c r="Q3774" s="1981"/>
      <c r="R3774" s="1981"/>
      <c r="S3774" s="1981"/>
      <c r="T3774" s="1981"/>
      <c r="U3774" s="1981"/>
      <c r="V3774" s="1981"/>
      <c r="W3774" s="1981"/>
      <c r="X3774" s="1981"/>
      <c r="Y3774" s="1981"/>
      <c r="Z3774" s="1981"/>
      <c r="AA3774" s="1981"/>
      <c r="AB3774" s="1981"/>
      <c r="AC3774" s="1507">
        <f t="shared" si="1333"/>
        <v>6</v>
      </c>
      <c r="AD3774" s="1508">
        <f t="shared" si="1334"/>
        <v>22799.760000000002</v>
      </c>
      <c r="AE3774" s="14">
        <f t="shared" si="1335"/>
        <v>15.4</v>
      </c>
      <c r="AF3774" s="14">
        <f t="shared" si="1336"/>
        <v>4.666666666666667</v>
      </c>
      <c r="AG3774" s="14">
        <f t="shared" si="1337"/>
        <v>1.2857142857142856</v>
      </c>
      <c r="AH3774" s="14">
        <f t="shared" si="1338"/>
        <v>-14.114285714285714</v>
      </c>
      <c r="AI3774" s="14">
        <f t="shared" si="1339"/>
        <v>-65.866666666666674</v>
      </c>
      <c r="AJ3774" s="1986"/>
    </row>
    <row r="3775" spans="1:36" ht="15.75">
      <c r="A3775" s="1979">
        <v>131</v>
      </c>
      <c r="B3775" s="1998" t="s">
        <v>4347</v>
      </c>
      <c r="C3775" s="1981" t="s">
        <v>66</v>
      </c>
      <c r="D3775" s="1981">
        <v>2977.99</v>
      </c>
      <c r="E3775" s="1981">
        <v>0</v>
      </c>
      <c r="F3775" s="1981">
        <f t="shared" si="1332"/>
        <v>0</v>
      </c>
      <c r="G3775" s="1981">
        <v>30</v>
      </c>
      <c r="H3775" s="2002">
        <f t="shared" si="1340"/>
        <v>89339.7</v>
      </c>
      <c r="I3775" s="1982">
        <v>44970</v>
      </c>
      <c r="J3775" s="1983">
        <v>45461</v>
      </c>
      <c r="K3775" s="1983"/>
      <c r="L3775" s="1984">
        <v>90</v>
      </c>
      <c r="M3775" s="1983">
        <v>44956</v>
      </c>
      <c r="N3775" s="1981"/>
      <c r="O3775" s="1981"/>
      <c r="P3775" s="1981"/>
      <c r="Q3775" s="1981"/>
      <c r="R3775" s="1981"/>
      <c r="S3775" s="1981"/>
      <c r="T3775" s="1981"/>
      <c r="U3775" s="1981"/>
      <c r="V3775" s="1981"/>
      <c r="W3775" s="1981"/>
      <c r="X3775" s="1981"/>
      <c r="Y3775" s="1981"/>
      <c r="Z3775" s="1981"/>
      <c r="AA3775" s="1981"/>
      <c r="AB3775" s="1981"/>
      <c r="AC3775" s="1507">
        <f t="shared" si="1333"/>
        <v>30</v>
      </c>
      <c r="AD3775" s="1508">
        <f t="shared" si="1334"/>
        <v>89339.7</v>
      </c>
      <c r="AE3775" s="14">
        <f t="shared" si="1335"/>
        <v>14.8</v>
      </c>
      <c r="AF3775" s="14">
        <f t="shared" si="1336"/>
        <v>0</v>
      </c>
      <c r="AG3775" s="14" t="e">
        <f t="shared" si="1337"/>
        <v>#DIV/0!</v>
      </c>
      <c r="AH3775" s="14" t="e">
        <f t="shared" si="1338"/>
        <v>#DIV/0!</v>
      </c>
      <c r="AI3775" s="14">
        <f t="shared" si="1339"/>
        <v>30</v>
      </c>
      <c r="AJ3775" s="1986"/>
    </row>
    <row r="3776" spans="1:36" ht="15.75" customHeight="1">
      <c r="A3776" s="1979">
        <v>132</v>
      </c>
      <c r="B3776" s="1980" t="s">
        <v>8471</v>
      </c>
      <c r="C3776" s="1981" t="s">
        <v>233</v>
      </c>
      <c r="D3776" s="1981">
        <v>230</v>
      </c>
      <c r="E3776" s="1981">
        <v>0</v>
      </c>
      <c r="F3776" s="1981">
        <f t="shared" si="1332"/>
        <v>0</v>
      </c>
      <c r="G3776" s="1981">
        <v>1200</v>
      </c>
      <c r="H3776" s="2002">
        <f t="shared" si="1340"/>
        <v>276000</v>
      </c>
      <c r="I3776" s="1982">
        <v>44946</v>
      </c>
      <c r="J3776" s="1983">
        <v>45808</v>
      </c>
      <c r="K3776" s="1983"/>
      <c r="L3776" s="1984">
        <v>894</v>
      </c>
      <c r="M3776" s="1983">
        <v>44853</v>
      </c>
      <c r="N3776" s="1981"/>
      <c r="O3776" s="1981"/>
      <c r="P3776" s="1981"/>
      <c r="Q3776" s="1981"/>
      <c r="R3776" s="1981"/>
      <c r="S3776" s="1981"/>
      <c r="T3776" s="1981"/>
      <c r="U3776" s="1981"/>
      <c r="V3776" s="1981"/>
      <c r="W3776" s="1981"/>
      <c r="X3776" s="1981"/>
      <c r="Y3776" s="1981"/>
      <c r="Z3776" s="1981"/>
      <c r="AA3776" s="1981"/>
      <c r="AB3776" s="1981"/>
      <c r="AC3776" s="1507">
        <f t="shared" si="1333"/>
        <v>1200</v>
      </c>
      <c r="AD3776" s="1508">
        <f t="shared" si="1334"/>
        <v>276000</v>
      </c>
      <c r="AE3776" s="14">
        <f t="shared" si="1335"/>
        <v>26.366666666666667</v>
      </c>
      <c r="AF3776" s="14">
        <f t="shared" si="1336"/>
        <v>0</v>
      </c>
      <c r="AG3776" s="14" t="e">
        <f t="shared" si="1337"/>
        <v>#DIV/0!</v>
      </c>
      <c r="AH3776" s="14" t="e">
        <f t="shared" si="1338"/>
        <v>#DIV/0!</v>
      </c>
      <c r="AI3776" s="14">
        <f t="shared" si="1339"/>
        <v>1200</v>
      </c>
      <c r="AJ3776" s="1987"/>
    </row>
    <row r="3777" spans="1:36" ht="15.75">
      <c r="A3777" s="1979">
        <v>133</v>
      </c>
      <c r="B3777" s="1980" t="s">
        <v>8471</v>
      </c>
      <c r="C3777" s="1981" t="s">
        <v>233</v>
      </c>
      <c r="D3777" s="1981">
        <v>230</v>
      </c>
      <c r="E3777" s="1981">
        <v>0</v>
      </c>
      <c r="F3777" s="1981">
        <f t="shared" si="1332"/>
        <v>0</v>
      </c>
      <c r="G3777" s="1981">
        <v>293</v>
      </c>
      <c r="H3777" s="2002">
        <f t="shared" si="1340"/>
        <v>67390</v>
      </c>
      <c r="I3777" s="1982">
        <v>44946</v>
      </c>
      <c r="J3777" s="1983">
        <v>45900</v>
      </c>
      <c r="K3777" s="1983"/>
      <c r="L3777" s="1984">
        <v>894</v>
      </c>
      <c r="M3777" s="1983">
        <v>44853</v>
      </c>
      <c r="N3777" s="1981"/>
      <c r="O3777" s="1981">
        <v>159</v>
      </c>
      <c r="P3777" s="1981">
        <v>56</v>
      </c>
      <c r="Q3777" s="1981"/>
      <c r="R3777" s="1981"/>
      <c r="S3777" s="1981"/>
      <c r="T3777" s="1981"/>
      <c r="U3777" s="1981"/>
      <c r="V3777" s="1981"/>
      <c r="W3777" s="1981"/>
      <c r="X3777" s="1981"/>
      <c r="Y3777" s="1981"/>
      <c r="Z3777" s="1981"/>
      <c r="AA3777" s="1981"/>
      <c r="AB3777" s="1981"/>
      <c r="AC3777" s="1507">
        <f t="shared" si="1333"/>
        <v>78</v>
      </c>
      <c r="AD3777" s="1508">
        <f t="shared" si="1334"/>
        <v>17940</v>
      </c>
      <c r="AE3777" s="14">
        <f t="shared" si="1335"/>
        <v>29.433333333333334</v>
      </c>
      <c r="AF3777" s="14">
        <f t="shared" si="1336"/>
        <v>71.666666666666671</v>
      </c>
      <c r="AG3777" s="14">
        <f t="shared" si="1337"/>
        <v>1.0883720930232557</v>
      </c>
      <c r="AH3777" s="14">
        <f t="shared" si="1338"/>
        <v>-28.344961240310077</v>
      </c>
      <c r="AI3777" s="14">
        <f t="shared" si="1339"/>
        <v>-2031.3888888888891</v>
      </c>
      <c r="AJ3777" s="1987"/>
    </row>
    <row r="3778" spans="1:36" ht="15" customHeight="1">
      <c r="A3778" s="1979">
        <v>134</v>
      </c>
      <c r="B3778" s="1980" t="s">
        <v>1780</v>
      </c>
      <c r="C3778" s="1981" t="s">
        <v>233</v>
      </c>
      <c r="D3778" s="1981">
        <v>400.03</v>
      </c>
      <c r="E3778" s="1981">
        <v>1500</v>
      </c>
      <c r="F3778" s="1981">
        <f t="shared" si="1332"/>
        <v>600045</v>
      </c>
      <c r="G3778" s="1981"/>
      <c r="H3778" s="2002">
        <f t="shared" si="1340"/>
        <v>0</v>
      </c>
      <c r="I3778" s="1982">
        <v>44921</v>
      </c>
      <c r="J3778" s="1983">
        <v>45838</v>
      </c>
      <c r="K3778" s="1983"/>
      <c r="L3778" s="1984">
        <v>1098</v>
      </c>
      <c r="M3778" s="1983">
        <v>44908</v>
      </c>
      <c r="N3778" s="1981"/>
      <c r="O3778" s="1981">
        <v>403</v>
      </c>
      <c r="P3778" s="1981">
        <v>490</v>
      </c>
      <c r="Q3778" s="1981"/>
      <c r="R3778" s="1981"/>
      <c r="S3778" s="1981"/>
      <c r="T3778" s="1981"/>
      <c r="U3778" s="1981"/>
      <c r="V3778" s="1981"/>
      <c r="W3778" s="1981"/>
      <c r="X3778" s="1981"/>
      <c r="Y3778" s="1981"/>
      <c r="Z3778" s="1981"/>
      <c r="AA3778" s="1981"/>
      <c r="AB3778" s="1981"/>
      <c r="AC3778" s="1507">
        <f t="shared" si="1333"/>
        <v>607</v>
      </c>
      <c r="AD3778" s="1508">
        <f t="shared" si="1334"/>
        <v>242818.21</v>
      </c>
      <c r="AE3778" s="14">
        <f t="shared" si="1335"/>
        <v>27.366666666666667</v>
      </c>
      <c r="AF3778" s="14">
        <f t="shared" si="1336"/>
        <v>297.66666666666669</v>
      </c>
      <c r="AG3778" s="14">
        <f t="shared" si="1337"/>
        <v>2.0391937290033595</v>
      </c>
      <c r="AH3778" s="14">
        <f t="shared" si="1338"/>
        <v>-25.327472937663309</v>
      </c>
      <c r="AI3778" s="14">
        <f t="shared" si="1339"/>
        <v>-7539.1444444444451</v>
      </c>
      <c r="AJ3778" s="1987"/>
    </row>
    <row r="3779" spans="1:36" ht="30" customHeight="1">
      <c r="A3779" s="1979">
        <v>135</v>
      </c>
      <c r="B3779" s="1980" t="s">
        <v>1780</v>
      </c>
      <c r="C3779" s="1981" t="s">
        <v>233</v>
      </c>
      <c r="D3779" s="1981">
        <v>400.03</v>
      </c>
      <c r="E3779" s="1981">
        <v>0</v>
      </c>
      <c r="F3779" s="1981">
        <f t="shared" si="1332"/>
        <v>0</v>
      </c>
      <c r="G3779" s="1981">
        <v>18</v>
      </c>
      <c r="H3779" s="2002">
        <f t="shared" si="1340"/>
        <v>7200.5399999999991</v>
      </c>
      <c r="I3779" s="1982">
        <v>44935</v>
      </c>
      <c r="J3779" s="1983">
        <v>45900</v>
      </c>
      <c r="K3779" s="1983"/>
      <c r="L3779" s="1984">
        <v>1172</v>
      </c>
      <c r="M3779" s="1983">
        <v>44922</v>
      </c>
      <c r="N3779" s="1981">
        <v>8</v>
      </c>
      <c r="O3779" s="1981"/>
      <c r="P3779" s="1981"/>
      <c r="Q3779" s="1981"/>
      <c r="R3779" s="1981"/>
      <c r="S3779" s="1981"/>
      <c r="T3779" s="1981"/>
      <c r="U3779" s="1981"/>
      <c r="V3779" s="1981"/>
      <c r="W3779" s="1981"/>
      <c r="X3779" s="1981"/>
      <c r="Y3779" s="1981"/>
      <c r="Z3779" s="1981"/>
      <c r="AA3779" s="1981"/>
      <c r="AB3779" s="1981"/>
      <c r="AC3779" s="1507">
        <f t="shared" si="1333"/>
        <v>10</v>
      </c>
      <c r="AD3779" s="1508">
        <f t="shared" si="1334"/>
        <v>4000.2999999999997</v>
      </c>
      <c r="AE3779" s="14">
        <f t="shared" si="1335"/>
        <v>29.433333333333334</v>
      </c>
      <c r="AF3779" s="14">
        <f t="shared" si="1336"/>
        <v>2.6666666666666665</v>
      </c>
      <c r="AG3779" s="14">
        <f t="shared" si="1337"/>
        <v>3.75</v>
      </c>
      <c r="AH3779" s="14">
        <f t="shared" si="1338"/>
        <v>-25.683333333333334</v>
      </c>
      <c r="AI3779" s="14">
        <f t="shared" si="1339"/>
        <v>-68.48888888888888</v>
      </c>
      <c r="AJ3779" s="1987"/>
    </row>
    <row r="3780" spans="1:36" ht="30" customHeight="1">
      <c r="A3780" s="1979">
        <v>137</v>
      </c>
      <c r="B3780" s="1980" t="s">
        <v>1781</v>
      </c>
      <c r="C3780" s="1981" t="s">
        <v>232</v>
      </c>
      <c r="D3780" s="1981">
        <v>97</v>
      </c>
      <c r="E3780" s="1981">
        <v>0</v>
      </c>
      <c r="F3780" s="1981">
        <f t="shared" si="1332"/>
        <v>0</v>
      </c>
      <c r="G3780" s="1981">
        <v>6000</v>
      </c>
      <c r="H3780" s="2002">
        <f>G3780*D3780</f>
        <v>582000</v>
      </c>
      <c r="I3780" s="1982">
        <v>44946</v>
      </c>
      <c r="J3780" s="1983">
        <v>45535</v>
      </c>
      <c r="K3780" s="1983"/>
      <c r="L3780" s="1984">
        <v>1181</v>
      </c>
      <c r="M3780" s="1983">
        <v>44922</v>
      </c>
      <c r="N3780" s="1981"/>
      <c r="O3780" s="1981">
        <v>327</v>
      </c>
      <c r="P3780" s="1981">
        <v>895</v>
      </c>
      <c r="Q3780" s="1981"/>
      <c r="R3780" s="1981"/>
      <c r="S3780" s="1981"/>
      <c r="T3780" s="1981"/>
      <c r="U3780" s="1981"/>
      <c r="V3780" s="1981"/>
      <c r="W3780" s="1981"/>
      <c r="X3780" s="1981"/>
      <c r="Y3780" s="1981"/>
      <c r="Z3780" s="1981"/>
      <c r="AA3780" s="1981"/>
      <c r="AB3780" s="1981"/>
      <c r="AC3780" s="1507">
        <f t="shared" si="1333"/>
        <v>4778</v>
      </c>
      <c r="AD3780" s="1508">
        <f t="shared" si="1334"/>
        <v>463466</v>
      </c>
      <c r="AE3780" s="14">
        <f t="shared" si="1335"/>
        <v>17.266666666666666</v>
      </c>
      <c r="AF3780" s="14">
        <f t="shared" si="1336"/>
        <v>407.33333333333331</v>
      </c>
      <c r="AG3780" s="14">
        <f t="shared" si="1337"/>
        <v>11.729950900163667</v>
      </c>
      <c r="AH3780" s="14">
        <f t="shared" si="1338"/>
        <v>-5.5367157665029989</v>
      </c>
      <c r="AI3780" s="14">
        <f t="shared" si="1339"/>
        <v>-2255.2888888888883</v>
      </c>
      <c r="AJ3780" s="1987"/>
    </row>
    <row r="3781" spans="1:36" ht="30" customHeight="1">
      <c r="A3781" s="1979">
        <v>138</v>
      </c>
      <c r="B3781" s="1980" t="s">
        <v>1781</v>
      </c>
      <c r="C3781" s="1981" t="s">
        <v>232</v>
      </c>
      <c r="D3781" s="1981">
        <v>97</v>
      </c>
      <c r="E3781" s="1981">
        <v>0</v>
      </c>
      <c r="F3781" s="1981">
        <f t="shared" si="1332"/>
        <v>0</v>
      </c>
      <c r="G3781" s="1981">
        <v>6750</v>
      </c>
      <c r="H3781" s="2002">
        <f>G3781*D3781</f>
        <v>654750</v>
      </c>
      <c r="I3781" s="1982">
        <v>44943</v>
      </c>
      <c r="J3781" s="1983">
        <v>45412</v>
      </c>
      <c r="K3781" s="1983"/>
      <c r="L3781" s="1984">
        <v>976</v>
      </c>
      <c r="M3781" s="1983">
        <v>44880</v>
      </c>
      <c r="N3781" s="1981"/>
      <c r="O3781" s="1981"/>
      <c r="P3781" s="1981">
        <v>1064</v>
      </c>
      <c r="Q3781" s="1981"/>
      <c r="R3781" s="1981"/>
      <c r="S3781" s="1981"/>
      <c r="T3781" s="1981"/>
      <c r="U3781" s="1981"/>
      <c r="V3781" s="1981"/>
      <c r="W3781" s="1981"/>
      <c r="X3781" s="1981"/>
      <c r="Y3781" s="1981"/>
      <c r="Z3781" s="1981"/>
      <c r="AA3781" s="1981"/>
      <c r="AB3781" s="1981"/>
      <c r="AC3781" s="1507">
        <f t="shared" si="1333"/>
        <v>5686</v>
      </c>
      <c r="AD3781" s="1508">
        <f t="shared" si="1334"/>
        <v>551542</v>
      </c>
      <c r="AE3781" s="14">
        <f t="shared" si="1335"/>
        <v>13.166666666666666</v>
      </c>
      <c r="AF3781" s="14">
        <f t="shared" si="1336"/>
        <v>354.66666666666669</v>
      </c>
      <c r="AG3781" s="14">
        <f t="shared" si="1337"/>
        <v>16.031954887218046</v>
      </c>
      <c r="AH3781" s="14">
        <f t="shared" si="1338"/>
        <v>2.8652882205513794</v>
      </c>
      <c r="AI3781" s="14">
        <f t="shared" si="1339"/>
        <v>1016.2222222222226</v>
      </c>
      <c r="AJ3781" s="1987"/>
    </row>
    <row r="3782" spans="1:36" ht="30" customHeight="1">
      <c r="A3782" s="1979">
        <v>138</v>
      </c>
      <c r="B3782" s="1980" t="s">
        <v>1781</v>
      </c>
      <c r="C3782" s="1981" t="s">
        <v>232</v>
      </c>
      <c r="D3782" s="1981">
        <v>97</v>
      </c>
      <c r="E3782" s="1981">
        <v>0</v>
      </c>
      <c r="F3782" s="1981">
        <f t="shared" si="1332"/>
        <v>0</v>
      </c>
      <c r="G3782" s="1981">
        <v>16000</v>
      </c>
      <c r="H3782" s="2002">
        <f>G3782*D3782</f>
        <v>1552000</v>
      </c>
      <c r="I3782" s="1982">
        <v>44985</v>
      </c>
      <c r="J3782" s="1983">
        <v>45535</v>
      </c>
      <c r="K3782" s="1983"/>
      <c r="L3782" s="1984">
        <v>976</v>
      </c>
      <c r="M3782" s="1983">
        <v>44880</v>
      </c>
      <c r="N3782" s="1981"/>
      <c r="O3782" s="1981"/>
      <c r="P3782" s="1981">
        <v>720</v>
      </c>
      <c r="Q3782" s="1981"/>
      <c r="R3782" s="1981"/>
      <c r="S3782" s="1981"/>
      <c r="T3782" s="1981"/>
      <c r="U3782" s="1981"/>
      <c r="V3782" s="1981"/>
      <c r="W3782" s="1981"/>
      <c r="X3782" s="1981"/>
      <c r="Y3782" s="1981"/>
      <c r="Z3782" s="1981"/>
      <c r="AA3782" s="1981"/>
      <c r="AB3782" s="1981"/>
      <c r="AC3782" s="1507">
        <f t="shared" si="1333"/>
        <v>15280</v>
      </c>
      <c r="AD3782" s="1508">
        <f t="shared" si="1334"/>
        <v>1482160</v>
      </c>
      <c r="AE3782" s="14">
        <f t="shared" si="1335"/>
        <v>17.266666666666666</v>
      </c>
      <c r="AF3782" s="14">
        <f t="shared" si="1336"/>
        <v>240</v>
      </c>
      <c r="AG3782" s="14">
        <f t="shared" si="1337"/>
        <v>63.666666666666664</v>
      </c>
      <c r="AH3782" s="14">
        <f t="shared" si="1338"/>
        <v>46.4</v>
      </c>
      <c r="AI3782" s="14">
        <f t="shared" si="1339"/>
        <v>11136</v>
      </c>
      <c r="AJ3782" s="1987"/>
    </row>
    <row r="3783" spans="1:36" ht="15" customHeight="1">
      <c r="A3783" s="1979">
        <v>139</v>
      </c>
      <c r="B3783" s="1980" t="s">
        <v>9455</v>
      </c>
      <c r="C3783" s="1981" t="s">
        <v>232</v>
      </c>
      <c r="D3783" s="1981">
        <v>420</v>
      </c>
      <c r="E3783" s="1981">
        <v>0</v>
      </c>
      <c r="F3783" s="1981">
        <f t="shared" si="1332"/>
        <v>0</v>
      </c>
      <c r="G3783" s="1981">
        <v>10</v>
      </c>
      <c r="H3783" s="2002">
        <f>G3783*D3783</f>
        <v>4200</v>
      </c>
      <c r="I3783" s="1982">
        <v>44964</v>
      </c>
      <c r="J3783" s="1983">
        <v>46728</v>
      </c>
      <c r="K3783" s="1983"/>
      <c r="L3783" s="1984">
        <v>54</v>
      </c>
      <c r="M3783" s="1983">
        <v>44949</v>
      </c>
      <c r="N3783" s="1981"/>
      <c r="O3783" s="1981">
        <v>2</v>
      </c>
      <c r="P3783" s="1981">
        <v>2</v>
      </c>
      <c r="Q3783" s="1981"/>
      <c r="R3783" s="1981"/>
      <c r="S3783" s="1981"/>
      <c r="T3783" s="1981"/>
      <c r="U3783" s="1981"/>
      <c r="V3783" s="1981"/>
      <c r="W3783" s="1981"/>
      <c r="X3783" s="1981"/>
      <c r="Y3783" s="1981"/>
      <c r="Z3783" s="1981"/>
      <c r="AA3783" s="1981"/>
      <c r="AB3783" s="1981"/>
      <c r="AC3783" s="1507">
        <f t="shared" si="1333"/>
        <v>6</v>
      </c>
      <c r="AD3783" s="1508">
        <f t="shared" si="1334"/>
        <v>2520</v>
      </c>
      <c r="AE3783" s="14">
        <f t="shared" si="1335"/>
        <v>57.033333333333331</v>
      </c>
      <c r="AF3783" s="14">
        <f t="shared" si="1336"/>
        <v>1.3333333333333333</v>
      </c>
      <c r="AG3783" s="14">
        <f t="shared" si="1337"/>
        <v>4.5</v>
      </c>
      <c r="AH3783" s="14">
        <f t="shared" si="1338"/>
        <v>-52.533333333333331</v>
      </c>
      <c r="AI3783" s="14">
        <f t="shared" si="1339"/>
        <v>-70.044444444444437</v>
      </c>
      <c r="AJ3783" s="1987"/>
    </row>
    <row r="3784" spans="1:36" ht="30" customHeight="1">
      <c r="A3784" s="1979">
        <v>140</v>
      </c>
      <c r="B3784" s="1980" t="s">
        <v>9456</v>
      </c>
      <c r="C3784" s="1981" t="s">
        <v>232</v>
      </c>
      <c r="D3784" s="1981">
        <v>420</v>
      </c>
      <c r="E3784" s="1981">
        <v>0</v>
      </c>
      <c r="F3784" s="1981">
        <f t="shared" si="1332"/>
        <v>0</v>
      </c>
      <c r="G3784" s="1981">
        <v>5</v>
      </c>
      <c r="H3784" s="2002">
        <f>G3784*D3784</f>
        <v>2100</v>
      </c>
      <c r="I3784" s="1982">
        <v>44964</v>
      </c>
      <c r="J3784" s="1983">
        <v>46699</v>
      </c>
      <c r="K3784" s="1983"/>
      <c r="L3784" s="1984">
        <v>54</v>
      </c>
      <c r="M3784" s="1983">
        <v>44949</v>
      </c>
      <c r="N3784" s="1981"/>
      <c r="O3784" s="1981">
        <v>2</v>
      </c>
      <c r="P3784" s="1981"/>
      <c r="Q3784" s="1981"/>
      <c r="R3784" s="1981"/>
      <c r="S3784" s="1981"/>
      <c r="T3784" s="1981"/>
      <c r="U3784" s="1981"/>
      <c r="V3784" s="1981"/>
      <c r="W3784" s="1981"/>
      <c r="X3784" s="1981"/>
      <c r="Y3784" s="1981"/>
      <c r="Z3784" s="1981"/>
      <c r="AA3784" s="1981"/>
      <c r="AB3784" s="1981"/>
      <c r="AC3784" s="1507">
        <f t="shared" si="1333"/>
        <v>3</v>
      </c>
      <c r="AD3784" s="1508">
        <f t="shared" si="1334"/>
        <v>1260</v>
      </c>
      <c r="AE3784" s="14">
        <f t="shared" si="1335"/>
        <v>56.06666666666667</v>
      </c>
      <c r="AF3784" s="14">
        <f t="shared" si="1336"/>
        <v>0.66666666666666663</v>
      </c>
      <c r="AG3784" s="14">
        <f t="shared" si="1337"/>
        <v>4.5</v>
      </c>
      <c r="AH3784" s="14">
        <f t="shared" si="1338"/>
        <v>-51.56666666666667</v>
      </c>
      <c r="AI3784" s="14">
        <f t="shared" si="1339"/>
        <v>-34.37777777777778</v>
      </c>
      <c r="AJ3784" s="1987"/>
    </row>
    <row r="3785" spans="1:36" ht="15.75" customHeight="1">
      <c r="A3785" s="4728" t="s">
        <v>9457</v>
      </c>
      <c r="B3785" s="4729"/>
      <c r="C3785" s="4729"/>
      <c r="D3785" s="4729"/>
      <c r="E3785" s="4729"/>
      <c r="F3785" s="4729"/>
      <c r="G3785" s="4729"/>
      <c r="H3785" s="4729"/>
      <c r="I3785" s="4729"/>
      <c r="J3785" s="4729"/>
      <c r="K3785" s="4729"/>
      <c r="L3785" s="4729"/>
      <c r="M3785" s="4729"/>
      <c r="N3785" s="4729"/>
      <c r="O3785" s="4729"/>
      <c r="P3785" s="4729"/>
      <c r="Q3785" s="4729"/>
      <c r="R3785" s="4729"/>
      <c r="S3785" s="4729"/>
      <c r="T3785" s="4729"/>
      <c r="U3785" s="4729"/>
      <c r="V3785" s="4729"/>
      <c r="W3785" s="4729"/>
      <c r="X3785" s="4729"/>
      <c r="Y3785" s="4729"/>
      <c r="Z3785" s="4729"/>
      <c r="AA3785" s="4729"/>
      <c r="AB3785" s="4729"/>
      <c r="AC3785" s="4729"/>
      <c r="AD3785" s="4729"/>
      <c r="AE3785" s="4729"/>
      <c r="AF3785" s="4729"/>
      <c r="AG3785" s="4729"/>
      <c r="AH3785" s="4729"/>
      <c r="AI3785" s="4731"/>
      <c r="AJ3785" s="1978"/>
    </row>
    <row r="3786" spans="1:36" ht="30" customHeight="1">
      <c r="A3786" s="1979">
        <v>1</v>
      </c>
      <c r="B3786" s="1980" t="s">
        <v>3388</v>
      </c>
      <c r="C3786" s="1981" t="s">
        <v>232</v>
      </c>
      <c r="D3786" s="1981">
        <v>55</v>
      </c>
      <c r="E3786" s="1981">
        <v>0</v>
      </c>
      <c r="F3786" s="1981">
        <f>D3786*E3786</f>
        <v>0</v>
      </c>
      <c r="G3786" s="1981">
        <v>720</v>
      </c>
      <c r="H3786" s="2002">
        <f>G3786*D3786</f>
        <v>39600</v>
      </c>
      <c r="I3786" s="1982">
        <v>44970</v>
      </c>
      <c r="J3786" s="1983">
        <v>45991</v>
      </c>
      <c r="K3786" s="1983"/>
      <c r="L3786" s="1984">
        <v>107</v>
      </c>
      <c r="M3786" s="1983">
        <v>44959</v>
      </c>
      <c r="N3786" s="1981"/>
      <c r="O3786" s="1981"/>
      <c r="P3786" s="1981">
        <v>80</v>
      </c>
      <c r="Q3786" s="1981"/>
      <c r="R3786" s="1981"/>
      <c r="S3786" s="1981"/>
      <c r="T3786" s="1981"/>
      <c r="U3786" s="1981"/>
      <c r="V3786" s="1981"/>
      <c r="W3786" s="1981"/>
      <c r="X3786" s="1981"/>
      <c r="Y3786" s="1981"/>
      <c r="Z3786" s="1981"/>
      <c r="AA3786" s="1981"/>
      <c r="AB3786" s="1981"/>
      <c r="AC3786" s="1507">
        <f>E3786+G3786-N3786-O3786-AA3786-P3786-Q3786-R3786-S3786-T3786-U3786-V3786-W3786-X3786-Y3786</f>
        <v>640</v>
      </c>
      <c r="AD3786" s="1508">
        <f>D3786*AC3786</f>
        <v>35200</v>
      </c>
      <c r="AE3786" s="14">
        <f>(J3786-"01.04.2023")/30</f>
        <v>32.466666666666669</v>
      </c>
      <c r="AF3786" s="14">
        <f>(N3786+O3786+P3786+Q3786+R3786+S3786+T3786+U3786+V3786+W3786+X3786+Y3786)/3</f>
        <v>26.666666666666668</v>
      </c>
      <c r="AG3786" s="14">
        <f>AC3786/AF3786</f>
        <v>24</v>
      </c>
      <c r="AH3786" s="14">
        <f>AG3786-AE3786</f>
        <v>-8.4666666666666686</v>
      </c>
      <c r="AI3786" s="14">
        <f>AC3786-(AE3786*AF3786)</f>
        <v>-225.77777777777783</v>
      </c>
      <c r="AJ3786" s="1987"/>
    </row>
    <row r="3787" spans="1:36" ht="37.5" customHeight="1">
      <c r="A3787" s="4728" t="s">
        <v>4348</v>
      </c>
      <c r="B3787" s="4729"/>
      <c r="C3787" s="4729"/>
      <c r="D3787" s="4729"/>
      <c r="E3787" s="4729"/>
      <c r="F3787" s="4729"/>
      <c r="G3787" s="4729"/>
      <c r="H3787" s="4729"/>
      <c r="I3787" s="4729"/>
      <c r="J3787" s="4729"/>
      <c r="K3787" s="4729"/>
      <c r="L3787" s="4729"/>
      <c r="M3787" s="4729"/>
      <c r="N3787" s="4729"/>
      <c r="O3787" s="4729"/>
      <c r="P3787" s="4729"/>
      <c r="Q3787" s="4729"/>
      <c r="R3787" s="4729"/>
      <c r="S3787" s="4729"/>
      <c r="T3787" s="4729"/>
      <c r="U3787" s="4729"/>
      <c r="V3787" s="4729"/>
      <c r="W3787" s="4729"/>
      <c r="X3787" s="4729"/>
      <c r="Y3787" s="4729"/>
      <c r="Z3787" s="4729"/>
      <c r="AA3787" s="4729"/>
      <c r="AB3787" s="4729"/>
      <c r="AC3787" s="4729"/>
      <c r="AD3787" s="4729"/>
      <c r="AE3787" s="4729"/>
      <c r="AF3787" s="4729"/>
      <c r="AG3787" s="4729"/>
      <c r="AH3787" s="4729"/>
      <c r="AI3787" s="4731"/>
      <c r="AJ3787" s="1978"/>
    </row>
    <row r="3788" spans="1:36" ht="30" customHeight="1">
      <c r="A3788" s="1979">
        <v>1</v>
      </c>
      <c r="B3788" s="2000" t="s">
        <v>9458</v>
      </c>
      <c r="C3788" s="1981" t="s">
        <v>181</v>
      </c>
      <c r="D3788" s="1981">
        <v>28600</v>
      </c>
      <c r="E3788" s="1981">
        <v>0</v>
      </c>
      <c r="F3788" s="1981">
        <f t="shared" ref="F3788:F3810" si="1341">D3788*E3788</f>
        <v>0</v>
      </c>
      <c r="G3788" s="1981">
        <v>1</v>
      </c>
      <c r="H3788" s="2002">
        <f t="shared" ref="H3788:H3810" si="1342">G3788*D3788</f>
        <v>28600</v>
      </c>
      <c r="I3788" s="1989">
        <v>44977</v>
      </c>
      <c r="J3788" s="1983">
        <v>45547</v>
      </c>
      <c r="K3788" s="1983"/>
      <c r="L3788" s="1984">
        <v>136</v>
      </c>
      <c r="M3788" s="1983">
        <v>44965</v>
      </c>
      <c r="N3788" s="1981"/>
      <c r="O3788" s="1981"/>
      <c r="P3788" s="1981"/>
      <c r="Q3788" s="1981"/>
      <c r="R3788" s="1981"/>
      <c r="S3788" s="1981"/>
      <c r="T3788" s="1981"/>
      <c r="U3788" s="1981"/>
      <c r="V3788" s="1981"/>
      <c r="W3788" s="1981"/>
      <c r="X3788" s="1981"/>
      <c r="Y3788" s="1981"/>
      <c r="Z3788" s="1985"/>
      <c r="AA3788" s="1981"/>
      <c r="AB3788" s="1981"/>
      <c r="AC3788" s="1507">
        <f t="shared" ref="AC3788:AC3810" si="1343">E3788+G3788-N3788-O3788-AA3788-P3788-Q3788-R3788-S3788-T3788-U3788-V3788-W3788-X3788-Y3788</f>
        <v>1</v>
      </c>
      <c r="AD3788" s="1508">
        <f t="shared" ref="AD3788:AD3810" si="1344">D3788*AC3788</f>
        <v>28600</v>
      </c>
      <c r="AE3788" s="14">
        <f t="shared" ref="AE3788:AE3810" si="1345">(J3788-"01.04.2023")/30</f>
        <v>17.666666666666668</v>
      </c>
      <c r="AF3788" s="14">
        <f t="shared" ref="AF3788:AF3810" si="1346">(N3788+O3788+P3788+Q3788+R3788+S3788+T3788+U3788+V3788+W3788+X3788+Y3788)/3</f>
        <v>0</v>
      </c>
      <c r="AG3788" s="14" t="e">
        <f t="shared" ref="AG3788:AG3810" si="1347">AC3788/AF3788</f>
        <v>#DIV/0!</v>
      </c>
      <c r="AH3788" s="14" t="e">
        <f t="shared" ref="AH3788:AH3810" si="1348">AG3788-AE3788</f>
        <v>#DIV/0!</v>
      </c>
      <c r="AI3788" s="14">
        <f t="shared" ref="AI3788:AI3810" si="1349">AC3788-(AE3788*AF3788)</f>
        <v>1</v>
      </c>
      <c r="AJ3788" s="1986"/>
    </row>
    <row r="3789" spans="1:36" ht="30" customHeight="1">
      <c r="A3789" s="1979">
        <v>1</v>
      </c>
      <c r="B3789" s="2000" t="s">
        <v>9459</v>
      </c>
      <c r="C3789" s="1981" t="s">
        <v>181</v>
      </c>
      <c r="D3789" s="1981">
        <v>28600</v>
      </c>
      <c r="E3789" s="1981"/>
      <c r="F3789" s="1981">
        <f t="shared" si="1341"/>
        <v>0</v>
      </c>
      <c r="G3789" s="1981">
        <v>2</v>
      </c>
      <c r="H3789" s="2002">
        <f t="shared" si="1342"/>
        <v>57200</v>
      </c>
      <c r="I3789" s="1989">
        <v>45561</v>
      </c>
      <c r="J3789" s="1983">
        <v>45547</v>
      </c>
      <c r="K3789" s="1983"/>
      <c r="L3789" s="1984">
        <v>136</v>
      </c>
      <c r="M3789" s="1983">
        <v>44965</v>
      </c>
      <c r="N3789" s="1981"/>
      <c r="O3789" s="1981"/>
      <c r="P3789" s="1981"/>
      <c r="Q3789" s="1981"/>
      <c r="R3789" s="1981"/>
      <c r="S3789" s="1981"/>
      <c r="T3789" s="1981"/>
      <c r="U3789" s="1981"/>
      <c r="V3789" s="1981"/>
      <c r="W3789" s="1981"/>
      <c r="X3789" s="1981"/>
      <c r="Y3789" s="1981"/>
      <c r="Z3789" s="1985"/>
      <c r="AA3789" s="1981"/>
      <c r="AB3789" s="1981"/>
      <c r="AC3789" s="1507">
        <f t="shared" si="1343"/>
        <v>2</v>
      </c>
      <c r="AD3789" s="1508">
        <f t="shared" si="1344"/>
        <v>57200</v>
      </c>
      <c r="AE3789" s="14">
        <f t="shared" si="1345"/>
        <v>17.666666666666668</v>
      </c>
      <c r="AF3789" s="14">
        <f t="shared" si="1346"/>
        <v>0</v>
      </c>
      <c r="AG3789" s="14" t="e">
        <f t="shared" si="1347"/>
        <v>#DIV/0!</v>
      </c>
      <c r="AH3789" s="14" t="e">
        <f t="shared" si="1348"/>
        <v>#DIV/0!</v>
      </c>
      <c r="AI3789" s="14">
        <f t="shared" si="1349"/>
        <v>2</v>
      </c>
      <c r="AJ3789" s="1986"/>
    </row>
    <row r="3790" spans="1:36" ht="15.75" customHeight="1">
      <c r="A3790" s="1979">
        <v>1</v>
      </c>
      <c r="B3790" s="2000" t="s">
        <v>9460</v>
      </c>
      <c r="C3790" s="1981" t="s">
        <v>181</v>
      </c>
      <c r="D3790" s="1981">
        <v>28600</v>
      </c>
      <c r="E3790" s="1981"/>
      <c r="F3790" s="1981">
        <f t="shared" si="1341"/>
        <v>0</v>
      </c>
      <c r="G3790" s="1981">
        <v>2</v>
      </c>
      <c r="H3790" s="2002">
        <f t="shared" si="1342"/>
        <v>57200</v>
      </c>
      <c r="I3790" s="1989">
        <v>45535</v>
      </c>
      <c r="J3790" s="1983">
        <v>45547</v>
      </c>
      <c r="K3790" s="1983"/>
      <c r="L3790" s="1984">
        <v>136</v>
      </c>
      <c r="M3790" s="1983">
        <v>44965</v>
      </c>
      <c r="N3790" s="1981"/>
      <c r="O3790" s="1981"/>
      <c r="P3790" s="1981"/>
      <c r="Q3790" s="1981"/>
      <c r="R3790" s="1981"/>
      <c r="S3790" s="1981"/>
      <c r="T3790" s="1981"/>
      <c r="U3790" s="1981"/>
      <c r="V3790" s="1981"/>
      <c r="W3790" s="1981"/>
      <c r="X3790" s="1981"/>
      <c r="Y3790" s="1981"/>
      <c r="Z3790" s="1985"/>
      <c r="AA3790" s="1981"/>
      <c r="AB3790" s="1981"/>
      <c r="AC3790" s="1507">
        <f t="shared" si="1343"/>
        <v>2</v>
      </c>
      <c r="AD3790" s="1508">
        <f t="shared" si="1344"/>
        <v>57200</v>
      </c>
      <c r="AE3790" s="14">
        <f t="shared" si="1345"/>
        <v>17.666666666666668</v>
      </c>
      <c r="AF3790" s="14">
        <f t="shared" si="1346"/>
        <v>0</v>
      </c>
      <c r="AG3790" s="14" t="e">
        <f t="shared" si="1347"/>
        <v>#DIV/0!</v>
      </c>
      <c r="AH3790" s="14" t="e">
        <f t="shared" si="1348"/>
        <v>#DIV/0!</v>
      </c>
      <c r="AI3790" s="14">
        <f t="shared" si="1349"/>
        <v>2</v>
      </c>
      <c r="AJ3790" s="1986"/>
    </row>
    <row r="3791" spans="1:36" ht="15" customHeight="1">
      <c r="A3791" s="1979">
        <v>1</v>
      </c>
      <c r="B3791" s="2000" t="s">
        <v>9461</v>
      </c>
      <c r="C3791" s="1981" t="s">
        <v>181</v>
      </c>
      <c r="D3791" s="1981">
        <v>28600</v>
      </c>
      <c r="E3791" s="1981"/>
      <c r="F3791" s="1981">
        <f t="shared" si="1341"/>
        <v>0</v>
      </c>
      <c r="G3791" s="1981">
        <v>1</v>
      </c>
      <c r="H3791" s="2002">
        <f t="shared" si="1342"/>
        <v>28600</v>
      </c>
      <c r="I3791" s="1989">
        <v>45497</v>
      </c>
      <c r="J3791" s="1983">
        <v>45547</v>
      </c>
      <c r="K3791" s="1983"/>
      <c r="L3791" s="1984">
        <v>136</v>
      </c>
      <c r="M3791" s="1983">
        <v>44965</v>
      </c>
      <c r="N3791" s="1981"/>
      <c r="O3791" s="1981"/>
      <c r="P3791" s="1981"/>
      <c r="Q3791" s="1981"/>
      <c r="R3791" s="1981"/>
      <c r="S3791" s="1981"/>
      <c r="T3791" s="1981"/>
      <c r="U3791" s="1981"/>
      <c r="V3791" s="1981"/>
      <c r="W3791" s="1981"/>
      <c r="X3791" s="1981"/>
      <c r="Y3791" s="1981"/>
      <c r="Z3791" s="1985"/>
      <c r="AA3791" s="1981"/>
      <c r="AB3791" s="1981"/>
      <c r="AC3791" s="1507">
        <f t="shared" si="1343"/>
        <v>1</v>
      </c>
      <c r="AD3791" s="1508">
        <f t="shared" si="1344"/>
        <v>28600</v>
      </c>
      <c r="AE3791" s="14">
        <f t="shared" si="1345"/>
        <v>17.666666666666668</v>
      </c>
      <c r="AF3791" s="14">
        <f t="shared" si="1346"/>
        <v>0</v>
      </c>
      <c r="AG3791" s="14" t="e">
        <f t="shared" si="1347"/>
        <v>#DIV/0!</v>
      </c>
      <c r="AH3791" s="14" t="e">
        <f t="shared" si="1348"/>
        <v>#DIV/0!</v>
      </c>
      <c r="AI3791" s="14">
        <f t="shared" si="1349"/>
        <v>1</v>
      </c>
      <c r="AJ3791" s="1986"/>
    </row>
    <row r="3792" spans="1:36" ht="15.75">
      <c r="A3792" s="1979">
        <v>1</v>
      </c>
      <c r="B3792" s="2000" t="s">
        <v>9462</v>
      </c>
      <c r="C3792" s="1981" t="s">
        <v>181</v>
      </c>
      <c r="D3792" s="1981">
        <v>28600</v>
      </c>
      <c r="E3792" s="1981"/>
      <c r="F3792" s="1981">
        <f t="shared" si="1341"/>
        <v>0</v>
      </c>
      <c r="G3792" s="1981">
        <v>1</v>
      </c>
      <c r="H3792" s="2002">
        <f t="shared" si="1342"/>
        <v>28600</v>
      </c>
      <c r="I3792" s="1989">
        <v>45432</v>
      </c>
      <c r="J3792" s="1983">
        <v>45547</v>
      </c>
      <c r="K3792" s="1983"/>
      <c r="L3792" s="1984">
        <v>136</v>
      </c>
      <c r="M3792" s="1983">
        <v>44965</v>
      </c>
      <c r="N3792" s="1981"/>
      <c r="O3792" s="1981"/>
      <c r="P3792" s="1981"/>
      <c r="Q3792" s="1981"/>
      <c r="R3792" s="1981"/>
      <c r="S3792" s="1981"/>
      <c r="T3792" s="1981"/>
      <c r="U3792" s="1981"/>
      <c r="V3792" s="1981"/>
      <c r="W3792" s="1981"/>
      <c r="X3792" s="1981"/>
      <c r="Y3792" s="1981"/>
      <c r="Z3792" s="1985"/>
      <c r="AA3792" s="1981"/>
      <c r="AB3792" s="1981"/>
      <c r="AC3792" s="1507">
        <f t="shared" si="1343"/>
        <v>1</v>
      </c>
      <c r="AD3792" s="1508">
        <f t="shared" si="1344"/>
        <v>28600</v>
      </c>
      <c r="AE3792" s="14">
        <f t="shared" si="1345"/>
        <v>17.666666666666668</v>
      </c>
      <c r="AF3792" s="14">
        <f t="shared" si="1346"/>
        <v>0</v>
      </c>
      <c r="AG3792" s="14" t="e">
        <f t="shared" si="1347"/>
        <v>#DIV/0!</v>
      </c>
      <c r="AH3792" s="14" t="e">
        <f t="shared" si="1348"/>
        <v>#DIV/0!</v>
      </c>
      <c r="AI3792" s="14">
        <f t="shared" si="1349"/>
        <v>1</v>
      </c>
      <c r="AJ3792" s="1986"/>
    </row>
    <row r="3793" spans="1:36" ht="15.75">
      <c r="A3793" s="1979">
        <v>1</v>
      </c>
      <c r="B3793" s="2000" t="s">
        <v>9463</v>
      </c>
      <c r="C3793" s="1981" t="s">
        <v>181</v>
      </c>
      <c r="D3793" s="1981">
        <v>28600</v>
      </c>
      <c r="E3793" s="1981"/>
      <c r="F3793" s="1981">
        <f t="shared" si="1341"/>
        <v>0</v>
      </c>
      <c r="G3793" s="1981">
        <v>1</v>
      </c>
      <c r="H3793" s="2002">
        <f t="shared" si="1342"/>
        <v>28600</v>
      </c>
      <c r="I3793" s="1989">
        <v>45470</v>
      </c>
      <c r="J3793" s="1983">
        <v>45547</v>
      </c>
      <c r="K3793" s="1983"/>
      <c r="L3793" s="1984">
        <v>136</v>
      </c>
      <c r="M3793" s="1983">
        <v>44965</v>
      </c>
      <c r="N3793" s="1981"/>
      <c r="O3793" s="1981"/>
      <c r="P3793" s="1981"/>
      <c r="Q3793" s="1981"/>
      <c r="R3793" s="1981"/>
      <c r="S3793" s="1981"/>
      <c r="T3793" s="1981"/>
      <c r="U3793" s="1981"/>
      <c r="V3793" s="1981"/>
      <c r="W3793" s="1981"/>
      <c r="X3793" s="1981"/>
      <c r="Y3793" s="1981"/>
      <c r="Z3793" s="1985"/>
      <c r="AA3793" s="1981"/>
      <c r="AB3793" s="1981"/>
      <c r="AC3793" s="1507">
        <f t="shared" si="1343"/>
        <v>1</v>
      </c>
      <c r="AD3793" s="1508">
        <f t="shared" si="1344"/>
        <v>28600</v>
      </c>
      <c r="AE3793" s="14">
        <f t="shared" si="1345"/>
        <v>17.666666666666668</v>
      </c>
      <c r="AF3793" s="14">
        <f t="shared" si="1346"/>
        <v>0</v>
      </c>
      <c r="AG3793" s="14" t="e">
        <f t="shared" si="1347"/>
        <v>#DIV/0!</v>
      </c>
      <c r="AH3793" s="14" t="e">
        <f t="shared" si="1348"/>
        <v>#DIV/0!</v>
      </c>
      <c r="AI3793" s="14">
        <f t="shared" si="1349"/>
        <v>1</v>
      </c>
      <c r="AJ3793" s="1986"/>
    </row>
    <row r="3794" spans="1:36" ht="15.75">
      <c r="A3794" s="1979">
        <v>1</v>
      </c>
      <c r="B3794" s="2000" t="s">
        <v>9464</v>
      </c>
      <c r="C3794" s="1981" t="s">
        <v>181</v>
      </c>
      <c r="D3794" s="1981">
        <v>28600</v>
      </c>
      <c r="E3794" s="1981"/>
      <c r="F3794" s="1981">
        <f t="shared" si="1341"/>
        <v>0</v>
      </c>
      <c r="G3794" s="1981">
        <v>2</v>
      </c>
      <c r="H3794" s="2002">
        <f t="shared" si="1342"/>
        <v>57200</v>
      </c>
      <c r="I3794" s="1989">
        <v>45561</v>
      </c>
      <c r="J3794" s="1983">
        <v>45547</v>
      </c>
      <c r="K3794" s="1983"/>
      <c r="L3794" s="1984">
        <v>136</v>
      </c>
      <c r="M3794" s="1983">
        <v>44965</v>
      </c>
      <c r="N3794" s="1981"/>
      <c r="O3794" s="1981"/>
      <c r="P3794" s="1981"/>
      <c r="Q3794" s="1981"/>
      <c r="R3794" s="1981"/>
      <c r="S3794" s="1981"/>
      <c r="T3794" s="1981"/>
      <c r="U3794" s="1981"/>
      <c r="V3794" s="1981"/>
      <c r="W3794" s="1981"/>
      <c r="X3794" s="1981"/>
      <c r="Y3794" s="1981"/>
      <c r="Z3794" s="1985"/>
      <c r="AA3794" s="1981"/>
      <c r="AB3794" s="1981"/>
      <c r="AC3794" s="1507">
        <f t="shared" si="1343"/>
        <v>2</v>
      </c>
      <c r="AD3794" s="1508">
        <f t="shared" si="1344"/>
        <v>57200</v>
      </c>
      <c r="AE3794" s="14">
        <f t="shared" si="1345"/>
        <v>17.666666666666668</v>
      </c>
      <c r="AF3794" s="14">
        <f t="shared" si="1346"/>
        <v>0</v>
      </c>
      <c r="AG3794" s="14" t="e">
        <f t="shared" si="1347"/>
        <v>#DIV/0!</v>
      </c>
      <c r="AH3794" s="14" t="e">
        <f t="shared" si="1348"/>
        <v>#DIV/0!</v>
      </c>
      <c r="AI3794" s="14">
        <f t="shared" si="1349"/>
        <v>2</v>
      </c>
      <c r="AJ3794" s="1986"/>
    </row>
    <row r="3795" spans="1:36" ht="15" customHeight="1">
      <c r="A3795" s="1979">
        <v>1</v>
      </c>
      <c r="B3795" s="2000" t="s">
        <v>9465</v>
      </c>
      <c r="C3795" s="1981" t="s">
        <v>181</v>
      </c>
      <c r="D3795" s="1981">
        <v>28600</v>
      </c>
      <c r="E3795" s="1981"/>
      <c r="F3795" s="1981">
        <f t="shared" si="1341"/>
        <v>0</v>
      </c>
      <c r="G3795" s="1981">
        <v>5</v>
      </c>
      <c r="H3795" s="2002">
        <f t="shared" si="1342"/>
        <v>143000</v>
      </c>
      <c r="I3795" s="1989">
        <v>45529</v>
      </c>
      <c r="J3795" s="1983">
        <v>45547</v>
      </c>
      <c r="K3795" s="1983"/>
      <c r="L3795" s="1984">
        <v>136</v>
      </c>
      <c r="M3795" s="1983">
        <v>44965</v>
      </c>
      <c r="N3795" s="1981"/>
      <c r="O3795" s="1981">
        <v>2</v>
      </c>
      <c r="P3795" s="1981">
        <v>1</v>
      </c>
      <c r="Q3795" s="1981"/>
      <c r="R3795" s="1981"/>
      <c r="S3795" s="1981"/>
      <c r="T3795" s="1981"/>
      <c r="U3795" s="1981"/>
      <c r="V3795" s="1981"/>
      <c r="W3795" s="1981"/>
      <c r="X3795" s="1981"/>
      <c r="Y3795" s="1981"/>
      <c r="Z3795" s="1985"/>
      <c r="AA3795" s="1981"/>
      <c r="AB3795" s="1981"/>
      <c r="AC3795" s="1507">
        <f t="shared" si="1343"/>
        <v>2</v>
      </c>
      <c r="AD3795" s="1508">
        <f t="shared" si="1344"/>
        <v>57200</v>
      </c>
      <c r="AE3795" s="14">
        <f t="shared" si="1345"/>
        <v>17.666666666666668</v>
      </c>
      <c r="AF3795" s="14">
        <f t="shared" si="1346"/>
        <v>1</v>
      </c>
      <c r="AG3795" s="14">
        <f t="shared" si="1347"/>
        <v>2</v>
      </c>
      <c r="AH3795" s="14">
        <f t="shared" si="1348"/>
        <v>-15.666666666666668</v>
      </c>
      <c r="AI3795" s="14">
        <f t="shared" si="1349"/>
        <v>-15.666666666666668</v>
      </c>
      <c r="AJ3795" s="1986"/>
    </row>
    <row r="3796" spans="1:36" ht="30" customHeight="1">
      <c r="A3796" s="1979">
        <v>1</v>
      </c>
      <c r="B3796" s="2000" t="s">
        <v>9466</v>
      </c>
      <c r="C3796" s="1981" t="s">
        <v>181</v>
      </c>
      <c r="D3796" s="1981">
        <v>28600</v>
      </c>
      <c r="E3796" s="1981"/>
      <c r="F3796" s="1981">
        <f t="shared" si="1341"/>
        <v>0</v>
      </c>
      <c r="G3796" s="1981">
        <v>2</v>
      </c>
      <c r="H3796" s="2002">
        <f t="shared" si="1342"/>
        <v>57200</v>
      </c>
      <c r="I3796" s="1989">
        <v>45533</v>
      </c>
      <c r="J3796" s="1983">
        <v>45547</v>
      </c>
      <c r="K3796" s="1983"/>
      <c r="L3796" s="1984">
        <v>136</v>
      </c>
      <c r="M3796" s="1983">
        <v>44965</v>
      </c>
      <c r="N3796" s="1981"/>
      <c r="O3796" s="1981"/>
      <c r="P3796" s="1981"/>
      <c r="Q3796" s="1981"/>
      <c r="R3796" s="1981"/>
      <c r="S3796" s="1981"/>
      <c r="T3796" s="1981"/>
      <c r="U3796" s="1981"/>
      <c r="V3796" s="1981"/>
      <c r="W3796" s="1981"/>
      <c r="X3796" s="1981"/>
      <c r="Y3796" s="1981"/>
      <c r="Z3796" s="1985"/>
      <c r="AA3796" s="1981"/>
      <c r="AB3796" s="1981"/>
      <c r="AC3796" s="1507">
        <f t="shared" si="1343"/>
        <v>2</v>
      </c>
      <c r="AD3796" s="1508">
        <f t="shared" si="1344"/>
        <v>57200</v>
      </c>
      <c r="AE3796" s="14">
        <f t="shared" si="1345"/>
        <v>17.666666666666668</v>
      </c>
      <c r="AF3796" s="14">
        <f t="shared" si="1346"/>
        <v>0</v>
      </c>
      <c r="AG3796" s="14" t="e">
        <f t="shared" si="1347"/>
        <v>#DIV/0!</v>
      </c>
      <c r="AH3796" s="14" t="e">
        <f t="shared" si="1348"/>
        <v>#DIV/0!</v>
      </c>
      <c r="AI3796" s="14">
        <f t="shared" si="1349"/>
        <v>2</v>
      </c>
      <c r="AJ3796" s="1986"/>
    </row>
    <row r="3797" spans="1:36" ht="15.75">
      <c r="A3797" s="1979">
        <v>3</v>
      </c>
      <c r="B3797" s="2000" t="s">
        <v>4958</v>
      </c>
      <c r="C3797" s="1981" t="s">
        <v>181</v>
      </c>
      <c r="D3797" s="1981">
        <v>648</v>
      </c>
      <c r="E3797" s="1981">
        <v>7</v>
      </c>
      <c r="F3797" s="1981">
        <f t="shared" si="1341"/>
        <v>4536</v>
      </c>
      <c r="G3797" s="1981"/>
      <c r="H3797" s="2002">
        <f t="shared" si="1342"/>
        <v>0</v>
      </c>
      <c r="I3797" s="1989">
        <v>44795</v>
      </c>
      <c r="J3797" s="1983">
        <v>45747</v>
      </c>
      <c r="K3797" s="1983"/>
      <c r="L3797" s="1984">
        <v>664</v>
      </c>
      <c r="M3797" s="1983">
        <v>44784</v>
      </c>
      <c r="N3797" s="1981">
        <v>3</v>
      </c>
      <c r="O3797" s="1981">
        <v>2</v>
      </c>
      <c r="P3797" s="1981"/>
      <c r="Q3797" s="1981"/>
      <c r="R3797" s="1981"/>
      <c r="S3797" s="1981"/>
      <c r="T3797" s="1981"/>
      <c r="U3797" s="1981"/>
      <c r="V3797" s="1981"/>
      <c r="W3797" s="1981"/>
      <c r="X3797" s="1981"/>
      <c r="Y3797" s="1981"/>
      <c r="Z3797" s="1981"/>
      <c r="AA3797" s="1981"/>
      <c r="AB3797" s="1981"/>
      <c r="AC3797" s="1507">
        <f t="shared" si="1343"/>
        <v>2</v>
      </c>
      <c r="AD3797" s="1508">
        <f t="shared" si="1344"/>
        <v>1296</v>
      </c>
      <c r="AE3797" s="14">
        <f t="shared" si="1345"/>
        <v>24.333333333333332</v>
      </c>
      <c r="AF3797" s="14">
        <f t="shared" si="1346"/>
        <v>1.6666666666666667</v>
      </c>
      <c r="AG3797" s="14">
        <f t="shared" si="1347"/>
        <v>1.2</v>
      </c>
      <c r="AH3797" s="14">
        <f t="shared" si="1348"/>
        <v>-23.133333333333333</v>
      </c>
      <c r="AI3797" s="14">
        <f t="shared" si="1349"/>
        <v>-38.555555555555557</v>
      </c>
      <c r="AJ3797" s="1986"/>
    </row>
    <row r="3798" spans="1:36" ht="15" customHeight="1">
      <c r="A3798" s="1979">
        <v>4</v>
      </c>
      <c r="B3798" s="2000" t="s">
        <v>4959</v>
      </c>
      <c r="C3798" s="1981" t="s">
        <v>181</v>
      </c>
      <c r="D3798" s="1981">
        <v>648</v>
      </c>
      <c r="E3798" s="1981">
        <v>7</v>
      </c>
      <c r="F3798" s="1981">
        <f t="shared" si="1341"/>
        <v>4536</v>
      </c>
      <c r="G3798" s="1981"/>
      <c r="H3798" s="2002">
        <f t="shared" si="1342"/>
        <v>0</v>
      </c>
      <c r="I3798" s="1989">
        <v>44795</v>
      </c>
      <c r="J3798" s="1983">
        <v>45787</v>
      </c>
      <c r="K3798" s="1983"/>
      <c r="L3798" s="1984">
        <v>664</v>
      </c>
      <c r="M3798" s="1983">
        <v>44784</v>
      </c>
      <c r="N3798" s="1981">
        <v>1</v>
      </c>
      <c r="O3798" s="1981"/>
      <c r="P3798" s="1981"/>
      <c r="Q3798" s="1981"/>
      <c r="R3798" s="1981"/>
      <c r="S3798" s="1981"/>
      <c r="T3798" s="1981"/>
      <c r="U3798" s="1981"/>
      <c r="V3798" s="1981"/>
      <c r="W3798" s="1981"/>
      <c r="X3798" s="1981"/>
      <c r="Y3798" s="1981"/>
      <c r="Z3798" s="1985"/>
      <c r="AA3798" s="1981"/>
      <c r="AB3798" s="1981"/>
      <c r="AC3798" s="1507">
        <f t="shared" si="1343"/>
        <v>6</v>
      </c>
      <c r="AD3798" s="1508">
        <f t="shared" si="1344"/>
        <v>3888</v>
      </c>
      <c r="AE3798" s="14">
        <f t="shared" si="1345"/>
        <v>25.666666666666668</v>
      </c>
      <c r="AF3798" s="14">
        <f t="shared" si="1346"/>
        <v>0.33333333333333331</v>
      </c>
      <c r="AG3798" s="14">
        <f t="shared" si="1347"/>
        <v>18</v>
      </c>
      <c r="AH3798" s="14">
        <f t="shared" si="1348"/>
        <v>-7.6666666666666679</v>
      </c>
      <c r="AI3798" s="14">
        <f t="shared" si="1349"/>
        <v>-2.5555555555555554</v>
      </c>
      <c r="AJ3798" s="1986"/>
    </row>
    <row r="3799" spans="1:36" ht="15.75">
      <c r="A3799" s="1979">
        <v>5</v>
      </c>
      <c r="B3799" s="2000" t="s">
        <v>4960</v>
      </c>
      <c r="C3799" s="1981" t="s">
        <v>181</v>
      </c>
      <c r="D3799" s="1981">
        <v>648</v>
      </c>
      <c r="E3799" s="1981">
        <v>10</v>
      </c>
      <c r="F3799" s="1981">
        <f t="shared" si="1341"/>
        <v>6480</v>
      </c>
      <c r="G3799" s="1981"/>
      <c r="H3799" s="2002">
        <f t="shared" si="1342"/>
        <v>0</v>
      </c>
      <c r="I3799" s="1989">
        <v>44795</v>
      </c>
      <c r="J3799" s="1983">
        <v>45764</v>
      </c>
      <c r="K3799" s="1983"/>
      <c r="L3799" s="1984">
        <v>664</v>
      </c>
      <c r="M3799" s="1983">
        <v>44784</v>
      </c>
      <c r="N3799" s="1981"/>
      <c r="O3799" s="1981"/>
      <c r="P3799" s="1981">
        <v>1</v>
      </c>
      <c r="Q3799" s="1981"/>
      <c r="R3799" s="1981"/>
      <c r="S3799" s="1981"/>
      <c r="T3799" s="1981"/>
      <c r="U3799" s="1981"/>
      <c r="V3799" s="1981"/>
      <c r="W3799" s="1981"/>
      <c r="X3799" s="1981"/>
      <c r="Y3799" s="1981"/>
      <c r="Z3799" s="1981"/>
      <c r="AA3799" s="1981"/>
      <c r="AB3799" s="1981"/>
      <c r="AC3799" s="1507">
        <f t="shared" si="1343"/>
        <v>9</v>
      </c>
      <c r="AD3799" s="1508">
        <f t="shared" si="1344"/>
        <v>5832</v>
      </c>
      <c r="AE3799" s="14">
        <f t="shared" si="1345"/>
        <v>24.9</v>
      </c>
      <c r="AF3799" s="14">
        <f t="shared" si="1346"/>
        <v>0.33333333333333331</v>
      </c>
      <c r="AG3799" s="14">
        <f t="shared" si="1347"/>
        <v>27</v>
      </c>
      <c r="AH3799" s="14">
        <f t="shared" si="1348"/>
        <v>2.1000000000000014</v>
      </c>
      <c r="AI3799" s="14">
        <f t="shared" si="1349"/>
        <v>0.70000000000000107</v>
      </c>
      <c r="AJ3799" s="1986"/>
    </row>
    <row r="3800" spans="1:36" ht="15.75">
      <c r="A3800" s="1979">
        <v>6</v>
      </c>
      <c r="B3800" s="2000" t="s">
        <v>4960</v>
      </c>
      <c r="C3800" s="1981" t="s">
        <v>181</v>
      </c>
      <c r="D3800" s="1981">
        <v>648</v>
      </c>
      <c r="E3800" s="1981">
        <v>5</v>
      </c>
      <c r="F3800" s="1981">
        <f t="shared" si="1341"/>
        <v>3240</v>
      </c>
      <c r="G3800" s="1981"/>
      <c r="H3800" s="2002">
        <f t="shared" si="1342"/>
        <v>0</v>
      </c>
      <c r="I3800" s="1989">
        <v>44830</v>
      </c>
      <c r="J3800" s="1983">
        <v>45764</v>
      </c>
      <c r="K3800" s="1983"/>
      <c r="L3800" s="1984">
        <v>752</v>
      </c>
      <c r="M3800" s="1983">
        <v>44816</v>
      </c>
      <c r="N3800" s="1981"/>
      <c r="O3800" s="1981"/>
      <c r="P3800" s="1981"/>
      <c r="Q3800" s="1981"/>
      <c r="R3800" s="1981"/>
      <c r="S3800" s="1981"/>
      <c r="T3800" s="1981"/>
      <c r="U3800" s="1981"/>
      <c r="V3800" s="1981"/>
      <c r="W3800" s="1981"/>
      <c r="X3800" s="1981"/>
      <c r="Y3800" s="1981"/>
      <c r="Z3800" s="1981"/>
      <c r="AA3800" s="1981"/>
      <c r="AB3800" s="1981"/>
      <c r="AC3800" s="1507">
        <f t="shared" si="1343"/>
        <v>5</v>
      </c>
      <c r="AD3800" s="1508">
        <f t="shared" si="1344"/>
        <v>3240</v>
      </c>
      <c r="AE3800" s="14">
        <f t="shared" si="1345"/>
        <v>24.9</v>
      </c>
      <c r="AF3800" s="14">
        <f t="shared" si="1346"/>
        <v>0</v>
      </c>
      <c r="AG3800" s="14" t="e">
        <f t="shared" si="1347"/>
        <v>#DIV/0!</v>
      </c>
      <c r="AH3800" s="14" t="e">
        <f t="shared" si="1348"/>
        <v>#DIV/0!</v>
      </c>
      <c r="AI3800" s="14">
        <f t="shared" si="1349"/>
        <v>5</v>
      </c>
      <c r="AJ3800" s="1986"/>
    </row>
    <row r="3801" spans="1:36" ht="15.75">
      <c r="A3801" s="1979">
        <v>7</v>
      </c>
      <c r="B3801" s="2000" t="s">
        <v>4961</v>
      </c>
      <c r="C3801" s="1981" t="s">
        <v>181</v>
      </c>
      <c r="D3801" s="1981">
        <v>648</v>
      </c>
      <c r="E3801" s="1981">
        <v>10</v>
      </c>
      <c r="F3801" s="1981">
        <f t="shared" si="1341"/>
        <v>6480</v>
      </c>
      <c r="G3801" s="1981"/>
      <c r="H3801" s="2002">
        <f t="shared" si="1342"/>
        <v>0</v>
      </c>
      <c r="I3801" s="1989">
        <v>44795</v>
      </c>
      <c r="J3801" s="1983">
        <v>45796</v>
      </c>
      <c r="K3801" s="1983"/>
      <c r="L3801" s="1984">
        <v>664</v>
      </c>
      <c r="M3801" s="1983">
        <v>44784</v>
      </c>
      <c r="N3801" s="1981"/>
      <c r="O3801" s="1981"/>
      <c r="P3801" s="1981"/>
      <c r="Q3801" s="1981"/>
      <c r="R3801" s="1981"/>
      <c r="S3801" s="1981"/>
      <c r="T3801" s="1981"/>
      <c r="U3801" s="1981"/>
      <c r="V3801" s="1981"/>
      <c r="W3801" s="1981"/>
      <c r="X3801" s="1981"/>
      <c r="Y3801" s="1981"/>
      <c r="Z3801" s="1985"/>
      <c r="AA3801" s="1981"/>
      <c r="AB3801" s="1981"/>
      <c r="AC3801" s="1507">
        <f t="shared" si="1343"/>
        <v>10</v>
      </c>
      <c r="AD3801" s="1508">
        <f t="shared" si="1344"/>
        <v>6480</v>
      </c>
      <c r="AE3801" s="14">
        <f t="shared" si="1345"/>
        <v>25.966666666666665</v>
      </c>
      <c r="AF3801" s="14">
        <f t="shared" si="1346"/>
        <v>0</v>
      </c>
      <c r="AG3801" s="14" t="e">
        <f t="shared" si="1347"/>
        <v>#DIV/0!</v>
      </c>
      <c r="AH3801" s="14" t="e">
        <f t="shared" si="1348"/>
        <v>#DIV/0!</v>
      </c>
      <c r="AI3801" s="14">
        <f t="shared" si="1349"/>
        <v>10</v>
      </c>
      <c r="AJ3801" s="1986"/>
    </row>
    <row r="3802" spans="1:36" ht="15.75">
      <c r="A3802" s="1979">
        <v>7</v>
      </c>
      <c r="B3802" s="2000" t="s">
        <v>10271</v>
      </c>
      <c r="C3802" s="1981" t="s">
        <v>181</v>
      </c>
      <c r="D3802" s="1981">
        <v>1500</v>
      </c>
      <c r="E3802" s="1981">
        <v>0</v>
      </c>
      <c r="F3802" s="1981">
        <f t="shared" si="1341"/>
        <v>0</v>
      </c>
      <c r="G3802" s="1981">
        <v>27</v>
      </c>
      <c r="H3802" s="2002">
        <f t="shared" si="1342"/>
        <v>40500</v>
      </c>
      <c r="I3802" s="1989">
        <v>45005</v>
      </c>
      <c r="J3802" s="1983">
        <v>45626</v>
      </c>
      <c r="K3802" s="1983"/>
      <c r="L3802" s="1984">
        <v>225</v>
      </c>
      <c r="M3802" s="1983">
        <v>44988</v>
      </c>
      <c r="N3802" s="1981"/>
      <c r="O3802" s="1981"/>
      <c r="P3802" s="1981">
        <v>1</v>
      </c>
      <c r="Q3802" s="1981"/>
      <c r="R3802" s="1981"/>
      <c r="S3802" s="1981"/>
      <c r="T3802" s="1981"/>
      <c r="U3802" s="1981"/>
      <c r="V3802" s="1981"/>
      <c r="W3802" s="1981"/>
      <c r="X3802" s="1981"/>
      <c r="Y3802" s="1981"/>
      <c r="Z3802" s="1985"/>
      <c r="AA3802" s="1981"/>
      <c r="AB3802" s="1981"/>
      <c r="AC3802" s="1507">
        <f t="shared" si="1343"/>
        <v>26</v>
      </c>
      <c r="AD3802" s="1508">
        <f t="shared" si="1344"/>
        <v>39000</v>
      </c>
      <c r="AE3802" s="14">
        <f t="shared" si="1345"/>
        <v>20.3</v>
      </c>
      <c r="AF3802" s="14">
        <f t="shared" si="1346"/>
        <v>0.33333333333333331</v>
      </c>
      <c r="AG3802" s="14">
        <f t="shared" si="1347"/>
        <v>78</v>
      </c>
      <c r="AH3802" s="14">
        <f t="shared" si="1348"/>
        <v>57.7</v>
      </c>
      <c r="AI3802" s="14">
        <f t="shared" si="1349"/>
        <v>19.233333333333334</v>
      </c>
      <c r="AJ3802" s="1986"/>
    </row>
    <row r="3803" spans="1:36" ht="15.75" customHeight="1">
      <c r="A3803" s="1979">
        <v>8</v>
      </c>
      <c r="B3803" s="1980" t="s">
        <v>6225</v>
      </c>
      <c r="C3803" s="1981" t="s">
        <v>66</v>
      </c>
      <c r="D3803" s="1981">
        <v>1057</v>
      </c>
      <c r="E3803" s="1990">
        <v>5</v>
      </c>
      <c r="F3803" s="1981">
        <f t="shared" si="1341"/>
        <v>5285</v>
      </c>
      <c r="G3803" s="1981"/>
      <c r="H3803" s="1981">
        <f t="shared" si="1342"/>
        <v>0</v>
      </c>
      <c r="I3803" s="1982">
        <v>44851</v>
      </c>
      <c r="J3803" s="1983">
        <v>45535</v>
      </c>
      <c r="K3803" s="1983"/>
      <c r="L3803" s="1984">
        <v>850</v>
      </c>
      <c r="M3803" s="1983">
        <v>44841</v>
      </c>
      <c r="N3803" s="1981"/>
      <c r="O3803" s="1981">
        <v>2</v>
      </c>
      <c r="P3803" s="1981">
        <v>2</v>
      </c>
      <c r="Q3803" s="1981"/>
      <c r="R3803" s="1981"/>
      <c r="S3803" s="1981"/>
      <c r="T3803" s="1981"/>
      <c r="U3803" s="1990"/>
      <c r="V3803" s="1981"/>
      <c r="W3803" s="1981"/>
      <c r="X3803" s="1981"/>
      <c r="Y3803" s="1981"/>
      <c r="Z3803" s="1981"/>
      <c r="AA3803" s="1981"/>
      <c r="AB3803" s="1981"/>
      <c r="AC3803" s="1507">
        <f t="shared" si="1343"/>
        <v>1</v>
      </c>
      <c r="AD3803" s="1508">
        <f t="shared" si="1344"/>
        <v>1057</v>
      </c>
      <c r="AE3803" s="14">
        <f t="shared" si="1345"/>
        <v>17.266666666666666</v>
      </c>
      <c r="AF3803" s="14">
        <f t="shared" si="1346"/>
        <v>1.3333333333333333</v>
      </c>
      <c r="AG3803" s="14">
        <f t="shared" si="1347"/>
        <v>0.75</v>
      </c>
      <c r="AH3803" s="14">
        <f t="shared" si="1348"/>
        <v>-16.516666666666666</v>
      </c>
      <c r="AI3803" s="14">
        <f t="shared" si="1349"/>
        <v>-22.022222222222219</v>
      </c>
      <c r="AJ3803" s="1986"/>
    </row>
    <row r="3804" spans="1:36" ht="15.75">
      <c r="A3804" s="1979">
        <v>10</v>
      </c>
      <c r="B3804" s="1980" t="s">
        <v>6226</v>
      </c>
      <c r="C3804" s="1981" t="s">
        <v>66</v>
      </c>
      <c r="D3804" s="1981">
        <v>1057</v>
      </c>
      <c r="E3804" s="1990">
        <v>45</v>
      </c>
      <c r="F3804" s="1981">
        <f t="shared" si="1341"/>
        <v>47565</v>
      </c>
      <c r="G3804" s="1981"/>
      <c r="H3804" s="1981">
        <f t="shared" si="1342"/>
        <v>0</v>
      </c>
      <c r="I3804" s="1982">
        <v>44851</v>
      </c>
      <c r="J3804" s="1983">
        <v>45535</v>
      </c>
      <c r="K3804" s="1983"/>
      <c r="L3804" s="1984">
        <v>850</v>
      </c>
      <c r="M3804" s="1983">
        <v>44841</v>
      </c>
      <c r="N3804" s="1981">
        <v>2</v>
      </c>
      <c r="O3804" s="1981">
        <v>5</v>
      </c>
      <c r="P3804" s="1981">
        <v>1</v>
      </c>
      <c r="Q3804" s="1981"/>
      <c r="R3804" s="1981"/>
      <c r="S3804" s="1981"/>
      <c r="T3804" s="1981"/>
      <c r="U3804" s="1990"/>
      <c r="V3804" s="1981"/>
      <c r="W3804" s="1981"/>
      <c r="X3804" s="1981"/>
      <c r="Y3804" s="1981"/>
      <c r="Z3804" s="1981"/>
      <c r="AA3804" s="1981"/>
      <c r="AB3804" s="1981"/>
      <c r="AC3804" s="1507">
        <f t="shared" si="1343"/>
        <v>37</v>
      </c>
      <c r="AD3804" s="1508">
        <f t="shared" si="1344"/>
        <v>39109</v>
      </c>
      <c r="AE3804" s="14">
        <f t="shared" si="1345"/>
        <v>17.266666666666666</v>
      </c>
      <c r="AF3804" s="14">
        <f t="shared" si="1346"/>
        <v>2.6666666666666665</v>
      </c>
      <c r="AG3804" s="14">
        <f t="shared" si="1347"/>
        <v>13.875</v>
      </c>
      <c r="AH3804" s="14">
        <f t="shared" si="1348"/>
        <v>-3.3916666666666657</v>
      </c>
      <c r="AI3804" s="14">
        <f t="shared" si="1349"/>
        <v>-9.0444444444444372</v>
      </c>
      <c r="AJ3804" s="1986"/>
    </row>
    <row r="3805" spans="1:36" ht="15" customHeight="1">
      <c r="A3805" s="1979">
        <v>8</v>
      </c>
      <c r="B3805" s="1980" t="s">
        <v>6225</v>
      </c>
      <c r="C3805" s="1981" t="s">
        <v>66</v>
      </c>
      <c r="D3805" s="1981">
        <v>1520</v>
      </c>
      <c r="E3805" s="1990">
        <v>0</v>
      </c>
      <c r="F3805" s="1981">
        <f t="shared" si="1341"/>
        <v>0</v>
      </c>
      <c r="G3805" s="1981">
        <v>1</v>
      </c>
      <c r="H3805" s="1981">
        <f t="shared" si="1342"/>
        <v>1520</v>
      </c>
      <c r="I3805" s="1982">
        <v>44984</v>
      </c>
      <c r="J3805" s="1983">
        <v>45808</v>
      </c>
      <c r="K3805" s="1983"/>
      <c r="L3805" s="1984">
        <v>137</v>
      </c>
      <c r="M3805" s="1983">
        <v>44965</v>
      </c>
      <c r="N3805" s="1981"/>
      <c r="O3805" s="1981"/>
      <c r="P3805" s="1981"/>
      <c r="Q3805" s="1981"/>
      <c r="R3805" s="1981"/>
      <c r="S3805" s="1981"/>
      <c r="T3805" s="1981"/>
      <c r="U3805" s="1990"/>
      <c r="V3805" s="1981"/>
      <c r="W3805" s="1981"/>
      <c r="X3805" s="1981"/>
      <c r="Y3805" s="1981"/>
      <c r="Z3805" s="1981"/>
      <c r="AA3805" s="1981"/>
      <c r="AB3805" s="1981"/>
      <c r="AC3805" s="1507">
        <f t="shared" si="1343"/>
        <v>1</v>
      </c>
      <c r="AD3805" s="1508">
        <f t="shared" si="1344"/>
        <v>1520</v>
      </c>
      <c r="AE3805" s="14">
        <f t="shared" si="1345"/>
        <v>26.366666666666667</v>
      </c>
      <c r="AF3805" s="14">
        <f t="shared" si="1346"/>
        <v>0</v>
      </c>
      <c r="AG3805" s="14" t="e">
        <f t="shared" si="1347"/>
        <v>#DIV/0!</v>
      </c>
      <c r="AH3805" s="14" t="e">
        <f t="shared" si="1348"/>
        <v>#DIV/0!</v>
      </c>
      <c r="AI3805" s="14">
        <f t="shared" si="1349"/>
        <v>1</v>
      </c>
      <c r="AJ3805" s="1986"/>
    </row>
    <row r="3806" spans="1:36" ht="15.75">
      <c r="A3806" s="1979">
        <v>9</v>
      </c>
      <c r="B3806" s="1980" t="s">
        <v>9467</v>
      </c>
      <c r="C3806" s="1981" t="s">
        <v>66</v>
      </c>
      <c r="D3806" s="1981">
        <v>1520</v>
      </c>
      <c r="E3806" s="1990">
        <v>0</v>
      </c>
      <c r="F3806" s="1981">
        <f t="shared" si="1341"/>
        <v>0</v>
      </c>
      <c r="G3806" s="1981">
        <v>7</v>
      </c>
      <c r="H3806" s="1981">
        <f t="shared" si="1342"/>
        <v>10640</v>
      </c>
      <c r="I3806" s="1982">
        <v>44984</v>
      </c>
      <c r="J3806" s="1983">
        <v>45808</v>
      </c>
      <c r="K3806" s="1983"/>
      <c r="L3806" s="1984">
        <v>137</v>
      </c>
      <c r="M3806" s="1983">
        <v>44965</v>
      </c>
      <c r="N3806" s="1981"/>
      <c r="O3806" s="1981"/>
      <c r="P3806" s="1981"/>
      <c r="Q3806" s="1981"/>
      <c r="R3806" s="1981"/>
      <c r="S3806" s="1981"/>
      <c r="T3806" s="1981"/>
      <c r="U3806" s="1990"/>
      <c r="V3806" s="1981"/>
      <c r="W3806" s="1981"/>
      <c r="X3806" s="1981"/>
      <c r="Y3806" s="1981"/>
      <c r="Z3806" s="1981"/>
      <c r="AA3806" s="1981"/>
      <c r="AB3806" s="1981"/>
      <c r="AC3806" s="1507">
        <f t="shared" si="1343"/>
        <v>7</v>
      </c>
      <c r="AD3806" s="1508">
        <f t="shared" si="1344"/>
        <v>10640</v>
      </c>
      <c r="AE3806" s="14">
        <f t="shared" si="1345"/>
        <v>26.366666666666667</v>
      </c>
      <c r="AF3806" s="14">
        <f t="shared" si="1346"/>
        <v>0</v>
      </c>
      <c r="AG3806" s="14" t="e">
        <f t="shared" si="1347"/>
        <v>#DIV/0!</v>
      </c>
      <c r="AH3806" s="14" t="e">
        <f t="shared" si="1348"/>
        <v>#DIV/0!</v>
      </c>
      <c r="AI3806" s="14">
        <f t="shared" si="1349"/>
        <v>7</v>
      </c>
      <c r="AJ3806" s="1986"/>
    </row>
    <row r="3807" spans="1:36" ht="15.75">
      <c r="A3807" s="1979">
        <v>10</v>
      </c>
      <c r="B3807" s="1980" t="s">
        <v>6226</v>
      </c>
      <c r="C3807" s="1981" t="s">
        <v>66</v>
      </c>
      <c r="D3807" s="1981">
        <v>1520</v>
      </c>
      <c r="E3807" s="1990">
        <v>0</v>
      </c>
      <c r="F3807" s="1981">
        <f t="shared" si="1341"/>
        <v>0</v>
      </c>
      <c r="G3807" s="1981">
        <v>3</v>
      </c>
      <c r="H3807" s="1981">
        <f t="shared" si="1342"/>
        <v>4560</v>
      </c>
      <c r="I3807" s="1982">
        <v>44984</v>
      </c>
      <c r="J3807" s="1983">
        <v>45657</v>
      </c>
      <c r="K3807" s="1983"/>
      <c r="L3807" s="1984">
        <v>137</v>
      </c>
      <c r="M3807" s="1983">
        <v>44965</v>
      </c>
      <c r="N3807" s="1981"/>
      <c r="O3807" s="1981"/>
      <c r="P3807" s="1981"/>
      <c r="Q3807" s="1981"/>
      <c r="R3807" s="1981"/>
      <c r="S3807" s="1981"/>
      <c r="T3807" s="1981"/>
      <c r="U3807" s="1990"/>
      <c r="V3807" s="1981"/>
      <c r="W3807" s="1981"/>
      <c r="X3807" s="1981"/>
      <c r="Y3807" s="1981"/>
      <c r="Z3807" s="1981"/>
      <c r="AA3807" s="1981"/>
      <c r="AB3807" s="1981"/>
      <c r="AC3807" s="1507">
        <f t="shared" si="1343"/>
        <v>3</v>
      </c>
      <c r="AD3807" s="1508">
        <f t="shared" si="1344"/>
        <v>4560</v>
      </c>
      <c r="AE3807" s="14">
        <f t="shared" si="1345"/>
        <v>21.333333333333332</v>
      </c>
      <c r="AF3807" s="14">
        <f t="shared" si="1346"/>
        <v>0</v>
      </c>
      <c r="AG3807" s="14" t="e">
        <f t="shared" si="1347"/>
        <v>#DIV/0!</v>
      </c>
      <c r="AH3807" s="14" t="e">
        <f t="shared" si="1348"/>
        <v>#DIV/0!</v>
      </c>
      <c r="AI3807" s="14">
        <f t="shared" si="1349"/>
        <v>3</v>
      </c>
      <c r="AJ3807" s="1986"/>
    </row>
    <row r="3808" spans="1:36" ht="15.75">
      <c r="A3808" s="1979">
        <v>9</v>
      </c>
      <c r="B3808" s="1980" t="s">
        <v>9468</v>
      </c>
      <c r="C3808" s="1981" t="s">
        <v>66</v>
      </c>
      <c r="D3808" s="1981">
        <v>1520</v>
      </c>
      <c r="E3808" s="1990">
        <v>0</v>
      </c>
      <c r="F3808" s="1981">
        <f t="shared" si="1341"/>
        <v>0</v>
      </c>
      <c r="G3808" s="1981">
        <v>4</v>
      </c>
      <c r="H3808" s="1981">
        <f t="shared" si="1342"/>
        <v>6080</v>
      </c>
      <c r="I3808" s="1982">
        <v>44984</v>
      </c>
      <c r="J3808" s="1983">
        <v>45808</v>
      </c>
      <c r="K3808" s="1983"/>
      <c r="L3808" s="1984">
        <v>137</v>
      </c>
      <c r="M3808" s="1983">
        <v>44965</v>
      </c>
      <c r="N3808" s="1981"/>
      <c r="O3808" s="1981"/>
      <c r="P3808" s="1981"/>
      <c r="Q3808" s="1981"/>
      <c r="R3808" s="1981"/>
      <c r="S3808" s="1981"/>
      <c r="T3808" s="1981"/>
      <c r="U3808" s="1990"/>
      <c r="V3808" s="1981"/>
      <c r="W3808" s="1981"/>
      <c r="X3808" s="1981"/>
      <c r="Y3808" s="1981"/>
      <c r="Z3808" s="1981"/>
      <c r="AA3808" s="1981"/>
      <c r="AB3808" s="1981"/>
      <c r="AC3808" s="1507">
        <f t="shared" si="1343"/>
        <v>4</v>
      </c>
      <c r="AD3808" s="1508">
        <f t="shared" si="1344"/>
        <v>6080</v>
      </c>
      <c r="AE3808" s="14">
        <f t="shared" si="1345"/>
        <v>26.366666666666667</v>
      </c>
      <c r="AF3808" s="14">
        <f t="shared" si="1346"/>
        <v>0</v>
      </c>
      <c r="AG3808" s="14" t="e">
        <f t="shared" si="1347"/>
        <v>#DIV/0!</v>
      </c>
      <c r="AH3808" s="14" t="e">
        <f t="shared" si="1348"/>
        <v>#DIV/0!</v>
      </c>
      <c r="AI3808" s="14">
        <f t="shared" si="1349"/>
        <v>4</v>
      </c>
      <c r="AJ3808" s="1986"/>
    </row>
    <row r="3809" spans="1:36" ht="15.75">
      <c r="A3809" s="1979">
        <v>13</v>
      </c>
      <c r="B3809" s="1980" t="s">
        <v>4962</v>
      </c>
      <c r="C3809" s="1981" t="s">
        <v>66</v>
      </c>
      <c r="D3809" s="1981">
        <v>320.64</v>
      </c>
      <c r="E3809" s="1981">
        <v>4</v>
      </c>
      <c r="F3809" s="1981">
        <f t="shared" si="1341"/>
        <v>1282.56</v>
      </c>
      <c r="G3809" s="1981"/>
      <c r="H3809" s="1981">
        <f t="shared" si="1342"/>
        <v>0</v>
      </c>
      <c r="I3809" s="1982">
        <v>44788</v>
      </c>
      <c r="J3809" s="1983">
        <v>46446</v>
      </c>
      <c r="K3809" s="1983"/>
      <c r="L3809" s="1984">
        <v>614</v>
      </c>
      <c r="M3809" s="1983">
        <v>44771</v>
      </c>
      <c r="N3809" s="1981">
        <v>1</v>
      </c>
      <c r="O3809" s="1981"/>
      <c r="P3809" s="1981"/>
      <c r="Q3809" s="1981"/>
      <c r="R3809" s="1981"/>
      <c r="S3809" s="1981"/>
      <c r="T3809" s="1981"/>
      <c r="U3809" s="1981"/>
      <c r="V3809" s="1981"/>
      <c r="W3809" s="1981"/>
      <c r="X3809" s="1981"/>
      <c r="Y3809" s="1981"/>
      <c r="Z3809" s="1981"/>
      <c r="AA3809" s="1981"/>
      <c r="AB3809" s="1981"/>
      <c r="AC3809" s="1507">
        <f t="shared" si="1343"/>
        <v>3</v>
      </c>
      <c r="AD3809" s="1508">
        <f t="shared" si="1344"/>
        <v>961.92</v>
      </c>
      <c r="AE3809" s="14">
        <f t="shared" si="1345"/>
        <v>47.633333333333333</v>
      </c>
      <c r="AF3809" s="14">
        <f t="shared" si="1346"/>
        <v>0.33333333333333331</v>
      </c>
      <c r="AG3809" s="14">
        <f t="shared" si="1347"/>
        <v>9</v>
      </c>
      <c r="AH3809" s="14">
        <f t="shared" si="1348"/>
        <v>-38.633333333333333</v>
      </c>
      <c r="AI3809" s="14">
        <f t="shared" si="1349"/>
        <v>-12.877777777777776</v>
      </c>
      <c r="AJ3809" s="1986"/>
    </row>
    <row r="3810" spans="1:36" ht="15.75">
      <c r="A3810" s="1979">
        <v>14</v>
      </c>
      <c r="B3810" s="2000" t="s">
        <v>4963</v>
      </c>
      <c r="C3810" s="1981" t="s">
        <v>66</v>
      </c>
      <c r="D3810" s="1981">
        <v>797</v>
      </c>
      <c r="E3810" s="1981">
        <v>13</v>
      </c>
      <c r="F3810" s="1981">
        <f t="shared" si="1341"/>
        <v>10361</v>
      </c>
      <c r="G3810" s="1981"/>
      <c r="H3810" s="1981">
        <f t="shared" si="1342"/>
        <v>0</v>
      </c>
      <c r="I3810" s="1982">
        <v>44788</v>
      </c>
      <c r="J3810" s="1983">
        <v>46418</v>
      </c>
      <c r="K3810" s="1983"/>
      <c r="L3810" s="1984">
        <v>616</v>
      </c>
      <c r="M3810" s="1983">
        <v>44771</v>
      </c>
      <c r="N3810" s="1981"/>
      <c r="O3810" s="1981">
        <v>4</v>
      </c>
      <c r="P3810" s="1981">
        <v>2</v>
      </c>
      <c r="Q3810" s="1981"/>
      <c r="R3810" s="1981"/>
      <c r="S3810" s="1981"/>
      <c r="T3810" s="1981"/>
      <c r="U3810" s="1981"/>
      <c r="V3810" s="1981"/>
      <c r="W3810" s="1981"/>
      <c r="X3810" s="1981"/>
      <c r="Y3810" s="1981"/>
      <c r="Z3810" s="1981"/>
      <c r="AA3810" s="1981"/>
      <c r="AB3810" s="1981"/>
      <c r="AC3810" s="1507">
        <f t="shared" si="1343"/>
        <v>7</v>
      </c>
      <c r="AD3810" s="1508">
        <f t="shared" si="1344"/>
        <v>5579</v>
      </c>
      <c r="AE3810" s="14">
        <f t="shared" si="1345"/>
        <v>46.7</v>
      </c>
      <c r="AF3810" s="14">
        <f t="shared" si="1346"/>
        <v>2</v>
      </c>
      <c r="AG3810" s="14">
        <f t="shared" si="1347"/>
        <v>3.5</v>
      </c>
      <c r="AH3810" s="14">
        <f t="shared" si="1348"/>
        <v>-43.2</v>
      </c>
      <c r="AI3810" s="14">
        <f t="shared" si="1349"/>
        <v>-86.4</v>
      </c>
      <c r="AJ3810" s="1986"/>
    </row>
    <row r="3811" spans="1:36" ht="15.75">
      <c r="A3811" s="1979">
        <v>15</v>
      </c>
      <c r="B3811" s="2000" t="s">
        <v>4964</v>
      </c>
      <c r="C3811" s="1981" t="s">
        <v>66</v>
      </c>
      <c r="D3811" s="1981">
        <v>797</v>
      </c>
      <c r="E3811" s="1981">
        <v>32</v>
      </c>
      <c r="F3811" s="1981">
        <f t="shared" ref="F3811:F3834" si="1350">D3811*E3811</f>
        <v>25504</v>
      </c>
      <c r="G3811" s="1981"/>
      <c r="H3811" s="1981">
        <f t="shared" ref="H3811:H3834" si="1351">G3811*D3811</f>
        <v>0</v>
      </c>
      <c r="I3811" s="1982">
        <v>44788</v>
      </c>
      <c r="J3811" s="1983">
        <v>46418</v>
      </c>
      <c r="K3811" s="1983"/>
      <c r="L3811" s="1984">
        <v>616</v>
      </c>
      <c r="M3811" s="1983">
        <v>44771</v>
      </c>
      <c r="N3811" s="1981">
        <v>2</v>
      </c>
      <c r="O3811" s="1981">
        <v>3</v>
      </c>
      <c r="P3811" s="1981">
        <v>2</v>
      </c>
      <c r="Q3811" s="1981"/>
      <c r="R3811" s="1981"/>
      <c r="S3811" s="1981"/>
      <c r="T3811" s="1981"/>
      <c r="U3811" s="1981"/>
      <c r="V3811" s="1981"/>
      <c r="W3811" s="1981"/>
      <c r="X3811" s="1981"/>
      <c r="Y3811" s="1981"/>
      <c r="Z3811" s="1985"/>
      <c r="AA3811" s="1981"/>
      <c r="AB3811" s="1981"/>
      <c r="AC3811" s="1507">
        <f t="shared" ref="AC3811:AC3834" si="1352">E3811+G3811-N3811-O3811-AA3811-P3811-Q3811-R3811-S3811-T3811-U3811-V3811-W3811-X3811-Y3811</f>
        <v>25</v>
      </c>
      <c r="AD3811" s="1508">
        <f t="shared" ref="AD3811:AD3834" si="1353">D3811*AC3811</f>
        <v>19925</v>
      </c>
      <c r="AE3811" s="14">
        <f t="shared" ref="AE3811:AE3834" si="1354">(J3811-"01.04.2023")/30</f>
        <v>46.7</v>
      </c>
      <c r="AF3811" s="14">
        <f t="shared" ref="AF3811:AF3834" si="1355">(N3811+O3811+P3811+Q3811+R3811+S3811+T3811+U3811+V3811+W3811+X3811+Y3811)/3</f>
        <v>2.3333333333333335</v>
      </c>
      <c r="AG3811" s="14">
        <f t="shared" ref="AG3811:AG3834" si="1356">AC3811/AF3811</f>
        <v>10.714285714285714</v>
      </c>
      <c r="AH3811" s="14">
        <f t="shared" ref="AH3811:AH3834" si="1357">AG3811-AE3811</f>
        <v>-35.985714285714288</v>
      </c>
      <c r="AI3811" s="14">
        <f t="shared" ref="AI3811:AI3834" si="1358">AC3811-(AE3811*AF3811)</f>
        <v>-83.966666666666683</v>
      </c>
      <c r="AJ3811" s="1986"/>
    </row>
    <row r="3812" spans="1:36" ht="15.75">
      <c r="A3812" s="1979">
        <v>16</v>
      </c>
      <c r="B3812" s="2000" t="s">
        <v>4965</v>
      </c>
      <c r="C3812" s="1981" t="s">
        <v>66</v>
      </c>
      <c r="D3812" s="1981">
        <v>797</v>
      </c>
      <c r="E3812" s="1981">
        <v>45</v>
      </c>
      <c r="F3812" s="1981">
        <f t="shared" si="1350"/>
        <v>35865</v>
      </c>
      <c r="G3812" s="1981"/>
      <c r="H3812" s="1981">
        <f t="shared" si="1351"/>
        <v>0</v>
      </c>
      <c r="I3812" s="1982">
        <v>44788</v>
      </c>
      <c r="J3812" s="1983">
        <v>46418</v>
      </c>
      <c r="K3812" s="1983"/>
      <c r="L3812" s="1984">
        <v>616</v>
      </c>
      <c r="M3812" s="1983">
        <v>44771</v>
      </c>
      <c r="N3812" s="1981"/>
      <c r="O3812" s="1981"/>
      <c r="P3812" s="1981">
        <v>4</v>
      </c>
      <c r="Q3812" s="1981"/>
      <c r="R3812" s="1981"/>
      <c r="S3812" s="1981"/>
      <c r="T3812" s="1981"/>
      <c r="U3812" s="1981"/>
      <c r="V3812" s="1981"/>
      <c r="W3812" s="1981"/>
      <c r="X3812" s="1981"/>
      <c r="Y3812" s="1981"/>
      <c r="Z3812" s="1985"/>
      <c r="AA3812" s="1981"/>
      <c r="AB3812" s="1981"/>
      <c r="AC3812" s="1507">
        <f t="shared" si="1352"/>
        <v>41</v>
      </c>
      <c r="AD3812" s="1508">
        <f t="shared" si="1353"/>
        <v>32677</v>
      </c>
      <c r="AE3812" s="14">
        <f t="shared" si="1354"/>
        <v>46.7</v>
      </c>
      <c r="AF3812" s="14">
        <f t="shared" si="1355"/>
        <v>1.3333333333333333</v>
      </c>
      <c r="AG3812" s="14">
        <f t="shared" si="1356"/>
        <v>30.75</v>
      </c>
      <c r="AH3812" s="14">
        <f t="shared" si="1357"/>
        <v>-15.950000000000003</v>
      </c>
      <c r="AI3812" s="14">
        <f t="shared" si="1358"/>
        <v>-21.266666666666666</v>
      </c>
      <c r="AJ3812" s="1986"/>
    </row>
    <row r="3813" spans="1:36" ht="15.75" customHeight="1">
      <c r="A3813" s="1979">
        <v>17</v>
      </c>
      <c r="B3813" s="2000" t="s">
        <v>4966</v>
      </c>
      <c r="C3813" s="1981" t="s">
        <v>66</v>
      </c>
      <c r="D3813" s="1981">
        <v>797</v>
      </c>
      <c r="E3813" s="1981">
        <v>36</v>
      </c>
      <c r="F3813" s="1981">
        <f t="shared" si="1350"/>
        <v>28692</v>
      </c>
      <c r="G3813" s="1981"/>
      <c r="H3813" s="1981">
        <f t="shared" si="1351"/>
        <v>0</v>
      </c>
      <c r="I3813" s="1982">
        <v>44788</v>
      </c>
      <c r="J3813" s="1983">
        <v>46418</v>
      </c>
      <c r="K3813" s="1983"/>
      <c r="L3813" s="1984">
        <v>616</v>
      </c>
      <c r="M3813" s="1983">
        <v>44771</v>
      </c>
      <c r="N3813" s="1981"/>
      <c r="O3813" s="1981"/>
      <c r="P3813" s="1981"/>
      <c r="Q3813" s="1981"/>
      <c r="R3813" s="1981"/>
      <c r="S3813" s="1981"/>
      <c r="T3813" s="1981"/>
      <c r="U3813" s="1981"/>
      <c r="V3813" s="1981"/>
      <c r="W3813" s="1981"/>
      <c r="X3813" s="1981"/>
      <c r="Y3813" s="1981"/>
      <c r="Z3813" s="1985"/>
      <c r="AA3813" s="1981"/>
      <c r="AB3813" s="1981"/>
      <c r="AC3813" s="1507">
        <f t="shared" si="1352"/>
        <v>36</v>
      </c>
      <c r="AD3813" s="1508">
        <f t="shared" si="1353"/>
        <v>28692</v>
      </c>
      <c r="AE3813" s="14">
        <f t="shared" si="1354"/>
        <v>46.7</v>
      </c>
      <c r="AF3813" s="14">
        <f t="shared" si="1355"/>
        <v>0</v>
      </c>
      <c r="AG3813" s="14" t="e">
        <f t="shared" si="1356"/>
        <v>#DIV/0!</v>
      </c>
      <c r="AH3813" s="14" t="e">
        <f t="shared" si="1357"/>
        <v>#DIV/0!</v>
      </c>
      <c r="AI3813" s="14">
        <f t="shared" si="1358"/>
        <v>36</v>
      </c>
      <c r="AJ3813" s="1986"/>
    </row>
    <row r="3814" spans="1:36" ht="15" customHeight="1">
      <c r="A3814" s="1979">
        <v>18</v>
      </c>
      <c r="B3814" s="2000" t="s">
        <v>4967</v>
      </c>
      <c r="C3814" s="1981" t="s">
        <v>66</v>
      </c>
      <c r="D3814" s="1981">
        <v>797</v>
      </c>
      <c r="E3814" s="1981">
        <v>6</v>
      </c>
      <c r="F3814" s="1981">
        <f t="shared" si="1350"/>
        <v>4782</v>
      </c>
      <c r="G3814" s="1981"/>
      <c r="H3814" s="1981">
        <f t="shared" si="1351"/>
        <v>0</v>
      </c>
      <c r="I3814" s="1982">
        <v>44788</v>
      </c>
      <c r="J3814" s="1983">
        <v>46446</v>
      </c>
      <c r="K3814" s="1983"/>
      <c r="L3814" s="1984">
        <v>616</v>
      </c>
      <c r="M3814" s="1983">
        <v>44771</v>
      </c>
      <c r="N3814" s="1981"/>
      <c r="O3814" s="1981"/>
      <c r="P3814" s="1981">
        <v>1</v>
      </c>
      <c r="Q3814" s="1981"/>
      <c r="R3814" s="1981"/>
      <c r="S3814" s="1981"/>
      <c r="T3814" s="1981"/>
      <c r="U3814" s="1981"/>
      <c r="V3814" s="1981"/>
      <c r="W3814" s="1981"/>
      <c r="X3814" s="1981"/>
      <c r="Y3814" s="1981"/>
      <c r="Z3814" s="1981"/>
      <c r="AA3814" s="1981"/>
      <c r="AB3814" s="1981"/>
      <c r="AC3814" s="1507">
        <f t="shared" si="1352"/>
        <v>5</v>
      </c>
      <c r="AD3814" s="1508">
        <f t="shared" si="1353"/>
        <v>3985</v>
      </c>
      <c r="AE3814" s="14">
        <f t="shared" si="1354"/>
        <v>47.633333333333333</v>
      </c>
      <c r="AF3814" s="14">
        <f t="shared" si="1355"/>
        <v>0.33333333333333331</v>
      </c>
      <c r="AG3814" s="14">
        <f t="shared" si="1356"/>
        <v>15</v>
      </c>
      <c r="AH3814" s="14">
        <f t="shared" si="1357"/>
        <v>-32.633333333333333</v>
      </c>
      <c r="AI3814" s="14">
        <f t="shared" si="1358"/>
        <v>-10.877777777777776</v>
      </c>
      <c r="AJ3814" s="1986"/>
    </row>
    <row r="3815" spans="1:36" ht="15.75">
      <c r="A3815" s="1979">
        <v>19</v>
      </c>
      <c r="B3815" s="2000" t="s">
        <v>4968</v>
      </c>
      <c r="C3815" s="1981" t="s">
        <v>66</v>
      </c>
      <c r="D3815" s="1981">
        <v>797</v>
      </c>
      <c r="E3815" s="1981">
        <v>1</v>
      </c>
      <c r="F3815" s="1981">
        <f t="shared" si="1350"/>
        <v>797</v>
      </c>
      <c r="G3815" s="1981"/>
      <c r="H3815" s="1981">
        <f t="shared" si="1351"/>
        <v>0</v>
      </c>
      <c r="I3815" s="1982">
        <v>44788</v>
      </c>
      <c r="J3815" s="1983">
        <v>46418</v>
      </c>
      <c r="K3815" s="1983"/>
      <c r="L3815" s="1984">
        <v>616</v>
      </c>
      <c r="M3815" s="1983">
        <v>44771</v>
      </c>
      <c r="N3815" s="1981"/>
      <c r="O3815" s="1981"/>
      <c r="P3815" s="1981"/>
      <c r="Q3815" s="1981"/>
      <c r="R3815" s="1981"/>
      <c r="S3815" s="1981"/>
      <c r="T3815" s="1981"/>
      <c r="U3815" s="1981"/>
      <c r="V3815" s="1981"/>
      <c r="W3815" s="1981"/>
      <c r="X3815" s="1981"/>
      <c r="Y3815" s="1981"/>
      <c r="Z3815" s="1981"/>
      <c r="AA3815" s="1981"/>
      <c r="AB3815" s="1981"/>
      <c r="AC3815" s="1507">
        <f t="shared" si="1352"/>
        <v>1</v>
      </c>
      <c r="AD3815" s="1508">
        <f t="shared" si="1353"/>
        <v>797</v>
      </c>
      <c r="AE3815" s="14">
        <f t="shared" si="1354"/>
        <v>46.7</v>
      </c>
      <c r="AF3815" s="14">
        <f t="shared" si="1355"/>
        <v>0</v>
      </c>
      <c r="AG3815" s="14" t="e">
        <f t="shared" si="1356"/>
        <v>#DIV/0!</v>
      </c>
      <c r="AH3815" s="14" t="e">
        <f t="shared" si="1357"/>
        <v>#DIV/0!</v>
      </c>
      <c r="AI3815" s="14">
        <f t="shared" si="1358"/>
        <v>1</v>
      </c>
      <c r="AJ3815" s="1986"/>
    </row>
    <row r="3816" spans="1:36" ht="15.75">
      <c r="A3816" s="1979">
        <v>20</v>
      </c>
      <c r="B3816" s="2000" t="s">
        <v>4969</v>
      </c>
      <c r="C3816" s="1981" t="s">
        <v>66</v>
      </c>
      <c r="D3816" s="1981">
        <v>797</v>
      </c>
      <c r="E3816" s="1981">
        <v>30</v>
      </c>
      <c r="F3816" s="1981">
        <f t="shared" si="1350"/>
        <v>23910</v>
      </c>
      <c r="G3816" s="1981"/>
      <c r="H3816" s="1981">
        <f t="shared" si="1351"/>
        <v>0</v>
      </c>
      <c r="I3816" s="1982">
        <v>44788</v>
      </c>
      <c r="J3816" s="1983">
        <v>46418</v>
      </c>
      <c r="K3816" s="1983"/>
      <c r="L3816" s="1984">
        <v>616</v>
      </c>
      <c r="M3816" s="1983">
        <v>44771</v>
      </c>
      <c r="N3816" s="1981"/>
      <c r="O3816" s="1981"/>
      <c r="P3816" s="1981"/>
      <c r="Q3816" s="1981"/>
      <c r="R3816" s="1981"/>
      <c r="S3816" s="1981"/>
      <c r="T3816" s="1981"/>
      <c r="U3816" s="1981"/>
      <c r="V3816" s="1981"/>
      <c r="W3816" s="1981"/>
      <c r="X3816" s="1981"/>
      <c r="Y3816" s="1981"/>
      <c r="Z3816" s="1981"/>
      <c r="AA3816" s="1981"/>
      <c r="AB3816" s="1981"/>
      <c r="AC3816" s="1507">
        <f t="shared" si="1352"/>
        <v>30</v>
      </c>
      <c r="AD3816" s="1508">
        <f t="shared" si="1353"/>
        <v>23910</v>
      </c>
      <c r="AE3816" s="14">
        <f t="shared" si="1354"/>
        <v>46.7</v>
      </c>
      <c r="AF3816" s="14">
        <f t="shared" si="1355"/>
        <v>0</v>
      </c>
      <c r="AG3816" s="14" t="e">
        <f t="shared" si="1356"/>
        <v>#DIV/0!</v>
      </c>
      <c r="AH3816" s="14" t="e">
        <f t="shared" si="1357"/>
        <v>#DIV/0!</v>
      </c>
      <c r="AI3816" s="14">
        <f t="shared" si="1358"/>
        <v>30</v>
      </c>
      <c r="AJ3816" s="1986"/>
    </row>
    <row r="3817" spans="1:36" ht="15.75" customHeight="1">
      <c r="A3817" s="1979">
        <v>21</v>
      </c>
      <c r="B3817" s="2000" t="s">
        <v>4970</v>
      </c>
      <c r="C3817" s="1981" t="s">
        <v>66</v>
      </c>
      <c r="D3817" s="1981">
        <v>797</v>
      </c>
      <c r="E3817" s="1981">
        <v>15</v>
      </c>
      <c r="F3817" s="1981">
        <f t="shared" si="1350"/>
        <v>11955</v>
      </c>
      <c r="G3817" s="1981"/>
      <c r="H3817" s="1981">
        <f t="shared" si="1351"/>
        <v>0</v>
      </c>
      <c r="I3817" s="1982">
        <v>44788</v>
      </c>
      <c r="J3817" s="1983">
        <v>46446</v>
      </c>
      <c r="K3817" s="1983"/>
      <c r="L3817" s="1984">
        <v>616</v>
      </c>
      <c r="M3817" s="1983">
        <v>44771</v>
      </c>
      <c r="N3817" s="1981"/>
      <c r="O3817" s="1981">
        <v>1</v>
      </c>
      <c r="P3817" s="1981"/>
      <c r="Q3817" s="1981"/>
      <c r="R3817" s="1981"/>
      <c r="S3817" s="1981"/>
      <c r="T3817" s="1981"/>
      <c r="U3817" s="1981"/>
      <c r="V3817" s="1981"/>
      <c r="W3817" s="1981"/>
      <c r="X3817" s="1981"/>
      <c r="Y3817" s="1981"/>
      <c r="Z3817" s="1985"/>
      <c r="AA3817" s="1981"/>
      <c r="AB3817" s="1981"/>
      <c r="AC3817" s="1507">
        <f t="shared" si="1352"/>
        <v>14</v>
      </c>
      <c r="AD3817" s="1508">
        <f t="shared" si="1353"/>
        <v>11158</v>
      </c>
      <c r="AE3817" s="14">
        <f t="shared" si="1354"/>
        <v>47.633333333333333</v>
      </c>
      <c r="AF3817" s="14">
        <f t="shared" si="1355"/>
        <v>0.33333333333333331</v>
      </c>
      <c r="AG3817" s="14">
        <f t="shared" si="1356"/>
        <v>42</v>
      </c>
      <c r="AH3817" s="14">
        <f t="shared" si="1357"/>
        <v>-5.6333333333333329</v>
      </c>
      <c r="AI3817" s="14">
        <f t="shared" si="1358"/>
        <v>-1.8777777777777764</v>
      </c>
      <c r="AJ3817" s="1986"/>
    </row>
    <row r="3818" spans="1:36" ht="15.75">
      <c r="A3818" s="1979">
        <v>22</v>
      </c>
      <c r="B3818" s="2000" t="s">
        <v>4971</v>
      </c>
      <c r="C3818" s="1981" t="s">
        <v>66</v>
      </c>
      <c r="D3818" s="1981">
        <v>797</v>
      </c>
      <c r="E3818" s="1981">
        <v>23</v>
      </c>
      <c r="F3818" s="1981">
        <f t="shared" si="1350"/>
        <v>18331</v>
      </c>
      <c r="G3818" s="1981"/>
      <c r="H3818" s="1981">
        <f t="shared" si="1351"/>
        <v>0</v>
      </c>
      <c r="I3818" s="1982">
        <v>44788</v>
      </c>
      <c r="J3818" s="1983">
        <v>46418</v>
      </c>
      <c r="K3818" s="1983"/>
      <c r="L3818" s="1984">
        <v>616</v>
      </c>
      <c r="M3818" s="1983">
        <v>44771</v>
      </c>
      <c r="N3818" s="1981"/>
      <c r="O3818" s="1981"/>
      <c r="P3818" s="1981"/>
      <c r="Q3818" s="1981"/>
      <c r="R3818" s="1981"/>
      <c r="S3818" s="1981"/>
      <c r="T3818" s="1981"/>
      <c r="U3818" s="1981"/>
      <c r="V3818" s="1981"/>
      <c r="W3818" s="1981"/>
      <c r="X3818" s="1981"/>
      <c r="Y3818" s="1981"/>
      <c r="Z3818" s="1981"/>
      <c r="AA3818" s="1981"/>
      <c r="AB3818" s="1981"/>
      <c r="AC3818" s="1507">
        <f t="shared" si="1352"/>
        <v>23</v>
      </c>
      <c r="AD3818" s="1508">
        <f t="shared" si="1353"/>
        <v>18331</v>
      </c>
      <c r="AE3818" s="14">
        <f t="shared" si="1354"/>
        <v>46.7</v>
      </c>
      <c r="AF3818" s="14">
        <f t="shared" si="1355"/>
        <v>0</v>
      </c>
      <c r="AG3818" s="14" t="e">
        <f t="shared" si="1356"/>
        <v>#DIV/0!</v>
      </c>
      <c r="AH3818" s="14" t="e">
        <f t="shared" si="1357"/>
        <v>#DIV/0!</v>
      </c>
      <c r="AI3818" s="14">
        <f t="shared" si="1358"/>
        <v>23</v>
      </c>
      <c r="AJ3818" s="1986"/>
    </row>
    <row r="3819" spans="1:36" ht="15.75">
      <c r="A3819" s="1979">
        <v>23</v>
      </c>
      <c r="B3819" s="1980" t="s">
        <v>4972</v>
      </c>
      <c r="C3819" s="1981" t="s">
        <v>66</v>
      </c>
      <c r="D3819" s="1981">
        <v>3468.6</v>
      </c>
      <c r="E3819" s="1981">
        <v>47</v>
      </c>
      <c r="F3819" s="1981">
        <f t="shared" si="1350"/>
        <v>163024.19999999998</v>
      </c>
      <c r="G3819" s="1981"/>
      <c r="H3819" s="1981">
        <f t="shared" si="1351"/>
        <v>0</v>
      </c>
      <c r="I3819" s="1982">
        <v>44791</v>
      </c>
      <c r="J3819" s="1983">
        <v>45022</v>
      </c>
      <c r="K3819" s="1983"/>
      <c r="L3819" s="1984">
        <v>626</v>
      </c>
      <c r="M3819" s="1983">
        <v>44776</v>
      </c>
      <c r="N3819" s="1981">
        <v>16</v>
      </c>
      <c r="O3819" s="1981">
        <v>15</v>
      </c>
      <c r="P3819" s="1981">
        <v>14</v>
      </c>
      <c r="Q3819" s="1981"/>
      <c r="R3819" s="1981"/>
      <c r="S3819" s="1981"/>
      <c r="T3819" s="1981"/>
      <c r="U3819" s="1981"/>
      <c r="V3819" s="1981"/>
      <c r="W3819" s="1981"/>
      <c r="X3819" s="1981"/>
      <c r="Y3819" s="1981"/>
      <c r="Z3819" s="1981"/>
      <c r="AA3819" s="1981"/>
      <c r="AB3819" s="1981"/>
      <c r="AC3819" s="1507">
        <f t="shared" si="1352"/>
        <v>2</v>
      </c>
      <c r="AD3819" s="1508">
        <f t="shared" si="1353"/>
        <v>6937.2</v>
      </c>
      <c r="AE3819" s="14">
        <f t="shared" si="1354"/>
        <v>0.16666666666666666</v>
      </c>
      <c r="AF3819" s="14">
        <f t="shared" si="1355"/>
        <v>15</v>
      </c>
      <c r="AG3819" s="14">
        <f t="shared" si="1356"/>
        <v>0.13333333333333333</v>
      </c>
      <c r="AH3819" s="14">
        <f t="shared" si="1357"/>
        <v>-3.3333333333333326E-2</v>
      </c>
      <c r="AI3819" s="14">
        <f t="shared" si="1358"/>
        <v>-0.5</v>
      </c>
      <c r="AJ3819" s="1986"/>
    </row>
    <row r="3820" spans="1:36" ht="15" customHeight="1">
      <c r="A3820" s="1979">
        <v>26</v>
      </c>
      <c r="B3820" s="2000" t="s">
        <v>4973</v>
      </c>
      <c r="C3820" s="1981" t="s">
        <v>66</v>
      </c>
      <c r="D3820" s="1981">
        <v>772.67</v>
      </c>
      <c r="E3820" s="1981">
        <v>11</v>
      </c>
      <c r="F3820" s="1981">
        <f t="shared" si="1350"/>
        <v>8499.369999999999</v>
      </c>
      <c r="G3820" s="1981"/>
      <c r="H3820" s="1981">
        <f t="shared" si="1351"/>
        <v>0</v>
      </c>
      <c r="I3820" s="1982">
        <v>44788</v>
      </c>
      <c r="J3820" s="1983">
        <v>45273</v>
      </c>
      <c r="K3820" s="1983"/>
      <c r="L3820" s="1984">
        <v>611</v>
      </c>
      <c r="M3820" s="1983">
        <v>44771</v>
      </c>
      <c r="N3820" s="1981"/>
      <c r="O3820" s="1981"/>
      <c r="P3820" s="1981">
        <v>3</v>
      </c>
      <c r="Q3820" s="1981"/>
      <c r="R3820" s="1981"/>
      <c r="S3820" s="1981"/>
      <c r="T3820" s="1981"/>
      <c r="U3820" s="1981"/>
      <c r="V3820" s="1981"/>
      <c r="W3820" s="1981"/>
      <c r="X3820" s="1981"/>
      <c r="Y3820" s="1981"/>
      <c r="Z3820" s="1981"/>
      <c r="AA3820" s="1981"/>
      <c r="AB3820" s="1981"/>
      <c r="AC3820" s="1507">
        <f t="shared" si="1352"/>
        <v>8</v>
      </c>
      <c r="AD3820" s="1508">
        <f t="shared" si="1353"/>
        <v>6181.36</v>
      </c>
      <c r="AE3820" s="14">
        <f t="shared" si="1354"/>
        <v>8.5333333333333332</v>
      </c>
      <c r="AF3820" s="14">
        <f t="shared" si="1355"/>
        <v>1</v>
      </c>
      <c r="AG3820" s="14">
        <f t="shared" si="1356"/>
        <v>8</v>
      </c>
      <c r="AH3820" s="14">
        <f t="shared" si="1357"/>
        <v>-0.53333333333333321</v>
      </c>
      <c r="AI3820" s="14">
        <f t="shared" si="1358"/>
        <v>-0.53333333333333321</v>
      </c>
      <c r="AJ3820" s="1986"/>
    </row>
    <row r="3821" spans="1:36" ht="15.75">
      <c r="A3821" s="1979">
        <v>27</v>
      </c>
      <c r="B3821" s="2000" t="s">
        <v>4974</v>
      </c>
      <c r="C3821" s="1981" t="s">
        <v>66</v>
      </c>
      <c r="D3821" s="1981">
        <v>772.67</v>
      </c>
      <c r="E3821" s="1981">
        <v>18</v>
      </c>
      <c r="F3821" s="1981">
        <f t="shared" si="1350"/>
        <v>13908.06</v>
      </c>
      <c r="G3821" s="1981"/>
      <c r="H3821" s="1981">
        <f t="shared" si="1351"/>
        <v>0</v>
      </c>
      <c r="I3821" s="1982">
        <v>44788</v>
      </c>
      <c r="J3821" s="1983">
        <v>45296</v>
      </c>
      <c r="K3821" s="1983"/>
      <c r="L3821" s="1984">
        <v>611</v>
      </c>
      <c r="M3821" s="1983">
        <v>44771</v>
      </c>
      <c r="N3821" s="1981">
        <v>1</v>
      </c>
      <c r="O3821" s="1981">
        <v>1</v>
      </c>
      <c r="P3821" s="1981"/>
      <c r="Q3821" s="1981"/>
      <c r="R3821" s="1981"/>
      <c r="S3821" s="1981"/>
      <c r="T3821" s="1981"/>
      <c r="U3821" s="1981"/>
      <c r="V3821" s="1981"/>
      <c r="W3821" s="1981"/>
      <c r="X3821" s="1981"/>
      <c r="Y3821" s="1981"/>
      <c r="Z3821" s="1985"/>
      <c r="AA3821" s="1981"/>
      <c r="AB3821" s="1981"/>
      <c r="AC3821" s="1507">
        <f t="shared" si="1352"/>
        <v>16</v>
      </c>
      <c r="AD3821" s="1508">
        <f t="shared" si="1353"/>
        <v>12362.72</v>
      </c>
      <c r="AE3821" s="14">
        <f t="shared" si="1354"/>
        <v>9.3000000000000007</v>
      </c>
      <c r="AF3821" s="14">
        <f t="shared" si="1355"/>
        <v>0.66666666666666663</v>
      </c>
      <c r="AG3821" s="14">
        <f t="shared" si="1356"/>
        <v>24</v>
      </c>
      <c r="AH3821" s="14">
        <f t="shared" si="1357"/>
        <v>14.7</v>
      </c>
      <c r="AI3821" s="14">
        <f t="shared" si="1358"/>
        <v>9.8000000000000007</v>
      </c>
      <c r="AJ3821" s="1986"/>
    </row>
    <row r="3822" spans="1:36" ht="15.75" customHeight="1">
      <c r="A3822" s="1979">
        <v>28</v>
      </c>
      <c r="B3822" s="2000" t="s">
        <v>4975</v>
      </c>
      <c r="C3822" s="1981" t="s">
        <v>66</v>
      </c>
      <c r="D3822" s="1981">
        <v>772.67</v>
      </c>
      <c r="E3822" s="1981">
        <v>12</v>
      </c>
      <c r="F3822" s="1981">
        <f t="shared" si="1350"/>
        <v>9272.0399999999991</v>
      </c>
      <c r="G3822" s="1981"/>
      <c r="H3822" s="1981">
        <f t="shared" si="1351"/>
        <v>0</v>
      </c>
      <c r="I3822" s="1982">
        <v>44788</v>
      </c>
      <c r="J3822" s="1983">
        <v>45214</v>
      </c>
      <c r="K3822" s="1983"/>
      <c r="L3822" s="1984">
        <v>611</v>
      </c>
      <c r="M3822" s="1983">
        <v>44771</v>
      </c>
      <c r="N3822" s="1981">
        <v>2</v>
      </c>
      <c r="O3822" s="1981">
        <v>1</v>
      </c>
      <c r="P3822" s="1981"/>
      <c r="Q3822" s="1981"/>
      <c r="R3822" s="1981"/>
      <c r="S3822" s="1981"/>
      <c r="T3822" s="1981"/>
      <c r="U3822" s="1981"/>
      <c r="V3822" s="1981"/>
      <c r="W3822" s="1981"/>
      <c r="X3822" s="1981"/>
      <c r="Y3822" s="1981"/>
      <c r="Z3822" s="1981"/>
      <c r="AA3822" s="1981"/>
      <c r="AB3822" s="1981"/>
      <c r="AC3822" s="1507">
        <f t="shared" si="1352"/>
        <v>9</v>
      </c>
      <c r="AD3822" s="1508">
        <f t="shared" si="1353"/>
        <v>6954.03</v>
      </c>
      <c r="AE3822" s="14">
        <f t="shared" si="1354"/>
        <v>6.5666666666666664</v>
      </c>
      <c r="AF3822" s="14">
        <f t="shared" si="1355"/>
        <v>1</v>
      </c>
      <c r="AG3822" s="14">
        <f t="shared" si="1356"/>
        <v>9</v>
      </c>
      <c r="AH3822" s="14">
        <f t="shared" si="1357"/>
        <v>2.4333333333333336</v>
      </c>
      <c r="AI3822" s="14">
        <f t="shared" si="1358"/>
        <v>2.4333333333333336</v>
      </c>
      <c r="AJ3822" s="1986"/>
    </row>
    <row r="3823" spans="1:36" ht="15.75">
      <c r="A3823" s="1979">
        <v>30</v>
      </c>
      <c r="B3823" s="2000" t="s">
        <v>5719</v>
      </c>
      <c r="C3823" s="1981" t="s">
        <v>66</v>
      </c>
      <c r="D3823" s="1981">
        <v>753.8</v>
      </c>
      <c r="E3823" s="1981">
        <v>35</v>
      </c>
      <c r="F3823" s="1981">
        <f t="shared" si="1350"/>
        <v>26383</v>
      </c>
      <c r="G3823" s="1981"/>
      <c r="H3823" s="1981">
        <f t="shared" si="1351"/>
        <v>0</v>
      </c>
      <c r="I3823" s="1982">
        <v>44823</v>
      </c>
      <c r="J3823" s="1983">
        <v>45238</v>
      </c>
      <c r="K3823" s="1983"/>
      <c r="L3823" s="1984">
        <v>735</v>
      </c>
      <c r="M3823" s="1983">
        <v>44805</v>
      </c>
      <c r="N3823" s="1981">
        <v>2</v>
      </c>
      <c r="O3823" s="1981">
        <v>1</v>
      </c>
      <c r="P3823" s="1981">
        <v>2</v>
      </c>
      <c r="Q3823" s="1981"/>
      <c r="R3823" s="1981"/>
      <c r="S3823" s="1981"/>
      <c r="T3823" s="1981"/>
      <c r="U3823" s="1981"/>
      <c r="V3823" s="1981"/>
      <c r="W3823" s="1981"/>
      <c r="X3823" s="1981"/>
      <c r="Y3823" s="1981"/>
      <c r="Z3823" s="1981"/>
      <c r="AA3823" s="1981"/>
      <c r="AB3823" s="1981"/>
      <c r="AC3823" s="1507">
        <f t="shared" si="1352"/>
        <v>30</v>
      </c>
      <c r="AD3823" s="1508">
        <f t="shared" si="1353"/>
        <v>22614</v>
      </c>
      <c r="AE3823" s="14">
        <f t="shared" si="1354"/>
        <v>7.3666666666666663</v>
      </c>
      <c r="AF3823" s="14">
        <f t="shared" si="1355"/>
        <v>1.6666666666666667</v>
      </c>
      <c r="AG3823" s="14">
        <f t="shared" si="1356"/>
        <v>18</v>
      </c>
      <c r="AH3823" s="14">
        <f t="shared" si="1357"/>
        <v>10.633333333333333</v>
      </c>
      <c r="AI3823" s="14">
        <f t="shared" si="1358"/>
        <v>17.722222222222221</v>
      </c>
      <c r="AJ3823" s="1986"/>
    </row>
    <row r="3824" spans="1:36" ht="15.75" customHeight="1">
      <c r="A3824" s="1979">
        <v>31</v>
      </c>
      <c r="B3824" s="2000" t="s">
        <v>5720</v>
      </c>
      <c r="C3824" s="1981" t="s">
        <v>66</v>
      </c>
      <c r="D3824" s="1981">
        <v>753.8</v>
      </c>
      <c r="E3824" s="1981">
        <v>28</v>
      </c>
      <c r="F3824" s="1981">
        <f t="shared" si="1350"/>
        <v>21106.399999999998</v>
      </c>
      <c r="G3824" s="1981"/>
      <c r="H3824" s="1981">
        <f t="shared" si="1351"/>
        <v>0</v>
      </c>
      <c r="I3824" s="1982">
        <v>44823</v>
      </c>
      <c r="J3824" s="1983">
        <v>45203</v>
      </c>
      <c r="K3824" s="1983"/>
      <c r="L3824" s="1984">
        <v>735</v>
      </c>
      <c r="M3824" s="1983">
        <v>44805</v>
      </c>
      <c r="N3824" s="1981">
        <v>1</v>
      </c>
      <c r="O3824" s="1981">
        <v>2</v>
      </c>
      <c r="P3824" s="1981"/>
      <c r="Q3824" s="1981"/>
      <c r="R3824" s="1981"/>
      <c r="S3824" s="1981"/>
      <c r="T3824" s="1981"/>
      <c r="U3824" s="1981"/>
      <c r="V3824" s="1981"/>
      <c r="W3824" s="1981"/>
      <c r="X3824" s="1981"/>
      <c r="Y3824" s="1981"/>
      <c r="Z3824" s="1981"/>
      <c r="AA3824" s="1981"/>
      <c r="AB3824" s="1981"/>
      <c r="AC3824" s="1507">
        <f t="shared" si="1352"/>
        <v>25</v>
      </c>
      <c r="AD3824" s="1508">
        <f t="shared" si="1353"/>
        <v>18845</v>
      </c>
      <c r="AE3824" s="14">
        <f t="shared" si="1354"/>
        <v>6.2</v>
      </c>
      <c r="AF3824" s="14">
        <f t="shared" si="1355"/>
        <v>1</v>
      </c>
      <c r="AG3824" s="14">
        <f t="shared" si="1356"/>
        <v>25</v>
      </c>
      <c r="AH3824" s="14">
        <f t="shared" si="1357"/>
        <v>18.8</v>
      </c>
      <c r="AI3824" s="14">
        <f t="shared" si="1358"/>
        <v>18.8</v>
      </c>
      <c r="AJ3824" s="1986"/>
    </row>
    <row r="3825" spans="1:36" ht="15.75">
      <c r="A3825" s="1979">
        <v>32</v>
      </c>
      <c r="B3825" s="2000" t="s">
        <v>5721</v>
      </c>
      <c r="C3825" s="1981" t="s">
        <v>66</v>
      </c>
      <c r="D3825" s="1981">
        <v>753.8</v>
      </c>
      <c r="E3825" s="1981">
        <v>14</v>
      </c>
      <c r="F3825" s="1981">
        <f t="shared" si="1350"/>
        <v>10553.199999999999</v>
      </c>
      <c r="G3825" s="1981"/>
      <c r="H3825" s="1981">
        <f t="shared" si="1351"/>
        <v>0</v>
      </c>
      <c r="I3825" s="1982">
        <v>44823</v>
      </c>
      <c r="J3825" s="1983">
        <v>45229</v>
      </c>
      <c r="K3825" s="1983"/>
      <c r="L3825" s="1984">
        <v>735</v>
      </c>
      <c r="M3825" s="1983">
        <v>44805</v>
      </c>
      <c r="N3825" s="1981"/>
      <c r="O3825" s="1981"/>
      <c r="P3825" s="1981">
        <v>1</v>
      </c>
      <c r="Q3825" s="1981"/>
      <c r="R3825" s="1981"/>
      <c r="S3825" s="1981"/>
      <c r="T3825" s="1981"/>
      <c r="U3825" s="1981"/>
      <c r="V3825" s="1981"/>
      <c r="W3825" s="1981"/>
      <c r="X3825" s="1981"/>
      <c r="Y3825" s="1981"/>
      <c r="Z3825" s="1981"/>
      <c r="AA3825" s="1981"/>
      <c r="AB3825" s="1981"/>
      <c r="AC3825" s="1507">
        <f t="shared" si="1352"/>
        <v>13</v>
      </c>
      <c r="AD3825" s="1508">
        <f t="shared" si="1353"/>
        <v>9799.4</v>
      </c>
      <c r="AE3825" s="14">
        <f t="shared" si="1354"/>
        <v>7.0666666666666664</v>
      </c>
      <c r="AF3825" s="14">
        <f t="shared" si="1355"/>
        <v>0.33333333333333331</v>
      </c>
      <c r="AG3825" s="14">
        <f t="shared" si="1356"/>
        <v>39</v>
      </c>
      <c r="AH3825" s="14">
        <f t="shared" si="1357"/>
        <v>31.933333333333334</v>
      </c>
      <c r="AI3825" s="14">
        <f t="shared" si="1358"/>
        <v>10.644444444444446</v>
      </c>
      <c r="AJ3825" s="1986"/>
    </row>
    <row r="3826" spans="1:36" ht="15" customHeight="1">
      <c r="A3826" s="1979">
        <v>34</v>
      </c>
      <c r="B3826" s="2000" t="s">
        <v>5724</v>
      </c>
      <c r="C3826" s="1981" t="s">
        <v>66</v>
      </c>
      <c r="D3826" s="1981">
        <v>753.8</v>
      </c>
      <c r="E3826" s="1981">
        <v>16</v>
      </c>
      <c r="F3826" s="1981">
        <f t="shared" si="1350"/>
        <v>12060.8</v>
      </c>
      <c r="G3826" s="1981"/>
      <c r="H3826" s="1981">
        <f t="shared" si="1351"/>
        <v>0</v>
      </c>
      <c r="I3826" s="1982">
        <v>44823</v>
      </c>
      <c r="J3826" s="1983">
        <v>45249</v>
      </c>
      <c r="K3826" s="1983"/>
      <c r="L3826" s="1984">
        <v>735</v>
      </c>
      <c r="M3826" s="1983">
        <v>44805</v>
      </c>
      <c r="N3826" s="1981">
        <v>2</v>
      </c>
      <c r="O3826" s="1981">
        <v>1</v>
      </c>
      <c r="P3826" s="1981">
        <v>2</v>
      </c>
      <c r="Q3826" s="1981"/>
      <c r="R3826" s="1981"/>
      <c r="S3826" s="1981"/>
      <c r="T3826" s="1981"/>
      <c r="U3826" s="1981"/>
      <c r="V3826" s="1981"/>
      <c r="W3826" s="1981"/>
      <c r="X3826" s="1981"/>
      <c r="Y3826" s="1981"/>
      <c r="Z3826" s="1981"/>
      <c r="AA3826" s="1981"/>
      <c r="AB3826" s="1981"/>
      <c r="AC3826" s="1507">
        <f t="shared" si="1352"/>
        <v>11</v>
      </c>
      <c r="AD3826" s="1508">
        <f t="shared" si="1353"/>
        <v>8291.7999999999993</v>
      </c>
      <c r="AE3826" s="14">
        <f t="shared" si="1354"/>
        <v>7.7333333333333334</v>
      </c>
      <c r="AF3826" s="14">
        <f t="shared" si="1355"/>
        <v>1.6666666666666667</v>
      </c>
      <c r="AG3826" s="14">
        <f t="shared" si="1356"/>
        <v>6.6</v>
      </c>
      <c r="AH3826" s="14">
        <f t="shared" si="1357"/>
        <v>-1.1333333333333337</v>
      </c>
      <c r="AI3826" s="14">
        <f t="shared" si="1358"/>
        <v>-1.8888888888888893</v>
      </c>
      <c r="AJ3826" s="1986"/>
    </row>
    <row r="3827" spans="1:36" ht="15.75">
      <c r="A3827" s="1979">
        <v>35</v>
      </c>
      <c r="B3827" s="2000" t="s">
        <v>5719</v>
      </c>
      <c r="C3827" s="1981" t="s">
        <v>66</v>
      </c>
      <c r="D3827" s="1981">
        <v>753.8</v>
      </c>
      <c r="E3827" s="1981">
        <v>21</v>
      </c>
      <c r="F3827" s="1981">
        <f t="shared" si="1350"/>
        <v>15829.8</v>
      </c>
      <c r="G3827" s="1981"/>
      <c r="H3827" s="1981">
        <f t="shared" si="1351"/>
        <v>0</v>
      </c>
      <c r="I3827" s="1982">
        <v>44830</v>
      </c>
      <c r="J3827" s="1983">
        <v>45255</v>
      </c>
      <c r="K3827" s="1983"/>
      <c r="L3827" s="1984">
        <v>741</v>
      </c>
      <c r="M3827" s="1983">
        <v>44810</v>
      </c>
      <c r="N3827" s="1981"/>
      <c r="O3827" s="1981"/>
      <c r="P3827" s="1981"/>
      <c r="Q3827" s="1981"/>
      <c r="R3827" s="1981"/>
      <c r="S3827" s="1981"/>
      <c r="T3827" s="1981"/>
      <c r="U3827" s="1981"/>
      <c r="V3827" s="1981"/>
      <c r="W3827" s="1981"/>
      <c r="X3827" s="1981"/>
      <c r="Y3827" s="1981"/>
      <c r="Z3827" s="1981"/>
      <c r="AA3827" s="1981"/>
      <c r="AB3827" s="1981"/>
      <c r="AC3827" s="1507">
        <f t="shared" si="1352"/>
        <v>21</v>
      </c>
      <c r="AD3827" s="1508">
        <f t="shared" si="1353"/>
        <v>15829.8</v>
      </c>
      <c r="AE3827" s="14">
        <f t="shared" si="1354"/>
        <v>7.9333333333333336</v>
      </c>
      <c r="AF3827" s="14">
        <f t="shared" si="1355"/>
        <v>0</v>
      </c>
      <c r="AG3827" s="14" t="e">
        <f t="shared" si="1356"/>
        <v>#DIV/0!</v>
      </c>
      <c r="AH3827" s="14" t="e">
        <f t="shared" si="1357"/>
        <v>#DIV/0!</v>
      </c>
      <c r="AI3827" s="14">
        <f t="shared" si="1358"/>
        <v>21</v>
      </c>
      <c r="AJ3827" s="1986"/>
    </row>
    <row r="3828" spans="1:36" ht="15" customHeight="1">
      <c r="A3828" s="1979">
        <v>36</v>
      </c>
      <c r="B3828" s="2000" t="s">
        <v>5722</v>
      </c>
      <c r="C3828" s="1981" t="s">
        <v>66</v>
      </c>
      <c r="D3828" s="1981">
        <v>753.8</v>
      </c>
      <c r="E3828" s="1981">
        <v>30</v>
      </c>
      <c r="F3828" s="1981">
        <f t="shared" si="1350"/>
        <v>22614</v>
      </c>
      <c r="G3828" s="1981"/>
      <c r="H3828" s="1981">
        <f t="shared" si="1351"/>
        <v>0</v>
      </c>
      <c r="I3828" s="1982">
        <v>44830</v>
      </c>
      <c r="J3828" s="1983">
        <v>45222</v>
      </c>
      <c r="K3828" s="1983"/>
      <c r="L3828" s="1984">
        <v>741</v>
      </c>
      <c r="M3828" s="1983">
        <v>44810</v>
      </c>
      <c r="N3828" s="1981">
        <v>1</v>
      </c>
      <c r="O3828" s="1981">
        <v>3</v>
      </c>
      <c r="P3828" s="1981"/>
      <c r="Q3828" s="1981"/>
      <c r="R3828" s="1981"/>
      <c r="S3828" s="1981"/>
      <c r="T3828" s="1981"/>
      <c r="U3828" s="1981"/>
      <c r="V3828" s="1981"/>
      <c r="W3828" s="1981"/>
      <c r="X3828" s="1981"/>
      <c r="Y3828" s="1981"/>
      <c r="Z3828" s="1981"/>
      <c r="AA3828" s="1981"/>
      <c r="AB3828" s="1981"/>
      <c r="AC3828" s="1507">
        <f t="shared" si="1352"/>
        <v>26</v>
      </c>
      <c r="AD3828" s="1508">
        <f t="shared" si="1353"/>
        <v>19598.8</v>
      </c>
      <c r="AE3828" s="14">
        <f t="shared" si="1354"/>
        <v>6.833333333333333</v>
      </c>
      <c r="AF3828" s="14">
        <f t="shared" si="1355"/>
        <v>1.3333333333333333</v>
      </c>
      <c r="AG3828" s="14">
        <f t="shared" si="1356"/>
        <v>19.5</v>
      </c>
      <c r="AH3828" s="14">
        <f t="shared" si="1357"/>
        <v>12.666666666666668</v>
      </c>
      <c r="AI3828" s="14">
        <f t="shared" si="1358"/>
        <v>16.888888888888889</v>
      </c>
      <c r="AJ3828" s="1986"/>
    </row>
    <row r="3829" spans="1:36" ht="28.5" customHeight="1">
      <c r="A3829" s="1979">
        <v>37</v>
      </c>
      <c r="B3829" s="2000" t="s">
        <v>5723</v>
      </c>
      <c r="C3829" s="1981" t="s">
        <v>66</v>
      </c>
      <c r="D3829" s="1981">
        <v>753.8</v>
      </c>
      <c r="E3829" s="1981">
        <v>11</v>
      </c>
      <c r="F3829" s="1981">
        <f t="shared" si="1350"/>
        <v>8291.7999999999993</v>
      </c>
      <c r="G3829" s="1981"/>
      <c r="H3829" s="1981">
        <f t="shared" si="1351"/>
        <v>0</v>
      </c>
      <c r="I3829" s="1982">
        <v>44830</v>
      </c>
      <c r="J3829" s="1983">
        <v>45279</v>
      </c>
      <c r="K3829" s="1983"/>
      <c r="L3829" s="1984">
        <v>741</v>
      </c>
      <c r="M3829" s="1983">
        <v>44810</v>
      </c>
      <c r="N3829" s="1981"/>
      <c r="O3829" s="1981"/>
      <c r="P3829" s="1981">
        <v>1</v>
      </c>
      <c r="Q3829" s="1981"/>
      <c r="R3829" s="1981"/>
      <c r="S3829" s="1981"/>
      <c r="T3829" s="1981"/>
      <c r="U3829" s="1981"/>
      <c r="V3829" s="1981"/>
      <c r="W3829" s="1981"/>
      <c r="X3829" s="1981"/>
      <c r="Y3829" s="1981"/>
      <c r="Z3829" s="1981"/>
      <c r="AA3829" s="1981"/>
      <c r="AB3829" s="1981"/>
      <c r="AC3829" s="1507">
        <f t="shared" si="1352"/>
        <v>10</v>
      </c>
      <c r="AD3829" s="1508">
        <f t="shared" si="1353"/>
        <v>7538</v>
      </c>
      <c r="AE3829" s="14">
        <f t="shared" si="1354"/>
        <v>8.7333333333333325</v>
      </c>
      <c r="AF3829" s="14">
        <f t="shared" si="1355"/>
        <v>0.33333333333333331</v>
      </c>
      <c r="AG3829" s="14">
        <f t="shared" si="1356"/>
        <v>30</v>
      </c>
      <c r="AH3829" s="14">
        <f t="shared" si="1357"/>
        <v>21.266666666666666</v>
      </c>
      <c r="AI3829" s="14">
        <f t="shared" si="1358"/>
        <v>7.0888888888888895</v>
      </c>
      <c r="AJ3829" s="1986"/>
    </row>
    <row r="3830" spans="1:36" ht="28.5" customHeight="1">
      <c r="A3830" s="1979">
        <v>38</v>
      </c>
      <c r="B3830" s="2000" t="s">
        <v>5724</v>
      </c>
      <c r="C3830" s="1981" t="s">
        <v>66</v>
      </c>
      <c r="D3830" s="1981">
        <v>753.8</v>
      </c>
      <c r="E3830" s="1981">
        <v>3</v>
      </c>
      <c r="F3830" s="1981">
        <f t="shared" si="1350"/>
        <v>2261.3999999999996</v>
      </c>
      <c r="G3830" s="1981"/>
      <c r="H3830" s="1981">
        <f t="shared" si="1351"/>
        <v>0</v>
      </c>
      <c r="I3830" s="1982">
        <v>44830</v>
      </c>
      <c r="J3830" s="1983">
        <v>45279</v>
      </c>
      <c r="K3830" s="1983"/>
      <c r="L3830" s="1984">
        <v>741</v>
      </c>
      <c r="M3830" s="1983">
        <v>44810</v>
      </c>
      <c r="N3830" s="1981"/>
      <c r="O3830" s="1981"/>
      <c r="P3830" s="1981"/>
      <c r="Q3830" s="1981"/>
      <c r="R3830" s="1981"/>
      <c r="S3830" s="1981"/>
      <c r="T3830" s="1981"/>
      <c r="U3830" s="1981"/>
      <c r="V3830" s="1981"/>
      <c r="W3830" s="1981"/>
      <c r="X3830" s="1981"/>
      <c r="Y3830" s="1981"/>
      <c r="Z3830" s="1981"/>
      <c r="AA3830" s="1981"/>
      <c r="AB3830" s="1981"/>
      <c r="AC3830" s="1507">
        <f t="shared" si="1352"/>
        <v>3</v>
      </c>
      <c r="AD3830" s="1508">
        <f t="shared" si="1353"/>
        <v>2261.3999999999996</v>
      </c>
      <c r="AE3830" s="14">
        <f t="shared" si="1354"/>
        <v>8.7333333333333325</v>
      </c>
      <c r="AF3830" s="14">
        <f t="shared" si="1355"/>
        <v>0</v>
      </c>
      <c r="AG3830" s="14" t="e">
        <f t="shared" si="1356"/>
        <v>#DIV/0!</v>
      </c>
      <c r="AH3830" s="14" t="e">
        <f t="shared" si="1357"/>
        <v>#DIV/0!</v>
      </c>
      <c r="AI3830" s="14">
        <f t="shared" si="1358"/>
        <v>3</v>
      </c>
      <c r="AJ3830" s="1986"/>
    </row>
    <row r="3831" spans="1:36" ht="28.5" customHeight="1">
      <c r="A3831" s="1979">
        <v>7</v>
      </c>
      <c r="B3831" s="2000" t="s">
        <v>10272</v>
      </c>
      <c r="C3831" s="1981" t="s">
        <v>181</v>
      </c>
      <c r="D3831" s="1981">
        <v>18500</v>
      </c>
      <c r="E3831" s="1981">
        <v>0</v>
      </c>
      <c r="F3831" s="1981">
        <f t="shared" si="1350"/>
        <v>0</v>
      </c>
      <c r="G3831" s="1981">
        <v>9</v>
      </c>
      <c r="H3831" s="2002">
        <f t="shared" si="1351"/>
        <v>166500</v>
      </c>
      <c r="I3831" s="1989">
        <v>45005</v>
      </c>
      <c r="J3831" s="1983">
        <v>45504</v>
      </c>
      <c r="K3831" s="1983"/>
      <c r="L3831" s="1984">
        <v>225</v>
      </c>
      <c r="M3831" s="1983">
        <v>44988</v>
      </c>
      <c r="N3831" s="1981"/>
      <c r="O3831" s="1981"/>
      <c r="P3831" s="1981"/>
      <c r="Q3831" s="1981"/>
      <c r="R3831" s="1981"/>
      <c r="S3831" s="1981"/>
      <c r="T3831" s="1981"/>
      <c r="U3831" s="1981"/>
      <c r="V3831" s="1981"/>
      <c r="W3831" s="1981"/>
      <c r="X3831" s="1981"/>
      <c r="Y3831" s="1981"/>
      <c r="Z3831" s="1985"/>
      <c r="AA3831" s="1981"/>
      <c r="AB3831" s="1981"/>
      <c r="AC3831" s="1507">
        <f t="shared" si="1352"/>
        <v>9</v>
      </c>
      <c r="AD3831" s="1508">
        <f t="shared" si="1353"/>
        <v>166500</v>
      </c>
      <c r="AE3831" s="14">
        <f t="shared" si="1354"/>
        <v>16.233333333333334</v>
      </c>
      <c r="AF3831" s="14">
        <f t="shared" si="1355"/>
        <v>0</v>
      </c>
      <c r="AG3831" s="14" t="e">
        <f t="shared" si="1356"/>
        <v>#DIV/0!</v>
      </c>
      <c r="AH3831" s="14" t="e">
        <f t="shared" si="1357"/>
        <v>#DIV/0!</v>
      </c>
      <c r="AI3831" s="14">
        <f t="shared" si="1358"/>
        <v>9</v>
      </c>
      <c r="AJ3831" s="1986"/>
    </row>
    <row r="3832" spans="1:36" ht="15.75">
      <c r="A3832" s="1979">
        <v>39</v>
      </c>
      <c r="B3832" s="2000" t="s">
        <v>5725</v>
      </c>
      <c r="C3832" s="1981" t="s">
        <v>66</v>
      </c>
      <c r="D3832" s="1981">
        <v>874.2</v>
      </c>
      <c r="E3832" s="1981">
        <v>5</v>
      </c>
      <c r="F3832" s="1981">
        <f t="shared" si="1350"/>
        <v>4371</v>
      </c>
      <c r="G3832" s="1981"/>
      <c r="H3832" s="1981">
        <f t="shared" si="1351"/>
        <v>0</v>
      </c>
      <c r="I3832" s="1982">
        <v>44823</v>
      </c>
      <c r="J3832" s="1983">
        <v>45408</v>
      </c>
      <c r="K3832" s="1983"/>
      <c r="L3832" s="1984">
        <v>735</v>
      </c>
      <c r="M3832" s="1983">
        <v>44805</v>
      </c>
      <c r="N3832" s="1981"/>
      <c r="O3832" s="1981"/>
      <c r="P3832" s="1981"/>
      <c r="Q3832" s="1981"/>
      <c r="R3832" s="1981"/>
      <c r="S3832" s="1981"/>
      <c r="T3832" s="1981"/>
      <c r="U3832" s="1981"/>
      <c r="V3832" s="1981"/>
      <c r="W3832" s="1981"/>
      <c r="X3832" s="1981"/>
      <c r="Y3832" s="1981"/>
      <c r="Z3832" s="1981"/>
      <c r="AA3832" s="1981"/>
      <c r="AB3832" s="1981"/>
      <c r="AC3832" s="1507">
        <f t="shared" si="1352"/>
        <v>5</v>
      </c>
      <c r="AD3832" s="1508">
        <f t="shared" si="1353"/>
        <v>4371</v>
      </c>
      <c r="AE3832" s="14">
        <f t="shared" si="1354"/>
        <v>13.033333333333333</v>
      </c>
      <c r="AF3832" s="14">
        <f t="shared" si="1355"/>
        <v>0</v>
      </c>
      <c r="AG3832" s="14" t="e">
        <f t="shared" si="1356"/>
        <v>#DIV/0!</v>
      </c>
      <c r="AH3832" s="14" t="e">
        <f t="shared" si="1357"/>
        <v>#DIV/0!</v>
      </c>
      <c r="AI3832" s="14">
        <f t="shared" si="1358"/>
        <v>5</v>
      </c>
      <c r="AJ3832" s="1986"/>
    </row>
    <row r="3833" spans="1:36" ht="15" customHeight="1">
      <c r="A3833" s="1979">
        <v>40</v>
      </c>
      <c r="B3833" s="2000" t="s">
        <v>5726</v>
      </c>
      <c r="C3833" s="1981" t="s">
        <v>66</v>
      </c>
      <c r="D3833" s="1981">
        <v>874.2</v>
      </c>
      <c r="E3833" s="1981">
        <v>10</v>
      </c>
      <c r="F3833" s="1981">
        <f t="shared" si="1350"/>
        <v>8742</v>
      </c>
      <c r="G3833" s="1981"/>
      <c r="H3833" s="1981">
        <f t="shared" si="1351"/>
        <v>0</v>
      </c>
      <c r="I3833" s="1982">
        <v>44823</v>
      </c>
      <c r="J3833" s="1983">
        <v>45513</v>
      </c>
      <c r="K3833" s="1983"/>
      <c r="L3833" s="1984">
        <v>735</v>
      </c>
      <c r="M3833" s="1983">
        <v>44805</v>
      </c>
      <c r="N3833" s="1981"/>
      <c r="O3833" s="1981"/>
      <c r="P3833" s="1981"/>
      <c r="Q3833" s="1981"/>
      <c r="R3833" s="1981"/>
      <c r="S3833" s="1981"/>
      <c r="T3833" s="1981"/>
      <c r="U3833" s="1981"/>
      <c r="V3833" s="1981"/>
      <c r="W3833" s="1981"/>
      <c r="X3833" s="1981"/>
      <c r="Y3833" s="1981"/>
      <c r="Z3833" s="1981"/>
      <c r="AA3833" s="1981"/>
      <c r="AB3833" s="1981"/>
      <c r="AC3833" s="1507">
        <f t="shared" si="1352"/>
        <v>10</v>
      </c>
      <c r="AD3833" s="1508">
        <f t="shared" si="1353"/>
        <v>8742</v>
      </c>
      <c r="AE3833" s="14">
        <f t="shared" si="1354"/>
        <v>16.533333333333335</v>
      </c>
      <c r="AF3833" s="14">
        <f t="shared" si="1355"/>
        <v>0</v>
      </c>
      <c r="AG3833" s="14" t="e">
        <f t="shared" si="1356"/>
        <v>#DIV/0!</v>
      </c>
      <c r="AH3833" s="14" t="e">
        <f t="shared" si="1357"/>
        <v>#DIV/0!</v>
      </c>
      <c r="AI3833" s="14">
        <f t="shared" si="1358"/>
        <v>10</v>
      </c>
      <c r="AJ3833" s="1986"/>
    </row>
    <row r="3834" spans="1:36" ht="15.75">
      <c r="A3834" s="1979">
        <v>41</v>
      </c>
      <c r="B3834" s="2000" t="s">
        <v>5727</v>
      </c>
      <c r="C3834" s="1981" t="s">
        <v>66</v>
      </c>
      <c r="D3834" s="1981">
        <v>874.2</v>
      </c>
      <c r="E3834" s="1981">
        <v>10</v>
      </c>
      <c r="F3834" s="1981">
        <f t="shared" si="1350"/>
        <v>8742</v>
      </c>
      <c r="G3834" s="1981"/>
      <c r="H3834" s="1981">
        <f t="shared" si="1351"/>
        <v>0</v>
      </c>
      <c r="I3834" s="1982">
        <v>44823</v>
      </c>
      <c r="J3834" s="1983">
        <v>45408</v>
      </c>
      <c r="K3834" s="1983"/>
      <c r="L3834" s="1984">
        <v>735</v>
      </c>
      <c r="M3834" s="1983">
        <v>44805</v>
      </c>
      <c r="N3834" s="1981">
        <v>1</v>
      </c>
      <c r="O3834" s="1981"/>
      <c r="P3834" s="1981"/>
      <c r="Q3834" s="1981"/>
      <c r="R3834" s="1981"/>
      <c r="S3834" s="1981"/>
      <c r="T3834" s="1981"/>
      <c r="U3834" s="1981"/>
      <c r="V3834" s="1981"/>
      <c r="W3834" s="1981"/>
      <c r="X3834" s="1981"/>
      <c r="Y3834" s="1981"/>
      <c r="Z3834" s="1981"/>
      <c r="AA3834" s="1981"/>
      <c r="AB3834" s="1981"/>
      <c r="AC3834" s="1507">
        <f t="shared" si="1352"/>
        <v>9</v>
      </c>
      <c r="AD3834" s="1508">
        <f t="shared" si="1353"/>
        <v>7867.8</v>
      </c>
      <c r="AE3834" s="14">
        <f t="shared" si="1354"/>
        <v>13.033333333333333</v>
      </c>
      <c r="AF3834" s="14">
        <f t="shared" si="1355"/>
        <v>0.33333333333333331</v>
      </c>
      <c r="AG3834" s="14">
        <f t="shared" si="1356"/>
        <v>27</v>
      </c>
      <c r="AH3834" s="14">
        <f t="shared" si="1357"/>
        <v>13.966666666666667</v>
      </c>
      <c r="AI3834" s="14">
        <f t="shared" si="1358"/>
        <v>4.6555555555555559</v>
      </c>
      <c r="AJ3834" s="1986"/>
    </row>
    <row r="3835" spans="1:36" ht="15.75" customHeight="1">
      <c r="A3835" s="4728" t="s">
        <v>4349</v>
      </c>
      <c r="B3835" s="4729"/>
      <c r="C3835" s="4729"/>
      <c r="D3835" s="4729"/>
      <c r="E3835" s="4729"/>
      <c r="F3835" s="4729"/>
      <c r="G3835" s="4729"/>
      <c r="H3835" s="4729"/>
      <c r="I3835" s="4729"/>
      <c r="J3835" s="4729"/>
      <c r="K3835" s="4729"/>
      <c r="L3835" s="4729"/>
      <c r="M3835" s="4729"/>
      <c r="N3835" s="4729"/>
      <c r="O3835" s="4729"/>
      <c r="P3835" s="4729"/>
      <c r="Q3835" s="4729"/>
      <c r="R3835" s="4729"/>
      <c r="S3835" s="4729"/>
      <c r="T3835" s="4729"/>
      <c r="U3835" s="4729"/>
      <c r="V3835" s="4729"/>
      <c r="W3835" s="4729"/>
      <c r="X3835" s="4729"/>
      <c r="Y3835" s="4729"/>
      <c r="Z3835" s="4729"/>
      <c r="AA3835" s="4729"/>
      <c r="AB3835" s="4729"/>
      <c r="AC3835" s="4729"/>
      <c r="AD3835" s="4729"/>
      <c r="AE3835" s="4729"/>
      <c r="AF3835" s="4729"/>
      <c r="AG3835" s="4729"/>
      <c r="AH3835" s="4729"/>
      <c r="AI3835" s="4731"/>
      <c r="AJ3835" s="1978"/>
    </row>
    <row r="3836" spans="1:36" ht="15.75">
      <c r="A3836" s="4726" t="s">
        <v>1782</v>
      </c>
      <c r="B3836" s="4726"/>
      <c r="C3836" s="4726"/>
      <c r="D3836" s="4726"/>
      <c r="E3836" s="4727"/>
      <c r="F3836" s="4726"/>
      <c r="G3836" s="4726"/>
      <c r="H3836" s="4726"/>
      <c r="I3836" s="4726"/>
      <c r="J3836" s="4726"/>
      <c r="K3836" s="4726"/>
      <c r="L3836" s="4726"/>
      <c r="M3836" s="4726"/>
      <c r="N3836" s="4726"/>
      <c r="O3836" s="4726"/>
      <c r="P3836" s="4726"/>
      <c r="Q3836" s="4726"/>
      <c r="R3836" s="4726"/>
      <c r="S3836" s="4726"/>
      <c r="T3836" s="4726"/>
      <c r="U3836" s="4726"/>
      <c r="V3836" s="4726"/>
      <c r="W3836" s="4726"/>
      <c r="X3836" s="4726"/>
      <c r="Y3836" s="4726"/>
      <c r="Z3836" s="4726"/>
      <c r="AA3836" s="4726"/>
      <c r="AB3836" s="4726"/>
      <c r="AC3836" s="4726"/>
      <c r="AD3836" s="4726"/>
      <c r="AE3836" s="4726"/>
      <c r="AF3836" s="4726"/>
      <c r="AG3836" s="4726"/>
      <c r="AH3836" s="4726"/>
      <c r="AI3836" s="4726"/>
      <c r="AJ3836" s="2007"/>
    </row>
    <row r="3837" spans="1:36" ht="15.75">
      <c r="A3837" s="1979">
        <v>2</v>
      </c>
      <c r="B3837" s="2001" t="s">
        <v>1784</v>
      </c>
      <c r="C3837" s="1981" t="s">
        <v>181</v>
      </c>
      <c r="D3837" s="1981">
        <v>896.5</v>
      </c>
      <c r="E3837" s="2008">
        <v>33</v>
      </c>
      <c r="F3837" s="1999">
        <f t="shared" ref="F3837:F3843" si="1359">D3837*E3837</f>
        <v>29584.5</v>
      </c>
      <c r="G3837" s="1981"/>
      <c r="H3837" s="1981"/>
      <c r="I3837" s="1989">
        <v>44186</v>
      </c>
      <c r="J3837" s="1983">
        <v>45231</v>
      </c>
      <c r="K3837" s="1983"/>
      <c r="L3837" s="1984">
        <v>114</v>
      </c>
      <c r="M3837" s="1983">
        <v>44182</v>
      </c>
      <c r="N3837" s="1981">
        <v>1</v>
      </c>
      <c r="O3837" s="1981"/>
      <c r="P3837" s="1981">
        <v>2</v>
      </c>
      <c r="Q3837" s="1981"/>
      <c r="R3837" s="1981"/>
      <c r="S3837" s="1981"/>
      <c r="T3837" s="1981"/>
      <c r="U3837" s="1981"/>
      <c r="V3837" s="1981"/>
      <c r="W3837" s="1981"/>
      <c r="X3837" s="1981"/>
      <c r="Y3837" s="1981"/>
      <c r="Z3837" s="1981"/>
      <c r="AA3837" s="1981"/>
      <c r="AB3837" s="1981"/>
      <c r="AC3837" s="1507">
        <f t="shared" ref="AC3837:AC3843" si="1360">E3837+G3837-N3837-O3837-AA3837-P3837-Q3837-R3837-S3837-T3837-U3837-V3837-W3837-X3837-Y3837</f>
        <v>30</v>
      </c>
      <c r="AD3837" s="1508">
        <f t="shared" ref="AD3837:AD3843" si="1361">D3837*AC3837</f>
        <v>26895</v>
      </c>
      <c r="AE3837" s="14">
        <f t="shared" ref="AE3837:AE3842" si="1362">(J3837-"01.04.2023")/30</f>
        <v>7.1333333333333337</v>
      </c>
      <c r="AF3837" s="14">
        <f t="shared" ref="AF3837:AF3843" si="1363">(N3837+O3837+P3837+Q3837+R3837+S3837+T3837+U3837+V3837+W3837+X3837+Y3837)/3</f>
        <v>1</v>
      </c>
      <c r="AG3837" s="14">
        <f t="shared" ref="AG3837:AG3843" si="1364">AC3837/AF3837</f>
        <v>30</v>
      </c>
      <c r="AH3837" s="14">
        <f t="shared" ref="AH3837:AH3842" si="1365">AG3837-AE3837</f>
        <v>22.866666666666667</v>
      </c>
      <c r="AI3837" s="14">
        <f t="shared" ref="AI3837:AI3842" si="1366">AC3837-(AE3837*AF3837)</f>
        <v>22.866666666666667</v>
      </c>
      <c r="AJ3837" s="1986"/>
    </row>
    <row r="3838" spans="1:36" ht="15.75" customHeight="1">
      <c r="A3838" s="1979">
        <v>4</v>
      </c>
      <c r="B3838" s="2001" t="s">
        <v>1784</v>
      </c>
      <c r="C3838" s="1981" t="s">
        <v>66</v>
      </c>
      <c r="D3838" s="1981">
        <v>896.5</v>
      </c>
      <c r="E3838" s="2008">
        <v>80</v>
      </c>
      <c r="F3838" s="1999">
        <f t="shared" si="1359"/>
        <v>71720</v>
      </c>
      <c r="G3838" s="1981"/>
      <c r="H3838" s="1981"/>
      <c r="I3838" s="1982">
        <v>44272</v>
      </c>
      <c r="J3838" s="1983">
        <v>45231</v>
      </c>
      <c r="K3838" s="1983"/>
      <c r="L3838" s="1984">
        <v>262</v>
      </c>
      <c r="M3838" s="1983">
        <v>44267</v>
      </c>
      <c r="N3838" s="1981"/>
      <c r="O3838" s="1981"/>
      <c r="P3838" s="1981">
        <v>76</v>
      </c>
      <c r="Q3838" s="1981"/>
      <c r="R3838" s="1981"/>
      <c r="S3838" s="1981"/>
      <c r="T3838" s="1981"/>
      <c r="U3838" s="1981"/>
      <c r="V3838" s="1981"/>
      <c r="W3838" s="1981"/>
      <c r="X3838" s="1981"/>
      <c r="Y3838" s="1981"/>
      <c r="Z3838" s="1981"/>
      <c r="AA3838" s="1981"/>
      <c r="AB3838" s="1981"/>
      <c r="AC3838" s="1507">
        <f t="shared" si="1360"/>
        <v>4</v>
      </c>
      <c r="AD3838" s="1508">
        <f t="shared" si="1361"/>
        <v>3586</v>
      </c>
      <c r="AE3838" s="14">
        <f t="shared" si="1362"/>
        <v>7.1333333333333337</v>
      </c>
      <c r="AF3838" s="14">
        <f t="shared" si="1363"/>
        <v>25.333333333333332</v>
      </c>
      <c r="AG3838" s="14">
        <f t="shared" si="1364"/>
        <v>0.15789473684210528</v>
      </c>
      <c r="AH3838" s="14">
        <f t="shared" si="1365"/>
        <v>-6.9754385964912284</v>
      </c>
      <c r="AI3838" s="14">
        <f t="shared" si="1366"/>
        <v>-176.71111111111111</v>
      </c>
      <c r="AJ3838" s="1986"/>
    </row>
    <row r="3839" spans="1:36" ht="15.75">
      <c r="A3839" s="1979">
        <v>5</v>
      </c>
      <c r="B3839" s="2001" t="s">
        <v>1783</v>
      </c>
      <c r="C3839" s="1981" t="s">
        <v>66</v>
      </c>
      <c r="D3839" s="1981">
        <v>300</v>
      </c>
      <c r="E3839" s="2008">
        <v>294</v>
      </c>
      <c r="F3839" s="1999">
        <f t="shared" si="1359"/>
        <v>88200</v>
      </c>
      <c r="G3839" s="1981"/>
      <c r="H3839" s="1981"/>
      <c r="I3839" s="1982">
        <v>44284</v>
      </c>
      <c r="J3839" s="1983">
        <v>45231</v>
      </c>
      <c r="K3839" s="1983"/>
      <c r="L3839" s="1984">
        <v>314</v>
      </c>
      <c r="M3839" s="1983">
        <v>44281</v>
      </c>
      <c r="N3839" s="1981">
        <v>22</v>
      </c>
      <c r="O3839" s="1981">
        <v>82</v>
      </c>
      <c r="P3839" s="1981">
        <v>161</v>
      </c>
      <c r="Q3839" s="1981"/>
      <c r="R3839" s="1981"/>
      <c r="S3839" s="1981"/>
      <c r="T3839" s="1981"/>
      <c r="U3839" s="1981"/>
      <c r="V3839" s="1981"/>
      <c r="W3839" s="1981"/>
      <c r="X3839" s="1981"/>
      <c r="Y3839" s="1981"/>
      <c r="Z3839" s="1981"/>
      <c r="AA3839" s="1981"/>
      <c r="AB3839" s="1981"/>
      <c r="AC3839" s="1507">
        <f t="shared" si="1360"/>
        <v>29</v>
      </c>
      <c r="AD3839" s="1508">
        <f t="shared" si="1361"/>
        <v>8700</v>
      </c>
      <c r="AE3839" s="14">
        <f t="shared" si="1362"/>
        <v>7.1333333333333337</v>
      </c>
      <c r="AF3839" s="14">
        <f t="shared" si="1363"/>
        <v>88.333333333333329</v>
      </c>
      <c r="AG3839" s="14">
        <f t="shared" si="1364"/>
        <v>0.32830188679245287</v>
      </c>
      <c r="AH3839" s="14">
        <f t="shared" si="1365"/>
        <v>-6.8050314465408812</v>
      </c>
      <c r="AI3839" s="14">
        <f t="shared" si="1366"/>
        <v>-601.11111111111109</v>
      </c>
      <c r="AJ3839" s="1986"/>
    </row>
    <row r="3840" spans="1:36" ht="15" customHeight="1">
      <c r="A3840" s="1979">
        <v>7</v>
      </c>
      <c r="B3840" s="1988" t="s">
        <v>1785</v>
      </c>
      <c r="C3840" s="1981" t="s">
        <v>181</v>
      </c>
      <c r="D3840" s="1981">
        <v>1.98</v>
      </c>
      <c r="E3840" s="2008">
        <v>22000</v>
      </c>
      <c r="F3840" s="1999">
        <f t="shared" si="1359"/>
        <v>43560</v>
      </c>
      <c r="G3840" s="1981"/>
      <c r="H3840" s="1981"/>
      <c r="I3840" s="1989">
        <v>44169</v>
      </c>
      <c r="J3840" s="1989">
        <v>45901</v>
      </c>
      <c r="K3840" s="1989"/>
      <c r="L3840" s="1984">
        <v>1341</v>
      </c>
      <c r="M3840" s="1983">
        <v>44168</v>
      </c>
      <c r="N3840" s="1981"/>
      <c r="O3840" s="1981"/>
      <c r="P3840" s="1981"/>
      <c r="Q3840" s="1981"/>
      <c r="R3840" s="1981"/>
      <c r="S3840" s="1981"/>
      <c r="T3840" s="1981"/>
      <c r="U3840" s="1981"/>
      <c r="V3840" s="1981"/>
      <c r="W3840" s="1981"/>
      <c r="X3840" s="1981"/>
      <c r="Y3840" s="1981"/>
      <c r="Z3840" s="1981"/>
      <c r="AA3840" s="1981"/>
      <c r="AB3840" s="1981"/>
      <c r="AC3840" s="1507">
        <f t="shared" si="1360"/>
        <v>22000</v>
      </c>
      <c r="AD3840" s="1508">
        <f t="shared" si="1361"/>
        <v>43560</v>
      </c>
      <c r="AE3840" s="14">
        <f t="shared" si="1362"/>
        <v>29.466666666666665</v>
      </c>
      <c r="AF3840" s="14">
        <f t="shared" si="1363"/>
        <v>0</v>
      </c>
      <c r="AG3840" s="14" t="e">
        <f t="shared" si="1364"/>
        <v>#DIV/0!</v>
      </c>
      <c r="AH3840" s="14" t="e">
        <f t="shared" si="1365"/>
        <v>#DIV/0!</v>
      </c>
      <c r="AI3840" s="14">
        <f t="shared" si="1366"/>
        <v>22000</v>
      </c>
      <c r="AJ3840" s="1986"/>
    </row>
    <row r="3841" spans="1:36" ht="25.5" customHeight="1">
      <c r="A3841" s="1979">
        <v>8</v>
      </c>
      <c r="B3841" s="2001" t="s">
        <v>1785</v>
      </c>
      <c r="C3841" s="1981"/>
      <c r="D3841" s="1981">
        <v>0.7</v>
      </c>
      <c r="E3841" s="2008">
        <v>2330</v>
      </c>
      <c r="F3841" s="1999">
        <f t="shared" si="1359"/>
        <v>1631</v>
      </c>
      <c r="G3841" s="1981"/>
      <c r="H3841" s="1981"/>
      <c r="I3841" s="1982">
        <v>44284</v>
      </c>
      <c r="J3841" s="1983">
        <v>45231</v>
      </c>
      <c r="K3841" s="1983"/>
      <c r="L3841" s="1984">
        <v>314</v>
      </c>
      <c r="M3841" s="1983">
        <v>44281</v>
      </c>
      <c r="N3841" s="1981">
        <v>470</v>
      </c>
      <c r="O3841" s="1981">
        <v>620</v>
      </c>
      <c r="P3841" s="1981">
        <v>480</v>
      </c>
      <c r="Q3841" s="1981"/>
      <c r="R3841" s="1981"/>
      <c r="S3841" s="1981"/>
      <c r="T3841" s="1981"/>
      <c r="U3841" s="1981"/>
      <c r="V3841" s="1981"/>
      <c r="W3841" s="1981"/>
      <c r="X3841" s="1981"/>
      <c r="Y3841" s="1981"/>
      <c r="Z3841" s="1981"/>
      <c r="AA3841" s="1981"/>
      <c r="AB3841" s="1981"/>
      <c r="AC3841" s="1507">
        <f t="shared" si="1360"/>
        <v>760</v>
      </c>
      <c r="AD3841" s="1508">
        <f t="shared" si="1361"/>
        <v>532</v>
      </c>
      <c r="AE3841" s="14">
        <f t="shared" si="1362"/>
        <v>7.1333333333333337</v>
      </c>
      <c r="AF3841" s="14">
        <f t="shared" si="1363"/>
        <v>523.33333333333337</v>
      </c>
      <c r="AG3841" s="14">
        <f t="shared" si="1364"/>
        <v>1.4522292993630572</v>
      </c>
      <c r="AH3841" s="14">
        <f t="shared" si="1365"/>
        <v>-5.6811040339702767</v>
      </c>
      <c r="AI3841" s="14">
        <f t="shared" si="1366"/>
        <v>-2973.1111111111118</v>
      </c>
      <c r="AJ3841" s="1986"/>
    </row>
    <row r="3842" spans="1:36" ht="15.75">
      <c r="A3842" s="1979">
        <v>10</v>
      </c>
      <c r="B3842" s="1980" t="s">
        <v>1786</v>
      </c>
      <c r="C3842" s="1981" t="s">
        <v>66</v>
      </c>
      <c r="D3842" s="1981">
        <v>220</v>
      </c>
      <c r="E3842" s="2008">
        <v>1280</v>
      </c>
      <c r="F3842" s="1999">
        <f t="shared" si="1359"/>
        <v>281600</v>
      </c>
      <c r="G3842" s="1981"/>
      <c r="H3842" s="1981"/>
      <c r="I3842" s="1982">
        <v>44313</v>
      </c>
      <c r="J3842" s="1983">
        <v>45261</v>
      </c>
      <c r="K3842" s="1983"/>
      <c r="L3842" s="1984">
        <v>464</v>
      </c>
      <c r="M3842" s="1983">
        <v>44309</v>
      </c>
      <c r="N3842" s="1981">
        <v>224</v>
      </c>
      <c r="O3842" s="1981">
        <v>20</v>
      </c>
      <c r="P3842" s="1981">
        <v>124</v>
      </c>
      <c r="Q3842" s="1981"/>
      <c r="R3842" s="1981"/>
      <c r="S3842" s="1981"/>
      <c r="T3842" s="1981"/>
      <c r="U3842" s="1981"/>
      <c r="V3842" s="1981"/>
      <c r="W3842" s="1981"/>
      <c r="X3842" s="1981"/>
      <c r="Y3842" s="1981"/>
      <c r="Z3842" s="1981"/>
      <c r="AA3842" s="1981"/>
      <c r="AB3842" s="1981"/>
      <c r="AC3842" s="1507">
        <f t="shared" si="1360"/>
        <v>912</v>
      </c>
      <c r="AD3842" s="1508">
        <f t="shared" si="1361"/>
        <v>200640</v>
      </c>
      <c r="AE3842" s="14">
        <f t="shared" si="1362"/>
        <v>8.1333333333333329</v>
      </c>
      <c r="AF3842" s="14">
        <f t="shared" si="1363"/>
        <v>122.66666666666667</v>
      </c>
      <c r="AG3842" s="14">
        <f t="shared" si="1364"/>
        <v>7.4347826086956523</v>
      </c>
      <c r="AH3842" s="14">
        <f t="shared" si="1365"/>
        <v>-0.69855072463768053</v>
      </c>
      <c r="AI3842" s="14">
        <f t="shared" si="1366"/>
        <v>-85.688888888888869</v>
      </c>
      <c r="AJ3842" s="1986"/>
    </row>
    <row r="3843" spans="1:36" ht="15.75">
      <c r="A3843" s="1979">
        <v>11</v>
      </c>
      <c r="B3843" s="2001" t="s">
        <v>1787</v>
      </c>
      <c r="C3843" s="1981" t="s">
        <v>181</v>
      </c>
      <c r="D3843" s="1981">
        <v>12.5</v>
      </c>
      <c r="E3843" s="2008">
        <v>150</v>
      </c>
      <c r="F3843" s="1999">
        <f t="shared" si="1359"/>
        <v>1875</v>
      </c>
      <c r="G3843" s="1981"/>
      <c r="H3843" s="1981"/>
      <c r="I3843" s="1989">
        <v>44169</v>
      </c>
      <c r="J3843" s="1983" t="s">
        <v>231</v>
      </c>
      <c r="K3843" s="1983"/>
      <c r="L3843" s="1984">
        <v>1341</v>
      </c>
      <c r="M3843" s="1983">
        <v>44168</v>
      </c>
      <c r="N3843" s="1981"/>
      <c r="O3843" s="1981"/>
      <c r="P3843" s="1981"/>
      <c r="Q3843" s="1981"/>
      <c r="R3843" s="1981"/>
      <c r="S3843" s="1981"/>
      <c r="T3843" s="1981"/>
      <c r="U3843" s="1981"/>
      <c r="V3843" s="1981"/>
      <c r="W3843" s="1981"/>
      <c r="X3843" s="1981"/>
      <c r="Y3843" s="1981"/>
      <c r="Z3843" s="1981"/>
      <c r="AA3843" s="1981"/>
      <c r="AB3843" s="1981"/>
      <c r="AC3843" s="1507">
        <f t="shared" si="1360"/>
        <v>150</v>
      </c>
      <c r="AD3843" s="1508">
        <f t="shared" si="1361"/>
        <v>1875</v>
      </c>
      <c r="AE3843" s="14" t="s">
        <v>334</v>
      </c>
      <c r="AF3843" s="14">
        <f t="shared" si="1363"/>
        <v>0</v>
      </c>
      <c r="AG3843" s="14" t="e">
        <f t="shared" si="1364"/>
        <v>#DIV/0!</v>
      </c>
      <c r="AH3843" s="14" t="s">
        <v>334</v>
      </c>
      <c r="AI3843" s="14" t="s">
        <v>334</v>
      </c>
      <c r="AJ3843" s="1986"/>
    </row>
    <row r="3844" spans="1:36">
      <c r="A3844" s="4726" t="s">
        <v>7889</v>
      </c>
      <c r="B3844" s="4726"/>
      <c r="C3844" s="4726"/>
      <c r="D3844" s="4726"/>
      <c r="E3844" s="4747"/>
      <c r="F3844" s="4726"/>
      <c r="G3844" s="4726"/>
      <c r="H3844" s="4726"/>
      <c r="I3844" s="4726"/>
      <c r="J3844" s="4726"/>
      <c r="K3844" s="4726"/>
      <c r="L3844" s="4726"/>
      <c r="M3844" s="4726"/>
      <c r="N3844" s="4726"/>
      <c r="O3844" s="4726"/>
      <c r="P3844" s="4726"/>
      <c r="Q3844" s="4726"/>
      <c r="R3844" s="4726"/>
      <c r="S3844" s="4726"/>
      <c r="T3844" s="4726"/>
      <c r="U3844" s="4726"/>
      <c r="V3844" s="4726"/>
      <c r="W3844" s="4726"/>
      <c r="X3844" s="4726"/>
      <c r="Y3844" s="4726"/>
      <c r="Z3844" s="4726"/>
      <c r="AA3844" s="4726"/>
      <c r="AB3844" s="4726"/>
      <c r="AC3844" s="4726"/>
      <c r="AD3844" s="4726"/>
      <c r="AE3844" s="4726"/>
      <c r="AF3844" s="4726"/>
      <c r="AG3844" s="4726"/>
      <c r="AH3844" s="4726"/>
      <c r="AI3844" s="4726"/>
      <c r="AJ3844" s="2009"/>
    </row>
    <row r="3845" spans="1:36" ht="15.75">
      <c r="A3845" s="1979">
        <v>1</v>
      </c>
      <c r="B3845" s="2001" t="s">
        <v>7890</v>
      </c>
      <c r="C3845" s="1981" t="s">
        <v>66</v>
      </c>
      <c r="D3845" s="1981">
        <v>1191.98</v>
      </c>
      <c r="E3845" s="2008">
        <v>77</v>
      </c>
      <c r="F3845" s="1999">
        <f>D3845*E3845</f>
        <v>91782.46</v>
      </c>
      <c r="G3845" s="1981"/>
      <c r="H3845" s="1981">
        <f>G3845*D3845</f>
        <v>0</v>
      </c>
      <c r="I3845" s="1982">
        <v>44923</v>
      </c>
      <c r="J3845" s="1983">
        <v>45413</v>
      </c>
      <c r="K3845" s="1983"/>
      <c r="L3845" s="1984">
        <v>1176</v>
      </c>
      <c r="M3845" s="1983">
        <v>44922</v>
      </c>
      <c r="N3845" s="1981">
        <v>2</v>
      </c>
      <c r="O3845" s="1981"/>
      <c r="P3845" s="1981"/>
      <c r="Q3845" s="1981"/>
      <c r="R3845" s="1981"/>
      <c r="S3845" s="1981"/>
      <c r="T3845" s="1981"/>
      <c r="U3845" s="1981"/>
      <c r="V3845" s="1981"/>
      <c r="W3845" s="1981"/>
      <c r="X3845" s="1981"/>
      <c r="Y3845" s="1981"/>
      <c r="Z3845" s="1981"/>
      <c r="AA3845" s="1981"/>
      <c r="AB3845" s="1981"/>
      <c r="AC3845" s="1507">
        <f>E3845+G3845-N3845-O3845-AA3845-P3845-Q3845-R3845-S3845-T3845-U3845-V3845-W3845-X3845-Y3845</f>
        <v>75</v>
      </c>
      <c r="AD3845" s="1508">
        <f>D3845*AC3845</f>
        <v>89398.5</v>
      </c>
      <c r="AE3845" s="14">
        <f>(J3845-"01.04.2023")/30</f>
        <v>13.2</v>
      </c>
      <c r="AF3845" s="14">
        <f>(N3845+O3845+P3845+Q3845+R3845+S3845+T3845+U3845+V3845+W3845+X3845+Y3845)/3</f>
        <v>0.66666666666666663</v>
      </c>
      <c r="AG3845" s="14">
        <f>AC3845/AF3845</f>
        <v>112.5</v>
      </c>
      <c r="AH3845" s="14">
        <f>AG3845-AE3845</f>
        <v>99.3</v>
      </c>
      <c r="AI3845" s="14">
        <f>AC3845-(AE3845*AF3845)</f>
        <v>66.2</v>
      </c>
      <c r="AJ3845" s="1986"/>
    </row>
    <row r="3846" spans="1:36" ht="33" customHeight="1">
      <c r="A3846" s="1979">
        <v>2</v>
      </c>
      <c r="B3846" s="2001" t="s">
        <v>7891</v>
      </c>
      <c r="C3846" s="1981" t="s">
        <v>66</v>
      </c>
      <c r="D3846" s="1981">
        <v>986.54</v>
      </c>
      <c r="E3846" s="2008">
        <v>304</v>
      </c>
      <c r="F3846" s="1999">
        <f>D3846*E3846</f>
        <v>299908.15999999997</v>
      </c>
      <c r="G3846" s="1981"/>
      <c r="H3846" s="1981">
        <f>G3846*D3846</f>
        <v>0</v>
      </c>
      <c r="I3846" s="1982">
        <v>44923</v>
      </c>
      <c r="J3846" s="1983">
        <v>45992</v>
      </c>
      <c r="K3846" s="1983"/>
      <c r="L3846" s="1984">
        <v>1176</v>
      </c>
      <c r="M3846" s="1983">
        <v>44922</v>
      </c>
      <c r="N3846" s="1981">
        <v>4</v>
      </c>
      <c r="O3846" s="1981"/>
      <c r="P3846" s="1981"/>
      <c r="Q3846" s="1981"/>
      <c r="R3846" s="1981"/>
      <c r="S3846" s="1981"/>
      <c r="T3846" s="1981"/>
      <c r="U3846" s="1981"/>
      <c r="V3846" s="1981"/>
      <c r="W3846" s="1981"/>
      <c r="X3846" s="1981"/>
      <c r="Y3846" s="1981"/>
      <c r="Z3846" s="1981"/>
      <c r="AA3846" s="1981"/>
      <c r="AB3846" s="1981"/>
      <c r="AC3846" s="1507">
        <f>E3846+G3846-N3846-O3846-AA3846-P3846-Q3846-R3846-S3846-T3846-U3846-V3846-W3846-X3846-Y3846</f>
        <v>300</v>
      </c>
      <c r="AD3846" s="1508">
        <f>D3846*AC3846</f>
        <v>295962</v>
      </c>
      <c r="AE3846" s="14">
        <f>(J3846-"01.04.2023")/30</f>
        <v>32.5</v>
      </c>
      <c r="AF3846" s="14">
        <f>(N3846+O3846+P3846+Q3846+R3846+S3846+T3846+U3846+V3846+W3846+X3846+Y3846)/3</f>
        <v>1.3333333333333333</v>
      </c>
      <c r="AG3846" s="14">
        <f>AC3846/AF3846</f>
        <v>225</v>
      </c>
      <c r="AH3846" s="14">
        <f>AG3846-AE3846</f>
        <v>192.5</v>
      </c>
      <c r="AI3846" s="14">
        <f>AC3846-(AE3846*AF3846)</f>
        <v>256.66666666666669</v>
      </c>
      <c r="AJ3846" s="1986"/>
    </row>
    <row r="3847" spans="1:36" ht="30" customHeight="1">
      <c r="A3847" s="1979">
        <v>3</v>
      </c>
      <c r="B3847" s="2001" t="s">
        <v>7892</v>
      </c>
      <c r="C3847" s="1981" t="s">
        <v>66</v>
      </c>
      <c r="D3847" s="1981">
        <v>1019.71</v>
      </c>
      <c r="E3847" s="2008">
        <v>180</v>
      </c>
      <c r="F3847" s="1999">
        <f>D3847*E3847</f>
        <v>183547.80000000002</v>
      </c>
      <c r="G3847" s="1981"/>
      <c r="H3847" s="1981">
        <f>G3847*D3847</f>
        <v>0</v>
      </c>
      <c r="I3847" s="1982">
        <v>44923</v>
      </c>
      <c r="J3847" s="1983">
        <v>45992</v>
      </c>
      <c r="K3847" s="1983"/>
      <c r="L3847" s="1984">
        <v>1176</v>
      </c>
      <c r="M3847" s="1983">
        <v>44922</v>
      </c>
      <c r="N3847" s="1981">
        <v>2</v>
      </c>
      <c r="O3847" s="1981"/>
      <c r="P3847" s="1981"/>
      <c r="Q3847" s="1981"/>
      <c r="R3847" s="1981"/>
      <c r="S3847" s="1981"/>
      <c r="T3847" s="1981"/>
      <c r="U3847" s="1981"/>
      <c r="V3847" s="1981"/>
      <c r="W3847" s="1981"/>
      <c r="X3847" s="1981"/>
      <c r="Y3847" s="1981"/>
      <c r="Z3847" s="1981"/>
      <c r="AA3847" s="1981"/>
      <c r="AB3847" s="1981"/>
      <c r="AC3847" s="1507">
        <f>E3847+G3847-N3847-O3847-AA3847-P3847-Q3847-R3847-S3847-T3847-U3847-V3847-W3847-X3847-Y3847</f>
        <v>178</v>
      </c>
      <c r="AD3847" s="1508">
        <f>D3847*AC3847</f>
        <v>181508.38</v>
      </c>
      <c r="AE3847" s="14">
        <f>(J3847-"01.04.2023")/30</f>
        <v>32.5</v>
      </c>
      <c r="AF3847" s="14">
        <f>(N3847+O3847+P3847+Q3847+R3847+S3847+T3847+U3847+V3847+W3847+X3847+Y3847)/3</f>
        <v>0.66666666666666663</v>
      </c>
      <c r="AG3847" s="14">
        <f>AC3847/AF3847</f>
        <v>267</v>
      </c>
      <c r="AH3847" s="14">
        <f>AG3847-AE3847</f>
        <v>234.5</v>
      </c>
      <c r="AI3847" s="14">
        <f>AC3847-(AE3847*AF3847)</f>
        <v>156.33333333333334</v>
      </c>
      <c r="AJ3847" s="1986"/>
    </row>
    <row r="3848" spans="1:36" ht="30" customHeight="1">
      <c r="A3848" s="4728" t="s">
        <v>1788</v>
      </c>
      <c r="B3848" s="4729"/>
      <c r="C3848" s="4729"/>
      <c r="D3848" s="4729"/>
      <c r="E3848" s="4729"/>
      <c r="F3848" s="4729"/>
      <c r="G3848" s="4729"/>
      <c r="H3848" s="4729"/>
      <c r="I3848" s="4729"/>
      <c r="J3848" s="4729"/>
      <c r="K3848" s="4729"/>
      <c r="L3848" s="4729"/>
      <c r="M3848" s="4729"/>
      <c r="N3848" s="4729"/>
      <c r="O3848" s="4729"/>
      <c r="P3848" s="4729"/>
      <c r="Q3848" s="4729"/>
      <c r="R3848" s="4729"/>
      <c r="S3848" s="4729"/>
      <c r="T3848" s="4729"/>
      <c r="U3848" s="4729"/>
      <c r="V3848" s="4729"/>
      <c r="W3848" s="4729"/>
      <c r="X3848" s="4729"/>
      <c r="Y3848" s="4729"/>
      <c r="Z3848" s="4729"/>
      <c r="AA3848" s="4729"/>
      <c r="AB3848" s="4729"/>
      <c r="AC3848" s="4729"/>
      <c r="AD3848" s="4729"/>
      <c r="AE3848" s="4729"/>
      <c r="AF3848" s="4729"/>
      <c r="AG3848" s="4729"/>
      <c r="AH3848" s="4729"/>
      <c r="AI3848" s="4731"/>
      <c r="AJ3848" s="2010"/>
    </row>
    <row r="3849" spans="1:36" ht="30" customHeight="1">
      <c r="A3849" s="1979">
        <v>1</v>
      </c>
      <c r="B3849" s="1988" t="s">
        <v>1789</v>
      </c>
      <c r="C3849" s="1981" t="s">
        <v>233</v>
      </c>
      <c r="D3849" s="1981">
        <v>5400</v>
      </c>
      <c r="E3849" s="2008">
        <v>491</v>
      </c>
      <c r="F3849" s="1999">
        <f t="shared" ref="F3849:F3855" si="1367">D3849*E3849</f>
        <v>2651400</v>
      </c>
      <c r="G3849" s="1981"/>
      <c r="H3849" s="1981">
        <f>G3849*D3849</f>
        <v>0</v>
      </c>
      <c r="I3849" s="1989">
        <v>44586</v>
      </c>
      <c r="J3849" s="1983">
        <v>45596</v>
      </c>
      <c r="K3849" s="1983"/>
      <c r="L3849" s="1984">
        <v>1600</v>
      </c>
      <c r="M3849" s="1983">
        <v>44910</v>
      </c>
      <c r="N3849" s="1981">
        <v>56</v>
      </c>
      <c r="O3849" s="1981">
        <v>18</v>
      </c>
      <c r="P3849" s="1981">
        <v>9</v>
      </c>
      <c r="Q3849" s="1981"/>
      <c r="R3849" s="1981"/>
      <c r="S3849" s="1981"/>
      <c r="T3849" s="1981"/>
      <c r="U3849" s="1981"/>
      <c r="V3849" s="1981"/>
      <c r="W3849" s="1981"/>
      <c r="X3849" s="1981"/>
      <c r="Y3849" s="1981"/>
      <c r="Z3849" s="1981"/>
      <c r="AA3849" s="1981"/>
      <c r="AB3849" s="1981"/>
      <c r="AC3849" s="1507">
        <f t="shared" ref="AC3849:AC3855" si="1368">E3849+G3849-N3849-O3849-AA3849-P3849-Q3849-R3849-S3849-T3849-U3849-V3849-W3849-X3849-Y3849</f>
        <v>408</v>
      </c>
      <c r="AD3849" s="1508">
        <f t="shared" ref="AD3849:AD3855" si="1369">D3849*AC3849</f>
        <v>2203200</v>
      </c>
      <c r="AE3849" s="14">
        <f t="shared" ref="AE3849:AE3855" si="1370">(J3849-"01.04.2023")/30</f>
        <v>19.3</v>
      </c>
      <c r="AF3849" s="14">
        <f t="shared" ref="AF3849:AF3855" si="1371">(N3849+O3849+P3849+Q3849+R3849+S3849+T3849+U3849+V3849+W3849+X3849+Y3849)/3</f>
        <v>27.666666666666668</v>
      </c>
      <c r="AG3849" s="14">
        <f t="shared" ref="AG3849:AG3855" si="1372">AC3849/AF3849</f>
        <v>14.746987951807228</v>
      </c>
      <c r="AH3849" s="14">
        <f t="shared" ref="AH3849:AH3855" si="1373">AG3849-AE3849</f>
        <v>-4.5530120481927732</v>
      </c>
      <c r="AI3849" s="14">
        <f t="shared" ref="AI3849:AI3855" si="1374">AC3849-(AE3849*AF3849)</f>
        <v>-125.9666666666667</v>
      </c>
      <c r="AJ3849" s="1986"/>
    </row>
    <row r="3850" spans="1:36" ht="30" customHeight="1">
      <c r="A3850" s="1979">
        <v>2</v>
      </c>
      <c r="B3850" s="1988" t="s">
        <v>1789</v>
      </c>
      <c r="C3850" s="1981" t="s">
        <v>233</v>
      </c>
      <c r="D3850" s="1981">
        <v>5400</v>
      </c>
      <c r="E3850" s="2008">
        <v>148</v>
      </c>
      <c r="F3850" s="1999">
        <f t="shared" si="1367"/>
        <v>799200</v>
      </c>
      <c r="G3850" s="1981"/>
      <c r="H3850" s="1981">
        <f>G3850*D3850</f>
        <v>0</v>
      </c>
      <c r="I3850" s="1989">
        <v>44586</v>
      </c>
      <c r="J3850" s="1983">
        <v>45473</v>
      </c>
      <c r="K3850" s="1983"/>
      <c r="L3850" s="1984">
        <v>1600</v>
      </c>
      <c r="M3850" s="1983">
        <v>44910</v>
      </c>
      <c r="N3850" s="1981"/>
      <c r="O3850" s="1981">
        <v>6</v>
      </c>
      <c r="P3850" s="1981">
        <v>39</v>
      </c>
      <c r="Q3850" s="1981"/>
      <c r="R3850" s="1981"/>
      <c r="S3850" s="1981"/>
      <c r="T3850" s="1981"/>
      <c r="U3850" s="1981"/>
      <c r="V3850" s="1981"/>
      <c r="W3850" s="1981"/>
      <c r="X3850" s="1981"/>
      <c r="Y3850" s="1981"/>
      <c r="Z3850" s="1981"/>
      <c r="AA3850" s="1981"/>
      <c r="AB3850" s="1981"/>
      <c r="AC3850" s="1507">
        <f t="shared" si="1368"/>
        <v>103</v>
      </c>
      <c r="AD3850" s="1508">
        <f t="shared" si="1369"/>
        <v>556200</v>
      </c>
      <c r="AE3850" s="14">
        <f t="shared" si="1370"/>
        <v>15.2</v>
      </c>
      <c r="AF3850" s="14">
        <f t="shared" si="1371"/>
        <v>15</v>
      </c>
      <c r="AG3850" s="14">
        <f t="shared" si="1372"/>
        <v>6.8666666666666663</v>
      </c>
      <c r="AH3850" s="14">
        <f t="shared" si="1373"/>
        <v>-8.3333333333333321</v>
      </c>
      <c r="AI3850" s="14">
        <f t="shared" si="1374"/>
        <v>-125</v>
      </c>
      <c r="AJ3850" s="1986"/>
    </row>
    <row r="3851" spans="1:36" ht="15.75">
      <c r="A3851" s="1979">
        <v>3</v>
      </c>
      <c r="B3851" s="1988" t="s">
        <v>1789</v>
      </c>
      <c r="C3851" s="1981" t="s">
        <v>233</v>
      </c>
      <c r="D3851" s="1981">
        <v>5400</v>
      </c>
      <c r="E3851" s="2008">
        <v>360</v>
      </c>
      <c r="F3851" s="1999">
        <f t="shared" si="1367"/>
        <v>1944000</v>
      </c>
      <c r="G3851" s="1981"/>
      <c r="H3851" s="1981">
        <f>G3851*D3851</f>
        <v>0</v>
      </c>
      <c r="I3851" s="1989">
        <v>44586</v>
      </c>
      <c r="J3851" s="1983">
        <v>45565</v>
      </c>
      <c r="K3851" s="1983"/>
      <c r="L3851" s="1984">
        <v>1600</v>
      </c>
      <c r="M3851" s="1983">
        <v>44910</v>
      </c>
      <c r="N3851" s="1981"/>
      <c r="O3851" s="1981"/>
      <c r="P3851" s="1981"/>
      <c r="Q3851" s="1981"/>
      <c r="R3851" s="1981"/>
      <c r="S3851" s="1981"/>
      <c r="T3851" s="1981"/>
      <c r="U3851" s="1981"/>
      <c r="V3851" s="1981"/>
      <c r="W3851" s="1981"/>
      <c r="X3851" s="1981"/>
      <c r="Y3851" s="1981"/>
      <c r="Z3851" s="1981"/>
      <c r="AA3851" s="1981"/>
      <c r="AB3851" s="1981"/>
      <c r="AC3851" s="1507">
        <f t="shared" si="1368"/>
        <v>360</v>
      </c>
      <c r="AD3851" s="1508">
        <f t="shared" si="1369"/>
        <v>1944000</v>
      </c>
      <c r="AE3851" s="14">
        <f t="shared" si="1370"/>
        <v>18.266666666666666</v>
      </c>
      <c r="AF3851" s="14">
        <f t="shared" si="1371"/>
        <v>0</v>
      </c>
      <c r="AG3851" s="14" t="e">
        <f t="shared" si="1372"/>
        <v>#DIV/0!</v>
      </c>
      <c r="AH3851" s="14" t="e">
        <f t="shared" si="1373"/>
        <v>#DIV/0!</v>
      </c>
      <c r="AI3851" s="14">
        <f t="shared" si="1374"/>
        <v>360</v>
      </c>
      <c r="AJ3851" s="1986"/>
    </row>
    <row r="3852" spans="1:36" ht="15.75">
      <c r="A3852" s="1979">
        <v>4</v>
      </c>
      <c r="B3852" s="1988" t="s">
        <v>1790</v>
      </c>
      <c r="C3852" s="1981" t="s">
        <v>233</v>
      </c>
      <c r="D3852" s="1981">
        <v>8206.39</v>
      </c>
      <c r="E3852" s="2008">
        <v>343</v>
      </c>
      <c r="F3852" s="1999">
        <f t="shared" si="1367"/>
        <v>2814791.77</v>
      </c>
      <c r="G3852" s="1981"/>
      <c r="H3852" s="1981"/>
      <c r="I3852" s="1989">
        <v>44307</v>
      </c>
      <c r="J3852" s="1983">
        <v>45260</v>
      </c>
      <c r="K3852" s="1983"/>
      <c r="L3852" s="1984">
        <v>388</v>
      </c>
      <c r="M3852" s="1983">
        <v>44294</v>
      </c>
      <c r="N3852" s="1981">
        <v>28</v>
      </c>
      <c r="O3852" s="1981">
        <v>24</v>
      </c>
      <c r="P3852" s="1981">
        <v>30</v>
      </c>
      <c r="Q3852" s="1981"/>
      <c r="R3852" s="1981"/>
      <c r="S3852" s="1981"/>
      <c r="T3852" s="1981"/>
      <c r="U3852" s="1981"/>
      <c r="V3852" s="1981"/>
      <c r="W3852" s="1981"/>
      <c r="X3852" s="1981"/>
      <c r="Y3852" s="1981"/>
      <c r="Z3852" s="1981"/>
      <c r="AA3852" s="1981"/>
      <c r="AB3852" s="1981"/>
      <c r="AC3852" s="1507">
        <f t="shared" si="1368"/>
        <v>261</v>
      </c>
      <c r="AD3852" s="1508">
        <f t="shared" si="1369"/>
        <v>2141867.79</v>
      </c>
      <c r="AE3852" s="14">
        <f t="shared" si="1370"/>
        <v>8.1</v>
      </c>
      <c r="AF3852" s="14">
        <f t="shared" si="1371"/>
        <v>27.333333333333332</v>
      </c>
      <c r="AG3852" s="14">
        <f t="shared" si="1372"/>
        <v>9.5487804878048781</v>
      </c>
      <c r="AH3852" s="14">
        <f t="shared" si="1373"/>
        <v>1.4487804878048784</v>
      </c>
      <c r="AI3852" s="14">
        <f t="shared" si="1374"/>
        <v>39.600000000000023</v>
      </c>
      <c r="AJ3852" s="1986"/>
    </row>
    <row r="3853" spans="1:36" ht="15" customHeight="1">
      <c r="A3853" s="1979">
        <v>5</v>
      </c>
      <c r="B3853" s="1980" t="s">
        <v>1790</v>
      </c>
      <c r="C3853" s="1981" t="s">
        <v>233</v>
      </c>
      <c r="D3853" s="1981">
        <v>7656.93</v>
      </c>
      <c r="E3853" s="2008">
        <v>5</v>
      </c>
      <c r="F3853" s="1999">
        <f t="shared" si="1367"/>
        <v>38284.65</v>
      </c>
      <c r="G3853" s="1981"/>
      <c r="H3853" s="1981"/>
      <c r="I3853" s="1982">
        <v>44460</v>
      </c>
      <c r="J3853" s="1983">
        <v>45382</v>
      </c>
      <c r="K3853" s="1983"/>
      <c r="L3853" s="1984">
        <v>1218</v>
      </c>
      <c r="M3853" s="1983">
        <v>44454</v>
      </c>
      <c r="N3853" s="1981"/>
      <c r="O3853" s="1981"/>
      <c r="P3853" s="1981"/>
      <c r="Q3853" s="1981"/>
      <c r="R3853" s="1981"/>
      <c r="S3853" s="1981"/>
      <c r="T3853" s="1981"/>
      <c r="U3853" s="1981"/>
      <c r="V3853" s="1981"/>
      <c r="W3853" s="1981"/>
      <c r="X3853" s="1981"/>
      <c r="Y3853" s="1981"/>
      <c r="Z3853" s="1981"/>
      <c r="AA3853" s="1981"/>
      <c r="AB3853" s="1981"/>
      <c r="AC3853" s="1507">
        <f t="shared" si="1368"/>
        <v>5</v>
      </c>
      <c r="AD3853" s="1508">
        <f t="shared" si="1369"/>
        <v>38284.65</v>
      </c>
      <c r="AE3853" s="14">
        <f t="shared" si="1370"/>
        <v>12.166666666666666</v>
      </c>
      <c r="AF3853" s="14">
        <f t="shared" si="1371"/>
        <v>0</v>
      </c>
      <c r="AG3853" s="14" t="e">
        <f t="shared" si="1372"/>
        <v>#DIV/0!</v>
      </c>
      <c r="AH3853" s="14" t="e">
        <f t="shared" si="1373"/>
        <v>#DIV/0!</v>
      </c>
      <c r="AI3853" s="14">
        <f t="shared" si="1374"/>
        <v>5</v>
      </c>
      <c r="AJ3853" s="1986"/>
    </row>
    <row r="3854" spans="1:36" ht="30.75" customHeight="1">
      <c r="A3854" s="1979">
        <v>6</v>
      </c>
      <c r="B3854" s="1980" t="s">
        <v>1790</v>
      </c>
      <c r="C3854" s="1981" t="s">
        <v>233</v>
      </c>
      <c r="D3854" s="1981">
        <v>8206.39</v>
      </c>
      <c r="E3854" s="2008">
        <v>118</v>
      </c>
      <c r="F3854" s="1999">
        <f t="shared" si="1367"/>
        <v>968354.0199999999</v>
      </c>
      <c r="G3854" s="1981"/>
      <c r="H3854" s="1981"/>
      <c r="I3854" s="1982">
        <v>44460</v>
      </c>
      <c r="J3854" s="1983">
        <v>45412</v>
      </c>
      <c r="K3854" s="1983"/>
      <c r="L3854" s="1984">
        <v>1260</v>
      </c>
      <c r="M3854" s="1983">
        <v>44460</v>
      </c>
      <c r="N3854" s="1981"/>
      <c r="O3854" s="1981"/>
      <c r="P3854" s="1981"/>
      <c r="Q3854" s="1981"/>
      <c r="R3854" s="1981"/>
      <c r="S3854" s="1981"/>
      <c r="T3854" s="1981"/>
      <c r="U3854" s="1981"/>
      <c r="V3854" s="1981"/>
      <c r="W3854" s="1981"/>
      <c r="X3854" s="1981"/>
      <c r="Y3854" s="1981"/>
      <c r="Z3854" s="1981"/>
      <c r="AA3854" s="1981"/>
      <c r="AB3854" s="1981"/>
      <c r="AC3854" s="1507">
        <f t="shared" si="1368"/>
        <v>118</v>
      </c>
      <c r="AD3854" s="1508">
        <f t="shared" si="1369"/>
        <v>968354.0199999999</v>
      </c>
      <c r="AE3854" s="14">
        <f t="shared" si="1370"/>
        <v>13.166666666666666</v>
      </c>
      <c r="AF3854" s="14">
        <f t="shared" si="1371"/>
        <v>0</v>
      </c>
      <c r="AG3854" s="14" t="e">
        <f t="shared" si="1372"/>
        <v>#DIV/0!</v>
      </c>
      <c r="AH3854" s="14" t="e">
        <f t="shared" si="1373"/>
        <v>#DIV/0!</v>
      </c>
      <c r="AI3854" s="14">
        <f t="shared" si="1374"/>
        <v>118</v>
      </c>
      <c r="AJ3854" s="1986"/>
    </row>
    <row r="3855" spans="1:36" ht="28.5" customHeight="1">
      <c r="A3855" s="1979">
        <v>7</v>
      </c>
      <c r="B3855" s="1980" t="s">
        <v>1790</v>
      </c>
      <c r="C3855" s="1981" t="s">
        <v>233</v>
      </c>
      <c r="D3855" s="1981">
        <v>7714</v>
      </c>
      <c r="E3855" s="2008">
        <v>600</v>
      </c>
      <c r="F3855" s="1999">
        <f t="shared" si="1367"/>
        <v>4628400</v>
      </c>
      <c r="G3855" s="1981"/>
      <c r="H3855" s="1981">
        <f>G3855*D3855</f>
        <v>0</v>
      </c>
      <c r="I3855" s="1982">
        <v>44767</v>
      </c>
      <c r="J3855" s="1983">
        <v>45596</v>
      </c>
      <c r="K3855" s="1983"/>
      <c r="L3855" s="1984">
        <v>395</v>
      </c>
      <c r="M3855" s="1983">
        <v>44712</v>
      </c>
      <c r="N3855" s="1981"/>
      <c r="O3855" s="1981"/>
      <c r="P3855" s="1981"/>
      <c r="Q3855" s="1981"/>
      <c r="R3855" s="1981"/>
      <c r="S3855" s="1981"/>
      <c r="T3855" s="1981"/>
      <c r="U3855" s="1981"/>
      <c r="V3855" s="1981"/>
      <c r="W3855" s="1981"/>
      <c r="X3855" s="1981"/>
      <c r="Y3855" s="1981"/>
      <c r="Z3855" s="1981"/>
      <c r="AA3855" s="1981"/>
      <c r="AB3855" s="1981"/>
      <c r="AC3855" s="1507">
        <f t="shared" si="1368"/>
        <v>600</v>
      </c>
      <c r="AD3855" s="1508">
        <f t="shared" si="1369"/>
        <v>4628400</v>
      </c>
      <c r="AE3855" s="14">
        <f t="shared" si="1370"/>
        <v>19.3</v>
      </c>
      <c r="AF3855" s="14">
        <f t="shared" si="1371"/>
        <v>0</v>
      </c>
      <c r="AG3855" s="14" t="e">
        <f t="shared" si="1372"/>
        <v>#DIV/0!</v>
      </c>
      <c r="AH3855" s="14" t="e">
        <f t="shared" si="1373"/>
        <v>#DIV/0!</v>
      </c>
      <c r="AI3855" s="14">
        <f t="shared" si="1374"/>
        <v>600</v>
      </c>
      <c r="AJ3855" s="1986"/>
    </row>
    <row r="3856" spans="1:36" ht="15" customHeight="1">
      <c r="A3856" s="4728" t="s">
        <v>1791</v>
      </c>
      <c r="B3856" s="4729"/>
      <c r="C3856" s="4729"/>
      <c r="D3856" s="4729"/>
      <c r="E3856" s="4730"/>
      <c r="F3856" s="4729"/>
      <c r="G3856" s="4729"/>
      <c r="H3856" s="4729"/>
      <c r="I3856" s="4729"/>
      <c r="J3856" s="4729"/>
      <c r="K3856" s="4729"/>
      <c r="L3856" s="4729"/>
      <c r="M3856" s="4729"/>
      <c r="N3856" s="4729"/>
      <c r="O3856" s="4729"/>
      <c r="P3856" s="4729"/>
      <c r="Q3856" s="4729"/>
      <c r="R3856" s="4729"/>
      <c r="S3856" s="4729"/>
      <c r="T3856" s="4729"/>
      <c r="U3856" s="4729"/>
      <c r="V3856" s="4729"/>
      <c r="W3856" s="4729"/>
      <c r="X3856" s="4729"/>
      <c r="Y3856" s="4729"/>
      <c r="Z3856" s="4729"/>
      <c r="AA3856" s="4729"/>
      <c r="AB3856" s="4729"/>
      <c r="AC3856" s="4729"/>
      <c r="AD3856" s="4729"/>
      <c r="AE3856" s="4729"/>
      <c r="AF3856" s="4729"/>
      <c r="AG3856" s="4729"/>
      <c r="AH3856" s="4729"/>
      <c r="AI3856" s="4731"/>
      <c r="AJ3856" s="2010"/>
    </row>
    <row r="3857" spans="1:36" ht="30" customHeight="1">
      <c r="A3857" s="1979">
        <v>1</v>
      </c>
      <c r="B3857" s="2011" t="s">
        <v>6767</v>
      </c>
      <c r="C3857" s="1999" t="s">
        <v>233</v>
      </c>
      <c r="D3857" s="1999">
        <v>3704.82</v>
      </c>
      <c r="E3857" s="2008">
        <v>12</v>
      </c>
      <c r="F3857" s="1999">
        <f>D3857*E3857</f>
        <v>44457.840000000004</v>
      </c>
      <c r="G3857" s="1981"/>
      <c r="H3857" s="1981"/>
      <c r="I3857" s="1982">
        <v>44512</v>
      </c>
      <c r="J3857" s="1983">
        <v>45139</v>
      </c>
      <c r="K3857" s="1983"/>
      <c r="L3857" s="1984">
        <v>1457</v>
      </c>
      <c r="M3857" s="1983">
        <v>44508</v>
      </c>
      <c r="N3857" s="1981"/>
      <c r="O3857" s="1981"/>
      <c r="P3857" s="1981"/>
      <c r="Q3857" s="1981"/>
      <c r="R3857" s="1981"/>
      <c r="S3857" s="1981"/>
      <c r="T3857" s="1981"/>
      <c r="U3857" s="1981"/>
      <c r="V3857" s="1981"/>
      <c r="W3857" s="1981"/>
      <c r="X3857" s="1981"/>
      <c r="Y3857" s="1981"/>
      <c r="Z3857" s="1981"/>
      <c r="AA3857" s="1981"/>
      <c r="AB3857" s="1981"/>
      <c r="AC3857" s="1507">
        <f>E3857+G3857-N3857-O3857-AA3857-P3857-Q3857-R3857-S3857-T3857-U3857-V3857-W3857-X3857-Y3857</f>
        <v>12</v>
      </c>
      <c r="AD3857" s="1508">
        <f>D3857*AC3857</f>
        <v>44457.840000000004</v>
      </c>
      <c r="AE3857" s="14">
        <f>(J3857-"01.04.2023")/30</f>
        <v>4.0666666666666664</v>
      </c>
      <c r="AF3857" s="14">
        <f>(N3857+O3857+P3857+Q3857+R3857+S3857+T3857+U3857+V3857+W3857+X3857+Y3857)/3</f>
        <v>0</v>
      </c>
      <c r="AG3857" s="14" t="e">
        <f>AC3857/AF3857</f>
        <v>#DIV/0!</v>
      </c>
      <c r="AH3857" s="14" t="e">
        <f>AG3857-AE3857</f>
        <v>#DIV/0!</v>
      </c>
      <c r="AI3857" s="14">
        <f>AC3857-(AE3857*AF3857)</f>
        <v>12</v>
      </c>
      <c r="AJ3857" s="1986"/>
    </row>
    <row r="3858" spans="1:36" ht="15" customHeight="1">
      <c r="A3858" s="1979">
        <v>2</v>
      </c>
      <c r="B3858" s="2011" t="s">
        <v>1792</v>
      </c>
      <c r="C3858" s="2012" t="s">
        <v>233</v>
      </c>
      <c r="D3858" s="2012">
        <v>300</v>
      </c>
      <c r="E3858" s="2008">
        <v>395</v>
      </c>
      <c r="F3858" s="1999">
        <f>D3858*E3858</f>
        <v>118500</v>
      </c>
      <c r="G3858" s="2004"/>
      <c r="H3858" s="1981">
        <f>G3858*D3858</f>
        <v>0</v>
      </c>
      <c r="I3858" s="1982">
        <v>44631</v>
      </c>
      <c r="J3858" s="2005">
        <v>45158</v>
      </c>
      <c r="K3858" s="2005"/>
      <c r="L3858" s="2013">
        <v>133</v>
      </c>
      <c r="M3858" s="2005">
        <v>44626</v>
      </c>
      <c r="N3858" s="2004">
        <v>23</v>
      </c>
      <c r="O3858" s="2004">
        <v>18</v>
      </c>
      <c r="P3858" s="2004">
        <v>105</v>
      </c>
      <c r="Q3858" s="2004"/>
      <c r="R3858" s="2004"/>
      <c r="S3858" s="2004"/>
      <c r="T3858" s="2004"/>
      <c r="U3858" s="2004"/>
      <c r="V3858" s="2004"/>
      <c r="W3858" s="2004"/>
      <c r="X3858" s="2004"/>
      <c r="Y3858" s="2004"/>
      <c r="Z3858" s="2004"/>
      <c r="AA3858" s="2004"/>
      <c r="AB3858" s="2004"/>
      <c r="AC3858" s="1507">
        <f>E3858+G3858-N3858-O3858-AA3858-P3858-Q3858-R3858-S3858-T3858-U3858-V3858-W3858-X3858-Y3858</f>
        <v>249</v>
      </c>
      <c r="AD3858" s="1508">
        <f>D3858*AC3858</f>
        <v>74700</v>
      </c>
      <c r="AE3858" s="14">
        <f>(J3858-"01.04.2023")/30</f>
        <v>4.7</v>
      </c>
      <c r="AF3858" s="14">
        <f>(N3858+O3858+P3858+Q3858+R3858+S3858+T3858+U3858+V3858+W3858+X3858+Y3858)/3</f>
        <v>48.666666666666664</v>
      </c>
      <c r="AG3858" s="14">
        <f>AC3858/AF3858</f>
        <v>5.1164383561643838</v>
      </c>
      <c r="AH3858" s="14">
        <f>AG3858-AE3858</f>
        <v>0.41643835616438363</v>
      </c>
      <c r="AI3858" s="14">
        <f>AC3858-(AE3858*AF3858)</f>
        <v>20.26666666666668</v>
      </c>
      <c r="AJ3858" s="2006"/>
    </row>
    <row r="3859" spans="1:36" ht="15" customHeight="1">
      <c r="A3859" s="1979">
        <v>3</v>
      </c>
      <c r="B3859" s="2011" t="s">
        <v>1793</v>
      </c>
      <c r="C3859" s="2012" t="s">
        <v>233</v>
      </c>
      <c r="D3859" s="2012">
        <v>282.02999999999997</v>
      </c>
      <c r="E3859" s="2008">
        <v>78</v>
      </c>
      <c r="F3859" s="1999">
        <f>D3859*E3859</f>
        <v>21998.339999999997</v>
      </c>
      <c r="G3859" s="2004"/>
      <c r="H3859" s="1981">
        <f>G3859*D3859</f>
        <v>0</v>
      </c>
      <c r="I3859" s="1982">
        <v>44613</v>
      </c>
      <c r="J3859" s="2005">
        <v>45230</v>
      </c>
      <c r="K3859" s="2005"/>
      <c r="L3859" s="2013">
        <v>121</v>
      </c>
      <c r="M3859" s="2005">
        <v>44614</v>
      </c>
      <c r="N3859" s="2004">
        <v>4</v>
      </c>
      <c r="O3859" s="2004"/>
      <c r="P3859" s="2004"/>
      <c r="Q3859" s="2004"/>
      <c r="R3859" s="2004"/>
      <c r="S3859" s="2004"/>
      <c r="T3859" s="2004"/>
      <c r="U3859" s="2004"/>
      <c r="V3859" s="2004"/>
      <c r="W3859" s="2004"/>
      <c r="X3859" s="2004"/>
      <c r="Y3859" s="2004"/>
      <c r="Z3859" s="2004"/>
      <c r="AA3859" s="2004"/>
      <c r="AB3859" s="2004"/>
      <c r="AC3859" s="1507">
        <f>E3859+G3859-N3859-O3859-AA3859-P3859-Q3859-R3859-S3859-T3859-U3859-V3859-W3859-X3859-Y3859</f>
        <v>74</v>
      </c>
      <c r="AD3859" s="1508">
        <f>D3859*AC3859</f>
        <v>20870.219999999998</v>
      </c>
      <c r="AE3859" s="14">
        <f>(J3859-"01.04.2023")/30</f>
        <v>7.1</v>
      </c>
      <c r="AF3859" s="14">
        <f>(N3859+O3859+P3859+Q3859+R3859+S3859+T3859+U3859+V3859+W3859+X3859+Y3859)/3</f>
        <v>1.3333333333333333</v>
      </c>
      <c r="AG3859" s="14">
        <f>AC3859/AF3859</f>
        <v>55.5</v>
      </c>
      <c r="AH3859" s="14">
        <f>AG3859-AE3859</f>
        <v>48.4</v>
      </c>
      <c r="AI3859" s="14">
        <f>AC3859-(AE3859*AF3859)</f>
        <v>64.533333333333331</v>
      </c>
      <c r="AJ3859" s="2006"/>
    </row>
    <row r="3860" spans="1:36" ht="15" customHeight="1">
      <c r="A3860" s="1979">
        <v>4</v>
      </c>
      <c r="B3860" s="1980" t="s">
        <v>92</v>
      </c>
      <c r="C3860" s="1981" t="s">
        <v>66</v>
      </c>
      <c r="D3860" s="1981">
        <v>1017.03</v>
      </c>
      <c r="E3860" s="2008">
        <v>1</v>
      </c>
      <c r="F3860" s="1999">
        <f>D3860*E3860</f>
        <v>1017.03</v>
      </c>
      <c r="G3860" s="1981"/>
      <c r="H3860" s="1981"/>
      <c r="I3860" s="1982">
        <v>44494</v>
      </c>
      <c r="J3860" s="1983" t="s">
        <v>231</v>
      </c>
      <c r="K3860" s="1983"/>
      <c r="L3860" s="1984"/>
      <c r="M3860" s="1983"/>
      <c r="N3860" s="1981"/>
      <c r="O3860" s="1981"/>
      <c r="P3860" s="1981"/>
      <c r="Q3860" s="1981"/>
      <c r="R3860" s="1981"/>
      <c r="S3860" s="1981"/>
      <c r="T3860" s="1981"/>
      <c r="U3860" s="1981"/>
      <c r="V3860" s="1981"/>
      <c r="W3860" s="1981"/>
      <c r="X3860" s="1981"/>
      <c r="Y3860" s="1981"/>
      <c r="Z3860" s="1981"/>
      <c r="AA3860" s="1981"/>
      <c r="AB3860" s="1981"/>
      <c r="AC3860" s="1507">
        <f>E3860+G3860-N3860-O3860-AA3860-P3860-Q3860-R3860-S3860-T3860-U3860-V3860-W3860-X3860-Y3860</f>
        <v>1</v>
      </c>
      <c r="AD3860" s="1508">
        <f>D3860*AC3860</f>
        <v>1017.03</v>
      </c>
      <c r="AE3860" s="14" t="s">
        <v>334</v>
      </c>
      <c r="AF3860" s="14">
        <f>(N3860+O3860+P3860+Q3860+R3860+S3860+T3860+U3860+V3860+W3860+X3860+Y3860)/3</f>
        <v>0</v>
      </c>
      <c r="AG3860" s="14" t="e">
        <f>AC3860/AF3860</f>
        <v>#DIV/0!</v>
      </c>
      <c r="AH3860" s="14" t="s">
        <v>334</v>
      </c>
      <c r="AI3860" s="14" t="s">
        <v>334</v>
      </c>
      <c r="AJ3860" s="1986"/>
    </row>
    <row r="3861" spans="1:36" ht="15" customHeight="1">
      <c r="A3861" s="4626" t="s">
        <v>1794</v>
      </c>
      <c r="B3861" s="4627"/>
      <c r="C3861" s="4627"/>
      <c r="D3861" s="4627"/>
      <c r="E3861" s="4628"/>
      <c r="F3861" s="4627"/>
      <c r="G3861" s="4627"/>
      <c r="H3861" s="4627"/>
      <c r="I3861" s="4627"/>
      <c r="J3861" s="4627"/>
      <c r="K3861" s="4627"/>
      <c r="L3861" s="4627"/>
      <c r="M3861" s="4627"/>
      <c r="N3861" s="4627"/>
      <c r="O3861" s="4627"/>
      <c r="P3861" s="4627"/>
      <c r="Q3861" s="4627"/>
      <c r="R3861" s="4627"/>
      <c r="S3861" s="4627"/>
      <c r="T3861" s="4627"/>
      <c r="U3861" s="4627"/>
      <c r="V3861" s="4627"/>
      <c r="W3861" s="4627"/>
      <c r="X3861" s="4627"/>
      <c r="Y3861" s="4627"/>
      <c r="Z3861" s="4627"/>
      <c r="AA3861" s="4627"/>
      <c r="AB3861" s="4627"/>
      <c r="AC3861" s="4627"/>
      <c r="AD3861" s="4627"/>
      <c r="AE3861" s="4627"/>
      <c r="AF3861" s="4627"/>
      <c r="AG3861" s="4627"/>
      <c r="AH3861" s="4627"/>
      <c r="AI3861" s="4629"/>
      <c r="AJ3861" s="2014"/>
    </row>
    <row r="3862" spans="1:36" ht="15" customHeight="1">
      <c r="A3862" s="1979">
        <v>1</v>
      </c>
      <c r="B3862" s="1980" t="s">
        <v>1795</v>
      </c>
      <c r="C3862" s="1981" t="s">
        <v>65</v>
      </c>
      <c r="D3862" s="1981">
        <v>227.48</v>
      </c>
      <c r="E3862" s="2008">
        <v>2116</v>
      </c>
      <c r="F3862" s="1999">
        <f>D3862*E3862</f>
        <v>481347.68</v>
      </c>
      <c r="G3862" s="1981"/>
      <c r="H3862" s="2015">
        <f>G3862*D3862</f>
        <v>0</v>
      </c>
      <c r="I3862" s="1982">
        <v>44595</v>
      </c>
      <c r="J3862" s="1983">
        <v>45181</v>
      </c>
      <c r="K3862" s="1983"/>
      <c r="L3862" s="1984"/>
      <c r="M3862" s="1983"/>
      <c r="N3862" s="1981">
        <v>2</v>
      </c>
      <c r="O3862" s="1981"/>
      <c r="P3862" s="1981"/>
      <c r="Q3862" s="1981"/>
      <c r="R3862" s="1981"/>
      <c r="S3862" s="1981"/>
      <c r="T3862" s="1981"/>
      <c r="U3862" s="1981"/>
      <c r="V3862" s="1981"/>
      <c r="W3862" s="1981"/>
      <c r="X3862" s="1981"/>
      <c r="Y3862" s="1981"/>
      <c r="Z3862" s="1981"/>
      <c r="AA3862" s="1981"/>
      <c r="AB3862" s="1981"/>
      <c r="AC3862" s="1507">
        <f>E3862+G3862-N3862-O3862-AA3862-P3862-Q3862-R3862-S3862-T3862-U3862-V3862-W3862-X3862-Y3862</f>
        <v>2114</v>
      </c>
      <c r="AD3862" s="1508">
        <f>D3862*AC3862</f>
        <v>480892.72</v>
      </c>
      <c r="AE3862" s="14">
        <f>(J3862-"01.04.2023")/30</f>
        <v>5.4666666666666668</v>
      </c>
      <c r="AF3862" s="14">
        <f>(N3862+O3862+P3862+Q3862+R3862+S3862+T3862+U3862+V3862+W3862+X3862+Y3862)/3</f>
        <v>0.66666666666666663</v>
      </c>
      <c r="AG3862" s="14">
        <f>AC3862/AF3862</f>
        <v>3171</v>
      </c>
      <c r="AH3862" s="14">
        <f>AG3862-AE3862</f>
        <v>3165.5333333333333</v>
      </c>
      <c r="AI3862" s="14">
        <f>AC3862-(AE3862*AF3862)</f>
        <v>2110.3555555555554</v>
      </c>
      <c r="AJ3862" s="1986"/>
    </row>
    <row r="3863" spans="1:36" ht="30" customHeight="1">
      <c r="A3863" s="1979">
        <v>2</v>
      </c>
      <c r="B3863" s="1980" t="s">
        <v>1796</v>
      </c>
      <c r="C3863" s="1981" t="s">
        <v>66</v>
      </c>
      <c r="D3863" s="1981">
        <v>1.2312099999999999</v>
      </c>
      <c r="E3863" s="2008">
        <v>2116</v>
      </c>
      <c r="F3863" s="1999">
        <f>D3863*E3863</f>
        <v>2605.2403599999998</v>
      </c>
      <c r="G3863" s="1981"/>
      <c r="H3863" s="2015">
        <f>G3863*D3863</f>
        <v>0</v>
      </c>
      <c r="I3863" s="1982">
        <v>44595</v>
      </c>
      <c r="J3863" s="1983">
        <v>45107</v>
      </c>
      <c r="K3863" s="1983"/>
      <c r="L3863" s="1984"/>
      <c r="M3863" s="1983"/>
      <c r="N3863" s="1981">
        <v>2</v>
      </c>
      <c r="O3863" s="1981"/>
      <c r="P3863" s="1981"/>
      <c r="Q3863" s="1981"/>
      <c r="R3863" s="1981"/>
      <c r="S3863" s="1981"/>
      <c r="T3863" s="1981"/>
      <c r="U3863" s="1981"/>
      <c r="V3863" s="1981"/>
      <c r="W3863" s="1981"/>
      <c r="X3863" s="1981"/>
      <c r="Y3863" s="1981"/>
      <c r="Z3863" s="1981"/>
      <c r="AA3863" s="1981"/>
      <c r="AB3863" s="1981"/>
      <c r="AC3863" s="1507">
        <f>E3863+G3863-N3863-O3863-AA3863-P3863-Q3863-R3863-S3863-T3863-U3863-V3863-W3863-X3863-Y3863</f>
        <v>2114</v>
      </c>
      <c r="AD3863" s="1508">
        <f>D3863*AC3863</f>
        <v>2602.7779399999999</v>
      </c>
      <c r="AE3863" s="14">
        <f>(J3863-"01.04.2023")/30</f>
        <v>3</v>
      </c>
      <c r="AF3863" s="14">
        <f>(N3863+O3863+P3863+Q3863+R3863+S3863+T3863+U3863+V3863+W3863+X3863+Y3863)/3</f>
        <v>0.66666666666666663</v>
      </c>
      <c r="AG3863" s="14">
        <f>AC3863/AF3863</f>
        <v>3171</v>
      </c>
      <c r="AH3863" s="14">
        <f>AG3863-AE3863</f>
        <v>3168</v>
      </c>
      <c r="AI3863" s="14">
        <f>AC3863-(AE3863*AF3863)</f>
        <v>2112</v>
      </c>
      <c r="AJ3863" s="1986"/>
    </row>
    <row r="3864" spans="1:36" ht="30" customHeight="1">
      <c r="A3864" s="1979">
        <v>3</v>
      </c>
      <c r="B3864" s="1980" t="s">
        <v>1797</v>
      </c>
      <c r="C3864" s="1981" t="s">
        <v>65</v>
      </c>
      <c r="D3864" s="1981">
        <v>12.30677</v>
      </c>
      <c r="E3864" s="2008">
        <v>21</v>
      </c>
      <c r="F3864" s="1999">
        <f>D3864*E3864</f>
        <v>258.44217000000003</v>
      </c>
      <c r="G3864" s="1981"/>
      <c r="H3864" s="2015">
        <f>G3864*D3864</f>
        <v>0</v>
      </c>
      <c r="I3864" s="1982">
        <v>44595</v>
      </c>
      <c r="J3864" s="1983">
        <v>52475</v>
      </c>
      <c r="K3864" s="1983"/>
      <c r="L3864" s="1984"/>
      <c r="M3864" s="1983"/>
      <c r="N3864" s="1981">
        <v>1</v>
      </c>
      <c r="O3864" s="1981"/>
      <c r="P3864" s="1981"/>
      <c r="Q3864" s="1981"/>
      <c r="R3864" s="1981"/>
      <c r="S3864" s="1981"/>
      <c r="T3864" s="1981"/>
      <c r="U3864" s="1981"/>
      <c r="V3864" s="1981"/>
      <c r="W3864" s="1981"/>
      <c r="X3864" s="1981"/>
      <c r="Y3864" s="1981"/>
      <c r="Z3864" s="1981"/>
      <c r="AA3864" s="1981"/>
      <c r="AB3864" s="1981"/>
      <c r="AC3864" s="1507">
        <f>E3864+G3864-N3864-O3864-AA3864-P3864-Q3864-R3864-S3864-T3864-U3864-V3864-W3864-X3864-Y3864</f>
        <v>20</v>
      </c>
      <c r="AD3864" s="1508">
        <f>D3864*AC3864</f>
        <v>246.1354</v>
      </c>
      <c r="AE3864" s="14">
        <f>(J3864-"01.04.2023")/30</f>
        <v>248.6</v>
      </c>
      <c r="AF3864" s="14">
        <f>(N3864+O3864+P3864+Q3864+R3864+S3864+T3864+U3864+V3864+W3864+X3864+Y3864)/3</f>
        <v>0.33333333333333331</v>
      </c>
      <c r="AG3864" s="14">
        <f>AC3864/AF3864</f>
        <v>60</v>
      </c>
      <c r="AH3864" s="14">
        <f>AG3864-AE3864</f>
        <v>-188.6</v>
      </c>
      <c r="AI3864" s="14">
        <f>AC3864-(AE3864*AF3864)</f>
        <v>-62.86666666666666</v>
      </c>
      <c r="AJ3864" s="1986"/>
    </row>
    <row r="3865" spans="1:36" ht="30" customHeight="1">
      <c r="A3865" s="4626" t="s">
        <v>4350</v>
      </c>
      <c r="B3865" s="4627"/>
      <c r="C3865" s="4627"/>
      <c r="D3865" s="4627"/>
      <c r="E3865" s="4748"/>
      <c r="F3865" s="4627"/>
      <c r="G3865" s="4627"/>
      <c r="H3865" s="4627"/>
      <c r="I3865" s="4627"/>
      <c r="J3865" s="4627"/>
      <c r="K3865" s="4627"/>
      <c r="L3865" s="4627"/>
      <c r="M3865" s="4627"/>
      <c r="N3865" s="4627"/>
      <c r="O3865" s="4627"/>
      <c r="P3865" s="4627"/>
      <c r="Q3865" s="4627"/>
      <c r="R3865" s="4627"/>
      <c r="S3865" s="4627"/>
      <c r="T3865" s="4627"/>
      <c r="U3865" s="4627"/>
      <c r="V3865" s="4627"/>
      <c r="W3865" s="4627"/>
      <c r="X3865" s="4627"/>
      <c r="Y3865" s="4627"/>
      <c r="Z3865" s="4627"/>
      <c r="AA3865" s="4627"/>
      <c r="AB3865" s="4627"/>
      <c r="AC3865" s="4627"/>
      <c r="AD3865" s="4627"/>
      <c r="AE3865" s="4627"/>
      <c r="AF3865" s="4627"/>
      <c r="AG3865" s="4627"/>
      <c r="AH3865" s="4627"/>
      <c r="AI3865" s="4629"/>
      <c r="AJ3865" s="1986"/>
    </row>
    <row r="3866" spans="1:36" ht="30" customHeight="1">
      <c r="A3866" s="1979">
        <v>1</v>
      </c>
      <c r="B3866" s="1980" t="s">
        <v>4976</v>
      </c>
      <c r="C3866" s="1981" t="s">
        <v>232</v>
      </c>
      <c r="D3866" s="1981">
        <v>1978.67</v>
      </c>
      <c r="E3866" s="1990">
        <v>220</v>
      </c>
      <c r="F3866" s="2016">
        <f>D3866*E3866</f>
        <v>435307.4</v>
      </c>
      <c r="G3866" s="1981"/>
      <c r="H3866" s="2015">
        <f>G3866*D3866</f>
        <v>0</v>
      </c>
      <c r="I3866" s="1982">
        <v>44788</v>
      </c>
      <c r="J3866" s="1983">
        <v>45565</v>
      </c>
      <c r="K3866" s="1983"/>
      <c r="L3866" s="1984">
        <v>628</v>
      </c>
      <c r="M3866" s="1983">
        <v>44776</v>
      </c>
      <c r="N3866" s="1981"/>
      <c r="O3866" s="1981">
        <v>53</v>
      </c>
      <c r="P3866" s="1981">
        <v>101</v>
      </c>
      <c r="Q3866" s="1981"/>
      <c r="R3866" s="1981"/>
      <c r="S3866" s="1981"/>
      <c r="T3866" s="1981"/>
      <c r="U3866" s="1990"/>
      <c r="V3866" s="1981"/>
      <c r="W3866" s="1981"/>
      <c r="X3866" s="1981"/>
      <c r="Y3866" s="1981"/>
      <c r="Z3866" s="1981"/>
      <c r="AA3866" s="1981"/>
      <c r="AB3866" s="1981"/>
      <c r="AC3866" s="1507">
        <f>E3866+G3866-N3866-O3866-AA3866-P3866-Q3866-R3866-S3866-T3866-U3866-V3866-W3866-X3866-Y3866</f>
        <v>66</v>
      </c>
      <c r="AD3866" s="1508">
        <f>D3866*AC3866</f>
        <v>130592.22</v>
      </c>
      <c r="AE3866" s="14">
        <f>(J3866-"01.04.2023")/30</f>
        <v>18.266666666666666</v>
      </c>
      <c r="AF3866" s="14">
        <f>(N3866+O3866+P3866+Q3866+R3866+S3866+T3866+U3866+V3866+W3866+X3866+Y3866)/3</f>
        <v>51.333333333333336</v>
      </c>
      <c r="AG3866" s="14">
        <f>AC3866/AF3866</f>
        <v>1.2857142857142856</v>
      </c>
      <c r="AH3866" s="14">
        <f>AG3866-AE3866</f>
        <v>-16.980952380952381</v>
      </c>
      <c r="AI3866" s="14">
        <f>AC3866-(AE3866*AF3866)</f>
        <v>-871.68888888888887</v>
      </c>
      <c r="AJ3866" s="1986"/>
    </row>
    <row r="3867" spans="1:36" ht="15.75">
      <c r="A3867" s="1979">
        <v>3</v>
      </c>
      <c r="B3867" s="1980" t="s">
        <v>4976</v>
      </c>
      <c r="C3867" s="1981" t="s">
        <v>232</v>
      </c>
      <c r="D3867" s="1981">
        <v>1978.67</v>
      </c>
      <c r="E3867" s="1990">
        <v>0</v>
      </c>
      <c r="F3867" s="2016">
        <f>D3867*E3867</f>
        <v>0</v>
      </c>
      <c r="G3867" s="1981">
        <v>134</v>
      </c>
      <c r="H3867" s="2015">
        <f>G3867*D3867</f>
        <v>265141.78000000003</v>
      </c>
      <c r="I3867" s="1982">
        <v>44984</v>
      </c>
      <c r="J3867" s="1983">
        <v>45565</v>
      </c>
      <c r="K3867" s="1983"/>
      <c r="L3867" s="1984">
        <v>140</v>
      </c>
      <c r="M3867" s="1983">
        <v>44966</v>
      </c>
      <c r="N3867" s="1981"/>
      <c r="O3867" s="1981"/>
      <c r="P3867" s="1981"/>
      <c r="Q3867" s="1981"/>
      <c r="R3867" s="1981"/>
      <c r="S3867" s="1981"/>
      <c r="T3867" s="1981"/>
      <c r="U3867" s="1990"/>
      <c r="V3867" s="1981"/>
      <c r="W3867" s="1981"/>
      <c r="X3867" s="1981"/>
      <c r="Y3867" s="1981"/>
      <c r="Z3867" s="1981"/>
      <c r="AA3867" s="1981"/>
      <c r="AB3867" s="1981"/>
      <c r="AC3867" s="1507">
        <f>E3867+G3867-N3867-O3867-AA3867-P3867-Q3867-R3867-S3867-T3867-U3867-V3867-W3867-X3867-Y3867</f>
        <v>134</v>
      </c>
      <c r="AD3867" s="1508">
        <f>D3867*AC3867</f>
        <v>265141.78000000003</v>
      </c>
      <c r="AE3867" s="14">
        <f>(J3867-"01.04.2023")/30</f>
        <v>18.266666666666666</v>
      </c>
      <c r="AF3867" s="14">
        <f>(N3867+O3867+P3867+Q3867+R3867+S3867+T3867+U3867+V3867+W3867+X3867+Y3867)/3</f>
        <v>0</v>
      </c>
      <c r="AG3867" s="14" t="e">
        <f>AC3867/AF3867</f>
        <v>#DIV/0!</v>
      </c>
      <c r="AH3867" s="14" t="e">
        <f>AG3867-AE3867</f>
        <v>#DIV/0!</v>
      </c>
      <c r="AI3867" s="14">
        <f>AC3867-(AE3867*AF3867)</f>
        <v>134</v>
      </c>
      <c r="AJ3867" s="1986"/>
    </row>
    <row r="3868" spans="1:36">
      <c r="A3868" s="4626" t="s">
        <v>1798</v>
      </c>
      <c r="B3868" s="4627"/>
      <c r="C3868" s="4627"/>
      <c r="D3868" s="4627"/>
      <c r="E3868" s="4627"/>
      <c r="F3868" s="4627"/>
      <c r="G3868" s="4627"/>
      <c r="H3868" s="4627"/>
      <c r="I3868" s="4627"/>
      <c r="J3868" s="4627"/>
      <c r="K3868" s="4627"/>
      <c r="L3868" s="4627"/>
      <c r="M3868" s="4627"/>
      <c r="N3868" s="4627"/>
      <c r="O3868" s="4627"/>
      <c r="P3868" s="4627"/>
      <c r="Q3868" s="4627"/>
      <c r="R3868" s="4627"/>
      <c r="S3868" s="4627"/>
      <c r="T3868" s="4627"/>
      <c r="U3868" s="4627"/>
      <c r="V3868" s="4627"/>
      <c r="W3868" s="4627"/>
      <c r="X3868" s="4627"/>
      <c r="Y3868" s="4627"/>
      <c r="Z3868" s="4627"/>
      <c r="AA3868" s="4627"/>
      <c r="AB3868" s="4627"/>
      <c r="AC3868" s="4627"/>
      <c r="AD3868" s="4627"/>
      <c r="AE3868" s="4627"/>
      <c r="AF3868" s="4627"/>
      <c r="AG3868" s="4627"/>
      <c r="AH3868" s="4627"/>
      <c r="AI3868" s="4629"/>
      <c r="AJ3868" s="2010"/>
    </row>
    <row r="3869" spans="1:36" ht="15.75">
      <c r="A3869" s="1979">
        <v>1</v>
      </c>
      <c r="B3869" s="1980" t="s">
        <v>1800</v>
      </c>
      <c r="C3869" s="1981" t="s">
        <v>65</v>
      </c>
      <c r="D3869" s="1981">
        <v>176.54</v>
      </c>
      <c r="E3869" s="1981">
        <v>100</v>
      </c>
      <c r="F3869" s="2016">
        <f>D3869*E3869</f>
        <v>17654</v>
      </c>
      <c r="G3869" s="1981"/>
      <c r="H3869" s="2015">
        <f>G3869*D3869</f>
        <v>0</v>
      </c>
      <c r="I3869" s="1982">
        <v>44648</v>
      </c>
      <c r="J3869" s="1983">
        <v>45473</v>
      </c>
      <c r="K3869" s="1983"/>
      <c r="L3869" s="1984">
        <v>155</v>
      </c>
      <c r="M3869" s="1983">
        <v>44636</v>
      </c>
      <c r="N3869" s="1981"/>
      <c r="O3869" s="1981"/>
      <c r="P3869" s="1981"/>
      <c r="Q3869" s="1981"/>
      <c r="R3869" s="1981"/>
      <c r="S3869" s="1981"/>
      <c r="T3869" s="1981"/>
      <c r="U3869" s="1981"/>
      <c r="V3869" s="1981"/>
      <c r="W3869" s="1981"/>
      <c r="X3869" s="1981"/>
      <c r="Y3869" s="1981"/>
      <c r="Z3869" s="1981"/>
      <c r="AA3869" s="1981"/>
      <c r="AB3869" s="1981"/>
      <c r="AC3869" s="1507">
        <f>E3869+G3869-N3869-O3869-AA3869-P3869-Q3869-R3869-S3869-T3869-U3869-V3869-W3869-X3869-Y3869</f>
        <v>100</v>
      </c>
      <c r="AD3869" s="1508">
        <f>D3869*AC3869</f>
        <v>17654</v>
      </c>
      <c r="AE3869" s="14">
        <f>(J3869-"01.04.2023")/30</f>
        <v>15.2</v>
      </c>
      <c r="AF3869" s="14">
        <f>(N3869+O3869+P3869+Q3869+R3869+S3869+T3869+U3869+V3869+W3869+X3869+Y3869)/3</f>
        <v>0</v>
      </c>
      <c r="AG3869" s="14" t="e">
        <f>AC3869/AF3869</f>
        <v>#DIV/0!</v>
      </c>
      <c r="AH3869" s="14" t="e">
        <f>AG3869-AE3869</f>
        <v>#DIV/0!</v>
      </c>
      <c r="AI3869" s="14">
        <f>AC3869-(AE3869*AF3869)</f>
        <v>100</v>
      </c>
      <c r="AJ3869" s="1986"/>
    </row>
    <row r="3870" spans="1:36">
      <c r="A3870" s="4728" t="s">
        <v>4351</v>
      </c>
      <c r="B3870" s="4729"/>
      <c r="C3870" s="4729"/>
      <c r="D3870" s="4729"/>
      <c r="E3870" s="4729"/>
      <c r="F3870" s="4729"/>
      <c r="G3870" s="4729"/>
      <c r="H3870" s="4729"/>
      <c r="I3870" s="4729"/>
      <c r="J3870" s="4729"/>
      <c r="K3870" s="4729"/>
      <c r="L3870" s="4729"/>
      <c r="M3870" s="4729"/>
      <c r="N3870" s="4729"/>
      <c r="O3870" s="4729"/>
      <c r="P3870" s="4729"/>
      <c r="Q3870" s="4729"/>
      <c r="R3870" s="4729"/>
      <c r="S3870" s="4729"/>
      <c r="T3870" s="4729"/>
      <c r="U3870" s="4729"/>
      <c r="V3870" s="4729"/>
      <c r="W3870" s="4729"/>
      <c r="X3870" s="4729"/>
      <c r="Y3870" s="4729"/>
      <c r="Z3870" s="4729"/>
      <c r="AA3870" s="4729"/>
      <c r="AB3870" s="4729"/>
      <c r="AC3870" s="4729"/>
      <c r="AD3870" s="4729"/>
      <c r="AE3870" s="4729"/>
      <c r="AF3870" s="4729"/>
      <c r="AG3870" s="4729"/>
      <c r="AH3870" s="4729"/>
      <c r="AI3870" s="4731"/>
      <c r="AJ3870" s="2010"/>
    </row>
    <row r="3871" spans="1:36" ht="15.75" customHeight="1">
      <c r="A3871" s="1979">
        <v>1</v>
      </c>
      <c r="B3871" s="1980" t="s">
        <v>1799</v>
      </c>
      <c r="C3871" s="1981" t="s">
        <v>65</v>
      </c>
      <c r="D3871" s="1981">
        <v>157.19999999999999</v>
      </c>
      <c r="E3871" s="1981">
        <v>149</v>
      </c>
      <c r="F3871" s="2016">
        <f>D3871*E3871</f>
        <v>23422.799999999999</v>
      </c>
      <c r="G3871" s="1981"/>
      <c r="H3871" s="2015">
        <f>G3871*D3871</f>
        <v>0</v>
      </c>
      <c r="I3871" s="1982">
        <v>44648</v>
      </c>
      <c r="J3871" s="1983">
        <v>45138</v>
      </c>
      <c r="K3871" s="1983"/>
      <c r="L3871" s="1984">
        <v>154</v>
      </c>
      <c r="M3871" s="1983">
        <v>44636</v>
      </c>
      <c r="N3871" s="1981">
        <v>22</v>
      </c>
      <c r="O3871" s="1981">
        <v>13</v>
      </c>
      <c r="P3871" s="1981">
        <v>33</v>
      </c>
      <c r="Q3871" s="1981"/>
      <c r="R3871" s="1981"/>
      <c r="S3871" s="1981"/>
      <c r="T3871" s="1981"/>
      <c r="U3871" s="1981"/>
      <c r="V3871" s="1981"/>
      <c r="W3871" s="1981"/>
      <c r="X3871" s="1981"/>
      <c r="Y3871" s="1981"/>
      <c r="Z3871" s="1981"/>
      <c r="AA3871" s="1981"/>
      <c r="AB3871" s="1981"/>
      <c r="AC3871" s="1507">
        <f>E3871+G3871-N3871-O3871-AA3871-P3871-Q3871-R3871-S3871-T3871-U3871-V3871-W3871-X3871-Y3871</f>
        <v>81</v>
      </c>
      <c r="AD3871" s="1508">
        <f>D3871*AC3871</f>
        <v>12733.199999999999</v>
      </c>
      <c r="AE3871" s="14">
        <f>(J3871-"01.04.2023")/30</f>
        <v>4.0333333333333332</v>
      </c>
      <c r="AF3871" s="14">
        <f>(N3871+O3871+P3871+Q3871+R3871+S3871+T3871+U3871+V3871+W3871+X3871+Y3871)/3</f>
        <v>22.666666666666668</v>
      </c>
      <c r="AG3871" s="14">
        <f>AC3871/AF3871</f>
        <v>3.5735294117647056</v>
      </c>
      <c r="AH3871" s="14">
        <f>AG3871-AE3871</f>
        <v>-0.45980392156862759</v>
      </c>
      <c r="AI3871" s="14">
        <f>AC3871-(AE3871*AF3871)</f>
        <v>-10.422222222222231</v>
      </c>
      <c r="AJ3871" s="1986"/>
    </row>
    <row r="3872" spans="1:36" ht="15.75" customHeight="1">
      <c r="A3872" s="4728" t="s">
        <v>1801</v>
      </c>
      <c r="B3872" s="4729"/>
      <c r="C3872" s="4729"/>
      <c r="D3872" s="4729"/>
      <c r="E3872" s="4729"/>
      <c r="F3872" s="4729"/>
      <c r="G3872" s="4729"/>
      <c r="H3872" s="4729"/>
      <c r="I3872" s="4729"/>
      <c r="J3872" s="4729"/>
      <c r="K3872" s="4729"/>
      <c r="L3872" s="4729"/>
      <c r="M3872" s="4729"/>
      <c r="N3872" s="4729"/>
      <c r="O3872" s="4729"/>
      <c r="P3872" s="4729"/>
      <c r="Q3872" s="4729"/>
      <c r="R3872" s="4729"/>
      <c r="S3872" s="4729"/>
      <c r="T3872" s="4729"/>
      <c r="U3872" s="4729"/>
      <c r="V3872" s="4729"/>
      <c r="W3872" s="4729"/>
      <c r="X3872" s="4729"/>
      <c r="Y3872" s="4729"/>
      <c r="Z3872" s="4729"/>
      <c r="AA3872" s="4729"/>
      <c r="AB3872" s="4729"/>
      <c r="AC3872" s="4729"/>
      <c r="AD3872" s="4729"/>
      <c r="AE3872" s="4729"/>
      <c r="AF3872" s="4729"/>
      <c r="AG3872" s="4729"/>
      <c r="AH3872" s="4729"/>
      <c r="AI3872" s="4731"/>
      <c r="AJ3872" s="2010"/>
    </row>
    <row r="3873" spans="1:36" ht="15.75">
      <c r="A3873" s="1979">
        <v>1</v>
      </c>
      <c r="B3873" s="2017" t="s">
        <v>1802</v>
      </c>
      <c r="C3873" s="1999" t="s">
        <v>187</v>
      </c>
      <c r="D3873" s="1999">
        <v>9923.83</v>
      </c>
      <c r="E3873" s="2008">
        <v>32</v>
      </c>
      <c r="F3873" s="2018">
        <f t="shared" ref="F3873:F3882" si="1375">D3873*E3873</f>
        <v>317562.56</v>
      </c>
      <c r="G3873" s="1981"/>
      <c r="H3873" s="1981"/>
      <c r="I3873" s="1982">
        <v>44544</v>
      </c>
      <c r="J3873" s="1983">
        <v>46161</v>
      </c>
      <c r="K3873" s="1983"/>
      <c r="L3873" s="1984">
        <v>1301</v>
      </c>
      <c r="M3873" s="1983">
        <v>44468</v>
      </c>
      <c r="N3873" s="1981">
        <v>1</v>
      </c>
      <c r="O3873" s="1981">
        <v>2</v>
      </c>
      <c r="P3873" s="1981">
        <v>3</v>
      </c>
      <c r="Q3873" s="1981"/>
      <c r="R3873" s="1981"/>
      <c r="S3873" s="1981"/>
      <c r="T3873" s="1981"/>
      <c r="U3873" s="1981"/>
      <c r="V3873" s="1981"/>
      <c r="W3873" s="1981"/>
      <c r="X3873" s="1981"/>
      <c r="Y3873" s="1981"/>
      <c r="Z3873" s="1981"/>
      <c r="AA3873" s="1981"/>
      <c r="AB3873" s="1981"/>
      <c r="AC3873" s="1507">
        <f t="shared" ref="AC3873:AC3882" si="1376">E3873+G3873-N3873-O3873-AA3873-P3873-Q3873-R3873-S3873-T3873-U3873-V3873-W3873-X3873-Y3873</f>
        <v>26</v>
      </c>
      <c r="AD3873" s="1508">
        <f t="shared" ref="AD3873:AD3882" si="1377">D3873*AC3873</f>
        <v>258019.58</v>
      </c>
      <c r="AE3873" s="14">
        <f t="shared" ref="AE3873:AE3882" si="1378">(J3873-"01.04.2023")/30</f>
        <v>38.133333333333333</v>
      </c>
      <c r="AF3873" s="14">
        <f t="shared" ref="AF3873:AF3882" si="1379">(N3873+O3873+P3873+Q3873+R3873+S3873+T3873+U3873+V3873+W3873+X3873+Y3873)/3</f>
        <v>2</v>
      </c>
      <c r="AG3873" s="14">
        <f t="shared" ref="AG3873:AG3882" si="1380">AC3873/AF3873</f>
        <v>13</v>
      </c>
      <c r="AH3873" s="14">
        <f t="shared" ref="AH3873:AH3882" si="1381">AG3873-AE3873</f>
        <v>-25.133333333333333</v>
      </c>
      <c r="AI3873" s="14">
        <f t="shared" ref="AI3873:AI3882" si="1382">AC3873-(AE3873*AF3873)</f>
        <v>-50.266666666666666</v>
      </c>
      <c r="AJ3873" s="1986"/>
    </row>
    <row r="3874" spans="1:36" ht="15.75">
      <c r="A3874" s="1979">
        <v>2</v>
      </c>
      <c r="B3874" s="2017" t="s">
        <v>1803</v>
      </c>
      <c r="C3874" s="1999" t="s">
        <v>187</v>
      </c>
      <c r="D3874" s="1999">
        <v>8720.94</v>
      </c>
      <c r="E3874" s="2008">
        <v>47</v>
      </c>
      <c r="F3874" s="2018">
        <f t="shared" si="1375"/>
        <v>409884.18000000005</v>
      </c>
      <c r="G3874" s="1981"/>
      <c r="H3874" s="1981"/>
      <c r="I3874" s="1982">
        <v>44544</v>
      </c>
      <c r="J3874" s="1983">
        <v>46161</v>
      </c>
      <c r="K3874" s="1983"/>
      <c r="L3874" s="1984">
        <v>1301</v>
      </c>
      <c r="M3874" s="1983">
        <v>44468</v>
      </c>
      <c r="N3874" s="1981"/>
      <c r="O3874" s="1981"/>
      <c r="P3874" s="1981">
        <v>2</v>
      </c>
      <c r="Q3874" s="1981"/>
      <c r="R3874" s="1981"/>
      <c r="S3874" s="1981"/>
      <c r="T3874" s="1981"/>
      <c r="U3874" s="1981"/>
      <c r="V3874" s="1981"/>
      <c r="W3874" s="1981"/>
      <c r="X3874" s="1981"/>
      <c r="Y3874" s="1981"/>
      <c r="Z3874" s="1981"/>
      <c r="AA3874" s="1981"/>
      <c r="AB3874" s="1981"/>
      <c r="AC3874" s="1507">
        <f t="shared" si="1376"/>
        <v>45</v>
      </c>
      <c r="AD3874" s="1508">
        <f t="shared" si="1377"/>
        <v>392442.30000000005</v>
      </c>
      <c r="AE3874" s="14">
        <f t="shared" si="1378"/>
        <v>38.133333333333333</v>
      </c>
      <c r="AF3874" s="14">
        <f t="shared" si="1379"/>
        <v>0.66666666666666663</v>
      </c>
      <c r="AG3874" s="14">
        <f t="shared" si="1380"/>
        <v>67.5</v>
      </c>
      <c r="AH3874" s="14">
        <f t="shared" si="1381"/>
        <v>29.366666666666667</v>
      </c>
      <c r="AI3874" s="14">
        <f t="shared" si="1382"/>
        <v>19.577777777777779</v>
      </c>
      <c r="AJ3874" s="1986"/>
    </row>
    <row r="3875" spans="1:36" ht="38.25" customHeight="1">
      <c r="A3875" s="1979">
        <v>3</v>
      </c>
      <c r="B3875" s="2017" t="s">
        <v>1802</v>
      </c>
      <c r="C3875" s="1999" t="s">
        <v>187</v>
      </c>
      <c r="D3875" s="1999">
        <v>9923.83</v>
      </c>
      <c r="E3875" s="2008">
        <v>5</v>
      </c>
      <c r="F3875" s="2018">
        <f t="shared" si="1375"/>
        <v>49619.15</v>
      </c>
      <c r="G3875" s="1981"/>
      <c r="H3875" s="1981">
        <f t="shared" ref="H3875:H3882" si="1383">G3875*D3875</f>
        <v>0</v>
      </c>
      <c r="I3875" s="1982">
        <v>44672</v>
      </c>
      <c r="J3875" s="1983">
        <v>46305</v>
      </c>
      <c r="K3875" s="1983"/>
      <c r="L3875" s="1984">
        <v>211</v>
      </c>
      <c r="M3875" s="1983">
        <v>44657</v>
      </c>
      <c r="N3875" s="1981"/>
      <c r="O3875" s="1981"/>
      <c r="P3875" s="1981"/>
      <c r="Q3875" s="1981"/>
      <c r="R3875" s="1981"/>
      <c r="S3875" s="1981"/>
      <c r="T3875" s="1981"/>
      <c r="U3875" s="1981"/>
      <c r="V3875" s="1981"/>
      <c r="W3875" s="1981"/>
      <c r="X3875" s="1981"/>
      <c r="Y3875" s="1981"/>
      <c r="Z3875" s="1981"/>
      <c r="AA3875" s="1981"/>
      <c r="AB3875" s="1981"/>
      <c r="AC3875" s="1507">
        <f t="shared" si="1376"/>
        <v>5</v>
      </c>
      <c r="AD3875" s="1508">
        <f t="shared" si="1377"/>
        <v>49619.15</v>
      </c>
      <c r="AE3875" s="14">
        <f t="shared" si="1378"/>
        <v>42.93333333333333</v>
      </c>
      <c r="AF3875" s="14">
        <f t="shared" si="1379"/>
        <v>0</v>
      </c>
      <c r="AG3875" s="14" t="e">
        <f t="shared" si="1380"/>
        <v>#DIV/0!</v>
      </c>
      <c r="AH3875" s="14" t="e">
        <f t="shared" si="1381"/>
        <v>#DIV/0!</v>
      </c>
      <c r="AI3875" s="14">
        <f t="shared" si="1382"/>
        <v>5</v>
      </c>
      <c r="AJ3875" s="1986"/>
    </row>
    <row r="3876" spans="1:36" ht="15.75">
      <c r="A3876" s="1979">
        <v>4</v>
      </c>
      <c r="B3876" s="2017" t="s">
        <v>1804</v>
      </c>
      <c r="C3876" s="1999" t="s">
        <v>187</v>
      </c>
      <c r="D3876" s="1999">
        <v>48115.519999999997</v>
      </c>
      <c r="E3876" s="2008">
        <v>1</v>
      </c>
      <c r="F3876" s="2018">
        <f t="shared" si="1375"/>
        <v>48115.519999999997</v>
      </c>
      <c r="G3876" s="1981"/>
      <c r="H3876" s="1981">
        <f t="shared" si="1383"/>
        <v>0</v>
      </c>
      <c r="I3876" s="1982">
        <v>44672</v>
      </c>
      <c r="J3876" s="1983">
        <v>46303</v>
      </c>
      <c r="K3876" s="1983"/>
      <c r="L3876" s="1984">
        <v>211</v>
      </c>
      <c r="M3876" s="1983">
        <v>44657</v>
      </c>
      <c r="N3876" s="1981"/>
      <c r="O3876" s="1981"/>
      <c r="P3876" s="1981"/>
      <c r="Q3876" s="1981"/>
      <c r="R3876" s="1981"/>
      <c r="S3876" s="1981"/>
      <c r="T3876" s="1981"/>
      <c r="U3876" s="1981"/>
      <c r="V3876" s="1981"/>
      <c r="W3876" s="1981"/>
      <c r="X3876" s="1981"/>
      <c r="Y3876" s="1981"/>
      <c r="Z3876" s="1981"/>
      <c r="AA3876" s="1981"/>
      <c r="AB3876" s="1981"/>
      <c r="AC3876" s="1507">
        <f t="shared" si="1376"/>
        <v>1</v>
      </c>
      <c r="AD3876" s="1508">
        <f t="shared" si="1377"/>
        <v>48115.519999999997</v>
      </c>
      <c r="AE3876" s="14">
        <f t="shared" si="1378"/>
        <v>42.866666666666667</v>
      </c>
      <c r="AF3876" s="14">
        <f t="shared" si="1379"/>
        <v>0</v>
      </c>
      <c r="AG3876" s="14" t="e">
        <f t="shared" si="1380"/>
        <v>#DIV/0!</v>
      </c>
      <c r="AH3876" s="14" t="e">
        <f t="shared" si="1381"/>
        <v>#DIV/0!</v>
      </c>
      <c r="AI3876" s="14">
        <f t="shared" si="1382"/>
        <v>1</v>
      </c>
      <c r="AJ3876" s="1986"/>
    </row>
    <row r="3877" spans="1:36" ht="28.5" customHeight="1">
      <c r="A3877" s="1979">
        <v>5</v>
      </c>
      <c r="B3877" s="2017" t="s">
        <v>3392</v>
      </c>
      <c r="C3877" s="1999" t="s">
        <v>66</v>
      </c>
      <c r="D3877" s="1999">
        <v>18855.27</v>
      </c>
      <c r="E3877" s="2008">
        <v>30</v>
      </c>
      <c r="F3877" s="2018">
        <f t="shared" si="1375"/>
        <v>565658.1</v>
      </c>
      <c r="G3877" s="1981"/>
      <c r="H3877" s="1981">
        <f t="shared" si="1383"/>
        <v>0</v>
      </c>
      <c r="I3877" s="1982">
        <v>44691</v>
      </c>
      <c r="J3877" s="1983">
        <v>46302</v>
      </c>
      <c r="K3877" s="1983"/>
      <c r="L3877" s="1984">
        <v>210</v>
      </c>
      <c r="M3877" s="1983">
        <v>44657</v>
      </c>
      <c r="N3877" s="1981">
        <v>2</v>
      </c>
      <c r="O3877" s="1981"/>
      <c r="P3877" s="1981"/>
      <c r="Q3877" s="1981"/>
      <c r="R3877" s="1981"/>
      <c r="S3877" s="1981"/>
      <c r="T3877" s="1981"/>
      <c r="U3877" s="1981"/>
      <c r="V3877" s="1981"/>
      <c r="W3877" s="1981"/>
      <c r="X3877" s="1981"/>
      <c r="Y3877" s="1981"/>
      <c r="Z3877" s="1981"/>
      <c r="AA3877" s="1981"/>
      <c r="AB3877" s="1981"/>
      <c r="AC3877" s="1507">
        <f t="shared" si="1376"/>
        <v>28</v>
      </c>
      <c r="AD3877" s="1508">
        <f t="shared" si="1377"/>
        <v>527947.56000000006</v>
      </c>
      <c r="AE3877" s="14">
        <f t="shared" si="1378"/>
        <v>42.833333333333336</v>
      </c>
      <c r="AF3877" s="14">
        <f t="shared" si="1379"/>
        <v>0.66666666666666663</v>
      </c>
      <c r="AG3877" s="14">
        <f t="shared" si="1380"/>
        <v>42</v>
      </c>
      <c r="AH3877" s="14">
        <f t="shared" si="1381"/>
        <v>-0.8333333333333357</v>
      </c>
      <c r="AI3877" s="14">
        <f t="shared" si="1382"/>
        <v>-0.55555555555555713</v>
      </c>
      <c r="AJ3877" s="1986"/>
    </row>
    <row r="3878" spans="1:36" ht="15.75">
      <c r="A3878" s="1979">
        <v>6</v>
      </c>
      <c r="B3878" s="2017" t="s">
        <v>3392</v>
      </c>
      <c r="C3878" s="1999" t="s">
        <v>66</v>
      </c>
      <c r="D3878" s="1999">
        <v>18855.27</v>
      </c>
      <c r="E3878" s="2008">
        <v>10</v>
      </c>
      <c r="F3878" s="2018">
        <f t="shared" si="1375"/>
        <v>188552.7</v>
      </c>
      <c r="G3878" s="1981"/>
      <c r="H3878" s="1981">
        <f t="shared" si="1383"/>
        <v>0</v>
      </c>
      <c r="I3878" s="1982">
        <v>44704</v>
      </c>
      <c r="J3878" s="1983">
        <v>46400</v>
      </c>
      <c r="K3878" s="1983"/>
      <c r="L3878" s="1984">
        <v>349</v>
      </c>
      <c r="M3878" s="1983">
        <v>44699</v>
      </c>
      <c r="N3878" s="1981"/>
      <c r="O3878" s="1981"/>
      <c r="P3878" s="1981"/>
      <c r="Q3878" s="1981"/>
      <c r="R3878" s="1981"/>
      <c r="S3878" s="1981"/>
      <c r="T3878" s="1981"/>
      <c r="U3878" s="1981"/>
      <c r="V3878" s="1981"/>
      <c r="W3878" s="1981"/>
      <c r="X3878" s="1981"/>
      <c r="Y3878" s="1981"/>
      <c r="Z3878" s="1985"/>
      <c r="AA3878" s="1981"/>
      <c r="AB3878" s="1981"/>
      <c r="AC3878" s="1507">
        <f t="shared" si="1376"/>
        <v>10</v>
      </c>
      <c r="AD3878" s="1508">
        <f t="shared" si="1377"/>
        <v>188552.7</v>
      </c>
      <c r="AE3878" s="14">
        <f t="shared" si="1378"/>
        <v>46.1</v>
      </c>
      <c r="AF3878" s="14">
        <f t="shared" si="1379"/>
        <v>0</v>
      </c>
      <c r="AG3878" s="14" t="e">
        <f t="shared" si="1380"/>
        <v>#DIV/0!</v>
      </c>
      <c r="AH3878" s="14" t="e">
        <f t="shared" si="1381"/>
        <v>#DIV/0!</v>
      </c>
      <c r="AI3878" s="14">
        <f t="shared" si="1382"/>
        <v>10</v>
      </c>
      <c r="AJ3878" s="1986"/>
    </row>
    <row r="3879" spans="1:36" ht="15.75">
      <c r="A3879" s="1979">
        <v>7</v>
      </c>
      <c r="B3879" s="2017" t="s">
        <v>3392</v>
      </c>
      <c r="C3879" s="1999" t="s">
        <v>66</v>
      </c>
      <c r="D3879" s="1999">
        <v>18855.27</v>
      </c>
      <c r="E3879" s="2008">
        <v>33</v>
      </c>
      <c r="F3879" s="2018">
        <f t="shared" si="1375"/>
        <v>622223.91</v>
      </c>
      <c r="G3879" s="1981"/>
      <c r="H3879" s="1981">
        <f t="shared" si="1383"/>
        <v>0</v>
      </c>
      <c r="I3879" s="1982">
        <v>44875</v>
      </c>
      <c r="J3879" s="1983">
        <v>46561</v>
      </c>
      <c r="K3879" s="1983"/>
      <c r="L3879" s="1984">
        <v>899</v>
      </c>
      <c r="M3879" s="1983">
        <v>44854</v>
      </c>
      <c r="N3879" s="1981"/>
      <c r="O3879" s="1981"/>
      <c r="P3879" s="1981"/>
      <c r="Q3879" s="1981"/>
      <c r="R3879" s="1981"/>
      <c r="S3879" s="1981"/>
      <c r="T3879" s="1981"/>
      <c r="U3879" s="1981"/>
      <c r="V3879" s="1981"/>
      <c r="W3879" s="1981"/>
      <c r="X3879" s="1981"/>
      <c r="Y3879" s="1981"/>
      <c r="Z3879" s="1985"/>
      <c r="AA3879" s="1981"/>
      <c r="AB3879" s="1981"/>
      <c r="AC3879" s="1507">
        <f t="shared" si="1376"/>
        <v>33</v>
      </c>
      <c r="AD3879" s="1508">
        <f t="shared" si="1377"/>
        <v>622223.91</v>
      </c>
      <c r="AE3879" s="14">
        <f t="shared" si="1378"/>
        <v>51.466666666666669</v>
      </c>
      <c r="AF3879" s="14">
        <f t="shared" si="1379"/>
        <v>0</v>
      </c>
      <c r="AG3879" s="14" t="e">
        <f t="shared" si="1380"/>
        <v>#DIV/0!</v>
      </c>
      <c r="AH3879" s="14" t="e">
        <f t="shared" si="1381"/>
        <v>#DIV/0!</v>
      </c>
      <c r="AI3879" s="14">
        <f t="shared" si="1382"/>
        <v>33</v>
      </c>
      <c r="AJ3879" s="1986"/>
    </row>
    <row r="3880" spans="1:36" ht="15.75">
      <c r="A3880" s="1979">
        <v>8</v>
      </c>
      <c r="B3880" s="2017" t="s">
        <v>3393</v>
      </c>
      <c r="C3880" s="1999" t="s">
        <v>66</v>
      </c>
      <c r="D3880" s="1999">
        <v>8720.94</v>
      </c>
      <c r="E3880" s="2008">
        <v>5</v>
      </c>
      <c r="F3880" s="2018">
        <f t="shared" si="1375"/>
        <v>43604.700000000004</v>
      </c>
      <c r="G3880" s="1981"/>
      <c r="H3880" s="1981">
        <f t="shared" si="1383"/>
        <v>0</v>
      </c>
      <c r="I3880" s="1982">
        <v>44691</v>
      </c>
      <c r="J3880" s="1983">
        <v>46126</v>
      </c>
      <c r="K3880" s="1983"/>
      <c r="L3880" s="1984">
        <v>185</v>
      </c>
      <c r="M3880" s="1983">
        <v>44648</v>
      </c>
      <c r="N3880" s="1981"/>
      <c r="O3880" s="1981"/>
      <c r="P3880" s="1981"/>
      <c r="Q3880" s="1981"/>
      <c r="R3880" s="1981"/>
      <c r="S3880" s="1981"/>
      <c r="T3880" s="1981"/>
      <c r="U3880" s="1981"/>
      <c r="V3880" s="1981"/>
      <c r="W3880" s="1981"/>
      <c r="X3880" s="1981"/>
      <c r="Y3880" s="1981"/>
      <c r="Z3880" s="1981"/>
      <c r="AA3880" s="1981"/>
      <c r="AB3880" s="1981"/>
      <c r="AC3880" s="1507">
        <f t="shared" si="1376"/>
        <v>5</v>
      </c>
      <c r="AD3880" s="1508">
        <f t="shared" si="1377"/>
        <v>43604.700000000004</v>
      </c>
      <c r="AE3880" s="14">
        <f t="shared" si="1378"/>
        <v>36.966666666666669</v>
      </c>
      <c r="AF3880" s="14">
        <f t="shared" si="1379"/>
        <v>0</v>
      </c>
      <c r="AG3880" s="14" t="e">
        <f t="shared" si="1380"/>
        <v>#DIV/0!</v>
      </c>
      <c r="AH3880" s="14" t="e">
        <f t="shared" si="1381"/>
        <v>#DIV/0!</v>
      </c>
      <c r="AI3880" s="14">
        <f t="shared" si="1382"/>
        <v>5</v>
      </c>
      <c r="AJ3880" s="1986"/>
    </row>
    <row r="3881" spans="1:36" ht="15.75">
      <c r="A3881" s="1979">
        <v>9</v>
      </c>
      <c r="B3881" s="2017" t="s">
        <v>9469</v>
      </c>
      <c r="C3881" s="1999" t="s">
        <v>187</v>
      </c>
      <c r="D3881" s="1999">
        <v>19104.87</v>
      </c>
      <c r="E3881" s="2008">
        <v>0</v>
      </c>
      <c r="F3881" s="2018">
        <f t="shared" si="1375"/>
        <v>0</v>
      </c>
      <c r="G3881" s="1981">
        <v>12</v>
      </c>
      <c r="H3881" s="1981">
        <f t="shared" si="1383"/>
        <v>229258.44</v>
      </c>
      <c r="I3881" s="1982">
        <v>44974</v>
      </c>
      <c r="J3881" s="1983">
        <v>48493</v>
      </c>
      <c r="K3881" s="1983"/>
      <c r="L3881" s="1984">
        <v>168</v>
      </c>
      <c r="M3881" s="1983">
        <v>44974</v>
      </c>
      <c r="N3881" s="1981"/>
      <c r="O3881" s="1981"/>
      <c r="P3881" s="1981"/>
      <c r="Q3881" s="1981"/>
      <c r="R3881" s="1981"/>
      <c r="S3881" s="1981"/>
      <c r="T3881" s="1981"/>
      <c r="U3881" s="1981"/>
      <c r="V3881" s="1981"/>
      <c r="W3881" s="1981"/>
      <c r="X3881" s="1981"/>
      <c r="Y3881" s="1981"/>
      <c r="Z3881" s="1981"/>
      <c r="AA3881" s="1981"/>
      <c r="AB3881" s="1981"/>
      <c r="AC3881" s="1507">
        <f t="shared" si="1376"/>
        <v>12</v>
      </c>
      <c r="AD3881" s="1508">
        <f t="shared" si="1377"/>
        <v>229258.44</v>
      </c>
      <c r="AE3881" s="14">
        <f t="shared" si="1378"/>
        <v>115.86666666666666</v>
      </c>
      <c r="AF3881" s="14">
        <f t="shared" si="1379"/>
        <v>0</v>
      </c>
      <c r="AG3881" s="14" t="e">
        <f t="shared" si="1380"/>
        <v>#DIV/0!</v>
      </c>
      <c r="AH3881" s="14" t="e">
        <f t="shared" si="1381"/>
        <v>#DIV/0!</v>
      </c>
      <c r="AI3881" s="14">
        <f t="shared" si="1382"/>
        <v>12</v>
      </c>
      <c r="AJ3881" s="1986"/>
    </row>
    <row r="3882" spans="1:36" ht="15.75" customHeight="1">
      <c r="A3882" s="1979">
        <v>10</v>
      </c>
      <c r="B3882" s="2017" t="s">
        <v>9469</v>
      </c>
      <c r="C3882" s="1999" t="s">
        <v>187</v>
      </c>
      <c r="D3882" s="1999">
        <v>19104.87</v>
      </c>
      <c r="E3882" s="2008">
        <v>0</v>
      </c>
      <c r="F3882" s="2018">
        <f t="shared" si="1375"/>
        <v>0</v>
      </c>
      <c r="G3882" s="1981">
        <v>17</v>
      </c>
      <c r="H3882" s="1981">
        <f t="shared" si="1383"/>
        <v>324782.78999999998</v>
      </c>
      <c r="I3882" s="1982">
        <v>44974</v>
      </c>
      <c r="J3882" s="1983">
        <v>48458</v>
      </c>
      <c r="K3882" s="1983"/>
      <c r="L3882" s="1984">
        <v>168</v>
      </c>
      <c r="M3882" s="1983">
        <v>44974</v>
      </c>
      <c r="N3882" s="1981"/>
      <c r="O3882" s="1981"/>
      <c r="P3882" s="1981"/>
      <c r="Q3882" s="1981"/>
      <c r="R3882" s="1981"/>
      <c r="S3882" s="1981"/>
      <c r="T3882" s="1981"/>
      <c r="U3882" s="1981"/>
      <c r="V3882" s="1981"/>
      <c r="W3882" s="1981"/>
      <c r="X3882" s="1981"/>
      <c r="Y3882" s="1981"/>
      <c r="Z3882" s="1981"/>
      <c r="AA3882" s="1981"/>
      <c r="AB3882" s="1981"/>
      <c r="AC3882" s="1507">
        <f t="shared" si="1376"/>
        <v>17</v>
      </c>
      <c r="AD3882" s="1508">
        <f t="shared" si="1377"/>
        <v>324782.78999999998</v>
      </c>
      <c r="AE3882" s="14">
        <f t="shared" si="1378"/>
        <v>114.7</v>
      </c>
      <c r="AF3882" s="14">
        <f t="shared" si="1379"/>
        <v>0</v>
      </c>
      <c r="AG3882" s="14" t="e">
        <f t="shared" si="1380"/>
        <v>#DIV/0!</v>
      </c>
      <c r="AH3882" s="14" t="e">
        <f t="shared" si="1381"/>
        <v>#DIV/0!</v>
      </c>
      <c r="AI3882" s="14">
        <f t="shared" si="1382"/>
        <v>17</v>
      </c>
      <c r="AJ3882" s="1986"/>
    </row>
    <row r="3883" spans="1:36" ht="15" customHeight="1">
      <c r="A3883" s="4728" t="s">
        <v>1805</v>
      </c>
      <c r="B3883" s="4729"/>
      <c r="C3883" s="4729"/>
      <c r="D3883" s="4729"/>
      <c r="E3883" s="4730"/>
      <c r="F3883" s="4729"/>
      <c r="G3883" s="4729"/>
      <c r="H3883" s="4729"/>
      <c r="I3883" s="4729"/>
      <c r="J3883" s="4729"/>
      <c r="K3883" s="4729"/>
      <c r="L3883" s="4729"/>
      <c r="M3883" s="4729"/>
      <c r="N3883" s="4729"/>
      <c r="O3883" s="4729"/>
      <c r="P3883" s="4729"/>
      <c r="Q3883" s="4729"/>
      <c r="R3883" s="4729"/>
      <c r="S3883" s="4729"/>
      <c r="T3883" s="4729"/>
      <c r="U3883" s="4729"/>
      <c r="V3883" s="4729"/>
      <c r="W3883" s="4729"/>
      <c r="X3883" s="4729"/>
      <c r="Y3883" s="4729"/>
      <c r="Z3883" s="4729"/>
      <c r="AA3883" s="4729"/>
      <c r="AB3883" s="4729"/>
      <c r="AC3883" s="4729"/>
      <c r="AD3883" s="4729"/>
      <c r="AE3883" s="4729"/>
      <c r="AF3883" s="4729"/>
      <c r="AG3883" s="4729"/>
      <c r="AH3883" s="4729"/>
      <c r="AI3883" s="4731"/>
      <c r="AJ3883" s="2010"/>
    </row>
    <row r="3884" spans="1:36" ht="15.75">
      <c r="A3884" s="1979">
        <v>1</v>
      </c>
      <c r="B3884" s="2019" t="s">
        <v>1806</v>
      </c>
      <c r="C3884" s="2020" t="s">
        <v>176</v>
      </c>
      <c r="D3884" s="2020">
        <v>51.36</v>
      </c>
      <c r="E3884" s="2008">
        <v>150</v>
      </c>
      <c r="F3884" s="2018">
        <f>D3884*E3884</f>
        <v>7704</v>
      </c>
      <c r="G3884" s="2020"/>
      <c r="H3884" s="1981">
        <f>G3884*D3884</f>
        <v>0</v>
      </c>
      <c r="I3884" s="2021">
        <v>44664</v>
      </c>
      <c r="J3884" s="2021">
        <v>45689</v>
      </c>
      <c r="K3884" s="2021"/>
      <c r="L3884" s="2020">
        <v>225</v>
      </c>
      <c r="M3884" s="2021">
        <v>44662</v>
      </c>
      <c r="N3884" s="2022"/>
      <c r="O3884" s="2023"/>
      <c r="P3884" s="2023"/>
      <c r="Q3884" s="2023"/>
      <c r="R3884" s="2023"/>
      <c r="S3884" s="2023"/>
      <c r="T3884" s="2023"/>
      <c r="U3884" s="2023"/>
      <c r="V3884" s="2023"/>
      <c r="W3884" s="2023"/>
      <c r="X3884" s="2023"/>
      <c r="Y3884" s="2023"/>
      <c r="Z3884" s="2023"/>
      <c r="AA3884" s="2023"/>
      <c r="AB3884" s="2023"/>
      <c r="AC3884" s="1507">
        <f>E3884+G3884-N3884-O3884-AA3884-P3884-Q3884-R3884-S3884-T3884-U3884-V3884-W3884-X3884-Y3884</f>
        <v>150</v>
      </c>
      <c r="AD3884" s="1508">
        <f>D3884*AC3884</f>
        <v>7704</v>
      </c>
      <c r="AE3884" s="14">
        <f>(J3884-"01.04.2023")/30</f>
        <v>22.4</v>
      </c>
      <c r="AF3884" s="14">
        <f>(N3884+O3884+P3884+Q3884+R3884+S3884+T3884+U3884+V3884+W3884+X3884+Y3884)/3</f>
        <v>0</v>
      </c>
      <c r="AG3884" s="14" t="e">
        <f>AC3884/AF3884</f>
        <v>#DIV/0!</v>
      </c>
      <c r="AH3884" s="14" t="e">
        <f>AG3884-AE3884</f>
        <v>#DIV/0!</v>
      </c>
      <c r="AI3884" s="14">
        <f>AC3884-(AE3884*AF3884)</f>
        <v>150</v>
      </c>
      <c r="AJ3884" s="1986"/>
    </row>
    <row r="3885" spans="1:36" ht="15.75" customHeight="1">
      <c r="A3885" s="1979">
        <v>2</v>
      </c>
      <c r="B3885" s="2020" t="s">
        <v>1807</v>
      </c>
      <c r="C3885" s="2020" t="s">
        <v>176</v>
      </c>
      <c r="D3885" s="2020">
        <v>277</v>
      </c>
      <c r="E3885" s="2008">
        <v>73.3</v>
      </c>
      <c r="F3885" s="2018">
        <f>D3885*E3885</f>
        <v>20304.099999999999</v>
      </c>
      <c r="G3885" s="2020"/>
      <c r="H3885" s="1981">
        <f>G3885*D3885</f>
        <v>0</v>
      </c>
      <c r="I3885" s="2021">
        <v>44637</v>
      </c>
      <c r="J3885" s="2021">
        <v>45627</v>
      </c>
      <c r="K3885" s="2021"/>
      <c r="L3885" s="2020">
        <v>156</v>
      </c>
      <c r="M3885" s="2021">
        <v>44636</v>
      </c>
      <c r="N3885" s="2022">
        <v>21</v>
      </c>
      <c r="O3885" s="2023">
        <v>9.6</v>
      </c>
      <c r="P3885" s="2023">
        <v>29.1</v>
      </c>
      <c r="Q3885" s="2023"/>
      <c r="R3885" s="2023"/>
      <c r="S3885" s="2023"/>
      <c r="T3885" s="2023"/>
      <c r="U3885" s="2023"/>
      <c r="V3885" s="2023"/>
      <c r="W3885" s="2023"/>
      <c r="X3885" s="2023"/>
      <c r="Y3885" s="2023"/>
      <c r="Z3885" s="4752"/>
      <c r="AA3885" s="2023"/>
      <c r="AB3885" s="2023"/>
      <c r="AC3885" s="1507">
        <f>E3885+G3885-N3885-O3885-AA3885-P3885-Q3885-R3885-S3885-T3885-U3885-V3885-W3885-X3885-Y3885</f>
        <v>13.599999999999994</v>
      </c>
      <c r="AD3885" s="1508">
        <f>D3885*AC3885</f>
        <v>3767.1999999999985</v>
      </c>
      <c r="AE3885" s="14">
        <f>(J3885-"01.04.2023")/30</f>
        <v>20.333333333333332</v>
      </c>
      <c r="AF3885" s="14">
        <f>(N3885+O3885+P3885+Q3885+R3885+S3885+T3885+U3885+V3885+W3885+X3885+Y3885)/3</f>
        <v>19.900000000000002</v>
      </c>
      <c r="AG3885" s="14">
        <f>AC3885/AF3885</f>
        <v>0.68341708542713531</v>
      </c>
      <c r="AH3885" s="14">
        <f>AG3885-AE3885</f>
        <v>-19.649916247906198</v>
      </c>
      <c r="AI3885" s="14">
        <f>AC3885-(AE3885*AF3885)</f>
        <v>-391.0333333333333</v>
      </c>
      <c r="AJ3885" s="1986"/>
    </row>
    <row r="3886" spans="1:36" ht="15.75">
      <c r="A3886" s="1979">
        <v>3</v>
      </c>
      <c r="B3886" s="2020" t="s">
        <v>1808</v>
      </c>
      <c r="C3886" s="2020" t="s">
        <v>176</v>
      </c>
      <c r="D3886" s="2020">
        <v>57.244999999999997</v>
      </c>
      <c r="E3886" s="2008">
        <v>89.6</v>
      </c>
      <c r="F3886" s="2018">
        <f>D3886*E3886</f>
        <v>5129.1519999999991</v>
      </c>
      <c r="G3886" s="2020"/>
      <c r="H3886" s="1981">
        <f>G3886*D3886</f>
        <v>0</v>
      </c>
      <c r="I3886" s="2021">
        <v>44637</v>
      </c>
      <c r="J3886" s="2021">
        <v>45900</v>
      </c>
      <c r="K3886" s="2021"/>
      <c r="L3886" s="2020">
        <v>156</v>
      </c>
      <c r="M3886" s="2021">
        <v>44636</v>
      </c>
      <c r="N3886" s="2022"/>
      <c r="O3886" s="2023"/>
      <c r="P3886" s="2023"/>
      <c r="Q3886" s="2023"/>
      <c r="R3886" s="2023"/>
      <c r="S3886" s="2023"/>
      <c r="T3886" s="2023"/>
      <c r="U3886" s="2023"/>
      <c r="V3886" s="2023"/>
      <c r="W3886" s="2023"/>
      <c r="X3886" s="2023"/>
      <c r="Y3886" s="2023"/>
      <c r="Z3886" s="4753"/>
      <c r="AA3886" s="2023"/>
      <c r="AB3886" s="2023"/>
      <c r="AC3886" s="1507">
        <f>E3886+G3886-N3886-O3886-AA3886-P3886-Q3886-R3886-S3886-T3886-U3886-V3886-W3886-X3886-Y3886</f>
        <v>89.6</v>
      </c>
      <c r="AD3886" s="1508">
        <f>D3886*AC3886</f>
        <v>5129.1519999999991</v>
      </c>
      <c r="AE3886" s="14">
        <f>(J3886-"01.04.2023")/30</f>
        <v>29.433333333333334</v>
      </c>
      <c r="AF3886" s="14">
        <f>(N3886+O3886+P3886+Q3886+R3886+S3886+T3886+U3886+V3886+W3886+X3886+Y3886)/3</f>
        <v>0</v>
      </c>
      <c r="AG3886" s="14" t="e">
        <f>AC3886/AF3886</f>
        <v>#DIV/0!</v>
      </c>
      <c r="AH3886" s="14" t="e">
        <f>AG3886-AE3886</f>
        <v>#DIV/0!</v>
      </c>
      <c r="AI3886" s="14">
        <f>AC3886-(AE3886*AF3886)</f>
        <v>89.6</v>
      </c>
      <c r="AJ3886" s="1986"/>
    </row>
    <row r="3887" spans="1:36" ht="15.75">
      <c r="A3887" s="1979">
        <v>4</v>
      </c>
      <c r="B3887" s="2020" t="s">
        <v>1809</v>
      </c>
      <c r="C3887" s="2020" t="s">
        <v>176</v>
      </c>
      <c r="D3887" s="2020">
        <v>317.79000000000002</v>
      </c>
      <c r="E3887" s="2008">
        <v>160</v>
      </c>
      <c r="F3887" s="2018">
        <f>D3887*E3887</f>
        <v>50846.400000000001</v>
      </c>
      <c r="G3887" s="2020"/>
      <c r="H3887" s="1981">
        <f>G3887*D3887</f>
        <v>0</v>
      </c>
      <c r="I3887" s="2021">
        <v>44637</v>
      </c>
      <c r="J3887" s="2021">
        <v>45352</v>
      </c>
      <c r="K3887" s="2021"/>
      <c r="L3887" s="2020">
        <v>156</v>
      </c>
      <c r="M3887" s="2021">
        <v>44636</v>
      </c>
      <c r="N3887" s="2022"/>
      <c r="O3887" s="2023"/>
      <c r="P3887" s="2023"/>
      <c r="Q3887" s="2023"/>
      <c r="R3887" s="2023"/>
      <c r="S3887" s="2023"/>
      <c r="T3887" s="2023"/>
      <c r="U3887" s="2023"/>
      <c r="V3887" s="2023"/>
      <c r="W3887" s="2023"/>
      <c r="X3887" s="2023"/>
      <c r="Y3887" s="2023"/>
      <c r="Z3887" s="4753"/>
      <c r="AA3887" s="2023"/>
      <c r="AB3887" s="2023"/>
      <c r="AC3887" s="1507">
        <f>E3887+G3887-N3887-O3887-AA3887-P3887-Q3887-R3887-S3887-T3887-U3887-V3887-W3887-X3887-Y3887</f>
        <v>160</v>
      </c>
      <c r="AD3887" s="1508">
        <f>D3887*AC3887</f>
        <v>50846.400000000001</v>
      </c>
      <c r="AE3887" s="14">
        <f>(J3887-"01.04.2023")/30</f>
        <v>11.166666666666666</v>
      </c>
      <c r="AF3887" s="14">
        <f>(N3887+O3887+P3887+Q3887+R3887+S3887+T3887+U3887+V3887+W3887+X3887+Y3887)/3</f>
        <v>0</v>
      </c>
      <c r="AG3887" s="14" t="e">
        <f>AC3887/AF3887</f>
        <v>#DIV/0!</v>
      </c>
      <c r="AH3887" s="14" t="e">
        <f>AG3887-AE3887</f>
        <v>#DIV/0!</v>
      </c>
      <c r="AI3887" s="14">
        <f>AC3887-(AE3887*AF3887)</f>
        <v>160</v>
      </c>
      <c r="AJ3887" s="1986"/>
    </row>
    <row r="3888" spans="1:36" ht="15.75">
      <c r="A3888" s="1979">
        <v>5</v>
      </c>
      <c r="B3888" s="2020" t="s">
        <v>1810</v>
      </c>
      <c r="C3888" s="2020" t="s">
        <v>234</v>
      </c>
      <c r="D3888" s="2020">
        <v>36</v>
      </c>
      <c r="E3888" s="2008">
        <v>2991</v>
      </c>
      <c r="F3888" s="2018">
        <f>D3888*E3888</f>
        <v>107676</v>
      </c>
      <c r="G3888" s="2020"/>
      <c r="H3888" s="1981">
        <f>G3888*D3888</f>
        <v>0</v>
      </c>
      <c r="I3888" s="2021">
        <v>44637</v>
      </c>
      <c r="J3888" s="2021">
        <v>46054</v>
      </c>
      <c r="K3888" s="2021"/>
      <c r="L3888" s="2020">
        <v>156</v>
      </c>
      <c r="M3888" s="2021">
        <v>44636</v>
      </c>
      <c r="N3888" s="2022"/>
      <c r="O3888" s="2023"/>
      <c r="P3888" s="2023"/>
      <c r="Q3888" s="2023"/>
      <c r="R3888" s="2023"/>
      <c r="S3888" s="2023"/>
      <c r="T3888" s="2023"/>
      <c r="U3888" s="2023"/>
      <c r="V3888" s="2023"/>
      <c r="W3888" s="2023"/>
      <c r="X3888" s="2023"/>
      <c r="Y3888" s="2023"/>
      <c r="Z3888" s="4753"/>
      <c r="AA3888" s="2023"/>
      <c r="AB3888" s="2023"/>
      <c r="AC3888" s="1507">
        <f>E3888+G3888-N3888-O3888-AA3888-P3888-Q3888-R3888-S3888-T3888-U3888-V3888-W3888-X3888-Y3888</f>
        <v>2991</v>
      </c>
      <c r="AD3888" s="1508">
        <f>D3888*AC3888</f>
        <v>107676</v>
      </c>
      <c r="AE3888" s="14">
        <f>(J3888-"01.04.2023")/30</f>
        <v>34.56666666666667</v>
      </c>
      <c r="AF3888" s="14">
        <f>(N3888+O3888+P3888+Q3888+R3888+S3888+T3888+U3888+V3888+W3888+X3888+Y3888)/3</f>
        <v>0</v>
      </c>
      <c r="AG3888" s="14" t="e">
        <f>AC3888/AF3888</f>
        <v>#DIV/0!</v>
      </c>
      <c r="AH3888" s="14" t="e">
        <f>AG3888-AE3888</f>
        <v>#DIV/0!</v>
      </c>
      <c r="AI3888" s="14">
        <f>AC3888-(AE3888*AF3888)</f>
        <v>2991</v>
      </c>
      <c r="AJ3888" s="1986"/>
    </row>
    <row r="3889" spans="1:36">
      <c r="A3889" s="4728" t="s">
        <v>3394</v>
      </c>
      <c r="B3889" s="4729"/>
      <c r="C3889" s="4729"/>
      <c r="D3889" s="4729"/>
      <c r="E3889" s="4730"/>
      <c r="F3889" s="4729"/>
      <c r="G3889" s="4729"/>
      <c r="H3889" s="4729"/>
      <c r="I3889" s="4729"/>
      <c r="J3889" s="4729"/>
      <c r="K3889" s="4729"/>
      <c r="L3889" s="4729"/>
      <c r="M3889" s="4729"/>
      <c r="N3889" s="4729"/>
      <c r="O3889" s="4729"/>
      <c r="P3889" s="4729"/>
      <c r="Q3889" s="4729"/>
      <c r="R3889" s="4729"/>
      <c r="S3889" s="4729"/>
      <c r="T3889" s="4729"/>
      <c r="U3889" s="4729"/>
      <c r="V3889" s="4729"/>
      <c r="W3889" s="4729"/>
      <c r="X3889" s="4729"/>
      <c r="Y3889" s="4729"/>
      <c r="Z3889" s="4729"/>
      <c r="AA3889" s="4729"/>
      <c r="AB3889" s="4729"/>
      <c r="AC3889" s="4729"/>
      <c r="AD3889" s="4729"/>
      <c r="AE3889" s="4729"/>
      <c r="AF3889" s="4729"/>
      <c r="AG3889" s="4729"/>
      <c r="AH3889" s="4729"/>
      <c r="AI3889" s="4731"/>
      <c r="AJ3889" s="2010"/>
    </row>
    <row r="3890" spans="1:36" ht="30" customHeight="1">
      <c r="A3890" s="1979">
        <v>1</v>
      </c>
      <c r="B3890" s="2024" t="s">
        <v>3395</v>
      </c>
      <c r="C3890" s="2020" t="s">
        <v>66</v>
      </c>
      <c r="D3890" s="2025">
        <v>41454.019999999997</v>
      </c>
      <c r="E3890" s="2008">
        <v>4</v>
      </c>
      <c r="F3890" s="2018">
        <f>D3890*E3890</f>
        <v>165816.07999999999</v>
      </c>
      <c r="G3890" s="1990"/>
      <c r="H3890" s="2002">
        <f>G3890*D3890</f>
        <v>0</v>
      </c>
      <c r="I3890" s="2026">
        <v>44694</v>
      </c>
      <c r="J3890" s="2026" t="s">
        <v>3396</v>
      </c>
      <c r="K3890" s="2021"/>
      <c r="L3890" s="2027">
        <v>323</v>
      </c>
      <c r="M3890" s="2026">
        <v>44693</v>
      </c>
      <c r="N3890" s="2022"/>
      <c r="O3890" s="2023"/>
      <c r="P3890" s="2023"/>
      <c r="Q3890" s="2023"/>
      <c r="R3890" s="2023"/>
      <c r="S3890" s="2023"/>
      <c r="T3890" s="2023"/>
      <c r="U3890" s="2023"/>
      <c r="V3890" s="2023"/>
      <c r="W3890" s="2023"/>
      <c r="X3890" s="2023"/>
      <c r="Y3890" s="2023"/>
      <c r="Z3890" s="2028"/>
      <c r="AA3890" s="2023"/>
      <c r="AB3890" s="2023"/>
      <c r="AC3890" s="1507">
        <f>E3890+G3890-N3890-O3890-AA3890-P3890-Q3890-R3890-S3890-T3890-U3890-V3890-W3890-X3890-Y3890</f>
        <v>4</v>
      </c>
      <c r="AD3890" s="1508">
        <f>D3890*AC3890</f>
        <v>165816.07999999999</v>
      </c>
      <c r="AE3890" s="14" t="s">
        <v>334</v>
      </c>
      <c r="AF3890" s="14">
        <f>(N3890+O3890+P3890+Q3890+R3890+S3890+T3890+U3890+V3890+W3890+X3890+Y3890)/3</f>
        <v>0</v>
      </c>
      <c r="AG3890" s="14" t="e">
        <f>AC3890/AF3890</f>
        <v>#DIV/0!</v>
      </c>
      <c r="AH3890" s="14" t="s">
        <v>334</v>
      </c>
      <c r="AI3890" s="14" t="s">
        <v>334</v>
      </c>
      <c r="AJ3890" s="1986"/>
    </row>
    <row r="3891" spans="1:36" ht="15.75" customHeight="1">
      <c r="A3891" s="4728" t="s">
        <v>6768</v>
      </c>
      <c r="B3891" s="4729"/>
      <c r="C3891" s="4729"/>
      <c r="D3891" s="4729"/>
      <c r="E3891" s="4730"/>
      <c r="F3891" s="4729"/>
      <c r="G3891" s="4729"/>
      <c r="H3891" s="4729"/>
      <c r="I3891" s="4729"/>
      <c r="J3891" s="4729"/>
      <c r="K3891" s="4729"/>
      <c r="L3891" s="4729"/>
      <c r="M3891" s="4729"/>
      <c r="N3891" s="4729"/>
      <c r="O3891" s="4729"/>
      <c r="P3891" s="4729"/>
      <c r="Q3891" s="4729"/>
      <c r="R3891" s="4729"/>
      <c r="S3891" s="4729"/>
      <c r="T3891" s="4729"/>
      <c r="U3891" s="4729"/>
      <c r="V3891" s="4729"/>
      <c r="W3891" s="4729"/>
      <c r="X3891" s="4729"/>
      <c r="Y3891" s="4729"/>
      <c r="Z3891" s="4729"/>
      <c r="AA3891" s="4729"/>
      <c r="AB3891" s="4729"/>
      <c r="AC3891" s="4729"/>
      <c r="AD3891" s="4729"/>
      <c r="AE3891" s="4729"/>
      <c r="AF3891" s="4729"/>
      <c r="AG3891" s="4729"/>
      <c r="AH3891" s="4729"/>
      <c r="AI3891" s="4731"/>
      <c r="AJ3891" s="1978"/>
    </row>
    <row r="3892" spans="1:36" ht="15.75">
      <c r="A3892" s="1979">
        <v>3</v>
      </c>
      <c r="B3892" s="2024" t="s">
        <v>6769</v>
      </c>
      <c r="C3892" s="2020" t="s">
        <v>66</v>
      </c>
      <c r="D3892" s="2025">
        <v>1835.15</v>
      </c>
      <c r="E3892" s="2008">
        <v>5</v>
      </c>
      <c r="F3892" s="2029">
        <f t="shared" ref="F3892:F3900" si="1384">E3892*D3892</f>
        <v>9175.75</v>
      </c>
      <c r="G3892" s="2020"/>
      <c r="H3892" s="2002">
        <f t="shared" ref="H3892:H3900" si="1385">G3892*D3892</f>
        <v>0</v>
      </c>
      <c r="I3892" s="2026">
        <v>44876</v>
      </c>
      <c r="J3892" s="2026" t="s">
        <v>3396</v>
      </c>
      <c r="K3892" s="2021"/>
      <c r="L3892" s="2027">
        <v>953</v>
      </c>
      <c r="M3892" s="2026">
        <v>44874</v>
      </c>
      <c r="N3892" s="2022"/>
      <c r="O3892" s="2023"/>
      <c r="P3892" s="2023"/>
      <c r="Q3892" s="2023"/>
      <c r="R3892" s="2023"/>
      <c r="S3892" s="2023"/>
      <c r="T3892" s="2023"/>
      <c r="U3892" s="2023"/>
      <c r="V3892" s="2023"/>
      <c r="W3892" s="2023"/>
      <c r="X3892" s="2023"/>
      <c r="Y3892" s="2023"/>
      <c r="Z3892" s="2028"/>
      <c r="AA3892" s="2023"/>
      <c r="AB3892" s="2023"/>
      <c r="AC3892" s="1507">
        <f t="shared" ref="AC3892:AC3900" si="1386">E3892+G3892-N3892-O3892-AA3892-P3892-Q3892-R3892-S3892-T3892-U3892-V3892-W3892-X3892-Y3892</f>
        <v>5</v>
      </c>
      <c r="AD3892" s="1508">
        <f t="shared" ref="AD3892:AD3900" si="1387">D3892*AC3892</f>
        <v>9175.75</v>
      </c>
      <c r="AE3892" s="14" t="s">
        <v>334</v>
      </c>
      <c r="AF3892" s="14">
        <f t="shared" ref="AF3892:AF3900" si="1388">(N3892+O3892+P3892+Q3892+R3892+S3892+T3892+U3892+V3892+W3892+X3892+Y3892)/3</f>
        <v>0</v>
      </c>
      <c r="AG3892" s="14" t="e">
        <f t="shared" ref="AG3892:AG3900" si="1389">AC3892/AF3892</f>
        <v>#DIV/0!</v>
      </c>
      <c r="AH3892" s="14" t="s">
        <v>334</v>
      </c>
      <c r="AI3892" s="14" t="s">
        <v>334</v>
      </c>
      <c r="AJ3892" s="1986"/>
    </row>
    <row r="3893" spans="1:36" ht="15" customHeight="1">
      <c r="A3893" s="1979">
        <v>4</v>
      </c>
      <c r="B3893" s="2024" t="s">
        <v>6770</v>
      </c>
      <c r="C3893" s="2020" t="s">
        <v>66</v>
      </c>
      <c r="D3893" s="2025">
        <v>1469.48</v>
      </c>
      <c r="E3893" s="2008">
        <v>2</v>
      </c>
      <c r="F3893" s="2029">
        <f t="shared" si="1384"/>
        <v>2938.96</v>
      </c>
      <c r="G3893" s="2020"/>
      <c r="H3893" s="2002">
        <f t="shared" si="1385"/>
        <v>0</v>
      </c>
      <c r="I3893" s="2026">
        <v>44876</v>
      </c>
      <c r="J3893" s="2026" t="s">
        <v>3396</v>
      </c>
      <c r="K3893" s="2021"/>
      <c r="L3893" s="2027">
        <v>953</v>
      </c>
      <c r="M3893" s="2026">
        <v>44874</v>
      </c>
      <c r="N3893" s="2022"/>
      <c r="O3893" s="2023"/>
      <c r="P3893" s="2023"/>
      <c r="Q3893" s="2023"/>
      <c r="R3893" s="2023"/>
      <c r="S3893" s="2023"/>
      <c r="T3893" s="2023"/>
      <c r="U3893" s="2023"/>
      <c r="V3893" s="2027"/>
      <c r="W3893" s="2023"/>
      <c r="X3893" s="2023"/>
      <c r="Y3893" s="2023"/>
      <c r="Z3893" s="2028"/>
      <c r="AA3893" s="2023"/>
      <c r="AB3893" s="2023"/>
      <c r="AC3893" s="1507">
        <f t="shared" si="1386"/>
        <v>2</v>
      </c>
      <c r="AD3893" s="1508">
        <f t="shared" si="1387"/>
        <v>2938.96</v>
      </c>
      <c r="AE3893" s="14" t="s">
        <v>334</v>
      </c>
      <c r="AF3893" s="14">
        <f t="shared" si="1388"/>
        <v>0</v>
      </c>
      <c r="AG3893" s="14" t="e">
        <f t="shared" si="1389"/>
        <v>#DIV/0!</v>
      </c>
      <c r="AH3893" s="14" t="s">
        <v>334</v>
      </c>
      <c r="AI3893" s="14" t="s">
        <v>334</v>
      </c>
      <c r="AJ3893" s="1986"/>
    </row>
    <row r="3894" spans="1:36" ht="15.75">
      <c r="A3894" s="1979">
        <v>6</v>
      </c>
      <c r="B3894" s="2024" t="s">
        <v>7893</v>
      </c>
      <c r="C3894" s="2020" t="s">
        <v>66</v>
      </c>
      <c r="D3894" s="2025">
        <v>513.22</v>
      </c>
      <c r="E3894" s="2008">
        <v>2</v>
      </c>
      <c r="F3894" s="2029">
        <f t="shared" si="1384"/>
        <v>1026.44</v>
      </c>
      <c r="G3894" s="2020"/>
      <c r="H3894" s="2002">
        <f t="shared" si="1385"/>
        <v>0</v>
      </c>
      <c r="I3894" s="2026">
        <v>44839</v>
      </c>
      <c r="J3894" s="2026" t="s">
        <v>3396</v>
      </c>
      <c r="K3894" s="2021"/>
      <c r="L3894" s="2027">
        <v>819</v>
      </c>
      <c r="M3894" s="2026">
        <v>44833</v>
      </c>
      <c r="N3894" s="2022"/>
      <c r="O3894" s="2023"/>
      <c r="P3894" s="2023"/>
      <c r="Q3894" s="2023"/>
      <c r="R3894" s="2023"/>
      <c r="S3894" s="2023"/>
      <c r="T3894" s="2023"/>
      <c r="U3894" s="2023"/>
      <c r="V3894" s="2027"/>
      <c r="W3894" s="2023"/>
      <c r="X3894" s="2023"/>
      <c r="Y3894" s="2023"/>
      <c r="Z3894" s="2028"/>
      <c r="AA3894" s="2023"/>
      <c r="AB3894" s="2023"/>
      <c r="AC3894" s="1507">
        <f t="shared" si="1386"/>
        <v>2</v>
      </c>
      <c r="AD3894" s="1508">
        <f t="shared" si="1387"/>
        <v>1026.44</v>
      </c>
      <c r="AE3894" s="14" t="s">
        <v>334</v>
      </c>
      <c r="AF3894" s="14">
        <f t="shared" si="1388"/>
        <v>0</v>
      </c>
      <c r="AG3894" s="14" t="e">
        <f t="shared" si="1389"/>
        <v>#DIV/0!</v>
      </c>
      <c r="AH3894" s="14" t="s">
        <v>334</v>
      </c>
      <c r="AI3894" s="14" t="s">
        <v>334</v>
      </c>
      <c r="AJ3894" s="1986"/>
    </row>
    <row r="3895" spans="1:36" ht="15.75">
      <c r="A3895" s="1979">
        <v>7</v>
      </c>
      <c r="B3895" s="2024" t="s">
        <v>7894</v>
      </c>
      <c r="C3895" s="2020" t="s">
        <v>187</v>
      </c>
      <c r="D3895" s="2025">
        <v>454.71</v>
      </c>
      <c r="E3895" s="2008">
        <v>2</v>
      </c>
      <c r="F3895" s="2029">
        <f t="shared" si="1384"/>
        <v>909.42</v>
      </c>
      <c r="G3895" s="2020"/>
      <c r="H3895" s="2002">
        <f t="shared" si="1385"/>
        <v>0</v>
      </c>
      <c r="I3895" s="2026">
        <v>44839</v>
      </c>
      <c r="J3895" s="2026" t="s">
        <v>3396</v>
      </c>
      <c r="K3895" s="2021"/>
      <c r="L3895" s="2027">
        <v>819</v>
      </c>
      <c r="M3895" s="2026">
        <v>44833</v>
      </c>
      <c r="N3895" s="2022"/>
      <c r="O3895" s="2023"/>
      <c r="P3895" s="2023"/>
      <c r="Q3895" s="2023"/>
      <c r="R3895" s="2023"/>
      <c r="S3895" s="2023"/>
      <c r="T3895" s="2023"/>
      <c r="U3895" s="2023"/>
      <c r="V3895" s="2027"/>
      <c r="W3895" s="2023"/>
      <c r="X3895" s="2023"/>
      <c r="Y3895" s="2023"/>
      <c r="Z3895" s="2028"/>
      <c r="AA3895" s="2023"/>
      <c r="AB3895" s="2023"/>
      <c r="AC3895" s="1507">
        <f t="shared" si="1386"/>
        <v>2</v>
      </c>
      <c r="AD3895" s="1508">
        <f t="shared" si="1387"/>
        <v>909.42</v>
      </c>
      <c r="AE3895" s="14" t="s">
        <v>334</v>
      </c>
      <c r="AF3895" s="14">
        <f t="shared" si="1388"/>
        <v>0</v>
      </c>
      <c r="AG3895" s="14" t="e">
        <f t="shared" si="1389"/>
        <v>#DIV/0!</v>
      </c>
      <c r="AH3895" s="14" t="s">
        <v>334</v>
      </c>
      <c r="AI3895" s="14" t="s">
        <v>334</v>
      </c>
      <c r="AJ3895" s="1986"/>
    </row>
    <row r="3896" spans="1:36" ht="15.75">
      <c r="A3896" s="1979">
        <v>8</v>
      </c>
      <c r="B3896" s="2024" t="s">
        <v>7895</v>
      </c>
      <c r="C3896" s="2020" t="s">
        <v>66</v>
      </c>
      <c r="D3896" s="2025">
        <v>8.9499999999999993</v>
      </c>
      <c r="E3896" s="2008">
        <v>2740</v>
      </c>
      <c r="F3896" s="2029">
        <f t="shared" si="1384"/>
        <v>24522.999999999996</v>
      </c>
      <c r="G3896" s="2020"/>
      <c r="H3896" s="2002">
        <f t="shared" si="1385"/>
        <v>0</v>
      </c>
      <c r="I3896" s="2026">
        <v>44839</v>
      </c>
      <c r="J3896" s="2026">
        <v>46478</v>
      </c>
      <c r="K3896" s="2021"/>
      <c r="L3896" s="2027">
        <v>816</v>
      </c>
      <c r="M3896" s="2026">
        <v>44833</v>
      </c>
      <c r="N3896" s="2022"/>
      <c r="O3896" s="2023">
        <v>140</v>
      </c>
      <c r="P3896" s="2023">
        <v>600</v>
      </c>
      <c r="Q3896" s="2023"/>
      <c r="R3896" s="2023"/>
      <c r="S3896" s="2023"/>
      <c r="T3896" s="2023"/>
      <c r="U3896" s="2023"/>
      <c r="V3896" s="2027"/>
      <c r="W3896" s="2023"/>
      <c r="X3896" s="2023"/>
      <c r="Y3896" s="2023"/>
      <c r="Z3896" s="2028"/>
      <c r="AA3896" s="2023"/>
      <c r="AB3896" s="2023"/>
      <c r="AC3896" s="1507">
        <f t="shared" si="1386"/>
        <v>2000</v>
      </c>
      <c r="AD3896" s="1508">
        <f t="shared" si="1387"/>
        <v>17900</v>
      </c>
      <c r="AE3896" s="14">
        <f t="shared" ref="AE3896:AE3900" si="1390">(J3896-"01.04.2023")/30</f>
        <v>48.7</v>
      </c>
      <c r="AF3896" s="14">
        <f t="shared" si="1388"/>
        <v>246.66666666666666</v>
      </c>
      <c r="AG3896" s="14">
        <f t="shared" si="1389"/>
        <v>8.1081081081081088</v>
      </c>
      <c r="AH3896" s="14">
        <f t="shared" ref="AH3896:AH3900" si="1391">AG3896-AE3896</f>
        <v>-40.591891891891891</v>
      </c>
      <c r="AI3896" s="14">
        <f t="shared" ref="AI3896:AI3900" si="1392">AC3896-(AE3896*AF3896)</f>
        <v>-10012.666666666666</v>
      </c>
      <c r="AJ3896" s="1986"/>
    </row>
    <row r="3897" spans="1:36" ht="15.75">
      <c r="A3897" s="1979">
        <v>10</v>
      </c>
      <c r="B3897" s="2024" t="s">
        <v>7896</v>
      </c>
      <c r="C3897" s="2020" t="s">
        <v>66</v>
      </c>
      <c r="D3897" s="2025">
        <v>17</v>
      </c>
      <c r="E3897" s="2008">
        <v>1890</v>
      </c>
      <c r="F3897" s="2029">
        <f t="shared" si="1384"/>
        <v>32130</v>
      </c>
      <c r="G3897" s="2020"/>
      <c r="H3897" s="2002">
        <f t="shared" si="1385"/>
        <v>0</v>
      </c>
      <c r="I3897" s="2026">
        <v>44839</v>
      </c>
      <c r="J3897" s="2026">
        <v>46478</v>
      </c>
      <c r="K3897" s="2021"/>
      <c r="L3897" s="2027">
        <v>816</v>
      </c>
      <c r="M3897" s="2026">
        <v>44833</v>
      </c>
      <c r="N3897" s="2022">
        <v>190</v>
      </c>
      <c r="O3897" s="2023"/>
      <c r="P3897" s="2023">
        <v>700</v>
      </c>
      <c r="Q3897" s="2023"/>
      <c r="R3897" s="2023"/>
      <c r="S3897" s="2023"/>
      <c r="T3897" s="2023"/>
      <c r="U3897" s="2023"/>
      <c r="V3897" s="2027"/>
      <c r="W3897" s="2023"/>
      <c r="X3897" s="2023"/>
      <c r="Y3897" s="2023"/>
      <c r="Z3897" s="2028"/>
      <c r="AA3897" s="2023"/>
      <c r="AB3897" s="2023"/>
      <c r="AC3897" s="1507">
        <f t="shared" si="1386"/>
        <v>1000</v>
      </c>
      <c r="AD3897" s="1508">
        <f t="shared" si="1387"/>
        <v>17000</v>
      </c>
      <c r="AE3897" s="14">
        <f t="shared" si="1390"/>
        <v>48.7</v>
      </c>
      <c r="AF3897" s="14">
        <f t="shared" si="1388"/>
        <v>296.66666666666669</v>
      </c>
      <c r="AG3897" s="14">
        <f t="shared" si="1389"/>
        <v>3.3707865168539324</v>
      </c>
      <c r="AH3897" s="14">
        <f t="shared" si="1391"/>
        <v>-45.32921348314607</v>
      </c>
      <c r="AI3897" s="14">
        <f t="shared" si="1392"/>
        <v>-13447.666666666668</v>
      </c>
      <c r="AJ3897" s="1986"/>
    </row>
    <row r="3898" spans="1:36" ht="15.75">
      <c r="A3898" s="1979">
        <v>12</v>
      </c>
      <c r="B3898" s="2024" t="s">
        <v>10273</v>
      </c>
      <c r="C3898" s="2020" t="s">
        <v>66</v>
      </c>
      <c r="D3898" s="2025">
        <v>5088.3599999999997</v>
      </c>
      <c r="E3898" s="2008"/>
      <c r="F3898" s="2029">
        <f t="shared" si="1384"/>
        <v>0</v>
      </c>
      <c r="G3898" s="2020">
        <v>6</v>
      </c>
      <c r="H3898" s="2002">
        <f t="shared" si="1385"/>
        <v>30530.159999999996</v>
      </c>
      <c r="I3898" s="2026">
        <v>45012</v>
      </c>
      <c r="J3898" s="2026">
        <v>46265</v>
      </c>
      <c r="K3898" s="2021"/>
      <c r="L3898" s="2027">
        <v>311</v>
      </c>
      <c r="M3898" s="2026">
        <v>45008</v>
      </c>
      <c r="N3898" s="2022"/>
      <c r="O3898" s="2023"/>
      <c r="P3898" s="2023"/>
      <c r="Q3898" s="2023"/>
      <c r="R3898" s="2023"/>
      <c r="S3898" s="2023"/>
      <c r="T3898" s="2023"/>
      <c r="U3898" s="2023"/>
      <c r="V3898" s="2027"/>
      <c r="W3898" s="2023"/>
      <c r="X3898" s="2023"/>
      <c r="Y3898" s="2023"/>
      <c r="Z3898" s="2028"/>
      <c r="AA3898" s="2023"/>
      <c r="AB3898" s="2023"/>
      <c r="AC3898" s="1507">
        <f t="shared" si="1386"/>
        <v>6</v>
      </c>
      <c r="AD3898" s="1508">
        <f t="shared" si="1387"/>
        <v>30530.159999999996</v>
      </c>
      <c r="AE3898" s="14">
        <f t="shared" si="1390"/>
        <v>41.6</v>
      </c>
      <c r="AF3898" s="14">
        <f t="shared" si="1388"/>
        <v>0</v>
      </c>
      <c r="AG3898" s="14" t="e">
        <f t="shared" si="1389"/>
        <v>#DIV/0!</v>
      </c>
      <c r="AH3898" s="14" t="e">
        <f t="shared" si="1391"/>
        <v>#DIV/0!</v>
      </c>
      <c r="AI3898" s="14">
        <f t="shared" si="1392"/>
        <v>6</v>
      </c>
      <c r="AJ3898" s="1986"/>
    </row>
    <row r="3899" spans="1:36" ht="15.75">
      <c r="A3899" s="1979">
        <v>13</v>
      </c>
      <c r="B3899" s="2024" t="s">
        <v>10274</v>
      </c>
      <c r="C3899" s="2020" t="s">
        <v>66</v>
      </c>
      <c r="D3899" s="2025">
        <v>5088.3599999999997</v>
      </c>
      <c r="E3899" s="2008"/>
      <c r="F3899" s="2029">
        <f t="shared" si="1384"/>
        <v>0</v>
      </c>
      <c r="G3899" s="2020">
        <v>4</v>
      </c>
      <c r="H3899" s="2002">
        <f t="shared" si="1385"/>
        <v>20353.439999999999</v>
      </c>
      <c r="I3899" s="2026">
        <v>45012</v>
      </c>
      <c r="J3899" s="2026">
        <v>46265</v>
      </c>
      <c r="K3899" s="2021"/>
      <c r="L3899" s="2027">
        <v>311</v>
      </c>
      <c r="M3899" s="2026">
        <v>45008</v>
      </c>
      <c r="N3899" s="2022"/>
      <c r="O3899" s="2023"/>
      <c r="P3899" s="2023"/>
      <c r="Q3899" s="2023"/>
      <c r="R3899" s="2023"/>
      <c r="S3899" s="2023"/>
      <c r="T3899" s="2023"/>
      <c r="U3899" s="2023"/>
      <c r="V3899" s="2027"/>
      <c r="W3899" s="2023"/>
      <c r="X3899" s="2023"/>
      <c r="Y3899" s="2023"/>
      <c r="Z3899" s="2028"/>
      <c r="AA3899" s="2023"/>
      <c r="AB3899" s="2023"/>
      <c r="AC3899" s="1507">
        <f t="shared" si="1386"/>
        <v>4</v>
      </c>
      <c r="AD3899" s="1508">
        <f t="shared" si="1387"/>
        <v>20353.439999999999</v>
      </c>
      <c r="AE3899" s="14">
        <f t="shared" si="1390"/>
        <v>41.6</v>
      </c>
      <c r="AF3899" s="14">
        <f t="shared" si="1388"/>
        <v>0</v>
      </c>
      <c r="AG3899" s="14" t="e">
        <f t="shared" si="1389"/>
        <v>#DIV/0!</v>
      </c>
      <c r="AH3899" s="14" t="e">
        <f t="shared" si="1391"/>
        <v>#DIV/0!</v>
      </c>
      <c r="AI3899" s="14">
        <f t="shared" si="1392"/>
        <v>4</v>
      </c>
      <c r="AJ3899" s="1986"/>
    </row>
    <row r="3900" spans="1:36" ht="15.75">
      <c r="A3900" s="1979">
        <v>14</v>
      </c>
      <c r="B3900" s="2024" t="s">
        <v>10275</v>
      </c>
      <c r="C3900" s="2020" t="s">
        <v>66</v>
      </c>
      <c r="D3900" s="2025">
        <v>5088.3599999999997</v>
      </c>
      <c r="E3900" s="2008"/>
      <c r="F3900" s="2029">
        <f t="shared" si="1384"/>
        <v>0</v>
      </c>
      <c r="G3900" s="2020">
        <v>6</v>
      </c>
      <c r="H3900" s="2002">
        <f t="shared" si="1385"/>
        <v>30530.159999999996</v>
      </c>
      <c r="I3900" s="2026">
        <v>45012</v>
      </c>
      <c r="J3900" s="2026">
        <v>46265</v>
      </c>
      <c r="K3900" s="2021"/>
      <c r="L3900" s="2027">
        <v>311</v>
      </c>
      <c r="M3900" s="2026">
        <v>45008</v>
      </c>
      <c r="N3900" s="2022"/>
      <c r="O3900" s="2023"/>
      <c r="P3900" s="2023"/>
      <c r="Q3900" s="2023"/>
      <c r="R3900" s="2023"/>
      <c r="S3900" s="2023"/>
      <c r="T3900" s="2023"/>
      <c r="U3900" s="2023"/>
      <c r="V3900" s="2027"/>
      <c r="W3900" s="2023"/>
      <c r="X3900" s="2023"/>
      <c r="Y3900" s="2023"/>
      <c r="Z3900" s="2028"/>
      <c r="AA3900" s="2023"/>
      <c r="AB3900" s="2023"/>
      <c r="AC3900" s="1507">
        <f t="shared" si="1386"/>
        <v>6</v>
      </c>
      <c r="AD3900" s="1508">
        <f t="shared" si="1387"/>
        <v>30530.159999999996</v>
      </c>
      <c r="AE3900" s="14">
        <f t="shared" si="1390"/>
        <v>41.6</v>
      </c>
      <c r="AF3900" s="14">
        <f t="shared" si="1388"/>
        <v>0</v>
      </c>
      <c r="AG3900" s="14" t="e">
        <f t="shared" si="1389"/>
        <v>#DIV/0!</v>
      </c>
      <c r="AH3900" s="14" t="e">
        <f t="shared" si="1391"/>
        <v>#DIV/0!</v>
      </c>
      <c r="AI3900" s="14">
        <f t="shared" si="1392"/>
        <v>6</v>
      </c>
      <c r="AJ3900" s="1986"/>
    </row>
    <row r="3901" spans="1:36">
      <c r="A3901" s="4728" t="s">
        <v>6771</v>
      </c>
      <c r="B3901" s="4729"/>
      <c r="C3901" s="4729"/>
      <c r="D3901" s="4729"/>
      <c r="E3901" s="4730"/>
      <c r="F3901" s="4729"/>
      <c r="G3901" s="4729"/>
      <c r="H3901" s="4729"/>
      <c r="I3901" s="4729"/>
      <c r="J3901" s="4729"/>
      <c r="K3901" s="4729"/>
      <c r="L3901" s="4729"/>
      <c r="M3901" s="4729"/>
      <c r="N3901" s="4729"/>
      <c r="O3901" s="4729"/>
      <c r="P3901" s="4729"/>
      <c r="Q3901" s="4729"/>
      <c r="R3901" s="4729"/>
      <c r="S3901" s="4729"/>
      <c r="T3901" s="4729"/>
      <c r="U3901" s="4729"/>
      <c r="V3901" s="4729"/>
      <c r="W3901" s="4729"/>
      <c r="X3901" s="4729"/>
      <c r="Y3901" s="4729"/>
      <c r="Z3901" s="4729"/>
      <c r="AA3901" s="4729"/>
      <c r="AB3901" s="4729"/>
      <c r="AC3901" s="4729"/>
      <c r="AD3901" s="4729"/>
      <c r="AE3901" s="4729"/>
      <c r="AF3901" s="4729"/>
      <c r="AG3901" s="4729"/>
      <c r="AH3901" s="4729"/>
      <c r="AI3901" s="4731"/>
      <c r="AJ3901" s="1978"/>
    </row>
    <row r="3902" spans="1:36" ht="15.75">
      <c r="A3902" s="1979">
        <v>1</v>
      </c>
      <c r="B3902" s="2024" t="s">
        <v>8472</v>
      </c>
      <c r="C3902" s="2020" t="s">
        <v>153</v>
      </c>
      <c r="D3902" s="2025">
        <v>66.214666660000006</v>
      </c>
      <c r="E3902" s="2008">
        <v>1200</v>
      </c>
      <c r="F3902" s="1999">
        <f t="shared" ref="F3902:F3913" si="1393">E3902*D3902</f>
        <v>79457.599992000003</v>
      </c>
      <c r="G3902" s="2020"/>
      <c r="H3902" s="2002">
        <f t="shared" ref="H3902:H3913" si="1394">G3902*D3902</f>
        <v>0</v>
      </c>
      <c r="I3902" s="2026">
        <v>44861</v>
      </c>
      <c r="J3902" s="2026">
        <v>45382</v>
      </c>
      <c r="K3902" s="2021"/>
      <c r="L3902" s="2027">
        <v>824</v>
      </c>
      <c r="M3902" s="2026">
        <v>44834</v>
      </c>
      <c r="N3902" s="2022"/>
      <c r="O3902" s="2023"/>
      <c r="P3902" s="2023"/>
      <c r="Q3902" s="2023"/>
      <c r="R3902" s="2023"/>
      <c r="S3902" s="2023"/>
      <c r="T3902" s="2023"/>
      <c r="U3902" s="2023"/>
      <c r="V3902" s="2023"/>
      <c r="W3902" s="2023"/>
      <c r="X3902" s="2023"/>
      <c r="Y3902" s="2023"/>
      <c r="Z3902" s="2028"/>
      <c r="AA3902" s="2023"/>
      <c r="AB3902" s="2023"/>
      <c r="AC3902" s="1507">
        <f t="shared" ref="AC3902:AC3913" si="1395">E3902+G3902-N3902-O3902-AA3902-P3902-Q3902-R3902-S3902-T3902-U3902-V3902-W3902-X3902-Y3902</f>
        <v>1200</v>
      </c>
      <c r="AD3902" s="1508">
        <f t="shared" ref="AD3902:AD3913" si="1396">D3902*AC3902</f>
        <v>79457.599992000003</v>
      </c>
      <c r="AE3902" s="14">
        <f t="shared" ref="AE3902:AE3913" si="1397">(J3902-"01.04.2023")/30</f>
        <v>12.166666666666666</v>
      </c>
      <c r="AF3902" s="14">
        <f t="shared" ref="AF3902:AF3913" si="1398">(N3902+O3902+P3902+Q3902+R3902+S3902+T3902+U3902+V3902+W3902+X3902+Y3902)/3</f>
        <v>0</v>
      </c>
      <c r="AG3902" s="14" t="e">
        <f t="shared" ref="AG3902:AG3913" si="1399">AC3902/AF3902</f>
        <v>#DIV/0!</v>
      </c>
      <c r="AH3902" s="14" t="e">
        <f t="shared" ref="AH3902:AH3913" si="1400">AG3902-AE3902</f>
        <v>#DIV/0!</v>
      </c>
      <c r="AI3902" s="14">
        <f t="shared" ref="AI3902:AI3913" si="1401">AC3902-(AE3902*AF3902)</f>
        <v>1200</v>
      </c>
      <c r="AJ3902" s="1986"/>
    </row>
    <row r="3903" spans="1:36" ht="15.75">
      <c r="A3903" s="1979">
        <v>2</v>
      </c>
      <c r="B3903" s="2024" t="s">
        <v>8472</v>
      </c>
      <c r="C3903" s="2020" t="s">
        <v>153</v>
      </c>
      <c r="D3903" s="2025">
        <v>56.614166660000002</v>
      </c>
      <c r="E3903" s="2008">
        <v>24000</v>
      </c>
      <c r="F3903" s="1999">
        <f t="shared" si="1393"/>
        <v>1358739.9998399999</v>
      </c>
      <c r="G3903" s="2020"/>
      <c r="H3903" s="2002">
        <f t="shared" si="1394"/>
        <v>0</v>
      </c>
      <c r="I3903" s="2026">
        <v>44861</v>
      </c>
      <c r="J3903" s="2026">
        <v>45382</v>
      </c>
      <c r="K3903" s="2021"/>
      <c r="L3903" s="2027">
        <v>826</v>
      </c>
      <c r="M3903" s="2026">
        <v>44834</v>
      </c>
      <c r="N3903" s="2022"/>
      <c r="O3903" s="2023">
        <v>200</v>
      </c>
      <c r="P3903" s="2023"/>
      <c r="Q3903" s="2023"/>
      <c r="R3903" s="2023"/>
      <c r="S3903" s="2023"/>
      <c r="T3903" s="2023"/>
      <c r="U3903" s="2023"/>
      <c r="V3903" s="2023"/>
      <c r="W3903" s="2023"/>
      <c r="X3903" s="2023"/>
      <c r="Y3903" s="2023"/>
      <c r="Z3903" s="2028"/>
      <c r="AA3903" s="2023"/>
      <c r="AB3903" s="2023"/>
      <c r="AC3903" s="1507">
        <f t="shared" si="1395"/>
        <v>23800</v>
      </c>
      <c r="AD3903" s="1508">
        <f t="shared" si="1396"/>
        <v>1347417.1665080001</v>
      </c>
      <c r="AE3903" s="14">
        <f t="shared" si="1397"/>
        <v>12.166666666666666</v>
      </c>
      <c r="AF3903" s="14">
        <f t="shared" si="1398"/>
        <v>66.666666666666671</v>
      </c>
      <c r="AG3903" s="14">
        <f t="shared" si="1399"/>
        <v>357</v>
      </c>
      <c r="AH3903" s="14">
        <f t="shared" si="1400"/>
        <v>344.83333333333331</v>
      </c>
      <c r="AI3903" s="14">
        <f t="shared" si="1401"/>
        <v>22988.888888888891</v>
      </c>
      <c r="AJ3903" s="1986"/>
    </row>
    <row r="3904" spans="1:36" ht="15.75">
      <c r="A3904" s="1979">
        <v>3</v>
      </c>
      <c r="B3904" s="2024" t="s">
        <v>8473</v>
      </c>
      <c r="C3904" s="2020" t="s">
        <v>153</v>
      </c>
      <c r="D3904" s="2025">
        <v>11.464499999999999</v>
      </c>
      <c r="E3904" s="2008">
        <v>200</v>
      </c>
      <c r="F3904" s="1999">
        <f t="shared" si="1393"/>
        <v>2292.8999999999996</v>
      </c>
      <c r="G3904" s="2020"/>
      <c r="H3904" s="2002">
        <f t="shared" si="1394"/>
        <v>0</v>
      </c>
      <c r="I3904" s="2026">
        <v>44861</v>
      </c>
      <c r="J3904" s="2026">
        <v>46081</v>
      </c>
      <c r="K3904" s="2021"/>
      <c r="L3904" s="2027">
        <v>881</v>
      </c>
      <c r="M3904" s="2026">
        <v>44848</v>
      </c>
      <c r="N3904" s="2022"/>
      <c r="O3904" s="2023">
        <v>50</v>
      </c>
      <c r="P3904" s="2023">
        <v>50</v>
      </c>
      <c r="Q3904" s="2023"/>
      <c r="R3904" s="2023"/>
      <c r="S3904" s="2023"/>
      <c r="T3904" s="2023"/>
      <c r="U3904" s="2023"/>
      <c r="V3904" s="2023"/>
      <c r="W3904" s="2023"/>
      <c r="X3904" s="2023"/>
      <c r="Y3904" s="2023"/>
      <c r="Z3904" s="2028"/>
      <c r="AA3904" s="2023"/>
      <c r="AB3904" s="2023"/>
      <c r="AC3904" s="1507">
        <f t="shared" si="1395"/>
        <v>100</v>
      </c>
      <c r="AD3904" s="1508">
        <f t="shared" si="1396"/>
        <v>1146.4499999999998</v>
      </c>
      <c r="AE3904" s="14">
        <f t="shared" si="1397"/>
        <v>35.466666666666669</v>
      </c>
      <c r="AF3904" s="14">
        <f t="shared" si="1398"/>
        <v>33.333333333333336</v>
      </c>
      <c r="AG3904" s="14">
        <f t="shared" si="1399"/>
        <v>3</v>
      </c>
      <c r="AH3904" s="14">
        <f t="shared" si="1400"/>
        <v>-32.466666666666669</v>
      </c>
      <c r="AI3904" s="14">
        <f t="shared" si="1401"/>
        <v>-1082.2222222222224</v>
      </c>
      <c r="AJ3904" s="1986"/>
    </row>
    <row r="3905" spans="1:36" ht="15.75">
      <c r="A3905" s="1979">
        <v>5</v>
      </c>
      <c r="B3905" s="2024" t="s">
        <v>6772</v>
      </c>
      <c r="C3905" s="2020" t="s">
        <v>262</v>
      </c>
      <c r="D3905" s="2025">
        <v>18.96</v>
      </c>
      <c r="E3905" s="2008">
        <v>4450</v>
      </c>
      <c r="F3905" s="1999">
        <f t="shared" si="1393"/>
        <v>84372</v>
      </c>
      <c r="G3905" s="2020"/>
      <c r="H3905" s="2002">
        <f t="shared" si="1394"/>
        <v>0</v>
      </c>
      <c r="I3905" s="2026">
        <v>44886</v>
      </c>
      <c r="J3905" s="2026">
        <v>45322</v>
      </c>
      <c r="K3905" s="2021"/>
      <c r="L3905" s="2027">
        <v>837</v>
      </c>
      <c r="M3905" s="2026">
        <v>44699</v>
      </c>
      <c r="N3905" s="2022"/>
      <c r="O3905" s="2023">
        <v>450</v>
      </c>
      <c r="P3905" s="2023"/>
      <c r="Q3905" s="2023"/>
      <c r="R3905" s="2023"/>
      <c r="S3905" s="2023"/>
      <c r="T3905" s="2023"/>
      <c r="U3905" s="2023"/>
      <c r="V3905" s="2023"/>
      <c r="W3905" s="2023"/>
      <c r="X3905" s="2023"/>
      <c r="Y3905" s="2023"/>
      <c r="Z3905" s="2028"/>
      <c r="AA3905" s="2023"/>
      <c r="AB3905" s="2023"/>
      <c r="AC3905" s="1507">
        <f t="shared" si="1395"/>
        <v>4000</v>
      </c>
      <c r="AD3905" s="1508">
        <f t="shared" si="1396"/>
        <v>75840</v>
      </c>
      <c r="AE3905" s="14">
        <f t="shared" si="1397"/>
        <v>10.166666666666666</v>
      </c>
      <c r="AF3905" s="14">
        <f t="shared" si="1398"/>
        <v>150</v>
      </c>
      <c r="AG3905" s="14">
        <f t="shared" si="1399"/>
        <v>26.666666666666668</v>
      </c>
      <c r="AH3905" s="14">
        <f t="shared" si="1400"/>
        <v>16.5</v>
      </c>
      <c r="AI3905" s="14">
        <f t="shared" si="1401"/>
        <v>2475</v>
      </c>
      <c r="AJ3905" s="1986"/>
    </row>
    <row r="3906" spans="1:36" ht="15.75">
      <c r="A3906" s="1979">
        <v>6</v>
      </c>
      <c r="B3906" s="2024" t="s">
        <v>6773</v>
      </c>
      <c r="C3906" s="2020" t="s">
        <v>262</v>
      </c>
      <c r="D3906" s="2025">
        <v>37.93</v>
      </c>
      <c r="E3906" s="2008">
        <v>300</v>
      </c>
      <c r="F3906" s="1999">
        <f t="shared" si="1393"/>
        <v>11379</v>
      </c>
      <c r="G3906" s="2020"/>
      <c r="H3906" s="2002">
        <f t="shared" si="1394"/>
        <v>0</v>
      </c>
      <c r="I3906" s="2026">
        <v>44886</v>
      </c>
      <c r="J3906" s="2026">
        <v>45351</v>
      </c>
      <c r="K3906" s="2021"/>
      <c r="L3906" s="2027">
        <v>837</v>
      </c>
      <c r="M3906" s="2026">
        <v>44699</v>
      </c>
      <c r="N3906" s="2022"/>
      <c r="O3906" s="2023">
        <v>100</v>
      </c>
      <c r="P3906" s="2023"/>
      <c r="Q3906" s="2023"/>
      <c r="R3906" s="2023"/>
      <c r="S3906" s="2023"/>
      <c r="T3906" s="2023"/>
      <c r="U3906" s="2023"/>
      <c r="V3906" s="2023"/>
      <c r="W3906" s="2023"/>
      <c r="X3906" s="2023"/>
      <c r="Y3906" s="2023"/>
      <c r="Z3906" s="2028"/>
      <c r="AA3906" s="2023"/>
      <c r="AB3906" s="2023"/>
      <c r="AC3906" s="1507">
        <f t="shared" si="1395"/>
        <v>200</v>
      </c>
      <c r="AD3906" s="1508">
        <f t="shared" si="1396"/>
        <v>7586</v>
      </c>
      <c r="AE3906" s="14">
        <f t="shared" si="1397"/>
        <v>11.133333333333333</v>
      </c>
      <c r="AF3906" s="14">
        <f t="shared" si="1398"/>
        <v>33.333333333333336</v>
      </c>
      <c r="AG3906" s="14">
        <f t="shared" si="1399"/>
        <v>6</v>
      </c>
      <c r="AH3906" s="14">
        <f t="shared" si="1400"/>
        <v>-5.1333333333333329</v>
      </c>
      <c r="AI3906" s="14">
        <f t="shared" si="1401"/>
        <v>-171.11111111111114</v>
      </c>
      <c r="AJ3906" s="1986"/>
    </row>
    <row r="3907" spans="1:36" ht="15.75">
      <c r="A3907" s="1979">
        <v>7</v>
      </c>
      <c r="B3907" s="2024" t="s">
        <v>6774</v>
      </c>
      <c r="C3907" s="2020" t="s">
        <v>262</v>
      </c>
      <c r="D3907" s="2025">
        <v>16.314800000000002</v>
      </c>
      <c r="E3907" s="2008">
        <v>600</v>
      </c>
      <c r="F3907" s="1999">
        <f t="shared" si="1393"/>
        <v>9788.880000000001</v>
      </c>
      <c r="G3907" s="2020"/>
      <c r="H3907" s="2002">
        <f t="shared" si="1394"/>
        <v>0</v>
      </c>
      <c r="I3907" s="2026">
        <v>44886</v>
      </c>
      <c r="J3907" s="2026">
        <v>45473</v>
      </c>
      <c r="K3907" s="2021"/>
      <c r="L3907" s="2027">
        <v>847</v>
      </c>
      <c r="M3907" s="2026">
        <v>44699</v>
      </c>
      <c r="N3907" s="2022"/>
      <c r="O3907" s="2023">
        <v>50</v>
      </c>
      <c r="P3907" s="2023">
        <v>50</v>
      </c>
      <c r="Q3907" s="2023"/>
      <c r="R3907" s="2023"/>
      <c r="S3907" s="2023"/>
      <c r="T3907" s="2023"/>
      <c r="U3907" s="2023"/>
      <c r="V3907" s="2027"/>
      <c r="W3907" s="2023"/>
      <c r="X3907" s="2023"/>
      <c r="Y3907" s="2023"/>
      <c r="Z3907" s="2028"/>
      <c r="AA3907" s="2023"/>
      <c r="AB3907" s="2023"/>
      <c r="AC3907" s="1507">
        <f t="shared" si="1395"/>
        <v>500</v>
      </c>
      <c r="AD3907" s="1508">
        <f t="shared" si="1396"/>
        <v>8157.4000000000005</v>
      </c>
      <c r="AE3907" s="14">
        <f t="shared" si="1397"/>
        <v>15.2</v>
      </c>
      <c r="AF3907" s="14">
        <f t="shared" si="1398"/>
        <v>33.333333333333336</v>
      </c>
      <c r="AG3907" s="14">
        <f t="shared" si="1399"/>
        <v>14.999999999999998</v>
      </c>
      <c r="AH3907" s="14">
        <f t="shared" si="1400"/>
        <v>-0.20000000000000107</v>
      </c>
      <c r="AI3907" s="14">
        <f t="shared" si="1401"/>
        <v>-6.6666666666666856</v>
      </c>
      <c r="AJ3907" s="1986"/>
    </row>
    <row r="3908" spans="1:36" ht="15.75">
      <c r="A3908" s="1979">
        <v>8</v>
      </c>
      <c r="B3908" s="2024" t="s">
        <v>7897</v>
      </c>
      <c r="C3908" s="2020" t="s">
        <v>176</v>
      </c>
      <c r="D3908" s="2025">
        <v>891.88</v>
      </c>
      <c r="E3908" s="2008">
        <v>100</v>
      </c>
      <c r="F3908" s="1999">
        <f t="shared" si="1393"/>
        <v>89188</v>
      </c>
      <c r="G3908" s="2020"/>
      <c r="H3908" s="2002">
        <f t="shared" si="1394"/>
        <v>0</v>
      </c>
      <c r="I3908" s="2026">
        <v>44904</v>
      </c>
      <c r="J3908" s="2026">
        <v>45747</v>
      </c>
      <c r="K3908" s="2021"/>
      <c r="L3908" s="2027">
        <v>1063</v>
      </c>
      <c r="M3908" s="2026">
        <v>44903</v>
      </c>
      <c r="N3908" s="2022">
        <v>4</v>
      </c>
      <c r="O3908" s="2023">
        <v>6</v>
      </c>
      <c r="P3908" s="2023">
        <v>5</v>
      </c>
      <c r="Q3908" s="2023"/>
      <c r="R3908" s="2023"/>
      <c r="S3908" s="2023"/>
      <c r="T3908" s="2023"/>
      <c r="U3908" s="2023"/>
      <c r="V3908" s="2027"/>
      <c r="W3908" s="2023"/>
      <c r="X3908" s="2023"/>
      <c r="Y3908" s="2023"/>
      <c r="Z3908" s="2028"/>
      <c r="AA3908" s="2023"/>
      <c r="AB3908" s="2023"/>
      <c r="AC3908" s="1507">
        <f t="shared" si="1395"/>
        <v>85</v>
      </c>
      <c r="AD3908" s="1508">
        <f t="shared" si="1396"/>
        <v>75809.8</v>
      </c>
      <c r="AE3908" s="14">
        <f t="shared" si="1397"/>
        <v>24.333333333333332</v>
      </c>
      <c r="AF3908" s="14">
        <f t="shared" si="1398"/>
        <v>5</v>
      </c>
      <c r="AG3908" s="14">
        <f t="shared" si="1399"/>
        <v>17</v>
      </c>
      <c r="AH3908" s="14">
        <f t="shared" si="1400"/>
        <v>-7.3333333333333321</v>
      </c>
      <c r="AI3908" s="14">
        <f t="shared" si="1401"/>
        <v>-36.666666666666657</v>
      </c>
      <c r="AJ3908" s="1986"/>
    </row>
    <row r="3909" spans="1:36" ht="15.75">
      <c r="A3909" s="1979">
        <v>9</v>
      </c>
      <c r="B3909" s="2024" t="s">
        <v>7898</v>
      </c>
      <c r="C3909" s="2020" t="s">
        <v>233</v>
      </c>
      <c r="D3909" s="2025">
        <v>4748.25</v>
      </c>
      <c r="E3909" s="2008">
        <v>15</v>
      </c>
      <c r="F3909" s="1999">
        <f t="shared" si="1393"/>
        <v>71223.75</v>
      </c>
      <c r="G3909" s="2020"/>
      <c r="H3909" s="2002">
        <f t="shared" si="1394"/>
        <v>0</v>
      </c>
      <c r="I3909" s="2026">
        <v>44861</v>
      </c>
      <c r="J3909" s="2026">
        <v>45504</v>
      </c>
      <c r="K3909" s="2021"/>
      <c r="L3909" s="2027">
        <v>892</v>
      </c>
      <c r="M3909" s="2026">
        <v>44851</v>
      </c>
      <c r="N3909" s="2022"/>
      <c r="O3909" s="2023"/>
      <c r="P3909" s="2023"/>
      <c r="Q3909" s="2023"/>
      <c r="R3909" s="2023"/>
      <c r="S3909" s="2023"/>
      <c r="T3909" s="2023"/>
      <c r="U3909" s="2023"/>
      <c r="V3909" s="2023"/>
      <c r="W3909" s="2023"/>
      <c r="X3909" s="2023"/>
      <c r="Y3909" s="2023"/>
      <c r="Z3909" s="2028"/>
      <c r="AA3909" s="2023"/>
      <c r="AB3909" s="2023"/>
      <c r="AC3909" s="1507">
        <f t="shared" si="1395"/>
        <v>15</v>
      </c>
      <c r="AD3909" s="1508">
        <f t="shared" si="1396"/>
        <v>71223.75</v>
      </c>
      <c r="AE3909" s="14">
        <f t="shared" si="1397"/>
        <v>16.233333333333334</v>
      </c>
      <c r="AF3909" s="14">
        <f t="shared" si="1398"/>
        <v>0</v>
      </c>
      <c r="AG3909" s="14" t="e">
        <f t="shared" si="1399"/>
        <v>#DIV/0!</v>
      </c>
      <c r="AH3909" s="14" t="e">
        <f t="shared" si="1400"/>
        <v>#DIV/0!</v>
      </c>
      <c r="AI3909" s="14">
        <f t="shared" si="1401"/>
        <v>15</v>
      </c>
      <c r="AJ3909" s="1986"/>
    </row>
    <row r="3910" spans="1:36" ht="15.75">
      <c r="A3910" s="1979">
        <v>10</v>
      </c>
      <c r="B3910" s="2024" t="s">
        <v>7898</v>
      </c>
      <c r="C3910" s="2020" t="s">
        <v>233</v>
      </c>
      <c r="D3910" s="2025">
        <v>4748.25</v>
      </c>
      <c r="E3910" s="2008">
        <v>49</v>
      </c>
      <c r="F3910" s="1999">
        <f t="shared" si="1393"/>
        <v>232664.25</v>
      </c>
      <c r="G3910" s="2020"/>
      <c r="H3910" s="2002">
        <f t="shared" si="1394"/>
        <v>0</v>
      </c>
      <c r="I3910" s="2026">
        <v>44908</v>
      </c>
      <c r="J3910" s="2026">
        <v>45107</v>
      </c>
      <c r="K3910" s="2021"/>
      <c r="L3910" s="2027">
        <v>1382</v>
      </c>
      <c r="M3910" s="2026">
        <v>44775</v>
      </c>
      <c r="N3910" s="2022"/>
      <c r="O3910" s="2023"/>
      <c r="P3910" s="2023"/>
      <c r="Q3910" s="2023"/>
      <c r="R3910" s="2023"/>
      <c r="S3910" s="2023"/>
      <c r="T3910" s="2023"/>
      <c r="U3910" s="2023"/>
      <c r="V3910" s="2023"/>
      <c r="W3910" s="2023"/>
      <c r="X3910" s="2023"/>
      <c r="Y3910" s="2023"/>
      <c r="Z3910" s="2028"/>
      <c r="AA3910" s="2023"/>
      <c r="AB3910" s="2023"/>
      <c r="AC3910" s="1507">
        <f t="shared" si="1395"/>
        <v>49</v>
      </c>
      <c r="AD3910" s="1508">
        <f t="shared" si="1396"/>
        <v>232664.25</v>
      </c>
      <c r="AE3910" s="14">
        <f t="shared" si="1397"/>
        <v>3</v>
      </c>
      <c r="AF3910" s="14">
        <f t="shared" si="1398"/>
        <v>0</v>
      </c>
      <c r="AG3910" s="14" t="e">
        <f t="shared" si="1399"/>
        <v>#DIV/0!</v>
      </c>
      <c r="AH3910" s="14" t="e">
        <f t="shared" si="1400"/>
        <v>#DIV/0!</v>
      </c>
      <c r="AI3910" s="14">
        <f t="shared" si="1401"/>
        <v>49</v>
      </c>
      <c r="AJ3910" s="1986"/>
    </row>
    <row r="3911" spans="1:36" ht="15.75">
      <c r="A3911" s="1979">
        <v>11</v>
      </c>
      <c r="B3911" s="2024" t="s">
        <v>7898</v>
      </c>
      <c r="C3911" s="2020" t="s">
        <v>233</v>
      </c>
      <c r="D3911" s="2025">
        <v>4748.25</v>
      </c>
      <c r="E3911" s="2008">
        <v>0</v>
      </c>
      <c r="F3911" s="1999">
        <f t="shared" si="1393"/>
        <v>0</v>
      </c>
      <c r="G3911" s="2020">
        <v>21</v>
      </c>
      <c r="H3911" s="2002">
        <f t="shared" si="1394"/>
        <v>99713.25</v>
      </c>
      <c r="I3911" s="2026">
        <v>44998</v>
      </c>
      <c r="J3911" s="2026">
        <v>45107</v>
      </c>
      <c r="K3911" s="2021"/>
      <c r="L3911" s="2027">
        <v>1382</v>
      </c>
      <c r="M3911" s="2026">
        <v>44775</v>
      </c>
      <c r="N3911" s="2022"/>
      <c r="O3911" s="2023"/>
      <c r="P3911" s="2023"/>
      <c r="Q3911" s="2023"/>
      <c r="R3911" s="2023"/>
      <c r="S3911" s="2023"/>
      <c r="T3911" s="2023"/>
      <c r="U3911" s="2023"/>
      <c r="V3911" s="2023"/>
      <c r="W3911" s="2023"/>
      <c r="X3911" s="2023"/>
      <c r="Y3911" s="2023"/>
      <c r="Z3911" s="2028"/>
      <c r="AA3911" s="2023"/>
      <c r="AB3911" s="2023"/>
      <c r="AC3911" s="1507">
        <f t="shared" si="1395"/>
        <v>21</v>
      </c>
      <c r="AD3911" s="1508">
        <f t="shared" si="1396"/>
        <v>99713.25</v>
      </c>
      <c r="AE3911" s="14">
        <f t="shared" si="1397"/>
        <v>3</v>
      </c>
      <c r="AF3911" s="14">
        <f t="shared" si="1398"/>
        <v>0</v>
      </c>
      <c r="AG3911" s="14" t="e">
        <f t="shared" si="1399"/>
        <v>#DIV/0!</v>
      </c>
      <c r="AH3911" s="14" t="e">
        <f t="shared" si="1400"/>
        <v>#DIV/0!</v>
      </c>
      <c r="AI3911" s="14">
        <f t="shared" si="1401"/>
        <v>21</v>
      </c>
      <c r="AJ3911" s="1986"/>
    </row>
    <row r="3912" spans="1:36" ht="15.75">
      <c r="A3912" s="1979">
        <v>12</v>
      </c>
      <c r="B3912" s="2024" t="s">
        <v>7899</v>
      </c>
      <c r="C3912" s="2020" t="s">
        <v>233</v>
      </c>
      <c r="D3912" s="2025">
        <v>34545.379999999997</v>
      </c>
      <c r="E3912" s="2008">
        <v>6</v>
      </c>
      <c r="F3912" s="1999">
        <f t="shared" si="1393"/>
        <v>207272.27999999997</v>
      </c>
      <c r="G3912" s="2020"/>
      <c r="H3912" s="2002">
        <f t="shared" si="1394"/>
        <v>0</v>
      </c>
      <c r="I3912" s="2026">
        <v>44908</v>
      </c>
      <c r="J3912" s="2026">
        <v>45412</v>
      </c>
      <c r="K3912" s="2021"/>
      <c r="L3912" s="2027">
        <v>2973</v>
      </c>
      <c r="M3912" s="2026">
        <v>44561</v>
      </c>
      <c r="N3912" s="2022">
        <v>1</v>
      </c>
      <c r="O3912" s="2023">
        <v>2</v>
      </c>
      <c r="P3912" s="2023"/>
      <c r="Q3912" s="2023"/>
      <c r="R3912" s="2023"/>
      <c r="S3912" s="2023"/>
      <c r="T3912" s="2023"/>
      <c r="U3912" s="2023"/>
      <c r="V3912" s="2023"/>
      <c r="W3912" s="2023"/>
      <c r="X3912" s="2023"/>
      <c r="Y3912" s="2023"/>
      <c r="Z3912" s="2028"/>
      <c r="AA3912" s="2023"/>
      <c r="AB3912" s="2023"/>
      <c r="AC3912" s="1507">
        <f t="shared" si="1395"/>
        <v>3</v>
      </c>
      <c r="AD3912" s="1508">
        <f t="shared" si="1396"/>
        <v>103636.13999999998</v>
      </c>
      <c r="AE3912" s="14">
        <f t="shared" si="1397"/>
        <v>13.166666666666666</v>
      </c>
      <c r="AF3912" s="14">
        <f t="shared" si="1398"/>
        <v>1</v>
      </c>
      <c r="AG3912" s="14">
        <f t="shared" si="1399"/>
        <v>3</v>
      </c>
      <c r="AH3912" s="14">
        <f t="shared" si="1400"/>
        <v>-10.166666666666666</v>
      </c>
      <c r="AI3912" s="14">
        <f t="shared" si="1401"/>
        <v>-10.166666666666666</v>
      </c>
      <c r="AJ3912" s="1986"/>
    </row>
    <row r="3913" spans="1:36" ht="15.75">
      <c r="A3913" s="1979">
        <v>13</v>
      </c>
      <c r="B3913" s="2024" t="s">
        <v>8474</v>
      </c>
      <c r="C3913" s="2020" t="s">
        <v>176</v>
      </c>
      <c r="D3913" s="2025">
        <v>290.37</v>
      </c>
      <c r="E3913" s="2008">
        <v>0</v>
      </c>
      <c r="F3913" s="1999">
        <f t="shared" si="1393"/>
        <v>0</v>
      </c>
      <c r="G3913" s="2020">
        <v>20</v>
      </c>
      <c r="H3913" s="2002">
        <f t="shared" si="1394"/>
        <v>5807.4</v>
      </c>
      <c r="I3913" s="2026">
        <v>44936</v>
      </c>
      <c r="J3913" s="2026">
        <v>45716</v>
      </c>
      <c r="K3913" s="2021"/>
      <c r="L3913" s="2027">
        <v>1184</v>
      </c>
      <c r="M3913" s="2026">
        <v>44923</v>
      </c>
      <c r="N3913" s="2022"/>
      <c r="O3913" s="2023"/>
      <c r="P3913" s="2023"/>
      <c r="Q3913" s="2023"/>
      <c r="R3913" s="2023"/>
      <c r="S3913" s="2023"/>
      <c r="T3913" s="2023"/>
      <c r="U3913" s="2023"/>
      <c r="V3913" s="2023"/>
      <c r="W3913" s="2023"/>
      <c r="X3913" s="2023"/>
      <c r="Y3913" s="2023"/>
      <c r="Z3913" s="2028"/>
      <c r="AA3913" s="2023"/>
      <c r="AB3913" s="2023"/>
      <c r="AC3913" s="1507">
        <f t="shared" si="1395"/>
        <v>20</v>
      </c>
      <c r="AD3913" s="1508">
        <f t="shared" si="1396"/>
        <v>5807.4</v>
      </c>
      <c r="AE3913" s="14">
        <f t="shared" si="1397"/>
        <v>23.3</v>
      </c>
      <c r="AF3913" s="14">
        <f t="shared" si="1398"/>
        <v>0</v>
      </c>
      <c r="AG3913" s="14" t="e">
        <f t="shared" si="1399"/>
        <v>#DIV/0!</v>
      </c>
      <c r="AH3913" s="14" t="e">
        <f t="shared" si="1400"/>
        <v>#DIV/0!</v>
      </c>
      <c r="AI3913" s="14">
        <f t="shared" si="1401"/>
        <v>20</v>
      </c>
      <c r="AJ3913" s="1986"/>
    </row>
    <row r="3914" spans="1:36">
      <c r="A3914" s="4724" t="s">
        <v>19</v>
      </c>
      <c r="B3914" s="4724"/>
      <c r="C3914" s="4724"/>
      <c r="D3914" s="4724"/>
      <c r="E3914" s="4742"/>
      <c r="F3914" s="4724"/>
      <c r="G3914" s="4724"/>
      <c r="H3914" s="4724"/>
      <c r="I3914" s="4724"/>
      <c r="J3914" s="4724"/>
      <c r="K3914" s="4724"/>
      <c r="L3914" s="4724"/>
      <c r="M3914" s="4724"/>
      <c r="N3914" s="4724"/>
      <c r="O3914" s="4724"/>
      <c r="P3914" s="4724"/>
      <c r="Q3914" s="4724"/>
      <c r="R3914" s="4724"/>
      <c r="S3914" s="4724"/>
      <c r="T3914" s="4724"/>
      <c r="U3914" s="4724"/>
      <c r="V3914" s="4724"/>
      <c r="W3914" s="4724"/>
      <c r="X3914" s="4724"/>
      <c r="Y3914" s="4724"/>
      <c r="Z3914" s="4724"/>
      <c r="AA3914" s="4724"/>
      <c r="AB3914" s="4724"/>
      <c r="AC3914" s="4724"/>
      <c r="AD3914" s="4724"/>
      <c r="AE3914" s="4724"/>
      <c r="AF3914" s="4724"/>
      <c r="AG3914" s="4724"/>
      <c r="AH3914" s="4724"/>
      <c r="AI3914" s="4724"/>
      <c r="AJ3914" s="1986"/>
    </row>
    <row r="3915" spans="1:36" ht="15.75" customHeight="1">
      <c r="A3915" s="4724" t="s">
        <v>1811</v>
      </c>
      <c r="B3915" s="4724"/>
      <c r="C3915" s="4724"/>
      <c r="D3915" s="4724"/>
      <c r="E3915" s="4725"/>
      <c r="F3915" s="4724"/>
      <c r="G3915" s="4724"/>
      <c r="H3915" s="4724"/>
      <c r="I3915" s="4724"/>
      <c r="J3915" s="4724"/>
      <c r="K3915" s="4724"/>
      <c r="L3915" s="4724"/>
      <c r="M3915" s="4724"/>
      <c r="N3915" s="4724"/>
      <c r="O3915" s="4724"/>
      <c r="P3915" s="4724"/>
      <c r="Q3915" s="4724"/>
      <c r="R3915" s="4724"/>
      <c r="S3915" s="4724"/>
      <c r="T3915" s="4724"/>
      <c r="U3915" s="4724"/>
      <c r="V3915" s="4724"/>
      <c r="W3915" s="4724"/>
      <c r="X3915" s="4724"/>
      <c r="Y3915" s="4724"/>
      <c r="Z3915" s="4724"/>
      <c r="AA3915" s="4724"/>
      <c r="AB3915" s="4724"/>
      <c r="AC3915" s="4724"/>
      <c r="AD3915" s="4724"/>
      <c r="AE3915" s="4724"/>
      <c r="AF3915" s="4724"/>
      <c r="AG3915" s="4724"/>
      <c r="AH3915" s="4724"/>
      <c r="AI3915" s="4724"/>
      <c r="AJ3915" s="1986"/>
    </row>
    <row r="3916" spans="1:36" ht="15" customHeight="1">
      <c r="A3916" s="1979">
        <v>1</v>
      </c>
      <c r="B3916" s="1980" t="s">
        <v>1812</v>
      </c>
      <c r="C3916" s="1981" t="s">
        <v>187</v>
      </c>
      <c r="D3916" s="1981">
        <v>68100</v>
      </c>
      <c r="E3916" s="2008">
        <v>4</v>
      </c>
      <c r="F3916" s="1999">
        <f t="shared" ref="F3916:F3926" si="1402">E3916*D3916</f>
        <v>272400</v>
      </c>
      <c r="G3916" s="1981"/>
      <c r="H3916" s="1981"/>
      <c r="I3916" s="1982">
        <v>44400</v>
      </c>
      <c r="J3916" s="1983">
        <v>47939</v>
      </c>
      <c r="K3916" s="1983"/>
      <c r="L3916" s="1984">
        <v>912</v>
      </c>
      <c r="M3916" s="1983">
        <v>44397</v>
      </c>
      <c r="N3916" s="1981"/>
      <c r="O3916" s="1981">
        <v>1</v>
      </c>
      <c r="P3916" s="1981"/>
      <c r="Q3916" s="1981"/>
      <c r="R3916" s="1981"/>
      <c r="S3916" s="1981"/>
      <c r="T3916" s="1981"/>
      <c r="U3916" s="1981"/>
      <c r="V3916" s="1981"/>
      <c r="W3916" s="1981"/>
      <c r="X3916" s="1981"/>
      <c r="Y3916" s="1981"/>
      <c r="Z3916" s="1981"/>
      <c r="AA3916" s="1981"/>
      <c r="AB3916" s="1981"/>
      <c r="AC3916" s="1507">
        <f t="shared" ref="AC3916:AC3926" si="1403">E3916+G3916-N3916-O3916-AA3916-P3916-Q3916-R3916-S3916-T3916-U3916-V3916-W3916-X3916-Y3916</f>
        <v>3</v>
      </c>
      <c r="AD3916" s="1508">
        <f t="shared" ref="AD3916:AD3926" si="1404">D3916*AC3916</f>
        <v>204300</v>
      </c>
      <c r="AE3916" s="14">
        <f t="shared" ref="AE3916:AE3924" si="1405">(J3916-"01.04.2023")/30</f>
        <v>97.4</v>
      </c>
      <c r="AF3916" s="14">
        <f t="shared" ref="AF3916:AF3926" si="1406">(N3916+O3916+P3916+Q3916+R3916+S3916+T3916+U3916+V3916+W3916+X3916+Y3916)/3</f>
        <v>0.33333333333333331</v>
      </c>
      <c r="AG3916" s="14">
        <f t="shared" ref="AG3916:AG3926" si="1407">AC3916/AF3916</f>
        <v>9</v>
      </c>
      <c r="AH3916" s="14">
        <f t="shared" ref="AH3916:AH3924" si="1408">AG3916-AE3916</f>
        <v>-88.4</v>
      </c>
      <c r="AI3916" s="14">
        <f t="shared" ref="AI3916:AI3924" si="1409">AC3916-(AE3916*AF3916)</f>
        <v>-29.466666666666669</v>
      </c>
      <c r="AJ3916" s="1986"/>
    </row>
    <row r="3917" spans="1:36" ht="30" customHeight="1">
      <c r="A3917" s="1979">
        <v>2</v>
      </c>
      <c r="B3917" s="1980" t="s">
        <v>1813</v>
      </c>
      <c r="C3917" s="1981" t="s">
        <v>187</v>
      </c>
      <c r="D3917" s="1981">
        <v>102200</v>
      </c>
      <c r="E3917" s="2008">
        <v>4</v>
      </c>
      <c r="F3917" s="1999">
        <f t="shared" si="1402"/>
        <v>408800</v>
      </c>
      <c r="G3917" s="1981"/>
      <c r="H3917" s="1981"/>
      <c r="I3917" s="1982">
        <v>44400</v>
      </c>
      <c r="J3917" s="1983">
        <v>47939</v>
      </c>
      <c r="K3917" s="1983"/>
      <c r="L3917" s="1984">
        <v>912</v>
      </c>
      <c r="M3917" s="1983">
        <v>44397</v>
      </c>
      <c r="N3917" s="1981"/>
      <c r="O3917" s="1981"/>
      <c r="P3917" s="1981"/>
      <c r="Q3917" s="1981"/>
      <c r="R3917" s="1981"/>
      <c r="S3917" s="1981"/>
      <c r="T3917" s="1981"/>
      <c r="U3917" s="1981"/>
      <c r="V3917" s="1981"/>
      <c r="W3917" s="1981"/>
      <c r="X3917" s="1981"/>
      <c r="Y3917" s="1981"/>
      <c r="Z3917" s="1981"/>
      <c r="AA3917" s="1981"/>
      <c r="AB3917" s="1981"/>
      <c r="AC3917" s="1507">
        <f t="shared" si="1403"/>
        <v>4</v>
      </c>
      <c r="AD3917" s="1508">
        <f t="shared" si="1404"/>
        <v>408800</v>
      </c>
      <c r="AE3917" s="14">
        <f t="shared" si="1405"/>
        <v>97.4</v>
      </c>
      <c r="AF3917" s="14">
        <f t="shared" si="1406"/>
        <v>0</v>
      </c>
      <c r="AG3917" s="14" t="e">
        <f t="shared" si="1407"/>
        <v>#DIV/0!</v>
      </c>
      <c r="AH3917" s="14" t="e">
        <f t="shared" si="1408"/>
        <v>#DIV/0!</v>
      </c>
      <c r="AI3917" s="14">
        <f t="shared" si="1409"/>
        <v>4</v>
      </c>
      <c r="AJ3917" s="1986"/>
    </row>
    <row r="3918" spans="1:36" ht="15.75">
      <c r="A3918" s="1979">
        <v>3</v>
      </c>
      <c r="B3918" s="1988" t="s">
        <v>1814</v>
      </c>
      <c r="C3918" s="1985" t="s">
        <v>236</v>
      </c>
      <c r="D3918" s="1981">
        <v>60990</v>
      </c>
      <c r="E3918" s="2008">
        <v>25</v>
      </c>
      <c r="F3918" s="1999">
        <f t="shared" si="1402"/>
        <v>1524750</v>
      </c>
      <c r="G3918" s="2030"/>
      <c r="H3918" s="2031">
        <f>G3918*D3918</f>
        <v>0</v>
      </c>
      <c r="I3918" s="1989">
        <v>44909</v>
      </c>
      <c r="J3918" s="2032">
        <v>48366</v>
      </c>
      <c r="K3918" s="2032"/>
      <c r="L3918" s="2033">
        <v>1068</v>
      </c>
      <c r="M3918" s="2032">
        <v>44903</v>
      </c>
      <c r="N3918" s="2034">
        <v>5</v>
      </c>
      <c r="O3918" s="2035">
        <v>5</v>
      </c>
      <c r="P3918" s="2035">
        <v>1</v>
      </c>
      <c r="Q3918" s="2035"/>
      <c r="R3918" s="2035"/>
      <c r="S3918" s="2035"/>
      <c r="T3918" s="2035"/>
      <c r="U3918" s="2035"/>
      <c r="V3918" s="2035"/>
      <c r="W3918" s="2035"/>
      <c r="X3918" s="2035"/>
      <c r="Y3918" s="2035"/>
      <c r="Z3918" s="2035"/>
      <c r="AA3918" s="2035"/>
      <c r="AB3918" s="2035"/>
      <c r="AC3918" s="1507">
        <f t="shared" si="1403"/>
        <v>14</v>
      </c>
      <c r="AD3918" s="1508">
        <f t="shared" si="1404"/>
        <v>853860</v>
      </c>
      <c r="AE3918" s="14">
        <f t="shared" si="1405"/>
        <v>111.63333333333334</v>
      </c>
      <c r="AF3918" s="14">
        <f t="shared" si="1406"/>
        <v>3.6666666666666665</v>
      </c>
      <c r="AG3918" s="14">
        <f t="shared" si="1407"/>
        <v>3.8181818181818183</v>
      </c>
      <c r="AH3918" s="14">
        <f t="shared" si="1408"/>
        <v>-107.81515151515153</v>
      </c>
      <c r="AI3918" s="14">
        <f t="shared" si="1409"/>
        <v>-395.32222222222225</v>
      </c>
      <c r="AJ3918" s="1986"/>
    </row>
    <row r="3919" spans="1:36" ht="31.5" customHeight="1">
      <c r="A3919" s="1979">
        <v>4</v>
      </c>
      <c r="B3919" s="1988" t="s">
        <v>1814</v>
      </c>
      <c r="C3919" s="1985" t="s">
        <v>236</v>
      </c>
      <c r="D3919" s="1981">
        <v>60983</v>
      </c>
      <c r="E3919" s="2008">
        <v>1</v>
      </c>
      <c r="F3919" s="1999">
        <f t="shared" si="1402"/>
        <v>60983</v>
      </c>
      <c r="G3919" s="2030"/>
      <c r="H3919" s="2031">
        <f>G3919*D3919</f>
        <v>0</v>
      </c>
      <c r="I3919" s="1989">
        <v>44922</v>
      </c>
      <c r="J3919" s="2032">
        <v>48366</v>
      </c>
      <c r="K3919" s="2032"/>
      <c r="L3919" s="2033">
        <v>1157</v>
      </c>
      <c r="M3919" s="2032">
        <v>44918</v>
      </c>
      <c r="N3919" s="2034"/>
      <c r="O3919" s="2035"/>
      <c r="P3919" s="2035"/>
      <c r="Q3919" s="2035"/>
      <c r="R3919" s="2035"/>
      <c r="S3919" s="2035"/>
      <c r="T3919" s="2035"/>
      <c r="U3919" s="2035"/>
      <c r="V3919" s="2035"/>
      <c r="W3919" s="2035"/>
      <c r="X3919" s="2035"/>
      <c r="Y3919" s="2035"/>
      <c r="Z3919" s="2035"/>
      <c r="AA3919" s="2035"/>
      <c r="AB3919" s="2035"/>
      <c r="AC3919" s="1507">
        <f t="shared" si="1403"/>
        <v>1</v>
      </c>
      <c r="AD3919" s="1508">
        <f t="shared" si="1404"/>
        <v>60983</v>
      </c>
      <c r="AE3919" s="14">
        <f t="shared" si="1405"/>
        <v>111.63333333333334</v>
      </c>
      <c r="AF3919" s="14">
        <f t="shared" si="1406"/>
        <v>0</v>
      </c>
      <c r="AG3919" s="14" t="e">
        <f t="shared" si="1407"/>
        <v>#DIV/0!</v>
      </c>
      <c r="AH3919" s="14" t="e">
        <f t="shared" si="1408"/>
        <v>#DIV/0!</v>
      </c>
      <c r="AI3919" s="14">
        <f t="shared" si="1409"/>
        <v>1</v>
      </c>
      <c r="AJ3919" s="1986"/>
    </row>
    <row r="3920" spans="1:36" ht="15.75">
      <c r="A3920" s="1979">
        <v>5</v>
      </c>
      <c r="B3920" s="1988" t="s">
        <v>7900</v>
      </c>
      <c r="C3920" s="1985" t="s">
        <v>236</v>
      </c>
      <c r="D3920" s="1981">
        <v>60149</v>
      </c>
      <c r="E3920" s="2008">
        <v>13</v>
      </c>
      <c r="F3920" s="1999">
        <f t="shared" si="1402"/>
        <v>781937</v>
      </c>
      <c r="G3920" s="2030"/>
      <c r="H3920" s="2031">
        <f>G3920*D3920</f>
        <v>0</v>
      </c>
      <c r="I3920" s="1989">
        <v>44922</v>
      </c>
      <c r="J3920" s="2032">
        <v>46661</v>
      </c>
      <c r="K3920" s="2032"/>
      <c r="L3920" s="2033">
        <v>1157</v>
      </c>
      <c r="M3920" s="2032">
        <v>44918</v>
      </c>
      <c r="N3920" s="2034"/>
      <c r="O3920" s="2035"/>
      <c r="P3920" s="2035">
        <v>2</v>
      </c>
      <c r="Q3920" s="2035"/>
      <c r="R3920" s="2035"/>
      <c r="S3920" s="2035"/>
      <c r="T3920" s="2035"/>
      <c r="U3920" s="2035"/>
      <c r="V3920" s="2035"/>
      <c r="W3920" s="2035"/>
      <c r="X3920" s="2035"/>
      <c r="Y3920" s="2035"/>
      <c r="Z3920" s="2035"/>
      <c r="AA3920" s="2035"/>
      <c r="AB3920" s="2035"/>
      <c r="AC3920" s="1507">
        <f t="shared" si="1403"/>
        <v>11</v>
      </c>
      <c r="AD3920" s="1508">
        <f t="shared" si="1404"/>
        <v>661639</v>
      </c>
      <c r="AE3920" s="14">
        <f t="shared" si="1405"/>
        <v>54.8</v>
      </c>
      <c r="AF3920" s="14">
        <f t="shared" si="1406"/>
        <v>0.66666666666666663</v>
      </c>
      <c r="AG3920" s="14">
        <f t="shared" si="1407"/>
        <v>16.5</v>
      </c>
      <c r="AH3920" s="14">
        <f t="shared" si="1408"/>
        <v>-38.299999999999997</v>
      </c>
      <c r="AI3920" s="14">
        <f t="shared" si="1409"/>
        <v>-25.533333333333331</v>
      </c>
      <c r="AJ3920" s="1986"/>
    </row>
    <row r="3921" spans="1:36" ht="15.75">
      <c r="A3921" s="1979">
        <v>6</v>
      </c>
      <c r="B3921" s="1988" t="s">
        <v>1815</v>
      </c>
      <c r="C3921" s="1981" t="s">
        <v>1816</v>
      </c>
      <c r="D3921" s="1981">
        <v>22117.23</v>
      </c>
      <c r="E3921" s="2008">
        <v>11</v>
      </c>
      <c r="F3921" s="1999">
        <f t="shared" si="1402"/>
        <v>243289.53</v>
      </c>
      <c r="G3921" s="2036"/>
      <c r="H3921" s="2036"/>
      <c r="I3921" s="1989">
        <v>44455</v>
      </c>
      <c r="J3921" s="2032">
        <v>48030</v>
      </c>
      <c r="K3921" s="2032"/>
      <c r="L3921" s="2033">
        <v>1167</v>
      </c>
      <c r="M3921" s="2032">
        <v>44448</v>
      </c>
      <c r="N3921" s="2022"/>
      <c r="O3921" s="2023"/>
      <c r="P3921" s="2023">
        <v>2</v>
      </c>
      <c r="Q3921" s="2023"/>
      <c r="R3921" s="2023"/>
      <c r="S3921" s="2023"/>
      <c r="T3921" s="2023"/>
      <c r="U3921" s="2023"/>
      <c r="V3921" s="2023"/>
      <c r="W3921" s="2023"/>
      <c r="X3921" s="2023"/>
      <c r="Y3921" s="2023"/>
      <c r="Z3921" s="2023"/>
      <c r="AA3921" s="2023"/>
      <c r="AB3921" s="2023"/>
      <c r="AC3921" s="1507">
        <f t="shared" si="1403"/>
        <v>9</v>
      </c>
      <c r="AD3921" s="1508">
        <f t="shared" si="1404"/>
        <v>199055.07</v>
      </c>
      <c r="AE3921" s="14">
        <f t="shared" si="1405"/>
        <v>100.43333333333334</v>
      </c>
      <c r="AF3921" s="14">
        <f t="shared" si="1406"/>
        <v>0.66666666666666663</v>
      </c>
      <c r="AG3921" s="14">
        <f t="shared" si="1407"/>
        <v>13.5</v>
      </c>
      <c r="AH3921" s="14">
        <f t="shared" si="1408"/>
        <v>-86.933333333333337</v>
      </c>
      <c r="AI3921" s="14">
        <f t="shared" si="1409"/>
        <v>-57.955555555555549</v>
      </c>
      <c r="AJ3921" s="1986"/>
    </row>
    <row r="3922" spans="1:36" ht="15.75">
      <c r="A3922" s="1979">
        <v>7</v>
      </c>
      <c r="B3922" s="1988" t="s">
        <v>7901</v>
      </c>
      <c r="C3922" s="1981" t="s">
        <v>1816</v>
      </c>
      <c r="D3922" s="1981">
        <v>59385</v>
      </c>
      <c r="E3922" s="2008">
        <v>25</v>
      </c>
      <c r="F3922" s="1999">
        <f t="shared" si="1402"/>
        <v>1484625</v>
      </c>
      <c r="G3922" s="1981"/>
      <c r="H3922" s="2031">
        <f>G3922*D3922</f>
        <v>0</v>
      </c>
      <c r="I3922" s="1982">
        <v>44900</v>
      </c>
      <c r="J3922" s="2037">
        <v>46600</v>
      </c>
      <c r="K3922" s="2032"/>
      <c r="L3922" s="2033">
        <v>901</v>
      </c>
      <c r="M3922" s="2032">
        <v>44854</v>
      </c>
      <c r="N3922" s="1981"/>
      <c r="O3922" s="1981"/>
      <c r="P3922" s="1981"/>
      <c r="Q3922" s="1981"/>
      <c r="R3922" s="1981"/>
      <c r="S3922" s="1981"/>
      <c r="T3922" s="1981"/>
      <c r="U3922" s="1981"/>
      <c r="V3922" s="1981"/>
      <c r="W3922" s="1981"/>
      <c r="X3922" s="1981"/>
      <c r="Y3922" s="1981"/>
      <c r="Z3922" s="1981"/>
      <c r="AA3922" s="1981"/>
      <c r="AB3922" s="1981"/>
      <c r="AC3922" s="1507">
        <f t="shared" si="1403"/>
        <v>25</v>
      </c>
      <c r="AD3922" s="1508">
        <f t="shared" si="1404"/>
        <v>1484625</v>
      </c>
      <c r="AE3922" s="14">
        <f t="shared" si="1405"/>
        <v>52.766666666666666</v>
      </c>
      <c r="AF3922" s="14">
        <f t="shared" si="1406"/>
        <v>0</v>
      </c>
      <c r="AG3922" s="14" t="e">
        <f t="shared" si="1407"/>
        <v>#DIV/0!</v>
      </c>
      <c r="AH3922" s="14" t="e">
        <f t="shared" si="1408"/>
        <v>#DIV/0!</v>
      </c>
      <c r="AI3922" s="14">
        <f t="shared" si="1409"/>
        <v>25</v>
      </c>
      <c r="AJ3922" s="1986"/>
    </row>
    <row r="3923" spans="1:36" ht="15.75">
      <c r="A3923" s="1979">
        <v>8</v>
      </c>
      <c r="B3923" s="1988" t="s">
        <v>1817</v>
      </c>
      <c r="C3923" s="1981" t="s">
        <v>187</v>
      </c>
      <c r="D3923" s="1981">
        <v>22363</v>
      </c>
      <c r="E3923" s="2008">
        <v>19</v>
      </c>
      <c r="F3923" s="1999">
        <f t="shared" si="1402"/>
        <v>424897</v>
      </c>
      <c r="G3923" s="1981"/>
      <c r="H3923" s="1981"/>
      <c r="I3923" s="1982">
        <v>44473</v>
      </c>
      <c r="J3923" s="1983">
        <v>45323</v>
      </c>
      <c r="K3923" s="1983"/>
      <c r="L3923" s="1984">
        <v>1200</v>
      </c>
      <c r="M3923" s="1983">
        <v>44453</v>
      </c>
      <c r="N3923" s="1981">
        <v>2</v>
      </c>
      <c r="O3923" s="1981"/>
      <c r="P3923" s="1981">
        <v>3</v>
      </c>
      <c r="Q3923" s="1981"/>
      <c r="R3923" s="1981"/>
      <c r="S3923" s="1981"/>
      <c r="T3923" s="1981"/>
      <c r="U3923" s="1981"/>
      <c r="V3923" s="1981"/>
      <c r="W3923" s="1981"/>
      <c r="X3923" s="1981"/>
      <c r="Y3923" s="1981"/>
      <c r="Z3923" s="1981"/>
      <c r="AA3923" s="1981"/>
      <c r="AB3923" s="1981"/>
      <c r="AC3923" s="1507">
        <f t="shared" si="1403"/>
        <v>14</v>
      </c>
      <c r="AD3923" s="1508">
        <f t="shared" si="1404"/>
        <v>313082</v>
      </c>
      <c r="AE3923" s="14">
        <f t="shared" si="1405"/>
        <v>10.199999999999999</v>
      </c>
      <c r="AF3923" s="14">
        <f t="shared" si="1406"/>
        <v>1.6666666666666667</v>
      </c>
      <c r="AG3923" s="14">
        <f t="shared" si="1407"/>
        <v>8.4</v>
      </c>
      <c r="AH3923" s="14">
        <f t="shared" si="1408"/>
        <v>-1.7999999999999989</v>
      </c>
      <c r="AI3923" s="14">
        <f t="shared" si="1409"/>
        <v>-3</v>
      </c>
      <c r="AJ3923" s="1986"/>
    </row>
    <row r="3924" spans="1:36" ht="15.75" customHeight="1">
      <c r="A3924" s="1979">
        <v>9</v>
      </c>
      <c r="B3924" s="1988" t="s">
        <v>1818</v>
      </c>
      <c r="C3924" s="1981" t="s">
        <v>187</v>
      </c>
      <c r="D3924" s="1981">
        <v>41794.199999999997</v>
      </c>
      <c r="E3924" s="2008">
        <v>9</v>
      </c>
      <c r="F3924" s="1999">
        <f t="shared" si="1402"/>
        <v>376147.8</v>
      </c>
      <c r="G3924" s="1981"/>
      <c r="H3924" s="1981"/>
      <c r="I3924" s="1982">
        <v>44473</v>
      </c>
      <c r="J3924" s="1983">
        <v>48051</v>
      </c>
      <c r="K3924" s="1983"/>
      <c r="L3924" s="1984">
        <v>1200</v>
      </c>
      <c r="M3924" s="1983">
        <v>44453</v>
      </c>
      <c r="N3924" s="1981"/>
      <c r="O3924" s="1981"/>
      <c r="P3924" s="1981"/>
      <c r="Q3924" s="1981"/>
      <c r="R3924" s="1981"/>
      <c r="S3924" s="1981"/>
      <c r="T3924" s="1981"/>
      <c r="U3924" s="1981"/>
      <c r="V3924" s="1981"/>
      <c r="W3924" s="1981"/>
      <c r="X3924" s="1981"/>
      <c r="Y3924" s="1981"/>
      <c r="Z3924" s="1981"/>
      <c r="AA3924" s="1981"/>
      <c r="AB3924" s="1981"/>
      <c r="AC3924" s="1507">
        <f t="shared" si="1403"/>
        <v>9</v>
      </c>
      <c r="AD3924" s="1508">
        <f t="shared" si="1404"/>
        <v>376147.8</v>
      </c>
      <c r="AE3924" s="14">
        <f t="shared" si="1405"/>
        <v>101.13333333333334</v>
      </c>
      <c r="AF3924" s="14">
        <f t="shared" si="1406"/>
        <v>0</v>
      </c>
      <c r="AG3924" s="14" t="e">
        <f t="shared" si="1407"/>
        <v>#DIV/0!</v>
      </c>
      <c r="AH3924" s="14" t="e">
        <f t="shared" si="1408"/>
        <v>#DIV/0!</v>
      </c>
      <c r="AI3924" s="14">
        <f t="shared" si="1409"/>
        <v>9</v>
      </c>
      <c r="AJ3924" s="1986"/>
    </row>
    <row r="3925" spans="1:36" ht="15.75">
      <c r="A3925" s="1979">
        <v>10</v>
      </c>
      <c r="B3925" s="1988" t="s">
        <v>1819</v>
      </c>
      <c r="C3925" s="1981" t="s">
        <v>187</v>
      </c>
      <c r="D3925" s="1985">
        <v>1491259</v>
      </c>
      <c r="E3925" s="2008">
        <v>1</v>
      </c>
      <c r="F3925" s="1999">
        <f t="shared" si="1402"/>
        <v>1491259</v>
      </c>
      <c r="G3925" s="1981"/>
      <c r="H3925" s="1981"/>
      <c r="I3925" s="1982" t="s">
        <v>1820</v>
      </c>
      <c r="J3925" s="1983" t="s">
        <v>237</v>
      </c>
      <c r="K3925" s="1983"/>
      <c r="L3925" s="1984">
        <v>1167</v>
      </c>
      <c r="M3925" s="1983">
        <v>44448</v>
      </c>
      <c r="N3925" s="1981"/>
      <c r="O3925" s="1981"/>
      <c r="P3925" s="1981"/>
      <c r="Q3925" s="1981"/>
      <c r="R3925" s="1981"/>
      <c r="S3925" s="1981"/>
      <c r="T3925" s="1981"/>
      <c r="U3925" s="1981"/>
      <c r="V3925" s="1981"/>
      <c r="W3925" s="1981"/>
      <c r="X3925" s="1981"/>
      <c r="Y3925" s="1981"/>
      <c r="Z3925" s="1981"/>
      <c r="AA3925" s="1981"/>
      <c r="AB3925" s="1981"/>
      <c r="AC3925" s="1507">
        <f t="shared" si="1403"/>
        <v>1</v>
      </c>
      <c r="AD3925" s="1508">
        <f t="shared" si="1404"/>
        <v>1491259</v>
      </c>
      <c r="AE3925" s="14" t="s">
        <v>334</v>
      </c>
      <c r="AF3925" s="14">
        <f t="shared" si="1406"/>
        <v>0</v>
      </c>
      <c r="AG3925" s="14" t="e">
        <f t="shared" si="1407"/>
        <v>#DIV/0!</v>
      </c>
      <c r="AH3925" s="14" t="s">
        <v>334</v>
      </c>
      <c r="AI3925" s="14" t="s">
        <v>334</v>
      </c>
      <c r="AJ3925" s="1986"/>
    </row>
    <row r="3926" spans="1:36" ht="15.75" customHeight="1">
      <c r="A3926" s="1979">
        <v>11</v>
      </c>
      <c r="B3926" s="1988" t="s">
        <v>6227</v>
      </c>
      <c r="C3926" s="1985" t="s">
        <v>236</v>
      </c>
      <c r="D3926" s="1981">
        <v>62327.5</v>
      </c>
      <c r="E3926" s="2008">
        <v>25</v>
      </c>
      <c r="F3926" s="1999">
        <f t="shared" si="1402"/>
        <v>1558187.5</v>
      </c>
      <c r="G3926" s="2030"/>
      <c r="H3926" s="2031">
        <f>G3926*D3926</f>
        <v>0</v>
      </c>
      <c r="I3926" s="1989">
        <v>44860</v>
      </c>
      <c r="J3926" s="2032">
        <v>48305</v>
      </c>
      <c r="K3926" s="2032"/>
      <c r="L3926" s="2033">
        <v>901</v>
      </c>
      <c r="M3926" s="2032">
        <v>44854</v>
      </c>
      <c r="N3926" s="2034">
        <v>2</v>
      </c>
      <c r="O3926" s="2035"/>
      <c r="P3926" s="2035"/>
      <c r="Q3926" s="2035"/>
      <c r="R3926" s="2035"/>
      <c r="S3926" s="2035"/>
      <c r="T3926" s="2035"/>
      <c r="U3926" s="2035"/>
      <c r="V3926" s="2038"/>
      <c r="W3926" s="2035"/>
      <c r="X3926" s="2035"/>
      <c r="Y3926" s="2035"/>
      <c r="Z3926" s="2035"/>
      <c r="AA3926" s="2035"/>
      <c r="AB3926" s="2035"/>
      <c r="AC3926" s="1507">
        <f t="shared" si="1403"/>
        <v>23</v>
      </c>
      <c r="AD3926" s="1508">
        <f t="shared" si="1404"/>
        <v>1433532.5</v>
      </c>
      <c r="AE3926" s="14">
        <f>(J3926-"01.04.2023")/30</f>
        <v>109.6</v>
      </c>
      <c r="AF3926" s="14">
        <f t="shared" si="1406"/>
        <v>0.66666666666666663</v>
      </c>
      <c r="AG3926" s="14">
        <f t="shared" si="1407"/>
        <v>34.5</v>
      </c>
      <c r="AH3926" s="14">
        <f>AG3926-AE3926</f>
        <v>-75.099999999999994</v>
      </c>
      <c r="AI3926" s="14">
        <f>AC3926-(AE3926*AF3926)</f>
        <v>-50.066666666666663</v>
      </c>
      <c r="AJ3926" s="1986"/>
    </row>
    <row r="3927" spans="1:36">
      <c r="A3927" s="4724" t="s">
        <v>1821</v>
      </c>
      <c r="B3927" s="4724"/>
      <c r="C3927" s="4724"/>
      <c r="D3927" s="4724"/>
      <c r="E3927" s="4770"/>
      <c r="F3927" s="4724"/>
      <c r="G3927" s="4724"/>
      <c r="H3927" s="4724"/>
      <c r="I3927" s="4724"/>
      <c r="J3927" s="4724"/>
      <c r="K3927" s="4724"/>
      <c r="L3927" s="4724"/>
      <c r="M3927" s="4724"/>
      <c r="N3927" s="4724"/>
      <c r="O3927" s="4724"/>
      <c r="P3927" s="4724"/>
      <c r="Q3927" s="4724"/>
      <c r="R3927" s="4724"/>
      <c r="S3927" s="4724"/>
      <c r="T3927" s="4724"/>
      <c r="U3927" s="4724"/>
      <c r="V3927" s="4724"/>
      <c r="W3927" s="4724"/>
      <c r="X3927" s="4724"/>
      <c r="Y3927" s="4724"/>
      <c r="Z3927" s="4724"/>
      <c r="AA3927" s="4724"/>
      <c r="AB3927" s="4724"/>
      <c r="AC3927" s="4724"/>
      <c r="AD3927" s="4724"/>
      <c r="AE3927" s="4724"/>
      <c r="AF3927" s="4724"/>
      <c r="AG3927" s="4724"/>
      <c r="AH3927" s="4724"/>
      <c r="AI3927" s="4724"/>
      <c r="AJ3927" s="2039"/>
    </row>
    <row r="3928" spans="1:36" ht="15.75">
      <c r="A3928" s="1979">
        <v>1</v>
      </c>
      <c r="B3928" s="1998" t="s">
        <v>1822</v>
      </c>
      <c r="C3928" s="1981" t="s">
        <v>181</v>
      </c>
      <c r="D3928" s="1981">
        <v>244800</v>
      </c>
      <c r="E3928" s="2008">
        <v>1</v>
      </c>
      <c r="F3928" s="1999">
        <f t="shared" ref="F3928:F3934" si="1410">E3928*D3928</f>
        <v>244800</v>
      </c>
      <c r="G3928" s="1981"/>
      <c r="H3928" s="2031">
        <f t="shared" ref="H3928:H3938" si="1411">G3928*D3928</f>
        <v>0</v>
      </c>
      <c r="I3928" s="1982">
        <v>44903</v>
      </c>
      <c r="J3928" s="1983">
        <v>46539</v>
      </c>
      <c r="K3928" s="1983"/>
      <c r="L3928" s="1984">
        <v>977</v>
      </c>
      <c r="M3928" s="1983">
        <v>44880</v>
      </c>
      <c r="N3928" s="1981"/>
      <c r="O3928" s="1981"/>
      <c r="P3928" s="1981"/>
      <c r="Q3928" s="1981"/>
      <c r="R3928" s="1981"/>
      <c r="S3928" s="1981"/>
      <c r="T3928" s="1981"/>
      <c r="U3928" s="1981"/>
      <c r="V3928" s="1981"/>
      <c r="W3928" s="1981"/>
      <c r="X3928" s="1981"/>
      <c r="Y3928" s="1981"/>
      <c r="Z3928" s="1981"/>
      <c r="AA3928" s="1981"/>
      <c r="AB3928" s="1981"/>
      <c r="AC3928" s="1507">
        <f t="shared" ref="AC3928:AC3945" si="1412">E3928+G3928-N3928-O3928-AA3928-P3928-Q3928-R3928-S3928-T3928-U3928-V3928-W3928-X3928-Y3928</f>
        <v>1</v>
      </c>
      <c r="AD3928" s="1508">
        <f t="shared" ref="AD3928:AD3945" si="1413">D3928*AC3928</f>
        <v>244800</v>
      </c>
      <c r="AE3928" s="14">
        <f t="shared" ref="AE3928:AE3945" si="1414">(J3928-"01.04.2023")/30</f>
        <v>50.733333333333334</v>
      </c>
      <c r="AF3928" s="14">
        <f t="shared" ref="AF3928:AF3945" si="1415">(N3928+O3928+P3928+Q3928+R3928+S3928+T3928+U3928+V3928+W3928+X3928+Y3928)/3</f>
        <v>0</v>
      </c>
      <c r="AG3928" s="14" t="e">
        <f t="shared" ref="AG3928:AG3945" si="1416">AC3928/AF3928</f>
        <v>#DIV/0!</v>
      </c>
      <c r="AH3928" s="14" t="e">
        <f t="shared" ref="AH3928:AH3945" si="1417">AG3928-AE3928</f>
        <v>#DIV/0!</v>
      </c>
      <c r="AI3928" s="14">
        <f t="shared" ref="AI3928:AI3945" si="1418">AC3928-(AE3928*AF3928)</f>
        <v>1</v>
      </c>
      <c r="AJ3928" s="2006"/>
    </row>
    <row r="3929" spans="1:36" ht="15" customHeight="1">
      <c r="A3929" s="1979">
        <v>2</v>
      </c>
      <c r="B3929" s="1998" t="s">
        <v>6775</v>
      </c>
      <c r="C3929" s="1981" t="s">
        <v>181</v>
      </c>
      <c r="D3929" s="1981">
        <v>33412.449999999997</v>
      </c>
      <c r="E3929" s="2008">
        <v>1</v>
      </c>
      <c r="F3929" s="1999">
        <f t="shared" si="1410"/>
        <v>33412.449999999997</v>
      </c>
      <c r="G3929" s="1981"/>
      <c r="H3929" s="2031">
        <f t="shared" si="1411"/>
        <v>0</v>
      </c>
      <c r="I3929" s="1989">
        <v>44894</v>
      </c>
      <c r="J3929" s="1983">
        <v>45474</v>
      </c>
      <c r="K3929" s="1983"/>
      <c r="L3929" s="1984">
        <v>977</v>
      </c>
      <c r="M3929" s="1983">
        <v>44880</v>
      </c>
      <c r="N3929" s="1981"/>
      <c r="O3929" s="1981"/>
      <c r="P3929" s="1981"/>
      <c r="Q3929" s="1981"/>
      <c r="R3929" s="1981"/>
      <c r="S3929" s="1981"/>
      <c r="T3929" s="1981"/>
      <c r="U3929" s="1981"/>
      <c r="V3929" s="1981"/>
      <c r="W3929" s="1981"/>
      <c r="X3929" s="1981"/>
      <c r="Y3929" s="1981"/>
      <c r="Z3929" s="1981"/>
      <c r="AA3929" s="1981"/>
      <c r="AB3929" s="1981"/>
      <c r="AC3929" s="1507">
        <f t="shared" si="1412"/>
        <v>1</v>
      </c>
      <c r="AD3929" s="1508">
        <f t="shared" si="1413"/>
        <v>33412.449999999997</v>
      </c>
      <c r="AE3929" s="14">
        <f t="shared" si="1414"/>
        <v>15.233333333333333</v>
      </c>
      <c r="AF3929" s="14">
        <f t="shared" si="1415"/>
        <v>0</v>
      </c>
      <c r="AG3929" s="14" t="e">
        <f t="shared" si="1416"/>
        <v>#DIV/0!</v>
      </c>
      <c r="AH3929" s="14" t="e">
        <f t="shared" si="1417"/>
        <v>#DIV/0!</v>
      </c>
      <c r="AI3929" s="14">
        <f t="shared" si="1418"/>
        <v>1</v>
      </c>
      <c r="AJ3929" s="1986"/>
    </row>
    <row r="3930" spans="1:36" ht="15.75">
      <c r="A3930" s="1979">
        <v>4</v>
      </c>
      <c r="B3930" s="2040" t="s">
        <v>7902</v>
      </c>
      <c r="C3930" s="1981" t="s">
        <v>181</v>
      </c>
      <c r="D3930" s="1981">
        <v>1864</v>
      </c>
      <c r="E3930" s="2008">
        <v>14</v>
      </c>
      <c r="F3930" s="1999">
        <f t="shared" si="1410"/>
        <v>26096</v>
      </c>
      <c r="G3930" s="1981"/>
      <c r="H3930" s="2031">
        <f t="shared" si="1411"/>
        <v>0</v>
      </c>
      <c r="I3930" s="1989">
        <v>44896</v>
      </c>
      <c r="J3930" s="1983">
        <v>45627</v>
      </c>
      <c r="K3930" s="1983"/>
      <c r="L3930" s="1984">
        <v>977</v>
      </c>
      <c r="M3930" s="1983">
        <v>44880</v>
      </c>
      <c r="N3930" s="1981">
        <v>2</v>
      </c>
      <c r="O3930" s="1981">
        <v>7</v>
      </c>
      <c r="P3930" s="1981">
        <v>3</v>
      </c>
      <c r="Q3930" s="1981"/>
      <c r="R3930" s="1981"/>
      <c r="S3930" s="1981"/>
      <c r="T3930" s="1981"/>
      <c r="U3930" s="1981"/>
      <c r="V3930" s="1981"/>
      <c r="W3930" s="1981"/>
      <c r="X3930" s="1981"/>
      <c r="Y3930" s="1981"/>
      <c r="Z3930" s="1981"/>
      <c r="AA3930" s="1981"/>
      <c r="AB3930" s="1981"/>
      <c r="AC3930" s="1507">
        <f t="shared" si="1412"/>
        <v>2</v>
      </c>
      <c r="AD3930" s="1508">
        <f t="shared" si="1413"/>
        <v>3728</v>
      </c>
      <c r="AE3930" s="14">
        <f t="shared" si="1414"/>
        <v>20.333333333333332</v>
      </c>
      <c r="AF3930" s="14">
        <f t="shared" si="1415"/>
        <v>4</v>
      </c>
      <c r="AG3930" s="14">
        <f t="shared" si="1416"/>
        <v>0.5</v>
      </c>
      <c r="AH3930" s="14">
        <f t="shared" si="1417"/>
        <v>-19.833333333333332</v>
      </c>
      <c r="AI3930" s="14">
        <f t="shared" si="1418"/>
        <v>-79.333333333333329</v>
      </c>
      <c r="AJ3930" s="2041"/>
    </row>
    <row r="3931" spans="1:36" ht="15.75">
      <c r="A3931" s="1979">
        <v>6</v>
      </c>
      <c r="B3931" s="2040" t="s">
        <v>6776</v>
      </c>
      <c r="C3931" s="1981" t="s">
        <v>181</v>
      </c>
      <c r="D3931" s="1981">
        <v>242549.83</v>
      </c>
      <c r="E3931" s="2008">
        <v>1</v>
      </c>
      <c r="F3931" s="1999">
        <f t="shared" si="1410"/>
        <v>242549.83</v>
      </c>
      <c r="G3931" s="1981"/>
      <c r="H3931" s="2031">
        <f t="shared" si="1411"/>
        <v>0</v>
      </c>
      <c r="I3931" s="1989">
        <v>44894</v>
      </c>
      <c r="J3931" s="1983">
        <v>45822</v>
      </c>
      <c r="K3931" s="1983"/>
      <c r="L3931" s="1984">
        <v>977</v>
      </c>
      <c r="M3931" s="1983">
        <v>44880</v>
      </c>
      <c r="N3931" s="1981"/>
      <c r="O3931" s="1981"/>
      <c r="P3931" s="1981"/>
      <c r="Q3931" s="1981"/>
      <c r="R3931" s="1981"/>
      <c r="S3931" s="1981"/>
      <c r="T3931" s="1981"/>
      <c r="U3931" s="1981"/>
      <c r="V3931" s="1981"/>
      <c r="W3931" s="1981"/>
      <c r="X3931" s="1981"/>
      <c r="Y3931" s="1981"/>
      <c r="Z3931" s="1981"/>
      <c r="AA3931" s="1981"/>
      <c r="AB3931" s="1981"/>
      <c r="AC3931" s="1507">
        <f t="shared" si="1412"/>
        <v>1</v>
      </c>
      <c r="AD3931" s="1508">
        <f t="shared" si="1413"/>
        <v>242549.83</v>
      </c>
      <c r="AE3931" s="14">
        <f t="shared" si="1414"/>
        <v>26.833333333333332</v>
      </c>
      <c r="AF3931" s="14">
        <f t="shared" si="1415"/>
        <v>0</v>
      </c>
      <c r="AG3931" s="14" t="e">
        <f t="shared" si="1416"/>
        <v>#DIV/0!</v>
      </c>
      <c r="AH3931" s="14" t="e">
        <f t="shared" si="1417"/>
        <v>#DIV/0!</v>
      </c>
      <c r="AI3931" s="14">
        <f t="shared" si="1418"/>
        <v>1</v>
      </c>
      <c r="AJ3931" s="2041"/>
    </row>
    <row r="3932" spans="1:36" ht="15.75">
      <c r="A3932" s="1979">
        <v>9</v>
      </c>
      <c r="B3932" s="2003" t="s">
        <v>7903</v>
      </c>
      <c r="C3932" s="1981" t="s">
        <v>181</v>
      </c>
      <c r="D3932" s="1981">
        <v>48740</v>
      </c>
      <c r="E3932" s="2008">
        <v>1</v>
      </c>
      <c r="F3932" s="1999">
        <f t="shared" si="1410"/>
        <v>48740</v>
      </c>
      <c r="G3932" s="1981"/>
      <c r="H3932" s="2031">
        <f t="shared" si="1411"/>
        <v>0</v>
      </c>
      <c r="I3932" s="1989">
        <v>44897</v>
      </c>
      <c r="J3932" s="1983">
        <v>45627</v>
      </c>
      <c r="K3932" s="1983"/>
      <c r="L3932" s="1984">
        <v>977</v>
      </c>
      <c r="M3932" s="1983">
        <v>44880</v>
      </c>
      <c r="N3932" s="1981"/>
      <c r="O3932" s="1981"/>
      <c r="P3932" s="1981"/>
      <c r="Q3932" s="1981"/>
      <c r="R3932" s="1981"/>
      <c r="S3932" s="1981"/>
      <c r="T3932" s="1981"/>
      <c r="U3932" s="1981"/>
      <c r="V3932" s="1981"/>
      <c r="W3932" s="1981"/>
      <c r="X3932" s="1981"/>
      <c r="Y3932" s="1981"/>
      <c r="Z3932" s="1981"/>
      <c r="AA3932" s="1981"/>
      <c r="AB3932" s="1981"/>
      <c r="AC3932" s="1507">
        <f t="shared" si="1412"/>
        <v>1</v>
      </c>
      <c r="AD3932" s="1508">
        <f t="shared" si="1413"/>
        <v>48740</v>
      </c>
      <c r="AE3932" s="14">
        <f t="shared" si="1414"/>
        <v>20.333333333333332</v>
      </c>
      <c r="AF3932" s="14">
        <f t="shared" si="1415"/>
        <v>0</v>
      </c>
      <c r="AG3932" s="14" t="e">
        <f t="shared" si="1416"/>
        <v>#DIV/0!</v>
      </c>
      <c r="AH3932" s="14" t="e">
        <f t="shared" si="1417"/>
        <v>#DIV/0!</v>
      </c>
      <c r="AI3932" s="14">
        <f t="shared" si="1418"/>
        <v>1</v>
      </c>
      <c r="AJ3932" s="2041"/>
    </row>
    <row r="3933" spans="1:36" ht="15" customHeight="1">
      <c r="A3933" s="1979">
        <v>10</v>
      </c>
      <c r="B3933" s="2003" t="s">
        <v>7237</v>
      </c>
      <c r="C3933" s="1981" t="s">
        <v>181</v>
      </c>
      <c r="D3933" s="1981">
        <v>49466</v>
      </c>
      <c r="E3933" s="2008">
        <v>1</v>
      </c>
      <c r="F3933" s="1999">
        <f t="shared" si="1410"/>
        <v>49466</v>
      </c>
      <c r="G3933" s="1981"/>
      <c r="H3933" s="2031">
        <f t="shared" si="1411"/>
        <v>0</v>
      </c>
      <c r="I3933" s="1989">
        <v>44896</v>
      </c>
      <c r="J3933" s="1983">
        <v>45808</v>
      </c>
      <c r="K3933" s="1983"/>
      <c r="L3933" s="1984">
        <v>977</v>
      </c>
      <c r="M3933" s="1983">
        <v>44880</v>
      </c>
      <c r="N3933" s="1981"/>
      <c r="O3933" s="1981"/>
      <c r="P3933" s="1981"/>
      <c r="Q3933" s="1981"/>
      <c r="R3933" s="1981"/>
      <c r="S3933" s="1981"/>
      <c r="T3933" s="1981"/>
      <c r="U3933" s="1981"/>
      <c r="V3933" s="1981"/>
      <c r="W3933" s="1981"/>
      <c r="X3933" s="1981"/>
      <c r="Y3933" s="1981"/>
      <c r="Z3933" s="1981"/>
      <c r="AA3933" s="1981"/>
      <c r="AB3933" s="1981"/>
      <c r="AC3933" s="1507">
        <f t="shared" si="1412"/>
        <v>1</v>
      </c>
      <c r="AD3933" s="1508">
        <f t="shared" si="1413"/>
        <v>49466</v>
      </c>
      <c r="AE3933" s="14">
        <f t="shared" si="1414"/>
        <v>26.366666666666667</v>
      </c>
      <c r="AF3933" s="14">
        <f t="shared" si="1415"/>
        <v>0</v>
      </c>
      <c r="AG3933" s="14" t="e">
        <f t="shared" si="1416"/>
        <v>#DIV/0!</v>
      </c>
      <c r="AH3933" s="14" t="e">
        <f t="shared" si="1417"/>
        <v>#DIV/0!</v>
      </c>
      <c r="AI3933" s="14">
        <f t="shared" si="1418"/>
        <v>1</v>
      </c>
      <c r="AJ3933" s="2041"/>
    </row>
    <row r="3934" spans="1:36" ht="15.75">
      <c r="A3934" s="1979">
        <v>11</v>
      </c>
      <c r="B3934" s="2003" t="s">
        <v>1823</v>
      </c>
      <c r="C3934" s="1981" t="s">
        <v>181</v>
      </c>
      <c r="D3934" s="1981">
        <v>53550</v>
      </c>
      <c r="E3934" s="2008">
        <v>1</v>
      </c>
      <c r="F3934" s="1999">
        <f t="shared" si="1410"/>
        <v>53550</v>
      </c>
      <c r="G3934" s="1981"/>
      <c r="H3934" s="2031">
        <f t="shared" si="1411"/>
        <v>0</v>
      </c>
      <c r="I3934" s="1989">
        <v>44896</v>
      </c>
      <c r="J3934" s="1983">
        <v>45566</v>
      </c>
      <c r="K3934" s="1983"/>
      <c r="L3934" s="1984">
        <v>977</v>
      </c>
      <c r="M3934" s="1983">
        <v>44880</v>
      </c>
      <c r="N3934" s="1981"/>
      <c r="O3934" s="1981"/>
      <c r="P3934" s="1981"/>
      <c r="Q3934" s="1981"/>
      <c r="R3934" s="1981"/>
      <c r="S3934" s="1981"/>
      <c r="T3934" s="1981"/>
      <c r="U3934" s="1981"/>
      <c r="V3934" s="1981"/>
      <c r="W3934" s="1981"/>
      <c r="X3934" s="1981"/>
      <c r="Y3934" s="1981"/>
      <c r="Z3934" s="1981"/>
      <c r="AA3934" s="1981"/>
      <c r="AB3934" s="1981"/>
      <c r="AC3934" s="1507">
        <f t="shared" si="1412"/>
        <v>1</v>
      </c>
      <c r="AD3934" s="1508">
        <f t="shared" si="1413"/>
        <v>53550</v>
      </c>
      <c r="AE3934" s="14">
        <f t="shared" si="1414"/>
        <v>18.3</v>
      </c>
      <c r="AF3934" s="14">
        <f t="shared" si="1415"/>
        <v>0</v>
      </c>
      <c r="AG3934" s="14" t="e">
        <f t="shared" si="1416"/>
        <v>#DIV/0!</v>
      </c>
      <c r="AH3934" s="14" t="e">
        <f t="shared" si="1417"/>
        <v>#DIV/0!</v>
      </c>
      <c r="AI3934" s="14">
        <f t="shared" si="1418"/>
        <v>1</v>
      </c>
      <c r="AJ3934" s="2041"/>
    </row>
    <row r="3935" spans="1:36" ht="15.75">
      <c r="A3935" s="1979">
        <v>13</v>
      </c>
      <c r="B3935" s="1998" t="s">
        <v>6778</v>
      </c>
      <c r="C3935" s="1981" t="s">
        <v>181</v>
      </c>
      <c r="D3935" s="2004">
        <v>52200</v>
      </c>
      <c r="E3935" s="2008">
        <v>1</v>
      </c>
      <c r="F3935" s="1999">
        <f>E3935*D3935</f>
        <v>52200</v>
      </c>
      <c r="G3935" s="2004"/>
      <c r="H3935" s="2031">
        <f t="shared" si="1411"/>
        <v>0</v>
      </c>
      <c r="I3935" s="1982">
        <v>44895</v>
      </c>
      <c r="J3935" s="1983">
        <v>45565</v>
      </c>
      <c r="K3935" s="1983"/>
      <c r="L3935" s="1984">
        <v>977</v>
      </c>
      <c r="M3935" s="1983">
        <v>44880</v>
      </c>
      <c r="N3935" s="2004"/>
      <c r="O3935" s="2004"/>
      <c r="P3935" s="2004"/>
      <c r="Q3935" s="2004"/>
      <c r="R3935" s="2004"/>
      <c r="S3935" s="2004"/>
      <c r="T3935" s="2004"/>
      <c r="U3935" s="2004"/>
      <c r="V3935" s="2004"/>
      <c r="W3935" s="2004"/>
      <c r="X3935" s="2004"/>
      <c r="Y3935" s="2004"/>
      <c r="Z3935" s="2004"/>
      <c r="AA3935" s="2004"/>
      <c r="AB3935" s="2004"/>
      <c r="AC3935" s="1507">
        <f t="shared" si="1412"/>
        <v>1</v>
      </c>
      <c r="AD3935" s="1508">
        <f t="shared" si="1413"/>
        <v>52200</v>
      </c>
      <c r="AE3935" s="14">
        <f t="shared" si="1414"/>
        <v>18.266666666666666</v>
      </c>
      <c r="AF3935" s="14">
        <f t="shared" si="1415"/>
        <v>0</v>
      </c>
      <c r="AG3935" s="14" t="e">
        <f t="shared" si="1416"/>
        <v>#DIV/0!</v>
      </c>
      <c r="AH3935" s="14" t="e">
        <f t="shared" si="1417"/>
        <v>#DIV/0!</v>
      </c>
      <c r="AI3935" s="14">
        <f t="shared" si="1418"/>
        <v>1</v>
      </c>
      <c r="AJ3935" s="2006"/>
    </row>
    <row r="3936" spans="1:36" ht="15.75">
      <c r="A3936" s="1979">
        <v>17</v>
      </c>
      <c r="B3936" s="1998" t="s">
        <v>1825</v>
      </c>
      <c r="C3936" s="1981" t="s">
        <v>181</v>
      </c>
      <c r="D3936" s="2042">
        <v>46220</v>
      </c>
      <c r="E3936" s="2008">
        <v>1</v>
      </c>
      <c r="F3936" s="2043"/>
      <c r="G3936" s="2042"/>
      <c r="H3936" s="2031">
        <f t="shared" si="1411"/>
        <v>0</v>
      </c>
      <c r="I3936" s="1982">
        <v>44917</v>
      </c>
      <c r="J3936" s="2044">
        <v>47751</v>
      </c>
      <c r="K3936" s="2044"/>
      <c r="L3936" s="1984">
        <v>977</v>
      </c>
      <c r="M3936" s="1983">
        <v>44880</v>
      </c>
      <c r="N3936" s="2042"/>
      <c r="O3936" s="2042"/>
      <c r="P3936" s="2042"/>
      <c r="Q3936" s="2042"/>
      <c r="R3936" s="2042"/>
      <c r="S3936" s="2042"/>
      <c r="T3936" s="2042"/>
      <c r="U3936" s="2042"/>
      <c r="V3936" s="2042"/>
      <c r="W3936" s="2042"/>
      <c r="X3936" s="2042"/>
      <c r="Y3936" s="2042"/>
      <c r="Z3936" s="2042"/>
      <c r="AA3936" s="2042"/>
      <c r="AB3936" s="2042"/>
      <c r="AC3936" s="1507">
        <f t="shared" si="1412"/>
        <v>1</v>
      </c>
      <c r="AD3936" s="1508">
        <f t="shared" si="1413"/>
        <v>46220</v>
      </c>
      <c r="AE3936" s="14">
        <f t="shared" si="1414"/>
        <v>91.13333333333334</v>
      </c>
      <c r="AF3936" s="14">
        <f t="shared" si="1415"/>
        <v>0</v>
      </c>
      <c r="AG3936" s="14" t="e">
        <f t="shared" si="1416"/>
        <v>#DIV/0!</v>
      </c>
      <c r="AH3936" s="14" t="e">
        <f t="shared" si="1417"/>
        <v>#DIV/0!</v>
      </c>
      <c r="AI3936" s="14">
        <f t="shared" si="1418"/>
        <v>1</v>
      </c>
      <c r="AJ3936" s="2045"/>
    </row>
    <row r="3937" spans="1:36" ht="15.75">
      <c r="A3937" s="1979">
        <v>22</v>
      </c>
      <c r="B3937" s="1998" t="s">
        <v>6779</v>
      </c>
      <c r="C3937" s="1981" t="s">
        <v>181</v>
      </c>
      <c r="D3937" s="2004">
        <v>11756.25</v>
      </c>
      <c r="E3937" s="2008">
        <v>1</v>
      </c>
      <c r="F3937" s="1999">
        <f t="shared" ref="F3937:F3945" si="1419">E3937*D3937</f>
        <v>11756.25</v>
      </c>
      <c r="G3937" s="2004"/>
      <c r="H3937" s="2031">
        <f t="shared" si="1411"/>
        <v>0</v>
      </c>
      <c r="I3937" s="1982">
        <v>44894</v>
      </c>
      <c r="J3937" s="1983">
        <v>45670</v>
      </c>
      <c r="K3937" s="1983"/>
      <c r="L3937" s="1984">
        <v>977</v>
      </c>
      <c r="M3937" s="1983">
        <v>44880</v>
      </c>
      <c r="N3937" s="2004"/>
      <c r="O3937" s="2004"/>
      <c r="P3937" s="2004"/>
      <c r="Q3937" s="2004"/>
      <c r="R3937" s="2004"/>
      <c r="S3937" s="2004"/>
      <c r="T3937" s="2004"/>
      <c r="U3937" s="2004"/>
      <c r="V3937" s="2004"/>
      <c r="W3937" s="2004"/>
      <c r="X3937" s="2004"/>
      <c r="Y3937" s="2004"/>
      <c r="Z3937" s="2004"/>
      <c r="AA3937" s="2004"/>
      <c r="AB3937" s="2004"/>
      <c r="AC3937" s="1507">
        <f t="shared" si="1412"/>
        <v>1</v>
      </c>
      <c r="AD3937" s="1508">
        <f t="shared" si="1413"/>
        <v>11756.25</v>
      </c>
      <c r="AE3937" s="14">
        <f t="shared" si="1414"/>
        <v>21.766666666666666</v>
      </c>
      <c r="AF3937" s="14">
        <f t="shared" si="1415"/>
        <v>0</v>
      </c>
      <c r="AG3937" s="14" t="e">
        <f t="shared" si="1416"/>
        <v>#DIV/0!</v>
      </c>
      <c r="AH3937" s="14" t="e">
        <f t="shared" si="1417"/>
        <v>#DIV/0!</v>
      </c>
      <c r="AI3937" s="14">
        <f t="shared" si="1418"/>
        <v>1</v>
      </c>
      <c r="AJ3937" s="2006"/>
    </row>
    <row r="3938" spans="1:36" ht="15.75">
      <c r="A3938" s="1979">
        <v>23</v>
      </c>
      <c r="B3938" s="2000" t="s">
        <v>6777</v>
      </c>
      <c r="C3938" s="1981" t="s">
        <v>181</v>
      </c>
      <c r="D3938" s="1981">
        <v>17696.21</v>
      </c>
      <c r="E3938" s="2008">
        <v>1</v>
      </c>
      <c r="F3938" s="1999">
        <f t="shared" si="1419"/>
        <v>17696.21</v>
      </c>
      <c r="G3938" s="1981"/>
      <c r="H3938" s="2031">
        <f t="shared" si="1411"/>
        <v>0</v>
      </c>
      <c r="I3938" s="1989">
        <v>44894</v>
      </c>
      <c r="J3938" s="1983">
        <v>45863</v>
      </c>
      <c r="K3938" s="1983"/>
      <c r="L3938" s="1984">
        <v>977</v>
      </c>
      <c r="M3938" s="1983">
        <v>44880</v>
      </c>
      <c r="N3938" s="1981"/>
      <c r="O3938" s="1981"/>
      <c r="P3938" s="1981"/>
      <c r="Q3938" s="1981"/>
      <c r="R3938" s="1981"/>
      <c r="S3938" s="1981"/>
      <c r="T3938" s="1981"/>
      <c r="U3938" s="1981"/>
      <c r="V3938" s="1981"/>
      <c r="W3938" s="1981"/>
      <c r="X3938" s="1981"/>
      <c r="Y3938" s="1981"/>
      <c r="Z3938" s="1981"/>
      <c r="AA3938" s="1981"/>
      <c r="AB3938" s="1981"/>
      <c r="AC3938" s="1507">
        <f t="shared" si="1412"/>
        <v>1</v>
      </c>
      <c r="AD3938" s="1508">
        <f t="shared" si="1413"/>
        <v>17696.21</v>
      </c>
      <c r="AE3938" s="14">
        <f t="shared" si="1414"/>
        <v>28.2</v>
      </c>
      <c r="AF3938" s="14">
        <f t="shared" si="1415"/>
        <v>0</v>
      </c>
      <c r="AG3938" s="14" t="e">
        <f t="shared" si="1416"/>
        <v>#DIV/0!</v>
      </c>
      <c r="AH3938" s="14" t="e">
        <f t="shared" si="1417"/>
        <v>#DIV/0!</v>
      </c>
      <c r="AI3938" s="14">
        <f t="shared" si="1418"/>
        <v>1</v>
      </c>
      <c r="AJ3938" s="2041"/>
    </row>
    <row r="3939" spans="1:36" ht="15.75">
      <c r="A3939" s="1979">
        <v>25</v>
      </c>
      <c r="B3939" s="2046" t="s">
        <v>1826</v>
      </c>
      <c r="C3939" s="1981" t="s">
        <v>181</v>
      </c>
      <c r="D3939" s="1981">
        <v>518600</v>
      </c>
      <c r="E3939" s="2047">
        <v>1</v>
      </c>
      <c r="F3939" s="1999">
        <f t="shared" si="1419"/>
        <v>518600</v>
      </c>
      <c r="G3939" s="1981"/>
      <c r="H3939" s="2031">
        <f t="shared" ref="H3939:H3940" si="1420">G3939*D3939</f>
        <v>0</v>
      </c>
      <c r="I3939" s="1989">
        <v>44896</v>
      </c>
      <c r="J3939" s="1983">
        <v>45838</v>
      </c>
      <c r="K3939" s="1983"/>
      <c r="L3939" s="1984">
        <v>977</v>
      </c>
      <c r="M3939" s="1983">
        <v>44880</v>
      </c>
      <c r="N3939" s="1981"/>
      <c r="O3939" s="1981"/>
      <c r="P3939" s="1981"/>
      <c r="Q3939" s="1981"/>
      <c r="R3939" s="1981"/>
      <c r="S3939" s="1981"/>
      <c r="T3939" s="1981"/>
      <c r="U3939" s="1981"/>
      <c r="V3939" s="1981"/>
      <c r="W3939" s="1981"/>
      <c r="X3939" s="1981"/>
      <c r="Y3939" s="1981"/>
      <c r="Z3939" s="1981"/>
      <c r="AA3939" s="1981"/>
      <c r="AB3939" s="1981"/>
      <c r="AC3939" s="1507">
        <f t="shared" si="1412"/>
        <v>1</v>
      </c>
      <c r="AD3939" s="1508">
        <f t="shared" si="1413"/>
        <v>518600</v>
      </c>
      <c r="AE3939" s="14">
        <f t="shared" si="1414"/>
        <v>27.366666666666667</v>
      </c>
      <c r="AF3939" s="14">
        <f t="shared" si="1415"/>
        <v>0</v>
      </c>
      <c r="AG3939" s="14" t="e">
        <f t="shared" si="1416"/>
        <v>#DIV/0!</v>
      </c>
      <c r="AH3939" s="14" t="e">
        <f t="shared" si="1417"/>
        <v>#DIV/0!</v>
      </c>
      <c r="AI3939" s="14">
        <f t="shared" si="1418"/>
        <v>1</v>
      </c>
      <c r="AJ3939" s="2045"/>
    </row>
    <row r="3940" spans="1:36" ht="15.75">
      <c r="A3940" s="1979">
        <v>31</v>
      </c>
      <c r="B3940" s="1998" t="s">
        <v>6780</v>
      </c>
      <c r="C3940" s="1981" t="s">
        <v>181</v>
      </c>
      <c r="D3940" s="1981">
        <v>3475</v>
      </c>
      <c r="E3940" s="2008">
        <v>10</v>
      </c>
      <c r="F3940" s="1999">
        <f t="shared" si="1419"/>
        <v>34750</v>
      </c>
      <c r="G3940" s="1981"/>
      <c r="H3940" s="2031">
        <f t="shared" si="1420"/>
        <v>0</v>
      </c>
      <c r="I3940" s="1982">
        <v>44895</v>
      </c>
      <c r="J3940" s="1983">
        <v>46187</v>
      </c>
      <c r="K3940" s="1983"/>
      <c r="L3940" s="1984">
        <v>977</v>
      </c>
      <c r="M3940" s="1983">
        <v>44880</v>
      </c>
      <c r="N3940" s="1981">
        <v>2</v>
      </c>
      <c r="O3940" s="1981">
        <v>1</v>
      </c>
      <c r="P3940" s="1981"/>
      <c r="Q3940" s="1981"/>
      <c r="R3940" s="1981"/>
      <c r="S3940" s="1981"/>
      <c r="T3940" s="1981"/>
      <c r="U3940" s="1981"/>
      <c r="V3940" s="1981"/>
      <c r="W3940" s="1981"/>
      <c r="X3940" s="1981"/>
      <c r="Y3940" s="1981"/>
      <c r="Z3940" s="1981"/>
      <c r="AA3940" s="1981"/>
      <c r="AB3940" s="1981"/>
      <c r="AC3940" s="1507">
        <f t="shared" si="1412"/>
        <v>7</v>
      </c>
      <c r="AD3940" s="1508">
        <f t="shared" si="1413"/>
        <v>24325</v>
      </c>
      <c r="AE3940" s="14">
        <f t="shared" si="1414"/>
        <v>39</v>
      </c>
      <c r="AF3940" s="14">
        <f t="shared" si="1415"/>
        <v>1</v>
      </c>
      <c r="AG3940" s="14">
        <f t="shared" si="1416"/>
        <v>7</v>
      </c>
      <c r="AH3940" s="14">
        <f t="shared" si="1417"/>
        <v>-32</v>
      </c>
      <c r="AI3940" s="14">
        <f t="shared" si="1418"/>
        <v>-32</v>
      </c>
      <c r="AJ3940" s="1986"/>
    </row>
    <row r="3941" spans="1:36" ht="15.75">
      <c r="A3941" s="1979">
        <v>33</v>
      </c>
      <c r="B3941" s="2003" t="s">
        <v>6781</v>
      </c>
      <c r="C3941" s="1981" t="s">
        <v>181</v>
      </c>
      <c r="D3941" s="1981">
        <v>44400</v>
      </c>
      <c r="E3941" s="2008">
        <v>1</v>
      </c>
      <c r="F3941" s="1999">
        <f t="shared" si="1419"/>
        <v>44400</v>
      </c>
      <c r="G3941" s="1981"/>
      <c r="H3941" s="2031">
        <f>G3941*D3941</f>
        <v>0</v>
      </c>
      <c r="I3941" s="1989">
        <v>44895</v>
      </c>
      <c r="J3941" s="1983">
        <v>45857</v>
      </c>
      <c r="K3941" s="1983"/>
      <c r="L3941" s="1984">
        <v>977</v>
      </c>
      <c r="M3941" s="1983">
        <v>44880</v>
      </c>
      <c r="N3941" s="1981"/>
      <c r="O3941" s="1981"/>
      <c r="P3941" s="1981"/>
      <c r="Q3941" s="1981"/>
      <c r="R3941" s="1981"/>
      <c r="S3941" s="1981"/>
      <c r="T3941" s="1981"/>
      <c r="U3941" s="1981"/>
      <c r="V3941" s="1981"/>
      <c r="W3941" s="1981"/>
      <c r="X3941" s="1981"/>
      <c r="Y3941" s="1981"/>
      <c r="Z3941" s="1981"/>
      <c r="AA3941" s="1981"/>
      <c r="AB3941" s="1981"/>
      <c r="AC3941" s="1507">
        <f t="shared" si="1412"/>
        <v>1</v>
      </c>
      <c r="AD3941" s="1508">
        <f t="shared" si="1413"/>
        <v>44400</v>
      </c>
      <c r="AE3941" s="14">
        <f t="shared" si="1414"/>
        <v>28</v>
      </c>
      <c r="AF3941" s="14">
        <f t="shared" si="1415"/>
        <v>0</v>
      </c>
      <c r="AG3941" s="14" t="e">
        <f t="shared" si="1416"/>
        <v>#DIV/0!</v>
      </c>
      <c r="AH3941" s="14" t="e">
        <f t="shared" si="1417"/>
        <v>#DIV/0!</v>
      </c>
      <c r="AI3941" s="14">
        <f t="shared" si="1418"/>
        <v>1</v>
      </c>
      <c r="AJ3941" s="2041"/>
    </row>
    <row r="3942" spans="1:36" ht="15.75">
      <c r="A3942" s="1979">
        <v>36</v>
      </c>
      <c r="B3942" s="1988" t="s">
        <v>8475</v>
      </c>
      <c r="C3942" s="1981" t="s">
        <v>181</v>
      </c>
      <c r="D3942" s="1981">
        <v>28320</v>
      </c>
      <c r="E3942" s="2008">
        <v>3</v>
      </c>
      <c r="F3942" s="1999">
        <f t="shared" si="1419"/>
        <v>84960</v>
      </c>
      <c r="G3942" s="1981"/>
      <c r="H3942" s="2031">
        <f>G3942*D3942</f>
        <v>0</v>
      </c>
      <c r="I3942" s="1989">
        <v>44895</v>
      </c>
      <c r="J3942" s="1983">
        <v>45497</v>
      </c>
      <c r="K3942" s="1983"/>
      <c r="L3942" s="1984">
        <v>977</v>
      </c>
      <c r="M3942" s="1983">
        <v>44880</v>
      </c>
      <c r="N3942" s="1981">
        <v>2</v>
      </c>
      <c r="O3942" s="1981"/>
      <c r="P3942" s="1981"/>
      <c r="Q3942" s="1981"/>
      <c r="R3942" s="1981"/>
      <c r="S3942" s="1981"/>
      <c r="T3942" s="1981"/>
      <c r="U3942" s="1981"/>
      <c r="V3942" s="1981"/>
      <c r="W3942" s="1981"/>
      <c r="X3942" s="1981"/>
      <c r="Y3942" s="1981"/>
      <c r="Z3942" s="1981"/>
      <c r="AA3942" s="1981"/>
      <c r="AB3942" s="1981"/>
      <c r="AC3942" s="1507">
        <f t="shared" si="1412"/>
        <v>1</v>
      </c>
      <c r="AD3942" s="1508">
        <f t="shared" si="1413"/>
        <v>28320</v>
      </c>
      <c r="AE3942" s="14">
        <f t="shared" si="1414"/>
        <v>16</v>
      </c>
      <c r="AF3942" s="14">
        <f t="shared" si="1415"/>
        <v>0.66666666666666663</v>
      </c>
      <c r="AG3942" s="14">
        <f t="shared" si="1416"/>
        <v>1.5</v>
      </c>
      <c r="AH3942" s="14">
        <f t="shared" si="1417"/>
        <v>-14.5</v>
      </c>
      <c r="AI3942" s="14">
        <f t="shared" si="1418"/>
        <v>-9.6666666666666661</v>
      </c>
      <c r="AJ3942" s="2041"/>
    </row>
    <row r="3943" spans="1:36" ht="15.75" customHeight="1">
      <c r="A3943" s="1979">
        <v>37</v>
      </c>
      <c r="B3943" s="2003" t="s">
        <v>7904</v>
      </c>
      <c r="C3943" s="1981" t="s">
        <v>181</v>
      </c>
      <c r="D3943" s="1981">
        <v>56220</v>
      </c>
      <c r="E3943" s="2008">
        <v>1</v>
      </c>
      <c r="F3943" s="1999">
        <f t="shared" si="1419"/>
        <v>56220</v>
      </c>
      <c r="G3943" s="1981"/>
      <c r="H3943" s="2031">
        <f>G3943*D3943</f>
        <v>0</v>
      </c>
      <c r="I3943" s="1989">
        <v>44895</v>
      </c>
      <c r="J3943" s="1983">
        <v>45838</v>
      </c>
      <c r="K3943" s="1983"/>
      <c r="L3943" s="1984">
        <v>977</v>
      </c>
      <c r="M3943" s="1983">
        <v>44880</v>
      </c>
      <c r="N3943" s="1981"/>
      <c r="O3943" s="1981"/>
      <c r="P3943" s="1981"/>
      <c r="Q3943" s="1981"/>
      <c r="R3943" s="1981"/>
      <c r="S3943" s="1981"/>
      <c r="T3943" s="1981"/>
      <c r="U3943" s="1981"/>
      <c r="V3943" s="1981"/>
      <c r="W3943" s="1981"/>
      <c r="X3943" s="1981"/>
      <c r="Y3943" s="1981"/>
      <c r="Z3943" s="1981"/>
      <c r="AA3943" s="1981"/>
      <c r="AB3943" s="1981"/>
      <c r="AC3943" s="1507">
        <f t="shared" si="1412"/>
        <v>1</v>
      </c>
      <c r="AD3943" s="1508">
        <f t="shared" si="1413"/>
        <v>56220</v>
      </c>
      <c r="AE3943" s="14">
        <f t="shared" si="1414"/>
        <v>27.366666666666667</v>
      </c>
      <c r="AF3943" s="14">
        <f t="shared" si="1415"/>
        <v>0</v>
      </c>
      <c r="AG3943" s="14" t="e">
        <f t="shared" si="1416"/>
        <v>#DIV/0!</v>
      </c>
      <c r="AH3943" s="14" t="e">
        <f t="shared" si="1417"/>
        <v>#DIV/0!</v>
      </c>
      <c r="AI3943" s="14">
        <f t="shared" si="1418"/>
        <v>1</v>
      </c>
      <c r="AJ3943" s="2041"/>
    </row>
    <row r="3944" spans="1:36" ht="15.75" customHeight="1">
      <c r="A3944" s="1979">
        <v>39</v>
      </c>
      <c r="B3944" s="1988" t="s">
        <v>1831</v>
      </c>
      <c r="C3944" s="1981" t="s">
        <v>181</v>
      </c>
      <c r="D3944" s="1981">
        <v>25198.5</v>
      </c>
      <c r="E3944" s="2008">
        <v>2</v>
      </c>
      <c r="F3944" s="1999">
        <f t="shared" si="1419"/>
        <v>50397</v>
      </c>
      <c r="G3944" s="1981"/>
      <c r="H3944" s="1981"/>
      <c r="I3944" s="1989">
        <v>44553</v>
      </c>
      <c r="J3944" s="1983">
        <v>45231</v>
      </c>
      <c r="K3944" s="1983"/>
      <c r="L3944" s="1984">
        <v>1596</v>
      </c>
      <c r="M3944" s="1983">
        <v>44545</v>
      </c>
      <c r="N3944" s="1981"/>
      <c r="O3944" s="1981"/>
      <c r="P3944" s="1981"/>
      <c r="Q3944" s="1981"/>
      <c r="R3944" s="1981"/>
      <c r="S3944" s="1981"/>
      <c r="T3944" s="1981"/>
      <c r="U3944" s="1981"/>
      <c r="V3944" s="1981"/>
      <c r="W3944" s="1981"/>
      <c r="X3944" s="1981"/>
      <c r="Y3944" s="1981"/>
      <c r="Z3944" s="1981"/>
      <c r="AA3944" s="1981"/>
      <c r="AB3944" s="1981"/>
      <c r="AC3944" s="1507">
        <f t="shared" si="1412"/>
        <v>2</v>
      </c>
      <c r="AD3944" s="1508">
        <f t="shared" si="1413"/>
        <v>50397</v>
      </c>
      <c r="AE3944" s="14">
        <f t="shared" si="1414"/>
        <v>7.1333333333333337</v>
      </c>
      <c r="AF3944" s="14">
        <f t="shared" si="1415"/>
        <v>0</v>
      </c>
      <c r="AG3944" s="14" t="e">
        <f t="shared" si="1416"/>
        <v>#DIV/0!</v>
      </c>
      <c r="AH3944" s="14" t="e">
        <f t="shared" si="1417"/>
        <v>#DIV/0!</v>
      </c>
      <c r="AI3944" s="14">
        <f t="shared" si="1418"/>
        <v>2</v>
      </c>
      <c r="AJ3944" s="2041"/>
    </row>
    <row r="3945" spans="1:36" ht="15.75">
      <c r="A3945" s="1979">
        <v>40</v>
      </c>
      <c r="B3945" s="1988" t="s">
        <v>1830</v>
      </c>
      <c r="C3945" s="1981" t="s">
        <v>181</v>
      </c>
      <c r="D3945" s="1981">
        <v>149980</v>
      </c>
      <c r="E3945" s="2008">
        <v>1</v>
      </c>
      <c r="F3945" s="1999">
        <f t="shared" si="1419"/>
        <v>149980</v>
      </c>
      <c r="G3945" s="1981"/>
      <c r="H3945" s="2031">
        <f>G3945*D3945</f>
        <v>0</v>
      </c>
      <c r="I3945" s="1989">
        <v>44897</v>
      </c>
      <c r="J3945" s="1983">
        <v>45809</v>
      </c>
      <c r="K3945" s="1983"/>
      <c r="L3945" s="1984">
        <v>977</v>
      </c>
      <c r="M3945" s="1983">
        <v>44880</v>
      </c>
      <c r="N3945" s="1981"/>
      <c r="O3945" s="1981"/>
      <c r="P3945" s="1981"/>
      <c r="Q3945" s="1981"/>
      <c r="R3945" s="1981"/>
      <c r="S3945" s="1981"/>
      <c r="T3945" s="1981"/>
      <c r="U3945" s="1981"/>
      <c r="V3945" s="1981"/>
      <c r="W3945" s="1981"/>
      <c r="X3945" s="1981"/>
      <c r="Y3945" s="1981"/>
      <c r="Z3945" s="1981"/>
      <c r="AA3945" s="1981"/>
      <c r="AB3945" s="1981"/>
      <c r="AC3945" s="1507">
        <f t="shared" si="1412"/>
        <v>1</v>
      </c>
      <c r="AD3945" s="1508">
        <f t="shared" si="1413"/>
        <v>149980</v>
      </c>
      <c r="AE3945" s="14">
        <f t="shared" si="1414"/>
        <v>26.4</v>
      </c>
      <c r="AF3945" s="14">
        <f t="shared" si="1415"/>
        <v>0</v>
      </c>
      <c r="AG3945" s="14" t="e">
        <f t="shared" si="1416"/>
        <v>#DIV/0!</v>
      </c>
      <c r="AH3945" s="14" t="e">
        <f t="shared" si="1417"/>
        <v>#DIV/0!</v>
      </c>
      <c r="AI3945" s="14">
        <f t="shared" si="1418"/>
        <v>1</v>
      </c>
      <c r="AJ3945" s="2041"/>
    </row>
    <row r="3946" spans="1:36">
      <c r="A3946" s="4724" t="s">
        <v>1832</v>
      </c>
      <c r="B3946" s="4724"/>
      <c r="C3946" s="4724"/>
      <c r="D3946" s="4724"/>
      <c r="E3946" s="4770"/>
      <c r="F3946" s="4724"/>
      <c r="G3946" s="4724"/>
      <c r="H3946" s="4724"/>
      <c r="I3946" s="4724"/>
      <c r="J3946" s="4724"/>
      <c r="K3946" s="4724"/>
      <c r="L3946" s="4724"/>
      <c r="M3946" s="4724"/>
      <c r="N3946" s="4724"/>
      <c r="O3946" s="4724"/>
      <c r="P3946" s="4724"/>
      <c r="Q3946" s="4724"/>
      <c r="R3946" s="4724"/>
      <c r="S3946" s="4724"/>
      <c r="T3946" s="4724"/>
      <c r="U3946" s="4724"/>
      <c r="V3946" s="4724"/>
      <c r="W3946" s="4724"/>
      <c r="X3946" s="4724"/>
      <c r="Y3946" s="4724"/>
      <c r="Z3946" s="4724"/>
      <c r="AA3946" s="4724"/>
      <c r="AB3946" s="4724"/>
      <c r="AC3946" s="4724"/>
      <c r="AD3946" s="4724"/>
      <c r="AE3946" s="4724"/>
      <c r="AF3946" s="4724"/>
      <c r="AG3946" s="4724"/>
      <c r="AH3946" s="4724"/>
      <c r="AI3946" s="4724"/>
      <c r="AJ3946" s="2039"/>
    </row>
    <row r="3947" spans="1:36" ht="15.75">
      <c r="A3947" s="1979">
        <v>2</v>
      </c>
      <c r="B3947" s="1988" t="s">
        <v>1833</v>
      </c>
      <c r="C3947" s="1981" t="s">
        <v>181</v>
      </c>
      <c r="D3947" s="1981">
        <v>2850</v>
      </c>
      <c r="E3947" s="2008">
        <v>15</v>
      </c>
      <c r="F3947" s="1999">
        <f t="shared" ref="F3947:F3975" si="1421">E3947*D3947</f>
        <v>42750</v>
      </c>
      <c r="G3947" s="1981"/>
      <c r="H3947" s="2031">
        <f t="shared" ref="H3947:H3953" si="1422">G3947*D3947</f>
        <v>0</v>
      </c>
      <c r="I3947" s="1989">
        <v>44923</v>
      </c>
      <c r="J3947" s="1983">
        <v>45746</v>
      </c>
      <c r="K3947" s="1983"/>
      <c r="L3947" s="1984">
        <v>1165</v>
      </c>
      <c r="M3947" s="1983">
        <v>44921</v>
      </c>
      <c r="N3947" s="1981"/>
      <c r="O3947" s="1981">
        <v>2</v>
      </c>
      <c r="P3947" s="1981">
        <v>5</v>
      </c>
      <c r="Q3947" s="1981"/>
      <c r="R3947" s="1981"/>
      <c r="S3947" s="1981"/>
      <c r="T3947" s="1981"/>
      <c r="U3947" s="1981"/>
      <c r="V3947" s="1981"/>
      <c r="W3947" s="1981"/>
      <c r="X3947" s="1981"/>
      <c r="Y3947" s="1981"/>
      <c r="Z3947" s="1981"/>
      <c r="AA3947" s="1981"/>
      <c r="AB3947" s="1981"/>
      <c r="AC3947" s="1507">
        <f t="shared" ref="AC3947:AC3975" si="1423">E3947+G3947-N3947-O3947-AA3947-P3947-Q3947-R3947-S3947-T3947-U3947-V3947-W3947-X3947-Y3947</f>
        <v>8</v>
      </c>
      <c r="AD3947" s="1508">
        <f t="shared" ref="AD3947:AD3975" si="1424">D3947*AC3947</f>
        <v>22800</v>
      </c>
      <c r="AE3947" s="14">
        <f t="shared" ref="AE3947:AE3975" si="1425">(J3947-"01.04.2023")/30</f>
        <v>24.3</v>
      </c>
      <c r="AF3947" s="14">
        <f t="shared" ref="AF3947:AF3975" si="1426">(N3947+O3947+P3947+Q3947+R3947+S3947+T3947+U3947+V3947+W3947+X3947+Y3947)/3</f>
        <v>2.3333333333333335</v>
      </c>
      <c r="AG3947" s="14">
        <f t="shared" ref="AG3947:AG3975" si="1427">AC3947/AF3947</f>
        <v>3.4285714285714284</v>
      </c>
      <c r="AH3947" s="14">
        <f t="shared" ref="AH3947:AH3975" si="1428">AG3947-AE3947</f>
        <v>-20.871428571428574</v>
      </c>
      <c r="AI3947" s="14">
        <f t="shared" ref="AI3947:AI3975" si="1429">AC3947-(AE3947*AF3947)</f>
        <v>-48.7</v>
      </c>
      <c r="AJ3947" s="2041"/>
    </row>
    <row r="3948" spans="1:36" ht="15.75">
      <c r="A3948" s="1979">
        <v>3</v>
      </c>
      <c r="B3948" s="1988" t="s">
        <v>1844</v>
      </c>
      <c r="C3948" s="1981" t="s">
        <v>181</v>
      </c>
      <c r="D3948" s="1981">
        <v>1934</v>
      </c>
      <c r="E3948" s="2008">
        <v>30</v>
      </c>
      <c r="F3948" s="1999">
        <f t="shared" si="1421"/>
        <v>58020</v>
      </c>
      <c r="G3948" s="1981"/>
      <c r="H3948" s="2031">
        <f t="shared" si="1422"/>
        <v>0</v>
      </c>
      <c r="I3948" s="1989">
        <v>44923</v>
      </c>
      <c r="J3948" s="1983">
        <v>45907</v>
      </c>
      <c r="K3948" s="1983"/>
      <c r="L3948" s="1984">
        <v>1165</v>
      </c>
      <c r="M3948" s="1983">
        <v>44921</v>
      </c>
      <c r="N3948" s="1981">
        <v>7</v>
      </c>
      <c r="O3948" s="1981">
        <v>2</v>
      </c>
      <c r="P3948" s="1981">
        <v>5</v>
      </c>
      <c r="Q3948" s="1981"/>
      <c r="R3948" s="1981"/>
      <c r="S3948" s="1981"/>
      <c r="T3948" s="1981"/>
      <c r="U3948" s="1981"/>
      <c r="V3948" s="1981"/>
      <c r="W3948" s="1981"/>
      <c r="X3948" s="1981"/>
      <c r="Y3948" s="1981"/>
      <c r="Z3948" s="1981"/>
      <c r="AA3948" s="1981"/>
      <c r="AB3948" s="1981"/>
      <c r="AC3948" s="1507">
        <f t="shared" si="1423"/>
        <v>16</v>
      </c>
      <c r="AD3948" s="1508">
        <f t="shared" si="1424"/>
        <v>30944</v>
      </c>
      <c r="AE3948" s="14">
        <f t="shared" si="1425"/>
        <v>29.666666666666668</v>
      </c>
      <c r="AF3948" s="14">
        <f t="shared" si="1426"/>
        <v>4.666666666666667</v>
      </c>
      <c r="AG3948" s="14">
        <f t="shared" si="1427"/>
        <v>3.4285714285714284</v>
      </c>
      <c r="AH3948" s="14">
        <f t="shared" si="1428"/>
        <v>-26.238095238095241</v>
      </c>
      <c r="AI3948" s="14">
        <f t="shared" si="1429"/>
        <v>-122.44444444444446</v>
      </c>
      <c r="AJ3948" s="1986"/>
    </row>
    <row r="3949" spans="1:36" ht="15" customHeight="1">
      <c r="A3949" s="1979">
        <v>4</v>
      </c>
      <c r="B3949" s="1988" t="s">
        <v>7905</v>
      </c>
      <c r="C3949" s="1981" t="s">
        <v>181</v>
      </c>
      <c r="D3949" s="1981">
        <v>35999.08</v>
      </c>
      <c r="E3949" s="2008">
        <v>5</v>
      </c>
      <c r="F3949" s="1999">
        <f t="shared" si="1421"/>
        <v>179995.40000000002</v>
      </c>
      <c r="G3949" s="1981"/>
      <c r="H3949" s="2031">
        <f t="shared" si="1422"/>
        <v>0</v>
      </c>
      <c r="I3949" s="1989">
        <v>44923</v>
      </c>
      <c r="J3949" s="1983">
        <v>45199</v>
      </c>
      <c r="K3949" s="1983"/>
      <c r="L3949" s="1984">
        <v>1165</v>
      </c>
      <c r="M3949" s="1983">
        <v>44921</v>
      </c>
      <c r="N3949" s="1981">
        <v>1</v>
      </c>
      <c r="O3949" s="1981">
        <v>1</v>
      </c>
      <c r="P3949" s="1981"/>
      <c r="Q3949" s="1981"/>
      <c r="R3949" s="1981"/>
      <c r="S3949" s="1981"/>
      <c r="T3949" s="1981"/>
      <c r="U3949" s="1981"/>
      <c r="V3949" s="1981"/>
      <c r="W3949" s="1981"/>
      <c r="X3949" s="1981"/>
      <c r="Y3949" s="1981"/>
      <c r="Z3949" s="1981"/>
      <c r="AA3949" s="1981"/>
      <c r="AB3949" s="1981"/>
      <c r="AC3949" s="1507">
        <f t="shared" si="1423"/>
        <v>3</v>
      </c>
      <c r="AD3949" s="1508">
        <f t="shared" si="1424"/>
        <v>107997.24</v>
      </c>
      <c r="AE3949" s="14">
        <f t="shared" si="1425"/>
        <v>6.0666666666666664</v>
      </c>
      <c r="AF3949" s="14">
        <f t="shared" si="1426"/>
        <v>0.66666666666666663</v>
      </c>
      <c r="AG3949" s="14">
        <f t="shared" si="1427"/>
        <v>4.5</v>
      </c>
      <c r="AH3949" s="14">
        <f t="shared" si="1428"/>
        <v>-1.5666666666666664</v>
      </c>
      <c r="AI3949" s="14">
        <f t="shared" si="1429"/>
        <v>-1.0444444444444443</v>
      </c>
      <c r="AJ3949" s="2041"/>
    </row>
    <row r="3950" spans="1:36" ht="15.75">
      <c r="A3950" s="1979">
        <v>6</v>
      </c>
      <c r="B3950" s="1988" t="s">
        <v>7906</v>
      </c>
      <c r="C3950" s="1981" t="s">
        <v>181</v>
      </c>
      <c r="D3950" s="1981">
        <v>64999.29</v>
      </c>
      <c r="E3950" s="2008">
        <v>5</v>
      </c>
      <c r="F3950" s="1999">
        <f t="shared" si="1421"/>
        <v>324996.45</v>
      </c>
      <c r="G3950" s="1981"/>
      <c r="H3950" s="2031">
        <f t="shared" si="1422"/>
        <v>0</v>
      </c>
      <c r="I3950" s="1989">
        <v>44923</v>
      </c>
      <c r="J3950" s="1983">
        <v>45351</v>
      </c>
      <c r="K3950" s="1983"/>
      <c r="L3950" s="1984">
        <v>1165</v>
      </c>
      <c r="M3950" s="1983">
        <v>44921</v>
      </c>
      <c r="N3950" s="1981">
        <v>2</v>
      </c>
      <c r="O3950" s="1981">
        <v>2</v>
      </c>
      <c r="P3950" s="1981"/>
      <c r="Q3950" s="1981"/>
      <c r="R3950" s="1981"/>
      <c r="S3950" s="1981"/>
      <c r="T3950" s="1981"/>
      <c r="U3950" s="1981"/>
      <c r="V3950" s="1981"/>
      <c r="W3950" s="1981"/>
      <c r="X3950" s="1981"/>
      <c r="Y3950" s="1981"/>
      <c r="Z3950" s="1981"/>
      <c r="AA3950" s="1981"/>
      <c r="AB3950" s="1981"/>
      <c r="AC3950" s="1507">
        <f t="shared" si="1423"/>
        <v>1</v>
      </c>
      <c r="AD3950" s="1508">
        <f t="shared" si="1424"/>
        <v>64999.29</v>
      </c>
      <c r="AE3950" s="14">
        <f t="shared" si="1425"/>
        <v>11.133333333333333</v>
      </c>
      <c r="AF3950" s="14">
        <f t="shared" si="1426"/>
        <v>1.3333333333333333</v>
      </c>
      <c r="AG3950" s="14">
        <f t="shared" si="1427"/>
        <v>0.75</v>
      </c>
      <c r="AH3950" s="14">
        <f t="shared" si="1428"/>
        <v>-10.383333333333333</v>
      </c>
      <c r="AI3950" s="14">
        <f t="shared" si="1429"/>
        <v>-13.844444444444443</v>
      </c>
      <c r="AJ3950" s="2041"/>
    </row>
    <row r="3951" spans="1:36" ht="15.75">
      <c r="A3951" s="1979">
        <v>7</v>
      </c>
      <c r="B3951" s="1988" t="s">
        <v>7825</v>
      </c>
      <c r="C3951" s="1981" t="s">
        <v>181</v>
      </c>
      <c r="D3951" s="1981">
        <v>4680.18</v>
      </c>
      <c r="E3951" s="2008">
        <v>30</v>
      </c>
      <c r="F3951" s="1999">
        <f t="shared" si="1421"/>
        <v>140405.40000000002</v>
      </c>
      <c r="G3951" s="1981"/>
      <c r="H3951" s="2031">
        <f t="shared" si="1422"/>
        <v>0</v>
      </c>
      <c r="I3951" s="1989">
        <v>44924</v>
      </c>
      <c r="J3951" s="1983">
        <v>46357</v>
      </c>
      <c r="K3951" s="1983"/>
      <c r="L3951" s="1984">
        <v>1165</v>
      </c>
      <c r="M3951" s="1983">
        <v>44921</v>
      </c>
      <c r="N3951" s="1981">
        <v>4</v>
      </c>
      <c r="O3951" s="1981">
        <v>3</v>
      </c>
      <c r="P3951" s="1981">
        <v>8</v>
      </c>
      <c r="Q3951" s="1981"/>
      <c r="R3951" s="1981"/>
      <c r="S3951" s="1981"/>
      <c r="T3951" s="1981"/>
      <c r="U3951" s="1981"/>
      <c r="V3951" s="1981"/>
      <c r="W3951" s="1981"/>
      <c r="X3951" s="1981"/>
      <c r="Y3951" s="1981"/>
      <c r="Z3951" s="1981"/>
      <c r="AA3951" s="1981"/>
      <c r="AB3951" s="1981"/>
      <c r="AC3951" s="1507">
        <f t="shared" si="1423"/>
        <v>15</v>
      </c>
      <c r="AD3951" s="1508">
        <f t="shared" si="1424"/>
        <v>70202.700000000012</v>
      </c>
      <c r="AE3951" s="14">
        <f t="shared" si="1425"/>
        <v>44.666666666666664</v>
      </c>
      <c r="AF3951" s="14">
        <f t="shared" si="1426"/>
        <v>5</v>
      </c>
      <c r="AG3951" s="14">
        <f t="shared" si="1427"/>
        <v>3</v>
      </c>
      <c r="AH3951" s="14">
        <f t="shared" si="1428"/>
        <v>-41.666666666666664</v>
      </c>
      <c r="AI3951" s="14">
        <f t="shared" si="1429"/>
        <v>-208.33333333333331</v>
      </c>
      <c r="AJ3951" s="2041"/>
    </row>
    <row r="3952" spans="1:36" ht="15.75">
      <c r="A3952" s="1979">
        <v>9</v>
      </c>
      <c r="B3952" s="1988" t="s">
        <v>1834</v>
      </c>
      <c r="C3952" s="1981" t="s">
        <v>181</v>
      </c>
      <c r="D3952" s="1981">
        <v>1199.47</v>
      </c>
      <c r="E3952" s="2008">
        <v>498</v>
      </c>
      <c r="F3952" s="1999">
        <f t="shared" si="1421"/>
        <v>597336.06000000006</v>
      </c>
      <c r="G3952" s="1981"/>
      <c r="H3952" s="2031">
        <f t="shared" si="1422"/>
        <v>0</v>
      </c>
      <c r="I3952" s="1989">
        <v>44923</v>
      </c>
      <c r="J3952" s="1983">
        <v>45589</v>
      </c>
      <c r="K3952" s="1983"/>
      <c r="L3952" s="1984">
        <v>1165</v>
      </c>
      <c r="M3952" s="1983">
        <v>44921</v>
      </c>
      <c r="N3952" s="1981">
        <v>109</v>
      </c>
      <c r="O3952" s="1981">
        <v>133</v>
      </c>
      <c r="P3952" s="1981">
        <v>114</v>
      </c>
      <c r="Q3952" s="1981"/>
      <c r="R3952" s="1981"/>
      <c r="S3952" s="1981"/>
      <c r="T3952" s="1981"/>
      <c r="U3952" s="1981"/>
      <c r="V3952" s="1981"/>
      <c r="W3952" s="1981"/>
      <c r="X3952" s="1981"/>
      <c r="Y3952" s="1981"/>
      <c r="Z3952" s="1981"/>
      <c r="AA3952" s="1981"/>
      <c r="AB3952" s="1981"/>
      <c r="AC3952" s="1507">
        <f t="shared" si="1423"/>
        <v>142</v>
      </c>
      <c r="AD3952" s="1508">
        <f t="shared" si="1424"/>
        <v>170324.74</v>
      </c>
      <c r="AE3952" s="14">
        <f t="shared" si="1425"/>
        <v>19.066666666666666</v>
      </c>
      <c r="AF3952" s="14">
        <f t="shared" si="1426"/>
        <v>118.66666666666667</v>
      </c>
      <c r="AG3952" s="14">
        <f t="shared" si="1427"/>
        <v>1.196629213483146</v>
      </c>
      <c r="AH3952" s="14">
        <f t="shared" si="1428"/>
        <v>-17.870037453183521</v>
      </c>
      <c r="AI3952" s="14">
        <f t="shared" si="1429"/>
        <v>-2120.577777777778</v>
      </c>
      <c r="AJ3952" s="2041"/>
    </row>
    <row r="3953" spans="1:36" ht="15.75" customHeight="1">
      <c r="A3953" s="1979">
        <v>10</v>
      </c>
      <c r="B3953" s="1988" t="s">
        <v>1834</v>
      </c>
      <c r="C3953" s="1981" t="s">
        <v>181</v>
      </c>
      <c r="D3953" s="1981">
        <v>1199.47</v>
      </c>
      <c r="E3953" s="2008">
        <v>18</v>
      </c>
      <c r="F3953" s="1999">
        <f t="shared" si="1421"/>
        <v>21590.46</v>
      </c>
      <c r="G3953" s="1981"/>
      <c r="H3953" s="2031">
        <f t="shared" si="1422"/>
        <v>0</v>
      </c>
      <c r="I3953" s="1989">
        <v>44923</v>
      </c>
      <c r="J3953" s="1983">
        <v>45413</v>
      </c>
      <c r="K3953" s="1983"/>
      <c r="L3953" s="1984">
        <v>1165</v>
      </c>
      <c r="M3953" s="1983">
        <v>44921</v>
      </c>
      <c r="N3953" s="1981">
        <v>5</v>
      </c>
      <c r="O3953" s="1981"/>
      <c r="P3953" s="1981"/>
      <c r="Q3953" s="1981"/>
      <c r="R3953" s="1981"/>
      <c r="S3953" s="1981"/>
      <c r="T3953" s="1981"/>
      <c r="U3953" s="1981"/>
      <c r="V3953" s="1981"/>
      <c r="W3953" s="1981"/>
      <c r="X3953" s="1981"/>
      <c r="Y3953" s="1981"/>
      <c r="Z3953" s="1981"/>
      <c r="AA3953" s="1981"/>
      <c r="AB3953" s="1981"/>
      <c r="AC3953" s="1507">
        <f t="shared" si="1423"/>
        <v>13</v>
      </c>
      <c r="AD3953" s="1508">
        <f t="shared" si="1424"/>
        <v>15593.11</v>
      </c>
      <c r="AE3953" s="14">
        <f t="shared" si="1425"/>
        <v>13.2</v>
      </c>
      <c r="AF3953" s="14">
        <f t="shared" si="1426"/>
        <v>1.6666666666666667</v>
      </c>
      <c r="AG3953" s="14">
        <f t="shared" si="1427"/>
        <v>7.8</v>
      </c>
      <c r="AH3953" s="14">
        <f t="shared" si="1428"/>
        <v>-5.3999999999999995</v>
      </c>
      <c r="AI3953" s="14">
        <f t="shared" si="1429"/>
        <v>-9</v>
      </c>
      <c r="AJ3953" s="2041"/>
    </row>
    <row r="3954" spans="1:36" ht="15.75" customHeight="1">
      <c r="A3954" s="1979">
        <v>11</v>
      </c>
      <c r="B3954" s="1988" t="s">
        <v>1835</v>
      </c>
      <c r="C3954" s="1981" t="s">
        <v>181</v>
      </c>
      <c r="D3954" s="1981">
        <v>1389</v>
      </c>
      <c r="E3954" s="2008">
        <v>4</v>
      </c>
      <c r="F3954" s="1999">
        <f t="shared" si="1421"/>
        <v>5556</v>
      </c>
      <c r="G3954" s="1981"/>
      <c r="H3954" s="1981"/>
      <c r="I3954" s="1989">
        <v>44167</v>
      </c>
      <c r="J3954" s="1983">
        <v>45045</v>
      </c>
      <c r="K3954" s="1983"/>
      <c r="L3954" s="1984">
        <v>1275</v>
      </c>
      <c r="M3954" s="1983">
        <v>44154</v>
      </c>
      <c r="N3954" s="1981">
        <v>1</v>
      </c>
      <c r="O3954" s="1981">
        <v>1</v>
      </c>
      <c r="P3954" s="1981">
        <v>1</v>
      </c>
      <c r="Q3954" s="1981"/>
      <c r="R3954" s="1981"/>
      <c r="S3954" s="1981"/>
      <c r="T3954" s="1981"/>
      <c r="U3954" s="1981"/>
      <c r="V3954" s="1981"/>
      <c r="W3954" s="1981"/>
      <c r="X3954" s="1981"/>
      <c r="Y3954" s="1981"/>
      <c r="Z3954" s="1981"/>
      <c r="AA3954" s="1981"/>
      <c r="AB3954" s="1981"/>
      <c r="AC3954" s="1507">
        <f t="shared" si="1423"/>
        <v>1</v>
      </c>
      <c r="AD3954" s="1508">
        <f t="shared" si="1424"/>
        <v>1389</v>
      </c>
      <c r="AE3954" s="14">
        <f t="shared" si="1425"/>
        <v>0.93333333333333335</v>
      </c>
      <c r="AF3954" s="14">
        <f t="shared" si="1426"/>
        <v>1</v>
      </c>
      <c r="AG3954" s="14">
        <f t="shared" si="1427"/>
        <v>1</v>
      </c>
      <c r="AH3954" s="14">
        <f t="shared" si="1428"/>
        <v>6.6666666666666652E-2</v>
      </c>
      <c r="AI3954" s="14">
        <f t="shared" si="1429"/>
        <v>6.6666666666666652E-2</v>
      </c>
      <c r="AJ3954" s="1986"/>
    </row>
    <row r="3955" spans="1:36" ht="15.75">
      <c r="A3955" s="1979">
        <v>12</v>
      </c>
      <c r="B3955" s="1988" t="s">
        <v>7826</v>
      </c>
      <c r="C3955" s="1981" t="s">
        <v>181</v>
      </c>
      <c r="D3955" s="1981">
        <v>3690.43</v>
      </c>
      <c r="E3955" s="2008">
        <v>392</v>
      </c>
      <c r="F3955" s="1999">
        <f t="shared" si="1421"/>
        <v>1446648.5599999998</v>
      </c>
      <c r="G3955" s="1981"/>
      <c r="H3955" s="2031">
        <f>G3955*D3955</f>
        <v>0</v>
      </c>
      <c r="I3955" s="1989">
        <v>44924</v>
      </c>
      <c r="J3955" s="1983">
        <v>45992</v>
      </c>
      <c r="K3955" s="1983"/>
      <c r="L3955" s="1984">
        <v>1165</v>
      </c>
      <c r="M3955" s="1983">
        <v>44921</v>
      </c>
      <c r="N3955" s="1981">
        <v>40</v>
      </c>
      <c r="O3955" s="1981">
        <v>31</v>
      </c>
      <c r="P3955" s="1981">
        <v>34</v>
      </c>
      <c r="Q3955" s="1981"/>
      <c r="R3955" s="1981"/>
      <c r="S3955" s="1981"/>
      <c r="T3955" s="1981"/>
      <c r="U3955" s="1981"/>
      <c r="V3955" s="1981"/>
      <c r="W3955" s="1981"/>
      <c r="X3955" s="1981"/>
      <c r="Y3955" s="1981"/>
      <c r="Z3955" s="1981"/>
      <c r="AA3955" s="1981"/>
      <c r="AB3955" s="1981"/>
      <c r="AC3955" s="1507">
        <f t="shared" si="1423"/>
        <v>287</v>
      </c>
      <c r="AD3955" s="1508">
        <f t="shared" si="1424"/>
        <v>1059153.4099999999</v>
      </c>
      <c r="AE3955" s="14">
        <f t="shared" si="1425"/>
        <v>32.5</v>
      </c>
      <c r="AF3955" s="14">
        <f t="shared" si="1426"/>
        <v>35</v>
      </c>
      <c r="AG3955" s="14">
        <f t="shared" si="1427"/>
        <v>8.1999999999999993</v>
      </c>
      <c r="AH3955" s="14">
        <f t="shared" si="1428"/>
        <v>-24.3</v>
      </c>
      <c r="AI3955" s="14">
        <f t="shared" si="1429"/>
        <v>-850.5</v>
      </c>
      <c r="AJ3955" s="2041"/>
    </row>
    <row r="3956" spans="1:36" ht="15" customHeight="1">
      <c r="A3956" s="1979">
        <v>13</v>
      </c>
      <c r="B3956" s="1988" t="s">
        <v>7907</v>
      </c>
      <c r="C3956" s="1981" t="s">
        <v>181</v>
      </c>
      <c r="D3956" s="1981">
        <v>4400.91</v>
      </c>
      <c r="E3956" s="2008">
        <v>340</v>
      </c>
      <c r="F3956" s="1999">
        <f t="shared" si="1421"/>
        <v>1496309.4</v>
      </c>
      <c r="G3956" s="1981"/>
      <c r="H3956" s="2031">
        <f>G3956*D3956</f>
        <v>0</v>
      </c>
      <c r="I3956" s="1989">
        <v>44924</v>
      </c>
      <c r="J3956" s="1983">
        <v>45992</v>
      </c>
      <c r="K3956" s="1983"/>
      <c r="L3956" s="1984">
        <v>1165</v>
      </c>
      <c r="M3956" s="1983">
        <v>44921</v>
      </c>
      <c r="N3956" s="1981"/>
      <c r="O3956" s="1981">
        <v>2</v>
      </c>
      <c r="P3956" s="1981">
        <v>15</v>
      </c>
      <c r="Q3956" s="1981"/>
      <c r="R3956" s="1981"/>
      <c r="S3956" s="1981"/>
      <c r="T3956" s="1981"/>
      <c r="U3956" s="1981"/>
      <c r="V3956" s="1981"/>
      <c r="W3956" s="1981"/>
      <c r="X3956" s="1981"/>
      <c r="Y3956" s="1981"/>
      <c r="Z3956" s="1981"/>
      <c r="AA3956" s="1981"/>
      <c r="AB3956" s="1981"/>
      <c r="AC3956" s="1507">
        <f t="shared" si="1423"/>
        <v>323</v>
      </c>
      <c r="AD3956" s="1508">
        <f t="shared" si="1424"/>
        <v>1421493.93</v>
      </c>
      <c r="AE3956" s="14">
        <f t="shared" si="1425"/>
        <v>32.5</v>
      </c>
      <c r="AF3956" s="14">
        <f t="shared" si="1426"/>
        <v>5.666666666666667</v>
      </c>
      <c r="AG3956" s="14">
        <f t="shared" si="1427"/>
        <v>57</v>
      </c>
      <c r="AH3956" s="14">
        <f t="shared" si="1428"/>
        <v>24.5</v>
      </c>
      <c r="AI3956" s="14">
        <f t="shared" si="1429"/>
        <v>138.83333333333331</v>
      </c>
      <c r="AJ3956" s="2041"/>
    </row>
    <row r="3957" spans="1:36" ht="15.75" customHeight="1">
      <c r="A3957" s="1979">
        <v>14</v>
      </c>
      <c r="B3957" s="1988" t="s">
        <v>7908</v>
      </c>
      <c r="C3957" s="1981" t="s">
        <v>181</v>
      </c>
      <c r="D3957" s="1981">
        <v>3500</v>
      </c>
      <c r="E3957" s="2008">
        <v>201</v>
      </c>
      <c r="F3957" s="1999">
        <f t="shared" si="1421"/>
        <v>703500</v>
      </c>
      <c r="G3957" s="1981"/>
      <c r="H3957" s="2031">
        <f>G3957*D3957</f>
        <v>0</v>
      </c>
      <c r="I3957" s="1989">
        <v>44923</v>
      </c>
      <c r="J3957" s="1983">
        <v>45583</v>
      </c>
      <c r="K3957" s="1983"/>
      <c r="L3957" s="1984">
        <v>1165</v>
      </c>
      <c r="M3957" s="1983">
        <v>44921</v>
      </c>
      <c r="N3957" s="1981">
        <v>32</v>
      </c>
      <c r="O3957" s="1981">
        <v>24</v>
      </c>
      <c r="P3957" s="1981">
        <v>9</v>
      </c>
      <c r="Q3957" s="1981"/>
      <c r="R3957" s="1981"/>
      <c r="S3957" s="1981"/>
      <c r="T3957" s="1981"/>
      <c r="U3957" s="1981"/>
      <c r="V3957" s="1981"/>
      <c r="W3957" s="1981"/>
      <c r="X3957" s="1981"/>
      <c r="Y3957" s="1981"/>
      <c r="Z3957" s="1981"/>
      <c r="AA3957" s="1981"/>
      <c r="AB3957" s="1981"/>
      <c r="AC3957" s="1507">
        <f t="shared" si="1423"/>
        <v>136</v>
      </c>
      <c r="AD3957" s="1508">
        <f t="shared" si="1424"/>
        <v>476000</v>
      </c>
      <c r="AE3957" s="14">
        <f t="shared" si="1425"/>
        <v>18.866666666666667</v>
      </c>
      <c r="AF3957" s="14">
        <f t="shared" si="1426"/>
        <v>21.666666666666668</v>
      </c>
      <c r="AG3957" s="14">
        <f t="shared" si="1427"/>
        <v>6.2769230769230768</v>
      </c>
      <c r="AH3957" s="14">
        <f t="shared" si="1428"/>
        <v>-12.589743589743591</v>
      </c>
      <c r="AI3957" s="14">
        <f t="shared" si="1429"/>
        <v>-272.77777777777783</v>
      </c>
      <c r="AJ3957" s="2041"/>
    </row>
    <row r="3958" spans="1:36" ht="15" customHeight="1">
      <c r="A3958" s="1979">
        <v>15</v>
      </c>
      <c r="B3958" s="1988" t="s">
        <v>7909</v>
      </c>
      <c r="C3958" s="1981" t="s">
        <v>181</v>
      </c>
      <c r="D3958" s="1981">
        <v>3500</v>
      </c>
      <c r="E3958" s="2008">
        <v>2</v>
      </c>
      <c r="F3958" s="1999">
        <f t="shared" si="1421"/>
        <v>7000</v>
      </c>
      <c r="G3958" s="1981"/>
      <c r="H3958" s="2031">
        <f>G3958*D3958</f>
        <v>0</v>
      </c>
      <c r="I3958" s="1989">
        <v>44923</v>
      </c>
      <c r="J3958" s="1983">
        <v>45583</v>
      </c>
      <c r="K3958" s="1983"/>
      <c r="L3958" s="1984">
        <v>1165</v>
      </c>
      <c r="M3958" s="1983">
        <v>44921</v>
      </c>
      <c r="N3958" s="1981">
        <v>1</v>
      </c>
      <c r="O3958" s="1981"/>
      <c r="P3958" s="1981"/>
      <c r="Q3958" s="1981"/>
      <c r="R3958" s="1981"/>
      <c r="S3958" s="1981"/>
      <c r="T3958" s="1981"/>
      <c r="U3958" s="1981"/>
      <c r="V3958" s="1981"/>
      <c r="W3958" s="1981"/>
      <c r="X3958" s="1981"/>
      <c r="Y3958" s="1981"/>
      <c r="Z3958" s="1981"/>
      <c r="AA3958" s="1981"/>
      <c r="AB3958" s="1981"/>
      <c r="AC3958" s="1507">
        <f t="shared" si="1423"/>
        <v>1</v>
      </c>
      <c r="AD3958" s="1508">
        <f t="shared" si="1424"/>
        <v>3500</v>
      </c>
      <c r="AE3958" s="14">
        <f t="shared" si="1425"/>
        <v>18.866666666666667</v>
      </c>
      <c r="AF3958" s="14">
        <f t="shared" si="1426"/>
        <v>0.33333333333333331</v>
      </c>
      <c r="AG3958" s="14">
        <f t="shared" si="1427"/>
        <v>3</v>
      </c>
      <c r="AH3958" s="14">
        <f t="shared" si="1428"/>
        <v>-15.866666666666667</v>
      </c>
      <c r="AI3958" s="14">
        <f t="shared" si="1429"/>
        <v>-5.2888888888888888</v>
      </c>
      <c r="AJ3958" s="2041"/>
    </row>
    <row r="3959" spans="1:36" ht="15.75">
      <c r="A3959" s="1979">
        <v>16</v>
      </c>
      <c r="B3959" s="1988" t="s">
        <v>1837</v>
      </c>
      <c r="C3959" s="1981" t="s">
        <v>181</v>
      </c>
      <c r="D3959" s="1981">
        <v>1618</v>
      </c>
      <c r="E3959" s="2008">
        <v>4</v>
      </c>
      <c r="F3959" s="1999">
        <f t="shared" si="1421"/>
        <v>6472</v>
      </c>
      <c r="G3959" s="1981"/>
      <c r="H3959" s="1981"/>
      <c r="I3959" s="1989">
        <v>44166</v>
      </c>
      <c r="J3959" s="1983">
        <v>45094</v>
      </c>
      <c r="K3959" s="1983"/>
      <c r="L3959" s="1984">
        <v>1275</v>
      </c>
      <c r="M3959" s="1983">
        <v>44154</v>
      </c>
      <c r="N3959" s="1981"/>
      <c r="O3959" s="1981">
        <v>1</v>
      </c>
      <c r="P3959" s="1981"/>
      <c r="Q3959" s="1981"/>
      <c r="R3959" s="1981"/>
      <c r="S3959" s="1981"/>
      <c r="T3959" s="1981"/>
      <c r="U3959" s="1981"/>
      <c r="V3959" s="1981"/>
      <c r="W3959" s="1981"/>
      <c r="X3959" s="1981"/>
      <c r="Y3959" s="1981"/>
      <c r="Z3959" s="1981"/>
      <c r="AA3959" s="1981"/>
      <c r="AB3959" s="1981"/>
      <c r="AC3959" s="1507">
        <f t="shared" si="1423"/>
        <v>3</v>
      </c>
      <c r="AD3959" s="1508">
        <f t="shared" si="1424"/>
        <v>4854</v>
      </c>
      <c r="AE3959" s="14">
        <f t="shared" si="1425"/>
        <v>2.5666666666666669</v>
      </c>
      <c r="AF3959" s="14">
        <f t="shared" si="1426"/>
        <v>0.33333333333333331</v>
      </c>
      <c r="AG3959" s="14">
        <f t="shared" si="1427"/>
        <v>9</v>
      </c>
      <c r="AH3959" s="14">
        <f t="shared" si="1428"/>
        <v>6.4333333333333336</v>
      </c>
      <c r="AI3959" s="14">
        <f t="shared" si="1429"/>
        <v>2.1444444444444444</v>
      </c>
      <c r="AJ3959" s="1986"/>
    </row>
    <row r="3960" spans="1:36" ht="15.75" customHeight="1">
      <c r="A3960" s="1979">
        <v>17</v>
      </c>
      <c r="B3960" s="1988" t="s">
        <v>1838</v>
      </c>
      <c r="C3960" s="1981" t="s">
        <v>181</v>
      </c>
      <c r="D3960" s="1981">
        <v>718.6</v>
      </c>
      <c r="E3960" s="2008">
        <v>18</v>
      </c>
      <c r="F3960" s="1999">
        <f t="shared" si="1421"/>
        <v>12934.800000000001</v>
      </c>
      <c r="G3960" s="1981"/>
      <c r="H3960" s="1981"/>
      <c r="I3960" s="1989">
        <v>44166</v>
      </c>
      <c r="J3960" s="1983">
        <v>45066</v>
      </c>
      <c r="K3960" s="1983"/>
      <c r="L3960" s="1984">
        <v>1275</v>
      </c>
      <c r="M3960" s="1983">
        <v>44154</v>
      </c>
      <c r="N3960" s="1981">
        <v>1</v>
      </c>
      <c r="O3960" s="1981">
        <v>2</v>
      </c>
      <c r="P3960" s="1981">
        <v>1</v>
      </c>
      <c r="Q3960" s="1981"/>
      <c r="R3960" s="1981"/>
      <c r="S3960" s="1981"/>
      <c r="T3960" s="1981"/>
      <c r="U3960" s="1981"/>
      <c r="V3960" s="1981"/>
      <c r="W3960" s="1981"/>
      <c r="X3960" s="1981"/>
      <c r="Y3960" s="1981"/>
      <c r="Z3960" s="1981"/>
      <c r="AA3960" s="1981"/>
      <c r="AB3960" s="1981"/>
      <c r="AC3960" s="1507">
        <f t="shared" si="1423"/>
        <v>14</v>
      </c>
      <c r="AD3960" s="1508">
        <f t="shared" si="1424"/>
        <v>10060.4</v>
      </c>
      <c r="AE3960" s="14">
        <f t="shared" si="1425"/>
        <v>1.6333333333333333</v>
      </c>
      <c r="AF3960" s="14">
        <f t="shared" si="1426"/>
        <v>1.3333333333333333</v>
      </c>
      <c r="AG3960" s="14">
        <f t="shared" si="1427"/>
        <v>10.5</v>
      </c>
      <c r="AH3960" s="14">
        <f t="shared" si="1428"/>
        <v>8.8666666666666671</v>
      </c>
      <c r="AI3960" s="14">
        <f t="shared" si="1429"/>
        <v>11.822222222222223</v>
      </c>
      <c r="AJ3960" s="1986"/>
    </row>
    <row r="3961" spans="1:36" ht="15" customHeight="1">
      <c r="A3961" s="1979">
        <v>18</v>
      </c>
      <c r="B3961" s="1988" t="s">
        <v>1838</v>
      </c>
      <c r="C3961" s="1981" t="s">
        <v>181</v>
      </c>
      <c r="D3961" s="1981">
        <v>898</v>
      </c>
      <c r="E3961" s="2008">
        <v>20</v>
      </c>
      <c r="F3961" s="1999">
        <f t="shared" si="1421"/>
        <v>17960</v>
      </c>
      <c r="G3961" s="1981"/>
      <c r="H3961" s="2031">
        <f>G3961*D3961</f>
        <v>0</v>
      </c>
      <c r="I3961" s="1989">
        <v>44923</v>
      </c>
      <c r="J3961" s="1983">
        <v>45858</v>
      </c>
      <c r="K3961" s="1983"/>
      <c r="L3961" s="1984">
        <v>1165</v>
      </c>
      <c r="M3961" s="1983">
        <v>44921</v>
      </c>
      <c r="N3961" s="1981"/>
      <c r="O3961" s="1981"/>
      <c r="P3961" s="1981"/>
      <c r="Q3961" s="1981"/>
      <c r="R3961" s="1981"/>
      <c r="S3961" s="1981"/>
      <c r="T3961" s="1981"/>
      <c r="U3961" s="1981"/>
      <c r="V3961" s="1981"/>
      <c r="W3961" s="1981"/>
      <c r="X3961" s="1981"/>
      <c r="Y3961" s="1981"/>
      <c r="Z3961" s="1981"/>
      <c r="AA3961" s="1981"/>
      <c r="AB3961" s="1981"/>
      <c r="AC3961" s="1507">
        <f t="shared" si="1423"/>
        <v>20</v>
      </c>
      <c r="AD3961" s="1508">
        <f t="shared" si="1424"/>
        <v>17960</v>
      </c>
      <c r="AE3961" s="14">
        <f t="shared" si="1425"/>
        <v>28.033333333333335</v>
      </c>
      <c r="AF3961" s="14">
        <f t="shared" si="1426"/>
        <v>0</v>
      </c>
      <c r="AG3961" s="14" t="e">
        <f t="shared" si="1427"/>
        <v>#DIV/0!</v>
      </c>
      <c r="AH3961" s="14" t="e">
        <f t="shared" si="1428"/>
        <v>#DIV/0!</v>
      </c>
      <c r="AI3961" s="14">
        <f t="shared" si="1429"/>
        <v>20</v>
      </c>
      <c r="AJ3961" s="1986"/>
    </row>
    <row r="3962" spans="1:36" ht="15" customHeight="1">
      <c r="A3962" s="1979">
        <v>19</v>
      </c>
      <c r="B3962" s="1988" t="s">
        <v>1839</v>
      </c>
      <c r="C3962" s="1981" t="s">
        <v>181</v>
      </c>
      <c r="D3962" s="1981">
        <v>25388</v>
      </c>
      <c r="E3962" s="2008">
        <v>6</v>
      </c>
      <c r="F3962" s="1999">
        <f t="shared" si="1421"/>
        <v>152328</v>
      </c>
      <c r="G3962" s="1981"/>
      <c r="H3962" s="1981"/>
      <c r="I3962" s="1989">
        <v>44180</v>
      </c>
      <c r="J3962" s="1983">
        <v>45545</v>
      </c>
      <c r="K3962" s="1983"/>
      <c r="L3962" s="1984">
        <v>1275</v>
      </c>
      <c r="M3962" s="1983">
        <v>44154</v>
      </c>
      <c r="N3962" s="1981">
        <v>2</v>
      </c>
      <c r="O3962" s="1981"/>
      <c r="P3962" s="1981"/>
      <c r="Q3962" s="1981"/>
      <c r="R3962" s="1981"/>
      <c r="S3962" s="1981"/>
      <c r="T3962" s="1981"/>
      <c r="U3962" s="1981"/>
      <c r="V3962" s="1981"/>
      <c r="W3962" s="1981"/>
      <c r="X3962" s="1981"/>
      <c r="Y3962" s="1981"/>
      <c r="Z3962" s="1981"/>
      <c r="AA3962" s="1981"/>
      <c r="AB3962" s="1981"/>
      <c r="AC3962" s="1507">
        <f t="shared" si="1423"/>
        <v>4</v>
      </c>
      <c r="AD3962" s="1508">
        <f t="shared" si="1424"/>
        <v>101552</v>
      </c>
      <c r="AE3962" s="14">
        <f t="shared" si="1425"/>
        <v>17.600000000000001</v>
      </c>
      <c r="AF3962" s="14">
        <f t="shared" si="1426"/>
        <v>0.66666666666666663</v>
      </c>
      <c r="AG3962" s="14">
        <f t="shared" si="1427"/>
        <v>6</v>
      </c>
      <c r="AH3962" s="14">
        <f t="shared" si="1428"/>
        <v>-11.600000000000001</v>
      </c>
      <c r="AI3962" s="14">
        <f t="shared" si="1429"/>
        <v>-7.7333333333333343</v>
      </c>
      <c r="AJ3962" s="1986"/>
    </row>
    <row r="3963" spans="1:36" ht="15" customHeight="1">
      <c r="A3963" s="1979">
        <v>20</v>
      </c>
      <c r="B3963" s="1988" t="s">
        <v>1839</v>
      </c>
      <c r="C3963" s="1981" t="s">
        <v>181</v>
      </c>
      <c r="D3963" s="1981">
        <v>31672</v>
      </c>
      <c r="E3963" s="2008">
        <v>3</v>
      </c>
      <c r="F3963" s="1999">
        <f t="shared" si="1421"/>
        <v>95016</v>
      </c>
      <c r="G3963" s="1981"/>
      <c r="H3963" s="2031">
        <f>G3963*D3963</f>
        <v>0</v>
      </c>
      <c r="I3963" s="1989">
        <v>44923</v>
      </c>
      <c r="J3963" s="1983">
        <v>46222</v>
      </c>
      <c r="K3963" s="1983"/>
      <c r="L3963" s="1984">
        <v>1165</v>
      </c>
      <c r="M3963" s="1983">
        <v>44921</v>
      </c>
      <c r="N3963" s="1981"/>
      <c r="O3963" s="1981"/>
      <c r="P3963" s="1981"/>
      <c r="Q3963" s="1981"/>
      <c r="R3963" s="1981"/>
      <c r="S3963" s="1981"/>
      <c r="T3963" s="1981"/>
      <c r="U3963" s="1981"/>
      <c r="V3963" s="1981"/>
      <c r="W3963" s="1981"/>
      <c r="X3963" s="1981"/>
      <c r="Y3963" s="1981"/>
      <c r="Z3963" s="1981"/>
      <c r="AA3963" s="1981"/>
      <c r="AB3963" s="1981"/>
      <c r="AC3963" s="1507">
        <f t="shared" si="1423"/>
        <v>3</v>
      </c>
      <c r="AD3963" s="1508">
        <f t="shared" si="1424"/>
        <v>95016</v>
      </c>
      <c r="AE3963" s="14">
        <f t="shared" si="1425"/>
        <v>40.166666666666664</v>
      </c>
      <c r="AF3963" s="14">
        <f t="shared" si="1426"/>
        <v>0</v>
      </c>
      <c r="AG3963" s="14" t="e">
        <f t="shared" si="1427"/>
        <v>#DIV/0!</v>
      </c>
      <c r="AH3963" s="14" t="e">
        <f t="shared" si="1428"/>
        <v>#DIV/0!</v>
      </c>
      <c r="AI3963" s="14">
        <f t="shared" si="1429"/>
        <v>3</v>
      </c>
      <c r="AJ3963" s="1986"/>
    </row>
    <row r="3964" spans="1:36" ht="15.75">
      <c r="A3964" s="1979">
        <v>21</v>
      </c>
      <c r="B3964" s="1988" t="s">
        <v>1840</v>
      </c>
      <c r="C3964" s="1981" t="s">
        <v>181</v>
      </c>
      <c r="D3964" s="1981">
        <v>19794.8</v>
      </c>
      <c r="E3964" s="2008">
        <v>8</v>
      </c>
      <c r="F3964" s="1999">
        <f t="shared" si="1421"/>
        <v>158358.39999999999</v>
      </c>
      <c r="G3964" s="1981"/>
      <c r="H3964" s="1981"/>
      <c r="I3964" s="1989">
        <v>44180</v>
      </c>
      <c r="J3964" s="1983">
        <v>45536</v>
      </c>
      <c r="K3964" s="1983"/>
      <c r="L3964" s="1984">
        <v>1275</v>
      </c>
      <c r="M3964" s="1983">
        <v>44154</v>
      </c>
      <c r="N3964" s="1981">
        <v>2</v>
      </c>
      <c r="O3964" s="1981"/>
      <c r="P3964" s="1981"/>
      <c r="Q3964" s="1981"/>
      <c r="R3964" s="1981"/>
      <c r="S3964" s="1981"/>
      <c r="T3964" s="1981"/>
      <c r="U3964" s="1981"/>
      <c r="V3964" s="1981"/>
      <c r="W3964" s="1981"/>
      <c r="X3964" s="1981"/>
      <c r="Y3964" s="1981"/>
      <c r="Z3964" s="1981"/>
      <c r="AA3964" s="1981"/>
      <c r="AB3964" s="1981"/>
      <c r="AC3964" s="1507">
        <f t="shared" si="1423"/>
        <v>6</v>
      </c>
      <c r="AD3964" s="1508">
        <f t="shared" si="1424"/>
        <v>118768.79999999999</v>
      </c>
      <c r="AE3964" s="14">
        <f t="shared" si="1425"/>
        <v>17.3</v>
      </c>
      <c r="AF3964" s="14">
        <f t="shared" si="1426"/>
        <v>0.66666666666666663</v>
      </c>
      <c r="AG3964" s="14">
        <f t="shared" si="1427"/>
        <v>9</v>
      </c>
      <c r="AH3964" s="14">
        <f t="shared" si="1428"/>
        <v>-8.3000000000000007</v>
      </c>
      <c r="AI3964" s="14">
        <f t="shared" si="1429"/>
        <v>-5.5333333333333332</v>
      </c>
      <c r="AJ3964" s="1986"/>
    </row>
    <row r="3965" spans="1:36" ht="15" customHeight="1">
      <c r="A3965" s="1979">
        <v>22</v>
      </c>
      <c r="B3965" s="1988" t="s">
        <v>1840</v>
      </c>
      <c r="C3965" s="1981" t="s">
        <v>181</v>
      </c>
      <c r="D3965" s="1981">
        <v>24743</v>
      </c>
      <c r="E3965" s="2008">
        <v>3</v>
      </c>
      <c r="F3965" s="1999">
        <f t="shared" si="1421"/>
        <v>74229</v>
      </c>
      <c r="G3965" s="1981"/>
      <c r="H3965" s="2031">
        <f>G3965*D3965</f>
        <v>0</v>
      </c>
      <c r="I3965" s="1989">
        <v>44923</v>
      </c>
      <c r="J3965" s="1983">
        <v>45882</v>
      </c>
      <c r="K3965" s="1983"/>
      <c r="L3965" s="1984">
        <v>1165</v>
      </c>
      <c r="M3965" s="1983">
        <v>44921</v>
      </c>
      <c r="N3965" s="1981"/>
      <c r="O3965" s="1981"/>
      <c r="P3965" s="1981"/>
      <c r="Q3965" s="1981"/>
      <c r="R3965" s="1981"/>
      <c r="S3965" s="1981"/>
      <c r="T3965" s="1981"/>
      <c r="U3965" s="1981"/>
      <c r="V3965" s="1981"/>
      <c r="W3965" s="1981"/>
      <c r="X3965" s="1981"/>
      <c r="Y3965" s="1981"/>
      <c r="Z3965" s="1981"/>
      <c r="AA3965" s="1981"/>
      <c r="AB3965" s="1981"/>
      <c r="AC3965" s="1507">
        <f t="shared" si="1423"/>
        <v>3</v>
      </c>
      <c r="AD3965" s="1508">
        <f t="shared" si="1424"/>
        <v>74229</v>
      </c>
      <c r="AE3965" s="14">
        <f t="shared" si="1425"/>
        <v>28.833333333333332</v>
      </c>
      <c r="AF3965" s="14">
        <f t="shared" si="1426"/>
        <v>0</v>
      </c>
      <c r="AG3965" s="14" t="e">
        <f t="shared" si="1427"/>
        <v>#DIV/0!</v>
      </c>
      <c r="AH3965" s="14" t="e">
        <f t="shared" si="1428"/>
        <v>#DIV/0!</v>
      </c>
      <c r="AI3965" s="14">
        <f t="shared" si="1429"/>
        <v>3</v>
      </c>
      <c r="AJ3965" s="1986"/>
    </row>
    <row r="3966" spans="1:36" ht="15" customHeight="1">
      <c r="A3966" s="1979">
        <v>23</v>
      </c>
      <c r="B3966" s="1988" t="s">
        <v>1841</v>
      </c>
      <c r="C3966" s="1981" t="s">
        <v>181</v>
      </c>
      <c r="D3966" s="1981">
        <v>1112.7</v>
      </c>
      <c r="E3966" s="2008">
        <v>5</v>
      </c>
      <c r="F3966" s="1999">
        <f t="shared" si="1421"/>
        <v>5563.5</v>
      </c>
      <c r="G3966" s="1981"/>
      <c r="H3966" s="1981"/>
      <c r="I3966" s="1989">
        <v>44166</v>
      </c>
      <c r="J3966" s="1983">
        <v>45107</v>
      </c>
      <c r="K3966" s="1983"/>
      <c r="L3966" s="1984">
        <v>1275</v>
      </c>
      <c r="M3966" s="1983">
        <v>44154</v>
      </c>
      <c r="N3966" s="1981">
        <v>1</v>
      </c>
      <c r="O3966" s="1981">
        <v>1</v>
      </c>
      <c r="P3966" s="1981">
        <v>1</v>
      </c>
      <c r="Q3966" s="1981"/>
      <c r="R3966" s="1981"/>
      <c r="S3966" s="1981"/>
      <c r="T3966" s="1981"/>
      <c r="U3966" s="1981"/>
      <c r="V3966" s="1981"/>
      <c r="W3966" s="1981"/>
      <c r="X3966" s="1981"/>
      <c r="Y3966" s="1981"/>
      <c r="Z3966" s="1981"/>
      <c r="AA3966" s="1981"/>
      <c r="AB3966" s="1981"/>
      <c r="AC3966" s="1507">
        <f t="shared" si="1423"/>
        <v>2</v>
      </c>
      <c r="AD3966" s="1508">
        <f t="shared" si="1424"/>
        <v>2225.4</v>
      </c>
      <c r="AE3966" s="14">
        <f t="shared" si="1425"/>
        <v>3</v>
      </c>
      <c r="AF3966" s="14">
        <f t="shared" si="1426"/>
        <v>1</v>
      </c>
      <c r="AG3966" s="14">
        <f t="shared" si="1427"/>
        <v>2</v>
      </c>
      <c r="AH3966" s="14">
        <f t="shared" si="1428"/>
        <v>-1</v>
      </c>
      <c r="AI3966" s="14">
        <f t="shared" si="1429"/>
        <v>-1</v>
      </c>
      <c r="AJ3966" s="1986"/>
    </row>
    <row r="3967" spans="1:36" ht="15" customHeight="1">
      <c r="A3967" s="1979">
        <v>24</v>
      </c>
      <c r="B3967" s="1988" t="s">
        <v>1842</v>
      </c>
      <c r="C3967" s="1981" t="s">
        <v>181</v>
      </c>
      <c r="D3967" s="1981">
        <v>1199.47</v>
      </c>
      <c r="E3967" s="2008">
        <v>399</v>
      </c>
      <c r="F3967" s="1999">
        <f t="shared" si="1421"/>
        <v>478588.53</v>
      </c>
      <c r="G3967" s="1981"/>
      <c r="H3967" s="2031">
        <f t="shared" ref="H3967:H3971" si="1430">G3967*D3967</f>
        <v>0</v>
      </c>
      <c r="I3967" s="1989">
        <v>44923</v>
      </c>
      <c r="J3967" s="1983">
        <v>45809</v>
      </c>
      <c r="K3967" s="1983"/>
      <c r="L3967" s="1984">
        <v>1165</v>
      </c>
      <c r="M3967" s="1983">
        <v>44921</v>
      </c>
      <c r="N3967" s="1981">
        <v>148</v>
      </c>
      <c r="O3967" s="1981">
        <v>136</v>
      </c>
      <c r="P3967" s="1981">
        <v>64</v>
      </c>
      <c r="Q3967" s="1981"/>
      <c r="R3967" s="1981"/>
      <c r="S3967" s="1981"/>
      <c r="T3967" s="1981"/>
      <c r="U3967" s="1981"/>
      <c r="V3967" s="1981"/>
      <c r="W3967" s="1981"/>
      <c r="X3967" s="1981"/>
      <c r="Y3967" s="1981"/>
      <c r="Z3967" s="1981"/>
      <c r="AA3967" s="1981"/>
      <c r="AB3967" s="1981"/>
      <c r="AC3967" s="1507">
        <f t="shared" si="1423"/>
        <v>51</v>
      </c>
      <c r="AD3967" s="1508">
        <f t="shared" si="1424"/>
        <v>61172.97</v>
      </c>
      <c r="AE3967" s="14">
        <f t="shared" si="1425"/>
        <v>26.4</v>
      </c>
      <c r="AF3967" s="14">
        <f t="shared" si="1426"/>
        <v>116</v>
      </c>
      <c r="AG3967" s="14">
        <f t="shared" si="1427"/>
        <v>0.43965517241379309</v>
      </c>
      <c r="AH3967" s="14">
        <f t="shared" si="1428"/>
        <v>-25.960344827586205</v>
      </c>
      <c r="AI3967" s="14">
        <f t="shared" si="1429"/>
        <v>-3011.3999999999996</v>
      </c>
      <c r="AJ3967" s="2041"/>
    </row>
    <row r="3968" spans="1:36" ht="15" customHeight="1">
      <c r="A3968" s="1979">
        <v>25</v>
      </c>
      <c r="B3968" s="1988" t="s">
        <v>7910</v>
      </c>
      <c r="C3968" s="1981" t="s">
        <v>181</v>
      </c>
      <c r="D3968" s="1981">
        <v>73750</v>
      </c>
      <c r="E3968" s="2008">
        <v>5</v>
      </c>
      <c r="F3968" s="1999">
        <f t="shared" si="1421"/>
        <v>368750</v>
      </c>
      <c r="G3968" s="1981"/>
      <c r="H3968" s="2031">
        <f t="shared" si="1430"/>
        <v>0</v>
      </c>
      <c r="I3968" s="1989">
        <v>44923</v>
      </c>
      <c r="J3968" s="1983">
        <v>46684</v>
      </c>
      <c r="K3968" s="1983"/>
      <c r="L3968" s="1984">
        <v>1165</v>
      </c>
      <c r="M3968" s="1983">
        <v>44921</v>
      </c>
      <c r="N3968" s="1981"/>
      <c r="O3968" s="1981"/>
      <c r="P3968" s="1981"/>
      <c r="Q3968" s="1981"/>
      <c r="R3968" s="1981"/>
      <c r="S3968" s="1981"/>
      <c r="T3968" s="1981"/>
      <c r="U3968" s="1981"/>
      <c r="V3968" s="1981"/>
      <c r="W3968" s="1981"/>
      <c r="X3968" s="1981"/>
      <c r="Y3968" s="1981"/>
      <c r="Z3968" s="1981"/>
      <c r="AA3968" s="1981"/>
      <c r="AB3968" s="1981"/>
      <c r="AC3968" s="1507">
        <f t="shared" si="1423"/>
        <v>5</v>
      </c>
      <c r="AD3968" s="1508">
        <f t="shared" si="1424"/>
        <v>368750</v>
      </c>
      <c r="AE3968" s="14">
        <f t="shared" si="1425"/>
        <v>55.56666666666667</v>
      </c>
      <c r="AF3968" s="14">
        <f t="shared" si="1426"/>
        <v>0</v>
      </c>
      <c r="AG3968" s="14" t="e">
        <f t="shared" si="1427"/>
        <v>#DIV/0!</v>
      </c>
      <c r="AH3968" s="14" t="e">
        <f t="shared" si="1428"/>
        <v>#DIV/0!</v>
      </c>
      <c r="AI3968" s="14">
        <f t="shared" si="1429"/>
        <v>5</v>
      </c>
      <c r="AJ3968" s="2041"/>
    </row>
    <row r="3969" spans="1:36" ht="15" customHeight="1">
      <c r="A3969" s="1979">
        <v>26</v>
      </c>
      <c r="B3969" s="1988" t="s">
        <v>7911</v>
      </c>
      <c r="C3969" s="1981" t="s">
        <v>181</v>
      </c>
      <c r="D3969" s="1981">
        <v>33223</v>
      </c>
      <c r="E3969" s="2008">
        <v>3</v>
      </c>
      <c r="F3969" s="1999">
        <f t="shared" si="1421"/>
        <v>99669</v>
      </c>
      <c r="G3969" s="1981"/>
      <c r="H3969" s="2031">
        <f t="shared" si="1430"/>
        <v>0</v>
      </c>
      <c r="I3969" s="1989">
        <v>44923</v>
      </c>
      <c r="J3969" s="1983">
        <v>46663</v>
      </c>
      <c r="K3969" s="1983"/>
      <c r="L3969" s="1984">
        <v>1165</v>
      </c>
      <c r="M3969" s="1983">
        <v>44921</v>
      </c>
      <c r="N3969" s="1981"/>
      <c r="O3969" s="1981"/>
      <c r="P3969" s="1981"/>
      <c r="Q3969" s="1981"/>
      <c r="R3969" s="1981"/>
      <c r="S3969" s="1981"/>
      <c r="T3969" s="1981"/>
      <c r="U3969" s="1981"/>
      <c r="V3969" s="1981"/>
      <c r="W3969" s="1981"/>
      <c r="X3969" s="1981"/>
      <c r="Y3969" s="1981"/>
      <c r="Z3969" s="1981"/>
      <c r="AA3969" s="1981"/>
      <c r="AB3969" s="1981"/>
      <c r="AC3969" s="1507">
        <f t="shared" si="1423"/>
        <v>3</v>
      </c>
      <c r="AD3969" s="1508">
        <f t="shared" si="1424"/>
        <v>99669</v>
      </c>
      <c r="AE3969" s="14">
        <f t="shared" si="1425"/>
        <v>54.866666666666667</v>
      </c>
      <c r="AF3969" s="14">
        <f t="shared" si="1426"/>
        <v>0</v>
      </c>
      <c r="AG3969" s="14" t="e">
        <f t="shared" si="1427"/>
        <v>#DIV/0!</v>
      </c>
      <c r="AH3969" s="14" t="e">
        <f t="shared" si="1428"/>
        <v>#DIV/0!</v>
      </c>
      <c r="AI3969" s="14">
        <f t="shared" si="1429"/>
        <v>3</v>
      </c>
      <c r="AJ3969" s="2041"/>
    </row>
    <row r="3970" spans="1:36" ht="15" customHeight="1">
      <c r="A3970" s="1979">
        <v>28</v>
      </c>
      <c r="B3970" s="1988" t="s">
        <v>7912</v>
      </c>
      <c r="C3970" s="1981" t="s">
        <v>181</v>
      </c>
      <c r="D3970" s="1981">
        <v>1750.52</v>
      </c>
      <c r="E3970" s="2008">
        <v>168</v>
      </c>
      <c r="F3970" s="1999">
        <f t="shared" si="1421"/>
        <v>294087.36</v>
      </c>
      <c r="G3970" s="1981"/>
      <c r="H3970" s="2031">
        <f t="shared" si="1430"/>
        <v>0</v>
      </c>
      <c r="I3970" s="1989">
        <v>44923</v>
      </c>
      <c r="J3970" s="1983">
        <v>45412</v>
      </c>
      <c r="K3970" s="1983"/>
      <c r="L3970" s="1984">
        <v>1165</v>
      </c>
      <c r="M3970" s="1983">
        <v>44921</v>
      </c>
      <c r="N3970" s="1981">
        <v>87</v>
      </c>
      <c r="O3970" s="1981">
        <v>38</v>
      </c>
      <c r="P3970" s="1981">
        <v>31</v>
      </c>
      <c r="Q3970" s="1981"/>
      <c r="R3970" s="1981"/>
      <c r="S3970" s="1981"/>
      <c r="T3970" s="1981"/>
      <c r="U3970" s="1981"/>
      <c r="V3970" s="1981"/>
      <c r="W3970" s="1981"/>
      <c r="X3970" s="1981"/>
      <c r="Y3970" s="1981"/>
      <c r="Z3970" s="1981"/>
      <c r="AA3970" s="1981"/>
      <c r="AB3970" s="1981"/>
      <c r="AC3970" s="1507">
        <f t="shared" si="1423"/>
        <v>12</v>
      </c>
      <c r="AD3970" s="1508">
        <f t="shared" si="1424"/>
        <v>21006.239999999998</v>
      </c>
      <c r="AE3970" s="14">
        <f t="shared" si="1425"/>
        <v>13.166666666666666</v>
      </c>
      <c r="AF3970" s="14">
        <f t="shared" si="1426"/>
        <v>52</v>
      </c>
      <c r="AG3970" s="14">
        <f t="shared" si="1427"/>
        <v>0.23076923076923078</v>
      </c>
      <c r="AH3970" s="14">
        <f t="shared" si="1428"/>
        <v>-12.935897435897436</v>
      </c>
      <c r="AI3970" s="14">
        <f t="shared" si="1429"/>
        <v>-672.66666666666663</v>
      </c>
      <c r="AJ3970" s="2041"/>
    </row>
    <row r="3971" spans="1:36" ht="15" customHeight="1">
      <c r="A3971" s="1979">
        <v>29</v>
      </c>
      <c r="B3971" s="1988" t="s">
        <v>7822</v>
      </c>
      <c r="C3971" s="1981" t="s">
        <v>181</v>
      </c>
      <c r="D3971" s="1981">
        <v>3449.68</v>
      </c>
      <c r="E3971" s="2008">
        <v>163</v>
      </c>
      <c r="F3971" s="1999">
        <f t="shared" si="1421"/>
        <v>562297.84</v>
      </c>
      <c r="G3971" s="1981"/>
      <c r="H3971" s="2031">
        <f t="shared" si="1430"/>
        <v>0</v>
      </c>
      <c r="I3971" s="1989">
        <v>44923</v>
      </c>
      <c r="J3971" s="1983">
        <v>45839</v>
      </c>
      <c r="K3971" s="1983"/>
      <c r="L3971" s="1984">
        <v>1165</v>
      </c>
      <c r="M3971" s="1983">
        <v>44921</v>
      </c>
      <c r="N3971" s="1981">
        <v>9</v>
      </c>
      <c r="O3971" s="1981">
        <v>33</v>
      </c>
      <c r="P3971" s="1981">
        <v>41</v>
      </c>
      <c r="Q3971" s="1981"/>
      <c r="R3971" s="1981"/>
      <c r="S3971" s="1981"/>
      <c r="T3971" s="1981"/>
      <c r="U3971" s="1981"/>
      <c r="V3971" s="1981"/>
      <c r="W3971" s="1981"/>
      <c r="X3971" s="1981"/>
      <c r="Y3971" s="1981"/>
      <c r="Z3971" s="1981"/>
      <c r="AA3971" s="1981"/>
      <c r="AB3971" s="1981"/>
      <c r="AC3971" s="1507">
        <f t="shared" si="1423"/>
        <v>80</v>
      </c>
      <c r="AD3971" s="1508">
        <f t="shared" si="1424"/>
        <v>275974.39999999997</v>
      </c>
      <c r="AE3971" s="14">
        <f t="shared" si="1425"/>
        <v>27.4</v>
      </c>
      <c r="AF3971" s="14">
        <f t="shared" si="1426"/>
        <v>27.666666666666668</v>
      </c>
      <c r="AG3971" s="14">
        <f t="shared" si="1427"/>
        <v>2.8915662650602409</v>
      </c>
      <c r="AH3971" s="14">
        <f t="shared" si="1428"/>
        <v>-24.508433734939757</v>
      </c>
      <c r="AI3971" s="14">
        <f t="shared" si="1429"/>
        <v>-678.06666666666661</v>
      </c>
      <c r="AJ3971" s="2041"/>
    </row>
    <row r="3972" spans="1:36" ht="15" customHeight="1">
      <c r="A3972" s="1979">
        <v>30</v>
      </c>
      <c r="B3972" s="1988" t="s">
        <v>1845</v>
      </c>
      <c r="C3972" s="1981" t="s">
        <v>181</v>
      </c>
      <c r="D3972" s="1981">
        <v>577.5</v>
      </c>
      <c r="E3972" s="2008">
        <v>14</v>
      </c>
      <c r="F3972" s="1999">
        <f t="shared" si="1421"/>
        <v>8085</v>
      </c>
      <c r="G3972" s="1981"/>
      <c r="H3972" s="1981"/>
      <c r="I3972" s="1989">
        <v>44166</v>
      </c>
      <c r="J3972" s="1983">
        <v>45107</v>
      </c>
      <c r="K3972" s="1983"/>
      <c r="L3972" s="1984">
        <v>1275</v>
      </c>
      <c r="M3972" s="1983">
        <v>44154</v>
      </c>
      <c r="N3972" s="1981">
        <v>1</v>
      </c>
      <c r="O3972" s="1981">
        <v>1</v>
      </c>
      <c r="P3972" s="1981">
        <v>2</v>
      </c>
      <c r="Q3972" s="1981"/>
      <c r="R3972" s="1981"/>
      <c r="S3972" s="1981"/>
      <c r="T3972" s="1981"/>
      <c r="U3972" s="1981"/>
      <c r="V3972" s="1981"/>
      <c r="W3972" s="1981"/>
      <c r="X3972" s="1981"/>
      <c r="Y3972" s="1981"/>
      <c r="Z3972" s="1981"/>
      <c r="AA3972" s="1981"/>
      <c r="AB3972" s="1981"/>
      <c r="AC3972" s="1507">
        <f t="shared" si="1423"/>
        <v>10</v>
      </c>
      <c r="AD3972" s="1508">
        <f t="shared" si="1424"/>
        <v>5775</v>
      </c>
      <c r="AE3972" s="14">
        <f t="shared" si="1425"/>
        <v>3</v>
      </c>
      <c r="AF3972" s="14">
        <f t="shared" si="1426"/>
        <v>1.3333333333333333</v>
      </c>
      <c r="AG3972" s="14">
        <f t="shared" si="1427"/>
        <v>7.5</v>
      </c>
      <c r="AH3972" s="14">
        <f t="shared" si="1428"/>
        <v>4.5</v>
      </c>
      <c r="AI3972" s="14">
        <f t="shared" si="1429"/>
        <v>6</v>
      </c>
      <c r="AJ3972" s="1986"/>
    </row>
    <row r="3973" spans="1:36" ht="15" customHeight="1">
      <c r="A3973" s="1979">
        <v>31</v>
      </c>
      <c r="B3973" s="1988" t="s">
        <v>1846</v>
      </c>
      <c r="C3973" s="1981" t="s">
        <v>181</v>
      </c>
      <c r="D3973" s="1981">
        <v>15797.48</v>
      </c>
      <c r="E3973" s="2008">
        <v>50</v>
      </c>
      <c r="F3973" s="1999">
        <f t="shared" si="1421"/>
        <v>789874</v>
      </c>
      <c r="G3973" s="1981"/>
      <c r="H3973" s="1981"/>
      <c r="I3973" s="1989">
        <v>44559</v>
      </c>
      <c r="J3973" s="1983">
        <v>45017</v>
      </c>
      <c r="K3973" s="1983"/>
      <c r="L3973" s="1984">
        <v>1642</v>
      </c>
      <c r="M3973" s="1983">
        <v>44553</v>
      </c>
      <c r="N3973" s="1981">
        <v>16</v>
      </c>
      <c r="O3973" s="1981">
        <v>3</v>
      </c>
      <c r="P3973" s="1981">
        <v>11</v>
      </c>
      <c r="Q3973" s="1981"/>
      <c r="R3973" s="1981"/>
      <c r="S3973" s="1981"/>
      <c r="T3973" s="1981"/>
      <c r="U3973" s="1981"/>
      <c r="V3973" s="1981"/>
      <c r="W3973" s="1981"/>
      <c r="X3973" s="1981"/>
      <c r="Y3973" s="1981"/>
      <c r="Z3973" s="1981"/>
      <c r="AA3973" s="1981"/>
      <c r="AB3973" s="1981"/>
      <c r="AC3973" s="1507">
        <f t="shared" si="1423"/>
        <v>20</v>
      </c>
      <c r="AD3973" s="1508">
        <f t="shared" si="1424"/>
        <v>315949.59999999998</v>
      </c>
      <c r="AE3973" s="14">
        <f t="shared" si="1425"/>
        <v>0</v>
      </c>
      <c r="AF3973" s="14">
        <f t="shared" si="1426"/>
        <v>10</v>
      </c>
      <c r="AG3973" s="14">
        <f t="shared" si="1427"/>
        <v>2</v>
      </c>
      <c r="AH3973" s="14">
        <f t="shared" si="1428"/>
        <v>2</v>
      </c>
      <c r="AI3973" s="14">
        <f t="shared" si="1429"/>
        <v>20</v>
      </c>
      <c r="AJ3973" s="2041"/>
    </row>
    <row r="3974" spans="1:36" ht="15" customHeight="1">
      <c r="A3974" s="1979">
        <v>32</v>
      </c>
      <c r="B3974" s="1988" t="s">
        <v>7913</v>
      </c>
      <c r="C3974" s="1981" t="s">
        <v>181</v>
      </c>
      <c r="D3974" s="1981">
        <v>25950</v>
      </c>
      <c r="E3974" s="2008">
        <v>2</v>
      </c>
      <c r="F3974" s="1999">
        <f t="shared" si="1421"/>
        <v>51900</v>
      </c>
      <c r="G3974" s="1981"/>
      <c r="H3974" s="2031">
        <f>G3974*D3974</f>
        <v>0</v>
      </c>
      <c r="I3974" s="1989">
        <v>44923</v>
      </c>
      <c r="J3974" s="1983">
        <v>45249</v>
      </c>
      <c r="K3974" s="1983"/>
      <c r="L3974" s="1984">
        <v>1165</v>
      </c>
      <c r="M3974" s="1983">
        <v>44921</v>
      </c>
      <c r="N3974" s="1981">
        <v>1</v>
      </c>
      <c r="O3974" s="1981"/>
      <c r="P3974" s="1981"/>
      <c r="Q3974" s="1981"/>
      <c r="R3974" s="1981"/>
      <c r="S3974" s="1981"/>
      <c r="T3974" s="1981"/>
      <c r="U3974" s="1981"/>
      <c r="V3974" s="1981"/>
      <c r="W3974" s="1981"/>
      <c r="X3974" s="1981"/>
      <c r="Y3974" s="1981"/>
      <c r="Z3974" s="1981"/>
      <c r="AA3974" s="1981"/>
      <c r="AB3974" s="1981"/>
      <c r="AC3974" s="1507">
        <f t="shared" si="1423"/>
        <v>1</v>
      </c>
      <c r="AD3974" s="1508">
        <f t="shared" si="1424"/>
        <v>25950</v>
      </c>
      <c r="AE3974" s="14">
        <f t="shared" si="1425"/>
        <v>7.7333333333333334</v>
      </c>
      <c r="AF3974" s="14">
        <f t="shared" si="1426"/>
        <v>0.33333333333333331</v>
      </c>
      <c r="AG3974" s="14">
        <f t="shared" si="1427"/>
        <v>3</v>
      </c>
      <c r="AH3974" s="14">
        <f t="shared" si="1428"/>
        <v>-4.7333333333333334</v>
      </c>
      <c r="AI3974" s="14">
        <f t="shared" si="1429"/>
        <v>-1.5777777777777775</v>
      </c>
      <c r="AJ3974" s="2041"/>
    </row>
    <row r="3975" spans="1:36" ht="15" customHeight="1">
      <c r="A3975" s="1979">
        <v>34</v>
      </c>
      <c r="B3975" s="1988" t="s">
        <v>7914</v>
      </c>
      <c r="C3975" s="1981" t="s">
        <v>181</v>
      </c>
      <c r="D3975" s="1981">
        <v>2186.0100000000002</v>
      </c>
      <c r="E3975" s="2008">
        <v>199</v>
      </c>
      <c r="F3975" s="1999">
        <f t="shared" si="1421"/>
        <v>435015.99000000005</v>
      </c>
      <c r="G3975" s="1981"/>
      <c r="H3975" s="2031">
        <f>G3975*D3975</f>
        <v>0</v>
      </c>
      <c r="I3975" s="1989">
        <v>44923</v>
      </c>
      <c r="J3975" s="1983">
        <v>45847</v>
      </c>
      <c r="K3975" s="1983"/>
      <c r="L3975" s="1984">
        <v>1165</v>
      </c>
      <c r="M3975" s="1983">
        <v>44921</v>
      </c>
      <c r="N3975" s="1981">
        <v>48</v>
      </c>
      <c r="O3975" s="1981">
        <v>40</v>
      </c>
      <c r="P3975" s="1981">
        <v>29</v>
      </c>
      <c r="Q3975" s="1981"/>
      <c r="R3975" s="1981"/>
      <c r="S3975" s="1981"/>
      <c r="T3975" s="1981"/>
      <c r="U3975" s="1981"/>
      <c r="V3975" s="1981"/>
      <c r="W3975" s="1981"/>
      <c r="X3975" s="1981"/>
      <c r="Y3975" s="1981"/>
      <c r="Z3975" s="1981"/>
      <c r="AA3975" s="1981"/>
      <c r="AB3975" s="1981"/>
      <c r="AC3975" s="1507">
        <f t="shared" si="1423"/>
        <v>82</v>
      </c>
      <c r="AD3975" s="1508">
        <f t="shared" si="1424"/>
        <v>179252.82</v>
      </c>
      <c r="AE3975" s="14">
        <f t="shared" si="1425"/>
        <v>27.666666666666668</v>
      </c>
      <c r="AF3975" s="14">
        <f t="shared" si="1426"/>
        <v>39</v>
      </c>
      <c r="AG3975" s="14">
        <f t="shared" si="1427"/>
        <v>2.1025641025641026</v>
      </c>
      <c r="AH3975" s="14">
        <f t="shared" si="1428"/>
        <v>-25.564102564102566</v>
      </c>
      <c r="AI3975" s="14">
        <f t="shared" si="1429"/>
        <v>-997</v>
      </c>
      <c r="AJ3975" s="2041"/>
    </row>
    <row r="3976" spans="1:36" ht="15" customHeight="1">
      <c r="A3976" s="4724" t="s">
        <v>1847</v>
      </c>
      <c r="B3976" s="4724"/>
      <c r="C3976" s="4724"/>
      <c r="D3976" s="4724"/>
      <c r="E3976" s="4770"/>
      <c r="F3976" s="4724"/>
      <c r="G3976" s="4724"/>
      <c r="H3976" s="4724"/>
      <c r="I3976" s="4724"/>
      <c r="J3976" s="4724"/>
      <c r="K3976" s="4724"/>
      <c r="L3976" s="4724"/>
      <c r="M3976" s="4724"/>
      <c r="N3976" s="4724"/>
      <c r="O3976" s="4724"/>
      <c r="P3976" s="4724"/>
      <c r="Q3976" s="4724"/>
      <c r="R3976" s="4724"/>
      <c r="S3976" s="4724"/>
      <c r="T3976" s="4724"/>
      <c r="U3976" s="4724"/>
      <c r="V3976" s="4724"/>
      <c r="W3976" s="4724"/>
      <c r="X3976" s="4724"/>
      <c r="Y3976" s="4724"/>
      <c r="Z3976" s="4724"/>
      <c r="AA3976" s="4724"/>
      <c r="AB3976" s="4724"/>
      <c r="AC3976" s="4724"/>
      <c r="AD3976" s="4724"/>
      <c r="AE3976" s="4724"/>
      <c r="AF3976" s="4724"/>
      <c r="AG3976" s="4724"/>
      <c r="AH3976" s="4724"/>
      <c r="AI3976" s="4724"/>
      <c r="AJ3976" s="2039"/>
    </row>
    <row r="3977" spans="1:36" ht="15" customHeight="1">
      <c r="A3977" s="1979">
        <v>1</v>
      </c>
      <c r="B3977" s="1988" t="s">
        <v>7915</v>
      </c>
      <c r="C3977" s="1981" t="s">
        <v>66</v>
      </c>
      <c r="D3977" s="1981">
        <v>3979.33</v>
      </c>
      <c r="E3977" s="2008">
        <v>200</v>
      </c>
      <c r="F3977" s="1999">
        <f t="shared" ref="F3977:F4003" si="1431">E3977*D3977</f>
        <v>795866</v>
      </c>
      <c r="G3977" s="1981"/>
      <c r="H3977" s="2002">
        <f>G3977*D3977</f>
        <v>0</v>
      </c>
      <c r="I3977" s="1982">
        <v>44917</v>
      </c>
      <c r="J3977" s="1983">
        <v>45717</v>
      </c>
      <c r="K3977" s="1983"/>
      <c r="L3977" s="1984">
        <v>1131</v>
      </c>
      <c r="M3977" s="1983">
        <v>44915</v>
      </c>
      <c r="N3977" s="1981"/>
      <c r="O3977" s="1981"/>
      <c r="P3977" s="1981">
        <v>17</v>
      </c>
      <c r="Q3977" s="1981"/>
      <c r="R3977" s="1981"/>
      <c r="S3977" s="1981"/>
      <c r="T3977" s="1981"/>
      <c r="U3977" s="1981"/>
      <c r="V3977" s="1981"/>
      <c r="W3977" s="1981"/>
      <c r="X3977" s="1981"/>
      <c r="Y3977" s="1981"/>
      <c r="Z3977" s="1981"/>
      <c r="AA3977" s="1981"/>
      <c r="AB3977" s="1981"/>
      <c r="AC3977" s="1507">
        <f t="shared" ref="AC3977:AC4003" si="1432">E3977+G3977-N3977-O3977-AA3977-P3977-Q3977-R3977-S3977-T3977-U3977-V3977-W3977-X3977-Y3977</f>
        <v>183</v>
      </c>
      <c r="AD3977" s="1508">
        <f t="shared" ref="AD3977:AD4003" si="1433">D3977*AC3977</f>
        <v>728217.39</v>
      </c>
      <c r="AE3977" s="14">
        <f t="shared" ref="AE3977:AE4003" si="1434">(J3977-"01.04.2023")/30</f>
        <v>23.333333333333332</v>
      </c>
      <c r="AF3977" s="14">
        <f t="shared" ref="AF3977:AF4003" si="1435">(N3977+O3977+P3977+Q3977+R3977+S3977+T3977+U3977+V3977+W3977+X3977+Y3977)/3</f>
        <v>5.666666666666667</v>
      </c>
      <c r="AG3977" s="14">
        <f t="shared" ref="AG3977:AG4003" si="1436">AC3977/AF3977</f>
        <v>32.294117647058819</v>
      </c>
      <c r="AH3977" s="14">
        <f t="shared" ref="AH3977:AH4003" si="1437">AG3977-AE3977</f>
        <v>8.9607843137254868</v>
      </c>
      <c r="AI3977" s="14">
        <f t="shared" ref="AI3977:AI4003" si="1438">AC3977-(AE3977*AF3977)</f>
        <v>50.777777777777771</v>
      </c>
      <c r="AJ3977" s="1986"/>
    </row>
    <row r="3978" spans="1:36" ht="15" customHeight="1">
      <c r="A3978" s="1979">
        <v>2</v>
      </c>
      <c r="B3978" s="2024" t="s">
        <v>1848</v>
      </c>
      <c r="C3978" s="1981" t="s">
        <v>66</v>
      </c>
      <c r="D3978" s="1981">
        <v>548.91</v>
      </c>
      <c r="E3978" s="2008">
        <v>294</v>
      </c>
      <c r="F3978" s="1999">
        <f t="shared" si="1431"/>
        <v>161379.53999999998</v>
      </c>
      <c r="G3978" s="1981"/>
      <c r="H3978" s="2002">
        <f>G3978*D3978</f>
        <v>0</v>
      </c>
      <c r="I3978" s="1982">
        <v>44917</v>
      </c>
      <c r="J3978" s="1983">
        <v>45901</v>
      </c>
      <c r="K3978" s="1983"/>
      <c r="L3978" s="1984">
        <v>1131</v>
      </c>
      <c r="M3978" s="1983">
        <v>44915</v>
      </c>
      <c r="N3978" s="1981"/>
      <c r="O3978" s="1981"/>
      <c r="P3978" s="1981">
        <v>18</v>
      </c>
      <c r="Q3978" s="1981"/>
      <c r="R3978" s="1981"/>
      <c r="S3978" s="1981"/>
      <c r="T3978" s="1981"/>
      <c r="U3978" s="1981"/>
      <c r="V3978" s="1981"/>
      <c r="W3978" s="1981"/>
      <c r="X3978" s="1981"/>
      <c r="Y3978" s="1981"/>
      <c r="Z3978" s="1981"/>
      <c r="AA3978" s="1981"/>
      <c r="AB3978" s="1981"/>
      <c r="AC3978" s="1507">
        <f t="shared" si="1432"/>
        <v>276</v>
      </c>
      <c r="AD3978" s="1508">
        <f t="shared" si="1433"/>
        <v>151499.16</v>
      </c>
      <c r="AE3978" s="14">
        <f t="shared" si="1434"/>
        <v>29.466666666666665</v>
      </c>
      <c r="AF3978" s="14">
        <f t="shared" si="1435"/>
        <v>6</v>
      </c>
      <c r="AG3978" s="14">
        <f t="shared" si="1436"/>
        <v>46</v>
      </c>
      <c r="AH3978" s="14">
        <f t="shared" si="1437"/>
        <v>16.533333333333335</v>
      </c>
      <c r="AI3978" s="14">
        <f t="shared" si="1438"/>
        <v>99.200000000000017</v>
      </c>
      <c r="AJ3978" s="1986"/>
    </row>
    <row r="3979" spans="1:36" ht="15" customHeight="1">
      <c r="A3979" s="1979">
        <v>3</v>
      </c>
      <c r="B3979" s="2024" t="s">
        <v>1849</v>
      </c>
      <c r="C3979" s="1981" t="s">
        <v>66</v>
      </c>
      <c r="D3979" s="1981">
        <v>846.37</v>
      </c>
      <c r="E3979" s="2008">
        <v>215</v>
      </c>
      <c r="F3979" s="1999">
        <f t="shared" si="1431"/>
        <v>181969.55</v>
      </c>
      <c r="G3979" s="1981"/>
      <c r="H3979" s="2002">
        <f>G3979*D3979</f>
        <v>0</v>
      </c>
      <c r="I3979" s="1982">
        <v>44917</v>
      </c>
      <c r="J3979" s="1983">
        <v>45901</v>
      </c>
      <c r="K3979" s="1983"/>
      <c r="L3979" s="1984">
        <v>1131</v>
      </c>
      <c r="M3979" s="1983">
        <v>44915</v>
      </c>
      <c r="N3979" s="1981"/>
      <c r="O3979" s="1981"/>
      <c r="P3979" s="1981">
        <v>18</v>
      </c>
      <c r="Q3979" s="1981"/>
      <c r="R3979" s="1981"/>
      <c r="S3979" s="1981"/>
      <c r="T3979" s="1981"/>
      <c r="U3979" s="1981"/>
      <c r="V3979" s="1981"/>
      <c r="W3979" s="1981"/>
      <c r="X3979" s="1981"/>
      <c r="Y3979" s="1981"/>
      <c r="Z3979" s="1981"/>
      <c r="AA3979" s="1981"/>
      <c r="AB3979" s="1981"/>
      <c r="AC3979" s="1507">
        <f t="shared" si="1432"/>
        <v>197</v>
      </c>
      <c r="AD3979" s="1508">
        <f t="shared" si="1433"/>
        <v>166734.89000000001</v>
      </c>
      <c r="AE3979" s="14">
        <f t="shared" si="1434"/>
        <v>29.466666666666665</v>
      </c>
      <c r="AF3979" s="14">
        <f t="shared" si="1435"/>
        <v>6</v>
      </c>
      <c r="AG3979" s="14">
        <f t="shared" si="1436"/>
        <v>32.833333333333336</v>
      </c>
      <c r="AH3979" s="14">
        <f t="shared" si="1437"/>
        <v>3.3666666666666707</v>
      </c>
      <c r="AI3979" s="14">
        <f t="shared" si="1438"/>
        <v>20.200000000000017</v>
      </c>
      <c r="AJ3979" s="1986"/>
    </row>
    <row r="3980" spans="1:36" ht="15" customHeight="1">
      <c r="A3980" s="1979">
        <v>4</v>
      </c>
      <c r="B3980" s="2024" t="s">
        <v>7916</v>
      </c>
      <c r="C3980" s="1981" t="s">
        <v>66</v>
      </c>
      <c r="D3980" s="1981">
        <v>1265.81</v>
      </c>
      <c r="E3980" s="2008">
        <v>20</v>
      </c>
      <c r="F3980" s="1999">
        <f t="shared" si="1431"/>
        <v>25316.199999999997</v>
      </c>
      <c r="G3980" s="1981"/>
      <c r="H3980" s="2002">
        <f>G3980*D3980</f>
        <v>0</v>
      </c>
      <c r="I3980" s="1982">
        <v>44917</v>
      </c>
      <c r="J3980" s="1983">
        <v>46508</v>
      </c>
      <c r="K3980" s="1983"/>
      <c r="L3980" s="1984">
        <v>1131</v>
      </c>
      <c r="M3980" s="1983">
        <v>44915</v>
      </c>
      <c r="N3980" s="1981"/>
      <c r="O3980" s="1981"/>
      <c r="P3980" s="1981"/>
      <c r="Q3980" s="1981"/>
      <c r="R3980" s="1981"/>
      <c r="S3980" s="1981"/>
      <c r="T3980" s="1981"/>
      <c r="U3980" s="1981"/>
      <c r="V3980" s="1981"/>
      <c r="W3980" s="1981"/>
      <c r="X3980" s="1981"/>
      <c r="Y3980" s="1981"/>
      <c r="Z3980" s="1981"/>
      <c r="AA3980" s="1981"/>
      <c r="AB3980" s="1981"/>
      <c r="AC3980" s="1507">
        <f t="shared" si="1432"/>
        <v>20</v>
      </c>
      <c r="AD3980" s="1508">
        <f t="shared" si="1433"/>
        <v>25316.199999999997</v>
      </c>
      <c r="AE3980" s="14">
        <f t="shared" si="1434"/>
        <v>49.7</v>
      </c>
      <c r="AF3980" s="14">
        <f t="shared" si="1435"/>
        <v>0</v>
      </c>
      <c r="AG3980" s="14" t="e">
        <f t="shared" si="1436"/>
        <v>#DIV/0!</v>
      </c>
      <c r="AH3980" s="14" t="e">
        <f t="shared" si="1437"/>
        <v>#DIV/0!</v>
      </c>
      <c r="AI3980" s="14">
        <f t="shared" si="1438"/>
        <v>20</v>
      </c>
      <c r="AJ3980" s="1986"/>
    </row>
    <row r="3981" spans="1:36" ht="15" customHeight="1">
      <c r="A3981" s="1979">
        <v>5</v>
      </c>
      <c r="B3981" s="2024" t="s">
        <v>7917</v>
      </c>
      <c r="C3981" s="1981" t="s">
        <v>66</v>
      </c>
      <c r="D3981" s="1981">
        <v>8384.52</v>
      </c>
      <c r="E3981" s="2008">
        <v>30</v>
      </c>
      <c r="F3981" s="1999">
        <f t="shared" si="1431"/>
        <v>251535.6</v>
      </c>
      <c r="G3981" s="1981"/>
      <c r="H3981" s="2002">
        <f>G3981*D3981</f>
        <v>0</v>
      </c>
      <c r="I3981" s="1982">
        <v>44917</v>
      </c>
      <c r="J3981" s="1983">
        <v>45382</v>
      </c>
      <c r="K3981" s="1983"/>
      <c r="L3981" s="1984">
        <v>1131</v>
      </c>
      <c r="M3981" s="1983">
        <v>44915</v>
      </c>
      <c r="N3981" s="1981"/>
      <c r="O3981" s="1981"/>
      <c r="P3981" s="1981"/>
      <c r="Q3981" s="1981"/>
      <c r="R3981" s="1981"/>
      <c r="S3981" s="1981"/>
      <c r="T3981" s="1981"/>
      <c r="U3981" s="1981"/>
      <c r="V3981" s="1981"/>
      <c r="W3981" s="1981"/>
      <c r="X3981" s="1981"/>
      <c r="Y3981" s="1981"/>
      <c r="Z3981" s="1981"/>
      <c r="AA3981" s="1981"/>
      <c r="AB3981" s="1981"/>
      <c r="AC3981" s="1507">
        <f t="shared" si="1432"/>
        <v>30</v>
      </c>
      <c r="AD3981" s="1508">
        <f t="shared" si="1433"/>
        <v>251535.6</v>
      </c>
      <c r="AE3981" s="14">
        <f t="shared" si="1434"/>
        <v>12.166666666666666</v>
      </c>
      <c r="AF3981" s="14">
        <f t="shared" si="1435"/>
        <v>0</v>
      </c>
      <c r="AG3981" s="14" t="e">
        <f t="shared" si="1436"/>
        <v>#DIV/0!</v>
      </c>
      <c r="AH3981" s="14" t="e">
        <f t="shared" si="1437"/>
        <v>#DIV/0!</v>
      </c>
      <c r="AI3981" s="14">
        <f t="shared" si="1438"/>
        <v>30</v>
      </c>
      <c r="AJ3981" s="1986"/>
    </row>
    <row r="3982" spans="1:36" ht="15" customHeight="1">
      <c r="A3982" s="1979">
        <v>6</v>
      </c>
      <c r="B3982" s="2024" t="s">
        <v>1850</v>
      </c>
      <c r="C3982" s="1981" t="s">
        <v>66</v>
      </c>
      <c r="D3982" s="1981">
        <v>3691.5</v>
      </c>
      <c r="E3982" s="2008">
        <v>31</v>
      </c>
      <c r="F3982" s="1999">
        <f t="shared" si="1431"/>
        <v>114436.5</v>
      </c>
      <c r="G3982" s="1981"/>
      <c r="H3982" s="1981"/>
      <c r="I3982" s="1982">
        <v>44440</v>
      </c>
      <c r="J3982" s="1983">
        <v>46113</v>
      </c>
      <c r="K3982" s="1983"/>
      <c r="L3982" s="1984">
        <v>1089</v>
      </c>
      <c r="M3982" s="1983">
        <v>44420</v>
      </c>
      <c r="N3982" s="1981">
        <v>2</v>
      </c>
      <c r="O3982" s="1981">
        <v>4</v>
      </c>
      <c r="P3982" s="1981">
        <v>7</v>
      </c>
      <c r="Q3982" s="1981"/>
      <c r="R3982" s="1981"/>
      <c r="S3982" s="1981"/>
      <c r="T3982" s="1981"/>
      <c r="U3982" s="1981"/>
      <c r="V3982" s="1981"/>
      <c r="W3982" s="1981"/>
      <c r="X3982" s="1981"/>
      <c r="Y3982" s="1981"/>
      <c r="Z3982" s="1981"/>
      <c r="AA3982" s="1981"/>
      <c r="AB3982" s="1981"/>
      <c r="AC3982" s="1507">
        <f t="shared" si="1432"/>
        <v>18</v>
      </c>
      <c r="AD3982" s="1508">
        <f t="shared" si="1433"/>
        <v>66447</v>
      </c>
      <c r="AE3982" s="14">
        <f t="shared" si="1434"/>
        <v>36.533333333333331</v>
      </c>
      <c r="AF3982" s="14">
        <f t="shared" si="1435"/>
        <v>4.333333333333333</v>
      </c>
      <c r="AG3982" s="14">
        <f t="shared" si="1436"/>
        <v>4.1538461538461542</v>
      </c>
      <c r="AH3982" s="14">
        <f t="shared" si="1437"/>
        <v>-32.379487179487178</v>
      </c>
      <c r="AI3982" s="14">
        <f t="shared" si="1438"/>
        <v>-140.3111111111111</v>
      </c>
      <c r="AJ3982" s="1986"/>
    </row>
    <row r="3983" spans="1:36" ht="15" customHeight="1">
      <c r="A3983" s="1979">
        <v>7</v>
      </c>
      <c r="B3983" s="1988" t="s">
        <v>7918</v>
      </c>
      <c r="C3983" s="1981" t="s">
        <v>66</v>
      </c>
      <c r="D3983" s="1981">
        <v>1554.71</v>
      </c>
      <c r="E3983" s="2008">
        <v>200</v>
      </c>
      <c r="F3983" s="1999">
        <f t="shared" si="1431"/>
        <v>310942</v>
      </c>
      <c r="G3983" s="1981"/>
      <c r="H3983" s="2002">
        <f t="shared" ref="H3983:H3989" si="1439">G3983*D3983</f>
        <v>0</v>
      </c>
      <c r="I3983" s="1982">
        <v>44917</v>
      </c>
      <c r="J3983" s="1983">
        <v>45443</v>
      </c>
      <c r="K3983" s="1983"/>
      <c r="L3983" s="1984">
        <v>1131</v>
      </c>
      <c r="M3983" s="1983">
        <v>44915</v>
      </c>
      <c r="N3983" s="1981"/>
      <c r="O3983" s="1981"/>
      <c r="P3983" s="1981">
        <v>18</v>
      </c>
      <c r="Q3983" s="1981"/>
      <c r="R3983" s="1981"/>
      <c r="S3983" s="1981"/>
      <c r="T3983" s="1981"/>
      <c r="U3983" s="1981"/>
      <c r="V3983" s="1981"/>
      <c r="W3983" s="1981"/>
      <c r="X3983" s="1981"/>
      <c r="Y3983" s="1981"/>
      <c r="Z3983" s="1981"/>
      <c r="AA3983" s="1981"/>
      <c r="AB3983" s="1981"/>
      <c r="AC3983" s="1507">
        <f t="shared" si="1432"/>
        <v>182</v>
      </c>
      <c r="AD3983" s="1508">
        <f t="shared" si="1433"/>
        <v>282957.22000000003</v>
      </c>
      <c r="AE3983" s="14">
        <f t="shared" si="1434"/>
        <v>14.2</v>
      </c>
      <c r="AF3983" s="14">
        <f t="shared" si="1435"/>
        <v>6</v>
      </c>
      <c r="AG3983" s="14">
        <f t="shared" si="1436"/>
        <v>30.333333333333332</v>
      </c>
      <c r="AH3983" s="14">
        <f t="shared" si="1437"/>
        <v>16.133333333333333</v>
      </c>
      <c r="AI3983" s="14">
        <f t="shared" si="1438"/>
        <v>96.800000000000011</v>
      </c>
      <c r="AJ3983" s="1986"/>
    </row>
    <row r="3984" spans="1:36" ht="15" customHeight="1">
      <c r="A3984" s="1979">
        <v>8</v>
      </c>
      <c r="B3984" s="1988" t="s">
        <v>7919</v>
      </c>
      <c r="C3984" s="1981" t="s">
        <v>66</v>
      </c>
      <c r="D3984" s="1981">
        <v>422.65</v>
      </c>
      <c r="E3984" s="2008">
        <v>14</v>
      </c>
      <c r="F3984" s="1999">
        <f t="shared" si="1431"/>
        <v>5917.0999999999995</v>
      </c>
      <c r="G3984" s="1981"/>
      <c r="H3984" s="2002">
        <f t="shared" si="1439"/>
        <v>0</v>
      </c>
      <c r="I3984" s="1982">
        <v>44917</v>
      </c>
      <c r="J3984" s="1983">
        <v>45535</v>
      </c>
      <c r="K3984" s="1983"/>
      <c r="L3984" s="1984">
        <v>1131</v>
      </c>
      <c r="M3984" s="1983">
        <v>44915</v>
      </c>
      <c r="N3984" s="1981"/>
      <c r="O3984" s="1981"/>
      <c r="P3984" s="1981"/>
      <c r="Q3984" s="1981"/>
      <c r="R3984" s="1981"/>
      <c r="S3984" s="1981"/>
      <c r="T3984" s="1981"/>
      <c r="U3984" s="1981"/>
      <c r="V3984" s="1981"/>
      <c r="W3984" s="1981"/>
      <c r="X3984" s="1981"/>
      <c r="Y3984" s="1981"/>
      <c r="Z3984" s="1981"/>
      <c r="AA3984" s="1981"/>
      <c r="AB3984" s="1981"/>
      <c r="AC3984" s="1507">
        <f t="shared" si="1432"/>
        <v>14</v>
      </c>
      <c r="AD3984" s="1508">
        <f t="shared" si="1433"/>
        <v>5917.0999999999995</v>
      </c>
      <c r="AE3984" s="14">
        <f t="shared" si="1434"/>
        <v>17.266666666666666</v>
      </c>
      <c r="AF3984" s="14">
        <f t="shared" si="1435"/>
        <v>0</v>
      </c>
      <c r="AG3984" s="14" t="e">
        <f t="shared" si="1436"/>
        <v>#DIV/0!</v>
      </c>
      <c r="AH3984" s="14" t="e">
        <f t="shared" si="1437"/>
        <v>#DIV/0!</v>
      </c>
      <c r="AI3984" s="14">
        <f t="shared" si="1438"/>
        <v>14</v>
      </c>
      <c r="AJ3984" s="1986"/>
    </row>
    <row r="3985" spans="1:36" ht="15" customHeight="1">
      <c r="A3985" s="1979">
        <v>9</v>
      </c>
      <c r="B3985" s="1988" t="s">
        <v>8476</v>
      </c>
      <c r="C3985" s="1981" t="s">
        <v>66</v>
      </c>
      <c r="D3985" s="1981">
        <v>501.83</v>
      </c>
      <c r="E3985" s="2008">
        <v>34</v>
      </c>
      <c r="F3985" s="1999">
        <f t="shared" si="1431"/>
        <v>17062.22</v>
      </c>
      <c r="G3985" s="1981"/>
      <c r="H3985" s="2002">
        <f t="shared" si="1439"/>
        <v>0</v>
      </c>
      <c r="I3985" s="1982">
        <v>44917</v>
      </c>
      <c r="J3985" s="1983">
        <v>46478</v>
      </c>
      <c r="K3985" s="1983"/>
      <c r="L3985" s="1984">
        <v>1131</v>
      </c>
      <c r="M3985" s="1983">
        <v>44915</v>
      </c>
      <c r="N3985" s="1981"/>
      <c r="O3985" s="1981"/>
      <c r="P3985" s="1981"/>
      <c r="Q3985" s="1981"/>
      <c r="R3985" s="1981"/>
      <c r="S3985" s="1981"/>
      <c r="T3985" s="1981"/>
      <c r="U3985" s="1981"/>
      <c r="V3985" s="1981"/>
      <c r="W3985" s="1981"/>
      <c r="X3985" s="1981"/>
      <c r="Y3985" s="1981"/>
      <c r="Z3985" s="1981"/>
      <c r="AA3985" s="1981"/>
      <c r="AB3985" s="1981"/>
      <c r="AC3985" s="1507">
        <f t="shared" si="1432"/>
        <v>34</v>
      </c>
      <c r="AD3985" s="1508">
        <f t="shared" si="1433"/>
        <v>17062.22</v>
      </c>
      <c r="AE3985" s="14">
        <f t="shared" si="1434"/>
        <v>48.7</v>
      </c>
      <c r="AF3985" s="14">
        <f t="shared" si="1435"/>
        <v>0</v>
      </c>
      <c r="AG3985" s="14" t="e">
        <f t="shared" si="1436"/>
        <v>#DIV/0!</v>
      </c>
      <c r="AH3985" s="14" t="e">
        <f t="shared" si="1437"/>
        <v>#DIV/0!</v>
      </c>
      <c r="AI3985" s="14">
        <f t="shared" si="1438"/>
        <v>34</v>
      </c>
      <c r="AJ3985" s="1986"/>
    </row>
    <row r="3986" spans="1:36" ht="15" customHeight="1">
      <c r="A3986" s="1979">
        <v>10</v>
      </c>
      <c r="B3986" s="1988" t="s">
        <v>7920</v>
      </c>
      <c r="C3986" s="1981" t="s">
        <v>66</v>
      </c>
      <c r="D3986" s="1981">
        <v>422.65</v>
      </c>
      <c r="E3986" s="2008">
        <v>45</v>
      </c>
      <c r="F3986" s="1999">
        <f t="shared" si="1431"/>
        <v>19019.25</v>
      </c>
      <c r="G3986" s="1981"/>
      <c r="H3986" s="2002">
        <f t="shared" si="1439"/>
        <v>0</v>
      </c>
      <c r="I3986" s="1982">
        <v>44917</v>
      </c>
      <c r="J3986" s="1983">
        <v>46134</v>
      </c>
      <c r="K3986" s="1983"/>
      <c r="L3986" s="1984">
        <v>1131</v>
      </c>
      <c r="M3986" s="1983">
        <v>44915</v>
      </c>
      <c r="N3986" s="1981"/>
      <c r="O3986" s="1981"/>
      <c r="P3986" s="1981"/>
      <c r="Q3986" s="1981"/>
      <c r="R3986" s="1981"/>
      <c r="S3986" s="1981"/>
      <c r="T3986" s="1981"/>
      <c r="U3986" s="1981"/>
      <c r="V3986" s="1981"/>
      <c r="W3986" s="1981"/>
      <c r="X3986" s="1981"/>
      <c r="Y3986" s="1981"/>
      <c r="Z3986" s="1981"/>
      <c r="AA3986" s="1981"/>
      <c r="AB3986" s="1981"/>
      <c r="AC3986" s="1507">
        <f t="shared" si="1432"/>
        <v>45</v>
      </c>
      <c r="AD3986" s="1508">
        <f t="shared" si="1433"/>
        <v>19019.25</v>
      </c>
      <c r="AE3986" s="14">
        <f t="shared" si="1434"/>
        <v>37.233333333333334</v>
      </c>
      <c r="AF3986" s="14">
        <f t="shared" si="1435"/>
        <v>0</v>
      </c>
      <c r="AG3986" s="14" t="e">
        <f t="shared" si="1436"/>
        <v>#DIV/0!</v>
      </c>
      <c r="AH3986" s="14" t="e">
        <f t="shared" si="1437"/>
        <v>#DIV/0!</v>
      </c>
      <c r="AI3986" s="14">
        <f t="shared" si="1438"/>
        <v>45</v>
      </c>
      <c r="AJ3986" s="1986"/>
    </row>
    <row r="3987" spans="1:36" ht="15" customHeight="1">
      <c r="A3987" s="1979">
        <v>11</v>
      </c>
      <c r="B3987" s="1988" t="s">
        <v>7921</v>
      </c>
      <c r="C3987" s="1981" t="s">
        <v>66</v>
      </c>
      <c r="D3987" s="1981">
        <v>624.88</v>
      </c>
      <c r="E3987" s="2008">
        <v>200</v>
      </c>
      <c r="F3987" s="1999">
        <f t="shared" si="1431"/>
        <v>124976</v>
      </c>
      <c r="G3987" s="1981"/>
      <c r="H3987" s="2002">
        <f t="shared" si="1439"/>
        <v>0</v>
      </c>
      <c r="I3987" s="1982">
        <v>44917</v>
      </c>
      <c r="J3987" s="1983">
        <v>46507</v>
      </c>
      <c r="K3987" s="1983"/>
      <c r="L3987" s="1984">
        <v>1131</v>
      </c>
      <c r="M3987" s="1983">
        <v>44915</v>
      </c>
      <c r="N3987" s="1981"/>
      <c r="O3987" s="1981"/>
      <c r="P3987" s="1981">
        <v>18</v>
      </c>
      <c r="Q3987" s="1981"/>
      <c r="R3987" s="1981"/>
      <c r="S3987" s="1981"/>
      <c r="T3987" s="1981"/>
      <c r="U3987" s="1981"/>
      <c r="V3987" s="1981"/>
      <c r="W3987" s="1981"/>
      <c r="X3987" s="1981"/>
      <c r="Y3987" s="1981"/>
      <c r="Z3987" s="1981"/>
      <c r="AA3987" s="1981"/>
      <c r="AB3987" s="1981"/>
      <c r="AC3987" s="1507">
        <f t="shared" si="1432"/>
        <v>182</v>
      </c>
      <c r="AD3987" s="1508">
        <f t="shared" si="1433"/>
        <v>113728.16</v>
      </c>
      <c r="AE3987" s="14">
        <f t="shared" si="1434"/>
        <v>49.666666666666664</v>
      </c>
      <c r="AF3987" s="14">
        <f t="shared" si="1435"/>
        <v>6</v>
      </c>
      <c r="AG3987" s="14">
        <f t="shared" si="1436"/>
        <v>30.333333333333332</v>
      </c>
      <c r="AH3987" s="14">
        <f t="shared" si="1437"/>
        <v>-19.333333333333332</v>
      </c>
      <c r="AI3987" s="14">
        <f t="shared" si="1438"/>
        <v>-116</v>
      </c>
      <c r="AJ3987" s="1986"/>
    </row>
    <row r="3988" spans="1:36" ht="15" customHeight="1">
      <c r="A3988" s="1979">
        <v>12</v>
      </c>
      <c r="B3988" s="1988" t="s">
        <v>7922</v>
      </c>
      <c r="C3988" s="1981" t="s">
        <v>66</v>
      </c>
      <c r="D3988" s="1981">
        <v>624.88</v>
      </c>
      <c r="E3988" s="2008">
        <v>230</v>
      </c>
      <c r="F3988" s="1999">
        <f t="shared" si="1431"/>
        <v>143722.4</v>
      </c>
      <c r="G3988" s="1981"/>
      <c r="H3988" s="2002">
        <f t="shared" si="1439"/>
        <v>0</v>
      </c>
      <c r="I3988" s="1982">
        <v>44917</v>
      </c>
      <c r="J3988" s="1983">
        <v>46477</v>
      </c>
      <c r="K3988" s="1983"/>
      <c r="L3988" s="1984">
        <v>1131</v>
      </c>
      <c r="M3988" s="1983">
        <v>44915</v>
      </c>
      <c r="N3988" s="1981"/>
      <c r="O3988" s="1981"/>
      <c r="P3988" s="1981">
        <v>18</v>
      </c>
      <c r="Q3988" s="1981"/>
      <c r="R3988" s="1981"/>
      <c r="S3988" s="1981"/>
      <c r="T3988" s="1981"/>
      <c r="U3988" s="1981"/>
      <c r="V3988" s="1981"/>
      <c r="W3988" s="1981"/>
      <c r="X3988" s="1981"/>
      <c r="Y3988" s="1981"/>
      <c r="Z3988" s="1981"/>
      <c r="AA3988" s="1981"/>
      <c r="AB3988" s="1981"/>
      <c r="AC3988" s="1507">
        <f t="shared" si="1432"/>
        <v>212</v>
      </c>
      <c r="AD3988" s="1508">
        <f t="shared" si="1433"/>
        <v>132474.56</v>
      </c>
      <c r="AE3988" s="14">
        <f t="shared" si="1434"/>
        <v>48.666666666666664</v>
      </c>
      <c r="AF3988" s="14">
        <f t="shared" si="1435"/>
        <v>6</v>
      </c>
      <c r="AG3988" s="14">
        <f t="shared" si="1436"/>
        <v>35.333333333333336</v>
      </c>
      <c r="AH3988" s="14">
        <f t="shared" si="1437"/>
        <v>-13.333333333333329</v>
      </c>
      <c r="AI3988" s="14">
        <f t="shared" si="1438"/>
        <v>-80</v>
      </c>
      <c r="AJ3988" s="1986"/>
    </row>
    <row r="3989" spans="1:36" ht="15" customHeight="1">
      <c r="A3989" s="1979">
        <v>13</v>
      </c>
      <c r="B3989" s="2024" t="s">
        <v>7923</v>
      </c>
      <c r="C3989" s="1981" t="s">
        <v>66</v>
      </c>
      <c r="D3989" s="1981">
        <v>675.17</v>
      </c>
      <c r="E3989" s="2008">
        <v>82</v>
      </c>
      <c r="F3989" s="1999">
        <f t="shared" si="1431"/>
        <v>55363.939999999995</v>
      </c>
      <c r="G3989" s="1981"/>
      <c r="H3989" s="2002">
        <f t="shared" si="1439"/>
        <v>0</v>
      </c>
      <c r="I3989" s="1982">
        <v>44917</v>
      </c>
      <c r="J3989" s="1983">
        <v>45901</v>
      </c>
      <c r="K3989" s="1983"/>
      <c r="L3989" s="1984">
        <v>1131</v>
      </c>
      <c r="M3989" s="1983">
        <v>44915</v>
      </c>
      <c r="N3989" s="1981"/>
      <c r="O3989" s="1981"/>
      <c r="P3989" s="1981">
        <v>18</v>
      </c>
      <c r="Q3989" s="1981"/>
      <c r="R3989" s="1981"/>
      <c r="S3989" s="1981"/>
      <c r="T3989" s="1981"/>
      <c r="U3989" s="1981"/>
      <c r="V3989" s="1981"/>
      <c r="W3989" s="1981"/>
      <c r="X3989" s="1981"/>
      <c r="Y3989" s="1981"/>
      <c r="Z3989" s="1981"/>
      <c r="AA3989" s="1981"/>
      <c r="AB3989" s="1981"/>
      <c r="AC3989" s="1507">
        <f t="shared" si="1432"/>
        <v>64</v>
      </c>
      <c r="AD3989" s="1508">
        <f t="shared" si="1433"/>
        <v>43210.879999999997</v>
      </c>
      <c r="AE3989" s="14">
        <f t="shared" si="1434"/>
        <v>29.466666666666665</v>
      </c>
      <c r="AF3989" s="14">
        <f t="shared" si="1435"/>
        <v>6</v>
      </c>
      <c r="AG3989" s="14">
        <f t="shared" si="1436"/>
        <v>10.666666666666666</v>
      </c>
      <c r="AH3989" s="14">
        <f t="shared" si="1437"/>
        <v>-18.799999999999997</v>
      </c>
      <c r="AI3989" s="14">
        <f t="shared" si="1438"/>
        <v>-112.79999999999998</v>
      </c>
      <c r="AJ3989" s="1986"/>
    </row>
    <row r="3990" spans="1:36" ht="15" customHeight="1">
      <c r="A3990" s="1979">
        <v>15</v>
      </c>
      <c r="B3990" s="2024" t="s">
        <v>1851</v>
      </c>
      <c r="C3990" s="1981" t="s">
        <v>66</v>
      </c>
      <c r="D3990" s="1981">
        <v>210.79</v>
      </c>
      <c r="E3990" s="2008">
        <v>250</v>
      </c>
      <c r="F3990" s="1999">
        <f t="shared" si="1431"/>
        <v>52697.5</v>
      </c>
      <c r="G3990" s="1981"/>
      <c r="H3990" s="2002">
        <f>G3990*D3990</f>
        <v>0</v>
      </c>
      <c r="I3990" s="1982">
        <v>44917</v>
      </c>
      <c r="J3990" s="1983">
        <v>45808</v>
      </c>
      <c r="K3990" s="1983"/>
      <c r="L3990" s="1984">
        <v>1131</v>
      </c>
      <c r="M3990" s="1983">
        <v>44915</v>
      </c>
      <c r="N3990" s="1981"/>
      <c r="O3990" s="1981"/>
      <c r="P3990" s="1981">
        <v>18</v>
      </c>
      <c r="Q3990" s="1981"/>
      <c r="R3990" s="1981"/>
      <c r="S3990" s="1981"/>
      <c r="T3990" s="1981"/>
      <c r="U3990" s="1981"/>
      <c r="V3990" s="1981"/>
      <c r="W3990" s="1981"/>
      <c r="X3990" s="1981"/>
      <c r="Y3990" s="1981"/>
      <c r="Z3990" s="1981"/>
      <c r="AA3990" s="1981"/>
      <c r="AB3990" s="1981"/>
      <c r="AC3990" s="1507">
        <f t="shared" si="1432"/>
        <v>232</v>
      </c>
      <c r="AD3990" s="1508">
        <f t="shared" si="1433"/>
        <v>48903.28</v>
      </c>
      <c r="AE3990" s="14">
        <f t="shared" si="1434"/>
        <v>26.366666666666667</v>
      </c>
      <c r="AF3990" s="14">
        <f t="shared" si="1435"/>
        <v>6</v>
      </c>
      <c r="AG3990" s="14">
        <f t="shared" si="1436"/>
        <v>38.666666666666664</v>
      </c>
      <c r="AH3990" s="14">
        <f t="shared" si="1437"/>
        <v>12.299999999999997</v>
      </c>
      <c r="AI3990" s="14">
        <f t="shared" si="1438"/>
        <v>73.800000000000011</v>
      </c>
      <c r="AJ3990" s="1986"/>
    </row>
    <row r="3991" spans="1:36" ht="15" customHeight="1">
      <c r="A3991" s="1979">
        <v>16</v>
      </c>
      <c r="B3991" s="2024" t="s">
        <v>7924</v>
      </c>
      <c r="C3991" s="1981" t="s">
        <v>66</v>
      </c>
      <c r="D3991" s="1981">
        <v>22848.78</v>
      </c>
      <c r="E3991" s="2008">
        <v>8</v>
      </c>
      <c r="F3991" s="1999">
        <f t="shared" si="1431"/>
        <v>182790.24</v>
      </c>
      <c r="G3991" s="1981"/>
      <c r="H3991" s="2002">
        <f>G3991*D3991</f>
        <v>0</v>
      </c>
      <c r="I3991" s="1982">
        <v>44917</v>
      </c>
      <c r="J3991" s="1983">
        <v>45869</v>
      </c>
      <c r="K3991" s="1983"/>
      <c r="L3991" s="1984">
        <v>1131</v>
      </c>
      <c r="M3991" s="1983">
        <v>44915</v>
      </c>
      <c r="N3991" s="1981"/>
      <c r="O3991" s="1981"/>
      <c r="P3991" s="1981"/>
      <c r="Q3991" s="1981"/>
      <c r="R3991" s="1981"/>
      <c r="S3991" s="1981"/>
      <c r="T3991" s="1981"/>
      <c r="U3991" s="1981"/>
      <c r="V3991" s="1981"/>
      <c r="W3991" s="1981"/>
      <c r="X3991" s="1981"/>
      <c r="Y3991" s="1981"/>
      <c r="Z3991" s="1981"/>
      <c r="AA3991" s="1981"/>
      <c r="AB3991" s="1981"/>
      <c r="AC3991" s="1507">
        <f t="shared" si="1432"/>
        <v>8</v>
      </c>
      <c r="AD3991" s="1508">
        <f t="shared" si="1433"/>
        <v>182790.24</v>
      </c>
      <c r="AE3991" s="14">
        <f t="shared" si="1434"/>
        <v>28.4</v>
      </c>
      <c r="AF3991" s="14">
        <f t="shared" si="1435"/>
        <v>0</v>
      </c>
      <c r="AG3991" s="14" t="e">
        <f t="shared" si="1436"/>
        <v>#DIV/0!</v>
      </c>
      <c r="AH3991" s="14" t="e">
        <f t="shared" si="1437"/>
        <v>#DIV/0!</v>
      </c>
      <c r="AI3991" s="14">
        <f t="shared" si="1438"/>
        <v>8</v>
      </c>
      <c r="AJ3991" s="1986"/>
    </row>
    <row r="3992" spans="1:36" ht="15" customHeight="1">
      <c r="A3992" s="1979">
        <v>17</v>
      </c>
      <c r="B3992" s="2024" t="s">
        <v>7925</v>
      </c>
      <c r="C3992" s="1981" t="s">
        <v>66</v>
      </c>
      <c r="D3992" s="1981">
        <v>16149.51</v>
      </c>
      <c r="E3992" s="2008">
        <v>7</v>
      </c>
      <c r="F3992" s="1999">
        <f t="shared" si="1431"/>
        <v>113046.57</v>
      </c>
      <c r="G3992" s="1981"/>
      <c r="H3992" s="2002">
        <f>G3992*D3992</f>
        <v>0</v>
      </c>
      <c r="I3992" s="1982">
        <v>44917</v>
      </c>
      <c r="J3992" s="1983">
        <v>45626</v>
      </c>
      <c r="K3992" s="1983"/>
      <c r="L3992" s="1984">
        <v>1131</v>
      </c>
      <c r="M3992" s="1983">
        <v>44915</v>
      </c>
      <c r="N3992" s="1981"/>
      <c r="O3992" s="1981"/>
      <c r="P3992" s="1981">
        <v>3</v>
      </c>
      <c r="Q3992" s="1981"/>
      <c r="R3992" s="1981"/>
      <c r="S3992" s="1981"/>
      <c r="T3992" s="1981"/>
      <c r="U3992" s="1981"/>
      <c r="V3992" s="1981"/>
      <c r="W3992" s="1981"/>
      <c r="X3992" s="1981"/>
      <c r="Y3992" s="1981"/>
      <c r="Z3992" s="1981"/>
      <c r="AA3992" s="1981"/>
      <c r="AB3992" s="1981"/>
      <c r="AC3992" s="1507">
        <f t="shared" si="1432"/>
        <v>4</v>
      </c>
      <c r="AD3992" s="1508">
        <f t="shared" si="1433"/>
        <v>64598.04</v>
      </c>
      <c r="AE3992" s="14">
        <f t="shared" si="1434"/>
        <v>20.3</v>
      </c>
      <c r="AF3992" s="14">
        <f t="shared" si="1435"/>
        <v>1</v>
      </c>
      <c r="AG3992" s="14">
        <f t="shared" si="1436"/>
        <v>4</v>
      </c>
      <c r="AH3992" s="14">
        <f t="shared" si="1437"/>
        <v>-16.3</v>
      </c>
      <c r="AI3992" s="14">
        <f t="shared" si="1438"/>
        <v>-16.3</v>
      </c>
      <c r="AJ3992" s="1986"/>
    </row>
    <row r="3993" spans="1:36" ht="15" customHeight="1">
      <c r="A3993" s="1979">
        <v>18</v>
      </c>
      <c r="B3993" s="2024" t="s">
        <v>7926</v>
      </c>
      <c r="C3993" s="1981" t="s">
        <v>66</v>
      </c>
      <c r="D3993" s="1981">
        <v>2535.9</v>
      </c>
      <c r="E3993" s="2008">
        <v>30</v>
      </c>
      <c r="F3993" s="1999">
        <f t="shared" si="1431"/>
        <v>76077</v>
      </c>
      <c r="G3993" s="1981"/>
      <c r="H3993" s="2002">
        <f>G3993*D3993</f>
        <v>0</v>
      </c>
      <c r="I3993" s="1982">
        <v>44917</v>
      </c>
      <c r="J3993" s="1983">
        <v>45901</v>
      </c>
      <c r="K3993" s="1983"/>
      <c r="L3993" s="1984">
        <v>1131</v>
      </c>
      <c r="M3993" s="1983">
        <v>44915</v>
      </c>
      <c r="N3993" s="1981"/>
      <c r="O3993" s="1981"/>
      <c r="P3993" s="1981"/>
      <c r="Q3993" s="1981"/>
      <c r="R3993" s="1981"/>
      <c r="S3993" s="1981"/>
      <c r="T3993" s="1981"/>
      <c r="U3993" s="1981"/>
      <c r="V3993" s="1981"/>
      <c r="W3993" s="1981"/>
      <c r="X3993" s="1981"/>
      <c r="Y3993" s="1981"/>
      <c r="Z3993" s="1981"/>
      <c r="AA3993" s="1981"/>
      <c r="AB3993" s="1981"/>
      <c r="AC3993" s="1507">
        <f t="shared" si="1432"/>
        <v>30</v>
      </c>
      <c r="AD3993" s="1508">
        <f t="shared" si="1433"/>
        <v>76077</v>
      </c>
      <c r="AE3993" s="14">
        <f t="shared" si="1434"/>
        <v>29.466666666666665</v>
      </c>
      <c r="AF3993" s="14">
        <f t="shared" si="1435"/>
        <v>0</v>
      </c>
      <c r="AG3993" s="14" t="e">
        <f t="shared" si="1436"/>
        <v>#DIV/0!</v>
      </c>
      <c r="AH3993" s="14" t="e">
        <f t="shared" si="1437"/>
        <v>#DIV/0!</v>
      </c>
      <c r="AI3993" s="14">
        <f t="shared" si="1438"/>
        <v>30</v>
      </c>
      <c r="AJ3993" s="1986"/>
    </row>
    <row r="3994" spans="1:36" ht="15" customHeight="1">
      <c r="A3994" s="1979">
        <v>19</v>
      </c>
      <c r="B3994" s="2024" t="s">
        <v>7927</v>
      </c>
      <c r="C3994" s="1981" t="s">
        <v>66</v>
      </c>
      <c r="D3994" s="1981">
        <v>888.1</v>
      </c>
      <c r="E3994" s="2008">
        <v>205</v>
      </c>
      <c r="F3994" s="1999">
        <f t="shared" si="1431"/>
        <v>182060.5</v>
      </c>
      <c r="G3994" s="1981"/>
      <c r="H3994" s="2002">
        <f>G3994*D3994</f>
        <v>0</v>
      </c>
      <c r="I3994" s="1982">
        <v>44917</v>
      </c>
      <c r="J3994" s="1983">
        <v>45291</v>
      </c>
      <c r="K3994" s="1983"/>
      <c r="L3994" s="1984">
        <v>1131</v>
      </c>
      <c r="M3994" s="1983">
        <v>44915</v>
      </c>
      <c r="N3994" s="1981"/>
      <c r="O3994" s="1981"/>
      <c r="P3994" s="1981">
        <v>18</v>
      </c>
      <c r="Q3994" s="1981"/>
      <c r="R3994" s="1981"/>
      <c r="S3994" s="1981"/>
      <c r="T3994" s="1981"/>
      <c r="U3994" s="1981"/>
      <c r="V3994" s="1981"/>
      <c r="W3994" s="1981"/>
      <c r="X3994" s="1981"/>
      <c r="Y3994" s="1981"/>
      <c r="Z3994" s="1981"/>
      <c r="AA3994" s="1981"/>
      <c r="AB3994" s="1981"/>
      <c r="AC3994" s="1507">
        <f t="shared" si="1432"/>
        <v>187</v>
      </c>
      <c r="AD3994" s="1508">
        <f t="shared" si="1433"/>
        <v>166074.70000000001</v>
      </c>
      <c r="AE3994" s="14">
        <f t="shared" si="1434"/>
        <v>9.1333333333333329</v>
      </c>
      <c r="AF3994" s="14">
        <f t="shared" si="1435"/>
        <v>6</v>
      </c>
      <c r="AG3994" s="14">
        <f t="shared" si="1436"/>
        <v>31.166666666666668</v>
      </c>
      <c r="AH3994" s="14">
        <f t="shared" si="1437"/>
        <v>22.033333333333335</v>
      </c>
      <c r="AI3994" s="14">
        <f t="shared" si="1438"/>
        <v>132.19999999999999</v>
      </c>
      <c r="AJ3994" s="1986"/>
    </row>
    <row r="3995" spans="1:36" ht="15" customHeight="1">
      <c r="A3995" s="1979">
        <v>20</v>
      </c>
      <c r="B3995" s="2024" t="s">
        <v>1852</v>
      </c>
      <c r="C3995" s="1981" t="s">
        <v>66</v>
      </c>
      <c r="D3995" s="1981">
        <v>1712</v>
      </c>
      <c r="E3995" s="2008">
        <v>16</v>
      </c>
      <c r="F3995" s="1999">
        <f t="shared" si="1431"/>
        <v>27392</v>
      </c>
      <c r="G3995" s="1981"/>
      <c r="H3995" s="1981"/>
      <c r="I3995" s="1982">
        <v>44440</v>
      </c>
      <c r="J3995" s="1983">
        <v>45323</v>
      </c>
      <c r="K3995" s="1983"/>
      <c r="L3995" s="1984">
        <v>1089</v>
      </c>
      <c r="M3995" s="1983">
        <v>44420</v>
      </c>
      <c r="N3995" s="1981"/>
      <c r="O3995" s="1981"/>
      <c r="P3995" s="1981">
        <v>1</v>
      </c>
      <c r="Q3995" s="1981"/>
      <c r="R3995" s="1981"/>
      <c r="S3995" s="1981"/>
      <c r="T3995" s="1981"/>
      <c r="U3995" s="1981"/>
      <c r="V3995" s="1981"/>
      <c r="W3995" s="1981"/>
      <c r="X3995" s="1981"/>
      <c r="Y3995" s="1981"/>
      <c r="Z3995" s="1981"/>
      <c r="AA3995" s="1981"/>
      <c r="AB3995" s="1981"/>
      <c r="AC3995" s="1507">
        <f t="shared" si="1432"/>
        <v>15</v>
      </c>
      <c r="AD3995" s="1508">
        <f t="shared" si="1433"/>
        <v>25680</v>
      </c>
      <c r="AE3995" s="14">
        <f t="shared" si="1434"/>
        <v>10.199999999999999</v>
      </c>
      <c r="AF3995" s="14">
        <f t="shared" si="1435"/>
        <v>0.33333333333333331</v>
      </c>
      <c r="AG3995" s="14">
        <f t="shared" si="1436"/>
        <v>45</v>
      </c>
      <c r="AH3995" s="14">
        <f t="shared" si="1437"/>
        <v>34.799999999999997</v>
      </c>
      <c r="AI3995" s="14">
        <f t="shared" si="1438"/>
        <v>11.600000000000001</v>
      </c>
      <c r="AJ3995" s="1986"/>
    </row>
    <row r="3996" spans="1:36" ht="15" customHeight="1">
      <c r="A3996" s="1979">
        <v>21</v>
      </c>
      <c r="B3996" s="2024" t="s">
        <v>1852</v>
      </c>
      <c r="C3996" s="1981" t="s">
        <v>66</v>
      </c>
      <c r="D3996" s="1981">
        <v>2199.92</v>
      </c>
      <c r="E3996" s="2008">
        <v>20</v>
      </c>
      <c r="F3996" s="1999">
        <f t="shared" si="1431"/>
        <v>43998.400000000001</v>
      </c>
      <c r="G3996" s="1981"/>
      <c r="H3996" s="2002">
        <f>G3996*D3996</f>
        <v>0</v>
      </c>
      <c r="I3996" s="1982">
        <v>44917</v>
      </c>
      <c r="J3996" s="1983">
        <v>45962</v>
      </c>
      <c r="K3996" s="1983"/>
      <c r="L3996" s="1984">
        <v>1131</v>
      </c>
      <c r="M3996" s="1983">
        <v>44915</v>
      </c>
      <c r="N3996" s="1981"/>
      <c r="O3996" s="1981"/>
      <c r="P3996" s="1981"/>
      <c r="Q3996" s="1981"/>
      <c r="R3996" s="1981"/>
      <c r="S3996" s="1981"/>
      <c r="T3996" s="1981"/>
      <c r="U3996" s="1981"/>
      <c r="V3996" s="1981"/>
      <c r="W3996" s="1981"/>
      <c r="X3996" s="1981"/>
      <c r="Y3996" s="1981"/>
      <c r="Z3996" s="1981"/>
      <c r="AA3996" s="1981"/>
      <c r="AB3996" s="1981"/>
      <c r="AC3996" s="1507">
        <f t="shared" si="1432"/>
        <v>20</v>
      </c>
      <c r="AD3996" s="1508">
        <f t="shared" si="1433"/>
        <v>43998.400000000001</v>
      </c>
      <c r="AE3996" s="14">
        <f t="shared" si="1434"/>
        <v>31.5</v>
      </c>
      <c r="AF3996" s="14">
        <f t="shared" si="1435"/>
        <v>0</v>
      </c>
      <c r="AG3996" s="14" t="e">
        <f t="shared" si="1436"/>
        <v>#DIV/0!</v>
      </c>
      <c r="AH3996" s="14" t="e">
        <f t="shared" si="1437"/>
        <v>#DIV/0!</v>
      </c>
      <c r="AI3996" s="14">
        <f t="shared" si="1438"/>
        <v>20</v>
      </c>
      <c r="AJ3996" s="1986"/>
    </row>
    <row r="3997" spans="1:36" ht="15" customHeight="1">
      <c r="A3997" s="1979">
        <v>22</v>
      </c>
      <c r="B3997" s="2024" t="s">
        <v>1853</v>
      </c>
      <c r="C3997" s="1981" t="s">
        <v>66</v>
      </c>
      <c r="D3997" s="1981">
        <v>1712</v>
      </c>
      <c r="E3997" s="2008">
        <v>16</v>
      </c>
      <c r="F3997" s="1999">
        <f t="shared" si="1431"/>
        <v>27392</v>
      </c>
      <c r="G3997" s="1981"/>
      <c r="H3997" s="1981"/>
      <c r="I3997" s="1982">
        <v>44440</v>
      </c>
      <c r="J3997" s="1983">
        <v>45261</v>
      </c>
      <c r="K3997" s="1983"/>
      <c r="L3997" s="1984">
        <v>1089</v>
      </c>
      <c r="M3997" s="1983">
        <v>44420</v>
      </c>
      <c r="N3997" s="1981"/>
      <c r="O3997" s="1981"/>
      <c r="P3997" s="1981">
        <v>5</v>
      </c>
      <c r="Q3997" s="1981"/>
      <c r="R3997" s="1981"/>
      <c r="S3997" s="1981"/>
      <c r="T3997" s="1981"/>
      <c r="U3997" s="1981"/>
      <c r="V3997" s="1981"/>
      <c r="W3997" s="1981"/>
      <c r="X3997" s="1981"/>
      <c r="Y3997" s="1981"/>
      <c r="Z3997" s="1981"/>
      <c r="AA3997" s="1981"/>
      <c r="AB3997" s="1981"/>
      <c r="AC3997" s="1507">
        <f t="shared" si="1432"/>
        <v>11</v>
      </c>
      <c r="AD3997" s="1508">
        <f t="shared" si="1433"/>
        <v>18832</v>
      </c>
      <c r="AE3997" s="14">
        <f t="shared" si="1434"/>
        <v>8.1333333333333329</v>
      </c>
      <c r="AF3997" s="14">
        <f t="shared" si="1435"/>
        <v>1.6666666666666667</v>
      </c>
      <c r="AG3997" s="14">
        <f t="shared" si="1436"/>
        <v>6.6</v>
      </c>
      <c r="AH3997" s="14">
        <f t="shared" si="1437"/>
        <v>-1.5333333333333332</v>
      </c>
      <c r="AI3997" s="14">
        <f t="shared" si="1438"/>
        <v>-2.5555555555555554</v>
      </c>
      <c r="AJ3997" s="1986"/>
    </row>
    <row r="3998" spans="1:36" ht="15" customHeight="1">
      <c r="A3998" s="1979">
        <v>23</v>
      </c>
      <c r="B3998" s="2024" t="s">
        <v>1853</v>
      </c>
      <c r="C3998" s="1981" t="s">
        <v>66</v>
      </c>
      <c r="D3998" s="1981">
        <v>2199.92</v>
      </c>
      <c r="E3998" s="2008">
        <v>20</v>
      </c>
      <c r="F3998" s="1999">
        <f t="shared" si="1431"/>
        <v>43998.400000000001</v>
      </c>
      <c r="G3998" s="1981"/>
      <c r="H3998" s="2002">
        <f>G3998*D3998</f>
        <v>0</v>
      </c>
      <c r="I3998" s="1982">
        <v>44917</v>
      </c>
      <c r="J3998" s="1983">
        <v>45748</v>
      </c>
      <c r="K3998" s="1983"/>
      <c r="L3998" s="1984">
        <v>1131</v>
      </c>
      <c r="M3998" s="1983">
        <v>44915</v>
      </c>
      <c r="N3998" s="1981"/>
      <c r="O3998" s="1981"/>
      <c r="P3998" s="1981"/>
      <c r="Q3998" s="1981"/>
      <c r="R3998" s="1981"/>
      <c r="S3998" s="1981"/>
      <c r="T3998" s="1981"/>
      <c r="U3998" s="1981"/>
      <c r="V3998" s="1981"/>
      <c r="W3998" s="1981"/>
      <c r="X3998" s="1981"/>
      <c r="Y3998" s="1981"/>
      <c r="Z3998" s="1981"/>
      <c r="AA3998" s="1981"/>
      <c r="AB3998" s="1981"/>
      <c r="AC3998" s="1507">
        <f t="shared" si="1432"/>
        <v>20</v>
      </c>
      <c r="AD3998" s="1508">
        <f t="shared" si="1433"/>
        <v>43998.400000000001</v>
      </c>
      <c r="AE3998" s="14">
        <f t="shared" si="1434"/>
        <v>24.366666666666667</v>
      </c>
      <c r="AF3998" s="14">
        <f t="shared" si="1435"/>
        <v>0</v>
      </c>
      <c r="AG3998" s="14" t="e">
        <f t="shared" si="1436"/>
        <v>#DIV/0!</v>
      </c>
      <c r="AH3998" s="14" t="e">
        <f t="shared" si="1437"/>
        <v>#DIV/0!</v>
      </c>
      <c r="AI3998" s="14">
        <f t="shared" si="1438"/>
        <v>20</v>
      </c>
      <c r="AJ3998" s="1986"/>
    </row>
    <row r="3999" spans="1:36" ht="15" customHeight="1">
      <c r="A3999" s="1979">
        <v>24</v>
      </c>
      <c r="B3999" s="2024" t="s">
        <v>1854</v>
      </c>
      <c r="C3999" s="1981" t="s">
        <v>66</v>
      </c>
      <c r="D3999" s="1981">
        <v>14698.59</v>
      </c>
      <c r="E3999" s="2008">
        <v>10</v>
      </c>
      <c r="F3999" s="1999">
        <f t="shared" si="1431"/>
        <v>146985.9</v>
      </c>
      <c r="G3999" s="1981"/>
      <c r="H3999" s="1981"/>
      <c r="I3999" s="1982">
        <v>44440</v>
      </c>
      <c r="J3999" s="1983">
        <v>45901</v>
      </c>
      <c r="K3999" s="1983"/>
      <c r="L3999" s="1984">
        <v>1089</v>
      </c>
      <c r="M3999" s="1983">
        <v>44420</v>
      </c>
      <c r="N3999" s="1981"/>
      <c r="O3999" s="1981"/>
      <c r="P3999" s="1981">
        <v>1</v>
      </c>
      <c r="Q3999" s="1981"/>
      <c r="R3999" s="1981"/>
      <c r="S3999" s="1981"/>
      <c r="T3999" s="1981"/>
      <c r="U3999" s="1981"/>
      <c r="V3999" s="1981"/>
      <c r="W3999" s="1981"/>
      <c r="X3999" s="1981"/>
      <c r="Y3999" s="1981"/>
      <c r="Z3999" s="1981"/>
      <c r="AA3999" s="1981"/>
      <c r="AB3999" s="1981"/>
      <c r="AC3999" s="1507">
        <f t="shared" si="1432"/>
        <v>9</v>
      </c>
      <c r="AD3999" s="1508">
        <f t="shared" si="1433"/>
        <v>132287.31</v>
      </c>
      <c r="AE3999" s="14">
        <f t="shared" si="1434"/>
        <v>29.466666666666665</v>
      </c>
      <c r="AF3999" s="14">
        <f t="shared" si="1435"/>
        <v>0.33333333333333331</v>
      </c>
      <c r="AG3999" s="14">
        <f t="shared" si="1436"/>
        <v>27</v>
      </c>
      <c r="AH3999" s="14">
        <f t="shared" si="1437"/>
        <v>-2.466666666666665</v>
      </c>
      <c r="AI3999" s="14">
        <f t="shared" si="1438"/>
        <v>-0.82222222222222108</v>
      </c>
      <c r="AJ3999" s="1986"/>
    </row>
    <row r="4000" spans="1:36" ht="15" customHeight="1">
      <c r="A4000" s="1979">
        <v>25</v>
      </c>
      <c r="B4000" s="2024" t="s">
        <v>7928</v>
      </c>
      <c r="C4000" s="1981" t="s">
        <v>66</v>
      </c>
      <c r="D4000" s="1981">
        <v>363.8</v>
      </c>
      <c r="E4000" s="2008">
        <v>34</v>
      </c>
      <c r="F4000" s="1999">
        <f t="shared" si="1431"/>
        <v>12369.2</v>
      </c>
      <c r="G4000" s="1981"/>
      <c r="H4000" s="2002">
        <f>G4000*D4000</f>
        <v>0</v>
      </c>
      <c r="I4000" s="1982">
        <v>44917</v>
      </c>
      <c r="J4000" s="1983">
        <v>46387</v>
      </c>
      <c r="K4000" s="1983"/>
      <c r="L4000" s="1984">
        <v>1131</v>
      </c>
      <c r="M4000" s="1983">
        <v>44915</v>
      </c>
      <c r="N4000" s="1981"/>
      <c r="O4000" s="1981"/>
      <c r="P4000" s="1981"/>
      <c r="Q4000" s="1981"/>
      <c r="R4000" s="1981"/>
      <c r="S4000" s="1981"/>
      <c r="T4000" s="1981"/>
      <c r="U4000" s="1981"/>
      <c r="V4000" s="1981"/>
      <c r="W4000" s="1981"/>
      <c r="X4000" s="1981"/>
      <c r="Y4000" s="1981"/>
      <c r="Z4000" s="1981"/>
      <c r="AA4000" s="1981"/>
      <c r="AB4000" s="1981"/>
      <c r="AC4000" s="1507">
        <f t="shared" si="1432"/>
        <v>34</v>
      </c>
      <c r="AD4000" s="1508">
        <f t="shared" si="1433"/>
        <v>12369.2</v>
      </c>
      <c r="AE4000" s="14">
        <f t="shared" si="1434"/>
        <v>45.666666666666664</v>
      </c>
      <c r="AF4000" s="14">
        <f t="shared" si="1435"/>
        <v>0</v>
      </c>
      <c r="AG4000" s="14" t="e">
        <f t="shared" si="1436"/>
        <v>#DIV/0!</v>
      </c>
      <c r="AH4000" s="14" t="e">
        <f t="shared" si="1437"/>
        <v>#DIV/0!</v>
      </c>
      <c r="AI4000" s="14">
        <f t="shared" si="1438"/>
        <v>34</v>
      </c>
      <c r="AJ4000" s="1986"/>
    </row>
    <row r="4001" spans="1:36" ht="15" customHeight="1">
      <c r="A4001" s="1979">
        <v>26</v>
      </c>
      <c r="B4001" s="2024" t="s">
        <v>7929</v>
      </c>
      <c r="C4001" s="1981" t="s">
        <v>66</v>
      </c>
      <c r="D4001" s="1981">
        <v>363.8</v>
      </c>
      <c r="E4001" s="2008">
        <v>41</v>
      </c>
      <c r="F4001" s="1999">
        <f t="shared" si="1431"/>
        <v>14915.800000000001</v>
      </c>
      <c r="G4001" s="1981"/>
      <c r="H4001" s="2002">
        <f>G4001*D4001</f>
        <v>0</v>
      </c>
      <c r="I4001" s="1982">
        <v>44917</v>
      </c>
      <c r="J4001" s="1983">
        <v>46418</v>
      </c>
      <c r="K4001" s="1983"/>
      <c r="L4001" s="1984">
        <v>1131</v>
      </c>
      <c r="M4001" s="1983">
        <v>44915</v>
      </c>
      <c r="N4001" s="1981"/>
      <c r="O4001" s="1981"/>
      <c r="P4001" s="1981">
        <v>18</v>
      </c>
      <c r="Q4001" s="1981"/>
      <c r="R4001" s="1981"/>
      <c r="S4001" s="1981"/>
      <c r="T4001" s="1981"/>
      <c r="U4001" s="1981"/>
      <c r="V4001" s="1981"/>
      <c r="W4001" s="1981"/>
      <c r="X4001" s="1981"/>
      <c r="Y4001" s="1981"/>
      <c r="Z4001" s="1981"/>
      <c r="AA4001" s="1981"/>
      <c r="AB4001" s="1981"/>
      <c r="AC4001" s="1507">
        <f t="shared" si="1432"/>
        <v>23</v>
      </c>
      <c r="AD4001" s="1508">
        <f t="shared" si="1433"/>
        <v>8367.4</v>
      </c>
      <c r="AE4001" s="14">
        <f t="shared" si="1434"/>
        <v>46.7</v>
      </c>
      <c r="AF4001" s="14">
        <f t="shared" si="1435"/>
        <v>6</v>
      </c>
      <c r="AG4001" s="14">
        <f t="shared" si="1436"/>
        <v>3.8333333333333335</v>
      </c>
      <c r="AH4001" s="14">
        <f t="shared" si="1437"/>
        <v>-42.866666666666667</v>
      </c>
      <c r="AI4001" s="14">
        <f t="shared" si="1438"/>
        <v>-257.20000000000005</v>
      </c>
      <c r="AJ4001" s="1986"/>
    </row>
    <row r="4002" spans="1:36" ht="15" customHeight="1">
      <c r="A4002" s="1979">
        <v>27</v>
      </c>
      <c r="B4002" s="2024" t="s">
        <v>7930</v>
      </c>
      <c r="C4002" s="1981" t="s">
        <v>66</v>
      </c>
      <c r="D4002" s="1981">
        <v>618.46</v>
      </c>
      <c r="E4002" s="2008">
        <v>35</v>
      </c>
      <c r="F4002" s="1999">
        <f t="shared" si="1431"/>
        <v>21646.100000000002</v>
      </c>
      <c r="G4002" s="1981"/>
      <c r="H4002" s="2002">
        <f>G4002*D4002</f>
        <v>0</v>
      </c>
      <c r="I4002" s="1982">
        <v>44917</v>
      </c>
      <c r="J4002" s="1983">
        <v>46418</v>
      </c>
      <c r="K4002" s="1983"/>
      <c r="L4002" s="1984">
        <v>1131</v>
      </c>
      <c r="M4002" s="1983">
        <v>44915</v>
      </c>
      <c r="N4002" s="1981"/>
      <c r="O4002" s="1981"/>
      <c r="P4002" s="1981"/>
      <c r="Q4002" s="1981"/>
      <c r="R4002" s="1981"/>
      <c r="S4002" s="1981"/>
      <c r="T4002" s="1981"/>
      <c r="U4002" s="1981"/>
      <c r="V4002" s="1981"/>
      <c r="W4002" s="1981"/>
      <c r="X4002" s="1981"/>
      <c r="Y4002" s="1981"/>
      <c r="Z4002" s="1981"/>
      <c r="AA4002" s="1981"/>
      <c r="AB4002" s="1981"/>
      <c r="AC4002" s="1507">
        <f t="shared" si="1432"/>
        <v>35</v>
      </c>
      <c r="AD4002" s="1508">
        <f t="shared" si="1433"/>
        <v>21646.100000000002</v>
      </c>
      <c r="AE4002" s="14">
        <f t="shared" si="1434"/>
        <v>46.7</v>
      </c>
      <c r="AF4002" s="14">
        <f t="shared" si="1435"/>
        <v>0</v>
      </c>
      <c r="AG4002" s="14" t="e">
        <f t="shared" si="1436"/>
        <v>#DIV/0!</v>
      </c>
      <c r="AH4002" s="14" t="e">
        <f t="shared" si="1437"/>
        <v>#DIV/0!</v>
      </c>
      <c r="AI4002" s="14">
        <f t="shared" si="1438"/>
        <v>35</v>
      </c>
      <c r="AJ4002" s="1986"/>
    </row>
    <row r="4003" spans="1:36" ht="15" customHeight="1">
      <c r="A4003" s="1979">
        <v>28</v>
      </c>
      <c r="B4003" s="2024" t="s">
        <v>7931</v>
      </c>
      <c r="C4003" s="1981" t="s">
        <v>66</v>
      </c>
      <c r="D4003" s="1981">
        <v>363.8</v>
      </c>
      <c r="E4003" s="2008">
        <v>24</v>
      </c>
      <c r="F4003" s="1999">
        <f t="shared" si="1431"/>
        <v>8731.2000000000007</v>
      </c>
      <c r="G4003" s="1981"/>
      <c r="H4003" s="2002">
        <f>G4003*D4003</f>
        <v>0</v>
      </c>
      <c r="I4003" s="1982">
        <v>44917</v>
      </c>
      <c r="J4003" s="1983">
        <v>46418</v>
      </c>
      <c r="K4003" s="1983"/>
      <c r="L4003" s="1984">
        <v>1131</v>
      </c>
      <c r="M4003" s="1983">
        <v>44915</v>
      </c>
      <c r="N4003" s="1981"/>
      <c r="O4003" s="1981"/>
      <c r="P4003" s="1981"/>
      <c r="Q4003" s="1981"/>
      <c r="R4003" s="1981"/>
      <c r="S4003" s="1981"/>
      <c r="T4003" s="1981"/>
      <c r="U4003" s="1981"/>
      <c r="V4003" s="1981"/>
      <c r="W4003" s="1981"/>
      <c r="X4003" s="1981"/>
      <c r="Y4003" s="1981"/>
      <c r="Z4003" s="1981"/>
      <c r="AA4003" s="1981"/>
      <c r="AB4003" s="1981"/>
      <c r="AC4003" s="1507">
        <f t="shared" si="1432"/>
        <v>24</v>
      </c>
      <c r="AD4003" s="1508">
        <f t="shared" si="1433"/>
        <v>8731.2000000000007</v>
      </c>
      <c r="AE4003" s="14">
        <f t="shared" si="1434"/>
        <v>46.7</v>
      </c>
      <c r="AF4003" s="14">
        <f t="shared" si="1435"/>
        <v>0</v>
      </c>
      <c r="AG4003" s="14" t="e">
        <f t="shared" si="1436"/>
        <v>#DIV/0!</v>
      </c>
      <c r="AH4003" s="14" t="e">
        <f t="shared" si="1437"/>
        <v>#DIV/0!</v>
      </c>
      <c r="AI4003" s="14">
        <f t="shared" si="1438"/>
        <v>24</v>
      </c>
      <c r="AJ4003" s="1986"/>
    </row>
    <row r="4004" spans="1:36" ht="15" customHeight="1">
      <c r="A4004" s="4724" t="s">
        <v>1714</v>
      </c>
      <c r="B4004" s="4724"/>
      <c r="C4004" s="4724"/>
      <c r="D4004" s="4724"/>
      <c r="E4004" s="4742"/>
      <c r="F4004" s="4724"/>
      <c r="G4004" s="4724"/>
      <c r="H4004" s="4724"/>
      <c r="I4004" s="4724"/>
      <c r="J4004" s="4724"/>
      <c r="K4004" s="4724"/>
      <c r="L4004" s="4724"/>
      <c r="M4004" s="4724"/>
      <c r="N4004" s="4724"/>
      <c r="O4004" s="4724"/>
      <c r="P4004" s="4724"/>
      <c r="Q4004" s="4724"/>
      <c r="R4004" s="4724"/>
      <c r="S4004" s="4724"/>
      <c r="T4004" s="4724"/>
      <c r="U4004" s="4724"/>
      <c r="V4004" s="4724"/>
      <c r="W4004" s="4724"/>
      <c r="X4004" s="4724"/>
      <c r="Y4004" s="4724"/>
      <c r="Z4004" s="4724"/>
      <c r="AA4004" s="4724"/>
      <c r="AB4004" s="4724"/>
      <c r="AC4004" s="4724"/>
      <c r="AD4004" s="4724"/>
      <c r="AE4004" s="4724"/>
      <c r="AF4004" s="4724"/>
      <c r="AG4004" s="4724"/>
      <c r="AH4004" s="4724"/>
      <c r="AI4004" s="4724"/>
      <c r="AJ4004" s="2039"/>
    </row>
    <row r="4005" spans="1:36" ht="15" customHeight="1">
      <c r="A4005" s="2048">
        <v>2</v>
      </c>
      <c r="B4005" s="1980" t="s">
        <v>1856</v>
      </c>
      <c r="C4005" s="1981" t="s">
        <v>66</v>
      </c>
      <c r="D4005" s="1981">
        <v>37.808570000000003</v>
      </c>
      <c r="E4005" s="1981">
        <v>6</v>
      </c>
      <c r="F4005" s="1999">
        <f>E4005*D4005</f>
        <v>226.85142000000002</v>
      </c>
      <c r="G4005" s="1981"/>
      <c r="H4005" s="1981">
        <f>G4005*D4005</f>
        <v>0</v>
      </c>
      <c r="I4005" s="1982">
        <v>44676</v>
      </c>
      <c r="J4005" s="1983">
        <v>45108</v>
      </c>
      <c r="K4005" s="1983"/>
      <c r="L4005" s="1984">
        <v>258</v>
      </c>
      <c r="M4005" s="1983">
        <v>44670</v>
      </c>
      <c r="N4005" s="1981"/>
      <c r="O4005" s="1981"/>
      <c r="P4005" s="1981"/>
      <c r="Q4005" s="1981"/>
      <c r="R4005" s="1981"/>
      <c r="S4005" s="1981"/>
      <c r="T4005" s="1981"/>
      <c r="U4005" s="1981"/>
      <c r="V4005" s="1981"/>
      <c r="W4005" s="1981"/>
      <c r="X4005" s="1981"/>
      <c r="Y4005" s="1981"/>
      <c r="Z4005" s="1981"/>
      <c r="AA4005" s="1981"/>
      <c r="AB4005" s="1981"/>
      <c r="AC4005" s="1507">
        <f>E4005+G4005-N4005-O4005-AA4005-P4005-Q4005-R4005-S4005-T4005-U4005-V4005-W4005-X4005-Y4005</f>
        <v>6</v>
      </c>
      <c r="AD4005" s="1508">
        <f>D4005*AC4005</f>
        <v>226.85142000000002</v>
      </c>
      <c r="AE4005" s="14">
        <f>(J4005-"01.04.2023")/30</f>
        <v>3.0333333333333332</v>
      </c>
      <c r="AF4005" s="14">
        <f>(N4005+O4005+P4005+Q4005+R4005+S4005+T4005+U4005+V4005+W4005+X4005+Y4005)/3</f>
        <v>0</v>
      </c>
      <c r="AG4005" s="14" t="e">
        <f>AC4005/AF4005</f>
        <v>#DIV/0!</v>
      </c>
      <c r="AH4005" s="14" t="e">
        <f>AG4005-AE4005</f>
        <v>#DIV/0!</v>
      </c>
      <c r="AI4005" s="14">
        <f>AC4005-(AE4005*AF4005)</f>
        <v>6</v>
      </c>
      <c r="AJ4005" s="1987"/>
    </row>
    <row r="4006" spans="1:36" ht="15" customHeight="1">
      <c r="A4006" s="4724" t="s">
        <v>4045</v>
      </c>
      <c r="B4006" s="4724"/>
      <c r="C4006" s="4724"/>
      <c r="D4006" s="4724"/>
      <c r="E4006" s="4725"/>
      <c r="F4006" s="4724"/>
      <c r="G4006" s="4724"/>
      <c r="H4006" s="4724"/>
      <c r="I4006" s="4724"/>
      <c r="J4006" s="4724"/>
      <c r="K4006" s="4724"/>
      <c r="L4006" s="4724"/>
      <c r="M4006" s="4724"/>
      <c r="N4006" s="4724"/>
      <c r="O4006" s="4724"/>
      <c r="P4006" s="4724"/>
      <c r="Q4006" s="4724"/>
      <c r="R4006" s="4724"/>
      <c r="S4006" s="4724"/>
      <c r="T4006" s="4724"/>
      <c r="U4006" s="4724"/>
      <c r="V4006" s="4724"/>
      <c r="W4006" s="4724"/>
      <c r="X4006" s="4724"/>
      <c r="Y4006" s="4724"/>
      <c r="Z4006" s="4724"/>
      <c r="AA4006" s="4724"/>
      <c r="AB4006" s="4724"/>
      <c r="AC4006" s="4724"/>
      <c r="AD4006" s="4724"/>
      <c r="AE4006" s="4724"/>
      <c r="AF4006" s="4724"/>
      <c r="AG4006" s="4724"/>
      <c r="AH4006" s="4724"/>
      <c r="AI4006" s="4724"/>
      <c r="AJ4006" s="2039"/>
    </row>
    <row r="4007" spans="1:36" ht="15" customHeight="1">
      <c r="A4007" s="2048">
        <v>1</v>
      </c>
      <c r="B4007" s="1980" t="s">
        <v>1857</v>
      </c>
      <c r="C4007" s="1981" t="s">
        <v>66</v>
      </c>
      <c r="D4007" s="1981">
        <v>42.009819999999998</v>
      </c>
      <c r="E4007" s="2008">
        <v>449</v>
      </c>
      <c r="F4007" s="1999">
        <f>E4007*D4007</f>
        <v>18862.409179999999</v>
      </c>
      <c r="G4007" s="1981"/>
      <c r="H4007" s="1981">
        <f>G4007*D4007</f>
        <v>0</v>
      </c>
      <c r="I4007" s="1982">
        <v>44742</v>
      </c>
      <c r="J4007" s="1983">
        <v>45200</v>
      </c>
      <c r="K4007" s="1983"/>
      <c r="L4007" s="1984">
        <v>455</v>
      </c>
      <c r="M4007" s="1983">
        <v>44729</v>
      </c>
      <c r="N4007" s="1981">
        <v>204</v>
      </c>
      <c r="O4007" s="1981">
        <v>32</v>
      </c>
      <c r="P4007" s="1981">
        <v>57</v>
      </c>
      <c r="Q4007" s="1981"/>
      <c r="R4007" s="1981"/>
      <c r="S4007" s="1981"/>
      <c r="T4007" s="1981"/>
      <c r="U4007" s="1981"/>
      <c r="V4007" s="1981"/>
      <c r="W4007" s="1981"/>
      <c r="X4007" s="1981"/>
      <c r="Y4007" s="1981"/>
      <c r="Z4007" s="1981"/>
      <c r="AA4007" s="1981"/>
      <c r="AB4007" s="1981"/>
      <c r="AC4007" s="1507">
        <f>E4007+G4007-N4007-O4007-AA4007-P4007-Q4007-R4007-S4007-T4007-U4007-V4007-W4007-X4007-Y4007</f>
        <v>156</v>
      </c>
      <c r="AD4007" s="1508">
        <f>D4007*AC4007</f>
        <v>6553.5319199999994</v>
      </c>
      <c r="AE4007" s="14">
        <f>(J4007-"01.04.2023")/30</f>
        <v>6.1</v>
      </c>
      <c r="AF4007" s="14">
        <f>(N4007+O4007+P4007+Q4007+R4007+S4007+T4007+U4007+V4007+W4007+X4007+Y4007)/3</f>
        <v>97.666666666666671</v>
      </c>
      <c r="AG4007" s="14">
        <f>AC4007/AF4007</f>
        <v>1.5972696245733788</v>
      </c>
      <c r="AH4007" s="14">
        <f>AG4007-AE4007</f>
        <v>-4.502730375426621</v>
      </c>
      <c r="AI4007" s="14">
        <f>AC4007-(AE4007*AF4007)</f>
        <v>-439.76666666666665</v>
      </c>
      <c r="AJ4007" s="1986"/>
    </row>
    <row r="4008" spans="1:36" ht="15" customHeight="1">
      <c r="A4008" s="2048">
        <v>2</v>
      </c>
      <c r="B4008" s="1980" t="s">
        <v>1855</v>
      </c>
      <c r="C4008" s="1981" t="s">
        <v>66</v>
      </c>
      <c r="D4008" s="1981">
        <v>44.481250000000003</v>
      </c>
      <c r="E4008" s="2008">
        <v>16</v>
      </c>
      <c r="F4008" s="1999">
        <f>E4008*D4008</f>
        <v>711.7</v>
      </c>
      <c r="G4008" s="1981"/>
      <c r="H4008" s="1981">
        <f>G4008*D4008</f>
        <v>0</v>
      </c>
      <c r="I4008" s="1982">
        <v>44742</v>
      </c>
      <c r="J4008" s="1983">
        <v>45383</v>
      </c>
      <c r="K4008" s="1983"/>
      <c r="L4008" s="1984">
        <v>455</v>
      </c>
      <c r="M4008" s="1983">
        <v>44729</v>
      </c>
      <c r="N4008" s="1981">
        <v>4</v>
      </c>
      <c r="O4008" s="1981"/>
      <c r="P4008" s="1981">
        <v>1</v>
      </c>
      <c r="Q4008" s="1981"/>
      <c r="R4008" s="1981"/>
      <c r="S4008" s="1981"/>
      <c r="T4008" s="1981"/>
      <c r="U4008" s="1981"/>
      <c r="V4008" s="1981"/>
      <c r="W4008" s="1981"/>
      <c r="X4008" s="1981"/>
      <c r="Y4008" s="1981"/>
      <c r="Z4008" s="1981"/>
      <c r="AA4008" s="1981"/>
      <c r="AB4008" s="1981"/>
      <c r="AC4008" s="1507">
        <f>E4008+G4008-N4008-O4008-AA4008-P4008-Q4008-R4008-S4008-T4008-U4008-V4008-W4008-X4008-Y4008</f>
        <v>11</v>
      </c>
      <c r="AD4008" s="1508">
        <f>D4008*AC4008</f>
        <v>489.29375000000005</v>
      </c>
      <c r="AE4008" s="14">
        <f>(J4008-"01.04.2023")/30</f>
        <v>12.2</v>
      </c>
      <c r="AF4008" s="14">
        <f>(N4008+O4008+P4008+Q4008+R4008+S4008+T4008+U4008+V4008+W4008+X4008+Y4008)/3</f>
        <v>1.6666666666666667</v>
      </c>
      <c r="AG4008" s="14">
        <f>AC4008/AF4008</f>
        <v>6.6</v>
      </c>
      <c r="AH4008" s="14">
        <f>AG4008-AE4008</f>
        <v>-5.6</v>
      </c>
      <c r="AI4008" s="14">
        <f>AC4008-(AE4008*AF4008)</f>
        <v>-9.3333333333333321</v>
      </c>
      <c r="AJ4008" s="1986"/>
    </row>
    <row r="4009" spans="1:36" ht="15" customHeight="1">
      <c r="A4009" s="4724" t="s">
        <v>1858</v>
      </c>
      <c r="B4009" s="4724"/>
      <c r="C4009" s="4724"/>
      <c r="D4009" s="4724"/>
      <c r="E4009" s="4742"/>
      <c r="F4009" s="4724"/>
      <c r="G4009" s="4724"/>
      <c r="H4009" s="4724"/>
      <c r="I4009" s="4724"/>
      <c r="J4009" s="4724"/>
      <c r="K4009" s="4724"/>
      <c r="L4009" s="4724"/>
      <c r="M4009" s="4724"/>
      <c r="N4009" s="4724"/>
      <c r="O4009" s="4724"/>
      <c r="P4009" s="4724"/>
      <c r="Q4009" s="4724"/>
      <c r="R4009" s="4724"/>
      <c r="S4009" s="4724"/>
      <c r="T4009" s="4724"/>
      <c r="U4009" s="4724"/>
      <c r="V4009" s="4724"/>
      <c r="W4009" s="4724"/>
      <c r="X4009" s="4724"/>
      <c r="Y4009" s="4724"/>
      <c r="Z4009" s="4724"/>
      <c r="AA4009" s="4724"/>
      <c r="AB4009" s="4724"/>
      <c r="AC4009" s="4724"/>
      <c r="AD4009" s="4724"/>
      <c r="AE4009" s="4724"/>
      <c r="AF4009" s="4724"/>
      <c r="AG4009" s="4724"/>
      <c r="AH4009" s="4724"/>
      <c r="AI4009" s="4724"/>
      <c r="AJ4009" s="2039"/>
    </row>
    <row r="4010" spans="1:36" ht="15" customHeight="1">
      <c r="A4010" s="1979">
        <v>1</v>
      </c>
      <c r="B4010" s="2049" t="s">
        <v>1859</v>
      </c>
      <c r="C4010" s="1981" t="s">
        <v>143</v>
      </c>
      <c r="D4010" s="1981">
        <v>9618.7199999999993</v>
      </c>
      <c r="E4010" s="1981">
        <v>247</v>
      </c>
      <c r="F4010" s="1981">
        <f>E4010*D4010</f>
        <v>2375823.84</v>
      </c>
      <c r="G4010" s="1981"/>
      <c r="H4010" s="1981"/>
      <c r="I4010" s="1982">
        <v>44496</v>
      </c>
      <c r="J4010" s="1983">
        <v>45413</v>
      </c>
      <c r="K4010" s="1983"/>
      <c r="L4010" s="1984">
        <v>1329</v>
      </c>
      <c r="M4010" s="1983">
        <v>44475</v>
      </c>
      <c r="N4010" s="1981"/>
      <c r="O4010" s="1981"/>
      <c r="P4010" s="1981"/>
      <c r="Q4010" s="1981"/>
      <c r="R4010" s="1981"/>
      <c r="S4010" s="1981"/>
      <c r="T4010" s="1981"/>
      <c r="U4010" s="1981"/>
      <c r="V4010" s="1981"/>
      <c r="W4010" s="1981"/>
      <c r="X4010" s="1981"/>
      <c r="Y4010" s="1981"/>
      <c r="Z4010" s="1981"/>
      <c r="AA4010" s="1981"/>
      <c r="AB4010" s="1981"/>
      <c r="AC4010" s="1507">
        <f>E4010+G4010-N4010-O4010-AA4010-P4010-Q4010-R4010-S4010-T4010-U4010-V4010-W4010-X4010-Y4010</f>
        <v>247</v>
      </c>
      <c r="AD4010" s="1508">
        <f>D4010*AC4010</f>
        <v>2375823.84</v>
      </c>
      <c r="AE4010" s="14">
        <f>(J4010-"01.04.2023")/30</f>
        <v>13.2</v>
      </c>
      <c r="AF4010" s="14">
        <f>(N4010+O4010+P4010+Q4010+R4010+S4010+T4010+U4010+V4010+W4010+X4010+Y4010)/3</f>
        <v>0</v>
      </c>
      <c r="AG4010" s="14" t="e">
        <f>AC4010/AF4010</f>
        <v>#DIV/0!</v>
      </c>
      <c r="AH4010" s="14" t="e">
        <f>AG4010-AE4010</f>
        <v>#DIV/0!</v>
      </c>
      <c r="AI4010" s="14">
        <f>AC4010-(AE4010*AF4010)</f>
        <v>247</v>
      </c>
      <c r="AJ4010" s="1986"/>
    </row>
    <row r="4011" spans="1:36" ht="15" customHeight="1">
      <c r="A4011" s="4724" t="s">
        <v>21</v>
      </c>
      <c r="B4011" s="4724"/>
      <c r="C4011" s="4724"/>
      <c r="D4011" s="4724"/>
      <c r="E4011" s="4724"/>
      <c r="F4011" s="4724"/>
      <c r="G4011" s="4724"/>
      <c r="H4011" s="4724"/>
      <c r="I4011" s="4724"/>
      <c r="J4011" s="4724"/>
      <c r="K4011" s="4724"/>
      <c r="L4011" s="4724"/>
      <c r="M4011" s="4724"/>
      <c r="N4011" s="4724"/>
      <c r="O4011" s="4724"/>
      <c r="P4011" s="4724"/>
      <c r="Q4011" s="4724"/>
      <c r="R4011" s="4724"/>
      <c r="S4011" s="4724"/>
      <c r="T4011" s="4724"/>
      <c r="U4011" s="4724"/>
      <c r="V4011" s="4724"/>
      <c r="W4011" s="4724"/>
      <c r="X4011" s="4724"/>
      <c r="Y4011" s="4724"/>
      <c r="Z4011" s="4724"/>
      <c r="AA4011" s="4724"/>
      <c r="AB4011" s="4724"/>
      <c r="AC4011" s="4724"/>
      <c r="AD4011" s="4724"/>
      <c r="AE4011" s="4724"/>
      <c r="AF4011" s="4724"/>
      <c r="AG4011" s="4724"/>
      <c r="AH4011" s="4724"/>
      <c r="AI4011" s="4724"/>
      <c r="AJ4011" s="2050"/>
    </row>
    <row r="4012" spans="1:36" ht="15" customHeight="1">
      <c r="A4012" s="4724" t="s">
        <v>1782</v>
      </c>
      <c r="B4012" s="4724"/>
      <c r="C4012" s="4724"/>
      <c r="D4012" s="4724"/>
      <c r="E4012" s="4724"/>
      <c r="F4012" s="4724"/>
      <c r="G4012" s="4724"/>
      <c r="H4012" s="4724"/>
      <c r="I4012" s="4724"/>
      <c r="J4012" s="4724"/>
      <c r="K4012" s="4724"/>
      <c r="L4012" s="4724"/>
      <c r="M4012" s="4724"/>
      <c r="N4012" s="4724"/>
      <c r="O4012" s="4724"/>
      <c r="P4012" s="4724"/>
      <c r="Q4012" s="4724"/>
      <c r="R4012" s="4724"/>
      <c r="S4012" s="4724"/>
      <c r="T4012" s="4724"/>
      <c r="U4012" s="4724"/>
      <c r="V4012" s="4724"/>
      <c r="W4012" s="4724"/>
      <c r="X4012" s="4724"/>
      <c r="Y4012" s="4724"/>
      <c r="Z4012" s="4724"/>
      <c r="AA4012" s="4724"/>
      <c r="AB4012" s="4724"/>
      <c r="AC4012" s="4724"/>
      <c r="AD4012" s="4724"/>
      <c r="AE4012" s="4724"/>
      <c r="AF4012" s="4724"/>
      <c r="AG4012" s="4724"/>
      <c r="AH4012" s="4724"/>
      <c r="AI4012" s="4724"/>
      <c r="AJ4012" s="2007"/>
    </row>
    <row r="4013" spans="1:36" ht="15" customHeight="1">
      <c r="A4013" s="1979">
        <v>1</v>
      </c>
      <c r="B4013" s="2001" t="s">
        <v>1783</v>
      </c>
      <c r="C4013" s="1981" t="s">
        <v>181</v>
      </c>
      <c r="D4013" s="1981">
        <v>105.34868</v>
      </c>
      <c r="E4013" s="2008">
        <v>3325</v>
      </c>
      <c r="F4013" s="1999">
        <f t="shared" ref="F4013:F4019" si="1440">E4013*D4013</f>
        <v>350284.36100000003</v>
      </c>
      <c r="G4013" s="1981"/>
      <c r="H4013" s="2002">
        <f>G4013*D4013</f>
        <v>0</v>
      </c>
      <c r="I4013" s="1989">
        <v>44683</v>
      </c>
      <c r="J4013" s="1983">
        <v>45413</v>
      </c>
      <c r="K4013" s="1983"/>
      <c r="L4013" s="1984">
        <v>280</v>
      </c>
      <c r="M4013" s="1983">
        <v>44683</v>
      </c>
      <c r="N4013" s="1981"/>
      <c r="O4013" s="1981"/>
      <c r="P4013" s="1981"/>
      <c r="Q4013" s="1981"/>
      <c r="R4013" s="1981"/>
      <c r="S4013" s="1981"/>
      <c r="T4013" s="1981"/>
      <c r="U4013" s="1981"/>
      <c r="V4013" s="1981"/>
      <c r="W4013" s="1981"/>
      <c r="X4013" s="1981"/>
      <c r="Y4013" s="1981"/>
      <c r="Z4013" s="1981"/>
      <c r="AA4013" s="1981"/>
      <c r="AB4013" s="1981"/>
      <c r="AC4013" s="1507">
        <f t="shared" ref="AC4013:AC4019" si="1441">E4013+G4013-N4013-O4013-AA4013-P4013-Q4013-R4013-S4013-T4013-U4013-V4013-W4013-X4013-Y4013</f>
        <v>3325</v>
      </c>
      <c r="AD4013" s="1508">
        <f t="shared" ref="AD4013:AD4019" si="1442">D4013*AC4013</f>
        <v>350284.36100000003</v>
      </c>
      <c r="AE4013" s="14">
        <f>(J4013-"01.04.2023")/30</f>
        <v>13.2</v>
      </c>
      <c r="AF4013" s="14">
        <f t="shared" ref="AF4013:AF4019" si="1443">(N4013+O4013+P4013+Q4013+R4013+S4013+T4013+U4013+V4013+W4013+X4013+Y4013)/3</f>
        <v>0</v>
      </c>
      <c r="AG4013" s="14" t="e">
        <f t="shared" ref="AG4013:AG4019" si="1444">AC4013/AF4013</f>
        <v>#DIV/0!</v>
      </c>
      <c r="AH4013" s="14" t="e">
        <f>AG4013-AE4013</f>
        <v>#DIV/0!</v>
      </c>
      <c r="AI4013" s="14">
        <f>AC4013-(AE4013*AF4013)</f>
        <v>3325</v>
      </c>
      <c r="AJ4013" s="1986"/>
    </row>
    <row r="4014" spans="1:36" ht="15" customHeight="1">
      <c r="A4014" s="1979">
        <v>2</v>
      </c>
      <c r="B4014" s="1980" t="s">
        <v>1860</v>
      </c>
      <c r="C4014" s="1981" t="s">
        <v>66</v>
      </c>
      <c r="D4014" s="1981">
        <v>10.449285</v>
      </c>
      <c r="E4014" s="2008">
        <v>7200</v>
      </c>
      <c r="F4014" s="1999">
        <f t="shared" si="1440"/>
        <v>75234.851999999999</v>
      </c>
      <c r="G4014" s="1981"/>
      <c r="H4014" s="1981"/>
      <c r="I4014" s="1982">
        <v>44546</v>
      </c>
      <c r="J4014" s="1983" t="s">
        <v>334</v>
      </c>
      <c r="K4014" s="1983"/>
      <c r="L4014" s="1984">
        <v>1585</v>
      </c>
      <c r="M4014" s="1983">
        <v>44540</v>
      </c>
      <c r="N4014" s="1981"/>
      <c r="O4014" s="1981"/>
      <c r="P4014" s="2023"/>
      <c r="Q4014" s="1981"/>
      <c r="R4014" s="1981"/>
      <c r="S4014" s="1981"/>
      <c r="T4014" s="1981"/>
      <c r="U4014" s="1981"/>
      <c r="V4014" s="1981"/>
      <c r="W4014" s="1981"/>
      <c r="X4014" s="1981"/>
      <c r="Y4014" s="1981"/>
      <c r="Z4014" s="1981"/>
      <c r="AA4014" s="1981"/>
      <c r="AB4014" s="1981"/>
      <c r="AC4014" s="1507">
        <f t="shared" si="1441"/>
        <v>7200</v>
      </c>
      <c r="AD4014" s="1508">
        <f t="shared" si="1442"/>
        <v>75234.851999999999</v>
      </c>
      <c r="AE4014" s="14" t="s">
        <v>334</v>
      </c>
      <c r="AF4014" s="14">
        <f t="shared" si="1443"/>
        <v>0</v>
      </c>
      <c r="AG4014" s="14" t="e">
        <f t="shared" si="1444"/>
        <v>#DIV/0!</v>
      </c>
      <c r="AH4014" s="14" t="s">
        <v>334</v>
      </c>
      <c r="AI4014" s="14" t="s">
        <v>334</v>
      </c>
      <c r="AJ4014" s="1986"/>
    </row>
    <row r="4015" spans="1:36" ht="15" customHeight="1">
      <c r="A4015" s="1979">
        <v>3</v>
      </c>
      <c r="B4015" s="1980" t="s">
        <v>1860</v>
      </c>
      <c r="C4015" s="1981" t="s">
        <v>66</v>
      </c>
      <c r="D4015" s="1981">
        <v>10.45978</v>
      </c>
      <c r="E4015" s="2008">
        <v>22000</v>
      </c>
      <c r="F4015" s="1999">
        <f t="shared" si="1440"/>
        <v>230115.16</v>
      </c>
      <c r="G4015" s="1981"/>
      <c r="H4015" s="1981">
        <f>G4015*D4015</f>
        <v>0</v>
      </c>
      <c r="I4015" s="1982">
        <v>44602</v>
      </c>
      <c r="J4015" s="1983" t="s">
        <v>334</v>
      </c>
      <c r="K4015" s="1983"/>
      <c r="L4015" s="1984">
        <v>61</v>
      </c>
      <c r="M4015" s="1983">
        <v>44594</v>
      </c>
      <c r="N4015" s="1981"/>
      <c r="O4015" s="1981"/>
      <c r="P4015" s="1981"/>
      <c r="Q4015" s="1981"/>
      <c r="R4015" s="1981"/>
      <c r="S4015" s="1981"/>
      <c r="T4015" s="1981"/>
      <c r="U4015" s="1981"/>
      <c r="V4015" s="1981"/>
      <c r="W4015" s="1981"/>
      <c r="X4015" s="1981"/>
      <c r="Y4015" s="1981"/>
      <c r="Z4015" s="1981"/>
      <c r="AA4015" s="1981"/>
      <c r="AB4015" s="1981"/>
      <c r="AC4015" s="1507">
        <f t="shared" si="1441"/>
        <v>22000</v>
      </c>
      <c r="AD4015" s="1508">
        <f t="shared" si="1442"/>
        <v>230115.16</v>
      </c>
      <c r="AE4015" s="14" t="s">
        <v>334</v>
      </c>
      <c r="AF4015" s="14">
        <f t="shared" si="1443"/>
        <v>0</v>
      </c>
      <c r="AG4015" s="14" t="e">
        <f t="shared" si="1444"/>
        <v>#DIV/0!</v>
      </c>
      <c r="AH4015" s="14" t="s">
        <v>334</v>
      </c>
      <c r="AI4015" s="14" t="s">
        <v>334</v>
      </c>
      <c r="AJ4015" s="1986"/>
    </row>
    <row r="4016" spans="1:36" ht="15" customHeight="1">
      <c r="A4016" s="1979">
        <v>4</v>
      </c>
      <c r="B4016" s="1980" t="s">
        <v>1860</v>
      </c>
      <c r="C4016" s="1981" t="s">
        <v>66</v>
      </c>
      <c r="D4016" s="1981">
        <v>82.577290000000005</v>
      </c>
      <c r="E4016" s="2008">
        <v>3500</v>
      </c>
      <c r="F4016" s="1999">
        <f t="shared" si="1440"/>
        <v>289020.51500000001</v>
      </c>
      <c r="G4016" s="1981"/>
      <c r="H4016" s="1981">
        <f>G4016*D4016</f>
        <v>0</v>
      </c>
      <c r="I4016" s="1982">
        <v>44602</v>
      </c>
      <c r="J4016" s="1983" t="s">
        <v>334</v>
      </c>
      <c r="K4016" s="1983"/>
      <c r="L4016" s="1984">
        <v>61</v>
      </c>
      <c r="M4016" s="1983">
        <v>44594</v>
      </c>
      <c r="N4016" s="1981"/>
      <c r="O4016" s="1981"/>
      <c r="P4016" s="1981"/>
      <c r="Q4016" s="1981"/>
      <c r="R4016" s="1981"/>
      <c r="S4016" s="1981"/>
      <c r="T4016" s="1981"/>
      <c r="U4016" s="1981"/>
      <c r="V4016" s="1981"/>
      <c r="W4016" s="1981"/>
      <c r="X4016" s="1981"/>
      <c r="Y4016" s="1981"/>
      <c r="Z4016" s="1981"/>
      <c r="AA4016" s="1981"/>
      <c r="AB4016" s="1981"/>
      <c r="AC4016" s="1507">
        <f t="shared" si="1441"/>
        <v>3500</v>
      </c>
      <c r="AD4016" s="1508">
        <f t="shared" si="1442"/>
        <v>289020.51500000001</v>
      </c>
      <c r="AE4016" s="14" t="s">
        <v>334</v>
      </c>
      <c r="AF4016" s="14">
        <f t="shared" si="1443"/>
        <v>0</v>
      </c>
      <c r="AG4016" s="14" t="e">
        <f t="shared" si="1444"/>
        <v>#DIV/0!</v>
      </c>
      <c r="AH4016" s="14" t="s">
        <v>334</v>
      </c>
      <c r="AI4016" s="14" t="s">
        <v>334</v>
      </c>
      <c r="AJ4016" s="1986"/>
    </row>
    <row r="4017" spans="1:36" ht="15" customHeight="1">
      <c r="A4017" s="1979">
        <v>5</v>
      </c>
      <c r="B4017" s="1980" t="s">
        <v>1860</v>
      </c>
      <c r="C4017" s="1981" t="s">
        <v>66</v>
      </c>
      <c r="D4017" s="1981">
        <v>81.809479999999994</v>
      </c>
      <c r="E4017" s="2008">
        <v>12000</v>
      </c>
      <c r="F4017" s="1999">
        <f t="shared" si="1440"/>
        <v>981713.75999999989</v>
      </c>
      <c r="G4017" s="1981"/>
      <c r="H4017" s="1981">
        <f>G4017*D4017</f>
        <v>0</v>
      </c>
      <c r="I4017" s="1982">
        <v>44602</v>
      </c>
      <c r="J4017" s="1983" t="s">
        <v>334</v>
      </c>
      <c r="K4017" s="1983"/>
      <c r="L4017" s="1984">
        <v>61</v>
      </c>
      <c r="M4017" s="1983">
        <v>44594</v>
      </c>
      <c r="N4017" s="1981"/>
      <c r="O4017" s="1981"/>
      <c r="P4017" s="1981"/>
      <c r="Q4017" s="1981"/>
      <c r="R4017" s="1981"/>
      <c r="S4017" s="1981"/>
      <c r="T4017" s="1981"/>
      <c r="U4017" s="1981"/>
      <c r="V4017" s="1981"/>
      <c r="W4017" s="1981"/>
      <c r="X4017" s="1981"/>
      <c r="Y4017" s="1981"/>
      <c r="Z4017" s="1981"/>
      <c r="AA4017" s="1981"/>
      <c r="AB4017" s="1981"/>
      <c r="AC4017" s="1507">
        <f t="shared" si="1441"/>
        <v>12000</v>
      </c>
      <c r="AD4017" s="1508">
        <f t="shared" si="1442"/>
        <v>981713.75999999989</v>
      </c>
      <c r="AE4017" s="14" t="s">
        <v>334</v>
      </c>
      <c r="AF4017" s="14">
        <f t="shared" si="1443"/>
        <v>0</v>
      </c>
      <c r="AG4017" s="14" t="e">
        <f t="shared" si="1444"/>
        <v>#DIV/0!</v>
      </c>
      <c r="AH4017" s="14" t="s">
        <v>334</v>
      </c>
      <c r="AI4017" s="14" t="s">
        <v>334</v>
      </c>
      <c r="AJ4017" s="1986"/>
    </row>
    <row r="4018" spans="1:36" ht="15" customHeight="1">
      <c r="A4018" s="1979">
        <v>6</v>
      </c>
      <c r="B4018" s="2001" t="s">
        <v>2933</v>
      </c>
      <c r="C4018" s="1981" t="s">
        <v>181</v>
      </c>
      <c r="D4018" s="1981">
        <v>48.392159999999997</v>
      </c>
      <c r="E4018" s="2008">
        <v>3323</v>
      </c>
      <c r="F4018" s="1999">
        <f t="shared" si="1440"/>
        <v>160807.14767999999</v>
      </c>
      <c r="G4018" s="1981"/>
      <c r="H4018" s="2002">
        <f>G4018*D4018</f>
        <v>0</v>
      </c>
      <c r="I4018" s="1989">
        <v>44683</v>
      </c>
      <c r="J4018" s="1983">
        <v>45170</v>
      </c>
      <c r="K4018" s="1983"/>
      <c r="L4018" s="1984">
        <v>280</v>
      </c>
      <c r="M4018" s="1983">
        <v>44683</v>
      </c>
      <c r="N4018" s="1981"/>
      <c r="O4018" s="1981">
        <v>23</v>
      </c>
      <c r="P4018" s="1981">
        <v>110</v>
      </c>
      <c r="Q4018" s="1981"/>
      <c r="R4018" s="1981"/>
      <c r="S4018" s="1981"/>
      <c r="T4018" s="1981"/>
      <c r="U4018" s="1981"/>
      <c r="V4018" s="1981"/>
      <c r="W4018" s="1981"/>
      <c r="X4018" s="1981"/>
      <c r="Y4018" s="1981"/>
      <c r="Z4018" s="1981"/>
      <c r="AA4018" s="1981"/>
      <c r="AB4018" s="1981"/>
      <c r="AC4018" s="1507">
        <f t="shared" si="1441"/>
        <v>3190</v>
      </c>
      <c r="AD4018" s="1508">
        <f t="shared" si="1442"/>
        <v>154370.99039999998</v>
      </c>
      <c r="AE4018" s="14">
        <f>(J4018-"01.04.2023")/30</f>
        <v>5.0999999999999996</v>
      </c>
      <c r="AF4018" s="14">
        <f t="shared" si="1443"/>
        <v>44.333333333333336</v>
      </c>
      <c r="AG4018" s="14">
        <f t="shared" si="1444"/>
        <v>71.954887218045116</v>
      </c>
      <c r="AH4018" s="14">
        <f>AG4018-AE4018</f>
        <v>66.854887218045121</v>
      </c>
      <c r="AI4018" s="14">
        <f>AC4018-(AE4018*AF4018)</f>
        <v>2963.9</v>
      </c>
      <c r="AJ4018" s="1986"/>
    </row>
    <row r="4019" spans="1:36" ht="15" customHeight="1">
      <c r="A4019" s="1979">
        <v>7</v>
      </c>
      <c r="B4019" s="2001" t="s">
        <v>2933</v>
      </c>
      <c r="C4019" s="1981" t="s">
        <v>181</v>
      </c>
      <c r="D4019" s="1981">
        <v>48.94538</v>
      </c>
      <c r="E4019" s="2008">
        <v>3200</v>
      </c>
      <c r="F4019" s="1999">
        <f t="shared" si="1440"/>
        <v>156625.21600000001</v>
      </c>
      <c r="G4019" s="1981"/>
      <c r="H4019" s="2002">
        <f>G4019*D4019</f>
        <v>0</v>
      </c>
      <c r="I4019" s="1989">
        <v>44683</v>
      </c>
      <c r="J4019" s="1983">
        <v>45170</v>
      </c>
      <c r="K4019" s="1983"/>
      <c r="L4019" s="1984">
        <v>280</v>
      </c>
      <c r="M4019" s="1983">
        <v>44683</v>
      </c>
      <c r="N4019" s="1981"/>
      <c r="O4019" s="1981"/>
      <c r="P4019" s="1981">
        <v>700</v>
      </c>
      <c r="Q4019" s="1981"/>
      <c r="R4019" s="1981"/>
      <c r="S4019" s="1981"/>
      <c r="T4019" s="1981"/>
      <c r="U4019" s="1981"/>
      <c r="V4019" s="1981"/>
      <c r="W4019" s="1981"/>
      <c r="X4019" s="1981"/>
      <c r="Y4019" s="1981"/>
      <c r="Z4019" s="1981"/>
      <c r="AA4019" s="1981"/>
      <c r="AB4019" s="1981"/>
      <c r="AC4019" s="1507">
        <f t="shared" si="1441"/>
        <v>2500</v>
      </c>
      <c r="AD4019" s="1508">
        <f t="shared" si="1442"/>
        <v>122363.45</v>
      </c>
      <c r="AE4019" s="14">
        <f>(J4019-"01.04.2023")/30</f>
        <v>5.0999999999999996</v>
      </c>
      <c r="AF4019" s="14">
        <f t="shared" si="1443"/>
        <v>233.33333333333334</v>
      </c>
      <c r="AG4019" s="14">
        <f t="shared" si="1444"/>
        <v>10.714285714285714</v>
      </c>
      <c r="AH4019" s="14">
        <f>AG4019-AE4019</f>
        <v>5.6142857142857139</v>
      </c>
      <c r="AI4019" s="14">
        <f>AC4019-(AE4019*AF4019)</f>
        <v>1310</v>
      </c>
      <c r="AJ4019" s="1986"/>
    </row>
    <row r="4020" spans="1:36" ht="15" customHeight="1">
      <c r="A4020" s="4754" t="s">
        <v>5728</v>
      </c>
      <c r="B4020" s="4755"/>
      <c r="C4020" s="4755"/>
      <c r="D4020" s="4755"/>
      <c r="E4020" s="4756"/>
      <c r="F4020" s="4755"/>
      <c r="G4020" s="4755"/>
      <c r="H4020" s="4755"/>
      <c r="I4020" s="4755"/>
      <c r="J4020" s="4755"/>
      <c r="K4020" s="4755"/>
      <c r="L4020" s="4755"/>
      <c r="M4020" s="4755"/>
      <c r="N4020" s="4755"/>
      <c r="O4020" s="4755"/>
      <c r="P4020" s="4755"/>
      <c r="Q4020" s="4755"/>
      <c r="R4020" s="4755"/>
      <c r="S4020" s="4755"/>
      <c r="T4020" s="4755"/>
      <c r="U4020" s="4755"/>
      <c r="V4020" s="4755"/>
      <c r="W4020" s="4755"/>
      <c r="X4020" s="4755"/>
      <c r="Y4020" s="4755"/>
      <c r="Z4020" s="4755"/>
      <c r="AA4020" s="4755"/>
      <c r="AB4020" s="4755"/>
      <c r="AC4020" s="4755"/>
      <c r="AD4020" s="4755"/>
      <c r="AE4020" s="4755"/>
      <c r="AF4020" s="4755"/>
      <c r="AG4020" s="4755"/>
      <c r="AH4020" s="4755"/>
      <c r="AI4020" s="4757"/>
      <c r="AJ4020" s="2014"/>
    </row>
    <row r="4021" spans="1:36" ht="15" customHeight="1">
      <c r="A4021" s="1979">
        <v>2</v>
      </c>
      <c r="B4021" s="1985" t="s">
        <v>5288</v>
      </c>
      <c r="C4021" s="1981" t="s">
        <v>66</v>
      </c>
      <c r="D4021" s="2052">
        <v>17.898</v>
      </c>
      <c r="E4021" s="2008">
        <v>142</v>
      </c>
      <c r="F4021" s="1999">
        <f t="shared" ref="F4021:F4036" si="1445">E4021*D4021</f>
        <v>2541.5160000000001</v>
      </c>
      <c r="G4021" s="2016"/>
      <c r="H4021" s="2015">
        <f t="shared" ref="H4021:H4036" si="1446">G4021*D4021</f>
        <v>0</v>
      </c>
      <c r="I4021" s="2026">
        <v>44833</v>
      </c>
      <c r="J4021" s="1983">
        <v>45627</v>
      </c>
      <c r="K4021" s="2026"/>
      <c r="L4021" s="2051">
        <v>788</v>
      </c>
      <c r="M4021" s="2026">
        <v>44824</v>
      </c>
      <c r="N4021" s="1981"/>
      <c r="O4021" s="1981">
        <v>46</v>
      </c>
      <c r="P4021" s="1981">
        <v>26</v>
      </c>
      <c r="Q4021" s="1981"/>
      <c r="R4021" s="1981"/>
      <c r="S4021" s="1981"/>
      <c r="T4021" s="1981"/>
      <c r="U4021" s="1981"/>
      <c r="V4021" s="1981"/>
      <c r="W4021" s="2016"/>
      <c r="X4021" s="2027"/>
      <c r="Y4021" s="1981"/>
      <c r="Z4021" s="1981"/>
      <c r="AA4021" s="1981"/>
      <c r="AB4021" s="1981"/>
      <c r="AC4021" s="1507">
        <f t="shared" ref="AC4021:AC4036" si="1447">E4021+G4021-N4021-O4021-AA4021-P4021-Q4021-R4021-S4021-T4021-U4021-V4021-W4021-X4021-Y4021</f>
        <v>70</v>
      </c>
      <c r="AD4021" s="1508">
        <f t="shared" ref="AD4021:AD4036" si="1448">D4021*AC4021</f>
        <v>1252.8599999999999</v>
      </c>
      <c r="AE4021" s="14">
        <f>(J4021-"01.04.2023")/30</f>
        <v>20.333333333333332</v>
      </c>
      <c r="AF4021" s="14">
        <f t="shared" ref="AF4021:AF4036" si="1449">(N4021+O4021+P4021+Q4021+R4021+S4021+T4021+U4021+V4021+W4021+X4021+Y4021)/3</f>
        <v>24</v>
      </c>
      <c r="AG4021" s="14">
        <f t="shared" ref="AG4021:AG4036" si="1450">AC4021/AF4021</f>
        <v>2.9166666666666665</v>
      </c>
      <c r="AH4021" s="14">
        <f>AG4021-AE4021</f>
        <v>-17.416666666666664</v>
      </c>
      <c r="AI4021" s="14">
        <f>AC4021-(AE4021*AF4021)</f>
        <v>-418</v>
      </c>
      <c r="AJ4021" s="1986"/>
    </row>
    <row r="4022" spans="1:36" ht="15" customHeight="1">
      <c r="A4022" s="1979">
        <v>3</v>
      </c>
      <c r="B4022" s="1985" t="s">
        <v>7932</v>
      </c>
      <c r="C4022" s="1981" t="s">
        <v>66</v>
      </c>
      <c r="D4022" s="2052">
        <v>32310.54</v>
      </c>
      <c r="E4022" s="2008">
        <v>3</v>
      </c>
      <c r="F4022" s="1999">
        <f t="shared" si="1445"/>
        <v>96931.62</v>
      </c>
      <c r="G4022" s="2016"/>
      <c r="H4022" s="2015">
        <f t="shared" si="1446"/>
        <v>0</v>
      </c>
      <c r="I4022" s="2026">
        <v>44840</v>
      </c>
      <c r="J4022" s="1983" t="s">
        <v>8477</v>
      </c>
      <c r="K4022" s="2026"/>
      <c r="L4022" s="2051">
        <v>817</v>
      </c>
      <c r="M4022" s="2026">
        <v>44833</v>
      </c>
      <c r="N4022" s="1981">
        <v>1</v>
      </c>
      <c r="O4022" s="1981"/>
      <c r="P4022" s="1981"/>
      <c r="Q4022" s="1981"/>
      <c r="R4022" s="1981"/>
      <c r="S4022" s="1981"/>
      <c r="T4022" s="1981"/>
      <c r="U4022" s="1981"/>
      <c r="V4022" s="1981"/>
      <c r="W4022" s="2016"/>
      <c r="X4022" s="2027"/>
      <c r="Y4022" s="1981"/>
      <c r="Z4022" s="1981"/>
      <c r="AA4022" s="1981"/>
      <c r="AB4022" s="1981"/>
      <c r="AC4022" s="1507">
        <f t="shared" si="1447"/>
        <v>2</v>
      </c>
      <c r="AD4022" s="1508">
        <f t="shared" si="1448"/>
        <v>64621.08</v>
      </c>
      <c r="AE4022" s="14" t="s">
        <v>334</v>
      </c>
      <c r="AF4022" s="14">
        <f t="shared" si="1449"/>
        <v>0.33333333333333331</v>
      </c>
      <c r="AG4022" s="14">
        <f t="shared" si="1450"/>
        <v>6</v>
      </c>
      <c r="AH4022" s="14" t="s">
        <v>334</v>
      </c>
      <c r="AI4022" s="14" t="s">
        <v>334</v>
      </c>
      <c r="AJ4022" s="1986"/>
    </row>
    <row r="4023" spans="1:36" ht="14.25" customHeight="1">
      <c r="A4023" s="1979">
        <v>4</v>
      </c>
      <c r="B4023" s="2053" t="s">
        <v>9470</v>
      </c>
      <c r="C4023" s="1981" t="s">
        <v>66</v>
      </c>
      <c r="D4023" s="2052">
        <v>1</v>
      </c>
      <c r="E4023" s="2008">
        <v>0</v>
      </c>
      <c r="F4023" s="1999">
        <f t="shared" si="1445"/>
        <v>0</v>
      </c>
      <c r="G4023" s="2016">
        <v>117</v>
      </c>
      <c r="H4023" s="2015">
        <f t="shared" si="1446"/>
        <v>117</v>
      </c>
      <c r="I4023" s="2026">
        <v>44979</v>
      </c>
      <c r="J4023" s="2054" t="s">
        <v>726</v>
      </c>
      <c r="K4023" s="2026"/>
      <c r="L4023" s="2051"/>
      <c r="M4023" s="2026"/>
      <c r="N4023" s="1981"/>
      <c r="O4023" s="1981"/>
      <c r="P4023" s="1981"/>
      <c r="Q4023" s="1981"/>
      <c r="R4023" s="1981"/>
      <c r="S4023" s="1981"/>
      <c r="T4023" s="1981"/>
      <c r="U4023" s="1981"/>
      <c r="V4023" s="1981"/>
      <c r="W4023" s="2016"/>
      <c r="X4023" s="2027"/>
      <c r="Y4023" s="1981"/>
      <c r="Z4023" s="1981"/>
      <c r="AA4023" s="1981"/>
      <c r="AB4023" s="1981"/>
      <c r="AC4023" s="1507">
        <f t="shared" si="1447"/>
        <v>117</v>
      </c>
      <c r="AD4023" s="1508">
        <f t="shared" si="1448"/>
        <v>117</v>
      </c>
      <c r="AE4023" s="14" t="s">
        <v>334</v>
      </c>
      <c r="AF4023" s="14">
        <f t="shared" si="1449"/>
        <v>0</v>
      </c>
      <c r="AG4023" s="14" t="e">
        <f t="shared" si="1450"/>
        <v>#DIV/0!</v>
      </c>
      <c r="AH4023" s="14" t="s">
        <v>334</v>
      </c>
      <c r="AI4023" s="14" t="s">
        <v>334</v>
      </c>
      <c r="AJ4023" s="1986"/>
    </row>
    <row r="4024" spans="1:36" ht="14.25" customHeight="1">
      <c r="A4024" s="1979">
        <v>5</v>
      </c>
      <c r="B4024" s="2055" t="s">
        <v>9471</v>
      </c>
      <c r="C4024" s="1981" t="s">
        <v>66</v>
      </c>
      <c r="D4024" s="2052">
        <v>1</v>
      </c>
      <c r="E4024" s="2008">
        <v>0</v>
      </c>
      <c r="F4024" s="1999">
        <f t="shared" si="1445"/>
        <v>0</v>
      </c>
      <c r="G4024" s="2016">
        <v>117</v>
      </c>
      <c r="H4024" s="2015">
        <f t="shared" si="1446"/>
        <v>117</v>
      </c>
      <c r="I4024" s="2026">
        <v>44979</v>
      </c>
      <c r="J4024" s="2054" t="s">
        <v>726</v>
      </c>
      <c r="K4024" s="2026"/>
      <c r="L4024" s="2051"/>
      <c r="M4024" s="2026"/>
      <c r="N4024" s="1981"/>
      <c r="O4024" s="1981"/>
      <c r="P4024" s="1981"/>
      <c r="Q4024" s="1981"/>
      <c r="R4024" s="1981"/>
      <c r="S4024" s="1981"/>
      <c r="T4024" s="1981"/>
      <c r="U4024" s="1981"/>
      <c r="V4024" s="1981"/>
      <c r="W4024" s="2016"/>
      <c r="X4024" s="2027"/>
      <c r="Y4024" s="1981"/>
      <c r="Z4024" s="1981"/>
      <c r="AA4024" s="1981"/>
      <c r="AB4024" s="1981"/>
      <c r="AC4024" s="1507">
        <f t="shared" si="1447"/>
        <v>117</v>
      </c>
      <c r="AD4024" s="1508">
        <f t="shared" si="1448"/>
        <v>117</v>
      </c>
      <c r="AE4024" s="14" t="s">
        <v>334</v>
      </c>
      <c r="AF4024" s="14">
        <f t="shared" si="1449"/>
        <v>0</v>
      </c>
      <c r="AG4024" s="14" t="e">
        <f t="shared" si="1450"/>
        <v>#DIV/0!</v>
      </c>
      <c r="AH4024" s="14" t="s">
        <v>334</v>
      </c>
      <c r="AI4024" s="14" t="s">
        <v>334</v>
      </c>
      <c r="AJ4024" s="1986"/>
    </row>
    <row r="4025" spans="1:36" ht="14.25" customHeight="1">
      <c r="A4025" s="1979">
        <v>6</v>
      </c>
      <c r="B4025" s="2055" t="s">
        <v>9472</v>
      </c>
      <c r="C4025" s="1981" t="s">
        <v>66</v>
      </c>
      <c r="D4025" s="2052">
        <v>1</v>
      </c>
      <c r="E4025" s="2008">
        <v>0</v>
      </c>
      <c r="F4025" s="1999">
        <f t="shared" si="1445"/>
        <v>0</v>
      </c>
      <c r="G4025" s="2016">
        <v>117</v>
      </c>
      <c r="H4025" s="2015">
        <f t="shared" si="1446"/>
        <v>117</v>
      </c>
      <c r="I4025" s="2026">
        <v>44979</v>
      </c>
      <c r="J4025" s="2054" t="s">
        <v>726</v>
      </c>
      <c r="K4025" s="2026"/>
      <c r="L4025" s="2051"/>
      <c r="M4025" s="2026"/>
      <c r="N4025" s="1981"/>
      <c r="O4025" s="1981"/>
      <c r="P4025" s="1981"/>
      <c r="Q4025" s="1981"/>
      <c r="R4025" s="1981"/>
      <c r="S4025" s="1981"/>
      <c r="T4025" s="1981"/>
      <c r="U4025" s="1981"/>
      <c r="V4025" s="1981"/>
      <c r="W4025" s="2016"/>
      <c r="X4025" s="2027"/>
      <c r="Y4025" s="1981"/>
      <c r="Z4025" s="1981"/>
      <c r="AA4025" s="1981"/>
      <c r="AB4025" s="1981"/>
      <c r="AC4025" s="1507">
        <f t="shared" si="1447"/>
        <v>117</v>
      </c>
      <c r="AD4025" s="1508">
        <f t="shared" si="1448"/>
        <v>117</v>
      </c>
      <c r="AE4025" s="14" t="s">
        <v>334</v>
      </c>
      <c r="AF4025" s="14">
        <f t="shared" si="1449"/>
        <v>0</v>
      </c>
      <c r="AG4025" s="14" t="e">
        <f t="shared" si="1450"/>
        <v>#DIV/0!</v>
      </c>
      <c r="AH4025" s="14" t="s">
        <v>334</v>
      </c>
      <c r="AI4025" s="14" t="s">
        <v>334</v>
      </c>
      <c r="AJ4025" s="1986"/>
    </row>
    <row r="4026" spans="1:36" ht="14.25" customHeight="1">
      <c r="A4026" s="1979">
        <v>7</v>
      </c>
      <c r="B4026" s="2055" t="s">
        <v>9473</v>
      </c>
      <c r="C4026" s="1981" t="s">
        <v>66</v>
      </c>
      <c r="D4026" s="2052">
        <v>1</v>
      </c>
      <c r="E4026" s="2008">
        <v>0</v>
      </c>
      <c r="F4026" s="1999">
        <f t="shared" si="1445"/>
        <v>0</v>
      </c>
      <c r="G4026" s="2016">
        <v>117</v>
      </c>
      <c r="H4026" s="2015">
        <f t="shared" si="1446"/>
        <v>117</v>
      </c>
      <c r="I4026" s="2026">
        <v>44979</v>
      </c>
      <c r="J4026" s="2054" t="s">
        <v>726</v>
      </c>
      <c r="K4026" s="2026"/>
      <c r="L4026" s="2051"/>
      <c r="M4026" s="2026"/>
      <c r="N4026" s="1981"/>
      <c r="O4026" s="1981"/>
      <c r="P4026" s="1981"/>
      <c r="Q4026" s="1981"/>
      <c r="R4026" s="1981"/>
      <c r="S4026" s="1981"/>
      <c r="T4026" s="1981"/>
      <c r="U4026" s="1981"/>
      <c r="V4026" s="1981"/>
      <c r="W4026" s="2016"/>
      <c r="X4026" s="2027"/>
      <c r="Y4026" s="1981"/>
      <c r="Z4026" s="1981"/>
      <c r="AA4026" s="1981"/>
      <c r="AB4026" s="1981"/>
      <c r="AC4026" s="1507">
        <f t="shared" si="1447"/>
        <v>117</v>
      </c>
      <c r="AD4026" s="1508">
        <f t="shared" si="1448"/>
        <v>117</v>
      </c>
      <c r="AE4026" s="14" t="s">
        <v>334</v>
      </c>
      <c r="AF4026" s="14">
        <f t="shared" si="1449"/>
        <v>0</v>
      </c>
      <c r="AG4026" s="14" t="e">
        <f t="shared" si="1450"/>
        <v>#DIV/0!</v>
      </c>
      <c r="AH4026" s="14" t="s">
        <v>334</v>
      </c>
      <c r="AI4026" s="14" t="s">
        <v>334</v>
      </c>
      <c r="AJ4026" s="1986"/>
    </row>
    <row r="4027" spans="1:36" ht="14.25" customHeight="1">
      <c r="A4027" s="1979">
        <v>8</v>
      </c>
      <c r="B4027" s="2055" t="s">
        <v>9474</v>
      </c>
      <c r="C4027" s="1981" t="s">
        <v>66</v>
      </c>
      <c r="D4027" s="2052">
        <v>1</v>
      </c>
      <c r="E4027" s="2008">
        <v>0</v>
      </c>
      <c r="F4027" s="1999">
        <f t="shared" si="1445"/>
        <v>0</v>
      </c>
      <c r="G4027" s="2016">
        <v>117</v>
      </c>
      <c r="H4027" s="2015">
        <f t="shared" si="1446"/>
        <v>117</v>
      </c>
      <c r="I4027" s="2026">
        <v>44979</v>
      </c>
      <c r="J4027" s="2054" t="s">
        <v>726</v>
      </c>
      <c r="K4027" s="2026"/>
      <c r="L4027" s="2051"/>
      <c r="M4027" s="2026"/>
      <c r="N4027" s="1981"/>
      <c r="O4027" s="1981"/>
      <c r="P4027" s="1981"/>
      <c r="Q4027" s="1981"/>
      <c r="R4027" s="1981"/>
      <c r="S4027" s="1981"/>
      <c r="T4027" s="1981"/>
      <c r="U4027" s="1981"/>
      <c r="V4027" s="1981"/>
      <c r="W4027" s="2016"/>
      <c r="X4027" s="2027"/>
      <c r="Y4027" s="1981"/>
      <c r="Z4027" s="1981"/>
      <c r="AA4027" s="1981"/>
      <c r="AB4027" s="1981"/>
      <c r="AC4027" s="1507">
        <f t="shared" si="1447"/>
        <v>117</v>
      </c>
      <c r="AD4027" s="1508">
        <f t="shared" si="1448"/>
        <v>117</v>
      </c>
      <c r="AE4027" s="14" t="s">
        <v>334</v>
      </c>
      <c r="AF4027" s="14">
        <f t="shared" si="1449"/>
        <v>0</v>
      </c>
      <c r="AG4027" s="14" t="e">
        <f t="shared" si="1450"/>
        <v>#DIV/0!</v>
      </c>
      <c r="AH4027" s="14" t="s">
        <v>334</v>
      </c>
      <c r="AI4027" s="14" t="s">
        <v>334</v>
      </c>
      <c r="AJ4027" s="1986"/>
    </row>
    <row r="4028" spans="1:36" ht="14.25" customHeight="1">
      <c r="A4028" s="1979">
        <v>9</v>
      </c>
      <c r="B4028" s="2053" t="s">
        <v>10276</v>
      </c>
      <c r="C4028" s="1981" t="s">
        <v>66</v>
      </c>
      <c r="D4028" s="2052">
        <v>1</v>
      </c>
      <c r="E4028" s="2008">
        <v>0</v>
      </c>
      <c r="F4028" s="1999">
        <f t="shared" si="1445"/>
        <v>0</v>
      </c>
      <c r="G4028" s="2016">
        <v>117</v>
      </c>
      <c r="H4028" s="2015">
        <f t="shared" si="1446"/>
        <v>117</v>
      </c>
      <c r="I4028" s="2026">
        <v>44979</v>
      </c>
      <c r="J4028" s="2054" t="s">
        <v>726</v>
      </c>
      <c r="K4028" s="2026"/>
      <c r="L4028" s="2051"/>
      <c r="M4028" s="2026"/>
      <c r="N4028" s="1981"/>
      <c r="O4028" s="1981"/>
      <c r="P4028" s="1981"/>
      <c r="Q4028" s="1981"/>
      <c r="R4028" s="1981"/>
      <c r="S4028" s="1981"/>
      <c r="T4028" s="1981"/>
      <c r="U4028" s="1981"/>
      <c r="V4028" s="1981"/>
      <c r="W4028" s="2016"/>
      <c r="X4028" s="2027"/>
      <c r="Y4028" s="1981"/>
      <c r="Z4028" s="1981"/>
      <c r="AA4028" s="1981"/>
      <c r="AB4028" s="1981"/>
      <c r="AC4028" s="1507">
        <f t="shared" si="1447"/>
        <v>117</v>
      </c>
      <c r="AD4028" s="1508">
        <f t="shared" si="1448"/>
        <v>117</v>
      </c>
      <c r="AE4028" s="14" t="s">
        <v>334</v>
      </c>
      <c r="AF4028" s="14">
        <f t="shared" si="1449"/>
        <v>0</v>
      </c>
      <c r="AG4028" s="14" t="e">
        <f t="shared" si="1450"/>
        <v>#DIV/0!</v>
      </c>
      <c r="AH4028" s="14" t="s">
        <v>334</v>
      </c>
      <c r="AI4028" s="14" t="s">
        <v>334</v>
      </c>
      <c r="AJ4028" s="1986"/>
    </row>
    <row r="4029" spans="1:36" ht="14.25" customHeight="1">
      <c r="A4029" s="1979">
        <v>10</v>
      </c>
      <c r="B4029" s="2055" t="s">
        <v>9475</v>
      </c>
      <c r="C4029" s="1981" t="s">
        <v>66</v>
      </c>
      <c r="D4029" s="2052">
        <v>1</v>
      </c>
      <c r="E4029" s="2008">
        <v>0</v>
      </c>
      <c r="F4029" s="1999">
        <f t="shared" si="1445"/>
        <v>0</v>
      </c>
      <c r="G4029" s="2016">
        <v>117</v>
      </c>
      <c r="H4029" s="2015">
        <f t="shared" si="1446"/>
        <v>117</v>
      </c>
      <c r="I4029" s="2026">
        <v>44979</v>
      </c>
      <c r="J4029" s="2054" t="s">
        <v>726</v>
      </c>
      <c r="K4029" s="2026"/>
      <c r="L4029" s="2051"/>
      <c r="M4029" s="2026"/>
      <c r="N4029" s="1981"/>
      <c r="O4029" s="1981"/>
      <c r="P4029" s="1981"/>
      <c r="Q4029" s="1981"/>
      <c r="R4029" s="1981"/>
      <c r="S4029" s="1981"/>
      <c r="T4029" s="1981"/>
      <c r="U4029" s="1981"/>
      <c r="V4029" s="1981"/>
      <c r="W4029" s="2016"/>
      <c r="X4029" s="2027"/>
      <c r="Y4029" s="1981"/>
      <c r="Z4029" s="1981"/>
      <c r="AA4029" s="1981"/>
      <c r="AB4029" s="1981"/>
      <c r="AC4029" s="1507">
        <f t="shared" si="1447"/>
        <v>117</v>
      </c>
      <c r="AD4029" s="1508">
        <f t="shared" si="1448"/>
        <v>117</v>
      </c>
      <c r="AE4029" s="14" t="s">
        <v>334</v>
      </c>
      <c r="AF4029" s="14">
        <f t="shared" si="1449"/>
        <v>0</v>
      </c>
      <c r="AG4029" s="14" t="e">
        <f t="shared" si="1450"/>
        <v>#DIV/0!</v>
      </c>
      <c r="AH4029" s="14" t="s">
        <v>334</v>
      </c>
      <c r="AI4029" s="14" t="s">
        <v>334</v>
      </c>
      <c r="AJ4029" s="1986"/>
    </row>
    <row r="4030" spans="1:36" ht="14.25" customHeight="1">
      <c r="A4030" s="1979">
        <v>11</v>
      </c>
      <c r="B4030" s="2055" t="s">
        <v>9476</v>
      </c>
      <c r="C4030" s="1981" t="s">
        <v>66</v>
      </c>
      <c r="D4030" s="2052">
        <v>1</v>
      </c>
      <c r="E4030" s="2008">
        <v>0</v>
      </c>
      <c r="F4030" s="1999">
        <f t="shared" si="1445"/>
        <v>0</v>
      </c>
      <c r="G4030" s="2016">
        <v>117</v>
      </c>
      <c r="H4030" s="2015">
        <f t="shared" si="1446"/>
        <v>117</v>
      </c>
      <c r="I4030" s="2026">
        <v>44979</v>
      </c>
      <c r="J4030" s="2054" t="s">
        <v>726</v>
      </c>
      <c r="K4030" s="2026"/>
      <c r="L4030" s="2051"/>
      <c r="M4030" s="2026"/>
      <c r="N4030" s="1981"/>
      <c r="O4030" s="1981"/>
      <c r="P4030" s="1981"/>
      <c r="Q4030" s="1981"/>
      <c r="R4030" s="1981"/>
      <c r="S4030" s="1981"/>
      <c r="T4030" s="1981"/>
      <c r="U4030" s="1981"/>
      <c r="V4030" s="1981"/>
      <c r="W4030" s="2016"/>
      <c r="X4030" s="2027"/>
      <c r="Y4030" s="1981"/>
      <c r="Z4030" s="1981"/>
      <c r="AA4030" s="1981"/>
      <c r="AB4030" s="1981"/>
      <c r="AC4030" s="1507">
        <f t="shared" si="1447"/>
        <v>117</v>
      </c>
      <c r="AD4030" s="1508">
        <f t="shared" si="1448"/>
        <v>117</v>
      </c>
      <c r="AE4030" s="14" t="s">
        <v>334</v>
      </c>
      <c r="AF4030" s="14">
        <f t="shared" si="1449"/>
        <v>0</v>
      </c>
      <c r="AG4030" s="14" t="e">
        <f t="shared" si="1450"/>
        <v>#DIV/0!</v>
      </c>
      <c r="AH4030" s="14" t="s">
        <v>334</v>
      </c>
      <c r="AI4030" s="14" t="s">
        <v>334</v>
      </c>
      <c r="AJ4030" s="1986"/>
    </row>
    <row r="4031" spans="1:36" ht="14.25" customHeight="1">
      <c r="A4031" s="1979">
        <v>12</v>
      </c>
      <c r="B4031" s="2055" t="s">
        <v>9477</v>
      </c>
      <c r="C4031" s="1981" t="s">
        <v>66</v>
      </c>
      <c r="D4031" s="2052">
        <v>1</v>
      </c>
      <c r="E4031" s="2008">
        <v>0</v>
      </c>
      <c r="F4031" s="1999">
        <f t="shared" si="1445"/>
        <v>0</v>
      </c>
      <c r="G4031" s="2016">
        <v>117</v>
      </c>
      <c r="H4031" s="2015">
        <f t="shared" si="1446"/>
        <v>117</v>
      </c>
      <c r="I4031" s="2026">
        <v>44979</v>
      </c>
      <c r="J4031" s="2054" t="s">
        <v>726</v>
      </c>
      <c r="K4031" s="2026"/>
      <c r="L4031" s="2051"/>
      <c r="M4031" s="2026"/>
      <c r="N4031" s="1981"/>
      <c r="O4031" s="1981"/>
      <c r="P4031" s="1981"/>
      <c r="Q4031" s="1981"/>
      <c r="R4031" s="1981"/>
      <c r="S4031" s="1981"/>
      <c r="T4031" s="1981"/>
      <c r="U4031" s="1981"/>
      <c r="V4031" s="1981"/>
      <c r="W4031" s="2016"/>
      <c r="X4031" s="2027"/>
      <c r="Y4031" s="1981"/>
      <c r="Z4031" s="1981"/>
      <c r="AA4031" s="1981"/>
      <c r="AB4031" s="1981"/>
      <c r="AC4031" s="1507">
        <f t="shared" si="1447"/>
        <v>117</v>
      </c>
      <c r="AD4031" s="1508">
        <f t="shared" si="1448"/>
        <v>117</v>
      </c>
      <c r="AE4031" s="14" t="s">
        <v>334</v>
      </c>
      <c r="AF4031" s="14">
        <f t="shared" si="1449"/>
        <v>0</v>
      </c>
      <c r="AG4031" s="14" t="e">
        <f t="shared" si="1450"/>
        <v>#DIV/0!</v>
      </c>
      <c r="AH4031" s="14" t="s">
        <v>334</v>
      </c>
      <c r="AI4031" s="14" t="s">
        <v>334</v>
      </c>
      <c r="AJ4031" s="1986"/>
    </row>
    <row r="4032" spans="1:36" ht="14.25" customHeight="1">
      <c r="A4032" s="1979">
        <v>13</v>
      </c>
      <c r="B4032" s="2055" t="s">
        <v>9478</v>
      </c>
      <c r="C4032" s="1981" t="s">
        <v>66</v>
      </c>
      <c r="D4032" s="2052">
        <v>1</v>
      </c>
      <c r="E4032" s="2008">
        <v>0</v>
      </c>
      <c r="F4032" s="1999">
        <f t="shared" si="1445"/>
        <v>0</v>
      </c>
      <c r="G4032" s="2016">
        <v>117</v>
      </c>
      <c r="H4032" s="2015">
        <f t="shared" si="1446"/>
        <v>117</v>
      </c>
      <c r="I4032" s="2026">
        <v>44979</v>
      </c>
      <c r="J4032" s="2054" t="s">
        <v>726</v>
      </c>
      <c r="K4032" s="2026"/>
      <c r="L4032" s="2051"/>
      <c r="M4032" s="2026"/>
      <c r="N4032" s="1981"/>
      <c r="O4032" s="1981"/>
      <c r="P4032" s="1981"/>
      <c r="Q4032" s="1981"/>
      <c r="R4032" s="1981"/>
      <c r="S4032" s="1981"/>
      <c r="T4032" s="1981"/>
      <c r="U4032" s="1981"/>
      <c r="V4032" s="1981"/>
      <c r="W4032" s="2016"/>
      <c r="X4032" s="2027"/>
      <c r="Y4032" s="1981"/>
      <c r="Z4032" s="1981"/>
      <c r="AA4032" s="1981"/>
      <c r="AB4032" s="1981"/>
      <c r="AC4032" s="1507">
        <f t="shared" si="1447"/>
        <v>117</v>
      </c>
      <c r="AD4032" s="1508">
        <f t="shared" si="1448"/>
        <v>117</v>
      </c>
      <c r="AE4032" s="14" t="s">
        <v>334</v>
      </c>
      <c r="AF4032" s="14">
        <f t="shared" si="1449"/>
        <v>0</v>
      </c>
      <c r="AG4032" s="14" t="e">
        <f t="shared" si="1450"/>
        <v>#DIV/0!</v>
      </c>
      <c r="AH4032" s="14" t="s">
        <v>334</v>
      </c>
      <c r="AI4032" s="14" t="s">
        <v>334</v>
      </c>
      <c r="AJ4032" s="1986"/>
    </row>
    <row r="4033" spans="1:36" ht="14.25" customHeight="1">
      <c r="A4033" s="1979">
        <v>14</v>
      </c>
      <c r="B4033" s="2053" t="s">
        <v>10277</v>
      </c>
      <c r="C4033" s="1981" t="s">
        <v>66</v>
      </c>
      <c r="D4033" s="2052">
        <v>0.93</v>
      </c>
      <c r="E4033" s="2008">
        <v>0</v>
      </c>
      <c r="F4033" s="1999">
        <f t="shared" si="1445"/>
        <v>0</v>
      </c>
      <c r="G4033" s="2016">
        <v>700</v>
      </c>
      <c r="H4033" s="2015">
        <f t="shared" si="1446"/>
        <v>651</v>
      </c>
      <c r="I4033" s="2026">
        <v>44979</v>
      </c>
      <c r="J4033" s="2054" t="s">
        <v>726</v>
      </c>
      <c r="K4033" s="2026"/>
      <c r="L4033" s="2051"/>
      <c r="M4033" s="2026"/>
      <c r="N4033" s="1981"/>
      <c r="O4033" s="1981"/>
      <c r="P4033" s="1981"/>
      <c r="Q4033" s="1981"/>
      <c r="R4033" s="1981"/>
      <c r="S4033" s="1981"/>
      <c r="T4033" s="1981"/>
      <c r="U4033" s="1981"/>
      <c r="V4033" s="1981"/>
      <c r="W4033" s="2016"/>
      <c r="X4033" s="2027"/>
      <c r="Y4033" s="1981"/>
      <c r="Z4033" s="1981"/>
      <c r="AA4033" s="1981"/>
      <c r="AB4033" s="1981"/>
      <c r="AC4033" s="1507">
        <f t="shared" si="1447"/>
        <v>700</v>
      </c>
      <c r="AD4033" s="1508">
        <f t="shared" si="1448"/>
        <v>651</v>
      </c>
      <c r="AE4033" s="14" t="s">
        <v>334</v>
      </c>
      <c r="AF4033" s="14">
        <f t="shared" si="1449"/>
        <v>0</v>
      </c>
      <c r="AG4033" s="14" t="e">
        <f t="shared" si="1450"/>
        <v>#DIV/0!</v>
      </c>
      <c r="AH4033" s="14" t="s">
        <v>334</v>
      </c>
      <c r="AI4033" s="14" t="s">
        <v>334</v>
      </c>
      <c r="AJ4033" s="1986"/>
    </row>
    <row r="4034" spans="1:36" ht="14.25" customHeight="1">
      <c r="A4034" s="1979">
        <v>15</v>
      </c>
      <c r="B4034" s="2053" t="s">
        <v>10278</v>
      </c>
      <c r="C4034" s="1981" t="s">
        <v>66</v>
      </c>
      <c r="D4034" s="2052">
        <v>0.93</v>
      </c>
      <c r="E4034" s="2008">
        <v>0</v>
      </c>
      <c r="F4034" s="1999">
        <f t="shared" si="1445"/>
        <v>0</v>
      </c>
      <c r="G4034" s="2016">
        <v>350</v>
      </c>
      <c r="H4034" s="2015">
        <f t="shared" si="1446"/>
        <v>325.5</v>
      </c>
      <c r="I4034" s="2026">
        <v>44979</v>
      </c>
      <c r="J4034" s="2054" t="s">
        <v>726</v>
      </c>
      <c r="K4034" s="2026"/>
      <c r="L4034" s="2051"/>
      <c r="M4034" s="2026"/>
      <c r="N4034" s="1981"/>
      <c r="O4034" s="1981"/>
      <c r="P4034" s="1981"/>
      <c r="Q4034" s="1981"/>
      <c r="R4034" s="1981"/>
      <c r="S4034" s="1981"/>
      <c r="T4034" s="1981"/>
      <c r="U4034" s="1981"/>
      <c r="V4034" s="1981"/>
      <c r="W4034" s="2016"/>
      <c r="X4034" s="2027"/>
      <c r="Y4034" s="1981"/>
      <c r="Z4034" s="1981"/>
      <c r="AA4034" s="1981"/>
      <c r="AB4034" s="1981"/>
      <c r="AC4034" s="1507">
        <f t="shared" si="1447"/>
        <v>350</v>
      </c>
      <c r="AD4034" s="1508">
        <f t="shared" si="1448"/>
        <v>325.5</v>
      </c>
      <c r="AE4034" s="14" t="s">
        <v>334</v>
      </c>
      <c r="AF4034" s="14">
        <f t="shared" si="1449"/>
        <v>0</v>
      </c>
      <c r="AG4034" s="14" t="e">
        <f t="shared" si="1450"/>
        <v>#DIV/0!</v>
      </c>
      <c r="AH4034" s="14" t="s">
        <v>334</v>
      </c>
      <c r="AI4034" s="14" t="s">
        <v>334</v>
      </c>
      <c r="AJ4034" s="1986"/>
    </row>
    <row r="4035" spans="1:36" ht="14.25" customHeight="1">
      <c r="A4035" s="1979">
        <v>16</v>
      </c>
      <c r="B4035" s="2053" t="s">
        <v>10279</v>
      </c>
      <c r="C4035" s="1981" t="s">
        <v>66</v>
      </c>
      <c r="D4035" s="2052">
        <v>0.93</v>
      </c>
      <c r="E4035" s="2008">
        <v>0</v>
      </c>
      <c r="F4035" s="1999">
        <f t="shared" si="1445"/>
        <v>0</v>
      </c>
      <c r="G4035" s="2016">
        <v>700</v>
      </c>
      <c r="H4035" s="2015">
        <f t="shared" si="1446"/>
        <v>651</v>
      </c>
      <c r="I4035" s="2026">
        <v>44979</v>
      </c>
      <c r="J4035" s="2054" t="s">
        <v>726</v>
      </c>
      <c r="K4035" s="2026"/>
      <c r="L4035" s="2051"/>
      <c r="M4035" s="2026"/>
      <c r="N4035" s="1981"/>
      <c r="O4035" s="1981"/>
      <c r="P4035" s="1981"/>
      <c r="Q4035" s="1981"/>
      <c r="R4035" s="1981"/>
      <c r="S4035" s="1981"/>
      <c r="T4035" s="1981"/>
      <c r="U4035" s="1981"/>
      <c r="V4035" s="1981"/>
      <c r="W4035" s="2016"/>
      <c r="X4035" s="2027"/>
      <c r="Y4035" s="1981"/>
      <c r="Z4035" s="1981"/>
      <c r="AA4035" s="1981"/>
      <c r="AB4035" s="1981"/>
      <c r="AC4035" s="1507">
        <f t="shared" si="1447"/>
        <v>700</v>
      </c>
      <c r="AD4035" s="1508">
        <f t="shared" si="1448"/>
        <v>651</v>
      </c>
      <c r="AE4035" s="14" t="s">
        <v>334</v>
      </c>
      <c r="AF4035" s="14">
        <f t="shared" si="1449"/>
        <v>0</v>
      </c>
      <c r="AG4035" s="14" t="e">
        <f t="shared" si="1450"/>
        <v>#DIV/0!</v>
      </c>
      <c r="AH4035" s="14" t="s">
        <v>334</v>
      </c>
      <c r="AI4035" s="14" t="s">
        <v>334</v>
      </c>
      <c r="AJ4035" s="1986"/>
    </row>
    <row r="4036" spans="1:36" ht="14.25" customHeight="1">
      <c r="A4036" s="1979">
        <v>17</v>
      </c>
      <c r="B4036" s="2053" t="s">
        <v>9479</v>
      </c>
      <c r="C4036" s="1981" t="s">
        <v>66</v>
      </c>
      <c r="D4036" s="2052">
        <v>1</v>
      </c>
      <c r="E4036" s="2008">
        <v>0</v>
      </c>
      <c r="F4036" s="1999">
        <f t="shared" si="1445"/>
        <v>0</v>
      </c>
      <c r="G4036" s="2016">
        <v>1656</v>
      </c>
      <c r="H4036" s="2015">
        <f t="shared" si="1446"/>
        <v>1656</v>
      </c>
      <c r="I4036" s="2026">
        <v>44979</v>
      </c>
      <c r="J4036" s="1983">
        <v>45076</v>
      </c>
      <c r="K4036" s="2026"/>
      <c r="L4036" s="2051"/>
      <c r="M4036" s="2026"/>
      <c r="N4036" s="1981"/>
      <c r="O4036" s="1981"/>
      <c r="P4036" s="1981">
        <v>356</v>
      </c>
      <c r="Q4036" s="1981"/>
      <c r="R4036" s="1981"/>
      <c r="S4036" s="1981"/>
      <c r="T4036" s="1981"/>
      <c r="U4036" s="1981"/>
      <c r="V4036" s="1981"/>
      <c r="W4036" s="2016"/>
      <c r="X4036" s="2027"/>
      <c r="Y4036" s="1981"/>
      <c r="Z4036" s="1981"/>
      <c r="AA4036" s="1981"/>
      <c r="AB4036" s="1981"/>
      <c r="AC4036" s="1507">
        <f t="shared" si="1447"/>
        <v>1300</v>
      </c>
      <c r="AD4036" s="1508">
        <f t="shared" si="1448"/>
        <v>1300</v>
      </c>
      <c r="AE4036" s="14">
        <f>(J4036-"01.04.2023")/30</f>
        <v>1.9666666666666666</v>
      </c>
      <c r="AF4036" s="14">
        <f t="shared" si="1449"/>
        <v>118.66666666666667</v>
      </c>
      <c r="AG4036" s="14">
        <f t="shared" si="1450"/>
        <v>10.95505617977528</v>
      </c>
      <c r="AH4036" s="14">
        <f>AG4036-AE4036</f>
        <v>8.9883895131086131</v>
      </c>
      <c r="AI4036" s="14">
        <f>AC4036-(AE4036*AF4036)</f>
        <v>1066.6222222222223</v>
      </c>
      <c r="AJ4036" s="1986"/>
    </row>
    <row r="4037" spans="1:36" ht="15.75" customHeight="1">
      <c r="A4037" s="4711" t="s">
        <v>43</v>
      </c>
      <c r="B4037" s="4170"/>
      <c r="C4037" s="4170"/>
      <c r="D4037" s="4170"/>
      <c r="E4037" s="4170"/>
      <c r="F4037" s="4170"/>
      <c r="G4037" s="4170"/>
      <c r="H4037" s="4170"/>
      <c r="I4037" s="4170"/>
      <c r="J4037" s="4170"/>
      <c r="K4037" s="4170"/>
      <c r="L4037" s="4170"/>
      <c r="M4037" s="4170"/>
      <c r="N4037" s="4170"/>
      <c r="O4037" s="4170"/>
      <c r="P4037" s="4170"/>
      <c r="Q4037" s="4170"/>
      <c r="R4037" s="4170"/>
      <c r="S4037" s="4170"/>
      <c r="T4037" s="4170"/>
      <c r="U4037" s="4170"/>
      <c r="V4037" s="4170"/>
      <c r="W4037" s="4170"/>
      <c r="X4037" s="4170"/>
      <c r="Y4037" s="4170"/>
      <c r="Z4037" s="4170"/>
      <c r="AA4037" s="4170"/>
      <c r="AB4037" s="4170"/>
      <c r="AC4037" s="4170"/>
      <c r="AD4037" s="4170"/>
      <c r="AE4037" s="4170"/>
      <c r="AF4037" s="4170"/>
      <c r="AG4037" s="4170"/>
      <c r="AH4037" s="4170"/>
      <c r="AI4037" s="4170"/>
      <c r="AJ4037" s="4171"/>
    </row>
    <row r="4038" spans="1:36" ht="15.75" customHeight="1">
      <c r="A4038" s="4749" t="s">
        <v>19</v>
      </c>
      <c r="B4038" s="4749"/>
      <c r="C4038" s="4749"/>
      <c r="D4038" s="4749"/>
      <c r="E4038" s="4749"/>
      <c r="F4038" s="4749"/>
      <c r="G4038" s="4749"/>
      <c r="H4038" s="4749"/>
      <c r="I4038" s="4749"/>
      <c r="J4038" s="4749"/>
      <c r="K4038" s="4749"/>
      <c r="L4038" s="4749"/>
      <c r="M4038" s="4749"/>
      <c r="N4038" s="4749"/>
      <c r="O4038" s="4749"/>
      <c r="P4038" s="4749"/>
      <c r="Q4038" s="4749"/>
      <c r="R4038" s="4749"/>
      <c r="S4038" s="4749"/>
      <c r="T4038" s="4749"/>
      <c r="U4038" s="4749"/>
      <c r="V4038" s="4749"/>
      <c r="W4038" s="4749"/>
      <c r="X4038" s="4749"/>
      <c r="Y4038" s="4749"/>
      <c r="Z4038" s="4749"/>
      <c r="AA4038" s="4749"/>
      <c r="AB4038" s="4749"/>
      <c r="AC4038" s="4749"/>
      <c r="AD4038" s="4749"/>
      <c r="AE4038" s="4749"/>
      <c r="AF4038" s="4749"/>
      <c r="AG4038" s="4749"/>
      <c r="AH4038" s="4749"/>
      <c r="AI4038" s="4749"/>
      <c r="AJ4038" s="4749"/>
    </row>
    <row r="4039" spans="1:36" ht="15.75" customHeight="1">
      <c r="A4039" s="4750" t="s">
        <v>8693</v>
      </c>
      <c r="B4039" s="4751"/>
      <c r="C4039" s="4751"/>
      <c r="D4039" s="4751"/>
      <c r="E4039" s="4751"/>
      <c r="F4039" s="4751"/>
      <c r="G4039" s="4751"/>
      <c r="H4039" s="4751"/>
      <c r="I4039" s="4751"/>
      <c r="J4039" s="4751"/>
      <c r="K4039" s="4751"/>
      <c r="L4039" s="4751"/>
      <c r="M4039" s="4751"/>
      <c r="N4039" s="4751"/>
      <c r="O4039" s="4751"/>
      <c r="P4039" s="4751"/>
      <c r="Q4039" s="4751"/>
      <c r="R4039" s="4751"/>
      <c r="S4039" s="4751"/>
      <c r="T4039" s="4751"/>
      <c r="U4039" s="4751"/>
      <c r="V4039" s="4751"/>
      <c r="W4039" s="4751"/>
      <c r="X4039" s="4751"/>
      <c r="Y4039" s="4751"/>
      <c r="Z4039" s="4751"/>
      <c r="AA4039" s="4751"/>
      <c r="AB4039" s="4751"/>
      <c r="AC4039" s="4751"/>
      <c r="AD4039" s="4751"/>
      <c r="AE4039" s="4751"/>
      <c r="AF4039" s="4751"/>
      <c r="AG4039" s="4751"/>
      <c r="AH4039" s="4751"/>
      <c r="AI4039" s="4751"/>
      <c r="AJ4039" s="4751"/>
    </row>
    <row r="4040" spans="1:36" ht="15.75" customHeight="1">
      <c r="A4040" s="4663"/>
      <c r="B4040" s="4663"/>
      <c r="C4040" s="4663"/>
      <c r="D4040" s="4663"/>
      <c r="E4040" s="4663"/>
      <c r="F4040" s="4663"/>
      <c r="G4040" s="4663"/>
      <c r="H4040" s="4663"/>
      <c r="I4040" s="4663"/>
      <c r="J4040" s="4663"/>
      <c r="K4040" s="4663"/>
      <c r="L4040" s="4663"/>
      <c r="M4040" s="4663"/>
      <c r="N4040" s="4663"/>
      <c r="O4040" s="4663"/>
      <c r="P4040" s="4663"/>
      <c r="Q4040" s="4663"/>
      <c r="R4040" s="4663"/>
      <c r="S4040" s="4663"/>
      <c r="T4040" s="4663"/>
      <c r="U4040" s="4663"/>
      <c r="V4040" s="4663"/>
      <c r="W4040" s="4663"/>
      <c r="X4040" s="4663"/>
      <c r="Y4040" s="4663"/>
      <c r="Z4040" s="4663"/>
      <c r="AA4040" s="4663"/>
      <c r="AB4040" s="4663"/>
      <c r="AC4040" s="4663"/>
      <c r="AD4040" s="4663"/>
      <c r="AE4040" s="4663"/>
      <c r="AF4040" s="4663"/>
      <c r="AG4040" s="4663"/>
      <c r="AH4040" s="4663"/>
      <c r="AI4040" s="4663"/>
      <c r="AJ4040" s="4663"/>
    </row>
    <row r="4041" spans="1:36" ht="15.75" customHeight="1">
      <c r="A4041" s="796">
        <v>1</v>
      </c>
      <c r="B4041" s="2056" t="s">
        <v>269</v>
      </c>
      <c r="C4041" s="796" t="s">
        <v>181</v>
      </c>
      <c r="D4041" s="2057">
        <v>9.6300000000000008</v>
      </c>
      <c r="E4041" s="2058">
        <v>6468</v>
      </c>
      <c r="F4041" s="2059">
        <v>88692.3</v>
      </c>
      <c r="G4041" s="796"/>
      <c r="H4041" s="2059">
        <f>D4041*G4041</f>
        <v>0</v>
      </c>
      <c r="I4041" s="2060">
        <v>44109</v>
      </c>
      <c r="J4041" s="2060">
        <v>45536</v>
      </c>
      <c r="K4041" s="2060"/>
      <c r="L4041" s="796"/>
      <c r="M4041" s="2060"/>
      <c r="N4041" s="2058">
        <v>0</v>
      </c>
      <c r="O4041" s="2058">
        <v>2645</v>
      </c>
      <c r="P4041" s="2058">
        <v>600</v>
      </c>
      <c r="Q4041" s="2058"/>
      <c r="R4041" s="2058"/>
      <c r="S4041" s="2058"/>
      <c r="T4041" s="2058"/>
      <c r="U4041" s="2058"/>
      <c r="V4041" s="2058"/>
      <c r="W4041" s="2058"/>
      <c r="X4041" s="2058"/>
      <c r="Y4041" s="2058"/>
      <c r="Z4041" s="796"/>
      <c r="AA4041" s="796"/>
      <c r="AB4041" s="796"/>
      <c r="AC4041" s="1507">
        <f>E4041+G4041-N4041-O4041-AA4041-P4041-Q4041-R4041-S4041-T4041-U4041-V4041-W4041-X4041-Y4041</f>
        <v>3223</v>
      </c>
      <c r="AD4041" s="1508">
        <f>D4041*AC4041</f>
        <v>31037.49</v>
      </c>
      <c r="AE4041" s="14">
        <f>(J4041-"01.04.2023")/30</f>
        <v>17.3</v>
      </c>
      <c r="AF4041" s="14">
        <f>(N4041+O4041+P4041+Q4041+R4041+S4041+T4041+U4041+V4041+W4041+X4041+Y4041)/3</f>
        <v>1081.6666666666667</v>
      </c>
      <c r="AG4041" s="14">
        <f>AC4041/AF4041</f>
        <v>2.9796610169491524</v>
      </c>
      <c r="AH4041" s="14">
        <f>AG4041-AE4041</f>
        <v>-14.320338983050849</v>
      </c>
      <c r="AI4041" s="14">
        <f>AC4041-(AE4041*AF4041)</f>
        <v>-15489.833333333336</v>
      </c>
      <c r="AJ4041" s="804"/>
    </row>
    <row r="4042" spans="1:36" ht="15.75" customHeight="1">
      <c r="A4042" s="796">
        <v>2</v>
      </c>
      <c r="B4042" s="2061" t="s">
        <v>8694</v>
      </c>
      <c r="C4042" s="1493" t="s">
        <v>181</v>
      </c>
      <c r="D4042" s="2062">
        <v>15.85</v>
      </c>
      <c r="E4042" s="2063">
        <v>1700</v>
      </c>
      <c r="F4042" s="2059">
        <f>D4042*E4042</f>
        <v>26945</v>
      </c>
      <c r="G4042" s="2064"/>
      <c r="H4042" s="2059">
        <f>D4042*G4042</f>
        <v>0</v>
      </c>
      <c r="I4042" s="2065"/>
      <c r="J4042" s="2060"/>
      <c r="K4042" s="2060"/>
      <c r="L4042" s="796"/>
      <c r="M4042" s="2060"/>
      <c r="N4042" s="2058">
        <v>0</v>
      </c>
      <c r="O4042" s="2058">
        <v>0</v>
      </c>
      <c r="P4042" s="2058">
        <v>0</v>
      </c>
      <c r="Q4042" s="2058"/>
      <c r="R4042" s="2058"/>
      <c r="S4042" s="2058"/>
      <c r="T4042" s="2058"/>
      <c r="U4042" s="2058"/>
      <c r="V4042" s="2058"/>
      <c r="W4042" s="2058"/>
      <c r="X4042" s="2058"/>
      <c r="Y4042" s="2058"/>
      <c r="Z4042" s="796"/>
      <c r="AA4042" s="796"/>
      <c r="AB4042" s="796"/>
      <c r="AC4042" s="1507">
        <f>E4042+G4042-N4042-O4042-AA4042-P4042-Q4042-R4042-S4042-T4042-U4042-V4042-W4042-X4042-Y4042</f>
        <v>1700</v>
      </c>
      <c r="AD4042" s="1508">
        <f>D4042*AC4042</f>
        <v>26945</v>
      </c>
      <c r="AE4042" s="14">
        <f>(J4042-"01.04.2023")/30</f>
        <v>-1500.5666666666666</v>
      </c>
      <c r="AF4042" s="14">
        <f>(N4042+O4042+P4042+Q4042+R4042+S4042+T4042+U4042+V4042+W4042+X4042+Y4042)/3</f>
        <v>0</v>
      </c>
      <c r="AG4042" s="14" t="e">
        <f>AC4042/AF4042</f>
        <v>#DIV/0!</v>
      </c>
      <c r="AH4042" s="14" t="e">
        <f>AG4042-AE4042</f>
        <v>#DIV/0!</v>
      </c>
      <c r="AI4042" s="14">
        <f>AC4042-(AE4042*AF4042)</f>
        <v>1700</v>
      </c>
      <c r="AJ4042" s="804"/>
    </row>
    <row r="4043" spans="1:36" ht="15.75" customHeight="1">
      <c r="A4043" s="4663" t="s">
        <v>20</v>
      </c>
      <c r="B4043" s="4663"/>
      <c r="C4043" s="4663"/>
      <c r="D4043" s="4663"/>
      <c r="E4043" s="4663"/>
      <c r="F4043" s="4663"/>
      <c r="G4043" s="4663"/>
      <c r="H4043" s="4663"/>
      <c r="I4043" s="4663"/>
      <c r="J4043" s="4663"/>
      <c r="K4043" s="4663"/>
      <c r="L4043" s="4663"/>
      <c r="M4043" s="4663"/>
      <c r="N4043" s="4663"/>
      <c r="O4043" s="4663"/>
      <c r="P4043" s="4663"/>
      <c r="Q4043" s="4663"/>
      <c r="R4043" s="4663"/>
      <c r="S4043" s="4663"/>
      <c r="T4043" s="4663"/>
      <c r="U4043" s="4663"/>
      <c r="V4043" s="4663"/>
      <c r="W4043" s="4663"/>
      <c r="X4043" s="4663"/>
      <c r="Y4043" s="4663"/>
      <c r="Z4043" s="4663"/>
      <c r="AA4043" s="4663"/>
      <c r="AB4043" s="4663"/>
      <c r="AC4043" s="4663"/>
      <c r="AD4043" s="4663"/>
      <c r="AE4043" s="4663"/>
      <c r="AF4043" s="4663"/>
      <c r="AG4043" s="4663"/>
      <c r="AH4043" s="4663"/>
      <c r="AI4043" s="4663"/>
      <c r="AJ4043" s="4663"/>
    </row>
    <row r="4044" spans="1:36" ht="15.75" customHeight="1">
      <c r="A4044" s="796">
        <v>1</v>
      </c>
      <c r="B4044" s="2056" t="s">
        <v>4459</v>
      </c>
      <c r="C4044" s="796" t="s">
        <v>181</v>
      </c>
      <c r="D4044" s="2057">
        <v>0.7</v>
      </c>
      <c r="E4044" s="2058">
        <v>1600</v>
      </c>
      <c r="F4044" s="2059">
        <f t="shared" ref="F4044:F4060" si="1451">D4044*E4044</f>
        <v>1120</v>
      </c>
      <c r="G4044" s="796"/>
      <c r="H4044" s="2059">
        <f t="shared" ref="H4044:H4060" si="1452">D4044*G4044</f>
        <v>0</v>
      </c>
      <c r="I4044" s="2060">
        <v>44285</v>
      </c>
      <c r="J4044" s="2060">
        <v>45352</v>
      </c>
      <c r="K4044" s="2060"/>
      <c r="L4044" s="2066">
        <v>314</v>
      </c>
      <c r="M4044" s="2065">
        <v>44281</v>
      </c>
      <c r="N4044" s="2058">
        <v>0</v>
      </c>
      <c r="O4044" s="2058">
        <v>300</v>
      </c>
      <c r="P4044" s="2058">
        <v>100</v>
      </c>
      <c r="Q4044" s="2058"/>
      <c r="R4044" s="2058"/>
      <c r="S4044" s="2058"/>
      <c r="T4044" s="2058"/>
      <c r="U4044" s="2058"/>
      <c r="V4044" s="2058"/>
      <c r="W4044" s="2058"/>
      <c r="X4044" s="2058"/>
      <c r="Y4044" s="2058"/>
      <c r="Z4044" s="796"/>
      <c r="AA4044" s="796"/>
      <c r="AB4044" s="796"/>
      <c r="AC4044" s="1507">
        <f t="shared" ref="AC4044:AC4060" si="1453">E4044+G4044-N4044-O4044-AA4044-P4044-Q4044-R4044-S4044-T4044-U4044-V4044-W4044-X4044-Y4044</f>
        <v>1200</v>
      </c>
      <c r="AD4044" s="1508">
        <f t="shared" ref="AD4044:AD4060" si="1454">D4044*AC4044</f>
        <v>840</v>
      </c>
      <c r="AE4044" s="14">
        <f t="shared" ref="AE4044:AE4060" si="1455">(J4044-"01.04.2023")/30</f>
        <v>11.166666666666666</v>
      </c>
      <c r="AF4044" s="14">
        <f t="shared" ref="AF4044:AF4060" si="1456">(N4044+O4044+P4044+Q4044+R4044+S4044+T4044+U4044+V4044+W4044+X4044+Y4044)/3</f>
        <v>133.33333333333334</v>
      </c>
      <c r="AG4044" s="14">
        <f t="shared" ref="AG4044:AG4060" si="1457">AC4044/AF4044</f>
        <v>9</v>
      </c>
      <c r="AH4044" s="14">
        <f t="shared" ref="AH4044:AH4060" si="1458">AG4044-AE4044</f>
        <v>-2.1666666666666661</v>
      </c>
      <c r="AI4044" s="14">
        <f t="shared" ref="AI4044:AI4060" si="1459">AC4044-(AE4044*AF4044)</f>
        <v>-288.88888888888891</v>
      </c>
      <c r="AJ4044" s="804"/>
    </row>
    <row r="4045" spans="1:36" ht="31.5">
      <c r="A4045" s="796">
        <v>2</v>
      </c>
      <c r="B4045" s="2061" t="s">
        <v>8695</v>
      </c>
      <c r="C4045" s="1493" t="s">
        <v>86</v>
      </c>
      <c r="D4045" s="2067">
        <v>2188.86</v>
      </c>
      <c r="E4045" s="2068">
        <v>46.76</v>
      </c>
      <c r="F4045" s="2069">
        <f t="shared" si="1451"/>
        <v>102351.09360000001</v>
      </c>
      <c r="G4045" s="2070"/>
      <c r="H4045" s="2069">
        <f t="shared" si="1452"/>
        <v>0</v>
      </c>
      <c r="I4045" s="2065">
        <v>44586</v>
      </c>
      <c r="J4045" s="2060"/>
      <c r="K4045" s="2060"/>
      <c r="L4045" s="796"/>
      <c r="M4045" s="2060"/>
      <c r="N4045" s="2058">
        <v>0</v>
      </c>
      <c r="O4045" s="2059">
        <v>4.96</v>
      </c>
      <c r="P4045" s="2058">
        <v>0</v>
      </c>
      <c r="Q4045" s="2058"/>
      <c r="R4045" s="2058"/>
      <c r="S4045" s="2058"/>
      <c r="T4045" s="2068"/>
      <c r="U4045" s="2058"/>
      <c r="V4045" s="2068"/>
      <c r="W4045" s="2068"/>
      <c r="X4045" s="2059"/>
      <c r="Y4045" s="2059"/>
      <c r="Z4045" s="796"/>
      <c r="AA4045" s="796"/>
      <c r="AB4045" s="796"/>
      <c r="AC4045" s="1507">
        <f t="shared" si="1453"/>
        <v>41.8</v>
      </c>
      <c r="AD4045" s="1508">
        <f t="shared" si="1454"/>
        <v>91494.347999999998</v>
      </c>
      <c r="AE4045" s="14">
        <f t="shared" si="1455"/>
        <v>-1500.5666666666666</v>
      </c>
      <c r="AF4045" s="14">
        <f t="shared" si="1456"/>
        <v>1.6533333333333333</v>
      </c>
      <c r="AG4045" s="14">
        <f t="shared" si="1457"/>
        <v>25.282258064516128</v>
      </c>
      <c r="AH4045" s="14">
        <f t="shared" si="1458"/>
        <v>1525.8489247311827</v>
      </c>
      <c r="AI4045" s="14">
        <f t="shared" si="1459"/>
        <v>2522.7368888888891</v>
      </c>
      <c r="AJ4045" s="804"/>
    </row>
    <row r="4046" spans="1:36" ht="31.5">
      <c r="A4046" s="796">
        <v>5</v>
      </c>
      <c r="B4046" s="2071" t="s">
        <v>8696</v>
      </c>
      <c r="C4046" s="1493" t="s">
        <v>181</v>
      </c>
      <c r="D4046" s="2062">
        <v>0</v>
      </c>
      <c r="E4046" s="2063">
        <v>75</v>
      </c>
      <c r="F4046" s="2069">
        <f t="shared" si="1451"/>
        <v>0</v>
      </c>
      <c r="G4046" s="2066"/>
      <c r="H4046" s="2069">
        <f t="shared" si="1452"/>
        <v>0</v>
      </c>
      <c r="I4046" s="2065">
        <v>44596</v>
      </c>
      <c r="J4046" s="2060"/>
      <c r="K4046" s="2060"/>
      <c r="L4046" s="2066" t="s">
        <v>5153</v>
      </c>
      <c r="M4046" s="2065">
        <v>44413</v>
      </c>
      <c r="N4046" s="2058">
        <v>0</v>
      </c>
      <c r="O4046" s="2066">
        <v>0</v>
      </c>
      <c r="P4046" s="2058">
        <v>0</v>
      </c>
      <c r="Q4046" s="2058"/>
      <c r="R4046" s="2058"/>
      <c r="S4046" s="2058"/>
      <c r="T4046" s="2058"/>
      <c r="U4046" s="2058"/>
      <c r="V4046" s="2058"/>
      <c r="W4046" s="2058"/>
      <c r="X4046" s="2058"/>
      <c r="Y4046" s="2058"/>
      <c r="Z4046" s="796"/>
      <c r="AA4046" s="796"/>
      <c r="AB4046" s="796"/>
      <c r="AC4046" s="1507">
        <f t="shared" si="1453"/>
        <v>75</v>
      </c>
      <c r="AD4046" s="1508">
        <f t="shared" si="1454"/>
        <v>0</v>
      </c>
      <c r="AE4046" s="14">
        <f t="shared" si="1455"/>
        <v>-1500.5666666666666</v>
      </c>
      <c r="AF4046" s="14">
        <f t="shared" si="1456"/>
        <v>0</v>
      </c>
      <c r="AG4046" s="14" t="e">
        <f t="shared" si="1457"/>
        <v>#DIV/0!</v>
      </c>
      <c r="AH4046" s="14" t="e">
        <f t="shared" si="1458"/>
        <v>#DIV/0!</v>
      </c>
      <c r="AI4046" s="14">
        <f t="shared" si="1459"/>
        <v>75</v>
      </c>
      <c r="AJ4046" s="804"/>
    </row>
    <row r="4047" spans="1:36" ht="31.5">
      <c r="A4047" s="796">
        <v>6</v>
      </c>
      <c r="B4047" s="2061" t="s">
        <v>5154</v>
      </c>
      <c r="C4047" s="1493" t="s">
        <v>181</v>
      </c>
      <c r="D4047" s="2062">
        <v>0</v>
      </c>
      <c r="E4047" s="2063">
        <v>13</v>
      </c>
      <c r="F4047" s="2069">
        <f t="shared" si="1451"/>
        <v>0</v>
      </c>
      <c r="G4047" s="2066"/>
      <c r="H4047" s="2069">
        <f t="shared" si="1452"/>
        <v>0</v>
      </c>
      <c r="I4047" s="2065">
        <v>44596</v>
      </c>
      <c r="J4047" s="2060"/>
      <c r="K4047" s="2060"/>
      <c r="L4047" s="2066" t="s">
        <v>5153</v>
      </c>
      <c r="M4047" s="2065">
        <v>44413</v>
      </c>
      <c r="N4047" s="2058">
        <v>0</v>
      </c>
      <c r="O4047" s="2066">
        <v>0</v>
      </c>
      <c r="P4047" s="2058">
        <v>0</v>
      </c>
      <c r="Q4047" s="2058"/>
      <c r="R4047" s="2058"/>
      <c r="S4047" s="2058"/>
      <c r="T4047" s="2058"/>
      <c r="U4047" s="2058"/>
      <c r="V4047" s="2058"/>
      <c r="W4047" s="2058"/>
      <c r="X4047" s="2058"/>
      <c r="Y4047" s="2058"/>
      <c r="Z4047" s="796"/>
      <c r="AA4047" s="796"/>
      <c r="AB4047" s="796"/>
      <c r="AC4047" s="1507">
        <f t="shared" si="1453"/>
        <v>13</v>
      </c>
      <c r="AD4047" s="1508">
        <f t="shared" si="1454"/>
        <v>0</v>
      </c>
      <c r="AE4047" s="14">
        <f t="shared" si="1455"/>
        <v>-1500.5666666666666</v>
      </c>
      <c r="AF4047" s="14">
        <f t="shared" si="1456"/>
        <v>0</v>
      </c>
      <c r="AG4047" s="14" t="e">
        <f t="shared" si="1457"/>
        <v>#DIV/0!</v>
      </c>
      <c r="AH4047" s="14" t="e">
        <f t="shared" si="1458"/>
        <v>#DIV/0!</v>
      </c>
      <c r="AI4047" s="14">
        <f t="shared" si="1459"/>
        <v>13</v>
      </c>
      <c r="AJ4047" s="804"/>
    </row>
    <row r="4048" spans="1:36" ht="31.5" customHeight="1">
      <c r="A4048" s="796">
        <v>7</v>
      </c>
      <c r="B4048" s="2072" t="s">
        <v>5156</v>
      </c>
      <c r="C4048" s="1493" t="s">
        <v>181</v>
      </c>
      <c r="D4048" s="2073">
        <v>1.2354000000000001</v>
      </c>
      <c r="E4048" s="2063">
        <v>300</v>
      </c>
      <c r="F4048" s="2069">
        <f t="shared" si="1451"/>
        <v>370.62</v>
      </c>
      <c r="G4048" s="2070"/>
      <c r="H4048" s="2069">
        <f t="shared" si="1452"/>
        <v>0</v>
      </c>
      <c r="I4048" s="2065">
        <v>44761</v>
      </c>
      <c r="J4048" s="2060"/>
      <c r="K4048" s="2060"/>
      <c r="L4048" s="796"/>
      <c r="M4048" s="2060"/>
      <c r="N4048" s="2058">
        <v>0</v>
      </c>
      <c r="O4048" s="2058">
        <v>0</v>
      </c>
      <c r="P4048" s="2058">
        <v>31</v>
      </c>
      <c r="Q4048" s="2058"/>
      <c r="R4048" s="2058"/>
      <c r="S4048" s="2058"/>
      <c r="T4048" s="2058"/>
      <c r="U4048" s="2058"/>
      <c r="V4048" s="2058"/>
      <c r="W4048" s="2058"/>
      <c r="X4048" s="2058"/>
      <c r="Y4048" s="2058"/>
      <c r="Z4048" s="796"/>
      <c r="AA4048" s="796"/>
      <c r="AB4048" s="796"/>
      <c r="AC4048" s="1507">
        <f t="shared" si="1453"/>
        <v>269</v>
      </c>
      <c r="AD4048" s="1508">
        <f t="shared" si="1454"/>
        <v>332.32260000000002</v>
      </c>
      <c r="AE4048" s="14">
        <f t="shared" si="1455"/>
        <v>-1500.5666666666666</v>
      </c>
      <c r="AF4048" s="14">
        <f t="shared" si="1456"/>
        <v>10.333333333333334</v>
      </c>
      <c r="AG4048" s="14">
        <f t="shared" si="1457"/>
        <v>26.032258064516128</v>
      </c>
      <c r="AH4048" s="14">
        <f t="shared" si="1458"/>
        <v>1526.5989247311827</v>
      </c>
      <c r="AI4048" s="14">
        <f t="shared" si="1459"/>
        <v>15774.855555555556</v>
      </c>
      <c r="AJ4048" s="804"/>
    </row>
    <row r="4049" spans="1:36" ht="15.75" customHeight="1">
      <c r="A4049" s="796">
        <v>10</v>
      </c>
      <c r="B4049" s="2072" t="s">
        <v>5158</v>
      </c>
      <c r="C4049" s="1493" t="s">
        <v>181</v>
      </c>
      <c r="D4049" s="2074">
        <v>1.2312099999999999</v>
      </c>
      <c r="E4049" s="2063">
        <v>35</v>
      </c>
      <c r="F4049" s="2069">
        <f t="shared" si="1451"/>
        <v>43.092349999999996</v>
      </c>
      <c r="G4049" s="2070"/>
      <c r="H4049" s="2069">
        <f t="shared" si="1452"/>
        <v>0</v>
      </c>
      <c r="I4049" s="2065">
        <v>44505</v>
      </c>
      <c r="J4049" s="2060"/>
      <c r="K4049" s="2060"/>
      <c r="L4049" s="2066" t="s">
        <v>5157</v>
      </c>
      <c r="M4049" s="2065">
        <v>44407</v>
      </c>
      <c r="N4049" s="2058">
        <v>0</v>
      </c>
      <c r="O4049" s="2058">
        <v>0</v>
      </c>
      <c r="P4049" s="2058">
        <v>0</v>
      </c>
      <c r="Q4049" s="2058"/>
      <c r="R4049" s="2058"/>
      <c r="S4049" s="2058"/>
      <c r="T4049" s="2058"/>
      <c r="U4049" s="2066"/>
      <c r="V4049" s="2058"/>
      <c r="W4049" s="2058"/>
      <c r="X4049" s="2058"/>
      <c r="Y4049" s="2058"/>
      <c r="Z4049" s="796"/>
      <c r="AA4049" s="796"/>
      <c r="AB4049" s="796"/>
      <c r="AC4049" s="1507">
        <f t="shared" si="1453"/>
        <v>35</v>
      </c>
      <c r="AD4049" s="1508">
        <f t="shared" si="1454"/>
        <v>43.092349999999996</v>
      </c>
      <c r="AE4049" s="14">
        <f t="shared" si="1455"/>
        <v>-1500.5666666666666</v>
      </c>
      <c r="AF4049" s="14">
        <f t="shared" si="1456"/>
        <v>0</v>
      </c>
      <c r="AG4049" s="14" t="e">
        <f t="shared" si="1457"/>
        <v>#DIV/0!</v>
      </c>
      <c r="AH4049" s="14" t="e">
        <f t="shared" si="1458"/>
        <v>#DIV/0!</v>
      </c>
      <c r="AI4049" s="14">
        <f t="shared" si="1459"/>
        <v>35</v>
      </c>
      <c r="AJ4049" s="804"/>
    </row>
    <row r="4050" spans="1:36" ht="45" customHeight="1">
      <c r="A4050" s="796">
        <v>11</v>
      </c>
      <c r="B4050" s="2072" t="s">
        <v>6753</v>
      </c>
      <c r="C4050" s="1493" t="s">
        <v>181</v>
      </c>
      <c r="D4050" s="2075">
        <v>1.2312099999999999</v>
      </c>
      <c r="E4050" s="2063">
        <v>286</v>
      </c>
      <c r="F4050" s="2069">
        <f t="shared" si="1451"/>
        <v>352.12606</v>
      </c>
      <c r="G4050" s="796"/>
      <c r="H4050" s="2069">
        <f t="shared" si="1452"/>
        <v>0</v>
      </c>
      <c r="I4050" s="2065">
        <v>44512</v>
      </c>
      <c r="J4050" s="2060"/>
      <c r="K4050" s="2060"/>
      <c r="L4050" s="2066" t="s">
        <v>6752</v>
      </c>
      <c r="M4050" s="2065">
        <v>44413</v>
      </c>
      <c r="N4050" s="2058">
        <f>9</f>
        <v>9</v>
      </c>
      <c r="O4050" s="2058">
        <v>17</v>
      </c>
      <c r="P4050" s="2058">
        <v>66</v>
      </c>
      <c r="Q4050" s="2058"/>
      <c r="R4050" s="2058"/>
      <c r="S4050" s="2058"/>
      <c r="T4050" s="2058"/>
      <c r="U4050" s="2066"/>
      <c r="V4050" s="2058"/>
      <c r="W4050" s="2058"/>
      <c r="X4050" s="2058"/>
      <c r="Y4050" s="2058"/>
      <c r="Z4050" s="796"/>
      <c r="AA4050" s="796"/>
      <c r="AB4050" s="796"/>
      <c r="AC4050" s="1507">
        <f t="shared" si="1453"/>
        <v>194</v>
      </c>
      <c r="AD4050" s="1508">
        <f t="shared" si="1454"/>
        <v>238.85473999999999</v>
      </c>
      <c r="AE4050" s="14">
        <f t="shared" si="1455"/>
        <v>-1500.5666666666666</v>
      </c>
      <c r="AF4050" s="14">
        <f t="shared" si="1456"/>
        <v>30.666666666666668</v>
      </c>
      <c r="AG4050" s="14">
        <f t="shared" si="1457"/>
        <v>6.3260869565217392</v>
      </c>
      <c r="AH4050" s="14">
        <f t="shared" si="1458"/>
        <v>1506.8927536231884</v>
      </c>
      <c r="AI4050" s="14">
        <f t="shared" si="1459"/>
        <v>46211.37777777778</v>
      </c>
      <c r="AJ4050" s="804"/>
    </row>
    <row r="4051" spans="1:36" ht="31.5">
      <c r="A4051" s="796">
        <v>14</v>
      </c>
      <c r="B4051" s="2061" t="s">
        <v>5732</v>
      </c>
      <c r="C4051" s="1493" t="s">
        <v>181</v>
      </c>
      <c r="D4051" s="2062">
        <v>0</v>
      </c>
      <c r="E4051" s="2063">
        <v>527</v>
      </c>
      <c r="F4051" s="2069">
        <f t="shared" si="1451"/>
        <v>0</v>
      </c>
      <c r="G4051" s="796"/>
      <c r="H4051" s="2069">
        <f t="shared" si="1452"/>
        <v>0</v>
      </c>
      <c r="I4051" s="2065">
        <v>44526</v>
      </c>
      <c r="J4051" s="2060"/>
      <c r="K4051" s="2060"/>
      <c r="L4051" s="2066" t="s">
        <v>5153</v>
      </c>
      <c r="M4051" s="2065">
        <v>44413</v>
      </c>
      <c r="N4051" s="2058">
        <v>0</v>
      </c>
      <c r="O4051" s="2058">
        <v>0</v>
      </c>
      <c r="P4051" s="2058">
        <v>0</v>
      </c>
      <c r="Q4051" s="2058"/>
      <c r="R4051" s="2058"/>
      <c r="S4051" s="2058"/>
      <c r="T4051" s="2058"/>
      <c r="U4051" s="2066"/>
      <c r="V4051" s="2058"/>
      <c r="W4051" s="2058"/>
      <c r="X4051" s="2058"/>
      <c r="Y4051" s="2058"/>
      <c r="Z4051" s="796"/>
      <c r="AA4051" s="796"/>
      <c r="AB4051" s="796"/>
      <c r="AC4051" s="1507">
        <f t="shared" si="1453"/>
        <v>527</v>
      </c>
      <c r="AD4051" s="1508">
        <f t="shared" si="1454"/>
        <v>0</v>
      </c>
      <c r="AE4051" s="14">
        <f t="shared" si="1455"/>
        <v>-1500.5666666666666</v>
      </c>
      <c r="AF4051" s="14">
        <f t="shared" si="1456"/>
        <v>0</v>
      </c>
      <c r="AG4051" s="14" t="e">
        <f t="shared" si="1457"/>
        <v>#DIV/0!</v>
      </c>
      <c r="AH4051" s="14" t="e">
        <f t="shared" si="1458"/>
        <v>#DIV/0!</v>
      </c>
      <c r="AI4051" s="14">
        <f t="shared" si="1459"/>
        <v>527</v>
      </c>
      <c r="AJ4051" s="804"/>
    </row>
    <row r="4052" spans="1:36" ht="31.5">
      <c r="A4052" s="796">
        <v>15</v>
      </c>
      <c r="B4052" s="2061" t="s">
        <v>5155</v>
      </c>
      <c r="C4052" s="1493" t="s">
        <v>181</v>
      </c>
      <c r="D4052" s="2062">
        <v>0</v>
      </c>
      <c r="E4052" s="2063">
        <v>11</v>
      </c>
      <c r="F4052" s="2069">
        <f t="shared" si="1451"/>
        <v>0</v>
      </c>
      <c r="G4052" s="796"/>
      <c r="H4052" s="2069">
        <f t="shared" si="1452"/>
        <v>0</v>
      </c>
      <c r="I4052" s="2065">
        <v>44526</v>
      </c>
      <c r="J4052" s="2060"/>
      <c r="K4052" s="2060"/>
      <c r="L4052" s="2066" t="s">
        <v>5153</v>
      </c>
      <c r="M4052" s="2065">
        <v>44413</v>
      </c>
      <c r="N4052" s="2058">
        <v>0</v>
      </c>
      <c r="O4052" s="2058">
        <v>0</v>
      </c>
      <c r="P4052" s="2058">
        <v>0</v>
      </c>
      <c r="Q4052" s="2058"/>
      <c r="R4052" s="2058"/>
      <c r="S4052" s="2058"/>
      <c r="T4052" s="2058"/>
      <c r="U4052" s="2066"/>
      <c r="V4052" s="2058"/>
      <c r="W4052" s="2058"/>
      <c r="X4052" s="2058"/>
      <c r="Y4052" s="2058"/>
      <c r="Z4052" s="796"/>
      <c r="AA4052" s="796"/>
      <c r="AB4052" s="796"/>
      <c r="AC4052" s="1507">
        <f t="shared" si="1453"/>
        <v>11</v>
      </c>
      <c r="AD4052" s="1508">
        <f t="shared" si="1454"/>
        <v>0</v>
      </c>
      <c r="AE4052" s="14">
        <f t="shared" si="1455"/>
        <v>-1500.5666666666666</v>
      </c>
      <c r="AF4052" s="14">
        <f t="shared" si="1456"/>
        <v>0</v>
      </c>
      <c r="AG4052" s="14" t="e">
        <f t="shared" si="1457"/>
        <v>#DIV/0!</v>
      </c>
      <c r="AH4052" s="14" t="e">
        <f t="shared" si="1458"/>
        <v>#DIV/0!</v>
      </c>
      <c r="AI4052" s="14">
        <f t="shared" si="1459"/>
        <v>11</v>
      </c>
      <c r="AJ4052" s="804"/>
    </row>
    <row r="4053" spans="1:36" ht="31.5">
      <c r="A4053" s="796">
        <v>16</v>
      </c>
      <c r="B4053" s="2061" t="s">
        <v>8697</v>
      </c>
      <c r="C4053" s="1493" t="s">
        <v>233</v>
      </c>
      <c r="D4053" s="2062">
        <v>0</v>
      </c>
      <c r="E4053" s="2063">
        <v>200</v>
      </c>
      <c r="F4053" s="2069">
        <f t="shared" si="1451"/>
        <v>0</v>
      </c>
      <c r="G4053" s="796"/>
      <c r="H4053" s="2069">
        <f t="shared" si="1452"/>
        <v>0</v>
      </c>
      <c r="I4053" s="2065">
        <v>44536</v>
      </c>
      <c r="J4053" s="2060"/>
      <c r="K4053" s="2060"/>
      <c r="L4053" s="2066" t="s">
        <v>5157</v>
      </c>
      <c r="M4053" s="2065">
        <v>44407</v>
      </c>
      <c r="N4053" s="2058">
        <v>0</v>
      </c>
      <c r="O4053" s="2058">
        <v>0</v>
      </c>
      <c r="P4053" s="2058">
        <v>43</v>
      </c>
      <c r="Q4053" s="2058"/>
      <c r="R4053" s="2058"/>
      <c r="S4053" s="2058"/>
      <c r="T4053" s="2058"/>
      <c r="U4053" s="2066"/>
      <c r="V4053" s="2058"/>
      <c r="W4053" s="2058"/>
      <c r="X4053" s="2058"/>
      <c r="Y4053" s="2058"/>
      <c r="Z4053" s="796"/>
      <c r="AA4053" s="796"/>
      <c r="AB4053" s="796"/>
      <c r="AC4053" s="1507">
        <f t="shared" si="1453"/>
        <v>157</v>
      </c>
      <c r="AD4053" s="1508">
        <f t="shared" si="1454"/>
        <v>0</v>
      </c>
      <c r="AE4053" s="14">
        <f t="shared" si="1455"/>
        <v>-1500.5666666666666</v>
      </c>
      <c r="AF4053" s="14">
        <f t="shared" si="1456"/>
        <v>14.333333333333334</v>
      </c>
      <c r="AG4053" s="14">
        <f t="shared" si="1457"/>
        <v>10.953488372093023</v>
      </c>
      <c r="AH4053" s="14">
        <f t="shared" si="1458"/>
        <v>1511.5201550387596</v>
      </c>
      <c r="AI4053" s="14">
        <f t="shared" si="1459"/>
        <v>21665.12222222222</v>
      </c>
      <c r="AJ4053" s="804"/>
    </row>
    <row r="4054" spans="1:36" ht="15.75">
      <c r="A4054" s="796">
        <v>17</v>
      </c>
      <c r="B4054" s="2072" t="s">
        <v>5158</v>
      </c>
      <c r="C4054" s="1493" t="s">
        <v>181</v>
      </c>
      <c r="D4054" s="2075">
        <v>1.2312099999999999</v>
      </c>
      <c r="E4054" s="2063">
        <v>200</v>
      </c>
      <c r="F4054" s="2069">
        <f t="shared" si="1451"/>
        <v>246.24199999999999</v>
      </c>
      <c r="G4054" s="796"/>
      <c r="H4054" s="2069">
        <f t="shared" si="1452"/>
        <v>0</v>
      </c>
      <c r="I4054" s="2065">
        <v>44536</v>
      </c>
      <c r="J4054" s="2060"/>
      <c r="K4054" s="2060"/>
      <c r="L4054" s="2066" t="s">
        <v>5157</v>
      </c>
      <c r="M4054" s="2065">
        <v>44407</v>
      </c>
      <c r="N4054" s="2058">
        <v>0</v>
      </c>
      <c r="O4054" s="2058">
        <v>0</v>
      </c>
      <c r="P4054" s="2058">
        <v>0</v>
      </c>
      <c r="Q4054" s="2058"/>
      <c r="R4054" s="2058"/>
      <c r="S4054" s="2058"/>
      <c r="T4054" s="2058"/>
      <c r="U4054" s="2066"/>
      <c r="V4054" s="2058"/>
      <c r="W4054" s="2058"/>
      <c r="X4054" s="2058"/>
      <c r="Y4054" s="2058"/>
      <c r="Z4054" s="796"/>
      <c r="AA4054" s="796"/>
      <c r="AB4054" s="796"/>
      <c r="AC4054" s="1507">
        <f t="shared" si="1453"/>
        <v>200</v>
      </c>
      <c r="AD4054" s="1508">
        <f t="shared" si="1454"/>
        <v>246.24199999999999</v>
      </c>
      <c r="AE4054" s="14">
        <f t="shared" si="1455"/>
        <v>-1500.5666666666666</v>
      </c>
      <c r="AF4054" s="14">
        <f t="shared" si="1456"/>
        <v>0</v>
      </c>
      <c r="AG4054" s="14" t="e">
        <f t="shared" si="1457"/>
        <v>#DIV/0!</v>
      </c>
      <c r="AH4054" s="14" t="e">
        <f t="shared" si="1458"/>
        <v>#DIV/0!</v>
      </c>
      <c r="AI4054" s="14">
        <f t="shared" si="1459"/>
        <v>200</v>
      </c>
      <c r="AJ4054" s="804"/>
    </row>
    <row r="4055" spans="1:36" ht="30" customHeight="1">
      <c r="A4055" s="796">
        <v>18</v>
      </c>
      <c r="B4055" s="2061" t="s">
        <v>5731</v>
      </c>
      <c r="C4055" s="1493" t="s">
        <v>181</v>
      </c>
      <c r="D4055" s="2075">
        <v>12.30677</v>
      </c>
      <c r="E4055" s="2063">
        <v>2</v>
      </c>
      <c r="F4055" s="2069">
        <f t="shared" si="1451"/>
        <v>24.61354</v>
      </c>
      <c r="G4055" s="796"/>
      <c r="H4055" s="2069">
        <f t="shared" si="1452"/>
        <v>0</v>
      </c>
      <c r="I4055" s="2065">
        <v>44536</v>
      </c>
      <c r="J4055" s="2060"/>
      <c r="K4055" s="2060"/>
      <c r="L4055" s="2066" t="s">
        <v>5157</v>
      </c>
      <c r="M4055" s="2065">
        <v>44407</v>
      </c>
      <c r="N4055" s="2058">
        <v>0</v>
      </c>
      <c r="O4055" s="2058">
        <v>0</v>
      </c>
      <c r="P4055" s="2058">
        <v>0</v>
      </c>
      <c r="Q4055" s="2058"/>
      <c r="R4055" s="2058"/>
      <c r="S4055" s="2058"/>
      <c r="T4055" s="2058"/>
      <c r="U4055" s="2066"/>
      <c r="V4055" s="2058"/>
      <c r="W4055" s="2058"/>
      <c r="X4055" s="2058"/>
      <c r="Y4055" s="2058"/>
      <c r="Z4055" s="796"/>
      <c r="AA4055" s="796"/>
      <c r="AB4055" s="796"/>
      <c r="AC4055" s="1507">
        <f t="shared" si="1453"/>
        <v>2</v>
      </c>
      <c r="AD4055" s="1508">
        <f t="shared" si="1454"/>
        <v>24.61354</v>
      </c>
      <c r="AE4055" s="14">
        <f t="shared" si="1455"/>
        <v>-1500.5666666666666</v>
      </c>
      <c r="AF4055" s="14">
        <f t="shared" si="1456"/>
        <v>0</v>
      </c>
      <c r="AG4055" s="14" t="e">
        <f t="shared" si="1457"/>
        <v>#DIV/0!</v>
      </c>
      <c r="AH4055" s="14" t="e">
        <f t="shared" si="1458"/>
        <v>#DIV/0!</v>
      </c>
      <c r="AI4055" s="14">
        <f t="shared" si="1459"/>
        <v>2</v>
      </c>
      <c r="AJ4055" s="804"/>
    </row>
    <row r="4056" spans="1:36" ht="31.5">
      <c r="A4056" s="796">
        <v>19</v>
      </c>
      <c r="B4056" s="2061" t="s">
        <v>5164</v>
      </c>
      <c r="C4056" s="1493" t="s">
        <v>181</v>
      </c>
      <c r="D4056" s="2062">
        <v>0</v>
      </c>
      <c r="E4056" s="2063">
        <v>385</v>
      </c>
      <c r="F4056" s="2069">
        <f t="shared" si="1451"/>
        <v>0</v>
      </c>
      <c r="G4056" s="796"/>
      <c r="H4056" s="2069">
        <f t="shared" si="1452"/>
        <v>0</v>
      </c>
      <c r="I4056" s="2065">
        <v>44536</v>
      </c>
      <c r="J4056" s="2060"/>
      <c r="K4056" s="2060"/>
      <c r="L4056" s="2066" t="s">
        <v>5157</v>
      </c>
      <c r="M4056" s="2065">
        <v>44407</v>
      </c>
      <c r="N4056" s="2058">
        <v>0</v>
      </c>
      <c r="O4056" s="2058">
        <v>0</v>
      </c>
      <c r="P4056" s="2058">
        <v>32</v>
      </c>
      <c r="Q4056" s="2058"/>
      <c r="R4056" s="2058"/>
      <c r="S4056" s="2058"/>
      <c r="T4056" s="2058"/>
      <c r="U4056" s="2066"/>
      <c r="V4056" s="2058"/>
      <c r="W4056" s="2058"/>
      <c r="X4056" s="2058"/>
      <c r="Y4056" s="2058"/>
      <c r="Z4056" s="796"/>
      <c r="AA4056" s="796"/>
      <c r="AB4056" s="796"/>
      <c r="AC4056" s="1507">
        <f t="shared" si="1453"/>
        <v>353</v>
      </c>
      <c r="AD4056" s="1508">
        <f t="shared" si="1454"/>
        <v>0</v>
      </c>
      <c r="AE4056" s="14">
        <f t="shared" si="1455"/>
        <v>-1500.5666666666666</v>
      </c>
      <c r="AF4056" s="14">
        <f t="shared" si="1456"/>
        <v>10.666666666666666</v>
      </c>
      <c r="AG4056" s="14">
        <f t="shared" si="1457"/>
        <v>33.09375</v>
      </c>
      <c r="AH4056" s="14">
        <f t="shared" si="1458"/>
        <v>1533.6604166666666</v>
      </c>
      <c r="AI4056" s="14">
        <f t="shared" si="1459"/>
        <v>16359.044444444444</v>
      </c>
      <c r="AJ4056" s="804"/>
    </row>
    <row r="4057" spans="1:36" ht="31.5">
      <c r="A4057" s="796">
        <v>21</v>
      </c>
      <c r="B4057" s="2061" t="s">
        <v>10166</v>
      </c>
      <c r="C4057" s="1493" t="s">
        <v>180</v>
      </c>
      <c r="D4057" s="2062">
        <v>533.91999999999996</v>
      </c>
      <c r="E4057" s="2063">
        <v>0</v>
      </c>
      <c r="F4057" s="2069">
        <f t="shared" si="1451"/>
        <v>0</v>
      </c>
      <c r="G4057" s="796">
        <v>60</v>
      </c>
      <c r="H4057" s="2069">
        <f t="shared" si="1452"/>
        <v>32035.199999999997</v>
      </c>
      <c r="I4057" s="2065">
        <v>45007</v>
      </c>
      <c r="J4057" s="2060"/>
      <c r="K4057" s="2060"/>
      <c r="L4057" s="2066">
        <v>474</v>
      </c>
      <c r="M4057" s="2065">
        <v>44632</v>
      </c>
      <c r="N4057" s="2058">
        <v>0</v>
      </c>
      <c r="O4057" s="2058">
        <v>0</v>
      </c>
      <c r="P4057" s="2058">
        <v>36</v>
      </c>
      <c r="Q4057" s="2058"/>
      <c r="R4057" s="2058"/>
      <c r="S4057" s="2058"/>
      <c r="T4057" s="2058"/>
      <c r="U4057" s="2066"/>
      <c r="V4057" s="2058"/>
      <c r="W4057" s="2058"/>
      <c r="X4057" s="2058"/>
      <c r="Y4057" s="2058"/>
      <c r="Z4057" s="796"/>
      <c r="AA4057" s="796"/>
      <c r="AB4057" s="796"/>
      <c r="AC4057" s="1507">
        <f t="shared" si="1453"/>
        <v>24</v>
      </c>
      <c r="AD4057" s="1508">
        <f t="shared" si="1454"/>
        <v>12814.079999999998</v>
      </c>
      <c r="AE4057" s="14">
        <f t="shared" si="1455"/>
        <v>-1500.5666666666666</v>
      </c>
      <c r="AF4057" s="14">
        <f t="shared" si="1456"/>
        <v>12</v>
      </c>
      <c r="AG4057" s="14">
        <f t="shared" si="1457"/>
        <v>2</v>
      </c>
      <c r="AH4057" s="14">
        <f t="shared" si="1458"/>
        <v>1502.5666666666666</v>
      </c>
      <c r="AI4057" s="14">
        <f t="shared" si="1459"/>
        <v>18030.8</v>
      </c>
      <c r="AJ4057" s="804"/>
    </row>
    <row r="4058" spans="1:36" ht="15.75" customHeight="1">
      <c r="A4058" s="796">
        <v>22</v>
      </c>
      <c r="B4058" s="2061" t="s">
        <v>10167</v>
      </c>
      <c r="C4058" s="1493" t="s">
        <v>233</v>
      </c>
      <c r="D4058" s="2075">
        <v>40.912039999999998</v>
      </c>
      <c r="E4058" s="2063">
        <v>0</v>
      </c>
      <c r="F4058" s="2069">
        <f t="shared" si="1451"/>
        <v>0</v>
      </c>
      <c r="G4058" s="796">
        <v>10</v>
      </c>
      <c r="H4058" s="2069">
        <f t="shared" si="1452"/>
        <v>409.12039999999996</v>
      </c>
      <c r="I4058" s="2065">
        <v>45007</v>
      </c>
      <c r="J4058" s="2060"/>
      <c r="K4058" s="2060"/>
      <c r="L4058" s="2066">
        <v>474</v>
      </c>
      <c r="M4058" s="2065">
        <v>44632</v>
      </c>
      <c r="N4058" s="2058">
        <v>0</v>
      </c>
      <c r="O4058" s="2058">
        <v>0</v>
      </c>
      <c r="P4058" s="2058">
        <v>6</v>
      </c>
      <c r="Q4058" s="2058"/>
      <c r="R4058" s="2058"/>
      <c r="S4058" s="2058"/>
      <c r="T4058" s="2058"/>
      <c r="U4058" s="2066"/>
      <c r="V4058" s="2058"/>
      <c r="W4058" s="2058"/>
      <c r="X4058" s="2058"/>
      <c r="Y4058" s="2058"/>
      <c r="Z4058" s="796"/>
      <c r="AA4058" s="796"/>
      <c r="AB4058" s="796"/>
      <c r="AC4058" s="1507">
        <f t="shared" si="1453"/>
        <v>4</v>
      </c>
      <c r="AD4058" s="1508">
        <f t="shared" si="1454"/>
        <v>163.64815999999999</v>
      </c>
      <c r="AE4058" s="14">
        <f t="shared" si="1455"/>
        <v>-1500.5666666666666</v>
      </c>
      <c r="AF4058" s="14">
        <f t="shared" si="1456"/>
        <v>2</v>
      </c>
      <c r="AG4058" s="14">
        <f t="shared" si="1457"/>
        <v>2</v>
      </c>
      <c r="AH4058" s="14">
        <f t="shared" si="1458"/>
        <v>1502.5666666666666</v>
      </c>
      <c r="AI4058" s="14">
        <f t="shared" si="1459"/>
        <v>3005.1333333333332</v>
      </c>
      <c r="AJ4058" s="804"/>
    </row>
    <row r="4059" spans="1:36" ht="15.75">
      <c r="A4059" s="796">
        <v>23</v>
      </c>
      <c r="B4059" s="2071" t="s">
        <v>10168</v>
      </c>
      <c r="C4059" s="1493" t="s">
        <v>181</v>
      </c>
      <c r="D4059" s="2075">
        <v>3.5398399999999999</v>
      </c>
      <c r="E4059" s="2063">
        <v>0</v>
      </c>
      <c r="F4059" s="2069">
        <f t="shared" si="1451"/>
        <v>0</v>
      </c>
      <c r="G4059" s="796">
        <v>60</v>
      </c>
      <c r="H4059" s="2069">
        <f t="shared" si="1452"/>
        <v>212.3904</v>
      </c>
      <c r="I4059" s="2065">
        <v>45007</v>
      </c>
      <c r="J4059" s="2060"/>
      <c r="K4059" s="2060"/>
      <c r="L4059" s="2066">
        <v>474</v>
      </c>
      <c r="M4059" s="2065">
        <v>44632</v>
      </c>
      <c r="N4059" s="2058">
        <v>0</v>
      </c>
      <c r="O4059" s="2058">
        <v>0</v>
      </c>
      <c r="P4059" s="2058">
        <v>36</v>
      </c>
      <c r="Q4059" s="2058"/>
      <c r="R4059" s="2058"/>
      <c r="S4059" s="2058"/>
      <c r="T4059" s="2058"/>
      <c r="U4059" s="2066"/>
      <c r="V4059" s="2058"/>
      <c r="W4059" s="2058"/>
      <c r="X4059" s="2058"/>
      <c r="Y4059" s="2058"/>
      <c r="Z4059" s="796"/>
      <c r="AA4059" s="796"/>
      <c r="AB4059" s="796"/>
      <c r="AC4059" s="1507">
        <f t="shared" si="1453"/>
        <v>24</v>
      </c>
      <c r="AD4059" s="1508">
        <f t="shared" si="1454"/>
        <v>84.956159999999997</v>
      </c>
      <c r="AE4059" s="14">
        <f t="shared" si="1455"/>
        <v>-1500.5666666666666</v>
      </c>
      <c r="AF4059" s="14">
        <f t="shared" si="1456"/>
        <v>12</v>
      </c>
      <c r="AG4059" s="14">
        <f t="shared" si="1457"/>
        <v>2</v>
      </c>
      <c r="AH4059" s="14">
        <f t="shared" si="1458"/>
        <v>1502.5666666666666</v>
      </c>
      <c r="AI4059" s="14">
        <f t="shared" si="1459"/>
        <v>18030.8</v>
      </c>
      <c r="AJ4059" s="804"/>
    </row>
    <row r="4060" spans="1:36" ht="15.75">
      <c r="A4060" s="796">
        <v>25</v>
      </c>
      <c r="B4060" s="2061" t="s">
        <v>5159</v>
      </c>
      <c r="C4060" s="1493" t="s">
        <v>181</v>
      </c>
      <c r="D4060" s="2067">
        <v>3755.67</v>
      </c>
      <c r="E4060" s="2063">
        <v>2</v>
      </c>
      <c r="F4060" s="2069">
        <f t="shared" si="1451"/>
        <v>7511.34</v>
      </c>
      <c r="G4060" s="796"/>
      <c r="H4060" s="2069">
        <f t="shared" si="1452"/>
        <v>0</v>
      </c>
      <c r="I4060" s="2065"/>
      <c r="J4060" s="2060"/>
      <c r="K4060" s="2060"/>
      <c r="L4060" s="2066">
        <v>480</v>
      </c>
      <c r="M4060" s="2065">
        <v>41908</v>
      </c>
      <c r="N4060" s="2058">
        <v>0</v>
      </c>
      <c r="O4060" s="2058">
        <v>0</v>
      </c>
      <c r="P4060" s="2058">
        <v>0</v>
      </c>
      <c r="Q4060" s="2058"/>
      <c r="R4060" s="2058"/>
      <c r="S4060" s="2058"/>
      <c r="T4060" s="2058"/>
      <c r="U4060" s="2066"/>
      <c r="V4060" s="2058"/>
      <c r="W4060" s="2058"/>
      <c r="X4060" s="2058"/>
      <c r="Y4060" s="2058"/>
      <c r="Z4060" s="796"/>
      <c r="AA4060" s="796"/>
      <c r="AB4060" s="796"/>
      <c r="AC4060" s="1507">
        <f t="shared" si="1453"/>
        <v>2</v>
      </c>
      <c r="AD4060" s="1508">
        <f t="shared" si="1454"/>
        <v>7511.34</v>
      </c>
      <c r="AE4060" s="14">
        <f t="shared" si="1455"/>
        <v>-1500.5666666666666</v>
      </c>
      <c r="AF4060" s="14">
        <f t="shared" si="1456"/>
        <v>0</v>
      </c>
      <c r="AG4060" s="14" t="e">
        <f t="shared" si="1457"/>
        <v>#DIV/0!</v>
      </c>
      <c r="AH4060" s="14" t="e">
        <f t="shared" si="1458"/>
        <v>#DIV/0!</v>
      </c>
      <c r="AI4060" s="14">
        <f t="shared" si="1459"/>
        <v>2</v>
      </c>
      <c r="AJ4060" s="804"/>
    </row>
    <row r="4061" spans="1:36" ht="15.75">
      <c r="A4061" s="4663" t="s">
        <v>21</v>
      </c>
      <c r="B4061" s="4663"/>
      <c r="C4061" s="4663"/>
      <c r="D4061" s="4663"/>
      <c r="E4061" s="4663"/>
      <c r="F4061" s="4663"/>
      <c r="G4061" s="4663"/>
      <c r="H4061" s="4663"/>
      <c r="I4061" s="4663"/>
      <c r="J4061" s="4663"/>
      <c r="K4061" s="4663"/>
      <c r="L4061" s="4663"/>
      <c r="M4061" s="4663"/>
      <c r="N4061" s="4663"/>
      <c r="O4061" s="4663"/>
      <c r="P4061" s="4663"/>
      <c r="Q4061" s="4663"/>
      <c r="R4061" s="4663"/>
      <c r="S4061" s="4663"/>
      <c r="T4061" s="4663"/>
      <c r="U4061" s="4663"/>
      <c r="V4061" s="4663"/>
      <c r="W4061" s="4663"/>
      <c r="X4061" s="4663"/>
      <c r="Y4061" s="4663"/>
      <c r="Z4061" s="4663"/>
      <c r="AA4061" s="4663"/>
      <c r="AB4061" s="4663"/>
      <c r="AC4061" s="4663"/>
      <c r="AD4061" s="4663"/>
      <c r="AE4061" s="4663"/>
      <c r="AF4061" s="4663"/>
      <c r="AG4061" s="4663"/>
      <c r="AH4061" s="4663"/>
      <c r="AI4061" s="4663"/>
      <c r="AJ4061" s="4663"/>
    </row>
    <row r="4062" spans="1:36" ht="15.75">
      <c r="A4062" s="4739"/>
      <c r="B4062" s="4740"/>
      <c r="C4062" s="4740"/>
      <c r="D4062" s="4740"/>
      <c r="E4062" s="4740"/>
      <c r="F4062" s="4740"/>
      <c r="G4062" s="4740"/>
      <c r="H4062" s="4740"/>
      <c r="I4062" s="4740"/>
      <c r="J4062" s="4740"/>
      <c r="K4062" s="4740"/>
      <c r="L4062" s="4740"/>
      <c r="M4062" s="4740"/>
      <c r="N4062" s="4740"/>
      <c r="O4062" s="4740"/>
      <c r="P4062" s="4740"/>
      <c r="Q4062" s="4740"/>
      <c r="R4062" s="4740"/>
      <c r="S4062" s="4740"/>
      <c r="T4062" s="4740"/>
      <c r="U4062" s="4740"/>
      <c r="V4062" s="4740"/>
      <c r="W4062" s="4740"/>
      <c r="X4062" s="4740"/>
      <c r="Y4062" s="4740"/>
      <c r="Z4062" s="4740"/>
      <c r="AA4062" s="4740"/>
      <c r="AB4062" s="4740"/>
      <c r="AC4062" s="4740"/>
      <c r="AD4062" s="4740"/>
      <c r="AE4062" s="4740"/>
      <c r="AF4062" s="4740"/>
      <c r="AG4062" s="4740"/>
      <c r="AH4062" s="4740"/>
      <c r="AI4062" s="4740"/>
      <c r="AJ4062" s="4741"/>
    </row>
    <row r="4063" spans="1:36" ht="31.5">
      <c r="A4063" s="796">
        <v>1</v>
      </c>
      <c r="B4063" s="2061" t="s">
        <v>5160</v>
      </c>
      <c r="C4063" s="796" t="s">
        <v>181</v>
      </c>
      <c r="D4063" s="2057">
        <v>57.7</v>
      </c>
      <c r="E4063" s="2058">
        <v>93</v>
      </c>
      <c r="F4063" s="2059">
        <f t="shared" ref="F4063:F4093" si="1460">D4063*E4063</f>
        <v>5366.1</v>
      </c>
      <c r="G4063" s="796"/>
      <c r="H4063" s="2059">
        <f t="shared" ref="H4063:H4093" si="1461">D4063*G4063</f>
        <v>0</v>
      </c>
      <c r="I4063" s="2060">
        <v>43992</v>
      </c>
      <c r="J4063" s="2060" t="s">
        <v>270</v>
      </c>
      <c r="K4063" s="2060"/>
      <c r="L4063" s="2066">
        <v>578</v>
      </c>
      <c r="M4063" s="2065">
        <v>43987</v>
      </c>
      <c r="N4063" s="2058">
        <v>0</v>
      </c>
      <c r="O4063" s="2058">
        <v>1</v>
      </c>
      <c r="P4063" s="2058">
        <v>3</v>
      </c>
      <c r="Q4063" s="2058"/>
      <c r="R4063" s="2058"/>
      <c r="S4063" s="2058"/>
      <c r="T4063" s="2058"/>
      <c r="U4063" s="2058"/>
      <c r="V4063" s="2058"/>
      <c r="W4063" s="2058"/>
      <c r="X4063" s="2058"/>
      <c r="Y4063" s="2058"/>
      <c r="Z4063" s="796"/>
      <c r="AA4063" s="796"/>
      <c r="AB4063" s="796"/>
      <c r="AC4063" s="1507">
        <f t="shared" ref="AC4063:AC4093" si="1462">E4063+G4063-N4063-O4063-AA4063-P4063-Q4063-R4063-S4063-T4063-U4063-V4063-W4063-X4063-Y4063</f>
        <v>89</v>
      </c>
      <c r="AD4063" s="1508">
        <f t="shared" ref="AD4063:AD4093" si="1463">D4063*AC4063</f>
        <v>5135.3</v>
      </c>
      <c r="AE4063" s="2076" t="s">
        <v>334</v>
      </c>
      <c r="AF4063" s="14">
        <f t="shared" ref="AF4063:AF4093" si="1464">(N4063+O4063+P4063+Q4063+R4063+S4063+T4063+U4063+V4063+W4063+X4063+Y4063)/3</f>
        <v>1.3333333333333333</v>
      </c>
      <c r="AG4063" s="14">
        <f t="shared" ref="AG4063:AG4093" si="1465">AC4063/AF4063</f>
        <v>66.75</v>
      </c>
      <c r="AH4063" s="2076" t="s">
        <v>334</v>
      </c>
      <c r="AI4063" s="2076" t="s">
        <v>334</v>
      </c>
      <c r="AJ4063" s="804"/>
    </row>
    <row r="4064" spans="1:36" ht="15.75">
      <c r="A4064" s="796">
        <v>2</v>
      </c>
      <c r="B4064" s="2056" t="s">
        <v>271</v>
      </c>
      <c r="C4064" s="796" t="s">
        <v>181</v>
      </c>
      <c r="D4064" s="2077">
        <v>114.89570000000001</v>
      </c>
      <c r="E4064" s="2058">
        <v>7</v>
      </c>
      <c r="F4064" s="2059">
        <f t="shared" si="1460"/>
        <v>804.26990000000001</v>
      </c>
      <c r="G4064" s="796"/>
      <c r="H4064" s="2059">
        <f t="shared" si="1461"/>
        <v>0</v>
      </c>
      <c r="I4064" s="2060">
        <v>44731</v>
      </c>
      <c r="J4064" s="2060" t="s">
        <v>270</v>
      </c>
      <c r="K4064" s="2060"/>
      <c r="L4064" s="2066">
        <v>617</v>
      </c>
      <c r="M4064" s="2065">
        <v>43998</v>
      </c>
      <c r="N4064" s="2058">
        <v>0</v>
      </c>
      <c r="O4064" s="2058">
        <v>0</v>
      </c>
      <c r="P4064" s="2058">
        <v>0</v>
      </c>
      <c r="Q4064" s="2058"/>
      <c r="R4064" s="2058"/>
      <c r="S4064" s="2058"/>
      <c r="T4064" s="2058"/>
      <c r="U4064" s="2058"/>
      <c r="V4064" s="2058"/>
      <c r="W4064" s="2058"/>
      <c r="X4064" s="2058"/>
      <c r="Y4064" s="2058"/>
      <c r="Z4064" s="796"/>
      <c r="AA4064" s="796"/>
      <c r="AB4064" s="796"/>
      <c r="AC4064" s="1507">
        <f t="shared" si="1462"/>
        <v>7</v>
      </c>
      <c r="AD4064" s="1508">
        <f t="shared" si="1463"/>
        <v>804.26990000000001</v>
      </c>
      <c r="AE4064" s="2076" t="s">
        <v>334</v>
      </c>
      <c r="AF4064" s="14">
        <f t="shared" si="1464"/>
        <v>0</v>
      </c>
      <c r="AG4064" s="14" t="e">
        <f t="shared" si="1465"/>
        <v>#DIV/0!</v>
      </c>
      <c r="AH4064" s="2076" t="s">
        <v>334</v>
      </c>
      <c r="AI4064" s="2076" t="s">
        <v>334</v>
      </c>
      <c r="AJ4064" s="804"/>
    </row>
    <row r="4065" spans="1:36" ht="15.75">
      <c r="A4065" s="796">
        <v>3</v>
      </c>
      <c r="B4065" s="2056" t="s">
        <v>272</v>
      </c>
      <c r="C4065" s="796" t="s">
        <v>181</v>
      </c>
      <c r="D4065" s="2059">
        <v>1370.7366</v>
      </c>
      <c r="E4065" s="2058">
        <v>3</v>
      </c>
      <c r="F4065" s="2059">
        <f t="shared" si="1460"/>
        <v>4112.2097999999996</v>
      </c>
      <c r="G4065" s="796"/>
      <c r="H4065" s="2059">
        <f t="shared" si="1461"/>
        <v>0</v>
      </c>
      <c r="I4065" s="2060">
        <v>44731</v>
      </c>
      <c r="J4065" s="2060" t="s">
        <v>270</v>
      </c>
      <c r="K4065" s="2060"/>
      <c r="L4065" s="2066">
        <v>617</v>
      </c>
      <c r="M4065" s="2065">
        <v>43998</v>
      </c>
      <c r="N4065" s="2058">
        <v>0</v>
      </c>
      <c r="O4065" s="2058">
        <v>0</v>
      </c>
      <c r="P4065" s="2058">
        <v>0</v>
      </c>
      <c r="Q4065" s="2058"/>
      <c r="R4065" s="2058"/>
      <c r="S4065" s="2058"/>
      <c r="T4065" s="2058"/>
      <c r="U4065" s="2058"/>
      <c r="V4065" s="2058"/>
      <c r="W4065" s="2058"/>
      <c r="X4065" s="2058"/>
      <c r="Y4065" s="2058"/>
      <c r="Z4065" s="796"/>
      <c r="AA4065" s="796"/>
      <c r="AB4065" s="796"/>
      <c r="AC4065" s="1507">
        <f t="shared" si="1462"/>
        <v>3</v>
      </c>
      <c r="AD4065" s="1508">
        <f t="shared" si="1463"/>
        <v>4112.2097999999996</v>
      </c>
      <c r="AE4065" s="2076" t="s">
        <v>334</v>
      </c>
      <c r="AF4065" s="14">
        <f t="shared" si="1464"/>
        <v>0</v>
      </c>
      <c r="AG4065" s="14" t="e">
        <f t="shared" si="1465"/>
        <v>#DIV/0!</v>
      </c>
      <c r="AH4065" s="2076" t="s">
        <v>334</v>
      </c>
      <c r="AI4065" s="2076" t="s">
        <v>334</v>
      </c>
      <c r="AJ4065" s="804"/>
    </row>
    <row r="4066" spans="1:36" ht="15.75">
      <c r="A4066" s="796">
        <v>4</v>
      </c>
      <c r="B4066" s="2056" t="s">
        <v>4460</v>
      </c>
      <c r="C4066" s="796" t="s">
        <v>181</v>
      </c>
      <c r="D4066" s="2059">
        <v>1370</v>
      </c>
      <c r="E4066" s="2058">
        <v>1</v>
      </c>
      <c r="F4066" s="2059">
        <f t="shared" si="1460"/>
        <v>1370</v>
      </c>
      <c r="G4066" s="796"/>
      <c r="H4066" s="2059">
        <f t="shared" si="1461"/>
        <v>0</v>
      </c>
      <c r="I4066" s="2060">
        <v>44731</v>
      </c>
      <c r="J4066" s="2060" t="s">
        <v>270</v>
      </c>
      <c r="K4066" s="2060"/>
      <c r="L4066" s="2066">
        <v>617</v>
      </c>
      <c r="M4066" s="2065">
        <v>43998</v>
      </c>
      <c r="N4066" s="2058">
        <v>0</v>
      </c>
      <c r="O4066" s="2058">
        <v>0</v>
      </c>
      <c r="P4066" s="2058">
        <v>0</v>
      </c>
      <c r="Q4066" s="2058"/>
      <c r="R4066" s="2058"/>
      <c r="S4066" s="2058"/>
      <c r="T4066" s="2058"/>
      <c r="U4066" s="2058"/>
      <c r="V4066" s="2058"/>
      <c r="W4066" s="2058"/>
      <c r="X4066" s="2058"/>
      <c r="Y4066" s="2058"/>
      <c r="Z4066" s="796"/>
      <c r="AA4066" s="796"/>
      <c r="AB4066" s="796"/>
      <c r="AC4066" s="1507">
        <f t="shared" si="1462"/>
        <v>1</v>
      </c>
      <c r="AD4066" s="1508">
        <f t="shared" si="1463"/>
        <v>1370</v>
      </c>
      <c r="AE4066" s="2076" t="s">
        <v>334</v>
      </c>
      <c r="AF4066" s="14">
        <f t="shared" si="1464"/>
        <v>0</v>
      </c>
      <c r="AG4066" s="14" t="e">
        <f t="shared" si="1465"/>
        <v>#DIV/0!</v>
      </c>
      <c r="AH4066" s="2076" t="s">
        <v>334</v>
      </c>
      <c r="AI4066" s="2076" t="s">
        <v>334</v>
      </c>
      <c r="AJ4066" s="804"/>
    </row>
    <row r="4067" spans="1:36" ht="31.5">
      <c r="A4067" s="796">
        <v>5</v>
      </c>
      <c r="B4067" s="2061" t="s">
        <v>5162</v>
      </c>
      <c r="C4067" s="796" t="s">
        <v>181</v>
      </c>
      <c r="D4067" s="2078">
        <v>10.45978</v>
      </c>
      <c r="E4067" s="2058">
        <v>1600</v>
      </c>
      <c r="F4067" s="2059">
        <f t="shared" si="1460"/>
        <v>16735.648000000001</v>
      </c>
      <c r="G4067" s="2058"/>
      <c r="H4067" s="2059">
        <f t="shared" si="1461"/>
        <v>0</v>
      </c>
      <c r="I4067" s="2060">
        <v>44595</v>
      </c>
      <c r="J4067" s="2060" t="s">
        <v>334</v>
      </c>
      <c r="K4067" s="2060"/>
      <c r="L4067" s="796">
        <v>61</v>
      </c>
      <c r="M4067" s="2060">
        <v>44594</v>
      </c>
      <c r="N4067" s="2058">
        <v>0</v>
      </c>
      <c r="O4067" s="2058">
        <v>240</v>
      </c>
      <c r="P4067" s="2058">
        <v>480</v>
      </c>
      <c r="Q4067" s="2058"/>
      <c r="R4067" s="2058"/>
      <c r="S4067" s="2058"/>
      <c r="T4067" s="2058"/>
      <c r="U4067" s="2058"/>
      <c r="V4067" s="2058"/>
      <c r="W4067" s="2058"/>
      <c r="X4067" s="2058"/>
      <c r="Y4067" s="2058"/>
      <c r="Z4067" s="796"/>
      <c r="AA4067" s="796"/>
      <c r="AB4067" s="796"/>
      <c r="AC4067" s="1507">
        <f t="shared" si="1462"/>
        <v>880</v>
      </c>
      <c r="AD4067" s="1508">
        <f t="shared" si="1463"/>
        <v>9204.6064000000006</v>
      </c>
      <c r="AE4067" s="2076" t="s">
        <v>334</v>
      </c>
      <c r="AF4067" s="14">
        <f t="shared" si="1464"/>
        <v>240</v>
      </c>
      <c r="AG4067" s="14">
        <f t="shared" si="1465"/>
        <v>3.6666666666666665</v>
      </c>
      <c r="AH4067" s="2076" t="s">
        <v>334</v>
      </c>
      <c r="AI4067" s="2076" t="s">
        <v>334</v>
      </c>
      <c r="AJ4067" s="804"/>
    </row>
    <row r="4068" spans="1:36" ht="31.5">
      <c r="A4068" s="796">
        <v>6</v>
      </c>
      <c r="B4068" s="2061" t="s">
        <v>8698</v>
      </c>
      <c r="C4068" s="796" t="s">
        <v>181</v>
      </c>
      <c r="D4068" s="2078">
        <v>82.577290000000005</v>
      </c>
      <c r="E4068" s="2058">
        <v>600</v>
      </c>
      <c r="F4068" s="2059">
        <f t="shared" si="1460"/>
        <v>49546.374000000003</v>
      </c>
      <c r="G4068" s="2058"/>
      <c r="H4068" s="2059">
        <f t="shared" si="1461"/>
        <v>0</v>
      </c>
      <c r="I4068" s="2060">
        <v>44595</v>
      </c>
      <c r="J4068" s="2060" t="s">
        <v>334</v>
      </c>
      <c r="K4068" s="2060"/>
      <c r="L4068" s="796">
        <v>61</v>
      </c>
      <c r="M4068" s="2060">
        <v>44594</v>
      </c>
      <c r="N4068" s="2058">
        <v>0</v>
      </c>
      <c r="O4068" s="2058">
        <v>240</v>
      </c>
      <c r="P4068" s="2058">
        <v>160</v>
      </c>
      <c r="Q4068" s="2058"/>
      <c r="R4068" s="2058"/>
      <c r="S4068" s="2058"/>
      <c r="T4068" s="2058"/>
      <c r="U4068" s="2058"/>
      <c r="V4068" s="2058"/>
      <c r="W4068" s="2058"/>
      <c r="X4068" s="2058"/>
      <c r="Y4068" s="2058"/>
      <c r="Z4068" s="796"/>
      <c r="AA4068" s="796"/>
      <c r="AB4068" s="796"/>
      <c r="AC4068" s="1507">
        <f t="shared" si="1462"/>
        <v>200</v>
      </c>
      <c r="AD4068" s="1508">
        <f t="shared" si="1463"/>
        <v>16515.458000000002</v>
      </c>
      <c r="AE4068" s="2076" t="s">
        <v>334</v>
      </c>
      <c r="AF4068" s="14">
        <f t="shared" si="1464"/>
        <v>133.33333333333334</v>
      </c>
      <c r="AG4068" s="14">
        <f t="shared" si="1465"/>
        <v>1.5</v>
      </c>
      <c r="AH4068" s="2076" t="s">
        <v>334</v>
      </c>
      <c r="AI4068" s="2076" t="s">
        <v>334</v>
      </c>
      <c r="AJ4068" s="804"/>
    </row>
    <row r="4069" spans="1:36" ht="30" customHeight="1">
      <c r="A4069" s="796">
        <v>7</v>
      </c>
      <c r="B4069" s="2061" t="s">
        <v>5163</v>
      </c>
      <c r="C4069" s="796" t="s">
        <v>181</v>
      </c>
      <c r="D4069" s="2078">
        <v>81.809479999999994</v>
      </c>
      <c r="E4069" s="2058">
        <v>2150</v>
      </c>
      <c r="F4069" s="2059">
        <f t="shared" si="1460"/>
        <v>175890.38199999998</v>
      </c>
      <c r="G4069" s="2058"/>
      <c r="H4069" s="2059">
        <f t="shared" si="1461"/>
        <v>0</v>
      </c>
      <c r="I4069" s="2060">
        <v>44595</v>
      </c>
      <c r="J4069" s="2060" t="s">
        <v>334</v>
      </c>
      <c r="K4069" s="2060"/>
      <c r="L4069" s="796">
        <v>61</v>
      </c>
      <c r="M4069" s="2060">
        <v>44594</v>
      </c>
      <c r="N4069" s="2058">
        <v>0</v>
      </c>
      <c r="O4069" s="2058">
        <v>250</v>
      </c>
      <c r="P4069" s="2058">
        <v>250</v>
      </c>
      <c r="Q4069" s="2058"/>
      <c r="R4069" s="2058"/>
      <c r="S4069" s="2058"/>
      <c r="T4069" s="2058"/>
      <c r="U4069" s="2058"/>
      <c r="V4069" s="2058"/>
      <c r="W4069" s="2058"/>
      <c r="X4069" s="2058"/>
      <c r="Y4069" s="2058"/>
      <c r="Z4069" s="796"/>
      <c r="AA4069" s="796"/>
      <c r="AB4069" s="796"/>
      <c r="AC4069" s="1507">
        <f t="shared" si="1462"/>
        <v>1650</v>
      </c>
      <c r="AD4069" s="1508">
        <f t="shared" si="1463"/>
        <v>134985.64199999999</v>
      </c>
      <c r="AE4069" s="2076" t="s">
        <v>334</v>
      </c>
      <c r="AF4069" s="14">
        <f t="shared" si="1464"/>
        <v>166.66666666666666</v>
      </c>
      <c r="AG4069" s="14">
        <f t="shared" si="1465"/>
        <v>9.9</v>
      </c>
      <c r="AH4069" s="2076" t="s">
        <v>334</v>
      </c>
      <c r="AI4069" s="2076" t="s">
        <v>334</v>
      </c>
      <c r="AJ4069" s="804"/>
    </row>
    <row r="4070" spans="1:36" ht="15.75">
      <c r="A4070" s="796">
        <v>8</v>
      </c>
      <c r="B4070" s="2061" t="s">
        <v>5161</v>
      </c>
      <c r="C4070" s="1493" t="s">
        <v>181</v>
      </c>
      <c r="D4070" s="2067">
        <v>0.47</v>
      </c>
      <c r="E4070" s="2064">
        <v>19870</v>
      </c>
      <c r="F4070" s="2059">
        <f t="shared" si="1460"/>
        <v>9338.9</v>
      </c>
      <c r="G4070" s="2058"/>
      <c r="H4070" s="2059">
        <f t="shared" si="1461"/>
        <v>0</v>
      </c>
      <c r="I4070" s="2065">
        <v>44763</v>
      </c>
      <c r="J4070" s="2060"/>
      <c r="K4070" s="2060"/>
      <c r="L4070" s="2066">
        <v>556</v>
      </c>
      <c r="M4070" s="2065">
        <v>44761</v>
      </c>
      <c r="N4070" s="2058">
        <v>0</v>
      </c>
      <c r="O4070" s="2058">
        <v>4970</v>
      </c>
      <c r="P4070" s="2058">
        <v>1800</v>
      </c>
      <c r="Q4070" s="2058"/>
      <c r="R4070" s="2058"/>
      <c r="S4070" s="2058"/>
      <c r="T4070" s="2058"/>
      <c r="U4070" s="2058"/>
      <c r="V4070" s="2058"/>
      <c r="W4070" s="2058"/>
      <c r="X4070" s="2058"/>
      <c r="Y4070" s="2058"/>
      <c r="Z4070" s="796"/>
      <c r="AA4070" s="796"/>
      <c r="AB4070" s="796"/>
      <c r="AC4070" s="1507">
        <f t="shared" si="1462"/>
        <v>13100</v>
      </c>
      <c r="AD4070" s="1508">
        <f t="shared" si="1463"/>
        <v>6157</v>
      </c>
      <c r="AE4070" s="14">
        <f t="shared" ref="AE4070:AE4100" si="1466">(J4070-"01.04.2023")/30</f>
        <v>-1500.5666666666666</v>
      </c>
      <c r="AF4070" s="14">
        <f t="shared" si="1464"/>
        <v>2256.6666666666665</v>
      </c>
      <c r="AG4070" s="14">
        <f t="shared" si="1465"/>
        <v>5.8050221565731173</v>
      </c>
      <c r="AH4070" s="14">
        <f t="shared" ref="AH4070:AH4100" si="1467">AG4070-AE4070</f>
        <v>1506.3716888232398</v>
      </c>
      <c r="AI4070" s="14">
        <f t="shared" ref="AI4070:AI4100" si="1468">AC4070-(AE4070*AF4070)</f>
        <v>3399378.7777777775</v>
      </c>
      <c r="AJ4070" s="804"/>
    </row>
    <row r="4071" spans="1:36" ht="15.75">
      <c r="A4071" s="796">
        <v>9</v>
      </c>
      <c r="B4071" s="2079" t="s">
        <v>5165</v>
      </c>
      <c r="C4071" s="2080" t="s">
        <v>181</v>
      </c>
      <c r="D4071" s="2081">
        <v>1</v>
      </c>
      <c r="E4071" s="2058">
        <v>6020</v>
      </c>
      <c r="F4071" s="2059">
        <f t="shared" si="1460"/>
        <v>6020</v>
      </c>
      <c r="G4071" s="2082"/>
      <c r="H4071" s="2059">
        <f t="shared" si="1461"/>
        <v>0</v>
      </c>
      <c r="I4071" s="2065">
        <v>44693</v>
      </c>
      <c r="J4071" s="2060"/>
      <c r="K4071" s="2060"/>
      <c r="L4071" s="796"/>
      <c r="M4071" s="2060"/>
      <c r="N4071" s="2058">
        <v>0</v>
      </c>
      <c r="O4071" s="2058">
        <v>395</v>
      </c>
      <c r="P4071" s="2058">
        <v>475</v>
      </c>
      <c r="Q4071" s="2058"/>
      <c r="R4071" s="2058"/>
      <c r="S4071" s="2058"/>
      <c r="T4071" s="2058"/>
      <c r="U4071" s="2083"/>
      <c r="V4071" s="2058"/>
      <c r="W4071" s="2058"/>
      <c r="X4071" s="2058"/>
      <c r="Y4071" s="2058"/>
      <c r="Z4071" s="796"/>
      <c r="AA4071" s="796"/>
      <c r="AB4071" s="796"/>
      <c r="AC4071" s="1507">
        <f t="shared" si="1462"/>
        <v>5150</v>
      </c>
      <c r="AD4071" s="1508">
        <f t="shared" si="1463"/>
        <v>5150</v>
      </c>
      <c r="AE4071" s="14">
        <f t="shared" si="1466"/>
        <v>-1500.5666666666666</v>
      </c>
      <c r="AF4071" s="14">
        <f t="shared" si="1464"/>
        <v>290</v>
      </c>
      <c r="AG4071" s="14">
        <f t="shared" si="1465"/>
        <v>17.758620689655171</v>
      </c>
      <c r="AH4071" s="14">
        <f t="shared" si="1467"/>
        <v>1518.3252873563217</v>
      </c>
      <c r="AI4071" s="14">
        <f t="shared" si="1468"/>
        <v>440314.33333333331</v>
      </c>
      <c r="AJ4071" s="804"/>
    </row>
    <row r="4072" spans="1:36" ht="15.75" customHeight="1">
      <c r="A4072" s="796">
        <v>10</v>
      </c>
      <c r="B4072" s="863" t="s">
        <v>2965</v>
      </c>
      <c r="C4072" s="2066" t="s">
        <v>224</v>
      </c>
      <c r="D4072" s="2062">
        <v>1</v>
      </c>
      <c r="E4072" s="2058">
        <v>3</v>
      </c>
      <c r="F4072" s="2059">
        <f t="shared" si="1460"/>
        <v>3</v>
      </c>
      <c r="G4072" s="2066"/>
      <c r="H4072" s="2059">
        <f t="shared" si="1461"/>
        <v>0</v>
      </c>
      <c r="I4072" s="2065">
        <v>44701</v>
      </c>
      <c r="J4072" s="2060"/>
      <c r="K4072" s="2060"/>
      <c r="L4072" s="796"/>
      <c r="M4072" s="2060"/>
      <c r="N4072" s="2058">
        <v>0</v>
      </c>
      <c r="O4072" s="2058">
        <v>0</v>
      </c>
      <c r="P4072" s="2058">
        <v>0</v>
      </c>
      <c r="Q4072" s="2058"/>
      <c r="R4072" s="2058"/>
      <c r="S4072" s="2058"/>
      <c r="T4072" s="2058"/>
      <c r="U4072" s="2083"/>
      <c r="V4072" s="2058"/>
      <c r="W4072" s="2058"/>
      <c r="X4072" s="2058"/>
      <c r="Y4072" s="2058"/>
      <c r="Z4072" s="796"/>
      <c r="AA4072" s="796"/>
      <c r="AB4072" s="796"/>
      <c r="AC4072" s="1507">
        <f t="shared" si="1462"/>
        <v>3</v>
      </c>
      <c r="AD4072" s="1508">
        <f t="shared" si="1463"/>
        <v>3</v>
      </c>
      <c r="AE4072" s="14">
        <f t="shared" si="1466"/>
        <v>-1500.5666666666666</v>
      </c>
      <c r="AF4072" s="14">
        <f t="shared" si="1464"/>
        <v>0</v>
      </c>
      <c r="AG4072" s="14" t="e">
        <f t="shared" si="1465"/>
        <v>#DIV/0!</v>
      </c>
      <c r="AH4072" s="14" t="e">
        <f t="shared" si="1467"/>
        <v>#DIV/0!</v>
      </c>
      <c r="AI4072" s="14">
        <f t="shared" si="1468"/>
        <v>3</v>
      </c>
      <c r="AJ4072" s="804"/>
    </row>
    <row r="4073" spans="1:36" ht="15.75">
      <c r="A4073" s="796">
        <v>11</v>
      </c>
      <c r="B4073" s="2084" t="s">
        <v>5167</v>
      </c>
      <c r="C4073" s="2085" t="s">
        <v>5166</v>
      </c>
      <c r="D4073" s="2081">
        <v>740.34</v>
      </c>
      <c r="E4073" s="2058">
        <v>5</v>
      </c>
      <c r="F4073" s="2059">
        <f t="shared" si="1460"/>
        <v>3701.7000000000003</v>
      </c>
      <c r="G4073" s="2086"/>
      <c r="H4073" s="2059">
        <f t="shared" si="1461"/>
        <v>0</v>
      </c>
      <c r="I4073" s="2065">
        <v>44694</v>
      </c>
      <c r="J4073" s="2060"/>
      <c r="K4073" s="2060"/>
      <c r="L4073" s="796"/>
      <c r="M4073" s="2060"/>
      <c r="N4073" s="2058">
        <v>0</v>
      </c>
      <c r="O4073" s="2058">
        <v>0</v>
      </c>
      <c r="P4073" s="2058">
        <v>0</v>
      </c>
      <c r="Q4073" s="2058"/>
      <c r="R4073" s="2058"/>
      <c r="S4073" s="2058"/>
      <c r="T4073" s="2058"/>
      <c r="U4073" s="2083"/>
      <c r="V4073" s="2058"/>
      <c r="W4073" s="2058"/>
      <c r="X4073" s="2058"/>
      <c r="Y4073" s="2058"/>
      <c r="Z4073" s="796"/>
      <c r="AA4073" s="796"/>
      <c r="AB4073" s="796"/>
      <c r="AC4073" s="1507">
        <f t="shared" si="1462"/>
        <v>5</v>
      </c>
      <c r="AD4073" s="1508">
        <f t="shared" si="1463"/>
        <v>3701.7000000000003</v>
      </c>
      <c r="AE4073" s="14">
        <f t="shared" si="1466"/>
        <v>-1500.5666666666666</v>
      </c>
      <c r="AF4073" s="14">
        <f t="shared" si="1464"/>
        <v>0</v>
      </c>
      <c r="AG4073" s="14" t="e">
        <f t="shared" si="1465"/>
        <v>#DIV/0!</v>
      </c>
      <c r="AH4073" s="14" t="e">
        <f t="shared" si="1467"/>
        <v>#DIV/0!</v>
      </c>
      <c r="AI4073" s="14">
        <f t="shared" si="1468"/>
        <v>5</v>
      </c>
      <c r="AJ4073" s="804"/>
    </row>
    <row r="4074" spans="1:36" ht="15.75">
      <c r="A4074" s="2093">
        <v>13</v>
      </c>
      <c r="B4074" s="2084" t="s">
        <v>5168</v>
      </c>
      <c r="C4074" s="2087" t="s">
        <v>5166</v>
      </c>
      <c r="D4074" s="2088">
        <v>915.95</v>
      </c>
      <c r="E4074" s="2089">
        <v>32</v>
      </c>
      <c r="F4074" s="2090">
        <f t="shared" si="1460"/>
        <v>29310.400000000001</v>
      </c>
      <c r="G4074" s="2086"/>
      <c r="H4074" s="2090">
        <f t="shared" si="1461"/>
        <v>0</v>
      </c>
      <c r="I4074" s="2091">
        <v>44694</v>
      </c>
      <c r="J4074" s="2092"/>
      <c r="K4074" s="2092"/>
      <c r="L4074" s="2093"/>
      <c r="M4074" s="2092"/>
      <c r="N4074" s="2089">
        <v>0</v>
      </c>
      <c r="O4074" s="2089">
        <v>0</v>
      </c>
      <c r="P4074" s="2089">
        <v>0</v>
      </c>
      <c r="Q4074" s="2089"/>
      <c r="R4074" s="2089"/>
      <c r="S4074" s="2089"/>
      <c r="T4074" s="2089"/>
      <c r="U4074" s="2094"/>
      <c r="V4074" s="2089"/>
      <c r="W4074" s="2089"/>
      <c r="X4074" s="2089"/>
      <c r="Y4074" s="2089"/>
      <c r="Z4074" s="2093"/>
      <c r="AA4074" s="2093"/>
      <c r="AB4074" s="2093"/>
      <c r="AC4074" s="1507">
        <f t="shared" si="1462"/>
        <v>32</v>
      </c>
      <c r="AD4074" s="1508">
        <f t="shared" si="1463"/>
        <v>29310.400000000001</v>
      </c>
      <c r="AE4074" s="14">
        <f t="shared" si="1466"/>
        <v>-1500.5666666666666</v>
      </c>
      <c r="AF4074" s="14">
        <f t="shared" si="1464"/>
        <v>0</v>
      </c>
      <c r="AG4074" s="14" t="e">
        <f t="shared" si="1465"/>
        <v>#DIV/0!</v>
      </c>
      <c r="AH4074" s="14" t="e">
        <f t="shared" si="1467"/>
        <v>#DIV/0!</v>
      </c>
      <c r="AI4074" s="14">
        <f t="shared" si="1468"/>
        <v>32</v>
      </c>
      <c r="AJ4074" s="2095"/>
    </row>
    <row r="4075" spans="1:36" ht="15.75">
      <c r="A4075" s="2093">
        <v>14</v>
      </c>
      <c r="B4075" s="2084" t="s">
        <v>5169</v>
      </c>
      <c r="C4075" s="2087" t="s">
        <v>5166</v>
      </c>
      <c r="D4075" s="2088">
        <v>2775.88</v>
      </c>
      <c r="E4075" s="2089">
        <v>7</v>
      </c>
      <c r="F4075" s="2090">
        <f t="shared" si="1460"/>
        <v>19431.16</v>
      </c>
      <c r="G4075" s="2086"/>
      <c r="H4075" s="2090">
        <f t="shared" si="1461"/>
        <v>0</v>
      </c>
      <c r="I4075" s="2091">
        <v>44694</v>
      </c>
      <c r="J4075" s="2092"/>
      <c r="K4075" s="2092"/>
      <c r="L4075" s="2093"/>
      <c r="M4075" s="2092"/>
      <c r="N4075" s="2089">
        <v>0</v>
      </c>
      <c r="O4075" s="2089">
        <v>4</v>
      </c>
      <c r="P4075" s="2089">
        <v>0</v>
      </c>
      <c r="Q4075" s="2089"/>
      <c r="R4075" s="2089"/>
      <c r="S4075" s="2089"/>
      <c r="T4075" s="2089"/>
      <c r="U4075" s="2094"/>
      <c r="V4075" s="2089"/>
      <c r="W4075" s="2089"/>
      <c r="X4075" s="2089"/>
      <c r="Y4075" s="2089"/>
      <c r="Z4075" s="2093"/>
      <c r="AA4075" s="2093"/>
      <c r="AB4075" s="2093"/>
      <c r="AC4075" s="1507">
        <f t="shared" si="1462"/>
        <v>3</v>
      </c>
      <c r="AD4075" s="1508">
        <f t="shared" si="1463"/>
        <v>8327.64</v>
      </c>
      <c r="AE4075" s="14">
        <f t="shared" si="1466"/>
        <v>-1500.5666666666666</v>
      </c>
      <c r="AF4075" s="14">
        <f t="shared" si="1464"/>
        <v>1.3333333333333333</v>
      </c>
      <c r="AG4075" s="14">
        <f t="shared" si="1465"/>
        <v>2.25</v>
      </c>
      <c r="AH4075" s="14">
        <f t="shared" si="1467"/>
        <v>1502.8166666666666</v>
      </c>
      <c r="AI4075" s="14">
        <f t="shared" si="1468"/>
        <v>2003.7555555555555</v>
      </c>
      <c r="AJ4075" s="2095"/>
    </row>
    <row r="4076" spans="1:36" ht="15.75">
      <c r="A4076" s="2093">
        <v>15</v>
      </c>
      <c r="B4076" s="2096" t="s">
        <v>5170</v>
      </c>
      <c r="C4076" s="2097" t="s">
        <v>181</v>
      </c>
      <c r="D4076" s="2098">
        <v>1</v>
      </c>
      <c r="E4076" s="2089">
        <v>1</v>
      </c>
      <c r="F4076" s="2090">
        <f t="shared" si="1460"/>
        <v>1</v>
      </c>
      <c r="G4076" s="2099"/>
      <c r="H4076" s="2090">
        <f t="shared" si="1461"/>
        <v>0</v>
      </c>
      <c r="I4076" s="2091">
        <v>44705</v>
      </c>
      <c r="J4076" s="2092"/>
      <c r="K4076" s="2092"/>
      <c r="L4076" s="2093"/>
      <c r="M4076" s="2092"/>
      <c r="N4076" s="2089">
        <v>0</v>
      </c>
      <c r="O4076" s="2089">
        <v>0</v>
      </c>
      <c r="P4076" s="2089">
        <v>0</v>
      </c>
      <c r="Q4076" s="2089"/>
      <c r="R4076" s="2089"/>
      <c r="S4076" s="2089"/>
      <c r="T4076" s="2089"/>
      <c r="U4076" s="2094"/>
      <c r="V4076" s="2089"/>
      <c r="W4076" s="2089"/>
      <c r="X4076" s="2089"/>
      <c r="Y4076" s="2089"/>
      <c r="Z4076" s="2093"/>
      <c r="AA4076" s="2093"/>
      <c r="AB4076" s="2093"/>
      <c r="AC4076" s="1507">
        <f t="shared" si="1462"/>
        <v>1</v>
      </c>
      <c r="AD4076" s="1508">
        <f t="shared" si="1463"/>
        <v>1</v>
      </c>
      <c r="AE4076" s="14">
        <f t="shared" si="1466"/>
        <v>-1500.5666666666666</v>
      </c>
      <c r="AF4076" s="14">
        <f t="shared" si="1464"/>
        <v>0</v>
      </c>
      <c r="AG4076" s="14" t="e">
        <f t="shared" si="1465"/>
        <v>#DIV/0!</v>
      </c>
      <c r="AH4076" s="14" t="e">
        <f t="shared" si="1467"/>
        <v>#DIV/0!</v>
      </c>
      <c r="AI4076" s="14">
        <f t="shared" si="1468"/>
        <v>1</v>
      </c>
      <c r="AJ4076" s="2095"/>
    </row>
    <row r="4077" spans="1:36" ht="15.75">
      <c r="A4077" s="2093">
        <v>16</v>
      </c>
      <c r="B4077" s="2100" t="s">
        <v>5171</v>
      </c>
      <c r="C4077" s="2101" t="s">
        <v>181</v>
      </c>
      <c r="D4077" s="2102">
        <v>1</v>
      </c>
      <c r="E4077" s="2089">
        <v>900</v>
      </c>
      <c r="F4077" s="2090">
        <f t="shared" si="1460"/>
        <v>900</v>
      </c>
      <c r="G4077" s="2103"/>
      <c r="H4077" s="2090">
        <f t="shared" si="1461"/>
        <v>0</v>
      </c>
      <c r="I4077" s="2104">
        <v>44705</v>
      </c>
      <c r="J4077" s="2092"/>
      <c r="K4077" s="2092"/>
      <c r="L4077" s="2093"/>
      <c r="M4077" s="2092"/>
      <c r="N4077" s="2089">
        <v>0</v>
      </c>
      <c r="O4077" s="2089">
        <v>400</v>
      </c>
      <c r="P4077" s="2089">
        <v>0</v>
      </c>
      <c r="Q4077" s="2089"/>
      <c r="R4077" s="2089"/>
      <c r="S4077" s="2089"/>
      <c r="T4077" s="2089"/>
      <c r="U4077" s="2105"/>
      <c r="V4077" s="2089"/>
      <c r="W4077" s="2089"/>
      <c r="X4077" s="2089"/>
      <c r="Y4077" s="2089"/>
      <c r="Z4077" s="2093"/>
      <c r="AA4077" s="2093"/>
      <c r="AB4077" s="2093"/>
      <c r="AC4077" s="1507">
        <f t="shared" si="1462"/>
        <v>500</v>
      </c>
      <c r="AD4077" s="1508">
        <f t="shared" si="1463"/>
        <v>500</v>
      </c>
      <c r="AE4077" s="14">
        <f t="shared" si="1466"/>
        <v>-1500.5666666666666</v>
      </c>
      <c r="AF4077" s="14">
        <f t="shared" si="1464"/>
        <v>133.33333333333334</v>
      </c>
      <c r="AG4077" s="14">
        <f t="shared" si="1465"/>
        <v>3.7499999999999996</v>
      </c>
      <c r="AH4077" s="14">
        <f t="shared" si="1467"/>
        <v>1504.3166666666666</v>
      </c>
      <c r="AI4077" s="14">
        <f t="shared" si="1468"/>
        <v>200575.55555555556</v>
      </c>
      <c r="AJ4077" s="2095"/>
    </row>
    <row r="4078" spans="1:36" ht="15.75">
      <c r="A4078" s="2093">
        <v>17</v>
      </c>
      <c r="B4078" s="2106" t="s">
        <v>5172</v>
      </c>
      <c r="C4078" s="2107" t="s">
        <v>181</v>
      </c>
      <c r="D4078" s="2098">
        <v>1</v>
      </c>
      <c r="E4078" s="2089">
        <v>1940</v>
      </c>
      <c r="F4078" s="2090">
        <f t="shared" si="1460"/>
        <v>1940</v>
      </c>
      <c r="G4078" s="2108"/>
      <c r="H4078" s="2090">
        <f t="shared" si="1461"/>
        <v>0</v>
      </c>
      <c r="I4078" s="2091">
        <v>44705</v>
      </c>
      <c r="J4078" s="2092"/>
      <c r="K4078" s="2092"/>
      <c r="L4078" s="2093"/>
      <c r="M4078" s="2092"/>
      <c r="N4078" s="2089">
        <v>0</v>
      </c>
      <c r="O4078" s="2089">
        <v>1208</v>
      </c>
      <c r="P4078" s="2089">
        <v>106</v>
      </c>
      <c r="Q4078" s="2089"/>
      <c r="R4078" s="2089"/>
      <c r="S4078" s="2089"/>
      <c r="T4078" s="2089"/>
      <c r="U4078" s="2094"/>
      <c r="V4078" s="2089"/>
      <c r="W4078" s="2089"/>
      <c r="X4078" s="2089"/>
      <c r="Y4078" s="2089"/>
      <c r="Z4078" s="2093"/>
      <c r="AA4078" s="2093"/>
      <c r="AB4078" s="2093"/>
      <c r="AC4078" s="1507">
        <f t="shared" si="1462"/>
        <v>626</v>
      </c>
      <c r="AD4078" s="1508">
        <f t="shared" si="1463"/>
        <v>626</v>
      </c>
      <c r="AE4078" s="14">
        <f t="shared" si="1466"/>
        <v>-1500.5666666666666</v>
      </c>
      <c r="AF4078" s="14">
        <f t="shared" si="1464"/>
        <v>438</v>
      </c>
      <c r="AG4078" s="14">
        <f t="shared" si="1465"/>
        <v>1.4292237442922375</v>
      </c>
      <c r="AH4078" s="14">
        <f t="shared" si="1467"/>
        <v>1501.9958904109587</v>
      </c>
      <c r="AI4078" s="14">
        <f t="shared" si="1468"/>
        <v>657874.19999999995</v>
      </c>
      <c r="AJ4078" s="2095"/>
    </row>
    <row r="4079" spans="1:36" ht="15.75">
      <c r="A4079" s="2093">
        <v>18</v>
      </c>
      <c r="B4079" s="2109" t="s">
        <v>5173</v>
      </c>
      <c r="C4079" s="2110" t="s">
        <v>234</v>
      </c>
      <c r="D4079" s="2098">
        <v>1</v>
      </c>
      <c r="E4079" s="2089">
        <v>150</v>
      </c>
      <c r="F4079" s="2090">
        <f t="shared" si="1460"/>
        <v>150</v>
      </c>
      <c r="G4079" s="2111"/>
      <c r="H4079" s="2090">
        <f t="shared" si="1461"/>
        <v>0</v>
      </c>
      <c r="I4079" s="2091">
        <v>44707</v>
      </c>
      <c r="J4079" s="2092"/>
      <c r="K4079" s="2092"/>
      <c r="L4079" s="2093"/>
      <c r="M4079" s="2092"/>
      <c r="N4079" s="2089">
        <v>0</v>
      </c>
      <c r="O4079" s="2089">
        <v>0</v>
      </c>
      <c r="P4079" s="2089">
        <v>0</v>
      </c>
      <c r="Q4079" s="2089"/>
      <c r="R4079" s="2089"/>
      <c r="S4079" s="2089"/>
      <c r="T4079" s="2089"/>
      <c r="U4079" s="2094"/>
      <c r="V4079" s="2089"/>
      <c r="W4079" s="2089"/>
      <c r="X4079" s="2089"/>
      <c r="Y4079" s="2089"/>
      <c r="Z4079" s="2093"/>
      <c r="AA4079" s="2093"/>
      <c r="AB4079" s="2093"/>
      <c r="AC4079" s="1507">
        <f t="shared" si="1462"/>
        <v>150</v>
      </c>
      <c r="AD4079" s="1508">
        <f t="shared" si="1463"/>
        <v>150</v>
      </c>
      <c r="AE4079" s="14">
        <f t="shared" si="1466"/>
        <v>-1500.5666666666666</v>
      </c>
      <c r="AF4079" s="14">
        <f t="shared" si="1464"/>
        <v>0</v>
      </c>
      <c r="AG4079" s="14" t="e">
        <f t="shared" si="1465"/>
        <v>#DIV/0!</v>
      </c>
      <c r="AH4079" s="14" t="e">
        <f t="shared" si="1467"/>
        <v>#DIV/0!</v>
      </c>
      <c r="AI4079" s="14">
        <f t="shared" si="1468"/>
        <v>150</v>
      </c>
      <c r="AJ4079" s="2095"/>
    </row>
    <row r="4080" spans="1:36" ht="15.75">
      <c r="A4080" s="2093">
        <v>19</v>
      </c>
      <c r="B4080" s="2109" t="s">
        <v>5174</v>
      </c>
      <c r="C4080" s="2110" t="s">
        <v>233</v>
      </c>
      <c r="D4080" s="2098">
        <v>1</v>
      </c>
      <c r="E4080" s="2089">
        <v>19</v>
      </c>
      <c r="F4080" s="2090">
        <f t="shared" si="1460"/>
        <v>19</v>
      </c>
      <c r="G4080" s="2111"/>
      <c r="H4080" s="2090">
        <f t="shared" si="1461"/>
        <v>0</v>
      </c>
      <c r="I4080" s="2091">
        <v>44707</v>
      </c>
      <c r="J4080" s="2092"/>
      <c r="K4080" s="2092"/>
      <c r="L4080" s="2093"/>
      <c r="M4080" s="2092"/>
      <c r="N4080" s="2089">
        <v>0</v>
      </c>
      <c r="O4080" s="2089">
        <v>0</v>
      </c>
      <c r="P4080" s="2089">
        <v>0</v>
      </c>
      <c r="Q4080" s="2089"/>
      <c r="R4080" s="2089"/>
      <c r="S4080" s="2089"/>
      <c r="T4080" s="2089"/>
      <c r="U4080" s="2094"/>
      <c r="V4080" s="2089"/>
      <c r="W4080" s="2089"/>
      <c r="X4080" s="2089"/>
      <c r="Y4080" s="2089"/>
      <c r="Z4080" s="2093"/>
      <c r="AA4080" s="2093"/>
      <c r="AB4080" s="2093"/>
      <c r="AC4080" s="1507">
        <f t="shared" si="1462"/>
        <v>19</v>
      </c>
      <c r="AD4080" s="1508">
        <f t="shared" si="1463"/>
        <v>19</v>
      </c>
      <c r="AE4080" s="14">
        <f t="shared" si="1466"/>
        <v>-1500.5666666666666</v>
      </c>
      <c r="AF4080" s="14">
        <f t="shared" si="1464"/>
        <v>0</v>
      </c>
      <c r="AG4080" s="14" t="e">
        <f t="shared" si="1465"/>
        <v>#DIV/0!</v>
      </c>
      <c r="AH4080" s="14" t="e">
        <f t="shared" si="1467"/>
        <v>#DIV/0!</v>
      </c>
      <c r="AI4080" s="14">
        <f t="shared" si="1468"/>
        <v>19</v>
      </c>
      <c r="AJ4080" s="2095"/>
    </row>
    <row r="4081" spans="1:36" ht="15.75">
      <c r="A4081" s="2093">
        <v>20</v>
      </c>
      <c r="B4081" s="2109" t="s">
        <v>5175</v>
      </c>
      <c r="C4081" s="2110" t="s">
        <v>234</v>
      </c>
      <c r="D4081" s="2098">
        <v>1</v>
      </c>
      <c r="E4081" s="2089">
        <v>30</v>
      </c>
      <c r="F4081" s="2090">
        <f t="shared" si="1460"/>
        <v>30</v>
      </c>
      <c r="G4081" s="2111"/>
      <c r="H4081" s="2090">
        <f t="shared" si="1461"/>
        <v>0</v>
      </c>
      <c r="I4081" s="2091">
        <v>44707</v>
      </c>
      <c r="J4081" s="2092"/>
      <c r="K4081" s="2092"/>
      <c r="L4081" s="2093"/>
      <c r="M4081" s="2092"/>
      <c r="N4081" s="2089">
        <v>0</v>
      </c>
      <c r="O4081" s="2089">
        <v>0</v>
      </c>
      <c r="P4081" s="2089">
        <v>0</v>
      </c>
      <c r="Q4081" s="2089"/>
      <c r="R4081" s="2089"/>
      <c r="S4081" s="2089"/>
      <c r="T4081" s="2089"/>
      <c r="U4081" s="2094"/>
      <c r="V4081" s="2089"/>
      <c r="W4081" s="2089"/>
      <c r="X4081" s="2089"/>
      <c r="Y4081" s="2089"/>
      <c r="Z4081" s="2093"/>
      <c r="AA4081" s="2093"/>
      <c r="AB4081" s="2093"/>
      <c r="AC4081" s="1507">
        <f t="shared" si="1462"/>
        <v>30</v>
      </c>
      <c r="AD4081" s="1508">
        <f t="shared" si="1463"/>
        <v>30</v>
      </c>
      <c r="AE4081" s="14">
        <f t="shared" si="1466"/>
        <v>-1500.5666666666666</v>
      </c>
      <c r="AF4081" s="14">
        <f t="shared" si="1464"/>
        <v>0</v>
      </c>
      <c r="AG4081" s="14" t="e">
        <f t="shared" si="1465"/>
        <v>#DIV/0!</v>
      </c>
      <c r="AH4081" s="14" t="e">
        <f t="shared" si="1467"/>
        <v>#DIV/0!</v>
      </c>
      <c r="AI4081" s="14">
        <f t="shared" si="1468"/>
        <v>30</v>
      </c>
      <c r="AJ4081" s="2095"/>
    </row>
    <row r="4082" spans="1:36" ht="15.75">
      <c r="A4082" s="2093">
        <v>21</v>
      </c>
      <c r="B4082" s="2109" t="s">
        <v>5176</v>
      </c>
      <c r="C4082" s="2110" t="s">
        <v>234</v>
      </c>
      <c r="D4082" s="2098">
        <v>1</v>
      </c>
      <c r="E4082" s="2089">
        <v>20</v>
      </c>
      <c r="F4082" s="2090">
        <f t="shared" si="1460"/>
        <v>20</v>
      </c>
      <c r="G4082" s="2111"/>
      <c r="H4082" s="2090">
        <f t="shared" si="1461"/>
        <v>0</v>
      </c>
      <c r="I4082" s="2091">
        <v>44707</v>
      </c>
      <c r="J4082" s="2092"/>
      <c r="K4082" s="2092"/>
      <c r="L4082" s="2093"/>
      <c r="M4082" s="2092"/>
      <c r="N4082" s="2089">
        <v>0</v>
      </c>
      <c r="O4082" s="2089">
        <v>0</v>
      </c>
      <c r="P4082" s="2089">
        <v>0</v>
      </c>
      <c r="Q4082" s="2089"/>
      <c r="R4082" s="2089"/>
      <c r="S4082" s="2089"/>
      <c r="T4082" s="2089"/>
      <c r="U4082" s="2094"/>
      <c r="V4082" s="2089"/>
      <c r="W4082" s="2089"/>
      <c r="X4082" s="2089"/>
      <c r="Y4082" s="2089"/>
      <c r="Z4082" s="2093"/>
      <c r="AA4082" s="2093"/>
      <c r="AB4082" s="2093"/>
      <c r="AC4082" s="1507">
        <f t="shared" si="1462"/>
        <v>20</v>
      </c>
      <c r="AD4082" s="1508">
        <f t="shared" si="1463"/>
        <v>20</v>
      </c>
      <c r="AE4082" s="14">
        <f t="shared" si="1466"/>
        <v>-1500.5666666666666</v>
      </c>
      <c r="AF4082" s="14">
        <f t="shared" si="1464"/>
        <v>0</v>
      </c>
      <c r="AG4082" s="14" t="e">
        <f t="shared" si="1465"/>
        <v>#DIV/0!</v>
      </c>
      <c r="AH4082" s="14" t="e">
        <f t="shared" si="1467"/>
        <v>#DIV/0!</v>
      </c>
      <c r="AI4082" s="14">
        <f t="shared" si="1468"/>
        <v>20</v>
      </c>
      <c r="AJ4082" s="2095"/>
    </row>
    <row r="4083" spans="1:36" ht="15.75">
      <c r="A4083" s="2093">
        <v>22</v>
      </c>
      <c r="B4083" s="2109" t="s">
        <v>3708</v>
      </c>
      <c r="C4083" s="2110" t="s">
        <v>224</v>
      </c>
      <c r="D4083" s="2098">
        <v>1</v>
      </c>
      <c r="E4083" s="2089">
        <v>20</v>
      </c>
      <c r="F4083" s="2090">
        <f t="shared" si="1460"/>
        <v>20</v>
      </c>
      <c r="G4083" s="2111"/>
      <c r="H4083" s="2090">
        <f t="shared" si="1461"/>
        <v>0</v>
      </c>
      <c r="I4083" s="2091">
        <v>44707</v>
      </c>
      <c r="J4083" s="2092"/>
      <c r="K4083" s="2092"/>
      <c r="L4083" s="2093"/>
      <c r="M4083" s="2092"/>
      <c r="N4083" s="2089">
        <v>0</v>
      </c>
      <c r="O4083" s="2089">
        <v>0</v>
      </c>
      <c r="P4083" s="2089">
        <v>0</v>
      </c>
      <c r="Q4083" s="2089"/>
      <c r="R4083" s="2089"/>
      <c r="S4083" s="2089"/>
      <c r="T4083" s="2089"/>
      <c r="U4083" s="2094"/>
      <c r="V4083" s="2089"/>
      <c r="W4083" s="2089"/>
      <c r="X4083" s="2089"/>
      <c r="Y4083" s="2089"/>
      <c r="Z4083" s="2093"/>
      <c r="AA4083" s="2093"/>
      <c r="AB4083" s="2093"/>
      <c r="AC4083" s="1507">
        <f t="shared" si="1462"/>
        <v>20</v>
      </c>
      <c r="AD4083" s="1508">
        <f t="shared" si="1463"/>
        <v>20</v>
      </c>
      <c r="AE4083" s="14">
        <f t="shared" si="1466"/>
        <v>-1500.5666666666666</v>
      </c>
      <c r="AF4083" s="14">
        <f t="shared" si="1464"/>
        <v>0</v>
      </c>
      <c r="AG4083" s="14" t="e">
        <f t="shared" si="1465"/>
        <v>#DIV/0!</v>
      </c>
      <c r="AH4083" s="14" t="e">
        <f t="shared" si="1467"/>
        <v>#DIV/0!</v>
      </c>
      <c r="AI4083" s="14">
        <f t="shared" si="1468"/>
        <v>20</v>
      </c>
      <c r="AJ4083" s="2095"/>
    </row>
    <row r="4084" spans="1:36" ht="15.75">
      <c r="A4084" s="2093">
        <v>23</v>
      </c>
      <c r="B4084" s="2109" t="s">
        <v>5177</v>
      </c>
      <c r="C4084" s="2110" t="s">
        <v>224</v>
      </c>
      <c r="D4084" s="2098">
        <v>1</v>
      </c>
      <c r="E4084" s="2089">
        <v>5</v>
      </c>
      <c r="F4084" s="2090">
        <f t="shared" si="1460"/>
        <v>5</v>
      </c>
      <c r="G4084" s="2111"/>
      <c r="H4084" s="2090">
        <f t="shared" si="1461"/>
        <v>0</v>
      </c>
      <c r="I4084" s="2091">
        <v>44707</v>
      </c>
      <c r="J4084" s="2092"/>
      <c r="K4084" s="2092"/>
      <c r="L4084" s="2093"/>
      <c r="M4084" s="2092"/>
      <c r="N4084" s="2089">
        <v>0</v>
      </c>
      <c r="O4084" s="2089">
        <v>0</v>
      </c>
      <c r="P4084" s="2089">
        <v>0</v>
      </c>
      <c r="Q4084" s="2089"/>
      <c r="R4084" s="2089"/>
      <c r="S4084" s="2089"/>
      <c r="T4084" s="2089"/>
      <c r="U4084" s="2094"/>
      <c r="V4084" s="2089"/>
      <c r="W4084" s="2089"/>
      <c r="X4084" s="2089"/>
      <c r="Y4084" s="2089"/>
      <c r="Z4084" s="2093"/>
      <c r="AA4084" s="2093"/>
      <c r="AB4084" s="2093"/>
      <c r="AC4084" s="1507">
        <f t="shared" si="1462"/>
        <v>5</v>
      </c>
      <c r="AD4084" s="1508">
        <f t="shared" si="1463"/>
        <v>5</v>
      </c>
      <c r="AE4084" s="14">
        <f t="shared" si="1466"/>
        <v>-1500.5666666666666</v>
      </c>
      <c r="AF4084" s="14">
        <f t="shared" si="1464"/>
        <v>0</v>
      </c>
      <c r="AG4084" s="14" t="e">
        <f t="shared" si="1465"/>
        <v>#DIV/0!</v>
      </c>
      <c r="AH4084" s="14" t="e">
        <f t="shared" si="1467"/>
        <v>#DIV/0!</v>
      </c>
      <c r="AI4084" s="14">
        <f t="shared" si="1468"/>
        <v>5</v>
      </c>
      <c r="AJ4084" s="2095"/>
    </row>
    <row r="4085" spans="1:36" ht="15.75">
      <c r="A4085" s="2093">
        <v>24</v>
      </c>
      <c r="B4085" s="2109" t="s">
        <v>5178</v>
      </c>
      <c r="C4085" s="2110" t="s">
        <v>177</v>
      </c>
      <c r="D4085" s="2098">
        <v>1</v>
      </c>
      <c r="E4085" s="2089">
        <v>28</v>
      </c>
      <c r="F4085" s="2090">
        <f t="shared" si="1460"/>
        <v>28</v>
      </c>
      <c r="G4085" s="2111"/>
      <c r="H4085" s="2090">
        <f t="shared" si="1461"/>
        <v>0</v>
      </c>
      <c r="I4085" s="2091">
        <v>44707</v>
      </c>
      <c r="J4085" s="2092"/>
      <c r="K4085" s="2092"/>
      <c r="L4085" s="2093"/>
      <c r="M4085" s="2092"/>
      <c r="N4085" s="2089">
        <v>0</v>
      </c>
      <c r="O4085" s="2089">
        <v>0</v>
      </c>
      <c r="P4085" s="2089">
        <v>0</v>
      </c>
      <c r="Q4085" s="2089"/>
      <c r="R4085" s="2089"/>
      <c r="S4085" s="2089"/>
      <c r="T4085" s="2089"/>
      <c r="U4085" s="2094"/>
      <c r="V4085" s="2089"/>
      <c r="W4085" s="2089"/>
      <c r="X4085" s="2089"/>
      <c r="Y4085" s="2089"/>
      <c r="Z4085" s="2093"/>
      <c r="AA4085" s="2093"/>
      <c r="AB4085" s="2093"/>
      <c r="AC4085" s="1507">
        <f t="shared" si="1462"/>
        <v>28</v>
      </c>
      <c r="AD4085" s="1508">
        <f t="shared" si="1463"/>
        <v>28</v>
      </c>
      <c r="AE4085" s="14">
        <f t="shared" si="1466"/>
        <v>-1500.5666666666666</v>
      </c>
      <c r="AF4085" s="14">
        <f t="shared" si="1464"/>
        <v>0</v>
      </c>
      <c r="AG4085" s="14" t="e">
        <f t="shared" si="1465"/>
        <v>#DIV/0!</v>
      </c>
      <c r="AH4085" s="14" t="e">
        <f t="shared" si="1467"/>
        <v>#DIV/0!</v>
      </c>
      <c r="AI4085" s="14">
        <f t="shared" si="1468"/>
        <v>28</v>
      </c>
      <c r="AJ4085" s="2095"/>
    </row>
    <row r="4086" spans="1:36" ht="15.75">
      <c r="A4086" s="2093">
        <v>25</v>
      </c>
      <c r="B4086" s="2109" t="s">
        <v>5179</v>
      </c>
      <c r="C4086" s="2112" t="s">
        <v>177</v>
      </c>
      <c r="D4086" s="2098">
        <v>1</v>
      </c>
      <c r="E4086" s="2089">
        <v>30</v>
      </c>
      <c r="F4086" s="2090">
        <f t="shared" si="1460"/>
        <v>30</v>
      </c>
      <c r="G4086" s="2113"/>
      <c r="H4086" s="2090">
        <f t="shared" si="1461"/>
        <v>0</v>
      </c>
      <c r="I4086" s="2091">
        <v>44707</v>
      </c>
      <c r="J4086" s="2092"/>
      <c r="K4086" s="2092"/>
      <c r="L4086" s="2093"/>
      <c r="M4086" s="2092"/>
      <c r="N4086" s="2089">
        <v>0</v>
      </c>
      <c r="O4086" s="2089">
        <v>0</v>
      </c>
      <c r="P4086" s="2089">
        <v>0</v>
      </c>
      <c r="Q4086" s="2089"/>
      <c r="R4086" s="2089"/>
      <c r="S4086" s="2089"/>
      <c r="T4086" s="2089"/>
      <c r="U4086" s="2114"/>
      <c r="V4086" s="2089"/>
      <c r="W4086" s="2089"/>
      <c r="X4086" s="2089"/>
      <c r="Y4086" s="2089"/>
      <c r="Z4086" s="2093"/>
      <c r="AA4086" s="2093"/>
      <c r="AB4086" s="2093"/>
      <c r="AC4086" s="1507">
        <f t="shared" si="1462"/>
        <v>30</v>
      </c>
      <c r="AD4086" s="1508">
        <f t="shared" si="1463"/>
        <v>30</v>
      </c>
      <c r="AE4086" s="14">
        <f t="shared" si="1466"/>
        <v>-1500.5666666666666</v>
      </c>
      <c r="AF4086" s="14">
        <f t="shared" si="1464"/>
        <v>0</v>
      </c>
      <c r="AG4086" s="14" t="e">
        <f t="shared" si="1465"/>
        <v>#DIV/0!</v>
      </c>
      <c r="AH4086" s="14" t="e">
        <f t="shared" si="1467"/>
        <v>#DIV/0!</v>
      </c>
      <c r="AI4086" s="14">
        <f t="shared" si="1468"/>
        <v>30</v>
      </c>
      <c r="AJ4086" s="2095"/>
    </row>
    <row r="4087" spans="1:36" ht="15.75">
      <c r="A4087" s="2093">
        <v>26</v>
      </c>
      <c r="B4087" s="2109" t="s">
        <v>5180</v>
      </c>
      <c r="C4087" s="1480" t="s">
        <v>177</v>
      </c>
      <c r="D4087" s="2098">
        <v>1</v>
      </c>
      <c r="E4087" s="2089">
        <v>60</v>
      </c>
      <c r="F4087" s="2090">
        <f t="shared" si="1460"/>
        <v>60</v>
      </c>
      <c r="G4087" s="2113"/>
      <c r="H4087" s="2090">
        <f t="shared" si="1461"/>
        <v>0</v>
      </c>
      <c r="I4087" s="2091">
        <v>44707</v>
      </c>
      <c r="J4087" s="2092"/>
      <c r="K4087" s="2092"/>
      <c r="L4087" s="2093"/>
      <c r="M4087" s="2092"/>
      <c r="N4087" s="2089">
        <v>0</v>
      </c>
      <c r="O4087" s="2089">
        <v>0</v>
      </c>
      <c r="P4087" s="2089">
        <v>0</v>
      </c>
      <c r="Q4087" s="2089"/>
      <c r="R4087" s="2089"/>
      <c r="S4087" s="2089"/>
      <c r="T4087" s="2089"/>
      <c r="U4087" s="2094"/>
      <c r="V4087" s="2089"/>
      <c r="W4087" s="2089"/>
      <c r="X4087" s="2089"/>
      <c r="Y4087" s="2089"/>
      <c r="Z4087" s="2093"/>
      <c r="AA4087" s="2093"/>
      <c r="AB4087" s="2093"/>
      <c r="AC4087" s="1507">
        <f t="shared" si="1462"/>
        <v>60</v>
      </c>
      <c r="AD4087" s="1508">
        <f t="shared" si="1463"/>
        <v>60</v>
      </c>
      <c r="AE4087" s="14">
        <f t="shared" si="1466"/>
        <v>-1500.5666666666666</v>
      </c>
      <c r="AF4087" s="14">
        <f t="shared" si="1464"/>
        <v>0</v>
      </c>
      <c r="AG4087" s="14" t="e">
        <f t="shared" si="1465"/>
        <v>#DIV/0!</v>
      </c>
      <c r="AH4087" s="14" t="e">
        <f t="shared" si="1467"/>
        <v>#DIV/0!</v>
      </c>
      <c r="AI4087" s="14">
        <f t="shared" si="1468"/>
        <v>60</v>
      </c>
      <c r="AJ4087" s="2095"/>
    </row>
    <row r="4088" spans="1:36" ht="15.75">
      <c r="A4088" s="2093">
        <v>27</v>
      </c>
      <c r="B4088" s="2084" t="s">
        <v>5181</v>
      </c>
      <c r="C4088" s="2087" t="s">
        <v>224</v>
      </c>
      <c r="D4088" s="2098">
        <v>1</v>
      </c>
      <c r="E4088" s="2089">
        <v>98</v>
      </c>
      <c r="F4088" s="2090">
        <f t="shared" si="1460"/>
        <v>98</v>
      </c>
      <c r="G4088" s="2115"/>
      <c r="H4088" s="2090">
        <f t="shared" si="1461"/>
        <v>0</v>
      </c>
      <c r="I4088" s="2091">
        <v>44715</v>
      </c>
      <c r="J4088" s="2092"/>
      <c r="K4088" s="2092"/>
      <c r="L4088" s="2093"/>
      <c r="M4088" s="2092"/>
      <c r="N4088" s="2089">
        <v>0</v>
      </c>
      <c r="O4088" s="2089">
        <v>0</v>
      </c>
      <c r="P4088" s="2089">
        <v>0</v>
      </c>
      <c r="Q4088" s="2089"/>
      <c r="R4088" s="2089"/>
      <c r="S4088" s="2089"/>
      <c r="T4088" s="2089"/>
      <c r="U4088" s="2094"/>
      <c r="V4088" s="2089"/>
      <c r="W4088" s="2089"/>
      <c r="X4088" s="2089"/>
      <c r="Y4088" s="2089"/>
      <c r="Z4088" s="2093"/>
      <c r="AA4088" s="2093"/>
      <c r="AB4088" s="2093"/>
      <c r="AC4088" s="1507">
        <f t="shared" si="1462"/>
        <v>98</v>
      </c>
      <c r="AD4088" s="1508">
        <f t="shared" si="1463"/>
        <v>98</v>
      </c>
      <c r="AE4088" s="14">
        <f t="shared" si="1466"/>
        <v>-1500.5666666666666</v>
      </c>
      <c r="AF4088" s="14">
        <f t="shared" si="1464"/>
        <v>0</v>
      </c>
      <c r="AG4088" s="14" t="e">
        <f t="shared" si="1465"/>
        <v>#DIV/0!</v>
      </c>
      <c r="AH4088" s="14" t="e">
        <f t="shared" si="1467"/>
        <v>#DIV/0!</v>
      </c>
      <c r="AI4088" s="14">
        <f t="shared" si="1468"/>
        <v>98</v>
      </c>
      <c r="AJ4088" s="2095"/>
    </row>
    <row r="4089" spans="1:36" ht="15.75">
      <c r="A4089" s="2093">
        <v>28</v>
      </c>
      <c r="B4089" s="2084" t="s">
        <v>5182</v>
      </c>
      <c r="C4089" s="2087" t="s">
        <v>224</v>
      </c>
      <c r="D4089" s="2098">
        <v>1</v>
      </c>
      <c r="E4089" s="2089">
        <v>28.2</v>
      </c>
      <c r="F4089" s="2090">
        <f t="shared" si="1460"/>
        <v>28.2</v>
      </c>
      <c r="G4089" s="2115"/>
      <c r="H4089" s="2090">
        <f t="shared" si="1461"/>
        <v>0</v>
      </c>
      <c r="I4089" s="2091">
        <v>44715</v>
      </c>
      <c r="J4089" s="2092"/>
      <c r="K4089" s="2092"/>
      <c r="L4089" s="2093"/>
      <c r="M4089" s="2092"/>
      <c r="N4089" s="2089">
        <v>0</v>
      </c>
      <c r="O4089" s="2116">
        <v>6.4</v>
      </c>
      <c r="P4089" s="2116">
        <v>3.6</v>
      </c>
      <c r="Q4089" s="2089"/>
      <c r="R4089" s="2089"/>
      <c r="S4089" s="2089"/>
      <c r="T4089" s="2089"/>
      <c r="U4089" s="2117"/>
      <c r="V4089" s="2089"/>
      <c r="W4089" s="2116"/>
      <c r="X4089" s="2117"/>
      <c r="Y4089" s="2116"/>
      <c r="Z4089" s="2093"/>
      <c r="AA4089" s="2093"/>
      <c r="AB4089" s="2093"/>
      <c r="AC4089" s="1507">
        <f t="shared" si="1462"/>
        <v>18.199999999999996</v>
      </c>
      <c r="AD4089" s="1508">
        <f t="shared" si="1463"/>
        <v>18.199999999999996</v>
      </c>
      <c r="AE4089" s="14">
        <f t="shared" si="1466"/>
        <v>-1500.5666666666666</v>
      </c>
      <c r="AF4089" s="14">
        <f t="shared" si="1464"/>
        <v>3.3333333333333335</v>
      </c>
      <c r="AG4089" s="14">
        <f t="shared" si="1465"/>
        <v>5.4599999999999982</v>
      </c>
      <c r="AH4089" s="14">
        <f t="shared" si="1467"/>
        <v>1506.0266666666666</v>
      </c>
      <c r="AI4089" s="14">
        <f t="shared" si="1468"/>
        <v>5020.0888888888885</v>
      </c>
      <c r="AJ4089" s="2095"/>
    </row>
    <row r="4090" spans="1:36" ht="15.75">
      <c r="A4090" s="2093">
        <v>29</v>
      </c>
      <c r="B4090" s="2084" t="s">
        <v>5183</v>
      </c>
      <c r="C4090" s="2087" t="s">
        <v>224</v>
      </c>
      <c r="D4090" s="2098">
        <v>1</v>
      </c>
      <c r="E4090" s="2089">
        <v>1</v>
      </c>
      <c r="F4090" s="2090">
        <f t="shared" si="1460"/>
        <v>1</v>
      </c>
      <c r="G4090" s="2115"/>
      <c r="H4090" s="2090">
        <f t="shared" si="1461"/>
        <v>0</v>
      </c>
      <c r="I4090" s="2091">
        <v>44715</v>
      </c>
      <c r="J4090" s="2092"/>
      <c r="K4090" s="2092"/>
      <c r="L4090" s="2093"/>
      <c r="M4090" s="2092"/>
      <c r="N4090" s="2089">
        <v>0</v>
      </c>
      <c r="O4090" s="2089">
        <v>0</v>
      </c>
      <c r="P4090" s="2089">
        <v>0</v>
      </c>
      <c r="Q4090" s="2089"/>
      <c r="R4090" s="2089"/>
      <c r="S4090" s="2089"/>
      <c r="T4090" s="2089"/>
      <c r="U4090" s="2117"/>
      <c r="V4090" s="2089"/>
      <c r="W4090" s="2116"/>
      <c r="X4090" s="2117"/>
      <c r="Y4090" s="2116"/>
      <c r="Z4090" s="2093"/>
      <c r="AA4090" s="2093"/>
      <c r="AB4090" s="2093"/>
      <c r="AC4090" s="1507">
        <f t="shared" si="1462"/>
        <v>1</v>
      </c>
      <c r="AD4090" s="1508">
        <f t="shared" si="1463"/>
        <v>1</v>
      </c>
      <c r="AE4090" s="14">
        <f t="shared" si="1466"/>
        <v>-1500.5666666666666</v>
      </c>
      <c r="AF4090" s="14">
        <f t="shared" si="1464"/>
        <v>0</v>
      </c>
      <c r="AG4090" s="14" t="e">
        <f t="shared" si="1465"/>
        <v>#DIV/0!</v>
      </c>
      <c r="AH4090" s="14" t="e">
        <f t="shared" si="1467"/>
        <v>#DIV/0!</v>
      </c>
      <c r="AI4090" s="14">
        <f t="shared" si="1468"/>
        <v>1</v>
      </c>
      <c r="AJ4090" s="2095"/>
    </row>
    <row r="4091" spans="1:36" ht="15.75">
      <c r="A4091" s="2093">
        <v>30</v>
      </c>
      <c r="B4091" s="2084" t="s">
        <v>5184</v>
      </c>
      <c r="C4091" s="2087" t="s">
        <v>224</v>
      </c>
      <c r="D4091" s="2098">
        <v>1</v>
      </c>
      <c r="E4091" s="2089">
        <v>40.200000000000003</v>
      </c>
      <c r="F4091" s="2090">
        <f t="shared" si="1460"/>
        <v>40.200000000000003</v>
      </c>
      <c r="G4091" s="2115"/>
      <c r="H4091" s="2090">
        <f t="shared" si="1461"/>
        <v>0</v>
      </c>
      <c r="I4091" s="2091">
        <v>44715</v>
      </c>
      <c r="J4091" s="2092"/>
      <c r="K4091" s="2092"/>
      <c r="L4091" s="2093"/>
      <c r="M4091" s="2092"/>
      <c r="N4091" s="2089">
        <v>0</v>
      </c>
      <c r="O4091" s="2116">
        <v>1.6</v>
      </c>
      <c r="P4091" s="2089">
        <v>0</v>
      </c>
      <c r="Q4091" s="2089"/>
      <c r="R4091" s="2089"/>
      <c r="S4091" s="2089"/>
      <c r="T4091" s="2089"/>
      <c r="U4091" s="2117"/>
      <c r="V4091" s="2089"/>
      <c r="W4091" s="2116"/>
      <c r="X4091" s="2117"/>
      <c r="Y4091" s="2116"/>
      <c r="Z4091" s="2093"/>
      <c r="AA4091" s="2093"/>
      <c r="AB4091" s="2093"/>
      <c r="AC4091" s="1507">
        <f t="shared" si="1462"/>
        <v>38.6</v>
      </c>
      <c r="AD4091" s="1508">
        <f t="shared" si="1463"/>
        <v>38.6</v>
      </c>
      <c r="AE4091" s="14">
        <f t="shared" si="1466"/>
        <v>-1500.5666666666666</v>
      </c>
      <c r="AF4091" s="14">
        <f t="shared" si="1464"/>
        <v>0.53333333333333333</v>
      </c>
      <c r="AG4091" s="14">
        <f t="shared" si="1465"/>
        <v>72.375</v>
      </c>
      <c r="AH4091" s="14">
        <f t="shared" si="1467"/>
        <v>1572.9416666666666</v>
      </c>
      <c r="AI4091" s="14">
        <f t="shared" si="1468"/>
        <v>838.90222222222224</v>
      </c>
      <c r="AJ4091" s="2095"/>
    </row>
    <row r="4092" spans="1:36" ht="15.75">
      <c r="A4092" s="2093">
        <v>31</v>
      </c>
      <c r="B4092" s="2084" t="s">
        <v>5185</v>
      </c>
      <c r="C4092" s="2087" t="s">
        <v>224</v>
      </c>
      <c r="D4092" s="2098">
        <v>1</v>
      </c>
      <c r="E4092" s="2089">
        <v>20</v>
      </c>
      <c r="F4092" s="2090">
        <f t="shared" si="1460"/>
        <v>20</v>
      </c>
      <c r="G4092" s="2115"/>
      <c r="H4092" s="2090">
        <f t="shared" si="1461"/>
        <v>0</v>
      </c>
      <c r="I4092" s="2091">
        <v>44715</v>
      </c>
      <c r="J4092" s="2092"/>
      <c r="K4092" s="2092"/>
      <c r="L4092" s="2093"/>
      <c r="M4092" s="2092"/>
      <c r="N4092" s="2089">
        <v>0</v>
      </c>
      <c r="O4092" s="2116">
        <v>1.8</v>
      </c>
      <c r="P4092" s="2116">
        <v>2.5</v>
      </c>
      <c r="Q4092" s="2089"/>
      <c r="R4092" s="2089"/>
      <c r="S4092" s="2089"/>
      <c r="T4092" s="2089"/>
      <c r="U4092" s="2094"/>
      <c r="V4092" s="2089"/>
      <c r="W4092" s="2089"/>
      <c r="X4092" s="2094"/>
      <c r="Y4092" s="2089"/>
      <c r="Z4092" s="2093"/>
      <c r="AA4092" s="2093"/>
      <c r="AB4092" s="2093"/>
      <c r="AC4092" s="1507">
        <f t="shared" si="1462"/>
        <v>15.7</v>
      </c>
      <c r="AD4092" s="1508">
        <f t="shared" si="1463"/>
        <v>15.7</v>
      </c>
      <c r="AE4092" s="14">
        <f t="shared" si="1466"/>
        <v>-1500.5666666666666</v>
      </c>
      <c r="AF4092" s="14">
        <f t="shared" si="1464"/>
        <v>1.4333333333333333</v>
      </c>
      <c r="AG4092" s="14">
        <f t="shared" si="1465"/>
        <v>10.953488372093023</v>
      </c>
      <c r="AH4092" s="14">
        <f t="shared" si="1467"/>
        <v>1511.5201550387596</v>
      </c>
      <c r="AI4092" s="14">
        <f t="shared" si="1468"/>
        <v>2166.5122222222221</v>
      </c>
      <c r="AJ4092" s="2095"/>
    </row>
    <row r="4093" spans="1:36" ht="15.75">
      <c r="A4093" s="2093">
        <v>32</v>
      </c>
      <c r="B4093" s="2084" t="s">
        <v>5186</v>
      </c>
      <c r="C4093" s="2087" t="s">
        <v>224</v>
      </c>
      <c r="D4093" s="2098">
        <v>1</v>
      </c>
      <c r="E4093" s="2089">
        <v>58</v>
      </c>
      <c r="F4093" s="2090">
        <f t="shared" si="1460"/>
        <v>58</v>
      </c>
      <c r="G4093" s="2115"/>
      <c r="H4093" s="2090">
        <f t="shared" si="1461"/>
        <v>0</v>
      </c>
      <c r="I4093" s="2091">
        <v>44715</v>
      </c>
      <c r="J4093" s="2092"/>
      <c r="K4093" s="2092"/>
      <c r="L4093" s="2093"/>
      <c r="M4093" s="2092"/>
      <c r="N4093" s="2089">
        <v>0</v>
      </c>
      <c r="O4093" s="2116">
        <v>0.6</v>
      </c>
      <c r="P4093" s="2089">
        <v>0</v>
      </c>
      <c r="Q4093" s="2089"/>
      <c r="R4093" s="2089"/>
      <c r="S4093" s="2089"/>
      <c r="T4093" s="2089"/>
      <c r="U4093" s="2117"/>
      <c r="V4093" s="2116"/>
      <c r="W4093" s="2116"/>
      <c r="X4093" s="2117"/>
      <c r="Y4093" s="2116"/>
      <c r="Z4093" s="2093"/>
      <c r="AA4093" s="2093"/>
      <c r="AB4093" s="2093"/>
      <c r="AC4093" s="1507">
        <f t="shared" si="1462"/>
        <v>57.4</v>
      </c>
      <c r="AD4093" s="1508">
        <f t="shared" si="1463"/>
        <v>57.4</v>
      </c>
      <c r="AE4093" s="14">
        <f t="shared" si="1466"/>
        <v>-1500.5666666666666</v>
      </c>
      <c r="AF4093" s="14">
        <f t="shared" si="1464"/>
        <v>0.19999999999999998</v>
      </c>
      <c r="AG4093" s="14">
        <f t="shared" si="1465"/>
        <v>287</v>
      </c>
      <c r="AH4093" s="14">
        <f t="shared" si="1467"/>
        <v>1787.5666666666666</v>
      </c>
      <c r="AI4093" s="14">
        <f t="shared" si="1468"/>
        <v>357.51333333333326</v>
      </c>
      <c r="AJ4093" s="2095"/>
    </row>
    <row r="4094" spans="1:36" ht="15.75">
      <c r="A4094" s="2093">
        <v>33</v>
      </c>
      <c r="B4094" s="2084" t="s">
        <v>5187</v>
      </c>
      <c r="C4094" s="2087" t="s">
        <v>224</v>
      </c>
      <c r="D4094" s="2098">
        <v>1</v>
      </c>
      <c r="E4094" s="2090">
        <v>15.88</v>
      </c>
      <c r="F4094" s="2090">
        <f t="shared" ref="F4094:F4121" si="1469">D4094*E4094</f>
        <v>15.88</v>
      </c>
      <c r="G4094" s="2115"/>
      <c r="H4094" s="2090">
        <f t="shared" ref="H4094:H4121" si="1470">D4094*G4094</f>
        <v>0</v>
      </c>
      <c r="I4094" s="2091">
        <v>44715</v>
      </c>
      <c r="J4094" s="2092"/>
      <c r="K4094" s="2092"/>
      <c r="L4094" s="2093"/>
      <c r="M4094" s="2092"/>
      <c r="N4094" s="2089">
        <v>0</v>
      </c>
      <c r="O4094" s="2116">
        <v>14.6</v>
      </c>
      <c r="P4094" s="2089">
        <v>0</v>
      </c>
      <c r="Q4094" s="2089"/>
      <c r="R4094" s="2089"/>
      <c r="S4094" s="2089"/>
      <c r="T4094" s="2089"/>
      <c r="U4094" s="2094"/>
      <c r="V4094" s="2089"/>
      <c r="W4094" s="2089"/>
      <c r="X4094" s="2094"/>
      <c r="Y4094" s="2116"/>
      <c r="Z4094" s="2093"/>
      <c r="AA4094" s="2093"/>
      <c r="AB4094" s="2093"/>
      <c r="AC4094" s="1507">
        <f t="shared" ref="AC4094:AC4121" si="1471">E4094+G4094-N4094-O4094-AA4094-P4094-Q4094-R4094-S4094-T4094-U4094-V4094-W4094-X4094-Y4094</f>
        <v>1.2800000000000011</v>
      </c>
      <c r="AD4094" s="1508">
        <f t="shared" ref="AD4094:AD4121" si="1472">D4094*AC4094</f>
        <v>1.2800000000000011</v>
      </c>
      <c r="AE4094" s="14">
        <f t="shared" si="1466"/>
        <v>-1500.5666666666666</v>
      </c>
      <c r="AF4094" s="14">
        <f t="shared" ref="AF4094:AF4121" si="1473">(N4094+O4094+P4094+Q4094+R4094+S4094+T4094+U4094+V4094+W4094+X4094+Y4094)/3</f>
        <v>4.8666666666666663</v>
      </c>
      <c r="AG4094" s="14">
        <f t="shared" ref="AG4094:AG4121" si="1474">AC4094/AF4094</f>
        <v>0.26301369863013724</v>
      </c>
      <c r="AH4094" s="14">
        <f t="shared" si="1467"/>
        <v>1500.8296803652968</v>
      </c>
      <c r="AI4094" s="14">
        <f t="shared" si="1468"/>
        <v>7304.0377777777767</v>
      </c>
      <c r="AJ4094" s="2095"/>
    </row>
    <row r="4095" spans="1:36" ht="15.75">
      <c r="A4095" s="2093">
        <v>34</v>
      </c>
      <c r="B4095" s="2084" t="s">
        <v>5188</v>
      </c>
      <c r="C4095" s="2087" t="s">
        <v>224</v>
      </c>
      <c r="D4095" s="2098">
        <v>1</v>
      </c>
      <c r="E4095" s="2116">
        <v>18.2</v>
      </c>
      <c r="F4095" s="2090">
        <f t="shared" si="1469"/>
        <v>18.2</v>
      </c>
      <c r="G4095" s="2115"/>
      <c r="H4095" s="2090">
        <f t="shared" si="1470"/>
        <v>0</v>
      </c>
      <c r="I4095" s="2091">
        <v>44715</v>
      </c>
      <c r="J4095" s="2092"/>
      <c r="K4095" s="2092"/>
      <c r="L4095" s="2093"/>
      <c r="M4095" s="2092"/>
      <c r="N4095" s="2089">
        <v>0</v>
      </c>
      <c r="O4095" s="2116">
        <v>9.1999999999999993</v>
      </c>
      <c r="P4095" s="2089">
        <v>0</v>
      </c>
      <c r="Q4095" s="2089"/>
      <c r="R4095" s="2089"/>
      <c r="S4095" s="2089"/>
      <c r="T4095" s="2089"/>
      <c r="U4095" s="2094"/>
      <c r="V4095" s="2089"/>
      <c r="W4095" s="2116"/>
      <c r="X4095" s="2117"/>
      <c r="Y4095" s="2116"/>
      <c r="Z4095" s="2093"/>
      <c r="AA4095" s="2093"/>
      <c r="AB4095" s="2093"/>
      <c r="AC4095" s="1507">
        <f t="shared" si="1471"/>
        <v>9</v>
      </c>
      <c r="AD4095" s="1508">
        <f t="shared" si="1472"/>
        <v>9</v>
      </c>
      <c r="AE4095" s="14">
        <f t="shared" si="1466"/>
        <v>-1500.5666666666666</v>
      </c>
      <c r="AF4095" s="14">
        <f t="shared" si="1473"/>
        <v>3.0666666666666664</v>
      </c>
      <c r="AG4095" s="14">
        <f t="shared" si="1474"/>
        <v>2.9347826086956523</v>
      </c>
      <c r="AH4095" s="14">
        <f t="shared" si="1467"/>
        <v>1503.5014492753623</v>
      </c>
      <c r="AI4095" s="14">
        <f t="shared" si="1468"/>
        <v>4610.7377777777774</v>
      </c>
      <c r="AJ4095" s="2095"/>
    </row>
    <row r="4096" spans="1:36" ht="15.75">
      <c r="A4096" s="2093">
        <v>35</v>
      </c>
      <c r="B4096" s="2084" t="s">
        <v>4027</v>
      </c>
      <c r="C4096" s="2087" t="s">
        <v>224</v>
      </c>
      <c r="D4096" s="2098">
        <v>1</v>
      </c>
      <c r="E4096" s="2116">
        <v>18</v>
      </c>
      <c r="F4096" s="2090">
        <f t="shared" si="1469"/>
        <v>18</v>
      </c>
      <c r="G4096" s="2115"/>
      <c r="H4096" s="2090">
        <f t="shared" si="1470"/>
        <v>0</v>
      </c>
      <c r="I4096" s="2091">
        <v>44715</v>
      </c>
      <c r="J4096" s="2092"/>
      <c r="K4096" s="2092"/>
      <c r="L4096" s="2093"/>
      <c r="M4096" s="2092"/>
      <c r="N4096" s="2089">
        <v>0</v>
      </c>
      <c r="O4096" s="2116">
        <v>0.1</v>
      </c>
      <c r="P4096" s="2116">
        <v>3.2</v>
      </c>
      <c r="Q4096" s="2089"/>
      <c r="R4096" s="2089"/>
      <c r="S4096" s="2089"/>
      <c r="T4096" s="2089"/>
      <c r="U4096" s="2117"/>
      <c r="V4096" s="2089"/>
      <c r="W4096" s="2090"/>
      <c r="X4096" s="2117"/>
      <c r="Y4096" s="2116"/>
      <c r="Z4096" s="2093"/>
      <c r="AA4096" s="2093"/>
      <c r="AB4096" s="2093"/>
      <c r="AC4096" s="1507">
        <f t="shared" si="1471"/>
        <v>14.7</v>
      </c>
      <c r="AD4096" s="1508">
        <f t="shared" si="1472"/>
        <v>14.7</v>
      </c>
      <c r="AE4096" s="14">
        <f t="shared" si="1466"/>
        <v>-1500.5666666666666</v>
      </c>
      <c r="AF4096" s="14">
        <f t="shared" si="1473"/>
        <v>1.1000000000000001</v>
      </c>
      <c r="AG4096" s="14">
        <f t="shared" si="1474"/>
        <v>13.363636363636362</v>
      </c>
      <c r="AH4096" s="14">
        <f t="shared" si="1467"/>
        <v>1513.9303030303029</v>
      </c>
      <c r="AI4096" s="14">
        <f t="shared" si="1468"/>
        <v>1665.3233333333335</v>
      </c>
      <c r="AJ4096" s="2095"/>
    </row>
    <row r="4097" spans="1:36" ht="15.75">
      <c r="A4097" s="2093">
        <v>36</v>
      </c>
      <c r="B4097" s="2084" t="s">
        <v>5189</v>
      </c>
      <c r="C4097" s="2080" t="s">
        <v>177</v>
      </c>
      <c r="D4097" s="2098">
        <v>0.01</v>
      </c>
      <c r="E4097" s="2089">
        <v>757</v>
      </c>
      <c r="F4097" s="2090">
        <f t="shared" si="1469"/>
        <v>7.57</v>
      </c>
      <c r="G4097" s="2115"/>
      <c r="H4097" s="2090">
        <f t="shared" si="1470"/>
        <v>0</v>
      </c>
      <c r="I4097" s="2091">
        <v>44715</v>
      </c>
      <c r="J4097" s="2092"/>
      <c r="K4097" s="2092"/>
      <c r="L4097" s="2093"/>
      <c r="M4097" s="2092"/>
      <c r="N4097" s="2089">
        <v>0</v>
      </c>
      <c r="O4097" s="2089">
        <v>175</v>
      </c>
      <c r="P4097" s="2089">
        <v>221</v>
      </c>
      <c r="Q4097" s="2089"/>
      <c r="R4097" s="2089"/>
      <c r="S4097" s="2089"/>
      <c r="T4097" s="2089"/>
      <c r="U4097" s="2094"/>
      <c r="V4097" s="2089"/>
      <c r="W4097" s="2089"/>
      <c r="X4097" s="2089"/>
      <c r="Y4097" s="2089"/>
      <c r="Z4097" s="2093"/>
      <c r="AA4097" s="2093"/>
      <c r="AB4097" s="2093"/>
      <c r="AC4097" s="1507">
        <f t="shared" si="1471"/>
        <v>361</v>
      </c>
      <c r="AD4097" s="1508">
        <f t="shared" si="1472"/>
        <v>3.61</v>
      </c>
      <c r="AE4097" s="14">
        <f t="shared" si="1466"/>
        <v>-1500.5666666666666</v>
      </c>
      <c r="AF4097" s="14">
        <f t="shared" si="1473"/>
        <v>132</v>
      </c>
      <c r="AG4097" s="14">
        <f t="shared" si="1474"/>
        <v>2.7348484848484849</v>
      </c>
      <c r="AH4097" s="14">
        <f t="shared" si="1467"/>
        <v>1503.3015151515151</v>
      </c>
      <c r="AI4097" s="14">
        <f t="shared" si="1468"/>
        <v>198435.8</v>
      </c>
      <c r="AJ4097" s="2095"/>
    </row>
    <row r="4098" spans="1:36" ht="15.75" customHeight="1">
      <c r="A4098" s="2093">
        <v>37</v>
      </c>
      <c r="B4098" s="2079" t="s">
        <v>5190</v>
      </c>
      <c r="C4098" s="2087" t="s">
        <v>181</v>
      </c>
      <c r="D4098" s="2098">
        <v>1</v>
      </c>
      <c r="E4098" s="2089">
        <v>20</v>
      </c>
      <c r="F4098" s="2090">
        <f t="shared" si="1469"/>
        <v>20</v>
      </c>
      <c r="G4098" s="2115"/>
      <c r="H4098" s="2090">
        <f t="shared" si="1470"/>
        <v>0</v>
      </c>
      <c r="I4098" s="2091">
        <v>44715</v>
      </c>
      <c r="J4098" s="2092"/>
      <c r="K4098" s="2092"/>
      <c r="L4098" s="2093"/>
      <c r="M4098" s="2092"/>
      <c r="N4098" s="2089">
        <v>0</v>
      </c>
      <c r="O4098" s="2089">
        <v>0</v>
      </c>
      <c r="P4098" s="2089">
        <v>0</v>
      </c>
      <c r="Q4098" s="2089"/>
      <c r="R4098" s="2089"/>
      <c r="S4098" s="2089"/>
      <c r="T4098" s="2089"/>
      <c r="U4098" s="2094"/>
      <c r="V4098" s="2089"/>
      <c r="W4098" s="2089"/>
      <c r="X4098" s="2089"/>
      <c r="Y4098" s="2089"/>
      <c r="Z4098" s="2093"/>
      <c r="AA4098" s="2093"/>
      <c r="AB4098" s="2093"/>
      <c r="AC4098" s="1507">
        <f t="shared" si="1471"/>
        <v>20</v>
      </c>
      <c r="AD4098" s="1508">
        <f t="shared" si="1472"/>
        <v>20</v>
      </c>
      <c r="AE4098" s="14">
        <f t="shared" si="1466"/>
        <v>-1500.5666666666666</v>
      </c>
      <c r="AF4098" s="14">
        <f t="shared" si="1473"/>
        <v>0</v>
      </c>
      <c r="AG4098" s="14" t="e">
        <f t="shared" si="1474"/>
        <v>#DIV/0!</v>
      </c>
      <c r="AH4098" s="14" t="e">
        <f t="shared" si="1467"/>
        <v>#DIV/0!</v>
      </c>
      <c r="AI4098" s="14">
        <f t="shared" si="1468"/>
        <v>20</v>
      </c>
      <c r="AJ4098" s="2095"/>
    </row>
    <row r="4099" spans="1:36" ht="15.75">
      <c r="A4099" s="2093">
        <v>38</v>
      </c>
      <c r="B4099" s="2118" t="s">
        <v>5191</v>
      </c>
      <c r="C4099" s="2107" t="s">
        <v>233</v>
      </c>
      <c r="D4099" s="2098">
        <v>1</v>
      </c>
      <c r="E4099" s="2089">
        <v>952</v>
      </c>
      <c r="F4099" s="2090">
        <f t="shared" si="1469"/>
        <v>952</v>
      </c>
      <c r="G4099" s="2115"/>
      <c r="H4099" s="2090">
        <f t="shared" si="1470"/>
        <v>0</v>
      </c>
      <c r="I4099" s="2091">
        <v>44722</v>
      </c>
      <c r="J4099" s="2092"/>
      <c r="K4099" s="2092"/>
      <c r="L4099" s="2093"/>
      <c r="M4099" s="2092"/>
      <c r="N4099" s="2089">
        <v>0</v>
      </c>
      <c r="O4099" s="2089">
        <v>0</v>
      </c>
      <c r="P4099" s="2089">
        <v>0</v>
      </c>
      <c r="Q4099" s="2089"/>
      <c r="R4099" s="2089"/>
      <c r="S4099" s="2089"/>
      <c r="T4099" s="2089"/>
      <c r="U4099" s="2094"/>
      <c r="V4099" s="2089"/>
      <c r="W4099" s="2089"/>
      <c r="X4099" s="2089"/>
      <c r="Y4099" s="2089"/>
      <c r="Z4099" s="2093"/>
      <c r="AA4099" s="2093"/>
      <c r="AB4099" s="2093"/>
      <c r="AC4099" s="1507">
        <f t="shared" si="1471"/>
        <v>952</v>
      </c>
      <c r="AD4099" s="1508">
        <f t="shared" si="1472"/>
        <v>952</v>
      </c>
      <c r="AE4099" s="14">
        <f t="shared" si="1466"/>
        <v>-1500.5666666666666</v>
      </c>
      <c r="AF4099" s="14">
        <f t="shared" si="1473"/>
        <v>0</v>
      </c>
      <c r="AG4099" s="14" t="e">
        <f t="shared" si="1474"/>
        <v>#DIV/0!</v>
      </c>
      <c r="AH4099" s="14" t="e">
        <f t="shared" si="1467"/>
        <v>#DIV/0!</v>
      </c>
      <c r="AI4099" s="14">
        <f t="shared" si="1468"/>
        <v>952</v>
      </c>
      <c r="AJ4099" s="2095"/>
    </row>
    <row r="4100" spans="1:36" ht="15.75">
      <c r="A4100" s="2093">
        <v>39</v>
      </c>
      <c r="B4100" s="2084" t="s">
        <v>5192</v>
      </c>
      <c r="C4100" s="2087" t="s">
        <v>181</v>
      </c>
      <c r="D4100" s="2098">
        <v>1</v>
      </c>
      <c r="E4100" s="2089">
        <v>420</v>
      </c>
      <c r="F4100" s="2090">
        <f t="shared" si="1469"/>
        <v>420</v>
      </c>
      <c r="G4100" s="2115"/>
      <c r="H4100" s="2090">
        <f t="shared" si="1470"/>
        <v>0</v>
      </c>
      <c r="I4100" s="2091">
        <v>44728</v>
      </c>
      <c r="J4100" s="2092"/>
      <c r="K4100" s="2092"/>
      <c r="L4100" s="2093"/>
      <c r="M4100" s="2092"/>
      <c r="N4100" s="2089">
        <v>0</v>
      </c>
      <c r="O4100" s="2089">
        <v>0</v>
      </c>
      <c r="P4100" s="2089">
        <v>0</v>
      </c>
      <c r="Q4100" s="2089"/>
      <c r="R4100" s="2089"/>
      <c r="S4100" s="2089"/>
      <c r="T4100" s="2089"/>
      <c r="U4100" s="2094"/>
      <c r="V4100" s="2089"/>
      <c r="W4100" s="2089"/>
      <c r="X4100" s="2089"/>
      <c r="Y4100" s="2089"/>
      <c r="Z4100" s="2093"/>
      <c r="AA4100" s="2093"/>
      <c r="AB4100" s="2093"/>
      <c r="AC4100" s="1507">
        <f t="shared" si="1471"/>
        <v>420</v>
      </c>
      <c r="AD4100" s="1508">
        <f t="shared" si="1472"/>
        <v>420</v>
      </c>
      <c r="AE4100" s="14">
        <f t="shared" si="1466"/>
        <v>-1500.5666666666666</v>
      </c>
      <c r="AF4100" s="14">
        <f t="shared" si="1473"/>
        <v>0</v>
      </c>
      <c r="AG4100" s="14" t="e">
        <f t="shared" si="1474"/>
        <v>#DIV/0!</v>
      </c>
      <c r="AH4100" s="14" t="e">
        <f t="shared" si="1467"/>
        <v>#DIV/0!</v>
      </c>
      <c r="AI4100" s="14">
        <f t="shared" si="1468"/>
        <v>420</v>
      </c>
      <c r="AJ4100" s="2095"/>
    </row>
    <row r="4101" spans="1:36" ht="15.75" customHeight="1">
      <c r="A4101" s="2093">
        <v>40</v>
      </c>
      <c r="B4101" s="2084" t="s">
        <v>5193</v>
      </c>
      <c r="C4101" s="2087" t="s">
        <v>177</v>
      </c>
      <c r="D4101" s="2098">
        <v>1</v>
      </c>
      <c r="E4101" s="2089">
        <v>30</v>
      </c>
      <c r="F4101" s="2090">
        <f t="shared" si="1469"/>
        <v>30</v>
      </c>
      <c r="G4101" s="2115"/>
      <c r="H4101" s="2090">
        <f t="shared" si="1470"/>
        <v>0</v>
      </c>
      <c r="I4101" s="2091">
        <v>44728</v>
      </c>
      <c r="J4101" s="2092"/>
      <c r="K4101" s="2092"/>
      <c r="L4101" s="2093"/>
      <c r="M4101" s="2092"/>
      <c r="N4101" s="2089">
        <v>0</v>
      </c>
      <c r="O4101" s="2089">
        <v>0</v>
      </c>
      <c r="P4101" s="2089">
        <v>0</v>
      </c>
      <c r="Q4101" s="2089"/>
      <c r="R4101" s="2089"/>
      <c r="S4101" s="2089"/>
      <c r="T4101" s="2089"/>
      <c r="U4101" s="2094"/>
      <c r="V4101" s="2089"/>
      <c r="W4101" s="2089"/>
      <c r="X4101" s="2089"/>
      <c r="Y4101" s="2089"/>
      <c r="Z4101" s="2093"/>
      <c r="AA4101" s="2093"/>
      <c r="AB4101" s="2093"/>
      <c r="AC4101" s="1507">
        <f t="shared" si="1471"/>
        <v>30</v>
      </c>
      <c r="AD4101" s="1508">
        <f t="shared" si="1472"/>
        <v>30</v>
      </c>
      <c r="AE4101" s="14">
        <f t="shared" ref="AE4101:AE4128" si="1475">(J4101-"01.04.2023")/30</f>
        <v>-1500.5666666666666</v>
      </c>
      <c r="AF4101" s="14">
        <f t="shared" si="1473"/>
        <v>0</v>
      </c>
      <c r="AG4101" s="14" t="e">
        <f t="shared" si="1474"/>
        <v>#DIV/0!</v>
      </c>
      <c r="AH4101" s="14" t="e">
        <f t="shared" ref="AH4101:AH4128" si="1476">AG4101-AE4101</f>
        <v>#DIV/0!</v>
      </c>
      <c r="AI4101" s="14">
        <f t="shared" ref="AI4101:AI4128" si="1477">AC4101-(AE4101*AF4101)</f>
        <v>30</v>
      </c>
      <c r="AJ4101" s="2095"/>
    </row>
    <row r="4102" spans="1:36" ht="15.75">
      <c r="A4102" s="2093">
        <v>41</v>
      </c>
      <c r="B4102" s="2106" t="s">
        <v>3604</v>
      </c>
      <c r="C4102" s="2107" t="s">
        <v>177</v>
      </c>
      <c r="D4102" s="2098">
        <v>1</v>
      </c>
      <c r="E4102" s="2089">
        <v>510</v>
      </c>
      <c r="F4102" s="2090">
        <f t="shared" si="1469"/>
        <v>510</v>
      </c>
      <c r="G4102" s="2108"/>
      <c r="H4102" s="2090">
        <f t="shared" si="1470"/>
        <v>0</v>
      </c>
      <c r="I4102" s="2091">
        <v>44728</v>
      </c>
      <c r="J4102" s="2092"/>
      <c r="K4102" s="2092"/>
      <c r="L4102" s="2093"/>
      <c r="M4102" s="2092"/>
      <c r="N4102" s="2089">
        <v>0</v>
      </c>
      <c r="O4102" s="2089">
        <v>0</v>
      </c>
      <c r="P4102" s="2089">
        <v>0</v>
      </c>
      <c r="Q4102" s="2089"/>
      <c r="R4102" s="2089"/>
      <c r="S4102" s="2089"/>
      <c r="T4102" s="2089"/>
      <c r="U4102" s="2094"/>
      <c r="V4102" s="2089"/>
      <c r="W4102" s="2089"/>
      <c r="X4102" s="2089"/>
      <c r="Y4102" s="2089"/>
      <c r="Z4102" s="2093"/>
      <c r="AA4102" s="2093"/>
      <c r="AB4102" s="2093"/>
      <c r="AC4102" s="1507">
        <f t="shared" si="1471"/>
        <v>510</v>
      </c>
      <c r="AD4102" s="1508">
        <f t="shared" si="1472"/>
        <v>510</v>
      </c>
      <c r="AE4102" s="14">
        <f t="shared" si="1475"/>
        <v>-1500.5666666666666</v>
      </c>
      <c r="AF4102" s="14">
        <f t="shared" si="1473"/>
        <v>0</v>
      </c>
      <c r="AG4102" s="14" t="e">
        <f t="shared" si="1474"/>
        <v>#DIV/0!</v>
      </c>
      <c r="AH4102" s="14" t="e">
        <f t="shared" si="1476"/>
        <v>#DIV/0!</v>
      </c>
      <c r="AI4102" s="14">
        <f t="shared" si="1477"/>
        <v>510</v>
      </c>
      <c r="AJ4102" s="2095"/>
    </row>
    <row r="4103" spans="1:36" ht="15.75">
      <c r="A4103" s="2093">
        <v>42</v>
      </c>
      <c r="B4103" s="2106" t="s">
        <v>5194</v>
      </c>
      <c r="C4103" s="2107" t="s">
        <v>224</v>
      </c>
      <c r="D4103" s="2098">
        <v>1</v>
      </c>
      <c r="E4103" s="2089">
        <v>100</v>
      </c>
      <c r="F4103" s="2090">
        <f t="shared" si="1469"/>
        <v>100</v>
      </c>
      <c r="G4103" s="2119"/>
      <c r="H4103" s="2090">
        <f t="shared" si="1470"/>
        <v>0</v>
      </c>
      <c r="I4103" s="2091">
        <v>44728</v>
      </c>
      <c r="J4103" s="2092"/>
      <c r="K4103" s="2092"/>
      <c r="L4103" s="2093"/>
      <c r="M4103" s="2092"/>
      <c r="N4103" s="2089">
        <v>0</v>
      </c>
      <c r="O4103" s="2089">
        <v>0</v>
      </c>
      <c r="P4103" s="2089">
        <v>0</v>
      </c>
      <c r="Q4103" s="2089"/>
      <c r="R4103" s="2089"/>
      <c r="S4103" s="2089"/>
      <c r="T4103" s="2089"/>
      <c r="U4103" s="2094"/>
      <c r="V4103" s="2089"/>
      <c r="W4103" s="2089"/>
      <c r="X4103" s="2089"/>
      <c r="Y4103" s="2089"/>
      <c r="Z4103" s="2093"/>
      <c r="AA4103" s="2093"/>
      <c r="AB4103" s="2093"/>
      <c r="AC4103" s="1507">
        <f t="shared" si="1471"/>
        <v>100</v>
      </c>
      <c r="AD4103" s="1508">
        <f t="shared" si="1472"/>
        <v>100</v>
      </c>
      <c r="AE4103" s="14">
        <f t="shared" si="1475"/>
        <v>-1500.5666666666666</v>
      </c>
      <c r="AF4103" s="14">
        <f t="shared" si="1473"/>
        <v>0</v>
      </c>
      <c r="AG4103" s="14" t="e">
        <f t="shared" si="1474"/>
        <v>#DIV/0!</v>
      </c>
      <c r="AH4103" s="14" t="e">
        <f t="shared" si="1476"/>
        <v>#DIV/0!</v>
      </c>
      <c r="AI4103" s="14">
        <f t="shared" si="1477"/>
        <v>100</v>
      </c>
      <c r="AJ4103" s="2095"/>
    </row>
    <row r="4104" spans="1:36" ht="15.75">
      <c r="A4104" s="2093">
        <v>43</v>
      </c>
      <c r="B4104" s="2106" t="s">
        <v>5195</v>
      </c>
      <c r="C4104" s="2107" t="s">
        <v>181</v>
      </c>
      <c r="D4104" s="2098">
        <v>1</v>
      </c>
      <c r="E4104" s="2089">
        <v>365</v>
      </c>
      <c r="F4104" s="2090">
        <f t="shared" si="1469"/>
        <v>365</v>
      </c>
      <c r="G4104" s="2119"/>
      <c r="H4104" s="2090">
        <f t="shared" si="1470"/>
        <v>0</v>
      </c>
      <c r="I4104" s="2091">
        <v>44728</v>
      </c>
      <c r="J4104" s="2092"/>
      <c r="K4104" s="2092"/>
      <c r="L4104" s="2093"/>
      <c r="M4104" s="2092"/>
      <c r="N4104" s="2089">
        <v>0</v>
      </c>
      <c r="O4104" s="2089">
        <v>0</v>
      </c>
      <c r="P4104" s="2089">
        <v>0</v>
      </c>
      <c r="Q4104" s="2089"/>
      <c r="R4104" s="2089"/>
      <c r="S4104" s="2089"/>
      <c r="T4104" s="2089"/>
      <c r="U4104" s="2094"/>
      <c r="V4104" s="2089"/>
      <c r="W4104" s="2089"/>
      <c r="X4104" s="2089"/>
      <c r="Y4104" s="2089"/>
      <c r="Z4104" s="2093"/>
      <c r="AA4104" s="2093"/>
      <c r="AB4104" s="2093"/>
      <c r="AC4104" s="1507">
        <f t="shared" si="1471"/>
        <v>365</v>
      </c>
      <c r="AD4104" s="1508">
        <f t="shared" si="1472"/>
        <v>365</v>
      </c>
      <c r="AE4104" s="14">
        <f t="shared" si="1475"/>
        <v>-1500.5666666666666</v>
      </c>
      <c r="AF4104" s="14">
        <f t="shared" si="1473"/>
        <v>0</v>
      </c>
      <c r="AG4104" s="14" t="e">
        <f t="shared" si="1474"/>
        <v>#DIV/0!</v>
      </c>
      <c r="AH4104" s="14" t="e">
        <f t="shared" si="1476"/>
        <v>#DIV/0!</v>
      </c>
      <c r="AI4104" s="14">
        <f t="shared" si="1477"/>
        <v>365</v>
      </c>
      <c r="AJ4104" s="2095"/>
    </row>
    <row r="4105" spans="1:36" ht="15.75">
      <c r="A4105" s="2093">
        <v>44</v>
      </c>
      <c r="B4105" s="2084" t="s">
        <v>5196</v>
      </c>
      <c r="C4105" s="2120" t="s">
        <v>233</v>
      </c>
      <c r="D4105" s="2098">
        <v>1</v>
      </c>
      <c r="E4105" s="2089">
        <v>34</v>
      </c>
      <c r="F4105" s="2090">
        <f t="shared" si="1469"/>
        <v>34</v>
      </c>
      <c r="G4105" s="2115"/>
      <c r="H4105" s="2090">
        <f t="shared" si="1470"/>
        <v>0</v>
      </c>
      <c r="I4105" s="2091">
        <v>44728</v>
      </c>
      <c r="J4105" s="2092"/>
      <c r="K4105" s="2092"/>
      <c r="L4105" s="2093"/>
      <c r="M4105" s="2092"/>
      <c r="N4105" s="2089">
        <v>0</v>
      </c>
      <c r="O4105" s="2089">
        <v>0</v>
      </c>
      <c r="P4105" s="2089">
        <v>7</v>
      </c>
      <c r="Q4105" s="2089"/>
      <c r="R4105" s="2089"/>
      <c r="S4105" s="2089"/>
      <c r="T4105" s="2089"/>
      <c r="U4105" s="2094"/>
      <c r="V4105" s="2089"/>
      <c r="W4105" s="2089"/>
      <c r="X4105" s="2089"/>
      <c r="Y4105" s="2089"/>
      <c r="Z4105" s="2093"/>
      <c r="AA4105" s="2093"/>
      <c r="AB4105" s="2093"/>
      <c r="AC4105" s="1507">
        <f t="shared" si="1471"/>
        <v>27</v>
      </c>
      <c r="AD4105" s="1508">
        <f t="shared" si="1472"/>
        <v>27</v>
      </c>
      <c r="AE4105" s="14">
        <f t="shared" si="1475"/>
        <v>-1500.5666666666666</v>
      </c>
      <c r="AF4105" s="14">
        <f t="shared" si="1473"/>
        <v>2.3333333333333335</v>
      </c>
      <c r="AG4105" s="14">
        <f t="shared" si="1474"/>
        <v>11.571428571428571</v>
      </c>
      <c r="AH4105" s="14">
        <f t="shared" si="1476"/>
        <v>1512.1380952380953</v>
      </c>
      <c r="AI4105" s="14">
        <f t="shared" si="1477"/>
        <v>3528.3222222222221</v>
      </c>
      <c r="AJ4105" s="2095"/>
    </row>
    <row r="4106" spans="1:36" ht="15.75">
      <c r="A4106" s="2093">
        <v>45</v>
      </c>
      <c r="B4106" s="2084" t="s">
        <v>5197</v>
      </c>
      <c r="C4106" s="2120" t="s">
        <v>233</v>
      </c>
      <c r="D4106" s="2098">
        <v>1</v>
      </c>
      <c r="E4106" s="2089">
        <v>86</v>
      </c>
      <c r="F4106" s="2090">
        <f t="shared" si="1469"/>
        <v>86</v>
      </c>
      <c r="G4106" s="2115"/>
      <c r="H4106" s="2090">
        <f t="shared" si="1470"/>
        <v>0</v>
      </c>
      <c r="I4106" s="2091">
        <v>44728</v>
      </c>
      <c r="J4106" s="2092"/>
      <c r="K4106" s="2092"/>
      <c r="L4106" s="2093"/>
      <c r="M4106" s="2092"/>
      <c r="N4106" s="2089">
        <v>0</v>
      </c>
      <c r="O4106" s="2089">
        <v>0</v>
      </c>
      <c r="P4106" s="2089">
        <v>0</v>
      </c>
      <c r="Q4106" s="2089"/>
      <c r="R4106" s="2089"/>
      <c r="S4106" s="2089"/>
      <c r="T4106" s="2089"/>
      <c r="U4106" s="2094"/>
      <c r="V4106" s="2089"/>
      <c r="W4106" s="2089"/>
      <c r="X4106" s="2089"/>
      <c r="Y4106" s="2089"/>
      <c r="Z4106" s="2093"/>
      <c r="AA4106" s="2093"/>
      <c r="AB4106" s="2093"/>
      <c r="AC4106" s="1507">
        <f t="shared" si="1471"/>
        <v>86</v>
      </c>
      <c r="AD4106" s="1508">
        <f t="shared" si="1472"/>
        <v>86</v>
      </c>
      <c r="AE4106" s="14">
        <f t="shared" si="1475"/>
        <v>-1500.5666666666666</v>
      </c>
      <c r="AF4106" s="14">
        <f t="shared" si="1473"/>
        <v>0</v>
      </c>
      <c r="AG4106" s="14" t="e">
        <f t="shared" si="1474"/>
        <v>#DIV/0!</v>
      </c>
      <c r="AH4106" s="14" t="e">
        <f t="shared" si="1476"/>
        <v>#DIV/0!</v>
      </c>
      <c r="AI4106" s="14">
        <f t="shared" si="1477"/>
        <v>86</v>
      </c>
      <c r="AJ4106" s="2095"/>
    </row>
    <row r="4107" spans="1:36" ht="15.75">
      <c r="A4107" s="2093">
        <v>46</v>
      </c>
      <c r="B4107" s="2084" t="s">
        <v>5198</v>
      </c>
      <c r="C4107" s="2120" t="s">
        <v>233</v>
      </c>
      <c r="D4107" s="2098">
        <v>1</v>
      </c>
      <c r="E4107" s="2089">
        <v>420</v>
      </c>
      <c r="F4107" s="2090">
        <f t="shared" si="1469"/>
        <v>420</v>
      </c>
      <c r="G4107" s="2115"/>
      <c r="H4107" s="2090">
        <f t="shared" si="1470"/>
        <v>0</v>
      </c>
      <c r="I4107" s="2091">
        <v>44728</v>
      </c>
      <c r="J4107" s="2092"/>
      <c r="K4107" s="2092"/>
      <c r="L4107" s="2093"/>
      <c r="M4107" s="2092"/>
      <c r="N4107" s="2089">
        <v>0</v>
      </c>
      <c r="O4107" s="2089">
        <v>0</v>
      </c>
      <c r="P4107" s="2089">
        <v>0</v>
      </c>
      <c r="Q4107" s="2089"/>
      <c r="R4107" s="2089"/>
      <c r="S4107" s="2089"/>
      <c r="T4107" s="2089"/>
      <c r="U4107" s="2094"/>
      <c r="V4107" s="2089"/>
      <c r="W4107" s="2089"/>
      <c r="X4107" s="2089"/>
      <c r="Y4107" s="2089"/>
      <c r="Z4107" s="2093"/>
      <c r="AA4107" s="2093"/>
      <c r="AB4107" s="2093"/>
      <c r="AC4107" s="1507">
        <f t="shared" si="1471"/>
        <v>420</v>
      </c>
      <c r="AD4107" s="1508">
        <f t="shared" si="1472"/>
        <v>420</v>
      </c>
      <c r="AE4107" s="14">
        <f t="shared" si="1475"/>
        <v>-1500.5666666666666</v>
      </c>
      <c r="AF4107" s="14">
        <f t="shared" si="1473"/>
        <v>0</v>
      </c>
      <c r="AG4107" s="14" t="e">
        <f t="shared" si="1474"/>
        <v>#DIV/0!</v>
      </c>
      <c r="AH4107" s="14" t="e">
        <f t="shared" si="1476"/>
        <v>#DIV/0!</v>
      </c>
      <c r="AI4107" s="14">
        <f t="shared" si="1477"/>
        <v>420</v>
      </c>
      <c r="AJ4107" s="2095"/>
    </row>
    <row r="4108" spans="1:36" ht="15.75">
      <c r="A4108" s="2093">
        <v>47</v>
      </c>
      <c r="B4108" s="2084" t="s">
        <v>5199</v>
      </c>
      <c r="C4108" s="2120" t="s">
        <v>181</v>
      </c>
      <c r="D4108" s="2098">
        <v>1</v>
      </c>
      <c r="E4108" s="2089">
        <v>405</v>
      </c>
      <c r="F4108" s="2090">
        <f t="shared" si="1469"/>
        <v>405</v>
      </c>
      <c r="G4108" s="2115"/>
      <c r="H4108" s="2090">
        <f t="shared" si="1470"/>
        <v>0</v>
      </c>
      <c r="I4108" s="2091">
        <v>44728</v>
      </c>
      <c r="J4108" s="2092"/>
      <c r="K4108" s="2092"/>
      <c r="L4108" s="2093"/>
      <c r="M4108" s="2092"/>
      <c r="N4108" s="2089">
        <v>0</v>
      </c>
      <c r="O4108" s="2089">
        <v>0</v>
      </c>
      <c r="P4108" s="2089">
        <v>0</v>
      </c>
      <c r="Q4108" s="2089"/>
      <c r="R4108" s="2089"/>
      <c r="S4108" s="2089"/>
      <c r="T4108" s="2089"/>
      <c r="U4108" s="2094"/>
      <c r="V4108" s="2089"/>
      <c r="W4108" s="2089"/>
      <c r="X4108" s="2089"/>
      <c r="Y4108" s="2089"/>
      <c r="Z4108" s="2093"/>
      <c r="AA4108" s="2093"/>
      <c r="AB4108" s="2093"/>
      <c r="AC4108" s="1507">
        <f t="shared" si="1471"/>
        <v>405</v>
      </c>
      <c r="AD4108" s="1508">
        <f t="shared" si="1472"/>
        <v>405</v>
      </c>
      <c r="AE4108" s="14">
        <f t="shared" si="1475"/>
        <v>-1500.5666666666666</v>
      </c>
      <c r="AF4108" s="14">
        <f t="shared" si="1473"/>
        <v>0</v>
      </c>
      <c r="AG4108" s="14" t="e">
        <f t="shared" si="1474"/>
        <v>#DIV/0!</v>
      </c>
      <c r="AH4108" s="14" t="e">
        <f t="shared" si="1476"/>
        <v>#DIV/0!</v>
      </c>
      <c r="AI4108" s="14">
        <f t="shared" si="1477"/>
        <v>405</v>
      </c>
      <c r="AJ4108" s="2095"/>
    </row>
    <row r="4109" spans="1:36" ht="15.75">
      <c r="A4109" s="2093">
        <v>49</v>
      </c>
      <c r="B4109" s="2084" t="s">
        <v>5733</v>
      </c>
      <c r="C4109" s="2120" t="s">
        <v>181</v>
      </c>
      <c r="D4109" s="2098">
        <v>1</v>
      </c>
      <c r="E4109" s="2089">
        <v>640</v>
      </c>
      <c r="F4109" s="2090">
        <f t="shared" si="1469"/>
        <v>640</v>
      </c>
      <c r="G4109" s="2115"/>
      <c r="H4109" s="2090">
        <f t="shared" si="1470"/>
        <v>0</v>
      </c>
      <c r="I4109" s="2091">
        <v>44728</v>
      </c>
      <c r="J4109" s="2092"/>
      <c r="K4109" s="2092"/>
      <c r="L4109" s="2093"/>
      <c r="M4109" s="2092"/>
      <c r="N4109" s="2089">
        <v>0</v>
      </c>
      <c r="O4109" s="2089">
        <v>0</v>
      </c>
      <c r="P4109" s="2089">
        <v>0</v>
      </c>
      <c r="Q4109" s="2089"/>
      <c r="R4109" s="2089"/>
      <c r="S4109" s="2089"/>
      <c r="T4109" s="2089"/>
      <c r="U4109" s="2094"/>
      <c r="V4109" s="2089"/>
      <c r="W4109" s="2089"/>
      <c r="X4109" s="2089"/>
      <c r="Y4109" s="2089"/>
      <c r="Z4109" s="2093"/>
      <c r="AA4109" s="2093"/>
      <c r="AB4109" s="2093"/>
      <c r="AC4109" s="1507">
        <f t="shared" si="1471"/>
        <v>640</v>
      </c>
      <c r="AD4109" s="1508">
        <f t="shared" si="1472"/>
        <v>640</v>
      </c>
      <c r="AE4109" s="14">
        <f t="shared" si="1475"/>
        <v>-1500.5666666666666</v>
      </c>
      <c r="AF4109" s="14">
        <f t="shared" si="1473"/>
        <v>0</v>
      </c>
      <c r="AG4109" s="14" t="e">
        <f t="shared" si="1474"/>
        <v>#DIV/0!</v>
      </c>
      <c r="AH4109" s="14" t="e">
        <f t="shared" si="1476"/>
        <v>#DIV/0!</v>
      </c>
      <c r="AI4109" s="14">
        <f t="shared" si="1477"/>
        <v>640</v>
      </c>
      <c r="AJ4109" s="2095"/>
    </row>
    <row r="4110" spans="1:36" ht="15.75">
      <c r="A4110" s="2093">
        <v>50</v>
      </c>
      <c r="B4110" s="2084" t="s">
        <v>4020</v>
      </c>
      <c r="C4110" s="2120" t="s">
        <v>181</v>
      </c>
      <c r="D4110" s="2098">
        <v>1</v>
      </c>
      <c r="E4110" s="2089">
        <v>40</v>
      </c>
      <c r="F4110" s="2090">
        <f t="shared" si="1469"/>
        <v>40</v>
      </c>
      <c r="G4110" s="2115"/>
      <c r="H4110" s="2090">
        <f t="shared" si="1470"/>
        <v>0</v>
      </c>
      <c r="I4110" s="2091">
        <v>44728</v>
      </c>
      <c r="J4110" s="2092"/>
      <c r="K4110" s="2092"/>
      <c r="L4110" s="2093"/>
      <c r="M4110" s="2092"/>
      <c r="N4110" s="2089">
        <v>0</v>
      </c>
      <c r="O4110" s="2089">
        <v>0</v>
      </c>
      <c r="P4110" s="2089">
        <v>0</v>
      </c>
      <c r="Q4110" s="2089"/>
      <c r="R4110" s="2089"/>
      <c r="S4110" s="2089"/>
      <c r="T4110" s="2089"/>
      <c r="U4110" s="2094"/>
      <c r="V4110" s="2089"/>
      <c r="W4110" s="2089"/>
      <c r="X4110" s="2089"/>
      <c r="Y4110" s="2089"/>
      <c r="Z4110" s="2093"/>
      <c r="AA4110" s="2093"/>
      <c r="AB4110" s="2093"/>
      <c r="AC4110" s="1507">
        <f t="shared" si="1471"/>
        <v>40</v>
      </c>
      <c r="AD4110" s="1508">
        <f t="shared" si="1472"/>
        <v>40</v>
      </c>
      <c r="AE4110" s="14">
        <f t="shared" si="1475"/>
        <v>-1500.5666666666666</v>
      </c>
      <c r="AF4110" s="14">
        <f t="shared" si="1473"/>
        <v>0</v>
      </c>
      <c r="AG4110" s="14" t="e">
        <f t="shared" si="1474"/>
        <v>#DIV/0!</v>
      </c>
      <c r="AH4110" s="14" t="e">
        <f t="shared" si="1476"/>
        <v>#DIV/0!</v>
      </c>
      <c r="AI4110" s="14">
        <f t="shared" si="1477"/>
        <v>40</v>
      </c>
      <c r="AJ4110" s="2095"/>
    </row>
    <row r="4111" spans="1:36" ht="15.75">
      <c r="A4111" s="2093">
        <v>51</v>
      </c>
      <c r="B4111" s="2096" t="s">
        <v>6104</v>
      </c>
      <c r="C4111" s="2097" t="s">
        <v>177</v>
      </c>
      <c r="D4111" s="2098">
        <v>1</v>
      </c>
      <c r="E4111" s="2089">
        <v>464</v>
      </c>
      <c r="F4111" s="2090">
        <f t="shared" si="1469"/>
        <v>464</v>
      </c>
      <c r="G4111" s="2111"/>
      <c r="H4111" s="2090">
        <f t="shared" si="1470"/>
        <v>0</v>
      </c>
      <c r="I4111" s="2091">
        <v>44735</v>
      </c>
      <c r="J4111" s="2092"/>
      <c r="K4111" s="2092"/>
      <c r="L4111" s="2093"/>
      <c r="M4111" s="2092"/>
      <c r="N4111" s="2089">
        <v>0</v>
      </c>
      <c r="O4111" s="2089">
        <v>0</v>
      </c>
      <c r="P4111" s="2089">
        <v>0</v>
      </c>
      <c r="Q4111" s="2089"/>
      <c r="R4111" s="2089"/>
      <c r="S4111" s="2089"/>
      <c r="T4111" s="2089"/>
      <c r="U4111" s="2094"/>
      <c r="V4111" s="2089"/>
      <c r="W4111" s="2089"/>
      <c r="X4111" s="2089"/>
      <c r="Y4111" s="2089"/>
      <c r="Z4111" s="2093"/>
      <c r="AA4111" s="2093"/>
      <c r="AB4111" s="2093"/>
      <c r="AC4111" s="1507">
        <f t="shared" si="1471"/>
        <v>464</v>
      </c>
      <c r="AD4111" s="1508">
        <f t="shared" si="1472"/>
        <v>464</v>
      </c>
      <c r="AE4111" s="14">
        <f t="shared" si="1475"/>
        <v>-1500.5666666666666</v>
      </c>
      <c r="AF4111" s="14">
        <f t="shared" si="1473"/>
        <v>0</v>
      </c>
      <c r="AG4111" s="14" t="e">
        <f t="shared" si="1474"/>
        <v>#DIV/0!</v>
      </c>
      <c r="AH4111" s="14" t="e">
        <f t="shared" si="1476"/>
        <v>#DIV/0!</v>
      </c>
      <c r="AI4111" s="14">
        <f t="shared" si="1477"/>
        <v>464</v>
      </c>
      <c r="AJ4111" s="2095"/>
    </row>
    <row r="4112" spans="1:36" ht="15.75">
      <c r="A4112" s="2093">
        <v>52</v>
      </c>
      <c r="B4112" s="2096" t="s">
        <v>5200</v>
      </c>
      <c r="C4112" s="2097" t="s">
        <v>181</v>
      </c>
      <c r="D4112" s="2098">
        <v>1</v>
      </c>
      <c r="E4112" s="2089">
        <v>100</v>
      </c>
      <c r="F4112" s="2090">
        <f t="shared" si="1469"/>
        <v>100</v>
      </c>
      <c r="G4112" s="2111"/>
      <c r="H4112" s="2090">
        <f t="shared" si="1470"/>
        <v>0</v>
      </c>
      <c r="I4112" s="2091">
        <v>44735</v>
      </c>
      <c r="J4112" s="2092"/>
      <c r="K4112" s="2092"/>
      <c r="L4112" s="2093"/>
      <c r="M4112" s="2092"/>
      <c r="N4112" s="2089">
        <v>0</v>
      </c>
      <c r="O4112" s="2089">
        <v>0</v>
      </c>
      <c r="P4112" s="2089">
        <v>0</v>
      </c>
      <c r="Q4112" s="2089"/>
      <c r="R4112" s="2089"/>
      <c r="S4112" s="2089"/>
      <c r="T4112" s="2089"/>
      <c r="U4112" s="2094"/>
      <c r="V4112" s="2089"/>
      <c r="W4112" s="2089"/>
      <c r="X4112" s="2089"/>
      <c r="Y4112" s="2089"/>
      <c r="Z4112" s="2093"/>
      <c r="AA4112" s="2093"/>
      <c r="AB4112" s="2093"/>
      <c r="AC4112" s="1507">
        <f t="shared" si="1471"/>
        <v>100</v>
      </c>
      <c r="AD4112" s="1508">
        <f t="shared" si="1472"/>
        <v>100</v>
      </c>
      <c r="AE4112" s="14">
        <f t="shared" si="1475"/>
        <v>-1500.5666666666666</v>
      </c>
      <c r="AF4112" s="14">
        <f t="shared" si="1473"/>
        <v>0</v>
      </c>
      <c r="AG4112" s="14" t="e">
        <f t="shared" si="1474"/>
        <v>#DIV/0!</v>
      </c>
      <c r="AH4112" s="14" t="e">
        <f t="shared" si="1476"/>
        <v>#DIV/0!</v>
      </c>
      <c r="AI4112" s="14">
        <f t="shared" si="1477"/>
        <v>100</v>
      </c>
      <c r="AJ4112" s="2095"/>
    </row>
    <row r="4113" spans="1:36" ht="15.75">
      <c r="A4113" s="2093">
        <v>53</v>
      </c>
      <c r="B4113" s="2096" t="s">
        <v>5201</v>
      </c>
      <c r="C4113" s="2097" t="s">
        <v>181</v>
      </c>
      <c r="D4113" s="2098">
        <v>1</v>
      </c>
      <c r="E4113" s="2089">
        <v>50</v>
      </c>
      <c r="F4113" s="2090">
        <f t="shared" si="1469"/>
        <v>50</v>
      </c>
      <c r="G4113" s="2099"/>
      <c r="H4113" s="2090">
        <f t="shared" si="1470"/>
        <v>0</v>
      </c>
      <c r="I4113" s="2091">
        <v>44742</v>
      </c>
      <c r="J4113" s="2092"/>
      <c r="K4113" s="2092"/>
      <c r="L4113" s="2093"/>
      <c r="M4113" s="2092"/>
      <c r="N4113" s="2089">
        <v>0</v>
      </c>
      <c r="O4113" s="2089">
        <v>0</v>
      </c>
      <c r="P4113" s="2089">
        <v>0</v>
      </c>
      <c r="Q4113" s="2089"/>
      <c r="R4113" s="2089"/>
      <c r="S4113" s="2089"/>
      <c r="T4113" s="2089"/>
      <c r="U4113" s="2094"/>
      <c r="V4113" s="2089"/>
      <c r="W4113" s="2089"/>
      <c r="X4113" s="2089"/>
      <c r="Y4113" s="2089"/>
      <c r="Z4113" s="2093"/>
      <c r="AA4113" s="2093"/>
      <c r="AB4113" s="2093"/>
      <c r="AC4113" s="1507">
        <f t="shared" si="1471"/>
        <v>50</v>
      </c>
      <c r="AD4113" s="1508">
        <f t="shared" si="1472"/>
        <v>50</v>
      </c>
      <c r="AE4113" s="14">
        <f t="shared" si="1475"/>
        <v>-1500.5666666666666</v>
      </c>
      <c r="AF4113" s="14">
        <f t="shared" si="1473"/>
        <v>0</v>
      </c>
      <c r="AG4113" s="14" t="e">
        <f t="shared" si="1474"/>
        <v>#DIV/0!</v>
      </c>
      <c r="AH4113" s="14" t="e">
        <f t="shared" si="1476"/>
        <v>#DIV/0!</v>
      </c>
      <c r="AI4113" s="14">
        <f t="shared" si="1477"/>
        <v>50</v>
      </c>
      <c r="AJ4113" s="2095"/>
    </row>
    <row r="4114" spans="1:36" ht="15.75">
      <c r="A4114" s="2093">
        <v>54</v>
      </c>
      <c r="B4114" s="2096" t="s">
        <v>5196</v>
      </c>
      <c r="C4114" s="2097" t="s">
        <v>233</v>
      </c>
      <c r="D4114" s="2098">
        <v>1</v>
      </c>
      <c r="E4114" s="2089">
        <v>400</v>
      </c>
      <c r="F4114" s="2090">
        <f t="shared" si="1469"/>
        <v>400</v>
      </c>
      <c r="G4114" s="2099"/>
      <c r="H4114" s="2090">
        <f t="shared" si="1470"/>
        <v>0</v>
      </c>
      <c r="I4114" s="2091">
        <v>44742</v>
      </c>
      <c r="J4114" s="2092"/>
      <c r="K4114" s="2092"/>
      <c r="L4114" s="2093"/>
      <c r="M4114" s="2092"/>
      <c r="N4114" s="2089">
        <v>0</v>
      </c>
      <c r="O4114" s="2089">
        <v>0</v>
      </c>
      <c r="P4114" s="2089">
        <v>0</v>
      </c>
      <c r="Q4114" s="2089"/>
      <c r="R4114" s="2089"/>
      <c r="S4114" s="2089"/>
      <c r="T4114" s="2089"/>
      <c r="U4114" s="2094"/>
      <c r="V4114" s="2089"/>
      <c r="W4114" s="2089"/>
      <c r="X4114" s="2089"/>
      <c r="Y4114" s="2089"/>
      <c r="Z4114" s="2093"/>
      <c r="AA4114" s="2093"/>
      <c r="AB4114" s="2093"/>
      <c r="AC4114" s="1507">
        <f t="shared" si="1471"/>
        <v>400</v>
      </c>
      <c r="AD4114" s="1508">
        <f t="shared" si="1472"/>
        <v>400</v>
      </c>
      <c r="AE4114" s="14">
        <f t="shared" si="1475"/>
        <v>-1500.5666666666666</v>
      </c>
      <c r="AF4114" s="14">
        <f t="shared" si="1473"/>
        <v>0</v>
      </c>
      <c r="AG4114" s="14" t="e">
        <f t="shared" si="1474"/>
        <v>#DIV/0!</v>
      </c>
      <c r="AH4114" s="14" t="e">
        <f t="shared" si="1476"/>
        <v>#DIV/0!</v>
      </c>
      <c r="AI4114" s="14">
        <f t="shared" si="1477"/>
        <v>400</v>
      </c>
      <c r="AJ4114" s="2095"/>
    </row>
    <row r="4115" spans="1:36" ht="15.75">
      <c r="A4115" s="2093">
        <v>55</v>
      </c>
      <c r="B4115" s="2096" t="s">
        <v>2885</v>
      </c>
      <c r="C4115" s="2097" t="s">
        <v>181</v>
      </c>
      <c r="D4115" s="2098">
        <v>1</v>
      </c>
      <c r="E4115" s="2089">
        <v>60</v>
      </c>
      <c r="F4115" s="2090">
        <f t="shared" si="1469"/>
        <v>60</v>
      </c>
      <c r="G4115" s="2099"/>
      <c r="H4115" s="2090">
        <f t="shared" si="1470"/>
        <v>0</v>
      </c>
      <c r="I4115" s="2091">
        <v>44742</v>
      </c>
      <c r="J4115" s="2092"/>
      <c r="K4115" s="2092"/>
      <c r="L4115" s="2093"/>
      <c r="M4115" s="2092"/>
      <c r="N4115" s="2089">
        <v>0</v>
      </c>
      <c r="O4115" s="2089">
        <v>0</v>
      </c>
      <c r="P4115" s="2089">
        <v>0</v>
      </c>
      <c r="Q4115" s="2089"/>
      <c r="R4115" s="2089"/>
      <c r="S4115" s="2089"/>
      <c r="T4115" s="2089"/>
      <c r="U4115" s="2094"/>
      <c r="V4115" s="2089"/>
      <c r="W4115" s="2089"/>
      <c r="X4115" s="2089"/>
      <c r="Y4115" s="2089"/>
      <c r="Z4115" s="2093"/>
      <c r="AA4115" s="2093"/>
      <c r="AB4115" s="2093"/>
      <c r="AC4115" s="1507">
        <f t="shared" si="1471"/>
        <v>60</v>
      </c>
      <c r="AD4115" s="1508">
        <f t="shared" si="1472"/>
        <v>60</v>
      </c>
      <c r="AE4115" s="14">
        <f t="shared" si="1475"/>
        <v>-1500.5666666666666</v>
      </c>
      <c r="AF4115" s="14">
        <f t="shared" si="1473"/>
        <v>0</v>
      </c>
      <c r="AG4115" s="14" t="e">
        <f t="shared" si="1474"/>
        <v>#DIV/0!</v>
      </c>
      <c r="AH4115" s="14" t="e">
        <f t="shared" si="1476"/>
        <v>#DIV/0!</v>
      </c>
      <c r="AI4115" s="14">
        <f t="shared" si="1477"/>
        <v>60</v>
      </c>
      <c r="AJ4115" s="2095"/>
    </row>
    <row r="4116" spans="1:36" ht="15.75">
      <c r="A4116" s="2093">
        <v>56</v>
      </c>
      <c r="B4116" s="2096" t="s">
        <v>5202</v>
      </c>
      <c r="C4116" s="2097" t="s">
        <v>181</v>
      </c>
      <c r="D4116" s="2098">
        <v>1</v>
      </c>
      <c r="E4116" s="2089">
        <v>700</v>
      </c>
      <c r="F4116" s="2090">
        <f t="shared" si="1469"/>
        <v>700</v>
      </c>
      <c r="G4116" s="2099"/>
      <c r="H4116" s="2090">
        <f t="shared" si="1470"/>
        <v>0</v>
      </c>
      <c r="I4116" s="2091">
        <v>44742</v>
      </c>
      <c r="J4116" s="2092"/>
      <c r="K4116" s="2092"/>
      <c r="L4116" s="2093"/>
      <c r="M4116" s="2092"/>
      <c r="N4116" s="2089">
        <v>0</v>
      </c>
      <c r="O4116" s="2089">
        <v>0</v>
      </c>
      <c r="P4116" s="2089">
        <v>0</v>
      </c>
      <c r="Q4116" s="2089"/>
      <c r="R4116" s="2089"/>
      <c r="S4116" s="2089"/>
      <c r="T4116" s="2089"/>
      <c r="U4116" s="2094"/>
      <c r="V4116" s="2089"/>
      <c r="W4116" s="2089"/>
      <c r="X4116" s="2089"/>
      <c r="Y4116" s="2089"/>
      <c r="Z4116" s="2093"/>
      <c r="AA4116" s="2093"/>
      <c r="AB4116" s="2093"/>
      <c r="AC4116" s="1507">
        <f t="shared" si="1471"/>
        <v>700</v>
      </c>
      <c r="AD4116" s="1508">
        <f t="shared" si="1472"/>
        <v>700</v>
      </c>
      <c r="AE4116" s="14">
        <f t="shared" si="1475"/>
        <v>-1500.5666666666666</v>
      </c>
      <c r="AF4116" s="14">
        <f t="shared" si="1473"/>
        <v>0</v>
      </c>
      <c r="AG4116" s="14" t="e">
        <f t="shared" si="1474"/>
        <v>#DIV/0!</v>
      </c>
      <c r="AH4116" s="14" t="e">
        <f t="shared" si="1476"/>
        <v>#DIV/0!</v>
      </c>
      <c r="AI4116" s="14">
        <f t="shared" si="1477"/>
        <v>700</v>
      </c>
      <c r="AJ4116" s="2095"/>
    </row>
    <row r="4117" spans="1:36" ht="15.75">
      <c r="A4117" s="2093">
        <v>58</v>
      </c>
      <c r="B4117" s="2109" t="s">
        <v>5203</v>
      </c>
      <c r="C4117" s="2110" t="s">
        <v>186</v>
      </c>
      <c r="D4117" s="2098">
        <v>1</v>
      </c>
      <c r="E4117" s="2089">
        <v>10</v>
      </c>
      <c r="F4117" s="2090">
        <f t="shared" si="1469"/>
        <v>10</v>
      </c>
      <c r="G4117" s="2111"/>
      <c r="H4117" s="2090">
        <f t="shared" si="1470"/>
        <v>0</v>
      </c>
      <c r="I4117" s="2091">
        <v>44749</v>
      </c>
      <c r="J4117" s="2092"/>
      <c r="K4117" s="2092"/>
      <c r="L4117" s="2093"/>
      <c r="M4117" s="2092"/>
      <c r="N4117" s="2089">
        <v>0</v>
      </c>
      <c r="O4117" s="2121">
        <v>0</v>
      </c>
      <c r="P4117" s="2089">
        <v>0</v>
      </c>
      <c r="Q4117" s="2089"/>
      <c r="R4117" s="2089"/>
      <c r="S4117" s="2089"/>
      <c r="T4117" s="2089"/>
      <c r="U4117" s="2094"/>
      <c r="V4117" s="2089"/>
      <c r="W4117" s="2089"/>
      <c r="X4117" s="2089"/>
      <c r="Y4117" s="2089"/>
      <c r="Z4117" s="2093"/>
      <c r="AA4117" s="2093"/>
      <c r="AB4117" s="2093"/>
      <c r="AC4117" s="1507">
        <f t="shared" si="1471"/>
        <v>10</v>
      </c>
      <c r="AD4117" s="1508">
        <f t="shared" si="1472"/>
        <v>10</v>
      </c>
      <c r="AE4117" s="14">
        <f t="shared" si="1475"/>
        <v>-1500.5666666666666</v>
      </c>
      <c r="AF4117" s="14">
        <f t="shared" si="1473"/>
        <v>0</v>
      </c>
      <c r="AG4117" s="14" t="e">
        <f t="shared" si="1474"/>
        <v>#DIV/0!</v>
      </c>
      <c r="AH4117" s="14" t="e">
        <f t="shared" si="1476"/>
        <v>#DIV/0!</v>
      </c>
      <c r="AI4117" s="14">
        <f t="shared" si="1477"/>
        <v>10</v>
      </c>
      <c r="AJ4117" s="2095"/>
    </row>
    <row r="4118" spans="1:36" ht="15.75">
      <c r="A4118" s="2093">
        <v>59</v>
      </c>
      <c r="B4118" s="2109" t="s">
        <v>5204</v>
      </c>
      <c r="C4118" s="2110" t="s">
        <v>181</v>
      </c>
      <c r="D4118" s="2098">
        <v>1</v>
      </c>
      <c r="E4118" s="2089">
        <v>2</v>
      </c>
      <c r="F4118" s="2090">
        <f t="shared" si="1469"/>
        <v>2</v>
      </c>
      <c r="G4118" s="2111"/>
      <c r="H4118" s="2090">
        <f t="shared" si="1470"/>
        <v>0</v>
      </c>
      <c r="I4118" s="2091">
        <v>44749</v>
      </c>
      <c r="J4118" s="2092"/>
      <c r="K4118" s="2092"/>
      <c r="L4118" s="2093"/>
      <c r="M4118" s="2092"/>
      <c r="N4118" s="2089">
        <v>0</v>
      </c>
      <c r="O4118" s="2121">
        <v>0</v>
      </c>
      <c r="P4118" s="2089">
        <v>0</v>
      </c>
      <c r="Q4118" s="2089"/>
      <c r="R4118" s="2089"/>
      <c r="S4118" s="2089"/>
      <c r="T4118" s="2089"/>
      <c r="U4118" s="2094"/>
      <c r="V4118" s="2089"/>
      <c r="W4118" s="2089"/>
      <c r="X4118" s="2089"/>
      <c r="Y4118" s="2089"/>
      <c r="Z4118" s="2093"/>
      <c r="AA4118" s="2093"/>
      <c r="AB4118" s="2093"/>
      <c r="AC4118" s="1507">
        <f t="shared" si="1471"/>
        <v>2</v>
      </c>
      <c r="AD4118" s="1508">
        <f t="shared" si="1472"/>
        <v>2</v>
      </c>
      <c r="AE4118" s="14">
        <f t="shared" si="1475"/>
        <v>-1500.5666666666666</v>
      </c>
      <c r="AF4118" s="14">
        <f t="shared" si="1473"/>
        <v>0</v>
      </c>
      <c r="AG4118" s="14" t="e">
        <f t="shared" si="1474"/>
        <v>#DIV/0!</v>
      </c>
      <c r="AH4118" s="14" t="e">
        <f t="shared" si="1476"/>
        <v>#DIV/0!</v>
      </c>
      <c r="AI4118" s="14">
        <f t="shared" si="1477"/>
        <v>2</v>
      </c>
      <c r="AJ4118" s="2095"/>
    </row>
    <row r="4119" spans="1:36" ht="15.75">
      <c r="A4119" s="2093">
        <v>60</v>
      </c>
      <c r="B4119" s="2109" t="s">
        <v>4475</v>
      </c>
      <c r="C4119" s="2110" t="s">
        <v>181</v>
      </c>
      <c r="D4119" s="2098">
        <v>1</v>
      </c>
      <c r="E4119" s="2089">
        <v>5</v>
      </c>
      <c r="F4119" s="2090">
        <f t="shared" si="1469"/>
        <v>5</v>
      </c>
      <c r="G4119" s="2111"/>
      <c r="H4119" s="2090">
        <f t="shared" si="1470"/>
        <v>0</v>
      </c>
      <c r="I4119" s="2104">
        <v>44756</v>
      </c>
      <c r="J4119" s="2092"/>
      <c r="K4119" s="2092"/>
      <c r="L4119" s="2093"/>
      <c r="M4119" s="2092"/>
      <c r="N4119" s="2089">
        <v>0</v>
      </c>
      <c r="O4119" s="2121">
        <v>0</v>
      </c>
      <c r="P4119" s="2089">
        <v>0</v>
      </c>
      <c r="Q4119" s="2089"/>
      <c r="R4119" s="2089"/>
      <c r="S4119" s="2089"/>
      <c r="T4119" s="2089"/>
      <c r="U4119" s="2094"/>
      <c r="V4119" s="2089"/>
      <c r="W4119" s="2089"/>
      <c r="X4119" s="2089"/>
      <c r="Y4119" s="2089"/>
      <c r="Z4119" s="2093"/>
      <c r="AA4119" s="2093"/>
      <c r="AB4119" s="2093"/>
      <c r="AC4119" s="1507">
        <f t="shared" si="1471"/>
        <v>5</v>
      </c>
      <c r="AD4119" s="1508">
        <f t="shared" si="1472"/>
        <v>5</v>
      </c>
      <c r="AE4119" s="14">
        <f t="shared" si="1475"/>
        <v>-1500.5666666666666</v>
      </c>
      <c r="AF4119" s="14">
        <f t="shared" si="1473"/>
        <v>0</v>
      </c>
      <c r="AG4119" s="14" t="e">
        <f t="shared" si="1474"/>
        <v>#DIV/0!</v>
      </c>
      <c r="AH4119" s="14" t="e">
        <f t="shared" si="1476"/>
        <v>#DIV/0!</v>
      </c>
      <c r="AI4119" s="14">
        <f t="shared" si="1477"/>
        <v>5</v>
      </c>
      <c r="AJ4119" s="2095"/>
    </row>
    <row r="4120" spans="1:36" ht="15.75">
      <c r="A4120" s="2093">
        <v>61</v>
      </c>
      <c r="B4120" s="2079" t="s">
        <v>2982</v>
      </c>
      <c r="C4120" s="2080" t="s">
        <v>234</v>
      </c>
      <c r="D4120" s="2122">
        <v>7.49</v>
      </c>
      <c r="E4120" s="2089">
        <v>1000</v>
      </c>
      <c r="F4120" s="2090">
        <f t="shared" si="1469"/>
        <v>7490</v>
      </c>
      <c r="G4120" s="2123"/>
      <c r="H4120" s="2090">
        <f t="shared" si="1470"/>
        <v>0</v>
      </c>
      <c r="I4120" s="2104">
        <v>44756</v>
      </c>
      <c r="J4120" s="2092"/>
      <c r="K4120" s="2092"/>
      <c r="L4120" s="2093"/>
      <c r="M4120" s="2092"/>
      <c r="N4120" s="2089">
        <v>0</v>
      </c>
      <c r="O4120" s="2089">
        <v>0</v>
      </c>
      <c r="P4120" s="2089">
        <v>0</v>
      </c>
      <c r="Q4120" s="2089"/>
      <c r="R4120" s="2089"/>
      <c r="S4120" s="2089"/>
      <c r="T4120" s="2089"/>
      <c r="U4120" s="2094"/>
      <c r="V4120" s="2089"/>
      <c r="W4120" s="2089"/>
      <c r="X4120" s="2089"/>
      <c r="Y4120" s="2089"/>
      <c r="Z4120" s="2093"/>
      <c r="AA4120" s="2093"/>
      <c r="AB4120" s="2093"/>
      <c r="AC4120" s="1507">
        <f t="shared" si="1471"/>
        <v>1000</v>
      </c>
      <c r="AD4120" s="1508">
        <f t="shared" si="1472"/>
        <v>7490</v>
      </c>
      <c r="AE4120" s="14">
        <f t="shared" si="1475"/>
        <v>-1500.5666666666666</v>
      </c>
      <c r="AF4120" s="14">
        <f t="shared" si="1473"/>
        <v>0</v>
      </c>
      <c r="AG4120" s="14" t="e">
        <f t="shared" si="1474"/>
        <v>#DIV/0!</v>
      </c>
      <c r="AH4120" s="14" t="e">
        <f t="shared" si="1476"/>
        <v>#DIV/0!</v>
      </c>
      <c r="AI4120" s="14">
        <f t="shared" si="1477"/>
        <v>1000</v>
      </c>
      <c r="AJ4120" s="2095"/>
    </row>
    <row r="4121" spans="1:36" ht="15.75">
      <c r="A4121" s="2093">
        <v>62</v>
      </c>
      <c r="B4121" s="2084" t="s">
        <v>4100</v>
      </c>
      <c r="C4121" s="2120" t="s">
        <v>234</v>
      </c>
      <c r="D4121" s="2088">
        <v>38.520000000000003</v>
      </c>
      <c r="E4121" s="2089">
        <v>50</v>
      </c>
      <c r="F4121" s="2090">
        <f t="shared" si="1469"/>
        <v>1926.0000000000002</v>
      </c>
      <c r="G4121" s="2086"/>
      <c r="H4121" s="2090">
        <f t="shared" si="1470"/>
        <v>0</v>
      </c>
      <c r="I4121" s="2091">
        <v>44756</v>
      </c>
      <c r="J4121" s="2092"/>
      <c r="K4121" s="2092"/>
      <c r="L4121" s="2093"/>
      <c r="M4121" s="2092"/>
      <c r="N4121" s="2089">
        <v>0</v>
      </c>
      <c r="O4121" s="2089">
        <v>17</v>
      </c>
      <c r="P4121" s="2089">
        <v>16</v>
      </c>
      <c r="Q4121" s="2089"/>
      <c r="R4121" s="2089"/>
      <c r="S4121" s="2089"/>
      <c r="T4121" s="2089"/>
      <c r="U4121" s="2094"/>
      <c r="V4121" s="2089"/>
      <c r="W4121" s="2089"/>
      <c r="X4121" s="2089"/>
      <c r="Y4121" s="2089"/>
      <c r="Z4121" s="2093"/>
      <c r="AA4121" s="2093"/>
      <c r="AB4121" s="2093"/>
      <c r="AC4121" s="1507">
        <f t="shared" si="1471"/>
        <v>17</v>
      </c>
      <c r="AD4121" s="1508">
        <f t="shared" si="1472"/>
        <v>654.84</v>
      </c>
      <c r="AE4121" s="14">
        <f t="shared" si="1475"/>
        <v>-1500.5666666666666</v>
      </c>
      <c r="AF4121" s="14">
        <f t="shared" si="1473"/>
        <v>11</v>
      </c>
      <c r="AG4121" s="14">
        <f t="shared" si="1474"/>
        <v>1.5454545454545454</v>
      </c>
      <c r="AH4121" s="14">
        <f t="shared" si="1476"/>
        <v>1502.1121212121211</v>
      </c>
      <c r="AI4121" s="14">
        <f t="shared" si="1477"/>
        <v>16523.233333333334</v>
      </c>
      <c r="AJ4121" s="2095"/>
    </row>
    <row r="4122" spans="1:36" ht="15.75">
      <c r="A4122" s="2093">
        <v>65</v>
      </c>
      <c r="B4122" s="2096" t="s">
        <v>4471</v>
      </c>
      <c r="C4122" s="2127" t="s">
        <v>181</v>
      </c>
      <c r="D4122" s="2122">
        <v>1</v>
      </c>
      <c r="E4122" s="2128">
        <v>130</v>
      </c>
      <c r="F4122" s="2129">
        <f t="shared" ref="F4122:F4150" si="1478">D4122*E4122</f>
        <v>130</v>
      </c>
      <c r="G4122" s="2123"/>
      <c r="H4122" s="2129">
        <f t="shared" ref="H4122:H4150" si="1479">D4122*G4122</f>
        <v>0</v>
      </c>
      <c r="I4122" s="2091">
        <v>44756</v>
      </c>
      <c r="J4122" s="2092"/>
      <c r="K4122" s="2092"/>
      <c r="L4122" s="2093"/>
      <c r="M4122" s="2092"/>
      <c r="N4122" s="2089">
        <v>0</v>
      </c>
      <c r="O4122" s="2089">
        <v>0</v>
      </c>
      <c r="P4122" s="2089">
        <v>0</v>
      </c>
      <c r="Q4122" s="2089"/>
      <c r="R4122" s="2089"/>
      <c r="S4122" s="2089"/>
      <c r="T4122" s="2089"/>
      <c r="U4122" s="2094"/>
      <c r="V4122" s="2089"/>
      <c r="W4122" s="2089"/>
      <c r="X4122" s="2089"/>
      <c r="Y4122" s="2089"/>
      <c r="Z4122" s="2093"/>
      <c r="AA4122" s="2093"/>
      <c r="AB4122" s="2093"/>
      <c r="AC4122" s="1507">
        <f t="shared" ref="AC4122:AC4150" si="1480">E4122+G4122-N4122-O4122-AA4122-P4122-Q4122-R4122-S4122-T4122-U4122-V4122-W4122-X4122-Y4122</f>
        <v>130</v>
      </c>
      <c r="AD4122" s="1508">
        <f t="shared" ref="AD4122:AD4150" si="1481">D4122*AC4122</f>
        <v>130</v>
      </c>
      <c r="AE4122" s="14">
        <f t="shared" si="1475"/>
        <v>-1500.5666666666666</v>
      </c>
      <c r="AF4122" s="14">
        <f t="shared" ref="AF4122:AF4150" si="1482">(N4122+O4122+P4122+Q4122+R4122+S4122+T4122+U4122+V4122+W4122+X4122+Y4122)/3</f>
        <v>0</v>
      </c>
      <c r="AG4122" s="14" t="e">
        <f t="shared" ref="AG4122:AG4150" si="1483">AC4122/AF4122</f>
        <v>#DIV/0!</v>
      </c>
      <c r="AH4122" s="14" t="e">
        <f t="shared" si="1476"/>
        <v>#DIV/0!</v>
      </c>
      <c r="AI4122" s="14">
        <f t="shared" si="1477"/>
        <v>130</v>
      </c>
      <c r="AJ4122" s="2095"/>
    </row>
    <row r="4123" spans="1:36" ht="15.75">
      <c r="A4123" s="2093">
        <v>66</v>
      </c>
      <c r="B4123" s="2130" t="s">
        <v>5205</v>
      </c>
      <c r="C4123" s="2124" t="s">
        <v>233</v>
      </c>
      <c r="D4123" s="2125">
        <v>1</v>
      </c>
      <c r="E4123" s="2089">
        <v>30</v>
      </c>
      <c r="F4123" s="2090">
        <f t="shared" si="1478"/>
        <v>30</v>
      </c>
      <c r="G4123" s="2126"/>
      <c r="H4123" s="2090">
        <f t="shared" si="1479"/>
        <v>0</v>
      </c>
      <c r="I4123" s="2131">
        <v>44756</v>
      </c>
      <c r="J4123" s="2092"/>
      <c r="K4123" s="2092"/>
      <c r="L4123" s="2093"/>
      <c r="M4123" s="2092"/>
      <c r="N4123" s="2089">
        <v>0</v>
      </c>
      <c r="O4123" s="2089">
        <v>0</v>
      </c>
      <c r="P4123" s="2089">
        <v>0</v>
      </c>
      <c r="Q4123" s="2089"/>
      <c r="R4123" s="2089"/>
      <c r="S4123" s="2089"/>
      <c r="T4123" s="2089"/>
      <c r="U4123" s="2094"/>
      <c r="V4123" s="2089"/>
      <c r="W4123" s="2089"/>
      <c r="X4123" s="2089"/>
      <c r="Y4123" s="2089"/>
      <c r="Z4123" s="2093"/>
      <c r="AA4123" s="2093"/>
      <c r="AB4123" s="2093"/>
      <c r="AC4123" s="1507">
        <f t="shared" si="1480"/>
        <v>30</v>
      </c>
      <c r="AD4123" s="1508">
        <f t="shared" si="1481"/>
        <v>30</v>
      </c>
      <c r="AE4123" s="14">
        <f t="shared" si="1475"/>
        <v>-1500.5666666666666</v>
      </c>
      <c r="AF4123" s="14">
        <f t="shared" si="1482"/>
        <v>0</v>
      </c>
      <c r="AG4123" s="14" t="e">
        <f t="shared" si="1483"/>
        <v>#DIV/0!</v>
      </c>
      <c r="AH4123" s="14" t="e">
        <f t="shared" si="1476"/>
        <v>#DIV/0!</v>
      </c>
      <c r="AI4123" s="14">
        <f t="shared" si="1477"/>
        <v>30</v>
      </c>
      <c r="AJ4123" s="2095"/>
    </row>
    <row r="4124" spans="1:36" ht="15.75">
      <c r="A4124" s="2093">
        <v>67</v>
      </c>
      <c r="B4124" s="2096" t="s">
        <v>5206</v>
      </c>
      <c r="C4124" s="2097" t="s">
        <v>233</v>
      </c>
      <c r="D4124" s="2088">
        <v>1</v>
      </c>
      <c r="E4124" s="2089">
        <v>36</v>
      </c>
      <c r="F4124" s="2090">
        <f t="shared" si="1478"/>
        <v>36</v>
      </c>
      <c r="G4124" s="2099"/>
      <c r="H4124" s="2090">
        <f t="shared" si="1479"/>
        <v>0</v>
      </c>
      <c r="I4124" s="2091">
        <v>44756</v>
      </c>
      <c r="J4124" s="2092"/>
      <c r="K4124" s="2092"/>
      <c r="L4124" s="2093"/>
      <c r="M4124" s="2092"/>
      <c r="N4124" s="2089">
        <v>0</v>
      </c>
      <c r="O4124" s="2089">
        <v>0</v>
      </c>
      <c r="P4124" s="2089">
        <v>0</v>
      </c>
      <c r="Q4124" s="2089"/>
      <c r="R4124" s="2089"/>
      <c r="S4124" s="2089"/>
      <c r="T4124" s="2089"/>
      <c r="U4124" s="2094"/>
      <c r="V4124" s="2089"/>
      <c r="W4124" s="2089"/>
      <c r="X4124" s="2089"/>
      <c r="Y4124" s="2089"/>
      <c r="Z4124" s="2093"/>
      <c r="AA4124" s="2093"/>
      <c r="AB4124" s="2093"/>
      <c r="AC4124" s="1507">
        <f t="shared" si="1480"/>
        <v>36</v>
      </c>
      <c r="AD4124" s="1508">
        <f t="shared" si="1481"/>
        <v>36</v>
      </c>
      <c r="AE4124" s="14">
        <f t="shared" si="1475"/>
        <v>-1500.5666666666666</v>
      </c>
      <c r="AF4124" s="14">
        <f t="shared" si="1482"/>
        <v>0</v>
      </c>
      <c r="AG4124" s="14" t="e">
        <f t="shared" si="1483"/>
        <v>#DIV/0!</v>
      </c>
      <c r="AH4124" s="14" t="e">
        <f t="shared" si="1476"/>
        <v>#DIV/0!</v>
      </c>
      <c r="AI4124" s="14">
        <f t="shared" si="1477"/>
        <v>36</v>
      </c>
      <c r="AJ4124" s="2095"/>
    </row>
    <row r="4125" spans="1:36" ht="15.75">
      <c r="A4125" s="2093">
        <v>68</v>
      </c>
      <c r="B4125" s="2132" t="s">
        <v>5207</v>
      </c>
      <c r="C4125" s="2097" t="s">
        <v>181</v>
      </c>
      <c r="D4125" s="2088">
        <v>115.42</v>
      </c>
      <c r="E4125" s="2089">
        <v>50</v>
      </c>
      <c r="F4125" s="2090">
        <f t="shared" si="1478"/>
        <v>5771</v>
      </c>
      <c r="G4125" s="2086"/>
      <c r="H4125" s="2090">
        <f t="shared" si="1479"/>
        <v>0</v>
      </c>
      <c r="I4125" s="2091">
        <v>44764</v>
      </c>
      <c r="J4125" s="2092"/>
      <c r="K4125" s="2092"/>
      <c r="L4125" s="2093"/>
      <c r="M4125" s="2092"/>
      <c r="N4125" s="2089">
        <v>0</v>
      </c>
      <c r="O4125" s="2089">
        <v>0</v>
      </c>
      <c r="P4125" s="2089">
        <v>0</v>
      </c>
      <c r="Q4125" s="2089"/>
      <c r="R4125" s="2089"/>
      <c r="S4125" s="2089"/>
      <c r="T4125" s="2089"/>
      <c r="U4125" s="2094"/>
      <c r="V4125" s="2089"/>
      <c r="W4125" s="2089"/>
      <c r="X4125" s="2089"/>
      <c r="Y4125" s="2089"/>
      <c r="Z4125" s="2093"/>
      <c r="AA4125" s="2093"/>
      <c r="AB4125" s="2093"/>
      <c r="AC4125" s="1507">
        <f t="shared" si="1480"/>
        <v>50</v>
      </c>
      <c r="AD4125" s="1508">
        <f t="shared" si="1481"/>
        <v>5771</v>
      </c>
      <c r="AE4125" s="14">
        <f t="shared" si="1475"/>
        <v>-1500.5666666666666</v>
      </c>
      <c r="AF4125" s="14">
        <f t="shared" si="1482"/>
        <v>0</v>
      </c>
      <c r="AG4125" s="14" t="e">
        <f t="shared" si="1483"/>
        <v>#DIV/0!</v>
      </c>
      <c r="AH4125" s="14" t="e">
        <f t="shared" si="1476"/>
        <v>#DIV/0!</v>
      </c>
      <c r="AI4125" s="14">
        <f t="shared" si="1477"/>
        <v>50</v>
      </c>
      <c r="AJ4125" s="2095"/>
    </row>
    <row r="4126" spans="1:36" ht="15.75">
      <c r="A4126" s="2093">
        <v>69</v>
      </c>
      <c r="B4126" s="2084" t="s">
        <v>5208</v>
      </c>
      <c r="C4126" s="2097" t="s">
        <v>181</v>
      </c>
      <c r="D4126" s="2088">
        <v>1</v>
      </c>
      <c r="E4126" s="2089">
        <v>180</v>
      </c>
      <c r="F4126" s="2090">
        <f t="shared" si="1478"/>
        <v>180</v>
      </c>
      <c r="G4126" s="2099"/>
      <c r="H4126" s="2090">
        <f t="shared" si="1479"/>
        <v>0</v>
      </c>
      <c r="I4126" s="2091">
        <v>44777</v>
      </c>
      <c r="J4126" s="2092"/>
      <c r="K4126" s="2092"/>
      <c r="L4126" s="2093"/>
      <c r="M4126" s="2092"/>
      <c r="N4126" s="2089">
        <v>0</v>
      </c>
      <c r="O4126" s="2089">
        <v>0</v>
      </c>
      <c r="P4126" s="2089">
        <v>0</v>
      </c>
      <c r="Q4126" s="2089"/>
      <c r="R4126" s="2089"/>
      <c r="S4126" s="2089"/>
      <c r="T4126" s="2089"/>
      <c r="U4126" s="2094"/>
      <c r="V4126" s="2089"/>
      <c r="W4126" s="2089"/>
      <c r="X4126" s="2089"/>
      <c r="Y4126" s="2089"/>
      <c r="Z4126" s="2093"/>
      <c r="AA4126" s="2093"/>
      <c r="AB4126" s="2093"/>
      <c r="AC4126" s="1507">
        <f t="shared" si="1480"/>
        <v>180</v>
      </c>
      <c r="AD4126" s="1508">
        <f t="shared" si="1481"/>
        <v>180</v>
      </c>
      <c r="AE4126" s="14">
        <f t="shared" si="1475"/>
        <v>-1500.5666666666666</v>
      </c>
      <c r="AF4126" s="14">
        <f t="shared" si="1482"/>
        <v>0</v>
      </c>
      <c r="AG4126" s="14" t="e">
        <f t="shared" si="1483"/>
        <v>#DIV/0!</v>
      </c>
      <c r="AH4126" s="14" t="e">
        <f t="shared" si="1476"/>
        <v>#DIV/0!</v>
      </c>
      <c r="AI4126" s="14">
        <f t="shared" si="1477"/>
        <v>180</v>
      </c>
      <c r="AJ4126" s="2095"/>
    </row>
    <row r="4127" spans="1:36" ht="15.75">
      <c r="A4127" s="2093">
        <v>70</v>
      </c>
      <c r="B4127" s="2084" t="s">
        <v>5209</v>
      </c>
      <c r="C4127" s="2097" t="s">
        <v>181</v>
      </c>
      <c r="D4127" s="2088">
        <v>1</v>
      </c>
      <c r="E4127" s="2089">
        <v>1600</v>
      </c>
      <c r="F4127" s="2090">
        <f t="shared" si="1478"/>
        <v>1600</v>
      </c>
      <c r="G4127" s="2099"/>
      <c r="H4127" s="2090">
        <f t="shared" si="1479"/>
        <v>0</v>
      </c>
      <c r="I4127" s="2091">
        <v>44777</v>
      </c>
      <c r="J4127" s="2092"/>
      <c r="K4127" s="2092"/>
      <c r="L4127" s="2093"/>
      <c r="M4127" s="2092"/>
      <c r="N4127" s="2089">
        <v>0</v>
      </c>
      <c r="O4127" s="2089">
        <v>100</v>
      </c>
      <c r="P4127" s="2089">
        <v>0</v>
      </c>
      <c r="Q4127" s="2089"/>
      <c r="R4127" s="2089"/>
      <c r="S4127" s="2089"/>
      <c r="T4127" s="2089"/>
      <c r="U4127" s="2094"/>
      <c r="V4127" s="2089"/>
      <c r="W4127" s="2089"/>
      <c r="X4127" s="2089"/>
      <c r="Y4127" s="2089"/>
      <c r="Z4127" s="2093"/>
      <c r="AA4127" s="2093"/>
      <c r="AB4127" s="2093"/>
      <c r="AC4127" s="1507">
        <f t="shared" si="1480"/>
        <v>1500</v>
      </c>
      <c r="AD4127" s="1508">
        <f t="shared" si="1481"/>
        <v>1500</v>
      </c>
      <c r="AE4127" s="14">
        <f t="shared" si="1475"/>
        <v>-1500.5666666666666</v>
      </c>
      <c r="AF4127" s="14">
        <f t="shared" si="1482"/>
        <v>33.333333333333336</v>
      </c>
      <c r="AG4127" s="14">
        <f t="shared" si="1483"/>
        <v>45</v>
      </c>
      <c r="AH4127" s="14">
        <f t="shared" si="1476"/>
        <v>1545.5666666666666</v>
      </c>
      <c r="AI4127" s="14">
        <f t="shared" si="1477"/>
        <v>51518.888888888891</v>
      </c>
      <c r="AJ4127" s="2095"/>
    </row>
    <row r="4128" spans="1:36" ht="15.75">
      <c r="A4128" s="2093">
        <v>71</v>
      </c>
      <c r="B4128" s="2084" t="s">
        <v>3716</v>
      </c>
      <c r="C4128" s="2097" t="s">
        <v>181</v>
      </c>
      <c r="D4128" s="2088">
        <v>1</v>
      </c>
      <c r="E4128" s="2089">
        <v>2000</v>
      </c>
      <c r="F4128" s="2090">
        <f t="shared" si="1478"/>
        <v>2000</v>
      </c>
      <c r="G4128" s="2099"/>
      <c r="H4128" s="2090">
        <f t="shared" si="1479"/>
        <v>0</v>
      </c>
      <c r="I4128" s="2091">
        <v>44777</v>
      </c>
      <c r="J4128" s="2092"/>
      <c r="K4128" s="2092"/>
      <c r="L4128" s="2093"/>
      <c r="M4128" s="2092"/>
      <c r="N4128" s="2089">
        <v>0</v>
      </c>
      <c r="O4128" s="2089">
        <v>400</v>
      </c>
      <c r="P4128" s="2089">
        <v>0</v>
      </c>
      <c r="Q4128" s="2089"/>
      <c r="R4128" s="2089"/>
      <c r="S4128" s="2089"/>
      <c r="T4128" s="2089"/>
      <c r="U4128" s="2094"/>
      <c r="V4128" s="2089"/>
      <c r="W4128" s="2089"/>
      <c r="X4128" s="2089"/>
      <c r="Y4128" s="2089"/>
      <c r="Z4128" s="2093"/>
      <c r="AA4128" s="2093"/>
      <c r="AB4128" s="2093"/>
      <c r="AC4128" s="1507">
        <f t="shared" si="1480"/>
        <v>1600</v>
      </c>
      <c r="AD4128" s="1508">
        <f t="shared" si="1481"/>
        <v>1600</v>
      </c>
      <c r="AE4128" s="14">
        <f t="shared" si="1475"/>
        <v>-1500.5666666666666</v>
      </c>
      <c r="AF4128" s="14">
        <f t="shared" si="1482"/>
        <v>133.33333333333334</v>
      </c>
      <c r="AG4128" s="14">
        <f t="shared" si="1483"/>
        <v>12</v>
      </c>
      <c r="AH4128" s="14">
        <f t="shared" si="1476"/>
        <v>1512.5666666666666</v>
      </c>
      <c r="AI4128" s="14">
        <f t="shared" si="1477"/>
        <v>201675.55555555556</v>
      </c>
      <c r="AJ4128" s="2095"/>
    </row>
    <row r="4129" spans="1:36" ht="15.75">
      <c r="A4129" s="2093">
        <v>72</v>
      </c>
      <c r="B4129" s="2084" t="s">
        <v>5210</v>
      </c>
      <c r="C4129" s="2097" t="s">
        <v>181</v>
      </c>
      <c r="D4129" s="2088">
        <v>1</v>
      </c>
      <c r="E4129" s="2089">
        <v>300</v>
      </c>
      <c r="F4129" s="2090">
        <f t="shared" si="1478"/>
        <v>300</v>
      </c>
      <c r="G4129" s="2099"/>
      <c r="H4129" s="2090">
        <f t="shared" si="1479"/>
        <v>0</v>
      </c>
      <c r="I4129" s="2091">
        <v>44777</v>
      </c>
      <c r="J4129" s="2092"/>
      <c r="K4129" s="2092"/>
      <c r="L4129" s="2093"/>
      <c r="M4129" s="2092"/>
      <c r="N4129" s="2089">
        <v>0</v>
      </c>
      <c r="O4129" s="2089">
        <v>0</v>
      </c>
      <c r="P4129" s="2089">
        <v>0</v>
      </c>
      <c r="Q4129" s="2089"/>
      <c r="R4129" s="2089"/>
      <c r="S4129" s="2089"/>
      <c r="T4129" s="2089"/>
      <c r="U4129" s="2094"/>
      <c r="V4129" s="2089"/>
      <c r="W4129" s="2089"/>
      <c r="X4129" s="2089"/>
      <c r="Y4129" s="2089"/>
      <c r="Z4129" s="2093"/>
      <c r="AA4129" s="2093"/>
      <c r="AB4129" s="2093"/>
      <c r="AC4129" s="1507">
        <f t="shared" si="1480"/>
        <v>300</v>
      </c>
      <c r="AD4129" s="1508">
        <f t="shared" si="1481"/>
        <v>300</v>
      </c>
      <c r="AE4129" s="14">
        <f t="shared" ref="AE4129:AE4156" si="1484">(J4129-"01.04.2023")/30</f>
        <v>-1500.5666666666666</v>
      </c>
      <c r="AF4129" s="14">
        <f t="shared" si="1482"/>
        <v>0</v>
      </c>
      <c r="AG4129" s="14" t="e">
        <f t="shared" si="1483"/>
        <v>#DIV/0!</v>
      </c>
      <c r="AH4129" s="14" t="e">
        <f t="shared" ref="AH4129:AH4156" si="1485">AG4129-AE4129</f>
        <v>#DIV/0!</v>
      </c>
      <c r="AI4129" s="14">
        <f t="shared" ref="AI4129:AI4156" si="1486">AC4129-(AE4129*AF4129)</f>
        <v>300</v>
      </c>
      <c r="AJ4129" s="2095"/>
    </row>
    <row r="4130" spans="1:36" ht="15.75">
      <c r="A4130" s="2093">
        <v>73</v>
      </c>
      <c r="B4130" s="2084" t="s">
        <v>5211</v>
      </c>
      <c r="C4130" s="2097" t="s">
        <v>181</v>
      </c>
      <c r="D4130" s="2088">
        <v>1</v>
      </c>
      <c r="E4130" s="2089">
        <v>550</v>
      </c>
      <c r="F4130" s="2090">
        <f t="shared" si="1478"/>
        <v>550</v>
      </c>
      <c r="G4130" s="2099"/>
      <c r="H4130" s="2090">
        <f t="shared" si="1479"/>
        <v>0</v>
      </c>
      <c r="I4130" s="2091">
        <v>44777</v>
      </c>
      <c r="J4130" s="2092"/>
      <c r="K4130" s="2092"/>
      <c r="L4130" s="2093"/>
      <c r="M4130" s="2092"/>
      <c r="N4130" s="2089">
        <v>0</v>
      </c>
      <c r="O4130" s="2089">
        <v>0</v>
      </c>
      <c r="P4130" s="2089">
        <v>0</v>
      </c>
      <c r="Q4130" s="2089"/>
      <c r="R4130" s="2089"/>
      <c r="S4130" s="2089"/>
      <c r="T4130" s="2089"/>
      <c r="U4130" s="2094"/>
      <c r="V4130" s="2089"/>
      <c r="W4130" s="2089"/>
      <c r="X4130" s="2089"/>
      <c r="Y4130" s="2089"/>
      <c r="Z4130" s="2093"/>
      <c r="AA4130" s="2093"/>
      <c r="AB4130" s="2093"/>
      <c r="AC4130" s="1507">
        <f t="shared" si="1480"/>
        <v>550</v>
      </c>
      <c r="AD4130" s="1508">
        <f t="shared" si="1481"/>
        <v>550</v>
      </c>
      <c r="AE4130" s="14">
        <f t="shared" si="1484"/>
        <v>-1500.5666666666666</v>
      </c>
      <c r="AF4130" s="14">
        <f t="shared" si="1482"/>
        <v>0</v>
      </c>
      <c r="AG4130" s="14" t="e">
        <f t="shared" si="1483"/>
        <v>#DIV/0!</v>
      </c>
      <c r="AH4130" s="14" t="e">
        <f t="shared" si="1485"/>
        <v>#DIV/0!</v>
      </c>
      <c r="AI4130" s="14">
        <f t="shared" si="1486"/>
        <v>550</v>
      </c>
      <c r="AJ4130" s="2095"/>
    </row>
    <row r="4131" spans="1:36" ht="15.75">
      <c r="A4131" s="2093">
        <v>74</v>
      </c>
      <c r="B4131" s="2079" t="s">
        <v>5212</v>
      </c>
      <c r="C4131" s="2097" t="s">
        <v>181</v>
      </c>
      <c r="D4131" s="2088">
        <v>1</v>
      </c>
      <c r="E4131" s="2089">
        <v>100</v>
      </c>
      <c r="F4131" s="2090">
        <f t="shared" si="1478"/>
        <v>100</v>
      </c>
      <c r="G4131" s="2099"/>
      <c r="H4131" s="2090">
        <f t="shared" si="1479"/>
        <v>0</v>
      </c>
      <c r="I4131" s="2091">
        <v>44777</v>
      </c>
      <c r="J4131" s="2092"/>
      <c r="K4131" s="2092"/>
      <c r="L4131" s="2093"/>
      <c r="M4131" s="2092"/>
      <c r="N4131" s="2089">
        <v>0</v>
      </c>
      <c r="O4131" s="2089">
        <v>0</v>
      </c>
      <c r="P4131" s="2089">
        <v>0</v>
      </c>
      <c r="Q4131" s="2089"/>
      <c r="R4131" s="2089"/>
      <c r="S4131" s="2089"/>
      <c r="T4131" s="2089"/>
      <c r="U4131" s="2094"/>
      <c r="V4131" s="2089"/>
      <c r="W4131" s="2089"/>
      <c r="X4131" s="2089"/>
      <c r="Y4131" s="2089"/>
      <c r="Z4131" s="2093"/>
      <c r="AA4131" s="2093"/>
      <c r="AB4131" s="2093"/>
      <c r="AC4131" s="1507">
        <f t="shared" si="1480"/>
        <v>100</v>
      </c>
      <c r="AD4131" s="1508">
        <f t="shared" si="1481"/>
        <v>100</v>
      </c>
      <c r="AE4131" s="14">
        <f t="shared" si="1484"/>
        <v>-1500.5666666666666</v>
      </c>
      <c r="AF4131" s="14">
        <f t="shared" si="1482"/>
        <v>0</v>
      </c>
      <c r="AG4131" s="14" t="e">
        <f t="shared" si="1483"/>
        <v>#DIV/0!</v>
      </c>
      <c r="AH4131" s="14" t="e">
        <f t="shared" si="1485"/>
        <v>#DIV/0!</v>
      </c>
      <c r="AI4131" s="14">
        <f t="shared" si="1486"/>
        <v>100</v>
      </c>
      <c r="AJ4131" s="2095"/>
    </row>
    <row r="4132" spans="1:36" ht="15.75">
      <c r="A4132" s="2093">
        <v>76</v>
      </c>
      <c r="B4132" s="2106" t="s">
        <v>5213</v>
      </c>
      <c r="C4132" s="2097" t="s">
        <v>233</v>
      </c>
      <c r="D4132" s="2088">
        <v>1</v>
      </c>
      <c r="E4132" s="2089">
        <v>98</v>
      </c>
      <c r="F4132" s="2090">
        <f t="shared" si="1478"/>
        <v>98</v>
      </c>
      <c r="G4132" s="2099"/>
      <c r="H4132" s="2090">
        <f t="shared" si="1479"/>
        <v>0</v>
      </c>
      <c r="I4132" s="2091">
        <v>44777</v>
      </c>
      <c r="J4132" s="2092"/>
      <c r="K4132" s="2092"/>
      <c r="L4132" s="2093"/>
      <c r="M4132" s="2092"/>
      <c r="N4132" s="2089">
        <v>0</v>
      </c>
      <c r="O4132" s="2089">
        <v>5</v>
      </c>
      <c r="P4132" s="2089">
        <v>7</v>
      </c>
      <c r="Q4132" s="2089"/>
      <c r="R4132" s="2089"/>
      <c r="S4132" s="2089"/>
      <c r="T4132" s="2089"/>
      <c r="U4132" s="2094"/>
      <c r="V4132" s="2089"/>
      <c r="W4132" s="2089"/>
      <c r="X4132" s="2089"/>
      <c r="Y4132" s="2089"/>
      <c r="Z4132" s="2093"/>
      <c r="AA4132" s="2093"/>
      <c r="AB4132" s="2093"/>
      <c r="AC4132" s="1507">
        <f t="shared" si="1480"/>
        <v>86</v>
      </c>
      <c r="AD4132" s="1508">
        <f t="shared" si="1481"/>
        <v>86</v>
      </c>
      <c r="AE4132" s="14">
        <f t="shared" si="1484"/>
        <v>-1500.5666666666666</v>
      </c>
      <c r="AF4132" s="14">
        <f t="shared" si="1482"/>
        <v>4</v>
      </c>
      <c r="AG4132" s="14">
        <f t="shared" si="1483"/>
        <v>21.5</v>
      </c>
      <c r="AH4132" s="14">
        <f t="shared" si="1485"/>
        <v>1522.0666666666666</v>
      </c>
      <c r="AI4132" s="14">
        <f t="shared" si="1486"/>
        <v>6088.2666666666664</v>
      </c>
      <c r="AJ4132" s="2095"/>
    </row>
    <row r="4133" spans="1:36" ht="15.75">
      <c r="A4133" s="2093">
        <v>78</v>
      </c>
      <c r="B4133" s="2133" t="s">
        <v>5214</v>
      </c>
      <c r="C4133" s="2097" t="s">
        <v>233</v>
      </c>
      <c r="D4133" s="2088">
        <v>1</v>
      </c>
      <c r="E4133" s="2089">
        <v>280</v>
      </c>
      <c r="F4133" s="2090">
        <f t="shared" si="1478"/>
        <v>280</v>
      </c>
      <c r="G4133" s="2099"/>
      <c r="H4133" s="2090">
        <f t="shared" si="1479"/>
        <v>0</v>
      </c>
      <c r="I4133" s="2091">
        <v>44781</v>
      </c>
      <c r="J4133" s="2092"/>
      <c r="K4133" s="2092"/>
      <c r="L4133" s="2093"/>
      <c r="M4133" s="2092"/>
      <c r="N4133" s="2089">
        <v>0</v>
      </c>
      <c r="O4133" s="2089">
        <v>0</v>
      </c>
      <c r="P4133" s="2089">
        <v>0</v>
      </c>
      <c r="Q4133" s="2089"/>
      <c r="R4133" s="2089"/>
      <c r="S4133" s="2089"/>
      <c r="T4133" s="2089"/>
      <c r="U4133" s="2094"/>
      <c r="V4133" s="2089"/>
      <c r="W4133" s="2089"/>
      <c r="X4133" s="2089"/>
      <c r="Y4133" s="2089"/>
      <c r="Z4133" s="2093"/>
      <c r="AA4133" s="2093"/>
      <c r="AB4133" s="2093"/>
      <c r="AC4133" s="1507">
        <f t="shared" si="1480"/>
        <v>280</v>
      </c>
      <c r="AD4133" s="1508">
        <f t="shared" si="1481"/>
        <v>280</v>
      </c>
      <c r="AE4133" s="14">
        <f t="shared" si="1484"/>
        <v>-1500.5666666666666</v>
      </c>
      <c r="AF4133" s="14">
        <f t="shared" si="1482"/>
        <v>0</v>
      </c>
      <c r="AG4133" s="14" t="e">
        <f t="shared" si="1483"/>
        <v>#DIV/0!</v>
      </c>
      <c r="AH4133" s="14" t="e">
        <f t="shared" si="1485"/>
        <v>#DIV/0!</v>
      </c>
      <c r="AI4133" s="14">
        <f t="shared" si="1486"/>
        <v>280</v>
      </c>
      <c r="AJ4133" s="2095"/>
    </row>
    <row r="4134" spans="1:36" ht="15.75">
      <c r="A4134" s="2093">
        <v>79</v>
      </c>
      <c r="B4134" s="2134" t="s">
        <v>5215</v>
      </c>
      <c r="C4134" s="2097" t="s">
        <v>233</v>
      </c>
      <c r="D4134" s="2088">
        <v>1</v>
      </c>
      <c r="E4134" s="2089">
        <v>70</v>
      </c>
      <c r="F4134" s="2090">
        <f t="shared" si="1478"/>
        <v>70</v>
      </c>
      <c r="G4134" s="2099"/>
      <c r="H4134" s="2090">
        <f t="shared" si="1479"/>
        <v>0</v>
      </c>
      <c r="I4134" s="2091">
        <v>44781</v>
      </c>
      <c r="J4134" s="2092"/>
      <c r="K4134" s="2092"/>
      <c r="L4134" s="2093"/>
      <c r="M4134" s="2092"/>
      <c r="N4134" s="2089">
        <v>0</v>
      </c>
      <c r="O4134" s="2089">
        <v>0</v>
      </c>
      <c r="P4134" s="2089">
        <v>18</v>
      </c>
      <c r="Q4134" s="2089"/>
      <c r="R4134" s="2089"/>
      <c r="S4134" s="2089"/>
      <c r="T4134" s="2089"/>
      <c r="U4134" s="2094"/>
      <c r="V4134" s="2089"/>
      <c r="W4134" s="2089"/>
      <c r="X4134" s="2089"/>
      <c r="Y4134" s="2089"/>
      <c r="Z4134" s="2093"/>
      <c r="AA4134" s="2093"/>
      <c r="AB4134" s="2093"/>
      <c r="AC4134" s="1507">
        <f t="shared" si="1480"/>
        <v>52</v>
      </c>
      <c r="AD4134" s="1508">
        <f t="shared" si="1481"/>
        <v>52</v>
      </c>
      <c r="AE4134" s="14">
        <f t="shared" si="1484"/>
        <v>-1500.5666666666666</v>
      </c>
      <c r="AF4134" s="14">
        <f t="shared" si="1482"/>
        <v>6</v>
      </c>
      <c r="AG4134" s="14">
        <f t="shared" si="1483"/>
        <v>8.6666666666666661</v>
      </c>
      <c r="AH4134" s="14">
        <f t="shared" si="1485"/>
        <v>1509.2333333333333</v>
      </c>
      <c r="AI4134" s="14">
        <f t="shared" si="1486"/>
        <v>9055.4</v>
      </c>
      <c r="AJ4134" s="2095"/>
    </row>
    <row r="4135" spans="1:36" ht="15.75">
      <c r="A4135" s="2093">
        <v>80</v>
      </c>
      <c r="B4135" s="2134" t="s">
        <v>5216</v>
      </c>
      <c r="C4135" s="2097" t="s">
        <v>233</v>
      </c>
      <c r="D4135" s="2088">
        <v>1</v>
      </c>
      <c r="E4135" s="2089">
        <v>97</v>
      </c>
      <c r="F4135" s="2090">
        <f t="shared" si="1478"/>
        <v>97</v>
      </c>
      <c r="G4135" s="2099"/>
      <c r="H4135" s="2090">
        <f t="shared" si="1479"/>
        <v>0</v>
      </c>
      <c r="I4135" s="2091">
        <v>44781</v>
      </c>
      <c r="J4135" s="2092"/>
      <c r="K4135" s="2092"/>
      <c r="L4135" s="2093"/>
      <c r="M4135" s="2092"/>
      <c r="N4135" s="2089">
        <v>0</v>
      </c>
      <c r="O4135" s="2089">
        <v>42</v>
      </c>
      <c r="P4135" s="2089">
        <v>0</v>
      </c>
      <c r="Q4135" s="2089"/>
      <c r="R4135" s="2089"/>
      <c r="S4135" s="2089"/>
      <c r="T4135" s="2089"/>
      <c r="U4135" s="2094"/>
      <c r="V4135" s="2089"/>
      <c r="W4135" s="2089"/>
      <c r="X4135" s="2089"/>
      <c r="Y4135" s="2089"/>
      <c r="Z4135" s="2093"/>
      <c r="AA4135" s="2093"/>
      <c r="AB4135" s="2093"/>
      <c r="AC4135" s="1507">
        <f t="shared" si="1480"/>
        <v>55</v>
      </c>
      <c r="AD4135" s="1508">
        <f t="shared" si="1481"/>
        <v>55</v>
      </c>
      <c r="AE4135" s="14">
        <f t="shared" si="1484"/>
        <v>-1500.5666666666666</v>
      </c>
      <c r="AF4135" s="14">
        <f t="shared" si="1482"/>
        <v>14</v>
      </c>
      <c r="AG4135" s="14">
        <f t="shared" si="1483"/>
        <v>3.9285714285714284</v>
      </c>
      <c r="AH4135" s="14">
        <f t="shared" si="1485"/>
        <v>1504.4952380952379</v>
      </c>
      <c r="AI4135" s="14">
        <f t="shared" si="1486"/>
        <v>21062.933333333334</v>
      </c>
      <c r="AJ4135" s="2095"/>
    </row>
    <row r="4136" spans="1:36" ht="15.75">
      <c r="A4136" s="2093">
        <v>81</v>
      </c>
      <c r="B4136" s="2135" t="s">
        <v>5217</v>
      </c>
      <c r="C4136" s="2097" t="s">
        <v>233</v>
      </c>
      <c r="D4136" s="2088">
        <v>1</v>
      </c>
      <c r="E4136" s="2089">
        <v>6</v>
      </c>
      <c r="F4136" s="2090">
        <f t="shared" si="1478"/>
        <v>6</v>
      </c>
      <c r="G4136" s="2099"/>
      <c r="H4136" s="2090">
        <f t="shared" si="1479"/>
        <v>0</v>
      </c>
      <c r="I4136" s="2091">
        <v>44781</v>
      </c>
      <c r="J4136" s="2092"/>
      <c r="K4136" s="2092"/>
      <c r="L4136" s="2093"/>
      <c r="M4136" s="2092"/>
      <c r="N4136" s="2089">
        <v>0</v>
      </c>
      <c r="O4136" s="2089">
        <v>0</v>
      </c>
      <c r="P4136" s="2089">
        <v>0</v>
      </c>
      <c r="Q4136" s="2089"/>
      <c r="R4136" s="2089"/>
      <c r="S4136" s="2089"/>
      <c r="T4136" s="2089"/>
      <c r="U4136" s="2094"/>
      <c r="V4136" s="2089"/>
      <c r="W4136" s="2089"/>
      <c r="X4136" s="2089"/>
      <c r="Y4136" s="2089"/>
      <c r="Z4136" s="2093"/>
      <c r="AA4136" s="2093"/>
      <c r="AB4136" s="2093"/>
      <c r="AC4136" s="1507">
        <f t="shared" si="1480"/>
        <v>6</v>
      </c>
      <c r="AD4136" s="1508">
        <f t="shared" si="1481"/>
        <v>6</v>
      </c>
      <c r="AE4136" s="14">
        <f t="shared" si="1484"/>
        <v>-1500.5666666666666</v>
      </c>
      <c r="AF4136" s="14">
        <f t="shared" si="1482"/>
        <v>0</v>
      </c>
      <c r="AG4136" s="14" t="e">
        <f t="shared" si="1483"/>
        <v>#DIV/0!</v>
      </c>
      <c r="AH4136" s="14" t="e">
        <f t="shared" si="1485"/>
        <v>#DIV/0!</v>
      </c>
      <c r="AI4136" s="14">
        <f t="shared" si="1486"/>
        <v>6</v>
      </c>
      <c r="AJ4136" s="2095"/>
    </row>
    <row r="4137" spans="1:36" ht="15.75">
      <c r="A4137" s="2093">
        <v>82</v>
      </c>
      <c r="B4137" s="2135" t="s">
        <v>5218</v>
      </c>
      <c r="C4137" s="2097" t="s">
        <v>234</v>
      </c>
      <c r="D4137" s="2088">
        <v>1</v>
      </c>
      <c r="E4137" s="2089">
        <v>1590</v>
      </c>
      <c r="F4137" s="2090">
        <f t="shared" si="1478"/>
        <v>1590</v>
      </c>
      <c r="G4137" s="2099"/>
      <c r="H4137" s="2090">
        <f t="shared" si="1479"/>
        <v>0</v>
      </c>
      <c r="I4137" s="2091">
        <v>44781</v>
      </c>
      <c r="J4137" s="2092"/>
      <c r="K4137" s="2092"/>
      <c r="L4137" s="2093"/>
      <c r="M4137" s="2092"/>
      <c r="N4137" s="2089">
        <v>0</v>
      </c>
      <c r="O4137" s="2089">
        <v>375</v>
      </c>
      <c r="P4137" s="2089">
        <v>285</v>
      </c>
      <c r="Q4137" s="2089"/>
      <c r="R4137" s="2089"/>
      <c r="S4137" s="2089"/>
      <c r="T4137" s="2089"/>
      <c r="U4137" s="2094"/>
      <c r="V4137" s="2089"/>
      <c r="W4137" s="2089"/>
      <c r="X4137" s="2089"/>
      <c r="Y4137" s="2089"/>
      <c r="Z4137" s="2093"/>
      <c r="AA4137" s="2093"/>
      <c r="AB4137" s="2093"/>
      <c r="AC4137" s="1507">
        <f t="shared" si="1480"/>
        <v>930</v>
      </c>
      <c r="AD4137" s="1508">
        <f t="shared" si="1481"/>
        <v>930</v>
      </c>
      <c r="AE4137" s="14">
        <f t="shared" si="1484"/>
        <v>-1500.5666666666666</v>
      </c>
      <c r="AF4137" s="14">
        <f t="shared" si="1482"/>
        <v>220</v>
      </c>
      <c r="AG4137" s="14">
        <f t="shared" si="1483"/>
        <v>4.2272727272727275</v>
      </c>
      <c r="AH4137" s="14">
        <f t="shared" si="1485"/>
        <v>1504.7939393939394</v>
      </c>
      <c r="AI4137" s="14">
        <f t="shared" si="1486"/>
        <v>331054.66666666663</v>
      </c>
      <c r="AJ4137" s="2095"/>
    </row>
    <row r="4138" spans="1:36" ht="15.75">
      <c r="A4138" s="2093">
        <v>83</v>
      </c>
      <c r="B4138" s="2135" t="s">
        <v>5219</v>
      </c>
      <c r="C4138" s="2097" t="s">
        <v>233</v>
      </c>
      <c r="D4138" s="2088">
        <v>1</v>
      </c>
      <c r="E4138" s="2089">
        <v>320</v>
      </c>
      <c r="F4138" s="2090">
        <f t="shared" si="1478"/>
        <v>320</v>
      </c>
      <c r="G4138" s="2099"/>
      <c r="H4138" s="2090">
        <f t="shared" si="1479"/>
        <v>0</v>
      </c>
      <c r="I4138" s="2091">
        <v>44781</v>
      </c>
      <c r="J4138" s="2092"/>
      <c r="K4138" s="2092"/>
      <c r="L4138" s="2093"/>
      <c r="M4138" s="2092"/>
      <c r="N4138" s="2089">
        <v>0</v>
      </c>
      <c r="O4138" s="2089">
        <v>160</v>
      </c>
      <c r="P4138" s="2089">
        <v>0</v>
      </c>
      <c r="Q4138" s="2089"/>
      <c r="R4138" s="2089"/>
      <c r="S4138" s="2089"/>
      <c r="T4138" s="2089"/>
      <c r="U4138" s="2094"/>
      <c r="V4138" s="2089"/>
      <c r="W4138" s="2089"/>
      <c r="X4138" s="2089"/>
      <c r="Y4138" s="2089"/>
      <c r="Z4138" s="2093"/>
      <c r="AA4138" s="2093"/>
      <c r="AB4138" s="2093"/>
      <c r="AC4138" s="1507">
        <f t="shared" si="1480"/>
        <v>160</v>
      </c>
      <c r="AD4138" s="1508">
        <f t="shared" si="1481"/>
        <v>160</v>
      </c>
      <c r="AE4138" s="14">
        <f t="shared" si="1484"/>
        <v>-1500.5666666666666</v>
      </c>
      <c r="AF4138" s="14">
        <f t="shared" si="1482"/>
        <v>53.333333333333336</v>
      </c>
      <c r="AG4138" s="14">
        <f t="shared" si="1483"/>
        <v>3</v>
      </c>
      <c r="AH4138" s="14">
        <f t="shared" si="1485"/>
        <v>1503.5666666666666</v>
      </c>
      <c r="AI4138" s="14">
        <f t="shared" si="1486"/>
        <v>80190.222222222219</v>
      </c>
      <c r="AJ4138" s="2095"/>
    </row>
    <row r="4139" spans="1:36" ht="15.75">
      <c r="A4139" s="2093">
        <v>84</v>
      </c>
      <c r="B4139" s="2135" t="s">
        <v>5220</v>
      </c>
      <c r="C4139" s="2097" t="s">
        <v>233</v>
      </c>
      <c r="D4139" s="2088">
        <v>1</v>
      </c>
      <c r="E4139" s="2089">
        <v>180</v>
      </c>
      <c r="F4139" s="2090">
        <f t="shared" si="1478"/>
        <v>180</v>
      </c>
      <c r="G4139" s="2099"/>
      <c r="H4139" s="2090">
        <f t="shared" si="1479"/>
        <v>0</v>
      </c>
      <c r="I4139" s="2091">
        <v>44781</v>
      </c>
      <c r="J4139" s="2092"/>
      <c r="K4139" s="2092"/>
      <c r="L4139" s="2093"/>
      <c r="M4139" s="2092"/>
      <c r="N4139" s="2089">
        <v>0</v>
      </c>
      <c r="O4139" s="2089">
        <v>0</v>
      </c>
      <c r="P4139" s="2089">
        <v>5</v>
      </c>
      <c r="Q4139" s="2089"/>
      <c r="R4139" s="2089"/>
      <c r="S4139" s="2089"/>
      <c r="T4139" s="2089"/>
      <c r="U4139" s="2094"/>
      <c r="V4139" s="2089"/>
      <c r="W4139" s="2089"/>
      <c r="X4139" s="2089"/>
      <c r="Y4139" s="2089"/>
      <c r="Z4139" s="2093"/>
      <c r="AA4139" s="2093"/>
      <c r="AB4139" s="2093"/>
      <c r="AC4139" s="1507">
        <f t="shared" si="1480"/>
        <v>175</v>
      </c>
      <c r="AD4139" s="1508">
        <f t="shared" si="1481"/>
        <v>175</v>
      </c>
      <c r="AE4139" s="14">
        <f t="shared" si="1484"/>
        <v>-1500.5666666666666</v>
      </c>
      <c r="AF4139" s="14">
        <f t="shared" si="1482"/>
        <v>1.6666666666666667</v>
      </c>
      <c r="AG4139" s="14">
        <f t="shared" si="1483"/>
        <v>105</v>
      </c>
      <c r="AH4139" s="14">
        <f t="shared" si="1485"/>
        <v>1605.5666666666666</v>
      </c>
      <c r="AI4139" s="14">
        <f t="shared" si="1486"/>
        <v>2675.9444444444443</v>
      </c>
      <c r="AJ4139" s="2095"/>
    </row>
    <row r="4140" spans="1:36" ht="15.75">
      <c r="A4140" s="2093">
        <v>85</v>
      </c>
      <c r="B4140" s="2135" t="s">
        <v>5221</v>
      </c>
      <c r="C4140" s="2097" t="s">
        <v>233</v>
      </c>
      <c r="D4140" s="2088">
        <v>1</v>
      </c>
      <c r="E4140" s="2089">
        <v>324</v>
      </c>
      <c r="F4140" s="2090">
        <f t="shared" si="1478"/>
        <v>324</v>
      </c>
      <c r="G4140" s="2099"/>
      <c r="H4140" s="2090">
        <f t="shared" si="1479"/>
        <v>0</v>
      </c>
      <c r="I4140" s="2091">
        <v>44781</v>
      </c>
      <c r="J4140" s="2092"/>
      <c r="K4140" s="2092"/>
      <c r="L4140" s="2093"/>
      <c r="M4140" s="2092"/>
      <c r="N4140" s="2089">
        <v>0</v>
      </c>
      <c r="O4140" s="2089">
        <v>0</v>
      </c>
      <c r="P4140" s="2089">
        <v>0</v>
      </c>
      <c r="Q4140" s="2089"/>
      <c r="R4140" s="2089"/>
      <c r="S4140" s="2089"/>
      <c r="T4140" s="2089"/>
      <c r="U4140" s="2094"/>
      <c r="V4140" s="2089"/>
      <c r="W4140" s="2089"/>
      <c r="X4140" s="2089"/>
      <c r="Y4140" s="2089"/>
      <c r="Z4140" s="2093"/>
      <c r="AA4140" s="2093"/>
      <c r="AB4140" s="2093"/>
      <c r="AC4140" s="1507">
        <f t="shared" si="1480"/>
        <v>324</v>
      </c>
      <c r="AD4140" s="1508">
        <f t="shared" si="1481"/>
        <v>324</v>
      </c>
      <c r="AE4140" s="14">
        <f t="shared" si="1484"/>
        <v>-1500.5666666666666</v>
      </c>
      <c r="AF4140" s="14">
        <f t="shared" si="1482"/>
        <v>0</v>
      </c>
      <c r="AG4140" s="14" t="e">
        <f t="shared" si="1483"/>
        <v>#DIV/0!</v>
      </c>
      <c r="AH4140" s="14" t="e">
        <f t="shared" si="1485"/>
        <v>#DIV/0!</v>
      </c>
      <c r="AI4140" s="14">
        <f t="shared" si="1486"/>
        <v>324</v>
      </c>
      <c r="AJ4140" s="2095"/>
    </row>
    <row r="4141" spans="1:36" ht="15.75">
      <c r="A4141" s="2093">
        <v>86</v>
      </c>
      <c r="B4141" s="2135" t="s">
        <v>5222</v>
      </c>
      <c r="C4141" s="2097" t="s">
        <v>233</v>
      </c>
      <c r="D4141" s="2088">
        <v>1</v>
      </c>
      <c r="E4141" s="2089">
        <v>24</v>
      </c>
      <c r="F4141" s="2090">
        <f t="shared" si="1478"/>
        <v>24</v>
      </c>
      <c r="G4141" s="2099"/>
      <c r="H4141" s="2090">
        <f t="shared" si="1479"/>
        <v>0</v>
      </c>
      <c r="I4141" s="2091">
        <v>44781</v>
      </c>
      <c r="J4141" s="2092"/>
      <c r="K4141" s="2092"/>
      <c r="L4141" s="2093"/>
      <c r="M4141" s="2092"/>
      <c r="N4141" s="2089">
        <v>0</v>
      </c>
      <c r="O4141" s="2089">
        <v>0</v>
      </c>
      <c r="P4141" s="2089">
        <v>0</v>
      </c>
      <c r="Q4141" s="2089"/>
      <c r="R4141" s="2089"/>
      <c r="S4141" s="2089"/>
      <c r="T4141" s="2089"/>
      <c r="U4141" s="2094"/>
      <c r="V4141" s="2089"/>
      <c r="W4141" s="2089"/>
      <c r="X4141" s="2089"/>
      <c r="Y4141" s="2089"/>
      <c r="Z4141" s="2093"/>
      <c r="AA4141" s="2093"/>
      <c r="AB4141" s="2093"/>
      <c r="AC4141" s="1507">
        <f t="shared" si="1480"/>
        <v>24</v>
      </c>
      <c r="AD4141" s="1508">
        <f t="shared" si="1481"/>
        <v>24</v>
      </c>
      <c r="AE4141" s="14">
        <f t="shared" si="1484"/>
        <v>-1500.5666666666666</v>
      </c>
      <c r="AF4141" s="14">
        <f t="shared" si="1482"/>
        <v>0</v>
      </c>
      <c r="AG4141" s="14" t="e">
        <f t="shared" si="1483"/>
        <v>#DIV/0!</v>
      </c>
      <c r="AH4141" s="14" t="e">
        <f t="shared" si="1485"/>
        <v>#DIV/0!</v>
      </c>
      <c r="AI4141" s="14">
        <f t="shared" si="1486"/>
        <v>24</v>
      </c>
      <c r="AJ4141" s="2095"/>
    </row>
    <row r="4142" spans="1:36" ht="15.75">
      <c r="A4142" s="2093">
        <v>87</v>
      </c>
      <c r="B4142" s="2135" t="s">
        <v>5223</v>
      </c>
      <c r="C4142" s="2097" t="s">
        <v>233</v>
      </c>
      <c r="D4142" s="2088">
        <v>1</v>
      </c>
      <c r="E4142" s="2089">
        <v>24</v>
      </c>
      <c r="F4142" s="2090">
        <f t="shared" si="1478"/>
        <v>24</v>
      </c>
      <c r="G4142" s="2099"/>
      <c r="H4142" s="2090">
        <f t="shared" si="1479"/>
        <v>0</v>
      </c>
      <c r="I4142" s="2091">
        <v>44781</v>
      </c>
      <c r="J4142" s="2092"/>
      <c r="K4142" s="2092"/>
      <c r="L4142" s="2093"/>
      <c r="M4142" s="2092"/>
      <c r="N4142" s="2089">
        <v>0</v>
      </c>
      <c r="O4142" s="2089">
        <v>0</v>
      </c>
      <c r="P4142" s="2089">
        <v>0</v>
      </c>
      <c r="Q4142" s="2089"/>
      <c r="R4142" s="2089"/>
      <c r="S4142" s="2089"/>
      <c r="T4142" s="2089"/>
      <c r="U4142" s="2094"/>
      <c r="V4142" s="2089"/>
      <c r="W4142" s="2089"/>
      <c r="X4142" s="2089"/>
      <c r="Y4142" s="2089"/>
      <c r="Z4142" s="2093"/>
      <c r="AA4142" s="2093"/>
      <c r="AB4142" s="2093"/>
      <c r="AC4142" s="1507">
        <f t="shared" si="1480"/>
        <v>24</v>
      </c>
      <c r="AD4142" s="1508">
        <f t="shared" si="1481"/>
        <v>24</v>
      </c>
      <c r="AE4142" s="14">
        <f t="shared" si="1484"/>
        <v>-1500.5666666666666</v>
      </c>
      <c r="AF4142" s="14">
        <f t="shared" si="1482"/>
        <v>0</v>
      </c>
      <c r="AG4142" s="14" t="e">
        <f t="shared" si="1483"/>
        <v>#DIV/0!</v>
      </c>
      <c r="AH4142" s="14" t="e">
        <f t="shared" si="1485"/>
        <v>#DIV/0!</v>
      </c>
      <c r="AI4142" s="14">
        <f t="shared" si="1486"/>
        <v>24</v>
      </c>
      <c r="AJ4142" s="2095"/>
    </row>
    <row r="4143" spans="1:36" ht="15.75">
      <c r="A4143" s="2093">
        <v>88</v>
      </c>
      <c r="B4143" s="2136" t="s">
        <v>5224</v>
      </c>
      <c r="C4143" s="2097" t="s">
        <v>233</v>
      </c>
      <c r="D4143" s="2088">
        <v>1</v>
      </c>
      <c r="E4143" s="2089">
        <v>25</v>
      </c>
      <c r="F4143" s="2090">
        <f t="shared" si="1478"/>
        <v>25</v>
      </c>
      <c r="G4143" s="2099"/>
      <c r="H4143" s="2090">
        <f t="shared" si="1479"/>
        <v>0</v>
      </c>
      <c r="I4143" s="2091">
        <v>44781</v>
      </c>
      <c r="J4143" s="2092"/>
      <c r="K4143" s="2092"/>
      <c r="L4143" s="2093"/>
      <c r="M4143" s="2092"/>
      <c r="N4143" s="2089">
        <v>0</v>
      </c>
      <c r="O4143" s="2089">
        <v>0</v>
      </c>
      <c r="P4143" s="2089">
        <v>0</v>
      </c>
      <c r="Q4143" s="2089"/>
      <c r="R4143" s="2089"/>
      <c r="S4143" s="2089"/>
      <c r="T4143" s="2089"/>
      <c r="U4143" s="2094"/>
      <c r="V4143" s="2089"/>
      <c r="W4143" s="2089"/>
      <c r="X4143" s="2089"/>
      <c r="Y4143" s="2089"/>
      <c r="Z4143" s="2093"/>
      <c r="AA4143" s="2093"/>
      <c r="AB4143" s="2093"/>
      <c r="AC4143" s="1507">
        <f t="shared" si="1480"/>
        <v>25</v>
      </c>
      <c r="AD4143" s="1508">
        <f t="shared" si="1481"/>
        <v>25</v>
      </c>
      <c r="AE4143" s="14">
        <f t="shared" si="1484"/>
        <v>-1500.5666666666666</v>
      </c>
      <c r="AF4143" s="14">
        <f t="shared" si="1482"/>
        <v>0</v>
      </c>
      <c r="AG4143" s="14" t="e">
        <f t="shared" si="1483"/>
        <v>#DIV/0!</v>
      </c>
      <c r="AH4143" s="14" t="e">
        <f t="shared" si="1485"/>
        <v>#DIV/0!</v>
      </c>
      <c r="AI4143" s="14">
        <f t="shared" si="1486"/>
        <v>25</v>
      </c>
      <c r="AJ4143" s="2095"/>
    </row>
    <row r="4144" spans="1:36" ht="15.75">
      <c r="A4144" s="2093">
        <v>90</v>
      </c>
      <c r="B4144" s="2134" t="s">
        <v>5226</v>
      </c>
      <c r="C4144" s="2097" t="s">
        <v>233</v>
      </c>
      <c r="D4144" s="2088">
        <v>1</v>
      </c>
      <c r="E4144" s="2089">
        <v>107</v>
      </c>
      <c r="F4144" s="2090">
        <f t="shared" si="1478"/>
        <v>107</v>
      </c>
      <c r="G4144" s="2099"/>
      <c r="H4144" s="2090">
        <f t="shared" si="1479"/>
        <v>0</v>
      </c>
      <c r="I4144" s="2091">
        <v>44781</v>
      </c>
      <c r="J4144" s="2092"/>
      <c r="K4144" s="2092"/>
      <c r="L4144" s="2093"/>
      <c r="M4144" s="2092"/>
      <c r="N4144" s="2089">
        <v>0</v>
      </c>
      <c r="O4144" s="2089">
        <v>0</v>
      </c>
      <c r="P4144" s="2089">
        <v>0</v>
      </c>
      <c r="Q4144" s="2089"/>
      <c r="R4144" s="2089"/>
      <c r="S4144" s="2089"/>
      <c r="T4144" s="2089"/>
      <c r="U4144" s="2094"/>
      <c r="V4144" s="2089"/>
      <c r="W4144" s="2089"/>
      <c r="X4144" s="2089"/>
      <c r="Y4144" s="2089"/>
      <c r="Z4144" s="2093"/>
      <c r="AA4144" s="2093"/>
      <c r="AB4144" s="2093"/>
      <c r="AC4144" s="1507">
        <f t="shared" si="1480"/>
        <v>107</v>
      </c>
      <c r="AD4144" s="1508">
        <f t="shared" si="1481"/>
        <v>107</v>
      </c>
      <c r="AE4144" s="14">
        <f t="shared" si="1484"/>
        <v>-1500.5666666666666</v>
      </c>
      <c r="AF4144" s="14">
        <f t="shared" si="1482"/>
        <v>0</v>
      </c>
      <c r="AG4144" s="14" t="e">
        <f t="shared" si="1483"/>
        <v>#DIV/0!</v>
      </c>
      <c r="AH4144" s="14" t="e">
        <f t="shared" si="1485"/>
        <v>#DIV/0!</v>
      </c>
      <c r="AI4144" s="14">
        <f t="shared" si="1486"/>
        <v>107</v>
      </c>
      <c r="AJ4144" s="2095"/>
    </row>
    <row r="4145" spans="1:36" ht="15.75">
      <c r="A4145" s="2093">
        <v>91</v>
      </c>
      <c r="B4145" s="2134" t="s">
        <v>5227</v>
      </c>
      <c r="C4145" s="2097" t="s">
        <v>233</v>
      </c>
      <c r="D4145" s="2088">
        <v>1</v>
      </c>
      <c r="E4145" s="2089">
        <v>36</v>
      </c>
      <c r="F4145" s="2090">
        <f t="shared" si="1478"/>
        <v>36</v>
      </c>
      <c r="G4145" s="2099"/>
      <c r="H4145" s="2090">
        <f t="shared" si="1479"/>
        <v>0</v>
      </c>
      <c r="I4145" s="2091">
        <v>44781</v>
      </c>
      <c r="J4145" s="2092"/>
      <c r="K4145" s="2092"/>
      <c r="L4145" s="2093"/>
      <c r="M4145" s="2092"/>
      <c r="N4145" s="2089">
        <v>0</v>
      </c>
      <c r="O4145" s="2089">
        <v>0</v>
      </c>
      <c r="P4145" s="2089">
        <v>0</v>
      </c>
      <c r="Q4145" s="2089"/>
      <c r="R4145" s="2089"/>
      <c r="S4145" s="2089"/>
      <c r="T4145" s="2089"/>
      <c r="U4145" s="2094"/>
      <c r="V4145" s="2089"/>
      <c r="W4145" s="2089"/>
      <c r="X4145" s="2089"/>
      <c r="Y4145" s="2089"/>
      <c r="Z4145" s="2093"/>
      <c r="AA4145" s="2093"/>
      <c r="AB4145" s="2093"/>
      <c r="AC4145" s="1507">
        <f t="shared" si="1480"/>
        <v>36</v>
      </c>
      <c r="AD4145" s="1508">
        <f t="shared" si="1481"/>
        <v>36</v>
      </c>
      <c r="AE4145" s="14">
        <f t="shared" si="1484"/>
        <v>-1500.5666666666666</v>
      </c>
      <c r="AF4145" s="14">
        <f t="shared" si="1482"/>
        <v>0</v>
      </c>
      <c r="AG4145" s="14" t="e">
        <f t="shared" si="1483"/>
        <v>#DIV/0!</v>
      </c>
      <c r="AH4145" s="14" t="e">
        <f t="shared" si="1485"/>
        <v>#DIV/0!</v>
      </c>
      <c r="AI4145" s="14">
        <f t="shared" si="1486"/>
        <v>36</v>
      </c>
      <c r="AJ4145" s="2095"/>
    </row>
    <row r="4146" spans="1:36" ht="15.75">
      <c r="A4146" s="2093">
        <v>92</v>
      </c>
      <c r="B4146" s="2137" t="s">
        <v>5225</v>
      </c>
      <c r="C4146" s="2097" t="s">
        <v>233</v>
      </c>
      <c r="D4146" s="2088">
        <v>1</v>
      </c>
      <c r="E4146" s="2089">
        <v>500</v>
      </c>
      <c r="F4146" s="2090">
        <f t="shared" si="1478"/>
        <v>500</v>
      </c>
      <c r="G4146" s="2099"/>
      <c r="H4146" s="2090">
        <f t="shared" si="1479"/>
        <v>0</v>
      </c>
      <c r="I4146" s="2091">
        <v>44781</v>
      </c>
      <c r="J4146" s="2092"/>
      <c r="K4146" s="2092"/>
      <c r="L4146" s="2093"/>
      <c r="M4146" s="2092"/>
      <c r="N4146" s="2089">
        <v>0</v>
      </c>
      <c r="O4146" s="2089">
        <v>0</v>
      </c>
      <c r="P4146" s="2089">
        <v>30</v>
      </c>
      <c r="Q4146" s="2089"/>
      <c r="R4146" s="2089"/>
      <c r="S4146" s="2089"/>
      <c r="T4146" s="2089"/>
      <c r="U4146" s="2094"/>
      <c r="V4146" s="2089"/>
      <c r="W4146" s="2089"/>
      <c r="X4146" s="2089"/>
      <c r="Y4146" s="2089"/>
      <c r="Z4146" s="2093"/>
      <c r="AA4146" s="2093"/>
      <c r="AB4146" s="2093"/>
      <c r="AC4146" s="1507">
        <f t="shared" si="1480"/>
        <v>470</v>
      </c>
      <c r="AD4146" s="1508">
        <f t="shared" si="1481"/>
        <v>470</v>
      </c>
      <c r="AE4146" s="14">
        <f t="shared" si="1484"/>
        <v>-1500.5666666666666</v>
      </c>
      <c r="AF4146" s="14">
        <f t="shared" si="1482"/>
        <v>10</v>
      </c>
      <c r="AG4146" s="14">
        <f t="shared" si="1483"/>
        <v>47</v>
      </c>
      <c r="AH4146" s="14">
        <f t="shared" si="1485"/>
        <v>1547.5666666666666</v>
      </c>
      <c r="AI4146" s="14">
        <f t="shared" si="1486"/>
        <v>15475.666666666666</v>
      </c>
      <c r="AJ4146" s="2095"/>
    </row>
    <row r="4147" spans="1:36" ht="15.75">
      <c r="A4147" s="2093">
        <v>93</v>
      </c>
      <c r="B4147" s="2084" t="s">
        <v>5228</v>
      </c>
      <c r="C4147" s="2097" t="s">
        <v>233</v>
      </c>
      <c r="D4147" s="2088">
        <v>1</v>
      </c>
      <c r="E4147" s="2089">
        <v>400</v>
      </c>
      <c r="F4147" s="2090">
        <f t="shared" si="1478"/>
        <v>400</v>
      </c>
      <c r="G4147" s="2099"/>
      <c r="H4147" s="2090">
        <f t="shared" si="1479"/>
        <v>0</v>
      </c>
      <c r="I4147" s="2091">
        <v>44784</v>
      </c>
      <c r="J4147" s="2092"/>
      <c r="K4147" s="2092"/>
      <c r="L4147" s="2093"/>
      <c r="M4147" s="2092"/>
      <c r="N4147" s="2089">
        <v>0</v>
      </c>
      <c r="O4147" s="2089">
        <v>0</v>
      </c>
      <c r="P4147" s="2089">
        <v>0</v>
      </c>
      <c r="Q4147" s="2089"/>
      <c r="R4147" s="2089"/>
      <c r="S4147" s="2089"/>
      <c r="T4147" s="2089"/>
      <c r="U4147" s="2094"/>
      <c r="V4147" s="2089"/>
      <c r="W4147" s="2089"/>
      <c r="X4147" s="2089"/>
      <c r="Y4147" s="2089"/>
      <c r="Z4147" s="2093"/>
      <c r="AA4147" s="2093"/>
      <c r="AB4147" s="2093"/>
      <c r="AC4147" s="1507">
        <f t="shared" si="1480"/>
        <v>400</v>
      </c>
      <c r="AD4147" s="1508">
        <f t="shared" si="1481"/>
        <v>400</v>
      </c>
      <c r="AE4147" s="14">
        <f t="shared" si="1484"/>
        <v>-1500.5666666666666</v>
      </c>
      <c r="AF4147" s="14">
        <f t="shared" si="1482"/>
        <v>0</v>
      </c>
      <c r="AG4147" s="14" t="e">
        <f t="shared" si="1483"/>
        <v>#DIV/0!</v>
      </c>
      <c r="AH4147" s="14" t="e">
        <f t="shared" si="1485"/>
        <v>#DIV/0!</v>
      </c>
      <c r="AI4147" s="14">
        <f t="shared" si="1486"/>
        <v>400</v>
      </c>
      <c r="AJ4147" s="2095"/>
    </row>
    <row r="4148" spans="1:36" ht="15.75">
      <c r="A4148" s="2093">
        <v>94</v>
      </c>
      <c r="B4148" s="2084" t="s">
        <v>4743</v>
      </c>
      <c r="C4148" s="2097" t="s">
        <v>234</v>
      </c>
      <c r="D4148" s="2088">
        <v>3.21</v>
      </c>
      <c r="E4148" s="2089">
        <v>170</v>
      </c>
      <c r="F4148" s="2090">
        <f t="shared" si="1478"/>
        <v>545.70000000000005</v>
      </c>
      <c r="G4148" s="2099"/>
      <c r="H4148" s="2090">
        <f t="shared" si="1479"/>
        <v>0</v>
      </c>
      <c r="I4148" s="2091">
        <v>44784</v>
      </c>
      <c r="J4148" s="2092"/>
      <c r="K4148" s="2092"/>
      <c r="L4148" s="2093"/>
      <c r="M4148" s="2092"/>
      <c r="N4148" s="2089">
        <v>0</v>
      </c>
      <c r="O4148" s="2089">
        <v>14</v>
      </c>
      <c r="P4148" s="2089">
        <v>0</v>
      </c>
      <c r="Q4148" s="2089"/>
      <c r="R4148" s="2089"/>
      <c r="S4148" s="2089"/>
      <c r="T4148" s="2089"/>
      <c r="U4148" s="2094"/>
      <c r="V4148" s="2089"/>
      <c r="W4148" s="2089"/>
      <c r="X4148" s="2089"/>
      <c r="Y4148" s="2089"/>
      <c r="Z4148" s="2093"/>
      <c r="AA4148" s="2093"/>
      <c r="AB4148" s="2093"/>
      <c r="AC4148" s="1507">
        <f t="shared" si="1480"/>
        <v>156</v>
      </c>
      <c r="AD4148" s="1508">
        <f t="shared" si="1481"/>
        <v>500.76</v>
      </c>
      <c r="AE4148" s="14">
        <f t="shared" si="1484"/>
        <v>-1500.5666666666666</v>
      </c>
      <c r="AF4148" s="14">
        <f t="shared" si="1482"/>
        <v>4.666666666666667</v>
      </c>
      <c r="AG4148" s="14">
        <f t="shared" si="1483"/>
        <v>33.428571428571423</v>
      </c>
      <c r="AH4148" s="14">
        <f t="shared" si="1485"/>
        <v>1533.9952380952379</v>
      </c>
      <c r="AI4148" s="14">
        <f t="shared" si="1486"/>
        <v>7158.6444444444442</v>
      </c>
      <c r="AJ4148" s="2095"/>
    </row>
    <row r="4149" spans="1:36" ht="15.75">
      <c r="A4149" s="2093">
        <v>95</v>
      </c>
      <c r="B4149" s="2096" t="s">
        <v>4542</v>
      </c>
      <c r="C4149" s="2097" t="s">
        <v>234</v>
      </c>
      <c r="D4149" s="2088">
        <v>1</v>
      </c>
      <c r="E4149" s="2089">
        <v>300</v>
      </c>
      <c r="F4149" s="2090">
        <f t="shared" si="1478"/>
        <v>300</v>
      </c>
      <c r="G4149" s="2099"/>
      <c r="H4149" s="2090">
        <f t="shared" si="1479"/>
        <v>0</v>
      </c>
      <c r="I4149" s="2091">
        <v>44784</v>
      </c>
      <c r="J4149" s="2092"/>
      <c r="K4149" s="2092"/>
      <c r="L4149" s="2093"/>
      <c r="M4149" s="2092"/>
      <c r="N4149" s="2089">
        <v>0</v>
      </c>
      <c r="O4149" s="2089">
        <v>0</v>
      </c>
      <c r="P4149" s="2089">
        <v>0</v>
      </c>
      <c r="Q4149" s="2089"/>
      <c r="R4149" s="2089"/>
      <c r="S4149" s="2089"/>
      <c r="T4149" s="2089"/>
      <c r="U4149" s="2094"/>
      <c r="V4149" s="2089"/>
      <c r="W4149" s="2089"/>
      <c r="X4149" s="2089"/>
      <c r="Y4149" s="2089"/>
      <c r="Z4149" s="2093"/>
      <c r="AA4149" s="2093"/>
      <c r="AB4149" s="2093"/>
      <c r="AC4149" s="1507">
        <f t="shared" si="1480"/>
        <v>300</v>
      </c>
      <c r="AD4149" s="1508">
        <f t="shared" si="1481"/>
        <v>300</v>
      </c>
      <c r="AE4149" s="14">
        <f t="shared" si="1484"/>
        <v>-1500.5666666666666</v>
      </c>
      <c r="AF4149" s="14">
        <f t="shared" si="1482"/>
        <v>0</v>
      </c>
      <c r="AG4149" s="14" t="e">
        <f t="shared" si="1483"/>
        <v>#DIV/0!</v>
      </c>
      <c r="AH4149" s="14" t="e">
        <f t="shared" si="1485"/>
        <v>#DIV/0!</v>
      </c>
      <c r="AI4149" s="14">
        <f t="shared" si="1486"/>
        <v>300</v>
      </c>
      <c r="AJ4149" s="2095"/>
    </row>
    <row r="4150" spans="1:36" ht="15.75">
      <c r="A4150" s="2093">
        <v>96</v>
      </c>
      <c r="B4150" s="2096" t="s">
        <v>5229</v>
      </c>
      <c r="C4150" s="2097" t="s">
        <v>233</v>
      </c>
      <c r="D4150" s="2088">
        <v>1</v>
      </c>
      <c r="E4150" s="2089">
        <v>48</v>
      </c>
      <c r="F4150" s="2090">
        <f t="shared" si="1478"/>
        <v>48</v>
      </c>
      <c r="G4150" s="2099"/>
      <c r="H4150" s="2090">
        <f t="shared" si="1479"/>
        <v>0</v>
      </c>
      <c r="I4150" s="2091">
        <v>44790</v>
      </c>
      <c r="J4150" s="2092"/>
      <c r="K4150" s="2092"/>
      <c r="L4150" s="2093"/>
      <c r="M4150" s="2092"/>
      <c r="N4150" s="2089">
        <v>0</v>
      </c>
      <c r="O4150" s="2089">
        <v>0</v>
      </c>
      <c r="P4150" s="2089">
        <v>0</v>
      </c>
      <c r="Q4150" s="2089"/>
      <c r="R4150" s="2089"/>
      <c r="S4150" s="2089"/>
      <c r="T4150" s="2089"/>
      <c r="U4150" s="2094"/>
      <c r="V4150" s="2089"/>
      <c r="W4150" s="2089"/>
      <c r="X4150" s="2089"/>
      <c r="Y4150" s="2089"/>
      <c r="Z4150" s="2093"/>
      <c r="AA4150" s="2093"/>
      <c r="AB4150" s="2093"/>
      <c r="AC4150" s="1507">
        <f t="shared" si="1480"/>
        <v>48</v>
      </c>
      <c r="AD4150" s="1508">
        <f t="shared" si="1481"/>
        <v>48</v>
      </c>
      <c r="AE4150" s="14">
        <f t="shared" si="1484"/>
        <v>-1500.5666666666666</v>
      </c>
      <c r="AF4150" s="14">
        <f t="shared" si="1482"/>
        <v>0</v>
      </c>
      <c r="AG4150" s="14" t="e">
        <f t="shared" si="1483"/>
        <v>#DIV/0!</v>
      </c>
      <c r="AH4150" s="14" t="e">
        <f t="shared" si="1485"/>
        <v>#DIV/0!</v>
      </c>
      <c r="AI4150" s="14">
        <f t="shared" si="1486"/>
        <v>48</v>
      </c>
      <c r="AJ4150" s="2095"/>
    </row>
    <row r="4151" spans="1:36" ht="15.75">
      <c r="A4151" s="2093">
        <v>97</v>
      </c>
      <c r="B4151" s="2118" t="s">
        <v>5230</v>
      </c>
      <c r="C4151" s="2107" t="s">
        <v>233</v>
      </c>
      <c r="D4151" s="2098">
        <v>1</v>
      </c>
      <c r="E4151" s="2089">
        <v>1600</v>
      </c>
      <c r="F4151" s="2090">
        <f t="shared" ref="F4151:F4178" si="1487">D4151*E4151</f>
        <v>1600</v>
      </c>
      <c r="G4151" s="2115"/>
      <c r="H4151" s="2090">
        <f t="shared" ref="H4151:H4178" si="1488">D4151*G4151</f>
        <v>0</v>
      </c>
      <c r="I4151" s="2091">
        <v>44764</v>
      </c>
      <c r="J4151" s="2092"/>
      <c r="K4151" s="2092"/>
      <c r="L4151" s="2093"/>
      <c r="M4151" s="2092"/>
      <c r="N4151" s="2089">
        <v>0</v>
      </c>
      <c r="O4151" s="2089">
        <v>0</v>
      </c>
      <c r="P4151" s="2089">
        <v>0</v>
      </c>
      <c r="Q4151" s="2089"/>
      <c r="R4151" s="2089"/>
      <c r="S4151" s="2089"/>
      <c r="T4151" s="2089"/>
      <c r="U4151" s="2094"/>
      <c r="V4151" s="2089"/>
      <c r="W4151" s="2089"/>
      <c r="X4151" s="2089"/>
      <c r="Y4151" s="2089"/>
      <c r="Z4151" s="2093"/>
      <c r="AA4151" s="2093"/>
      <c r="AB4151" s="2093"/>
      <c r="AC4151" s="1507">
        <f t="shared" ref="AC4151:AC4178" si="1489">E4151+G4151-N4151-O4151-AA4151-P4151-Q4151-R4151-S4151-T4151-U4151-V4151-W4151-X4151-Y4151</f>
        <v>1600</v>
      </c>
      <c r="AD4151" s="1508">
        <f t="shared" ref="AD4151:AD4178" si="1490">D4151*AC4151</f>
        <v>1600</v>
      </c>
      <c r="AE4151" s="14">
        <f t="shared" si="1484"/>
        <v>-1500.5666666666666</v>
      </c>
      <c r="AF4151" s="14">
        <f t="shared" ref="AF4151:AF4178" si="1491">(N4151+O4151+P4151+Q4151+R4151+S4151+T4151+U4151+V4151+W4151+X4151+Y4151)/3</f>
        <v>0</v>
      </c>
      <c r="AG4151" s="14" t="e">
        <f t="shared" ref="AG4151:AG4178" si="1492">AC4151/AF4151</f>
        <v>#DIV/0!</v>
      </c>
      <c r="AH4151" s="14" t="e">
        <f t="shared" si="1485"/>
        <v>#DIV/0!</v>
      </c>
      <c r="AI4151" s="14">
        <f t="shared" si="1486"/>
        <v>1600</v>
      </c>
      <c r="AJ4151" s="2095"/>
    </row>
    <row r="4152" spans="1:36" ht="15.75">
      <c r="A4152" s="2093">
        <v>98</v>
      </c>
      <c r="B4152" s="2118" t="s">
        <v>5231</v>
      </c>
      <c r="C4152" s="2138" t="s">
        <v>181</v>
      </c>
      <c r="D4152" s="2098">
        <v>1</v>
      </c>
      <c r="E4152" s="2089">
        <v>600</v>
      </c>
      <c r="F4152" s="2090">
        <f t="shared" si="1487"/>
        <v>600</v>
      </c>
      <c r="G4152" s="2086"/>
      <c r="H4152" s="2090">
        <f t="shared" si="1488"/>
        <v>0</v>
      </c>
      <c r="I4152" s="2091">
        <v>44764</v>
      </c>
      <c r="J4152" s="2092"/>
      <c r="K4152" s="2092"/>
      <c r="L4152" s="2093"/>
      <c r="M4152" s="2092"/>
      <c r="N4152" s="2089">
        <v>0</v>
      </c>
      <c r="O4152" s="2089">
        <v>0</v>
      </c>
      <c r="P4152" s="2089">
        <v>0</v>
      </c>
      <c r="Q4152" s="2089"/>
      <c r="R4152" s="2089"/>
      <c r="S4152" s="2089"/>
      <c r="T4152" s="2089"/>
      <c r="U4152" s="2094"/>
      <c r="V4152" s="2089"/>
      <c r="W4152" s="2089"/>
      <c r="X4152" s="2089"/>
      <c r="Y4152" s="2089"/>
      <c r="Z4152" s="2093"/>
      <c r="AA4152" s="2093"/>
      <c r="AB4152" s="2093"/>
      <c r="AC4152" s="1507">
        <f t="shared" si="1489"/>
        <v>600</v>
      </c>
      <c r="AD4152" s="1508">
        <f t="shared" si="1490"/>
        <v>600</v>
      </c>
      <c r="AE4152" s="14">
        <f t="shared" si="1484"/>
        <v>-1500.5666666666666</v>
      </c>
      <c r="AF4152" s="14">
        <f t="shared" si="1491"/>
        <v>0</v>
      </c>
      <c r="AG4152" s="14" t="e">
        <f t="shared" si="1492"/>
        <v>#DIV/0!</v>
      </c>
      <c r="AH4152" s="14" t="e">
        <f t="shared" si="1485"/>
        <v>#DIV/0!</v>
      </c>
      <c r="AI4152" s="14">
        <f t="shared" si="1486"/>
        <v>600</v>
      </c>
      <c r="AJ4152" s="2095"/>
    </row>
    <row r="4153" spans="1:36" ht="15.75">
      <c r="A4153" s="2093">
        <v>99</v>
      </c>
      <c r="B4153" s="2139" t="s">
        <v>5232</v>
      </c>
      <c r="C4153" s="2140" t="s">
        <v>233</v>
      </c>
      <c r="D4153" s="2098">
        <v>1</v>
      </c>
      <c r="E4153" s="2089">
        <v>40</v>
      </c>
      <c r="F4153" s="2090">
        <f t="shared" si="1487"/>
        <v>40</v>
      </c>
      <c r="G4153" s="2141"/>
      <c r="H4153" s="2090">
        <f t="shared" si="1488"/>
        <v>0</v>
      </c>
      <c r="I4153" s="2091">
        <v>44764</v>
      </c>
      <c r="J4153" s="2092"/>
      <c r="K4153" s="2092"/>
      <c r="L4153" s="2093"/>
      <c r="M4153" s="2092"/>
      <c r="N4153" s="2089">
        <v>0</v>
      </c>
      <c r="O4153" s="2089">
        <v>0</v>
      </c>
      <c r="P4153" s="2089">
        <v>0</v>
      </c>
      <c r="Q4153" s="2089"/>
      <c r="R4153" s="2089"/>
      <c r="S4153" s="2089"/>
      <c r="T4153" s="2089"/>
      <c r="U4153" s="2094"/>
      <c r="V4153" s="2089"/>
      <c r="W4153" s="2089"/>
      <c r="X4153" s="2089"/>
      <c r="Y4153" s="2089"/>
      <c r="Z4153" s="2093"/>
      <c r="AA4153" s="2093"/>
      <c r="AB4153" s="2093"/>
      <c r="AC4153" s="1507">
        <f t="shared" si="1489"/>
        <v>40</v>
      </c>
      <c r="AD4153" s="1508">
        <f t="shared" si="1490"/>
        <v>40</v>
      </c>
      <c r="AE4153" s="14">
        <f t="shared" si="1484"/>
        <v>-1500.5666666666666</v>
      </c>
      <c r="AF4153" s="14">
        <f t="shared" si="1491"/>
        <v>0</v>
      </c>
      <c r="AG4153" s="14" t="e">
        <f t="shared" si="1492"/>
        <v>#DIV/0!</v>
      </c>
      <c r="AH4153" s="14" t="e">
        <f t="shared" si="1485"/>
        <v>#DIV/0!</v>
      </c>
      <c r="AI4153" s="14">
        <f t="shared" si="1486"/>
        <v>40</v>
      </c>
      <c r="AJ4153" s="2095"/>
    </row>
    <row r="4154" spans="1:36" ht="15.75">
      <c r="A4154" s="2093">
        <v>100</v>
      </c>
      <c r="B4154" s="2137" t="s">
        <v>5233</v>
      </c>
      <c r="C4154" s="2142" t="s">
        <v>233</v>
      </c>
      <c r="D4154" s="2098">
        <v>1</v>
      </c>
      <c r="E4154" s="2089">
        <v>207</v>
      </c>
      <c r="F4154" s="2090">
        <f t="shared" si="1487"/>
        <v>207</v>
      </c>
      <c r="G4154" s="2141"/>
      <c r="H4154" s="2090">
        <f t="shared" si="1488"/>
        <v>0</v>
      </c>
      <c r="I4154" s="2091">
        <v>44764</v>
      </c>
      <c r="J4154" s="2092"/>
      <c r="K4154" s="2092"/>
      <c r="L4154" s="2093"/>
      <c r="M4154" s="2092"/>
      <c r="N4154" s="2089">
        <v>0</v>
      </c>
      <c r="O4154" s="2089">
        <v>92</v>
      </c>
      <c r="P4154" s="2089">
        <v>0</v>
      </c>
      <c r="Q4154" s="2089"/>
      <c r="R4154" s="2089"/>
      <c r="S4154" s="2089"/>
      <c r="T4154" s="2089"/>
      <c r="U4154" s="2094"/>
      <c r="V4154" s="2089"/>
      <c r="W4154" s="2089"/>
      <c r="X4154" s="2089"/>
      <c r="Y4154" s="2089"/>
      <c r="Z4154" s="2093"/>
      <c r="AA4154" s="2093"/>
      <c r="AB4154" s="2093"/>
      <c r="AC4154" s="1507">
        <f t="shared" si="1489"/>
        <v>115</v>
      </c>
      <c r="AD4154" s="1508">
        <f t="shared" si="1490"/>
        <v>115</v>
      </c>
      <c r="AE4154" s="14">
        <f t="shared" si="1484"/>
        <v>-1500.5666666666666</v>
      </c>
      <c r="AF4154" s="14">
        <f t="shared" si="1491"/>
        <v>30.666666666666668</v>
      </c>
      <c r="AG4154" s="14">
        <f t="shared" si="1492"/>
        <v>3.75</v>
      </c>
      <c r="AH4154" s="14">
        <f t="shared" si="1485"/>
        <v>1504.3166666666666</v>
      </c>
      <c r="AI4154" s="14">
        <f t="shared" si="1486"/>
        <v>46132.37777777778</v>
      </c>
      <c r="AJ4154" s="2095"/>
    </row>
    <row r="4155" spans="1:36" ht="15.75">
      <c r="A4155" s="2093">
        <v>101</v>
      </c>
      <c r="B4155" s="2137" t="s">
        <v>5234</v>
      </c>
      <c r="C4155" s="2142" t="s">
        <v>181</v>
      </c>
      <c r="D4155" s="2098">
        <v>1</v>
      </c>
      <c r="E4155" s="2089">
        <v>221</v>
      </c>
      <c r="F4155" s="2090">
        <f t="shared" si="1487"/>
        <v>221</v>
      </c>
      <c r="G4155" s="2141"/>
      <c r="H4155" s="2090">
        <f t="shared" si="1488"/>
        <v>0</v>
      </c>
      <c r="I4155" s="2091">
        <v>44764</v>
      </c>
      <c r="J4155" s="2092"/>
      <c r="K4155" s="2092"/>
      <c r="L4155" s="2093"/>
      <c r="M4155" s="2092"/>
      <c r="N4155" s="2089">
        <v>0</v>
      </c>
      <c r="O4155" s="2089">
        <v>0</v>
      </c>
      <c r="P4155" s="2089">
        <v>0</v>
      </c>
      <c r="Q4155" s="2089"/>
      <c r="R4155" s="2089"/>
      <c r="S4155" s="2089"/>
      <c r="T4155" s="2089"/>
      <c r="U4155" s="2111"/>
      <c r="V4155" s="2089"/>
      <c r="W4155" s="2089"/>
      <c r="X4155" s="2089"/>
      <c r="Y4155" s="2089"/>
      <c r="Z4155" s="2093"/>
      <c r="AA4155" s="2093"/>
      <c r="AB4155" s="2093"/>
      <c r="AC4155" s="1507">
        <f t="shared" si="1489"/>
        <v>221</v>
      </c>
      <c r="AD4155" s="1508">
        <f t="shared" si="1490"/>
        <v>221</v>
      </c>
      <c r="AE4155" s="14">
        <f t="shared" si="1484"/>
        <v>-1500.5666666666666</v>
      </c>
      <c r="AF4155" s="14">
        <f t="shared" si="1491"/>
        <v>0</v>
      </c>
      <c r="AG4155" s="14" t="e">
        <f t="shared" si="1492"/>
        <v>#DIV/0!</v>
      </c>
      <c r="AH4155" s="14" t="e">
        <f t="shared" si="1485"/>
        <v>#DIV/0!</v>
      </c>
      <c r="AI4155" s="14">
        <f t="shared" si="1486"/>
        <v>221</v>
      </c>
      <c r="AJ4155" s="2095"/>
    </row>
    <row r="4156" spans="1:36" ht="15.75">
      <c r="A4156" s="2093">
        <v>102</v>
      </c>
      <c r="B4156" s="2137" t="s">
        <v>5235</v>
      </c>
      <c r="C4156" s="2142" t="s">
        <v>233</v>
      </c>
      <c r="D4156" s="2098">
        <v>1</v>
      </c>
      <c r="E4156" s="2089">
        <v>200</v>
      </c>
      <c r="F4156" s="2090">
        <f t="shared" si="1487"/>
        <v>200</v>
      </c>
      <c r="G4156" s="2141"/>
      <c r="H4156" s="2090">
        <f t="shared" si="1488"/>
        <v>0</v>
      </c>
      <c r="I4156" s="2091">
        <v>44764</v>
      </c>
      <c r="J4156" s="2092"/>
      <c r="K4156" s="2092"/>
      <c r="L4156" s="2093"/>
      <c r="M4156" s="2092"/>
      <c r="N4156" s="2089">
        <v>0</v>
      </c>
      <c r="O4156" s="2089">
        <v>0</v>
      </c>
      <c r="P4156" s="2089">
        <v>0</v>
      </c>
      <c r="Q4156" s="2089"/>
      <c r="R4156" s="2089"/>
      <c r="S4156" s="2089"/>
      <c r="T4156" s="2089"/>
      <c r="U4156" s="2094"/>
      <c r="V4156" s="2089"/>
      <c r="W4156" s="2089"/>
      <c r="X4156" s="2089"/>
      <c r="Y4156" s="2089"/>
      <c r="Z4156" s="2093"/>
      <c r="AA4156" s="2093"/>
      <c r="AB4156" s="2093"/>
      <c r="AC4156" s="1507">
        <f t="shared" si="1489"/>
        <v>200</v>
      </c>
      <c r="AD4156" s="1508">
        <f t="shared" si="1490"/>
        <v>200</v>
      </c>
      <c r="AE4156" s="14">
        <f t="shared" si="1484"/>
        <v>-1500.5666666666666</v>
      </c>
      <c r="AF4156" s="14">
        <f t="shared" si="1491"/>
        <v>0</v>
      </c>
      <c r="AG4156" s="14" t="e">
        <f t="shared" si="1492"/>
        <v>#DIV/0!</v>
      </c>
      <c r="AH4156" s="14" t="e">
        <f t="shared" si="1485"/>
        <v>#DIV/0!</v>
      </c>
      <c r="AI4156" s="14">
        <f t="shared" si="1486"/>
        <v>200</v>
      </c>
      <c r="AJ4156" s="2095"/>
    </row>
    <row r="4157" spans="1:36" ht="15.75">
      <c r="A4157" s="2093">
        <v>104</v>
      </c>
      <c r="B4157" s="2137" t="s">
        <v>5236</v>
      </c>
      <c r="C4157" s="2142" t="s">
        <v>233</v>
      </c>
      <c r="D4157" s="2098">
        <v>1</v>
      </c>
      <c r="E4157" s="2089">
        <v>600</v>
      </c>
      <c r="F4157" s="2090">
        <f t="shared" si="1487"/>
        <v>600</v>
      </c>
      <c r="G4157" s="2141"/>
      <c r="H4157" s="2090">
        <f t="shared" si="1488"/>
        <v>0</v>
      </c>
      <c r="I4157" s="2091">
        <v>44764</v>
      </c>
      <c r="J4157" s="2092"/>
      <c r="K4157" s="2092"/>
      <c r="L4157" s="2093"/>
      <c r="M4157" s="2092"/>
      <c r="N4157" s="2089">
        <v>0</v>
      </c>
      <c r="O4157" s="2089">
        <v>0</v>
      </c>
      <c r="P4157" s="2089">
        <v>0</v>
      </c>
      <c r="Q4157" s="2089"/>
      <c r="R4157" s="2089"/>
      <c r="S4157" s="2089"/>
      <c r="T4157" s="2089"/>
      <c r="U4157" s="2094"/>
      <c r="V4157" s="2089"/>
      <c r="W4157" s="2089"/>
      <c r="X4157" s="2089"/>
      <c r="Y4157" s="2089"/>
      <c r="Z4157" s="2093"/>
      <c r="AA4157" s="2093"/>
      <c r="AB4157" s="2093"/>
      <c r="AC4157" s="1507">
        <f t="shared" si="1489"/>
        <v>600</v>
      </c>
      <c r="AD4157" s="1508">
        <f t="shared" si="1490"/>
        <v>600</v>
      </c>
      <c r="AE4157" s="14">
        <f t="shared" ref="AE4157:AE4184" si="1493">(J4157-"01.04.2023")/30</f>
        <v>-1500.5666666666666</v>
      </c>
      <c r="AF4157" s="14">
        <f t="shared" si="1491"/>
        <v>0</v>
      </c>
      <c r="AG4157" s="14" t="e">
        <f t="shared" si="1492"/>
        <v>#DIV/0!</v>
      </c>
      <c r="AH4157" s="14" t="e">
        <f t="shared" ref="AH4157:AH4184" si="1494">AG4157-AE4157</f>
        <v>#DIV/0!</v>
      </c>
      <c r="AI4157" s="14">
        <f t="shared" ref="AI4157:AI4184" si="1495">AC4157-(AE4157*AF4157)</f>
        <v>600</v>
      </c>
      <c r="AJ4157" s="2095"/>
    </row>
    <row r="4158" spans="1:36" ht="15.75">
      <c r="A4158" s="2093">
        <v>105</v>
      </c>
      <c r="B4158" s="2118" t="s">
        <v>5237</v>
      </c>
      <c r="C4158" s="2107" t="s">
        <v>234</v>
      </c>
      <c r="D4158" s="2098">
        <v>1</v>
      </c>
      <c r="E4158" s="2089">
        <v>7000</v>
      </c>
      <c r="F4158" s="2090">
        <f t="shared" si="1487"/>
        <v>7000</v>
      </c>
      <c r="G4158" s="2115"/>
      <c r="H4158" s="2090">
        <f t="shared" si="1488"/>
        <v>0</v>
      </c>
      <c r="I4158" s="2091">
        <v>44764</v>
      </c>
      <c r="J4158" s="2092"/>
      <c r="K4158" s="2092"/>
      <c r="L4158" s="2093"/>
      <c r="M4158" s="2092"/>
      <c r="N4158" s="2089">
        <v>0</v>
      </c>
      <c r="O4158" s="2089">
        <v>1200</v>
      </c>
      <c r="P4158" s="2089">
        <v>900</v>
      </c>
      <c r="Q4158" s="2089"/>
      <c r="R4158" s="2089"/>
      <c r="S4158" s="2089"/>
      <c r="T4158" s="2089"/>
      <c r="U4158" s="2094"/>
      <c r="V4158" s="2089"/>
      <c r="W4158" s="2089"/>
      <c r="X4158" s="2089"/>
      <c r="Y4158" s="2089"/>
      <c r="Z4158" s="2093"/>
      <c r="AA4158" s="2093"/>
      <c r="AB4158" s="2093"/>
      <c r="AC4158" s="1507">
        <f t="shared" si="1489"/>
        <v>4900</v>
      </c>
      <c r="AD4158" s="1508">
        <f t="shared" si="1490"/>
        <v>4900</v>
      </c>
      <c r="AE4158" s="14">
        <f t="shared" si="1493"/>
        <v>-1500.5666666666666</v>
      </c>
      <c r="AF4158" s="14">
        <f t="shared" si="1491"/>
        <v>700</v>
      </c>
      <c r="AG4158" s="14">
        <f t="shared" si="1492"/>
        <v>7</v>
      </c>
      <c r="AH4158" s="14">
        <f t="shared" si="1494"/>
        <v>1507.5666666666666</v>
      </c>
      <c r="AI4158" s="14">
        <f t="shared" si="1495"/>
        <v>1055296.6666666665</v>
      </c>
      <c r="AJ4158" s="2095"/>
    </row>
    <row r="4159" spans="1:36" ht="15.75">
      <c r="A4159" s="2093">
        <v>106</v>
      </c>
      <c r="B4159" s="2137" t="s">
        <v>5238</v>
      </c>
      <c r="C4159" s="2142" t="s">
        <v>233</v>
      </c>
      <c r="D4159" s="2098">
        <v>1</v>
      </c>
      <c r="E4159" s="2089">
        <v>750</v>
      </c>
      <c r="F4159" s="2090">
        <f t="shared" si="1487"/>
        <v>750</v>
      </c>
      <c r="G4159" s="2141"/>
      <c r="H4159" s="2090">
        <f t="shared" si="1488"/>
        <v>0</v>
      </c>
      <c r="I4159" s="2091">
        <v>44764</v>
      </c>
      <c r="J4159" s="2092"/>
      <c r="K4159" s="2092"/>
      <c r="L4159" s="2093"/>
      <c r="M4159" s="2092"/>
      <c r="N4159" s="2089">
        <v>0</v>
      </c>
      <c r="O4159" s="2089">
        <v>149</v>
      </c>
      <c r="P4159" s="2089">
        <v>286</v>
      </c>
      <c r="Q4159" s="2089"/>
      <c r="R4159" s="2089"/>
      <c r="S4159" s="2089"/>
      <c r="T4159" s="2089"/>
      <c r="U4159" s="2094"/>
      <c r="V4159" s="2089"/>
      <c r="W4159" s="2089"/>
      <c r="X4159" s="2089"/>
      <c r="Y4159" s="2089"/>
      <c r="Z4159" s="2093"/>
      <c r="AA4159" s="2093"/>
      <c r="AB4159" s="2093"/>
      <c r="AC4159" s="1507">
        <f t="shared" si="1489"/>
        <v>315</v>
      </c>
      <c r="AD4159" s="1508">
        <f t="shared" si="1490"/>
        <v>315</v>
      </c>
      <c r="AE4159" s="14">
        <f t="shared" si="1493"/>
        <v>-1500.5666666666666</v>
      </c>
      <c r="AF4159" s="14">
        <f t="shared" si="1491"/>
        <v>145</v>
      </c>
      <c r="AG4159" s="14">
        <f t="shared" si="1492"/>
        <v>2.1724137931034484</v>
      </c>
      <c r="AH4159" s="14">
        <f t="shared" si="1494"/>
        <v>1502.7390804597701</v>
      </c>
      <c r="AI4159" s="14">
        <f t="shared" si="1495"/>
        <v>217897.16666666666</v>
      </c>
      <c r="AJ4159" s="2095"/>
    </row>
    <row r="4160" spans="1:36" ht="15.75">
      <c r="A4160" s="2143">
        <v>108</v>
      </c>
      <c r="B4160" s="2144" t="s">
        <v>5734</v>
      </c>
      <c r="C4160" s="2145" t="s">
        <v>181</v>
      </c>
      <c r="D4160" s="2146">
        <v>341138</v>
      </c>
      <c r="E4160" s="2147">
        <v>1</v>
      </c>
      <c r="F4160" s="2146">
        <f t="shared" si="1487"/>
        <v>341138</v>
      </c>
      <c r="G4160" s="2147"/>
      <c r="H4160" s="2146">
        <f t="shared" si="1488"/>
        <v>0</v>
      </c>
      <c r="I4160" s="2148">
        <v>44798</v>
      </c>
      <c r="J4160" s="2149"/>
      <c r="K4160" s="2149"/>
      <c r="L4160" s="2143">
        <v>702</v>
      </c>
      <c r="M4160" s="2149">
        <v>44798</v>
      </c>
      <c r="N4160" s="2147">
        <v>0</v>
      </c>
      <c r="O4160" s="2147">
        <v>0</v>
      </c>
      <c r="P4160" s="2089">
        <v>0</v>
      </c>
      <c r="Q4160" s="2147"/>
      <c r="R4160" s="2147"/>
      <c r="S4160" s="2147"/>
      <c r="T4160" s="2147"/>
      <c r="U4160" s="2150"/>
      <c r="V4160" s="2147"/>
      <c r="W4160" s="2147"/>
      <c r="X4160" s="2147"/>
      <c r="Y4160" s="2147"/>
      <c r="Z4160" s="2143"/>
      <c r="AA4160" s="2143"/>
      <c r="AB4160" s="2143"/>
      <c r="AC4160" s="1507">
        <f t="shared" si="1489"/>
        <v>1</v>
      </c>
      <c r="AD4160" s="1508">
        <f t="shared" si="1490"/>
        <v>341138</v>
      </c>
      <c r="AE4160" s="14">
        <f t="shared" si="1493"/>
        <v>-1500.5666666666666</v>
      </c>
      <c r="AF4160" s="14">
        <f t="shared" si="1491"/>
        <v>0</v>
      </c>
      <c r="AG4160" s="14" t="e">
        <f t="shared" si="1492"/>
        <v>#DIV/0!</v>
      </c>
      <c r="AH4160" s="14" t="e">
        <f t="shared" si="1494"/>
        <v>#DIV/0!</v>
      </c>
      <c r="AI4160" s="14">
        <f t="shared" si="1495"/>
        <v>1</v>
      </c>
      <c r="AJ4160" s="2151"/>
    </row>
    <row r="4161" spans="1:36" ht="15.75">
      <c r="A4161" s="2143">
        <v>109</v>
      </c>
      <c r="B4161" s="2144" t="s">
        <v>5735</v>
      </c>
      <c r="C4161" s="2145" t="s">
        <v>181</v>
      </c>
      <c r="D4161" s="2146">
        <v>478870.06</v>
      </c>
      <c r="E4161" s="2147">
        <v>1</v>
      </c>
      <c r="F4161" s="2146">
        <f t="shared" si="1487"/>
        <v>478870.06</v>
      </c>
      <c r="G4161" s="2147"/>
      <c r="H4161" s="2146">
        <f t="shared" si="1488"/>
        <v>0</v>
      </c>
      <c r="I4161" s="2148">
        <v>44798</v>
      </c>
      <c r="J4161" s="2149"/>
      <c r="K4161" s="2149"/>
      <c r="L4161" s="2143">
        <v>702</v>
      </c>
      <c r="M4161" s="2149">
        <v>44798</v>
      </c>
      <c r="N4161" s="2147">
        <v>0</v>
      </c>
      <c r="O4161" s="2147">
        <v>0</v>
      </c>
      <c r="P4161" s="2089">
        <v>0</v>
      </c>
      <c r="Q4161" s="2147"/>
      <c r="R4161" s="2147"/>
      <c r="S4161" s="2147"/>
      <c r="T4161" s="2147"/>
      <c r="U4161" s="2150"/>
      <c r="V4161" s="2147"/>
      <c r="W4161" s="2147"/>
      <c r="X4161" s="2147"/>
      <c r="Y4161" s="2147"/>
      <c r="Z4161" s="2143"/>
      <c r="AA4161" s="2143"/>
      <c r="AB4161" s="2143"/>
      <c r="AC4161" s="1507">
        <f t="shared" si="1489"/>
        <v>1</v>
      </c>
      <c r="AD4161" s="1508">
        <f t="shared" si="1490"/>
        <v>478870.06</v>
      </c>
      <c r="AE4161" s="14">
        <f t="shared" si="1493"/>
        <v>-1500.5666666666666</v>
      </c>
      <c r="AF4161" s="14">
        <f t="shared" si="1491"/>
        <v>0</v>
      </c>
      <c r="AG4161" s="14" t="e">
        <f t="shared" si="1492"/>
        <v>#DIV/0!</v>
      </c>
      <c r="AH4161" s="14" t="e">
        <f t="shared" si="1494"/>
        <v>#DIV/0!</v>
      </c>
      <c r="AI4161" s="14">
        <f t="shared" si="1495"/>
        <v>1</v>
      </c>
      <c r="AJ4161" s="2151"/>
    </row>
    <row r="4162" spans="1:36" ht="31.5">
      <c r="A4162" s="2143">
        <v>110</v>
      </c>
      <c r="B4162" s="2144" t="s">
        <v>8699</v>
      </c>
      <c r="C4162" s="2145" t="s">
        <v>181</v>
      </c>
      <c r="D4162" s="2146">
        <v>698.73</v>
      </c>
      <c r="E4162" s="2147">
        <v>48</v>
      </c>
      <c r="F4162" s="2146">
        <f t="shared" si="1487"/>
        <v>33539.040000000001</v>
      </c>
      <c r="G4162" s="2147"/>
      <c r="H4162" s="2146">
        <f t="shared" si="1488"/>
        <v>0</v>
      </c>
      <c r="I4162" s="2148">
        <v>44798</v>
      </c>
      <c r="J4162" s="2149"/>
      <c r="K4162" s="2149"/>
      <c r="L4162" s="2143">
        <v>702</v>
      </c>
      <c r="M4162" s="2149">
        <v>44798</v>
      </c>
      <c r="N4162" s="2147">
        <v>0</v>
      </c>
      <c r="O4162" s="2147">
        <v>0</v>
      </c>
      <c r="P4162" s="2089">
        <v>0</v>
      </c>
      <c r="Q4162" s="2147"/>
      <c r="R4162" s="2147"/>
      <c r="S4162" s="2147"/>
      <c r="T4162" s="2147"/>
      <c r="U4162" s="2150"/>
      <c r="V4162" s="2147"/>
      <c r="W4162" s="2147"/>
      <c r="X4162" s="2147"/>
      <c r="Y4162" s="2147"/>
      <c r="Z4162" s="2143"/>
      <c r="AA4162" s="2143"/>
      <c r="AB4162" s="2143"/>
      <c r="AC4162" s="1507">
        <f t="shared" si="1489"/>
        <v>48</v>
      </c>
      <c r="AD4162" s="1508">
        <f t="shared" si="1490"/>
        <v>33539.040000000001</v>
      </c>
      <c r="AE4162" s="14">
        <f t="shared" si="1493"/>
        <v>-1500.5666666666666</v>
      </c>
      <c r="AF4162" s="14">
        <f t="shared" si="1491"/>
        <v>0</v>
      </c>
      <c r="AG4162" s="14" t="e">
        <f t="shared" si="1492"/>
        <v>#DIV/0!</v>
      </c>
      <c r="AH4162" s="14" t="e">
        <f t="shared" si="1494"/>
        <v>#DIV/0!</v>
      </c>
      <c r="AI4162" s="14">
        <f t="shared" si="1495"/>
        <v>48</v>
      </c>
      <c r="AJ4162" s="2151"/>
    </row>
    <row r="4163" spans="1:36" ht="15.75">
      <c r="A4163" s="2093">
        <v>112</v>
      </c>
      <c r="B4163" s="2152" t="s">
        <v>5736</v>
      </c>
      <c r="C4163" s="2153" t="s">
        <v>181</v>
      </c>
      <c r="D4163" s="2090">
        <v>668.75</v>
      </c>
      <c r="E4163" s="2089">
        <v>2</v>
      </c>
      <c r="F4163" s="2090">
        <f t="shared" si="1487"/>
        <v>1337.5</v>
      </c>
      <c r="G4163" s="2089"/>
      <c r="H4163" s="2090">
        <f t="shared" si="1488"/>
        <v>0</v>
      </c>
      <c r="I4163" s="2092">
        <v>44827</v>
      </c>
      <c r="J4163" s="2092"/>
      <c r="K4163" s="2092"/>
      <c r="L4163" s="2093">
        <v>787</v>
      </c>
      <c r="M4163" s="2092">
        <v>44824</v>
      </c>
      <c r="N4163" s="2089">
        <v>0</v>
      </c>
      <c r="O4163" s="2089">
        <v>0</v>
      </c>
      <c r="P4163" s="2089">
        <v>0</v>
      </c>
      <c r="Q4163" s="2089"/>
      <c r="R4163" s="2089"/>
      <c r="S4163" s="2089"/>
      <c r="T4163" s="2089"/>
      <c r="U4163" s="2089"/>
      <c r="V4163" s="2089"/>
      <c r="W4163" s="2089"/>
      <c r="X4163" s="2089"/>
      <c r="Y4163" s="2089"/>
      <c r="Z4163" s="2093"/>
      <c r="AA4163" s="2093"/>
      <c r="AB4163" s="2093"/>
      <c r="AC4163" s="1507">
        <f t="shared" si="1489"/>
        <v>2</v>
      </c>
      <c r="AD4163" s="1508">
        <f t="shared" si="1490"/>
        <v>1337.5</v>
      </c>
      <c r="AE4163" s="14">
        <f t="shared" si="1493"/>
        <v>-1500.5666666666666</v>
      </c>
      <c r="AF4163" s="14">
        <f t="shared" si="1491"/>
        <v>0</v>
      </c>
      <c r="AG4163" s="14" t="e">
        <f t="shared" si="1492"/>
        <v>#DIV/0!</v>
      </c>
      <c r="AH4163" s="14" t="e">
        <f t="shared" si="1494"/>
        <v>#DIV/0!</v>
      </c>
      <c r="AI4163" s="14">
        <f t="shared" si="1495"/>
        <v>2</v>
      </c>
      <c r="AJ4163" s="2095"/>
    </row>
    <row r="4164" spans="1:36" ht="15.75">
      <c r="A4164" s="2093">
        <v>113</v>
      </c>
      <c r="B4164" s="2152" t="s">
        <v>5272</v>
      </c>
      <c r="C4164" s="2153" t="s">
        <v>181</v>
      </c>
      <c r="D4164" s="2090">
        <v>74.900000000000006</v>
      </c>
      <c r="E4164" s="2089">
        <v>3</v>
      </c>
      <c r="F4164" s="2090">
        <f t="shared" si="1487"/>
        <v>224.70000000000002</v>
      </c>
      <c r="G4164" s="2089"/>
      <c r="H4164" s="2090">
        <f t="shared" si="1488"/>
        <v>0</v>
      </c>
      <c r="I4164" s="2092">
        <v>44827</v>
      </c>
      <c r="J4164" s="2092"/>
      <c r="K4164" s="2092"/>
      <c r="L4164" s="2093">
        <v>788</v>
      </c>
      <c r="M4164" s="2092">
        <v>44824</v>
      </c>
      <c r="N4164" s="2089">
        <v>0</v>
      </c>
      <c r="O4164" s="2089">
        <v>0</v>
      </c>
      <c r="P4164" s="2089">
        <v>0</v>
      </c>
      <c r="Q4164" s="2089"/>
      <c r="R4164" s="2089"/>
      <c r="S4164" s="2089"/>
      <c r="T4164" s="2089"/>
      <c r="U4164" s="2089"/>
      <c r="V4164" s="2089"/>
      <c r="W4164" s="2089"/>
      <c r="X4164" s="2089"/>
      <c r="Y4164" s="2089"/>
      <c r="Z4164" s="2093"/>
      <c r="AA4164" s="2093"/>
      <c r="AB4164" s="2093"/>
      <c r="AC4164" s="1507">
        <f t="shared" si="1489"/>
        <v>3</v>
      </c>
      <c r="AD4164" s="1508">
        <f t="shared" si="1490"/>
        <v>224.70000000000002</v>
      </c>
      <c r="AE4164" s="14">
        <f t="shared" si="1493"/>
        <v>-1500.5666666666666</v>
      </c>
      <c r="AF4164" s="14">
        <f t="shared" si="1491"/>
        <v>0</v>
      </c>
      <c r="AG4164" s="14" t="e">
        <f t="shared" si="1492"/>
        <v>#DIV/0!</v>
      </c>
      <c r="AH4164" s="14" t="e">
        <f t="shared" si="1494"/>
        <v>#DIV/0!</v>
      </c>
      <c r="AI4164" s="14">
        <f t="shared" si="1495"/>
        <v>3</v>
      </c>
      <c r="AJ4164" s="2095"/>
    </row>
    <row r="4165" spans="1:36" ht="15.75">
      <c r="A4165" s="2093">
        <v>114</v>
      </c>
      <c r="B4165" s="2152" t="s">
        <v>5275</v>
      </c>
      <c r="C4165" s="2153" t="s">
        <v>181</v>
      </c>
      <c r="D4165" s="2090">
        <v>13776.25</v>
      </c>
      <c r="E4165" s="2089">
        <v>3</v>
      </c>
      <c r="F4165" s="2090">
        <f t="shared" si="1487"/>
        <v>41328.75</v>
      </c>
      <c r="G4165" s="2089"/>
      <c r="H4165" s="2090">
        <f t="shared" si="1488"/>
        <v>0</v>
      </c>
      <c r="I4165" s="2092">
        <v>44827</v>
      </c>
      <c r="J4165" s="2092"/>
      <c r="K4165" s="2092"/>
      <c r="L4165" s="2093">
        <v>788</v>
      </c>
      <c r="M4165" s="2092">
        <v>44824</v>
      </c>
      <c r="N4165" s="2089">
        <v>0</v>
      </c>
      <c r="O4165" s="2089">
        <v>0</v>
      </c>
      <c r="P4165" s="2089">
        <v>0</v>
      </c>
      <c r="Q4165" s="2089"/>
      <c r="R4165" s="2089"/>
      <c r="S4165" s="2089"/>
      <c r="T4165" s="2089"/>
      <c r="U4165" s="2089"/>
      <c r="V4165" s="2089"/>
      <c r="W4165" s="2089"/>
      <c r="X4165" s="2089"/>
      <c r="Y4165" s="2089"/>
      <c r="Z4165" s="2093"/>
      <c r="AA4165" s="2093"/>
      <c r="AB4165" s="2093"/>
      <c r="AC4165" s="1507">
        <f t="shared" si="1489"/>
        <v>3</v>
      </c>
      <c r="AD4165" s="1508">
        <f t="shared" si="1490"/>
        <v>41328.75</v>
      </c>
      <c r="AE4165" s="14">
        <f t="shared" si="1493"/>
        <v>-1500.5666666666666</v>
      </c>
      <c r="AF4165" s="14">
        <f t="shared" si="1491"/>
        <v>0</v>
      </c>
      <c r="AG4165" s="14" t="e">
        <f t="shared" si="1492"/>
        <v>#DIV/0!</v>
      </c>
      <c r="AH4165" s="14" t="e">
        <f t="shared" si="1494"/>
        <v>#DIV/0!</v>
      </c>
      <c r="AI4165" s="14">
        <f t="shared" si="1495"/>
        <v>3</v>
      </c>
      <c r="AJ4165" s="2095"/>
    </row>
    <row r="4166" spans="1:36" ht="15.75">
      <c r="A4166" s="2093">
        <v>115</v>
      </c>
      <c r="B4166" s="2152" t="s">
        <v>5276</v>
      </c>
      <c r="C4166" s="2153" t="s">
        <v>181</v>
      </c>
      <c r="D4166" s="2090">
        <v>58.85</v>
      </c>
      <c r="E4166" s="2089">
        <v>6</v>
      </c>
      <c r="F4166" s="2090">
        <f t="shared" si="1487"/>
        <v>353.1</v>
      </c>
      <c r="G4166" s="2089"/>
      <c r="H4166" s="2090">
        <f t="shared" si="1488"/>
        <v>0</v>
      </c>
      <c r="I4166" s="2092">
        <v>44827</v>
      </c>
      <c r="J4166" s="2092"/>
      <c r="K4166" s="2092"/>
      <c r="L4166" s="2093">
        <v>788</v>
      </c>
      <c r="M4166" s="2092">
        <v>44824</v>
      </c>
      <c r="N4166" s="2089">
        <v>0</v>
      </c>
      <c r="O4166" s="2089">
        <v>0</v>
      </c>
      <c r="P4166" s="2089">
        <v>0</v>
      </c>
      <c r="Q4166" s="2089"/>
      <c r="R4166" s="2089"/>
      <c r="S4166" s="2089"/>
      <c r="T4166" s="2089"/>
      <c r="U4166" s="2089"/>
      <c r="V4166" s="2089"/>
      <c r="W4166" s="2089"/>
      <c r="X4166" s="2089"/>
      <c r="Y4166" s="2089"/>
      <c r="Z4166" s="2093"/>
      <c r="AA4166" s="2093"/>
      <c r="AB4166" s="2093"/>
      <c r="AC4166" s="1507">
        <f t="shared" si="1489"/>
        <v>6</v>
      </c>
      <c r="AD4166" s="1508">
        <f t="shared" si="1490"/>
        <v>353.1</v>
      </c>
      <c r="AE4166" s="14">
        <f t="shared" si="1493"/>
        <v>-1500.5666666666666</v>
      </c>
      <c r="AF4166" s="14">
        <f t="shared" si="1491"/>
        <v>0</v>
      </c>
      <c r="AG4166" s="14" t="e">
        <f t="shared" si="1492"/>
        <v>#DIV/0!</v>
      </c>
      <c r="AH4166" s="14" t="e">
        <f t="shared" si="1494"/>
        <v>#DIV/0!</v>
      </c>
      <c r="AI4166" s="14">
        <f t="shared" si="1495"/>
        <v>6</v>
      </c>
      <c r="AJ4166" s="2095"/>
    </row>
    <row r="4167" spans="1:36" ht="15.75">
      <c r="A4167" s="2093">
        <v>116</v>
      </c>
      <c r="B4167" s="2152" t="s">
        <v>5277</v>
      </c>
      <c r="C4167" s="2153" t="s">
        <v>181</v>
      </c>
      <c r="D4167" s="2090">
        <v>107</v>
      </c>
      <c r="E4167" s="2089">
        <v>12</v>
      </c>
      <c r="F4167" s="2090">
        <f t="shared" si="1487"/>
        <v>1284</v>
      </c>
      <c r="G4167" s="2089"/>
      <c r="H4167" s="2090">
        <f t="shared" si="1488"/>
        <v>0</v>
      </c>
      <c r="I4167" s="2092">
        <v>44827</v>
      </c>
      <c r="J4167" s="2092"/>
      <c r="K4167" s="2092"/>
      <c r="L4167" s="2093">
        <v>788</v>
      </c>
      <c r="M4167" s="2092">
        <v>44824</v>
      </c>
      <c r="N4167" s="2089">
        <v>0</v>
      </c>
      <c r="O4167" s="2089">
        <v>0</v>
      </c>
      <c r="P4167" s="2089">
        <v>0</v>
      </c>
      <c r="Q4167" s="2089"/>
      <c r="R4167" s="2089"/>
      <c r="S4167" s="2089"/>
      <c r="T4167" s="2089"/>
      <c r="U4167" s="2089"/>
      <c r="V4167" s="2089"/>
      <c r="W4167" s="2089"/>
      <c r="X4167" s="2089"/>
      <c r="Y4167" s="2089"/>
      <c r="Z4167" s="2093"/>
      <c r="AA4167" s="2093"/>
      <c r="AB4167" s="2093"/>
      <c r="AC4167" s="1507">
        <f t="shared" si="1489"/>
        <v>12</v>
      </c>
      <c r="AD4167" s="1508">
        <f t="shared" si="1490"/>
        <v>1284</v>
      </c>
      <c r="AE4167" s="14">
        <f t="shared" si="1493"/>
        <v>-1500.5666666666666</v>
      </c>
      <c r="AF4167" s="14">
        <f t="shared" si="1491"/>
        <v>0</v>
      </c>
      <c r="AG4167" s="14" t="e">
        <f t="shared" si="1492"/>
        <v>#DIV/0!</v>
      </c>
      <c r="AH4167" s="14" t="e">
        <f t="shared" si="1494"/>
        <v>#DIV/0!</v>
      </c>
      <c r="AI4167" s="14">
        <f t="shared" si="1495"/>
        <v>12</v>
      </c>
      <c r="AJ4167" s="2095"/>
    </row>
    <row r="4168" spans="1:36" ht="15.75">
      <c r="A4168" s="2093">
        <v>117</v>
      </c>
      <c r="B4168" s="2152" t="s">
        <v>5737</v>
      </c>
      <c r="C4168" s="2153" t="s">
        <v>181</v>
      </c>
      <c r="D4168" s="2090">
        <v>20.064</v>
      </c>
      <c r="E4168" s="2089">
        <v>90</v>
      </c>
      <c r="F4168" s="2090">
        <f t="shared" si="1487"/>
        <v>1805.76</v>
      </c>
      <c r="G4168" s="2089"/>
      <c r="H4168" s="2090">
        <f t="shared" si="1488"/>
        <v>0</v>
      </c>
      <c r="I4168" s="2092">
        <v>44827</v>
      </c>
      <c r="J4168" s="2092"/>
      <c r="K4168" s="2092"/>
      <c r="L4168" s="2093">
        <v>788</v>
      </c>
      <c r="M4168" s="2092">
        <v>44824</v>
      </c>
      <c r="N4168" s="2089">
        <v>0</v>
      </c>
      <c r="O4168" s="2089">
        <v>0</v>
      </c>
      <c r="P4168" s="2089">
        <v>0</v>
      </c>
      <c r="Q4168" s="2089"/>
      <c r="R4168" s="2089"/>
      <c r="S4168" s="2089"/>
      <c r="T4168" s="2089"/>
      <c r="U4168" s="2089"/>
      <c r="V4168" s="2089"/>
      <c r="W4168" s="2089"/>
      <c r="X4168" s="2089"/>
      <c r="Y4168" s="2089"/>
      <c r="Z4168" s="2093"/>
      <c r="AA4168" s="2093"/>
      <c r="AB4168" s="2093"/>
      <c r="AC4168" s="1507">
        <f t="shared" si="1489"/>
        <v>90</v>
      </c>
      <c r="AD4168" s="1508">
        <f t="shared" si="1490"/>
        <v>1805.76</v>
      </c>
      <c r="AE4168" s="14">
        <f t="shared" si="1493"/>
        <v>-1500.5666666666666</v>
      </c>
      <c r="AF4168" s="14">
        <f t="shared" si="1491"/>
        <v>0</v>
      </c>
      <c r="AG4168" s="14" t="e">
        <f t="shared" si="1492"/>
        <v>#DIV/0!</v>
      </c>
      <c r="AH4168" s="14" t="e">
        <f t="shared" si="1494"/>
        <v>#DIV/0!</v>
      </c>
      <c r="AI4168" s="14">
        <f t="shared" si="1495"/>
        <v>90</v>
      </c>
      <c r="AJ4168" s="2095"/>
    </row>
    <row r="4169" spans="1:36" ht="15.75">
      <c r="A4169" s="2093">
        <v>118</v>
      </c>
      <c r="B4169" s="2152" t="s">
        <v>5738</v>
      </c>
      <c r="C4169" s="2153" t="s">
        <v>181</v>
      </c>
      <c r="D4169" s="2090">
        <v>13.375</v>
      </c>
      <c r="E4169" s="2089">
        <v>18</v>
      </c>
      <c r="F4169" s="2090">
        <f t="shared" si="1487"/>
        <v>240.75</v>
      </c>
      <c r="G4169" s="2089"/>
      <c r="H4169" s="2090">
        <f t="shared" si="1488"/>
        <v>0</v>
      </c>
      <c r="I4169" s="2092">
        <v>44827</v>
      </c>
      <c r="J4169" s="2092"/>
      <c r="K4169" s="2092"/>
      <c r="L4169" s="2093">
        <v>788</v>
      </c>
      <c r="M4169" s="2092">
        <v>44824</v>
      </c>
      <c r="N4169" s="2089">
        <v>0</v>
      </c>
      <c r="O4169" s="2089">
        <v>0</v>
      </c>
      <c r="P4169" s="2089">
        <v>0</v>
      </c>
      <c r="Q4169" s="2089"/>
      <c r="R4169" s="2089"/>
      <c r="S4169" s="2089"/>
      <c r="T4169" s="2089"/>
      <c r="U4169" s="2089"/>
      <c r="V4169" s="2089"/>
      <c r="W4169" s="2089"/>
      <c r="X4169" s="2089"/>
      <c r="Y4169" s="2089"/>
      <c r="Z4169" s="2093"/>
      <c r="AA4169" s="2093"/>
      <c r="AB4169" s="2093"/>
      <c r="AC4169" s="1507">
        <f t="shared" si="1489"/>
        <v>18</v>
      </c>
      <c r="AD4169" s="1508">
        <f t="shared" si="1490"/>
        <v>240.75</v>
      </c>
      <c r="AE4169" s="14">
        <f t="shared" si="1493"/>
        <v>-1500.5666666666666</v>
      </c>
      <c r="AF4169" s="14">
        <f t="shared" si="1491"/>
        <v>0</v>
      </c>
      <c r="AG4169" s="14" t="e">
        <f t="shared" si="1492"/>
        <v>#DIV/0!</v>
      </c>
      <c r="AH4169" s="14" t="e">
        <f t="shared" si="1494"/>
        <v>#DIV/0!</v>
      </c>
      <c r="AI4169" s="14">
        <f t="shared" si="1495"/>
        <v>18</v>
      </c>
      <c r="AJ4169" s="2095"/>
    </row>
    <row r="4170" spans="1:36" ht="15.75">
      <c r="A4170" s="2093">
        <v>119</v>
      </c>
      <c r="B4170" s="2152" t="s">
        <v>5739</v>
      </c>
      <c r="C4170" s="2153" t="s">
        <v>181</v>
      </c>
      <c r="D4170" s="2090">
        <v>48.15</v>
      </c>
      <c r="E4170" s="2089">
        <v>3</v>
      </c>
      <c r="F4170" s="2090">
        <f t="shared" si="1487"/>
        <v>144.44999999999999</v>
      </c>
      <c r="G4170" s="2089"/>
      <c r="H4170" s="2090">
        <f t="shared" si="1488"/>
        <v>0</v>
      </c>
      <c r="I4170" s="2092">
        <v>44827</v>
      </c>
      <c r="J4170" s="2092"/>
      <c r="K4170" s="2092"/>
      <c r="L4170" s="2093">
        <v>788</v>
      </c>
      <c r="M4170" s="2092">
        <v>44824</v>
      </c>
      <c r="N4170" s="2089">
        <v>0</v>
      </c>
      <c r="O4170" s="2089">
        <v>0</v>
      </c>
      <c r="P4170" s="2089">
        <v>0</v>
      </c>
      <c r="Q4170" s="2089"/>
      <c r="R4170" s="2089"/>
      <c r="S4170" s="2089"/>
      <c r="T4170" s="2089"/>
      <c r="U4170" s="2089"/>
      <c r="V4170" s="2089"/>
      <c r="W4170" s="2089"/>
      <c r="X4170" s="2089"/>
      <c r="Y4170" s="2089"/>
      <c r="Z4170" s="2093"/>
      <c r="AA4170" s="2093"/>
      <c r="AB4170" s="2093"/>
      <c r="AC4170" s="1507">
        <f t="shared" si="1489"/>
        <v>3</v>
      </c>
      <c r="AD4170" s="1508">
        <f t="shared" si="1490"/>
        <v>144.44999999999999</v>
      </c>
      <c r="AE4170" s="14">
        <f t="shared" si="1493"/>
        <v>-1500.5666666666666</v>
      </c>
      <c r="AF4170" s="14">
        <f t="shared" si="1491"/>
        <v>0</v>
      </c>
      <c r="AG4170" s="14" t="e">
        <f t="shared" si="1492"/>
        <v>#DIV/0!</v>
      </c>
      <c r="AH4170" s="14" t="e">
        <f t="shared" si="1494"/>
        <v>#DIV/0!</v>
      </c>
      <c r="AI4170" s="14">
        <f t="shared" si="1495"/>
        <v>3</v>
      </c>
      <c r="AJ4170" s="2095"/>
    </row>
    <row r="4171" spans="1:36" ht="15.75">
      <c r="A4171" s="2093">
        <v>120</v>
      </c>
      <c r="B4171" s="2152" t="s">
        <v>5281</v>
      </c>
      <c r="C4171" s="2153" t="s">
        <v>181</v>
      </c>
      <c r="D4171" s="2090">
        <v>5.35</v>
      </c>
      <c r="E4171" s="2089">
        <v>300</v>
      </c>
      <c r="F4171" s="2090">
        <f t="shared" si="1487"/>
        <v>1605</v>
      </c>
      <c r="G4171" s="2089"/>
      <c r="H4171" s="2090">
        <f t="shared" si="1488"/>
        <v>0</v>
      </c>
      <c r="I4171" s="2092">
        <v>44827</v>
      </c>
      <c r="J4171" s="2092"/>
      <c r="K4171" s="2092"/>
      <c r="L4171" s="2093">
        <v>788</v>
      </c>
      <c r="M4171" s="2092">
        <v>44824</v>
      </c>
      <c r="N4171" s="2089">
        <v>0</v>
      </c>
      <c r="O4171" s="2089">
        <v>0</v>
      </c>
      <c r="P4171" s="2089">
        <v>0</v>
      </c>
      <c r="Q4171" s="2089"/>
      <c r="R4171" s="2089"/>
      <c r="S4171" s="2089"/>
      <c r="T4171" s="2089"/>
      <c r="U4171" s="2089"/>
      <c r="V4171" s="2089"/>
      <c r="W4171" s="2089"/>
      <c r="X4171" s="2089"/>
      <c r="Y4171" s="2089"/>
      <c r="Z4171" s="2093"/>
      <c r="AA4171" s="2093"/>
      <c r="AB4171" s="2093"/>
      <c r="AC4171" s="1507">
        <f t="shared" si="1489"/>
        <v>300</v>
      </c>
      <c r="AD4171" s="1508">
        <f t="shared" si="1490"/>
        <v>1605</v>
      </c>
      <c r="AE4171" s="14">
        <f t="shared" si="1493"/>
        <v>-1500.5666666666666</v>
      </c>
      <c r="AF4171" s="14">
        <f t="shared" si="1491"/>
        <v>0</v>
      </c>
      <c r="AG4171" s="14" t="e">
        <f t="shared" si="1492"/>
        <v>#DIV/0!</v>
      </c>
      <c r="AH4171" s="14" t="e">
        <f t="shared" si="1494"/>
        <v>#DIV/0!</v>
      </c>
      <c r="AI4171" s="14">
        <f t="shared" si="1495"/>
        <v>300</v>
      </c>
      <c r="AJ4171" s="2095"/>
    </row>
    <row r="4172" spans="1:36" ht="15.75">
      <c r="A4172" s="2093">
        <v>121</v>
      </c>
      <c r="B4172" s="2152" t="s">
        <v>5282</v>
      </c>
      <c r="C4172" s="2153" t="s">
        <v>181</v>
      </c>
      <c r="D4172" s="2090">
        <v>5.35</v>
      </c>
      <c r="E4172" s="2089">
        <v>300</v>
      </c>
      <c r="F4172" s="2090">
        <f t="shared" si="1487"/>
        <v>1605</v>
      </c>
      <c r="G4172" s="2089"/>
      <c r="H4172" s="2090">
        <f t="shared" si="1488"/>
        <v>0</v>
      </c>
      <c r="I4172" s="2092">
        <v>44827</v>
      </c>
      <c r="J4172" s="2092"/>
      <c r="K4172" s="2092"/>
      <c r="L4172" s="2093">
        <v>788</v>
      </c>
      <c r="M4172" s="2092">
        <v>44824</v>
      </c>
      <c r="N4172" s="2089">
        <v>0</v>
      </c>
      <c r="O4172" s="2089">
        <v>0</v>
      </c>
      <c r="P4172" s="2089">
        <v>0</v>
      </c>
      <c r="Q4172" s="2089"/>
      <c r="R4172" s="2089"/>
      <c r="S4172" s="2089"/>
      <c r="T4172" s="2089"/>
      <c r="U4172" s="2089"/>
      <c r="V4172" s="2089"/>
      <c r="W4172" s="2089"/>
      <c r="X4172" s="2089"/>
      <c r="Y4172" s="2089"/>
      <c r="Z4172" s="2093"/>
      <c r="AA4172" s="2093"/>
      <c r="AB4172" s="2093"/>
      <c r="AC4172" s="1507">
        <f t="shared" si="1489"/>
        <v>300</v>
      </c>
      <c r="AD4172" s="1508">
        <f t="shared" si="1490"/>
        <v>1605</v>
      </c>
      <c r="AE4172" s="14">
        <f t="shared" si="1493"/>
        <v>-1500.5666666666666</v>
      </c>
      <c r="AF4172" s="14">
        <f t="shared" si="1491"/>
        <v>0</v>
      </c>
      <c r="AG4172" s="14" t="e">
        <f t="shared" si="1492"/>
        <v>#DIV/0!</v>
      </c>
      <c r="AH4172" s="14" t="e">
        <f t="shared" si="1494"/>
        <v>#DIV/0!</v>
      </c>
      <c r="AI4172" s="14">
        <f t="shared" si="1495"/>
        <v>300</v>
      </c>
      <c r="AJ4172" s="2095"/>
    </row>
    <row r="4173" spans="1:36" ht="15.75">
      <c r="A4173" s="2093">
        <v>122</v>
      </c>
      <c r="B4173" s="2152" t="s">
        <v>5740</v>
      </c>
      <c r="C4173" s="2153" t="s">
        <v>181</v>
      </c>
      <c r="D4173" s="2090">
        <v>120.375</v>
      </c>
      <c r="E4173" s="2089">
        <v>12</v>
      </c>
      <c r="F4173" s="2090">
        <f t="shared" si="1487"/>
        <v>1444.5</v>
      </c>
      <c r="G4173" s="2089"/>
      <c r="H4173" s="2090">
        <f t="shared" si="1488"/>
        <v>0</v>
      </c>
      <c r="I4173" s="2092">
        <v>44827</v>
      </c>
      <c r="J4173" s="2092"/>
      <c r="K4173" s="2092"/>
      <c r="L4173" s="2093">
        <v>788</v>
      </c>
      <c r="M4173" s="2092">
        <v>44824</v>
      </c>
      <c r="N4173" s="2089">
        <v>0</v>
      </c>
      <c r="O4173" s="2089">
        <v>0</v>
      </c>
      <c r="P4173" s="2089">
        <v>0</v>
      </c>
      <c r="Q4173" s="2089"/>
      <c r="R4173" s="2089"/>
      <c r="S4173" s="2089"/>
      <c r="T4173" s="2089"/>
      <c r="U4173" s="2089"/>
      <c r="V4173" s="2089"/>
      <c r="W4173" s="2089"/>
      <c r="X4173" s="2089"/>
      <c r="Y4173" s="2089"/>
      <c r="Z4173" s="2093"/>
      <c r="AA4173" s="2093"/>
      <c r="AB4173" s="2093"/>
      <c r="AC4173" s="1507">
        <f t="shared" si="1489"/>
        <v>12</v>
      </c>
      <c r="AD4173" s="1508">
        <f t="shared" si="1490"/>
        <v>1444.5</v>
      </c>
      <c r="AE4173" s="14">
        <f t="shared" si="1493"/>
        <v>-1500.5666666666666</v>
      </c>
      <c r="AF4173" s="14">
        <f t="shared" si="1491"/>
        <v>0</v>
      </c>
      <c r="AG4173" s="14" t="e">
        <f t="shared" si="1492"/>
        <v>#DIV/0!</v>
      </c>
      <c r="AH4173" s="14" t="e">
        <f t="shared" si="1494"/>
        <v>#DIV/0!</v>
      </c>
      <c r="AI4173" s="14">
        <f t="shared" si="1495"/>
        <v>12</v>
      </c>
      <c r="AJ4173" s="2095"/>
    </row>
    <row r="4174" spans="1:36" ht="15.75">
      <c r="A4174" s="2093">
        <v>123</v>
      </c>
      <c r="B4174" s="2152" t="s">
        <v>5284</v>
      </c>
      <c r="C4174" s="2153" t="s">
        <v>181</v>
      </c>
      <c r="D4174" s="2090">
        <v>96.3</v>
      </c>
      <c r="E4174" s="2089">
        <v>18</v>
      </c>
      <c r="F4174" s="2090">
        <f t="shared" si="1487"/>
        <v>1733.3999999999999</v>
      </c>
      <c r="G4174" s="2089"/>
      <c r="H4174" s="2090">
        <f t="shared" si="1488"/>
        <v>0</v>
      </c>
      <c r="I4174" s="2092">
        <v>44827</v>
      </c>
      <c r="J4174" s="2092"/>
      <c r="K4174" s="2092"/>
      <c r="L4174" s="2093">
        <v>788</v>
      </c>
      <c r="M4174" s="2092">
        <v>44824</v>
      </c>
      <c r="N4174" s="2089">
        <v>0</v>
      </c>
      <c r="O4174" s="2089">
        <v>0</v>
      </c>
      <c r="P4174" s="2089">
        <v>0</v>
      </c>
      <c r="Q4174" s="2089"/>
      <c r="R4174" s="2089"/>
      <c r="S4174" s="2089"/>
      <c r="T4174" s="2089"/>
      <c r="U4174" s="2089"/>
      <c r="V4174" s="2089"/>
      <c r="W4174" s="2089"/>
      <c r="X4174" s="2089"/>
      <c r="Y4174" s="2089"/>
      <c r="Z4174" s="2093"/>
      <c r="AA4174" s="2093"/>
      <c r="AB4174" s="2093"/>
      <c r="AC4174" s="1507">
        <f t="shared" si="1489"/>
        <v>18</v>
      </c>
      <c r="AD4174" s="1508">
        <f t="shared" si="1490"/>
        <v>1733.3999999999999</v>
      </c>
      <c r="AE4174" s="14">
        <f t="shared" si="1493"/>
        <v>-1500.5666666666666</v>
      </c>
      <c r="AF4174" s="14">
        <f t="shared" si="1491"/>
        <v>0</v>
      </c>
      <c r="AG4174" s="14" t="e">
        <f t="shared" si="1492"/>
        <v>#DIV/0!</v>
      </c>
      <c r="AH4174" s="14" t="e">
        <f t="shared" si="1494"/>
        <v>#DIV/0!</v>
      </c>
      <c r="AI4174" s="14">
        <f t="shared" si="1495"/>
        <v>18</v>
      </c>
      <c r="AJ4174" s="2095"/>
    </row>
    <row r="4175" spans="1:36" ht="15.75">
      <c r="A4175" s="2093">
        <v>124</v>
      </c>
      <c r="B4175" s="2152" t="s">
        <v>5741</v>
      </c>
      <c r="C4175" s="2153" t="s">
        <v>181</v>
      </c>
      <c r="D4175" s="2155">
        <v>1.1029</v>
      </c>
      <c r="E4175" s="2089">
        <v>1000</v>
      </c>
      <c r="F4175" s="2090">
        <f t="shared" si="1487"/>
        <v>1102.9000000000001</v>
      </c>
      <c r="G4175" s="2089"/>
      <c r="H4175" s="2090">
        <f t="shared" si="1488"/>
        <v>0</v>
      </c>
      <c r="I4175" s="2092">
        <v>44827</v>
      </c>
      <c r="J4175" s="2092"/>
      <c r="K4175" s="2092"/>
      <c r="L4175" s="2093">
        <v>788</v>
      </c>
      <c r="M4175" s="2092">
        <v>44824</v>
      </c>
      <c r="N4175" s="2089">
        <v>0</v>
      </c>
      <c r="O4175" s="2089">
        <v>0</v>
      </c>
      <c r="P4175" s="2089">
        <v>0</v>
      </c>
      <c r="Q4175" s="2089"/>
      <c r="R4175" s="2089"/>
      <c r="S4175" s="2089"/>
      <c r="T4175" s="2089"/>
      <c r="U4175" s="2089"/>
      <c r="V4175" s="2089"/>
      <c r="W4175" s="2089"/>
      <c r="X4175" s="2089"/>
      <c r="Y4175" s="2089"/>
      <c r="Z4175" s="2093"/>
      <c r="AA4175" s="2093"/>
      <c r="AB4175" s="2093"/>
      <c r="AC4175" s="1507">
        <f t="shared" si="1489"/>
        <v>1000</v>
      </c>
      <c r="AD4175" s="1508">
        <f t="shared" si="1490"/>
        <v>1102.9000000000001</v>
      </c>
      <c r="AE4175" s="14">
        <f t="shared" si="1493"/>
        <v>-1500.5666666666666</v>
      </c>
      <c r="AF4175" s="14">
        <f t="shared" si="1491"/>
        <v>0</v>
      </c>
      <c r="AG4175" s="14" t="e">
        <f t="shared" si="1492"/>
        <v>#DIV/0!</v>
      </c>
      <c r="AH4175" s="14" t="e">
        <f t="shared" si="1494"/>
        <v>#DIV/0!</v>
      </c>
      <c r="AI4175" s="14">
        <f t="shared" si="1495"/>
        <v>1000</v>
      </c>
      <c r="AJ4175" s="2095"/>
    </row>
    <row r="4176" spans="1:36" ht="15.75">
      <c r="A4176" s="2093">
        <v>125</v>
      </c>
      <c r="B4176" s="2156" t="s">
        <v>5742</v>
      </c>
      <c r="C4176" s="2157" t="s">
        <v>5743</v>
      </c>
      <c r="D4176" s="2158">
        <v>0</v>
      </c>
      <c r="E4176" s="2099">
        <v>12</v>
      </c>
      <c r="F4176" s="2159">
        <f t="shared" si="1487"/>
        <v>0</v>
      </c>
      <c r="G4176" s="2160"/>
      <c r="H4176" s="2090">
        <f t="shared" si="1488"/>
        <v>0</v>
      </c>
      <c r="I4176" s="2091">
        <v>44832</v>
      </c>
      <c r="J4176" s="2092"/>
      <c r="K4176" s="2092"/>
      <c r="L4176" s="2093"/>
      <c r="M4176" s="2092"/>
      <c r="N4176" s="2089">
        <v>0</v>
      </c>
      <c r="O4176" s="2089">
        <v>0</v>
      </c>
      <c r="P4176" s="2089">
        <v>0</v>
      </c>
      <c r="Q4176" s="2089"/>
      <c r="R4176" s="2089"/>
      <c r="S4176" s="2089"/>
      <c r="T4176" s="2089"/>
      <c r="U4176" s="2089"/>
      <c r="V4176" s="2089"/>
      <c r="W4176" s="2089"/>
      <c r="X4176" s="2089"/>
      <c r="Y4176" s="2089"/>
      <c r="Z4176" s="2093"/>
      <c r="AA4176" s="2093"/>
      <c r="AB4176" s="2093"/>
      <c r="AC4176" s="1507">
        <f t="shared" si="1489"/>
        <v>12</v>
      </c>
      <c r="AD4176" s="1508">
        <f t="shared" si="1490"/>
        <v>0</v>
      </c>
      <c r="AE4176" s="14">
        <f t="shared" si="1493"/>
        <v>-1500.5666666666666</v>
      </c>
      <c r="AF4176" s="14">
        <f t="shared" si="1491"/>
        <v>0</v>
      </c>
      <c r="AG4176" s="14" t="e">
        <f t="shared" si="1492"/>
        <v>#DIV/0!</v>
      </c>
      <c r="AH4176" s="14" t="e">
        <f t="shared" si="1494"/>
        <v>#DIV/0!</v>
      </c>
      <c r="AI4176" s="14">
        <f t="shared" si="1495"/>
        <v>12</v>
      </c>
      <c r="AJ4176" s="2095"/>
    </row>
    <row r="4177" spans="1:36" ht="15.75">
      <c r="A4177" s="2093">
        <v>126</v>
      </c>
      <c r="B4177" s="2156" t="s">
        <v>5744</v>
      </c>
      <c r="C4177" s="2157" t="s">
        <v>233</v>
      </c>
      <c r="D4177" s="2158">
        <v>0</v>
      </c>
      <c r="E4177" s="2099">
        <v>24</v>
      </c>
      <c r="F4177" s="2159">
        <f t="shared" si="1487"/>
        <v>0</v>
      </c>
      <c r="G4177" s="2161"/>
      <c r="H4177" s="2090">
        <f t="shared" si="1488"/>
        <v>0</v>
      </c>
      <c r="I4177" s="2091">
        <v>44832</v>
      </c>
      <c r="J4177" s="2092"/>
      <c r="K4177" s="2092"/>
      <c r="L4177" s="2093"/>
      <c r="M4177" s="2092"/>
      <c r="N4177" s="2089">
        <v>0</v>
      </c>
      <c r="O4177" s="2089">
        <v>0</v>
      </c>
      <c r="P4177" s="2089">
        <v>19</v>
      </c>
      <c r="Q4177" s="2089"/>
      <c r="R4177" s="2089"/>
      <c r="S4177" s="2089"/>
      <c r="T4177" s="2089"/>
      <c r="U4177" s="2089"/>
      <c r="V4177" s="2089"/>
      <c r="W4177" s="2089"/>
      <c r="X4177" s="2089"/>
      <c r="Y4177" s="2089"/>
      <c r="Z4177" s="2093"/>
      <c r="AA4177" s="2093"/>
      <c r="AB4177" s="2093"/>
      <c r="AC4177" s="1507">
        <f t="shared" si="1489"/>
        <v>5</v>
      </c>
      <c r="AD4177" s="1508">
        <f t="shared" si="1490"/>
        <v>0</v>
      </c>
      <c r="AE4177" s="14">
        <f t="shared" si="1493"/>
        <v>-1500.5666666666666</v>
      </c>
      <c r="AF4177" s="14">
        <f t="shared" si="1491"/>
        <v>6.333333333333333</v>
      </c>
      <c r="AG4177" s="14">
        <f t="shared" si="1492"/>
        <v>0.78947368421052633</v>
      </c>
      <c r="AH4177" s="14">
        <f t="shared" si="1494"/>
        <v>1501.3561403508772</v>
      </c>
      <c r="AI4177" s="14">
        <f t="shared" si="1495"/>
        <v>9508.5888888888876</v>
      </c>
      <c r="AJ4177" s="2095"/>
    </row>
    <row r="4178" spans="1:36" ht="15.75">
      <c r="A4178" s="2093">
        <v>128</v>
      </c>
      <c r="B4178" s="2162" t="s">
        <v>5745</v>
      </c>
      <c r="C4178" s="2163" t="s">
        <v>224</v>
      </c>
      <c r="D4178" s="2158">
        <v>0</v>
      </c>
      <c r="E4178" s="2099">
        <v>60</v>
      </c>
      <c r="F4178" s="2159">
        <f t="shared" si="1487"/>
        <v>0</v>
      </c>
      <c r="G4178" s="2161"/>
      <c r="H4178" s="2090">
        <f t="shared" si="1488"/>
        <v>0</v>
      </c>
      <c r="I4178" s="2091">
        <v>44832</v>
      </c>
      <c r="J4178" s="2092"/>
      <c r="K4178" s="2092"/>
      <c r="L4178" s="2093"/>
      <c r="M4178" s="2092"/>
      <c r="N4178" s="2089">
        <v>0</v>
      </c>
      <c r="O4178" s="2089">
        <v>0</v>
      </c>
      <c r="P4178" s="2116">
        <v>6.1</v>
      </c>
      <c r="Q4178" s="2089"/>
      <c r="R4178" s="2089"/>
      <c r="S4178" s="2089"/>
      <c r="T4178" s="2089"/>
      <c r="U4178" s="2089"/>
      <c r="V4178" s="2089"/>
      <c r="W4178" s="2089"/>
      <c r="X4178" s="2089"/>
      <c r="Y4178" s="2089"/>
      <c r="Z4178" s="2093"/>
      <c r="AA4178" s="2093"/>
      <c r="AB4178" s="2093"/>
      <c r="AC4178" s="1507">
        <f t="shared" si="1489"/>
        <v>53.9</v>
      </c>
      <c r="AD4178" s="1508">
        <f t="shared" si="1490"/>
        <v>0</v>
      </c>
      <c r="AE4178" s="14">
        <f t="shared" si="1493"/>
        <v>-1500.5666666666666</v>
      </c>
      <c r="AF4178" s="14">
        <f t="shared" si="1491"/>
        <v>2.0333333333333332</v>
      </c>
      <c r="AG4178" s="14">
        <f t="shared" si="1492"/>
        <v>26.508196721311478</v>
      </c>
      <c r="AH4178" s="14">
        <f t="shared" si="1494"/>
        <v>1527.074863387978</v>
      </c>
      <c r="AI4178" s="14">
        <f t="shared" si="1495"/>
        <v>3105.0522222222221</v>
      </c>
      <c r="AJ4178" s="2095"/>
    </row>
    <row r="4179" spans="1:36" ht="15.75">
      <c r="A4179" s="2093">
        <v>130</v>
      </c>
      <c r="B4179" s="2162" t="s">
        <v>5746</v>
      </c>
      <c r="C4179" s="2163" t="s">
        <v>224</v>
      </c>
      <c r="D4179" s="2158">
        <v>0</v>
      </c>
      <c r="E4179" s="2099">
        <v>60</v>
      </c>
      <c r="F4179" s="2159">
        <f t="shared" ref="F4179:F4204" si="1496">D4179*E4179</f>
        <v>0</v>
      </c>
      <c r="G4179" s="2161"/>
      <c r="H4179" s="2090">
        <f t="shared" ref="H4179:H4204" si="1497">D4179*G4179</f>
        <v>0</v>
      </c>
      <c r="I4179" s="2091">
        <v>44832</v>
      </c>
      <c r="J4179" s="2092"/>
      <c r="K4179" s="2092"/>
      <c r="L4179" s="2093"/>
      <c r="M4179" s="2092"/>
      <c r="N4179" s="2089">
        <v>0</v>
      </c>
      <c r="O4179" s="2089">
        <v>0</v>
      </c>
      <c r="P4179" s="2089">
        <v>10</v>
      </c>
      <c r="Q4179" s="2089"/>
      <c r="R4179" s="2089"/>
      <c r="S4179" s="2089"/>
      <c r="T4179" s="2089"/>
      <c r="U4179" s="2089"/>
      <c r="V4179" s="2089"/>
      <c r="W4179" s="2089"/>
      <c r="X4179" s="2089"/>
      <c r="Y4179" s="2089"/>
      <c r="Z4179" s="2093"/>
      <c r="AA4179" s="2093"/>
      <c r="AB4179" s="2093"/>
      <c r="AC4179" s="1507">
        <f t="shared" ref="AC4179:AC4204" si="1498">E4179+G4179-N4179-O4179-AA4179-P4179-Q4179-R4179-S4179-T4179-U4179-V4179-W4179-X4179-Y4179</f>
        <v>50</v>
      </c>
      <c r="AD4179" s="1508">
        <f t="shared" ref="AD4179:AD4204" si="1499">D4179*AC4179</f>
        <v>0</v>
      </c>
      <c r="AE4179" s="14">
        <f t="shared" si="1493"/>
        <v>-1500.5666666666666</v>
      </c>
      <c r="AF4179" s="14">
        <f t="shared" ref="AF4179:AF4204" si="1500">(N4179+O4179+P4179+Q4179+R4179+S4179+T4179+U4179+V4179+W4179+X4179+Y4179)/3</f>
        <v>3.3333333333333335</v>
      </c>
      <c r="AG4179" s="14">
        <f t="shared" ref="AG4179:AG4204" si="1501">AC4179/AF4179</f>
        <v>15</v>
      </c>
      <c r="AH4179" s="14">
        <f t="shared" si="1494"/>
        <v>1515.5666666666666</v>
      </c>
      <c r="AI4179" s="14">
        <f t="shared" si="1495"/>
        <v>5051.8888888888887</v>
      </c>
      <c r="AJ4179" s="2095"/>
    </row>
    <row r="4180" spans="1:36" ht="15.75">
      <c r="A4180" s="2093">
        <v>131</v>
      </c>
      <c r="B4180" s="2162" t="s">
        <v>5747</v>
      </c>
      <c r="C4180" s="2163" t="s">
        <v>234</v>
      </c>
      <c r="D4180" s="2158">
        <v>0</v>
      </c>
      <c r="E4180" s="2099">
        <v>27</v>
      </c>
      <c r="F4180" s="2159">
        <f t="shared" si="1496"/>
        <v>0</v>
      </c>
      <c r="G4180" s="2161"/>
      <c r="H4180" s="2090">
        <f t="shared" si="1497"/>
        <v>0</v>
      </c>
      <c r="I4180" s="2091">
        <v>44832</v>
      </c>
      <c r="J4180" s="2092"/>
      <c r="K4180" s="2092"/>
      <c r="L4180" s="2093"/>
      <c r="M4180" s="2092"/>
      <c r="N4180" s="2089">
        <v>0</v>
      </c>
      <c r="O4180" s="2089">
        <v>15</v>
      </c>
      <c r="P4180" s="2089">
        <v>8</v>
      </c>
      <c r="Q4180" s="2089"/>
      <c r="R4180" s="2089"/>
      <c r="S4180" s="2089"/>
      <c r="T4180" s="2089"/>
      <c r="U4180" s="2089"/>
      <c r="V4180" s="2089"/>
      <c r="W4180" s="2089"/>
      <c r="X4180" s="2089"/>
      <c r="Y4180" s="2089"/>
      <c r="Z4180" s="2093"/>
      <c r="AA4180" s="2093"/>
      <c r="AB4180" s="2093"/>
      <c r="AC4180" s="1507">
        <f t="shared" si="1498"/>
        <v>4</v>
      </c>
      <c r="AD4180" s="1508">
        <f t="shared" si="1499"/>
        <v>0</v>
      </c>
      <c r="AE4180" s="14">
        <f t="shared" si="1493"/>
        <v>-1500.5666666666666</v>
      </c>
      <c r="AF4180" s="14">
        <f t="shared" si="1500"/>
        <v>7.666666666666667</v>
      </c>
      <c r="AG4180" s="14">
        <f t="shared" si="1501"/>
        <v>0.52173913043478259</v>
      </c>
      <c r="AH4180" s="14">
        <f t="shared" si="1494"/>
        <v>1501.0884057971014</v>
      </c>
      <c r="AI4180" s="14">
        <f t="shared" si="1495"/>
        <v>11508.344444444445</v>
      </c>
      <c r="AJ4180" s="2095"/>
    </row>
    <row r="4181" spans="1:36" ht="15.75">
      <c r="A4181" s="2093">
        <v>132</v>
      </c>
      <c r="B4181" s="2162" t="s">
        <v>5748</v>
      </c>
      <c r="C4181" s="2163" t="s">
        <v>234</v>
      </c>
      <c r="D4181" s="2158">
        <v>0</v>
      </c>
      <c r="E4181" s="2099">
        <v>683</v>
      </c>
      <c r="F4181" s="2159">
        <f t="shared" si="1496"/>
        <v>0</v>
      </c>
      <c r="G4181" s="2161"/>
      <c r="H4181" s="2090">
        <f t="shared" si="1497"/>
        <v>0</v>
      </c>
      <c r="I4181" s="2091">
        <v>44832</v>
      </c>
      <c r="J4181" s="2092"/>
      <c r="K4181" s="2092"/>
      <c r="L4181" s="2093"/>
      <c r="M4181" s="2092"/>
      <c r="N4181" s="2089">
        <v>0</v>
      </c>
      <c r="O4181" s="2089">
        <v>176</v>
      </c>
      <c r="P4181" s="2089">
        <v>135</v>
      </c>
      <c r="Q4181" s="2089"/>
      <c r="R4181" s="2089"/>
      <c r="S4181" s="2089"/>
      <c r="T4181" s="2089"/>
      <c r="U4181" s="2089"/>
      <c r="V4181" s="2089"/>
      <c r="W4181" s="2089"/>
      <c r="X4181" s="2089"/>
      <c r="Y4181" s="2089"/>
      <c r="Z4181" s="2093"/>
      <c r="AA4181" s="2093"/>
      <c r="AB4181" s="2093"/>
      <c r="AC4181" s="1507">
        <f t="shared" si="1498"/>
        <v>372</v>
      </c>
      <c r="AD4181" s="1508">
        <f t="shared" si="1499"/>
        <v>0</v>
      </c>
      <c r="AE4181" s="14">
        <f t="shared" si="1493"/>
        <v>-1500.5666666666666</v>
      </c>
      <c r="AF4181" s="14">
        <f t="shared" si="1500"/>
        <v>103.66666666666667</v>
      </c>
      <c r="AG4181" s="14">
        <f t="shared" si="1501"/>
        <v>3.588424437299035</v>
      </c>
      <c r="AH4181" s="14">
        <f t="shared" si="1494"/>
        <v>1504.1550911039656</v>
      </c>
      <c r="AI4181" s="14">
        <f t="shared" si="1495"/>
        <v>155930.74444444446</v>
      </c>
      <c r="AJ4181" s="2095"/>
    </row>
    <row r="4182" spans="1:36" ht="15.75">
      <c r="A4182" s="2093">
        <v>133</v>
      </c>
      <c r="B4182" s="2162" t="s">
        <v>5749</v>
      </c>
      <c r="C4182" s="2163" t="s">
        <v>224</v>
      </c>
      <c r="D4182" s="2158">
        <v>0</v>
      </c>
      <c r="E4182" s="2099">
        <v>38</v>
      </c>
      <c r="F4182" s="2159">
        <f t="shared" si="1496"/>
        <v>0</v>
      </c>
      <c r="G4182" s="2161"/>
      <c r="H4182" s="2090">
        <f t="shared" si="1497"/>
        <v>0</v>
      </c>
      <c r="I4182" s="2091">
        <v>44832</v>
      </c>
      <c r="J4182" s="2092"/>
      <c r="K4182" s="2092"/>
      <c r="L4182" s="2093"/>
      <c r="M4182" s="2092"/>
      <c r="N4182" s="2089">
        <v>0</v>
      </c>
      <c r="O4182" s="2116">
        <v>1.9</v>
      </c>
      <c r="P4182" s="2116">
        <v>23.3</v>
      </c>
      <c r="Q4182" s="2089"/>
      <c r="R4182" s="2089"/>
      <c r="S4182" s="2089"/>
      <c r="T4182" s="2089"/>
      <c r="U4182" s="2089"/>
      <c r="V4182" s="2089"/>
      <c r="W4182" s="2089"/>
      <c r="X4182" s="2089"/>
      <c r="Y4182" s="2089"/>
      <c r="Z4182" s="2093"/>
      <c r="AA4182" s="2093"/>
      <c r="AB4182" s="2093"/>
      <c r="AC4182" s="1507">
        <f t="shared" si="1498"/>
        <v>12.8</v>
      </c>
      <c r="AD4182" s="1508">
        <f t="shared" si="1499"/>
        <v>0</v>
      </c>
      <c r="AE4182" s="14">
        <f t="shared" si="1493"/>
        <v>-1500.5666666666666</v>
      </c>
      <c r="AF4182" s="14">
        <f t="shared" si="1500"/>
        <v>8.4</v>
      </c>
      <c r="AG4182" s="14">
        <f t="shared" si="1501"/>
        <v>1.5238095238095237</v>
      </c>
      <c r="AH4182" s="14">
        <f t="shared" si="1494"/>
        <v>1502.0904761904762</v>
      </c>
      <c r="AI4182" s="14">
        <f t="shared" si="1495"/>
        <v>12617.56</v>
      </c>
      <c r="AJ4182" s="2095"/>
    </row>
    <row r="4183" spans="1:36" ht="15.75">
      <c r="A4183" s="2093">
        <v>134</v>
      </c>
      <c r="B4183" s="2162" t="s">
        <v>5750</v>
      </c>
      <c r="C4183" s="2163" t="s">
        <v>224</v>
      </c>
      <c r="D4183" s="2158">
        <v>0</v>
      </c>
      <c r="E4183" s="2099">
        <v>217</v>
      </c>
      <c r="F4183" s="2159">
        <f t="shared" si="1496"/>
        <v>0</v>
      </c>
      <c r="G4183" s="2161"/>
      <c r="H4183" s="2090">
        <f t="shared" si="1497"/>
        <v>0</v>
      </c>
      <c r="I4183" s="2091">
        <v>44832</v>
      </c>
      <c r="J4183" s="2092"/>
      <c r="K4183" s="2092"/>
      <c r="L4183" s="2093"/>
      <c r="M4183" s="2092"/>
      <c r="N4183" s="2089">
        <v>0</v>
      </c>
      <c r="O4183" s="2116">
        <v>1.3</v>
      </c>
      <c r="P4183" s="2116">
        <v>1.7</v>
      </c>
      <c r="Q4183" s="2089"/>
      <c r="R4183" s="2089"/>
      <c r="S4183" s="2089"/>
      <c r="T4183" s="2089"/>
      <c r="U4183" s="2089"/>
      <c r="V4183" s="2089"/>
      <c r="W4183" s="2089"/>
      <c r="X4183" s="2089"/>
      <c r="Y4183" s="2089"/>
      <c r="Z4183" s="2093"/>
      <c r="AA4183" s="2093"/>
      <c r="AB4183" s="2093"/>
      <c r="AC4183" s="1507">
        <f t="shared" si="1498"/>
        <v>214</v>
      </c>
      <c r="AD4183" s="1508">
        <f t="shared" si="1499"/>
        <v>0</v>
      </c>
      <c r="AE4183" s="14">
        <f t="shared" si="1493"/>
        <v>-1500.5666666666666</v>
      </c>
      <c r="AF4183" s="14">
        <f t="shared" si="1500"/>
        <v>1</v>
      </c>
      <c r="AG4183" s="14">
        <f t="shared" si="1501"/>
        <v>214</v>
      </c>
      <c r="AH4183" s="14">
        <f t="shared" si="1494"/>
        <v>1714.5666666666666</v>
      </c>
      <c r="AI4183" s="14">
        <f t="shared" si="1495"/>
        <v>1714.5666666666666</v>
      </c>
      <c r="AJ4183" s="2095"/>
    </row>
    <row r="4184" spans="1:36" ht="15.75">
      <c r="A4184" s="2093">
        <v>135</v>
      </c>
      <c r="B4184" s="2162" t="s">
        <v>5751</v>
      </c>
      <c r="C4184" s="2163" t="s">
        <v>233</v>
      </c>
      <c r="D4184" s="2158">
        <v>0</v>
      </c>
      <c r="E4184" s="2099">
        <v>8</v>
      </c>
      <c r="F4184" s="2159">
        <f t="shared" si="1496"/>
        <v>0</v>
      </c>
      <c r="G4184" s="2161"/>
      <c r="H4184" s="2090">
        <f t="shared" si="1497"/>
        <v>0</v>
      </c>
      <c r="I4184" s="2091">
        <v>44832</v>
      </c>
      <c r="J4184" s="2092"/>
      <c r="K4184" s="2092"/>
      <c r="L4184" s="2093"/>
      <c r="M4184" s="2092"/>
      <c r="N4184" s="2089">
        <v>0</v>
      </c>
      <c r="O4184" s="2089">
        <v>0</v>
      </c>
      <c r="P4184" s="2089">
        <v>0</v>
      </c>
      <c r="Q4184" s="2089"/>
      <c r="R4184" s="2089"/>
      <c r="S4184" s="2089"/>
      <c r="T4184" s="2089"/>
      <c r="U4184" s="2089"/>
      <c r="V4184" s="2089"/>
      <c r="W4184" s="2089"/>
      <c r="X4184" s="2089"/>
      <c r="Y4184" s="2089"/>
      <c r="Z4184" s="2093"/>
      <c r="AA4184" s="2093"/>
      <c r="AB4184" s="2093"/>
      <c r="AC4184" s="1507">
        <f t="shared" si="1498"/>
        <v>8</v>
      </c>
      <c r="AD4184" s="1508">
        <f t="shared" si="1499"/>
        <v>0</v>
      </c>
      <c r="AE4184" s="14">
        <f t="shared" si="1493"/>
        <v>-1500.5666666666666</v>
      </c>
      <c r="AF4184" s="14">
        <f t="shared" si="1500"/>
        <v>0</v>
      </c>
      <c r="AG4184" s="14" t="e">
        <f t="shared" si="1501"/>
        <v>#DIV/0!</v>
      </c>
      <c r="AH4184" s="14" t="e">
        <f t="shared" si="1494"/>
        <v>#DIV/0!</v>
      </c>
      <c r="AI4184" s="14">
        <f t="shared" si="1495"/>
        <v>8</v>
      </c>
      <c r="AJ4184" s="2095"/>
    </row>
    <row r="4185" spans="1:36" ht="15.75">
      <c r="A4185" s="2093">
        <v>136</v>
      </c>
      <c r="B4185" s="2162" t="s">
        <v>5752</v>
      </c>
      <c r="C4185" s="2163" t="s">
        <v>224</v>
      </c>
      <c r="D4185" s="2158">
        <v>0</v>
      </c>
      <c r="E4185" s="2099">
        <v>5</v>
      </c>
      <c r="F4185" s="2159">
        <f t="shared" si="1496"/>
        <v>0</v>
      </c>
      <c r="G4185" s="2161"/>
      <c r="H4185" s="2090">
        <f t="shared" si="1497"/>
        <v>0</v>
      </c>
      <c r="I4185" s="2091">
        <v>44832</v>
      </c>
      <c r="J4185" s="2092"/>
      <c r="K4185" s="2092"/>
      <c r="L4185" s="2093"/>
      <c r="M4185" s="2092"/>
      <c r="N4185" s="2089">
        <v>0</v>
      </c>
      <c r="O4185" s="2089">
        <v>0</v>
      </c>
      <c r="P4185" s="2089">
        <v>0</v>
      </c>
      <c r="Q4185" s="2089"/>
      <c r="R4185" s="2089"/>
      <c r="S4185" s="2089"/>
      <c r="T4185" s="2089"/>
      <c r="U4185" s="2089"/>
      <c r="V4185" s="2089"/>
      <c r="W4185" s="2089"/>
      <c r="X4185" s="2089"/>
      <c r="Y4185" s="2089"/>
      <c r="Z4185" s="2093"/>
      <c r="AA4185" s="2093"/>
      <c r="AB4185" s="2093"/>
      <c r="AC4185" s="1507">
        <f t="shared" si="1498"/>
        <v>5</v>
      </c>
      <c r="AD4185" s="1508">
        <f t="shared" si="1499"/>
        <v>0</v>
      </c>
      <c r="AE4185" s="14">
        <f t="shared" ref="AE4185:AE4210" si="1502">(J4185-"01.04.2023")/30</f>
        <v>-1500.5666666666666</v>
      </c>
      <c r="AF4185" s="14">
        <f t="shared" si="1500"/>
        <v>0</v>
      </c>
      <c r="AG4185" s="14" t="e">
        <f t="shared" si="1501"/>
        <v>#DIV/0!</v>
      </c>
      <c r="AH4185" s="14" t="e">
        <f t="shared" ref="AH4185:AH4210" si="1503">AG4185-AE4185</f>
        <v>#DIV/0!</v>
      </c>
      <c r="AI4185" s="14">
        <f t="shared" ref="AI4185:AI4210" si="1504">AC4185-(AE4185*AF4185)</f>
        <v>5</v>
      </c>
      <c r="AJ4185" s="2095"/>
    </row>
    <row r="4186" spans="1:36" ht="15.75">
      <c r="A4186" s="2093">
        <v>137</v>
      </c>
      <c r="B4186" s="2162" t="s">
        <v>5753</v>
      </c>
      <c r="C4186" s="2163" t="s">
        <v>233</v>
      </c>
      <c r="D4186" s="2158">
        <v>0</v>
      </c>
      <c r="E4186" s="2099">
        <v>77</v>
      </c>
      <c r="F4186" s="2159">
        <f t="shared" si="1496"/>
        <v>0</v>
      </c>
      <c r="G4186" s="2161"/>
      <c r="H4186" s="2090">
        <f t="shared" si="1497"/>
        <v>0</v>
      </c>
      <c r="I4186" s="2091">
        <v>44832</v>
      </c>
      <c r="J4186" s="2092"/>
      <c r="K4186" s="2092"/>
      <c r="L4186" s="2093"/>
      <c r="M4186" s="2092"/>
      <c r="N4186" s="2089">
        <v>0</v>
      </c>
      <c r="O4186" s="2089">
        <v>36</v>
      </c>
      <c r="P4186" s="2089">
        <v>4</v>
      </c>
      <c r="Q4186" s="2089"/>
      <c r="R4186" s="2089"/>
      <c r="S4186" s="2089"/>
      <c r="T4186" s="2089"/>
      <c r="U4186" s="2089"/>
      <c r="V4186" s="2089"/>
      <c r="W4186" s="2089"/>
      <c r="X4186" s="2089"/>
      <c r="Y4186" s="2089"/>
      <c r="Z4186" s="2093"/>
      <c r="AA4186" s="2093"/>
      <c r="AB4186" s="2093"/>
      <c r="AC4186" s="1507">
        <f t="shared" si="1498"/>
        <v>37</v>
      </c>
      <c r="AD4186" s="1508">
        <f t="shared" si="1499"/>
        <v>0</v>
      </c>
      <c r="AE4186" s="14">
        <f t="shared" si="1502"/>
        <v>-1500.5666666666666</v>
      </c>
      <c r="AF4186" s="14">
        <f t="shared" si="1500"/>
        <v>13.333333333333334</v>
      </c>
      <c r="AG4186" s="14">
        <f t="shared" si="1501"/>
        <v>2.7749999999999999</v>
      </c>
      <c r="AH4186" s="14">
        <f t="shared" si="1503"/>
        <v>1503.3416666666667</v>
      </c>
      <c r="AI4186" s="14">
        <f t="shared" si="1504"/>
        <v>20044.555555555555</v>
      </c>
      <c r="AJ4186" s="2095"/>
    </row>
    <row r="4187" spans="1:36" ht="15.75">
      <c r="A4187" s="2093">
        <v>138</v>
      </c>
      <c r="B4187" s="2162" t="s">
        <v>5754</v>
      </c>
      <c r="C4187" s="2163" t="s">
        <v>224</v>
      </c>
      <c r="D4187" s="2158">
        <v>0</v>
      </c>
      <c r="E4187" s="2099">
        <v>5</v>
      </c>
      <c r="F4187" s="2159">
        <f t="shared" si="1496"/>
        <v>0</v>
      </c>
      <c r="G4187" s="2161"/>
      <c r="H4187" s="2090">
        <f t="shared" si="1497"/>
        <v>0</v>
      </c>
      <c r="I4187" s="2091">
        <v>44832</v>
      </c>
      <c r="J4187" s="2092"/>
      <c r="K4187" s="2092"/>
      <c r="L4187" s="2093"/>
      <c r="M4187" s="2092"/>
      <c r="N4187" s="2089">
        <v>0</v>
      </c>
      <c r="O4187" s="2089">
        <v>0</v>
      </c>
      <c r="P4187" s="2089">
        <v>0</v>
      </c>
      <c r="Q4187" s="2089"/>
      <c r="R4187" s="2089"/>
      <c r="S4187" s="2089"/>
      <c r="T4187" s="2089"/>
      <c r="U4187" s="2089"/>
      <c r="V4187" s="2089"/>
      <c r="W4187" s="2089"/>
      <c r="X4187" s="2089"/>
      <c r="Y4187" s="2089"/>
      <c r="Z4187" s="2093"/>
      <c r="AA4187" s="2093"/>
      <c r="AB4187" s="2093"/>
      <c r="AC4187" s="1507">
        <f t="shared" si="1498"/>
        <v>5</v>
      </c>
      <c r="AD4187" s="1508">
        <f t="shared" si="1499"/>
        <v>0</v>
      </c>
      <c r="AE4187" s="14">
        <f t="shared" si="1502"/>
        <v>-1500.5666666666666</v>
      </c>
      <c r="AF4187" s="14">
        <f t="shared" si="1500"/>
        <v>0</v>
      </c>
      <c r="AG4187" s="14" t="e">
        <f t="shared" si="1501"/>
        <v>#DIV/0!</v>
      </c>
      <c r="AH4187" s="14" t="e">
        <f t="shared" si="1503"/>
        <v>#DIV/0!</v>
      </c>
      <c r="AI4187" s="14">
        <f t="shared" si="1504"/>
        <v>5</v>
      </c>
      <c r="AJ4187" s="2095"/>
    </row>
    <row r="4188" spans="1:36" ht="15.75">
      <c r="A4188" s="2093">
        <v>139</v>
      </c>
      <c r="B4188" s="2162" t="s">
        <v>5755</v>
      </c>
      <c r="C4188" s="2163" t="s">
        <v>224</v>
      </c>
      <c r="D4188" s="2158">
        <v>0</v>
      </c>
      <c r="E4188" s="2099">
        <v>30</v>
      </c>
      <c r="F4188" s="2159">
        <f t="shared" si="1496"/>
        <v>0</v>
      </c>
      <c r="G4188" s="2161"/>
      <c r="H4188" s="2090">
        <f t="shared" si="1497"/>
        <v>0</v>
      </c>
      <c r="I4188" s="2091">
        <v>44832</v>
      </c>
      <c r="J4188" s="2092"/>
      <c r="K4188" s="2092"/>
      <c r="L4188" s="2093"/>
      <c r="M4188" s="2092"/>
      <c r="N4188" s="2089">
        <v>0</v>
      </c>
      <c r="O4188" s="2089">
        <v>0</v>
      </c>
      <c r="P4188" s="2089">
        <v>0</v>
      </c>
      <c r="Q4188" s="2089"/>
      <c r="R4188" s="2089"/>
      <c r="S4188" s="2089"/>
      <c r="T4188" s="2089"/>
      <c r="U4188" s="2089"/>
      <c r="V4188" s="2089"/>
      <c r="W4188" s="2089"/>
      <c r="X4188" s="2089"/>
      <c r="Y4188" s="2089"/>
      <c r="Z4188" s="2093"/>
      <c r="AA4188" s="2093"/>
      <c r="AB4188" s="2093"/>
      <c r="AC4188" s="1507">
        <f t="shared" si="1498"/>
        <v>30</v>
      </c>
      <c r="AD4188" s="1508">
        <f t="shared" si="1499"/>
        <v>0</v>
      </c>
      <c r="AE4188" s="14">
        <f t="shared" si="1502"/>
        <v>-1500.5666666666666</v>
      </c>
      <c r="AF4188" s="14">
        <f t="shared" si="1500"/>
        <v>0</v>
      </c>
      <c r="AG4188" s="14" t="e">
        <f t="shared" si="1501"/>
        <v>#DIV/0!</v>
      </c>
      <c r="AH4188" s="14" t="e">
        <f t="shared" si="1503"/>
        <v>#DIV/0!</v>
      </c>
      <c r="AI4188" s="14">
        <f t="shared" si="1504"/>
        <v>30</v>
      </c>
      <c r="AJ4188" s="2095"/>
    </row>
    <row r="4189" spans="1:36" ht="31.5">
      <c r="A4189" s="2093">
        <v>141</v>
      </c>
      <c r="B4189" s="2164" t="s">
        <v>6105</v>
      </c>
      <c r="C4189" s="2165" t="s">
        <v>1612</v>
      </c>
      <c r="D4189" s="2154">
        <v>1</v>
      </c>
      <c r="E4189" s="2099">
        <v>100</v>
      </c>
      <c r="F4189" s="2159">
        <f t="shared" si="1496"/>
        <v>100</v>
      </c>
      <c r="G4189" s="2089"/>
      <c r="H4189" s="2090">
        <f t="shared" si="1497"/>
        <v>0</v>
      </c>
      <c r="I4189" s="2092">
        <v>44838</v>
      </c>
      <c r="J4189" s="2092"/>
      <c r="K4189" s="2092"/>
      <c r="L4189" s="2093"/>
      <c r="M4189" s="2092"/>
      <c r="N4189" s="2089">
        <v>0</v>
      </c>
      <c r="O4189" s="2089">
        <v>34</v>
      </c>
      <c r="P4189" s="2089">
        <v>12</v>
      </c>
      <c r="Q4189" s="2089"/>
      <c r="R4189" s="2089"/>
      <c r="S4189" s="2089"/>
      <c r="T4189" s="2089"/>
      <c r="U4189" s="2089"/>
      <c r="V4189" s="2089"/>
      <c r="W4189" s="2089"/>
      <c r="X4189" s="2089"/>
      <c r="Y4189" s="2089"/>
      <c r="Z4189" s="2093"/>
      <c r="AA4189" s="2093"/>
      <c r="AB4189" s="2093"/>
      <c r="AC4189" s="1507">
        <f t="shared" si="1498"/>
        <v>54</v>
      </c>
      <c r="AD4189" s="1508">
        <f t="shared" si="1499"/>
        <v>54</v>
      </c>
      <c r="AE4189" s="14">
        <f t="shared" si="1502"/>
        <v>-1500.5666666666666</v>
      </c>
      <c r="AF4189" s="14">
        <f t="shared" si="1500"/>
        <v>15.333333333333334</v>
      </c>
      <c r="AG4189" s="14">
        <f t="shared" si="1501"/>
        <v>3.5217391304347823</v>
      </c>
      <c r="AH4189" s="14">
        <f t="shared" si="1503"/>
        <v>1504.0884057971014</v>
      </c>
      <c r="AI4189" s="14">
        <f t="shared" si="1504"/>
        <v>23062.68888888889</v>
      </c>
      <c r="AJ4189" s="2095"/>
    </row>
    <row r="4190" spans="1:36" ht="15.75">
      <c r="A4190" s="2093">
        <v>142</v>
      </c>
      <c r="B4190" s="2164" t="s">
        <v>6106</v>
      </c>
      <c r="C4190" s="2165" t="s">
        <v>181</v>
      </c>
      <c r="D4190" s="2154">
        <v>1</v>
      </c>
      <c r="E4190" s="2099">
        <v>2600</v>
      </c>
      <c r="F4190" s="2159">
        <f t="shared" si="1496"/>
        <v>2600</v>
      </c>
      <c r="G4190" s="2089"/>
      <c r="H4190" s="2090">
        <f t="shared" si="1497"/>
        <v>0</v>
      </c>
      <c r="I4190" s="2092">
        <v>44838</v>
      </c>
      <c r="J4190" s="2092"/>
      <c r="K4190" s="2092"/>
      <c r="L4190" s="2093"/>
      <c r="M4190" s="2092"/>
      <c r="N4190" s="2089">
        <v>0</v>
      </c>
      <c r="O4190" s="2089">
        <v>400</v>
      </c>
      <c r="P4190" s="2089">
        <v>190</v>
      </c>
      <c r="Q4190" s="2089"/>
      <c r="R4190" s="2089"/>
      <c r="S4190" s="2089"/>
      <c r="T4190" s="2089"/>
      <c r="U4190" s="2089"/>
      <c r="V4190" s="2089"/>
      <c r="W4190" s="2089"/>
      <c r="X4190" s="2089"/>
      <c r="Y4190" s="2089"/>
      <c r="Z4190" s="2093"/>
      <c r="AA4190" s="2093"/>
      <c r="AB4190" s="2093"/>
      <c r="AC4190" s="1507">
        <f t="shared" si="1498"/>
        <v>2010</v>
      </c>
      <c r="AD4190" s="1508">
        <f t="shared" si="1499"/>
        <v>2010</v>
      </c>
      <c r="AE4190" s="14">
        <f t="shared" si="1502"/>
        <v>-1500.5666666666666</v>
      </c>
      <c r="AF4190" s="14">
        <f t="shared" si="1500"/>
        <v>196.66666666666666</v>
      </c>
      <c r="AG4190" s="14">
        <f t="shared" si="1501"/>
        <v>10.220338983050848</v>
      </c>
      <c r="AH4190" s="14">
        <f t="shared" si="1503"/>
        <v>1510.7870056497175</v>
      </c>
      <c r="AI4190" s="14">
        <f t="shared" si="1504"/>
        <v>297121.44444444444</v>
      </c>
      <c r="AJ4190" s="2095"/>
    </row>
    <row r="4191" spans="1:36" ht="15.75">
      <c r="A4191" s="2093">
        <v>143</v>
      </c>
      <c r="B4191" s="2164" t="s">
        <v>6107</v>
      </c>
      <c r="C4191" s="2165" t="s">
        <v>181</v>
      </c>
      <c r="D4191" s="2154">
        <v>1</v>
      </c>
      <c r="E4191" s="2099">
        <v>30</v>
      </c>
      <c r="F4191" s="2159">
        <f t="shared" si="1496"/>
        <v>30</v>
      </c>
      <c r="G4191" s="2089"/>
      <c r="H4191" s="2090">
        <f t="shared" si="1497"/>
        <v>0</v>
      </c>
      <c r="I4191" s="2092">
        <v>44838</v>
      </c>
      <c r="J4191" s="2092"/>
      <c r="K4191" s="2092"/>
      <c r="L4191" s="2093"/>
      <c r="M4191" s="2092"/>
      <c r="N4191" s="2089">
        <v>0</v>
      </c>
      <c r="O4191" s="2089">
        <v>0</v>
      </c>
      <c r="P4191" s="2089">
        <v>0</v>
      </c>
      <c r="Q4191" s="2089"/>
      <c r="R4191" s="2089"/>
      <c r="S4191" s="2089"/>
      <c r="T4191" s="2089"/>
      <c r="U4191" s="2089"/>
      <c r="V4191" s="2089"/>
      <c r="W4191" s="2089"/>
      <c r="X4191" s="2089"/>
      <c r="Y4191" s="2089"/>
      <c r="Z4191" s="2093"/>
      <c r="AA4191" s="2093"/>
      <c r="AB4191" s="2093"/>
      <c r="AC4191" s="1507">
        <f t="shared" si="1498"/>
        <v>30</v>
      </c>
      <c r="AD4191" s="1508">
        <f t="shared" si="1499"/>
        <v>30</v>
      </c>
      <c r="AE4191" s="14">
        <f t="shared" si="1502"/>
        <v>-1500.5666666666666</v>
      </c>
      <c r="AF4191" s="14">
        <f t="shared" si="1500"/>
        <v>0</v>
      </c>
      <c r="AG4191" s="14" t="e">
        <f t="shared" si="1501"/>
        <v>#DIV/0!</v>
      </c>
      <c r="AH4191" s="14" t="e">
        <f t="shared" si="1503"/>
        <v>#DIV/0!</v>
      </c>
      <c r="AI4191" s="14">
        <f t="shared" si="1504"/>
        <v>30</v>
      </c>
      <c r="AJ4191" s="2095"/>
    </row>
    <row r="4192" spans="1:36" ht="15.75">
      <c r="A4192" s="2093">
        <v>144</v>
      </c>
      <c r="B4192" s="2164" t="s">
        <v>6108</v>
      </c>
      <c r="C4192" s="2165" t="s">
        <v>234</v>
      </c>
      <c r="D4192" s="2154">
        <v>1</v>
      </c>
      <c r="E4192" s="2099">
        <v>95</v>
      </c>
      <c r="F4192" s="2159">
        <f t="shared" si="1496"/>
        <v>95</v>
      </c>
      <c r="G4192" s="2161"/>
      <c r="H4192" s="2090">
        <f t="shared" si="1497"/>
        <v>0</v>
      </c>
      <c r="I4192" s="2092">
        <v>44839</v>
      </c>
      <c r="J4192" s="2092"/>
      <c r="K4192" s="2092"/>
      <c r="L4192" s="2093"/>
      <c r="M4192" s="2092"/>
      <c r="N4192" s="2089">
        <v>0</v>
      </c>
      <c r="O4192" s="2089">
        <v>4</v>
      </c>
      <c r="P4192" s="2089">
        <v>5</v>
      </c>
      <c r="Q4192" s="2089"/>
      <c r="R4192" s="2089"/>
      <c r="S4192" s="2089"/>
      <c r="T4192" s="2089"/>
      <c r="U4192" s="2089"/>
      <c r="V4192" s="2089"/>
      <c r="W4192" s="2089"/>
      <c r="X4192" s="2089"/>
      <c r="Y4192" s="2089"/>
      <c r="Z4192" s="2093"/>
      <c r="AA4192" s="2093"/>
      <c r="AB4192" s="2093"/>
      <c r="AC4192" s="1507">
        <f t="shared" si="1498"/>
        <v>86</v>
      </c>
      <c r="AD4192" s="1508">
        <f t="shared" si="1499"/>
        <v>86</v>
      </c>
      <c r="AE4192" s="14">
        <f t="shared" si="1502"/>
        <v>-1500.5666666666666</v>
      </c>
      <c r="AF4192" s="14">
        <f t="shared" si="1500"/>
        <v>3</v>
      </c>
      <c r="AG4192" s="14">
        <f t="shared" si="1501"/>
        <v>28.666666666666668</v>
      </c>
      <c r="AH4192" s="14">
        <f t="shared" si="1503"/>
        <v>1529.2333333333333</v>
      </c>
      <c r="AI4192" s="14">
        <f t="shared" si="1504"/>
        <v>4587.7</v>
      </c>
      <c r="AJ4192" s="2095"/>
    </row>
    <row r="4193" spans="1:36" ht="15.75">
      <c r="A4193" s="2093">
        <v>147</v>
      </c>
      <c r="B4193" s="2166" t="s">
        <v>6109</v>
      </c>
      <c r="C4193" s="2153" t="s">
        <v>234</v>
      </c>
      <c r="D4193" s="2154">
        <v>0</v>
      </c>
      <c r="E4193" s="2099">
        <v>120</v>
      </c>
      <c r="F4193" s="2159">
        <f t="shared" si="1496"/>
        <v>0</v>
      </c>
      <c r="G4193" s="2089"/>
      <c r="H4193" s="2090">
        <f t="shared" si="1497"/>
        <v>0</v>
      </c>
      <c r="I4193" s="2092">
        <v>44840</v>
      </c>
      <c r="J4193" s="2092"/>
      <c r="K4193" s="2092"/>
      <c r="L4193" s="2093"/>
      <c r="M4193" s="2092"/>
      <c r="N4193" s="2089">
        <v>0</v>
      </c>
      <c r="O4193" s="2089">
        <v>0</v>
      </c>
      <c r="P4193" s="2089">
        <v>0</v>
      </c>
      <c r="Q4193" s="2089"/>
      <c r="R4193" s="2089"/>
      <c r="S4193" s="2089"/>
      <c r="T4193" s="2089"/>
      <c r="U4193" s="2089"/>
      <c r="V4193" s="2089"/>
      <c r="W4193" s="2089"/>
      <c r="X4193" s="2089"/>
      <c r="Y4193" s="2089"/>
      <c r="Z4193" s="2093"/>
      <c r="AA4193" s="2093"/>
      <c r="AB4193" s="2093"/>
      <c r="AC4193" s="1507">
        <f t="shared" si="1498"/>
        <v>120</v>
      </c>
      <c r="AD4193" s="1508">
        <f t="shared" si="1499"/>
        <v>0</v>
      </c>
      <c r="AE4193" s="14">
        <f t="shared" si="1502"/>
        <v>-1500.5666666666666</v>
      </c>
      <c r="AF4193" s="14">
        <f t="shared" si="1500"/>
        <v>0</v>
      </c>
      <c r="AG4193" s="14" t="e">
        <f t="shared" si="1501"/>
        <v>#DIV/0!</v>
      </c>
      <c r="AH4193" s="14" t="e">
        <f t="shared" si="1503"/>
        <v>#DIV/0!</v>
      </c>
      <c r="AI4193" s="14">
        <f t="shared" si="1504"/>
        <v>120</v>
      </c>
      <c r="AJ4193" s="2095"/>
    </row>
    <row r="4194" spans="1:36" ht="15.75">
      <c r="A4194" s="2093">
        <v>149</v>
      </c>
      <c r="B4194" s="2167" t="s">
        <v>6110</v>
      </c>
      <c r="C4194" s="2153" t="s">
        <v>65</v>
      </c>
      <c r="D4194" s="2090">
        <v>0</v>
      </c>
      <c r="E4194" s="2099">
        <v>25</v>
      </c>
      <c r="F4194" s="2159">
        <f t="shared" si="1496"/>
        <v>0</v>
      </c>
      <c r="G4194" s="2089"/>
      <c r="H4194" s="2090">
        <f t="shared" si="1497"/>
        <v>0</v>
      </c>
      <c r="I4194" s="2092">
        <v>44840</v>
      </c>
      <c r="J4194" s="2092"/>
      <c r="K4194" s="2092"/>
      <c r="L4194" s="2093"/>
      <c r="M4194" s="2092"/>
      <c r="N4194" s="2089">
        <v>0</v>
      </c>
      <c r="O4194" s="2089">
        <v>0</v>
      </c>
      <c r="P4194" s="2089">
        <v>0</v>
      </c>
      <c r="Q4194" s="2089"/>
      <c r="R4194" s="2089"/>
      <c r="S4194" s="2089"/>
      <c r="T4194" s="2089"/>
      <c r="U4194" s="2089"/>
      <c r="V4194" s="2089"/>
      <c r="W4194" s="2089"/>
      <c r="X4194" s="2089"/>
      <c r="Y4194" s="2089"/>
      <c r="Z4194" s="2093"/>
      <c r="AA4194" s="2093"/>
      <c r="AB4194" s="2093"/>
      <c r="AC4194" s="1507">
        <f t="shared" si="1498"/>
        <v>25</v>
      </c>
      <c r="AD4194" s="1508">
        <f t="shared" si="1499"/>
        <v>0</v>
      </c>
      <c r="AE4194" s="14">
        <f t="shared" si="1502"/>
        <v>-1500.5666666666666</v>
      </c>
      <c r="AF4194" s="14">
        <f t="shared" si="1500"/>
        <v>0</v>
      </c>
      <c r="AG4194" s="14" t="e">
        <f t="shared" si="1501"/>
        <v>#DIV/0!</v>
      </c>
      <c r="AH4194" s="14" t="e">
        <f t="shared" si="1503"/>
        <v>#DIV/0!</v>
      </c>
      <c r="AI4194" s="14">
        <f t="shared" si="1504"/>
        <v>25</v>
      </c>
      <c r="AJ4194" s="2095"/>
    </row>
    <row r="4195" spans="1:36" ht="15.75">
      <c r="A4195" s="2093">
        <v>150</v>
      </c>
      <c r="B4195" s="2164" t="s">
        <v>6111</v>
      </c>
      <c r="C4195" s="2153" t="s">
        <v>234</v>
      </c>
      <c r="D4195" s="2090">
        <v>0</v>
      </c>
      <c r="E4195" s="2099">
        <v>1190</v>
      </c>
      <c r="F4195" s="2159">
        <f t="shared" si="1496"/>
        <v>0</v>
      </c>
      <c r="G4195" s="2089"/>
      <c r="H4195" s="2090">
        <f t="shared" si="1497"/>
        <v>0</v>
      </c>
      <c r="I4195" s="2092">
        <v>44847</v>
      </c>
      <c r="J4195" s="2092"/>
      <c r="K4195" s="2092"/>
      <c r="L4195" s="2093"/>
      <c r="M4195" s="2092"/>
      <c r="N4195" s="2089">
        <v>0</v>
      </c>
      <c r="O4195" s="2089">
        <v>90</v>
      </c>
      <c r="P4195" s="2089">
        <v>200</v>
      </c>
      <c r="Q4195" s="2089"/>
      <c r="R4195" s="2089"/>
      <c r="S4195" s="2089"/>
      <c r="T4195" s="2089"/>
      <c r="U4195" s="2089"/>
      <c r="V4195" s="2089"/>
      <c r="W4195" s="2089"/>
      <c r="X4195" s="2089"/>
      <c r="Y4195" s="2089"/>
      <c r="Z4195" s="2093"/>
      <c r="AA4195" s="2093"/>
      <c r="AB4195" s="2093"/>
      <c r="AC4195" s="1507">
        <f t="shared" si="1498"/>
        <v>900</v>
      </c>
      <c r="AD4195" s="1508">
        <f t="shared" si="1499"/>
        <v>0</v>
      </c>
      <c r="AE4195" s="14">
        <f t="shared" si="1502"/>
        <v>-1500.5666666666666</v>
      </c>
      <c r="AF4195" s="14">
        <f t="shared" si="1500"/>
        <v>96.666666666666671</v>
      </c>
      <c r="AG4195" s="14">
        <f t="shared" si="1501"/>
        <v>9.3103448275862064</v>
      </c>
      <c r="AH4195" s="14">
        <f t="shared" si="1503"/>
        <v>1509.8770114942529</v>
      </c>
      <c r="AI4195" s="14">
        <f t="shared" si="1504"/>
        <v>145954.77777777778</v>
      </c>
      <c r="AJ4195" s="2095"/>
    </row>
    <row r="4196" spans="1:36" ht="15.75">
      <c r="A4196" s="2093">
        <v>151</v>
      </c>
      <c r="B4196" s="2164" t="s">
        <v>6112</v>
      </c>
      <c r="C4196" s="2097" t="s">
        <v>177</v>
      </c>
      <c r="D4196" s="2090">
        <v>0</v>
      </c>
      <c r="E4196" s="2099">
        <v>600</v>
      </c>
      <c r="F4196" s="2159">
        <f t="shared" si="1496"/>
        <v>0</v>
      </c>
      <c r="G4196" s="2099"/>
      <c r="H4196" s="2090">
        <f t="shared" si="1497"/>
        <v>0</v>
      </c>
      <c r="I4196" s="2092">
        <v>44851</v>
      </c>
      <c r="J4196" s="2092"/>
      <c r="K4196" s="2092"/>
      <c r="L4196" s="2093"/>
      <c r="M4196" s="2092"/>
      <c r="N4196" s="2089">
        <v>0</v>
      </c>
      <c r="O4196" s="2089">
        <v>0</v>
      </c>
      <c r="P4196" s="2089">
        <v>0</v>
      </c>
      <c r="Q4196" s="2089"/>
      <c r="R4196" s="2089"/>
      <c r="S4196" s="2089"/>
      <c r="T4196" s="2089"/>
      <c r="U4196" s="2089"/>
      <c r="V4196" s="2089"/>
      <c r="W4196" s="2089"/>
      <c r="X4196" s="2089"/>
      <c r="Y4196" s="2089"/>
      <c r="Z4196" s="2093"/>
      <c r="AA4196" s="2093"/>
      <c r="AB4196" s="2093"/>
      <c r="AC4196" s="1507">
        <f t="shared" si="1498"/>
        <v>600</v>
      </c>
      <c r="AD4196" s="1508">
        <f t="shared" si="1499"/>
        <v>0</v>
      </c>
      <c r="AE4196" s="14">
        <f t="shared" si="1502"/>
        <v>-1500.5666666666666</v>
      </c>
      <c r="AF4196" s="14">
        <f t="shared" si="1500"/>
        <v>0</v>
      </c>
      <c r="AG4196" s="14" t="e">
        <f t="shared" si="1501"/>
        <v>#DIV/0!</v>
      </c>
      <c r="AH4196" s="14" t="e">
        <f t="shared" si="1503"/>
        <v>#DIV/0!</v>
      </c>
      <c r="AI4196" s="14">
        <f t="shared" si="1504"/>
        <v>600</v>
      </c>
      <c r="AJ4196" s="2095"/>
    </row>
    <row r="4197" spans="1:36" ht="15.75">
      <c r="A4197" s="2093">
        <v>152</v>
      </c>
      <c r="B4197" s="1260" t="s">
        <v>6754</v>
      </c>
      <c r="C4197" s="2153" t="s">
        <v>181</v>
      </c>
      <c r="D4197" s="2090">
        <v>372.4</v>
      </c>
      <c r="E4197" s="2099">
        <v>15</v>
      </c>
      <c r="F4197" s="2159">
        <f t="shared" si="1496"/>
        <v>5586</v>
      </c>
      <c r="G4197" s="2089"/>
      <c r="H4197" s="2090">
        <f t="shared" si="1497"/>
        <v>0</v>
      </c>
      <c r="I4197" s="2092">
        <v>44876</v>
      </c>
      <c r="J4197" s="2092"/>
      <c r="K4197" s="2092"/>
      <c r="L4197" s="2093">
        <v>953</v>
      </c>
      <c r="M4197" s="2092">
        <v>44874</v>
      </c>
      <c r="N4197" s="2089">
        <v>0</v>
      </c>
      <c r="O4197" s="2089">
        <v>0</v>
      </c>
      <c r="P4197" s="2089">
        <v>0</v>
      </c>
      <c r="Q4197" s="2089"/>
      <c r="R4197" s="2089"/>
      <c r="S4197" s="2089"/>
      <c r="T4197" s="2089"/>
      <c r="U4197" s="2089"/>
      <c r="V4197" s="2089"/>
      <c r="W4197" s="2089"/>
      <c r="X4197" s="2089"/>
      <c r="Y4197" s="2089"/>
      <c r="Z4197" s="2093"/>
      <c r="AA4197" s="2093"/>
      <c r="AB4197" s="2093"/>
      <c r="AC4197" s="1507">
        <f t="shared" si="1498"/>
        <v>15</v>
      </c>
      <c r="AD4197" s="1508">
        <f t="shared" si="1499"/>
        <v>5586</v>
      </c>
      <c r="AE4197" s="14">
        <f t="shared" si="1502"/>
        <v>-1500.5666666666666</v>
      </c>
      <c r="AF4197" s="14">
        <f t="shared" si="1500"/>
        <v>0</v>
      </c>
      <c r="AG4197" s="14" t="e">
        <f t="shared" si="1501"/>
        <v>#DIV/0!</v>
      </c>
      <c r="AH4197" s="14" t="e">
        <f t="shared" si="1503"/>
        <v>#DIV/0!</v>
      </c>
      <c r="AI4197" s="14">
        <f t="shared" si="1504"/>
        <v>15</v>
      </c>
      <c r="AJ4197" s="2095"/>
    </row>
    <row r="4198" spans="1:36" ht="31.5">
      <c r="A4198" s="2093">
        <v>153</v>
      </c>
      <c r="B4198" s="1260" t="s">
        <v>6755</v>
      </c>
      <c r="C4198" s="2153" t="s">
        <v>181</v>
      </c>
      <c r="D4198" s="2090">
        <v>1103.77</v>
      </c>
      <c r="E4198" s="2099">
        <v>10</v>
      </c>
      <c r="F4198" s="2159">
        <f t="shared" si="1496"/>
        <v>11037.7</v>
      </c>
      <c r="G4198" s="2089"/>
      <c r="H4198" s="2090">
        <f t="shared" si="1497"/>
        <v>0</v>
      </c>
      <c r="I4198" s="2092">
        <v>44876</v>
      </c>
      <c r="J4198" s="2092"/>
      <c r="K4198" s="2092"/>
      <c r="L4198" s="2093">
        <v>953</v>
      </c>
      <c r="M4198" s="2092">
        <v>44874</v>
      </c>
      <c r="N4198" s="2089">
        <v>0</v>
      </c>
      <c r="O4198" s="2089">
        <v>0</v>
      </c>
      <c r="P4198" s="2089">
        <v>0</v>
      </c>
      <c r="Q4198" s="2089"/>
      <c r="R4198" s="2089"/>
      <c r="S4198" s="2089"/>
      <c r="T4198" s="2089"/>
      <c r="U4198" s="2089"/>
      <c r="V4198" s="2089"/>
      <c r="W4198" s="2089"/>
      <c r="X4198" s="2089"/>
      <c r="Y4198" s="2089"/>
      <c r="Z4198" s="2093"/>
      <c r="AA4198" s="2093"/>
      <c r="AB4198" s="2093"/>
      <c r="AC4198" s="1507">
        <f t="shared" si="1498"/>
        <v>10</v>
      </c>
      <c r="AD4198" s="1508">
        <f t="shared" si="1499"/>
        <v>11037.7</v>
      </c>
      <c r="AE4198" s="14">
        <f t="shared" si="1502"/>
        <v>-1500.5666666666666</v>
      </c>
      <c r="AF4198" s="14">
        <f t="shared" si="1500"/>
        <v>0</v>
      </c>
      <c r="AG4198" s="14" t="e">
        <f t="shared" si="1501"/>
        <v>#DIV/0!</v>
      </c>
      <c r="AH4198" s="14" t="e">
        <f t="shared" si="1503"/>
        <v>#DIV/0!</v>
      </c>
      <c r="AI4198" s="14">
        <f t="shared" si="1504"/>
        <v>10</v>
      </c>
      <c r="AJ4198" s="2095"/>
    </row>
    <row r="4199" spans="1:36" ht="15.75">
      <c r="A4199" s="2093">
        <v>154</v>
      </c>
      <c r="B4199" s="1260" t="s">
        <v>6756</v>
      </c>
      <c r="C4199" s="2153" t="s">
        <v>181</v>
      </c>
      <c r="D4199" s="2090">
        <v>1835.15</v>
      </c>
      <c r="E4199" s="2099">
        <v>5</v>
      </c>
      <c r="F4199" s="2159">
        <f t="shared" si="1496"/>
        <v>9175.75</v>
      </c>
      <c r="G4199" s="2089"/>
      <c r="H4199" s="2090">
        <f t="shared" si="1497"/>
        <v>0</v>
      </c>
      <c r="I4199" s="2092">
        <v>44876</v>
      </c>
      <c r="J4199" s="2092"/>
      <c r="K4199" s="2092"/>
      <c r="L4199" s="2093">
        <v>953</v>
      </c>
      <c r="M4199" s="2092">
        <v>44874</v>
      </c>
      <c r="N4199" s="2089">
        <v>0</v>
      </c>
      <c r="O4199" s="2089">
        <v>0</v>
      </c>
      <c r="P4199" s="2089">
        <v>0</v>
      </c>
      <c r="Q4199" s="2089"/>
      <c r="R4199" s="2089"/>
      <c r="S4199" s="2089"/>
      <c r="T4199" s="2089"/>
      <c r="U4199" s="2089"/>
      <c r="V4199" s="2089"/>
      <c r="W4199" s="2089"/>
      <c r="X4199" s="2089"/>
      <c r="Y4199" s="2089"/>
      <c r="Z4199" s="2093"/>
      <c r="AA4199" s="2093"/>
      <c r="AB4199" s="2093"/>
      <c r="AC4199" s="1507">
        <f t="shared" si="1498"/>
        <v>5</v>
      </c>
      <c r="AD4199" s="1508">
        <f t="shared" si="1499"/>
        <v>9175.75</v>
      </c>
      <c r="AE4199" s="14">
        <f t="shared" si="1502"/>
        <v>-1500.5666666666666</v>
      </c>
      <c r="AF4199" s="14">
        <f t="shared" si="1500"/>
        <v>0</v>
      </c>
      <c r="AG4199" s="14" t="e">
        <f t="shared" si="1501"/>
        <v>#DIV/0!</v>
      </c>
      <c r="AH4199" s="14" t="e">
        <f t="shared" si="1503"/>
        <v>#DIV/0!</v>
      </c>
      <c r="AI4199" s="14">
        <f t="shared" si="1504"/>
        <v>5</v>
      </c>
      <c r="AJ4199" s="2095"/>
    </row>
    <row r="4200" spans="1:36" ht="31.5">
      <c r="A4200" s="2093">
        <v>155</v>
      </c>
      <c r="B4200" s="1260" t="s">
        <v>6757</v>
      </c>
      <c r="C4200" s="2153" t="s">
        <v>181</v>
      </c>
      <c r="D4200" s="2090">
        <v>1469.48</v>
      </c>
      <c r="E4200" s="2099">
        <v>2</v>
      </c>
      <c r="F4200" s="2159">
        <f t="shared" si="1496"/>
        <v>2938.96</v>
      </c>
      <c r="G4200" s="2089"/>
      <c r="H4200" s="2090">
        <f t="shared" si="1497"/>
        <v>0</v>
      </c>
      <c r="I4200" s="2092">
        <v>44876</v>
      </c>
      <c r="J4200" s="2092"/>
      <c r="K4200" s="2092"/>
      <c r="L4200" s="2093">
        <v>953</v>
      </c>
      <c r="M4200" s="2092">
        <v>44874</v>
      </c>
      <c r="N4200" s="2089">
        <v>0</v>
      </c>
      <c r="O4200" s="2089">
        <v>0</v>
      </c>
      <c r="P4200" s="2089">
        <v>0</v>
      </c>
      <c r="Q4200" s="2089"/>
      <c r="R4200" s="2089"/>
      <c r="S4200" s="2089"/>
      <c r="T4200" s="2089"/>
      <c r="U4200" s="2089"/>
      <c r="V4200" s="2089"/>
      <c r="W4200" s="2089"/>
      <c r="X4200" s="2089"/>
      <c r="Y4200" s="2089"/>
      <c r="Z4200" s="2093"/>
      <c r="AA4200" s="2093"/>
      <c r="AB4200" s="2093"/>
      <c r="AC4200" s="1507">
        <f t="shared" si="1498"/>
        <v>2</v>
      </c>
      <c r="AD4200" s="1508">
        <f t="shared" si="1499"/>
        <v>2938.96</v>
      </c>
      <c r="AE4200" s="14">
        <f t="shared" si="1502"/>
        <v>-1500.5666666666666</v>
      </c>
      <c r="AF4200" s="14">
        <f t="shared" si="1500"/>
        <v>0</v>
      </c>
      <c r="AG4200" s="14" t="e">
        <f t="shared" si="1501"/>
        <v>#DIV/0!</v>
      </c>
      <c r="AH4200" s="14" t="e">
        <f t="shared" si="1503"/>
        <v>#DIV/0!</v>
      </c>
      <c r="AI4200" s="14">
        <f t="shared" si="1504"/>
        <v>2</v>
      </c>
      <c r="AJ4200" s="2095"/>
    </row>
    <row r="4201" spans="1:36" ht="15.75">
      <c r="A4201" s="2093">
        <v>157</v>
      </c>
      <c r="B4201" s="2164" t="s">
        <v>8113</v>
      </c>
      <c r="C4201" s="2097" t="s">
        <v>177</v>
      </c>
      <c r="D4201" s="2154">
        <v>1</v>
      </c>
      <c r="E4201" s="2099">
        <v>300</v>
      </c>
      <c r="F4201" s="2159">
        <f t="shared" si="1496"/>
        <v>300</v>
      </c>
      <c r="G4201" s="2099"/>
      <c r="H4201" s="2090">
        <f t="shared" si="1497"/>
        <v>0</v>
      </c>
      <c r="I4201" s="2092">
        <v>44907</v>
      </c>
      <c r="J4201" s="2092"/>
      <c r="K4201" s="2092"/>
      <c r="L4201" s="2093"/>
      <c r="M4201" s="2092"/>
      <c r="N4201" s="2089">
        <v>0</v>
      </c>
      <c r="O4201" s="2089">
        <v>0</v>
      </c>
      <c r="P4201" s="2089">
        <v>0</v>
      </c>
      <c r="Q4201" s="2089"/>
      <c r="R4201" s="2089"/>
      <c r="S4201" s="2089"/>
      <c r="T4201" s="2089"/>
      <c r="U4201" s="2089"/>
      <c r="V4201" s="2089"/>
      <c r="W4201" s="2089"/>
      <c r="X4201" s="2089"/>
      <c r="Y4201" s="2089"/>
      <c r="Z4201" s="2093"/>
      <c r="AA4201" s="2093"/>
      <c r="AB4201" s="2093"/>
      <c r="AC4201" s="1507">
        <f t="shared" si="1498"/>
        <v>300</v>
      </c>
      <c r="AD4201" s="1508">
        <f t="shared" si="1499"/>
        <v>300</v>
      </c>
      <c r="AE4201" s="14">
        <f t="shared" si="1502"/>
        <v>-1500.5666666666666</v>
      </c>
      <c r="AF4201" s="14">
        <f t="shared" si="1500"/>
        <v>0</v>
      </c>
      <c r="AG4201" s="14" t="e">
        <f t="shared" si="1501"/>
        <v>#DIV/0!</v>
      </c>
      <c r="AH4201" s="14" t="e">
        <f t="shared" si="1503"/>
        <v>#DIV/0!</v>
      </c>
      <c r="AI4201" s="14">
        <f t="shared" si="1504"/>
        <v>300</v>
      </c>
      <c r="AJ4201" s="2095"/>
    </row>
    <row r="4202" spans="1:36" ht="15.75">
      <c r="A4202" s="2093">
        <v>158</v>
      </c>
      <c r="B4202" s="2164" t="s">
        <v>8114</v>
      </c>
      <c r="C4202" s="2097" t="s">
        <v>177</v>
      </c>
      <c r="D4202" s="2154">
        <v>1</v>
      </c>
      <c r="E4202" s="2099">
        <v>180</v>
      </c>
      <c r="F4202" s="2159">
        <f t="shared" si="1496"/>
        <v>180</v>
      </c>
      <c r="G4202" s="2099"/>
      <c r="H4202" s="2090">
        <f t="shared" si="1497"/>
        <v>0</v>
      </c>
      <c r="I4202" s="2092">
        <v>44907</v>
      </c>
      <c r="J4202" s="2092"/>
      <c r="K4202" s="2092"/>
      <c r="L4202" s="2093"/>
      <c r="M4202" s="2092"/>
      <c r="N4202" s="2089">
        <v>0</v>
      </c>
      <c r="O4202" s="2089">
        <v>30</v>
      </c>
      <c r="P4202" s="2089">
        <v>0</v>
      </c>
      <c r="Q4202" s="2089"/>
      <c r="R4202" s="2089"/>
      <c r="S4202" s="2089"/>
      <c r="T4202" s="2089"/>
      <c r="U4202" s="2089"/>
      <c r="V4202" s="2089"/>
      <c r="W4202" s="2089"/>
      <c r="X4202" s="2089"/>
      <c r="Y4202" s="2089"/>
      <c r="Z4202" s="2093"/>
      <c r="AA4202" s="2093"/>
      <c r="AB4202" s="2093"/>
      <c r="AC4202" s="1507">
        <f t="shared" si="1498"/>
        <v>150</v>
      </c>
      <c r="AD4202" s="1508">
        <f t="shared" si="1499"/>
        <v>150</v>
      </c>
      <c r="AE4202" s="14">
        <f t="shared" si="1502"/>
        <v>-1500.5666666666666</v>
      </c>
      <c r="AF4202" s="14">
        <f t="shared" si="1500"/>
        <v>10</v>
      </c>
      <c r="AG4202" s="14">
        <f t="shared" si="1501"/>
        <v>15</v>
      </c>
      <c r="AH4202" s="14">
        <f t="shared" si="1503"/>
        <v>1515.5666666666666</v>
      </c>
      <c r="AI4202" s="14">
        <f t="shared" si="1504"/>
        <v>15155.666666666666</v>
      </c>
      <c r="AJ4202" s="2095"/>
    </row>
    <row r="4203" spans="1:36" ht="15.75">
      <c r="A4203" s="2093">
        <v>159</v>
      </c>
      <c r="B4203" s="2164" t="s">
        <v>10169</v>
      </c>
      <c r="C4203" s="2097" t="s">
        <v>177</v>
      </c>
      <c r="D4203" s="2154">
        <v>1</v>
      </c>
      <c r="E4203" s="2099">
        <v>300</v>
      </c>
      <c r="F4203" s="2159">
        <f t="shared" si="1496"/>
        <v>300</v>
      </c>
      <c r="G4203" s="2099"/>
      <c r="H4203" s="2090">
        <f t="shared" si="1497"/>
        <v>0</v>
      </c>
      <c r="I4203" s="2092">
        <v>44907</v>
      </c>
      <c r="J4203" s="2092"/>
      <c r="K4203" s="2092"/>
      <c r="L4203" s="2093"/>
      <c r="M4203" s="2092"/>
      <c r="N4203" s="2089">
        <v>0</v>
      </c>
      <c r="O4203" s="2089">
        <v>0</v>
      </c>
      <c r="P4203" s="2089">
        <v>128</v>
      </c>
      <c r="Q4203" s="2089"/>
      <c r="R4203" s="2089"/>
      <c r="S4203" s="2089"/>
      <c r="T4203" s="2089"/>
      <c r="U4203" s="2089"/>
      <c r="V4203" s="2089"/>
      <c r="W4203" s="2089"/>
      <c r="X4203" s="2089"/>
      <c r="Y4203" s="2089"/>
      <c r="Z4203" s="2093"/>
      <c r="AA4203" s="2093"/>
      <c r="AB4203" s="2093"/>
      <c r="AC4203" s="1507">
        <f t="shared" si="1498"/>
        <v>172</v>
      </c>
      <c r="AD4203" s="1508">
        <f t="shared" si="1499"/>
        <v>172</v>
      </c>
      <c r="AE4203" s="14">
        <f t="shared" si="1502"/>
        <v>-1500.5666666666666</v>
      </c>
      <c r="AF4203" s="14">
        <f t="shared" si="1500"/>
        <v>42.666666666666664</v>
      </c>
      <c r="AG4203" s="14">
        <f t="shared" si="1501"/>
        <v>4.03125</v>
      </c>
      <c r="AH4203" s="14">
        <f t="shared" si="1503"/>
        <v>1504.5979166666666</v>
      </c>
      <c r="AI4203" s="14">
        <f t="shared" si="1504"/>
        <v>64196.177777777775</v>
      </c>
      <c r="AJ4203" s="2095"/>
    </row>
    <row r="4204" spans="1:36" ht="15.75">
      <c r="A4204" s="2093">
        <v>160</v>
      </c>
      <c r="B4204" s="2164" t="s">
        <v>8115</v>
      </c>
      <c r="C4204" s="2097" t="s">
        <v>177</v>
      </c>
      <c r="D4204" s="2154">
        <v>1</v>
      </c>
      <c r="E4204" s="2099">
        <v>300</v>
      </c>
      <c r="F4204" s="2159">
        <f t="shared" si="1496"/>
        <v>300</v>
      </c>
      <c r="G4204" s="2099"/>
      <c r="H4204" s="2090">
        <f t="shared" si="1497"/>
        <v>0</v>
      </c>
      <c r="I4204" s="2092">
        <v>44907</v>
      </c>
      <c r="J4204" s="2092"/>
      <c r="K4204" s="2092"/>
      <c r="L4204" s="2093"/>
      <c r="M4204" s="2092"/>
      <c r="N4204" s="2089">
        <v>0</v>
      </c>
      <c r="O4204" s="2089">
        <v>0</v>
      </c>
      <c r="P4204" s="2089">
        <v>0</v>
      </c>
      <c r="Q4204" s="2089"/>
      <c r="R4204" s="2089"/>
      <c r="S4204" s="2089"/>
      <c r="T4204" s="2089"/>
      <c r="U4204" s="2089"/>
      <c r="V4204" s="2089"/>
      <c r="W4204" s="2089"/>
      <c r="X4204" s="2089"/>
      <c r="Y4204" s="2089"/>
      <c r="Z4204" s="2093"/>
      <c r="AA4204" s="2093"/>
      <c r="AB4204" s="2093"/>
      <c r="AC4204" s="1507">
        <f t="shared" si="1498"/>
        <v>300</v>
      </c>
      <c r="AD4204" s="1508">
        <f t="shared" si="1499"/>
        <v>300</v>
      </c>
      <c r="AE4204" s="14">
        <f t="shared" si="1502"/>
        <v>-1500.5666666666666</v>
      </c>
      <c r="AF4204" s="14">
        <f t="shared" si="1500"/>
        <v>0</v>
      </c>
      <c r="AG4204" s="14" t="e">
        <f t="shared" si="1501"/>
        <v>#DIV/0!</v>
      </c>
      <c r="AH4204" s="14" t="e">
        <f t="shared" si="1503"/>
        <v>#DIV/0!</v>
      </c>
      <c r="AI4204" s="14">
        <f t="shared" si="1504"/>
        <v>300</v>
      </c>
      <c r="AJ4204" s="2095"/>
    </row>
    <row r="4205" spans="1:36" ht="31.5">
      <c r="A4205" s="2093">
        <v>161</v>
      </c>
      <c r="B4205" s="2164" t="s">
        <v>8116</v>
      </c>
      <c r="C4205" s="2097" t="s">
        <v>7602</v>
      </c>
      <c r="D4205" s="2154">
        <v>1</v>
      </c>
      <c r="E4205" s="2099">
        <v>280</v>
      </c>
      <c r="F4205" s="2159">
        <f t="shared" ref="F4205:F4218" si="1505">D4205*E4205</f>
        <v>280</v>
      </c>
      <c r="G4205" s="2099"/>
      <c r="H4205" s="2090">
        <f t="shared" ref="H4205:H4218" si="1506">D4205*G4205</f>
        <v>0</v>
      </c>
      <c r="I4205" s="2092">
        <v>44907</v>
      </c>
      <c r="J4205" s="2092"/>
      <c r="K4205" s="2092"/>
      <c r="L4205" s="2093"/>
      <c r="M4205" s="2092"/>
      <c r="N4205" s="2089">
        <v>0</v>
      </c>
      <c r="O4205" s="2089">
        <v>0</v>
      </c>
      <c r="P4205" s="2089">
        <v>0</v>
      </c>
      <c r="Q4205" s="2089"/>
      <c r="R4205" s="2089"/>
      <c r="S4205" s="2089"/>
      <c r="T4205" s="2089"/>
      <c r="U4205" s="2089"/>
      <c r="V4205" s="2089"/>
      <c r="W4205" s="2089"/>
      <c r="X4205" s="2089"/>
      <c r="Y4205" s="2089"/>
      <c r="Z4205" s="2093"/>
      <c r="AA4205" s="2093"/>
      <c r="AB4205" s="2093"/>
      <c r="AC4205" s="1507">
        <f t="shared" ref="AC4205:AC4218" si="1507">E4205+G4205-N4205-O4205-AA4205-P4205-Q4205-R4205-S4205-T4205-U4205-V4205-W4205-X4205-Y4205</f>
        <v>280</v>
      </c>
      <c r="AD4205" s="1508">
        <f t="shared" ref="AD4205:AD4218" si="1508">D4205*AC4205</f>
        <v>280</v>
      </c>
      <c r="AE4205" s="14">
        <f t="shared" si="1502"/>
        <v>-1500.5666666666666</v>
      </c>
      <c r="AF4205" s="14">
        <f t="shared" ref="AF4205:AF4218" si="1509">(N4205+O4205+P4205+Q4205+R4205+S4205+T4205+U4205+V4205+W4205+X4205+Y4205)/3</f>
        <v>0</v>
      </c>
      <c r="AG4205" s="14" t="e">
        <f t="shared" ref="AG4205:AG4218" si="1510">AC4205/AF4205</f>
        <v>#DIV/0!</v>
      </c>
      <c r="AH4205" s="14" t="e">
        <f t="shared" si="1503"/>
        <v>#DIV/0!</v>
      </c>
      <c r="AI4205" s="14">
        <f t="shared" si="1504"/>
        <v>280</v>
      </c>
      <c r="AJ4205" s="2095"/>
    </row>
    <row r="4206" spans="1:36" ht="15.75">
      <c r="A4206" s="2093">
        <v>163</v>
      </c>
      <c r="B4206" s="2164" t="s">
        <v>8117</v>
      </c>
      <c r="C4206" s="2097" t="s">
        <v>233</v>
      </c>
      <c r="D4206" s="2154">
        <v>1</v>
      </c>
      <c r="E4206" s="2099">
        <v>240</v>
      </c>
      <c r="F4206" s="2159">
        <f t="shared" si="1505"/>
        <v>240</v>
      </c>
      <c r="G4206" s="2099"/>
      <c r="H4206" s="2090">
        <f t="shared" si="1506"/>
        <v>0</v>
      </c>
      <c r="I4206" s="2092">
        <v>44907</v>
      </c>
      <c r="J4206" s="2092"/>
      <c r="K4206" s="2092"/>
      <c r="L4206" s="2093"/>
      <c r="M4206" s="2092"/>
      <c r="N4206" s="2089">
        <v>0</v>
      </c>
      <c r="O4206" s="2089">
        <v>0</v>
      </c>
      <c r="P4206" s="2089">
        <v>0</v>
      </c>
      <c r="Q4206" s="2089"/>
      <c r="R4206" s="2089"/>
      <c r="S4206" s="2089"/>
      <c r="T4206" s="2089"/>
      <c r="U4206" s="2089"/>
      <c r="V4206" s="2089"/>
      <c r="W4206" s="2089"/>
      <c r="X4206" s="2089"/>
      <c r="Y4206" s="2089"/>
      <c r="Z4206" s="2093"/>
      <c r="AA4206" s="2093"/>
      <c r="AB4206" s="2093"/>
      <c r="AC4206" s="1507">
        <f t="shared" si="1507"/>
        <v>240</v>
      </c>
      <c r="AD4206" s="1508">
        <f t="shared" si="1508"/>
        <v>240</v>
      </c>
      <c r="AE4206" s="14">
        <f t="shared" si="1502"/>
        <v>-1500.5666666666666</v>
      </c>
      <c r="AF4206" s="14">
        <f t="shared" si="1509"/>
        <v>0</v>
      </c>
      <c r="AG4206" s="14" t="e">
        <f t="shared" si="1510"/>
        <v>#DIV/0!</v>
      </c>
      <c r="AH4206" s="14" t="e">
        <f t="shared" si="1503"/>
        <v>#DIV/0!</v>
      </c>
      <c r="AI4206" s="14">
        <f t="shared" si="1504"/>
        <v>240</v>
      </c>
      <c r="AJ4206" s="2095"/>
    </row>
    <row r="4207" spans="1:36" ht="44.25" customHeight="1">
      <c r="A4207" s="2143">
        <v>164</v>
      </c>
      <c r="B4207" s="2168" t="s">
        <v>9038</v>
      </c>
      <c r="C4207" s="2169" t="s">
        <v>181</v>
      </c>
      <c r="D4207" s="2146">
        <v>51671.37</v>
      </c>
      <c r="E4207" s="2170">
        <f>5</f>
        <v>5</v>
      </c>
      <c r="F4207" s="2146">
        <f t="shared" si="1505"/>
        <v>258356.85</v>
      </c>
      <c r="G4207" s="2171"/>
      <c r="H4207" s="2146">
        <f t="shared" si="1506"/>
        <v>0</v>
      </c>
      <c r="I4207" s="2148">
        <v>44923</v>
      </c>
      <c r="J4207" s="2149"/>
      <c r="K4207" s="2149"/>
      <c r="L4207" s="2143">
        <v>1176</v>
      </c>
      <c r="M4207" s="2148">
        <v>44922</v>
      </c>
      <c r="N4207" s="2147">
        <v>0</v>
      </c>
      <c r="O4207" s="2147">
        <v>0</v>
      </c>
      <c r="P4207" s="2089">
        <v>0</v>
      </c>
      <c r="Q4207" s="2147"/>
      <c r="R4207" s="2147"/>
      <c r="S4207" s="2147"/>
      <c r="T4207" s="2147"/>
      <c r="U4207" s="2147"/>
      <c r="V4207" s="2147"/>
      <c r="W4207" s="2147"/>
      <c r="X4207" s="2147"/>
      <c r="Y4207" s="2147"/>
      <c r="Z4207" s="2143"/>
      <c r="AA4207" s="2143"/>
      <c r="AB4207" s="2143"/>
      <c r="AC4207" s="1507">
        <f t="shared" si="1507"/>
        <v>5</v>
      </c>
      <c r="AD4207" s="1508">
        <f t="shared" si="1508"/>
        <v>258356.85</v>
      </c>
      <c r="AE4207" s="14">
        <f t="shared" si="1502"/>
        <v>-1500.5666666666666</v>
      </c>
      <c r="AF4207" s="14">
        <f t="shared" si="1509"/>
        <v>0</v>
      </c>
      <c r="AG4207" s="14" t="e">
        <f t="shared" si="1510"/>
        <v>#DIV/0!</v>
      </c>
      <c r="AH4207" s="14" t="e">
        <f t="shared" si="1503"/>
        <v>#DIV/0!</v>
      </c>
      <c r="AI4207" s="14">
        <f t="shared" si="1504"/>
        <v>5</v>
      </c>
      <c r="AJ4207" s="2151"/>
    </row>
    <row r="4208" spans="1:36" ht="44.25" customHeight="1">
      <c r="A4208" s="2143">
        <v>165</v>
      </c>
      <c r="B4208" s="2168" t="s">
        <v>9039</v>
      </c>
      <c r="C4208" s="2169" t="s">
        <v>181</v>
      </c>
      <c r="D4208" s="2146">
        <v>1191.98</v>
      </c>
      <c r="E4208" s="2170">
        <f>35</f>
        <v>35</v>
      </c>
      <c r="F4208" s="2146">
        <f t="shared" si="1505"/>
        <v>41719.300000000003</v>
      </c>
      <c r="G4208" s="2171"/>
      <c r="H4208" s="2146">
        <f t="shared" si="1506"/>
        <v>0</v>
      </c>
      <c r="I4208" s="2148">
        <v>44923</v>
      </c>
      <c r="J4208" s="2149"/>
      <c r="K4208" s="2149"/>
      <c r="L4208" s="2143">
        <v>1176</v>
      </c>
      <c r="M4208" s="2148">
        <v>44922</v>
      </c>
      <c r="N4208" s="2147">
        <v>0</v>
      </c>
      <c r="O4208" s="2147">
        <v>0</v>
      </c>
      <c r="P4208" s="2089">
        <v>0</v>
      </c>
      <c r="Q4208" s="2147"/>
      <c r="R4208" s="2147"/>
      <c r="S4208" s="2147"/>
      <c r="T4208" s="2147"/>
      <c r="U4208" s="2147"/>
      <c r="V4208" s="2147"/>
      <c r="W4208" s="2147"/>
      <c r="X4208" s="2147"/>
      <c r="Y4208" s="2147"/>
      <c r="Z4208" s="2143"/>
      <c r="AA4208" s="2143"/>
      <c r="AB4208" s="2143"/>
      <c r="AC4208" s="1507">
        <f t="shared" si="1507"/>
        <v>35</v>
      </c>
      <c r="AD4208" s="1508">
        <f t="shared" si="1508"/>
        <v>41719.300000000003</v>
      </c>
      <c r="AE4208" s="14">
        <f t="shared" si="1502"/>
        <v>-1500.5666666666666</v>
      </c>
      <c r="AF4208" s="14">
        <f t="shared" si="1509"/>
        <v>0</v>
      </c>
      <c r="AG4208" s="14" t="e">
        <f t="shared" si="1510"/>
        <v>#DIV/0!</v>
      </c>
      <c r="AH4208" s="14" t="e">
        <f t="shared" si="1503"/>
        <v>#DIV/0!</v>
      </c>
      <c r="AI4208" s="14">
        <f t="shared" si="1504"/>
        <v>35</v>
      </c>
      <c r="AJ4208" s="2151"/>
    </row>
    <row r="4209" spans="1:36" ht="15.75" customHeight="1">
      <c r="A4209" s="2143">
        <v>166</v>
      </c>
      <c r="B4209" s="2168" t="s">
        <v>9040</v>
      </c>
      <c r="C4209" s="2169" t="s">
        <v>181</v>
      </c>
      <c r="D4209" s="2146">
        <v>986.54</v>
      </c>
      <c r="E4209" s="2170">
        <f>138</f>
        <v>138</v>
      </c>
      <c r="F4209" s="2146">
        <f t="shared" si="1505"/>
        <v>136142.51999999999</v>
      </c>
      <c r="G4209" s="2171"/>
      <c r="H4209" s="2146">
        <f t="shared" si="1506"/>
        <v>0</v>
      </c>
      <c r="I4209" s="2148">
        <v>44923</v>
      </c>
      <c r="J4209" s="2149"/>
      <c r="K4209" s="2149"/>
      <c r="L4209" s="2143">
        <v>1176</v>
      </c>
      <c r="M4209" s="2148">
        <v>44922</v>
      </c>
      <c r="N4209" s="2147">
        <v>0</v>
      </c>
      <c r="O4209" s="2147">
        <v>0</v>
      </c>
      <c r="P4209" s="2089">
        <v>0</v>
      </c>
      <c r="Q4209" s="2147"/>
      <c r="R4209" s="2147"/>
      <c r="S4209" s="2147"/>
      <c r="T4209" s="2147"/>
      <c r="U4209" s="2147"/>
      <c r="V4209" s="2147"/>
      <c r="W4209" s="2147"/>
      <c r="X4209" s="2147"/>
      <c r="Y4209" s="2147"/>
      <c r="Z4209" s="2143"/>
      <c r="AA4209" s="2143"/>
      <c r="AB4209" s="2143"/>
      <c r="AC4209" s="1507">
        <f t="shared" si="1507"/>
        <v>138</v>
      </c>
      <c r="AD4209" s="1508">
        <f t="shared" si="1508"/>
        <v>136142.51999999999</v>
      </c>
      <c r="AE4209" s="14">
        <f t="shared" si="1502"/>
        <v>-1500.5666666666666</v>
      </c>
      <c r="AF4209" s="14">
        <f t="shared" si="1509"/>
        <v>0</v>
      </c>
      <c r="AG4209" s="14" t="e">
        <f t="shared" si="1510"/>
        <v>#DIV/0!</v>
      </c>
      <c r="AH4209" s="14" t="e">
        <f t="shared" si="1503"/>
        <v>#DIV/0!</v>
      </c>
      <c r="AI4209" s="14">
        <f t="shared" si="1504"/>
        <v>138</v>
      </c>
      <c r="AJ4209" s="2151"/>
    </row>
    <row r="4210" spans="1:36" ht="15.75" customHeight="1">
      <c r="A4210" s="2143">
        <v>167</v>
      </c>
      <c r="B4210" s="2168" t="s">
        <v>9041</v>
      </c>
      <c r="C4210" s="2169" t="s">
        <v>181</v>
      </c>
      <c r="D4210" s="2146">
        <v>1019.71</v>
      </c>
      <c r="E4210" s="2170">
        <f>80</f>
        <v>80</v>
      </c>
      <c r="F4210" s="2146">
        <f t="shared" si="1505"/>
        <v>81576.800000000003</v>
      </c>
      <c r="G4210" s="2171"/>
      <c r="H4210" s="2146">
        <f t="shared" si="1506"/>
        <v>0</v>
      </c>
      <c r="I4210" s="2148">
        <v>44923</v>
      </c>
      <c r="J4210" s="2149"/>
      <c r="K4210" s="2149"/>
      <c r="L4210" s="2143">
        <v>1176</v>
      </c>
      <c r="M4210" s="2148">
        <v>44922</v>
      </c>
      <c r="N4210" s="2147">
        <v>0</v>
      </c>
      <c r="O4210" s="2147">
        <v>0</v>
      </c>
      <c r="P4210" s="2089">
        <v>0</v>
      </c>
      <c r="Q4210" s="2147"/>
      <c r="R4210" s="2147"/>
      <c r="S4210" s="2147"/>
      <c r="T4210" s="2147"/>
      <c r="U4210" s="2147"/>
      <c r="V4210" s="2147"/>
      <c r="W4210" s="2147"/>
      <c r="X4210" s="2147"/>
      <c r="Y4210" s="2147"/>
      <c r="Z4210" s="2143"/>
      <c r="AA4210" s="2143"/>
      <c r="AB4210" s="2143"/>
      <c r="AC4210" s="1507">
        <f t="shared" si="1507"/>
        <v>80</v>
      </c>
      <c r="AD4210" s="1508">
        <f t="shared" si="1508"/>
        <v>81576.800000000003</v>
      </c>
      <c r="AE4210" s="14">
        <f t="shared" si="1502"/>
        <v>-1500.5666666666666</v>
      </c>
      <c r="AF4210" s="14">
        <f t="shared" si="1509"/>
        <v>0</v>
      </c>
      <c r="AG4210" s="14" t="e">
        <f t="shared" si="1510"/>
        <v>#DIV/0!</v>
      </c>
      <c r="AH4210" s="14" t="e">
        <f t="shared" si="1503"/>
        <v>#DIV/0!</v>
      </c>
      <c r="AI4210" s="14">
        <f t="shared" si="1504"/>
        <v>80</v>
      </c>
      <c r="AJ4210" s="2151"/>
    </row>
    <row r="4211" spans="1:36" ht="15.75" customHeight="1">
      <c r="A4211" s="2093">
        <v>168</v>
      </c>
      <c r="B4211" s="2164" t="s">
        <v>9042</v>
      </c>
      <c r="C4211" s="2097" t="s">
        <v>181</v>
      </c>
      <c r="D4211" s="2154">
        <v>1</v>
      </c>
      <c r="E4211" s="2089">
        <v>0</v>
      </c>
      <c r="F4211" s="2159">
        <f t="shared" si="1505"/>
        <v>0</v>
      </c>
      <c r="G4211" s="2099">
        <v>4000</v>
      </c>
      <c r="H4211" s="2090">
        <f t="shared" si="1506"/>
        <v>4000</v>
      </c>
      <c r="I4211" s="2092">
        <v>44960</v>
      </c>
      <c r="J4211" s="2092"/>
      <c r="K4211" s="2092"/>
      <c r="L4211" s="2093"/>
      <c r="M4211" s="2092"/>
      <c r="N4211" s="2089">
        <v>0</v>
      </c>
      <c r="O4211" s="2089">
        <v>0</v>
      </c>
      <c r="P4211" s="2089">
        <v>150</v>
      </c>
      <c r="Q4211" s="2089"/>
      <c r="R4211" s="2089"/>
      <c r="S4211" s="2089"/>
      <c r="T4211" s="2089"/>
      <c r="U4211" s="2089"/>
      <c r="V4211" s="2089"/>
      <c r="W4211" s="2089"/>
      <c r="X4211" s="2089"/>
      <c r="Y4211" s="2089"/>
      <c r="Z4211" s="2093"/>
      <c r="AA4211" s="2093"/>
      <c r="AB4211" s="2093"/>
      <c r="AC4211" s="1507">
        <f t="shared" si="1507"/>
        <v>3850</v>
      </c>
      <c r="AD4211" s="1508">
        <f t="shared" si="1508"/>
        <v>3850</v>
      </c>
      <c r="AE4211" s="14">
        <f t="shared" ref="AE4211:AE4218" si="1511">(J4211-"01.04.2023")/30</f>
        <v>-1500.5666666666666</v>
      </c>
      <c r="AF4211" s="14">
        <f t="shared" si="1509"/>
        <v>50</v>
      </c>
      <c r="AG4211" s="14">
        <f t="shared" si="1510"/>
        <v>77</v>
      </c>
      <c r="AH4211" s="14">
        <f t="shared" ref="AH4211:AH4218" si="1512">AG4211-AE4211</f>
        <v>1577.5666666666666</v>
      </c>
      <c r="AI4211" s="14">
        <f t="shared" ref="AI4211:AI4218" si="1513">AC4211-(AE4211*AF4211)</f>
        <v>78878.333333333328</v>
      </c>
      <c r="AJ4211" s="2095"/>
    </row>
    <row r="4212" spans="1:36" ht="15.75" customHeight="1">
      <c r="A4212" s="2093">
        <v>169</v>
      </c>
      <c r="B4212" s="2164" t="s">
        <v>9043</v>
      </c>
      <c r="C4212" s="2097" t="s">
        <v>181</v>
      </c>
      <c r="D4212" s="2154">
        <v>1</v>
      </c>
      <c r="E4212" s="2089">
        <v>0</v>
      </c>
      <c r="F4212" s="2159">
        <f t="shared" si="1505"/>
        <v>0</v>
      </c>
      <c r="G4212" s="2099">
        <v>720</v>
      </c>
      <c r="H4212" s="2090">
        <f t="shared" si="1506"/>
        <v>720</v>
      </c>
      <c r="I4212" s="2092">
        <v>44960</v>
      </c>
      <c r="J4212" s="2092"/>
      <c r="K4212" s="2092"/>
      <c r="L4212" s="2093"/>
      <c r="M4212" s="2092"/>
      <c r="N4212" s="2089">
        <v>0</v>
      </c>
      <c r="O4212" s="2089">
        <v>0</v>
      </c>
      <c r="P4212" s="2089">
        <v>0</v>
      </c>
      <c r="Q4212" s="2089"/>
      <c r="R4212" s="2089"/>
      <c r="S4212" s="2089"/>
      <c r="T4212" s="2089"/>
      <c r="U4212" s="2089"/>
      <c r="V4212" s="2089"/>
      <c r="W4212" s="2089"/>
      <c r="X4212" s="2089"/>
      <c r="Y4212" s="2089"/>
      <c r="Z4212" s="2093"/>
      <c r="AA4212" s="2093"/>
      <c r="AB4212" s="2093"/>
      <c r="AC4212" s="1507">
        <f t="shared" si="1507"/>
        <v>720</v>
      </c>
      <c r="AD4212" s="1508">
        <f t="shared" si="1508"/>
        <v>720</v>
      </c>
      <c r="AE4212" s="14">
        <f t="shared" si="1511"/>
        <v>-1500.5666666666666</v>
      </c>
      <c r="AF4212" s="14">
        <f t="shared" si="1509"/>
        <v>0</v>
      </c>
      <c r="AG4212" s="14" t="e">
        <f t="shared" si="1510"/>
        <v>#DIV/0!</v>
      </c>
      <c r="AH4212" s="14" t="e">
        <f t="shared" si="1512"/>
        <v>#DIV/0!</v>
      </c>
      <c r="AI4212" s="14">
        <f t="shared" si="1513"/>
        <v>720</v>
      </c>
      <c r="AJ4212" s="2095"/>
    </row>
    <row r="4213" spans="1:36" ht="15.75" customHeight="1">
      <c r="A4213" s="2093">
        <v>170</v>
      </c>
      <c r="B4213" s="2164" t="s">
        <v>9044</v>
      </c>
      <c r="C4213" s="2097" t="s">
        <v>233</v>
      </c>
      <c r="D4213" s="2154">
        <v>1</v>
      </c>
      <c r="E4213" s="2089">
        <v>0</v>
      </c>
      <c r="F4213" s="2159">
        <f t="shared" si="1505"/>
        <v>0</v>
      </c>
      <c r="G4213" s="2099">
        <v>12</v>
      </c>
      <c r="H4213" s="2090">
        <f t="shared" si="1506"/>
        <v>12</v>
      </c>
      <c r="I4213" s="2092">
        <v>44960</v>
      </c>
      <c r="J4213" s="2092"/>
      <c r="K4213" s="2092"/>
      <c r="L4213" s="2093"/>
      <c r="M4213" s="2092"/>
      <c r="N4213" s="2089">
        <v>0</v>
      </c>
      <c r="O4213" s="2089">
        <v>0</v>
      </c>
      <c r="P4213" s="2089">
        <v>0</v>
      </c>
      <c r="Q4213" s="2089"/>
      <c r="R4213" s="2089"/>
      <c r="S4213" s="2089"/>
      <c r="T4213" s="2089"/>
      <c r="U4213" s="2089"/>
      <c r="V4213" s="2089"/>
      <c r="W4213" s="2089"/>
      <c r="X4213" s="2089"/>
      <c r="Y4213" s="2089"/>
      <c r="Z4213" s="2093"/>
      <c r="AA4213" s="2093"/>
      <c r="AB4213" s="2093"/>
      <c r="AC4213" s="1507">
        <f t="shared" si="1507"/>
        <v>12</v>
      </c>
      <c r="AD4213" s="1508">
        <f t="shared" si="1508"/>
        <v>12</v>
      </c>
      <c r="AE4213" s="14">
        <f t="shared" si="1511"/>
        <v>-1500.5666666666666</v>
      </c>
      <c r="AF4213" s="14">
        <f t="shared" si="1509"/>
        <v>0</v>
      </c>
      <c r="AG4213" s="14" t="e">
        <f t="shared" si="1510"/>
        <v>#DIV/0!</v>
      </c>
      <c r="AH4213" s="14" t="e">
        <f t="shared" si="1512"/>
        <v>#DIV/0!</v>
      </c>
      <c r="AI4213" s="14">
        <f t="shared" si="1513"/>
        <v>12</v>
      </c>
      <c r="AJ4213" s="2095"/>
    </row>
    <row r="4214" spans="1:36" ht="15.75" customHeight="1">
      <c r="A4214" s="2093">
        <v>171</v>
      </c>
      <c r="B4214" s="2164" t="s">
        <v>9045</v>
      </c>
      <c r="C4214" s="2097" t="s">
        <v>181</v>
      </c>
      <c r="D4214" s="2154">
        <v>1</v>
      </c>
      <c r="E4214" s="2089">
        <v>0</v>
      </c>
      <c r="F4214" s="2159">
        <f t="shared" si="1505"/>
        <v>0</v>
      </c>
      <c r="G4214" s="2099">
        <v>1175</v>
      </c>
      <c r="H4214" s="2090">
        <f t="shared" si="1506"/>
        <v>1175</v>
      </c>
      <c r="I4214" s="2092">
        <v>44960</v>
      </c>
      <c r="J4214" s="2092"/>
      <c r="K4214" s="2092"/>
      <c r="L4214" s="2093"/>
      <c r="M4214" s="2092"/>
      <c r="N4214" s="2089">
        <v>0</v>
      </c>
      <c r="O4214" s="2089">
        <v>272</v>
      </c>
      <c r="P4214" s="2089">
        <v>587</v>
      </c>
      <c r="Q4214" s="2089"/>
      <c r="R4214" s="2089"/>
      <c r="S4214" s="2089"/>
      <c r="T4214" s="2089"/>
      <c r="U4214" s="2089"/>
      <c r="V4214" s="2089"/>
      <c r="W4214" s="2089"/>
      <c r="X4214" s="2089"/>
      <c r="Y4214" s="2089"/>
      <c r="Z4214" s="2093"/>
      <c r="AA4214" s="2093"/>
      <c r="AB4214" s="2093"/>
      <c r="AC4214" s="1507">
        <f t="shared" si="1507"/>
        <v>316</v>
      </c>
      <c r="AD4214" s="1508">
        <f t="shared" si="1508"/>
        <v>316</v>
      </c>
      <c r="AE4214" s="14">
        <f t="shared" si="1511"/>
        <v>-1500.5666666666666</v>
      </c>
      <c r="AF4214" s="14">
        <f t="shared" si="1509"/>
        <v>286.33333333333331</v>
      </c>
      <c r="AG4214" s="14">
        <f t="shared" si="1510"/>
        <v>1.1036088474970898</v>
      </c>
      <c r="AH4214" s="14">
        <f t="shared" si="1512"/>
        <v>1501.6702755141637</v>
      </c>
      <c r="AI4214" s="14">
        <f t="shared" si="1513"/>
        <v>429978.25555555552</v>
      </c>
      <c r="AJ4214" s="2095"/>
    </row>
    <row r="4215" spans="1:36" ht="15.75" customHeight="1">
      <c r="A4215" s="2093">
        <v>172</v>
      </c>
      <c r="B4215" s="2164" t="s">
        <v>10170</v>
      </c>
      <c r="C4215" s="2097" t="s">
        <v>181</v>
      </c>
      <c r="D4215" s="2154">
        <v>1</v>
      </c>
      <c r="E4215" s="2089"/>
      <c r="F4215" s="2159">
        <f t="shared" si="1505"/>
        <v>0</v>
      </c>
      <c r="G4215" s="2099">
        <v>950</v>
      </c>
      <c r="H4215" s="2090">
        <f t="shared" si="1506"/>
        <v>950</v>
      </c>
      <c r="I4215" s="2092">
        <v>44977</v>
      </c>
      <c r="J4215" s="2092"/>
      <c r="K4215" s="2092"/>
      <c r="L4215" s="2093"/>
      <c r="M4215" s="2092"/>
      <c r="N4215" s="2089">
        <v>0</v>
      </c>
      <c r="O4215" s="2089">
        <v>0</v>
      </c>
      <c r="P4215" s="2089">
        <v>100</v>
      </c>
      <c r="Q4215" s="2089"/>
      <c r="R4215" s="2089"/>
      <c r="S4215" s="2089"/>
      <c r="T4215" s="2089"/>
      <c r="U4215" s="2089"/>
      <c r="V4215" s="2089"/>
      <c r="W4215" s="2089"/>
      <c r="X4215" s="2089"/>
      <c r="Y4215" s="2089"/>
      <c r="Z4215" s="2093"/>
      <c r="AA4215" s="2093"/>
      <c r="AB4215" s="2093"/>
      <c r="AC4215" s="1507">
        <f t="shared" si="1507"/>
        <v>850</v>
      </c>
      <c r="AD4215" s="1508">
        <f t="shared" si="1508"/>
        <v>850</v>
      </c>
      <c r="AE4215" s="14">
        <f t="shared" si="1511"/>
        <v>-1500.5666666666666</v>
      </c>
      <c r="AF4215" s="14">
        <f t="shared" si="1509"/>
        <v>33.333333333333336</v>
      </c>
      <c r="AG4215" s="14">
        <f t="shared" si="1510"/>
        <v>25.499999999999996</v>
      </c>
      <c r="AH4215" s="14">
        <f t="shared" si="1512"/>
        <v>1526.0666666666666</v>
      </c>
      <c r="AI4215" s="14">
        <f t="shared" si="1513"/>
        <v>50868.888888888891</v>
      </c>
      <c r="AJ4215" s="2095"/>
    </row>
    <row r="4216" spans="1:36" ht="15.75" customHeight="1">
      <c r="A4216" s="2093">
        <v>173</v>
      </c>
      <c r="B4216" s="2164" t="s">
        <v>10171</v>
      </c>
      <c r="C4216" s="2097" t="s">
        <v>181</v>
      </c>
      <c r="D4216" s="2154">
        <v>1</v>
      </c>
      <c r="E4216" s="2089"/>
      <c r="F4216" s="2159">
        <f t="shared" si="1505"/>
        <v>0</v>
      </c>
      <c r="G4216" s="2099">
        <v>3960</v>
      </c>
      <c r="H4216" s="2090">
        <f t="shared" si="1506"/>
        <v>3960</v>
      </c>
      <c r="I4216" s="2092">
        <v>44977</v>
      </c>
      <c r="J4216" s="2092"/>
      <c r="K4216" s="2092"/>
      <c r="L4216" s="2093"/>
      <c r="M4216" s="2092"/>
      <c r="N4216" s="2089">
        <v>0</v>
      </c>
      <c r="O4216" s="2089">
        <v>0</v>
      </c>
      <c r="P4216" s="2089">
        <v>360</v>
      </c>
      <c r="Q4216" s="2089"/>
      <c r="R4216" s="2089"/>
      <c r="S4216" s="2089"/>
      <c r="T4216" s="2089"/>
      <c r="U4216" s="2089"/>
      <c r="V4216" s="2089"/>
      <c r="W4216" s="2089"/>
      <c r="X4216" s="2089"/>
      <c r="Y4216" s="2089"/>
      <c r="Z4216" s="2093"/>
      <c r="AA4216" s="2093"/>
      <c r="AB4216" s="2093"/>
      <c r="AC4216" s="1507">
        <f t="shared" si="1507"/>
        <v>3600</v>
      </c>
      <c r="AD4216" s="1508">
        <f t="shared" si="1508"/>
        <v>3600</v>
      </c>
      <c r="AE4216" s="14">
        <f t="shared" si="1511"/>
        <v>-1500.5666666666666</v>
      </c>
      <c r="AF4216" s="14">
        <f t="shared" si="1509"/>
        <v>120</v>
      </c>
      <c r="AG4216" s="14">
        <f t="shared" si="1510"/>
        <v>30</v>
      </c>
      <c r="AH4216" s="14">
        <f t="shared" si="1512"/>
        <v>1530.5666666666666</v>
      </c>
      <c r="AI4216" s="14">
        <f t="shared" si="1513"/>
        <v>183668</v>
      </c>
      <c r="AJ4216" s="2095"/>
    </row>
    <row r="4217" spans="1:36" ht="15.75" customHeight="1">
      <c r="A4217" s="2093">
        <v>174</v>
      </c>
      <c r="B4217" s="2164" t="s">
        <v>10172</v>
      </c>
      <c r="C4217" s="2153" t="s">
        <v>181</v>
      </c>
      <c r="D4217" s="2154">
        <v>0</v>
      </c>
      <c r="E4217" s="2089">
        <v>0</v>
      </c>
      <c r="F4217" s="2159">
        <f t="shared" si="1505"/>
        <v>0</v>
      </c>
      <c r="G4217" s="2089">
        <v>96</v>
      </c>
      <c r="H4217" s="2090">
        <f t="shared" si="1506"/>
        <v>0</v>
      </c>
      <c r="I4217" s="2092">
        <v>45002</v>
      </c>
      <c r="J4217" s="2092"/>
      <c r="K4217" s="2092"/>
      <c r="L4217" s="2093"/>
      <c r="M4217" s="2092"/>
      <c r="N4217" s="2089">
        <v>0</v>
      </c>
      <c r="O4217" s="2089">
        <v>0</v>
      </c>
      <c r="P4217" s="2090">
        <v>4.09</v>
      </c>
      <c r="Q4217" s="2089"/>
      <c r="R4217" s="2089"/>
      <c r="S4217" s="2089"/>
      <c r="T4217" s="2089"/>
      <c r="U4217" s="2089"/>
      <c r="V4217" s="2089"/>
      <c r="W4217" s="2089"/>
      <c r="X4217" s="2089"/>
      <c r="Y4217" s="2089"/>
      <c r="Z4217" s="2093"/>
      <c r="AA4217" s="2093"/>
      <c r="AB4217" s="2093"/>
      <c r="AC4217" s="1507">
        <f t="shared" si="1507"/>
        <v>91.91</v>
      </c>
      <c r="AD4217" s="1508">
        <f t="shared" si="1508"/>
        <v>0</v>
      </c>
      <c r="AE4217" s="14">
        <f t="shared" si="1511"/>
        <v>-1500.5666666666666</v>
      </c>
      <c r="AF4217" s="14">
        <f t="shared" si="1509"/>
        <v>1.3633333333333333</v>
      </c>
      <c r="AG4217" s="14">
        <f t="shared" si="1510"/>
        <v>67.415647921760396</v>
      </c>
      <c r="AH4217" s="14">
        <f t="shared" si="1512"/>
        <v>1567.982314588427</v>
      </c>
      <c r="AI4217" s="14">
        <f t="shared" si="1513"/>
        <v>2137.6825555555552</v>
      </c>
      <c r="AJ4217" s="2095"/>
    </row>
    <row r="4218" spans="1:36" ht="15.75" customHeight="1">
      <c r="A4218" s="2093">
        <v>175</v>
      </c>
      <c r="B4218" s="2164" t="s">
        <v>10173</v>
      </c>
      <c r="C4218" s="2153" t="s">
        <v>233</v>
      </c>
      <c r="D4218" s="2154">
        <v>0</v>
      </c>
      <c r="E4218" s="2089">
        <v>0</v>
      </c>
      <c r="F4218" s="2159">
        <f t="shared" si="1505"/>
        <v>0</v>
      </c>
      <c r="G4218" s="2089">
        <v>660</v>
      </c>
      <c r="H4218" s="2090">
        <f t="shared" si="1506"/>
        <v>0</v>
      </c>
      <c r="I4218" s="2092">
        <v>45002</v>
      </c>
      <c r="J4218" s="2092"/>
      <c r="K4218" s="2092"/>
      <c r="L4218" s="2093"/>
      <c r="M4218" s="2092"/>
      <c r="N4218" s="2089">
        <v>0</v>
      </c>
      <c r="O4218" s="2089">
        <v>0</v>
      </c>
      <c r="P4218" s="2089">
        <v>3</v>
      </c>
      <c r="Q4218" s="2089"/>
      <c r="R4218" s="2089"/>
      <c r="S4218" s="2089"/>
      <c r="T4218" s="2089"/>
      <c r="U4218" s="2089"/>
      <c r="V4218" s="2089"/>
      <c r="W4218" s="2089"/>
      <c r="X4218" s="2089"/>
      <c r="Y4218" s="2089"/>
      <c r="Z4218" s="2093"/>
      <c r="AA4218" s="2093"/>
      <c r="AB4218" s="2093"/>
      <c r="AC4218" s="1507">
        <f t="shared" si="1507"/>
        <v>657</v>
      </c>
      <c r="AD4218" s="1508">
        <f t="shared" si="1508"/>
        <v>0</v>
      </c>
      <c r="AE4218" s="14">
        <f t="shared" si="1511"/>
        <v>-1500.5666666666666</v>
      </c>
      <c r="AF4218" s="14">
        <f t="shared" si="1509"/>
        <v>1</v>
      </c>
      <c r="AG4218" s="14">
        <f t="shared" si="1510"/>
        <v>657</v>
      </c>
      <c r="AH4218" s="14">
        <f t="shared" si="1512"/>
        <v>2157.5666666666666</v>
      </c>
      <c r="AI4218" s="14">
        <f t="shared" si="1513"/>
        <v>2157.5666666666666</v>
      </c>
      <c r="AJ4218" s="2095"/>
    </row>
    <row r="4219" spans="1:36" ht="15.75" customHeight="1">
      <c r="A4219" s="4767" t="s">
        <v>44</v>
      </c>
      <c r="B4219" s="4768"/>
      <c r="C4219" s="4768"/>
      <c r="D4219" s="4768"/>
      <c r="E4219" s="4768"/>
      <c r="F4219" s="4768"/>
      <c r="G4219" s="4768"/>
      <c r="H4219" s="4768"/>
      <c r="I4219" s="4768"/>
      <c r="J4219" s="4768"/>
      <c r="K4219" s="4768"/>
      <c r="L4219" s="4768"/>
      <c r="M4219" s="4768"/>
      <c r="N4219" s="4768"/>
      <c r="O4219" s="4768"/>
      <c r="P4219" s="4768"/>
      <c r="Q4219" s="4768"/>
      <c r="R4219" s="4768"/>
      <c r="S4219" s="4768"/>
      <c r="T4219" s="4768"/>
      <c r="U4219" s="4768"/>
      <c r="V4219" s="4768"/>
      <c r="W4219" s="4768"/>
      <c r="X4219" s="4768"/>
      <c r="Y4219" s="4768"/>
      <c r="Z4219" s="4768"/>
      <c r="AA4219" s="4768"/>
      <c r="AB4219" s="4768"/>
      <c r="AC4219" s="4768"/>
      <c r="AD4219" s="4768"/>
      <c r="AE4219" s="4768"/>
      <c r="AF4219" s="4768"/>
      <c r="AG4219" s="4768"/>
      <c r="AH4219" s="4768"/>
      <c r="AI4219" s="4768"/>
      <c r="AJ4219" s="4769"/>
    </row>
    <row r="4220" spans="1:36" s="1580" customFormat="1" ht="15.75">
      <c r="A4220" s="4581" t="s">
        <v>19</v>
      </c>
      <c r="B4220" s="4581"/>
      <c r="C4220" s="4581"/>
      <c r="D4220" s="4581"/>
      <c r="E4220" s="4581"/>
      <c r="F4220" s="4581"/>
      <c r="G4220" s="4581"/>
      <c r="H4220" s="4581"/>
      <c r="I4220" s="4581"/>
      <c r="J4220" s="4581"/>
      <c r="K4220" s="4581"/>
      <c r="L4220" s="4581"/>
      <c r="M4220" s="4581"/>
      <c r="N4220" s="4581"/>
      <c r="O4220" s="4581"/>
      <c r="P4220" s="4581"/>
      <c r="Q4220" s="4581"/>
      <c r="R4220" s="4581"/>
      <c r="S4220" s="4581"/>
      <c r="T4220" s="4581"/>
      <c r="U4220" s="4581"/>
      <c r="V4220" s="4581"/>
      <c r="W4220" s="4581"/>
      <c r="X4220" s="4581"/>
      <c r="Y4220" s="4581"/>
      <c r="Z4220" s="4581"/>
      <c r="AA4220" s="4581"/>
      <c r="AB4220" s="4581"/>
      <c r="AC4220" s="4581"/>
      <c r="AD4220" s="4581"/>
      <c r="AE4220" s="4581"/>
      <c r="AF4220" s="4581"/>
      <c r="AG4220" s="4581"/>
      <c r="AH4220" s="4581"/>
      <c r="AI4220" s="4581"/>
      <c r="AJ4220" s="4581"/>
    </row>
    <row r="4221" spans="1:36" s="1580" customFormat="1" ht="15.75">
      <c r="A4221" s="4616" t="s">
        <v>1215</v>
      </c>
      <c r="B4221" s="4616"/>
      <c r="C4221" s="4616"/>
      <c r="D4221" s="4616"/>
      <c r="E4221" s="4616"/>
      <c r="F4221" s="4616"/>
      <c r="G4221" s="4616"/>
      <c r="H4221" s="4616"/>
      <c r="I4221" s="4616"/>
      <c r="J4221" s="4616"/>
      <c r="K4221" s="4616"/>
      <c r="L4221" s="4616"/>
      <c r="M4221" s="4616"/>
      <c r="N4221" s="4616"/>
      <c r="O4221" s="4616"/>
      <c r="P4221" s="4616"/>
      <c r="Q4221" s="4616"/>
      <c r="R4221" s="4616"/>
      <c r="S4221" s="4616"/>
      <c r="T4221" s="4616"/>
      <c r="U4221" s="4616"/>
      <c r="V4221" s="4616"/>
      <c r="W4221" s="4616"/>
      <c r="X4221" s="4616"/>
      <c r="Y4221" s="4616"/>
      <c r="Z4221" s="4616"/>
      <c r="AA4221" s="4616"/>
      <c r="AB4221" s="4616"/>
      <c r="AC4221" s="4616"/>
      <c r="AD4221" s="4616"/>
      <c r="AE4221" s="4616"/>
      <c r="AF4221" s="4616"/>
      <c r="AG4221" s="4616"/>
      <c r="AH4221" s="4616"/>
      <c r="AI4221" s="4616"/>
      <c r="AJ4221" s="4616"/>
    </row>
    <row r="4222" spans="1:36" s="1580" customFormat="1" ht="15.75">
      <c r="A4222" s="1482">
        <v>1</v>
      </c>
      <c r="B4222" s="482" t="s">
        <v>1216</v>
      </c>
      <c r="C4222" s="404" t="s">
        <v>181</v>
      </c>
      <c r="D4222" s="505">
        <v>18591.25</v>
      </c>
      <c r="E4222" s="404">
        <v>4</v>
      </c>
      <c r="F4222" s="404">
        <f t="shared" ref="F4222:F4240" si="1514">D4222*E4222</f>
        <v>74365</v>
      </c>
      <c r="G4222" s="404"/>
      <c r="H4222" s="404">
        <v>0</v>
      </c>
      <c r="I4222" s="506">
        <v>43949</v>
      </c>
      <c r="J4222" s="506">
        <v>46150</v>
      </c>
      <c r="K4222" s="506"/>
      <c r="L4222" s="404">
        <v>459</v>
      </c>
      <c r="M4222" s="506">
        <v>43944</v>
      </c>
      <c r="N4222" s="404">
        <v>0</v>
      </c>
      <c r="O4222" s="404">
        <v>0</v>
      </c>
      <c r="P4222" s="404">
        <v>0</v>
      </c>
      <c r="Q4222" s="404"/>
      <c r="R4222" s="404"/>
      <c r="S4222" s="404"/>
      <c r="T4222" s="404"/>
      <c r="U4222" s="404"/>
      <c r="V4222" s="404"/>
      <c r="W4222" s="404"/>
      <c r="X4222" s="404"/>
      <c r="Y4222" s="404"/>
      <c r="Z4222" s="404"/>
      <c r="AA4222" s="404"/>
      <c r="AB4222" s="404"/>
      <c r="AC4222" s="1507">
        <f t="shared" ref="AC4222:AC4240" si="1515">E4222+G4222-N4222-O4222-AA4222-P4222-Q4222-R4222-S4222-T4222-U4222-V4222-W4222-X4222-Y4222</f>
        <v>4</v>
      </c>
      <c r="AD4222" s="1508">
        <f t="shared" ref="AD4222:AD4240" si="1516">D4222*AC4222</f>
        <v>74365</v>
      </c>
      <c r="AE4222" s="14">
        <f t="shared" ref="AE4222:AE4240" si="1517">(J4222-"01.04.2023")/30</f>
        <v>37.766666666666666</v>
      </c>
      <c r="AF4222" s="14">
        <f t="shared" ref="AF4222:AF4240" si="1518">(N4222+O4222+P4222+Q4222+R4222+S4222+T4222+U4222+V4222+W4222+X4222+Y4222)/3</f>
        <v>0</v>
      </c>
      <c r="AG4222" s="14" t="e">
        <f t="shared" ref="AG4222:AG4240" si="1519">AC4222/AF4222</f>
        <v>#DIV/0!</v>
      </c>
      <c r="AH4222" s="14" t="e">
        <f t="shared" ref="AH4222:AH4240" si="1520">AG4222-AE4222</f>
        <v>#DIV/0!</v>
      </c>
      <c r="AI4222" s="14">
        <f t="shared" ref="AI4222:AI4240" si="1521">AC4222-(AE4222*AF4222)</f>
        <v>4</v>
      </c>
      <c r="AJ4222" s="514"/>
    </row>
    <row r="4223" spans="1:36" s="1580" customFormat="1" ht="15.75">
      <c r="A4223" s="1482">
        <v>2</v>
      </c>
      <c r="B4223" s="482" t="s">
        <v>5953</v>
      </c>
      <c r="C4223" s="404" t="s">
        <v>66</v>
      </c>
      <c r="D4223" s="505">
        <v>90878</v>
      </c>
      <c r="E4223" s="404">
        <v>1</v>
      </c>
      <c r="F4223" s="404">
        <f t="shared" si="1514"/>
        <v>90878</v>
      </c>
      <c r="G4223" s="404"/>
      <c r="H4223" s="404">
        <f t="shared" ref="H4223:H4235" si="1522">D4223*G4223</f>
        <v>0</v>
      </c>
      <c r="I4223" s="506">
        <v>44852</v>
      </c>
      <c r="J4223" s="506">
        <v>48366</v>
      </c>
      <c r="K4223" s="506"/>
      <c r="L4223" s="404">
        <v>877</v>
      </c>
      <c r="M4223" s="506">
        <v>44848</v>
      </c>
      <c r="N4223" s="404">
        <v>0</v>
      </c>
      <c r="O4223" s="404">
        <v>0</v>
      </c>
      <c r="P4223" s="404">
        <v>0</v>
      </c>
      <c r="Q4223" s="404"/>
      <c r="R4223" s="404"/>
      <c r="S4223" s="404"/>
      <c r="T4223" s="404"/>
      <c r="U4223" s="404"/>
      <c r="V4223" s="404"/>
      <c r="W4223" s="404"/>
      <c r="X4223" s="404"/>
      <c r="Y4223" s="404"/>
      <c r="Z4223" s="404"/>
      <c r="AA4223" s="404"/>
      <c r="AB4223" s="404"/>
      <c r="AC4223" s="1507">
        <f t="shared" si="1515"/>
        <v>1</v>
      </c>
      <c r="AD4223" s="1508">
        <f t="shared" si="1516"/>
        <v>90878</v>
      </c>
      <c r="AE4223" s="14">
        <f t="shared" si="1517"/>
        <v>111.63333333333334</v>
      </c>
      <c r="AF4223" s="14">
        <f t="shared" si="1518"/>
        <v>0</v>
      </c>
      <c r="AG4223" s="14" t="e">
        <f t="shared" si="1519"/>
        <v>#DIV/0!</v>
      </c>
      <c r="AH4223" s="14" t="e">
        <f t="shared" si="1520"/>
        <v>#DIV/0!</v>
      </c>
      <c r="AI4223" s="14">
        <f t="shared" si="1521"/>
        <v>1</v>
      </c>
      <c r="AJ4223" s="514"/>
    </row>
    <row r="4224" spans="1:36" s="1580" customFormat="1" ht="15.75">
      <c r="A4224" s="1482">
        <v>3</v>
      </c>
      <c r="B4224" s="482" t="s">
        <v>5954</v>
      </c>
      <c r="C4224" s="404" t="s">
        <v>66</v>
      </c>
      <c r="D4224" s="505">
        <v>136450</v>
      </c>
      <c r="E4224" s="404">
        <v>1</v>
      </c>
      <c r="F4224" s="404">
        <f t="shared" si="1514"/>
        <v>136450</v>
      </c>
      <c r="G4224" s="404"/>
      <c r="H4224" s="404">
        <f t="shared" si="1522"/>
        <v>0</v>
      </c>
      <c r="I4224" s="506">
        <v>44852</v>
      </c>
      <c r="J4224" s="506">
        <v>48335</v>
      </c>
      <c r="K4224" s="506"/>
      <c r="L4224" s="404">
        <v>877</v>
      </c>
      <c r="M4224" s="506">
        <v>44848</v>
      </c>
      <c r="N4224" s="404">
        <v>0</v>
      </c>
      <c r="O4224" s="404">
        <v>0</v>
      </c>
      <c r="P4224" s="404">
        <v>0</v>
      </c>
      <c r="Q4224" s="404"/>
      <c r="R4224" s="404"/>
      <c r="S4224" s="404"/>
      <c r="T4224" s="404"/>
      <c r="U4224" s="404"/>
      <c r="V4224" s="404"/>
      <c r="W4224" s="404"/>
      <c r="X4224" s="404"/>
      <c r="Y4224" s="404"/>
      <c r="Z4224" s="404"/>
      <c r="AA4224" s="404"/>
      <c r="AB4224" s="404"/>
      <c r="AC4224" s="1507">
        <f t="shared" si="1515"/>
        <v>1</v>
      </c>
      <c r="AD4224" s="1508">
        <f t="shared" si="1516"/>
        <v>136450</v>
      </c>
      <c r="AE4224" s="14">
        <f t="shared" si="1517"/>
        <v>110.6</v>
      </c>
      <c r="AF4224" s="14">
        <f t="shared" si="1518"/>
        <v>0</v>
      </c>
      <c r="AG4224" s="14" t="e">
        <f t="shared" si="1519"/>
        <v>#DIV/0!</v>
      </c>
      <c r="AH4224" s="14" t="e">
        <f t="shared" si="1520"/>
        <v>#DIV/0!</v>
      </c>
      <c r="AI4224" s="14">
        <f t="shared" si="1521"/>
        <v>1</v>
      </c>
      <c r="AJ4224" s="514"/>
    </row>
    <row r="4225" spans="1:36" s="1580" customFormat="1" ht="40.5" customHeight="1">
      <c r="A4225" s="1482">
        <v>4</v>
      </c>
      <c r="B4225" s="482" t="s">
        <v>5955</v>
      </c>
      <c r="C4225" s="404" t="s">
        <v>66</v>
      </c>
      <c r="D4225" s="505">
        <v>62327.5</v>
      </c>
      <c r="E4225" s="404">
        <v>22</v>
      </c>
      <c r="F4225" s="404">
        <f t="shared" si="1514"/>
        <v>1371205</v>
      </c>
      <c r="G4225" s="404"/>
      <c r="H4225" s="404">
        <f t="shared" si="1522"/>
        <v>0</v>
      </c>
      <c r="I4225" s="506">
        <v>44860</v>
      </c>
      <c r="J4225" s="506">
        <v>46204</v>
      </c>
      <c r="K4225" s="506"/>
      <c r="L4225" s="404">
        <v>901</v>
      </c>
      <c r="M4225" s="506">
        <v>44854</v>
      </c>
      <c r="N4225" s="404">
        <v>0</v>
      </c>
      <c r="O4225" s="404">
        <v>0</v>
      </c>
      <c r="P4225" s="404">
        <v>1</v>
      </c>
      <c r="Q4225" s="404"/>
      <c r="R4225" s="404"/>
      <c r="S4225" s="404"/>
      <c r="T4225" s="404"/>
      <c r="U4225" s="404"/>
      <c r="V4225" s="404"/>
      <c r="W4225" s="404"/>
      <c r="X4225" s="404"/>
      <c r="Y4225" s="404"/>
      <c r="Z4225" s="404"/>
      <c r="AA4225" s="404"/>
      <c r="AB4225" s="404"/>
      <c r="AC4225" s="1507">
        <f t="shared" si="1515"/>
        <v>21</v>
      </c>
      <c r="AD4225" s="1508">
        <f t="shared" si="1516"/>
        <v>1308877.5</v>
      </c>
      <c r="AE4225" s="14">
        <f t="shared" si="1517"/>
        <v>39.56666666666667</v>
      </c>
      <c r="AF4225" s="14">
        <f t="shared" si="1518"/>
        <v>0.33333333333333331</v>
      </c>
      <c r="AG4225" s="14">
        <f t="shared" si="1519"/>
        <v>63</v>
      </c>
      <c r="AH4225" s="14">
        <f t="shared" si="1520"/>
        <v>23.43333333333333</v>
      </c>
      <c r="AI4225" s="14">
        <f t="shared" si="1521"/>
        <v>7.81111111111111</v>
      </c>
      <c r="AJ4225" s="514"/>
    </row>
    <row r="4226" spans="1:36" s="1580" customFormat="1" ht="15.75">
      <c r="A4226" s="1482">
        <v>5</v>
      </c>
      <c r="B4226" s="482" t="s">
        <v>7412</v>
      </c>
      <c r="C4226" s="404" t="s">
        <v>66</v>
      </c>
      <c r="D4226" s="505">
        <v>60983</v>
      </c>
      <c r="E4226" s="404">
        <v>1</v>
      </c>
      <c r="F4226" s="404">
        <f t="shared" si="1514"/>
        <v>60983</v>
      </c>
      <c r="G4226" s="404"/>
      <c r="H4226" s="404">
        <f t="shared" si="1522"/>
        <v>0</v>
      </c>
      <c r="I4226" s="506">
        <v>44922</v>
      </c>
      <c r="J4226" s="506">
        <v>47484</v>
      </c>
      <c r="K4226" s="506"/>
      <c r="L4226" s="404">
        <v>1157</v>
      </c>
      <c r="M4226" s="506">
        <v>44918</v>
      </c>
      <c r="N4226" s="404">
        <v>1</v>
      </c>
      <c r="O4226" s="404">
        <v>0</v>
      </c>
      <c r="P4226" s="404">
        <v>0</v>
      </c>
      <c r="Q4226" s="404"/>
      <c r="R4226" s="404"/>
      <c r="S4226" s="404"/>
      <c r="T4226" s="404"/>
      <c r="U4226" s="404"/>
      <c r="V4226" s="404"/>
      <c r="W4226" s="404"/>
      <c r="X4226" s="404"/>
      <c r="Y4226" s="404"/>
      <c r="Z4226" s="404"/>
      <c r="AA4226" s="404"/>
      <c r="AB4226" s="404"/>
      <c r="AC4226" s="1507">
        <f t="shared" si="1515"/>
        <v>0</v>
      </c>
      <c r="AD4226" s="1508">
        <f t="shared" si="1516"/>
        <v>0</v>
      </c>
      <c r="AE4226" s="14">
        <f t="shared" si="1517"/>
        <v>82.233333333333334</v>
      </c>
      <c r="AF4226" s="14">
        <f t="shared" si="1518"/>
        <v>0.33333333333333331</v>
      </c>
      <c r="AG4226" s="14">
        <f t="shared" si="1519"/>
        <v>0</v>
      </c>
      <c r="AH4226" s="14">
        <f t="shared" si="1520"/>
        <v>-82.233333333333334</v>
      </c>
      <c r="AI4226" s="14">
        <f t="shared" si="1521"/>
        <v>-27.411111111111111</v>
      </c>
      <c r="AJ4226" s="514"/>
    </row>
    <row r="4227" spans="1:36" s="1580" customFormat="1" ht="31.5">
      <c r="A4227" s="1482">
        <v>6</v>
      </c>
      <c r="B4227" s="482" t="s">
        <v>7413</v>
      </c>
      <c r="C4227" s="404" t="s">
        <v>66</v>
      </c>
      <c r="D4227" s="505">
        <v>106197.5</v>
      </c>
      <c r="E4227" s="404">
        <v>1</v>
      </c>
      <c r="F4227" s="404">
        <f t="shared" si="1514"/>
        <v>106197.5</v>
      </c>
      <c r="G4227" s="404"/>
      <c r="H4227" s="404">
        <f t="shared" si="1522"/>
        <v>0</v>
      </c>
      <c r="I4227" s="506">
        <v>44922</v>
      </c>
      <c r="J4227" s="506">
        <v>46023</v>
      </c>
      <c r="K4227" s="506"/>
      <c r="L4227" s="404">
        <v>1157</v>
      </c>
      <c r="M4227" s="506">
        <v>44918</v>
      </c>
      <c r="N4227" s="404">
        <v>0</v>
      </c>
      <c r="O4227" s="404">
        <v>0</v>
      </c>
      <c r="P4227" s="404">
        <v>0</v>
      </c>
      <c r="Q4227" s="404"/>
      <c r="R4227" s="404"/>
      <c r="S4227" s="404"/>
      <c r="T4227" s="404"/>
      <c r="U4227" s="404"/>
      <c r="V4227" s="404"/>
      <c r="W4227" s="404"/>
      <c r="X4227" s="404"/>
      <c r="Y4227" s="404"/>
      <c r="Z4227" s="404"/>
      <c r="AA4227" s="404"/>
      <c r="AB4227" s="404"/>
      <c r="AC4227" s="1507">
        <f t="shared" si="1515"/>
        <v>1</v>
      </c>
      <c r="AD4227" s="1508">
        <f t="shared" si="1516"/>
        <v>106197.5</v>
      </c>
      <c r="AE4227" s="14">
        <f t="shared" si="1517"/>
        <v>33.533333333333331</v>
      </c>
      <c r="AF4227" s="14">
        <f t="shared" si="1518"/>
        <v>0</v>
      </c>
      <c r="AG4227" s="14" t="e">
        <f t="shared" si="1519"/>
        <v>#DIV/0!</v>
      </c>
      <c r="AH4227" s="14" t="e">
        <f t="shared" si="1520"/>
        <v>#DIV/0!</v>
      </c>
      <c r="AI4227" s="14">
        <f t="shared" si="1521"/>
        <v>1</v>
      </c>
      <c r="AJ4227" s="514"/>
    </row>
    <row r="4228" spans="1:36" s="1580" customFormat="1" ht="15.75">
      <c r="A4228" s="1482">
        <v>8</v>
      </c>
      <c r="B4228" s="482" t="s">
        <v>7414</v>
      </c>
      <c r="C4228" s="404" t="s">
        <v>66</v>
      </c>
      <c r="D4228" s="505">
        <v>29093.3</v>
      </c>
      <c r="E4228" s="404">
        <v>1</v>
      </c>
      <c r="F4228" s="404">
        <f t="shared" si="1514"/>
        <v>29093.3</v>
      </c>
      <c r="G4228" s="404"/>
      <c r="H4228" s="404">
        <f t="shared" si="1522"/>
        <v>0</v>
      </c>
      <c r="I4228" s="506">
        <v>44922</v>
      </c>
      <c r="J4228" s="506">
        <v>48214</v>
      </c>
      <c r="K4228" s="506"/>
      <c r="L4228" s="404">
        <v>1158</v>
      </c>
      <c r="M4228" s="506">
        <v>44918</v>
      </c>
      <c r="N4228" s="404">
        <v>0</v>
      </c>
      <c r="O4228" s="404">
        <v>0</v>
      </c>
      <c r="P4228" s="404">
        <v>0</v>
      </c>
      <c r="Q4228" s="404"/>
      <c r="R4228" s="404"/>
      <c r="S4228" s="404"/>
      <c r="T4228" s="404"/>
      <c r="U4228" s="404"/>
      <c r="V4228" s="404"/>
      <c r="W4228" s="404"/>
      <c r="X4228" s="404"/>
      <c r="Y4228" s="404"/>
      <c r="Z4228" s="404"/>
      <c r="AA4228" s="404"/>
      <c r="AB4228" s="404"/>
      <c r="AC4228" s="1507">
        <f t="shared" si="1515"/>
        <v>1</v>
      </c>
      <c r="AD4228" s="1508">
        <f t="shared" si="1516"/>
        <v>29093.3</v>
      </c>
      <c r="AE4228" s="14">
        <f t="shared" si="1517"/>
        <v>106.56666666666666</v>
      </c>
      <c r="AF4228" s="14">
        <f t="shared" si="1518"/>
        <v>0</v>
      </c>
      <c r="AG4228" s="14" t="e">
        <f t="shared" si="1519"/>
        <v>#DIV/0!</v>
      </c>
      <c r="AH4228" s="14" t="e">
        <f t="shared" si="1520"/>
        <v>#DIV/0!</v>
      </c>
      <c r="AI4228" s="14">
        <f t="shared" si="1521"/>
        <v>1</v>
      </c>
      <c r="AJ4228" s="514"/>
    </row>
    <row r="4229" spans="1:36" s="1580" customFormat="1" ht="31.5">
      <c r="A4229" s="1482">
        <v>9</v>
      </c>
      <c r="B4229" s="482" t="s">
        <v>7415</v>
      </c>
      <c r="C4229" s="404" t="s">
        <v>66</v>
      </c>
      <c r="D4229" s="505">
        <v>80624</v>
      </c>
      <c r="E4229" s="404">
        <v>1</v>
      </c>
      <c r="F4229" s="404">
        <f t="shared" si="1514"/>
        <v>80624</v>
      </c>
      <c r="G4229" s="404"/>
      <c r="H4229" s="404">
        <f t="shared" si="1522"/>
        <v>0</v>
      </c>
      <c r="I4229" s="506">
        <v>44922</v>
      </c>
      <c r="J4229" s="506">
        <v>48214</v>
      </c>
      <c r="K4229" s="506"/>
      <c r="L4229" s="404">
        <v>1157</v>
      </c>
      <c r="M4229" s="506">
        <v>44918</v>
      </c>
      <c r="N4229" s="404">
        <v>0</v>
      </c>
      <c r="O4229" s="404">
        <v>0</v>
      </c>
      <c r="P4229" s="404">
        <v>0</v>
      </c>
      <c r="Q4229" s="404"/>
      <c r="R4229" s="404"/>
      <c r="S4229" s="404"/>
      <c r="T4229" s="404"/>
      <c r="U4229" s="404"/>
      <c r="V4229" s="404"/>
      <c r="W4229" s="404"/>
      <c r="X4229" s="404"/>
      <c r="Y4229" s="404"/>
      <c r="Z4229" s="404"/>
      <c r="AA4229" s="404"/>
      <c r="AB4229" s="404"/>
      <c r="AC4229" s="1507">
        <f t="shared" si="1515"/>
        <v>1</v>
      </c>
      <c r="AD4229" s="1508">
        <f t="shared" si="1516"/>
        <v>80624</v>
      </c>
      <c r="AE4229" s="14">
        <f t="shared" si="1517"/>
        <v>106.56666666666666</v>
      </c>
      <c r="AF4229" s="14">
        <f t="shared" si="1518"/>
        <v>0</v>
      </c>
      <c r="AG4229" s="14" t="e">
        <f t="shared" si="1519"/>
        <v>#DIV/0!</v>
      </c>
      <c r="AH4229" s="14" t="e">
        <f t="shared" si="1520"/>
        <v>#DIV/0!</v>
      </c>
      <c r="AI4229" s="14">
        <f t="shared" si="1521"/>
        <v>1</v>
      </c>
      <c r="AJ4229" s="514"/>
    </row>
    <row r="4230" spans="1:36" s="1580" customFormat="1" ht="15.75">
      <c r="A4230" s="1482">
        <v>11</v>
      </c>
      <c r="B4230" s="482" t="s">
        <v>7416</v>
      </c>
      <c r="C4230" s="404" t="s">
        <v>66</v>
      </c>
      <c r="D4230" s="505">
        <v>32528</v>
      </c>
      <c r="E4230" s="404">
        <v>3</v>
      </c>
      <c r="F4230" s="404">
        <f t="shared" si="1514"/>
        <v>97584</v>
      </c>
      <c r="G4230" s="404"/>
      <c r="H4230" s="404">
        <f t="shared" si="1522"/>
        <v>0</v>
      </c>
      <c r="I4230" s="506">
        <v>44910</v>
      </c>
      <c r="J4230" s="506">
        <v>46539</v>
      </c>
      <c r="K4230" s="506"/>
      <c r="L4230" s="404">
        <v>1068</v>
      </c>
      <c r="M4230" s="506">
        <v>44903</v>
      </c>
      <c r="N4230" s="404">
        <v>0</v>
      </c>
      <c r="O4230" s="404">
        <v>0</v>
      </c>
      <c r="P4230" s="404">
        <v>1</v>
      </c>
      <c r="Q4230" s="404"/>
      <c r="R4230" s="404"/>
      <c r="S4230" s="404"/>
      <c r="T4230" s="404"/>
      <c r="U4230" s="404"/>
      <c r="V4230" s="404"/>
      <c r="W4230" s="404"/>
      <c r="X4230" s="404"/>
      <c r="Y4230" s="404"/>
      <c r="Z4230" s="404"/>
      <c r="AA4230" s="404"/>
      <c r="AB4230" s="404"/>
      <c r="AC4230" s="1507">
        <f t="shared" si="1515"/>
        <v>2</v>
      </c>
      <c r="AD4230" s="1508">
        <f t="shared" si="1516"/>
        <v>65056</v>
      </c>
      <c r="AE4230" s="14">
        <f t="shared" si="1517"/>
        <v>50.733333333333334</v>
      </c>
      <c r="AF4230" s="14">
        <f t="shared" si="1518"/>
        <v>0.33333333333333331</v>
      </c>
      <c r="AG4230" s="14">
        <f t="shared" si="1519"/>
        <v>6</v>
      </c>
      <c r="AH4230" s="14">
        <f t="shared" si="1520"/>
        <v>-44.733333333333334</v>
      </c>
      <c r="AI4230" s="14">
        <f t="shared" si="1521"/>
        <v>-14.911111111111111</v>
      </c>
      <c r="AJ4230" s="514"/>
    </row>
    <row r="4231" spans="1:36" s="1580" customFormat="1" ht="15.75">
      <c r="A4231" s="1482">
        <v>12</v>
      </c>
      <c r="B4231" s="482" t="s">
        <v>7417</v>
      </c>
      <c r="C4231" s="404" t="s">
        <v>66</v>
      </c>
      <c r="D4231" s="505">
        <v>59385</v>
      </c>
      <c r="E4231" s="404">
        <v>9</v>
      </c>
      <c r="F4231" s="404">
        <f t="shared" si="1514"/>
        <v>534465</v>
      </c>
      <c r="G4231" s="404"/>
      <c r="H4231" s="404">
        <f t="shared" si="1522"/>
        <v>0</v>
      </c>
      <c r="I4231" s="506">
        <v>44910</v>
      </c>
      <c r="J4231" s="506">
        <v>46631</v>
      </c>
      <c r="K4231" s="506"/>
      <c r="L4231" s="404">
        <v>1068</v>
      </c>
      <c r="M4231" s="506">
        <v>44903</v>
      </c>
      <c r="N4231" s="404">
        <v>0</v>
      </c>
      <c r="O4231" s="404">
        <v>0</v>
      </c>
      <c r="P4231" s="404">
        <v>4</v>
      </c>
      <c r="Q4231" s="404"/>
      <c r="R4231" s="404"/>
      <c r="S4231" s="404"/>
      <c r="T4231" s="404"/>
      <c r="U4231" s="404"/>
      <c r="V4231" s="404"/>
      <c r="W4231" s="404"/>
      <c r="X4231" s="404"/>
      <c r="Y4231" s="404"/>
      <c r="Z4231" s="404"/>
      <c r="AA4231" s="404"/>
      <c r="AB4231" s="404"/>
      <c r="AC4231" s="1507">
        <f t="shared" si="1515"/>
        <v>5</v>
      </c>
      <c r="AD4231" s="1508">
        <f t="shared" si="1516"/>
        <v>296925</v>
      </c>
      <c r="AE4231" s="14">
        <f t="shared" si="1517"/>
        <v>53.8</v>
      </c>
      <c r="AF4231" s="14">
        <f t="shared" si="1518"/>
        <v>1.3333333333333333</v>
      </c>
      <c r="AG4231" s="14">
        <f t="shared" si="1519"/>
        <v>3.75</v>
      </c>
      <c r="AH4231" s="14">
        <f t="shared" si="1520"/>
        <v>-50.05</v>
      </c>
      <c r="AI4231" s="14">
        <f t="shared" si="1521"/>
        <v>-66.73333333333332</v>
      </c>
      <c r="AJ4231" s="514"/>
    </row>
    <row r="4232" spans="1:36" s="1580" customFormat="1" ht="15.75">
      <c r="A4232" s="1482">
        <v>13</v>
      </c>
      <c r="B4232" s="482" t="s">
        <v>7418</v>
      </c>
      <c r="C4232" s="404" t="s">
        <v>66</v>
      </c>
      <c r="D4232" s="505">
        <v>62327.5</v>
      </c>
      <c r="E4232" s="404">
        <v>8</v>
      </c>
      <c r="F4232" s="404">
        <f t="shared" si="1514"/>
        <v>498620</v>
      </c>
      <c r="G4232" s="404"/>
      <c r="H4232" s="404">
        <f t="shared" si="1522"/>
        <v>0</v>
      </c>
      <c r="I4232" s="506">
        <v>44909</v>
      </c>
      <c r="J4232" s="506">
        <v>46023</v>
      </c>
      <c r="K4232" s="506"/>
      <c r="L4232" s="404">
        <v>1068</v>
      </c>
      <c r="M4232" s="506">
        <v>44903</v>
      </c>
      <c r="N4232" s="404">
        <v>0</v>
      </c>
      <c r="O4232" s="404">
        <v>0</v>
      </c>
      <c r="P4232" s="404">
        <v>0</v>
      </c>
      <c r="Q4232" s="404"/>
      <c r="R4232" s="404"/>
      <c r="S4232" s="404"/>
      <c r="T4232" s="404"/>
      <c r="U4232" s="404"/>
      <c r="V4232" s="404"/>
      <c r="W4232" s="404"/>
      <c r="X4232" s="404"/>
      <c r="Y4232" s="404"/>
      <c r="Z4232" s="404"/>
      <c r="AA4232" s="404"/>
      <c r="AB4232" s="404"/>
      <c r="AC4232" s="1507">
        <f t="shared" si="1515"/>
        <v>8</v>
      </c>
      <c r="AD4232" s="1508">
        <f t="shared" si="1516"/>
        <v>498620</v>
      </c>
      <c r="AE4232" s="14">
        <f t="shared" si="1517"/>
        <v>33.533333333333331</v>
      </c>
      <c r="AF4232" s="14">
        <f t="shared" si="1518"/>
        <v>0</v>
      </c>
      <c r="AG4232" s="14" t="e">
        <f t="shared" si="1519"/>
        <v>#DIV/0!</v>
      </c>
      <c r="AH4232" s="14" t="e">
        <f t="shared" si="1520"/>
        <v>#DIV/0!</v>
      </c>
      <c r="AI4232" s="14">
        <f t="shared" si="1521"/>
        <v>8</v>
      </c>
      <c r="AJ4232" s="514"/>
    </row>
    <row r="4233" spans="1:36" s="1580" customFormat="1" ht="15.75">
      <c r="A4233" s="1482">
        <v>15</v>
      </c>
      <c r="B4233" s="517" t="s">
        <v>7419</v>
      </c>
      <c r="C4233" s="404" t="s">
        <v>66</v>
      </c>
      <c r="D4233" s="505">
        <v>61530.64</v>
      </c>
      <c r="E4233" s="404">
        <v>11</v>
      </c>
      <c r="F4233" s="404">
        <f t="shared" si="1514"/>
        <v>676837.04</v>
      </c>
      <c r="G4233" s="404"/>
      <c r="H4233" s="404">
        <f t="shared" si="1522"/>
        <v>0</v>
      </c>
      <c r="I4233" s="506">
        <v>44904</v>
      </c>
      <c r="J4233" s="506">
        <v>48214</v>
      </c>
      <c r="K4233" s="506"/>
      <c r="L4233" s="404">
        <v>1068</v>
      </c>
      <c r="M4233" s="506"/>
      <c r="N4233" s="404">
        <v>0</v>
      </c>
      <c r="O4233" s="404">
        <v>0</v>
      </c>
      <c r="P4233" s="404">
        <v>0</v>
      </c>
      <c r="Q4233" s="404"/>
      <c r="R4233" s="404"/>
      <c r="S4233" s="404"/>
      <c r="T4233" s="404"/>
      <c r="U4233" s="404"/>
      <c r="V4233" s="404"/>
      <c r="W4233" s="404"/>
      <c r="X4233" s="404"/>
      <c r="Y4233" s="404"/>
      <c r="Z4233" s="404"/>
      <c r="AA4233" s="404"/>
      <c r="AB4233" s="404"/>
      <c r="AC4233" s="1507">
        <f t="shared" si="1515"/>
        <v>11</v>
      </c>
      <c r="AD4233" s="1508">
        <f t="shared" si="1516"/>
        <v>676837.04</v>
      </c>
      <c r="AE4233" s="14">
        <f t="shared" si="1517"/>
        <v>106.56666666666666</v>
      </c>
      <c r="AF4233" s="14">
        <f t="shared" si="1518"/>
        <v>0</v>
      </c>
      <c r="AG4233" s="14" t="e">
        <f t="shared" si="1519"/>
        <v>#DIV/0!</v>
      </c>
      <c r="AH4233" s="14" t="e">
        <f t="shared" si="1520"/>
        <v>#DIV/0!</v>
      </c>
      <c r="AI4233" s="14">
        <f t="shared" si="1521"/>
        <v>11</v>
      </c>
      <c r="AJ4233" s="514"/>
    </row>
    <row r="4234" spans="1:36" s="1580" customFormat="1" ht="15.75">
      <c r="A4234" s="1482">
        <v>16</v>
      </c>
      <c r="B4234" s="517" t="s">
        <v>7416</v>
      </c>
      <c r="C4234" s="404" t="s">
        <v>66</v>
      </c>
      <c r="D4234" s="505">
        <v>32528</v>
      </c>
      <c r="E4234" s="404">
        <v>10</v>
      </c>
      <c r="F4234" s="404">
        <f t="shared" si="1514"/>
        <v>325280</v>
      </c>
      <c r="G4234" s="404"/>
      <c r="H4234" s="404">
        <f t="shared" si="1522"/>
        <v>0</v>
      </c>
      <c r="I4234" s="506">
        <v>44900</v>
      </c>
      <c r="J4234" s="506">
        <v>46539</v>
      </c>
      <c r="K4234" s="506"/>
      <c r="L4234" s="404">
        <v>901</v>
      </c>
      <c r="M4234" s="506">
        <v>44854</v>
      </c>
      <c r="N4234" s="404">
        <v>0</v>
      </c>
      <c r="O4234" s="404">
        <v>0</v>
      </c>
      <c r="P4234" s="404">
        <v>0</v>
      </c>
      <c r="Q4234" s="404"/>
      <c r="R4234" s="404"/>
      <c r="S4234" s="404"/>
      <c r="T4234" s="404"/>
      <c r="U4234" s="404"/>
      <c r="V4234" s="404"/>
      <c r="W4234" s="404"/>
      <c r="X4234" s="404"/>
      <c r="Y4234" s="404"/>
      <c r="Z4234" s="404"/>
      <c r="AA4234" s="404"/>
      <c r="AB4234" s="404"/>
      <c r="AC4234" s="1507">
        <f t="shared" si="1515"/>
        <v>10</v>
      </c>
      <c r="AD4234" s="1508">
        <f t="shared" si="1516"/>
        <v>325280</v>
      </c>
      <c r="AE4234" s="14">
        <f t="shared" si="1517"/>
        <v>50.733333333333334</v>
      </c>
      <c r="AF4234" s="14">
        <f t="shared" si="1518"/>
        <v>0</v>
      </c>
      <c r="AG4234" s="14" t="e">
        <f t="shared" si="1519"/>
        <v>#DIV/0!</v>
      </c>
      <c r="AH4234" s="14" t="e">
        <f t="shared" si="1520"/>
        <v>#DIV/0!</v>
      </c>
      <c r="AI4234" s="14">
        <f t="shared" si="1521"/>
        <v>10</v>
      </c>
      <c r="AJ4234" s="514"/>
    </row>
    <row r="4235" spans="1:36" s="1580" customFormat="1" ht="15.75">
      <c r="A4235" s="1482">
        <v>17</v>
      </c>
      <c r="B4235" s="517" t="s">
        <v>7417</v>
      </c>
      <c r="C4235" s="404" t="s">
        <v>66</v>
      </c>
      <c r="D4235" s="505">
        <v>59385</v>
      </c>
      <c r="E4235" s="404">
        <v>20</v>
      </c>
      <c r="F4235" s="404">
        <f t="shared" si="1514"/>
        <v>1187700</v>
      </c>
      <c r="G4235" s="404"/>
      <c r="H4235" s="404">
        <f t="shared" si="1522"/>
        <v>0</v>
      </c>
      <c r="I4235" s="506">
        <v>44900</v>
      </c>
      <c r="J4235" s="506">
        <v>46631</v>
      </c>
      <c r="K4235" s="506"/>
      <c r="L4235" s="404">
        <v>901</v>
      </c>
      <c r="M4235" s="506">
        <v>44854</v>
      </c>
      <c r="N4235" s="404">
        <v>0</v>
      </c>
      <c r="O4235" s="404">
        <v>0</v>
      </c>
      <c r="P4235" s="404">
        <v>0</v>
      </c>
      <c r="Q4235" s="404"/>
      <c r="R4235" s="404"/>
      <c r="S4235" s="404"/>
      <c r="T4235" s="404"/>
      <c r="U4235" s="404"/>
      <c r="V4235" s="404"/>
      <c r="W4235" s="404"/>
      <c r="X4235" s="404"/>
      <c r="Y4235" s="404"/>
      <c r="Z4235" s="404"/>
      <c r="AA4235" s="404"/>
      <c r="AB4235" s="404"/>
      <c r="AC4235" s="1507">
        <f t="shared" si="1515"/>
        <v>20</v>
      </c>
      <c r="AD4235" s="1508">
        <f t="shared" si="1516"/>
        <v>1187700</v>
      </c>
      <c r="AE4235" s="14">
        <f t="shared" si="1517"/>
        <v>53.8</v>
      </c>
      <c r="AF4235" s="14">
        <f t="shared" si="1518"/>
        <v>0</v>
      </c>
      <c r="AG4235" s="14" t="e">
        <f t="shared" si="1519"/>
        <v>#DIV/0!</v>
      </c>
      <c r="AH4235" s="14" t="e">
        <f t="shared" si="1520"/>
        <v>#DIV/0!</v>
      </c>
      <c r="AI4235" s="14">
        <f t="shared" si="1521"/>
        <v>20</v>
      </c>
      <c r="AJ4235" s="514"/>
    </row>
    <row r="4236" spans="1:36" s="1580" customFormat="1" ht="15.75">
      <c r="A4236" s="1482">
        <v>18</v>
      </c>
      <c r="B4236" s="517" t="s">
        <v>1217</v>
      </c>
      <c r="C4236" s="404" t="s">
        <v>1218</v>
      </c>
      <c r="D4236" s="505">
        <v>23786.1</v>
      </c>
      <c r="E4236" s="404">
        <v>13</v>
      </c>
      <c r="F4236" s="404">
        <f t="shared" si="1514"/>
        <v>309219.3</v>
      </c>
      <c r="G4236" s="404">
        <v>0</v>
      </c>
      <c r="H4236" s="404">
        <v>0</v>
      </c>
      <c r="I4236" s="506">
        <v>43950</v>
      </c>
      <c r="J4236" s="506">
        <v>46996</v>
      </c>
      <c r="K4236" s="506"/>
      <c r="L4236" s="404">
        <v>459</v>
      </c>
      <c r="M4236" s="506">
        <v>43944</v>
      </c>
      <c r="N4236" s="404">
        <v>0</v>
      </c>
      <c r="O4236" s="404">
        <v>0</v>
      </c>
      <c r="P4236" s="404">
        <v>0</v>
      </c>
      <c r="Q4236" s="404"/>
      <c r="R4236" s="404"/>
      <c r="S4236" s="404"/>
      <c r="T4236" s="404"/>
      <c r="U4236" s="404"/>
      <c r="V4236" s="404"/>
      <c r="W4236" s="404"/>
      <c r="X4236" s="404"/>
      <c r="Y4236" s="404"/>
      <c r="Z4236" s="404"/>
      <c r="AA4236" s="404"/>
      <c r="AB4236" s="404"/>
      <c r="AC4236" s="1507">
        <f t="shared" si="1515"/>
        <v>13</v>
      </c>
      <c r="AD4236" s="1508">
        <f t="shared" si="1516"/>
        <v>309219.3</v>
      </c>
      <c r="AE4236" s="14">
        <f t="shared" si="1517"/>
        <v>65.966666666666669</v>
      </c>
      <c r="AF4236" s="14">
        <f t="shared" si="1518"/>
        <v>0</v>
      </c>
      <c r="AG4236" s="14" t="e">
        <f t="shared" si="1519"/>
        <v>#DIV/0!</v>
      </c>
      <c r="AH4236" s="14" t="e">
        <f t="shared" si="1520"/>
        <v>#DIV/0!</v>
      </c>
      <c r="AI4236" s="14">
        <f t="shared" si="1521"/>
        <v>13</v>
      </c>
      <c r="AJ4236" s="514"/>
    </row>
    <row r="4237" spans="1:36" s="1580" customFormat="1" ht="15.75">
      <c r="A4237" s="1482">
        <v>19</v>
      </c>
      <c r="B4237" s="517" t="s">
        <v>1219</v>
      </c>
      <c r="C4237" s="404" t="s">
        <v>181</v>
      </c>
      <c r="D4237" s="505">
        <v>45449.32</v>
      </c>
      <c r="E4237" s="404">
        <v>11</v>
      </c>
      <c r="F4237" s="404">
        <f t="shared" si="1514"/>
        <v>499942.52</v>
      </c>
      <c r="G4237" s="404">
        <v>0</v>
      </c>
      <c r="H4237" s="404">
        <v>0</v>
      </c>
      <c r="I4237" s="506">
        <v>44470</v>
      </c>
      <c r="J4237" s="506">
        <v>45658</v>
      </c>
      <c r="K4237" s="506"/>
      <c r="L4237" s="404">
        <v>1200</v>
      </c>
      <c r="M4237" s="506">
        <v>44453</v>
      </c>
      <c r="N4237" s="404">
        <v>0</v>
      </c>
      <c r="O4237" s="404">
        <v>1</v>
      </c>
      <c r="P4237" s="404">
        <v>0</v>
      </c>
      <c r="Q4237" s="404"/>
      <c r="R4237" s="404"/>
      <c r="S4237" s="404"/>
      <c r="T4237" s="404"/>
      <c r="U4237" s="404"/>
      <c r="V4237" s="404"/>
      <c r="W4237" s="404"/>
      <c r="X4237" s="404"/>
      <c r="Y4237" s="404"/>
      <c r="Z4237" s="404"/>
      <c r="AA4237" s="404"/>
      <c r="AB4237" s="404"/>
      <c r="AC4237" s="1507">
        <f t="shared" si="1515"/>
        <v>10</v>
      </c>
      <c r="AD4237" s="1508">
        <f t="shared" si="1516"/>
        <v>454493.2</v>
      </c>
      <c r="AE4237" s="14">
        <f t="shared" si="1517"/>
        <v>21.366666666666667</v>
      </c>
      <c r="AF4237" s="14">
        <f t="shared" si="1518"/>
        <v>0.33333333333333331</v>
      </c>
      <c r="AG4237" s="14">
        <f t="shared" si="1519"/>
        <v>30</v>
      </c>
      <c r="AH4237" s="14">
        <f t="shared" si="1520"/>
        <v>8.6333333333333329</v>
      </c>
      <c r="AI4237" s="14">
        <f t="shared" si="1521"/>
        <v>2.8777777777777782</v>
      </c>
      <c r="AJ4237" s="514"/>
    </row>
    <row r="4238" spans="1:36" s="1580" customFormat="1" ht="15.75">
      <c r="A4238" s="1482">
        <v>20</v>
      </c>
      <c r="B4238" s="517" t="s">
        <v>1220</v>
      </c>
      <c r="C4238" s="404" t="s">
        <v>181</v>
      </c>
      <c r="D4238" s="505">
        <v>23736</v>
      </c>
      <c r="E4238" s="404">
        <v>2</v>
      </c>
      <c r="F4238" s="404">
        <f t="shared" si="1514"/>
        <v>47472</v>
      </c>
      <c r="G4238" s="404">
        <v>0</v>
      </c>
      <c r="H4238" s="404">
        <v>0</v>
      </c>
      <c r="I4238" s="506">
        <v>44462</v>
      </c>
      <c r="J4238" s="506">
        <v>46174</v>
      </c>
      <c r="K4238" s="506"/>
      <c r="L4238" s="404">
        <v>1167</v>
      </c>
      <c r="M4238" s="506">
        <v>44448</v>
      </c>
      <c r="N4238" s="404">
        <v>0</v>
      </c>
      <c r="O4238" s="404">
        <v>0</v>
      </c>
      <c r="P4238" s="404">
        <v>1</v>
      </c>
      <c r="Q4238" s="404"/>
      <c r="R4238" s="404"/>
      <c r="S4238" s="404"/>
      <c r="T4238" s="404"/>
      <c r="U4238" s="404"/>
      <c r="V4238" s="404"/>
      <c r="W4238" s="404"/>
      <c r="X4238" s="404"/>
      <c r="Y4238" s="404"/>
      <c r="Z4238" s="404"/>
      <c r="AA4238" s="404"/>
      <c r="AB4238" s="404"/>
      <c r="AC4238" s="1507">
        <f t="shared" si="1515"/>
        <v>1</v>
      </c>
      <c r="AD4238" s="1508">
        <f t="shared" si="1516"/>
        <v>23736</v>
      </c>
      <c r="AE4238" s="14">
        <f t="shared" si="1517"/>
        <v>38.56666666666667</v>
      </c>
      <c r="AF4238" s="14">
        <f t="shared" si="1518"/>
        <v>0.33333333333333331</v>
      </c>
      <c r="AG4238" s="14">
        <f t="shared" si="1519"/>
        <v>3</v>
      </c>
      <c r="AH4238" s="14">
        <f t="shared" si="1520"/>
        <v>-35.56666666666667</v>
      </c>
      <c r="AI4238" s="14">
        <f t="shared" si="1521"/>
        <v>-11.855555555555556</v>
      </c>
      <c r="AJ4238" s="514"/>
    </row>
    <row r="4239" spans="1:36" s="1580" customFormat="1" ht="15.75">
      <c r="A4239" s="1482">
        <v>21</v>
      </c>
      <c r="B4239" s="517" t="s">
        <v>1221</v>
      </c>
      <c r="C4239" s="404" t="s">
        <v>181</v>
      </c>
      <c r="D4239" s="505">
        <v>34114.6</v>
      </c>
      <c r="E4239" s="404">
        <v>5</v>
      </c>
      <c r="F4239" s="404">
        <f t="shared" si="1514"/>
        <v>170573</v>
      </c>
      <c r="G4239" s="404">
        <v>0</v>
      </c>
      <c r="H4239" s="404">
        <v>0</v>
      </c>
      <c r="I4239" s="506">
        <v>43902</v>
      </c>
      <c r="J4239" s="506">
        <v>47392</v>
      </c>
      <c r="K4239" s="506"/>
      <c r="L4239" s="404">
        <v>248</v>
      </c>
      <c r="M4239" s="506">
        <v>43893</v>
      </c>
      <c r="N4239" s="404">
        <v>0</v>
      </c>
      <c r="O4239" s="404">
        <v>0</v>
      </c>
      <c r="P4239" s="404">
        <v>0</v>
      </c>
      <c r="Q4239" s="404"/>
      <c r="R4239" s="404"/>
      <c r="S4239" s="404"/>
      <c r="T4239" s="404"/>
      <c r="U4239" s="404"/>
      <c r="V4239" s="404"/>
      <c r="W4239" s="404"/>
      <c r="X4239" s="404"/>
      <c r="Y4239" s="404"/>
      <c r="Z4239" s="404"/>
      <c r="AA4239" s="404"/>
      <c r="AB4239" s="404"/>
      <c r="AC4239" s="1507">
        <f t="shared" si="1515"/>
        <v>5</v>
      </c>
      <c r="AD4239" s="1508">
        <f t="shared" si="1516"/>
        <v>170573</v>
      </c>
      <c r="AE4239" s="14">
        <f t="shared" si="1517"/>
        <v>79.166666666666671</v>
      </c>
      <c r="AF4239" s="14">
        <f t="shared" si="1518"/>
        <v>0</v>
      </c>
      <c r="AG4239" s="14" t="e">
        <f t="shared" si="1519"/>
        <v>#DIV/0!</v>
      </c>
      <c r="AH4239" s="14" t="e">
        <f t="shared" si="1520"/>
        <v>#DIV/0!</v>
      </c>
      <c r="AI4239" s="14">
        <f t="shared" si="1521"/>
        <v>5</v>
      </c>
      <c r="AJ4239" s="514"/>
    </row>
    <row r="4240" spans="1:36" s="1580" customFormat="1" ht="15.75">
      <c r="A4240" s="1482">
        <v>22</v>
      </c>
      <c r="B4240" s="517" t="s">
        <v>1222</v>
      </c>
      <c r="C4240" s="404" t="s">
        <v>181</v>
      </c>
      <c r="D4240" s="505">
        <v>89003.67</v>
      </c>
      <c r="E4240" s="404">
        <v>2</v>
      </c>
      <c r="F4240" s="404">
        <f t="shared" si="1514"/>
        <v>178007.34</v>
      </c>
      <c r="G4240" s="404">
        <v>0</v>
      </c>
      <c r="H4240" s="404">
        <v>0</v>
      </c>
      <c r="I4240" s="506">
        <v>44454</v>
      </c>
      <c r="J4240" s="506">
        <v>45292</v>
      </c>
      <c r="K4240" s="506"/>
      <c r="L4240" s="404">
        <v>1167</v>
      </c>
      <c r="M4240" s="506">
        <v>44448</v>
      </c>
      <c r="N4240" s="404">
        <v>0</v>
      </c>
      <c r="O4240" s="404">
        <v>0</v>
      </c>
      <c r="P4240" s="404">
        <v>0</v>
      </c>
      <c r="Q4240" s="404"/>
      <c r="R4240" s="404"/>
      <c r="S4240" s="404"/>
      <c r="T4240" s="404"/>
      <c r="U4240" s="404"/>
      <c r="V4240" s="404"/>
      <c r="W4240" s="404"/>
      <c r="X4240" s="404"/>
      <c r="Y4240" s="404"/>
      <c r="Z4240" s="404"/>
      <c r="AA4240" s="404"/>
      <c r="AB4240" s="404"/>
      <c r="AC4240" s="1507">
        <f t="shared" si="1515"/>
        <v>2</v>
      </c>
      <c r="AD4240" s="1508">
        <f t="shared" si="1516"/>
        <v>178007.34</v>
      </c>
      <c r="AE4240" s="14">
        <f t="shared" si="1517"/>
        <v>9.1666666666666661</v>
      </c>
      <c r="AF4240" s="14">
        <f t="shared" si="1518"/>
        <v>0</v>
      </c>
      <c r="AG4240" s="14" t="e">
        <f t="shared" si="1519"/>
        <v>#DIV/0!</v>
      </c>
      <c r="AH4240" s="14" t="e">
        <f t="shared" si="1520"/>
        <v>#DIV/0!</v>
      </c>
      <c r="AI4240" s="14">
        <f t="shared" si="1521"/>
        <v>2</v>
      </c>
      <c r="AJ4240" s="514"/>
    </row>
    <row r="4241" spans="1:36" s="1580" customFormat="1" ht="15.75">
      <c r="A4241" s="4241" t="s">
        <v>1223</v>
      </c>
      <c r="B4241" s="4694"/>
      <c r="C4241" s="4694"/>
      <c r="D4241" s="4694"/>
      <c r="E4241" s="4694"/>
      <c r="F4241" s="4694"/>
      <c r="G4241" s="4694"/>
      <c r="H4241" s="4694"/>
      <c r="I4241" s="4694"/>
      <c r="J4241" s="4694"/>
      <c r="K4241" s="4694"/>
      <c r="L4241" s="4694"/>
      <c r="M4241" s="4694"/>
      <c r="N4241" s="4694"/>
      <c r="O4241" s="4694"/>
      <c r="P4241" s="4694"/>
      <c r="Q4241" s="4694"/>
      <c r="R4241" s="4694"/>
      <c r="S4241" s="4694"/>
      <c r="T4241" s="4694"/>
      <c r="U4241" s="4694"/>
      <c r="V4241" s="4694"/>
      <c r="W4241" s="4694"/>
      <c r="X4241" s="4694"/>
      <c r="Y4241" s="4694"/>
      <c r="Z4241" s="4694"/>
      <c r="AA4241" s="4694"/>
      <c r="AB4241" s="4694"/>
      <c r="AC4241" s="4694"/>
      <c r="AD4241" s="4694"/>
      <c r="AE4241" s="4694"/>
      <c r="AF4241" s="4694"/>
      <c r="AG4241" s="4694"/>
      <c r="AH4241" s="4694"/>
      <c r="AI4241" s="4694"/>
      <c r="AJ4241" s="4695"/>
    </row>
    <row r="4242" spans="1:36" s="1580" customFormat="1" ht="25.9" customHeight="1">
      <c r="A4242" s="1482">
        <v>2</v>
      </c>
      <c r="B4242" s="516" t="s">
        <v>1224</v>
      </c>
      <c r="C4242" s="404" t="s">
        <v>66</v>
      </c>
      <c r="D4242" s="404">
        <v>548.91</v>
      </c>
      <c r="E4242" s="404">
        <v>209</v>
      </c>
      <c r="F4242" s="404">
        <f t="shared" ref="F4242:F4261" si="1523">D4242*E4242</f>
        <v>114722.18999999999</v>
      </c>
      <c r="G4242" s="404"/>
      <c r="H4242" s="404"/>
      <c r="I4242" s="507">
        <v>44917</v>
      </c>
      <c r="J4242" s="507">
        <v>45901</v>
      </c>
      <c r="K4242" s="404"/>
      <c r="L4242" s="404">
        <v>1131</v>
      </c>
      <c r="M4242" s="507">
        <v>44915</v>
      </c>
      <c r="N4242" s="404">
        <v>12</v>
      </c>
      <c r="O4242" s="404">
        <v>31</v>
      </c>
      <c r="P4242" s="404">
        <v>13</v>
      </c>
      <c r="Q4242" s="404"/>
      <c r="R4242" s="404"/>
      <c r="S4242" s="404"/>
      <c r="T4242" s="404"/>
      <c r="U4242" s="404"/>
      <c r="V4242" s="404"/>
      <c r="W4242" s="404"/>
      <c r="X4242" s="404"/>
      <c r="Y4242" s="404"/>
      <c r="Z4242" s="404"/>
      <c r="AA4242" s="404"/>
      <c r="AB4242" s="404"/>
      <c r="AC4242" s="1507">
        <f t="shared" ref="AC4242:AC4261" si="1524">E4242+G4242-N4242-O4242-AA4242-P4242-Q4242-R4242-S4242-T4242-U4242-V4242-W4242-X4242-Y4242</f>
        <v>153</v>
      </c>
      <c r="AD4242" s="1508">
        <f t="shared" ref="AD4242:AD4261" si="1525">D4242*AC4242</f>
        <v>83983.23</v>
      </c>
      <c r="AE4242" s="14">
        <f t="shared" ref="AE4242:AE4261" si="1526">(J4242-"01.04.2023")/30</f>
        <v>29.466666666666665</v>
      </c>
      <c r="AF4242" s="14">
        <f t="shared" ref="AF4242:AF4261" si="1527">(N4242+O4242+P4242+Q4242+R4242+S4242+T4242+U4242+V4242+W4242+X4242+Y4242)/3</f>
        <v>18.666666666666668</v>
      </c>
      <c r="AG4242" s="14">
        <f t="shared" ref="AG4242:AG4261" si="1528">AC4242/AF4242</f>
        <v>8.1964285714285712</v>
      </c>
      <c r="AH4242" s="14">
        <f t="shared" ref="AH4242:AH4261" si="1529">AG4242-AE4242</f>
        <v>-21.270238095238092</v>
      </c>
      <c r="AI4242" s="14">
        <f t="shared" ref="AI4242:AI4261" si="1530">AC4242-(AE4242*AF4242)</f>
        <v>-397.04444444444448</v>
      </c>
      <c r="AJ4242" s="514"/>
    </row>
    <row r="4243" spans="1:36" s="1580" customFormat="1" ht="15.75">
      <c r="A4243" s="1482">
        <v>4</v>
      </c>
      <c r="B4243" s="516" t="s">
        <v>1225</v>
      </c>
      <c r="C4243" s="404" t="s">
        <v>66</v>
      </c>
      <c r="D4243" s="404">
        <v>846.37</v>
      </c>
      <c r="E4243" s="404">
        <v>150</v>
      </c>
      <c r="F4243" s="404">
        <f t="shared" si="1523"/>
        <v>126955.5</v>
      </c>
      <c r="G4243" s="404"/>
      <c r="H4243" s="404"/>
      <c r="I4243" s="507">
        <v>44917</v>
      </c>
      <c r="J4243" s="507">
        <v>45901</v>
      </c>
      <c r="K4243" s="404"/>
      <c r="L4243" s="404">
        <v>1131</v>
      </c>
      <c r="M4243" s="507">
        <v>44915</v>
      </c>
      <c r="N4243" s="404">
        <v>6</v>
      </c>
      <c r="O4243" s="404">
        <v>21</v>
      </c>
      <c r="P4243" s="404">
        <v>13</v>
      </c>
      <c r="Q4243" s="404"/>
      <c r="R4243" s="404"/>
      <c r="S4243" s="404"/>
      <c r="T4243" s="404"/>
      <c r="U4243" s="404"/>
      <c r="V4243" s="404"/>
      <c r="W4243" s="404"/>
      <c r="X4243" s="404"/>
      <c r="Y4243" s="404"/>
      <c r="Z4243" s="404"/>
      <c r="AA4243" s="404"/>
      <c r="AB4243" s="404"/>
      <c r="AC4243" s="1507">
        <f t="shared" si="1524"/>
        <v>110</v>
      </c>
      <c r="AD4243" s="1508">
        <f t="shared" si="1525"/>
        <v>93100.7</v>
      </c>
      <c r="AE4243" s="14">
        <f t="shared" si="1526"/>
        <v>29.466666666666665</v>
      </c>
      <c r="AF4243" s="14">
        <f t="shared" si="1527"/>
        <v>13.333333333333334</v>
      </c>
      <c r="AG4243" s="14">
        <f t="shared" si="1528"/>
        <v>8.25</v>
      </c>
      <c r="AH4243" s="14">
        <f t="shared" si="1529"/>
        <v>-21.216666666666665</v>
      </c>
      <c r="AI4243" s="14">
        <f t="shared" si="1530"/>
        <v>-282.88888888888886</v>
      </c>
      <c r="AJ4243" s="514"/>
    </row>
    <row r="4244" spans="1:36" s="1580" customFormat="1" ht="15.75">
      <c r="A4244" s="1482">
        <v>7</v>
      </c>
      <c r="B4244" s="519" t="s">
        <v>1226</v>
      </c>
      <c r="C4244" s="404" t="s">
        <v>66</v>
      </c>
      <c r="D4244" s="404">
        <v>3979.33</v>
      </c>
      <c r="E4244" s="404">
        <v>49</v>
      </c>
      <c r="F4244" s="404">
        <f t="shared" si="1523"/>
        <v>194987.16999999998</v>
      </c>
      <c r="G4244" s="404"/>
      <c r="H4244" s="404"/>
      <c r="I4244" s="507">
        <v>44917</v>
      </c>
      <c r="J4244" s="507">
        <v>45717</v>
      </c>
      <c r="K4244" s="404"/>
      <c r="L4244" s="404">
        <v>1131</v>
      </c>
      <c r="M4244" s="507">
        <v>44915</v>
      </c>
      <c r="N4244" s="404">
        <v>1</v>
      </c>
      <c r="O4244" s="404">
        <v>7</v>
      </c>
      <c r="P4244" s="404">
        <v>5</v>
      </c>
      <c r="Q4244" s="404"/>
      <c r="R4244" s="404"/>
      <c r="S4244" s="404"/>
      <c r="T4244" s="404"/>
      <c r="U4244" s="404"/>
      <c r="V4244" s="404"/>
      <c r="W4244" s="404"/>
      <c r="X4244" s="404"/>
      <c r="Y4244" s="404"/>
      <c r="Z4244" s="404"/>
      <c r="AA4244" s="404"/>
      <c r="AB4244" s="404"/>
      <c r="AC4244" s="1507">
        <f t="shared" si="1524"/>
        <v>36</v>
      </c>
      <c r="AD4244" s="1508">
        <f t="shared" si="1525"/>
        <v>143255.88</v>
      </c>
      <c r="AE4244" s="14">
        <f t="shared" si="1526"/>
        <v>23.333333333333332</v>
      </c>
      <c r="AF4244" s="14">
        <f t="shared" si="1527"/>
        <v>4.333333333333333</v>
      </c>
      <c r="AG4244" s="14">
        <f t="shared" si="1528"/>
        <v>8.3076923076923084</v>
      </c>
      <c r="AH4244" s="14">
        <f t="shared" si="1529"/>
        <v>-15.025641025641024</v>
      </c>
      <c r="AI4244" s="14">
        <f t="shared" si="1530"/>
        <v>-65.1111111111111</v>
      </c>
      <c r="AJ4244" s="514"/>
    </row>
    <row r="4245" spans="1:36" s="1580" customFormat="1" ht="15.75">
      <c r="A4245" s="1482">
        <v>9</v>
      </c>
      <c r="B4245" s="516" t="s">
        <v>1227</v>
      </c>
      <c r="C4245" s="404" t="s">
        <v>66</v>
      </c>
      <c r="D4245" s="404">
        <v>3979.33</v>
      </c>
      <c r="E4245" s="404">
        <v>51</v>
      </c>
      <c r="F4245" s="404">
        <f t="shared" si="1523"/>
        <v>202945.83</v>
      </c>
      <c r="G4245" s="404"/>
      <c r="H4245" s="404"/>
      <c r="I4245" s="507">
        <v>44917</v>
      </c>
      <c r="J4245" s="507">
        <v>45717</v>
      </c>
      <c r="K4245" s="404"/>
      <c r="L4245" s="404">
        <v>1131</v>
      </c>
      <c r="M4245" s="507">
        <v>44915</v>
      </c>
      <c r="N4245" s="404">
        <v>3</v>
      </c>
      <c r="O4245" s="404">
        <v>8</v>
      </c>
      <c r="P4245" s="404">
        <v>3</v>
      </c>
      <c r="Q4245" s="404"/>
      <c r="R4245" s="404"/>
      <c r="S4245" s="404"/>
      <c r="T4245" s="404"/>
      <c r="U4245" s="404"/>
      <c r="V4245" s="404"/>
      <c r="W4245" s="404"/>
      <c r="X4245" s="404"/>
      <c r="Y4245" s="404"/>
      <c r="Z4245" s="404"/>
      <c r="AA4245" s="404"/>
      <c r="AB4245" s="404"/>
      <c r="AC4245" s="1507">
        <f t="shared" si="1524"/>
        <v>37</v>
      </c>
      <c r="AD4245" s="1508">
        <f t="shared" si="1525"/>
        <v>147235.21</v>
      </c>
      <c r="AE4245" s="14">
        <f t="shared" si="1526"/>
        <v>23.333333333333332</v>
      </c>
      <c r="AF4245" s="14">
        <f t="shared" si="1527"/>
        <v>4.666666666666667</v>
      </c>
      <c r="AG4245" s="14">
        <f t="shared" si="1528"/>
        <v>7.9285714285714279</v>
      </c>
      <c r="AH4245" s="14">
        <f t="shared" si="1529"/>
        <v>-15.404761904761905</v>
      </c>
      <c r="AI4245" s="14">
        <f t="shared" si="1530"/>
        <v>-71.888888888888886</v>
      </c>
      <c r="AJ4245" s="514"/>
    </row>
    <row r="4246" spans="1:36" s="1580" customFormat="1" ht="15.75">
      <c r="A4246" s="1482">
        <v>11</v>
      </c>
      <c r="B4246" s="517" t="s">
        <v>1228</v>
      </c>
      <c r="C4246" s="404" t="s">
        <v>66</v>
      </c>
      <c r="D4246" s="404">
        <v>3979.33</v>
      </c>
      <c r="E4246" s="404">
        <v>50</v>
      </c>
      <c r="F4246" s="404">
        <f t="shared" si="1523"/>
        <v>198966.5</v>
      </c>
      <c r="G4246" s="404"/>
      <c r="H4246" s="404"/>
      <c r="I4246" s="507">
        <v>44917</v>
      </c>
      <c r="J4246" s="507">
        <v>45717</v>
      </c>
      <c r="K4246" s="404"/>
      <c r="L4246" s="404">
        <v>1131</v>
      </c>
      <c r="M4246" s="507">
        <v>44915</v>
      </c>
      <c r="N4246" s="404">
        <v>2</v>
      </c>
      <c r="O4246" s="404">
        <v>6</v>
      </c>
      <c r="P4246" s="404">
        <v>5</v>
      </c>
      <c r="Q4246" s="404"/>
      <c r="R4246" s="404"/>
      <c r="S4246" s="404"/>
      <c r="T4246" s="404"/>
      <c r="U4246" s="404"/>
      <c r="V4246" s="404"/>
      <c r="W4246" s="404"/>
      <c r="X4246" s="404"/>
      <c r="Y4246" s="404"/>
      <c r="Z4246" s="404"/>
      <c r="AA4246" s="404"/>
      <c r="AB4246" s="404"/>
      <c r="AC4246" s="1507">
        <f t="shared" si="1524"/>
        <v>37</v>
      </c>
      <c r="AD4246" s="1508">
        <f t="shared" si="1525"/>
        <v>147235.21</v>
      </c>
      <c r="AE4246" s="14">
        <f t="shared" si="1526"/>
        <v>23.333333333333332</v>
      </c>
      <c r="AF4246" s="14">
        <f t="shared" si="1527"/>
        <v>4.333333333333333</v>
      </c>
      <c r="AG4246" s="14">
        <f t="shared" si="1528"/>
        <v>8.5384615384615383</v>
      </c>
      <c r="AH4246" s="14">
        <f t="shared" si="1529"/>
        <v>-14.794871794871794</v>
      </c>
      <c r="AI4246" s="14">
        <f t="shared" si="1530"/>
        <v>-64.1111111111111</v>
      </c>
      <c r="AJ4246" s="514"/>
    </row>
    <row r="4247" spans="1:36" s="1580" customFormat="1" ht="15.75">
      <c r="A4247" s="1482">
        <v>12</v>
      </c>
      <c r="B4247" s="517" t="s">
        <v>7420</v>
      </c>
      <c r="C4247" s="404" t="s">
        <v>66</v>
      </c>
      <c r="D4247" s="404">
        <v>1265.81</v>
      </c>
      <c r="E4247" s="404">
        <v>20</v>
      </c>
      <c r="F4247" s="404">
        <f t="shared" si="1523"/>
        <v>25316.199999999997</v>
      </c>
      <c r="G4247" s="404"/>
      <c r="H4247" s="404"/>
      <c r="I4247" s="507">
        <v>44917</v>
      </c>
      <c r="J4247" s="507">
        <v>46508</v>
      </c>
      <c r="K4247" s="404"/>
      <c r="L4247" s="404">
        <v>1131</v>
      </c>
      <c r="M4247" s="507">
        <v>44915</v>
      </c>
      <c r="N4247" s="404">
        <v>6</v>
      </c>
      <c r="O4247" s="404">
        <v>8</v>
      </c>
      <c r="P4247" s="404">
        <v>0</v>
      </c>
      <c r="Q4247" s="404"/>
      <c r="R4247" s="404"/>
      <c r="S4247" s="404"/>
      <c r="T4247" s="404"/>
      <c r="U4247" s="404"/>
      <c r="V4247" s="404"/>
      <c r="W4247" s="404"/>
      <c r="X4247" s="404"/>
      <c r="Y4247" s="404"/>
      <c r="Z4247" s="404"/>
      <c r="AA4247" s="404"/>
      <c r="AB4247" s="404"/>
      <c r="AC4247" s="1507">
        <f t="shared" si="1524"/>
        <v>6</v>
      </c>
      <c r="AD4247" s="1508">
        <f t="shared" si="1525"/>
        <v>7594.86</v>
      </c>
      <c r="AE4247" s="14">
        <f t="shared" si="1526"/>
        <v>49.7</v>
      </c>
      <c r="AF4247" s="14">
        <f t="shared" si="1527"/>
        <v>4.666666666666667</v>
      </c>
      <c r="AG4247" s="14">
        <f t="shared" si="1528"/>
        <v>1.2857142857142856</v>
      </c>
      <c r="AH4247" s="14">
        <f t="shared" si="1529"/>
        <v>-48.414285714285718</v>
      </c>
      <c r="AI4247" s="14">
        <f t="shared" si="1530"/>
        <v>-225.93333333333337</v>
      </c>
      <c r="AJ4247" s="514"/>
    </row>
    <row r="4248" spans="1:36" s="1580" customFormat="1" ht="15.75">
      <c r="A4248" s="1482">
        <v>13</v>
      </c>
      <c r="B4248" s="517" t="s">
        <v>7421</v>
      </c>
      <c r="C4248" s="404" t="s">
        <v>66</v>
      </c>
      <c r="D4248" s="404">
        <v>624.88</v>
      </c>
      <c r="E4248" s="404">
        <v>150</v>
      </c>
      <c r="F4248" s="404">
        <f t="shared" si="1523"/>
        <v>93732</v>
      </c>
      <c r="G4248" s="404"/>
      <c r="H4248" s="404"/>
      <c r="I4248" s="507">
        <v>44917</v>
      </c>
      <c r="J4248" s="507">
        <v>46478</v>
      </c>
      <c r="K4248" s="404"/>
      <c r="L4248" s="404">
        <v>1131</v>
      </c>
      <c r="M4248" s="507">
        <v>44915</v>
      </c>
      <c r="N4248" s="404">
        <v>6</v>
      </c>
      <c r="O4248" s="404">
        <v>21</v>
      </c>
      <c r="P4248" s="404">
        <v>13</v>
      </c>
      <c r="Q4248" s="404"/>
      <c r="R4248" s="404"/>
      <c r="S4248" s="404"/>
      <c r="T4248" s="404"/>
      <c r="U4248" s="404"/>
      <c r="V4248" s="404"/>
      <c r="W4248" s="404"/>
      <c r="X4248" s="404"/>
      <c r="Y4248" s="404"/>
      <c r="Z4248" s="404"/>
      <c r="AA4248" s="404"/>
      <c r="AB4248" s="404"/>
      <c r="AC4248" s="1507">
        <f t="shared" si="1524"/>
        <v>110</v>
      </c>
      <c r="AD4248" s="1508">
        <f t="shared" si="1525"/>
        <v>68736.800000000003</v>
      </c>
      <c r="AE4248" s="14">
        <f t="shared" si="1526"/>
        <v>48.7</v>
      </c>
      <c r="AF4248" s="14">
        <f t="shared" si="1527"/>
        <v>13.333333333333334</v>
      </c>
      <c r="AG4248" s="14">
        <f t="shared" si="1528"/>
        <v>8.25</v>
      </c>
      <c r="AH4248" s="14">
        <f t="shared" si="1529"/>
        <v>-40.450000000000003</v>
      </c>
      <c r="AI4248" s="14">
        <f t="shared" si="1530"/>
        <v>-539.33333333333337</v>
      </c>
      <c r="AJ4248" s="514"/>
    </row>
    <row r="4249" spans="1:36" s="1580" customFormat="1" ht="15.75">
      <c r="A4249" s="1482">
        <v>14</v>
      </c>
      <c r="B4249" s="517" t="s">
        <v>7422</v>
      </c>
      <c r="C4249" s="404" t="s">
        <v>66</v>
      </c>
      <c r="D4249" s="404">
        <v>624.88</v>
      </c>
      <c r="E4249" s="404">
        <v>180</v>
      </c>
      <c r="F4249" s="404">
        <f t="shared" si="1523"/>
        <v>112478.39999999999</v>
      </c>
      <c r="G4249" s="404"/>
      <c r="H4249" s="404"/>
      <c r="I4249" s="507">
        <v>44917</v>
      </c>
      <c r="J4249" s="507">
        <v>46447</v>
      </c>
      <c r="K4249" s="404"/>
      <c r="L4249" s="404">
        <v>1131</v>
      </c>
      <c r="M4249" s="507">
        <v>44915</v>
      </c>
      <c r="N4249" s="404">
        <v>6</v>
      </c>
      <c r="O4249" s="404">
        <v>21</v>
      </c>
      <c r="P4249" s="404">
        <v>13</v>
      </c>
      <c r="Q4249" s="404"/>
      <c r="R4249" s="404"/>
      <c r="S4249" s="404"/>
      <c r="T4249" s="404"/>
      <c r="U4249" s="404"/>
      <c r="V4249" s="404"/>
      <c r="W4249" s="404"/>
      <c r="X4249" s="404"/>
      <c r="Y4249" s="404"/>
      <c r="Z4249" s="404"/>
      <c r="AA4249" s="404"/>
      <c r="AB4249" s="404"/>
      <c r="AC4249" s="1507">
        <f t="shared" si="1524"/>
        <v>140</v>
      </c>
      <c r="AD4249" s="1508">
        <f t="shared" si="1525"/>
        <v>87483.199999999997</v>
      </c>
      <c r="AE4249" s="14">
        <f t="shared" si="1526"/>
        <v>47.666666666666664</v>
      </c>
      <c r="AF4249" s="14">
        <f t="shared" si="1527"/>
        <v>13.333333333333334</v>
      </c>
      <c r="AG4249" s="14">
        <f t="shared" si="1528"/>
        <v>10.5</v>
      </c>
      <c r="AH4249" s="14">
        <f t="shared" si="1529"/>
        <v>-37.166666666666664</v>
      </c>
      <c r="AI4249" s="14">
        <f t="shared" si="1530"/>
        <v>-495.55555555555554</v>
      </c>
      <c r="AJ4249" s="514"/>
    </row>
    <row r="4250" spans="1:36" s="1580" customFormat="1" ht="15.75">
      <c r="A4250" s="1482">
        <v>15</v>
      </c>
      <c r="B4250" s="517" t="s">
        <v>7423</v>
      </c>
      <c r="C4250" s="404" t="s">
        <v>66</v>
      </c>
      <c r="D4250" s="404">
        <v>363.8</v>
      </c>
      <c r="E4250" s="404">
        <v>20</v>
      </c>
      <c r="F4250" s="404">
        <f t="shared" si="1523"/>
        <v>7276</v>
      </c>
      <c r="G4250" s="404"/>
      <c r="H4250" s="404"/>
      <c r="I4250" s="507">
        <v>44917</v>
      </c>
      <c r="J4250" s="507">
        <v>46357</v>
      </c>
      <c r="K4250" s="404"/>
      <c r="L4250" s="404">
        <v>1131</v>
      </c>
      <c r="M4250" s="507">
        <v>44915</v>
      </c>
      <c r="N4250" s="404">
        <v>0</v>
      </c>
      <c r="O4250" s="404">
        <v>0</v>
      </c>
      <c r="P4250" s="404">
        <v>0</v>
      </c>
      <c r="Q4250" s="404"/>
      <c r="R4250" s="404"/>
      <c r="S4250" s="404"/>
      <c r="T4250" s="404"/>
      <c r="U4250" s="404"/>
      <c r="V4250" s="404"/>
      <c r="W4250" s="404"/>
      <c r="X4250" s="404"/>
      <c r="Y4250" s="404"/>
      <c r="Z4250" s="404"/>
      <c r="AA4250" s="404"/>
      <c r="AB4250" s="404"/>
      <c r="AC4250" s="1507">
        <f t="shared" si="1524"/>
        <v>20</v>
      </c>
      <c r="AD4250" s="1508">
        <f t="shared" si="1525"/>
        <v>7276</v>
      </c>
      <c r="AE4250" s="14">
        <f t="shared" si="1526"/>
        <v>44.666666666666664</v>
      </c>
      <c r="AF4250" s="14">
        <f t="shared" si="1527"/>
        <v>0</v>
      </c>
      <c r="AG4250" s="14" t="e">
        <f t="shared" si="1528"/>
        <v>#DIV/0!</v>
      </c>
      <c r="AH4250" s="14" t="e">
        <f t="shared" si="1529"/>
        <v>#DIV/0!</v>
      </c>
      <c r="AI4250" s="14">
        <f t="shared" si="1530"/>
        <v>20</v>
      </c>
      <c r="AJ4250" s="514"/>
    </row>
    <row r="4251" spans="1:36" s="1580" customFormat="1" ht="15.75">
      <c r="A4251" s="1482">
        <v>16</v>
      </c>
      <c r="B4251" s="517" t="s">
        <v>7424</v>
      </c>
      <c r="C4251" s="404" t="s">
        <v>66</v>
      </c>
      <c r="D4251" s="404">
        <v>363.8</v>
      </c>
      <c r="E4251" s="404">
        <v>20</v>
      </c>
      <c r="F4251" s="404">
        <f t="shared" si="1523"/>
        <v>7276</v>
      </c>
      <c r="G4251" s="404"/>
      <c r="H4251" s="404"/>
      <c r="I4251" s="507">
        <v>44917</v>
      </c>
      <c r="J4251" s="507">
        <v>46419</v>
      </c>
      <c r="K4251" s="404"/>
      <c r="L4251" s="404">
        <v>1131</v>
      </c>
      <c r="M4251" s="507">
        <v>44915</v>
      </c>
      <c r="N4251" s="404">
        <v>0</v>
      </c>
      <c r="O4251" s="404">
        <v>3</v>
      </c>
      <c r="P4251" s="404">
        <v>1</v>
      </c>
      <c r="Q4251" s="404"/>
      <c r="R4251" s="404"/>
      <c r="S4251" s="404"/>
      <c r="T4251" s="404"/>
      <c r="U4251" s="404"/>
      <c r="V4251" s="404"/>
      <c r="W4251" s="404"/>
      <c r="X4251" s="404"/>
      <c r="Y4251" s="404"/>
      <c r="Z4251" s="404"/>
      <c r="AA4251" s="404"/>
      <c r="AB4251" s="404"/>
      <c r="AC4251" s="1507">
        <f t="shared" si="1524"/>
        <v>16</v>
      </c>
      <c r="AD4251" s="1508">
        <f t="shared" si="1525"/>
        <v>5820.8</v>
      </c>
      <c r="AE4251" s="14">
        <f t="shared" si="1526"/>
        <v>46.733333333333334</v>
      </c>
      <c r="AF4251" s="14">
        <f t="shared" si="1527"/>
        <v>1.3333333333333333</v>
      </c>
      <c r="AG4251" s="14">
        <f t="shared" si="1528"/>
        <v>12</v>
      </c>
      <c r="AH4251" s="14">
        <f t="shared" si="1529"/>
        <v>-34.733333333333334</v>
      </c>
      <c r="AI4251" s="14">
        <f t="shared" si="1530"/>
        <v>-46.31111111111111</v>
      </c>
      <c r="AJ4251" s="514"/>
    </row>
    <row r="4252" spans="1:36" s="1580" customFormat="1" ht="15.75">
      <c r="A4252" s="1482">
        <v>17</v>
      </c>
      <c r="B4252" s="517" t="s">
        <v>7425</v>
      </c>
      <c r="C4252" s="404" t="s">
        <v>66</v>
      </c>
      <c r="D4252" s="404">
        <v>618.46</v>
      </c>
      <c r="E4252" s="404">
        <v>20</v>
      </c>
      <c r="F4252" s="404">
        <f t="shared" si="1523"/>
        <v>12369.2</v>
      </c>
      <c r="G4252" s="404"/>
      <c r="H4252" s="404"/>
      <c r="I4252" s="507">
        <v>44917</v>
      </c>
      <c r="J4252" s="507">
        <v>46388</v>
      </c>
      <c r="K4252" s="404"/>
      <c r="L4252" s="404">
        <v>1131</v>
      </c>
      <c r="M4252" s="507">
        <v>44915</v>
      </c>
      <c r="N4252" s="404">
        <v>0</v>
      </c>
      <c r="O4252" s="404">
        <v>2</v>
      </c>
      <c r="P4252" s="404">
        <v>1</v>
      </c>
      <c r="Q4252" s="404"/>
      <c r="R4252" s="404"/>
      <c r="S4252" s="404"/>
      <c r="T4252" s="404"/>
      <c r="U4252" s="404"/>
      <c r="V4252" s="404"/>
      <c r="W4252" s="404"/>
      <c r="X4252" s="404"/>
      <c r="Y4252" s="404"/>
      <c r="Z4252" s="404"/>
      <c r="AA4252" s="404"/>
      <c r="AB4252" s="404"/>
      <c r="AC4252" s="1507">
        <f t="shared" si="1524"/>
        <v>17</v>
      </c>
      <c r="AD4252" s="1508">
        <f t="shared" si="1525"/>
        <v>10513.82</v>
      </c>
      <c r="AE4252" s="14">
        <f t="shared" si="1526"/>
        <v>45.7</v>
      </c>
      <c r="AF4252" s="14">
        <f t="shared" si="1527"/>
        <v>1</v>
      </c>
      <c r="AG4252" s="14">
        <f t="shared" si="1528"/>
        <v>17</v>
      </c>
      <c r="AH4252" s="14">
        <f t="shared" si="1529"/>
        <v>-28.700000000000003</v>
      </c>
      <c r="AI4252" s="14">
        <f t="shared" si="1530"/>
        <v>-28.700000000000003</v>
      </c>
      <c r="AJ4252" s="514"/>
    </row>
    <row r="4253" spans="1:36" s="1580" customFormat="1" ht="15.75">
      <c r="A4253" s="1482">
        <v>22</v>
      </c>
      <c r="B4253" s="517" t="s">
        <v>7426</v>
      </c>
      <c r="C4253" s="404" t="s">
        <v>66</v>
      </c>
      <c r="D4253" s="404">
        <v>501.83</v>
      </c>
      <c r="E4253" s="404">
        <v>10</v>
      </c>
      <c r="F4253" s="404">
        <f t="shared" si="1523"/>
        <v>5018.3</v>
      </c>
      <c r="G4253" s="404"/>
      <c r="H4253" s="404"/>
      <c r="I4253" s="507">
        <v>44917</v>
      </c>
      <c r="J4253" s="507">
        <v>46478</v>
      </c>
      <c r="K4253" s="404"/>
      <c r="L4253" s="404">
        <v>1131</v>
      </c>
      <c r="M4253" s="507">
        <v>44915</v>
      </c>
      <c r="N4253" s="404">
        <v>0</v>
      </c>
      <c r="O4253" s="404">
        <v>1</v>
      </c>
      <c r="P4253" s="404">
        <v>0</v>
      </c>
      <c r="Q4253" s="404"/>
      <c r="R4253" s="404"/>
      <c r="S4253" s="404"/>
      <c r="T4253" s="404"/>
      <c r="U4253" s="404"/>
      <c r="V4253" s="404"/>
      <c r="W4253" s="404"/>
      <c r="X4253" s="404"/>
      <c r="Y4253" s="404"/>
      <c r="Z4253" s="404"/>
      <c r="AA4253" s="404"/>
      <c r="AB4253" s="404"/>
      <c r="AC4253" s="1507">
        <f t="shared" si="1524"/>
        <v>9</v>
      </c>
      <c r="AD4253" s="1508">
        <f t="shared" si="1525"/>
        <v>4516.47</v>
      </c>
      <c r="AE4253" s="14">
        <f t="shared" si="1526"/>
        <v>48.7</v>
      </c>
      <c r="AF4253" s="14">
        <f t="shared" si="1527"/>
        <v>0.33333333333333331</v>
      </c>
      <c r="AG4253" s="14">
        <f t="shared" si="1528"/>
        <v>27</v>
      </c>
      <c r="AH4253" s="14">
        <f t="shared" si="1529"/>
        <v>-21.700000000000003</v>
      </c>
      <c r="AI4253" s="14">
        <f t="shared" si="1530"/>
        <v>-7.2333333333333343</v>
      </c>
      <c r="AJ4253" s="514"/>
    </row>
    <row r="4254" spans="1:36" s="1580" customFormat="1" ht="15.75">
      <c r="A4254" s="1482">
        <v>24</v>
      </c>
      <c r="B4254" s="517" t="s">
        <v>7427</v>
      </c>
      <c r="C4254" s="404" t="s">
        <v>66</v>
      </c>
      <c r="D4254" s="404">
        <v>422.65</v>
      </c>
      <c r="E4254" s="404">
        <v>10</v>
      </c>
      <c r="F4254" s="404">
        <f t="shared" si="1523"/>
        <v>4226.5</v>
      </c>
      <c r="G4254" s="404"/>
      <c r="H4254" s="404"/>
      <c r="I4254" s="507">
        <v>44917</v>
      </c>
      <c r="J4254" s="507">
        <v>45658</v>
      </c>
      <c r="K4254" s="404"/>
      <c r="L4254" s="404">
        <v>1131</v>
      </c>
      <c r="M4254" s="507">
        <v>44915</v>
      </c>
      <c r="N4254" s="404">
        <v>0</v>
      </c>
      <c r="O4254" s="404">
        <v>1</v>
      </c>
      <c r="P4254" s="404">
        <v>0</v>
      </c>
      <c r="Q4254" s="404"/>
      <c r="R4254" s="404"/>
      <c r="S4254" s="404"/>
      <c r="T4254" s="404"/>
      <c r="U4254" s="404"/>
      <c r="V4254" s="404"/>
      <c r="W4254" s="404"/>
      <c r="X4254" s="404"/>
      <c r="Y4254" s="404"/>
      <c r="Z4254" s="404"/>
      <c r="AA4254" s="404"/>
      <c r="AB4254" s="404"/>
      <c r="AC4254" s="1507">
        <f t="shared" si="1524"/>
        <v>9</v>
      </c>
      <c r="AD4254" s="1508">
        <f t="shared" si="1525"/>
        <v>3803.85</v>
      </c>
      <c r="AE4254" s="14">
        <f t="shared" si="1526"/>
        <v>21.366666666666667</v>
      </c>
      <c r="AF4254" s="14">
        <f t="shared" si="1527"/>
        <v>0.33333333333333331</v>
      </c>
      <c r="AG4254" s="14">
        <f t="shared" si="1528"/>
        <v>27</v>
      </c>
      <c r="AH4254" s="14">
        <f t="shared" si="1529"/>
        <v>5.6333333333333329</v>
      </c>
      <c r="AI4254" s="14">
        <f t="shared" si="1530"/>
        <v>1.8777777777777782</v>
      </c>
      <c r="AJ4254" s="514"/>
    </row>
    <row r="4255" spans="1:36" s="1580" customFormat="1" ht="15.75">
      <c r="A4255" s="1482">
        <v>25</v>
      </c>
      <c r="B4255" s="517" t="s">
        <v>7428</v>
      </c>
      <c r="C4255" s="404" t="s">
        <v>66</v>
      </c>
      <c r="D4255" s="404">
        <v>422.65</v>
      </c>
      <c r="E4255" s="404">
        <v>10</v>
      </c>
      <c r="F4255" s="404">
        <f t="shared" si="1523"/>
        <v>4226.5</v>
      </c>
      <c r="G4255" s="404"/>
      <c r="H4255" s="404"/>
      <c r="I4255" s="507">
        <v>44917</v>
      </c>
      <c r="J4255" s="507">
        <v>45505</v>
      </c>
      <c r="K4255" s="404"/>
      <c r="L4255" s="404">
        <v>1131</v>
      </c>
      <c r="M4255" s="507">
        <v>44915</v>
      </c>
      <c r="N4255" s="404">
        <v>0</v>
      </c>
      <c r="O4255" s="404">
        <v>1</v>
      </c>
      <c r="P4255" s="404">
        <v>0</v>
      </c>
      <c r="Q4255" s="404"/>
      <c r="R4255" s="404"/>
      <c r="S4255" s="404"/>
      <c r="T4255" s="404"/>
      <c r="U4255" s="404"/>
      <c r="V4255" s="404"/>
      <c r="W4255" s="404"/>
      <c r="X4255" s="404"/>
      <c r="Y4255" s="404"/>
      <c r="Z4255" s="404"/>
      <c r="AA4255" s="404"/>
      <c r="AB4255" s="404"/>
      <c r="AC4255" s="1507">
        <f t="shared" si="1524"/>
        <v>9</v>
      </c>
      <c r="AD4255" s="1508">
        <f t="shared" si="1525"/>
        <v>3803.85</v>
      </c>
      <c r="AE4255" s="14">
        <f t="shared" si="1526"/>
        <v>16.266666666666666</v>
      </c>
      <c r="AF4255" s="14">
        <f t="shared" si="1527"/>
        <v>0.33333333333333331</v>
      </c>
      <c r="AG4255" s="14">
        <f t="shared" si="1528"/>
        <v>27</v>
      </c>
      <c r="AH4255" s="14">
        <f t="shared" si="1529"/>
        <v>10.733333333333334</v>
      </c>
      <c r="AI4255" s="14">
        <f t="shared" si="1530"/>
        <v>3.5777777777777784</v>
      </c>
      <c r="AJ4255" s="514"/>
    </row>
    <row r="4256" spans="1:36" s="1580" customFormat="1" ht="15.75">
      <c r="A4256" s="1482">
        <v>27</v>
      </c>
      <c r="B4256" s="517" t="s">
        <v>7429</v>
      </c>
      <c r="C4256" s="404" t="s">
        <v>66</v>
      </c>
      <c r="D4256" s="404">
        <v>675.17</v>
      </c>
      <c r="E4256" s="404">
        <v>100</v>
      </c>
      <c r="F4256" s="404">
        <f t="shared" si="1523"/>
        <v>67517</v>
      </c>
      <c r="G4256" s="404"/>
      <c r="H4256" s="404"/>
      <c r="I4256" s="507">
        <v>44917</v>
      </c>
      <c r="J4256" s="507">
        <v>45901</v>
      </c>
      <c r="K4256" s="404"/>
      <c r="L4256" s="404">
        <v>1131</v>
      </c>
      <c r="M4256" s="507">
        <v>44915</v>
      </c>
      <c r="N4256" s="404">
        <v>6</v>
      </c>
      <c r="O4256" s="404">
        <v>21</v>
      </c>
      <c r="P4256" s="404">
        <v>13</v>
      </c>
      <c r="Q4256" s="404"/>
      <c r="R4256" s="404"/>
      <c r="S4256" s="404"/>
      <c r="T4256" s="404"/>
      <c r="U4256" s="404"/>
      <c r="V4256" s="404"/>
      <c r="W4256" s="404"/>
      <c r="X4256" s="404"/>
      <c r="Y4256" s="404"/>
      <c r="Z4256" s="404"/>
      <c r="AA4256" s="404"/>
      <c r="AB4256" s="404"/>
      <c r="AC4256" s="1507">
        <f t="shared" si="1524"/>
        <v>60</v>
      </c>
      <c r="AD4256" s="1508">
        <f t="shared" si="1525"/>
        <v>40510.199999999997</v>
      </c>
      <c r="AE4256" s="14">
        <f t="shared" si="1526"/>
        <v>29.466666666666665</v>
      </c>
      <c r="AF4256" s="14">
        <f t="shared" si="1527"/>
        <v>13.333333333333334</v>
      </c>
      <c r="AG4256" s="14">
        <f t="shared" si="1528"/>
        <v>4.5</v>
      </c>
      <c r="AH4256" s="14">
        <f t="shared" si="1529"/>
        <v>-24.966666666666665</v>
      </c>
      <c r="AI4256" s="14">
        <f t="shared" si="1530"/>
        <v>-332.88888888888886</v>
      </c>
      <c r="AJ4256" s="514"/>
    </row>
    <row r="4257" spans="1:36" s="1580" customFormat="1" ht="15.75">
      <c r="A4257" s="1482">
        <v>28</v>
      </c>
      <c r="B4257" s="517" t="s">
        <v>7430</v>
      </c>
      <c r="C4257" s="404" t="s">
        <v>66</v>
      </c>
      <c r="D4257" s="404">
        <v>22848.78</v>
      </c>
      <c r="E4257" s="404">
        <v>5</v>
      </c>
      <c r="F4257" s="404">
        <f t="shared" si="1523"/>
        <v>114243.9</v>
      </c>
      <c r="G4257" s="404"/>
      <c r="H4257" s="404"/>
      <c r="I4257" s="507">
        <v>44917</v>
      </c>
      <c r="J4257" s="507">
        <v>45778</v>
      </c>
      <c r="K4257" s="404"/>
      <c r="L4257" s="404">
        <v>1131</v>
      </c>
      <c r="M4257" s="507">
        <v>44915</v>
      </c>
      <c r="N4257" s="404">
        <v>0</v>
      </c>
      <c r="O4257" s="404">
        <v>1</v>
      </c>
      <c r="P4257" s="404">
        <v>0</v>
      </c>
      <c r="Q4257" s="404"/>
      <c r="R4257" s="404"/>
      <c r="S4257" s="404"/>
      <c r="T4257" s="404"/>
      <c r="U4257" s="404"/>
      <c r="V4257" s="404"/>
      <c r="W4257" s="404"/>
      <c r="X4257" s="404"/>
      <c r="Y4257" s="404"/>
      <c r="Z4257" s="404"/>
      <c r="AA4257" s="404"/>
      <c r="AB4257" s="404"/>
      <c r="AC4257" s="1507">
        <f t="shared" si="1524"/>
        <v>4</v>
      </c>
      <c r="AD4257" s="1508">
        <f t="shared" si="1525"/>
        <v>91395.12</v>
      </c>
      <c r="AE4257" s="14">
        <f t="shared" si="1526"/>
        <v>25.366666666666667</v>
      </c>
      <c r="AF4257" s="14">
        <f t="shared" si="1527"/>
        <v>0.33333333333333331</v>
      </c>
      <c r="AG4257" s="14">
        <f t="shared" si="1528"/>
        <v>12</v>
      </c>
      <c r="AH4257" s="14">
        <f t="shared" si="1529"/>
        <v>-13.366666666666667</v>
      </c>
      <c r="AI4257" s="14">
        <f t="shared" si="1530"/>
        <v>-4.4555555555555557</v>
      </c>
      <c r="AJ4257" s="514"/>
    </row>
    <row r="4258" spans="1:36" s="1580" customFormat="1" ht="15.75">
      <c r="A4258" s="1482">
        <v>29</v>
      </c>
      <c r="B4258" s="517" t="s">
        <v>859</v>
      </c>
      <c r="C4258" s="404" t="s">
        <v>66</v>
      </c>
      <c r="D4258" s="404">
        <v>210.79</v>
      </c>
      <c r="E4258" s="404">
        <v>170</v>
      </c>
      <c r="F4258" s="404">
        <f t="shared" si="1523"/>
        <v>35834.299999999996</v>
      </c>
      <c r="G4258" s="404"/>
      <c r="H4258" s="404"/>
      <c r="I4258" s="507">
        <v>44917</v>
      </c>
      <c r="J4258" s="507">
        <v>45778</v>
      </c>
      <c r="K4258" s="404"/>
      <c r="L4258" s="404">
        <v>1131</v>
      </c>
      <c r="M4258" s="507">
        <v>44915</v>
      </c>
      <c r="N4258" s="404">
        <v>6</v>
      </c>
      <c r="O4258" s="404">
        <v>22</v>
      </c>
      <c r="P4258" s="404">
        <v>13</v>
      </c>
      <c r="Q4258" s="404"/>
      <c r="R4258" s="404"/>
      <c r="S4258" s="404"/>
      <c r="T4258" s="404"/>
      <c r="U4258" s="404"/>
      <c r="V4258" s="404"/>
      <c r="W4258" s="404"/>
      <c r="X4258" s="404"/>
      <c r="Y4258" s="404"/>
      <c r="Z4258" s="404"/>
      <c r="AA4258" s="404"/>
      <c r="AB4258" s="404"/>
      <c r="AC4258" s="1507">
        <f t="shared" si="1524"/>
        <v>129</v>
      </c>
      <c r="AD4258" s="1508">
        <f t="shared" si="1525"/>
        <v>27191.91</v>
      </c>
      <c r="AE4258" s="14">
        <f t="shared" si="1526"/>
        <v>25.366666666666667</v>
      </c>
      <c r="AF4258" s="14">
        <f t="shared" si="1527"/>
        <v>13.666666666666666</v>
      </c>
      <c r="AG4258" s="14">
        <f t="shared" si="1528"/>
        <v>9.4390243902439028</v>
      </c>
      <c r="AH4258" s="14">
        <f t="shared" si="1529"/>
        <v>-15.927642276422764</v>
      </c>
      <c r="AI4258" s="14">
        <f t="shared" si="1530"/>
        <v>-217.67777777777775</v>
      </c>
      <c r="AJ4258" s="514"/>
    </row>
    <row r="4259" spans="1:36" s="1580" customFormat="1" ht="15.75">
      <c r="A4259" s="1482">
        <v>32</v>
      </c>
      <c r="B4259" s="517" t="s">
        <v>7431</v>
      </c>
      <c r="C4259" s="404" t="s">
        <v>66</v>
      </c>
      <c r="D4259" s="404">
        <v>16149.51</v>
      </c>
      <c r="E4259" s="404">
        <v>6</v>
      </c>
      <c r="F4259" s="404">
        <f t="shared" si="1523"/>
        <v>96897.06</v>
      </c>
      <c r="G4259" s="404"/>
      <c r="H4259" s="404"/>
      <c r="I4259" s="507">
        <v>44917</v>
      </c>
      <c r="J4259" s="507">
        <v>45627</v>
      </c>
      <c r="K4259" s="404"/>
      <c r="L4259" s="404">
        <v>1131</v>
      </c>
      <c r="M4259" s="507">
        <v>44915</v>
      </c>
      <c r="N4259" s="404">
        <v>1</v>
      </c>
      <c r="O4259" s="404">
        <v>2</v>
      </c>
      <c r="P4259" s="404">
        <v>0</v>
      </c>
      <c r="Q4259" s="404"/>
      <c r="R4259" s="404"/>
      <c r="S4259" s="404"/>
      <c r="T4259" s="404"/>
      <c r="U4259" s="404"/>
      <c r="V4259" s="404"/>
      <c r="W4259" s="404"/>
      <c r="X4259" s="404"/>
      <c r="Y4259" s="404"/>
      <c r="Z4259" s="404"/>
      <c r="AA4259" s="404"/>
      <c r="AB4259" s="404"/>
      <c r="AC4259" s="1507">
        <f t="shared" si="1524"/>
        <v>3</v>
      </c>
      <c r="AD4259" s="1508">
        <f t="shared" si="1525"/>
        <v>48448.53</v>
      </c>
      <c r="AE4259" s="14">
        <f t="shared" si="1526"/>
        <v>20.333333333333332</v>
      </c>
      <c r="AF4259" s="14">
        <f t="shared" si="1527"/>
        <v>1</v>
      </c>
      <c r="AG4259" s="14">
        <f t="shared" si="1528"/>
        <v>3</v>
      </c>
      <c r="AH4259" s="14">
        <f t="shared" si="1529"/>
        <v>-17.333333333333332</v>
      </c>
      <c r="AI4259" s="14">
        <f t="shared" si="1530"/>
        <v>-17.333333333333332</v>
      </c>
      <c r="AJ4259" s="514"/>
    </row>
    <row r="4260" spans="1:36" s="1580" customFormat="1" ht="15.75">
      <c r="A4260" s="1482">
        <v>35</v>
      </c>
      <c r="B4260" s="517" t="s">
        <v>7432</v>
      </c>
      <c r="C4260" s="404" t="s">
        <v>66</v>
      </c>
      <c r="D4260" s="404">
        <v>888.1</v>
      </c>
      <c r="E4260" s="404">
        <v>160</v>
      </c>
      <c r="F4260" s="404">
        <f t="shared" si="1523"/>
        <v>142096</v>
      </c>
      <c r="G4260" s="404"/>
      <c r="H4260" s="404"/>
      <c r="I4260" s="507">
        <v>44917</v>
      </c>
      <c r="J4260" s="507">
        <v>45261</v>
      </c>
      <c r="K4260" s="404"/>
      <c r="L4260" s="404">
        <v>1131</v>
      </c>
      <c r="M4260" s="507">
        <v>44915</v>
      </c>
      <c r="N4260" s="404">
        <v>6</v>
      </c>
      <c r="O4260" s="404">
        <v>21</v>
      </c>
      <c r="P4260" s="404">
        <v>13</v>
      </c>
      <c r="Q4260" s="404"/>
      <c r="R4260" s="404"/>
      <c r="S4260" s="404"/>
      <c r="T4260" s="404"/>
      <c r="U4260" s="404"/>
      <c r="V4260" s="404"/>
      <c r="W4260" s="404"/>
      <c r="X4260" s="404"/>
      <c r="Y4260" s="404"/>
      <c r="Z4260" s="404"/>
      <c r="AA4260" s="404"/>
      <c r="AB4260" s="404"/>
      <c r="AC4260" s="1507">
        <f t="shared" si="1524"/>
        <v>120</v>
      </c>
      <c r="AD4260" s="1508">
        <f t="shared" si="1525"/>
        <v>106572</v>
      </c>
      <c r="AE4260" s="14">
        <f t="shared" si="1526"/>
        <v>8.1333333333333329</v>
      </c>
      <c r="AF4260" s="14">
        <f t="shared" si="1527"/>
        <v>13.333333333333334</v>
      </c>
      <c r="AG4260" s="14">
        <f t="shared" si="1528"/>
        <v>9</v>
      </c>
      <c r="AH4260" s="14">
        <f t="shared" si="1529"/>
        <v>0.86666666666666714</v>
      </c>
      <c r="AI4260" s="14">
        <f t="shared" si="1530"/>
        <v>11.555555555555557</v>
      </c>
      <c r="AJ4260" s="514"/>
    </row>
    <row r="4261" spans="1:36" s="1580" customFormat="1" ht="15.75">
      <c r="A4261" s="1482">
        <v>37</v>
      </c>
      <c r="B4261" s="517" t="s">
        <v>7433</v>
      </c>
      <c r="C4261" s="404" t="s">
        <v>66</v>
      </c>
      <c r="D4261" s="404">
        <v>363.8</v>
      </c>
      <c r="E4261" s="404">
        <v>15</v>
      </c>
      <c r="F4261" s="404">
        <f t="shared" si="1523"/>
        <v>5457</v>
      </c>
      <c r="G4261" s="404"/>
      <c r="H4261" s="404"/>
      <c r="I4261" s="507">
        <v>44917</v>
      </c>
      <c r="J4261" s="507">
        <v>46419</v>
      </c>
      <c r="K4261" s="404"/>
      <c r="L4261" s="404">
        <v>1131</v>
      </c>
      <c r="M4261" s="507">
        <v>44915</v>
      </c>
      <c r="N4261" s="404">
        <v>0</v>
      </c>
      <c r="O4261" s="404">
        <v>0</v>
      </c>
      <c r="P4261" s="404">
        <v>0</v>
      </c>
      <c r="Q4261" s="404"/>
      <c r="R4261" s="404"/>
      <c r="S4261" s="404"/>
      <c r="T4261" s="404"/>
      <c r="U4261" s="404"/>
      <c r="V4261" s="404"/>
      <c r="W4261" s="404"/>
      <c r="X4261" s="404"/>
      <c r="Y4261" s="404"/>
      <c r="Z4261" s="404"/>
      <c r="AA4261" s="404"/>
      <c r="AB4261" s="404"/>
      <c r="AC4261" s="1507">
        <f t="shared" si="1524"/>
        <v>15</v>
      </c>
      <c r="AD4261" s="1508">
        <f t="shared" si="1525"/>
        <v>5457</v>
      </c>
      <c r="AE4261" s="14">
        <f t="shared" si="1526"/>
        <v>46.733333333333334</v>
      </c>
      <c r="AF4261" s="14">
        <f t="shared" si="1527"/>
        <v>0</v>
      </c>
      <c r="AG4261" s="14" t="e">
        <f t="shared" si="1528"/>
        <v>#DIV/0!</v>
      </c>
      <c r="AH4261" s="14" t="e">
        <f t="shared" si="1529"/>
        <v>#DIV/0!</v>
      </c>
      <c r="AI4261" s="14">
        <f t="shared" si="1530"/>
        <v>15</v>
      </c>
      <c r="AJ4261" s="514"/>
    </row>
    <row r="4262" spans="1:36" s="1580" customFormat="1" ht="15.75">
      <c r="A4262" s="4696" t="s">
        <v>1229</v>
      </c>
      <c r="B4262" s="4697"/>
      <c r="C4262" s="4697"/>
      <c r="D4262" s="4697"/>
      <c r="E4262" s="4697"/>
      <c r="F4262" s="4697"/>
      <c r="G4262" s="4697"/>
      <c r="H4262" s="4697"/>
      <c r="I4262" s="4697"/>
      <c r="J4262" s="4697"/>
      <c r="K4262" s="4697"/>
      <c r="L4262" s="4697"/>
      <c r="M4262" s="4697"/>
      <c r="N4262" s="4697"/>
      <c r="O4262" s="4697"/>
      <c r="P4262" s="4697"/>
      <c r="Q4262" s="4697"/>
      <c r="R4262" s="4697"/>
      <c r="S4262" s="4697"/>
      <c r="T4262" s="4697"/>
      <c r="U4262" s="4697"/>
      <c r="V4262" s="4697"/>
      <c r="W4262" s="4697"/>
      <c r="X4262" s="4697"/>
      <c r="Y4262" s="4697"/>
      <c r="Z4262" s="4697"/>
      <c r="AA4262" s="4697"/>
      <c r="AB4262" s="4697"/>
      <c r="AC4262" s="4697"/>
      <c r="AD4262" s="4697"/>
      <c r="AE4262" s="4697"/>
      <c r="AF4262" s="4697"/>
      <c r="AG4262" s="4697"/>
      <c r="AH4262" s="4697"/>
      <c r="AI4262" s="4697"/>
      <c r="AJ4262" s="4698"/>
    </row>
    <row r="4263" spans="1:36" s="1580" customFormat="1" ht="15.75">
      <c r="A4263" s="1482">
        <v>5</v>
      </c>
      <c r="B4263" s="518" t="s">
        <v>1230</v>
      </c>
      <c r="C4263" s="404" t="s">
        <v>143</v>
      </c>
      <c r="D4263" s="505">
        <v>68.744</v>
      </c>
      <c r="E4263" s="404">
        <v>335</v>
      </c>
      <c r="F4263" s="404">
        <f t="shared" ref="F4263:F4264" si="1531">D4263*E4263</f>
        <v>23029.24</v>
      </c>
      <c r="G4263" s="404"/>
      <c r="H4263" s="404">
        <f t="shared" ref="H4263:H4264" si="1532">D4263*G4263</f>
        <v>0</v>
      </c>
      <c r="I4263" s="507">
        <v>44309</v>
      </c>
      <c r="J4263" s="507">
        <v>45047</v>
      </c>
      <c r="K4263" s="404"/>
      <c r="L4263" s="404">
        <v>440</v>
      </c>
      <c r="M4263" s="507">
        <v>44305</v>
      </c>
      <c r="N4263" s="404">
        <v>0</v>
      </c>
      <c r="O4263" s="404">
        <v>0</v>
      </c>
      <c r="P4263" s="404">
        <v>0</v>
      </c>
      <c r="Q4263" s="404"/>
      <c r="R4263" s="404"/>
      <c r="S4263" s="404"/>
      <c r="T4263" s="404"/>
      <c r="U4263" s="404"/>
      <c r="V4263" s="404"/>
      <c r="W4263" s="404"/>
      <c r="X4263" s="404"/>
      <c r="Y4263" s="404"/>
      <c r="Z4263" s="404"/>
      <c r="AA4263" s="404"/>
      <c r="AB4263" s="404"/>
      <c r="AC4263" s="1507">
        <f t="shared" ref="AC4263:AC4264" si="1533">E4263+G4263-N4263-O4263-AA4263-P4263-Q4263-R4263-S4263-T4263-U4263-V4263-W4263-X4263-Y4263</f>
        <v>335</v>
      </c>
      <c r="AD4263" s="1508">
        <f t="shared" ref="AD4263:AD4264" si="1534">D4263*AC4263</f>
        <v>23029.24</v>
      </c>
      <c r="AE4263" s="14">
        <f t="shared" ref="AE4263:AE4264" si="1535">(J4263-"01.04.2023")/30</f>
        <v>1</v>
      </c>
      <c r="AF4263" s="14">
        <f t="shared" ref="AF4263:AF4264" si="1536">(N4263+O4263+P4263+Q4263+R4263+S4263+T4263+U4263+V4263+W4263+X4263+Y4263)/3</f>
        <v>0</v>
      </c>
      <c r="AG4263" s="14" t="e">
        <f t="shared" ref="AG4263:AG4264" si="1537">AC4263/AF4263</f>
        <v>#DIV/0!</v>
      </c>
      <c r="AH4263" s="14" t="e">
        <f t="shared" ref="AH4263:AH4264" si="1538">AG4263-AE4263</f>
        <v>#DIV/0!</v>
      </c>
      <c r="AI4263" s="14">
        <f t="shared" ref="AI4263:AI4264" si="1539">AC4263-(AE4263*AF4263)</f>
        <v>335</v>
      </c>
      <c r="AJ4263" s="514"/>
    </row>
    <row r="4264" spans="1:36" s="1580" customFormat="1" ht="15.75">
      <c r="A4264" s="1482">
        <v>7</v>
      </c>
      <c r="B4264" s="517" t="s">
        <v>3100</v>
      </c>
      <c r="C4264" s="404" t="s">
        <v>66</v>
      </c>
      <c r="D4264" s="505">
        <v>9.9</v>
      </c>
      <c r="E4264" s="404">
        <v>300</v>
      </c>
      <c r="F4264" s="404">
        <f t="shared" si="1531"/>
        <v>2970</v>
      </c>
      <c r="G4264" s="404"/>
      <c r="H4264" s="404">
        <f t="shared" si="1532"/>
        <v>0</v>
      </c>
      <c r="I4264" s="507">
        <v>44704</v>
      </c>
      <c r="J4264" s="507">
        <v>46357</v>
      </c>
      <c r="K4264" s="404"/>
      <c r="L4264" s="404">
        <v>115</v>
      </c>
      <c r="M4264" s="507">
        <v>44610</v>
      </c>
      <c r="N4264" s="404">
        <v>0</v>
      </c>
      <c r="O4264" s="404">
        <v>0</v>
      </c>
      <c r="P4264" s="404">
        <v>0</v>
      </c>
      <c r="Q4264" s="404"/>
      <c r="R4264" s="404"/>
      <c r="S4264" s="404"/>
      <c r="T4264" s="404"/>
      <c r="U4264" s="404"/>
      <c r="V4264" s="404"/>
      <c r="W4264" s="404"/>
      <c r="X4264" s="404"/>
      <c r="Y4264" s="404"/>
      <c r="Z4264" s="404"/>
      <c r="AA4264" s="404"/>
      <c r="AB4264" s="404"/>
      <c r="AC4264" s="1507">
        <f t="shared" si="1533"/>
        <v>300</v>
      </c>
      <c r="AD4264" s="1508">
        <f t="shared" si="1534"/>
        <v>2970</v>
      </c>
      <c r="AE4264" s="14">
        <f t="shared" si="1535"/>
        <v>44.666666666666664</v>
      </c>
      <c r="AF4264" s="14">
        <f t="shared" si="1536"/>
        <v>0</v>
      </c>
      <c r="AG4264" s="14" t="e">
        <f t="shared" si="1537"/>
        <v>#DIV/0!</v>
      </c>
      <c r="AH4264" s="14" t="e">
        <f t="shared" si="1538"/>
        <v>#DIV/0!</v>
      </c>
      <c r="AI4264" s="14">
        <f t="shared" si="1539"/>
        <v>300</v>
      </c>
      <c r="AJ4264" s="514"/>
    </row>
    <row r="4265" spans="1:36" s="1580" customFormat="1" ht="15.75">
      <c r="A4265" s="4581" t="s">
        <v>20</v>
      </c>
      <c r="B4265" s="4581"/>
      <c r="C4265" s="4581"/>
      <c r="D4265" s="4581"/>
      <c r="E4265" s="4581"/>
      <c r="F4265" s="4581"/>
      <c r="G4265" s="4581"/>
      <c r="H4265" s="4581"/>
      <c r="I4265" s="4581"/>
      <c r="J4265" s="4581"/>
      <c r="K4265" s="4581"/>
      <c r="L4265" s="4581"/>
      <c r="M4265" s="4581"/>
      <c r="N4265" s="4581"/>
      <c r="O4265" s="4581"/>
      <c r="P4265" s="4581"/>
      <c r="Q4265" s="4581"/>
      <c r="R4265" s="4581"/>
      <c r="S4265" s="4581"/>
      <c r="T4265" s="4581"/>
      <c r="U4265" s="4581"/>
      <c r="V4265" s="4581"/>
      <c r="W4265" s="4581"/>
      <c r="X4265" s="4581"/>
      <c r="Y4265" s="4581"/>
      <c r="Z4265" s="4581"/>
      <c r="AA4265" s="4581"/>
      <c r="AB4265" s="4581"/>
      <c r="AC4265" s="4581"/>
      <c r="AD4265" s="4581"/>
      <c r="AE4265" s="4581"/>
      <c r="AF4265" s="4581"/>
      <c r="AG4265" s="4581"/>
      <c r="AH4265" s="4581"/>
      <c r="AI4265" s="4581"/>
      <c r="AJ4265" s="4581"/>
    </row>
    <row r="4266" spans="1:36" s="2173" customFormat="1" ht="15.75">
      <c r="A4266" s="4699" t="s">
        <v>1231</v>
      </c>
      <c r="B4266" s="4700"/>
      <c r="C4266" s="4700"/>
      <c r="D4266" s="4700"/>
      <c r="E4266" s="4700"/>
      <c r="F4266" s="4700"/>
      <c r="G4266" s="4700"/>
      <c r="H4266" s="4700"/>
      <c r="I4266" s="4700"/>
      <c r="J4266" s="4700"/>
      <c r="K4266" s="4700"/>
      <c r="L4266" s="4700"/>
      <c r="M4266" s="4700"/>
      <c r="N4266" s="4700"/>
      <c r="O4266" s="4700"/>
      <c r="P4266" s="4700"/>
      <c r="Q4266" s="4700"/>
      <c r="R4266" s="4700"/>
      <c r="S4266" s="4700"/>
      <c r="T4266" s="4700"/>
      <c r="U4266" s="4700"/>
      <c r="V4266" s="4700"/>
      <c r="W4266" s="4700"/>
      <c r="X4266" s="4700"/>
      <c r="Y4266" s="4700"/>
      <c r="Z4266" s="4700"/>
      <c r="AA4266" s="4700"/>
      <c r="AB4266" s="4700"/>
      <c r="AC4266" s="4700"/>
      <c r="AD4266" s="4700"/>
      <c r="AE4266" s="4700"/>
      <c r="AF4266" s="4700"/>
      <c r="AG4266" s="4700"/>
      <c r="AH4266" s="4700"/>
      <c r="AI4266" s="4700"/>
      <c r="AJ4266" s="4701"/>
    </row>
    <row r="4267" spans="1:36" s="1580" customFormat="1" ht="15.75">
      <c r="A4267" s="1482">
        <v>3</v>
      </c>
      <c r="B4267" s="517" t="s">
        <v>1232</v>
      </c>
      <c r="C4267" s="404" t="s">
        <v>143</v>
      </c>
      <c r="D4267" s="505">
        <v>134275.57999999999</v>
      </c>
      <c r="E4267" s="404">
        <v>2</v>
      </c>
      <c r="F4267" s="404">
        <f>D4267*E4267</f>
        <v>268551.15999999997</v>
      </c>
      <c r="G4267" s="404"/>
      <c r="H4267" s="404"/>
      <c r="I4267" s="507">
        <v>44749</v>
      </c>
      <c r="J4267" s="507">
        <v>45382</v>
      </c>
      <c r="K4267" s="404"/>
      <c r="L4267" s="404">
        <v>492</v>
      </c>
      <c r="M4267" s="507">
        <v>44743</v>
      </c>
      <c r="N4267" s="404">
        <v>0</v>
      </c>
      <c r="O4267" s="404">
        <v>0</v>
      </c>
      <c r="P4267" s="404">
        <v>0</v>
      </c>
      <c r="Q4267" s="404"/>
      <c r="R4267" s="404"/>
      <c r="S4267" s="404"/>
      <c r="T4267" s="404"/>
      <c r="U4267" s="404"/>
      <c r="V4267" s="404"/>
      <c r="W4267" s="404"/>
      <c r="X4267" s="404"/>
      <c r="Y4267" s="404"/>
      <c r="Z4267" s="404"/>
      <c r="AA4267" s="404"/>
      <c r="AB4267" s="404"/>
      <c r="AC4267" s="1507">
        <f>E4267+G4267-N4267-O4267-AA4267-P4267-Q4267-R4267-S4267-T4267-U4267-V4267-W4267-X4267-Y4267</f>
        <v>2</v>
      </c>
      <c r="AD4267" s="1508">
        <f>D4267*AC4267</f>
        <v>268551.15999999997</v>
      </c>
      <c r="AE4267" s="14">
        <f>(J4267-"01.04.2023")/30</f>
        <v>12.166666666666666</v>
      </c>
      <c r="AF4267" s="14">
        <f>(N4267+O4267+P4267+Q4267+R4267+S4267+T4267+U4267+V4267+W4267+X4267+Y4267)/3</f>
        <v>0</v>
      </c>
      <c r="AG4267" s="14" t="e">
        <f>AC4267/AF4267</f>
        <v>#DIV/0!</v>
      </c>
      <c r="AH4267" s="14" t="e">
        <f>AG4267-AE4267</f>
        <v>#DIV/0!</v>
      </c>
      <c r="AI4267" s="14">
        <f>AC4267-(AE4267*AF4267)</f>
        <v>2</v>
      </c>
      <c r="AJ4267" s="514"/>
    </row>
    <row r="4268" spans="1:36" s="1580" customFormat="1" ht="15.75">
      <c r="A4268" s="1482">
        <v>4</v>
      </c>
      <c r="B4268" s="517" t="s">
        <v>4637</v>
      </c>
      <c r="C4268" s="404" t="s">
        <v>65</v>
      </c>
      <c r="D4268" s="505">
        <v>4.22</v>
      </c>
      <c r="E4268" s="404">
        <v>268</v>
      </c>
      <c r="F4268" s="404">
        <f>D4268*E4268</f>
        <v>1130.96</v>
      </c>
      <c r="G4268" s="404"/>
      <c r="H4268" s="404"/>
      <c r="I4268" s="507">
        <v>44764</v>
      </c>
      <c r="J4268" s="507">
        <v>45230</v>
      </c>
      <c r="K4268" s="404"/>
      <c r="L4268" s="404">
        <v>558</v>
      </c>
      <c r="M4268" s="507">
        <v>44762</v>
      </c>
      <c r="N4268" s="404">
        <v>10</v>
      </c>
      <c r="O4268" s="404">
        <v>9</v>
      </c>
      <c r="P4268" s="404">
        <v>9</v>
      </c>
      <c r="Q4268" s="404"/>
      <c r="R4268" s="404"/>
      <c r="S4268" s="404"/>
      <c r="T4268" s="404"/>
      <c r="U4268" s="404"/>
      <c r="V4268" s="404"/>
      <c r="W4268" s="404"/>
      <c r="X4268" s="404"/>
      <c r="Y4268" s="404"/>
      <c r="Z4268" s="404" t="s">
        <v>10030</v>
      </c>
      <c r="AA4268" s="404">
        <v>200</v>
      </c>
      <c r="AB4268" s="404">
        <f>AA4268*D4268</f>
        <v>844</v>
      </c>
      <c r="AC4268" s="1507">
        <f>E4268+G4268-N4268-O4268-AA4268-P4268-Q4268-R4268-S4268-T4268-U4268-V4268-W4268-X4268-Y4268</f>
        <v>40</v>
      </c>
      <c r="AD4268" s="1508">
        <f>D4268*AC4268</f>
        <v>168.79999999999998</v>
      </c>
      <c r="AE4268" s="14">
        <f>(J4268-"01.04.2023")/30</f>
        <v>7.1</v>
      </c>
      <c r="AF4268" s="14">
        <f>(N4268+O4268+P4268+Q4268+R4268+S4268+T4268+U4268+V4268+W4268+X4268+Y4268)/3</f>
        <v>9.3333333333333339</v>
      </c>
      <c r="AG4268" s="14">
        <f>AC4268/AF4268</f>
        <v>4.2857142857142856</v>
      </c>
      <c r="AH4268" s="14">
        <f>AG4268-AE4268</f>
        <v>-2.8142857142857141</v>
      </c>
      <c r="AI4268" s="14">
        <f>AC4268-(AE4268*AF4268)</f>
        <v>-26.266666666666666</v>
      </c>
      <c r="AJ4268" s="514"/>
    </row>
    <row r="4269" spans="1:36" s="1580" customFormat="1" ht="15.75">
      <c r="A4269" s="1482">
        <v>5</v>
      </c>
      <c r="B4269" s="517" t="s">
        <v>235</v>
      </c>
      <c r="C4269" s="404" t="s">
        <v>143</v>
      </c>
      <c r="D4269" s="505">
        <v>60</v>
      </c>
      <c r="E4269" s="404">
        <v>150</v>
      </c>
      <c r="F4269" s="404">
        <f>D4269*E4269</f>
        <v>9000</v>
      </c>
      <c r="G4269" s="404"/>
      <c r="H4269" s="404"/>
      <c r="I4269" s="507">
        <v>44747</v>
      </c>
      <c r="J4269" s="507">
        <v>45169</v>
      </c>
      <c r="K4269" s="404"/>
      <c r="L4269" s="404">
        <v>312</v>
      </c>
      <c r="M4269" s="507">
        <v>44691</v>
      </c>
      <c r="N4269" s="404">
        <v>0</v>
      </c>
      <c r="O4269" s="404">
        <v>4</v>
      </c>
      <c r="P4269" s="404">
        <v>3</v>
      </c>
      <c r="Q4269" s="404"/>
      <c r="R4269" s="404"/>
      <c r="S4269" s="404"/>
      <c r="T4269" s="404"/>
      <c r="U4269" s="404"/>
      <c r="V4269" s="404"/>
      <c r="W4269" s="404"/>
      <c r="X4269" s="404"/>
      <c r="Y4269" s="404"/>
      <c r="Z4269" s="404" t="s">
        <v>10031</v>
      </c>
      <c r="AA4269" s="404">
        <v>30</v>
      </c>
      <c r="AB4269" s="404">
        <f>AA4269*D4269</f>
        <v>1800</v>
      </c>
      <c r="AC4269" s="1507">
        <f>E4269+G4269-N4269-O4269-AA4269-P4269-Q4269-R4269-S4269-T4269-U4269-V4269-W4269-X4269-Y4269</f>
        <v>113</v>
      </c>
      <c r="AD4269" s="1508">
        <f>D4269*AC4269</f>
        <v>6780</v>
      </c>
      <c r="AE4269" s="14">
        <f>(J4269-"01.04.2023")/30</f>
        <v>5.0666666666666664</v>
      </c>
      <c r="AF4269" s="14">
        <f>(N4269+O4269+P4269+Q4269+R4269+S4269+T4269+U4269+V4269+W4269+X4269+Y4269)/3</f>
        <v>2.3333333333333335</v>
      </c>
      <c r="AG4269" s="14">
        <f>AC4269/AF4269</f>
        <v>48.428571428571423</v>
      </c>
      <c r="AH4269" s="14">
        <f>AG4269-AE4269</f>
        <v>43.361904761904754</v>
      </c>
      <c r="AI4269" s="14">
        <f>AC4269-(AE4269*AF4269)</f>
        <v>101.17777777777778</v>
      </c>
      <c r="AJ4269" s="514"/>
    </row>
    <row r="4270" spans="1:36" s="1580" customFormat="1" ht="15.75">
      <c r="A4270" s="1482">
        <v>8</v>
      </c>
      <c r="B4270" s="517" t="s">
        <v>4638</v>
      </c>
      <c r="C4270" s="404" t="s">
        <v>324</v>
      </c>
      <c r="D4270" s="505">
        <v>1978.67</v>
      </c>
      <c r="E4270" s="404">
        <v>50</v>
      </c>
      <c r="F4270" s="404">
        <f>D4270*E4270</f>
        <v>98933.5</v>
      </c>
      <c r="G4270" s="404"/>
      <c r="H4270" s="404"/>
      <c r="I4270" s="507">
        <v>44809</v>
      </c>
      <c r="J4270" s="507">
        <v>45351</v>
      </c>
      <c r="K4270" s="404"/>
      <c r="L4270" s="404">
        <v>696</v>
      </c>
      <c r="M4270" s="507">
        <v>44791</v>
      </c>
      <c r="N4270" s="404">
        <v>0</v>
      </c>
      <c r="O4270" s="404">
        <v>0</v>
      </c>
      <c r="P4270" s="404">
        <v>0</v>
      </c>
      <c r="Q4270" s="404"/>
      <c r="R4270" s="404"/>
      <c r="S4270" s="404"/>
      <c r="T4270" s="404"/>
      <c r="U4270" s="404"/>
      <c r="V4270" s="404"/>
      <c r="W4270" s="404"/>
      <c r="X4270" s="404"/>
      <c r="Y4270" s="404"/>
      <c r="Z4270" s="404"/>
      <c r="AA4270" s="404"/>
      <c r="AB4270" s="404"/>
      <c r="AC4270" s="1507">
        <f>E4270+G4270-N4270-O4270-AA4270-P4270-Q4270-R4270-S4270-T4270-U4270-V4270-W4270-X4270-Y4270</f>
        <v>50</v>
      </c>
      <c r="AD4270" s="1508">
        <f>D4270*AC4270</f>
        <v>98933.5</v>
      </c>
      <c r="AE4270" s="14">
        <f>(J4270-"01.04.2023")/30</f>
        <v>11.133333333333333</v>
      </c>
      <c r="AF4270" s="14">
        <f>(N4270+O4270+P4270+Q4270+R4270+S4270+T4270+U4270+V4270+W4270+X4270+Y4270)/3</f>
        <v>0</v>
      </c>
      <c r="AG4270" s="14" t="e">
        <f>AC4270/AF4270</f>
        <v>#DIV/0!</v>
      </c>
      <c r="AH4270" s="14" t="e">
        <f>AG4270-AE4270</f>
        <v>#DIV/0!</v>
      </c>
      <c r="AI4270" s="14">
        <f>AC4270-(AE4270*AF4270)</f>
        <v>50</v>
      </c>
      <c r="AJ4270" s="514"/>
    </row>
    <row r="4271" spans="1:36" s="1580" customFormat="1" ht="15.75">
      <c r="A4271" s="1482">
        <v>9</v>
      </c>
      <c r="B4271" s="517" t="s">
        <v>4638</v>
      </c>
      <c r="C4271" s="404" t="s">
        <v>324</v>
      </c>
      <c r="D4271" s="505">
        <v>1978.67</v>
      </c>
      <c r="E4271" s="404">
        <v>37</v>
      </c>
      <c r="F4271" s="404">
        <f>D4271*E4271</f>
        <v>73210.790000000008</v>
      </c>
      <c r="G4271" s="404"/>
      <c r="H4271" s="404"/>
      <c r="I4271" s="507">
        <v>44788</v>
      </c>
      <c r="J4271" s="507">
        <v>45565</v>
      </c>
      <c r="K4271" s="404"/>
      <c r="L4271" s="404">
        <v>628</v>
      </c>
      <c r="M4271" s="507">
        <v>44776</v>
      </c>
      <c r="N4271" s="404">
        <v>0</v>
      </c>
      <c r="O4271" s="404">
        <v>0</v>
      </c>
      <c r="P4271" s="404">
        <v>0</v>
      </c>
      <c r="Q4271" s="404"/>
      <c r="R4271" s="404"/>
      <c r="S4271" s="404"/>
      <c r="T4271" s="404"/>
      <c r="U4271" s="404"/>
      <c r="V4271" s="404"/>
      <c r="W4271" s="404"/>
      <c r="X4271" s="404"/>
      <c r="Y4271" s="404"/>
      <c r="Z4271" s="404"/>
      <c r="AA4271" s="404"/>
      <c r="AB4271" s="404"/>
      <c r="AC4271" s="1507">
        <f>E4271+G4271-N4271-O4271-AA4271-P4271-Q4271-R4271-S4271-T4271-U4271-V4271-W4271-X4271-Y4271</f>
        <v>37</v>
      </c>
      <c r="AD4271" s="1508">
        <f>D4271*AC4271</f>
        <v>73210.790000000008</v>
      </c>
      <c r="AE4271" s="14">
        <f>(J4271-"01.04.2023")/30</f>
        <v>18.266666666666666</v>
      </c>
      <c r="AF4271" s="14">
        <f>(N4271+O4271+P4271+Q4271+R4271+S4271+T4271+U4271+V4271+W4271+X4271+Y4271)/3</f>
        <v>0</v>
      </c>
      <c r="AG4271" s="14" t="e">
        <f>AC4271/AF4271</f>
        <v>#DIV/0!</v>
      </c>
      <c r="AH4271" s="14" t="e">
        <f>AG4271-AE4271</f>
        <v>#DIV/0!</v>
      </c>
      <c r="AI4271" s="14">
        <f>AC4271-(AE4271*AF4271)</f>
        <v>37</v>
      </c>
      <c r="AJ4271" s="514"/>
    </row>
    <row r="4272" spans="1:36" s="1580" customFormat="1" ht="15.75">
      <c r="A4272" s="4104" t="s">
        <v>1233</v>
      </c>
      <c r="B4272" s="4106"/>
      <c r="C4272" s="2174"/>
      <c r="D4272" s="2174"/>
      <c r="E4272" s="2174"/>
      <c r="F4272" s="2174"/>
      <c r="G4272" s="2174"/>
      <c r="H4272" s="2174"/>
      <c r="I4272" s="2174"/>
      <c r="J4272" s="2174"/>
      <c r="K4272" s="2174"/>
      <c r="L4272" s="2174"/>
      <c r="M4272" s="2174"/>
      <c r="N4272" s="2174"/>
      <c r="O4272" s="2174"/>
      <c r="P4272" s="2174"/>
      <c r="Q4272" s="2174"/>
      <c r="R4272" s="2174"/>
      <c r="S4272" s="2174"/>
      <c r="T4272" s="2174"/>
      <c r="U4272" s="2174"/>
      <c r="V4272" s="2174"/>
      <c r="W4272" s="2174"/>
      <c r="X4272" s="2174"/>
      <c r="Y4272" s="2174"/>
      <c r="Z4272" s="2174"/>
      <c r="AA4272" s="2174"/>
      <c r="AB4272" s="2174"/>
      <c r="AC4272" s="1507"/>
      <c r="AD4272" s="1508"/>
      <c r="AE4272" s="14"/>
      <c r="AF4272" s="14"/>
      <c r="AG4272" s="14"/>
      <c r="AH4272" s="14"/>
      <c r="AI4272" s="14"/>
      <c r="AJ4272" s="2175"/>
    </row>
    <row r="4273" spans="1:36" s="1580" customFormat="1" ht="15.75">
      <c r="A4273" s="600">
        <v>1</v>
      </c>
      <c r="B4273" s="4076" t="s">
        <v>5956</v>
      </c>
      <c r="C4273" s="509" t="s">
        <v>324</v>
      </c>
      <c r="D4273" s="2176">
        <v>98.39</v>
      </c>
      <c r="E4273" s="509">
        <v>100</v>
      </c>
      <c r="F4273" s="509">
        <f>D4273*E4273</f>
        <v>9839</v>
      </c>
      <c r="G4273" s="509"/>
      <c r="H4273" s="404"/>
      <c r="I4273" s="2177">
        <v>44839</v>
      </c>
      <c r="J4273" s="2177">
        <v>45626</v>
      </c>
      <c r="K4273" s="509"/>
      <c r="L4273" s="509" t="s">
        <v>5957</v>
      </c>
      <c r="M4273" s="2177">
        <v>44824</v>
      </c>
      <c r="N4273" s="509">
        <v>0</v>
      </c>
      <c r="O4273" s="509">
        <v>0</v>
      </c>
      <c r="P4273" s="509">
        <v>24</v>
      </c>
      <c r="Q4273" s="509"/>
      <c r="R4273" s="509"/>
      <c r="S4273" s="509"/>
      <c r="T4273" s="509"/>
      <c r="U4273" s="509"/>
      <c r="V4273" s="509"/>
      <c r="W4273" s="509"/>
      <c r="X4273" s="509"/>
      <c r="Y4273" s="509"/>
      <c r="Z4273" s="509"/>
      <c r="AA4273" s="509"/>
      <c r="AB4273" s="509"/>
      <c r="AC4273" s="1507">
        <f>E4273+G4273-N4273-O4273-AA4273-P4273-Q4273-R4273-S4273-T4273-U4273-V4273-W4273-X4273-Y4273</f>
        <v>76</v>
      </c>
      <c r="AD4273" s="1508">
        <f>D4273*AC4273</f>
        <v>7477.64</v>
      </c>
      <c r="AE4273" s="14">
        <f>(J4273-"01.04.2023")/30</f>
        <v>20.3</v>
      </c>
      <c r="AF4273" s="14">
        <f>(N4273+O4273+P4273+Q4273+R4273+S4273+T4273+U4273+V4273+W4273+X4273+Y4273)/3</f>
        <v>8</v>
      </c>
      <c r="AG4273" s="14">
        <f>AC4273/AF4273</f>
        <v>9.5</v>
      </c>
      <c r="AH4273" s="14">
        <f>AG4273-AE4273</f>
        <v>-10.8</v>
      </c>
      <c r="AI4273" s="14">
        <f>AC4273-(AE4273*AF4273)</f>
        <v>-86.4</v>
      </c>
      <c r="AJ4273" s="2178"/>
    </row>
    <row r="4274" spans="1:36" s="1580" customFormat="1" ht="78.75">
      <c r="A4274" s="600">
        <v>2</v>
      </c>
      <c r="B4274" s="517" t="s">
        <v>5958</v>
      </c>
      <c r="C4274" s="404" t="s">
        <v>143</v>
      </c>
      <c r="D4274" s="505">
        <v>77.95</v>
      </c>
      <c r="E4274" s="404">
        <v>296</v>
      </c>
      <c r="F4274" s="404">
        <f>D4274*E4274</f>
        <v>23073.200000000001</v>
      </c>
      <c r="G4274" s="404"/>
      <c r="H4274" s="404"/>
      <c r="I4274" s="507">
        <v>44837</v>
      </c>
      <c r="J4274" s="507">
        <v>45163</v>
      </c>
      <c r="K4274" s="404"/>
      <c r="L4274" s="404">
        <v>311</v>
      </c>
      <c r="M4274" s="507">
        <v>44691</v>
      </c>
      <c r="N4274" s="404">
        <v>0</v>
      </c>
      <c r="O4274" s="404">
        <v>4</v>
      </c>
      <c r="P4274" s="404">
        <v>8</v>
      </c>
      <c r="Q4274" s="404"/>
      <c r="R4274" s="404"/>
      <c r="S4274" s="404"/>
      <c r="T4274" s="404"/>
      <c r="U4274" s="404"/>
      <c r="V4274" s="404"/>
      <c r="W4274" s="404"/>
      <c r="X4274" s="404"/>
      <c r="Y4274" s="404"/>
      <c r="Z4274" s="482" t="s">
        <v>9077</v>
      </c>
      <c r="AA4274" s="404">
        <v>160</v>
      </c>
      <c r="AB4274" s="404">
        <f>AA4274*D4274</f>
        <v>12472</v>
      </c>
      <c r="AC4274" s="1507">
        <f>E4274+G4274-N4274-O4274-AA4274-P4274-Q4274-R4274-S4274-T4274-U4274-V4274-W4274-X4274-Y4274</f>
        <v>124</v>
      </c>
      <c r="AD4274" s="1508">
        <f>D4274*AC4274</f>
        <v>9665.8000000000011</v>
      </c>
      <c r="AE4274" s="14">
        <f>(J4274-"01.04.2023")/30</f>
        <v>4.8666666666666663</v>
      </c>
      <c r="AF4274" s="14">
        <f>(N4274+O4274+P4274+Q4274+R4274+S4274+T4274+U4274+V4274+W4274+X4274+Y4274)/3</f>
        <v>4</v>
      </c>
      <c r="AG4274" s="14">
        <f>AC4274/AF4274</f>
        <v>31</v>
      </c>
      <c r="AH4274" s="14">
        <f>AG4274-AE4274</f>
        <v>26.133333333333333</v>
      </c>
      <c r="AI4274" s="14">
        <f>AC4274-(AE4274*AF4274)</f>
        <v>104.53333333333333</v>
      </c>
      <c r="AJ4274" s="514"/>
    </row>
    <row r="4275" spans="1:36" s="1580" customFormat="1" ht="15.75">
      <c r="A4275" s="600">
        <v>3</v>
      </c>
      <c r="B4275" s="517" t="s">
        <v>5958</v>
      </c>
      <c r="C4275" s="404" t="s">
        <v>143</v>
      </c>
      <c r="D4275" s="505">
        <v>202.12</v>
      </c>
      <c r="E4275" s="404"/>
      <c r="F4275" s="404"/>
      <c r="G4275" s="404">
        <v>10</v>
      </c>
      <c r="H4275" s="404">
        <f>G4275*D4275</f>
        <v>2021.2</v>
      </c>
      <c r="I4275" s="507">
        <v>44998</v>
      </c>
      <c r="J4275" s="507">
        <v>45496</v>
      </c>
      <c r="K4275" s="404"/>
      <c r="L4275" s="404">
        <v>204</v>
      </c>
      <c r="M4275" s="507">
        <v>44985</v>
      </c>
      <c r="N4275" s="404"/>
      <c r="O4275" s="404"/>
      <c r="P4275" s="404">
        <v>0</v>
      </c>
      <c r="Q4275" s="404"/>
      <c r="R4275" s="404"/>
      <c r="S4275" s="404"/>
      <c r="T4275" s="404"/>
      <c r="U4275" s="404"/>
      <c r="V4275" s="404"/>
      <c r="W4275" s="404"/>
      <c r="X4275" s="404"/>
      <c r="Y4275" s="404"/>
      <c r="Z4275" s="482"/>
      <c r="AA4275" s="404"/>
      <c r="AB4275" s="404"/>
      <c r="AC4275" s="1507">
        <f>E4275+G4275-N4275-O4275-AA4275-P4275-Q4275-R4275-S4275-T4275-U4275-V4275-W4275-X4275-Y4275</f>
        <v>10</v>
      </c>
      <c r="AD4275" s="1508">
        <f>D4275*AC4275</f>
        <v>2021.2</v>
      </c>
      <c r="AE4275" s="14">
        <f>(J4275-"01.04.2023")/30</f>
        <v>15.966666666666667</v>
      </c>
      <c r="AF4275" s="14">
        <f>(N4275+O4275+P4275+Q4275+R4275+S4275+T4275+U4275+V4275+W4275+X4275+Y4275)/3</f>
        <v>0</v>
      </c>
      <c r="AG4275" s="14" t="e">
        <f>AC4275/AF4275</f>
        <v>#DIV/0!</v>
      </c>
      <c r="AH4275" s="14" t="e">
        <f>AG4275-AE4275</f>
        <v>#DIV/0!</v>
      </c>
      <c r="AI4275" s="14">
        <f>AC4275-(AE4275*AF4275)</f>
        <v>10</v>
      </c>
      <c r="AJ4275" s="514"/>
    </row>
    <row r="4276" spans="1:36" s="1580" customFormat="1" ht="15.75">
      <c r="A4276" s="4104" t="s">
        <v>1234</v>
      </c>
      <c r="B4276" s="4106"/>
      <c r="C4276" s="19"/>
      <c r="D4276" s="19"/>
      <c r="E4276" s="19"/>
      <c r="F4276" s="19"/>
      <c r="G4276" s="19"/>
      <c r="H4276" s="19"/>
      <c r="I4276" s="19"/>
      <c r="J4276" s="19"/>
      <c r="K4276" s="19"/>
      <c r="L4276" s="19"/>
      <c r="M4276" s="19"/>
      <c r="N4276" s="19"/>
      <c r="O4276" s="19"/>
      <c r="P4276" s="19"/>
      <c r="Q4276" s="19"/>
      <c r="R4276" s="19"/>
      <c r="S4276" s="19"/>
      <c r="T4276" s="19"/>
      <c r="U4276" s="19"/>
      <c r="V4276" s="19"/>
      <c r="W4276" s="19"/>
      <c r="X4276" s="19"/>
      <c r="Y4276" s="19"/>
      <c r="Z4276" s="19"/>
      <c r="AA4276" s="19"/>
      <c r="AB4276" s="19"/>
      <c r="AC4276" s="19"/>
      <c r="AD4276" s="19"/>
      <c r="AE4276" s="19"/>
      <c r="AF4276" s="19"/>
      <c r="AG4276" s="19"/>
      <c r="AH4276" s="19"/>
      <c r="AI4276" s="19"/>
      <c r="AJ4276" s="19"/>
    </row>
    <row r="4277" spans="1:36" s="1580" customFormat="1" ht="15.75">
      <c r="A4277" s="1482">
        <v>1</v>
      </c>
      <c r="B4277" s="174" t="s">
        <v>144</v>
      </c>
      <c r="C4277" s="404" t="s">
        <v>66</v>
      </c>
      <c r="D4277" s="505">
        <v>51</v>
      </c>
      <c r="E4277" s="404">
        <v>150</v>
      </c>
      <c r="F4277" s="404">
        <f t="shared" ref="F4277:F4289" si="1540">D4277*E4277</f>
        <v>7650</v>
      </c>
      <c r="G4277" s="404"/>
      <c r="H4277" s="404"/>
      <c r="I4277" s="507">
        <v>44025</v>
      </c>
      <c r="J4277" s="507" t="s">
        <v>726</v>
      </c>
      <c r="K4277" s="404"/>
      <c r="L4277" s="404">
        <v>685</v>
      </c>
      <c r="M4277" s="507">
        <v>44020</v>
      </c>
      <c r="N4277" s="404">
        <v>115</v>
      </c>
      <c r="O4277" s="404">
        <v>15</v>
      </c>
      <c r="P4277" s="404">
        <v>0</v>
      </c>
      <c r="Q4277" s="404"/>
      <c r="R4277" s="404"/>
      <c r="S4277" s="404"/>
      <c r="T4277" s="404"/>
      <c r="U4277" s="404"/>
      <c r="V4277" s="404"/>
      <c r="W4277" s="404"/>
      <c r="X4277" s="404"/>
      <c r="Y4277" s="404"/>
      <c r="Z4277" s="404"/>
      <c r="AA4277" s="404"/>
      <c r="AB4277" s="404"/>
      <c r="AC4277" s="1507">
        <f t="shared" ref="AC4277:AC4301" si="1541">E4277+G4277-N4277-O4277-AA4277-P4277-Q4277-R4277-S4277-T4277-U4277-V4277-W4277-X4277-Y4277</f>
        <v>20</v>
      </c>
      <c r="AD4277" s="1508">
        <f t="shared" ref="AD4277:AD4301" si="1542">D4277*AC4277</f>
        <v>1020</v>
      </c>
      <c r="AE4277" s="14" t="s">
        <v>334</v>
      </c>
      <c r="AF4277" s="14">
        <f t="shared" ref="AF4277:AF4301" si="1543">(N4277+O4277+P4277+Q4277+R4277+S4277+T4277+U4277+V4277+W4277+X4277+Y4277)/3</f>
        <v>43.333333333333336</v>
      </c>
      <c r="AG4277" s="14">
        <f t="shared" ref="AG4277:AG4301" si="1544">AC4277/AF4277</f>
        <v>0.46153846153846151</v>
      </c>
      <c r="AH4277" s="14" t="s">
        <v>334</v>
      </c>
      <c r="AI4277" s="14" t="s">
        <v>334</v>
      </c>
      <c r="AJ4277" s="514"/>
    </row>
    <row r="4278" spans="1:36" s="1580" customFormat="1" ht="15.75">
      <c r="A4278" s="1482">
        <v>6</v>
      </c>
      <c r="B4278" s="174" t="s">
        <v>860</v>
      </c>
      <c r="C4278" s="404" t="s">
        <v>66</v>
      </c>
      <c r="D4278" s="505">
        <v>300</v>
      </c>
      <c r="E4278" s="404">
        <v>119</v>
      </c>
      <c r="F4278" s="404">
        <f t="shared" si="1540"/>
        <v>35700</v>
      </c>
      <c r="G4278" s="404"/>
      <c r="H4278" s="404"/>
      <c r="I4278" s="507">
        <v>44285</v>
      </c>
      <c r="J4278" s="507">
        <v>45962</v>
      </c>
      <c r="K4278" s="404"/>
      <c r="L4278" s="404">
        <v>314</v>
      </c>
      <c r="M4278" s="507">
        <v>44281</v>
      </c>
      <c r="N4278" s="404">
        <v>23</v>
      </c>
      <c r="O4278" s="404">
        <v>86</v>
      </c>
      <c r="P4278" s="404">
        <v>0</v>
      </c>
      <c r="Q4278" s="404"/>
      <c r="R4278" s="404"/>
      <c r="S4278" s="404"/>
      <c r="T4278" s="404"/>
      <c r="U4278" s="404"/>
      <c r="V4278" s="404"/>
      <c r="W4278" s="404"/>
      <c r="X4278" s="404"/>
      <c r="Y4278" s="404"/>
      <c r="Z4278" s="404"/>
      <c r="AA4278" s="404"/>
      <c r="AB4278" s="404"/>
      <c r="AC4278" s="1507">
        <f t="shared" si="1541"/>
        <v>10</v>
      </c>
      <c r="AD4278" s="1508">
        <f t="shared" si="1542"/>
        <v>3000</v>
      </c>
      <c r="AE4278" s="14">
        <f t="shared" ref="AE4278:AE4280" si="1545">(J4278-"01.04.2023")/30</f>
        <v>31.5</v>
      </c>
      <c r="AF4278" s="14">
        <f t="shared" si="1543"/>
        <v>36.333333333333336</v>
      </c>
      <c r="AG4278" s="14">
        <f t="shared" si="1544"/>
        <v>0.2752293577981651</v>
      </c>
      <c r="AH4278" s="14">
        <f t="shared" ref="AH4278:AH4280" si="1546">AG4278-AE4278</f>
        <v>-31.224770642201836</v>
      </c>
      <c r="AI4278" s="14">
        <f t="shared" ref="AI4278:AI4280" si="1547">AC4278-(AE4278*AF4278)</f>
        <v>-1134.5</v>
      </c>
      <c r="AJ4278" s="514"/>
    </row>
    <row r="4279" spans="1:36" s="1580" customFormat="1" ht="15.75">
      <c r="A4279" s="1482">
        <v>7</v>
      </c>
      <c r="B4279" s="174" t="s">
        <v>851</v>
      </c>
      <c r="C4279" s="404" t="s">
        <v>66</v>
      </c>
      <c r="D4279" s="505">
        <v>300</v>
      </c>
      <c r="E4279" s="404">
        <v>487</v>
      </c>
      <c r="F4279" s="404">
        <f t="shared" si="1540"/>
        <v>146100</v>
      </c>
      <c r="G4279" s="404"/>
      <c r="H4279" s="404"/>
      <c r="I4279" s="507">
        <v>44300</v>
      </c>
      <c r="J4279" s="507">
        <v>45566</v>
      </c>
      <c r="K4279" s="404"/>
      <c r="L4279" s="404">
        <v>375</v>
      </c>
      <c r="M4279" s="507">
        <v>44293</v>
      </c>
      <c r="N4279" s="404">
        <v>0</v>
      </c>
      <c r="O4279" s="404">
        <v>30</v>
      </c>
      <c r="P4279" s="404">
        <v>20</v>
      </c>
      <c r="Q4279" s="404"/>
      <c r="R4279" s="404"/>
      <c r="S4279" s="404"/>
      <c r="T4279" s="404"/>
      <c r="U4279" s="404"/>
      <c r="V4279" s="404"/>
      <c r="W4279" s="404"/>
      <c r="X4279" s="404"/>
      <c r="Y4279" s="404"/>
      <c r="Z4279" s="404"/>
      <c r="AA4279" s="404"/>
      <c r="AB4279" s="404"/>
      <c r="AC4279" s="1507">
        <f t="shared" si="1541"/>
        <v>437</v>
      </c>
      <c r="AD4279" s="1508">
        <f t="shared" si="1542"/>
        <v>131100</v>
      </c>
      <c r="AE4279" s="14">
        <f t="shared" si="1545"/>
        <v>18.3</v>
      </c>
      <c r="AF4279" s="14">
        <f t="shared" si="1543"/>
        <v>16.666666666666668</v>
      </c>
      <c r="AG4279" s="14">
        <f t="shared" si="1544"/>
        <v>26.22</v>
      </c>
      <c r="AH4279" s="14">
        <f t="shared" si="1546"/>
        <v>7.9199999999999982</v>
      </c>
      <c r="AI4279" s="14">
        <f t="shared" si="1547"/>
        <v>131.99999999999994</v>
      </c>
      <c r="AJ4279" s="514"/>
    </row>
    <row r="4280" spans="1:36" s="1580" customFormat="1" ht="15.75">
      <c r="A4280" s="1482">
        <v>11</v>
      </c>
      <c r="B4280" s="174" t="s">
        <v>852</v>
      </c>
      <c r="C4280" s="404" t="s">
        <v>66</v>
      </c>
      <c r="D4280" s="505">
        <v>0.7</v>
      </c>
      <c r="E4280" s="404">
        <v>8651</v>
      </c>
      <c r="F4280" s="404">
        <f t="shared" si="1540"/>
        <v>6055.7</v>
      </c>
      <c r="G4280" s="404"/>
      <c r="H4280" s="404"/>
      <c r="I4280" s="507">
        <v>44285</v>
      </c>
      <c r="J4280" s="507">
        <v>45962</v>
      </c>
      <c r="K4280" s="404"/>
      <c r="L4280" s="404">
        <v>314</v>
      </c>
      <c r="M4280" s="507">
        <v>44277</v>
      </c>
      <c r="N4280" s="404">
        <v>1863</v>
      </c>
      <c r="O4280" s="404">
        <v>1233</v>
      </c>
      <c r="P4280" s="404">
        <v>955</v>
      </c>
      <c r="Q4280" s="404"/>
      <c r="R4280" s="404"/>
      <c r="S4280" s="404"/>
      <c r="T4280" s="404"/>
      <c r="U4280" s="404"/>
      <c r="V4280" s="404"/>
      <c r="W4280" s="404"/>
      <c r="X4280" s="404"/>
      <c r="Y4280" s="404"/>
      <c r="Z4280" s="404"/>
      <c r="AA4280" s="404"/>
      <c r="AB4280" s="404"/>
      <c r="AC4280" s="1507">
        <f t="shared" si="1541"/>
        <v>4600</v>
      </c>
      <c r="AD4280" s="1508">
        <f t="shared" si="1542"/>
        <v>3220</v>
      </c>
      <c r="AE4280" s="14">
        <f t="shared" si="1545"/>
        <v>31.5</v>
      </c>
      <c r="AF4280" s="14">
        <f t="shared" si="1543"/>
        <v>1350.3333333333333</v>
      </c>
      <c r="AG4280" s="14">
        <f t="shared" si="1544"/>
        <v>3.4065662799308813</v>
      </c>
      <c r="AH4280" s="14">
        <f t="shared" si="1546"/>
        <v>-28.093433720069118</v>
      </c>
      <c r="AI4280" s="14">
        <f t="shared" si="1547"/>
        <v>-37935.5</v>
      </c>
      <c r="AJ4280" s="514"/>
    </row>
    <row r="4281" spans="1:36" s="1580" customFormat="1" ht="15.75">
      <c r="A4281" s="1482">
        <v>14</v>
      </c>
      <c r="B4281" s="174" t="s">
        <v>797</v>
      </c>
      <c r="C4281" s="404" t="s">
        <v>66</v>
      </c>
      <c r="D4281" s="505">
        <v>114.9</v>
      </c>
      <c r="E4281" s="404">
        <v>100</v>
      </c>
      <c r="F4281" s="404">
        <f t="shared" si="1540"/>
        <v>11490</v>
      </c>
      <c r="G4281" s="404"/>
      <c r="H4281" s="404"/>
      <c r="I4281" s="507">
        <v>44008</v>
      </c>
      <c r="J4281" s="507" t="s">
        <v>726</v>
      </c>
      <c r="K4281" s="404"/>
      <c r="L4281" s="404">
        <v>617</v>
      </c>
      <c r="M4281" s="507">
        <v>43998</v>
      </c>
      <c r="N4281" s="404">
        <v>50</v>
      </c>
      <c r="O4281" s="404">
        <v>0</v>
      </c>
      <c r="P4281" s="404">
        <v>0</v>
      </c>
      <c r="Q4281" s="404"/>
      <c r="R4281" s="404"/>
      <c r="S4281" s="404"/>
      <c r="T4281" s="404"/>
      <c r="U4281" s="404"/>
      <c r="V4281" s="404"/>
      <c r="W4281" s="404"/>
      <c r="X4281" s="404"/>
      <c r="Y4281" s="404"/>
      <c r="Z4281" s="404"/>
      <c r="AA4281" s="404"/>
      <c r="AB4281" s="404"/>
      <c r="AC4281" s="1507">
        <f t="shared" si="1541"/>
        <v>50</v>
      </c>
      <c r="AD4281" s="1508">
        <f t="shared" si="1542"/>
        <v>5745</v>
      </c>
      <c r="AE4281" s="14" t="s">
        <v>334</v>
      </c>
      <c r="AF4281" s="14">
        <f t="shared" si="1543"/>
        <v>16.666666666666668</v>
      </c>
      <c r="AG4281" s="14">
        <f t="shared" si="1544"/>
        <v>3</v>
      </c>
      <c r="AH4281" s="14" t="s">
        <v>334</v>
      </c>
      <c r="AI4281" s="14" t="s">
        <v>334</v>
      </c>
      <c r="AJ4281" s="514"/>
    </row>
    <row r="4282" spans="1:36" s="1580" customFormat="1" ht="15.75">
      <c r="A4282" s="1482">
        <v>25</v>
      </c>
      <c r="B4282" s="174" t="s">
        <v>854</v>
      </c>
      <c r="C4282" s="404" t="s">
        <v>66</v>
      </c>
      <c r="D4282" s="505">
        <v>220</v>
      </c>
      <c r="E4282" s="404">
        <v>659</v>
      </c>
      <c r="F4282" s="404">
        <f t="shared" si="1540"/>
        <v>144980</v>
      </c>
      <c r="G4282" s="404"/>
      <c r="H4282" s="505"/>
      <c r="I4282" s="507">
        <v>44314</v>
      </c>
      <c r="J4282" s="507">
        <v>45962</v>
      </c>
      <c r="K4282" s="404"/>
      <c r="L4282" s="404">
        <v>465</v>
      </c>
      <c r="M4282" s="507">
        <v>44309</v>
      </c>
      <c r="N4282" s="404">
        <v>9</v>
      </c>
      <c r="O4282" s="404">
        <v>0</v>
      </c>
      <c r="P4282" s="404">
        <v>163</v>
      </c>
      <c r="Q4282" s="404"/>
      <c r="R4282" s="404"/>
      <c r="S4282" s="404"/>
      <c r="T4282" s="404"/>
      <c r="U4282" s="404"/>
      <c r="V4282" s="404"/>
      <c r="W4282" s="404"/>
      <c r="X4282" s="404"/>
      <c r="Y4282" s="404"/>
      <c r="Z4282" s="404"/>
      <c r="AA4282" s="404"/>
      <c r="AB4282" s="404"/>
      <c r="AC4282" s="1507">
        <f t="shared" si="1541"/>
        <v>487</v>
      </c>
      <c r="AD4282" s="1508">
        <f t="shared" si="1542"/>
        <v>107140</v>
      </c>
      <c r="AE4282" s="14">
        <f t="shared" ref="AE4282:AE4301" si="1548">(J4282-"01.04.2023")/30</f>
        <v>31.5</v>
      </c>
      <c r="AF4282" s="14">
        <f t="shared" si="1543"/>
        <v>57.333333333333336</v>
      </c>
      <c r="AG4282" s="14">
        <f t="shared" si="1544"/>
        <v>8.4941860465116275</v>
      </c>
      <c r="AH4282" s="14">
        <f t="shared" ref="AH4282:AH4301" si="1549">AG4282-AE4282</f>
        <v>-23.005813953488371</v>
      </c>
      <c r="AI4282" s="14">
        <f t="shared" ref="AI4282:AI4301" si="1550">AC4282-(AE4282*AF4282)</f>
        <v>-1319</v>
      </c>
      <c r="AJ4282" s="514"/>
    </row>
    <row r="4283" spans="1:36" s="1580" customFormat="1" ht="15.75">
      <c r="A4283" s="1482">
        <v>27</v>
      </c>
      <c r="B4283" s="174" t="s">
        <v>861</v>
      </c>
      <c r="C4283" s="404" t="s">
        <v>66</v>
      </c>
      <c r="D4283" s="505">
        <v>220</v>
      </c>
      <c r="E4283" s="404">
        <v>204</v>
      </c>
      <c r="F4283" s="404">
        <f t="shared" si="1540"/>
        <v>44880</v>
      </c>
      <c r="G4283" s="404"/>
      <c r="H4283" s="404"/>
      <c r="I4283" s="507">
        <v>44314</v>
      </c>
      <c r="J4283" s="507">
        <v>45962</v>
      </c>
      <c r="K4283" s="404"/>
      <c r="L4283" s="404">
        <v>464</v>
      </c>
      <c r="M4283" s="507">
        <v>44309</v>
      </c>
      <c r="N4283" s="404">
        <v>4</v>
      </c>
      <c r="O4283" s="404">
        <v>34</v>
      </c>
      <c r="P4283" s="404">
        <v>46</v>
      </c>
      <c r="Q4283" s="404"/>
      <c r="R4283" s="404"/>
      <c r="S4283" s="404"/>
      <c r="T4283" s="404"/>
      <c r="U4283" s="404"/>
      <c r="V4283" s="404"/>
      <c r="W4283" s="404"/>
      <c r="X4283" s="404"/>
      <c r="Y4283" s="404"/>
      <c r="Z4283" s="404"/>
      <c r="AA4283" s="404"/>
      <c r="AB4283" s="404"/>
      <c r="AC4283" s="1507">
        <f t="shared" si="1541"/>
        <v>120</v>
      </c>
      <c r="AD4283" s="1508">
        <f t="shared" si="1542"/>
        <v>26400</v>
      </c>
      <c r="AE4283" s="14">
        <f t="shared" si="1548"/>
        <v>31.5</v>
      </c>
      <c r="AF4283" s="14">
        <f t="shared" si="1543"/>
        <v>28</v>
      </c>
      <c r="AG4283" s="14">
        <f t="shared" si="1544"/>
        <v>4.2857142857142856</v>
      </c>
      <c r="AH4283" s="14">
        <f t="shared" si="1549"/>
        <v>-27.214285714285715</v>
      </c>
      <c r="AI4283" s="14">
        <f t="shared" si="1550"/>
        <v>-762</v>
      </c>
      <c r="AJ4283" s="514"/>
    </row>
    <row r="4284" spans="1:36" s="1580" customFormat="1" ht="15.75">
      <c r="A4284" s="1482">
        <v>28</v>
      </c>
      <c r="B4284" s="174" t="s">
        <v>820</v>
      </c>
      <c r="C4284" s="404" t="s">
        <v>66</v>
      </c>
      <c r="D4284" s="505">
        <v>220</v>
      </c>
      <c r="E4284" s="404">
        <v>433</v>
      </c>
      <c r="F4284" s="404">
        <f t="shared" si="1540"/>
        <v>95260</v>
      </c>
      <c r="G4284" s="404"/>
      <c r="H4284" s="404"/>
      <c r="I4284" s="507">
        <v>44314</v>
      </c>
      <c r="J4284" s="507">
        <v>45962</v>
      </c>
      <c r="K4284" s="404"/>
      <c r="L4284" s="404">
        <v>464</v>
      </c>
      <c r="M4284" s="507">
        <v>44309</v>
      </c>
      <c r="N4284" s="404">
        <v>33</v>
      </c>
      <c r="O4284" s="404">
        <v>0</v>
      </c>
      <c r="P4284" s="404">
        <v>27</v>
      </c>
      <c r="Q4284" s="404"/>
      <c r="R4284" s="404"/>
      <c r="S4284" s="404"/>
      <c r="T4284" s="404"/>
      <c r="U4284" s="404"/>
      <c r="V4284" s="404"/>
      <c r="W4284" s="404"/>
      <c r="X4284" s="404"/>
      <c r="Y4284" s="404"/>
      <c r="Z4284" s="404"/>
      <c r="AA4284" s="404"/>
      <c r="AB4284" s="404"/>
      <c r="AC4284" s="1507">
        <f t="shared" si="1541"/>
        <v>373</v>
      </c>
      <c r="AD4284" s="1508">
        <f t="shared" si="1542"/>
        <v>82060</v>
      </c>
      <c r="AE4284" s="14">
        <f t="shared" si="1548"/>
        <v>31.5</v>
      </c>
      <c r="AF4284" s="14">
        <f t="shared" si="1543"/>
        <v>20</v>
      </c>
      <c r="AG4284" s="14">
        <f t="shared" si="1544"/>
        <v>18.649999999999999</v>
      </c>
      <c r="AH4284" s="14">
        <f t="shared" si="1549"/>
        <v>-12.850000000000001</v>
      </c>
      <c r="AI4284" s="14">
        <f t="shared" si="1550"/>
        <v>-257</v>
      </c>
      <c r="AJ4284" s="514"/>
    </row>
    <row r="4285" spans="1:36" s="1580" customFormat="1" ht="15.75">
      <c r="A4285" s="1482">
        <v>29</v>
      </c>
      <c r="B4285" s="174" t="s">
        <v>854</v>
      </c>
      <c r="C4285" s="404" t="s">
        <v>66</v>
      </c>
      <c r="D4285" s="505">
        <v>220</v>
      </c>
      <c r="E4285" s="404">
        <v>998</v>
      </c>
      <c r="F4285" s="404">
        <f t="shared" si="1540"/>
        <v>219560</v>
      </c>
      <c r="G4285" s="404"/>
      <c r="H4285" s="404"/>
      <c r="I4285" s="507">
        <v>44314</v>
      </c>
      <c r="J4285" s="507">
        <v>45962</v>
      </c>
      <c r="K4285" s="404"/>
      <c r="L4285" s="404">
        <v>464</v>
      </c>
      <c r="M4285" s="507">
        <v>44309</v>
      </c>
      <c r="N4285" s="404">
        <v>90</v>
      </c>
      <c r="O4285" s="404">
        <v>0</v>
      </c>
      <c r="P4285" s="404">
        <v>0</v>
      </c>
      <c r="Q4285" s="404"/>
      <c r="R4285" s="404"/>
      <c r="S4285" s="404"/>
      <c r="T4285" s="404"/>
      <c r="U4285" s="404"/>
      <c r="V4285" s="404"/>
      <c r="W4285" s="404"/>
      <c r="X4285" s="404"/>
      <c r="Y4285" s="404"/>
      <c r="Z4285" s="404"/>
      <c r="AA4285" s="404"/>
      <c r="AB4285" s="404"/>
      <c r="AC4285" s="1507">
        <f t="shared" si="1541"/>
        <v>908</v>
      </c>
      <c r="AD4285" s="1508">
        <f t="shared" si="1542"/>
        <v>199760</v>
      </c>
      <c r="AE4285" s="14">
        <f t="shared" si="1548"/>
        <v>31.5</v>
      </c>
      <c r="AF4285" s="14">
        <f t="shared" si="1543"/>
        <v>30</v>
      </c>
      <c r="AG4285" s="14">
        <f t="shared" si="1544"/>
        <v>30.266666666666666</v>
      </c>
      <c r="AH4285" s="14">
        <f t="shared" si="1549"/>
        <v>-1.2333333333333343</v>
      </c>
      <c r="AI4285" s="14">
        <f t="shared" si="1550"/>
        <v>-37</v>
      </c>
      <c r="AJ4285" s="514"/>
    </row>
    <row r="4286" spans="1:36" s="1580" customFormat="1" ht="15.75">
      <c r="A4286" s="1482">
        <v>31</v>
      </c>
      <c r="B4286" s="174" t="s">
        <v>855</v>
      </c>
      <c r="C4286" s="404" t="s">
        <v>66</v>
      </c>
      <c r="D4286" s="505">
        <v>214.89</v>
      </c>
      <c r="E4286" s="404">
        <v>200</v>
      </c>
      <c r="F4286" s="404">
        <f t="shared" si="1540"/>
        <v>42978</v>
      </c>
      <c r="G4286" s="404"/>
      <c r="H4286" s="404"/>
      <c r="I4286" s="507">
        <v>44301</v>
      </c>
      <c r="J4286" s="507">
        <v>45962</v>
      </c>
      <c r="K4286" s="404"/>
      <c r="L4286" s="404">
        <v>377</v>
      </c>
      <c r="M4286" s="507">
        <v>44293</v>
      </c>
      <c r="N4286" s="404">
        <v>0</v>
      </c>
      <c r="O4286" s="404">
        <v>12</v>
      </c>
      <c r="P4286" s="404">
        <v>30</v>
      </c>
      <c r="Q4286" s="404"/>
      <c r="R4286" s="404"/>
      <c r="S4286" s="404"/>
      <c r="T4286" s="404"/>
      <c r="U4286" s="404"/>
      <c r="V4286" s="404"/>
      <c r="W4286" s="404"/>
      <c r="X4286" s="404"/>
      <c r="Y4286" s="404"/>
      <c r="Z4286" s="404"/>
      <c r="AA4286" s="404"/>
      <c r="AB4286" s="404"/>
      <c r="AC4286" s="1507">
        <f t="shared" si="1541"/>
        <v>158</v>
      </c>
      <c r="AD4286" s="1508">
        <f t="shared" si="1542"/>
        <v>33952.619999999995</v>
      </c>
      <c r="AE4286" s="14">
        <f t="shared" si="1548"/>
        <v>31.5</v>
      </c>
      <c r="AF4286" s="14">
        <f t="shared" si="1543"/>
        <v>14</v>
      </c>
      <c r="AG4286" s="14">
        <f t="shared" si="1544"/>
        <v>11.285714285714286</v>
      </c>
      <c r="AH4286" s="14">
        <f t="shared" si="1549"/>
        <v>-20.214285714285715</v>
      </c>
      <c r="AI4286" s="14">
        <f t="shared" si="1550"/>
        <v>-283</v>
      </c>
      <c r="AJ4286" s="514"/>
    </row>
    <row r="4287" spans="1:36" s="1580" customFormat="1" ht="15.75">
      <c r="A4287" s="1482">
        <v>32</v>
      </c>
      <c r="B4287" s="174" t="s">
        <v>856</v>
      </c>
      <c r="C4287" s="404" t="s">
        <v>66</v>
      </c>
      <c r="D4287" s="505">
        <v>214.89</v>
      </c>
      <c r="E4287" s="404">
        <v>650</v>
      </c>
      <c r="F4287" s="404">
        <f t="shared" si="1540"/>
        <v>139678.5</v>
      </c>
      <c r="G4287" s="404"/>
      <c r="H4287" s="404"/>
      <c r="I4287" s="507">
        <v>44301</v>
      </c>
      <c r="J4287" s="507">
        <v>45962</v>
      </c>
      <c r="K4287" s="404"/>
      <c r="L4287" s="404">
        <v>377</v>
      </c>
      <c r="M4287" s="507">
        <v>44293</v>
      </c>
      <c r="N4287" s="404">
        <v>0</v>
      </c>
      <c r="O4287" s="404">
        <v>177</v>
      </c>
      <c r="P4287" s="404">
        <v>103</v>
      </c>
      <c r="Q4287" s="404"/>
      <c r="R4287" s="404"/>
      <c r="S4287" s="404"/>
      <c r="T4287" s="404"/>
      <c r="U4287" s="404"/>
      <c r="V4287" s="404"/>
      <c r="W4287" s="404"/>
      <c r="X4287" s="404"/>
      <c r="Y4287" s="404"/>
      <c r="Z4287" s="404"/>
      <c r="AA4287" s="404"/>
      <c r="AB4287" s="404"/>
      <c r="AC4287" s="1507">
        <f t="shared" si="1541"/>
        <v>370</v>
      </c>
      <c r="AD4287" s="1508">
        <f t="shared" si="1542"/>
        <v>79509.299999999988</v>
      </c>
      <c r="AE4287" s="14">
        <f t="shared" si="1548"/>
        <v>31.5</v>
      </c>
      <c r="AF4287" s="14">
        <f t="shared" si="1543"/>
        <v>93.333333333333329</v>
      </c>
      <c r="AG4287" s="14">
        <f t="shared" si="1544"/>
        <v>3.9642857142857144</v>
      </c>
      <c r="AH4287" s="14">
        <f t="shared" si="1549"/>
        <v>-27.535714285714285</v>
      </c>
      <c r="AI4287" s="14">
        <f t="shared" si="1550"/>
        <v>-2570</v>
      </c>
      <c r="AJ4287" s="514"/>
    </row>
    <row r="4288" spans="1:36" s="1580" customFormat="1" ht="15.75">
      <c r="A4288" s="1482">
        <v>33</v>
      </c>
      <c r="B4288" s="174" t="s">
        <v>857</v>
      </c>
      <c r="C4288" s="404" t="s">
        <v>66</v>
      </c>
      <c r="D4288" s="505">
        <v>56.98</v>
      </c>
      <c r="E4288" s="404">
        <v>180</v>
      </c>
      <c r="F4288" s="404">
        <f t="shared" si="1540"/>
        <v>10256.4</v>
      </c>
      <c r="G4288" s="404"/>
      <c r="H4288" s="404"/>
      <c r="I4288" s="507">
        <v>44301</v>
      </c>
      <c r="J4288" s="507">
        <v>45962</v>
      </c>
      <c r="K4288" s="404"/>
      <c r="L4288" s="404">
        <v>377</v>
      </c>
      <c r="M4288" s="507">
        <v>44293</v>
      </c>
      <c r="N4288" s="404">
        <v>0</v>
      </c>
      <c r="O4288" s="404">
        <v>80</v>
      </c>
      <c r="P4288" s="404">
        <v>26</v>
      </c>
      <c r="Q4288" s="404"/>
      <c r="R4288" s="404"/>
      <c r="S4288" s="404"/>
      <c r="T4288" s="404"/>
      <c r="U4288" s="404"/>
      <c r="V4288" s="404"/>
      <c r="W4288" s="404"/>
      <c r="X4288" s="404"/>
      <c r="Y4288" s="404"/>
      <c r="Z4288" s="404"/>
      <c r="AA4288" s="404"/>
      <c r="AB4288" s="404"/>
      <c r="AC4288" s="1507">
        <f t="shared" si="1541"/>
        <v>74</v>
      </c>
      <c r="AD4288" s="1508">
        <f t="shared" si="1542"/>
        <v>4216.5199999999995</v>
      </c>
      <c r="AE4288" s="14">
        <f t="shared" si="1548"/>
        <v>31.5</v>
      </c>
      <c r="AF4288" s="14">
        <f t="shared" si="1543"/>
        <v>35.333333333333336</v>
      </c>
      <c r="AG4288" s="14">
        <f t="shared" si="1544"/>
        <v>2.0943396226415092</v>
      </c>
      <c r="AH4288" s="14">
        <f t="shared" si="1549"/>
        <v>-29.40566037735849</v>
      </c>
      <c r="AI4288" s="14">
        <f t="shared" si="1550"/>
        <v>-1039</v>
      </c>
      <c r="AJ4288" s="514"/>
    </row>
    <row r="4289" spans="1:36" s="1580" customFormat="1" ht="15.75">
      <c r="A4289" s="1482">
        <v>34</v>
      </c>
      <c r="B4289" s="174" t="s">
        <v>858</v>
      </c>
      <c r="C4289" s="404" t="s">
        <v>66</v>
      </c>
      <c r="D4289" s="505">
        <v>56.98</v>
      </c>
      <c r="E4289" s="404">
        <v>2960</v>
      </c>
      <c r="F4289" s="404">
        <f t="shared" si="1540"/>
        <v>168660.8</v>
      </c>
      <c r="G4289" s="404"/>
      <c r="H4289" s="404"/>
      <c r="I4289" s="507">
        <v>44301</v>
      </c>
      <c r="J4289" s="507">
        <v>45962</v>
      </c>
      <c r="K4289" s="404"/>
      <c r="L4289" s="404">
        <v>377</v>
      </c>
      <c r="M4289" s="507">
        <v>44293</v>
      </c>
      <c r="N4289" s="404">
        <v>60</v>
      </c>
      <c r="O4289" s="404">
        <v>347</v>
      </c>
      <c r="P4289" s="404">
        <v>277</v>
      </c>
      <c r="Q4289" s="404"/>
      <c r="R4289" s="404"/>
      <c r="S4289" s="404"/>
      <c r="T4289" s="404"/>
      <c r="U4289" s="404"/>
      <c r="V4289" s="404"/>
      <c r="W4289" s="404"/>
      <c r="X4289" s="404"/>
      <c r="Y4289" s="404"/>
      <c r="Z4289" s="404"/>
      <c r="AA4289" s="404"/>
      <c r="AB4289" s="404"/>
      <c r="AC4289" s="1507">
        <f t="shared" si="1541"/>
        <v>2276</v>
      </c>
      <c r="AD4289" s="1508">
        <f t="shared" si="1542"/>
        <v>129686.48</v>
      </c>
      <c r="AE4289" s="14">
        <f t="shared" si="1548"/>
        <v>31.5</v>
      </c>
      <c r="AF4289" s="14">
        <f t="shared" si="1543"/>
        <v>228</v>
      </c>
      <c r="AG4289" s="14">
        <f t="shared" si="1544"/>
        <v>9.9824561403508767</v>
      </c>
      <c r="AH4289" s="14">
        <f t="shared" si="1549"/>
        <v>-21.517543859649123</v>
      </c>
      <c r="AI4289" s="14">
        <f t="shared" si="1550"/>
        <v>-4906</v>
      </c>
      <c r="AJ4289" s="514"/>
    </row>
    <row r="4290" spans="1:36" s="1580" customFormat="1" ht="15.75">
      <c r="A4290" s="1482"/>
      <c r="B4290" s="2179" t="s">
        <v>1235</v>
      </c>
      <c r="C4290" s="404"/>
      <c r="D4290" s="505"/>
      <c r="E4290" s="404"/>
      <c r="F4290" s="404"/>
      <c r="G4290" s="404"/>
      <c r="H4290" s="404"/>
      <c r="I4290" s="507"/>
      <c r="J4290" s="507"/>
      <c r="K4290" s="404"/>
      <c r="L4290" s="404"/>
      <c r="M4290" s="507"/>
      <c r="N4290" s="404"/>
      <c r="O4290" s="404"/>
      <c r="P4290" s="404"/>
      <c r="Q4290" s="404"/>
      <c r="R4290" s="404"/>
      <c r="S4290" s="404"/>
      <c r="T4290" s="404"/>
      <c r="U4290" s="404"/>
      <c r="V4290" s="404"/>
      <c r="W4290" s="404"/>
      <c r="X4290" s="404"/>
      <c r="Y4290" s="404"/>
      <c r="Z4290" s="404"/>
      <c r="AA4290" s="404"/>
      <c r="AB4290" s="404"/>
      <c r="AC4290" s="1507"/>
      <c r="AD4290" s="1508">
        <f t="shared" si="1542"/>
        <v>0</v>
      </c>
      <c r="AE4290" s="14">
        <f t="shared" si="1548"/>
        <v>-1500.5666666666666</v>
      </c>
      <c r="AF4290" s="14">
        <f t="shared" si="1543"/>
        <v>0</v>
      </c>
      <c r="AG4290" s="14" t="e">
        <f t="shared" si="1544"/>
        <v>#DIV/0!</v>
      </c>
      <c r="AH4290" s="14" t="e">
        <f t="shared" si="1549"/>
        <v>#DIV/0!</v>
      </c>
      <c r="AI4290" s="14">
        <f t="shared" si="1550"/>
        <v>0</v>
      </c>
      <c r="AJ4290" s="514"/>
    </row>
    <row r="4291" spans="1:36" s="1580" customFormat="1" ht="15.75">
      <c r="A4291" s="1482">
        <v>1</v>
      </c>
      <c r="B4291" s="517" t="s">
        <v>1236</v>
      </c>
      <c r="C4291" s="404" t="s">
        <v>181</v>
      </c>
      <c r="D4291" s="505">
        <v>8720.94</v>
      </c>
      <c r="E4291" s="404">
        <v>25</v>
      </c>
      <c r="F4291" s="404">
        <f>D4291*E4291</f>
        <v>218023.5</v>
      </c>
      <c r="G4291" s="404"/>
      <c r="H4291" s="404">
        <v>0</v>
      </c>
      <c r="I4291" s="506">
        <v>44532</v>
      </c>
      <c r="J4291" s="506">
        <v>46174</v>
      </c>
      <c r="K4291" s="506"/>
      <c r="L4291" s="404">
        <v>1301</v>
      </c>
      <c r="M4291" s="506">
        <v>44468</v>
      </c>
      <c r="N4291" s="404">
        <v>1</v>
      </c>
      <c r="O4291" s="404">
        <v>1</v>
      </c>
      <c r="P4291" s="404">
        <v>0</v>
      </c>
      <c r="Q4291" s="404"/>
      <c r="R4291" s="404"/>
      <c r="S4291" s="404"/>
      <c r="T4291" s="404"/>
      <c r="U4291" s="404"/>
      <c r="V4291" s="404"/>
      <c r="W4291" s="404"/>
      <c r="X4291" s="404"/>
      <c r="Y4291" s="404"/>
      <c r="Z4291" s="404"/>
      <c r="AA4291" s="404"/>
      <c r="AB4291" s="404"/>
      <c r="AC4291" s="1507">
        <f t="shared" si="1541"/>
        <v>23</v>
      </c>
      <c r="AD4291" s="1508">
        <f t="shared" si="1542"/>
        <v>200581.62000000002</v>
      </c>
      <c r="AE4291" s="14">
        <f t="shared" si="1548"/>
        <v>38.56666666666667</v>
      </c>
      <c r="AF4291" s="14">
        <f t="shared" si="1543"/>
        <v>0.66666666666666663</v>
      </c>
      <c r="AG4291" s="14">
        <f t="shared" si="1544"/>
        <v>34.5</v>
      </c>
      <c r="AH4291" s="14">
        <f t="shared" si="1549"/>
        <v>-4.06666666666667</v>
      </c>
      <c r="AI4291" s="14">
        <f t="shared" si="1550"/>
        <v>-2.7111111111111121</v>
      </c>
      <c r="AJ4291" s="514"/>
    </row>
    <row r="4292" spans="1:36" s="2172" customFormat="1" ht="15.75">
      <c r="A4292" s="1482">
        <v>2</v>
      </c>
      <c r="B4292" s="174" t="s">
        <v>3101</v>
      </c>
      <c r="C4292" s="404" t="s">
        <v>66</v>
      </c>
      <c r="D4292" s="505">
        <v>18855.27</v>
      </c>
      <c r="E4292" s="404">
        <v>2</v>
      </c>
      <c r="F4292" s="404">
        <f>D4292*E4292</f>
        <v>37710.54</v>
      </c>
      <c r="G4292" s="404"/>
      <c r="H4292" s="404">
        <f>D4292*G4292</f>
        <v>0</v>
      </c>
      <c r="I4292" s="507">
        <v>44704</v>
      </c>
      <c r="J4292" s="507">
        <v>46400</v>
      </c>
      <c r="K4292" s="404"/>
      <c r="L4292" s="404">
        <v>349</v>
      </c>
      <c r="M4292" s="507">
        <v>44699</v>
      </c>
      <c r="N4292" s="404">
        <v>0</v>
      </c>
      <c r="O4292" s="404">
        <v>0</v>
      </c>
      <c r="P4292" s="404">
        <v>1</v>
      </c>
      <c r="Q4292" s="404"/>
      <c r="R4292" s="404"/>
      <c r="S4292" s="404"/>
      <c r="T4292" s="404"/>
      <c r="U4292" s="404"/>
      <c r="V4292" s="404"/>
      <c r="W4292" s="404"/>
      <c r="X4292" s="404"/>
      <c r="Y4292" s="404"/>
      <c r="Z4292" s="404"/>
      <c r="AA4292" s="404"/>
      <c r="AB4292" s="404"/>
      <c r="AC4292" s="1507">
        <f t="shared" si="1541"/>
        <v>1</v>
      </c>
      <c r="AD4292" s="1508">
        <f t="shared" si="1542"/>
        <v>18855.27</v>
      </c>
      <c r="AE4292" s="14">
        <f t="shared" si="1548"/>
        <v>46.1</v>
      </c>
      <c r="AF4292" s="14">
        <f t="shared" si="1543"/>
        <v>0.33333333333333331</v>
      </c>
      <c r="AG4292" s="14">
        <f t="shared" si="1544"/>
        <v>3</v>
      </c>
      <c r="AH4292" s="14">
        <f t="shared" si="1549"/>
        <v>-43.1</v>
      </c>
      <c r="AI4292" s="14">
        <f t="shared" si="1550"/>
        <v>-14.366666666666667</v>
      </c>
      <c r="AJ4292" s="514"/>
    </row>
    <row r="4293" spans="1:36" s="1580" customFormat="1" ht="15.75">
      <c r="A4293" s="1482">
        <v>3</v>
      </c>
      <c r="B4293" s="174" t="s">
        <v>3101</v>
      </c>
      <c r="C4293" s="404" t="s">
        <v>66</v>
      </c>
      <c r="D4293" s="505">
        <v>18855.27</v>
      </c>
      <c r="E4293" s="404">
        <v>33</v>
      </c>
      <c r="F4293" s="404">
        <f>D4293*E4293</f>
        <v>622223.91</v>
      </c>
      <c r="G4293" s="404"/>
      <c r="H4293" s="404">
        <f>D4293*G4293</f>
        <v>0</v>
      </c>
      <c r="I4293" s="507">
        <v>44868</v>
      </c>
      <c r="J4293" s="507">
        <v>46569</v>
      </c>
      <c r="K4293" s="404"/>
      <c r="L4293" s="404">
        <v>899</v>
      </c>
      <c r="M4293" s="507">
        <v>44854</v>
      </c>
      <c r="N4293" s="404">
        <v>0</v>
      </c>
      <c r="O4293" s="404">
        <v>0</v>
      </c>
      <c r="P4293" s="404">
        <v>0</v>
      </c>
      <c r="Q4293" s="404"/>
      <c r="R4293" s="404"/>
      <c r="S4293" s="404"/>
      <c r="T4293" s="404"/>
      <c r="U4293" s="404"/>
      <c r="V4293" s="404"/>
      <c r="W4293" s="404"/>
      <c r="X4293" s="404"/>
      <c r="Y4293" s="404"/>
      <c r="Z4293" s="404"/>
      <c r="AA4293" s="404"/>
      <c r="AB4293" s="404"/>
      <c r="AC4293" s="1507">
        <f t="shared" si="1541"/>
        <v>33</v>
      </c>
      <c r="AD4293" s="1508">
        <f t="shared" si="1542"/>
        <v>622223.91</v>
      </c>
      <c r="AE4293" s="14">
        <f t="shared" si="1548"/>
        <v>51.733333333333334</v>
      </c>
      <c r="AF4293" s="14">
        <f t="shared" si="1543"/>
        <v>0</v>
      </c>
      <c r="AG4293" s="14" t="e">
        <f t="shared" si="1544"/>
        <v>#DIV/0!</v>
      </c>
      <c r="AH4293" s="14" t="e">
        <f t="shared" si="1549"/>
        <v>#DIV/0!</v>
      </c>
      <c r="AI4293" s="14">
        <f t="shared" si="1550"/>
        <v>33</v>
      </c>
      <c r="AJ4293" s="514"/>
    </row>
    <row r="4294" spans="1:36" s="1580" customFormat="1" ht="15.75">
      <c r="A4294" s="1482">
        <v>4</v>
      </c>
      <c r="B4294" s="174" t="s">
        <v>9078</v>
      </c>
      <c r="C4294" s="404" t="s">
        <v>66</v>
      </c>
      <c r="D4294" s="505">
        <v>19104.87</v>
      </c>
      <c r="E4294" s="404"/>
      <c r="F4294" s="404"/>
      <c r="G4294" s="404">
        <v>11</v>
      </c>
      <c r="H4294" s="404">
        <f>D4294*G4294</f>
        <v>210153.56999999998</v>
      </c>
      <c r="I4294" s="510">
        <v>44974</v>
      </c>
      <c r="J4294" s="507"/>
      <c r="K4294" s="404"/>
      <c r="L4294" s="404">
        <v>168</v>
      </c>
      <c r="M4294" s="507">
        <v>44974</v>
      </c>
      <c r="N4294" s="404"/>
      <c r="O4294" s="404">
        <v>0</v>
      </c>
      <c r="P4294" s="404">
        <v>6</v>
      </c>
      <c r="Q4294" s="404"/>
      <c r="R4294" s="404"/>
      <c r="S4294" s="404"/>
      <c r="T4294" s="404"/>
      <c r="U4294" s="404"/>
      <c r="V4294" s="404"/>
      <c r="W4294" s="404"/>
      <c r="X4294" s="404"/>
      <c r="Y4294" s="404"/>
      <c r="Z4294" s="404"/>
      <c r="AA4294" s="404"/>
      <c r="AB4294" s="404"/>
      <c r="AC4294" s="1507">
        <f t="shared" si="1541"/>
        <v>5</v>
      </c>
      <c r="AD4294" s="1508">
        <f t="shared" si="1542"/>
        <v>95524.349999999991</v>
      </c>
      <c r="AE4294" s="14">
        <f t="shared" si="1548"/>
        <v>-1500.5666666666666</v>
      </c>
      <c r="AF4294" s="14">
        <f t="shared" si="1543"/>
        <v>2</v>
      </c>
      <c r="AG4294" s="14">
        <f t="shared" si="1544"/>
        <v>2.5</v>
      </c>
      <c r="AH4294" s="14">
        <f t="shared" si="1549"/>
        <v>1503.0666666666666</v>
      </c>
      <c r="AI4294" s="14">
        <f t="shared" si="1550"/>
        <v>3006.1333333333332</v>
      </c>
      <c r="AJ4294" s="514"/>
    </row>
    <row r="4295" spans="1:36" s="1580" customFormat="1" ht="15.75">
      <c r="A4295" s="1482">
        <v>5</v>
      </c>
      <c r="B4295" s="174" t="s">
        <v>9078</v>
      </c>
      <c r="C4295" s="404" t="s">
        <v>66</v>
      </c>
      <c r="D4295" s="505">
        <v>19104.87</v>
      </c>
      <c r="E4295" s="404"/>
      <c r="F4295" s="404"/>
      <c r="G4295" s="404">
        <v>18</v>
      </c>
      <c r="H4295" s="404">
        <f>D4295*G4295</f>
        <v>343887.66</v>
      </c>
      <c r="I4295" s="507">
        <v>44974</v>
      </c>
      <c r="J4295" s="507"/>
      <c r="K4295" s="404"/>
      <c r="L4295" s="404">
        <v>167</v>
      </c>
      <c r="M4295" s="507">
        <v>44974</v>
      </c>
      <c r="N4295" s="404"/>
      <c r="O4295" s="404">
        <v>0</v>
      </c>
      <c r="P4295" s="404">
        <v>0</v>
      </c>
      <c r="Q4295" s="404"/>
      <c r="R4295" s="404"/>
      <c r="S4295" s="404"/>
      <c r="T4295" s="404"/>
      <c r="U4295" s="404"/>
      <c r="V4295" s="404"/>
      <c r="W4295" s="404"/>
      <c r="X4295" s="404"/>
      <c r="Y4295" s="404"/>
      <c r="Z4295" s="404"/>
      <c r="AA4295" s="404"/>
      <c r="AB4295" s="404"/>
      <c r="AC4295" s="1507">
        <f t="shared" si="1541"/>
        <v>18</v>
      </c>
      <c r="AD4295" s="1508">
        <f t="shared" si="1542"/>
        <v>343887.66</v>
      </c>
      <c r="AE4295" s="14">
        <f t="shared" si="1548"/>
        <v>-1500.5666666666666</v>
      </c>
      <c r="AF4295" s="14">
        <f t="shared" si="1543"/>
        <v>0</v>
      </c>
      <c r="AG4295" s="14" t="e">
        <f t="shared" si="1544"/>
        <v>#DIV/0!</v>
      </c>
      <c r="AH4295" s="14" t="e">
        <f t="shared" si="1549"/>
        <v>#DIV/0!</v>
      </c>
      <c r="AI4295" s="14">
        <f t="shared" si="1550"/>
        <v>18</v>
      </c>
      <c r="AJ4295" s="514"/>
    </row>
    <row r="4296" spans="1:36" s="1580" customFormat="1" ht="15.75">
      <c r="A4296" s="1483"/>
      <c r="B4296" s="2179" t="s">
        <v>1237</v>
      </c>
      <c r="C4296" s="511"/>
      <c r="D4296" s="512"/>
      <c r="E4296" s="511"/>
      <c r="F4296" s="511"/>
      <c r="G4296" s="511"/>
      <c r="H4296" s="511"/>
      <c r="I4296" s="513"/>
      <c r="J4296" s="513"/>
      <c r="K4296" s="511"/>
      <c r="L4296" s="511"/>
      <c r="M4296" s="513"/>
      <c r="N4296" s="511"/>
      <c r="O4296" s="511"/>
      <c r="P4296" s="511"/>
      <c r="Q4296" s="511"/>
      <c r="R4296" s="511"/>
      <c r="S4296" s="511"/>
      <c r="T4296" s="511"/>
      <c r="U4296" s="511"/>
      <c r="V4296" s="511"/>
      <c r="W4296" s="511"/>
      <c r="X4296" s="511"/>
      <c r="Y4296" s="511"/>
      <c r="Z4296" s="511"/>
      <c r="AA4296" s="511"/>
      <c r="AB4296" s="511"/>
      <c r="AC4296" s="1507"/>
      <c r="AD4296" s="1508">
        <f t="shared" si="1542"/>
        <v>0</v>
      </c>
      <c r="AE4296" s="14">
        <f t="shared" si="1548"/>
        <v>-1500.5666666666666</v>
      </c>
      <c r="AF4296" s="14">
        <f t="shared" si="1543"/>
        <v>0</v>
      </c>
      <c r="AG4296" s="14" t="e">
        <f t="shared" si="1544"/>
        <v>#DIV/0!</v>
      </c>
      <c r="AH4296" s="14" t="e">
        <f t="shared" si="1549"/>
        <v>#DIV/0!</v>
      </c>
      <c r="AI4296" s="14">
        <f t="shared" si="1550"/>
        <v>0</v>
      </c>
      <c r="AJ4296" s="515"/>
    </row>
    <row r="4297" spans="1:36" s="1580" customFormat="1" ht="15.75">
      <c r="A4297" s="1482">
        <v>1</v>
      </c>
      <c r="B4297" s="477" t="s">
        <v>1238</v>
      </c>
      <c r="C4297" s="404" t="s">
        <v>176</v>
      </c>
      <c r="D4297" s="505">
        <v>51.36</v>
      </c>
      <c r="E4297" s="404">
        <v>926</v>
      </c>
      <c r="F4297" s="404">
        <f>D4297*E4297</f>
        <v>47559.360000000001</v>
      </c>
      <c r="G4297" s="404"/>
      <c r="H4297" s="404">
        <f>D4297*G4297</f>
        <v>0</v>
      </c>
      <c r="I4297" s="507">
        <v>44663</v>
      </c>
      <c r="J4297" s="507">
        <v>45658</v>
      </c>
      <c r="K4297" s="404"/>
      <c r="L4297" s="404">
        <v>225</v>
      </c>
      <c r="M4297" s="507">
        <v>44662</v>
      </c>
      <c r="N4297" s="404">
        <v>53</v>
      </c>
      <c r="O4297" s="404">
        <v>48</v>
      </c>
      <c r="P4297" s="404">
        <v>48</v>
      </c>
      <c r="Q4297" s="404"/>
      <c r="R4297" s="404"/>
      <c r="S4297" s="404"/>
      <c r="T4297" s="404"/>
      <c r="U4297" s="404"/>
      <c r="V4297" s="404"/>
      <c r="W4297" s="404"/>
      <c r="X4297" s="404"/>
      <c r="Y4297" s="404"/>
      <c r="Z4297" s="404"/>
      <c r="AA4297" s="404"/>
      <c r="AB4297" s="404"/>
      <c r="AC4297" s="1507">
        <f t="shared" si="1541"/>
        <v>777</v>
      </c>
      <c r="AD4297" s="1508">
        <f t="shared" si="1542"/>
        <v>39906.720000000001</v>
      </c>
      <c r="AE4297" s="14">
        <f t="shared" si="1548"/>
        <v>21.366666666666667</v>
      </c>
      <c r="AF4297" s="14">
        <f t="shared" si="1543"/>
        <v>49.666666666666664</v>
      </c>
      <c r="AG4297" s="14">
        <f t="shared" si="1544"/>
        <v>15.644295302013424</v>
      </c>
      <c r="AH4297" s="14">
        <f t="shared" si="1549"/>
        <v>-5.7223713646532435</v>
      </c>
      <c r="AI4297" s="14">
        <f t="shared" si="1550"/>
        <v>-284.21111111111099</v>
      </c>
      <c r="AJ4297" s="514"/>
    </row>
    <row r="4298" spans="1:36" s="1580" customFormat="1" ht="15.75">
      <c r="A4298" s="1482">
        <v>2</v>
      </c>
      <c r="B4298" s="477" t="s">
        <v>1239</v>
      </c>
      <c r="C4298" s="404" t="s">
        <v>156</v>
      </c>
      <c r="D4298" s="505">
        <v>27.7</v>
      </c>
      <c r="E4298" s="404">
        <v>800</v>
      </c>
      <c r="F4298" s="404">
        <f>D4298*E4298</f>
        <v>22160</v>
      </c>
      <c r="G4298" s="404"/>
      <c r="H4298" s="404">
        <f>D4298*G4298</f>
        <v>0</v>
      </c>
      <c r="I4298" s="507">
        <v>44637</v>
      </c>
      <c r="J4298" s="507">
        <v>45627</v>
      </c>
      <c r="K4298" s="404"/>
      <c r="L4298" s="404">
        <v>156</v>
      </c>
      <c r="M4298" s="507">
        <v>44636</v>
      </c>
      <c r="N4298" s="404">
        <v>0</v>
      </c>
      <c r="O4298" s="404">
        <v>0</v>
      </c>
      <c r="P4298" s="404">
        <v>0</v>
      </c>
      <c r="Q4298" s="404"/>
      <c r="R4298" s="404"/>
      <c r="S4298" s="404"/>
      <c r="T4298" s="404"/>
      <c r="U4298" s="404"/>
      <c r="V4298" s="404"/>
      <c r="W4298" s="404"/>
      <c r="X4298" s="404"/>
      <c r="Y4298" s="404"/>
      <c r="Z4298" s="404"/>
      <c r="AA4298" s="404"/>
      <c r="AB4298" s="404"/>
      <c r="AC4298" s="1507">
        <f t="shared" si="1541"/>
        <v>800</v>
      </c>
      <c r="AD4298" s="1508">
        <f t="shared" si="1542"/>
        <v>22160</v>
      </c>
      <c r="AE4298" s="14">
        <f t="shared" si="1548"/>
        <v>20.333333333333332</v>
      </c>
      <c r="AF4298" s="14">
        <f t="shared" si="1543"/>
        <v>0</v>
      </c>
      <c r="AG4298" s="14" t="e">
        <f t="shared" si="1544"/>
        <v>#DIV/0!</v>
      </c>
      <c r="AH4298" s="14" t="e">
        <f t="shared" si="1549"/>
        <v>#DIV/0!</v>
      </c>
      <c r="AI4298" s="14">
        <f t="shared" si="1550"/>
        <v>800</v>
      </c>
      <c r="AJ4298" s="514"/>
    </row>
    <row r="4299" spans="1:36" s="1580" customFormat="1" ht="15.75">
      <c r="A4299" s="1482">
        <v>3</v>
      </c>
      <c r="B4299" s="477" t="s">
        <v>1240</v>
      </c>
      <c r="C4299" s="404" t="s">
        <v>156</v>
      </c>
      <c r="D4299" s="505">
        <v>41.8</v>
      </c>
      <c r="E4299" s="404">
        <v>7</v>
      </c>
      <c r="F4299" s="404">
        <f>D4299*E4299</f>
        <v>292.59999999999997</v>
      </c>
      <c r="G4299" s="404"/>
      <c r="H4299" s="404">
        <f>D4299*G4299</f>
        <v>0</v>
      </c>
      <c r="I4299" s="507">
        <v>44637</v>
      </c>
      <c r="J4299" s="507">
        <v>45352</v>
      </c>
      <c r="K4299" s="404"/>
      <c r="L4299" s="404">
        <v>156</v>
      </c>
      <c r="M4299" s="507">
        <v>44636</v>
      </c>
      <c r="N4299" s="404">
        <v>0</v>
      </c>
      <c r="O4299" s="404">
        <v>2</v>
      </c>
      <c r="P4299" s="404">
        <v>2</v>
      </c>
      <c r="Q4299" s="404"/>
      <c r="R4299" s="404"/>
      <c r="S4299" s="404"/>
      <c r="T4299" s="404"/>
      <c r="U4299" s="404"/>
      <c r="V4299" s="404"/>
      <c r="W4299" s="404"/>
      <c r="X4299" s="404"/>
      <c r="Y4299" s="404"/>
      <c r="Z4299" s="404"/>
      <c r="AA4299" s="404"/>
      <c r="AB4299" s="404"/>
      <c r="AC4299" s="1507">
        <f t="shared" si="1541"/>
        <v>3</v>
      </c>
      <c r="AD4299" s="1508">
        <f t="shared" si="1542"/>
        <v>125.39999999999999</v>
      </c>
      <c r="AE4299" s="14">
        <f t="shared" si="1548"/>
        <v>11.166666666666666</v>
      </c>
      <c r="AF4299" s="14">
        <f t="shared" si="1543"/>
        <v>1.3333333333333333</v>
      </c>
      <c r="AG4299" s="14">
        <f t="shared" si="1544"/>
        <v>2.25</v>
      </c>
      <c r="AH4299" s="14">
        <f t="shared" si="1549"/>
        <v>-8.9166666666666661</v>
      </c>
      <c r="AI4299" s="14">
        <f t="shared" si="1550"/>
        <v>-11.888888888888888</v>
      </c>
      <c r="AJ4299" s="514"/>
    </row>
    <row r="4300" spans="1:36" s="1580" customFormat="1" ht="15.75">
      <c r="A4300" s="1482">
        <v>4</v>
      </c>
      <c r="B4300" s="477" t="s">
        <v>1241</v>
      </c>
      <c r="C4300" s="404" t="s">
        <v>156</v>
      </c>
      <c r="D4300" s="505">
        <v>63.56</v>
      </c>
      <c r="E4300" s="404">
        <v>557</v>
      </c>
      <c r="F4300" s="404">
        <f>D4300*E4300</f>
        <v>35402.92</v>
      </c>
      <c r="G4300" s="404"/>
      <c r="H4300" s="404">
        <f>D4300*G4300</f>
        <v>0</v>
      </c>
      <c r="I4300" s="507">
        <v>44637</v>
      </c>
      <c r="J4300" s="507">
        <v>45352</v>
      </c>
      <c r="K4300" s="404"/>
      <c r="L4300" s="404">
        <v>156</v>
      </c>
      <c r="M4300" s="507">
        <v>44636</v>
      </c>
      <c r="N4300" s="404">
        <v>76</v>
      </c>
      <c r="O4300" s="404">
        <v>71</v>
      </c>
      <c r="P4300" s="404">
        <v>98</v>
      </c>
      <c r="Q4300" s="404"/>
      <c r="R4300" s="404"/>
      <c r="S4300" s="404"/>
      <c r="T4300" s="404"/>
      <c r="U4300" s="404"/>
      <c r="V4300" s="404"/>
      <c r="W4300" s="404"/>
      <c r="X4300" s="404"/>
      <c r="Y4300" s="404"/>
      <c r="Z4300" s="404"/>
      <c r="AA4300" s="404"/>
      <c r="AB4300" s="404"/>
      <c r="AC4300" s="1507">
        <f t="shared" si="1541"/>
        <v>312</v>
      </c>
      <c r="AD4300" s="1508">
        <f t="shared" si="1542"/>
        <v>19830.72</v>
      </c>
      <c r="AE4300" s="14">
        <f t="shared" si="1548"/>
        <v>11.166666666666666</v>
      </c>
      <c r="AF4300" s="14">
        <f t="shared" si="1543"/>
        <v>81.666666666666671</v>
      </c>
      <c r="AG4300" s="14">
        <f t="shared" si="1544"/>
        <v>3.8204081632653057</v>
      </c>
      <c r="AH4300" s="14">
        <f t="shared" si="1549"/>
        <v>-7.3462585034013603</v>
      </c>
      <c r="AI4300" s="14">
        <f t="shared" si="1550"/>
        <v>-599.94444444444446</v>
      </c>
      <c r="AJ4300" s="514"/>
    </row>
    <row r="4301" spans="1:36" s="1580" customFormat="1" ht="15.75">
      <c r="A4301" s="1482">
        <v>5</v>
      </c>
      <c r="B4301" s="477" t="s">
        <v>1242</v>
      </c>
      <c r="C4301" s="404" t="s">
        <v>156</v>
      </c>
      <c r="D4301" s="505">
        <v>5.72</v>
      </c>
      <c r="E4301" s="404">
        <v>400</v>
      </c>
      <c r="F4301" s="404">
        <f>D4301*E4301</f>
        <v>2288</v>
      </c>
      <c r="G4301" s="404"/>
      <c r="H4301" s="404">
        <f>D4301*G4301</f>
        <v>0</v>
      </c>
      <c r="I4301" s="507">
        <v>44637</v>
      </c>
      <c r="J4301" s="507">
        <v>45900</v>
      </c>
      <c r="K4301" s="404"/>
      <c r="L4301" s="404">
        <v>156</v>
      </c>
      <c r="M4301" s="507">
        <v>44636</v>
      </c>
      <c r="N4301" s="404">
        <v>0</v>
      </c>
      <c r="O4301" s="404">
        <v>0</v>
      </c>
      <c r="P4301" s="404">
        <v>6</v>
      </c>
      <c r="Q4301" s="404"/>
      <c r="R4301" s="404"/>
      <c r="S4301" s="404"/>
      <c r="T4301" s="404"/>
      <c r="U4301" s="404"/>
      <c r="V4301" s="404"/>
      <c r="W4301" s="404"/>
      <c r="X4301" s="404"/>
      <c r="Y4301" s="404"/>
      <c r="Z4301" s="404"/>
      <c r="AA4301" s="404"/>
      <c r="AB4301" s="404"/>
      <c r="AC4301" s="1507">
        <f t="shared" si="1541"/>
        <v>394</v>
      </c>
      <c r="AD4301" s="1508">
        <f t="shared" si="1542"/>
        <v>2253.6799999999998</v>
      </c>
      <c r="AE4301" s="14">
        <f t="shared" si="1548"/>
        <v>29.433333333333334</v>
      </c>
      <c r="AF4301" s="14">
        <f t="shared" si="1543"/>
        <v>2</v>
      </c>
      <c r="AG4301" s="14">
        <f t="shared" si="1544"/>
        <v>197</v>
      </c>
      <c r="AH4301" s="14">
        <f t="shared" si="1549"/>
        <v>167.56666666666666</v>
      </c>
      <c r="AI4301" s="14">
        <f t="shared" si="1550"/>
        <v>335.13333333333333</v>
      </c>
      <c r="AJ4301" s="514"/>
    </row>
    <row r="4302" spans="1:36" s="1580" customFormat="1" ht="15.75">
      <c r="A4302" s="4241" t="s">
        <v>21</v>
      </c>
      <c r="B4302" s="4242"/>
      <c r="C4302" s="4242"/>
      <c r="D4302" s="4242"/>
      <c r="E4302" s="4242"/>
      <c r="F4302" s="4242"/>
      <c r="G4302" s="4242"/>
      <c r="H4302" s="4242"/>
      <c r="I4302" s="4242"/>
      <c r="J4302" s="4242"/>
      <c r="K4302" s="4242"/>
      <c r="L4302" s="4242"/>
      <c r="M4302" s="4242"/>
      <c r="N4302" s="4242"/>
      <c r="O4302" s="4242"/>
      <c r="P4302" s="4242"/>
      <c r="Q4302" s="4242"/>
      <c r="R4302" s="4242"/>
      <c r="S4302" s="4242"/>
      <c r="T4302" s="4242"/>
      <c r="U4302" s="4242"/>
      <c r="V4302" s="4242"/>
      <c r="W4302" s="4242"/>
      <c r="X4302" s="4242"/>
      <c r="Y4302" s="4242"/>
      <c r="Z4302" s="4242"/>
      <c r="AA4302" s="4242"/>
      <c r="AB4302" s="4242"/>
      <c r="AC4302" s="4242"/>
      <c r="AD4302" s="4242"/>
      <c r="AE4302" s="4242"/>
      <c r="AF4302" s="4242"/>
      <c r="AG4302" s="4242"/>
      <c r="AH4302" s="4242"/>
      <c r="AI4302" s="4242"/>
      <c r="AJ4302" s="4243"/>
    </row>
    <row r="4303" spans="1:36" s="1580" customFormat="1" ht="15.75">
      <c r="A4303" s="4702" t="s">
        <v>1243</v>
      </c>
      <c r="B4303" s="4703"/>
      <c r="C4303" s="4703"/>
      <c r="D4303" s="4703"/>
      <c r="E4303" s="4703"/>
      <c r="F4303" s="4703"/>
      <c r="G4303" s="4703"/>
      <c r="H4303" s="4703"/>
      <c r="I4303" s="4703"/>
      <c r="J4303" s="4703"/>
      <c r="K4303" s="4703"/>
      <c r="L4303" s="4703"/>
      <c r="M4303" s="4703"/>
      <c r="N4303" s="4703"/>
      <c r="O4303" s="4703"/>
      <c r="P4303" s="4703"/>
      <c r="Q4303" s="4703"/>
      <c r="R4303" s="4703"/>
      <c r="S4303" s="4703"/>
      <c r="T4303" s="4703"/>
      <c r="U4303" s="4703"/>
      <c r="V4303" s="4703"/>
      <c r="W4303" s="4703"/>
      <c r="X4303" s="4703"/>
      <c r="Y4303" s="4703"/>
      <c r="Z4303" s="4703"/>
      <c r="AA4303" s="4703"/>
      <c r="AB4303" s="4703"/>
      <c r="AC4303" s="4703"/>
      <c r="AD4303" s="4703"/>
      <c r="AE4303" s="4703"/>
      <c r="AF4303" s="4703"/>
      <c r="AG4303" s="4703"/>
      <c r="AH4303" s="4703"/>
      <c r="AI4303" s="4703"/>
      <c r="AJ4303" s="4704"/>
    </row>
    <row r="4304" spans="1:36" s="1580" customFormat="1" ht="15.75">
      <c r="A4304" s="1482">
        <v>1</v>
      </c>
      <c r="B4304" s="174" t="s">
        <v>3102</v>
      </c>
      <c r="C4304" s="404" t="s">
        <v>66</v>
      </c>
      <c r="D4304" s="505">
        <v>105.34868</v>
      </c>
      <c r="E4304" s="404">
        <v>3000</v>
      </c>
      <c r="F4304" s="404">
        <f t="shared" ref="F4304:F4310" si="1551">D4304*E4304</f>
        <v>316046.03999999998</v>
      </c>
      <c r="G4304" s="404"/>
      <c r="H4304" s="404">
        <f>D4304*G4304</f>
        <v>0</v>
      </c>
      <c r="I4304" s="507">
        <v>44692</v>
      </c>
      <c r="J4304" s="507">
        <v>45413</v>
      </c>
      <c r="K4304" s="404"/>
      <c r="L4304" s="404">
        <v>280</v>
      </c>
      <c r="M4304" s="507">
        <v>44683</v>
      </c>
      <c r="N4304" s="404">
        <v>0</v>
      </c>
      <c r="O4304" s="404">
        <v>0</v>
      </c>
      <c r="P4304" s="404">
        <v>0</v>
      </c>
      <c r="Q4304" s="404"/>
      <c r="R4304" s="404"/>
      <c r="S4304" s="404"/>
      <c r="T4304" s="404"/>
      <c r="U4304" s="404"/>
      <c r="V4304" s="404"/>
      <c r="W4304" s="404"/>
      <c r="X4304" s="404"/>
      <c r="Y4304" s="404"/>
      <c r="Z4304" s="404"/>
      <c r="AA4304" s="404"/>
      <c r="AB4304" s="404"/>
      <c r="AC4304" s="1507">
        <f t="shared" ref="AC4304:AC4310" si="1552">E4304+G4304-N4304-O4304-AA4304-P4304-Q4304-R4304-S4304-T4304-U4304-V4304-W4304-X4304-Y4304</f>
        <v>3000</v>
      </c>
      <c r="AD4304" s="1508">
        <f t="shared" ref="AD4304:AD4310" si="1553">D4304*AC4304</f>
        <v>316046.03999999998</v>
      </c>
      <c r="AE4304" s="14">
        <f t="shared" ref="AE4304:AE4310" si="1554">(J4304-"01.04.2023")/30</f>
        <v>13.2</v>
      </c>
      <c r="AF4304" s="14">
        <f t="shared" ref="AF4304:AF4310" si="1555">(N4304+O4304+P4304+Q4304+R4304+S4304+T4304+U4304+V4304+W4304+X4304+Y4304)/3</f>
        <v>0</v>
      </c>
      <c r="AG4304" s="14" t="e">
        <f t="shared" ref="AG4304:AG4310" si="1556">AC4304/AF4304</f>
        <v>#DIV/0!</v>
      </c>
      <c r="AH4304" s="14" t="e">
        <f t="shared" ref="AH4304:AH4310" si="1557">AG4304-AE4304</f>
        <v>#DIV/0!</v>
      </c>
      <c r="AI4304" s="14">
        <f t="shared" ref="AI4304:AI4310" si="1558">AC4304-(AE4304*AF4304)</f>
        <v>3000</v>
      </c>
      <c r="AJ4304" s="514"/>
    </row>
    <row r="4305" spans="1:36" s="3" customFormat="1" ht="15.75">
      <c r="A4305" s="1482">
        <v>3</v>
      </c>
      <c r="B4305" s="517" t="s">
        <v>1244</v>
      </c>
      <c r="C4305" s="404" t="s">
        <v>66</v>
      </c>
      <c r="D4305" s="505">
        <v>10.449285</v>
      </c>
      <c r="E4305" s="404">
        <v>7600</v>
      </c>
      <c r="F4305" s="404">
        <f t="shared" si="1551"/>
        <v>79414.565999999992</v>
      </c>
      <c r="G4305" s="404"/>
      <c r="H4305" s="404"/>
      <c r="I4305" s="507">
        <v>44546</v>
      </c>
      <c r="J4305" s="507">
        <v>45292</v>
      </c>
      <c r="K4305" s="404"/>
      <c r="L4305" s="404">
        <v>1585</v>
      </c>
      <c r="M4305" s="507">
        <v>44540</v>
      </c>
      <c r="N4305" s="404">
        <v>0</v>
      </c>
      <c r="O4305" s="404">
        <v>0</v>
      </c>
      <c r="P4305" s="404">
        <v>0</v>
      </c>
      <c r="Q4305" s="404"/>
      <c r="R4305" s="404"/>
      <c r="S4305" s="404"/>
      <c r="T4305" s="404"/>
      <c r="U4305" s="404"/>
      <c r="V4305" s="404"/>
      <c r="W4305" s="404"/>
      <c r="X4305" s="404"/>
      <c r="Y4305" s="404"/>
      <c r="Z4305" s="404"/>
      <c r="AA4305" s="404"/>
      <c r="AB4305" s="404"/>
      <c r="AC4305" s="1507">
        <f t="shared" si="1552"/>
        <v>7600</v>
      </c>
      <c r="AD4305" s="1508">
        <f t="shared" si="1553"/>
        <v>79414.565999999992</v>
      </c>
      <c r="AE4305" s="14">
        <f t="shared" si="1554"/>
        <v>9.1666666666666661</v>
      </c>
      <c r="AF4305" s="14">
        <f t="shared" si="1555"/>
        <v>0</v>
      </c>
      <c r="AG4305" s="14" t="e">
        <f t="shared" si="1556"/>
        <v>#DIV/0!</v>
      </c>
      <c r="AH4305" s="14" t="e">
        <f t="shared" si="1557"/>
        <v>#DIV/0!</v>
      </c>
      <c r="AI4305" s="14">
        <f t="shared" si="1558"/>
        <v>7600</v>
      </c>
      <c r="AJ4305" s="514"/>
    </row>
    <row r="4306" spans="1:36" s="3" customFormat="1" ht="15.75">
      <c r="A4306" s="1482">
        <v>4</v>
      </c>
      <c r="B4306" s="517" t="s">
        <v>1244</v>
      </c>
      <c r="C4306" s="404" t="s">
        <v>66</v>
      </c>
      <c r="D4306" s="505">
        <v>10.45978</v>
      </c>
      <c r="E4306" s="404">
        <v>16000</v>
      </c>
      <c r="F4306" s="404">
        <f t="shared" si="1551"/>
        <v>167356.48000000001</v>
      </c>
      <c r="G4306" s="404"/>
      <c r="H4306" s="404">
        <f>D4306*G4306</f>
        <v>0</v>
      </c>
      <c r="I4306" s="507">
        <v>44600</v>
      </c>
      <c r="J4306" s="507">
        <v>45078</v>
      </c>
      <c r="K4306" s="404"/>
      <c r="L4306" s="404">
        <v>61</v>
      </c>
      <c r="M4306" s="507">
        <v>44594</v>
      </c>
      <c r="N4306" s="404">
        <v>0</v>
      </c>
      <c r="O4306" s="404">
        <v>0</v>
      </c>
      <c r="P4306" s="404">
        <v>535</v>
      </c>
      <c r="Q4306" s="404"/>
      <c r="R4306" s="404"/>
      <c r="S4306" s="404"/>
      <c r="T4306" s="404"/>
      <c r="U4306" s="404"/>
      <c r="V4306" s="404"/>
      <c r="W4306" s="404"/>
      <c r="X4306" s="404"/>
      <c r="Y4306" s="404"/>
      <c r="Z4306" s="404"/>
      <c r="AA4306" s="404"/>
      <c r="AB4306" s="404"/>
      <c r="AC4306" s="1507">
        <f t="shared" si="1552"/>
        <v>15465</v>
      </c>
      <c r="AD4306" s="1508">
        <f t="shared" si="1553"/>
        <v>161760.49770000001</v>
      </c>
      <c r="AE4306" s="14">
        <f t="shared" si="1554"/>
        <v>2.0333333333333332</v>
      </c>
      <c r="AF4306" s="14">
        <f t="shared" si="1555"/>
        <v>178.33333333333334</v>
      </c>
      <c r="AG4306" s="14">
        <f t="shared" si="1556"/>
        <v>86.719626168224295</v>
      </c>
      <c r="AH4306" s="14">
        <f t="shared" si="1557"/>
        <v>84.686292834890963</v>
      </c>
      <c r="AI4306" s="14">
        <f t="shared" si="1558"/>
        <v>15102.388888888889</v>
      </c>
      <c r="AJ4306" s="514"/>
    </row>
    <row r="4307" spans="1:36" s="3" customFormat="1" ht="15.75">
      <c r="A4307" s="1482">
        <v>5</v>
      </c>
      <c r="B4307" s="517" t="s">
        <v>1244</v>
      </c>
      <c r="C4307" s="404" t="s">
        <v>66</v>
      </c>
      <c r="D4307" s="505">
        <v>82.577290000000005</v>
      </c>
      <c r="E4307" s="404">
        <v>2500</v>
      </c>
      <c r="F4307" s="404">
        <f t="shared" si="1551"/>
        <v>206443.22500000001</v>
      </c>
      <c r="G4307" s="404"/>
      <c r="H4307" s="404">
        <f>D4307*G4307</f>
        <v>0</v>
      </c>
      <c r="I4307" s="507">
        <v>44600</v>
      </c>
      <c r="J4307" s="507">
        <v>45108</v>
      </c>
      <c r="K4307" s="404"/>
      <c r="L4307" s="404">
        <v>61</v>
      </c>
      <c r="M4307" s="507">
        <v>44594</v>
      </c>
      <c r="N4307" s="404">
        <v>0</v>
      </c>
      <c r="O4307" s="404">
        <v>0</v>
      </c>
      <c r="P4307" s="404">
        <v>0</v>
      </c>
      <c r="Q4307" s="404"/>
      <c r="R4307" s="404"/>
      <c r="S4307" s="404"/>
      <c r="T4307" s="404"/>
      <c r="U4307" s="404"/>
      <c r="V4307" s="404"/>
      <c r="W4307" s="404"/>
      <c r="X4307" s="404"/>
      <c r="Y4307" s="404"/>
      <c r="Z4307" s="404"/>
      <c r="AA4307" s="404"/>
      <c r="AB4307" s="404"/>
      <c r="AC4307" s="1507">
        <f t="shared" si="1552"/>
        <v>2500</v>
      </c>
      <c r="AD4307" s="1508">
        <f t="shared" si="1553"/>
        <v>206443.22500000001</v>
      </c>
      <c r="AE4307" s="14">
        <f t="shared" si="1554"/>
        <v>3.0333333333333332</v>
      </c>
      <c r="AF4307" s="14">
        <f t="shared" si="1555"/>
        <v>0</v>
      </c>
      <c r="AG4307" s="14" t="e">
        <f t="shared" si="1556"/>
        <v>#DIV/0!</v>
      </c>
      <c r="AH4307" s="14" t="e">
        <f t="shared" si="1557"/>
        <v>#DIV/0!</v>
      </c>
      <c r="AI4307" s="14">
        <f t="shared" si="1558"/>
        <v>2500</v>
      </c>
      <c r="AJ4307" s="514"/>
    </row>
    <row r="4308" spans="1:36" s="3" customFormat="1" ht="15.75">
      <c r="A4308" s="1482">
        <v>6</v>
      </c>
      <c r="B4308" s="517" t="s">
        <v>1244</v>
      </c>
      <c r="C4308" s="404" t="s">
        <v>66</v>
      </c>
      <c r="D4308" s="505">
        <v>81.809479999999994</v>
      </c>
      <c r="E4308" s="404">
        <v>9000</v>
      </c>
      <c r="F4308" s="404">
        <f t="shared" si="1551"/>
        <v>736285.32</v>
      </c>
      <c r="G4308" s="404"/>
      <c r="H4308" s="404">
        <f>D4308*G4308</f>
        <v>0</v>
      </c>
      <c r="I4308" s="507">
        <v>44600</v>
      </c>
      <c r="J4308" s="507">
        <v>45108</v>
      </c>
      <c r="K4308" s="404"/>
      <c r="L4308" s="404">
        <v>61</v>
      </c>
      <c r="M4308" s="507">
        <v>44594</v>
      </c>
      <c r="N4308" s="404">
        <v>0</v>
      </c>
      <c r="O4308" s="404">
        <v>0</v>
      </c>
      <c r="P4308" s="404">
        <v>0</v>
      </c>
      <c r="Q4308" s="404"/>
      <c r="R4308" s="404"/>
      <c r="S4308" s="404"/>
      <c r="T4308" s="404"/>
      <c r="U4308" s="404"/>
      <c r="V4308" s="404"/>
      <c r="W4308" s="404"/>
      <c r="X4308" s="404"/>
      <c r="Y4308" s="404"/>
      <c r="Z4308" s="404"/>
      <c r="AA4308" s="404"/>
      <c r="AB4308" s="404"/>
      <c r="AC4308" s="1507">
        <f t="shared" si="1552"/>
        <v>9000</v>
      </c>
      <c r="AD4308" s="1508">
        <f t="shared" si="1553"/>
        <v>736285.32</v>
      </c>
      <c r="AE4308" s="14">
        <f t="shared" si="1554"/>
        <v>3.0333333333333332</v>
      </c>
      <c r="AF4308" s="14">
        <f t="shared" si="1555"/>
        <v>0</v>
      </c>
      <c r="AG4308" s="14" t="e">
        <f t="shared" si="1556"/>
        <v>#DIV/0!</v>
      </c>
      <c r="AH4308" s="14" t="e">
        <f t="shared" si="1557"/>
        <v>#DIV/0!</v>
      </c>
      <c r="AI4308" s="14">
        <f t="shared" si="1558"/>
        <v>9000</v>
      </c>
      <c r="AJ4308" s="514"/>
    </row>
    <row r="4309" spans="1:36" s="3" customFormat="1" ht="15.75">
      <c r="A4309" s="1482">
        <v>8</v>
      </c>
      <c r="B4309" s="517" t="s">
        <v>2869</v>
      </c>
      <c r="C4309" s="404" t="s">
        <v>66</v>
      </c>
      <c r="D4309" s="505">
        <v>48.392000000000003</v>
      </c>
      <c r="E4309" s="404">
        <v>2950</v>
      </c>
      <c r="F4309" s="404">
        <f t="shared" si="1551"/>
        <v>142756.40000000002</v>
      </c>
      <c r="G4309" s="404"/>
      <c r="H4309" s="404">
        <f>D4309*G4309</f>
        <v>0</v>
      </c>
      <c r="I4309" s="507">
        <v>44692</v>
      </c>
      <c r="J4309" s="507">
        <v>45413</v>
      </c>
      <c r="K4309" s="404"/>
      <c r="L4309" s="404">
        <v>280</v>
      </c>
      <c r="M4309" s="507">
        <v>44683</v>
      </c>
      <c r="N4309" s="404">
        <v>10</v>
      </c>
      <c r="O4309" s="404">
        <v>10</v>
      </c>
      <c r="P4309" s="404">
        <v>10</v>
      </c>
      <c r="Q4309" s="404"/>
      <c r="R4309" s="404"/>
      <c r="S4309" s="404"/>
      <c r="T4309" s="404"/>
      <c r="U4309" s="404"/>
      <c r="V4309" s="404"/>
      <c r="W4309" s="404"/>
      <c r="X4309" s="404"/>
      <c r="Y4309" s="404"/>
      <c r="Z4309" s="404"/>
      <c r="AA4309" s="404"/>
      <c r="AB4309" s="404"/>
      <c r="AC4309" s="1507">
        <f t="shared" si="1552"/>
        <v>2920</v>
      </c>
      <c r="AD4309" s="1508">
        <f t="shared" si="1553"/>
        <v>141304.64000000001</v>
      </c>
      <c r="AE4309" s="14">
        <f t="shared" si="1554"/>
        <v>13.2</v>
      </c>
      <c r="AF4309" s="14">
        <f t="shared" si="1555"/>
        <v>10</v>
      </c>
      <c r="AG4309" s="14">
        <f t="shared" si="1556"/>
        <v>292</v>
      </c>
      <c r="AH4309" s="14">
        <f t="shared" si="1557"/>
        <v>278.8</v>
      </c>
      <c r="AI4309" s="14">
        <f t="shared" si="1558"/>
        <v>2788</v>
      </c>
      <c r="AJ4309" s="514"/>
    </row>
    <row r="4310" spans="1:36" s="3" customFormat="1" ht="15.75">
      <c r="A4310" s="1482">
        <v>9</v>
      </c>
      <c r="B4310" s="517" t="s">
        <v>2869</v>
      </c>
      <c r="C4310" s="404" t="s">
        <v>66</v>
      </c>
      <c r="D4310" s="505">
        <v>48.945300000000003</v>
      </c>
      <c r="E4310" s="404">
        <v>2995</v>
      </c>
      <c r="F4310" s="404">
        <f t="shared" si="1551"/>
        <v>146591.1735</v>
      </c>
      <c r="G4310" s="404"/>
      <c r="H4310" s="404">
        <f>D4310*G4310</f>
        <v>0</v>
      </c>
      <c r="I4310" s="507">
        <v>44692</v>
      </c>
      <c r="J4310" s="507">
        <v>45413</v>
      </c>
      <c r="K4310" s="404"/>
      <c r="L4310" s="404">
        <v>280</v>
      </c>
      <c r="M4310" s="507">
        <v>44683</v>
      </c>
      <c r="N4310" s="404">
        <v>0</v>
      </c>
      <c r="O4310" s="404">
        <v>0</v>
      </c>
      <c r="P4310" s="404">
        <v>0</v>
      </c>
      <c r="Q4310" s="404"/>
      <c r="R4310" s="404"/>
      <c r="S4310" s="404"/>
      <c r="T4310" s="404"/>
      <c r="U4310" s="404"/>
      <c r="V4310" s="404"/>
      <c r="W4310" s="404"/>
      <c r="X4310" s="404"/>
      <c r="Y4310" s="404"/>
      <c r="Z4310" s="404"/>
      <c r="AA4310" s="404"/>
      <c r="AB4310" s="404"/>
      <c r="AC4310" s="1507">
        <f t="shared" si="1552"/>
        <v>2995</v>
      </c>
      <c r="AD4310" s="1508">
        <f t="shared" si="1553"/>
        <v>146591.1735</v>
      </c>
      <c r="AE4310" s="14">
        <f t="shared" si="1554"/>
        <v>13.2</v>
      </c>
      <c r="AF4310" s="14">
        <f t="shared" si="1555"/>
        <v>0</v>
      </c>
      <c r="AG4310" s="14" t="e">
        <f t="shared" si="1556"/>
        <v>#DIV/0!</v>
      </c>
      <c r="AH4310" s="14" t="e">
        <f t="shared" si="1557"/>
        <v>#DIV/0!</v>
      </c>
      <c r="AI4310" s="14">
        <f t="shared" si="1558"/>
        <v>2995</v>
      </c>
      <c r="AJ4310" s="514"/>
    </row>
    <row r="4311" spans="1:36" ht="15.75" customHeight="1">
      <c r="A4311" s="4633" t="s">
        <v>45</v>
      </c>
      <c r="B4311" s="4634"/>
      <c r="C4311" s="4634"/>
      <c r="D4311" s="4634"/>
      <c r="E4311" s="4634"/>
      <c r="F4311" s="4634"/>
      <c r="G4311" s="4634"/>
      <c r="H4311" s="4634"/>
      <c r="I4311" s="4634"/>
      <c r="J4311" s="4634"/>
      <c r="K4311" s="4634"/>
      <c r="L4311" s="4634"/>
      <c r="M4311" s="4634"/>
      <c r="N4311" s="4634"/>
      <c r="O4311" s="4634"/>
      <c r="P4311" s="4634"/>
      <c r="Q4311" s="4634"/>
      <c r="R4311" s="4634"/>
      <c r="S4311" s="4634"/>
      <c r="T4311" s="4634"/>
      <c r="U4311" s="4634"/>
      <c r="V4311" s="4634"/>
      <c r="W4311" s="4634"/>
      <c r="X4311" s="4634"/>
      <c r="Y4311" s="4634"/>
      <c r="Z4311" s="4634"/>
      <c r="AA4311" s="4634"/>
      <c r="AB4311" s="4634"/>
      <c r="AC4311" s="4634"/>
      <c r="AD4311" s="4634"/>
      <c r="AE4311" s="4634"/>
      <c r="AF4311" s="4634"/>
      <c r="AG4311" s="4634"/>
      <c r="AH4311" s="4634"/>
      <c r="AI4311" s="4634"/>
      <c r="AJ4311" s="4635"/>
    </row>
    <row r="4312" spans="1:36" ht="15.75" customHeight="1">
      <c r="A4312" s="4185" t="s">
        <v>19</v>
      </c>
      <c r="B4312" s="4186"/>
      <c r="C4312" s="4186"/>
      <c r="D4312" s="4186"/>
      <c r="E4312" s="4186"/>
      <c r="F4312" s="4186"/>
      <c r="G4312" s="4186"/>
      <c r="H4312" s="4186"/>
      <c r="I4312" s="4186"/>
      <c r="J4312" s="4186"/>
      <c r="K4312" s="4186"/>
      <c r="L4312" s="4186"/>
      <c r="M4312" s="4186"/>
      <c r="N4312" s="4186"/>
      <c r="O4312" s="4186"/>
      <c r="P4312" s="4186"/>
      <c r="Q4312" s="4186"/>
      <c r="R4312" s="4186"/>
      <c r="S4312" s="4186"/>
      <c r="T4312" s="4186"/>
      <c r="U4312" s="4186"/>
      <c r="V4312" s="4186"/>
      <c r="W4312" s="4186"/>
      <c r="X4312" s="4186"/>
      <c r="Y4312" s="4186"/>
      <c r="Z4312" s="4186"/>
      <c r="AA4312" s="4186"/>
      <c r="AB4312" s="4186"/>
      <c r="AC4312" s="4186"/>
      <c r="AD4312" s="4186"/>
      <c r="AE4312" s="4186"/>
      <c r="AF4312" s="4186"/>
      <c r="AG4312" s="4186"/>
      <c r="AH4312" s="4186"/>
      <c r="AI4312" s="4186"/>
      <c r="AJ4312" s="4187"/>
    </row>
    <row r="4313" spans="1:36" ht="15" customHeight="1">
      <c r="A4313" s="4110" t="s">
        <v>2071</v>
      </c>
      <c r="B4313" s="4111"/>
      <c r="C4313" s="1378"/>
      <c r="D4313" s="1378"/>
      <c r="E4313" s="1378"/>
      <c r="F4313" s="1378"/>
      <c r="G4313" s="1378"/>
      <c r="H4313" s="1378"/>
      <c r="I4313" s="1378"/>
      <c r="J4313" s="1378"/>
      <c r="K4313" s="1378"/>
      <c r="L4313" s="1378"/>
      <c r="M4313" s="1378"/>
      <c r="N4313" s="1378"/>
      <c r="O4313" s="1378"/>
      <c r="P4313" s="1378"/>
      <c r="Q4313" s="1378"/>
      <c r="R4313" s="1378"/>
      <c r="S4313" s="1378"/>
      <c r="T4313" s="1378"/>
      <c r="U4313" s="1378"/>
      <c r="V4313" s="1378"/>
      <c r="W4313" s="1378"/>
      <c r="X4313" s="1378"/>
      <c r="Y4313" s="1378"/>
      <c r="Z4313" s="1378"/>
      <c r="AA4313" s="1378"/>
      <c r="AB4313" s="1378"/>
      <c r="AC4313" s="1378"/>
      <c r="AD4313" s="1378"/>
      <c r="AE4313" s="1378"/>
      <c r="AF4313" s="1378"/>
      <c r="AG4313" s="1378"/>
      <c r="AH4313" s="1378"/>
      <c r="AI4313" s="2180"/>
      <c r="AJ4313" s="1396"/>
    </row>
    <row r="4314" spans="1:36" ht="12.75" customHeight="1">
      <c r="A4314" s="1461"/>
      <c r="B4314" s="2181" t="s">
        <v>2532</v>
      </c>
      <c r="C4314" s="1353" t="s">
        <v>186</v>
      </c>
      <c r="D4314" s="2182">
        <v>1.39</v>
      </c>
      <c r="E4314" s="1286">
        <v>1540</v>
      </c>
      <c r="F4314" s="1270">
        <f t="shared" ref="F4314:F4317" si="1559">D4314*E4314</f>
        <v>2140.6</v>
      </c>
      <c r="G4314" s="1270">
        <v>0</v>
      </c>
      <c r="H4314" s="1270">
        <f t="shared" ref="H4314:H4316" si="1560">D4314*G4314</f>
        <v>0</v>
      </c>
      <c r="I4314" s="1395">
        <v>44140</v>
      </c>
      <c r="J4314" s="1379">
        <v>45352</v>
      </c>
      <c r="K4314" s="1379"/>
      <c r="L4314" s="1350">
        <v>1175</v>
      </c>
      <c r="M4314" s="1395">
        <v>44139</v>
      </c>
      <c r="N4314" s="1380"/>
      <c r="O4314" s="1380">
        <v>309</v>
      </c>
      <c r="P4314" s="1380"/>
      <c r="Q4314" s="1380"/>
      <c r="R4314" s="1380"/>
      <c r="S4314" s="1380"/>
      <c r="T4314" s="1380"/>
      <c r="U4314" s="1380"/>
      <c r="V4314" s="1380"/>
      <c r="W4314" s="1380"/>
      <c r="X4314" s="1380"/>
      <c r="Y4314" s="1380"/>
      <c r="Z4314" s="1270"/>
      <c r="AA4314" s="1270"/>
      <c r="AB4314" s="1270"/>
      <c r="AC4314" s="1507">
        <f t="shared" ref="AC4314:AC4317" si="1561">E4314+G4314-N4314-O4314-AA4314-P4314-Q4314-R4314-S4314-T4314-U4314-V4314-W4314-X4314-Y4314</f>
        <v>1231</v>
      </c>
      <c r="AD4314" s="1508">
        <f t="shared" ref="AD4314:AD4317" si="1562">D4314*AC4314</f>
        <v>1711.09</v>
      </c>
      <c r="AE4314" s="14">
        <f t="shared" ref="AE4314:AE4317" si="1563">(J4314-"01.04.2023")/30</f>
        <v>11.166666666666666</v>
      </c>
      <c r="AF4314" s="14">
        <f t="shared" ref="AF4314:AF4317" si="1564">(N4314+O4314+P4314+Q4314+R4314+S4314+T4314+U4314+V4314+W4314+X4314+Y4314)/3</f>
        <v>103</v>
      </c>
      <c r="AG4314" s="14">
        <f t="shared" ref="AG4314:AG4317" si="1565">AC4314/AF4314</f>
        <v>11.951456310679612</v>
      </c>
      <c r="AH4314" s="14">
        <f t="shared" ref="AH4314:AH4317" si="1566">AG4314-AE4314</f>
        <v>0.78478964401294604</v>
      </c>
      <c r="AI4314" s="14">
        <f t="shared" ref="AI4314:AI4317" si="1567">AC4314-(AE4314*AF4314)</f>
        <v>80.833333333333485</v>
      </c>
      <c r="AJ4314" s="1396"/>
    </row>
    <row r="4315" spans="1:36" ht="12.75" customHeight="1">
      <c r="A4315" s="1461"/>
      <c r="B4315" s="2181" t="s">
        <v>2532</v>
      </c>
      <c r="C4315" s="1353" t="s">
        <v>186</v>
      </c>
      <c r="D4315" s="2182">
        <v>1.39</v>
      </c>
      <c r="E4315" s="1286">
        <v>2000</v>
      </c>
      <c r="F4315" s="1270">
        <f t="shared" si="1559"/>
        <v>2780</v>
      </c>
      <c r="G4315" s="1270">
        <v>0</v>
      </c>
      <c r="H4315" s="1270">
        <f t="shared" si="1560"/>
        <v>0</v>
      </c>
      <c r="I4315" s="1395">
        <v>44165</v>
      </c>
      <c r="J4315" s="1379">
        <v>45352</v>
      </c>
      <c r="K4315" s="1379"/>
      <c r="L4315" s="1350">
        <v>1324</v>
      </c>
      <c r="M4315" s="1395">
        <v>44161</v>
      </c>
      <c r="N4315" s="1380"/>
      <c r="O4315" s="1380"/>
      <c r="P4315" s="1380"/>
      <c r="Q4315" s="1380"/>
      <c r="R4315" s="1380"/>
      <c r="S4315" s="1380"/>
      <c r="T4315" s="1380"/>
      <c r="U4315" s="1380"/>
      <c r="V4315" s="1380"/>
      <c r="W4315" s="1380"/>
      <c r="X4315" s="1380"/>
      <c r="Y4315" s="1380"/>
      <c r="Z4315" s="1270"/>
      <c r="AA4315" s="1270"/>
      <c r="AB4315" s="1270"/>
      <c r="AC4315" s="1507">
        <f t="shared" si="1561"/>
        <v>2000</v>
      </c>
      <c r="AD4315" s="1508">
        <f t="shared" si="1562"/>
        <v>2780</v>
      </c>
      <c r="AE4315" s="14">
        <f t="shared" si="1563"/>
        <v>11.166666666666666</v>
      </c>
      <c r="AF4315" s="14">
        <f t="shared" si="1564"/>
        <v>0</v>
      </c>
      <c r="AG4315" s="14" t="e">
        <f t="shared" si="1565"/>
        <v>#DIV/0!</v>
      </c>
      <c r="AH4315" s="14" t="e">
        <f t="shared" si="1566"/>
        <v>#DIV/0!</v>
      </c>
      <c r="AI4315" s="14">
        <f t="shared" si="1567"/>
        <v>2000</v>
      </c>
      <c r="AJ4315" s="1396"/>
    </row>
    <row r="4316" spans="1:36" ht="12.75" customHeight="1">
      <c r="A4316" s="1461"/>
      <c r="B4316" s="2181" t="s">
        <v>2532</v>
      </c>
      <c r="C4316" s="1353" t="s">
        <v>186</v>
      </c>
      <c r="D4316" s="2182">
        <v>1.39</v>
      </c>
      <c r="E4316" s="2183">
        <v>5220</v>
      </c>
      <c r="F4316" s="1270">
        <f t="shared" si="1559"/>
        <v>7255.7999999999993</v>
      </c>
      <c r="G4316" s="1270">
        <v>0</v>
      </c>
      <c r="H4316" s="1270">
        <f t="shared" si="1560"/>
        <v>0</v>
      </c>
      <c r="I4316" s="1395">
        <v>44209</v>
      </c>
      <c r="J4316" s="1379">
        <v>45352</v>
      </c>
      <c r="K4316" s="1379"/>
      <c r="L4316" s="1350">
        <v>8</v>
      </c>
      <c r="M4316" s="1395">
        <v>44202</v>
      </c>
      <c r="N4316" s="1380"/>
      <c r="O4316" s="1380"/>
      <c r="P4316" s="1380">
        <v>116</v>
      </c>
      <c r="Q4316" s="1380"/>
      <c r="R4316" s="1380"/>
      <c r="S4316" s="1380"/>
      <c r="T4316" s="1380"/>
      <c r="U4316" s="1380"/>
      <c r="V4316" s="1380"/>
      <c r="W4316" s="1380"/>
      <c r="X4316" s="1380"/>
      <c r="Y4316" s="1380"/>
      <c r="Z4316" s="1270"/>
      <c r="AA4316" s="1270"/>
      <c r="AB4316" s="1270"/>
      <c r="AC4316" s="1507">
        <f t="shared" si="1561"/>
        <v>5104</v>
      </c>
      <c r="AD4316" s="1508">
        <f t="shared" si="1562"/>
        <v>7094.5599999999995</v>
      </c>
      <c r="AE4316" s="14">
        <f t="shared" si="1563"/>
        <v>11.166666666666666</v>
      </c>
      <c r="AF4316" s="14">
        <f t="shared" si="1564"/>
        <v>38.666666666666664</v>
      </c>
      <c r="AG4316" s="14">
        <f t="shared" si="1565"/>
        <v>132</v>
      </c>
      <c r="AH4316" s="14">
        <f t="shared" si="1566"/>
        <v>120.83333333333333</v>
      </c>
      <c r="AI4316" s="14">
        <f t="shared" si="1567"/>
        <v>4672.2222222222226</v>
      </c>
      <c r="AJ4316" s="1396"/>
    </row>
    <row r="4317" spans="1:36" ht="12.75" customHeight="1">
      <c r="A4317" s="1461"/>
      <c r="B4317" s="241" t="s">
        <v>2533</v>
      </c>
      <c r="C4317" s="140" t="s">
        <v>181</v>
      </c>
      <c r="D4317" s="2184">
        <v>405.20549999999997</v>
      </c>
      <c r="E4317" s="1394">
        <v>6</v>
      </c>
      <c r="F4317" s="1270">
        <f t="shared" si="1559"/>
        <v>2431.2329999999997</v>
      </c>
      <c r="G4317" s="1270">
        <v>0</v>
      </c>
      <c r="H4317" s="1270">
        <v>0</v>
      </c>
      <c r="I4317" s="579">
        <v>43945</v>
      </c>
      <c r="J4317" s="1282">
        <v>45992</v>
      </c>
      <c r="K4317" s="577"/>
      <c r="L4317" s="22">
        <v>458</v>
      </c>
      <c r="M4317" s="579">
        <v>43944</v>
      </c>
      <c r="N4317" s="1380"/>
      <c r="O4317" s="1380"/>
      <c r="P4317" s="1380"/>
      <c r="Q4317" s="1380"/>
      <c r="R4317" s="1380"/>
      <c r="S4317" s="1380"/>
      <c r="T4317" s="1380"/>
      <c r="U4317" s="1380"/>
      <c r="V4317" s="1380"/>
      <c r="W4317" s="1380"/>
      <c r="X4317" s="1380"/>
      <c r="Y4317" s="1380"/>
      <c r="Z4317" s="1270"/>
      <c r="AA4317" s="1270"/>
      <c r="AB4317" s="1270"/>
      <c r="AC4317" s="1507">
        <f t="shared" si="1561"/>
        <v>6</v>
      </c>
      <c r="AD4317" s="1508">
        <f t="shared" si="1562"/>
        <v>2431.2329999999997</v>
      </c>
      <c r="AE4317" s="14">
        <f t="shared" si="1563"/>
        <v>32.5</v>
      </c>
      <c r="AF4317" s="14">
        <f t="shared" si="1564"/>
        <v>0</v>
      </c>
      <c r="AG4317" s="14" t="e">
        <f t="shared" si="1565"/>
        <v>#DIV/0!</v>
      </c>
      <c r="AH4317" s="14" t="e">
        <f t="shared" si="1566"/>
        <v>#DIV/0!</v>
      </c>
      <c r="AI4317" s="14">
        <f t="shared" si="1567"/>
        <v>6</v>
      </c>
      <c r="AJ4317" s="1396"/>
    </row>
    <row r="4318" spans="1:36" ht="15" customHeight="1">
      <c r="A4318" s="4110" t="s">
        <v>3402</v>
      </c>
      <c r="B4318" s="4111"/>
      <c r="C4318" s="1381"/>
      <c r="D4318" s="1381"/>
      <c r="E4318" s="1381"/>
      <c r="F4318" s="1381"/>
      <c r="G4318" s="1381"/>
      <c r="H4318" s="1381"/>
      <c r="I4318" s="1381"/>
      <c r="J4318" s="1381"/>
      <c r="K4318" s="1381"/>
      <c r="L4318" s="1381"/>
      <c r="M4318" s="1381"/>
      <c r="N4318" s="1382"/>
      <c r="O4318" s="1382"/>
      <c r="P4318" s="1382"/>
      <c r="Q4318" s="1382"/>
      <c r="R4318" s="1382"/>
      <c r="S4318" s="1381"/>
      <c r="T4318" s="1381"/>
      <c r="U4318" s="1381"/>
      <c r="V4318" s="1381"/>
      <c r="W4318" s="1381"/>
      <c r="X4318" s="1381"/>
      <c r="Y4318" s="1381"/>
      <c r="Z4318" s="1381"/>
      <c r="AA4318" s="1381"/>
      <c r="AB4318" s="1381"/>
      <c r="AC4318" s="1345"/>
      <c r="AD4318" s="1346"/>
      <c r="AE4318" s="1271"/>
      <c r="AF4318" s="1271"/>
      <c r="AG4318" s="1271"/>
      <c r="AH4318" s="1271"/>
      <c r="AI4318" s="1271"/>
      <c r="AJ4318" s="1396"/>
    </row>
    <row r="4319" spans="1:36" ht="19.5" customHeight="1">
      <c r="A4319" s="1461"/>
      <c r="B4319" s="2181" t="s">
        <v>2534</v>
      </c>
      <c r="C4319" s="1353" t="s">
        <v>181</v>
      </c>
      <c r="D4319" s="1283">
        <v>22117.23</v>
      </c>
      <c r="E4319" s="1286">
        <v>1</v>
      </c>
      <c r="F4319" s="1270">
        <f t="shared" ref="F4319:F4333" si="1568">D4319*E4319</f>
        <v>22117.23</v>
      </c>
      <c r="G4319" s="1270">
        <v>0</v>
      </c>
      <c r="H4319" s="1270">
        <f t="shared" ref="H4319:H4333" si="1569">D4319*G4319</f>
        <v>0</v>
      </c>
      <c r="I4319" s="1349">
        <v>44455</v>
      </c>
      <c r="J4319" s="1282">
        <v>46766</v>
      </c>
      <c r="K4319" s="1282"/>
      <c r="L4319" s="1350">
        <v>1167</v>
      </c>
      <c r="M4319" s="1395">
        <v>44448</v>
      </c>
      <c r="N4319" s="1270"/>
      <c r="O4319" s="1270"/>
      <c r="P4319" s="1270"/>
      <c r="Q4319" s="1270"/>
      <c r="R4319" s="1270"/>
      <c r="S4319" s="1270"/>
      <c r="T4319" s="1270"/>
      <c r="U4319" s="1270"/>
      <c r="V4319" s="1270"/>
      <c r="W4319" s="1270"/>
      <c r="X4319" s="1270"/>
      <c r="Y4319" s="1270"/>
      <c r="Z4319" s="1270"/>
      <c r="AA4319" s="1270"/>
      <c r="AB4319" s="1270"/>
      <c r="AC4319" s="1507">
        <f t="shared" ref="AC4319:AC4333" si="1570">E4319+G4319-N4319-O4319-AA4319-P4319-Q4319-R4319-S4319-T4319-U4319-V4319-W4319-X4319-Y4319</f>
        <v>1</v>
      </c>
      <c r="AD4319" s="1508">
        <f t="shared" ref="AD4319:AD4333" si="1571">D4319*AC4319</f>
        <v>22117.23</v>
      </c>
      <c r="AE4319" s="14">
        <f t="shared" ref="AE4319:AE4333" si="1572">(J4319-"01.04.2023")/30</f>
        <v>58.3</v>
      </c>
      <c r="AF4319" s="14">
        <f t="shared" ref="AF4319:AF4333" si="1573">(N4319+O4319+P4319+Q4319+R4319+S4319+T4319+U4319+V4319+W4319+X4319+Y4319)/3</f>
        <v>0</v>
      </c>
      <c r="AG4319" s="14" t="e">
        <f t="shared" ref="AG4319:AG4333" si="1574">AC4319/AF4319</f>
        <v>#DIV/0!</v>
      </c>
      <c r="AH4319" s="14" t="e">
        <f t="shared" ref="AH4319:AH4333" si="1575">AG4319-AE4319</f>
        <v>#DIV/0!</v>
      </c>
      <c r="AI4319" s="14">
        <f t="shared" ref="AI4319:AI4333" si="1576">AC4319-(AE4319*AF4319)</f>
        <v>1</v>
      </c>
      <c r="AJ4319" s="1396"/>
    </row>
    <row r="4320" spans="1:36" ht="19.5" customHeight="1">
      <c r="A4320" s="1461"/>
      <c r="B4320" s="2181" t="s">
        <v>2535</v>
      </c>
      <c r="C4320" s="1353" t="s">
        <v>181</v>
      </c>
      <c r="D4320" s="1283">
        <v>41794.199999999997</v>
      </c>
      <c r="E4320" s="1286">
        <v>8</v>
      </c>
      <c r="F4320" s="1270">
        <f t="shared" si="1568"/>
        <v>334353.59999999998</v>
      </c>
      <c r="G4320" s="1270">
        <v>0</v>
      </c>
      <c r="H4320" s="1270">
        <f t="shared" si="1569"/>
        <v>0</v>
      </c>
      <c r="I4320" s="1349">
        <v>44455</v>
      </c>
      <c r="J4320" s="1282">
        <v>46753</v>
      </c>
      <c r="K4320" s="1282"/>
      <c r="L4320" s="1350">
        <v>1167</v>
      </c>
      <c r="M4320" s="1395">
        <v>44448</v>
      </c>
      <c r="N4320" s="1270"/>
      <c r="O4320" s="1270">
        <v>1</v>
      </c>
      <c r="P4320" s="1270"/>
      <c r="Q4320" s="1270"/>
      <c r="R4320" s="1270"/>
      <c r="S4320" s="1270"/>
      <c r="T4320" s="1270"/>
      <c r="U4320" s="1270"/>
      <c r="V4320" s="1270"/>
      <c r="W4320" s="1270"/>
      <c r="X4320" s="1270"/>
      <c r="Y4320" s="1270"/>
      <c r="Z4320" s="1270"/>
      <c r="AA4320" s="1270"/>
      <c r="AB4320" s="1270"/>
      <c r="AC4320" s="1507">
        <f t="shared" si="1570"/>
        <v>7</v>
      </c>
      <c r="AD4320" s="1508">
        <f t="shared" si="1571"/>
        <v>292559.39999999997</v>
      </c>
      <c r="AE4320" s="14">
        <f t="shared" si="1572"/>
        <v>57.866666666666667</v>
      </c>
      <c r="AF4320" s="14">
        <f t="shared" si="1573"/>
        <v>0.33333333333333331</v>
      </c>
      <c r="AG4320" s="14">
        <f t="shared" si="1574"/>
        <v>21</v>
      </c>
      <c r="AH4320" s="14">
        <f t="shared" si="1575"/>
        <v>-36.866666666666667</v>
      </c>
      <c r="AI4320" s="14">
        <f t="shared" si="1576"/>
        <v>-12.288888888888888</v>
      </c>
      <c r="AJ4320" s="1396"/>
    </row>
    <row r="4321" spans="1:36" ht="19.5" customHeight="1">
      <c r="A4321" s="1461"/>
      <c r="B4321" s="2181" t="s">
        <v>2535</v>
      </c>
      <c r="C4321" s="1353" t="s">
        <v>181</v>
      </c>
      <c r="D4321" s="1283">
        <v>54356</v>
      </c>
      <c r="E4321" s="1286">
        <v>5</v>
      </c>
      <c r="F4321" s="1270">
        <f t="shared" si="1568"/>
        <v>271780</v>
      </c>
      <c r="G4321" s="1270">
        <v>0</v>
      </c>
      <c r="H4321" s="1270">
        <f t="shared" si="1569"/>
        <v>0</v>
      </c>
      <c r="I4321" s="1349">
        <v>44865</v>
      </c>
      <c r="J4321" s="1282">
        <v>46753</v>
      </c>
      <c r="K4321" s="1282"/>
      <c r="L4321" s="1350">
        <v>901</v>
      </c>
      <c r="M4321" s="1395">
        <v>44854</v>
      </c>
      <c r="N4321" s="1270"/>
      <c r="O4321" s="1270"/>
      <c r="P4321" s="1270"/>
      <c r="Q4321" s="1270"/>
      <c r="R4321" s="1270"/>
      <c r="S4321" s="1270"/>
      <c r="T4321" s="1270"/>
      <c r="U4321" s="1270"/>
      <c r="V4321" s="1270"/>
      <c r="W4321" s="1270"/>
      <c r="X4321" s="1270"/>
      <c r="Y4321" s="1270"/>
      <c r="Z4321" s="1270"/>
      <c r="AA4321" s="1270"/>
      <c r="AB4321" s="1270"/>
      <c r="AC4321" s="1507">
        <f t="shared" si="1570"/>
        <v>5</v>
      </c>
      <c r="AD4321" s="1508">
        <f t="shared" si="1571"/>
        <v>271780</v>
      </c>
      <c r="AE4321" s="14">
        <f t="shared" si="1572"/>
        <v>57.866666666666667</v>
      </c>
      <c r="AF4321" s="14">
        <f t="shared" si="1573"/>
        <v>0</v>
      </c>
      <c r="AG4321" s="14" t="e">
        <f t="shared" si="1574"/>
        <v>#DIV/0!</v>
      </c>
      <c r="AH4321" s="14" t="e">
        <f t="shared" si="1575"/>
        <v>#DIV/0!</v>
      </c>
      <c r="AI4321" s="14">
        <f t="shared" si="1576"/>
        <v>5</v>
      </c>
      <c r="AJ4321" s="1396"/>
    </row>
    <row r="4322" spans="1:36" ht="19.5" customHeight="1">
      <c r="A4322" s="1461"/>
      <c r="B4322" s="2181" t="s">
        <v>2535</v>
      </c>
      <c r="C4322" s="1353" t="s">
        <v>186</v>
      </c>
      <c r="D4322" s="1283">
        <v>34114.6</v>
      </c>
      <c r="E4322" s="1286">
        <v>6</v>
      </c>
      <c r="F4322" s="1270">
        <f t="shared" si="1568"/>
        <v>204687.59999999998</v>
      </c>
      <c r="G4322" s="1270">
        <v>0</v>
      </c>
      <c r="H4322" s="1270">
        <f t="shared" si="1569"/>
        <v>0</v>
      </c>
      <c r="I4322" s="1349">
        <v>43902</v>
      </c>
      <c r="J4322" s="1282">
        <v>47178</v>
      </c>
      <c r="K4322" s="1282"/>
      <c r="L4322" s="1350">
        <v>248</v>
      </c>
      <c r="M4322" s="1395">
        <v>43893</v>
      </c>
      <c r="N4322" s="1270"/>
      <c r="O4322" s="1270"/>
      <c r="P4322" s="1270"/>
      <c r="Q4322" s="1270"/>
      <c r="R4322" s="1270"/>
      <c r="S4322" s="1270"/>
      <c r="T4322" s="1270"/>
      <c r="U4322" s="1270"/>
      <c r="V4322" s="1270"/>
      <c r="W4322" s="1270"/>
      <c r="X4322" s="1270"/>
      <c r="Y4322" s="1270"/>
      <c r="Z4322" s="1270"/>
      <c r="AA4322" s="1270"/>
      <c r="AB4322" s="1270"/>
      <c r="AC4322" s="1507">
        <f t="shared" si="1570"/>
        <v>6</v>
      </c>
      <c r="AD4322" s="1508">
        <f t="shared" si="1571"/>
        <v>204687.59999999998</v>
      </c>
      <c r="AE4322" s="14">
        <f t="shared" si="1572"/>
        <v>72.033333333333331</v>
      </c>
      <c r="AF4322" s="14">
        <f t="shared" si="1573"/>
        <v>0</v>
      </c>
      <c r="AG4322" s="14" t="e">
        <f t="shared" si="1574"/>
        <v>#DIV/0!</v>
      </c>
      <c r="AH4322" s="14" t="e">
        <f t="shared" si="1575"/>
        <v>#DIV/0!</v>
      </c>
      <c r="AI4322" s="14">
        <f t="shared" si="1576"/>
        <v>6</v>
      </c>
      <c r="AJ4322" s="1396"/>
    </row>
    <row r="4323" spans="1:36" ht="19.5" customHeight="1">
      <c r="A4323" s="1461"/>
      <c r="B4323" s="2181" t="s">
        <v>2534</v>
      </c>
      <c r="C4323" s="1353" t="s">
        <v>186</v>
      </c>
      <c r="D4323" s="1283">
        <v>20437</v>
      </c>
      <c r="E4323" s="1286">
        <v>16</v>
      </c>
      <c r="F4323" s="1270">
        <f t="shared" si="1568"/>
        <v>326992</v>
      </c>
      <c r="G4323" s="1270">
        <v>0</v>
      </c>
      <c r="H4323" s="1270">
        <f t="shared" si="1569"/>
        <v>0</v>
      </c>
      <c r="I4323" s="1349">
        <v>43948</v>
      </c>
      <c r="J4323" s="1282">
        <v>46766</v>
      </c>
      <c r="K4323" s="1282"/>
      <c r="L4323" s="1350">
        <v>248</v>
      </c>
      <c r="M4323" s="1395">
        <v>43893</v>
      </c>
      <c r="N4323" s="1270"/>
      <c r="O4323" s="1270">
        <v>4</v>
      </c>
      <c r="P4323" s="1270">
        <v>2</v>
      </c>
      <c r="Q4323" s="1270"/>
      <c r="R4323" s="1270"/>
      <c r="S4323" s="1270"/>
      <c r="T4323" s="1270"/>
      <c r="U4323" s="1270"/>
      <c r="V4323" s="1270"/>
      <c r="W4323" s="1270"/>
      <c r="X4323" s="1270"/>
      <c r="Y4323" s="1270"/>
      <c r="Z4323" s="1270"/>
      <c r="AA4323" s="1270"/>
      <c r="AB4323" s="1270"/>
      <c r="AC4323" s="1507">
        <f t="shared" si="1570"/>
        <v>10</v>
      </c>
      <c r="AD4323" s="1508">
        <f t="shared" si="1571"/>
        <v>204370</v>
      </c>
      <c r="AE4323" s="14">
        <f t="shared" si="1572"/>
        <v>58.3</v>
      </c>
      <c r="AF4323" s="14">
        <f t="shared" si="1573"/>
        <v>2</v>
      </c>
      <c r="AG4323" s="14">
        <f t="shared" si="1574"/>
        <v>5</v>
      </c>
      <c r="AH4323" s="14">
        <f t="shared" si="1575"/>
        <v>-53.3</v>
      </c>
      <c r="AI4323" s="14">
        <f t="shared" si="1576"/>
        <v>-106.6</v>
      </c>
      <c r="AJ4323" s="1396"/>
    </row>
    <row r="4324" spans="1:36" ht="19.5" customHeight="1">
      <c r="A4324" s="1461"/>
      <c r="B4324" s="2181" t="s">
        <v>2534</v>
      </c>
      <c r="C4324" s="1353" t="s">
        <v>186</v>
      </c>
      <c r="D4324" s="1283">
        <v>22363</v>
      </c>
      <c r="E4324" s="1286">
        <v>10</v>
      </c>
      <c r="F4324" s="1270">
        <f t="shared" si="1568"/>
        <v>223630</v>
      </c>
      <c r="G4324" s="1270">
        <v>0</v>
      </c>
      <c r="H4324" s="1270">
        <f t="shared" si="1569"/>
        <v>0</v>
      </c>
      <c r="I4324" s="1349">
        <v>44473</v>
      </c>
      <c r="J4324" s="1282">
        <v>46753</v>
      </c>
      <c r="K4324" s="1282"/>
      <c r="L4324" s="1350">
        <v>1200</v>
      </c>
      <c r="M4324" s="1395">
        <v>44453</v>
      </c>
      <c r="N4324" s="1270"/>
      <c r="O4324" s="1270"/>
      <c r="P4324" s="1270"/>
      <c r="Q4324" s="1270"/>
      <c r="R4324" s="1270"/>
      <c r="S4324" s="1270"/>
      <c r="T4324" s="1270"/>
      <c r="U4324" s="1270"/>
      <c r="V4324" s="1270"/>
      <c r="W4324" s="1270"/>
      <c r="X4324" s="1270"/>
      <c r="Y4324" s="1270"/>
      <c r="Z4324" s="1270"/>
      <c r="AA4324" s="1270"/>
      <c r="AB4324" s="1270"/>
      <c r="AC4324" s="1507">
        <f t="shared" si="1570"/>
        <v>10</v>
      </c>
      <c r="AD4324" s="1508">
        <f t="shared" si="1571"/>
        <v>223630</v>
      </c>
      <c r="AE4324" s="14">
        <f t="shared" si="1572"/>
        <v>57.866666666666667</v>
      </c>
      <c r="AF4324" s="14">
        <f t="shared" si="1573"/>
        <v>0</v>
      </c>
      <c r="AG4324" s="14" t="e">
        <f t="shared" si="1574"/>
        <v>#DIV/0!</v>
      </c>
      <c r="AH4324" s="14" t="e">
        <f t="shared" si="1575"/>
        <v>#DIV/0!</v>
      </c>
      <c r="AI4324" s="14">
        <f t="shared" si="1576"/>
        <v>10</v>
      </c>
      <c r="AJ4324" s="1396"/>
    </row>
    <row r="4325" spans="1:36" ht="19.5" customHeight="1">
      <c r="A4325" s="1461"/>
      <c r="B4325" s="2181" t="s">
        <v>7833</v>
      </c>
      <c r="C4325" s="1353" t="s">
        <v>181</v>
      </c>
      <c r="D4325" s="1283">
        <v>59385</v>
      </c>
      <c r="E4325" s="1270">
        <v>27</v>
      </c>
      <c r="F4325" s="1270">
        <f t="shared" si="1568"/>
        <v>1603395</v>
      </c>
      <c r="G4325" s="1270">
        <v>0</v>
      </c>
      <c r="H4325" s="1270">
        <f t="shared" si="1569"/>
        <v>0</v>
      </c>
      <c r="I4325" s="1349">
        <v>44910</v>
      </c>
      <c r="J4325" s="1282">
        <v>47178</v>
      </c>
      <c r="K4325" s="1282"/>
      <c r="L4325" s="1350">
        <v>1068</v>
      </c>
      <c r="M4325" s="1395">
        <v>44903</v>
      </c>
      <c r="N4325" s="1270"/>
      <c r="O4325" s="1270"/>
      <c r="P4325" s="1270"/>
      <c r="Q4325" s="1270"/>
      <c r="R4325" s="1270"/>
      <c r="S4325" s="1270"/>
      <c r="T4325" s="1270"/>
      <c r="U4325" s="1270"/>
      <c r="V4325" s="1270"/>
      <c r="W4325" s="1270"/>
      <c r="X4325" s="1270"/>
      <c r="Y4325" s="1270"/>
      <c r="Z4325" s="1270"/>
      <c r="AA4325" s="1270"/>
      <c r="AB4325" s="1270"/>
      <c r="AC4325" s="1507">
        <f t="shared" si="1570"/>
        <v>27</v>
      </c>
      <c r="AD4325" s="1508">
        <f t="shared" si="1571"/>
        <v>1603395</v>
      </c>
      <c r="AE4325" s="14">
        <f t="shared" si="1572"/>
        <v>72.033333333333331</v>
      </c>
      <c r="AF4325" s="14">
        <f t="shared" si="1573"/>
        <v>0</v>
      </c>
      <c r="AG4325" s="14" t="e">
        <f t="shared" si="1574"/>
        <v>#DIV/0!</v>
      </c>
      <c r="AH4325" s="14" t="e">
        <f t="shared" si="1575"/>
        <v>#DIV/0!</v>
      </c>
      <c r="AI4325" s="14">
        <f t="shared" si="1576"/>
        <v>27</v>
      </c>
      <c r="AJ4325" s="1396"/>
    </row>
    <row r="4326" spans="1:36" ht="19.5" customHeight="1">
      <c r="A4326" s="1461"/>
      <c r="B4326" s="2181" t="s">
        <v>7834</v>
      </c>
      <c r="C4326" s="1353" t="s">
        <v>181</v>
      </c>
      <c r="D4326" s="1283">
        <v>61530.64</v>
      </c>
      <c r="E4326" s="1270">
        <v>2</v>
      </c>
      <c r="F4326" s="1270">
        <f t="shared" si="1568"/>
        <v>123061.28</v>
      </c>
      <c r="G4326" s="1270">
        <v>0</v>
      </c>
      <c r="H4326" s="1270">
        <f t="shared" si="1569"/>
        <v>0</v>
      </c>
      <c r="I4326" s="1349">
        <v>44904</v>
      </c>
      <c r="J4326" s="1282">
        <v>47178</v>
      </c>
      <c r="K4326" s="1282"/>
      <c r="L4326" s="1350">
        <v>1068</v>
      </c>
      <c r="M4326" s="1395">
        <v>44903</v>
      </c>
      <c r="N4326" s="1270"/>
      <c r="O4326" s="1270"/>
      <c r="P4326" s="1270"/>
      <c r="Q4326" s="1270"/>
      <c r="R4326" s="1270"/>
      <c r="S4326" s="1270"/>
      <c r="T4326" s="1270"/>
      <c r="U4326" s="1270"/>
      <c r="V4326" s="1270"/>
      <c r="W4326" s="1270"/>
      <c r="X4326" s="1270"/>
      <c r="Y4326" s="1270"/>
      <c r="Z4326" s="1270"/>
      <c r="AA4326" s="1270"/>
      <c r="AB4326" s="1270"/>
      <c r="AC4326" s="1507">
        <f t="shared" si="1570"/>
        <v>2</v>
      </c>
      <c r="AD4326" s="1508">
        <f t="shared" si="1571"/>
        <v>123061.28</v>
      </c>
      <c r="AE4326" s="14">
        <f t="shared" si="1572"/>
        <v>72.033333333333331</v>
      </c>
      <c r="AF4326" s="14">
        <f t="shared" si="1573"/>
        <v>0</v>
      </c>
      <c r="AG4326" s="14" t="e">
        <f t="shared" si="1574"/>
        <v>#DIV/0!</v>
      </c>
      <c r="AH4326" s="14" t="e">
        <f t="shared" si="1575"/>
        <v>#DIV/0!</v>
      </c>
      <c r="AI4326" s="14">
        <f t="shared" si="1576"/>
        <v>2</v>
      </c>
      <c r="AJ4326" s="1396"/>
    </row>
    <row r="4327" spans="1:36" ht="19.5" customHeight="1">
      <c r="A4327" s="1461"/>
      <c r="B4327" s="2181" t="s">
        <v>7835</v>
      </c>
      <c r="C4327" s="1353" t="s">
        <v>181</v>
      </c>
      <c r="D4327" s="1283">
        <v>62327.5</v>
      </c>
      <c r="E4327" s="1270">
        <v>16</v>
      </c>
      <c r="F4327" s="1270">
        <f t="shared" si="1568"/>
        <v>997240</v>
      </c>
      <c r="G4327" s="1270">
        <v>0</v>
      </c>
      <c r="H4327" s="1270">
        <f t="shared" si="1569"/>
        <v>0</v>
      </c>
      <c r="I4327" s="1349">
        <v>44909</v>
      </c>
      <c r="J4327" s="1282">
        <v>47178</v>
      </c>
      <c r="K4327" s="1282"/>
      <c r="L4327" s="1350">
        <v>1068</v>
      </c>
      <c r="M4327" s="1395">
        <v>44903</v>
      </c>
      <c r="N4327" s="1270"/>
      <c r="O4327" s="1270"/>
      <c r="P4327" s="1270"/>
      <c r="Q4327" s="1270"/>
      <c r="R4327" s="1270"/>
      <c r="S4327" s="1270"/>
      <c r="T4327" s="1270"/>
      <c r="U4327" s="1270"/>
      <c r="V4327" s="1270"/>
      <c r="W4327" s="1270"/>
      <c r="X4327" s="1270"/>
      <c r="Y4327" s="1270"/>
      <c r="Z4327" s="1270"/>
      <c r="AA4327" s="1270"/>
      <c r="AB4327" s="1270"/>
      <c r="AC4327" s="1507">
        <f t="shared" si="1570"/>
        <v>16</v>
      </c>
      <c r="AD4327" s="1508">
        <f t="shared" si="1571"/>
        <v>997240</v>
      </c>
      <c r="AE4327" s="14">
        <f t="shared" si="1572"/>
        <v>72.033333333333331</v>
      </c>
      <c r="AF4327" s="14">
        <f t="shared" si="1573"/>
        <v>0</v>
      </c>
      <c r="AG4327" s="14" t="e">
        <f t="shared" si="1574"/>
        <v>#DIV/0!</v>
      </c>
      <c r="AH4327" s="14" t="e">
        <f t="shared" si="1575"/>
        <v>#DIV/0!</v>
      </c>
      <c r="AI4327" s="14">
        <f t="shared" si="1576"/>
        <v>16</v>
      </c>
      <c r="AJ4327" s="1396"/>
    </row>
    <row r="4328" spans="1:36" ht="19.5" customHeight="1">
      <c r="A4328" s="1461"/>
      <c r="B4328" s="2181" t="s">
        <v>7836</v>
      </c>
      <c r="C4328" s="1353" t="s">
        <v>181</v>
      </c>
      <c r="D4328" s="1283">
        <v>60990</v>
      </c>
      <c r="E4328" s="1270">
        <v>10</v>
      </c>
      <c r="F4328" s="1270">
        <f t="shared" si="1568"/>
        <v>609900</v>
      </c>
      <c r="G4328" s="1270">
        <v>0</v>
      </c>
      <c r="H4328" s="1270">
        <f t="shared" si="1569"/>
        <v>0</v>
      </c>
      <c r="I4328" s="1349">
        <v>44909</v>
      </c>
      <c r="J4328" s="1282">
        <v>47178</v>
      </c>
      <c r="K4328" s="1282"/>
      <c r="L4328" s="1350">
        <v>1068</v>
      </c>
      <c r="M4328" s="1395">
        <v>44903</v>
      </c>
      <c r="N4328" s="1270"/>
      <c r="O4328" s="1270"/>
      <c r="P4328" s="1270">
        <v>1</v>
      </c>
      <c r="Q4328" s="1270"/>
      <c r="R4328" s="1270"/>
      <c r="S4328" s="1270"/>
      <c r="T4328" s="1270"/>
      <c r="U4328" s="1270"/>
      <c r="V4328" s="1270"/>
      <c r="W4328" s="1270"/>
      <c r="X4328" s="1270"/>
      <c r="Y4328" s="1270"/>
      <c r="Z4328" s="1270"/>
      <c r="AA4328" s="1270"/>
      <c r="AB4328" s="1270"/>
      <c r="AC4328" s="1507">
        <f t="shared" si="1570"/>
        <v>9</v>
      </c>
      <c r="AD4328" s="1508">
        <f t="shared" si="1571"/>
        <v>548910</v>
      </c>
      <c r="AE4328" s="14">
        <f t="shared" si="1572"/>
        <v>72.033333333333331</v>
      </c>
      <c r="AF4328" s="14">
        <f t="shared" si="1573"/>
        <v>0.33333333333333331</v>
      </c>
      <c r="AG4328" s="14">
        <f t="shared" si="1574"/>
        <v>27</v>
      </c>
      <c r="AH4328" s="14">
        <f t="shared" si="1575"/>
        <v>-45.033333333333331</v>
      </c>
      <c r="AI4328" s="14">
        <f t="shared" si="1576"/>
        <v>-15.011111111111109</v>
      </c>
      <c r="AJ4328" s="1396"/>
    </row>
    <row r="4329" spans="1:36" ht="19.5" customHeight="1">
      <c r="A4329" s="1461"/>
      <c r="B4329" s="1355" t="s">
        <v>7837</v>
      </c>
      <c r="C4329" s="1353" t="s">
        <v>181</v>
      </c>
      <c r="D4329" s="1283">
        <v>32528</v>
      </c>
      <c r="E4329" s="1270">
        <v>10</v>
      </c>
      <c r="F4329" s="1270">
        <f t="shared" si="1568"/>
        <v>325280</v>
      </c>
      <c r="G4329" s="1270">
        <v>0</v>
      </c>
      <c r="H4329" s="1270">
        <f t="shared" si="1569"/>
        <v>0</v>
      </c>
      <c r="I4329" s="1349">
        <v>44910</v>
      </c>
      <c r="J4329" s="1282">
        <v>47178</v>
      </c>
      <c r="K4329" s="1282"/>
      <c r="L4329" s="1350">
        <v>1068</v>
      </c>
      <c r="M4329" s="1395">
        <v>44903</v>
      </c>
      <c r="N4329" s="1270"/>
      <c r="O4329" s="1270"/>
      <c r="P4329" s="1270">
        <v>1</v>
      </c>
      <c r="Q4329" s="1270"/>
      <c r="R4329" s="1270"/>
      <c r="S4329" s="1270"/>
      <c r="T4329" s="1270"/>
      <c r="U4329" s="1270"/>
      <c r="V4329" s="1270"/>
      <c r="W4329" s="1270"/>
      <c r="X4329" s="1270"/>
      <c r="Y4329" s="1270"/>
      <c r="Z4329" s="1270"/>
      <c r="AA4329" s="1270"/>
      <c r="AB4329" s="1270"/>
      <c r="AC4329" s="1507">
        <f t="shared" si="1570"/>
        <v>9</v>
      </c>
      <c r="AD4329" s="1508">
        <f t="shared" si="1571"/>
        <v>292752</v>
      </c>
      <c r="AE4329" s="14">
        <f t="shared" si="1572"/>
        <v>72.033333333333331</v>
      </c>
      <c r="AF4329" s="14">
        <f t="shared" si="1573"/>
        <v>0.33333333333333331</v>
      </c>
      <c r="AG4329" s="14">
        <f t="shared" si="1574"/>
        <v>27</v>
      </c>
      <c r="AH4329" s="14">
        <f t="shared" si="1575"/>
        <v>-45.033333333333331</v>
      </c>
      <c r="AI4329" s="14">
        <f t="shared" si="1576"/>
        <v>-15.011111111111109</v>
      </c>
      <c r="AJ4329" s="1396"/>
    </row>
    <row r="4330" spans="1:36" ht="19.5" customHeight="1">
      <c r="A4330" s="1461"/>
      <c r="B4330" s="1355" t="s">
        <v>7838</v>
      </c>
      <c r="C4330" s="1353" t="s">
        <v>181</v>
      </c>
      <c r="D4330" s="1283">
        <v>60149</v>
      </c>
      <c r="E4330" s="1270">
        <v>6</v>
      </c>
      <c r="F4330" s="1270">
        <f t="shared" si="1568"/>
        <v>360894</v>
      </c>
      <c r="G4330" s="1270">
        <v>0</v>
      </c>
      <c r="H4330" s="1270">
        <f t="shared" si="1569"/>
        <v>0</v>
      </c>
      <c r="I4330" s="1349">
        <v>44921</v>
      </c>
      <c r="J4330" s="1282">
        <v>47178</v>
      </c>
      <c r="K4330" s="1282"/>
      <c r="L4330" s="1350">
        <v>1157</v>
      </c>
      <c r="M4330" s="1395">
        <v>44918</v>
      </c>
      <c r="N4330" s="1270"/>
      <c r="O4330" s="1270"/>
      <c r="P4330" s="1270">
        <v>1</v>
      </c>
      <c r="Q4330" s="1270"/>
      <c r="R4330" s="1270"/>
      <c r="S4330" s="1270"/>
      <c r="T4330" s="1270"/>
      <c r="U4330" s="1270"/>
      <c r="V4330" s="1270"/>
      <c r="W4330" s="1270"/>
      <c r="X4330" s="1270"/>
      <c r="Y4330" s="1270"/>
      <c r="Z4330" s="1270"/>
      <c r="AA4330" s="1270"/>
      <c r="AB4330" s="1270"/>
      <c r="AC4330" s="1507">
        <f t="shared" si="1570"/>
        <v>5</v>
      </c>
      <c r="AD4330" s="1508">
        <f t="shared" si="1571"/>
        <v>300745</v>
      </c>
      <c r="AE4330" s="14">
        <f t="shared" si="1572"/>
        <v>72.033333333333331</v>
      </c>
      <c r="AF4330" s="14">
        <f t="shared" si="1573"/>
        <v>0.33333333333333331</v>
      </c>
      <c r="AG4330" s="14">
        <f t="shared" si="1574"/>
        <v>15</v>
      </c>
      <c r="AH4330" s="14">
        <f t="shared" si="1575"/>
        <v>-57.033333333333331</v>
      </c>
      <c r="AI4330" s="14">
        <f t="shared" si="1576"/>
        <v>-19.011111111111109</v>
      </c>
      <c r="AJ4330" s="1396"/>
    </row>
    <row r="4331" spans="1:36" ht="19.5" customHeight="1">
      <c r="A4331" s="1461"/>
      <c r="B4331" s="1355" t="s">
        <v>7839</v>
      </c>
      <c r="C4331" s="1353" t="s">
        <v>181</v>
      </c>
      <c r="D4331" s="1283">
        <v>106197.5</v>
      </c>
      <c r="E4331" s="1270">
        <v>1</v>
      </c>
      <c r="F4331" s="1270">
        <f t="shared" si="1568"/>
        <v>106197.5</v>
      </c>
      <c r="G4331" s="1270">
        <v>0</v>
      </c>
      <c r="H4331" s="1270">
        <f t="shared" si="1569"/>
        <v>0</v>
      </c>
      <c r="I4331" s="1349">
        <v>44922</v>
      </c>
      <c r="J4331" s="1282">
        <v>47178</v>
      </c>
      <c r="K4331" s="1282"/>
      <c r="L4331" s="1350">
        <v>1157</v>
      </c>
      <c r="M4331" s="1395">
        <v>44918</v>
      </c>
      <c r="N4331" s="1270"/>
      <c r="O4331" s="1270"/>
      <c r="P4331" s="1270"/>
      <c r="Q4331" s="1270"/>
      <c r="R4331" s="1270"/>
      <c r="S4331" s="1270"/>
      <c r="T4331" s="1270"/>
      <c r="U4331" s="1270"/>
      <c r="V4331" s="1270"/>
      <c r="W4331" s="1270"/>
      <c r="X4331" s="1270"/>
      <c r="Y4331" s="1270"/>
      <c r="Z4331" s="1270"/>
      <c r="AA4331" s="1270"/>
      <c r="AB4331" s="1270"/>
      <c r="AC4331" s="1507">
        <f t="shared" si="1570"/>
        <v>1</v>
      </c>
      <c r="AD4331" s="1508">
        <f t="shared" si="1571"/>
        <v>106197.5</v>
      </c>
      <c r="AE4331" s="14">
        <f t="shared" si="1572"/>
        <v>72.033333333333331</v>
      </c>
      <c r="AF4331" s="14">
        <f t="shared" si="1573"/>
        <v>0</v>
      </c>
      <c r="AG4331" s="14" t="e">
        <f t="shared" si="1574"/>
        <v>#DIV/0!</v>
      </c>
      <c r="AH4331" s="14" t="e">
        <f t="shared" si="1575"/>
        <v>#DIV/0!</v>
      </c>
      <c r="AI4331" s="14">
        <f t="shared" si="1576"/>
        <v>1</v>
      </c>
      <c r="AJ4331" s="1396"/>
    </row>
    <row r="4332" spans="1:36" ht="19.5" customHeight="1">
      <c r="A4332" s="1461"/>
      <c r="B4332" s="1355" t="s">
        <v>7840</v>
      </c>
      <c r="C4332" s="1353" t="s">
        <v>181</v>
      </c>
      <c r="D4332" s="1283">
        <v>80624</v>
      </c>
      <c r="E4332" s="1270">
        <v>1</v>
      </c>
      <c r="F4332" s="1270">
        <f t="shared" si="1568"/>
        <v>80624</v>
      </c>
      <c r="G4332" s="1270">
        <v>0</v>
      </c>
      <c r="H4332" s="1270">
        <f t="shared" si="1569"/>
        <v>0</v>
      </c>
      <c r="I4332" s="1349">
        <v>44922</v>
      </c>
      <c r="J4332" s="1282">
        <v>47178</v>
      </c>
      <c r="K4332" s="1282"/>
      <c r="L4332" s="1350">
        <v>1157</v>
      </c>
      <c r="M4332" s="1395">
        <v>44918</v>
      </c>
      <c r="N4332" s="1270"/>
      <c r="O4332" s="1270"/>
      <c r="P4332" s="1270"/>
      <c r="Q4332" s="1270"/>
      <c r="R4332" s="1270"/>
      <c r="S4332" s="1270"/>
      <c r="T4332" s="1270"/>
      <c r="U4332" s="1270"/>
      <c r="V4332" s="1270"/>
      <c r="W4332" s="1270"/>
      <c r="X4332" s="1270"/>
      <c r="Y4332" s="1270"/>
      <c r="Z4332" s="1270"/>
      <c r="AA4332" s="1270"/>
      <c r="AB4332" s="1270"/>
      <c r="AC4332" s="1507">
        <f t="shared" si="1570"/>
        <v>1</v>
      </c>
      <c r="AD4332" s="1508">
        <f t="shared" si="1571"/>
        <v>80624</v>
      </c>
      <c r="AE4332" s="14">
        <f t="shared" si="1572"/>
        <v>72.033333333333331</v>
      </c>
      <c r="AF4332" s="14">
        <f t="shared" si="1573"/>
        <v>0</v>
      </c>
      <c r="AG4332" s="14" t="e">
        <f t="shared" si="1574"/>
        <v>#DIV/0!</v>
      </c>
      <c r="AH4332" s="14" t="e">
        <f t="shared" si="1575"/>
        <v>#DIV/0!</v>
      </c>
      <c r="AI4332" s="14">
        <f t="shared" si="1576"/>
        <v>1</v>
      </c>
      <c r="AJ4332" s="1396"/>
    </row>
    <row r="4333" spans="1:36" ht="19.5" customHeight="1">
      <c r="A4333" s="1461"/>
      <c r="B4333" s="1355" t="s">
        <v>2536</v>
      </c>
      <c r="C4333" s="1353" t="s">
        <v>186</v>
      </c>
      <c r="D4333" s="1283">
        <v>18591.25</v>
      </c>
      <c r="E4333" s="1286">
        <v>7</v>
      </c>
      <c r="F4333" s="1270">
        <f t="shared" si="1568"/>
        <v>130138.75</v>
      </c>
      <c r="G4333" s="1270">
        <v>0</v>
      </c>
      <c r="H4333" s="1270">
        <f t="shared" si="1569"/>
        <v>0</v>
      </c>
      <c r="I4333" s="1349">
        <v>43949</v>
      </c>
      <c r="J4333" s="1282">
        <v>46114</v>
      </c>
      <c r="K4333" s="1282"/>
      <c r="L4333" s="1350">
        <v>248</v>
      </c>
      <c r="M4333" s="1395">
        <v>43893</v>
      </c>
      <c r="N4333" s="1270"/>
      <c r="O4333" s="1270">
        <v>2</v>
      </c>
      <c r="P4333" s="1270">
        <v>1</v>
      </c>
      <c r="Q4333" s="1270"/>
      <c r="R4333" s="1270"/>
      <c r="S4333" s="1270"/>
      <c r="T4333" s="1270"/>
      <c r="U4333" s="1270"/>
      <c r="V4333" s="1270"/>
      <c r="W4333" s="1270"/>
      <c r="X4333" s="1270"/>
      <c r="Y4333" s="1270"/>
      <c r="Z4333" s="1270"/>
      <c r="AA4333" s="1270"/>
      <c r="AB4333" s="1270"/>
      <c r="AC4333" s="1507">
        <f t="shared" si="1570"/>
        <v>4</v>
      </c>
      <c r="AD4333" s="1508">
        <f t="shared" si="1571"/>
        <v>74365</v>
      </c>
      <c r="AE4333" s="14">
        <f t="shared" si="1572"/>
        <v>36.56666666666667</v>
      </c>
      <c r="AF4333" s="14">
        <f t="shared" si="1573"/>
        <v>1</v>
      </c>
      <c r="AG4333" s="14">
        <f t="shared" si="1574"/>
        <v>4</v>
      </c>
      <c r="AH4333" s="14">
        <f t="shared" si="1575"/>
        <v>-32.56666666666667</v>
      </c>
      <c r="AI4333" s="14">
        <f t="shared" si="1576"/>
        <v>-32.56666666666667</v>
      </c>
      <c r="AJ4333" s="1396"/>
    </row>
    <row r="4334" spans="1:36" ht="19.5" customHeight="1">
      <c r="A4334" s="4112" t="s">
        <v>3403</v>
      </c>
      <c r="B4334" s="4113"/>
      <c r="C4334" s="1383"/>
      <c r="D4334" s="1383"/>
      <c r="E4334" s="1383"/>
      <c r="F4334" s="1383"/>
      <c r="G4334" s="1383"/>
      <c r="H4334" s="1383"/>
      <c r="I4334" s="1383"/>
      <c r="J4334" s="1383"/>
      <c r="K4334" s="1383"/>
      <c r="L4334" s="1383"/>
      <c r="M4334" s="1383"/>
      <c r="N4334" s="1384"/>
      <c r="O4334" s="1384"/>
      <c r="P4334" s="1384"/>
      <c r="Q4334" s="1384"/>
      <c r="R4334" s="1384"/>
      <c r="S4334" s="1383"/>
      <c r="T4334" s="1383"/>
      <c r="U4334" s="1383"/>
      <c r="V4334" s="1383"/>
      <c r="W4334" s="1383"/>
      <c r="X4334" s="1383"/>
      <c r="Y4334" s="1383"/>
      <c r="Z4334" s="1383"/>
      <c r="AA4334" s="1383"/>
      <c r="AB4334" s="1383"/>
      <c r="AC4334" s="1345"/>
      <c r="AD4334" s="1346"/>
      <c r="AE4334" s="1271"/>
      <c r="AF4334" s="1271"/>
      <c r="AG4334" s="1271"/>
      <c r="AH4334" s="1271"/>
      <c r="AI4334" s="1271"/>
      <c r="AJ4334" s="1396"/>
    </row>
    <row r="4335" spans="1:36" ht="19.5" customHeight="1">
      <c r="A4335" s="1461"/>
      <c r="B4335" s="2185" t="s">
        <v>2537</v>
      </c>
      <c r="C4335" s="1353" t="s">
        <v>181</v>
      </c>
      <c r="D4335" s="2186">
        <v>1.07</v>
      </c>
      <c r="E4335" s="1394">
        <v>150</v>
      </c>
      <c r="F4335" s="1270">
        <f>D4335*E4335</f>
        <v>160.5</v>
      </c>
      <c r="G4335" s="1270">
        <v>0</v>
      </c>
      <c r="H4335" s="1270">
        <f>D4335*G4335</f>
        <v>0</v>
      </c>
      <c r="I4335" s="143">
        <v>44001</v>
      </c>
      <c r="J4335" s="1282" t="s">
        <v>710</v>
      </c>
      <c r="K4335" s="1282"/>
      <c r="L4335" s="1350">
        <v>612</v>
      </c>
      <c r="M4335" s="1395">
        <v>43994</v>
      </c>
      <c r="N4335" s="1385"/>
      <c r="O4335" s="1385"/>
      <c r="P4335" s="1385"/>
      <c r="Q4335" s="1385"/>
      <c r="R4335" s="1385"/>
      <c r="S4335" s="1270"/>
      <c r="T4335" s="1270"/>
      <c r="U4335" s="1270"/>
      <c r="V4335" s="1270"/>
      <c r="W4335" s="1270"/>
      <c r="X4335" s="1270"/>
      <c r="Y4335" s="1270"/>
      <c r="Z4335" s="1270"/>
      <c r="AA4335" s="1270"/>
      <c r="AB4335" s="1270"/>
      <c r="AC4335" s="1507">
        <f>E4335+G4335-N4335-O4335-AA4335-P4335-Q4335-R4335-S4335-T4335-U4335-V4335-W4335-X4335-Y4335</f>
        <v>150</v>
      </c>
      <c r="AD4335" s="1508">
        <f>D4335*AC4335</f>
        <v>160.5</v>
      </c>
      <c r="AE4335" s="14" t="s">
        <v>334</v>
      </c>
      <c r="AF4335" s="14">
        <f>(N4335+O4335+P4335+Q4335+R4335+S4335+T4335+U4335+V4335+W4335+X4335+Y4335)/3</f>
        <v>0</v>
      </c>
      <c r="AG4335" s="14" t="e">
        <f>AC4335/AF4335</f>
        <v>#DIV/0!</v>
      </c>
      <c r="AH4335" s="14" t="s">
        <v>334</v>
      </c>
      <c r="AI4335" s="14" t="s">
        <v>334</v>
      </c>
      <c r="AJ4335" s="1396"/>
    </row>
    <row r="4336" spans="1:36" ht="19.5" customHeight="1">
      <c r="A4336" s="1461"/>
      <c r="B4336" s="2185" t="s">
        <v>2538</v>
      </c>
      <c r="C4336" s="1353" t="s">
        <v>181</v>
      </c>
      <c r="D4336" s="2186">
        <v>5.8</v>
      </c>
      <c r="E4336" s="1286">
        <v>894</v>
      </c>
      <c r="F4336" s="1270">
        <f>D4336*E4336</f>
        <v>5185.2</v>
      </c>
      <c r="G4336" s="1270">
        <v>0</v>
      </c>
      <c r="H4336" s="1270">
        <f>D4336*G4336</f>
        <v>0</v>
      </c>
      <c r="I4336" s="143">
        <v>44390</v>
      </c>
      <c r="J4336" s="1282" t="s">
        <v>710</v>
      </c>
      <c r="K4336" s="1282"/>
      <c r="L4336" s="1350">
        <v>776</v>
      </c>
      <c r="M4336" s="1395">
        <v>44379</v>
      </c>
      <c r="N4336" s="1385">
        <v>86</v>
      </c>
      <c r="O4336" s="1385">
        <v>79</v>
      </c>
      <c r="P4336" s="1385">
        <v>58</v>
      </c>
      <c r="Q4336" s="1385"/>
      <c r="R4336" s="1385"/>
      <c r="S4336" s="1270"/>
      <c r="T4336" s="1270"/>
      <c r="U4336" s="1270"/>
      <c r="V4336" s="1270"/>
      <c r="W4336" s="1385"/>
      <c r="X4336" s="1385"/>
      <c r="Y4336" s="1385"/>
      <c r="Z4336" s="1270"/>
      <c r="AA4336" s="1270"/>
      <c r="AB4336" s="1270"/>
      <c r="AC4336" s="1507">
        <f>E4336+G4336-N4336-O4336-AA4336-P4336-Q4336-R4336-S4336-T4336-U4336-V4336-W4336-X4336-Y4336</f>
        <v>671</v>
      </c>
      <c r="AD4336" s="1508">
        <f>D4336*AC4336</f>
        <v>3891.7999999999997</v>
      </c>
      <c r="AE4336" s="14" t="s">
        <v>334</v>
      </c>
      <c r="AF4336" s="14">
        <f>(N4336+O4336+P4336+Q4336+R4336+S4336+T4336+U4336+V4336+W4336+X4336+Y4336)/3</f>
        <v>74.333333333333329</v>
      </c>
      <c r="AG4336" s="14">
        <f>AC4336/AF4336</f>
        <v>9.026905829596414</v>
      </c>
      <c r="AH4336" s="14" t="s">
        <v>334</v>
      </c>
      <c r="AI4336" s="14" t="s">
        <v>334</v>
      </c>
      <c r="AJ4336" s="1396"/>
    </row>
    <row r="4337" spans="1:36" ht="19.5" customHeight="1">
      <c r="A4337" s="1461"/>
      <c r="B4337" s="2181" t="s">
        <v>2539</v>
      </c>
      <c r="C4337" s="1353" t="s">
        <v>181</v>
      </c>
      <c r="D4337" s="2187">
        <v>1.1342000000000001</v>
      </c>
      <c r="E4337" s="1286">
        <v>1040</v>
      </c>
      <c r="F4337" s="1270">
        <f>D4337*E4337</f>
        <v>1179.5680000000002</v>
      </c>
      <c r="G4337" s="1270">
        <v>0</v>
      </c>
      <c r="H4337" s="1270">
        <f>D4337*G4337</f>
        <v>0</v>
      </c>
      <c r="I4337" s="143">
        <v>44390</v>
      </c>
      <c r="J4337" s="1282" t="s">
        <v>710</v>
      </c>
      <c r="K4337" s="1282"/>
      <c r="L4337" s="1350">
        <v>776</v>
      </c>
      <c r="M4337" s="1395">
        <v>44379</v>
      </c>
      <c r="N4337" s="1385"/>
      <c r="O4337" s="1385"/>
      <c r="P4337" s="1385"/>
      <c r="Q4337" s="1385"/>
      <c r="R4337" s="1385"/>
      <c r="S4337" s="1270"/>
      <c r="T4337" s="1270"/>
      <c r="U4337" s="1270"/>
      <c r="V4337" s="1270"/>
      <c r="W4337" s="1270"/>
      <c r="X4337" s="1270"/>
      <c r="Y4337" s="1270"/>
      <c r="Z4337" s="1270"/>
      <c r="AA4337" s="1270"/>
      <c r="AB4337" s="1270"/>
      <c r="AC4337" s="1507">
        <f>E4337+G4337-N4337-O4337-AA4337-P4337-Q4337-R4337-S4337-T4337-U4337-V4337-W4337-X4337-Y4337</f>
        <v>1040</v>
      </c>
      <c r="AD4337" s="1508">
        <f>D4337*AC4337</f>
        <v>1179.5680000000002</v>
      </c>
      <c r="AE4337" s="14" t="s">
        <v>334</v>
      </c>
      <c r="AF4337" s="14">
        <f>(N4337+O4337+P4337+Q4337+R4337+S4337+T4337+U4337+V4337+W4337+X4337+Y4337)/3</f>
        <v>0</v>
      </c>
      <c r="AG4337" s="14" t="e">
        <f>AC4337/AF4337</f>
        <v>#DIV/0!</v>
      </c>
      <c r="AH4337" s="14" t="s">
        <v>334</v>
      </c>
      <c r="AI4337" s="14" t="s">
        <v>334</v>
      </c>
      <c r="AJ4337" s="1396"/>
    </row>
    <row r="4338" spans="1:36" ht="19.5" customHeight="1">
      <c r="A4338" s="1461"/>
      <c r="B4338" s="2181" t="s">
        <v>3404</v>
      </c>
      <c r="C4338" s="1353" t="s">
        <v>181</v>
      </c>
      <c r="D4338" s="2187">
        <v>9.9</v>
      </c>
      <c r="E4338" s="1286">
        <v>10000</v>
      </c>
      <c r="F4338" s="1270">
        <f>D4338*E4338</f>
        <v>99000</v>
      </c>
      <c r="G4338" s="1270">
        <v>0</v>
      </c>
      <c r="H4338" s="1270">
        <f>D4338*G4338</f>
        <v>0</v>
      </c>
      <c r="I4338" s="143">
        <v>44697</v>
      </c>
      <c r="J4338" s="1282">
        <v>46357</v>
      </c>
      <c r="K4338" s="1282"/>
      <c r="L4338" s="1350">
        <v>115</v>
      </c>
      <c r="M4338" s="1395">
        <v>44610</v>
      </c>
      <c r="N4338" s="1385"/>
      <c r="O4338" s="1385"/>
      <c r="P4338" s="1385"/>
      <c r="Q4338" s="1385"/>
      <c r="R4338" s="1385"/>
      <c r="S4338" s="1270"/>
      <c r="T4338" s="1270"/>
      <c r="U4338" s="1270"/>
      <c r="V4338" s="1270"/>
      <c r="W4338" s="1270"/>
      <c r="X4338" s="1270"/>
      <c r="Y4338" s="1270"/>
      <c r="Z4338" s="1270"/>
      <c r="AA4338" s="1270"/>
      <c r="AB4338" s="1270"/>
      <c r="AC4338" s="1507">
        <f>E4338+G4338-N4338-O4338-AA4338-P4338-Q4338-R4338-S4338-T4338-U4338-V4338-W4338-X4338-Y4338</f>
        <v>10000</v>
      </c>
      <c r="AD4338" s="1508">
        <f>D4338*AC4338</f>
        <v>99000</v>
      </c>
      <c r="AE4338" s="14">
        <f>(J4338-"01.04.2023")/30</f>
        <v>44.666666666666664</v>
      </c>
      <c r="AF4338" s="14">
        <f>(N4338+O4338+P4338+Q4338+R4338+S4338+T4338+U4338+V4338+W4338+X4338+Y4338)/3</f>
        <v>0</v>
      </c>
      <c r="AG4338" s="14" t="e">
        <f>AC4338/AF4338</f>
        <v>#DIV/0!</v>
      </c>
      <c r="AH4338" s="14" t="e">
        <f>AG4338-AE4338</f>
        <v>#DIV/0!</v>
      </c>
      <c r="AI4338" s="14">
        <f>AC4338-(AE4338*AF4338)</f>
        <v>10000</v>
      </c>
      <c r="AJ4338" s="2188"/>
    </row>
    <row r="4339" spans="1:36" ht="19.5" customHeight="1">
      <c r="A4339" s="4112" t="s">
        <v>3405</v>
      </c>
      <c r="B4339" s="4113"/>
      <c r="C4339" s="20"/>
      <c r="D4339" s="20"/>
      <c r="E4339" s="20"/>
      <c r="F4339" s="20"/>
      <c r="G4339" s="20"/>
      <c r="H4339" s="20"/>
      <c r="I4339" s="20"/>
      <c r="J4339" s="20"/>
      <c r="K4339" s="20"/>
      <c r="L4339" s="20"/>
      <c r="M4339" s="20"/>
      <c r="N4339" s="5"/>
      <c r="O4339" s="5"/>
      <c r="P4339" s="5"/>
      <c r="Q4339" s="5"/>
      <c r="R4339" s="5"/>
      <c r="S4339" s="20"/>
      <c r="T4339" s="20"/>
      <c r="U4339" s="20"/>
      <c r="V4339" s="20"/>
      <c r="W4339" s="20"/>
      <c r="X4339" s="20"/>
      <c r="Y4339" s="20"/>
      <c r="Z4339" s="20"/>
      <c r="AA4339" s="20"/>
      <c r="AB4339" s="20"/>
      <c r="AC4339" s="1345"/>
      <c r="AD4339" s="1346"/>
      <c r="AE4339" s="1271"/>
      <c r="AF4339" s="1271"/>
      <c r="AG4339" s="1271"/>
      <c r="AH4339" s="1271"/>
      <c r="AI4339" s="1271"/>
      <c r="AJ4339" s="2189"/>
    </row>
    <row r="4340" spans="1:36" ht="19.5" customHeight="1">
      <c r="A4340" s="1461"/>
      <c r="B4340" s="2185" t="s">
        <v>2540</v>
      </c>
      <c r="C4340" s="1353" t="s">
        <v>173</v>
      </c>
      <c r="D4340" s="2190">
        <v>42.01</v>
      </c>
      <c r="E4340" s="2183">
        <v>400</v>
      </c>
      <c r="F4340" s="1270">
        <f t="shared" ref="F4340:F4342" si="1577">D4340*E4340</f>
        <v>16804</v>
      </c>
      <c r="G4340" s="1270">
        <v>0</v>
      </c>
      <c r="H4340" s="1270">
        <f t="shared" ref="H4340:H4342" si="1578">D4340*G4340</f>
        <v>0</v>
      </c>
      <c r="I4340" s="143">
        <v>44848</v>
      </c>
      <c r="J4340" s="34">
        <v>45200</v>
      </c>
      <c r="K4340" s="1351"/>
      <c r="L4340" s="1350">
        <v>455</v>
      </c>
      <c r="M4340" s="1395">
        <v>44729</v>
      </c>
      <c r="N4340" s="1386">
        <v>78</v>
      </c>
      <c r="O4340" s="1386">
        <v>92</v>
      </c>
      <c r="P4340" s="1386">
        <v>118</v>
      </c>
      <c r="Q4340" s="1386"/>
      <c r="R4340" s="1386"/>
      <c r="S4340" s="1386"/>
      <c r="T4340" s="1386"/>
      <c r="U4340" s="1386"/>
      <c r="V4340" s="1270"/>
      <c r="W4340" s="1270"/>
      <c r="X4340" s="1270"/>
      <c r="Y4340" s="1270"/>
      <c r="Z4340" s="1270"/>
      <c r="AA4340" s="1270"/>
      <c r="AB4340" s="1270"/>
      <c r="AC4340" s="1507">
        <f t="shared" ref="AC4340:AC4345" si="1579">E4340+G4340-N4340-O4340-AA4340-P4340-Q4340-R4340-S4340-T4340-U4340-V4340-W4340-X4340-Y4340</f>
        <v>112</v>
      </c>
      <c r="AD4340" s="1508">
        <f t="shared" ref="AD4340:AD4345" si="1580">D4340*AC4340</f>
        <v>4705.12</v>
      </c>
      <c r="AE4340" s="14">
        <f t="shared" ref="AE4340:AE4345" si="1581">(J4340-"01.04.2023")/30</f>
        <v>6.1</v>
      </c>
      <c r="AF4340" s="14">
        <f t="shared" ref="AF4340:AF4345" si="1582">(N4340+O4340+P4340+Q4340+R4340+S4340+T4340+U4340+V4340+W4340+X4340+Y4340)/3</f>
        <v>96</v>
      </c>
      <c r="AG4340" s="14">
        <f t="shared" ref="AG4340:AG4345" si="1583">AC4340/AF4340</f>
        <v>1.1666666666666667</v>
      </c>
      <c r="AH4340" s="14">
        <f t="shared" ref="AH4340:AH4345" si="1584">AG4340-AE4340</f>
        <v>-4.9333333333333327</v>
      </c>
      <c r="AI4340" s="14">
        <f t="shared" ref="AI4340:AI4345" si="1585">AC4340-(AE4340*AF4340)</f>
        <v>-473.59999999999991</v>
      </c>
      <c r="AJ4340" s="1396"/>
    </row>
    <row r="4341" spans="1:36" ht="19.5" customHeight="1">
      <c r="A4341" s="1461"/>
      <c r="B4341" s="2185" t="s">
        <v>2541</v>
      </c>
      <c r="C4341" s="1353" t="s">
        <v>173</v>
      </c>
      <c r="D4341" s="2190">
        <v>44.48</v>
      </c>
      <c r="E4341" s="2183">
        <v>30</v>
      </c>
      <c r="F4341" s="1270">
        <f t="shared" si="1577"/>
        <v>1334.3999999999999</v>
      </c>
      <c r="G4341" s="1270">
        <v>0</v>
      </c>
      <c r="H4341" s="1270">
        <f t="shared" si="1578"/>
        <v>0</v>
      </c>
      <c r="I4341" s="143">
        <v>44876</v>
      </c>
      <c r="J4341" s="34">
        <v>45383</v>
      </c>
      <c r="K4341" s="1351"/>
      <c r="L4341" s="1350">
        <v>455</v>
      </c>
      <c r="M4341" s="1395">
        <v>44729</v>
      </c>
      <c r="N4341" s="1386">
        <v>1</v>
      </c>
      <c r="O4341" s="1386">
        <v>3</v>
      </c>
      <c r="P4341" s="1386">
        <v>5</v>
      </c>
      <c r="Q4341" s="1386"/>
      <c r="R4341" s="1386"/>
      <c r="S4341" s="1386"/>
      <c r="T4341" s="1386"/>
      <c r="U4341" s="1386"/>
      <c r="V4341" s="1270"/>
      <c r="W4341" s="1270"/>
      <c r="X4341" s="1270"/>
      <c r="Y4341" s="1270"/>
      <c r="Z4341" s="1270"/>
      <c r="AA4341" s="1270"/>
      <c r="AB4341" s="1270"/>
      <c r="AC4341" s="1507">
        <f t="shared" si="1579"/>
        <v>21</v>
      </c>
      <c r="AD4341" s="1508">
        <f t="shared" si="1580"/>
        <v>934.07999999999993</v>
      </c>
      <c r="AE4341" s="14">
        <f t="shared" si="1581"/>
        <v>12.2</v>
      </c>
      <c r="AF4341" s="14">
        <f t="shared" si="1582"/>
        <v>3</v>
      </c>
      <c r="AG4341" s="14">
        <f t="shared" si="1583"/>
        <v>7</v>
      </c>
      <c r="AH4341" s="14">
        <f t="shared" si="1584"/>
        <v>-5.1999999999999993</v>
      </c>
      <c r="AI4341" s="14">
        <f t="shared" si="1585"/>
        <v>-15.599999999999994</v>
      </c>
      <c r="AJ4341" s="1396"/>
    </row>
    <row r="4342" spans="1:36" ht="19.5" customHeight="1">
      <c r="A4342" s="1461"/>
      <c r="B4342" s="2185" t="s">
        <v>4317</v>
      </c>
      <c r="C4342" s="1353" t="s">
        <v>173</v>
      </c>
      <c r="D4342" s="2190">
        <v>44.48</v>
      </c>
      <c r="E4342" s="2183">
        <v>30</v>
      </c>
      <c r="F4342" s="1270">
        <f t="shared" si="1577"/>
        <v>1334.3999999999999</v>
      </c>
      <c r="G4342" s="1270">
        <v>0</v>
      </c>
      <c r="H4342" s="1270">
        <f t="shared" si="1578"/>
        <v>0</v>
      </c>
      <c r="I4342" s="143">
        <v>44876</v>
      </c>
      <c r="J4342" s="1351">
        <v>45200</v>
      </c>
      <c r="K4342" s="1351"/>
      <c r="L4342" s="1350">
        <v>455</v>
      </c>
      <c r="M4342" s="1395">
        <v>44729</v>
      </c>
      <c r="N4342" s="1386">
        <v>2</v>
      </c>
      <c r="O4342" s="1386">
        <v>3</v>
      </c>
      <c r="P4342" s="1386">
        <v>4</v>
      </c>
      <c r="Q4342" s="1386"/>
      <c r="R4342" s="1386"/>
      <c r="S4342" s="1386"/>
      <c r="T4342" s="1386"/>
      <c r="U4342" s="1386"/>
      <c r="V4342" s="1270"/>
      <c r="W4342" s="1270"/>
      <c r="X4342" s="1270"/>
      <c r="Y4342" s="1270"/>
      <c r="Z4342" s="1270"/>
      <c r="AA4342" s="1270"/>
      <c r="AB4342" s="1270"/>
      <c r="AC4342" s="1507">
        <f t="shared" si="1579"/>
        <v>21</v>
      </c>
      <c r="AD4342" s="1508">
        <f t="shared" si="1580"/>
        <v>934.07999999999993</v>
      </c>
      <c r="AE4342" s="14">
        <f t="shared" si="1581"/>
        <v>6.1</v>
      </c>
      <c r="AF4342" s="14">
        <f t="shared" si="1582"/>
        <v>3</v>
      </c>
      <c r="AG4342" s="14">
        <f t="shared" si="1583"/>
        <v>7</v>
      </c>
      <c r="AH4342" s="14">
        <f t="shared" si="1584"/>
        <v>0.90000000000000036</v>
      </c>
      <c r="AI4342" s="14">
        <f t="shared" si="1585"/>
        <v>2.7000000000000028</v>
      </c>
      <c r="AJ4342" s="1396"/>
    </row>
    <row r="4343" spans="1:36" ht="19.5" customHeight="1">
      <c r="A4343" s="4110" t="s">
        <v>4318</v>
      </c>
      <c r="B4343" s="4111"/>
      <c r="C4343" s="20"/>
      <c r="D4343" s="20"/>
      <c r="E4343" s="20"/>
      <c r="F4343" s="20"/>
      <c r="G4343" s="20"/>
      <c r="H4343" s="20"/>
      <c r="I4343" s="20"/>
      <c r="J4343" s="20"/>
      <c r="K4343" s="20"/>
      <c r="L4343" s="20"/>
      <c r="M4343" s="20"/>
      <c r="N4343" s="5"/>
      <c r="O4343" s="5"/>
      <c r="P4343" s="5"/>
      <c r="Q4343" s="5"/>
      <c r="R4343" s="5"/>
      <c r="S4343" s="20"/>
      <c r="T4343" s="20"/>
      <c r="U4343" s="20"/>
      <c r="V4343" s="20"/>
      <c r="W4343" s="20"/>
      <c r="X4343" s="20"/>
      <c r="Y4343" s="20"/>
      <c r="Z4343" s="20"/>
      <c r="AA4343" s="20"/>
      <c r="AB4343" s="20"/>
      <c r="AC4343" s="1507"/>
      <c r="AD4343" s="1508">
        <f t="shared" si="1580"/>
        <v>0</v>
      </c>
      <c r="AE4343" s="14">
        <f t="shared" si="1581"/>
        <v>-1500.5666666666666</v>
      </c>
      <c r="AF4343" s="14">
        <f t="shared" si="1582"/>
        <v>0</v>
      </c>
      <c r="AG4343" s="14" t="e">
        <f t="shared" si="1583"/>
        <v>#DIV/0!</v>
      </c>
      <c r="AH4343" s="14" t="e">
        <f t="shared" si="1584"/>
        <v>#DIV/0!</v>
      </c>
      <c r="AI4343" s="14">
        <f t="shared" si="1585"/>
        <v>0</v>
      </c>
      <c r="AJ4343" s="1396"/>
    </row>
    <row r="4344" spans="1:36" ht="19.5" customHeight="1">
      <c r="A4344" s="1461"/>
      <c r="B4344" s="2185" t="s">
        <v>4319</v>
      </c>
      <c r="C4344" s="1353" t="s">
        <v>181</v>
      </c>
      <c r="D4344" s="2182">
        <v>43.986750000000001</v>
      </c>
      <c r="E4344" s="1394">
        <v>248</v>
      </c>
      <c r="F4344" s="1270">
        <f>D4344*E4344</f>
        <v>10908.714</v>
      </c>
      <c r="G4344" s="1270">
        <v>0</v>
      </c>
      <c r="H4344" s="1270">
        <f>D4344*G4344</f>
        <v>0</v>
      </c>
      <c r="I4344" s="1349">
        <v>44753</v>
      </c>
      <c r="J4344" s="1379">
        <v>45200</v>
      </c>
      <c r="K4344" s="1379"/>
      <c r="L4344" s="1350">
        <v>410</v>
      </c>
      <c r="M4344" s="1395">
        <v>44718</v>
      </c>
      <c r="N4344" s="1380">
        <v>126</v>
      </c>
      <c r="O4344" s="1387"/>
      <c r="P4344" s="1380">
        <v>8</v>
      </c>
      <c r="Q4344" s="1380"/>
      <c r="R4344" s="1380"/>
      <c r="S4344" s="1270"/>
      <c r="T4344" s="1270"/>
      <c r="U4344" s="1270"/>
      <c r="V4344" s="1270"/>
      <c r="W4344" s="1270"/>
      <c r="X4344" s="1270"/>
      <c r="Y4344" s="1270"/>
      <c r="Z4344" s="1270"/>
      <c r="AA4344" s="1270"/>
      <c r="AB4344" s="1270"/>
      <c r="AC4344" s="1507">
        <f t="shared" si="1579"/>
        <v>114</v>
      </c>
      <c r="AD4344" s="1508">
        <f t="shared" si="1580"/>
        <v>5014.4894999999997</v>
      </c>
      <c r="AE4344" s="14">
        <f t="shared" si="1581"/>
        <v>6.1</v>
      </c>
      <c r="AF4344" s="14">
        <f t="shared" si="1582"/>
        <v>44.666666666666664</v>
      </c>
      <c r="AG4344" s="14">
        <f t="shared" si="1583"/>
        <v>2.5522388059701493</v>
      </c>
      <c r="AH4344" s="14">
        <f t="shared" si="1584"/>
        <v>-3.5477611940298504</v>
      </c>
      <c r="AI4344" s="14">
        <f t="shared" si="1585"/>
        <v>-158.46666666666664</v>
      </c>
      <c r="AJ4344" s="1396"/>
    </row>
    <row r="4345" spans="1:36" ht="19.5" customHeight="1">
      <c r="A4345" s="1461"/>
      <c r="B4345" s="2185" t="s">
        <v>4320</v>
      </c>
      <c r="C4345" s="1353" t="s">
        <v>181</v>
      </c>
      <c r="D4345" s="2182">
        <v>44.876379999999997</v>
      </c>
      <c r="E4345" s="1394">
        <v>248</v>
      </c>
      <c r="F4345" s="1270">
        <f>D4345*E4345</f>
        <v>11129.34224</v>
      </c>
      <c r="G4345" s="1270">
        <v>0</v>
      </c>
      <c r="H4345" s="1270">
        <f>D4345*G4345</f>
        <v>0</v>
      </c>
      <c r="I4345" s="1349">
        <v>44753</v>
      </c>
      <c r="J4345" s="1379">
        <v>45200</v>
      </c>
      <c r="K4345" s="1379"/>
      <c r="L4345" s="1350">
        <v>410</v>
      </c>
      <c r="M4345" s="1395">
        <v>44718</v>
      </c>
      <c r="N4345" s="1380">
        <v>126</v>
      </c>
      <c r="O4345" s="1387"/>
      <c r="P4345" s="1380">
        <v>8</v>
      </c>
      <c r="Q4345" s="1380"/>
      <c r="R4345" s="1380"/>
      <c r="S4345" s="1270"/>
      <c r="T4345" s="1270"/>
      <c r="U4345" s="1270"/>
      <c r="V4345" s="1270"/>
      <c r="W4345" s="1270"/>
      <c r="X4345" s="1270"/>
      <c r="Y4345" s="1270"/>
      <c r="Z4345" s="1270"/>
      <c r="AA4345" s="1270"/>
      <c r="AB4345" s="1270"/>
      <c r="AC4345" s="1507">
        <f t="shared" si="1579"/>
        <v>114</v>
      </c>
      <c r="AD4345" s="1508">
        <f t="shared" si="1580"/>
        <v>5115.9073199999993</v>
      </c>
      <c r="AE4345" s="14">
        <f t="shared" si="1581"/>
        <v>6.1</v>
      </c>
      <c r="AF4345" s="14">
        <f t="shared" si="1582"/>
        <v>44.666666666666664</v>
      </c>
      <c r="AG4345" s="14">
        <f t="shared" si="1583"/>
        <v>2.5522388059701493</v>
      </c>
      <c r="AH4345" s="14">
        <f t="shared" si="1584"/>
        <v>-3.5477611940298504</v>
      </c>
      <c r="AI4345" s="14">
        <f t="shared" si="1585"/>
        <v>-158.46666666666664</v>
      </c>
      <c r="AJ4345" s="1396"/>
    </row>
    <row r="4346" spans="1:36" ht="19.5" customHeight="1">
      <c r="A4346" s="4110" t="s">
        <v>3406</v>
      </c>
      <c r="B4346" s="4111"/>
      <c r="C4346" s="20"/>
      <c r="D4346" s="20"/>
      <c r="E4346" s="20"/>
      <c r="F4346" s="20"/>
      <c r="G4346" s="20"/>
      <c r="H4346" s="20"/>
      <c r="I4346" s="20"/>
      <c r="J4346" s="20"/>
      <c r="K4346" s="20"/>
      <c r="L4346" s="20"/>
      <c r="M4346" s="20"/>
      <c r="N4346" s="5"/>
      <c r="O4346" s="5"/>
      <c r="P4346" s="5"/>
      <c r="Q4346" s="5"/>
      <c r="R4346" s="5"/>
      <c r="S4346" s="20"/>
      <c r="T4346" s="20"/>
      <c r="U4346" s="20"/>
      <c r="V4346" s="20"/>
      <c r="W4346" s="20"/>
      <c r="X4346" s="20"/>
      <c r="Y4346" s="20"/>
      <c r="Z4346" s="20"/>
      <c r="AA4346" s="20"/>
      <c r="AB4346" s="20"/>
      <c r="AC4346" s="1345"/>
      <c r="AD4346" s="1346"/>
      <c r="AE4346" s="1271"/>
      <c r="AF4346" s="1271"/>
      <c r="AG4346" s="1271"/>
      <c r="AH4346" s="1271"/>
      <c r="AI4346" s="1271"/>
      <c r="AJ4346" s="1396"/>
    </row>
    <row r="4347" spans="1:36" ht="19.5" customHeight="1">
      <c r="A4347" s="1461"/>
      <c r="B4347" s="2181" t="s">
        <v>2548</v>
      </c>
      <c r="C4347" s="1353" t="s">
        <v>233</v>
      </c>
      <c r="D4347" s="1393">
        <v>7704.35</v>
      </c>
      <c r="E4347" s="1286">
        <v>1893</v>
      </c>
      <c r="F4347" s="1270">
        <v>0</v>
      </c>
      <c r="G4347" s="1270">
        <v>0</v>
      </c>
      <c r="H4347" s="1270">
        <f>D4347*G4347</f>
        <v>0</v>
      </c>
      <c r="I4347" s="1349">
        <v>44839</v>
      </c>
      <c r="J4347" s="1379">
        <v>45808</v>
      </c>
      <c r="K4347" s="1379"/>
      <c r="L4347" s="1350">
        <v>814</v>
      </c>
      <c r="M4347" s="1395">
        <v>44833</v>
      </c>
      <c r="N4347" s="1380">
        <v>137</v>
      </c>
      <c r="O4347" s="1387">
        <v>153</v>
      </c>
      <c r="P4347" s="1380">
        <v>135</v>
      </c>
      <c r="Q4347" s="1380"/>
      <c r="R4347" s="1380"/>
      <c r="S4347" s="1380"/>
      <c r="T4347" s="1380"/>
      <c r="U4347" s="1380"/>
      <c r="V4347" s="1380"/>
      <c r="W4347" s="1270"/>
      <c r="X4347" s="1270"/>
      <c r="Y4347" s="1270"/>
      <c r="Z4347" s="1270"/>
      <c r="AA4347" s="1270"/>
      <c r="AB4347" s="1270"/>
      <c r="AC4347" s="1507">
        <f>E4347+G4347-N4347-O4347-AA4347-P4347-Q4347-R4347-S4347-T4347-U4347-V4347-W4347-X4347-Y4347</f>
        <v>1468</v>
      </c>
      <c r="AD4347" s="1508">
        <f>D4347*AC4347</f>
        <v>11309985.800000001</v>
      </c>
      <c r="AE4347" s="14">
        <f>(J4347-"01.04.2023")/30</f>
        <v>26.366666666666667</v>
      </c>
      <c r="AF4347" s="14">
        <f>(N4347+O4347+P4347+Q4347+R4347+S4347+T4347+U4347+V4347+W4347+X4347+Y4347)/3</f>
        <v>141.66666666666666</v>
      </c>
      <c r="AG4347" s="14">
        <f>AC4347/AF4347</f>
        <v>10.362352941176471</v>
      </c>
      <c r="AH4347" s="14">
        <f>AG4347-AE4347</f>
        <v>-16.004313725490196</v>
      </c>
      <c r="AI4347" s="14">
        <f>AC4347-(AE4347*AF4347)</f>
        <v>-2267.2777777777774</v>
      </c>
      <c r="AJ4347" s="1396"/>
    </row>
    <row r="4348" spans="1:36" ht="19.5" customHeight="1">
      <c r="A4348" s="1461"/>
      <c r="B4348" s="2181" t="s">
        <v>7841</v>
      </c>
      <c r="C4348" s="1353" t="s">
        <v>309</v>
      </c>
      <c r="D4348" s="2191">
        <v>560.67999999999995</v>
      </c>
      <c r="E4348" s="1286">
        <v>12240</v>
      </c>
      <c r="F4348" s="1270">
        <f>D4348*E4348</f>
        <v>6862723.1999999993</v>
      </c>
      <c r="G4348" s="1270">
        <v>0</v>
      </c>
      <c r="H4348" s="1270">
        <f>D4348*G4348</f>
        <v>0</v>
      </c>
      <c r="I4348" s="1349">
        <v>44917</v>
      </c>
      <c r="J4348" s="1379">
        <v>45777</v>
      </c>
      <c r="K4348" s="1379"/>
      <c r="L4348" s="1350">
        <v>1129</v>
      </c>
      <c r="M4348" s="1395">
        <v>44915</v>
      </c>
      <c r="N4348" s="1380"/>
      <c r="O4348" s="1380"/>
      <c r="P4348" s="1380">
        <v>1620</v>
      </c>
      <c r="Q4348" s="1380"/>
      <c r="R4348" s="1380"/>
      <c r="S4348" s="1380"/>
      <c r="T4348" s="1380"/>
      <c r="U4348" s="1380"/>
      <c r="V4348" s="1380"/>
      <c r="W4348" s="1380"/>
      <c r="X4348" s="1380"/>
      <c r="Y4348" s="1380"/>
      <c r="Z4348" s="1270"/>
      <c r="AA4348" s="1270"/>
      <c r="AB4348" s="1270"/>
      <c r="AC4348" s="1507">
        <f>E4348+G4348-N4348-O4348-AA4348-P4348-Q4348-R4348-S4348-T4348-U4348-V4348-W4348-X4348-Y4348</f>
        <v>10620</v>
      </c>
      <c r="AD4348" s="1508">
        <f>D4348*AC4348</f>
        <v>5954421.5999999996</v>
      </c>
      <c r="AE4348" s="14">
        <f>(J4348-"01.04.2023")/30</f>
        <v>25.333333333333332</v>
      </c>
      <c r="AF4348" s="14">
        <f>(N4348+O4348+P4348+Q4348+R4348+S4348+T4348+U4348+V4348+W4348+X4348+Y4348)/3</f>
        <v>540</v>
      </c>
      <c r="AG4348" s="14">
        <f>AC4348/AF4348</f>
        <v>19.666666666666668</v>
      </c>
      <c r="AH4348" s="14">
        <f>AG4348-AE4348</f>
        <v>-5.6666666666666643</v>
      </c>
      <c r="AI4348" s="14">
        <f>AC4348-(AE4348*AF4348)</f>
        <v>-3060</v>
      </c>
      <c r="AJ4348" s="1396"/>
    </row>
    <row r="4349" spans="1:36" ht="19.5" customHeight="1">
      <c r="A4349" s="1461"/>
      <c r="B4349" s="2181" t="s">
        <v>7842</v>
      </c>
      <c r="C4349" s="1353" t="s">
        <v>309</v>
      </c>
      <c r="D4349" s="2191">
        <v>347.75</v>
      </c>
      <c r="E4349" s="1286">
        <v>420</v>
      </c>
      <c r="F4349" s="1270">
        <f>D4349*E4349</f>
        <v>146055</v>
      </c>
      <c r="G4349" s="1270">
        <v>0</v>
      </c>
      <c r="H4349" s="1270">
        <f>D4349*G4349</f>
        <v>0</v>
      </c>
      <c r="I4349" s="1349">
        <v>44917</v>
      </c>
      <c r="J4349" s="1379">
        <v>45777</v>
      </c>
      <c r="K4349" s="1379"/>
      <c r="L4349" s="1350">
        <v>1129</v>
      </c>
      <c r="M4349" s="1395">
        <v>44915</v>
      </c>
      <c r="N4349" s="1380"/>
      <c r="O4349" s="1380"/>
      <c r="P4349" s="1380">
        <v>140</v>
      </c>
      <c r="Q4349" s="1380"/>
      <c r="R4349" s="1380"/>
      <c r="S4349" s="1380"/>
      <c r="T4349" s="1380"/>
      <c r="U4349" s="1380"/>
      <c r="V4349" s="1380"/>
      <c r="W4349" s="1380"/>
      <c r="X4349" s="1380"/>
      <c r="Y4349" s="1380"/>
      <c r="Z4349" s="1270"/>
      <c r="AA4349" s="1270"/>
      <c r="AB4349" s="1270"/>
      <c r="AC4349" s="1507">
        <f>E4349+G4349-N4349-O4349-AA4349-P4349-Q4349-R4349-S4349-T4349-U4349-V4349-W4349-X4349-Y4349</f>
        <v>280</v>
      </c>
      <c r="AD4349" s="1508">
        <f>D4349*AC4349</f>
        <v>97370</v>
      </c>
      <c r="AE4349" s="14">
        <f>(J4349-"01.04.2023")/30</f>
        <v>25.333333333333332</v>
      </c>
      <c r="AF4349" s="14">
        <f>(N4349+O4349+P4349+Q4349+R4349+S4349+T4349+U4349+V4349+W4349+X4349+Y4349)/3</f>
        <v>46.666666666666664</v>
      </c>
      <c r="AG4349" s="14">
        <f>AC4349/AF4349</f>
        <v>6</v>
      </c>
      <c r="AH4349" s="14">
        <f>AG4349-AE4349</f>
        <v>-19.333333333333332</v>
      </c>
      <c r="AI4349" s="14">
        <f>AC4349-(AE4349*AF4349)</f>
        <v>-902.22222222222217</v>
      </c>
      <c r="AJ4349" s="1396"/>
    </row>
    <row r="4350" spans="1:36" ht="19.5" customHeight="1">
      <c r="A4350" s="1461"/>
      <c r="B4350" s="2181" t="s">
        <v>7841</v>
      </c>
      <c r="C4350" s="1353" t="s">
        <v>309</v>
      </c>
      <c r="D4350" s="2191">
        <v>560.67999999999995</v>
      </c>
      <c r="E4350" s="1286">
        <v>16260</v>
      </c>
      <c r="F4350" s="1270">
        <f>D4350*E4350</f>
        <v>9116656.7999999989</v>
      </c>
      <c r="G4350" s="1270">
        <v>0</v>
      </c>
      <c r="H4350" s="1270">
        <f>D4350*G4350</f>
        <v>0</v>
      </c>
      <c r="I4350" s="1349">
        <v>44922</v>
      </c>
      <c r="J4350" s="1379">
        <v>45900</v>
      </c>
      <c r="K4350" s="1379"/>
      <c r="L4350" s="1350">
        <v>1129</v>
      </c>
      <c r="M4350" s="1395">
        <v>44915</v>
      </c>
      <c r="N4350" s="1380"/>
      <c r="O4350" s="1380"/>
      <c r="P4350" s="1380"/>
      <c r="Q4350" s="1380"/>
      <c r="R4350" s="1380"/>
      <c r="S4350" s="1380"/>
      <c r="T4350" s="1380"/>
      <c r="U4350" s="1380"/>
      <c r="V4350" s="1380"/>
      <c r="W4350" s="1380"/>
      <c r="X4350" s="1380"/>
      <c r="Y4350" s="1380"/>
      <c r="Z4350" s="1270"/>
      <c r="AA4350" s="1270"/>
      <c r="AB4350" s="1270"/>
      <c r="AC4350" s="1507">
        <f>E4350+G4350-N4350-O4350-AA4350-P4350-Q4350-R4350-S4350-T4350-U4350-V4350-W4350-X4350-Y4350</f>
        <v>16260</v>
      </c>
      <c r="AD4350" s="1508">
        <f>D4350*AC4350</f>
        <v>9116656.7999999989</v>
      </c>
      <c r="AE4350" s="14">
        <f>(J4350-"01.04.2023")/30</f>
        <v>29.433333333333334</v>
      </c>
      <c r="AF4350" s="14">
        <f>(N4350+O4350+P4350+Q4350+R4350+S4350+T4350+U4350+V4350+W4350+X4350+Y4350)/3</f>
        <v>0</v>
      </c>
      <c r="AG4350" s="14" t="e">
        <f>AC4350/AF4350</f>
        <v>#DIV/0!</v>
      </c>
      <c r="AH4350" s="14" t="e">
        <f>AG4350-AE4350</f>
        <v>#DIV/0!</v>
      </c>
      <c r="AI4350" s="14">
        <f>AC4350-(AE4350*AF4350)</f>
        <v>16260</v>
      </c>
      <c r="AJ4350" s="1396"/>
    </row>
    <row r="4351" spans="1:36" ht="19.5" customHeight="1">
      <c r="A4351" s="4110" t="s">
        <v>3759</v>
      </c>
      <c r="B4351" s="4111"/>
      <c r="C4351" s="20"/>
      <c r="D4351" s="20"/>
      <c r="E4351" s="20"/>
      <c r="F4351" s="20"/>
      <c r="G4351" s="20"/>
      <c r="H4351" s="20"/>
      <c r="I4351" s="20"/>
      <c r="J4351" s="20"/>
      <c r="K4351" s="20"/>
      <c r="L4351" s="20"/>
      <c r="M4351" s="20"/>
      <c r="N4351" s="5"/>
      <c r="O4351" s="5"/>
      <c r="P4351" s="5"/>
      <c r="Q4351" s="5"/>
      <c r="R4351" s="5"/>
      <c r="S4351" s="20"/>
      <c r="T4351" s="20"/>
      <c r="U4351" s="20"/>
      <c r="V4351" s="20"/>
      <c r="W4351" s="20"/>
      <c r="X4351" s="20"/>
      <c r="Y4351" s="20"/>
      <c r="Z4351" s="20"/>
      <c r="AA4351" s="20"/>
      <c r="AB4351" s="20"/>
      <c r="AC4351" s="1345"/>
      <c r="AD4351" s="1346"/>
      <c r="AE4351" s="1271"/>
      <c r="AF4351" s="1271"/>
      <c r="AG4351" s="1271"/>
      <c r="AH4351" s="1271"/>
      <c r="AI4351" s="1271"/>
      <c r="AJ4351" s="1396"/>
    </row>
    <row r="4352" spans="1:36" ht="19.5" customHeight="1">
      <c r="A4352" s="1461"/>
      <c r="B4352" s="1355" t="s">
        <v>7843</v>
      </c>
      <c r="C4352" s="1353" t="s">
        <v>181</v>
      </c>
      <c r="D4352" s="1393">
        <v>3979.33</v>
      </c>
      <c r="E4352" s="1286">
        <v>102</v>
      </c>
      <c r="F4352" s="1270">
        <f t="shared" ref="F4352:F4386" si="1586">D4352*E4352</f>
        <v>405891.66</v>
      </c>
      <c r="G4352" s="1270">
        <v>0</v>
      </c>
      <c r="H4352" s="1270">
        <f t="shared" ref="H4352:H4386" si="1587">D4352*G4352</f>
        <v>0</v>
      </c>
      <c r="I4352" s="1349">
        <v>44917</v>
      </c>
      <c r="J4352" s="1379">
        <v>45717</v>
      </c>
      <c r="K4352" s="1379"/>
      <c r="L4352" s="1350">
        <v>1131</v>
      </c>
      <c r="M4352" s="1395">
        <v>44915</v>
      </c>
      <c r="N4352" s="1387">
        <v>5</v>
      </c>
      <c r="O4352" s="1387">
        <v>7</v>
      </c>
      <c r="P4352" s="1387">
        <v>8</v>
      </c>
      <c r="Q4352" s="1387"/>
      <c r="R4352" s="1387"/>
      <c r="S4352" s="1387"/>
      <c r="T4352" s="1270"/>
      <c r="U4352" s="1270"/>
      <c r="V4352" s="1270"/>
      <c r="W4352" s="1270"/>
      <c r="X4352" s="1270"/>
      <c r="Y4352" s="1270"/>
      <c r="Z4352" s="1270"/>
      <c r="AA4352" s="1270"/>
      <c r="AB4352" s="1270"/>
      <c r="AC4352" s="1507">
        <f t="shared" ref="AC4352:AC4386" si="1588">E4352+G4352-N4352-O4352-AA4352-P4352-Q4352-R4352-S4352-T4352-U4352-V4352-W4352-X4352-Y4352</f>
        <v>82</v>
      </c>
      <c r="AD4352" s="1508">
        <f t="shared" ref="AD4352:AD4386" si="1589">D4352*AC4352</f>
        <v>326305.06</v>
      </c>
      <c r="AE4352" s="14">
        <f t="shared" ref="AE4352:AE4386" si="1590">(J4352-"01.04.2023")/30</f>
        <v>23.333333333333332</v>
      </c>
      <c r="AF4352" s="14">
        <f t="shared" ref="AF4352:AF4386" si="1591">(N4352+O4352+P4352+Q4352+R4352+S4352+T4352+U4352+V4352+W4352+X4352+Y4352)/3</f>
        <v>6.666666666666667</v>
      </c>
      <c r="AG4352" s="14">
        <f t="shared" ref="AG4352:AG4386" si="1592">AC4352/AF4352</f>
        <v>12.299999999999999</v>
      </c>
      <c r="AH4352" s="14">
        <f t="shared" ref="AH4352:AH4386" si="1593">AG4352-AE4352</f>
        <v>-11.033333333333333</v>
      </c>
      <c r="AI4352" s="14">
        <f t="shared" ref="AI4352:AI4386" si="1594">AC4352-(AE4352*AF4352)</f>
        <v>-73.555555555555543</v>
      </c>
      <c r="AJ4352" s="1396"/>
    </row>
    <row r="4353" spans="1:36" ht="19.5" customHeight="1">
      <c r="A4353" s="1461"/>
      <c r="B4353" s="1355" t="s">
        <v>7844</v>
      </c>
      <c r="C4353" s="1353" t="s">
        <v>181</v>
      </c>
      <c r="D4353" s="1393">
        <v>548.91</v>
      </c>
      <c r="E4353" s="1286">
        <v>6</v>
      </c>
      <c r="F4353" s="1270">
        <f t="shared" si="1586"/>
        <v>3293.46</v>
      </c>
      <c r="G4353" s="1270">
        <v>0</v>
      </c>
      <c r="H4353" s="1270">
        <f t="shared" si="1587"/>
        <v>0</v>
      </c>
      <c r="I4353" s="1349">
        <v>44917</v>
      </c>
      <c r="J4353" s="1379">
        <v>45901</v>
      </c>
      <c r="K4353" s="1379"/>
      <c r="L4353" s="1350">
        <v>1131</v>
      </c>
      <c r="M4353" s="1395">
        <v>44915</v>
      </c>
      <c r="N4353" s="1387"/>
      <c r="O4353" s="1387"/>
      <c r="P4353" s="1387"/>
      <c r="Q4353" s="1387"/>
      <c r="R4353" s="1387"/>
      <c r="S4353" s="1387"/>
      <c r="T4353" s="1270"/>
      <c r="U4353" s="1270"/>
      <c r="V4353" s="1270"/>
      <c r="W4353" s="1270"/>
      <c r="X4353" s="1270"/>
      <c r="Y4353" s="1270"/>
      <c r="Z4353" s="1270"/>
      <c r="AA4353" s="1270"/>
      <c r="AB4353" s="1270"/>
      <c r="AC4353" s="1507">
        <f t="shared" si="1588"/>
        <v>6</v>
      </c>
      <c r="AD4353" s="1508">
        <f t="shared" si="1589"/>
        <v>3293.46</v>
      </c>
      <c r="AE4353" s="14">
        <f t="shared" si="1590"/>
        <v>29.466666666666665</v>
      </c>
      <c r="AF4353" s="14">
        <f t="shared" si="1591"/>
        <v>0</v>
      </c>
      <c r="AG4353" s="14" t="e">
        <f t="shared" si="1592"/>
        <v>#DIV/0!</v>
      </c>
      <c r="AH4353" s="14" t="e">
        <f t="shared" si="1593"/>
        <v>#DIV/0!</v>
      </c>
      <c r="AI4353" s="14">
        <f t="shared" si="1594"/>
        <v>6</v>
      </c>
      <c r="AJ4353" s="1396"/>
    </row>
    <row r="4354" spans="1:36" ht="19.5" customHeight="1">
      <c r="A4354" s="1461"/>
      <c r="B4354" s="1355" t="s">
        <v>7845</v>
      </c>
      <c r="C4354" s="1353" t="s">
        <v>181</v>
      </c>
      <c r="D4354" s="1393">
        <v>676.24</v>
      </c>
      <c r="E4354" s="1286">
        <v>30</v>
      </c>
      <c r="F4354" s="1270">
        <f t="shared" si="1586"/>
        <v>20287.2</v>
      </c>
      <c r="G4354" s="1270">
        <v>0</v>
      </c>
      <c r="H4354" s="1270">
        <f t="shared" si="1587"/>
        <v>0</v>
      </c>
      <c r="I4354" s="1349">
        <v>44917</v>
      </c>
      <c r="J4354" s="1379">
        <v>45901</v>
      </c>
      <c r="K4354" s="1379"/>
      <c r="L4354" s="1350">
        <v>1131</v>
      </c>
      <c r="M4354" s="1395">
        <v>44915</v>
      </c>
      <c r="N4354" s="1387"/>
      <c r="O4354" s="1387">
        <v>1</v>
      </c>
      <c r="P4354" s="1387">
        <v>1</v>
      </c>
      <c r="Q4354" s="1387"/>
      <c r="R4354" s="1387"/>
      <c r="S4354" s="1387"/>
      <c r="T4354" s="1270"/>
      <c r="U4354" s="1270"/>
      <c r="V4354" s="1270"/>
      <c r="W4354" s="1270"/>
      <c r="X4354" s="1270"/>
      <c r="Y4354" s="1270"/>
      <c r="Z4354" s="1270"/>
      <c r="AA4354" s="1270"/>
      <c r="AB4354" s="1270"/>
      <c r="AC4354" s="1507">
        <f t="shared" si="1588"/>
        <v>28</v>
      </c>
      <c r="AD4354" s="1508">
        <f t="shared" si="1589"/>
        <v>18934.72</v>
      </c>
      <c r="AE4354" s="14">
        <f t="shared" si="1590"/>
        <v>29.466666666666665</v>
      </c>
      <c r="AF4354" s="14">
        <f t="shared" si="1591"/>
        <v>0.66666666666666663</v>
      </c>
      <c r="AG4354" s="14">
        <f t="shared" si="1592"/>
        <v>42</v>
      </c>
      <c r="AH4354" s="14">
        <f t="shared" si="1593"/>
        <v>12.533333333333335</v>
      </c>
      <c r="AI4354" s="14">
        <f t="shared" si="1594"/>
        <v>8.3555555555555578</v>
      </c>
      <c r="AJ4354" s="1396"/>
    </row>
    <row r="4355" spans="1:36" ht="19.5" customHeight="1">
      <c r="A4355" s="1461"/>
      <c r="B4355" s="1355" t="s">
        <v>7846</v>
      </c>
      <c r="C4355" s="1353" t="s">
        <v>181</v>
      </c>
      <c r="D4355" s="1393">
        <v>846.37</v>
      </c>
      <c r="E4355" s="1286">
        <v>6</v>
      </c>
      <c r="F4355" s="1270">
        <f t="shared" si="1586"/>
        <v>5078.22</v>
      </c>
      <c r="G4355" s="1270">
        <v>0</v>
      </c>
      <c r="H4355" s="1270">
        <f t="shared" si="1587"/>
        <v>0</v>
      </c>
      <c r="I4355" s="1349">
        <v>44917</v>
      </c>
      <c r="J4355" s="1379">
        <v>45901</v>
      </c>
      <c r="K4355" s="1379"/>
      <c r="L4355" s="1350">
        <v>1131</v>
      </c>
      <c r="M4355" s="1395">
        <v>44915</v>
      </c>
      <c r="N4355" s="1387"/>
      <c r="O4355" s="1387"/>
      <c r="P4355" s="1387"/>
      <c r="Q4355" s="1387"/>
      <c r="R4355" s="1387"/>
      <c r="S4355" s="1387"/>
      <c r="T4355" s="1270"/>
      <c r="U4355" s="1270"/>
      <c r="V4355" s="1270"/>
      <c r="W4355" s="1270"/>
      <c r="X4355" s="1270"/>
      <c r="Y4355" s="1270"/>
      <c r="Z4355" s="1270"/>
      <c r="AA4355" s="1270"/>
      <c r="AB4355" s="1270"/>
      <c r="AC4355" s="1507">
        <f t="shared" si="1588"/>
        <v>6</v>
      </c>
      <c r="AD4355" s="1508">
        <f t="shared" si="1589"/>
        <v>5078.22</v>
      </c>
      <c r="AE4355" s="14">
        <f t="shared" si="1590"/>
        <v>29.466666666666665</v>
      </c>
      <c r="AF4355" s="14">
        <f t="shared" si="1591"/>
        <v>0</v>
      </c>
      <c r="AG4355" s="14" t="e">
        <f t="shared" si="1592"/>
        <v>#DIV/0!</v>
      </c>
      <c r="AH4355" s="14" t="e">
        <f t="shared" si="1593"/>
        <v>#DIV/0!</v>
      </c>
      <c r="AI4355" s="14">
        <f t="shared" si="1594"/>
        <v>6</v>
      </c>
      <c r="AJ4355" s="1396"/>
    </row>
    <row r="4356" spans="1:36" ht="19.5" customHeight="1">
      <c r="A4356" s="1461"/>
      <c r="B4356" s="1355" t="s">
        <v>7847</v>
      </c>
      <c r="C4356" s="1353" t="s">
        <v>181</v>
      </c>
      <c r="D4356" s="1393">
        <v>675.17</v>
      </c>
      <c r="E4356" s="1286">
        <v>30</v>
      </c>
      <c r="F4356" s="1270">
        <f t="shared" si="1586"/>
        <v>20255.099999999999</v>
      </c>
      <c r="G4356" s="1270">
        <v>0</v>
      </c>
      <c r="H4356" s="1270">
        <f t="shared" si="1587"/>
        <v>0</v>
      </c>
      <c r="I4356" s="1349">
        <v>44917</v>
      </c>
      <c r="J4356" s="1379">
        <v>45901</v>
      </c>
      <c r="K4356" s="1379"/>
      <c r="L4356" s="1350">
        <v>1131</v>
      </c>
      <c r="M4356" s="1395">
        <v>44915</v>
      </c>
      <c r="N4356" s="1387"/>
      <c r="O4356" s="1387">
        <v>1</v>
      </c>
      <c r="P4356" s="1387">
        <v>1</v>
      </c>
      <c r="Q4356" s="1387"/>
      <c r="R4356" s="1387"/>
      <c r="S4356" s="1387"/>
      <c r="T4356" s="1270"/>
      <c r="U4356" s="1270"/>
      <c r="V4356" s="1270"/>
      <c r="W4356" s="1270"/>
      <c r="X4356" s="1270"/>
      <c r="Y4356" s="1270"/>
      <c r="Z4356" s="1270"/>
      <c r="AA4356" s="1270"/>
      <c r="AB4356" s="1270"/>
      <c r="AC4356" s="1507">
        <f t="shared" si="1588"/>
        <v>28</v>
      </c>
      <c r="AD4356" s="1508">
        <f t="shared" si="1589"/>
        <v>18904.759999999998</v>
      </c>
      <c r="AE4356" s="14">
        <f t="shared" si="1590"/>
        <v>29.466666666666665</v>
      </c>
      <c r="AF4356" s="14">
        <f t="shared" si="1591"/>
        <v>0.66666666666666663</v>
      </c>
      <c r="AG4356" s="14">
        <f t="shared" si="1592"/>
        <v>42</v>
      </c>
      <c r="AH4356" s="14">
        <f t="shared" si="1593"/>
        <v>12.533333333333335</v>
      </c>
      <c r="AI4356" s="14">
        <f t="shared" si="1594"/>
        <v>8.3555555555555578</v>
      </c>
      <c r="AJ4356" s="1396"/>
    </row>
    <row r="4357" spans="1:36" ht="19.5" customHeight="1">
      <c r="A4357" s="1461"/>
      <c r="B4357" s="1355" t="s">
        <v>7848</v>
      </c>
      <c r="C4357" s="1353" t="s">
        <v>181</v>
      </c>
      <c r="D4357" s="1393">
        <v>2535.9</v>
      </c>
      <c r="E4357" s="1286">
        <v>6</v>
      </c>
      <c r="F4357" s="1270">
        <f t="shared" si="1586"/>
        <v>15215.400000000001</v>
      </c>
      <c r="G4357" s="1270">
        <v>0</v>
      </c>
      <c r="H4357" s="1270">
        <f t="shared" si="1587"/>
        <v>0</v>
      </c>
      <c r="I4357" s="1349">
        <v>44917</v>
      </c>
      <c r="J4357" s="1379">
        <v>45901</v>
      </c>
      <c r="K4357" s="1379"/>
      <c r="L4357" s="1350">
        <v>1131</v>
      </c>
      <c r="M4357" s="1395">
        <v>44915</v>
      </c>
      <c r="N4357" s="1387"/>
      <c r="O4357" s="1387"/>
      <c r="P4357" s="1387"/>
      <c r="Q4357" s="1387"/>
      <c r="R4357" s="1387"/>
      <c r="S4357" s="1387"/>
      <c r="T4357" s="1270"/>
      <c r="U4357" s="1270"/>
      <c r="V4357" s="1270"/>
      <c r="W4357" s="1270"/>
      <c r="X4357" s="1270"/>
      <c r="Y4357" s="1270"/>
      <c r="Z4357" s="1270"/>
      <c r="AA4357" s="1270"/>
      <c r="AB4357" s="1270"/>
      <c r="AC4357" s="1507">
        <f t="shared" si="1588"/>
        <v>6</v>
      </c>
      <c r="AD4357" s="1508">
        <f t="shared" si="1589"/>
        <v>15215.400000000001</v>
      </c>
      <c r="AE4357" s="14">
        <f t="shared" si="1590"/>
        <v>29.466666666666665</v>
      </c>
      <c r="AF4357" s="14">
        <f t="shared" si="1591"/>
        <v>0</v>
      </c>
      <c r="AG4357" s="14" t="e">
        <f t="shared" si="1592"/>
        <v>#DIV/0!</v>
      </c>
      <c r="AH4357" s="14" t="e">
        <f t="shared" si="1593"/>
        <v>#DIV/0!</v>
      </c>
      <c r="AI4357" s="14">
        <f t="shared" si="1594"/>
        <v>6</v>
      </c>
      <c r="AJ4357" s="1396"/>
    </row>
    <row r="4358" spans="1:36" ht="19.5" customHeight="1">
      <c r="A4358" s="1461"/>
      <c r="B4358" s="1355" t="s">
        <v>7849</v>
      </c>
      <c r="C4358" s="1353" t="s">
        <v>181</v>
      </c>
      <c r="D4358" s="1393">
        <v>1265.81</v>
      </c>
      <c r="E4358" s="1286">
        <v>10</v>
      </c>
      <c r="F4358" s="1270">
        <f t="shared" si="1586"/>
        <v>12658.099999999999</v>
      </c>
      <c r="G4358" s="1270">
        <v>0</v>
      </c>
      <c r="H4358" s="1270">
        <f t="shared" si="1587"/>
        <v>0</v>
      </c>
      <c r="I4358" s="1349">
        <v>44917</v>
      </c>
      <c r="J4358" s="1379">
        <v>46508</v>
      </c>
      <c r="K4358" s="1379"/>
      <c r="L4358" s="1350">
        <v>1131</v>
      </c>
      <c r="M4358" s="1395">
        <v>44915</v>
      </c>
      <c r="N4358" s="1387"/>
      <c r="O4358" s="1387">
        <v>1</v>
      </c>
      <c r="P4358" s="1387">
        <v>1</v>
      </c>
      <c r="Q4358" s="1387"/>
      <c r="R4358" s="1387"/>
      <c r="S4358" s="1387"/>
      <c r="T4358" s="1270"/>
      <c r="U4358" s="1270"/>
      <c r="V4358" s="1270"/>
      <c r="W4358" s="1270"/>
      <c r="X4358" s="1270"/>
      <c r="Y4358" s="1270"/>
      <c r="Z4358" s="1270"/>
      <c r="AA4358" s="1270"/>
      <c r="AB4358" s="1270"/>
      <c r="AC4358" s="1507">
        <f t="shared" si="1588"/>
        <v>8</v>
      </c>
      <c r="AD4358" s="1508">
        <f t="shared" si="1589"/>
        <v>10126.48</v>
      </c>
      <c r="AE4358" s="14">
        <f t="shared" si="1590"/>
        <v>49.7</v>
      </c>
      <c r="AF4358" s="14">
        <f t="shared" si="1591"/>
        <v>0.66666666666666663</v>
      </c>
      <c r="AG4358" s="14">
        <f t="shared" si="1592"/>
        <v>12</v>
      </c>
      <c r="AH4358" s="14">
        <f t="shared" si="1593"/>
        <v>-37.700000000000003</v>
      </c>
      <c r="AI4358" s="14">
        <f t="shared" si="1594"/>
        <v>-25.133333333333333</v>
      </c>
      <c r="AJ4358" s="1396"/>
    </row>
    <row r="4359" spans="1:36" ht="19.5" customHeight="1">
      <c r="A4359" s="1461"/>
      <c r="B4359" s="1355" t="s">
        <v>7850</v>
      </c>
      <c r="C4359" s="1353" t="s">
        <v>181</v>
      </c>
      <c r="D4359" s="1393">
        <v>2199.92</v>
      </c>
      <c r="E4359" s="1286">
        <v>6</v>
      </c>
      <c r="F4359" s="1270">
        <f t="shared" si="1586"/>
        <v>13199.52</v>
      </c>
      <c r="G4359" s="1270">
        <v>0</v>
      </c>
      <c r="H4359" s="1270">
        <f t="shared" si="1587"/>
        <v>0</v>
      </c>
      <c r="I4359" s="1349">
        <v>44917</v>
      </c>
      <c r="J4359" s="1379">
        <v>45901</v>
      </c>
      <c r="K4359" s="1379"/>
      <c r="L4359" s="1350">
        <v>1131</v>
      </c>
      <c r="M4359" s="1395">
        <v>44915</v>
      </c>
      <c r="N4359" s="1387"/>
      <c r="O4359" s="1387"/>
      <c r="P4359" s="1387"/>
      <c r="Q4359" s="1387"/>
      <c r="R4359" s="1387"/>
      <c r="S4359" s="1387"/>
      <c r="T4359" s="1270"/>
      <c r="U4359" s="1270"/>
      <c r="V4359" s="1270"/>
      <c r="W4359" s="1270"/>
      <c r="X4359" s="1270"/>
      <c r="Y4359" s="1270"/>
      <c r="Z4359" s="1270"/>
      <c r="AA4359" s="1270"/>
      <c r="AB4359" s="1270"/>
      <c r="AC4359" s="1507">
        <f t="shared" si="1588"/>
        <v>6</v>
      </c>
      <c r="AD4359" s="1508">
        <f t="shared" si="1589"/>
        <v>13199.52</v>
      </c>
      <c r="AE4359" s="14">
        <f t="shared" si="1590"/>
        <v>29.466666666666665</v>
      </c>
      <c r="AF4359" s="14">
        <f t="shared" si="1591"/>
        <v>0</v>
      </c>
      <c r="AG4359" s="14" t="e">
        <f t="shared" si="1592"/>
        <v>#DIV/0!</v>
      </c>
      <c r="AH4359" s="14" t="e">
        <f t="shared" si="1593"/>
        <v>#DIV/0!</v>
      </c>
      <c r="AI4359" s="14">
        <f t="shared" si="1594"/>
        <v>6</v>
      </c>
      <c r="AJ4359" s="1396"/>
    </row>
    <row r="4360" spans="1:36" ht="19.5" customHeight="1">
      <c r="A4360" s="1461"/>
      <c r="B4360" s="1355" t="s">
        <v>7851</v>
      </c>
      <c r="C4360" s="1353" t="s">
        <v>181</v>
      </c>
      <c r="D4360" s="1393">
        <v>9993.7999999999993</v>
      </c>
      <c r="E4360" s="1286">
        <v>6</v>
      </c>
      <c r="F4360" s="1270">
        <f t="shared" si="1586"/>
        <v>59962.799999999996</v>
      </c>
      <c r="G4360" s="1270">
        <v>0</v>
      </c>
      <c r="H4360" s="1270">
        <f t="shared" si="1587"/>
        <v>0</v>
      </c>
      <c r="I4360" s="1349">
        <v>44917</v>
      </c>
      <c r="J4360" s="1379">
        <v>45717</v>
      </c>
      <c r="K4360" s="1379"/>
      <c r="L4360" s="1350">
        <v>1131</v>
      </c>
      <c r="M4360" s="1395">
        <v>44915</v>
      </c>
      <c r="N4360" s="1387"/>
      <c r="O4360" s="1387"/>
      <c r="P4360" s="1387"/>
      <c r="Q4360" s="1387"/>
      <c r="R4360" s="1387"/>
      <c r="S4360" s="1387"/>
      <c r="T4360" s="1270"/>
      <c r="U4360" s="1270"/>
      <c r="V4360" s="1270"/>
      <c r="W4360" s="1270"/>
      <c r="X4360" s="1270"/>
      <c r="Y4360" s="1270"/>
      <c r="Z4360" s="1270"/>
      <c r="AA4360" s="1270"/>
      <c r="AB4360" s="1270"/>
      <c r="AC4360" s="1507">
        <f t="shared" si="1588"/>
        <v>6</v>
      </c>
      <c r="AD4360" s="1508">
        <f t="shared" si="1589"/>
        <v>59962.799999999996</v>
      </c>
      <c r="AE4360" s="14">
        <f t="shared" si="1590"/>
        <v>23.333333333333332</v>
      </c>
      <c r="AF4360" s="14">
        <f t="shared" si="1591"/>
        <v>0</v>
      </c>
      <c r="AG4360" s="14" t="e">
        <f t="shared" si="1592"/>
        <v>#DIV/0!</v>
      </c>
      <c r="AH4360" s="14" t="e">
        <f t="shared" si="1593"/>
        <v>#DIV/0!</v>
      </c>
      <c r="AI4360" s="14">
        <f t="shared" si="1594"/>
        <v>6</v>
      </c>
      <c r="AJ4360" s="1396"/>
    </row>
    <row r="4361" spans="1:36" ht="19.5" customHeight="1">
      <c r="A4361" s="1461"/>
      <c r="B4361" s="1355" t="s">
        <v>7852</v>
      </c>
      <c r="C4361" s="1353" t="s">
        <v>181</v>
      </c>
      <c r="D4361" s="1393">
        <v>681.59</v>
      </c>
      <c r="E4361" s="1286">
        <v>6</v>
      </c>
      <c r="F4361" s="1270">
        <f t="shared" si="1586"/>
        <v>4089.54</v>
      </c>
      <c r="G4361" s="1270">
        <v>0</v>
      </c>
      <c r="H4361" s="1270">
        <f t="shared" si="1587"/>
        <v>0</v>
      </c>
      <c r="I4361" s="1349">
        <v>44917</v>
      </c>
      <c r="J4361" s="1379">
        <v>46082</v>
      </c>
      <c r="K4361" s="1379"/>
      <c r="L4361" s="1350">
        <v>1131</v>
      </c>
      <c r="M4361" s="1395">
        <v>44915</v>
      </c>
      <c r="N4361" s="1387"/>
      <c r="O4361" s="1387">
        <v>1</v>
      </c>
      <c r="P4361" s="1387"/>
      <c r="Q4361" s="1387"/>
      <c r="R4361" s="1387"/>
      <c r="S4361" s="1387"/>
      <c r="T4361" s="1270"/>
      <c r="U4361" s="1270"/>
      <c r="V4361" s="1270"/>
      <c r="W4361" s="1270"/>
      <c r="X4361" s="1270"/>
      <c r="Y4361" s="1270"/>
      <c r="Z4361" s="1270"/>
      <c r="AA4361" s="1270"/>
      <c r="AB4361" s="1270"/>
      <c r="AC4361" s="1507">
        <f t="shared" si="1588"/>
        <v>5</v>
      </c>
      <c r="AD4361" s="1508">
        <f t="shared" si="1589"/>
        <v>3407.9500000000003</v>
      </c>
      <c r="AE4361" s="14">
        <f t="shared" si="1590"/>
        <v>35.5</v>
      </c>
      <c r="AF4361" s="14">
        <f t="shared" si="1591"/>
        <v>0.33333333333333331</v>
      </c>
      <c r="AG4361" s="14">
        <f t="shared" si="1592"/>
        <v>15</v>
      </c>
      <c r="AH4361" s="14">
        <f t="shared" si="1593"/>
        <v>-20.5</v>
      </c>
      <c r="AI4361" s="14">
        <f t="shared" si="1594"/>
        <v>-6.8333333333333321</v>
      </c>
      <c r="AJ4361" s="1396"/>
    </row>
    <row r="4362" spans="1:36" ht="19.5" customHeight="1">
      <c r="A4362" s="1461"/>
      <c r="B4362" s="1355" t="s">
        <v>7853</v>
      </c>
      <c r="C4362" s="1353" t="s">
        <v>181</v>
      </c>
      <c r="D4362" s="1393">
        <v>3263.5</v>
      </c>
      <c r="E4362" s="1286">
        <v>6</v>
      </c>
      <c r="F4362" s="1270">
        <f t="shared" si="1586"/>
        <v>19581</v>
      </c>
      <c r="G4362" s="1270">
        <v>0</v>
      </c>
      <c r="H4362" s="1270">
        <f t="shared" si="1587"/>
        <v>0</v>
      </c>
      <c r="I4362" s="1349">
        <v>44917</v>
      </c>
      <c r="J4362" s="1379">
        <v>45383</v>
      </c>
      <c r="K4362" s="1379"/>
      <c r="L4362" s="1350">
        <v>1131</v>
      </c>
      <c r="M4362" s="1395">
        <v>44915</v>
      </c>
      <c r="N4362" s="1387"/>
      <c r="O4362" s="1387"/>
      <c r="P4362" s="1387"/>
      <c r="Q4362" s="1387"/>
      <c r="R4362" s="1387"/>
      <c r="S4362" s="1387"/>
      <c r="T4362" s="1270"/>
      <c r="U4362" s="1270"/>
      <c r="V4362" s="1270"/>
      <c r="W4362" s="1270"/>
      <c r="X4362" s="1270"/>
      <c r="Y4362" s="1270"/>
      <c r="Z4362" s="1270"/>
      <c r="AA4362" s="1270"/>
      <c r="AB4362" s="1270"/>
      <c r="AC4362" s="1507">
        <f t="shared" si="1588"/>
        <v>6</v>
      </c>
      <c r="AD4362" s="1508">
        <f t="shared" si="1589"/>
        <v>19581</v>
      </c>
      <c r="AE4362" s="14">
        <f t="shared" si="1590"/>
        <v>12.2</v>
      </c>
      <c r="AF4362" s="14">
        <f t="shared" si="1591"/>
        <v>0</v>
      </c>
      <c r="AG4362" s="14" t="e">
        <f t="shared" si="1592"/>
        <v>#DIV/0!</v>
      </c>
      <c r="AH4362" s="14" t="e">
        <f t="shared" si="1593"/>
        <v>#DIV/0!</v>
      </c>
      <c r="AI4362" s="14">
        <f t="shared" si="1594"/>
        <v>6</v>
      </c>
      <c r="AJ4362" s="1396"/>
    </row>
    <row r="4363" spans="1:36" ht="19.5" customHeight="1">
      <c r="A4363" s="1461"/>
      <c r="B4363" s="1355" t="s">
        <v>7854</v>
      </c>
      <c r="C4363" s="1353" t="s">
        <v>181</v>
      </c>
      <c r="D4363" s="1393">
        <v>618.46</v>
      </c>
      <c r="E4363" s="1286">
        <v>102</v>
      </c>
      <c r="F4363" s="1270">
        <f t="shared" si="1586"/>
        <v>63082.920000000006</v>
      </c>
      <c r="G4363" s="1270">
        <v>0</v>
      </c>
      <c r="H4363" s="1270">
        <f t="shared" si="1587"/>
        <v>0</v>
      </c>
      <c r="I4363" s="1349">
        <v>44917</v>
      </c>
      <c r="J4363" s="1379">
        <v>45352</v>
      </c>
      <c r="K4363" s="1379"/>
      <c r="L4363" s="1350">
        <v>1131</v>
      </c>
      <c r="M4363" s="1395">
        <v>44915</v>
      </c>
      <c r="N4363" s="1387">
        <v>8</v>
      </c>
      <c r="O4363" s="1387">
        <v>5</v>
      </c>
      <c r="P4363" s="1387">
        <v>10</v>
      </c>
      <c r="Q4363" s="1387"/>
      <c r="R4363" s="1387"/>
      <c r="S4363" s="1387"/>
      <c r="T4363" s="1270"/>
      <c r="U4363" s="1270"/>
      <c r="V4363" s="1270"/>
      <c r="W4363" s="1270"/>
      <c r="X4363" s="1270"/>
      <c r="Y4363" s="1270"/>
      <c r="Z4363" s="1270"/>
      <c r="AA4363" s="1270"/>
      <c r="AB4363" s="1270"/>
      <c r="AC4363" s="1507">
        <f t="shared" si="1588"/>
        <v>79</v>
      </c>
      <c r="AD4363" s="1508">
        <f t="shared" si="1589"/>
        <v>48858.340000000004</v>
      </c>
      <c r="AE4363" s="14">
        <f t="shared" si="1590"/>
        <v>11.166666666666666</v>
      </c>
      <c r="AF4363" s="14">
        <f t="shared" si="1591"/>
        <v>7.666666666666667</v>
      </c>
      <c r="AG4363" s="14">
        <f t="shared" si="1592"/>
        <v>10.304347826086957</v>
      </c>
      <c r="AH4363" s="14">
        <f t="shared" si="1593"/>
        <v>-0.86231884057970909</v>
      </c>
      <c r="AI4363" s="14">
        <f t="shared" si="1594"/>
        <v>-6.6111111111111143</v>
      </c>
      <c r="AJ4363" s="1396"/>
    </row>
    <row r="4364" spans="1:36" ht="19.5" customHeight="1">
      <c r="A4364" s="1461"/>
      <c r="B4364" s="1355" t="s">
        <v>7855</v>
      </c>
      <c r="C4364" s="1353" t="s">
        <v>181</v>
      </c>
      <c r="D4364" s="1393">
        <v>3278.48</v>
      </c>
      <c r="E4364" s="1286">
        <v>36</v>
      </c>
      <c r="F4364" s="1270">
        <f t="shared" si="1586"/>
        <v>118025.28</v>
      </c>
      <c r="G4364" s="1270">
        <v>0</v>
      </c>
      <c r="H4364" s="1270">
        <f t="shared" si="1587"/>
        <v>0</v>
      </c>
      <c r="I4364" s="1349">
        <v>44917</v>
      </c>
      <c r="J4364" s="1379">
        <v>45292</v>
      </c>
      <c r="K4364" s="1379"/>
      <c r="L4364" s="1350">
        <v>1131</v>
      </c>
      <c r="M4364" s="1395">
        <v>44915</v>
      </c>
      <c r="N4364" s="1387">
        <v>2</v>
      </c>
      <c r="O4364" s="1387">
        <v>1</v>
      </c>
      <c r="P4364" s="1387">
        <v>2</v>
      </c>
      <c r="Q4364" s="1387"/>
      <c r="R4364" s="1387"/>
      <c r="S4364" s="1387"/>
      <c r="T4364" s="1270"/>
      <c r="U4364" s="1270"/>
      <c r="V4364" s="1270"/>
      <c r="W4364" s="1270"/>
      <c r="X4364" s="1270"/>
      <c r="Y4364" s="1270"/>
      <c r="Z4364" s="1270"/>
      <c r="AA4364" s="1270"/>
      <c r="AB4364" s="1270"/>
      <c r="AC4364" s="1507">
        <f t="shared" si="1588"/>
        <v>31</v>
      </c>
      <c r="AD4364" s="1508">
        <f t="shared" si="1589"/>
        <v>101632.88</v>
      </c>
      <c r="AE4364" s="14">
        <f t="shared" si="1590"/>
        <v>9.1666666666666661</v>
      </c>
      <c r="AF4364" s="14">
        <f t="shared" si="1591"/>
        <v>1.6666666666666667</v>
      </c>
      <c r="AG4364" s="14">
        <f t="shared" si="1592"/>
        <v>18.599999999999998</v>
      </c>
      <c r="AH4364" s="14">
        <f t="shared" si="1593"/>
        <v>9.4333333333333318</v>
      </c>
      <c r="AI4364" s="14">
        <f t="shared" si="1594"/>
        <v>15.722222222222223</v>
      </c>
      <c r="AJ4364" s="1396"/>
    </row>
    <row r="4365" spans="1:36" ht="19.5" customHeight="1">
      <c r="A4365" s="1461"/>
      <c r="B4365" s="1355" t="s">
        <v>7856</v>
      </c>
      <c r="C4365" s="1353" t="s">
        <v>181</v>
      </c>
      <c r="D4365" s="1393">
        <v>20730.18</v>
      </c>
      <c r="E4365" s="1286">
        <v>6</v>
      </c>
      <c r="F4365" s="1270">
        <f t="shared" si="1586"/>
        <v>124381.08</v>
      </c>
      <c r="G4365" s="1270">
        <v>0</v>
      </c>
      <c r="H4365" s="1270">
        <f t="shared" si="1587"/>
        <v>0</v>
      </c>
      <c r="I4365" s="1349">
        <v>44917</v>
      </c>
      <c r="J4365" s="1379">
        <v>45383</v>
      </c>
      <c r="K4365" s="1379"/>
      <c r="L4365" s="1350">
        <v>1131</v>
      </c>
      <c r="M4365" s="1395">
        <v>44915</v>
      </c>
      <c r="N4365" s="1387">
        <v>1</v>
      </c>
      <c r="O4365" s="1387">
        <v>1</v>
      </c>
      <c r="P4365" s="1387"/>
      <c r="Q4365" s="1387"/>
      <c r="R4365" s="1387"/>
      <c r="S4365" s="1387"/>
      <c r="T4365" s="1270"/>
      <c r="U4365" s="1270"/>
      <c r="V4365" s="1270"/>
      <c r="W4365" s="1270"/>
      <c r="X4365" s="1270"/>
      <c r="Y4365" s="1270"/>
      <c r="Z4365" s="1270"/>
      <c r="AA4365" s="1270"/>
      <c r="AB4365" s="1270"/>
      <c r="AC4365" s="1507">
        <f t="shared" si="1588"/>
        <v>4</v>
      </c>
      <c r="AD4365" s="1508">
        <f t="shared" si="1589"/>
        <v>82920.72</v>
      </c>
      <c r="AE4365" s="14">
        <f t="shared" si="1590"/>
        <v>12.2</v>
      </c>
      <c r="AF4365" s="14">
        <f t="shared" si="1591"/>
        <v>0.66666666666666663</v>
      </c>
      <c r="AG4365" s="14">
        <f t="shared" si="1592"/>
        <v>6</v>
      </c>
      <c r="AH4365" s="14">
        <f t="shared" si="1593"/>
        <v>-6.1999999999999993</v>
      </c>
      <c r="AI4365" s="14">
        <f t="shared" si="1594"/>
        <v>-4.1333333333333329</v>
      </c>
      <c r="AJ4365" s="1396"/>
    </row>
    <row r="4366" spans="1:36" ht="19.5" customHeight="1">
      <c r="A4366" s="1461"/>
      <c r="B4366" s="1355" t="s">
        <v>7857</v>
      </c>
      <c r="C4366" s="1353" t="s">
        <v>181</v>
      </c>
      <c r="D4366" s="1393">
        <v>2372.19</v>
      </c>
      <c r="E4366" s="1286">
        <v>6</v>
      </c>
      <c r="F4366" s="1270">
        <f t="shared" si="1586"/>
        <v>14233.14</v>
      </c>
      <c r="G4366" s="1270">
        <v>0</v>
      </c>
      <c r="H4366" s="1270">
        <f t="shared" si="1587"/>
        <v>0</v>
      </c>
      <c r="I4366" s="1349">
        <v>44917</v>
      </c>
      <c r="J4366" s="1379">
        <v>45352</v>
      </c>
      <c r="K4366" s="1379"/>
      <c r="L4366" s="1350">
        <v>1131</v>
      </c>
      <c r="M4366" s="1395">
        <v>44915</v>
      </c>
      <c r="N4366" s="1387">
        <v>1</v>
      </c>
      <c r="O4366" s="1387"/>
      <c r="P4366" s="1387"/>
      <c r="Q4366" s="1387"/>
      <c r="R4366" s="1387"/>
      <c r="S4366" s="1387"/>
      <c r="T4366" s="1270"/>
      <c r="U4366" s="1270"/>
      <c r="V4366" s="1270"/>
      <c r="W4366" s="1270"/>
      <c r="X4366" s="1270"/>
      <c r="Y4366" s="1270"/>
      <c r="Z4366" s="1270"/>
      <c r="AA4366" s="1270"/>
      <c r="AB4366" s="1270"/>
      <c r="AC4366" s="1507">
        <f t="shared" si="1588"/>
        <v>5</v>
      </c>
      <c r="AD4366" s="1508">
        <f t="shared" si="1589"/>
        <v>11860.95</v>
      </c>
      <c r="AE4366" s="14">
        <f t="shared" si="1590"/>
        <v>11.166666666666666</v>
      </c>
      <c r="AF4366" s="14">
        <f t="shared" si="1591"/>
        <v>0.33333333333333331</v>
      </c>
      <c r="AG4366" s="14">
        <f t="shared" si="1592"/>
        <v>15</v>
      </c>
      <c r="AH4366" s="14">
        <f t="shared" si="1593"/>
        <v>3.8333333333333339</v>
      </c>
      <c r="AI4366" s="14">
        <f t="shared" si="1594"/>
        <v>1.2777777777777781</v>
      </c>
      <c r="AJ4366" s="1396"/>
    </row>
    <row r="4367" spans="1:36" ht="19.5" customHeight="1">
      <c r="A4367" s="1461"/>
      <c r="B4367" s="1355" t="s">
        <v>7858</v>
      </c>
      <c r="C4367" s="1353" t="s">
        <v>181</v>
      </c>
      <c r="D4367" s="1393">
        <v>8659.51</v>
      </c>
      <c r="E4367" s="1286">
        <v>12</v>
      </c>
      <c r="F4367" s="1270">
        <f t="shared" si="1586"/>
        <v>103914.12</v>
      </c>
      <c r="G4367" s="1270">
        <v>0</v>
      </c>
      <c r="H4367" s="1270">
        <f t="shared" si="1587"/>
        <v>0</v>
      </c>
      <c r="I4367" s="1349">
        <v>44917</v>
      </c>
      <c r="J4367" s="1379">
        <v>45383</v>
      </c>
      <c r="K4367" s="1379"/>
      <c r="L4367" s="1350">
        <v>1131</v>
      </c>
      <c r="M4367" s="1395">
        <v>44915</v>
      </c>
      <c r="N4367" s="1387">
        <v>1</v>
      </c>
      <c r="O4367" s="1387"/>
      <c r="P4367" s="1387"/>
      <c r="Q4367" s="1387"/>
      <c r="R4367" s="1387"/>
      <c r="S4367" s="1387"/>
      <c r="T4367" s="1270"/>
      <c r="U4367" s="1270"/>
      <c r="V4367" s="1270"/>
      <c r="W4367" s="1270"/>
      <c r="X4367" s="1270"/>
      <c r="Y4367" s="1270"/>
      <c r="Z4367" s="1270"/>
      <c r="AA4367" s="1270"/>
      <c r="AB4367" s="1270"/>
      <c r="AC4367" s="1507">
        <f t="shared" si="1588"/>
        <v>11</v>
      </c>
      <c r="AD4367" s="1508">
        <f t="shared" si="1589"/>
        <v>95254.61</v>
      </c>
      <c r="AE4367" s="14">
        <f t="shared" si="1590"/>
        <v>12.2</v>
      </c>
      <c r="AF4367" s="14">
        <f t="shared" si="1591"/>
        <v>0.33333333333333331</v>
      </c>
      <c r="AG4367" s="14">
        <f t="shared" si="1592"/>
        <v>33</v>
      </c>
      <c r="AH4367" s="14">
        <f t="shared" si="1593"/>
        <v>20.8</v>
      </c>
      <c r="AI4367" s="14">
        <f t="shared" si="1594"/>
        <v>6.9333333333333336</v>
      </c>
      <c r="AJ4367" s="1396"/>
    </row>
    <row r="4368" spans="1:36" ht="19.5" customHeight="1">
      <c r="A4368" s="1461"/>
      <c r="B4368" s="1355" t="s">
        <v>7859</v>
      </c>
      <c r="C4368" s="1353" t="s">
        <v>181</v>
      </c>
      <c r="D4368" s="1393">
        <v>545.70000000000005</v>
      </c>
      <c r="E4368" s="1286">
        <v>42</v>
      </c>
      <c r="F4368" s="1270">
        <f t="shared" si="1586"/>
        <v>22919.4</v>
      </c>
      <c r="G4368" s="1270">
        <v>0</v>
      </c>
      <c r="H4368" s="1270">
        <f t="shared" si="1587"/>
        <v>0</v>
      </c>
      <c r="I4368" s="1349">
        <v>44917</v>
      </c>
      <c r="J4368" s="1379">
        <v>45717</v>
      </c>
      <c r="K4368" s="1379"/>
      <c r="L4368" s="1350">
        <v>1131</v>
      </c>
      <c r="M4368" s="1395">
        <v>44915</v>
      </c>
      <c r="N4368" s="1387">
        <v>1</v>
      </c>
      <c r="O4368" s="1387">
        <v>1</v>
      </c>
      <c r="P4368" s="1387">
        <v>2</v>
      </c>
      <c r="Q4368" s="1387"/>
      <c r="R4368" s="1387"/>
      <c r="S4368" s="1387"/>
      <c r="T4368" s="1270"/>
      <c r="U4368" s="1270"/>
      <c r="V4368" s="1270"/>
      <c r="W4368" s="1270"/>
      <c r="X4368" s="1270"/>
      <c r="Y4368" s="1270"/>
      <c r="Z4368" s="1270"/>
      <c r="AA4368" s="1270"/>
      <c r="AB4368" s="1270"/>
      <c r="AC4368" s="1507">
        <f t="shared" si="1588"/>
        <v>38</v>
      </c>
      <c r="AD4368" s="1508">
        <f t="shared" si="1589"/>
        <v>20736.600000000002</v>
      </c>
      <c r="AE4368" s="14">
        <f t="shared" si="1590"/>
        <v>23.333333333333332</v>
      </c>
      <c r="AF4368" s="14">
        <f t="shared" si="1591"/>
        <v>1.3333333333333333</v>
      </c>
      <c r="AG4368" s="14">
        <f t="shared" si="1592"/>
        <v>28.5</v>
      </c>
      <c r="AH4368" s="14">
        <f t="shared" si="1593"/>
        <v>5.1666666666666679</v>
      </c>
      <c r="AI4368" s="14">
        <f t="shared" si="1594"/>
        <v>6.8888888888888928</v>
      </c>
      <c r="AJ4368" s="1396"/>
    </row>
    <row r="4369" spans="1:36" ht="19.5" customHeight="1">
      <c r="A4369" s="1461"/>
      <c r="B4369" s="1355" t="s">
        <v>7860</v>
      </c>
      <c r="C4369" s="1353" t="s">
        <v>181</v>
      </c>
      <c r="D4369" s="1393">
        <v>571.38</v>
      </c>
      <c r="E4369" s="1286">
        <v>102</v>
      </c>
      <c r="F4369" s="1270">
        <f t="shared" si="1586"/>
        <v>58280.76</v>
      </c>
      <c r="G4369" s="1270">
        <v>0</v>
      </c>
      <c r="H4369" s="1270">
        <f t="shared" si="1587"/>
        <v>0</v>
      </c>
      <c r="I4369" s="1349">
        <v>44917</v>
      </c>
      <c r="J4369" s="1379">
        <v>45689</v>
      </c>
      <c r="K4369" s="1379"/>
      <c r="L4369" s="1350">
        <v>1131</v>
      </c>
      <c r="M4369" s="1395">
        <v>44915</v>
      </c>
      <c r="N4369" s="1387">
        <v>8</v>
      </c>
      <c r="O4369" s="1387">
        <v>5</v>
      </c>
      <c r="P4369" s="1387">
        <v>10</v>
      </c>
      <c r="Q4369" s="1387"/>
      <c r="R4369" s="1387"/>
      <c r="S4369" s="1387"/>
      <c r="T4369" s="1270"/>
      <c r="U4369" s="1270"/>
      <c r="V4369" s="1270"/>
      <c r="W4369" s="1270"/>
      <c r="X4369" s="1270"/>
      <c r="Y4369" s="1270"/>
      <c r="Z4369" s="1270"/>
      <c r="AA4369" s="1270"/>
      <c r="AB4369" s="1270"/>
      <c r="AC4369" s="1507">
        <f t="shared" si="1588"/>
        <v>79</v>
      </c>
      <c r="AD4369" s="1508">
        <f t="shared" si="1589"/>
        <v>45139.02</v>
      </c>
      <c r="AE4369" s="14">
        <f t="shared" si="1590"/>
        <v>22.4</v>
      </c>
      <c r="AF4369" s="14">
        <f t="shared" si="1591"/>
        <v>7.666666666666667</v>
      </c>
      <c r="AG4369" s="14">
        <f t="shared" si="1592"/>
        <v>10.304347826086957</v>
      </c>
      <c r="AH4369" s="14">
        <f t="shared" si="1593"/>
        <v>-12.095652173913042</v>
      </c>
      <c r="AI4369" s="14">
        <f t="shared" si="1594"/>
        <v>-92.73333333333332</v>
      </c>
      <c r="AJ4369" s="1396"/>
    </row>
    <row r="4370" spans="1:36" ht="19.5" customHeight="1">
      <c r="A4370" s="1461"/>
      <c r="B4370" s="1355" t="s">
        <v>7887</v>
      </c>
      <c r="C4370" s="1353" t="s">
        <v>181</v>
      </c>
      <c r="D4370" s="1393">
        <v>623.80999999999995</v>
      </c>
      <c r="E4370" s="1286">
        <v>102</v>
      </c>
      <c r="F4370" s="1270">
        <f t="shared" si="1586"/>
        <v>63628.619999999995</v>
      </c>
      <c r="G4370" s="1270">
        <v>0</v>
      </c>
      <c r="H4370" s="1270">
        <f t="shared" si="1587"/>
        <v>0</v>
      </c>
      <c r="I4370" s="1349">
        <v>44917</v>
      </c>
      <c r="J4370" s="1379">
        <v>46419</v>
      </c>
      <c r="K4370" s="1379"/>
      <c r="L4370" s="1350">
        <v>1131</v>
      </c>
      <c r="M4370" s="1395">
        <v>44915</v>
      </c>
      <c r="N4370" s="1387">
        <v>8</v>
      </c>
      <c r="O4370" s="1387">
        <v>5</v>
      </c>
      <c r="P4370" s="1387">
        <v>10</v>
      </c>
      <c r="Q4370" s="1387"/>
      <c r="R4370" s="1387"/>
      <c r="S4370" s="1387"/>
      <c r="T4370" s="1270"/>
      <c r="U4370" s="1270"/>
      <c r="V4370" s="1270"/>
      <c r="W4370" s="1270"/>
      <c r="X4370" s="1270"/>
      <c r="Y4370" s="1270"/>
      <c r="Z4370" s="1270"/>
      <c r="AA4370" s="1270"/>
      <c r="AB4370" s="1270"/>
      <c r="AC4370" s="1507">
        <f t="shared" si="1588"/>
        <v>79</v>
      </c>
      <c r="AD4370" s="1508">
        <f t="shared" si="1589"/>
        <v>49280.99</v>
      </c>
      <c r="AE4370" s="14">
        <f t="shared" si="1590"/>
        <v>46.733333333333334</v>
      </c>
      <c r="AF4370" s="14">
        <f t="shared" si="1591"/>
        <v>7.666666666666667</v>
      </c>
      <c r="AG4370" s="14">
        <f t="shared" si="1592"/>
        <v>10.304347826086957</v>
      </c>
      <c r="AH4370" s="14">
        <f t="shared" si="1593"/>
        <v>-36.428985507246381</v>
      </c>
      <c r="AI4370" s="14">
        <f t="shared" si="1594"/>
        <v>-279.28888888888889</v>
      </c>
      <c r="AJ4370" s="1396"/>
    </row>
    <row r="4371" spans="1:36" ht="19.5" customHeight="1">
      <c r="A4371" s="1461"/>
      <c r="B4371" s="1355" t="s">
        <v>7257</v>
      </c>
      <c r="C4371" s="1353" t="s">
        <v>181</v>
      </c>
      <c r="D4371" s="1393">
        <v>1554.71</v>
      </c>
      <c r="E4371" s="1286">
        <v>102</v>
      </c>
      <c r="F4371" s="1270">
        <f t="shared" si="1586"/>
        <v>158580.42000000001</v>
      </c>
      <c r="G4371" s="1270">
        <v>0</v>
      </c>
      <c r="H4371" s="1270">
        <f t="shared" si="1587"/>
        <v>0</v>
      </c>
      <c r="I4371" s="1349">
        <v>44917</v>
      </c>
      <c r="J4371" s="1379">
        <v>45413</v>
      </c>
      <c r="K4371" s="1379"/>
      <c r="L4371" s="1350">
        <v>1131</v>
      </c>
      <c r="M4371" s="1395">
        <v>44915</v>
      </c>
      <c r="N4371" s="1387">
        <v>3</v>
      </c>
      <c r="O4371" s="1387">
        <v>10</v>
      </c>
      <c r="P4371" s="1387">
        <v>10</v>
      </c>
      <c r="Q4371" s="1387"/>
      <c r="R4371" s="1387"/>
      <c r="S4371" s="1387"/>
      <c r="T4371" s="1270"/>
      <c r="U4371" s="1270"/>
      <c r="V4371" s="1270"/>
      <c r="W4371" s="1270"/>
      <c r="X4371" s="1270"/>
      <c r="Y4371" s="1270"/>
      <c r="Z4371" s="1270"/>
      <c r="AA4371" s="1270"/>
      <c r="AB4371" s="1270"/>
      <c r="AC4371" s="1507">
        <f t="shared" si="1588"/>
        <v>79</v>
      </c>
      <c r="AD4371" s="1508">
        <f t="shared" si="1589"/>
        <v>122822.09</v>
      </c>
      <c r="AE4371" s="14">
        <f t="shared" si="1590"/>
        <v>13.2</v>
      </c>
      <c r="AF4371" s="14">
        <f t="shared" si="1591"/>
        <v>7.666666666666667</v>
      </c>
      <c r="AG4371" s="14">
        <f t="shared" si="1592"/>
        <v>10.304347826086957</v>
      </c>
      <c r="AH4371" s="14">
        <f t="shared" si="1593"/>
        <v>-2.8956521739130423</v>
      </c>
      <c r="AI4371" s="14">
        <f t="shared" si="1594"/>
        <v>-22.200000000000003</v>
      </c>
      <c r="AJ4371" s="1396"/>
    </row>
    <row r="4372" spans="1:36" ht="19.5" customHeight="1">
      <c r="A4372" s="1461"/>
      <c r="B4372" s="1355" t="s">
        <v>7861</v>
      </c>
      <c r="C4372" s="1353" t="s">
        <v>181</v>
      </c>
      <c r="D4372" s="1393">
        <v>1152.3900000000001</v>
      </c>
      <c r="E4372" s="1286">
        <v>6</v>
      </c>
      <c r="F4372" s="1270">
        <f t="shared" si="1586"/>
        <v>6914.34</v>
      </c>
      <c r="G4372" s="1270">
        <v>0</v>
      </c>
      <c r="H4372" s="1270">
        <f t="shared" si="1587"/>
        <v>0</v>
      </c>
      <c r="I4372" s="1349">
        <v>44917</v>
      </c>
      <c r="J4372" s="1379">
        <v>45627</v>
      </c>
      <c r="K4372" s="1379"/>
      <c r="L4372" s="1350">
        <v>1131</v>
      </c>
      <c r="M4372" s="1395">
        <v>44915</v>
      </c>
      <c r="N4372" s="1387"/>
      <c r="O4372" s="1387"/>
      <c r="P4372" s="1387"/>
      <c r="Q4372" s="1387"/>
      <c r="R4372" s="1387"/>
      <c r="S4372" s="1387"/>
      <c r="T4372" s="1270"/>
      <c r="U4372" s="1270"/>
      <c r="V4372" s="1270"/>
      <c r="W4372" s="1270"/>
      <c r="X4372" s="1270"/>
      <c r="Y4372" s="1270"/>
      <c r="Z4372" s="1270"/>
      <c r="AA4372" s="1270"/>
      <c r="AB4372" s="1270"/>
      <c r="AC4372" s="1507">
        <f t="shared" si="1588"/>
        <v>6</v>
      </c>
      <c r="AD4372" s="1508">
        <f t="shared" si="1589"/>
        <v>6914.34</v>
      </c>
      <c r="AE4372" s="14">
        <f t="shared" si="1590"/>
        <v>20.333333333333332</v>
      </c>
      <c r="AF4372" s="14">
        <f t="shared" si="1591"/>
        <v>0</v>
      </c>
      <c r="AG4372" s="14" t="e">
        <f t="shared" si="1592"/>
        <v>#DIV/0!</v>
      </c>
      <c r="AH4372" s="14" t="e">
        <f t="shared" si="1593"/>
        <v>#DIV/0!</v>
      </c>
      <c r="AI4372" s="14">
        <f t="shared" si="1594"/>
        <v>6</v>
      </c>
      <c r="AJ4372" s="1396"/>
    </row>
    <row r="4373" spans="1:36" ht="19.5" customHeight="1">
      <c r="A4373" s="1461"/>
      <c r="B4373" s="2181" t="s">
        <v>7862</v>
      </c>
      <c r="C4373" s="1353" t="s">
        <v>181</v>
      </c>
      <c r="D4373" s="1393">
        <v>888.1</v>
      </c>
      <c r="E4373" s="1286">
        <v>6</v>
      </c>
      <c r="F4373" s="1270">
        <f t="shared" si="1586"/>
        <v>5328.6</v>
      </c>
      <c r="G4373" s="1270">
        <v>0</v>
      </c>
      <c r="H4373" s="1270">
        <f t="shared" si="1587"/>
        <v>0</v>
      </c>
      <c r="I4373" s="1349">
        <v>44917</v>
      </c>
      <c r="J4373" s="1379">
        <v>45839</v>
      </c>
      <c r="K4373" s="1379"/>
      <c r="L4373" s="1350">
        <v>1131</v>
      </c>
      <c r="M4373" s="1395">
        <v>44915</v>
      </c>
      <c r="N4373" s="1387"/>
      <c r="O4373" s="1387"/>
      <c r="P4373" s="1387"/>
      <c r="Q4373" s="1387"/>
      <c r="R4373" s="1387"/>
      <c r="S4373" s="1387"/>
      <c r="T4373" s="1270"/>
      <c r="U4373" s="1270"/>
      <c r="V4373" s="1270"/>
      <c r="W4373" s="1270"/>
      <c r="X4373" s="1270"/>
      <c r="Y4373" s="1270"/>
      <c r="Z4373" s="1270"/>
      <c r="AA4373" s="1270"/>
      <c r="AB4373" s="1270"/>
      <c r="AC4373" s="1507">
        <f t="shared" si="1588"/>
        <v>6</v>
      </c>
      <c r="AD4373" s="1508">
        <f t="shared" si="1589"/>
        <v>5328.6</v>
      </c>
      <c r="AE4373" s="14">
        <f t="shared" si="1590"/>
        <v>27.4</v>
      </c>
      <c r="AF4373" s="14">
        <f t="shared" si="1591"/>
        <v>0</v>
      </c>
      <c r="AG4373" s="14" t="e">
        <f t="shared" si="1592"/>
        <v>#DIV/0!</v>
      </c>
      <c r="AH4373" s="14" t="e">
        <f t="shared" si="1593"/>
        <v>#DIV/0!</v>
      </c>
      <c r="AI4373" s="14">
        <f t="shared" si="1594"/>
        <v>6</v>
      </c>
      <c r="AJ4373" s="1396"/>
    </row>
    <row r="4374" spans="1:36" ht="19.5" customHeight="1">
      <c r="A4374" s="1461"/>
      <c r="B4374" s="2181" t="s">
        <v>7863</v>
      </c>
      <c r="C4374" s="1353" t="s">
        <v>181</v>
      </c>
      <c r="D4374" s="1393">
        <v>624.88</v>
      </c>
      <c r="E4374" s="1286">
        <v>108</v>
      </c>
      <c r="F4374" s="1270">
        <f t="shared" si="1586"/>
        <v>67487.039999999994</v>
      </c>
      <c r="G4374" s="1270">
        <v>0</v>
      </c>
      <c r="H4374" s="1270">
        <f t="shared" si="1587"/>
        <v>0</v>
      </c>
      <c r="I4374" s="1349">
        <v>44917</v>
      </c>
      <c r="J4374" s="1379">
        <v>46478</v>
      </c>
      <c r="K4374" s="1379"/>
      <c r="L4374" s="1350">
        <v>1131</v>
      </c>
      <c r="M4374" s="1395">
        <v>44915</v>
      </c>
      <c r="N4374" s="1387">
        <v>8</v>
      </c>
      <c r="O4374" s="1387">
        <v>5</v>
      </c>
      <c r="P4374" s="1387">
        <v>10</v>
      </c>
      <c r="Q4374" s="1387"/>
      <c r="R4374" s="1387"/>
      <c r="S4374" s="1387"/>
      <c r="T4374" s="1270"/>
      <c r="U4374" s="1270"/>
      <c r="V4374" s="1270"/>
      <c r="W4374" s="1270"/>
      <c r="X4374" s="1270"/>
      <c r="Y4374" s="1270"/>
      <c r="Z4374" s="1270"/>
      <c r="AA4374" s="1270"/>
      <c r="AB4374" s="1270"/>
      <c r="AC4374" s="1507">
        <f t="shared" si="1588"/>
        <v>85</v>
      </c>
      <c r="AD4374" s="1508">
        <f t="shared" si="1589"/>
        <v>53114.8</v>
      </c>
      <c r="AE4374" s="14">
        <f t="shared" si="1590"/>
        <v>48.7</v>
      </c>
      <c r="AF4374" s="14">
        <f t="shared" si="1591"/>
        <v>7.666666666666667</v>
      </c>
      <c r="AG4374" s="14">
        <f t="shared" si="1592"/>
        <v>11.086956521739131</v>
      </c>
      <c r="AH4374" s="14">
        <f t="shared" si="1593"/>
        <v>-37.61304347826087</v>
      </c>
      <c r="AI4374" s="14">
        <f t="shared" si="1594"/>
        <v>-288.36666666666673</v>
      </c>
      <c r="AJ4374" s="1396"/>
    </row>
    <row r="4375" spans="1:36" ht="19.5" customHeight="1">
      <c r="A4375" s="1461"/>
      <c r="B4375" s="2181" t="s">
        <v>7864</v>
      </c>
      <c r="C4375" s="1353" t="s">
        <v>181</v>
      </c>
      <c r="D4375" s="1393">
        <v>624.88</v>
      </c>
      <c r="E4375" s="1286">
        <v>132</v>
      </c>
      <c r="F4375" s="1270">
        <f t="shared" si="1586"/>
        <v>82484.160000000003</v>
      </c>
      <c r="G4375" s="1270">
        <v>0</v>
      </c>
      <c r="H4375" s="1270">
        <f t="shared" si="1587"/>
        <v>0</v>
      </c>
      <c r="I4375" s="1349">
        <v>44917</v>
      </c>
      <c r="J4375" s="1379">
        <v>46447</v>
      </c>
      <c r="K4375" s="1379"/>
      <c r="L4375" s="1350">
        <v>1131</v>
      </c>
      <c r="M4375" s="1395">
        <v>44915</v>
      </c>
      <c r="N4375" s="1387">
        <v>8</v>
      </c>
      <c r="O4375" s="1387">
        <v>5</v>
      </c>
      <c r="P4375" s="1387">
        <v>10</v>
      </c>
      <c r="Q4375" s="1387"/>
      <c r="R4375" s="1387"/>
      <c r="S4375" s="1387"/>
      <c r="T4375" s="1270"/>
      <c r="U4375" s="1270"/>
      <c r="V4375" s="1270"/>
      <c r="W4375" s="1270"/>
      <c r="X4375" s="1270"/>
      <c r="Y4375" s="1270"/>
      <c r="Z4375" s="1270"/>
      <c r="AA4375" s="1270"/>
      <c r="AB4375" s="1270"/>
      <c r="AC4375" s="1507">
        <f t="shared" si="1588"/>
        <v>109</v>
      </c>
      <c r="AD4375" s="1508">
        <f t="shared" si="1589"/>
        <v>68111.92</v>
      </c>
      <c r="AE4375" s="14">
        <f t="shared" si="1590"/>
        <v>47.666666666666664</v>
      </c>
      <c r="AF4375" s="14">
        <f t="shared" si="1591"/>
        <v>7.666666666666667</v>
      </c>
      <c r="AG4375" s="14">
        <f t="shared" si="1592"/>
        <v>14.217391304347826</v>
      </c>
      <c r="AH4375" s="14">
        <f t="shared" si="1593"/>
        <v>-33.449275362318836</v>
      </c>
      <c r="AI4375" s="14">
        <f t="shared" si="1594"/>
        <v>-256.44444444444446</v>
      </c>
      <c r="AJ4375" s="1396"/>
    </row>
    <row r="4376" spans="1:36" ht="19.5" customHeight="1">
      <c r="A4376" s="1461"/>
      <c r="B4376" s="2181" t="s">
        <v>7260</v>
      </c>
      <c r="C4376" s="1353" t="s">
        <v>181</v>
      </c>
      <c r="D4376" s="1393">
        <v>888.1</v>
      </c>
      <c r="E4376" s="1286">
        <v>32</v>
      </c>
      <c r="F4376" s="1270">
        <f t="shared" si="1586"/>
        <v>28419.200000000001</v>
      </c>
      <c r="G4376" s="1270">
        <v>0</v>
      </c>
      <c r="H4376" s="1270">
        <f t="shared" si="1587"/>
        <v>0</v>
      </c>
      <c r="I4376" s="1349">
        <v>44917</v>
      </c>
      <c r="J4376" s="1379">
        <v>45261</v>
      </c>
      <c r="K4376" s="1379"/>
      <c r="L4376" s="1350">
        <v>1131</v>
      </c>
      <c r="M4376" s="1395">
        <v>44915</v>
      </c>
      <c r="N4376" s="1387"/>
      <c r="O4376" s="1387">
        <v>3</v>
      </c>
      <c r="P4376" s="1387">
        <v>2</v>
      </c>
      <c r="Q4376" s="1387"/>
      <c r="R4376" s="1387"/>
      <c r="S4376" s="1387"/>
      <c r="T4376" s="1270"/>
      <c r="U4376" s="1270"/>
      <c r="V4376" s="1270"/>
      <c r="W4376" s="1270"/>
      <c r="X4376" s="1270"/>
      <c r="Y4376" s="1270"/>
      <c r="Z4376" s="1270"/>
      <c r="AA4376" s="1270"/>
      <c r="AB4376" s="1270"/>
      <c r="AC4376" s="1507">
        <f t="shared" si="1588"/>
        <v>27</v>
      </c>
      <c r="AD4376" s="1508">
        <f t="shared" si="1589"/>
        <v>23978.7</v>
      </c>
      <c r="AE4376" s="14">
        <f t="shared" si="1590"/>
        <v>8.1333333333333329</v>
      </c>
      <c r="AF4376" s="14">
        <f t="shared" si="1591"/>
        <v>1.6666666666666667</v>
      </c>
      <c r="AG4376" s="14">
        <f t="shared" si="1592"/>
        <v>16.2</v>
      </c>
      <c r="AH4376" s="14">
        <f t="shared" si="1593"/>
        <v>8.0666666666666664</v>
      </c>
      <c r="AI4376" s="14">
        <f t="shared" si="1594"/>
        <v>13.444444444444445</v>
      </c>
      <c r="AJ4376" s="1396"/>
    </row>
    <row r="4377" spans="1:36" ht="19.5" customHeight="1">
      <c r="A4377" s="1461"/>
      <c r="B4377" s="1355" t="s">
        <v>1851</v>
      </c>
      <c r="C4377" s="1353" t="s">
        <v>181</v>
      </c>
      <c r="D4377" s="1393">
        <v>210.79</v>
      </c>
      <c r="E4377" s="1286">
        <v>114</v>
      </c>
      <c r="F4377" s="1270">
        <f t="shared" si="1586"/>
        <v>24030.059999999998</v>
      </c>
      <c r="G4377" s="1270">
        <v>0</v>
      </c>
      <c r="H4377" s="1270">
        <f t="shared" si="1587"/>
        <v>0</v>
      </c>
      <c r="I4377" s="1349">
        <v>44917</v>
      </c>
      <c r="J4377" s="1379">
        <v>45778</v>
      </c>
      <c r="K4377" s="1379"/>
      <c r="L4377" s="1350">
        <v>1131</v>
      </c>
      <c r="M4377" s="1395">
        <v>44915</v>
      </c>
      <c r="N4377" s="1387">
        <v>6</v>
      </c>
      <c r="O4377" s="1387">
        <v>7</v>
      </c>
      <c r="P4377" s="1387">
        <v>10</v>
      </c>
      <c r="Q4377" s="1387"/>
      <c r="R4377" s="1387"/>
      <c r="S4377" s="1387"/>
      <c r="T4377" s="1270"/>
      <c r="U4377" s="1270"/>
      <c r="V4377" s="1270"/>
      <c r="W4377" s="1270"/>
      <c r="X4377" s="1270"/>
      <c r="Y4377" s="1270"/>
      <c r="Z4377" s="1270"/>
      <c r="AA4377" s="1270"/>
      <c r="AB4377" s="1270"/>
      <c r="AC4377" s="1507">
        <f t="shared" si="1588"/>
        <v>91</v>
      </c>
      <c r="AD4377" s="1508">
        <f t="shared" si="1589"/>
        <v>19181.89</v>
      </c>
      <c r="AE4377" s="14">
        <f t="shared" si="1590"/>
        <v>25.366666666666667</v>
      </c>
      <c r="AF4377" s="14">
        <f t="shared" si="1591"/>
        <v>7.666666666666667</v>
      </c>
      <c r="AG4377" s="14">
        <f t="shared" si="1592"/>
        <v>11.869565217391305</v>
      </c>
      <c r="AH4377" s="14">
        <f t="shared" si="1593"/>
        <v>-13.497101449275362</v>
      </c>
      <c r="AI4377" s="14">
        <f t="shared" si="1594"/>
        <v>-103.47777777777779</v>
      </c>
      <c r="AJ4377" s="1396"/>
    </row>
    <row r="4378" spans="1:36" ht="19.5" customHeight="1">
      <c r="A4378" s="1461"/>
      <c r="B4378" s="1355" t="s">
        <v>7865</v>
      </c>
      <c r="C4378" s="1353" t="s">
        <v>181</v>
      </c>
      <c r="D4378" s="1393">
        <v>16149.51</v>
      </c>
      <c r="E4378" s="1286">
        <v>3</v>
      </c>
      <c r="F4378" s="1270">
        <f t="shared" si="1586"/>
        <v>48448.53</v>
      </c>
      <c r="G4378" s="1270">
        <v>0</v>
      </c>
      <c r="H4378" s="1270">
        <f t="shared" si="1587"/>
        <v>0</v>
      </c>
      <c r="I4378" s="1349">
        <v>44917</v>
      </c>
      <c r="J4378" s="1379">
        <v>45627</v>
      </c>
      <c r="K4378" s="1379"/>
      <c r="L4378" s="1350">
        <v>1131</v>
      </c>
      <c r="M4378" s="1395">
        <v>44915</v>
      </c>
      <c r="N4378" s="1387"/>
      <c r="O4378" s="1387"/>
      <c r="P4378" s="1387"/>
      <c r="Q4378" s="1387"/>
      <c r="R4378" s="1387"/>
      <c r="S4378" s="1387"/>
      <c r="T4378" s="1270"/>
      <c r="U4378" s="1270"/>
      <c r="V4378" s="1270"/>
      <c r="W4378" s="1270"/>
      <c r="X4378" s="1270"/>
      <c r="Y4378" s="1270"/>
      <c r="Z4378" s="1270"/>
      <c r="AA4378" s="1270"/>
      <c r="AB4378" s="1270"/>
      <c r="AC4378" s="1507">
        <f t="shared" si="1588"/>
        <v>3</v>
      </c>
      <c r="AD4378" s="1508">
        <f t="shared" si="1589"/>
        <v>48448.53</v>
      </c>
      <c r="AE4378" s="14">
        <f t="shared" si="1590"/>
        <v>20.333333333333332</v>
      </c>
      <c r="AF4378" s="14">
        <f t="shared" si="1591"/>
        <v>0</v>
      </c>
      <c r="AG4378" s="14" t="e">
        <f t="shared" si="1592"/>
        <v>#DIV/0!</v>
      </c>
      <c r="AH4378" s="14" t="e">
        <f t="shared" si="1593"/>
        <v>#DIV/0!</v>
      </c>
      <c r="AI4378" s="14">
        <f t="shared" si="1594"/>
        <v>3</v>
      </c>
      <c r="AJ4378" s="1396"/>
    </row>
    <row r="4379" spans="1:36" ht="19.5" customHeight="1">
      <c r="A4379" s="1461"/>
      <c r="B4379" s="1355" t="s">
        <v>7866</v>
      </c>
      <c r="C4379" s="1353" t="s">
        <v>181</v>
      </c>
      <c r="D4379" s="1393">
        <v>22848.78</v>
      </c>
      <c r="E4379" s="1286">
        <v>6</v>
      </c>
      <c r="F4379" s="1270">
        <f t="shared" si="1586"/>
        <v>137092.68</v>
      </c>
      <c r="G4379" s="1270">
        <v>0</v>
      </c>
      <c r="H4379" s="1270">
        <f t="shared" si="1587"/>
        <v>0</v>
      </c>
      <c r="I4379" s="1349">
        <v>44917</v>
      </c>
      <c r="J4379" s="1379">
        <v>45597</v>
      </c>
      <c r="K4379" s="1379"/>
      <c r="L4379" s="1350">
        <v>1131</v>
      </c>
      <c r="M4379" s="1395">
        <v>44915</v>
      </c>
      <c r="N4379" s="1387"/>
      <c r="O4379" s="1387"/>
      <c r="P4379" s="1387"/>
      <c r="Q4379" s="1387"/>
      <c r="R4379" s="1387"/>
      <c r="S4379" s="1387"/>
      <c r="T4379" s="1270"/>
      <c r="U4379" s="1270"/>
      <c r="V4379" s="1270"/>
      <c r="W4379" s="1270"/>
      <c r="X4379" s="1270"/>
      <c r="Y4379" s="1270"/>
      <c r="Z4379" s="1270"/>
      <c r="AA4379" s="1270"/>
      <c r="AB4379" s="1270"/>
      <c r="AC4379" s="1507">
        <f t="shared" si="1588"/>
        <v>6</v>
      </c>
      <c r="AD4379" s="1508">
        <f t="shared" si="1589"/>
        <v>137092.68</v>
      </c>
      <c r="AE4379" s="14">
        <f t="shared" si="1590"/>
        <v>19.333333333333332</v>
      </c>
      <c r="AF4379" s="14">
        <f t="shared" si="1591"/>
        <v>0</v>
      </c>
      <c r="AG4379" s="14" t="e">
        <f t="shared" si="1592"/>
        <v>#DIV/0!</v>
      </c>
      <c r="AH4379" s="14" t="e">
        <f t="shared" si="1593"/>
        <v>#DIV/0!</v>
      </c>
      <c r="AI4379" s="14">
        <f t="shared" si="1594"/>
        <v>6</v>
      </c>
      <c r="AJ4379" s="1396"/>
    </row>
    <row r="4380" spans="1:36" ht="19.5" customHeight="1">
      <c r="A4380" s="1461"/>
      <c r="B4380" s="1355" t="s">
        <v>7867</v>
      </c>
      <c r="C4380" s="1353" t="s">
        <v>181</v>
      </c>
      <c r="D4380" s="1393">
        <v>501.83</v>
      </c>
      <c r="E4380" s="1286">
        <v>6</v>
      </c>
      <c r="F4380" s="1270">
        <f t="shared" si="1586"/>
        <v>3010.98</v>
      </c>
      <c r="G4380" s="1270">
        <v>0</v>
      </c>
      <c r="H4380" s="1270">
        <f t="shared" si="1587"/>
        <v>0</v>
      </c>
      <c r="I4380" s="1349">
        <v>44917</v>
      </c>
      <c r="J4380" s="1379">
        <v>46478</v>
      </c>
      <c r="K4380" s="1379"/>
      <c r="L4380" s="1350">
        <v>1131</v>
      </c>
      <c r="M4380" s="1395">
        <v>44915</v>
      </c>
      <c r="N4380" s="1387"/>
      <c r="O4380" s="1387"/>
      <c r="P4380" s="1387"/>
      <c r="Q4380" s="1387"/>
      <c r="R4380" s="1387"/>
      <c r="S4380" s="1387"/>
      <c r="T4380" s="1270"/>
      <c r="U4380" s="1270"/>
      <c r="V4380" s="1270"/>
      <c r="W4380" s="1270"/>
      <c r="X4380" s="1270"/>
      <c r="Y4380" s="1270"/>
      <c r="Z4380" s="1270"/>
      <c r="AA4380" s="1270"/>
      <c r="AB4380" s="1270"/>
      <c r="AC4380" s="1507">
        <f t="shared" si="1588"/>
        <v>6</v>
      </c>
      <c r="AD4380" s="1508">
        <f t="shared" si="1589"/>
        <v>3010.98</v>
      </c>
      <c r="AE4380" s="14">
        <f t="shared" si="1590"/>
        <v>48.7</v>
      </c>
      <c r="AF4380" s="14">
        <f t="shared" si="1591"/>
        <v>0</v>
      </c>
      <c r="AG4380" s="14" t="e">
        <f t="shared" si="1592"/>
        <v>#DIV/0!</v>
      </c>
      <c r="AH4380" s="14" t="e">
        <f t="shared" si="1593"/>
        <v>#DIV/0!</v>
      </c>
      <c r="AI4380" s="14">
        <f t="shared" si="1594"/>
        <v>6</v>
      </c>
      <c r="AJ4380" s="1396"/>
    </row>
    <row r="4381" spans="1:36" ht="19.5" customHeight="1">
      <c r="A4381" s="1461"/>
      <c r="B4381" s="1355" t="s">
        <v>7868</v>
      </c>
      <c r="C4381" s="1353" t="s">
        <v>181</v>
      </c>
      <c r="D4381" s="1393">
        <v>363.8</v>
      </c>
      <c r="E4381" s="1286">
        <v>18</v>
      </c>
      <c r="F4381" s="1270">
        <f t="shared" si="1586"/>
        <v>6548.4000000000005</v>
      </c>
      <c r="G4381" s="1270">
        <v>0</v>
      </c>
      <c r="H4381" s="1270">
        <f t="shared" si="1587"/>
        <v>0</v>
      </c>
      <c r="I4381" s="1349">
        <v>44917</v>
      </c>
      <c r="J4381" s="1379">
        <v>46357</v>
      </c>
      <c r="K4381" s="1379"/>
      <c r="L4381" s="1350">
        <v>1131</v>
      </c>
      <c r="M4381" s="1395">
        <v>44915</v>
      </c>
      <c r="N4381" s="1387"/>
      <c r="O4381" s="1387"/>
      <c r="P4381" s="1387"/>
      <c r="Q4381" s="1387"/>
      <c r="R4381" s="1387"/>
      <c r="S4381" s="1387"/>
      <c r="T4381" s="1270"/>
      <c r="U4381" s="1270"/>
      <c r="V4381" s="1270"/>
      <c r="W4381" s="1270"/>
      <c r="X4381" s="1270"/>
      <c r="Y4381" s="1270"/>
      <c r="Z4381" s="1270"/>
      <c r="AA4381" s="1270"/>
      <c r="AB4381" s="1270"/>
      <c r="AC4381" s="1507">
        <f t="shared" si="1588"/>
        <v>18</v>
      </c>
      <c r="AD4381" s="1508">
        <f t="shared" si="1589"/>
        <v>6548.4000000000005</v>
      </c>
      <c r="AE4381" s="14">
        <f t="shared" si="1590"/>
        <v>44.666666666666664</v>
      </c>
      <c r="AF4381" s="14">
        <f t="shared" si="1591"/>
        <v>0</v>
      </c>
      <c r="AG4381" s="14" t="e">
        <f t="shared" si="1592"/>
        <v>#DIV/0!</v>
      </c>
      <c r="AH4381" s="14" t="e">
        <f t="shared" si="1593"/>
        <v>#DIV/0!</v>
      </c>
      <c r="AI4381" s="14">
        <f t="shared" si="1594"/>
        <v>18</v>
      </c>
      <c r="AJ4381" s="1396"/>
    </row>
    <row r="4382" spans="1:36" ht="19.5" customHeight="1">
      <c r="A4382" s="1461"/>
      <c r="B4382" s="1355" t="s">
        <v>7869</v>
      </c>
      <c r="C4382" s="1353" t="s">
        <v>181</v>
      </c>
      <c r="D4382" s="1393">
        <v>363.8</v>
      </c>
      <c r="E4382" s="1286">
        <v>18</v>
      </c>
      <c r="F4382" s="1270">
        <f t="shared" si="1586"/>
        <v>6548.4000000000005</v>
      </c>
      <c r="G4382" s="1270">
        <v>0</v>
      </c>
      <c r="H4382" s="1270">
        <f t="shared" si="1587"/>
        <v>0</v>
      </c>
      <c r="I4382" s="1349">
        <v>44917</v>
      </c>
      <c r="J4382" s="1379">
        <v>46357</v>
      </c>
      <c r="K4382" s="1379"/>
      <c r="L4382" s="1350">
        <v>1131</v>
      </c>
      <c r="M4382" s="1395">
        <v>44915</v>
      </c>
      <c r="N4382" s="1387"/>
      <c r="O4382" s="1387"/>
      <c r="P4382" s="1387"/>
      <c r="Q4382" s="1387"/>
      <c r="R4382" s="1387"/>
      <c r="S4382" s="1387"/>
      <c r="T4382" s="1270"/>
      <c r="U4382" s="1270"/>
      <c r="V4382" s="1270"/>
      <c r="W4382" s="1270"/>
      <c r="X4382" s="1270"/>
      <c r="Y4382" s="1270"/>
      <c r="Z4382" s="1270"/>
      <c r="AA4382" s="1270"/>
      <c r="AB4382" s="1270"/>
      <c r="AC4382" s="1507">
        <f t="shared" si="1588"/>
        <v>18</v>
      </c>
      <c r="AD4382" s="1508">
        <f t="shared" si="1589"/>
        <v>6548.4000000000005</v>
      </c>
      <c r="AE4382" s="14">
        <f t="shared" si="1590"/>
        <v>44.666666666666664</v>
      </c>
      <c r="AF4382" s="14">
        <f t="shared" si="1591"/>
        <v>0</v>
      </c>
      <c r="AG4382" s="14" t="e">
        <f t="shared" si="1592"/>
        <v>#DIV/0!</v>
      </c>
      <c r="AH4382" s="14" t="e">
        <f t="shared" si="1593"/>
        <v>#DIV/0!</v>
      </c>
      <c r="AI4382" s="14">
        <f t="shared" si="1594"/>
        <v>18</v>
      </c>
      <c r="AJ4382" s="1396"/>
    </row>
    <row r="4383" spans="1:36" ht="19.5" customHeight="1">
      <c r="A4383" s="1461"/>
      <c r="B4383" s="1355" t="s">
        <v>7870</v>
      </c>
      <c r="C4383" s="1353" t="s">
        <v>181</v>
      </c>
      <c r="D4383" s="1393">
        <v>618.46</v>
      </c>
      <c r="E4383" s="1286">
        <v>6</v>
      </c>
      <c r="F4383" s="1270">
        <f t="shared" si="1586"/>
        <v>3710.76</v>
      </c>
      <c r="G4383" s="1270">
        <v>0</v>
      </c>
      <c r="H4383" s="1270">
        <f t="shared" si="1587"/>
        <v>0</v>
      </c>
      <c r="I4383" s="1349">
        <v>44917</v>
      </c>
      <c r="J4383" s="1379">
        <v>46388</v>
      </c>
      <c r="K4383" s="1379"/>
      <c r="L4383" s="1350">
        <v>1131</v>
      </c>
      <c r="M4383" s="1395">
        <v>44915</v>
      </c>
      <c r="N4383" s="1387"/>
      <c r="O4383" s="1387"/>
      <c r="P4383" s="1387">
        <v>1</v>
      </c>
      <c r="Q4383" s="1387"/>
      <c r="R4383" s="1387"/>
      <c r="S4383" s="1387"/>
      <c r="T4383" s="1270"/>
      <c r="U4383" s="1270"/>
      <c r="V4383" s="1270"/>
      <c r="W4383" s="1270"/>
      <c r="X4383" s="1270"/>
      <c r="Y4383" s="1270"/>
      <c r="Z4383" s="1270"/>
      <c r="AA4383" s="1270"/>
      <c r="AB4383" s="1270"/>
      <c r="AC4383" s="1507">
        <f t="shared" si="1588"/>
        <v>5</v>
      </c>
      <c r="AD4383" s="1508">
        <f t="shared" si="1589"/>
        <v>3092.3</v>
      </c>
      <c r="AE4383" s="14">
        <f t="shared" si="1590"/>
        <v>45.7</v>
      </c>
      <c r="AF4383" s="14">
        <f t="shared" si="1591"/>
        <v>0.33333333333333331</v>
      </c>
      <c r="AG4383" s="14">
        <f t="shared" si="1592"/>
        <v>15</v>
      </c>
      <c r="AH4383" s="14">
        <f t="shared" si="1593"/>
        <v>-30.700000000000003</v>
      </c>
      <c r="AI4383" s="14">
        <f t="shared" si="1594"/>
        <v>-10.233333333333334</v>
      </c>
      <c r="AJ4383" s="1396"/>
    </row>
    <row r="4384" spans="1:36" ht="19.5" customHeight="1">
      <c r="A4384" s="1461"/>
      <c r="B4384" s="1355" t="s">
        <v>7871</v>
      </c>
      <c r="C4384" s="1353" t="s">
        <v>181</v>
      </c>
      <c r="D4384" s="1393">
        <v>422.65</v>
      </c>
      <c r="E4384" s="1286">
        <v>6</v>
      </c>
      <c r="F4384" s="1270">
        <f t="shared" si="1586"/>
        <v>2535.8999999999996</v>
      </c>
      <c r="G4384" s="1270">
        <v>0</v>
      </c>
      <c r="H4384" s="1270">
        <f t="shared" si="1587"/>
        <v>0</v>
      </c>
      <c r="I4384" s="1349">
        <v>44917</v>
      </c>
      <c r="J4384" s="1379">
        <v>45870</v>
      </c>
      <c r="K4384" s="1379"/>
      <c r="L4384" s="1350">
        <v>1131</v>
      </c>
      <c r="M4384" s="1395">
        <v>44915</v>
      </c>
      <c r="N4384" s="1387"/>
      <c r="O4384" s="1387"/>
      <c r="P4384" s="1387"/>
      <c r="Q4384" s="1387"/>
      <c r="R4384" s="1387"/>
      <c r="S4384" s="1387"/>
      <c r="T4384" s="1270"/>
      <c r="U4384" s="1270"/>
      <c r="V4384" s="1270"/>
      <c r="W4384" s="1270"/>
      <c r="X4384" s="1270"/>
      <c r="Y4384" s="1270"/>
      <c r="Z4384" s="1270"/>
      <c r="AA4384" s="1270"/>
      <c r="AB4384" s="1270"/>
      <c r="AC4384" s="1507">
        <f t="shared" si="1588"/>
        <v>6</v>
      </c>
      <c r="AD4384" s="1508">
        <f t="shared" si="1589"/>
        <v>2535.8999999999996</v>
      </c>
      <c r="AE4384" s="14">
        <f t="shared" si="1590"/>
        <v>28.433333333333334</v>
      </c>
      <c r="AF4384" s="14">
        <f t="shared" si="1591"/>
        <v>0</v>
      </c>
      <c r="AG4384" s="14" t="e">
        <f t="shared" si="1592"/>
        <v>#DIV/0!</v>
      </c>
      <c r="AH4384" s="14" t="e">
        <f t="shared" si="1593"/>
        <v>#DIV/0!</v>
      </c>
      <c r="AI4384" s="14">
        <f t="shared" si="1594"/>
        <v>6</v>
      </c>
      <c r="AJ4384" s="1396"/>
    </row>
    <row r="4385" spans="1:36" ht="19.5" customHeight="1">
      <c r="A4385" s="1461"/>
      <c r="B4385" s="1355" t="s">
        <v>7872</v>
      </c>
      <c r="C4385" s="1353" t="s">
        <v>181</v>
      </c>
      <c r="D4385" s="1393">
        <v>422.65</v>
      </c>
      <c r="E4385" s="1286">
        <v>6</v>
      </c>
      <c r="F4385" s="1270">
        <f t="shared" si="1586"/>
        <v>2535.8999999999996</v>
      </c>
      <c r="G4385" s="1270">
        <v>0</v>
      </c>
      <c r="H4385" s="1270">
        <f t="shared" si="1587"/>
        <v>0</v>
      </c>
      <c r="I4385" s="1349">
        <v>44917</v>
      </c>
      <c r="J4385" s="1379">
        <v>45505</v>
      </c>
      <c r="K4385" s="1379"/>
      <c r="L4385" s="1350">
        <v>1131</v>
      </c>
      <c r="M4385" s="1395">
        <v>44915</v>
      </c>
      <c r="N4385" s="1387"/>
      <c r="O4385" s="1387"/>
      <c r="P4385" s="1387"/>
      <c r="Q4385" s="1387"/>
      <c r="R4385" s="1387"/>
      <c r="S4385" s="1387"/>
      <c r="T4385" s="1270"/>
      <c r="U4385" s="1270"/>
      <c r="V4385" s="1270"/>
      <c r="W4385" s="1270"/>
      <c r="X4385" s="1270"/>
      <c r="Y4385" s="1270"/>
      <c r="Z4385" s="1270"/>
      <c r="AA4385" s="1270"/>
      <c r="AB4385" s="1270"/>
      <c r="AC4385" s="1507">
        <f t="shared" si="1588"/>
        <v>6</v>
      </c>
      <c r="AD4385" s="1508">
        <f t="shared" si="1589"/>
        <v>2535.8999999999996</v>
      </c>
      <c r="AE4385" s="14">
        <f t="shared" si="1590"/>
        <v>16.266666666666666</v>
      </c>
      <c r="AF4385" s="14">
        <f t="shared" si="1591"/>
        <v>0</v>
      </c>
      <c r="AG4385" s="14" t="e">
        <f t="shared" si="1592"/>
        <v>#DIV/0!</v>
      </c>
      <c r="AH4385" s="14" t="e">
        <f t="shared" si="1593"/>
        <v>#DIV/0!</v>
      </c>
      <c r="AI4385" s="14">
        <f t="shared" si="1594"/>
        <v>6</v>
      </c>
      <c r="AJ4385" s="1396"/>
    </row>
    <row r="4386" spans="1:36" ht="19.5" customHeight="1">
      <c r="A4386" s="1461"/>
      <c r="B4386" s="1355" t="s">
        <v>7873</v>
      </c>
      <c r="C4386" s="1353" t="s">
        <v>181</v>
      </c>
      <c r="D4386" s="1917">
        <v>4539.2770499999997</v>
      </c>
      <c r="E4386" s="1286">
        <v>6</v>
      </c>
      <c r="F4386" s="1270">
        <f t="shared" si="1586"/>
        <v>27235.662299999996</v>
      </c>
      <c r="G4386" s="1270">
        <v>0</v>
      </c>
      <c r="H4386" s="1270">
        <f t="shared" si="1587"/>
        <v>0</v>
      </c>
      <c r="I4386" s="1349">
        <v>44917</v>
      </c>
      <c r="J4386" s="1379">
        <v>45627</v>
      </c>
      <c r="K4386" s="1379"/>
      <c r="L4386" s="1350">
        <v>1131</v>
      </c>
      <c r="M4386" s="1395">
        <v>44915</v>
      </c>
      <c r="N4386" s="1387"/>
      <c r="O4386" s="1387"/>
      <c r="P4386" s="1387"/>
      <c r="Q4386" s="1387"/>
      <c r="R4386" s="1387"/>
      <c r="S4386" s="1387"/>
      <c r="T4386" s="1270"/>
      <c r="U4386" s="1270"/>
      <c r="V4386" s="1270"/>
      <c r="W4386" s="1270"/>
      <c r="X4386" s="1270"/>
      <c r="Y4386" s="1270"/>
      <c r="Z4386" s="1270"/>
      <c r="AA4386" s="1270"/>
      <c r="AB4386" s="1270"/>
      <c r="AC4386" s="1507">
        <f t="shared" si="1588"/>
        <v>6</v>
      </c>
      <c r="AD4386" s="1508">
        <f t="shared" si="1589"/>
        <v>27235.662299999996</v>
      </c>
      <c r="AE4386" s="14">
        <f t="shared" si="1590"/>
        <v>20.333333333333332</v>
      </c>
      <c r="AF4386" s="14">
        <f t="shared" si="1591"/>
        <v>0</v>
      </c>
      <c r="AG4386" s="14" t="e">
        <f t="shared" si="1592"/>
        <v>#DIV/0!</v>
      </c>
      <c r="AH4386" s="14" t="e">
        <f t="shared" si="1593"/>
        <v>#DIV/0!</v>
      </c>
      <c r="AI4386" s="14">
        <f t="shared" si="1594"/>
        <v>6</v>
      </c>
      <c r="AJ4386" s="1396"/>
    </row>
    <row r="4387" spans="1:36" ht="15.75">
      <c r="A4387" s="4637" t="s">
        <v>20</v>
      </c>
      <c r="B4387" s="4638"/>
      <c r="C4387" s="4638"/>
      <c r="D4387" s="4638"/>
      <c r="E4387" s="4638"/>
      <c r="F4387" s="4638"/>
      <c r="G4387" s="4638"/>
      <c r="H4387" s="4638"/>
      <c r="I4387" s="4638"/>
      <c r="J4387" s="4638"/>
      <c r="K4387" s="4638"/>
      <c r="L4387" s="4638"/>
      <c r="M4387" s="4638"/>
      <c r="N4387" s="4638"/>
      <c r="O4387" s="4638"/>
      <c r="P4387" s="4638"/>
      <c r="Q4387" s="4638"/>
      <c r="R4387" s="4638"/>
      <c r="S4387" s="4638"/>
      <c r="T4387" s="4638"/>
      <c r="U4387" s="4638"/>
      <c r="V4387" s="4638"/>
      <c r="W4387" s="4638"/>
      <c r="X4387" s="4638"/>
      <c r="Y4387" s="4638"/>
      <c r="Z4387" s="4638"/>
      <c r="AA4387" s="4638"/>
      <c r="AB4387" s="4638"/>
      <c r="AC4387" s="4638"/>
      <c r="AD4387" s="4638"/>
      <c r="AE4387" s="4638"/>
      <c r="AF4387" s="4638"/>
      <c r="AG4387" s="4638"/>
      <c r="AH4387" s="4638"/>
      <c r="AI4387" s="4638"/>
      <c r="AJ4387" s="4639"/>
    </row>
    <row r="4388" spans="1:36" ht="15.75">
      <c r="A4388" s="4110" t="s">
        <v>7874</v>
      </c>
      <c r="B4388" s="4111"/>
      <c r="C4388" s="1381"/>
      <c r="D4388" s="1381"/>
      <c r="E4388" s="1381"/>
      <c r="F4388" s="1381"/>
      <c r="G4388" s="1381"/>
      <c r="H4388" s="1381"/>
      <c r="I4388" s="1381"/>
      <c r="J4388" s="1381"/>
      <c r="K4388" s="1381"/>
      <c r="L4388" s="1381"/>
      <c r="M4388" s="2195"/>
      <c r="N4388" s="1390"/>
      <c r="O4388" s="1390"/>
      <c r="P4388" s="1390"/>
      <c r="Q4388" s="1390"/>
      <c r="R4388" s="1390"/>
      <c r="S4388" s="1381"/>
      <c r="T4388" s="1381"/>
      <c r="U4388" s="1381"/>
      <c r="V4388" s="1381"/>
      <c r="W4388" s="1381"/>
      <c r="X4388" s="1381"/>
      <c r="Y4388" s="1381"/>
      <c r="Z4388" s="1381"/>
      <c r="AA4388" s="1381"/>
      <c r="AB4388" s="1381"/>
      <c r="AC4388" s="1381"/>
      <c r="AD4388" s="1381"/>
      <c r="AE4388" s="1381"/>
      <c r="AF4388" s="1381"/>
      <c r="AG4388" s="1381"/>
      <c r="AH4388" s="1381"/>
      <c r="AI4388" s="2189"/>
      <c r="AJ4388" s="1396"/>
    </row>
    <row r="4389" spans="1:36" ht="15.75">
      <c r="A4389" s="1461"/>
      <c r="B4389" s="574" t="s">
        <v>2542</v>
      </c>
      <c r="C4389" s="140" t="s">
        <v>233</v>
      </c>
      <c r="D4389" s="2193">
        <v>9161.4</v>
      </c>
      <c r="E4389" s="135">
        <v>4</v>
      </c>
      <c r="F4389" s="1270">
        <f t="shared" ref="F4389:F4397" si="1595">D4389*E4389</f>
        <v>36645.599999999999</v>
      </c>
      <c r="G4389" s="1270">
        <v>0</v>
      </c>
      <c r="H4389" s="1270">
        <f t="shared" ref="H4389:H4397" si="1596">D4389*G4389</f>
        <v>0</v>
      </c>
      <c r="I4389" s="579">
        <v>44244</v>
      </c>
      <c r="J4389" s="1391">
        <v>45291</v>
      </c>
      <c r="K4389" s="1391"/>
      <c r="L4389" s="22">
        <v>141</v>
      </c>
      <c r="M4389" s="579">
        <v>44243</v>
      </c>
      <c r="N4389" s="1345"/>
      <c r="O4389" s="1345"/>
      <c r="P4389" s="1345"/>
      <c r="Q4389" s="1345"/>
      <c r="R4389" s="1345"/>
      <c r="S4389" s="1345"/>
      <c r="T4389" s="1345"/>
      <c r="U4389" s="1345"/>
      <c r="V4389" s="1345"/>
      <c r="W4389" s="1345"/>
      <c r="X4389" s="1345"/>
      <c r="Y4389" s="1345"/>
      <c r="Z4389" s="1270"/>
      <c r="AA4389" s="1270"/>
      <c r="AB4389" s="1270"/>
      <c r="AC4389" s="1507">
        <f t="shared" ref="AC4389:AC4397" si="1597">E4389+G4389-N4389-O4389-AA4389-P4389-Q4389-R4389-S4389-T4389-U4389-V4389-W4389-X4389-Y4389</f>
        <v>4</v>
      </c>
      <c r="AD4389" s="1508">
        <f t="shared" ref="AD4389:AD4397" si="1598">D4389*AC4389</f>
        <v>36645.599999999999</v>
      </c>
      <c r="AE4389" s="14">
        <f>(J4389-"01.04.2023")/30</f>
        <v>9.1333333333333329</v>
      </c>
      <c r="AF4389" s="14">
        <f t="shared" ref="AF4389:AF4397" si="1599">(N4389+O4389+P4389+Q4389+R4389+S4389+T4389+U4389+V4389+W4389+X4389+Y4389)/3</f>
        <v>0</v>
      </c>
      <c r="AG4389" s="14" t="e">
        <f t="shared" ref="AG4389:AG4397" si="1600">AC4389/AF4389</f>
        <v>#DIV/0!</v>
      </c>
      <c r="AH4389" s="14" t="e">
        <f>AG4389-AE4389</f>
        <v>#DIV/0!</v>
      </c>
      <c r="AI4389" s="14">
        <f>AC4389-(AE4389*AF4389)</f>
        <v>4</v>
      </c>
      <c r="AJ4389" s="1396"/>
    </row>
    <row r="4390" spans="1:36" ht="15.75">
      <c r="A4390" s="1461"/>
      <c r="B4390" s="1355" t="s">
        <v>2337</v>
      </c>
      <c r="C4390" s="1353" t="s">
        <v>181</v>
      </c>
      <c r="D4390" s="2182">
        <v>220</v>
      </c>
      <c r="E4390" s="1286">
        <v>876</v>
      </c>
      <c r="F4390" s="1270">
        <f t="shared" si="1595"/>
        <v>192720</v>
      </c>
      <c r="G4390" s="1270">
        <v>0</v>
      </c>
      <c r="H4390" s="1270">
        <f t="shared" si="1596"/>
        <v>0</v>
      </c>
      <c r="I4390" s="1395">
        <v>44312</v>
      </c>
      <c r="J4390" s="1270" t="s">
        <v>710</v>
      </c>
      <c r="K4390" s="1270"/>
      <c r="L4390" s="1350">
        <v>465</v>
      </c>
      <c r="M4390" s="1395">
        <v>44309</v>
      </c>
      <c r="N4390" s="1345"/>
      <c r="O4390" s="1345"/>
      <c r="P4390" s="1345"/>
      <c r="Q4390" s="1345"/>
      <c r="R4390" s="1345"/>
      <c r="S4390" s="1345"/>
      <c r="T4390" s="1345"/>
      <c r="U4390" s="1345"/>
      <c r="V4390" s="1345"/>
      <c r="W4390" s="1345"/>
      <c r="X4390" s="1345"/>
      <c r="Y4390" s="1345"/>
      <c r="Z4390" s="1270"/>
      <c r="AA4390" s="1270"/>
      <c r="AB4390" s="1270"/>
      <c r="AC4390" s="1507">
        <f t="shared" si="1597"/>
        <v>876</v>
      </c>
      <c r="AD4390" s="1508">
        <f t="shared" si="1598"/>
        <v>192720</v>
      </c>
      <c r="AE4390" s="14" t="s">
        <v>334</v>
      </c>
      <c r="AF4390" s="14">
        <f t="shared" si="1599"/>
        <v>0</v>
      </c>
      <c r="AG4390" s="14" t="e">
        <f t="shared" si="1600"/>
        <v>#DIV/0!</v>
      </c>
      <c r="AH4390" s="14" t="s">
        <v>334</v>
      </c>
      <c r="AI4390" s="14" t="s">
        <v>334</v>
      </c>
      <c r="AJ4390" s="1396"/>
    </row>
    <row r="4391" spans="1:36" ht="15.75">
      <c r="A4391" s="1461"/>
      <c r="B4391" s="1355" t="s">
        <v>2543</v>
      </c>
      <c r="C4391" s="1353" t="s">
        <v>181</v>
      </c>
      <c r="D4391" s="2182">
        <v>220</v>
      </c>
      <c r="E4391" s="1286">
        <v>407</v>
      </c>
      <c r="F4391" s="1270">
        <f t="shared" si="1595"/>
        <v>89540</v>
      </c>
      <c r="G4391" s="1270">
        <v>0</v>
      </c>
      <c r="H4391" s="1270">
        <f t="shared" si="1596"/>
        <v>0</v>
      </c>
      <c r="I4391" s="1395">
        <v>44312</v>
      </c>
      <c r="J4391" s="1270" t="s">
        <v>710</v>
      </c>
      <c r="K4391" s="1270"/>
      <c r="L4391" s="1350">
        <v>464</v>
      </c>
      <c r="M4391" s="1395">
        <v>44309</v>
      </c>
      <c r="N4391" s="1345"/>
      <c r="O4391" s="1345"/>
      <c r="P4391" s="1345"/>
      <c r="Q4391" s="1345"/>
      <c r="R4391" s="1345"/>
      <c r="S4391" s="1345"/>
      <c r="T4391" s="1345"/>
      <c r="U4391" s="1345"/>
      <c r="V4391" s="1345"/>
      <c r="W4391" s="1345"/>
      <c r="X4391" s="1345"/>
      <c r="Y4391" s="1345"/>
      <c r="Z4391" s="1270"/>
      <c r="AA4391" s="1270"/>
      <c r="AB4391" s="1270"/>
      <c r="AC4391" s="1507">
        <f t="shared" si="1597"/>
        <v>407</v>
      </c>
      <c r="AD4391" s="1508">
        <f t="shared" si="1598"/>
        <v>89540</v>
      </c>
      <c r="AE4391" s="14" t="s">
        <v>334</v>
      </c>
      <c r="AF4391" s="14">
        <f t="shared" si="1599"/>
        <v>0</v>
      </c>
      <c r="AG4391" s="14" t="e">
        <f t="shared" si="1600"/>
        <v>#DIV/0!</v>
      </c>
      <c r="AH4391" s="14" t="s">
        <v>334</v>
      </c>
      <c r="AI4391" s="14" t="s">
        <v>334</v>
      </c>
      <c r="AJ4391" s="1396"/>
    </row>
    <row r="4392" spans="1:36" ht="15.75">
      <c r="A4392" s="1461"/>
      <c r="B4392" s="1355" t="s">
        <v>2337</v>
      </c>
      <c r="C4392" s="1353" t="s">
        <v>181</v>
      </c>
      <c r="D4392" s="2182">
        <v>220</v>
      </c>
      <c r="E4392" s="1286">
        <v>1434</v>
      </c>
      <c r="F4392" s="1270">
        <f t="shared" si="1595"/>
        <v>315480</v>
      </c>
      <c r="G4392" s="1270">
        <v>0</v>
      </c>
      <c r="H4392" s="1270">
        <f t="shared" si="1596"/>
        <v>0</v>
      </c>
      <c r="I4392" s="1395">
        <v>44312</v>
      </c>
      <c r="J4392" s="1270" t="s">
        <v>710</v>
      </c>
      <c r="K4392" s="1270"/>
      <c r="L4392" s="1350">
        <v>464</v>
      </c>
      <c r="M4392" s="1395">
        <v>44309</v>
      </c>
      <c r="N4392" s="1345"/>
      <c r="O4392" s="1345"/>
      <c r="P4392" s="1345"/>
      <c r="Q4392" s="1345"/>
      <c r="R4392" s="1345"/>
      <c r="S4392" s="1345"/>
      <c r="T4392" s="1345"/>
      <c r="U4392" s="1345"/>
      <c r="V4392" s="1345"/>
      <c r="W4392" s="1345"/>
      <c r="X4392" s="1345"/>
      <c r="Y4392" s="1345"/>
      <c r="Z4392" s="1270"/>
      <c r="AA4392" s="1270"/>
      <c r="AB4392" s="1270"/>
      <c r="AC4392" s="1507">
        <f t="shared" si="1597"/>
        <v>1434</v>
      </c>
      <c r="AD4392" s="1508">
        <f t="shared" si="1598"/>
        <v>315480</v>
      </c>
      <c r="AE4392" s="14" t="s">
        <v>334</v>
      </c>
      <c r="AF4392" s="14">
        <f t="shared" si="1599"/>
        <v>0</v>
      </c>
      <c r="AG4392" s="14" t="e">
        <f t="shared" si="1600"/>
        <v>#DIV/0!</v>
      </c>
      <c r="AH4392" s="14" t="s">
        <v>334</v>
      </c>
      <c r="AI4392" s="14" t="s">
        <v>334</v>
      </c>
      <c r="AJ4392" s="1396"/>
    </row>
    <row r="4393" spans="1:36" ht="15.75">
      <c r="A4393" s="1461"/>
      <c r="B4393" s="1355" t="s">
        <v>740</v>
      </c>
      <c r="C4393" s="1353" t="s">
        <v>181</v>
      </c>
      <c r="D4393" s="2182">
        <v>214.89</v>
      </c>
      <c r="E4393" s="1286">
        <v>195</v>
      </c>
      <c r="F4393" s="1270">
        <f t="shared" si="1595"/>
        <v>41903.549999999996</v>
      </c>
      <c r="G4393" s="1270">
        <v>0</v>
      </c>
      <c r="H4393" s="1270">
        <f t="shared" si="1596"/>
        <v>0</v>
      </c>
      <c r="I4393" s="1395">
        <v>44300</v>
      </c>
      <c r="J4393" s="1270" t="s">
        <v>710</v>
      </c>
      <c r="K4393" s="1270"/>
      <c r="L4393" s="1350">
        <v>377</v>
      </c>
      <c r="M4393" s="1395">
        <v>44293</v>
      </c>
      <c r="N4393" s="1345"/>
      <c r="O4393" s="1345"/>
      <c r="P4393" s="1345"/>
      <c r="Q4393" s="1345"/>
      <c r="R4393" s="1345"/>
      <c r="S4393" s="1345"/>
      <c r="T4393" s="1345"/>
      <c r="U4393" s="1345"/>
      <c r="V4393" s="1345"/>
      <c r="W4393" s="1345"/>
      <c r="X4393" s="1345"/>
      <c r="Y4393" s="1345"/>
      <c r="Z4393" s="1270"/>
      <c r="AA4393" s="1270"/>
      <c r="AB4393" s="1270"/>
      <c r="AC4393" s="1507">
        <f t="shared" si="1597"/>
        <v>195</v>
      </c>
      <c r="AD4393" s="1508">
        <f t="shared" si="1598"/>
        <v>41903.549999999996</v>
      </c>
      <c r="AE4393" s="14" t="s">
        <v>334</v>
      </c>
      <c r="AF4393" s="14">
        <f t="shared" si="1599"/>
        <v>0</v>
      </c>
      <c r="AG4393" s="14" t="e">
        <f t="shared" si="1600"/>
        <v>#DIV/0!</v>
      </c>
      <c r="AH4393" s="14" t="s">
        <v>334</v>
      </c>
      <c r="AI4393" s="14" t="s">
        <v>334</v>
      </c>
      <c r="AJ4393" s="1396"/>
    </row>
    <row r="4394" spans="1:36" ht="15.75">
      <c r="A4394" s="1461"/>
      <c r="B4394" s="1355" t="s">
        <v>2544</v>
      </c>
      <c r="C4394" s="1353" t="s">
        <v>181</v>
      </c>
      <c r="D4394" s="2182">
        <v>214.89</v>
      </c>
      <c r="E4394" s="1286">
        <v>47</v>
      </c>
      <c r="F4394" s="1270">
        <f t="shared" si="1595"/>
        <v>10099.83</v>
      </c>
      <c r="G4394" s="1270">
        <v>0</v>
      </c>
      <c r="H4394" s="1270">
        <f t="shared" si="1596"/>
        <v>0</v>
      </c>
      <c r="I4394" s="1395">
        <v>44300</v>
      </c>
      <c r="J4394" s="1270" t="s">
        <v>710</v>
      </c>
      <c r="K4394" s="1270"/>
      <c r="L4394" s="1350">
        <v>377</v>
      </c>
      <c r="M4394" s="1395">
        <v>44293</v>
      </c>
      <c r="N4394" s="1345"/>
      <c r="O4394" s="1345">
        <v>42</v>
      </c>
      <c r="P4394" s="1345"/>
      <c r="Q4394" s="1345"/>
      <c r="R4394" s="1345"/>
      <c r="S4394" s="1345"/>
      <c r="T4394" s="1345"/>
      <c r="U4394" s="1345"/>
      <c r="V4394" s="1345"/>
      <c r="W4394" s="1345"/>
      <c r="X4394" s="1345"/>
      <c r="Y4394" s="1345"/>
      <c r="Z4394" s="1270"/>
      <c r="AA4394" s="1270"/>
      <c r="AB4394" s="1270"/>
      <c r="AC4394" s="1507">
        <f t="shared" si="1597"/>
        <v>5</v>
      </c>
      <c r="AD4394" s="1508">
        <f t="shared" si="1598"/>
        <v>1074.4499999999998</v>
      </c>
      <c r="AE4394" s="14" t="s">
        <v>334</v>
      </c>
      <c r="AF4394" s="14">
        <f t="shared" si="1599"/>
        <v>14</v>
      </c>
      <c r="AG4394" s="14">
        <f t="shared" si="1600"/>
        <v>0.35714285714285715</v>
      </c>
      <c r="AH4394" s="14" t="s">
        <v>334</v>
      </c>
      <c r="AI4394" s="14" t="s">
        <v>334</v>
      </c>
      <c r="AJ4394" s="1396"/>
    </row>
    <row r="4395" spans="1:36" ht="15.75">
      <c r="A4395" s="1461"/>
      <c r="B4395" s="1355" t="s">
        <v>741</v>
      </c>
      <c r="C4395" s="1353" t="s">
        <v>181</v>
      </c>
      <c r="D4395" s="2182">
        <v>56.98</v>
      </c>
      <c r="E4395" s="1286">
        <v>2400</v>
      </c>
      <c r="F4395" s="1270">
        <f t="shared" si="1595"/>
        <v>136752</v>
      </c>
      <c r="G4395" s="1270">
        <v>0</v>
      </c>
      <c r="H4395" s="1270">
        <f t="shared" si="1596"/>
        <v>0</v>
      </c>
      <c r="I4395" s="1395">
        <v>44300</v>
      </c>
      <c r="J4395" s="1270" t="s">
        <v>710</v>
      </c>
      <c r="K4395" s="1270"/>
      <c r="L4395" s="1350">
        <v>377</v>
      </c>
      <c r="M4395" s="1395">
        <v>44293</v>
      </c>
      <c r="N4395" s="1345"/>
      <c r="O4395" s="1345"/>
      <c r="P4395" s="1345"/>
      <c r="Q4395" s="1345"/>
      <c r="R4395" s="1345"/>
      <c r="S4395" s="1345"/>
      <c r="T4395" s="1345"/>
      <c r="U4395" s="1345"/>
      <c r="V4395" s="1345"/>
      <c r="W4395" s="1345"/>
      <c r="X4395" s="1345"/>
      <c r="Y4395" s="1345"/>
      <c r="Z4395" s="1270"/>
      <c r="AA4395" s="1270"/>
      <c r="AB4395" s="1270"/>
      <c r="AC4395" s="1507">
        <f t="shared" si="1597"/>
        <v>2400</v>
      </c>
      <c r="AD4395" s="1508">
        <f t="shared" si="1598"/>
        <v>136752</v>
      </c>
      <c r="AE4395" s="14" t="s">
        <v>334</v>
      </c>
      <c r="AF4395" s="14">
        <f t="shared" si="1599"/>
        <v>0</v>
      </c>
      <c r="AG4395" s="14" t="e">
        <f t="shared" si="1600"/>
        <v>#DIV/0!</v>
      </c>
      <c r="AH4395" s="14" t="s">
        <v>334</v>
      </c>
      <c r="AI4395" s="14" t="s">
        <v>334</v>
      </c>
      <c r="AJ4395" s="1396"/>
    </row>
    <row r="4396" spans="1:36" ht="15.75">
      <c r="A4396" s="1461"/>
      <c r="B4396" s="1355" t="s">
        <v>2137</v>
      </c>
      <c r="C4396" s="1353" t="s">
        <v>181</v>
      </c>
      <c r="D4396" s="2182">
        <v>56.98</v>
      </c>
      <c r="E4396" s="1286">
        <v>7440</v>
      </c>
      <c r="F4396" s="1270">
        <f t="shared" si="1595"/>
        <v>423931.19999999995</v>
      </c>
      <c r="G4396" s="1270">
        <v>0</v>
      </c>
      <c r="H4396" s="1270">
        <f t="shared" si="1596"/>
        <v>0</v>
      </c>
      <c r="I4396" s="1395">
        <v>44300</v>
      </c>
      <c r="J4396" s="1270" t="s">
        <v>710</v>
      </c>
      <c r="K4396" s="1270"/>
      <c r="L4396" s="1350">
        <v>377</v>
      </c>
      <c r="M4396" s="1395">
        <v>44293</v>
      </c>
      <c r="N4396" s="1345"/>
      <c r="O4396" s="1345"/>
      <c r="P4396" s="1345"/>
      <c r="Q4396" s="1345"/>
      <c r="R4396" s="1345"/>
      <c r="S4396" s="1345"/>
      <c r="T4396" s="1345"/>
      <c r="U4396" s="1345"/>
      <c r="V4396" s="1345"/>
      <c r="W4396" s="1345"/>
      <c r="X4396" s="1345"/>
      <c r="Y4396" s="1345"/>
      <c r="Z4396" s="1270"/>
      <c r="AA4396" s="1270"/>
      <c r="AB4396" s="1270"/>
      <c r="AC4396" s="1507">
        <f t="shared" si="1597"/>
        <v>7440</v>
      </c>
      <c r="AD4396" s="1508">
        <f t="shared" si="1598"/>
        <v>423931.19999999995</v>
      </c>
      <c r="AE4396" s="14" t="s">
        <v>334</v>
      </c>
      <c r="AF4396" s="14">
        <f t="shared" si="1599"/>
        <v>0</v>
      </c>
      <c r="AG4396" s="14" t="e">
        <f t="shared" si="1600"/>
        <v>#DIV/0!</v>
      </c>
      <c r="AH4396" s="14" t="s">
        <v>334</v>
      </c>
      <c r="AI4396" s="14" t="s">
        <v>334</v>
      </c>
      <c r="AJ4396" s="1396"/>
    </row>
    <row r="4397" spans="1:36" ht="15.75">
      <c r="A4397" s="1461"/>
      <c r="B4397" s="1355" t="s">
        <v>2545</v>
      </c>
      <c r="C4397" s="1353" t="s">
        <v>181</v>
      </c>
      <c r="D4397" s="2182">
        <v>56.98</v>
      </c>
      <c r="E4397" s="1286">
        <v>680</v>
      </c>
      <c r="F4397" s="1270">
        <f t="shared" si="1595"/>
        <v>38746.400000000001</v>
      </c>
      <c r="G4397" s="1270">
        <v>0</v>
      </c>
      <c r="H4397" s="1270">
        <f t="shared" si="1596"/>
        <v>0</v>
      </c>
      <c r="I4397" s="1395">
        <v>44300</v>
      </c>
      <c r="J4397" s="1270" t="s">
        <v>710</v>
      </c>
      <c r="K4397" s="1270"/>
      <c r="L4397" s="1350">
        <v>377</v>
      </c>
      <c r="M4397" s="1395">
        <v>44293</v>
      </c>
      <c r="N4397" s="1345"/>
      <c r="O4397" s="1345">
        <v>100</v>
      </c>
      <c r="P4397" s="1345">
        <v>260</v>
      </c>
      <c r="Q4397" s="1345"/>
      <c r="R4397" s="1345"/>
      <c r="S4397" s="1345"/>
      <c r="T4397" s="1345"/>
      <c r="U4397" s="1345"/>
      <c r="V4397" s="1345"/>
      <c r="W4397" s="1345"/>
      <c r="X4397" s="1345"/>
      <c r="Y4397" s="1345"/>
      <c r="Z4397" s="1270"/>
      <c r="AA4397" s="1270"/>
      <c r="AB4397" s="1270"/>
      <c r="AC4397" s="1507">
        <f t="shared" si="1597"/>
        <v>320</v>
      </c>
      <c r="AD4397" s="1508">
        <f t="shared" si="1598"/>
        <v>18233.599999999999</v>
      </c>
      <c r="AE4397" s="14" t="s">
        <v>334</v>
      </c>
      <c r="AF4397" s="14">
        <f t="shared" si="1599"/>
        <v>120</v>
      </c>
      <c r="AG4397" s="14">
        <f t="shared" si="1600"/>
        <v>2.6666666666666665</v>
      </c>
      <c r="AH4397" s="14" t="s">
        <v>334</v>
      </c>
      <c r="AI4397" s="14" t="s">
        <v>334</v>
      </c>
      <c r="AJ4397" s="1396"/>
    </row>
    <row r="4398" spans="1:36" ht="15.75">
      <c r="A4398" s="4110" t="s">
        <v>7875</v>
      </c>
      <c r="B4398" s="4111"/>
      <c r="C4398" s="1381"/>
      <c r="D4398" s="1381"/>
      <c r="E4398" s="1381"/>
      <c r="F4398" s="1381"/>
      <c r="G4398" s="1381"/>
      <c r="H4398" s="1381"/>
      <c r="I4398" s="1381"/>
      <c r="J4398" s="1381"/>
      <c r="K4398" s="1381"/>
      <c r="L4398" s="1381"/>
      <c r="M4398" s="1381"/>
      <c r="N4398" s="1390"/>
      <c r="O4398" s="1390"/>
      <c r="P4398" s="1390"/>
      <c r="Q4398" s="1390"/>
      <c r="R4398" s="1390"/>
      <c r="S4398" s="1381"/>
      <c r="T4398" s="1381"/>
      <c r="U4398" s="1381"/>
      <c r="V4398" s="1381"/>
      <c r="W4398" s="1381"/>
      <c r="X4398" s="1381"/>
      <c r="Y4398" s="1381"/>
      <c r="Z4398" s="1381"/>
      <c r="AA4398" s="1381"/>
      <c r="AB4398" s="1381"/>
      <c r="AC4398" s="1345"/>
      <c r="AD4398" s="1346"/>
      <c r="AE4398" s="1271"/>
      <c r="AF4398" s="1271"/>
      <c r="AG4398" s="1271"/>
      <c r="AH4398" s="1271"/>
      <c r="AI4398" s="1271"/>
      <c r="AJ4398" s="1396"/>
    </row>
    <row r="4399" spans="1:36" ht="15.75">
      <c r="A4399" s="1461"/>
      <c r="B4399" s="32" t="s">
        <v>2547</v>
      </c>
      <c r="C4399" s="22" t="s">
        <v>65</v>
      </c>
      <c r="D4399" s="2194">
        <v>161.83000000000001</v>
      </c>
      <c r="E4399" s="135">
        <v>136</v>
      </c>
      <c r="F4399" s="1270">
        <f>D4399*E4399</f>
        <v>22008.880000000001</v>
      </c>
      <c r="G4399" s="1270">
        <v>0</v>
      </c>
      <c r="H4399" s="1270">
        <f>D4399*G4399</f>
        <v>0</v>
      </c>
      <c r="I4399" s="579">
        <v>44466</v>
      </c>
      <c r="J4399" s="579">
        <v>45169</v>
      </c>
      <c r="K4399" s="579"/>
      <c r="L4399" s="22">
        <v>868</v>
      </c>
      <c r="M4399" s="143">
        <v>44391</v>
      </c>
      <c r="N4399" s="1345">
        <v>11</v>
      </c>
      <c r="O4399" s="1345">
        <v>14</v>
      </c>
      <c r="P4399" s="1345">
        <v>17</v>
      </c>
      <c r="Q4399" s="1345"/>
      <c r="R4399" s="1345"/>
      <c r="S4399" s="1345"/>
      <c r="T4399" s="1345"/>
      <c r="U4399" s="1345"/>
      <c r="V4399" s="1345"/>
      <c r="W4399" s="1345"/>
      <c r="X4399" s="1345"/>
      <c r="Y4399" s="1345"/>
      <c r="Z4399" s="1270"/>
      <c r="AA4399" s="1270"/>
      <c r="AB4399" s="1270"/>
      <c r="AC4399" s="1507">
        <f>E4399+G4399-N4399-O4399-AA4399-P4399-Q4399-R4399-S4399-T4399-U4399-V4399-W4399-X4399-Y4399</f>
        <v>94</v>
      </c>
      <c r="AD4399" s="1508">
        <f>D4399*AC4399</f>
        <v>15212.02</v>
      </c>
      <c r="AE4399" s="14">
        <f>(J4399-"01.04.2023")/30</f>
        <v>5.0666666666666664</v>
      </c>
      <c r="AF4399" s="14">
        <f>(N4399+O4399+P4399+Q4399+R4399+S4399+T4399+U4399+V4399+W4399+X4399+Y4399)/3</f>
        <v>14</v>
      </c>
      <c r="AG4399" s="14">
        <f>AC4399/AF4399</f>
        <v>6.7142857142857144</v>
      </c>
      <c r="AH4399" s="14">
        <f>AG4399-AE4399</f>
        <v>1.647619047619048</v>
      </c>
      <c r="AI4399" s="14">
        <f>AC4399-(AE4399*AF4399)</f>
        <v>23.066666666666663</v>
      </c>
      <c r="AJ4399" s="1396"/>
    </row>
    <row r="4400" spans="1:36" ht="15.75">
      <c r="A4400" s="1461"/>
      <c r="B4400" s="32" t="s">
        <v>2547</v>
      </c>
      <c r="C4400" s="22" t="s">
        <v>65</v>
      </c>
      <c r="D4400" s="2194">
        <v>176.54</v>
      </c>
      <c r="E4400" s="1270">
        <v>90</v>
      </c>
      <c r="F4400" s="1270">
        <f>D4400*E4400</f>
        <v>15888.599999999999</v>
      </c>
      <c r="G4400" s="1270">
        <v>0</v>
      </c>
      <c r="H4400" s="1270">
        <f>D4400*G4400</f>
        <v>0</v>
      </c>
      <c r="I4400" s="579">
        <v>44641</v>
      </c>
      <c r="J4400" s="579">
        <v>45473</v>
      </c>
      <c r="K4400" s="579"/>
      <c r="L4400" s="22">
        <v>155</v>
      </c>
      <c r="M4400" s="143">
        <v>44638</v>
      </c>
      <c r="N4400" s="1345"/>
      <c r="O4400" s="1345"/>
      <c r="P4400" s="1345"/>
      <c r="Q4400" s="1345"/>
      <c r="R4400" s="135"/>
      <c r="S4400" s="1270"/>
      <c r="T4400" s="1270"/>
      <c r="U4400" s="1270"/>
      <c r="V4400" s="1270"/>
      <c r="W4400" s="1270"/>
      <c r="X4400" s="1270"/>
      <c r="Y4400" s="1270"/>
      <c r="Z4400" s="1270"/>
      <c r="AA4400" s="1270"/>
      <c r="AB4400" s="1270"/>
      <c r="AC4400" s="1507">
        <f>E4400+G4400-N4400-O4400-AA4400-P4400-Q4400-R4400-S4400-T4400-U4400-V4400-W4400-X4400-Y4400</f>
        <v>90</v>
      </c>
      <c r="AD4400" s="1508">
        <f>D4400*AC4400</f>
        <v>15888.599999999999</v>
      </c>
      <c r="AE4400" s="14">
        <f>(J4400-"01.04.2023")/30</f>
        <v>15.2</v>
      </c>
      <c r="AF4400" s="14">
        <f>(N4400+O4400+P4400+Q4400+R4400+S4400+T4400+U4400+V4400+W4400+X4400+Y4400)/3</f>
        <v>0</v>
      </c>
      <c r="AG4400" s="14" t="e">
        <f>AC4400/AF4400</f>
        <v>#DIV/0!</v>
      </c>
      <c r="AH4400" s="14" t="e">
        <f>AG4400-AE4400</f>
        <v>#DIV/0!</v>
      </c>
      <c r="AI4400" s="14">
        <f>AC4400-(AE4400*AF4400)</f>
        <v>90</v>
      </c>
      <c r="AJ4400" s="1396"/>
    </row>
    <row r="4401" spans="1:36" ht="15.75">
      <c r="A4401" s="1461"/>
      <c r="B4401" s="32" t="s">
        <v>7876</v>
      </c>
      <c r="C4401" s="22" t="s">
        <v>265</v>
      </c>
      <c r="D4401" s="2194">
        <v>11.78</v>
      </c>
      <c r="E4401" s="1270">
        <v>7500</v>
      </c>
      <c r="F4401" s="1270">
        <v>0</v>
      </c>
      <c r="G4401" s="1270">
        <v>0</v>
      </c>
      <c r="H4401" s="1270">
        <f>D4401*G4401</f>
        <v>0</v>
      </c>
      <c r="I4401" s="579">
        <v>44921</v>
      </c>
      <c r="J4401" s="579">
        <v>45046</v>
      </c>
      <c r="K4401" s="579"/>
      <c r="L4401" s="22">
        <v>1114</v>
      </c>
      <c r="M4401" s="143">
        <v>44910</v>
      </c>
      <c r="N4401" s="1345"/>
      <c r="O4401" s="1345"/>
      <c r="P4401" s="1345"/>
      <c r="Q4401" s="1345"/>
      <c r="R4401" s="135"/>
      <c r="S4401" s="1270"/>
      <c r="T4401" s="1270"/>
      <c r="U4401" s="1270"/>
      <c r="V4401" s="1270"/>
      <c r="W4401" s="1270"/>
      <c r="X4401" s="1270"/>
      <c r="Y4401" s="1270"/>
      <c r="Z4401" s="1270"/>
      <c r="AA4401" s="1270"/>
      <c r="AB4401" s="1270"/>
      <c r="AC4401" s="1507">
        <f>E4401+G4401-N4401-O4401-AA4401-P4401-Q4401-R4401-S4401-T4401-U4401-V4401-W4401-X4401-Y4401</f>
        <v>7500</v>
      </c>
      <c r="AD4401" s="1508">
        <f>D4401*AC4401</f>
        <v>88350</v>
      </c>
      <c r="AE4401" s="14">
        <f>(J4401-"01.04.2023")/30</f>
        <v>0.96666666666666667</v>
      </c>
      <c r="AF4401" s="14">
        <f>(N4401+O4401+P4401+Q4401+R4401+S4401+T4401+U4401+V4401+W4401+X4401+Y4401)/3</f>
        <v>0</v>
      </c>
      <c r="AG4401" s="14" t="e">
        <f>AC4401/AF4401</f>
        <v>#DIV/0!</v>
      </c>
      <c r="AH4401" s="14" t="e">
        <f>AG4401-AE4401</f>
        <v>#DIV/0!</v>
      </c>
      <c r="AI4401" s="14">
        <f>AC4401-(AE4401*AF4401)</f>
        <v>7500</v>
      </c>
      <c r="AJ4401" s="1396"/>
    </row>
    <row r="4402" spans="1:36" ht="15.75">
      <c r="A4402" s="4110" t="s">
        <v>7877</v>
      </c>
      <c r="B4402" s="4111"/>
      <c r="C4402" s="1383"/>
      <c r="D4402" s="1383"/>
      <c r="E4402" s="1383"/>
      <c r="F4402" s="1383"/>
      <c r="G4402" s="1383"/>
      <c r="H4402" s="1383"/>
      <c r="I4402" s="1383"/>
      <c r="J4402" s="1383"/>
      <c r="K4402" s="1383"/>
      <c r="L4402" s="1383"/>
      <c r="M4402" s="1383"/>
      <c r="N4402" s="1392"/>
      <c r="O4402" s="1392"/>
      <c r="P4402" s="1392"/>
      <c r="Q4402" s="1392"/>
      <c r="R4402" s="1392"/>
      <c r="S4402" s="1383"/>
      <c r="T4402" s="1383"/>
      <c r="U4402" s="1383"/>
      <c r="V4402" s="1383"/>
      <c r="W4402" s="1383"/>
      <c r="X4402" s="1383"/>
      <c r="Y4402" s="1383"/>
      <c r="Z4402" s="1383"/>
      <c r="AA4402" s="1383"/>
      <c r="AB4402" s="1383"/>
      <c r="AC4402" s="1345"/>
      <c r="AD4402" s="1346"/>
      <c r="AE4402" s="1271"/>
      <c r="AF4402" s="1271"/>
      <c r="AG4402" s="1271"/>
      <c r="AH4402" s="1271"/>
      <c r="AI4402" s="1271"/>
      <c r="AJ4402" s="1396"/>
    </row>
    <row r="4403" spans="1:36" ht="31.5">
      <c r="A4403" s="1461"/>
      <c r="B4403" s="1404" t="s">
        <v>5114</v>
      </c>
      <c r="C4403" s="1350" t="s">
        <v>233</v>
      </c>
      <c r="D4403" s="1350">
        <v>466.72</v>
      </c>
      <c r="E4403" s="2196">
        <v>556</v>
      </c>
      <c r="F4403" s="1270">
        <f>D4403*E4403</f>
        <v>259496.32000000001</v>
      </c>
      <c r="G4403" s="1270">
        <v>0</v>
      </c>
      <c r="H4403" s="1270">
        <f t="shared" ref="H4403:H4408" si="1601">D4403*G4403</f>
        <v>0</v>
      </c>
      <c r="I4403" s="1395">
        <v>43839</v>
      </c>
      <c r="J4403" s="1379">
        <v>45047</v>
      </c>
      <c r="K4403" s="1379"/>
      <c r="L4403" s="1350">
        <v>22</v>
      </c>
      <c r="M4403" s="1395">
        <v>43841</v>
      </c>
      <c r="N4403" s="1286">
        <v>186</v>
      </c>
      <c r="O4403" s="1345">
        <v>192</v>
      </c>
      <c r="P4403" s="1345">
        <v>149</v>
      </c>
      <c r="Q4403" s="1286"/>
      <c r="R4403" s="1345"/>
      <c r="S4403" s="1270"/>
      <c r="T4403" s="1270"/>
      <c r="U4403" s="1270"/>
      <c r="V4403" s="1270"/>
      <c r="W4403" s="1270"/>
      <c r="X4403" s="1270"/>
      <c r="Y4403" s="1270"/>
      <c r="Z4403" s="1270"/>
      <c r="AA4403" s="1270"/>
      <c r="AB4403" s="1270"/>
      <c r="AC4403" s="1507">
        <f t="shared" ref="AC4403:AC4408" si="1602">E4403+G4403-N4403-O4403-AA4403-P4403-Q4403-R4403-S4403-T4403-U4403-V4403-W4403-X4403-Y4403</f>
        <v>29</v>
      </c>
      <c r="AD4403" s="1508">
        <f t="shared" ref="AD4403:AD4408" si="1603">D4403*AC4403</f>
        <v>13534.880000000001</v>
      </c>
      <c r="AE4403" s="14">
        <f t="shared" ref="AE4403:AE4408" si="1604">(J4403-"01.04.2023")/30</f>
        <v>1</v>
      </c>
      <c r="AF4403" s="14">
        <f t="shared" ref="AF4403:AF4408" si="1605">(N4403+O4403+P4403+Q4403+R4403+S4403+T4403+U4403+V4403+W4403+X4403+Y4403)/3</f>
        <v>175.66666666666666</v>
      </c>
      <c r="AG4403" s="14">
        <f t="shared" ref="AG4403:AG4408" si="1606">AC4403/AF4403</f>
        <v>0.16508538899430741</v>
      </c>
      <c r="AH4403" s="14">
        <f t="shared" ref="AH4403:AH4408" si="1607">AG4403-AE4403</f>
        <v>-0.83491461100569264</v>
      </c>
      <c r="AI4403" s="14">
        <f t="shared" ref="AI4403:AI4408" si="1608">AC4403-(AE4403*AF4403)</f>
        <v>-146.66666666666666</v>
      </c>
      <c r="AJ4403" s="1396"/>
    </row>
    <row r="4404" spans="1:36" ht="15.75">
      <c r="A4404" s="1461"/>
      <c r="B4404" s="1355" t="s">
        <v>3407</v>
      </c>
      <c r="C4404" s="1353" t="s">
        <v>233</v>
      </c>
      <c r="D4404" s="2182">
        <v>1040</v>
      </c>
      <c r="E4404" s="1286">
        <v>0</v>
      </c>
      <c r="F4404" s="1270">
        <v>0</v>
      </c>
      <c r="G4404" s="1270">
        <v>1232</v>
      </c>
      <c r="H4404" s="1270">
        <f t="shared" si="1601"/>
        <v>1281280</v>
      </c>
      <c r="I4404" s="1349">
        <v>44935</v>
      </c>
      <c r="J4404" s="1379">
        <v>45323</v>
      </c>
      <c r="K4404" s="1379"/>
      <c r="L4404" s="1350">
        <v>1197</v>
      </c>
      <c r="M4404" s="1395">
        <v>44925</v>
      </c>
      <c r="N4404" s="1286">
        <v>68</v>
      </c>
      <c r="O4404" s="1286">
        <v>312</v>
      </c>
      <c r="P4404" s="1286">
        <v>120</v>
      </c>
      <c r="Q4404" s="1286"/>
      <c r="R4404" s="1345"/>
      <c r="S4404" s="1270"/>
      <c r="T4404" s="1270"/>
      <c r="U4404" s="1270"/>
      <c r="V4404" s="1270"/>
      <c r="W4404" s="1270"/>
      <c r="X4404" s="1270"/>
      <c r="Y4404" s="1270"/>
      <c r="Z4404" s="1270"/>
      <c r="AA4404" s="1270"/>
      <c r="AB4404" s="1270"/>
      <c r="AC4404" s="1507">
        <f t="shared" si="1602"/>
        <v>732</v>
      </c>
      <c r="AD4404" s="1508">
        <f t="shared" si="1603"/>
        <v>761280</v>
      </c>
      <c r="AE4404" s="14">
        <f t="shared" si="1604"/>
        <v>10.199999999999999</v>
      </c>
      <c r="AF4404" s="14">
        <f t="shared" si="1605"/>
        <v>166.66666666666666</v>
      </c>
      <c r="AG4404" s="14">
        <f t="shared" si="1606"/>
        <v>4.3920000000000003</v>
      </c>
      <c r="AH4404" s="14">
        <f t="shared" si="1607"/>
        <v>-5.8079999999999989</v>
      </c>
      <c r="AI4404" s="14">
        <f t="shared" si="1608"/>
        <v>-967.99999999999977</v>
      </c>
      <c r="AJ4404" s="1396"/>
    </row>
    <row r="4405" spans="1:36" ht="15.75">
      <c r="A4405" s="1461"/>
      <c r="B4405" s="1355" t="s">
        <v>2550</v>
      </c>
      <c r="C4405" s="1353" t="s">
        <v>233</v>
      </c>
      <c r="D4405" s="1393">
        <v>375.16</v>
      </c>
      <c r="E4405" s="1286">
        <v>1412</v>
      </c>
      <c r="F4405" s="1270">
        <f>D4405*E4405</f>
        <v>529725.92000000004</v>
      </c>
      <c r="G4405" s="1270">
        <v>0</v>
      </c>
      <c r="H4405" s="1270">
        <f t="shared" si="1601"/>
        <v>0</v>
      </c>
      <c r="I4405" s="1349">
        <v>44336</v>
      </c>
      <c r="J4405" s="1379">
        <v>45717</v>
      </c>
      <c r="K4405" s="1379"/>
      <c r="L4405" s="1350">
        <v>100</v>
      </c>
      <c r="M4405" s="1395">
        <v>44236</v>
      </c>
      <c r="N4405" s="1286">
        <v>44</v>
      </c>
      <c r="O4405" s="1286"/>
      <c r="P4405" s="1286"/>
      <c r="Q4405" s="1286"/>
      <c r="R4405" s="1345"/>
      <c r="S4405" s="1270"/>
      <c r="T4405" s="1270"/>
      <c r="U4405" s="1270"/>
      <c r="V4405" s="1270"/>
      <c r="W4405" s="1270"/>
      <c r="X4405" s="1270"/>
      <c r="Y4405" s="1270"/>
      <c r="Z4405" s="1270"/>
      <c r="AA4405" s="1270"/>
      <c r="AB4405" s="1270"/>
      <c r="AC4405" s="1507">
        <f t="shared" si="1602"/>
        <v>1368</v>
      </c>
      <c r="AD4405" s="1508">
        <f t="shared" si="1603"/>
        <v>513218.88000000006</v>
      </c>
      <c r="AE4405" s="14">
        <f t="shared" si="1604"/>
        <v>23.333333333333332</v>
      </c>
      <c r="AF4405" s="14">
        <f t="shared" si="1605"/>
        <v>14.666666666666666</v>
      </c>
      <c r="AG4405" s="14">
        <f t="shared" si="1606"/>
        <v>93.27272727272728</v>
      </c>
      <c r="AH4405" s="14">
        <f t="shared" si="1607"/>
        <v>69.939393939393952</v>
      </c>
      <c r="AI4405" s="14">
        <f t="shared" si="1608"/>
        <v>1025.7777777777778</v>
      </c>
      <c r="AJ4405" s="1396"/>
    </row>
    <row r="4406" spans="1:36" ht="15.75">
      <c r="A4406" s="1461"/>
      <c r="B4406" s="1355" t="s">
        <v>2550</v>
      </c>
      <c r="C4406" s="1353" t="s">
        <v>233</v>
      </c>
      <c r="D4406" s="1393">
        <v>367.2</v>
      </c>
      <c r="E4406" s="1286">
        <v>1304</v>
      </c>
      <c r="F4406" s="1270">
        <f>D4406*E4406</f>
        <v>478828.79999999999</v>
      </c>
      <c r="G4406" s="1270">
        <v>0</v>
      </c>
      <c r="H4406" s="1270">
        <f t="shared" si="1601"/>
        <v>0</v>
      </c>
      <c r="I4406" s="1349">
        <v>44336</v>
      </c>
      <c r="J4406" s="1379">
        <v>45717</v>
      </c>
      <c r="K4406" s="1379"/>
      <c r="L4406" s="1350">
        <v>100</v>
      </c>
      <c r="M4406" s="1395">
        <v>44236</v>
      </c>
      <c r="N4406" s="1286"/>
      <c r="O4406" s="1286"/>
      <c r="P4406" s="1286"/>
      <c r="Q4406" s="1286"/>
      <c r="R4406" s="1345"/>
      <c r="S4406" s="1270"/>
      <c r="T4406" s="1270"/>
      <c r="U4406" s="1270"/>
      <c r="V4406" s="1270"/>
      <c r="W4406" s="1270"/>
      <c r="X4406" s="1270"/>
      <c r="Y4406" s="1270"/>
      <c r="Z4406" s="1270"/>
      <c r="AA4406" s="1270"/>
      <c r="AB4406" s="1270"/>
      <c r="AC4406" s="1507">
        <f t="shared" si="1602"/>
        <v>1304</v>
      </c>
      <c r="AD4406" s="1508">
        <f t="shared" si="1603"/>
        <v>478828.79999999999</v>
      </c>
      <c r="AE4406" s="14">
        <f t="shared" si="1604"/>
        <v>23.333333333333332</v>
      </c>
      <c r="AF4406" s="14">
        <f t="shared" si="1605"/>
        <v>0</v>
      </c>
      <c r="AG4406" s="14" t="e">
        <f t="shared" si="1606"/>
        <v>#DIV/0!</v>
      </c>
      <c r="AH4406" s="14" t="e">
        <f t="shared" si="1607"/>
        <v>#DIV/0!</v>
      </c>
      <c r="AI4406" s="14">
        <f t="shared" si="1608"/>
        <v>1304</v>
      </c>
      <c r="AJ4406" s="1396"/>
    </row>
    <row r="4407" spans="1:36" ht="15.75">
      <c r="A4407" s="1461"/>
      <c r="B4407" s="1355" t="s">
        <v>2550</v>
      </c>
      <c r="C4407" s="1353" t="s">
        <v>233</v>
      </c>
      <c r="D4407" s="1393">
        <v>451.98</v>
      </c>
      <c r="E4407" s="1286">
        <v>0</v>
      </c>
      <c r="F4407" s="1270">
        <f>D4407*E4407</f>
        <v>0</v>
      </c>
      <c r="G4407" s="1270">
        <v>1380</v>
      </c>
      <c r="H4407" s="1270">
        <f t="shared" si="1601"/>
        <v>623732.4</v>
      </c>
      <c r="I4407" s="1349">
        <v>44963</v>
      </c>
      <c r="J4407" s="1379">
        <v>46307</v>
      </c>
      <c r="K4407" s="1379"/>
      <c r="L4407" s="1350">
        <v>59</v>
      </c>
      <c r="M4407" s="1395">
        <v>44949</v>
      </c>
      <c r="N4407" s="1286"/>
      <c r="O4407" s="1286"/>
      <c r="P4407" s="1286"/>
      <c r="Q4407" s="1286"/>
      <c r="R4407" s="1345"/>
      <c r="S4407" s="1270"/>
      <c r="T4407" s="1270"/>
      <c r="U4407" s="1270"/>
      <c r="V4407" s="1270"/>
      <c r="W4407" s="1270"/>
      <c r="X4407" s="1270"/>
      <c r="Y4407" s="1270"/>
      <c r="Z4407" s="1270"/>
      <c r="AA4407" s="1270"/>
      <c r="AB4407" s="1270"/>
      <c r="AC4407" s="1507">
        <f t="shared" si="1602"/>
        <v>1380</v>
      </c>
      <c r="AD4407" s="1508">
        <f t="shared" si="1603"/>
        <v>623732.4</v>
      </c>
      <c r="AE4407" s="14">
        <f t="shared" si="1604"/>
        <v>43</v>
      </c>
      <c r="AF4407" s="14">
        <f t="shared" si="1605"/>
        <v>0</v>
      </c>
      <c r="AG4407" s="14" t="e">
        <f t="shared" si="1606"/>
        <v>#DIV/0!</v>
      </c>
      <c r="AH4407" s="14" t="e">
        <f t="shared" si="1607"/>
        <v>#DIV/0!</v>
      </c>
      <c r="AI4407" s="14">
        <f t="shared" si="1608"/>
        <v>1380</v>
      </c>
      <c r="AJ4407" s="1396"/>
    </row>
    <row r="4408" spans="1:36" ht="15.75">
      <c r="A4408" s="1461"/>
      <c r="B4408" s="1355" t="s">
        <v>2551</v>
      </c>
      <c r="C4408" s="1353" t="s">
        <v>232</v>
      </c>
      <c r="D4408" s="1393">
        <v>219.19</v>
      </c>
      <c r="E4408" s="1286">
        <v>2784</v>
      </c>
      <c r="F4408" s="1270">
        <f>D4408*E4408</f>
        <v>610224.96</v>
      </c>
      <c r="G4408" s="1270">
        <v>0</v>
      </c>
      <c r="H4408" s="1270">
        <f t="shared" si="1601"/>
        <v>0</v>
      </c>
      <c r="I4408" s="1349">
        <v>44560</v>
      </c>
      <c r="J4408" s="1379">
        <v>45108</v>
      </c>
      <c r="K4408" s="1379"/>
      <c r="L4408" s="1350">
        <v>790</v>
      </c>
      <c r="M4408" s="1395">
        <v>44308</v>
      </c>
      <c r="N4408" s="1286">
        <v>2688</v>
      </c>
      <c r="O4408" s="1345">
        <v>24</v>
      </c>
      <c r="P4408" s="1286"/>
      <c r="Q4408" s="1286"/>
      <c r="R4408" s="1345"/>
      <c r="S4408" s="1270"/>
      <c r="T4408" s="1270"/>
      <c r="U4408" s="1270"/>
      <c r="V4408" s="1270"/>
      <c r="W4408" s="1270"/>
      <c r="X4408" s="1270"/>
      <c r="Y4408" s="1270"/>
      <c r="Z4408" s="1270"/>
      <c r="AA4408" s="1270"/>
      <c r="AB4408" s="1270"/>
      <c r="AC4408" s="1507">
        <f t="shared" si="1602"/>
        <v>72</v>
      </c>
      <c r="AD4408" s="1508">
        <f t="shared" si="1603"/>
        <v>15781.68</v>
      </c>
      <c r="AE4408" s="14">
        <f t="shared" si="1604"/>
        <v>3.0333333333333332</v>
      </c>
      <c r="AF4408" s="14">
        <f t="shared" si="1605"/>
        <v>904</v>
      </c>
      <c r="AG4408" s="14">
        <f t="shared" si="1606"/>
        <v>7.9646017699115043E-2</v>
      </c>
      <c r="AH4408" s="14">
        <f t="shared" si="1607"/>
        <v>-2.9536873156342183</v>
      </c>
      <c r="AI4408" s="14">
        <f t="shared" si="1608"/>
        <v>-2670.1333333333332</v>
      </c>
      <c r="AJ4408" s="1396"/>
    </row>
    <row r="4409" spans="1:36" ht="15.75">
      <c r="A4409" s="4110" t="s">
        <v>7878</v>
      </c>
      <c r="B4409" s="4111"/>
      <c r="C4409" s="1388"/>
      <c r="D4409" s="1388"/>
      <c r="E4409" s="1388"/>
      <c r="F4409" s="1388"/>
      <c r="G4409" s="1388"/>
      <c r="H4409" s="1388"/>
      <c r="I4409" s="1388"/>
      <c r="J4409" s="1388"/>
      <c r="K4409" s="1388"/>
      <c r="L4409" s="1388"/>
      <c r="M4409" s="1388"/>
      <c r="N4409" s="1389"/>
      <c r="O4409" s="1389"/>
      <c r="P4409" s="1389"/>
      <c r="Q4409" s="1389"/>
      <c r="R4409" s="1389"/>
      <c r="S4409" s="1388"/>
      <c r="T4409" s="1388"/>
      <c r="U4409" s="1388"/>
      <c r="V4409" s="1388"/>
      <c r="W4409" s="1388"/>
      <c r="X4409" s="1388"/>
      <c r="Y4409" s="1388"/>
      <c r="Z4409" s="1388"/>
      <c r="AA4409" s="1388"/>
      <c r="AB4409" s="1388"/>
      <c r="AC4409" s="1345"/>
      <c r="AD4409" s="1346"/>
      <c r="AE4409" s="1271"/>
      <c r="AF4409" s="1271"/>
      <c r="AG4409" s="1271"/>
      <c r="AH4409" s="1271"/>
      <c r="AI4409" s="1271"/>
      <c r="AJ4409" s="1396"/>
    </row>
    <row r="4410" spans="1:36" ht="15.75">
      <c r="A4410" s="1461"/>
      <c r="B4410" s="32" t="s">
        <v>2552</v>
      </c>
      <c r="C4410" s="22" t="s">
        <v>181</v>
      </c>
      <c r="D4410" s="2194">
        <v>9923.83</v>
      </c>
      <c r="E4410" s="135">
        <v>40</v>
      </c>
      <c r="F4410" s="1270">
        <f>D4410*E4410</f>
        <v>396953.2</v>
      </c>
      <c r="G4410" s="1270">
        <v>0</v>
      </c>
      <c r="H4410" s="1270">
        <f>D4410*G4410</f>
        <v>0</v>
      </c>
      <c r="I4410" s="579">
        <v>44540</v>
      </c>
      <c r="J4410" s="579">
        <v>47423</v>
      </c>
      <c r="K4410" s="579"/>
      <c r="L4410" s="22">
        <v>1301</v>
      </c>
      <c r="M4410" s="579">
        <v>44468</v>
      </c>
      <c r="N4410" s="135">
        <v>1</v>
      </c>
      <c r="O4410" s="135">
        <v>3</v>
      </c>
      <c r="P4410" s="135">
        <v>4</v>
      </c>
      <c r="Q4410" s="135"/>
      <c r="R4410" s="135"/>
      <c r="S4410" s="135"/>
      <c r="T4410" s="135"/>
      <c r="U4410" s="135"/>
      <c r="V4410" s="135"/>
      <c r="W4410" s="135"/>
      <c r="X4410" s="135"/>
      <c r="Y4410" s="135"/>
      <c r="Z4410" s="1270"/>
      <c r="AA4410" s="1270"/>
      <c r="AB4410" s="1270"/>
      <c r="AC4410" s="1507">
        <f>E4410+G4410-N4410-O4410-AA4410-P4410-Q4410-R4410-S4410-T4410-U4410-V4410-W4410-X4410-Y4410</f>
        <v>32</v>
      </c>
      <c r="AD4410" s="1508">
        <f>D4410*AC4410</f>
        <v>317562.56</v>
      </c>
      <c r="AE4410" s="14">
        <f>(J4410-"01.04.2023")/30</f>
        <v>80.2</v>
      </c>
      <c r="AF4410" s="14">
        <f>(N4410+O4410+P4410+Q4410+R4410+S4410+T4410+U4410+V4410+W4410+X4410+Y4410)/3</f>
        <v>2.6666666666666665</v>
      </c>
      <c r="AG4410" s="14">
        <f>AC4410/AF4410</f>
        <v>12</v>
      </c>
      <c r="AH4410" s="14">
        <f>AG4410-AE4410</f>
        <v>-68.2</v>
      </c>
      <c r="AI4410" s="14">
        <f>AC4410-(AE4410*AF4410)</f>
        <v>-181.86666666666667</v>
      </c>
      <c r="AJ4410" s="1396"/>
    </row>
    <row r="4411" spans="1:36" ht="15.75">
      <c r="A4411" s="1461"/>
      <c r="B4411" s="32" t="s">
        <v>2018</v>
      </c>
      <c r="C4411" s="22" t="s">
        <v>181</v>
      </c>
      <c r="D4411" s="2194">
        <v>8720.94</v>
      </c>
      <c r="E4411" s="135">
        <v>11</v>
      </c>
      <c r="F4411" s="1270">
        <f>D4411*E4411</f>
        <v>95930.340000000011</v>
      </c>
      <c r="G4411" s="1270">
        <v>0</v>
      </c>
      <c r="H4411" s="1270">
        <f>D4411*G4411</f>
        <v>0</v>
      </c>
      <c r="I4411" s="579">
        <v>44540</v>
      </c>
      <c r="J4411" s="579">
        <v>47423</v>
      </c>
      <c r="K4411" s="579"/>
      <c r="L4411" s="22">
        <v>1301</v>
      </c>
      <c r="M4411" s="579">
        <v>44468</v>
      </c>
      <c r="N4411" s="135"/>
      <c r="O4411" s="135"/>
      <c r="P4411" s="135"/>
      <c r="Q4411" s="135"/>
      <c r="R4411" s="135"/>
      <c r="S4411" s="135"/>
      <c r="T4411" s="135"/>
      <c r="U4411" s="135"/>
      <c r="V4411" s="135"/>
      <c r="W4411" s="135"/>
      <c r="X4411" s="135"/>
      <c r="Y4411" s="135"/>
      <c r="Z4411" s="1270"/>
      <c r="AA4411" s="1270"/>
      <c r="AB4411" s="1270"/>
      <c r="AC4411" s="1507">
        <f>E4411+G4411-N4411-O4411-AA4411-P4411-Q4411-R4411-S4411-T4411-U4411-V4411-W4411-X4411-Y4411</f>
        <v>11</v>
      </c>
      <c r="AD4411" s="1508">
        <f>D4411*AC4411</f>
        <v>95930.340000000011</v>
      </c>
      <c r="AE4411" s="14">
        <f>(J4411-"01.04.2023")/30</f>
        <v>80.2</v>
      </c>
      <c r="AF4411" s="14">
        <f>(N4411+O4411+P4411+Q4411+R4411+S4411+T4411+U4411+V4411+W4411+X4411+Y4411)/3</f>
        <v>0</v>
      </c>
      <c r="AG4411" s="14" t="e">
        <f>AC4411/AF4411</f>
        <v>#DIV/0!</v>
      </c>
      <c r="AH4411" s="14" t="e">
        <f>AG4411-AE4411</f>
        <v>#DIV/0!</v>
      </c>
      <c r="AI4411" s="14">
        <f>AC4411-(AE4411*AF4411)</f>
        <v>11</v>
      </c>
      <c r="AJ4411" s="1396"/>
    </row>
    <row r="4412" spans="1:36" ht="15.75">
      <c r="A4412" s="1461"/>
      <c r="B4412" s="32" t="s">
        <v>6578</v>
      </c>
      <c r="C4412" s="22" t="s">
        <v>181</v>
      </c>
      <c r="D4412" s="2194">
        <v>18855.27</v>
      </c>
      <c r="E4412" s="135">
        <v>17</v>
      </c>
      <c r="F4412" s="1270">
        <f>D4412*E4412</f>
        <v>320539.59000000003</v>
      </c>
      <c r="G4412" s="1270">
        <v>0</v>
      </c>
      <c r="H4412" s="1270">
        <f>D4412*G4412</f>
        <v>0</v>
      </c>
      <c r="I4412" s="579">
        <v>44867</v>
      </c>
      <c r="J4412" s="579">
        <v>47423</v>
      </c>
      <c r="K4412" s="579"/>
      <c r="L4412" s="22">
        <v>899</v>
      </c>
      <c r="M4412" s="579">
        <v>44854</v>
      </c>
      <c r="N4412" s="135"/>
      <c r="O4412" s="135"/>
      <c r="P4412" s="135">
        <v>1</v>
      </c>
      <c r="Q4412" s="135"/>
      <c r="R4412" s="135"/>
      <c r="S4412" s="135"/>
      <c r="T4412" s="135"/>
      <c r="U4412" s="135"/>
      <c r="V4412" s="135"/>
      <c r="W4412" s="135"/>
      <c r="X4412" s="135"/>
      <c r="Y4412" s="135"/>
      <c r="Z4412" s="1270"/>
      <c r="AA4412" s="1270"/>
      <c r="AB4412" s="1270"/>
      <c r="AC4412" s="1507">
        <f>E4412+G4412-N4412-O4412-AA4412-P4412-Q4412-R4412-S4412-T4412-U4412-V4412-W4412-X4412-Y4412</f>
        <v>16</v>
      </c>
      <c r="AD4412" s="1508">
        <f>D4412*AC4412</f>
        <v>301684.32</v>
      </c>
      <c r="AE4412" s="14">
        <f>(J4412-"01.04.2023")/30</f>
        <v>80.2</v>
      </c>
      <c r="AF4412" s="14">
        <f>(N4412+O4412+P4412+Q4412+R4412+S4412+T4412+U4412+V4412+W4412+X4412+Y4412)/3</f>
        <v>0.33333333333333331</v>
      </c>
      <c r="AG4412" s="14">
        <f>AC4412/AF4412</f>
        <v>48</v>
      </c>
      <c r="AH4412" s="14">
        <f>AG4412-AE4412</f>
        <v>-32.200000000000003</v>
      </c>
      <c r="AI4412" s="14">
        <f>AC4412-(AE4412*AF4412)</f>
        <v>-10.733333333333334</v>
      </c>
      <c r="AJ4412" s="1396"/>
    </row>
    <row r="4413" spans="1:36" ht="15.75">
      <c r="A4413" s="4114" t="s">
        <v>7879</v>
      </c>
      <c r="B4413" s="4115"/>
      <c r="C4413" s="1381"/>
      <c r="D4413" s="1381"/>
      <c r="E4413" s="1381"/>
      <c r="F4413" s="1381"/>
      <c r="G4413" s="1381"/>
      <c r="H4413" s="1381"/>
      <c r="I4413" s="1381"/>
      <c r="J4413" s="1381"/>
      <c r="K4413" s="1381"/>
      <c r="L4413" s="1381"/>
      <c r="M4413" s="2195"/>
      <c r="N4413" s="1390"/>
      <c r="O4413" s="1390"/>
      <c r="P4413" s="1390"/>
      <c r="Q4413" s="1390"/>
      <c r="R4413" s="1390"/>
      <c r="S4413" s="1381"/>
      <c r="T4413" s="1381"/>
      <c r="U4413" s="1381"/>
      <c r="V4413" s="1381"/>
      <c r="W4413" s="1381"/>
      <c r="X4413" s="1381"/>
      <c r="Y4413" s="1381"/>
      <c r="Z4413" s="1381"/>
      <c r="AA4413" s="1381"/>
      <c r="AB4413" s="1381"/>
      <c r="AC4413" s="1345"/>
      <c r="AD4413" s="1346"/>
      <c r="AE4413" s="1271"/>
      <c r="AF4413" s="1271"/>
      <c r="AG4413" s="1271"/>
      <c r="AH4413" s="1271"/>
      <c r="AI4413" s="1271"/>
      <c r="AJ4413" s="1396"/>
    </row>
    <row r="4414" spans="1:36" ht="15.75">
      <c r="A4414" s="1461"/>
      <c r="B4414" s="1355" t="s">
        <v>2553</v>
      </c>
      <c r="C4414" s="1353" t="s">
        <v>234</v>
      </c>
      <c r="D4414" s="1393">
        <v>15.4</v>
      </c>
      <c r="E4414" s="1286">
        <v>1491</v>
      </c>
      <c r="F4414" s="1270">
        <f>D4414*E4414</f>
        <v>22961.4</v>
      </c>
      <c r="G4414" s="135">
        <v>0</v>
      </c>
      <c r="H4414" s="1270">
        <f>D4414*G4414</f>
        <v>0</v>
      </c>
      <c r="I4414" s="1349">
        <v>44644</v>
      </c>
      <c r="J4414" s="1379">
        <v>45627</v>
      </c>
      <c r="K4414" s="1391"/>
      <c r="L4414" s="22">
        <v>156</v>
      </c>
      <c r="M4414" s="579">
        <v>44636</v>
      </c>
      <c r="N4414" s="1286">
        <v>57</v>
      </c>
      <c r="O4414" s="135">
        <v>61</v>
      </c>
      <c r="P4414" s="135">
        <v>50</v>
      </c>
      <c r="Q4414" s="135"/>
      <c r="R4414" s="135"/>
      <c r="S4414" s="135"/>
      <c r="T4414" s="135"/>
      <c r="U4414" s="135"/>
      <c r="V4414" s="135"/>
      <c r="W4414" s="135"/>
      <c r="X4414" s="135"/>
      <c r="Y4414" s="135"/>
      <c r="Z4414" s="1270"/>
      <c r="AA4414" s="1270"/>
      <c r="AB4414" s="1270"/>
      <c r="AC4414" s="1507">
        <f>E4414+G4414-N4414-O4414-AA4414-P4414-Q4414-R4414-S4414-T4414-U4414-V4414-W4414-X4414-Y4414</f>
        <v>1323</v>
      </c>
      <c r="AD4414" s="1508">
        <f>D4414*AC4414</f>
        <v>20374.2</v>
      </c>
      <c r="AE4414" s="14">
        <f>(J4414-"01.04.2023")/30</f>
        <v>20.333333333333332</v>
      </c>
      <c r="AF4414" s="14">
        <f>(N4414+O4414+P4414+Q4414+R4414+S4414+T4414+U4414+V4414+W4414+X4414+Y4414)/3</f>
        <v>56</v>
      </c>
      <c r="AG4414" s="14">
        <f>AC4414/AF4414</f>
        <v>23.625</v>
      </c>
      <c r="AH4414" s="14">
        <f>AG4414-AE4414</f>
        <v>3.2916666666666679</v>
      </c>
      <c r="AI4414" s="14">
        <f>AC4414-(AE4414*AF4414)</f>
        <v>184.33333333333348</v>
      </c>
      <c r="AJ4414" s="1396"/>
    </row>
    <row r="4415" spans="1:36" ht="15.75">
      <c r="A4415" s="1461"/>
      <c r="B4415" s="1355" t="s">
        <v>2554</v>
      </c>
      <c r="C4415" s="1353" t="s">
        <v>234</v>
      </c>
      <c r="D4415" s="1393">
        <v>41.8</v>
      </c>
      <c r="E4415" s="1286">
        <v>704</v>
      </c>
      <c r="F4415" s="1270">
        <f>D4415*E4415</f>
        <v>29427.199999999997</v>
      </c>
      <c r="G4415" s="135">
        <v>0</v>
      </c>
      <c r="H4415" s="1270">
        <f>D4415*G4415</f>
        <v>0</v>
      </c>
      <c r="I4415" s="1349">
        <v>44644</v>
      </c>
      <c r="J4415" s="1379">
        <v>45352</v>
      </c>
      <c r="K4415" s="1391"/>
      <c r="L4415" s="22">
        <v>156</v>
      </c>
      <c r="M4415" s="579">
        <v>44636</v>
      </c>
      <c r="N4415" s="1286">
        <v>81</v>
      </c>
      <c r="O4415" s="135">
        <v>72</v>
      </c>
      <c r="P4415" s="135">
        <v>124</v>
      </c>
      <c r="Q4415" s="135"/>
      <c r="R4415" s="135"/>
      <c r="S4415" s="135"/>
      <c r="T4415" s="135"/>
      <c r="U4415" s="135"/>
      <c r="V4415" s="135"/>
      <c r="W4415" s="135"/>
      <c r="X4415" s="135"/>
      <c r="Y4415" s="135"/>
      <c r="Z4415" s="1270"/>
      <c r="AA4415" s="1270"/>
      <c r="AB4415" s="1270"/>
      <c r="AC4415" s="1507">
        <f>E4415+G4415-N4415-O4415-AA4415-P4415-Q4415-R4415-S4415-T4415-U4415-V4415-W4415-X4415-Y4415</f>
        <v>427</v>
      </c>
      <c r="AD4415" s="1508">
        <f>D4415*AC4415</f>
        <v>17848.599999999999</v>
      </c>
      <c r="AE4415" s="14">
        <f>(J4415-"01.04.2023")/30</f>
        <v>11.166666666666666</v>
      </c>
      <c r="AF4415" s="14">
        <f>(N4415+O4415+P4415+Q4415+R4415+S4415+T4415+U4415+V4415+W4415+X4415+Y4415)/3</f>
        <v>92.333333333333329</v>
      </c>
      <c r="AG4415" s="14">
        <f>AC4415/AF4415</f>
        <v>4.6245487364620939</v>
      </c>
      <c r="AH4415" s="14">
        <f>AG4415-AE4415</f>
        <v>-6.5421179302045722</v>
      </c>
      <c r="AI4415" s="14">
        <f>AC4415-(AE4415*AF4415)</f>
        <v>-604.05555555555543</v>
      </c>
      <c r="AJ4415" s="1396"/>
    </row>
    <row r="4416" spans="1:36" ht="15.75">
      <c r="A4416" s="1461"/>
      <c r="B4416" s="1355" t="s">
        <v>2555</v>
      </c>
      <c r="C4416" s="1353" t="s">
        <v>234</v>
      </c>
      <c r="D4416" s="1393">
        <v>63.558</v>
      </c>
      <c r="E4416" s="1286">
        <v>500</v>
      </c>
      <c r="F4416" s="1270">
        <f>D4416*E4416</f>
        <v>31779</v>
      </c>
      <c r="G4416" s="135">
        <v>0</v>
      </c>
      <c r="H4416" s="1270">
        <f>D4416*G4416</f>
        <v>0</v>
      </c>
      <c r="I4416" s="1349">
        <v>44644</v>
      </c>
      <c r="J4416" s="1379">
        <v>45352</v>
      </c>
      <c r="K4416" s="1391"/>
      <c r="L4416" s="22">
        <v>156</v>
      </c>
      <c r="M4416" s="579">
        <v>44636</v>
      </c>
      <c r="N4416" s="1286"/>
      <c r="O4416" s="135"/>
      <c r="P4416" s="135"/>
      <c r="Q4416" s="1286"/>
      <c r="R4416" s="1286"/>
      <c r="S4416" s="1270"/>
      <c r="T4416" s="1270"/>
      <c r="U4416" s="1270"/>
      <c r="V4416" s="1270"/>
      <c r="W4416" s="1270"/>
      <c r="X4416" s="1286"/>
      <c r="Y4416" s="1270"/>
      <c r="Z4416" s="1270"/>
      <c r="AA4416" s="1270"/>
      <c r="AB4416" s="1270"/>
      <c r="AC4416" s="1507">
        <f>E4416+G4416-N4416-O4416-AA4416-P4416-Q4416-R4416-S4416-T4416-U4416-V4416-W4416-X4416-Y4416</f>
        <v>500</v>
      </c>
      <c r="AD4416" s="1508">
        <f>D4416*AC4416</f>
        <v>31779</v>
      </c>
      <c r="AE4416" s="14">
        <f>(J4416-"01.04.2023")/30</f>
        <v>11.166666666666666</v>
      </c>
      <c r="AF4416" s="14">
        <f>(N4416+O4416+P4416+Q4416+R4416+S4416+T4416+U4416+V4416+W4416+X4416+Y4416)/3</f>
        <v>0</v>
      </c>
      <c r="AG4416" s="14" t="e">
        <f>AC4416/AF4416</f>
        <v>#DIV/0!</v>
      </c>
      <c r="AH4416" s="14" t="e">
        <f>AG4416-AE4416</f>
        <v>#DIV/0!</v>
      </c>
      <c r="AI4416" s="14">
        <f>AC4416-(AE4416*AF4416)</f>
        <v>500</v>
      </c>
      <c r="AJ4416" s="1396"/>
    </row>
    <row r="4417" spans="1:36" ht="15.75">
      <c r="A4417" s="1461"/>
      <c r="B4417" s="1355" t="s">
        <v>2556</v>
      </c>
      <c r="C4417" s="1353" t="s">
        <v>234</v>
      </c>
      <c r="D4417" s="1393">
        <v>5.7244999999999999</v>
      </c>
      <c r="E4417" s="1286">
        <v>550</v>
      </c>
      <c r="F4417" s="1270">
        <f>D4417*E4417</f>
        <v>3148.4749999999999</v>
      </c>
      <c r="G4417" s="135">
        <v>0</v>
      </c>
      <c r="H4417" s="1270">
        <f>D4417*G4417</f>
        <v>0</v>
      </c>
      <c r="I4417" s="1349">
        <v>44644</v>
      </c>
      <c r="J4417" s="1379">
        <v>45838</v>
      </c>
      <c r="K4417" s="1391"/>
      <c r="L4417" s="22">
        <v>156</v>
      </c>
      <c r="M4417" s="579">
        <v>44636</v>
      </c>
      <c r="N4417" s="1286"/>
      <c r="O4417" s="135"/>
      <c r="P4417" s="135"/>
      <c r="Q4417" s="1286"/>
      <c r="R4417" s="1286"/>
      <c r="S4417" s="1270"/>
      <c r="T4417" s="1270"/>
      <c r="U4417" s="1270"/>
      <c r="V4417" s="1270"/>
      <c r="W4417" s="1270"/>
      <c r="X4417" s="1286"/>
      <c r="Y4417" s="1270"/>
      <c r="Z4417" s="1270"/>
      <c r="AA4417" s="1270"/>
      <c r="AB4417" s="1270"/>
      <c r="AC4417" s="1507">
        <f>E4417+G4417-N4417-O4417-AA4417-P4417-Q4417-R4417-S4417-T4417-U4417-V4417-W4417-X4417-Y4417</f>
        <v>550</v>
      </c>
      <c r="AD4417" s="1508">
        <f>D4417*AC4417</f>
        <v>3148.4749999999999</v>
      </c>
      <c r="AE4417" s="14">
        <f>(J4417-"01.04.2023")/30</f>
        <v>27.366666666666667</v>
      </c>
      <c r="AF4417" s="14">
        <f>(N4417+O4417+P4417+Q4417+R4417+S4417+T4417+U4417+V4417+W4417+X4417+Y4417)/3</f>
        <v>0</v>
      </c>
      <c r="AG4417" s="14" t="e">
        <f>AC4417/AF4417</f>
        <v>#DIV/0!</v>
      </c>
      <c r="AH4417" s="14" t="e">
        <f>AG4417-AE4417</f>
        <v>#DIV/0!</v>
      </c>
      <c r="AI4417" s="14">
        <f>AC4417-(AE4417*AF4417)</f>
        <v>550</v>
      </c>
      <c r="AJ4417" s="1396"/>
    </row>
    <row r="4418" spans="1:36" ht="15.75">
      <c r="A4418" s="4110" t="s">
        <v>7880</v>
      </c>
      <c r="B4418" s="4111"/>
      <c r="C4418" s="1381"/>
      <c r="D4418" s="1381"/>
      <c r="E4418" s="1381"/>
      <c r="F4418" s="1381"/>
      <c r="G4418" s="1381"/>
      <c r="H4418" s="1381"/>
      <c r="I4418" s="1381"/>
      <c r="J4418" s="1381"/>
      <c r="K4418" s="1381"/>
      <c r="L4418" s="1381"/>
      <c r="M4418" s="1381"/>
      <c r="N4418" s="1390"/>
      <c r="O4418" s="1390"/>
      <c r="P4418" s="1390"/>
      <c r="Q4418" s="1390"/>
      <c r="R4418" s="1390"/>
      <c r="S4418" s="1381"/>
      <c r="T4418" s="1381"/>
      <c r="U4418" s="1381"/>
      <c r="V4418" s="1381"/>
      <c r="W4418" s="1381"/>
      <c r="X4418" s="1381"/>
      <c r="Y4418" s="1381"/>
      <c r="Z4418" s="1381"/>
      <c r="AA4418" s="1381"/>
      <c r="AB4418" s="1381"/>
      <c r="AC4418" s="1345"/>
      <c r="AD4418" s="1346"/>
      <c r="AE4418" s="1271"/>
      <c r="AF4418" s="1271"/>
      <c r="AG4418" s="1271"/>
      <c r="AH4418" s="1271"/>
      <c r="AI4418" s="1271"/>
      <c r="AJ4418" s="1396"/>
    </row>
    <row r="4419" spans="1:36" ht="15.75">
      <c r="A4419" s="1461"/>
      <c r="B4419" s="1355" t="s">
        <v>6015</v>
      </c>
      <c r="C4419" s="1353" t="s">
        <v>233</v>
      </c>
      <c r="D4419" s="2194">
        <v>77.95</v>
      </c>
      <c r="E4419" s="135">
        <v>60</v>
      </c>
      <c r="F4419" s="1270">
        <f>D4419*E4419</f>
        <v>4677</v>
      </c>
      <c r="G4419" s="1270">
        <v>0</v>
      </c>
      <c r="H4419" s="1270">
        <f>D4419*G4419</f>
        <v>0</v>
      </c>
      <c r="I4419" s="579">
        <v>44837</v>
      </c>
      <c r="J4419" s="579">
        <v>45163</v>
      </c>
      <c r="K4419" s="579"/>
      <c r="L4419" s="1350">
        <v>311</v>
      </c>
      <c r="M4419" s="1395">
        <v>44691</v>
      </c>
      <c r="N4419" s="135"/>
      <c r="O4419" s="1345"/>
      <c r="P4419" s="1345">
        <v>4</v>
      </c>
      <c r="Q4419" s="1345"/>
      <c r="R4419" s="1345"/>
      <c r="S4419" s="1270"/>
      <c r="T4419" s="1270"/>
      <c r="U4419" s="1270"/>
      <c r="V4419" s="1270"/>
      <c r="W4419" s="1270"/>
      <c r="X4419" s="1270"/>
      <c r="Y4419" s="1270"/>
      <c r="Z4419" s="1270"/>
      <c r="AA4419" s="1270"/>
      <c r="AB4419" s="1270"/>
      <c r="AC4419" s="1507">
        <f t="shared" ref="AC4419:AC4448" si="1609">E4419+G4419-N4419-O4419-AA4419-P4419-Q4419-R4419-S4419-T4419-U4419-V4419-W4419-X4419-Y4419</f>
        <v>56</v>
      </c>
      <c r="AD4419" s="1508">
        <f t="shared" ref="AD4419:AD4448" si="1610">D4419*AC4419</f>
        <v>4365.2</v>
      </c>
      <c r="AE4419" s="14">
        <f t="shared" ref="AE4419:AE4448" si="1611">(J4419-"01.04.2023")/30</f>
        <v>4.8666666666666663</v>
      </c>
      <c r="AF4419" s="14">
        <f t="shared" ref="AF4419:AF4448" si="1612">(N4419+O4419+P4419+Q4419+R4419+S4419+T4419+U4419+V4419+W4419+X4419+Y4419)/3</f>
        <v>1.3333333333333333</v>
      </c>
      <c r="AG4419" s="14">
        <f t="shared" ref="AG4419:AG4448" si="1613">AC4419/AF4419</f>
        <v>42</v>
      </c>
      <c r="AH4419" s="14">
        <f t="shared" ref="AH4419:AH4448" si="1614">AG4419-AE4419</f>
        <v>37.133333333333333</v>
      </c>
      <c r="AI4419" s="14">
        <f t="shared" ref="AI4419:AI4448" si="1615">AC4419-(AE4419*AF4419)</f>
        <v>49.511111111111113</v>
      </c>
      <c r="AJ4419" s="1396"/>
    </row>
    <row r="4420" spans="1:36" ht="15.75">
      <c r="A4420" s="4110" t="s">
        <v>6579</v>
      </c>
      <c r="B4420" s="4111"/>
      <c r="C4420" s="1381"/>
      <c r="D4420" s="1381"/>
      <c r="E4420" s="1381"/>
      <c r="F4420" s="1381"/>
      <c r="G4420" s="1381"/>
      <c r="H4420" s="1381"/>
      <c r="I4420" s="1381"/>
      <c r="J4420" s="1381"/>
      <c r="K4420" s="1381"/>
      <c r="L4420" s="1381"/>
      <c r="M4420" s="1381"/>
      <c r="N4420" s="1390"/>
      <c r="O4420" s="1390"/>
      <c r="P4420" s="1390"/>
      <c r="Q4420" s="1390"/>
      <c r="R4420" s="1390"/>
      <c r="S4420" s="1381"/>
      <c r="T4420" s="1381"/>
      <c r="U4420" s="1381"/>
      <c r="V4420" s="1381"/>
      <c r="W4420" s="1381"/>
      <c r="X4420" s="1381"/>
      <c r="Y4420" s="1381"/>
      <c r="Z4420" s="1381"/>
      <c r="AA4420" s="1381"/>
      <c r="AB4420" s="1381"/>
      <c r="AC4420" s="1507"/>
      <c r="AD4420" s="1508">
        <f t="shared" si="1610"/>
        <v>0</v>
      </c>
      <c r="AE4420" s="14">
        <f t="shared" si="1611"/>
        <v>-1500.5666666666666</v>
      </c>
      <c r="AF4420" s="14">
        <f t="shared" si="1612"/>
        <v>0</v>
      </c>
      <c r="AG4420" s="14" t="e">
        <f t="shared" si="1613"/>
        <v>#DIV/0!</v>
      </c>
      <c r="AH4420" s="14" t="e">
        <f t="shared" si="1614"/>
        <v>#DIV/0!</v>
      </c>
      <c r="AI4420" s="14">
        <f t="shared" si="1615"/>
        <v>0</v>
      </c>
      <c r="AJ4420" s="1396"/>
    </row>
    <row r="4421" spans="1:36" ht="15.75">
      <c r="A4421" s="1461"/>
      <c r="B4421" s="1355" t="s">
        <v>6580</v>
      </c>
      <c r="C4421" s="1353" t="s">
        <v>324</v>
      </c>
      <c r="D4421" s="1393">
        <v>1279.6199999999999</v>
      </c>
      <c r="E4421" s="1270">
        <v>10</v>
      </c>
      <c r="F4421" s="1270">
        <f t="shared" ref="F4421:F4429" si="1616">D4421*E4421</f>
        <v>12796.199999999999</v>
      </c>
      <c r="G4421" s="135">
        <v>0</v>
      </c>
      <c r="H4421" s="1270">
        <f t="shared" ref="H4421:H4429" si="1617">D4421*G4421</f>
        <v>0</v>
      </c>
      <c r="I4421" s="1349">
        <v>44886</v>
      </c>
      <c r="J4421" s="1379">
        <v>46173</v>
      </c>
      <c r="K4421" s="579"/>
      <c r="L4421" s="1350">
        <v>945</v>
      </c>
      <c r="M4421" s="1395">
        <v>44873</v>
      </c>
      <c r="N4421" s="135"/>
      <c r="O4421" s="1345"/>
      <c r="P4421" s="1345"/>
      <c r="Q4421" s="1345"/>
      <c r="R4421" s="1345"/>
      <c r="S4421" s="1345"/>
      <c r="T4421" s="1345"/>
      <c r="U4421" s="1345"/>
      <c r="V4421" s="1345"/>
      <c r="W4421" s="1345"/>
      <c r="X4421" s="1345"/>
      <c r="Y4421" s="1345"/>
      <c r="Z4421" s="1270"/>
      <c r="AA4421" s="1270"/>
      <c r="AB4421" s="1270"/>
      <c r="AC4421" s="1507">
        <f t="shared" si="1609"/>
        <v>10</v>
      </c>
      <c r="AD4421" s="1508">
        <f t="shared" si="1610"/>
        <v>12796.199999999999</v>
      </c>
      <c r="AE4421" s="14">
        <f t="shared" si="1611"/>
        <v>38.533333333333331</v>
      </c>
      <c r="AF4421" s="14">
        <f t="shared" si="1612"/>
        <v>0</v>
      </c>
      <c r="AG4421" s="14" t="e">
        <f t="shared" si="1613"/>
        <v>#DIV/0!</v>
      </c>
      <c r="AH4421" s="14" t="e">
        <f t="shared" si="1614"/>
        <v>#DIV/0!</v>
      </c>
      <c r="AI4421" s="14">
        <f t="shared" si="1615"/>
        <v>10</v>
      </c>
      <c r="AJ4421" s="1396"/>
    </row>
    <row r="4422" spans="1:36" ht="15.75">
      <c r="A4422" s="1461"/>
      <c r="B4422" s="1355" t="s">
        <v>7881</v>
      </c>
      <c r="C4422" s="1353" t="s">
        <v>64</v>
      </c>
      <c r="D4422" s="1393">
        <v>253.1174</v>
      </c>
      <c r="E4422" s="1270">
        <v>25</v>
      </c>
      <c r="F4422" s="1270">
        <f t="shared" si="1616"/>
        <v>6327.9350000000004</v>
      </c>
      <c r="G4422" s="135">
        <v>0</v>
      </c>
      <c r="H4422" s="1270">
        <f t="shared" si="1617"/>
        <v>0</v>
      </c>
      <c r="I4422" s="1349">
        <v>44886</v>
      </c>
      <c r="J4422" s="1379">
        <v>45077</v>
      </c>
      <c r="K4422" s="579"/>
      <c r="L4422" s="1350">
        <v>945</v>
      </c>
      <c r="M4422" s="1395">
        <v>44873</v>
      </c>
      <c r="N4422" s="135">
        <v>2</v>
      </c>
      <c r="O4422" s="1345"/>
      <c r="P4422" s="1345"/>
      <c r="Q4422" s="1345"/>
      <c r="R4422" s="1345"/>
      <c r="S4422" s="1270"/>
      <c r="T4422" s="1270"/>
      <c r="U4422" s="1270"/>
      <c r="V4422" s="1270"/>
      <c r="W4422" s="1270"/>
      <c r="X4422" s="1270"/>
      <c r="Y4422" s="1345"/>
      <c r="Z4422" s="1270"/>
      <c r="AA4422" s="1270"/>
      <c r="AB4422" s="1270"/>
      <c r="AC4422" s="1507">
        <f t="shared" si="1609"/>
        <v>23</v>
      </c>
      <c r="AD4422" s="1508">
        <f t="shared" si="1610"/>
        <v>5821.7002000000002</v>
      </c>
      <c r="AE4422" s="14">
        <f t="shared" si="1611"/>
        <v>2</v>
      </c>
      <c r="AF4422" s="14">
        <f t="shared" si="1612"/>
        <v>0.66666666666666663</v>
      </c>
      <c r="AG4422" s="14">
        <f t="shared" si="1613"/>
        <v>34.5</v>
      </c>
      <c r="AH4422" s="14">
        <f t="shared" si="1614"/>
        <v>32.5</v>
      </c>
      <c r="AI4422" s="14">
        <f t="shared" si="1615"/>
        <v>21.666666666666668</v>
      </c>
      <c r="AJ4422" s="1396"/>
    </row>
    <row r="4423" spans="1:36" ht="15.75">
      <c r="A4423" s="1461"/>
      <c r="B4423" s="1355" t="s">
        <v>7882</v>
      </c>
      <c r="C4423" s="1353" t="s">
        <v>64</v>
      </c>
      <c r="D4423" s="1393">
        <v>220.59</v>
      </c>
      <c r="E4423" s="2197">
        <v>5</v>
      </c>
      <c r="F4423" s="1270">
        <f t="shared" si="1616"/>
        <v>1102.95</v>
      </c>
      <c r="G4423" s="135">
        <v>0</v>
      </c>
      <c r="H4423" s="1270">
        <f t="shared" si="1617"/>
        <v>0</v>
      </c>
      <c r="I4423" s="1349">
        <v>44907</v>
      </c>
      <c r="J4423" s="1379">
        <v>45626</v>
      </c>
      <c r="K4423" s="579"/>
      <c r="L4423" s="1350">
        <v>1039</v>
      </c>
      <c r="M4423" s="1395">
        <v>44894</v>
      </c>
      <c r="N4423" s="135"/>
      <c r="O4423" s="1345"/>
      <c r="P4423" s="1345"/>
      <c r="Q4423" s="1345"/>
      <c r="R4423" s="1345"/>
      <c r="S4423" s="1270"/>
      <c r="T4423" s="1270"/>
      <c r="U4423" s="1270"/>
      <c r="V4423" s="1270"/>
      <c r="W4423" s="1270"/>
      <c r="X4423" s="1270"/>
      <c r="Y4423" s="1345"/>
      <c r="Z4423" s="1270"/>
      <c r="AA4423" s="1270"/>
      <c r="AB4423" s="1270"/>
      <c r="AC4423" s="1507">
        <f t="shared" si="1609"/>
        <v>5</v>
      </c>
      <c r="AD4423" s="1508">
        <f t="shared" si="1610"/>
        <v>1102.95</v>
      </c>
      <c r="AE4423" s="14">
        <f t="shared" si="1611"/>
        <v>20.3</v>
      </c>
      <c r="AF4423" s="14">
        <f t="shared" si="1612"/>
        <v>0</v>
      </c>
      <c r="AG4423" s="14" t="e">
        <f t="shared" si="1613"/>
        <v>#DIV/0!</v>
      </c>
      <c r="AH4423" s="14" t="e">
        <f t="shared" si="1614"/>
        <v>#DIV/0!</v>
      </c>
      <c r="AI4423" s="14">
        <f t="shared" si="1615"/>
        <v>5</v>
      </c>
      <c r="AJ4423" s="1396"/>
    </row>
    <row r="4424" spans="1:36" ht="15.75">
      <c r="A4424" s="1461"/>
      <c r="B4424" s="1355" t="s">
        <v>7883</v>
      </c>
      <c r="C4424" s="1353" t="s">
        <v>64</v>
      </c>
      <c r="D4424" s="1393">
        <v>98.82</v>
      </c>
      <c r="E4424" s="2197">
        <v>20</v>
      </c>
      <c r="F4424" s="1270">
        <f t="shared" si="1616"/>
        <v>1976.3999999999999</v>
      </c>
      <c r="G4424" s="135">
        <v>0</v>
      </c>
      <c r="H4424" s="1270">
        <f t="shared" si="1617"/>
        <v>0</v>
      </c>
      <c r="I4424" s="1349">
        <v>44907</v>
      </c>
      <c r="J4424" s="1379">
        <v>45688</v>
      </c>
      <c r="K4424" s="579"/>
      <c r="L4424" s="1350">
        <v>1039</v>
      </c>
      <c r="M4424" s="1395">
        <v>44894</v>
      </c>
      <c r="N4424" s="135"/>
      <c r="O4424" s="1345"/>
      <c r="P4424" s="1345"/>
      <c r="Q4424" s="1345"/>
      <c r="R4424" s="1345"/>
      <c r="S4424" s="1270"/>
      <c r="T4424" s="1270"/>
      <c r="U4424" s="1270"/>
      <c r="V4424" s="1270"/>
      <c r="W4424" s="1270"/>
      <c r="X4424" s="1270"/>
      <c r="Y4424" s="1345"/>
      <c r="Z4424" s="1270"/>
      <c r="AA4424" s="1270"/>
      <c r="AB4424" s="1270"/>
      <c r="AC4424" s="1507">
        <f t="shared" si="1609"/>
        <v>20</v>
      </c>
      <c r="AD4424" s="1508">
        <f t="shared" si="1610"/>
        <v>1976.3999999999999</v>
      </c>
      <c r="AE4424" s="14">
        <f t="shared" si="1611"/>
        <v>22.366666666666667</v>
      </c>
      <c r="AF4424" s="14">
        <f t="shared" si="1612"/>
        <v>0</v>
      </c>
      <c r="AG4424" s="14" t="e">
        <f t="shared" si="1613"/>
        <v>#DIV/0!</v>
      </c>
      <c r="AH4424" s="14" t="e">
        <f t="shared" si="1614"/>
        <v>#DIV/0!</v>
      </c>
      <c r="AI4424" s="14">
        <f t="shared" si="1615"/>
        <v>20</v>
      </c>
      <c r="AJ4424" s="1396"/>
    </row>
    <row r="4425" spans="1:36" ht="15.75">
      <c r="A4425" s="1461"/>
      <c r="B4425" s="1355" t="s">
        <v>7884</v>
      </c>
      <c r="C4425" s="1353" t="s">
        <v>64</v>
      </c>
      <c r="D4425" s="1393">
        <v>1715.3</v>
      </c>
      <c r="E4425" s="2197">
        <v>5</v>
      </c>
      <c r="F4425" s="1270">
        <f t="shared" si="1616"/>
        <v>8576.5</v>
      </c>
      <c r="G4425" s="135">
        <v>0</v>
      </c>
      <c r="H4425" s="1270">
        <f t="shared" si="1617"/>
        <v>0</v>
      </c>
      <c r="I4425" s="1349">
        <v>44909</v>
      </c>
      <c r="J4425" s="1379">
        <v>45596</v>
      </c>
      <c r="K4425" s="579"/>
      <c r="L4425" s="1350">
        <v>1024</v>
      </c>
      <c r="M4425" s="1395">
        <v>44890</v>
      </c>
      <c r="N4425" s="135"/>
      <c r="O4425" s="1345"/>
      <c r="P4425" s="1345"/>
      <c r="Q4425" s="1345"/>
      <c r="R4425" s="1345"/>
      <c r="S4425" s="1270"/>
      <c r="T4425" s="1270"/>
      <c r="U4425" s="1270"/>
      <c r="V4425" s="1270"/>
      <c r="W4425" s="1270"/>
      <c r="X4425" s="1270"/>
      <c r="Y4425" s="1345"/>
      <c r="Z4425" s="1270"/>
      <c r="AA4425" s="1270"/>
      <c r="AB4425" s="1270"/>
      <c r="AC4425" s="1507">
        <f t="shared" si="1609"/>
        <v>5</v>
      </c>
      <c r="AD4425" s="1508">
        <f t="shared" si="1610"/>
        <v>8576.5</v>
      </c>
      <c r="AE4425" s="14">
        <f t="shared" si="1611"/>
        <v>19.3</v>
      </c>
      <c r="AF4425" s="14">
        <f t="shared" si="1612"/>
        <v>0</v>
      </c>
      <c r="AG4425" s="14" t="e">
        <f t="shared" si="1613"/>
        <v>#DIV/0!</v>
      </c>
      <c r="AH4425" s="14" t="e">
        <f t="shared" si="1614"/>
        <v>#DIV/0!</v>
      </c>
      <c r="AI4425" s="14">
        <f t="shared" si="1615"/>
        <v>5</v>
      </c>
      <c r="AJ4425" s="1396"/>
    </row>
    <row r="4426" spans="1:36" ht="15.75">
      <c r="A4426" s="1461"/>
      <c r="B4426" s="1355" t="s">
        <v>7885</v>
      </c>
      <c r="C4426" s="1353" t="s">
        <v>64</v>
      </c>
      <c r="D4426" s="1393">
        <v>122.09</v>
      </c>
      <c r="E4426" s="2197">
        <v>10</v>
      </c>
      <c r="F4426" s="1270">
        <f t="shared" si="1616"/>
        <v>1220.9000000000001</v>
      </c>
      <c r="G4426" s="135">
        <v>0</v>
      </c>
      <c r="H4426" s="1270">
        <f t="shared" si="1617"/>
        <v>0</v>
      </c>
      <c r="I4426" s="1349">
        <v>44909</v>
      </c>
      <c r="J4426" s="1379">
        <v>45504</v>
      </c>
      <c r="K4426" s="579"/>
      <c r="L4426" s="1350">
        <v>1024</v>
      </c>
      <c r="M4426" s="1395">
        <v>44890</v>
      </c>
      <c r="N4426" s="135"/>
      <c r="O4426" s="1345"/>
      <c r="P4426" s="1345"/>
      <c r="Q4426" s="1345"/>
      <c r="R4426" s="1345"/>
      <c r="S4426" s="1270"/>
      <c r="T4426" s="1270"/>
      <c r="U4426" s="1270"/>
      <c r="V4426" s="1270"/>
      <c r="W4426" s="1270"/>
      <c r="X4426" s="1270"/>
      <c r="Y4426" s="1345"/>
      <c r="Z4426" s="1270"/>
      <c r="AA4426" s="1270"/>
      <c r="AB4426" s="1270"/>
      <c r="AC4426" s="1507">
        <f t="shared" si="1609"/>
        <v>10</v>
      </c>
      <c r="AD4426" s="1508">
        <f t="shared" si="1610"/>
        <v>1220.9000000000001</v>
      </c>
      <c r="AE4426" s="14">
        <f t="shared" si="1611"/>
        <v>16.233333333333334</v>
      </c>
      <c r="AF4426" s="14">
        <f t="shared" si="1612"/>
        <v>0</v>
      </c>
      <c r="AG4426" s="14" t="e">
        <f t="shared" si="1613"/>
        <v>#DIV/0!</v>
      </c>
      <c r="AH4426" s="14" t="e">
        <f t="shared" si="1614"/>
        <v>#DIV/0!</v>
      </c>
      <c r="AI4426" s="14">
        <f t="shared" si="1615"/>
        <v>10</v>
      </c>
      <c r="AJ4426" s="1396"/>
    </row>
    <row r="4427" spans="1:36" ht="15.75">
      <c r="A4427" s="1461"/>
      <c r="B4427" s="1355" t="s">
        <v>7886</v>
      </c>
      <c r="C4427" s="1353" t="s">
        <v>64</v>
      </c>
      <c r="D4427" s="1393">
        <v>59</v>
      </c>
      <c r="E4427" s="2197">
        <v>13</v>
      </c>
      <c r="F4427" s="1270">
        <f t="shared" si="1616"/>
        <v>767</v>
      </c>
      <c r="G4427" s="135">
        <v>0</v>
      </c>
      <c r="H4427" s="1270">
        <f t="shared" si="1617"/>
        <v>0</v>
      </c>
      <c r="I4427" s="1349">
        <v>44917</v>
      </c>
      <c r="J4427" s="1379">
        <v>45931</v>
      </c>
      <c r="K4427" s="579"/>
      <c r="L4427" s="1350">
        <v>1024</v>
      </c>
      <c r="M4427" s="1395">
        <v>44890</v>
      </c>
      <c r="N4427" s="135"/>
      <c r="O4427" s="1345"/>
      <c r="P4427" s="1345"/>
      <c r="Q4427" s="1345"/>
      <c r="R4427" s="1345"/>
      <c r="S4427" s="1270"/>
      <c r="T4427" s="1270"/>
      <c r="U4427" s="1270"/>
      <c r="V4427" s="1270"/>
      <c r="W4427" s="1270"/>
      <c r="X4427" s="1270"/>
      <c r="Y4427" s="1345"/>
      <c r="Z4427" s="1270"/>
      <c r="AA4427" s="1270"/>
      <c r="AB4427" s="1270"/>
      <c r="AC4427" s="1507">
        <f t="shared" si="1609"/>
        <v>13</v>
      </c>
      <c r="AD4427" s="1508">
        <f t="shared" si="1610"/>
        <v>767</v>
      </c>
      <c r="AE4427" s="14">
        <f t="shared" si="1611"/>
        <v>30.466666666666665</v>
      </c>
      <c r="AF4427" s="14">
        <f t="shared" si="1612"/>
        <v>0</v>
      </c>
      <c r="AG4427" s="14" t="e">
        <f t="shared" si="1613"/>
        <v>#DIV/0!</v>
      </c>
      <c r="AH4427" s="14" t="e">
        <f t="shared" si="1614"/>
        <v>#DIV/0!</v>
      </c>
      <c r="AI4427" s="14">
        <f t="shared" si="1615"/>
        <v>13</v>
      </c>
      <c r="AJ4427" s="1396"/>
    </row>
    <row r="4428" spans="1:36" ht="15.75">
      <c r="A4428" s="1461"/>
      <c r="B4428" s="1355" t="s">
        <v>8652</v>
      </c>
      <c r="C4428" s="1353" t="s">
        <v>309</v>
      </c>
      <c r="D4428" s="1393">
        <v>478.5</v>
      </c>
      <c r="E4428" s="2197">
        <v>0</v>
      </c>
      <c r="F4428" s="1270">
        <f t="shared" si="1616"/>
        <v>0</v>
      </c>
      <c r="G4428" s="135">
        <v>100</v>
      </c>
      <c r="H4428" s="1270">
        <f t="shared" si="1617"/>
        <v>47850</v>
      </c>
      <c r="I4428" s="1349">
        <v>44956</v>
      </c>
      <c r="J4428" s="1379">
        <v>45312</v>
      </c>
      <c r="K4428" s="579"/>
      <c r="L4428" s="1350">
        <v>38</v>
      </c>
      <c r="M4428" s="1395">
        <v>44942</v>
      </c>
      <c r="N4428" s="135"/>
      <c r="O4428" s="1345"/>
      <c r="P4428" s="1345"/>
      <c r="Q4428" s="1345"/>
      <c r="R4428" s="1345"/>
      <c r="S4428" s="1270"/>
      <c r="T4428" s="1270"/>
      <c r="U4428" s="1270"/>
      <c r="V4428" s="1270"/>
      <c r="W4428" s="1270"/>
      <c r="X4428" s="1270"/>
      <c r="Y4428" s="1345"/>
      <c r="Z4428" s="1270"/>
      <c r="AA4428" s="1270"/>
      <c r="AB4428" s="1270"/>
      <c r="AC4428" s="1507">
        <f t="shared" si="1609"/>
        <v>100</v>
      </c>
      <c r="AD4428" s="1508">
        <f t="shared" si="1610"/>
        <v>47850</v>
      </c>
      <c r="AE4428" s="14">
        <f t="shared" si="1611"/>
        <v>9.8333333333333339</v>
      </c>
      <c r="AF4428" s="14">
        <f t="shared" si="1612"/>
        <v>0</v>
      </c>
      <c r="AG4428" s="14" t="e">
        <f t="shared" si="1613"/>
        <v>#DIV/0!</v>
      </c>
      <c r="AH4428" s="14" t="e">
        <f t="shared" si="1614"/>
        <v>#DIV/0!</v>
      </c>
      <c r="AI4428" s="14">
        <f t="shared" si="1615"/>
        <v>100</v>
      </c>
      <c r="AJ4428" s="1396"/>
    </row>
    <row r="4429" spans="1:36" ht="15.75">
      <c r="A4429" s="1461"/>
      <c r="B4429" s="1355" t="s">
        <v>9145</v>
      </c>
      <c r="C4429" s="1353" t="s">
        <v>64</v>
      </c>
      <c r="D4429" s="1393">
        <v>216.84</v>
      </c>
      <c r="E4429" s="2197">
        <v>0</v>
      </c>
      <c r="F4429" s="1270">
        <f t="shared" si="1616"/>
        <v>0</v>
      </c>
      <c r="G4429" s="135">
        <v>15</v>
      </c>
      <c r="H4429" s="1270">
        <f t="shared" si="1617"/>
        <v>3252.6</v>
      </c>
      <c r="I4429" s="1349">
        <v>44984</v>
      </c>
      <c r="J4429" s="1379">
        <v>45869</v>
      </c>
      <c r="K4429" s="579"/>
      <c r="L4429" s="1350">
        <v>38</v>
      </c>
      <c r="M4429" s="1395">
        <v>44942</v>
      </c>
      <c r="N4429" s="135"/>
      <c r="O4429" s="1345"/>
      <c r="P4429" s="1345"/>
      <c r="Q4429" s="1345"/>
      <c r="R4429" s="1345"/>
      <c r="S4429" s="1270"/>
      <c r="T4429" s="1270"/>
      <c r="U4429" s="1270"/>
      <c r="V4429" s="1270"/>
      <c r="W4429" s="1270"/>
      <c r="X4429" s="1270"/>
      <c r="Y4429" s="1345"/>
      <c r="Z4429" s="1270"/>
      <c r="AA4429" s="1270"/>
      <c r="AB4429" s="1270"/>
      <c r="AC4429" s="1507">
        <f t="shared" si="1609"/>
        <v>15</v>
      </c>
      <c r="AD4429" s="1508">
        <f t="shared" si="1610"/>
        <v>3252.6</v>
      </c>
      <c r="AE4429" s="14">
        <f t="shared" si="1611"/>
        <v>28.4</v>
      </c>
      <c r="AF4429" s="14">
        <f t="shared" si="1612"/>
        <v>0</v>
      </c>
      <c r="AG4429" s="14" t="e">
        <f t="shared" si="1613"/>
        <v>#DIV/0!</v>
      </c>
      <c r="AH4429" s="14" t="e">
        <f t="shared" si="1614"/>
        <v>#DIV/0!</v>
      </c>
      <c r="AI4429" s="14">
        <f t="shared" si="1615"/>
        <v>15</v>
      </c>
      <c r="AJ4429" s="1396"/>
    </row>
    <row r="4430" spans="1:36" ht="15.75">
      <c r="A4430" s="4771" t="s">
        <v>21</v>
      </c>
      <c r="B4430" s="4772"/>
      <c r="C4430" s="1397"/>
      <c r="D4430" s="1397"/>
      <c r="E4430" s="1397"/>
      <c r="F4430" s="1397"/>
      <c r="G4430" s="1397"/>
      <c r="H4430" s="1397"/>
      <c r="I4430" s="1397"/>
      <c r="J4430" s="1397"/>
      <c r="K4430" s="1397"/>
      <c r="L4430" s="1397"/>
      <c r="M4430" s="1397"/>
      <c r="N4430" s="1398"/>
      <c r="O4430" s="1398"/>
      <c r="P4430" s="1398"/>
      <c r="Q4430" s="1398"/>
      <c r="R4430" s="1398"/>
      <c r="S4430" s="1397"/>
      <c r="T4430" s="1397"/>
      <c r="U4430" s="1397"/>
      <c r="V4430" s="1397"/>
      <c r="W4430" s="1397"/>
      <c r="X4430" s="1397"/>
      <c r="Y4430" s="1397"/>
      <c r="Z4430" s="1397"/>
      <c r="AA4430" s="1397"/>
      <c r="AB4430" s="1397"/>
      <c r="AC4430" s="1507"/>
      <c r="AD4430" s="1508">
        <f t="shared" si="1610"/>
        <v>0</v>
      </c>
      <c r="AE4430" s="14">
        <f t="shared" si="1611"/>
        <v>-1500.5666666666666</v>
      </c>
      <c r="AF4430" s="14">
        <f t="shared" si="1612"/>
        <v>0</v>
      </c>
      <c r="AG4430" s="14" t="e">
        <f t="shared" si="1613"/>
        <v>#DIV/0!</v>
      </c>
      <c r="AH4430" s="14" t="e">
        <f t="shared" si="1614"/>
        <v>#DIV/0!</v>
      </c>
      <c r="AI4430" s="14">
        <f t="shared" si="1615"/>
        <v>0</v>
      </c>
      <c r="AJ4430" s="1396"/>
    </row>
    <row r="4431" spans="1:36" ht="15.75">
      <c r="A4431" s="1461"/>
      <c r="B4431" s="574" t="s">
        <v>2546</v>
      </c>
      <c r="C4431" s="140" t="s">
        <v>181</v>
      </c>
      <c r="D4431" s="2184">
        <v>104.913996</v>
      </c>
      <c r="E4431" s="135">
        <v>80</v>
      </c>
      <c r="F4431" s="1270">
        <f t="shared" ref="F4431:F4448" si="1618">D4431*E4431</f>
        <v>8393.1196799999998</v>
      </c>
      <c r="G4431" s="1270">
        <v>0</v>
      </c>
      <c r="H4431" s="1270">
        <f t="shared" ref="H4431:H4448" si="1619">D4431*G4431</f>
        <v>0</v>
      </c>
      <c r="I4431" s="579">
        <v>44434</v>
      </c>
      <c r="J4431" s="1282">
        <v>45797</v>
      </c>
      <c r="K4431" s="577"/>
      <c r="L4431" s="22">
        <v>1118</v>
      </c>
      <c r="M4431" s="579">
        <v>44427</v>
      </c>
      <c r="N4431" s="1345"/>
      <c r="O4431" s="1345"/>
      <c r="P4431" s="1345"/>
      <c r="Q4431" s="1345"/>
      <c r="R4431" s="1345"/>
      <c r="S4431" s="1345"/>
      <c r="T4431" s="1345"/>
      <c r="U4431" s="1345"/>
      <c r="V4431" s="1345"/>
      <c r="W4431" s="1345"/>
      <c r="X4431" s="1345"/>
      <c r="Y4431" s="1345"/>
      <c r="Z4431" s="1270"/>
      <c r="AA4431" s="1270"/>
      <c r="AB4431" s="1270"/>
      <c r="AC4431" s="1507">
        <f t="shared" si="1609"/>
        <v>80</v>
      </c>
      <c r="AD4431" s="1508">
        <f t="shared" si="1610"/>
        <v>8393.1196799999998</v>
      </c>
      <c r="AE4431" s="14">
        <f t="shared" si="1611"/>
        <v>26</v>
      </c>
      <c r="AF4431" s="14">
        <f t="shared" si="1612"/>
        <v>0</v>
      </c>
      <c r="AG4431" s="14" t="e">
        <f t="shared" si="1613"/>
        <v>#DIV/0!</v>
      </c>
      <c r="AH4431" s="14" t="e">
        <f t="shared" si="1614"/>
        <v>#DIV/0!</v>
      </c>
      <c r="AI4431" s="14">
        <f t="shared" si="1615"/>
        <v>80</v>
      </c>
      <c r="AJ4431" s="1396"/>
    </row>
    <row r="4432" spans="1:36" ht="15.75">
      <c r="A4432" s="1461"/>
      <c r="B4432" s="574" t="s">
        <v>2549</v>
      </c>
      <c r="C4432" s="140" t="s">
        <v>181</v>
      </c>
      <c r="D4432" s="2184">
        <v>82.577290000000005</v>
      </c>
      <c r="E4432" s="135">
        <v>160</v>
      </c>
      <c r="F4432" s="1270">
        <f t="shared" si="1618"/>
        <v>13212.366400000001</v>
      </c>
      <c r="G4432" s="1270">
        <v>0</v>
      </c>
      <c r="H4432" s="1270">
        <f t="shared" si="1619"/>
        <v>0</v>
      </c>
      <c r="I4432" s="579">
        <v>44600</v>
      </c>
      <c r="J4432" s="1379">
        <v>45843</v>
      </c>
      <c r="K4432" s="1391"/>
      <c r="L4432" s="22">
        <v>61</v>
      </c>
      <c r="M4432" s="579">
        <v>44594</v>
      </c>
      <c r="N4432" s="1345">
        <v>10</v>
      </c>
      <c r="O4432" s="1345"/>
      <c r="P4432" s="1345"/>
      <c r="Q4432" s="1345"/>
      <c r="R4432" s="1345"/>
      <c r="S4432" s="1345"/>
      <c r="T4432" s="1345"/>
      <c r="U4432" s="1345"/>
      <c r="V4432" s="1345"/>
      <c r="W4432" s="1345"/>
      <c r="X4432" s="1345"/>
      <c r="Y4432" s="1345"/>
      <c r="Z4432" s="1270"/>
      <c r="AA4432" s="1270"/>
      <c r="AB4432" s="1270"/>
      <c r="AC4432" s="1507">
        <f t="shared" si="1609"/>
        <v>150</v>
      </c>
      <c r="AD4432" s="1508">
        <f t="shared" si="1610"/>
        <v>12386.593500000001</v>
      </c>
      <c r="AE4432" s="14">
        <f t="shared" si="1611"/>
        <v>27.533333333333335</v>
      </c>
      <c r="AF4432" s="14">
        <f t="shared" si="1612"/>
        <v>3.3333333333333335</v>
      </c>
      <c r="AG4432" s="14">
        <f t="shared" si="1613"/>
        <v>45</v>
      </c>
      <c r="AH4432" s="14">
        <f t="shared" si="1614"/>
        <v>17.466666666666665</v>
      </c>
      <c r="AI4432" s="14">
        <f t="shared" si="1615"/>
        <v>58.222222222222214</v>
      </c>
      <c r="AJ4432" s="1396"/>
    </row>
    <row r="4433" spans="1:36" ht="31.5" customHeight="1">
      <c r="A4433" s="1461"/>
      <c r="B4433" s="1355" t="s">
        <v>2933</v>
      </c>
      <c r="C4433" s="1353" t="s">
        <v>181</v>
      </c>
      <c r="D4433" s="2198">
        <v>48.392159999999997</v>
      </c>
      <c r="E4433" s="1270">
        <v>4300</v>
      </c>
      <c r="F4433" s="1270">
        <f t="shared" si="1618"/>
        <v>208086.288</v>
      </c>
      <c r="G4433" s="1270">
        <v>0</v>
      </c>
      <c r="H4433" s="1270">
        <f t="shared" si="1619"/>
        <v>0</v>
      </c>
      <c r="I4433" s="1395">
        <v>44691</v>
      </c>
      <c r="J4433" s="1379">
        <v>45170</v>
      </c>
      <c r="K4433" s="1379"/>
      <c r="L4433" s="1350">
        <v>280</v>
      </c>
      <c r="M4433" s="1395">
        <v>44683</v>
      </c>
      <c r="N4433" s="1345"/>
      <c r="O4433" s="1345"/>
      <c r="P4433" s="1345"/>
      <c r="Q4433" s="1345"/>
      <c r="R4433" s="1345"/>
      <c r="S4433" s="1345"/>
      <c r="T4433" s="1345"/>
      <c r="U4433" s="1345"/>
      <c r="V4433" s="1345"/>
      <c r="W4433" s="1345"/>
      <c r="X4433" s="1345"/>
      <c r="Y4433" s="1345"/>
      <c r="Z4433" s="1270"/>
      <c r="AA4433" s="1270"/>
      <c r="AB4433" s="1270"/>
      <c r="AC4433" s="1507">
        <f t="shared" si="1609"/>
        <v>4300</v>
      </c>
      <c r="AD4433" s="1508">
        <f t="shared" si="1610"/>
        <v>208086.288</v>
      </c>
      <c r="AE4433" s="14">
        <f t="shared" si="1611"/>
        <v>5.0999999999999996</v>
      </c>
      <c r="AF4433" s="14">
        <f t="shared" si="1612"/>
        <v>0</v>
      </c>
      <c r="AG4433" s="14" t="e">
        <f t="shared" si="1613"/>
        <v>#DIV/0!</v>
      </c>
      <c r="AH4433" s="14" t="e">
        <f t="shared" si="1614"/>
        <v>#DIV/0!</v>
      </c>
      <c r="AI4433" s="14">
        <f t="shared" si="1615"/>
        <v>4300</v>
      </c>
      <c r="AJ4433" s="1396"/>
    </row>
    <row r="4434" spans="1:36" ht="31.5" customHeight="1">
      <c r="A4434" s="1461"/>
      <c r="B4434" s="1355" t="s">
        <v>2933</v>
      </c>
      <c r="C4434" s="1353" t="s">
        <v>181</v>
      </c>
      <c r="D4434" s="2198">
        <v>48.94538</v>
      </c>
      <c r="E4434" s="1270">
        <v>785</v>
      </c>
      <c r="F4434" s="1270">
        <f t="shared" si="1618"/>
        <v>38422.123299999999</v>
      </c>
      <c r="G4434" s="1270">
        <v>0</v>
      </c>
      <c r="H4434" s="1270">
        <f t="shared" si="1619"/>
        <v>0</v>
      </c>
      <c r="I4434" s="1395">
        <v>44691</v>
      </c>
      <c r="J4434" s="1379">
        <v>45170</v>
      </c>
      <c r="K4434" s="1379"/>
      <c r="L4434" s="1350">
        <v>280</v>
      </c>
      <c r="M4434" s="1395">
        <v>44683</v>
      </c>
      <c r="N4434" s="1345"/>
      <c r="O4434" s="1345">
        <v>85</v>
      </c>
      <c r="P4434" s="1345"/>
      <c r="Q4434" s="1345"/>
      <c r="R4434" s="1345"/>
      <c r="S4434" s="1345"/>
      <c r="T4434" s="1345"/>
      <c r="U4434" s="1345"/>
      <c r="V4434" s="1345"/>
      <c r="W4434" s="1345"/>
      <c r="X4434" s="1345"/>
      <c r="Y4434" s="1345"/>
      <c r="Z4434" s="1270"/>
      <c r="AA4434" s="1270"/>
      <c r="AB4434" s="1270"/>
      <c r="AC4434" s="1507">
        <f t="shared" si="1609"/>
        <v>700</v>
      </c>
      <c r="AD4434" s="1508">
        <f t="shared" si="1610"/>
        <v>34261.766000000003</v>
      </c>
      <c r="AE4434" s="14">
        <f t="shared" si="1611"/>
        <v>5.0999999999999996</v>
      </c>
      <c r="AF4434" s="14">
        <f t="shared" si="1612"/>
        <v>28.333333333333332</v>
      </c>
      <c r="AG4434" s="14">
        <f t="shared" si="1613"/>
        <v>24.705882352941178</v>
      </c>
      <c r="AH4434" s="14">
        <f t="shared" si="1614"/>
        <v>19.60588235294118</v>
      </c>
      <c r="AI4434" s="14">
        <f t="shared" si="1615"/>
        <v>555.5</v>
      </c>
      <c r="AJ4434" s="1396"/>
    </row>
    <row r="4435" spans="1:36" ht="15.75">
      <c r="A4435" s="1461"/>
      <c r="B4435" s="1355" t="s">
        <v>2870</v>
      </c>
      <c r="C4435" s="1353" t="s">
        <v>181</v>
      </c>
      <c r="D4435" s="2198">
        <v>105.34868</v>
      </c>
      <c r="E4435" s="1270">
        <v>3690</v>
      </c>
      <c r="F4435" s="1270">
        <f t="shared" si="1618"/>
        <v>388736.62920000002</v>
      </c>
      <c r="G4435" s="1270">
        <v>0</v>
      </c>
      <c r="H4435" s="1270">
        <f t="shared" si="1619"/>
        <v>0</v>
      </c>
      <c r="I4435" s="1395">
        <v>44691</v>
      </c>
      <c r="J4435" s="1379">
        <v>45413</v>
      </c>
      <c r="K4435" s="1379"/>
      <c r="L4435" s="1350">
        <v>280</v>
      </c>
      <c r="M4435" s="1395">
        <v>44683</v>
      </c>
      <c r="N4435" s="1345"/>
      <c r="O4435" s="1345"/>
      <c r="P4435" s="1345"/>
      <c r="Q4435" s="1345"/>
      <c r="R4435" s="1345"/>
      <c r="S4435" s="1345"/>
      <c r="T4435" s="1345"/>
      <c r="U4435" s="1345"/>
      <c r="V4435" s="1345"/>
      <c r="W4435" s="1345"/>
      <c r="X4435" s="1345"/>
      <c r="Y4435" s="1345"/>
      <c r="Z4435" s="1270"/>
      <c r="AA4435" s="1270"/>
      <c r="AB4435" s="1270"/>
      <c r="AC4435" s="1507">
        <f t="shared" si="1609"/>
        <v>3690</v>
      </c>
      <c r="AD4435" s="1508">
        <f t="shared" si="1610"/>
        <v>388736.62920000002</v>
      </c>
      <c r="AE4435" s="14">
        <f t="shared" si="1611"/>
        <v>13.2</v>
      </c>
      <c r="AF4435" s="14">
        <f t="shared" si="1612"/>
        <v>0</v>
      </c>
      <c r="AG4435" s="14" t="e">
        <f t="shared" si="1613"/>
        <v>#DIV/0!</v>
      </c>
      <c r="AH4435" s="14" t="e">
        <f t="shared" si="1614"/>
        <v>#DIV/0!</v>
      </c>
      <c r="AI4435" s="14">
        <f t="shared" si="1615"/>
        <v>3690</v>
      </c>
      <c r="AJ4435" s="1396"/>
    </row>
    <row r="4436" spans="1:36" ht="15.75">
      <c r="A4436" s="1461"/>
      <c r="B4436" s="1355" t="s">
        <v>2870</v>
      </c>
      <c r="C4436" s="1353" t="s">
        <v>181</v>
      </c>
      <c r="D4436" s="2198">
        <v>105.34868</v>
      </c>
      <c r="E4436" s="1270">
        <v>520</v>
      </c>
      <c r="F4436" s="1270">
        <f t="shared" si="1618"/>
        <v>54781.313600000001</v>
      </c>
      <c r="G4436" s="1270">
        <v>0</v>
      </c>
      <c r="H4436" s="1270">
        <f t="shared" si="1619"/>
        <v>0</v>
      </c>
      <c r="I4436" s="1395">
        <v>44691</v>
      </c>
      <c r="J4436" s="1379">
        <v>45413</v>
      </c>
      <c r="K4436" s="1379"/>
      <c r="L4436" s="1350">
        <v>280</v>
      </c>
      <c r="M4436" s="1395">
        <v>44683</v>
      </c>
      <c r="N4436" s="1345"/>
      <c r="O4436" s="1345"/>
      <c r="P4436" s="1345"/>
      <c r="Q4436" s="1345"/>
      <c r="R4436" s="1345"/>
      <c r="S4436" s="1345"/>
      <c r="T4436" s="1345"/>
      <c r="U4436" s="1345"/>
      <c r="V4436" s="1345"/>
      <c r="W4436" s="1345"/>
      <c r="X4436" s="1345"/>
      <c r="Y4436" s="1345"/>
      <c r="Z4436" s="1270"/>
      <c r="AA4436" s="1270"/>
      <c r="AB4436" s="1270"/>
      <c r="AC4436" s="1507">
        <f t="shared" si="1609"/>
        <v>520</v>
      </c>
      <c r="AD4436" s="1508">
        <f t="shared" si="1610"/>
        <v>54781.313600000001</v>
      </c>
      <c r="AE4436" s="14">
        <f t="shared" si="1611"/>
        <v>13.2</v>
      </c>
      <c r="AF4436" s="14">
        <f t="shared" si="1612"/>
        <v>0</v>
      </c>
      <c r="AG4436" s="14" t="e">
        <f t="shared" si="1613"/>
        <v>#DIV/0!</v>
      </c>
      <c r="AH4436" s="14" t="e">
        <f t="shared" si="1614"/>
        <v>#DIV/0!</v>
      </c>
      <c r="AI4436" s="14">
        <f t="shared" si="1615"/>
        <v>520</v>
      </c>
      <c r="AJ4436" s="1396"/>
    </row>
    <row r="4437" spans="1:36" ht="15.75">
      <c r="A4437" s="1461"/>
      <c r="B4437" s="1355" t="s">
        <v>3409</v>
      </c>
      <c r="C4437" s="1353" t="s">
        <v>177</v>
      </c>
      <c r="D4437" s="2182">
        <v>1</v>
      </c>
      <c r="E4437" s="1270">
        <v>188</v>
      </c>
      <c r="F4437" s="1270">
        <f t="shared" si="1618"/>
        <v>188</v>
      </c>
      <c r="G4437" s="1270">
        <v>0</v>
      </c>
      <c r="H4437" s="1270">
        <f t="shared" si="1619"/>
        <v>0</v>
      </c>
      <c r="I4437" s="1395">
        <v>44707</v>
      </c>
      <c r="J4437" s="1282">
        <v>45444</v>
      </c>
      <c r="K4437" s="1282"/>
      <c r="L4437" s="1286"/>
      <c r="M4437" s="1270"/>
      <c r="N4437" s="1345">
        <v>58</v>
      </c>
      <c r="O4437" s="1345">
        <v>30</v>
      </c>
      <c r="P4437" s="1345">
        <v>9</v>
      </c>
      <c r="Q4437" s="1345"/>
      <c r="R4437" s="1345"/>
      <c r="S4437" s="1345"/>
      <c r="T4437" s="1345"/>
      <c r="U4437" s="1345"/>
      <c r="V4437" s="1345"/>
      <c r="W4437" s="1345"/>
      <c r="X4437" s="1345"/>
      <c r="Y4437" s="1345"/>
      <c r="Z4437" s="1270"/>
      <c r="AA4437" s="1270"/>
      <c r="AB4437" s="1270"/>
      <c r="AC4437" s="1507">
        <f t="shared" si="1609"/>
        <v>91</v>
      </c>
      <c r="AD4437" s="1508">
        <f t="shared" si="1610"/>
        <v>91</v>
      </c>
      <c r="AE4437" s="14">
        <f t="shared" si="1611"/>
        <v>14.233333333333333</v>
      </c>
      <c r="AF4437" s="14">
        <f t="shared" si="1612"/>
        <v>32.333333333333336</v>
      </c>
      <c r="AG4437" s="14">
        <f t="shared" si="1613"/>
        <v>2.8144329896907214</v>
      </c>
      <c r="AH4437" s="14">
        <f t="shared" si="1614"/>
        <v>-11.418900343642612</v>
      </c>
      <c r="AI4437" s="14">
        <f t="shared" si="1615"/>
        <v>-369.21111111111111</v>
      </c>
      <c r="AJ4437" s="1396"/>
    </row>
    <row r="4438" spans="1:36" ht="15.75">
      <c r="A4438" s="1461"/>
      <c r="B4438" s="1355" t="s">
        <v>3410</v>
      </c>
      <c r="C4438" s="1353" t="s">
        <v>177</v>
      </c>
      <c r="D4438" s="2182">
        <v>1</v>
      </c>
      <c r="E4438" s="1270">
        <v>893</v>
      </c>
      <c r="F4438" s="1270">
        <f t="shared" si="1618"/>
        <v>893</v>
      </c>
      <c r="G4438" s="1270">
        <v>0</v>
      </c>
      <c r="H4438" s="1270">
        <f t="shared" si="1619"/>
        <v>0</v>
      </c>
      <c r="I4438" s="1395">
        <v>44707</v>
      </c>
      <c r="J4438" s="1282">
        <v>45292</v>
      </c>
      <c r="K4438" s="1282"/>
      <c r="L4438" s="1286"/>
      <c r="M4438" s="1270"/>
      <c r="N4438" s="1345">
        <v>40</v>
      </c>
      <c r="O4438" s="1345">
        <v>57</v>
      </c>
      <c r="P4438" s="1345">
        <v>63</v>
      </c>
      <c r="Q4438" s="1345"/>
      <c r="R4438" s="1345"/>
      <c r="S4438" s="1345"/>
      <c r="T4438" s="1345"/>
      <c r="U4438" s="1345"/>
      <c r="V4438" s="1345"/>
      <c r="W4438" s="1345"/>
      <c r="X4438" s="1345"/>
      <c r="Y4438" s="1345"/>
      <c r="Z4438" s="1270"/>
      <c r="AA4438" s="1270"/>
      <c r="AB4438" s="1270"/>
      <c r="AC4438" s="1507">
        <f t="shared" si="1609"/>
        <v>733</v>
      </c>
      <c r="AD4438" s="1508">
        <f t="shared" si="1610"/>
        <v>733</v>
      </c>
      <c r="AE4438" s="14">
        <f t="shared" si="1611"/>
        <v>9.1666666666666661</v>
      </c>
      <c r="AF4438" s="14">
        <f t="shared" si="1612"/>
        <v>53.333333333333336</v>
      </c>
      <c r="AG4438" s="14">
        <f t="shared" si="1613"/>
        <v>13.743749999999999</v>
      </c>
      <c r="AH4438" s="14">
        <f t="shared" si="1614"/>
        <v>4.5770833333333325</v>
      </c>
      <c r="AI4438" s="14">
        <f t="shared" si="1615"/>
        <v>244.11111111111114</v>
      </c>
      <c r="AJ4438" s="1396"/>
    </row>
    <row r="4439" spans="1:36" ht="15.75">
      <c r="A4439" s="1461"/>
      <c r="B4439" s="1355" t="s">
        <v>2919</v>
      </c>
      <c r="C4439" s="1353" t="s">
        <v>233</v>
      </c>
      <c r="D4439" s="2182">
        <v>1</v>
      </c>
      <c r="E4439" s="1270">
        <v>1000</v>
      </c>
      <c r="F4439" s="1270">
        <f t="shared" si="1618"/>
        <v>1000</v>
      </c>
      <c r="G4439" s="1270">
        <v>0</v>
      </c>
      <c r="H4439" s="1270">
        <f t="shared" si="1619"/>
        <v>0</v>
      </c>
      <c r="I4439" s="1395">
        <v>44701</v>
      </c>
      <c r="J4439" s="1282">
        <v>45413</v>
      </c>
      <c r="K4439" s="1282"/>
      <c r="L4439" s="1286"/>
      <c r="M4439" s="1270"/>
      <c r="N4439" s="1345"/>
      <c r="O4439" s="1345"/>
      <c r="P4439" s="1345"/>
      <c r="Q4439" s="1345"/>
      <c r="R4439" s="1345"/>
      <c r="S4439" s="1345"/>
      <c r="T4439" s="1345"/>
      <c r="U4439" s="1345"/>
      <c r="V4439" s="1345"/>
      <c r="W4439" s="1345"/>
      <c r="X4439" s="1345"/>
      <c r="Y4439" s="1345"/>
      <c r="Z4439" s="1270"/>
      <c r="AA4439" s="1270"/>
      <c r="AB4439" s="1270"/>
      <c r="AC4439" s="1507">
        <f t="shared" si="1609"/>
        <v>1000</v>
      </c>
      <c r="AD4439" s="1508">
        <f t="shared" si="1610"/>
        <v>1000</v>
      </c>
      <c r="AE4439" s="14">
        <f t="shared" si="1611"/>
        <v>13.2</v>
      </c>
      <c r="AF4439" s="14">
        <f t="shared" si="1612"/>
        <v>0</v>
      </c>
      <c r="AG4439" s="14" t="e">
        <f t="shared" si="1613"/>
        <v>#DIV/0!</v>
      </c>
      <c r="AH4439" s="14" t="e">
        <f t="shared" si="1614"/>
        <v>#DIV/0!</v>
      </c>
      <c r="AI4439" s="14">
        <f t="shared" si="1615"/>
        <v>1000</v>
      </c>
      <c r="AJ4439" s="1396"/>
    </row>
    <row r="4440" spans="1:36" ht="15.75">
      <c r="A4440" s="1461"/>
      <c r="B4440" s="1355" t="s">
        <v>3411</v>
      </c>
      <c r="C4440" s="1353" t="s">
        <v>177</v>
      </c>
      <c r="D4440" s="2182">
        <v>2.2000000000000002</v>
      </c>
      <c r="E4440" s="1270">
        <v>94</v>
      </c>
      <c r="F4440" s="1270">
        <f t="shared" si="1618"/>
        <v>206.8</v>
      </c>
      <c r="G4440" s="1270">
        <v>0</v>
      </c>
      <c r="H4440" s="1270">
        <f t="shared" si="1619"/>
        <v>0</v>
      </c>
      <c r="I4440" s="1395">
        <v>44697</v>
      </c>
      <c r="J4440" s="1282">
        <v>46113</v>
      </c>
      <c r="K4440" s="1282"/>
      <c r="L4440" s="1286"/>
      <c r="M4440" s="1270"/>
      <c r="N4440" s="1345">
        <v>24</v>
      </c>
      <c r="O4440" s="1345">
        <v>14</v>
      </c>
      <c r="P4440" s="1345">
        <v>7</v>
      </c>
      <c r="Q4440" s="1345"/>
      <c r="R4440" s="1345"/>
      <c r="S4440" s="1345"/>
      <c r="T4440" s="1345"/>
      <c r="U4440" s="1345"/>
      <c r="V4440" s="1345"/>
      <c r="W4440" s="1345"/>
      <c r="X4440" s="1345"/>
      <c r="Y4440" s="1345"/>
      <c r="Z4440" s="1270"/>
      <c r="AA4440" s="1270"/>
      <c r="AB4440" s="1270"/>
      <c r="AC4440" s="1507">
        <f t="shared" si="1609"/>
        <v>49</v>
      </c>
      <c r="AD4440" s="1508">
        <f t="shared" si="1610"/>
        <v>107.80000000000001</v>
      </c>
      <c r="AE4440" s="14">
        <f t="shared" si="1611"/>
        <v>36.533333333333331</v>
      </c>
      <c r="AF4440" s="14">
        <f t="shared" si="1612"/>
        <v>15</v>
      </c>
      <c r="AG4440" s="14">
        <f t="shared" si="1613"/>
        <v>3.2666666666666666</v>
      </c>
      <c r="AH4440" s="14">
        <f t="shared" si="1614"/>
        <v>-33.266666666666666</v>
      </c>
      <c r="AI4440" s="14">
        <f t="shared" si="1615"/>
        <v>-499</v>
      </c>
      <c r="AJ4440" s="1396"/>
    </row>
    <row r="4441" spans="1:36" ht="15.75">
      <c r="A4441" s="1461"/>
      <c r="B4441" s="1355" t="s">
        <v>3761</v>
      </c>
      <c r="C4441" s="1353" t="s">
        <v>234</v>
      </c>
      <c r="D4441" s="2182">
        <v>1</v>
      </c>
      <c r="E4441" s="1270">
        <v>1400</v>
      </c>
      <c r="F4441" s="1270">
        <f t="shared" si="1618"/>
        <v>1400</v>
      </c>
      <c r="G4441" s="1270">
        <v>0</v>
      </c>
      <c r="H4441" s="1270">
        <f t="shared" si="1619"/>
        <v>0</v>
      </c>
      <c r="I4441" s="1395">
        <v>44722</v>
      </c>
      <c r="J4441" s="1282">
        <v>45047</v>
      </c>
      <c r="K4441" s="1282"/>
      <c r="L4441" s="1286"/>
      <c r="M4441" s="1270"/>
      <c r="N4441" s="1345">
        <v>367</v>
      </c>
      <c r="O4441" s="1345">
        <v>326</v>
      </c>
      <c r="P4441" s="1345">
        <v>218</v>
      </c>
      <c r="Q4441" s="1345"/>
      <c r="R4441" s="1345"/>
      <c r="S4441" s="1345"/>
      <c r="T4441" s="1345"/>
      <c r="U4441" s="1345"/>
      <c r="V4441" s="1345"/>
      <c r="W4441" s="1345"/>
      <c r="X4441" s="1345"/>
      <c r="Y4441" s="1345"/>
      <c r="Z4441" s="1270"/>
      <c r="AA4441" s="1270"/>
      <c r="AB4441" s="1270"/>
      <c r="AC4441" s="1507">
        <f t="shared" si="1609"/>
        <v>489</v>
      </c>
      <c r="AD4441" s="1508">
        <f t="shared" si="1610"/>
        <v>489</v>
      </c>
      <c r="AE4441" s="14">
        <f t="shared" si="1611"/>
        <v>1</v>
      </c>
      <c r="AF4441" s="14">
        <f t="shared" si="1612"/>
        <v>303.66666666666669</v>
      </c>
      <c r="AG4441" s="14">
        <f t="shared" si="1613"/>
        <v>1.6103183315038418</v>
      </c>
      <c r="AH4441" s="14">
        <f t="shared" si="1614"/>
        <v>0.61031833150384185</v>
      </c>
      <c r="AI4441" s="14">
        <f t="shared" si="1615"/>
        <v>185.33333333333331</v>
      </c>
      <c r="AJ4441" s="1396"/>
    </row>
    <row r="4442" spans="1:36" ht="15.75">
      <c r="A4442" s="1461"/>
      <c r="B4442" s="1355" t="s">
        <v>3763</v>
      </c>
      <c r="C4442" s="1353" t="s">
        <v>234</v>
      </c>
      <c r="D4442" s="2182">
        <v>1</v>
      </c>
      <c r="E4442" s="1270">
        <v>500</v>
      </c>
      <c r="F4442" s="1270">
        <f t="shared" si="1618"/>
        <v>500</v>
      </c>
      <c r="G4442" s="1270">
        <v>0</v>
      </c>
      <c r="H4442" s="1270">
        <f t="shared" si="1619"/>
        <v>0</v>
      </c>
      <c r="I4442" s="1395">
        <v>44728</v>
      </c>
      <c r="J4442" s="1282">
        <v>45657</v>
      </c>
      <c r="K4442" s="1282"/>
      <c r="L4442" s="1286"/>
      <c r="M4442" s="1270"/>
      <c r="N4442" s="1345"/>
      <c r="O4442" s="1345"/>
      <c r="P4442" s="1345"/>
      <c r="Q4442" s="1345"/>
      <c r="R4442" s="1345"/>
      <c r="S4442" s="1345"/>
      <c r="T4442" s="1345"/>
      <c r="U4442" s="1345"/>
      <c r="V4442" s="1345"/>
      <c r="W4442" s="1345"/>
      <c r="X4442" s="1345"/>
      <c r="Y4442" s="1345"/>
      <c r="Z4442" s="1270"/>
      <c r="AA4442" s="1270"/>
      <c r="AB4442" s="1270"/>
      <c r="AC4442" s="1507">
        <f t="shared" si="1609"/>
        <v>500</v>
      </c>
      <c r="AD4442" s="1508">
        <f t="shared" si="1610"/>
        <v>500</v>
      </c>
      <c r="AE4442" s="14">
        <f t="shared" si="1611"/>
        <v>21.333333333333332</v>
      </c>
      <c r="AF4442" s="14">
        <f t="shared" si="1612"/>
        <v>0</v>
      </c>
      <c r="AG4442" s="14" t="e">
        <f t="shared" si="1613"/>
        <v>#DIV/0!</v>
      </c>
      <c r="AH4442" s="14" t="e">
        <f t="shared" si="1614"/>
        <v>#DIV/0!</v>
      </c>
      <c r="AI4442" s="14">
        <f t="shared" si="1615"/>
        <v>500</v>
      </c>
      <c r="AJ4442" s="1396"/>
    </row>
    <row r="4443" spans="1:36" ht="15.75">
      <c r="A4443" s="1461"/>
      <c r="B4443" s="1355" t="s">
        <v>3764</v>
      </c>
      <c r="C4443" s="1353" t="s">
        <v>233</v>
      </c>
      <c r="D4443" s="2182">
        <v>1</v>
      </c>
      <c r="E4443" s="1270">
        <v>41</v>
      </c>
      <c r="F4443" s="1270">
        <f t="shared" si="1618"/>
        <v>41</v>
      </c>
      <c r="G4443" s="1270">
        <v>0</v>
      </c>
      <c r="H4443" s="1270">
        <f t="shared" si="1619"/>
        <v>0</v>
      </c>
      <c r="I4443" s="1395">
        <v>44742</v>
      </c>
      <c r="J4443" s="1282">
        <v>45658</v>
      </c>
      <c r="K4443" s="1282"/>
      <c r="L4443" s="1286"/>
      <c r="M4443" s="1270"/>
      <c r="N4443" s="1345">
        <v>6</v>
      </c>
      <c r="O4443" s="1345">
        <v>25</v>
      </c>
      <c r="P4443" s="1345">
        <v>9</v>
      </c>
      <c r="Q4443" s="1345"/>
      <c r="R4443" s="1345"/>
      <c r="S4443" s="1345"/>
      <c r="T4443" s="1345"/>
      <c r="U4443" s="1345"/>
      <c r="V4443" s="1345"/>
      <c r="W4443" s="1345"/>
      <c r="X4443" s="1345"/>
      <c r="Y4443" s="1345"/>
      <c r="Z4443" s="1270"/>
      <c r="AA4443" s="1270"/>
      <c r="AB4443" s="1270"/>
      <c r="AC4443" s="1507">
        <f t="shared" si="1609"/>
        <v>1</v>
      </c>
      <c r="AD4443" s="1508">
        <f t="shared" si="1610"/>
        <v>1</v>
      </c>
      <c r="AE4443" s="14">
        <f t="shared" si="1611"/>
        <v>21.366666666666667</v>
      </c>
      <c r="AF4443" s="14">
        <f t="shared" si="1612"/>
        <v>13.333333333333334</v>
      </c>
      <c r="AG4443" s="14">
        <f t="shared" si="1613"/>
        <v>7.4999999999999997E-2</v>
      </c>
      <c r="AH4443" s="14">
        <f t="shared" si="1614"/>
        <v>-21.291666666666668</v>
      </c>
      <c r="AI4443" s="14">
        <f t="shared" si="1615"/>
        <v>-283.88888888888891</v>
      </c>
      <c r="AJ4443" s="1396"/>
    </row>
    <row r="4444" spans="1:36" ht="15.75">
      <c r="A4444" s="1461"/>
      <c r="B4444" s="1355" t="s">
        <v>8653</v>
      </c>
      <c r="C4444" s="1353" t="s">
        <v>309</v>
      </c>
      <c r="D4444" s="2182">
        <v>1</v>
      </c>
      <c r="E4444" s="1270">
        <v>0</v>
      </c>
      <c r="F4444" s="1270">
        <f t="shared" si="1618"/>
        <v>0</v>
      </c>
      <c r="G4444" s="1286">
        <v>1200</v>
      </c>
      <c r="H4444" s="1270">
        <f t="shared" si="1619"/>
        <v>1200</v>
      </c>
      <c r="I4444" s="1395">
        <v>44952</v>
      </c>
      <c r="J4444" s="1282">
        <v>45292</v>
      </c>
      <c r="K4444" s="1282"/>
      <c r="L4444" s="1286"/>
      <c r="M4444" s="1270"/>
      <c r="N4444" s="1345"/>
      <c r="O4444" s="1345"/>
      <c r="P4444" s="1345">
        <v>99</v>
      </c>
      <c r="Q4444" s="1345"/>
      <c r="R4444" s="1345"/>
      <c r="S4444" s="1345"/>
      <c r="T4444" s="1345"/>
      <c r="U4444" s="1345"/>
      <c r="V4444" s="1345"/>
      <c r="W4444" s="1345"/>
      <c r="X4444" s="1345"/>
      <c r="Y4444" s="1345"/>
      <c r="Z4444" s="1270"/>
      <c r="AA4444" s="1270"/>
      <c r="AB4444" s="1270"/>
      <c r="AC4444" s="1507">
        <f t="shared" si="1609"/>
        <v>1101</v>
      </c>
      <c r="AD4444" s="1508">
        <f t="shared" si="1610"/>
        <v>1101</v>
      </c>
      <c r="AE4444" s="14">
        <f t="shared" si="1611"/>
        <v>9.1666666666666661</v>
      </c>
      <c r="AF4444" s="14">
        <f t="shared" si="1612"/>
        <v>33</v>
      </c>
      <c r="AG4444" s="14">
        <f t="shared" si="1613"/>
        <v>33.363636363636367</v>
      </c>
      <c r="AH4444" s="14">
        <f t="shared" si="1614"/>
        <v>24.196969696969703</v>
      </c>
      <c r="AI4444" s="14">
        <f t="shared" si="1615"/>
        <v>798.5</v>
      </c>
      <c r="AJ4444" s="1396"/>
    </row>
    <row r="4445" spans="1:36" ht="31.5" customHeight="1">
      <c r="A4445" s="1461"/>
      <c r="B4445" s="1355" t="s">
        <v>8263</v>
      </c>
      <c r="C4445" s="1353" t="s">
        <v>177</v>
      </c>
      <c r="D4445" s="2182">
        <v>1</v>
      </c>
      <c r="E4445" s="1270">
        <v>0</v>
      </c>
      <c r="F4445" s="1270">
        <f t="shared" si="1618"/>
        <v>0</v>
      </c>
      <c r="G4445" s="1286">
        <v>5000</v>
      </c>
      <c r="H4445" s="1270">
        <f t="shared" si="1619"/>
        <v>5000</v>
      </c>
      <c r="I4445" s="1395">
        <v>44952</v>
      </c>
      <c r="J4445" s="1282">
        <v>45566</v>
      </c>
      <c r="K4445" s="1282"/>
      <c r="L4445" s="1286"/>
      <c r="M4445" s="1270"/>
      <c r="N4445" s="1345"/>
      <c r="O4445" s="1345">
        <v>32</v>
      </c>
      <c r="P4445" s="1345"/>
      <c r="Q4445" s="1345"/>
      <c r="R4445" s="1345"/>
      <c r="S4445" s="1345"/>
      <c r="T4445" s="1345"/>
      <c r="U4445" s="1345"/>
      <c r="V4445" s="1345"/>
      <c r="W4445" s="1345"/>
      <c r="X4445" s="1345"/>
      <c r="Y4445" s="1345"/>
      <c r="Z4445" s="1270"/>
      <c r="AA4445" s="1270"/>
      <c r="AB4445" s="1270"/>
      <c r="AC4445" s="1507">
        <f t="shared" si="1609"/>
        <v>4968</v>
      </c>
      <c r="AD4445" s="1508">
        <f t="shared" si="1610"/>
        <v>4968</v>
      </c>
      <c r="AE4445" s="14">
        <f t="shared" si="1611"/>
        <v>18.3</v>
      </c>
      <c r="AF4445" s="14">
        <f t="shared" si="1612"/>
        <v>10.666666666666666</v>
      </c>
      <c r="AG4445" s="14">
        <f t="shared" si="1613"/>
        <v>465.75</v>
      </c>
      <c r="AH4445" s="14">
        <f t="shared" si="1614"/>
        <v>447.45</v>
      </c>
      <c r="AI4445" s="14">
        <f t="shared" si="1615"/>
        <v>4772.8</v>
      </c>
      <c r="AJ4445" s="1396"/>
    </row>
    <row r="4446" spans="1:36" ht="15.75">
      <c r="A4446" s="1461"/>
      <c r="B4446" s="1355" t="s">
        <v>4321</v>
      </c>
      <c r="C4446" s="1353" t="s">
        <v>233</v>
      </c>
      <c r="D4446" s="2182">
        <v>135</v>
      </c>
      <c r="E4446" s="1270">
        <v>65</v>
      </c>
      <c r="F4446" s="1270">
        <f t="shared" si="1618"/>
        <v>8775</v>
      </c>
      <c r="G4446" s="1270">
        <v>0</v>
      </c>
      <c r="H4446" s="1270">
        <f t="shared" si="1619"/>
        <v>0</v>
      </c>
      <c r="I4446" s="1395">
        <v>44747</v>
      </c>
      <c r="J4446" s="1282">
        <v>45292</v>
      </c>
      <c r="K4446" s="1282"/>
      <c r="L4446" s="1270"/>
      <c r="M4446" s="1270"/>
      <c r="N4446" s="1345">
        <v>5</v>
      </c>
      <c r="O4446" s="1345">
        <v>5</v>
      </c>
      <c r="P4446" s="1345">
        <v>1</v>
      </c>
      <c r="Q4446" s="1345"/>
      <c r="R4446" s="1345"/>
      <c r="S4446" s="1345"/>
      <c r="T4446" s="1345"/>
      <c r="U4446" s="1345"/>
      <c r="V4446" s="1345"/>
      <c r="W4446" s="1345"/>
      <c r="X4446" s="1345"/>
      <c r="Y4446" s="1345"/>
      <c r="Z4446" s="1270"/>
      <c r="AA4446" s="1270"/>
      <c r="AB4446" s="1270"/>
      <c r="AC4446" s="1507">
        <f t="shared" si="1609"/>
        <v>54</v>
      </c>
      <c r="AD4446" s="1508">
        <f t="shared" si="1610"/>
        <v>7290</v>
      </c>
      <c r="AE4446" s="14">
        <f t="shared" si="1611"/>
        <v>9.1666666666666661</v>
      </c>
      <c r="AF4446" s="14">
        <f t="shared" si="1612"/>
        <v>3.6666666666666665</v>
      </c>
      <c r="AG4446" s="14">
        <f t="shared" si="1613"/>
        <v>14.727272727272728</v>
      </c>
      <c r="AH4446" s="14">
        <f t="shared" si="1614"/>
        <v>5.5606060606060623</v>
      </c>
      <c r="AI4446" s="14">
        <f t="shared" si="1615"/>
        <v>20.388888888888893</v>
      </c>
      <c r="AJ4446" s="1396"/>
    </row>
    <row r="4447" spans="1:36" ht="15.75">
      <c r="A4447" s="1461"/>
      <c r="B4447" s="32" t="s">
        <v>6016</v>
      </c>
      <c r="C4447" s="22" t="s">
        <v>232</v>
      </c>
      <c r="D4447" s="2194">
        <v>1</v>
      </c>
      <c r="E4447" s="1270">
        <v>95</v>
      </c>
      <c r="F4447" s="1270">
        <f t="shared" si="1618"/>
        <v>95</v>
      </c>
      <c r="G4447" s="1270">
        <v>0</v>
      </c>
      <c r="H4447" s="1270">
        <f t="shared" si="1619"/>
        <v>0</v>
      </c>
      <c r="I4447" s="579">
        <v>44837</v>
      </c>
      <c r="J4447" s="579">
        <v>45230</v>
      </c>
      <c r="K4447" s="1282"/>
      <c r="L4447" s="1270"/>
      <c r="M4447" s="1270"/>
      <c r="N4447" s="1345">
        <v>37</v>
      </c>
      <c r="O4447" s="1345"/>
      <c r="P4447" s="1345">
        <v>8</v>
      </c>
      <c r="Q4447" s="1345"/>
      <c r="R4447" s="1345"/>
      <c r="S4447" s="1345"/>
      <c r="T4447" s="1345"/>
      <c r="U4447" s="1345"/>
      <c r="V4447" s="1345"/>
      <c r="W4447" s="1345"/>
      <c r="X4447" s="1345"/>
      <c r="Y4447" s="1345"/>
      <c r="Z4447" s="1270"/>
      <c r="AA4447" s="1270"/>
      <c r="AB4447" s="1270"/>
      <c r="AC4447" s="1507">
        <f t="shared" si="1609"/>
        <v>50</v>
      </c>
      <c r="AD4447" s="1508">
        <f t="shared" si="1610"/>
        <v>50</v>
      </c>
      <c r="AE4447" s="14">
        <f t="shared" si="1611"/>
        <v>7.1</v>
      </c>
      <c r="AF4447" s="14">
        <f t="shared" si="1612"/>
        <v>15</v>
      </c>
      <c r="AG4447" s="14">
        <f t="shared" si="1613"/>
        <v>3.3333333333333335</v>
      </c>
      <c r="AH4447" s="14">
        <f t="shared" si="1614"/>
        <v>-3.7666666666666662</v>
      </c>
      <c r="AI4447" s="14">
        <f t="shared" si="1615"/>
        <v>-56.5</v>
      </c>
      <c r="AJ4447" s="1396"/>
    </row>
    <row r="4448" spans="1:36" ht="15.75">
      <c r="A4448" s="2199"/>
      <c r="B4448" s="574" t="s">
        <v>6503</v>
      </c>
      <c r="C4448" s="2200" t="s">
        <v>65</v>
      </c>
      <c r="D4448" s="1286">
        <v>25.207999999999998</v>
      </c>
      <c r="E4448" s="1286">
        <v>90</v>
      </c>
      <c r="F4448" s="1270">
        <f t="shared" si="1618"/>
        <v>2268.7199999999998</v>
      </c>
      <c r="G4448" s="1270">
        <v>0</v>
      </c>
      <c r="H4448" s="1270">
        <f t="shared" si="1619"/>
        <v>0</v>
      </c>
      <c r="I4448" s="1351">
        <v>44893</v>
      </c>
      <c r="J4448" s="1349">
        <v>45108</v>
      </c>
      <c r="K4448" s="1349"/>
      <c r="L4448" s="1403"/>
      <c r="M4448" s="1349"/>
      <c r="N4448" s="1345">
        <v>59</v>
      </c>
      <c r="O4448" s="1345"/>
      <c r="P4448" s="1345"/>
      <c r="Q4448" s="1345"/>
      <c r="R4448" s="1345"/>
      <c r="S4448" s="1345"/>
      <c r="T4448" s="1345"/>
      <c r="U4448" s="1345"/>
      <c r="V4448" s="1345"/>
      <c r="W4448" s="1345"/>
      <c r="X4448" s="1345"/>
      <c r="Y4448" s="1345"/>
      <c r="Z4448" s="1286"/>
      <c r="AA4448" s="1286"/>
      <c r="AB4448" s="1286"/>
      <c r="AC4448" s="1507">
        <f t="shared" si="1609"/>
        <v>31</v>
      </c>
      <c r="AD4448" s="1508">
        <f t="shared" si="1610"/>
        <v>781.44799999999998</v>
      </c>
      <c r="AE4448" s="14">
        <f t="shared" si="1611"/>
        <v>3.0333333333333332</v>
      </c>
      <c r="AF4448" s="14">
        <f t="shared" si="1612"/>
        <v>19.666666666666668</v>
      </c>
      <c r="AG4448" s="14">
        <f t="shared" si="1613"/>
        <v>1.5762711864406778</v>
      </c>
      <c r="AH4448" s="14">
        <f t="shared" si="1614"/>
        <v>-1.4570621468926555</v>
      </c>
      <c r="AI4448" s="14">
        <f t="shared" si="1615"/>
        <v>-28.655555555555559</v>
      </c>
      <c r="AJ4448" s="2201"/>
    </row>
    <row r="4449" spans="1:36" ht="15.75" customHeight="1">
      <c r="A4449" s="4315" t="s">
        <v>46</v>
      </c>
      <c r="B4449" s="4316"/>
      <c r="C4449" s="4316"/>
      <c r="D4449" s="4316"/>
      <c r="E4449" s="4316"/>
      <c r="F4449" s="4316"/>
      <c r="G4449" s="4316"/>
      <c r="H4449" s="4316"/>
      <c r="I4449" s="4316"/>
      <c r="J4449" s="4316"/>
      <c r="K4449" s="4316"/>
      <c r="L4449" s="4316"/>
      <c r="M4449" s="4316"/>
      <c r="N4449" s="4316"/>
      <c r="O4449" s="4316"/>
      <c r="P4449" s="4316"/>
      <c r="Q4449" s="4316"/>
      <c r="R4449" s="4316"/>
      <c r="S4449" s="4316"/>
      <c r="T4449" s="4316"/>
      <c r="U4449" s="4316"/>
      <c r="V4449" s="4316"/>
      <c r="W4449" s="4316"/>
      <c r="X4449" s="4316"/>
      <c r="Y4449" s="4316"/>
      <c r="Z4449" s="4316"/>
      <c r="AA4449" s="4316"/>
      <c r="AB4449" s="4316"/>
      <c r="AC4449" s="4316"/>
      <c r="AD4449" s="4316"/>
      <c r="AE4449" s="4316"/>
      <c r="AF4449" s="4316"/>
      <c r="AG4449" s="4316"/>
      <c r="AH4449" s="4316"/>
      <c r="AI4449" s="4316"/>
      <c r="AJ4449" s="4317"/>
    </row>
    <row r="4450" spans="1:36" ht="15.75" customHeight="1">
      <c r="A4450" s="4653" t="s">
        <v>19</v>
      </c>
      <c r="B4450" s="4654"/>
      <c r="C4450" s="4654"/>
      <c r="D4450" s="4654"/>
      <c r="E4450" s="4654"/>
      <c r="F4450" s="4654"/>
      <c r="G4450" s="4654"/>
      <c r="H4450" s="4654"/>
      <c r="I4450" s="4654"/>
      <c r="J4450" s="4654"/>
      <c r="K4450" s="4654"/>
      <c r="L4450" s="4654"/>
      <c r="M4450" s="4654"/>
      <c r="N4450" s="4654"/>
      <c r="O4450" s="4654"/>
      <c r="P4450" s="4654"/>
      <c r="Q4450" s="4654"/>
      <c r="R4450" s="4654"/>
      <c r="S4450" s="4654"/>
      <c r="T4450" s="4654"/>
      <c r="U4450" s="4654"/>
      <c r="V4450" s="4654"/>
      <c r="W4450" s="4654"/>
      <c r="X4450" s="4654"/>
      <c r="Y4450" s="4654"/>
      <c r="Z4450" s="4654"/>
      <c r="AA4450" s="4654"/>
      <c r="AB4450" s="4654"/>
      <c r="AC4450" s="4654"/>
      <c r="AD4450" s="4654"/>
      <c r="AE4450" s="4654"/>
      <c r="AF4450" s="4654"/>
      <c r="AG4450" s="4654"/>
      <c r="AH4450" s="4654"/>
      <c r="AI4450" s="4654"/>
      <c r="AJ4450" s="4655"/>
    </row>
    <row r="4451" spans="1:36" ht="15.75" customHeight="1">
      <c r="A4451" s="4630" t="s">
        <v>991</v>
      </c>
      <c r="B4451" s="4631"/>
      <c r="C4451" s="4631"/>
      <c r="D4451" s="4631"/>
      <c r="E4451" s="4631"/>
      <c r="F4451" s="4631"/>
      <c r="G4451" s="4631"/>
      <c r="H4451" s="4631"/>
      <c r="I4451" s="4631"/>
      <c r="J4451" s="4631"/>
      <c r="K4451" s="4631"/>
      <c r="L4451" s="4631"/>
      <c r="M4451" s="4631"/>
      <c r="N4451" s="4631"/>
      <c r="O4451" s="4631"/>
      <c r="P4451" s="4631"/>
      <c r="Q4451" s="4631"/>
      <c r="R4451" s="4631"/>
      <c r="S4451" s="4631"/>
      <c r="T4451" s="4631"/>
      <c r="U4451" s="4631"/>
      <c r="V4451" s="4631"/>
      <c r="W4451" s="4631"/>
      <c r="X4451" s="4631"/>
      <c r="Y4451" s="4631"/>
      <c r="Z4451" s="4631"/>
      <c r="AA4451" s="4631"/>
      <c r="AB4451" s="4631"/>
      <c r="AC4451" s="4631"/>
      <c r="AD4451" s="4631"/>
      <c r="AE4451" s="4631"/>
      <c r="AF4451" s="4631"/>
      <c r="AG4451" s="4631"/>
      <c r="AH4451" s="4631"/>
      <c r="AI4451" s="4631"/>
      <c r="AJ4451" s="4632"/>
    </row>
    <row r="4452" spans="1:36" ht="15.75">
      <c r="A4452" s="1503">
        <v>1</v>
      </c>
      <c r="B4452" s="2202" t="s">
        <v>992</v>
      </c>
      <c r="C4452" s="2203" t="s">
        <v>173</v>
      </c>
      <c r="D4452" s="2204">
        <v>46.75</v>
      </c>
      <c r="E4452" s="2205">
        <v>384</v>
      </c>
      <c r="F4452" s="1503">
        <f t="shared" ref="F4452:F4470" si="1620">D4452*E4452</f>
        <v>17952</v>
      </c>
      <c r="G4452" s="1509"/>
      <c r="H4452" s="1315"/>
      <c r="I4452" s="2206">
        <v>44497</v>
      </c>
      <c r="J4452" s="2207">
        <v>45046</v>
      </c>
      <c r="K4452" s="2208"/>
      <c r="L4452" s="2209"/>
      <c r="M4452" s="2210">
        <v>44466</v>
      </c>
      <c r="N4452" s="2205"/>
      <c r="O4452" s="1503"/>
      <c r="P4452" s="1503">
        <v>96</v>
      </c>
      <c r="Q4452" s="1503"/>
      <c r="R4452" s="1503"/>
      <c r="S4452" s="1503"/>
      <c r="T4452" s="1503"/>
      <c r="U4452" s="1503"/>
      <c r="V4452" s="1503"/>
      <c r="W4452" s="1503"/>
      <c r="X4452" s="1503"/>
      <c r="Y4452" s="1503"/>
      <c r="Z4452" s="1503"/>
      <c r="AA4452" s="1503"/>
      <c r="AB4452" s="1503"/>
      <c r="AC4452" s="1507">
        <f t="shared" ref="AC4452:AC4470" si="1621">E4452+G4452-N4452-O4452-AA4452-P4452-Q4452-R4452-S4452-T4452-U4452-V4452-W4452-X4452-Y4452</f>
        <v>288</v>
      </c>
      <c r="AD4452" s="1508">
        <f t="shared" ref="AD4452:AD4470" si="1622">D4452*AC4452</f>
        <v>13464</v>
      </c>
      <c r="AE4452" s="14">
        <f t="shared" ref="AE4452:AE4462" si="1623">(J4452-"01.04.2023")/30</f>
        <v>0.96666666666666667</v>
      </c>
      <c r="AF4452" s="14">
        <f t="shared" ref="AF4452:AF4470" si="1624">(N4452+O4452+P4452+Q4452+R4452+S4452+T4452+U4452+V4452+W4452+X4452+Y4452)/3</f>
        <v>32</v>
      </c>
      <c r="AG4452" s="14">
        <f t="shared" ref="AG4452:AG4470" si="1625">AC4452/AF4452</f>
        <v>9</v>
      </c>
      <c r="AH4452" s="14">
        <f t="shared" ref="AH4452:AH4462" si="1626">AG4452-AE4452</f>
        <v>8.0333333333333332</v>
      </c>
      <c r="AI4452" s="14">
        <f t="shared" ref="AI4452:AI4462" si="1627">AC4452-(AE4452*AF4452)</f>
        <v>257.06666666666666</v>
      </c>
      <c r="AJ4452" s="1354"/>
    </row>
    <row r="4453" spans="1:36" ht="15.75">
      <c r="A4453" s="1503">
        <v>3</v>
      </c>
      <c r="B4453" s="2202" t="s">
        <v>993</v>
      </c>
      <c r="C4453" s="2212" t="s">
        <v>344</v>
      </c>
      <c r="D4453" s="2213">
        <v>3925.17</v>
      </c>
      <c r="E4453" s="2211">
        <v>1</v>
      </c>
      <c r="F4453" s="1503">
        <f t="shared" si="1620"/>
        <v>3925.17</v>
      </c>
      <c r="G4453" s="1509"/>
      <c r="H4453" s="1315"/>
      <c r="I4453" s="2206">
        <v>44461</v>
      </c>
      <c r="J4453" s="2207">
        <v>45868</v>
      </c>
      <c r="K4453" s="2208"/>
      <c r="L4453" s="2209"/>
      <c r="M4453" s="2208"/>
      <c r="N4453" s="2211"/>
      <c r="O4453" s="1503"/>
      <c r="P4453" s="1503"/>
      <c r="Q4453" s="1503"/>
      <c r="R4453" s="1503"/>
      <c r="S4453" s="1503"/>
      <c r="T4453" s="1503"/>
      <c r="U4453" s="1503"/>
      <c r="V4453" s="1503"/>
      <c r="W4453" s="1503"/>
      <c r="X4453" s="1503"/>
      <c r="Y4453" s="1503"/>
      <c r="Z4453" s="1503"/>
      <c r="AA4453" s="1503"/>
      <c r="AB4453" s="1503"/>
      <c r="AC4453" s="1507">
        <f t="shared" si="1621"/>
        <v>1</v>
      </c>
      <c r="AD4453" s="1508">
        <f t="shared" si="1622"/>
        <v>3925.17</v>
      </c>
      <c r="AE4453" s="14">
        <f t="shared" si="1623"/>
        <v>28.366666666666667</v>
      </c>
      <c r="AF4453" s="14">
        <f t="shared" si="1624"/>
        <v>0</v>
      </c>
      <c r="AG4453" s="14" t="e">
        <f t="shared" si="1625"/>
        <v>#DIV/0!</v>
      </c>
      <c r="AH4453" s="14" t="e">
        <f t="shared" si="1626"/>
        <v>#DIV/0!</v>
      </c>
      <c r="AI4453" s="14">
        <f t="shared" si="1627"/>
        <v>1</v>
      </c>
      <c r="AJ4453" s="1354"/>
    </row>
    <row r="4454" spans="1:36" ht="15.75">
      <c r="A4454" s="1503">
        <v>4</v>
      </c>
      <c r="B4454" s="2202" t="s">
        <v>993</v>
      </c>
      <c r="C4454" s="2212" t="s">
        <v>344</v>
      </c>
      <c r="D4454" s="2213">
        <v>3913.53</v>
      </c>
      <c r="E4454" s="2211">
        <v>1</v>
      </c>
      <c r="F4454" s="1503">
        <f t="shared" si="1620"/>
        <v>3913.53</v>
      </c>
      <c r="G4454" s="1509"/>
      <c r="H4454" s="1315"/>
      <c r="I4454" s="2206">
        <v>44461</v>
      </c>
      <c r="J4454" s="2207">
        <v>45868</v>
      </c>
      <c r="K4454" s="2208"/>
      <c r="L4454" s="2209"/>
      <c r="M4454" s="2208"/>
      <c r="N4454" s="2211"/>
      <c r="O4454" s="1503"/>
      <c r="P4454" s="1503"/>
      <c r="Q4454" s="1503"/>
      <c r="R4454" s="1503"/>
      <c r="S4454" s="1503"/>
      <c r="T4454" s="1503"/>
      <c r="U4454" s="1503"/>
      <c r="V4454" s="1503"/>
      <c r="W4454" s="1503"/>
      <c r="X4454" s="1503"/>
      <c r="Y4454" s="1503"/>
      <c r="Z4454" s="1503"/>
      <c r="AA4454" s="1503"/>
      <c r="AB4454" s="1503"/>
      <c r="AC4454" s="1507">
        <f t="shared" si="1621"/>
        <v>1</v>
      </c>
      <c r="AD4454" s="1508">
        <f t="shared" si="1622"/>
        <v>3913.53</v>
      </c>
      <c r="AE4454" s="14">
        <f t="shared" si="1623"/>
        <v>28.366666666666667</v>
      </c>
      <c r="AF4454" s="14">
        <f t="shared" si="1624"/>
        <v>0</v>
      </c>
      <c r="AG4454" s="14" t="e">
        <f t="shared" si="1625"/>
        <v>#DIV/0!</v>
      </c>
      <c r="AH4454" s="14" t="e">
        <f t="shared" si="1626"/>
        <v>#DIV/0!</v>
      </c>
      <c r="AI4454" s="14">
        <f t="shared" si="1627"/>
        <v>1</v>
      </c>
      <c r="AJ4454" s="1354"/>
    </row>
    <row r="4455" spans="1:36" ht="15.75">
      <c r="A4455" s="1503">
        <v>5</v>
      </c>
      <c r="B4455" s="2202" t="s">
        <v>994</v>
      </c>
      <c r="C4455" s="2212" t="s">
        <v>344</v>
      </c>
      <c r="D4455" s="2213">
        <v>4635.67</v>
      </c>
      <c r="E4455" s="2211">
        <v>1</v>
      </c>
      <c r="F4455" s="1503">
        <f t="shared" si="1620"/>
        <v>4635.67</v>
      </c>
      <c r="G4455" s="1509"/>
      <c r="H4455" s="1315"/>
      <c r="I4455" s="2206">
        <v>44543</v>
      </c>
      <c r="J4455" s="2207">
        <v>46070</v>
      </c>
      <c r="K4455" s="2208"/>
      <c r="L4455" s="2209"/>
      <c r="M4455" s="2208">
        <v>44382</v>
      </c>
      <c r="N4455" s="2211"/>
      <c r="O4455" s="1503"/>
      <c r="P4455" s="1503"/>
      <c r="Q4455" s="1503"/>
      <c r="R4455" s="1503"/>
      <c r="S4455" s="1503"/>
      <c r="T4455" s="1503"/>
      <c r="U4455" s="1503"/>
      <c r="V4455" s="1503"/>
      <c r="W4455" s="1503"/>
      <c r="X4455" s="1503"/>
      <c r="Y4455" s="1503"/>
      <c r="Z4455" s="1503"/>
      <c r="AA4455" s="1503"/>
      <c r="AB4455" s="1503"/>
      <c r="AC4455" s="1507">
        <f t="shared" si="1621"/>
        <v>1</v>
      </c>
      <c r="AD4455" s="1508">
        <f t="shared" si="1622"/>
        <v>4635.67</v>
      </c>
      <c r="AE4455" s="14">
        <f t="shared" si="1623"/>
        <v>35.1</v>
      </c>
      <c r="AF4455" s="14">
        <f t="shared" si="1624"/>
        <v>0</v>
      </c>
      <c r="AG4455" s="14" t="e">
        <f t="shared" si="1625"/>
        <v>#DIV/0!</v>
      </c>
      <c r="AH4455" s="14" t="e">
        <f t="shared" si="1626"/>
        <v>#DIV/0!</v>
      </c>
      <c r="AI4455" s="14">
        <f t="shared" si="1627"/>
        <v>1</v>
      </c>
      <c r="AJ4455" s="1354"/>
    </row>
    <row r="4456" spans="1:36" ht="15.75">
      <c r="A4456" s="1503">
        <v>8</v>
      </c>
      <c r="B4456" s="2202" t="s">
        <v>996</v>
      </c>
      <c r="C4456" s="2212" t="s">
        <v>176</v>
      </c>
      <c r="D4456" s="2213">
        <v>1911.19</v>
      </c>
      <c r="E4456" s="2211">
        <v>1</v>
      </c>
      <c r="F4456" s="1503">
        <f t="shared" si="1620"/>
        <v>1911.19</v>
      </c>
      <c r="G4456" s="1509"/>
      <c r="H4456" s="1315"/>
      <c r="I4456" s="2206">
        <v>44390</v>
      </c>
      <c r="J4456" s="2207">
        <v>45107</v>
      </c>
      <c r="K4456" s="2208"/>
      <c r="L4456" s="2209"/>
      <c r="M4456" s="2208"/>
      <c r="N4456" s="2211"/>
      <c r="O4456" s="1503"/>
      <c r="P4456" s="1503"/>
      <c r="Q4456" s="1503"/>
      <c r="R4456" s="1503"/>
      <c r="S4456" s="1503"/>
      <c r="T4456" s="1503"/>
      <c r="U4456" s="1503"/>
      <c r="V4456" s="1503"/>
      <c r="W4456" s="1503"/>
      <c r="X4456" s="1503"/>
      <c r="Y4456" s="1503"/>
      <c r="Z4456" s="1503"/>
      <c r="AA4456" s="1503"/>
      <c r="AB4456" s="1503"/>
      <c r="AC4456" s="1507">
        <f t="shared" si="1621"/>
        <v>1</v>
      </c>
      <c r="AD4456" s="1508">
        <f t="shared" si="1622"/>
        <v>1911.19</v>
      </c>
      <c r="AE4456" s="14">
        <f t="shared" si="1623"/>
        <v>3</v>
      </c>
      <c r="AF4456" s="14">
        <f t="shared" si="1624"/>
        <v>0</v>
      </c>
      <c r="AG4456" s="14" t="e">
        <f t="shared" si="1625"/>
        <v>#DIV/0!</v>
      </c>
      <c r="AH4456" s="14" t="e">
        <f t="shared" si="1626"/>
        <v>#DIV/0!</v>
      </c>
      <c r="AI4456" s="14">
        <f t="shared" si="1627"/>
        <v>1</v>
      </c>
      <c r="AJ4456" s="1354"/>
    </row>
    <row r="4457" spans="1:36" ht="15.75">
      <c r="A4457" s="1503">
        <v>9</v>
      </c>
      <c r="B4457" s="2202" t="s">
        <v>996</v>
      </c>
      <c r="C4457" s="2212" t="s">
        <v>176</v>
      </c>
      <c r="D4457" s="2213">
        <v>1908.02</v>
      </c>
      <c r="E4457" s="2211">
        <v>2</v>
      </c>
      <c r="F4457" s="1503">
        <f t="shared" si="1620"/>
        <v>3816.04</v>
      </c>
      <c r="G4457" s="1509"/>
      <c r="H4457" s="1315"/>
      <c r="I4457" s="2206">
        <v>44407</v>
      </c>
      <c r="J4457" s="2207">
        <v>45078</v>
      </c>
      <c r="K4457" s="2208"/>
      <c r="L4457" s="2209"/>
      <c r="M4457" s="2208"/>
      <c r="N4457" s="2211"/>
      <c r="O4457" s="1503"/>
      <c r="P4457" s="1503"/>
      <c r="Q4457" s="1503"/>
      <c r="R4457" s="1503"/>
      <c r="S4457" s="1503"/>
      <c r="T4457" s="1503"/>
      <c r="U4457" s="1503"/>
      <c r="V4457" s="1503"/>
      <c r="W4457" s="1503"/>
      <c r="X4457" s="1503"/>
      <c r="Y4457" s="1503"/>
      <c r="Z4457" s="1503"/>
      <c r="AA4457" s="1503"/>
      <c r="AB4457" s="1503"/>
      <c r="AC4457" s="1507">
        <f t="shared" si="1621"/>
        <v>2</v>
      </c>
      <c r="AD4457" s="1508">
        <f t="shared" si="1622"/>
        <v>3816.04</v>
      </c>
      <c r="AE4457" s="14">
        <f t="shared" si="1623"/>
        <v>2.0333333333333332</v>
      </c>
      <c r="AF4457" s="14">
        <f t="shared" si="1624"/>
        <v>0</v>
      </c>
      <c r="AG4457" s="14" t="e">
        <f t="shared" si="1625"/>
        <v>#DIV/0!</v>
      </c>
      <c r="AH4457" s="14" t="e">
        <f t="shared" si="1626"/>
        <v>#DIV/0!</v>
      </c>
      <c r="AI4457" s="14">
        <f t="shared" si="1627"/>
        <v>2</v>
      </c>
      <c r="AJ4457" s="1354"/>
    </row>
    <row r="4458" spans="1:36" ht="15.75">
      <c r="A4458" s="1503">
        <v>10</v>
      </c>
      <c r="B4458" s="2202" t="s">
        <v>997</v>
      </c>
      <c r="C4458" s="2212" t="s">
        <v>176</v>
      </c>
      <c r="D4458" s="2213">
        <v>1908.016836</v>
      </c>
      <c r="E4458" s="2211">
        <v>2</v>
      </c>
      <c r="F4458" s="1503">
        <f t="shared" si="1620"/>
        <v>3816.033672</v>
      </c>
      <c r="G4458" s="1509"/>
      <c r="H4458" s="1315"/>
      <c r="I4458" s="2206">
        <v>44428</v>
      </c>
      <c r="J4458" s="2207">
        <v>45169</v>
      </c>
      <c r="K4458" s="2208"/>
      <c r="L4458" s="2209"/>
      <c r="M4458" s="2208">
        <v>44382</v>
      </c>
      <c r="N4458" s="2211"/>
      <c r="O4458" s="1503"/>
      <c r="P4458" s="1503"/>
      <c r="Q4458" s="1503"/>
      <c r="R4458" s="1503"/>
      <c r="S4458" s="1503"/>
      <c r="T4458" s="1503"/>
      <c r="U4458" s="1503"/>
      <c r="V4458" s="1503"/>
      <c r="W4458" s="1503"/>
      <c r="X4458" s="1503"/>
      <c r="Y4458" s="1503"/>
      <c r="Z4458" s="1503"/>
      <c r="AA4458" s="1503"/>
      <c r="AB4458" s="1503"/>
      <c r="AC4458" s="1507">
        <f t="shared" si="1621"/>
        <v>2</v>
      </c>
      <c r="AD4458" s="1508">
        <f t="shared" si="1622"/>
        <v>3816.033672</v>
      </c>
      <c r="AE4458" s="14">
        <f t="shared" si="1623"/>
        <v>5.0666666666666664</v>
      </c>
      <c r="AF4458" s="14">
        <f t="shared" si="1624"/>
        <v>0</v>
      </c>
      <c r="AG4458" s="14" t="e">
        <f t="shared" si="1625"/>
        <v>#DIV/0!</v>
      </c>
      <c r="AH4458" s="14" t="e">
        <f t="shared" si="1626"/>
        <v>#DIV/0!</v>
      </c>
      <c r="AI4458" s="14">
        <f t="shared" si="1627"/>
        <v>2</v>
      </c>
      <c r="AJ4458" s="1354"/>
    </row>
    <row r="4459" spans="1:36" ht="15.75">
      <c r="A4459" s="1503">
        <v>12</v>
      </c>
      <c r="B4459" s="2202" t="s">
        <v>998</v>
      </c>
      <c r="C4459" s="2212" t="s">
        <v>176</v>
      </c>
      <c r="D4459" s="2213">
        <v>2249.64</v>
      </c>
      <c r="E4459" s="2211">
        <v>4</v>
      </c>
      <c r="F4459" s="1503">
        <f t="shared" si="1620"/>
        <v>8998.56</v>
      </c>
      <c r="G4459" s="1509"/>
      <c r="H4459" s="1315"/>
      <c r="I4459" s="2206">
        <v>44476</v>
      </c>
      <c r="J4459" s="2207">
        <v>45107</v>
      </c>
      <c r="K4459" s="2208"/>
      <c r="L4459" s="2209"/>
      <c r="M4459" s="2208"/>
      <c r="N4459" s="2211"/>
      <c r="O4459" s="1503"/>
      <c r="P4459" s="1503">
        <v>1</v>
      </c>
      <c r="Q4459" s="1503"/>
      <c r="R4459" s="1503"/>
      <c r="S4459" s="1503"/>
      <c r="T4459" s="1503"/>
      <c r="U4459" s="1503"/>
      <c r="V4459" s="1503"/>
      <c r="W4459" s="1503"/>
      <c r="X4459" s="1503"/>
      <c r="Y4459" s="1503"/>
      <c r="Z4459" s="1503"/>
      <c r="AA4459" s="1503"/>
      <c r="AB4459" s="1503"/>
      <c r="AC4459" s="1507">
        <f t="shared" si="1621"/>
        <v>3</v>
      </c>
      <c r="AD4459" s="1508">
        <f t="shared" si="1622"/>
        <v>6748.92</v>
      </c>
      <c r="AE4459" s="14">
        <f t="shared" si="1623"/>
        <v>3</v>
      </c>
      <c r="AF4459" s="14">
        <f t="shared" si="1624"/>
        <v>0.33333333333333331</v>
      </c>
      <c r="AG4459" s="14">
        <f t="shared" si="1625"/>
        <v>9</v>
      </c>
      <c r="AH4459" s="14">
        <f t="shared" si="1626"/>
        <v>6</v>
      </c>
      <c r="AI4459" s="14">
        <f t="shared" si="1627"/>
        <v>2</v>
      </c>
      <c r="AJ4459" s="1354"/>
    </row>
    <row r="4460" spans="1:36" ht="15.75">
      <c r="A4460" s="1503">
        <v>15</v>
      </c>
      <c r="B4460" s="2202" t="s">
        <v>999</v>
      </c>
      <c r="C4460" s="2212" t="s">
        <v>153</v>
      </c>
      <c r="D4460" s="2213">
        <v>17.670000000000002</v>
      </c>
      <c r="E4460" s="2211">
        <v>2515</v>
      </c>
      <c r="F4460" s="1503">
        <f t="shared" si="1620"/>
        <v>44440.05</v>
      </c>
      <c r="G4460" s="1509"/>
      <c r="H4460" s="1315"/>
      <c r="I4460" s="2206">
        <v>43977</v>
      </c>
      <c r="J4460" s="2207">
        <v>45200</v>
      </c>
      <c r="K4460" s="2208"/>
      <c r="L4460" s="2209"/>
      <c r="M4460" s="2208">
        <v>43970</v>
      </c>
      <c r="N4460" s="2211">
        <v>1388</v>
      </c>
      <c r="O4460" s="1503">
        <v>533</v>
      </c>
      <c r="P4460" s="1503">
        <v>90</v>
      </c>
      <c r="Q4460" s="1503"/>
      <c r="R4460" s="1503"/>
      <c r="S4460" s="1503"/>
      <c r="T4460" s="1503"/>
      <c r="U4460" s="1503"/>
      <c r="V4460" s="1503"/>
      <c r="W4460" s="1503"/>
      <c r="X4460" s="1503"/>
      <c r="Y4460" s="1503"/>
      <c r="Z4460" s="1503"/>
      <c r="AA4460" s="1503"/>
      <c r="AB4460" s="1503"/>
      <c r="AC4460" s="1507">
        <f t="shared" si="1621"/>
        <v>504</v>
      </c>
      <c r="AD4460" s="1508">
        <f t="shared" si="1622"/>
        <v>8905.68</v>
      </c>
      <c r="AE4460" s="14">
        <f t="shared" si="1623"/>
        <v>6.1</v>
      </c>
      <c r="AF4460" s="14">
        <f t="shared" si="1624"/>
        <v>670.33333333333337</v>
      </c>
      <c r="AG4460" s="14">
        <f t="shared" si="1625"/>
        <v>0.75186474390850322</v>
      </c>
      <c r="AH4460" s="14">
        <f t="shared" si="1626"/>
        <v>-5.3481352560914965</v>
      </c>
      <c r="AI4460" s="14">
        <f t="shared" si="1627"/>
        <v>-3585.0333333333333</v>
      </c>
      <c r="AJ4460" s="1354"/>
    </row>
    <row r="4461" spans="1:36" ht="15.75">
      <c r="A4461" s="1503">
        <v>17</v>
      </c>
      <c r="B4461" s="2202" t="s">
        <v>1000</v>
      </c>
      <c r="C4461" s="2212" t="s">
        <v>153</v>
      </c>
      <c r="D4461" s="2213">
        <v>6.3</v>
      </c>
      <c r="E4461" s="2211">
        <v>3900</v>
      </c>
      <c r="F4461" s="1503">
        <f t="shared" si="1620"/>
        <v>24570</v>
      </c>
      <c r="G4461" s="1509"/>
      <c r="H4461" s="1315"/>
      <c r="I4461" s="2206">
        <v>43682</v>
      </c>
      <c r="J4461" s="2207">
        <v>45778</v>
      </c>
      <c r="K4461" s="2208"/>
      <c r="L4461" s="2209"/>
      <c r="M4461" s="2208"/>
      <c r="N4461" s="2211">
        <v>730</v>
      </c>
      <c r="O4461" s="1503">
        <v>460</v>
      </c>
      <c r="P4461" s="1503">
        <v>540</v>
      </c>
      <c r="Q4461" s="1503"/>
      <c r="R4461" s="1503"/>
      <c r="S4461" s="1503"/>
      <c r="T4461" s="1503"/>
      <c r="U4461" s="1503"/>
      <c r="V4461" s="1503"/>
      <c r="W4461" s="1503"/>
      <c r="X4461" s="1503"/>
      <c r="Y4461" s="1503"/>
      <c r="Z4461" s="1503"/>
      <c r="AA4461" s="1503"/>
      <c r="AB4461" s="1503"/>
      <c r="AC4461" s="1507">
        <f t="shared" si="1621"/>
        <v>2170</v>
      </c>
      <c r="AD4461" s="1508">
        <f t="shared" si="1622"/>
        <v>13671</v>
      </c>
      <c r="AE4461" s="14">
        <f t="shared" si="1623"/>
        <v>25.366666666666667</v>
      </c>
      <c r="AF4461" s="14">
        <f t="shared" si="1624"/>
        <v>576.66666666666663</v>
      </c>
      <c r="AG4461" s="14">
        <f t="shared" si="1625"/>
        <v>3.7630057803468211</v>
      </c>
      <c r="AH4461" s="14">
        <f t="shared" si="1626"/>
        <v>-21.603660886319847</v>
      </c>
      <c r="AI4461" s="14">
        <f t="shared" si="1627"/>
        <v>-12458.111111111111</v>
      </c>
      <c r="AJ4461" s="1354"/>
    </row>
    <row r="4462" spans="1:36" ht="15.75">
      <c r="A4462" s="1503">
        <v>18</v>
      </c>
      <c r="B4462" s="2202" t="s">
        <v>1001</v>
      </c>
      <c r="C4462" s="2212" t="s">
        <v>143</v>
      </c>
      <c r="D4462" s="2213">
        <v>75</v>
      </c>
      <c r="E4462" s="2211">
        <v>6416</v>
      </c>
      <c r="F4462" s="1503">
        <f t="shared" si="1620"/>
        <v>481200</v>
      </c>
      <c r="G4462" s="1509"/>
      <c r="H4462" s="1315"/>
      <c r="I4462" s="2206">
        <v>44102</v>
      </c>
      <c r="J4462" s="2207">
        <v>45839</v>
      </c>
      <c r="K4462" s="2208"/>
      <c r="L4462" s="2209"/>
      <c r="M4462" s="2208"/>
      <c r="N4462" s="2211">
        <v>931</v>
      </c>
      <c r="O4462" s="1503">
        <v>276</v>
      </c>
      <c r="P4462" s="1503">
        <v>543</v>
      </c>
      <c r="Q4462" s="1503"/>
      <c r="R4462" s="1503"/>
      <c r="S4462" s="1503"/>
      <c r="T4462" s="1503"/>
      <c r="U4462" s="1503"/>
      <c r="V4462" s="1503"/>
      <c r="W4462" s="1503"/>
      <c r="X4462" s="1503"/>
      <c r="Y4462" s="1503"/>
      <c r="Z4462" s="1503"/>
      <c r="AA4462" s="1503"/>
      <c r="AB4462" s="1503"/>
      <c r="AC4462" s="1507">
        <f t="shared" si="1621"/>
        <v>4666</v>
      </c>
      <c r="AD4462" s="1508">
        <f t="shared" si="1622"/>
        <v>349950</v>
      </c>
      <c r="AE4462" s="14">
        <f t="shared" si="1623"/>
        <v>27.4</v>
      </c>
      <c r="AF4462" s="14">
        <f t="shared" si="1624"/>
        <v>583.33333333333337</v>
      </c>
      <c r="AG4462" s="14">
        <f t="shared" si="1625"/>
        <v>7.9988571428571422</v>
      </c>
      <c r="AH4462" s="14">
        <f t="shared" si="1626"/>
        <v>-19.401142857142858</v>
      </c>
      <c r="AI4462" s="14">
        <f t="shared" si="1627"/>
        <v>-11317.333333333334</v>
      </c>
      <c r="AJ4462" s="1354"/>
    </row>
    <row r="4463" spans="1:36" ht="15.75">
      <c r="A4463" s="1503">
        <v>19</v>
      </c>
      <c r="B4463" s="2202" t="s">
        <v>1002</v>
      </c>
      <c r="C4463" s="2212" t="s">
        <v>66</v>
      </c>
      <c r="D4463" s="2213">
        <v>3.28</v>
      </c>
      <c r="E4463" s="2211">
        <v>1605</v>
      </c>
      <c r="F4463" s="1503">
        <f t="shared" si="1620"/>
        <v>5264.4</v>
      </c>
      <c r="G4463" s="1509"/>
      <c r="H4463" s="1315"/>
      <c r="I4463" s="2206">
        <v>44508</v>
      </c>
      <c r="J4463" s="2207" t="s">
        <v>793</v>
      </c>
      <c r="K4463" s="2208"/>
      <c r="L4463" s="2209"/>
      <c r="M4463" s="2208"/>
      <c r="N4463" s="2211">
        <v>1005</v>
      </c>
      <c r="O4463" s="1503">
        <v>300</v>
      </c>
      <c r="P4463" s="1503">
        <v>100</v>
      </c>
      <c r="Q4463" s="1503"/>
      <c r="R4463" s="1503"/>
      <c r="S4463" s="1503"/>
      <c r="T4463" s="1503"/>
      <c r="U4463" s="1503"/>
      <c r="V4463" s="1503"/>
      <c r="W4463" s="1503"/>
      <c r="X4463" s="1503"/>
      <c r="Y4463" s="1503"/>
      <c r="Z4463" s="1503"/>
      <c r="AA4463" s="1503"/>
      <c r="AB4463" s="1503"/>
      <c r="AC4463" s="1507">
        <f t="shared" si="1621"/>
        <v>200</v>
      </c>
      <c r="AD4463" s="1508">
        <f t="shared" si="1622"/>
        <v>656</v>
      </c>
      <c r="AE4463" s="14" t="s">
        <v>334</v>
      </c>
      <c r="AF4463" s="14">
        <f t="shared" si="1624"/>
        <v>468.33333333333331</v>
      </c>
      <c r="AG4463" s="14">
        <f t="shared" si="1625"/>
        <v>0.42704626334519574</v>
      </c>
      <c r="AH4463" s="14" t="s">
        <v>334</v>
      </c>
      <c r="AI4463" s="14" t="s">
        <v>334</v>
      </c>
      <c r="AJ4463" s="1354"/>
    </row>
    <row r="4464" spans="1:36" ht="15.75">
      <c r="A4464" s="1503">
        <v>20</v>
      </c>
      <c r="B4464" s="2202" t="s">
        <v>1003</v>
      </c>
      <c r="C4464" s="2212" t="s">
        <v>66</v>
      </c>
      <c r="D4464" s="2213">
        <v>3.31</v>
      </c>
      <c r="E4464" s="2211">
        <v>900</v>
      </c>
      <c r="F4464" s="1503">
        <f t="shared" si="1620"/>
        <v>2979</v>
      </c>
      <c r="G4464" s="1509"/>
      <c r="H4464" s="1315"/>
      <c r="I4464" s="2206">
        <v>44120</v>
      </c>
      <c r="J4464" s="2207" t="s">
        <v>793</v>
      </c>
      <c r="K4464" s="2208"/>
      <c r="L4464" s="2209"/>
      <c r="M4464" s="2208"/>
      <c r="N4464" s="2211"/>
      <c r="O4464" s="1503"/>
      <c r="P4464" s="1503"/>
      <c r="Q4464" s="1503"/>
      <c r="R4464" s="1503"/>
      <c r="S4464" s="1503"/>
      <c r="T4464" s="1503"/>
      <c r="U4464" s="1503"/>
      <c r="V4464" s="1503"/>
      <c r="W4464" s="1503"/>
      <c r="X4464" s="1503"/>
      <c r="Y4464" s="1503"/>
      <c r="Z4464" s="1503"/>
      <c r="AA4464" s="1503"/>
      <c r="AB4464" s="1503"/>
      <c r="AC4464" s="1507">
        <f t="shared" si="1621"/>
        <v>900</v>
      </c>
      <c r="AD4464" s="1508">
        <f t="shared" si="1622"/>
        <v>2979</v>
      </c>
      <c r="AE4464" s="14" t="s">
        <v>334</v>
      </c>
      <c r="AF4464" s="14">
        <f t="shared" si="1624"/>
        <v>0</v>
      </c>
      <c r="AG4464" s="14" t="e">
        <f t="shared" si="1625"/>
        <v>#DIV/0!</v>
      </c>
      <c r="AH4464" s="14" t="s">
        <v>334</v>
      </c>
      <c r="AI4464" s="14" t="s">
        <v>334</v>
      </c>
      <c r="AJ4464" s="1354"/>
    </row>
    <row r="4465" spans="1:36" ht="15.75">
      <c r="A4465" s="1503">
        <v>24</v>
      </c>
      <c r="B4465" s="2202" t="s">
        <v>1004</v>
      </c>
      <c r="C4465" s="2212" t="s">
        <v>143</v>
      </c>
      <c r="D4465" s="2213">
        <v>39.54</v>
      </c>
      <c r="E4465" s="2211">
        <v>527</v>
      </c>
      <c r="F4465" s="1503">
        <f t="shared" si="1620"/>
        <v>20837.579999999998</v>
      </c>
      <c r="G4465" s="1509"/>
      <c r="H4465" s="1315"/>
      <c r="I4465" s="2206">
        <v>44102</v>
      </c>
      <c r="J4465" s="2214">
        <v>45778</v>
      </c>
      <c r="K4465" s="2208"/>
      <c r="L4465" s="2209"/>
      <c r="M4465" s="2208"/>
      <c r="N4465" s="2211"/>
      <c r="O4465" s="1503"/>
      <c r="P4465" s="1503"/>
      <c r="Q4465" s="1503"/>
      <c r="R4465" s="1503"/>
      <c r="S4465" s="1503"/>
      <c r="T4465" s="1503"/>
      <c r="U4465" s="1503"/>
      <c r="V4465" s="1503"/>
      <c r="W4465" s="1503"/>
      <c r="X4465" s="1503"/>
      <c r="Y4465" s="1503"/>
      <c r="Z4465" s="1503"/>
      <c r="AA4465" s="1503"/>
      <c r="AB4465" s="1503"/>
      <c r="AC4465" s="1507">
        <f t="shared" si="1621"/>
        <v>527</v>
      </c>
      <c r="AD4465" s="1508">
        <f t="shared" si="1622"/>
        <v>20837.579999999998</v>
      </c>
      <c r="AE4465" s="14">
        <f>(J4465-"01.04.2023")/30</f>
        <v>25.366666666666667</v>
      </c>
      <c r="AF4465" s="14">
        <f t="shared" si="1624"/>
        <v>0</v>
      </c>
      <c r="AG4465" s="14" t="e">
        <f t="shared" si="1625"/>
        <v>#DIV/0!</v>
      </c>
      <c r="AH4465" s="14" t="e">
        <f>AG4465-AE4465</f>
        <v>#DIV/0!</v>
      </c>
      <c r="AI4465" s="14">
        <f>AC4465-(AE4465*AF4465)</f>
        <v>527</v>
      </c>
      <c r="AJ4465" s="1354"/>
    </row>
    <row r="4466" spans="1:36" ht="15.75">
      <c r="A4466" s="1503">
        <v>25</v>
      </c>
      <c r="B4466" s="2202" t="s">
        <v>1005</v>
      </c>
      <c r="C4466" s="2212" t="s">
        <v>176</v>
      </c>
      <c r="D4466" s="2213">
        <v>3265.64</v>
      </c>
      <c r="E4466" s="2211">
        <v>3</v>
      </c>
      <c r="F4466" s="1503">
        <f t="shared" si="1620"/>
        <v>9796.92</v>
      </c>
      <c r="G4466" s="1509"/>
      <c r="H4466" s="1315"/>
      <c r="I4466" s="2206">
        <v>43318</v>
      </c>
      <c r="J4466" s="2214" t="s">
        <v>1006</v>
      </c>
      <c r="K4466" s="2208"/>
      <c r="L4466" s="2209"/>
      <c r="M4466" s="2208"/>
      <c r="N4466" s="2211"/>
      <c r="O4466" s="1503"/>
      <c r="P4466" s="1503"/>
      <c r="Q4466" s="1503"/>
      <c r="R4466" s="1503"/>
      <c r="S4466" s="1503"/>
      <c r="T4466" s="1503"/>
      <c r="U4466" s="1503"/>
      <c r="V4466" s="1503"/>
      <c r="W4466" s="1503"/>
      <c r="X4466" s="1503"/>
      <c r="Y4466" s="1503"/>
      <c r="Z4466" s="1503"/>
      <c r="AA4466" s="1503"/>
      <c r="AB4466" s="1503"/>
      <c r="AC4466" s="1507">
        <f t="shared" si="1621"/>
        <v>3</v>
      </c>
      <c r="AD4466" s="1508">
        <f t="shared" si="1622"/>
        <v>9796.92</v>
      </c>
      <c r="AE4466" s="14" t="s">
        <v>334</v>
      </c>
      <c r="AF4466" s="14">
        <f t="shared" si="1624"/>
        <v>0</v>
      </c>
      <c r="AG4466" s="14" t="e">
        <f t="shared" si="1625"/>
        <v>#DIV/0!</v>
      </c>
      <c r="AH4466" s="14" t="s">
        <v>334</v>
      </c>
      <c r="AI4466" s="14" t="s">
        <v>334</v>
      </c>
      <c r="AJ4466" s="1354"/>
    </row>
    <row r="4467" spans="1:36" ht="15.75">
      <c r="A4467" s="1503">
        <v>26</v>
      </c>
      <c r="B4467" s="2202" t="s">
        <v>1007</v>
      </c>
      <c r="C4467" s="2212" t="s">
        <v>176</v>
      </c>
      <c r="D4467" s="2213">
        <v>574.30999999999995</v>
      </c>
      <c r="E4467" s="2211">
        <v>2</v>
      </c>
      <c r="F4467" s="1503">
        <f t="shared" si="1620"/>
        <v>1148.6199999999999</v>
      </c>
      <c r="G4467" s="1509"/>
      <c r="H4467" s="1315"/>
      <c r="I4467" s="2206">
        <v>44390</v>
      </c>
      <c r="J4467" s="2214">
        <v>45230</v>
      </c>
      <c r="K4467" s="2208"/>
      <c r="L4467" s="2209"/>
      <c r="M4467" s="2208"/>
      <c r="N4467" s="2211"/>
      <c r="O4467" s="1503"/>
      <c r="P4467" s="1503"/>
      <c r="Q4467" s="1503"/>
      <c r="R4467" s="1503"/>
      <c r="S4467" s="1503"/>
      <c r="T4467" s="1503"/>
      <c r="U4467" s="1503"/>
      <c r="V4467" s="1503"/>
      <c r="W4467" s="1503"/>
      <c r="X4467" s="1503"/>
      <c r="Y4467" s="1503"/>
      <c r="Z4467" s="1503"/>
      <c r="AA4467" s="1503"/>
      <c r="AB4467" s="1503"/>
      <c r="AC4467" s="1507">
        <f t="shared" si="1621"/>
        <v>2</v>
      </c>
      <c r="AD4467" s="1508">
        <f t="shared" si="1622"/>
        <v>1148.6199999999999</v>
      </c>
      <c r="AE4467" s="14">
        <f>(J4467-"01.04.2023")/30</f>
        <v>7.1</v>
      </c>
      <c r="AF4467" s="14">
        <f t="shared" si="1624"/>
        <v>0</v>
      </c>
      <c r="AG4467" s="14" t="e">
        <f t="shared" si="1625"/>
        <v>#DIV/0!</v>
      </c>
      <c r="AH4467" s="14" t="e">
        <f>AG4467-AE4467</f>
        <v>#DIV/0!</v>
      </c>
      <c r="AI4467" s="14">
        <f>AC4467-(AE4467*AF4467)</f>
        <v>2</v>
      </c>
      <c r="AJ4467" s="1354"/>
    </row>
    <row r="4468" spans="1:36" ht="15.75">
      <c r="A4468" s="1503">
        <v>28</v>
      </c>
      <c r="B4468" s="2202" t="s">
        <v>1008</v>
      </c>
      <c r="C4468" s="2212" t="s">
        <v>176</v>
      </c>
      <c r="D4468" s="2213">
        <v>4095.96</v>
      </c>
      <c r="E4468" s="2211">
        <v>44</v>
      </c>
      <c r="F4468" s="1503">
        <f t="shared" si="1620"/>
        <v>180222.24</v>
      </c>
      <c r="G4468" s="1509"/>
      <c r="H4468" s="1315"/>
      <c r="I4468" s="2206">
        <v>43318</v>
      </c>
      <c r="J4468" s="2215" t="s">
        <v>237</v>
      </c>
      <c r="K4468" s="2208"/>
      <c r="L4468" s="2209"/>
      <c r="M4468" s="2208"/>
      <c r="N4468" s="2211"/>
      <c r="O4468" s="1503"/>
      <c r="P4468" s="1503"/>
      <c r="Q4468" s="1503"/>
      <c r="R4468" s="1503"/>
      <c r="S4468" s="1503"/>
      <c r="T4468" s="1503"/>
      <c r="U4468" s="1503"/>
      <c r="V4468" s="1503"/>
      <c r="W4468" s="1503"/>
      <c r="X4468" s="1503"/>
      <c r="Y4468" s="1503"/>
      <c r="Z4468" s="1503"/>
      <c r="AA4468" s="1503"/>
      <c r="AB4468" s="1503"/>
      <c r="AC4468" s="1507">
        <f t="shared" si="1621"/>
        <v>44</v>
      </c>
      <c r="AD4468" s="1508">
        <f t="shared" si="1622"/>
        <v>180222.24</v>
      </c>
      <c r="AE4468" s="14" t="s">
        <v>334</v>
      </c>
      <c r="AF4468" s="14">
        <f t="shared" si="1624"/>
        <v>0</v>
      </c>
      <c r="AG4468" s="14" t="e">
        <f t="shared" si="1625"/>
        <v>#DIV/0!</v>
      </c>
      <c r="AH4468" s="14" t="s">
        <v>334</v>
      </c>
      <c r="AI4468" s="14" t="s">
        <v>334</v>
      </c>
      <c r="AJ4468" s="1354"/>
    </row>
    <row r="4469" spans="1:36" ht="15.75">
      <c r="A4469" s="1503">
        <v>29</v>
      </c>
      <c r="B4469" s="2202" t="s">
        <v>1009</v>
      </c>
      <c r="C4469" s="2212" t="s">
        <v>86</v>
      </c>
      <c r="D4469" s="2213">
        <v>16412.75</v>
      </c>
      <c r="E4469" s="2211">
        <v>2</v>
      </c>
      <c r="F4469" s="1503">
        <f t="shared" si="1620"/>
        <v>32825.5</v>
      </c>
      <c r="G4469" s="1509"/>
      <c r="H4469" s="1315"/>
      <c r="I4469" s="2206">
        <v>44390</v>
      </c>
      <c r="J4469" s="2215" t="s">
        <v>319</v>
      </c>
      <c r="K4469" s="2208"/>
      <c r="L4469" s="2209"/>
      <c r="M4469" s="2208"/>
      <c r="N4469" s="2211">
        <v>1</v>
      </c>
      <c r="O4469" s="1503"/>
      <c r="P4469" s="1503"/>
      <c r="Q4469" s="1503"/>
      <c r="R4469" s="1503"/>
      <c r="S4469" s="1503"/>
      <c r="T4469" s="1503"/>
      <c r="U4469" s="1503"/>
      <c r="V4469" s="1503"/>
      <c r="W4469" s="1503"/>
      <c r="X4469" s="1503"/>
      <c r="Y4469" s="1503"/>
      <c r="Z4469" s="1503"/>
      <c r="AA4469" s="1503"/>
      <c r="AB4469" s="1503"/>
      <c r="AC4469" s="1507">
        <f t="shared" si="1621"/>
        <v>1</v>
      </c>
      <c r="AD4469" s="1508">
        <f t="shared" si="1622"/>
        <v>16412.75</v>
      </c>
      <c r="AE4469" s="14">
        <f t="shared" ref="AE4469:AE4474" si="1628">(J4469-"01.04.2023")/30</f>
        <v>4.0333333333333332</v>
      </c>
      <c r="AF4469" s="14">
        <f t="shared" si="1624"/>
        <v>0.33333333333333331</v>
      </c>
      <c r="AG4469" s="14">
        <f t="shared" si="1625"/>
        <v>3</v>
      </c>
      <c r="AH4469" s="14">
        <f t="shared" ref="AH4469:AH4474" si="1629">AG4469-AE4469</f>
        <v>-1.0333333333333332</v>
      </c>
      <c r="AI4469" s="14">
        <f t="shared" ref="AI4469:AI4474" si="1630">AC4469-(AE4469*AF4469)</f>
        <v>-0.34444444444444433</v>
      </c>
      <c r="AJ4469" s="1354"/>
    </row>
    <row r="4470" spans="1:36" ht="15.75">
      <c r="A4470" s="1503">
        <v>31</v>
      </c>
      <c r="B4470" s="2202" t="s">
        <v>1010</v>
      </c>
      <c r="C4470" s="2212" t="s">
        <v>176</v>
      </c>
      <c r="D4470" s="2213">
        <v>2916.81</v>
      </c>
      <c r="E4470" s="2211">
        <v>8</v>
      </c>
      <c r="F4470" s="1503">
        <f t="shared" si="1620"/>
        <v>23334.48</v>
      </c>
      <c r="G4470" s="1509"/>
      <c r="H4470" s="1315"/>
      <c r="I4470" s="2206">
        <v>44497</v>
      </c>
      <c r="J4470" s="2215" t="s">
        <v>584</v>
      </c>
      <c r="K4470" s="2208"/>
      <c r="L4470" s="2209"/>
      <c r="M4470" s="2208"/>
      <c r="N4470" s="2211"/>
      <c r="O4470" s="1503"/>
      <c r="P4470" s="1503">
        <v>1</v>
      </c>
      <c r="Q4470" s="1503"/>
      <c r="R4470" s="1503"/>
      <c r="S4470" s="1503"/>
      <c r="T4470" s="1503"/>
      <c r="U4470" s="1503"/>
      <c r="V4470" s="1503"/>
      <c r="W4470" s="1503"/>
      <c r="X4470" s="1503"/>
      <c r="Y4470" s="1503"/>
      <c r="Z4470" s="1503"/>
      <c r="AA4470" s="1503"/>
      <c r="AB4470" s="1503"/>
      <c r="AC4470" s="1507">
        <f t="shared" si="1621"/>
        <v>7</v>
      </c>
      <c r="AD4470" s="1508">
        <f t="shared" si="1622"/>
        <v>20417.669999999998</v>
      </c>
      <c r="AE4470" s="14">
        <f t="shared" si="1628"/>
        <v>4.0333333333333332</v>
      </c>
      <c r="AF4470" s="14">
        <f t="shared" si="1624"/>
        <v>0.33333333333333331</v>
      </c>
      <c r="AG4470" s="14">
        <f t="shared" si="1625"/>
        <v>21</v>
      </c>
      <c r="AH4470" s="14">
        <f t="shared" si="1629"/>
        <v>16.966666666666669</v>
      </c>
      <c r="AI4470" s="14">
        <f t="shared" si="1630"/>
        <v>5.6555555555555559</v>
      </c>
      <c r="AJ4470" s="1354"/>
    </row>
    <row r="4471" spans="1:36" ht="15.75">
      <c r="A4471" s="1503">
        <v>34</v>
      </c>
      <c r="B4471" s="2202" t="s">
        <v>1012</v>
      </c>
      <c r="C4471" s="2212" t="s">
        <v>153</v>
      </c>
      <c r="D4471" s="2213">
        <v>5.61</v>
      </c>
      <c r="E4471" s="2211">
        <v>12200</v>
      </c>
      <c r="F4471" s="1503">
        <f>D4471*E4471</f>
        <v>68442</v>
      </c>
      <c r="G4471" s="1509"/>
      <c r="H4471" s="1315"/>
      <c r="I4471" s="2206">
        <v>44907</v>
      </c>
      <c r="J4471" s="2215" t="s">
        <v>1011</v>
      </c>
      <c r="K4471" s="2208"/>
      <c r="L4471" s="2209"/>
      <c r="M4471" s="2208"/>
      <c r="N4471" s="2211">
        <v>2800</v>
      </c>
      <c r="O4471" s="1503">
        <v>2300</v>
      </c>
      <c r="P4471" s="1503">
        <v>4300</v>
      </c>
      <c r="Q4471" s="1503"/>
      <c r="R4471" s="1503"/>
      <c r="S4471" s="1503"/>
      <c r="T4471" s="1503"/>
      <c r="U4471" s="1503"/>
      <c r="V4471" s="1503"/>
      <c r="W4471" s="1503"/>
      <c r="X4471" s="1503"/>
      <c r="Y4471" s="1503"/>
      <c r="Z4471" s="1503"/>
      <c r="AA4471" s="1503"/>
      <c r="AB4471" s="1503"/>
      <c r="AC4471" s="1507">
        <f t="shared" ref="AC4471:AC4493" si="1631">E4471+G4471-N4471-O4471-AA4471-P4471-Q4471-R4471-S4471-T4471-U4471-V4471-W4471-X4471-Y4471</f>
        <v>2800</v>
      </c>
      <c r="AD4471" s="1508">
        <f t="shared" ref="AD4471:AD4491" si="1632">D4471*AC4471</f>
        <v>15708</v>
      </c>
      <c r="AE4471" s="14">
        <f t="shared" si="1628"/>
        <v>45.7</v>
      </c>
      <c r="AF4471" s="14">
        <f t="shared" ref="AF4471:AF4493" si="1633">(N4471+O4471+P4471+Q4471+R4471+S4471+T4471+U4471+V4471+W4471+X4471+Y4471)/3</f>
        <v>3133.3333333333335</v>
      </c>
      <c r="AG4471" s="14">
        <f t="shared" ref="AG4471:AG4491" si="1634">AC4471/AF4471</f>
        <v>0.8936170212765957</v>
      </c>
      <c r="AH4471" s="14">
        <f t="shared" si="1629"/>
        <v>-44.806382978723406</v>
      </c>
      <c r="AI4471" s="14">
        <f t="shared" si="1630"/>
        <v>-140393.33333333334</v>
      </c>
      <c r="AJ4471" s="1354"/>
    </row>
    <row r="4472" spans="1:36" ht="15.75">
      <c r="A4472" s="1503">
        <v>36</v>
      </c>
      <c r="B4472" s="2202" t="s">
        <v>1012</v>
      </c>
      <c r="C4472" s="2212" t="s">
        <v>153</v>
      </c>
      <c r="D4472" s="2217">
        <v>7.33</v>
      </c>
      <c r="E4472" s="2218"/>
      <c r="F4472" s="1503"/>
      <c r="G4472" s="1509">
        <v>24000</v>
      </c>
      <c r="H4472" s="1315">
        <f>D4472*G4472</f>
        <v>175920</v>
      </c>
      <c r="I4472" s="2219">
        <v>45001</v>
      </c>
      <c r="J4472" s="2215" t="s">
        <v>10506</v>
      </c>
      <c r="K4472" s="2208"/>
      <c r="L4472" s="2209"/>
      <c r="M4472" s="2208"/>
      <c r="N4472" s="2211"/>
      <c r="O4472" s="1503"/>
      <c r="P4472" s="1503"/>
      <c r="Q4472" s="1503"/>
      <c r="R4472" s="1503"/>
      <c r="S4472" s="1503"/>
      <c r="T4472" s="1503"/>
      <c r="U4472" s="1503"/>
      <c r="V4472" s="1503"/>
      <c r="W4472" s="1503"/>
      <c r="X4472" s="1503"/>
      <c r="Y4472" s="1503"/>
      <c r="Z4472" s="1503"/>
      <c r="AA4472" s="1503"/>
      <c r="AB4472" s="1503"/>
      <c r="AC4472" s="1507">
        <f t="shared" si="1631"/>
        <v>24000</v>
      </c>
      <c r="AD4472" s="1508">
        <f t="shared" si="1632"/>
        <v>175920</v>
      </c>
      <c r="AE4472" s="14">
        <f t="shared" si="1628"/>
        <v>56.8</v>
      </c>
      <c r="AF4472" s="14">
        <f t="shared" si="1633"/>
        <v>0</v>
      </c>
      <c r="AG4472" s="14" t="e">
        <f t="shared" si="1634"/>
        <v>#DIV/0!</v>
      </c>
      <c r="AH4472" s="14" t="e">
        <f t="shared" si="1629"/>
        <v>#DIV/0!</v>
      </c>
      <c r="AI4472" s="14">
        <f t="shared" si="1630"/>
        <v>24000</v>
      </c>
      <c r="AJ4472" s="1354"/>
    </row>
    <row r="4473" spans="1:36" ht="15.75">
      <c r="A4473" s="1503">
        <v>38</v>
      </c>
      <c r="B4473" s="2202" t="s">
        <v>10507</v>
      </c>
      <c r="C4473" s="2212" t="s">
        <v>153</v>
      </c>
      <c r="D4473" s="2217">
        <v>2.77</v>
      </c>
      <c r="E4473" s="2220"/>
      <c r="F4473" s="1503"/>
      <c r="G4473" s="1509">
        <v>4000</v>
      </c>
      <c r="H4473" s="1315">
        <f>D4473*G4473</f>
        <v>11080</v>
      </c>
      <c r="I4473" s="2219">
        <v>45001</v>
      </c>
      <c r="J4473" s="2215" t="s">
        <v>10506</v>
      </c>
      <c r="K4473" s="2208"/>
      <c r="L4473" s="2209"/>
      <c r="M4473" s="2208"/>
      <c r="N4473" s="2211"/>
      <c r="O4473" s="1503"/>
      <c r="P4473" s="1503"/>
      <c r="Q4473" s="1503"/>
      <c r="R4473" s="1503"/>
      <c r="S4473" s="1503"/>
      <c r="T4473" s="1503"/>
      <c r="U4473" s="1503"/>
      <c r="V4473" s="1503"/>
      <c r="W4473" s="1503"/>
      <c r="X4473" s="1503"/>
      <c r="Y4473" s="1503"/>
      <c r="Z4473" s="1503"/>
      <c r="AA4473" s="1503"/>
      <c r="AB4473" s="1503"/>
      <c r="AC4473" s="1507">
        <f t="shared" si="1631"/>
        <v>4000</v>
      </c>
      <c r="AD4473" s="1508">
        <f t="shared" si="1632"/>
        <v>11080</v>
      </c>
      <c r="AE4473" s="14">
        <f t="shared" si="1628"/>
        <v>56.8</v>
      </c>
      <c r="AF4473" s="14">
        <f t="shared" si="1633"/>
        <v>0</v>
      </c>
      <c r="AG4473" s="14" t="e">
        <f t="shared" si="1634"/>
        <v>#DIV/0!</v>
      </c>
      <c r="AH4473" s="14" t="e">
        <f t="shared" si="1629"/>
        <v>#DIV/0!</v>
      </c>
      <c r="AI4473" s="14">
        <f t="shared" si="1630"/>
        <v>4000</v>
      </c>
      <c r="AJ4473" s="1354"/>
    </row>
    <row r="4474" spans="1:36" ht="15.75">
      <c r="A4474" s="1503">
        <v>39</v>
      </c>
      <c r="B4474" s="2221" t="s">
        <v>5033</v>
      </c>
      <c r="C4474" s="2212" t="s">
        <v>153</v>
      </c>
      <c r="D4474" s="2222">
        <v>2.34</v>
      </c>
      <c r="E4474" s="2223">
        <v>3600</v>
      </c>
      <c r="F4474" s="1503">
        <f t="shared" ref="F4474:F4486" si="1635">D4474*E4474</f>
        <v>8424</v>
      </c>
      <c r="G4474" s="2222"/>
      <c r="H4474" s="1315"/>
      <c r="I4474" s="2219">
        <v>44907</v>
      </c>
      <c r="J4474" s="2215" t="s">
        <v>2796</v>
      </c>
      <c r="K4474" s="2208"/>
      <c r="L4474" s="2209"/>
      <c r="M4474" s="2208"/>
      <c r="N4474" s="2211">
        <v>100</v>
      </c>
      <c r="O4474" s="1503"/>
      <c r="P4474" s="1503">
        <v>100</v>
      </c>
      <c r="Q4474" s="1503"/>
      <c r="R4474" s="1503"/>
      <c r="S4474" s="1503"/>
      <c r="T4474" s="1503"/>
      <c r="U4474" s="1503"/>
      <c r="V4474" s="1503"/>
      <c r="W4474" s="1503"/>
      <c r="X4474" s="1503"/>
      <c r="Y4474" s="1503"/>
      <c r="Z4474" s="1503"/>
      <c r="AA4474" s="1503"/>
      <c r="AB4474" s="1503"/>
      <c r="AC4474" s="1507">
        <f t="shared" si="1631"/>
        <v>3400</v>
      </c>
      <c r="AD4474" s="1508">
        <f t="shared" si="1632"/>
        <v>7955.9999999999991</v>
      </c>
      <c r="AE4474" s="14">
        <f t="shared" si="1628"/>
        <v>27.4</v>
      </c>
      <c r="AF4474" s="14">
        <f t="shared" si="1633"/>
        <v>66.666666666666671</v>
      </c>
      <c r="AG4474" s="14">
        <f t="shared" si="1634"/>
        <v>50.999999999999993</v>
      </c>
      <c r="AH4474" s="14">
        <f t="shared" si="1629"/>
        <v>23.599999999999994</v>
      </c>
      <c r="AI4474" s="14">
        <f t="shared" si="1630"/>
        <v>1573.3333333333333</v>
      </c>
      <c r="AJ4474" s="1354"/>
    </row>
    <row r="4475" spans="1:36" ht="15.75">
      <c r="A4475" s="1503">
        <v>41</v>
      </c>
      <c r="B4475" s="2202" t="s">
        <v>1013</v>
      </c>
      <c r="C4475" s="2212" t="s">
        <v>176</v>
      </c>
      <c r="D4475" s="2213">
        <v>0.67</v>
      </c>
      <c r="E4475" s="2211">
        <v>10000</v>
      </c>
      <c r="F4475" s="1503">
        <f t="shared" si="1635"/>
        <v>6700</v>
      </c>
      <c r="G4475" s="1509"/>
      <c r="H4475" s="1315"/>
      <c r="I4475" s="2206">
        <v>44134</v>
      </c>
      <c r="J4475" s="2215" t="s">
        <v>1006</v>
      </c>
      <c r="K4475" s="2208"/>
      <c r="L4475" s="2209"/>
      <c r="M4475" s="2208"/>
      <c r="N4475" s="2211"/>
      <c r="O4475" s="1503"/>
      <c r="P4475" s="1503"/>
      <c r="Q4475" s="1503"/>
      <c r="R4475" s="1503"/>
      <c r="S4475" s="1503"/>
      <c r="T4475" s="1503"/>
      <c r="U4475" s="1503"/>
      <c r="V4475" s="1503"/>
      <c r="W4475" s="1503"/>
      <c r="X4475" s="1503"/>
      <c r="Y4475" s="1503"/>
      <c r="Z4475" s="1503"/>
      <c r="AA4475" s="1503"/>
      <c r="AB4475" s="1503"/>
      <c r="AC4475" s="1507">
        <f t="shared" si="1631"/>
        <v>10000</v>
      </c>
      <c r="AD4475" s="1508">
        <f t="shared" si="1632"/>
        <v>6700</v>
      </c>
      <c r="AE4475" s="14" t="s">
        <v>334</v>
      </c>
      <c r="AF4475" s="14">
        <f t="shared" si="1633"/>
        <v>0</v>
      </c>
      <c r="AG4475" s="14" t="e">
        <f t="shared" si="1634"/>
        <v>#DIV/0!</v>
      </c>
      <c r="AH4475" s="14" t="s">
        <v>334</v>
      </c>
      <c r="AI4475" s="14" t="s">
        <v>334</v>
      </c>
      <c r="AJ4475" s="1354"/>
    </row>
    <row r="4476" spans="1:36" ht="15.75">
      <c r="A4476" s="1503">
        <v>42</v>
      </c>
      <c r="B4476" s="2202" t="s">
        <v>1014</v>
      </c>
      <c r="C4476" s="2212" t="s">
        <v>173</v>
      </c>
      <c r="D4476" s="2213">
        <v>105.44</v>
      </c>
      <c r="E4476" s="2211">
        <v>912</v>
      </c>
      <c r="F4476" s="1503">
        <f t="shared" si="1635"/>
        <v>96161.279999999999</v>
      </c>
      <c r="G4476" s="1509"/>
      <c r="H4476" s="1315"/>
      <c r="I4476" s="2206">
        <v>44554</v>
      </c>
      <c r="J4476" s="2215" t="s">
        <v>319</v>
      </c>
      <c r="K4476" s="2208"/>
      <c r="L4476" s="2209"/>
      <c r="M4476" s="2208"/>
      <c r="N4476" s="2211">
        <v>48</v>
      </c>
      <c r="O4476" s="1503"/>
      <c r="P4476" s="1503">
        <v>48</v>
      </c>
      <c r="Q4476" s="1503"/>
      <c r="R4476" s="1503"/>
      <c r="S4476" s="1503"/>
      <c r="T4476" s="1503"/>
      <c r="U4476" s="1503"/>
      <c r="V4476" s="1503"/>
      <c r="W4476" s="1503"/>
      <c r="X4476" s="1503"/>
      <c r="Y4476" s="1503"/>
      <c r="Z4476" s="1503"/>
      <c r="AA4476" s="1503"/>
      <c r="AB4476" s="1503"/>
      <c r="AC4476" s="1507">
        <f t="shared" si="1631"/>
        <v>816</v>
      </c>
      <c r="AD4476" s="1508">
        <f t="shared" si="1632"/>
        <v>86039.039999999994</v>
      </c>
      <c r="AE4476" s="14">
        <f>(J4476-"01.04.2023")/30</f>
        <v>4.0333333333333332</v>
      </c>
      <c r="AF4476" s="14">
        <f t="shared" si="1633"/>
        <v>32</v>
      </c>
      <c r="AG4476" s="14">
        <f t="shared" si="1634"/>
        <v>25.5</v>
      </c>
      <c r="AH4476" s="14">
        <f>AG4476-AE4476</f>
        <v>21.466666666666669</v>
      </c>
      <c r="AI4476" s="14">
        <f>AC4476-(AE4476*AF4476)</f>
        <v>686.93333333333339</v>
      </c>
      <c r="AJ4476" s="1354"/>
    </row>
    <row r="4477" spans="1:36" ht="15.75">
      <c r="A4477" s="1503">
        <v>43</v>
      </c>
      <c r="B4477" s="2202" t="s">
        <v>1015</v>
      </c>
      <c r="C4477" s="2212" t="s">
        <v>176</v>
      </c>
      <c r="D4477" s="2213">
        <v>1.97</v>
      </c>
      <c r="E4477" s="2211">
        <v>5000</v>
      </c>
      <c r="F4477" s="1503">
        <f t="shared" si="1635"/>
        <v>9850</v>
      </c>
      <c r="G4477" s="1509"/>
      <c r="H4477" s="1315"/>
      <c r="I4477" s="2206">
        <v>44134</v>
      </c>
      <c r="J4477" s="2215" t="s">
        <v>3250</v>
      </c>
      <c r="K4477" s="2208"/>
      <c r="L4477" s="2209"/>
      <c r="M4477" s="2208"/>
      <c r="N4477" s="2211"/>
      <c r="O4477" s="1503"/>
      <c r="P4477" s="1503"/>
      <c r="Q4477" s="1503"/>
      <c r="R4477" s="1503"/>
      <c r="S4477" s="1503"/>
      <c r="T4477" s="1503"/>
      <c r="U4477" s="1503"/>
      <c r="V4477" s="1503"/>
      <c r="W4477" s="1503"/>
      <c r="X4477" s="1503"/>
      <c r="Y4477" s="1503"/>
      <c r="Z4477" s="1503"/>
      <c r="AA4477" s="1503"/>
      <c r="AB4477" s="1503"/>
      <c r="AC4477" s="1507">
        <f t="shared" si="1631"/>
        <v>5000</v>
      </c>
      <c r="AD4477" s="1508">
        <f t="shared" si="1632"/>
        <v>9850</v>
      </c>
      <c r="AE4477" s="14">
        <f>(J4477-"01.04.2023")/30</f>
        <v>1.9666666666666666</v>
      </c>
      <c r="AF4477" s="14">
        <f t="shared" si="1633"/>
        <v>0</v>
      </c>
      <c r="AG4477" s="14" t="e">
        <f t="shared" si="1634"/>
        <v>#DIV/0!</v>
      </c>
      <c r="AH4477" s="14" t="e">
        <f>AG4477-AE4477</f>
        <v>#DIV/0!</v>
      </c>
      <c r="AI4477" s="14">
        <f>AC4477-(AE4477*AF4477)</f>
        <v>5000</v>
      </c>
      <c r="AJ4477" s="1354"/>
    </row>
    <row r="4478" spans="1:36" ht="15.75">
      <c r="A4478" s="1503">
        <v>44</v>
      </c>
      <c r="B4478" s="2202" t="s">
        <v>1016</v>
      </c>
      <c r="C4478" s="2212" t="s">
        <v>176</v>
      </c>
      <c r="D4478" s="2213">
        <v>1140.6199999999999</v>
      </c>
      <c r="E4478" s="2211">
        <v>6</v>
      </c>
      <c r="F4478" s="1503">
        <f t="shared" si="1635"/>
        <v>6843.7199999999993</v>
      </c>
      <c r="G4478" s="1509"/>
      <c r="H4478" s="1315"/>
      <c r="I4478" s="2206">
        <v>43318</v>
      </c>
      <c r="J4478" s="2215" t="s">
        <v>710</v>
      </c>
      <c r="K4478" s="2208"/>
      <c r="L4478" s="2209"/>
      <c r="M4478" s="2208"/>
      <c r="N4478" s="2211"/>
      <c r="O4478" s="1503"/>
      <c r="P4478" s="1503"/>
      <c r="Q4478" s="1503"/>
      <c r="R4478" s="1503"/>
      <c r="S4478" s="1503"/>
      <c r="T4478" s="1503"/>
      <c r="U4478" s="1503"/>
      <c r="V4478" s="1503"/>
      <c r="W4478" s="1503"/>
      <c r="X4478" s="1503"/>
      <c r="Y4478" s="1503"/>
      <c r="Z4478" s="1503"/>
      <c r="AA4478" s="1503"/>
      <c r="AB4478" s="1503"/>
      <c r="AC4478" s="1507">
        <f t="shared" si="1631"/>
        <v>6</v>
      </c>
      <c r="AD4478" s="1508">
        <f t="shared" si="1632"/>
        <v>6843.7199999999993</v>
      </c>
      <c r="AE4478" s="14" t="s">
        <v>334</v>
      </c>
      <c r="AF4478" s="14">
        <f t="shared" si="1633"/>
        <v>0</v>
      </c>
      <c r="AG4478" s="14" t="e">
        <f t="shared" si="1634"/>
        <v>#DIV/0!</v>
      </c>
      <c r="AH4478" s="14" t="s">
        <v>334</v>
      </c>
      <c r="AI4478" s="14" t="s">
        <v>334</v>
      </c>
      <c r="AJ4478" s="1354"/>
    </row>
    <row r="4479" spans="1:36" ht="15.75">
      <c r="A4479" s="1503">
        <v>47</v>
      </c>
      <c r="B4479" s="2202" t="s">
        <v>1018</v>
      </c>
      <c r="C4479" s="2212" t="s">
        <v>176</v>
      </c>
      <c r="D4479" s="2213">
        <v>2523.5700000000002</v>
      </c>
      <c r="E4479" s="2211">
        <v>2</v>
      </c>
      <c r="F4479" s="1503">
        <f t="shared" si="1635"/>
        <v>5047.1400000000003</v>
      </c>
      <c r="G4479" s="1509"/>
      <c r="H4479" s="1315"/>
      <c r="I4479" s="2206">
        <v>44428</v>
      </c>
      <c r="J4479" s="2215" t="s">
        <v>585</v>
      </c>
      <c r="K4479" s="2208"/>
      <c r="L4479" s="2209"/>
      <c r="M4479" s="2208"/>
      <c r="N4479" s="2211"/>
      <c r="O4479" s="1503"/>
      <c r="P4479" s="1503"/>
      <c r="Q4479" s="1503"/>
      <c r="R4479" s="1503"/>
      <c r="S4479" s="1503"/>
      <c r="T4479" s="1503"/>
      <c r="U4479" s="1503"/>
      <c r="V4479" s="1503"/>
      <c r="W4479" s="1503"/>
      <c r="X4479" s="1503"/>
      <c r="Y4479" s="1503"/>
      <c r="Z4479" s="1503"/>
      <c r="AA4479" s="1503"/>
      <c r="AB4479" s="1503"/>
      <c r="AC4479" s="1507">
        <f t="shared" si="1631"/>
        <v>2</v>
      </c>
      <c r="AD4479" s="1508">
        <f t="shared" si="1632"/>
        <v>5047.1400000000003</v>
      </c>
      <c r="AE4479" s="14">
        <f>(J4479-"01.04.2023")/30</f>
        <v>5.0666666666666664</v>
      </c>
      <c r="AF4479" s="14">
        <f t="shared" si="1633"/>
        <v>0</v>
      </c>
      <c r="AG4479" s="14" t="e">
        <f t="shared" si="1634"/>
        <v>#DIV/0!</v>
      </c>
      <c r="AH4479" s="14" t="e">
        <f>AG4479-AE4479</f>
        <v>#DIV/0!</v>
      </c>
      <c r="AI4479" s="14">
        <f>AC4479-(AE4479*AF4479)</f>
        <v>2</v>
      </c>
      <c r="AJ4479" s="1354"/>
    </row>
    <row r="4480" spans="1:36" ht="15.75">
      <c r="A4480" s="1503">
        <v>48</v>
      </c>
      <c r="B4480" s="2202" t="s">
        <v>1019</v>
      </c>
      <c r="C4480" s="2212" t="s">
        <v>176</v>
      </c>
      <c r="D4480" s="2213">
        <v>1549.36</v>
      </c>
      <c r="E4480" s="2211">
        <v>10</v>
      </c>
      <c r="F4480" s="1503">
        <f t="shared" si="1635"/>
        <v>15493.599999999999</v>
      </c>
      <c r="G4480" s="1509"/>
      <c r="H4480" s="1315"/>
      <c r="I4480" s="2206">
        <v>43318</v>
      </c>
      <c r="J4480" s="2215" t="s">
        <v>237</v>
      </c>
      <c r="K4480" s="2208"/>
      <c r="L4480" s="2209"/>
      <c r="M4480" s="2208"/>
      <c r="N4480" s="2211"/>
      <c r="O4480" s="1503"/>
      <c r="P4480" s="1503"/>
      <c r="Q4480" s="1503"/>
      <c r="R4480" s="1503"/>
      <c r="S4480" s="1503"/>
      <c r="T4480" s="1503"/>
      <c r="U4480" s="1503"/>
      <c r="V4480" s="1503"/>
      <c r="W4480" s="1503"/>
      <c r="X4480" s="1503"/>
      <c r="Y4480" s="1503"/>
      <c r="Z4480" s="1503"/>
      <c r="AA4480" s="1503"/>
      <c r="AB4480" s="1503"/>
      <c r="AC4480" s="1507">
        <f t="shared" si="1631"/>
        <v>10</v>
      </c>
      <c r="AD4480" s="1508">
        <f t="shared" si="1632"/>
        <v>15493.599999999999</v>
      </c>
      <c r="AE4480" s="14" t="s">
        <v>334</v>
      </c>
      <c r="AF4480" s="14">
        <f t="shared" si="1633"/>
        <v>0</v>
      </c>
      <c r="AG4480" s="14" t="e">
        <f t="shared" si="1634"/>
        <v>#DIV/0!</v>
      </c>
      <c r="AH4480" s="14" t="s">
        <v>334</v>
      </c>
      <c r="AI4480" s="14" t="s">
        <v>334</v>
      </c>
      <c r="AJ4480" s="1354"/>
    </row>
    <row r="4481" spans="1:36" ht="15.75">
      <c r="A4481" s="1503">
        <v>49</v>
      </c>
      <c r="B4481" s="2202" t="s">
        <v>1020</v>
      </c>
      <c r="C4481" s="2212" t="s">
        <v>344</v>
      </c>
      <c r="D4481" s="2213">
        <v>3400</v>
      </c>
      <c r="E4481" s="2211">
        <v>2</v>
      </c>
      <c r="F4481" s="1503">
        <f t="shared" si="1635"/>
        <v>6800</v>
      </c>
      <c r="G4481" s="1509"/>
      <c r="H4481" s="1315"/>
      <c r="I4481" s="2206">
        <v>44153</v>
      </c>
      <c r="J4481" s="2215" t="s">
        <v>995</v>
      </c>
      <c r="K4481" s="2208"/>
      <c r="L4481" s="2209"/>
      <c r="M4481" s="2208"/>
      <c r="N4481" s="2211"/>
      <c r="O4481" s="1503"/>
      <c r="P4481" s="1503"/>
      <c r="Q4481" s="1503"/>
      <c r="R4481" s="1503"/>
      <c r="S4481" s="1503"/>
      <c r="T4481" s="1503"/>
      <c r="U4481" s="1503"/>
      <c r="V4481" s="1503"/>
      <c r="W4481" s="1503"/>
      <c r="X4481" s="1503"/>
      <c r="Y4481" s="1503"/>
      <c r="Z4481" s="1503"/>
      <c r="AA4481" s="1503"/>
      <c r="AB4481" s="1503"/>
      <c r="AC4481" s="1507">
        <f t="shared" si="1631"/>
        <v>2</v>
      </c>
      <c r="AD4481" s="1508">
        <f t="shared" si="1632"/>
        <v>6800</v>
      </c>
      <c r="AE4481" s="14">
        <f t="shared" ref="AE4481:AE4493" si="1636">(J4481-"01.04.2023")/30</f>
        <v>18.3</v>
      </c>
      <c r="AF4481" s="14">
        <f t="shared" si="1633"/>
        <v>0</v>
      </c>
      <c r="AG4481" s="14" t="e">
        <f t="shared" si="1634"/>
        <v>#DIV/0!</v>
      </c>
      <c r="AH4481" s="14" t="e">
        <f t="shared" ref="AH4481:AH4493" si="1637">AG4481-AE4481</f>
        <v>#DIV/0!</v>
      </c>
      <c r="AI4481" s="14">
        <f t="shared" ref="AI4481:AI4493" si="1638">AC4481-(AE4481*AF4481)</f>
        <v>2</v>
      </c>
      <c r="AJ4481" s="1354"/>
    </row>
    <row r="4482" spans="1:36" ht="15.75">
      <c r="A4482" s="1503">
        <v>53</v>
      </c>
      <c r="B4482" s="2202" t="s">
        <v>1021</v>
      </c>
      <c r="C4482" s="2212" t="s">
        <v>176</v>
      </c>
      <c r="D4482" s="2213">
        <v>1484.95</v>
      </c>
      <c r="E4482" s="2211">
        <v>1</v>
      </c>
      <c r="F4482" s="1503">
        <f t="shared" si="1635"/>
        <v>1484.95</v>
      </c>
      <c r="G4482" s="1509"/>
      <c r="H4482" s="1315"/>
      <c r="I4482" s="2206">
        <v>44390</v>
      </c>
      <c r="J4482" s="2215" t="s">
        <v>134</v>
      </c>
      <c r="K4482" s="2208"/>
      <c r="L4482" s="2209"/>
      <c r="M4482" s="2208"/>
      <c r="N4482" s="2211"/>
      <c r="O4482" s="1503"/>
      <c r="P4482" s="1503"/>
      <c r="Q4482" s="1503"/>
      <c r="R4482" s="1503"/>
      <c r="S4482" s="1503"/>
      <c r="T4482" s="1503"/>
      <c r="U4482" s="1503"/>
      <c r="V4482" s="1503"/>
      <c r="W4482" s="1503"/>
      <c r="X4482" s="1503"/>
      <c r="Y4482" s="1503"/>
      <c r="Z4482" s="1503"/>
      <c r="AA4482" s="1503"/>
      <c r="AB4482" s="1503"/>
      <c r="AC4482" s="1507">
        <f t="shared" si="1631"/>
        <v>1</v>
      </c>
      <c r="AD4482" s="1508">
        <f t="shared" si="1632"/>
        <v>1484.95</v>
      </c>
      <c r="AE4482" s="14">
        <f t="shared" si="1636"/>
        <v>3</v>
      </c>
      <c r="AF4482" s="14">
        <f t="shared" si="1633"/>
        <v>0</v>
      </c>
      <c r="AG4482" s="14" t="e">
        <f t="shared" si="1634"/>
        <v>#DIV/0!</v>
      </c>
      <c r="AH4482" s="14" t="e">
        <f t="shared" si="1637"/>
        <v>#DIV/0!</v>
      </c>
      <c r="AI4482" s="14">
        <f t="shared" si="1638"/>
        <v>1</v>
      </c>
      <c r="AJ4482" s="1354"/>
    </row>
    <row r="4483" spans="1:36" ht="15.75">
      <c r="A4483" s="1503">
        <v>55</v>
      </c>
      <c r="B4483" s="2224" t="s">
        <v>3251</v>
      </c>
      <c r="C4483" s="2225" t="s">
        <v>153</v>
      </c>
      <c r="D4483" s="2217">
        <v>2.0699999999999998</v>
      </c>
      <c r="E4483" s="2226">
        <v>51720</v>
      </c>
      <c r="F4483" s="1503">
        <f t="shared" si="1635"/>
        <v>107060.4</v>
      </c>
      <c r="G4483" s="2227"/>
      <c r="H4483" s="1315"/>
      <c r="I4483" s="2206">
        <v>44691</v>
      </c>
      <c r="J4483" s="2215" t="s">
        <v>9551</v>
      </c>
      <c r="K4483" s="2208"/>
      <c r="L4483" s="2209"/>
      <c r="M4483" s="2208"/>
      <c r="N4483" s="2211"/>
      <c r="O4483" s="1503"/>
      <c r="P4483" s="1503"/>
      <c r="Q4483" s="1503"/>
      <c r="R4483" s="1503"/>
      <c r="S4483" s="1503"/>
      <c r="T4483" s="1503"/>
      <c r="U4483" s="1503"/>
      <c r="V4483" s="1503"/>
      <c r="W4483" s="1503"/>
      <c r="X4483" s="1503"/>
      <c r="Y4483" s="1503"/>
      <c r="Z4483" s="1503"/>
      <c r="AA4483" s="1503"/>
      <c r="AB4483" s="1503"/>
      <c r="AC4483" s="1507">
        <f t="shared" si="1631"/>
        <v>51720</v>
      </c>
      <c r="AD4483" s="1508">
        <f t="shared" si="1632"/>
        <v>107060.4</v>
      </c>
      <c r="AE4483" s="14">
        <f t="shared" si="1636"/>
        <v>38.533333333333331</v>
      </c>
      <c r="AF4483" s="14">
        <f t="shared" si="1633"/>
        <v>0</v>
      </c>
      <c r="AG4483" s="14" t="e">
        <f t="shared" si="1634"/>
        <v>#DIV/0!</v>
      </c>
      <c r="AH4483" s="14" t="e">
        <f t="shared" si="1637"/>
        <v>#DIV/0!</v>
      </c>
      <c r="AI4483" s="14">
        <f t="shared" si="1638"/>
        <v>51720</v>
      </c>
      <c r="AJ4483" s="1354"/>
    </row>
    <row r="4484" spans="1:36" ht="15.75" customHeight="1">
      <c r="A4484" s="1503">
        <v>57</v>
      </c>
      <c r="B4484" s="2224" t="s">
        <v>3251</v>
      </c>
      <c r="C4484" s="2228" t="s">
        <v>153</v>
      </c>
      <c r="D4484" s="2217">
        <v>2.0699999999999998</v>
      </c>
      <c r="E4484" s="2229">
        <v>50660</v>
      </c>
      <c r="F4484" s="1503">
        <f t="shared" si="1635"/>
        <v>104866.2</v>
      </c>
      <c r="G4484" s="2229"/>
      <c r="H4484" s="1315"/>
      <c r="I4484" s="2208">
        <v>44784</v>
      </c>
      <c r="J4484" s="2230">
        <v>46419</v>
      </c>
      <c r="K4484" s="2208"/>
      <c r="L4484" s="2209"/>
      <c r="M4484" s="2208"/>
      <c r="N4484" s="2211"/>
      <c r="O4484" s="1503">
        <v>25600</v>
      </c>
      <c r="P4484" s="1503">
        <v>19400</v>
      </c>
      <c r="Q4484" s="1503"/>
      <c r="R4484" s="1503"/>
      <c r="S4484" s="1503"/>
      <c r="T4484" s="1503"/>
      <c r="U4484" s="1503"/>
      <c r="V4484" s="1503"/>
      <c r="W4484" s="1503"/>
      <c r="X4484" s="1503"/>
      <c r="Y4484" s="1503"/>
      <c r="Z4484" s="1503"/>
      <c r="AA4484" s="1503"/>
      <c r="AB4484" s="1503"/>
      <c r="AC4484" s="1507">
        <f t="shared" si="1631"/>
        <v>5660</v>
      </c>
      <c r="AD4484" s="1508">
        <f t="shared" si="1632"/>
        <v>11716.199999999999</v>
      </c>
      <c r="AE4484" s="14">
        <f t="shared" si="1636"/>
        <v>46.733333333333334</v>
      </c>
      <c r="AF4484" s="14">
        <f t="shared" si="1633"/>
        <v>15000</v>
      </c>
      <c r="AG4484" s="14">
        <f t="shared" si="1634"/>
        <v>0.37733333333333335</v>
      </c>
      <c r="AH4484" s="14">
        <f t="shared" si="1637"/>
        <v>-46.356000000000002</v>
      </c>
      <c r="AI4484" s="14">
        <f t="shared" si="1638"/>
        <v>-695340</v>
      </c>
      <c r="AJ4484" s="1354"/>
    </row>
    <row r="4485" spans="1:36" ht="15.75" customHeight="1">
      <c r="A4485" s="1503">
        <v>58</v>
      </c>
      <c r="B4485" s="2224" t="s">
        <v>3251</v>
      </c>
      <c r="C4485" s="2228" t="s">
        <v>153</v>
      </c>
      <c r="D4485" s="2217">
        <v>2.0699999999999998</v>
      </c>
      <c r="E4485" s="2229">
        <v>102660</v>
      </c>
      <c r="F4485" s="1503">
        <f t="shared" si="1635"/>
        <v>212506.19999999998</v>
      </c>
      <c r="G4485" s="2229"/>
      <c r="H4485" s="1315"/>
      <c r="I4485" s="2208">
        <v>44784</v>
      </c>
      <c r="J4485" s="2230">
        <v>46477</v>
      </c>
      <c r="K4485" s="2208"/>
      <c r="L4485" s="2209"/>
      <c r="M4485" s="2208"/>
      <c r="N4485" s="2211"/>
      <c r="O4485" s="1503"/>
      <c r="P4485" s="1503"/>
      <c r="Q4485" s="1503"/>
      <c r="R4485" s="1503"/>
      <c r="S4485" s="1503"/>
      <c r="T4485" s="1503"/>
      <c r="U4485" s="1503"/>
      <c r="V4485" s="1503"/>
      <c r="W4485" s="1503"/>
      <c r="X4485" s="1503"/>
      <c r="Y4485" s="1503"/>
      <c r="Z4485" s="1503"/>
      <c r="AA4485" s="1503"/>
      <c r="AB4485" s="1503"/>
      <c r="AC4485" s="1507">
        <f t="shared" si="1631"/>
        <v>102660</v>
      </c>
      <c r="AD4485" s="1508">
        <f t="shared" si="1632"/>
        <v>212506.19999999998</v>
      </c>
      <c r="AE4485" s="14">
        <f t="shared" si="1636"/>
        <v>48.666666666666664</v>
      </c>
      <c r="AF4485" s="14">
        <f t="shared" si="1633"/>
        <v>0</v>
      </c>
      <c r="AG4485" s="14" t="e">
        <f t="shared" si="1634"/>
        <v>#DIV/0!</v>
      </c>
      <c r="AH4485" s="14" t="e">
        <f t="shared" si="1637"/>
        <v>#DIV/0!</v>
      </c>
      <c r="AI4485" s="14">
        <f t="shared" si="1638"/>
        <v>102660</v>
      </c>
      <c r="AJ4485" s="1354"/>
    </row>
    <row r="4486" spans="1:36" ht="15.75">
      <c r="A4486" s="1503">
        <v>59</v>
      </c>
      <c r="B4486" s="2224" t="s">
        <v>3251</v>
      </c>
      <c r="C4486" s="2228" t="s">
        <v>153</v>
      </c>
      <c r="D4486" s="2217">
        <v>2.0699999999999998</v>
      </c>
      <c r="E4486" s="2231">
        <v>153340</v>
      </c>
      <c r="F4486" s="1503">
        <f t="shared" si="1635"/>
        <v>317413.8</v>
      </c>
      <c r="G4486" s="2229"/>
      <c r="H4486" s="1315"/>
      <c r="I4486" s="2208">
        <v>44851</v>
      </c>
      <c r="J4486" s="2230">
        <v>46419</v>
      </c>
      <c r="K4486" s="2208"/>
      <c r="L4486" s="2209"/>
      <c r="M4486" s="2208"/>
      <c r="N4486" s="2211"/>
      <c r="O4486" s="1503">
        <v>10000</v>
      </c>
      <c r="P4486" s="1503">
        <v>29182</v>
      </c>
      <c r="Q4486" s="1503"/>
      <c r="R4486" s="1503"/>
      <c r="S4486" s="1503"/>
      <c r="T4486" s="1503"/>
      <c r="U4486" s="1503"/>
      <c r="V4486" s="1503"/>
      <c r="W4486" s="1503"/>
      <c r="X4486" s="1503"/>
      <c r="Y4486" s="1503"/>
      <c r="Z4486" s="1503"/>
      <c r="AA4486" s="1503"/>
      <c r="AB4486" s="1503"/>
      <c r="AC4486" s="1507">
        <f t="shared" si="1631"/>
        <v>114158</v>
      </c>
      <c r="AD4486" s="1508">
        <f t="shared" si="1632"/>
        <v>236307.05999999997</v>
      </c>
      <c r="AE4486" s="14">
        <f t="shared" si="1636"/>
        <v>46.733333333333334</v>
      </c>
      <c r="AF4486" s="14">
        <f t="shared" si="1633"/>
        <v>13060.666666666666</v>
      </c>
      <c r="AG4486" s="14">
        <f t="shared" si="1634"/>
        <v>8.7405951712521066</v>
      </c>
      <c r="AH4486" s="14">
        <f t="shared" si="1637"/>
        <v>-37.992738162081224</v>
      </c>
      <c r="AI4486" s="14">
        <f t="shared" si="1638"/>
        <v>-496210.48888888885</v>
      </c>
      <c r="AJ4486" s="1354"/>
    </row>
    <row r="4487" spans="1:36" ht="15.75">
      <c r="A4487" s="1503">
        <v>60</v>
      </c>
      <c r="B4487" s="2224" t="s">
        <v>3251</v>
      </c>
      <c r="C4487" s="2228" t="s">
        <v>153</v>
      </c>
      <c r="D4487" s="2217">
        <v>2.36</v>
      </c>
      <c r="E4487" s="2231"/>
      <c r="F4487" s="1503"/>
      <c r="G4487" s="2229">
        <v>20940</v>
      </c>
      <c r="H4487" s="1315">
        <f>D4487*G4487</f>
        <v>49418.399999999994</v>
      </c>
      <c r="I4487" s="2208">
        <v>45006</v>
      </c>
      <c r="J4487" s="2230">
        <v>46477</v>
      </c>
      <c r="K4487" s="2208"/>
      <c r="L4487" s="2209"/>
      <c r="M4487" s="2208"/>
      <c r="N4487" s="2211"/>
      <c r="O4487" s="1503"/>
      <c r="P4487" s="1503"/>
      <c r="Q4487" s="1503"/>
      <c r="R4487" s="1503"/>
      <c r="S4487" s="1503"/>
      <c r="T4487" s="1503"/>
      <c r="U4487" s="1503"/>
      <c r="V4487" s="1503"/>
      <c r="W4487" s="1503"/>
      <c r="X4487" s="1503"/>
      <c r="Y4487" s="1503"/>
      <c r="Z4487" s="1503"/>
      <c r="AA4487" s="1503"/>
      <c r="AB4487" s="1503"/>
      <c r="AC4487" s="1507">
        <f t="shared" si="1631"/>
        <v>20940</v>
      </c>
      <c r="AD4487" s="1508">
        <f t="shared" si="1632"/>
        <v>49418.399999999994</v>
      </c>
      <c r="AE4487" s="14">
        <f t="shared" si="1636"/>
        <v>48.666666666666664</v>
      </c>
      <c r="AF4487" s="14">
        <f t="shared" si="1633"/>
        <v>0</v>
      </c>
      <c r="AG4487" s="14" t="e">
        <f t="shared" si="1634"/>
        <v>#DIV/0!</v>
      </c>
      <c r="AH4487" s="14" t="e">
        <f t="shared" si="1637"/>
        <v>#DIV/0!</v>
      </c>
      <c r="AI4487" s="14">
        <f t="shared" si="1638"/>
        <v>20940</v>
      </c>
      <c r="AJ4487" s="1354"/>
    </row>
    <row r="4488" spans="1:36" ht="15.75" customHeight="1">
      <c r="A4488" s="1503">
        <v>61</v>
      </c>
      <c r="B4488" s="2224" t="s">
        <v>3252</v>
      </c>
      <c r="C4488" s="2232" t="s">
        <v>153</v>
      </c>
      <c r="D4488" s="2233">
        <v>4.4633209999999996</v>
      </c>
      <c r="E4488" s="2231">
        <v>56400</v>
      </c>
      <c r="F4488" s="2234">
        <f t="shared" ref="F4488:F4493" si="1639">D4488*E4488</f>
        <v>251731.30439999999</v>
      </c>
      <c r="G4488" s="2231"/>
      <c r="H4488" s="1315"/>
      <c r="I4488" s="2208">
        <v>44699</v>
      </c>
      <c r="J4488" s="2230">
        <v>45505</v>
      </c>
      <c r="K4488" s="2208"/>
      <c r="L4488" s="2209"/>
      <c r="M4488" s="2208"/>
      <c r="N4488" s="2211"/>
      <c r="O4488" s="1503"/>
      <c r="P4488" s="1503"/>
      <c r="Q4488" s="1503"/>
      <c r="R4488" s="1503"/>
      <c r="S4488" s="1503"/>
      <c r="T4488" s="1503"/>
      <c r="U4488" s="1503"/>
      <c r="V4488" s="1503"/>
      <c r="W4488" s="1503"/>
      <c r="X4488" s="1503"/>
      <c r="Y4488" s="1503"/>
      <c r="Z4488" s="1503"/>
      <c r="AA4488" s="1503"/>
      <c r="AB4488" s="1503"/>
      <c r="AC4488" s="1507">
        <f t="shared" si="1631"/>
        <v>56400</v>
      </c>
      <c r="AD4488" s="1508">
        <f t="shared" si="1632"/>
        <v>251731.30439999999</v>
      </c>
      <c r="AE4488" s="14">
        <f t="shared" si="1636"/>
        <v>16.266666666666666</v>
      </c>
      <c r="AF4488" s="14">
        <f t="shared" si="1633"/>
        <v>0</v>
      </c>
      <c r="AG4488" s="14" t="e">
        <f t="shared" si="1634"/>
        <v>#DIV/0!</v>
      </c>
      <c r="AH4488" s="14" t="e">
        <f t="shared" si="1637"/>
        <v>#DIV/0!</v>
      </c>
      <c r="AI4488" s="14">
        <f t="shared" si="1638"/>
        <v>56400</v>
      </c>
      <c r="AJ4488" s="1354"/>
    </row>
    <row r="4489" spans="1:36" ht="15.75" customHeight="1">
      <c r="A4489" s="1503">
        <v>62</v>
      </c>
      <c r="B4489" s="2224" t="s">
        <v>3252</v>
      </c>
      <c r="C4489" s="2232" t="s">
        <v>153</v>
      </c>
      <c r="D4489" s="2235">
        <v>6.3988370000000003</v>
      </c>
      <c r="E4489" s="2231">
        <v>30000</v>
      </c>
      <c r="F4489" s="1503">
        <f t="shared" si="1639"/>
        <v>191965.11000000002</v>
      </c>
      <c r="G4489" s="2231"/>
      <c r="H4489" s="1315"/>
      <c r="I4489" s="2208">
        <v>44404</v>
      </c>
      <c r="J4489" s="2230">
        <v>45382</v>
      </c>
      <c r="K4489" s="2208"/>
      <c r="L4489" s="2209"/>
      <c r="M4489" s="2208"/>
      <c r="N4489" s="2211"/>
      <c r="O4489" s="1503"/>
      <c r="P4489" s="1503">
        <v>4818</v>
      </c>
      <c r="Q4489" s="1503"/>
      <c r="R4489" s="1503"/>
      <c r="S4489" s="1503"/>
      <c r="T4489" s="1503"/>
      <c r="U4489" s="1503"/>
      <c r="V4489" s="1503"/>
      <c r="W4489" s="1503"/>
      <c r="X4489" s="1503"/>
      <c r="Y4489" s="1503"/>
      <c r="Z4489" s="1503"/>
      <c r="AA4489" s="1503"/>
      <c r="AB4489" s="1503"/>
      <c r="AC4489" s="1507">
        <f t="shared" si="1631"/>
        <v>25182</v>
      </c>
      <c r="AD4489" s="1508">
        <f t="shared" si="1632"/>
        <v>161135.51333400002</v>
      </c>
      <c r="AE4489" s="14">
        <f t="shared" si="1636"/>
        <v>12.166666666666666</v>
      </c>
      <c r="AF4489" s="14">
        <f t="shared" si="1633"/>
        <v>1606</v>
      </c>
      <c r="AG4489" s="14">
        <f t="shared" si="1634"/>
        <v>15.679950186799502</v>
      </c>
      <c r="AH4489" s="14">
        <f t="shared" si="1637"/>
        <v>3.5132835201328358</v>
      </c>
      <c r="AI4489" s="14">
        <f t="shared" si="1638"/>
        <v>5642.3333333333358</v>
      </c>
      <c r="AJ4489" s="1354"/>
    </row>
    <row r="4490" spans="1:36" ht="15.75">
      <c r="A4490" s="1503">
        <v>63</v>
      </c>
      <c r="B4490" s="2224" t="s">
        <v>3252</v>
      </c>
      <c r="C4490" s="2232" t="s">
        <v>153</v>
      </c>
      <c r="D4490" s="2235">
        <v>5.39</v>
      </c>
      <c r="E4490" s="2231">
        <v>6453</v>
      </c>
      <c r="F4490" s="1503">
        <f t="shared" si="1639"/>
        <v>34781.67</v>
      </c>
      <c r="G4490" s="2231"/>
      <c r="H4490" s="1315"/>
      <c r="I4490" s="2208">
        <v>43970</v>
      </c>
      <c r="J4490" s="2230">
        <v>45138</v>
      </c>
      <c r="K4490" s="2208"/>
      <c r="L4490" s="2209"/>
      <c r="M4490" s="2208"/>
      <c r="N4490" s="2211"/>
      <c r="O4490" s="1503"/>
      <c r="P4490" s="1503">
        <v>5423</v>
      </c>
      <c r="Q4490" s="1503"/>
      <c r="R4490" s="1503"/>
      <c r="S4490" s="1503"/>
      <c r="T4490" s="1503"/>
      <c r="U4490" s="1503"/>
      <c r="V4490" s="1503"/>
      <c r="W4490" s="1503"/>
      <c r="X4490" s="1503"/>
      <c r="Y4490" s="1503"/>
      <c r="Z4490" s="1503"/>
      <c r="AA4490" s="1503"/>
      <c r="AB4490" s="1503"/>
      <c r="AC4490" s="1507">
        <f t="shared" si="1631"/>
        <v>1030</v>
      </c>
      <c r="AD4490" s="1508">
        <f t="shared" si="1632"/>
        <v>5551.7</v>
      </c>
      <c r="AE4490" s="14">
        <f t="shared" si="1636"/>
        <v>4.0333333333333332</v>
      </c>
      <c r="AF4490" s="14">
        <f t="shared" si="1633"/>
        <v>1807.6666666666667</v>
      </c>
      <c r="AG4490" s="14">
        <f t="shared" si="1634"/>
        <v>0.56979531624562052</v>
      </c>
      <c r="AH4490" s="14">
        <f t="shared" si="1637"/>
        <v>-3.4635380170877128</v>
      </c>
      <c r="AI4490" s="14">
        <f t="shared" si="1638"/>
        <v>-6260.9222222222224</v>
      </c>
      <c r="AJ4490" s="1354"/>
    </row>
    <row r="4491" spans="1:36" ht="15.75">
      <c r="A4491" s="1503">
        <v>64</v>
      </c>
      <c r="B4491" s="2224" t="s">
        <v>3252</v>
      </c>
      <c r="C4491" s="2232" t="s">
        <v>153</v>
      </c>
      <c r="D4491" s="2235">
        <v>4.4633209999999996</v>
      </c>
      <c r="E4491" s="2231">
        <v>5600</v>
      </c>
      <c r="F4491" s="2234">
        <f t="shared" si="1639"/>
        <v>24994.597599999997</v>
      </c>
      <c r="G4491" s="2231"/>
      <c r="H4491" s="1315"/>
      <c r="I4491" s="2208">
        <v>44699</v>
      </c>
      <c r="J4491" s="2230">
        <v>45626</v>
      </c>
      <c r="K4491" s="2208"/>
      <c r="L4491" s="2209"/>
      <c r="M4491" s="2208"/>
      <c r="N4491" s="2211"/>
      <c r="O4491" s="1503"/>
      <c r="P4491" s="1503"/>
      <c r="Q4491" s="1503"/>
      <c r="R4491" s="1503"/>
      <c r="S4491" s="1503"/>
      <c r="T4491" s="1503"/>
      <c r="U4491" s="1503"/>
      <c r="V4491" s="1503"/>
      <c r="W4491" s="1503"/>
      <c r="X4491" s="1503"/>
      <c r="Y4491" s="1503"/>
      <c r="Z4491" s="1503"/>
      <c r="AA4491" s="1503"/>
      <c r="AB4491" s="1503"/>
      <c r="AC4491" s="1507">
        <f t="shared" si="1631"/>
        <v>5600</v>
      </c>
      <c r="AD4491" s="1508">
        <f t="shared" si="1632"/>
        <v>24994.597599999997</v>
      </c>
      <c r="AE4491" s="14">
        <f t="shared" si="1636"/>
        <v>20.3</v>
      </c>
      <c r="AF4491" s="14">
        <f t="shared" si="1633"/>
        <v>0</v>
      </c>
      <c r="AG4491" s="14" t="e">
        <f t="shared" si="1634"/>
        <v>#DIV/0!</v>
      </c>
      <c r="AH4491" s="14" t="e">
        <f t="shared" si="1637"/>
        <v>#DIV/0!</v>
      </c>
      <c r="AI4491" s="14">
        <f t="shared" si="1638"/>
        <v>5600</v>
      </c>
      <c r="AJ4491" s="1354"/>
    </row>
    <row r="4492" spans="1:36" ht="15.75" customHeight="1">
      <c r="A4492" s="1503">
        <v>65</v>
      </c>
      <c r="B4492" s="2224" t="s">
        <v>6156</v>
      </c>
      <c r="C4492" s="2232" t="s">
        <v>86</v>
      </c>
      <c r="D4492" s="2235">
        <v>2991.06</v>
      </c>
      <c r="E4492" s="2231">
        <v>1</v>
      </c>
      <c r="F4492" s="1503">
        <f t="shared" si="1639"/>
        <v>2991.06</v>
      </c>
      <c r="G4492" s="2231"/>
      <c r="H4492" s="1315"/>
      <c r="I4492" s="2208">
        <v>44663</v>
      </c>
      <c r="J4492" s="2230">
        <v>46660</v>
      </c>
      <c r="K4492" s="2208"/>
      <c r="L4492" s="2209"/>
      <c r="M4492" s="2208"/>
      <c r="N4492" s="2211"/>
      <c r="O4492" s="1503"/>
      <c r="P4492" s="1503"/>
      <c r="Q4492" s="1503"/>
      <c r="R4492" s="1503"/>
      <c r="S4492" s="1503"/>
      <c r="T4492" s="1503"/>
      <c r="U4492" s="1503"/>
      <c r="V4492" s="1503"/>
      <c r="W4492" s="1503"/>
      <c r="X4492" s="1503"/>
      <c r="Y4492" s="1503"/>
      <c r="Z4492" s="1503"/>
      <c r="AA4492" s="1503"/>
      <c r="AB4492" s="1503"/>
      <c r="AC4492" s="1507">
        <f t="shared" si="1631"/>
        <v>1</v>
      </c>
      <c r="AD4492" s="1508">
        <f t="shared" ref="AD4492:AD4493" si="1640">D4492*AC4492</f>
        <v>2991.06</v>
      </c>
      <c r="AE4492" s="14">
        <f t="shared" si="1636"/>
        <v>54.766666666666666</v>
      </c>
      <c r="AF4492" s="14">
        <f t="shared" si="1633"/>
        <v>0</v>
      </c>
      <c r="AG4492" s="14" t="e">
        <f t="shared" ref="AG4492:AG4493" si="1641">AC4492/AF4492</f>
        <v>#DIV/0!</v>
      </c>
      <c r="AH4492" s="14" t="e">
        <f t="shared" si="1637"/>
        <v>#DIV/0!</v>
      </c>
      <c r="AI4492" s="14">
        <f t="shared" si="1638"/>
        <v>1</v>
      </c>
      <c r="AJ4492" s="1354"/>
    </row>
    <row r="4493" spans="1:36" ht="15.75">
      <c r="A4493" s="1503">
        <v>66</v>
      </c>
      <c r="B4493" s="2224" t="s">
        <v>6157</v>
      </c>
      <c r="C4493" s="2232" t="s">
        <v>173</v>
      </c>
      <c r="D4493" s="2235">
        <v>27.5</v>
      </c>
      <c r="E4493" s="2231">
        <v>17280</v>
      </c>
      <c r="F4493" s="1503">
        <f t="shared" si="1639"/>
        <v>475200</v>
      </c>
      <c r="G4493" s="2231"/>
      <c r="H4493" s="1315"/>
      <c r="I4493" s="2208">
        <v>44663</v>
      </c>
      <c r="J4493" s="2230">
        <v>45199</v>
      </c>
      <c r="K4493" s="2208"/>
      <c r="L4493" s="2209"/>
      <c r="M4493" s="2208"/>
      <c r="N4493" s="2211"/>
      <c r="O4493" s="1503"/>
      <c r="P4493" s="1503">
        <v>384</v>
      </c>
      <c r="Q4493" s="1503"/>
      <c r="R4493" s="1503"/>
      <c r="S4493" s="1503"/>
      <c r="T4493" s="1503"/>
      <c r="U4493" s="1503"/>
      <c r="V4493" s="1503"/>
      <c r="W4493" s="1503"/>
      <c r="X4493" s="1503"/>
      <c r="Y4493" s="1503"/>
      <c r="Z4493" s="1503"/>
      <c r="AA4493" s="1503"/>
      <c r="AB4493" s="1503"/>
      <c r="AC4493" s="1507">
        <f t="shared" si="1631"/>
        <v>16896</v>
      </c>
      <c r="AD4493" s="1508">
        <f t="shared" si="1640"/>
        <v>464640</v>
      </c>
      <c r="AE4493" s="14">
        <f t="shared" si="1636"/>
        <v>6.0666666666666664</v>
      </c>
      <c r="AF4493" s="14">
        <f t="shared" si="1633"/>
        <v>128</v>
      </c>
      <c r="AG4493" s="14">
        <f t="shared" si="1641"/>
        <v>132</v>
      </c>
      <c r="AH4493" s="14">
        <f t="shared" si="1637"/>
        <v>125.93333333333334</v>
      </c>
      <c r="AI4493" s="14">
        <f t="shared" si="1638"/>
        <v>16119.466666666667</v>
      </c>
      <c r="AJ4493" s="1354"/>
    </row>
    <row r="4494" spans="1:36" ht="15.75">
      <c r="A4494" s="4637" t="s">
        <v>10508</v>
      </c>
      <c r="B4494" s="4638"/>
      <c r="C4494" s="4638"/>
      <c r="D4494" s="4638"/>
      <c r="E4494" s="4638"/>
      <c r="F4494" s="4638"/>
      <c r="G4494" s="4638"/>
      <c r="H4494" s="4638"/>
      <c r="I4494" s="4638"/>
      <c r="J4494" s="4638"/>
      <c r="K4494" s="4638"/>
      <c r="L4494" s="4638"/>
      <c r="M4494" s="4638"/>
      <c r="N4494" s="4638"/>
      <c r="O4494" s="4638"/>
      <c r="P4494" s="4638"/>
      <c r="Q4494" s="4638"/>
      <c r="R4494" s="4638"/>
      <c r="S4494" s="4638"/>
      <c r="T4494" s="4638"/>
      <c r="U4494" s="4638"/>
      <c r="V4494" s="4638"/>
      <c r="W4494" s="4638"/>
      <c r="X4494" s="4638"/>
      <c r="Y4494" s="4638"/>
      <c r="Z4494" s="4638"/>
      <c r="AA4494" s="4638"/>
      <c r="AB4494" s="4638"/>
      <c r="AC4494" s="4638"/>
      <c r="AD4494" s="4638"/>
      <c r="AE4494" s="4638"/>
      <c r="AF4494" s="4638"/>
      <c r="AG4494" s="4638"/>
      <c r="AH4494" s="4638"/>
      <c r="AI4494" s="4638"/>
      <c r="AJ4494" s="4639"/>
    </row>
    <row r="4495" spans="1:36" ht="31.5" customHeight="1">
      <c r="A4495" s="1503">
        <v>1</v>
      </c>
      <c r="B4495" s="2236" t="s">
        <v>10509</v>
      </c>
      <c r="C4495" s="2237" t="s">
        <v>173</v>
      </c>
      <c r="D4495" s="2238">
        <v>42.009819999999998</v>
      </c>
      <c r="E4495" s="2239">
        <v>21931</v>
      </c>
      <c r="F4495" s="1354">
        <f t="shared" ref="F4495:F4501" si="1642">D4495*E4495</f>
        <v>921317.3624199999</v>
      </c>
      <c r="G4495" s="1350"/>
      <c r="H4495" s="1286"/>
      <c r="I4495" s="2240">
        <v>44739</v>
      </c>
      <c r="J4495" s="2241">
        <v>45230</v>
      </c>
      <c r="K4495" s="2240"/>
      <c r="L4495" s="2242"/>
      <c r="M4495" s="2240"/>
      <c r="N4495" s="2239"/>
      <c r="O4495" s="1354">
        <v>10364</v>
      </c>
      <c r="P4495" s="1354"/>
      <c r="Q4495" s="1354"/>
      <c r="R4495" s="1354"/>
      <c r="S4495" s="1354"/>
      <c r="T4495" s="1354"/>
      <c r="U4495" s="1354"/>
      <c r="V4495" s="1354"/>
      <c r="W4495" s="1354"/>
      <c r="X4495" s="1354"/>
      <c r="Y4495" s="1354"/>
      <c r="Z4495" s="1354"/>
      <c r="AA4495" s="1354"/>
      <c r="AB4495" s="1354"/>
      <c r="AC4495" s="1507">
        <f t="shared" ref="AC4495:AC4501" si="1643">E4495+G4495-N4495-O4495-AA4495-P4495-Q4495-R4495-S4495-T4495-U4495-V4495-W4495-X4495-Y4495</f>
        <v>11567</v>
      </c>
      <c r="AD4495" s="1508">
        <f t="shared" ref="AD4495:AD4501" si="1644">D4495*AC4495</f>
        <v>485927.58794</v>
      </c>
      <c r="AE4495" s="14">
        <f t="shared" ref="AE4495:AE4501" si="1645">(J4495-"01.04.2023")/30</f>
        <v>7.1</v>
      </c>
      <c r="AF4495" s="14">
        <f t="shared" ref="AF4495:AF4501" si="1646">(N4495+O4495+P4495+Q4495+R4495+S4495+T4495+U4495+V4495+W4495+X4495+Y4495)/3</f>
        <v>3454.6666666666665</v>
      </c>
      <c r="AG4495" s="14">
        <f t="shared" ref="AG4495:AG4501" si="1647">AC4495/AF4495</f>
        <v>3.3482246236974142</v>
      </c>
      <c r="AH4495" s="14">
        <f t="shared" ref="AH4495:AH4501" si="1648">AG4495-AE4495</f>
        <v>-3.7517753763025854</v>
      </c>
      <c r="AI4495" s="14">
        <f t="shared" ref="AI4495:AI4501" si="1649">AC4495-(AE4495*AF4495)</f>
        <v>-12961.133333333331</v>
      </c>
      <c r="AJ4495" s="1354"/>
    </row>
    <row r="4496" spans="1:36" ht="15.75">
      <c r="A4496" s="1503">
        <v>2</v>
      </c>
      <c r="B4496" s="2236" t="s">
        <v>10510</v>
      </c>
      <c r="C4496" s="2243" t="s">
        <v>173</v>
      </c>
      <c r="D4496" s="2244">
        <v>37.808838000000002</v>
      </c>
      <c r="E4496" s="2245">
        <v>2344</v>
      </c>
      <c r="F4496" s="1354">
        <f t="shared" si="1642"/>
        <v>88623.916272000002</v>
      </c>
      <c r="G4496" s="1350"/>
      <c r="H4496" s="1286"/>
      <c r="I4496" s="2240">
        <v>44419</v>
      </c>
      <c r="J4496" s="2241">
        <v>45138</v>
      </c>
      <c r="K4496" s="2240"/>
      <c r="L4496" s="2242"/>
      <c r="M4496" s="2240"/>
      <c r="N4496" s="2245"/>
      <c r="O4496" s="1354">
        <v>2291</v>
      </c>
      <c r="P4496" s="1354"/>
      <c r="Q4496" s="1354"/>
      <c r="R4496" s="1354"/>
      <c r="S4496" s="1354"/>
      <c r="T4496" s="1354"/>
      <c r="U4496" s="1354"/>
      <c r="V4496" s="1354"/>
      <c r="W4496" s="1354"/>
      <c r="X4496" s="1354"/>
      <c r="Y4496" s="1354"/>
      <c r="Z4496" s="1354"/>
      <c r="AA4496" s="1354"/>
      <c r="AB4496" s="1354"/>
      <c r="AC4496" s="1507">
        <f t="shared" si="1643"/>
        <v>53</v>
      </c>
      <c r="AD4496" s="1508">
        <f t="shared" si="1644"/>
        <v>2003.868414</v>
      </c>
      <c r="AE4496" s="14">
        <f t="shared" si="1645"/>
        <v>4.0333333333333332</v>
      </c>
      <c r="AF4496" s="14">
        <f t="shared" si="1646"/>
        <v>763.66666666666663</v>
      </c>
      <c r="AG4496" s="14">
        <f t="shared" si="1647"/>
        <v>6.940200785683108E-2</v>
      </c>
      <c r="AH4496" s="14">
        <f t="shared" si="1648"/>
        <v>-3.9639313254765023</v>
      </c>
      <c r="AI4496" s="14">
        <f t="shared" si="1649"/>
        <v>-3027.1222222222218</v>
      </c>
      <c r="AJ4496" s="1354"/>
    </row>
    <row r="4497" spans="1:36" ht="31.5" customHeight="1">
      <c r="A4497" s="1503">
        <v>3</v>
      </c>
      <c r="B4497" s="2236" t="s">
        <v>10510</v>
      </c>
      <c r="C4497" s="2243" t="s">
        <v>173</v>
      </c>
      <c r="D4497" s="2244">
        <v>37.808838000000002</v>
      </c>
      <c r="E4497" s="2245">
        <v>1415</v>
      </c>
      <c r="F4497" s="1354">
        <f t="shared" si="1642"/>
        <v>53499.505770000003</v>
      </c>
      <c r="G4497" s="1350"/>
      <c r="H4497" s="1286"/>
      <c r="I4497" s="2240">
        <v>44475</v>
      </c>
      <c r="J4497" s="2241">
        <v>45199</v>
      </c>
      <c r="K4497" s="2240"/>
      <c r="L4497" s="2242"/>
      <c r="M4497" s="2240"/>
      <c r="N4497" s="2246"/>
      <c r="O4497" s="1354">
        <v>800</v>
      </c>
      <c r="P4497" s="1354"/>
      <c r="Q4497" s="1354"/>
      <c r="R4497" s="1354"/>
      <c r="S4497" s="1354"/>
      <c r="T4497" s="1354"/>
      <c r="U4497" s="1354"/>
      <c r="V4497" s="1354"/>
      <c r="W4497" s="1354"/>
      <c r="X4497" s="1354"/>
      <c r="Y4497" s="1354"/>
      <c r="Z4497" s="1354"/>
      <c r="AA4497" s="1354"/>
      <c r="AB4497" s="1354"/>
      <c r="AC4497" s="1507">
        <f t="shared" si="1643"/>
        <v>615</v>
      </c>
      <c r="AD4497" s="1508">
        <f t="shared" si="1644"/>
        <v>23252.435369999999</v>
      </c>
      <c r="AE4497" s="14">
        <f t="shared" si="1645"/>
        <v>6.0666666666666664</v>
      </c>
      <c r="AF4497" s="14">
        <f t="shared" si="1646"/>
        <v>266.66666666666669</v>
      </c>
      <c r="AG4497" s="14">
        <f t="shared" si="1647"/>
        <v>2.3062499999999999</v>
      </c>
      <c r="AH4497" s="14">
        <f t="shared" si="1648"/>
        <v>-3.7604166666666665</v>
      </c>
      <c r="AI4497" s="14">
        <f t="shared" si="1649"/>
        <v>-1002.7777777777778</v>
      </c>
      <c r="AJ4497" s="1354"/>
    </row>
    <row r="4498" spans="1:36" ht="31.5" customHeight="1">
      <c r="A4498" s="1503">
        <v>4</v>
      </c>
      <c r="B4498" s="2236" t="s">
        <v>10510</v>
      </c>
      <c r="C4498" s="2243" t="s">
        <v>173</v>
      </c>
      <c r="D4498" s="2244">
        <v>44.480986000000001</v>
      </c>
      <c r="E4498" s="2245">
        <v>1102</v>
      </c>
      <c r="F4498" s="1354">
        <f t="shared" si="1642"/>
        <v>49018.046571999999</v>
      </c>
      <c r="G4498" s="1350"/>
      <c r="H4498" s="1286"/>
      <c r="I4498" s="2240">
        <v>44739</v>
      </c>
      <c r="J4498" s="2241">
        <v>45412</v>
      </c>
      <c r="K4498" s="2240"/>
      <c r="L4498" s="2242"/>
      <c r="M4498" s="2240"/>
      <c r="N4498" s="2245"/>
      <c r="O4498" s="1354"/>
      <c r="P4498" s="1354"/>
      <c r="Q4498" s="1354"/>
      <c r="R4498" s="1354"/>
      <c r="S4498" s="1354"/>
      <c r="T4498" s="1354"/>
      <c r="U4498" s="1354"/>
      <c r="V4498" s="1354"/>
      <c r="W4498" s="1354"/>
      <c r="X4498" s="1354"/>
      <c r="Y4498" s="1354"/>
      <c r="Z4498" s="1354"/>
      <c r="AA4498" s="1354"/>
      <c r="AB4498" s="1354"/>
      <c r="AC4498" s="1507">
        <f t="shared" si="1643"/>
        <v>1102</v>
      </c>
      <c r="AD4498" s="1508">
        <f t="shared" si="1644"/>
        <v>49018.046571999999</v>
      </c>
      <c r="AE4498" s="14">
        <f t="shared" si="1645"/>
        <v>13.166666666666666</v>
      </c>
      <c r="AF4498" s="14">
        <f t="shared" si="1646"/>
        <v>0</v>
      </c>
      <c r="AG4498" s="14" t="e">
        <f t="shared" si="1647"/>
        <v>#DIV/0!</v>
      </c>
      <c r="AH4498" s="14" t="e">
        <f t="shared" si="1648"/>
        <v>#DIV/0!</v>
      </c>
      <c r="AI4498" s="14">
        <f t="shared" si="1649"/>
        <v>1102</v>
      </c>
      <c r="AJ4498" s="1354"/>
    </row>
    <row r="4499" spans="1:36" ht="15.75">
      <c r="A4499" s="1503">
        <v>5</v>
      </c>
      <c r="B4499" s="2236" t="s">
        <v>10511</v>
      </c>
      <c r="C4499" s="2243" t="s">
        <v>173</v>
      </c>
      <c r="D4499" s="2244">
        <v>44.480986000000001</v>
      </c>
      <c r="E4499" s="2245">
        <f>938</f>
        <v>938</v>
      </c>
      <c r="F4499" s="1354">
        <f t="shared" si="1642"/>
        <v>41723.164868</v>
      </c>
      <c r="G4499" s="1350"/>
      <c r="H4499" s="1286"/>
      <c r="I4499" s="2240">
        <v>44739</v>
      </c>
      <c r="J4499" s="2241">
        <v>44980</v>
      </c>
      <c r="K4499" s="2240"/>
      <c r="L4499" s="2242"/>
      <c r="M4499" s="2240"/>
      <c r="N4499" s="2245"/>
      <c r="O4499" s="1354">
        <v>434</v>
      </c>
      <c r="P4499" s="1354"/>
      <c r="Q4499" s="1354"/>
      <c r="R4499" s="1354"/>
      <c r="S4499" s="1354"/>
      <c r="T4499" s="1354"/>
      <c r="U4499" s="1354"/>
      <c r="V4499" s="1354"/>
      <c r="W4499" s="1354"/>
      <c r="X4499" s="1354"/>
      <c r="Y4499" s="1354"/>
      <c r="Z4499" s="1354"/>
      <c r="AA4499" s="1354"/>
      <c r="AB4499" s="1354"/>
      <c r="AC4499" s="1507">
        <f t="shared" si="1643"/>
        <v>504</v>
      </c>
      <c r="AD4499" s="1508">
        <f t="shared" si="1644"/>
        <v>22418.416944000001</v>
      </c>
      <c r="AE4499" s="14">
        <f t="shared" si="1645"/>
        <v>-1.2333333333333334</v>
      </c>
      <c r="AF4499" s="14">
        <f t="shared" si="1646"/>
        <v>144.66666666666666</v>
      </c>
      <c r="AG4499" s="14">
        <f t="shared" si="1647"/>
        <v>3.4838709677419355</v>
      </c>
      <c r="AH4499" s="14">
        <f t="shared" si="1648"/>
        <v>4.7172043010752684</v>
      </c>
      <c r="AI4499" s="14">
        <f t="shared" si="1649"/>
        <v>682.42222222222222</v>
      </c>
      <c r="AJ4499" s="1354"/>
    </row>
    <row r="4500" spans="1:36" ht="31.5" customHeight="1">
      <c r="A4500" s="1503">
        <v>6</v>
      </c>
      <c r="B4500" s="2236" t="s">
        <v>3540</v>
      </c>
      <c r="C4500" s="2243" t="s">
        <v>173</v>
      </c>
      <c r="D4500" s="2244">
        <v>43.986750000000001</v>
      </c>
      <c r="E4500" s="2245">
        <v>52130</v>
      </c>
      <c r="F4500" s="1354">
        <f t="shared" si="1642"/>
        <v>2293029.2774999999</v>
      </c>
      <c r="G4500" s="1350"/>
      <c r="H4500" s="1286"/>
      <c r="I4500" s="2240">
        <v>44739</v>
      </c>
      <c r="J4500" s="2241">
        <v>45230</v>
      </c>
      <c r="K4500" s="2240"/>
      <c r="L4500" s="2242"/>
      <c r="M4500" s="2240"/>
      <c r="N4500" s="2245"/>
      <c r="O4500" s="1354">
        <v>11894</v>
      </c>
      <c r="P4500" s="1354"/>
      <c r="Q4500" s="1354"/>
      <c r="R4500" s="1354"/>
      <c r="S4500" s="1354"/>
      <c r="T4500" s="1354"/>
      <c r="U4500" s="1354"/>
      <c r="V4500" s="1354"/>
      <c r="W4500" s="1354"/>
      <c r="X4500" s="1354"/>
      <c r="Y4500" s="1354"/>
      <c r="Z4500" s="1354"/>
      <c r="AA4500" s="1354"/>
      <c r="AB4500" s="1354"/>
      <c r="AC4500" s="1507">
        <f t="shared" si="1643"/>
        <v>40236</v>
      </c>
      <c r="AD4500" s="1508">
        <f t="shared" si="1644"/>
        <v>1769850.8730000001</v>
      </c>
      <c r="AE4500" s="14">
        <f t="shared" si="1645"/>
        <v>7.1</v>
      </c>
      <c r="AF4500" s="14">
        <f t="shared" si="1646"/>
        <v>3964.6666666666665</v>
      </c>
      <c r="AG4500" s="14">
        <f t="shared" si="1647"/>
        <v>10.148646376324198</v>
      </c>
      <c r="AH4500" s="14">
        <f t="shared" si="1648"/>
        <v>3.0486463763241982</v>
      </c>
      <c r="AI4500" s="14">
        <f t="shared" si="1649"/>
        <v>12086.866666666669</v>
      </c>
      <c r="AJ4500" s="1354"/>
    </row>
    <row r="4501" spans="1:36" ht="15.75">
      <c r="A4501" s="1503">
        <v>7</v>
      </c>
      <c r="B4501" s="2236" t="s">
        <v>3541</v>
      </c>
      <c r="C4501" s="2243" t="s">
        <v>173</v>
      </c>
      <c r="D4501" s="2244">
        <v>44.876379999999997</v>
      </c>
      <c r="E4501" s="2245">
        <v>42847</v>
      </c>
      <c r="F4501" s="1354">
        <f t="shared" si="1642"/>
        <v>1922818.2538599998</v>
      </c>
      <c r="G4501" s="1350"/>
      <c r="H4501" s="1286"/>
      <c r="I4501" s="2240">
        <v>44739</v>
      </c>
      <c r="J4501" s="2241">
        <v>45230</v>
      </c>
      <c r="K4501" s="2240"/>
      <c r="L4501" s="2242"/>
      <c r="M4501" s="2240"/>
      <c r="N4501" s="2245"/>
      <c r="O4501" s="1354">
        <v>3925</v>
      </c>
      <c r="P4501" s="1354"/>
      <c r="Q4501" s="1354"/>
      <c r="R4501" s="1354"/>
      <c r="S4501" s="1354"/>
      <c r="T4501" s="1354"/>
      <c r="U4501" s="1354"/>
      <c r="V4501" s="1354"/>
      <c r="W4501" s="1354"/>
      <c r="X4501" s="1354"/>
      <c r="Y4501" s="1354"/>
      <c r="Z4501" s="1354"/>
      <c r="AA4501" s="1354"/>
      <c r="AB4501" s="1354"/>
      <c r="AC4501" s="1507">
        <f t="shared" si="1643"/>
        <v>38922</v>
      </c>
      <c r="AD4501" s="1508">
        <f t="shared" si="1644"/>
        <v>1746678.46236</v>
      </c>
      <c r="AE4501" s="14">
        <f t="shared" si="1645"/>
        <v>7.1</v>
      </c>
      <c r="AF4501" s="14">
        <f t="shared" si="1646"/>
        <v>1308.3333333333333</v>
      </c>
      <c r="AG4501" s="14">
        <f t="shared" si="1647"/>
        <v>29.749299363057325</v>
      </c>
      <c r="AH4501" s="14">
        <f t="shared" si="1648"/>
        <v>22.649299363057324</v>
      </c>
      <c r="AI4501" s="14">
        <f t="shared" si="1649"/>
        <v>29632.833333333336</v>
      </c>
      <c r="AJ4501" s="1354"/>
    </row>
    <row r="4502" spans="1:36" ht="15.75">
      <c r="A4502" s="4653" t="s">
        <v>20</v>
      </c>
      <c r="B4502" s="4654"/>
      <c r="C4502" s="4654"/>
      <c r="D4502" s="4654"/>
      <c r="E4502" s="4654"/>
      <c r="F4502" s="4654"/>
      <c r="G4502" s="4654"/>
      <c r="H4502" s="4654"/>
      <c r="I4502" s="4654"/>
      <c r="J4502" s="4654"/>
      <c r="K4502" s="4654"/>
      <c r="L4502" s="4654"/>
      <c r="M4502" s="4654"/>
      <c r="N4502" s="4654"/>
      <c r="O4502" s="4654"/>
      <c r="P4502" s="4654"/>
      <c r="Q4502" s="4654"/>
      <c r="R4502" s="4654"/>
      <c r="S4502" s="4654"/>
      <c r="T4502" s="4654"/>
      <c r="U4502" s="4654"/>
      <c r="V4502" s="4654"/>
      <c r="W4502" s="4654"/>
      <c r="X4502" s="4654"/>
      <c r="Y4502" s="4654"/>
      <c r="Z4502" s="4654"/>
      <c r="AA4502" s="4654"/>
      <c r="AB4502" s="4654"/>
      <c r="AC4502" s="4654"/>
      <c r="AD4502" s="4654"/>
      <c r="AE4502" s="4654"/>
      <c r="AF4502" s="4654"/>
      <c r="AG4502" s="4654"/>
      <c r="AH4502" s="4654"/>
      <c r="AI4502" s="4654"/>
      <c r="AJ4502" s="4655"/>
    </row>
    <row r="4503" spans="1:36" ht="15.75">
      <c r="A4503" s="4630" t="s">
        <v>1022</v>
      </c>
      <c r="B4503" s="4631"/>
      <c r="C4503" s="4631"/>
      <c r="D4503" s="4631"/>
      <c r="E4503" s="4631"/>
      <c r="F4503" s="4631"/>
      <c r="G4503" s="4631"/>
      <c r="H4503" s="4631"/>
      <c r="I4503" s="4631"/>
      <c r="J4503" s="4631"/>
      <c r="K4503" s="4631"/>
      <c r="L4503" s="4631"/>
      <c r="M4503" s="4631"/>
      <c r="N4503" s="4631"/>
      <c r="O4503" s="4631"/>
      <c r="P4503" s="4631"/>
      <c r="Q4503" s="4631"/>
      <c r="R4503" s="4631"/>
      <c r="S4503" s="4631"/>
      <c r="T4503" s="4631"/>
      <c r="U4503" s="4631"/>
      <c r="V4503" s="4631"/>
      <c r="W4503" s="4631"/>
      <c r="X4503" s="4631"/>
      <c r="Y4503" s="4631"/>
      <c r="Z4503" s="4631"/>
      <c r="AA4503" s="4631"/>
      <c r="AB4503" s="4631"/>
      <c r="AC4503" s="4631"/>
      <c r="AD4503" s="4631"/>
      <c r="AE4503" s="4631"/>
      <c r="AF4503" s="4631"/>
      <c r="AG4503" s="4631"/>
      <c r="AH4503" s="4631"/>
      <c r="AI4503" s="4631"/>
      <c r="AJ4503" s="4632"/>
    </row>
    <row r="4504" spans="1:36" ht="15.75">
      <c r="A4504" s="1503">
        <v>1</v>
      </c>
      <c r="B4504" s="1404" t="s">
        <v>681</v>
      </c>
      <c r="C4504" s="1354" t="s">
        <v>746</v>
      </c>
      <c r="D4504" s="1354">
        <v>492.35</v>
      </c>
      <c r="E4504" s="1286">
        <v>1</v>
      </c>
      <c r="F4504" s="1354">
        <f t="shared" ref="F4504:F4529" si="1650">D4504*E4504</f>
        <v>492.35</v>
      </c>
      <c r="G4504" s="1286"/>
      <c r="H4504" s="1354"/>
      <c r="I4504" s="1364">
        <v>43364</v>
      </c>
      <c r="J4504" s="2247" t="s">
        <v>237</v>
      </c>
      <c r="K4504" s="1354"/>
      <c r="L4504" s="2242"/>
      <c r="M4504" s="1354"/>
      <c r="N4504" s="1354"/>
      <c r="O4504" s="1354"/>
      <c r="P4504" s="1354"/>
      <c r="Q4504" s="1354"/>
      <c r="R4504" s="1354"/>
      <c r="S4504" s="1354"/>
      <c r="T4504" s="1354"/>
      <c r="U4504" s="1354"/>
      <c r="V4504" s="1354"/>
      <c r="W4504" s="1354"/>
      <c r="X4504" s="1354"/>
      <c r="Y4504" s="1354"/>
      <c r="Z4504" s="1354"/>
      <c r="AA4504" s="1354"/>
      <c r="AB4504" s="1354"/>
      <c r="AC4504" s="1507">
        <f t="shared" ref="AC4504:AC4529" si="1651">E4504+G4504-N4504-O4504-AA4504-P4504-Q4504-R4504-S4504-T4504-U4504-V4504-W4504-X4504-Y4504</f>
        <v>1</v>
      </c>
      <c r="AD4504" s="1508">
        <f t="shared" ref="AD4504:AD4529" si="1652">D4504*AC4504</f>
        <v>492.35</v>
      </c>
      <c r="AE4504" s="14" t="s">
        <v>334</v>
      </c>
      <c r="AF4504" s="14">
        <f t="shared" ref="AF4504:AF4529" si="1653">(N4504+O4504+P4504+Q4504+R4504+S4504+T4504+U4504+V4504+W4504+X4504+Y4504)/3</f>
        <v>0</v>
      </c>
      <c r="AG4504" s="14" t="e">
        <f t="shared" ref="AG4504:AG4529" si="1654">AC4504/AF4504</f>
        <v>#DIV/0!</v>
      </c>
      <c r="AH4504" s="14" t="s">
        <v>334</v>
      </c>
      <c r="AI4504" s="14" t="s">
        <v>334</v>
      </c>
      <c r="AJ4504" s="1503"/>
    </row>
    <row r="4505" spans="1:36" ht="15.75">
      <c r="A4505" s="1503">
        <v>2</v>
      </c>
      <c r="B4505" s="1404" t="s">
        <v>681</v>
      </c>
      <c r="C4505" s="1354" t="s">
        <v>746</v>
      </c>
      <c r="D4505" s="1354">
        <v>473.17</v>
      </c>
      <c r="E4505" s="1286">
        <v>2</v>
      </c>
      <c r="F4505" s="1354">
        <f t="shared" si="1650"/>
        <v>946.34</v>
      </c>
      <c r="G4505" s="1286"/>
      <c r="H4505" s="1354"/>
      <c r="I4505" s="1364">
        <v>43950</v>
      </c>
      <c r="J4505" s="2247" t="s">
        <v>237</v>
      </c>
      <c r="K4505" s="1354"/>
      <c r="L4505" s="2242"/>
      <c r="M4505" s="1354"/>
      <c r="N4505" s="1354"/>
      <c r="O4505" s="1354"/>
      <c r="P4505" s="1354"/>
      <c r="Q4505" s="1354"/>
      <c r="R4505" s="1354"/>
      <c r="S4505" s="1354"/>
      <c r="T4505" s="1354"/>
      <c r="U4505" s="1354"/>
      <c r="V4505" s="1354"/>
      <c r="W4505" s="1354"/>
      <c r="X4505" s="1354"/>
      <c r="Y4505" s="1354"/>
      <c r="Z4505" s="1354"/>
      <c r="AA4505" s="1354"/>
      <c r="AB4505" s="1354"/>
      <c r="AC4505" s="1507">
        <f t="shared" si="1651"/>
        <v>2</v>
      </c>
      <c r="AD4505" s="1508">
        <f t="shared" si="1652"/>
        <v>946.34</v>
      </c>
      <c r="AE4505" s="14" t="s">
        <v>334</v>
      </c>
      <c r="AF4505" s="14">
        <f t="shared" si="1653"/>
        <v>0</v>
      </c>
      <c r="AG4505" s="14" t="e">
        <f t="shared" si="1654"/>
        <v>#DIV/0!</v>
      </c>
      <c r="AH4505" s="14" t="s">
        <v>334</v>
      </c>
      <c r="AI4505" s="14" t="s">
        <v>334</v>
      </c>
      <c r="AJ4505" s="1503"/>
    </row>
    <row r="4506" spans="1:36" ht="15.75">
      <c r="A4506" s="1503">
        <v>3</v>
      </c>
      <c r="B4506" s="1404" t="s">
        <v>682</v>
      </c>
      <c r="C4506" s="1354" t="s">
        <v>746</v>
      </c>
      <c r="D4506" s="1354">
        <v>3424.03</v>
      </c>
      <c r="E4506" s="1286">
        <v>12</v>
      </c>
      <c r="F4506" s="1354">
        <f t="shared" si="1650"/>
        <v>41088.36</v>
      </c>
      <c r="G4506" s="1286"/>
      <c r="H4506" s="1354"/>
      <c r="I4506" s="1364">
        <v>43215</v>
      </c>
      <c r="J4506" s="2247" t="s">
        <v>237</v>
      </c>
      <c r="K4506" s="1354"/>
      <c r="L4506" s="2242"/>
      <c r="M4506" s="1354"/>
      <c r="N4506" s="1354"/>
      <c r="O4506" s="1354"/>
      <c r="P4506" s="1354"/>
      <c r="Q4506" s="1354"/>
      <c r="R4506" s="1354"/>
      <c r="S4506" s="1354"/>
      <c r="T4506" s="1354"/>
      <c r="U4506" s="1354"/>
      <c r="V4506" s="1354"/>
      <c r="W4506" s="1354"/>
      <c r="X4506" s="1354"/>
      <c r="Y4506" s="1354"/>
      <c r="Z4506" s="1354"/>
      <c r="AA4506" s="1354"/>
      <c r="AB4506" s="1354"/>
      <c r="AC4506" s="1507">
        <f t="shared" si="1651"/>
        <v>12</v>
      </c>
      <c r="AD4506" s="1508">
        <f t="shared" si="1652"/>
        <v>41088.36</v>
      </c>
      <c r="AE4506" s="14" t="s">
        <v>334</v>
      </c>
      <c r="AF4506" s="14">
        <f t="shared" si="1653"/>
        <v>0</v>
      </c>
      <c r="AG4506" s="14" t="e">
        <f t="shared" si="1654"/>
        <v>#DIV/0!</v>
      </c>
      <c r="AH4506" s="14" t="s">
        <v>334</v>
      </c>
      <c r="AI4506" s="14" t="s">
        <v>334</v>
      </c>
      <c r="AJ4506" s="1503"/>
    </row>
    <row r="4507" spans="1:36" ht="15.75">
      <c r="A4507" s="1503">
        <v>4</v>
      </c>
      <c r="B4507" s="1404" t="s">
        <v>683</v>
      </c>
      <c r="C4507" s="1354" t="s">
        <v>746</v>
      </c>
      <c r="D4507" s="1354">
        <v>8326.0499999999993</v>
      </c>
      <c r="E4507" s="1286">
        <v>20</v>
      </c>
      <c r="F4507" s="1354">
        <f t="shared" si="1650"/>
        <v>166521</v>
      </c>
      <c r="G4507" s="1286"/>
      <c r="H4507" s="1354"/>
      <c r="I4507" s="1364">
        <v>44032</v>
      </c>
      <c r="J4507" s="2247" t="s">
        <v>662</v>
      </c>
      <c r="K4507" s="1354"/>
      <c r="L4507" s="2242"/>
      <c r="M4507" s="1354"/>
      <c r="N4507" s="1354"/>
      <c r="O4507" s="1354"/>
      <c r="P4507" s="1354">
        <v>1</v>
      </c>
      <c r="Q4507" s="1354"/>
      <c r="R4507" s="1354"/>
      <c r="S4507" s="1354"/>
      <c r="T4507" s="1354"/>
      <c r="U4507" s="1354"/>
      <c r="V4507" s="1354"/>
      <c r="W4507" s="1354"/>
      <c r="X4507" s="1354"/>
      <c r="Y4507" s="1354"/>
      <c r="Z4507" s="1354"/>
      <c r="AA4507" s="1354"/>
      <c r="AB4507" s="1354"/>
      <c r="AC4507" s="1507">
        <f t="shared" si="1651"/>
        <v>19</v>
      </c>
      <c r="AD4507" s="1508">
        <f t="shared" si="1652"/>
        <v>158194.94999999998</v>
      </c>
      <c r="AE4507" s="14" t="s">
        <v>334</v>
      </c>
      <c r="AF4507" s="14">
        <f t="shared" si="1653"/>
        <v>0.33333333333333331</v>
      </c>
      <c r="AG4507" s="14">
        <f t="shared" si="1654"/>
        <v>57</v>
      </c>
      <c r="AH4507" s="14" t="s">
        <v>334</v>
      </c>
      <c r="AI4507" s="14" t="s">
        <v>334</v>
      </c>
      <c r="AJ4507" s="1503"/>
    </row>
    <row r="4508" spans="1:36" ht="15.75">
      <c r="A4508" s="1503">
        <v>5</v>
      </c>
      <c r="B4508" s="1404" t="s">
        <v>684</v>
      </c>
      <c r="C4508" s="1354" t="s">
        <v>746</v>
      </c>
      <c r="D4508" s="1354">
        <v>3107.44</v>
      </c>
      <c r="E4508" s="1286">
        <v>8</v>
      </c>
      <c r="F4508" s="1354">
        <f t="shared" si="1650"/>
        <v>24859.52</v>
      </c>
      <c r="G4508" s="1286"/>
      <c r="H4508" s="1354"/>
      <c r="I4508" s="1364">
        <v>44105</v>
      </c>
      <c r="J4508" s="2247">
        <v>45836</v>
      </c>
      <c r="K4508" s="1354"/>
      <c r="L4508" s="2242"/>
      <c r="M4508" s="1354"/>
      <c r="N4508" s="1354"/>
      <c r="O4508" s="1354"/>
      <c r="P4508" s="1354"/>
      <c r="Q4508" s="1354"/>
      <c r="R4508" s="1354"/>
      <c r="S4508" s="1354"/>
      <c r="T4508" s="1354"/>
      <c r="U4508" s="1354"/>
      <c r="V4508" s="1354"/>
      <c r="W4508" s="1354"/>
      <c r="X4508" s="1354"/>
      <c r="Y4508" s="1354"/>
      <c r="Z4508" s="1354"/>
      <c r="AA4508" s="1354"/>
      <c r="AB4508" s="1354"/>
      <c r="AC4508" s="1507">
        <f t="shared" si="1651"/>
        <v>8</v>
      </c>
      <c r="AD4508" s="1508">
        <f t="shared" si="1652"/>
        <v>24859.52</v>
      </c>
      <c r="AE4508" s="14">
        <f>(J4508-"01.04.2023")/30</f>
        <v>27.3</v>
      </c>
      <c r="AF4508" s="14">
        <f t="shared" si="1653"/>
        <v>0</v>
      </c>
      <c r="AG4508" s="14" t="e">
        <f t="shared" si="1654"/>
        <v>#DIV/0!</v>
      </c>
      <c r="AH4508" s="14" t="e">
        <f>AG4508-AE4508</f>
        <v>#DIV/0!</v>
      </c>
      <c r="AI4508" s="14">
        <f>AC4508-(AE4508*AF4508)</f>
        <v>8</v>
      </c>
      <c r="AJ4508" s="1503"/>
    </row>
    <row r="4509" spans="1:36" ht="15.75">
      <c r="A4509" s="1503">
        <v>6</v>
      </c>
      <c r="B4509" s="1404" t="s">
        <v>685</v>
      </c>
      <c r="C4509" s="1354" t="s">
        <v>746</v>
      </c>
      <c r="D4509" s="1354">
        <v>207.58</v>
      </c>
      <c r="E4509" s="1286">
        <v>2</v>
      </c>
      <c r="F4509" s="1354">
        <f t="shared" si="1650"/>
        <v>415.16</v>
      </c>
      <c r="G4509" s="1362"/>
      <c r="H4509" s="1354"/>
      <c r="I4509" s="1364">
        <v>44032</v>
      </c>
      <c r="J4509" s="2247" t="s">
        <v>662</v>
      </c>
      <c r="K4509" s="1354"/>
      <c r="L4509" s="2242"/>
      <c r="M4509" s="1354"/>
      <c r="N4509" s="1354"/>
      <c r="O4509" s="1354"/>
      <c r="P4509" s="1354"/>
      <c r="Q4509" s="1354"/>
      <c r="R4509" s="1354"/>
      <c r="S4509" s="1354"/>
      <c r="T4509" s="1354"/>
      <c r="U4509" s="1354"/>
      <c r="V4509" s="1354"/>
      <c r="W4509" s="1354"/>
      <c r="X4509" s="1354"/>
      <c r="Y4509" s="1354"/>
      <c r="Z4509" s="1354"/>
      <c r="AA4509" s="1354"/>
      <c r="AB4509" s="1354"/>
      <c r="AC4509" s="1507">
        <f t="shared" si="1651"/>
        <v>2</v>
      </c>
      <c r="AD4509" s="1508">
        <f t="shared" si="1652"/>
        <v>415.16</v>
      </c>
      <c r="AE4509" s="14" t="s">
        <v>334</v>
      </c>
      <c r="AF4509" s="14">
        <f t="shared" si="1653"/>
        <v>0</v>
      </c>
      <c r="AG4509" s="14" t="e">
        <f t="shared" si="1654"/>
        <v>#DIV/0!</v>
      </c>
      <c r="AH4509" s="14" t="s">
        <v>334</v>
      </c>
      <c r="AI4509" s="14" t="s">
        <v>334</v>
      </c>
      <c r="AJ4509" s="1503"/>
    </row>
    <row r="4510" spans="1:36" ht="15.75">
      <c r="A4510" s="1503">
        <v>7</v>
      </c>
      <c r="B4510" s="1404" t="s">
        <v>686</v>
      </c>
      <c r="C4510" s="1354" t="s">
        <v>746</v>
      </c>
      <c r="D4510" s="1354">
        <v>5035.24</v>
      </c>
      <c r="E4510" s="1271">
        <v>1</v>
      </c>
      <c r="F4510" s="1354">
        <f t="shared" si="1650"/>
        <v>5035.24</v>
      </c>
      <c r="G4510" s="1286"/>
      <c r="H4510" s="1354"/>
      <c r="I4510" s="1364">
        <v>44166</v>
      </c>
      <c r="J4510" s="2247">
        <v>45838</v>
      </c>
      <c r="K4510" s="1354"/>
      <c r="L4510" s="2242"/>
      <c r="M4510" s="1354"/>
      <c r="N4510" s="1354"/>
      <c r="O4510" s="1354"/>
      <c r="P4510" s="1354"/>
      <c r="Q4510" s="1354"/>
      <c r="R4510" s="1354"/>
      <c r="S4510" s="1354"/>
      <c r="T4510" s="1354"/>
      <c r="U4510" s="1354"/>
      <c r="V4510" s="1354"/>
      <c r="W4510" s="1354"/>
      <c r="X4510" s="1354"/>
      <c r="Y4510" s="1354"/>
      <c r="Z4510" s="1354"/>
      <c r="AA4510" s="1354"/>
      <c r="AB4510" s="1354"/>
      <c r="AC4510" s="1507">
        <f t="shared" si="1651"/>
        <v>1</v>
      </c>
      <c r="AD4510" s="1508">
        <f t="shared" si="1652"/>
        <v>5035.24</v>
      </c>
      <c r="AE4510" s="14">
        <f>(J4510-"01.04.2023")/30</f>
        <v>27.366666666666667</v>
      </c>
      <c r="AF4510" s="14">
        <f t="shared" si="1653"/>
        <v>0</v>
      </c>
      <c r="AG4510" s="14" t="e">
        <f t="shared" si="1654"/>
        <v>#DIV/0!</v>
      </c>
      <c r="AH4510" s="14" t="e">
        <f>AG4510-AE4510</f>
        <v>#DIV/0!</v>
      </c>
      <c r="AI4510" s="14">
        <f>AC4510-(AE4510*AF4510)</f>
        <v>1</v>
      </c>
      <c r="AJ4510" s="1503"/>
    </row>
    <row r="4511" spans="1:36" ht="15.75">
      <c r="A4511" s="1503">
        <v>8</v>
      </c>
      <c r="B4511" s="1404" t="s">
        <v>687</v>
      </c>
      <c r="C4511" s="1354" t="s">
        <v>746</v>
      </c>
      <c r="D4511" s="1354">
        <v>812.8</v>
      </c>
      <c r="E4511" s="1286">
        <v>2</v>
      </c>
      <c r="F4511" s="1354">
        <f t="shared" si="1650"/>
        <v>1625.6</v>
      </c>
      <c r="G4511" s="1286"/>
      <c r="H4511" s="1354"/>
      <c r="I4511" s="1364">
        <v>43973</v>
      </c>
      <c r="J4511" s="2247" t="s">
        <v>662</v>
      </c>
      <c r="K4511" s="1354"/>
      <c r="L4511" s="2242"/>
      <c r="M4511" s="1354"/>
      <c r="N4511" s="1354"/>
      <c r="O4511" s="1354"/>
      <c r="P4511" s="1354"/>
      <c r="Q4511" s="1354"/>
      <c r="R4511" s="1354"/>
      <c r="S4511" s="1354"/>
      <c r="T4511" s="1354"/>
      <c r="U4511" s="1354"/>
      <c r="V4511" s="1354"/>
      <c r="W4511" s="1354"/>
      <c r="X4511" s="1354"/>
      <c r="Y4511" s="1354"/>
      <c r="Z4511" s="1354"/>
      <c r="AA4511" s="1354"/>
      <c r="AB4511" s="1354"/>
      <c r="AC4511" s="1507">
        <f t="shared" si="1651"/>
        <v>2</v>
      </c>
      <c r="AD4511" s="1508">
        <f t="shared" si="1652"/>
        <v>1625.6</v>
      </c>
      <c r="AE4511" s="14" t="s">
        <v>334</v>
      </c>
      <c r="AF4511" s="14">
        <f t="shared" si="1653"/>
        <v>0</v>
      </c>
      <c r="AG4511" s="14" t="e">
        <f t="shared" si="1654"/>
        <v>#DIV/0!</v>
      </c>
      <c r="AH4511" s="14" t="s">
        <v>334</v>
      </c>
      <c r="AI4511" s="14" t="s">
        <v>334</v>
      </c>
      <c r="AJ4511" s="1503"/>
    </row>
    <row r="4512" spans="1:36" ht="15.75">
      <c r="A4512" s="1503">
        <v>9</v>
      </c>
      <c r="B4512" s="1404" t="s">
        <v>688</v>
      </c>
      <c r="C4512" s="1354" t="s">
        <v>746</v>
      </c>
      <c r="D4512" s="1354">
        <v>1887.87</v>
      </c>
      <c r="E4512" s="1286">
        <v>4</v>
      </c>
      <c r="F4512" s="1354">
        <f t="shared" si="1650"/>
        <v>7551.48</v>
      </c>
      <c r="G4512" s="1286"/>
      <c r="H4512" s="1354"/>
      <c r="I4512" s="1364">
        <v>43215</v>
      </c>
      <c r="J4512" s="2247" t="s">
        <v>237</v>
      </c>
      <c r="K4512" s="1354"/>
      <c r="L4512" s="2242"/>
      <c r="M4512" s="1354"/>
      <c r="N4512" s="1354"/>
      <c r="O4512" s="1354"/>
      <c r="P4512" s="1354"/>
      <c r="Q4512" s="1354"/>
      <c r="R4512" s="1354"/>
      <c r="S4512" s="1354"/>
      <c r="T4512" s="1354"/>
      <c r="U4512" s="1354"/>
      <c r="V4512" s="1354"/>
      <c r="W4512" s="1354"/>
      <c r="X4512" s="1354"/>
      <c r="Y4512" s="1354"/>
      <c r="Z4512" s="1354"/>
      <c r="AA4512" s="1354"/>
      <c r="AB4512" s="1354"/>
      <c r="AC4512" s="1507">
        <f t="shared" si="1651"/>
        <v>4</v>
      </c>
      <c r="AD4512" s="1508">
        <f t="shared" si="1652"/>
        <v>7551.48</v>
      </c>
      <c r="AE4512" s="14" t="s">
        <v>334</v>
      </c>
      <c r="AF4512" s="14">
        <f t="shared" si="1653"/>
        <v>0</v>
      </c>
      <c r="AG4512" s="14" t="e">
        <f t="shared" si="1654"/>
        <v>#DIV/0!</v>
      </c>
      <c r="AH4512" s="14" t="s">
        <v>334</v>
      </c>
      <c r="AI4512" s="14" t="s">
        <v>334</v>
      </c>
      <c r="AJ4512" s="1503"/>
    </row>
    <row r="4513" spans="1:36" ht="15.75">
      <c r="A4513" s="1503">
        <v>10</v>
      </c>
      <c r="B4513" s="1404" t="s">
        <v>689</v>
      </c>
      <c r="C4513" s="1354" t="s">
        <v>181</v>
      </c>
      <c r="D4513" s="1354">
        <v>21.19</v>
      </c>
      <c r="E4513" s="1286">
        <v>1209</v>
      </c>
      <c r="F4513" s="1354">
        <f t="shared" si="1650"/>
        <v>25618.710000000003</v>
      </c>
      <c r="G4513" s="1286"/>
      <c r="H4513" s="1354"/>
      <c r="I4513" s="1364">
        <v>44314</v>
      </c>
      <c r="J4513" s="2247">
        <v>44966</v>
      </c>
      <c r="K4513" s="1354"/>
      <c r="L4513" s="2242"/>
      <c r="M4513" s="1354"/>
      <c r="N4513" s="1354">
        <v>883</v>
      </c>
      <c r="O4513" s="1354">
        <v>326</v>
      </c>
      <c r="P4513" s="1354"/>
      <c r="Q4513" s="1354"/>
      <c r="R4513" s="1354"/>
      <c r="S4513" s="1354"/>
      <c r="T4513" s="1354"/>
      <c r="U4513" s="1354"/>
      <c r="V4513" s="1354"/>
      <c r="W4513" s="1354"/>
      <c r="X4513" s="1354"/>
      <c r="Y4513" s="1354"/>
      <c r="Z4513" s="1354"/>
      <c r="AA4513" s="1354"/>
      <c r="AB4513" s="1354"/>
      <c r="AC4513" s="1507">
        <f t="shared" si="1651"/>
        <v>0</v>
      </c>
      <c r="AD4513" s="1508">
        <f t="shared" si="1652"/>
        <v>0</v>
      </c>
      <c r="AE4513" s="14">
        <f>(J4513-"01.04.2023")/30</f>
        <v>-1.7</v>
      </c>
      <c r="AF4513" s="14">
        <f t="shared" si="1653"/>
        <v>403</v>
      </c>
      <c r="AG4513" s="14">
        <f t="shared" si="1654"/>
        <v>0</v>
      </c>
      <c r="AH4513" s="14">
        <f>AG4513-AE4513</f>
        <v>1.7</v>
      </c>
      <c r="AI4513" s="14">
        <f>AC4513-(AE4513*AF4513)</f>
        <v>685.1</v>
      </c>
      <c r="AJ4513" s="1503"/>
    </row>
    <row r="4514" spans="1:36" ht="15.75">
      <c r="A4514" s="1503">
        <v>11</v>
      </c>
      <c r="B4514" s="1404" t="s">
        <v>690</v>
      </c>
      <c r="C4514" s="1354" t="s">
        <v>746</v>
      </c>
      <c r="D4514" s="1354">
        <v>845.76</v>
      </c>
      <c r="E4514" s="1286">
        <v>1</v>
      </c>
      <c r="F4514" s="1354">
        <f t="shared" si="1650"/>
        <v>845.76</v>
      </c>
      <c r="G4514" s="1286"/>
      <c r="H4514" s="1354"/>
      <c r="I4514" s="1364">
        <v>43445</v>
      </c>
      <c r="J4514" s="2247" t="s">
        <v>662</v>
      </c>
      <c r="K4514" s="1354"/>
      <c r="L4514" s="2242"/>
      <c r="M4514" s="1354"/>
      <c r="N4514" s="1354"/>
      <c r="O4514" s="1354"/>
      <c r="P4514" s="1354"/>
      <c r="Q4514" s="1354"/>
      <c r="R4514" s="1354"/>
      <c r="S4514" s="1354"/>
      <c r="T4514" s="1354"/>
      <c r="U4514" s="1354"/>
      <c r="V4514" s="1354"/>
      <c r="W4514" s="1354"/>
      <c r="X4514" s="1354"/>
      <c r="Y4514" s="1354"/>
      <c r="Z4514" s="1354"/>
      <c r="AA4514" s="1354"/>
      <c r="AB4514" s="1354"/>
      <c r="AC4514" s="1507">
        <f t="shared" si="1651"/>
        <v>1</v>
      </c>
      <c r="AD4514" s="1508">
        <f t="shared" si="1652"/>
        <v>845.76</v>
      </c>
      <c r="AE4514" s="14" t="s">
        <v>334</v>
      </c>
      <c r="AF4514" s="14">
        <f t="shared" si="1653"/>
        <v>0</v>
      </c>
      <c r="AG4514" s="14" t="e">
        <f t="shared" si="1654"/>
        <v>#DIV/0!</v>
      </c>
      <c r="AH4514" s="14" t="s">
        <v>334</v>
      </c>
      <c r="AI4514" s="14" t="s">
        <v>334</v>
      </c>
      <c r="AJ4514" s="1503"/>
    </row>
    <row r="4515" spans="1:36" ht="15.75">
      <c r="A4515" s="1503">
        <v>12</v>
      </c>
      <c r="B4515" s="1404" t="s">
        <v>691</v>
      </c>
      <c r="C4515" s="1354" t="s">
        <v>746</v>
      </c>
      <c r="D4515" s="1354">
        <v>1336</v>
      </c>
      <c r="E4515" s="1286">
        <v>2</v>
      </c>
      <c r="F4515" s="1354">
        <f t="shared" si="1650"/>
        <v>2672</v>
      </c>
      <c r="G4515" s="1271"/>
      <c r="H4515" s="1354"/>
      <c r="I4515" s="1364">
        <v>43950</v>
      </c>
      <c r="J4515" s="2247" t="s">
        <v>662</v>
      </c>
      <c r="K4515" s="1354"/>
      <c r="L4515" s="2242"/>
      <c r="M4515" s="1354"/>
      <c r="N4515" s="1354"/>
      <c r="O4515" s="1354"/>
      <c r="P4515" s="1354"/>
      <c r="Q4515" s="1354"/>
      <c r="R4515" s="1354"/>
      <c r="S4515" s="1354"/>
      <c r="T4515" s="1354"/>
      <c r="U4515" s="1354"/>
      <c r="V4515" s="1354"/>
      <c r="W4515" s="1354"/>
      <c r="X4515" s="1354"/>
      <c r="Y4515" s="1354"/>
      <c r="Z4515" s="1354"/>
      <c r="AA4515" s="1354"/>
      <c r="AB4515" s="1354"/>
      <c r="AC4515" s="1507">
        <f t="shared" si="1651"/>
        <v>2</v>
      </c>
      <c r="AD4515" s="1508">
        <f t="shared" si="1652"/>
        <v>2672</v>
      </c>
      <c r="AE4515" s="14" t="s">
        <v>334</v>
      </c>
      <c r="AF4515" s="14">
        <f t="shared" si="1653"/>
        <v>0</v>
      </c>
      <c r="AG4515" s="14" t="e">
        <f t="shared" si="1654"/>
        <v>#DIV/0!</v>
      </c>
      <c r="AH4515" s="14" t="s">
        <v>334</v>
      </c>
      <c r="AI4515" s="14" t="s">
        <v>334</v>
      </c>
      <c r="AJ4515" s="1503"/>
    </row>
    <row r="4516" spans="1:36" ht="15.75">
      <c r="A4516" s="1503">
        <v>13</v>
      </c>
      <c r="B4516" s="2248" t="s">
        <v>692</v>
      </c>
      <c r="C4516" s="1354" t="s">
        <v>746</v>
      </c>
      <c r="D4516" s="1354">
        <v>4852.84</v>
      </c>
      <c r="E4516" s="1286">
        <v>1</v>
      </c>
      <c r="F4516" s="1354">
        <f t="shared" si="1650"/>
        <v>4852.84</v>
      </c>
      <c r="G4516" s="1362"/>
      <c r="H4516" s="1354"/>
      <c r="I4516" s="1364">
        <v>44355</v>
      </c>
      <c r="J4516" s="2249" t="s">
        <v>662</v>
      </c>
      <c r="K4516" s="1354"/>
      <c r="L4516" s="2242"/>
      <c r="M4516" s="1354"/>
      <c r="N4516" s="1354"/>
      <c r="O4516" s="1354"/>
      <c r="P4516" s="1354"/>
      <c r="Q4516" s="1354"/>
      <c r="R4516" s="1354"/>
      <c r="S4516" s="1354"/>
      <c r="T4516" s="1354"/>
      <c r="U4516" s="1354"/>
      <c r="V4516" s="1354"/>
      <c r="W4516" s="1354"/>
      <c r="X4516" s="1354"/>
      <c r="Y4516" s="1354"/>
      <c r="Z4516" s="1354"/>
      <c r="AA4516" s="1354"/>
      <c r="AB4516" s="1354"/>
      <c r="AC4516" s="1507">
        <f t="shared" si="1651"/>
        <v>1</v>
      </c>
      <c r="AD4516" s="1508">
        <f t="shared" si="1652"/>
        <v>4852.84</v>
      </c>
      <c r="AE4516" s="14" t="s">
        <v>334</v>
      </c>
      <c r="AF4516" s="14">
        <f t="shared" si="1653"/>
        <v>0</v>
      </c>
      <c r="AG4516" s="14" t="e">
        <f t="shared" si="1654"/>
        <v>#DIV/0!</v>
      </c>
      <c r="AH4516" s="14" t="s">
        <v>334</v>
      </c>
      <c r="AI4516" s="14" t="s">
        <v>334</v>
      </c>
      <c r="AJ4516" s="1503"/>
    </row>
    <row r="4517" spans="1:36" ht="15.75">
      <c r="A4517" s="1503">
        <v>14</v>
      </c>
      <c r="B4517" s="2248" t="s">
        <v>688</v>
      </c>
      <c r="C4517" s="1354" t="s">
        <v>746</v>
      </c>
      <c r="D4517" s="1354">
        <v>1706.86</v>
      </c>
      <c r="E4517" s="1286">
        <v>3</v>
      </c>
      <c r="F4517" s="1354">
        <f t="shared" si="1650"/>
        <v>5120.58</v>
      </c>
      <c r="G4517" s="1362"/>
      <c r="H4517" s="1354"/>
      <c r="I4517" s="1364">
        <v>44355</v>
      </c>
      <c r="J4517" s="2249" t="s">
        <v>662</v>
      </c>
      <c r="K4517" s="1354"/>
      <c r="L4517" s="2242"/>
      <c r="M4517" s="1354"/>
      <c r="N4517" s="1354"/>
      <c r="O4517" s="1354"/>
      <c r="P4517" s="1354"/>
      <c r="Q4517" s="1354"/>
      <c r="R4517" s="1354"/>
      <c r="S4517" s="1354"/>
      <c r="T4517" s="1354"/>
      <c r="U4517" s="1354"/>
      <c r="V4517" s="1354"/>
      <c r="W4517" s="1354"/>
      <c r="X4517" s="1354"/>
      <c r="Y4517" s="1354"/>
      <c r="Z4517" s="1354"/>
      <c r="AA4517" s="1354"/>
      <c r="AB4517" s="1354"/>
      <c r="AC4517" s="1507">
        <f t="shared" si="1651"/>
        <v>3</v>
      </c>
      <c r="AD4517" s="1508">
        <f t="shared" si="1652"/>
        <v>5120.58</v>
      </c>
      <c r="AE4517" s="14" t="s">
        <v>334</v>
      </c>
      <c r="AF4517" s="14">
        <f t="shared" si="1653"/>
        <v>0</v>
      </c>
      <c r="AG4517" s="14" t="e">
        <f t="shared" si="1654"/>
        <v>#DIV/0!</v>
      </c>
      <c r="AH4517" s="14" t="s">
        <v>334</v>
      </c>
      <c r="AI4517" s="14" t="s">
        <v>334</v>
      </c>
      <c r="AJ4517" s="1503"/>
    </row>
    <row r="4518" spans="1:36" ht="15.75">
      <c r="A4518" s="1503">
        <v>15</v>
      </c>
      <c r="B4518" s="2248" t="s">
        <v>693</v>
      </c>
      <c r="C4518" s="1354" t="s">
        <v>746</v>
      </c>
      <c r="D4518" s="1354">
        <v>1493.86</v>
      </c>
      <c r="E4518" s="1286">
        <v>5</v>
      </c>
      <c r="F4518" s="1354">
        <f t="shared" si="1650"/>
        <v>7469.2999999999993</v>
      </c>
      <c r="G4518" s="1362"/>
      <c r="H4518" s="1354"/>
      <c r="I4518" s="1364">
        <v>44355</v>
      </c>
      <c r="J4518" s="2249" t="s">
        <v>662</v>
      </c>
      <c r="K4518" s="1354"/>
      <c r="L4518" s="2242"/>
      <c r="M4518" s="1354"/>
      <c r="N4518" s="1354"/>
      <c r="O4518" s="1354"/>
      <c r="P4518" s="1354"/>
      <c r="Q4518" s="1354"/>
      <c r="R4518" s="1354"/>
      <c r="S4518" s="1354"/>
      <c r="T4518" s="1354"/>
      <c r="U4518" s="1354"/>
      <c r="V4518" s="1354"/>
      <c r="W4518" s="1354"/>
      <c r="X4518" s="1354"/>
      <c r="Y4518" s="1354"/>
      <c r="Z4518" s="1354"/>
      <c r="AA4518" s="1354"/>
      <c r="AB4518" s="1354"/>
      <c r="AC4518" s="1507">
        <f t="shared" si="1651"/>
        <v>5</v>
      </c>
      <c r="AD4518" s="1508">
        <f t="shared" si="1652"/>
        <v>7469.2999999999993</v>
      </c>
      <c r="AE4518" s="14" t="s">
        <v>334</v>
      </c>
      <c r="AF4518" s="14">
        <f t="shared" si="1653"/>
        <v>0</v>
      </c>
      <c r="AG4518" s="14" t="e">
        <f t="shared" si="1654"/>
        <v>#DIV/0!</v>
      </c>
      <c r="AH4518" s="14" t="s">
        <v>334</v>
      </c>
      <c r="AI4518" s="14" t="s">
        <v>334</v>
      </c>
      <c r="AJ4518" s="1503"/>
    </row>
    <row r="4519" spans="1:36" ht="15.75">
      <c r="A4519" s="1503">
        <v>16</v>
      </c>
      <c r="B4519" s="2248" t="s">
        <v>694</v>
      </c>
      <c r="C4519" s="1354" t="s">
        <v>746</v>
      </c>
      <c r="D4519" s="1354">
        <v>1422.38</v>
      </c>
      <c r="E4519" s="1286">
        <v>1</v>
      </c>
      <c r="F4519" s="1354">
        <f t="shared" si="1650"/>
        <v>1422.38</v>
      </c>
      <c r="G4519" s="1362"/>
      <c r="H4519" s="1354"/>
      <c r="I4519" s="1364">
        <v>44355</v>
      </c>
      <c r="J4519" s="2249" t="s">
        <v>662</v>
      </c>
      <c r="K4519" s="1354"/>
      <c r="L4519" s="2242"/>
      <c r="M4519" s="1354"/>
      <c r="N4519" s="1354"/>
      <c r="O4519" s="1354"/>
      <c r="P4519" s="1354"/>
      <c r="Q4519" s="1354"/>
      <c r="R4519" s="1354"/>
      <c r="S4519" s="1354"/>
      <c r="T4519" s="1354"/>
      <c r="U4519" s="1354"/>
      <c r="V4519" s="1354"/>
      <c r="W4519" s="1354"/>
      <c r="X4519" s="1354"/>
      <c r="Y4519" s="1354"/>
      <c r="Z4519" s="1354"/>
      <c r="AA4519" s="1354"/>
      <c r="AB4519" s="1354"/>
      <c r="AC4519" s="1507">
        <f t="shared" si="1651"/>
        <v>1</v>
      </c>
      <c r="AD4519" s="1508">
        <f t="shared" si="1652"/>
        <v>1422.38</v>
      </c>
      <c r="AE4519" s="14" t="s">
        <v>334</v>
      </c>
      <c r="AF4519" s="14">
        <f t="shared" si="1653"/>
        <v>0</v>
      </c>
      <c r="AG4519" s="14" t="e">
        <f t="shared" si="1654"/>
        <v>#DIV/0!</v>
      </c>
      <c r="AH4519" s="14" t="s">
        <v>334</v>
      </c>
      <c r="AI4519" s="14" t="s">
        <v>334</v>
      </c>
      <c r="AJ4519" s="1503"/>
    </row>
    <row r="4520" spans="1:36" ht="15.75">
      <c r="A4520" s="1503">
        <v>17</v>
      </c>
      <c r="B4520" s="2248" t="s">
        <v>695</v>
      </c>
      <c r="C4520" s="1354" t="s">
        <v>746</v>
      </c>
      <c r="D4520" s="1354">
        <v>165.28</v>
      </c>
      <c r="E4520" s="1286">
        <v>3</v>
      </c>
      <c r="F4520" s="1354">
        <f t="shared" si="1650"/>
        <v>495.84000000000003</v>
      </c>
      <c r="G4520" s="1362"/>
      <c r="H4520" s="1354"/>
      <c r="I4520" s="1364">
        <v>44355</v>
      </c>
      <c r="J4520" s="2249" t="s">
        <v>662</v>
      </c>
      <c r="K4520" s="1354"/>
      <c r="L4520" s="2242"/>
      <c r="M4520" s="1354"/>
      <c r="N4520" s="1354"/>
      <c r="O4520" s="1354"/>
      <c r="P4520" s="1354"/>
      <c r="Q4520" s="1354"/>
      <c r="R4520" s="1354"/>
      <c r="S4520" s="1354"/>
      <c r="T4520" s="1354"/>
      <c r="U4520" s="1354"/>
      <c r="V4520" s="1354"/>
      <c r="W4520" s="1354"/>
      <c r="X4520" s="1354"/>
      <c r="Y4520" s="1354"/>
      <c r="Z4520" s="1354"/>
      <c r="AA4520" s="1354"/>
      <c r="AB4520" s="1354"/>
      <c r="AC4520" s="1507">
        <f t="shared" si="1651"/>
        <v>3</v>
      </c>
      <c r="AD4520" s="1508">
        <f t="shared" si="1652"/>
        <v>495.84000000000003</v>
      </c>
      <c r="AE4520" s="14" t="s">
        <v>334</v>
      </c>
      <c r="AF4520" s="14">
        <f t="shared" si="1653"/>
        <v>0</v>
      </c>
      <c r="AG4520" s="14" t="e">
        <f t="shared" si="1654"/>
        <v>#DIV/0!</v>
      </c>
      <c r="AH4520" s="14" t="s">
        <v>334</v>
      </c>
      <c r="AI4520" s="14" t="s">
        <v>334</v>
      </c>
      <c r="AJ4520" s="1503"/>
    </row>
    <row r="4521" spans="1:36" ht="15.75">
      <c r="A4521" s="1503">
        <v>18</v>
      </c>
      <c r="B4521" s="2248" t="s">
        <v>696</v>
      </c>
      <c r="C4521" s="1354" t="s">
        <v>746</v>
      </c>
      <c r="D4521" s="1354">
        <v>252.21</v>
      </c>
      <c r="E4521" s="1286">
        <v>30</v>
      </c>
      <c r="F4521" s="1354">
        <f t="shared" si="1650"/>
        <v>7566.3</v>
      </c>
      <c r="G4521" s="1362"/>
      <c r="H4521" s="1354"/>
      <c r="I4521" s="1364">
        <v>44411</v>
      </c>
      <c r="J4521" s="2250">
        <v>45443</v>
      </c>
      <c r="K4521" s="1354"/>
      <c r="L4521" s="2242"/>
      <c r="M4521" s="1354"/>
      <c r="N4521" s="1354"/>
      <c r="O4521" s="1354"/>
      <c r="P4521" s="1354"/>
      <c r="Q4521" s="1354"/>
      <c r="R4521" s="1354"/>
      <c r="S4521" s="1354"/>
      <c r="T4521" s="1354"/>
      <c r="U4521" s="1354"/>
      <c r="V4521" s="1354"/>
      <c r="W4521" s="1354"/>
      <c r="X4521" s="1354"/>
      <c r="Y4521" s="1354"/>
      <c r="Z4521" s="1354"/>
      <c r="AA4521" s="1354"/>
      <c r="AB4521" s="1354"/>
      <c r="AC4521" s="1507">
        <f t="shared" si="1651"/>
        <v>30</v>
      </c>
      <c r="AD4521" s="1508">
        <f t="shared" si="1652"/>
        <v>7566.3</v>
      </c>
      <c r="AE4521" s="14">
        <f>(J4521-"01.04.2023")/30</f>
        <v>14.2</v>
      </c>
      <c r="AF4521" s="14">
        <f t="shared" si="1653"/>
        <v>0</v>
      </c>
      <c r="AG4521" s="14" t="e">
        <f t="shared" si="1654"/>
        <v>#DIV/0!</v>
      </c>
      <c r="AH4521" s="14" t="e">
        <f>AG4521-AE4521</f>
        <v>#DIV/0!</v>
      </c>
      <c r="AI4521" s="14">
        <f>AC4521-(AE4521*AF4521)</f>
        <v>30</v>
      </c>
      <c r="AJ4521" s="1503"/>
    </row>
    <row r="4522" spans="1:36" ht="15.75">
      <c r="A4522" s="1503">
        <v>19</v>
      </c>
      <c r="B4522" s="2248" t="s">
        <v>697</v>
      </c>
      <c r="C4522" s="1354" t="s">
        <v>746</v>
      </c>
      <c r="D4522" s="1354">
        <v>5147.0600000000004</v>
      </c>
      <c r="E4522" s="1286">
        <v>1</v>
      </c>
      <c r="F4522" s="1354">
        <f t="shared" si="1650"/>
        <v>5147.0600000000004</v>
      </c>
      <c r="G4522" s="1362"/>
      <c r="H4522" s="1354"/>
      <c r="I4522" s="1364">
        <v>44411</v>
      </c>
      <c r="J4522" s="2250">
        <v>45412</v>
      </c>
      <c r="K4522" s="1354"/>
      <c r="L4522" s="2242"/>
      <c r="M4522" s="1354"/>
      <c r="N4522" s="1354"/>
      <c r="O4522" s="1354"/>
      <c r="P4522" s="1354"/>
      <c r="Q4522" s="1354"/>
      <c r="R4522" s="1354"/>
      <c r="S4522" s="1354"/>
      <c r="T4522" s="1354"/>
      <c r="U4522" s="1354"/>
      <c r="V4522" s="1354"/>
      <c r="W4522" s="1354"/>
      <c r="X4522" s="1354"/>
      <c r="Y4522" s="1354"/>
      <c r="Z4522" s="1354"/>
      <c r="AA4522" s="1354"/>
      <c r="AB4522" s="1354"/>
      <c r="AC4522" s="1507">
        <f t="shared" si="1651"/>
        <v>1</v>
      </c>
      <c r="AD4522" s="1508">
        <f t="shared" si="1652"/>
        <v>5147.0600000000004</v>
      </c>
      <c r="AE4522" s="14">
        <f>(J4522-"01.04.2023")/30</f>
        <v>13.166666666666666</v>
      </c>
      <c r="AF4522" s="14">
        <f t="shared" si="1653"/>
        <v>0</v>
      </c>
      <c r="AG4522" s="14" t="e">
        <f t="shared" si="1654"/>
        <v>#DIV/0!</v>
      </c>
      <c r="AH4522" s="14" t="e">
        <f>AG4522-AE4522</f>
        <v>#DIV/0!</v>
      </c>
      <c r="AI4522" s="14">
        <f>AC4522-(AE4522*AF4522)</f>
        <v>1</v>
      </c>
      <c r="AJ4522" s="1503"/>
    </row>
    <row r="4523" spans="1:36" ht="18.75" customHeight="1">
      <c r="A4523" s="1503">
        <v>25</v>
      </c>
      <c r="B4523" s="2248" t="s">
        <v>698</v>
      </c>
      <c r="C4523" s="1354" t="s">
        <v>1023</v>
      </c>
      <c r="D4523" s="1354">
        <v>7.39</v>
      </c>
      <c r="E4523" s="1362">
        <v>15030</v>
      </c>
      <c r="F4523" s="1354">
        <f t="shared" si="1650"/>
        <v>111071.7</v>
      </c>
      <c r="G4523" s="1362"/>
      <c r="H4523" s="1354"/>
      <c r="I4523" s="1364">
        <v>44474</v>
      </c>
      <c r="J4523" s="2250">
        <v>45473</v>
      </c>
      <c r="K4523" s="1354"/>
      <c r="L4523" s="2242"/>
      <c r="M4523" s="1354"/>
      <c r="N4523" s="1354">
        <v>1530</v>
      </c>
      <c r="O4523" s="1354">
        <v>2400</v>
      </c>
      <c r="P4523" s="1354">
        <v>2100</v>
      </c>
      <c r="Q4523" s="1354"/>
      <c r="R4523" s="1354"/>
      <c r="S4523" s="1354"/>
      <c r="T4523" s="1354"/>
      <c r="U4523" s="1354"/>
      <c r="V4523" s="1354"/>
      <c r="W4523" s="1354"/>
      <c r="X4523" s="1354"/>
      <c r="Y4523" s="1354"/>
      <c r="Z4523" s="1354"/>
      <c r="AA4523" s="1354"/>
      <c r="AB4523" s="1354"/>
      <c r="AC4523" s="1507">
        <f t="shared" si="1651"/>
        <v>9000</v>
      </c>
      <c r="AD4523" s="1508">
        <f t="shared" si="1652"/>
        <v>66510</v>
      </c>
      <c r="AE4523" s="14">
        <f>(J4523-"01.04.2023")/30</f>
        <v>15.2</v>
      </c>
      <c r="AF4523" s="14">
        <f t="shared" si="1653"/>
        <v>2010</v>
      </c>
      <c r="AG4523" s="14">
        <f t="shared" si="1654"/>
        <v>4.4776119402985071</v>
      </c>
      <c r="AH4523" s="14">
        <f>AG4523-AE4523</f>
        <v>-10.722388059701492</v>
      </c>
      <c r="AI4523" s="14">
        <f>AC4523-(AE4523*AF4523)</f>
        <v>-21552</v>
      </c>
      <c r="AJ4523" s="1503"/>
    </row>
    <row r="4524" spans="1:36" ht="15.75">
      <c r="A4524" s="1503">
        <v>27</v>
      </c>
      <c r="B4524" s="2248" t="s">
        <v>1024</v>
      </c>
      <c r="C4524" s="1354" t="s">
        <v>330</v>
      </c>
      <c r="D4524" s="1354">
        <v>6.33</v>
      </c>
      <c r="E4524" s="1362">
        <v>20314</v>
      </c>
      <c r="F4524" s="1354">
        <f t="shared" si="1650"/>
        <v>128587.62</v>
      </c>
      <c r="G4524" s="1362"/>
      <c r="H4524" s="1354"/>
      <c r="I4524" s="1364">
        <v>44652</v>
      </c>
      <c r="J4524" s="2250" t="s">
        <v>662</v>
      </c>
      <c r="K4524" s="1354"/>
      <c r="L4524" s="2242"/>
      <c r="M4524" s="1354"/>
      <c r="N4524" s="1354">
        <v>2316</v>
      </c>
      <c r="O4524" s="1354">
        <v>2370</v>
      </c>
      <c r="P4524" s="1354">
        <v>5820</v>
      </c>
      <c r="Q4524" s="1354"/>
      <c r="R4524" s="1354"/>
      <c r="S4524" s="1354"/>
      <c r="T4524" s="1354"/>
      <c r="U4524" s="1354"/>
      <c r="V4524" s="1354"/>
      <c r="W4524" s="1354"/>
      <c r="X4524" s="1354"/>
      <c r="Y4524" s="1354"/>
      <c r="Z4524" s="1354"/>
      <c r="AA4524" s="1354"/>
      <c r="AB4524" s="1354"/>
      <c r="AC4524" s="1507">
        <f t="shared" si="1651"/>
        <v>9808</v>
      </c>
      <c r="AD4524" s="1508">
        <f t="shared" si="1652"/>
        <v>62084.639999999999</v>
      </c>
      <c r="AE4524" s="14" t="s">
        <v>334</v>
      </c>
      <c r="AF4524" s="14">
        <f t="shared" si="1653"/>
        <v>3502</v>
      </c>
      <c r="AG4524" s="14">
        <f t="shared" si="1654"/>
        <v>2.8006853226727584</v>
      </c>
      <c r="AH4524" s="14" t="s">
        <v>334</v>
      </c>
      <c r="AI4524" s="14" t="s">
        <v>334</v>
      </c>
      <c r="AJ4524" s="1503"/>
    </row>
    <row r="4525" spans="1:36" ht="15.75">
      <c r="A4525" s="1503">
        <v>28</v>
      </c>
      <c r="B4525" s="2248" t="s">
        <v>1025</v>
      </c>
      <c r="C4525" s="1354" t="s">
        <v>330</v>
      </c>
      <c r="D4525" s="1354">
        <v>10.07</v>
      </c>
      <c r="E4525" s="1362">
        <v>26420</v>
      </c>
      <c r="F4525" s="1354">
        <f t="shared" si="1650"/>
        <v>266049.40000000002</v>
      </c>
      <c r="G4525" s="1362"/>
      <c r="H4525" s="1354"/>
      <c r="I4525" s="1364">
        <v>44652</v>
      </c>
      <c r="J4525" s="2250" t="s">
        <v>662</v>
      </c>
      <c r="K4525" s="1354"/>
      <c r="L4525" s="2242"/>
      <c r="M4525" s="1354"/>
      <c r="N4525" s="1354">
        <v>852</v>
      </c>
      <c r="O4525" s="1354">
        <v>1681</v>
      </c>
      <c r="P4525" s="1354">
        <v>5658</v>
      </c>
      <c r="Q4525" s="1354"/>
      <c r="R4525" s="1354"/>
      <c r="S4525" s="1354"/>
      <c r="T4525" s="1354"/>
      <c r="U4525" s="1354"/>
      <c r="V4525" s="1354"/>
      <c r="W4525" s="1354"/>
      <c r="X4525" s="1354"/>
      <c r="Y4525" s="1354"/>
      <c r="Z4525" s="1354"/>
      <c r="AA4525" s="1354"/>
      <c r="AB4525" s="1354"/>
      <c r="AC4525" s="1507">
        <f t="shared" si="1651"/>
        <v>18229</v>
      </c>
      <c r="AD4525" s="1508">
        <f t="shared" si="1652"/>
        <v>183566.03</v>
      </c>
      <c r="AE4525" s="14" t="s">
        <v>334</v>
      </c>
      <c r="AF4525" s="14">
        <f t="shared" si="1653"/>
        <v>2730.3333333333335</v>
      </c>
      <c r="AG4525" s="14">
        <f t="shared" si="1654"/>
        <v>6.6764741789769255</v>
      </c>
      <c r="AH4525" s="14" t="s">
        <v>334</v>
      </c>
      <c r="AI4525" s="14" t="s">
        <v>334</v>
      </c>
      <c r="AJ4525" s="1503"/>
    </row>
    <row r="4526" spans="1:36" ht="31.5" customHeight="1">
      <c r="A4526" s="1503">
        <v>29</v>
      </c>
      <c r="B4526" s="2251" t="s">
        <v>3253</v>
      </c>
      <c r="C4526" s="2252" t="s">
        <v>153</v>
      </c>
      <c r="D4526" s="2253">
        <v>392.925178571</v>
      </c>
      <c r="E4526" s="1362">
        <v>1344</v>
      </c>
      <c r="F4526" s="1354">
        <f t="shared" si="1650"/>
        <v>528091.43999942404</v>
      </c>
      <c r="G4526" s="2254"/>
      <c r="H4526" s="1354"/>
      <c r="I4526" s="2255">
        <v>44685</v>
      </c>
      <c r="J4526" s="2256" t="s">
        <v>3254</v>
      </c>
      <c r="K4526" s="1354"/>
      <c r="L4526" s="2242"/>
      <c r="M4526" s="1354"/>
      <c r="N4526" s="1354"/>
      <c r="O4526" s="1354">
        <v>56</v>
      </c>
      <c r="P4526" s="1354">
        <v>448</v>
      </c>
      <c r="Q4526" s="1354"/>
      <c r="R4526" s="1354"/>
      <c r="S4526" s="1354"/>
      <c r="T4526" s="1354"/>
      <c r="U4526" s="1354"/>
      <c r="V4526" s="1354"/>
      <c r="W4526" s="1354"/>
      <c r="X4526" s="1354"/>
      <c r="Y4526" s="1354"/>
      <c r="Z4526" s="1354"/>
      <c r="AA4526" s="1354"/>
      <c r="AB4526" s="1354"/>
      <c r="AC4526" s="1507">
        <f t="shared" si="1651"/>
        <v>840</v>
      </c>
      <c r="AD4526" s="1508">
        <f t="shared" si="1652"/>
        <v>330057.14999964001</v>
      </c>
      <c r="AE4526" s="14">
        <f>(J4526-"01.04.2023")/30</f>
        <v>16.233333333333334</v>
      </c>
      <c r="AF4526" s="14">
        <f t="shared" si="1653"/>
        <v>168</v>
      </c>
      <c r="AG4526" s="14">
        <f t="shared" si="1654"/>
        <v>5</v>
      </c>
      <c r="AH4526" s="14">
        <f>AG4526-AE4526</f>
        <v>-11.233333333333334</v>
      </c>
      <c r="AI4526" s="14">
        <f>AC4526-(AE4526*AF4526)</f>
        <v>-1887.2000000000003</v>
      </c>
      <c r="AJ4526" s="1503"/>
    </row>
    <row r="4527" spans="1:36" ht="15.75">
      <c r="A4527" s="1503">
        <v>30</v>
      </c>
      <c r="B4527" s="2251" t="s">
        <v>3255</v>
      </c>
      <c r="C4527" s="2252" t="s">
        <v>153</v>
      </c>
      <c r="D4527" s="2253">
        <v>34.165892857000003</v>
      </c>
      <c r="E4527" s="1362">
        <v>1344</v>
      </c>
      <c r="F4527" s="1354">
        <f t="shared" si="1650"/>
        <v>45918.959999808001</v>
      </c>
      <c r="G4527" s="2254"/>
      <c r="H4527" s="1354"/>
      <c r="I4527" s="2255">
        <v>44685</v>
      </c>
      <c r="J4527" s="2255">
        <v>45443</v>
      </c>
      <c r="K4527" s="1354"/>
      <c r="L4527" s="2242"/>
      <c r="M4527" s="1354"/>
      <c r="N4527" s="1354"/>
      <c r="O4527" s="1354">
        <v>56</v>
      </c>
      <c r="P4527" s="1354">
        <v>448</v>
      </c>
      <c r="Q4527" s="1354"/>
      <c r="R4527" s="1354"/>
      <c r="S4527" s="1354"/>
      <c r="T4527" s="1354"/>
      <c r="U4527" s="1354"/>
      <c r="V4527" s="1354"/>
      <c r="W4527" s="1354"/>
      <c r="X4527" s="1354"/>
      <c r="Y4527" s="1354"/>
      <c r="Z4527" s="1354"/>
      <c r="AA4527" s="1354"/>
      <c r="AB4527" s="1354"/>
      <c r="AC4527" s="1507">
        <f t="shared" si="1651"/>
        <v>840</v>
      </c>
      <c r="AD4527" s="1508">
        <f t="shared" si="1652"/>
        <v>28699.349999880003</v>
      </c>
      <c r="AE4527" s="14">
        <f>(J4527-"01.04.2023")/30</f>
        <v>14.2</v>
      </c>
      <c r="AF4527" s="14">
        <f t="shared" si="1653"/>
        <v>168</v>
      </c>
      <c r="AG4527" s="14">
        <f t="shared" si="1654"/>
        <v>5</v>
      </c>
      <c r="AH4527" s="14">
        <f>AG4527-AE4527</f>
        <v>-9.1999999999999993</v>
      </c>
      <c r="AI4527" s="14">
        <f>AC4527-(AE4527*AF4527)</f>
        <v>-1545.6</v>
      </c>
      <c r="AJ4527" s="1503"/>
    </row>
    <row r="4528" spans="1:36" ht="63">
      <c r="A4528" s="1503">
        <v>31</v>
      </c>
      <c r="B4528" s="1404" t="s">
        <v>3256</v>
      </c>
      <c r="C4528" s="2252" t="s">
        <v>176</v>
      </c>
      <c r="D4528" s="2253">
        <v>7168.55</v>
      </c>
      <c r="E4528" s="1362">
        <v>90</v>
      </c>
      <c r="F4528" s="1354">
        <f t="shared" si="1650"/>
        <v>645169.5</v>
      </c>
      <c r="G4528" s="1362"/>
      <c r="H4528" s="1354"/>
      <c r="I4528" s="2255">
        <v>44685</v>
      </c>
      <c r="J4528" s="2255" t="s">
        <v>237</v>
      </c>
      <c r="K4528" s="1354"/>
      <c r="L4528" s="2242"/>
      <c r="M4528" s="1354"/>
      <c r="N4528" s="1354"/>
      <c r="O4528" s="1354">
        <v>4</v>
      </c>
      <c r="P4528" s="1354">
        <v>1</v>
      </c>
      <c r="Q4528" s="1354"/>
      <c r="R4528" s="1354"/>
      <c r="S4528" s="1354"/>
      <c r="T4528" s="1354"/>
      <c r="U4528" s="1354"/>
      <c r="V4528" s="1354"/>
      <c r="W4528" s="1354"/>
      <c r="X4528" s="1354"/>
      <c r="Y4528" s="1354"/>
      <c r="Z4528" s="1354"/>
      <c r="AA4528" s="1354"/>
      <c r="AB4528" s="1354"/>
      <c r="AC4528" s="1507">
        <f t="shared" si="1651"/>
        <v>85</v>
      </c>
      <c r="AD4528" s="1508">
        <f t="shared" si="1652"/>
        <v>609326.75</v>
      </c>
      <c r="AE4528" s="14" t="s">
        <v>334</v>
      </c>
      <c r="AF4528" s="14">
        <f t="shared" si="1653"/>
        <v>1.6666666666666667</v>
      </c>
      <c r="AG4528" s="14">
        <f t="shared" si="1654"/>
        <v>51</v>
      </c>
      <c r="AH4528" s="14" t="s">
        <v>334</v>
      </c>
      <c r="AI4528" s="14" t="s">
        <v>334</v>
      </c>
      <c r="AJ4528" s="1503"/>
    </row>
    <row r="4529" spans="1:36" ht="47.25">
      <c r="A4529" s="1503">
        <v>32</v>
      </c>
      <c r="B4529" s="1404" t="s">
        <v>3257</v>
      </c>
      <c r="C4529" s="2252" t="s">
        <v>176</v>
      </c>
      <c r="D4529" s="2253">
        <v>5446.94</v>
      </c>
      <c r="E4529" s="1362">
        <v>8</v>
      </c>
      <c r="F4529" s="1354">
        <f t="shared" si="1650"/>
        <v>43575.519999999997</v>
      </c>
      <c r="G4529" s="1362"/>
      <c r="H4529" s="1354"/>
      <c r="I4529" s="2255">
        <v>44685</v>
      </c>
      <c r="J4529" s="2255">
        <v>45107</v>
      </c>
      <c r="K4529" s="1354"/>
      <c r="L4529" s="2242"/>
      <c r="M4529" s="1354"/>
      <c r="N4529" s="1354"/>
      <c r="O4529" s="1354"/>
      <c r="P4529" s="1354">
        <v>2</v>
      </c>
      <c r="Q4529" s="1354"/>
      <c r="R4529" s="1354"/>
      <c r="S4529" s="1354"/>
      <c r="T4529" s="1354"/>
      <c r="U4529" s="1354"/>
      <c r="V4529" s="1354"/>
      <c r="W4529" s="1354"/>
      <c r="X4529" s="1354"/>
      <c r="Y4529" s="1354"/>
      <c r="Z4529" s="1354"/>
      <c r="AA4529" s="1354"/>
      <c r="AB4529" s="1354"/>
      <c r="AC4529" s="1507">
        <f t="shared" si="1651"/>
        <v>6</v>
      </c>
      <c r="AD4529" s="1508">
        <f t="shared" si="1652"/>
        <v>32681.64</v>
      </c>
      <c r="AE4529" s="14">
        <f>(J4529-"01.04.2023")/30</f>
        <v>3</v>
      </c>
      <c r="AF4529" s="14">
        <f t="shared" si="1653"/>
        <v>0.66666666666666663</v>
      </c>
      <c r="AG4529" s="14">
        <f t="shared" si="1654"/>
        <v>9</v>
      </c>
      <c r="AH4529" s="14">
        <f>AG4529-AE4529</f>
        <v>6</v>
      </c>
      <c r="AI4529" s="14">
        <f>AC4529-(AE4529*AF4529)</f>
        <v>4</v>
      </c>
      <c r="AJ4529" s="1503"/>
    </row>
    <row r="4530" spans="1:36" ht="63">
      <c r="A4530" s="1503">
        <v>33</v>
      </c>
      <c r="B4530" s="1404" t="s">
        <v>3258</v>
      </c>
      <c r="C4530" s="2252" t="s">
        <v>176</v>
      </c>
      <c r="D4530" s="2253">
        <v>9593.3799999999992</v>
      </c>
      <c r="E4530" s="1362">
        <v>4</v>
      </c>
      <c r="F4530" s="1354">
        <f t="shared" ref="F4530:F4557" si="1655">D4530*E4530</f>
        <v>38373.519999999997</v>
      </c>
      <c r="G4530" s="1362"/>
      <c r="H4530" s="1354"/>
      <c r="I4530" s="2255">
        <v>44685</v>
      </c>
      <c r="J4530" s="2255" t="s">
        <v>237</v>
      </c>
      <c r="K4530" s="1354"/>
      <c r="L4530" s="2242"/>
      <c r="M4530" s="1354"/>
      <c r="N4530" s="1354"/>
      <c r="O4530" s="1354"/>
      <c r="P4530" s="1354"/>
      <c r="Q4530" s="1354"/>
      <c r="R4530" s="1354"/>
      <c r="S4530" s="1354"/>
      <c r="T4530" s="1354"/>
      <c r="U4530" s="1354"/>
      <c r="V4530" s="1354"/>
      <c r="W4530" s="1354"/>
      <c r="X4530" s="1354"/>
      <c r="Y4530" s="1354"/>
      <c r="Z4530" s="1354"/>
      <c r="AA4530" s="1354"/>
      <c r="AB4530" s="1354"/>
      <c r="AC4530" s="1507">
        <f t="shared" ref="AC4530:AC4557" si="1656">E4530+G4530-N4530-O4530-AA4530-P4530-Q4530-R4530-S4530-T4530-U4530-V4530-W4530-X4530-Y4530</f>
        <v>4</v>
      </c>
      <c r="AD4530" s="1508">
        <f t="shared" ref="AD4530:AD4557" si="1657">D4530*AC4530</f>
        <v>38373.519999999997</v>
      </c>
      <c r="AE4530" s="14" t="s">
        <v>334</v>
      </c>
      <c r="AF4530" s="14">
        <f t="shared" ref="AF4530:AF4557" si="1658">(N4530+O4530+P4530+Q4530+R4530+S4530+T4530+U4530+V4530+W4530+X4530+Y4530)/3</f>
        <v>0</v>
      </c>
      <c r="AG4530" s="14" t="e">
        <f t="shared" ref="AG4530:AG4557" si="1659">AC4530/AF4530</f>
        <v>#DIV/0!</v>
      </c>
      <c r="AH4530" s="14" t="s">
        <v>334</v>
      </c>
      <c r="AI4530" s="14" t="s">
        <v>334</v>
      </c>
      <c r="AJ4530" s="1503"/>
    </row>
    <row r="4531" spans="1:36" ht="63">
      <c r="A4531" s="1503">
        <v>34</v>
      </c>
      <c r="B4531" s="1404" t="s">
        <v>3259</v>
      </c>
      <c r="C4531" s="2252" t="s">
        <v>176</v>
      </c>
      <c r="D4531" s="2253">
        <v>7590.54</v>
      </c>
      <c r="E4531" s="1362">
        <v>8</v>
      </c>
      <c r="F4531" s="1354">
        <f t="shared" si="1655"/>
        <v>60724.32</v>
      </c>
      <c r="G4531" s="1362"/>
      <c r="H4531" s="1354"/>
      <c r="I4531" s="2255">
        <v>44685</v>
      </c>
      <c r="J4531" s="2255" t="s">
        <v>237</v>
      </c>
      <c r="K4531" s="1354"/>
      <c r="L4531" s="2242"/>
      <c r="M4531" s="1354"/>
      <c r="N4531" s="1354"/>
      <c r="O4531" s="1354"/>
      <c r="P4531" s="1354"/>
      <c r="Q4531" s="1354"/>
      <c r="R4531" s="1354"/>
      <c r="S4531" s="1354"/>
      <c r="T4531" s="1354"/>
      <c r="U4531" s="1354"/>
      <c r="V4531" s="1354"/>
      <c r="W4531" s="1354"/>
      <c r="X4531" s="1354"/>
      <c r="Y4531" s="1354"/>
      <c r="Z4531" s="1354"/>
      <c r="AA4531" s="1354"/>
      <c r="AB4531" s="1354"/>
      <c r="AC4531" s="1507">
        <f t="shared" si="1656"/>
        <v>8</v>
      </c>
      <c r="AD4531" s="1508">
        <f t="shared" si="1657"/>
        <v>60724.32</v>
      </c>
      <c r="AE4531" s="14" t="s">
        <v>334</v>
      </c>
      <c r="AF4531" s="14">
        <f t="shared" si="1658"/>
        <v>0</v>
      </c>
      <c r="AG4531" s="14" t="e">
        <f t="shared" si="1659"/>
        <v>#DIV/0!</v>
      </c>
      <c r="AH4531" s="14" t="s">
        <v>334</v>
      </c>
      <c r="AI4531" s="14" t="s">
        <v>334</v>
      </c>
      <c r="AJ4531" s="1503"/>
    </row>
    <row r="4532" spans="1:36" ht="47.25" customHeight="1">
      <c r="A4532" s="1503">
        <v>35</v>
      </c>
      <c r="B4532" s="1404" t="s">
        <v>3260</v>
      </c>
      <c r="C4532" s="2252" t="s">
        <v>176</v>
      </c>
      <c r="D4532" s="2253">
        <v>4568.43</v>
      </c>
      <c r="E4532" s="1362">
        <v>14</v>
      </c>
      <c r="F4532" s="1354">
        <f t="shared" si="1655"/>
        <v>63958.020000000004</v>
      </c>
      <c r="G4532" s="1362"/>
      <c r="H4532" s="1354"/>
      <c r="I4532" s="2255">
        <v>44685</v>
      </c>
      <c r="J4532" s="2255">
        <v>46418</v>
      </c>
      <c r="K4532" s="1354"/>
      <c r="L4532" s="2242"/>
      <c r="M4532" s="1354"/>
      <c r="N4532" s="1354"/>
      <c r="O4532" s="1354"/>
      <c r="P4532" s="1354"/>
      <c r="Q4532" s="1354"/>
      <c r="R4532" s="1354"/>
      <c r="S4532" s="1354"/>
      <c r="T4532" s="1354"/>
      <c r="U4532" s="1354"/>
      <c r="V4532" s="1354"/>
      <c r="W4532" s="1354"/>
      <c r="X4532" s="1354"/>
      <c r="Y4532" s="1354"/>
      <c r="Z4532" s="1354"/>
      <c r="AA4532" s="1354"/>
      <c r="AB4532" s="1354"/>
      <c r="AC4532" s="1507">
        <f t="shared" si="1656"/>
        <v>14</v>
      </c>
      <c r="AD4532" s="1508">
        <f t="shared" si="1657"/>
        <v>63958.020000000004</v>
      </c>
      <c r="AE4532" s="14">
        <f>(J4532-"01.04.2023")/30</f>
        <v>46.7</v>
      </c>
      <c r="AF4532" s="14">
        <f t="shared" si="1658"/>
        <v>0</v>
      </c>
      <c r="AG4532" s="14" t="e">
        <f t="shared" si="1659"/>
        <v>#DIV/0!</v>
      </c>
      <c r="AH4532" s="14" t="e">
        <f>AG4532-AE4532</f>
        <v>#DIV/0!</v>
      </c>
      <c r="AI4532" s="14">
        <f>AC4532-(AE4532*AF4532)</f>
        <v>14</v>
      </c>
      <c r="AJ4532" s="1503"/>
    </row>
    <row r="4533" spans="1:36" ht="63">
      <c r="A4533" s="1503">
        <v>36</v>
      </c>
      <c r="B4533" s="1404" t="s">
        <v>3261</v>
      </c>
      <c r="C4533" s="2252" t="s">
        <v>176</v>
      </c>
      <c r="D4533" s="2253">
        <v>1686.79</v>
      </c>
      <c r="E4533" s="1362">
        <v>13</v>
      </c>
      <c r="F4533" s="1354">
        <f t="shared" si="1655"/>
        <v>21928.27</v>
      </c>
      <c r="G4533" s="1362"/>
      <c r="H4533" s="1354"/>
      <c r="I4533" s="2255">
        <v>44685</v>
      </c>
      <c r="J4533" s="2255">
        <v>45230</v>
      </c>
      <c r="K4533" s="1354"/>
      <c r="L4533" s="2242"/>
      <c r="M4533" s="1354"/>
      <c r="N4533" s="1354">
        <v>1</v>
      </c>
      <c r="O4533" s="1354">
        <v>1</v>
      </c>
      <c r="P4533" s="1354">
        <v>1</v>
      </c>
      <c r="Q4533" s="1354"/>
      <c r="R4533" s="1354"/>
      <c r="S4533" s="1354"/>
      <c r="T4533" s="1354"/>
      <c r="U4533" s="1354"/>
      <c r="V4533" s="1354"/>
      <c r="W4533" s="1354"/>
      <c r="X4533" s="1354"/>
      <c r="Y4533" s="1354"/>
      <c r="Z4533" s="1354"/>
      <c r="AA4533" s="1354"/>
      <c r="AB4533" s="1354"/>
      <c r="AC4533" s="1507">
        <f t="shared" si="1656"/>
        <v>10</v>
      </c>
      <c r="AD4533" s="1508">
        <f t="shared" si="1657"/>
        <v>16867.900000000001</v>
      </c>
      <c r="AE4533" s="14">
        <f>(J4533-"01.04.2023")/30</f>
        <v>7.1</v>
      </c>
      <c r="AF4533" s="14">
        <f t="shared" si="1658"/>
        <v>1</v>
      </c>
      <c r="AG4533" s="14">
        <f t="shared" si="1659"/>
        <v>10</v>
      </c>
      <c r="AH4533" s="14">
        <f>AG4533-AE4533</f>
        <v>2.9000000000000004</v>
      </c>
      <c r="AI4533" s="14">
        <f>AC4533-(AE4533*AF4533)</f>
        <v>2.9000000000000004</v>
      </c>
      <c r="AJ4533" s="1503"/>
    </row>
    <row r="4534" spans="1:36" ht="47.25" customHeight="1">
      <c r="A4534" s="1503">
        <v>37</v>
      </c>
      <c r="B4534" s="1404" t="s">
        <v>3262</v>
      </c>
      <c r="C4534" s="2252" t="s">
        <v>176</v>
      </c>
      <c r="D4534" s="2253">
        <v>709.54</v>
      </c>
      <c r="E4534" s="1362">
        <v>7</v>
      </c>
      <c r="F4534" s="1354">
        <f t="shared" si="1655"/>
        <v>4966.78</v>
      </c>
      <c r="G4534" s="1362"/>
      <c r="H4534" s="1354"/>
      <c r="I4534" s="2255">
        <v>44685</v>
      </c>
      <c r="J4534" s="2255" t="s">
        <v>237</v>
      </c>
      <c r="K4534" s="1354"/>
      <c r="L4534" s="2242"/>
      <c r="M4534" s="1354"/>
      <c r="N4534" s="1354"/>
      <c r="O4534" s="1354"/>
      <c r="P4534" s="1354"/>
      <c r="Q4534" s="1354"/>
      <c r="R4534" s="1354"/>
      <c r="S4534" s="1354"/>
      <c r="T4534" s="1354"/>
      <c r="U4534" s="1354"/>
      <c r="V4534" s="1354"/>
      <c r="W4534" s="1354"/>
      <c r="X4534" s="1354"/>
      <c r="Y4534" s="1354"/>
      <c r="Z4534" s="1354"/>
      <c r="AA4534" s="1354"/>
      <c r="AB4534" s="1354"/>
      <c r="AC4534" s="1507">
        <f t="shared" si="1656"/>
        <v>7</v>
      </c>
      <c r="AD4534" s="1508">
        <f t="shared" si="1657"/>
        <v>4966.78</v>
      </c>
      <c r="AE4534" s="14" t="s">
        <v>334</v>
      </c>
      <c r="AF4534" s="14">
        <f t="shared" si="1658"/>
        <v>0</v>
      </c>
      <c r="AG4534" s="14" t="e">
        <f t="shared" si="1659"/>
        <v>#DIV/0!</v>
      </c>
      <c r="AH4534" s="14" t="s">
        <v>334</v>
      </c>
      <c r="AI4534" s="14" t="s">
        <v>334</v>
      </c>
      <c r="AJ4534" s="1503"/>
    </row>
    <row r="4535" spans="1:36" ht="47.25" customHeight="1">
      <c r="A4535" s="1503">
        <v>38</v>
      </c>
      <c r="B4535" s="1404" t="s">
        <v>3263</v>
      </c>
      <c r="C4535" s="2252" t="s">
        <v>176</v>
      </c>
      <c r="D4535" s="2253">
        <v>1601.58</v>
      </c>
      <c r="E4535" s="1362">
        <v>6.25</v>
      </c>
      <c r="F4535" s="1354">
        <f t="shared" si="1655"/>
        <v>10009.875</v>
      </c>
      <c r="G4535" s="1362"/>
      <c r="H4535" s="1354"/>
      <c r="I4535" s="2255">
        <v>44685</v>
      </c>
      <c r="J4535" s="2255">
        <v>45132</v>
      </c>
      <c r="K4535" s="1354"/>
      <c r="L4535" s="2242"/>
      <c r="M4535" s="1354"/>
      <c r="N4535" s="1354"/>
      <c r="O4535" s="1354">
        <v>3.25</v>
      </c>
      <c r="P4535" s="1354">
        <v>0.5</v>
      </c>
      <c r="Q4535" s="1354"/>
      <c r="R4535" s="1354"/>
      <c r="S4535" s="1354"/>
      <c r="T4535" s="1354"/>
      <c r="U4535" s="1354"/>
      <c r="V4535" s="1354"/>
      <c r="W4535" s="1354"/>
      <c r="X4535" s="1354"/>
      <c r="Y4535" s="1354"/>
      <c r="Z4535" s="1354"/>
      <c r="AA4535" s="1354"/>
      <c r="AB4535" s="1354"/>
      <c r="AC4535" s="1507">
        <f t="shared" si="1656"/>
        <v>2.5</v>
      </c>
      <c r="AD4535" s="1508">
        <f t="shared" si="1657"/>
        <v>4003.95</v>
      </c>
      <c r="AE4535" s="14">
        <f>(J4535-"01.04.2023")/30</f>
        <v>3.8333333333333335</v>
      </c>
      <c r="AF4535" s="14">
        <f t="shared" si="1658"/>
        <v>1.25</v>
      </c>
      <c r="AG4535" s="14">
        <f t="shared" si="1659"/>
        <v>2</v>
      </c>
      <c r="AH4535" s="14">
        <f>AG4535-AE4535</f>
        <v>-1.8333333333333335</v>
      </c>
      <c r="AI4535" s="14">
        <f>AC4535-(AE4535*AF4535)</f>
        <v>-2.291666666666667</v>
      </c>
      <c r="AJ4535" s="1503"/>
    </row>
    <row r="4536" spans="1:36" ht="63">
      <c r="A4536" s="1503">
        <v>39</v>
      </c>
      <c r="B4536" s="1404" t="s">
        <v>3264</v>
      </c>
      <c r="C4536" s="2252" t="s">
        <v>176</v>
      </c>
      <c r="D4536" s="2253">
        <v>4927.95</v>
      </c>
      <c r="E4536" s="1362">
        <v>12</v>
      </c>
      <c r="F4536" s="1354">
        <f t="shared" si="1655"/>
        <v>59135.399999999994</v>
      </c>
      <c r="G4536" s="1362"/>
      <c r="H4536" s="1354"/>
      <c r="I4536" s="2255">
        <v>44685</v>
      </c>
      <c r="J4536" s="2255" t="s">
        <v>237</v>
      </c>
      <c r="K4536" s="1354"/>
      <c r="L4536" s="2242"/>
      <c r="M4536" s="1354"/>
      <c r="N4536" s="1354">
        <v>1</v>
      </c>
      <c r="O4536" s="1354">
        <v>1</v>
      </c>
      <c r="P4536" s="1354">
        <v>1</v>
      </c>
      <c r="Q4536" s="1354"/>
      <c r="R4536" s="1354"/>
      <c r="S4536" s="1354"/>
      <c r="T4536" s="1354"/>
      <c r="U4536" s="1354"/>
      <c r="V4536" s="1354"/>
      <c r="W4536" s="1354"/>
      <c r="X4536" s="1354"/>
      <c r="Y4536" s="1354"/>
      <c r="Z4536" s="1354"/>
      <c r="AA4536" s="1354"/>
      <c r="AB4536" s="1354"/>
      <c r="AC4536" s="1507">
        <f t="shared" si="1656"/>
        <v>9</v>
      </c>
      <c r="AD4536" s="1508">
        <f t="shared" si="1657"/>
        <v>44351.549999999996</v>
      </c>
      <c r="AE4536" s="14" t="s">
        <v>334</v>
      </c>
      <c r="AF4536" s="14">
        <f t="shared" si="1658"/>
        <v>1</v>
      </c>
      <c r="AG4536" s="14">
        <f t="shared" si="1659"/>
        <v>9</v>
      </c>
      <c r="AH4536" s="14" t="s">
        <v>334</v>
      </c>
      <c r="AI4536" s="14" t="s">
        <v>334</v>
      </c>
      <c r="AJ4536" s="1503"/>
    </row>
    <row r="4537" spans="1:36" ht="63">
      <c r="A4537" s="1503">
        <v>40</v>
      </c>
      <c r="B4537" s="1404" t="s">
        <v>3265</v>
      </c>
      <c r="C4537" s="2252" t="s">
        <v>176</v>
      </c>
      <c r="D4537" s="2253">
        <v>1663.18</v>
      </c>
      <c r="E4537" s="1362">
        <v>6</v>
      </c>
      <c r="F4537" s="1354">
        <f t="shared" si="1655"/>
        <v>9979.08</v>
      </c>
      <c r="G4537" s="1362"/>
      <c r="H4537" s="1354"/>
      <c r="I4537" s="2255">
        <v>44685</v>
      </c>
      <c r="J4537" s="2255" t="s">
        <v>237</v>
      </c>
      <c r="K4537" s="1354"/>
      <c r="L4537" s="2242"/>
      <c r="M4537" s="1354"/>
      <c r="N4537" s="1354"/>
      <c r="O4537" s="1354"/>
      <c r="P4537" s="1354"/>
      <c r="Q4537" s="1354"/>
      <c r="R4537" s="1354"/>
      <c r="S4537" s="1354"/>
      <c r="T4537" s="1354"/>
      <c r="U4537" s="1354"/>
      <c r="V4537" s="1354"/>
      <c r="W4537" s="1354"/>
      <c r="X4537" s="1354"/>
      <c r="Y4537" s="1354"/>
      <c r="Z4537" s="1354"/>
      <c r="AA4537" s="1354"/>
      <c r="AB4537" s="1354"/>
      <c r="AC4537" s="1507">
        <f t="shared" si="1656"/>
        <v>6</v>
      </c>
      <c r="AD4537" s="1508">
        <f t="shared" si="1657"/>
        <v>9979.08</v>
      </c>
      <c r="AE4537" s="14" t="s">
        <v>334</v>
      </c>
      <c r="AF4537" s="14">
        <f t="shared" si="1658"/>
        <v>0</v>
      </c>
      <c r="AG4537" s="14" t="e">
        <f t="shared" si="1659"/>
        <v>#DIV/0!</v>
      </c>
      <c r="AH4537" s="14" t="s">
        <v>334</v>
      </c>
      <c r="AI4537" s="14" t="s">
        <v>334</v>
      </c>
      <c r="AJ4537" s="1503"/>
    </row>
    <row r="4538" spans="1:36" ht="63">
      <c r="A4538" s="1503">
        <v>41</v>
      </c>
      <c r="B4538" s="1404" t="s">
        <v>3266</v>
      </c>
      <c r="C4538" s="2252" t="s">
        <v>176</v>
      </c>
      <c r="D4538" s="2253">
        <v>1539.98</v>
      </c>
      <c r="E4538" s="1362">
        <v>2</v>
      </c>
      <c r="F4538" s="1354">
        <f t="shared" si="1655"/>
        <v>3079.96</v>
      </c>
      <c r="G4538" s="1362"/>
      <c r="H4538" s="1354"/>
      <c r="I4538" s="2255">
        <v>44685</v>
      </c>
      <c r="J4538" s="2255" t="s">
        <v>237</v>
      </c>
      <c r="K4538" s="1354"/>
      <c r="L4538" s="2242"/>
      <c r="M4538" s="1354"/>
      <c r="N4538" s="1354">
        <v>1</v>
      </c>
      <c r="O4538" s="1354"/>
      <c r="P4538" s="1354"/>
      <c r="Q4538" s="1354"/>
      <c r="R4538" s="1354"/>
      <c r="S4538" s="1354"/>
      <c r="T4538" s="1354"/>
      <c r="U4538" s="1354"/>
      <c r="V4538" s="1354"/>
      <c r="W4538" s="1354"/>
      <c r="X4538" s="1354"/>
      <c r="Y4538" s="1354"/>
      <c r="Z4538" s="1354"/>
      <c r="AA4538" s="1354"/>
      <c r="AB4538" s="1354"/>
      <c r="AC4538" s="1507">
        <f t="shared" si="1656"/>
        <v>1</v>
      </c>
      <c r="AD4538" s="1508">
        <f t="shared" si="1657"/>
        <v>1539.98</v>
      </c>
      <c r="AE4538" s="14" t="s">
        <v>334</v>
      </c>
      <c r="AF4538" s="14">
        <f t="shared" si="1658"/>
        <v>0.33333333333333331</v>
      </c>
      <c r="AG4538" s="14">
        <f t="shared" si="1659"/>
        <v>3</v>
      </c>
      <c r="AH4538" s="14" t="s">
        <v>334</v>
      </c>
      <c r="AI4538" s="14" t="s">
        <v>334</v>
      </c>
      <c r="AJ4538" s="1503"/>
    </row>
    <row r="4539" spans="1:36" ht="31.5" customHeight="1">
      <c r="A4539" s="1503">
        <v>44</v>
      </c>
      <c r="B4539" s="2257" t="s">
        <v>3267</v>
      </c>
      <c r="C4539" s="2252" t="s">
        <v>176</v>
      </c>
      <c r="D4539" s="2253">
        <v>10103.44</v>
      </c>
      <c r="E4539" s="1362">
        <v>7</v>
      </c>
      <c r="F4539" s="1354">
        <f t="shared" si="1655"/>
        <v>70724.08</v>
      </c>
      <c r="G4539" s="2254"/>
      <c r="H4539" s="1354"/>
      <c r="I4539" s="2255">
        <v>44704</v>
      </c>
      <c r="J4539" s="2255" t="s">
        <v>237</v>
      </c>
      <c r="K4539" s="1354"/>
      <c r="L4539" s="2242"/>
      <c r="M4539" s="1354"/>
      <c r="N4539" s="1354"/>
      <c r="O4539" s="1354"/>
      <c r="P4539" s="1354"/>
      <c r="Q4539" s="1354"/>
      <c r="R4539" s="1354"/>
      <c r="S4539" s="1354"/>
      <c r="T4539" s="1354"/>
      <c r="U4539" s="1354"/>
      <c r="V4539" s="1354"/>
      <c r="W4539" s="1354"/>
      <c r="X4539" s="1354"/>
      <c r="Y4539" s="1354"/>
      <c r="Z4539" s="1354"/>
      <c r="AA4539" s="1354"/>
      <c r="AB4539" s="1354"/>
      <c r="AC4539" s="1507">
        <f t="shared" si="1656"/>
        <v>7</v>
      </c>
      <c r="AD4539" s="1508">
        <f t="shared" si="1657"/>
        <v>70724.08</v>
      </c>
      <c r="AE4539" s="14" t="s">
        <v>334</v>
      </c>
      <c r="AF4539" s="14">
        <f t="shared" si="1658"/>
        <v>0</v>
      </c>
      <c r="AG4539" s="14" t="e">
        <f t="shared" si="1659"/>
        <v>#DIV/0!</v>
      </c>
      <c r="AH4539" s="14" t="s">
        <v>334</v>
      </c>
      <c r="AI4539" s="14" t="s">
        <v>334</v>
      </c>
      <c r="AJ4539" s="1503"/>
    </row>
    <row r="4540" spans="1:36" ht="31.5">
      <c r="A4540" s="1503">
        <v>45</v>
      </c>
      <c r="B4540" s="2257" t="s">
        <v>3268</v>
      </c>
      <c r="C4540" s="2258" t="s">
        <v>176</v>
      </c>
      <c r="D4540" s="2253">
        <v>2469.73</v>
      </c>
      <c r="E4540" s="1362">
        <v>9</v>
      </c>
      <c r="F4540" s="1354">
        <f t="shared" si="1655"/>
        <v>22227.57</v>
      </c>
      <c r="G4540" s="2254"/>
      <c r="H4540" s="1354"/>
      <c r="I4540" s="2255">
        <v>44704</v>
      </c>
      <c r="J4540" s="2255" t="s">
        <v>237</v>
      </c>
      <c r="K4540" s="1354"/>
      <c r="L4540" s="2242"/>
      <c r="M4540" s="1354"/>
      <c r="N4540" s="1354"/>
      <c r="O4540" s="1354"/>
      <c r="P4540" s="1354"/>
      <c r="Q4540" s="1354"/>
      <c r="R4540" s="1354"/>
      <c r="S4540" s="1354"/>
      <c r="T4540" s="1354"/>
      <c r="U4540" s="1354"/>
      <c r="V4540" s="1354"/>
      <c r="W4540" s="1354"/>
      <c r="X4540" s="1354"/>
      <c r="Y4540" s="1354"/>
      <c r="Z4540" s="1354"/>
      <c r="AA4540" s="1354"/>
      <c r="AB4540" s="1354"/>
      <c r="AC4540" s="1507">
        <f t="shared" si="1656"/>
        <v>9</v>
      </c>
      <c r="AD4540" s="1508">
        <f t="shared" si="1657"/>
        <v>22227.57</v>
      </c>
      <c r="AE4540" s="14" t="s">
        <v>334</v>
      </c>
      <c r="AF4540" s="14">
        <f t="shared" si="1658"/>
        <v>0</v>
      </c>
      <c r="AG4540" s="14" t="e">
        <f t="shared" si="1659"/>
        <v>#DIV/0!</v>
      </c>
      <c r="AH4540" s="14" t="s">
        <v>334</v>
      </c>
      <c r="AI4540" s="14" t="s">
        <v>334</v>
      </c>
      <c r="AJ4540" s="1503"/>
    </row>
    <row r="4541" spans="1:36" ht="47.25" customHeight="1">
      <c r="A4541" s="1503">
        <v>46</v>
      </c>
      <c r="B4541" s="2259" t="s">
        <v>3268</v>
      </c>
      <c r="C4541" s="2252" t="s">
        <v>176</v>
      </c>
      <c r="D4541" s="2253">
        <v>2469.73</v>
      </c>
      <c r="E4541" s="1362">
        <v>2</v>
      </c>
      <c r="F4541" s="1354">
        <f t="shared" si="1655"/>
        <v>4939.46</v>
      </c>
      <c r="G4541" s="2254"/>
      <c r="H4541" s="1354"/>
      <c r="I4541" s="2255">
        <v>44704</v>
      </c>
      <c r="J4541" s="2255" t="s">
        <v>237</v>
      </c>
      <c r="K4541" s="1354"/>
      <c r="L4541" s="2242"/>
      <c r="M4541" s="1354"/>
      <c r="N4541" s="1354"/>
      <c r="O4541" s="1354"/>
      <c r="P4541" s="1354"/>
      <c r="Q4541" s="1354"/>
      <c r="R4541" s="1354"/>
      <c r="S4541" s="1354"/>
      <c r="T4541" s="1354"/>
      <c r="U4541" s="1354"/>
      <c r="V4541" s="1354"/>
      <c r="W4541" s="1354"/>
      <c r="X4541" s="1354"/>
      <c r="Y4541" s="1354"/>
      <c r="Z4541" s="1354"/>
      <c r="AA4541" s="1354"/>
      <c r="AB4541" s="1354"/>
      <c r="AC4541" s="1507">
        <f t="shared" si="1656"/>
        <v>2</v>
      </c>
      <c r="AD4541" s="1508">
        <f t="shared" si="1657"/>
        <v>4939.46</v>
      </c>
      <c r="AE4541" s="14" t="s">
        <v>334</v>
      </c>
      <c r="AF4541" s="14">
        <f t="shared" si="1658"/>
        <v>0</v>
      </c>
      <c r="AG4541" s="14" t="e">
        <f t="shared" si="1659"/>
        <v>#DIV/0!</v>
      </c>
      <c r="AH4541" s="14" t="s">
        <v>334</v>
      </c>
      <c r="AI4541" s="14" t="s">
        <v>334</v>
      </c>
      <c r="AJ4541" s="1503"/>
    </row>
    <row r="4542" spans="1:36" ht="15.75" customHeight="1">
      <c r="A4542" s="1503">
        <v>47</v>
      </c>
      <c r="B4542" s="2257" t="s">
        <v>3269</v>
      </c>
      <c r="C4542" s="2252" t="s">
        <v>176</v>
      </c>
      <c r="D4542" s="2253">
        <v>1624.9</v>
      </c>
      <c r="E4542" s="1362">
        <v>2</v>
      </c>
      <c r="F4542" s="1354">
        <f t="shared" si="1655"/>
        <v>3249.8</v>
      </c>
      <c r="G4542" s="2254"/>
      <c r="H4542" s="1354"/>
      <c r="I4542" s="2255">
        <v>44704</v>
      </c>
      <c r="J4542" s="2255">
        <v>46418</v>
      </c>
      <c r="K4542" s="1354"/>
      <c r="L4542" s="2242"/>
      <c r="M4542" s="1354"/>
      <c r="N4542" s="1354"/>
      <c r="O4542" s="1354"/>
      <c r="P4542" s="1354"/>
      <c r="Q4542" s="1354"/>
      <c r="R4542" s="1354"/>
      <c r="S4542" s="1354"/>
      <c r="T4542" s="1354"/>
      <c r="U4542" s="1354"/>
      <c r="V4542" s="1354"/>
      <c r="W4542" s="1354"/>
      <c r="X4542" s="1354"/>
      <c r="Y4542" s="1354"/>
      <c r="Z4542" s="1354"/>
      <c r="AA4542" s="1354"/>
      <c r="AB4542" s="1354"/>
      <c r="AC4542" s="1507">
        <f t="shared" si="1656"/>
        <v>2</v>
      </c>
      <c r="AD4542" s="1508">
        <f t="shared" si="1657"/>
        <v>3249.8</v>
      </c>
      <c r="AE4542" s="14">
        <f t="shared" ref="AE4542:AE4545" si="1660">(J4542-"01.04.2023")/30</f>
        <v>46.7</v>
      </c>
      <c r="AF4542" s="14">
        <f t="shared" si="1658"/>
        <v>0</v>
      </c>
      <c r="AG4542" s="14" t="e">
        <f t="shared" si="1659"/>
        <v>#DIV/0!</v>
      </c>
      <c r="AH4542" s="14" t="e">
        <f t="shared" ref="AH4542:AH4545" si="1661">AG4542-AE4542</f>
        <v>#DIV/0!</v>
      </c>
      <c r="AI4542" s="14">
        <f t="shared" ref="AI4542:AI4545" si="1662">AC4542-(AE4542*AF4542)</f>
        <v>2</v>
      </c>
      <c r="AJ4542" s="1503"/>
    </row>
    <row r="4543" spans="1:36" ht="31.5">
      <c r="A4543" s="1503">
        <v>48</v>
      </c>
      <c r="B4543" s="2260" t="s">
        <v>3270</v>
      </c>
      <c r="C4543" s="2252" t="s">
        <v>176</v>
      </c>
      <c r="D4543" s="2253">
        <v>38012.550000000003</v>
      </c>
      <c r="E4543" s="1362">
        <v>67</v>
      </c>
      <c r="F4543" s="1354">
        <f t="shared" si="1655"/>
        <v>2546840.85</v>
      </c>
      <c r="G4543" s="2261"/>
      <c r="H4543" s="1354"/>
      <c r="I4543" s="2255">
        <v>44704</v>
      </c>
      <c r="J4543" s="2255">
        <v>45046</v>
      </c>
      <c r="K4543" s="1354"/>
      <c r="L4543" s="2242"/>
      <c r="M4543" s="1354"/>
      <c r="N4543" s="1354"/>
      <c r="O4543" s="1354">
        <v>20</v>
      </c>
      <c r="P4543" s="1354"/>
      <c r="Q4543" s="1354"/>
      <c r="R4543" s="1354"/>
      <c r="S4543" s="1354"/>
      <c r="T4543" s="1354"/>
      <c r="U4543" s="1354"/>
      <c r="V4543" s="1354"/>
      <c r="W4543" s="1354"/>
      <c r="X4543" s="1354"/>
      <c r="Y4543" s="1354"/>
      <c r="Z4543" s="1354"/>
      <c r="AA4543" s="1354"/>
      <c r="AB4543" s="1354"/>
      <c r="AC4543" s="1507">
        <f t="shared" si="1656"/>
        <v>47</v>
      </c>
      <c r="AD4543" s="1508">
        <f t="shared" si="1657"/>
        <v>1786589.85</v>
      </c>
      <c r="AE4543" s="14">
        <f t="shared" si="1660"/>
        <v>0.96666666666666667</v>
      </c>
      <c r="AF4543" s="14">
        <f t="shared" si="1658"/>
        <v>6.666666666666667</v>
      </c>
      <c r="AG4543" s="14">
        <f t="shared" si="1659"/>
        <v>7.05</v>
      </c>
      <c r="AH4543" s="14">
        <f t="shared" si="1661"/>
        <v>6.083333333333333</v>
      </c>
      <c r="AI4543" s="14">
        <f t="shared" si="1662"/>
        <v>40.555555555555557</v>
      </c>
      <c r="AJ4543" s="1503"/>
    </row>
    <row r="4544" spans="1:36" ht="15.75">
      <c r="A4544" s="1503">
        <v>49</v>
      </c>
      <c r="B4544" s="2260" t="s">
        <v>3271</v>
      </c>
      <c r="C4544" s="2252" t="s">
        <v>176</v>
      </c>
      <c r="D4544" s="2253">
        <v>21822.86</v>
      </c>
      <c r="E4544" s="1362">
        <v>19</v>
      </c>
      <c r="F4544" s="1354">
        <f t="shared" si="1655"/>
        <v>414634.34</v>
      </c>
      <c r="G4544" s="2261"/>
      <c r="H4544" s="1354"/>
      <c r="I4544" s="2255">
        <v>44704</v>
      </c>
      <c r="J4544" s="2255">
        <v>45046</v>
      </c>
      <c r="K4544" s="1354"/>
      <c r="L4544" s="2242"/>
      <c r="M4544" s="1354"/>
      <c r="N4544" s="1354"/>
      <c r="O4544" s="1354">
        <v>6</v>
      </c>
      <c r="P4544" s="1354">
        <v>7</v>
      </c>
      <c r="Q4544" s="1354"/>
      <c r="R4544" s="1354"/>
      <c r="S4544" s="1354"/>
      <c r="T4544" s="1354"/>
      <c r="U4544" s="1354"/>
      <c r="V4544" s="1354"/>
      <c r="W4544" s="1354"/>
      <c r="X4544" s="1354"/>
      <c r="Y4544" s="1354"/>
      <c r="Z4544" s="1354"/>
      <c r="AA4544" s="1354"/>
      <c r="AB4544" s="1354"/>
      <c r="AC4544" s="1507">
        <f t="shared" si="1656"/>
        <v>6</v>
      </c>
      <c r="AD4544" s="1508">
        <f t="shared" si="1657"/>
        <v>130937.16</v>
      </c>
      <c r="AE4544" s="14">
        <f t="shared" si="1660"/>
        <v>0.96666666666666667</v>
      </c>
      <c r="AF4544" s="14">
        <f t="shared" si="1658"/>
        <v>4.333333333333333</v>
      </c>
      <c r="AG4544" s="14">
        <f t="shared" si="1659"/>
        <v>1.3846153846153848</v>
      </c>
      <c r="AH4544" s="14">
        <f t="shared" si="1661"/>
        <v>0.41794871794871813</v>
      </c>
      <c r="AI4544" s="14">
        <f t="shared" si="1662"/>
        <v>1.8111111111111118</v>
      </c>
      <c r="AJ4544" s="1503"/>
    </row>
    <row r="4545" spans="1:36" ht="15.75" customHeight="1">
      <c r="A4545" s="1503">
        <v>50</v>
      </c>
      <c r="B4545" s="2260" t="s">
        <v>3272</v>
      </c>
      <c r="C4545" s="2252" t="s">
        <v>176</v>
      </c>
      <c r="D4545" s="2253">
        <v>21822.86</v>
      </c>
      <c r="E4545" s="1362">
        <v>16</v>
      </c>
      <c r="F4545" s="1354">
        <f t="shared" si="1655"/>
        <v>349165.76</v>
      </c>
      <c r="G4545" s="2261"/>
      <c r="H4545" s="1354"/>
      <c r="I4545" s="2255">
        <v>44704</v>
      </c>
      <c r="J4545" s="2255">
        <v>45138</v>
      </c>
      <c r="K4545" s="1354"/>
      <c r="L4545" s="2242"/>
      <c r="M4545" s="1354"/>
      <c r="N4545" s="1354"/>
      <c r="O4545" s="1354">
        <v>1</v>
      </c>
      <c r="P4545" s="1354"/>
      <c r="Q4545" s="1354"/>
      <c r="R4545" s="1354"/>
      <c r="S4545" s="1354"/>
      <c r="T4545" s="1354"/>
      <c r="U4545" s="1354"/>
      <c r="V4545" s="1354"/>
      <c r="W4545" s="1354"/>
      <c r="X4545" s="1354"/>
      <c r="Y4545" s="1354"/>
      <c r="Z4545" s="1354"/>
      <c r="AA4545" s="1354"/>
      <c r="AB4545" s="1354"/>
      <c r="AC4545" s="1507">
        <f t="shared" si="1656"/>
        <v>15</v>
      </c>
      <c r="AD4545" s="1508">
        <f t="shared" si="1657"/>
        <v>327342.90000000002</v>
      </c>
      <c r="AE4545" s="14">
        <f t="shared" si="1660"/>
        <v>4.0333333333333332</v>
      </c>
      <c r="AF4545" s="14">
        <f t="shared" si="1658"/>
        <v>0.33333333333333331</v>
      </c>
      <c r="AG4545" s="14">
        <f t="shared" si="1659"/>
        <v>45</v>
      </c>
      <c r="AH4545" s="14">
        <f t="shared" si="1661"/>
        <v>40.966666666666669</v>
      </c>
      <c r="AI4545" s="14">
        <f t="shared" si="1662"/>
        <v>13.655555555555555</v>
      </c>
      <c r="AJ4545" s="1503"/>
    </row>
    <row r="4546" spans="1:36" ht="31.5">
      <c r="A4546" s="1503">
        <v>53</v>
      </c>
      <c r="B4546" s="2192" t="s">
        <v>3855</v>
      </c>
      <c r="C4546" s="1354" t="s">
        <v>176</v>
      </c>
      <c r="D4546" s="1366">
        <v>4335.8500000000004</v>
      </c>
      <c r="E4546" s="1362">
        <v>1</v>
      </c>
      <c r="F4546" s="1354">
        <f t="shared" si="1655"/>
        <v>4335.8500000000004</v>
      </c>
      <c r="G4546" s="2261"/>
      <c r="H4546" s="2262"/>
      <c r="I4546" s="2264">
        <v>44725</v>
      </c>
      <c r="J4546" s="2265" t="s">
        <v>237</v>
      </c>
      <c r="K4546" s="1354"/>
      <c r="L4546" s="2242"/>
      <c r="M4546" s="1354"/>
      <c r="N4546" s="1354"/>
      <c r="O4546" s="1354"/>
      <c r="P4546" s="1354"/>
      <c r="Q4546" s="1354"/>
      <c r="R4546" s="1354"/>
      <c r="S4546" s="1354"/>
      <c r="T4546" s="1354"/>
      <c r="U4546" s="1354"/>
      <c r="V4546" s="1354"/>
      <c r="W4546" s="1354"/>
      <c r="X4546" s="1354"/>
      <c r="Y4546" s="1354"/>
      <c r="Z4546" s="1354"/>
      <c r="AA4546" s="1354"/>
      <c r="AB4546" s="1354"/>
      <c r="AC4546" s="1507">
        <f t="shared" si="1656"/>
        <v>1</v>
      </c>
      <c r="AD4546" s="1508">
        <f t="shared" si="1657"/>
        <v>4335.8500000000004</v>
      </c>
      <c r="AE4546" s="14" t="s">
        <v>334</v>
      </c>
      <c r="AF4546" s="14">
        <f t="shared" si="1658"/>
        <v>0</v>
      </c>
      <c r="AG4546" s="14" t="e">
        <f t="shared" si="1659"/>
        <v>#DIV/0!</v>
      </c>
      <c r="AH4546" s="14" t="s">
        <v>334</v>
      </c>
      <c r="AI4546" s="14" t="s">
        <v>334</v>
      </c>
      <c r="AJ4546" s="1503"/>
    </row>
    <row r="4547" spans="1:36" ht="15.75">
      <c r="A4547" s="1503">
        <v>54</v>
      </c>
      <c r="B4547" s="2192" t="s">
        <v>3856</v>
      </c>
      <c r="C4547" s="1354" t="s">
        <v>176</v>
      </c>
      <c r="D4547" s="1366">
        <v>1122.8900000000001</v>
      </c>
      <c r="E4547" s="1362">
        <v>11</v>
      </c>
      <c r="F4547" s="1354">
        <f t="shared" si="1655"/>
        <v>12351.79</v>
      </c>
      <c r="G4547" s="2261"/>
      <c r="H4547" s="2262"/>
      <c r="I4547" s="2264">
        <v>44725</v>
      </c>
      <c r="J4547" s="2265" t="s">
        <v>237</v>
      </c>
      <c r="K4547" s="1354"/>
      <c r="L4547" s="2242"/>
      <c r="M4547" s="1354"/>
      <c r="N4547" s="1354"/>
      <c r="O4547" s="1354"/>
      <c r="P4547" s="1354"/>
      <c r="Q4547" s="1354"/>
      <c r="R4547" s="1354"/>
      <c r="S4547" s="1354"/>
      <c r="T4547" s="1354"/>
      <c r="U4547" s="1354"/>
      <c r="V4547" s="1354"/>
      <c r="W4547" s="1354"/>
      <c r="X4547" s="1354"/>
      <c r="Y4547" s="1354"/>
      <c r="Z4547" s="1354"/>
      <c r="AA4547" s="1354"/>
      <c r="AB4547" s="1354"/>
      <c r="AC4547" s="1507">
        <f t="shared" si="1656"/>
        <v>11</v>
      </c>
      <c r="AD4547" s="1508">
        <f t="shared" si="1657"/>
        <v>12351.79</v>
      </c>
      <c r="AE4547" s="14" t="s">
        <v>334</v>
      </c>
      <c r="AF4547" s="14">
        <f t="shared" si="1658"/>
        <v>0</v>
      </c>
      <c r="AG4547" s="14" t="e">
        <f t="shared" si="1659"/>
        <v>#DIV/0!</v>
      </c>
      <c r="AH4547" s="14" t="s">
        <v>334</v>
      </c>
      <c r="AI4547" s="14" t="s">
        <v>334</v>
      </c>
      <c r="AJ4547" s="1503"/>
    </row>
    <row r="4548" spans="1:36" ht="15.75" customHeight="1">
      <c r="A4548" s="1503">
        <v>55</v>
      </c>
      <c r="B4548" s="2192" t="s">
        <v>3857</v>
      </c>
      <c r="C4548" s="1354" t="s">
        <v>176</v>
      </c>
      <c r="D4548" s="1366">
        <v>2734.55</v>
      </c>
      <c r="E4548" s="1362">
        <v>26</v>
      </c>
      <c r="F4548" s="1354">
        <f t="shared" si="1655"/>
        <v>71098.3</v>
      </c>
      <c r="G4548" s="2261"/>
      <c r="H4548" s="2262"/>
      <c r="I4548" s="2264">
        <v>44725</v>
      </c>
      <c r="J4548" s="2265">
        <v>46323</v>
      </c>
      <c r="K4548" s="1354"/>
      <c r="L4548" s="2242"/>
      <c r="M4548" s="1354"/>
      <c r="N4548" s="1354"/>
      <c r="O4548" s="1354"/>
      <c r="P4548" s="1354"/>
      <c r="Q4548" s="1354"/>
      <c r="R4548" s="1354"/>
      <c r="S4548" s="1354"/>
      <c r="T4548" s="1354"/>
      <c r="U4548" s="1354"/>
      <c r="V4548" s="1354"/>
      <c r="W4548" s="1354"/>
      <c r="X4548" s="1354"/>
      <c r="Y4548" s="1354"/>
      <c r="Z4548" s="1354"/>
      <c r="AA4548" s="1354"/>
      <c r="AB4548" s="1354"/>
      <c r="AC4548" s="1507">
        <f t="shared" si="1656"/>
        <v>26</v>
      </c>
      <c r="AD4548" s="1508">
        <f t="shared" si="1657"/>
        <v>71098.3</v>
      </c>
      <c r="AE4548" s="14">
        <f>(J4548-"01.04.2023")/30</f>
        <v>43.533333333333331</v>
      </c>
      <c r="AF4548" s="14">
        <f t="shared" si="1658"/>
        <v>0</v>
      </c>
      <c r="AG4548" s="14" t="e">
        <f t="shared" si="1659"/>
        <v>#DIV/0!</v>
      </c>
      <c r="AH4548" s="14" t="e">
        <f>AG4548-AE4548</f>
        <v>#DIV/0!</v>
      </c>
      <c r="AI4548" s="14">
        <f>AC4548-(AE4548*AF4548)</f>
        <v>26</v>
      </c>
      <c r="AJ4548" s="1503"/>
    </row>
    <row r="4549" spans="1:36" ht="15.75">
      <c r="A4549" s="1503">
        <v>56</v>
      </c>
      <c r="B4549" s="2192" t="s">
        <v>3858</v>
      </c>
      <c r="C4549" s="1354" t="s">
        <v>176</v>
      </c>
      <c r="D4549" s="1366">
        <v>1525.02</v>
      </c>
      <c r="E4549" s="1362">
        <v>12</v>
      </c>
      <c r="F4549" s="1354">
        <f t="shared" si="1655"/>
        <v>18300.239999999998</v>
      </c>
      <c r="G4549" s="2261"/>
      <c r="H4549" s="2262"/>
      <c r="I4549" s="2264">
        <v>44725</v>
      </c>
      <c r="J4549" s="2265" t="s">
        <v>237</v>
      </c>
      <c r="K4549" s="1354"/>
      <c r="L4549" s="2242"/>
      <c r="M4549" s="1354"/>
      <c r="N4549" s="1354"/>
      <c r="O4549" s="1354"/>
      <c r="P4549" s="1354"/>
      <c r="Q4549" s="1354"/>
      <c r="R4549" s="1354"/>
      <c r="S4549" s="1354"/>
      <c r="T4549" s="1354"/>
      <c r="U4549" s="1354"/>
      <c r="V4549" s="1354"/>
      <c r="W4549" s="1354"/>
      <c r="X4549" s="1354"/>
      <c r="Y4549" s="1354"/>
      <c r="Z4549" s="1354"/>
      <c r="AA4549" s="1354"/>
      <c r="AB4549" s="1354"/>
      <c r="AC4549" s="1507">
        <f t="shared" si="1656"/>
        <v>12</v>
      </c>
      <c r="AD4549" s="1508">
        <f t="shared" si="1657"/>
        <v>18300.239999999998</v>
      </c>
      <c r="AE4549" s="14" t="s">
        <v>334</v>
      </c>
      <c r="AF4549" s="14">
        <f t="shared" si="1658"/>
        <v>0</v>
      </c>
      <c r="AG4549" s="14" t="e">
        <f t="shared" si="1659"/>
        <v>#DIV/0!</v>
      </c>
      <c r="AH4549" s="14" t="s">
        <v>334</v>
      </c>
      <c r="AI4549" s="14" t="s">
        <v>334</v>
      </c>
      <c r="AJ4549" s="1503"/>
    </row>
    <row r="4550" spans="1:36" ht="15.75">
      <c r="A4550" s="1503">
        <v>57</v>
      </c>
      <c r="B4550" s="2192" t="s">
        <v>3859</v>
      </c>
      <c r="C4550" s="1354" t="s">
        <v>176</v>
      </c>
      <c r="D4550" s="1366">
        <v>3358.32</v>
      </c>
      <c r="E4550" s="1362">
        <v>10</v>
      </c>
      <c r="F4550" s="1354">
        <f t="shared" si="1655"/>
        <v>33583.200000000004</v>
      </c>
      <c r="G4550" s="2261"/>
      <c r="H4550" s="2262"/>
      <c r="I4550" s="2264">
        <v>44725</v>
      </c>
      <c r="J4550" s="2265" t="s">
        <v>237</v>
      </c>
      <c r="K4550" s="1354"/>
      <c r="L4550" s="2242"/>
      <c r="M4550" s="1354"/>
      <c r="N4550" s="1354"/>
      <c r="O4550" s="1354"/>
      <c r="P4550" s="1354"/>
      <c r="Q4550" s="1354"/>
      <c r="R4550" s="1354"/>
      <c r="S4550" s="1354"/>
      <c r="T4550" s="1354"/>
      <c r="U4550" s="1354"/>
      <c r="V4550" s="1354"/>
      <c r="W4550" s="1354"/>
      <c r="X4550" s="1354"/>
      <c r="Y4550" s="1354"/>
      <c r="Z4550" s="1354"/>
      <c r="AA4550" s="1354"/>
      <c r="AB4550" s="1354"/>
      <c r="AC4550" s="1507">
        <f t="shared" si="1656"/>
        <v>10</v>
      </c>
      <c r="AD4550" s="1508">
        <f t="shared" si="1657"/>
        <v>33583.200000000004</v>
      </c>
      <c r="AE4550" s="14" t="s">
        <v>334</v>
      </c>
      <c r="AF4550" s="14">
        <f t="shared" si="1658"/>
        <v>0</v>
      </c>
      <c r="AG4550" s="14" t="e">
        <f t="shared" si="1659"/>
        <v>#DIV/0!</v>
      </c>
      <c r="AH4550" s="14" t="s">
        <v>334</v>
      </c>
      <c r="AI4550" s="14" t="s">
        <v>334</v>
      </c>
      <c r="AJ4550" s="1503"/>
    </row>
    <row r="4551" spans="1:36" ht="47.25">
      <c r="A4551" s="1503">
        <v>58</v>
      </c>
      <c r="B4551" s="2192" t="s">
        <v>3860</v>
      </c>
      <c r="C4551" s="1354" t="s">
        <v>176</v>
      </c>
      <c r="D4551" s="1366">
        <v>1420.24</v>
      </c>
      <c r="E4551" s="1362">
        <v>1</v>
      </c>
      <c r="F4551" s="1354">
        <f t="shared" si="1655"/>
        <v>1420.24</v>
      </c>
      <c r="G4551" s="2261"/>
      <c r="H4551" s="2262"/>
      <c r="I4551" s="2264">
        <v>44725</v>
      </c>
      <c r="J4551" s="2265" t="s">
        <v>237</v>
      </c>
      <c r="K4551" s="1354"/>
      <c r="L4551" s="2242"/>
      <c r="M4551" s="1354"/>
      <c r="N4551" s="1354"/>
      <c r="O4551" s="1354"/>
      <c r="P4551" s="1354"/>
      <c r="Q4551" s="1354"/>
      <c r="R4551" s="1354"/>
      <c r="S4551" s="1354"/>
      <c r="T4551" s="1354"/>
      <c r="U4551" s="1354"/>
      <c r="V4551" s="1354"/>
      <c r="W4551" s="1354"/>
      <c r="X4551" s="1354"/>
      <c r="Y4551" s="1354"/>
      <c r="Z4551" s="1354"/>
      <c r="AA4551" s="1354"/>
      <c r="AB4551" s="1354"/>
      <c r="AC4551" s="1507">
        <f t="shared" si="1656"/>
        <v>1</v>
      </c>
      <c r="AD4551" s="1508">
        <f t="shared" si="1657"/>
        <v>1420.24</v>
      </c>
      <c r="AE4551" s="14" t="s">
        <v>334</v>
      </c>
      <c r="AF4551" s="14">
        <f t="shared" si="1658"/>
        <v>0</v>
      </c>
      <c r="AG4551" s="14" t="e">
        <f t="shared" si="1659"/>
        <v>#DIV/0!</v>
      </c>
      <c r="AH4551" s="14" t="s">
        <v>334</v>
      </c>
      <c r="AI4551" s="14" t="s">
        <v>334</v>
      </c>
      <c r="AJ4551" s="1503"/>
    </row>
    <row r="4552" spans="1:36" ht="15.75" customHeight="1">
      <c r="A4552" s="1503">
        <v>59</v>
      </c>
      <c r="B4552" s="2192" t="s">
        <v>3861</v>
      </c>
      <c r="C4552" s="1354" t="s">
        <v>176</v>
      </c>
      <c r="D4552" s="1366">
        <v>3438.63</v>
      </c>
      <c r="E4552" s="1362">
        <v>14</v>
      </c>
      <c r="F4552" s="1354">
        <f t="shared" si="1655"/>
        <v>48140.82</v>
      </c>
      <c r="G4552" s="2261"/>
      <c r="H4552" s="2262"/>
      <c r="I4552" s="2264">
        <v>44725</v>
      </c>
      <c r="J4552" s="2265">
        <v>46262</v>
      </c>
      <c r="K4552" s="1354"/>
      <c r="L4552" s="2242"/>
      <c r="M4552" s="1354"/>
      <c r="N4552" s="1354"/>
      <c r="O4552" s="1354"/>
      <c r="P4552" s="1354"/>
      <c r="Q4552" s="1354"/>
      <c r="R4552" s="1354"/>
      <c r="S4552" s="1354"/>
      <c r="T4552" s="1354"/>
      <c r="U4552" s="1354"/>
      <c r="V4552" s="1354"/>
      <c r="W4552" s="1354"/>
      <c r="X4552" s="1354"/>
      <c r="Y4552" s="1354"/>
      <c r="Z4552" s="1354"/>
      <c r="AA4552" s="1354"/>
      <c r="AB4552" s="1354"/>
      <c r="AC4552" s="1507">
        <f t="shared" si="1656"/>
        <v>14</v>
      </c>
      <c r="AD4552" s="1508">
        <f t="shared" si="1657"/>
        <v>48140.82</v>
      </c>
      <c r="AE4552" s="14">
        <f>(J4552-"01.04.2023")/30</f>
        <v>41.5</v>
      </c>
      <c r="AF4552" s="14">
        <f t="shared" si="1658"/>
        <v>0</v>
      </c>
      <c r="AG4552" s="14" t="e">
        <f t="shared" si="1659"/>
        <v>#DIV/0!</v>
      </c>
      <c r="AH4552" s="14" t="e">
        <f>AG4552-AE4552</f>
        <v>#DIV/0!</v>
      </c>
      <c r="AI4552" s="14">
        <f>AC4552-(AE4552*AF4552)</f>
        <v>14</v>
      </c>
      <c r="AJ4552" s="1503"/>
    </row>
    <row r="4553" spans="1:36" ht="15.75" customHeight="1">
      <c r="A4553" s="1503">
        <v>60</v>
      </c>
      <c r="B4553" s="2192" t="s">
        <v>3862</v>
      </c>
      <c r="C4553" s="1354" t="s">
        <v>176</v>
      </c>
      <c r="D4553" s="1366">
        <v>147.66999999999999</v>
      </c>
      <c r="E4553" s="1362">
        <v>1</v>
      </c>
      <c r="F4553" s="1354">
        <f t="shared" si="1655"/>
        <v>147.66999999999999</v>
      </c>
      <c r="G4553" s="2261"/>
      <c r="H4553" s="2262"/>
      <c r="I4553" s="2264">
        <v>44725</v>
      </c>
      <c r="J4553" s="2265" t="s">
        <v>237</v>
      </c>
      <c r="K4553" s="1354"/>
      <c r="L4553" s="2242"/>
      <c r="M4553" s="1354"/>
      <c r="N4553" s="1354"/>
      <c r="O4553" s="1354"/>
      <c r="P4553" s="1354"/>
      <c r="Q4553" s="1354"/>
      <c r="R4553" s="1354"/>
      <c r="S4553" s="1354"/>
      <c r="T4553" s="1354"/>
      <c r="U4553" s="1354"/>
      <c r="V4553" s="1354"/>
      <c r="W4553" s="1354"/>
      <c r="X4553" s="1354"/>
      <c r="Y4553" s="1354"/>
      <c r="Z4553" s="1354"/>
      <c r="AA4553" s="1354"/>
      <c r="AB4553" s="1354"/>
      <c r="AC4553" s="1507">
        <f t="shared" si="1656"/>
        <v>1</v>
      </c>
      <c r="AD4553" s="1508">
        <f t="shared" si="1657"/>
        <v>147.66999999999999</v>
      </c>
      <c r="AE4553" s="14" t="s">
        <v>334</v>
      </c>
      <c r="AF4553" s="14">
        <f t="shared" si="1658"/>
        <v>0</v>
      </c>
      <c r="AG4553" s="14" t="e">
        <f t="shared" si="1659"/>
        <v>#DIV/0!</v>
      </c>
      <c r="AH4553" s="14" t="s">
        <v>334</v>
      </c>
      <c r="AI4553" s="14" t="s">
        <v>334</v>
      </c>
      <c r="AJ4553" s="1503"/>
    </row>
    <row r="4554" spans="1:36" ht="15.75">
      <c r="A4554" s="1503">
        <v>61</v>
      </c>
      <c r="B4554" s="2192" t="s">
        <v>3863</v>
      </c>
      <c r="C4554" s="1354" t="s">
        <v>176</v>
      </c>
      <c r="D4554" s="1366">
        <v>2734.55</v>
      </c>
      <c r="E4554" s="1362">
        <v>14</v>
      </c>
      <c r="F4554" s="1354">
        <f t="shared" si="1655"/>
        <v>38283.700000000004</v>
      </c>
      <c r="G4554" s="2261"/>
      <c r="H4554" s="2262"/>
      <c r="I4554" s="2264">
        <v>44725</v>
      </c>
      <c r="J4554" s="2265">
        <v>46323</v>
      </c>
      <c r="K4554" s="1354"/>
      <c r="L4554" s="2242"/>
      <c r="M4554" s="1354"/>
      <c r="N4554" s="1354"/>
      <c r="O4554" s="1354"/>
      <c r="P4554" s="1354"/>
      <c r="Q4554" s="1354"/>
      <c r="R4554" s="1354"/>
      <c r="S4554" s="1354"/>
      <c r="T4554" s="1354"/>
      <c r="U4554" s="1354"/>
      <c r="V4554" s="1354"/>
      <c r="W4554" s="1354"/>
      <c r="X4554" s="1354"/>
      <c r="Y4554" s="1354"/>
      <c r="Z4554" s="1354"/>
      <c r="AA4554" s="1354"/>
      <c r="AB4554" s="1354"/>
      <c r="AC4554" s="1507">
        <f t="shared" si="1656"/>
        <v>14</v>
      </c>
      <c r="AD4554" s="1508">
        <f t="shared" si="1657"/>
        <v>38283.700000000004</v>
      </c>
      <c r="AE4554" s="14">
        <f>(J4554-"01.04.2023")/30</f>
        <v>43.533333333333331</v>
      </c>
      <c r="AF4554" s="14">
        <f t="shared" si="1658"/>
        <v>0</v>
      </c>
      <c r="AG4554" s="14" t="e">
        <f t="shared" si="1659"/>
        <v>#DIV/0!</v>
      </c>
      <c r="AH4554" s="14" t="e">
        <f>AG4554-AE4554</f>
        <v>#DIV/0!</v>
      </c>
      <c r="AI4554" s="14">
        <f>AC4554-(AE4554*AF4554)</f>
        <v>14</v>
      </c>
      <c r="AJ4554" s="1503"/>
    </row>
    <row r="4555" spans="1:36" ht="31.5">
      <c r="A4555" s="1503">
        <v>62</v>
      </c>
      <c r="B4555" s="2192" t="s">
        <v>3864</v>
      </c>
      <c r="C4555" s="1354" t="s">
        <v>176</v>
      </c>
      <c r="D4555" s="1366">
        <v>3438.63</v>
      </c>
      <c r="E4555" s="1362">
        <v>14</v>
      </c>
      <c r="F4555" s="1354">
        <f t="shared" si="1655"/>
        <v>48140.82</v>
      </c>
      <c r="G4555" s="2261"/>
      <c r="H4555" s="2262"/>
      <c r="I4555" s="2264">
        <v>44725</v>
      </c>
      <c r="J4555" s="2265">
        <v>46262</v>
      </c>
      <c r="K4555" s="1354"/>
      <c r="L4555" s="2242"/>
      <c r="M4555" s="1354"/>
      <c r="N4555" s="1354"/>
      <c r="O4555" s="1354"/>
      <c r="P4555" s="1354"/>
      <c r="Q4555" s="1354"/>
      <c r="R4555" s="1354"/>
      <c r="S4555" s="1354"/>
      <c r="T4555" s="1354"/>
      <c r="U4555" s="1354"/>
      <c r="V4555" s="1354"/>
      <c r="W4555" s="1354"/>
      <c r="X4555" s="1354"/>
      <c r="Y4555" s="1354"/>
      <c r="Z4555" s="1354"/>
      <c r="AA4555" s="1354"/>
      <c r="AB4555" s="1354"/>
      <c r="AC4555" s="1507">
        <f t="shared" si="1656"/>
        <v>14</v>
      </c>
      <c r="AD4555" s="1508">
        <f t="shared" si="1657"/>
        <v>48140.82</v>
      </c>
      <c r="AE4555" s="14">
        <f>(J4555-"01.04.2023")/30</f>
        <v>41.5</v>
      </c>
      <c r="AF4555" s="14">
        <f t="shared" si="1658"/>
        <v>0</v>
      </c>
      <c r="AG4555" s="14" t="e">
        <f t="shared" si="1659"/>
        <v>#DIV/0!</v>
      </c>
      <c r="AH4555" s="14" t="e">
        <f>AG4555-AE4555</f>
        <v>#DIV/0!</v>
      </c>
      <c r="AI4555" s="14">
        <f>AC4555-(AE4555*AF4555)</f>
        <v>14</v>
      </c>
      <c r="AJ4555" s="1503"/>
    </row>
    <row r="4556" spans="1:36" ht="15.75">
      <c r="A4556" s="1503">
        <v>63</v>
      </c>
      <c r="B4556" s="2192" t="s">
        <v>3865</v>
      </c>
      <c r="C4556" s="1354" t="s">
        <v>176</v>
      </c>
      <c r="D4556" s="1366">
        <v>1525.02</v>
      </c>
      <c r="E4556" s="1362">
        <v>5</v>
      </c>
      <c r="F4556" s="1354">
        <f t="shared" si="1655"/>
        <v>7625.1</v>
      </c>
      <c r="G4556" s="2261"/>
      <c r="H4556" s="2262"/>
      <c r="I4556" s="2264">
        <v>44725</v>
      </c>
      <c r="J4556" s="2265" t="s">
        <v>237</v>
      </c>
      <c r="K4556" s="1354"/>
      <c r="L4556" s="2242"/>
      <c r="M4556" s="1354"/>
      <c r="N4556" s="1354"/>
      <c r="O4556" s="1354"/>
      <c r="P4556" s="1354"/>
      <c r="Q4556" s="1354"/>
      <c r="R4556" s="1354"/>
      <c r="S4556" s="1354"/>
      <c r="T4556" s="1354"/>
      <c r="U4556" s="1354"/>
      <c r="V4556" s="1354"/>
      <c r="W4556" s="1354"/>
      <c r="X4556" s="1354"/>
      <c r="Y4556" s="1354"/>
      <c r="Z4556" s="1354"/>
      <c r="AA4556" s="1354"/>
      <c r="AB4556" s="1354"/>
      <c r="AC4556" s="1507">
        <f t="shared" si="1656"/>
        <v>5</v>
      </c>
      <c r="AD4556" s="1508">
        <f t="shared" si="1657"/>
        <v>7625.1</v>
      </c>
      <c r="AE4556" s="14" t="s">
        <v>334</v>
      </c>
      <c r="AF4556" s="14">
        <f t="shared" si="1658"/>
        <v>0</v>
      </c>
      <c r="AG4556" s="14" t="e">
        <f t="shared" si="1659"/>
        <v>#DIV/0!</v>
      </c>
      <c r="AH4556" s="14" t="s">
        <v>334</v>
      </c>
      <c r="AI4556" s="14" t="s">
        <v>334</v>
      </c>
      <c r="AJ4556" s="1503"/>
    </row>
    <row r="4557" spans="1:36" ht="15.75">
      <c r="A4557" s="1503">
        <v>64</v>
      </c>
      <c r="B4557" s="2192" t="s">
        <v>3866</v>
      </c>
      <c r="C4557" s="1354" t="s">
        <v>176</v>
      </c>
      <c r="D4557" s="1366">
        <v>3343.92</v>
      </c>
      <c r="E4557" s="1362">
        <v>10</v>
      </c>
      <c r="F4557" s="1354">
        <f t="shared" si="1655"/>
        <v>33439.199999999997</v>
      </c>
      <c r="G4557" s="2261"/>
      <c r="H4557" s="2262"/>
      <c r="I4557" s="2264">
        <v>44725</v>
      </c>
      <c r="J4557" s="2265" t="s">
        <v>237</v>
      </c>
      <c r="K4557" s="1354"/>
      <c r="L4557" s="2242"/>
      <c r="M4557" s="1354"/>
      <c r="N4557" s="1354"/>
      <c r="O4557" s="1354"/>
      <c r="P4557" s="1354"/>
      <c r="Q4557" s="1354"/>
      <c r="R4557" s="1354"/>
      <c r="S4557" s="1354"/>
      <c r="T4557" s="1354"/>
      <c r="U4557" s="1354"/>
      <c r="V4557" s="1354"/>
      <c r="W4557" s="1354"/>
      <c r="X4557" s="1354"/>
      <c r="Y4557" s="1354"/>
      <c r="Z4557" s="1354"/>
      <c r="AA4557" s="1354"/>
      <c r="AB4557" s="1354"/>
      <c r="AC4557" s="1507">
        <f t="shared" si="1656"/>
        <v>10</v>
      </c>
      <c r="AD4557" s="1508">
        <f t="shared" si="1657"/>
        <v>33439.199999999997</v>
      </c>
      <c r="AE4557" s="14" t="s">
        <v>334</v>
      </c>
      <c r="AF4557" s="14">
        <f t="shared" si="1658"/>
        <v>0</v>
      </c>
      <c r="AG4557" s="14" t="e">
        <f t="shared" si="1659"/>
        <v>#DIV/0!</v>
      </c>
      <c r="AH4557" s="14" t="s">
        <v>334</v>
      </c>
      <c r="AI4557" s="14" t="s">
        <v>334</v>
      </c>
      <c r="AJ4557" s="1503"/>
    </row>
    <row r="4558" spans="1:36" ht="15.75">
      <c r="A4558" s="1503">
        <v>65</v>
      </c>
      <c r="B4558" s="2192" t="s">
        <v>3867</v>
      </c>
      <c r="C4558" s="1354" t="s">
        <v>176</v>
      </c>
      <c r="D4558" s="1366">
        <v>1122.8900000000001</v>
      </c>
      <c r="E4558" s="1362">
        <v>11</v>
      </c>
      <c r="F4558" s="1354">
        <f t="shared" ref="F4558:F4571" si="1663">D4558*E4558</f>
        <v>12351.79</v>
      </c>
      <c r="G4558" s="2261"/>
      <c r="H4558" s="2262"/>
      <c r="I4558" s="2264">
        <v>44725</v>
      </c>
      <c r="J4558" s="2265" t="s">
        <v>237</v>
      </c>
      <c r="K4558" s="1354"/>
      <c r="L4558" s="2242"/>
      <c r="M4558" s="1354"/>
      <c r="N4558" s="1354"/>
      <c r="O4558" s="1354"/>
      <c r="P4558" s="1354"/>
      <c r="Q4558" s="1354"/>
      <c r="R4558" s="1354"/>
      <c r="S4558" s="1354"/>
      <c r="T4558" s="1354"/>
      <c r="U4558" s="1354"/>
      <c r="V4558" s="1354"/>
      <c r="W4558" s="1354"/>
      <c r="X4558" s="1354"/>
      <c r="Y4558" s="1354"/>
      <c r="Z4558" s="1354"/>
      <c r="AA4558" s="1354"/>
      <c r="AB4558" s="1354"/>
      <c r="AC4558" s="1507">
        <f t="shared" ref="AC4558:AC4586" si="1664">E4558+G4558-N4558-O4558-AA4558-P4558-Q4558-R4558-S4558-T4558-U4558-V4558-W4558-X4558-Y4558</f>
        <v>11</v>
      </c>
      <c r="AD4558" s="1508">
        <f t="shared" ref="AD4558:AD4586" si="1665">D4558*AC4558</f>
        <v>12351.79</v>
      </c>
      <c r="AE4558" s="14" t="s">
        <v>334</v>
      </c>
      <c r="AF4558" s="14">
        <f t="shared" ref="AF4558:AF4586" si="1666">(N4558+O4558+P4558+Q4558+R4558+S4558+T4558+U4558+V4558+W4558+X4558+Y4558)/3</f>
        <v>0</v>
      </c>
      <c r="AG4558" s="14" t="e">
        <f t="shared" ref="AG4558:AG4586" si="1667">AC4558/AF4558</f>
        <v>#DIV/0!</v>
      </c>
      <c r="AH4558" s="14" t="s">
        <v>334</v>
      </c>
      <c r="AI4558" s="14" t="s">
        <v>334</v>
      </c>
      <c r="AJ4558" s="1503"/>
    </row>
    <row r="4559" spans="1:36" ht="15.75" customHeight="1">
      <c r="A4559" s="1503">
        <v>66</v>
      </c>
      <c r="B4559" s="2192" t="s">
        <v>3868</v>
      </c>
      <c r="C4559" s="1354" t="s">
        <v>176</v>
      </c>
      <c r="D4559" s="1366">
        <v>1421.68</v>
      </c>
      <c r="E4559" s="1362">
        <v>2</v>
      </c>
      <c r="F4559" s="1354">
        <f t="shared" si="1663"/>
        <v>2843.36</v>
      </c>
      <c r="G4559" s="2261"/>
      <c r="H4559" s="2262"/>
      <c r="I4559" s="2264">
        <v>44725</v>
      </c>
      <c r="J4559" s="2265" t="s">
        <v>237</v>
      </c>
      <c r="K4559" s="1354"/>
      <c r="L4559" s="2242"/>
      <c r="M4559" s="1354"/>
      <c r="N4559" s="1354"/>
      <c r="O4559" s="1354"/>
      <c r="P4559" s="1354"/>
      <c r="Q4559" s="1354"/>
      <c r="R4559" s="1354"/>
      <c r="S4559" s="1354"/>
      <c r="T4559" s="1354"/>
      <c r="U4559" s="1354"/>
      <c r="V4559" s="1354"/>
      <c r="W4559" s="1354"/>
      <c r="X4559" s="1354"/>
      <c r="Y4559" s="1354"/>
      <c r="Z4559" s="1354"/>
      <c r="AA4559" s="1354"/>
      <c r="AB4559" s="1354"/>
      <c r="AC4559" s="1507">
        <f t="shared" si="1664"/>
        <v>2</v>
      </c>
      <c r="AD4559" s="1508">
        <f t="shared" si="1665"/>
        <v>2843.36</v>
      </c>
      <c r="AE4559" s="14" t="s">
        <v>334</v>
      </c>
      <c r="AF4559" s="14">
        <f t="shared" si="1666"/>
        <v>0</v>
      </c>
      <c r="AG4559" s="14" t="e">
        <f t="shared" si="1667"/>
        <v>#DIV/0!</v>
      </c>
      <c r="AH4559" s="14" t="s">
        <v>334</v>
      </c>
      <c r="AI4559" s="14" t="s">
        <v>334</v>
      </c>
      <c r="AJ4559" s="1503"/>
    </row>
    <row r="4560" spans="1:36" ht="15.75">
      <c r="A4560" s="1503">
        <v>67</v>
      </c>
      <c r="B4560" s="2192" t="s">
        <v>3869</v>
      </c>
      <c r="C4560" s="1354" t="s">
        <v>176</v>
      </c>
      <c r="D4560" s="1366">
        <v>4335.5600000000004</v>
      </c>
      <c r="E4560" s="1362">
        <v>2</v>
      </c>
      <c r="F4560" s="1354">
        <f t="shared" si="1663"/>
        <v>8671.1200000000008</v>
      </c>
      <c r="G4560" s="2261"/>
      <c r="H4560" s="2262"/>
      <c r="I4560" s="2264">
        <v>44725</v>
      </c>
      <c r="J4560" s="2265" t="s">
        <v>237</v>
      </c>
      <c r="K4560" s="1354"/>
      <c r="L4560" s="2242"/>
      <c r="M4560" s="1354"/>
      <c r="N4560" s="1354"/>
      <c r="O4560" s="1354"/>
      <c r="P4560" s="1354"/>
      <c r="Q4560" s="1354"/>
      <c r="R4560" s="1354"/>
      <c r="S4560" s="1354"/>
      <c r="T4560" s="1354"/>
      <c r="U4560" s="1354"/>
      <c r="V4560" s="1354"/>
      <c r="W4560" s="1354"/>
      <c r="X4560" s="1354"/>
      <c r="Y4560" s="1354"/>
      <c r="Z4560" s="1354"/>
      <c r="AA4560" s="1354"/>
      <c r="AB4560" s="1354"/>
      <c r="AC4560" s="1507">
        <f t="shared" si="1664"/>
        <v>2</v>
      </c>
      <c r="AD4560" s="1508">
        <f t="shared" si="1665"/>
        <v>8671.1200000000008</v>
      </c>
      <c r="AE4560" s="14" t="s">
        <v>334</v>
      </c>
      <c r="AF4560" s="14">
        <f t="shared" si="1666"/>
        <v>0</v>
      </c>
      <c r="AG4560" s="14" t="e">
        <f t="shared" si="1667"/>
        <v>#DIV/0!</v>
      </c>
      <c r="AH4560" s="14" t="s">
        <v>334</v>
      </c>
      <c r="AI4560" s="14" t="s">
        <v>334</v>
      </c>
      <c r="AJ4560" s="1503"/>
    </row>
    <row r="4561" spans="1:36" ht="15.75" customHeight="1">
      <c r="A4561" s="1503">
        <v>68</v>
      </c>
      <c r="B4561" s="2192" t="s">
        <v>3870</v>
      </c>
      <c r="C4561" s="1354" t="s">
        <v>176</v>
      </c>
      <c r="D4561" s="1366">
        <v>1270.8499999999999</v>
      </c>
      <c r="E4561" s="1362">
        <v>1</v>
      </c>
      <c r="F4561" s="1354">
        <f t="shared" si="1663"/>
        <v>1270.8499999999999</v>
      </c>
      <c r="G4561" s="2261"/>
      <c r="H4561" s="2262"/>
      <c r="I4561" s="2264">
        <v>44725</v>
      </c>
      <c r="J4561" s="2265" t="s">
        <v>237</v>
      </c>
      <c r="K4561" s="1354"/>
      <c r="L4561" s="2242"/>
      <c r="M4561" s="1354"/>
      <c r="N4561" s="1354"/>
      <c r="O4561" s="1354"/>
      <c r="P4561" s="1354"/>
      <c r="Q4561" s="1354"/>
      <c r="R4561" s="1354"/>
      <c r="S4561" s="1354"/>
      <c r="T4561" s="1354"/>
      <c r="U4561" s="1354"/>
      <c r="V4561" s="1354"/>
      <c r="W4561" s="1354"/>
      <c r="X4561" s="1354"/>
      <c r="Y4561" s="1354"/>
      <c r="Z4561" s="1354"/>
      <c r="AA4561" s="1354"/>
      <c r="AB4561" s="1354"/>
      <c r="AC4561" s="1507">
        <f t="shared" si="1664"/>
        <v>1</v>
      </c>
      <c r="AD4561" s="1508">
        <f t="shared" si="1665"/>
        <v>1270.8499999999999</v>
      </c>
      <c r="AE4561" s="14" t="s">
        <v>334</v>
      </c>
      <c r="AF4561" s="14">
        <f t="shared" si="1666"/>
        <v>0</v>
      </c>
      <c r="AG4561" s="14" t="e">
        <f t="shared" si="1667"/>
        <v>#DIV/0!</v>
      </c>
      <c r="AH4561" s="14" t="s">
        <v>334</v>
      </c>
      <c r="AI4561" s="14" t="s">
        <v>334</v>
      </c>
      <c r="AJ4561" s="1503"/>
    </row>
    <row r="4562" spans="1:36" ht="15.75">
      <c r="A4562" s="1503">
        <v>69</v>
      </c>
      <c r="B4562" s="2192" t="s">
        <v>3871</v>
      </c>
      <c r="C4562" s="1354" t="s">
        <v>176</v>
      </c>
      <c r="D4562" s="1366">
        <v>147.66999999999999</v>
      </c>
      <c r="E4562" s="1362">
        <v>2</v>
      </c>
      <c r="F4562" s="1354">
        <f t="shared" si="1663"/>
        <v>295.33999999999997</v>
      </c>
      <c r="G4562" s="2261"/>
      <c r="H4562" s="2262"/>
      <c r="I4562" s="2264">
        <v>44725</v>
      </c>
      <c r="J4562" s="2265" t="s">
        <v>237</v>
      </c>
      <c r="K4562" s="1354"/>
      <c r="L4562" s="2242"/>
      <c r="M4562" s="1354"/>
      <c r="N4562" s="1354"/>
      <c r="O4562" s="1354"/>
      <c r="P4562" s="1354"/>
      <c r="Q4562" s="1354"/>
      <c r="R4562" s="1354"/>
      <c r="S4562" s="1354"/>
      <c r="T4562" s="1354"/>
      <c r="U4562" s="1354"/>
      <c r="V4562" s="1354"/>
      <c r="W4562" s="1354"/>
      <c r="X4562" s="1354"/>
      <c r="Y4562" s="1354"/>
      <c r="Z4562" s="1354"/>
      <c r="AA4562" s="1354"/>
      <c r="AB4562" s="1354"/>
      <c r="AC4562" s="1507">
        <f t="shared" si="1664"/>
        <v>2</v>
      </c>
      <c r="AD4562" s="1508">
        <f t="shared" si="1665"/>
        <v>295.33999999999997</v>
      </c>
      <c r="AE4562" s="14" t="s">
        <v>334</v>
      </c>
      <c r="AF4562" s="14">
        <f t="shared" si="1666"/>
        <v>0</v>
      </c>
      <c r="AG4562" s="14" t="e">
        <f t="shared" si="1667"/>
        <v>#DIV/0!</v>
      </c>
      <c r="AH4562" s="14" t="s">
        <v>334</v>
      </c>
      <c r="AI4562" s="14" t="s">
        <v>334</v>
      </c>
      <c r="AJ4562" s="1503"/>
    </row>
    <row r="4563" spans="1:36" ht="48" customHeight="1">
      <c r="A4563" s="1503">
        <v>70</v>
      </c>
      <c r="B4563" s="2192" t="s">
        <v>3872</v>
      </c>
      <c r="C4563" s="1354" t="s">
        <v>176</v>
      </c>
      <c r="D4563" s="1366">
        <v>2765.93</v>
      </c>
      <c r="E4563" s="1362">
        <v>5</v>
      </c>
      <c r="F4563" s="1354">
        <f t="shared" si="1663"/>
        <v>13829.65</v>
      </c>
      <c r="G4563" s="2261"/>
      <c r="H4563" s="2262"/>
      <c r="I4563" s="2264">
        <v>44725</v>
      </c>
      <c r="J4563" s="2265" t="s">
        <v>237</v>
      </c>
      <c r="K4563" s="1354"/>
      <c r="L4563" s="2242"/>
      <c r="M4563" s="1354"/>
      <c r="N4563" s="1354"/>
      <c r="O4563" s="1354"/>
      <c r="P4563" s="1354"/>
      <c r="Q4563" s="1354"/>
      <c r="R4563" s="1354"/>
      <c r="S4563" s="1354"/>
      <c r="T4563" s="1354"/>
      <c r="U4563" s="1354"/>
      <c r="V4563" s="1354"/>
      <c r="W4563" s="1354"/>
      <c r="X4563" s="1354"/>
      <c r="Y4563" s="1354"/>
      <c r="Z4563" s="1354"/>
      <c r="AA4563" s="1354"/>
      <c r="AB4563" s="1354"/>
      <c r="AC4563" s="1507">
        <f t="shared" si="1664"/>
        <v>5</v>
      </c>
      <c r="AD4563" s="1508">
        <f t="shared" si="1665"/>
        <v>13829.65</v>
      </c>
      <c r="AE4563" s="14" t="s">
        <v>334</v>
      </c>
      <c r="AF4563" s="14">
        <f t="shared" si="1666"/>
        <v>0</v>
      </c>
      <c r="AG4563" s="14" t="e">
        <f t="shared" si="1667"/>
        <v>#DIV/0!</v>
      </c>
      <c r="AH4563" s="14" t="s">
        <v>334</v>
      </c>
      <c r="AI4563" s="14" t="s">
        <v>334</v>
      </c>
      <c r="AJ4563" s="1503"/>
    </row>
    <row r="4564" spans="1:36" ht="63">
      <c r="A4564" s="1503">
        <v>71</v>
      </c>
      <c r="B4564" s="2192" t="s">
        <v>3873</v>
      </c>
      <c r="C4564" s="1354" t="s">
        <v>176</v>
      </c>
      <c r="D4564" s="1366">
        <v>2878.47</v>
      </c>
      <c r="E4564" s="1362">
        <v>11</v>
      </c>
      <c r="F4564" s="1354">
        <f t="shared" si="1663"/>
        <v>31663.17</v>
      </c>
      <c r="G4564" s="2261"/>
      <c r="H4564" s="2262"/>
      <c r="I4564" s="2264">
        <v>44725</v>
      </c>
      <c r="J4564" s="2265">
        <v>45076</v>
      </c>
      <c r="K4564" s="1354"/>
      <c r="L4564" s="2242"/>
      <c r="M4564" s="1354"/>
      <c r="N4564" s="1354"/>
      <c r="O4564" s="1354"/>
      <c r="P4564" s="1354">
        <v>5</v>
      </c>
      <c r="Q4564" s="1354"/>
      <c r="R4564" s="1354"/>
      <c r="S4564" s="1354"/>
      <c r="T4564" s="1354"/>
      <c r="U4564" s="1354"/>
      <c r="V4564" s="1354"/>
      <c r="W4564" s="1354"/>
      <c r="X4564" s="1354"/>
      <c r="Y4564" s="1354"/>
      <c r="Z4564" s="1354"/>
      <c r="AA4564" s="1354"/>
      <c r="AB4564" s="1354"/>
      <c r="AC4564" s="1507">
        <f t="shared" si="1664"/>
        <v>6</v>
      </c>
      <c r="AD4564" s="1508">
        <f t="shared" si="1665"/>
        <v>17270.82</v>
      </c>
      <c r="AE4564" s="14">
        <f t="shared" ref="AE4564:AE4592" si="1668">(J4564-"01.04.2023")/30</f>
        <v>1.9666666666666666</v>
      </c>
      <c r="AF4564" s="14">
        <f t="shared" si="1666"/>
        <v>1.6666666666666667</v>
      </c>
      <c r="AG4564" s="14">
        <f t="shared" si="1667"/>
        <v>3.5999999999999996</v>
      </c>
      <c r="AH4564" s="14">
        <f t="shared" ref="AH4564:AH4592" si="1669">AG4564-AE4564</f>
        <v>1.6333333333333331</v>
      </c>
      <c r="AI4564" s="14">
        <f t="shared" ref="AI4564:AI4592" si="1670">AC4564-(AE4564*AF4564)</f>
        <v>2.7222222222222223</v>
      </c>
      <c r="AJ4564" s="1503"/>
    </row>
    <row r="4565" spans="1:36" ht="15.75">
      <c r="A4565" s="1503">
        <v>72</v>
      </c>
      <c r="B4565" s="2266" t="s">
        <v>706</v>
      </c>
      <c r="C4565" s="2252" t="s">
        <v>63</v>
      </c>
      <c r="D4565" s="1366">
        <v>3.0754999999999999</v>
      </c>
      <c r="E4565" s="1362">
        <v>49837</v>
      </c>
      <c r="F4565" s="1354">
        <f t="shared" si="1663"/>
        <v>153273.69349999999</v>
      </c>
      <c r="G4565" s="2261"/>
      <c r="H4565" s="2262"/>
      <c r="I4565" s="2264">
        <v>44727</v>
      </c>
      <c r="J4565" s="2265">
        <v>45046</v>
      </c>
      <c r="K4565" s="1354"/>
      <c r="L4565" s="2242"/>
      <c r="M4565" s="1354"/>
      <c r="N4565" s="1354">
        <v>7065</v>
      </c>
      <c r="O4565" s="1354">
        <v>12307</v>
      </c>
      <c r="P4565" s="1354">
        <v>19005</v>
      </c>
      <c r="Q4565" s="1354"/>
      <c r="R4565" s="1354"/>
      <c r="S4565" s="1354"/>
      <c r="T4565" s="1354"/>
      <c r="U4565" s="1354"/>
      <c r="V4565" s="1354"/>
      <c r="W4565" s="1354"/>
      <c r="X4565" s="1354"/>
      <c r="Y4565" s="1354"/>
      <c r="Z4565" s="1354"/>
      <c r="AA4565" s="1354"/>
      <c r="AB4565" s="1354"/>
      <c r="AC4565" s="1507">
        <f t="shared" si="1664"/>
        <v>11460</v>
      </c>
      <c r="AD4565" s="1508">
        <f t="shared" si="1665"/>
        <v>35245.229999999996</v>
      </c>
      <c r="AE4565" s="14">
        <f t="shared" si="1668"/>
        <v>0.96666666666666667</v>
      </c>
      <c r="AF4565" s="14">
        <f t="shared" si="1666"/>
        <v>12792.333333333334</v>
      </c>
      <c r="AG4565" s="14">
        <f t="shared" si="1667"/>
        <v>0.89584907626964061</v>
      </c>
      <c r="AH4565" s="14">
        <f t="shared" si="1669"/>
        <v>-7.0817590397026065E-2</v>
      </c>
      <c r="AI4565" s="14">
        <f t="shared" si="1670"/>
        <v>-905.92222222222335</v>
      </c>
      <c r="AJ4565" s="1503"/>
    </row>
    <row r="4566" spans="1:36" ht="15.75">
      <c r="A4566" s="1503">
        <v>73</v>
      </c>
      <c r="B4566" s="2267" t="s">
        <v>3874</v>
      </c>
      <c r="C4566" s="1354" t="s">
        <v>176</v>
      </c>
      <c r="D4566" s="1366">
        <v>1323.23</v>
      </c>
      <c r="E4566" s="1362">
        <v>2</v>
      </c>
      <c r="F4566" s="1354">
        <f t="shared" si="1663"/>
        <v>2646.46</v>
      </c>
      <c r="G4566" s="2261"/>
      <c r="H4566" s="2262"/>
      <c r="I4566" s="2264">
        <v>44732</v>
      </c>
      <c r="J4566" s="2265">
        <v>45057</v>
      </c>
      <c r="K4566" s="1354"/>
      <c r="L4566" s="2242"/>
      <c r="M4566" s="1354"/>
      <c r="N4566" s="1354"/>
      <c r="O4566" s="1354"/>
      <c r="P4566" s="1354">
        <v>1</v>
      </c>
      <c r="Q4566" s="1354"/>
      <c r="R4566" s="1354"/>
      <c r="S4566" s="1354"/>
      <c r="T4566" s="1354"/>
      <c r="U4566" s="1354"/>
      <c r="V4566" s="1354"/>
      <c r="W4566" s="1354"/>
      <c r="X4566" s="1354"/>
      <c r="Y4566" s="1354"/>
      <c r="Z4566" s="1354"/>
      <c r="AA4566" s="1354"/>
      <c r="AB4566" s="1354"/>
      <c r="AC4566" s="1507">
        <f t="shared" si="1664"/>
        <v>1</v>
      </c>
      <c r="AD4566" s="1508">
        <f t="shared" si="1665"/>
        <v>1323.23</v>
      </c>
      <c r="AE4566" s="14">
        <f t="shared" si="1668"/>
        <v>1.3333333333333333</v>
      </c>
      <c r="AF4566" s="14">
        <f t="shared" si="1666"/>
        <v>0.33333333333333331</v>
      </c>
      <c r="AG4566" s="14">
        <f t="shared" si="1667"/>
        <v>3</v>
      </c>
      <c r="AH4566" s="14">
        <f t="shared" si="1669"/>
        <v>1.6666666666666667</v>
      </c>
      <c r="AI4566" s="14">
        <f t="shared" si="1670"/>
        <v>0.55555555555555558</v>
      </c>
      <c r="AJ4566" s="1503"/>
    </row>
    <row r="4567" spans="1:36" ht="15.75">
      <c r="A4567" s="1503">
        <v>74</v>
      </c>
      <c r="B4567" s="2267" t="s">
        <v>3875</v>
      </c>
      <c r="C4567" s="1354" t="s">
        <v>176</v>
      </c>
      <c r="D4567" s="1366">
        <v>830.15</v>
      </c>
      <c r="E4567" s="1362">
        <v>4</v>
      </c>
      <c r="F4567" s="1354">
        <f t="shared" si="1663"/>
        <v>3320.6</v>
      </c>
      <c r="G4567" s="2261"/>
      <c r="H4567" s="2262"/>
      <c r="I4567" s="2264">
        <v>44732</v>
      </c>
      <c r="J4567" s="2265">
        <v>45960</v>
      </c>
      <c r="K4567" s="1354"/>
      <c r="L4567" s="2242"/>
      <c r="M4567" s="1354"/>
      <c r="N4567" s="1354"/>
      <c r="O4567" s="1354"/>
      <c r="P4567" s="1354"/>
      <c r="Q4567" s="1354"/>
      <c r="R4567" s="1354"/>
      <c r="S4567" s="1354"/>
      <c r="T4567" s="1354"/>
      <c r="U4567" s="1354"/>
      <c r="V4567" s="1354"/>
      <c r="W4567" s="1354"/>
      <c r="X4567" s="1354"/>
      <c r="Y4567" s="1354"/>
      <c r="Z4567" s="1354"/>
      <c r="AA4567" s="1354"/>
      <c r="AB4567" s="1354"/>
      <c r="AC4567" s="1507">
        <f t="shared" si="1664"/>
        <v>4</v>
      </c>
      <c r="AD4567" s="1508">
        <f t="shared" si="1665"/>
        <v>3320.6</v>
      </c>
      <c r="AE4567" s="14">
        <f t="shared" si="1668"/>
        <v>31.433333333333334</v>
      </c>
      <c r="AF4567" s="14">
        <f t="shared" si="1666"/>
        <v>0</v>
      </c>
      <c r="AG4567" s="14" t="e">
        <f t="shared" si="1667"/>
        <v>#DIV/0!</v>
      </c>
      <c r="AH4567" s="14" t="e">
        <f t="shared" si="1669"/>
        <v>#DIV/0!</v>
      </c>
      <c r="AI4567" s="14">
        <f t="shared" si="1670"/>
        <v>4</v>
      </c>
      <c r="AJ4567" s="1503"/>
    </row>
    <row r="4568" spans="1:36" ht="15.75">
      <c r="A4568" s="1503">
        <v>76</v>
      </c>
      <c r="B4568" s="2267" t="s">
        <v>3877</v>
      </c>
      <c r="C4568" s="1354" t="s">
        <v>176</v>
      </c>
      <c r="D4568" s="1366">
        <v>668.38</v>
      </c>
      <c r="E4568" s="1362">
        <v>15</v>
      </c>
      <c r="F4568" s="1354">
        <f t="shared" si="1663"/>
        <v>10025.700000000001</v>
      </c>
      <c r="G4568" s="2261"/>
      <c r="H4568" s="2262"/>
      <c r="I4568" s="2264">
        <v>44732</v>
      </c>
      <c r="J4568" s="2265">
        <v>45139</v>
      </c>
      <c r="K4568" s="1354"/>
      <c r="L4568" s="2242"/>
      <c r="M4568" s="1354"/>
      <c r="N4568" s="1354">
        <v>2</v>
      </c>
      <c r="O4568" s="1354"/>
      <c r="P4568" s="1354"/>
      <c r="Q4568" s="1354"/>
      <c r="R4568" s="1354"/>
      <c r="S4568" s="1354"/>
      <c r="T4568" s="1354"/>
      <c r="U4568" s="1354"/>
      <c r="V4568" s="1354"/>
      <c r="W4568" s="1354"/>
      <c r="X4568" s="1354"/>
      <c r="Y4568" s="1354"/>
      <c r="Z4568" s="1354"/>
      <c r="AA4568" s="1354"/>
      <c r="AB4568" s="1354"/>
      <c r="AC4568" s="1507">
        <f t="shared" si="1664"/>
        <v>13</v>
      </c>
      <c r="AD4568" s="1508">
        <f t="shared" si="1665"/>
        <v>8688.94</v>
      </c>
      <c r="AE4568" s="14">
        <f t="shared" si="1668"/>
        <v>4.0666666666666664</v>
      </c>
      <c r="AF4568" s="14">
        <f t="shared" si="1666"/>
        <v>0.66666666666666663</v>
      </c>
      <c r="AG4568" s="14">
        <f t="shared" si="1667"/>
        <v>19.5</v>
      </c>
      <c r="AH4568" s="14">
        <f t="shared" si="1669"/>
        <v>15.433333333333334</v>
      </c>
      <c r="AI4568" s="14">
        <f t="shared" si="1670"/>
        <v>10.28888888888889</v>
      </c>
      <c r="AJ4568" s="1503"/>
    </row>
    <row r="4569" spans="1:36" ht="15.75">
      <c r="A4569" s="1503">
        <v>77</v>
      </c>
      <c r="B4569" s="2267" t="s">
        <v>3877</v>
      </c>
      <c r="C4569" s="1354" t="s">
        <v>176</v>
      </c>
      <c r="D4569" s="1366">
        <v>668.38</v>
      </c>
      <c r="E4569" s="1362">
        <v>67</v>
      </c>
      <c r="F4569" s="1354">
        <f t="shared" si="1663"/>
        <v>44781.46</v>
      </c>
      <c r="G4569" s="2261"/>
      <c r="H4569" s="2262"/>
      <c r="I4569" s="2264">
        <v>44732</v>
      </c>
      <c r="J4569" s="2265">
        <v>45058</v>
      </c>
      <c r="K4569" s="1354"/>
      <c r="L4569" s="2242"/>
      <c r="M4569" s="1354"/>
      <c r="N4569" s="1354">
        <v>10</v>
      </c>
      <c r="O4569" s="1354">
        <v>14</v>
      </c>
      <c r="P4569" s="1354">
        <v>18</v>
      </c>
      <c r="Q4569" s="1354"/>
      <c r="R4569" s="1354"/>
      <c r="S4569" s="1354"/>
      <c r="T4569" s="1354"/>
      <c r="U4569" s="1354"/>
      <c r="V4569" s="1354"/>
      <c r="W4569" s="1354"/>
      <c r="X4569" s="1354"/>
      <c r="Y4569" s="1354"/>
      <c r="Z4569" s="1354"/>
      <c r="AA4569" s="1354"/>
      <c r="AB4569" s="1354"/>
      <c r="AC4569" s="1507">
        <f t="shared" si="1664"/>
        <v>25</v>
      </c>
      <c r="AD4569" s="1508">
        <f t="shared" si="1665"/>
        <v>16709.5</v>
      </c>
      <c r="AE4569" s="14">
        <f t="shared" si="1668"/>
        <v>1.3666666666666667</v>
      </c>
      <c r="AF4569" s="14">
        <f t="shared" si="1666"/>
        <v>14</v>
      </c>
      <c r="AG4569" s="14">
        <f t="shared" si="1667"/>
        <v>1.7857142857142858</v>
      </c>
      <c r="AH4569" s="14">
        <f t="shared" si="1669"/>
        <v>0.41904761904761911</v>
      </c>
      <c r="AI4569" s="14">
        <f t="shared" si="1670"/>
        <v>5.8666666666666671</v>
      </c>
      <c r="AJ4569" s="1503"/>
    </row>
    <row r="4570" spans="1:36" ht="15.75">
      <c r="A4570" s="1503">
        <v>78</v>
      </c>
      <c r="B4570" s="2267" t="s">
        <v>3877</v>
      </c>
      <c r="C4570" s="1354" t="s">
        <v>176</v>
      </c>
      <c r="D4570" s="1366">
        <v>668.38</v>
      </c>
      <c r="E4570" s="1362">
        <v>1</v>
      </c>
      <c r="F4570" s="1354">
        <f t="shared" si="1663"/>
        <v>668.38</v>
      </c>
      <c r="G4570" s="2261"/>
      <c r="H4570" s="2262"/>
      <c r="I4570" s="2264">
        <v>44732</v>
      </c>
      <c r="J4570" s="2265">
        <v>45140</v>
      </c>
      <c r="K4570" s="1354"/>
      <c r="L4570" s="2242"/>
      <c r="M4570" s="1354"/>
      <c r="N4570" s="1354"/>
      <c r="O4570" s="1354"/>
      <c r="P4570" s="1354"/>
      <c r="Q4570" s="1354"/>
      <c r="R4570" s="1354"/>
      <c r="S4570" s="1354"/>
      <c r="T4570" s="1354"/>
      <c r="U4570" s="1354"/>
      <c r="V4570" s="1354"/>
      <c r="W4570" s="1354"/>
      <c r="X4570" s="1354"/>
      <c r="Y4570" s="1354"/>
      <c r="Z4570" s="1354"/>
      <c r="AA4570" s="1354"/>
      <c r="AB4570" s="1354"/>
      <c r="AC4570" s="1507">
        <f t="shared" si="1664"/>
        <v>1</v>
      </c>
      <c r="AD4570" s="1508">
        <f t="shared" si="1665"/>
        <v>668.38</v>
      </c>
      <c r="AE4570" s="14">
        <f t="shared" si="1668"/>
        <v>4.0999999999999996</v>
      </c>
      <c r="AF4570" s="14">
        <f t="shared" si="1666"/>
        <v>0</v>
      </c>
      <c r="AG4570" s="14" t="e">
        <f t="shared" si="1667"/>
        <v>#DIV/0!</v>
      </c>
      <c r="AH4570" s="14" t="e">
        <f t="shared" si="1669"/>
        <v>#DIV/0!</v>
      </c>
      <c r="AI4570" s="14">
        <f t="shared" si="1670"/>
        <v>1</v>
      </c>
      <c r="AJ4570" s="1503"/>
    </row>
    <row r="4571" spans="1:36" ht="15.75">
      <c r="A4571" s="1503">
        <v>80</v>
      </c>
      <c r="B4571" s="2267" t="s">
        <v>3878</v>
      </c>
      <c r="C4571" s="1354" t="s">
        <v>176</v>
      </c>
      <c r="D4571" s="1366">
        <v>9547.9</v>
      </c>
      <c r="E4571" s="1362">
        <v>5.2</v>
      </c>
      <c r="F4571" s="1354">
        <f t="shared" si="1663"/>
        <v>49649.08</v>
      </c>
      <c r="G4571" s="2261"/>
      <c r="H4571" s="2262"/>
      <c r="I4571" s="2264">
        <v>44732</v>
      </c>
      <c r="J4571" s="2265">
        <v>45605</v>
      </c>
      <c r="K4571" s="1354"/>
      <c r="L4571" s="2242"/>
      <c r="M4571" s="1354"/>
      <c r="N4571" s="1354">
        <v>1.1000000000000001</v>
      </c>
      <c r="O4571" s="1354">
        <v>0.25</v>
      </c>
      <c r="P4571" s="1354">
        <v>0.35</v>
      </c>
      <c r="Q4571" s="1354"/>
      <c r="R4571" s="1354"/>
      <c r="S4571" s="1354"/>
      <c r="T4571" s="1354"/>
      <c r="U4571" s="1354"/>
      <c r="V4571" s="1354"/>
      <c r="W4571" s="1354"/>
      <c r="X4571" s="1354"/>
      <c r="Y4571" s="1354"/>
      <c r="Z4571" s="1354"/>
      <c r="AA4571" s="1354"/>
      <c r="AB4571" s="1354"/>
      <c r="AC4571" s="1507">
        <f t="shared" si="1664"/>
        <v>3.4999999999999996</v>
      </c>
      <c r="AD4571" s="1508">
        <f t="shared" si="1665"/>
        <v>33417.649999999994</v>
      </c>
      <c r="AE4571" s="14">
        <f t="shared" si="1668"/>
        <v>19.600000000000001</v>
      </c>
      <c r="AF4571" s="14">
        <f t="shared" si="1666"/>
        <v>0.56666666666666676</v>
      </c>
      <c r="AG4571" s="14">
        <f t="shared" si="1667"/>
        <v>6.1764705882352926</v>
      </c>
      <c r="AH4571" s="14">
        <f t="shared" si="1669"/>
        <v>-13.423529411764708</v>
      </c>
      <c r="AI4571" s="14">
        <f t="shared" si="1670"/>
        <v>-7.6066666666666691</v>
      </c>
      <c r="AJ4571" s="1503"/>
    </row>
    <row r="4572" spans="1:36" ht="15.75">
      <c r="A4572" s="1503">
        <v>81</v>
      </c>
      <c r="B4572" s="1298" t="s">
        <v>3876</v>
      </c>
      <c r="C4572" s="1350" t="s">
        <v>176</v>
      </c>
      <c r="D4572" s="1346">
        <v>12730.63</v>
      </c>
      <c r="E4572" s="1362"/>
      <c r="F4572" s="1354"/>
      <c r="G4572" s="1345">
        <v>142</v>
      </c>
      <c r="H4572" s="2262">
        <f t="shared" ref="H4572:H4582" si="1671">G4572*D4572</f>
        <v>1807749.46</v>
      </c>
      <c r="I4572" s="1399">
        <v>44995</v>
      </c>
      <c r="J4572" s="2268">
        <v>45287</v>
      </c>
      <c r="K4572" s="1354"/>
      <c r="L4572" s="2242"/>
      <c r="M4572" s="1354"/>
      <c r="N4572" s="1354"/>
      <c r="O4572" s="1354"/>
      <c r="P4572" s="1354">
        <v>5</v>
      </c>
      <c r="Q4572" s="1354"/>
      <c r="R4572" s="1354"/>
      <c r="S4572" s="1354"/>
      <c r="T4572" s="1354"/>
      <c r="U4572" s="1354"/>
      <c r="V4572" s="1354"/>
      <c r="W4572" s="1354"/>
      <c r="X4572" s="1354"/>
      <c r="Y4572" s="1354"/>
      <c r="Z4572" s="1354"/>
      <c r="AA4572" s="1354"/>
      <c r="AB4572" s="1354"/>
      <c r="AC4572" s="1507">
        <f t="shared" si="1664"/>
        <v>137</v>
      </c>
      <c r="AD4572" s="1508">
        <f t="shared" si="1665"/>
        <v>1744096.3099999998</v>
      </c>
      <c r="AE4572" s="14">
        <f t="shared" si="1668"/>
        <v>9</v>
      </c>
      <c r="AF4572" s="14">
        <f t="shared" si="1666"/>
        <v>1.6666666666666667</v>
      </c>
      <c r="AG4572" s="14">
        <f t="shared" si="1667"/>
        <v>82.2</v>
      </c>
      <c r="AH4572" s="14">
        <f t="shared" si="1669"/>
        <v>73.2</v>
      </c>
      <c r="AI4572" s="14">
        <f t="shared" si="1670"/>
        <v>122</v>
      </c>
      <c r="AJ4572" s="1503"/>
    </row>
    <row r="4573" spans="1:36" ht="15.75">
      <c r="A4573" s="1503">
        <v>82</v>
      </c>
      <c r="B4573" s="1298" t="s">
        <v>10512</v>
      </c>
      <c r="C4573" s="1350" t="s">
        <v>176</v>
      </c>
      <c r="D4573" s="1346">
        <v>5092.3100000000004</v>
      </c>
      <c r="E4573" s="1362"/>
      <c r="F4573" s="1354"/>
      <c r="G4573" s="1345">
        <v>3</v>
      </c>
      <c r="H4573" s="2262">
        <f t="shared" si="1671"/>
        <v>15276.93</v>
      </c>
      <c r="I4573" s="1399">
        <v>44995</v>
      </c>
      <c r="J4573" s="2268">
        <v>45101</v>
      </c>
      <c r="K4573" s="1354"/>
      <c r="L4573" s="2242"/>
      <c r="M4573" s="1354"/>
      <c r="N4573" s="1354"/>
      <c r="O4573" s="1354"/>
      <c r="P4573" s="1354"/>
      <c r="Q4573" s="1354"/>
      <c r="R4573" s="1354"/>
      <c r="S4573" s="1354"/>
      <c r="T4573" s="1354"/>
      <c r="U4573" s="1354"/>
      <c r="V4573" s="1354"/>
      <c r="W4573" s="1354"/>
      <c r="X4573" s="1354"/>
      <c r="Y4573" s="1354"/>
      <c r="Z4573" s="1354"/>
      <c r="AA4573" s="1354"/>
      <c r="AB4573" s="1354"/>
      <c r="AC4573" s="1507">
        <f t="shared" si="1664"/>
        <v>3</v>
      </c>
      <c r="AD4573" s="1508">
        <f t="shared" si="1665"/>
        <v>15276.93</v>
      </c>
      <c r="AE4573" s="14">
        <f t="shared" si="1668"/>
        <v>2.8</v>
      </c>
      <c r="AF4573" s="14">
        <f t="shared" si="1666"/>
        <v>0</v>
      </c>
      <c r="AG4573" s="14" t="e">
        <f t="shared" si="1667"/>
        <v>#DIV/0!</v>
      </c>
      <c r="AH4573" s="14" t="e">
        <f t="shared" si="1669"/>
        <v>#DIV/0!</v>
      </c>
      <c r="AI4573" s="14">
        <f t="shared" si="1670"/>
        <v>3</v>
      </c>
      <c r="AJ4573" s="1503"/>
    </row>
    <row r="4574" spans="1:36" ht="15.75">
      <c r="A4574" s="1503">
        <v>83</v>
      </c>
      <c r="B4574" s="2192" t="s">
        <v>10513</v>
      </c>
      <c r="C4574" s="1350" t="s">
        <v>176</v>
      </c>
      <c r="D4574" s="1346">
        <v>5092.3100000000004</v>
      </c>
      <c r="E4574" s="1362"/>
      <c r="F4574" s="1354"/>
      <c r="G4574" s="1345">
        <v>3</v>
      </c>
      <c r="H4574" s="2262">
        <f t="shared" si="1671"/>
        <v>15276.93</v>
      </c>
      <c r="I4574" s="1399">
        <v>44995</v>
      </c>
      <c r="J4574" s="2268">
        <v>45108</v>
      </c>
      <c r="K4574" s="1354"/>
      <c r="L4574" s="2242"/>
      <c r="M4574" s="1354"/>
      <c r="N4574" s="1354"/>
      <c r="O4574" s="1354"/>
      <c r="P4574" s="1354"/>
      <c r="Q4574" s="1354"/>
      <c r="R4574" s="1354"/>
      <c r="S4574" s="1354"/>
      <c r="T4574" s="1354"/>
      <c r="U4574" s="1354"/>
      <c r="V4574" s="1354"/>
      <c r="W4574" s="1354"/>
      <c r="X4574" s="1354"/>
      <c r="Y4574" s="1354"/>
      <c r="Z4574" s="1354"/>
      <c r="AA4574" s="1354"/>
      <c r="AB4574" s="1354"/>
      <c r="AC4574" s="1507">
        <f t="shared" si="1664"/>
        <v>3</v>
      </c>
      <c r="AD4574" s="1508">
        <f t="shared" si="1665"/>
        <v>15276.93</v>
      </c>
      <c r="AE4574" s="14">
        <f t="shared" si="1668"/>
        <v>3.0333333333333332</v>
      </c>
      <c r="AF4574" s="14">
        <f t="shared" si="1666"/>
        <v>0</v>
      </c>
      <c r="AG4574" s="14" t="e">
        <f t="shared" si="1667"/>
        <v>#DIV/0!</v>
      </c>
      <c r="AH4574" s="14" t="e">
        <f t="shared" si="1669"/>
        <v>#DIV/0!</v>
      </c>
      <c r="AI4574" s="14">
        <f t="shared" si="1670"/>
        <v>3</v>
      </c>
      <c r="AJ4574" s="1503"/>
    </row>
    <row r="4575" spans="1:36" ht="15.75">
      <c r="A4575" s="1503">
        <v>84</v>
      </c>
      <c r="B4575" s="2263" t="s">
        <v>10514</v>
      </c>
      <c r="C4575" s="1350" t="s">
        <v>153</v>
      </c>
      <c r="D4575" s="1346">
        <v>392.92517857000001</v>
      </c>
      <c r="E4575" s="1362"/>
      <c r="F4575" s="1354"/>
      <c r="G4575" s="1345">
        <v>1120</v>
      </c>
      <c r="H4575" s="2262">
        <f t="shared" si="1671"/>
        <v>440076.1999984</v>
      </c>
      <c r="I4575" s="1399">
        <v>44995</v>
      </c>
      <c r="J4575" s="2268">
        <v>45504</v>
      </c>
      <c r="K4575" s="1354"/>
      <c r="L4575" s="2242"/>
      <c r="M4575" s="1354"/>
      <c r="N4575" s="1354"/>
      <c r="O4575" s="1354"/>
      <c r="P4575" s="1354">
        <v>784</v>
      </c>
      <c r="Q4575" s="1354"/>
      <c r="R4575" s="1354"/>
      <c r="S4575" s="1354"/>
      <c r="T4575" s="1354"/>
      <c r="U4575" s="1354"/>
      <c r="V4575" s="1354"/>
      <c r="W4575" s="1354"/>
      <c r="X4575" s="1354"/>
      <c r="Y4575" s="1354"/>
      <c r="Z4575" s="1354"/>
      <c r="AA4575" s="1354"/>
      <c r="AB4575" s="1354"/>
      <c r="AC4575" s="1507">
        <f t="shared" si="1664"/>
        <v>336</v>
      </c>
      <c r="AD4575" s="1508">
        <f t="shared" si="1665"/>
        <v>132022.85999952001</v>
      </c>
      <c r="AE4575" s="14">
        <f t="shared" si="1668"/>
        <v>16.233333333333334</v>
      </c>
      <c r="AF4575" s="14">
        <f t="shared" si="1666"/>
        <v>261.33333333333331</v>
      </c>
      <c r="AG4575" s="14">
        <f t="shared" si="1667"/>
        <v>1.2857142857142858</v>
      </c>
      <c r="AH4575" s="14">
        <f t="shared" si="1669"/>
        <v>-14.947619047619048</v>
      </c>
      <c r="AI4575" s="14">
        <f t="shared" si="1670"/>
        <v>-3906.3111111111111</v>
      </c>
      <c r="AJ4575" s="1503"/>
    </row>
    <row r="4576" spans="1:36" ht="15.75">
      <c r="A4576" s="1503">
        <v>85</v>
      </c>
      <c r="B4576" s="2263" t="s">
        <v>10515</v>
      </c>
      <c r="C4576" s="1350" t="s">
        <v>153</v>
      </c>
      <c r="D4576" s="1346">
        <v>34.165892849999999</v>
      </c>
      <c r="E4576" s="1362"/>
      <c r="F4576" s="1354"/>
      <c r="G4576" s="1345">
        <v>1120</v>
      </c>
      <c r="H4576" s="2262">
        <f t="shared" si="1671"/>
        <v>38265.799992</v>
      </c>
      <c r="I4576" s="1399">
        <v>44995</v>
      </c>
      <c r="J4576" s="2268">
        <v>45412</v>
      </c>
      <c r="K4576" s="1354"/>
      <c r="L4576" s="2242"/>
      <c r="M4576" s="1354"/>
      <c r="N4576" s="1354"/>
      <c r="O4576" s="1354"/>
      <c r="P4576" s="1354">
        <v>784</v>
      </c>
      <c r="Q4576" s="1354"/>
      <c r="R4576" s="1354"/>
      <c r="S4576" s="1354"/>
      <c r="T4576" s="1354"/>
      <c r="U4576" s="1354"/>
      <c r="V4576" s="1354"/>
      <c r="W4576" s="1354"/>
      <c r="X4576" s="1354"/>
      <c r="Y4576" s="1354"/>
      <c r="Z4576" s="1354"/>
      <c r="AA4576" s="1354"/>
      <c r="AB4576" s="1354"/>
      <c r="AC4576" s="1507">
        <f t="shared" si="1664"/>
        <v>336</v>
      </c>
      <c r="AD4576" s="1508">
        <f t="shared" si="1665"/>
        <v>11479.7399976</v>
      </c>
      <c r="AE4576" s="14">
        <f t="shared" si="1668"/>
        <v>13.166666666666666</v>
      </c>
      <c r="AF4576" s="14">
        <f t="shared" si="1666"/>
        <v>261.33333333333331</v>
      </c>
      <c r="AG4576" s="14">
        <f t="shared" si="1667"/>
        <v>1.2857142857142858</v>
      </c>
      <c r="AH4576" s="14">
        <f t="shared" si="1669"/>
        <v>-11.88095238095238</v>
      </c>
      <c r="AI4576" s="14">
        <f t="shared" si="1670"/>
        <v>-3104.8888888888887</v>
      </c>
      <c r="AJ4576" s="1503"/>
    </row>
    <row r="4577" spans="1:36" ht="15.75">
      <c r="A4577" s="1503">
        <v>86</v>
      </c>
      <c r="B4577" s="1298" t="s">
        <v>3876</v>
      </c>
      <c r="C4577" s="1350" t="s">
        <v>176</v>
      </c>
      <c r="D4577" s="1346">
        <v>12730.63</v>
      </c>
      <c r="E4577" s="1362"/>
      <c r="F4577" s="1354"/>
      <c r="G4577" s="1345">
        <v>145</v>
      </c>
      <c r="H4577" s="2262">
        <f t="shared" si="1671"/>
        <v>1845941.3499999999</v>
      </c>
      <c r="I4577" s="1399">
        <v>45008</v>
      </c>
      <c r="J4577" s="2268">
        <v>45314</v>
      </c>
      <c r="K4577" s="1354"/>
      <c r="L4577" s="2242"/>
      <c r="M4577" s="1354"/>
      <c r="N4577" s="1354"/>
      <c r="O4577" s="1354"/>
      <c r="P4577" s="1354"/>
      <c r="Q4577" s="1354"/>
      <c r="R4577" s="1354"/>
      <c r="S4577" s="1354"/>
      <c r="T4577" s="1354"/>
      <c r="U4577" s="1354"/>
      <c r="V4577" s="1354"/>
      <c r="W4577" s="1354"/>
      <c r="X4577" s="1354"/>
      <c r="Y4577" s="1354"/>
      <c r="Z4577" s="1354"/>
      <c r="AA4577" s="1354"/>
      <c r="AB4577" s="1354"/>
      <c r="AC4577" s="1507">
        <f t="shared" si="1664"/>
        <v>145</v>
      </c>
      <c r="AD4577" s="1508">
        <f t="shared" si="1665"/>
        <v>1845941.3499999999</v>
      </c>
      <c r="AE4577" s="14">
        <f t="shared" si="1668"/>
        <v>9.9</v>
      </c>
      <c r="AF4577" s="14">
        <f t="shared" si="1666"/>
        <v>0</v>
      </c>
      <c r="AG4577" s="14" t="e">
        <f t="shared" si="1667"/>
        <v>#DIV/0!</v>
      </c>
      <c r="AH4577" s="14" t="e">
        <f t="shared" si="1669"/>
        <v>#DIV/0!</v>
      </c>
      <c r="AI4577" s="14">
        <f t="shared" si="1670"/>
        <v>145</v>
      </c>
      <c r="AJ4577" s="1503"/>
    </row>
    <row r="4578" spans="1:36" ht="15.75">
      <c r="A4578" s="1503">
        <v>87</v>
      </c>
      <c r="B4578" s="1298" t="s">
        <v>10512</v>
      </c>
      <c r="C4578" s="1350" t="s">
        <v>176</v>
      </c>
      <c r="D4578" s="1346">
        <v>5092.3100000000004</v>
      </c>
      <c r="E4578" s="1362"/>
      <c r="F4578" s="1354"/>
      <c r="G4578" s="1345">
        <v>2</v>
      </c>
      <c r="H4578" s="2262">
        <f t="shared" si="1671"/>
        <v>10184.620000000001</v>
      </c>
      <c r="I4578" s="1399">
        <v>45008</v>
      </c>
      <c r="J4578" s="2268">
        <v>45101</v>
      </c>
      <c r="K4578" s="1354"/>
      <c r="L4578" s="2242"/>
      <c r="M4578" s="1354"/>
      <c r="N4578" s="1354"/>
      <c r="O4578" s="1354"/>
      <c r="P4578" s="1354"/>
      <c r="Q4578" s="1354"/>
      <c r="R4578" s="1354"/>
      <c r="S4578" s="1354"/>
      <c r="T4578" s="1354"/>
      <c r="U4578" s="1354"/>
      <c r="V4578" s="1354"/>
      <c r="W4578" s="1354"/>
      <c r="X4578" s="1354"/>
      <c r="Y4578" s="1354"/>
      <c r="Z4578" s="1354"/>
      <c r="AA4578" s="1354"/>
      <c r="AB4578" s="1354"/>
      <c r="AC4578" s="1507">
        <f t="shared" si="1664"/>
        <v>2</v>
      </c>
      <c r="AD4578" s="1508">
        <f t="shared" si="1665"/>
        <v>10184.620000000001</v>
      </c>
      <c r="AE4578" s="14">
        <f t="shared" si="1668"/>
        <v>2.8</v>
      </c>
      <c r="AF4578" s="14">
        <f t="shared" si="1666"/>
        <v>0</v>
      </c>
      <c r="AG4578" s="14" t="e">
        <f t="shared" si="1667"/>
        <v>#DIV/0!</v>
      </c>
      <c r="AH4578" s="14" t="e">
        <f t="shared" si="1669"/>
        <v>#DIV/0!</v>
      </c>
      <c r="AI4578" s="14">
        <f t="shared" si="1670"/>
        <v>2</v>
      </c>
      <c r="AJ4578" s="1503"/>
    </row>
    <row r="4579" spans="1:36" ht="15.75">
      <c r="A4579" s="1503">
        <v>88</v>
      </c>
      <c r="B4579" s="2192" t="s">
        <v>10513</v>
      </c>
      <c r="C4579" s="1350" t="s">
        <v>176</v>
      </c>
      <c r="D4579" s="1346">
        <v>5092.3100000000004</v>
      </c>
      <c r="E4579" s="1362"/>
      <c r="F4579" s="1354"/>
      <c r="G4579" s="1345">
        <v>2</v>
      </c>
      <c r="H4579" s="2262">
        <f t="shared" si="1671"/>
        <v>10184.620000000001</v>
      </c>
      <c r="I4579" s="1399">
        <v>45008</v>
      </c>
      <c r="J4579" s="2268">
        <v>45129</v>
      </c>
      <c r="K4579" s="1354"/>
      <c r="L4579" s="2242"/>
      <c r="M4579" s="1354"/>
      <c r="N4579" s="1354"/>
      <c r="O4579" s="1354"/>
      <c r="P4579" s="1354"/>
      <c r="Q4579" s="1354"/>
      <c r="R4579" s="1354"/>
      <c r="S4579" s="1354"/>
      <c r="T4579" s="1354"/>
      <c r="U4579" s="1354"/>
      <c r="V4579" s="1354"/>
      <c r="W4579" s="1354"/>
      <c r="X4579" s="1354"/>
      <c r="Y4579" s="1354"/>
      <c r="Z4579" s="1354"/>
      <c r="AA4579" s="1354"/>
      <c r="AB4579" s="1354"/>
      <c r="AC4579" s="1507">
        <f t="shared" si="1664"/>
        <v>2</v>
      </c>
      <c r="AD4579" s="1508">
        <f t="shared" si="1665"/>
        <v>10184.620000000001</v>
      </c>
      <c r="AE4579" s="14">
        <f t="shared" si="1668"/>
        <v>3.7333333333333334</v>
      </c>
      <c r="AF4579" s="14">
        <f t="shared" si="1666"/>
        <v>0</v>
      </c>
      <c r="AG4579" s="14" t="e">
        <f t="shared" si="1667"/>
        <v>#DIV/0!</v>
      </c>
      <c r="AH4579" s="14" t="e">
        <f t="shared" si="1669"/>
        <v>#DIV/0!</v>
      </c>
      <c r="AI4579" s="14">
        <f t="shared" si="1670"/>
        <v>2</v>
      </c>
      <c r="AJ4579" s="1503"/>
    </row>
    <row r="4580" spans="1:36" ht="15.75">
      <c r="A4580" s="1503">
        <v>89</v>
      </c>
      <c r="B4580" s="2263" t="s">
        <v>5618</v>
      </c>
      <c r="C4580" s="1350" t="s">
        <v>176</v>
      </c>
      <c r="D4580" s="1346">
        <v>1706.53</v>
      </c>
      <c r="E4580" s="1362"/>
      <c r="F4580" s="1354"/>
      <c r="G4580" s="1345">
        <v>423</v>
      </c>
      <c r="H4580" s="2262">
        <f t="shared" si="1671"/>
        <v>721862.19</v>
      </c>
      <c r="I4580" s="1399">
        <v>45008</v>
      </c>
      <c r="J4580" s="2268">
        <v>45930</v>
      </c>
      <c r="K4580" s="1354"/>
      <c r="L4580" s="2242"/>
      <c r="M4580" s="1354"/>
      <c r="N4580" s="1354"/>
      <c r="O4580" s="1354"/>
      <c r="P4580" s="1354">
        <v>168</v>
      </c>
      <c r="Q4580" s="1354"/>
      <c r="R4580" s="1354"/>
      <c r="S4580" s="1354"/>
      <c r="T4580" s="1354"/>
      <c r="U4580" s="1354"/>
      <c r="V4580" s="1354"/>
      <c r="W4580" s="1354"/>
      <c r="X4580" s="1354"/>
      <c r="Y4580" s="1354"/>
      <c r="Z4580" s="1354"/>
      <c r="AA4580" s="1354"/>
      <c r="AB4580" s="1354"/>
      <c r="AC4580" s="1507">
        <f t="shared" si="1664"/>
        <v>255</v>
      </c>
      <c r="AD4580" s="1508">
        <f t="shared" si="1665"/>
        <v>435165.14999999997</v>
      </c>
      <c r="AE4580" s="14">
        <f t="shared" si="1668"/>
        <v>30.433333333333334</v>
      </c>
      <c r="AF4580" s="14">
        <f t="shared" si="1666"/>
        <v>56</v>
      </c>
      <c r="AG4580" s="14">
        <f t="shared" si="1667"/>
        <v>4.5535714285714288</v>
      </c>
      <c r="AH4580" s="14">
        <f t="shared" si="1669"/>
        <v>-25.879761904761907</v>
      </c>
      <c r="AI4580" s="14">
        <f t="shared" si="1670"/>
        <v>-1449.2666666666667</v>
      </c>
      <c r="AJ4580" s="1503"/>
    </row>
    <row r="4581" spans="1:36" ht="15.75">
      <c r="A4581" s="1503">
        <v>90</v>
      </c>
      <c r="B4581" s="2263" t="s">
        <v>5618</v>
      </c>
      <c r="C4581" s="1350" t="s">
        <v>176</v>
      </c>
      <c r="D4581" s="1346">
        <v>1706.53</v>
      </c>
      <c r="E4581" s="1362"/>
      <c r="F4581" s="1354"/>
      <c r="G4581" s="1345">
        <v>3520</v>
      </c>
      <c r="H4581" s="2262">
        <f t="shared" si="1671"/>
        <v>6006985.5999999996</v>
      </c>
      <c r="I4581" s="1399">
        <v>45008</v>
      </c>
      <c r="J4581" s="2268">
        <v>45961</v>
      </c>
      <c r="K4581" s="1354"/>
      <c r="L4581" s="2242"/>
      <c r="M4581" s="1354"/>
      <c r="N4581" s="1354"/>
      <c r="O4581" s="1354"/>
      <c r="P4581" s="1354"/>
      <c r="Q4581" s="1354"/>
      <c r="R4581" s="1354"/>
      <c r="S4581" s="1354"/>
      <c r="T4581" s="1354"/>
      <c r="U4581" s="1354"/>
      <c r="V4581" s="1354"/>
      <c r="W4581" s="1354"/>
      <c r="X4581" s="1354"/>
      <c r="Y4581" s="1354"/>
      <c r="Z4581" s="1354"/>
      <c r="AA4581" s="1354"/>
      <c r="AB4581" s="1354"/>
      <c r="AC4581" s="1507">
        <f t="shared" si="1664"/>
        <v>3520</v>
      </c>
      <c r="AD4581" s="1508">
        <f t="shared" si="1665"/>
        <v>6006985.5999999996</v>
      </c>
      <c r="AE4581" s="14">
        <f t="shared" si="1668"/>
        <v>31.466666666666665</v>
      </c>
      <c r="AF4581" s="14">
        <f t="shared" si="1666"/>
        <v>0</v>
      </c>
      <c r="AG4581" s="14" t="e">
        <f t="shared" si="1667"/>
        <v>#DIV/0!</v>
      </c>
      <c r="AH4581" s="14" t="e">
        <f t="shared" si="1669"/>
        <v>#DIV/0!</v>
      </c>
      <c r="AI4581" s="14">
        <f t="shared" si="1670"/>
        <v>3520</v>
      </c>
      <c r="AJ4581" s="1503"/>
    </row>
    <row r="4582" spans="1:36" ht="15.75">
      <c r="A4582" s="1503">
        <v>91</v>
      </c>
      <c r="B4582" s="2192" t="s">
        <v>6841</v>
      </c>
      <c r="C4582" s="1350" t="s">
        <v>176</v>
      </c>
      <c r="D4582" s="1346">
        <v>76.63</v>
      </c>
      <c r="E4582" s="1362"/>
      <c r="F4582" s="1354"/>
      <c r="G4582" s="1345">
        <v>2843</v>
      </c>
      <c r="H4582" s="2262">
        <f t="shared" si="1671"/>
        <v>217859.09</v>
      </c>
      <c r="I4582" s="1399">
        <v>45008</v>
      </c>
      <c r="J4582" s="2268">
        <v>45596</v>
      </c>
      <c r="K4582" s="1354"/>
      <c r="L4582" s="2242"/>
      <c r="M4582" s="1354"/>
      <c r="N4582" s="1354"/>
      <c r="O4582" s="1354"/>
      <c r="P4582" s="1354">
        <v>10</v>
      </c>
      <c r="Q4582" s="1354"/>
      <c r="R4582" s="1354"/>
      <c r="S4582" s="1354"/>
      <c r="T4582" s="1354"/>
      <c r="U4582" s="1354"/>
      <c r="V4582" s="1354"/>
      <c r="W4582" s="1354"/>
      <c r="X4582" s="1354"/>
      <c r="Y4582" s="1354"/>
      <c r="Z4582" s="1354"/>
      <c r="AA4582" s="1354"/>
      <c r="AB4582" s="1354"/>
      <c r="AC4582" s="1507">
        <f t="shared" si="1664"/>
        <v>2833</v>
      </c>
      <c r="AD4582" s="1508">
        <f t="shared" si="1665"/>
        <v>217092.78999999998</v>
      </c>
      <c r="AE4582" s="14">
        <f t="shared" si="1668"/>
        <v>19.3</v>
      </c>
      <c r="AF4582" s="14">
        <f t="shared" si="1666"/>
        <v>3.3333333333333335</v>
      </c>
      <c r="AG4582" s="14">
        <f t="shared" si="1667"/>
        <v>849.9</v>
      </c>
      <c r="AH4582" s="14">
        <f t="shared" si="1669"/>
        <v>830.6</v>
      </c>
      <c r="AI4582" s="14">
        <f t="shared" si="1670"/>
        <v>2768.6666666666665</v>
      </c>
      <c r="AJ4582" s="1503"/>
    </row>
    <row r="4583" spans="1:36" ht="15.75">
      <c r="A4583" s="1503">
        <v>92</v>
      </c>
      <c r="B4583" s="2263" t="s">
        <v>4415</v>
      </c>
      <c r="C4583" s="2269" t="s">
        <v>233</v>
      </c>
      <c r="D4583" s="2270">
        <v>134275.57999999999</v>
      </c>
      <c r="E4583" s="1362">
        <v>1</v>
      </c>
      <c r="F4583" s="1354">
        <f t="shared" ref="F4583:F4623" si="1672">D4583*E4583</f>
        <v>134275.57999999999</v>
      </c>
      <c r="G4583" s="2261"/>
      <c r="H4583" s="2262"/>
      <c r="I4583" s="2271">
        <v>44749</v>
      </c>
      <c r="J4583" s="2265">
        <v>45382</v>
      </c>
      <c r="K4583" s="1354"/>
      <c r="L4583" s="2242"/>
      <c r="M4583" s="1354"/>
      <c r="N4583" s="1354"/>
      <c r="O4583" s="1354"/>
      <c r="P4583" s="1354"/>
      <c r="Q4583" s="1354"/>
      <c r="R4583" s="1354"/>
      <c r="S4583" s="1354"/>
      <c r="T4583" s="1354"/>
      <c r="U4583" s="1354"/>
      <c r="V4583" s="1354"/>
      <c r="W4583" s="1354"/>
      <c r="X4583" s="1354"/>
      <c r="Y4583" s="1354"/>
      <c r="Z4583" s="1354"/>
      <c r="AA4583" s="1354"/>
      <c r="AB4583" s="1354"/>
      <c r="AC4583" s="1507">
        <f t="shared" si="1664"/>
        <v>1</v>
      </c>
      <c r="AD4583" s="1508">
        <f t="shared" si="1665"/>
        <v>134275.57999999999</v>
      </c>
      <c r="AE4583" s="14">
        <f t="shared" si="1668"/>
        <v>12.166666666666666</v>
      </c>
      <c r="AF4583" s="14">
        <f t="shared" si="1666"/>
        <v>0</v>
      </c>
      <c r="AG4583" s="14" t="e">
        <f t="shared" si="1667"/>
        <v>#DIV/0!</v>
      </c>
      <c r="AH4583" s="14" t="e">
        <f t="shared" si="1669"/>
        <v>#DIV/0!</v>
      </c>
      <c r="AI4583" s="14">
        <f t="shared" si="1670"/>
        <v>1</v>
      </c>
      <c r="AJ4583" s="1503"/>
    </row>
    <row r="4584" spans="1:36" ht="15.75">
      <c r="A4584" s="1503">
        <v>93</v>
      </c>
      <c r="B4584" s="2267" t="s">
        <v>4416</v>
      </c>
      <c r="C4584" s="2269" t="s">
        <v>176</v>
      </c>
      <c r="D4584" s="2270">
        <v>10650.35</v>
      </c>
      <c r="E4584" s="1362">
        <v>4</v>
      </c>
      <c r="F4584" s="1354">
        <f t="shared" si="1672"/>
        <v>42601.4</v>
      </c>
      <c r="G4584" s="2261"/>
      <c r="H4584" s="2262"/>
      <c r="I4584" s="2271">
        <v>44767</v>
      </c>
      <c r="J4584" s="2265">
        <v>45777</v>
      </c>
      <c r="K4584" s="1354"/>
      <c r="L4584" s="2242"/>
      <c r="M4584" s="1354"/>
      <c r="N4584" s="1354"/>
      <c r="O4584" s="1354"/>
      <c r="P4584" s="1354"/>
      <c r="Q4584" s="1354"/>
      <c r="R4584" s="1354"/>
      <c r="S4584" s="1354"/>
      <c r="T4584" s="1354"/>
      <c r="U4584" s="1354"/>
      <c r="V4584" s="1354"/>
      <c r="W4584" s="1354"/>
      <c r="X4584" s="1354"/>
      <c r="Y4584" s="1354"/>
      <c r="Z4584" s="1354"/>
      <c r="AA4584" s="1354"/>
      <c r="AB4584" s="1354"/>
      <c r="AC4584" s="1507">
        <f t="shared" si="1664"/>
        <v>4</v>
      </c>
      <c r="AD4584" s="1508">
        <f t="shared" si="1665"/>
        <v>42601.4</v>
      </c>
      <c r="AE4584" s="14">
        <f t="shared" si="1668"/>
        <v>25.333333333333332</v>
      </c>
      <c r="AF4584" s="14">
        <f t="shared" si="1666"/>
        <v>0</v>
      </c>
      <c r="AG4584" s="14" t="e">
        <f t="shared" si="1667"/>
        <v>#DIV/0!</v>
      </c>
      <c r="AH4584" s="14" t="e">
        <f t="shared" si="1669"/>
        <v>#DIV/0!</v>
      </c>
      <c r="AI4584" s="14">
        <f t="shared" si="1670"/>
        <v>4</v>
      </c>
      <c r="AJ4584" s="1503"/>
    </row>
    <row r="4585" spans="1:36" ht="15.75">
      <c r="A4585" s="1503">
        <v>94</v>
      </c>
      <c r="B4585" s="2267" t="s">
        <v>4417</v>
      </c>
      <c r="C4585" s="2269" t="s">
        <v>66</v>
      </c>
      <c r="D4585" s="2270">
        <v>347.72</v>
      </c>
      <c r="E4585" s="1362">
        <v>80</v>
      </c>
      <c r="F4585" s="1354">
        <f t="shared" si="1672"/>
        <v>27817.600000000002</v>
      </c>
      <c r="G4585" s="2261"/>
      <c r="H4585" s="2262"/>
      <c r="I4585" s="2271">
        <v>44767</v>
      </c>
      <c r="J4585" s="2265">
        <v>45657</v>
      </c>
      <c r="K4585" s="1354"/>
      <c r="L4585" s="2242"/>
      <c r="M4585" s="1354"/>
      <c r="N4585" s="1354"/>
      <c r="O4585" s="1354"/>
      <c r="P4585" s="1354"/>
      <c r="Q4585" s="1354"/>
      <c r="R4585" s="1354"/>
      <c r="S4585" s="1354"/>
      <c r="T4585" s="1354"/>
      <c r="U4585" s="1354"/>
      <c r="V4585" s="1354"/>
      <c r="W4585" s="1354"/>
      <c r="X4585" s="1354"/>
      <c r="Y4585" s="1354"/>
      <c r="Z4585" s="1354"/>
      <c r="AA4585" s="1354"/>
      <c r="AB4585" s="1354"/>
      <c r="AC4585" s="1507">
        <f t="shared" si="1664"/>
        <v>80</v>
      </c>
      <c r="AD4585" s="1508">
        <f t="shared" si="1665"/>
        <v>27817.600000000002</v>
      </c>
      <c r="AE4585" s="14">
        <f t="shared" si="1668"/>
        <v>21.333333333333332</v>
      </c>
      <c r="AF4585" s="14">
        <f t="shared" si="1666"/>
        <v>0</v>
      </c>
      <c r="AG4585" s="14" t="e">
        <f t="shared" si="1667"/>
        <v>#DIV/0!</v>
      </c>
      <c r="AH4585" s="14" t="e">
        <f t="shared" si="1669"/>
        <v>#DIV/0!</v>
      </c>
      <c r="AI4585" s="14">
        <f t="shared" si="1670"/>
        <v>80</v>
      </c>
      <c r="AJ4585" s="1503"/>
    </row>
    <row r="4586" spans="1:36" ht="15.75">
      <c r="A4586" s="1503">
        <v>95</v>
      </c>
      <c r="B4586" s="2267" t="s">
        <v>4417</v>
      </c>
      <c r="C4586" s="2269" t="s">
        <v>66</v>
      </c>
      <c r="D4586" s="2270">
        <v>347.72</v>
      </c>
      <c r="E4586" s="1362">
        <v>66</v>
      </c>
      <c r="F4586" s="1354">
        <f t="shared" si="1672"/>
        <v>22949.52</v>
      </c>
      <c r="G4586" s="2261"/>
      <c r="H4586" s="2262"/>
      <c r="I4586" s="2271">
        <v>44767</v>
      </c>
      <c r="J4586" s="2265">
        <v>45688</v>
      </c>
      <c r="K4586" s="1354"/>
      <c r="L4586" s="2242"/>
      <c r="M4586" s="1354"/>
      <c r="N4586" s="1354"/>
      <c r="O4586" s="1354"/>
      <c r="P4586" s="1354"/>
      <c r="Q4586" s="1354"/>
      <c r="R4586" s="1354"/>
      <c r="S4586" s="1354"/>
      <c r="T4586" s="1354"/>
      <c r="U4586" s="1354"/>
      <c r="V4586" s="1354"/>
      <c r="W4586" s="1354"/>
      <c r="X4586" s="1354"/>
      <c r="Y4586" s="1354"/>
      <c r="Z4586" s="1354"/>
      <c r="AA4586" s="1354"/>
      <c r="AB4586" s="1354"/>
      <c r="AC4586" s="1507">
        <f t="shared" si="1664"/>
        <v>66</v>
      </c>
      <c r="AD4586" s="1508">
        <f t="shared" si="1665"/>
        <v>22949.52</v>
      </c>
      <c r="AE4586" s="14">
        <f t="shared" si="1668"/>
        <v>22.366666666666667</v>
      </c>
      <c r="AF4586" s="14">
        <f t="shared" si="1666"/>
        <v>0</v>
      </c>
      <c r="AG4586" s="14" t="e">
        <f t="shared" si="1667"/>
        <v>#DIV/0!</v>
      </c>
      <c r="AH4586" s="14" t="e">
        <f t="shared" si="1669"/>
        <v>#DIV/0!</v>
      </c>
      <c r="AI4586" s="14">
        <f t="shared" si="1670"/>
        <v>66</v>
      </c>
      <c r="AJ4586" s="1503"/>
    </row>
    <row r="4587" spans="1:36" ht="15.75">
      <c r="A4587" s="1503">
        <v>97</v>
      </c>
      <c r="B4587" s="2267" t="s">
        <v>4418</v>
      </c>
      <c r="C4587" s="2269" t="s">
        <v>176</v>
      </c>
      <c r="D4587" s="2270">
        <v>453.36</v>
      </c>
      <c r="E4587" s="1362">
        <v>96</v>
      </c>
      <c r="F4587" s="1354">
        <f t="shared" si="1672"/>
        <v>43522.559999999998</v>
      </c>
      <c r="G4587" s="2261"/>
      <c r="H4587" s="2262"/>
      <c r="I4587" s="2271">
        <v>44767</v>
      </c>
      <c r="J4587" s="2265">
        <v>45688</v>
      </c>
      <c r="K4587" s="1354"/>
      <c r="L4587" s="2242"/>
      <c r="M4587" s="1354"/>
      <c r="N4587" s="1354"/>
      <c r="O4587" s="1354"/>
      <c r="P4587" s="1354"/>
      <c r="Q4587" s="1354"/>
      <c r="R4587" s="1354"/>
      <c r="S4587" s="1354"/>
      <c r="T4587" s="1354"/>
      <c r="U4587" s="1354"/>
      <c r="V4587" s="1354"/>
      <c r="W4587" s="1354"/>
      <c r="X4587" s="1354"/>
      <c r="Y4587" s="1354"/>
      <c r="Z4587" s="1354"/>
      <c r="AA4587" s="1354"/>
      <c r="AB4587" s="1354"/>
      <c r="AC4587" s="1507">
        <f t="shared" ref="AC4587:AC4618" si="1673">E4587+G4587-N4587-O4587-AA4587-P4587-Q4587-R4587-S4587-T4587-U4587-V4587-W4587-X4587-Y4587</f>
        <v>96</v>
      </c>
      <c r="AD4587" s="1508">
        <f t="shared" ref="AD4587:AD4615" si="1674">D4587*AC4587</f>
        <v>43522.559999999998</v>
      </c>
      <c r="AE4587" s="14">
        <f t="shared" si="1668"/>
        <v>22.366666666666667</v>
      </c>
      <c r="AF4587" s="14">
        <f t="shared" ref="AF4587:AF4615" si="1675">(N4587+O4587+P4587+Q4587+R4587+S4587+T4587+U4587+V4587+W4587+X4587+Y4587)/3</f>
        <v>0</v>
      </c>
      <c r="AG4587" s="14" t="e">
        <f t="shared" ref="AG4587:AG4615" si="1676">AC4587/AF4587</f>
        <v>#DIV/0!</v>
      </c>
      <c r="AH4587" s="14" t="e">
        <f t="shared" si="1669"/>
        <v>#DIV/0!</v>
      </c>
      <c r="AI4587" s="14">
        <f t="shared" si="1670"/>
        <v>96</v>
      </c>
      <c r="AJ4587" s="1503"/>
    </row>
    <row r="4588" spans="1:36" ht="15.75">
      <c r="A4588" s="1503">
        <v>98</v>
      </c>
      <c r="B4588" s="2263" t="s">
        <v>4419</v>
      </c>
      <c r="C4588" s="2269" t="s">
        <v>176</v>
      </c>
      <c r="D4588" s="2270">
        <v>38012.550000000003</v>
      </c>
      <c r="E4588" s="1362">
        <v>90</v>
      </c>
      <c r="F4588" s="1354">
        <f t="shared" si="1672"/>
        <v>3421129.5000000005</v>
      </c>
      <c r="G4588" s="2261"/>
      <c r="H4588" s="2262"/>
      <c r="I4588" s="2271">
        <v>44767</v>
      </c>
      <c r="J4588" s="2265">
        <v>45169</v>
      </c>
      <c r="K4588" s="1354"/>
      <c r="L4588" s="2242"/>
      <c r="M4588" s="1354"/>
      <c r="N4588" s="1354"/>
      <c r="O4588" s="1354"/>
      <c r="P4588" s="1354"/>
      <c r="Q4588" s="1354"/>
      <c r="R4588" s="1354"/>
      <c r="S4588" s="1354"/>
      <c r="T4588" s="1354"/>
      <c r="U4588" s="1354"/>
      <c r="V4588" s="1354"/>
      <c r="W4588" s="1354"/>
      <c r="X4588" s="1354"/>
      <c r="Y4588" s="1354"/>
      <c r="Z4588" s="1354"/>
      <c r="AA4588" s="1354"/>
      <c r="AB4588" s="1354"/>
      <c r="AC4588" s="1507">
        <f t="shared" si="1673"/>
        <v>90</v>
      </c>
      <c r="AD4588" s="1508">
        <f t="shared" si="1674"/>
        <v>3421129.5000000005</v>
      </c>
      <c r="AE4588" s="14">
        <f t="shared" si="1668"/>
        <v>5.0666666666666664</v>
      </c>
      <c r="AF4588" s="14">
        <f t="shared" si="1675"/>
        <v>0</v>
      </c>
      <c r="AG4588" s="14" t="e">
        <f t="shared" si="1676"/>
        <v>#DIV/0!</v>
      </c>
      <c r="AH4588" s="14" t="e">
        <f t="shared" si="1669"/>
        <v>#DIV/0!</v>
      </c>
      <c r="AI4588" s="14">
        <f t="shared" si="1670"/>
        <v>90</v>
      </c>
      <c r="AJ4588" s="1503"/>
    </row>
    <row r="4589" spans="1:36" ht="15.75">
      <c r="A4589" s="1503">
        <v>99</v>
      </c>
      <c r="B4589" s="2263" t="s">
        <v>4420</v>
      </c>
      <c r="C4589" s="2269" t="s">
        <v>176</v>
      </c>
      <c r="D4589" s="2270">
        <v>1686.79</v>
      </c>
      <c r="E4589" s="1362">
        <v>20</v>
      </c>
      <c r="F4589" s="1354">
        <f t="shared" si="1672"/>
        <v>33735.800000000003</v>
      </c>
      <c r="G4589" s="2261"/>
      <c r="H4589" s="2262"/>
      <c r="I4589" s="2271">
        <v>44767</v>
      </c>
      <c r="J4589" s="2265">
        <v>45322</v>
      </c>
      <c r="K4589" s="1354"/>
      <c r="L4589" s="2242"/>
      <c r="M4589" s="1354"/>
      <c r="N4589" s="1354"/>
      <c r="O4589" s="1354"/>
      <c r="P4589" s="1354"/>
      <c r="Q4589" s="1354"/>
      <c r="R4589" s="1354"/>
      <c r="S4589" s="1354"/>
      <c r="T4589" s="1354"/>
      <c r="U4589" s="1354"/>
      <c r="V4589" s="1354"/>
      <c r="W4589" s="1354"/>
      <c r="X4589" s="1354"/>
      <c r="Y4589" s="1354"/>
      <c r="Z4589" s="1354"/>
      <c r="AA4589" s="1354"/>
      <c r="AB4589" s="1354"/>
      <c r="AC4589" s="1507">
        <f t="shared" si="1673"/>
        <v>20</v>
      </c>
      <c r="AD4589" s="1508">
        <f t="shared" si="1674"/>
        <v>33735.800000000003</v>
      </c>
      <c r="AE4589" s="14">
        <f t="shared" si="1668"/>
        <v>10.166666666666666</v>
      </c>
      <c r="AF4589" s="14">
        <f t="shared" si="1675"/>
        <v>0</v>
      </c>
      <c r="AG4589" s="14" t="e">
        <f t="shared" si="1676"/>
        <v>#DIV/0!</v>
      </c>
      <c r="AH4589" s="14" t="e">
        <f t="shared" si="1669"/>
        <v>#DIV/0!</v>
      </c>
      <c r="AI4589" s="14">
        <f t="shared" si="1670"/>
        <v>20</v>
      </c>
      <c r="AJ4589" s="1503"/>
    </row>
    <row r="4590" spans="1:36" ht="15.75">
      <c r="A4590" s="1503">
        <v>100</v>
      </c>
      <c r="B4590" s="2263" t="s">
        <v>4421</v>
      </c>
      <c r="C4590" s="2269" t="s">
        <v>176</v>
      </c>
      <c r="D4590" s="2270">
        <v>21822.86</v>
      </c>
      <c r="E4590" s="1362">
        <v>19</v>
      </c>
      <c r="F4590" s="1354">
        <f t="shared" si="1672"/>
        <v>414634.34</v>
      </c>
      <c r="G4590" s="2261"/>
      <c r="H4590" s="2262"/>
      <c r="I4590" s="2271">
        <v>44767</v>
      </c>
      <c r="J4590" s="2265">
        <v>45138</v>
      </c>
      <c r="K4590" s="1354"/>
      <c r="L4590" s="2242"/>
      <c r="M4590" s="1354"/>
      <c r="N4590" s="1354"/>
      <c r="O4590" s="1354"/>
      <c r="P4590" s="1354"/>
      <c r="Q4590" s="1354"/>
      <c r="R4590" s="1354"/>
      <c r="S4590" s="1354"/>
      <c r="T4590" s="1354"/>
      <c r="U4590" s="1354"/>
      <c r="V4590" s="1354"/>
      <c r="W4590" s="1354"/>
      <c r="X4590" s="1354"/>
      <c r="Y4590" s="1354"/>
      <c r="Z4590" s="1354"/>
      <c r="AA4590" s="1354"/>
      <c r="AB4590" s="1354"/>
      <c r="AC4590" s="1507">
        <f t="shared" si="1673"/>
        <v>19</v>
      </c>
      <c r="AD4590" s="1508">
        <f t="shared" si="1674"/>
        <v>414634.34</v>
      </c>
      <c r="AE4590" s="14">
        <f t="shared" si="1668"/>
        <v>4.0333333333333332</v>
      </c>
      <c r="AF4590" s="14">
        <f t="shared" si="1675"/>
        <v>0</v>
      </c>
      <c r="AG4590" s="14" t="e">
        <f t="shared" si="1676"/>
        <v>#DIV/0!</v>
      </c>
      <c r="AH4590" s="14" t="e">
        <f t="shared" si="1669"/>
        <v>#DIV/0!</v>
      </c>
      <c r="AI4590" s="14">
        <f t="shared" si="1670"/>
        <v>19</v>
      </c>
      <c r="AJ4590" s="1503"/>
    </row>
    <row r="4591" spans="1:36" ht="15.75">
      <c r="A4591" s="1503">
        <v>101</v>
      </c>
      <c r="B4591" s="2263" t="s">
        <v>4421</v>
      </c>
      <c r="C4591" s="2269" t="s">
        <v>176</v>
      </c>
      <c r="D4591" s="2270">
        <v>21822.86</v>
      </c>
      <c r="E4591" s="1362">
        <v>1</v>
      </c>
      <c r="F4591" s="1354">
        <f t="shared" si="1672"/>
        <v>21822.86</v>
      </c>
      <c r="G4591" s="2261"/>
      <c r="H4591" s="2262"/>
      <c r="I4591" s="2271">
        <v>44767</v>
      </c>
      <c r="J4591" s="2265">
        <v>45077</v>
      </c>
      <c r="K4591" s="1354"/>
      <c r="L4591" s="2242"/>
      <c r="M4591" s="1354"/>
      <c r="N4591" s="1354"/>
      <c r="O4591" s="1354"/>
      <c r="P4591" s="1354"/>
      <c r="Q4591" s="1354"/>
      <c r="R4591" s="1354"/>
      <c r="S4591" s="1354"/>
      <c r="T4591" s="1354"/>
      <c r="U4591" s="1354"/>
      <c r="V4591" s="1354"/>
      <c r="W4591" s="1354"/>
      <c r="X4591" s="1354"/>
      <c r="Y4591" s="1354"/>
      <c r="Z4591" s="1354"/>
      <c r="AA4591" s="1354"/>
      <c r="AB4591" s="1354"/>
      <c r="AC4591" s="1507">
        <f t="shared" si="1673"/>
        <v>1</v>
      </c>
      <c r="AD4591" s="1508">
        <f t="shared" si="1674"/>
        <v>21822.86</v>
      </c>
      <c r="AE4591" s="14">
        <f t="shared" si="1668"/>
        <v>2</v>
      </c>
      <c r="AF4591" s="14">
        <f t="shared" si="1675"/>
        <v>0</v>
      </c>
      <c r="AG4591" s="14" t="e">
        <f t="shared" si="1676"/>
        <v>#DIV/0!</v>
      </c>
      <c r="AH4591" s="14" t="e">
        <f t="shared" si="1669"/>
        <v>#DIV/0!</v>
      </c>
      <c r="AI4591" s="14">
        <f t="shared" si="1670"/>
        <v>1</v>
      </c>
      <c r="AJ4591" s="1503"/>
    </row>
    <row r="4592" spans="1:36" ht="15.75">
      <c r="A4592" s="1503">
        <v>102</v>
      </c>
      <c r="B4592" s="2263" t="s">
        <v>4422</v>
      </c>
      <c r="C4592" s="2269" t="s">
        <v>176</v>
      </c>
      <c r="D4592" s="2270">
        <v>21822.86</v>
      </c>
      <c r="E4592" s="1362">
        <v>18</v>
      </c>
      <c r="F4592" s="1354">
        <f t="shared" si="1672"/>
        <v>392811.48</v>
      </c>
      <c r="G4592" s="2261"/>
      <c r="H4592" s="2262"/>
      <c r="I4592" s="2271">
        <v>44767</v>
      </c>
      <c r="J4592" s="2265">
        <v>45138</v>
      </c>
      <c r="K4592" s="1354"/>
      <c r="L4592" s="2242"/>
      <c r="M4592" s="1354"/>
      <c r="N4592" s="1354"/>
      <c r="O4592" s="1354"/>
      <c r="P4592" s="1354"/>
      <c r="Q4592" s="1354"/>
      <c r="R4592" s="1354"/>
      <c r="S4592" s="1354"/>
      <c r="T4592" s="1354"/>
      <c r="U4592" s="1354"/>
      <c r="V4592" s="1354"/>
      <c r="W4592" s="1354"/>
      <c r="X4592" s="1354"/>
      <c r="Y4592" s="1354"/>
      <c r="Z4592" s="1354"/>
      <c r="AA4592" s="1354"/>
      <c r="AB4592" s="1354"/>
      <c r="AC4592" s="1507">
        <f t="shared" si="1673"/>
        <v>18</v>
      </c>
      <c r="AD4592" s="1508">
        <f t="shared" si="1674"/>
        <v>392811.48</v>
      </c>
      <c r="AE4592" s="14">
        <f t="shared" si="1668"/>
        <v>4.0333333333333332</v>
      </c>
      <c r="AF4592" s="14">
        <f t="shared" si="1675"/>
        <v>0</v>
      </c>
      <c r="AG4592" s="14" t="e">
        <f t="shared" si="1676"/>
        <v>#DIV/0!</v>
      </c>
      <c r="AH4592" s="14" t="e">
        <f t="shared" si="1669"/>
        <v>#DIV/0!</v>
      </c>
      <c r="AI4592" s="14">
        <f t="shared" si="1670"/>
        <v>18</v>
      </c>
      <c r="AJ4592" s="1503"/>
    </row>
    <row r="4593" spans="1:36" ht="63">
      <c r="A4593" s="1503">
        <v>103</v>
      </c>
      <c r="B4593" s="2185" t="s">
        <v>5034</v>
      </c>
      <c r="C4593" s="2272" t="s">
        <v>487</v>
      </c>
      <c r="D4593" s="2273">
        <v>6.04</v>
      </c>
      <c r="E4593" s="1362">
        <v>960</v>
      </c>
      <c r="F4593" s="1354">
        <f t="shared" si="1672"/>
        <v>5798.4</v>
      </c>
      <c r="G4593" s="2274"/>
      <c r="H4593" s="2262"/>
      <c r="I4593" s="2271">
        <v>44781</v>
      </c>
      <c r="J4593" s="2275">
        <v>45199</v>
      </c>
      <c r="K4593" s="1354"/>
      <c r="L4593" s="2242"/>
      <c r="M4593" s="1354"/>
      <c r="N4593" s="1354"/>
      <c r="O4593" s="1354"/>
      <c r="P4593" s="1354">
        <v>520</v>
      </c>
      <c r="Q4593" s="1354"/>
      <c r="R4593" s="1354"/>
      <c r="S4593" s="1354"/>
      <c r="T4593" s="1354"/>
      <c r="U4593" s="1354"/>
      <c r="V4593" s="1354"/>
      <c r="W4593" s="1354"/>
      <c r="X4593" s="1354"/>
      <c r="Y4593" s="1354"/>
      <c r="Z4593" s="1354"/>
      <c r="AA4593" s="1354"/>
      <c r="AB4593" s="1354"/>
      <c r="AC4593" s="1507">
        <f t="shared" si="1673"/>
        <v>440</v>
      </c>
      <c r="AD4593" s="1508">
        <f t="shared" si="1674"/>
        <v>2657.6</v>
      </c>
      <c r="AE4593" s="14">
        <f t="shared" ref="AE4593:AE4619" si="1677">(J4593-"01.04.2023")/30</f>
        <v>6.0666666666666664</v>
      </c>
      <c r="AF4593" s="14">
        <f t="shared" si="1675"/>
        <v>173.33333333333334</v>
      </c>
      <c r="AG4593" s="14">
        <f t="shared" si="1676"/>
        <v>2.5384615384615383</v>
      </c>
      <c r="AH4593" s="14">
        <f t="shared" ref="AH4593:AH4619" si="1678">AG4593-AE4593</f>
        <v>-3.5282051282051281</v>
      </c>
      <c r="AI4593" s="14">
        <f t="shared" ref="AI4593:AI4619" si="1679">AC4593-(AE4593*AF4593)</f>
        <v>-611.55555555555566</v>
      </c>
      <c r="AJ4593" s="1503"/>
    </row>
    <row r="4594" spans="1:36" ht="63" customHeight="1">
      <c r="A4594" s="1503">
        <v>104</v>
      </c>
      <c r="B4594" s="2185" t="s">
        <v>5034</v>
      </c>
      <c r="C4594" s="2272" t="s">
        <v>487</v>
      </c>
      <c r="D4594" s="2273">
        <v>6.04</v>
      </c>
      <c r="E4594" s="1362">
        <v>960</v>
      </c>
      <c r="F4594" s="1354">
        <f t="shared" si="1672"/>
        <v>5798.4</v>
      </c>
      <c r="G4594" s="2274"/>
      <c r="H4594" s="2262"/>
      <c r="I4594" s="2271">
        <v>44781</v>
      </c>
      <c r="J4594" s="2275">
        <v>45322</v>
      </c>
      <c r="K4594" s="1354"/>
      <c r="L4594" s="2242"/>
      <c r="M4594" s="1354"/>
      <c r="N4594" s="1354"/>
      <c r="O4594" s="1354"/>
      <c r="P4594" s="1354"/>
      <c r="Q4594" s="1354"/>
      <c r="R4594" s="1354"/>
      <c r="S4594" s="1354"/>
      <c r="T4594" s="1354"/>
      <c r="U4594" s="1354"/>
      <c r="V4594" s="1354"/>
      <c r="W4594" s="1354"/>
      <c r="X4594" s="1354"/>
      <c r="Y4594" s="1354"/>
      <c r="Z4594" s="1354"/>
      <c r="AA4594" s="1354"/>
      <c r="AB4594" s="1354"/>
      <c r="AC4594" s="1507">
        <f t="shared" si="1673"/>
        <v>960</v>
      </c>
      <c r="AD4594" s="1508">
        <f t="shared" si="1674"/>
        <v>5798.4</v>
      </c>
      <c r="AE4594" s="14">
        <f t="shared" si="1677"/>
        <v>10.166666666666666</v>
      </c>
      <c r="AF4594" s="14">
        <f t="shared" si="1675"/>
        <v>0</v>
      </c>
      <c r="AG4594" s="14" t="e">
        <f t="shared" si="1676"/>
        <v>#DIV/0!</v>
      </c>
      <c r="AH4594" s="14" t="e">
        <f t="shared" si="1678"/>
        <v>#DIV/0!</v>
      </c>
      <c r="AI4594" s="14">
        <f t="shared" si="1679"/>
        <v>960</v>
      </c>
      <c r="AJ4594" s="1503"/>
    </row>
    <row r="4595" spans="1:36" ht="63" customHeight="1">
      <c r="A4595" s="1503">
        <v>105</v>
      </c>
      <c r="B4595" s="2248" t="s">
        <v>1026</v>
      </c>
      <c r="C4595" s="1354" t="s">
        <v>177</v>
      </c>
      <c r="D4595" s="1354">
        <v>13.54</v>
      </c>
      <c r="E4595" s="1362">
        <v>7320</v>
      </c>
      <c r="F4595" s="1354">
        <f t="shared" si="1672"/>
        <v>99112.799999999988</v>
      </c>
      <c r="G4595" s="1362"/>
      <c r="H4595" s="1354"/>
      <c r="I4595" s="1364">
        <v>44621</v>
      </c>
      <c r="J4595" s="2250">
        <v>45260</v>
      </c>
      <c r="K4595" s="1354"/>
      <c r="L4595" s="2242"/>
      <c r="M4595" s="1354"/>
      <c r="N4595" s="1354"/>
      <c r="O4595" s="1354"/>
      <c r="P4595" s="1354"/>
      <c r="Q4595" s="1354"/>
      <c r="R4595" s="1354"/>
      <c r="S4595" s="1354"/>
      <c r="T4595" s="1354"/>
      <c r="U4595" s="1354"/>
      <c r="V4595" s="1354"/>
      <c r="W4595" s="1354"/>
      <c r="X4595" s="1354"/>
      <c r="Y4595" s="1354"/>
      <c r="Z4595" s="1354"/>
      <c r="AA4595" s="1354"/>
      <c r="AB4595" s="1354"/>
      <c r="AC4595" s="1507">
        <f t="shared" si="1673"/>
        <v>7320</v>
      </c>
      <c r="AD4595" s="1508">
        <f t="shared" si="1674"/>
        <v>99112.799999999988</v>
      </c>
      <c r="AE4595" s="14">
        <f t="shared" si="1677"/>
        <v>8.1</v>
      </c>
      <c r="AF4595" s="14">
        <f t="shared" si="1675"/>
        <v>0</v>
      </c>
      <c r="AG4595" s="14" t="e">
        <f t="shared" si="1676"/>
        <v>#DIV/0!</v>
      </c>
      <c r="AH4595" s="14" t="e">
        <f t="shared" si="1678"/>
        <v>#DIV/0!</v>
      </c>
      <c r="AI4595" s="14">
        <f t="shared" si="1679"/>
        <v>7320</v>
      </c>
      <c r="AJ4595" s="1503"/>
    </row>
    <row r="4596" spans="1:36" ht="15.75">
      <c r="A4596" s="1503">
        <v>107</v>
      </c>
      <c r="B4596" s="2276" t="s">
        <v>1027</v>
      </c>
      <c r="C4596" s="1354" t="s">
        <v>1023</v>
      </c>
      <c r="D4596" s="1354">
        <v>5.88</v>
      </c>
      <c r="E4596" s="1271">
        <v>60</v>
      </c>
      <c r="F4596" s="1354">
        <f t="shared" si="1672"/>
        <v>352.8</v>
      </c>
      <c r="G4596" s="1271"/>
      <c r="H4596" s="1354"/>
      <c r="I4596" s="1364">
        <v>44307</v>
      </c>
      <c r="J4596" s="2277" t="s">
        <v>586</v>
      </c>
      <c r="K4596" s="1354"/>
      <c r="L4596" s="2242"/>
      <c r="M4596" s="1354"/>
      <c r="N4596" s="1354"/>
      <c r="O4596" s="1354"/>
      <c r="P4596" s="1354"/>
      <c r="Q4596" s="1354"/>
      <c r="R4596" s="1354"/>
      <c r="S4596" s="1354"/>
      <c r="T4596" s="1354"/>
      <c r="U4596" s="1354"/>
      <c r="V4596" s="1354"/>
      <c r="W4596" s="1354"/>
      <c r="X4596" s="1354"/>
      <c r="Y4596" s="1354"/>
      <c r="Z4596" s="1354"/>
      <c r="AA4596" s="1354"/>
      <c r="AB4596" s="1354"/>
      <c r="AC4596" s="1507">
        <f t="shared" si="1673"/>
        <v>60</v>
      </c>
      <c r="AD4596" s="1508">
        <f t="shared" si="1674"/>
        <v>352.8</v>
      </c>
      <c r="AE4596" s="14">
        <f t="shared" si="1677"/>
        <v>9.1333333333333329</v>
      </c>
      <c r="AF4596" s="14">
        <f t="shared" si="1675"/>
        <v>0</v>
      </c>
      <c r="AG4596" s="14" t="e">
        <f t="shared" si="1676"/>
        <v>#DIV/0!</v>
      </c>
      <c r="AH4596" s="14" t="e">
        <f t="shared" si="1678"/>
        <v>#DIV/0!</v>
      </c>
      <c r="AI4596" s="14">
        <f t="shared" si="1679"/>
        <v>60</v>
      </c>
      <c r="AJ4596" s="1503"/>
    </row>
    <row r="4597" spans="1:36" ht="15.75">
      <c r="A4597" s="1503">
        <v>109</v>
      </c>
      <c r="B4597" s="2276" t="s">
        <v>702</v>
      </c>
      <c r="C4597" s="1354" t="s">
        <v>1023</v>
      </c>
      <c r="D4597" s="1354">
        <v>5.99</v>
      </c>
      <c r="E4597" s="1271">
        <v>5162</v>
      </c>
      <c r="F4597" s="1354">
        <f t="shared" si="1672"/>
        <v>30920.38</v>
      </c>
      <c r="G4597" s="1271"/>
      <c r="H4597" s="1354"/>
      <c r="I4597" s="1364">
        <v>44538</v>
      </c>
      <c r="J4597" s="2277" t="s">
        <v>583</v>
      </c>
      <c r="K4597" s="1354"/>
      <c r="L4597" s="2242"/>
      <c r="M4597" s="1354"/>
      <c r="N4597" s="1354">
        <v>900</v>
      </c>
      <c r="O4597" s="1354">
        <v>210</v>
      </c>
      <c r="P4597" s="1354">
        <v>752</v>
      </c>
      <c r="Q4597" s="1354"/>
      <c r="R4597" s="1354"/>
      <c r="S4597" s="1354"/>
      <c r="T4597" s="1354"/>
      <c r="U4597" s="1354"/>
      <c r="V4597" s="1354"/>
      <c r="W4597" s="1354"/>
      <c r="X4597" s="1354"/>
      <c r="Y4597" s="1354"/>
      <c r="Z4597" s="1354"/>
      <c r="AA4597" s="1354"/>
      <c r="AB4597" s="1354"/>
      <c r="AC4597" s="1507">
        <f t="shared" si="1673"/>
        <v>3300</v>
      </c>
      <c r="AD4597" s="1508">
        <f t="shared" si="1674"/>
        <v>19767</v>
      </c>
      <c r="AE4597" s="14">
        <f t="shared" si="1677"/>
        <v>12.166666666666666</v>
      </c>
      <c r="AF4597" s="14">
        <f t="shared" si="1675"/>
        <v>620.66666666666663</v>
      </c>
      <c r="AG4597" s="14">
        <f t="shared" si="1676"/>
        <v>5.3168635875402792</v>
      </c>
      <c r="AH4597" s="14">
        <f t="shared" si="1678"/>
        <v>-6.8498030791263869</v>
      </c>
      <c r="AI4597" s="14">
        <f t="shared" si="1679"/>
        <v>-4251.4444444444434</v>
      </c>
      <c r="AJ4597" s="1503"/>
    </row>
    <row r="4598" spans="1:36" ht="15.75">
      <c r="A4598" s="1503">
        <v>110</v>
      </c>
      <c r="B4598" s="2276" t="s">
        <v>702</v>
      </c>
      <c r="C4598" s="1354" t="s">
        <v>1023</v>
      </c>
      <c r="D4598" s="1354">
        <v>5.99</v>
      </c>
      <c r="E4598" s="1271">
        <v>47520</v>
      </c>
      <c r="F4598" s="1354">
        <f t="shared" si="1672"/>
        <v>284644.8</v>
      </c>
      <c r="G4598" s="1271"/>
      <c r="H4598" s="1354"/>
      <c r="I4598" s="1364">
        <v>44538</v>
      </c>
      <c r="J4598" s="2277" t="s">
        <v>703</v>
      </c>
      <c r="K4598" s="1354"/>
      <c r="L4598" s="2242"/>
      <c r="M4598" s="1354"/>
      <c r="N4598" s="1354">
        <v>10410</v>
      </c>
      <c r="O4598" s="1354">
        <v>8280</v>
      </c>
      <c r="P4598" s="1354">
        <v>11610</v>
      </c>
      <c r="Q4598" s="1354"/>
      <c r="R4598" s="1354"/>
      <c r="S4598" s="1354"/>
      <c r="T4598" s="1354"/>
      <c r="U4598" s="1354"/>
      <c r="V4598" s="1354"/>
      <c r="W4598" s="1354"/>
      <c r="X4598" s="1354"/>
      <c r="Y4598" s="1354"/>
      <c r="Z4598" s="1354"/>
      <c r="AA4598" s="1354"/>
      <c r="AB4598" s="1354"/>
      <c r="AC4598" s="1507">
        <f t="shared" si="1673"/>
        <v>17220</v>
      </c>
      <c r="AD4598" s="1508">
        <f t="shared" si="1674"/>
        <v>103147.8</v>
      </c>
      <c r="AE4598" s="14">
        <f t="shared" si="1677"/>
        <v>13.166666666666666</v>
      </c>
      <c r="AF4598" s="14">
        <f t="shared" si="1675"/>
        <v>10100</v>
      </c>
      <c r="AG4598" s="14">
        <f t="shared" si="1676"/>
        <v>1.7049504950495049</v>
      </c>
      <c r="AH4598" s="14">
        <f t="shared" si="1678"/>
        <v>-11.46171617161716</v>
      </c>
      <c r="AI4598" s="14">
        <f t="shared" si="1679"/>
        <v>-115763.33333333331</v>
      </c>
      <c r="AJ4598" s="1503"/>
    </row>
    <row r="4599" spans="1:36" ht="15.75">
      <c r="A4599" s="1503">
        <v>112</v>
      </c>
      <c r="B4599" s="2276" t="s">
        <v>706</v>
      </c>
      <c r="C4599" s="1354" t="s">
        <v>1023</v>
      </c>
      <c r="D4599" s="1354">
        <v>3.08</v>
      </c>
      <c r="E4599" s="1271">
        <v>660</v>
      </c>
      <c r="F4599" s="1354">
        <f t="shared" si="1672"/>
        <v>2032.8</v>
      </c>
      <c r="G4599" s="1271"/>
      <c r="H4599" s="1354"/>
      <c r="I4599" s="1364">
        <v>44596</v>
      </c>
      <c r="J4599" s="2277" t="s">
        <v>704</v>
      </c>
      <c r="K4599" s="1354"/>
      <c r="L4599" s="2242"/>
      <c r="M4599" s="1354"/>
      <c r="N4599" s="1354">
        <v>360</v>
      </c>
      <c r="O4599" s="1354">
        <v>120</v>
      </c>
      <c r="P4599" s="1354"/>
      <c r="Q4599" s="1354"/>
      <c r="R4599" s="1354"/>
      <c r="S4599" s="1354"/>
      <c r="T4599" s="1354"/>
      <c r="U4599" s="1354"/>
      <c r="V4599" s="1354"/>
      <c r="W4599" s="1354"/>
      <c r="X4599" s="1354"/>
      <c r="Y4599" s="1354"/>
      <c r="Z4599" s="1354"/>
      <c r="AA4599" s="1354"/>
      <c r="AB4599" s="1354"/>
      <c r="AC4599" s="1507">
        <f t="shared" si="1673"/>
        <v>180</v>
      </c>
      <c r="AD4599" s="1508">
        <f t="shared" si="1674"/>
        <v>554.4</v>
      </c>
      <c r="AE4599" s="14">
        <f t="shared" si="1677"/>
        <v>0.96666666666666667</v>
      </c>
      <c r="AF4599" s="14">
        <f t="shared" si="1675"/>
        <v>160</v>
      </c>
      <c r="AG4599" s="14">
        <f t="shared" si="1676"/>
        <v>1.125</v>
      </c>
      <c r="AH4599" s="14">
        <f t="shared" si="1678"/>
        <v>0.15833333333333333</v>
      </c>
      <c r="AI4599" s="14">
        <f t="shared" si="1679"/>
        <v>25.333333333333343</v>
      </c>
      <c r="AJ4599" s="1503"/>
    </row>
    <row r="4600" spans="1:36" ht="15.75" customHeight="1">
      <c r="A4600" s="1503">
        <v>113</v>
      </c>
      <c r="B4600" s="2276" t="s">
        <v>1028</v>
      </c>
      <c r="C4600" s="1354" t="s">
        <v>1023</v>
      </c>
      <c r="D4600" s="1354">
        <v>2136.27</v>
      </c>
      <c r="E4600" s="1271">
        <v>24</v>
      </c>
      <c r="F4600" s="1354">
        <f t="shared" si="1672"/>
        <v>51270.479999999996</v>
      </c>
      <c r="G4600" s="1271"/>
      <c r="H4600" s="1354"/>
      <c r="I4600" s="1364">
        <v>44609</v>
      </c>
      <c r="J4600" s="2277" t="s">
        <v>1029</v>
      </c>
      <c r="K4600" s="1354"/>
      <c r="L4600" s="2242"/>
      <c r="M4600" s="1354"/>
      <c r="N4600" s="1354"/>
      <c r="O4600" s="1354"/>
      <c r="P4600" s="1354"/>
      <c r="Q4600" s="1354"/>
      <c r="R4600" s="1354"/>
      <c r="S4600" s="1354"/>
      <c r="T4600" s="1354"/>
      <c r="U4600" s="1354"/>
      <c r="V4600" s="1354"/>
      <c r="W4600" s="1354"/>
      <c r="X4600" s="1354"/>
      <c r="Y4600" s="1354"/>
      <c r="Z4600" s="1354"/>
      <c r="AA4600" s="1354"/>
      <c r="AB4600" s="1354"/>
      <c r="AC4600" s="1507">
        <f t="shared" si="1673"/>
        <v>24</v>
      </c>
      <c r="AD4600" s="1508">
        <f t="shared" si="1674"/>
        <v>51270.479999999996</v>
      </c>
      <c r="AE4600" s="14">
        <f t="shared" si="1677"/>
        <v>19.3</v>
      </c>
      <c r="AF4600" s="14">
        <f t="shared" si="1675"/>
        <v>0</v>
      </c>
      <c r="AG4600" s="14" t="e">
        <f t="shared" si="1676"/>
        <v>#DIV/0!</v>
      </c>
      <c r="AH4600" s="14" t="e">
        <f t="shared" si="1678"/>
        <v>#DIV/0!</v>
      </c>
      <c r="AI4600" s="14">
        <f t="shared" si="1679"/>
        <v>24</v>
      </c>
      <c r="AJ4600" s="1503"/>
    </row>
    <row r="4601" spans="1:36" ht="15.75">
      <c r="A4601" s="1503">
        <v>114</v>
      </c>
      <c r="B4601" s="2276" t="s">
        <v>1030</v>
      </c>
      <c r="C4601" s="1354" t="s">
        <v>143</v>
      </c>
      <c r="D4601" s="1354">
        <v>2073.44</v>
      </c>
      <c r="E4601" s="1271">
        <v>24</v>
      </c>
      <c r="F4601" s="1354">
        <f t="shared" si="1672"/>
        <v>49762.559999999998</v>
      </c>
      <c r="G4601" s="1271"/>
      <c r="H4601" s="1354"/>
      <c r="I4601" s="1364">
        <v>44609</v>
      </c>
      <c r="J4601" s="2277" t="s">
        <v>1031</v>
      </c>
      <c r="K4601" s="1354"/>
      <c r="L4601" s="2242"/>
      <c r="M4601" s="1354"/>
      <c r="N4601" s="1354"/>
      <c r="O4601" s="1354"/>
      <c r="P4601" s="1354"/>
      <c r="Q4601" s="1354"/>
      <c r="R4601" s="1354"/>
      <c r="S4601" s="1354"/>
      <c r="T4601" s="1354"/>
      <c r="U4601" s="1354"/>
      <c r="V4601" s="1354"/>
      <c r="W4601" s="1354"/>
      <c r="X4601" s="1354"/>
      <c r="Y4601" s="1354"/>
      <c r="Z4601" s="1354"/>
      <c r="AA4601" s="1354"/>
      <c r="AB4601" s="1354"/>
      <c r="AC4601" s="1507">
        <f t="shared" si="1673"/>
        <v>24</v>
      </c>
      <c r="AD4601" s="1508">
        <f t="shared" si="1674"/>
        <v>49762.559999999998</v>
      </c>
      <c r="AE4601" s="14">
        <f t="shared" si="1677"/>
        <v>11.133333333333333</v>
      </c>
      <c r="AF4601" s="14">
        <f t="shared" si="1675"/>
        <v>0</v>
      </c>
      <c r="AG4601" s="14" t="e">
        <f t="shared" si="1676"/>
        <v>#DIV/0!</v>
      </c>
      <c r="AH4601" s="14" t="e">
        <f t="shared" si="1678"/>
        <v>#DIV/0!</v>
      </c>
      <c r="AI4601" s="14">
        <f t="shared" si="1679"/>
        <v>24</v>
      </c>
      <c r="AJ4601" s="1503"/>
    </row>
    <row r="4602" spans="1:36" ht="15.75">
      <c r="A4602" s="1503">
        <v>115</v>
      </c>
      <c r="B4602" s="1404" t="s">
        <v>1032</v>
      </c>
      <c r="C4602" s="1354" t="s">
        <v>1023</v>
      </c>
      <c r="D4602" s="1354">
        <v>7.32</v>
      </c>
      <c r="E4602" s="1271">
        <v>100124</v>
      </c>
      <c r="F4602" s="1354">
        <f t="shared" si="1672"/>
        <v>732907.68</v>
      </c>
      <c r="G4602" s="1271"/>
      <c r="H4602" s="1354"/>
      <c r="I4602" s="1364">
        <v>44356</v>
      </c>
      <c r="J4602" s="2277" t="s">
        <v>582</v>
      </c>
      <c r="K4602" s="1354"/>
      <c r="L4602" s="2242"/>
      <c r="M4602" s="1354"/>
      <c r="N4602" s="1354">
        <v>3150</v>
      </c>
      <c r="O4602" s="1354">
        <v>2760</v>
      </c>
      <c r="P4602" s="1354"/>
      <c r="Q4602" s="1354"/>
      <c r="R4602" s="1354"/>
      <c r="S4602" s="1354"/>
      <c r="T4602" s="1354"/>
      <c r="U4602" s="1354"/>
      <c r="V4602" s="1354"/>
      <c r="W4602" s="1354"/>
      <c r="X4602" s="1354"/>
      <c r="Y4602" s="1354"/>
      <c r="Z4602" s="1354"/>
      <c r="AA4602" s="1354"/>
      <c r="AB4602" s="1354"/>
      <c r="AC4602" s="1507">
        <f t="shared" si="1673"/>
        <v>94214</v>
      </c>
      <c r="AD4602" s="1508">
        <f t="shared" si="1674"/>
        <v>689646.48</v>
      </c>
      <c r="AE4602" s="14">
        <f t="shared" si="1677"/>
        <v>6.0666666666666664</v>
      </c>
      <c r="AF4602" s="14">
        <f t="shared" si="1675"/>
        <v>1970</v>
      </c>
      <c r="AG4602" s="14">
        <f t="shared" si="1676"/>
        <v>47.824365482233503</v>
      </c>
      <c r="AH4602" s="14">
        <f t="shared" si="1678"/>
        <v>41.75769881556684</v>
      </c>
      <c r="AI4602" s="14">
        <f t="shared" si="1679"/>
        <v>82262.666666666672</v>
      </c>
      <c r="AJ4602" s="1503"/>
    </row>
    <row r="4603" spans="1:36" ht="15.75">
      <c r="A4603" s="1503">
        <v>116</v>
      </c>
      <c r="B4603" s="2276" t="s">
        <v>705</v>
      </c>
      <c r="C4603" s="1354" t="s">
        <v>1023</v>
      </c>
      <c r="D4603" s="1354">
        <v>77.010000000000005</v>
      </c>
      <c r="E4603" s="1271">
        <v>2880</v>
      </c>
      <c r="F4603" s="1354">
        <f t="shared" si="1672"/>
        <v>221788.80000000002</v>
      </c>
      <c r="G4603" s="1271"/>
      <c r="H4603" s="1354"/>
      <c r="I4603" s="1364">
        <v>44589</v>
      </c>
      <c r="J4603" s="2277" t="s">
        <v>582</v>
      </c>
      <c r="K4603" s="1354"/>
      <c r="L4603" s="2242"/>
      <c r="M4603" s="1354"/>
      <c r="N4603" s="1354">
        <v>360</v>
      </c>
      <c r="O4603" s="1354">
        <v>840</v>
      </c>
      <c r="P4603" s="1354"/>
      <c r="Q4603" s="1354"/>
      <c r="R4603" s="1354"/>
      <c r="S4603" s="1354"/>
      <c r="T4603" s="1354"/>
      <c r="U4603" s="1354"/>
      <c r="V4603" s="1354"/>
      <c r="W4603" s="1354"/>
      <c r="X4603" s="1354"/>
      <c r="Y4603" s="1354"/>
      <c r="Z4603" s="1354"/>
      <c r="AA4603" s="1354"/>
      <c r="AB4603" s="1354"/>
      <c r="AC4603" s="1507">
        <f t="shared" si="1673"/>
        <v>1680</v>
      </c>
      <c r="AD4603" s="1508">
        <f t="shared" si="1674"/>
        <v>129376.8</v>
      </c>
      <c r="AE4603" s="14">
        <f t="shared" si="1677"/>
        <v>6.0666666666666664</v>
      </c>
      <c r="AF4603" s="14">
        <f t="shared" si="1675"/>
        <v>400</v>
      </c>
      <c r="AG4603" s="14">
        <f t="shared" si="1676"/>
        <v>4.2</v>
      </c>
      <c r="AH4603" s="14">
        <f t="shared" si="1678"/>
        <v>-1.8666666666666663</v>
      </c>
      <c r="AI4603" s="14">
        <f t="shared" si="1679"/>
        <v>-746.66666666666652</v>
      </c>
      <c r="AJ4603" s="1503"/>
    </row>
    <row r="4604" spans="1:36" ht="15.75" customHeight="1">
      <c r="A4604" s="1503">
        <v>117</v>
      </c>
      <c r="B4604" s="2276" t="s">
        <v>1033</v>
      </c>
      <c r="C4604" s="1354" t="s">
        <v>1023</v>
      </c>
      <c r="D4604" s="1354">
        <v>66.72</v>
      </c>
      <c r="E4604" s="1271">
        <v>1500</v>
      </c>
      <c r="F4604" s="1354">
        <f t="shared" si="1672"/>
        <v>100080</v>
      </c>
      <c r="G4604" s="1271"/>
      <c r="H4604" s="1354"/>
      <c r="I4604" s="1364">
        <v>44613</v>
      </c>
      <c r="J4604" s="2277" t="s">
        <v>1034</v>
      </c>
      <c r="K4604" s="1354"/>
      <c r="L4604" s="2242"/>
      <c r="M4604" s="1354"/>
      <c r="N4604" s="1354">
        <v>60</v>
      </c>
      <c r="O4604" s="1354"/>
      <c r="P4604" s="1354"/>
      <c r="Q4604" s="1354"/>
      <c r="R4604" s="1354"/>
      <c r="S4604" s="1354"/>
      <c r="T4604" s="1354"/>
      <c r="U4604" s="1354"/>
      <c r="V4604" s="1354"/>
      <c r="W4604" s="1354"/>
      <c r="X4604" s="1354"/>
      <c r="Y4604" s="1354"/>
      <c r="Z4604" s="1354"/>
      <c r="AA4604" s="1354"/>
      <c r="AB4604" s="1354"/>
      <c r="AC4604" s="1507">
        <f t="shared" si="1673"/>
        <v>1440</v>
      </c>
      <c r="AD4604" s="1508">
        <f t="shared" si="1674"/>
        <v>96076.800000000003</v>
      </c>
      <c r="AE4604" s="14">
        <f t="shared" si="1677"/>
        <v>18.266666666666666</v>
      </c>
      <c r="AF4604" s="14">
        <f t="shared" si="1675"/>
        <v>20</v>
      </c>
      <c r="AG4604" s="14">
        <f t="shared" si="1676"/>
        <v>72</v>
      </c>
      <c r="AH4604" s="14">
        <f t="shared" si="1678"/>
        <v>53.733333333333334</v>
      </c>
      <c r="AI4604" s="14">
        <f t="shared" si="1679"/>
        <v>1074.6666666666667</v>
      </c>
      <c r="AJ4604" s="1503"/>
    </row>
    <row r="4605" spans="1:36" ht="15.75">
      <c r="A4605" s="1503">
        <v>118</v>
      </c>
      <c r="B4605" s="2276" t="s">
        <v>1035</v>
      </c>
      <c r="C4605" s="1354" t="s">
        <v>1023</v>
      </c>
      <c r="D4605" s="1354">
        <v>7.1</v>
      </c>
      <c r="E4605" s="1271">
        <v>93480</v>
      </c>
      <c r="F4605" s="1354">
        <f t="shared" si="1672"/>
        <v>663708</v>
      </c>
      <c r="G4605" s="1271"/>
      <c r="H4605" s="1354"/>
      <c r="I4605" s="1364">
        <v>44602</v>
      </c>
      <c r="J4605" s="2277" t="s">
        <v>1036</v>
      </c>
      <c r="K4605" s="1354"/>
      <c r="L4605" s="2242"/>
      <c r="M4605" s="1354"/>
      <c r="N4605" s="1354">
        <v>3000</v>
      </c>
      <c r="O4605" s="1354">
        <v>48884</v>
      </c>
      <c r="P4605" s="1354"/>
      <c r="Q4605" s="1354"/>
      <c r="R4605" s="1354"/>
      <c r="S4605" s="1354"/>
      <c r="T4605" s="1354"/>
      <c r="U4605" s="1354"/>
      <c r="V4605" s="1354"/>
      <c r="W4605" s="1354"/>
      <c r="X4605" s="1354"/>
      <c r="Y4605" s="1354"/>
      <c r="Z4605" s="1354"/>
      <c r="AA4605" s="1354"/>
      <c r="AB4605" s="1354"/>
      <c r="AC4605" s="1507">
        <f t="shared" si="1673"/>
        <v>41596</v>
      </c>
      <c r="AD4605" s="1508">
        <f t="shared" si="1674"/>
        <v>295331.59999999998</v>
      </c>
      <c r="AE4605" s="14">
        <f t="shared" si="1677"/>
        <v>4.1333333333333337</v>
      </c>
      <c r="AF4605" s="14">
        <f t="shared" si="1675"/>
        <v>17294.666666666668</v>
      </c>
      <c r="AG4605" s="14">
        <f t="shared" si="1676"/>
        <v>2.4051345308765706</v>
      </c>
      <c r="AH4605" s="14">
        <f t="shared" si="1678"/>
        <v>-1.7281988024567632</v>
      </c>
      <c r="AI4605" s="14">
        <f t="shared" si="1679"/>
        <v>-29888.622222222228</v>
      </c>
      <c r="AJ4605" s="1503"/>
    </row>
    <row r="4606" spans="1:36" ht="15.75">
      <c r="A4606" s="1503">
        <v>119</v>
      </c>
      <c r="B4606" s="2276" t="s">
        <v>1035</v>
      </c>
      <c r="C4606" s="1354" t="s">
        <v>1023</v>
      </c>
      <c r="D4606" s="1354">
        <v>7.1</v>
      </c>
      <c r="E4606" s="1271">
        <v>227760</v>
      </c>
      <c r="F4606" s="1354">
        <f t="shared" si="1672"/>
        <v>1617096</v>
      </c>
      <c r="G4606" s="1271"/>
      <c r="H4606" s="1354"/>
      <c r="I4606" s="1364">
        <v>44602</v>
      </c>
      <c r="J4606" s="2277" t="s">
        <v>1037</v>
      </c>
      <c r="K4606" s="1354"/>
      <c r="L4606" s="2242"/>
      <c r="M4606" s="1354"/>
      <c r="N4606" s="1354"/>
      <c r="O4606" s="1354"/>
      <c r="P4606" s="1354"/>
      <c r="Q4606" s="1354"/>
      <c r="R4606" s="1354"/>
      <c r="S4606" s="1354"/>
      <c r="T4606" s="1354"/>
      <c r="U4606" s="1354"/>
      <c r="V4606" s="1354"/>
      <c r="W4606" s="1354"/>
      <c r="X4606" s="1354"/>
      <c r="Y4606" s="1354"/>
      <c r="Z4606" s="1354"/>
      <c r="AA4606" s="1354"/>
      <c r="AB4606" s="1354"/>
      <c r="AC4606" s="1507">
        <f t="shared" si="1673"/>
        <v>227760</v>
      </c>
      <c r="AD4606" s="1508">
        <f t="shared" si="1674"/>
        <v>1617096</v>
      </c>
      <c r="AE4606" s="14">
        <f t="shared" si="1677"/>
        <v>4.2</v>
      </c>
      <c r="AF4606" s="14">
        <f t="shared" si="1675"/>
        <v>0</v>
      </c>
      <c r="AG4606" s="14" t="e">
        <f t="shared" si="1676"/>
        <v>#DIV/0!</v>
      </c>
      <c r="AH4606" s="14" t="e">
        <f t="shared" si="1678"/>
        <v>#DIV/0!</v>
      </c>
      <c r="AI4606" s="14">
        <f t="shared" si="1679"/>
        <v>227760</v>
      </c>
      <c r="AJ4606" s="1503"/>
    </row>
    <row r="4607" spans="1:36" ht="15.75">
      <c r="A4607" s="1503">
        <v>120</v>
      </c>
      <c r="B4607" s="1404" t="s">
        <v>1032</v>
      </c>
      <c r="C4607" s="1354" t="s">
        <v>1023</v>
      </c>
      <c r="D4607" s="1354">
        <v>4.7699999999999996</v>
      </c>
      <c r="E4607" s="1271">
        <v>63000</v>
      </c>
      <c r="F4607" s="1354">
        <f t="shared" si="1672"/>
        <v>300510</v>
      </c>
      <c r="G4607" s="1271"/>
      <c r="H4607" s="1354"/>
      <c r="I4607" s="1364">
        <v>44602</v>
      </c>
      <c r="J4607" s="2277" t="s">
        <v>583</v>
      </c>
      <c r="K4607" s="1354"/>
      <c r="L4607" s="2242"/>
      <c r="M4607" s="1354"/>
      <c r="N4607" s="1354"/>
      <c r="O4607" s="1354"/>
      <c r="P4607" s="1354"/>
      <c r="Q4607" s="1354"/>
      <c r="R4607" s="1354"/>
      <c r="S4607" s="1354"/>
      <c r="T4607" s="1354"/>
      <c r="U4607" s="1354"/>
      <c r="V4607" s="1354"/>
      <c r="W4607" s="1354"/>
      <c r="X4607" s="1354"/>
      <c r="Y4607" s="1354"/>
      <c r="Z4607" s="1354"/>
      <c r="AA4607" s="1354"/>
      <c r="AB4607" s="1354"/>
      <c r="AC4607" s="1507">
        <f t="shared" si="1673"/>
        <v>63000</v>
      </c>
      <c r="AD4607" s="1508">
        <f t="shared" si="1674"/>
        <v>300510</v>
      </c>
      <c r="AE4607" s="14">
        <f t="shared" si="1677"/>
        <v>12.166666666666666</v>
      </c>
      <c r="AF4607" s="14">
        <f t="shared" si="1675"/>
        <v>0</v>
      </c>
      <c r="AG4607" s="14" t="e">
        <f t="shared" si="1676"/>
        <v>#DIV/0!</v>
      </c>
      <c r="AH4607" s="14" t="e">
        <f t="shared" si="1678"/>
        <v>#DIV/0!</v>
      </c>
      <c r="AI4607" s="14">
        <f t="shared" si="1679"/>
        <v>63000</v>
      </c>
      <c r="AJ4607" s="1503"/>
    </row>
    <row r="4608" spans="1:36" ht="15.75">
      <c r="A4608" s="1503">
        <v>121</v>
      </c>
      <c r="B4608" s="1404" t="s">
        <v>1032</v>
      </c>
      <c r="C4608" s="1354" t="s">
        <v>1023</v>
      </c>
      <c r="D4608" s="1354">
        <v>4.7699999999999996</v>
      </c>
      <c r="E4608" s="1271">
        <v>7980</v>
      </c>
      <c r="F4608" s="1354">
        <f t="shared" si="1672"/>
        <v>38064.6</v>
      </c>
      <c r="G4608" s="1271"/>
      <c r="H4608" s="1354"/>
      <c r="I4608" s="1364">
        <v>44602</v>
      </c>
      <c r="J4608" s="2277" t="s">
        <v>583</v>
      </c>
      <c r="K4608" s="1354"/>
      <c r="L4608" s="2242"/>
      <c r="M4608" s="1354"/>
      <c r="N4608" s="1354"/>
      <c r="O4608" s="1354"/>
      <c r="P4608" s="1354"/>
      <c r="Q4608" s="1354"/>
      <c r="R4608" s="1354"/>
      <c r="S4608" s="1354"/>
      <c r="T4608" s="1354"/>
      <c r="U4608" s="1354"/>
      <c r="V4608" s="1354"/>
      <c r="W4608" s="1354"/>
      <c r="X4608" s="1354"/>
      <c r="Y4608" s="1354"/>
      <c r="Z4608" s="1354"/>
      <c r="AA4608" s="1354"/>
      <c r="AB4608" s="1354"/>
      <c r="AC4608" s="1507">
        <f t="shared" si="1673"/>
        <v>7980</v>
      </c>
      <c r="AD4608" s="1508">
        <f t="shared" si="1674"/>
        <v>38064.6</v>
      </c>
      <c r="AE4608" s="14">
        <f t="shared" si="1677"/>
        <v>12.166666666666666</v>
      </c>
      <c r="AF4608" s="14">
        <f t="shared" si="1675"/>
        <v>0</v>
      </c>
      <c r="AG4608" s="14" t="e">
        <f t="shared" si="1676"/>
        <v>#DIV/0!</v>
      </c>
      <c r="AH4608" s="14" t="e">
        <f t="shared" si="1678"/>
        <v>#DIV/0!</v>
      </c>
      <c r="AI4608" s="14">
        <f t="shared" si="1679"/>
        <v>7980</v>
      </c>
      <c r="AJ4608" s="1503"/>
    </row>
    <row r="4609" spans="1:36" ht="15.75">
      <c r="A4609" s="1503">
        <v>122</v>
      </c>
      <c r="B4609" s="1404" t="s">
        <v>1038</v>
      </c>
      <c r="C4609" s="1354" t="s">
        <v>1023</v>
      </c>
      <c r="D4609" s="1354">
        <v>11.23</v>
      </c>
      <c r="E4609" s="1271">
        <v>271140</v>
      </c>
      <c r="F4609" s="1354">
        <f t="shared" si="1672"/>
        <v>3044902.2</v>
      </c>
      <c r="G4609" s="1271"/>
      <c r="H4609" s="1366"/>
      <c r="I4609" s="1364">
        <v>44658</v>
      </c>
      <c r="J4609" s="2277" t="s">
        <v>1034</v>
      </c>
      <c r="K4609" s="1354"/>
      <c r="L4609" s="2242"/>
      <c r="M4609" s="1354"/>
      <c r="N4609" s="1354"/>
      <c r="O4609" s="1354">
        <v>180</v>
      </c>
      <c r="P4609" s="1354"/>
      <c r="Q4609" s="1354"/>
      <c r="R4609" s="1354"/>
      <c r="S4609" s="1354"/>
      <c r="T4609" s="1354"/>
      <c r="U4609" s="1354"/>
      <c r="V4609" s="1354"/>
      <c r="W4609" s="1354"/>
      <c r="X4609" s="1354"/>
      <c r="Y4609" s="1354"/>
      <c r="Z4609" s="1354"/>
      <c r="AA4609" s="1354"/>
      <c r="AB4609" s="1354"/>
      <c r="AC4609" s="1507">
        <f t="shared" si="1673"/>
        <v>270960</v>
      </c>
      <c r="AD4609" s="1508">
        <f t="shared" si="1674"/>
        <v>3042880.8000000003</v>
      </c>
      <c r="AE4609" s="14">
        <f t="shared" si="1677"/>
        <v>18.266666666666666</v>
      </c>
      <c r="AF4609" s="14">
        <f t="shared" si="1675"/>
        <v>60</v>
      </c>
      <c r="AG4609" s="14">
        <f t="shared" si="1676"/>
        <v>4516</v>
      </c>
      <c r="AH4609" s="14">
        <f t="shared" si="1678"/>
        <v>4497.7333333333336</v>
      </c>
      <c r="AI4609" s="14">
        <f t="shared" si="1679"/>
        <v>269864</v>
      </c>
      <c r="AJ4609" s="1503"/>
    </row>
    <row r="4610" spans="1:36" ht="15.75">
      <c r="A4610" s="1503">
        <v>123</v>
      </c>
      <c r="B4610" s="1404" t="s">
        <v>1039</v>
      </c>
      <c r="C4610" s="1354" t="s">
        <v>700</v>
      </c>
      <c r="D4610" s="1354">
        <v>5.84</v>
      </c>
      <c r="E4610" s="1271">
        <v>13440</v>
      </c>
      <c r="F4610" s="1354">
        <f t="shared" si="1672"/>
        <v>78489.599999999991</v>
      </c>
      <c r="G4610" s="1271"/>
      <c r="H4610" s="1354"/>
      <c r="I4610" s="1364">
        <v>44658</v>
      </c>
      <c r="J4610" s="2277" t="s">
        <v>129</v>
      </c>
      <c r="K4610" s="1354"/>
      <c r="L4610" s="2242"/>
      <c r="M4610" s="1354"/>
      <c r="N4610" s="1354">
        <v>120</v>
      </c>
      <c r="O4610" s="1354">
        <v>3300</v>
      </c>
      <c r="P4610" s="1354"/>
      <c r="Q4610" s="1354"/>
      <c r="R4610" s="1354"/>
      <c r="S4610" s="1354"/>
      <c r="T4610" s="1354"/>
      <c r="U4610" s="1354"/>
      <c r="V4610" s="1354"/>
      <c r="W4610" s="1354"/>
      <c r="X4610" s="1354"/>
      <c r="Y4610" s="1354"/>
      <c r="Z4610" s="1354"/>
      <c r="AA4610" s="1354"/>
      <c r="AB4610" s="1354"/>
      <c r="AC4610" s="1507">
        <f t="shared" si="1673"/>
        <v>10020</v>
      </c>
      <c r="AD4610" s="1508">
        <f t="shared" si="1674"/>
        <v>58516.799999999996</v>
      </c>
      <c r="AE4610" s="14">
        <f t="shared" si="1677"/>
        <v>0.96666666666666667</v>
      </c>
      <c r="AF4610" s="14">
        <f t="shared" si="1675"/>
        <v>1140</v>
      </c>
      <c r="AG4610" s="14">
        <f t="shared" si="1676"/>
        <v>8.7894736842105257</v>
      </c>
      <c r="AH4610" s="14">
        <f t="shared" si="1678"/>
        <v>7.8228070175438589</v>
      </c>
      <c r="AI4610" s="14">
        <f t="shared" si="1679"/>
        <v>8918</v>
      </c>
      <c r="AJ4610" s="1503"/>
    </row>
    <row r="4611" spans="1:36" ht="31.5">
      <c r="A4611" s="1503">
        <v>124</v>
      </c>
      <c r="B4611" s="2192" t="s">
        <v>5617</v>
      </c>
      <c r="C4611" s="1362" t="s">
        <v>638</v>
      </c>
      <c r="D4611" s="1366">
        <v>3480.79</v>
      </c>
      <c r="E4611" s="1271">
        <v>25</v>
      </c>
      <c r="F4611" s="1354">
        <f t="shared" si="1672"/>
        <v>87019.75</v>
      </c>
      <c r="G4611" s="1354"/>
      <c r="H4611" s="1354"/>
      <c r="I4611" s="2264">
        <v>44820</v>
      </c>
      <c r="J4611" s="2241">
        <v>45443</v>
      </c>
      <c r="K4611" s="1354"/>
      <c r="L4611" s="2242"/>
      <c r="M4611" s="1354"/>
      <c r="N4611" s="1354"/>
      <c r="O4611" s="1354"/>
      <c r="P4611" s="1354">
        <v>13</v>
      </c>
      <c r="Q4611" s="1354"/>
      <c r="R4611" s="1354"/>
      <c r="S4611" s="1354"/>
      <c r="T4611" s="1354"/>
      <c r="U4611" s="1354"/>
      <c r="V4611" s="1354"/>
      <c r="W4611" s="1354"/>
      <c r="X4611" s="1354"/>
      <c r="Y4611" s="1354"/>
      <c r="Z4611" s="1354"/>
      <c r="AA4611" s="1354"/>
      <c r="AB4611" s="1354"/>
      <c r="AC4611" s="1507">
        <f t="shared" si="1673"/>
        <v>12</v>
      </c>
      <c r="AD4611" s="1508">
        <f t="shared" si="1674"/>
        <v>41769.479999999996</v>
      </c>
      <c r="AE4611" s="14">
        <f t="shared" si="1677"/>
        <v>14.2</v>
      </c>
      <c r="AF4611" s="14">
        <f t="shared" si="1675"/>
        <v>4.333333333333333</v>
      </c>
      <c r="AG4611" s="14">
        <f t="shared" si="1676"/>
        <v>2.7692307692307696</v>
      </c>
      <c r="AH4611" s="14">
        <f t="shared" si="1678"/>
        <v>-11.430769230769229</v>
      </c>
      <c r="AI4611" s="14">
        <f t="shared" si="1679"/>
        <v>-49.533333333333324</v>
      </c>
      <c r="AJ4611" s="1503"/>
    </row>
    <row r="4612" spans="1:36" ht="15.75">
      <c r="A4612" s="1503">
        <v>125</v>
      </c>
      <c r="B4612" s="2263" t="s">
        <v>5618</v>
      </c>
      <c r="C4612" s="1362" t="s">
        <v>63</v>
      </c>
      <c r="D4612" s="1366">
        <v>59.666071428000002</v>
      </c>
      <c r="E4612" s="1271">
        <v>5348</v>
      </c>
      <c r="F4612" s="1354">
        <f t="shared" si="1672"/>
        <v>319094.149996944</v>
      </c>
      <c r="G4612" s="1354"/>
      <c r="H4612" s="1354"/>
      <c r="I4612" s="2264">
        <v>44820</v>
      </c>
      <c r="J4612" s="2241">
        <v>45688</v>
      </c>
      <c r="K4612" s="1354"/>
      <c r="L4612" s="2242"/>
      <c r="M4612" s="1354"/>
      <c r="N4612" s="1354">
        <v>2240</v>
      </c>
      <c r="O4612" s="1354">
        <v>924</v>
      </c>
      <c r="P4612" s="1354">
        <v>1624</v>
      </c>
      <c r="Q4612" s="1354"/>
      <c r="R4612" s="1354"/>
      <c r="S4612" s="1354"/>
      <c r="T4612" s="1354"/>
      <c r="U4612" s="1354"/>
      <c r="V4612" s="1354"/>
      <c r="W4612" s="1354"/>
      <c r="X4612" s="1354"/>
      <c r="Y4612" s="1354"/>
      <c r="Z4612" s="1354"/>
      <c r="AA4612" s="1354"/>
      <c r="AB4612" s="1354"/>
      <c r="AC4612" s="1507">
        <f t="shared" si="1673"/>
        <v>560</v>
      </c>
      <c r="AD4612" s="1508">
        <f t="shared" si="1674"/>
        <v>33412.999999680003</v>
      </c>
      <c r="AE4612" s="14">
        <f t="shared" si="1677"/>
        <v>22.366666666666667</v>
      </c>
      <c r="AF4612" s="14">
        <f t="shared" si="1675"/>
        <v>1596</v>
      </c>
      <c r="AG4612" s="14">
        <f t="shared" si="1676"/>
        <v>0.35087719298245612</v>
      </c>
      <c r="AH4612" s="14">
        <f t="shared" si="1678"/>
        <v>-22.015789473684212</v>
      </c>
      <c r="AI4612" s="14">
        <f t="shared" si="1679"/>
        <v>-35137.200000000004</v>
      </c>
      <c r="AJ4612" s="1503"/>
    </row>
    <row r="4613" spans="1:36" ht="15.75">
      <c r="A4613" s="1503">
        <v>126</v>
      </c>
      <c r="B4613" s="2267" t="s">
        <v>5619</v>
      </c>
      <c r="C4613" s="2278" t="s">
        <v>176</v>
      </c>
      <c r="D4613" s="1366">
        <v>302.24</v>
      </c>
      <c r="E4613" s="1271">
        <v>4</v>
      </c>
      <c r="F4613" s="1354">
        <f t="shared" si="1672"/>
        <v>1208.96</v>
      </c>
      <c r="G4613" s="1354"/>
      <c r="H4613" s="1354"/>
      <c r="I4613" s="2271">
        <v>44820</v>
      </c>
      <c r="J4613" s="2241">
        <v>45808</v>
      </c>
      <c r="K4613" s="1354"/>
      <c r="L4613" s="2242"/>
      <c r="M4613" s="1354"/>
      <c r="N4613" s="1354"/>
      <c r="O4613" s="1354"/>
      <c r="P4613" s="1354"/>
      <c r="Q4613" s="1354"/>
      <c r="R4613" s="1354"/>
      <c r="S4613" s="1354"/>
      <c r="T4613" s="1354"/>
      <c r="U4613" s="1354"/>
      <c r="V4613" s="1354"/>
      <c r="W4613" s="1354"/>
      <c r="X4613" s="1354"/>
      <c r="Y4613" s="1354"/>
      <c r="Z4613" s="1354"/>
      <c r="AA4613" s="1354"/>
      <c r="AB4613" s="1354"/>
      <c r="AC4613" s="1507">
        <f t="shared" si="1673"/>
        <v>4</v>
      </c>
      <c r="AD4613" s="1508">
        <f t="shared" si="1674"/>
        <v>1208.96</v>
      </c>
      <c r="AE4613" s="14">
        <f t="shared" si="1677"/>
        <v>26.366666666666667</v>
      </c>
      <c r="AF4613" s="14">
        <f t="shared" si="1675"/>
        <v>0</v>
      </c>
      <c r="AG4613" s="14" t="e">
        <f t="shared" si="1676"/>
        <v>#DIV/0!</v>
      </c>
      <c r="AH4613" s="14" t="e">
        <f t="shared" si="1678"/>
        <v>#DIV/0!</v>
      </c>
      <c r="AI4613" s="14">
        <f t="shared" si="1679"/>
        <v>4</v>
      </c>
      <c r="AJ4613" s="1503"/>
    </row>
    <row r="4614" spans="1:36" ht="15.75">
      <c r="A4614" s="1503">
        <v>127</v>
      </c>
      <c r="B4614" s="2267" t="s">
        <v>5619</v>
      </c>
      <c r="C4614" s="2278" t="s">
        <v>176</v>
      </c>
      <c r="D4614" s="1366">
        <v>308</v>
      </c>
      <c r="E4614" s="1271">
        <v>30</v>
      </c>
      <c r="F4614" s="1354">
        <f t="shared" si="1672"/>
        <v>9240</v>
      </c>
      <c r="G4614" s="1354"/>
      <c r="H4614" s="1354"/>
      <c r="I4614" s="2271">
        <v>44820</v>
      </c>
      <c r="J4614" s="2241">
        <v>45808</v>
      </c>
      <c r="K4614" s="1354"/>
      <c r="L4614" s="2242"/>
      <c r="M4614" s="1354"/>
      <c r="N4614" s="1354"/>
      <c r="O4614" s="1354"/>
      <c r="P4614" s="1354"/>
      <c r="Q4614" s="1354"/>
      <c r="R4614" s="1354"/>
      <c r="S4614" s="1354"/>
      <c r="T4614" s="1354"/>
      <c r="U4614" s="1354"/>
      <c r="V4614" s="1354"/>
      <c r="W4614" s="1354"/>
      <c r="X4614" s="1354"/>
      <c r="Y4614" s="1354"/>
      <c r="Z4614" s="1354"/>
      <c r="AA4614" s="1354"/>
      <c r="AB4614" s="1354"/>
      <c r="AC4614" s="1507">
        <f t="shared" si="1673"/>
        <v>30</v>
      </c>
      <c r="AD4614" s="1508">
        <f t="shared" si="1674"/>
        <v>9240</v>
      </c>
      <c r="AE4614" s="14">
        <f t="shared" si="1677"/>
        <v>26.366666666666667</v>
      </c>
      <c r="AF4614" s="14">
        <f t="shared" si="1675"/>
        <v>0</v>
      </c>
      <c r="AG4614" s="14" t="e">
        <f t="shared" si="1676"/>
        <v>#DIV/0!</v>
      </c>
      <c r="AH4614" s="14" t="e">
        <f t="shared" si="1678"/>
        <v>#DIV/0!</v>
      </c>
      <c r="AI4614" s="14">
        <f t="shared" si="1679"/>
        <v>30</v>
      </c>
      <c r="AJ4614" s="1503"/>
    </row>
    <row r="4615" spans="1:36" ht="15.75">
      <c r="A4615" s="1503">
        <v>128</v>
      </c>
      <c r="B4615" s="2267" t="s">
        <v>5619</v>
      </c>
      <c r="C4615" s="2278" t="s">
        <v>176</v>
      </c>
      <c r="D4615" s="1366">
        <v>201.49</v>
      </c>
      <c r="E4615" s="1271">
        <v>30</v>
      </c>
      <c r="F4615" s="1354">
        <f t="shared" si="1672"/>
        <v>6044.7000000000007</v>
      </c>
      <c r="G4615" s="1354"/>
      <c r="H4615" s="1354"/>
      <c r="I4615" s="2271">
        <v>44820</v>
      </c>
      <c r="J4615" s="2241">
        <v>45626</v>
      </c>
      <c r="K4615" s="1354"/>
      <c r="L4615" s="2242"/>
      <c r="M4615" s="1354"/>
      <c r="N4615" s="1354"/>
      <c r="O4615" s="1354"/>
      <c r="P4615" s="1354"/>
      <c r="Q4615" s="1354"/>
      <c r="R4615" s="1354"/>
      <c r="S4615" s="1354"/>
      <c r="T4615" s="1354"/>
      <c r="U4615" s="1354"/>
      <c r="V4615" s="1354"/>
      <c r="W4615" s="1354"/>
      <c r="X4615" s="1354"/>
      <c r="Y4615" s="1354"/>
      <c r="Z4615" s="1354"/>
      <c r="AA4615" s="1354"/>
      <c r="AB4615" s="1354"/>
      <c r="AC4615" s="1507">
        <f t="shared" si="1673"/>
        <v>30</v>
      </c>
      <c r="AD4615" s="1508">
        <f t="shared" si="1674"/>
        <v>6044.7000000000007</v>
      </c>
      <c r="AE4615" s="14">
        <f t="shared" si="1677"/>
        <v>20.3</v>
      </c>
      <c r="AF4615" s="14">
        <f t="shared" si="1675"/>
        <v>0</v>
      </c>
      <c r="AG4615" s="14" t="e">
        <f t="shared" si="1676"/>
        <v>#DIV/0!</v>
      </c>
      <c r="AH4615" s="14" t="e">
        <f t="shared" si="1678"/>
        <v>#DIV/0!</v>
      </c>
      <c r="AI4615" s="14">
        <f t="shared" si="1679"/>
        <v>30</v>
      </c>
      <c r="AJ4615" s="1503"/>
    </row>
    <row r="4616" spans="1:36" ht="31.5">
      <c r="A4616" s="1503">
        <v>129</v>
      </c>
      <c r="B4616" s="2279" t="s">
        <v>5620</v>
      </c>
      <c r="C4616" s="2278" t="s">
        <v>86</v>
      </c>
      <c r="D4616" s="1366">
        <v>3295.56</v>
      </c>
      <c r="E4616" s="1271">
        <v>261</v>
      </c>
      <c r="F4616" s="1354">
        <f t="shared" si="1672"/>
        <v>860141.16</v>
      </c>
      <c r="G4616" s="1354"/>
      <c r="H4616" s="1354"/>
      <c r="I4616" s="2271">
        <v>44824</v>
      </c>
      <c r="J4616" s="2241">
        <v>45031</v>
      </c>
      <c r="K4616" s="1354"/>
      <c r="L4616" s="2242"/>
      <c r="M4616" s="1354"/>
      <c r="N4616" s="1354">
        <v>44</v>
      </c>
      <c r="O4616" s="1354">
        <v>67</v>
      </c>
      <c r="P4616" s="1354">
        <v>100</v>
      </c>
      <c r="Q4616" s="1354"/>
      <c r="R4616" s="1354"/>
      <c r="S4616" s="1354"/>
      <c r="T4616" s="1354"/>
      <c r="U4616" s="1354"/>
      <c r="V4616" s="1354"/>
      <c r="W4616" s="1354"/>
      <c r="X4616" s="1354"/>
      <c r="Y4616" s="1354"/>
      <c r="Z4616" s="1354"/>
      <c r="AA4616" s="1354"/>
      <c r="AB4616" s="1354"/>
      <c r="AC4616" s="1507">
        <f t="shared" si="1673"/>
        <v>50</v>
      </c>
      <c r="AD4616" s="1508">
        <f t="shared" ref="AD4616:AD4641" si="1680">D4616*AC4616</f>
        <v>164778</v>
      </c>
      <c r="AE4616" s="14">
        <f t="shared" si="1677"/>
        <v>0.46666666666666667</v>
      </c>
      <c r="AF4616" s="14">
        <f t="shared" ref="AF4616:AF4641" si="1681">(N4616+O4616+P4616+Q4616+R4616+S4616+T4616+U4616+V4616+W4616+X4616+Y4616)/3</f>
        <v>70.333333333333329</v>
      </c>
      <c r="AG4616" s="14">
        <f t="shared" ref="AG4616:AG4641" si="1682">AC4616/AF4616</f>
        <v>0.7109004739336493</v>
      </c>
      <c r="AH4616" s="14">
        <f t="shared" si="1678"/>
        <v>0.24423380726698263</v>
      </c>
      <c r="AI4616" s="14">
        <f t="shared" si="1679"/>
        <v>17.177777777777777</v>
      </c>
      <c r="AJ4616" s="1503"/>
    </row>
    <row r="4617" spans="1:36" ht="31.5">
      <c r="A4617" s="1503">
        <v>130</v>
      </c>
      <c r="B4617" s="2279" t="s">
        <v>5621</v>
      </c>
      <c r="C4617" s="2278" t="s">
        <v>86</v>
      </c>
      <c r="D4617" s="1366">
        <v>3449.56</v>
      </c>
      <c r="E4617" s="1271">
        <v>1</v>
      </c>
      <c r="F4617" s="1354">
        <f t="shared" si="1672"/>
        <v>3449.56</v>
      </c>
      <c r="G4617" s="1354"/>
      <c r="H4617" s="1354"/>
      <c r="I4617" s="2271">
        <v>44824</v>
      </c>
      <c r="J4617" s="2241">
        <v>45043</v>
      </c>
      <c r="K4617" s="1354"/>
      <c r="L4617" s="2242"/>
      <c r="M4617" s="1354"/>
      <c r="N4617" s="1354"/>
      <c r="O4617" s="1354"/>
      <c r="P4617" s="1354"/>
      <c r="Q4617" s="1354"/>
      <c r="R4617" s="1354"/>
      <c r="S4617" s="1354"/>
      <c r="T4617" s="1354"/>
      <c r="U4617" s="1354"/>
      <c r="V4617" s="1354"/>
      <c r="W4617" s="1354"/>
      <c r="X4617" s="1354"/>
      <c r="Y4617" s="1354"/>
      <c r="Z4617" s="1354"/>
      <c r="AA4617" s="1354"/>
      <c r="AB4617" s="1354"/>
      <c r="AC4617" s="1507">
        <f t="shared" si="1673"/>
        <v>1</v>
      </c>
      <c r="AD4617" s="1508">
        <f t="shared" si="1680"/>
        <v>3449.56</v>
      </c>
      <c r="AE4617" s="14">
        <f t="shared" si="1677"/>
        <v>0.8666666666666667</v>
      </c>
      <c r="AF4617" s="14">
        <f t="shared" si="1681"/>
        <v>0</v>
      </c>
      <c r="AG4617" s="14" t="e">
        <f t="shared" si="1682"/>
        <v>#DIV/0!</v>
      </c>
      <c r="AH4617" s="14" t="e">
        <f t="shared" si="1678"/>
        <v>#DIV/0!</v>
      </c>
      <c r="AI4617" s="14">
        <f t="shared" si="1679"/>
        <v>1</v>
      </c>
      <c r="AJ4617" s="1503"/>
    </row>
    <row r="4618" spans="1:36" ht="15.75" customHeight="1">
      <c r="A4618" s="1503">
        <v>131</v>
      </c>
      <c r="B4618" s="2279" t="s">
        <v>5622</v>
      </c>
      <c r="C4618" s="2278" t="s">
        <v>86</v>
      </c>
      <c r="D4618" s="1366">
        <v>3449.56</v>
      </c>
      <c r="E4618" s="1271">
        <v>3</v>
      </c>
      <c r="F4618" s="1354">
        <f t="shared" si="1672"/>
        <v>10348.68</v>
      </c>
      <c r="G4618" s="1354"/>
      <c r="H4618" s="1354"/>
      <c r="I4618" s="2271">
        <v>44824</v>
      </c>
      <c r="J4618" s="2241">
        <v>45036</v>
      </c>
      <c r="K4618" s="1354"/>
      <c r="L4618" s="2242"/>
      <c r="M4618" s="1354"/>
      <c r="N4618" s="1354">
        <v>1</v>
      </c>
      <c r="O4618" s="1354"/>
      <c r="P4618" s="1354">
        <v>1</v>
      </c>
      <c r="Q4618" s="1354"/>
      <c r="R4618" s="1354"/>
      <c r="S4618" s="1354"/>
      <c r="T4618" s="1354"/>
      <c r="U4618" s="1354"/>
      <c r="V4618" s="1354"/>
      <c r="W4618" s="1354"/>
      <c r="X4618" s="1354"/>
      <c r="Y4618" s="1354"/>
      <c r="Z4618" s="1354"/>
      <c r="AA4618" s="1354"/>
      <c r="AB4618" s="1354"/>
      <c r="AC4618" s="1507">
        <f t="shared" si="1673"/>
        <v>1</v>
      </c>
      <c r="AD4618" s="1508">
        <f t="shared" si="1680"/>
        <v>3449.56</v>
      </c>
      <c r="AE4618" s="14">
        <f t="shared" si="1677"/>
        <v>0.6333333333333333</v>
      </c>
      <c r="AF4618" s="14">
        <f t="shared" si="1681"/>
        <v>0.66666666666666663</v>
      </c>
      <c r="AG4618" s="14">
        <f t="shared" si="1682"/>
        <v>1.5</v>
      </c>
      <c r="AH4618" s="14">
        <f t="shared" si="1678"/>
        <v>0.8666666666666667</v>
      </c>
      <c r="AI4618" s="14">
        <f t="shared" si="1679"/>
        <v>0.57777777777777783</v>
      </c>
      <c r="AJ4618" s="1503"/>
    </row>
    <row r="4619" spans="1:36" ht="31.5">
      <c r="A4619" s="1503">
        <v>134</v>
      </c>
      <c r="B4619" s="2279" t="s">
        <v>5623</v>
      </c>
      <c r="C4619" s="2278" t="s">
        <v>176</v>
      </c>
      <c r="D4619" s="1366">
        <v>1601.58</v>
      </c>
      <c r="E4619" s="1363">
        <v>5.5</v>
      </c>
      <c r="F4619" s="1354">
        <f t="shared" si="1672"/>
        <v>8808.6899999999987</v>
      </c>
      <c r="G4619" s="1354"/>
      <c r="H4619" s="1354"/>
      <c r="I4619" s="2271">
        <v>44824</v>
      </c>
      <c r="J4619" s="2241">
        <v>45208</v>
      </c>
      <c r="K4619" s="1354"/>
      <c r="L4619" s="2242"/>
      <c r="M4619" s="1354"/>
      <c r="N4619" s="1354">
        <v>1.5</v>
      </c>
      <c r="O4619" s="1354"/>
      <c r="P4619" s="1354"/>
      <c r="Q4619" s="1354"/>
      <c r="R4619" s="1354"/>
      <c r="S4619" s="1354"/>
      <c r="T4619" s="1354"/>
      <c r="U4619" s="1354"/>
      <c r="V4619" s="1354"/>
      <c r="W4619" s="1354"/>
      <c r="X4619" s="1354"/>
      <c r="Y4619" s="1354"/>
      <c r="Z4619" s="1354"/>
      <c r="AA4619" s="1354"/>
      <c r="AB4619" s="1354"/>
      <c r="AC4619" s="1507">
        <f t="shared" ref="AC4619:AC4652" si="1683">E4619+G4619-N4619-O4619-AA4619-P4619-Q4619-R4619-S4619-T4619-U4619-V4619-W4619-X4619-Y4619</f>
        <v>4</v>
      </c>
      <c r="AD4619" s="1508">
        <f t="shared" si="1680"/>
        <v>6406.32</v>
      </c>
      <c r="AE4619" s="14">
        <f t="shared" si="1677"/>
        <v>6.3666666666666663</v>
      </c>
      <c r="AF4619" s="14">
        <f t="shared" si="1681"/>
        <v>0.5</v>
      </c>
      <c r="AG4619" s="14">
        <f t="shared" si="1682"/>
        <v>8</v>
      </c>
      <c r="AH4619" s="14">
        <f t="shared" si="1678"/>
        <v>1.6333333333333337</v>
      </c>
      <c r="AI4619" s="14">
        <f t="shared" si="1679"/>
        <v>0.81666666666666687</v>
      </c>
      <c r="AJ4619" s="1503"/>
    </row>
    <row r="4620" spans="1:36" ht="31.5">
      <c r="A4620" s="1503">
        <v>135</v>
      </c>
      <c r="B4620" s="2279" t="s">
        <v>5624</v>
      </c>
      <c r="C4620" s="2278" t="s">
        <v>176</v>
      </c>
      <c r="D4620" s="1366">
        <v>5543.94</v>
      </c>
      <c r="E4620" s="1271">
        <v>1</v>
      </c>
      <c r="F4620" s="1354">
        <f t="shared" si="1672"/>
        <v>5543.94</v>
      </c>
      <c r="G4620" s="1354"/>
      <c r="H4620" s="1354"/>
      <c r="I4620" s="2271">
        <v>44824</v>
      </c>
      <c r="J4620" s="2241">
        <v>45151</v>
      </c>
      <c r="K4620" s="1354"/>
      <c r="L4620" s="2242"/>
      <c r="M4620" s="1354"/>
      <c r="N4620" s="1354"/>
      <c r="O4620" s="1354"/>
      <c r="P4620" s="1354"/>
      <c r="Q4620" s="1354"/>
      <c r="R4620" s="1354"/>
      <c r="S4620" s="1354"/>
      <c r="T4620" s="1354"/>
      <c r="U4620" s="1354"/>
      <c r="V4620" s="1354"/>
      <c r="W4620" s="1354"/>
      <c r="X4620" s="1354"/>
      <c r="Y4620" s="1354"/>
      <c r="Z4620" s="1354"/>
      <c r="AA4620" s="1354"/>
      <c r="AB4620" s="1354"/>
      <c r="AC4620" s="1507">
        <f t="shared" si="1683"/>
        <v>1</v>
      </c>
      <c r="AD4620" s="1508">
        <f t="shared" si="1680"/>
        <v>5543.94</v>
      </c>
      <c r="AE4620" s="14">
        <f t="shared" ref="AE4620:AE4652" si="1684">(J4620-"01.04.2023")/30</f>
        <v>4.4666666666666668</v>
      </c>
      <c r="AF4620" s="14">
        <f t="shared" si="1681"/>
        <v>0</v>
      </c>
      <c r="AG4620" s="14" t="e">
        <f t="shared" si="1682"/>
        <v>#DIV/0!</v>
      </c>
      <c r="AH4620" s="14" t="e">
        <f t="shared" ref="AH4620:AH4647" si="1685">AG4620-AE4620</f>
        <v>#DIV/0!</v>
      </c>
      <c r="AI4620" s="14">
        <f t="shared" ref="AI4620:AI4652" si="1686">AC4620-(AE4620*AF4620)</f>
        <v>1</v>
      </c>
      <c r="AJ4620" s="1503"/>
    </row>
    <row r="4621" spans="1:36" ht="15.75" customHeight="1">
      <c r="A4621" s="1503">
        <v>136</v>
      </c>
      <c r="B4621" s="2279" t="s">
        <v>5625</v>
      </c>
      <c r="C4621" s="2278" t="s">
        <v>176</v>
      </c>
      <c r="D4621" s="1366">
        <v>38012.550000000003</v>
      </c>
      <c r="E4621" s="1271">
        <v>90</v>
      </c>
      <c r="F4621" s="1354">
        <f t="shared" si="1672"/>
        <v>3421129.5000000005</v>
      </c>
      <c r="G4621" s="1354"/>
      <c r="H4621" s="1354"/>
      <c r="I4621" s="2271">
        <v>44824</v>
      </c>
      <c r="J4621" s="2241">
        <v>45199</v>
      </c>
      <c r="K4621" s="1354"/>
      <c r="L4621" s="2242"/>
      <c r="M4621" s="1354"/>
      <c r="N4621" s="1354"/>
      <c r="O4621" s="1354"/>
      <c r="P4621" s="1354"/>
      <c r="Q4621" s="1354"/>
      <c r="R4621" s="1354"/>
      <c r="S4621" s="1354"/>
      <c r="T4621" s="1354"/>
      <c r="U4621" s="1354"/>
      <c r="V4621" s="1354"/>
      <c r="W4621" s="1354"/>
      <c r="X4621" s="1354"/>
      <c r="Y4621" s="1354"/>
      <c r="Z4621" s="1354"/>
      <c r="AA4621" s="1354"/>
      <c r="AB4621" s="1354"/>
      <c r="AC4621" s="1507">
        <f t="shared" si="1683"/>
        <v>90</v>
      </c>
      <c r="AD4621" s="1508">
        <f t="shared" si="1680"/>
        <v>3421129.5000000005</v>
      </c>
      <c r="AE4621" s="14">
        <f t="shared" si="1684"/>
        <v>6.0666666666666664</v>
      </c>
      <c r="AF4621" s="14">
        <f t="shared" si="1681"/>
        <v>0</v>
      </c>
      <c r="AG4621" s="14" t="e">
        <f t="shared" si="1682"/>
        <v>#DIV/0!</v>
      </c>
      <c r="AH4621" s="14" t="e">
        <f t="shared" si="1685"/>
        <v>#DIV/0!</v>
      </c>
      <c r="AI4621" s="14">
        <f t="shared" si="1686"/>
        <v>90</v>
      </c>
      <c r="AJ4621" s="1503"/>
    </row>
    <row r="4622" spans="1:36" ht="63">
      <c r="A4622" s="1503">
        <v>137</v>
      </c>
      <c r="B4622" s="2279" t="s">
        <v>5626</v>
      </c>
      <c r="C4622" s="2278" t="s">
        <v>176</v>
      </c>
      <c r="D4622" s="1366">
        <v>8785.68</v>
      </c>
      <c r="E4622" s="1271">
        <v>10</v>
      </c>
      <c r="F4622" s="1354">
        <f t="shared" si="1672"/>
        <v>87856.8</v>
      </c>
      <c r="G4622" s="1354"/>
      <c r="H4622" s="1354"/>
      <c r="I4622" s="2271">
        <v>44824</v>
      </c>
      <c r="J4622" s="2241">
        <v>45107</v>
      </c>
      <c r="K4622" s="1354"/>
      <c r="L4622" s="2242"/>
      <c r="M4622" s="1354"/>
      <c r="N4622" s="1354"/>
      <c r="O4622" s="1354"/>
      <c r="P4622" s="1354"/>
      <c r="Q4622" s="1354"/>
      <c r="R4622" s="1354"/>
      <c r="S4622" s="1354"/>
      <c r="T4622" s="1354"/>
      <c r="U4622" s="1354"/>
      <c r="V4622" s="1354"/>
      <c r="W4622" s="1354"/>
      <c r="X4622" s="1354"/>
      <c r="Y4622" s="1354"/>
      <c r="Z4622" s="1354"/>
      <c r="AA4622" s="1354"/>
      <c r="AB4622" s="1354"/>
      <c r="AC4622" s="1507">
        <f t="shared" si="1683"/>
        <v>10</v>
      </c>
      <c r="AD4622" s="1508">
        <f t="shared" si="1680"/>
        <v>87856.8</v>
      </c>
      <c r="AE4622" s="14">
        <f t="shared" si="1684"/>
        <v>3</v>
      </c>
      <c r="AF4622" s="14">
        <f t="shared" si="1681"/>
        <v>0</v>
      </c>
      <c r="AG4622" s="14" t="e">
        <f t="shared" si="1682"/>
        <v>#DIV/0!</v>
      </c>
      <c r="AH4622" s="14" t="e">
        <f t="shared" si="1685"/>
        <v>#DIV/0!</v>
      </c>
      <c r="AI4622" s="14">
        <f t="shared" si="1686"/>
        <v>10</v>
      </c>
      <c r="AJ4622" s="1503"/>
    </row>
    <row r="4623" spans="1:36" ht="15.75">
      <c r="A4623" s="1503">
        <v>138</v>
      </c>
      <c r="B4623" s="2280" t="s">
        <v>701</v>
      </c>
      <c r="C4623" s="2255" t="s">
        <v>63</v>
      </c>
      <c r="D4623" s="2281">
        <v>9.06</v>
      </c>
      <c r="E4623" s="21">
        <v>46590</v>
      </c>
      <c r="F4623" s="1511">
        <f t="shared" si="1672"/>
        <v>422105.4</v>
      </c>
      <c r="G4623" s="2252"/>
      <c r="H4623" s="1511"/>
      <c r="I4623" s="2255">
        <v>44725</v>
      </c>
      <c r="J4623" s="2255">
        <v>45230</v>
      </c>
      <c r="K4623" s="1354"/>
      <c r="L4623" s="2242"/>
      <c r="M4623" s="1354"/>
      <c r="N4623" s="1354"/>
      <c r="O4623" s="1354">
        <v>5782</v>
      </c>
      <c r="P4623" s="1354"/>
      <c r="Q4623" s="1354"/>
      <c r="R4623" s="1354"/>
      <c r="S4623" s="1354"/>
      <c r="T4623" s="1354"/>
      <c r="U4623" s="1354"/>
      <c r="V4623" s="1354"/>
      <c r="W4623" s="1354"/>
      <c r="X4623" s="1354"/>
      <c r="Y4623" s="1354"/>
      <c r="Z4623" s="1354"/>
      <c r="AA4623" s="1354"/>
      <c r="AB4623" s="1354"/>
      <c r="AC4623" s="1507">
        <f t="shared" si="1683"/>
        <v>40808</v>
      </c>
      <c r="AD4623" s="1508">
        <f t="shared" si="1680"/>
        <v>369720.48000000004</v>
      </c>
      <c r="AE4623" s="14">
        <f t="shared" si="1684"/>
        <v>7.1</v>
      </c>
      <c r="AF4623" s="14">
        <f t="shared" si="1681"/>
        <v>1927.3333333333333</v>
      </c>
      <c r="AG4623" s="14">
        <f t="shared" si="1682"/>
        <v>21.173296437218955</v>
      </c>
      <c r="AH4623" s="14">
        <f t="shared" si="1685"/>
        <v>14.073296437218955</v>
      </c>
      <c r="AI4623" s="14">
        <f t="shared" si="1686"/>
        <v>27123.933333333334</v>
      </c>
      <c r="AJ4623" s="1503"/>
    </row>
    <row r="4624" spans="1:36" ht="15.75" customHeight="1">
      <c r="A4624" s="1503">
        <v>139</v>
      </c>
      <c r="B4624" s="2280" t="s">
        <v>3879</v>
      </c>
      <c r="C4624" s="2255" t="s">
        <v>233</v>
      </c>
      <c r="D4624" s="2281" t="s">
        <v>3880</v>
      </c>
      <c r="E4624" s="1271">
        <v>10</v>
      </c>
      <c r="F4624" s="1354"/>
      <c r="G4624" s="2252"/>
      <c r="H4624" s="1354"/>
      <c r="I4624" s="2255">
        <v>44735</v>
      </c>
      <c r="J4624" s="2255">
        <v>45046</v>
      </c>
      <c r="K4624" s="1354"/>
      <c r="L4624" s="2242"/>
      <c r="M4624" s="1354"/>
      <c r="N4624" s="1354"/>
      <c r="O4624" s="1354"/>
      <c r="P4624" s="1354"/>
      <c r="Q4624" s="1354"/>
      <c r="R4624" s="1354"/>
      <c r="S4624" s="1354"/>
      <c r="T4624" s="1354"/>
      <c r="U4624" s="1354"/>
      <c r="V4624" s="1354"/>
      <c r="W4624" s="1354"/>
      <c r="X4624" s="1354"/>
      <c r="Y4624" s="1354"/>
      <c r="Z4624" s="1354"/>
      <c r="AA4624" s="1354"/>
      <c r="AB4624" s="1354"/>
      <c r="AC4624" s="1507">
        <f t="shared" si="1683"/>
        <v>10</v>
      </c>
      <c r="AD4624" s="1508">
        <f t="shared" si="1680"/>
        <v>21000</v>
      </c>
      <c r="AE4624" s="14">
        <f t="shared" si="1684"/>
        <v>0.96666666666666667</v>
      </c>
      <c r="AF4624" s="14">
        <f t="shared" si="1681"/>
        <v>0</v>
      </c>
      <c r="AG4624" s="14" t="e">
        <f t="shared" si="1682"/>
        <v>#DIV/0!</v>
      </c>
      <c r="AH4624" s="14" t="e">
        <f t="shared" si="1685"/>
        <v>#DIV/0!</v>
      </c>
      <c r="AI4624" s="14">
        <f t="shared" si="1686"/>
        <v>10</v>
      </c>
      <c r="AJ4624" s="1503"/>
    </row>
    <row r="4625" spans="1:36" ht="15.75">
      <c r="A4625" s="1503">
        <v>140</v>
      </c>
      <c r="B4625" s="2263" t="s">
        <v>3881</v>
      </c>
      <c r="C4625" s="2255" t="s">
        <v>156</v>
      </c>
      <c r="D4625" s="2281" t="s">
        <v>3882</v>
      </c>
      <c r="E4625" s="1271">
        <v>1207</v>
      </c>
      <c r="F4625" s="1354"/>
      <c r="G4625" s="2252"/>
      <c r="H4625" s="1354"/>
      <c r="I4625" s="2255">
        <v>44742</v>
      </c>
      <c r="J4625" s="2255">
        <v>45351</v>
      </c>
      <c r="K4625" s="1354"/>
      <c r="L4625" s="2242"/>
      <c r="M4625" s="1354"/>
      <c r="N4625" s="1354">
        <v>343</v>
      </c>
      <c r="O4625" s="1354">
        <v>248</v>
      </c>
      <c r="P4625" s="1354"/>
      <c r="Q4625" s="1354"/>
      <c r="R4625" s="1354"/>
      <c r="S4625" s="1354"/>
      <c r="T4625" s="1354"/>
      <c r="U4625" s="1354"/>
      <c r="V4625" s="1354"/>
      <c r="W4625" s="1354"/>
      <c r="X4625" s="1354"/>
      <c r="Y4625" s="1354"/>
      <c r="Z4625" s="1354"/>
      <c r="AA4625" s="1354"/>
      <c r="AB4625" s="1354"/>
      <c r="AC4625" s="1507">
        <f t="shared" si="1683"/>
        <v>616</v>
      </c>
      <c r="AD4625" s="1508">
        <f t="shared" si="1680"/>
        <v>12307.064</v>
      </c>
      <c r="AE4625" s="14">
        <f t="shared" si="1684"/>
        <v>11.133333333333333</v>
      </c>
      <c r="AF4625" s="14">
        <f t="shared" si="1681"/>
        <v>197</v>
      </c>
      <c r="AG4625" s="14">
        <f t="shared" si="1682"/>
        <v>3.1269035532994924</v>
      </c>
      <c r="AH4625" s="14">
        <f t="shared" si="1685"/>
        <v>-8.0064297800338409</v>
      </c>
      <c r="AI4625" s="14">
        <f t="shared" si="1686"/>
        <v>-1577.2666666666664</v>
      </c>
      <c r="AJ4625" s="1503"/>
    </row>
    <row r="4626" spans="1:36" ht="15.75">
      <c r="A4626" s="1503">
        <v>141</v>
      </c>
      <c r="B4626" s="2263" t="s">
        <v>3883</v>
      </c>
      <c r="C4626" s="2255" t="s">
        <v>156</v>
      </c>
      <c r="D4626" s="2281" t="s">
        <v>3884</v>
      </c>
      <c r="E4626" s="1271">
        <v>1513</v>
      </c>
      <c r="F4626" s="1354"/>
      <c r="G4626" s="2252"/>
      <c r="H4626" s="1354"/>
      <c r="I4626" s="2255">
        <v>44742</v>
      </c>
      <c r="J4626" s="2255">
        <v>46387</v>
      </c>
      <c r="K4626" s="1354"/>
      <c r="L4626" s="2242"/>
      <c r="M4626" s="1354"/>
      <c r="N4626" s="1354">
        <v>263</v>
      </c>
      <c r="O4626" s="1354">
        <v>238</v>
      </c>
      <c r="P4626" s="1354"/>
      <c r="Q4626" s="1354"/>
      <c r="R4626" s="1354"/>
      <c r="S4626" s="1354"/>
      <c r="T4626" s="1354"/>
      <c r="U4626" s="1354"/>
      <c r="V4626" s="1354"/>
      <c r="W4626" s="1354"/>
      <c r="X4626" s="1354"/>
      <c r="Y4626" s="1354"/>
      <c r="Z4626" s="1354"/>
      <c r="AA4626" s="1354"/>
      <c r="AB4626" s="1354"/>
      <c r="AC4626" s="1507">
        <f t="shared" si="1683"/>
        <v>1012</v>
      </c>
      <c r="AD4626" s="1508">
        <f t="shared" si="1680"/>
        <v>26453.68</v>
      </c>
      <c r="AE4626" s="14">
        <f t="shared" si="1684"/>
        <v>45.666666666666664</v>
      </c>
      <c r="AF4626" s="14">
        <f t="shared" si="1681"/>
        <v>167</v>
      </c>
      <c r="AG4626" s="14">
        <f t="shared" si="1682"/>
        <v>6.0598802395209583</v>
      </c>
      <c r="AH4626" s="14">
        <f t="shared" si="1685"/>
        <v>-39.606786427145707</v>
      </c>
      <c r="AI4626" s="14">
        <f t="shared" si="1686"/>
        <v>-6614.333333333333</v>
      </c>
      <c r="AJ4626" s="1503"/>
    </row>
    <row r="4627" spans="1:36" ht="15.75">
      <c r="A4627" s="1503">
        <v>144</v>
      </c>
      <c r="B4627" s="1404" t="s">
        <v>707</v>
      </c>
      <c r="C4627" s="1354" t="s">
        <v>944</v>
      </c>
      <c r="D4627" s="1354">
        <v>0.49</v>
      </c>
      <c r="E4627" s="1283">
        <v>42.8</v>
      </c>
      <c r="F4627" s="1354">
        <f t="shared" ref="F4627:F4646" si="1687">D4627*E4627</f>
        <v>20.971999999999998</v>
      </c>
      <c r="G4627" s="1271"/>
      <c r="H4627" s="1354"/>
      <c r="I4627" s="1364">
        <v>44509</v>
      </c>
      <c r="J4627" s="2277" t="s">
        <v>140</v>
      </c>
      <c r="K4627" s="1354"/>
      <c r="L4627" s="2242"/>
      <c r="M4627" s="1354"/>
      <c r="N4627" s="1354"/>
      <c r="O4627" s="1354"/>
      <c r="P4627" s="1354"/>
      <c r="Q4627" s="1354"/>
      <c r="R4627" s="1354"/>
      <c r="S4627" s="1354"/>
      <c r="T4627" s="1354"/>
      <c r="U4627" s="1354"/>
      <c r="V4627" s="1354"/>
      <c r="W4627" s="1354"/>
      <c r="X4627" s="1354"/>
      <c r="Y4627" s="1354"/>
      <c r="Z4627" s="1354"/>
      <c r="AA4627" s="1354"/>
      <c r="AB4627" s="1354"/>
      <c r="AC4627" s="1507">
        <f t="shared" si="1683"/>
        <v>42.8</v>
      </c>
      <c r="AD4627" s="1508">
        <f t="shared" si="1680"/>
        <v>20.971999999999998</v>
      </c>
      <c r="AE4627" s="14">
        <f t="shared" si="1684"/>
        <v>-1.0666666666666667</v>
      </c>
      <c r="AF4627" s="14">
        <f t="shared" si="1681"/>
        <v>0</v>
      </c>
      <c r="AG4627" s="14" t="e">
        <f t="shared" si="1682"/>
        <v>#DIV/0!</v>
      </c>
      <c r="AH4627" s="14" t="e">
        <f t="shared" si="1685"/>
        <v>#DIV/0!</v>
      </c>
      <c r="AI4627" s="14">
        <f t="shared" si="1686"/>
        <v>42.8</v>
      </c>
      <c r="AJ4627" s="1503"/>
    </row>
    <row r="4628" spans="1:36" ht="15.75">
      <c r="A4628" s="1503">
        <v>145</v>
      </c>
      <c r="B4628" s="2263" t="s">
        <v>5035</v>
      </c>
      <c r="C4628" s="2282" t="s">
        <v>700</v>
      </c>
      <c r="D4628" s="2283" t="s">
        <v>5036</v>
      </c>
      <c r="E4628" s="1354">
        <v>300</v>
      </c>
      <c r="F4628" s="1354">
        <f t="shared" si="1687"/>
        <v>1752</v>
      </c>
      <c r="G4628" s="2269"/>
      <c r="H4628" s="1354"/>
      <c r="I4628" s="2271">
        <v>44774</v>
      </c>
      <c r="J4628" s="2264">
        <v>45169</v>
      </c>
      <c r="K4628" s="1354"/>
      <c r="L4628" s="2242"/>
      <c r="M4628" s="1354"/>
      <c r="N4628" s="1354"/>
      <c r="O4628" s="1354"/>
      <c r="P4628" s="1354"/>
      <c r="Q4628" s="1354"/>
      <c r="R4628" s="1354"/>
      <c r="S4628" s="1354"/>
      <c r="T4628" s="1354"/>
      <c r="U4628" s="1354"/>
      <c r="V4628" s="1354"/>
      <c r="W4628" s="1354"/>
      <c r="X4628" s="1354"/>
      <c r="Y4628" s="1354"/>
      <c r="Z4628" s="1354"/>
      <c r="AA4628" s="1354"/>
      <c r="AB4628" s="1354"/>
      <c r="AC4628" s="1507">
        <f t="shared" si="1683"/>
        <v>300</v>
      </c>
      <c r="AD4628" s="1508">
        <f t="shared" si="1680"/>
        <v>1752</v>
      </c>
      <c r="AE4628" s="14">
        <f t="shared" si="1684"/>
        <v>5.0666666666666664</v>
      </c>
      <c r="AF4628" s="14">
        <f t="shared" si="1681"/>
        <v>0</v>
      </c>
      <c r="AG4628" s="14" t="e">
        <f t="shared" si="1682"/>
        <v>#DIV/0!</v>
      </c>
      <c r="AH4628" s="14" t="e">
        <f t="shared" si="1685"/>
        <v>#DIV/0!</v>
      </c>
      <c r="AI4628" s="14">
        <f t="shared" si="1686"/>
        <v>300</v>
      </c>
      <c r="AJ4628" s="1294"/>
    </row>
    <row r="4629" spans="1:36" ht="15.75" customHeight="1">
      <c r="A4629" s="1503">
        <v>146</v>
      </c>
      <c r="B4629" s="2263" t="s">
        <v>5037</v>
      </c>
      <c r="C4629" s="2282" t="s">
        <v>63</v>
      </c>
      <c r="D4629" s="2283" t="s">
        <v>5038</v>
      </c>
      <c r="E4629" s="1354">
        <v>32220</v>
      </c>
      <c r="F4629" s="1354">
        <f t="shared" si="1687"/>
        <v>138320.46</v>
      </c>
      <c r="G4629" s="2284"/>
      <c r="H4629" s="2285"/>
      <c r="I4629" s="2286">
        <v>44788</v>
      </c>
      <c r="J4629" s="2255">
        <v>45382</v>
      </c>
      <c r="K4629" s="1354"/>
      <c r="L4629" s="2242"/>
      <c r="M4629" s="1354"/>
      <c r="N4629" s="1354">
        <v>27900</v>
      </c>
      <c r="O4629" s="1354">
        <v>270</v>
      </c>
      <c r="P4629" s="1354"/>
      <c r="Q4629" s="1354"/>
      <c r="R4629" s="1354"/>
      <c r="S4629" s="1354"/>
      <c r="T4629" s="1354"/>
      <c r="U4629" s="1354"/>
      <c r="V4629" s="1354"/>
      <c r="W4629" s="1354"/>
      <c r="X4629" s="1354"/>
      <c r="Y4629" s="1354"/>
      <c r="Z4629" s="1354"/>
      <c r="AA4629" s="1354"/>
      <c r="AB4629" s="1354"/>
      <c r="AC4629" s="1507">
        <f t="shared" si="1683"/>
        <v>4050</v>
      </c>
      <c r="AD4629" s="1508">
        <f t="shared" si="1680"/>
        <v>17386.650000000001</v>
      </c>
      <c r="AE4629" s="14">
        <f t="shared" si="1684"/>
        <v>12.166666666666666</v>
      </c>
      <c r="AF4629" s="14">
        <f t="shared" si="1681"/>
        <v>9390</v>
      </c>
      <c r="AG4629" s="14">
        <f t="shared" si="1682"/>
        <v>0.43130990415335463</v>
      </c>
      <c r="AH4629" s="14">
        <f t="shared" si="1685"/>
        <v>-11.735356762513311</v>
      </c>
      <c r="AI4629" s="14">
        <f t="shared" si="1686"/>
        <v>-110195</v>
      </c>
      <c r="AJ4629" s="1294"/>
    </row>
    <row r="4630" spans="1:36" ht="15.75" customHeight="1">
      <c r="A4630" s="1503">
        <v>147</v>
      </c>
      <c r="B4630" s="2287" t="s">
        <v>5627</v>
      </c>
      <c r="C4630" s="2282" t="s">
        <v>63</v>
      </c>
      <c r="D4630" s="2288" t="s">
        <v>5628</v>
      </c>
      <c r="E4630" s="1354">
        <v>4250</v>
      </c>
      <c r="F4630" s="1354">
        <f t="shared" si="1687"/>
        <v>9562.5</v>
      </c>
      <c r="G4630" s="2269"/>
      <c r="H4630" s="1361"/>
      <c r="I4630" s="2271">
        <v>44834</v>
      </c>
      <c r="J4630" s="2289">
        <v>45474</v>
      </c>
      <c r="K4630" s="1354"/>
      <c r="L4630" s="2242"/>
      <c r="M4630" s="1354"/>
      <c r="N4630" s="1354">
        <v>403</v>
      </c>
      <c r="O4630" s="1354">
        <v>922</v>
      </c>
      <c r="P4630" s="1354"/>
      <c r="Q4630" s="1354"/>
      <c r="R4630" s="1354"/>
      <c r="S4630" s="1354"/>
      <c r="T4630" s="1354"/>
      <c r="U4630" s="1354"/>
      <c r="V4630" s="1354"/>
      <c r="W4630" s="1354"/>
      <c r="X4630" s="1354"/>
      <c r="Y4630" s="1354"/>
      <c r="Z4630" s="1354"/>
      <c r="AA4630" s="1354"/>
      <c r="AB4630" s="1354"/>
      <c r="AC4630" s="1507">
        <f t="shared" si="1683"/>
        <v>2925</v>
      </c>
      <c r="AD4630" s="1508">
        <f t="shared" si="1680"/>
        <v>6581.25</v>
      </c>
      <c r="AE4630" s="14">
        <f t="shared" si="1684"/>
        <v>15.233333333333333</v>
      </c>
      <c r="AF4630" s="14">
        <f t="shared" si="1681"/>
        <v>441.66666666666669</v>
      </c>
      <c r="AG4630" s="14">
        <f t="shared" si="1682"/>
        <v>6.6226415094339623</v>
      </c>
      <c r="AH4630" s="14">
        <f t="shared" si="1685"/>
        <v>-8.6106918238993693</v>
      </c>
      <c r="AI4630" s="14">
        <f t="shared" si="1686"/>
        <v>-3803.0555555555557</v>
      </c>
      <c r="AJ4630" s="1294"/>
    </row>
    <row r="4631" spans="1:36" ht="15.75">
      <c r="A4631" s="1503">
        <v>148</v>
      </c>
      <c r="B4631" s="2287" t="s">
        <v>5629</v>
      </c>
      <c r="C4631" s="2282" t="s">
        <v>63</v>
      </c>
      <c r="D4631" s="2288" t="s">
        <v>5630</v>
      </c>
      <c r="E4631" s="1354">
        <v>937</v>
      </c>
      <c r="F4631" s="1354">
        <f t="shared" si="1687"/>
        <v>8001.98</v>
      </c>
      <c r="G4631" s="2269"/>
      <c r="H4631" s="1361"/>
      <c r="I4631" s="2271">
        <v>44834</v>
      </c>
      <c r="J4631" s="2289">
        <v>45474</v>
      </c>
      <c r="K4631" s="1354"/>
      <c r="L4631" s="2242"/>
      <c r="M4631" s="1354"/>
      <c r="N4631" s="1354">
        <v>116</v>
      </c>
      <c r="O4631" s="1354">
        <v>268</v>
      </c>
      <c r="P4631" s="1354"/>
      <c r="Q4631" s="1354"/>
      <c r="R4631" s="1354"/>
      <c r="S4631" s="1354"/>
      <c r="T4631" s="1354"/>
      <c r="U4631" s="1354"/>
      <c r="V4631" s="1354"/>
      <c r="W4631" s="1354"/>
      <c r="X4631" s="1354"/>
      <c r="Y4631" s="1354"/>
      <c r="Z4631" s="1354"/>
      <c r="AA4631" s="1354"/>
      <c r="AB4631" s="1354"/>
      <c r="AC4631" s="1507">
        <f t="shared" si="1683"/>
        <v>553</v>
      </c>
      <c r="AD4631" s="1508">
        <f t="shared" si="1680"/>
        <v>4722.62</v>
      </c>
      <c r="AE4631" s="14">
        <f t="shared" si="1684"/>
        <v>15.233333333333333</v>
      </c>
      <c r="AF4631" s="14">
        <f t="shared" si="1681"/>
        <v>128</v>
      </c>
      <c r="AG4631" s="14">
        <f t="shared" si="1682"/>
        <v>4.3203125</v>
      </c>
      <c r="AH4631" s="14">
        <f t="shared" si="1685"/>
        <v>-10.913020833333333</v>
      </c>
      <c r="AI4631" s="14">
        <f t="shared" si="1686"/>
        <v>-1396.8666666666666</v>
      </c>
      <c r="AJ4631" s="1294"/>
    </row>
    <row r="4632" spans="1:36" ht="15.75">
      <c r="A4632" s="1503">
        <v>149</v>
      </c>
      <c r="B4632" s="2287" t="s">
        <v>5039</v>
      </c>
      <c r="C4632" s="2282" t="s">
        <v>63</v>
      </c>
      <c r="D4632" s="2283" t="s">
        <v>5040</v>
      </c>
      <c r="E4632" s="1354">
        <v>54480</v>
      </c>
      <c r="F4632" s="1354">
        <f t="shared" si="1687"/>
        <v>4562155.2</v>
      </c>
      <c r="G4632" s="2284"/>
      <c r="H4632" s="1354"/>
      <c r="I4632" s="2286">
        <v>44788</v>
      </c>
      <c r="J4632" s="2255">
        <v>45716</v>
      </c>
      <c r="K4632" s="1354"/>
      <c r="L4632" s="2242"/>
      <c r="M4632" s="1354"/>
      <c r="N4632" s="1354"/>
      <c r="O4632" s="1354">
        <v>3240</v>
      </c>
      <c r="P4632" s="1354"/>
      <c r="Q4632" s="1354"/>
      <c r="R4632" s="1354"/>
      <c r="S4632" s="1354"/>
      <c r="T4632" s="1354"/>
      <c r="U4632" s="1354"/>
      <c r="V4632" s="1354"/>
      <c r="W4632" s="1354"/>
      <c r="X4632" s="1354"/>
      <c r="Y4632" s="1354"/>
      <c r="Z4632" s="1354"/>
      <c r="AA4632" s="1354"/>
      <c r="AB4632" s="1354"/>
      <c r="AC4632" s="1507">
        <f t="shared" si="1683"/>
        <v>51240</v>
      </c>
      <c r="AD4632" s="1508">
        <f t="shared" si="1680"/>
        <v>4290837.5999999996</v>
      </c>
      <c r="AE4632" s="14">
        <f t="shared" si="1684"/>
        <v>23.3</v>
      </c>
      <c r="AF4632" s="14">
        <f t="shared" si="1681"/>
        <v>1080</v>
      </c>
      <c r="AG4632" s="14">
        <f t="shared" si="1682"/>
        <v>47.444444444444443</v>
      </c>
      <c r="AH4632" s="14">
        <f t="shared" si="1685"/>
        <v>24.144444444444442</v>
      </c>
      <c r="AI4632" s="14">
        <f t="shared" si="1686"/>
        <v>26076</v>
      </c>
      <c r="AJ4632" s="1294"/>
    </row>
    <row r="4633" spans="1:36" ht="15.75">
      <c r="A4633" s="1503">
        <v>150</v>
      </c>
      <c r="B4633" s="2287" t="s">
        <v>6158</v>
      </c>
      <c r="C4633" s="2282" t="s">
        <v>233</v>
      </c>
      <c r="D4633" s="2288" t="s">
        <v>6159</v>
      </c>
      <c r="E4633" s="1354">
        <v>254</v>
      </c>
      <c r="F4633" s="1354">
        <f t="shared" si="1687"/>
        <v>19799.3</v>
      </c>
      <c r="G4633" s="2284"/>
      <c r="H4633" s="1354"/>
      <c r="I4633" s="2271">
        <v>44837</v>
      </c>
      <c r="J4633" s="2289">
        <v>45163</v>
      </c>
      <c r="K4633" s="1354"/>
      <c r="L4633" s="2242"/>
      <c r="M4633" s="1354"/>
      <c r="N4633" s="1354">
        <v>10</v>
      </c>
      <c r="O4633" s="1354">
        <v>22</v>
      </c>
      <c r="P4633" s="1354"/>
      <c r="Q4633" s="1354"/>
      <c r="R4633" s="1354"/>
      <c r="S4633" s="1354"/>
      <c r="T4633" s="1354"/>
      <c r="U4633" s="1354"/>
      <c r="V4633" s="1354"/>
      <c r="W4633" s="1354"/>
      <c r="X4633" s="1354"/>
      <c r="Y4633" s="1354"/>
      <c r="Z4633" s="1354"/>
      <c r="AA4633" s="1354"/>
      <c r="AB4633" s="1354"/>
      <c r="AC4633" s="1507">
        <f t="shared" si="1683"/>
        <v>222</v>
      </c>
      <c r="AD4633" s="1508">
        <f t="shared" si="1680"/>
        <v>17304.900000000001</v>
      </c>
      <c r="AE4633" s="14">
        <f t="shared" si="1684"/>
        <v>4.8666666666666663</v>
      </c>
      <c r="AF4633" s="14">
        <f t="shared" si="1681"/>
        <v>10.666666666666666</v>
      </c>
      <c r="AG4633" s="14">
        <f t="shared" si="1682"/>
        <v>20.8125</v>
      </c>
      <c r="AH4633" s="14">
        <f t="shared" si="1685"/>
        <v>15.945833333333333</v>
      </c>
      <c r="AI4633" s="14">
        <f t="shared" si="1686"/>
        <v>170.0888888888889</v>
      </c>
      <c r="AJ4633" s="1294"/>
    </row>
    <row r="4634" spans="1:36" ht="45" customHeight="1">
      <c r="A4634" s="1503">
        <v>152</v>
      </c>
      <c r="B4634" s="2192" t="s">
        <v>6834</v>
      </c>
      <c r="C4634" s="2290" t="s">
        <v>176</v>
      </c>
      <c r="D4634" s="1366">
        <v>34109.919999999998</v>
      </c>
      <c r="E4634" s="1354">
        <v>30</v>
      </c>
      <c r="F4634" s="1354">
        <f t="shared" si="1687"/>
        <v>1023297.6</v>
      </c>
      <c r="G4634" s="1354"/>
      <c r="H4634" s="1354"/>
      <c r="I4634" s="2271">
        <v>44868</v>
      </c>
      <c r="J4634" s="2241">
        <v>45169</v>
      </c>
      <c r="K4634" s="1354"/>
      <c r="L4634" s="2242"/>
      <c r="M4634" s="1354"/>
      <c r="N4634" s="1354">
        <v>5</v>
      </c>
      <c r="O4634" s="1354"/>
      <c r="P4634" s="1354">
        <v>2</v>
      </c>
      <c r="Q4634" s="1354"/>
      <c r="R4634" s="1354"/>
      <c r="S4634" s="1354"/>
      <c r="T4634" s="1354"/>
      <c r="U4634" s="1354"/>
      <c r="V4634" s="1354"/>
      <c r="W4634" s="1354"/>
      <c r="X4634" s="1354"/>
      <c r="Y4634" s="1354"/>
      <c r="Z4634" s="1354"/>
      <c r="AA4634" s="1354"/>
      <c r="AB4634" s="1354"/>
      <c r="AC4634" s="1507">
        <f t="shared" si="1683"/>
        <v>23</v>
      </c>
      <c r="AD4634" s="1508">
        <f t="shared" si="1680"/>
        <v>784528.15999999992</v>
      </c>
      <c r="AE4634" s="14">
        <f t="shared" si="1684"/>
        <v>5.0666666666666664</v>
      </c>
      <c r="AF4634" s="14">
        <f t="shared" si="1681"/>
        <v>2.3333333333333335</v>
      </c>
      <c r="AG4634" s="14">
        <f t="shared" si="1682"/>
        <v>9.8571428571428559</v>
      </c>
      <c r="AH4634" s="14">
        <f t="shared" si="1685"/>
        <v>4.7904761904761894</v>
      </c>
      <c r="AI4634" s="14">
        <f t="shared" si="1686"/>
        <v>11.177777777777777</v>
      </c>
      <c r="AJ4634" s="1294"/>
    </row>
    <row r="4635" spans="1:36" ht="45" customHeight="1">
      <c r="A4635" s="1503">
        <v>153</v>
      </c>
      <c r="B4635" s="2192" t="s">
        <v>6835</v>
      </c>
      <c r="C4635" s="2290" t="s">
        <v>176</v>
      </c>
      <c r="D4635" s="1366">
        <v>25906.27</v>
      </c>
      <c r="E4635" s="1354">
        <v>5</v>
      </c>
      <c r="F4635" s="1354">
        <f t="shared" si="1687"/>
        <v>129531.35</v>
      </c>
      <c r="G4635" s="1354"/>
      <c r="H4635" s="1354"/>
      <c r="I4635" s="2271">
        <v>44868</v>
      </c>
      <c r="J4635" s="2241">
        <v>45077</v>
      </c>
      <c r="K4635" s="1354"/>
      <c r="L4635" s="2242"/>
      <c r="M4635" s="1354"/>
      <c r="N4635" s="1354"/>
      <c r="O4635" s="1354"/>
      <c r="P4635" s="1354"/>
      <c r="Q4635" s="1354"/>
      <c r="R4635" s="1354"/>
      <c r="S4635" s="1354"/>
      <c r="T4635" s="1354"/>
      <c r="U4635" s="1354"/>
      <c r="V4635" s="1354"/>
      <c r="W4635" s="1354"/>
      <c r="X4635" s="1354"/>
      <c r="Y4635" s="1354"/>
      <c r="Z4635" s="1354"/>
      <c r="AA4635" s="1354"/>
      <c r="AB4635" s="1354"/>
      <c r="AC4635" s="1507">
        <f t="shared" si="1683"/>
        <v>5</v>
      </c>
      <c r="AD4635" s="1508">
        <f t="shared" si="1680"/>
        <v>129531.35</v>
      </c>
      <c r="AE4635" s="14">
        <f t="shared" si="1684"/>
        <v>2</v>
      </c>
      <c r="AF4635" s="14">
        <f t="shared" si="1681"/>
        <v>0</v>
      </c>
      <c r="AG4635" s="14" t="e">
        <f t="shared" si="1682"/>
        <v>#DIV/0!</v>
      </c>
      <c r="AH4635" s="14" t="e">
        <f t="shared" si="1685"/>
        <v>#DIV/0!</v>
      </c>
      <c r="AI4635" s="14">
        <f t="shared" si="1686"/>
        <v>5</v>
      </c>
      <c r="AJ4635" s="1294"/>
    </row>
    <row r="4636" spans="1:36" ht="63">
      <c r="A4636" s="1503">
        <v>154</v>
      </c>
      <c r="B4636" s="2192" t="s">
        <v>6835</v>
      </c>
      <c r="C4636" s="2290" t="s">
        <v>176</v>
      </c>
      <c r="D4636" s="1366">
        <v>25906.27</v>
      </c>
      <c r="E4636" s="1354">
        <v>5</v>
      </c>
      <c r="F4636" s="1354">
        <f t="shared" si="1687"/>
        <v>129531.35</v>
      </c>
      <c r="G4636" s="1354"/>
      <c r="H4636" s="1354"/>
      <c r="I4636" s="2271">
        <v>44868</v>
      </c>
      <c r="J4636" s="2241">
        <v>45169</v>
      </c>
      <c r="K4636" s="1354"/>
      <c r="L4636" s="2242"/>
      <c r="M4636" s="1354"/>
      <c r="N4636" s="1354"/>
      <c r="O4636" s="1354"/>
      <c r="P4636" s="1354"/>
      <c r="Q4636" s="1354"/>
      <c r="R4636" s="1354"/>
      <c r="S4636" s="1354"/>
      <c r="T4636" s="1354"/>
      <c r="U4636" s="1354"/>
      <c r="V4636" s="1354"/>
      <c r="W4636" s="1354"/>
      <c r="X4636" s="1354"/>
      <c r="Y4636" s="1354"/>
      <c r="Z4636" s="1354"/>
      <c r="AA4636" s="1354"/>
      <c r="AB4636" s="1354"/>
      <c r="AC4636" s="1507">
        <f t="shared" si="1683"/>
        <v>5</v>
      </c>
      <c r="AD4636" s="1508">
        <f t="shared" si="1680"/>
        <v>129531.35</v>
      </c>
      <c r="AE4636" s="14">
        <f t="shared" si="1684"/>
        <v>5.0666666666666664</v>
      </c>
      <c r="AF4636" s="14">
        <f t="shared" si="1681"/>
        <v>0</v>
      </c>
      <c r="AG4636" s="14" t="e">
        <f t="shared" si="1682"/>
        <v>#DIV/0!</v>
      </c>
      <c r="AH4636" s="14" t="e">
        <f t="shared" si="1685"/>
        <v>#DIV/0!</v>
      </c>
      <c r="AI4636" s="14">
        <f t="shared" si="1686"/>
        <v>5</v>
      </c>
      <c r="AJ4636" s="1294"/>
    </row>
    <row r="4637" spans="1:36" ht="63">
      <c r="A4637" s="1503">
        <v>155</v>
      </c>
      <c r="B4637" s="2192" t="s">
        <v>6836</v>
      </c>
      <c r="C4637" s="2290" t="s">
        <v>176</v>
      </c>
      <c r="D4637" s="1366">
        <v>8989.4699999999993</v>
      </c>
      <c r="E4637" s="1354">
        <v>4</v>
      </c>
      <c r="F4637" s="1354">
        <f t="shared" si="1687"/>
        <v>35957.879999999997</v>
      </c>
      <c r="G4637" s="1354"/>
      <c r="H4637" s="1354"/>
      <c r="I4637" s="2271">
        <v>44868</v>
      </c>
      <c r="J4637" s="2241">
        <v>45117</v>
      </c>
      <c r="K4637" s="1354"/>
      <c r="L4637" s="2242"/>
      <c r="M4637" s="1354"/>
      <c r="N4637" s="1354"/>
      <c r="O4637" s="1354"/>
      <c r="P4637" s="1354"/>
      <c r="Q4637" s="1354"/>
      <c r="R4637" s="1354"/>
      <c r="S4637" s="1354"/>
      <c r="T4637" s="1354"/>
      <c r="U4637" s="1354"/>
      <c r="V4637" s="1354"/>
      <c r="W4637" s="1354"/>
      <c r="X4637" s="1354"/>
      <c r="Y4637" s="1354"/>
      <c r="Z4637" s="1354"/>
      <c r="AA4637" s="1354"/>
      <c r="AB4637" s="1354"/>
      <c r="AC4637" s="1507">
        <f t="shared" si="1683"/>
        <v>4</v>
      </c>
      <c r="AD4637" s="1508">
        <f t="shared" si="1680"/>
        <v>35957.879999999997</v>
      </c>
      <c r="AE4637" s="14">
        <f t="shared" si="1684"/>
        <v>3.3333333333333335</v>
      </c>
      <c r="AF4637" s="14">
        <f t="shared" si="1681"/>
        <v>0</v>
      </c>
      <c r="AG4637" s="14" t="e">
        <f t="shared" si="1682"/>
        <v>#DIV/0!</v>
      </c>
      <c r="AH4637" s="14" t="e">
        <f t="shared" si="1685"/>
        <v>#DIV/0!</v>
      </c>
      <c r="AI4637" s="14">
        <f t="shared" si="1686"/>
        <v>4</v>
      </c>
      <c r="AJ4637" s="1294"/>
    </row>
    <row r="4638" spans="1:36" ht="63">
      <c r="A4638" s="1503">
        <v>156</v>
      </c>
      <c r="B4638" s="2192" t="s">
        <v>6837</v>
      </c>
      <c r="C4638" s="2290" t="s">
        <v>176</v>
      </c>
      <c r="D4638" s="1366">
        <v>6772.76</v>
      </c>
      <c r="E4638" s="1354">
        <v>30</v>
      </c>
      <c r="F4638" s="1354">
        <f t="shared" si="1687"/>
        <v>203182.80000000002</v>
      </c>
      <c r="G4638" s="1354"/>
      <c r="H4638" s="1354"/>
      <c r="I4638" s="2271">
        <v>44868</v>
      </c>
      <c r="J4638" s="2241">
        <v>45107</v>
      </c>
      <c r="K4638" s="1354"/>
      <c r="L4638" s="2242"/>
      <c r="M4638" s="1354"/>
      <c r="N4638" s="1354">
        <v>5</v>
      </c>
      <c r="O4638" s="1354"/>
      <c r="P4638" s="1354">
        <v>2</v>
      </c>
      <c r="Q4638" s="1354"/>
      <c r="R4638" s="1354"/>
      <c r="S4638" s="1354"/>
      <c r="T4638" s="1354"/>
      <c r="U4638" s="1354"/>
      <c r="V4638" s="1354"/>
      <c r="W4638" s="1354"/>
      <c r="X4638" s="1354"/>
      <c r="Y4638" s="1354"/>
      <c r="Z4638" s="1354"/>
      <c r="AA4638" s="1354"/>
      <c r="AB4638" s="1354"/>
      <c r="AC4638" s="1507">
        <f t="shared" si="1683"/>
        <v>23</v>
      </c>
      <c r="AD4638" s="1508">
        <f t="shared" si="1680"/>
        <v>155773.48000000001</v>
      </c>
      <c r="AE4638" s="14">
        <f t="shared" si="1684"/>
        <v>3</v>
      </c>
      <c r="AF4638" s="14">
        <f t="shared" si="1681"/>
        <v>2.3333333333333335</v>
      </c>
      <c r="AG4638" s="14">
        <f t="shared" si="1682"/>
        <v>9.8571428571428559</v>
      </c>
      <c r="AH4638" s="14">
        <f t="shared" si="1685"/>
        <v>6.8571428571428559</v>
      </c>
      <c r="AI4638" s="14">
        <f t="shared" si="1686"/>
        <v>16</v>
      </c>
      <c r="AJ4638" s="1294"/>
    </row>
    <row r="4639" spans="1:36" ht="63">
      <c r="A4639" s="1503">
        <v>157</v>
      </c>
      <c r="B4639" s="2192" t="s">
        <v>6838</v>
      </c>
      <c r="C4639" s="2290" t="s">
        <v>176</v>
      </c>
      <c r="D4639" s="1366">
        <v>6772.76</v>
      </c>
      <c r="E4639" s="1354">
        <v>10</v>
      </c>
      <c r="F4639" s="1354">
        <f t="shared" si="1687"/>
        <v>67727.600000000006</v>
      </c>
      <c r="G4639" s="1354"/>
      <c r="H4639" s="1354"/>
      <c r="I4639" s="2271">
        <v>44868</v>
      </c>
      <c r="J4639" s="2241">
        <v>45107</v>
      </c>
      <c r="K4639" s="1354"/>
      <c r="L4639" s="2242"/>
      <c r="M4639" s="1354"/>
      <c r="N4639" s="1354"/>
      <c r="O4639" s="1354"/>
      <c r="P4639" s="1354"/>
      <c r="Q4639" s="1354"/>
      <c r="R4639" s="1354"/>
      <c r="S4639" s="1354"/>
      <c r="T4639" s="1354"/>
      <c r="U4639" s="1354"/>
      <c r="V4639" s="1354"/>
      <c r="W4639" s="1354"/>
      <c r="X4639" s="1354"/>
      <c r="Y4639" s="1354"/>
      <c r="Z4639" s="1354"/>
      <c r="AA4639" s="1354"/>
      <c r="AB4639" s="1354"/>
      <c r="AC4639" s="1507">
        <f t="shared" si="1683"/>
        <v>10</v>
      </c>
      <c r="AD4639" s="1508">
        <f t="shared" si="1680"/>
        <v>67727.600000000006</v>
      </c>
      <c r="AE4639" s="14">
        <f t="shared" si="1684"/>
        <v>3</v>
      </c>
      <c r="AF4639" s="14">
        <f t="shared" si="1681"/>
        <v>0</v>
      </c>
      <c r="AG4639" s="14" t="e">
        <f t="shared" si="1682"/>
        <v>#DIV/0!</v>
      </c>
      <c r="AH4639" s="14" t="e">
        <f t="shared" si="1685"/>
        <v>#DIV/0!</v>
      </c>
      <c r="AI4639" s="14">
        <f t="shared" si="1686"/>
        <v>10</v>
      </c>
      <c r="AJ4639" s="1294"/>
    </row>
    <row r="4640" spans="1:36" ht="63">
      <c r="A4640" s="1503">
        <v>158</v>
      </c>
      <c r="B4640" s="2192" t="s">
        <v>6839</v>
      </c>
      <c r="C4640" s="2290" t="s">
        <v>176</v>
      </c>
      <c r="D4640" s="1366">
        <v>3021.43</v>
      </c>
      <c r="E4640" s="1354">
        <v>11</v>
      </c>
      <c r="F4640" s="1354">
        <f t="shared" si="1687"/>
        <v>33235.729999999996</v>
      </c>
      <c r="G4640" s="1354"/>
      <c r="H4640" s="1354"/>
      <c r="I4640" s="2271">
        <v>44868</v>
      </c>
      <c r="J4640" s="2241">
        <v>45153</v>
      </c>
      <c r="K4640" s="1354"/>
      <c r="L4640" s="2242"/>
      <c r="M4640" s="1354"/>
      <c r="N4640" s="1354"/>
      <c r="O4640" s="1354"/>
      <c r="P4640" s="1354"/>
      <c r="Q4640" s="1354"/>
      <c r="R4640" s="1354"/>
      <c r="S4640" s="1354"/>
      <c r="T4640" s="1354"/>
      <c r="U4640" s="1354"/>
      <c r="V4640" s="1354"/>
      <c r="W4640" s="1354"/>
      <c r="X4640" s="1354"/>
      <c r="Y4640" s="1354"/>
      <c r="Z4640" s="1354"/>
      <c r="AA4640" s="1354"/>
      <c r="AB4640" s="1354"/>
      <c r="AC4640" s="1507">
        <f t="shared" si="1683"/>
        <v>11</v>
      </c>
      <c r="AD4640" s="1508">
        <f t="shared" si="1680"/>
        <v>33235.729999999996</v>
      </c>
      <c r="AE4640" s="14">
        <f t="shared" si="1684"/>
        <v>4.5333333333333332</v>
      </c>
      <c r="AF4640" s="14">
        <f t="shared" si="1681"/>
        <v>0</v>
      </c>
      <c r="AG4640" s="14" t="e">
        <f t="shared" si="1682"/>
        <v>#DIV/0!</v>
      </c>
      <c r="AH4640" s="14" t="e">
        <f t="shared" si="1685"/>
        <v>#DIV/0!</v>
      </c>
      <c r="AI4640" s="14">
        <f t="shared" si="1686"/>
        <v>11</v>
      </c>
      <c r="AJ4640" s="1294"/>
    </row>
    <row r="4641" spans="1:36" ht="15.75">
      <c r="A4641" s="1503">
        <v>160</v>
      </c>
      <c r="B4641" s="2263" t="s">
        <v>5618</v>
      </c>
      <c r="C4641" s="1362" t="s">
        <v>63</v>
      </c>
      <c r="D4641" s="1366">
        <v>59.666071428000002</v>
      </c>
      <c r="E4641" s="1354">
        <v>476</v>
      </c>
      <c r="F4641" s="1354">
        <f t="shared" si="1687"/>
        <v>28401.049999728002</v>
      </c>
      <c r="G4641" s="1354"/>
      <c r="H4641" s="1354"/>
      <c r="I4641" s="2264">
        <v>44868</v>
      </c>
      <c r="J4641" s="2241">
        <v>45777</v>
      </c>
      <c r="K4641" s="1354"/>
      <c r="L4641" s="2242"/>
      <c r="M4641" s="1354"/>
      <c r="N4641" s="1354"/>
      <c r="O4641" s="1354"/>
      <c r="P4641" s="1354"/>
      <c r="Q4641" s="1354"/>
      <c r="R4641" s="1354"/>
      <c r="S4641" s="1354"/>
      <c r="T4641" s="1354"/>
      <c r="U4641" s="1354"/>
      <c r="V4641" s="1354"/>
      <c r="W4641" s="1354"/>
      <c r="X4641" s="1354"/>
      <c r="Y4641" s="1354"/>
      <c r="Z4641" s="1354"/>
      <c r="AA4641" s="1354"/>
      <c r="AB4641" s="1354"/>
      <c r="AC4641" s="1507">
        <f t="shared" si="1683"/>
        <v>476</v>
      </c>
      <c r="AD4641" s="1508">
        <f t="shared" si="1680"/>
        <v>28401.049999728002</v>
      </c>
      <c r="AE4641" s="14">
        <f t="shared" si="1684"/>
        <v>25.333333333333332</v>
      </c>
      <c r="AF4641" s="14">
        <f t="shared" si="1681"/>
        <v>0</v>
      </c>
      <c r="AG4641" s="14" t="e">
        <f t="shared" si="1682"/>
        <v>#DIV/0!</v>
      </c>
      <c r="AH4641" s="14" t="e">
        <f t="shared" si="1685"/>
        <v>#DIV/0!</v>
      </c>
      <c r="AI4641" s="14">
        <f t="shared" si="1686"/>
        <v>476</v>
      </c>
      <c r="AJ4641" s="1294"/>
    </row>
    <row r="4642" spans="1:36" ht="15.75">
      <c r="A4642" s="1503">
        <v>161</v>
      </c>
      <c r="B4642" s="2251" t="s">
        <v>6840</v>
      </c>
      <c r="C4642" s="2252" t="s">
        <v>177</v>
      </c>
      <c r="D4642" s="1366">
        <v>15.545999999999999</v>
      </c>
      <c r="E4642" s="1354">
        <v>13860</v>
      </c>
      <c r="F4642" s="1354">
        <f t="shared" si="1687"/>
        <v>215467.56</v>
      </c>
      <c r="G4642" s="1354"/>
      <c r="H4642" s="1354"/>
      <c r="I4642" s="2264">
        <v>44876</v>
      </c>
      <c r="J4642" s="2241">
        <v>45351</v>
      </c>
      <c r="K4642" s="1354"/>
      <c r="L4642" s="2242"/>
      <c r="M4642" s="1354"/>
      <c r="N4642" s="1354"/>
      <c r="O4642" s="1354">
        <v>420</v>
      </c>
      <c r="P4642" s="1354">
        <v>1170</v>
      </c>
      <c r="Q4642" s="1354"/>
      <c r="R4642" s="1354"/>
      <c r="S4642" s="1354"/>
      <c r="T4642" s="1354"/>
      <c r="U4642" s="1354"/>
      <c r="V4642" s="1354"/>
      <c r="W4642" s="1354"/>
      <c r="X4642" s="1354"/>
      <c r="Y4642" s="1354"/>
      <c r="Z4642" s="1354"/>
      <c r="AA4642" s="1354"/>
      <c r="AB4642" s="1354"/>
      <c r="AC4642" s="1507">
        <f t="shared" si="1683"/>
        <v>12270</v>
      </c>
      <c r="AD4642" s="1508">
        <f t="shared" ref="AD4642:AD4652" si="1688">D4642*AC4642</f>
        <v>190749.41999999998</v>
      </c>
      <c r="AE4642" s="14">
        <f t="shared" si="1684"/>
        <v>11.133333333333333</v>
      </c>
      <c r="AF4642" s="14">
        <f t="shared" ref="AF4642:AF4652" si="1689">(N4642+O4642+P4642+Q4642+R4642+S4642+T4642+U4642+V4642+W4642+X4642+Y4642)/3</f>
        <v>530</v>
      </c>
      <c r="AG4642" s="14">
        <f t="shared" ref="AG4642:AG4652" si="1690">AC4642/AF4642</f>
        <v>23.150943396226417</v>
      </c>
      <c r="AH4642" s="14">
        <f t="shared" si="1685"/>
        <v>12.017610062893084</v>
      </c>
      <c r="AI4642" s="14">
        <f t="shared" si="1686"/>
        <v>6369.3333333333339</v>
      </c>
      <c r="AJ4642" s="1294"/>
    </row>
    <row r="4643" spans="1:36" ht="15.75">
      <c r="A4643" s="1503">
        <v>162</v>
      </c>
      <c r="B4643" s="2192" t="s">
        <v>6841</v>
      </c>
      <c r="C4643" s="2252" t="s">
        <v>176</v>
      </c>
      <c r="D4643" s="1366">
        <v>80.42</v>
      </c>
      <c r="E4643" s="1354">
        <v>594</v>
      </c>
      <c r="F4643" s="1354">
        <f t="shared" si="1687"/>
        <v>47769.48</v>
      </c>
      <c r="G4643" s="1354"/>
      <c r="H4643" s="1354"/>
      <c r="I4643" s="2264">
        <v>44887</v>
      </c>
      <c r="J4643" s="2241">
        <v>45473</v>
      </c>
      <c r="K4643" s="1354"/>
      <c r="L4643" s="2242"/>
      <c r="M4643" s="1354"/>
      <c r="N4643" s="1354">
        <v>148</v>
      </c>
      <c r="O4643" s="1354">
        <v>100</v>
      </c>
      <c r="P4643" s="1354">
        <v>131</v>
      </c>
      <c r="Q4643" s="1354"/>
      <c r="R4643" s="1354"/>
      <c r="S4643" s="1354"/>
      <c r="T4643" s="1354"/>
      <c r="U4643" s="1354"/>
      <c r="V4643" s="1354"/>
      <c r="W4643" s="1354"/>
      <c r="X4643" s="1354"/>
      <c r="Y4643" s="1354"/>
      <c r="Z4643" s="1354"/>
      <c r="AA4643" s="1354"/>
      <c r="AB4643" s="1354"/>
      <c r="AC4643" s="1507">
        <f t="shared" si="1683"/>
        <v>215</v>
      </c>
      <c r="AD4643" s="1508">
        <f t="shared" si="1688"/>
        <v>17290.3</v>
      </c>
      <c r="AE4643" s="14">
        <f t="shared" si="1684"/>
        <v>15.2</v>
      </c>
      <c r="AF4643" s="14">
        <f t="shared" si="1689"/>
        <v>126.33333333333333</v>
      </c>
      <c r="AG4643" s="14">
        <f t="shared" si="1690"/>
        <v>1.7018469656992086</v>
      </c>
      <c r="AH4643" s="14">
        <f t="shared" si="1685"/>
        <v>-13.49815303430079</v>
      </c>
      <c r="AI4643" s="14">
        <f t="shared" si="1686"/>
        <v>-1705.2666666666664</v>
      </c>
      <c r="AJ4643" s="1294"/>
    </row>
    <row r="4644" spans="1:36" ht="15.75">
      <c r="A4644" s="1503">
        <v>163</v>
      </c>
      <c r="B4644" s="2263" t="s">
        <v>5037</v>
      </c>
      <c r="C4644" s="2282" t="s">
        <v>63</v>
      </c>
      <c r="D4644" s="2288" t="s">
        <v>6842</v>
      </c>
      <c r="E4644" s="1354">
        <v>659790</v>
      </c>
      <c r="F4644" s="1354">
        <f t="shared" si="1687"/>
        <v>2832478.47</v>
      </c>
      <c r="G4644" s="2269"/>
      <c r="H4644" s="1354"/>
      <c r="I4644" s="2271">
        <v>44886</v>
      </c>
      <c r="J4644" s="2289">
        <v>45382</v>
      </c>
      <c r="K4644" s="1354"/>
      <c r="L4644" s="2242"/>
      <c r="M4644" s="1354"/>
      <c r="N4644" s="1354">
        <v>250020</v>
      </c>
      <c r="O4644" s="1354">
        <v>283050</v>
      </c>
      <c r="P4644" s="1354"/>
      <c r="Q4644" s="1354"/>
      <c r="R4644" s="1354"/>
      <c r="S4644" s="1354"/>
      <c r="T4644" s="1354"/>
      <c r="U4644" s="1354"/>
      <c r="V4644" s="1354"/>
      <c r="W4644" s="1354"/>
      <c r="X4644" s="1354"/>
      <c r="Y4644" s="1354"/>
      <c r="Z4644" s="1354"/>
      <c r="AA4644" s="1354"/>
      <c r="AB4644" s="1354"/>
      <c r="AC4644" s="1507">
        <f t="shared" si="1683"/>
        <v>126720</v>
      </c>
      <c r="AD4644" s="1508">
        <f t="shared" si="1688"/>
        <v>544008.95999999996</v>
      </c>
      <c r="AE4644" s="14">
        <f t="shared" si="1684"/>
        <v>12.166666666666666</v>
      </c>
      <c r="AF4644" s="14">
        <f t="shared" si="1689"/>
        <v>177690</v>
      </c>
      <c r="AG4644" s="14">
        <f t="shared" si="1690"/>
        <v>0.71315211885868646</v>
      </c>
      <c r="AH4644" s="14">
        <f t="shared" si="1685"/>
        <v>-11.453514547807981</v>
      </c>
      <c r="AI4644" s="14">
        <f t="shared" si="1686"/>
        <v>-2035175</v>
      </c>
      <c r="AJ4644" s="1294"/>
    </row>
    <row r="4645" spans="1:36" ht="15.75">
      <c r="A4645" s="1503">
        <v>164</v>
      </c>
      <c r="B4645" s="2185" t="s">
        <v>6843</v>
      </c>
      <c r="C4645" s="2282" t="s">
        <v>63</v>
      </c>
      <c r="D4645" s="2288" t="s">
        <v>6844</v>
      </c>
      <c r="E4645" s="1354">
        <v>7039</v>
      </c>
      <c r="F4645" s="1354">
        <f t="shared" si="1687"/>
        <v>188574.81</v>
      </c>
      <c r="G4645" s="2269"/>
      <c r="H4645" s="1354"/>
      <c r="I4645" s="2271">
        <v>44867</v>
      </c>
      <c r="J4645" s="2289">
        <v>45839</v>
      </c>
      <c r="K4645" s="1354"/>
      <c r="L4645" s="2242"/>
      <c r="M4645" s="1354"/>
      <c r="N4645" s="1354">
        <v>4686</v>
      </c>
      <c r="O4645" s="1354">
        <v>2142.4</v>
      </c>
      <c r="P4645" s="1354">
        <v>210.6</v>
      </c>
      <c r="Q4645" s="1354"/>
      <c r="R4645" s="1354"/>
      <c r="S4645" s="1354"/>
      <c r="T4645" s="1354"/>
      <c r="U4645" s="1354"/>
      <c r="V4645" s="1354"/>
      <c r="W4645" s="1354"/>
      <c r="X4645" s="1354"/>
      <c r="Y4645" s="1354"/>
      <c r="Z4645" s="1354"/>
      <c r="AA4645" s="1354"/>
      <c r="AB4645" s="1354"/>
      <c r="AC4645" s="1507">
        <f t="shared" si="1683"/>
        <v>-8.5265128291212022E-14</v>
      </c>
      <c r="AD4645" s="1508">
        <f t="shared" si="1688"/>
        <v>-2.2842527869215702E-12</v>
      </c>
      <c r="AE4645" s="14">
        <f t="shared" si="1684"/>
        <v>27.4</v>
      </c>
      <c r="AF4645" s="14">
        <f t="shared" si="1689"/>
        <v>2346.3333333333335</v>
      </c>
      <c r="AG4645" s="14">
        <f t="shared" si="1690"/>
        <v>-3.6339733608983669E-17</v>
      </c>
      <c r="AH4645" s="14">
        <f t="shared" si="1685"/>
        <v>-27.4</v>
      </c>
      <c r="AI4645" s="14">
        <f t="shared" si="1686"/>
        <v>-64289.533333333333</v>
      </c>
      <c r="AJ4645" s="1294"/>
    </row>
    <row r="4646" spans="1:36" ht="15.75">
      <c r="A4646" s="1503">
        <v>165</v>
      </c>
      <c r="B4646" s="2291" t="s">
        <v>7596</v>
      </c>
      <c r="C4646" s="2271" t="s">
        <v>63</v>
      </c>
      <c r="D4646" s="2288" t="s">
        <v>7597</v>
      </c>
      <c r="E4646" s="1354">
        <v>1260</v>
      </c>
      <c r="F4646" s="1354">
        <f t="shared" si="1687"/>
        <v>2797.2000000000003</v>
      </c>
      <c r="G4646" s="2292"/>
      <c r="H4646" s="1354"/>
      <c r="I4646" s="2271">
        <v>44907</v>
      </c>
      <c r="J4646" s="2271">
        <v>45412</v>
      </c>
      <c r="K4646" s="1354"/>
      <c r="L4646" s="2242"/>
      <c r="M4646" s="1354"/>
      <c r="N4646" s="1354"/>
      <c r="O4646" s="1354"/>
      <c r="P4646" s="1354"/>
      <c r="Q4646" s="1354"/>
      <c r="R4646" s="1354"/>
      <c r="S4646" s="1354"/>
      <c r="T4646" s="1354"/>
      <c r="U4646" s="1354"/>
      <c r="V4646" s="1354"/>
      <c r="W4646" s="1354"/>
      <c r="X4646" s="1354"/>
      <c r="Y4646" s="1354"/>
      <c r="Z4646" s="1354"/>
      <c r="AA4646" s="1354"/>
      <c r="AB4646" s="1354"/>
      <c r="AC4646" s="1507">
        <f t="shared" si="1683"/>
        <v>1260</v>
      </c>
      <c r="AD4646" s="1508">
        <f t="shared" si="1688"/>
        <v>2797.2000000000003</v>
      </c>
      <c r="AE4646" s="14">
        <f t="shared" si="1684"/>
        <v>13.166666666666666</v>
      </c>
      <c r="AF4646" s="14">
        <f t="shared" si="1689"/>
        <v>0</v>
      </c>
      <c r="AG4646" s="14" t="e">
        <f t="shared" si="1690"/>
        <v>#DIV/0!</v>
      </c>
      <c r="AH4646" s="14" t="e">
        <f t="shared" si="1685"/>
        <v>#DIV/0!</v>
      </c>
      <c r="AI4646" s="14">
        <f t="shared" si="1686"/>
        <v>1260</v>
      </c>
      <c r="AJ4646" s="1294"/>
    </row>
    <row r="4647" spans="1:36" ht="15.75">
      <c r="A4647" s="1503">
        <v>166</v>
      </c>
      <c r="B4647" s="2291" t="s">
        <v>8629</v>
      </c>
      <c r="C4647" s="2271" t="s">
        <v>177</v>
      </c>
      <c r="D4647" s="2288" t="s">
        <v>8630</v>
      </c>
      <c r="E4647" s="1354"/>
      <c r="F4647" s="1354"/>
      <c r="G4647" s="2292">
        <v>18330</v>
      </c>
      <c r="H4647" s="1361">
        <f>G4647*D4647</f>
        <v>332322.89999999997</v>
      </c>
      <c r="I4647" s="2271">
        <v>44935</v>
      </c>
      <c r="J4647" s="2271">
        <v>45747</v>
      </c>
      <c r="K4647" s="1354"/>
      <c r="L4647" s="2242"/>
      <c r="M4647" s="1354"/>
      <c r="N4647" s="1354"/>
      <c r="O4647" s="1354"/>
      <c r="P4647" s="1354"/>
      <c r="Q4647" s="1354"/>
      <c r="R4647" s="1354"/>
      <c r="S4647" s="1354"/>
      <c r="T4647" s="1354"/>
      <c r="U4647" s="1354"/>
      <c r="V4647" s="1354"/>
      <c r="W4647" s="1354"/>
      <c r="X4647" s="1354"/>
      <c r="Y4647" s="1354"/>
      <c r="Z4647" s="1354"/>
      <c r="AA4647" s="1354"/>
      <c r="AB4647" s="1354"/>
      <c r="AC4647" s="1507">
        <f t="shared" si="1683"/>
        <v>18330</v>
      </c>
      <c r="AD4647" s="1508">
        <f t="shared" si="1688"/>
        <v>332322.89999999997</v>
      </c>
      <c r="AE4647" s="14">
        <f t="shared" si="1684"/>
        <v>24.333333333333332</v>
      </c>
      <c r="AF4647" s="14">
        <f t="shared" si="1689"/>
        <v>0</v>
      </c>
      <c r="AG4647" s="14" t="e">
        <f t="shared" si="1690"/>
        <v>#DIV/0!</v>
      </c>
      <c r="AH4647" s="14" t="e">
        <f t="shared" si="1685"/>
        <v>#DIV/0!</v>
      </c>
      <c r="AI4647" s="14">
        <f t="shared" si="1686"/>
        <v>18330</v>
      </c>
      <c r="AJ4647" s="1294"/>
    </row>
    <row r="4648" spans="1:36" ht="15.75">
      <c r="A4648" s="1503">
        <v>167</v>
      </c>
      <c r="B4648" s="2291" t="s">
        <v>7596</v>
      </c>
      <c r="C4648" s="2271" t="s">
        <v>63</v>
      </c>
      <c r="D4648" s="2288" t="s">
        <v>7597</v>
      </c>
      <c r="E4648" s="1354">
        <v>40260</v>
      </c>
      <c r="F4648" s="1354">
        <f>D4648*E4648</f>
        <v>89377.200000000012</v>
      </c>
      <c r="G4648" s="2292"/>
      <c r="H4648" s="1354"/>
      <c r="I4648" s="2271">
        <v>44907</v>
      </c>
      <c r="J4648" s="2271">
        <v>46112</v>
      </c>
      <c r="K4648" s="1354"/>
      <c r="L4648" s="2242"/>
      <c r="M4648" s="1354"/>
      <c r="N4648" s="1354"/>
      <c r="O4648" s="1354"/>
      <c r="P4648" s="1354"/>
      <c r="Q4648" s="1354"/>
      <c r="R4648" s="1354"/>
      <c r="S4648" s="1354"/>
      <c r="T4648" s="1354"/>
      <c r="U4648" s="1354"/>
      <c r="V4648" s="1354"/>
      <c r="W4648" s="1354"/>
      <c r="X4648" s="1354"/>
      <c r="Y4648" s="1354"/>
      <c r="Z4648" s="1354"/>
      <c r="AA4648" s="1354"/>
      <c r="AB4648" s="1354"/>
      <c r="AC4648" s="1507">
        <f t="shared" si="1683"/>
        <v>40260</v>
      </c>
      <c r="AD4648" s="1508">
        <f t="shared" si="1688"/>
        <v>89377.200000000012</v>
      </c>
      <c r="AE4648" s="14">
        <f t="shared" si="1684"/>
        <v>36.5</v>
      </c>
      <c r="AF4648" s="14">
        <f t="shared" si="1689"/>
        <v>0</v>
      </c>
      <c r="AG4648" s="14" t="e">
        <f t="shared" si="1690"/>
        <v>#DIV/0!</v>
      </c>
      <c r="AH4648" s="14" t="e">
        <f t="shared" ref="AH4648:AH4652" si="1691">AG4648-AE4648</f>
        <v>#DIV/0!</v>
      </c>
      <c r="AI4648" s="14">
        <f t="shared" si="1686"/>
        <v>40260</v>
      </c>
      <c r="AJ4648" s="1294"/>
    </row>
    <row r="4649" spans="1:36" ht="15.75">
      <c r="A4649" s="1503">
        <v>168</v>
      </c>
      <c r="B4649" s="2293" t="s">
        <v>3877</v>
      </c>
      <c r="C4649" s="2294" t="s">
        <v>176</v>
      </c>
      <c r="D4649" s="2295">
        <v>668.38</v>
      </c>
      <c r="E4649" s="1354">
        <v>3</v>
      </c>
      <c r="F4649" s="1354">
        <f>D4649*E4649</f>
        <v>2005.1399999999999</v>
      </c>
      <c r="G4649" s="1511"/>
      <c r="H4649" s="1354"/>
      <c r="I4649" s="2296">
        <v>44911</v>
      </c>
      <c r="J4649" s="2297">
        <v>45183</v>
      </c>
      <c r="K4649" s="1354"/>
      <c r="L4649" s="2242"/>
      <c r="M4649" s="1354"/>
      <c r="N4649" s="1354"/>
      <c r="O4649" s="1354"/>
      <c r="P4649" s="1354"/>
      <c r="Q4649" s="1354"/>
      <c r="R4649" s="1354"/>
      <c r="S4649" s="1354"/>
      <c r="T4649" s="1354"/>
      <c r="U4649" s="1354"/>
      <c r="V4649" s="1354"/>
      <c r="W4649" s="1354"/>
      <c r="X4649" s="1354"/>
      <c r="Y4649" s="1354"/>
      <c r="Z4649" s="1354"/>
      <c r="AA4649" s="1354"/>
      <c r="AB4649" s="1354"/>
      <c r="AC4649" s="1507">
        <f t="shared" si="1683"/>
        <v>3</v>
      </c>
      <c r="AD4649" s="1508">
        <f t="shared" si="1688"/>
        <v>2005.1399999999999</v>
      </c>
      <c r="AE4649" s="14">
        <f t="shared" si="1684"/>
        <v>5.5333333333333332</v>
      </c>
      <c r="AF4649" s="14">
        <f t="shared" si="1689"/>
        <v>0</v>
      </c>
      <c r="AG4649" s="14" t="e">
        <f t="shared" si="1690"/>
        <v>#DIV/0!</v>
      </c>
      <c r="AH4649" s="14" t="e">
        <f t="shared" si="1691"/>
        <v>#DIV/0!</v>
      </c>
      <c r="AI4649" s="14">
        <f t="shared" si="1686"/>
        <v>3</v>
      </c>
      <c r="AJ4649" s="1294"/>
    </row>
    <row r="4650" spans="1:36" ht="47.25">
      <c r="A4650" s="1503">
        <v>169</v>
      </c>
      <c r="B4650" s="2192" t="s">
        <v>7598</v>
      </c>
      <c r="C4650" s="1350" t="s">
        <v>176</v>
      </c>
      <c r="D4650" s="1366">
        <v>8671.8799999999992</v>
      </c>
      <c r="E4650" s="1354">
        <v>2</v>
      </c>
      <c r="F4650" s="1354">
        <f>D4650*E4650</f>
        <v>17343.759999999998</v>
      </c>
      <c r="G4650" s="1354"/>
      <c r="H4650" s="1354"/>
      <c r="I4650" s="2271">
        <v>44911</v>
      </c>
      <c r="J4650" s="2240">
        <v>45104</v>
      </c>
      <c r="K4650" s="1354"/>
      <c r="L4650" s="2242"/>
      <c r="M4650" s="1354"/>
      <c r="N4650" s="1354"/>
      <c r="O4650" s="1354"/>
      <c r="P4650" s="1354">
        <v>0.25</v>
      </c>
      <c r="Q4650" s="1354"/>
      <c r="R4650" s="1354"/>
      <c r="S4650" s="1354"/>
      <c r="T4650" s="1354"/>
      <c r="U4650" s="1354"/>
      <c r="V4650" s="1354"/>
      <c r="W4650" s="1354"/>
      <c r="X4650" s="1354"/>
      <c r="Y4650" s="1354"/>
      <c r="Z4650" s="1354"/>
      <c r="AA4650" s="1354"/>
      <c r="AB4650" s="1354"/>
      <c r="AC4650" s="1507">
        <f t="shared" si="1683"/>
        <v>1.75</v>
      </c>
      <c r="AD4650" s="1508">
        <f t="shared" si="1688"/>
        <v>15175.789999999999</v>
      </c>
      <c r="AE4650" s="14">
        <f t="shared" si="1684"/>
        <v>2.9</v>
      </c>
      <c r="AF4650" s="14">
        <f t="shared" si="1689"/>
        <v>8.3333333333333329E-2</v>
      </c>
      <c r="AG4650" s="14">
        <f t="shared" si="1690"/>
        <v>21</v>
      </c>
      <c r="AH4650" s="14">
        <f t="shared" si="1691"/>
        <v>18.100000000000001</v>
      </c>
      <c r="AI4650" s="14">
        <f t="shared" si="1686"/>
        <v>1.5083333333333333</v>
      </c>
      <c r="AJ4650" s="1294"/>
    </row>
    <row r="4651" spans="1:36" ht="47.25">
      <c r="A4651" s="1503">
        <v>170</v>
      </c>
      <c r="B4651" s="2192" t="s">
        <v>7599</v>
      </c>
      <c r="C4651" s="1350" t="s">
        <v>176</v>
      </c>
      <c r="D4651" s="1366">
        <v>679.08</v>
      </c>
      <c r="E4651" s="1354">
        <v>40</v>
      </c>
      <c r="F4651" s="1354">
        <f>D4651*E4651</f>
        <v>27163.200000000001</v>
      </c>
      <c r="G4651" s="1354"/>
      <c r="H4651" s="1354"/>
      <c r="I4651" s="2271">
        <v>44911</v>
      </c>
      <c r="J4651" s="2240">
        <v>45084</v>
      </c>
      <c r="K4651" s="1354"/>
      <c r="L4651" s="2242"/>
      <c r="M4651" s="1354"/>
      <c r="N4651" s="1354">
        <v>3</v>
      </c>
      <c r="O4651" s="1354">
        <v>4</v>
      </c>
      <c r="P4651" s="1354">
        <v>13</v>
      </c>
      <c r="Q4651" s="1354"/>
      <c r="R4651" s="1354"/>
      <c r="S4651" s="1354"/>
      <c r="T4651" s="1354"/>
      <c r="U4651" s="1354"/>
      <c r="V4651" s="1354"/>
      <c r="W4651" s="1354"/>
      <c r="X4651" s="1354"/>
      <c r="Y4651" s="1354"/>
      <c r="Z4651" s="1354"/>
      <c r="AA4651" s="1354"/>
      <c r="AB4651" s="1354"/>
      <c r="AC4651" s="1507">
        <f t="shared" si="1683"/>
        <v>20</v>
      </c>
      <c r="AD4651" s="1508">
        <f t="shared" si="1688"/>
        <v>13581.6</v>
      </c>
      <c r="AE4651" s="14">
        <f t="shared" si="1684"/>
        <v>2.2333333333333334</v>
      </c>
      <c r="AF4651" s="14">
        <f t="shared" si="1689"/>
        <v>6.666666666666667</v>
      </c>
      <c r="AG4651" s="14">
        <f t="shared" si="1690"/>
        <v>3</v>
      </c>
      <c r="AH4651" s="14">
        <f t="shared" si="1691"/>
        <v>0.76666666666666661</v>
      </c>
      <c r="AI4651" s="14">
        <f t="shared" si="1686"/>
        <v>5.1111111111111107</v>
      </c>
      <c r="AJ4651" s="1294"/>
    </row>
    <row r="4652" spans="1:36" ht="47.25">
      <c r="A4652" s="1503">
        <v>171</v>
      </c>
      <c r="B4652" s="2192" t="s">
        <v>7600</v>
      </c>
      <c r="C4652" s="1350" t="s">
        <v>176</v>
      </c>
      <c r="D4652" s="1366">
        <v>3723.88</v>
      </c>
      <c r="E4652" s="1354">
        <v>103</v>
      </c>
      <c r="F4652" s="1354">
        <f>D4652*E4652</f>
        <v>383559.64</v>
      </c>
      <c r="G4652" s="1354"/>
      <c r="H4652" s="1354"/>
      <c r="I4652" s="2271">
        <v>44911</v>
      </c>
      <c r="J4652" s="2240">
        <v>45097</v>
      </c>
      <c r="K4652" s="1354"/>
      <c r="L4652" s="2242"/>
      <c r="M4652" s="1354"/>
      <c r="N4652" s="1354">
        <v>9</v>
      </c>
      <c r="O4652" s="1354">
        <v>14</v>
      </c>
      <c r="P4652" s="1354">
        <v>26</v>
      </c>
      <c r="Q4652" s="1354"/>
      <c r="R4652" s="1354"/>
      <c r="S4652" s="1354"/>
      <c r="T4652" s="1354"/>
      <c r="U4652" s="1354"/>
      <c r="V4652" s="1354"/>
      <c r="W4652" s="1354"/>
      <c r="X4652" s="1354"/>
      <c r="Y4652" s="1354"/>
      <c r="Z4652" s="1354"/>
      <c r="AA4652" s="1354"/>
      <c r="AB4652" s="1354"/>
      <c r="AC4652" s="1507">
        <f t="shared" si="1683"/>
        <v>54</v>
      </c>
      <c r="AD4652" s="1508">
        <f t="shared" si="1688"/>
        <v>201089.52000000002</v>
      </c>
      <c r="AE4652" s="14">
        <f t="shared" si="1684"/>
        <v>2.6666666666666665</v>
      </c>
      <c r="AF4652" s="14">
        <f t="shared" si="1689"/>
        <v>16.333333333333332</v>
      </c>
      <c r="AG4652" s="14">
        <f t="shared" si="1690"/>
        <v>3.306122448979592</v>
      </c>
      <c r="AH4652" s="14">
        <f t="shared" si="1691"/>
        <v>0.63945578231292544</v>
      </c>
      <c r="AI4652" s="14">
        <f t="shared" si="1686"/>
        <v>10.44444444444445</v>
      </c>
      <c r="AJ4652" s="1294"/>
    </row>
    <row r="4653" spans="1:36" ht="15.75">
      <c r="A4653" s="4630" t="s">
        <v>1040</v>
      </c>
      <c r="B4653" s="4631"/>
      <c r="C4653" s="4631"/>
      <c r="D4653" s="4631"/>
      <c r="E4653" s="4631"/>
      <c r="F4653" s="4631"/>
      <c r="G4653" s="4631"/>
      <c r="H4653" s="4631"/>
      <c r="I4653" s="4631"/>
      <c r="J4653" s="4631"/>
      <c r="K4653" s="4631"/>
      <c r="L4653" s="4631"/>
      <c r="M4653" s="4631"/>
      <c r="N4653" s="4631"/>
      <c r="O4653" s="4631"/>
      <c r="P4653" s="4631"/>
      <c r="Q4653" s="4631"/>
      <c r="R4653" s="4631"/>
      <c r="S4653" s="4631"/>
      <c r="T4653" s="4631"/>
      <c r="U4653" s="4631"/>
      <c r="V4653" s="4631"/>
      <c r="W4653" s="4631"/>
      <c r="X4653" s="4631"/>
      <c r="Y4653" s="4631"/>
      <c r="Z4653" s="4631"/>
      <c r="AA4653" s="4631"/>
      <c r="AB4653" s="4631"/>
      <c r="AC4653" s="4631"/>
      <c r="AD4653" s="4631"/>
      <c r="AE4653" s="4631"/>
      <c r="AF4653" s="4631"/>
      <c r="AG4653" s="4631"/>
      <c r="AH4653" s="4631"/>
      <c r="AI4653" s="4631"/>
      <c r="AJ4653" s="4632"/>
    </row>
    <row r="4654" spans="1:36" ht="15.75">
      <c r="A4654" s="1503">
        <v>1</v>
      </c>
      <c r="B4654" s="2298" t="s">
        <v>3885</v>
      </c>
      <c r="C4654" s="2299" t="s">
        <v>153</v>
      </c>
      <c r="D4654" s="1362">
        <v>1</v>
      </c>
      <c r="E4654" s="1362">
        <v>360</v>
      </c>
      <c r="F4654" s="1362">
        <f>E4654*D4654</f>
        <v>360</v>
      </c>
      <c r="G4654" s="1362"/>
      <c r="H4654" s="1354">
        <f t="shared" ref="H4654:H4662" si="1692">G4654*D4654</f>
        <v>0</v>
      </c>
      <c r="I4654" s="1351">
        <v>44729</v>
      </c>
      <c r="J4654" s="2300">
        <v>45473</v>
      </c>
      <c r="K4654" s="1354"/>
      <c r="L4654" s="2242"/>
      <c r="M4654" s="1354"/>
      <c r="N4654" s="1286">
        <v>30</v>
      </c>
      <c r="O4654" s="1286">
        <v>60</v>
      </c>
      <c r="P4654" s="1354"/>
      <c r="Q4654" s="1354"/>
      <c r="R4654" s="1354"/>
      <c r="S4654" s="1354"/>
      <c r="T4654" s="1354"/>
      <c r="U4654" s="1354"/>
      <c r="V4654" s="1354"/>
      <c r="W4654" s="1354"/>
      <c r="X4654" s="1354"/>
      <c r="Y4654" s="1354"/>
      <c r="Z4654" s="1354"/>
      <c r="AA4654" s="1354"/>
      <c r="AB4654" s="1354"/>
      <c r="AC4654" s="1507">
        <f t="shared" ref="AC4654:AC4712" si="1693">E4654+G4654-N4654-O4654-AA4654-P4654-Q4654-R4654-S4654-T4654-U4654-V4654-W4654-X4654-Y4654</f>
        <v>270</v>
      </c>
      <c r="AD4654" s="1508">
        <f t="shared" ref="AD4654:AD4712" si="1694">D4654*AC4654</f>
        <v>270</v>
      </c>
      <c r="AE4654" s="14">
        <f t="shared" ref="AE4654:AE4662" si="1695">(J4654-"01.04.2023")/30</f>
        <v>15.2</v>
      </c>
      <c r="AF4654" s="14">
        <f t="shared" ref="AF4654:AF4712" si="1696">(N4654+O4654+P4654+Q4654+R4654+S4654+T4654+U4654+V4654+W4654+X4654+Y4654)/3</f>
        <v>30</v>
      </c>
      <c r="AG4654" s="14">
        <f t="shared" ref="AG4654:AG4712" si="1697">AC4654/AF4654</f>
        <v>9</v>
      </c>
      <c r="AH4654" s="14">
        <f t="shared" ref="AH4654:AH4662" si="1698">AG4654-AE4654</f>
        <v>-6.1999999999999993</v>
      </c>
      <c r="AI4654" s="14">
        <f t="shared" ref="AI4654:AI4662" si="1699">AC4654-(AE4654*AF4654)</f>
        <v>-186</v>
      </c>
      <c r="AJ4654" s="1503"/>
    </row>
    <row r="4655" spans="1:36" ht="15.75">
      <c r="A4655" s="1503">
        <v>2</v>
      </c>
      <c r="B4655" s="2301" t="s">
        <v>1045</v>
      </c>
      <c r="C4655" s="2302" t="s">
        <v>153</v>
      </c>
      <c r="D4655" s="2302">
        <v>13.54</v>
      </c>
      <c r="E4655" s="2302">
        <v>2040</v>
      </c>
      <c r="F4655" s="1362">
        <f>E4655*D4655</f>
        <v>27621.599999999999</v>
      </c>
      <c r="G4655" s="2302"/>
      <c r="H4655" s="1354">
        <f t="shared" si="1692"/>
        <v>0</v>
      </c>
      <c r="I4655" s="1351">
        <v>44753</v>
      </c>
      <c r="J4655" s="2300">
        <v>45260</v>
      </c>
      <c r="K4655" s="1354"/>
      <c r="L4655" s="2242"/>
      <c r="M4655" s="1354"/>
      <c r="N4655" s="1286"/>
      <c r="O4655" s="1286"/>
      <c r="P4655" s="1354"/>
      <c r="Q4655" s="1354"/>
      <c r="R4655" s="1354"/>
      <c r="S4655" s="1354"/>
      <c r="T4655" s="1354"/>
      <c r="U4655" s="1354"/>
      <c r="V4655" s="1354"/>
      <c r="W4655" s="1354"/>
      <c r="X4655" s="1354"/>
      <c r="Y4655" s="1354"/>
      <c r="Z4655" s="1354"/>
      <c r="AA4655" s="1354"/>
      <c r="AB4655" s="1354"/>
      <c r="AC4655" s="1507">
        <f t="shared" si="1693"/>
        <v>2040</v>
      </c>
      <c r="AD4655" s="1508">
        <f t="shared" si="1694"/>
        <v>27621.599999999999</v>
      </c>
      <c r="AE4655" s="14">
        <f t="shared" si="1695"/>
        <v>8.1</v>
      </c>
      <c r="AF4655" s="14">
        <f t="shared" si="1696"/>
        <v>0</v>
      </c>
      <c r="AG4655" s="14" t="e">
        <f t="shared" si="1697"/>
        <v>#DIV/0!</v>
      </c>
      <c r="AH4655" s="14" t="e">
        <f t="shared" si="1698"/>
        <v>#DIV/0!</v>
      </c>
      <c r="AI4655" s="14">
        <f t="shared" si="1699"/>
        <v>2040</v>
      </c>
      <c r="AJ4655" s="1503"/>
    </row>
    <row r="4656" spans="1:36" ht="15.75">
      <c r="A4656" s="1503">
        <v>4</v>
      </c>
      <c r="B4656" s="2303" t="s">
        <v>8631</v>
      </c>
      <c r="C4656" s="2304" t="s">
        <v>153</v>
      </c>
      <c r="D4656" s="2306">
        <v>1</v>
      </c>
      <c r="E4656" s="2304"/>
      <c r="F4656" s="1362"/>
      <c r="G4656" s="2307">
        <v>1200</v>
      </c>
      <c r="H4656" s="2304">
        <f t="shared" si="1692"/>
        <v>1200</v>
      </c>
      <c r="I4656" s="2305">
        <v>44951</v>
      </c>
      <c r="J4656" s="2300">
        <v>45077</v>
      </c>
      <c r="K4656" s="1354"/>
      <c r="L4656" s="2242"/>
      <c r="M4656" s="1354"/>
      <c r="N4656" s="1286">
        <v>100</v>
      </c>
      <c r="O4656" s="1286">
        <v>780</v>
      </c>
      <c r="P4656" s="1354">
        <v>200</v>
      </c>
      <c r="Q4656" s="1354"/>
      <c r="R4656" s="1354"/>
      <c r="S4656" s="1354"/>
      <c r="T4656" s="1354"/>
      <c r="U4656" s="1354"/>
      <c r="V4656" s="1354"/>
      <c r="W4656" s="1354"/>
      <c r="X4656" s="1354"/>
      <c r="Y4656" s="1354"/>
      <c r="Z4656" s="1354"/>
      <c r="AA4656" s="1354"/>
      <c r="AB4656" s="1354"/>
      <c r="AC4656" s="1507">
        <f t="shared" si="1693"/>
        <v>120</v>
      </c>
      <c r="AD4656" s="1508">
        <f t="shared" si="1694"/>
        <v>120</v>
      </c>
      <c r="AE4656" s="14">
        <f t="shared" si="1695"/>
        <v>2</v>
      </c>
      <c r="AF4656" s="14">
        <f t="shared" si="1696"/>
        <v>360</v>
      </c>
      <c r="AG4656" s="14">
        <f t="shared" si="1697"/>
        <v>0.33333333333333331</v>
      </c>
      <c r="AH4656" s="14">
        <f t="shared" si="1698"/>
        <v>-1.6666666666666667</v>
      </c>
      <c r="AI4656" s="14">
        <f t="shared" si="1699"/>
        <v>-600</v>
      </c>
      <c r="AJ4656" s="1503"/>
    </row>
    <row r="4657" spans="1:36" ht="18.75" customHeight="1">
      <c r="A4657" s="1503">
        <v>5</v>
      </c>
      <c r="B4657" s="2303" t="s">
        <v>10516</v>
      </c>
      <c r="C4657" s="2308" t="s">
        <v>156</v>
      </c>
      <c r="D4657" s="2309">
        <v>1</v>
      </c>
      <c r="E4657" s="1334"/>
      <c r="F4657" s="1334"/>
      <c r="G4657" s="2310">
        <v>400</v>
      </c>
      <c r="H4657" s="2304">
        <f t="shared" si="1692"/>
        <v>400</v>
      </c>
      <c r="I4657" s="2305">
        <v>45005</v>
      </c>
      <c r="J4657" s="2300">
        <v>45350</v>
      </c>
      <c r="K4657" s="1354"/>
      <c r="L4657" s="2242"/>
      <c r="M4657" s="1354"/>
      <c r="N4657" s="1286"/>
      <c r="O4657" s="1286"/>
      <c r="P4657" s="1354"/>
      <c r="Q4657" s="1354"/>
      <c r="R4657" s="1354"/>
      <c r="S4657" s="1354"/>
      <c r="T4657" s="1354"/>
      <c r="U4657" s="1354"/>
      <c r="V4657" s="1354"/>
      <c r="W4657" s="1354"/>
      <c r="X4657" s="1354"/>
      <c r="Y4657" s="1354"/>
      <c r="Z4657" s="1354"/>
      <c r="AA4657" s="1354"/>
      <c r="AB4657" s="1354"/>
      <c r="AC4657" s="1507">
        <f t="shared" si="1693"/>
        <v>400</v>
      </c>
      <c r="AD4657" s="1508">
        <f t="shared" si="1694"/>
        <v>400</v>
      </c>
      <c r="AE4657" s="14">
        <f t="shared" si="1695"/>
        <v>11.1</v>
      </c>
      <c r="AF4657" s="14">
        <f t="shared" si="1696"/>
        <v>0</v>
      </c>
      <c r="AG4657" s="14" t="e">
        <f t="shared" si="1697"/>
        <v>#DIV/0!</v>
      </c>
      <c r="AH4657" s="14" t="e">
        <f t="shared" si="1698"/>
        <v>#DIV/0!</v>
      </c>
      <c r="AI4657" s="14">
        <f t="shared" si="1699"/>
        <v>400</v>
      </c>
      <c r="AJ4657" s="1503"/>
    </row>
    <row r="4658" spans="1:36" ht="15.75">
      <c r="A4658" s="1503">
        <v>6</v>
      </c>
      <c r="B4658" s="2303" t="s">
        <v>10517</v>
      </c>
      <c r="C4658" s="2311" t="s">
        <v>143</v>
      </c>
      <c r="D4658" s="2312">
        <v>1</v>
      </c>
      <c r="E4658" s="1334"/>
      <c r="F4658" s="1334"/>
      <c r="G4658" s="2239">
        <v>30</v>
      </c>
      <c r="H4658" s="2304">
        <f t="shared" si="1692"/>
        <v>30</v>
      </c>
      <c r="I4658" s="2305">
        <v>45005</v>
      </c>
      <c r="J4658" s="2300">
        <v>45504</v>
      </c>
      <c r="K4658" s="1354"/>
      <c r="L4658" s="2242"/>
      <c r="M4658" s="1354"/>
      <c r="N4658" s="1286"/>
      <c r="O4658" s="1286"/>
      <c r="P4658" s="1354">
        <v>6</v>
      </c>
      <c r="Q4658" s="1354"/>
      <c r="R4658" s="1354"/>
      <c r="S4658" s="1354"/>
      <c r="T4658" s="1354"/>
      <c r="U4658" s="1354"/>
      <c r="V4658" s="1354"/>
      <c r="W4658" s="1354"/>
      <c r="X4658" s="1354"/>
      <c r="Y4658" s="1354"/>
      <c r="Z4658" s="1354"/>
      <c r="AA4658" s="1354"/>
      <c r="AB4658" s="1354"/>
      <c r="AC4658" s="1507">
        <f t="shared" si="1693"/>
        <v>24</v>
      </c>
      <c r="AD4658" s="1508">
        <f t="shared" si="1694"/>
        <v>24</v>
      </c>
      <c r="AE4658" s="14">
        <f t="shared" si="1695"/>
        <v>16.233333333333334</v>
      </c>
      <c r="AF4658" s="14">
        <f t="shared" si="1696"/>
        <v>2</v>
      </c>
      <c r="AG4658" s="14">
        <f t="shared" si="1697"/>
        <v>12</v>
      </c>
      <c r="AH4658" s="14">
        <f t="shared" si="1698"/>
        <v>-4.2333333333333343</v>
      </c>
      <c r="AI4658" s="14">
        <f t="shared" si="1699"/>
        <v>-8.4666666666666686</v>
      </c>
      <c r="AJ4658" s="1503"/>
    </row>
    <row r="4659" spans="1:36" ht="15.75">
      <c r="A4659" s="1503">
        <v>7</v>
      </c>
      <c r="B4659" s="2303" t="s">
        <v>10518</v>
      </c>
      <c r="C4659" s="2311" t="s">
        <v>143</v>
      </c>
      <c r="D4659" s="2312">
        <v>1</v>
      </c>
      <c r="E4659" s="2313"/>
      <c r="F4659" s="2313"/>
      <c r="G4659" s="2239">
        <v>100</v>
      </c>
      <c r="H4659" s="2304">
        <f t="shared" si="1692"/>
        <v>100</v>
      </c>
      <c r="I4659" s="2305">
        <v>45005</v>
      </c>
      <c r="J4659" s="2300">
        <v>45199</v>
      </c>
      <c r="K4659" s="1354"/>
      <c r="L4659" s="2242"/>
      <c r="M4659" s="1354"/>
      <c r="N4659" s="1286"/>
      <c r="O4659" s="1286"/>
      <c r="P4659" s="1354"/>
      <c r="Q4659" s="1354"/>
      <c r="R4659" s="1354"/>
      <c r="S4659" s="1354"/>
      <c r="T4659" s="1354"/>
      <c r="U4659" s="1354"/>
      <c r="V4659" s="1354"/>
      <c r="W4659" s="1354"/>
      <c r="X4659" s="1354"/>
      <c r="Y4659" s="1354"/>
      <c r="Z4659" s="1354"/>
      <c r="AA4659" s="1354"/>
      <c r="AB4659" s="1354"/>
      <c r="AC4659" s="1507">
        <f t="shared" si="1693"/>
        <v>100</v>
      </c>
      <c r="AD4659" s="1508">
        <f t="shared" si="1694"/>
        <v>100</v>
      </c>
      <c r="AE4659" s="14">
        <f t="shared" si="1695"/>
        <v>6.0666666666666664</v>
      </c>
      <c r="AF4659" s="14">
        <f t="shared" si="1696"/>
        <v>0</v>
      </c>
      <c r="AG4659" s="14" t="e">
        <f t="shared" si="1697"/>
        <v>#DIV/0!</v>
      </c>
      <c r="AH4659" s="14" t="e">
        <f t="shared" si="1698"/>
        <v>#DIV/0!</v>
      </c>
      <c r="AI4659" s="14">
        <f t="shared" si="1699"/>
        <v>100</v>
      </c>
      <c r="AJ4659" s="1503"/>
    </row>
    <row r="4660" spans="1:36" ht="18.75" customHeight="1">
      <c r="A4660" s="1503">
        <v>8</v>
      </c>
      <c r="B4660" s="2303" t="s">
        <v>1050</v>
      </c>
      <c r="C4660" s="2311" t="s">
        <v>143</v>
      </c>
      <c r="D4660" s="2312">
        <v>1</v>
      </c>
      <c r="E4660" s="2313"/>
      <c r="F4660" s="2313"/>
      <c r="G4660" s="2239">
        <v>10</v>
      </c>
      <c r="H4660" s="2304">
        <f t="shared" si="1692"/>
        <v>10</v>
      </c>
      <c r="I4660" s="2305">
        <v>45005</v>
      </c>
      <c r="J4660" s="2300">
        <v>46446</v>
      </c>
      <c r="K4660" s="1354"/>
      <c r="L4660" s="2242"/>
      <c r="M4660" s="1354"/>
      <c r="N4660" s="1286"/>
      <c r="O4660" s="1286"/>
      <c r="P4660" s="1354"/>
      <c r="Q4660" s="1354"/>
      <c r="R4660" s="1354"/>
      <c r="S4660" s="1354"/>
      <c r="T4660" s="1354"/>
      <c r="U4660" s="1354"/>
      <c r="V4660" s="1354"/>
      <c r="W4660" s="1354"/>
      <c r="X4660" s="1354"/>
      <c r="Y4660" s="1354"/>
      <c r="Z4660" s="1354"/>
      <c r="AA4660" s="1354"/>
      <c r="AB4660" s="1354"/>
      <c r="AC4660" s="1507">
        <f t="shared" si="1693"/>
        <v>10</v>
      </c>
      <c r="AD4660" s="1508">
        <f t="shared" si="1694"/>
        <v>10</v>
      </c>
      <c r="AE4660" s="14">
        <f t="shared" si="1695"/>
        <v>47.633333333333333</v>
      </c>
      <c r="AF4660" s="14">
        <f t="shared" si="1696"/>
        <v>0</v>
      </c>
      <c r="AG4660" s="14" t="e">
        <f t="shared" si="1697"/>
        <v>#DIV/0!</v>
      </c>
      <c r="AH4660" s="14" t="e">
        <f t="shared" si="1698"/>
        <v>#DIV/0!</v>
      </c>
      <c r="AI4660" s="14">
        <f t="shared" si="1699"/>
        <v>10</v>
      </c>
      <c r="AJ4660" s="1503"/>
    </row>
    <row r="4661" spans="1:36" ht="15.75">
      <c r="A4661" s="1503">
        <v>9</v>
      </c>
      <c r="B4661" s="2303" t="s">
        <v>10519</v>
      </c>
      <c r="C4661" s="2311" t="s">
        <v>143</v>
      </c>
      <c r="D4661" s="2312">
        <v>1</v>
      </c>
      <c r="E4661" s="2313"/>
      <c r="F4661" s="2313"/>
      <c r="G4661" s="2239">
        <v>50</v>
      </c>
      <c r="H4661" s="2304">
        <f t="shared" si="1692"/>
        <v>50</v>
      </c>
      <c r="I4661" s="2305">
        <v>45005</v>
      </c>
      <c r="J4661" s="2300">
        <v>45535</v>
      </c>
      <c r="K4661" s="1354"/>
      <c r="L4661" s="2242"/>
      <c r="M4661" s="1354"/>
      <c r="N4661" s="1286"/>
      <c r="O4661" s="1286"/>
      <c r="P4661" s="1354"/>
      <c r="Q4661" s="1354"/>
      <c r="R4661" s="1354"/>
      <c r="S4661" s="1354"/>
      <c r="T4661" s="1354"/>
      <c r="U4661" s="1354"/>
      <c r="V4661" s="1354"/>
      <c r="W4661" s="1354"/>
      <c r="X4661" s="1354"/>
      <c r="Y4661" s="1354"/>
      <c r="Z4661" s="1354"/>
      <c r="AA4661" s="1354"/>
      <c r="AB4661" s="1354"/>
      <c r="AC4661" s="1507">
        <f t="shared" si="1693"/>
        <v>50</v>
      </c>
      <c r="AD4661" s="1508">
        <f t="shared" si="1694"/>
        <v>50</v>
      </c>
      <c r="AE4661" s="14">
        <f t="shared" si="1695"/>
        <v>17.266666666666666</v>
      </c>
      <c r="AF4661" s="14">
        <f t="shared" si="1696"/>
        <v>0</v>
      </c>
      <c r="AG4661" s="14" t="e">
        <f t="shared" si="1697"/>
        <v>#DIV/0!</v>
      </c>
      <c r="AH4661" s="14" t="e">
        <f t="shared" si="1698"/>
        <v>#DIV/0!</v>
      </c>
      <c r="AI4661" s="14">
        <f t="shared" si="1699"/>
        <v>50</v>
      </c>
      <c r="AJ4661" s="1503"/>
    </row>
    <row r="4662" spans="1:36" ht="15.75">
      <c r="A4662" s="1503">
        <v>10</v>
      </c>
      <c r="B4662" s="2303" t="s">
        <v>10520</v>
      </c>
      <c r="C4662" s="2311" t="s">
        <v>156</v>
      </c>
      <c r="D4662" s="2312">
        <v>1</v>
      </c>
      <c r="E4662" s="2313"/>
      <c r="F4662" s="2313"/>
      <c r="G4662" s="2239">
        <v>210</v>
      </c>
      <c r="H4662" s="2304">
        <f t="shared" si="1692"/>
        <v>210</v>
      </c>
      <c r="I4662" s="2305">
        <v>45005</v>
      </c>
      <c r="J4662" s="2300">
        <v>45535</v>
      </c>
      <c r="K4662" s="1354"/>
      <c r="L4662" s="2242"/>
      <c r="M4662" s="1354"/>
      <c r="N4662" s="1286"/>
      <c r="O4662" s="1286"/>
      <c r="P4662" s="1354"/>
      <c r="Q4662" s="1354"/>
      <c r="R4662" s="1354"/>
      <c r="S4662" s="1354"/>
      <c r="T4662" s="1354"/>
      <c r="U4662" s="1354"/>
      <c r="V4662" s="1354"/>
      <c r="W4662" s="1354"/>
      <c r="X4662" s="1354"/>
      <c r="Y4662" s="1354"/>
      <c r="Z4662" s="1354"/>
      <c r="AA4662" s="1354"/>
      <c r="AB4662" s="1354"/>
      <c r="AC4662" s="1507">
        <f t="shared" si="1693"/>
        <v>210</v>
      </c>
      <c r="AD4662" s="1508">
        <f t="shared" si="1694"/>
        <v>210</v>
      </c>
      <c r="AE4662" s="14">
        <f t="shared" si="1695"/>
        <v>17.266666666666666</v>
      </c>
      <c r="AF4662" s="14">
        <f t="shared" si="1696"/>
        <v>0</v>
      </c>
      <c r="AG4662" s="14" t="e">
        <f t="shared" si="1697"/>
        <v>#DIV/0!</v>
      </c>
      <c r="AH4662" s="14" t="e">
        <f t="shared" si="1698"/>
        <v>#DIV/0!</v>
      </c>
      <c r="AI4662" s="14">
        <f t="shared" si="1699"/>
        <v>210</v>
      </c>
      <c r="AJ4662" s="1503"/>
    </row>
    <row r="4663" spans="1:36" ht="15.75">
      <c r="A4663" s="1503">
        <v>11</v>
      </c>
      <c r="B4663" s="2298" t="s">
        <v>3886</v>
      </c>
      <c r="C4663" s="2314" t="s">
        <v>66</v>
      </c>
      <c r="D4663" s="2315">
        <v>1</v>
      </c>
      <c r="E4663" s="2316">
        <v>23</v>
      </c>
      <c r="F4663" s="1362">
        <f t="shared" ref="F4663:F4672" si="1700">E4663*D4663</f>
        <v>23</v>
      </c>
      <c r="G4663" s="2317"/>
      <c r="H4663" s="1354">
        <f t="shared" ref="H4663:H4691" si="1701">D4663*G4663</f>
        <v>0</v>
      </c>
      <c r="I4663" s="1351">
        <v>44722</v>
      </c>
      <c r="J4663" s="2318" t="s">
        <v>231</v>
      </c>
      <c r="K4663" s="2319"/>
      <c r="L4663" s="2242"/>
      <c r="M4663" s="1354"/>
      <c r="N4663" s="1286"/>
      <c r="O4663" s="1286"/>
      <c r="P4663" s="1354"/>
      <c r="Q4663" s="1354"/>
      <c r="R4663" s="1354"/>
      <c r="S4663" s="1354"/>
      <c r="T4663" s="1354"/>
      <c r="U4663" s="1354"/>
      <c r="V4663" s="1354"/>
      <c r="W4663" s="1354"/>
      <c r="X4663" s="1354"/>
      <c r="Y4663" s="1354"/>
      <c r="Z4663" s="1354"/>
      <c r="AA4663" s="1354"/>
      <c r="AB4663" s="1354"/>
      <c r="AC4663" s="1507">
        <f t="shared" si="1693"/>
        <v>23</v>
      </c>
      <c r="AD4663" s="1508">
        <f t="shared" si="1694"/>
        <v>23</v>
      </c>
      <c r="AE4663" s="14" t="s">
        <v>334</v>
      </c>
      <c r="AF4663" s="14">
        <f t="shared" si="1696"/>
        <v>0</v>
      </c>
      <c r="AG4663" s="14" t="e">
        <f t="shared" si="1697"/>
        <v>#DIV/0!</v>
      </c>
      <c r="AH4663" s="14" t="s">
        <v>334</v>
      </c>
      <c r="AI4663" s="14" t="s">
        <v>334</v>
      </c>
      <c r="AJ4663" s="1503"/>
    </row>
    <row r="4664" spans="1:36" ht="15.75">
      <c r="A4664" s="1503">
        <v>12</v>
      </c>
      <c r="B4664" s="2298" t="s">
        <v>3887</v>
      </c>
      <c r="C4664" s="2299" t="s">
        <v>66</v>
      </c>
      <c r="D4664" s="2320">
        <v>0.8</v>
      </c>
      <c r="E4664" s="2316">
        <v>17</v>
      </c>
      <c r="F4664" s="1362">
        <f t="shared" si="1700"/>
        <v>13.600000000000001</v>
      </c>
      <c r="G4664" s="2321"/>
      <c r="H4664" s="1354">
        <f t="shared" si="1701"/>
        <v>0</v>
      </c>
      <c r="I4664" s="1351">
        <v>44722</v>
      </c>
      <c r="J4664" s="2300" t="s">
        <v>231</v>
      </c>
      <c r="K4664" s="1354"/>
      <c r="L4664" s="2242"/>
      <c r="M4664" s="1354"/>
      <c r="N4664" s="1286"/>
      <c r="O4664" s="1286"/>
      <c r="P4664" s="1354"/>
      <c r="Q4664" s="1354"/>
      <c r="R4664" s="1354"/>
      <c r="S4664" s="1354"/>
      <c r="T4664" s="1354"/>
      <c r="U4664" s="1354"/>
      <c r="V4664" s="1354"/>
      <c r="W4664" s="1354"/>
      <c r="X4664" s="1354"/>
      <c r="Y4664" s="1354"/>
      <c r="Z4664" s="1354"/>
      <c r="AA4664" s="1354"/>
      <c r="AB4664" s="1354"/>
      <c r="AC4664" s="1507">
        <f t="shared" si="1693"/>
        <v>17</v>
      </c>
      <c r="AD4664" s="1508">
        <f t="shared" si="1694"/>
        <v>13.600000000000001</v>
      </c>
      <c r="AE4664" s="14" t="s">
        <v>334</v>
      </c>
      <c r="AF4664" s="14">
        <f t="shared" si="1696"/>
        <v>0</v>
      </c>
      <c r="AG4664" s="14" t="e">
        <f t="shared" si="1697"/>
        <v>#DIV/0!</v>
      </c>
      <c r="AH4664" s="14" t="s">
        <v>334</v>
      </c>
      <c r="AI4664" s="14" t="s">
        <v>334</v>
      </c>
      <c r="AJ4664" s="1503"/>
    </row>
    <row r="4665" spans="1:36" ht="22.5" customHeight="1">
      <c r="A4665" s="1503">
        <v>13</v>
      </c>
      <c r="B4665" s="2298" t="s">
        <v>3888</v>
      </c>
      <c r="C4665" s="2314" t="s">
        <v>66</v>
      </c>
      <c r="D4665" s="2315">
        <v>0.8</v>
      </c>
      <c r="E4665" s="2316">
        <v>6</v>
      </c>
      <c r="F4665" s="1362">
        <f t="shared" si="1700"/>
        <v>4.8000000000000007</v>
      </c>
      <c r="G4665" s="2317"/>
      <c r="H4665" s="1354">
        <f t="shared" si="1701"/>
        <v>0</v>
      </c>
      <c r="I4665" s="1351">
        <v>44722</v>
      </c>
      <c r="J4665" s="2300" t="s">
        <v>231</v>
      </c>
      <c r="K4665" s="1354"/>
      <c r="L4665" s="2242"/>
      <c r="M4665" s="1354"/>
      <c r="N4665" s="1286"/>
      <c r="O4665" s="1286"/>
      <c r="P4665" s="1354"/>
      <c r="Q4665" s="1354"/>
      <c r="R4665" s="1354"/>
      <c r="S4665" s="1354"/>
      <c r="T4665" s="1354"/>
      <c r="U4665" s="1354"/>
      <c r="V4665" s="1354"/>
      <c r="W4665" s="1354"/>
      <c r="X4665" s="1354"/>
      <c r="Y4665" s="1354"/>
      <c r="Z4665" s="1354"/>
      <c r="AA4665" s="1354"/>
      <c r="AB4665" s="1354"/>
      <c r="AC4665" s="1507">
        <f t="shared" si="1693"/>
        <v>6</v>
      </c>
      <c r="AD4665" s="1508">
        <f t="shared" si="1694"/>
        <v>4.8000000000000007</v>
      </c>
      <c r="AE4665" s="14" t="s">
        <v>334</v>
      </c>
      <c r="AF4665" s="14">
        <f t="shared" si="1696"/>
        <v>0</v>
      </c>
      <c r="AG4665" s="14" t="e">
        <f t="shared" si="1697"/>
        <v>#DIV/0!</v>
      </c>
      <c r="AH4665" s="14" t="s">
        <v>334</v>
      </c>
      <c r="AI4665" s="14" t="s">
        <v>334</v>
      </c>
      <c r="AJ4665" s="1503"/>
    </row>
    <row r="4666" spans="1:36" ht="15.75">
      <c r="A4666" s="1503">
        <v>14</v>
      </c>
      <c r="B4666" s="2298" t="s">
        <v>3889</v>
      </c>
      <c r="C4666" s="2299" t="s">
        <v>66</v>
      </c>
      <c r="D4666" s="2320">
        <v>0.8</v>
      </c>
      <c r="E4666" s="2316">
        <v>9</v>
      </c>
      <c r="F4666" s="1362">
        <f t="shared" si="1700"/>
        <v>7.2</v>
      </c>
      <c r="G4666" s="2321"/>
      <c r="H4666" s="1354">
        <f t="shared" si="1701"/>
        <v>0</v>
      </c>
      <c r="I4666" s="1351">
        <v>44722</v>
      </c>
      <c r="J4666" s="2300" t="s">
        <v>231</v>
      </c>
      <c r="K4666" s="1354"/>
      <c r="L4666" s="2242"/>
      <c r="M4666" s="1354"/>
      <c r="N4666" s="1286"/>
      <c r="O4666" s="1286"/>
      <c r="P4666" s="1354"/>
      <c r="Q4666" s="1354"/>
      <c r="R4666" s="1354"/>
      <c r="S4666" s="1354"/>
      <c r="T4666" s="1354"/>
      <c r="U4666" s="1354"/>
      <c r="V4666" s="1354"/>
      <c r="W4666" s="1354"/>
      <c r="X4666" s="1354"/>
      <c r="Y4666" s="1354"/>
      <c r="Z4666" s="1354"/>
      <c r="AA4666" s="1354"/>
      <c r="AB4666" s="1354"/>
      <c r="AC4666" s="1507">
        <f t="shared" si="1693"/>
        <v>9</v>
      </c>
      <c r="AD4666" s="1508">
        <f t="shared" si="1694"/>
        <v>7.2</v>
      </c>
      <c r="AE4666" s="14" t="s">
        <v>334</v>
      </c>
      <c r="AF4666" s="14">
        <f t="shared" si="1696"/>
        <v>0</v>
      </c>
      <c r="AG4666" s="14" t="e">
        <f t="shared" si="1697"/>
        <v>#DIV/0!</v>
      </c>
      <c r="AH4666" s="14" t="s">
        <v>334</v>
      </c>
      <c r="AI4666" s="14" t="s">
        <v>334</v>
      </c>
      <c r="AJ4666" s="1503"/>
    </row>
    <row r="4667" spans="1:36" ht="15.75">
      <c r="A4667" s="1503">
        <v>15</v>
      </c>
      <c r="B4667" s="2298" t="s">
        <v>3890</v>
      </c>
      <c r="C4667" s="2314" t="s">
        <v>66</v>
      </c>
      <c r="D4667" s="2315">
        <v>1</v>
      </c>
      <c r="E4667" s="2316">
        <v>10</v>
      </c>
      <c r="F4667" s="1362">
        <f t="shared" si="1700"/>
        <v>10</v>
      </c>
      <c r="G4667" s="2317"/>
      <c r="H4667" s="1354">
        <f t="shared" si="1701"/>
        <v>0</v>
      </c>
      <c r="I4667" s="1351">
        <v>44722</v>
      </c>
      <c r="J4667" s="2300" t="s">
        <v>231</v>
      </c>
      <c r="K4667" s="1354"/>
      <c r="L4667" s="2242"/>
      <c r="M4667" s="1354"/>
      <c r="N4667" s="1286"/>
      <c r="O4667" s="1286">
        <v>6</v>
      </c>
      <c r="P4667" s="1354"/>
      <c r="Q4667" s="1354"/>
      <c r="R4667" s="1354"/>
      <c r="S4667" s="1354"/>
      <c r="T4667" s="1354"/>
      <c r="U4667" s="1354"/>
      <c r="V4667" s="1354"/>
      <c r="W4667" s="1354"/>
      <c r="X4667" s="1354"/>
      <c r="Y4667" s="1354"/>
      <c r="Z4667" s="1354"/>
      <c r="AA4667" s="1354"/>
      <c r="AB4667" s="1354"/>
      <c r="AC4667" s="1507">
        <f t="shared" si="1693"/>
        <v>4</v>
      </c>
      <c r="AD4667" s="1508">
        <f t="shared" si="1694"/>
        <v>4</v>
      </c>
      <c r="AE4667" s="14" t="s">
        <v>334</v>
      </c>
      <c r="AF4667" s="14">
        <f t="shared" si="1696"/>
        <v>2</v>
      </c>
      <c r="AG4667" s="14">
        <f t="shared" si="1697"/>
        <v>2</v>
      </c>
      <c r="AH4667" s="14" t="s">
        <v>334</v>
      </c>
      <c r="AI4667" s="14" t="s">
        <v>334</v>
      </c>
      <c r="AJ4667" s="1503"/>
    </row>
    <row r="4668" spans="1:36" ht="45" customHeight="1">
      <c r="A4668" s="1503">
        <v>16</v>
      </c>
      <c r="B4668" s="2298" t="s">
        <v>3891</v>
      </c>
      <c r="C4668" s="2299" t="s">
        <v>66</v>
      </c>
      <c r="D4668" s="2320">
        <v>0.9</v>
      </c>
      <c r="E4668" s="2316">
        <v>8</v>
      </c>
      <c r="F4668" s="1362">
        <f t="shared" si="1700"/>
        <v>7.2</v>
      </c>
      <c r="G4668" s="2321"/>
      <c r="H4668" s="1354">
        <f t="shared" si="1701"/>
        <v>0</v>
      </c>
      <c r="I4668" s="1351">
        <v>44722</v>
      </c>
      <c r="J4668" s="2300" t="s">
        <v>231</v>
      </c>
      <c r="K4668" s="1354"/>
      <c r="L4668" s="2242"/>
      <c r="M4668" s="1354"/>
      <c r="N4668" s="1286"/>
      <c r="O4668" s="1286"/>
      <c r="P4668" s="1354"/>
      <c r="Q4668" s="1354"/>
      <c r="R4668" s="1354"/>
      <c r="S4668" s="1354"/>
      <c r="T4668" s="1354"/>
      <c r="U4668" s="1354"/>
      <c r="V4668" s="1354"/>
      <c r="W4668" s="1354"/>
      <c r="X4668" s="1354"/>
      <c r="Y4668" s="1354"/>
      <c r="Z4668" s="1354"/>
      <c r="AA4668" s="1354"/>
      <c r="AB4668" s="1354"/>
      <c r="AC4668" s="1507">
        <f t="shared" si="1693"/>
        <v>8</v>
      </c>
      <c r="AD4668" s="1508">
        <f t="shared" si="1694"/>
        <v>7.2</v>
      </c>
      <c r="AE4668" s="14" t="s">
        <v>334</v>
      </c>
      <c r="AF4668" s="14">
        <f t="shared" si="1696"/>
        <v>0</v>
      </c>
      <c r="AG4668" s="14" t="e">
        <f t="shared" si="1697"/>
        <v>#DIV/0!</v>
      </c>
      <c r="AH4668" s="14" t="s">
        <v>334</v>
      </c>
      <c r="AI4668" s="14" t="s">
        <v>334</v>
      </c>
      <c r="AJ4668" s="1503"/>
    </row>
    <row r="4669" spans="1:36" ht="38.25" customHeight="1">
      <c r="A4669" s="1503">
        <v>17</v>
      </c>
      <c r="B4669" s="2298" t="s">
        <v>3892</v>
      </c>
      <c r="C4669" s="2314" t="s">
        <v>66</v>
      </c>
      <c r="D4669" s="2315">
        <v>0.8</v>
      </c>
      <c r="E4669" s="2316">
        <v>14</v>
      </c>
      <c r="F4669" s="1362">
        <f t="shared" si="1700"/>
        <v>11.200000000000001</v>
      </c>
      <c r="G4669" s="2317"/>
      <c r="H4669" s="1354">
        <f t="shared" si="1701"/>
        <v>0</v>
      </c>
      <c r="I4669" s="1351">
        <v>44722</v>
      </c>
      <c r="J4669" s="2300" t="s">
        <v>231</v>
      </c>
      <c r="K4669" s="1354"/>
      <c r="L4669" s="2242"/>
      <c r="M4669" s="1354"/>
      <c r="N4669" s="1286">
        <v>4</v>
      </c>
      <c r="O4669" s="1286"/>
      <c r="P4669" s="1354"/>
      <c r="Q4669" s="1354"/>
      <c r="R4669" s="1354"/>
      <c r="S4669" s="1354"/>
      <c r="T4669" s="1354"/>
      <c r="U4669" s="1354"/>
      <c r="V4669" s="1354"/>
      <c r="W4669" s="1354"/>
      <c r="X4669" s="1354"/>
      <c r="Y4669" s="1354"/>
      <c r="Z4669" s="1354"/>
      <c r="AA4669" s="1354"/>
      <c r="AB4669" s="1354"/>
      <c r="AC4669" s="1507">
        <f t="shared" si="1693"/>
        <v>10</v>
      </c>
      <c r="AD4669" s="1508">
        <f t="shared" si="1694"/>
        <v>8</v>
      </c>
      <c r="AE4669" s="14" t="s">
        <v>334</v>
      </c>
      <c r="AF4669" s="14">
        <f t="shared" si="1696"/>
        <v>1.3333333333333333</v>
      </c>
      <c r="AG4669" s="14">
        <f t="shared" si="1697"/>
        <v>7.5</v>
      </c>
      <c r="AH4669" s="14" t="s">
        <v>334</v>
      </c>
      <c r="AI4669" s="14" t="s">
        <v>334</v>
      </c>
      <c r="AJ4669" s="1503"/>
    </row>
    <row r="4670" spans="1:36" ht="45" customHeight="1">
      <c r="A4670" s="1503">
        <v>18</v>
      </c>
      <c r="B4670" s="2298" t="s">
        <v>3893</v>
      </c>
      <c r="C4670" s="2299" t="s">
        <v>66</v>
      </c>
      <c r="D4670" s="2320">
        <v>0.8</v>
      </c>
      <c r="E4670" s="2316">
        <v>9</v>
      </c>
      <c r="F4670" s="1362">
        <f t="shared" si="1700"/>
        <v>7.2</v>
      </c>
      <c r="G4670" s="2321"/>
      <c r="H4670" s="1354">
        <f t="shared" si="1701"/>
        <v>0</v>
      </c>
      <c r="I4670" s="1351">
        <v>44722</v>
      </c>
      <c r="J4670" s="2300" t="s">
        <v>231</v>
      </c>
      <c r="K4670" s="1354"/>
      <c r="L4670" s="2242"/>
      <c r="M4670" s="1354"/>
      <c r="N4670" s="1286"/>
      <c r="O4670" s="1286">
        <v>2</v>
      </c>
      <c r="P4670" s="1354"/>
      <c r="Q4670" s="1354"/>
      <c r="R4670" s="1354"/>
      <c r="S4670" s="1354"/>
      <c r="T4670" s="1354"/>
      <c r="U4670" s="1354"/>
      <c r="V4670" s="1354"/>
      <c r="W4670" s="1354"/>
      <c r="X4670" s="1354"/>
      <c r="Y4670" s="1354"/>
      <c r="Z4670" s="1354"/>
      <c r="AA4670" s="1354"/>
      <c r="AB4670" s="1354"/>
      <c r="AC4670" s="1507">
        <f t="shared" si="1693"/>
        <v>7</v>
      </c>
      <c r="AD4670" s="1508">
        <f t="shared" si="1694"/>
        <v>5.6000000000000005</v>
      </c>
      <c r="AE4670" s="14" t="s">
        <v>334</v>
      </c>
      <c r="AF4670" s="14">
        <f t="shared" si="1696"/>
        <v>0.66666666666666663</v>
      </c>
      <c r="AG4670" s="14">
        <f t="shared" si="1697"/>
        <v>10.5</v>
      </c>
      <c r="AH4670" s="14" t="s">
        <v>334</v>
      </c>
      <c r="AI4670" s="14" t="s">
        <v>334</v>
      </c>
      <c r="AJ4670" s="1503"/>
    </row>
    <row r="4671" spans="1:36" ht="45" customHeight="1">
      <c r="A4671" s="1503">
        <v>19</v>
      </c>
      <c r="B4671" s="2298" t="s">
        <v>3894</v>
      </c>
      <c r="C4671" s="2314" t="s">
        <v>66</v>
      </c>
      <c r="D4671" s="2315">
        <v>12</v>
      </c>
      <c r="E4671" s="2316">
        <v>4</v>
      </c>
      <c r="F4671" s="1362">
        <f t="shared" si="1700"/>
        <v>48</v>
      </c>
      <c r="G4671" s="2317"/>
      <c r="H4671" s="1354">
        <f t="shared" si="1701"/>
        <v>0</v>
      </c>
      <c r="I4671" s="1351">
        <v>44722</v>
      </c>
      <c r="J4671" s="2300" t="s">
        <v>231</v>
      </c>
      <c r="K4671" s="1354"/>
      <c r="L4671" s="2242"/>
      <c r="M4671" s="1354"/>
      <c r="N4671" s="1286"/>
      <c r="O4671" s="1286"/>
      <c r="P4671" s="1354"/>
      <c r="Q4671" s="1354"/>
      <c r="R4671" s="1354"/>
      <c r="S4671" s="1354"/>
      <c r="T4671" s="1354"/>
      <c r="U4671" s="1354"/>
      <c r="V4671" s="1354"/>
      <c r="W4671" s="1354"/>
      <c r="X4671" s="1354"/>
      <c r="Y4671" s="1354"/>
      <c r="Z4671" s="1354"/>
      <c r="AA4671" s="1354"/>
      <c r="AB4671" s="1354"/>
      <c r="AC4671" s="1507">
        <f t="shared" si="1693"/>
        <v>4</v>
      </c>
      <c r="AD4671" s="1508">
        <f t="shared" si="1694"/>
        <v>48</v>
      </c>
      <c r="AE4671" s="14" t="s">
        <v>334</v>
      </c>
      <c r="AF4671" s="14">
        <f t="shared" si="1696"/>
        <v>0</v>
      </c>
      <c r="AG4671" s="14" t="e">
        <f t="shared" si="1697"/>
        <v>#DIV/0!</v>
      </c>
      <c r="AH4671" s="14" t="s">
        <v>334</v>
      </c>
      <c r="AI4671" s="14" t="s">
        <v>334</v>
      </c>
      <c r="AJ4671" s="1503"/>
    </row>
    <row r="4672" spans="1:36" ht="25.5" customHeight="1">
      <c r="A4672" s="1503">
        <v>20</v>
      </c>
      <c r="B4672" s="2298" t="s">
        <v>3895</v>
      </c>
      <c r="C4672" s="2299" t="s">
        <v>573</v>
      </c>
      <c r="D4672" s="2320">
        <v>1</v>
      </c>
      <c r="E4672" s="2316">
        <v>10</v>
      </c>
      <c r="F4672" s="1362">
        <f t="shared" si="1700"/>
        <v>10</v>
      </c>
      <c r="G4672" s="2321"/>
      <c r="H4672" s="1354">
        <f t="shared" si="1701"/>
        <v>0</v>
      </c>
      <c r="I4672" s="1351">
        <v>44722</v>
      </c>
      <c r="J4672" s="2300" t="s">
        <v>231</v>
      </c>
      <c r="K4672" s="1354"/>
      <c r="L4672" s="2242"/>
      <c r="M4672" s="1354"/>
      <c r="N4672" s="1286"/>
      <c r="O4672" s="1286"/>
      <c r="P4672" s="1354"/>
      <c r="Q4672" s="1354"/>
      <c r="R4672" s="1354"/>
      <c r="S4672" s="1354"/>
      <c r="T4672" s="1354"/>
      <c r="U4672" s="1354"/>
      <c r="V4672" s="1354"/>
      <c r="W4672" s="1354"/>
      <c r="X4672" s="1354"/>
      <c r="Y4672" s="1354"/>
      <c r="Z4672" s="1354"/>
      <c r="AA4672" s="1354"/>
      <c r="AB4672" s="1354"/>
      <c r="AC4672" s="1507">
        <f t="shared" si="1693"/>
        <v>10</v>
      </c>
      <c r="AD4672" s="1508">
        <f t="shared" si="1694"/>
        <v>10</v>
      </c>
      <c r="AE4672" s="14" t="s">
        <v>334</v>
      </c>
      <c r="AF4672" s="14">
        <f t="shared" si="1696"/>
        <v>0</v>
      </c>
      <c r="AG4672" s="14" t="e">
        <f t="shared" si="1697"/>
        <v>#DIV/0!</v>
      </c>
      <c r="AH4672" s="14" t="s">
        <v>334</v>
      </c>
      <c r="AI4672" s="14" t="s">
        <v>334</v>
      </c>
      <c r="AJ4672" s="1503"/>
    </row>
    <row r="4673" spans="1:36" ht="15.75">
      <c r="A4673" s="1503">
        <v>21</v>
      </c>
      <c r="B4673" s="2298" t="s">
        <v>5071</v>
      </c>
      <c r="C4673" s="2299" t="s">
        <v>66</v>
      </c>
      <c r="D4673" s="2320">
        <v>0.65</v>
      </c>
      <c r="E4673" s="2316"/>
      <c r="F4673" s="1362"/>
      <c r="G4673" s="2321">
        <v>700</v>
      </c>
      <c r="H4673" s="1354">
        <f t="shared" si="1701"/>
        <v>455</v>
      </c>
      <c r="I4673" s="1351">
        <v>44939</v>
      </c>
      <c r="J4673" s="2300" t="s">
        <v>231</v>
      </c>
      <c r="K4673" s="1354"/>
      <c r="L4673" s="2242"/>
      <c r="M4673" s="1354"/>
      <c r="N4673" s="1286"/>
      <c r="O4673" s="1286"/>
      <c r="P4673" s="1354"/>
      <c r="Q4673" s="1354"/>
      <c r="R4673" s="1354"/>
      <c r="S4673" s="1354"/>
      <c r="T4673" s="1354"/>
      <c r="U4673" s="1354"/>
      <c r="V4673" s="1354"/>
      <c r="W4673" s="1354"/>
      <c r="X4673" s="1354"/>
      <c r="Y4673" s="1354"/>
      <c r="Z4673" s="1354"/>
      <c r="AA4673" s="1354"/>
      <c r="AB4673" s="1354"/>
      <c r="AC4673" s="1507">
        <f t="shared" si="1693"/>
        <v>700</v>
      </c>
      <c r="AD4673" s="1508">
        <f t="shared" si="1694"/>
        <v>455</v>
      </c>
      <c r="AE4673" s="14" t="s">
        <v>334</v>
      </c>
      <c r="AF4673" s="14">
        <f t="shared" si="1696"/>
        <v>0</v>
      </c>
      <c r="AG4673" s="14" t="e">
        <f t="shared" si="1697"/>
        <v>#DIV/0!</v>
      </c>
      <c r="AH4673" s="14" t="s">
        <v>334</v>
      </c>
      <c r="AI4673" s="14" t="s">
        <v>334</v>
      </c>
      <c r="AJ4673" s="1503"/>
    </row>
    <row r="4674" spans="1:36" ht="15.75">
      <c r="A4674" s="1503">
        <v>22</v>
      </c>
      <c r="B4674" s="2303" t="s">
        <v>10521</v>
      </c>
      <c r="C4674" s="2311" t="s">
        <v>143</v>
      </c>
      <c r="D4674" s="2322">
        <v>1</v>
      </c>
      <c r="E4674" s="2323"/>
      <c r="F4674" s="2323"/>
      <c r="G4674" s="2322">
        <v>100</v>
      </c>
      <c r="H4674" s="1354">
        <f t="shared" si="1701"/>
        <v>100</v>
      </c>
      <c r="I4674" s="1351">
        <v>45005</v>
      </c>
      <c r="J4674" s="2300">
        <v>45230</v>
      </c>
      <c r="K4674" s="1354"/>
      <c r="L4674" s="2242"/>
      <c r="M4674" s="1354"/>
      <c r="N4674" s="1286"/>
      <c r="O4674" s="1286"/>
      <c r="P4674" s="1354"/>
      <c r="Q4674" s="1354"/>
      <c r="R4674" s="1354"/>
      <c r="S4674" s="1354"/>
      <c r="T4674" s="1354"/>
      <c r="U4674" s="1354"/>
      <c r="V4674" s="1354"/>
      <c r="W4674" s="1354"/>
      <c r="X4674" s="1354"/>
      <c r="Y4674" s="1354"/>
      <c r="Z4674" s="1354"/>
      <c r="AA4674" s="1354"/>
      <c r="AB4674" s="1354"/>
      <c r="AC4674" s="1507">
        <f t="shared" si="1693"/>
        <v>100</v>
      </c>
      <c r="AD4674" s="1508">
        <f t="shared" si="1694"/>
        <v>100</v>
      </c>
      <c r="AE4674" s="14">
        <f>(J4674-"01.04.2023")/30</f>
        <v>7.1</v>
      </c>
      <c r="AF4674" s="14">
        <f t="shared" si="1696"/>
        <v>0</v>
      </c>
      <c r="AG4674" s="14" t="e">
        <f t="shared" si="1697"/>
        <v>#DIV/0!</v>
      </c>
      <c r="AH4674" s="14" t="e">
        <f>AG4674-AE4674</f>
        <v>#DIV/0!</v>
      </c>
      <c r="AI4674" s="14">
        <f>AC4674-(AE4674*AF4674)</f>
        <v>100</v>
      </c>
      <c r="AJ4674" s="1503"/>
    </row>
    <row r="4675" spans="1:36" ht="15.75">
      <c r="A4675" s="1503">
        <v>23</v>
      </c>
      <c r="B4675" s="2303" t="s">
        <v>10522</v>
      </c>
      <c r="C4675" s="2311" t="s">
        <v>156</v>
      </c>
      <c r="D4675" s="2322">
        <v>1</v>
      </c>
      <c r="E4675" s="2323"/>
      <c r="F4675" s="2323"/>
      <c r="G4675" s="2322">
        <v>50</v>
      </c>
      <c r="H4675" s="1354">
        <f t="shared" si="1701"/>
        <v>50</v>
      </c>
      <c r="I4675" s="1351">
        <v>45005</v>
      </c>
      <c r="J4675" s="2300">
        <v>45596</v>
      </c>
      <c r="K4675" s="1354"/>
      <c r="L4675" s="2242"/>
      <c r="M4675" s="1354"/>
      <c r="N4675" s="1286"/>
      <c r="O4675" s="1286"/>
      <c r="P4675" s="1354"/>
      <c r="Q4675" s="1354"/>
      <c r="R4675" s="1354"/>
      <c r="S4675" s="1354"/>
      <c r="T4675" s="1354"/>
      <c r="U4675" s="1354"/>
      <c r="V4675" s="1354"/>
      <c r="W4675" s="1354"/>
      <c r="X4675" s="1354"/>
      <c r="Y4675" s="1354"/>
      <c r="Z4675" s="1354"/>
      <c r="AA4675" s="1354"/>
      <c r="AB4675" s="1354"/>
      <c r="AC4675" s="1507">
        <f t="shared" si="1693"/>
        <v>50</v>
      </c>
      <c r="AD4675" s="1508">
        <f t="shared" si="1694"/>
        <v>50</v>
      </c>
      <c r="AE4675" s="14">
        <f>(J4675-"01.04.2023")/30</f>
        <v>19.3</v>
      </c>
      <c r="AF4675" s="14">
        <f t="shared" si="1696"/>
        <v>0</v>
      </c>
      <c r="AG4675" s="14" t="e">
        <f t="shared" si="1697"/>
        <v>#DIV/0!</v>
      </c>
      <c r="AH4675" s="14" t="e">
        <f>AG4675-AE4675</f>
        <v>#DIV/0!</v>
      </c>
      <c r="AI4675" s="14">
        <f>AC4675-(AE4675*AF4675)</f>
        <v>50</v>
      </c>
      <c r="AJ4675" s="1503"/>
    </row>
    <row r="4676" spans="1:36" ht="15.75">
      <c r="A4676" s="1503">
        <v>24</v>
      </c>
      <c r="B4676" s="2298" t="s">
        <v>6718</v>
      </c>
      <c r="C4676" s="2299" t="s">
        <v>65</v>
      </c>
      <c r="D4676" s="2320">
        <v>25.207999999999998</v>
      </c>
      <c r="E4676" s="2316">
        <v>71</v>
      </c>
      <c r="F4676" s="1362">
        <f>E4676*D4676</f>
        <v>1789.7679999999998</v>
      </c>
      <c r="G4676" s="2321"/>
      <c r="H4676" s="1354">
        <f t="shared" si="1701"/>
        <v>0</v>
      </c>
      <c r="I4676" s="1351">
        <v>44895</v>
      </c>
      <c r="J4676" s="2300">
        <v>45137</v>
      </c>
      <c r="K4676" s="1354"/>
      <c r="L4676" s="2242"/>
      <c r="M4676" s="1354"/>
      <c r="N4676" s="1286">
        <v>3</v>
      </c>
      <c r="O4676" s="1286">
        <v>6</v>
      </c>
      <c r="P4676" s="1354">
        <v>31</v>
      </c>
      <c r="Q4676" s="1354"/>
      <c r="R4676" s="1354"/>
      <c r="S4676" s="1354"/>
      <c r="T4676" s="1354"/>
      <c r="U4676" s="1354"/>
      <c r="V4676" s="1354"/>
      <c r="W4676" s="1354"/>
      <c r="X4676" s="1354"/>
      <c r="Y4676" s="1354"/>
      <c r="Z4676" s="1354"/>
      <c r="AA4676" s="1354"/>
      <c r="AB4676" s="1354"/>
      <c r="AC4676" s="1507">
        <f t="shared" si="1693"/>
        <v>31</v>
      </c>
      <c r="AD4676" s="1508">
        <f t="shared" si="1694"/>
        <v>781.44799999999998</v>
      </c>
      <c r="AE4676" s="14">
        <f>(J4676-"01.04.2023")/30</f>
        <v>4</v>
      </c>
      <c r="AF4676" s="14">
        <f t="shared" si="1696"/>
        <v>13.333333333333334</v>
      </c>
      <c r="AG4676" s="14">
        <f t="shared" si="1697"/>
        <v>2.3249999999999997</v>
      </c>
      <c r="AH4676" s="14">
        <f>AG4676-AE4676</f>
        <v>-1.6750000000000003</v>
      </c>
      <c r="AI4676" s="14">
        <f>AC4676-(AE4676*AF4676)</f>
        <v>-22.333333333333336</v>
      </c>
      <c r="AJ4676" s="1503"/>
    </row>
    <row r="4677" spans="1:36" ht="30" customHeight="1">
      <c r="A4677" s="1503">
        <v>26</v>
      </c>
      <c r="B4677" s="2298" t="s">
        <v>3896</v>
      </c>
      <c r="C4677" s="2316" t="s">
        <v>66</v>
      </c>
      <c r="D4677" s="2320">
        <v>0.5</v>
      </c>
      <c r="E4677" s="2316">
        <v>2</v>
      </c>
      <c r="F4677" s="1362">
        <f>E4677*D4677</f>
        <v>1</v>
      </c>
      <c r="G4677" s="2316"/>
      <c r="H4677" s="1354">
        <f t="shared" si="1701"/>
        <v>0</v>
      </c>
      <c r="I4677" s="1351">
        <v>44722</v>
      </c>
      <c r="J4677" s="1351" t="s">
        <v>231</v>
      </c>
      <c r="K4677" s="1354"/>
      <c r="L4677" s="2242"/>
      <c r="M4677" s="1354"/>
      <c r="N4677" s="1286"/>
      <c r="O4677" s="1286"/>
      <c r="P4677" s="1354"/>
      <c r="Q4677" s="1354"/>
      <c r="R4677" s="1354"/>
      <c r="S4677" s="1354"/>
      <c r="T4677" s="1354"/>
      <c r="U4677" s="1354"/>
      <c r="V4677" s="1354"/>
      <c r="W4677" s="1354"/>
      <c r="X4677" s="1354"/>
      <c r="Y4677" s="1354"/>
      <c r="Z4677" s="1354"/>
      <c r="AA4677" s="1354"/>
      <c r="AB4677" s="1354"/>
      <c r="AC4677" s="1507">
        <f t="shared" si="1693"/>
        <v>2</v>
      </c>
      <c r="AD4677" s="1508">
        <f t="shared" si="1694"/>
        <v>1</v>
      </c>
      <c r="AE4677" s="14" t="s">
        <v>334</v>
      </c>
      <c r="AF4677" s="14">
        <f t="shared" si="1696"/>
        <v>0</v>
      </c>
      <c r="AG4677" s="14" t="e">
        <f t="shared" si="1697"/>
        <v>#DIV/0!</v>
      </c>
      <c r="AH4677" s="14" t="s">
        <v>334</v>
      </c>
      <c r="AI4677" s="14" t="s">
        <v>334</v>
      </c>
      <c r="AJ4677" s="1503"/>
    </row>
    <row r="4678" spans="1:36" ht="25.5" customHeight="1">
      <c r="A4678" s="1503">
        <v>27</v>
      </c>
      <c r="B4678" s="2298" t="s">
        <v>3897</v>
      </c>
      <c r="C4678" s="2316" t="s">
        <v>66</v>
      </c>
      <c r="D4678" s="2315">
        <v>0.6</v>
      </c>
      <c r="E4678" s="2316">
        <v>2</v>
      </c>
      <c r="F4678" s="1362">
        <f>E4678*D4678</f>
        <v>1.2</v>
      </c>
      <c r="G4678" s="2316"/>
      <c r="H4678" s="1354">
        <f t="shared" si="1701"/>
        <v>0</v>
      </c>
      <c r="I4678" s="1351">
        <v>44722</v>
      </c>
      <c r="J4678" s="1351" t="s">
        <v>231</v>
      </c>
      <c r="K4678" s="1354"/>
      <c r="L4678" s="2242"/>
      <c r="M4678" s="1354"/>
      <c r="N4678" s="1286"/>
      <c r="O4678" s="1286"/>
      <c r="P4678" s="1354"/>
      <c r="Q4678" s="1354"/>
      <c r="R4678" s="1354"/>
      <c r="S4678" s="1354"/>
      <c r="T4678" s="1354"/>
      <c r="U4678" s="1354"/>
      <c r="V4678" s="1354"/>
      <c r="W4678" s="1354"/>
      <c r="X4678" s="1354"/>
      <c r="Y4678" s="1354"/>
      <c r="Z4678" s="1354"/>
      <c r="AA4678" s="1354"/>
      <c r="AB4678" s="1354"/>
      <c r="AC4678" s="1507">
        <f t="shared" si="1693"/>
        <v>2</v>
      </c>
      <c r="AD4678" s="1508">
        <f t="shared" si="1694"/>
        <v>1.2</v>
      </c>
      <c r="AE4678" s="14" t="s">
        <v>334</v>
      </c>
      <c r="AF4678" s="14">
        <f t="shared" si="1696"/>
        <v>0</v>
      </c>
      <c r="AG4678" s="14" t="e">
        <f t="shared" si="1697"/>
        <v>#DIV/0!</v>
      </c>
      <c r="AH4678" s="14" t="s">
        <v>334</v>
      </c>
      <c r="AI4678" s="14" t="s">
        <v>334</v>
      </c>
      <c r="AJ4678" s="1503"/>
    </row>
    <row r="4679" spans="1:36" ht="45" customHeight="1">
      <c r="A4679" s="1503">
        <v>28</v>
      </c>
      <c r="B4679" s="2303" t="s">
        <v>10523</v>
      </c>
      <c r="C4679" s="2311" t="s">
        <v>143</v>
      </c>
      <c r="D4679" s="2312">
        <v>1</v>
      </c>
      <c r="E4679" s="2323"/>
      <c r="F4679" s="2323"/>
      <c r="G4679" s="2239">
        <v>50</v>
      </c>
      <c r="H4679" s="1354">
        <f t="shared" si="1701"/>
        <v>50</v>
      </c>
      <c r="I4679" s="1351">
        <v>45005</v>
      </c>
      <c r="J4679" s="2300">
        <v>45746</v>
      </c>
      <c r="K4679" s="1354"/>
      <c r="L4679" s="2242"/>
      <c r="M4679" s="1354"/>
      <c r="N4679" s="1286"/>
      <c r="O4679" s="1286"/>
      <c r="P4679" s="1354"/>
      <c r="Q4679" s="1354"/>
      <c r="R4679" s="1354"/>
      <c r="S4679" s="1354"/>
      <c r="T4679" s="1354"/>
      <c r="U4679" s="1354"/>
      <c r="V4679" s="1354"/>
      <c r="W4679" s="1354"/>
      <c r="X4679" s="1354"/>
      <c r="Y4679" s="1354"/>
      <c r="Z4679" s="1354"/>
      <c r="AA4679" s="1354"/>
      <c r="AB4679" s="1354"/>
      <c r="AC4679" s="1507">
        <f t="shared" si="1693"/>
        <v>50</v>
      </c>
      <c r="AD4679" s="1508">
        <f t="shared" si="1694"/>
        <v>50</v>
      </c>
      <c r="AE4679" s="14">
        <f t="shared" ref="AE4679:AE4689" si="1702">(J4679-"01.04.2023")/30</f>
        <v>24.3</v>
      </c>
      <c r="AF4679" s="14">
        <f t="shared" si="1696"/>
        <v>0</v>
      </c>
      <c r="AG4679" s="14" t="e">
        <f t="shared" si="1697"/>
        <v>#DIV/0!</v>
      </c>
      <c r="AH4679" s="14" t="e">
        <f t="shared" ref="AH4679:AH4689" si="1703">AG4679-AE4679</f>
        <v>#DIV/0!</v>
      </c>
      <c r="AI4679" s="14">
        <f t="shared" ref="AI4679:AI4689" si="1704">AC4679-(AE4679*AF4679)</f>
        <v>50</v>
      </c>
      <c r="AJ4679" s="1503"/>
    </row>
    <row r="4680" spans="1:36" ht="38.25" customHeight="1">
      <c r="A4680" s="1503">
        <v>29</v>
      </c>
      <c r="B4680" s="2303" t="s">
        <v>10524</v>
      </c>
      <c r="C4680" s="2311" t="s">
        <v>66</v>
      </c>
      <c r="D4680" s="2312">
        <v>698.73</v>
      </c>
      <c r="E4680" s="2323"/>
      <c r="F4680" s="2323"/>
      <c r="G4680" s="2239">
        <v>20</v>
      </c>
      <c r="H4680" s="1354">
        <f t="shared" si="1701"/>
        <v>13974.6</v>
      </c>
      <c r="I4680" s="1351">
        <v>45012</v>
      </c>
      <c r="J4680" s="2300">
        <v>46468</v>
      </c>
      <c r="K4680" s="1354"/>
      <c r="L4680" s="2242"/>
      <c r="M4680" s="1354"/>
      <c r="N4680" s="1286"/>
      <c r="O4680" s="1286"/>
      <c r="P4680" s="1354"/>
      <c r="Q4680" s="1354"/>
      <c r="R4680" s="1354"/>
      <c r="S4680" s="1354"/>
      <c r="T4680" s="1354"/>
      <c r="U4680" s="1354"/>
      <c r="V4680" s="1354"/>
      <c r="W4680" s="1354"/>
      <c r="X4680" s="1354"/>
      <c r="Y4680" s="1354"/>
      <c r="Z4680" s="1354"/>
      <c r="AA4680" s="1354"/>
      <c r="AB4680" s="1354"/>
      <c r="AC4680" s="1507">
        <f t="shared" si="1693"/>
        <v>20</v>
      </c>
      <c r="AD4680" s="1508">
        <f t="shared" si="1694"/>
        <v>13974.6</v>
      </c>
      <c r="AE4680" s="14">
        <f t="shared" si="1702"/>
        <v>48.366666666666667</v>
      </c>
      <c r="AF4680" s="14">
        <f t="shared" si="1696"/>
        <v>0</v>
      </c>
      <c r="AG4680" s="14" t="e">
        <f t="shared" si="1697"/>
        <v>#DIV/0!</v>
      </c>
      <c r="AH4680" s="14" t="e">
        <f t="shared" si="1703"/>
        <v>#DIV/0!</v>
      </c>
      <c r="AI4680" s="14">
        <f t="shared" si="1704"/>
        <v>20</v>
      </c>
      <c r="AJ4680" s="1503"/>
    </row>
    <row r="4681" spans="1:36" ht="15.75">
      <c r="A4681" s="1503">
        <v>30</v>
      </c>
      <c r="B4681" s="2303" t="s">
        <v>10525</v>
      </c>
      <c r="C4681" s="2311" t="s">
        <v>143</v>
      </c>
      <c r="D4681" s="2312">
        <v>1</v>
      </c>
      <c r="E4681" s="2323"/>
      <c r="F4681" s="2323"/>
      <c r="G4681" s="2239">
        <v>500</v>
      </c>
      <c r="H4681" s="1354">
        <f t="shared" si="1701"/>
        <v>500</v>
      </c>
      <c r="I4681" s="1351">
        <v>45005</v>
      </c>
      <c r="J4681" s="2300">
        <v>45688</v>
      </c>
      <c r="K4681" s="1354"/>
      <c r="L4681" s="2242"/>
      <c r="M4681" s="1354"/>
      <c r="N4681" s="1286"/>
      <c r="O4681" s="1286"/>
      <c r="P4681" s="1354"/>
      <c r="Q4681" s="1354"/>
      <c r="R4681" s="1354"/>
      <c r="S4681" s="1354"/>
      <c r="T4681" s="1354"/>
      <c r="U4681" s="1354"/>
      <c r="V4681" s="1354"/>
      <c r="W4681" s="1354"/>
      <c r="X4681" s="1354"/>
      <c r="Y4681" s="1354"/>
      <c r="Z4681" s="1354"/>
      <c r="AA4681" s="1354"/>
      <c r="AB4681" s="1354"/>
      <c r="AC4681" s="1507">
        <f t="shared" si="1693"/>
        <v>500</v>
      </c>
      <c r="AD4681" s="1508">
        <f t="shared" si="1694"/>
        <v>500</v>
      </c>
      <c r="AE4681" s="14">
        <f t="shared" si="1702"/>
        <v>22.366666666666667</v>
      </c>
      <c r="AF4681" s="14">
        <f t="shared" si="1696"/>
        <v>0</v>
      </c>
      <c r="AG4681" s="14" t="e">
        <f t="shared" si="1697"/>
        <v>#DIV/0!</v>
      </c>
      <c r="AH4681" s="14" t="e">
        <f t="shared" si="1703"/>
        <v>#DIV/0!</v>
      </c>
      <c r="AI4681" s="14">
        <f t="shared" si="1704"/>
        <v>500</v>
      </c>
      <c r="AJ4681" s="1503"/>
    </row>
    <row r="4682" spans="1:36" ht="47.25" customHeight="1">
      <c r="A4682" s="1503">
        <v>31</v>
      </c>
      <c r="B4682" s="2303" t="s">
        <v>10526</v>
      </c>
      <c r="C4682" s="2311" t="s">
        <v>66</v>
      </c>
      <c r="D4682" s="2312">
        <v>5088.3599999999997</v>
      </c>
      <c r="E4682" s="2323"/>
      <c r="F4682" s="2323"/>
      <c r="G4682" s="2239">
        <v>1</v>
      </c>
      <c r="H4682" s="1354">
        <f t="shared" si="1701"/>
        <v>5088.3599999999997</v>
      </c>
      <c r="I4682" s="1351">
        <v>45012</v>
      </c>
      <c r="J4682" s="2300">
        <v>46265</v>
      </c>
      <c r="K4682" s="1354"/>
      <c r="L4682" s="2242"/>
      <c r="M4682" s="1354"/>
      <c r="N4682" s="1286"/>
      <c r="O4682" s="1286"/>
      <c r="P4682" s="1354"/>
      <c r="Q4682" s="1354"/>
      <c r="R4682" s="1354"/>
      <c r="S4682" s="1354"/>
      <c r="T4682" s="1354"/>
      <c r="U4682" s="1354"/>
      <c r="V4682" s="1354"/>
      <c r="W4682" s="1354"/>
      <c r="X4682" s="1354"/>
      <c r="Y4682" s="1354"/>
      <c r="Z4682" s="1354"/>
      <c r="AA4682" s="1354"/>
      <c r="AB4682" s="1354"/>
      <c r="AC4682" s="1507">
        <f t="shared" si="1693"/>
        <v>1</v>
      </c>
      <c r="AD4682" s="1508">
        <f t="shared" si="1694"/>
        <v>5088.3599999999997</v>
      </c>
      <c r="AE4682" s="14">
        <f t="shared" si="1702"/>
        <v>41.6</v>
      </c>
      <c r="AF4682" s="14">
        <f t="shared" si="1696"/>
        <v>0</v>
      </c>
      <c r="AG4682" s="14" t="e">
        <f t="shared" si="1697"/>
        <v>#DIV/0!</v>
      </c>
      <c r="AH4682" s="14" t="e">
        <f t="shared" si="1703"/>
        <v>#DIV/0!</v>
      </c>
      <c r="AI4682" s="14">
        <f t="shared" si="1704"/>
        <v>1</v>
      </c>
      <c r="AJ4682" s="1503"/>
    </row>
    <row r="4683" spans="1:36" ht="47.25" customHeight="1">
      <c r="A4683" s="1503">
        <v>32</v>
      </c>
      <c r="B4683" s="2303" t="s">
        <v>10527</v>
      </c>
      <c r="C4683" s="2311" t="s">
        <v>66</v>
      </c>
      <c r="D4683" s="2312">
        <v>5088.3599999999997</v>
      </c>
      <c r="E4683" s="2323"/>
      <c r="F4683" s="2323"/>
      <c r="G4683" s="2239">
        <v>2</v>
      </c>
      <c r="H4683" s="1354">
        <f t="shared" si="1701"/>
        <v>10176.719999999999</v>
      </c>
      <c r="I4683" s="1351">
        <v>45012</v>
      </c>
      <c r="J4683" s="2300">
        <v>46203</v>
      </c>
      <c r="K4683" s="1354"/>
      <c r="L4683" s="2242"/>
      <c r="M4683" s="1354"/>
      <c r="N4683" s="1286"/>
      <c r="O4683" s="1286"/>
      <c r="P4683" s="1354"/>
      <c r="Q4683" s="1354"/>
      <c r="R4683" s="1354"/>
      <c r="S4683" s="1354"/>
      <c r="T4683" s="1354"/>
      <c r="U4683" s="1354"/>
      <c r="V4683" s="1354"/>
      <c r="W4683" s="1354"/>
      <c r="X4683" s="1354"/>
      <c r="Y4683" s="1354"/>
      <c r="Z4683" s="1354"/>
      <c r="AA4683" s="1354"/>
      <c r="AB4683" s="1354"/>
      <c r="AC4683" s="1507">
        <f t="shared" si="1693"/>
        <v>2</v>
      </c>
      <c r="AD4683" s="1508">
        <f t="shared" si="1694"/>
        <v>10176.719999999999</v>
      </c>
      <c r="AE4683" s="14">
        <f t="shared" si="1702"/>
        <v>39.533333333333331</v>
      </c>
      <c r="AF4683" s="14">
        <f t="shared" si="1696"/>
        <v>0</v>
      </c>
      <c r="AG4683" s="14" t="e">
        <f t="shared" si="1697"/>
        <v>#DIV/0!</v>
      </c>
      <c r="AH4683" s="14" t="e">
        <f t="shared" si="1703"/>
        <v>#DIV/0!</v>
      </c>
      <c r="AI4683" s="14">
        <f t="shared" si="1704"/>
        <v>2</v>
      </c>
      <c r="AJ4683" s="1503"/>
    </row>
    <row r="4684" spans="1:36" ht="15.75">
      <c r="A4684" s="1503">
        <v>33</v>
      </c>
      <c r="B4684" s="2303" t="s">
        <v>10528</v>
      </c>
      <c r="C4684" s="2311" t="s">
        <v>66</v>
      </c>
      <c r="D4684" s="2312">
        <v>5088.3599999999997</v>
      </c>
      <c r="E4684" s="2323"/>
      <c r="F4684" s="2323"/>
      <c r="G4684" s="2239">
        <v>3</v>
      </c>
      <c r="H4684" s="1354">
        <f t="shared" si="1701"/>
        <v>15265.079999999998</v>
      </c>
      <c r="I4684" s="1351">
        <v>45012</v>
      </c>
      <c r="J4684" s="2300">
        <v>46081</v>
      </c>
      <c r="K4684" s="1354"/>
      <c r="L4684" s="2242"/>
      <c r="M4684" s="1354"/>
      <c r="N4684" s="1286"/>
      <c r="O4684" s="1286"/>
      <c r="P4684" s="1354"/>
      <c r="Q4684" s="1354"/>
      <c r="R4684" s="1354"/>
      <c r="S4684" s="1354"/>
      <c r="T4684" s="1354"/>
      <c r="U4684" s="1354"/>
      <c r="V4684" s="1354"/>
      <c r="W4684" s="1354"/>
      <c r="X4684" s="1354"/>
      <c r="Y4684" s="1354"/>
      <c r="Z4684" s="1354"/>
      <c r="AA4684" s="1354"/>
      <c r="AB4684" s="1354"/>
      <c r="AC4684" s="1507">
        <f t="shared" si="1693"/>
        <v>3</v>
      </c>
      <c r="AD4684" s="1508">
        <f t="shared" si="1694"/>
        <v>15265.079999999998</v>
      </c>
      <c r="AE4684" s="14">
        <f t="shared" si="1702"/>
        <v>35.466666666666669</v>
      </c>
      <c r="AF4684" s="14">
        <f t="shared" si="1696"/>
        <v>0</v>
      </c>
      <c r="AG4684" s="14" t="e">
        <f t="shared" si="1697"/>
        <v>#DIV/0!</v>
      </c>
      <c r="AH4684" s="14" t="e">
        <f t="shared" si="1703"/>
        <v>#DIV/0!</v>
      </c>
      <c r="AI4684" s="14">
        <f t="shared" si="1704"/>
        <v>3</v>
      </c>
      <c r="AJ4684" s="1503"/>
    </row>
    <row r="4685" spans="1:36" ht="15.75">
      <c r="A4685" s="1503">
        <v>34</v>
      </c>
      <c r="B4685" s="2303" t="s">
        <v>10529</v>
      </c>
      <c r="C4685" s="2311" t="s">
        <v>66</v>
      </c>
      <c r="D4685" s="2312">
        <v>0.2</v>
      </c>
      <c r="E4685" s="2323"/>
      <c r="F4685" s="2323"/>
      <c r="G4685" s="2239">
        <v>4000</v>
      </c>
      <c r="H4685" s="1354">
        <f t="shared" si="1701"/>
        <v>800</v>
      </c>
      <c r="I4685" s="1351">
        <v>45005</v>
      </c>
      <c r="J4685" s="2300">
        <v>45808</v>
      </c>
      <c r="K4685" s="1354"/>
      <c r="L4685" s="2242"/>
      <c r="M4685" s="1354"/>
      <c r="N4685" s="1286"/>
      <c r="O4685" s="1286"/>
      <c r="P4685" s="1354"/>
      <c r="Q4685" s="1354"/>
      <c r="R4685" s="1354"/>
      <c r="S4685" s="1354"/>
      <c r="T4685" s="1354"/>
      <c r="U4685" s="1354"/>
      <c r="V4685" s="1354"/>
      <c r="W4685" s="1354"/>
      <c r="X4685" s="1354"/>
      <c r="Y4685" s="1354"/>
      <c r="Z4685" s="1354"/>
      <c r="AA4685" s="1354"/>
      <c r="AB4685" s="1354"/>
      <c r="AC4685" s="1507">
        <f t="shared" si="1693"/>
        <v>4000</v>
      </c>
      <c r="AD4685" s="1508">
        <f t="shared" si="1694"/>
        <v>800</v>
      </c>
      <c r="AE4685" s="14">
        <f t="shared" si="1702"/>
        <v>26.366666666666667</v>
      </c>
      <c r="AF4685" s="14">
        <f t="shared" si="1696"/>
        <v>0</v>
      </c>
      <c r="AG4685" s="14" t="e">
        <f t="shared" si="1697"/>
        <v>#DIV/0!</v>
      </c>
      <c r="AH4685" s="14" t="e">
        <f t="shared" si="1703"/>
        <v>#DIV/0!</v>
      </c>
      <c r="AI4685" s="14">
        <f t="shared" si="1704"/>
        <v>4000</v>
      </c>
      <c r="AJ4685" s="1503"/>
    </row>
    <row r="4686" spans="1:36" ht="15.75">
      <c r="A4686" s="1503">
        <v>36</v>
      </c>
      <c r="B4686" s="2298" t="s">
        <v>8632</v>
      </c>
      <c r="C4686" s="2316" t="s">
        <v>156</v>
      </c>
      <c r="D4686" s="2315">
        <v>4.41</v>
      </c>
      <c r="E4686" s="2316">
        <v>18914</v>
      </c>
      <c r="F4686" s="1362">
        <f>E4686*D4686</f>
        <v>83410.740000000005</v>
      </c>
      <c r="G4686" s="2316"/>
      <c r="H4686" s="1354">
        <f t="shared" si="1701"/>
        <v>0</v>
      </c>
      <c r="I4686" s="1351">
        <v>44655</v>
      </c>
      <c r="J4686" s="2300">
        <v>45260</v>
      </c>
      <c r="K4686" s="1354"/>
      <c r="L4686" s="2242"/>
      <c r="M4686" s="1354"/>
      <c r="N4686" s="1286">
        <v>2190</v>
      </c>
      <c r="O4686" s="1286">
        <v>1965</v>
      </c>
      <c r="P4686" s="1354">
        <v>2894</v>
      </c>
      <c r="Q4686" s="1354"/>
      <c r="R4686" s="1354"/>
      <c r="S4686" s="1354"/>
      <c r="T4686" s="1354"/>
      <c r="U4686" s="1354"/>
      <c r="V4686" s="1354"/>
      <c r="W4686" s="1354"/>
      <c r="X4686" s="1354"/>
      <c r="Y4686" s="1354"/>
      <c r="Z4686" s="1354"/>
      <c r="AA4686" s="1354"/>
      <c r="AB4686" s="1354"/>
      <c r="AC4686" s="1507">
        <f t="shared" si="1693"/>
        <v>11865</v>
      </c>
      <c r="AD4686" s="1508">
        <f t="shared" si="1694"/>
        <v>52324.65</v>
      </c>
      <c r="AE4686" s="14">
        <f t="shared" si="1702"/>
        <v>8.1</v>
      </c>
      <c r="AF4686" s="14">
        <f t="shared" si="1696"/>
        <v>2349.6666666666665</v>
      </c>
      <c r="AG4686" s="14">
        <f t="shared" si="1697"/>
        <v>5.0496524329692161</v>
      </c>
      <c r="AH4686" s="14">
        <f t="shared" si="1703"/>
        <v>-3.0503475670307836</v>
      </c>
      <c r="AI4686" s="14">
        <f t="shared" si="1704"/>
        <v>-7167.2999999999993</v>
      </c>
      <c r="AJ4686" s="1503"/>
    </row>
    <row r="4687" spans="1:36" ht="15.75">
      <c r="A4687" s="1503">
        <v>37</v>
      </c>
      <c r="B4687" s="2303" t="s">
        <v>10530</v>
      </c>
      <c r="C4687" s="2311" t="s">
        <v>66</v>
      </c>
      <c r="D4687" s="2324">
        <v>20</v>
      </c>
      <c r="E4687" s="2313"/>
      <c r="F4687" s="2313"/>
      <c r="G4687" s="2239">
        <v>90</v>
      </c>
      <c r="H4687" s="2325">
        <f t="shared" si="1701"/>
        <v>1800</v>
      </c>
      <c r="I4687" s="1351">
        <v>45002</v>
      </c>
      <c r="J4687" s="2300">
        <v>45077</v>
      </c>
      <c r="K4687" s="1354"/>
      <c r="L4687" s="2242"/>
      <c r="M4687" s="1354"/>
      <c r="N4687" s="1286"/>
      <c r="O4687" s="1286"/>
      <c r="P4687" s="1354">
        <v>17</v>
      </c>
      <c r="Q4687" s="1354"/>
      <c r="R4687" s="1354"/>
      <c r="S4687" s="1354"/>
      <c r="T4687" s="1354"/>
      <c r="U4687" s="1354"/>
      <c r="V4687" s="1354"/>
      <c r="W4687" s="1354"/>
      <c r="X4687" s="1354"/>
      <c r="Y4687" s="1354"/>
      <c r="Z4687" s="1354"/>
      <c r="AA4687" s="1354"/>
      <c r="AB4687" s="1354"/>
      <c r="AC4687" s="1507">
        <f t="shared" si="1693"/>
        <v>73</v>
      </c>
      <c r="AD4687" s="1508">
        <f t="shared" si="1694"/>
        <v>1460</v>
      </c>
      <c r="AE4687" s="14">
        <f t="shared" si="1702"/>
        <v>2</v>
      </c>
      <c r="AF4687" s="14">
        <f t="shared" si="1696"/>
        <v>5.666666666666667</v>
      </c>
      <c r="AG4687" s="14">
        <f t="shared" si="1697"/>
        <v>12.882352941176469</v>
      </c>
      <c r="AH4687" s="14">
        <f t="shared" si="1703"/>
        <v>10.882352941176469</v>
      </c>
      <c r="AI4687" s="14">
        <f t="shared" si="1704"/>
        <v>61.666666666666664</v>
      </c>
      <c r="AJ4687" s="1503"/>
    </row>
    <row r="4688" spans="1:36" ht="15.75">
      <c r="A4688" s="1503">
        <v>38</v>
      </c>
      <c r="B4688" s="2303" t="s">
        <v>10531</v>
      </c>
      <c r="C4688" s="2311" t="s">
        <v>156</v>
      </c>
      <c r="D4688" s="2324">
        <v>1</v>
      </c>
      <c r="E4688" s="2313"/>
      <c r="F4688" s="2313"/>
      <c r="G4688" s="2239">
        <v>250</v>
      </c>
      <c r="H4688" s="2325">
        <f t="shared" si="1701"/>
        <v>250</v>
      </c>
      <c r="I4688" s="1351">
        <v>45005</v>
      </c>
      <c r="J4688" s="2300">
        <v>45596</v>
      </c>
      <c r="K4688" s="1354"/>
      <c r="L4688" s="2242"/>
      <c r="M4688" s="1354"/>
      <c r="N4688" s="1286"/>
      <c r="O4688" s="1286"/>
      <c r="P4688" s="1354"/>
      <c r="Q4688" s="1354"/>
      <c r="R4688" s="1354"/>
      <c r="S4688" s="1354"/>
      <c r="T4688" s="1354"/>
      <c r="U4688" s="1354"/>
      <c r="V4688" s="1354"/>
      <c r="W4688" s="1354"/>
      <c r="X4688" s="1354"/>
      <c r="Y4688" s="1354"/>
      <c r="Z4688" s="1354"/>
      <c r="AA4688" s="1354"/>
      <c r="AB4688" s="1354"/>
      <c r="AC4688" s="1507">
        <f t="shared" si="1693"/>
        <v>250</v>
      </c>
      <c r="AD4688" s="1508">
        <f t="shared" si="1694"/>
        <v>250</v>
      </c>
      <c r="AE4688" s="14">
        <f t="shared" si="1702"/>
        <v>19.3</v>
      </c>
      <c r="AF4688" s="14">
        <f t="shared" si="1696"/>
        <v>0</v>
      </c>
      <c r="AG4688" s="14" t="e">
        <f t="shared" si="1697"/>
        <v>#DIV/0!</v>
      </c>
      <c r="AH4688" s="14" t="e">
        <f t="shared" si="1703"/>
        <v>#DIV/0!</v>
      </c>
      <c r="AI4688" s="14">
        <f t="shared" si="1704"/>
        <v>250</v>
      </c>
      <c r="AJ4688" s="1503"/>
    </row>
    <row r="4689" spans="1:36" ht="15.75">
      <c r="A4689" s="1503">
        <v>40</v>
      </c>
      <c r="B4689" s="2303" t="s">
        <v>10532</v>
      </c>
      <c r="C4689" s="2326" t="s">
        <v>156</v>
      </c>
      <c r="D4689" s="2327">
        <v>1</v>
      </c>
      <c r="E4689" s="2326"/>
      <c r="F4689" s="2326"/>
      <c r="G4689" s="2326">
        <v>300</v>
      </c>
      <c r="H4689" s="1354">
        <f t="shared" si="1701"/>
        <v>300</v>
      </c>
      <c r="I4689" s="1351">
        <v>44986</v>
      </c>
      <c r="J4689" s="2300">
        <v>45473</v>
      </c>
      <c r="K4689" s="1354"/>
      <c r="L4689" s="2242"/>
      <c r="M4689" s="1354"/>
      <c r="N4689" s="1286"/>
      <c r="O4689" s="1286"/>
      <c r="P4689" s="1354">
        <v>1</v>
      </c>
      <c r="Q4689" s="1354"/>
      <c r="R4689" s="1354"/>
      <c r="S4689" s="1354"/>
      <c r="T4689" s="1354"/>
      <c r="U4689" s="1354"/>
      <c r="V4689" s="1354"/>
      <c r="W4689" s="1354"/>
      <c r="X4689" s="1354"/>
      <c r="Y4689" s="1354"/>
      <c r="Z4689" s="1354"/>
      <c r="AA4689" s="1354"/>
      <c r="AB4689" s="1354"/>
      <c r="AC4689" s="1507">
        <f t="shared" si="1693"/>
        <v>299</v>
      </c>
      <c r="AD4689" s="1508">
        <f t="shared" si="1694"/>
        <v>299</v>
      </c>
      <c r="AE4689" s="14">
        <f t="shared" si="1702"/>
        <v>15.2</v>
      </c>
      <c r="AF4689" s="14">
        <f t="shared" si="1696"/>
        <v>0.33333333333333331</v>
      </c>
      <c r="AG4689" s="14">
        <f t="shared" si="1697"/>
        <v>897</v>
      </c>
      <c r="AH4689" s="14">
        <f t="shared" si="1703"/>
        <v>881.8</v>
      </c>
      <c r="AI4689" s="14">
        <f t="shared" si="1704"/>
        <v>293.93333333333334</v>
      </c>
      <c r="AJ4689" s="1503"/>
    </row>
    <row r="4690" spans="1:36" ht="22.5" customHeight="1">
      <c r="A4690" s="1503">
        <v>41</v>
      </c>
      <c r="B4690" s="2298" t="s">
        <v>3898</v>
      </c>
      <c r="C4690" s="2328" t="s">
        <v>66</v>
      </c>
      <c r="D4690" s="2315">
        <v>0.8</v>
      </c>
      <c r="E4690" s="2316">
        <v>3</v>
      </c>
      <c r="F4690" s="1362">
        <f t="shared" ref="F4690:F4698" si="1705">E4690*D4690</f>
        <v>2.4000000000000004</v>
      </c>
      <c r="G4690" s="2329"/>
      <c r="H4690" s="1354">
        <f t="shared" si="1701"/>
        <v>0</v>
      </c>
      <c r="I4690" s="1351">
        <v>44722</v>
      </c>
      <c r="J4690" s="2300" t="s">
        <v>231</v>
      </c>
      <c r="K4690" s="1354"/>
      <c r="L4690" s="2242"/>
      <c r="M4690" s="1354"/>
      <c r="N4690" s="1286"/>
      <c r="O4690" s="1286"/>
      <c r="P4690" s="1354"/>
      <c r="Q4690" s="1354"/>
      <c r="R4690" s="1354"/>
      <c r="S4690" s="1354"/>
      <c r="T4690" s="1354"/>
      <c r="U4690" s="1354"/>
      <c r="V4690" s="1354"/>
      <c r="W4690" s="1354"/>
      <c r="X4690" s="1354"/>
      <c r="Y4690" s="1354"/>
      <c r="Z4690" s="1354"/>
      <c r="AA4690" s="1354"/>
      <c r="AB4690" s="1354"/>
      <c r="AC4690" s="1507">
        <f t="shared" si="1693"/>
        <v>3</v>
      </c>
      <c r="AD4690" s="1508">
        <f t="shared" si="1694"/>
        <v>2.4000000000000004</v>
      </c>
      <c r="AE4690" s="14" t="s">
        <v>334</v>
      </c>
      <c r="AF4690" s="14">
        <f t="shared" si="1696"/>
        <v>0</v>
      </c>
      <c r="AG4690" s="14" t="e">
        <f t="shared" si="1697"/>
        <v>#DIV/0!</v>
      </c>
      <c r="AH4690" s="14" t="s">
        <v>334</v>
      </c>
      <c r="AI4690" s="14" t="s">
        <v>334</v>
      </c>
      <c r="AJ4690" s="1503"/>
    </row>
    <row r="4691" spans="1:36" ht="15.75">
      <c r="A4691" s="1503">
        <v>42</v>
      </c>
      <c r="B4691" s="2298" t="s">
        <v>3899</v>
      </c>
      <c r="C4691" s="2299" t="s">
        <v>66</v>
      </c>
      <c r="D4691" s="2330">
        <v>0.8</v>
      </c>
      <c r="E4691" s="2316">
        <v>10</v>
      </c>
      <c r="F4691" s="1362">
        <f t="shared" si="1705"/>
        <v>8</v>
      </c>
      <c r="G4691" s="2321"/>
      <c r="H4691" s="1354">
        <f t="shared" si="1701"/>
        <v>0</v>
      </c>
      <c r="I4691" s="1351">
        <v>44722</v>
      </c>
      <c r="J4691" s="2300" t="s">
        <v>231</v>
      </c>
      <c r="K4691" s="1354"/>
      <c r="L4691" s="2242"/>
      <c r="M4691" s="1354"/>
      <c r="N4691" s="1286"/>
      <c r="O4691" s="1286"/>
      <c r="P4691" s="1354"/>
      <c r="Q4691" s="1354"/>
      <c r="R4691" s="1354"/>
      <c r="S4691" s="1354"/>
      <c r="T4691" s="1354"/>
      <c r="U4691" s="1354"/>
      <c r="V4691" s="1354"/>
      <c r="W4691" s="1354"/>
      <c r="X4691" s="1354"/>
      <c r="Y4691" s="1354"/>
      <c r="Z4691" s="1354"/>
      <c r="AA4691" s="1354"/>
      <c r="AB4691" s="1354"/>
      <c r="AC4691" s="1507">
        <f t="shared" si="1693"/>
        <v>10</v>
      </c>
      <c r="AD4691" s="1508">
        <f t="shared" si="1694"/>
        <v>8</v>
      </c>
      <c r="AE4691" s="14" t="s">
        <v>334</v>
      </c>
      <c r="AF4691" s="14">
        <f t="shared" si="1696"/>
        <v>0</v>
      </c>
      <c r="AG4691" s="14" t="e">
        <f t="shared" si="1697"/>
        <v>#DIV/0!</v>
      </c>
      <c r="AH4691" s="14" t="s">
        <v>334</v>
      </c>
      <c r="AI4691" s="14" t="s">
        <v>334</v>
      </c>
      <c r="AJ4691" s="1503"/>
    </row>
    <row r="4692" spans="1:36" ht="15.75">
      <c r="A4692" s="1503">
        <v>43</v>
      </c>
      <c r="B4692" s="2298" t="s">
        <v>3900</v>
      </c>
      <c r="C4692" s="2314" t="s">
        <v>153</v>
      </c>
      <c r="D4692" s="2315">
        <v>1</v>
      </c>
      <c r="E4692" s="2316">
        <v>850</v>
      </c>
      <c r="F4692" s="1362">
        <f t="shared" si="1705"/>
        <v>850</v>
      </c>
      <c r="G4692" s="2317"/>
      <c r="H4692" s="1354">
        <f t="shared" ref="H4692:H4721" si="1706">D4692*G4692</f>
        <v>0</v>
      </c>
      <c r="I4692" s="1351">
        <v>44728</v>
      </c>
      <c r="J4692" s="2300">
        <v>45046</v>
      </c>
      <c r="K4692" s="1354"/>
      <c r="L4692" s="2242"/>
      <c r="M4692" s="1354"/>
      <c r="N4692" s="1286"/>
      <c r="O4692" s="1286">
        <v>91</v>
      </c>
      <c r="P4692" s="1354"/>
      <c r="Q4692" s="1354"/>
      <c r="R4692" s="1354"/>
      <c r="S4692" s="1354"/>
      <c r="T4692" s="1354"/>
      <c r="U4692" s="1354"/>
      <c r="V4692" s="1354"/>
      <c r="W4692" s="1354"/>
      <c r="X4692" s="1354"/>
      <c r="Y4692" s="1354"/>
      <c r="Z4692" s="1354"/>
      <c r="AA4692" s="1354"/>
      <c r="AB4692" s="1354"/>
      <c r="AC4692" s="1507">
        <f t="shared" si="1693"/>
        <v>759</v>
      </c>
      <c r="AD4692" s="1508">
        <f t="shared" si="1694"/>
        <v>759</v>
      </c>
      <c r="AE4692" s="14">
        <f>(J4692-"01.04.2023")/30</f>
        <v>0.96666666666666667</v>
      </c>
      <c r="AF4692" s="14">
        <f t="shared" si="1696"/>
        <v>30.333333333333332</v>
      </c>
      <c r="AG4692" s="14">
        <f t="shared" si="1697"/>
        <v>25.021978021978022</v>
      </c>
      <c r="AH4692" s="14">
        <f>AG4692-AE4692</f>
        <v>24.055311355311357</v>
      </c>
      <c r="AI4692" s="14">
        <f>AC4692-(AE4692*AF4692)</f>
        <v>729.67777777777781</v>
      </c>
      <c r="AJ4692" s="1503"/>
    </row>
    <row r="4693" spans="1:36" ht="15.75">
      <c r="A4693" s="1503">
        <v>44</v>
      </c>
      <c r="B4693" s="2298" t="s">
        <v>3901</v>
      </c>
      <c r="C4693" s="2299" t="s">
        <v>66</v>
      </c>
      <c r="D4693" s="2320">
        <v>0.3</v>
      </c>
      <c r="E4693" s="2316">
        <v>18</v>
      </c>
      <c r="F4693" s="1362">
        <f t="shared" si="1705"/>
        <v>5.3999999999999995</v>
      </c>
      <c r="G4693" s="2321"/>
      <c r="H4693" s="1354">
        <f t="shared" si="1706"/>
        <v>0</v>
      </c>
      <c r="I4693" s="1351">
        <v>44722</v>
      </c>
      <c r="J4693" s="2300" t="s">
        <v>231</v>
      </c>
      <c r="K4693" s="1354"/>
      <c r="L4693" s="2242"/>
      <c r="M4693" s="1354"/>
      <c r="N4693" s="1286"/>
      <c r="O4693" s="1286"/>
      <c r="P4693" s="1354"/>
      <c r="Q4693" s="1354"/>
      <c r="R4693" s="1354"/>
      <c r="S4693" s="1354"/>
      <c r="T4693" s="1354"/>
      <c r="U4693" s="1354"/>
      <c r="V4693" s="1354"/>
      <c r="W4693" s="1354"/>
      <c r="X4693" s="1354"/>
      <c r="Y4693" s="1354"/>
      <c r="Z4693" s="1354"/>
      <c r="AA4693" s="1354"/>
      <c r="AB4693" s="1354"/>
      <c r="AC4693" s="1507">
        <f t="shared" si="1693"/>
        <v>18</v>
      </c>
      <c r="AD4693" s="1508">
        <f t="shared" si="1694"/>
        <v>5.3999999999999995</v>
      </c>
      <c r="AE4693" s="14" t="s">
        <v>334</v>
      </c>
      <c r="AF4693" s="14">
        <f t="shared" si="1696"/>
        <v>0</v>
      </c>
      <c r="AG4693" s="14" t="e">
        <f t="shared" si="1697"/>
        <v>#DIV/0!</v>
      </c>
      <c r="AH4693" s="14" t="s">
        <v>334</v>
      </c>
      <c r="AI4693" s="14" t="s">
        <v>334</v>
      </c>
      <c r="AJ4693" s="1503"/>
    </row>
    <row r="4694" spans="1:36" ht="15.75">
      <c r="A4694" s="1503">
        <v>45</v>
      </c>
      <c r="B4694" s="2298" t="s">
        <v>3902</v>
      </c>
      <c r="C4694" s="2299" t="s">
        <v>66</v>
      </c>
      <c r="D4694" s="2320">
        <v>0.5</v>
      </c>
      <c r="E4694" s="2316">
        <v>1</v>
      </c>
      <c r="F4694" s="1362">
        <f t="shared" si="1705"/>
        <v>0.5</v>
      </c>
      <c r="G4694" s="2321"/>
      <c r="H4694" s="1354">
        <f t="shared" si="1706"/>
        <v>0</v>
      </c>
      <c r="I4694" s="1351">
        <v>44722</v>
      </c>
      <c r="J4694" s="2300" t="s">
        <v>231</v>
      </c>
      <c r="K4694" s="1354"/>
      <c r="L4694" s="2242"/>
      <c r="M4694" s="1354"/>
      <c r="N4694" s="1286"/>
      <c r="O4694" s="1286"/>
      <c r="P4694" s="1354"/>
      <c r="Q4694" s="1354"/>
      <c r="R4694" s="1354"/>
      <c r="S4694" s="1354"/>
      <c r="T4694" s="1354"/>
      <c r="U4694" s="1354"/>
      <c r="V4694" s="1354"/>
      <c r="W4694" s="1354"/>
      <c r="X4694" s="1354"/>
      <c r="Y4694" s="1354"/>
      <c r="Z4694" s="1354"/>
      <c r="AA4694" s="1354"/>
      <c r="AB4694" s="1354"/>
      <c r="AC4694" s="1507">
        <f t="shared" si="1693"/>
        <v>1</v>
      </c>
      <c r="AD4694" s="1508">
        <f t="shared" si="1694"/>
        <v>0.5</v>
      </c>
      <c r="AE4694" s="14" t="s">
        <v>334</v>
      </c>
      <c r="AF4694" s="14">
        <f t="shared" si="1696"/>
        <v>0</v>
      </c>
      <c r="AG4694" s="14" t="e">
        <f t="shared" si="1697"/>
        <v>#DIV/0!</v>
      </c>
      <c r="AH4694" s="14" t="s">
        <v>334</v>
      </c>
      <c r="AI4694" s="14" t="s">
        <v>334</v>
      </c>
      <c r="AJ4694" s="1503"/>
    </row>
    <row r="4695" spans="1:36" ht="15.75">
      <c r="A4695" s="1503">
        <v>46</v>
      </c>
      <c r="B4695" s="2298" t="s">
        <v>3903</v>
      </c>
      <c r="C4695" s="2314" t="s">
        <v>66</v>
      </c>
      <c r="D4695" s="2315">
        <v>0.3</v>
      </c>
      <c r="E4695" s="2316">
        <v>3</v>
      </c>
      <c r="F4695" s="1362">
        <f t="shared" si="1705"/>
        <v>0.89999999999999991</v>
      </c>
      <c r="G4695" s="2317"/>
      <c r="H4695" s="1354">
        <f t="shared" si="1706"/>
        <v>0</v>
      </c>
      <c r="I4695" s="1351">
        <v>44722</v>
      </c>
      <c r="J4695" s="2300" t="s">
        <v>231</v>
      </c>
      <c r="K4695" s="1354"/>
      <c r="L4695" s="2242"/>
      <c r="M4695" s="1354"/>
      <c r="N4695" s="1286"/>
      <c r="O4695" s="1286"/>
      <c r="P4695" s="1354"/>
      <c r="Q4695" s="1354"/>
      <c r="R4695" s="1354"/>
      <c r="S4695" s="1354"/>
      <c r="T4695" s="1354"/>
      <c r="U4695" s="1354"/>
      <c r="V4695" s="1354"/>
      <c r="W4695" s="1354"/>
      <c r="X4695" s="1354"/>
      <c r="Y4695" s="1354"/>
      <c r="Z4695" s="1354"/>
      <c r="AA4695" s="1354"/>
      <c r="AB4695" s="1354"/>
      <c r="AC4695" s="1507">
        <f t="shared" si="1693"/>
        <v>3</v>
      </c>
      <c r="AD4695" s="1508">
        <f t="shared" si="1694"/>
        <v>0.89999999999999991</v>
      </c>
      <c r="AE4695" s="14" t="s">
        <v>334</v>
      </c>
      <c r="AF4695" s="14">
        <f t="shared" si="1696"/>
        <v>0</v>
      </c>
      <c r="AG4695" s="14" t="e">
        <f t="shared" si="1697"/>
        <v>#DIV/0!</v>
      </c>
      <c r="AH4695" s="14" t="s">
        <v>334</v>
      </c>
      <c r="AI4695" s="14" t="s">
        <v>334</v>
      </c>
      <c r="AJ4695" s="1503"/>
    </row>
    <row r="4696" spans="1:36" ht="15.75">
      <c r="A4696" s="1503">
        <v>47</v>
      </c>
      <c r="B4696" s="2298" t="s">
        <v>3904</v>
      </c>
      <c r="C4696" s="2299" t="s">
        <v>66</v>
      </c>
      <c r="D4696" s="2320">
        <v>0.3</v>
      </c>
      <c r="E4696" s="2316">
        <v>3</v>
      </c>
      <c r="F4696" s="1362">
        <f t="shared" si="1705"/>
        <v>0.89999999999999991</v>
      </c>
      <c r="G4696" s="2321"/>
      <c r="H4696" s="1354">
        <f t="shared" si="1706"/>
        <v>0</v>
      </c>
      <c r="I4696" s="1351">
        <v>44722</v>
      </c>
      <c r="J4696" s="2300" t="s">
        <v>231</v>
      </c>
      <c r="K4696" s="1354"/>
      <c r="L4696" s="2242"/>
      <c r="M4696" s="1354"/>
      <c r="N4696" s="1286"/>
      <c r="O4696" s="1286"/>
      <c r="P4696" s="1354"/>
      <c r="Q4696" s="1354"/>
      <c r="R4696" s="1354"/>
      <c r="S4696" s="1354"/>
      <c r="T4696" s="1354"/>
      <c r="U4696" s="1354"/>
      <c r="V4696" s="1354"/>
      <c r="W4696" s="1354"/>
      <c r="X4696" s="1354"/>
      <c r="Y4696" s="1354"/>
      <c r="Z4696" s="1354"/>
      <c r="AA4696" s="1354"/>
      <c r="AB4696" s="1354"/>
      <c r="AC4696" s="1507">
        <f t="shared" si="1693"/>
        <v>3</v>
      </c>
      <c r="AD4696" s="1508">
        <f t="shared" si="1694"/>
        <v>0.89999999999999991</v>
      </c>
      <c r="AE4696" s="14" t="s">
        <v>334</v>
      </c>
      <c r="AF4696" s="14">
        <f t="shared" si="1696"/>
        <v>0</v>
      </c>
      <c r="AG4696" s="14" t="e">
        <f t="shared" si="1697"/>
        <v>#DIV/0!</v>
      </c>
      <c r="AH4696" s="14" t="s">
        <v>334</v>
      </c>
      <c r="AI4696" s="14" t="s">
        <v>334</v>
      </c>
      <c r="AJ4696" s="1503"/>
    </row>
    <row r="4697" spans="1:36" ht="15.75">
      <c r="A4697" s="1503">
        <v>48</v>
      </c>
      <c r="B4697" s="2331" t="s">
        <v>661</v>
      </c>
      <c r="C4697" s="1286" t="s">
        <v>66</v>
      </c>
      <c r="D4697" s="1366">
        <v>57.7</v>
      </c>
      <c r="E4697" s="1286">
        <v>16</v>
      </c>
      <c r="F4697" s="1362">
        <f t="shared" si="1705"/>
        <v>923.2</v>
      </c>
      <c r="G4697" s="1354"/>
      <c r="H4697" s="1354">
        <f t="shared" si="1706"/>
        <v>0</v>
      </c>
      <c r="I4697" s="1351">
        <v>43993</v>
      </c>
      <c r="J4697" s="1528" t="s">
        <v>231</v>
      </c>
      <c r="K4697" s="1354"/>
      <c r="L4697" s="2242"/>
      <c r="M4697" s="1354"/>
      <c r="N4697" s="1286"/>
      <c r="O4697" s="1286"/>
      <c r="P4697" s="1354"/>
      <c r="Q4697" s="1354"/>
      <c r="R4697" s="1354"/>
      <c r="S4697" s="1354"/>
      <c r="T4697" s="1354"/>
      <c r="U4697" s="1354"/>
      <c r="V4697" s="1354"/>
      <c r="W4697" s="1354"/>
      <c r="X4697" s="1354"/>
      <c r="Y4697" s="1354"/>
      <c r="Z4697" s="1354"/>
      <c r="AA4697" s="1354"/>
      <c r="AB4697" s="1354"/>
      <c r="AC4697" s="1507">
        <f t="shared" si="1693"/>
        <v>16</v>
      </c>
      <c r="AD4697" s="1508">
        <f t="shared" si="1694"/>
        <v>923.2</v>
      </c>
      <c r="AE4697" s="14" t="s">
        <v>334</v>
      </c>
      <c r="AF4697" s="14">
        <f t="shared" si="1696"/>
        <v>0</v>
      </c>
      <c r="AG4697" s="14" t="e">
        <f t="shared" si="1697"/>
        <v>#DIV/0!</v>
      </c>
      <c r="AH4697" s="14" t="s">
        <v>334</v>
      </c>
      <c r="AI4697" s="14" t="s">
        <v>334</v>
      </c>
      <c r="AJ4697" s="1503"/>
    </row>
    <row r="4698" spans="1:36" ht="15.75">
      <c r="A4698" s="1503">
        <v>49</v>
      </c>
      <c r="B4698" s="2301" t="s">
        <v>4423</v>
      </c>
      <c r="C4698" s="2302" t="s">
        <v>153</v>
      </c>
      <c r="D4698" s="2302">
        <v>1</v>
      </c>
      <c r="E4698" s="2302">
        <v>420</v>
      </c>
      <c r="F4698" s="1362">
        <f t="shared" si="1705"/>
        <v>420</v>
      </c>
      <c r="G4698" s="2302"/>
      <c r="H4698" s="1354">
        <f t="shared" si="1706"/>
        <v>0</v>
      </c>
      <c r="I4698" s="1351">
        <v>44756</v>
      </c>
      <c r="J4698" s="2332">
        <v>45382</v>
      </c>
      <c r="K4698" s="1354"/>
      <c r="L4698" s="2242"/>
      <c r="M4698" s="1354"/>
      <c r="N4698" s="1286">
        <v>56</v>
      </c>
      <c r="O4698" s="1286">
        <v>56</v>
      </c>
      <c r="P4698" s="1354">
        <v>112</v>
      </c>
      <c r="Q4698" s="1354"/>
      <c r="R4698" s="1354"/>
      <c r="S4698" s="1354"/>
      <c r="T4698" s="1354"/>
      <c r="U4698" s="1354"/>
      <c r="V4698" s="1354"/>
      <c r="W4698" s="1354"/>
      <c r="X4698" s="1354"/>
      <c r="Y4698" s="1354"/>
      <c r="Z4698" s="1354"/>
      <c r="AA4698" s="1354"/>
      <c r="AB4698" s="1354"/>
      <c r="AC4698" s="1507">
        <f t="shared" si="1693"/>
        <v>196</v>
      </c>
      <c r="AD4698" s="1508">
        <f t="shared" si="1694"/>
        <v>196</v>
      </c>
      <c r="AE4698" s="14">
        <f>(J4698-"01.04.2023")/30</f>
        <v>12.166666666666666</v>
      </c>
      <c r="AF4698" s="14">
        <f t="shared" si="1696"/>
        <v>74.666666666666671</v>
      </c>
      <c r="AG4698" s="14">
        <f t="shared" si="1697"/>
        <v>2.625</v>
      </c>
      <c r="AH4698" s="14">
        <f>AG4698-AE4698</f>
        <v>-9.5416666666666661</v>
      </c>
      <c r="AI4698" s="14">
        <f>AC4698-(AE4698*AF4698)</f>
        <v>-712.44444444444446</v>
      </c>
      <c r="AJ4698" s="1503"/>
    </row>
    <row r="4699" spans="1:36" ht="15.75">
      <c r="A4699" s="1503">
        <v>51</v>
      </c>
      <c r="B4699" s="2303" t="s">
        <v>10533</v>
      </c>
      <c r="C4699" s="2326" t="s">
        <v>153</v>
      </c>
      <c r="D4699" s="2334">
        <v>1</v>
      </c>
      <c r="E4699" s="2334"/>
      <c r="F4699" s="2334"/>
      <c r="G4699" s="2334">
        <v>420</v>
      </c>
      <c r="H4699" s="2334">
        <f t="shared" si="1706"/>
        <v>420</v>
      </c>
      <c r="I4699" s="1351">
        <v>44986</v>
      </c>
      <c r="J4699" s="2332">
        <v>45504</v>
      </c>
      <c r="K4699" s="1354"/>
      <c r="L4699" s="2242"/>
      <c r="M4699" s="1354"/>
      <c r="N4699" s="1286"/>
      <c r="O4699" s="1286"/>
      <c r="P4699" s="1354"/>
      <c r="Q4699" s="1354"/>
      <c r="R4699" s="1354"/>
      <c r="S4699" s="1354"/>
      <c r="T4699" s="1354"/>
      <c r="U4699" s="1354"/>
      <c r="V4699" s="1354"/>
      <c r="W4699" s="1354"/>
      <c r="X4699" s="1354"/>
      <c r="Y4699" s="1354"/>
      <c r="Z4699" s="1354"/>
      <c r="AA4699" s="1354"/>
      <c r="AB4699" s="1354"/>
      <c r="AC4699" s="1507">
        <f t="shared" si="1693"/>
        <v>420</v>
      </c>
      <c r="AD4699" s="1508">
        <f t="shared" si="1694"/>
        <v>420</v>
      </c>
      <c r="AE4699" s="14">
        <f>(J4699-"01.04.2023")/30</f>
        <v>16.233333333333334</v>
      </c>
      <c r="AF4699" s="14">
        <f t="shared" si="1696"/>
        <v>0</v>
      </c>
      <c r="AG4699" s="14" t="e">
        <f t="shared" si="1697"/>
        <v>#DIV/0!</v>
      </c>
      <c r="AH4699" s="14" t="e">
        <f>AG4699-AE4699</f>
        <v>#DIV/0!</v>
      </c>
      <c r="AI4699" s="14">
        <f>AC4699-(AE4699*AF4699)</f>
        <v>420</v>
      </c>
      <c r="AJ4699" s="1503"/>
    </row>
    <row r="4700" spans="1:36" ht="15.75">
      <c r="A4700" s="1503">
        <v>52</v>
      </c>
      <c r="B4700" s="2298" t="s">
        <v>3905</v>
      </c>
      <c r="C4700" s="1286" t="s">
        <v>66</v>
      </c>
      <c r="D4700" s="2315">
        <v>0.5</v>
      </c>
      <c r="E4700" s="2316">
        <v>1</v>
      </c>
      <c r="F4700" s="1362">
        <f>E4700*D4700</f>
        <v>0.5</v>
      </c>
      <c r="G4700" s="2316"/>
      <c r="H4700" s="1354">
        <f t="shared" si="1706"/>
        <v>0</v>
      </c>
      <c r="I4700" s="1351">
        <v>44722</v>
      </c>
      <c r="J4700" s="1528" t="s">
        <v>231</v>
      </c>
      <c r="K4700" s="1354"/>
      <c r="L4700" s="2242"/>
      <c r="M4700" s="1354"/>
      <c r="N4700" s="1286"/>
      <c r="O4700" s="1286"/>
      <c r="P4700" s="1354"/>
      <c r="Q4700" s="1354"/>
      <c r="R4700" s="1354"/>
      <c r="S4700" s="1354"/>
      <c r="T4700" s="1354"/>
      <c r="U4700" s="1354"/>
      <c r="V4700" s="1354"/>
      <c r="W4700" s="1354"/>
      <c r="X4700" s="1354"/>
      <c r="Y4700" s="1354"/>
      <c r="Z4700" s="1354"/>
      <c r="AA4700" s="1354"/>
      <c r="AB4700" s="1354"/>
      <c r="AC4700" s="1507">
        <f t="shared" si="1693"/>
        <v>1</v>
      </c>
      <c r="AD4700" s="1508">
        <f t="shared" si="1694"/>
        <v>0.5</v>
      </c>
      <c r="AE4700" s="14" t="s">
        <v>334</v>
      </c>
      <c r="AF4700" s="14">
        <f t="shared" si="1696"/>
        <v>0</v>
      </c>
      <c r="AG4700" s="14" t="e">
        <f t="shared" si="1697"/>
        <v>#DIV/0!</v>
      </c>
      <c r="AH4700" s="14" t="s">
        <v>334</v>
      </c>
      <c r="AI4700" s="14" t="s">
        <v>334</v>
      </c>
      <c r="AJ4700" s="1503"/>
    </row>
    <row r="4701" spans="1:36" ht="15.75">
      <c r="A4701" s="1503">
        <v>53</v>
      </c>
      <c r="B4701" s="2298" t="s">
        <v>3906</v>
      </c>
      <c r="C4701" s="1286" t="s">
        <v>66</v>
      </c>
      <c r="D4701" s="2320">
        <v>0.5</v>
      </c>
      <c r="E4701" s="2316">
        <v>2</v>
      </c>
      <c r="F4701" s="1362">
        <f>E4701*D4701</f>
        <v>1</v>
      </c>
      <c r="G4701" s="2316"/>
      <c r="H4701" s="1354">
        <f t="shared" si="1706"/>
        <v>0</v>
      </c>
      <c r="I4701" s="1351">
        <v>44722</v>
      </c>
      <c r="J4701" s="1528" t="s">
        <v>231</v>
      </c>
      <c r="K4701" s="1354"/>
      <c r="L4701" s="2242"/>
      <c r="M4701" s="1354"/>
      <c r="N4701" s="1286"/>
      <c r="O4701" s="1286"/>
      <c r="P4701" s="1354"/>
      <c r="Q4701" s="1354"/>
      <c r="R4701" s="1354"/>
      <c r="S4701" s="1354"/>
      <c r="T4701" s="1354"/>
      <c r="U4701" s="1354"/>
      <c r="V4701" s="1354"/>
      <c r="W4701" s="1354"/>
      <c r="X4701" s="1354"/>
      <c r="Y4701" s="1354"/>
      <c r="Z4701" s="1354"/>
      <c r="AA4701" s="1354"/>
      <c r="AB4701" s="1354"/>
      <c r="AC4701" s="1507">
        <f t="shared" si="1693"/>
        <v>2</v>
      </c>
      <c r="AD4701" s="1508">
        <f t="shared" si="1694"/>
        <v>1</v>
      </c>
      <c r="AE4701" s="14" t="s">
        <v>334</v>
      </c>
      <c r="AF4701" s="14">
        <f t="shared" si="1696"/>
        <v>0</v>
      </c>
      <c r="AG4701" s="14" t="e">
        <f t="shared" si="1697"/>
        <v>#DIV/0!</v>
      </c>
      <c r="AH4701" s="14" t="s">
        <v>334</v>
      </c>
      <c r="AI4701" s="14" t="s">
        <v>334</v>
      </c>
      <c r="AJ4701" s="1503"/>
    </row>
    <row r="4702" spans="1:36" ht="15.75">
      <c r="A4702" s="1503">
        <v>54</v>
      </c>
      <c r="B4702" s="2335" t="s">
        <v>663</v>
      </c>
      <c r="C4702" s="1286" t="s">
        <v>233</v>
      </c>
      <c r="D4702" s="1366">
        <v>613.49</v>
      </c>
      <c r="E4702" s="1286">
        <v>1610</v>
      </c>
      <c r="F4702" s="1362">
        <f>E4702*D4702</f>
        <v>987718.9</v>
      </c>
      <c r="G4702" s="1354"/>
      <c r="H4702" s="1354">
        <f t="shared" si="1706"/>
        <v>0</v>
      </c>
      <c r="I4702" s="1351">
        <v>44160</v>
      </c>
      <c r="J4702" s="2300">
        <v>45046</v>
      </c>
      <c r="K4702" s="1354"/>
      <c r="L4702" s="2242"/>
      <c r="M4702" s="1354"/>
      <c r="N4702" s="1286">
        <v>553</v>
      </c>
      <c r="O4702" s="1286">
        <v>716</v>
      </c>
      <c r="P4702" s="1354">
        <v>331</v>
      </c>
      <c r="Q4702" s="1354"/>
      <c r="R4702" s="1354"/>
      <c r="S4702" s="1354"/>
      <c r="T4702" s="1354"/>
      <c r="U4702" s="1354"/>
      <c r="V4702" s="1354"/>
      <c r="W4702" s="1354"/>
      <c r="X4702" s="1354"/>
      <c r="Y4702" s="1354"/>
      <c r="Z4702" s="1354"/>
      <c r="AA4702" s="1354"/>
      <c r="AB4702" s="1354"/>
      <c r="AC4702" s="1507">
        <f t="shared" si="1693"/>
        <v>10</v>
      </c>
      <c r="AD4702" s="1508">
        <f t="shared" si="1694"/>
        <v>6134.9</v>
      </c>
      <c r="AE4702" s="14">
        <f>(J4702-"01.04.2023")/30</f>
        <v>0.96666666666666667</v>
      </c>
      <c r="AF4702" s="14">
        <f t="shared" si="1696"/>
        <v>533.33333333333337</v>
      </c>
      <c r="AG4702" s="14">
        <f t="shared" si="1697"/>
        <v>1.8749999999999999E-2</v>
      </c>
      <c r="AH4702" s="14">
        <f>AG4702-AE4702</f>
        <v>-0.94791666666666663</v>
      </c>
      <c r="AI4702" s="14">
        <f>AC4702-(AE4702*AF4702)</f>
        <v>-505.55555555555554</v>
      </c>
      <c r="AJ4702" s="1503"/>
    </row>
    <row r="4703" spans="1:36" ht="21" customHeight="1">
      <c r="A4703" s="1503">
        <v>55</v>
      </c>
      <c r="B4703" s="2335" t="s">
        <v>663</v>
      </c>
      <c r="C4703" s="1286" t="s">
        <v>233</v>
      </c>
      <c r="D4703" s="1366">
        <v>613.49</v>
      </c>
      <c r="E4703" s="1286">
        <v>200</v>
      </c>
      <c r="F4703" s="1362">
        <f>E4703*D4703</f>
        <v>122698</v>
      </c>
      <c r="G4703" s="1354"/>
      <c r="H4703" s="1354">
        <f t="shared" si="1706"/>
        <v>0</v>
      </c>
      <c r="I4703" s="1351">
        <v>44208</v>
      </c>
      <c r="J4703" s="2300">
        <v>45046</v>
      </c>
      <c r="K4703" s="1354"/>
      <c r="L4703" s="2242"/>
      <c r="M4703" s="1354"/>
      <c r="N4703" s="1286">
        <v>80</v>
      </c>
      <c r="O4703" s="1286">
        <v>20</v>
      </c>
      <c r="P4703" s="1354">
        <v>28</v>
      </c>
      <c r="Q4703" s="1354"/>
      <c r="R4703" s="1354"/>
      <c r="S4703" s="1354"/>
      <c r="T4703" s="1354"/>
      <c r="U4703" s="1354"/>
      <c r="V4703" s="1354"/>
      <c r="W4703" s="1354"/>
      <c r="X4703" s="1354"/>
      <c r="Y4703" s="1354"/>
      <c r="Z4703" s="1354"/>
      <c r="AA4703" s="1354"/>
      <c r="AB4703" s="1354"/>
      <c r="AC4703" s="1507">
        <f t="shared" si="1693"/>
        <v>72</v>
      </c>
      <c r="AD4703" s="1508">
        <f t="shared" si="1694"/>
        <v>44171.28</v>
      </c>
      <c r="AE4703" s="14">
        <f>(J4703-"01.04.2023")/30</f>
        <v>0.96666666666666667</v>
      </c>
      <c r="AF4703" s="14">
        <f t="shared" si="1696"/>
        <v>42.666666666666664</v>
      </c>
      <c r="AG4703" s="14">
        <f t="shared" si="1697"/>
        <v>1.6875</v>
      </c>
      <c r="AH4703" s="14">
        <f>AG4703-AE4703</f>
        <v>0.72083333333333333</v>
      </c>
      <c r="AI4703" s="14">
        <f>AC4703-(AE4703*AF4703)</f>
        <v>30.75555555555556</v>
      </c>
      <c r="AJ4703" s="1503"/>
    </row>
    <row r="4704" spans="1:36" ht="23.25" customHeight="1">
      <c r="A4704" s="1503">
        <v>56</v>
      </c>
      <c r="B4704" s="2335" t="s">
        <v>9298</v>
      </c>
      <c r="C4704" s="1286" t="s">
        <v>233</v>
      </c>
      <c r="D4704" s="1366">
        <v>624.79999999999995</v>
      </c>
      <c r="E4704" s="1286"/>
      <c r="F4704" s="1362"/>
      <c r="G4704" s="1354">
        <v>600</v>
      </c>
      <c r="H4704" s="1354">
        <f t="shared" si="1706"/>
        <v>374880</v>
      </c>
      <c r="I4704" s="1351">
        <v>44964</v>
      </c>
      <c r="J4704" s="2300">
        <v>45229</v>
      </c>
      <c r="K4704" s="1354"/>
      <c r="L4704" s="2242"/>
      <c r="M4704" s="1354"/>
      <c r="N4704" s="1286"/>
      <c r="O4704" s="1286"/>
      <c r="P4704" s="1354">
        <v>40</v>
      </c>
      <c r="Q4704" s="1354"/>
      <c r="R4704" s="1354"/>
      <c r="S4704" s="1354"/>
      <c r="T4704" s="1354"/>
      <c r="U4704" s="1354"/>
      <c r="V4704" s="1354"/>
      <c r="W4704" s="1354"/>
      <c r="X4704" s="1354"/>
      <c r="Y4704" s="1354"/>
      <c r="Z4704" s="1354"/>
      <c r="AA4704" s="1354"/>
      <c r="AB4704" s="1354"/>
      <c r="AC4704" s="1507">
        <f t="shared" si="1693"/>
        <v>560</v>
      </c>
      <c r="AD4704" s="1508">
        <f t="shared" si="1694"/>
        <v>349888</v>
      </c>
      <c r="AE4704" s="14">
        <f>(J4704-"01.04.2023")/30</f>
        <v>7.0666666666666664</v>
      </c>
      <c r="AF4704" s="14">
        <f t="shared" si="1696"/>
        <v>13.333333333333334</v>
      </c>
      <c r="AG4704" s="14">
        <f t="shared" si="1697"/>
        <v>42</v>
      </c>
      <c r="AH4704" s="14">
        <f>AG4704-AE4704</f>
        <v>34.933333333333337</v>
      </c>
      <c r="AI4704" s="14">
        <f>AC4704-(AE4704*AF4704)</f>
        <v>465.77777777777777</v>
      </c>
      <c r="AJ4704" s="1503"/>
    </row>
    <row r="4705" spans="1:36" ht="15.75">
      <c r="A4705" s="1503">
        <v>57</v>
      </c>
      <c r="B4705" s="2335" t="s">
        <v>666</v>
      </c>
      <c r="C4705" s="1286" t="s">
        <v>66</v>
      </c>
      <c r="D4705" s="1366">
        <v>114.9</v>
      </c>
      <c r="E4705" s="1286">
        <v>35</v>
      </c>
      <c r="F4705" s="1362">
        <f t="shared" ref="F4705:F4711" si="1707">E4705*D4705</f>
        <v>4021.5</v>
      </c>
      <c r="G4705" s="1354"/>
      <c r="H4705" s="1354">
        <f t="shared" si="1706"/>
        <v>0</v>
      </c>
      <c r="I4705" s="1351">
        <v>44000</v>
      </c>
      <c r="J4705" s="1528" t="s">
        <v>231</v>
      </c>
      <c r="K4705" s="1354"/>
      <c r="L4705" s="2242"/>
      <c r="M4705" s="1354"/>
      <c r="N4705" s="1286"/>
      <c r="O4705" s="1286"/>
      <c r="P4705" s="1354"/>
      <c r="Q4705" s="1354"/>
      <c r="R4705" s="1354"/>
      <c r="S4705" s="1354"/>
      <c r="T4705" s="1354"/>
      <c r="U4705" s="1354"/>
      <c r="V4705" s="1354"/>
      <c r="W4705" s="1354"/>
      <c r="X4705" s="1354"/>
      <c r="Y4705" s="1354"/>
      <c r="Z4705" s="1354"/>
      <c r="AA4705" s="1354"/>
      <c r="AB4705" s="1354"/>
      <c r="AC4705" s="1507">
        <f t="shared" si="1693"/>
        <v>35</v>
      </c>
      <c r="AD4705" s="1508">
        <f t="shared" si="1694"/>
        <v>4021.5</v>
      </c>
      <c r="AE4705" s="14" t="s">
        <v>334</v>
      </c>
      <c r="AF4705" s="14">
        <f t="shared" si="1696"/>
        <v>0</v>
      </c>
      <c r="AG4705" s="14" t="e">
        <f t="shared" si="1697"/>
        <v>#DIV/0!</v>
      </c>
      <c r="AH4705" s="14" t="s">
        <v>334</v>
      </c>
      <c r="AI4705" s="14" t="s">
        <v>334</v>
      </c>
      <c r="AJ4705" s="1503"/>
    </row>
    <row r="4706" spans="1:36" ht="15.75">
      <c r="A4706" s="1503">
        <v>58</v>
      </c>
      <c r="B4706" s="2298" t="s">
        <v>3907</v>
      </c>
      <c r="C4706" s="2299" t="s">
        <v>66</v>
      </c>
      <c r="D4706" s="2316">
        <v>1</v>
      </c>
      <c r="E4706" s="2316">
        <v>29</v>
      </c>
      <c r="F4706" s="1362">
        <f t="shared" si="1707"/>
        <v>29</v>
      </c>
      <c r="G4706" s="2316"/>
      <c r="H4706" s="1354">
        <f t="shared" si="1706"/>
        <v>0</v>
      </c>
      <c r="I4706" s="1351">
        <v>44728</v>
      </c>
      <c r="J4706" s="2332">
        <v>46357</v>
      </c>
      <c r="K4706" s="1354"/>
      <c r="L4706" s="2242"/>
      <c r="M4706" s="1354"/>
      <c r="N4706" s="1286"/>
      <c r="O4706" s="1286"/>
      <c r="P4706" s="1354"/>
      <c r="Q4706" s="1354"/>
      <c r="R4706" s="1354"/>
      <c r="S4706" s="1354"/>
      <c r="T4706" s="1354"/>
      <c r="U4706" s="1354"/>
      <c r="V4706" s="1354"/>
      <c r="W4706" s="1354"/>
      <c r="X4706" s="1354"/>
      <c r="Y4706" s="1354"/>
      <c r="Z4706" s="1354"/>
      <c r="AA4706" s="1354"/>
      <c r="AB4706" s="1354"/>
      <c r="AC4706" s="1507">
        <f t="shared" si="1693"/>
        <v>29</v>
      </c>
      <c r="AD4706" s="1508">
        <f t="shared" si="1694"/>
        <v>29</v>
      </c>
      <c r="AE4706" s="14">
        <f>(J4706-"01.04.2023")/30</f>
        <v>44.666666666666664</v>
      </c>
      <c r="AF4706" s="14">
        <f t="shared" si="1696"/>
        <v>0</v>
      </c>
      <c r="AG4706" s="14" t="e">
        <f t="shared" si="1697"/>
        <v>#DIV/0!</v>
      </c>
      <c r="AH4706" s="14" t="e">
        <f>AG4706-AE4706</f>
        <v>#DIV/0!</v>
      </c>
      <c r="AI4706" s="14">
        <f>AC4706-(AE4706*AF4706)</f>
        <v>29</v>
      </c>
      <c r="AJ4706" s="1503"/>
    </row>
    <row r="4707" spans="1:36" ht="15.75">
      <c r="A4707" s="1503">
        <v>59</v>
      </c>
      <c r="B4707" s="2298" t="s">
        <v>3908</v>
      </c>
      <c r="C4707" s="2314" t="s">
        <v>66</v>
      </c>
      <c r="D4707" s="2316">
        <v>1</v>
      </c>
      <c r="E4707" s="2316">
        <v>40</v>
      </c>
      <c r="F4707" s="1362">
        <f t="shared" si="1707"/>
        <v>40</v>
      </c>
      <c r="G4707" s="2316"/>
      <c r="H4707" s="1354">
        <f t="shared" si="1706"/>
        <v>0</v>
      </c>
      <c r="I4707" s="1351">
        <v>44728</v>
      </c>
      <c r="J4707" s="2332">
        <v>46296</v>
      </c>
      <c r="K4707" s="1354"/>
      <c r="L4707" s="2242"/>
      <c r="M4707" s="1354"/>
      <c r="N4707" s="1286"/>
      <c r="O4707" s="1286"/>
      <c r="P4707" s="1354"/>
      <c r="Q4707" s="1354"/>
      <c r="R4707" s="1354"/>
      <c r="S4707" s="1354"/>
      <c r="T4707" s="1354"/>
      <c r="U4707" s="1354"/>
      <c r="V4707" s="1354"/>
      <c r="W4707" s="1354"/>
      <c r="X4707" s="1354"/>
      <c r="Y4707" s="1354"/>
      <c r="Z4707" s="1354"/>
      <c r="AA4707" s="1354"/>
      <c r="AB4707" s="1354"/>
      <c r="AC4707" s="1507">
        <f t="shared" si="1693"/>
        <v>40</v>
      </c>
      <c r="AD4707" s="1508">
        <f t="shared" si="1694"/>
        <v>40</v>
      </c>
      <c r="AE4707" s="14">
        <f>(J4707-"01.04.2023")/30</f>
        <v>42.633333333333333</v>
      </c>
      <c r="AF4707" s="14">
        <f t="shared" si="1696"/>
        <v>0</v>
      </c>
      <c r="AG4707" s="14" t="e">
        <f t="shared" si="1697"/>
        <v>#DIV/0!</v>
      </c>
      <c r="AH4707" s="14" t="e">
        <f>AG4707-AE4707</f>
        <v>#DIV/0!</v>
      </c>
      <c r="AI4707" s="14">
        <f>AC4707-(AE4707*AF4707)</f>
        <v>40</v>
      </c>
      <c r="AJ4707" s="1503"/>
    </row>
    <row r="4708" spans="1:36" ht="15.75">
      <c r="A4708" s="1503">
        <v>60</v>
      </c>
      <c r="B4708" s="2298" t="s">
        <v>3909</v>
      </c>
      <c r="C4708" s="2314" t="s">
        <v>66</v>
      </c>
      <c r="D4708" s="2320">
        <v>1</v>
      </c>
      <c r="E4708" s="2316">
        <v>15</v>
      </c>
      <c r="F4708" s="1362">
        <f t="shared" si="1707"/>
        <v>15</v>
      </c>
      <c r="G4708" s="2316"/>
      <c r="H4708" s="1354">
        <f t="shared" si="1706"/>
        <v>0</v>
      </c>
      <c r="I4708" s="1351">
        <v>44722</v>
      </c>
      <c r="J4708" s="2332" t="s">
        <v>231</v>
      </c>
      <c r="K4708" s="1354"/>
      <c r="L4708" s="2242"/>
      <c r="M4708" s="1354"/>
      <c r="N4708" s="1286"/>
      <c r="O4708" s="1286"/>
      <c r="P4708" s="1354"/>
      <c r="Q4708" s="1354"/>
      <c r="R4708" s="1354"/>
      <c r="S4708" s="1354"/>
      <c r="T4708" s="1354"/>
      <c r="U4708" s="1354"/>
      <c r="V4708" s="1354"/>
      <c r="W4708" s="1354"/>
      <c r="X4708" s="1354"/>
      <c r="Y4708" s="1354"/>
      <c r="Z4708" s="1354"/>
      <c r="AA4708" s="1354"/>
      <c r="AB4708" s="1354"/>
      <c r="AC4708" s="1507">
        <f t="shared" si="1693"/>
        <v>15</v>
      </c>
      <c r="AD4708" s="1508">
        <f t="shared" si="1694"/>
        <v>15</v>
      </c>
      <c r="AE4708" s="14" t="s">
        <v>334</v>
      </c>
      <c r="AF4708" s="14">
        <f t="shared" si="1696"/>
        <v>0</v>
      </c>
      <c r="AG4708" s="14" t="e">
        <f t="shared" si="1697"/>
        <v>#DIV/0!</v>
      </c>
      <c r="AH4708" s="14" t="s">
        <v>334</v>
      </c>
      <c r="AI4708" s="14" t="s">
        <v>334</v>
      </c>
      <c r="AJ4708" s="1503"/>
    </row>
    <row r="4709" spans="1:36" ht="15.75">
      <c r="A4709" s="1503">
        <v>61</v>
      </c>
      <c r="B4709" s="2298" t="s">
        <v>3910</v>
      </c>
      <c r="C4709" s="2314" t="s">
        <v>66</v>
      </c>
      <c r="D4709" s="2315">
        <v>0.5</v>
      </c>
      <c r="E4709" s="2316">
        <v>10</v>
      </c>
      <c r="F4709" s="1362">
        <f t="shared" si="1707"/>
        <v>5</v>
      </c>
      <c r="G4709" s="2316"/>
      <c r="H4709" s="1354">
        <f t="shared" si="1706"/>
        <v>0</v>
      </c>
      <c r="I4709" s="1351">
        <v>44722</v>
      </c>
      <c r="J4709" s="2332" t="s">
        <v>231</v>
      </c>
      <c r="K4709" s="1354"/>
      <c r="L4709" s="2242"/>
      <c r="M4709" s="1354"/>
      <c r="N4709" s="1286"/>
      <c r="O4709" s="1286"/>
      <c r="P4709" s="1354"/>
      <c r="Q4709" s="1354"/>
      <c r="R4709" s="1354"/>
      <c r="S4709" s="1354"/>
      <c r="T4709" s="1354"/>
      <c r="U4709" s="1354"/>
      <c r="V4709" s="1354"/>
      <c r="W4709" s="1354"/>
      <c r="X4709" s="1354"/>
      <c r="Y4709" s="1354"/>
      <c r="Z4709" s="1354"/>
      <c r="AA4709" s="1354"/>
      <c r="AB4709" s="1354"/>
      <c r="AC4709" s="1507">
        <f t="shared" si="1693"/>
        <v>10</v>
      </c>
      <c r="AD4709" s="1508">
        <f t="shared" si="1694"/>
        <v>5</v>
      </c>
      <c r="AE4709" s="14" t="s">
        <v>334</v>
      </c>
      <c r="AF4709" s="14">
        <f t="shared" si="1696"/>
        <v>0</v>
      </c>
      <c r="AG4709" s="14" t="e">
        <f t="shared" si="1697"/>
        <v>#DIV/0!</v>
      </c>
      <c r="AH4709" s="14" t="s">
        <v>334</v>
      </c>
      <c r="AI4709" s="14" t="s">
        <v>334</v>
      </c>
      <c r="AJ4709" s="1503"/>
    </row>
    <row r="4710" spans="1:36" ht="15.75">
      <c r="A4710" s="1503">
        <v>62</v>
      </c>
      <c r="B4710" s="2298" t="s">
        <v>3911</v>
      </c>
      <c r="C4710" s="2299" t="s">
        <v>153</v>
      </c>
      <c r="D4710" s="2316">
        <v>1</v>
      </c>
      <c r="E4710" s="2316">
        <v>90</v>
      </c>
      <c r="F4710" s="1362">
        <f t="shared" si="1707"/>
        <v>90</v>
      </c>
      <c r="G4710" s="2321"/>
      <c r="H4710" s="1354">
        <f t="shared" si="1706"/>
        <v>0</v>
      </c>
      <c r="I4710" s="1351">
        <v>44729</v>
      </c>
      <c r="J4710" s="2332">
        <v>46142</v>
      </c>
      <c r="K4710" s="1354"/>
      <c r="L4710" s="2242"/>
      <c r="M4710" s="1354"/>
      <c r="N4710" s="1286"/>
      <c r="O4710" s="1286"/>
      <c r="P4710" s="1354">
        <v>30</v>
      </c>
      <c r="Q4710" s="1354"/>
      <c r="R4710" s="1354"/>
      <c r="S4710" s="1354"/>
      <c r="T4710" s="1354"/>
      <c r="U4710" s="1354"/>
      <c r="V4710" s="1354"/>
      <c r="W4710" s="1354"/>
      <c r="X4710" s="1354"/>
      <c r="Y4710" s="1354"/>
      <c r="Z4710" s="1354"/>
      <c r="AA4710" s="1354"/>
      <c r="AB4710" s="1354"/>
      <c r="AC4710" s="1507">
        <f t="shared" si="1693"/>
        <v>60</v>
      </c>
      <c r="AD4710" s="1508">
        <f t="shared" si="1694"/>
        <v>60</v>
      </c>
      <c r="AE4710" s="14">
        <f t="shared" ref="AE4710:AE4722" si="1708">(J4710-"01.04.2023")/30</f>
        <v>37.5</v>
      </c>
      <c r="AF4710" s="14">
        <f t="shared" si="1696"/>
        <v>10</v>
      </c>
      <c r="AG4710" s="14">
        <f t="shared" si="1697"/>
        <v>6</v>
      </c>
      <c r="AH4710" s="14">
        <f t="shared" ref="AH4710:AH4722" si="1709">AG4710-AE4710</f>
        <v>-31.5</v>
      </c>
      <c r="AI4710" s="14">
        <f t="shared" ref="AI4710:AI4722" si="1710">AC4710-(AE4710*AF4710)</f>
        <v>-315</v>
      </c>
      <c r="AJ4710" s="1503"/>
    </row>
    <row r="4711" spans="1:36" ht="15.75">
      <c r="A4711" s="1503">
        <v>63</v>
      </c>
      <c r="B4711" s="2298" t="s">
        <v>3912</v>
      </c>
      <c r="C4711" s="2314" t="s">
        <v>153</v>
      </c>
      <c r="D4711" s="2316">
        <v>1</v>
      </c>
      <c r="E4711" s="2316">
        <v>600</v>
      </c>
      <c r="F4711" s="1362">
        <f t="shared" si="1707"/>
        <v>600</v>
      </c>
      <c r="G4711" s="2317">
        <v>4000</v>
      </c>
      <c r="H4711" s="1354">
        <f t="shared" si="1706"/>
        <v>4000</v>
      </c>
      <c r="I4711" s="1351">
        <v>44742</v>
      </c>
      <c r="J4711" s="2332">
        <v>45171</v>
      </c>
      <c r="K4711" s="1354"/>
      <c r="L4711" s="2242"/>
      <c r="M4711" s="1354"/>
      <c r="N4711" s="1286">
        <v>520</v>
      </c>
      <c r="O4711" s="1286">
        <v>240</v>
      </c>
      <c r="P4711" s="1354">
        <v>1320</v>
      </c>
      <c r="Q4711" s="1354"/>
      <c r="R4711" s="1354"/>
      <c r="S4711" s="1354"/>
      <c r="T4711" s="1354"/>
      <c r="U4711" s="1354"/>
      <c r="V4711" s="1354"/>
      <c r="W4711" s="1354"/>
      <c r="X4711" s="1354"/>
      <c r="Y4711" s="1354"/>
      <c r="Z4711" s="1354"/>
      <c r="AA4711" s="1354"/>
      <c r="AB4711" s="1354"/>
      <c r="AC4711" s="1507">
        <f t="shared" si="1693"/>
        <v>2520</v>
      </c>
      <c r="AD4711" s="1508">
        <f t="shared" si="1694"/>
        <v>2520</v>
      </c>
      <c r="AE4711" s="14">
        <f t="shared" si="1708"/>
        <v>5.1333333333333337</v>
      </c>
      <c r="AF4711" s="14">
        <f t="shared" si="1696"/>
        <v>693.33333333333337</v>
      </c>
      <c r="AG4711" s="14">
        <f t="shared" si="1697"/>
        <v>3.6346153846153846</v>
      </c>
      <c r="AH4711" s="14">
        <f t="shared" si="1709"/>
        <v>-1.4987179487179492</v>
      </c>
      <c r="AI4711" s="14">
        <f t="shared" si="1710"/>
        <v>-1039.1111111111118</v>
      </c>
      <c r="AJ4711" s="1503"/>
    </row>
    <row r="4712" spans="1:36" ht="21.75" customHeight="1">
      <c r="A4712" s="1503">
        <v>64</v>
      </c>
      <c r="B4712" s="2303" t="s">
        <v>10534</v>
      </c>
      <c r="C4712" s="2336" t="s">
        <v>156</v>
      </c>
      <c r="D4712" s="2337">
        <v>1</v>
      </c>
      <c r="E4712" s="2336"/>
      <c r="F4712" s="2336"/>
      <c r="G4712" s="2337">
        <v>220</v>
      </c>
      <c r="H4712" s="1354">
        <f t="shared" si="1706"/>
        <v>220</v>
      </c>
      <c r="I4712" s="1351">
        <v>44986</v>
      </c>
      <c r="J4712" s="2332">
        <v>45596</v>
      </c>
      <c r="K4712" s="1354"/>
      <c r="L4712" s="2242"/>
      <c r="M4712" s="1354"/>
      <c r="N4712" s="1286"/>
      <c r="O4712" s="1286"/>
      <c r="P4712" s="1354"/>
      <c r="Q4712" s="1354"/>
      <c r="R4712" s="1354"/>
      <c r="S4712" s="1354"/>
      <c r="T4712" s="1354"/>
      <c r="U4712" s="1354"/>
      <c r="V4712" s="1354"/>
      <c r="W4712" s="1354"/>
      <c r="X4712" s="1354"/>
      <c r="Y4712" s="1354"/>
      <c r="Z4712" s="1354"/>
      <c r="AA4712" s="1354"/>
      <c r="AB4712" s="1354"/>
      <c r="AC4712" s="1507">
        <f t="shared" si="1693"/>
        <v>220</v>
      </c>
      <c r="AD4712" s="1508">
        <f t="shared" si="1694"/>
        <v>220</v>
      </c>
      <c r="AE4712" s="14">
        <f t="shared" si="1708"/>
        <v>19.3</v>
      </c>
      <c r="AF4712" s="14">
        <f t="shared" si="1696"/>
        <v>0</v>
      </c>
      <c r="AG4712" s="14" t="e">
        <f t="shared" si="1697"/>
        <v>#DIV/0!</v>
      </c>
      <c r="AH4712" s="14" t="e">
        <f t="shared" si="1709"/>
        <v>#DIV/0!</v>
      </c>
      <c r="AI4712" s="14">
        <f t="shared" si="1710"/>
        <v>220</v>
      </c>
      <c r="AJ4712" s="1503"/>
    </row>
    <row r="4713" spans="1:36" ht="15.75">
      <c r="A4713" s="1503">
        <v>65</v>
      </c>
      <c r="B4713" s="2303" t="s">
        <v>10535</v>
      </c>
      <c r="C4713" s="2336" t="s">
        <v>66</v>
      </c>
      <c r="D4713" s="2337">
        <v>10</v>
      </c>
      <c r="E4713" s="2336"/>
      <c r="F4713" s="2336"/>
      <c r="G4713" s="2337">
        <v>20</v>
      </c>
      <c r="H4713" s="1354">
        <f t="shared" si="1706"/>
        <v>200</v>
      </c>
      <c r="I4713" s="1351">
        <v>45002</v>
      </c>
      <c r="J4713" s="2332">
        <v>45138</v>
      </c>
      <c r="K4713" s="1354"/>
      <c r="L4713" s="2242"/>
      <c r="M4713" s="1354"/>
      <c r="N4713" s="1286"/>
      <c r="O4713" s="1286"/>
      <c r="P4713" s="1354"/>
      <c r="Q4713" s="1354"/>
      <c r="R4713" s="1354"/>
      <c r="S4713" s="1354"/>
      <c r="T4713" s="1354"/>
      <c r="U4713" s="1354"/>
      <c r="V4713" s="1354"/>
      <c r="W4713" s="1354"/>
      <c r="X4713" s="1354"/>
      <c r="Y4713" s="1354"/>
      <c r="Z4713" s="1354"/>
      <c r="AA4713" s="1354"/>
      <c r="AB4713" s="1354"/>
      <c r="AC4713" s="1507">
        <f t="shared" ref="AC4713:AC4769" si="1711">E4713+G4713-N4713-O4713-AA4713-P4713-Q4713-R4713-S4713-T4713-U4713-V4713-W4713-X4713-Y4713</f>
        <v>20</v>
      </c>
      <c r="AD4713" s="1508">
        <f t="shared" ref="AD4713:AD4769" si="1712">D4713*AC4713</f>
        <v>200</v>
      </c>
      <c r="AE4713" s="14">
        <f t="shared" si="1708"/>
        <v>4.0333333333333332</v>
      </c>
      <c r="AF4713" s="14">
        <f t="shared" ref="AF4713:AF4769" si="1713">(N4713+O4713+P4713+Q4713+R4713+S4713+T4713+U4713+V4713+W4713+X4713+Y4713)/3</f>
        <v>0</v>
      </c>
      <c r="AG4713" s="14" t="e">
        <f t="shared" ref="AG4713:AG4769" si="1714">AC4713/AF4713</f>
        <v>#DIV/0!</v>
      </c>
      <c r="AH4713" s="14" t="e">
        <f t="shared" si="1709"/>
        <v>#DIV/0!</v>
      </c>
      <c r="AI4713" s="14">
        <f t="shared" si="1710"/>
        <v>20</v>
      </c>
      <c r="AJ4713" s="1503"/>
    </row>
    <row r="4714" spans="1:36" ht="15.75">
      <c r="A4714" s="1503">
        <v>66</v>
      </c>
      <c r="B4714" s="2303" t="s">
        <v>10536</v>
      </c>
      <c r="C4714" s="2336" t="s">
        <v>66</v>
      </c>
      <c r="D4714" s="2337">
        <v>10</v>
      </c>
      <c r="E4714" s="2336"/>
      <c r="F4714" s="2336"/>
      <c r="G4714" s="2337">
        <v>30</v>
      </c>
      <c r="H4714" s="1354">
        <f t="shared" si="1706"/>
        <v>300</v>
      </c>
      <c r="I4714" s="1351">
        <v>45002</v>
      </c>
      <c r="J4714" s="2332">
        <v>46173</v>
      </c>
      <c r="K4714" s="1354"/>
      <c r="L4714" s="2242"/>
      <c r="M4714" s="1354"/>
      <c r="N4714" s="1286"/>
      <c r="O4714" s="1286"/>
      <c r="P4714" s="1354"/>
      <c r="Q4714" s="1354"/>
      <c r="R4714" s="1354"/>
      <c r="S4714" s="1354"/>
      <c r="T4714" s="1354"/>
      <c r="U4714" s="1354"/>
      <c r="V4714" s="1354"/>
      <c r="W4714" s="1354"/>
      <c r="X4714" s="1354"/>
      <c r="Y4714" s="1354"/>
      <c r="Z4714" s="1354"/>
      <c r="AA4714" s="1354"/>
      <c r="AB4714" s="1354"/>
      <c r="AC4714" s="1507">
        <f t="shared" si="1711"/>
        <v>30</v>
      </c>
      <c r="AD4714" s="1508">
        <f t="shared" si="1712"/>
        <v>300</v>
      </c>
      <c r="AE4714" s="14">
        <f t="shared" si="1708"/>
        <v>38.533333333333331</v>
      </c>
      <c r="AF4714" s="14">
        <f t="shared" si="1713"/>
        <v>0</v>
      </c>
      <c r="AG4714" s="14" t="e">
        <f t="shared" si="1714"/>
        <v>#DIV/0!</v>
      </c>
      <c r="AH4714" s="14" t="e">
        <f t="shared" si="1709"/>
        <v>#DIV/0!</v>
      </c>
      <c r="AI4714" s="14">
        <f t="shared" si="1710"/>
        <v>30</v>
      </c>
      <c r="AJ4714" s="1503"/>
    </row>
    <row r="4715" spans="1:36" ht="15.75">
      <c r="A4715" s="1503">
        <v>67</v>
      </c>
      <c r="B4715" s="2298" t="s">
        <v>3913</v>
      </c>
      <c r="C4715" s="2316" t="s">
        <v>66</v>
      </c>
      <c r="D4715" s="2316">
        <v>1</v>
      </c>
      <c r="E4715" s="2316">
        <v>30</v>
      </c>
      <c r="F4715" s="1362">
        <f>E4715*D4715</f>
        <v>30</v>
      </c>
      <c r="G4715" s="2316"/>
      <c r="H4715" s="1354">
        <f t="shared" si="1706"/>
        <v>0</v>
      </c>
      <c r="I4715" s="1351">
        <v>44742</v>
      </c>
      <c r="J4715" s="2332">
        <v>45535</v>
      </c>
      <c r="K4715" s="1354"/>
      <c r="L4715" s="2242"/>
      <c r="M4715" s="1354"/>
      <c r="N4715" s="1286"/>
      <c r="O4715" s="1286"/>
      <c r="P4715" s="1354"/>
      <c r="Q4715" s="1354"/>
      <c r="R4715" s="1354"/>
      <c r="S4715" s="1354"/>
      <c r="T4715" s="1354"/>
      <c r="U4715" s="1354"/>
      <c r="V4715" s="1354"/>
      <c r="W4715" s="1354"/>
      <c r="X4715" s="1354"/>
      <c r="Y4715" s="1354"/>
      <c r="Z4715" s="1354"/>
      <c r="AA4715" s="1354"/>
      <c r="AB4715" s="1354"/>
      <c r="AC4715" s="1507">
        <f t="shared" si="1711"/>
        <v>30</v>
      </c>
      <c r="AD4715" s="1508">
        <f t="shared" si="1712"/>
        <v>30</v>
      </c>
      <c r="AE4715" s="14">
        <f t="shared" si="1708"/>
        <v>17.266666666666666</v>
      </c>
      <c r="AF4715" s="14">
        <f t="shared" si="1713"/>
        <v>0</v>
      </c>
      <c r="AG4715" s="14" t="e">
        <f t="shared" si="1714"/>
        <v>#DIV/0!</v>
      </c>
      <c r="AH4715" s="14" t="e">
        <f t="shared" si="1709"/>
        <v>#DIV/0!</v>
      </c>
      <c r="AI4715" s="14">
        <f t="shared" si="1710"/>
        <v>30</v>
      </c>
      <c r="AJ4715" s="1503"/>
    </row>
    <row r="4716" spans="1:36" ht="15.75">
      <c r="A4716" s="1503">
        <v>69</v>
      </c>
      <c r="B4716" s="2298" t="s">
        <v>3914</v>
      </c>
      <c r="C4716" s="2299" t="s">
        <v>153</v>
      </c>
      <c r="D4716" s="2330">
        <v>1</v>
      </c>
      <c r="E4716" s="2316">
        <v>536</v>
      </c>
      <c r="F4716" s="1362">
        <f>E4716*D4716</f>
        <v>536</v>
      </c>
      <c r="G4716" s="2321"/>
      <c r="H4716" s="1354">
        <f t="shared" si="1706"/>
        <v>0</v>
      </c>
      <c r="I4716" s="1351">
        <v>44729</v>
      </c>
      <c r="J4716" s="2332">
        <v>46295</v>
      </c>
      <c r="K4716" s="1354"/>
      <c r="L4716" s="2242"/>
      <c r="M4716" s="1354"/>
      <c r="N4716" s="1286">
        <v>32</v>
      </c>
      <c r="O4716" s="1286"/>
      <c r="P4716" s="1354">
        <v>78</v>
      </c>
      <c r="Q4716" s="1354"/>
      <c r="R4716" s="1354"/>
      <c r="S4716" s="2321"/>
      <c r="T4716" s="1354"/>
      <c r="U4716" s="1354"/>
      <c r="V4716" s="1354"/>
      <c r="W4716" s="1354"/>
      <c r="X4716" s="1354"/>
      <c r="Y4716" s="1354"/>
      <c r="Z4716" s="1354"/>
      <c r="AA4716" s="1354"/>
      <c r="AB4716" s="1354"/>
      <c r="AC4716" s="1507">
        <f t="shared" si="1711"/>
        <v>426</v>
      </c>
      <c r="AD4716" s="1508">
        <f t="shared" si="1712"/>
        <v>426</v>
      </c>
      <c r="AE4716" s="14">
        <f t="shared" si="1708"/>
        <v>42.6</v>
      </c>
      <c r="AF4716" s="14">
        <f t="shared" si="1713"/>
        <v>36.666666666666664</v>
      </c>
      <c r="AG4716" s="14">
        <f t="shared" si="1714"/>
        <v>11.618181818181819</v>
      </c>
      <c r="AH4716" s="14">
        <f t="shared" si="1709"/>
        <v>-30.981818181818184</v>
      </c>
      <c r="AI4716" s="14">
        <f t="shared" si="1710"/>
        <v>-1136</v>
      </c>
      <c r="AJ4716" s="1503"/>
    </row>
    <row r="4717" spans="1:36" ht="18.75" customHeight="1">
      <c r="A4717" s="1503">
        <v>70</v>
      </c>
      <c r="B4717" s="2298" t="s">
        <v>3915</v>
      </c>
      <c r="C4717" s="2314" t="s">
        <v>153</v>
      </c>
      <c r="D4717" s="2315">
        <v>1</v>
      </c>
      <c r="E4717" s="2316">
        <v>180</v>
      </c>
      <c r="F4717" s="1362">
        <f>E4717*D4717</f>
        <v>180</v>
      </c>
      <c r="G4717" s="2317"/>
      <c r="H4717" s="1354">
        <f t="shared" si="1706"/>
        <v>0</v>
      </c>
      <c r="I4717" s="1351">
        <v>44729</v>
      </c>
      <c r="J4717" s="2332">
        <v>45900</v>
      </c>
      <c r="K4717" s="1354"/>
      <c r="L4717" s="2242"/>
      <c r="M4717" s="1354"/>
      <c r="N4717" s="1286">
        <v>170</v>
      </c>
      <c r="O4717" s="1286"/>
      <c r="P4717" s="1354"/>
      <c r="Q4717" s="1354"/>
      <c r="R4717" s="1354"/>
      <c r="S4717" s="2317"/>
      <c r="T4717" s="1354"/>
      <c r="U4717" s="1354"/>
      <c r="V4717" s="1354"/>
      <c r="W4717" s="1354"/>
      <c r="X4717" s="1354"/>
      <c r="Y4717" s="1354"/>
      <c r="Z4717" s="1354"/>
      <c r="AA4717" s="1354"/>
      <c r="AB4717" s="1354"/>
      <c r="AC4717" s="1507">
        <f t="shared" si="1711"/>
        <v>10</v>
      </c>
      <c r="AD4717" s="1508">
        <f t="shared" si="1712"/>
        <v>10</v>
      </c>
      <c r="AE4717" s="14">
        <f t="shared" si="1708"/>
        <v>29.433333333333334</v>
      </c>
      <c r="AF4717" s="14">
        <f t="shared" si="1713"/>
        <v>56.666666666666664</v>
      </c>
      <c r="AG4717" s="14">
        <f t="shared" si="1714"/>
        <v>0.17647058823529413</v>
      </c>
      <c r="AH4717" s="14">
        <f t="shared" si="1709"/>
        <v>-29.25686274509804</v>
      </c>
      <c r="AI4717" s="14">
        <f t="shared" si="1710"/>
        <v>-1657.8888888888889</v>
      </c>
      <c r="AJ4717" s="1503"/>
    </row>
    <row r="4718" spans="1:36" ht="18.75" customHeight="1">
      <c r="A4718" s="1503">
        <v>71</v>
      </c>
      <c r="B4718" s="2301" t="s">
        <v>4424</v>
      </c>
      <c r="C4718" s="2302" t="s">
        <v>153</v>
      </c>
      <c r="D4718" s="2302">
        <v>1</v>
      </c>
      <c r="E4718" s="2302">
        <v>240</v>
      </c>
      <c r="F4718" s="1362">
        <f>E4718*D4718</f>
        <v>240</v>
      </c>
      <c r="G4718" s="2302"/>
      <c r="H4718" s="1354">
        <f t="shared" si="1706"/>
        <v>0</v>
      </c>
      <c r="I4718" s="1351">
        <v>44749</v>
      </c>
      <c r="J4718" s="2332">
        <v>44865</v>
      </c>
      <c r="K4718" s="1354"/>
      <c r="L4718" s="2242"/>
      <c r="M4718" s="1354"/>
      <c r="N4718" s="1286"/>
      <c r="O4718" s="1286"/>
      <c r="P4718" s="1354"/>
      <c r="Q4718" s="1354"/>
      <c r="R4718" s="1354"/>
      <c r="S4718" s="2321"/>
      <c r="T4718" s="1354"/>
      <c r="U4718" s="1354"/>
      <c r="V4718" s="1354"/>
      <c r="W4718" s="1354"/>
      <c r="X4718" s="1354"/>
      <c r="Y4718" s="1354"/>
      <c r="Z4718" s="1354"/>
      <c r="AA4718" s="1354"/>
      <c r="AB4718" s="1354"/>
      <c r="AC4718" s="1507">
        <f t="shared" si="1711"/>
        <v>240</v>
      </c>
      <c r="AD4718" s="1508">
        <f t="shared" si="1712"/>
        <v>240</v>
      </c>
      <c r="AE4718" s="14">
        <f t="shared" si="1708"/>
        <v>-5.0666666666666664</v>
      </c>
      <c r="AF4718" s="14">
        <f t="shared" si="1713"/>
        <v>0</v>
      </c>
      <c r="AG4718" s="14" t="e">
        <f t="shared" si="1714"/>
        <v>#DIV/0!</v>
      </c>
      <c r="AH4718" s="14" t="e">
        <f t="shared" si="1709"/>
        <v>#DIV/0!</v>
      </c>
      <c r="AI4718" s="14">
        <f t="shared" si="1710"/>
        <v>240</v>
      </c>
      <c r="AJ4718" s="1503"/>
    </row>
    <row r="4719" spans="1:36" ht="18.75" customHeight="1">
      <c r="A4719" s="1503">
        <v>72</v>
      </c>
      <c r="B4719" s="2303" t="s">
        <v>10537</v>
      </c>
      <c r="C4719" s="2337" t="s">
        <v>143</v>
      </c>
      <c r="D4719" s="2337">
        <v>1</v>
      </c>
      <c r="E4719" s="2336"/>
      <c r="F4719" s="2336"/>
      <c r="G4719" s="2337">
        <v>40</v>
      </c>
      <c r="H4719" s="2337">
        <f t="shared" si="1706"/>
        <v>40</v>
      </c>
      <c r="I4719" s="1351">
        <v>45005</v>
      </c>
      <c r="J4719" s="2332">
        <v>45107</v>
      </c>
      <c r="K4719" s="1354"/>
      <c r="L4719" s="2242"/>
      <c r="M4719" s="1354"/>
      <c r="N4719" s="1286"/>
      <c r="O4719" s="1286"/>
      <c r="P4719" s="1354"/>
      <c r="Q4719" s="1354"/>
      <c r="R4719" s="1354"/>
      <c r="S4719" s="2321"/>
      <c r="T4719" s="1354"/>
      <c r="U4719" s="1354"/>
      <c r="V4719" s="1354"/>
      <c r="W4719" s="1354"/>
      <c r="X4719" s="1354"/>
      <c r="Y4719" s="1354"/>
      <c r="Z4719" s="1354"/>
      <c r="AA4719" s="1354"/>
      <c r="AB4719" s="1354"/>
      <c r="AC4719" s="1507">
        <f t="shared" si="1711"/>
        <v>40</v>
      </c>
      <c r="AD4719" s="1508">
        <f t="shared" si="1712"/>
        <v>40</v>
      </c>
      <c r="AE4719" s="14">
        <f t="shared" si="1708"/>
        <v>3</v>
      </c>
      <c r="AF4719" s="14">
        <f t="shared" si="1713"/>
        <v>0</v>
      </c>
      <c r="AG4719" s="14" t="e">
        <f t="shared" si="1714"/>
        <v>#DIV/0!</v>
      </c>
      <c r="AH4719" s="14" t="e">
        <f t="shared" si="1709"/>
        <v>#DIV/0!</v>
      </c>
      <c r="AI4719" s="14">
        <f t="shared" si="1710"/>
        <v>40</v>
      </c>
      <c r="AJ4719" s="1503"/>
    </row>
    <row r="4720" spans="1:36" ht="18.75" customHeight="1">
      <c r="A4720" s="1503">
        <v>73</v>
      </c>
      <c r="B4720" s="2303" t="s">
        <v>10538</v>
      </c>
      <c r="C4720" s="2337" t="s">
        <v>143</v>
      </c>
      <c r="D4720" s="2337">
        <v>50</v>
      </c>
      <c r="E4720" s="2336"/>
      <c r="F4720" s="2336"/>
      <c r="G4720" s="2337">
        <v>12</v>
      </c>
      <c r="H4720" s="2337">
        <f t="shared" si="1706"/>
        <v>600</v>
      </c>
      <c r="I4720" s="1351">
        <v>45002</v>
      </c>
      <c r="J4720" s="2332">
        <v>45174</v>
      </c>
      <c r="K4720" s="1354"/>
      <c r="L4720" s="2242"/>
      <c r="M4720" s="1354"/>
      <c r="N4720" s="1286"/>
      <c r="O4720" s="1286"/>
      <c r="P4720" s="1354"/>
      <c r="Q4720" s="1354"/>
      <c r="R4720" s="1354"/>
      <c r="S4720" s="2321"/>
      <c r="T4720" s="1354"/>
      <c r="U4720" s="1354"/>
      <c r="V4720" s="1354"/>
      <c r="W4720" s="1354"/>
      <c r="X4720" s="1354"/>
      <c r="Y4720" s="1354"/>
      <c r="Z4720" s="1354"/>
      <c r="AA4720" s="1354"/>
      <c r="AB4720" s="1354"/>
      <c r="AC4720" s="1507">
        <f t="shared" si="1711"/>
        <v>12</v>
      </c>
      <c r="AD4720" s="1508">
        <f t="shared" si="1712"/>
        <v>600</v>
      </c>
      <c r="AE4720" s="14">
        <f t="shared" si="1708"/>
        <v>5.2333333333333334</v>
      </c>
      <c r="AF4720" s="14">
        <f t="shared" si="1713"/>
        <v>0</v>
      </c>
      <c r="AG4720" s="14" t="e">
        <f t="shared" si="1714"/>
        <v>#DIV/0!</v>
      </c>
      <c r="AH4720" s="14" t="e">
        <f t="shared" si="1709"/>
        <v>#DIV/0!</v>
      </c>
      <c r="AI4720" s="14">
        <f t="shared" si="1710"/>
        <v>12</v>
      </c>
      <c r="AJ4720" s="1503"/>
    </row>
    <row r="4721" spans="1:36" ht="18.75" customHeight="1">
      <c r="A4721" s="1503">
        <v>74</v>
      </c>
      <c r="B4721" s="2303" t="s">
        <v>10539</v>
      </c>
      <c r="C4721" s="2337" t="s">
        <v>143</v>
      </c>
      <c r="D4721" s="2337">
        <v>50</v>
      </c>
      <c r="E4721" s="2336"/>
      <c r="F4721" s="2336"/>
      <c r="G4721" s="2337">
        <v>104</v>
      </c>
      <c r="H4721" s="2337">
        <f t="shared" si="1706"/>
        <v>5200</v>
      </c>
      <c r="I4721" s="1351">
        <v>45002</v>
      </c>
      <c r="J4721" s="2332">
        <v>45221</v>
      </c>
      <c r="K4721" s="1354"/>
      <c r="L4721" s="2242"/>
      <c r="M4721" s="1354"/>
      <c r="N4721" s="1286"/>
      <c r="O4721" s="1286"/>
      <c r="P4721" s="1354">
        <v>12</v>
      </c>
      <c r="Q4721" s="1354"/>
      <c r="R4721" s="1354"/>
      <c r="S4721" s="2321"/>
      <c r="T4721" s="1354"/>
      <c r="U4721" s="1354"/>
      <c r="V4721" s="1354"/>
      <c r="W4721" s="1354"/>
      <c r="X4721" s="1354"/>
      <c r="Y4721" s="1354"/>
      <c r="Z4721" s="1354"/>
      <c r="AA4721" s="1354"/>
      <c r="AB4721" s="1354"/>
      <c r="AC4721" s="1507">
        <f t="shared" si="1711"/>
        <v>92</v>
      </c>
      <c r="AD4721" s="1508">
        <f t="shared" si="1712"/>
        <v>4600</v>
      </c>
      <c r="AE4721" s="14">
        <f t="shared" si="1708"/>
        <v>6.8</v>
      </c>
      <c r="AF4721" s="14">
        <f t="shared" si="1713"/>
        <v>4</v>
      </c>
      <c r="AG4721" s="14">
        <f t="shared" si="1714"/>
        <v>23</v>
      </c>
      <c r="AH4721" s="14">
        <f t="shared" si="1709"/>
        <v>16.2</v>
      </c>
      <c r="AI4721" s="14">
        <f t="shared" si="1710"/>
        <v>64.8</v>
      </c>
      <c r="AJ4721" s="1503"/>
    </row>
    <row r="4722" spans="1:36" ht="18.75" customHeight="1">
      <c r="A4722" s="1503">
        <v>75</v>
      </c>
      <c r="B4722" s="2301" t="s">
        <v>6845</v>
      </c>
      <c r="C4722" s="2302" t="s">
        <v>153</v>
      </c>
      <c r="D4722" s="2338">
        <v>1</v>
      </c>
      <c r="E4722" s="2302">
        <v>1680</v>
      </c>
      <c r="F4722" s="1362">
        <f t="shared" ref="F4722:F4728" si="1715">E4722*D4722</f>
        <v>1680</v>
      </c>
      <c r="G4722" s="2333"/>
      <c r="H4722" s="1354">
        <f t="shared" ref="H4722:H4748" si="1716">D4722*G4722</f>
        <v>0</v>
      </c>
      <c r="I4722" s="1351">
        <v>44763</v>
      </c>
      <c r="J4722" s="2332">
        <v>44834</v>
      </c>
      <c r="K4722" s="1354"/>
      <c r="L4722" s="2242"/>
      <c r="M4722" s="1354"/>
      <c r="N4722" s="1286"/>
      <c r="O4722" s="1286"/>
      <c r="P4722" s="1354"/>
      <c r="Q4722" s="1354"/>
      <c r="R4722" s="1354"/>
      <c r="S4722" s="2321"/>
      <c r="T4722" s="1354"/>
      <c r="U4722" s="1354"/>
      <c r="V4722" s="1354"/>
      <c r="W4722" s="1354"/>
      <c r="X4722" s="1354"/>
      <c r="Y4722" s="1354"/>
      <c r="Z4722" s="1354"/>
      <c r="AA4722" s="1354"/>
      <c r="AB4722" s="1354"/>
      <c r="AC4722" s="1507">
        <f t="shared" si="1711"/>
        <v>1680</v>
      </c>
      <c r="AD4722" s="1508">
        <f t="shared" si="1712"/>
        <v>1680</v>
      </c>
      <c r="AE4722" s="14">
        <f t="shared" si="1708"/>
        <v>-6.1</v>
      </c>
      <c r="AF4722" s="14">
        <f t="shared" si="1713"/>
        <v>0</v>
      </c>
      <c r="AG4722" s="14" t="e">
        <f t="shared" si="1714"/>
        <v>#DIV/0!</v>
      </c>
      <c r="AH4722" s="14" t="e">
        <f t="shared" si="1709"/>
        <v>#DIV/0!</v>
      </c>
      <c r="AI4722" s="14">
        <f t="shared" si="1710"/>
        <v>1680</v>
      </c>
      <c r="AJ4722" s="1503"/>
    </row>
    <row r="4723" spans="1:36" ht="18.75" customHeight="1">
      <c r="A4723" s="1503">
        <v>76</v>
      </c>
      <c r="B4723" s="2298" t="s">
        <v>3916</v>
      </c>
      <c r="C4723" s="2299" t="s">
        <v>66</v>
      </c>
      <c r="D4723" s="2320">
        <v>0.3</v>
      </c>
      <c r="E4723" s="2316">
        <v>100</v>
      </c>
      <c r="F4723" s="1362">
        <f t="shared" si="1715"/>
        <v>30</v>
      </c>
      <c r="G4723" s="2321"/>
      <c r="H4723" s="1354">
        <f t="shared" si="1716"/>
        <v>0</v>
      </c>
      <c r="I4723" s="1351">
        <v>44722</v>
      </c>
      <c r="J4723" s="2332" t="s">
        <v>231</v>
      </c>
      <c r="K4723" s="1354"/>
      <c r="L4723" s="2242"/>
      <c r="M4723" s="1354"/>
      <c r="N4723" s="1286"/>
      <c r="O4723" s="1286"/>
      <c r="P4723" s="1354"/>
      <c r="Q4723" s="1354"/>
      <c r="R4723" s="1354"/>
      <c r="S4723" s="2321"/>
      <c r="T4723" s="1354"/>
      <c r="U4723" s="1354"/>
      <c r="V4723" s="1354"/>
      <c r="W4723" s="1354"/>
      <c r="X4723" s="1354"/>
      <c r="Y4723" s="1354"/>
      <c r="Z4723" s="1354"/>
      <c r="AA4723" s="1354"/>
      <c r="AB4723" s="1354"/>
      <c r="AC4723" s="1507">
        <f t="shared" si="1711"/>
        <v>100</v>
      </c>
      <c r="AD4723" s="1508">
        <f t="shared" si="1712"/>
        <v>30</v>
      </c>
      <c r="AE4723" s="14" t="s">
        <v>334</v>
      </c>
      <c r="AF4723" s="14">
        <f t="shared" si="1713"/>
        <v>0</v>
      </c>
      <c r="AG4723" s="14" t="e">
        <f t="shared" si="1714"/>
        <v>#DIV/0!</v>
      </c>
      <c r="AH4723" s="14" t="s">
        <v>334</v>
      </c>
      <c r="AI4723" s="14" t="s">
        <v>334</v>
      </c>
      <c r="AJ4723" s="1503"/>
    </row>
    <row r="4724" spans="1:36" ht="18.75" customHeight="1">
      <c r="A4724" s="1503">
        <v>77</v>
      </c>
      <c r="B4724" s="2298" t="s">
        <v>3917</v>
      </c>
      <c r="C4724" s="2314" t="s">
        <v>66</v>
      </c>
      <c r="D4724" s="2315">
        <v>0.3</v>
      </c>
      <c r="E4724" s="2316">
        <v>20</v>
      </c>
      <c r="F4724" s="1362">
        <f t="shared" si="1715"/>
        <v>6</v>
      </c>
      <c r="G4724" s="2317"/>
      <c r="H4724" s="1354">
        <f t="shared" si="1716"/>
        <v>0</v>
      </c>
      <c r="I4724" s="1351">
        <v>44722</v>
      </c>
      <c r="J4724" s="2332" t="s">
        <v>231</v>
      </c>
      <c r="K4724" s="1354"/>
      <c r="L4724" s="2242"/>
      <c r="M4724" s="1354"/>
      <c r="N4724" s="1286"/>
      <c r="O4724" s="1286"/>
      <c r="P4724" s="1354"/>
      <c r="Q4724" s="1354"/>
      <c r="R4724" s="1354"/>
      <c r="S4724" s="2321"/>
      <c r="T4724" s="1354"/>
      <c r="U4724" s="1354"/>
      <c r="V4724" s="1354"/>
      <c r="W4724" s="1354"/>
      <c r="X4724" s="1354"/>
      <c r="Y4724" s="1354"/>
      <c r="Z4724" s="1354"/>
      <c r="AA4724" s="1354"/>
      <c r="AB4724" s="1354"/>
      <c r="AC4724" s="1507">
        <f t="shared" si="1711"/>
        <v>20</v>
      </c>
      <c r="AD4724" s="1508">
        <f t="shared" si="1712"/>
        <v>6</v>
      </c>
      <c r="AE4724" s="14" t="s">
        <v>334</v>
      </c>
      <c r="AF4724" s="14">
        <f t="shared" si="1713"/>
        <v>0</v>
      </c>
      <c r="AG4724" s="14" t="e">
        <f t="shared" si="1714"/>
        <v>#DIV/0!</v>
      </c>
      <c r="AH4724" s="14" t="s">
        <v>334</v>
      </c>
      <c r="AI4724" s="14" t="s">
        <v>334</v>
      </c>
      <c r="AJ4724" s="1503"/>
    </row>
    <row r="4725" spans="1:36" ht="18.75" customHeight="1">
      <c r="A4725" s="1503">
        <v>78</v>
      </c>
      <c r="B4725" s="2298" t="s">
        <v>3918</v>
      </c>
      <c r="C4725" s="2299" t="s">
        <v>66</v>
      </c>
      <c r="D4725" s="2320">
        <v>0.2</v>
      </c>
      <c r="E4725" s="2316">
        <v>100</v>
      </c>
      <c r="F4725" s="1362">
        <f t="shared" si="1715"/>
        <v>20</v>
      </c>
      <c r="G4725" s="2321"/>
      <c r="H4725" s="1354">
        <f t="shared" si="1716"/>
        <v>0</v>
      </c>
      <c r="I4725" s="1351">
        <v>44722</v>
      </c>
      <c r="J4725" s="2332" t="s">
        <v>231</v>
      </c>
      <c r="K4725" s="1354"/>
      <c r="L4725" s="2242"/>
      <c r="M4725" s="1354"/>
      <c r="N4725" s="1286"/>
      <c r="O4725" s="1286"/>
      <c r="P4725" s="1354"/>
      <c r="Q4725" s="1354"/>
      <c r="R4725" s="1354"/>
      <c r="S4725" s="2321"/>
      <c r="T4725" s="1354"/>
      <c r="U4725" s="1354"/>
      <c r="V4725" s="1354"/>
      <c r="W4725" s="1354"/>
      <c r="X4725" s="1354"/>
      <c r="Y4725" s="1354"/>
      <c r="Z4725" s="1354"/>
      <c r="AA4725" s="1354"/>
      <c r="AB4725" s="1354"/>
      <c r="AC4725" s="1507">
        <f t="shared" si="1711"/>
        <v>100</v>
      </c>
      <c r="AD4725" s="1508">
        <f t="shared" si="1712"/>
        <v>20</v>
      </c>
      <c r="AE4725" s="14" t="s">
        <v>334</v>
      </c>
      <c r="AF4725" s="14">
        <f t="shared" si="1713"/>
        <v>0</v>
      </c>
      <c r="AG4725" s="14" t="e">
        <f t="shared" si="1714"/>
        <v>#DIV/0!</v>
      </c>
      <c r="AH4725" s="14" t="s">
        <v>334</v>
      </c>
      <c r="AI4725" s="14" t="s">
        <v>334</v>
      </c>
      <c r="AJ4725" s="1503"/>
    </row>
    <row r="4726" spans="1:36" ht="18.75" customHeight="1">
      <c r="A4726" s="1503">
        <v>79</v>
      </c>
      <c r="B4726" s="2298" t="s">
        <v>3919</v>
      </c>
      <c r="C4726" s="2314" t="s">
        <v>66</v>
      </c>
      <c r="D4726" s="2315">
        <v>1</v>
      </c>
      <c r="E4726" s="2316">
        <v>87</v>
      </c>
      <c r="F4726" s="1362">
        <f t="shared" si="1715"/>
        <v>87</v>
      </c>
      <c r="G4726" s="2317"/>
      <c r="H4726" s="1354">
        <f t="shared" si="1716"/>
        <v>0</v>
      </c>
      <c r="I4726" s="1351">
        <v>44728</v>
      </c>
      <c r="J4726" s="2332">
        <v>45251</v>
      </c>
      <c r="K4726" s="1354"/>
      <c r="L4726" s="2242"/>
      <c r="M4726" s="1354"/>
      <c r="N4726" s="1286">
        <v>23</v>
      </c>
      <c r="O4726" s="1286">
        <v>15</v>
      </c>
      <c r="P4726" s="1354">
        <v>9</v>
      </c>
      <c r="Q4726" s="1354"/>
      <c r="R4726" s="1354"/>
      <c r="S4726" s="2321"/>
      <c r="T4726" s="1354"/>
      <c r="U4726" s="1354"/>
      <c r="V4726" s="1354"/>
      <c r="W4726" s="1354"/>
      <c r="X4726" s="1354"/>
      <c r="Y4726" s="1354"/>
      <c r="Z4726" s="1354"/>
      <c r="AA4726" s="1354"/>
      <c r="AB4726" s="1354"/>
      <c r="AC4726" s="1507">
        <f t="shared" si="1711"/>
        <v>40</v>
      </c>
      <c r="AD4726" s="1508">
        <f t="shared" si="1712"/>
        <v>40</v>
      </c>
      <c r="AE4726" s="14">
        <f>(J4726-"01.04.2023")/30</f>
        <v>7.8</v>
      </c>
      <c r="AF4726" s="14">
        <f t="shared" si="1713"/>
        <v>15.666666666666666</v>
      </c>
      <c r="AG4726" s="14">
        <f t="shared" si="1714"/>
        <v>2.5531914893617023</v>
      </c>
      <c r="AH4726" s="14">
        <f>AG4726-AE4726</f>
        <v>-5.2468085106382976</v>
      </c>
      <c r="AI4726" s="14">
        <f>AC4726-(AE4726*AF4726)</f>
        <v>-82.199999999999989</v>
      </c>
      <c r="AJ4726" s="1503"/>
    </row>
    <row r="4727" spans="1:36" ht="18.75" customHeight="1">
      <c r="A4727" s="1503">
        <v>80</v>
      </c>
      <c r="B4727" s="2298" t="s">
        <v>3920</v>
      </c>
      <c r="C4727" s="2314" t="s">
        <v>66</v>
      </c>
      <c r="D4727" s="2315">
        <v>0.3</v>
      </c>
      <c r="E4727" s="2316">
        <v>400</v>
      </c>
      <c r="F4727" s="1362">
        <f t="shared" si="1715"/>
        <v>120</v>
      </c>
      <c r="G4727" s="2317"/>
      <c r="H4727" s="1354">
        <f t="shared" si="1716"/>
        <v>0</v>
      </c>
      <c r="I4727" s="1351">
        <v>44722</v>
      </c>
      <c r="J4727" s="2332" t="s">
        <v>231</v>
      </c>
      <c r="K4727" s="1354"/>
      <c r="L4727" s="2242"/>
      <c r="M4727" s="1354"/>
      <c r="N4727" s="1286"/>
      <c r="O4727" s="1286"/>
      <c r="P4727" s="1354"/>
      <c r="Q4727" s="1354"/>
      <c r="R4727" s="1354"/>
      <c r="S4727" s="2321"/>
      <c r="T4727" s="1354"/>
      <c r="U4727" s="1354"/>
      <c r="V4727" s="1354"/>
      <c r="W4727" s="1354"/>
      <c r="X4727" s="1354"/>
      <c r="Y4727" s="1354"/>
      <c r="Z4727" s="1354"/>
      <c r="AA4727" s="1354"/>
      <c r="AB4727" s="1354"/>
      <c r="AC4727" s="1507">
        <f t="shared" si="1711"/>
        <v>400</v>
      </c>
      <c r="AD4727" s="1508">
        <f t="shared" si="1712"/>
        <v>120</v>
      </c>
      <c r="AE4727" s="14" t="s">
        <v>334</v>
      </c>
      <c r="AF4727" s="14">
        <f t="shared" si="1713"/>
        <v>0</v>
      </c>
      <c r="AG4727" s="14" t="e">
        <f t="shared" si="1714"/>
        <v>#DIV/0!</v>
      </c>
      <c r="AH4727" s="14" t="s">
        <v>334</v>
      </c>
      <c r="AI4727" s="14" t="s">
        <v>334</v>
      </c>
      <c r="AJ4727" s="1503"/>
    </row>
    <row r="4728" spans="1:36" ht="18.75" customHeight="1">
      <c r="A4728" s="1503">
        <v>81</v>
      </c>
      <c r="B4728" s="2298" t="s">
        <v>3921</v>
      </c>
      <c r="C4728" s="2314" t="s">
        <v>66</v>
      </c>
      <c r="D4728" s="2320">
        <v>0.05</v>
      </c>
      <c r="E4728" s="2316">
        <v>8000</v>
      </c>
      <c r="F4728" s="1362">
        <f t="shared" si="1715"/>
        <v>400</v>
      </c>
      <c r="G4728" s="2321"/>
      <c r="H4728" s="1354">
        <f t="shared" si="1716"/>
        <v>0</v>
      </c>
      <c r="I4728" s="1351">
        <v>44722</v>
      </c>
      <c r="J4728" s="2332" t="s">
        <v>231</v>
      </c>
      <c r="K4728" s="1354"/>
      <c r="L4728" s="2242"/>
      <c r="M4728" s="1354"/>
      <c r="N4728" s="1286"/>
      <c r="O4728" s="1286"/>
      <c r="P4728" s="1354"/>
      <c r="Q4728" s="1354"/>
      <c r="R4728" s="1354"/>
      <c r="S4728" s="2321"/>
      <c r="T4728" s="1354"/>
      <c r="U4728" s="1354"/>
      <c r="V4728" s="1354"/>
      <c r="W4728" s="1354"/>
      <c r="X4728" s="1354"/>
      <c r="Y4728" s="1354"/>
      <c r="Z4728" s="1354"/>
      <c r="AA4728" s="1354"/>
      <c r="AB4728" s="1354"/>
      <c r="AC4728" s="1507">
        <f t="shared" si="1711"/>
        <v>8000</v>
      </c>
      <c r="AD4728" s="1508">
        <f t="shared" si="1712"/>
        <v>400</v>
      </c>
      <c r="AE4728" s="14" t="s">
        <v>334</v>
      </c>
      <c r="AF4728" s="14">
        <f t="shared" si="1713"/>
        <v>0</v>
      </c>
      <c r="AG4728" s="14" t="e">
        <f t="shared" si="1714"/>
        <v>#DIV/0!</v>
      </c>
      <c r="AH4728" s="14" t="s">
        <v>334</v>
      </c>
      <c r="AI4728" s="14" t="s">
        <v>334</v>
      </c>
      <c r="AJ4728" s="1503"/>
    </row>
    <row r="4729" spans="1:36" ht="18.75" customHeight="1">
      <c r="A4729" s="1503">
        <v>85</v>
      </c>
      <c r="B4729" s="2303" t="s">
        <v>10540</v>
      </c>
      <c r="C4729" s="2337" t="s">
        <v>156</v>
      </c>
      <c r="D4729" s="2337">
        <v>1</v>
      </c>
      <c r="E4729" s="2336"/>
      <c r="F4729" s="2336"/>
      <c r="G4729" s="2337">
        <v>90</v>
      </c>
      <c r="H4729" s="2337">
        <f t="shared" si="1716"/>
        <v>90</v>
      </c>
      <c r="I4729" s="1351">
        <v>45005</v>
      </c>
      <c r="J4729" s="2332">
        <v>45626</v>
      </c>
      <c r="K4729" s="1354"/>
      <c r="L4729" s="2242"/>
      <c r="M4729" s="1354"/>
      <c r="N4729" s="1286"/>
      <c r="O4729" s="1286"/>
      <c r="P4729" s="1354"/>
      <c r="Q4729" s="1354"/>
      <c r="R4729" s="1354"/>
      <c r="S4729" s="2321"/>
      <c r="T4729" s="1354"/>
      <c r="U4729" s="1354"/>
      <c r="V4729" s="1354"/>
      <c r="W4729" s="1354"/>
      <c r="X4729" s="1354"/>
      <c r="Y4729" s="1354"/>
      <c r="Z4729" s="1354"/>
      <c r="AA4729" s="1354"/>
      <c r="AB4729" s="1354"/>
      <c r="AC4729" s="1507">
        <f t="shared" si="1711"/>
        <v>90</v>
      </c>
      <c r="AD4729" s="1508">
        <f t="shared" si="1712"/>
        <v>90</v>
      </c>
      <c r="AE4729" s="14">
        <f t="shared" ref="AE4729:AE4730" si="1717">(J4729-"01.04.2023")/30</f>
        <v>20.3</v>
      </c>
      <c r="AF4729" s="14">
        <f t="shared" si="1713"/>
        <v>0</v>
      </c>
      <c r="AG4729" s="14" t="e">
        <f t="shared" si="1714"/>
        <v>#DIV/0!</v>
      </c>
      <c r="AH4729" s="14" t="e">
        <f t="shared" ref="AH4729:AH4730" si="1718">AG4729-AE4729</f>
        <v>#DIV/0!</v>
      </c>
      <c r="AI4729" s="14">
        <f t="shared" ref="AI4729:AI4730" si="1719">AC4729-(AE4729*AF4729)</f>
        <v>90</v>
      </c>
      <c r="AJ4729" s="1503"/>
    </row>
    <row r="4730" spans="1:36" ht="18.75" customHeight="1">
      <c r="A4730" s="1503">
        <v>86</v>
      </c>
      <c r="B4730" s="2303" t="s">
        <v>10541</v>
      </c>
      <c r="C4730" s="2337" t="s">
        <v>143</v>
      </c>
      <c r="D4730" s="2337">
        <v>1</v>
      </c>
      <c r="E4730" s="2336"/>
      <c r="F4730" s="2336"/>
      <c r="G4730" s="2337">
        <v>75</v>
      </c>
      <c r="H4730" s="2337">
        <f t="shared" si="1716"/>
        <v>75</v>
      </c>
      <c r="I4730" s="1351">
        <v>45005</v>
      </c>
      <c r="J4730" s="2332">
        <v>45107</v>
      </c>
      <c r="K4730" s="1354"/>
      <c r="L4730" s="2242"/>
      <c r="M4730" s="1354"/>
      <c r="N4730" s="1286"/>
      <c r="O4730" s="1286"/>
      <c r="P4730" s="1354"/>
      <c r="Q4730" s="1354"/>
      <c r="R4730" s="1354"/>
      <c r="S4730" s="2321"/>
      <c r="T4730" s="1354"/>
      <c r="U4730" s="1354"/>
      <c r="V4730" s="1354"/>
      <c r="W4730" s="1354"/>
      <c r="X4730" s="1354"/>
      <c r="Y4730" s="1354"/>
      <c r="Z4730" s="1354"/>
      <c r="AA4730" s="1354"/>
      <c r="AB4730" s="1354"/>
      <c r="AC4730" s="1507">
        <f t="shared" si="1711"/>
        <v>75</v>
      </c>
      <c r="AD4730" s="1508">
        <f t="shared" si="1712"/>
        <v>75</v>
      </c>
      <c r="AE4730" s="14">
        <f t="shared" si="1717"/>
        <v>3</v>
      </c>
      <c r="AF4730" s="14">
        <f t="shared" si="1713"/>
        <v>0</v>
      </c>
      <c r="AG4730" s="14" t="e">
        <f t="shared" si="1714"/>
        <v>#DIV/0!</v>
      </c>
      <c r="AH4730" s="14" t="e">
        <f t="shared" si="1718"/>
        <v>#DIV/0!</v>
      </c>
      <c r="AI4730" s="14">
        <f t="shared" si="1719"/>
        <v>75</v>
      </c>
      <c r="AJ4730" s="1503"/>
    </row>
    <row r="4731" spans="1:36" ht="18.75" customHeight="1">
      <c r="A4731" s="1503">
        <v>89</v>
      </c>
      <c r="B4731" s="2303" t="s">
        <v>10542</v>
      </c>
      <c r="C4731" s="2334" t="s">
        <v>143</v>
      </c>
      <c r="D4731" s="2334">
        <v>1</v>
      </c>
      <c r="E4731" s="2326"/>
      <c r="F4731" s="2326"/>
      <c r="G4731" s="2334">
        <v>300</v>
      </c>
      <c r="H4731" s="1354">
        <f t="shared" si="1716"/>
        <v>300</v>
      </c>
      <c r="I4731" s="1351">
        <v>45005</v>
      </c>
      <c r="J4731" s="2332">
        <v>45657</v>
      </c>
      <c r="K4731" s="1354"/>
      <c r="L4731" s="2242"/>
      <c r="M4731" s="1354"/>
      <c r="N4731" s="1286"/>
      <c r="O4731" s="1286"/>
      <c r="P4731" s="1354">
        <v>20</v>
      </c>
      <c r="Q4731" s="1354"/>
      <c r="R4731" s="1354"/>
      <c r="S4731" s="2321"/>
      <c r="T4731" s="1354"/>
      <c r="U4731" s="1354"/>
      <c r="V4731" s="1354"/>
      <c r="W4731" s="1354"/>
      <c r="X4731" s="1354"/>
      <c r="Y4731" s="1354"/>
      <c r="Z4731" s="1354"/>
      <c r="AA4731" s="1354"/>
      <c r="AB4731" s="1354"/>
      <c r="AC4731" s="1507">
        <f t="shared" si="1711"/>
        <v>280</v>
      </c>
      <c r="AD4731" s="1508">
        <f t="shared" si="1712"/>
        <v>280</v>
      </c>
      <c r="AE4731" s="14">
        <f>(J4731-"01.04.2023")/30</f>
        <v>21.333333333333332</v>
      </c>
      <c r="AF4731" s="14">
        <f t="shared" si="1713"/>
        <v>6.666666666666667</v>
      </c>
      <c r="AG4731" s="14">
        <f t="shared" si="1714"/>
        <v>42</v>
      </c>
      <c r="AH4731" s="14">
        <f>AG4731-AE4731</f>
        <v>20.666666666666668</v>
      </c>
      <c r="AI4731" s="14">
        <f>AC4731-(AE4731*AF4731)</f>
        <v>137.77777777777777</v>
      </c>
      <c r="AJ4731" s="1503"/>
    </row>
    <row r="4732" spans="1:36" ht="18.75" customHeight="1">
      <c r="A4732" s="1503">
        <v>90</v>
      </c>
      <c r="B4732" s="2303" t="s">
        <v>10543</v>
      </c>
      <c r="C4732" s="2334" t="s">
        <v>573</v>
      </c>
      <c r="D4732" s="2334">
        <v>1</v>
      </c>
      <c r="E4732" s="2326"/>
      <c r="F4732" s="2326"/>
      <c r="G4732" s="2334">
        <v>7500</v>
      </c>
      <c r="H4732" s="1354">
        <f t="shared" si="1716"/>
        <v>7500</v>
      </c>
      <c r="I4732" s="1351">
        <v>45005</v>
      </c>
      <c r="J4732" s="2332">
        <v>45230</v>
      </c>
      <c r="K4732" s="1354"/>
      <c r="L4732" s="2242"/>
      <c r="M4732" s="1354"/>
      <c r="N4732" s="1286"/>
      <c r="O4732" s="1286"/>
      <c r="P4732" s="1354"/>
      <c r="Q4732" s="1354"/>
      <c r="R4732" s="1354"/>
      <c r="S4732" s="2321"/>
      <c r="T4732" s="1354"/>
      <c r="U4732" s="1354"/>
      <c r="V4732" s="1354"/>
      <c r="W4732" s="1354"/>
      <c r="X4732" s="1354"/>
      <c r="Y4732" s="1354"/>
      <c r="Z4732" s="1354"/>
      <c r="AA4732" s="1354"/>
      <c r="AB4732" s="1354"/>
      <c r="AC4732" s="1507">
        <f t="shared" si="1711"/>
        <v>7500</v>
      </c>
      <c r="AD4732" s="1508">
        <f t="shared" si="1712"/>
        <v>7500</v>
      </c>
      <c r="AE4732" s="14">
        <f>(J4732-"01.04.2023")/30</f>
        <v>7.1</v>
      </c>
      <c r="AF4732" s="14">
        <f t="shared" si="1713"/>
        <v>0</v>
      </c>
      <c r="AG4732" s="14" t="e">
        <f t="shared" si="1714"/>
        <v>#DIV/0!</v>
      </c>
      <c r="AH4732" s="14" t="e">
        <f>AG4732-AE4732</f>
        <v>#DIV/0!</v>
      </c>
      <c r="AI4732" s="14">
        <f>AC4732-(AE4732*AF4732)</f>
        <v>7500</v>
      </c>
      <c r="AJ4732" s="1503"/>
    </row>
    <row r="4733" spans="1:36" ht="18.75" customHeight="1">
      <c r="A4733" s="1503">
        <v>91</v>
      </c>
      <c r="B4733" s="2298" t="s">
        <v>3922</v>
      </c>
      <c r="C4733" s="2299" t="s">
        <v>66</v>
      </c>
      <c r="D4733" s="2320">
        <v>2</v>
      </c>
      <c r="E4733" s="2316">
        <v>421</v>
      </c>
      <c r="F4733" s="1362">
        <f t="shared" ref="F4733:F4745" si="1720">E4733*D4733</f>
        <v>842</v>
      </c>
      <c r="G4733" s="2321"/>
      <c r="H4733" s="1354">
        <f t="shared" si="1716"/>
        <v>0</v>
      </c>
      <c r="I4733" s="1351">
        <v>44722</v>
      </c>
      <c r="J4733" s="2332" t="s">
        <v>231</v>
      </c>
      <c r="K4733" s="1354"/>
      <c r="L4733" s="2242"/>
      <c r="M4733" s="1354"/>
      <c r="N4733" s="1286"/>
      <c r="O4733" s="1286"/>
      <c r="P4733" s="1354"/>
      <c r="Q4733" s="1354"/>
      <c r="R4733" s="1354"/>
      <c r="S4733" s="2321"/>
      <c r="T4733" s="1354"/>
      <c r="U4733" s="1354"/>
      <c r="V4733" s="1354"/>
      <c r="W4733" s="1354"/>
      <c r="X4733" s="1354"/>
      <c r="Y4733" s="1354"/>
      <c r="Z4733" s="1354"/>
      <c r="AA4733" s="1354"/>
      <c r="AB4733" s="1354"/>
      <c r="AC4733" s="1507">
        <f t="shared" si="1711"/>
        <v>421</v>
      </c>
      <c r="AD4733" s="1508">
        <f t="shared" si="1712"/>
        <v>842</v>
      </c>
      <c r="AE4733" s="14" t="s">
        <v>334</v>
      </c>
      <c r="AF4733" s="14">
        <f t="shared" si="1713"/>
        <v>0</v>
      </c>
      <c r="AG4733" s="14" t="e">
        <f t="shared" si="1714"/>
        <v>#DIV/0!</v>
      </c>
      <c r="AH4733" s="14" t="s">
        <v>334</v>
      </c>
      <c r="AI4733" s="14" t="s">
        <v>334</v>
      </c>
      <c r="AJ4733" s="1503"/>
    </row>
    <row r="4734" spans="1:36" ht="18.75" customHeight="1">
      <c r="A4734" s="1503">
        <v>92</v>
      </c>
      <c r="B4734" s="2298" t="s">
        <v>3923</v>
      </c>
      <c r="C4734" s="2314" t="s">
        <v>66</v>
      </c>
      <c r="D4734" s="2315">
        <v>2</v>
      </c>
      <c r="E4734" s="2316">
        <v>11</v>
      </c>
      <c r="F4734" s="1362">
        <f t="shared" si="1720"/>
        <v>22</v>
      </c>
      <c r="G4734" s="2317"/>
      <c r="H4734" s="1354">
        <f t="shared" si="1716"/>
        <v>0</v>
      </c>
      <c r="I4734" s="1351">
        <v>44722</v>
      </c>
      <c r="J4734" s="2332" t="s">
        <v>231</v>
      </c>
      <c r="K4734" s="1354"/>
      <c r="L4734" s="2242"/>
      <c r="M4734" s="1354"/>
      <c r="N4734" s="1286"/>
      <c r="O4734" s="1286"/>
      <c r="P4734" s="1354"/>
      <c r="Q4734" s="1354"/>
      <c r="R4734" s="1354"/>
      <c r="S4734" s="2321"/>
      <c r="T4734" s="1354"/>
      <c r="U4734" s="1354"/>
      <c r="V4734" s="1354"/>
      <c r="W4734" s="1354"/>
      <c r="X4734" s="1354"/>
      <c r="Y4734" s="1354"/>
      <c r="Z4734" s="1354"/>
      <c r="AA4734" s="1354"/>
      <c r="AB4734" s="1354"/>
      <c r="AC4734" s="1507">
        <f t="shared" si="1711"/>
        <v>11</v>
      </c>
      <c r="AD4734" s="1508">
        <f t="shared" si="1712"/>
        <v>22</v>
      </c>
      <c r="AE4734" s="14" t="s">
        <v>334</v>
      </c>
      <c r="AF4734" s="14">
        <f t="shared" si="1713"/>
        <v>0</v>
      </c>
      <c r="AG4734" s="14" t="e">
        <f t="shared" si="1714"/>
        <v>#DIV/0!</v>
      </c>
      <c r="AH4734" s="14" t="s">
        <v>334</v>
      </c>
      <c r="AI4734" s="14" t="s">
        <v>334</v>
      </c>
      <c r="AJ4734" s="1503"/>
    </row>
    <row r="4735" spans="1:36" ht="18.75" customHeight="1">
      <c r="A4735" s="1503">
        <v>93</v>
      </c>
      <c r="B4735" s="2298" t="s">
        <v>3924</v>
      </c>
      <c r="C4735" s="2314" t="s">
        <v>66</v>
      </c>
      <c r="D4735" s="2315">
        <v>0.1</v>
      </c>
      <c r="E4735" s="2316">
        <v>6</v>
      </c>
      <c r="F4735" s="1362">
        <f t="shared" si="1720"/>
        <v>0.60000000000000009</v>
      </c>
      <c r="G4735" s="2317"/>
      <c r="H4735" s="1354">
        <f t="shared" si="1716"/>
        <v>0</v>
      </c>
      <c r="I4735" s="1351">
        <v>44722</v>
      </c>
      <c r="J4735" s="2332" t="s">
        <v>231</v>
      </c>
      <c r="K4735" s="1354"/>
      <c r="L4735" s="2242"/>
      <c r="M4735" s="1354"/>
      <c r="N4735" s="1286"/>
      <c r="O4735" s="1286"/>
      <c r="P4735" s="1354"/>
      <c r="Q4735" s="1354"/>
      <c r="R4735" s="1354"/>
      <c r="S4735" s="2321"/>
      <c r="T4735" s="1354"/>
      <c r="U4735" s="1354"/>
      <c r="V4735" s="1354"/>
      <c r="W4735" s="1354"/>
      <c r="X4735" s="1354"/>
      <c r="Y4735" s="1354"/>
      <c r="Z4735" s="1354"/>
      <c r="AA4735" s="1354"/>
      <c r="AB4735" s="1354"/>
      <c r="AC4735" s="1507">
        <f t="shared" si="1711"/>
        <v>6</v>
      </c>
      <c r="AD4735" s="1508">
        <f t="shared" si="1712"/>
        <v>0.60000000000000009</v>
      </c>
      <c r="AE4735" s="14" t="s">
        <v>334</v>
      </c>
      <c r="AF4735" s="14">
        <f t="shared" si="1713"/>
        <v>0</v>
      </c>
      <c r="AG4735" s="14" t="e">
        <f t="shared" si="1714"/>
        <v>#DIV/0!</v>
      </c>
      <c r="AH4735" s="14" t="s">
        <v>334</v>
      </c>
      <c r="AI4735" s="14" t="s">
        <v>334</v>
      </c>
      <c r="AJ4735" s="1503"/>
    </row>
    <row r="4736" spans="1:36" ht="18.75" customHeight="1">
      <c r="A4736" s="1503">
        <v>94</v>
      </c>
      <c r="B4736" s="2298" t="s">
        <v>3925</v>
      </c>
      <c r="C4736" s="2314" t="s">
        <v>66</v>
      </c>
      <c r="D4736" s="2320">
        <v>0.1</v>
      </c>
      <c r="E4736" s="2316">
        <v>90</v>
      </c>
      <c r="F4736" s="1362">
        <f t="shared" si="1720"/>
        <v>9</v>
      </c>
      <c r="G4736" s="2321"/>
      <c r="H4736" s="1354">
        <f t="shared" si="1716"/>
        <v>0</v>
      </c>
      <c r="I4736" s="1351">
        <v>44722</v>
      </c>
      <c r="J4736" s="2332" t="s">
        <v>231</v>
      </c>
      <c r="K4736" s="1354"/>
      <c r="L4736" s="2242"/>
      <c r="M4736" s="1354"/>
      <c r="N4736" s="1286"/>
      <c r="O4736" s="1286"/>
      <c r="P4736" s="1354"/>
      <c r="Q4736" s="1354"/>
      <c r="R4736" s="1354"/>
      <c r="S4736" s="2321"/>
      <c r="T4736" s="1354"/>
      <c r="U4736" s="1354"/>
      <c r="V4736" s="1354"/>
      <c r="W4736" s="1354"/>
      <c r="X4736" s="1354"/>
      <c r="Y4736" s="1354"/>
      <c r="Z4736" s="1354"/>
      <c r="AA4736" s="1354"/>
      <c r="AB4736" s="1354"/>
      <c r="AC4736" s="1507">
        <f t="shared" si="1711"/>
        <v>90</v>
      </c>
      <c r="AD4736" s="1508">
        <f t="shared" si="1712"/>
        <v>9</v>
      </c>
      <c r="AE4736" s="14" t="s">
        <v>334</v>
      </c>
      <c r="AF4736" s="14">
        <f t="shared" si="1713"/>
        <v>0</v>
      </c>
      <c r="AG4736" s="14" t="e">
        <f t="shared" si="1714"/>
        <v>#DIV/0!</v>
      </c>
      <c r="AH4736" s="14" t="s">
        <v>334</v>
      </c>
      <c r="AI4736" s="14" t="s">
        <v>334</v>
      </c>
      <c r="AJ4736" s="1503"/>
    </row>
    <row r="4737" spans="1:36" ht="18.75" customHeight="1">
      <c r="A4737" s="1503">
        <v>95</v>
      </c>
      <c r="B4737" s="2298" t="s">
        <v>3926</v>
      </c>
      <c r="C4737" s="2314" t="s">
        <v>66</v>
      </c>
      <c r="D4737" s="2315">
        <v>0.01</v>
      </c>
      <c r="E4737" s="2316">
        <v>100</v>
      </c>
      <c r="F4737" s="1362">
        <f t="shared" si="1720"/>
        <v>1</v>
      </c>
      <c r="G4737" s="2317"/>
      <c r="H4737" s="1354">
        <f t="shared" si="1716"/>
        <v>0</v>
      </c>
      <c r="I4737" s="1351">
        <v>44722</v>
      </c>
      <c r="J4737" s="2332" t="s">
        <v>231</v>
      </c>
      <c r="K4737" s="1354"/>
      <c r="L4737" s="2242"/>
      <c r="M4737" s="1354"/>
      <c r="N4737" s="1286"/>
      <c r="O4737" s="1286"/>
      <c r="P4737" s="1354"/>
      <c r="Q4737" s="1354"/>
      <c r="R4737" s="1354"/>
      <c r="S4737" s="2321"/>
      <c r="T4737" s="1354"/>
      <c r="U4737" s="1354"/>
      <c r="V4737" s="1354"/>
      <c r="W4737" s="1354"/>
      <c r="X4737" s="1354"/>
      <c r="Y4737" s="1354"/>
      <c r="Z4737" s="1354"/>
      <c r="AA4737" s="1354"/>
      <c r="AB4737" s="1354"/>
      <c r="AC4737" s="1507">
        <f t="shared" si="1711"/>
        <v>100</v>
      </c>
      <c r="AD4737" s="1508">
        <f t="shared" si="1712"/>
        <v>1</v>
      </c>
      <c r="AE4737" s="14" t="s">
        <v>334</v>
      </c>
      <c r="AF4737" s="14">
        <f t="shared" si="1713"/>
        <v>0</v>
      </c>
      <c r="AG4737" s="14" t="e">
        <f t="shared" si="1714"/>
        <v>#DIV/0!</v>
      </c>
      <c r="AH4737" s="14" t="s">
        <v>334</v>
      </c>
      <c r="AI4737" s="14" t="s">
        <v>334</v>
      </c>
      <c r="AJ4737" s="1503"/>
    </row>
    <row r="4738" spans="1:36" ht="18.75" customHeight="1">
      <c r="A4738" s="1503">
        <v>96</v>
      </c>
      <c r="B4738" s="2298" t="s">
        <v>3927</v>
      </c>
      <c r="C4738" s="2314" t="s">
        <v>66</v>
      </c>
      <c r="D4738" s="2330">
        <v>0.01</v>
      </c>
      <c r="E4738" s="2316">
        <v>100</v>
      </c>
      <c r="F4738" s="1362">
        <f t="shared" si="1720"/>
        <v>1</v>
      </c>
      <c r="G4738" s="2321"/>
      <c r="H4738" s="1354">
        <f t="shared" si="1716"/>
        <v>0</v>
      </c>
      <c r="I4738" s="1351">
        <v>44722</v>
      </c>
      <c r="J4738" s="2332" t="s">
        <v>231</v>
      </c>
      <c r="K4738" s="1354"/>
      <c r="L4738" s="2242"/>
      <c r="M4738" s="1354"/>
      <c r="N4738" s="1286"/>
      <c r="O4738" s="1286"/>
      <c r="P4738" s="1354"/>
      <c r="Q4738" s="1354"/>
      <c r="R4738" s="1354"/>
      <c r="S4738" s="2321"/>
      <c r="T4738" s="1354"/>
      <c r="U4738" s="1354"/>
      <c r="V4738" s="1354"/>
      <c r="W4738" s="1354"/>
      <c r="X4738" s="1354"/>
      <c r="Y4738" s="1354"/>
      <c r="Z4738" s="1354"/>
      <c r="AA4738" s="1354"/>
      <c r="AB4738" s="1354"/>
      <c r="AC4738" s="1507">
        <f t="shared" si="1711"/>
        <v>100</v>
      </c>
      <c r="AD4738" s="1508">
        <f t="shared" si="1712"/>
        <v>1</v>
      </c>
      <c r="AE4738" s="14" t="s">
        <v>334</v>
      </c>
      <c r="AF4738" s="14">
        <f t="shared" si="1713"/>
        <v>0</v>
      </c>
      <c r="AG4738" s="14" t="e">
        <f t="shared" si="1714"/>
        <v>#DIV/0!</v>
      </c>
      <c r="AH4738" s="14" t="s">
        <v>334</v>
      </c>
      <c r="AI4738" s="14" t="s">
        <v>334</v>
      </c>
      <c r="AJ4738" s="1503"/>
    </row>
    <row r="4739" spans="1:36" ht="18.75" customHeight="1">
      <c r="A4739" s="1503">
        <v>97</v>
      </c>
      <c r="B4739" s="2298" t="s">
        <v>3928</v>
      </c>
      <c r="C4739" s="2316" t="s">
        <v>66</v>
      </c>
      <c r="D4739" s="2316">
        <v>0.1</v>
      </c>
      <c r="E4739" s="2316">
        <v>10</v>
      </c>
      <c r="F4739" s="1362">
        <f t="shared" si="1720"/>
        <v>1</v>
      </c>
      <c r="G4739" s="2316"/>
      <c r="H4739" s="1354">
        <f t="shared" si="1716"/>
        <v>0</v>
      </c>
      <c r="I4739" s="1351">
        <v>44722</v>
      </c>
      <c r="J4739" s="2332" t="s">
        <v>231</v>
      </c>
      <c r="K4739" s="1354"/>
      <c r="L4739" s="2242"/>
      <c r="M4739" s="1354"/>
      <c r="N4739" s="1286"/>
      <c r="O4739" s="1286"/>
      <c r="P4739" s="1354"/>
      <c r="Q4739" s="1354"/>
      <c r="R4739" s="1354"/>
      <c r="S4739" s="2321"/>
      <c r="T4739" s="1354"/>
      <c r="U4739" s="1354"/>
      <c r="V4739" s="1354"/>
      <c r="W4739" s="1354"/>
      <c r="X4739" s="1354"/>
      <c r="Y4739" s="1354"/>
      <c r="Z4739" s="1354"/>
      <c r="AA4739" s="1354"/>
      <c r="AB4739" s="1354"/>
      <c r="AC4739" s="1507">
        <f t="shared" si="1711"/>
        <v>10</v>
      </c>
      <c r="AD4739" s="1508">
        <f t="shared" si="1712"/>
        <v>1</v>
      </c>
      <c r="AE4739" s="14" t="s">
        <v>334</v>
      </c>
      <c r="AF4739" s="14">
        <f t="shared" si="1713"/>
        <v>0</v>
      </c>
      <c r="AG4739" s="14" t="e">
        <f t="shared" si="1714"/>
        <v>#DIV/0!</v>
      </c>
      <c r="AH4739" s="14" t="s">
        <v>334</v>
      </c>
      <c r="AI4739" s="14" t="s">
        <v>334</v>
      </c>
      <c r="AJ4739" s="1503"/>
    </row>
    <row r="4740" spans="1:36" ht="18.75" customHeight="1">
      <c r="A4740" s="1503">
        <v>98</v>
      </c>
      <c r="B4740" s="2298" t="s">
        <v>3929</v>
      </c>
      <c r="C4740" s="2316" t="s">
        <v>66</v>
      </c>
      <c r="D4740" s="1362">
        <v>0.05</v>
      </c>
      <c r="E4740" s="1362">
        <v>900</v>
      </c>
      <c r="F4740" s="1362">
        <f t="shared" si="1720"/>
        <v>45</v>
      </c>
      <c r="G4740" s="1362"/>
      <c r="H4740" s="1354">
        <f t="shared" si="1716"/>
        <v>0</v>
      </c>
      <c r="I4740" s="1351">
        <v>44722</v>
      </c>
      <c r="J4740" s="2332" t="s">
        <v>231</v>
      </c>
      <c r="K4740" s="1354"/>
      <c r="L4740" s="2242"/>
      <c r="M4740" s="1354"/>
      <c r="N4740" s="1286"/>
      <c r="O4740" s="1286"/>
      <c r="P4740" s="1354"/>
      <c r="Q4740" s="1354"/>
      <c r="R4740" s="1354"/>
      <c r="S4740" s="2321"/>
      <c r="T4740" s="1354"/>
      <c r="U4740" s="1354"/>
      <c r="V4740" s="1354"/>
      <c r="W4740" s="1354"/>
      <c r="X4740" s="1354"/>
      <c r="Y4740" s="1354"/>
      <c r="Z4740" s="1354"/>
      <c r="AA4740" s="1354"/>
      <c r="AB4740" s="1354"/>
      <c r="AC4740" s="1507">
        <f t="shared" si="1711"/>
        <v>900</v>
      </c>
      <c r="AD4740" s="1508">
        <f t="shared" si="1712"/>
        <v>45</v>
      </c>
      <c r="AE4740" s="14" t="s">
        <v>334</v>
      </c>
      <c r="AF4740" s="14">
        <f t="shared" si="1713"/>
        <v>0</v>
      </c>
      <c r="AG4740" s="14" t="e">
        <f t="shared" si="1714"/>
        <v>#DIV/0!</v>
      </c>
      <c r="AH4740" s="14" t="s">
        <v>334</v>
      </c>
      <c r="AI4740" s="14" t="s">
        <v>334</v>
      </c>
      <c r="AJ4740" s="1503"/>
    </row>
    <row r="4741" spans="1:36" ht="18.75" customHeight="1">
      <c r="A4741" s="1503">
        <v>99</v>
      </c>
      <c r="B4741" s="2298" t="s">
        <v>3930</v>
      </c>
      <c r="C4741" s="2299" t="s">
        <v>66</v>
      </c>
      <c r="D4741" s="2330">
        <v>0.1</v>
      </c>
      <c r="E4741" s="2316">
        <v>30</v>
      </c>
      <c r="F4741" s="1362">
        <f t="shared" si="1720"/>
        <v>3</v>
      </c>
      <c r="G4741" s="2321">
        <v>50</v>
      </c>
      <c r="H4741" s="1354">
        <f t="shared" si="1716"/>
        <v>5</v>
      </c>
      <c r="I4741" s="1351">
        <v>44722</v>
      </c>
      <c r="J4741" s="2332" t="s">
        <v>231</v>
      </c>
      <c r="K4741" s="1354"/>
      <c r="L4741" s="2242"/>
      <c r="M4741" s="1354"/>
      <c r="N4741" s="1286"/>
      <c r="O4741" s="1286"/>
      <c r="P4741" s="1354"/>
      <c r="Q4741" s="1354"/>
      <c r="R4741" s="1354"/>
      <c r="S4741" s="2321"/>
      <c r="T4741" s="1354"/>
      <c r="U4741" s="1354"/>
      <c r="V4741" s="1354"/>
      <c r="W4741" s="1354"/>
      <c r="X4741" s="1354"/>
      <c r="Y4741" s="1354"/>
      <c r="Z4741" s="1354"/>
      <c r="AA4741" s="1354"/>
      <c r="AB4741" s="1354"/>
      <c r="AC4741" s="1507">
        <f t="shared" si="1711"/>
        <v>80</v>
      </c>
      <c r="AD4741" s="1508">
        <f t="shared" si="1712"/>
        <v>8</v>
      </c>
      <c r="AE4741" s="14" t="s">
        <v>334</v>
      </c>
      <c r="AF4741" s="14">
        <f t="shared" si="1713"/>
        <v>0</v>
      </c>
      <c r="AG4741" s="14" t="e">
        <f t="shared" si="1714"/>
        <v>#DIV/0!</v>
      </c>
      <c r="AH4741" s="14" t="s">
        <v>334</v>
      </c>
      <c r="AI4741" s="14" t="s">
        <v>334</v>
      </c>
      <c r="AJ4741" s="1503"/>
    </row>
    <row r="4742" spans="1:36" ht="18.75" customHeight="1">
      <c r="A4742" s="1503">
        <v>100</v>
      </c>
      <c r="B4742" s="2298" t="s">
        <v>3931</v>
      </c>
      <c r="C4742" s="2314" t="s">
        <v>66</v>
      </c>
      <c r="D4742" s="2315">
        <v>0.5</v>
      </c>
      <c r="E4742" s="2316">
        <v>50</v>
      </c>
      <c r="F4742" s="1362">
        <f t="shared" si="1720"/>
        <v>25</v>
      </c>
      <c r="G4742" s="2317"/>
      <c r="H4742" s="1354">
        <f t="shared" si="1716"/>
        <v>0</v>
      </c>
      <c r="I4742" s="1351">
        <v>44722</v>
      </c>
      <c r="J4742" s="2332" t="s">
        <v>231</v>
      </c>
      <c r="K4742" s="1354"/>
      <c r="L4742" s="2242"/>
      <c r="M4742" s="1354"/>
      <c r="N4742" s="1286"/>
      <c r="O4742" s="1286"/>
      <c r="P4742" s="1354"/>
      <c r="Q4742" s="1354"/>
      <c r="R4742" s="1354"/>
      <c r="S4742" s="2321"/>
      <c r="T4742" s="1354"/>
      <c r="U4742" s="1354"/>
      <c r="V4742" s="1354"/>
      <c r="W4742" s="1354"/>
      <c r="X4742" s="1354"/>
      <c r="Y4742" s="1354"/>
      <c r="Z4742" s="1354"/>
      <c r="AA4742" s="1354"/>
      <c r="AB4742" s="1354"/>
      <c r="AC4742" s="1507">
        <f t="shared" si="1711"/>
        <v>50</v>
      </c>
      <c r="AD4742" s="1508">
        <f t="shared" si="1712"/>
        <v>25</v>
      </c>
      <c r="AE4742" s="14" t="s">
        <v>334</v>
      </c>
      <c r="AF4742" s="14">
        <f t="shared" si="1713"/>
        <v>0</v>
      </c>
      <c r="AG4742" s="14" t="e">
        <f t="shared" si="1714"/>
        <v>#DIV/0!</v>
      </c>
      <c r="AH4742" s="14" t="s">
        <v>334</v>
      </c>
      <c r="AI4742" s="14" t="s">
        <v>334</v>
      </c>
      <c r="AJ4742" s="1503"/>
    </row>
    <row r="4743" spans="1:36" ht="18.75" customHeight="1">
      <c r="A4743" s="1503">
        <v>101</v>
      </c>
      <c r="B4743" s="2298" t="s">
        <v>3932</v>
      </c>
      <c r="C4743" s="2314" t="s">
        <v>66</v>
      </c>
      <c r="D4743" s="2315">
        <v>1</v>
      </c>
      <c r="E4743" s="2316">
        <v>10</v>
      </c>
      <c r="F4743" s="1362">
        <f t="shared" si="1720"/>
        <v>10</v>
      </c>
      <c r="G4743" s="2317"/>
      <c r="H4743" s="1354">
        <f t="shared" si="1716"/>
        <v>0</v>
      </c>
      <c r="I4743" s="1351">
        <v>44722</v>
      </c>
      <c r="J4743" s="2332" t="s">
        <v>231</v>
      </c>
      <c r="K4743" s="1354"/>
      <c r="L4743" s="2242"/>
      <c r="M4743" s="1354"/>
      <c r="N4743" s="1286"/>
      <c r="O4743" s="1286"/>
      <c r="P4743" s="1354"/>
      <c r="Q4743" s="1354"/>
      <c r="R4743" s="1354"/>
      <c r="S4743" s="2321"/>
      <c r="T4743" s="1354"/>
      <c r="U4743" s="1354"/>
      <c r="V4743" s="1354"/>
      <c r="W4743" s="1354"/>
      <c r="X4743" s="1354"/>
      <c r="Y4743" s="1354"/>
      <c r="Z4743" s="1354"/>
      <c r="AA4743" s="1354"/>
      <c r="AB4743" s="1354"/>
      <c r="AC4743" s="1507">
        <f t="shared" si="1711"/>
        <v>10</v>
      </c>
      <c r="AD4743" s="1508">
        <f t="shared" si="1712"/>
        <v>10</v>
      </c>
      <c r="AE4743" s="14" t="s">
        <v>334</v>
      </c>
      <c r="AF4743" s="14">
        <f t="shared" si="1713"/>
        <v>0</v>
      </c>
      <c r="AG4743" s="14" t="e">
        <f t="shared" si="1714"/>
        <v>#DIV/0!</v>
      </c>
      <c r="AH4743" s="14" t="s">
        <v>334</v>
      </c>
      <c r="AI4743" s="14" t="s">
        <v>334</v>
      </c>
      <c r="AJ4743" s="1503"/>
    </row>
    <row r="4744" spans="1:36" ht="18.75" customHeight="1">
      <c r="A4744" s="1503">
        <v>102</v>
      </c>
      <c r="B4744" s="2298" t="s">
        <v>3933</v>
      </c>
      <c r="C4744" s="2299" t="s">
        <v>66</v>
      </c>
      <c r="D4744" s="2320">
        <v>1</v>
      </c>
      <c r="E4744" s="2316">
        <v>10</v>
      </c>
      <c r="F4744" s="1362">
        <f t="shared" si="1720"/>
        <v>10</v>
      </c>
      <c r="G4744" s="2321"/>
      <c r="H4744" s="1354">
        <f t="shared" si="1716"/>
        <v>0</v>
      </c>
      <c r="I4744" s="1351">
        <v>44722</v>
      </c>
      <c r="J4744" s="2332" t="s">
        <v>231</v>
      </c>
      <c r="K4744" s="1354"/>
      <c r="L4744" s="2242"/>
      <c r="M4744" s="1354"/>
      <c r="N4744" s="1286"/>
      <c r="O4744" s="1286"/>
      <c r="P4744" s="1354"/>
      <c r="Q4744" s="1354"/>
      <c r="R4744" s="1354"/>
      <c r="S4744" s="2321"/>
      <c r="T4744" s="1354"/>
      <c r="U4744" s="1354"/>
      <c r="V4744" s="1354"/>
      <c r="W4744" s="1354"/>
      <c r="X4744" s="1354"/>
      <c r="Y4744" s="1354"/>
      <c r="Z4744" s="1354"/>
      <c r="AA4744" s="1354"/>
      <c r="AB4744" s="1354"/>
      <c r="AC4744" s="1507">
        <f t="shared" si="1711"/>
        <v>10</v>
      </c>
      <c r="AD4744" s="1508">
        <f t="shared" si="1712"/>
        <v>10</v>
      </c>
      <c r="AE4744" s="14" t="s">
        <v>334</v>
      </c>
      <c r="AF4744" s="14">
        <f t="shared" si="1713"/>
        <v>0</v>
      </c>
      <c r="AG4744" s="14" t="e">
        <f t="shared" si="1714"/>
        <v>#DIV/0!</v>
      </c>
      <c r="AH4744" s="14" t="s">
        <v>334</v>
      </c>
      <c r="AI4744" s="14" t="s">
        <v>334</v>
      </c>
      <c r="AJ4744" s="1503"/>
    </row>
    <row r="4745" spans="1:36" ht="18.75" customHeight="1">
      <c r="A4745" s="1503">
        <v>103</v>
      </c>
      <c r="B4745" s="2298" t="s">
        <v>4425</v>
      </c>
      <c r="C4745" s="2299" t="s">
        <v>66</v>
      </c>
      <c r="D4745" s="2320">
        <v>1</v>
      </c>
      <c r="E4745" s="2316">
        <v>808</v>
      </c>
      <c r="F4745" s="1362">
        <f t="shared" si="1720"/>
        <v>808</v>
      </c>
      <c r="G4745" s="2321"/>
      <c r="H4745" s="1354">
        <f t="shared" si="1716"/>
        <v>0</v>
      </c>
      <c r="I4745" s="1351">
        <v>44763</v>
      </c>
      <c r="J4745" s="2332">
        <v>46356</v>
      </c>
      <c r="K4745" s="1354"/>
      <c r="L4745" s="2242"/>
      <c r="M4745" s="1354"/>
      <c r="N4745" s="1286"/>
      <c r="O4745" s="1286">
        <v>208</v>
      </c>
      <c r="P4745" s="1354"/>
      <c r="Q4745" s="1354"/>
      <c r="R4745" s="1354"/>
      <c r="S4745" s="2321"/>
      <c r="T4745" s="1354"/>
      <c r="U4745" s="1354"/>
      <c r="V4745" s="1354"/>
      <c r="W4745" s="1354"/>
      <c r="X4745" s="1354"/>
      <c r="Y4745" s="1354"/>
      <c r="Z4745" s="1354"/>
      <c r="AA4745" s="1354"/>
      <c r="AB4745" s="1354"/>
      <c r="AC4745" s="1507">
        <f t="shared" si="1711"/>
        <v>600</v>
      </c>
      <c r="AD4745" s="1508">
        <f t="shared" si="1712"/>
        <v>600</v>
      </c>
      <c r="AE4745" s="14">
        <f>(J4745-"01.04.2023")/30</f>
        <v>44.633333333333333</v>
      </c>
      <c r="AF4745" s="14">
        <f t="shared" si="1713"/>
        <v>69.333333333333329</v>
      </c>
      <c r="AG4745" s="14">
        <f t="shared" si="1714"/>
        <v>8.6538461538461551</v>
      </c>
      <c r="AH4745" s="14">
        <f>AG4745-AE4745</f>
        <v>-35.97948717948718</v>
      </c>
      <c r="AI4745" s="14">
        <f>AC4745-(AE4745*AF4745)</f>
        <v>-2494.5777777777776</v>
      </c>
      <c r="AJ4745" s="1503"/>
    </row>
    <row r="4746" spans="1:36" ht="18.75" customHeight="1">
      <c r="A4746" s="1503">
        <v>104</v>
      </c>
      <c r="B4746" s="2303" t="s">
        <v>10544</v>
      </c>
      <c r="C4746" s="2340" t="s">
        <v>143</v>
      </c>
      <c r="D4746" s="2337">
        <v>1</v>
      </c>
      <c r="E4746" s="2336"/>
      <c r="F4746" s="2336"/>
      <c r="G4746" s="2337">
        <v>150</v>
      </c>
      <c r="H4746" s="2337">
        <f t="shared" si="1716"/>
        <v>150</v>
      </c>
      <c r="I4746" s="1351">
        <v>45005</v>
      </c>
      <c r="J4746" s="2332">
        <v>45473</v>
      </c>
      <c r="K4746" s="1354"/>
      <c r="L4746" s="2242"/>
      <c r="M4746" s="1354"/>
      <c r="N4746" s="1286"/>
      <c r="O4746" s="1286"/>
      <c r="P4746" s="1354"/>
      <c r="Q4746" s="1354"/>
      <c r="R4746" s="1354"/>
      <c r="S4746" s="2321"/>
      <c r="T4746" s="1354"/>
      <c r="U4746" s="1354"/>
      <c r="V4746" s="1354"/>
      <c r="W4746" s="1354"/>
      <c r="X4746" s="1354"/>
      <c r="Y4746" s="1354"/>
      <c r="Z4746" s="1354"/>
      <c r="AA4746" s="1354"/>
      <c r="AB4746" s="1354"/>
      <c r="AC4746" s="1507">
        <f t="shared" si="1711"/>
        <v>150</v>
      </c>
      <c r="AD4746" s="1508">
        <f t="shared" si="1712"/>
        <v>150</v>
      </c>
      <c r="AE4746" s="14">
        <f>(J4746-"01.04.2023")/30</f>
        <v>15.2</v>
      </c>
      <c r="AF4746" s="14">
        <f t="shared" si="1713"/>
        <v>0</v>
      </c>
      <c r="AG4746" s="14" t="e">
        <f t="shared" si="1714"/>
        <v>#DIV/0!</v>
      </c>
      <c r="AH4746" s="14" t="e">
        <f>AG4746-AE4746</f>
        <v>#DIV/0!</v>
      </c>
      <c r="AI4746" s="14">
        <f>AC4746-(AE4746*AF4746)</f>
        <v>150</v>
      </c>
      <c r="AJ4746" s="1503"/>
    </row>
    <row r="4747" spans="1:36" ht="18.75" customHeight="1">
      <c r="A4747" s="1503">
        <v>105</v>
      </c>
      <c r="B4747" s="2303" t="s">
        <v>10545</v>
      </c>
      <c r="C4747" s="2340" t="s">
        <v>143</v>
      </c>
      <c r="D4747" s="2337">
        <v>417.03</v>
      </c>
      <c r="E4747" s="2336"/>
      <c r="F4747" s="2336"/>
      <c r="G4747" s="2337">
        <v>100</v>
      </c>
      <c r="H4747" s="2337">
        <f t="shared" si="1716"/>
        <v>41703</v>
      </c>
      <c r="I4747" s="1351">
        <v>45000</v>
      </c>
      <c r="J4747" s="2332">
        <v>45443</v>
      </c>
      <c r="K4747" s="1354"/>
      <c r="L4747" s="2242"/>
      <c r="M4747" s="1354"/>
      <c r="N4747" s="1286"/>
      <c r="O4747" s="1286"/>
      <c r="P4747" s="1354">
        <v>1</v>
      </c>
      <c r="Q4747" s="1354"/>
      <c r="R4747" s="1354"/>
      <c r="S4747" s="2321"/>
      <c r="T4747" s="1354"/>
      <c r="U4747" s="1354"/>
      <c r="V4747" s="1354"/>
      <c r="W4747" s="1354"/>
      <c r="X4747" s="1354"/>
      <c r="Y4747" s="1354"/>
      <c r="Z4747" s="1354"/>
      <c r="AA4747" s="1354"/>
      <c r="AB4747" s="1354"/>
      <c r="AC4747" s="1507">
        <f t="shared" si="1711"/>
        <v>99</v>
      </c>
      <c r="AD4747" s="1508">
        <f t="shared" si="1712"/>
        <v>41285.969999999994</v>
      </c>
      <c r="AE4747" s="14">
        <f>(J4747-"01.04.2023")/30</f>
        <v>14.2</v>
      </c>
      <c r="AF4747" s="14">
        <f t="shared" si="1713"/>
        <v>0.33333333333333331</v>
      </c>
      <c r="AG4747" s="14">
        <f t="shared" si="1714"/>
        <v>297</v>
      </c>
      <c r="AH4747" s="14">
        <f>AG4747-AE4747</f>
        <v>282.8</v>
      </c>
      <c r="AI4747" s="14">
        <f>AC4747-(AE4747*AF4747)</f>
        <v>94.266666666666666</v>
      </c>
      <c r="AJ4747" s="1503"/>
    </row>
    <row r="4748" spans="1:36" ht="18.75" customHeight="1">
      <c r="A4748" s="1503">
        <v>106</v>
      </c>
      <c r="B4748" s="2303" t="s">
        <v>10546</v>
      </c>
      <c r="C4748" s="2340" t="s">
        <v>143</v>
      </c>
      <c r="D4748" s="2337">
        <v>1</v>
      </c>
      <c r="E4748" s="2336"/>
      <c r="F4748" s="2336"/>
      <c r="G4748" s="2337">
        <v>10</v>
      </c>
      <c r="H4748" s="2337">
        <f t="shared" si="1716"/>
        <v>10</v>
      </c>
      <c r="I4748" s="1351">
        <v>45000</v>
      </c>
      <c r="J4748" s="2332">
        <v>45084</v>
      </c>
      <c r="K4748" s="1354"/>
      <c r="L4748" s="2242"/>
      <c r="M4748" s="1354"/>
      <c r="N4748" s="1286"/>
      <c r="O4748" s="1286"/>
      <c r="P4748" s="1354">
        <v>2</v>
      </c>
      <c r="Q4748" s="1354"/>
      <c r="R4748" s="1354"/>
      <c r="S4748" s="2321"/>
      <c r="T4748" s="1354"/>
      <c r="U4748" s="1354"/>
      <c r="V4748" s="1354"/>
      <c r="W4748" s="1354"/>
      <c r="X4748" s="1354"/>
      <c r="Y4748" s="1354"/>
      <c r="Z4748" s="1354"/>
      <c r="AA4748" s="1354"/>
      <c r="AB4748" s="1354"/>
      <c r="AC4748" s="1507">
        <f t="shared" si="1711"/>
        <v>8</v>
      </c>
      <c r="AD4748" s="1508">
        <f t="shared" si="1712"/>
        <v>8</v>
      </c>
      <c r="AE4748" s="14">
        <f>(J4748-"01.04.2023")/30</f>
        <v>2.2333333333333334</v>
      </c>
      <c r="AF4748" s="14">
        <f t="shared" si="1713"/>
        <v>0.66666666666666663</v>
      </c>
      <c r="AG4748" s="14">
        <f t="shared" si="1714"/>
        <v>12</v>
      </c>
      <c r="AH4748" s="14">
        <f>AG4748-AE4748</f>
        <v>9.7666666666666657</v>
      </c>
      <c r="AI4748" s="14">
        <f>AC4748-(AE4748*AF4748)</f>
        <v>6.5111111111111111</v>
      </c>
      <c r="AJ4748" s="1503"/>
    </row>
    <row r="4749" spans="1:36" ht="18.75" customHeight="1">
      <c r="A4749" s="1503">
        <v>107</v>
      </c>
      <c r="B4749" s="2298" t="s">
        <v>3934</v>
      </c>
      <c r="C4749" s="2299" t="s">
        <v>66</v>
      </c>
      <c r="D4749" s="2320">
        <v>0.5</v>
      </c>
      <c r="E4749" s="2316">
        <v>20</v>
      </c>
      <c r="F4749" s="1362">
        <f t="shared" ref="F4749:F4757" si="1721">E4749*D4749</f>
        <v>10</v>
      </c>
      <c r="G4749" s="2321"/>
      <c r="H4749" s="1354">
        <f t="shared" ref="H4749:H4756" si="1722">D4749*G4749</f>
        <v>0</v>
      </c>
      <c r="I4749" s="1351">
        <v>44722</v>
      </c>
      <c r="J4749" s="2332" t="s">
        <v>231</v>
      </c>
      <c r="K4749" s="1354"/>
      <c r="L4749" s="2242"/>
      <c r="M4749" s="1354"/>
      <c r="N4749" s="1286"/>
      <c r="O4749" s="1286"/>
      <c r="P4749" s="1354"/>
      <c r="Q4749" s="1354"/>
      <c r="R4749" s="1354"/>
      <c r="S4749" s="2321"/>
      <c r="T4749" s="1354"/>
      <c r="U4749" s="1354"/>
      <c r="V4749" s="1354"/>
      <c r="W4749" s="1354"/>
      <c r="X4749" s="1354"/>
      <c r="Y4749" s="1354"/>
      <c r="Z4749" s="1354"/>
      <c r="AA4749" s="1354"/>
      <c r="AB4749" s="1354"/>
      <c r="AC4749" s="1507">
        <f t="shared" si="1711"/>
        <v>20</v>
      </c>
      <c r="AD4749" s="1508">
        <f t="shared" si="1712"/>
        <v>10</v>
      </c>
      <c r="AE4749" s="14" t="s">
        <v>334</v>
      </c>
      <c r="AF4749" s="14">
        <f t="shared" si="1713"/>
        <v>0</v>
      </c>
      <c r="AG4749" s="14" t="e">
        <f t="shared" si="1714"/>
        <v>#DIV/0!</v>
      </c>
      <c r="AH4749" s="14" t="s">
        <v>334</v>
      </c>
      <c r="AI4749" s="14" t="s">
        <v>334</v>
      </c>
      <c r="AJ4749" s="1503"/>
    </row>
    <row r="4750" spans="1:36" ht="18.75" customHeight="1">
      <c r="A4750" s="1503">
        <v>108</v>
      </c>
      <c r="B4750" s="2298" t="s">
        <v>3935</v>
      </c>
      <c r="C4750" s="2299" t="s">
        <v>66</v>
      </c>
      <c r="D4750" s="2320">
        <v>0.5</v>
      </c>
      <c r="E4750" s="2316">
        <v>10</v>
      </c>
      <c r="F4750" s="1362">
        <f t="shared" si="1721"/>
        <v>5</v>
      </c>
      <c r="G4750" s="2321"/>
      <c r="H4750" s="1354">
        <f t="shared" si="1722"/>
        <v>0</v>
      </c>
      <c r="I4750" s="1351">
        <v>44722</v>
      </c>
      <c r="J4750" s="2332" t="s">
        <v>231</v>
      </c>
      <c r="K4750" s="1354"/>
      <c r="L4750" s="2242"/>
      <c r="M4750" s="1354"/>
      <c r="N4750" s="1286"/>
      <c r="O4750" s="1286"/>
      <c r="P4750" s="1354"/>
      <c r="Q4750" s="1354"/>
      <c r="R4750" s="1354"/>
      <c r="S4750" s="2321"/>
      <c r="T4750" s="1354"/>
      <c r="U4750" s="1354"/>
      <c r="V4750" s="1354"/>
      <c r="W4750" s="1354"/>
      <c r="X4750" s="1354"/>
      <c r="Y4750" s="1354"/>
      <c r="Z4750" s="1354"/>
      <c r="AA4750" s="1354"/>
      <c r="AB4750" s="1354"/>
      <c r="AC4750" s="1507">
        <f t="shared" si="1711"/>
        <v>10</v>
      </c>
      <c r="AD4750" s="1508">
        <f t="shared" si="1712"/>
        <v>5</v>
      </c>
      <c r="AE4750" s="14" t="s">
        <v>334</v>
      </c>
      <c r="AF4750" s="14">
        <f t="shared" si="1713"/>
        <v>0</v>
      </c>
      <c r="AG4750" s="14" t="e">
        <f t="shared" si="1714"/>
        <v>#DIV/0!</v>
      </c>
      <c r="AH4750" s="14" t="s">
        <v>334</v>
      </c>
      <c r="AI4750" s="14" t="s">
        <v>334</v>
      </c>
      <c r="AJ4750" s="1503"/>
    </row>
    <row r="4751" spans="1:36" ht="18.75" customHeight="1">
      <c r="A4751" s="1503">
        <v>109</v>
      </c>
      <c r="B4751" s="2298" t="s">
        <v>3936</v>
      </c>
      <c r="C4751" s="2314" t="s">
        <v>66</v>
      </c>
      <c r="D4751" s="2315">
        <v>0.5</v>
      </c>
      <c r="E4751" s="2316">
        <v>20</v>
      </c>
      <c r="F4751" s="1362">
        <f t="shared" si="1721"/>
        <v>10</v>
      </c>
      <c r="G4751" s="2317"/>
      <c r="H4751" s="1354">
        <f t="shared" si="1722"/>
        <v>0</v>
      </c>
      <c r="I4751" s="1351">
        <v>44722</v>
      </c>
      <c r="J4751" s="2332" t="s">
        <v>231</v>
      </c>
      <c r="K4751" s="1354"/>
      <c r="L4751" s="2242"/>
      <c r="M4751" s="1354"/>
      <c r="N4751" s="1286"/>
      <c r="O4751" s="1286"/>
      <c r="P4751" s="1354"/>
      <c r="Q4751" s="1354"/>
      <c r="R4751" s="1354"/>
      <c r="S4751" s="2321"/>
      <c r="T4751" s="1354"/>
      <c r="U4751" s="1354"/>
      <c r="V4751" s="1354"/>
      <c r="W4751" s="1354"/>
      <c r="X4751" s="1354"/>
      <c r="Y4751" s="1354"/>
      <c r="Z4751" s="1354"/>
      <c r="AA4751" s="1354"/>
      <c r="AB4751" s="1354"/>
      <c r="AC4751" s="1507">
        <f t="shared" si="1711"/>
        <v>20</v>
      </c>
      <c r="AD4751" s="1508">
        <f t="shared" si="1712"/>
        <v>10</v>
      </c>
      <c r="AE4751" s="14" t="s">
        <v>334</v>
      </c>
      <c r="AF4751" s="14">
        <f t="shared" si="1713"/>
        <v>0</v>
      </c>
      <c r="AG4751" s="14" t="e">
        <f t="shared" si="1714"/>
        <v>#DIV/0!</v>
      </c>
      <c r="AH4751" s="14" t="s">
        <v>334</v>
      </c>
      <c r="AI4751" s="14" t="s">
        <v>334</v>
      </c>
      <c r="AJ4751" s="1503"/>
    </row>
    <row r="4752" spans="1:36" ht="18.75" customHeight="1">
      <c r="A4752" s="1503">
        <v>110</v>
      </c>
      <c r="B4752" s="2298" t="s">
        <v>3937</v>
      </c>
      <c r="C4752" s="2314" t="s">
        <v>66</v>
      </c>
      <c r="D4752" s="2315">
        <v>0.5</v>
      </c>
      <c r="E4752" s="2316">
        <v>50</v>
      </c>
      <c r="F4752" s="1362">
        <f t="shared" si="1721"/>
        <v>25</v>
      </c>
      <c r="G4752" s="2317"/>
      <c r="H4752" s="1354">
        <f t="shared" si="1722"/>
        <v>0</v>
      </c>
      <c r="I4752" s="1351">
        <v>44722</v>
      </c>
      <c r="J4752" s="2332" t="s">
        <v>231</v>
      </c>
      <c r="K4752" s="1354"/>
      <c r="L4752" s="2242"/>
      <c r="M4752" s="1354"/>
      <c r="N4752" s="1286"/>
      <c r="O4752" s="1286"/>
      <c r="P4752" s="1354"/>
      <c r="Q4752" s="1354"/>
      <c r="R4752" s="1354"/>
      <c r="S4752" s="2321"/>
      <c r="T4752" s="1354"/>
      <c r="U4752" s="1354"/>
      <c r="V4752" s="1354"/>
      <c r="W4752" s="1354"/>
      <c r="X4752" s="1354"/>
      <c r="Y4752" s="1354"/>
      <c r="Z4752" s="1354"/>
      <c r="AA4752" s="1354"/>
      <c r="AB4752" s="1354"/>
      <c r="AC4752" s="1507">
        <f t="shared" si="1711"/>
        <v>50</v>
      </c>
      <c r="AD4752" s="1508">
        <f t="shared" si="1712"/>
        <v>25</v>
      </c>
      <c r="AE4752" s="14" t="s">
        <v>334</v>
      </c>
      <c r="AF4752" s="14">
        <f t="shared" si="1713"/>
        <v>0</v>
      </c>
      <c r="AG4752" s="14" t="e">
        <f t="shared" si="1714"/>
        <v>#DIV/0!</v>
      </c>
      <c r="AH4752" s="14" t="s">
        <v>334</v>
      </c>
      <c r="AI4752" s="14" t="s">
        <v>334</v>
      </c>
      <c r="AJ4752" s="1503"/>
    </row>
    <row r="4753" spans="1:36" ht="18.75" customHeight="1">
      <c r="A4753" s="1503">
        <v>111</v>
      </c>
      <c r="B4753" s="2298" t="s">
        <v>3938</v>
      </c>
      <c r="C4753" s="2328" t="s">
        <v>66</v>
      </c>
      <c r="D4753" s="2315">
        <v>1.5</v>
      </c>
      <c r="E4753" s="2316">
        <v>5</v>
      </c>
      <c r="F4753" s="1362">
        <f t="shared" si="1721"/>
        <v>7.5</v>
      </c>
      <c r="G4753" s="2329"/>
      <c r="H4753" s="1354">
        <f t="shared" si="1722"/>
        <v>0</v>
      </c>
      <c r="I4753" s="1351">
        <v>44722</v>
      </c>
      <c r="J4753" s="2332" t="s">
        <v>231</v>
      </c>
      <c r="K4753" s="1354"/>
      <c r="L4753" s="2242"/>
      <c r="M4753" s="1354"/>
      <c r="N4753" s="1286"/>
      <c r="O4753" s="1286"/>
      <c r="P4753" s="1354"/>
      <c r="Q4753" s="1354"/>
      <c r="R4753" s="1354"/>
      <c r="S4753" s="2321"/>
      <c r="T4753" s="1354"/>
      <c r="U4753" s="1354"/>
      <c r="V4753" s="1354"/>
      <c r="W4753" s="1354"/>
      <c r="X4753" s="1354"/>
      <c r="Y4753" s="1354"/>
      <c r="Z4753" s="1354"/>
      <c r="AA4753" s="1354"/>
      <c r="AB4753" s="1354"/>
      <c r="AC4753" s="1507">
        <f t="shared" si="1711"/>
        <v>5</v>
      </c>
      <c r="AD4753" s="1508">
        <f t="shared" si="1712"/>
        <v>7.5</v>
      </c>
      <c r="AE4753" s="14" t="s">
        <v>334</v>
      </c>
      <c r="AF4753" s="14">
        <f t="shared" si="1713"/>
        <v>0</v>
      </c>
      <c r="AG4753" s="14" t="e">
        <f t="shared" si="1714"/>
        <v>#DIV/0!</v>
      </c>
      <c r="AH4753" s="14" t="s">
        <v>334</v>
      </c>
      <c r="AI4753" s="14" t="s">
        <v>334</v>
      </c>
      <c r="AJ4753" s="1503"/>
    </row>
    <row r="4754" spans="1:36" ht="18.75" customHeight="1">
      <c r="A4754" s="1503">
        <v>112</v>
      </c>
      <c r="B4754" s="2298" t="s">
        <v>3939</v>
      </c>
      <c r="C4754" s="2328" t="s">
        <v>66</v>
      </c>
      <c r="D4754" s="2330">
        <v>2</v>
      </c>
      <c r="E4754" s="2316">
        <v>5</v>
      </c>
      <c r="F4754" s="1362">
        <f t="shared" si="1721"/>
        <v>10</v>
      </c>
      <c r="G4754" s="2329"/>
      <c r="H4754" s="1354">
        <f t="shared" si="1722"/>
        <v>0</v>
      </c>
      <c r="I4754" s="1351">
        <v>44722</v>
      </c>
      <c r="J4754" s="2332" t="s">
        <v>231</v>
      </c>
      <c r="K4754" s="1354"/>
      <c r="L4754" s="2242"/>
      <c r="M4754" s="1354"/>
      <c r="N4754" s="1286"/>
      <c r="O4754" s="1286"/>
      <c r="P4754" s="1354"/>
      <c r="Q4754" s="1354"/>
      <c r="R4754" s="1354"/>
      <c r="S4754" s="2321"/>
      <c r="T4754" s="1354"/>
      <c r="U4754" s="1354"/>
      <c r="V4754" s="1354"/>
      <c r="W4754" s="1354"/>
      <c r="X4754" s="1354"/>
      <c r="Y4754" s="1354"/>
      <c r="Z4754" s="1354"/>
      <c r="AA4754" s="1354"/>
      <c r="AB4754" s="1354"/>
      <c r="AC4754" s="1507">
        <f t="shared" si="1711"/>
        <v>5</v>
      </c>
      <c r="AD4754" s="1508">
        <f t="shared" si="1712"/>
        <v>10</v>
      </c>
      <c r="AE4754" s="14" t="s">
        <v>334</v>
      </c>
      <c r="AF4754" s="14">
        <f t="shared" si="1713"/>
        <v>0</v>
      </c>
      <c r="AG4754" s="14" t="e">
        <f t="shared" si="1714"/>
        <v>#DIV/0!</v>
      </c>
      <c r="AH4754" s="14" t="s">
        <v>334</v>
      </c>
      <c r="AI4754" s="14" t="s">
        <v>334</v>
      </c>
      <c r="AJ4754" s="1503"/>
    </row>
    <row r="4755" spans="1:36" ht="18.75" customHeight="1">
      <c r="A4755" s="1503">
        <v>113</v>
      </c>
      <c r="B4755" s="2335" t="s">
        <v>667</v>
      </c>
      <c r="C4755" s="1286" t="s">
        <v>66</v>
      </c>
      <c r="D4755" s="1366"/>
      <c r="E4755" s="1286">
        <v>3</v>
      </c>
      <c r="F4755" s="1362">
        <f t="shared" si="1721"/>
        <v>0</v>
      </c>
      <c r="G4755" s="1354"/>
      <c r="H4755" s="1354">
        <f t="shared" si="1722"/>
        <v>0</v>
      </c>
      <c r="I4755" s="1351">
        <v>44000</v>
      </c>
      <c r="J4755" s="1528" t="s">
        <v>231</v>
      </c>
      <c r="K4755" s="1354"/>
      <c r="L4755" s="2242"/>
      <c r="M4755" s="1354"/>
      <c r="N4755" s="1286"/>
      <c r="O4755" s="1286"/>
      <c r="P4755" s="1354"/>
      <c r="Q4755" s="1354"/>
      <c r="R4755" s="1354"/>
      <c r="S4755" s="1354"/>
      <c r="T4755" s="1354"/>
      <c r="U4755" s="1354"/>
      <c r="V4755" s="1354"/>
      <c r="W4755" s="1354"/>
      <c r="X4755" s="1354"/>
      <c r="Y4755" s="1354"/>
      <c r="Z4755" s="1354"/>
      <c r="AA4755" s="1354"/>
      <c r="AB4755" s="1354"/>
      <c r="AC4755" s="1507">
        <f t="shared" si="1711"/>
        <v>3</v>
      </c>
      <c r="AD4755" s="1508">
        <f t="shared" si="1712"/>
        <v>0</v>
      </c>
      <c r="AE4755" s="14" t="s">
        <v>334</v>
      </c>
      <c r="AF4755" s="14">
        <f t="shared" si="1713"/>
        <v>0</v>
      </c>
      <c r="AG4755" s="14" t="e">
        <f t="shared" si="1714"/>
        <v>#DIV/0!</v>
      </c>
      <c r="AH4755" s="14" t="s">
        <v>334</v>
      </c>
      <c r="AI4755" s="14" t="s">
        <v>334</v>
      </c>
      <c r="AJ4755" s="1503"/>
    </row>
    <row r="4756" spans="1:36" ht="18.75" customHeight="1">
      <c r="A4756" s="1503">
        <v>114</v>
      </c>
      <c r="B4756" s="2341" t="s">
        <v>3963</v>
      </c>
      <c r="C4756" s="2342" t="s">
        <v>66</v>
      </c>
      <c r="D4756" s="1366">
        <v>1.5</v>
      </c>
      <c r="E4756" s="2342"/>
      <c r="F4756" s="1362">
        <f t="shared" si="1721"/>
        <v>0</v>
      </c>
      <c r="G4756" s="1354">
        <v>100</v>
      </c>
      <c r="H4756" s="1354">
        <f t="shared" si="1722"/>
        <v>150</v>
      </c>
      <c r="I4756" s="2343">
        <v>44939</v>
      </c>
      <c r="J4756" s="1528" t="s">
        <v>231</v>
      </c>
      <c r="K4756" s="1354"/>
      <c r="L4756" s="2242"/>
      <c r="M4756" s="1354"/>
      <c r="N4756" s="2342"/>
      <c r="O4756" s="2342"/>
      <c r="P4756" s="2262">
        <v>6</v>
      </c>
      <c r="Q4756" s="1354"/>
      <c r="R4756" s="1354"/>
      <c r="S4756" s="1354"/>
      <c r="T4756" s="1354"/>
      <c r="U4756" s="1354"/>
      <c r="V4756" s="1354"/>
      <c r="W4756" s="1354"/>
      <c r="X4756" s="1354"/>
      <c r="Y4756" s="1354"/>
      <c r="Z4756" s="1354"/>
      <c r="AA4756" s="1354"/>
      <c r="AB4756" s="1354"/>
      <c r="AC4756" s="1507">
        <f t="shared" si="1711"/>
        <v>94</v>
      </c>
      <c r="AD4756" s="1508">
        <f t="shared" si="1712"/>
        <v>141</v>
      </c>
      <c r="AE4756" s="14" t="s">
        <v>334</v>
      </c>
      <c r="AF4756" s="14">
        <f t="shared" si="1713"/>
        <v>2</v>
      </c>
      <c r="AG4756" s="14">
        <f t="shared" si="1714"/>
        <v>47</v>
      </c>
      <c r="AH4756" s="14" t="s">
        <v>334</v>
      </c>
      <c r="AI4756" s="14" t="s">
        <v>334</v>
      </c>
      <c r="AJ4756" s="1503"/>
    </row>
    <row r="4757" spans="1:36" ht="18.75" customHeight="1">
      <c r="A4757" s="1503">
        <v>115</v>
      </c>
      <c r="B4757" s="2341" t="s">
        <v>3963</v>
      </c>
      <c r="C4757" s="2342" t="s">
        <v>66</v>
      </c>
      <c r="D4757" s="1366">
        <v>1.5</v>
      </c>
      <c r="E4757" s="2342">
        <v>76</v>
      </c>
      <c r="F4757" s="1362">
        <f t="shared" si="1721"/>
        <v>114</v>
      </c>
      <c r="G4757" s="1354"/>
      <c r="H4757" s="1354"/>
      <c r="I4757" s="2343">
        <v>44785</v>
      </c>
      <c r="J4757" s="1528" t="s">
        <v>231</v>
      </c>
      <c r="K4757" s="1354"/>
      <c r="L4757" s="2242"/>
      <c r="M4757" s="1354"/>
      <c r="N4757" s="2342">
        <v>10</v>
      </c>
      <c r="O4757" s="2342">
        <v>27</v>
      </c>
      <c r="P4757" s="2262">
        <v>13</v>
      </c>
      <c r="Q4757" s="1354"/>
      <c r="R4757" s="1354"/>
      <c r="S4757" s="1354"/>
      <c r="T4757" s="1354"/>
      <c r="U4757" s="1354"/>
      <c r="V4757" s="1354"/>
      <c r="W4757" s="1354"/>
      <c r="X4757" s="1354"/>
      <c r="Y4757" s="1354"/>
      <c r="Z4757" s="1354"/>
      <c r="AA4757" s="1354"/>
      <c r="AB4757" s="1354"/>
      <c r="AC4757" s="1507">
        <f t="shared" si="1711"/>
        <v>26</v>
      </c>
      <c r="AD4757" s="1508">
        <f t="shared" si="1712"/>
        <v>39</v>
      </c>
      <c r="AE4757" s="14" t="s">
        <v>334</v>
      </c>
      <c r="AF4757" s="14">
        <f t="shared" si="1713"/>
        <v>16.666666666666668</v>
      </c>
      <c r="AG4757" s="14">
        <f t="shared" si="1714"/>
        <v>1.5599999999999998</v>
      </c>
      <c r="AH4757" s="14" t="s">
        <v>334</v>
      </c>
      <c r="AI4757" s="14" t="s">
        <v>334</v>
      </c>
      <c r="AJ4757" s="1503"/>
    </row>
    <row r="4758" spans="1:36" ht="18.75" customHeight="1">
      <c r="A4758" s="1503">
        <v>116</v>
      </c>
      <c r="B4758" s="2303" t="s">
        <v>10547</v>
      </c>
      <c r="C4758" s="2337" t="s">
        <v>153</v>
      </c>
      <c r="D4758" s="2337">
        <v>1</v>
      </c>
      <c r="E4758" s="2336"/>
      <c r="F4758" s="2336"/>
      <c r="G4758" s="2336">
        <v>420</v>
      </c>
      <c r="H4758" s="1354">
        <f>D4758*G4758</f>
        <v>420</v>
      </c>
      <c r="I4758" s="2343">
        <v>44986</v>
      </c>
      <c r="J4758" s="2332">
        <v>45291</v>
      </c>
      <c r="K4758" s="1354"/>
      <c r="L4758" s="2242"/>
      <c r="M4758" s="1354"/>
      <c r="N4758" s="2342"/>
      <c r="O4758" s="2342"/>
      <c r="P4758" s="2262"/>
      <c r="Q4758" s="1354"/>
      <c r="R4758" s="1354"/>
      <c r="S4758" s="1354"/>
      <c r="T4758" s="1354"/>
      <c r="U4758" s="1354"/>
      <c r="V4758" s="1354"/>
      <c r="W4758" s="1354"/>
      <c r="X4758" s="1354"/>
      <c r="Y4758" s="1354"/>
      <c r="Z4758" s="1354"/>
      <c r="AA4758" s="1354"/>
      <c r="AB4758" s="1354"/>
      <c r="AC4758" s="1507">
        <f t="shared" si="1711"/>
        <v>420</v>
      </c>
      <c r="AD4758" s="1508">
        <f t="shared" si="1712"/>
        <v>420</v>
      </c>
      <c r="AE4758" s="14">
        <f>(J4758-"01.04.2023")/30</f>
        <v>9.1333333333333329</v>
      </c>
      <c r="AF4758" s="14">
        <f t="shared" si="1713"/>
        <v>0</v>
      </c>
      <c r="AG4758" s="14" t="e">
        <f t="shared" si="1714"/>
        <v>#DIV/0!</v>
      </c>
      <c r="AH4758" s="14" t="e">
        <f>AG4758-AE4758</f>
        <v>#DIV/0!</v>
      </c>
      <c r="AI4758" s="14">
        <f>AC4758-(AE4758*AF4758)</f>
        <v>420</v>
      </c>
      <c r="AJ4758" s="1503"/>
    </row>
    <row r="4759" spans="1:36" ht="18.75" customHeight="1">
      <c r="A4759" s="1503">
        <v>117</v>
      </c>
      <c r="B4759" s="2303" t="s">
        <v>10548</v>
      </c>
      <c r="C4759" s="2337" t="s">
        <v>153</v>
      </c>
      <c r="D4759" s="2337">
        <v>1</v>
      </c>
      <c r="E4759" s="2336"/>
      <c r="F4759" s="2336"/>
      <c r="G4759" s="2336">
        <v>840</v>
      </c>
      <c r="H4759" s="1354">
        <f>D4759*G4759</f>
        <v>840</v>
      </c>
      <c r="I4759" s="2343">
        <v>44986</v>
      </c>
      <c r="J4759" s="2332">
        <v>45350</v>
      </c>
      <c r="K4759" s="1354"/>
      <c r="L4759" s="2242"/>
      <c r="M4759" s="1354"/>
      <c r="N4759" s="2342"/>
      <c r="O4759" s="2342"/>
      <c r="P4759" s="2262"/>
      <c r="Q4759" s="1354"/>
      <c r="R4759" s="1354"/>
      <c r="S4759" s="1354"/>
      <c r="T4759" s="1354"/>
      <c r="U4759" s="1354"/>
      <c r="V4759" s="1354"/>
      <c r="W4759" s="1354"/>
      <c r="X4759" s="1354"/>
      <c r="Y4759" s="1354"/>
      <c r="Z4759" s="1354"/>
      <c r="AA4759" s="1354"/>
      <c r="AB4759" s="1354"/>
      <c r="AC4759" s="1507">
        <f t="shared" si="1711"/>
        <v>840</v>
      </c>
      <c r="AD4759" s="1508">
        <f t="shared" si="1712"/>
        <v>840</v>
      </c>
      <c r="AE4759" s="14">
        <f>(J4759-"01.04.2023")/30</f>
        <v>11.1</v>
      </c>
      <c r="AF4759" s="14">
        <f t="shared" si="1713"/>
        <v>0</v>
      </c>
      <c r="AG4759" s="14" t="e">
        <f t="shared" si="1714"/>
        <v>#DIV/0!</v>
      </c>
      <c r="AH4759" s="14" t="e">
        <f>AG4759-AE4759</f>
        <v>#DIV/0!</v>
      </c>
      <c r="AI4759" s="14">
        <f>AC4759-(AE4759*AF4759)</f>
        <v>840</v>
      </c>
      <c r="AJ4759" s="1503"/>
    </row>
    <row r="4760" spans="1:36" ht="18.75" customHeight="1">
      <c r="A4760" s="1503">
        <v>118</v>
      </c>
      <c r="B4760" s="2341" t="s">
        <v>144</v>
      </c>
      <c r="C4760" s="2342" t="s">
        <v>66</v>
      </c>
      <c r="D4760" s="1366">
        <v>51</v>
      </c>
      <c r="E4760" s="2342">
        <v>73</v>
      </c>
      <c r="F4760" s="1362">
        <f t="shared" ref="F4760:F4766" si="1723">E4760*D4760</f>
        <v>3723</v>
      </c>
      <c r="G4760" s="1354"/>
      <c r="H4760" s="1354"/>
      <c r="I4760" s="2343">
        <v>44025</v>
      </c>
      <c r="J4760" s="1528" t="s">
        <v>231</v>
      </c>
      <c r="K4760" s="1354"/>
      <c r="L4760" s="2242"/>
      <c r="M4760" s="1354"/>
      <c r="N4760" s="2342"/>
      <c r="O4760" s="2342"/>
      <c r="P4760" s="2262"/>
      <c r="Q4760" s="1354"/>
      <c r="R4760" s="1354"/>
      <c r="S4760" s="1354"/>
      <c r="T4760" s="1354"/>
      <c r="U4760" s="1354"/>
      <c r="V4760" s="1354"/>
      <c r="W4760" s="1354"/>
      <c r="X4760" s="1354"/>
      <c r="Y4760" s="1354"/>
      <c r="Z4760" s="1354"/>
      <c r="AA4760" s="1354"/>
      <c r="AB4760" s="1354"/>
      <c r="AC4760" s="1507">
        <f t="shared" si="1711"/>
        <v>73</v>
      </c>
      <c r="AD4760" s="1508">
        <f t="shared" si="1712"/>
        <v>3723</v>
      </c>
      <c r="AE4760" s="14" t="s">
        <v>334</v>
      </c>
      <c r="AF4760" s="14">
        <f t="shared" si="1713"/>
        <v>0</v>
      </c>
      <c r="AG4760" s="14" t="e">
        <f t="shared" si="1714"/>
        <v>#DIV/0!</v>
      </c>
      <c r="AH4760" s="14" t="s">
        <v>334</v>
      </c>
      <c r="AI4760" s="14" t="s">
        <v>334</v>
      </c>
      <c r="AJ4760" s="1503"/>
    </row>
    <row r="4761" spans="1:36" ht="18.75" customHeight="1">
      <c r="A4761" s="1503">
        <v>120</v>
      </c>
      <c r="B4761" s="2335" t="s">
        <v>669</v>
      </c>
      <c r="C4761" s="2342" t="s">
        <v>66</v>
      </c>
      <c r="D4761" s="1366">
        <v>26</v>
      </c>
      <c r="E4761" s="2342">
        <v>187</v>
      </c>
      <c r="F4761" s="1362">
        <f t="shared" si="1723"/>
        <v>4862</v>
      </c>
      <c r="G4761" s="1354"/>
      <c r="H4761" s="1354"/>
      <c r="I4761" s="2343">
        <v>44076</v>
      </c>
      <c r="J4761" s="2332">
        <v>45688</v>
      </c>
      <c r="K4761" s="1354"/>
      <c r="L4761" s="2242"/>
      <c r="M4761" s="1354"/>
      <c r="N4761" s="2342"/>
      <c r="O4761" s="2342"/>
      <c r="P4761" s="2262"/>
      <c r="Q4761" s="1354"/>
      <c r="R4761" s="1354"/>
      <c r="S4761" s="1354"/>
      <c r="T4761" s="1354"/>
      <c r="U4761" s="1354"/>
      <c r="V4761" s="1354"/>
      <c r="W4761" s="1354"/>
      <c r="X4761" s="1354"/>
      <c r="Y4761" s="1354"/>
      <c r="Z4761" s="1354"/>
      <c r="AA4761" s="1354"/>
      <c r="AB4761" s="1354"/>
      <c r="AC4761" s="1507">
        <f t="shared" si="1711"/>
        <v>187</v>
      </c>
      <c r="AD4761" s="1508">
        <f t="shared" si="1712"/>
        <v>4862</v>
      </c>
      <c r="AE4761" s="14">
        <f>(J4761-"01.04.2023")/30</f>
        <v>22.366666666666667</v>
      </c>
      <c r="AF4761" s="14">
        <f t="shared" si="1713"/>
        <v>0</v>
      </c>
      <c r="AG4761" s="14" t="e">
        <f t="shared" si="1714"/>
        <v>#DIV/0!</v>
      </c>
      <c r="AH4761" s="14" t="e">
        <f>AG4761-AE4761</f>
        <v>#DIV/0!</v>
      </c>
      <c r="AI4761" s="14">
        <f>AC4761-(AE4761*AF4761)</f>
        <v>187</v>
      </c>
      <c r="AJ4761" s="1503"/>
    </row>
    <row r="4762" spans="1:36" ht="18.75" customHeight="1">
      <c r="A4762" s="1503">
        <v>121</v>
      </c>
      <c r="B4762" s="2335" t="s">
        <v>6161</v>
      </c>
      <c r="C4762" s="2342" t="s">
        <v>66</v>
      </c>
      <c r="D4762" s="1366">
        <v>10.46</v>
      </c>
      <c r="E4762" s="2342">
        <v>12000</v>
      </c>
      <c r="F4762" s="1362">
        <f t="shared" si="1723"/>
        <v>125520.00000000001</v>
      </c>
      <c r="G4762" s="1354"/>
      <c r="H4762" s="1354"/>
      <c r="I4762" s="2343">
        <v>44596</v>
      </c>
      <c r="J4762" s="2332" t="s">
        <v>1006</v>
      </c>
      <c r="K4762" s="1354"/>
      <c r="L4762" s="2242"/>
      <c r="M4762" s="1354"/>
      <c r="N4762" s="2342"/>
      <c r="O4762" s="2342"/>
      <c r="P4762" s="2262"/>
      <c r="Q4762" s="1354"/>
      <c r="R4762" s="1354"/>
      <c r="S4762" s="1354"/>
      <c r="T4762" s="1354"/>
      <c r="U4762" s="1354"/>
      <c r="V4762" s="1354"/>
      <c r="W4762" s="1354"/>
      <c r="X4762" s="1354"/>
      <c r="Y4762" s="1354"/>
      <c r="Z4762" s="1354"/>
      <c r="AA4762" s="1354"/>
      <c r="AB4762" s="1354"/>
      <c r="AC4762" s="1507">
        <f t="shared" si="1711"/>
        <v>12000</v>
      </c>
      <c r="AD4762" s="1508">
        <f t="shared" si="1712"/>
        <v>125520.00000000001</v>
      </c>
      <c r="AE4762" s="14" t="s">
        <v>334</v>
      </c>
      <c r="AF4762" s="14">
        <f t="shared" si="1713"/>
        <v>0</v>
      </c>
      <c r="AG4762" s="14" t="e">
        <f t="shared" si="1714"/>
        <v>#DIV/0!</v>
      </c>
      <c r="AH4762" s="14" t="s">
        <v>334</v>
      </c>
      <c r="AI4762" s="14" t="s">
        <v>334</v>
      </c>
      <c r="AJ4762" s="1503"/>
    </row>
    <row r="4763" spans="1:36" ht="18.75" customHeight="1">
      <c r="A4763" s="1503">
        <v>122</v>
      </c>
      <c r="B4763" s="2335" t="s">
        <v>6161</v>
      </c>
      <c r="C4763" s="2342" t="s">
        <v>66</v>
      </c>
      <c r="D4763" s="1366">
        <v>82.58</v>
      </c>
      <c r="E4763" s="2342">
        <v>1715</v>
      </c>
      <c r="F4763" s="1362">
        <f t="shared" si="1723"/>
        <v>141624.69999999998</v>
      </c>
      <c r="G4763" s="1354"/>
      <c r="H4763" s="1354"/>
      <c r="I4763" s="2343">
        <v>44596</v>
      </c>
      <c r="J4763" s="2332" t="s">
        <v>1006</v>
      </c>
      <c r="K4763" s="1354"/>
      <c r="L4763" s="2242"/>
      <c r="M4763" s="1354"/>
      <c r="N4763" s="2342"/>
      <c r="O4763" s="2342"/>
      <c r="P4763" s="2262"/>
      <c r="Q4763" s="1354"/>
      <c r="R4763" s="1354"/>
      <c r="S4763" s="1354"/>
      <c r="T4763" s="1354"/>
      <c r="U4763" s="1354"/>
      <c r="V4763" s="1354"/>
      <c r="W4763" s="1354"/>
      <c r="X4763" s="1354"/>
      <c r="Y4763" s="1354"/>
      <c r="Z4763" s="1354"/>
      <c r="AA4763" s="1354"/>
      <c r="AB4763" s="1354"/>
      <c r="AC4763" s="1507">
        <f t="shared" si="1711"/>
        <v>1715</v>
      </c>
      <c r="AD4763" s="1508">
        <f t="shared" si="1712"/>
        <v>141624.69999999998</v>
      </c>
      <c r="AE4763" s="14" t="s">
        <v>334</v>
      </c>
      <c r="AF4763" s="14">
        <f t="shared" si="1713"/>
        <v>0</v>
      </c>
      <c r="AG4763" s="14" t="e">
        <f t="shared" si="1714"/>
        <v>#DIV/0!</v>
      </c>
      <c r="AH4763" s="14" t="s">
        <v>334</v>
      </c>
      <c r="AI4763" s="14" t="s">
        <v>334</v>
      </c>
      <c r="AJ4763" s="1503"/>
    </row>
    <row r="4764" spans="1:36" ht="18.75" customHeight="1">
      <c r="A4764" s="1503">
        <v>123</v>
      </c>
      <c r="B4764" s="2335" t="s">
        <v>6161</v>
      </c>
      <c r="C4764" s="2342" t="s">
        <v>66</v>
      </c>
      <c r="D4764" s="1366">
        <v>81.81</v>
      </c>
      <c r="E4764" s="2342">
        <v>7000</v>
      </c>
      <c r="F4764" s="1362">
        <f t="shared" si="1723"/>
        <v>572670</v>
      </c>
      <c r="G4764" s="1354"/>
      <c r="H4764" s="1354"/>
      <c r="I4764" s="2343">
        <v>44596</v>
      </c>
      <c r="J4764" s="2332" t="s">
        <v>1006</v>
      </c>
      <c r="K4764" s="1354"/>
      <c r="L4764" s="2242"/>
      <c r="M4764" s="1354"/>
      <c r="N4764" s="2342"/>
      <c r="O4764" s="2342"/>
      <c r="P4764" s="2262"/>
      <c r="Q4764" s="1354"/>
      <c r="R4764" s="1354"/>
      <c r="S4764" s="1354"/>
      <c r="T4764" s="1354"/>
      <c r="U4764" s="1354"/>
      <c r="V4764" s="1354"/>
      <c r="W4764" s="1354"/>
      <c r="X4764" s="1354"/>
      <c r="Y4764" s="1354"/>
      <c r="Z4764" s="1354"/>
      <c r="AA4764" s="1354"/>
      <c r="AB4764" s="1354"/>
      <c r="AC4764" s="1507">
        <f t="shared" si="1711"/>
        <v>7000</v>
      </c>
      <c r="AD4764" s="1508">
        <f t="shared" si="1712"/>
        <v>572670</v>
      </c>
      <c r="AE4764" s="14" t="s">
        <v>334</v>
      </c>
      <c r="AF4764" s="14">
        <f t="shared" si="1713"/>
        <v>0</v>
      </c>
      <c r="AG4764" s="14" t="e">
        <f t="shared" si="1714"/>
        <v>#DIV/0!</v>
      </c>
      <c r="AH4764" s="14" t="s">
        <v>334</v>
      </c>
      <c r="AI4764" s="14" t="s">
        <v>334</v>
      </c>
      <c r="AJ4764" s="1503"/>
    </row>
    <row r="4765" spans="1:36" ht="18.75" customHeight="1">
      <c r="A4765" s="1503">
        <v>124</v>
      </c>
      <c r="B4765" s="2335" t="s">
        <v>665</v>
      </c>
      <c r="C4765" s="1286" t="s">
        <v>66</v>
      </c>
      <c r="D4765" s="1366">
        <v>3450.75</v>
      </c>
      <c r="E4765" s="1286">
        <v>39</v>
      </c>
      <c r="F4765" s="1362">
        <f t="shared" si="1723"/>
        <v>134579.25</v>
      </c>
      <c r="G4765" s="1354"/>
      <c r="H4765" s="1354"/>
      <c r="I4765" s="1351">
        <v>44181</v>
      </c>
      <c r="J4765" s="2300">
        <v>45080</v>
      </c>
      <c r="K4765" s="1354"/>
      <c r="L4765" s="2242"/>
      <c r="M4765" s="1354"/>
      <c r="N4765" s="1286">
        <v>12</v>
      </c>
      <c r="O4765" s="1286">
        <v>16</v>
      </c>
      <c r="P4765" s="1354"/>
      <c r="Q4765" s="1354"/>
      <c r="R4765" s="1354"/>
      <c r="S4765" s="1354"/>
      <c r="T4765" s="1354"/>
      <c r="U4765" s="1354"/>
      <c r="V4765" s="1354"/>
      <c r="W4765" s="1354"/>
      <c r="X4765" s="1354"/>
      <c r="Y4765" s="1354"/>
      <c r="Z4765" s="1354"/>
      <c r="AA4765" s="1354"/>
      <c r="AB4765" s="1354"/>
      <c r="AC4765" s="1507">
        <f t="shared" si="1711"/>
        <v>11</v>
      </c>
      <c r="AD4765" s="1508">
        <f t="shared" si="1712"/>
        <v>37958.25</v>
      </c>
      <c r="AE4765" s="14">
        <f t="shared" ref="AE4765:AE4776" si="1724">(J4765-"01.04.2023")/30</f>
        <v>2.1</v>
      </c>
      <c r="AF4765" s="14">
        <f t="shared" si="1713"/>
        <v>9.3333333333333339</v>
      </c>
      <c r="AG4765" s="14">
        <f t="shared" si="1714"/>
        <v>1.1785714285714286</v>
      </c>
      <c r="AH4765" s="14">
        <f t="shared" ref="AH4765:AH4776" si="1725">AG4765-AE4765</f>
        <v>-0.92142857142857149</v>
      </c>
      <c r="AI4765" s="14">
        <f t="shared" ref="AI4765:AI4776" si="1726">AC4765-(AE4765*AF4765)</f>
        <v>-8.6000000000000014</v>
      </c>
      <c r="AJ4765" s="1503"/>
    </row>
    <row r="4766" spans="1:36" ht="18.75" customHeight="1">
      <c r="A4766" s="1503">
        <v>125</v>
      </c>
      <c r="B4766" s="2335" t="s">
        <v>664</v>
      </c>
      <c r="C4766" s="1286" t="s">
        <v>143</v>
      </c>
      <c r="D4766" s="1366">
        <v>143</v>
      </c>
      <c r="E4766" s="1286">
        <v>285</v>
      </c>
      <c r="F4766" s="1362">
        <f t="shared" si="1723"/>
        <v>40755</v>
      </c>
      <c r="G4766" s="1354"/>
      <c r="H4766" s="1354"/>
      <c r="I4766" s="1351">
        <v>44174</v>
      </c>
      <c r="J4766" s="2300">
        <v>45199</v>
      </c>
      <c r="K4766" s="1354"/>
      <c r="L4766" s="2242"/>
      <c r="M4766" s="1354"/>
      <c r="N4766" s="1286"/>
      <c r="O4766" s="1286"/>
      <c r="P4766" s="1354"/>
      <c r="Q4766" s="1354"/>
      <c r="R4766" s="1354"/>
      <c r="S4766" s="1354"/>
      <c r="T4766" s="1354"/>
      <c r="U4766" s="1354"/>
      <c r="V4766" s="1354"/>
      <c r="W4766" s="1354"/>
      <c r="X4766" s="1354"/>
      <c r="Y4766" s="1354"/>
      <c r="Z4766" s="1354"/>
      <c r="AA4766" s="1354"/>
      <c r="AB4766" s="1354"/>
      <c r="AC4766" s="1507">
        <f t="shared" si="1711"/>
        <v>285</v>
      </c>
      <c r="AD4766" s="1508">
        <f t="shared" si="1712"/>
        <v>40755</v>
      </c>
      <c r="AE4766" s="14">
        <f t="shared" si="1724"/>
        <v>6.0666666666666664</v>
      </c>
      <c r="AF4766" s="14">
        <f t="shared" si="1713"/>
        <v>0</v>
      </c>
      <c r="AG4766" s="14" t="e">
        <f t="shared" si="1714"/>
        <v>#DIV/0!</v>
      </c>
      <c r="AH4766" s="14" t="e">
        <f t="shared" si="1725"/>
        <v>#DIV/0!</v>
      </c>
      <c r="AI4766" s="14">
        <f t="shared" si="1726"/>
        <v>285</v>
      </c>
      <c r="AJ4766" s="1503"/>
    </row>
    <row r="4767" spans="1:36" ht="18.75" customHeight="1">
      <c r="A4767" s="1503">
        <v>126</v>
      </c>
      <c r="B4767" s="2335" t="s">
        <v>8633</v>
      </c>
      <c r="C4767" s="1286" t="s">
        <v>153</v>
      </c>
      <c r="D4767" s="1366">
        <v>1</v>
      </c>
      <c r="E4767" s="1286"/>
      <c r="F4767" s="1362"/>
      <c r="G4767" s="1354">
        <v>5000</v>
      </c>
      <c r="H4767" s="1354">
        <f>G4767*D4767</f>
        <v>5000</v>
      </c>
      <c r="I4767" s="1351">
        <v>44951</v>
      </c>
      <c r="J4767" s="2300">
        <v>45596</v>
      </c>
      <c r="K4767" s="1354"/>
      <c r="L4767" s="2242"/>
      <c r="M4767" s="1354"/>
      <c r="N4767" s="1286">
        <v>100</v>
      </c>
      <c r="O4767" s="1286">
        <v>245</v>
      </c>
      <c r="P4767" s="1354">
        <v>71</v>
      </c>
      <c r="Q4767" s="1354"/>
      <c r="R4767" s="1354"/>
      <c r="S4767" s="1354"/>
      <c r="T4767" s="1354"/>
      <c r="U4767" s="1354"/>
      <c r="V4767" s="1354"/>
      <c r="W4767" s="1354"/>
      <c r="X4767" s="1354"/>
      <c r="Y4767" s="1354"/>
      <c r="Z4767" s="1354"/>
      <c r="AA4767" s="1354"/>
      <c r="AB4767" s="1354"/>
      <c r="AC4767" s="1507">
        <f t="shared" si="1711"/>
        <v>4584</v>
      </c>
      <c r="AD4767" s="1508">
        <f t="shared" si="1712"/>
        <v>4584</v>
      </c>
      <c r="AE4767" s="14">
        <f t="shared" si="1724"/>
        <v>19.3</v>
      </c>
      <c r="AF4767" s="14">
        <f t="shared" si="1713"/>
        <v>138.66666666666666</v>
      </c>
      <c r="AG4767" s="14">
        <f t="shared" si="1714"/>
        <v>33.057692307692307</v>
      </c>
      <c r="AH4767" s="14">
        <f t="shared" si="1725"/>
        <v>13.757692307692306</v>
      </c>
      <c r="AI4767" s="14">
        <f t="shared" si="1726"/>
        <v>1907.7333333333336</v>
      </c>
      <c r="AJ4767" s="1503"/>
    </row>
    <row r="4768" spans="1:36" ht="18.75" customHeight="1">
      <c r="A4768" s="1503">
        <v>127</v>
      </c>
      <c r="B4768" s="2335" t="s">
        <v>670</v>
      </c>
      <c r="C4768" s="1286" t="s">
        <v>66</v>
      </c>
      <c r="D4768" s="1366">
        <v>0.7</v>
      </c>
      <c r="E4768" s="1286">
        <v>69000</v>
      </c>
      <c r="F4768" s="1362">
        <f t="shared" ref="F4768:F4785" si="1727">E4768*D4768</f>
        <v>48300</v>
      </c>
      <c r="G4768" s="1354"/>
      <c r="H4768" s="1354"/>
      <c r="I4768" s="1351">
        <v>44286</v>
      </c>
      <c r="J4768" s="2300">
        <v>45262</v>
      </c>
      <c r="K4768" s="1354"/>
      <c r="L4768" s="2242"/>
      <c r="M4768" s="1354"/>
      <c r="N4768" s="1286"/>
      <c r="O4768" s="1286"/>
      <c r="P4768" s="1354"/>
      <c r="Q4768" s="1354"/>
      <c r="R4768" s="1354"/>
      <c r="S4768" s="1354"/>
      <c r="T4768" s="1354"/>
      <c r="U4768" s="1354"/>
      <c r="V4768" s="1354"/>
      <c r="W4768" s="1354"/>
      <c r="X4768" s="1354"/>
      <c r="Y4768" s="1354"/>
      <c r="Z4768" s="1354"/>
      <c r="AA4768" s="1354"/>
      <c r="AB4768" s="1354"/>
      <c r="AC4768" s="1507">
        <f t="shared" si="1711"/>
        <v>69000</v>
      </c>
      <c r="AD4768" s="1508">
        <f t="shared" si="1712"/>
        <v>48300</v>
      </c>
      <c r="AE4768" s="14">
        <f t="shared" si="1724"/>
        <v>8.1666666666666661</v>
      </c>
      <c r="AF4768" s="14">
        <f t="shared" si="1713"/>
        <v>0</v>
      </c>
      <c r="AG4768" s="14" t="e">
        <f t="shared" si="1714"/>
        <v>#DIV/0!</v>
      </c>
      <c r="AH4768" s="14" t="e">
        <f t="shared" si="1725"/>
        <v>#DIV/0!</v>
      </c>
      <c r="AI4768" s="14">
        <f t="shared" si="1726"/>
        <v>69000</v>
      </c>
      <c r="AJ4768" s="1503"/>
    </row>
    <row r="4769" spans="1:36" ht="18.75" customHeight="1">
      <c r="A4769" s="1503">
        <v>128</v>
      </c>
      <c r="B4769" s="2335" t="s">
        <v>671</v>
      </c>
      <c r="C4769" s="1286" t="s">
        <v>66</v>
      </c>
      <c r="D4769" s="1366">
        <v>896.5</v>
      </c>
      <c r="E4769" s="1286">
        <v>7</v>
      </c>
      <c r="F4769" s="1362">
        <f t="shared" si="1727"/>
        <v>6275.5</v>
      </c>
      <c r="G4769" s="1354"/>
      <c r="H4769" s="1354"/>
      <c r="I4769" s="1351">
        <v>44266</v>
      </c>
      <c r="J4769" s="2300">
        <v>45261</v>
      </c>
      <c r="K4769" s="1354"/>
      <c r="L4769" s="2242"/>
      <c r="M4769" s="1354"/>
      <c r="N4769" s="1286"/>
      <c r="O4769" s="1286"/>
      <c r="P4769" s="1354"/>
      <c r="Q4769" s="1354"/>
      <c r="R4769" s="1354"/>
      <c r="S4769" s="1354"/>
      <c r="T4769" s="1354"/>
      <c r="U4769" s="1354"/>
      <c r="V4769" s="1354"/>
      <c r="W4769" s="1354"/>
      <c r="X4769" s="1354"/>
      <c r="Y4769" s="1354"/>
      <c r="Z4769" s="1354"/>
      <c r="AA4769" s="1354"/>
      <c r="AB4769" s="1354"/>
      <c r="AC4769" s="1507">
        <f t="shared" si="1711"/>
        <v>7</v>
      </c>
      <c r="AD4769" s="1508">
        <f t="shared" si="1712"/>
        <v>6275.5</v>
      </c>
      <c r="AE4769" s="14">
        <f t="shared" si="1724"/>
        <v>8.1333333333333329</v>
      </c>
      <c r="AF4769" s="14">
        <f t="shared" si="1713"/>
        <v>0</v>
      </c>
      <c r="AG4769" s="14" t="e">
        <f t="shared" si="1714"/>
        <v>#DIV/0!</v>
      </c>
      <c r="AH4769" s="14" t="e">
        <f t="shared" si="1725"/>
        <v>#DIV/0!</v>
      </c>
      <c r="AI4769" s="14">
        <f t="shared" si="1726"/>
        <v>7</v>
      </c>
      <c r="AJ4769" s="1503"/>
    </row>
    <row r="4770" spans="1:36" ht="18.75" customHeight="1">
      <c r="A4770" s="1503">
        <v>129</v>
      </c>
      <c r="B4770" s="2335" t="s">
        <v>672</v>
      </c>
      <c r="C4770" s="1286" t="s">
        <v>66</v>
      </c>
      <c r="D4770" s="1366">
        <v>300</v>
      </c>
      <c r="E4770" s="1286">
        <v>44</v>
      </c>
      <c r="F4770" s="1362">
        <f t="shared" si="1727"/>
        <v>13200</v>
      </c>
      <c r="G4770" s="1354"/>
      <c r="H4770" s="1354"/>
      <c r="I4770" s="1351">
        <v>44279</v>
      </c>
      <c r="J4770" s="2300">
        <v>45291</v>
      </c>
      <c r="K4770" s="1354"/>
      <c r="L4770" s="2242"/>
      <c r="M4770" s="1354"/>
      <c r="N4770" s="1286"/>
      <c r="O4770" s="1286">
        <v>28</v>
      </c>
      <c r="P4770" s="1354">
        <v>6</v>
      </c>
      <c r="Q4770" s="1354"/>
      <c r="R4770" s="1354"/>
      <c r="S4770" s="1354"/>
      <c r="T4770" s="1354"/>
      <c r="U4770" s="1354"/>
      <c r="V4770" s="1354"/>
      <c r="W4770" s="1354"/>
      <c r="X4770" s="1354"/>
      <c r="Y4770" s="1354"/>
      <c r="Z4770" s="1354"/>
      <c r="AA4770" s="1354"/>
      <c r="AB4770" s="1354"/>
      <c r="AC4770" s="1507">
        <f t="shared" ref="AC4770:AC4813" si="1728">E4770+G4770-N4770-O4770-AA4770-P4770-Q4770-R4770-S4770-T4770-U4770-V4770-W4770-X4770-Y4770</f>
        <v>10</v>
      </c>
      <c r="AD4770" s="1508">
        <f t="shared" ref="AD4770:AD4813" si="1729">D4770*AC4770</f>
        <v>3000</v>
      </c>
      <c r="AE4770" s="14">
        <f t="shared" si="1724"/>
        <v>9.1333333333333329</v>
      </c>
      <c r="AF4770" s="14">
        <f t="shared" ref="AF4770:AF4813" si="1730">(N4770+O4770+P4770+Q4770+R4770+S4770+T4770+U4770+V4770+W4770+X4770+Y4770)/3</f>
        <v>11.333333333333334</v>
      </c>
      <c r="AG4770" s="14">
        <f t="shared" ref="AG4770:AG4813" si="1731">AC4770/AF4770</f>
        <v>0.88235294117647056</v>
      </c>
      <c r="AH4770" s="14">
        <f t="shared" si="1725"/>
        <v>-8.2509803921568619</v>
      </c>
      <c r="AI4770" s="14">
        <f t="shared" si="1726"/>
        <v>-93.511111111111106</v>
      </c>
      <c r="AJ4770" s="1503"/>
    </row>
    <row r="4771" spans="1:36" ht="18.75" customHeight="1">
      <c r="A4771" s="1503">
        <v>130</v>
      </c>
      <c r="B4771" s="2335" t="s">
        <v>673</v>
      </c>
      <c r="C4771" s="1286" t="s">
        <v>66</v>
      </c>
      <c r="D4771" s="1366">
        <v>300</v>
      </c>
      <c r="E4771" s="1286">
        <v>10</v>
      </c>
      <c r="F4771" s="1362">
        <f t="shared" si="1727"/>
        <v>3000</v>
      </c>
      <c r="G4771" s="1354"/>
      <c r="H4771" s="1354"/>
      <c r="I4771" s="1351">
        <v>44279</v>
      </c>
      <c r="J4771" s="2300">
        <v>45291</v>
      </c>
      <c r="K4771" s="1354"/>
      <c r="L4771" s="2242"/>
      <c r="M4771" s="1354"/>
      <c r="N4771" s="1286"/>
      <c r="O4771" s="1286">
        <v>4</v>
      </c>
      <c r="P4771" s="1354"/>
      <c r="Q4771" s="1354"/>
      <c r="R4771" s="1354"/>
      <c r="S4771" s="1354"/>
      <c r="T4771" s="1354"/>
      <c r="U4771" s="1354"/>
      <c r="V4771" s="1354"/>
      <c r="W4771" s="1354"/>
      <c r="X4771" s="1354"/>
      <c r="Y4771" s="1354"/>
      <c r="Z4771" s="1354"/>
      <c r="AA4771" s="1354"/>
      <c r="AB4771" s="1354"/>
      <c r="AC4771" s="1507">
        <f t="shared" si="1728"/>
        <v>6</v>
      </c>
      <c r="AD4771" s="1508">
        <f t="shared" si="1729"/>
        <v>1800</v>
      </c>
      <c r="AE4771" s="14">
        <f t="shared" si="1724"/>
        <v>9.1333333333333329</v>
      </c>
      <c r="AF4771" s="14">
        <f t="shared" si="1730"/>
        <v>1.3333333333333333</v>
      </c>
      <c r="AG4771" s="14">
        <f t="shared" si="1731"/>
        <v>4.5</v>
      </c>
      <c r="AH4771" s="14">
        <f t="shared" si="1725"/>
        <v>-4.6333333333333329</v>
      </c>
      <c r="AI4771" s="14">
        <f t="shared" si="1726"/>
        <v>-6.1777777777777771</v>
      </c>
      <c r="AJ4771" s="1503"/>
    </row>
    <row r="4772" spans="1:36" ht="18.75" customHeight="1">
      <c r="A4772" s="1503">
        <v>131</v>
      </c>
      <c r="B4772" s="2335" t="s">
        <v>674</v>
      </c>
      <c r="C4772" s="1286" t="s">
        <v>66</v>
      </c>
      <c r="D4772" s="1366">
        <v>300</v>
      </c>
      <c r="E4772" s="1286">
        <v>11</v>
      </c>
      <c r="F4772" s="1362">
        <f t="shared" si="1727"/>
        <v>3300</v>
      </c>
      <c r="G4772" s="1354"/>
      <c r="H4772" s="1354"/>
      <c r="I4772" s="1351">
        <v>44279</v>
      </c>
      <c r="J4772" s="2300">
        <v>45291</v>
      </c>
      <c r="K4772" s="1354"/>
      <c r="L4772" s="2242"/>
      <c r="M4772" s="1354"/>
      <c r="N4772" s="1286"/>
      <c r="O4772" s="1286"/>
      <c r="P4772" s="1354"/>
      <c r="Q4772" s="1354"/>
      <c r="R4772" s="1354"/>
      <c r="S4772" s="1354"/>
      <c r="T4772" s="1354"/>
      <c r="U4772" s="1354"/>
      <c r="V4772" s="1354"/>
      <c r="W4772" s="1354"/>
      <c r="X4772" s="1354"/>
      <c r="Y4772" s="1354"/>
      <c r="Z4772" s="1354"/>
      <c r="AA4772" s="1354"/>
      <c r="AB4772" s="1354"/>
      <c r="AC4772" s="1507">
        <f t="shared" si="1728"/>
        <v>11</v>
      </c>
      <c r="AD4772" s="1508">
        <f t="shared" si="1729"/>
        <v>3300</v>
      </c>
      <c r="AE4772" s="14">
        <f t="shared" si="1724"/>
        <v>9.1333333333333329</v>
      </c>
      <c r="AF4772" s="14">
        <f t="shared" si="1730"/>
        <v>0</v>
      </c>
      <c r="AG4772" s="14" t="e">
        <f t="shared" si="1731"/>
        <v>#DIV/0!</v>
      </c>
      <c r="AH4772" s="14" t="e">
        <f t="shared" si="1725"/>
        <v>#DIV/0!</v>
      </c>
      <c r="AI4772" s="14">
        <f t="shared" si="1726"/>
        <v>11</v>
      </c>
      <c r="AJ4772" s="1503"/>
    </row>
    <row r="4773" spans="1:36" ht="18.75" customHeight="1">
      <c r="A4773" s="1503">
        <v>132</v>
      </c>
      <c r="B4773" s="2335" t="s">
        <v>672</v>
      </c>
      <c r="C4773" s="1286" t="s">
        <v>66</v>
      </c>
      <c r="D4773" s="1366">
        <v>300</v>
      </c>
      <c r="E4773" s="1286">
        <v>119</v>
      </c>
      <c r="F4773" s="1362">
        <f t="shared" si="1727"/>
        <v>35700</v>
      </c>
      <c r="G4773" s="1354"/>
      <c r="H4773" s="1354"/>
      <c r="I4773" s="1351">
        <v>44279</v>
      </c>
      <c r="J4773" s="2300">
        <v>45291</v>
      </c>
      <c r="K4773" s="1354"/>
      <c r="L4773" s="2242"/>
      <c r="M4773" s="1354"/>
      <c r="N4773" s="1286"/>
      <c r="O4773" s="1286">
        <v>5</v>
      </c>
      <c r="P4773" s="1354">
        <v>2</v>
      </c>
      <c r="Q4773" s="1354"/>
      <c r="R4773" s="1354"/>
      <c r="S4773" s="1354"/>
      <c r="T4773" s="1354"/>
      <c r="U4773" s="1354"/>
      <c r="V4773" s="1354"/>
      <c r="W4773" s="1354"/>
      <c r="X4773" s="1354"/>
      <c r="Y4773" s="1354"/>
      <c r="Z4773" s="1354"/>
      <c r="AA4773" s="1354"/>
      <c r="AB4773" s="1354"/>
      <c r="AC4773" s="1507">
        <f t="shared" si="1728"/>
        <v>112</v>
      </c>
      <c r="AD4773" s="1508">
        <f t="shared" si="1729"/>
        <v>33600</v>
      </c>
      <c r="AE4773" s="14">
        <f t="shared" si="1724"/>
        <v>9.1333333333333329</v>
      </c>
      <c r="AF4773" s="14">
        <f t="shared" si="1730"/>
        <v>2.3333333333333335</v>
      </c>
      <c r="AG4773" s="14">
        <f t="shared" si="1731"/>
        <v>48</v>
      </c>
      <c r="AH4773" s="14">
        <f t="shared" si="1725"/>
        <v>38.866666666666667</v>
      </c>
      <c r="AI4773" s="14">
        <f t="shared" si="1726"/>
        <v>90.688888888888897</v>
      </c>
      <c r="AJ4773" s="1503"/>
    </row>
    <row r="4774" spans="1:36" ht="18.75" customHeight="1">
      <c r="A4774" s="1503">
        <v>133</v>
      </c>
      <c r="B4774" s="2335" t="s">
        <v>673</v>
      </c>
      <c r="C4774" s="1286" t="s">
        <v>66</v>
      </c>
      <c r="D4774" s="1366">
        <v>300</v>
      </c>
      <c r="E4774" s="1286">
        <v>659</v>
      </c>
      <c r="F4774" s="1362">
        <f t="shared" si="1727"/>
        <v>197700</v>
      </c>
      <c r="G4774" s="1354"/>
      <c r="H4774" s="1354"/>
      <c r="I4774" s="1351">
        <v>44279</v>
      </c>
      <c r="J4774" s="2300">
        <v>45291</v>
      </c>
      <c r="K4774" s="1354"/>
      <c r="L4774" s="2242"/>
      <c r="M4774" s="1354"/>
      <c r="N4774" s="1286"/>
      <c r="O4774" s="1286">
        <v>14</v>
      </c>
      <c r="P4774" s="1354">
        <v>3</v>
      </c>
      <c r="Q4774" s="1354"/>
      <c r="R4774" s="1354"/>
      <c r="S4774" s="1354"/>
      <c r="T4774" s="1354"/>
      <c r="U4774" s="1354"/>
      <c r="V4774" s="1354"/>
      <c r="W4774" s="1354"/>
      <c r="X4774" s="1354"/>
      <c r="Y4774" s="1354"/>
      <c r="Z4774" s="1354"/>
      <c r="AA4774" s="1354"/>
      <c r="AB4774" s="1354"/>
      <c r="AC4774" s="1507">
        <f t="shared" si="1728"/>
        <v>642</v>
      </c>
      <c r="AD4774" s="1508">
        <f t="shared" si="1729"/>
        <v>192600</v>
      </c>
      <c r="AE4774" s="14">
        <f t="shared" si="1724"/>
        <v>9.1333333333333329</v>
      </c>
      <c r="AF4774" s="14">
        <f t="shared" si="1730"/>
        <v>5.666666666666667</v>
      </c>
      <c r="AG4774" s="14">
        <f t="shared" si="1731"/>
        <v>113.29411764705881</v>
      </c>
      <c r="AH4774" s="14">
        <f t="shared" si="1725"/>
        <v>104.16078431372549</v>
      </c>
      <c r="AI4774" s="14">
        <f t="shared" si="1726"/>
        <v>590.24444444444441</v>
      </c>
      <c r="AJ4774" s="1503"/>
    </row>
    <row r="4775" spans="1:36" ht="18.75" customHeight="1">
      <c r="A4775" s="1503">
        <v>134</v>
      </c>
      <c r="B4775" s="2335" t="s">
        <v>171</v>
      </c>
      <c r="C4775" s="1286" t="s">
        <v>66</v>
      </c>
      <c r="D4775" s="1366">
        <v>214.89</v>
      </c>
      <c r="E4775" s="1286">
        <v>704</v>
      </c>
      <c r="F4775" s="1362">
        <f t="shared" si="1727"/>
        <v>151282.56</v>
      </c>
      <c r="G4775" s="1354"/>
      <c r="H4775" s="1354"/>
      <c r="I4775" s="1351">
        <v>44293</v>
      </c>
      <c r="J4775" s="2300">
        <v>46023</v>
      </c>
      <c r="K4775" s="1354"/>
      <c r="L4775" s="2242"/>
      <c r="M4775" s="1354"/>
      <c r="N4775" s="1286"/>
      <c r="O4775" s="1286">
        <v>33</v>
      </c>
      <c r="P4775" s="1354">
        <v>4</v>
      </c>
      <c r="Q4775" s="1354"/>
      <c r="R4775" s="1354"/>
      <c r="S4775" s="1354"/>
      <c r="T4775" s="1354"/>
      <c r="U4775" s="1354"/>
      <c r="V4775" s="1354"/>
      <c r="W4775" s="1354"/>
      <c r="X4775" s="1354"/>
      <c r="Y4775" s="1354"/>
      <c r="Z4775" s="1354"/>
      <c r="AA4775" s="1354"/>
      <c r="AB4775" s="1354"/>
      <c r="AC4775" s="1507">
        <f t="shared" si="1728"/>
        <v>667</v>
      </c>
      <c r="AD4775" s="1508">
        <f t="shared" si="1729"/>
        <v>143331.63</v>
      </c>
      <c r="AE4775" s="14">
        <f t="shared" si="1724"/>
        <v>33.533333333333331</v>
      </c>
      <c r="AF4775" s="14">
        <f t="shared" si="1730"/>
        <v>12.333333333333334</v>
      </c>
      <c r="AG4775" s="14">
        <f t="shared" si="1731"/>
        <v>54.081081081081081</v>
      </c>
      <c r="AH4775" s="14">
        <f t="shared" si="1725"/>
        <v>20.547747747747749</v>
      </c>
      <c r="AI4775" s="14">
        <f t="shared" si="1726"/>
        <v>253.42222222222222</v>
      </c>
      <c r="AJ4775" s="1503"/>
    </row>
    <row r="4776" spans="1:36" ht="18.75" customHeight="1">
      <c r="A4776" s="1503">
        <v>135</v>
      </c>
      <c r="B4776" s="2335" t="s">
        <v>172</v>
      </c>
      <c r="C4776" s="1286" t="s">
        <v>66</v>
      </c>
      <c r="D4776" s="1366">
        <v>56.98</v>
      </c>
      <c r="E4776" s="1286">
        <v>3520</v>
      </c>
      <c r="F4776" s="1362">
        <f t="shared" si="1727"/>
        <v>200569.59999999998</v>
      </c>
      <c r="G4776" s="1354"/>
      <c r="H4776" s="1354"/>
      <c r="I4776" s="1351">
        <v>44293</v>
      </c>
      <c r="J4776" s="2300">
        <v>46023</v>
      </c>
      <c r="K4776" s="1354"/>
      <c r="L4776" s="2242"/>
      <c r="M4776" s="1354"/>
      <c r="N4776" s="1286">
        <v>610</v>
      </c>
      <c r="O4776" s="1286"/>
      <c r="P4776" s="1354"/>
      <c r="Q4776" s="1354"/>
      <c r="R4776" s="1354"/>
      <c r="S4776" s="1354"/>
      <c r="T4776" s="1354"/>
      <c r="U4776" s="1354"/>
      <c r="V4776" s="1354"/>
      <c r="W4776" s="1354"/>
      <c r="X4776" s="1354"/>
      <c r="Y4776" s="1354"/>
      <c r="Z4776" s="1354"/>
      <c r="AA4776" s="1354"/>
      <c r="AB4776" s="1354"/>
      <c r="AC4776" s="1507">
        <f t="shared" si="1728"/>
        <v>2910</v>
      </c>
      <c r="AD4776" s="1508">
        <f t="shared" si="1729"/>
        <v>165811.79999999999</v>
      </c>
      <c r="AE4776" s="14">
        <f t="shared" si="1724"/>
        <v>33.533333333333331</v>
      </c>
      <c r="AF4776" s="14">
        <f t="shared" si="1730"/>
        <v>203.33333333333334</v>
      </c>
      <c r="AG4776" s="14">
        <f t="shared" si="1731"/>
        <v>14.311475409836065</v>
      </c>
      <c r="AH4776" s="14">
        <f t="shared" si="1725"/>
        <v>-19.221857923497268</v>
      </c>
      <c r="AI4776" s="14">
        <f t="shared" si="1726"/>
        <v>-3908.4444444444443</v>
      </c>
      <c r="AJ4776" s="1503"/>
    </row>
    <row r="4777" spans="1:36" ht="18.75" customHeight="1">
      <c r="A4777" s="1503">
        <v>136</v>
      </c>
      <c r="B4777" s="2335" t="s">
        <v>3273</v>
      </c>
      <c r="C4777" s="1286" t="s">
        <v>66</v>
      </c>
      <c r="D4777" s="1366">
        <v>10.45</v>
      </c>
      <c r="E4777" s="1286">
        <v>30100</v>
      </c>
      <c r="F4777" s="1362">
        <f t="shared" si="1727"/>
        <v>314545</v>
      </c>
      <c r="G4777" s="1354"/>
      <c r="H4777" s="1354"/>
      <c r="I4777" s="1351">
        <v>44547</v>
      </c>
      <c r="J4777" s="2300" t="s">
        <v>1041</v>
      </c>
      <c r="K4777" s="1354"/>
      <c r="L4777" s="2242"/>
      <c r="M4777" s="1354"/>
      <c r="N4777" s="1286"/>
      <c r="O4777" s="1286"/>
      <c r="P4777" s="1354"/>
      <c r="Q4777" s="1354"/>
      <c r="R4777" s="1354"/>
      <c r="S4777" s="1354"/>
      <c r="T4777" s="1354"/>
      <c r="U4777" s="1354"/>
      <c r="V4777" s="1354"/>
      <c r="W4777" s="1354"/>
      <c r="X4777" s="1354"/>
      <c r="Y4777" s="1354"/>
      <c r="Z4777" s="1354"/>
      <c r="AA4777" s="1354"/>
      <c r="AB4777" s="1354"/>
      <c r="AC4777" s="1507">
        <f t="shared" si="1728"/>
        <v>30100</v>
      </c>
      <c r="AD4777" s="1508">
        <f t="shared" si="1729"/>
        <v>314545</v>
      </c>
      <c r="AE4777" s="14" t="s">
        <v>334</v>
      </c>
      <c r="AF4777" s="14">
        <f t="shared" si="1730"/>
        <v>0</v>
      </c>
      <c r="AG4777" s="14" t="e">
        <f t="shared" si="1731"/>
        <v>#DIV/0!</v>
      </c>
      <c r="AH4777" s="14" t="s">
        <v>334</v>
      </c>
      <c r="AI4777" s="14" t="s">
        <v>334</v>
      </c>
      <c r="AJ4777" s="1503"/>
    </row>
    <row r="4778" spans="1:36" ht="18.75" customHeight="1">
      <c r="A4778" s="1503">
        <v>137</v>
      </c>
      <c r="B4778" s="2335" t="s">
        <v>675</v>
      </c>
      <c r="C4778" s="1286" t="s">
        <v>676</v>
      </c>
      <c r="D4778" s="1366">
        <v>14.98</v>
      </c>
      <c r="E4778" s="1286">
        <v>2304</v>
      </c>
      <c r="F4778" s="1362">
        <f t="shared" si="1727"/>
        <v>34513.919999999998</v>
      </c>
      <c r="G4778" s="1354"/>
      <c r="H4778" s="1354"/>
      <c r="I4778" s="1351">
        <v>44546</v>
      </c>
      <c r="J4778" s="2300">
        <v>45078</v>
      </c>
      <c r="K4778" s="1354"/>
      <c r="L4778" s="2242"/>
      <c r="M4778" s="1354"/>
      <c r="N4778" s="1286"/>
      <c r="O4778" s="1286">
        <v>696</v>
      </c>
      <c r="P4778" s="1354">
        <v>432</v>
      </c>
      <c r="Q4778" s="1354"/>
      <c r="R4778" s="1354"/>
      <c r="S4778" s="1354"/>
      <c r="T4778" s="1354"/>
      <c r="U4778" s="1354"/>
      <c r="V4778" s="1354"/>
      <c r="W4778" s="1354"/>
      <c r="X4778" s="1354"/>
      <c r="Y4778" s="1354"/>
      <c r="Z4778" s="1354"/>
      <c r="AA4778" s="1354"/>
      <c r="AB4778" s="1354"/>
      <c r="AC4778" s="1507">
        <f t="shared" si="1728"/>
        <v>1176</v>
      </c>
      <c r="AD4778" s="1508">
        <f t="shared" si="1729"/>
        <v>17616.48</v>
      </c>
      <c r="AE4778" s="14">
        <f>(J4778-"01.04.2023")/30</f>
        <v>2.0333333333333332</v>
      </c>
      <c r="AF4778" s="14">
        <f t="shared" si="1730"/>
        <v>376</v>
      </c>
      <c r="AG4778" s="14">
        <f t="shared" si="1731"/>
        <v>3.1276595744680851</v>
      </c>
      <c r="AH4778" s="14">
        <f>AG4778-AE4778</f>
        <v>1.0943262411347519</v>
      </c>
      <c r="AI4778" s="14">
        <f>AC4778-(AE4778*AF4778)</f>
        <v>411.4666666666667</v>
      </c>
      <c r="AJ4778" s="1503"/>
    </row>
    <row r="4779" spans="1:36" ht="18.75" customHeight="1">
      <c r="A4779" s="1503">
        <v>138</v>
      </c>
      <c r="B4779" s="2335" t="s">
        <v>677</v>
      </c>
      <c r="C4779" s="1286" t="s">
        <v>86</v>
      </c>
      <c r="D4779" s="1366">
        <v>2521.9899999999998</v>
      </c>
      <c r="E4779" s="1286">
        <v>5</v>
      </c>
      <c r="F4779" s="1362">
        <f t="shared" si="1727"/>
        <v>12609.949999999999</v>
      </c>
      <c r="G4779" s="1354"/>
      <c r="H4779" s="1354"/>
      <c r="I4779" s="1351">
        <v>44546</v>
      </c>
      <c r="J4779" s="2300">
        <v>46296</v>
      </c>
      <c r="K4779" s="1354"/>
      <c r="L4779" s="2242"/>
      <c r="M4779" s="1354"/>
      <c r="N4779" s="1286">
        <v>0.5</v>
      </c>
      <c r="O4779" s="1286"/>
      <c r="P4779" s="1354"/>
      <c r="Q4779" s="1354"/>
      <c r="R4779" s="1354"/>
      <c r="S4779" s="1354"/>
      <c r="T4779" s="1354"/>
      <c r="U4779" s="1354"/>
      <c r="V4779" s="1354"/>
      <c r="W4779" s="1354"/>
      <c r="X4779" s="1354"/>
      <c r="Y4779" s="1354"/>
      <c r="Z4779" s="1354"/>
      <c r="AA4779" s="1354"/>
      <c r="AB4779" s="1354"/>
      <c r="AC4779" s="1507">
        <f t="shared" si="1728"/>
        <v>4.5</v>
      </c>
      <c r="AD4779" s="1508">
        <f t="shared" si="1729"/>
        <v>11348.954999999998</v>
      </c>
      <c r="AE4779" s="14">
        <f>(J4779-"01.04.2023")/30</f>
        <v>42.633333333333333</v>
      </c>
      <c r="AF4779" s="14">
        <f t="shared" si="1730"/>
        <v>0.16666666666666666</v>
      </c>
      <c r="AG4779" s="14">
        <f t="shared" si="1731"/>
        <v>27</v>
      </c>
      <c r="AH4779" s="14">
        <f>AG4779-AE4779</f>
        <v>-15.633333333333333</v>
      </c>
      <c r="AI4779" s="14">
        <f>AC4779-(AE4779*AF4779)</f>
        <v>-2.6055555555555552</v>
      </c>
      <c r="AJ4779" s="1503"/>
    </row>
    <row r="4780" spans="1:36" ht="18.75" customHeight="1">
      <c r="A4780" s="1503">
        <v>139</v>
      </c>
      <c r="B4780" s="2335" t="s">
        <v>679</v>
      </c>
      <c r="C4780" s="1286" t="s">
        <v>66</v>
      </c>
      <c r="D4780" s="1366">
        <v>1.97</v>
      </c>
      <c r="E4780" s="1286">
        <v>4000</v>
      </c>
      <c r="F4780" s="1362">
        <f t="shared" si="1727"/>
        <v>7880</v>
      </c>
      <c r="G4780" s="1354"/>
      <c r="H4780" s="1354"/>
      <c r="I4780" s="1351">
        <v>44546</v>
      </c>
      <c r="J4780" s="2300" t="s">
        <v>1006</v>
      </c>
      <c r="K4780" s="1354"/>
      <c r="L4780" s="2242"/>
      <c r="M4780" s="1354"/>
      <c r="N4780" s="1286"/>
      <c r="O4780" s="1286"/>
      <c r="P4780" s="1354"/>
      <c r="Q4780" s="1354"/>
      <c r="R4780" s="1354"/>
      <c r="S4780" s="1354"/>
      <c r="T4780" s="1354"/>
      <c r="U4780" s="1354"/>
      <c r="V4780" s="1354"/>
      <c r="W4780" s="1354"/>
      <c r="X4780" s="1354"/>
      <c r="Y4780" s="1354"/>
      <c r="Z4780" s="1354"/>
      <c r="AA4780" s="1354"/>
      <c r="AB4780" s="1354"/>
      <c r="AC4780" s="1507">
        <f t="shared" si="1728"/>
        <v>4000</v>
      </c>
      <c r="AD4780" s="1508">
        <f t="shared" si="1729"/>
        <v>7880</v>
      </c>
      <c r="AE4780" s="14" t="s">
        <v>334</v>
      </c>
      <c r="AF4780" s="14">
        <f t="shared" si="1730"/>
        <v>0</v>
      </c>
      <c r="AG4780" s="14" t="e">
        <f t="shared" si="1731"/>
        <v>#DIV/0!</v>
      </c>
      <c r="AH4780" s="14" t="s">
        <v>334</v>
      </c>
      <c r="AI4780" s="14" t="s">
        <v>334</v>
      </c>
      <c r="AJ4780" s="1503"/>
    </row>
    <row r="4781" spans="1:36" ht="18.75" customHeight="1">
      <c r="A4781" s="1503">
        <v>140</v>
      </c>
      <c r="B4781" s="2335" t="s">
        <v>680</v>
      </c>
      <c r="C4781" s="1286" t="s">
        <v>66</v>
      </c>
      <c r="D4781" s="1366">
        <v>1.07</v>
      </c>
      <c r="E4781" s="1286">
        <v>12000</v>
      </c>
      <c r="F4781" s="1362">
        <f t="shared" si="1727"/>
        <v>12840</v>
      </c>
      <c r="G4781" s="1354"/>
      <c r="H4781" s="1354"/>
      <c r="I4781" s="1351">
        <v>44546</v>
      </c>
      <c r="J4781" s="2300" t="s">
        <v>1006</v>
      </c>
      <c r="K4781" s="1354"/>
      <c r="L4781" s="2242"/>
      <c r="M4781" s="1354"/>
      <c r="N4781" s="1286"/>
      <c r="O4781" s="1286">
        <v>9000</v>
      </c>
      <c r="P4781" s="1354"/>
      <c r="Q4781" s="1354"/>
      <c r="R4781" s="1354"/>
      <c r="S4781" s="1354"/>
      <c r="T4781" s="1354"/>
      <c r="U4781" s="1354"/>
      <c r="V4781" s="1354"/>
      <c r="W4781" s="1354"/>
      <c r="X4781" s="1354"/>
      <c r="Y4781" s="1354"/>
      <c r="Z4781" s="1354"/>
      <c r="AA4781" s="1354"/>
      <c r="AB4781" s="1354"/>
      <c r="AC4781" s="1507">
        <f t="shared" si="1728"/>
        <v>3000</v>
      </c>
      <c r="AD4781" s="1508">
        <f t="shared" si="1729"/>
        <v>3210</v>
      </c>
      <c r="AE4781" s="14" t="s">
        <v>334</v>
      </c>
      <c r="AF4781" s="14">
        <f t="shared" si="1730"/>
        <v>3000</v>
      </c>
      <c r="AG4781" s="14">
        <f t="shared" si="1731"/>
        <v>1</v>
      </c>
      <c r="AH4781" s="14" t="s">
        <v>334</v>
      </c>
      <c r="AI4781" s="14" t="s">
        <v>334</v>
      </c>
      <c r="AJ4781" s="1503"/>
    </row>
    <row r="4782" spans="1:36" ht="18.75" customHeight="1">
      <c r="A4782" s="1503">
        <v>141</v>
      </c>
      <c r="B4782" s="2301" t="s">
        <v>1042</v>
      </c>
      <c r="C4782" s="2344" t="s">
        <v>156</v>
      </c>
      <c r="D4782" s="2345">
        <v>5.66</v>
      </c>
      <c r="E4782" s="1286">
        <v>250</v>
      </c>
      <c r="F4782" s="1362">
        <f t="shared" si="1727"/>
        <v>1415</v>
      </c>
      <c r="G4782" s="1539"/>
      <c r="H4782" s="1286">
        <f t="shared" ref="H4782:H4802" si="1732">D4782*G4782</f>
        <v>0</v>
      </c>
      <c r="I4782" s="1351">
        <v>44644</v>
      </c>
      <c r="J4782" s="2300">
        <v>45900</v>
      </c>
      <c r="K4782" s="1354"/>
      <c r="L4782" s="2242"/>
      <c r="M4782" s="1354"/>
      <c r="N4782" s="1286"/>
      <c r="O4782" s="1286">
        <v>29</v>
      </c>
      <c r="P4782" s="1354">
        <v>24</v>
      </c>
      <c r="Q4782" s="1354"/>
      <c r="R4782" s="1354"/>
      <c r="S4782" s="1354"/>
      <c r="T4782" s="1354"/>
      <c r="U4782" s="1354"/>
      <c r="V4782" s="1354"/>
      <c r="W4782" s="1354"/>
      <c r="X4782" s="1354"/>
      <c r="Y4782" s="1354"/>
      <c r="Z4782" s="1354"/>
      <c r="AA4782" s="1354"/>
      <c r="AB4782" s="1354"/>
      <c r="AC4782" s="1507">
        <f t="shared" si="1728"/>
        <v>197</v>
      </c>
      <c r="AD4782" s="1508">
        <f t="shared" si="1729"/>
        <v>1115.02</v>
      </c>
      <c r="AE4782" s="14">
        <f t="shared" ref="AE4782:AE4787" si="1733">(J4782-"01.04.2023")/30</f>
        <v>29.433333333333334</v>
      </c>
      <c r="AF4782" s="14">
        <f t="shared" si="1730"/>
        <v>17.666666666666668</v>
      </c>
      <c r="AG4782" s="14">
        <f t="shared" si="1731"/>
        <v>11.150943396226415</v>
      </c>
      <c r="AH4782" s="14">
        <f t="shared" ref="AH4782:AH4787" si="1734">AG4782-AE4782</f>
        <v>-18.28238993710692</v>
      </c>
      <c r="AI4782" s="14">
        <f t="shared" ref="AI4782:AI4787" si="1735">AC4782-(AE4782*AF4782)</f>
        <v>-322.98888888888894</v>
      </c>
      <c r="AJ4782" s="1503"/>
    </row>
    <row r="4783" spans="1:36" ht="18.75" customHeight="1">
      <c r="A4783" s="1503">
        <v>142</v>
      </c>
      <c r="B4783" s="2301" t="s">
        <v>4426</v>
      </c>
      <c r="C4783" s="2302" t="s">
        <v>143</v>
      </c>
      <c r="D4783" s="2302">
        <v>60</v>
      </c>
      <c r="E4783" s="2302">
        <v>20</v>
      </c>
      <c r="F4783" s="1362">
        <f t="shared" si="1727"/>
        <v>1200</v>
      </c>
      <c r="G4783" s="2302"/>
      <c r="H4783" s="1286">
        <f t="shared" si="1732"/>
        <v>0</v>
      </c>
      <c r="I4783" s="1351">
        <v>44747</v>
      </c>
      <c r="J4783" s="2300">
        <v>45169</v>
      </c>
      <c r="K4783" s="1354"/>
      <c r="L4783" s="2242"/>
      <c r="M4783" s="1354"/>
      <c r="N4783" s="1286"/>
      <c r="O4783" s="1286"/>
      <c r="P4783" s="1354"/>
      <c r="Q4783" s="1354"/>
      <c r="R4783" s="1354"/>
      <c r="S4783" s="1354"/>
      <c r="T4783" s="1354"/>
      <c r="U4783" s="1354"/>
      <c r="V4783" s="1354"/>
      <c r="W4783" s="1354"/>
      <c r="X4783" s="1354"/>
      <c r="Y4783" s="1354"/>
      <c r="Z4783" s="1354"/>
      <c r="AA4783" s="1354"/>
      <c r="AB4783" s="1354"/>
      <c r="AC4783" s="1507">
        <f t="shared" si="1728"/>
        <v>20</v>
      </c>
      <c r="AD4783" s="1508">
        <f t="shared" si="1729"/>
        <v>1200</v>
      </c>
      <c r="AE4783" s="14">
        <f t="shared" si="1733"/>
        <v>5.0666666666666664</v>
      </c>
      <c r="AF4783" s="14">
        <f t="shared" si="1730"/>
        <v>0</v>
      </c>
      <c r="AG4783" s="14" t="e">
        <f t="shared" si="1731"/>
        <v>#DIV/0!</v>
      </c>
      <c r="AH4783" s="14" t="e">
        <f t="shared" si="1734"/>
        <v>#DIV/0!</v>
      </c>
      <c r="AI4783" s="14">
        <f t="shared" si="1735"/>
        <v>20</v>
      </c>
      <c r="AJ4783" s="1503"/>
    </row>
    <row r="4784" spans="1:36" ht="18.75" customHeight="1">
      <c r="A4784" s="1503">
        <v>144</v>
      </c>
      <c r="B4784" s="2301" t="s">
        <v>2933</v>
      </c>
      <c r="C4784" s="2236" t="s">
        <v>66</v>
      </c>
      <c r="D4784" s="2347">
        <v>48.392159999999997</v>
      </c>
      <c r="E4784" s="2348">
        <v>2115</v>
      </c>
      <c r="F4784" s="1362">
        <f t="shared" si="1727"/>
        <v>102349.4184</v>
      </c>
      <c r="G4784" s="2346"/>
      <c r="H4784" s="1286">
        <f t="shared" si="1732"/>
        <v>0</v>
      </c>
      <c r="I4784" s="1351">
        <v>44690</v>
      </c>
      <c r="J4784" s="2300">
        <v>45170</v>
      </c>
      <c r="K4784" s="1354"/>
      <c r="L4784" s="2242"/>
      <c r="M4784" s="1354"/>
      <c r="N4784" s="1286">
        <v>28</v>
      </c>
      <c r="O4784" s="1286">
        <v>10</v>
      </c>
      <c r="P4784" s="1354"/>
      <c r="Q4784" s="2349"/>
      <c r="R4784" s="1354"/>
      <c r="S4784" s="1354"/>
      <c r="T4784" s="1354"/>
      <c r="U4784" s="1354"/>
      <c r="V4784" s="1354"/>
      <c r="W4784" s="1354"/>
      <c r="X4784" s="1354"/>
      <c r="Y4784" s="1354"/>
      <c r="Z4784" s="1354"/>
      <c r="AA4784" s="1354"/>
      <c r="AB4784" s="1354"/>
      <c r="AC4784" s="1507">
        <f t="shared" si="1728"/>
        <v>2077</v>
      </c>
      <c r="AD4784" s="1508">
        <f t="shared" si="1729"/>
        <v>100510.51632</v>
      </c>
      <c r="AE4784" s="14">
        <f t="shared" si="1733"/>
        <v>5.0999999999999996</v>
      </c>
      <c r="AF4784" s="14">
        <f t="shared" si="1730"/>
        <v>12.666666666666666</v>
      </c>
      <c r="AG4784" s="14">
        <f t="shared" si="1731"/>
        <v>163.97368421052633</v>
      </c>
      <c r="AH4784" s="14">
        <f t="shared" si="1734"/>
        <v>158.87368421052633</v>
      </c>
      <c r="AI4784" s="14">
        <f t="shared" si="1735"/>
        <v>2012.4</v>
      </c>
      <c r="AJ4784" s="1503"/>
    </row>
    <row r="4785" spans="1:36" ht="18.75" customHeight="1">
      <c r="A4785" s="1503">
        <v>145</v>
      </c>
      <c r="B4785" s="2301" t="s">
        <v>2933</v>
      </c>
      <c r="C4785" s="2236" t="s">
        <v>66</v>
      </c>
      <c r="D4785" s="2347">
        <v>48.94538</v>
      </c>
      <c r="E4785" s="2348">
        <v>2150</v>
      </c>
      <c r="F4785" s="1362">
        <f t="shared" si="1727"/>
        <v>105232.567</v>
      </c>
      <c r="G4785" s="2346"/>
      <c r="H4785" s="1286">
        <f t="shared" si="1732"/>
        <v>0</v>
      </c>
      <c r="I4785" s="1351">
        <v>44690</v>
      </c>
      <c r="J4785" s="2300">
        <v>45170</v>
      </c>
      <c r="K4785" s="1354"/>
      <c r="L4785" s="2242"/>
      <c r="M4785" s="1354"/>
      <c r="N4785" s="1286">
        <v>30</v>
      </c>
      <c r="O4785" s="1286">
        <v>20</v>
      </c>
      <c r="P4785" s="1354"/>
      <c r="Q4785" s="2349"/>
      <c r="R4785" s="1354"/>
      <c r="S4785" s="1354"/>
      <c r="T4785" s="1354"/>
      <c r="U4785" s="1354"/>
      <c r="V4785" s="1354"/>
      <c r="W4785" s="1354"/>
      <c r="X4785" s="1354"/>
      <c r="Y4785" s="1354"/>
      <c r="Z4785" s="1354"/>
      <c r="AA4785" s="1354"/>
      <c r="AB4785" s="1354"/>
      <c r="AC4785" s="1507">
        <f t="shared" si="1728"/>
        <v>2100</v>
      </c>
      <c r="AD4785" s="1508">
        <f t="shared" si="1729"/>
        <v>102785.298</v>
      </c>
      <c r="AE4785" s="14">
        <f t="shared" si="1733"/>
        <v>5.0999999999999996</v>
      </c>
      <c r="AF4785" s="14">
        <f t="shared" si="1730"/>
        <v>16.666666666666668</v>
      </c>
      <c r="AG4785" s="14">
        <f t="shared" si="1731"/>
        <v>125.99999999999999</v>
      </c>
      <c r="AH4785" s="14">
        <f t="shared" si="1734"/>
        <v>120.89999999999999</v>
      </c>
      <c r="AI4785" s="14">
        <f t="shared" si="1735"/>
        <v>2015</v>
      </c>
      <c r="AJ4785" s="1503"/>
    </row>
    <row r="4786" spans="1:36" ht="18.75" customHeight="1">
      <c r="A4786" s="1503">
        <v>146</v>
      </c>
      <c r="B4786" s="2350" t="s">
        <v>10549</v>
      </c>
      <c r="C4786" s="2351" t="s">
        <v>153</v>
      </c>
      <c r="D4786" s="2352">
        <v>1</v>
      </c>
      <c r="E4786" s="2351"/>
      <c r="F4786" s="2351"/>
      <c r="G4786" s="2352">
        <v>14000</v>
      </c>
      <c r="H4786" s="2352">
        <f t="shared" si="1732"/>
        <v>14000</v>
      </c>
      <c r="I4786" s="1351">
        <v>44986</v>
      </c>
      <c r="J4786" s="2300">
        <v>46173</v>
      </c>
      <c r="K4786" s="1354"/>
      <c r="L4786" s="2242"/>
      <c r="M4786" s="1354"/>
      <c r="N4786" s="1286"/>
      <c r="O4786" s="1286"/>
      <c r="P4786" s="1354"/>
      <c r="Q4786" s="2349"/>
      <c r="R4786" s="1354"/>
      <c r="S4786" s="1354"/>
      <c r="T4786" s="1354"/>
      <c r="U4786" s="1354"/>
      <c r="V4786" s="1354"/>
      <c r="W4786" s="1354"/>
      <c r="X4786" s="1354"/>
      <c r="Y4786" s="1354"/>
      <c r="Z4786" s="1354"/>
      <c r="AA4786" s="1354"/>
      <c r="AB4786" s="1354"/>
      <c r="AC4786" s="1507">
        <f t="shared" si="1728"/>
        <v>14000</v>
      </c>
      <c r="AD4786" s="1508">
        <f t="shared" si="1729"/>
        <v>14000</v>
      </c>
      <c r="AE4786" s="14">
        <f t="shared" si="1733"/>
        <v>38.533333333333331</v>
      </c>
      <c r="AF4786" s="14">
        <f t="shared" si="1730"/>
        <v>0</v>
      </c>
      <c r="AG4786" s="14" t="e">
        <f t="shared" si="1731"/>
        <v>#DIV/0!</v>
      </c>
      <c r="AH4786" s="14" t="e">
        <f t="shared" si="1734"/>
        <v>#DIV/0!</v>
      </c>
      <c r="AI4786" s="14">
        <f t="shared" si="1735"/>
        <v>14000</v>
      </c>
      <c r="AJ4786" s="1503"/>
    </row>
    <row r="4787" spans="1:36" ht="18.75" customHeight="1">
      <c r="A4787" s="1503">
        <v>147</v>
      </c>
      <c r="B4787" s="2301" t="s">
        <v>3274</v>
      </c>
      <c r="C4787" s="2236" t="s">
        <v>66</v>
      </c>
      <c r="D4787" s="2347">
        <v>105.34868</v>
      </c>
      <c r="E4787" s="2348">
        <v>2359</v>
      </c>
      <c r="F4787" s="1362">
        <f t="shared" ref="F4787:F4811" si="1736">E4787*D4787</f>
        <v>248517.53612</v>
      </c>
      <c r="G4787" s="2346"/>
      <c r="H4787" s="1286">
        <f t="shared" si="1732"/>
        <v>0</v>
      </c>
      <c r="I4787" s="1351">
        <v>44690</v>
      </c>
      <c r="J4787" s="2300">
        <v>45413</v>
      </c>
      <c r="K4787" s="1354"/>
      <c r="L4787" s="2242"/>
      <c r="M4787" s="1354"/>
      <c r="N4787" s="1286"/>
      <c r="O4787" s="1286"/>
      <c r="P4787" s="1354"/>
      <c r="Q4787" s="2349"/>
      <c r="R4787" s="1354"/>
      <c r="S4787" s="1354"/>
      <c r="T4787" s="1354"/>
      <c r="U4787" s="1354"/>
      <c r="V4787" s="1354"/>
      <c r="W4787" s="1354"/>
      <c r="X4787" s="1354"/>
      <c r="Y4787" s="1354"/>
      <c r="Z4787" s="1354"/>
      <c r="AA4787" s="1354"/>
      <c r="AB4787" s="1354"/>
      <c r="AC4787" s="1507">
        <f t="shared" si="1728"/>
        <v>2359</v>
      </c>
      <c r="AD4787" s="1508">
        <f t="shared" si="1729"/>
        <v>248517.53612</v>
      </c>
      <c r="AE4787" s="14">
        <f t="shared" si="1733"/>
        <v>13.2</v>
      </c>
      <c r="AF4787" s="14">
        <f t="shared" si="1730"/>
        <v>0</v>
      </c>
      <c r="AG4787" s="14" t="e">
        <f t="shared" si="1731"/>
        <v>#DIV/0!</v>
      </c>
      <c r="AH4787" s="14" t="e">
        <f t="shared" si="1734"/>
        <v>#DIV/0!</v>
      </c>
      <c r="AI4787" s="14">
        <f t="shared" si="1735"/>
        <v>2359</v>
      </c>
      <c r="AJ4787" s="1503"/>
    </row>
    <row r="4788" spans="1:36" ht="18.75" customHeight="1">
      <c r="A4788" s="1503">
        <v>149</v>
      </c>
      <c r="B4788" s="2301" t="s">
        <v>1043</v>
      </c>
      <c r="C4788" s="2236" t="s">
        <v>66</v>
      </c>
      <c r="D4788" s="2353">
        <v>0.99</v>
      </c>
      <c r="E4788" s="2354">
        <v>400</v>
      </c>
      <c r="F4788" s="1362">
        <f t="shared" si="1736"/>
        <v>396</v>
      </c>
      <c r="G4788" s="2354"/>
      <c r="H4788" s="1286">
        <f t="shared" si="1732"/>
        <v>0</v>
      </c>
      <c r="I4788" s="1351">
        <v>44501</v>
      </c>
      <c r="J4788" s="2300" t="s">
        <v>1006</v>
      </c>
      <c r="K4788" s="1354"/>
      <c r="L4788" s="2242"/>
      <c r="M4788" s="1354"/>
      <c r="N4788" s="1286"/>
      <c r="O4788" s="1286"/>
      <c r="P4788" s="1354"/>
      <c r="Q4788" s="2354"/>
      <c r="R4788" s="1354"/>
      <c r="S4788" s="1354"/>
      <c r="T4788" s="1354"/>
      <c r="U4788" s="1354"/>
      <c r="V4788" s="1354"/>
      <c r="W4788" s="1354"/>
      <c r="X4788" s="1354"/>
      <c r="Y4788" s="1354"/>
      <c r="Z4788" s="1354"/>
      <c r="AA4788" s="1354"/>
      <c r="AB4788" s="1354"/>
      <c r="AC4788" s="1507">
        <f t="shared" si="1728"/>
        <v>400</v>
      </c>
      <c r="AD4788" s="1508">
        <f t="shared" si="1729"/>
        <v>396</v>
      </c>
      <c r="AE4788" s="14" t="s">
        <v>334</v>
      </c>
      <c r="AF4788" s="14">
        <f t="shared" si="1730"/>
        <v>0</v>
      </c>
      <c r="AG4788" s="14" t="e">
        <f t="shared" si="1731"/>
        <v>#DIV/0!</v>
      </c>
      <c r="AH4788" s="14" t="s">
        <v>334</v>
      </c>
      <c r="AI4788" s="14" t="s">
        <v>334</v>
      </c>
      <c r="AJ4788" s="1503"/>
    </row>
    <row r="4789" spans="1:36" ht="18.75" customHeight="1">
      <c r="A4789" s="1503">
        <v>150</v>
      </c>
      <c r="B4789" s="2301" t="s">
        <v>1044</v>
      </c>
      <c r="C4789" s="2236" t="s">
        <v>66</v>
      </c>
      <c r="D4789" s="2353">
        <v>1.23</v>
      </c>
      <c r="E4789" s="2354">
        <v>466</v>
      </c>
      <c r="F4789" s="1362">
        <f t="shared" si="1736"/>
        <v>573.17999999999995</v>
      </c>
      <c r="G4789" s="2354"/>
      <c r="H4789" s="1286">
        <f t="shared" si="1732"/>
        <v>0</v>
      </c>
      <c r="I4789" s="1351">
        <v>44510</v>
      </c>
      <c r="J4789" s="2300" t="s">
        <v>1006</v>
      </c>
      <c r="K4789" s="1354"/>
      <c r="L4789" s="2242"/>
      <c r="M4789" s="1354"/>
      <c r="N4789" s="1286"/>
      <c r="O4789" s="1286"/>
      <c r="P4789" s="1354">
        <v>64</v>
      </c>
      <c r="Q4789" s="2354"/>
      <c r="R4789" s="1354"/>
      <c r="S4789" s="1354"/>
      <c r="T4789" s="1354"/>
      <c r="U4789" s="1354"/>
      <c r="V4789" s="1354"/>
      <c r="W4789" s="1354"/>
      <c r="X4789" s="1354"/>
      <c r="Y4789" s="1354"/>
      <c r="Z4789" s="1354"/>
      <c r="AA4789" s="1354"/>
      <c r="AB4789" s="1354"/>
      <c r="AC4789" s="1507">
        <f t="shared" si="1728"/>
        <v>402</v>
      </c>
      <c r="AD4789" s="1508">
        <f t="shared" si="1729"/>
        <v>494.46</v>
      </c>
      <c r="AE4789" s="14" t="s">
        <v>334</v>
      </c>
      <c r="AF4789" s="14">
        <f t="shared" si="1730"/>
        <v>21.333333333333332</v>
      </c>
      <c r="AG4789" s="14">
        <f t="shared" si="1731"/>
        <v>18.84375</v>
      </c>
      <c r="AH4789" s="14" t="s">
        <v>334</v>
      </c>
      <c r="AI4789" s="14" t="s">
        <v>334</v>
      </c>
      <c r="AJ4789" s="1503"/>
    </row>
    <row r="4790" spans="1:36" ht="18.75" customHeight="1">
      <c r="A4790" s="1503">
        <v>152</v>
      </c>
      <c r="B4790" s="2355" t="s">
        <v>5041</v>
      </c>
      <c r="C4790" s="2237" t="s">
        <v>156</v>
      </c>
      <c r="D4790" s="2312">
        <v>1</v>
      </c>
      <c r="E4790" s="2356">
        <v>400</v>
      </c>
      <c r="F4790" s="1362">
        <f t="shared" si="1736"/>
        <v>400</v>
      </c>
      <c r="G4790" s="2239"/>
      <c r="H4790" s="1286">
        <f t="shared" si="1732"/>
        <v>0</v>
      </c>
      <c r="I4790" s="1351">
        <v>44784</v>
      </c>
      <c r="J4790" s="2300">
        <v>44957</v>
      </c>
      <c r="K4790" s="1354"/>
      <c r="L4790" s="2242"/>
      <c r="M4790" s="1354"/>
      <c r="N4790" s="1286"/>
      <c r="O4790" s="1286"/>
      <c r="P4790" s="1354"/>
      <c r="Q4790" s="2346"/>
      <c r="R4790" s="1354"/>
      <c r="S4790" s="1354"/>
      <c r="T4790" s="1354"/>
      <c r="U4790" s="1354"/>
      <c r="V4790" s="1354"/>
      <c r="W4790" s="1354"/>
      <c r="X4790" s="1354"/>
      <c r="Y4790" s="1354"/>
      <c r="Z4790" s="1354"/>
      <c r="AA4790" s="1354"/>
      <c r="AB4790" s="1354"/>
      <c r="AC4790" s="1507">
        <f t="shared" si="1728"/>
        <v>400</v>
      </c>
      <c r="AD4790" s="1508">
        <f t="shared" si="1729"/>
        <v>400</v>
      </c>
      <c r="AE4790" s="14">
        <f t="shared" ref="AE4790:AE4796" si="1737">(J4790-"01.04.2023")/30</f>
        <v>-2</v>
      </c>
      <c r="AF4790" s="14">
        <f t="shared" si="1730"/>
        <v>0</v>
      </c>
      <c r="AG4790" s="14" t="e">
        <f t="shared" si="1731"/>
        <v>#DIV/0!</v>
      </c>
      <c r="AH4790" s="14" t="e">
        <f t="shared" ref="AH4790:AH4796" si="1738">AG4790-AE4790</f>
        <v>#DIV/0!</v>
      </c>
      <c r="AI4790" s="14">
        <f t="shared" ref="AI4790:AI4796" si="1739">AC4790-(AE4790*AF4790)</f>
        <v>400</v>
      </c>
      <c r="AJ4790" s="1503"/>
    </row>
    <row r="4791" spans="1:36" ht="18.75" customHeight="1">
      <c r="A4791" s="1503">
        <v>154</v>
      </c>
      <c r="B4791" s="2355" t="s">
        <v>5042</v>
      </c>
      <c r="C4791" s="2237" t="s">
        <v>156</v>
      </c>
      <c r="D4791" s="2312">
        <v>1</v>
      </c>
      <c r="E4791" s="2356">
        <v>25461</v>
      </c>
      <c r="F4791" s="1362">
        <f t="shared" si="1736"/>
        <v>25461</v>
      </c>
      <c r="G4791" s="2239"/>
      <c r="H4791" s="1286">
        <f t="shared" si="1732"/>
        <v>0</v>
      </c>
      <c r="I4791" s="1351">
        <v>44784</v>
      </c>
      <c r="J4791" s="2300">
        <v>46265</v>
      </c>
      <c r="K4791" s="1354"/>
      <c r="L4791" s="2242"/>
      <c r="M4791" s="1354"/>
      <c r="N4791" s="1286">
        <v>20</v>
      </c>
      <c r="O4791" s="1286">
        <v>197</v>
      </c>
      <c r="P4791" s="1354">
        <v>475</v>
      </c>
      <c r="Q4791" s="2346"/>
      <c r="R4791" s="1354"/>
      <c r="S4791" s="1354"/>
      <c r="T4791" s="1354"/>
      <c r="U4791" s="1354"/>
      <c r="V4791" s="1354"/>
      <c r="W4791" s="1354"/>
      <c r="X4791" s="1354"/>
      <c r="Y4791" s="1354"/>
      <c r="Z4791" s="1354"/>
      <c r="AA4791" s="1354"/>
      <c r="AB4791" s="1354"/>
      <c r="AC4791" s="1507">
        <f t="shared" si="1728"/>
        <v>24769</v>
      </c>
      <c r="AD4791" s="1508">
        <f t="shared" si="1729"/>
        <v>24769</v>
      </c>
      <c r="AE4791" s="14">
        <f t="shared" si="1737"/>
        <v>41.6</v>
      </c>
      <c r="AF4791" s="14">
        <f t="shared" si="1730"/>
        <v>230.66666666666666</v>
      </c>
      <c r="AG4791" s="14">
        <f t="shared" si="1731"/>
        <v>107.38005780346822</v>
      </c>
      <c r="AH4791" s="14">
        <f t="shared" si="1738"/>
        <v>65.780057803468225</v>
      </c>
      <c r="AI4791" s="14">
        <f t="shared" si="1739"/>
        <v>15173.266666666666</v>
      </c>
      <c r="AJ4791" s="1503"/>
    </row>
    <row r="4792" spans="1:36" ht="18.75" customHeight="1">
      <c r="A4792" s="1503">
        <v>155</v>
      </c>
      <c r="B4792" s="2357" t="s">
        <v>3941</v>
      </c>
      <c r="C4792" s="2339" t="s">
        <v>66</v>
      </c>
      <c r="D4792" s="2315">
        <v>867</v>
      </c>
      <c r="E4792" s="2358">
        <v>5</v>
      </c>
      <c r="F4792" s="1362">
        <f t="shared" si="1736"/>
        <v>4335</v>
      </c>
      <c r="G4792" s="2359"/>
      <c r="H4792" s="1350">
        <f t="shared" si="1732"/>
        <v>0</v>
      </c>
      <c r="I4792" s="1364">
        <v>44715</v>
      </c>
      <c r="J4792" s="2256" t="s">
        <v>3287</v>
      </c>
      <c r="K4792" s="1354"/>
      <c r="L4792" s="2242"/>
      <c r="M4792" s="1354"/>
      <c r="N4792" s="2239">
        <v>2</v>
      </c>
      <c r="O4792" s="1354"/>
      <c r="P4792" s="2246">
        <v>2</v>
      </c>
      <c r="Q4792" s="1354"/>
      <c r="R4792" s="1354"/>
      <c r="S4792" s="2359"/>
      <c r="T4792" s="1354"/>
      <c r="U4792" s="1354"/>
      <c r="V4792" s="1354"/>
      <c r="W4792" s="1354"/>
      <c r="X4792" s="1354"/>
      <c r="Y4792" s="1354"/>
      <c r="Z4792" s="1354"/>
      <c r="AA4792" s="1354"/>
      <c r="AB4792" s="1354"/>
      <c r="AC4792" s="1507">
        <f t="shared" si="1728"/>
        <v>1</v>
      </c>
      <c r="AD4792" s="1508">
        <f t="shared" si="1729"/>
        <v>867</v>
      </c>
      <c r="AE4792" s="14">
        <f t="shared" si="1737"/>
        <v>24.366666666666667</v>
      </c>
      <c r="AF4792" s="14">
        <f t="shared" si="1730"/>
        <v>1.3333333333333333</v>
      </c>
      <c r="AG4792" s="14">
        <f t="shared" si="1731"/>
        <v>0.75</v>
      </c>
      <c r="AH4792" s="14">
        <f t="shared" si="1738"/>
        <v>-23.616666666666667</v>
      </c>
      <c r="AI4792" s="14">
        <f t="shared" si="1739"/>
        <v>-31.488888888888887</v>
      </c>
      <c r="AJ4792" s="1354"/>
    </row>
    <row r="4793" spans="1:36" ht="18.75" customHeight="1">
      <c r="A4793" s="1503">
        <v>156</v>
      </c>
      <c r="B4793" s="2357" t="s">
        <v>3949</v>
      </c>
      <c r="C4793" s="2358" t="s">
        <v>66</v>
      </c>
      <c r="D4793" s="2360">
        <v>2812.3</v>
      </c>
      <c r="E4793" s="2358">
        <v>1</v>
      </c>
      <c r="F4793" s="1362">
        <f t="shared" si="1736"/>
        <v>2812.3</v>
      </c>
      <c r="G4793" s="2358"/>
      <c r="H4793" s="1350">
        <f t="shared" si="1732"/>
        <v>0</v>
      </c>
      <c r="I4793" s="1364">
        <v>44715</v>
      </c>
      <c r="J4793" s="2256" t="s">
        <v>3287</v>
      </c>
      <c r="K4793" s="1354"/>
      <c r="L4793" s="2242"/>
      <c r="M4793" s="1354"/>
      <c r="N4793" s="2239"/>
      <c r="O4793" s="1354"/>
      <c r="P4793" s="1354"/>
      <c r="Q4793" s="1354"/>
      <c r="R4793" s="1354"/>
      <c r="S4793" s="1354"/>
      <c r="T4793" s="1354"/>
      <c r="U4793" s="1354"/>
      <c r="V4793" s="1354"/>
      <c r="W4793" s="1354"/>
      <c r="X4793" s="1354"/>
      <c r="Y4793" s="1354"/>
      <c r="Z4793" s="1354"/>
      <c r="AA4793" s="1354"/>
      <c r="AB4793" s="1354"/>
      <c r="AC4793" s="1507">
        <f t="shared" si="1728"/>
        <v>1</v>
      </c>
      <c r="AD4793" s="1508">
        <f t="shared" si="1729"/>
        <v>2812.3</v>
      </c>
      <c r="AE4793" s="14">
        <f t="shared" si="1737"/>
        <v>24.366666666666667</v>
      </c>
      <c r="AF4793" s="14">
        <f t="shared" si="1730"/>
        <v>0</v>
      </c>
      <c r="AG4793" s="14" t="e">
        <f t="shared" si="1731"/>
        <v>#DIV/0!</v>
      </c>
      <c r="AH4793" s="14" t="e">
        <f t="shared" si="1738"/>
        <v>#DIV/0!</v>
      </c>
      <c r="AI4793" s="14">
        <f t="shared" si="1739"/>
        <v>1</v>
      </c>
      <c r="AJ4793" s="1354"/>
    </row>
    <row r="4794" spans="1:36" ht="18.75" customHeight="1">
      <c r="A4794" s="1503">
        <v>157</v>
      </c>
      <c r="B4794" s="2357" t="s">
        <v>3950</v>
      </c>
      <c r="C4794" s="2299" t="s">
        <v>143</v>
      </c>
      <c r="D4794" s="2360">
        <v>0.17</v>
      </c>
      <c r="E4794" s="2358">
        <v>20</v>
      </c>
      <c r="F4794" s="1362">
        <f t="shared" si="1736"/>
        <v>3.4000000000000004</v>
      </c>
      <c r="G4794" s="2321"/>
      <c r="H4794" s="1350">
        <f t="shared" si="1732"/>
        <v>0</v>
      </c>
      <c r="I4794" s="1364">
        <v>44715</v>
      </c>
      <c r="J4794" s="2256" t="s">
        <v>3275</v>
      </c>
      <c r="K4794" s="1354"/>
      <c r="L4794" s="2242"/>
      <c r="M4794" s="1354"/>
      <c r="N4794" s="2239">
        <v>2</v>
      </c>
      <c r="O4794" s="1354">
        <v>6</v>
      </c>
      <c r="P4794" s="1354">
        <v>9</v>
      </c>
      <c r="Q4794" s="1354"/>
      <c r="R4794" s="1354"/>
      <c r="S4794" s="1354"/>
      <c r="T4794" s="1354"/>
      <c r="U4794" s="1354"/>
      <c r="V4794" s="1354"/>
      <c r="W4794" s="1354"/>
      <c r="X4794" s="1354"/>
      <c r="Y4794" s="1354"/>
      <c r="Z4794" s="1354"/>
      <c r="AA4794" s="1354"/>
      <c r="AB4794" s="1354"/>
      <c r="AC4794" s="1507">
        <f t="shared" si="1728"/>
        <v>3</v>
      </c>
      <c r="AD4794" s="1508">
        <f t="shared" si="1729"/>
        <v>0.51</v>
      </c>
      <c r="AE4794" s="14">
        <f t="shared" si="1737"/>
        <v>17.3</v>
      </c>
      <c r="AF4794" s="14">
        <f t="shared" si="1730"/>
        <v>5.666666666666667</v>
      </c>
      <c r="AG4794" s="14">
        <f t="shared" si="1731"/>
        <v>0.52941176470588236</v>
      </c>
      <c r="AH4794" s="14">
        <f t="shared" si="1738"/>
        <v>-16.770588235294117</v>
      </c>
      <c r="AI4794" s="14">
        <f t="shared" si="1739"/>
        <v>-95.033333333333346</v>
      </c>
      <c r="AJ4794" s="1354"/>
    </row>
    <row r="4795" spans="1:36" ht="18.75" customHeight="1">
      <c r="A4795" s="1503">
        <v>161</v>
      </c>
      <c r="B4795" s="2357" t="s">
        <v>3954</v>
      </c>
      <c r="C4795" s="2243" t="s">
        <v>66</v>
      </c>
      <c r="D4795" s="2315">
        <v>927.9</v>
      </c>
      <c r="E4795" s="2358">
        <v>2</v>
      </c>
      <c r="F4795" s="1362">
        <f t="shared" si="1736"/>
        <v>1855.8</v>
      </c>
      <c r="G4795" s="2359"/>
      <c r="H4795" s="1350">
        <f t="shared" si="1732"/>
        <v>0</v>
      </c>
      <c r="I4795" s="1361" t="s">
        <v>3955</v>
      </c>
      <c r="J4795" s="2256" t="s">
        <v>3287</v>
      </c>
      <c r="K4795" s="1354"/>
      <c r="L4795" s="2242"/>
      <c r="M4795" s="1354"/>
      <c r="N4795" s="2245"/>
      <c r="O4795" s="1354"/>
      <c r="P4795" s="1354"/>
      <c r="Q4795" s="1354"/>
      <c r="R4795" s="1354"/>
      <c r="S4795" s="1354"/>
      <c r="T4795" s="1354"/>
      <c r="U4795" s="1354"/>
      <c r="V4795" s="1354"/>
      <c r="W4795" s="1354"/>
      <c r="X4795" s="1354"/>
      <c r="Y4795" s="1354"/>
      <c r="Z4795" s="1354"/>
      <c r="AA4795" s="1354"/>
      <c r="AB4795" s="1354"/>
      <c r="AC4795" s="1507">
        <f t="shared" si="1728"/>
        <v>2</v>
      </c>
      <c r="AD4795" s="1508">
        <f t="shared" si="1729"/>
        <v>1855.8</v>
      </c>
      <c r="AE4795" s="14">
        <f t="shared" si="1737"/>
        <v>24.366666666666667</v>
      </c>
      <c r="AF4795" s="14">
        <f t="shared" si="1730"/>
        <v>0</v>
      </c>
      <c r="AG4795" s="14" t="e">
        <f t="shared" si="1731"/>
        <v>#DIV/0!</v>
      </c>
      <c r="AH4795" s="14" t="e">
        <f t="shared" si="1738"/>
        <v>#DIV/0!</v>
      </c>
      <c r="AI4795" s="14">
        <f t="shared" si="1739"/>
        <v>2</v>
      </c>
      <c r="AJ4795" s="1354"/>
    </row>
    <row r="4796" spans="1:36" ht="18.75" customHeight="1">
      <c r="A4796" s="1503">
        <v>162</v>
      </c>
      <c r="B4796" s="2357" t="s">
        <v>3956</v>
      </c>
      <c r="C4796" s="2243" t="s">
        <v>66</v>
      </c>
      <c r="D4796" s="2360">
        <v>775.65</v>
      </c>
      <c r="E4796" s="2358">
        <v>2</v>
      </c>
      <c r="F4796" s="1362">
        <f t="shared" si="1736"/>
        <v>1551.3</v>
      </c>
      <c r="G4796" s="2321"/>
      <c r="H4796" s="1350">
        <f t="shared" si="1732"/>
        <v>0</v>
      </c>
      <c r="I4796" s="1361" t="s">
        <v>3957</v>
      </c>
      <c r="J4796" s="2256" t="s">
        <v>3287</v>
      </c>
      <c r="K4796" s="1354"/>
      <c r="L4796" s="2242"/>
      <c r="M4796" s="1354"/>
      <c r="N4796" s="2245">
        <v>1</v>
      </c>
      <c r="O4796" s="1354"/>
      <c r="P4796" s="1354"/>
      <c r="Q4796" s="1354"/>
      <c r="R4796" s="1354"/>
      <c r="S4796" s="1354"/>
      <c r="T4796" s="1354"/>
      <c r="U4796" s="1354"/>
      <c r="V4796" s="1354"/>
      <c r="W4796" s="1354"/>
      <c r="X4796" s="1354"/>
      <c r="Y4796" s="1354"/>
      <c r="Z4796" s="1354"/>
      <c r="AA4796" s="1354"/>
      <c r="AB4796" s="1354"/>
      <c r="AC4796" s="1507">
        <f t="shared" si="1728"/>
        <v>1</v>
      </c>
      <c r="AD4796" s="1508">
        <f t="shared" si="1729"/>
        <v>775.65</v>
      </c>
      <c r="AE4796" s="14">
        <f t="shared" si="1737"/>
        <v>24.366666666666667</v>
      </c>
      <c r="AF4796" s="14">
        <f t="shared" si="1730"/>
        <v>0.33333333333333331</v>
      </c>
      <c r="AG4796" s="14">
        <f t="shared" si="1731"/>
        <v>3</v>
      </c>
      <c r="AH4796" s="14">
        <f t="shared" si="1738"/>
        <v>-21.366666666666667</v>
      </c>
      <c r="AI4796" s="14">
        <f t="shared" si="1739"/>
        <v>-7.1222222222222218</v>
      </c>
      <c r="AJ4796" s="1354"/>
    </row>
    <row r="4797" spans="1:36" ht="18.75" customHeight="1">
      <c r="A4797" s="1503">
        <v>163</v>
      </c>
      <c r="B4797" s="1355" t="s">
        <v>6162</v>
      </c>
      <c r="C4797" s="2243" t="s">
        <v>66</v>
      </c>
      <c r="D4797" s="1917">
        <v>10.45978</v>
      </c>
      <c r="E4797" s="2358">
        <v>12000</v>
      </c>
      <c r="F4797" s="1362">
        <f t="shared" si="1736"/>
        <v>125517.36</v>
      </c>
      <c r="G4797" s="2321"/>
      <c r="H4797" s="1350">
        <f t="shared" si="1732"/>
        <v>0</v>
      </c>
      <c r="I4797" s="1351">
        <v>44596</v>
      </c>
      <c r="J4797" s="2256" t="s">
        <v>1006</v>
      </c>
      <c r="K4797" s="1354"/>
      <c r="L4797" s="2242"/>
      <c r="M4797" s="1354"/>
      <c r="N4797" s="2245"/>
      <c r="O4797" s="1354"/>
      <c r="P4797" s="1354"/>
      <c r="Q4797" s="1354"/>
      <c r="R4797" s="1354"/>
      <c r="S4797" s="1354"/>
      <c r="T4797" s="1354"/>
      <c r="U4797" s="1354"/>
      <c r="V4797" s="1354"/>
      <c r="W4797" s="1354"/>
      <c r="X4797" s="1354"/>
      <c r="Y4797" s="1354"/>
      <c r="Z4797" s="1354"/>
      <c r="AA4797" s="1354"/>
      <c r="AB4797" s="1354"/>
      <c r="AC4797" s="1507">
        <f t="shared" si="1728"/>
        <v>12000</v>
      </c>
      <c r="AD4797" s="1508">
        <f t="shared" si="1729"/>
        <v>125517.36</v>
      </c>
      <c r="AE4797" s="14" t="s">
        <v>334</v>
      </c>
      <c r="AF4797" s="14">
        <f t="shared" si="1730"/>
        <v>0</v>
      </c>
      <c r="AG4797" s="14" t="e">
        <f t="shared" si="1731"/>
        <v>#DIV/0!</v>
      </c>
      <c r="AH4797" s="14" t="s">
        <v>334</v>
      </c>
      <c r="AI4797" s="14" t="s">
        <v>334</v>
      </c>
      <c r="AJ4797" s="1354"/>
    </row>
    <row r="4798" spans="1:36" ht="18.75" customHeight="1">
      <c r="A4798" s="1503">
        <v>164</v>
      </c>
      <c r="B4798" s="1355" t="s">
        <v>6163</v>
      </c>
      <c r="C4798" s="2243" t="s">
        <v>66</v>
      </c>
      <c r="D4798" s="1917">
        <v>82.577290000000005</v>
      </c>
      <c r="E4798" s="2358">
        <v>1890</v>
      </c>
      <c r="F4798" s="1362">
        <f t="shared" si="1736"/>
        <v>156071.07810000001</v>
      </c>
      <c r="G4798" s="2321"/>
      <c r="H4798" s="1350">
        <f t="shared" si="1732"/>
        <v>0</v>
      </c>
      <c r="I4798" s="1351">
        <v>44596</v>
      </c>
      <c r="J4798" s="2256" t="s">
        <v>1006</v>
      </c>
      <c r="K4798" s="1354"/>
      <c r="L4798" s="2242"/>
      <c r="M4798" s="1354"/>
      <c r="N4798" s="2245"/>
      <c r="O4798" s="1354">
        <v>130</v>
      </c>
      <c r="P4798" s="1354"/>
      <c r="Q4798" s="1354"/>
      <c r="R4798" s="1354"/>
      <c r="S4798" s="1354"/>
      <c r="T4798" s="1354"/>
      <c r="U4798" s="1354"/>
      <c r="V4798" s="1354"/>
      <c r="W4798" s="1354"/>
      <c r="X4798" s="1354"/>
      <c r="Y4798" s="1354"/>
      <c r="Z4798" s="1354"/>
      <c r="AA4798" s="1354"/>
      <c r="AB4798" s="1354"/>
      <c r="AC4798" s="1507">
        <f t="shared" si="1728"/>
        <v>1760</v>
      </c>
      <c r="AD4798" s="1508">
        <f t="shared" si="1729"/>
        <v>145336.03040000002</v>
      </c>
      <c r="AE4798" s="14" t="s">
        <v>334</v>
      </c>
      <c r="AF4798" s="14">
        <f t="shared" si="1730"/>
        <v>43.333333333333336</v>
      </c>
      <c r="AG4798" s="14">
        <f t="shared" si="1731"/>
        <v>40.615384615384613</v>
      </c>
      <c r="AH4798" s="14" t="s">
        <v>334</v>
      </c>
      <c r="AI4798" s="14" t="s">
        <v>334</v>
      </c>
      <c r="AJ4798" s="1354"/>
    </row>
    <row r="4799" spans="1:36" ht="18.75" customHeight="1">
      <c r="A4799" s="1503">
        <v>165</v>
      </c>
      <c r="B4799" s="1355" t="s">
        <v>6163</v>
      </c>
      <c r="C4799" s="2243" t="s">
        <v>66</v>
      </c>
      <c r="D4799" s="1917">
        <v>81.809479999999994</v>
      </c>
      <c r="E4799" s="2358">
        <v>7000</v>
      </c>
      <c r="F4799" s="1362">
        <f t="shared" si="1736"/>
        <v>572666.36</v>
      </c>
      <c r="G4799" s="2321"/>
      <c r="H4799" s="1350">
        <f t="shared" si="1732"/>
        <v>0</v>
      </c>
      <c r="I4799" s="1351">
        <v>44596</v>
      </c>
      <c r="J4799" s="2256" t="s">
        <v>1006</v>
      </c>
      <c r="K4799" s="1354"/>
      <c r="L4799" s="2242"/>
      <c r="M4799" s="1354"/>
      <c r="N4799" s="2245"/>
      <c r="O4799" s="1354"/>
      <c r="P4799" s="1354"/>
      <c r="Q4799" s="1354"/>
      <c r="R4799" s="1354"/>
      <c r="S4799" s="1354"/>
      <c r="T4799" s="1354"/>
      <c r="U4799" s="1354"/>
      <c r="V4799" s="1354"/>
      <c r="W4799" s="1354"/>
      <c r="X4799" s="1354"/>
      <c r="Y4799" s="1354"/>
      <c r="Z4799" s="1354"/>
      <c r="AA4799" s="1354"/>
      <c r="AB4799" s="1354"/>
      <c r="AC4799" s="1507">
        <f t="shared" si="1728"/>
        <v>7000</v>
      </c>
      <c r="AD4799" s="1508">
        <f t="shared" si="1729"/>
        <v>572666.36</v>
      </c>
      <c r="AE4799" s="14" t="s">
        <v>334</v>
      </c>
      <c r="AF4799" s="14">
        <f t="shared" si="1730"/>
        <v>0</v>
      </c>
      <c r="AG4799" s="14" t="e">
        <f t="shared" si="1731"/>
        <v>#DIV/0!</v>
      </c>
      <c r="AH4799" s="14" t="s">
        <v>334</v>
      </c>
      <c r="AI4799" s="14" t="s">
        <v>334</v>
      </c>
      <c r="AJ4799" s="1354"/>
    </row>
    <row r="4800" spans="1:36" ht="18.75" customHeight="1">
      <c r="A4800" s="1503">
        <v>168</v>
      </c>
      <c r="B4800" s="2331" t="s">
        <v>5546</v>
      </c>
      <c r="C4800" s="2361" t="s">
        <v>66</v>
      </c>
      <c r="D4800" s="2362">
        <v>1.1029</v>
      </c>
      <c r="E4800" s="2358">
        <v>1400</v>
      </c>
      <c r="F4800" s="1362">
        <f t="shared" si="1736"/>
        <v>1544.06</v>
      </c>
      <c r="G4800" s="2321"/>
      <c r="H4800" s="1350">
        <f t="shared" si="1732"/>
        <v>0</v>
      </c>
      <c r="I4800" s="1351">
        <v>44833</v>
      </c>
      <c r="J4800" s="2256" t="s">
        <v>311</v>
      </c>
      <c r="K4800" s="1354"/>
      <c r="L4800" s="2242"/>
      <c r="M4800" s="1354"/>
      <c r="N4800" s="2245"/>
      <c r="O4800" s="1354"/>
      <c r="P4800" s="1354"/>
      <c r="Q4800" s="1354"/>
      <c r="R4800" s="1354"/>
      <c r="S4800" s="1354"/>
      <c r="T4800" s="1354"/>
      <c r="U4800" s="1354"/>
      <c r="V4800" s="1354"/>
      <c r="W4800" s="1354"/>
      <c r="X4800" s="1354"/>
      <c r="Y4800" s="1354"/>
      <c r="Z4800" s="1354"/>
      <c r="AA4800" s="1354"/>
      <c r="AB4800" s="1354"/>
      <c r="AC4800" s="1507">
        <f t="shared" si="1728"/>
        <v>1400</v>
      </c>
      <c r="AD4800" s="1508">
        <f t="shared" si="1729"/>
        <v>1544.06</v>
      </c>
      <c r="AE4800" s="14">
        <f t="shared" ref="AE4800:AE4819" si="1740">(J4800-"01.04.2023")/30</f>
        <v>8.1</v>
      </c>
      <c r="AF4800" s="14">
        <f t="shared" si="1730"/>
        <v>0</v>
      </c>
      <c r="AG4800" s="14" t="e">
        <f t="shared" si="1731"/>
        <v>#DIV/0!</v>
      </c>
      <c r="AH4800" s="14" t="e">
        <f t="shared" ref="AH4800:AH4819" si="1741">AG4800-AE4800</f>
        <v>#DIV/0!</v>
      </c>
      <c r="AI4800" s="14">
        <f t="shared" ref="AI4800:AI4819" si="1742">AC4800-(AE4800*AF4800)</f>
        <v>1400</v>
      </c>
      <c r="AJ4800" s="1354"/>
    </row>
    <row r="4801" spans="1:36" ht="18.75" customHeight="1">
      <c r="A4801" s="1503">
        <v>169</v>
      </c>
      <c r="B4801" s="2331" t="s">
        <v>5395</v>
      </c>
      <c r="C4801" s="2361" t="s">
        <v>66</v>
      </c>
      <c r="D4801" s="2363">
        <v>5.0002500000000003</v>
      </c>
      <c r="E4801" s="2358">
        <v>98</v>
      </c>
      <c r="F4801" s="1362">
        <f t="shared" si="1736"/>
        <v>490.02450000000005</v>
      </c>
      <c r="G4801" s="2321"/>
      <c r="H4801" s="1350">
        <f t="shared" si="1732"/>
        <v>0</v>
      </c>
      <c r="I4801" s="1351">
        <v>44833</v>
      </c>
      <c r="J4801" s="2256" t="s">
        <v>1006</v>
      </c>
      <c r="K4801" s="1354"/>
      <c r="L4801" s="2242"/>
      <c r="M4801" s="1354"/>
      <c r="N4801" s="2245"/>
      <c r="O4801" s="1354"/>
      <c r="P4801" s="1354"/>
      <c r="Q4801" s="1354"/>
      <c r="R4801" s="1354"/>
      <c r="S4801" s="1354"/>
      <c r="T4801" s="1354"/>
      <c r="U4801" s="1354"/>
      <c r="V4801" s="1354"/>
      <c r="W4801" s="1354"/>
      <c r="X4801" s="1354"/>
      <c r="Y4801" s="1354"/>
      <c r="Z4801" s="1354"/>
      <c r="AA4801" s="1354"/>
      <c r="AB4801" s="1354"/>
      <c r="AC4801" s="1507">
        <f t="shared" si="1728"/>
        <v>98</v>
      </c>
      <c r="AD4801" s="1508">
        <f t="shared" si="1729"/>
        <v>490.02450000000005</v>
      </c>
      <c r="AE4801" s="14" t="e">
        <f t="shared" si="1740"/>
        <v>#VALUE!</v>
      </c>
      <c r="AF4801" s="14">
        <f t="shared" si="1730"/>
        <v>0</v>
      </c>
      <c r="AG4801" s="14" t="e">
        <f t="shared" si="1731"/>
        <v>#DIV/0!</v>
      </c>
      <c r="AH4801" s="14" t="e">
        <f t="shared" si="1741"/>
        <v>#DIV/0!</v>
      </c>
      <c r="AI4801" s="14" t="e">
        <f t="shared" si="1742"/>
        <v>#VALUE!</v>
      </c>
      <c r="AJ4801" s="1354"/>
    </row>
    <row r="4802" spans="1:36" ht="18.75" customHeight="1">
      <c r="A4802" s="1503">
        <v>170</v>
      </c>
      <c r="B4802" s="2331" t="s">
        <v>7601</v>
      </c>
      <c r="C4802" s="2361" t="s">
        <v>66</v>
      </c>
      <c r="D4802" s="1366">
        <v>268</v>
      </c>
      <c r="E4802" s="2358">
        <v>25</v>
      </c>
      <c r="F4802" s="1362">
        <f t="shared" si="1736"/>
        <v>6700</v>
      </c>
      <c r="G4802" s="2321"/>
      <c r="H4802" s="1350">
        <f t="shared" si="1732"/>
        <v>0</v>
      </c>
      <c r="I4802" s="1351">
        <v>44882</v>
      </c>
      <c r="J4802" s="2256" t="s">
        <v>6178</v>
      </c>
      <c r="K4802" s="1354"/>
      <c r="L4802" s="2242"/>
      <c r="M4802" s="1354"/>
      <c r="N4802" s="2245"/>
      <c r="O4802" s="1354"/>
      <c r="P4802" s="1354"/>
      <c r="Q4802" s="1354"/>
      <c r="R4802" s="1354"/>
      <c r="S4802" s="1354"/>
      <c r="T4802" s="1354"/>
      <c r="U4802" s="1354"/>
      <c r="V4802" s="1354"/>
      <c r="W4802" s="1354"/>
      <c r="X4802" s="1354"/>
      <c r="Y4802" s="1354"/>
      <c r="Z4802" s="1354"/>
      <c r="AA4802" s="1354"/>
      <c r="AB4802" s="1354"/>
      <c r="AC4802" s="1507">
        <f t="shared" si="1728"/>
        <v>25</v>
      </c>
      <c r="AD4802" s="1508">
        <f t="shared" si="1729"/>
        <v>6700</v>
      </c>
      <c r="AE4802" s="14">
        <f t="shared" si="1740"/>
        <v>18.266666666666666</v>
      </c>
      <c r="AF4802" s="14">
        <f t="shared" si="1730"/>
        <v>0</v>
      </c>
      <c r="AG4802" s="14" t="e">
        <f t="shared" si="1731"/>
        <v>#DIV/0!</v>
      </c>
      <c r="AH4802" s="14" t="e">
        <f t="shared" si="1741"/>
        <v>#DIV/0!</v>
      </c>
      <c r="AI4802" s="14">
        <f t="shared" si="1742"/>
        <v>25</v>
      </c>
      <c r="AJ4802" s="1354"/>
    </row>
    <row r="4803" spans="1:36" ht="18.75" customHeight="1">
      <c r="A4803" s="1503">
        <v>173</v>
      </c>
      <c r="B4803" s="2263" t="s">
        <v>7463</v>
      </c>
      <c r="C4803" s="1350" t="s">
        <v>177</v>
      </c>
      <c r="D4803" s="1408">
        <v>1</v>
      </c>
      <c r="E4803" s="2358">
        <v>2460</v>
      </c>
      <c r="F4803" s="1362">
        <f t="shared" si="1736"/>
        <v>2460</v>
      </c>
      <c r="G4803" s="1513"/>
      <c r="H4803" s="1350">
        <f t="shared" ref="H4803:H4822" si="1743">G4803*D4803</f>
        <v>0</v>
      </c>
      <c r="I4803" s="1351">
        <v>44907</v>
      </c>
      <c r="J4803" s="1351">
        <v>45260</v>
      </c>
      <c r="K4803" s="1354"/>
      <c r="L4803" s="2242"/>
      <c r="M4803" s="1354"/>
      <c r="N4803" s="2245"/>
      <c r="O4803" s="1354">
        <v>900</v>
      </c>
      <c r="P4803" s="1354">
        <v>1140</v>
      </c>
      <c r="Q4803" s="1354"/>
      <c r="R4803" s="1354"/>
      <c r="S4803" s="1354"/>
      <c r="T4803" s="1354"/>
      <c r="U4803" s="1354"/>
      <c r="V4803" s="1354"/>
      <c r="W4803" s="1354"/>
      <c r="X4803" s="1354"/>
      <c r="Y4803" s="1354"/>
      <c r="Z4803" s="1354"/>
      <c r="AA4803" s="1354"/>
      <c r="AB4803" s="1354"/>
      <c r="AC4803" s="1507">
        <f t="shared" si="1728"/>
        <v>420</v>
      </c>
      <c r="AD4803" s="1508">
        <f t="shared" si="1729"/>
        <v>420</v>
      </c>
      <c r="AE4803" s="14">
        <f t="shared" si="1740"/>
        <v>8.1</v>
      </c>
      <c r="AF4803" s="14">
        <f t="shared" si="1730"/>
        <v>680</v>
      </c>
      <c r="AG4803" s="14">
        <f t="shared" si="1731"/>
        <v>0.61764705882352944</v>
      </c>
      <c r="AH4803" s="14">
        <f t="shared" si="1741"/>
        <v>-7.4823529411764707</v>
      </c>
      <c r="AI4803" s="14">
        <f t="shared" si="1742"/>
        <v>-5088</v>
      </c>
      <c r="AJ4803" s="1354"/>
    </row>
    <row r="4804" spans="1:36" ht="18.75" customHeight="1">
      <c r="A4804" s="1503">
        <v>174</v>
      </c>
      <c r="B4804" s="2263" t="s">
        <v>7170</v>
      </c>
      <c r="C4804" s="1350" t="s">
        <v>177</v>
      </c>
      <c r="D4804" s="1408">
        <v>1</v>
      </c>
      <c r="E4804" s="2358">
        <v>3420</v>
      </c>
      <c r="F4804" s="1362">
        <f t="shared" si="1736"/>
        <v>3420</v>
      </c>
      <c r="G4804" s="1513"/>
      <c r="H4804" s="1350">
        <f t="shared" si="1743"/>
        <v>0</v>
      </c>
      <c r="I4804" s="1351">
        <v>44907</v>
      </c>
      <c r="J4804" s="1351">
        <v>45169</v>
      </c>
      <c r="K4804" s="1354"/>
      <c r="L4804" s="2242"/>
      <c r="M4804" s="1354"/>
      <c r="N4804" s="2245">
        <v>150</v>
      </c>
      <c r="O4804" s="1354">
        <v>420</v>
      </c>
      <c r="P4804" s="1354">
        <v>870</v>
      </c>
      <c r="Q4804" s="1354"/>
      <c r="R4804" s="1354"/>
      <c r="S4804" s="1354"/>
      <c r="T4804" s="1354"/>
      <c r="U4804" s="1354"/>
      <c r="V4804" s="1354"/>
      <c r="W4804" s="1354"/>
      <c r="X4804" s="1354"/>
      <c r="Y4804" s="1354"/>
      <c r="Z4804" s="1354"/>
      <c r="AA4804" s="1354"/>
      <c r="AB4804" s="1354"/>
      <c r="AC4804" s="1507">
        <f t="shared" si="1728"/>
        <v>1980</v>
      </c>
      <c r="AD4804" s="1508">
        <f t="shared" si="1729"/>
        <v>1980</v>
      </c>
      <c r="AE4804" s="14">
        <f t="shared" si="1740"/>
        <v>5.0666666666666664</v>
      </c>
      <c r="AF4804" s="14">
        <f t="shared" si="1730"/>
        <v>480</v>
      </c>
      <c r="AG4804" s="14">
        <f t="shared" si="1731"/>
        <v>4.125</v>
      </c>
      <c r="AH4804" s="14">
        <f t="shared" si="1741"/>
        <v>-0.94166666666666643</v>
      </c>
      <c r="AI4804" s="14">
        <f t="shared" si="1742"/>
        <v>-452</v>
      </c>
      <c r="AJ4804" s="1354"/>
    </row>
    <row r="4805" spans="1:36" ht="18.75" customHeight="1">
      <c r="A4805" s="1503">
        <v>175</v>
      </c>
      <c r="B4805" s="2263" t="s">
        <v>7464</v>
      </c>
      <c r="C4805" s="1350" t="s">
        <v>7602</v>
      </c>
      <c r="D4805" s="1408">
        <v>1</v>
      </c>
      <c r="E4805" s="2358">
        <v>672</v>
      </c>
      <c r="F4805" s="1362">
        <f t="shared" si="1736"/>
        <v>672</v>
      </c>
      <c r="G4805" s="1513"/>
      <c r="H4805" s="1350">
        <f t="shared" si="1743"/>
        <v>0</v>
      </c>
      <c r="I4805" s="1351">
        <v>44907</v>
      </c>
      <c r="J4805" s="1351">
        <v>45190</v>
      </c>
      <c r="K4805" s="1354"/>
      <c r="L4805" s="2242"/>
      <c r="M4805" s="1354"/>
      <c r="N4805" s="2245"/>
      <c r="O4805" s="1354"/>
      <c r="P4805" s="1354"/>
      <c r="Q4805" s="1354"/>
      <c r="R4805" s="1354"/>
      <c r="S4805" s="1354"/>
      <c r="T4805" s="1354"/>
      <c r="U4805" s="1354"/>
      <c r="V4805" s="1354"/>
      <c r="W4805" s="1354"/>
      <c r="X4805" s="1354"/>
      <c r="Y4805" s="1354"/>
      <c r="Z4805" s="1354"/>
      <c r="AA4805" s="1354"/>
      <c r="AB4805" s="1354"/>
      <c r="AC4805" s="1507">
        <f t="shared" si="1728"/>
        <v>672</v>
      </c>
      <c r="AD4805" s="1508">
        <f t="shared" si="1729"/>
        <v>672</v>
      </c>
      <c r="AE4805" s="14">
        <f t="shared" si="1740"/>
        <v>5.7666666666666666</v>
      </c>
      <c r="AF4805" s="14">
        <f t="shared" si="1730"/>
        <v>0</v>
      </c>
      <c r="AG4805" s="14" t="e">
        <f t="shared" si="1731"/>
        <v>#DIV/0!</v>
      </c>
      <c r="AH4805" s="14" t="e">
        <f t="shared" si="1741"/>
        <v>#DIV/0!</v>
      </c>
      <c r="AI4805" s="14">
        <f t="shared" si="1742"/>
        <v>672</v>
      </c>
      <c r="AJ4805" s="1354"/>
    </row>
    <row r="4806" spans="1:36" ht="18.75" customHeight="1">
      <c r="A4806" s="1503">
        <v>177</v>
      </c>
      <c r="B4806" s="2263" t="s">
        <v>7092</v>
      </c>
      <c r="C4806" s="1350" t="s">
        <v>66</v>
      </c>
      <c r="D4806" s="1408">
        <v>1</v>
      </c>
      <c r="E4806" s="2358">
        <v>4000</v>
      </c>
      <c r="F4806" s="1362">
        <f t="shared" si="1736"/>
        <v>4000</v>
      </c>
      <c r="G4806" s="1513"/>
      <c r="H4806" s="1350">
        <f t="shared" si="1743"/>
        <v>0</v>
      </c>
      <c r="I4806" s="1351">
        <v>44907</v>
      </c>
      <c r="J4806" s="1351">
        <v>45046</v>
      </c>
      <c r="K4806" s="1354"/>
      <c r="L4806" s="2242"/>
      <c r="M4806" s="1354"/>
      <c r="N4806" s="2245"/>
      <c r="O4806" s="1354"/>
      <c r="P4806" s="1354">
        <v>2900</v>
      </c>
      <c r="Q4806" s="1354"/>
      <c r="R4806" s="1354"/>
      <c r="S4806" s="1354"/>
      <c r="T4806" s="1354"/>
      <c r="U4806" s="1354"/>
      <c r="V4806" s="1354"/>
      <c r="W4806" s="1354"/>
      <c r="X4806" s="1354"/>
      <c r="Y4806" s="1354"/>
      <c r="Z4806" s="1354"/>
      <c r="AA4806" s="1354"/>
      <c r="AB4806" s="1354"/>
      <c r="AC4806" s="1507">
        <f t="shared" si="1728"/>
        <v>1100</v>
      </c>
      <c r="AD4806" s="1508">
        <f t="shared" si="1729"/>
        <v>1100</v>
      </c>
      <c r="AE4806" s="14">
        <f t="shared" si="1740"/>
        <v>0.96666666666666667</v>
      </c>
      <c r="AF4806" s="14">
        <f t="shared" si="1730"/>
        <v>966.66666666666663</v>
      </c>
      <c r="AG4806" s="14">
        <f t="shared" si="1731"/>
        <v>1.1379310344827587</v>
      </c>
      <c r="AH4806" s="14">
        <f t="shared" si="1741"/>
        <v>0.171264367816092</v>
      </c>
      <c r="AI4806" s="14">
        <f t="shared" si="1742"/>
        <v>165.55555555555554</v>
      </c>
      <c r="AJ4806" s="1354"/>
    </row>
    <row r="4807" spans="1:36" ht="18.75" customHeight="1">
      <c r="A4807" s="1503">
        <v>179</v>
      </c>
      <c r="B4807" s="2263" t="s">
        <v>7603</v>
      </c>
      <c r="C4807" s="1350" t="s">
        <v>66</v>
      </c>
      <c r="D4807" s="1408">
        <v>1</v>
      </c>
      <c r="E4807" s="2358">
        <v>2000</v>
      </c>
      <c r="F4807" s="1362">
        <f t="shared" si="1736"/>
        <v>2000</v>
      </c>
      <c r="G4807" s="1513"/>
      <c r="H4807" s="1350">
        <f t="shared" si="1743"/>
        <v>0</v>
      </c>
      <c r="I4807" s="1351">
        <v>44907</v>
      </c>
      <c r="J4807" s="1351">
        <v>45046</v>
      </c>
      <c r="K4807" s="1354"/>
      <c r="L4807" s="2242"/>
      <c r="M4807" s="1354"/>
      <c r="N4807" s="2245"/>
      <c r="O4807" s="1354"/>
      <c r="P4807" s="1354">
        <v>300</v>
      </c>
      <c r="Q4807" s="1354"/>
      <c r="R4807" s="1354"/>
      <c r="S4807" s="1354"/>
      <c r="T4807" s="1354"/>
      <c r="U4807" s="1354"/>
      <c r="V4807" s="1354"/>
      <c r="W4807" s="1354"/>
      <c r="X4807" s="1354"/>
      <c r="Y4807" s="1354"/>
      <c r="Z4807" s="1354"/>
      <c r="AA4807" s="1354"/>
      <c r="AB4807" s="1354"/>
      <c r="AC4807" s="1507">
        <f t="shared" si="1728"/>
        <v>1700</v>
      </c>
      <c r="AD4807" s="1508">
        <f t="shared" si="1729"/>
        <v>1700</v>
      </c>
      <c r="AE4807" s="14">
        <f t="shared" si="1740"/>
        <v>0.96666666666666667</v>
      </c>
      <c r="AF4807" s="14">
        <f t="shared" si="1730"/>
        <v>100</v>
      </c>
      <c r="AG4807" s="14">
        <f t="shared" si="1731"/>
        <v>17</v>
      </c>
      <c r="AH4807" s="14">
        <f t="shared" si="1741"/>
        <v>16.033333333333335</v>
      </c>
      <c r="AI4807" s="14">
        <f t="shared" si="1742"/>
        <v>1603.3333333333333</v>
      </c>
      <c r="AJ4807" s="1354"/>
    </row>
    <row r="4808" spans="1:36" ht="18.75" customHeight="1">
      <c r="A4808" s="1503">
        <v>180</v>
      </c>
      <c r="B4808" s="2263" t="s">
        <v>7486</v>
      </c>
      <c r="C4808" s="1350" t="s">
        <v>66</v>
      </c>
      <c r="D4808" s="1408">
        <v>1</v>
      </c>
      <c r="E4808" s="2358">
        <v>18</v>
      </c>
      <c r="F4808" s="1362">
        <f t="shared" si="1736"/>
        <v>18</v>
      </c>
      <c r="G4808" s="1513"/>
      <c r="H4808" s="1350">
        <f t="shared" si="1743"/>
        <v>0</v>
      </c>
      <c r="I4808" s="1351">
        <v>44907</v>
      </c>
      <c r="J4808" s="1351">
        <v>45443</v>
      </c>
      <c r="K4808" s="1354"/>
      <c r="L4808" s="2242"/>
      <c r="M4808" s="1354"/>
      <c r="N4808" s="2245">
        <v>4</v>
      </c>
      <c r="O4808" s="1354">
        <v>3</v>
      </c>
      <c r="P4808" s="1354"/>
      <c r="Q4808" s="1354"/>
      <c r="R4808" s="1354"/>
      <c r="S4808" s="1354"/>
      <c r="T4808" s="1354"/>
      <c r="U4808" s="1354"/>
      <c r="V4808" s="1354"/>
      <c r="W4808" s="1354"/>
      <c r="X4808" s="1354"/>
      <c r="Y4808" s="1354"/>
      <c r="Z4808" s="1354"/>
      <c r="AA4808" s="1354"/>
      <c r="AB4808" s="1354"/>
      <c r="AC4808" s="1507">
        <f t="shared" si="1728"/>
        <v>11</v>
      </c>
      <c r="AD4808" s="1508">
        <f t="shared" si="1729"/>
        <v>11</v>
      </c>
      <c r="AE4808" s="14">
        <f t="shared" si="1740"/>
        <v>14.2</v>
      </c>
      <c r="AF4808" s="14">
        <f t="shared" si="1730"/>
        <v>2.3333333333333335</v>
      </c>
      <c r="AG4808" s="14">
        <f t="shared" si="1731"/>
        <v>4.7142857142857144</v>
      </c>
      <c r="AH4808" s="14">
        <f t="shared" si="1741"/>
        <v>-9.485714285714284</v>
      </c>
      <c r="AI4808" s="14">
        <f t="shared" si="1742"/>
        <v>-22.133333333333333</v>
      </c>
      <c r="AJ4808" s="1354"/>
    </row>
    <row r="4809" spans="1:36" ht="18.75" customHeight="1">
      <c r="A4809" s="1503">
        <v>184</v>
      </c>
      <c r="B4809" s="2263" t="s">
        <v>7082</v>
      </c>
      <c r="C4809" s="1350" t="s">
        <v>66</v>
      </c>
      <c r="D4809" s="1408">
        <v>1</v>
      </c>
      <c r="E4809" s="2358">
        <v>1250</v>
      </c>
      <c r="F4809" s="1362">
        <f t="shared" si="1736"/>
        <v>1250</v>
      </c>
      <c r="G4809" s="1513"/>
      <c r="H4809" s="1350">
        <f t="shared" si="1743"/>
        <v>0</v>
      </c>
      <c r="I4809" s="1351">
        <v>44907</v>
      </c>
      <c r="J4809" s="1351">
        <v>45169</v>
      </c>
      <c r="K4809" s="1354"/>
      <c r="L4809" s="2242"/>
      <c r="M4809" s="1354"/>
      <c r="N4809" s="2245"/>
      <c r="O4809" s="1354"/>
      <c r="P4809" s="1354"/>
      <c r="Q4809" s="1354"/>
      <c r="R4809" s="1354"/>
      <c r="S4809" s="1354"/>
      <c r="T4809" s="1354"/>
      <c r="U4809" s="1354"/>
      <c r="V4809" s="1354"/>
      <c r="W4809" s="1354"/>
      <c r="X4809" s="1354"/>
      <c r="Y4809" s="1354"/>
      <c r="Z4809" s="1354"/>
      <c r="AA4809" s="1354"/>
      <c r="AB4809" s="1354"/>
      <c r="AC4809" s="1507">
        <f t="shared" si="1728"/>
        <v>1250</v>
      </c>
      <c r="AD4809" s="1508">
        <f t="shared" si="1729"/>
        <v>1250</v>
      </c>
      <c r="AE4809" s="14">
        <f t="shared" si="1740"/>
        <v>5.0666666666666664</v>
      </c>
      <c r="AF4809" s="14">
        <f t="shared" si="1730"/>
        <v>0</v>
      </c>
      <c r="AG4809" s="14" t="e">
        <f t="shared" si="1731"/>
        <v>#DIV/0!</v>
      </c>
      <c r="AH4809" s="14" t="e">
        <f t="shared" si="1741"/>
        <v>#DIV/0!</v>
      </c>
      <c r="AI4809" s="14">
        <f t="shared" si="1742"/>
        <v>1250</v>
      </c>
      <c r="AJ4809" s="1354"/>
    </row>
    <row r="4810" spans="1:36" ht="18.75" customHeight="1">
      <c r="A4810" s="1503">
        <v>185</v>
      </c>
      <c r="B4810" s="1350" t="s">
        <v>10550</v>
      </c>
      <c r="C4810" s="1350" t="s">
        <v>66</v>
      </c>
      <c r="D4810" s="1408">
        <v>1</v>
      </c>
      <c r="E4810" s="2358">
        <v>900</v>
      </c>
      <c r="F4810" s="1362">
        <f t="shared" si="1736"/>
        <v>900</v>
      </c>
      <c r="G4810" s="1513"/>
      <c r="H4810" s="1350">
        <f t="shared" si="1743"/>
        <v>0</v>
      </c>
      <c r="I4810" s="1351">
        <v>44701</v>
      </c>
      <c r="J4810" s="1351">
        <v>45190</v>
      </c>
      <c r="K4810" s="1354"/>
      <c r="L4810" s="2242"/>
      <c r="M4810" s="1354"/>
      <c r="N4810" s="2245"/>
      <c r="O4810" s="1354"/>
      <c r="P4810" s="1354">
        <v>200</v>
      </c>
      <c r="Q4810" s="1354"/>
      <c r="R4810" s="1354"/>
      <c r="S4810" s="1354"/>
      <c r="T4810" s="1354"/>
      <c r="U4810" s="1354"/>
      <c r="V4810" s="1354"/>
      <c r="W4810" s="1354"/>
      <c r="X4810" s="1354"/>
      <c r="Y4810" s="1354"/>
      <c r="Z4810" s="1354"/>
      <c r="AA4810" s="1354"/>
      <c r="AB4810" s="1354"/>
      <c r="AC4810" s="1507">
        <f t="shared" si="1728"/>
        <v>700</v>
      </c>
      <c r="AD4810" s="1508">
        <f t="shared" si="1729"/>
        <v>700</v>
      </c>
      <c r="AE4810" s="14">
        <f t="shared" si="1740"/>
        <v>5.7666666666666666</v>
      </c>
      <c r="AF4810" s="14">
        <f t="shared" si="1730"/>
        <v>66.666666666666671</v>
      </c>
      <c r="AG4810" s="14">
        <f t="shared" si="1731"/>
        <v>10.5</v>
      </c>
      <c r="AH4810" s="14">
        <f t="shared" si="1741"/>
        <v>4.7333333333333334</v>
      </c>
      <c r="AI4810" s="14">
        <f t="shared" si="1742"/>
        <v>315.55555555555554</v>
      </c>
      <c r="AJ4810" s="1354"/>
    </row>
    <row r="4811" spans="1:36" ht="18.75" customHeight="1">
      <c r="A4811" s="1503">
        <v>190</v>
      </c>
      <c r="B4811" s="2350" t="s">
        <v>7604</v>
      </c>
      <c r="C4811" s="2364" t="s">
        <v>153</v>
      </c>
      <c r="D4811" s="2365">
        <v>1</v>
      </c>
      <c r="E4811" s="2364">
        <v>2004</v>
      </c>
      <c r="F4811" s="1362">
        <f t="shared" si="1736"/>
        <v>2004</v>
      </c>
      <c r="G4811" s="2366"/>
      <c r="H4811" s="2364">
        <f t="shared" si="1743"/>
        <v>0</v>
      </c>
      <c r="I4811" s="2305">
        <v>44907</v>
      </c>
      <c r="J4811" s="1351">
        <v>45015</v>
      </c>
      <c r="K4811" s="1354"/>
      <c r="L4811" s="2242"/>
      <c r="M4811" s="1354"/>
      <c r="N4811" s="2245"/>
      <c r="O4811" s="1354">
        <v>1920</v>
      </c>
      <c r="P4811" s="1354"/>
      <c r="Q4811" s="1354"/>
      <c r="R4811" s="1354"/>
      <c r="S4811" s="1354"/>
      <c r="T4811" s="1354"/>
      <c r="U4811" s="1354"/>
      <c r="V4811" s="1354"/>
      <c r="W4811" s="1354"/>
      <c r="X4811" s="1354"/>
      <c r="Y4811" s="1354"/>
      <c r="Z4811" s="1354"/>
      <c r="AA4811" s="1354"/>
      <c r="AB4811" s="1354"/>
      <c r="AC4811" s="1507">
        <f t="shared" si="1728"/>
        <v>84</v>
      </c>
      <c r="AD4811" s="1508">
        <f t="shared" si="1729"/>
        <v>84</v>
      </c>
      <c r="AE4811" s="14">
        <f t="shared" si="1740"/>
        <v>-6.6666666666666666E-2</v>
      </c>
      <c r="AF4811" s="14">
        <f t="shared" si="1730"/>
        <v>640</v>
      </c>
      <c r="AG4811" s="14">
        <f t="shared" si="1731"/>
        <v>0.13125000000000001</v>
      </c>
      <c r="AH4811" s="14">
        <f t="shared" si="1741"/>
        <v>0.19791666666666669</v>
      </c>
      <c r="AI4811" s="14">
        <f t="shared" si="1742"/>
        <v>126.66666666666666</v>
      </c>
      <c r="AJ4811" s="1354"/>
    </row>
    <row r="4812" spans="1:36" ht="18.75" customHeight="1">
      <c r="A4812" s="1503">
        <v>191</v>
      </c>
      <c r="B4812" s="2350" t="s">
        <v>9299</v>
      </c>
      <c r="C4812" s="2364" t="s">
        <v>233</v>
      </c>
      <c r="D4812" s="2365">
        <v>1</v>
      </c>
      <c r="E4812" s="2364"/>
      <c r="F4812" s="1362"/>
      <c r="G4812" s="2364">
        <v>12</v>
      </c>
      <c r="H4812" s="2364">
        <f t="shared" si="1743"/>
        <v>12</v>
      </c>
      <c r="I4812" s="2305">
        <v>44960</v>
      </c>
      <c r="J4812" s="1351">
        <v>45046</v>
      </c>
      <c r="K4812" s="1354"/>
      <c r="L4812" s="2242"/>
      <c r="M4812" s="1354"/>
      <c r="N4812" s="2245"/>
      <c r="O4812" s="1354"/>
      <c r="P4812" s="1354"/>
      <c r="Q4812" s="1354"/>
      <c r="R4812" s="1354"/>
      <c r="S4812" s="1354"/>
      <c r="T4812" s="1354"/>
      <c r="U4812" s="1354"/>
      <c r="V4812" s="1354"/>
      <c r="W4812" s="1354"/>
      <c r="X4812" s="1354"/>
      <c r="Y4812" s="1354"/>
      <c r="Z4812" s="1354"/>
      <c r="AA4812" s="1354"/>
      <c r="AB4812" s="1354"/>
      <c r="AC4812" s="1507">
        <f t="shared" si="1728"/>
        <v>12</v>
      </c>
      <c r="AD4812" s="1508">
        <f t="shared" si="1729"/>
        <v>12</v>
      </c>
      <c r="AE4812" s="14">
        <f t="shared" si="1740"/>
        <v>0.96666666666666667</v>
      </c>
      <c r="AF4812" s="14">
        <f t="shared" si="1730"/>
        <v>0</v>
      </c>
      <c r="AG4812" s="14" t="e">
        <f t="shared" si="1731"/>
        <v>#DIV/0!</v>
      </c>
      <c r="AH4812" s="14" t="e">
        <f t="shared" si="1741"/>
        <v>#DIV/0!</v>
      </c>
      <c r="AI4812" s="14">
        <f t="shared" si="1742"/>
        <v>12</v>
      </c>
      <c r="AJ4812" s="1354"/>
    </row>
    <row r="4813" spans="1:36" ht="18.75" customHeight="1">
      <c r="A4813" s="1503">
        <v>192</v>
      </c>
      <c r="B4813" s="2303" t="s">
        <v>10551</v>
      </c>
      <c r="C4813" s="2352" t="s">
        <v>143</v>
      </c>
      <c r="D4813" s="2352">
        <v>20</v>
      </c>
      <c r="E4813" s="2351"/>
      <c r="F4813" s="2351"/>
      <c r="G4813" s="2352">
        <v>12</v>
      </c>
      <c r="H4813" s="2352">
        <f t="shared" si="1743"/>
        <v>240</v>
      </c>
      <c r="I4813" s="2305">
        <v>45002</v>
      </c>
      <c r="J4813" s="1351">
        <v>45240</v>
      </c>
      <c r="K4813" s="1354"/>
      <c r="L4813" s="2242"/>
      <c r="M4813" s="1354"/>
      <c r="N4813" s="2245"/>
      <c r="O4813" s="1354"/>
      <c r="P4813" s="1354">
        <v>6</v>
      </c>
      <c r="Q4813" s="1354"/>
      <c r="R4813" s="1354"/>
      <c r="S4813" s="1354"/>
      <c r="T4813" s="1354"/>
      <c r="U4813" s="1354"/>
      <c r="V4813" s="1354"/>
      <c r="W4813" s="1354"/>
      <c r="X4813" s="1354"/>
      <c r="Y4813" s="1354"/>
      <c r="Z4813" s="1354"/>
      <c r="AA4813" s="1354"/>
      <c r="AB4813" s="1354"/>
      <c r="AC4813" s="1507">
        <f t="shared" si="1728"/>
        <v>6</v>
      </c>
      <c r="AD4813" s="1508">
        <f t="shared" si="1729"/>
        <v>120</v>
      </c>
      <c r="AE4813" s="14">
        <f t="shared" si="1740"/>
        <v>7.4333333333333336</v>
      </c>
      <c r="AF4813" s="14">
        <f t="shared" si="1730"/>
        <v>2</v>
      </c>
      <c r="AG4813" s="14">
        <f t="shared" si="1731"/>
        <v>3</v>
      </c>
      <c r="AH4813" s="14">
        <f t="shared" si="1741"/>
        <v>-4.4333333333333336</v>
      </c>
      <c r="AI4813" s="14">
        <f t="shared" si="1742"/>
        <v>-8.8666666666666671</v>
      </c>
      <c r="AJ4813" s="1354"/>
    </row>
    <row r="4814" spans="1:36" ht="18.75" customHeight="1">
      <c r="A4814" s="1503">
        <v>193</v>
      </c>
      <c r="B4814" s="2303" t="s">
        <v>10552</v>
      </c>
      <c r="C4814" s="2352" t="s">
        <v>143</v>
      </c>
      <c r="D4814" s="2352">
        <v>20</v>
      </c>
      <c r="E4814" s="2351"/>
      <c r="F4814" s="2351"/>
      <c r="G4814" s="2352">
        <v>45</v>
      </c>
      <c r="H4814" s="2352">
        <f t="shared" si="1743"/>
        <v>900</v>
      </c>
      <c r="I4814" s="2305">
        <v>45002</v>
      </c>
      <c r="J4814" s="1351">
        <v>45291</v>
      </c>
      <c r="K4814" s="1354"/>
      <c r="L4814" s="2242"/>
      <c r="M4814" s="1354"/>
      <c r="N4814" s="2245"/>
      <c r="O4814" s="1354"/>
      <c r="P4814" s="1354">
        <v>18</v>
      </c>
      <c r="Q4814" s="1354"/>
      <c r="R4814" s="1354"/>
      <c r="S4814" s="1354"/>
      <c r="T4814" s="1354"/>
      <c r="U4814" s="1354"/>
      <c r="V4814" s="1354"/>
      <c r="W4814" s="1354"/>
      <c r="X4814" s="1354"/>
      <c r="Y4814" s="1354"/>
      <c r="Z4814" s="1354"/>
      <c r="AA4814" s="1354"/>
      <c r="AB4814" s="1354"/>
      <c r="AC4814" s="1507">
        <f t="shared" ref="AC4814:AC4870" si="1744">E4814+G4814-N4814-O4814-AA4814-P4814-Q4814-R4814-S4814-T4814-U4814-V4814-W4814-X4814-Y4814</f>
        <v>27</v>
      </c>
      <c r="AD4814" s="1508">
        <f t="shared" ref="AD4814:AD4870" si="1745">D4814*AC4814</f>
        <v>540</v>
      </c>
      <c r="AE4814" s="14">
        <f t="shared" si="1740"/>
        <v>9.1333333333333329</v>
      </c>
      <c r="AF4814" s="14">
        <f t="shared" ref="AF4814:AF4870" si="1746">(N4814+O4814+P4814+Q4814+R4814+S4814+T4814+U4814+V4814+W4814+X4814+Y4814)/3</f>
        <v>6</v>
      </c>
      <c r="AG4814" s="14">
        <f t="shared" ref="AG4814:AG4870" si="1747">AC4814/AF4814</f>
        <v>4.5</v>
      </c>
      <c r="AH4814" s="14">
        <f t="shared" si="1741"/>
        <v>-4.6333333333333329</v>
      </c>
      <c r="AI4814" s="14">
        <f t="shared" si="1742"/>
        <v>-27.799999999999997</v>
      </c>
      <c r="AJ4814" s="1354"/>
    </row>
    <row r="4815" spans="1:36" ht="18.75" customHeight="1">
      <c r="A4815" s="1503">
        <v>194</v>
      </c>
      <c r="B4815" s="2303" t="s">
        <v>10553</v>
      </c>
      <c r="C4815" s="2352" t="s">
        <v>143</v>
      </c>
      <c r="D4815" s="2352">
        <v>1</v>
      </c>
      <c r="E4815" s="2351"/>
      <c r="F4815" s="2351"/>
      <c r="G4815" s="2352">
        <v>2320</v>
      </c>
      <c r="H4815" s="2352">
        <f t="shared" si="1743"/>
        <v>2320</v>
      </c>
      <c r="I4815" s="2305">
        <v>45005</v>
      </c>
      <c r="J4815" s="1351">
        <v>45473</v>
      </c>
      <c r="K4815" s="1354"/>
      <c r="L4815" s="2242"/>
      <c r="M4815" s="1354"/>
      <c r="N4815" s="2245"/>
      <c r="O4815" s="1354"/>
      <c r="P4815" s="1354"/>
      <c r="Q4815" s="1354"/>
      <c r="R4815" s="1354"/>
      <c r="S4815" s="1354"/>
      <c r="T4815" s="1354"/>
      <c r="U4815" s="1354"/>
      <c r="V4815" s="1354"/>
      <c r="W4815" s="1354"/>
      <c r="X4815" s="1354"/>
      <c r="Y4815" s="1354"/>
      <c r="Z4815" s="1354"/>
      <c r="AA4815" s="1354"/>
      <c r="AB4815" s="1354"/>
      <c r="AC4815" s="1507">
        <f t="shared" si="1744"/>
        <v>2320</v>
      </c>
      <c r="AD4815" s="1508">
        <f t="shared" si="1745"/>
        <v>2320</v>
      </c>
      <c r="AE4815" s="14">
        <f t="shared" si="1740"/>
        <v>15.2</v>
      </c>
      <c r="AF4815" s="14">
        <f t="shared" si="1746"/>
        <v>0</v>
      </c>
      <c r="AG4815" s="14" t="e">
        <f t="shared" si="1747"/>
        <v>#DIV/0!</v>
      </c>
      <c r="AH4815" s="14" t="e">
        <f t="shared" si="1741"/>
        <v>#DIV/0!</v>
      </c>
      <c r="AI4815" s="14">
        <f t="shared" si="1742"/>
        <v>2320</v>
      </c>
      <c r="AJ4815" s="1354"/>
    </row>
    <row r="4816" spans="1:36" ht="18.75" customHeight="1">
      <c r="A4816" s="1503">
        <v>195</v>
      </c>
      <c r="B4816" s="2303" t="s">
        <v>10554</v>
      </c>
      <c r="C4816" s="2352" t="s">
        <v>143</v>
      </c>
      <c r="D4816" s="2352">
        <v>1</v>
      </c>
      <c r="E4816" s="2351"/>
      <c r="F4816" s="2351"/>
      <c r="G4816" s="2352">
        <v>20</v>
      </c>
      <c r="H4816" s="2352">
        <f t="shared" si="1743"/>
        <v>20</v>
      </c>
      <c r="I4816" s="2305">
        <v>45005</v>
      </c>
      <c r="J4816" s="1351">
        <v>45657</v>
      </c>
      <c r="K4816" s="1354"/>
      <c r="L4816" s="2242"/>
      <c r="M4816" s="1354"/>
      <c r="N4816" s="2245"/>
      <c r="O4816" s="1354"/>
      <c r="P4816" s="1354"/>
      <c r="Q4816" s="1354"/>
      <c r="R4816" s="1354"/>
      <c r="S4816" s="1354"/>
      <c r="T4816" s="1354"/>
      <c r="U4816" s="1354"/>
      <c r="V4816" s="1354"/>
      <c r="W4816" s="1354"/>
      <c r="X4816" s="1354"/>
      <c r="Y4816" s="1354"/>
      <c r="Z4816" s="1354"/>
      <c r="AA4816" s="1354"/>
      <c r="AB4816" s="1354"/>
      <c r="AC4816" s="1507">
        <f t="shared" si="1744"/>
        <v>20</v>
      </c>
      <c r="AD4816" s="1508">
        <f t="shared" si="1745"/>
        <v>20</v>
      </c>
      <c r="AE4816" s="14">
        <f t="shared" si="1740"/>
        <v>21.333333333333332</v>
      </c>
      <c r="AF4816" s="14">
        <f t="shared" si="1746"/>
        <v>0</v>
      </c>
      <c r="AG4816" s="14" t="e">
        <f t="shared" si="1747"/>
        <v>#DIV/0!</v>
      </c>
      <c r="AH4816" s="14" t="e">
        <f t="shared" si="1741"/>
        <v>#DIV/0!</v>
      </c>
      <c r="AI4816" s="14">
        <f t="shared" si="1742"/>
        <v>20</v>
      </c>
      <c r="AJ4816" s="1354"/>
    </row>
    <row r="4817" spans="1:36" ht="18.75" customHeight="1">
      <c r="A4817" s="1503">
        <v>196</v>
      </c>
      <c r="B4817" s="2303" t="s">
        <v>10555</v>
      </c>
      <c r="C4817" s="2352" t="s">
        <v>143</v>
      </c>
      <c r="D4817" s="2352">
        <v>1</v>
      </c>
      <c r="E4817" s="2351"/>
      <c r="F4817" s="2351"/>
      <c r="G4817" s="2352">
        <v>50</v>
      </c>
      <c r="H4817" s="2352">
        <f t="shared" si="1743"/>
        <v>50</v>
      </c>
      <c r="I4817" s="2305">
        <v>45005</v>
      </c>
      <c r="J4817" s="1351">
        <v>45657</v>
      </c>
      <c r="K4817" s="1354"/>
      <c r="L4817" s="2242"/>
      <c r="M4817" s="1354"/>
      <c r="N4817" s="2245"/>
      <c r="O4817" s="1354"/>
      <c r="P4817" s="1354"/>
      <c r="Q4817" s="1354"/>
      <c r="R4817" s="1354"/>
      <c r="S4817" s="1354"/>
      <c r="T4817" s="1354"/>
      <c r="U4817" s="1354"/>
      <c r="V4817" s="1354"/>
      <c r="W4817" s="1354"/>
      <c r="X4817" s="1354"/>
      <c r="Y4817" s="1354"/>
      <c r="Z4817" s="1354"/>
      <c r="AA4817" s="1354"/>
      <c r="AB4817" s="1354"/>
      <c r="AC4817" s="1507">
        <f t="shared" si="1744"/>
        <v>50</v>
      </c>
      <c r="AD4817" s="1508">
        <f t="shared" si="1745"/>
        <v>50</v>
      </c>
      <c r="AE4817" s="14">
        <f t="shared" si="1740"/>
        <v>21.333333333333332</v>
      </c>
      <c r="AF4817" s="14">
        <f t="shared" si="1746"/>
        <v>0</v>
      </c>
      <c r="AG4817" s="14" t="e">
        <f t="shared" si="1747"/>
        <v>#DIV/0!</v>
      </c>
      <c r="AH4817" s="14" t="e">
        <f t="shared" si="1741"/>
        <v>#DIV/0!</v>
      </c>
      <c r="AI4817" s="14">
        <f t="shared" si="1742"/>
        <v>50</v>
      </c>
      <c r="AJ4817" s="1354"/>
    </row>
    <row r="4818" spans="1:36" ht="18.75" customHeight="1">
      <c r="A4818" s="1503">
        <v>197</v>
      </c>
      <c r="B4818" s="2303" t="s">
        <v>10556</v>
      </c>
      <c r="C4818" s="2352" t="s">
        <v>66</v>
      </c>
      <c r="D4818" s="2352">
        <v>0.2</v>
      </c>
      <c r="E4818" s="2351"/>
      <c r="F4818" s="2351"/>
      <c r="G4818" s="2352">
        <v>92800</v>
      </c>
      <c r="H4818" s="2352">
        <f t="shared" si="1743"/>
        <v>18560</v>
      </c>
      <c r="I4818" s="2305">
        <v>45005</v>
      </c>
      <c r="J4818" s="1351">
        <v>46022</v>
      </c>
      <c r="K4818" s="1354"/>
      <c r="L4818" s="2242"/>
      <c r="M4818" s="1354"/>
      <c r="N4818" s="2245"/>
      <c r="O4818" s="1354"/>
      <c r="P4818" s="1354">
        <v>50</v>
      </c>
      <c r="Q4818" s="1354"/>
      <c r="R4818" s="1354"/>
      <c r="S4818" s="1354"/>
      <c r="T4818" s="1354"/>
      <c r="U4818" s="1354"/>
      <c r="V4818" s="1354"/>
      <c r="W4818" s="1354"/>
      <c r="X4818" s="1354"/>
      <c r="Y4818" s="1354"/>
      <c r="Z4818" s="1354"/>
      <c r="AA4818" s="1354"/>
      <c r="AB4818" s="1354"/>
      <c r="AC4818" s="1507">
        <f t="shared" si="1744"/>
        <v>92750</v>
      </c>
      <c r="AD4818" s="1508">
        <f t="shared" si="1745"/>
        <v>18550</v>
      </c>
      <c r="AE4818" s="14">
        <f t="shared" si="1740"/>
        <v>33.5</v>
      </c>
      <c r="AF4818" s="14">
        <f t="shared" si="1746"/>
        <v>16.666666666666668</v>
      </c>
      <c r="AG4818" s="14">
        <f t="shared" si="1747"/>
        <v>5565</v>
      </c>
      <c r="AH4818" s="14">
        <f t="shared" si="1741"/>
        <v>5531.5</v>
      </c>
      <c r="AI4818" s="14">
        <f t="shared" si="1742"/>
        <v>92191.666666666672</v>
      </c>
      <c r="AJ4818" s="1354"/>
    </row>
    <row r="4819" spans="1:36" ht="18.75" customHeight="1">
      <c r="A4819" s="1503">
        <v>198</v>
      </c>
      <c r="B4819" s="2350" t="s">
        <v>386</v>
      </c>
      <c r="C4819" s="2364" t="s">
        <v>66</v>
      </c>
      <c r="D4819" s="2365">
        <v>1</v>
      </c>
      <c r="E4819" s="2364"/>
      <c r="F4819" s="1362"/>
      <c r="G4819" s="2364">
        <v>4000</v>
      </c>
      <c r="H4819" s="2364">
        <f t="shared" si="1743"/>
        <v>4000</v>
      </c>
      <c r="I4819" s="2305">
        <v>44960</v>
      </c>
      <c r="J4819" s="1351">
        <v>45057</v>
      </c>
      <c r="K4819" s="1354"/>
      <c r="L4819" s="2242"/>
      <c r="M4819" s="1354"/>
      <c r="N4819" s="2245"/>
      <c r="O4819" s="1354">
        <v>2100</v>
      </c>
      <c r="P4819" s="1354">
        <v>1550</v>
      </c>
      <c r="Q4819" s="1354"/>
      <c r="R4819" s="1354"/>
      <c r="S4819" s="1354"/>
      <c r="T4819" s="1354"/>
      <c r="U4819" s="1354"/>
      <c r="V4819" s="1354"/>
      <c r="W4819" s="1354"/>
      <c r="X4819" s="1354"/>
      <c r="Y4819" s="1354"/>
      <c r="Z4819" s="1354"/>
      <c r="AA4819" s="1354"/>
      <c r="AB4819" s="1354"/>
      <c r="AC4819" s="1507">
        <f t="shared" si="1744"/>
        <v>350</v>
      </c>
      <c r="AD4819" s="1508">
        <f t="shared" si="1745"/>
        <v>350</v>
      </c>
      <c r="AE4819" s="14">
        <f t="shared" si="1740"/>
        <v>1.3333333333333333</v>
      </c>
      <c r="AF4819" s="14">
        <f t="shared" si="1746"/>
        <v>1216.6666666666667</v>
      </c>
      <c r="AG4819" s="14">
        <f t="shared" si="1747"/>
        <v>0.28767123287671231</v>
      </c>
      <c r="AH4819" s="14">
        <f t="shared" si="1741"/>
        <v>-1.0456621004566209</v>
      </c>
      <c r="AI4819" s="14">
        <f t="shared" si="1742"/>
        <v>-1272.2222222222222</v>
      </c>
      <c r="AJ4819" s="1354"/>
    </row>
    <row r="4820" spans="1:36" ht="18.75" customHeight="1">
      <c r="A4820" s="1503">
        <v>199</v>
      </c>
      <c r="B4820" s="2350" t="s">
        <v>9300</v>
      </c>
      <c r="C4820" s="2367" t="s">
        <v>66</v>
      </c>
      <c r="D4820" s="2368">
        <v>1</v>
      </c>
      <c r="E4820" s="2367"/>
      <c r="F4820" s="2367"/>
      <c r="G4820" s="2369">
        <v>2400</v>
      </c>
      <c r="H4820" s="2364">
        <f t="shared" si="1743"/>
        <v>2400</v>
      </c>
      <c r="I4820" s="2305">
        <v>44977</v>
      </c>
      <c r="J4820" s="1351" t="s">
        <v>793</v>
      </c>
      <c r="K4820" s="1354"/>
      <c r="L4820" s="2242"/>
      <c r="M4820" s="1354"/>
      <c r="N4820" s="2245"/>
      <c r="O4820" s="1354"/>
      <c r="P4820" s="1354"/>
      <c r="Q4820" s="1354"/>
      <c r="R4820" s="1354"/>
      <c r="S4820" s="1354"/>
      <c r="T4820" s="1354"/>
      <c r="U4820" s="1354"/>
      <c r="V4820" s="1354"/>
      <c r="W4820" s="1354"/>
      <c r="X4820" s="1354"/>
      <c r="Y4820" s="1354"/>
      <c r="Z4820" s="1354"/>
      <c r="AA4820" s="1354"/>
      <c r="AB4820" s="1354"/>
      <c r="AC4820" s="1507">
        <f t="shared" si="1744"/>
        <v>2400</v>
      </c>
      <c r="AD4820" s="1508">
        <f t="shared" si="1745"/>
        <v>2400</v>
      </c>
      <c r="AE4820" s="14" t="s">
        <v>334</v>
      </c>
      <c r="AF4820" s="14">
        <f t="shared" si="1746"/>
        <v>0</v>
      </c>
      <c r="AG4820" s="14" t="e">
        <f t="shared" si="1747"/>
        <v>#DIV/0!</v>
      </c>
      <c r="AH4820" s="14" t="s">
        <v>334</v>
      </c>
      <c r="AI4820" s="14" t="s">
        <v>334</v>
      </c>
      <c r="AJ4820" s="1354"/>
    </row>
    <row r="4821" spans="1:36" ht="18.75" customHeight="1">
      <c r="A4821" s="1503">
        <v>200</v>
      </c>
      <c r="B4821" s="2350" t="s">
        <v>9301</v>
      </c>
      <c r="C4821" s="2364" t="s">
        <v>66</v>
      </c>
      <c r="D4821" s="2365">
        <v>1</v>
      </c>
      <c r="E4821" s="2364"/>
      <c r="F4821" s="1362"/>
      <c r="G4821" s="2364">
        <v>3600</v>
      </c>
      <c r="H4821" s="2364">
        <f t="shared" si="1743"/>
        <v>3600</v>
      </c>
      <c r="I4821" s="2305">
        <v>44977</v>
      </c>
      <c r="J4821" s="1351" t="s">
        <v>793</v>
      </c>
      <c r="K4821" s="1354"/>
      <c r="L4821" s="2242"/>
      <c r="M4821" s="1354"/>
      <c r="N4821" s="2245"/>
      <c r="O4821" s="1354"/>
      <c r="P4821" s="1354"/>
      <c r="Q4821" s="1354"/>
      <c r="R4821" s="1354"/>
      <c r="S4821" s="1354"/>
      <c r="T4821" s="1354"/>
      <c r="U4821" s="1354"/>
      <c r="V4821" s="1354"/>
      <c r="W4821" s="1354"/>
      <c r="X4821" s="1354"/>
      <c r="Y4821" s="1354"/>
      <c r="Z4821" s="1354"/>
      <c r="AA4821" s="1354"/>
      <c r="AB4821" s="1354"/>
      <c r="AC4821" s="1507">
        <f t="shared" si="1744"/>
        <v>3600</v>
      </c>
      <c r="AD4821" s="1508">
        <f t="shared" si="1745"/>
        <v>3600</v>
      </c>
      <c r="AE4821" s="14" t="s">
        <v>334</v>
      </c>
      <c r="AF4821" s="14">
        <f t="shared" si="1746"/>
        <v>0</v>
      </c>
      <c r="AG4821" s="14" t="e">
        <f t="shared" si="1747"/>
        <v>#DIV/0!</v>
      </c>
      <c r="AH4821" s="14" t="s">
        <v>334</v>
      </c>
      <c r="AI4821" s="14" t="s">
        <v>334</v>
      </c>
      <c r="AJ4821" s="1354"/>
    </row>
    <row r="4822" spans="1:36" ht="18.75" customHeight="1">
      <c r="A4822" s="1503">
        <v>201</v>
      </c>
      <c r="B4822" s="2350" t="s">
        <v>9302</v>
      </c>
      <c r="C4822" s="2364" t="s">
        <v>66</v>
      </c>
      <c r="D4822" s="2365">
        <v>1</v>
      </c>
      <c r="E4822" s="2364"/>
      <c r="F4822" s="1362"/>
      <c r="G4822" s="2364">
        <v>1175</v>
      </c>
      <c r="H4822" s="2364">
        <f t="shared" si="1743"/>
        <v>1175</v>
      </c>
      <c r="I4822" s="2305">
        <v>44960</v>
      </c>
      <c r="J4822" s="1351">
        <v>45107</v>
      </c>
      <c r="K4822" s="1354"/>
      <c r="L4822" s="2242"/>
      <c r="M4822" s="1354"/>
      <c r="N4822" s="2245"/>
      <c r="O4822" s="1354"/>
      <c r="P4822" s="1354">
        <v>825</v>
      </c>
      <c r="Q4822" s="1354"/>
      <c r="R4822" s="1354"/>
      <c r="S4822" s="1354"/>
      <c r="T4822" s="1354"/>
      <c r="U4822" s="1354"/>
      <c r="V4822" s="1354"/>
      <c r="W4822" s="1354"/>
      <c r="X4822" s="1354"/>
      <c r="Y4822" s="1354"/>
      <c r="Z4822" s="1354"/>
      <c r="AA4822" s="1354"/>
      <c r="AB4822" s="1354"/>
      <c r="AC4822" s="1507">
        <f t="shared" si="1744"/>
        <v>350</v>
      </c>
      <c r="AD4822" s="1508">
        <f t="shared" si="1745"/>
        <v>350</v>
      </c>
      <c r="AE4822" s="14">
        <f t="shared" ref="AE4822:AE4857" si="1748">(J4822-"01.04.2023")/30</f>
        <v>3</v>
      </c>
      <c r="AF4822" s="14">
        <f t="shared" si="1746"/>
        <v>275</v>
      </c>
      <c r="AG4822" s="14">
        <f t="shared" si="1747"/>
        <v>1.2727272727272727</v>
      </c>
      <c r="AH4822" s="14">
        <f t="shared" ref="AH4822:AH4857" si="1749">AG4822-AE4822</f>
        <v>-1.7272727272727273</v>
      </c>
      <c r="AI4822" s="14">
        <f t="shared" ref="AI4822:AI4857" si="1750">AC4822-(AE4822*AF4822)</f>
        <v>-475</v>
      </c>
      <c r="AJ4822" s="1354"/>
    </row>
    <row r="4823" spans="1:36" ht="18.75" customHeight="1">
      <c r="A4823" s="4653" t="s">
        <v>21</v>
      </c>
      <c r="B4823" s="4654"/>
      <c r="C4823" s="4654"/>
      <c r="D4823" s="4654"/>
      <c r="E4823" s="4654"/>
      <c r="F4823" s="4654"/>
      <c r="G4823" s="4654"/>
      <c r="H4823" s="4654"/>
      <c r="I4823" s="4654"/>
      <c r="J4823" s="4654"/>
      <c r="K4823" s="4654"/>
      <c r="L4823" s="4654"/>
      <c r="M4823" s="4654"/>
      <c r="N4823" s="4654"/>
      <c r="O4823" s="4654"/>
      <c r="P4823" s="4654"/>
      <c r="Q4823" s="4654"/>
      <c r="R4823" s="4654"/>
      <c r="S4823" s="4654"/>
      <c r="T4823" s="4654"/>
      <c r="U4823" s="4654"/>
      <c r="V4823" s="4654"/>
      <c r="W4823" s="4654"/>
      <c r="X4823" s="4654"/>
      <c r="Y4823" s="4654"/>
      <c r="Z4823" s="4654"/>
      <c r="AA4823" s="2370"/>
      <c r="AB4823" s="2370"/>
      <c r="AC4823" s="1507"/>
      <c r="AD4823" s="1508">
        <f t="shared" si="1745"/>
        <v>0</v>
      </c>
      <c r="AE4823" s="14">
        <f t="shared" si="1748"/>
        <v>-1500.5666666666666</v>
      </c>
      <c r="AF4823" s="14">
        <f t="shared" si="1746"/>
        <v>0</v>
      </c>
      <c r="AG4823" s="14" t="e">
        <f t="shared" si="1747"/>
        <v>#DIV/0!</v>
      </c>
      <c r="AH4823" s="14" t="e">
        <f t="shared" si="1749"/>
        <v>#DIV/0!</v>
      </c>
      <c r="AI4823" s="14">
        <f t="shared" si="1750"/>
        <v>0</v>
      </c>
      <c r="AJ4823" s="2371"/>
    </row>
    <row r="4824" spans="1:36" ht="18.75" customHeight="1">
      <c r="A4824" s="1503">
        <v>3</v>
      </c>
      <c r="B4824" s="2374" t="s">
        <v>1047</v>
      </c>
      <c r="C4824" s="2237" t="s">
        <v>153</v>
      </c>
      <c r="D4824" s="2312">
        <v>2.5</v>
      </c>
      <c r="E4824" s="1350">
        <v>142</v>
      </c>
      <c r="F4824" s="2373">
        <f t="shared" ref="F4824:F4847" si="1751">E4824*D4824</f>
        <v>355</v>
      </c>
      <c r="G4824" s="2239"/>
      <c r="H4824" s="1350">
        <f t="shared" ref="H4824:H4879" si="1752">D4824*G4824</f>
        <v>0</v>
      </c>
      <c r="I4824" s="1364">
        <v>44631</v>
      </c>
      <c r="J4824" s="2256" t="s">
        <v>3277</v>
      </c>
      <c r="K4824" s="1354"/>
      <c r="L4824" s="2242"/>
      <c r="M4824" s="1354"/>
      <c r="N4824" s="2239">
        <v>28</v>
      </c>
      <c r="O4824" s="1354"/>
      <c r="P4824" s="2239">
        <v>74</v>
      </c>
      <c r="Q4824" s="1354"/>
      <c r="R4824" s="1354"/>
      <c r="S4824" s="1354"/>
      <c r="T4824" s="1354"/>
      <c r="U4824" s="1354"/>
      <c r="V4824" s="1354"/>
      <c r="W4824" s="1354"/>
      <c r="X4824" s="1354"/>
      <c r="Y4824" s="1354"/>
      <c r="Z4824" s="1354"/>
      <c r="AA4824" s="1354"/>
      <c r="AB4824" s="1354"/>
      <c r="AC4824" s="1507">
        <f t="shared" si="1744"/>
        <v>40</v>
      </c>
      <c r="AD4824" s="1508">
        <f t="shared" si="1745"/>
        <v>100</v>
      </c>
      <c r="AE4824" s="14">
        <f t="shared" si="1748"/>
        <v>20.333333333333332</v>
      </c>
      <c r="AF4824" s="14">
        <f t="shared" si="1746"/>
        <v>34</v>
      </c>
      <c r="AG4824" s="14">
        <f t="shared" si="1747"/>
        <v>1.1764705882352942</v>
      </c>
      <c r="AH4824" s="14">
        <f t="shared" si="1749"/>
        <v>-19.156862745098039</v>
      </c>
      <c r="AI4824" s="14">
        <f t="shared" si="1750"/>
        <v>-651.33333333333326</v>
      </c>
      <c r="AJ4824" s="1354"/>
    </row>
    <row r="4825" spans="1:36" ht="18.75" customHeight="1">
      <c r="A4825" s="1503">
        <v>4</v>
      </c>
      <c r="B4825" s="2374" t="s">
        <v>1048</v>
      </c>
      <c r="C4825" s="2237" t="s">
        <v>153</v>
      </c>
      <c r="D4825" s="2312">
        <v>0.95</v>
      </c>
      <c r="E4825" s="1350">
        <v>990</v>
      </c>
      <c r="F4825" s="2373">
        <f t="shared" si="1751"/>
        <v>940.5</v>
      </c>
      <c r="G4825" s="2239"/>
      <c r="H4825" s="1350">
        <f t="shared" si="1752"/>
        <v>0</v>
      </c>
      <c r="I4825" s="1364">
        <v>44622</v>
      </c>
      <c r="J4825" s="2256" t="s">
        <v>2736</v>
      </c>
      <c r="K4825" s="1354"/>
      <c r="L4825" s="2242"/>
      <c r="M4825" s="1354"/>
      <c r="N4825" s="2239"/>
      <c r="O4825" s="1354"/>
      <c r="P4825" s="2239">
        <v>30</v>
      </c>
      <c r="Q4825" s="1354"/>
      <c r="R4825" s="1354"/>
      <c r="S4825" s="1354"/>
      <c r="T4825" s="1354"/>
      <c r="U4825" s="1354"/>
      <c r="V4825" s="1354"/>
      <c r="W4825" s="1354"/>
      <c r="X4825" s="1354"/>
      <c r="Y4825" s="1354"/>
      <c r="Z4825" s="1354"/>
      <c r="AA4825" s="1354"/>
      <c r="AB4825" s="1354"/>
      <c r="AC4825" s="1507">
        <f t="shared" si="1744"/>
        <v>960</v>
      </c>
      <c r="AD4825" s="1508">
        <f t="shared" si="1745"/>
        <v>912</v>
      </c>
      <c r="AE4825" s="14">
        <f t="shared" si="1748"/>
        <v>44.666666666666664</v>
      </c>
      <c r="AF4825" s="14">
        <f t="shared" si="1746"/>
        <v>10</v>
      </c>
      <c r="AG4825" s="14">
        <f t="shared" si="1747"/>
        <v>96</v>
      </c>
      <c r="AH4825" s="14">
        <f t="shared" si="1749"/>
        <v>51.333333333333336</v>
      </c>
      <c r="AI4825" s="14">
        <f t="shared" si="1750"/>
        <v>513.33333333333337</v>
      </c>
      <c r="AJ4825" s="1354"/>
    </row>
    <row r="4826" spans="1:36" ht="18.75" customHeight="1">
      <c r="A4826" s="1503">
        <v>5</v>
      </c>
      <c r="B4826" s="2374" t="s">
        <v>1049</v>
      </c>
      <c r="C4826" s="2237" t="s">
        <v>143</v>
      </c>
      <c r="D4826" s="2312">
        <v>4</v>
      </c>
      <c r="E4826" s="1350">
        <v>3</v>
      </c>
      <c r="F4826" s="2373">
        <f t="shared" si="1751"/>
        <v>12</v>
      </c>
      <c r="G4826" s="2239"/>
      <c r="H4826" s="1350">
        <f t="shared" si="1752"/>
        <v>0</v>
      </c>
      <c r="I4826" s="1364">
        <v>44649</v>
      </c>
      <c r="J4826" s="2256" t="s">
        <v>3280</v>
      </c>
      <c r="K4826" s="1354"/>
      <c r="L4826" s="2242"/>
      <c r="M4826" s="1354"/>
      <c r="N4826" s="2239"/>
      <c r="O4826" s="1354">
        <v>1</v>
      </c>
      <c r="P4826" s="2239"/>
      <c r="Q4826" s="1354"/>
      <c r="R4826" s="1354"/>
      <c r="S4826" s="1354"/>
      <c r="T4826" s="1354"/>
      <c r="U4826" s="1354"/>
      <c r="V4826" s="1354"/>
      <c r="W4826" s="1354"/>
      <c r="X4826" s="1354"/>
      <c r="Y4826" s="1354"/>
      <c r="Z4826" s="1354"/>
      <c r="AA4826" s="1354"/>
      <c r="AB4826" s="1354"/>
      <c r="AC4826" s="1507">
        <f t="shared" si="1744"/>
        <v>2</v>
      </c>
      <c r="AD4826" s="1508">
        <f t="shared" si="1745"/>
        <v>8</v>
      </c>
      <c r="AE4826" s="14">
        <f t="shared" si="1748"/>
        <v>-0.1</v>
      </c>
      <c r="AF4826" s="14">
        <f t="shared" si="1746"/>
        <v>0.33333333333333331</v>
      </c>
      <c r="AG4826" s="14">
        <f t="shared" si="1747"/>
        <v>6</v>
      </c>
      <c r="AH4826" s="14">
        <f t="shared" si="1749"/>
        <v>6.1</v>
      </c>
      <c r="AI4826" s="14">
        <f t="shared" si="1750"/>
        <v>2.0333333333333332</v>
      </c>
      <c r="AJ4826" s="1354"/>
    </row>
    <row r="4827" spans="1:36" ht="18.75" customHeight="1">
      <c r="A4827" s="1503">
        <v>6</v>
      </c>
      <c r="B4827" s="2374" t="s">
        <v>1050</v>
      </c>
      <c r="C4827" s="2237" t="s">
        <v>66</v>
      </c>
      <c r="D4827" s="2312">
        <v>2</v>
      </c>
      <c r="E4827" s="1350">
        <v>6</v>
      </c>
      <c r="F4827" s="2373">
        <f t="shared" si="1751"/>
        <v>12</v>
      </c>
      <c r="G4827" s="2239"/>
      <c r="H4827" s="1350">
        <f t="shared" si="1752"/>
        <v>0</v>
      </c>
      <c r="I4827" s="1364">
        <v>44644</v>
      </c>
      <c r="J4827" s="2256" t="s">
        <v>3281</v>
      </c>
      <c r="K4827" s="1354"/>
      <c r="L4827" s="2242"/>
      <c r="M4827" s="1354"/>
      <c r="N4827" s="2239"/>
      <c r="O4827" s="1354"/>
      <c r="P4827" s="2239"/>
      <c r="Q4827" s="1354"/>
      <c r="R4827" s="1354"/>
      <c r="S4827" s="1354"/>
      <c r="T4827" s="1354"/>
      <c r="U4827" s="1354"/>
      <c r="V4827" s="1354"/>
      <c r="W4827" s="1354"/>
      <c r="X4827" s="1354"/>
      <c r="Y4827" s="1354"/>
      <c r="Z4827" s="1354"/>
      <c r="AA4827" s="1354"/>
      <c r="AB4827" s="1354"/>
      <c r="AC4827" s="1507">
        <f t="shared" si="1744"/>
        <v>6</v>
      </c>
      <c r="AD4827" s="1508">
        <f t="shared" si="1745"/>
        <v>12</v>
      </c>
      <c r="AE4827" s="14">
        <f t="shared" si="1748"/>
        <v>11.933333333333334</v>
      </c>
      <c r="AF4827" s="14">
        <f t="shared" si="1746"/>
        <v>0</v>
      </c>
      <c r="AG4827" s="14" t="e">
        <f t="shared" si="1747"/>
        <v>#DIV/0!</v>
      </c>
      <c r="AH4827" s="14" t="e">
        <f t="shared" si="1749"/>
        <v>#DIV/0!</v>
      </c>
      <c r="AI4827" s="14">
        <f t="shared" si="1750"/>
        <v>6</v>
      </c>
      <c r="AJ4827" s="1354"/>
    </row>
    <row r="4828" spans="1:36" ht="18.75" customHeight="1">
      <c r="A4828" s="1503">
        <v>7</v>
      </c>
      <c r="B4828" s="2374" t="s">
        <v>1051</v>
      </c>
      <c r="C4828" s="2237" t="s">
        <v>66</v>
      </c>
      <c r="D4828" s="2312">
        <v>2</v>
      </c>
      <c r="E4828" s="1350">
        <v>5</v>
      </c>
      <c r="F4828" s="2373">
        <f t="shared" si="1751"/>
        <v>10</v>
      </c>
      <c r="G4828" s="2239"/>
      <c r="H4828" s="1350">
        <f t="shared" si="1752"/>
        <v>0</v>
      </c>
      <c r="I4828" s="1364">
        <v>44648</v>
      </c>
      <c r="J4828" s="2256" t="s">
        <v>3282</v>
      </c>
      <c r="K4828" s="1354"/>
      <c r="L4828" s="2242"/>
      <c r="M4828" s="1354"/>
      <c r="N4828" s="2239">
        <v>1</v>
      </c>
      <c r="O4828" s="1354">
        <v>2</v>
      </c>
      <c r="P4828" s="2239"/>
      <c r="Q4828" s="1354"/>
      <c r="R4828" s="1354"/>
      <c r="S4828" s="1354"/>
      <c r="T4828" s="1354"/>
      <c r="U4828" s="1354"/>
      <c r="V4828" s="1354"/>
      <c r="W4828" s="1354"/>
      <c r="X4828" s="1354"/>
      <c r="Y4828" s="1354"/>
      <c r="Z4828" s="1354"/>
      <c r="AA4828" s="1354"/>
      <c r="AB4828" s="1354"/>
      <c r="AC4828" s="1507">
        <f t="shared" si="1744"/>
        <v>2</v>
      </c>
      <c r="AD4828" s="1508">
        <f t="shared" si="1745"/>
        <v>4</v>
      </c>
      <c r="AE4828" s="14">
        <f t="shared" si="1748"/>
        <v>12.066666666666666</v>
      </c>
      <c r="AF4828" s="14">
        <f t="shared" si="1746"/>
        <v>1</v>
      </c>
      <c r="AG4828" s="14">
        <f t="shared" si="1747"/>
        <v>2</v>
      </c>
      <c r="AH4828" s="14">
        <f t="shared" si="1749"/>
        <v>-10.066666666666666</v>
      </c>
      <c r="AI4828" s="14">
        <f t="shared" si="1750"/>
        <v>-10.066666666666666</v>
      </c>
      <c r="AJ4828" s="1354"/>
    </row>
    <row r="4829" spans="1:36" ht="18.75" customHeight="1">
      <c r="A4829" s="1503">
        <v>8</v>
      </c>
      <c r="B4829" s="2374" t="s">
        <v>1052</v>
      </c>
      <c r="C4829" s="2237" t="s">
        <v>66</v>
      </c>
      <c r="D4829" s="2312">
        <v>5</v>
      </c>
      <c r="E4829" s="1350">
        <v>1</v>
      </c>
      <c r="F4829" s="2373">
        <f t="shared" si="1751"/>
        <v>5</v>
      </c>
      <c r="G4829" s="2239"/>
      <c r="H4829" s="1350">
        <f t="shared" si="1752"/>
        <v>0</v>
      </c>
      <c r="I4829" s="1364">
        <v>44648</v>
      </c>
      <c r="J4829" s="2256" t="s">
        <v>3282</v>
      </c>
      <c r="K4829" s="1354"/>
      <c r="L4829" s="2242"/>
      <c r="M4829" s="1354"/>
      <c r="N4829" s="2239"/>
      <c r="O4829" s="1354"/>
      <c r="P4829" s="2239"/>
      <c r="Q4829" s="1354"/>
      <c r="R4829" s="1354"/>
      <c r="S4829" s="1354"/>
      <c r="T4829" s="1354"/>
      <c r="U4829" s="1354"/>
      <c r="V4829" s="1354"/>
      <c r="W4829" s="1354"/>
      <c r="X4829" s="1354"/>
      <c r="Y4829" s="1354"/>
      <c r="Z4829" s="1354"/>
      <c r="AA4829" s="1354"/>
      <c r="AB4829" s="1354"/>
      <c r="AC4829" s="1507">
        <f t="shared" si="1744"/>
        <v>1</v>
      </c>
      <c r="AD4829" s="1508">
        <f t="shared" si="1745"/>
        <v>5</v>
      </c>
      <c r="AE4829" s="14">
        <f t="shared" si="1748"/>
        <v>12.066666666666666</v>
      </c>
      <c r="AF4829" s="14">
        <f t="shared" si="1746"/>
        <v>0</v>
      </c>
      <c r="AG4829" s="14" t="e">
        <f t="shared" si="1747"/>
        <v>#DIV/0!</v>
      </c>
      <c r="AH4829" s="14" t="e">
        <f t="shared" si="1749"/>
        <v>#DIV/0!</v>
      </c>
      <c r="AI4829" s="14">
        <f t="shared" si="1750"/>
        <v>1</v>
      </c>
      <c r="AJ4829" s="1354"/>
    </row>
    <row r="4830" spans="1:36" ht="18.75" customHeight="1">
      <c r="A4830" s="1503">
        <v>9</v>
      </c>
      <c r="B4830" s="2374" t="s">
        <v>1053</v>
      </c>
      <c r="C4830" s="2237" t="s">
        <v>143</v>
      </c>
      <c r="D4830" s="2312">
        <v>2</v>
      </c>
      <c r="E4830" s="1350">
        <v>34</v>
      </c>
      <c r="F4830" s="2373">
        <f t="shared" si="1751"/>
        <v>68</v>
      </c>
      <c r="G4830" s="2239"/>
      <c r="H4830" s="1350">
        <f t="shared" si="1752"/>
        <v>0</v>
      </c>
      <c r="I4830" s="1364">
        <v>44648</v>
      </c>
      <c r="J4830" s="2256" t="s">
        <v>3282</v>
      </c>
      <c r="K4830" s="1354"/>
      <c r="L4830" s="2242"/>
      <c r="M4830" s="1354"/>
      <c r="N4830" s="2239"/>
      <c r="O4830" s="1354"/>
      <c r="P4830" s="2239"/>
      <c r="Q4830" s="1354"/>
      <c r="R4830" s="1354"/>
      <c r="S4830" s="1354"/>
      <c r="T4830" s="1354"/>
      <c r="U4830" s="1354"/>
      <c r="V4830" s="1354"/>
      <c r="W4830" s="1354"/>
      <c r="X4830" s="1354"/>
      <c r="Y4830" s="1354"/>
      <c r="Z4830" s="1354"/>
      <c r="AA4830" s="1354"/>
      <c r="AB4830" s="1354"/>
      <c r="AC4830" s="1507">
        <f t="shared" si="1744"/>
        <v>34</v>
      </c>
      <c r="AD4830" s="1508">
        <f t="shared" si="1745"/>
        <v>68</v>
      </c>
      <c r="AE4830" s="14">
        <f t="shared" si="1748"/>
        <v>12.066666666666666</v>
      </c>
      <c r="AF4830" s="14">
        <f t="shared" si="1746"/>
        <v>0</v>
      </c>
      <c r="AG4830" s="14" t="e">
        <f t="shared" si="1747"/>
        <v>#DIV/0!</v>
      </c>
      <c r="AH4830" s="14" t="e">
        <f t="shared" si="1749"/>
        <v>#DIV/0!</v>
      </c>
      <c r="AI4830" s="14">
        <f t="shared" si="1750"/>
        <v>34</v>
      </c>
      <c r="AJ4830" s="1354"/>
    </row>
    <row r="4831" spans="1:36" ht="18.75" customHeight="1">
      <c r="A4831" s="1503">
        <v>10</v>
      </c>
      <c r="B4831" s="2374" t="s">
        <v>1054</v>
      </c>
      <c r="C4831" s="2237" t="s">
        <v>143</v>
      </c>
      <c r="D4831" s="2312">
        <v>20</v>
      </c>
      <c r="E4831" s="1350">
        <v>13</v>
      </c>
      <c r="F4831" s="2373">
        <f t="shared" si="1751"/>
        <v>260</v>
      </c>
      <c r="G4831" s="2239"/>
      <c r="H4831" s="1350">
        <f t="shared" si="1752"/>
        <v>0</v>
      </c>
      <c r="I4831" s="1364">
        <v>44648</v>
      </c>
      <c r="J4831" s="2256" t="s">
        <v>3282</v>
      </c>
      <c r="K4831" s="1354"/>
      <c r="L4831" s="2242"/>
      <c r="M4831" s="1354"/>
      <c r="N4831" s="2239">
        <v>4</v>
      </c>
      <c r="O4831" s="1354">
        <v>1</v>
      </c>
      <c r="P4831" s="2239">
        <v>6</v>
      </c>
      <c r="Q4831" s="1354"/>
      <c r="R4831" s="1354"/>
      <c r="S4831" s="1354"/>
      <c r="T4831" s="1354"/>
      <c r="U4831" s="1354"/>
      <c r="V4831" s="1354"/>
      <c r="W4831" s="1354"/>
      <c r="X4831" s="1354"/>
      <c r="Y4831" s="1354"/>
      <c r="Z4831" s="1354"/>
      <c r="AA4831" s="1354"/>
      <c r="AB4831" s="1354"/>
      <c r="AC4831" s="1507">
        <f t="shared" si="1744"/>
        <v>2</v>
      </c>
      <c r="AD4831" s="1508">
        <f t="shared" si="1745"/>
        <v>40</v>
      </c>
      <c r="AE4831" s="14">
        <f t="shared" si="1748"/>
        <v>12.066666666666666</v>
      </c>
      <c r="AF4831" s="14">
        <f t="shared" si="1746"/>
        <v>3.6666666666666665</v>
      </c>
      <c r="AG4831" s="14">
        <f t="shared" si="1747"/>
        <v>0.54545454545454553</v>
      </c>
      <c r="AH4831" s="14">
        <f t="shared" si="1749"/>
        <v>-11.521212121212121</v>
      </c>
      <c r="AI4831" s="14">
        <f t="shared" si="1750"/>
        <v>-42.24444444444444</v>
      </c>
      <c r="AJ4831" s="1354"/>
    </row>
    <row r="4832" spans="1:36" ht="18.75" customHeight="1">
      <c r="A4832" s="1503">
        <v>11</v>
      </c>
      <c r="B4832" s="2374" t="s">
        <v>1055</v>
      </c>
      <c r="C4832" s="2237" t="s">
        <v>143</v>
      </c>
      <c r="D4832" s="2312">
        <v>12</v>
      </c>
      <c r="E4832" s="1350">
        <v>127</v>
      </c>
      <c r="F4832" s="2373">
        <f t="shared" si="1751"/>
        <v>1524</v>
      </c>
      <c r="G4832" s="2239"/>
      <c r="H4832" s="1350">
        <f t="shared" si="1752"/>
        <v>0</v>
      </c>
      <c r="I4832" s="1364">
        <v>44648</v>
      </c>
      <c r="J4832" s="2256" t="s">
        <v>3282</v>
      </c>
      <c r="K4832" s="1354"/>
      <c r="L4832" s="2242"/>
      <c r="M4832" s="1354"/>
      <c r="N4832" s="2239"/>
      <c r="O4832" s="1354">
        <v>40</v>
      </c>
      <c r="P4832" s="2239">
        <v>10</v>
      </c>
      <c r="Q4832" s="1354"/>
      <c r="R4832" s="1354"/>
      <c r="S4832" s="1354"/>
      <c r="T4832" s="1354"/>
      <c r="U4832" s="1354"/>
      <c r="V4832" s="1354"/>
      <c r="W4832" s="1354"/>
      <c r="X4832" s="1354"/>
      <c r="Y4832" s="1354"/>
      <c r="Z4832" s="1354"/>
      <c r="AA4832" s="1354"/>
      <c r="AB4832" s="1354"/>
      <c r="AC4832" s="1507">
        <f t="shared" si="1744"/>
        <v>77</v>
      </c>
      <c r="AD4832" s="1508">
        <f t="shared" si="1745"/>
        <v>924</v>
      </c>
      <c r="AE4832" s="14">
        <f t="shared" si="1748"/>
        <v>12.066666666666666</v>
      </c>
      <c r="AF4832" s="14">
        <f t="shared" si="1746"/>
        <v>16.666666666666668</v>
      </c>
      <c r="AG4832" s="14">
        <f t="shared" si="1747"/>
        <v>4.62</v>
      </c>
      <c r="AH4832" s="14">
        <f t="shared" si="1749"/>
        <v>-7.4466666666666663</v>
      </c>
      <c r="AI4832" s="14">
        <f t="shared" si="1750"/>
        <v>-124.11111111111111</v>
      </c>
      <c r="AJ4832" s="1354"/>
    </row>
    <row r="4833" spans="1:36" ht="18.75" customHeight="1">
      <c r="A4833" s="1503">
        <v>12</v>
      </c>
      <c r="B4833" s="2374" t="s">
        <v>1056</v>
      </c>
      <c r="C4833" s="2237" t="s">
        <v>327</v>
      </c>
      <c r="D4833" s="2312">
        <v>2</v>
      </c>
      <c r="E4833" s="1350">
        <v>30</v>
      </c>
      <c r="F4833" s="2373">
        <f t="shared" si="1751"/>
        <v>60</v>
      </c>
      <c r="G4833" s="2239"/>
      <c r="H4833" s="1350">
        <f t="shared" si="1752"/>
        <v>0</v>
      </c>
      <c r="I4833" s="1364">
        <v>44648</v>
      </c>
      <c r="J4833" s="2256" t="s">
        <v>3282</v>
      </c>
      <c r="K4833" s="1354"/>
      <c r="L4833" s="2242"/>
      <c r="M4833" s="1354"/>
      <c r="N4833" s="2239"/>
      <c r="O4833" s="1354"/>
      <c r="P4833" s="2239"/>
      <c r="Q4833" s="1354"/>
      <c r="R4833" s="1354"/>
      <c r="S4833" s="1354"/>
      <c r="T4833" s="1354"/>
      <c r="U4833" s="1354"/>
      <c r="V4833" s="1354"/>
      <c r="W4833" s="1354"/>
      <c r="X4833" s="1354"/>
      <c r="Y4833" s="1354"/>
      <c r="Z4833" s="1354"/>
      <c r="AA4833" s="1354"/>
      <c r="AB4833" s="1354"/>
      <c r="AC4833" s="1507">
        <f t="shared" si="1744"/>
        <v>30</v>
      </c>
      <c r="AD4833" s="1508">
        <f t="shared" si="1745"/>
        <v>60</v>
      </c>
      <c r="AE4833" s="14">
        <f t="shared" si="1748"/>
        <v>12.066666666666666</v>
      </c>
      <c r="AF4833" s="14">
        <f t="shared" si="1746"/>
        <v>0</v>
      </c>
      <c r="AG4833" s="14" t="e">
        <f t="shared" si="1747"/>
        <v>#DIV/0!</v>
      </c>
      <c r="AH4833" s="14" t="e">
        <f t="shared" si="1749"/>
        <v>#DIV/0!</v>
      </c>
      <c r="AI4833" s="14">
        <f t="shared" si="1750"/>
        <v>30</v>
      </c>
      <c r="AJ4833" s="1354"/>
    </row>
    <row r="4834" spans="1:36" ht="18.75" customHeight="1">
      <c r="A4834" s="1503">
        <v>13</v>
      </c>
      <c r="B4834" s="2374" t="s">
        <v>1057</v>
      </c>
      <c r="C4834" s="2237" t="s">
        <v>66</v>
      </c>
      <c r="D4834" s="2312">
        <v>2</v>
      </c>
      <c r="E4834" s="1350">
        <v>397</v>
      </c>
      <c r="F4834" s="2373">
        <f t="shared" si="1751"/>
        <v>794</v>
      </c>
      <c r="G4834" s="2239"/>
      <c r="H4834" s="1350">
        <f t="shared" si="1752"/>
        <v>0</v>
      </c>
      <c r="I4834" s="1364">
        <v>44648</v>
      </c>
      <c r="J4834" s="2256" t="s">
        <v>3282</v>
      </c>
      <c r="K4834" s="1354"/>
      <c r="L4834" s="2242"/>
      <c r="M4834" s="1354"/>
      <c r="N4834" s="2239">
        <v>2</v>
      </c>
      <c r="O4834" s="1354">
        <v>38</v>
      </c>
      <c r="P4834" s="2239">
        <v>74</v>
      </c>
      <c r="Q4834" s="1354"/>
      <c r="R4834" s="1354"/>
      <c r="S4834" s="1354"/>
      <c r="T4834" s="1354"/>
      <c r="U4834" s="1354"/>
      <c r="V4834" s="1354"/>
      <c r="W4834" s="1354"/>
      <c r="X4834" s="1354"/>
      <c r="Y4834" s="1354"/>
      <c r="Z4834" s="1354"/>
      <c r="AA4834" s="1354"/>
      <c r="AB4834" s="1354"/>
      <c r="AC4834" s="1507">
        <f t="shared" si="1744"/>
        <v>283</v>
      </c>
      <c r="AD4834" s="1508">
        <f t="shared" si="1745"/>
        <v>566</v>
      </c>
      <c r="AE4834" s="14">
        <f t="shared" si="1748"/>
        <v>12.066666666666666</v>
      </c>
      <c r="AF4834" s="14">
        <f t="shared" si="1746"/>
        <v>38</v>
      </c>
      <c r="AG4834" s="14">
        <f t="shared" si="1747"/>
        <v>7.4473684210526319</v>
      </c>
      <c r="AH4834" s="14">
        <f t="shared" si="1749"/>
        <v>-4.6192982456140346</v>
      </c>
      <c r="AI4834" s="14">
        <f t="shared" si="1750"/>
        <v>-175.5333333333333</v>
      </c>
      <c r="AJ4834" s="1354"/>
    </row>
    <row r="4835" spans="1:36" ht="18.75" customHeight="1">
      <c r="A4835" s="1503">
        <v>14</v>
      </c>
      <c r="B4835" s="2374" t="s">
        <v>1058</v>
      </c>
      <c r="C4835" s="2237" t="s">
        <v>66</v>
      </c>
      <c r="D4835" s="2312">
        <v>1</v>
      </c>
      <c r="E4835" s="1350">
        <v>12</v>
      </c>
      <c r="F4835" s="2373">
        <f t="shared" si="1751"/>
        <v>12</v>
      </c>
      <c r="G4835" s="2239"/>
      <c r="H4835" s="1350">
        <f t="shared" si="1752"/>
        <v>0</v>
      </c>
      <c r="I4835" s="1364">
        <v>44648</v>
      </c>
      <c r="J4835" s="2256" t="s">
        <v>3282</v>
      </c>
      <c r="K4835" s="1354"/>
      <c r="L4835" s="2242"/>
      <c r="M4835" s="1354"/>
      <c r="N4835" s="2239"/>
      <c r="O4835" s="1354"/>
      <c r="P4835" s="2239"/>
      <c r="Q4835" s="1354"/>
      <c r="R4835" s="1354"/>
      <c r="S4835" s="1354"/>
      <c r="T4835" s="1354"/>
      <c r="U4835" s="1354"/>
      <c r="V4835" s="1354"/>
      <c r="W4835" s="1354"/>
      <c r="X4835" s="1354"/>
      <c r="Y4835" s="1354"/>
      <c r="Z4835" s="1354"/>
      <c r="AA4835" s="1354"/>
      <c r="AB4835" s="1354"/>
      <c r="AC4835" s="1507">
        <f t="shared" si="1744"/>
        <v>12</v>
      </c>
      <c r="AD4835" s="1508">
        <f t="shared" si="1745"/>
        <v>12</v>
      </c>
      <c r="AE4835" s="14">
        <f t="shared" si="1748"/>
        <v>12.066666666666666</v>
      </c>
      <c r="AF4835" s="14">
        <f t="shared" si="1746"/>
        <v>0</v>
      </c>
      <c r="AG4835" s="14" t="e">
        <f t="shared" si="1747"/>
        <v>#DIV/0!</v>
      </c>
      <c r="AH4835" s="14" t="e">
        <f t="shared" si="1749"/>
        <v>#DIV/0!</v>
      </c>
      <c r="AI4835" s="14">
        <f t="shared" si="1750"/>
        <v>12</v>
      </c>
      <c r="AJ4835" s="1354"/>
    </row>
    <row r="4836" spans="1:36" ht="18.75" customHeight="1">
      <c r="A4836" s="1503">
        <v>15</v>
      </c>
      <c r="B4836" s="2374" t="s">
        <v>1059</v>
      </c>
      <c r="C4836" s="2237" t="s">
        <v>66</v>
      </c>
      <c r="D4836" s="2312">
        <v>1</v>
      </c>
      <c r="E4836" s="1350">
        <v>60</v>
      </c>
      <c r="F4836" s="2373">
        <f t="shared" si="1751"/>
        <v>60</v>
      </c>
      <c r="G4836" s="2239"/>
      <c r="H4836" s="1350">
        <f t="shared" si="1752"/>
        <v>0</v>
      </c>
      <c r="I4836" s="1364">
        <v>44648</v>
      </c>
      <c r="J4836" s="2256" t="s">
        <v>3282</v>
      </c>
      <c r="K4836" s="1354"/>
      <c r="L4836" s="2242"/>
      <c r="M4836" s="1354"/>
      <c r="N4836" s="2239"/>
      <c r="O4836" s="1354"/>
      <c r="P4836" s="2239"/>
      <c r="Q4836" s="1354"/>
      <c r="R4836" s="1354"/>
      <c r="S4836" s="1354"/>
      <c r="T4836" s="1354"/>
      <c r="U4836" s="1354"/>
      <c r="V4836" s="1354"/>
      <c r="W4836" s="1354"/>
      <c r="X4836" s="1354"/>
      <c r="Y4836" s="1354"/>
      <c r="Z4836" s="1354"/>
      <c r="AA4836" s="1354"/>
      <c r="AB4836" s="1354"/>
      <c r="AC4836" s="1507">
        <f t="shared" si="1744"/>
        <v>60</v>
      </c>
      <c r="AD4836" s="1508">
        <f t="shared" si="1745"/>
        <v>60</v>
      </c>
      <c r="AE4836" s="14">
        <f t="shared" si="1748"/>
        <v>12.066666666666666</v>
      </c>
      <c r="AF4836" s="14">
        <f t="shared" si="1746"/>
        <v>0</v>
      </c>
      <c r="AG4836" s="14" t="e">
        <f t="shared" si="1747"/>
        <v>#DIV/0!</v>
      </c>
      <c r="AH4836" s="14" t="e">
        <f t="shared" si="1749"/>
        <v>#DIV/0!</v>
      </c>
      <c r="AI4836" s="14">
        <f t="shared" si="1750"/>
        <v>60</v>
      </c>
      <c r="AJ4836" s="1354"/>
    </row>
    <row r="4837" spans="1:36" ht="18.75" customHeight="1">
      <c r="A4837" s="1503">
        <v>16</v>
      </c>
      <c r="B4837" s="2374" t="s">
        <v>1060</v>
      </c>
      <c r="C4837" s="2237" t="s">
        <v>327</v>
      </c>
      <c r="D4837" s="2312">
        <v>2</v>
      </c>
      <c r="E4837" s="1350">
        <v>5</v>
      </c>
      <c r="F4837" s="2373">
        <f t="shared" si="1751"/>
        <v>10</v>
      </c>
      <c r="G4837" s="2239"/>
      <c r="H4837" s="1350">
        <f t="shared" si="1752"/>
        <v>0</v>
      </c>
      <c r="I4837" s="1364">
        <v>44648</v>
      </c>
      <c r="J4837" s="2256" t="s">
        <v>3282</v>
      </c>
      <c r="K4837" s="1354"/>
      <c r="L4837" s="2242"/>
      <c r="M4837" s="1354"/>
      <c r="N4837" s="2239"/>
      <c r="O4837" s="1354"/>
      <c r="P4837" s="2239">
        <v>1</v>
      </c>
      <c r="Q4837" s="1354"/>
      <c r="R4837" s="1354"/>
      <c r="S4837" s="1354"/>
      <c r="T4837" s="1354"/>
      <c r="U4837" s="1354"/>
      <c r="V4837" s="1354"/>
      <c r="W4837" s="1354"/>
      <c r="X4837" s="1354"/>
      <c r="Y4837" s="1354"/>
      <c r="Z4837" s="1354"/>
      <c r="AA4837" s="1354"/>
      <c r="AB4837" s="1354"/>
      <c r="AC4837" s="1507">
        <f t="shared" si="1744"/>
        <v>4</v>
      </c>
      <c r="AD4837" s="1508">
        <f t="shared" si="1745"/>
        <v>8</v>
      </c>
      <c r="AE4837" s="14">
        <f t="shared" si="1748"/>
        <v>12.066666666666666</v>
      </c>
      <c r="AF4837" s="14">
        <f t="shared" si="1746"/>
        <v>0.33333333333333331</v>
      </c>
      <c r="AG4837" s="14">
        <f t="shared" si="1747"/>
        <v>12</v>
      </c>
      <c r="AH4837" s="14">
        <f t="shared" si="1749"/>
        <v>-6.666666666666643E-2</v>
      </c>
      <c r="AI4837" s="14">
        <f t="shared" si="1750"/>
        <v>-2.2222222222222143E-2</v>
      </c>
      <c r="AJ4837" s="1354"/>
    </row>
    <row r="4838" spans="1:36" ht="18.75" customHeight="1">
      <c r="A4838" s="1503">
        <v>17</v>
      </c>
      <c r="B4838" s="2374" t="s">
        <v>1061</v>
      </c>
      <c r="C4838" s="2237" t="s">
        <v>66</v>
      </c>
      <c r="D4838" s="2312">
        <v>3</v>
      </c>
      <c r="E4838" s="1350">
        <v>271</v>
      </c>
      <c r="F4838" s="2373">
        <f t="shared" si="1751"/>
        <v>813</v>
      </c>
      <c r="G4838" s="2239"/>
      <c r="H4838" s="1350">
        <f t="shared" si="1752"/>
        <v>0</v>
      </c>
      <c r="I4838" s="1364">
        <v>44648</v>
      </c>
      <c r="J4838" s="2256" t="s">
        <v>3282</v>
      </c>
      <c r="K4838" s="1354"/>
      <c r="L4838" s="2242"/>
      <c r="M4838" s="1354"/>
      <c r="N4838" s="2239">
        <v>10</v>
      </c>
      <c r="O4838" s="1354">
        <v>43</v>
      </c>
      <c r="P4838" s="2239">
        <v>28</v>
      </c>
      <c r="Q4838" s="1354"/>
      <c r="R4838" s="1354"/>
      <c r="S4838" s="1354"/>
      <c r="T4838" s="1354"/>
      <c r="U4838" s="1354"/>
      <c r="V4838" s="1354"/>
      <c r="W4838" s="1354"/>
      <c r="X4838" s="1354"/>
      <c r="Y4838" s="1354"/>
      <c r="Z4838" s="1354"/>
      <c r="AA4838" s="1354"/>
      <c r="AB4838" s="1354"/>
      <c r="AC4838" s="1507">
        <f t="shared" si="1744"/>
        <v>190</v>
      </c>
      <c r="AD4838" s="1508">
        <f t="shared" si="1745"/>
        <v>570</v>
      </c>
      <c r="AE4838" s="14">
        <f t="shared" si="1748"/>
        <v>12.066666666666666</v>
      </c>
      <c r="AF4838" s="14">
        <f t="shared" si="1746"/>
        <v>27</v>
      </c>
      <c r="AG4838" s="14">
        <f t="shared" si="1747"/>
        <v>7.0370370370370372</v>
      </c>
      <c r="AH4838" s="14">
        <f t="shared" si="1749"/>
        <v>-5.0296296296296292</v>
      </c>
      <c r="AI4838" s="14">
        <f t="shared" si="1750"/>
        <v>-135.80000000000001</v>
      </c>
      <c r="AJ4838" s="1354"/>
    </row>
    <row r="4839" spans="1:36" ht="18.75" customHeight="1">
      <c r="A4839" s="1503">
        <v>18</v>
      </c>
      <c r="B4839" s="2374" t="s">
        <v>1062</v>
      </c>
      <c r="C4839" s="2237" t="s">
        <v>176</v>
      </c>
      <c r="D4839" s="2312">
        <v>0.5</v>
      </c>
      <c r="E4839" s="1350">
        <v>10</v>
      </c>
      <c r="F4839" s="2373">
        <f t="shared" si="1751"/>
        <v>5</v>
      </c>
      <c r="G4839" s="2239"/>
      <c r="H4839" s="1350">
        <f t="shared" si="1752"/>
        <v>0</v>
      </c>
      <c r="I4839" s="1364">
        <v>44648</v>
      </c>
      <c r="J4839" s="2256" t="s">
        <v>3282</v>
      </c>
      <c r="K4839" s="1354"/>
      <c r="L4839" s="2242"/>
      <c r="M4839" s="1354"/>
      <c r="N4839" s="2239"/>
      <c r="O4839" s="1354"/>
      <c r="P4839" s="2239"/>
      <c r="Q4839" s="1354"/>
      <c r="R4839" s="1354"/>
      <c r="S4839" s="1354"/>
      <c r="T4839" s="1354"/>
      <c r="U4839" s="1354"/>
      <c r="V4839" s="1354"/>
      <c r="W4839" s="1354"/>
      <c r="X4839" s="1354"/>
      <c r="Y4839" s="1354"/>
      <c r="Z4839" s="1354"/>
      <c r="AA4839" s="1354"/>
      <c r="AB4839" s="1354"/>
      <c r="AC4839" s="1507">
        <f t="shared" si="1744"/>
        <v>10</v>
      </c>
      <c r="AD4839" s="1508">
        <f t="shared" si="1745"/>
        <v>5</v>
      </c>
      <c r="AE4839" s="14">
        <f t="shared" si="1748"/>
        <v>12.066666666666666</v>
      </c>
      <c r="AF4839" s="14">
        <f t="shared" si="1746"/>
        <v>0</v>
      </c>
      <c r="AG4839" s="14" t="e">
        <f t="shared" si="1747"/>
        <v>#DIV/0!</v>
      </c>
      <c r="AH4839" s="14" t="e">
        <f t="shared" si="1749"/>
        <v>#DIV/0!</v>
      </c>
      <c r="AI4839" s="14">
        <f t="shared" si="1750"/>
        <v>10</v>
      </c>
      <c r="AJ4839" s="1354"/>
    </row>
    <row r="4840" spans="1:36" ht="18.75" customHeight="1">
      <c r="A4840" s="1503">
        <v>19</v>
      </c>
      <c r="B4840" s="2374" t="s">
        <v>1063</v>
      </c>
      <c r="C4840" s="2237" t="s">
        <v>176</v>
      </c>
      <c r="D4840" s="2312">
        <v>0.5</v>
      </c>
      <c r="E4840" s="1350">
        <v>10</v>
      </c>
      <c r="F4840" s="2373">
        <f t="shared" si="1751"/>
        <v>5</v>
      </c>
      <c r="G4840" s="2239"/>
      <c r="H4840" s="1350">
        <f t="shared" si="1752"/>
        <v>0</v>
      </c>
      <c r="I4840" s="1364">
        <v>44648</v>
      </c>
      <c r="J4840" s="2256" t="s">
        <v>3282</v>
      </c>
      <c r="K4840" s="1354"/>
      <c r="L4840" s="2242"/>
      <c r="M4840" s="1354"/>
      <c r="N4840" s="2239"/>
      <c r="O4840" s="1354"/>
      <c r="P4840" s="2239"/>
      <c r="Q4840" s="1354"/>
      <c r="R4840" s="1354"/>
      <c r="S4840" s="1354"/>
      <c r="T4840" s="1354"/>
      <c r="U4840" s="1354"/>
      <c r="V4840" s="1354"/>
      <c r="W4840" s="1354"/>
      <c r="X4840" s="1354"/>
      <c r="Y4840" s="1354"/>
      <c r="Z4840" s="1354"/>
      <c r="AA4840" s="1354"/>
      <c r="AB4840" s="1354"/>
      <c r="AC4840" s="1507">
        <f t="shared" si="1744"/>
        <v>10</v>
      </c>
      <c r="AD4840" s="1508">
        <f t="shared" si="1745"/>
        <v>5</v>
      </c>
      <c r="AE4840" s="14">
        <f t="shared" si="1748"/>
        <v>12.066666666666666</v>
      </c>
      <c r="AF4840" s="14">
        <f t="shared" si="1746"/>
        <v>0</v>
      </c>
      <c r="AG4840" s="14" t="e">
        <f t="shared" si="1747"/>
        <v>#DIV/0!</v>
      </c>
      <c r="AH4840" s="14" t="e">
        <f t="shared" si="1749"/>
        <v>#DIV/0!</v>
      </c>
      <c r="AI4840" s="14">
        <f t="shared" si="1750"/>
        <v>10</v>
      </c>
      <c r="AJ4840" s="1354"/>
    </row>
    <row r="4841" spans="1:36" ht="18.75" customHeight="1">
      <c r="A4841" s="1503">
        <v>20</v>
      </c>
      <c r="B4841" s="2374" t="s">
        <v>1064</v>
      </c>
      <c r="C4841" s="2237" t="s">
        <v>176</v>
      </c>
      <c r="D4841" s="2312">
        <v>0.5</v>
      </c>
      <c r="E4841" s="1350">
        <v>5</v>
      </c>
      <c r="F4841" s="2373">
        <f t="shared" si="1751"/>
        <v>2.5</v>
      </c>
      <c r="G4841" s="2239"/>
      <c r="H4841" s="1350">
        <f t="shared" si="1752"/>
        <v>0</v>
      </c>
      <c r="I4841" s="1364">
        <v>44648</v>
      </c>
      <c r="J4841" s="2256" t="s">
        <v>3282</v>
      </c>
      <c r="K4841" s="1354"/>
      <c r="L4841" s="2242"/>
      <c r="M4841" s="1354"/>
      <c r="N4841" s="2239"/>
      <c r="O4841" s="1354"/>
      <c r="P4841" s="2239"/>
      <c r="Q4841" s="1354"/>
      <c r="R4841" s="1354"/>
      <c r="S4841" s="1354"/>
      <c r="T4841" s="1354"/>
      <c r="U4841" s="1354"/>
      <c r="V4841" s="1354"/>
      <c r="W4841" s="1354"/>
      <c r="X4841" s="1354"/>
      <c r="Y4841" s="1354"/>
      <c r="Z4841" s="1354"/>
      <c r="AA4841" s="1354"/>
      <c r="AB4841" s="1354"/>
      <c r="AC4841" s="1507">
        <f t="shared" si="1744"/>
        <v>5</v>
      </c>
      <c r="AD4841" s="1508">
        <f t="shared" si="1745"/>
        <v>2.5</v>
      </c>
      <c r="AE4841" s="14">
        <f t="shared" si="1748"/>
        <v>12.066666666666666</v>
      </c>
      <c r="AF4841" s="14">
        <f t="shared" si="1746"/>
        <v>0</v>
      </c>
      <c r="AG4841" s="14" t="e">
        <f t="shared" si="1747"/>
        <v>#DIV/0!</v>
      </c>
      <c r="AH4841" s="14" t="e">
        <f t="shared" si="1749"/>
        <v>#DIV/0!</v>
      </c>
      <c r="AI4841" s="14">
        <f t="shared" si="1750"/>
        <v>5</v>
      </c>
      <c r="AJ4841" s="1354"/>
    </row>
    <row r="4842" spans="1:36" ht="18.75" customHeight="1">
      <c r="A4842" s="1503">
        <v>21</v>
      </c>
      <c r="B4842" s="2374" t="s">
        <v>1065</v>
      </c>
      <c r="C4842" s="2237" t="s">
        <v>143</v>
      </c>
      <c r="D4842" s="2312">
        <v>5</v>
      </c>
      <c r="E4842" s="1350">
        <v>7</v>
      </c>
      <c r="F4842" s="2373">
        <f t="shared" si="1751"/>
        <v>35</v>
      </c>
      <c r="G4842" s="2239"/>
      <c r="H4842" s="1350">
        <f t="shared" si="1752"/>
        <v>0</v>
      </c>
      <c r="I4842" s="1364">
        <v>44648</v>
      </c>
      <c r="J4842" s="2256" t="s">
        <v>3282</v>
      </c>
      <c r="K4842" s="1354"/>
      <c r="L4842" s="2242"/>
      <c r="M4842" s="1354"/>
      <c r="N4842" s="2239"/>
      <c r="O4842" s="1354"/>
      <c r="P4842" s="2239">
        <v>1</v>
      </c>
      <c r="Q4842" s="1354"/>
      <c r="R4842" s="1354"/>
      <c r="S4842" s="1354"/>
      <c r="T4842" s="1354"/>
      <c r="U4842" s="1354"/>
      <c r="V4842" s="1354"/>
      <c r="W4842" s="1354"/>
      <c r="X4842" s="1354"/>
      <c r="Y4842" s="1354"/>
      <c r="Z4842" s="1354"/>
      <c r="AA4842" s="1354"/>
      <c r="AB4842" s="1354"/>
      <c r="AC4842" s="1507">
        <f t="shared" si="1744"/>
        <v>6</v>
      </c>
      <c r="AD4842" s="1508">
        <f t="shared" si="1745"/>
        <v>30</v>
      </c>
      <c r="AE4842" s="14">
        <f t="shared" si="1748"/>
        <v>12.066666666666666</v>
      </c>
      <c r="AF4842" s="14">
        <f t="shared" si="1746"/>
        <v>0.33333333333333331</v>
      </c>
      <c r="AG4842" s="14">
        <f t="shared" si="1747"/>
        <v>18</v>
      </c>
      <c r="AH4842" s="14">
        <f t="shared" si="1749"/>
        <v>5.9333333333333336</v>
      </c>
      <c r="AI4842" s="14">
        <f t="shared" si="1750"/>
        <v>1.9777777777777779</v>
      </c>
      <c r="AJ4842" s="1354"/>
    </row>
    <row r="4843" spans="1:36" ht="18.75" customHeight="1">
      <c r="A4843" s="1503">
        <v>23</v>
      </c>
      <c r="B4843" s="2374" t="s">
        <v>1066</v>
      </c>
      <c r="C4843" s="2237" t="s">
        <v>176</v>
      </c>
      <c r="D4843" s="2312">
        <v>1</v>
      </c>
      <c r="E4843" s="1350">
        <v>6</v>
      </c>
      <c r="F4843" s="2373">
        <f t="shared" si="1751"/>
        <v>6</v>
      </c>
      <c r="G4843" s="2239"/>
      <c r="H4843" s="1350">
        <f t="shared" si="1752"/>
        <v>0</v>
      </c>
      <c r="I4843" s="1364">
        <v>44648</v>
      </c>
      <c r="J4843" s="2256" t="s">
        <v>3282</v>
      </c>
      <c r="K4843" s="1354"/>
      <c r="L4843" s="2242"/>
      <c r="M4843" s="1354"/>
      <c r="N4843" s="2239">
        <v>1</v>
      </c>
      <c r="O4843" s="1354"/>
      <c r="P4843" s="2239"/>
      <c r="Q4843" s="1354"/>
      <c r="R4843" s="1354"/>
      <c r="S4843" s="1354"/>
      <c r="T4843" s="1354"/>
      <c r="U4843" s="1354"/>
      <c r="V4843" s="1354"/>
      <c r="W4843" s="1354"/>
      <c r="X4843" s="1354"/>
      <c r="Y4843" s="1354"/>
      <c r="Z4843" s="1354"/>
      <c r="AA4843" s="1354"/>
      <c r="AB4843" s="1354"/>
      <c r="AC4843" s="1507">
        <f t="shared" si="1744"/>
        <v>5</v>
      </c>
      <c r="AD4843" s="1508">
        <f t="shared" si="1745"/>
        <v>5</v>
      </c>
      <c r="AE4843" s="14">
        <f t="shared" si="1748"/>
        <v>12.066666666666666</v>
      </c>
      <c r="AF4843" s="14">
        <f t="shared" si="1746"/>
        <v>0.33333333333333331</v>
      </c>
      <c r="AG4843" s="14">
        <f t="shared" si="1747"/>
        <v>15</v>
      </c>
      <c r="AH4843" s="14">
        <f t="shared" si="1749"/>
        <v>2.9333333333333336</v>
      </c>
      <c r="AI4843" s="14">
        <f t="shared" si="1750"/>
        <v>0.97777777777777786</v>
      </c>
      <c r="AJ4843" s="1354"/>
    </row>
    <row r="4844" spans="1:36" ht="18.75" customHeight="1">
      <c r="A4844" s="1503">
        <v>24</v>
      </c>
      <c r="B4844" s="2374" t="s">
        <v>1067</v>
      </c>
      <c r="C4844" s="2237" t="s">
        <v>176</v>
      </c>
      <c r="D4844" s="2312">
        <v>5</v>
      </c>
      <c r="E4844" s="1350">
        <v>2</v>
      </c>
      <c r="F4844" s="2373">
        <f t="shared" si="1751"/>
        <v>10</v>
      </c>
      <c r="G4844" s="2239"/>
      <c r="H4844" s="1350">
        <f t="shared" si="1752"/>
        <v>0</v>
      </c>
      <c r="I4844" s="1364">
        <v>44648</v>
      </c>
      <c r="J4844" s="2256" t="s">
        <v>3282</v>
      </c>
      <c r="K4844" s="1354"/>
      <c r="L4844" s="2242"/>
      <c r="M4844" s="1354"/>
      <c r="N4844" s="2239"/>
      <c r="O4844" s="1354"/>
      <c r="P4844" s="2239"/>
      <c r="Q4844" s="1354"/>
      <c r="R4844" s="1354"/>
      <c r="S4844" s="1354"/>
      <c r="T4844" s="1354"/>
      <c r="U4844" s="1354"/>
      <c r="V4844" s="1354"/>
      <c r="W4844" s="1354"/>
      <c r="X4844" s="1354"/>
      <c r="Y4844" s="1354"/>
      <c r="Z4844" s="1354"/>
      <c r="AA4844" s="1354"/>
      <c r="AB4844" s="1354"/>
      <c r="AC4844" s="1507">
        <f t="shared" si="1744"/>
        <v>2</v>
      </c>
      <c r="AD4844" s="1508">
        <f t="shared" si="1745"/>
        <v>10</v>
      </c>
      <c r="AE4844" s="14">
        <f t="shared" si="1748"/>
        <v>12.066666666666666</v>
      </c>
      <c r="AF4844" s="14">
        <f t="shared" si="1746"/>
        <v>0</v>
      </c>
      <c r="AG4844" s="14" t="e">
        <f t="shared" si="1747"/>
        <v>#DIV/0!</v>
      </c>
      <c r="AH4844" s="14" t="e">
        <f t="shared" si="1749"/>
        <v>#DIV/0!</v>
      </c>
      <c r="AI4844" s="14">
        <f t="shared" si="1750"/>
        <v>2</v>
      </c>
      <c r="AJ4844" s="1354"/>
    </row>
    <row r="4845" spans="1:36" ht="18.75" customHeight="1">
      <c r="A4845" s="1503">
        <v>25</v>
      </c>
      <c r="B4845" s="2374" t="s">
        <v>1068</v>
      </c>
      <c r="C4845" s="1350" t="s">
        <v>156</v>
      </c>
      <c r="D4845" s="1350">
        <v>1.2</v>
      </c>
      <c r="E4845" s="1350">
        <v>100</v>
      </c>
      <c r="F4845" s="2373">
        <f t="shared" si="1751"/>
        <v>120</v>
      </c>
      <c r="G4845" s="1350"/>
      <c r="H4845" s="1350">
        <f t="shared" si="1752"/>
        <v>0</v>
      </c>
      <c r="I4845" s="1364">
        <v>44648</v>
      </c>
      <c r="J4845" s="2256" t="s">
        <v>3282</v>
      </c>
      <c r="K4845" s="1354"/>
      <c r="L4845" s="2242"/>
      <c r="M4845" s="1354"/>
      <c r="N4845" s="2239"/>
      <c r="O4845" s="1354"/>
      <c r="P4845" s="1354"/>
      <c r="Q4845" s="1354"/>
      <c r="R4845" s="1354"/>
      <c r="S4845" s="1354"/>
      <c r="T4845" s="1354"/>
      <c r="U4845" s="1354"/>
      <c r="V4845" s="1354"/>
      <c r="W4845" s="1354"/>
      <c r="X4845" s="1354"/>
      <c r="Y4845" s="1354"/>
      <c r="Z4845" s="1354"/>
      <c r="AA4845" s="1354"/>
      <c r="AB4845" s="1354"/>
      <c r="AC4845" s="1507">
        <f t="shared" si="1744"/>
        <v>100</v>
      </c>
      <c r="AD4845" s="1508">
        <f t="shared" si="1745"/>
        <v>120</v>
      </c>
      <c r="AE4845" s="14">
        <f t="shared" si="1748"/>
        <v>12.066666666666666</v>
      </c>
      <c r="AF4845" s="14">
        <f t="shared" si="1746"/>
        <v>0</v>
      </c>
      <c r="AG4845" s="14" t="e">
        <f t="shared" si="1747"/>
        <v>#DIV/0!</v>
      </c>
      <c r="AH4845" s="14" t="e">
        <f t="shared" si="1749"/>
        <v>#DIV/0!</v>
      </c>
      <c r="AI4845" s="14">
        <f t="shared" si="1750"/>
        <v>100</v>
      </c>
      <c r="AJ4845" s="1354"/>
    </row>
    <row r="4846" spans="1:36" ht="18.75" customHeight="1">
      <c r="A4846" s="1503">
        <v>26</v>
      </c>
      <c r="B4846" s="2374" t="s">
        <v>1069</v>
      </c>
      <c r="C4846" s="1350" t="s">
        <v>153</v>
      </c>
      <c r="D4846" s="1350">
        <v>0.73</v>
      </c>
      <c r="E4846" s="1350">
        <v>640</v>
      </c>
      <c r="F4846" s="2373">
        <f t="shared" si="1751"/>
        <v>467.2</v>
      </c>
      <c r="G4846" s="1350"/>
      <c r="H4846" s="1350">
        <f t="shared" si="1752"/>
        <v>0</v>
      </c>
      <c r="I4846" s="1364">
        <v>44648</v>
      </c>
      <c r="J4846" s="2256" t="s">
        <v>3282</v>
      </c>
      <c r="K4846" s="1354"/>
      <c r="L4846" s="2242"/>
      <c r="M4846" s="1354"/>
      <c r="N4846" s="2239"/>
      <c r="O4846" s="1354">
        <v>2</v>
      </c>
      <c r="P4846" s="1354"/>
      <c r="Q4846" s="1354"/>
      <c r="R4846" s="1354"/>
      <c r="S4846" s="1354"/>
      <c r="T4846" s="1354"/>
      <c r="U4846" s="1354"/>
      <c r="V4846" s="1354"/>
      <c r="W4846" s="1354"/>
      <c r="X4846" s="1354"/>
      <c r="Y4846" s="1354"/>
      <c r="Z4846" s="1354"/>
      <c r="AA4846" s="1354"/>
      <c r="AB4846" s="1354"/>
      <c r="AC4846" s="1507">
        <f t="shared" si="1744"/>
        <v>638</v>
      </c>
      <c r="AD4846" s="1508">
        <f t="shared" si="1745"/>
        <v>465.74</v>
      </c>
      <c r="AE4846" s="14">
        <f t="shared" si="1748"/>
        <v>12.066666666666666</v>
      </c>
      <c r="AF4846" s="14">
        <f t="shared" si="1746"/>
        <v>0.66666666666666663</v>
      </c>
      <c r="AG4846" s="14">
        <f t="shared" si="1747"/>
        <v>957</v>
      </c>
      <c r="AH4846" s="14">
        <f t="shared" si="1749"/>
        <v>944.93333333333328</v>
      </c>
      <c r="AI4846" s="14">
        <f t="shared" si="1750"/>
        <v>629.95555555555552</v>
      </c>
      <c r="AJ4846" s="1354"/>
    </row>
    <row r="4847" spans="1:36" ht="18.75" customHeight="1">
      <c r="A4847" s="1503">
        <v>27</v>
      </c>
      <c r="B4847" s="2374" t="s">
        <v>1070</v>
      </c>
      <c r="C4847" s="1350" t="s">
        <v>66</v>
      </c>
      <c r="D4847" s="1350">
        <v>1.5</v>
      </c>
      <c r="E4847" s="1350">
        <v>72</v>
      </c>
      <c r="F4847" s="2373">
        <f t="shared" si="1751"/>
        <v>108</v>
      </c>
      <c r="G4847" s="1350"/>
      <c r="H4847" s="1350">
        <f t="shared" si="1752"/>
        <v>0</v>
      </c>
      <c r="I4847" s="1364">
        <v>44648</v>
      </c>
      <c r="J4847" s="2256" t="s">
        <v>3282</v>
      </c>
      <c r="K4847" s="1354"/>
      <c r="L4847" s="2242"/>
      <c r="M4847" s="1354"/>
      <c r="N4847" s="2239"/>
      <c r="O4847" s="1354">
        <v>6</v>
      </c>
      <c r="P4847" s="1354">
        <v>24</v>
      </c>
      <c r="Q4847" s="1354"/>
      <c r="R4847" s="1354"/>
      <c r="S4847" s="1354"/>
      <c r="T4847" s="1354"/>
      <c r="U4847" s="1354"/>
      <c r="V4847" s="1354"/>
      <c r="W4847" s="1354"/>
      <c r="X4847" s="1354"/>
      <c r="Y4847" s="1354"/>
      <c r="Z4847" s="1354"/>
      <c r="AA4847" s="1354"/>
      <c r="AB4847" s="1354"/>
      <c r="AC4847" s="1507">
        <f t="shared" si="1744"/>
        <v>42</v>
      </c>
      <c r="AD4847" s="1508">
        <f t="shared" si="1745"/>
        <v>63</v>
      </c>
      <c r="AE4847" s="14">
        <f t="shared" si="1748"/>
        <v>12.066666666666666</v>
      </c>
      <c r="AF4847" s="14">
        <f t="shared" si="1746"/>
        <v>10</v>
      </c>
      <c r="AG4847" s="14">
        <f t="shared" si="1747"/>
        <v>4.2</v>
      </c>
      <c r="AH4847" s="14">
        <f t="shared" si="1749"/>
        <v>-7.8666666666666663</v>
      </c>
      <c r="AI4847" s="14">
        <f t="shared" si="1750"/>
        <v>-78.666666666666657</v>
      </c>
      <c r="AJ4847" s="1354"/>
    </row>
    <row r="4848" spans="1:36" ht="18.75" customHeight="1">
      <c r="A4848" s="1503">
        <v>28</v>
      </c>
      <c r="B4848" s="2303" t="s">
        <v>10557</v>
      </c>
      <c r="C4848" s="2375" t="s">
        <v>156</v>
      </c>
      <c r="D4848" s="2337">
        <v>10</v>
      </c>
      <c r="E4848" s="2336"/>
      <c r="F4848" s="2336"/>
      <c r="G4848" s="2337">
        <v>1500</v>
      </c>
      <c r="H4848" s="2337">
        <f t="shared" si="1752"/>
        <v>15000</v>
      </c>
      <c r="I4848" s="1364">
        <v>44988</v>
      </c>
      <c r="J4848" s="2256" t="s">
        <v>311</v>
      </c>
      <c r="K4848" s="1354"/>
      <c r="L4848" s="2242"/>
      <c r="M4848" s="1354"/>
      <c r="N4848" s="2239"/>
      <c r="O4848" s="1354"/>
      <c r="P4848" s="1354"/>
      <c r="Q4848" s="1354"/>
      <c r="R4848" s="1354"/>
      <c r="S4848" s="1354"/>
      <c r="T4848" s="1354"/>
      <c r="U4848" s="1354"/>
      <c r="V4848" s="1354"/>
      <c r="W4848" s="1354"/>
      <c r="X4848" s="1354"/>
      <c r="Y4848" s="1354"/>
      <c r="Z4848" s="1354"/>
      <c r="AA4848" s="1354"/>
      <c r="AB4848" s="1354"/>
      <c r="AC4848" s="1507">
        <f t="shared" si="1744"/>
        <v>1500</v>
      </c>
      <c r="AD4848" s="1508">
        <f t="shared" si="1745"/>
        <v>15000</v>
      </c>
      <c r="AE4848" s="14">
        <f t="shared" si="1748"/>
        <v>8.1</v>
      </c>
      <c r="AF4848" s="14">
        <f t="shared" si="1746"/>
        <v>0</v>
      </c>
      <c r="AG4848" s="14" t="e">
        <f t="shared" si="1747"/>
        <v>#DIV/0!</v>
      </c>
      <c r="AH4848" s="14" t="e">
        <f t="shared" si="1749"/>
        <v>#DIV/0!</v>
      </c>
      <c r="AI4848" s="14">
        <f t="shared" si="1750"/>
        <v>1500</v>
      </c>
      <c r="AJ4848" s="1354"/>
    </row>
    <row r="4849" spans="1:36" ht="18.75" customHeight="1">
      <c r="A4849" s="1503">
        <v>29</v>
      </c>
      <c r="B4849" s="2303" t="s">
        <v>10558</v>
      </c>
      <c r="C4849" s="2375" t="s">
        <v>153</v>
      </c>
      <c r="D4849" s="2337">
        <v>0.03</v>
      </c>
      <c r="E4849" s="2336"/>
      <c r="F4849" s="2336"/>
      <c r="G4849" s="2337">
        <v>300</v>
      </c>
      <c r="H4849" s="2337">
        <f t="shared" si="1752"/>
        <v>9</v>
      </c>
      <c r="I4849" s="1364">
        <v>45013</v>
      </c>
      <c r="J4849" s="2256" t="s">
        <v>6178</v>
      </c>
      <c r="K4849" s="1354"/>
      <c r="L4849" s="2242"/>
      <c r="M4849" s="1354"/>
      <c r="N4849" s="2239"/>
      <c r="O4849" s="1354"/>
      <c r="P4849" s="1354"/>
      <c r="Q4849" s="1354"/>
      <c r="R4849" s="1354"/>
      <c r="S4849" s="1354"/>
      <c r="T4849" s="1354"/>
      <c r="U4849" s="1354"/>
      <c r="V4849" s="1354"/>
      <c r="W4849" s="1354"/>
      <c r="X4849" s="1354"/>
      <c r="Y4849" s="1354"/>
      <c r="Z4849" s="1354"/>
      <c r="AA4849" s="1354"/>
      <c r="AB4849" s="1354"/>
      <c r="AC4849" s="1507">
        <f t="shared" si="1744"/>
        <v>300</v>
      </c>
      <c r="AD4849" s="1508">
        <f t="shared" si="1745"/>
        <v>9</v>
      </c>
      <c r="AE4849" s="14">
        <f t="shared" si="1748"/>
        <v>18.266666666666666</v>
      </c>
      <c r="AF4849" s="14">
        <f t="shared" si="1746"/>
        <v>0</v>
      </c>
      <c r="AG4849" s="14" t="e">
        <f t="shared" si="1747"/>
        <v>#DIV/0!</v>
      </c>
      <c r="AH4849" s="14" t="e">
        <f t="shared" si="1749"/>
        <v>#DIV/0!</v>
      </c>
      <c r="AI4849" s="14">
        <f t="shared" si="1750"/>
        <v>300</v>
      </c>
      <c r="AJ4849" s="1354"/>
    </row>
    <row r="4850" spans="1:36" ht="18.75" customHeight="1">
      <c r="A4850" s="1503">
        <v>30</v>
      </c>
      <c r="B4850" s="2303" t="s">
        <v>10559</v>
      </c>
      <c r="C4850" s="2375" t="s">
        <v>153</v>
      </c>
      <c r="D4850" s="2337">
        <v>0.03</v>
      </c>
      <c r="E4850" s="2336"/>
      <c r="F4850" s="2336"/>
      <c r="G4850" s="2337">
        <v>600</v>
      </c>
      <c r="H4850" s="2337">
        <f t="shared" si="1752"/>
        <v>18</v>
      </c>
      <c r="I4850" s="1364">
        <v>45013</v>
      </c>
      <c r="J4850" s="2256" t="s">
        <v>1502</v>
      </c>
      <c r="K4850" s="1354"/>
      <c r="L4850" s="2242"/>
      <c r="M4850" s="1354"/>
      <c r="N4850" s="2239"/>
      <c r="O4850" s="1354"/>
      <c r="P4850" s="1354"/>
      <c r="Q4850" s="1354"/>
      <c r="R4850" s="1354"/>
      <c r="S4850" s="1354"/>
      <c r="T4850" s="1354"/>
      <c r="U4850" s="1354"/>
      <c r="V4850" s="1354"/>
      <c r="W4850" s="1354"/>
      <c r="X4850" s="1354"/>
      <c r="Y4850" s="1354"/>
      <c r="Z4850" s="1354"/>
      <c r="AA4850" s="1354"/>
      <c r="AB4850" s="1354"/>
      <c r="AC4850" s="1507">
        <f t="shared" si="1744"/>
        <v>600</v>
      </c>
      <c r="AD4850" s="1508">
        <f t="shared" si="1745"/>
        <v>18</v>
      </c>
      <c r="AE4850" s="14">
        <f t="shared" si="1748"/>
        <v>20.3</v>
      </c>
      <c r="AF4850" s="14">
        <f t="shared" si="1746"/>
        <v>0</v>
      </c>
      <c r="AG4850" s="14" t="e">
        <f t="shared" si="1747"/>
        <v>#DIV/0!</v>
      </c>
      <c r="AH4850" s="14" t="e">
        <f t="shared" si="1749"/>
        <v>#DIV/0!</v>
      </c>
      <c r="AI4850" s="14">
        <f t="shared" si="1750"/>
        <v>600</v>
      </c>
      <c r="AJ4850" s="1354"/>
    </row>
    <row r="4851" spans="1:36" ht="18.75" customHeight="1">
      <c r="A4851" s="1503">
        <v>31</v>
      </c>
      <c r="B4851" s="2303" t="s">
        <v>10560</v>
      </c>
      <c r="C4851" s="2375" t="s">
        <v>156</v>
      </c>
      <c r="D4851" s="2337">
        <v>1</v>
      </c>
      <c r="E4851" s="2336"/>
      <c r="F4851" s="2336"/>
      <c r="G4851" s="2337">
        <v>500</v>
      </c>
      <c r="H4851" s="2337">
        <f t="shared" si="1752"/>
        <v>500</v>
      </c>
      <c r="I4851" s="1364">
        <v>44998</v>
      </c>
      <c r="J4851" s="2256" t="s">
        <v>3250</v>
      </c>
      <c r="K4851" s="1354"/>
      <c r="L4851" s="2242"/>
      <c r="M4851" s="1354"/>
      <c r="N4851" s="2239"/>
      <c r="O4851" s="1354"/>
      <c r="P4851" s="1354">
        <v>99</v>
      </c>
      <c r="Q4851" s="1354"/>
      <c r="R4851" s="1354"/>
      <c r="S4851" s="1354"/>
      <c r="T4851" s="1354"/>
      <c r="U4851" s="1354"/>
      <c r="V4851" s="1354"/>
      <c r="W4851" s="1354"/>
      <c r="X4851" s="1354"/>
      <c r="Y4851" s="1354"/>
      <c r="Z4851" s="1354"/>
      <c r="AA4851" s="1354"/>
      <c r="AB4851" s="1354"/>
      <c r="AC4851" s="1507">
        <f t="shared" si="1744"/>
        <v>401</v>
      </c>
      <c r="AD4851" s="1508">
        <f t="shared" si="1745"/>
        <v>401</v>
      </c>
      <c r="AE4851" s="14">
        <f t="shared" si="1748"/>
        <v>1.9666666666666666</v>
      </c>
      <c r="AF4851" s="14">
        <f t="shared" si="1746"/>
        <v>33</v>
      </c>
      <c r="AG4851" s="14">
        <f t="shared" si="1747"/>
        <v>12.151515151515152</v>
      </c>
      <c r="AH4851" s="14">
        <f t="shared" si="1749"/>
        <v>10.184848484848485</v>
      </c>
      <c r="AI4851" s="14">
        <f t="shared" si="1750"/>
        <v>336.1</v>
      </c>
      <c r="AJ4851" s="1354"/>
    </row>
    <row r="4852" spans="1:36" ht="18.75" customHeight="1">
      <c r="A4852" s="1503">
        <v>32</v>
      </c>
      <c r="B4852" s="2374" t="s">
        <v>1071</v>
      </c>
      <c r="C4852" s="2212" t="s">
        <v>573</v>
      </c>
      <c r="D4852" s="2312">
        <v>8</v>
      </c>
      <c r="E4852" s="2239">
        <v>10</v>
      </c>
      <c r="F4852" s="1350">
        <f t="shared" ref="F4852:F4860" si="1753">D4852*E4852</f>
        <v>80</v>
      </c>
      <c r="G4852" s="2239"/>
      <c r="H4852" s="1350">
        <f t="shared" si="1752"/>
        <v>0</v>
      </c>
      <c r="I4852" s="1364">
        <v>44648</v>
      </c>
      <c r="J4852" s="2256" t="s">
        <v>3282</v>
      </c>
      <c r="K4852" s="1354"/>
      <c r="L4852" s="2242"/>
      <c r="M4852" s="1354"/>
      <c r="N4852" s="2239"/>
      <c r="O4852" s="1354"/>
      <c r="P4852" s="1354"/>
      <c r="Q4852" s="1354"/>
      <c r="R4852" s="1354"/>
      <c r="S4852" s="1354"/>
      <c r="T4852" s="1354"/>
      <c r="U4852" s="1354"/>
      <c r="V4852" s="1354"/>
      <c r="W4852" s="1354"/>
      <c r="X4852" s="1354"/>
      <c r="Y4852" s="1354"/>
      <c r="Z4852" s="1354"/>
      <c r="AA4852" s="1354"/>
      <c r="AB4852" s="1354"/>
      <c r="AC4852" s="1507">
        <f t="shared" si="1744"/>
        <v>10</v>
      </c>
      <c r="AD4852" s="1508">
        <f t="shared" si="1745"/>
        <v>80</v>
      </c>
      <c r="AE4852" s="14">
        <f t="shared" si="1748"/>
        <v>12.066666666666666</v>
      </c>
      <c r="AF4852" s="14">
        <f t="shared" si="1746"/>
        <v>0</v>
      </c>
      <c r="AG4852" s="14" t="e">
        <f t="shared" si="1747"/>
        <v>#DIV/0!</v>
      </c>
      <c r="AH4852" s="14" t="e">
        <f t="shared" si="1749"/>
        <v>#DIV/0!</v>
      </c>
      <c r="AI4852" s="14">
        <f t="shared" si="1750"/>
        <v>10</v>
      </c>
      <c r="AJ4852" s="1354"/>
    </row>
    <row r="4853" spans="1:36" ht="18.75" customHeight="1">
      <c r="A4853" s="1503">
        <v>33</v>
      </c>
      <c r="B4853" s="2374" t="s">
        <v>1072</v>
      </c>
      <c r="C4853" s="1509" t="s">
        <v>66</v>
      </c>
      <c r="D4853" s="1350">
        <v>1.5</v>
      </c>
      <c r="E4853" s="1350">
        <v>4</v>
      </c>
      <c r="F4853" s="1350">
        <f t="shared" si="1753"/>
        <v>6</v>
      </c>
      <c r="G4853" s="1350"/>
      <c r="H4853" s="1350">
        <f t="shared" si="1752"/>
        <v>0</v>
      </c>
      <c r="I4853" s="1364">
        <v>44648</v>
      </c>
      <c r="J4853" s="2256" t="s">
        <v>3282</v>
      </c>
      <c r="K4853" s="1354"/>
      <c r="L4853" s="2242"/>
      <c r="M4853" s="1354"/>
      <c r="N4853" s="2239"/>
      <c r="O4853" s="1354"/>
      <c r="P4853" s="1354"/>
      <c r="Q4853" s="1354"/>
      <c r="R4853" s="1354"/>
      <c r="S4853" s="1354"/>
      <c r="T4853" s="1354"/>
      <c r="U4853" s="1354"/>
      <c r="V4853" s="1354"/>
      <c r="W4853" s="1354"/>
      <c r="X4853" s="1354"/>
      <c r="Y4853" s="1354"/>
      <c r="Z4853" s="1354"/>
      <c r="AA4853" s="1354"/>
      <c r="AB4853" s="1354"/>
      <c r="AC4853" s="1507">
        <f t="shared" si="1744"/>
        <v>4</v>
      </c>
      <c r="AD4853" s="1508">
        <f t="shared" si="1745"/>
        <v>6</v>
      </c>
      <c r="AE4853" s="14">
        <f t="shared" si="1748"/>
        <v>12.066666666666666</v>
      </c>
      <c r="AF4853" s="14">
        <f t="shared" si="1746"/>
        <v>0</v>
      </c>
      <c r="AG4853" s="14" t="e">
        <f t="shared" si="1747"/>
        <v>#DIV/0!</v>
      </c>
      <c r="AH4853" s="14" t="e">
        <f t="shared" si="1749"/>
        <v>#DIV/0!</v>
      </c>
      <c r="AI4853" s="14">
        <f t="shared" si="1750"/>
        <v>4</v>
      </c>
      <c r="AJ4853" s="1354"/>
    </row>
    <row r="4854" spans="1:36" ht="18.75" customHeight="1">
      <c r="A4854" s="1503">
        <v>34</v>
      </c>
      <c r="B4854" s="2374" t="s">
        <v>1073</v>
      </c>
      <c r="C4854" s="1509" t="s">
        <v>66</v>
      </c>
      <c r="D4854" s="1350">
        <v>10</v>
      </c>
      <c r="E4854" s="1350">
        <v>140</v>
      </c>
      <c r="F4854" s="1350">
        <f t="shared" si="1753"/>
        <v>1400</v>
      </c>
      <c r="G4854" s="1350"/>
      <c r="H4854" s="1350">
        <f t="shared" si="1752"/>
        <v>0</v>
      </c>
      <c r="I4854" s="1364">
        <v>44648</v>
      </c>
      <c r="J4854" s="2256" t="s">
        <v>3282</v>
      </c>
      <c r="K4854" s="1354"/>
      <c r="L4854" s="2242"/>
      <c r="M4854" s="1354"/>
      <c r="N4854" s="2239"/>
      <c r="O4854" s="1354"/>
      <c r="P4854" s="1354"/>
      <c r="Q4854" s="1354"/>
      <c r="R4854" s="1354"/>
      <c r="S4854" s="1354"/>
      <c r="T4854" s="1354"/>
      <c r="U4854" s="1354"/>
      <c r="V4854" s="1354"/>
      <c r="W4854" s="1354"/>
      <c r="X4854" s="1354"/>
      <c r="Y4854" s="1354"/>
      <c r="Z4854" s="1354"/>
      <c r="AA4854" s="1354"/>
      <c r="AB4854" s="1354"/>
      <c r="AC4854" s="1507">
        <f t="shared" si="1744"/>
        <v>140</v>
      </c>
      <c r="AD4854" s="1508">
        <f t="shared" si="1745"/>
        <v>1400</v>
      </c>
      <c r="AE4854" s="14">
        <f t="shared" si="1748"/>
        <v>12.066666666666666</v>
      </c>
      <c r="AF4854" s="14">
        <f t="shared" si="1746"/>
        <v>0</v>
      </c>
      <c r="AG4854" s="14" t="e">
        <f t="shared" si="1747"/>
        <v>#DIV/0!</v>
      </c>
      <c r="AH4854" s="14" t="e">
        <f t="shared" si="1749"/>
        <v>#DIV/0!</v>
      </c>
      <c r="AI4854" s="14">
        <f t="shared" si="1750"/>
        <v>140</v>
      </c>
      <c r="AJ4854" s="1354"/>
    </row>
    <row r="4855" spans="1:36" ht="18.75" customHeight="1">
      <c r="A4855" s="1503">
        <v>35</v>
      </c>
      <c r="B4855" s="2374" t="s">
        <v>1074</v>
      </c>
      <c r="C4855" s="2212" t="s">
        <v>66</v>
      </c>
      <c r="D4855" s="1350">
        <v>2.5</v>
      </c>
      <c r="E4855" s="1350">
        <v>199</v>
      </c>
      <c r="F4855" s="1350">
        <f t="shared" si="1753"/>
        <v>497.5</v>
      </c>
      <c r="G4855" s="1350"/>
      <c r="H4855" s="1350">
        <f t="shared" si="1752"/>
        <v>0</v>
      </c>
      <c r="I4855" s="1364">
        <v>44648</v>
      </c>
      <c r="J4855" s="2256" t="s">
        <v>3282</v>
      </c>
      <c r="K4855" s="1354"/>
      <c r="L4855" s="2242"/>
      <c r="M4855" s="1354"/>
      <c r="N4855" s="2239"/>
      <c r="O4855" s="1354"/>
      <c r="P4855" s="1354"/>
      <c r="Q4855" s="1354"/>
      <c r="R4855" s="1354"/>
      <c r="S4855" s="1354"/>
      <c r="T4855" s="1354"/>
      <c r="U4855" s="1354"/>
      <c r="V4855" s="1354"/>
      <c r="W4855" s="1354"/>
      <c r="X4855" s="1354"/>
      <c r="Y4855" s="1354"/>
      <c r="Z4855" s="1354"/>
      <c r="AA4855" s="1354"/>
      <c r="AB4855" s="1354"/>
      <c r="AC4855" s="1507">
        <f t="shared" si="1744"/>
        <v>199</v>
      </c>
      <c r="AD4855" s="1508">
        <f t="shared" si="1745"/>
        <v>497.5</v>
      </c>
      <c r="AE4855" s="14">
        <f t="shared" si="1748"/>
        <v>12.066666666666666</v>
      </c>
      <c r="AF4855" s="14">
        <f t="shared" si="1746"/>
        <v>0</v>
      </c>
      <c r="AG4855" s="14" t="e">
        <f t="shared" si="1747"/>
        <v>#DIV/0!</v>
      </c>
      <c r="AH4855" s="14" t="e">
        <f t="shared" si="1749"/>
        <v>#DIV/0!</v>
      </c>
      <c r="AI4855" s="14">
        <f t="shared" si="1750"/>
        <v>199</v>
      </c>
      <c r="AJ4855" s="1354"/>
    </row>
    <row r="4856" spans="1:36" ht="18.75" customHeight="1">
      <c r="A4856" s="1503">
        <v>36</v>
      </c>
      <c r="B4856" s="2374" t="s">
        <v>1075</v>
      </c>
      <c r="C4856" s="2212" t="s">
        <v>66</v>
      </c>
      <c r="D4856" s="1350">
        <v>5</v>
      </c>
      <c r="E4856" s="1350">
        <v>120</v>
      </c>
      <c r="F4856" s="1350">
        <f t="shared" si="1753"/>
        <v>600</v>
      </c>
      <c r="G4856" s="1350"/>
      <c r="H4856" s="1350">
        <f t="shared" si="1752"/>
        <v>0</v>
      </c>
      <c r="I4856" s="1364">
        <v>44648</v>
      </c>
      <c r="J4856" s="2256" t="s">
        <v>3282</v>
      </c>
      <c r="K4856" s="1354"/>
      <c r="L4856" s="2242"/>
      <c r="M4856" s="1354"/>
      <c r="N4856" s="2239"/>
      <c r="O4856" s="1354"/>
      <c r="P4856" s="1354"/>
      <c r="Q4856" s="1354"/>
      <c r="R4856" s="1354"/>
      <c r="S4856" s="1354"/>
      <c r="T4856" s="1354"/>
      <c r="U4856" s="1354"/>
      <c r="V4856" s="1354"/>
      <c r="W4856" s="1354"/>
      <c r="X4856" s="1354"/>
      <c r="Y4856" s="1354"/>
      <c r="Z4856" s="1354"/>
      <c r="AA4856" s="1354"/>
      <c r="AB4856" s="1354"/>
      <c r="AC4856" s="1507">
        <f t="shared" si="1744"/>
        <v>120</v>
      </c>
      <c r="AD4856" s="1508">
        <f t="shared" si="1745"/>
        <v>600</v>
      </c>
      <c r="AE4856" s="14">
        <f t="shared" si="1748"/>
        <v>12.066666666666666</v>
      </c>
      <c r="AF4856" s="14">
        <f t="shared" si="1746"/>
        <v>0</v>
      </c>
      <c r="AG4856" s="14" t="e">
        <f t="shared" si="1747"/>
        <v>#DIV/0!</v>
      </c>
      <c r="AH4856" s="14" t="e">
        <f t="shared" si="1749"/>
        <v>#DIV/0!</v>
      </c>
      <c r="AI4856" s="14">
        <f t="shared" si="1750"/>
        <v>120</v>
      </c>
      <c r="AJ4856" s="1354"/>
    </row>
    <row r="4857" spans="1:36" ht="18.75" customHeight="1">
      <c r="A4857" s="1503">
        <v>37</v>
      </c>
      <c r="B4857" s="2374" t="s">
        <v>1076</v>
      </c>
      <c r="C4857" s="2212" t="s">
        <v>66</v>
      </c>
      <c r="D4857" s="1350">
        <v>2</v>
      </c>
      <c r="E4857" s="1350">
        <v>151</v>
      </c>
      <c r="F4857" s="1350">
        <f t="shared" si="1753"/>
        <v>302</v>
      </c>
      <c r="G4857" s="1350"/>
      <c r="H4857" s="1350">
        <f t="shared" si="1752"/>
        <v>0</v>
      </c>
      <c r="I4857" s="1364">
        <v>44648</v>
      </c>
      <c r="J4857" s="2256" t="s">
        <v>3282</v>
      </c>
      <c r="K4857" s="1354"/>
      <c r="L4857" s="2242"/>
      <c r="M4857" s="1354"/>
      <c r="N4857" s="2239"/>
      <c r="O4857" s="1354"/>
      <c r="P4857" s="1354"/>
      <c r="Q4857" s="1354"/>
      <c r="R4857" s="1354"/>
      <c r="S4857" s="1354"/>
      <c r="T4857" s="1354"/>
      <c r="U4857" s="1354"/>
      <c r="V4857" s="1354"/>
      <c r="W4857" s="1354"/>
      <c r="X4857" s="1354"/>
      <c r="Y4857" s="1354"/>
      <c r="Z4857" s="1354"/>
      <c r="AA4857" s="1354"/>
      <c r="AB4857" s="1354"/>
      <c r="AC4857" s="1507">
        <f t="shared" si="1744"/>
        <v>151</v>
      </c>
      <c r="AD4857" s="1508">
        <f t="shared" si="1745"/>
        <v>302</v>
      </c>
      <c r="AE4857" s="14">
        <f t="shared" si="1748"/>
        <v>12.066666666666666</v>
      </c>
      <c r="AF4857" s="14">
        <f t="shared" si="1746"/>
        <v>0</v>
      </c>
      <c r="AG4857" s="14" t="e">
        <f t="shared" si="1747"/>
        <v>#DIV/0!</v>
      </c>
      <c r="AH4857" s="14" t="e">
        <f t="shared" si="1749"/>
        <v>#DIV/0!</v>
      </c>
      <c r="AI4857" s="14">
        <f t="shared" si="1750"/>
        <v>151</v>
      </c>
      <c r="AJ4857" s="1354"/>
    </row>
    <row r="4858" spans="1:36" ht="18.75" customHeight="1">
      <c r="A4858" s="1503">
        <v>38</v>
      </c>
      <c r="B4858" s="2376" t="s">
        <v>3283</v>
      </c>
      <c r="C4858" s="2212" t="s">
        <v>66</v>
      </c>
      <c r="D4858" s="2377">
        <v>100</v>
      </c>
      <c r="E4858" s="1362">
        <v>1</v>
      </c>
      <c r="F4858" s="1350">
        <f t="shared" si="1753"/>
        <v>100</v>
      </c>
      <c r="G4858" s="1362"/>
      <c r="H4858" s="1350">
        <f t="shared" si="1752"/>
        <v>0</v>
      </c>
      <c r="I4858" s="1364">
        <v>44697</v>
      </c>
      <c r="J4858" s="2256" t="s">
        <v>793</v>
      </c>
      <c r="K4858" s="1354"/>
      <c r="L4858" s="2242"/>
      <c r="M4858" s="1354"/>
      <c r="N4858" s="2239"/>
      <c r="O4858" s="1354"/>
      <c r="P4858" s="1354"/>
      <c r="Q4858" s="1354"/>
      <c r="R4858" s="1354"/>
      <c r="S4858" s="1354"/>
      <c r="T4858" s="1354"/>
      <c r="U4858" s="1354"/>
      <c r="V4858" s="1354"/>
      <c r="W4858" s="1354"/>
      <c r="X4858" s="1354"/>
      <c r="Y4858" s="1354"/>
      <c r="Z4858" s="1354"/>
      <c r="AA4858" s="1354"/>
      <c r="AB4858" s="1354"/>
      <c r="AC4858" s="1507">
        <f t="shared" si="1744"/>
        <v>1</v>
      </c>
      <c r="AD4858" s="1508">
        <f t="shared" si="1745"/>
        <v>100</v>
      </c>
      <c r="AE4858" s="14" t="s">
        <v>334</v>
      </c>
      <c r="AF4858" s="14">
        <f t="shared" si="1746"/>
        <v>0</v>
      </c>
      <c r="AG4858" s="14" t="e">
        <f t="shared" si="1747"/>
        <v>#DIV/0!</v>
      </c>
      <c r="AH4858" s="14" t="s">
        <v>334</v>
      </c>
      <c r="AI4858" s="14" t="s">
        <v>334</v>
      </c>
      <c r="AJ4858" s="1354"/>
    </row>
    <row r="4859" spans="1:36" ht="18.75" customHeight="1">
      <c r="A4859" s="1503">
        <v>39</v>
      </c>
      <c r="B4859" s="2376" t="s">
        <v>3284</v>
      </c>
      <c r="C4859" s="2212" t="s">
        <v>66</v>
      </c>
      <c r="D4859" s="2353">
        <v>80</v>
      </c>
      <c r="E4859" s="1362">
        <v>1</v>
      </c>
      <c r="F4859" s="1350">
        <f t="shared" si="1753"/>
        <v>80</v>
      </c>
      <c r="G4859" s="1362"/>
      <c r="H4859" s="1350">
        <f t="shared" si="1752"/>
        <v>0</v>
      </c>
      <c r="I4859" s="1364">
        <v>44697</v>
      </c>
      <c r="J4859" s="2256" t="s">
        <v>793</v>
      </c>
      <c r="K4859" s="1354"/>
      <c r="L4859" s="2242"/>
      <c r="M4859" s="1354"/>
      <c r="N4859" s="2239"/>
      <c r="O4859" s="1354"/>
      <c r="P4859" s="1354"/>
      <c r="Q4859" s="1354"/>
      <c r="R4859" s="1354"/>
      <c r="S4859" s="1354"/>
      <c r="T4859" s="1354"/>
      <c r="U4859" s="1354"/>
      <c r="V4859" s="1354"/>
      <c r="W4859" s="1354"/>
      <c r="X4859" s="1354"/>
      <c r="Y4859" s="1354"/>
      <c r="Z4859" s="1354"/>
      <c r="AA4859" s="1354"/>
      <c r="AB4859" s="1354"/>
      <c r="AC4859" s="1507">
        <f t="shared" si="1744"/>
        <v>1</v>
      </c>
      <c r="AD4859" s="1508">
        <f t="shared" si="1745"/>
        <v>80</v>
      </c>
      <c r="AE4859" s="14" t="s">
        <v>334</v>
      </c>
      <c r="AF4859" s="14">
        <f t="shared" si="1746"/>
        <v>0</v>
      </c>
      <c r="AG4859" s="14" t="e">
        <f t="shared" si="1747"/>
        <v>#DIV/0!</v>
      </c>
      <c r="AH4859" s="14" t="s">
        <v>334</v>
      </c>
      <c r="AI4859" s="14" t="s">
        <v>334</v>
      </c>
      <c r="AJ4859" s="1354"/>
    </row>
    <row r="4860" spans="1:36" ht="18.75" customHeight="1">
      <c r="A4860" s="1503">
        <v>40</v>
      </c>
      <c r="B4860" s="2376" t="s">
        <v>3285</v>
      </c>
      <c r="C4860" s="2212" t="s">
        <v>66</v>
      </c>
      <c r="D4860" s="2377">
        <v>200</v>
      </c>
      <c r="E4860" s="1362">
        <v>1</v>
      </c>
      <c r="F4860" s="1350">
        <f t="shared" si="1753"/>
        <v>200</v>
      </c>
      <c r="G4860" s="1362"/>
      <c r="H4860" s="1350">
        <f t="shared" si="1752"/>
        <v>0</v>
      </c>
      <c r="I4860" s="1364">
        <v>44697</v>
      </c>
      <c r="J4860" s="2256" t="s">
        <v>793</v>
      </c>
      <c r="K4860" s="1354"/>
      <c r="L4860" s="2242"/>
      <c r="M4860" s="1354"/>
      <c r="N4860" s="2239"/>
      <c r="O4860" s="1354"/>
      <c r="P4860" s="1354"/>
      <c r="Q4860" s="1354"/>
      <c r="R4860" s="1354"/>
      <c r="S4860" s="1354"/>
      <c r="T4860" s="1354"/>
      <c r="U4860" s="1354"/>
      <c r="V4860" s="1354"/>
      <c r="W4860" s="1354"/>
      <c r="X4860" s="1354"/>
      <c r="Y4860" s="1354"/>
      <c r="Z4860" s="1354"/>
      <c r="AA4860" s="1354"/>
      <c r="AB4860" s="1354"/>
      <c r="AC4860" s="1507">
        <f t="shared" si="1744"/>
        <v>1</v>
      </c>
      <c r="AD4860" s="1508">
        <f t="shared" si="1745"/>
        <v>200</v>
      </c>
      <c r="AE4860" s="14" t="s">
        <v>334</v>
      </c>
      <c r="AF4860" s="14">
        <f t="shared" si="1746"/>
        <v>0</v>
      </c>
      <c r="AG4860" s="14" t="e">
        <f t="shared" si="1747"/>
        <v>#DIV/0!</v>
      </c>
      <c r="AH4860" s="14" t="s">
        <v>334</v>
      </c>
      <c r="AI4860" s="14" t="s">
        <v>334</v>
      </c>
      <c r="AJ4860" s="1354"/>
    </row>
    <row r="4861" spans="1:36" ht="18.75" customHeight="1">
      <c r="A4861" s="1503">
        <v>42</v>
      </c>
      <c r="B4861" s="2303" t="s">
        <v>10561</v>
      </c>
      <c r="C4861" s="2375" t="s">
        <v>176</v>
      </c>
      <c r="D4861" s="2337">
        <v>26.25</v>
      </c>
      <c r="E4861" s="2336"/>
      <c r="F4861" s="2336"/>
      <c r="G4861" s="2337">
        <v>10</v>
      </c>
      <c r="H4861" s="2337">
        <f t="shared" si="1752"/>
        <v>262.5</v>
      </c>
      <c r="I4861" s="1364">
        <v>44998</v>
      </c>
      <c r="J4861" s="2256" t="s">
        <v>319</v>
      </c>
      <c r="K4861" s="1354"/>
      <c r="L4861" s="2242"/>
      <c r="M4861" s="1354"/>
      <c r="N4861" s="2239"/>
      <c r="O4861" s="1354"/>
      <c r="P4861" s="1354">
        <v>8</v>
      </c>
      <c r="Q4861" s="1354"/>
      <c r="R4861" s="1354"/>
      <c r="S4861" s="1354"/>
      <c r="T4861" s="1354"/>
      <c r="U4861" s="1354"/>
      <c r="V4861" s="1354"/>
      <c r="W4861" s="1354"/>
      <c r="X4861" s="1354"/>
      <c r="Y4861" s="1354"/>
      <c r="Z4861" s="1354"/>
      <c r="AA4861" s="1354"/>
      <c r="AB4861" s="1354"/>
      <c r="AC4861" s="1507">
        <f t="shared" si="1744"/>
        <v>2</v>
      </c>
      <c r="AD4861" s="1508">
        <f t="shared" si="1745"/>
        <v>52.5</v>
      </c>
      <c r="AE4861" s="14">
        <f t="shared" ref="AE4861:AE4866" si="1754">(J4861-"01.04.2023")/30</f>
        <v>4.0333333333333332</v>
      </c>
      <c r="AF4861" s="14">
        <f t="shared" si="1746"/>
        <v>2.6666666666666665</v>
      </c>
      <c r="AG4861" s="14">
        <f t="shared" si="1747"/>
        <v>0.75</v>
      </c>
      <c r="AH4861" s="14">
        <f t="shared" ref="AH4861:AH4866" si="1755">AG4861-AE4861</f>
        <v>-3.2833333333333332</v>
      </c>
      <c r="AI4861" s="14">
        <f t="shared" ref="AI4861:AI4866" si="1756">AC4861-(AE4861*AF4861)</f>
        <v>-8.7555555555555546</v>
      </c>
      <c r="AJ4861" s="1354"/>
    </row>
    <row r="4862" spans="1:36" ht="18.75" customHeight="1">
      <c r="A4862" s="1503">
        <v>43</v>
      </c>
      <c r="B4862" s="2303" t="s">
        <v>10562</v>
      </c>
      <c r="C4862" s="2375" t="s">
        <v>153</v>
      </c>
      <c r="D4862" s="2337">
        <v>0.03</v>
      </c>
      <c r="E4862" s="2336"/>
      <c r="F4862" s="2336"/>
      <c r="G4862" s="2337">
        <v>600</v>
      </c>
      <c r="H4862" s="2337">
        <f t="shared" si="1752"/>
        <v>18</v>
      </c>
      <c r="I4862" s="1364">
        <v>45013</v>
      </c>
      <c r="J4862" s="2256" t="s">
        <v>6869</v>
      </c>
      <c r="K4862" s="1354"/>
      <c r="L4862" s="2242"/>
      <c r="M4862" s="1354"/>
      <c r="N4862" s="2239"/>
      <c r="O4862" s="1354"/>
      <c r="P4862" s="1354"/>
      <c r="Q4862" s="1354"/>
      <c r="R4862" s="1354"/>
      <c r="S4862" s="1354"/>
      <c r="T4862" s="1354"/>
      <c r="U4862" s="1354"/>
      <c r="V4862" s="1354"/>
      <c r="W4862" s="1354"/>
      <c r="X4862" s="1354"/>
      <c r="Y4862" s="1354"/>
      <c r="Z4862" s="1354"/>
      <c r="AA4862" s="1354"/>
      <c r="AB4862" s="1354"/>
      <c r="AC4862" s="1507">
        <f t="shared" si="1744"/>
        <v>600</v>
      </c>
      <c r="AD4862" s="1508">
        <f t="shared" si="1745"/>
        <v>18</v>
      </c>
      <c r="AE4862" s="14">
        <f t="shared" si="1754"/>
        <v>33.5</v>
      </c>
      <c r="AF4862" s="14">
        <f t="shared" si="1746"/>
        <v>0</v>
      </c>
      <c r="AG4862" s="14" t="e">
        <f t="shared" si="1747"/>
        <v>#DIV/0!</v>
      </c>
      <c r="AH4862" s="14" t="e">
        <f t="shared" si="1755"/>
        <v>#DIV/0!</v>
      </c>
      <c r="AI4862" s="14">
        <f t="shared" si="1756"/>
        <v>600</v>
      </c>
      <c r="AJ4862" s="1354"/>
    </row>
    <row r="4863" spans="1:36" ht="18.75" customHeight="1">
      <c r="A4863" s="1503">
        <v>44</v>
      </c>
      <c r="B4863" s="2374" t="s">
        <v>1077</v>
      </c>
      <c r="C4863" s="2212" t="s">
        <v>153</v>
      </c>
      <c r="D4863" s="2312">
        <v>0.74</v>
      </c>
      <c r="E4863" s="1350">
        <v>360</v>
      </c>
      <c r="F4863" s="1350">
        <f>D4863*E4863</f>
        <v>266.39999999999998</v>
      </c>
      <c r="G4863" s="2239"/>
      <c r="H4863" s="1350">
        <f t="shared" si="1752"/>
        <v>0</v>
      </c>
      <c r="I4863" s="1364">
        <v>44648</v>
      </c>
      <c r="J4863" s="2256" t="s">
        <v>3282</v>
      </c>
      <c r="K4863" s="1354"/>
      <c r="L4863" s="2242"/>
      <c r="M4863" s="1354"/>
      <c r="N4863" s="2239"/>
      <c r="O4863" s="1354"/>
      <c r="P4863" s="1354"/>
      <c r="Q4863" s="1354"/>
      <c r="R4863" s="1354"/>
      <c r="S4863" s="1354"/>
      <c r="T4863" s="1354"/>
      <c r="U4863" s="1354"/>
      <c r="V4863" s="1354"/>
      <c r="W4863" s="1354"/>
      <c r="X4863" s="1354"/>
      <c r="Y4863" s="1354"/>
      <c r="Z4863" s="1354"/>
      <c r="AA4863" s="1354"/>
      <c r="AB4863" s="1354"/>
      <c r="AC4863" s="1507">
        <f t="shared" si="1744"/>
        <v>360</v>
      </c>
      <c r="AD4863" s="1508">
        <f t="shared" si="1745"/>
        <v>266.39999999999998</v>
      </c>
      <c r="AE4863" s="14">
        <f t="shared" si="1754"/>
        <v>12.066666666666666</v>
      </c>
      <c r="AF4863" s="14">
        <f t="shared" si="1746"/>
        <v>0</v>
      </c>
      <c r="AG4863" s="14" t="e">
        <f t="shared" si="1747"/>
        <v>#DIV/0!</v>
      </c>
      <c r="AH4863" s="14" t="e">
        <f t="shared" si="1755"/>
        <v>#DIV/0!</v>
      </c>
      <c r="AI4863" s="14">
        <f t="shared" si="1756"/>
        <v>360</v>
      </c>
      <c r="AJ4863" s="1354"/>
    </row>
    <row r="4864" spans="1:36" ht="18.75" customHeight="1">
      <c r="A4864" s="1503">
        <v>45</v>
      </c>
      <c r="B4864" s="2374" t="s">
        <v>1078</v>
      </c>
      <c r="C4864" s="2212" t="s">
        <v>143</v>
      </c>
      <c r="D4864" s="2312">
        <v>170</v>
      </c>
      <c r="E4864" s="1350">
        <v>30</v>
      </c>
      <c r="F4864" s="1350">
        <f>D4864*E4864</f>
        <v>5100</v>
      </c>
      <c r="G4864" s="2239"/>
      <c r="H4864" s="1350">
        <f t="shared" si="1752"/>
        <v>0</v>
      </c>
      <c r="I4864" s="1364">
        <v>44622</v>
      </c>
      <c r="J4864" s="2256" t="s">
        <v>305</v>
      </c>
      <c r="K4864" s="1354"/>
      <c r="L4864" s="2242"/>
      <c r="M4864" s="1354"/>
      <c r="N4864" s="2239">
        <v>17</v>
      </c>
      <c r="O4864" s="1354">
        <v>6</v>
      </c>
      <c r="P4864" s="1354">
        <v>3</v>
      </c>
      <c r="Q4864" s="1354"/>
      <c r="R4864" s="1354"/>
      <c r="S4864" s="1354"/>
      <c r="T4864" s="1354"/>
      <c r="U4864" s="1354"/>
      <c r="V4864" s="1354"/>
      <c r="W4864" s="1354"/>
      <c r="X4864" s="1354"/>
      <c r="Y4864" s="1354"/>
      <c r="Z4864" s="1354"/>
      <c r="AA4864" s="1354"/>
      <c r="AB4864" s="1354"/>
      <c r="AC4864" s="1507">
        <f t="shared" si="1744"/>
        <v>4</v>
      </c>
      <c r="AD4864" s="1508">
        <f t="shared" si="1745"/>
        <v>680</v>
      </c>
      <c r="AE4864" s="14">
        <f t="shared" si="1754"/>
        <v>1</v>
      </c>
      <c r="AF4864" s="14">
        <f t="shared" si="1746"/>
        <v>8.6666666666666661</v>
      </c>
      <c r="AG4864" s="14">
        <f t="shared" si="1747"/>
        <v>0.46153846153846156</v>
      </c>
      <c r="AH4864" s="14">
        <f t="shared" si="1755"/>
        <v>-0.53846153846153844</v>
      </c>
      <c r="AI4864" s="14">
        <f t="shared" si="1756"/>
        <v>-4.6666666666666661</v>
      </c>
      <c r="AJ4864" s="1354"/>
    </row>
    <row r="4865" spans="1:36" ht="18.75" customHeight="1">
      <c r="A4865" s="1503">
        <v>46</v>
      </c>
      <c r="B4865" s="2303" t="s">
        <v>10563</v>
      </c>
      <c r="C4865" s="2375" t="s">
        <v>143</v>
      </c>
      <c r="D4865" s="2337">
        <v>10</v>
      </c>
      <c r="E4865" s="2336"/>
      <c r="F4865" s="2336"/>
      <c r="G4865" s="2337">
        <v>500</v>
      </c>
      <c r="H4865" s="2337">
        <f t="shared" si="1752"/>
        <v>5000</v>
      </c>
      <c r="I4865" s="1364">
        <v>44998</v>
      </c>
      <c r="J4865" s="2256" t="s">
        <v>6880</v>
      </c>
      <c r="K4865" s="1354"/>
      <c r="L4865" s="2242"/>
      <c r="M4865" s="1354"/>
      <c r="N4865" s="2239"/>
      <c r="O4865" s="1354"/>
      <c r="P4865" s="1354"/>
      <c r="Q4865" s="1354"/>
      <c r="R4865" s="1354"/>
      <c r="S4865" s="1354"/>
      <c r="T4865" s="1354"/>
      <c r="U4865" s="1354"/>
      <c r="V4865" s="1354"/>
      <c r="W4865" s="1354"/>
      <c r="X4865" s="1354"/>
      <c r="Y4865" s="1354"/>
      <c r="Z4865" s="1354"/>
      <c r="AA4865" s="1354"/>
      <c r="AB4865" s="1354"/>
      <c r="AC4865" s="1507">
        <f t="shared" si="1744"/>
        <v>500</v>
      </c>
      <c r="AD4865" s="1508">
        <f t="shared" si="1745"/>
        <v>5000</v>
      </c>
      <c r="AE4865" s="14">
        <f t="shared" si="1754"/>
        <v>23.3</v>
      </c>
      <c r="AF4865" s="14">
        <f t="shared" si="1746"/>
        <v>0</v>
      </c>
      <c r="AG4865" s="14" t="e">
        <f t="shared" si="1747"/>
        <v>#DIV/0!</v>
      </c>
      <c r="AH4865" s="14" t="e">
        <f t="shared" si="1755"/>
        <v>#DIV/0!</v>
      </c>
      <c r="AI4865" s="14">
        <f t="shared" si="1756"/>
        <v>500</v>
      </c>
      <c r="AJ4865" s="1354"/>
    </row>
    <row r="4866" spans="1:36" ht="18.75" customHeight="1">
      <c r="A4866" s="1503">
        <v>47</v>
      </c>
      <c r="B4866" s="2303" t="s">
        <v>10564</v>
      </c>
      <c r="C4866" s="2375" t="s">
        <v>156</v>
      </c>
      <c r="D4866" s="2337">
        <v>1</v>
      </c>
      <c r="E4866" s="2336"/>
      <c r="F4866" s="2336"/>
      <c r="G4866" s="2337">
        <v>300</v>
      </c>
      <c r="H4866" s="2337">
        <f t="shared" si="1752"/>
        <v>300</v>
      </c>
      <c r="I4866" s="1364">
        <v>44998</v>
      </c>
      <c r="J4866" s="2256" t="s">
        <v>129</v>
      </c>
      <c r="K4866" s="1354"/>
      <c r="L4866" s="2242"/>
      <c r="M4866" s="1354"/>
      <c r="N4866" s="2239"/>
      <c r="O4866" s="1354"/>
      <c r="P4866" s="1354">
        <v>206</v>
      </c>
      <c r="Q4866" s="1354"/>
      <c r="R4866" s="1354"/>
      <c r="S4866" s="1354"/>
      <c r="T4866" s="1354"/>
      <c r="U4866" s="1354"/>
      <c r="V4866" s="1354"/>
      <c r="W4866" s="1354"/>
      <c r="X4866" s="1354"/>
      <c r="Y4866" s="1354"/>
      <c r="Z4866" s="1354"/>
      <c r="AA4866" s="1354"/>
      <c r="AB4866" s="1354"/>
      <c r="AC4866" s="1507">
        <f t="shared" si="1744"/>
        <v>94</v>
      </c>
      <c r="AD4866" s="1508">
        <f t="shared" si="1745"/>
        <v>94</v>
      </c>
      <c r="AE4866" s="14">
        <f t="shared" si="1754"/>
        <v>0.96666666666666667</v>
      </c>
      <c r="AF4866" s="14">
        <f t="shared" si="1746"/>
        <v>68.666666666666671</v>
      </c>
      <c r="AG4866" s="14">
        <f t="shared" si="1747"/>
        <v>1.3689320388349513</v>
      </c>
      <c r="AH4866" s="14">
        <f t="shared" si="1755"/>
        <v>0.40226537216828462</v>
      </c>
      <c r="AI4866" s="14">
        <f t="shared" si="1756"/>
        <v>27.62222222222222</v>
      </c>
      <c r="AJ4866" s="1354"/>
    </row>
    <row r="4867" spans="1:36" ht="18.75" customHeight="1">
      <c r="A4867" s="1503">
        <v>51</v>
      </c>
      <c r="B4867" s="2374" t="s">
        <v>1079</v>
      </c>
      <c r="C4867" s="2212" t="s">
        <v>66</v>
      </c>
      <c r="D4867" s="2312">
        <v>0.2</v>
      </c>
      <c r="E4867" s="1350">
        <v>70</v>
      </c>
      <c r="F4867" s="1350">
        <f t="shared" ref="F4867:F4882" si="1757">D4867*E4867</f>
        <v>14</v>
      </c>
      <c r="G4867" s="2239"/>
      <c r="H4867" s="1350">
        <f t="shared" si="1752"/>
        <v>0</v>
      </c>
      <c r="I4867" s="1364">
        <v>44644</v>
      </c>
      <c r="J4867" s="2256" t="s">
        <v>1006</v>
      </c>
      <c r="K4867" s="1354"/>
      <c r="L4867" s="2242"/>
      <c r="M4867" s="1354"/>
      <c r="N4867" s="2239"/>
      <c r="O4867" s="1354"/>
      <c r="P4867" s="1354"/>
      <c r="Q4867" s="1354"/>
      <c r="R4867" s="1354"/>
      <c r="S4867" s="1354"/>
      <c r="T4867" s="1354"/>
      <c r="U4867" s="1354"/>
      <c r="V4867" s="1354"/>
      <c r="W4867" s="1354"/>
      <c r="X4867" s="1354"/>
      <c r="Y4867" s="1354"/>
      <c r="Z4867" s="1354"/>
      <c r="AA4867" s="1354"/>
      <c r="AB4867" s="1354"/>
      <c r="AC4867" s="1507">
        <f t="shared" si="1744"/>
        <v>70</v>
      </c>
      <c r="AD4867" s="1508">
        <f t="shared" si="1745"/>
        <v>14</v>
      </c>
      <c r="AE4867" s="14" t="s">
        <v>334</v>
      </c>
      <c r="AF4867" s="14">
        <f t="shared" si="1746"/>
        <v>0</v>
      </c>
      <c r="AG4867" s="14" t="e">
        <f t="shared" si="1747"/>
        <v>#DIV/0!</v>
      </c>
      <c r="AH4867" s="14" t="s">
        <v>334</v>
      </c>
      <c r="AI4867" s="14" t="s">
        <v>334</v>
      </c>
      <c r="AJ4867" s="1354"/>
    </row>
    <row r="4868" spans="1:36" ht="18.75" customHeight="1">
      <c r="A4868" s="1503">
        <v>52</v>
      </c>
      <c r="B4868" s="2374" t="s">
        <v>3491</v>
      </c>
      <c r="C4868" s="2212" t="s">
        <v>66</v>
      </c>
      <c r="D4868" s="2312">
        <v>10</v>
      </c>
      <c r="E4868" s="1350">
        <v>10</v>
      </c>
      <c r="F4868" s="1350">
        <f t="shared" si="1757"/>
        <v>100</v>
      </c>
      <c r="G4868" s="2239"/>
      <c r="H4868" s="1350">
        <f t="shared" si="1752"/>
        <v>0</v>
      </c>
      <c r="I4868" s="1364">
        <v>44753</v>
      </c>
      <c r="J4868" s="2256" t="s">
        <v>1006</v>
      </c>
      <c r="K4868" s="1354"/>
      <c r="L4868" s="2242"/>
      <c r="M4868" s="1354"/>
      <c r="N4868" s="2239"/>
      <c r="O4868" s="1354"/>
      <c r="P4868" s="1354"/>
      <c r="Q4868" s="1354"/>
      <c r="R4868" s="1354"/>
      <c r="S4868" s="1354"/>
      <c r="T4868" s="1354"/>
      <c r="U4868" s="1354"/>
      <c r="V4868" s="1354"/>
      <c r="W4868" s="1354"/>
      <c r="X4868" s="1354"/>
      <c r="Y4868" s="1354"/>
      <c r="Z4868" s="1354"/>
      <c r="AA4868" s="1354"/>
      <c r="AB4868" s="1354"/>
      <c r="AC4868" s="1507">
        <f t="shared" si="1744"/>
        <v>10</v>
      </c>
      <c r="AD4868" s="1508">
        <f t="shared" si="1745"/>
        <v>100</v>
      </c>
      <c r="AE4868" s="14" t="s">
        <v>334</v>
      </c>
      <c r="AF4868" s="14">
        <f t="shared" si="1746"/>
        <v>0</v>
      </c>
      <c r="AG4868" s="14" t="e">
        <f t="shared" si="1747"/>
        <v>#DIV/0!</v>
      </c>
      <c r="AH4868" s="14" t="s">
        <v>334</v>
      </c>
      <c r="AI4868" s="14" t="s">
        <v>334</v>
      </c>
      <c r="AJ4868" s="1354"/>
    </row>
    <row r="4869" spans="1:36" ht="18.75" customHeight="1">
      <c r="A4869" s="1503">
        <v>53</v>
      </c>
      <c r="B4869" s="2374" t="s">
        <v>1080</v>
      </c>
      <c r="C4869" s="2212" t="s">
        <v>66</v>
      </c>
      <c r="D4869" s="2312">
        <v>10</v>
      </c>
      <c r="E4869" s="1350">
        <v>1</v>
      </c>
      <c r="F4869" s="1350">
        <f t="shared" si="1757"/>
        <v>10</v>
      </c>
      <c r="G4869" s="2239"/>
      <c r="H4869" s="1350">
        <f t="shared" si="1752"/>
        <v>0</v>
      </c>
      <c r="I4869" s="1364">
        <v>44645</v>
      </c>
      <c r="J4869" s="2256" t="s">
        <v>3286</v>
      </c>
      <c r="K4869" s="1354"/>
      <c r="L4869" s="2242"/>
      <c r="M4869" s="1354"/>
      <c r="N4869" s="2239"/>
      <c r="O4869" s="1354"/>
      <c r="P4869" s="1354"/>
      <c r="Q4869" s="1354"/>
      <c r="R4869" s="1354"/>
      <c r="S4869" s="1354"/>
      <c r="T4869" s="1354"/>
      <c r="U4869" s="1354"/>
      <c r="V4869" s="1354"/>
      <c r="W4869" s="1354"/>
      <c r="X4869" s="1354"/>
      <c r="Y4869" s="1354"/>
      <c r="Z4869" s="1354"/>
      <c r="AA4869" s="1354"/>
      <c r="AB4869" s="1354"/>
      <c r="AC4869" s="1507">
        <f t="shared" si="1744"/>
        <v>1</v>
      </c>
      <c r="AD4869" s="1508">
        <f t="shared" si="1745"/>
        <v>10</v>
      </c>
      <c r="AE4869" s="14">
        <f t="shared" ref="AE4869:AE4880" si="1758">(J4869-"01.04.2023")/30</f>
        <v>11.966666666666667</v>
      </c>
      <c r="AF4869" s="14">
        <f t="shared" si="1746"/>
        <v>0</v>
      </c>
      <c r="AG4869" s="14" t="e">
        <f t="shared" si="1747"/>
        <v>#DIV/0!</v>
      </c>
      <c r="AH4869" s="14" t="e">
        <f t="shared" ref="AH4869:AH4880" si="1759">AG4869-AE4869</f>
        <v>#DIV/0!</v>
      </c>
      <c r="AI4869" s="14">
        <f t="shared" ref="AI4869:AI4880" si="1760">AC4869-(AE4869*AF4869)</f>
        <v>1</v>
      </c>
      <c r="AJ4869" s="1354"/>
    </row>
    <row r="4870" spans="1:36" ht="18.75" customHeight="1">
      <c r="A4870" s="1503">
        <v>54</v>
      </c>
      <c r="B4870" s="2374" t="s">
        <v>1081</v>
      </c>
      <c r="C4870" s="2212" t="s">
        <v>66</v>
      </c>
      <c r="D4870" s="2312">
        <v>10</v>
      </c>
      <c r="E4870" s="1350">
        <v>1</v>
      </c>
      <c r="F4870" s="1350">
        <f t="shared" si="1757"/>
        <v>10</v>
      </c>
      <c r="G4870" s="2239"/>
      <c r="H4870" s="1350">
        <f t="shared" si="1752"/>
        <v>0</v>
      </c>
      <c r="I4870" s="1364">
        <v>44645</v>
      </c>
      <c r="J4870" s="2256" t="s">
        <v>3286</v>
      </c>
      <c r="K4870" s="1354"/>
      <c r="L4870" s="2242"/>
      <c r="M4870" s="1354"/>
      <c r="N4870" s="2239"/>
      <c r="O4870" s="1354"/>
      <c r="P4870" s="1354"/>
      <c r="Q4870" s="1354"/>
      <c r="R4870" s="1354"/>
      <c r="S4870" s="1354"/>
      <c r="T4870" s="1354"/>
      <c r="U4870" s="1354"/>
      <c r="V4870" s="1354"/>
      <c r="W4870" s="1354"/>
      <c r="X4870" s="1354"/>
      <c r="Y4870" s="1354"/>
      <c r="Z4870" s="1354"/>
      <c r="AA4870" s="1354"/>
      <c r="AB4870" s="1354"/>
      <c r="AC4870" s="1507">
        <f t="shared" si="1744"/>
        <v>1</v>
      </c>
      <c r="AD4870" s="1508">
        <f t="shared" si="1745"/>
        <v>10</v>
      </c>
      <c r="AE4870" s="14">
        <f t="shared" si="1758"/>
        <v>11.966666666666667</v>
      </c>
      <c r="AF4870" s="14">
        <f t="shared" si="1746"/>
        <v>0</v>
      </c>
      <c r="AG4870" s="14" t="e">
        <f t="shared" si="1747"/>
        <v>#DIV/0!</v>
      </c>
      <c r="AH4870" s="14" t="e">
        <f t="shared" si="1759"/>
        <v>#DIV/0!</v>
      </c>
      <c r="AI4870" s="14">
        <f t="shared" si="1760"/>
        <v>1</v>
      </c>
      <c r="AJ4870" s="1354"/>
    </row>
    <row r="4871" spans="1:36" ht="18.75" customHeight="1">
      <c r="A4871" s="1503">
        <v>55</v>
      </c>
      <c r="B4871" s="2374" t="s">
        <v>1082</v>
      </c>
      <c r="C4871" s="1509" t="s">
        <v>176</v>
      </c>
      <c r="D4871" s="1350">
        <v>2</v>
      </c>
      <c r="E4871" s="1350">
        <v>63</v>
      </c>
      <c r="F4871" s="1350">
        <f t="shared" si="1757"/>
        <v>126</v>
      </c>
      <c r="G4871" s="1350"/>
      <c r="H4871" s="1350">
        <f t="shared" si="1752"/>
        <v>0</v>
      </c>
      <c r="I4871" s="1364">
        <v>44642</v>
      </c>
      <c r="J4871" s="2256" t="s">
        <v>3287</v>
      </c>
      <c r="K4871" s="1354"/>
      <c r="L4871" s="2242"/>
      <c r="M4871" s="1354"/>
      <c r="N4871" s="2239">
        <v>14</v>
      </c>
      <c r="O4871" s="1354">
        <v>3</v>
      </c>
      <c r="P4871" s="1354"/>
      <c r="Q4871" s="1354"/>
      <c r="R4871" s="1354"/>
      <c r="S4871" s="1354"/>
      <c r="T4871" s="1354"/>
      <c r="U4871" s="1354"/>
      <c r="V4871" s="1354"/>
      <c r="W4871" s="1354"/>
      <c r="X4871" s="1354"/>
      <c r="Y4871" s="1354"/>
      <c r="Z4871" s="1354"/>
      <c r="AA4871" s="1354"/>
      <c r="AB4871" s="1354"/>
      <c r="AC4871" s="1507">
        <f t="shared" ref="AC4871:AC4925" si="1761">E4871+G4871-N4871-O4871-AA4871-P4871-Q4871-R4871-S4871-T4871-U4871-V4871-W4871-X4871-Y4871</f>
        <v>46</v>
      </c>
      <c r="AD4871" s="1508">
        <f t="shared" ref="AD4871:AD4925" si="1762">D4871*AC4871</f>
        <v>92</v>
      </c>
      <c r="AE4871" s="14">
        <f t="shared" si="1758"/>
        <v>24.366666666666667</v>
      </c>
      <c r="AF4871" s="14">
        <f t="shared" ref="AF4871:AF4925" si="1763">(N4871+O4871+P4871+Q4871+R4871+S4871+T4871+U4871+V4871+W4871+X4871+Y4871)/3</f>
        <v>5.666666666666667</v>
      </c>
      <c r="AG4871" s="14">
        <f t="shared" ref="AG4871:AG4925" si="1764">AC4871/AF4871</f>
        <v>8.117647058823529</v>
      </c>
      <c r="AH4871" s="14">
        <f t="shared" si="1759"/>
        <v>-16.249019607843138</v>
      </c>
      <c r="AI4871" s="14">
        <f t="shared" si="1760"/>
        <v>-92.077777777777783</v>
      </c>
      <c r="AJ4871" s="1354"/>
    </row>
    <row r="4872" spans="1:36" ht="18.75" customHeight="1">
      <c r="A4872" s="1503">
        <v>56</v>
      </c>
      <c r="B4872" s="2374" t="s">
        <v>1083</v>
      </c>
      <c r="C4872" s="1509" t="s">
        <v>156</v>
      </c>
      <c r="D4872" s="1350">
        <v>5</v>
      </c>
      <c r="E4872" s="1350">
        <v>90</v>
      </c>
      <c r="F4872" s="1350">
        <f t="shared" si="1757"/>
        <v>450</v>
      </c>
      <c r="G4872" s="1350"/>
      <c r="H4872" s="1350">
        <f t="shared" si="1752"/>
        <v>0</v>
      </c>
      <c r="I4872" s="1364">
        <v>44650</v>
      </c>
      <c r="J4872" s="2256" t="s">
        <v>1460</v>
      </c>
      <c r="K4872" s="1354"/>
      <c r="L4872" s="2242"/>
      <c r="M4872" s="1354"/>
      <c r="N4872" s="2239"/>
      <c r="O4872" s="1354"/>
      <c r="P4872" s="1354"/>
      <c r="Q4872" s="1354"/>
      <c r="R4872" s="1354"/>
      <c r="S4872" s="1354"/>
      <c r="T4872" s="1354"/>
      <c r="U4872" s="1354"/>
      <c r="V4872" s="1354"/>
      <c r="W4872" s="1354"/>
      <c r="X4872" s="1354"/>
      <c r="Y4872" s="1354"/>
      <c r="Z4872" s="1354"/>
      <c r="AA4872" s="1354"/>
      <c r="AB4872" s="1354"/>
      <c r="AC4872" s="1507">
        <f t="shared" si="1761"/>
        <v>90</v>
      </c>
      <c r="AD4872" s="1508">
        <f t="shared" si="1762"/>
        <v>450</v>
      </c>
      <c r="AE4872" s="14">
        <f t="shared" si="1758"/>
        <v>-6.6666666666666666E-2</v>
      </c>
      <c r="AF4872" s="14">
        <f t="shared" si="1763"/>
        <v>0</v>
      </c>
      <c r="AG4872" s="14" t="e">
        <f t="shared" si="1764"/>
        <v>#DIV/0!</v>
      </c>
      <c r="AH4872" s="14" t="e">
        <f t="shared" si="1759"/>
        <v>#DIV/0!</v>
      </c>
      <c r="AI4872" s="14">
        <f t="shared" si="1760"/>
        <v>90</v>
      </c>
      <c r="AJ4872" s="1354"/>
    </row>
    <row r="4873" spans="1:36" ht="18.75" customHeight="1">
      <c r="A4873" s="1503">
        <v>57</v>
      </c>
      <c r="B4873" s="2374" t="s">
        <v>1084</v>
      </c>
      <c r="C4873" s="2212" t="s">
        <v>156</v>
      </c>
      <c r="D4873" s="2312">
        <v>4</v>
      </c>
      <c r="E4873" s="1350">
        <v>70</v>
      </c>
      <c r="F4873" s="1350">
        <f t="shared" si="1757"/>
        <v>280</v>
      </c>
      <c r="G4873" s="2239"/>
      <c r="H4873" s="1350">
        <f t="shared" si="1752"/>
        <v>0</v>
      </c>
      <c r="I4873" s="1364">
        <v>44634</v>
      </c>
      <c r="J4873" s="2256" t="s">
        <v>3288</v>
      </c>
      <c r="K4873" s="1354"/>
      <c r="L4873" s="2242"/>
      <c r="M4873" s="1354"/>
      <c r="N4873" s="2239"/>
      <c r="O4873" s="1354"/>
      <c r="P4873" s="1354"/>
      <c r="Q4873" s="1354"/>
      <c r="R4873" s="1354"/>
      <c r="S4873" s="1354"/>
      <c r="T4873" s="1354"/>
      <c r="U4873" s="1354"/>
      <c r="V4873" s="1354"/>
      <c r="W4873" s="1354"/>
      <c r="X4873" s="1354"/>
      <c r="Y4873" s="1354"/>
      <c r="Z4873" s="1354"/>
      <c r="AA4873" s="1354"/>
      <c r="AB4873" s="1354"/>
      <c r="AC4873" s="1507">
        <f t="shared" si="1761"/>
        <v>70</v>
      </c>
      <c r="AD4873" s="1508">
        <f t="shared" si="1762"/>
        <v>280</v>
      </c>
      <c r="AE4873" s="14">
        <f t="shared" si="1758"/>
        <v>42.633333333333333</v>
      </c>
      <c r="AF4873" s="14">
        <f t="shared" si="1763"/>
        <v>0</v>
      </c>
      <c r="AG4873" s="14" t="e">
        <f t="shared" si="1764"/>
        <v>#DIV/0!</v>
      </c>
      <c r="AH4873" s="14" t="e">
        <f t="shared" si="1759"/>
        <v>#DIV/0!</v>
      </c>
      <c r="AI4873" s="14">
        <f t="shared" si="1760"/>
        <v>70</v>
      </c>
      <c r="AJ4873" s="1354"/>
    </row>
    <row r="4874" spans="1:36" ht="18.75" customHeight="1">
      <c r="A4874" s="1503">
        <v>58</v>
      </c>
      <c r="B4874" s="2374" t="s">
        <v>1085</v>
      </c>
      <c r="C4874" s="2212" t="s">
        <v>66</v>
      </c>
      <c r="D4874" s="2312">
        <v>35</v>
      </c>
      <c r="E4874" s="1350">
        <v>96</v>
      </c>
      <c r="F4874" s="1350">
        <f t="shared" si="1757"/>
        <v>3360</v>
      </c>
      <c r="G4874" s="2239"/>
      <c r="H4874" s="1350">
        <f t="shared" si="1752"/>
        <v>0</v>
      </c>
      <c r="I4874" s="1364">
        <v>44634</v>
      </c>
      <c r="J4874" s="2256" t="s">
        <v>3289</v>
      </c>
      <c r="K4874" s="1354"/>
      <c r="L4874" s="2242"/>
      <c r="M4874" s="1354"/>
      <c r="N4874" s="2239">
        <v>2</v>
      </c>
      <c r="O4874" s="1354"/>
      <c r="P4874" s="1354"/>
      <c r="Q4874" s="1354"/>
      <c r="R4874" s="1354"/>
      <c r="S4874" s="1354"/>
      <c r="T4874" s="1354"/>
      <c r="U4874" s="1354"/>
      <c r="V4874" s="1354"/>
      <c r="W4874" s="1354"/>
      <c r="X4874" s="1354"/>
      <c r="Y4874" s="1354"/>
      <c r="Z4874" s="1354"/>
      <c r="AA4874" s="1354"/>
      <c r="AB4874" s="1354"/>
      <c r="AC4874" s="1507">
        <f t="shared" si="1761"/>
        <v>94</v>
      </c>
      <c r="AD4874" s="1508">
        <f t="shared" si="1762"/>
        <v>3290</v>
      </c>
      <c r="AE4874" s="14">
        <f t="shared" si="1758"/>
        <v>33.533333333333331</v>
      </c>
      <c r="AF4874" s="14">
        <f t="shared" si="1763"/>
        <v>0.66666666666666663</v>
      </c>
      <c r="AG4874" s="14">
        <f t="shared" si="1764"/>
        <v>141</v>
      </c>
      <c r="AH4874" s="14">
        <f t="shared" si="1759"/>
        <v>107.46666666666667</v>
      </c>
      <c r="AI4874" s="14">
        <f t="shared" si="1760"/>
        <v>71.644444444444446</v>
      </c>
      <c r="AJ4874" s="1354"/>
    </row>
    <row r="4875" spans="1:36" ht="18.75" customHeight="1">
      <c r="A4875" s="1503">
        <v>59</v>
      </c>
      <c r="B4875" s="2374" t="s">
        <v>1086</v>
      </c>
      <c r="C4875" s="2212" t="s">
        <v>176</v>
      </c>
      <c r="D4875" s="2312">
        <v>7</v>
      </c>
      <c r="E4875" s="1350">
        <v>2</v>
      </c>
      <c r="F4875" s="1350">
        <f t="shared" si="1757"/>
        <v>14</v>
      </c>
      <c r="G4875" s="2239"/>
      <c r="H4875" s="1350">
        <f t="shared" si="1752"/>
        <v>0</v>
      </c>
      <c r="I4875" s="1364">
        <v>44642</v>
      </c>
      <c r="J4875" s="2256" t="s">
        <v>3279</v>
      </c>
      <c r="K4875" s="1354"/>
      <c r="L4875" s="2242"/>
      <c r="M4875" s="1354"/>
      <c r="N4875" s="2239"/>
      <c r="O4875" s="1354"/>
      <c r="P4875" s="1354"/>
      <c r="Q4875" s="1354"/>
      <c r="R4875" s="1354"/>
      <c r="S4875" s="1354"/>
      <c r="T4875" s="1354"/>
      <c r="U4875" s="1354"/>
      <c r="V4875" s="1354"/>
      <c r="W4875" s="1354"/>
      <c r="X4875" s="1354"/>
      <c r="Y4875" s="1354"/>
      <c r="Z4875" s="1354"/>
      <c r="AA4875" s="1354"/>
      <c r="AB4875" s="1354"/>
      <c r="AC4875" s="1507">
        <f t="shared" si="1761"/>
        <v>2</v>
      </c>
      <c r="AD4875" s="1508">
        <f t="shared" si="1762"/>
        <v>14</v>
      </c>
      <c r="AE4875" s="14">
        <f t="shared" si="1758"/>
        <v>11.166666666666666</v>
      </c>
      <c r="AF4875" s="14">
        <f t="shared" si="1763"/>
        <v>0</v>
      </c>
      <c r="AG4875" s="14" t="e">
        <f t="shared" si="1764"/>
        <v>#DIV/0!</v>
      </c>
      <c r="AH4875" s="14" t="e">
        <f t="shared" si="1759"/>
        <v>#DIV/0!</v>
      </c>
      <c r="AI4875" s="14">
        <f t="shared" si="1760"/>
        <v>2</v>
      </c>
      <c r="AJ4875" s="1354"/>
    </row>
    <row r="4876" spans="1:36" ht="18.75" customHeight="1">
      <c r="A4876" s="1503">
        <v>60</v>
      </c>
      <c r="B4876" s="2374" t="s">
        <v>1087</v>
      </c>
      <c r="C4876" s="2212" t="s">
        <v>176</v>
      </c>
      <c r="D4876" s="2312">
        <v>10</v>
      </c>
      <c r="E4876" s="1350">
        <v>2</v>
      </c>
      <c r="F4876" s="1350">
        <f t="shared" si="1757"/>
        <v>20</v>
      </c>
      <c r="G4876" s="2239"/>
      <c r="H4876" s="1350">
        <f t="shared" si="1752"/>
        <v>0</v>
      </c>
      <c r="I4876" s="1364">
        <v>44642</v>
      </c>
      <c r="J4876" s="2256" t="s">
        <v>3279</v>
      </c>
      <c r="K4876" s="1354"/>
      <c r="L4876" s="2242"/>
      <c r="M4876" s="1354"/>
      <c r="N4876" s="2239"/>
      <c r="O4876" s="1354"/>
      <c r="P4876" s="1354"/>
      <c r="Q4876" s="1354"/>
      <c r="R4876" s="1354"/>
      <c r="S4876" s="1354"/>
      <c r="T4876" s="1354"/>
      <c r="U4876" s="1354"/>
      <c r="V4876" s="1354"/>
      <c r="W4876" s="1354"/>
      <c r="X4876" s="1354"/>
      <c r="Y4876" s="1354"/>
      <c r="Z4876" s="1354"/>
      <c r="AA4876" s="1354"/>
      <c r="AB4876" s="1354"/>
      <c r="AC4876" s="1507">
        <f t="shared" si="1761"/>
        <v>2</v>
      </c>
      <c r="AD4876" s="1508">
        <f t="shared" si="1762"/>
        <v>20</v>
      </c>
      <c r="AE4876" s="14">
        <f t="shared" si="1758"/>
        <v>11.166666666666666</v>
      </c>
      <c r="AF4876" s="14">
        <f t="shared" si="1763"/>
        <v>0</v>
      </c>
      <c r="AG4876" s="14" t="e">
        <f t="shared" si="1764"/>
        <v>#DIV/0!</v>
      </c>
      <c r="AH4876" s="14" t="e">
        <f t="shared" si="1759"/>
        <v>#DIV/0!</v>
      </c>
      <c r="AI4876" s="14">
        <f t="shared" si="1760"/>
        <v>2</v>
      </c>
      <c r="AJ4876" s="1354"/>
    </row>
    <row r="4877" spans="1:36" ht="18.75" customHeight="1">
      <c r="A4877" s="1503">
        <v>62</v>
      </c>
      <c r="B4877" s="2374" t="s">
        <v>1088</v>
      </c>
      <c r="C4877" s="2212" t="s">
        <v>176</v>
      </c>
      <c r="D4877" s="2312">
        <v>2</v>
      </c>
      <c r="E4877" s="1350">
        <v>7</v>
      </c>
      <c r="F4877" s="1350">
        <f t="shared" si="1757"/>
        <v>14</v>
      </c>
      <c r="G4877" s="2239"/>
      <c r="H4877" s="1350">
        <f t="shared" si="1752"/>
        <v>0</v>
      </c>
      <c r="I4877" s="1364">
        <v>44642</v>
      </c>
      <c r="J4877" s="2256" t="s">
        <v>3292</v>
      </c>
      <c r="K4877" s="1354"/>
      <c r="L4877" s="2242"/>
      <c r="M4877" s="1354"/>
      <c r="N4877" s="2239"/>
      <c r="O4877" s="1354"/>
      <c r="P4877" s="1354"/>
      <c r="Q4877" s="1354"/>
      <c r="R4877" s="1354"/>
      <c r="S4877" s="1354"/>
      <c r="T4877" s="1354"/>
      <c r="U4877" s="1354"/>
      <c r="V4877" s="1354"/>
      <c r="W4877" s="1354"/>
      <c r="X4877" s="1354"/>
      <c r="Y4877" s="1354"/>
      <c r="Z4877" s="1354"/>
      <c r="AA4877" s="1354"/>
      <c r="AB4877" s="1354"/>
      <c r="AC4877" s="1507">
        <f t="shared" si="1761"/>
        <v>7</v>
      </c>
      <c r="AD4877" s="1508">
        <f t="shared" si="1762"/>
        <v>14</v>
      </c>
      <c r="AE4877" s="14">
        <f t="shared" si="1758"/>
        <v>31.5</v>
      </c>
      <c r="AF4877" s="14">
        <f t="shared" si="1763"/>
        <v>0</v>
      </c>
      <c r="AG4877" s="14" t="e">
        <f t="shared" si="1764"/>
        <v>#DIV/0!</v>
      </c>
      <c r="AH4877" s="14" t="e">
        <f t="shared" si="1759"/>
        <v>#DIV/0!</v>
      </c>
      <c r="AI4877" s="14">
        <f t="shared" si="1760"/>
        <v>7</v>
      </c>
      <c r="AJ4877" s="1354"/>
    </row>
    <row r="4878" spans="1:36" ht="18.75" customHeight="1">
      <c r="A4878" s="1503">
        <v>63</v>
      </c>
      <c r="B4878" s="2374" t="s">
        <v>1089</v>
      </c>
      <c r="C4878" s="2212" t="s">
        <v>156</v>
      </c>
      <c r="D4878" s="2312">
        <v>2.5</v>
      </c>
      <c r="E4878" s="1350">
        <v>4291</v>
      </c>
      <c r="F4878" s="1350">
        <f t="shared" si="1757"/>
        <v>10727.5</v>
      </c>
      <c r="G4878" s="2239"/>
      <c r="H4878" s="1350">
        <f t="shared" si="1752"/>
        <v>0</v>
      </c>
      <c r="I4878" s="1364">
        <v>44631</v>
      </c>
      <c r="J4878" s="2256" t="s">
        <v>3293</v>
      </c>
      <c r="K4878" s="1354"/>
      <c r="L4878" s="2242"/>
      <c r="M4878" s="1354"/>
      <c r="N4878" s="2239">
        <v>71</v>
      </c>
      <c r="O4878" s="1354">
        <v>25</v>
      </c>
      <c r="P4878" s="1354">
        <v>28</v>
      </c>
      <c r="Q4878" s="1354"/>
      <c r="R4878" s="1354"/>
      <c r="S4878" s="1354"/>
      <c r="T4878" s="1354"/>
      <c r="U4878" s="1354"/>
      <c r="V4878" s="1354"/>
      <c r="W4878" s="1354"/>
      <c r="X4878" s="1354"/>
      <c r="Y4878" s="1354"/>
      <c r="Z4878" s="1354"/>
      <c r="AA4878" s="1354"/>
      <c r="AB4878" s="1354"/>
      <c r="AC4878" s="1507">
        <f t="shared" si="1761"/>
        <v>4167</v>
      </c>
      <c r="AD4878" s="1508">
        <f t="shared" si="1762"/>
        <v>10417.5</v>
      </c>
      <c r="AE4878" s="14">
        <f t="shared" si="1758"/>
        <v>39.56666666666667</v>
      </c>
      <c r="AF4878" s="14">
        <f t="shared" si="1763"/>
        <v>41.333333333333336</v>
      </c>
      <c r="AG4878" s="14">
        <f t="shared" si="1764"/>
        <v>100.81451612903226</v>
      </c>
      <c r="AH4878" s="14">
        <f t="shared" si="1759"/>
        <v>61.247849462365586</v>
      </c>
      <c r="AI4878" s="14">
        <f t="shared" si="1760"/>
        <v>2531.5777777777776</v>
      </c>
      <c r="AJ4878" s="1354"/>
    </row>
    <row r="4879" spans="1:36" ht="18.75" customHeight="1">
      <c r="A4879" s="1503">
        <v>64</v>
      </c>
      <c r="B4879" s="2374" t="s">
        <v>1090</v>
      </c>
      <c r="C4879" s="1509" t="s">
        <v>143</v>
      </c>
      <c r="D4879" s="1350">
        <v>135</v>
      </c>
      <c r="E4879" s="1350">
        <v>48</v>
      </c>
      <c r="F4879" s="1350">
        <f t="shared" si="1757"/>
        <v>6480</v>
      </c>
      <c r="G4879" s="1350"/>
      <c r="H4879" s="1350">
        <f t="shared" si="1752"/>
        <v>0</v>
      </c>
      <c r="I4879" s="1364">
        <v>44487</v>
      </c>
      <c r="J4879" s="2256" t="s">
        <v>3294</v>
      </c>
      <c r="K4879" s="1354"/>
      <c r="L4879" s="2242"/>
      <c r="M4879" s="1354"/>
      <c r="N4879" s="2239"/>
      <c r="O4879" s="1354"/>
      <c r="P4879" s="1354"/>
      <c r="Q4879" s="1354"/>
      <c r="R4879" s="1354"/>
      <c r="S4879" s="1354"/>
      <c r="T4879" s="1354"/>
      <c r="U4879" s="1354"/>
      <c r="V4879" s="1354"/>
      <c r="W4879" s="1354"/>
      <c r="X4879" s="1354"/>
      <c r="Y4879" s="1354"/>
      <c r="Z4879" s="1354"/>
      <c r="AA4879" s="1354"/>
      <c r="AB4879" s="1354"/>
      <c r="AC4879" s="1507">
        <f t="shared" si="1761"/>
        <v>48</v>
      </c>
      <c r="AD4879" s="1508">
        <f t="shared" si="1762"/>
        <v>6480</v>
      </c>
      <c r="AE4879" s="14">
        <f t="shared" si="1758"/>
        <v>10.199999999999999</v>
      </c>
      <c r="AF4879" s="14">
        <f t="shared" si="1763"/>
        <v>0</v>
      </c>
      <c r="AG4879" s="14" t="e">
        <f t="shared" si="1764"/>
        <v>#DIV/0!</v>
      </c>
      <c r="AH4879" s="14" t="e">
        <f t="shared" si="1759"/>
        <v>#DIV/0!</v>
      </c>
      <c r="AI4879" s="14">
        <f t="shared" si="1760"/>
        <v>48</v>
      </c>
      <c r="AJ4879" s="1354"/>
    </row>
    <row r="4880" spans="1:36" ht="25.5" customHeight="1">
      <c r="A4880" s="1503">
        <v>65</v>
      </c>
      <c r="B4880" s="2378" t="s">
        <v>1091</v>
      </c>
      <c r="C4880" s="1509" t="s">
        <v>153</v>
      </c>
      <c r="D4880" s="1350">
        <v>1</v>
      </c>
      <c r="E4880" s="1350">
        <v>40</v>
      </c>
      <c r="F4880" s="1350">
        <f t="shared" si="1757"/>
        <v>40</v>
      </c>
      <c r="G4880" s="1350"/>
      <c r="H4880" s="1350">
        <f t="shared" ref="H4880:H4935" si="1765">D4880*G4880</f>
        <v>0</v>
      </c>
      <c r="I4880" s="1364">
        <v>44442</v>
      </c>
      <c r="J4880" s="2256" t="s">
        <v>3275</v>
      </c>
      <c r="K4880" s="1354"/>
      <c r="L4880" s="2242"/>
      <c r="M4880" s="1354"/>
      <c r="N4880" s="2239"/>
      <c r="O4880" s="1354"/>
      <c r="P4880" s="1354"/>
      <c r="Q4880" s="1354"/>
      <c r="R4880" s="1354"/>
      <c r="S4880" s="1354"/>
      <c r="T4880" s="1354"/>
      <c r="U4880" s="1354"/>
      <c r="V4880" s="1354"/>
      <c r="W4880" s="1354"/>
      <c r="X4880" s="1354"/>
      <c r="Y4880" s="1354"/>
      <c r="Z4880" s="1354"/>
      <c r="AA4880" s="1354"/>
      <c r="AB4880" s="1354"/>
      <c r="AC4880" s="1507">
        <f t="shared" si="1761"/>
        <v>40</v>
      </c>
      <c r="AD4880" s="1508">
        <f t="shared" si="1762"/>
        <v>40</v>
      </c>
      <c r="AE4880" s="14">
        <f t="shared" si="1758"/>
        <v>17.3</v>
      </c>
      <c r="AF4880" s="14">
        <f t="shared" si="1763"/>
        <v>0</v>
      </c>
      <c r="AG4880" s="14" t="e">
        <f t="shared" si="1764"/>
        <v>#DIV/0!</v>
      </c>
      <c r="AH4880" s="14" t="e">
        <f t="shared" si="1759"/>
        <v>#DIV/0!</v>
      </c>
      <c r="AI4880" s="14">
        <f t="shared" si="1760"/>
        <v>40</v>
      </c>
      <c r="AJ4880" s="1354"/>
    </row>
    <row r="4881" spans="1:36" ht="15.75">
      <c r="A4881" s="1503">
        <v>66</v>
      </c>
      <c r="B4881" s="2374" t="s">
        <v>1092</v>
      </c>
      <c r="C4881" s="1509" t="s">
        <v>66</v>
      </c>
      <c r="D4881" s="1350">
        <v>780.66</v>
      </c>
      <c r="E4881" s="1350">
        <v>1</v>
      </c>
      <c r="F4881" s="1350">
        <f t="shared" si="1757"/>
        <v>780.66</v>
      </c>
      <c r="G4881" s="1350"/>
      <c r="H4881" s="1350">
        <f t="shared" si="1765"/>
        <v>0</v>
      </c>
      <c r="I4881" s="1364">
        <v>44441</v>
      </c>
      <c r="J4881" s="2256" t="s">
        <v>1006</v>
      </c>
      <c r="K4881" s="1354"/>
      <c r="L4881" s="2242"/>
      <c r="M4881" s="1354"/>
      <c r="N4881" s="2239"/>
      <c r="O4881" s="1354"/>
      <c r="P4881" s="1354"/>
      <c r="Q4881" s="1354"/>
      <c r="R4881" s="1354"/>
      <c r="S4881" s="1354"/>
      <c r="T4881" s="1354"/>
      <c r="U4881" s="1354"/>
      <c r="V4881" s="1354"/>
      <c r="W4881" s="1354"/>
      <c r="X4881" s="1354"/>
      <c r="Y4881" s="1354"/>
      <c r="Z4881" s="1354"/>
      <c r="AA4881" s="1354"/>
      <c r="AB4881" s="1354"/>
      <c r="AC4881" s="1507">
        <f t="shared" si="1761"/>
        <v>1</v>
      </c>
      <c r="AD4881" s="1508">
        <f t="shared" si="1762"/>
        <v>780.66</v>
      </c>
      <c r="AE4881" s="14" t="s">
        <v>334</v>
      </c>
      <c r="AF4881" s="14">
        <f t="shared" si="1763"/>
        <v>0</v>
      </c>
      <c r="AG4881" s="14" t="e">
        <f t="shared" si="1764"/>
        <v>#DIV/0!</v>
      </c>
      <c r="AH4881" s="14" t="s">
        <v>334</v>
      </c>
      <c r="AI4881" s="14" t="s">
        <v>334</v>
      </c>
      <c r="AJ4881" s="1354"/>
    </row>
    <row r="4882" spans="1:36" ht="15.75">
      <c r="A4882" s="1503">
        <v>67</v>
      </c>
      <c r="B4882" s="2374" t="s">
        <v>1093</v>
      </c>
      <c r="C4882" s="1509" t="s">
        <v>156</v>
      </c>
      <c r="D4882" s="1350">
        <v>30</v>
      </c>
      <c r="E4882" s="1350">
        <v>512</v>
      </c>
      <c r="F4882" s="1350">
        <f t="shared" si="1757"/>
        <v>15360</v>
      </c>
      <c r="G4882" s="1350"/>
      <c r="H4882" s="1350">
        <f t="shared" si="1765"/>
        <v>0</v>
      </c>
      <c r="I4882" s="1364">
        <v>44167</v>
      </c>
      <c r="J4882" s="2256" t="s">
        <v>3292</v>
      </c>
      <c r="K4882" s="1354"/>
      <c r="L4882" s="2242"/>
      <c r="M4882" s="1354"/>
      <c r="N4882" s="2239">
        <v>70</v>
      </c>
      <c r="O4882" s="1354"/>
      <c r="P4882" s="1354">
        <v>80</v>
      </c>
      <c r="Q4882" s="1354"/>
      <c r="R4882" s="1354"/>
      <c r="S4882" s="1354"/>
      <c r="T4882" s="1354"/>
      <c r="U4882" s="1354"/>
      <c r="V4882" s="1354"/>
      <c r="W4882" s="1354"/>
      <c r="X4882" s="1354"/>
      <c r="Y4882" s="1354"/>
      <c r="Z4882" s="1354"/>
      <c r="AA4882" s="1354"/>
      <c r="AB4882" s="1354"/>
      <c r="AC4882" s="1507">
        <f t="shared" si="1761"/>
        <v>362</v>
      </c>
      <c r="AD4882" s="1508">
        <f t="shared" si="1762"/>
        <v>10860</v>
      </c>
      <c r="AE4882" s="14">
        <f t="shared" ref="AE4882:AE4886" si="1766">(J4882-"01.04.2023")/30</f>
        <v>31.5</v>
      </c>
      <c r="AF4882" s="14">
        <f t="shared" si="1763"/>
        <v>50</v>
      </c>
      <c r="AG4882" s="14">
        <f t="shared" si="1764"/>
        <v>7.24</v>
      </c>
      <c r="AH4882" s="14">
        <f t="shared" ref="AH4882:AH4886" si="1767">AG4882-AE4882</f>
        <v>-24.259999999999998</v>
      </c>
      <c r="AI4882" s="14">
        <f t="shared" ref="AI4882:AI4886" si="1768">AC4882-(AE4882*AF4882)</f>
        <v>-1213</v>
      </c>
      <c r="AJ4882" s="1354"/>
    </row>
    <row r="4883" spans="1:36" ht="15.75">
      <c r="A4883" s="1503">
        <v>69</v>
      </c>
      <c r="B4883" s="2303" t="s">
        <v>10565</v>
      </c>
      <c r="C4883" s="2375" t="s">
        <v>156</v>
      </c>
      <c r="D4883" s="2337">
        <v>5</v>
      </c>
      <c r="E4883" s="2336"/>
      <c r="F4883" s="2336"/>
      <c r="G4883" s="2337">
        <v>100</v>
      </c>
      <c r="H4883" s="2337">
        <f t="shared" si="1765"/>
        <v>500</v>
      </c>
      <c r="I4883" s="1364">
        <v>45005</v>
      </c>
      <c r="J4883" s="2256" t="s">
        <v>644</v>
      </c>
      <c r="K4883" s="1354"/>
      <c r="L4883" s="2242"/>
      <c r="M4883" s="1354"/>
      <c r="N4883" s="2239"/>
      <c r="O4883" s="1354"/>
      <c r="P4883" s="1354">
        <v>10</v>
      </c>
      <c r="Q4883" s="1354"/>
      <c r="R4883" s="1354"/>
      <c r="S4883" s="1354"/>
      <c r="T4883" s="1354"/>
      <c r="U4883" s="1354"/>
      <c r="V4883" s="1354"/>
      <c r="W4883" s="1354"/>
      <c r="X4883" s="1354"/>
      <c r="Y4883" s="1354"/>
      <c r="Z4883" s="1354"/>
      <c r="AA4883" s="1354"/>
      <c r="AB4883" s="1354"/>
      <c r="AC4883" s="1507">
        <f t="shared" si="1761"/>
        <v>90</v>
      </c>
      <c r="AD4883" s="1508">
        <f t="shared" si="1762"/>
        <v>450</v>
      </c>
      <c r="AE4883" s="14">
        <f t="shared" si="1766"/>
        <v>32.466666666666669</v>
      </c>
      <c r="AF4883" s="14">
        <f t="shared" si="1763"/>
        <v>3.3333333333333335</v>
      </c>
      <c r="AG4883" s="14">
        <f t="shared" si="1764"/>
        <v>27</v>
      </c>
      <c r="AH4883" s="14">
        <f t="shared" si="1767"/>
        <v>-5.4666666666666686</v>
      </c>
      <c r="AI4883" s="14">
        <f t="shared" si="1768"/>
        <v>-18.222222222222229</v>
      </c>
      <c r="AJ4883" s="1354"/>
    </row>
    <row r="4884" spans="1:36" ht="15.75">
      <c r="A4884" s="1503">
        <v>70</v>
      </c>
      <c r="B4884" s="2303" t="s">
        <v>10566</v>
      </c>
      <c r="C4884" s="2375" t="s">
        <v>153</v>
      </c>
      <c r="D4884" s="2337">
        <v>0.01</v>
      </c>
      <c r="E4884" s="2336"/>
      <c r="F4884" s="2336"/>
      <c r="G4884" s="2379">
        <v>900</v>
      </c>
      <c r="H4884" s="2337">
        <f t="shared" si="1765"/>
        <v>9</v>
      </c>
      <c r="I4884" s="2380">
        <v>45013</v>
      </c>
      <c r="J4884" s="2256" t="s">
        <v>3324</v>
      </c>
      <c r="K4884" s="1354"/>
      <c r="L4884" s="2242"/>
      <c r="M4884" s="1354"/>
      <c r="N4884" s="2239"/>
      <c r="O4884" s="1354"/>
      <c r="P4884" s="1354"/>
      <c r="Q4884" s="1354"/>
      <c r="R4884" s="1354"/>
      <c r="S4884" s="1354"/>
      <c r="T4884" s="1354"/>
      <c r="U4884" s="1354"/>
      <c r="V4884" s="1354"/>
      <c r="W4884" s="1354"/>
      <c r="X4884" s="1354"/>
      <c r="Y4884" s="1354"/>
      <c r="Z4884" s="1354"/>
      <c r="AA4884" s="1354"/>
      <c r="AB4884" s="1354"/>
      <c r="AC4884" s="1507">
        <f t="shared" si="1761"/>
        <v>900</v>
      </c>
      <c r="AD4884" s="1508">
        <f t="shared" si="1762"/>
        <v>9</v>
      </c>
      <c r="AE4884" s="14">
        <f t="shared" si="1766"/>
        <v>11.1</v>
      </c>
      <c r="AF4884" s="14">
        <f t="shared" si="1763"/>
        <v>0</v>
      </c>
      <c r="AG4884" s="14" t="e">
        <f t="shared" si="1764"/>
        <v>#DIV/0!</v>
      </c>
      <c r="AH4884" s="14" t="e">
        <f t="shared" si="1767"/>
        <v>#DIV/0!</v>
      </c>
      <c r="AI4884" s="14">
        <f t="shared" si="1768"/>
        <v>900</v>
      </c>
      <c r="AJ4884" s="1354"/>
    </row>
    <row r="4885" spans="1:36" ht="15.75">
      <c r="A4885" s="1503">
        <v>71</v>
      </c>
      <c r="B4885" s="2374" t="s">
        <v>1094</v>
      </c>
      <c r="C4885" s="1509" t="s">
        <v>66</v>
      </c>
      <c r="D4885" s="1350">
        <v>1</v>
      </c>
      <c r="E4885" s="1350">
        <v>33</v>
      </c>
      <c r="F4885" s="1350">
        <f>D4885*E4885</f>
        <v>33</v>
      </c>
      <c r="G4885" s="1350"/>
      <c r="H4885" s="1350">
        <f t="shared" si="1765"/>
        <v>0</v>
      </c>
      <c r="I4885" s="1364">
        <v>44642</v>
      </c>
      <c r="J4885" s="2256" t="s">
        <v>7498</v>
      </c>
      <c r="K4885" s="1354"/>
      <c r="L4885" s="2242"/>
      <c r="M4885" s="1354"/>
      <c r="N4885" s="2239"/>
      <c r="O4885" s="1354"/>
      <c r="P4885" s="1354"/>
      <c r="Q4885" s="1354"/>
      <c r="R4885" s="1354"/>
      <c r="S4885" s="1354"/>
      <c r="T4885" s="1354"/>
      <c r="U4885" s="1354"/>
      <c r="V4885" s="1354"/>
      <c r="W4885" s="1354"/>
      <c r="X4885" s="1354"/>
      <c r="Y4885" s="1354"/>
      <c r="Z4885" s="1354"/>
      <c r="AA4885" s="1354"/>
      <c r="AB4885" s="1354"/>
      <c r="AC4885" s="1507">
        <f t="shared" si="1761"/>
        <v>33</v>
      </c>
      <c r="AD4885" s="1508">
        <f t="shared" si="1762"/>
        <v>33</v>
      </c>
      <c r="AE4885" s="14">
        <f t="shared" si="1766"/>
        <v>26.333333333333332</v>
      </c>
      <c r="AF4885" s="14">
        <f t="shared" si="1763"/>
        <v>0</v>
      </c>
      <c r="AG4885" s="14" t="e">
        <f t="shared" si="1764"/>
        <v>#DIV/0!</v>
      </c>
      <c r="AH4885" s="14" t="e">
        <f t="shared" si="1767"/>
        <v>#DIV/0!</v>
      </c>
      <c r="AI4885" s="14">
        <f t="shared" si="1768"/>
        <v>33</v>
      </c>
      <c r="AJ4885" s="1354"/>
    </row>
    <row r="4886" spans="1:36" ht="15.75">
      <c r="A4886" s="1503">
        <v>73</v>
      </c>
      <c r="B4886" s="2303" t="s">
        <v>10567</v>
      </c>
      <c r="C4886" s="2382" t="s">
        <v>153</v>
      </c>
      <c r="D4886" s="2383">
        <v>0.05</v>
      </c>
      <c r="E4886" s="2326"/>
      <c r="F4886" s="2326"/>
      <c r="G4886" s="2334">
        <v>600</v>
      </c>
      <c r="H4886" s="1350">
        <f t="shared" si="1765"/>
        <v>30</v>
      </c>
      <c r="I4886" s="2384">
        <v>45013</v>
      </c>
      <c r="J4886" s="2256" t="s">
        <v>7123</v>
      </c>
      <c r="K4886" s="1354"/>
      <c r="L4886" s="2242"/>
      <c r="M4886" s="1354"/>
      <c r="N4886" s="2239"/>
      <c r="O4886" s="1354"/>
      <c r="P4886" s="1354"/>
      <c r="Q4886" s="1354"/>
      <c r="R4886" s="1354"/>
      <c r="S4886" s="1354"/>
      <c r="T4886" s="1354"/>
      <c r="U4886" s="1354"/>
      <c r="V4886" s="1354"/>
      <c r="W4886" s="1354"/>
      <c r="X4886" s="1354"/>
      <c r="Y4886" s="1354"/>
      <c r="Z4886" s="1354"/>
      <c r="AA4886" s="1354"/>
      <c r="AB4886" s="1354"/>
      <c r="AC4886" s="1507">
        <f t="shared" si="1761"/>
        <v>600</v>
      </c>
      <c r="AD4886" s="1508">
        <f t="shared" si="1762"/>
        <v>30</v>
      </c>
      <c r="AE4886" s="14">
        <f t="shared" si="1766"/>
        <v>22.366666666666667</v>
      </c>
      <c r="AF4886" s="14">
        <f t="shared" si="1763"/>
        <v>0</v>
      </c>
      <c r="AG4886" s="14" t="e">
        <f t="shared" si="1764"/>
        <v>#DIV/0!</v>
      </c>
      <c r="AH4886" s="14" t="e">
        <f t="shared" si="1767"/>
        <v>#DIV/0!</v>
      </c>
      <c r="AI4886" s="14">
        <f t="shared" si="1768"/>
        <v>600</v>
      </c>
      <c r="AJ4886" s="1354"/>
    </row>
    <row r="4887" spans="1:36" ht="15.75">
      <c r="A4887" s="1503">
        <v>74</v>
      </c>
      <c r="B4887" s="2374" t="s">
        <v>1096</v>
      </c>
      <c r="C4887" s="1509" t="s">
        <v>66</v>
      </c>
      <c r="D4887" s="1350">
        <v>69</v>
      </c>
      <c r="E4887" s="1350">
        <v>2</v>
      </c>
      <c r="F4887" s="1350">
        <f>D4887*E4887</f>
        <v>138</v>
      </c>
      <c r="G4887" s="1350"/>
      <c r="H4887" s="1350">
        <f t="shared" si="1765"/>
        <v>0</v>
      </c>
      <c r="I4887" s="1364">
        <v>44167</v>
      </c>
      <c r="J4887" s="2256" t="s">
        <v>1006</v>
      </c>
      <c r="K4887" s="1354"/>
      <c r="L4887" s="2242"/>
      <c r="M4887" s="1354"/>
      <c r="N4887" s="2239"/>
      <c r="O4887" s="1354"/>
      <c r="P4887" s="1354"/>
      <c r="Q4887" s="1354"/>
      <c r="R4887" s="1354"/>
      <c r="S4887" s="1354"/>
      <c r="T4887" s="1354"/>
      <c r="U4887" s="1354"/>
      <c r="V4887" s="1354"/>
      <c r="W4887" s="1354"/>
      <c r="X4887" s="1354"/>
      <c r="Y4887" s="1354"/>
      <c r="Z4887" s="1354"/>
      <c r="AA4887" s="1354"/>
      <c r="AB4887" s="1354"/>
      <c r="AC4887" s="1507">
        <f t="shared" si="1761"/>
        <v>2</v>
      </c>
      <c r="AD4887" s="1508">
        <f t="shared" si="1762"/>
        <v>138</v>
      </c>
      <c r="AE4887" s="14" t="s">
        <v>334</v>
      </c>
      <c r="AF4887" s="14">
        <f t="shared" si="1763"/>
        <v>0</v>
      </c>
      <c r="AG4887" s="14" t="e">
        <f t="shared" si="1764"/>
        <v>#DIV/0!</v>
      </c>
      <c r="AH4887" s="14" t="s">
        <v>334</v>
      </c>
      <c r="AI4887" s="14" t="s">
        <v>334</v>
      </c>
      <c r="AJ4887" s="1354"/>
    </row>
    <row r="4888" spans="1:36" ht="15.75">
      <c r="A4888" s="1503">
        <v>75</v>
      </c>
      <c r="B4888" s="2374" t="s">
        <v>1097</v>
      </c>
      <c r="C4888" s="2212" t="s">
        <v>66</v>
      </c>
      <c r="D4888" s="2312">
        <v>110</v>
      </c>
      <c r="E4888" s="2239">
        <v>30</v>
      </c>
      <c r="F4888" s="1350">
        <f>D4888*E4888</f>
        <v>3300</v>
      </c>
      <c r="G4888" s="2239"/>
      <c r="H4888" s="1350">
        <f t="shared" si="1765"/>
        <v>0</v>
      </c>
      <c r="I4888" s="1364">
        <v>44503</v>
      </c>
      <c r="J4888" s="2256" t="s">
        <v>1006</v>
      </c>
      <c r="K4888" s="1354"/>
      <c r="L4888" s="2242"/>
      <c r="M4888" s="1354"/>
      <c r="N4888" s="2239"/>
      <c r="O4888" s="1354"/>
      <c r="P4888" s="1354"/>
      <c r="Q4888" s="1354"/>
      <c r="R4888" s="1354"/>
      <c r="S4888" s="1354"/>
      <c r="T4888" s="1354"/>
      <c r="U4888" s="1354"/>
      <c r="V4888" s="1354"/>
      <c r="W4888" s="1354"/>
      <c r="X4888" s="1354"/>
      <c r="Y4888" s="1354"/>
      <c r="Z4888" s="1354"/>
      <c r="AA4888" s="1354"/>
      <c r="AB4888" s="1354"/>
      <c r="AC4888" s="1507">
        <f t="shared" si="1761"/>
        <v>30</v>
      </c>
      <c r="AD4888" s="1508">
        <f t="shared" si="1762"/>
        <v>3300</v>
      </c>
      <c r="AE4888" s="14" t="s">
        <v>334</v>
      </c>
      <c r="AF4888" s="14">
        <f t="shared" si="1763"/>
        <v>0</v>
      </c>
      <c r="AG4888" s="14" t="e">
        <f t="shared" si="1764"/>
        <v>#DIV/0!</v>
      </c>
      <c r="AH4888" s="14" t="s">
        <v>334</v>
      </c>
      <c r="AI4888" s="14" t="s">
        <v>334</v>
      </c>
      <c r="AJ4888" s="1354"/>
    </row>
    <row r="4889" spans="1:36" ht="25.5" customHeight="1">
      <c r="A4889" s="1503">
        <v>76</v>
      </c>
      <c r="B4889" s="2374" t="s">
        <v>4428</v>
      </c>
      <c r="C4889" s="2212" t="s">
        <v>66</v>
      </c>
      <c r="D4889" s="2312">
        <v>8</v>
      </c>
      <c r="E4889" s="2239">
        <v>30</v>
      </c>
      <c r="F4889" s="1350">
        <f>D4889*E4889</f>
        <v>240</v>
      </c>
      <c r="G4889" s="2239"/>
      <c r="H4889" s="1350">
        <f t="shared" si="1765"/>
        <v>0</v>
      </c>
      <c r="I4889" s="1364">
        <v>44753</v>
      </c>
      <c r="J4889" s="2256" t="s">
        <v>709</v>
      </c>
      <c r="K4889" s="1354"/>
      <c r="L4889" s="2242"/>
      <c r="M4889" s="1354"/>
      <c r="N4889" s="2239">
        <v>20</v>
      </c>
      <c r="O4889" s="1354"/>
      <c r="P4889" s="1354"/>
      <c r="Q4889" s="1354"/>
      <c r="R4889" s="1354"/>
      <c r="S4889" s="1354"/>
      <c r="T4889" s="1354"/>
      <c r="U4889" s="1354"/>
      <c r="V4889" s="1354"/>
      <c r="W4889" s="1354"/>
      <c r="X4889" s="1354"/>
      <c r="Y4889" s="1354"/>
      <c r="Z4889" s="1354"/>
      <c r="AA4889" s="1354"/>
      <c r="AB4889" s="1354"/>
      <c r="AC4889" s="1507">
        <f t="shared" si="1761"/>
        <v>10</v>
      </c>
      <c r="AD4889" s="1508">
        <f t="shared" si="1762"/>
        <v>80</v>
      </c>
      <c r="AE4889" s="14">
        <f t="shared" ref="AE4889:AE4903" si="1769">(J4889-"01.04.2023")/30</f>
        <v>21.366666666666667</v>
      </c>
      <c r="AF4889" s="14">
        <f t="shared" si="1763"/>
        <v>6.666666666666667</v>
      </c>
      <c r="AG4889" s="14">
        <f t="shared" si="1764"/>
        <v>1.5</v>
      </c>
      <c r="AH4889" s="14">
        <f t="shared" ref="AH4889:AH4903" si="1770">AG4889-AE4889</f>
        <v>-19.866666666666667</v>
      </c>
      <c r="AI4889" s="14">
        <f t="shared" ref="AI4889:AI4903" si="1771">AC4889-(AE4889*AF4889)</f>
        <v>-132.44444444444446</v>
      </c>
      <c r="AJ4889" s="1354"/>
    </row>
    <row r="4890" spans="1:36" ht="15.75">
      <c r="A4890" s="1503">
        <v>77</v>
      </c>
      <c r="B4890" s="2374" t="s">
        <v>1098</v>
      </c>
      <c r="C4890" s="2212" t="s">
        <v>153</v>
      </c>
      <c r="D4890" s="2312">
        <v>1.68</v>
      </c>
      <c r="E4890" s="2239">
        <v>778</v>
      </c>
      <c r="F4890" s="1350">
        <f>D4890*E4890</f>
        <v>1307.04</v>
      </c>
      <c r="G4890" s="2239"/>
      <c r="H4890" s="1350">
        <f t="shared" si="1765"/>
        <v>0</v>
      </c>
      <c r="I4890" s="1364">
        <v>44231</v>
      </c>
      <c r="J4890" s="2256" t="s">
        <v>3296</v>
      </c>
      <c r="K4890" s="1354"/>
      <c r="L4890" s="2242"/>
      <c r="M4890" s="1354"/>
      <c r="N4890" s="2239">
        <v>268</v>
      </c>
      <c r="O4890" s="1354">
        <v>30</v>
      </c>
      <c r="P4890" s="1354">
        <v>70</v>
      </c>
      <c r="Q4890" s="1354"/>
      <c r="R4890" s="1354"/>
      <c r="S4890" s="1354"/>
      <c r="T4890" s="1354"/>
      <c r="U4890" s="1354"/>
      <c r="V4890" s="1354"/>
      <c r="W4890" s="1354"/>
      <c r="X4890" s="1354"/>
      <c r="Y4890" s="1354"/>
      <c r="Z4890" s="1354"/>
      <c r="AA4890" s="1354"/>
      <c r="AB4890" s="1354"/>
      <c r="AC4890" s="1507">
        <f t="shared" si="1761"/>
        <v>410</v>
      </c>
      <c r="AD4890" s="1508">
        <f t="shared" si="1762"/>
        <v>688.8</v>
      </c>
      <c r="AE4890" s="14">
        <f t="shared" si="1769"/>
        <v>12.433333333333334</v>
      </c>
      <c r="AF4890" s="14">
        <f t="shared" si="1763"/>
        <v>122.66666666666667</v>
      </c>
      <c r="AG4890" s="14">
        <f t="shared" si="1764"/>
        <v>3.3423913043478262</v>
      </c>
      <c r="AH4890" s="14">
        <f t="shared" si="1770"/>
        <v>-9.0909420289855074</v>
      </c>
      <c r="AI4890" s="14">
        <f t="shared" si="1771"/>
        <v>-1115.1555555555556</v>
      </c>
      <c r="AJ4890" s="1354"/>
    </row>
    <row r="4891" spans="1:36" ht="15.75">
      <c r="A4891" s="1503">
        <v>78</v>
      </c>
      <c r="B4891" s="2303" t="s">
        <v>10568</v>
      </c>
      <c r="C4891" s="2375" t="s">
        <v>143</v>
      </c>
      <c r="D4891" s="2337">
        <v>79.959999999999994</v>
      </c>
      <c r="E4891" s="2336"/>
      <c r="F4891" s="2336"/>
      <c r="G4891" s="2337">
        <v>300</v>
      </c>
      <c r="H4891" s="2337">
        <f t="shared" si="1765"/>
        <v>23987.999999999996</v>
      </c>
      <c r="I4891" s="1364">
        <v>45016</v>
      </c>
      <c r="J4891" s="2256" t="s">
        <v>311</v>
      </c>
      <c r="K4891" s="1354"/>
      <c r="L4891" s="2242"/>
      <c r="M4891" s="1354"/>
      <c r="N4891" s="2239"/>
      <c r="O4891" s="1354"/>
      <c r="P4891" s="1354"/>
      <c r="Q4891" s="1354"/>
      <c r="R4891" s="1354"/>
      <c r="S4891" s="1354"/>
      <c r="T4891" s="1354"/>
      <c r="U4891" s="1354"/>
      <c r="V4891" s="1354"/>
      <c r="W4891" s="1354"/>
      <c r="X4891" s="1354"/>
      <c r="Y4891" s="1354"/>
      <c r="Z4891" s="1354"/>
      <c r="AA4891" s="1354"/>
      <c r="AB4891" s="1354"/>
      <c r="AC4891" s="1507">
        <f t="shared" si="1761"/>
        <v>300</v>
      </c>
      <c r="AD4891" s="1508">
        <f t="shared" si="1762"/>
        <v>23987.999999999996</v>
      </c>
      <c r="AE4891" s="14">
        <f t="shared" si="1769"/>
        <v>8.1</v>
      </c>
      <c r="AF4891" s="14">
        <f t="shared" si="1763"/>
        <v>0</v>
      </c>
      <c r="AG4891" s="14" t="e">
        <f t="shared" si="1764"/>
        <v>#DIV/0!</v>
      </c>
      <c r="AH4891" s="14" t="e">
        <f t="shared" si="1770"/>
        <v>#DIV/0!</v>
      </c>
      <c r="AI4891" s="14">
        <f t="shared" si="1771"/>
        <v>300</v>
      </c>
      <c r="AJ4891" s="1354"/>
    </row>
    <row r="4892" spans="1:36" ht="25.5" customHeight="1">
      <c r="A4892" s="1503">
        <v>79</v>
      </c>
      <c r="B4892" s="2374" t="s">
        <v>1099</v>
      </c>
      <c r="C4892" s="2212" t="s">
        <v>66</v>
      </c>
      <c r="D4892" s="2312">
        <v>39.979999999999997</v>
      </c>
      <c r="E4892" s="2239">
        <v>11</v>
      </c>
      <c r="F4892" s="1350">
        <f t="shared" ref="F4892:F4919" si="1772">D4892*E4892</f>
        <v>439.78</v>
      </c>
      <c r="G4892" s="1350"/>
      <c r="H4892" s="1350">
        <f t="shared" si="1765"/>
        <v>0</v>
      </c>
      <c r="I4892" s="1364">
        <v>44417</v>
      </c>
      <c r="J4892" s="2256" t="s">
        <v>3297</v>
      </c>
      <c r="K4892" s="1354"/>
      <c r="L4892" s="2242"/>
      <c r="M4892" s="1354"/>
      <c r="N4892" s="2239">
        <v>4</v>
      </c>
      <c r="O4892" s="1354">
        <v>2</v>
      </c>
      <c r="P4892" s="1354"/>
      <c r="Q4892" s="1354"/>
      <c r="R4892" s="1354"/>
      <c r="S4892" s="1354"/>
      <c r="T4892" s="1354"/>
      <c r="U4892" s="1354"/>
      <c r="V4892" s="1354"/>
      <c r="W4892" s="1354"/>
      <c r="X4892" s="1354"/>
      <c r="Y4892" s="1354"/>
      <c r="Z4892" s="1354"/>
      <c r="AA4892" s="1354"/>
      <c r="AB4892" s="1354"/>
      <c r="AC4892" s="1507">
        <f t="shared" si="1761"/>
        <v>5</v>
      </c>
      <c r="AD4892" s="1508">
        <f t="shared" si="1762"/>
        <v>199.89999999999998</v>
      </c>
      <c r="AE4892" s="14">
        <f t="shared" si="1769"/>
        <v>13.566666666666666</v>
      </c>
      <c r="AF4892" s="14">
        <f t="shared" si="1763"/>
        <v>2</v>
      </c>
      <c r="AG4892" s="14">
        <f t="shared" si="1764"/>
        <v>2.5</v>
      </c>
      <c r="AH4892" s="14">
        <f t="shared" si="1770"/>
        <v>-11.066666666666666</v>
      </c>
      <c r="AI4892" s="14">
        <f t="shared" si="1771"/>
        <v>-22.133333333333333</v>
      </c>
      <c r="AJ4892" s="1354"/>
    </row>
    <row r="4893" spans="1:36" ht="15.75">
      <c r="A4893" s="1503">
        <v>80</v>
      </c>
      <c r="B4893" s="2374" t="s">
        <v>1100</v>
      </c>
      <c r="C4893" s="2212" t="s">
        <v>66</v>
      </c>
      <c r="D4893" s="2312">
        <v>45.71</v>
      </c>
      <c r="E4893" s="2239">
        <v>1000</v>
      </c>
      <c r="F4893" s="1350">
        <f t="shared" si="1772"/>
        <v>45710</v>
      </c>
      <c r="G4893" s="1350"/>
      <c r="H4893" s="1350">
        <f t="shared" si="1765"/>
        <v>0</v>
      </c>
      <c r="I4893" s="1364">
        <v>44362</v>
      </c>
      <c r="J4893" s="2256" t="s">
        <v>3298</v>
      </c>
      <c r="K4893" s="1354"/>
      <c r="L4893" s="2242"/>
      <c r="M4893" s="1354"/>
      <c r="N4893" s="2239">
        <v>50</v>
      </c>
      <c r="O4893" s="1354"/>
      <c r="P4893" s="1354"/>
      <c r="Q4893" s="1354"/>
      <c r="R4893" s="1354"/>
      <c r="S4893" s="1354"/>
      <c r="T4893" s="1354"/>
      <c r="U4893" s="1354"/>
      <c r="V4893" s="1354"/>
      <c r="W4893" s="1354"/>
      <c r="X4893" s="1354"/>
      <c r="Y4893" s="1354"/>
      <c r="Z4893" s="1354"/>
      <c r="AA4893" s="1354"/>
      <c r="AB4893" s="1354"/>
      <c r="AC4893" s="1507">
        <f t="shared" si="1761"/>
        <v>950</v>
      </c>
      <c r="AD4893" s="1508">
        <f t="shared" si="1762"/>
        <v>43424.5</v>
      </c>
      <c r="AE4893" s="14">
        <f t="shared" si="1769"/>
        <v>1.4333333333333333</v>
      </c>
      <c r="AF4893" s="14">
        <f t="shared" si="1763"/>
        <v>16.666666666666668</v>
      </c>
      <c r="AG4893" s="14">
        <f t="shared" si="1764"/>
        <v>56.999999999999993</v>
      </c>
      <c r="AH4893" s="14">
        <f t="shared" si="1770"/>
        <v>55.566666666666663</v>
      </c>
      <c r="AI4893" s="14">
        <f t="shared" si="1771"/>
        <v>926.11111111111109</v>
      </c>
      <c r="AJ4893" s="1354"/>
    </row>
    <row r="4894" spans="1:36" ht="15.75">
      <c r="A4894" s="1503">
        <v>82</v>
      </c>
      <c r="B4894" s="2374" t="s">
        <v>1101</v>
      </c>
      <c r="C4894" s="2212" t="s">
        <v>153</v>
      </c>
      <c r="D4894" s="2312">
        <v>0.5</v>
      </c>
      <c r="E4894" s="2239">
        <v>1970</v>
      </c>
      <c r="F4894" s="1350">
        <f t="shared" si="1772"/>
        <v>985</v>
      </c>
      <c r="G4894" s="2239"/>
      <c r="H4894" s="1350">
        <f t="shared" si="1765"/>
        <v>0</v>
      </c>
      <c r="I4894" s="1364">
        <v>44622</v>
      </c>
      <c r="J4894" s="2256" t="s">
        <v>3295</v>
      </c>
      <c r="K4894" s="1354"/>
      <c r="L4894" s="2242"/>
      <c r="M4894" s="1354"/>
      <c r="N4894" s="2239">
        <v>205</v>
      </c>
      <c r="O4894" s="1354">
        <v>65</v>
      </c>
      <c r="P4894" s="1354">
        <v>50</v>
      </c>
      <c r="Q4894" s="1354"/>
      <c r="R4894" s="1354"/>
      <c r="S4894" s="1354"/>
      <c r="T4894" s="1354"/>
      <c r="U4894" s="1354"/>
      <c r="V4894" s="1354"/>
      <c r="W4894" s="1354"/>
      <c r="X4894" s="1354"/>
      <c r="Y4894" s="1354"/>
      <c r="Z4894" s="1354"/>
      <c r="AA4894" s="1354"/>
      <c r="AB4894" s="1354"/>
      <c r="AC4894" s="1507">
        <f t="shared" si="1761"/>
        <v>1650</v>
      </c>
      <c r="AD4894" s="1508">
        <f t="shared" si="1762"/>
        <v>825</v>
      </c>
      <c r="AE4894" s="14">
        <f t="shared" si="1769"/>
        <v>21.366666666666667</v>
      </c>
      <c r="AF4894" s="14">
        <f t="shared" si="1763"/>
        <v>106.66666666666667</v>
      </c>
      <c r="AG4894" s="14">
        <f t="shared" si="1764"/>
        <v>15.46875</v>
      </c>
      <c r="AH4894" s="14">
        <f t="shared" si="1770"/>
        <v>-5.8979166666666671</v>
      </c>
      <c r="AI4894" s="14">
        <f t="shared" si="1771"/>
        <v>-629.11111111111131</v>
      </c>
      <c r="AJ4894" s="1354"/>
    </row>
    <row r="4895" spans="1:36" ht="15.75">
      <c r="A4895" s="1503">
        <v>84</v>
      </c>
      <c r="B4895" s="2374" t="s">
        <v>1102</v>
      </c>
      <c r="C4895" s="2212" t="s">
        <v>153</v>
      </c>
      <c r="D4895" s="2312">
        <v>0.89</v>
      </c>
      <c r="E4895" s="2239">
        <v>5900</v>
      </c>
      <c r="F4895" s="1350">
        <f t="shared" si="1772"/>
        <v>5251</v>
      </c>
      <c r="G4895" s="2239"/>
      <c r="H4895" s="1350">
        <f t="shared" si="1765"/>
        <v>0</v>
      </c>
      <c r="I4895" s="1364">
        <v>44645</v>
      </c>
      <c r="J4895" s="2256" t="s">
        <v>129</v>
      </c>
      <c r="K4895" s="1354"/>
      <c r="L4895" s="2242"/>
      <c r="M4895" s="1354"/>
      <c r="N4895" s="2239">
        <v>1070</v>
      </c>
      <c r="O4895" s="1354">
        <v>683</v>
      </c>
      <c r="P4895" s="1354">
        <v>959</v>
      </c>
      <c r="Q4895" s="1354"/>
      <c r="R4895" s="1354"/>
      <c r="S4895" s="1354"/>
      <c r="T4895" s="1354"/>
      <c r="U4895" s="1354"/>
      <c r="V4895" s="1354"/>
      <c r="W4895" s="1354"/>
      <c r="X4895" s="1354"/>
      <c r="Y4895" s="1354"/>
      <c r="Z4895" s="1354"/>
      <c r="AA4895" s="1354"/>
      <c r="AB4895" s="1354"/>
      <c r="AC4895" s="1507">
        <f t="shared" si="1761"/>
        <v>3188</v>
      </c>
      <c r="AD4895" s="1508">
        <f t="shared" si="1762"/>
        <v>2837.32</v>
      </c>
      <c r="AE4895" s="14">
        <f t="shared" si="1769"/>
        <v>0.96666666666666667</v>
      </c>
      <c r="AF4895" s="14">
        <f t="shared" si="1763"/>
        <v>904</v>
      </c>
      <c r="AG4895" s="14">
        <f t="shared" si="1764"/>
        <v>3.5265486725663715</v>
      </c>
      <c r="AH4895" s="14">
        <f t="shared" si="1770"/>
        <v>2.5598820058997047</v>
      </c>
      <c r="AI4895" s="14">
        <f t="shared" si="1771"/>
        <v>2314.1333333333332</v>
      </c>
      <c r="AJ4895" s="1354"/>
    </row>
    <row r="4896" spans="1:36" ht="15.75">
      <c r="A4896" s="1503">
        <v>85</v>
      </c>
      <c r="B4896" s="2374" t="s">
        <v>1102</v>
      </c>
      <c r="C4896" s="2212" t="s">
        <v>176</v>
      </c>
      <c r="D4896" s="2312">
        <v>3</v>
      </c>
      <c r="E4896" s="2239">
        <v>33</v>
      </c>
      <c r="F4896" s="1350">
        <f t="shared" si="1772"/>
        <v>99</v>
      </c>
      <c r="G4896" s="2239"/>
      <c r="H4896" s="1350">
        <f t="shared" si="1765"/>
        <v>0</v>
      </c>
      <c r="I4896" s="1364">
        <v>44646</v>
      </c>
      <c r="J4896" s="2256" t="s">
        <v>129</v>
      </c>
      <c r="K4896" s="1354"/>
      <c r="L4896" s="2242"/>
      <c r="M4896" s="1354"/>
      <c r="N4896" s="2239">
        <v>5</v>
      </c>
      <c r="O4896" s="1354">
        <v>6</v>
      </c>
      <c r="P4896" s="1354">
        <v>2</v>
      </c>
      <c r="Q4896" s="1354"/>
      <c r="R4896" s="1354"/>
      <c r="S4896" s="1354"/>
      <c r="T4896" s="1354"/>
      <c r="U4896" s="1354"/>
      <c r="V4896" s="1354"/>
      <c r="W4896" s="1354"/>
      <c r="X4896" s="1354"/>
      <c r="Y4896" s="1354"/>
      <c r="Z4896" s="1354"/>
      <c r="AA4896" s="1354"/>
      <c r="AB4896" s="1354"/>
      <c r="AC4896" s="1507">
        <f t="shared" si="1761"/>
        <v>20</v>
      </c>
      <c r="AD4896" s="1508">
        <f t="shared" si="1762"/>
        <v>60</v>
      </c>
      <c r="AE4896" s="14">
        <f t="shared" si="1769"/>
        <v>0.96666666666666667</v>
      </c>
      <c r="AF4896" s="14">
        <f t="shared" si="1763"/>
        <v>4.333333333333333</v>
      </c>
      <c r="AG4896" s="14">
        <f t="shared" si="1764"/>
        <v>4.6153846153846159</v>
      </c>
      <c r="AH4896" s="14">
        <f t="shared" si="1770"/>
        <v>3.6487179487179491</v>
      </c>
      <c r="AI4896" s="14">
        <f t="shared" si="1771"/>
        <v>15.811111111111112</v>
      </c>
      <c r="AJ4896" s="1354"/>
    </row>
    <row r="4897" spans="1:36" ht="15.75">
      <c r="A4897" s="1503">
        <v>86</v>
      </c>
      <c r="B4897" s="2374" t="s">
        <v>1103</v>
      </c>
      <c r="C4897" s="2212" t="s">
        <v>176</v>
      </c>
      <c r="D4897" s="2312">
        <v>3</v>
      </c>
      <c r="E4897" s="2239">
        <v>35</v>
      </c>
      <c r="F4897" s="1350">
        <f t="shared" si="1772"/>
        <v>105</v>
      </c>
      <c r="G4897" s="2239"/>
      <c r="H4897" s="1350">
        <f t="shared" si="1765"/>
        <v>0</v>
      </c>
      <c r="I4897" s="1364">
        <v>44648</v>
      </c>
      <c r="J4897" s="2256" t="s">
        <v>129</v>
      </c>
      <c r="K4897" s="1354"/>
      <c r="L4897" s="2242"/>
      <c r="M4897" s="1354"/>
      <c r="N4897" s="2239"/>
      <c r="O4897" s="1354"/>
      <c r="P4897" s="1354">
        <v>1</v>
      </c>
      <c r="Q4897" s="1354"/>
      <c r="R4897" s="1354"/>
      <c r="S4897" s="1354"/>
      <c r="T4897" s="1354"/>
      <c r="U4897" s="1354"/>
      <c r="V4897" s="1354"/>
      <c r="W4897" s="1354"/>
      <c r="X4897" s="1354"/>
      <c r="Y4897" s="1354"/>
      <c r="Z4897" s="1354"/>
      <c r="AA4897" s="1354"/>
      <c r="AB4897" s="1354"/>
      <c r="AC4897" s="1507">
        <f t="shared" si="1761"/>
        <v>34</v>
      </c>
      <c r="AD4897" s="1508">
        <f t="shared" si="1762"/>
        <v>102</v>
      </c>
      <c r="AE4897" s="14">
        <f t="shared" si="1769"/>
        <v>0.96666666666666667</v>
      </c>
      <c r="AF4897" s="14">
        <f t="shared" si="1763"/>
        <v>0.33333333333333331</v>
      </c>
      <c r="AG4897" s="14">
        <f t="shared" si="1764"/>
        <v>102</v>
      </c>
      <c r="AH4897" s="14">
        <f t="shared" si="1770"/>
        <v>101.03333333333333</v>
      </c>
      <c r="AI4897" s="14">
        <f t="shared" si="1771"/>
        <v>33.677777777777777</v>
      </c>
      <c r="AJ4897" s="1354"/>
    </row>
    <row r="4898" spans="1:36" ht="15.75">
      <c r="A4898" s="1503">
        <v>87</v>
      </c>
      <c r="B4898" s="2374" t="s">
        <v>1104</v>
      </c>
      <c r="C4898" s="2212" t="s">
        <v>176</v>
      </c>
      <c r="D4898" s="2312">
        <v>3</v>
      </c>
      <c r="E4898" s="2239">
        <v>6</v>
      </c>
      <c r="F4898" s="1350">
        <f t="shared" si="1772"/>
        <v>18</v>
      </c>
      <c r="G4898" s="2239"/>
      <c r="H4898" s="1350">
        <f t="shared" si="1765"/>
        <v>0</v>
      </c>
      <c r="I4898" s="1364">
        <v>44649</v>
      </c>
      <c r="J4898" s="2256" t="s">
        <v>129</v>
      </c>
      <c r="K4898" s="1354"/>
      <c r="L4898" s="2242"/>
      <c r="M4898" s="1354"/>
      <c r="N4898" s="2239"/>
      <c r="O4898" s="1354">
        <v>1</v>
      </c>
      <c r="P4898" s="1354"/>
      <c r="Q4898" s="1354"/>
      <c r="R4898" s="1354"/>
      <c r="S4898" s="1354"/>
      <c r="T4898" s="1354"/>
      <c r="U4898" s="1354"/>
      <c r="V4898" s="1354"/>
      <c r="W4898" s="1354"/>
      <c r="X4898" s="1354"/>
      <c r="Y4898" s="1354"/>
      <c r="Z4898" s="1354"/>
      <c r="AA4898" s="1354"/>
      <c r="AB4898" s="1354"/>
      <c r="AC4898" s="1507">
        <f t="shared" si="1761"/>
        <v>5</v>
      </c>
      <c r="AD4898" s="1508">
        <f t="shared" si="1762"/>
        <v>15</v>
      </c>
      <c r="AE4898" s="14">
        <f t="shared" si="1769"/>
        <v>0.96666666666666667</v>
      </c>
      <c r="AF4898" s="14">
        <f t="shared" si="1763"/>
        <v>0.33333333333333331</v>
      </c>
      <c r="AG4898" s="14">
        <f t="shared" si="1764"/>
        <v>15</v>
      </c>
      <c r="AH4898" s="14">
        <f t="shared" si="1770"/>
        <v>14.033333333333333</v>
      </c>
      <c r="AI4898" s="14">
        <f t="shared" si="1771"/>
        <v>4.677777777777778</v>
      </c>
      <c r="AJ4898" s="1354"/>
    </row>
    <row r="4899" spans="1:36" ht="15.75">
      <c r="A4899" s="1503">
        <v>88</v>
      </c>
      <c r="B4899" s="2374" t="s">
        <v>1105</v>
      </c>
      <c r="C4899" s="2212" t="s">
        <v>176</v>
      </c>
      <c r="D4899" s="2312">
        <v>3</v>
      </c>
      <c r="E4899" s="2239">
        <v>1</v>
      </c>
      <c r="F4899" s="1350">
        <f t="shared" si="1772"/>
        <v>3</v>
      </c>
      <c r="G4899" s="2239"/>
      <c r="H4899" s="1350">
        <f t="shared" si="1765"/>
        <v>0</v>
      </c>
      <c r="I4899" s="1364">
        <v>44650</v>
      </c>
      <c r="J4899" s="2256" t="s">
        <v>129</v>
      </c>
      <c r="K4899" s="1354"/>
      <c r="L4899" s="2242"/>
      <c r="M4899" s="1354"/>
      <c r="N4899" s="2239"/>
      <c r="O4899" s="1354"/>
      <c r="P4899" s="1354"/>
      <c r="Q4899" s="1354"/>
      <c r="R4899" s="1354"/>
      <c r="S4899" s="1354"/>
      <c r="T4899" s="1354"/>
      <c r="U4899" s="1354"/>
      <c r="V4899" s="1354"/>
      <c r="W4899" s="1354"/>
      <c r="X4899" s="1354"/>
      <c r="Y4899" s="1354"/>
      <c r="Z4899" s="1354"/>
      <c r="AA4899" s="1354"/>
      <c r="AB4899" s="1354"/>
      <c r="AC4899" s="1507">
        <f t="shared" si="1761"/>
        <v>1</v>
      </c>
      <c r="AD4899" s="1508">
        <f t="shared" si="1762"/>
        <v>3</v>
      </c>
      <c r="AE4899" s="14">
        <f t="shared" si="1769"/>
        <v>0.96666666666666667</v>
      </c>
      <c r="AF4899" s="14">
        <f t="shared" si="1763"/>
        <v>0</v>
      </c>
      <c r="AG4899" s="14" t="e">
        <f t="shared" si="1764"/>
        <v>#DIV/0!</v>
      </c>
      <c r="AH4899" s="14" t="e">
        <f t="shared" si="1770"/>
        <v>#DIV/0!</v>
      </c>
      <c r="AI4899" s="14">
        <f t="shared" si="1771"/>
        <v>1</v>
      </c>
      <c r="AJ4899" s="1354"/>
    </row>
    <row r="4900" spans="1:36" ht="15.75">
      <c r="A4900" s="1503">
        <v>89</v>
      </c>
      <c r="B4900" s="2374" t="s">
        <v>1106</v>
      </c>
      <c r="C4900" s="2212" t="s">
        <v>176</v>
      </c>
      <c r="D4900" s="2312">
        <v>3</v>
      </c>
      <c r="E4900" s="2239">
        <v>1</v>
      </c>
      <c r="F4900" s="1350">
        <f t="shared" si="1772"/>
        <v>3</v>
      </c>
      <c r="G4900" s="2239"/>
      <c r="H4900" s="1350">
        <f t="shared" si="1765"/>
        <v>0</v>
      </c>
      <c r="I4900" s="1364">
        <v>44651</v>
      </c>
      <c r="J4900" s="2256" t="s">
        <v>129</v>
      </c>
      <c r="K4900" s="1354"/>
      <c r="L4900" s="2242"/>
      <c r="M4900" s="1354"/>
      <c r="N4900" s="2239"/>
      <c r="O4900" s="1354"/>
      <c r="P4900" s="1354"/>
      <c r="Q4900" s="1354"/>
      <c r="R4900" s="1354"/>
      <c r="S4900" s="1354"/>
      <c r="T4900" s="1354"/>
      <c r="U4900" s="1354"/>
      <c r="V4900" s="1354"/>
      <c r="W4900" s="1354"/>
      <c r="X4900" s="1354"/>
      <c r="Y4900" s="1354"/>
      <c r="Z4900" s="1354"/>
      <c r="AA4900" s="1354"/>
      <c r="AB4900" s="1354"/>
      <c r="AC4900" s="1507">
        <f t="shared" si="1761"/>
        <v>1</v>
      </c>
      <c r="AD4900" s="1508">
        <f t="shared" si="1762"/>
        <v>3</v>
      </c>
      <c r="AE4900" s="14">
        <f t="shared" si="1769"/>
        <v>0.96666666666666667</v>
      </c>
      <c r="AF4900" s="14">
        <f t="shared" si="1763"/>
        <v>0</v>
      </c>
      <c r="AG4900" s="14" t="e">
        <f t="shared" si="1764"/>
        <v>#DIV/0!</v>
      </c>
      <c r="AH4900" s="14" t="e">
        <f t="shared" si="1770"/>
        <v>#DIV/0!</v>
      </c>
      <c r="AI4900" s="14">
        <f t="shared" si="1771"/>
        <v>1</v>
      </c>
      <c r="AJ4900" s="1354"/>
    </row>
    <row r="4901" spans="1:36" ht="15.75">
      <c r="A4901" s="1503">
        <v>91</v>
      </c>
      <c r="B4901" s="2374" t="s">
        <v>1107</v>
      </c>
      <c r="C4901" s="2212" t="s">
        <v>156</v>
      </c>
      <c r="D4901" s="2312">
        <v>8</v>
      </c>
      <c r="E4901" s="2239">
        <v>410</v>
      </c>
      <c r="F4901" s="1350">
        <f t="shared" si="1772"/>
        <v>3280</v>
      </c>
      <c r="G4901" s="2239"/>
      <c r="H4901" s="1350">
        <f t="shared" si="1765"/>
        <v>0</v>
      </c>
      <c r="I4901" s="1364">
        <v>44622</v>
      </c>
      <c r="J4901" s="2256" t="s">
        <v>3277</v>
      </c>
      <c r="K4901" s="1354"/>
      <c r="L4901" s="2242"/>
      <c r="M4901" s="1354"/>
      <c r="N4901" s="2239"/>
      <c r="O4901" s="1354"/>
      <c r="P4901" s="2239"/>
      <c r="Q4901" s="1354"/>
      <c r="R4901" s="1354"/>
      <c r="S4901" s="1354"/>
      <c r="T4901" s="1354"/>
      <c r="U4901" s="1354"/>
      <c r="V4901" s="1354"/>
      <c r="W4901" s="1354"/>
      <c r="X4901" s="1354"/>
      <c r="Y4901" s="1354"/>
      <c r="Z4901" s="1354"/>
      <c r="AA4901" s="1354"/>
      <c r="AB4901" s="1354"/>
      <c r="AC4901" s="1507">
        <f t="shared" si="1761"/>
        <v>410</v>
      </c>
      <c r="AD4901" s="1508">
        <f t="shared" si="1762"/>
        <v>3280</v>
      </c>
      <c r="AE4901" s="14">
        <f t="shared" si="1769"/>
        <v>20.333333333333332</v>
      </c>
      <c r="AF4901" s="14">
        <f t="shared" si="1763"/>
        <v>0</v>
      </c>
      <c r="AG4901" s="14" t="e">
        <f t="shared" si="1764"/>
        <v>#DIV/0!</v>
      </c>
      <c r="AH4901" s="14" t="e">
        <f t="shared" si="1770"/>
        <v>#DIV/0!</v>
      </c>
      <c r="AI4901" s="14">
        <f t="shared" si="1771"/>
        <v>410</v>
      </c>
      <c r="AJ4901" s="1354"/>
    </row>
    <row r="4902" spans="1:36" ht="25.5" customHeight="1">
      <c r="A4902" s="1503">
        <v>92</v>
      </c>
      <c r="B4902" s="2374" t="s">
        <v>1108</v>
      </c>
      <c r="C4902" s="2212" t="s">
        <v>156</v>
      </c>
      <c r="D4902" s="2312">
        <v>4.5</v>
      </c>
      <c r="E4902" s="2239">
        <v>485</v>
      </c>
      <c r="F4902" s="1350">
        <f t="shared" si="1772"/>
        <v>2182.5</v>
      </c>
      <c r="G4902" s="2239"/>
      <c r="H4902" s="1350">
        <f t="shared" si="1765"/>
        <v>0</v>
      </c>
      <c r="I4902" s="1364">
        <v>44622</v>
      </c>
      <c r="J4902" s="2256" t="s">
        <v>1017</v>
      </c>
      <c r="K4902" s="1354"/>
      <c r="L4902" s="2242"/>
      <c r="M4902" s="1354"/>
      <c r="N4902" s="2239">
        <v>25</v>
      </c>
      <c r="O4902" s="1354">
        <v>50</v>
      </c>
      <c r="P4902" s="2239"/>
      <c r="Q4902" s="1354"/>
      <c r="R4902" s="1354"/>
      <c r="S4902" s="1354"/>
      <c r="T4902" s="1354"/>
      <c r="U4902" s="1354"/>
      <c r="V4902" s="1354"/>
      <c r="W4902" s="1354"/>
      <c r="X4902" s="1354"/>
      <c r="Y4902" s="1354"/>
      <c r="Z4902" s="1354"/>
      <c r="AA4902" s="1354"/>
      <c r="AB4902" s="1354"/>
      <c r="AC4902" s="1507">
        <f t="shared" si="1761"/>
        <v>410</v>
      </c>
      <c r="AD4902" s="1508">
        <f t="shared" si="1762"/>
        <v>1845</v>
      </c>
      <c r="AE4902" s="14">
        <f t="shared" si="1769"/>
        <v>38.56666666666667</v>
      </c>
      <c r="AF4902" s="14">
        <f t="shared" si="1763"/>
        <v>25</v>
      </c>
      <c r="AG4902" s="14">
        <f t="shared" si="1764"/>
        <v>16.399999999999999</v>
      </c>
      <c r="AH4902" s="14">
        <f t="shared" si="1770"/>
        <v>-22.166666666666671</v>
      </c>
      <c r="AI4902" s="14">
        <f t="shared" si="1771"/>
        <v>-554.16666666666674</v>
      </c>
      <c r="AJ4902" s="1354"/>
    </row>
    <row r="4903" spans="1:36" ht="15.75">
      <c r="A4903" s="1503">
        <v>93</v>
      </c>
      <c r="B4903" s="2374" t="s">
        <v>1109</v>
      </c>
      <c r="C4903" s="2212" t="s">
        <v>156</v>
      </c>
      <c r="D4903" s="2312">
        <v>7</v>
      </c>
      <c r="E4903" s="2239">
        <v>1400</v>
      </c>
      <c r="F4903" s="1350">
        <f t="shared" si="1772"/>
        <v>9800</v>
      </c>
      <c r="G4903" s="2239"/>
      <c r="H4903" s="1350">
        <f t="shared" si="1765"/>
        <v>0</v>
      </c>
      <c r="I4903" s="1364">
        <v>44634</v>
      </c>
      <c r="J4903" s="2256" t="s">
        <v>1017</v>
      </c>
      <c r="K4903" s="1354"/>
      <c r="L4903" s="2242"/>
      <c r="M4903" s="1354"/>
      <c r="N4903" s="2239"/>
      <c r="O4903" s="1354"/>
      <c r="P4903" s="2239"/>
      <c r="Q4903" s="1354"/>
      <c r="R4903" s="1354"/>
      <c r="S4903" s="1354"/>
      <c r="T4903" s="1354"/>
      <c r="U4903" s="1354"/>
      <c r="V4903" s="1354"/>
      <c r="W4903" s="1354"/>
      <c r="X4903" s="1354"/>
      <c r="Y4903" s="1354"/>
      <c r="Z4903" s="1354"/>
      <c r="AA4903" s="1354"/>
      <c r="AB4903" s="1354"/>
      <c r="AC4903" s="1507">
        <f t="shared" si="1761"/>
        <v>1400</v>
      </c>
      <c r="AD4903" s="1508">
        <f t="shared" si="1762"/>
        <v>9800</v>
      </c>
      <c r="AE4903" s="14">
        <f t="shared" si="1769"/>
        <v>38.56666666666667</v>
      </c>
      <c r="AF4903" s="14">
        <f t="shared" si="1763"/>
        <v>0</v>
      </c>
      <c r="AG4903" s="14" t="e">
        <f t="shared" si="1764"/>
        <v>#DIV/0!</v>
      </c>
      <c r="AH4903" s="14" t="e">
        <f t="shared" si="1770"/>
        <v>#DIV/0!</v>
      </c>
      <c r="AI4903" s="14">
        <f t="shared" si="1771"/>
        <v>1400</v>
      </c>
      <c r="AJ4903" s="1354"/>
    </row>
    <row r="4904" spans="1:36" ht="15.75">
      <c r="A4904" s="1503">
        <v>94</v>
      </c>
      <c r="B4904" s="2374" t="s">
        <v>1110</v>
      </c>
      <c r="C4904" s="2212" t="s">
        <v>66</v>
      </c>
      <c r="D4904" s="2312">
        <v>1</v>
      </c>
      <c r="E4904" s="2239">
        <v>14</v>
      </c>
      <c r="F4904" s="1350">
        <f t="shared" si="1772"/>
        <v>14</v>
      </c>
      <c r="G4904" s="2239"/>
      <c r="H4904" s="1350">
        <f t="shared" si="1765"/>
        <v>0</v>
      </c>
      <c r="I4904" s="1364">
        <v>44638</v>
      </c>
      <c r="J4904" s="2256" t="s">
        <v>1006</v>
      </c>
      <c r="K4904" s="1354"/>
      <c r="L4904" s="2242"/>
      <c r="M4904" s="1354"/>
      <c r="N4904" s="2239"/>
      <c r="O4904" s="1354"/>
      <c r="P4904" s="2239"/>
      <c r="Q4904" s="1354"/>
      <c r="R4904" s="1354"/>
      <c r="S4904" s="1354"/>
      <c r="T4904" s="1354"/>
      <c r="U4904" s="1354"/>
      <c r="V4904" s="1354"/>
      <c r="W4904" s="1354"/>
      <c r="X4904" s="1354"/>
      <c r="Y4904" s="1354"/>
      <c r="Z4904" s="1354"/>
      <c r="AA4904" s="1354"/>
      <c r="AB4904" s="1354"/>
      <c r="AC4904" s="1507">
        <f t="shared" si="1761"/>
        <v>14</v>
      </c>
      <c r="AD4904" s="1508">
        <f t="shared" si="1762"/>
        <v>14</v>
      </c>
      <c r="AE4904" s="14" t="s">
        <v>334</v>
      </c>
      <c r="AF4904" s="14">
        <f t="shared" si="1763"/>
        <v>0</v>
      </c>
      <c r="AG4904" s="14" t="e">
        <f t="shared" si="1764"/>
        <v>#DIV/0!</v>
      </c>
      <c r="AH4904" s="14" t="s">
        <v>334</v>
      </c>
      <c r="AI4904" s="14" t="s">
        <v>334</v>
      </c>
      <c r="AJ4904" s="1354"/>
    </row>
    <row r="4905" spans="1:36" ht="15.75">
      <c r="A4905" s="1503">
        <v>95</v>
      </c>
      <c r="B4905" s="2374" t="s">
        <v>1111</v>
      </c>
      <c r="C4905" s="2212" t="s">
        <v>153</v>
      </c>
      <c r="D4905" s="2312">
        <v>0.9</v>
      </c>
      <c r="E4905" s="2239">
        <v>105</v>
      </c>
      <c r="F4905" s="1350">
        <f t="shared" si="1772"/>
        <v>94.5</v>
      </c>
      <c r="G4905" s="2239"/>
      <c r="H4905" s="1350">
        <f t="shared" si="1765"/>
        <v>0</v>
      </c>
      <c r="I4905" s="1364">
        <v>44631</v>
      </c>
      <c r="J4905" s="2256" t="s">
        <v>3301</v>
      </c>
      <c r="K4905" s="1354"/>
      <c r="L4905" s="2242"/>
      <c r="M4905" s="1354"/>
      <c r="N4905" s="2239">
        <v>33</v>
      </c>
      <c r="O4905" s="1354">
        <v>25</v>
      </c>
      <c r="P4905" s="2239"/>
      <c r="Q4905" s="1354"/>
      <c r="R4905" s="1354"/>
      <c r="S4905" s="1354"/>
      <c r="T4905" s="1354"/>
      <c r="U4905" s="1354"/>
      <c r="V4905" s="1354"/>
      <c r="W4905" s="1354"/>
      <c r="X4905" s="1354"/>
      <c r="Y4905" s="1354"/>
      <c r="Z4905" s="1354"/>
      <c r="AA4905" s="1354"/>
      <c r="AB4905" s="1354"/>
      <c r="AC4905" s="1507">
        <f t="shared" si="1761"/>
        <v>47</v>
      </c>
      <c r="AD4905" s="1508">
        <f t="shared" si="1762"/>
        <v>42.300000000000004</v>
      </c>
      <c r="AE4905" s="14">
        <f>(J4905-"01.04.2023")/30</f>
        <v>6.1</v>
      </c>
      <c r="AF4905" s="14">
        <f t="shared" si="1763"/>
        <v>19.333333333333332</v>
      </c>
      <c r="AG4905" s="14">
        <f t="shared" si="1764"/>
        <v>2.431034482758621</v>
      </c>
      <c r="AH4905" s="14">
        <f>AG4905-AE4905</f>
        <v>-3.6689655172413786</v>
      </c>
      <c r="AI4905" s="14">
        <f>AC4905-(AE4905*AF4905)</f>
        <v>-70.933333333333323</v>
      </c>
      <c r="AJ4905" s="1354"/>
    </row>
    <row r="4906" spans="1:36" ht="15.75">
      <c r="A4906" s="1503">
        <v>96</v>
      </c>
      <c r="B4906" s="2374" t="s">
        <v>1112</v>
      </c>
      <c r="C4906" s="2212" t="s">
        <v>66</v>
      </c>
      <c r="D4906" s="2312">
        <v>1</v>
      </c>
      <c r="E4906" s="2239">
        <v>10</v>
      </c>
      <c r="F4906" s="1350">
        <f t="shared" si="1772"/>
        <v>10</v>
      </c>
      <c r="G4906" s="2239"/>
      <c r="H4906" s="1350">
        <f t="shared" si="1765"/>
        <v>0</v>
      </c>
      <c r="I4906" s="1364">
        <v>44638</v>
      </c>
      <c r="J4906" s="2256" t="s">
        <v>1006</v>
      </c>
      <c r="K4906" s="1354"/>
      <c r="L4906" s="2242"/>
      <c r="M4906" s="1354"/>
      <c r="N4906" s="2239"/>
      <c r="O4906" s="1354"/>
      <c r="P4906" s="2239"/>
      <c r="Q4906" s="1354"/>
      <c r="R4906" s="1354"/>
      <c r="S4906" s="1354"/>
      <c r="T4906" s="1354"/>
      <c r="U4906" s="1354"/>
      <c r="V4906" s="1354"/>
      <c r="W4906" s="1354"/>
      <c r="X4906" s="1354"/>
      <c r="Y4906" s="1354"/>
      <c r="Z4906" s="1354"/>
      <c r="AA4906" s="1354"/>
      <c r="AB4906" s="1354"/>
      <c r="AC4906" s="1507">
        <f t="shared" si="1761"/>
        <v>10</v>
      </c>
      <c r="AD4906" s="1508">
        <f t="shared" si="1762"/>
        <v>10</v>
      </c>
      <c r="AE4906" s="14" t="s">
        <v>334</v>
      </c>
      <c r="AF4906" s="14">
        <f t="shared" si="1763"/>
        <v>0</v>
      </c>
      <c r="AG4906" s="14" t="e">
        <f t="shared" si="1764"/>
        <v>#DIV/0!</v>
      </c>
      <c r="AH4906" s="14" t="s">
        <v>334</v>
      </c>
      <c r="AI4906" s="14" t="s">
        <v>334</v>
      </c>
      <c r="AJ4906" s="1354"/>
    </row>
    <row r="4907" spans="1:36" ht="15.75">
      <c r="A4907" s="1503">
        <v>97</v>
      </c>
      <c r="B4907" s="2374" t="s">
        <v>1113</v>
      </c>
      <c r="C4907" s="2212" t="s">
        <v>66</v>
      </c>
      <c r="D4907" s="2312">
        <v>12</v>
      </c>
      <c r="E4907" s="2239">
        <v>100</v>
      </c>
      <c r="F4907" s="1350">
        <f t="shared" si="1772"/>
        <v>1200</v>
      </c>
      <c r="G4907" s="2239"/>
      <c r="H4907" s="1350">
        <f t="shared" si="1765"/>
        <v>0</v>
      </c>
      <c r="I4907" s="1364">
        <v>44638</v>
      </c>
      <c r="J4907" s="2256" t="s">
        <v>1006</v>
      </c>
      <c r="K4907" s="1354"/>
      <c r="L4907" s="2242"/>
      <c r="M4907" s="1354"/>
      <c r="N4907" s="2239"/>
      <c r="O4907" s="1354"/>
      <c r="P4907" s="2239"/>
      <c r="Q4907" s="1354"/>
      <c r="R4907" s="1354"/>
      <c r="S4907" s="1354"/>
      <c r="T4907" s="1354"/>
      <c r="U4907" s="1354"/>
      <c r="V4907" s="1354"/>
      <c r="W4907" s="1354"/>
      <c r="X4907" s="1354"/>
      <c r="Y4907" s="1354"/>
      <c r="Z4907" s="1354"/>
      <c r="AA4907" s="1354"/>
      <c r="AB4907" s="1354"/>
      <c r="AC4907" s="1507">
        <f t="shared" si="1761"/>
        <v>100</v>
      </c>
      <c r="AD4907" s="1508">
        <f t="shared" si="1762"/>
        <v>1200</v>
      </c>
      <c r="AE4907" s="14" t="s">
        <v>334</v>
      </c>
      <c r="AF4907" s="14">
        <f t="shared" si="1763"/>
        <v>0</v>
      </c>
      <c r="AG4907" s="14" t="e">
        <f t="shared" si="1764"/>
        <v>#DIV/0!</v>
      </c>
      <c r="AH4907" s="14" t="s">
        <v>334</v>
      </c>
      <c r="AI4907" s="14" t="s">
        <v>334</v>
      </c>
      <c r="AJ4907" s="1354"/>
    </row>
    <row r="4908" spans="1:36" ht="15.75">
      <c r="A4908" s="1503">
        <v>98</v>
      </c>
      <c r="B4908" s="2374" t="s">
        <v>1114</v>
      </c>
      <c r="C4908" s="2212" t="s">
        <v>156</v>
      </c>
      <c r="D4908" s="2312">
        <v>10</v>
      </c>
      <c r="E4908" s="2239">
        <v>33</v>
      </c>
      <c r="F4908" s="1350">
        <f t="shared" si="1772"/>
        <v>330</v>
      </c>
      <c r="G4908" s="2239"/>
      <c r="H4908" s="1350">
        <f t="shared" si="1765"/>
        <v>0</v>
      </c>
      <c r="I4908" s="1364">
        <v>44645</v>
      </c>
      <c r="J4908" s="2256" t="s">
        <v>3302</v>
      </c>
      <c r="K4908" s="1354"/>
      <c r="L4908" s="2242"/>
      <c r="M4908" s="1354"/>
      <c r="N4908" s="2239">
        <v>4</v>
      </c>
      <c r="O4908" s="1354">
        <v>9</v>
      </c>
      <c r="P4908" s="2239"/>
      <c r="Q4908" s="1354"/>
      <c r="R4908" s="1354"/>
      <c r="S4908" s="1354"/>
      <c r="T4908" s="1354"/>
      <c r="U4908" s="1354"/>
      <c r="V4908" s="1354"/>
      <c r="W4908" s="1354"/>
      <c r="X4908" s="1354"/>
      <c r="Y4908" s="1354"/>
      <c r="Z4908" s="1354"/>
      <c r="AA4908" s="1354"/>
      <c r="AB4908" s="1354"/>
      <c r="AC4908" s="1507">
        <f t="shared" si="1761"/>
        <v>20</v>
      </c>
      <c r="AD4908" s="1508">
        <f t="shared" si="1762"/>
        <v>200</v>
      </c>
      <c r="AE4908" s="14">
        <f>(J4908-"01.04.2023")/30</f>
        <v>36.299999999999997</v>
      </c>
      <c r="AF4908" s="14">
        <f t="shared" si="1763"/>
        <v>4.333333333333333</v>
      </c>
      <c r="AG4908" s="14">
        <f t="shared" si="1764"/>
        <v>4.6153846153846159</v>
      </c>
      <c r="AH4908" s="14">
        <f>AG4908-AE4908</f>
        <v>-31.68461538461538</v>
      </c>
      <c r="AI4908" s="14">
        <f>AC4908-(AE4908*AF4908)</f>
        <v>-137.29999999999998</v>
      </c>
      <c r="AJ4908" s="1354"/>
    </row>
    <row r="4909" spans="1:36" ht="15.75">
      <c r="A4909" s="1503">
        <v>99</v>
      </c>
      <c r="B4909" s="2374" t="s">
        <v>1115</v>
      </c>
      <c r="C4909" s="2212" t="s">
        <v>153</v>
      </c>
      <c r="D4909" s="2312">
        <v>3.7</v>
      </c>
      <c r="E4909" s="2239">
        <v>510</v>
      </c>
      <c r="F4909" s="1350">
        <f t="shared" si="1772"/>
        <v>1887</v>
      </c>
      <c r="G4909" s="2239"/>
      <c r="H4909" s="1350">
        <f t="shared" si="1765"/>
        <v>0</v>
      </c>
      <c r="I4909" s="1364">
        <v>44622</v>
      </c>
      <c r="J4909" s="2256" t="s">
        <v>3301</v>
      </c>
      <c r="K4909" s="1354"/>
      <c r="L4909" s="2242"/>
      <c r="M4909" s="1354"/>
      <c r="N4909" s="2239">
        <v>90</v>
      </c>
      <c r="O4909" s="1354">
        <v>250</v>
      </c>
      <c r="P4909" s="2239">
        <v>70</v>
      </c>
      <c r="Q4909" s="1354"/>
      <c r="R4909" s="1354"/>
      <c r="S4909" s="1354"/>
      <c r="T4909" s="1354"/>
      <c r="U4909" s="1354"/>
      <c r="V4909" s="1354"/>
      <c r="W4909" s="1354"/>
      <c r="X4909" s="1354"/>
      <c r="Y4909" s="1354"/>
      <c r="Z4909" s="1354"/>
      <c r="AA4909" s="1354"/>
      <c r="AB4909" s="1354"/>
      <c r="AC4909" s="1507">
        <f t="shared" si="1761"/>
        <v>100</v>
      </c>
      <c r="AD4909" s="1508">
        <f t="shared" si="1762"/>
        <v>370</v>
      </c>
      <c r="AE4909" s="14">
        <f>(J4909-"01.04.2023")/30</f>
        <v>6.1</v>
      </c>
      <c r="AF4909" s="14">
        <f t="shared" si="1763"/>
        <v>136.66666666666666</v>
      </c>
      <c r="AG4909" s="14">
        <f t="shared" si="1764"/>
        <v>0.73170731707317083</v>
      </c>
      <c r="AH4909" s="14">
        <f>AG4909-AE4909</f>
        <v>-5.3682926829268292</v>
      </c>
      <c r="AI4909" s="14">
        <f>AC4909-(AE4909*AF4909)</f>
        <v>-733.66666666666652</v>
      </c>
      <c r="AJ4909" s="1354"/>
    </row>
    <row r="4910" spans="1:36" ht="15.75">
      <c r="A4910" s="1503">
        <v>100</v>
      </c>
      <c r="B4910" s="2374" t="s">
        <v>1116</v>
      </c>
      <c r="C4910" s="2212" t="s">
        <v>176</v>
      </c>
      <c r="D4910" s="2312">
        <v>7</v>
      </c>
      <c r="E4910" s="2239">
        <v>2</v>
      </c>
      <c r="F4910" s="1350">
        <f t="shared" si="1772"/>
        <v>14</v>
      </c>
      <c r="G4910" s="2239"/>
      <c r="H4910" s="1350">
        <f t="shared" si="1765"/>
        <v>0</v>
      </c>
      <c r="I4910" s="1364">
        <v>44642</v>
      </c>
      <c r="J4910" s="2256" t="s">
        <v>3303</v>
      </c>
      <c r="K4910" s="1354"/>
      <c r="L4910" s="2242"/>
      <c r="M4910" s="1354"/>
      <c r="N4910" s="2239"/>
      <c r="O4910" s="1354"/>
      <c r="P4910" s="2239"/>
      <c r="Q4910" s="1354"/>
      <c r="R4910" s="1354"/>
      <c r="S4910" s="1354"/>
      <c r="T4910" s="1354"/>
      <c r="U4910" s="1354"/>
      <c r="V4910" s="1354"/>
      <c r="W4910" s="1354"/>
      <c r="X4910" s="1354"/>
      <c r="Y4910" s="1354"/>
      <c r="Z4910" s="1354"/>
      <c r="AA4910" s="1354"/>
      <c r="AB4910" s="1354"/>
      <c r="AC4910" s="1507">
        <f t="shared" si="1761"/>
        <v>2</v>
      </c>
      <c r="AD4910" s="1508">
        <f t="shared" si="1762"/>
        <v>14</v>
      </c>
      <c r="AE4910" s="14">
        <f>(J4910-"01.04.2023")/30</f>
        <v>36.533333333333331</v>
      </c>
      <c r="AF4910" s="14">
        <f t="shared" si="1763"/>
        <v>0</v>
      </c>
      <c r="AG4910" s="14" t="e">
        <f t="shared" si="1764"/>
        <v>#DIV/0!</v>
      </c>
      <c r="AH4910" s="14" t="e">
        <f>AG4910-AE4910</f>
        <v>#DIV/0!</v>
      </c>
      <c r="AI4910" s="14">
        <f>AC4910-(AE4910*AF4910)</f>
        <v>2</v>
      </c>
      <c r="AJ4910" s="1354"/>
    </row>
    <row r="4911" spans="1:36" ht="15.75">
      <c r="A4911" s="1503">
        <v>101</v>
      </c>
      <c r="B4911" s="2374" t="s">
        <v>1117</v>
      </c>
      <c r="C4911" s="2212" t="s">
        <v>153</v>
      </c>
      <c r="D4911" s="2312">
        <v>0.8</v>
      </c>
      <c r="E4911" s="2239">
        <v>4280</v>
      </c>
      <c r="F4911" s="1350">
        <f t="shared" si="1772"/>
        <v>3424</v>
      </c>
      <c r="G4911" s="2239"/>
      <c r="H4911" s="1350">
        <f t="shared" si="1765"/>
        <v>0</v>
      </c>
      <c r="I4911" s="1364">
        <v>44631</v>
      </c>
      <c r="J4911" s="2256" t="s">
        <v>3279</v>
      </c>
      <c r="K4911" s="1354"/>
      <c r="L4911" s="2242"/>
      <c r="M4911" s="1354"/>
      <c r="N4911" s="2239">
        <v>310</v>
      </c>
      <c r="O4911" s="1354">
        <v>270</v>
      </c>
      <c r="P4911" s="2239">
        <v>391</v>
      </c>
      <c r="Q4911" s="1354"/>
      <c r="R4911" s="1354"/>
      <c r="S4911" s="1354"/>
      <c r="T4911" s="1354"/>
      <c r="U4911" s="1354"/>
      <c r="V4911" s="1354"/>
      <c r="W4911" s="1354"/>
      <c r="X4911" s="1354"/>
      <c r="Y4911" s="1354"/>
      <c r="Z4911" s="1354"/>
      <c r="AA4911" s="1354"/>
      <c r="AB4911" s="1354"/>
      <c r="AC4911" s="1507">
        <f t="shared" si="1761"/>
        <v>3309</v>
      </c>
      <c r="AD4911" s="1508">
        <f t="shared" si="1762"/>
        <v>2647.2000000000003</v>
      </c>
      <c r="AE4911" s="14">
        <f>(J4911-"01.04.2023")/30</f>
        <v>11.166666666666666</v>
      </c>
      <c r="AF4911" s="14">
        <f t="shared" si="1763"/>
        <v>323.66666666666669</v>
      </c>
      <c r="AG4911" s="14">
        <f t="shared" si="1764"/>
        <v>10.223480947476828</v>
      </c>
      <c r="AH4911" s="14">
        <f>AG4911-AE4911</f>
        <v>-0.94318571918983807</v>
      </c>
      <c r="AI4911" s="14">
        <f>AC4911-(AE4911*AF4911)</f>
        <v>-305.27777777777783</v>
      </c>
      <c r="AJ4911" s="1354"/>
    </row>
    <row r="4912" spans="1:36" ht="15.75">
      <c r="A4912" s="1503">
        <v>102</v>
      </c>
      <c r="B4912" s="2374" t="s">
        <v>1118</v>
      </c>
      <c r="C4912" s="2212" t="s">
        <v>66</v>
      </c>
      <c r="D4912" s="2312">
        <v>40</v>
      </c>
      <c r="E4912" s="2239">
        <v>33</v>
      </c>
      <c r="F4912" s="1350">
        <f t="shared" si="1772"/>
        <v>1320</v>
      </c>
      <c r="G4912" s="2239"/>
      <c r="H4912" s="1350">
        <f t="shared" si="1765"/>
        <v>0</v>
      </c>
      <c r="I4912" s="1364">
        <v>44645</v>
      </c>
      <c r="J4912" s="2256" t="s">
        <v>1006</v>
      </c>
      <c r="K4912" s="1354"/>
      <c r="L4912" s="2242"/>
      <c r="M4912" s="1354"/>
      <c r="N4912" s="2239"/>
      <c r="O4912" s="1354"/>
      <c r="P4912" s="2239"/>
      <c r="Q4912" s="1354"/>
      <c r="R4912" s="1354"/>
      <c r="S4912" s="1354"/>
      <c r="T4912" s="1354"/>
      <c r="U4912" s="1354"/>
      <c r="V4912" s="1354"/>
      <c r="W4912" s="1354"/>
      <c r="X4912" s="1354"/>
      <c r="Y4912" s="1354"/>
      <c r="Z4912" s="1354"/>
      <c r="AA4912" s="1354"/>
      <c r="AB4912" s="1354"/>
      <c r="AC4912" s="1507">
        <f t="shared" si="1761"/>
        <v>33</v>
      </c>
      <c r="AD4912" s="1508">
        <f t="shared" si="1762"/>
        <v>1320</v>
      </c>
      <c r="AE4912" s="14" t="s">
        <v>334</v>
      </c>
      <c r="AF4912" s="14">
        <f t="shared" si="1763"/>
        <v>0</v>
      </c>
      <c r="AG4912" s="14" t="e">
        <f t="shared" si="1764"/>
        <v>#DIV/0!</v>
      </c>
      <c r="AH4912" s="14" t="s">
        <v>334</v>
      </c>
      <c r="AI4912" s="14" t="s">
        <v>334</v>
      </c>
      <c r="AJ4912" s="1354"/>
    </row>
    <row r="4913" spans="1:36" ht="15.75">
      <c r="A4913" s="1503">
        <v>104</v>
      </c>
      <c r="B4913" s="2374" t="s">
        <v>1119</v>
      </c>
      <c r="C4913" s="2212" t="s">
        <v>66</v>
      </c>
      <c r="D4913" s="2312">
        <v>400</v>
      </c>
      <c r="E4913" s="2239">
        <v>3</v>
      </c>
      <c r="F4913" s="1350">
        <f t="shared" si="1772"/>
        <v>1200</v>
      </c>
      <c r="G4913" s="2239"/>
      <c r="H4913" s="1350">
        <f t="shared" si="1765"/>
        <v>0</v>
      </c>
      <c r="I4913" s="1364">
        <v>43937</v>
      </c>
      <c r="J4913" s="2256" t="s">
        <v>1006</v>
      </c>
      <c r="K4913" s="1354"/>
      <c r="L4913" s="2242"/>
      <c r="M4913" s="1354"/>
      <c r="N4913" s="2239"/>
      <c r="O4913" s="1354"/>
      <c r="P4913" s="2239"/>
      <c r="Q4913" s="1354"/>
      <c r="R4913" s="1354"/>
      <c r="S4913" s="1354"/>
      <c r="T4913" s="1354"/>
      <c r="U4913" s="1354"/>
      <c r="V4913" s="1354"/>
      <c r="W4913" s="1354"/>
      <c r="X4913" s="1354"/>
      <c r="Y4913" s="1354"/>
      <c r="Z4913" s="1354"/>
      <c r="AA4913" s="1354"/>
      <c r="AB4913" s="1354"/>
      <c r="AC4913" s="1507">
        <f t="shared" si="1761"/>
        <v>3</v>
      </c>
      <c r="AD4913" s="1508">
        <f t="shared" si="1762"/>
        <v>1200</v>
      </c>
      <c r="AE4913" s="14" t="s">
        <v>334</v>
      </c>
      <c r="AF4913" s="14">
        <f t="shared" si="1763"/>
        <v>0</v>
      </c>
      <c r="AG4913" s="14" t="e">
        <f t="shared" si="1764"/>
        <v>#DIV/0!</v>
      </c>
      <c r="AH4913" s="14" t="s">
        <v>334</v>
      </c>
      <c r="AI4913" s="14" t="s">
        <v>334</v>
      </c>
      <c r="AJ4913" s="1354"/>
    </row>
    <row r="4914" spans="1:36" ht="15.75">
      <c r="A4914" s="1503">
        <v>105</v>
      </c>
      <c r="B4914" s="2374" t="s">
        <v>1120</v>
      </c>
      <c r="C4914" s="2212" t="s">
        <v>66</v>
      </c>
      <c r="D4914" s="2312">
        <v>70</v>
      </c>
      <c r="E4914" s="2239">
        <v>15</v>
      </c>
      <c r="F4914" s="1350">
        <f t="shared" si="1772"/>
        <v>1050</v>
      </c>
      <c r="G4914" s="2239"/>
      <c r="H4914" s="1350">
        <f t="shared" si="1765"/>
        <v>0</v>
      </c>
      <c r="I4914" s="1364">
        <v>44634</v>
      </c>
      <c r="J4914" s="2256" t="s">
        <v>1006</v>
      </c>
      <c r="K4914" s="1354"/>
      <c r="L4914" s="2242"/>
      <c r="M4914" s="1354"/>
      <c r="N4914" s="2239"/>
      <c r="O4914" s="1354"/>
      <c r="P4914" s="2239"/>
      <c r="Q4914" s="1354"/>
      <c r="R4914" s="1354"/>
      <c r="S4914" s="1354"/>
      <c r="T4914" s="1354"/>
      <c r="U4914" s="1354"/>
      <c r="V4914" s="1354"/>
      <c r="W4914" s="1354"/>
      <c r="X4914" s="1354"/>
      <c r="Y4914" s="1354"/>
      <c r="Z4914" s="1354"/>
      <c r="AA4914" s="1354"/>
      <c r="AB4914" s="1354"/>
      <c r="AC4914" s="1507">
        <f t="shared" si="1761"/>
        <v>15</v>
      </c>
      <c r="AD4914" s="1508">
        <f t="shared" si="1762"/>
        <v>1050</v>
      </c>
      <c r="AE4914" s="14" t="s">
        <v>334</v>
      </c>
      <c r="AF4914" s="14">
        <f t="shared" si="1763"/>
        <v>0</v>
      </c>
      <c r="AG4914" s="14" t="e">
        <f t="shared" si="1764"/>
        <v>#DIV/0!</v>
      </c>
      <c r="AH4914" s="14" t="s">
        <v>334</v>
      </c>
      <c r="AI4914" s="14" t="s">
        <v>334</v>
      </c>
      <c r="AJ4914" s="1354"/>
    </row>
    <row r="4915" spans="1:36" ht="15.75">
      <c r="A4915" s="1503">
        <v>106</v>
      </c>
      <c r="B4915" s="2374" t="s">
        <v>1121</v>
      </c>
      <c r="C4915" s="2212" t="s">
        <v>66</v>
      </c>
      <c r="D4915" s="2312">
        <v>20</v>
      </c>
      <c r="E4915" s="2239">
        <v>59</v>
      </c>
      <c r="F4915" s="1350">
        <f t="shared" si="1772"/>
        <v>1180</v>
      </c>
      <c r="G4915" s="2239"/>
      <c r="H4915" s="1350">
        <f t="shared" si="1765"/>
        <v>0</v>
      </c>
      <c r="I4915" s="1364">
        <v>44634</v>
      </c>
      <c r="J4915" s="2256" t="s">
        <v>1006</v>
      </c>
      <c r="K4915" s="1354"/>
      <c r="L4915" s="2242"/>
      <c r="M4915" s="1354"/>
      <c r="N4915" s="2239"/>
      <c r="O4915" s="1354"/>
      <c r="P4915" s="2239"/>
      <c r="Q4915" s="1354"/>
      <c r="R4915" s="1354"/>
      <c r="S4915" s="1354"/>
      <c r="T4915" s="1354"/>
      <c r="U4915" s="1354"/>
      <c r="V4915" s="1354"/>
      <c r="W4915" s="1354"/>
      <c r="X4915" s="1354"/>
      <c r="Y4915" s="1354"/>
      <c r="Z4915" s="1354"/>
      <c r="AA4915" s="1354"/>
      <c r="AB4915" s="1354"/>
      <c r="AC4915" s="1507">
        <f t="shared" si="1761"/>
        <v>59</v>
      </c>
      <c r="AD4915" s="1508">
        <f t="shared" si="1762"/>
        <v>1180</v>
      </c>
      <c r="AE4915" s="14" t="s">
        <v>334</v>
      </c>
      <c r="AF4915" s="14">
        <f t="shared" si="1763"/>
        <v>0</v>
      </c>
      <c r="AG4915" s="14" t="e">
        <f t="shared" si="1764"/>
        <v>#DIV/0!</v>
      </c>
      <c r="AH4915" s="14" t="s">
        <v>334</v>
      </c>
      <c r="AI4915" s="14" t="s">
        <v>334</v>
      </c>
      <c r="AJ4915" s="1354"/>
    </row>
    <row r="4916" spans="1:36" ht="15.75">
      <c r="A4916" s="1503">
        <v>108</v>
      </c>
      <c r="B4916" s="2374" t="s">
        <v>1122</v>
      </c>
      <c r="C4916" s="2212" t="s">
        <v>156</v>
      </c>
      <c r="D4916" s="2312">
        <v>1.5</v>
      </c>
      <c r="E4916" s="2239">
        <v>140</v>
      </c>
      <c r="F4916" s="1350">
        <f t="shared" si="1772"/>
        <v>210</v>
      </c>
      <c r="G4916" s="2239"/>
      <c r="H4916" s="1350">
        <f t="shared" si="1765"/>
        <v>0</v>
      </c>
      <c r="I4916" s="1364">
        <v>44622</v>
      </c>
      <c r="J4916" s="2256" t="s">
        <v>3288</v>
      </c>
      <c r="K4916" s="1354"/>
      <c r="L4916" s="2242"/>
      <c r="M4916" s="1354"/>
      <c r="N4916" s="2239">
        <v>40</v>
      </c>
      <c r="O4916" s="1354">
        <v>20</v>
      </c>
      <c r="P4916" s="2239">
        <v>5</v>
      </c>
      <c r="Q4916" s="1354"/>
      <c r="R4916" s="1354"/>
      <c r="S4916" s="1354"/>
      <c r="T4916" s="1354"/>
      <c r="U4916" s="1354"/>
      <c r="V4916" s="1354"/>
      <c r="W4916" s="1354"/>
      <c r="X4916" s="1354"/>
      <c r="Y4916" s="1354"/>
      <c r="Z4916" s="1354"/>
      <c r="AA4916" s="1354"/>
      <c r="AB4916" s="1354"/>
      <c r="AC4916" s="1507">
        <f t="shared" si="1761"/>
        <v>75</v>
      </c>
      <c r="AD4916" s="1508">
        <f t="shared" si="1762"/>
        <v>112.5</v>
      </c>
      <c r="AE4916" s="14">
        <f>(J4916-"01.04.2023")/30</f>
        <v>42.633333333333333</v>
      </c>
      <c r="AF4916" s="14">
        <f t="shared" si="1763"/>
        <v>21.666666666666668</v>
      </c>
      <c r="AG4916" s="14">
        <f t="shared" si="1764"/>
        <v>3.4615384615384612</v>
      </c>
      <c r="AH4916" s="14">
        <f>AG4916-AE4916</f>
        <v>-39.171794871794873</v>
      </c>
      <c r="AI4916" s="14">
        <f>AC4916-(AE4916*AF4916)</f>
        <v>-848.72222222222229</v>
      </c>
      <c r="AJ4916" s="1354"/>
    </row>
    <row r="4917" spans="1:36" ht="15.75">
      <c r="A4917" s="1503">
        <v>109</v>
      </c>
      <c r="B4917" s="2374" t="s">
        <v>1123</v>
      </c>
      <c r="C4917" s="2212" t="s">
        <v>143</v>
      </c>
      <c r="D4917" s="2312">
        <v>12</v>
      </c>
      <c r="E4917" s="2239">
        <v>6</v>
      </c>
      <c r="F4917" s="1350">
        <f t="shared" si="1772"/>
        <v>72</v>
      </c>
      <c r="G4917" s="2239"/>
      <c r="H4917" s="1350">
        <f t="shared" si="1765"/>
        <v>0</v>
      </c>
      <c r="I4917" s="1364">
        <v>44638</v>
      </c>
      <c r="J4917" s="2256" t="s">
        <v>3305</v>
      </c>
      <c r="K4917" s="1354"/>
      <c r="L4917" s="2242"/>
      <c r="M4917" s="1354"/>
      <c r="N4917" s="2239"/>
      <c r="O4917" s="1354"/>
      <c r="P4917" s="2239"/>
      <c r="Q4917" s="1354"/>
      <c r="R4917" s="1354"/>
      <c r="S4917" s="1354"/>
      <c r="T4917" s="1354"/>
      <c r="U4917" s="1354"/>
      <c r="V4917" s="1354"/>
      <c r="W4917" s="1354"/>
      <c r="X4917" s="1354"/>
      <c r="Y4917" s="1354"/>
      <c r="Z4917" s="1354"/>
      <c r="AA4917" s="1354"/>
      <c r="AB4917" s="1354"/>
      <c r="AC4917" s="1507">
        <f t="shared" si="1761"/>
        <v>6</v>
      </c>
      <c r="AD4917" s="1508">
        <f t="shared" si="1762"/>
        <v>72</v>
      </c>
      <c r="AE4917" s="14">
        <f>(J4917-"01.04.2023")/30</f>
        <v>23.9</v>
      </c>
      <c r="AF4917" s="14">
        <f t="shared" si="1763"/>
        <v>0</v>
      </c>
      <c r="AG4917" s="14" t="e">
        <f t="shared" si="1764"/>
        <v>#DIV/0!</v>
      </c>
      <c r="AH4917" s="14" t="e">
        <f>AG4917-AE4917</f>
        <v>#DIV/0!</v>
      </c>
      <c r="AI4917" s="14">
        <f>AC4917-(AE4917*AF4917)</f>
        <v>6</v>
      </c>
      <c r="AJ4917" s="1354"/>
    </row>
    <row r="4918" spans="1:36" ht="15.75">
      <c r="A4918" s="1503">
        <v>110</v>
      </c>
      <c r="B4918" s="2376" t="s">
        <v>3306</v>
      </c>
      <c r="C4918" s="1509" t="s">
        <v>66</v>
      </c>
      <c r="D4918" s="1350">
        <v>30</v>
      </c>
      <c r="E4918" s="1350">
        <v>20</v>
      </c>
      <c r="F4918" s="1350">
        <f t="shared" si="1772"/>
        <v>600</v>
      </c>
      <c r="G4918" s="1350"/>
      <c r="H4918" s="1350">
        <f t="shared" si="1765"/>
        <v>0</v>
      </c>
      <c r="I4918" s="1364">
        <v>44697</v>
      </c>
      <c r="J4918" s="2256" t="s">
        <v>1006</v>
      </c>
      <c r="K4918" s="1354"/>
      <c r="L4918" s="2242"/>
      <c r="M4918" s="1354"/>
      <c r="N4918" s="2239"/>
      <c r="O4918" s="1354"/>
      <c r="P4918" s="2246"/>
      <c r="Q4918" s="1354"/>
      <c r="R4918" s="1354"/>
      <c r="S4918" s="1354"/>
      <c r="T4918" s="1354"/>
      <c r="U4918" s="1354"/>
      <c r="V4918" s="1354"/>
      <c r="W4918" s="1354"/>
      <c r="X4918" s="1354"/>
      <c r="Y4918" s="1354"/>
      <c r="Z4918" s="1354"/>
      <c r="AA4918" s="1354"/>
      <c r="AB4918" s="1354"/>
      <c r="AC4918" s="1507">
        <f t="shared" si="1761"/>
        <v>20</v>
      </c>
      <c r="AD4918" s="1508">
        <f t="shared" si="1762"/>
        <v>600</v>
      </c>
      <c r="AE4918" s="14" t="s">
        <v>334</v>
      </c>
      <c r="AF4918" s="14">
        <f t="shared" si="1763"/>
        <v>0</v>
      </c>
      <c r="AG4918" s="14" t="e">
        <f t="shared" si="1764"/>
        <v>#DIV/0!</v>
      </c>
      <c r="AH4918" s="14" t="s">
        <v>334</v>
      </c>
      <c r="AI4918" s="14" t="s">
        <v>334</v>
      </c>
      <c r="AJ4918" s="1354"/>
    </row>
    <row r="4919" spans="1:36" ht="15.75" customHeight="1">
      <c r="A4919" s="1503">
        <v>111</v>
      </c>
      <c r="B4919" s="2376" t="s">
        <v>3307</v>
      </c>
      <c r="C4919" s="1509" t="s">
        <v>66</v>
      </c>
      <c r="D4919" s="1350">
        <v>80</v>
      </c>
      <c r="E4919" s="1350">
        <v>3</v>
      </c>
      <c r="F4919" s="1350">
        <f t="shared" si="1772"/>
        <v>240</v>
      </c>
      <c r="G4919" s="1350"/>
      <c r="H4919" s="1350">
        <f t="shared" si="1765"/>
        <v>0</v>
      </c>
      <c r="I4919" s="1364">
        <v>44697</v>
      </c>
      <c r="J4919" s="2256" t="s">
        <v>1006</v>
      </c>
      <c r="K4919" s="1354"/>
      <c r="L4919" s="2242"/>
      <c r="M4919" s="1354"/>
      <c r="N4919" s="2239"/>
      <c r="O4919" s="1354"/>
      <c r="P4919" s="2246"/>
      <c r="Q4919" s="1354"/>
      <c r="R4919" s="1354"/>
      <c r="S4919" s="1354"/>
      <c r="T4919" s="1354"/>
      <c r="U4919" s="1354"/>
      <c r="V4919" s="1354"/>
      <c r="W4919" s="1354"/>
      <c r="X4919" s="1354"/>
      <c r="Y4919" s="1354"/>
      <c r="Z4919" s="1354"/>
      <c r="AA4919" s="1354"/>
      <c r="AB4919" s="1354"/>
      <c r="AC4919" s="1507">
        <f t="shared" si="1761"/>
        <v>3</v>
      </c>
      <c r="AD4919" s="1508">
        <f t="shared" si="1762"/>
        <v>240</v>
      </c>
      <c r="AE4919" s="14" t="s">
        <v>334</v>
      </c>
      <c r="AF4919" s="14">
        <f t="shared" si="1763"/>
        <v>0</v>
      </c>
      <c r="AG4919" s="14" t="e">
        <f t="shared" si="1764"/>
        <v>#DIV/0!</v>
      </c>
      <c r="AH4919" s="14" t="s">
        <v>334</v>
      </c>
      <c r="AI4919" s="14" t="s">
        <v>334</v>
      </c>
      <c r="AJ4919" s="1354"/>
    </row>
    <row r="4920" spans="1:36" ht="15.75">
      <c r="A4920" s="1503">
        <v>112</v>
      </c>
      <c r="B4920" s="2303" t="s">
        <v>10569</v>
      </c>
      <c r="C4920" s="2212" t="s">
        <v>153</v>
      </c>
      <c r="D4920" s="2337">
        <v>3</v>
      </c>
      <c r="E4920" s="2337"/>
      <c r="F4920" s="2337"/>
      <c r="G4920" s="2337">
        <v>600</v>
      </c>
      <c r="H4920" s="2337">
        <f t="shared" si="1765"/>
        <v>1800</v>
      </c>
      <c r="I4920" s="1364">
        <v>45007</v>
      </c>
      <c r="J4920" s="2256" t="s">
        <v>644</v>
      </c>
      <c r="K4920" s="1354"/>
      <c r="L4920" s="2242"/>
      <c r="M4920" s="1354"/>
      <c r="N4920" s="2239"/>
      <c r="O4920" s="1354"/>
      <c r="P4920" s="2246">
        <v>60</v>
      </c>
      <c r="Q4920" s="1354"/>
      <c r="R4920" s="1354"/>
      <c r="S4920" s="1354"/>
      <c r="T4920" s="1354"/>
      <c r="U4920" s="1354"/>
      <c r="V4920" s="1354"/>
      <c r="W4920" s="1354"/>
      <c r="X4920" s="1354"/>
      <c r="Y4920" s="1354"/>
      <c r="Z4920" s="1354"/>
      <c r="AA4920" s="1354"/>
      <c r="AB4920" s="1354"/>
      <c r="AC4920" s="1507">
        <f t="shared" si="1761"/>
        <v>540</v>
      </c>
      <c r="AD4920" s="1508">
        <f t="shared" si="1762"/>
        <v>1620</v>
      </c>
      <c r="AE4920" s="14">
        <f t="shared" ref="AE4920:AE4928" si="1773">(J4920-"01.04.2023")/30</f>
        <v>32.466666666666669</v>
      </c>
      <c r="AF4920" s="14">
        <f t="shared" si="1763"/>
        <v>20</v>
      </c>
      <c r="AG4920" s="14">
        <f t="shared" si="1764"/>
        <v>27</v>
      </c>
      <c r="AH4920" s="14">
        <f t="shared" ref="AH4920:AH4928" si="1774">AG4920-AE4920</f>
        <v>-5.4666666666666686</v>
      </c>
      <c r="AI4920" s="14">
        <f t="shared" ref="AI4920:AI4928" si="1775">AC4920-(AE4920*AF4920)</f>
        <v>-109.33333333333337</v>
      </c>
      <c r="AJ4920" s="1354"/>
    </row>
    <row r="4921" spans="1:36" ht="15.75">
      <c r="A4921" s="1503">
        <v>113</v>
      </c>
      <c r="B4921" s="2303" t="s">
        <v>10570</v>
      </c>
      <c r="C4921" s="2212" t="s">
        <v>153</v>
      </c>
      <c r="D4921" s="2337">
        <v>3</v>
      </c>
      <c r="E4921" s="2337"/>
      <c r="F4921" s="2337"/>
      <c r="G4921" s="2337">
        <v>600</v>
      </c>
      <c r="H4921" s="2337">
        <f t="shared" si="1765"/>
        <v>1800</v>
      </c>
      <c r="I4921" s="1364">
        <v>45007</v>
      </c>
      <c r="J4921" s="2256" t="s">
        <v>6178</v>
      </c>
      <c r="K4921" s="1354"/>
      <c r="L4921" s="2242"/>
      <c r="M4921" s="1354"/>
      <c r="N4921" s="2239"/>
      <c r="O4921" s="1354"/>
      <c r="P4921" s="2246">
        <v>60</v>
      </c>
      <c r="Q4921" s="1354"/>
      <c r="R4921" s="1354"/>
      <c r="S4921" s="1354"/>
      <c r="T4921" s="1354"/>
      <c r="U4921" s="1354"/>
      <c r="V4921" s="1354"/>
      <c r="W4921" s="1354"/>
      <c r="X4921" s="1354"/>
      <c r="Y4921" s="1354"/>
      <c r="Z4921" s="1354"/>
      <c r="AA4921" s="1354"/>
      <c r="AB4921" s="1354"/>
      <c r="AC4921" s="1507">
        <f t="shared" si="1761"/>
        <v>540</v>
      </c>
      <c r="AD4921" s="1508">
        <f t="shared" si="1762"/>
        <v>1620</v>
      </c>
      <c r="AE4921" s="14">
        <f t="shared" si="1773"/>
        <v>18.266666666666666</v>
      </c>
      <c r="AF4921" s="14">
        <f t="shared" si="1763"/>
        <v>20</v>
      </c>
      <c r="AG4921" s="14">
        <f t="shared" si="1764"/>
        <v>27</v>
      </c>
      <c r="AH4921" s="14">
        <f t="shared" si="1774"/>
        <v>8.7333333333333343</v>
      </c>
      <c r="AI4921" s="14">
        <f t="shared" si="1775"/>
        <v>174.66666666666669</v>
      </c>
      <c r="AJ4921" s="1354"/>
    </row>
    <row r="4922" spans="1:36" ht="15.75">
      <c r="A4922" s="1503">
        <v>114</v>
      </c>
      <c r="B4922" s="2303" t="s">
        <v>10571</v>
      </c>
      <c r="C4922" s="2212" t="s">
        <v>153</v>
      </c>
      <c r="D4922" s="2337">
        <v>3</v>
      </c>
      <c r="E4922" s="2337"/>
      <c r="F4922" s="2337"/>
      <c r="G4922" s="2337">
        <v>600</v>
      </c>
      <c r="H4922" s="2337">
        <f t="shared" si="1765"/>
        <v>1800</v>
      </c>
      <c r="I4922" s="1364">
        <v>45007</v>
      </c>
      <c r="J4922" s="2256" t="s">
        <v>6178</v>
      </c>
      <c r="K4922" s="1354"/>
      <c r="L4922" s="2242"/>
      <c r="M4922" s="1354"/>
      <c r="N4922" s="2239"/>
      <c r="O4922" s="1354"/>
      <c r="P4922" s="2246">
        <v>60</v>
      </c>
      <c r="Q4922" s="1354"/>
      <c r="R4922" s="1354"/>
      <c r="S4922" s="1354"/>
      <c r="T4922" s="1354"/>
      <c r="U4922" s="1354"/>
      <c r="V4922" s="1354"/>
      <c r="W4922" s="1354"/>
      <c r="X4922" s="1354"/>
      <c r="Y4922" s="1354"/>
      <c r="Z4922" s="1354"/>
      <c r="AA4922" s="1354"/>
      <c r="AB4922" s="1354"/>
      <c r="AC4922" s="1507">
        <f t="shared" si="1761"/>
        <v>540</v>
      </c>
      <c r="AD4922" s="1508">
        <f t="shared" si="1762"/>
        <v>1620</v>
      </c>
      <c r="AE4922" s="14">
        <f t="shared" si="1773"/>
        <v>18.266666666666666</v>
      </c>
      <c r="AF4922" s="14">
        <f t="shared" si="1763"/>
        <v>20</v>
      </c>
      <c r="AG4922" s="14">
        <f t="shared" si="1764"/>
        <v>27</v>
      </c>
      <c r="AH4922" s="14">
        <f t="shared" si="1774"/>
        <v>8.7333333333333343</v>
      </c>
      <c r="AI4922" s="14">
        <f t="shared" si="1775"/>
        <v>174.66666666666669</v>
      </c>
      <c r="AJ4922" s="1354"/>
    </row>
    <row r="4923" spans="1:36" ht="15.75">
      <c r="A4923" s="1503">
        <v>115</v>
      </c>
      <c r="B4923" s="2303" t="s">
        <v>1178</v>
      </c>
      <c r="C4923" s="2212" t="s">
        <v>66</v>
      </c>
      <c r="D4923" s="2337">
        <v>1200</v>
      </c>
      <c r="E4923" s="2337"/>
      <c r="F4923" s="2337"/>
      <c r="G4923" s="2337">
        <v>4</v>
      </c>
      <c r="H4923" s="2337">
        <f t="shared" si="1765"/>
        <v>4800</v>
      </c>
      <c r="I4923" s="1364">
        <v>45001</v>
      </c>
      <c r="J4923" s="2256" t="s">
        <v>8634</v>
      </c>
      <c r="K4923" s="1354"/>
      <c r="L4923" s="2242"/>
      <c r="M4923" s="1354"/>
      <c r="N4923" s="2239"/>
      <c r="O4923" s="1354"/>
      <c r="P4923" s="2246">
        <v>1</v>
      </c>
      <c r="Q4923" s="1354"/>
      <c r="R4923" s="1354"/>
      <c r="S4923" s="1354"/>
      <c r="T4923" s="1354"/>
      <c r="U4923" s="1354"/>
      <c r="V4923" s="1354"/>
      <c r="W4923" s="1354"/>
      <c r="X4923" s="1354"/>
      <c r="Y4923" s="1354"/>
      <c r="Z4923" s="1354"/>
      <c r="AA4923" s="1354"/>
      <c r="AB4923" s="1354"/>
      <c r="AC4923" s="1507">
        <f t="shared" si="1761"/>
        <v>3</v>
      </c>
      <c r="AD4923" s="1508">
        <f t="shared" si="1762"/>
        <v>3600</v>
      </c>
      <c r="AE4923" s="14">
        <f t="shared" si="1773"/>
        <v>53.766666666666666</v>
      </c>
      <c r="AF4923" s="14">
        <f t="shared" si="1763"/>
        <v>0.33333333333333331</v>
      </c>
      <c r="AG4923" s="14">
        <f t="shared" si="1764"/>
        <v>9</v>
      </c>
      <c r="AH4923" s="14">
        <f t="shared" si="1774"/>
        <v>-44.766666666666666</v>
      </c>
      <c r="AI4923" s="14">
        <f t="shared" si="1775"/>
        <v>-14.922222222222221</v>
      </c>
      <c r="AJ4923" s="1354"/>
    </row>
    <row r="4924" spans="1:36" ht="15.75">
      <c r="A4924" s="1503">
        <v>117</v>
      </c>
      <c r="B4924" s="2374" t="s">
        <v>1124</v>
      </c>
      <c r="C4924" s="2212" t="s">
        <v>156</v>
      </c>
      <c r="D4924" s="2312">
        <v>8</v>
      </c>
      <c r="E4924" s="1350">
        <v>2180</v>
      </c>
      <c r="F4924" s="1350">
        <f t="shared" ref="F4924:F4943" si="1776">D4924*E4924</f>
        <v>17440</v>
      </c>
      <c r="G4924" s="2239"/>
      <c r="H4924" s="2337">
        <f t="shared" si="1765"/>
        <v>0</v>
      </c>
      <c r="I4924" s="1364">
        <v>44622</v>
      </c>
      <c r="J4924" s="2256" t="s">
        <v>1266</v>
      </c>
      <c r="K4924" s="1354"/>
      <c r="L4924" s="2242"/>
      <c r="M4924" s="1354"/>
      <c r="N4924" s="2239"/>
      <c r="O4924" s="1354"/>
      <c r="P4924" s="1354"/>
      <c r="Q4924" s="1354"/>
      <c r="R4924" s="1354"/>
      <c r="S4924" s="1354"/>
      <c r="T4924" s="1354"/>
      <c r="U4924" s="1354"/>
      <c r="V4924" s="1354"/>
      <c r="W4924" s="1354"/>
      <c r="X4924" s="1354"/>
      <c r="Y4924" s="1354"/>
      <c r="Z4924" s="1354"/>
      <c r="AA4924" s="1354"/>
      <c r="AB4924" s="1354"/>
      <c r="AC4924" s="1507">
        <f t="shared" si="1761"/>
        <v>2180</v>
      </c>
      <c r="AD4924" s="1508">
        <f t="shared" si="1762"/>
        <v>17440</v>
      </c>
      <c r="AE4924" s="14">
        <f t="shared" si="1773"/>
        <v>8.1333333333333329</v>
      </c>
      <c r="AF4924" s="14">
        <f t="shared" si="1763"/>
        <v>0</v>
      </c>
      <c r="AG4924" s="14" t="e">
        <f t="shared" si="1764"/>
        <v>#DIV/0!</v>
      </c>
      <c r="AH4924" s="14" t="e">
        <f t="shared" si="1774"/>
        <v>#DIV/0!</v>
      </c>
      <c r="AI4924" s="14">
        <f t="shared" si="1775"/>
        <v>2180</v>
      </c>
      <c r="AJ4924" s="1354"/>
    </row>
    <row r="4925" spans="1:36" ht="15.75" customHeight="1">
      <c r="A4925" s="1503">
        <v>118</v>
      </c>
      <c r="B4925" s="2374" t="s">
        <v>1125</v>
      </c>
      <c r="C4925" s="2212" t="s">
        <v>153</v>
      </c>
      <c r="D4925" s="2312">
        <v>0.8</v>
      </c>
      <c r="E4925" s="1350">
        <v>10</v>
      </c>
      <c r="F4925" s="1350">
        <f t="shared" si="1776"/>
        <v>8</v>
      </c>
      <c r="G4925" s="2239"/>
      <c r="H4925" s="2337">
        <f t="shared" si="1765"/>
        <v>0</v>
      </c>
      <c r="I4925" s="1364">
        <v>44622</v>
      </c>
      <c r="J4925" s="2256" t="s">
        <v>3309</v>
      </c>
      <c r="K4925" s="1354"/>
      <c r="L4925" s="2242"/>
      <c r="M4925" s="1354"/>
      <c r="N4925" s="2239"/>
      <c r="O4925" s="1354"/>
      <c r="P4925" s="1354"/>
      <c r="Q4925" s="1354"/>
      <c r="R4925" s="1354"/>
      <c r="S4925" s="1354"/>
      <c r="T4925" s="1354"/>
      <c r="U4925" s="1354"/>
      <c r="V4925" s="1354"/>
      <c r="W4925" s="1354"/>
      <c r="X4925" s="1354"/>
      <c r="Y4925" s="1354"/>
      <c r="Z4925" s="1354"/>
      <c r="AA4925" s="1354"/>
      <c r="AB4925" s="1354"/>
      <c r="AC4925" s="1507">
        <f t="shared" si="1761"/>
        <v>10</v>
      </c>
      <c r="AD4925" s="1508">
        <f t="shared" si="1762"/>
        <v>8</v>
      </c>
      <c r="AE4925" s="14">
        <f t="shared" si="1773"/>
        <v>34.56666666666667</v>
      </c>
      <c r="AF4925" s="14">
        <f t="shared" si="1763"/>
        <v>0</v>
      </c>
      <c r="AG4925" s="14" t="e">
        <f t="shared" si="1764"/>
        <v>#DIV/0!</v>
      </c>
      <c r="AH4925" s="14" t="e">
        <f t="shared" si="1774"/>
        <v>#DIV/0!</v>
      </c>
      <c r="AI4925" s="14">
        <f t="shared" si="1775"/>
        <v>10</v>
      </c>
      <c r="AJ4925" s="1354"/>
    </row>
    <row r="4926" spans="1:36" ht="15.75">
      <c r="A4926" s="1503">
        <v>119</v>
      </c>
      <c r="B4926" s="2374" t="s">
        <v>1126</v>
      </c>
      <c r="C4926" s="2212" t="s">
        <v>153</v>
      </c>
      <c r="D4926" s="2312">
        <v>1.5</v>
      </c>
      <c r="E4926" s="1350">
        <v>102</v>
      </c>
      <c r="F4926" s="1350">
        <f t="shared" si="1776"/>
        <v>153</v>
      </c>
      <c r="G4926" s="2239"/>
      <c r="H4926" s="2337">
        <f t="shared" si="1765"/>
        <v>0</v>
      </c>
      <c r="I4926" s="1364">
        <v>44622</v>
      </c>
      <c r="J4926" s="2256" t="s">
        <v>3309</v>
      </c>
      <c r="K4926" s="1354"/>
      <c r="L4926" s="2242"/>
      <c r="M4926" s="1354"/>
      <c r="N4926" s="2239">
        <v>50</v>
      </c>
      <c r="O4926" s="1354"/>
      <c r="P4926" s="1354">
        <v>12</v>
      </c>
      <c r="Q4926" s="1354"/>
      <c r="R4926" s="1354"/>
      <c r="S4926" s="1354"/>
      <c r="T4926" s="1354"/>
      <c r="U4926" s="1354"/>
      <c r="V4926" s="1354"/>
      <c r="W4926" s="1354"/>
      <c r="X4926" s="1354"/>
      <c r="Y4926" s="1354"/>
      <c r="Z4926" s="1354"/>
      <c r="AA4926" s="1354"/>
      <c r="AB4926" s="1354"/>
      <c r="AC4926" s="1507">
        <f t="shared" ref="AC4926:AC4986" si="1777">E4926+G4926-N4926-O4926-AA4926-P4926-Q4926-R4926-S4926-T4926-U4926-V4926-W4926-X4926-Y4926</f>
        <v>40</v>
      </c>
      <c r="AD4926" s="1508">
        <f t="shared" ref="AD4926:AD4986" si="1778">D4926*AC4926</f>
        <v>60</v>
      </c>
      <c r="AE4926" s="14">
        <f t="shared" si="1773"/>
        <v>34.56666666666667</v>
      </c>
      <c r="AF4926" s="14">
        <f t="shared" ref="AF4926:AF4986" si="1779">(N4926+O4926+P4926+Q4926+R4926+S4926+T4926+U4926+V4926+W4926+X4926+Y4926)/3</f>
        <v>20.666666666666668</v>
      </c>
      <c r="AG4926" s="14">
        <f t="shared" ref="AG4926:AG4986" si="1780">AC4926/AF4926</f>
        <v>1.9354838709677418</v>
      </c>
      <c r="AH4926" s="14">
        <f t="shared" si="1774"/>
        <v>-32.631182795698926</v>
      </c>
      <c r="AI4926" s="14">
        <f t="shared" si="1775"/>
        <v>-674.37777777777785</v>
      </c>
      <c r="AJ4926" s="1354"/>
    </row>
    <row r="4927" spans="1:36" ht="15.75">
      <c r="A4927" s="1503">
        <v>120</v>
      </c>
      <c r="B4927" s="2374" t="s">
        <v>1127</v>
      </c>
      <c r="C4927" s="2212" t="s">
        <v>156</v>
      </c>
      <c r="D4927" s="2312">
        <v>4.5</v>
      </c>
      <c r="E4927" s="1350">
        <v>2800</v>
      </c>
      <c r="F4927" s="1350">
        <f t="shared" si="1776"/>
        <v>12600</v>
      </c>
      <c r="G4927" s="2239"/>
      <c r="H4927" s="2337">
        <f t="shared" si="1765"/>
        <v>0</v>
      </c>
      <c r="I4927" s="1364">
        <v>44622</v>
      </c>
      <c r="J4927" s="2256" t="s">
        <v>3310</v>
      </c>
      <c r="K4927" s="1354"/>
      <c r="L4927" s="2242"/>
      <c r="M4927" s="1354"/>
      <c r="N4927" s="2239"/>
      <c r="O4927" s="1354"/>
      <c r="P4927" s="1354"/>
      <c r="Q4927" s="1354"/>
      <c r="R4927" s="1354"/>
      <c r="S4927" s="1354"/>
      <c r="T4927" s="1354"/>
      <c r="U4927" s="1354"/>
      <c r="V4927" s="1354"/>
      <c r="W4927" s="1354"/>
      <c r="X4927" s="1354"/>
      <c r="Y4927" s="1354"/>
      <c r="Z4927" s="1354"/>
      <c r="AA4927" s="1354"/>
      <c r="AB4927" s="1354"/>
      <c r="AC4927" s="1507">
        <f t="shared" si="1777"/>
        <v>2800</v>
      </c>
      <c r="AD4927" s="1508">
        <f t="shared" si="1778"/>
        <v>12600</v>
      </c>
      <c r="AE4927" s="14">
        <f t="shared" si="1773"/>
        <v>45.7</v>
      </c>
      <c r="AF4927" s="14">
        <f t="shared" si="1779"/>
        <v>0</v>
      </c>
      <c r="AG4927" s="14" t="e">
        <f t="shared" si="1780"/>
        <v>#DIV/0!</v>
      </c>
      <c r="AH4927" s="14" t="e">
        <f t="shared" si="1774"/>
        <v>#DIV/0!</v>
      </c>
      <c r="AI4927" s="14">
        <f t="shared" si="1775"/>
        <v>2800</v>
      </c>
      <c r="AJ4927" s="1354"/>
    </row>
    <row r="4928" spans="1:36" ht="15.75">
      <c r="A4928" s="1503">
        <v>121</v>
      </c>
      <c r="B4928" s="2374" t="s">
        <v>1128</v>
      </c>
      <c r="C4928" s="2212" t="s">
        <v>176</v>
      </c>
      <c r="D4928" s="2312">
        <v>8</v>
      </c>
      <c r="E4928" s="1350">
        <v>2</v>
      </c>
      <c r="F4928" s="1350">
        <f t="shared" si="1776"/>
        <v>16</v>
      </c>
      <c r="G4928" s="2239"/>
      <c r="H4928" s="2337">
        <f t="shared" si="1765"/>
        <v>0</v>
      </c>
      <c r="I4928" s="1364">
        <v>44642</v>
      </c>
      <c r="J4928" s="2256" t="s">
        <v>3311</v>
      </c>
      <c r="K4928" s="1354"/>
      <c r="L4928" s="2242"/>
      <c r="M4928" s="1354"/>
      <c r="N4928" s="2239"/>
      <c r="O4928" s="1354"/>
      <c r="P4928" s="1354"/>
      <c r="Q4928" s="1354"/>
      <c r="R4928" s="1354"/>
      <c r="S4928" s="1354"/>
      <c r="T4928" s="1354"/>
      <c r="U4928" s="1354"/>
      <c r="V4928" s="1354"/>
      <c r="W4928" s="1354"/>
      <c r="X4928" s="1354"/>
      <c r="Y4928" s="1354"/>
      <c r="Z4928" s="1354"/>
      <c r="AA4928" s="1354"/>
      <c r="AB4928" s="1354"/>
      <c r="AC4928" s="1507">
        <f t="shared" si="1777"/>
        <v>2</v>
      </c>
      <c r="AD4928" s="1508">
        <f t="shared" si="1778"/>
        <v>16</v>
      </c>
      <c r="AE4928" s="14">
        <f t="shared" si="1773"/>
        <v>37.533333333333331</v>
      </c>
      <c r="AF4928" s="14">
        <f t="shared" si="1779"/>
        <v>0</v>
      </c>
      <c r="AG4928" s="14" t="e">
        <f t="shared" si="1780"/>
        <v>#DIV/0!</v>
      </c>
      <c r="AH4928" s="14" t="e">
        <f t="shared" si="1774"/>
        <v>#DIV/0!</v>
      </c>
      <c r="AI4928" s="14">
        <f t="shared" si="1775"/>
        <v>2</v>
      </c>
      <c r="AJ4928" s="1354"/>
    </row>
    <row r="4929" spans="1:36" ht="21.75" customHeight="1">
      <c r="A4929" s="1503">
        <v>122</v>
      </c>
      <c r="B4929" s="2374" t="s">
        <v>1129</v>
      </c>
      <c r="C4929" s="1509" t="s">
        <v>66</v>
      </c>
      <c r="D4929" s="1350">
        <v>30</v>
      </c>
      <c r="E4929" s="1350">
        <v>1</v>
      </c>
      <c r="F4929" s="1350">
        <f t="shared" si="1776"/>
        <v>30</v>
      </c>
      <c r="G4929" s="1350"/>
      <c r="H4929" s="2337">
        <f t="shared" si="1765"/>
        <v>0</v>
      </c>
      <c r="I4929" s="1364">
        <v>44642</v>
      </c>
      <c r="J4929" s="2256" t="s">
        <v>1006</v>
      </c>
      <c r="K4929" s="1354"/>
      <c r="L4929" s="2242"/>
      <c r="M4929" s="1354"/>
      <c r="N4929" s="2239"/>
      <c r="O4929" s="1354"/>
      <c r="P4929" s="1354"/>
      <c r="Q4929" s="1354"/>
      <c r="R4929" s="1354"/>
      <c r="S4929" s="1354"/>
      <c r="T4929" s="1354"/>
      <c r="U4929" s="1354"/>
      <c r="V4929" s="1354"/>
      <c r="W4929" s="1354"/>
      <c r="X4929" s="1354"/>
      <c r="Y4929" s="1354"/>
      <c r="Z4929" s="1354"/>
      <c r="AA4929" s="1354"/>
      <c r="AB4929" s="1354"/>
      <c r="AC4929" s="1507">
        <f t="shared" si="1777"/>
        <v>1</v>
      </c>
      <c r="AD4929" s="1508">
        <f t="shared" si="1778"/>
        <v>30</v>
      </c>
      <c r="AE4929" s="14" t="s">
        <v>334</v>
      </c>
      <c r="AF4929" s="14">
        <f t="shared" si="1779"/>
        <v>0</v>
      </c>
      <c r="AG4929" s="14" t="e">
        <f t="shared" si="1780"/>
        <v>#DIV/0!</v>
      </c>
      <c r="AH4929" s="14" t="s">
        <v>334</v>
      </c>
      <c r="AI4929" s="14" t="s">
        <v>334</v>
      </c>
      <c r="AJ4929" s="1354"/>
    </row>
    <row r="4930" spans="1:36" ht="15.75">
      <c r="A4930" s="1503">
        <v>123</v>
      </c>
      <c r="B4930" s="2374" t="s">
        <v>1130</v>
      </c>
      <c r="C4930" s="1509" t="s">
        <v>66</v>
      </c>
      <c r="D4930" s="1350">
        <v>1.5</v>
      </c>
      <c r="E4930" s="1350">
        <v>90</v>
      </c>
      <c r="F4930" s="1350">
        <f t="shared" si="1776"/>
        <v>135</v>
      </c>
      <c r="G4930" s="1350"/>
      <c r="H4930" s="2337">
        <f t="shared" si="1765"/>
        <v>0</v>
      </c>
      <c r="I4930" s="1364">
        <v>44642</v>
      </c>
      <c r="J4930" s="2256" t="s">
        <v>3312</v>
      </c>
      <c r="K4930" s="1354"/>
      <c r="L4930" s="2242"/>
      <c r="M4930" s="1354"/>
      <c r="N4930" s="2239"/>
      <c r="O4930" s="1354"/>
      <c r="P4930" s="1354"/>
      <c r="Q4930" s="1354"/>
      <c r="R4930" s="1354"/>
      <c r="S4930" s="1354"/>
      <c r="T4930" s="1354"/>
      <c r="U4930" s="1354"/>
      <c r="V4930" s="1354"/>
      <c r="W4930" s="1354"/>
      <c r="X4930" s="1354"/>
      <c r="Y4930" s="1354"/>
      <c r="Z4930" s="1354"/>
      <c r="AA4930" s="1354"/>
      <c r="AB4930" s="1354"/>
      <c r="AC4930" s="1507">
        <f t="shared" si="1777"/>
        <v>90</v>
      </c>
      <c r="AD4930" s="1508">
        <f t="shared" si="1778"/>
        <v>135</v>
      </c>
      <c r="AE4930" s="14">
        <f t="shared" ref="AE4930:AE4937" si="1781">(J4930-"01.04.2023")/30</f>
        <v>32.4</v>
      </c>
      <c r="AF4930" s="14">
        <f t="shared" si="1779"/>
        <v>0</v>
      </c>
      <c r="AG4930" s="14" t="e">
        <f t="shared" si="1780"/>
        <v>#DIV/0!</v>
      </c>
      <c r="AH4930" s="14" t="e">
        <f t="shared" ref="AH4930:AH4937" si="1782">AG4930-AE4930</f>
        <v>#DIV/0!</v>
      </c>
      <c r="AI4930" s="14">
        <f t="shared" ref="AI4930:AI4937" si="1783">AC4930-(AE4930*AF4930)</f>
        <v>90</v>
      </c>
      <c r="AJ4930" s="1354"/>
    </row>
    <row r="4931" spans="1:36" ht="15.75">
      <c r="A4931" s="1503">
        <v>124</v>
      </c>
      <c r="B4931" s="2374" t="s">
        <v>1131</v>
      </c>
      <c r="C4931" s="2212" t="s">
        <v>66</v>
      </c>
      <c r="D4931" s="2312">
        <v>1</v>
      </c>
      <c r="E4931" s="1350">
        <v>300</v>
      </c>
      <c r="F4931" s="1350">
        <f t="shared" si="1776"/>
        <v>300</v>
      </c>
      <c r="G4931" s="2239"/>
      <c r="H4931" s="2337">
        <f t="shared" si="1765"/>
        <v>0</v>
      </c>
      <c r="I4931" s="1364">
        <v>44649</v>
      </c>
      <c r="J4931" s="2256" t="s">
        <v>3312</v>
      </c>
      <c r="K4931" s="1354"/>
      <c r="L4931" s="2242"/>
      <c r="M4931" s="1354"/>
      <c r="N4931" s="2239"/>
      <c r="O4931" s="1354"/>
      <c r="P4931" s="1354"/>
      <c r="Q4931" s="1354"/>
      <c r="R4931" s="1354"/>
      <c r="S4931" s="1354"/>
      <c r="T4931" s="1354"/>
      <c r="U4931" s="1354"/>
      <c r="V4931" s="1354"/>
      <c r="W4931" s="1354"/>
      <c r="X4931" s="1354"/>
      <c r="Y4931" s="1354"/>
      <c r="Z4931" s="1354"/>
      <c r="AA4931" s="1354"/>
      <c r="AB4931" s="1354"/>
      <c r="AC4931" s="1507">
        <f t="shared" si="1777"/>
        <v>300</v>
      </c>
      <c r="AD4931" s="1508">
        <f t="shared" si="1778"/>
        <v>300</v>
      </c>
      <c r="AE4931" s="14">
        <f t="shared" si="1781"/>
        <v>32.4</v>
      </c>
      <c r="AF4931" s="14">
        <f t="shared" si="1779"/>
        <v>0</v>
      </c>
      <c r="AG4931" s="14" t="e">
        <f t="shared" si="1780"/>
        <v>#DIV/0!</v>
      </c>
      <c r="AH4931" s="14" t="e">
        <f t="shared" si="1782"/>
        <v>#DIV/0!</v>
      </c>
      <c r="AI4931" s="14">
        <f t="shared" si="1783"/>
        <v>300</v>
      </c>
      <c r="AJ4931" s="1354"/>
    </row>
    <row r="4932" spans="1:36" ht="15.75">
      <c r="A4932" s="1503">
        <v>125</v>
      </c>
      <c r="B4932" s="2374" t="s">
        <v>1132</v>
      </c>
      <c r="C4932" s="2212" t="s">
        <v>66</v>
      </c>
      <c r="D4932" s="2312">
        <v>1</v>
      </c>
      <c r="E4932" s="1350">
        <v>600</v>
      </c>
      <c r="F4932" s="1350">
        <f t="shared" si="1776"/>
        <v>600</v>
      </c>
      <c r="G4932" s="2239"/>
      <c r="H4932" s="2337">
        <f t="shared" si="1765"/>
        <v>0</v>
      </c>
      <c r="I4932" s="1364">
        <v>44649</v>
      </c>
      <c r="J4932" s="2256" t="s">
        <v>3312</v>
      </c>
      <c r="K4932" s="1354"/>
      <c r="L4932" s="2242"/>
      <c r="M4932" s="1354"/>
      <c r="N4932" s="2239"/>
      <c r="O4932" s="1354"/>
      <c r="P4932" s="1354"/>
      <c r="Q4932" s="1354"/>
      <c r="R4932" s="1354"/>
      <c r="S4932" s="1354"/>
      <c r="T4932" s="1354"/>
      <c r="U4932" s="1354"/>
      <c r="V4932" s="1354"/>
      <c r="W4932" s="1354"/>
      <c r="X4932" s="1354"/>
      <c r="Y4932" s="1354"/>
      <c r="Z4932" s="1354"/>
      <c r="AA4932" s="1354"/>
      <c r="AB4932" s="1354"/>
      <c r="AC4932" s="1507">
        <f t="shared" si="1777"/>
        <v>600</v>
      </c>
      <c r="AD4932" s="1508">
        <f t="shared" si="1778"/>
        <v>600</v>
      </c>
      <c r="AE4932" s="14">
        <f t="shared" si="1781"/>
        <v>32.4</v>
      </c>
      <c r="AF4932" s="14">
        <f t="shared" si="1779"/>
        <v>0</v>
      </c>
      <c r="AG4932" s="14" t="e">
        <f t="shared" si="1780"/>
        <v>#DIV/0!</v>
      </c>
      <c r="AH4932" s="14" t="e">
        <f t="shared" si="1782"/>
        <v>#DIV/0!</v>
      </c>
      <c r="AI4932" s="14">
        <f t="shared" si="1783"/>
        <v>600</v>
      </c>
      <c r="AJ4932" s="1354"/>
    </row>
    <row r="4933" spans="1:36" ht="15.75">
      <c r="A4933" s="1503">
        <v>126</v>
      </c>
      <c r="B4933" s="2374" t="s">
        <v>1133</v>
      </c>
      <c r="C4933" s="2212" t="s">
        <v>66</v>
      </c>
      <c r="D4933" s="2312">
        <v>0.5</v>
      </c>
      <c r="E4933" s="1350">
        <v>86</v>
      </c>
      <c r="F4933" s="1350">
        <f t="shared" si="1776"/>
        <v>43</v>
      </c>
      <c r="G4933" s="2239"/>
      <c r="H4933" s="2337">
        <f t="shared" si="1765"/>
        <v>0</v>
      </c>
      <c r="I4933" s="1364">
        <v>44649</v>
      </c>
      <c r="J4933" s="2256" t="s">
        <v>3312</v>
      </c>
      <c r="K4933" s="1354"/>
      <c r="L4933" s="2242"/>
      <c r="M4933" s="1354"/>
      <c r="N4933" s="2239"/>
      <c r="O4933" s="1354"/>
      <c r="P4933" s="1354">
        <v>2</v>
      </c>
      <c r="Q4933" s="1354"/>
      <c r="R4933" s="1354"/>
      <c r="S4933" s="1354"/>
      <c r="T4933" s="1354"/>
      <c r="U4933" s="1354"/>
      <c r="V4933" s="1354"/>
      <c r="W4933" s="1354"/>
      <c r="X4933" s="1354"/>
      <c r="Y4933" s="1354"/>
      <c r="Z4933" s="1354"/>
      <c r="AA4933" s="1354"/>
      <c r="AB4933" s="1354"/>
      <c r="AC4933" s="1507">
        <f t="shared" si="1777"/>
        <v>84</v>
      </c>
      <c r="AD4933" s="1508">
        <f t="shared" si="1778"/>
        <v>42</v>
      </c>
      <c r="AE4933" s="14">
        <f t="shared" si="1781"/>
        <v>32.4</v>
      </c>
      <c r="AF4933" s="14">
        <f t="shared" si="1779"/>
        <v>0.66666666666666663</v>
      </c>
      <c r="AG4933" s="14">
        <f t="shared" si="1780"/>
        <v>126</v>
      </c>
      <c r="AH4933" s="14">
        <f t="shared" si="1782"/>
        <v>93.6</v>
      </c>
      <c r="AI4933" s="14">
        <f t="shared" si="1783"/>
        <v>62.400000000000006</v>
      </c>
      <c r="AJ4933" s="1354"/>
    </row>
    <row r="4934" spans="1:36" ht="15.75">
      <c r="A4934" s="1503">
        <v>127</v>
      </c>
      <c r="B4934" s="2374" t="s">
        <v>1134</v>
      </c>
      <c r="C4934" s="2212" t="s">
        <v>66</v>
      </c>
      <c r="D4934" s="2312">
        <v>0.2</v>
      </c>
      <c r="E4934" s="1350">
        <v>2000</v>
      </c>
      <c r="F4934" s="1350">
        <f t="shared" si="1776"/>
        <v>400</v>
      </c>
      <c r="G4934" s="2239"/>
      <c r="H4934" s="2337">
        <f t="shared" si="1765"/>
        <v>0</v>
      </c>
      <c r="I4934" s="1364">
        <v>44649</v>
      </c>
      <c r="J4934" s="2256" t="s">
        <v>3312</v>
      </c>
      <c r="K4934" s="1354"/>
      <c r="L4934" s="2242"/>
      <c r="M4934" s="1354"/>
      <c r="N4934" s="2239"/>
      <c r="O4934" s="1354"/>
      <c r="P4934" s="1354"/>
      <c r="Q4934" s="1354"/>
      <c r="R4934" s="1354"/>
      <c r="S4934" s="1354"/>
      <c r="T4934" s="1354"/>
      <c r="U4934" s="1354"/>
      <c r="V4934" s="1354"/>
      <c r="W4934" s="1354"/>
      <c r="X4934" s="1354"/>
      <c r="Y4934" s="1354"/>
      <c r="Z4934" s="1354"/>
      <c r="AA4934" s="1354"/>
      <c r="AB4934" s="1354"/>
      <c r="AC4934" s="1507">
        <f t="shared" si="1777"/>
        <v>2000</v>
      </c>
      <c r="AD4934" s="1508">
        <f t="shared" si="1778"/>
        <v>400</v>
      </c>
      <c r="AE4934" s="14">
        <f t="shared" si="1781"/>
        <v>32.4</v>
      </c>
      <c r="AF4934" s="14">
        <f t="shared" si="1779"/>
        <v>0</v>
      </c>
      <c r="AG4934" s="14" t="e">
        <f t="shared" si="1780"/>
        <v>#DIV/0!</v>
      </c>
      <c r="AH4934" s="14" t="e">
        <f t="shared" si="1782"/>
        <v>#DIV/0!</v>
      </c>
      <c r="AI4934" s="14">
        <f t="shared" si="1783"/>
        <v>2000</v>
      </c>
      <c r="AJ4934" s="1354"/>
    </row>
    <row r="4935" spans="1:36" ht="15.75">
      <c r="A4935" s="1503">
        <v>128</v>
      </c>
      <c r="B4935" s="2374" t="s">
        <v>1135</v>
      </c>
      <c r="C4935" s="2212" t="s">
        <v>153</v>
      </c>
      <c r="D4935" s="2312">
        <v>0.4</v>
      </c>
      <c r="E4935" s="1350">
        <v>1190</v>
      </c>
      <c r="F4935" s="1350">
        <f t="shared" si="1776"/>
        <v>476</v>
      </c>
      <c r="G4935" s="2239"/>
      <c r="H4935" s="2337">
        <f t="shared" si="1765"/>
        <v>0</v>
      </c>
      <c r="I4935" s="1364">
        <v>44631</v>
      </c>
      <c r="J4935" s="2256" t="s">
        <v>3275</v>
      </c>
      <c r="K4935" s="1354"/>
      <c r="L4935" s="2242"/>
      <c r="M4935" s="1354"/>
      <c r="N4935" s="2239">
        <v>50</v>
      </c>
      <c r="O4935" s="1354"/>
      <c r="P4935" s="1354">
        <v>284</v>
      </c>
      <c r="Q4935" s="1354"/>
      <c r="R4935" s="1354"/>
      <c r="S4935" s="1354"/>
      <c r="T4935" s="1354"/>
      <c r="U4935" s="1354"/>
      <c r="V4935" s="1354"/>
      <c r="W4935" s="1354"/>
      <c r="X4935" s="1354"/>
      <c r="Y4935" s="1354"/>
      <c r="Z4935" s="1354"/>
      <c r="AA4935" s="1354"/>
      <c r="AB4935" s="1354"/>
      <c r="AC4935" s="1507">
        <f t="shared" si="1777"/>
        <v>856</v>
      </c>
      <c r="AD4935" s="1508">
        <f t="shared" si="1778"/>
        <v>342.40000000000003</v>
      </c>
      <c r="AE4935" s="14">
        <f t="shared" si="1781"/>
        <v>17.3</v>
      </c>
      <c r="AF4935" s="14">
        <f t="shared" si="1779"/>
        <v>111.33333333333333</v>
      </c>
      <c r="AG4935" s="14">
        <f t="shared" si="1780"/>
        <v>7.6886227544910186</v>
      </c>
      <c r="AH4935" s="14">
        <f t="shared" si="1782"/>
        <v>-9.611377245508983</v>
      </c>
      <c r="AI4935" s="14">
        <f t="shared" si="1783"/>
        <v>-1070.0666666666666</v>
      </c>
      <c r="AJ4935" s="1354"/>
    </row>
    <row r="4936" spans="1:36" ht="15.75" customHeight="1">
      <c r="A4936" s="1503">
        <v>129</v>
      </c>
      <c r="B4936" s="2374" t="s">
        <v>1136</v>
      </c>
      <c r="C4936" s="2212" t="s">
        <v>153</v>
      </c>
      <c r="D4936" s="2312">
        <v>0.5</v>
      </c>
      <c r="E4936" s="1350">
        <v>1465</v>
      </c>
      <c r="F4936" s="1350">
        <f t="shared" si="1776"/>
        <v>732.5</v>
      </c>
      <c r="G4936" s="2239"/>
      <c r="H4936" s="2337">
        <f t="shared" ref="H4936:H4988" si="1784">D4936*G4936</f>
        <v>0</v>
      </c>
      <c r="I4936" s="1364">
        <v>44631</v>
      </c>
      <c r="J4936" s="2256" t="s">
        <v>3275</v>
      </c>
      <c r="K4936" s="1354"/>
      <c r="L4936" s="2242"/>
      <c r="M4936" s="1354"/>
      <c r="N4936" s="2239">
        <v>329</v>
      </c>
      <c r="O4936" s="1354">
        <v>270</v>
      </c>
      <c r="P4936" s="1354">
        <v>110</v>
      </c>
      <c r="Q4936" s="1354"/>
      <c r="R4936" s="1354"/>
      <c r="S4936" s="1354"/>
      <c r="T4936" s="1354"/>
      <c r="U4936" s="1354"/>
      <c r="V4936" s="1354"/>
      <c r="W4936" s="1354"/>
      <c r="X4936" s="1354"/>
      <c r="Y4936" s="1354"/>
      <c r="Z4936" s="1354"/>
      <c r="AA4936" s="1354"/>
      <c r="AB4936" s="1354"/>
      <c r="AC4936" s="1507">
        <f t="shared" si="1777"/>
        <v>756</v>
      </c>
      <c r="AD4936" s="1508">
        <f t="shared" si="1778"/>
        <v>378</v>
      </c>
      <c r="AE4936" s="14">
        <f t="shared" si="1781"/>
        <v>17.3</v>
      </c>
      <c r="AF4936" s="14">
        <f t="shared" si="1779"/>
        <v>236.33333333333334</v>
      </c>
      <c r="AG4936" s="14">
        <f t="shared" si="1780"/>
        <v>3.1988716502115655</v>
      </c>
      <c r="AH4936" s="14">
        <f t="shared" si="1782"/>
        <v>-14.101128349788436</v>
      </c>
      <c r="AI4936" s="14">
        <f t="shared" si="1783"/>
        <v>-3332.5666666666671</v>
      </c>
      <c r="AJ4936" s="1354"/>
    </row>
    <row r="4937" spans="1:36" ht="15.75">
      <c r="A4937" s="1503">
        <v>130</v>
      </c>
      <c r="B4937" s="2374" t="s">
        <v>1137</v>
      </c>
      <c r="C4937" s="2212" t="s">
        <v>143</v>
      </c>
      <c r="D4937" s="2312">
        <v>4</v>
      </c>
      <c r="E4937" s="1350">
        <v>116</v>
      </c>
      <c r="F4937" s="1350">
        <f t="shared" si="1776"/>
        <v>464</v>
      </c>
      <c r="G4937" s="2239"/>
      <c r="H4937" s="2337">
        <f t="shared" si="1784"/>
        <v>0</v>
      </c>
      <c r="I4937" s="1364">
        <v>44642</v>
      </c>
      <c r="J4937" s="2256" t="s">
        <v>3277</v>
      </c>
      <c r="K4937" s="1354"/>
      <c r="L4937" s="2242"/>
      <c r="M4937" s="1354"/>
      <c r="N4937" s="2239">
        <v>6</v>
      </c>
      <c r="O4937" s="1354">
        <v>12</v>
      </c>
      <c r="P4937" s="1354">
        <v>25</v>
      </c>
      <c r="Q4937" s="1354"/>
      <c r="R4937" s="1354"/>
      <c r="S4937" s="1354"/>
      <c r="T4937" s="1354"/>
      <c r="U4937" s="1354"/>
      <c r="V4937" s="1354"/>
      <c r="W4937" s="1354"/>
      <c r="X4937" s="1354"/>
      <c r="Y4937" s="1354"/>
      <c r="Z4937" s="1354"/>
      <c r="AA4937" s="1354"/>
      <c r="AB4937" s="1354"/>
      <c r="AC4937" s="1507">
        <f t="shared" si="1777"/>
        <v>73</v>
      </c>
      <c r="AD4937" s="1508">
        <f t="shared" si="1778"/>
        <v>292</v>
      </c>
      <c r="AE4937" s="14">
        <f t="shared" si="1781"/>
        <v>20.333333333333332</v>
      </c>
      <c r="AF4937" s="14">
        <f t="shared" si="1779"/>
        <v>14.333333333333334</v>
      </c>
      <c r="AG4937" s="14">
        <f t="shared" si="1780"/>
        <v>5.0930232558139537</v>
      </c>
      <c r="AH4937" s="14">
        <f t="shared" si="1782"/>
        <v>-15.240310077519378</v>
      </c>
      <c r="AI4937" s="14">
        <f t="shared" si="1783"/>
        <v>-218.44444444444446</v>
      </c>
      <c r="AJ4937" s="1354"/>
    </row>
    <row r="4938" spans="1:36" ht="15.75">
      <c r="A4938" s="1503">
        <v>131</v>
      </c>
      <c r="B4938" s="2357" t="s">
        <v>3943</v>
      </c>
      <c r="C4938" s="2381" t="s">
        <v>66</v>
      </c>
      <c r="D4938" s="2360">
        <v>344.4</v>
      </c>
      <c r="E4938" s="2358">
        <v>10</v>
      </c>
      <c r="F4938" s="2358">
        <f t="shared" si="1776"/>
        <v>3444</v>
      </c>
      <c r="G4938" s="2321"/>
      <c r="H4938" s="2337">
        <f t="shared" si="1784"/>
        <v>0</v>
      </c>
      <c r="I4938" s="1364">
        <v>44741</v>
      </c>
      <c r="J4938" s="2256" t="s">
        <v>1006</v>
      </c>
      <c r="K4938" s="1354"/>
      <c r="L4938" s="2242"/>
      <c r="M4938" s="1354"/>
      <c r="N4938" s="2239"/>
      <c r="O4938" s="1354"/>
      <c r="P4938" s="1354"/>
      <c r="Q4938" s="1354"/>
      <c r="R4938" s="1354"/>
      <c r="S4938" s="1354"/>
      <c r="T4938" s="1354"/>
      <c r="U4938" s="1354"/>
      <c r="V4938" s="1354"/>
      <c r="W4938" s="1354"/>
      <c r="X4938" s="1354"/>
      <c r="Y4938" s="1354"/>
      <c r="Z4938" s="1354"/>
      <c r="AA4938" s="1354"/>
      <c r="AB4938" s="1354"/>
      <c r="AC4938" s="1507">
        <f t="shared" si="1777"/>
        <v>10</v>
      </c>
      <c r="AD4938" s="1508">
        <f t="shared" si="1778"/>
        <v>3444</v>
      </c>
      <c r="AE4938" s="14" t="s">
        <v>334</v>
      </c>
      <c r="AF4938" s="14">
        <f t="shared" si="1779"/>
        <v>0</v>
      </c>
      <c r="AG4938" s="14" t="e">
        <f t="shared" si="1780"/>
        <v>#DIV/0!</v>
      </c>
      <c r="AH4938" s="14" t="s">
        <v>334</v>
      </c>
      <c r="AI4938" s="14" t="s">
        <v>334</v>
      </c>
      <c r="AJ4938" s="1354"/>
    </row>
    <row r="4939" spans="1:36" ht="15.75">
      <c r="A4939" s="1503">
        <v>132</v>
      </c>
      <c r="B4939" s="2357" t="s">
        <v>3944</v>
      </c>
      <c r="C4939" s="2385" t="s">
        <v>66</v>
      </c>
      <c r="D4939" s="2315">
        <v>344.4</v>
      </c>
      <c r="E4939" s="2358">
        <v>10</v>
      </c>
      <c r="F4939" s="2358">
        <f t="shared" si="1776"/>
        <v>3444</v>
      </c>
      <c r="G4939" s="2359"/>
      <c r="H4939" s="2337">
        <f t="shared" si="1784"/>
        <v>0</v>
      </c>
      <c r="I4939" s="1364">
        <v>44741</v>
      </c>
      <c r="J4939" s="2256" t="s">
        <v>1006</v>
      </c>
      <c r="K4939" s="1354"/>
      <c r="L4939" s="2242"/>
      <c r="M4939" s="1354"/>
      <c r="N4939" s="2239"/>
      <c r="O4939" s="1354"/>
      <c r="P4939" s="1354"/>
      <c r="Q4939" s="1354"/>
      <c r="R4939" s="1354"/>
      <c r="S4939" s="1354"/>
      <c r="T4939" s="1354"/>
      <c r="U4939" s="1354"/>
      <c r="V4939" s="1354"/>
      <c r="W4939" s="1354"/>
      <c r="X4939" s="1354"/>
      <c r="Y4939" s="1354"/>
      <c r="Z4939" s="1354"/>
      <c r="AA4939" s="1354"/>
      <c r="AB4939" s="1354"/>
      <c r="AC4939" s="1507">
        <f t="shared" si="1777"/>
        <v>10</v>
      </c>
      <c r="AD4939" s="1508">
        <f t="shared" si="1778"/>
        <v>3444</v>
      </c>
      <c r="AE4939" s="14" t="s">
        <v>334</v>
      </c>
      <c r="AF4939" s="14">
        <f t="shared" si="1779"/>
        <v>0</v>
      </c>
      <c r="AG4939" s="14" t="e">
        <f t="shared" si="1780"/>
        <v>#DIV/0!</v>
      </c>
      <c r="AH4939" s="14" t="s">
        <v>334</v>
      </c>
      <c r="AI4939" s="14" t="s">
        <v>334</v>
      </c>
      <c r="AJ4939" s="1354"/>
    </row>
    <row r="4940" spans="1:36" ht="15.75">
      <c r="A4940" s="1503">
        <v>133</v>
      </c>
      <c r="B4940" s="2357" t="s">
        <v>3945</v>
      </c>
      <c r="C4940" s="2381" t="s">
        <v>66</v>
      </c>
      <c r="D4940" s="2360">
        <v>344.4</v>
      </c>
      <c r="E4940" s="2358">
        <v>10</v>
      </c>
      <c r="F4940" s="2358">
        <f t="shared" si="1776"/>
        <v>3444</v>
      </c>
      <c r="G4940" s="2321"/>
      <c r="H4940" s="2337">
        <f t="shared" si="1784"/>
        <v>0</v>
      </c>
      <c r="I4940" s="1364">
        <v>44741</v>
      </c>
      <c r="J4940" s="2256" t="s">
        <v>1006</v>
      </c>
      <c r="K4940" s="1354"/>
      <c r="L4940" s="2242"/>
      <c r="M4940" s="1354"/>
      <c r="N4940" s="2239"/>
      <c r="O4940" s="1354"/>
      <c r="P4940" s="1354"/>
      <c r="Q4940" s="1354"/>
      <c r="R4940" s="1354"/>
      <c r="S4940" s="1354"/>
      <c r="T4940" s="1354"/>
      <c r="U4940" s="1354"/>
      <c r="V4940" s="1354"/>
      <c r="W4940" s="1354"/>
      <c r="X4940" s="1354"/>
      <c r="Y4940" s="1354"/>
      <c r="Z4940" s="1354"/>
      <c r="AA4940" s="1354"/>
      <c r="AB4940" s="1354"/>
      <c r="AC4940" s="1507">
        <f t="shared" si="1777"/>
        <v>10</v>
      </c>
      <c r="AD4940" s="1508">
        <f t="shared" si="1778"/>
        <v>3444</v>
      </c>
      <c r="AE4940" s="14" t="s">
        <v>334</v>
      </c>
      <c r="AF4940" s="14">
        <f t="shared" si="1779"/>
        <v>0</v>
      </c>
      <c r="AG4940" s="14" t="e">
        <f t="shared" si="1780"/>
        <v>#DIV/0!</v>
      </c>
      <c r="AH4940" s="14" t="s">
        <v>334</v>
      </c>
      <c r="AI4940" s="14" t="s">
        <v>334</v>
      </c>
      <c r="AJ4940" s="1354"/>
    </row>
    <row r="4941" spans="1:36" ht="15.75">
      <c r="A4941" s="1503">
        <v>134</v>
      </c>
      <c r="B4941" s="2357" t="s">
        <v>3946</v>
      </c>
      <c r="C4941" s="2385" t="s">
        <v>66</v>
      </c>
      <c r="D4941" s="2315">
        <v>897.14</v>
      </c>
      <c r="E4941" s="2358">
        <v>5</v>
      </c>
      <c r="F4941" s="2358">
        <f t="shared" si="1776"/>
        <v>4485.7</v>
      </c>
      <c r="G4941" s="2359"/>
      <c r="H4941" s="2337">
        <f t="shared" si="1784"/>
        <v>0</v>
      </c>
      <c r="I4941" s="1364">
        <v>44734</v>
      </c>
      <c r="J4941" s="2256" t="s">
        <v>1006</v>
      </c>
      <c r="K4941" s="1354"/>
      <c r="L4941" s="2242"/>
      <c r="M4941" s="1354"/>
      <c r="N4941" s="2239"/>
      <c r="O4941" s="1354"/>
      <c r="P4941" s="1354"/>
      <c r="Q4941" s="1354"/>
      <c r="R4941" s="1354"/>
      <c r="S4941" s="1354"/>
      <c r="T4941" s="1354"/>
      <c r="U4941" s="1354"/>
      <c r="V4941" s="1354"/>
      <c r="W4941" s="1354"/>
      <c r="X4941" s="1354"/>
      <c r="Y4941" s="1354"/>
      <c r="Z4941" s="1354"/>
      <c r="AA4941" s="1354"/>
      <c r="AB4941" s="1354"/>
      <c r="AC4941" s="1507">
        <f t="shared" si="1777"/>
        <v>5</v>
      </c>
      <c r="AD4941" s="1508">
        <f t="shared" si="1778"/>
        <v>4485.7</v>
      </c>
      <c r="AE4941" s="14" t="s">
        <v>334</v>
      </c>
      <c r="AF4941" s="14">
        <f t="shared" si="1779"/>
        <v>0</v>
      </c>
      <c r="AG4941" s="14" t="e">
        <f t="shared" si="1780"/>
        <v>#DIV/0!</v>
      </c>
      <c r="AH4941" s="14" t="s">
        <v>334</v>
      </c>
      <c r="AI4941" s="14" t="s">
        <v>334</v>
      </c>
      <c r="AJ4941" s="1354"/>
    </row>
    <row r="4942" spans="1:36" ht="15.75">
      <c r="A4942" s="1503">
        <v>135</v>
      </c>
      <c r="B4942" s="2357" t="s">
        <v>3947</v>
      </c>
      <c r="C4942" s="2381" t="s">
        <v>66</v>
      </c>
      <c r="D4942" s="2360">
        <v>4335.3100000000004</v>
      </c>
      <c r="E4942" s="2358">
        <v>1</v>
      </c>
      <c r="F4942" s="2358">
        <f t="shared" si="1776"/>
        <v>4335.3100000000004</v>
      </c>
      <c r="G4942" s="2321"/>
      <c r="H4942" s="2337">
        <f t="shared" si="1784"/>
        <v>0</v>
      </c>
      <c r="I4942" s="1364">
        <v>44734</v>
      </c>
      <c r="J4942" s="2256" t="s">
        <v>1006</v>
      </c>
      <c r="K4942" s="1354"/>
      <c r="L4942" s="2242"/>
      <c r="M4942" s="1354"/>
      <c r="N4942" s="2239"/>
      <c r="O4942" s="1354"/>
      <c r="P4942" s="1354"/>
      <c r="Q4942" s="1354"/>
      <c r="R4942" s="1354"/>
      <c r="S4942" s="1354"/>
      <c r="T4942" s="1354"/>
      <c r="U4942" s="1354"/>
      <c r="V4942" s="1354"/>
      <c r="W4942" s="1354"/>
      <c r="X4942" s="1354"/>
      <c r="Y4942" s="1354"/>
      <c r="Z4942" s="1354"/>
      <c r="AA4942" s="1354"/>
      <c r="AB4942" s="1354"/>
      <c r="AC4942" s="1507">
        <f t="shared" si="1777"/>
        <v>1</v>
      </c>
      <c r="AD4942" s="1508">
        <f t="shared" si="1778"/>
        <v>4335.3100000000004</v>
      </c>
      <c r="AE4942" s="14" t="s">
        <v>334</v>
      </c>
      <c r="AF4942" s="14">
        <f t="shared" si="1779"/>
        <v>0</v>
      </c>
      <c r="AG4942" s="14" t="e">
        <f t="shared" si="1780"/>
        <v>#DIV/0!</v>
      </c>
      <c r="AH4942" s="14" t="s">
        <v>334</v>
      </c>
      <c r="AI4942" s="14" t="s">
        <v>334</v>
      </c>
      <c r="AJ4942" s="1354"/>
    </row>
    <row r="4943" spans="1:36" ht="15.75">
      <c r="A4943" s="1503">
        <v>136</v>
      </c>
      <c r="B4943" s="2357" t="s">
        <v>3948</v>
      </c>
      <c r="C4943" s="2385" t="s">
        <v>66</v>
      </c>
      <c r="D4943" s="2315">
        <v>179.52</v>
      </c>
      <c r="E4943" s="2358">
        <v>29</v>
      </c>
      <c r="F4943" s="2358">
        <f t="shared" si="1776"/>
        <v>5206.08</v>
      </c>
      <c r="G4943" s="2359"/>
      <c r="H4943" s="2337">
        <f t="shared" si="1784"/>
        <v>0</v>
      </c>
      <c r="I4943" s="1364">
        <v>44734</v>
      </c>
      <c r="J4943" s="2256" t="s">
        <v>1006</v>
      </c>
      <c r="K4943" s="1354"/>
      <c r="L4943" s="2242"/>
      <c r="M4943" s="1354"/>
      <c r="N4943" s="2239"/>
      <c r="O4943" s="1354"/>
      <c r="P4943" s="1354"/>
      <c r="Q4943" s="1354"/>
      <c r="R4943" s="1354"/>
      <c r="S4943" s="1354"/>
      <c r="T4943" s="1354"/>
      <c r="U4943" s="1354"/>
      <c r="V4943" s="1354"/>
      <c r="W4943" s="1354"/>
      <c r="X4943" s="1354"/>
      <c r="Y4943" s="1354"/>
      <c r="Z4943" s="1354"/>
      <c r="AA4943" s="1354"/>
      <c r="AB4943" s="1354"/>
      <c r="AC4943" s="1507">
        <f t="shared" si="1777"/>
        <v>29</v>
      </c>
      <c r="AD4943" s="1508">
        <f t="shared" si="1778"/>
        <v>5206.08</v>
      </c>
      <c r="AE4943" s="14" t="s">
        <v>334</v>
      </c>
      <c r="AF4943" s="14">
        <f t="shared" si="1779"/>
        <v>0</v>
      </c>
      <c r="AG4943" s="14" t="e">
        <f t="shared" si="1780"/>
        <v>#DIV/0!</v>
      </c>
      <c r="AH4943" s="14" t="s">
        <v>334</v>
      </c>
      <c r="AI4943" s="14" t="s">
        <v>334</v>
      </c>
      <c r="AJ4943" s="1354"/>
    </row>
    <row r="4944" spans="1:36" ht="15.75">
      <c r="A4944" s="1503">
        <v>137</v>
      </c>
      <c r="B4944" s="2303" t="s">
        <v>10572</v>
      </c>
      <c r="C4944" s="2212" t="s">
        <v>153</v>
      </c>
      <c r="D4944" s="2337">
        <v>0.03</v>
      </c>
      <c r="E4944" s="2337"/>
      <c r="F4944" s="2337"/>
      <c r="G4944" s="2337">
        <v>1120</v>
      </c>
      <c r="H4944" s="2337">
        <f t="shared" si="1784"/>
        <v>33.6</v>
      </c>
      <c r="I4944" s="1364">
        <v>45013</v>
      </c>
      <c r="J4944" s="2256" t="s">
        <v>1466</v>
      </c>
      <c r="K4944" s="1354"/>
      <c r="L4944" s="2242"/>
      <c r="M4944" s="1354"/>
      <c r="N4944" s="2239"/>
      <c r="O4944" s="1354"/>
      <c r="P4944" s="1354"/>
      <c r="Q4944" s="1354"/>
      <c r="R4944" s="1354"/>
      <c r="S4944" s="1354"/>
      <c r="T4944" s="1354"/>
      <c r="U4944" s="1354"/>
      <c r="V4944" s="1354"/>
      <c r="W4944" s="1354"/>
      <c r="X4944" s="1354"/>
      <c r="Y4944" s="1354"/>
      <c r="Z4944" s="1354"/>
      <c r="AA4944" s="1354"/>
      <c r="AB4944" s="1354"/>
      <c r="AC4944" s="1507">
        <f t="shared" si="1777"/>
        <v>1120</v>
      </c>
      <c r="AD4944" s="1508">
        <f t="shared" si="1778"/>
        <v>33.6</v>
      </c>
      <c r="AE4944" s="14">
        <f t="shared" ref="AE4944:AE4974" si="1785">(J4944-"01.04.2023")/30</f>
        <v>31.466666666666665</v>
      </c>
      <c r="AF4944" s="14">
        <f t="shared" si="1779"/>
        <v>0</v>
      </c>
      <c r="AG4944" s="14" t="e">
        <f t="shared" si="1780"/>
        <v>#DIV/0!</v>
      </c>
      <c r="AH4944" s="14" t="e">
        <f t="shared" ref="AH4944:AH4974" si="1786">AG4944-AE4944</f>
        <v>#DIV/0!</v>
      </c>
      <c r="AI4944" s="14">
        <f t="shared" ref="AI4944:AI4974" si="1787">AC4944-(AE4944*AF4944)</f>
        <v>1120</v>
      </c>
      <c r="AJ4944" s="1354"/>
    </row>
    <row r="4945" spans="1:36" ht="15.75">
      <c r="A4945" s="1503">
        <v>138</v>
      </c>
      <c r="B4945" s="2303" t="s">
        <v>10573</v>
      </c>
      <c r="C4945" s="2212" t="s">
        <v>156</v>
      </c>
      <c r="D4945" s="2337">
        <v>53.59</v>
      </c>
      <c r="E4945" s="2337"/>
      <c r="F4945" s="2337"/>
      <c r="G4945" s="2337">
        <v>200</v>
      </c>
      <c r="H4945" s="2337">
        <f t="shared" si="1784"/>
        <v>10718</v>
      </c>
      <c r="I4945" s="1364">
        <v>44998</v>
      </c>
      <c r="J4945" s="2256" t="s">
        <v>6871</v>
      </c>
      <c r="K4945" s="1354"/>
      <c r="L4945" s="2242"/>
      <c r="M4945" s="1354"/>
      <c r="N4945" s="2239"/>
      <c r="O4945" s="1354"/>
      <c r="P4945" s="1354"/>
      <c r="Q4945" s="1354"/>
      <c r="R4945" s="1354"/>
      <c r="S4945" s="1354"/>
      <c r="T4945" s="1354"/>
      <c r="U4945" s="1354"/>
      <c r="V4945" s="1354"/>
      <c r="W4945" s="1354"/>
      <c r="X4945" s="1354"/>
      <c r="Y4945" s="1354"/>
      <c r="Z4945" s="1354"/>
      <c r="AA4945" s="1354"/>
      <c r="AB4945" s="1354"/>
      <c r="AC4945" s="1507">
        <f t="shared" si="1777"/>
        <v>200</v>
      </c>
      <c r="AD4945" s="1508">
        <f t="shared" si="1778"/>
        <v>10718</v>
      </c>
      <c r="AE4945" s="14">
        <f t="shared" si="1785"/>
        <v>17.266666666666666</v>
      </c>
      <c r="AF4945" s="14">
        <f t="shared" si="1779"/>
        <v>0</v>
      </c>
      <c r="AG4945" s="14" t="e">
        <f t="shared" si="1780"/>
        <v>#DIV/0!</v>
      </c>
      <c r="AH4945" s="14" t="e">
        <f t="shared" si="1786"/>
        <v>#DIV/0!</v>
      </c>
      <c r="AI4945" s="14">
        <f t="shared" si="1787"/>
        <v>200</v>
      </c>
      <c r="AJ4945" s="1354"/>
    </row>
    <row r="4946" spans="1:36" ht="15.75">
      <c r="A4946" s="1503">
        <v>139</v>
      </c>
      <c r="B4946" s="2303" t="s">
        <v>10574</v>
      </c>
      <c r="C4946" s="2212" t="s">
        <v>143</v>
      </c>
      <c r="D4946" s="2337">
        <v>20</v>
      </c>
      <c r="E4946" s="2337"/>
      <c r="F4946" s="2337"/>
      <c r="G4946" s="2337">
        <v>150</v>
      </c>
      <c r="H4946" s="2337">
        <f t="shared" si="1784"/>
        <v>3000</v>
      </c>
      <c r="I4946" s="1364">
        <v>44999</v>
      </c>
      <c r="J4946" s="2256" t="s">
        <v>995</v>
      </c>
      <c r="K4946" s="1354"/>
      <c r="L4946" s="2242"/>
      <c r="M4946" s="1354"/>
      <c r="N4946" s="2239">
        <v>85</v>
      </c>
      <c r="O4946" s="1354">
        <v>18</v>
      </c>
      <c r="P4946" s="1354"/>
      <c r="Q4946" s="1354"/>
      <c r="R4946" s="1354"/>
      <c r="S4946" s="1354"/>
      <c r="T4946" s="1354"/>
      <c r="U4946" s="1354"/>
      <c r="V4946" s="1354"/>
      <c r="W4946" s="1354"/>
      <c r="X4946" s="1354"/>
      <c r="Y4946" s="1354"/>
      <c r="Z4946" s="1354"/>
      <c r="AA4946" s="1354"/>
      <c r="AB4946" s="1354"/>
      <c r="AC4946" s="1507">
        <f t="shared" si="1777"/>
        <v>47</v>
      </c>
      <c r="AD4946" s="1508">
        <f t="shared" si="1778"/>
        <v>940</v>
      </c>
      <c r="AE4946" s="14">
        <f t="shared" si="1785"/>
        <v>18.3</v>
      </c>
      <c r="AF4946" s="14">
        <f t="shared" si="1779"/>
        <v>34.333333333333336</v>
      </c>
      <c r="AG4946" s="14">
        <f t="shared" si="1780"/>
        <v>1.3689320388349513</v>
      </c>
      <c r="AH4946" s="14">
        <f t="shared" si="1786"/>
        <v>-16.931067961165049</v>
      </c>
      <c r="AI4946" s="14">
        <f t="shared" si="1787"/>
        <v>-581.30000000000007</v>
      </c>
      <c r="AJ4946" s="1354"/>
    </row>
    <row r="4947" spans="1:36" ht="15.75">
      <c r="A4947" s="1503">
        <v>140</v>
      </c>
      <c r="B4947" s="2303" t="s">
        <v>10575</v>
      </c>
      <c r="C4947" s="2212" t="s">
        <v>66</v>
      </c>
      <c r="D4947" s="2337">
        <v>1</v>
      </c>
      <c r="E4947" s="2337"/>
      <c r="F4947" s="2337"/>
      <c r="G4947" s="2337">
        <v>900</v>
      </c>
      <c r="H4947" s="2337">
        <f t="shared" si="1784"/>
        <v>900</v>
      </c>
      <c r="I4947" s="1364">
        <v>45015</v>
      </c>
      <c r="J4947" s="2256" t="s">
        <v>3277</v>
      </c>
      <c r="K4947" s="1354"/>
      <c r="L4947" s="2242"/>
      <c r="M4947" s="1354"/>
      <c r="N4947" s="2239">
        <v>50</v>
      </c>
      <c r="O4947" s="1354"/>
      <c r="P4947" s="1354"/>
      <c r="Q4947" s="1354"/>
      <c r="R4947" s="1354"/>
      <c r="S4947" s="1354"/>
      <c r="T4947" s="1354"/>
      <c r="U4947" s="1354"/>
      <c r="V4947" s="1354"/>
      <c r="W4947" s="1354"/>
      <c r="X4947" s="1354"/>
      <c r="Y4947" s="1354"/>
      <c r="Z4947" s="1354"/>
      <c r="AA4947" s="1354"/>
      <c r="AB4947" s="1354"/>
      <c r="AC4947" s="1507">
        <f t="shared" si="1777"/>
        <v>850</v>
      </c>
      <c r="AD4947" s="1508">
        <f t="shared" si="1778"/>
        <v>850</v>
      </c>
      <c r="AE4947" s="14">
        <f t="shared" si="1785"/>
        <v>20.333333333333332</v>
      </c>
      <c r="AF4947" s="14">
        <f t="shared" si="1779"/>
        <v>16.666666666666668</v>
      </c>
      <c r="AG4947" s="14">
        <f t="shared" si="1780"/>
        <v>50.999999999999993</v>
      </c>
      <c r="AH4947" s="14">
        <f t="shared" si="1786"/>
        <v>30.666666666666661</v>
      </c>
      <c r="AI4947" s="14">
        <f t="shared" si="1787"/>
        <v>511.11111111111109</v>
      </c>
      <c r="AJ4947" s="1354"/>
    </row>
    <row r="4948" spans="1:36" ht="15.75">
      <c r="A4948" s="1503">
        <v>141</v>
      </c>
      <c r="B4948" s="2303" t="s">
        <v>10576</v>
      </c>
      <c r="C4948" s="2212" t="s">
        <v>262</v>
      </c>
      <c r="D4948" s="2337">
        <v>20</v>
      </c>
      <c r="E4948" s="2337"/>
      <c r="F4948" s="2337"/>
      <c r="G4948" s="2337">
        <v>600</v>
      </c>
      <c r="H4948" s="2337">
        <f t="shared" si="1784"/>
        <v>12000</v>
      </c>
      <c r="I4948" s="1364">
        <v>45007</v>
      </c>
      <c r="J4948" s="2256" t="s">
        <v>3278</v>
      </c>
      <c r="K4948" s="1354"/>
      <c r="L4948" s="2242"/>
      <c r="M4948" s="1354"/>
      <c r="N4948" s="2239"/>
      <c r="O4948" s="1354">
        <v>1</v>
      </c>
      <c r="P4948" s="1354"/>
      <c r="Q4948" s="1354"/>
      <c r="R4948" s="1354"/>
      <c r="S4948" s="1354"/>
      <c r="T4948" s="1354"/>
      <c r="U4948" s="1354"/>
      <c r="V4948" s="1354"/>
      <c r="W4948" s="1354"/>
      <c r="X4948" s="1354"/>
      <c r="Y4948" s="1354"/>
      <c r="Z4948" s="1354"/>
      <c r="AA4948" s="1354"/>
      <c r="AB4948" s="1354"/>
      <c r="AC4948" s="1507">
        <f t="shared" si="1777"/>
        <v>599</v>
      </c>
      <c r="AD4948" s="1508">
        <f t="shared" si="1778"/>
        <v>11980</v>
      </c>
      <c r="AE4948" s="14">
        <f t="shared" si="1785"/>
        <v>13.2</v>
      </c>
      <c r="AF4948" s="14">
        <f t="shared" si="1779"/>
        <v>0.33333333333333331</v>
      </c>
      <c r="AG4948" s="14">
        <f t="shared" si="1780"/>
        <v>1797</v>
      </c>
      <c r="AH4948" s="14">
        <f t="shared" si="1786"/>
        <v>1783.8</v>
      </c>
      <c r="AI4948" s="14">
        <f t="shared" si="1787"/>
        <v>594.6</v>
      </c>
      <c r="AJ4948" s="1354"/>
    </row>
    <row r="4949" spans="1:36" ht="15.75">
      <c r="A4949" s="1503">
        <v>142</v>
      </c>
      <c r="B4949" s="2303" t="s">
        <v>10577</v>
      </c>
      <c r="C4949" s="2212" t="s">
        <v>153</v>
      </c>
      <c r="D4949" s="2337">
        <v>1</v>
      </c>
      <c r="E4949" s="2337"/>
      <c r="F4949" s="2337"/>
      <c r="G4949" s="2337">
        <v>50</v>
      </c>
      <c r="H4949" s="2337">
        <f t="shared" si="1784"/>
        <v>50</v>
      </c>
      <c r="I4949" s="1364">
        <v>45015</v>
      </c>
      <c r="J4949" s="2256" t="s">
        <v>995</v>
      </c>
      <c r="K4949" s="1354"/>
      <c r="L4949" s="2242"/>
      <c r="M4949" s="1354"/>
      <c r="N4949" s="2239">
        <v>2</v>
      </c>
      <c r="O4949" s="1354"/>
      <c r="P4949" s="1354"/>
      <c r="Q4949" s="1354"/>
      <c r="R4949" s="1354"/>
      <c r="S4949" s="1354"/>
      <c r="T4949" s="1354"/>
      <c r="U4949" s="1354"/>
      <c r="V4949" s="1354"/>
      <c r="W4949" s="1354"/>
      <c r="X4949" s="1354"/>
      <c r="Y4949" s="1354"/>
      <c r="Z4949" s="1354"/>
      <c r="AA4949" s="1354"/>
      <c r="AB4949" s="1354"/>
      <c r="AC4949" s="1507">
        <f t="shared" si="1777"/>
        <v>48</v>
      </c>
      <c r="AD4949" s="1508">
        <f t="shared" si="1778"/>
        <v>48</v>
      </c>
      <c r="AE4949" s="14">
        <f t="shared" si="1785"/>
        <v>18.3</v>
      </c>
      <c r="AF4949" s="14">
        <f t="shared" si="1779"/>
        <v>0.66666666666666663</v>
      </c>
      <c r="AG4949" s="14">
        <f t="shared" si="1780"/>
        <v>72</v>
      </c>
      <c r="AH4949" s="14">
        <f t="shared" si="1786"/>
        <v>53.7</v>
      </c>
      <c r="AI4949" s="14">
        <f t="shared" si="1787"/>
        <v>35.799999999999997</v>
      </c>
      <c r="AJ4949" s="1354"/>
    </row>
    <row r="4950" spans="1:36" ht="15.75" customHeight="1">
      <c r="A4950" s="1503">
        <v>143</v>
      </c>
      <c r="B4950" s="2303" t="s">
        <v>10578</v>
      </c>
      <c r="C4950" s="2212" t="s">
        <v>143</v>
      </c>
      <c r="D4950" s="2337">
        <v>0.03</v>
      </c>
      <c r="E4950" s="2337"/>
      <c r="F4950" s="2337"/>
      <c r="G4950" s="2337">
        <v>900</v>
      </c>
      <c r="H4950" s="2337">
        <f t="shared" si="1784"/>
        <v>27</v>
      </c>
      <c r="I4950" s="1364">
        <v>45015</v>
      </c>
      <c r="J4950" s="2256" t="s">
        <v>995</v>
      </c>
      <c r="K4950" s="1354"/>
      <c r="L4950" s="2242"/>
      <c r="M4950" s="1354"/>
      <c r="N4950" s="2239"/>
      <c r="O4950" s="1354"/>
      <c r="P4950" s="1354"/>
      <c r="Q4950" s="1354"/>
      <c r="R4950" s="1354"/>
      <c r="S4950" s="1354"/>
      <c r="T4950" s="1354"/>
      <c r="U4950" s="1354"/>
      <c r="V4950" s="1354"/>
      <c r="W4950" s="1354"/>
      <c r="X4950" s="1354"/>
      <c r="Y4950" s="1354"/>
      <c r="Z4950" s="1354"/>
      <c r="AA4950" s="1354"/>
      <c r="AB4950" s="1354"/>
      <c r="AC4950" s="1507">
        <f t="shared" si="1777"/>
        <v>900</v>
      </c>
      <c r="AD4950" s="1508">
        <f t="shared" si="1778"/>
        <v>27</v>
      </c>
      <c r="AE4950" s="14">
        <f t="shared" si="1785"/>
        <v>18.3</v>
      </c>
      <c r="AF4950" s="14">
        <f t="shared" si="1779"/>
        <v>0</v>
      </c>
      <c r="AG4950" s="14" t="e">
        <f t="shared" si="1780"/>
        <v>#DIV/0!</v>
      </c>
      <c r="AH4950" s="14" t="e">
        <f t="shared" si="1786"/>
        <v>#DIV/0!</v>
      </c>
      <c r="AI4950" s="14">
        <f t="shared" si="1787"/>
        <v>900</v>
      </c>
      <c r="AJ4950" s="1354"/>
    </row>
    <row r="4951" spans="1:36" ht="15.75">
      <c r="A4951" s="1503">
        <v>144</v>
      </c>
      <c r="B4951" s="2303" t="s">
        <v>10579</v>
      </c>
      <c r="C4951" s="2212" t="s">
        <v>66</v>
      </c>
      <c r="D4951" s="2337">
        <v>0.03</v>
      </c>
      <c r="E4951" s="2337"/>
      <c r="F4951" s="2337"/>
      <c r="G4951" s="2337">
        <v>1500</v>
      </c>
      <c r="H4951" s="2337">
        <f t="shared" si="1784"/>
        <v>45</v>
      </c>
      <c r="I4951" s="1364">
        <v>45015</v>
      </c>
      <c r="J4951" s="2256" t="s">
        <v>3314</v>
      </c>
      <c r="K4951" s="1354"/>
      <c r="L4951" s="2242"/>
      <c r="M4951" s="1354"/>
      <c r="N4951" s="2239"/>
      <c r="O4951" s="1354"/>
      <c r="P4951" s="1354"/>
      <c r="Q4951" s="1354"/>
      <c r="R4951" s="1354"/>
      <c r="S4951" s="1354"/>
      <c r="T4951" s="1354"/>
      <c r="U4951" s="1354"/>
      <c r="V4951" s="1354"/>
      <c r="W4951" s="1354"/>
      <c r="X4951" s="1354"/>
      <c r="Y4951" s="1354"/>
      <c r="Z4951" s="1354"/>
      <c r="AA4951" s="1354"/>
      <c r="AB4951" s="1354"/>
      <c r="AC4951" s="1507">
        <f t="shared" si="1777"/>
        <v>1500</v>
      </c>
      <c r="AD4951" s="1508">
        <f t="shared" si="1778"/>
        <v>45</v>
      </c>
      <c r="AE4951" s="14">
        <f t="shared" si="1785"/>
        <v>27.4</v>
      </c>
      <c r="AF4951" s="14">
        <f t="shared" si="1779"/>
        <v>0</v>
      </c>
      <c r="AG4951" s="14" t="e">
        <f t="shared" si="1780"/>
        <v>#DIV/0!</v>
      </c>
      <c r="AH4951" s="14" t="e">
        <f t="shared" si="1786"/>
        <v>#DIV/0!</v>
      </c>
      <c r="AI4951" s="14">
        <f t="shared" si="1787"/>
        <v>1500</v>
      </c>
      <c r="AJ4951" s="1354"/>
    </row>
    <row r="4952" spans="1:36" ht="15.75">
      <c r="A4952" s="1503">
        <v>145</v>
      </c>
      <c r="B4952" s="2303" t="s">
        <v>10580</v>
      </c>
      <c r="C4952" s="2212" t="s">
        <v>66</v>
      </c>
      <c r="D4952" s="2337">
        <v>282.02999999999997</v>
      </c>
      <c r="E4952" s="2337"/>
      <c r="F4952" s="2337"/>
      <c r="G4952" s="2337">
        <v>30</v>
      </c>
      <c r="H4952" s="2337">
        <f t="shared" si="1784"/>
        <v>8460.9</v>
      </c>
      <c r="I4952" s="1364">
        <v>45015</v>
      </c>
      <c r="J4952" s="2256" t="s">
        <v>3315</v>
      </c>
      <c r="K4952" s="1354"/>
      <c r="L4952" s="2242"/>
      <c r="M4952" s="1354"/>
      <c r="N4952" s="2239"/>
      <c r="O4952" s="1354"/>
      <c r="P4952" s="1354"/>
      <c r="Q4952" s="1354"/>
      <c r="R4952" s="1354"/>
      <c r="S4952" s="1354"/>
      <c r="T4952" s="1354"/>
      <c r="U4952" s="1354"/>
      <c r="V4952" s="1354"/>
      <c r="W4952" s="1354"/>
      <c r="X4952" s="1354"/>
      <c r="Y4952" s="1354"/>
      <c r="Z4952" s="1354"/>
      <c r="AA4952" s="1354"/>
      <c r="AB4952" s="1354"/>
      <c r="AC4952" s="1507">
        <f t="shared" si="1777"/>
        <v>30</v>
      </c>
      <c r="AD4952" s="1508">
        <f t="shared" si="1778"/>
        <v>8460.9</v>
      </c>
      <c r="AE4952" s="14">
        <f t="shared" si="1785"/>
        <v>30.466666666666665</v>
      </c>
      <c r="AF4952" s="14">
        <f t="shared" si="1779"/>
        <v>0</v>
      </c>
      <c r="AG4952" s="14" t="e">
        <f t="shared" si="1780"/>
        <v>#DIV/0!</v>
      </c>
      <c r="AH4952" s="14" t="e">
        <f t="shared" si="1786"/>
        <v>#DIV/0!</v>
      </c>
      <c r="AI4952" s="14">
        <f t="shared" si="1787"/>
        <v>30</v>
      </c>
      <c r="AJ4952" s="1354"/>
    </row>
    <row r="4953" spans="1:36" ht="15.75">
      <c r="A4953" s="1503">
        <v>146</v>
      </c>
      <c r="B4953" s="2303" t="s">
        <v>1154</v>
      </c>
      <c r="C4953" s="2212" t="s">
        <v>66</v>
      </c>
      <c r="D4953" s="2337">
        <v>1</v>
      </c>
      <c r="E4953" s="2337"/>
      <c r="F4953" s="2337"/>
      <c r="G4953" s="2337">
        <v>460</v>
      </c>
      <c r="H4953" s="2337">
        <f t="shared" si="1784"/>
        <v>460</v>
      </c>
      <c r="I4953" s="1364">
        <v>45015</v>
      </c>
      <c r="J4953" s="2256" t="s">
        <v>3277</v>
      </c>
      <c r="K4953" s="1354"/>
      <c r="L4953" s="2242"/>
      <c r="M4953" s="1354"/>
      <c r="N4953" s="2239"/>
      <c r="O4953" s="1354"/>
      <c r="P4953" s="1354"/>
      <c r="Q4953" s="1354"/>
      <c r="R4953" s="1354"/>
      <c r="S4953" s="1354"/>
      <c r="T4953" s="1354"/>
      <c r="U4953" s="1354"/>
      <c r="V4953" s="1354"/>
      <c r="W4953" s="1354"/>
      <c r="X4953" s="1354"/>
      <c r="Y4953" s="1354"/>
      <c r="Z4953" s="1354"/>
      <c r="AA4953" s="1354"/>
      <c r="AB4953" s="1354"/>
      <c r="AC4953" s="1507">
        <f t="shared" si="1777"/>
        <v>460</v>
      </c>
      <c r="AD4953" s="1508">
        <f t="shared" si="1778"/>
        <v>460</v>
      </c>
      <c r="AE4953" s="14">
        <f t="shared" si="1785"/>
        <v>20.333333333333332</v>
      </c>
      <c r="AF4953" s="14">
        <f t="shared" si="1779"/>
        <v>0</v>
      </c>
      <c r="AG4953" s="14" t="e">
        <f t="shared" si="1780"/>
        <v>#DIV/0!</v>
      </c>
      <c r="AH4953" s="14" t="e">
        <f t="shared" si="1786"/>
        <v>#DIV/0!</v>
      </c>
      <c r="AI4953" s="14">
        <f t="shared" si="1787"/>
        <v>460</v>
      </c>
      <c r="AJ4953" s="1354"/>
    </row>
    <row r="4954" spans="1:36" ht="15.75">
      <c r="A4954" s="1503">
        <v>147</v>
      </c>
      <c r="B4954" s="2303" t="s">
        <v>1155</v>
      </c>
      <c r="C4954" s="2212" t="s">
        <v>66</v>
      </c>
      <c r="D4954" s="2337">
        <v>0.93</v>
      </c>
      <c r="E4954" s="2337"/>
      <c r="F4954" s="2337"/>
      <c r="G4954" s="2337">
        <v>50</v>
      </c>
      <c r="H4954" s="2337">
        <f t="shared" si="1784"/>
        <v>46.5</v>
      </c>
      <c r="I4954" s="1364">
        <v>45015</v>
      </c>
      <c r="J4954" s="2256" t="s">
        <v>3315</v>
      </c>
      <c r="K4954" s="1354"/>
      <c r="L4954" s="2242"/>
      <c r="M4954" s="1354"/>
      <c r="N4954" s="2239"/>
      <c r="O4954" s="1354"/>
      <c r="P4954" s="1354"/>
      <c r="Q4954" s="1354"/>
      <c r="R4954" s="1354"/>
      <c r="S4954" s="1354"/>
      <c r="T4954" s="1354"/>
      <c r="U4954" s="1354"/>
      <c r="V4954" s="1354"/>
      <c r="W4954" s="1354"/>
      <c r="X4954" s="1354"/>
      <c r="Y4954" s="1354"/>
      <c r="Z4954" s="1354"/>
      <c r="AA4954" s="1354"/>
      <c r="AB4954" s="1354"/>
      <c r="AC4954" s="1507">
        <f t="shared" si="1777"/>
        <v>50</v>
      </c>
      <c r="AD4954" s="1508">
        <f t="shared" si="1778"/>
        <v>46.5</v>
      </c>
      <c r="AE4954" s="14">
        <f t="shared" si="1785"/>
        <v>30.466666666666665</v>
      </c>
      <c r="AF4954" s="14">
        <f t="shared" si="1779"/>
        <v>0</v>
      </c>
      <c r="AG4954" s="14" t="e">
        <f t="shared" si="1780"/>
        <v>#DIV/0!</v>
      </c>
      <c r="AH4954" s="14" t="e">
        <f t="shared" si="1786"/>
        <v>#DIV/0!</v>
      </c>
      <c r="AI4954" s="14">
        <f t="shared" si="1787"/>
        <v>50</v>
      </c>
      <c r="AJ4954" s="1354"/>
    </row>
    <row r="4955" spans="1:36" ht="15.75">
      <c r="A4955" s="1503">
        <v>148</v>
      </c>
      <c r="B4955" s="2303" t="s">
        <v>10581</v>
      </c>
      <c r="C4955" s="2212" t="s">
        <v>66</v>
      </c>
      <c r="D4955" s="2337">
        <v>1</v>
      </c>
      <c r="E4955" s="2337"/>
      <c r="F4955" s="2337"/>
      <c r="G4955" s="2337">
        <v>60</v>
      </c>
      <c r="H4955" s="2337">
        <f t="shared" si="1784"/>
        <v>60</v>
      </c>
      <c r="I4955" s="1364">
        <v>45015</v>
      </c>
      <c r="J4955" s="2256" t="s">
        <v>3314</v>
      </c>
      <c r="K4955" s="1354"/>
      <c r="L4955" s="2242"/>
      <c r="M4955" s="1354"/>
      <c r="N4955" s="2239">
        <v>6</v>
      </c>
      <c r="O4955" s="1354"/>
      <c r="P4955" s="1354"/>
      <c r="Q4955" s="1354"/>
      <c r="R4955" s="1354"/>
      <c r="S4955" s="1354"/>
      <c r="T4955" s="1354"/>
      <c r="U4955" s="1354"/>
      <c r="V4955" s="1354"/>
      <c r="W4955" s="1354"/>
      <c r="X4955" s="1354"/>
      <c r="Y4955" s="1354"/>
      <c r="Z4955" s="1354"/>
      <c r="AA4955" s="1354"/>
      <c r="AB4955" s="1354"/>
      <c r="AC4955" s="1507">
        <f t="shared" si="1777"/>
        <v>54</v>
      </c>
      <c r="AD4955" s="1508">
        <f t="shared" si="1778"/>
        <v>54</v>
      </c>
      <c r="AE4955" s="14">
        <f t="shared" si="1785"/>
        <v>27.4</v>
      </c>
      <c r="AF4955" s="14">
        <f t="shared" si="1779"/>
        <v>2</v>
      </c>
      <c r="AG4955" s="14">
        <f t="shared" si="1780"/>
        <v>27</v>
      </c>
      <c r="AH4955" s="14">
        <f t="shared" si="1786"/>
        <v>-0.39999999999999858</v>
      </c>
      <c r="AI4955" s="14">
        <f t="shared" si="1787"/>
        <v>-0.79999999999999716</v>
      </c>
      <c r="AJ4955" s="1354"/>
    </row>
    <row r="4956" spans="1:36" ht="15.75">
      <c r="A4956" s="1503">
        <v>149</v>
      </c>
      <c r="B4956" s="2303" t="s">
        <v>10582</v>
      </c>
      <c r="C4956" s="2212" t="s">
        <v>66</v>
      </c>
      <c r="D4956" s="2337">
        <v>1</v>
      </c>
      <c r="E4956" s="2337"/>
      <c r="F4956" s="2337"/>
      <c r="G4956" s="2337">
        <v>600</v>
      </c>
      <c r="H4956" s="2337">
        <f t="shared" si="1784"/>
        <v>600</v>
      </c>
      <c r="I4956" s="1364">
        <v>45015</v>
      </c>
      <c r="J4956" s="2256" t="s">
        <v>3314</v>
      </c>
      <c r="K4956" s="1354"/>
      <c r="L4956" s="2242"/>
      <c r="M4956" s="1354"/>
      <c r="N4956" s="2239"/>
      <c r="O4956" s="1354"/>
      <c r="P4956" s="1354"/>
      <c r="Q4956" s="1354"/>
      <c r="R4956" s="1354"/>
      <c r="S4956" s="1354"/>
      <c r="T4956" s="1354"/>
      <c r="U4956" s="1354"/>
      <c r="V4956" s="1354"/>
      <c r="W4956" s="1354"/>
      <c r="X4956" s="1354"/>
      <c r="Y4956" s="1354"/>
      <c r="Z4956" s="1354"/>
      <c r="AA4956" s="1354"/>
      <c r="AB4956" s="1354"/>
      <c r="AC4956" s="1507">
        <f t="shared" si="1777"/>
        <v>600</v>
      </c>
      <c r="AD4956" s="1508">
        <f t="shared" si="1778"/>
        <v>600</v>
      </c>
      <c r="AE4956" s="14">
        <f t="shared" si="1785"/>
        <v>27.4</v>
      </c>
      <c r="AF4956" s="14">
        <f t="shared" si="1779"/>
        <v>0</v>
      </c>
      <c r="AG4956" s="14" t="e">
        <f t="shared" si="1780"/>
        <v>#DIV/0!</v>
      </c>
      <c r="AH4956" s="14" t="e">
        <f t="shared" si="1786"/>
        <v>#DIV/0!</v>
      </c>
      <c r="AI4956" s="14">
        <f t="shared" si="1787"/>
        <v>600</v>
      </c>
      <c r="AJ4956" s="1354"/>
    </row>
    <row r="4957" spans="1:36" ht="15.75">
      <c r="A4957" s="1503">
        <v>150</v>
      </c>
      <c r="B4957" s="2303" t="s">
        <v>10583</v>
      </c>
      <c r="C4957" s="2212" t="s">
        <v>66</v>
      </c>
      <c r="D4957" s="2337">
        <v>1</v>
      </c>
      <c r="E4957" s="2337"/>
      <c r="F4957" s="2337"/>
      <c r="G4957" s="2337">
        <v>600</v>
      </c>
      <c r="H4957" s="2337">
        <f t="shared" si="1784"/>
        <v>600</v>
      </c>
      <c r="I4957" s="1364">
        <v>45015</v>
      </c>
      <c r="J4957" s="2256" t="s">
        <v>3314</v>
      </c>
      <c r="K4957" s="1354"/>
      <c r="L4957" s="2242"/>
      <c r="M4957" s="1354"/>
      <c r="N4957" s="2239"/>
      <c r="O4957" s="1354"/>
      <c r="P4957" s="1354"/>
      <c r="Q4957" s="1354"/>
      <c r="R4957" s="1354"/>
      <c r="S4957" s="1354"/>
      <c r="T4957" s="1354"/>
      <c r="U4957" s="1354"/>
      <c r="V4957" s="1354"/>
      <c r="W4957" s="1354"/>
      <c r="X4957" s="1354"/>
      <c r="Y4957" s="1354"/>
      <c r="Z4957" s="1354"/>
      <c r="AA4957" s="1354"/>
      <c r="AB4957" s="1354"/>
      <c r="AC4957" s="1507">
        <f t="shared" si="1777"/>
        <v>600</v>
      </c>
      <c r="AD4957" s="1508">
        <f t="shared" si="1778"/>
        <v>600</v>
      </c>
      <c r="AE4957" s="14">
        <f t="shared" si="1785"/>
        <v>27.4</v>
      </c>
      <c r="AF4957" s="14">
        <f t="shared" si="1779"/>
        <v>0</v>
      </c>
      <c r="AG4957" s="14" t="e">
        <f t="shared" si="1780"/>
        <v>#DIV/0!</v>
      </c>
      <c r="AH4957" s="14" t="e">
        <f t="shared" si="1786"/>
        <v>#DIV/0!</v>
      </c>
      <c r="AI4957" s="14">
        <f t="shared" si="1787"/>
        <v>600</v>
      </c>
      <c r="AJ4957" s="1354"/>
    </row>
    <row r="4958" spans="1:36" ht="15.75">
      <c r="A4958" s="1503">
        <v>151</v>
      </c>
      <c r="B4958" s="2303" t="s">
        <v>10584</v>
      </c>
      <c r="C4958" s="2212" t="s">
        <v>173</v>
      </c>
      <c r="D4958" s="2337">
        <v>1</v>
      </c>
      <c r="E4958" s="2337"/>
      <c r="F4958" s="2337"/>
      <c r="G4958" s="2337">
        <v>300</v>
      </c>
      <c r="H4958" s="2337">
        <f t="shared" si="1784"/>
        <v>300</v>
      </c>
      <c r="I4958" s="1364">
        <v>45015</v>
      </c>
      <c r="J4958" s="2256" t="s">
        <v>3314</v>
      </c>
      <c r="K4958" s="1354"/>
      <c r="L4958" s="2242"/>
      <c r="M4958" s="1354"/>
      <c r="N4958" s="2239"/>
      <c r="O4958" s="1354"/>
      <c r="P4958" s="1354"/>
      <c r="Q4958" s="1354"/>
      <c r="R4958" s="1354"/>
      <c r="S4958" s="1354"/>
      <c r="T4958" s="1354"/>
      <c r="U4958" s="1354"/>
      <c r="V4958" s="1354"/>
      <c r="W4958" s="1354"/>
      <c r="X4958" s="1354"/>
      <c r="Y4958" s="1354"/>
      <c r="Z4958" s="1354"/>
      <c r="AA4958" s="1354"/>
      <c r="AB4958" s="1354"/>
      <c r="AC4958" s="1507">
        <f t="shared" si="1777"/>
        <v>300</v>
      </c>
      <c r="AD4958" s="1508">
        <f t="shared" si="1778"/>
        <v>300</v>
      </c>
      <c r="AE4958" s="14">
        <f t="shared" si="1785"/>
        <v>27.4</v>
      </c>
      <c r="AF4958" s="14">
        <f t="shared" si="1779"/>
        <v>0</v>
      </c>
      <c r="AG4958" s="14" t="e">
        <f t="shared" si="1780"/>
        <v>#DIV/0!</v>
      </c>
      <c r="AH4958" s="14" t="e">
        <f t="shared" si="1786"/>
        <v>#DIV/0!</v>
      </c>
      <c r="AI4958" s="14">
        <f t="shared" si="1787"/>
        <v>300</v>
      </c>
      <c r="AJ4958" s="1354"/>
    </row>
    <row r="4959" spans="1:36" ht="15.75">
      <c r="A4959" s="1503">
        <v>152</v>
      </c>
      <c r="B4959" s="2303" t="s">
        <v>10585</v>
      </c>
      <c r="C4959" s="2212" t="s">
        <v>153</v>
      </c>
      <c r="D4959" s="2337">
        <v>5</v>
      </c>
      <c r="E4959" s="2337"/>
      <c r="F4959" s="2337"/>
      <c r="G4959" s="2337">
        <v>75</v>
      </c>
      <c r="H4959" s="2337">
        <f t="shared" si="1784"/>
        <v>375</v>
      </c>
      <c r="I4959" s="1364">
        <v>45015</v>
      </c>
      <c r="J4959" s="2256" t="s">
        <v>3314</v>
      </c>
      <c r="K4959" s="1354"/>
      <c r="L4959" s="2242"/>
      <c r="M4959" s="1354"/>
      <c r="N4959" s="2239"/>
      <c r="O4959" s="1354"/>
      <c r="P4959" s="1354"/>
      <c r="Q4959" s="1354"/>
      <c r="R4959" s="1354"/>
      <c r="S4959" s="1354"/>
      <c r="T4959" s="1354"/>
      <c r="U4959" s="1354"/>
      <c r="V4959" s="1354"/>
      <c r="W4959" s="1354"/>
      <c r="X4959" s="1354"/>
      <c r="Y4959" s="1354"/>
      <c r="Z4959" s="1354"/>
      <c r="AA4959" s="1354"/>
      <c r="AB4959" s="1354"/>
      <c r="AC4959" s="1507">
        <f t="shared" si="1777"/>
        <v>75</v>
      </c>
      <c r="AD4959" s="1508">
        <f t="shared" si="1778"/>
        <v>375</v>
      </c>
      <c r="AE4959" s="14">
        <f t="shared" si="1785"/>
        <v>27.4</v>
      </c>
      <c r="AF4959" s="14">
        <f t="shared" si="1779"/>
        <v>0</v>
      </c>
      <c r="AG4959" s="14" t="e">
        <f t="shared" si="1780"/>
        <v>#DIV/0!</v>
      </c>
      <c r="AH4959" s="14" t="e">
        <f t="shared" si="1786"/>
        <v>#DIV/0!</v>
      </c>
      <c r="AI4959" s="14">
        <f t="shared" si="1787"/>
        <v>75</v>
      </c>
      <c r="AJ4959" s="1354"/>
    </row>
    <row r="4960" spans="1:36" ht="15.75">
      <c r="A4960" s="1503">
        <v>153</v>
      </c>
      <c r="B4960" s="2303" t="s">
        <v>10586</v>
      </c>
      <c r="C4960" s="2212" t="s">
        <v>153</v>
      </c>
      <c r="D4960" s="2337">
        <v>5</v>
      </c>
      <c r="E4960" s="2337"/>
      <c r="F4960" s="2337"/>
      <c r="G4960" s="2337">
        <v>2600</v>
      </c>
      <c r="H4960" s="2337">
        <f t="shared" si="1784"/>
        <v>13000</v>
      </c>
      <c r="I4960" s="1364">
        <v>45015</v>
      </c>
      <c r="J4960" s="2256" t="s">
        <v>3314</v>
      </c>
      <c r="K4960" s="1354"/>
      <c r="L4960" s="2242"/>
      <c r="M4960" s="1354"/>
      <c r="N4960" s="2239"/>
      <c r="O4960" s="1354"/>
      <c r="P4960" s="1354"/>
      <c r="Q4960" s="1354"/>
      <c r="R4960" s="1354"/>
      <c r="S4960" s="1354"/>
      <c r="T4960" s="1354"/>
      <c r="U4960" s="1354"/>
      <c r="V4960" s="1354"/>
      <c r="W4960" s="1354"/>
      <c r="X4960" s="1354"/>
      <c r="Y4960" s="1354"/>
      <c r="Z4960" s="1354"/>
      <c r="AA4960" s="1354"/>
      <c r="AB4960" s="1354"/>
      <c r="AC4960" s="1507">
        <f t="shared" si="1777"/>
        <v>2600</v>
      </c>
      <c r="AD4960" s="1508">
        <f t="shared" si="1778"/>
        <v>13000</v>
      </c>
      <c r="AE4960" s="14">
        <f t="shared" si="1785"/>
        <v>27.4</v>
      </c>
      <c r="AF4960" s="14">
        <f t="shared" si="1779"/>
        <v>0</v>
      </c>
      <c r="AG4960" s="14" t="e">
        <f t="shared" si="1780"/>
        <v>#DIV/0!</v>
      </c>
      <c r="AH4960" s="14" t="e">
        <f t="shared" si="1786"/>
        <v>#DIV/0!</v>
      </c>
      <c r="AI4960" s="14">
        <f t="shared" si="1787"/>
        <v>2600</v>
      </c>
      <c r="AJ4960" s="1354"/>
    </row>
    <row r="4961" spans="1:36" ht="15.75" customHeight="1">
      <c r="A4961" s="1503">
        <v>154</v>
      </c>
      <c r="B4961" s="2303" t="s">
        <v>10587</v>
      </c>
      <c r="C4961" s="2212" t="s">
        <v>66</v>
      </c>
      <c r="D4961" s="2337">
        <v>0.03</v>
      </c>
      <c r="E4961" s="2337"/>
      <c r="F4961" s="2337"/>
      <c r="G4961" s="2337">
        <v>900</v>
      </c>
      <c r="H4961" s="2337">
        <f t="shared" si="1784"/>
        <v>27</v>
      </c>
      <c r="I4961" s="1364">
        <v>45003</v>
      </c>
      <c r="J4961" s="2256" t="s">
        <v>3279</v>
      </c>
      <c r="K4961" s="1354"/>
      <c r="L4961" s="2242"/>
      <c r="M4961" s="1354"/>
      <c r="N4961" s="2239"/>
      <c r="O4961" s="1354"/>
      <c r="P4961" s="1354"/>
      <c r="Q4961" s="1354"/>
      <c r="R4961" s="1354"/>
      <c r="S4961" s="1354"/>
      <c r="T4961" s="1354"/>
      <c r="U4961" s="1354"/>
      <c r="V4961" s="1354"/>
      <c r="W4961" s="1354"/>
      <c r="X4961" s="1354"/>
      <c r="Y4961" s="1354"/>
      <c r="Z4961" s="1354"/>
      <c r="AA4961" s="1354"/>
      <c r="AB4961" s="1354"/>
      <c r="AC4961" s="1507">
        <f t="shared" si="1777"/>
        <v>900</v>
      </c>
      <c r="AD4961" s="1508">
        <f t="shared" si="1778"/>
        <v>27</v>
      </c>
      <c r="AE4961" s="14">
        <f t="shared" si="1785"/>
        <v>11.166666666666666</v>
      </c>
      <c r="AF4961" s="14">
        <f t="shared" si="1779"/>
        <v>0</v>
      </c>
      <c r="AG4961" s="14" t="e">
        <f t="shared" si="1780"/>
        <v>#DIV/0!</v>
      </c>
      <c r="AH4961" s="14" t="e">
        <f t="shared" si="1786"/>
        <v>#DIV/0!</v>
      </c>
      <c r="AI4961" s="14">
        <f t="shared" si="1787"/>
        <v>900</v>
      </c>
      <c r="AJ4961" s="1354"/>
    </row>
    <row r="4962" spans="1:36" ht="15.75">
      <c r="A4962" s="1503">
        <v>155</v>
      </c>
      <c r="B4962" s="2303" t="s">
        <v>10588</v>
      </c>
      <c r="C4962" s="2212" t="s">
        <v>66</v>
      </c>
      <c r="D4962" s="2337">
        <v>0.03</v>
      </c>
      <c r="E4962" s="2337"/>
      <c r="F4962" s="2337"/>
      <c r="G4962" s="2337">
        <v>900</v>
      </c>
      <c r="H4962" s="2337">
        <f t="shared" si="1784"/>
        <v>27</v>
      </c>
      <c r="I4962" s="1364">
        <v>45003</v>
      </c>
      <c r="J4962" s="2256" t="s">
        <v>3279</v>
      </c>
      <c r="K4962" s="1354"/>
      <c r="L4962" s="2242"/>
      <c r="M4962" s="1354"/>
      <c r="N4962" s="2239"/>
      <c r="O4962" s="1354"/>
      <c r="P4962" s="1354"/>
      <c r="Q4962" s="1354"/>
      <c r="R4962" s="1354"/>
      <c r="S4962" s="1354"/>
      <c r="T4962" s="1354"/>
      <c r="U4962" s="1354"/>
      <c r="V4962" s="1354"/>
      <c r="W4962" s="1354"/>
      <c r="X4962" s="1354"/>
      <c r="Y4962" s="1354"/>
      <c r="Z4962" s="1354"/>
      <c r="AA4962" s="1354"/>
      <c r="AB4962" s="1354"/>
      <c r="AC4962" s="1507">
        <f t="shared" si="1777"/>
        <v>900</v>
      </c>
      <c r="AD4962" s="1508">
        <f t="shared" si="1778"/>
        <v>27</v>
      </c>
      <c r="AE4962" s="14">
        <f t="shared" si="1785"/>
        <v>11.166666666666666</v>
      </c>
      <c r="AF4962" s="14">
        <f t="shared" si="1779"/>
        <v>0</v>
      </c>
      <c r="AG4962" s="14" t="e">
        <f t="shared" si="1780"/>
        <v>#DIV/0!</v>
      </c>
      <c r="AH4962" s="14" t="e">
        <f t="shared" si="1786"/>
        <v>#DIV/0!</v>
      </c>
      <c r="AI4962" s="14">
        <f t="shared" si="1787"/>
        <v>900</v>
      </c>
      <c r="AJ4962" s="1354"/>
    </row>
    <row r="4963" spans="1:36" ht="15.75">
      <c r="A4963" s="1503">
        <v>156</v>
      </c>
      <c r="B4963" s="2303" t="s">
        <v>10589</v>
      </c>
      <c r="C4963" s="2212" t="s">
        <v>66</v>
      </c>
      <c r="D4963" s="2337">
        <v>143.97</v>
      </c>
      <c r="E4963" s="2337"/>
      <c r="F4963" s="2337"/>
      <c r="G4963" s="2337">
        <v>1000</v>
      </c>
      <c r="H4963" s="2337">
        <f t="shared" si="1784"/>
        <v>143970</v>
      </c>
      <c r="I4963" s="1364">
        <v>45003</v>
      </c>
      <c r="J4963" s="2256" t="s">
        <v>3279</v>
      </c>
      <c r="K4963" s="1354"/>
      <c r="L4963" s="2242"/>
      <c r="M4963" s="1354"/>
      <c r="N4963" s="2239"/>
      <c r="O4963" s="1354"/>
      <c r="P4963" s="1354"/>
      <c r="Q4963" s="1354"/>
      <c r="R4963" s="1354"/>
      <c r="S4963" s="1354"/>
      <c r="T4963" s="1354"/>
      <c r="U4963" s="1354"/>
      <c r="V4963" s="1354"/>
      <c r="W4963" s="1354"/>
      <c r="X4963" s="1354"/>
      <c r="Y4963" s="1354"/>
      <c r="Z4963" s="1354"/>
      <c r="AA4963" s="1354"/>
      <c r="AB4963" s="1354"/>
      <c r="AC4963" s="1507">
        <f t="shared" si="1777"/>
        <v>1000</v>
      </c>
      <c r="AD4963" s="1508">
        <f t="shared" si="1778"/>
        <v>143970</v>
      </c>
      <c r="AE4963" s="14">
        <f t="shared" si="1785"/>
        <v>11.166666666666666</v>
      </c>
      <c r="AF4963" s="14">
        <f t="shared" si="1779"/>
        <v>0</v>
      </c>
      <c r="AG4963" s="14" t="e">
        <f t="shared" si="1780"/>
        <v>#DIV/0!</v>
      </c>
      <c r="AH4963" s="14" t="e">
        <f t="shared" si="1786"/>
        <v>#DIV/0!</v>
      </c>
      <c r="AI4963" s="14">
        <f t="shared" si="1787"/>
        <v>1000</v>
      </c>
      <c r="AJ4963" s="1354"/>
    </row>
    <row r="4964" spans="1:36" ht="15.75">
      <c r="A4964" s="1503">
        <v>157</v>
      </c>
      <c r="B4964" s="2303" t="s">
        <v>10590</v>
      </c>
      <c r="C4964" s="2375"/>
      <c r="D4964" s="2337">
        <v>20</v>
      </c>
      <c r="E4964" s="2337"/>
      <c r="F4964" s="2337"/>
      <c r="G4964" s="2337">
        <v>900</v>
      </c>
      <c r="H4964" s="2337">
        <f t="shared" si="1784"/>
        <v>18000</v>
      </c>
      <c r="I4964" s="1364">
        <v>45009</v>
      </c>
      <c r="J4964" s="2256" t="s">
        <v>3316</v>
      </c>
      <c r="K4964" s="1354"/>
      <c r="L4964" s="2242"/>
      <c r="M4964" s="1354"/>
      <c r="N4964" s="2239">
        <v>152</v>
      </c>
      <c r="O4964" s="1354">
        <v>128</v>
      </c>
      <c r="P4964" s="1354"/>
      <c r="Q4964" s="1354"/>
      <c r="R4964" s="1354"/>
      <c r="S4964" s="1354"/>
      <c r="T4964" s="1354"/>
      <c r="U4964" s="1354"/>
      <c r="V4964" s="1354"/>
      <c r="W4964" s="1354"/>
      <c r="X4964" s="1354"/>
      <c r="Y4964" s="1354"/>
      <c r="Z4964" s="1354"/>
      <c r="AA4964" s="1354"/>
      <c r="AB4964" s="1354"/>
      <c r="AC4964" s="1507">
        <f t="shared" si="1777"/>
        <v>620</v>
      </c>
      <c r="AD4964" s="1508">
        <f t="shared" si="1778"/>
        <v>12400</v>
      </c>
      <c r="AE4964" s="14">
        <f t="shared" si="1785"/>
        <v>35.5</v>
      </c>
      <c r="AF4964" s="14">
        <f t="shared" si="1779"/>
        <v>93.333333333333329</v>
      </c>
      <c r="AG4964" s="14">
        <f t="shared" si="1780"/>
        <v>6.6428571428571432</v>
      </c>
      <c r="AH4964" s="14">
        <f t="shared" si="1786"/>
        <v>-28.857142857142858</v>
      </c>
      <c r="AI4964" s="14">
        <f t="shared" si="1787"/>
        <v>-2693.333333333333</v>
      </c>
      <c r="AJ4964" s="1354"/>
    </row>
    <row r="4965" spans="1:36" ht="15.75">
      <c r="A4965" s="1503">
        <v>158</v>
      </c>
      <c r="B4965" s="2303" t="s">
        <v>10591</v>
      </c>
      <c r="C4965" s="2375"/>
      <c r="D4965" s="2337">
        <v>45</v>
      </c>
      <c r="E4965" s="2337"/>
      <c r="F4965" s="2337"/>
      <c r="G4965" s="2337">
        <v>120</v>
      </c>
      <c r="H4965" s="2337">
        <f t="shared" si="1784"/>
        <v>5400</v>
      </c>
      <c r="I4965" s="1364">
        <v>45009</v>
      </c>
      <c r="J4965" s="2256" t="s">
        <v>3316</v>
      </c>
      <c r="K4965" s="1354"/>
      <c r="L4965" s="2242"/>
      <c r="M4965" s="1354"/>
      <c r="N4965" s="2239"/>
      <c r="O4965" s="1354"/>
      <c r="P4965" s="1354"/>
      <c r="Q4965" s="1354"/>
      <c r="R4965" s="1354"/>
      <c r="S4965" s="1354"/>
      <c r="T4965" s="1354"/>
      <c r="U4965" s="1354"/>
      <c r="V4965" s="1354"/>
      <c r="W4965" s="1354"/>
      <c r="X4965" s="1354"/>
      <c r="Y4965" s="1354"/>
      <c r="Z4965" s="1354"/>
      <c r="AA4965" s="1354"/>
      <c r="AB4965" s="1354"/>
      <c r="AC4965" s="1507">
        <f t="shared" si="1777"/>
        <v>120</v>
      </c>
      <c r="AD4965" s="1508">
        <f t="shared" si="1778"/>
        <v>5400</v>
      </c>
      <c r="AE4965" s="14">
        <f t="shared" si="1785"/>
        <v>35.5</v>
      </c>
      <c r="AF4965" s="14">
        <f t="shared" si="1779"/>
        <v>0</v>
      </c>
      <c r="AG4965" s="14" t="e">
        <f t="shared" si="1780"/>
        <v>#DIV/0!</v>
      </c>
      <c r="AH4965" s="14" t="e">
        <f t="shared" si="1786"/>
        <v>#DIV/0!</v>
      </c>
      <c r="AI4965" s="14">
        <f t="shared" si="1787"/>
        <v>120</v>
      </c>
      <c r="AJ4965" s="1354"/>
    </row>
    <row r="4966" spans="1:36" ht="15.75">
      <c r="A4966" s="1503">
        <v>159</v>
      </c>
      <c r="B4966" s="2374" t="s">
        <v>1140</v>
      </c>
      <c r="C4966" s="2386" t="s">
        <v>156</v>
      </c>
      <c r="D4966" s="2347">
        <v>3.5</v>
      </c>
      <c r="E4966" s="1350">
        <v>690</v>
      </c>
      <c r="F4966" s="1350">
        <f>D4966*E4966</f>
        <v>2415</v>
      </c>
      <c r="G4966" s="2245"/>
      <c r="H4966" s="2337">
        <f t="shared" si="1784"/>
        <v>0</v>
      </c>
      <c r="I4966" s="1364">
        <v>44987</v>
      </c>
      <c r="J4966" s="2256" t="s">
        <v>3292</v>
      </c>
      <c r="K4966" s="1354"/>
      <c r="L4966" s="2242"/>
      <c r="M4966" s="1354"/>
      <c r="N4966" s="2239">
        <v>30</v>
      </c>
      <c r="O4966" s="1354">
        <v>91</v>
      </c>
      <c r="P4966" s="1354">
        <v>127</v>
      </c>
      <c r="Q4966" s="1354"/>
      <c r="R4966" s="1354"/>
      <c r="S4966" s="1354"/>
      <c r="T4966" s="1354"/>
      <c r="U4966" s="1354"/>
      <c r="V4966" s="1354"/>
      <c r="W4966" s="1354"/>
      <c r="X4966" s="1354"/>
      <c r="Y4966" s="1354"/>
      <c r="Z4966" s="1354"/>
      <c r="AA4966" s="1354"/>
      <c r="AB4966" s="1354"/>
      <c r="AC4966" s="1507">
        <f t="shared" si="1777"/>
        <v>442</v>
      </c>
      <c r="AD4966" s="1508">
        <f t="shared" si="1778"/>
        <v>1547</v>
      </c>
      <c r="AE4966" s="14">
        <f t="shared" si="1785"/>
        <v>31.5</v>
      </c>
      <c r="AF4966" s="14">
        <f t="shared" si="1779"/>
        <v>82.666666666666671</v>
      </c>
      <c r="AG4966" s="14">
        <f t="shared" si="1780"/>
        <v>5.346774193548387</v>
      </c>
      <c r="AH4966" s="14">
        <f t="shared" si="1786"/>
        <v>-26.153225806451612</v>
      </c>
      <c r="AI4966" s="14">
        <f t="shared" si="1787"/>
        <v>-2162</v>
      </c>
      <c r="AJ4966" s="1354"/>
    </row>
    <row r="4967" spans="1:36" ht="15.75">
      <c r="A4967" s="1503">
        <v>160</v>
      </c>
      <c r="B4967" s="2374" t="s">
        <v>1141</v>
      </c>
      <c r="C4967" s="2386" t="s">
        <v>176</v>
      </c>
      <c r="D4967" s="2347">
        <v>30</v>
      </c>
      <c r="E4967" s="1350">
        <v>9</v>
      </c>
      <c r="F4967" s="1350">
        <f>D4967*E4967</f>
        <v>270</v>
      </c>
      <c r="G4967" s="2245"/>
      <c r="H4967" s="2337">
        <f t="shared" si="1784"/>
        <v>0</v>
      </c>
      <c r="I4967" s="1364">
        <v>44642</v>
      </c>
      <c r="J4967" s="2256" t="s">
        <v>3316</v>
      </c>
      <c r="K4967" s="1354"/>
      <c r="L4967" s="2242"/>
      <c r="M4967" s="1354"/>
      <c r="N4967" s="2239">
        <v>1</v>
      </c>
      <c r="O4967" s="1354"/>
      <c r="P4967" s="1354"/>
      <c r="Q4967" s="1354"/>
      <c r="R4967" s="1354"/>
      <c r="S4967" s="1354"/>
      <c r="T4967" s="1354"/>
      <c r="U4967" s="1354"/>
      <c r="V4967" s="1354"/>
      <c r="W4967" s="1354"/>
      <c r="X4967" s="1354"/>
      <c r="Y4967" s="1354"/>
      <c r="Z4967" s="1354"/>
      <c r="AA4967" s="1354"/>
      <c r="AB4967" s="1354"/>
      <c r="AC4967" s="1507">
        <f t="shared" si="1777"/>
        <v>8</v>
      </c>
      <c r="AD4967" s="1508">
        <f t="shared" si="1778"/>
        <v>240</v>
      </c>
      <c r="AE4967" s="14">
        <f t="shared" si="1785"/>
        <v>35.5</v>
      </c>
      <c r="AF4967" s="14">
        <f t="shared" si="1779"/>
        <v>0.33333333333333331</v>
      </c>
      <c r="AG4967" s="14">
        <f t="shared" si="1780"/>
        <v>24</v>
      </c>
      <c r="AH4967" s="14">
        <f t="shared" si="1786"/>
        <v>-11.5</v>
      </c>
      <c r="AI4967" s="14">
        <f t="shared" si="1787"/>
        <v>-3.8333333333333321</v>
      </c>
      <c r="AJ4967" s="1354"/>
    </row>
    <row r="4968" spans="1:36" ht="15.75">
      <c r="A4968" s="1503">
        <v>162</v>
      </c>
      <c r="B4968" s="2303" t="s">
        <v>10575</v>
      </c>
      <c r="C4968" s="2337" t="s">
        <v>66</v>
      </c>
      <c r="D4968" s="2337">
        <v>1</v>
      </c>
      <c r="E4968" s="2337"/>
      <c r="F4968" s="2337"/>
      <c r="G4968" s="2337">
        <v>900</v>
      </c>
      <c r="H4968" s="2337">
        <f t="shared" si="1784"/>
        <v>900</v>
      </c>
      <c r="I4968" s="1364">
        <v>44986</v>
      </c>
      <c r="J4968" s="2256" t="s">
        <v>10592</v>
      </c>
      <c r="K4968" s="1354"/>
      <c r="L4968" s="2242"/>
      <c r="M4968" s="1354"/>
      <c r="N4968" s="2239"/>
      <c r="O4968" s="1354"/>
      <c r="P4968" s="1354"/>
      <c r="Q4968" s="1354"/>
      <c r="R4968" s="1354"/>
      <c r="S4968" s="1354"/>
      <c r="T4968" s="1354"/>
      <c r="U4968" s="1354"/>
      <c r="V4968" s="1354"/>
      <c r="W4968" s="1354"/>
      <c r="X4968" s="1354"/>
      <c r="Y4968" s="1354"/>
      <c r="Z4968" s="1354"/>
      <c r="AA4968" s="1354"/>
      <c r="AB4968" s="1354"/>
      <c r="AC4968" s="1507">
        <f t="shared" si="1777"/>
        <v>900</v>
      </c>
      <c r="AD4968" s="1508">
        <f t="shared" si="1778"/>
        <v>900</v>
      </c>
      <c r="AE4968" s="14">
        <f t="shared" si="1785"/>
        <v>46.7</v>
      </c>
      <c r="AF4968" s="14">
        <f t="shared" si="1779"/>
        <v>0</v>
      </c>
      <c r="AG4968" s="14" t="e">
        <f t="shared" si="1780"/>
        <v>#DIV/0!</v>
      </c>
      <c r="AH4968" s="14" t="e">
        <f t="shared" si="1786"/>
        <v>#DIV/0!</v>
      </c>
      <c r="AI4968" s="14">
        <f t="shared" si="1787"/>
        <v>900</v>
      </c>
      <c r="AJ4968" s="1354"/>
    </row>
    <row r="4969" spans="1:36" ht="15.75">
      <c r="A4969" s="1503">
        <v>163</v>
      </c>
      <c r="B4969" s="2303" t="s">
        <v>10576</v>
      </c>
      <c r="C4969" s="2337" t="s">
        <v>143</v>
      </c>
      <c r="D4969" s="2337">
        <v>2</v>
      </c>
      <c r="E4969" s="2337"/>
      <c r="F4969" s="2337"/>
      <c r="G4969" s="2337">
        <v>600</v>
      </c>
      <c r="H4969" s="2337">
        <f t="shared" si="1784"/>
        <v>1200</v>
      </c>
      <c r="I4969" s="1364">
        <v>45016</v>
      </c>
      <c r="J4969" s="2256" t="s">
        <v>321</v>
      </c>
      <c r="K4969" s="1354"/>
      <c r="L4969" s="2242"/>
      <c r="M4969" s="1354"/>
      <c r="N4969" s="2239"/>
      <c r="O4969" s="1354"/>
      <c r="P4969" s="1354"/>
      <c r="Q4969" s="1354"/>
      <c r="R4969" s="1354"/>
      <c r="S4969" s="1354"/>
      <c r="T4969" s="1354"/>
      <c r="U4969" s="1354"/>
      <c r="V4969" s="1354"/>
      <c r="W4969" s="1354"/>
      <c r="X4969" s="1354"/>
      <c r="Y4969" s="1354"/>
      <c r="Z4969" s="1354"/>
      <c r="AA4969" s="1354"/>
      <c r="AB4969" s="1354"/>
      <c r="AC4969" s="1507">
        <f t="shared" si="1777"/>
        <v>600</v>
      </c>
      <c r="AD4969" s="1508">
        <f t="shared" si="1778"/>
        <v>1200</v>
      </c>
      <c r="AE4969" s="14">
        <f t="shared" si="1785"/>
        <v>9.1333333333333329</v>
      </c>
      <c r="AF4969" s="14">
        <f t="shared" si="1779"/>
        <v>0</v>
      </c>
      <c r="AG4969" s="14" t="e">
        <f t="shared" si="1780"/>
        <v>#DIV/0!</v>
      </c>
      <c r="AH4969" s="14" t="e">
        <f t="shared" si="1786"/>
        <v>#DIV/0!</v>
      </c>
      <c r="AI4969" s="14">
        <f t="shared" si="1787"/>
        <v>600</v>
      </c>
      <c r="AJ4969" s="1354"/>
    </row>
    <row r="4970" spans="1:36" ht="15.75">
      <c r="A4970" s="1503">
        <v>164</v>
      </c>
      <c r="B4970" s="2303" t="s">
        <v>10577</v>
      </c>
      <c r="C4970" s="2337" t="s">
        <v>66</v>
      </c>
      <c r="D4970" s="2337">
        <v>1</v>
      </c>
      <c r="E4970" s="2337"/>
      <c r="F4970" s="2337"/>
      <c r="G4970" s="2337">
        <v>50</v>
      </c>
      <c r="H4970" s="2337">
        <f t="shared" si="1784"/>
        <v>50</v>
      </c>
      <c r="I4970" s="1364">
        <v>45009</v>
      </c>
      <c r="J4970" s="2256" t="s">
        <v>6869</v>
      </c>
      <c r="K4970" s="1354"/>
      <c r="L4970" s="2242"/>
      <c r="M4970" s="1354"/>
      <c r="N4970" s="2239"/>
      <c r="O4970" s="1354"/>
      <c r="P4970" s="1354"/>
      <c r="Q4970" s="1354"/>
      <c r="R4970" s="1354"/>
      <c r="S4970" s="1354"/>
      <c r="T4970" s="1354"/>
      <c r="U4970" s="1354"/>
      <c r="V4970" s="1354"/>
      <c r="W4970" s="1354"/>
      <c r="X4970" s="1354"/>
      <c r="Y4970" s="1354"/>
      <c r="Z4970" s="1354"/>
      <c r="AA4970" s="1354"/>
      <c r="AB4970" s="1354"/>
      <c r="AC4970" s="1507">
        <f t="shared" si="1777"/>
        <v>50</v>
      </c>
      <c r="AD4970" s="1508">
        <f t="shared" si="1778"/>
        <v>50</v>
      </c>
      <c r="AE4970" s="14">
        <f t="shared" si="1785"/>
        <v>33.5</v>
      </c>
      <c r="AF4970" s="14">
        <f t="shared" si="1779"/>
        <v>0</v>
      </c>
      <c r="AG4970" s="14" t="e">
        <f t="shared" si="1780"/>
        <v>#DIV/0!</v>
      </c>
      <c r="AH4970" s="14" t="e">
        <f t="shared" si="1786"/>
        <v>#DIV/0!</v>
      </c>
      <c r="AI4970" s="14">
        <f t="shared" si="1787"/>
        <v>50</v>
      </c>
      <c r="AJ4970" s="1354"/>
    </row>
    <row r="4971" spans="1:36" ht="15.75">
      <c r="A4971" s="1503">
        <v>165</v>
      </c>
      <c r="B4971" s="2303" t="s">
        <v>10578</v>
      </c>
      <c r="C4971" s="2337" t="s">
        <v>262</v>
      </c>
      <c r="D4971" s="2337">
        <v>0.03</v>
      </c>
      <c r="E4971" s="2337"/>
      <c r="F4971" s="2337"/>
      <c r="G4971" s="2337">
        <v>900</v>
      </c>
      <c r="H4971" s="2337">
        <f t="shared" si="1784"/>
        <v>27</v>
      </c>
      <c r="I4971" s="1364">
        <v>45013</v>
      </c>
      <c r="J4971" s="2256" t="s">
        <v>6766</v>
      </c>
      <c r="K4971" s="1354"/>
      <c r="L4971" s="2242"/>
      <c r="M4971" s="1354"/>
      <c r="N4971" s="2239"/>
      <c r="O4971" s="1354"/>
      <c r="P4971" s="1354"/>
      <c r="Q4971" s="1354"/>
      <c r="R4971" s="1354"/>
      <c r="S4971" s="1354"/>
      <c r="T4971" s="1354"/>
      <c r="U4971" s="1354"/>
      <c r="V4971" s="1354"/>
      <c r="W4971" s="1354"/>
      <c r="X4971" s="1354"/>
      <c r="Y4971" s="1354"/>
      <c r="Z4971" s="1354"/>
      <c r="AA4971" s="1354"/>
      <c r="AB4971" s="1354"/>
      <c r="AC4971" s="1507">
        <f t="shared" si="1777"/>
        <v>900</v>
      </c>
      <c r="AD4971" s="1508">
        <f t="shared" si="1778"/>
        <v>27</v>
      </c>
      <c r="AE4971" s="14">
        <f t="shared" si="1785"/>
        <v>2</v>
      </c>
      <c r="AF4971" s="14">
        <f t="shared" si="1779"/>
        <v>0</v>
      </c>
      <c r="AG4971" s="14" t="e">
        <f t="shared" si="1780"/>
        <v>#DIV/0!</v>
      </c>
      <c r="AH4971" s="14" t="e">
        <f t="shared" si="1786"/>
        <v>#DIV/0!</v>
      </c>
      <c r="AI4971" s="14">
        <f t="shared" si="1787"/>
        <v>900</v>
      </c>
      <c r="AJ4971" s="1354"/>
    </row>
    <row r="4972" spans="1:36" ht="15.75" customHeight="1">
      <c r="A4972" s="1503">
        <v>166</v>
      </c>
      <c r="B4972" s="2303" t="s">
        <v>10579</v>
      </c>
      <c r="C4972" s="2337" t="s">
        <v>153</v>
      </c>
      <c r="D4972" s="2337">
        <v>0.03</v>
      </c>
      <c r="E4972" s="2337"/>
      <c r="F4972" s="2337"/>
      <c r="G4972" s="2337">
        <v>1500</v>
      </c>
      <c r="H4972" s="2337">
        <f t="shared" si="1784"/>
        <v>45</v>
      </c>
      <c r="I4972" s="1364">
        <v>45013</v>
      </c>
      <c r="J4972" s="2256" t="s">
        <v>644</v>
      </c>
      <c r="K4972" s="1354"/>
      <c r="L4972" s="2242"/>
      <c r="M4972" s="1354"/>
      <c r="N4972" s="2239"/>
      <c r="O4972" s="1354"/>
      <c r="P4972" s="1354"/>
      <c r="Q4972" s="1354"/>
      <c r="R4972" s="1354"/>
      <c r="S4972" s="1354"/>
      <c r="T4972" s="1354"/>
      <c r="U4972" s="1354"/>
      <c r="V4972" s="1354"/>
      <c r="W4972" s="1354"/>
      <c r="X4972" s="1354"/>
      <c r="Y4972" s="1354"/>
      <c r="Z4972" s="1354"/>
      <c r="AA4972" s="1354"/>
      <c r="AB4972" s="1354"/>
      <c r="AC4972" s="1507">
        <f t="shared" si="1777"/>
        <v>1500</v>
      </c>
      <c r="AD4972" s="1508">
        <f t="shared" si="1778"/>
        <v>45</v>
      </c>
      <c r="AE4972" s="14">
        <f t="shared" si="1785"/>
        <v>32.466666666666669</v>
      </c>
      <c r="AF4972" s="14">
        <f t="shared" si="1779"/>
        <v>0</v>
      </c>
      <c r="AG4972" s="14" t="e">
        <f t="shared" si="1780"/>
        <v>#DIV/0!</v>
      </c>
      <c r="AH4972" s="14" t="e">
        <f t="shared" si="1786"/>
        <v>#DIV/0!</v>
      </c>
      <c r="AI4972" s="14">
        <f t="shared" si="1787"/>
        <v>1500</v>
      </c>
      <c r="AJ4972" s="1354"/>
    </row>
    <row r="4973" spans="1:36" ht="15.75">
      <c r="A4973" s="1503">
        <v>167</v>
      </c>
      <c r="B4973" s="2374" t="s">
        <v>1142</v>
      </c>
      <c r="C4973" s="2243" t="s">
        <v>66</v>
      </c>
      <c r="D4973" s="2347">
        <v>6.61</v>
      </c>
      <c r="E4973" s="1350">
        <v>74</v>
      </c>
      <c r="F4973" s="1350">
        <f t="shared" ref="F4973:F4981" si="1788">D4973*E4973</f>
        <v>489.14000000000004</v>
      </c>
      <c r="G4973" s="2245"/>
      <c r="H4973" s="1350">
        <f t="shared" si="1784"/>
        <v>0</v>
      </c>
      <c r="I4973" s="1364">
        <v>44638</v>
      </c>
      <c r="J4973" s="2256" t="s">
        <v>3316</v>
      </c>
      <c r="K4973" s="1354"/>
      <c r="L4973" s="2242"/>
      <c r="M4973" s="1354"/>
      <c r="N4973" s="2239"/>
      <c r="O4973" s="1354"/>
      <c r="P4973" s="1354">
        <v>4</v>
      </c>
      <c r="Q4973" s="1354"/>
      <c r="R4973" s="1354"/>
      <c r="S4973" s="1354"/>
      <c r="T4973" s="1354"/>
      <c r="U4973" s="1354"/>
      <c r="V4973" s="1354"/>
      <c r="W4973" s="1354"/>
      <c r="X4973" s="1354"/>
      <c r="Y4973" s="1354"/>
      <c r="Z4973" s="1354"/>
      <c r="AA4973" s="1354"/>
      <c r="AB4973" s="1354"/>
      <c r="AC4973" s="1507">
        <f t="shared" si="1777"/>
        <v>70</v>
      </c>
      <c r="AD4973" s="1508">
        <f t="shared" si="1778"/>
        <v>462.70000000000005</v>
      </c>
      <c r="AE4973" s="14">
        <f t="shared" si="1785"/>
        <v>35.5</v>
      </c>
      <c r="AF4973" s="14">
        <f t="shared" si="1779"/>
        <v>1.3333333333333333</v>
      </c>
      <c r="AG4973" s="14">
        <f t="shared" si="1780"/>
        <v>52.5</v>
      </c>
      <c r="AH4973" s="14">
        <f t="shared" si="1786"/>
        <v>17</v>
      </c>
      <c r="AI4973" s="14">
        <f t="shared" si="1787"/>
        <v>22.666666666666671</v>
      </c>
      <c r="AJ4973" s="1354"/>
    </row>
    <row r="4974" spans="1:36" ht="15.75">
      <c r="A4974" s="1503">
        <v>168</v>
      </c>
      <c r="B4974" s="2374" t="s">
        <v>1143</v>
      </c>
      <c r="C4974" s="2243" t="s">
        <v>66</v>
      </c>
      <c r="D4974" s="2347">
        <v>5</v>
      </c>
      <c r="E4974" s="1350">
        <v>90</v>
      </c>
      <c r="F4974" s="1350">
        <f t="shared" si="1788"/>
        <v>450</v>
      </c>
      <c r="G4974" s="2245"/>
      <c r="H4974" s="1350">
        <f t="shared" si="1784"/>
        <v>0</v>
      </c>
      <c r="I4974" s="1364">
        <v>44638</v>
      </c>
      <c r="J4974" s="2256" t="s">
        <v>3316</v>
      </c>
      <c r="K4974" s="1354"/>
      <c r="L4974" s="2242"/>
      <c r="M4974" s="1354"/>
      <c r="N4974" s="2239"/>
      <c r="O4974" s="1354"/>
      <c r="P4974" s="1354"/>
      <c r="Q4974" s="1354"/>
      <c r="R4974" s="1354"/>
      <c r="S4974" s="1354"/>
      <c r="T4974" s="1354"/>
      <c r="U4974" s="1354"/>
      <c r="V4974" s="1354"/>
      <c r="W4974" s="1354"/>
      <c r="X4974" s="1354"/>
      <c r="Y4974" s="1354"/>
      <c r="Z4974" s="1354"/>
      <c r="AA4974" s="1354"/>
      <c r="AB4974" s="1354"/>
      <c r="AC4974" s="1507">
        <f t="shared" si="1777"/>
        <v>90</v>
      </c>
      <c r="AD4974" s="1508">
        <f t="shared" si="1778"/>
        <v>450</v>
      </c>
      <c r="AE4974" s="14">
        <f t="shared" si="1785"/>
        <v>35.5</v>
      </c>
      <c r="AF4974" s="14">
        <f t="shared" si="1779"/>
        <v>0</v>
      </c>
      <c r="AG4974" s="14" t="e">
        <f t="shared" si="1780"/>
        <v>#DIV/0!</v>
      </c>
      <c r="AH4974" s="14" t="e">
        <f t="shared" si="1786"/>
        <v>#DIV/0!</v>
      </c>
      <c r="AI4974" s="14">
        <f t="shared" si="1787"/>
        <v>90</v>
      </c>
      <c r="AJ4974" s="1354"/>
    </row>
    <row r="4975" spans="1:36" ht="15.75">
      <c r="A4975" s="1503">
        <v>169</v>
      </c>
      <c r="B4975" s="2374" t="s">
        <v>1144</v>
      </c>
      <c r="C4975" s="2243" t="s">
        <v>66</v>
      </c>
      <c r="D4975" s="2347">
        <v>5</v>
      </c>
      <c r="E4975" s="1350">
        <v>660</v>
      </c>
      <c r="F4975" s="1350">
        <f t="shared" si="1788"/>
        <v>3300</v>
      </c>
      <c r="G4975" s="2245"/>
      <c r="H4975" s="1350">
        <f t="shared" si="1784"/>
        <v>0</v>
      </c>
      <c r="I4975" s="1364">
        <v>44638</v>
      </c>
      <c r="J4975" s="2256" t="s">
        <v>3316</v>
      </c>
      <c r="K4975" s="1354"/>
      <c r="L4975" s="2242"/>
      <c r="M4975" s="1354"/>
      <c r="N4975" s="2239"/>
      <c r="O4975" s="1354"/>
      <c r="P4975" s="1354"/>
      <c r="Q4975" s="1354"/>
      <c r="R4975" s="1354"/>
      <c r="S4975" s="1354"/>
      <c r="T4975" s="1354"/>
      <c r="U4975" s="1354"/>
      <c r="V4975" s="1354"/>
      <c r="W4975" s="1354"/>
      <c r="X4975" s="1354"/>
      <c r="Y4975" s="1354"/>
      <c r="Z4975" s="1354"/>
      <c r="AA4975" s="1354"/>
      <c r="AB4975" s="1354"/>
      <c r="AC4975" s="1507">
        <f t="shared" si="1777"/>
        <v>660</v>
      </c>
      <c r="AD4975" s="1508">
        <f t="shared" si="1778"/>
        <v>3300</v>
      </c>
      <c r="AE4975" s="14">
        <f t="shared" ref="AE4975:AE4989" si="1789">(J4975-"01.04.2023")/30</f>
        <v>35.5</v>
      </c>
      <c r="AF4975" s="14">
        <f t="shared" si="1779"/>
        <v>0</v>
      </c>
      <c r="AG4975" s="14" t="e">
        <f t="shared" si="1780"/>
        <v>#DIV/0!</v>
      </c>
      <c r="AH4975" s="14" t="e">
        <f t="shared" ref="AH4975:AH4989" si="1790">AG4975-AE4975</f>
        <v>#DIV/0!</v>
      </c>
      <c r="AI4975" s="14">
        <f t="shared" ref="AI4975:AI4989" si="1791">AC4975-(AE4975*AF4975)</f>
        <v>660</v>
      </c>
      <c r="AJ4975" s="1354"/>
    </row>
    <row r="4976" spans="1:36" ht="15.75">
      <c r="A4976" s="1503">
        <v>170</v>
      </c>
      <c r="B4976" s="2374" t="s">
        <v>1145</v>
      </c>
      <c r="C4976" s="2243" t="s">
        <v>66</v>
      </c>
      <c r="D4976" s="2347">
        <v>5</v>
      </c>
      <c r="E4976" s="1350">
        <v>430</v>
      </c>
      <c r="F4976" s="1350">
        <f t="shared" si="1788"/>
        <v>2150</v>
      </c>
      <c r="G4976" s="2245"/>
      <c r="H4976" s="1350">
        <f t="shared" si="1784"/>
        <v>0</v>
      </c>
      <c r="I4976" s="1364">
        <v>44638</v>
      </c>
      <c r="J4976" s="2256" t="s">
        <v>3316</v>
      </c>
      <c r="K4976" s="1354"/>
      <c r="L4976" s="2242"/>
      <c r="M4976" s="1354"/>
      <c r="N4976" s="2239"/>
      <c r="O4976" s="1354"/>
      <c r="P4976" s="1354"/>
      <c r="Q4976" s="1354"/>
      <c r="R4976" s="1354"/>
      <c r="S4976" s="1354"/>
      <c r="T4976" s="1354"/>
      <c r="U4976" s="1354"/>
      <c r="V4976" s="1354"/>
      <c r="W4976" s="1354"/>
      <c r="X4976" s="1354"/>
      <c r="Y4976" s="1354"/>
      <c r="Z4976" s="1354"/>
      <c r="AA4976" s="1354"/>
      <c r="AB4976" s="1354"/>
      <c r="AC4976" s="1507">
        <f t="shared" si="1777"/>
        <v>430</v>
      </c>
      <c r="AD4976" s="1508">
        <f t="shared" si="1778"/>
        <v>2150</v>
      </c>
      <c r="AE4976" s="14">
        <f t="shared" si="1789"/>
        <v>35.5</v>
      </c>
      <c r="AF4976" s="14">
        <f t="shared" si="1779"/>
        <v>0</v>
      </c>
      <c r="AG4976" s="14" t="e">
        <f t="shared" si="1780"/>
        <v>#DIV/0!</v>
      </c>
      <c r="AH4976" s="14" t="e">
        <f t="shared" si="1790"/>
        <v>#DIV/0!</v>
      </c>
      <c r="AI4976" s="14">
        <f t="shared" si="1791"/>
        <v>430</v>
      </c>
      <c r="AJ4976" s="1354"/>
    </row>
    <row r="4977" spans="1:36" ht="15.75">
      <c r="A4977" s="1503">
        <v>171</v>
      </c>
      <c r="B4977" s="2374" t="s">
        <v>1146</v>
      </c>
      <c r="C4977" s="2243" t="s">
        <v>66</v>
      </c>
      <c r="D4977" s="2347">
        <v>5</v>
      </c>
      <c r="E4977" s="1350">
        <v>50</v>
      </c>
      <c r="F4977" s="1350">
        <f t="shared" si="1788"/>
        <v>250</v>
      </c>
      <c r="G4977" s="2245"/>
      <c r="H4977" s="1350">
        <f t="shared" si="1784"/>
        <v>0</v>
      </c>
      <c r="I4977" s="1364">
        <v>44638</v>
      </c>
      <c r="J4977" s="2256" t="s">
        <v>3316</v>
      </c>
      <c r="K4977" s="1354"/>
      <c r="L4977" s="2242"/>
      <c r="M4977" s="1354"/>
      <c r="N4977" s="2239"/>
      <c r="O4977" s="1354"/>
      <c r="P4977" s="1354"/>
      <c r="Q4977" s="1354"/>
      <c r="R4977" s="1354"/>
      <c r="S4977" s="1354"/>
      <c r="T4977" s="1354"/>
      <c r="U4977" s="1354"/>
      <c r="V4977" s="1354"/>
      <c r="W4977" s="1354"/>
      <c r="X4977" s="1354"/>
      <c r="Y4977" s="1354"/>
      <c r="Z4977" s="1354"/>
      <c r="AA4977" s="1354"/>
      <c r="AB4977" s="1354"/>
      <c r="AC4977" s="1507">
        <f t="shared" si="1777"/>
        <v>50</v>
      </c>
      <c r="AD4977" s="1508">
        <f t="shared" si="1778"/>
        <v>250</v>
      </c>
      <c r="AE4977" s="14">
        <f t="shared" si="1789"/>
        <v>35.5</v>
      </c>
      <c r="AF4977" s="14">
        <f t="shared" si="1779"/>
        <v>0</v>
      </c>
      <c r="AG4977" s="14" t="e">
        <f t="shared" si="1780"/>
        <v>#DIV/0!</v>
      </c>
      <c r="AH4977" s="14" t="e">
        <f t="shared" si="1790"/>
        <v>#DIV/0!</v>
      </c>
      <c r="AI4977" s="14">
        <f t="shared" si="1791"/>
        <v>50</v>
      </c>
      <c r="AJ4977" s="1354"/>
    </row>
    <row r="4978" spans="1:36" ht="15.75">
      <c r="A4978" s="1503">
        <v>172</v>
      </c>
      <c r="B4978" s="2374" t="s">
        <v>1147</v>
      </c>
      <c r="C4978" s="2243" t="s">
        <v>66</v>
      </c>
      <c r="D4978" s="2347">
        <v>5.85</v>
      </c>
      <c r="E4978" s="1350">
        <v>210</v>
      </c>
      <c r="F4978" s="1350">
        <f t="shared" si="1788"/>
        <v>1228.5</v>
      </c>
      <c r="G4978" s="2245"/>
      <c r="H4978" s="1350">
        <f t="shared" si="1784"/>
        <v>0</v>
      </c>
      <c r="I4978" s="1364">
        <v>44638</v>
      </c>
      <c r="J4978" s="2256" t="s">
        <v>3316</v>
      </c>
      <c r="K4978" s="1354"/>
      <c r="L4978" s="2242"/>
      <c r="M4978" s="1354"/>
      <c r="N4978" s="2239"/>
      <c r="O4978" s="1354"/>
      <c r="P4978" s="1354">
        <v>20</v>
      </c>
      <c r="Q4978" s="1354"/>
      <c r="R4978" s="1354"/>
      <c r="S4978" s="1354"/>
      <c r="T4978" s="1354"/>
      <c r="U4978" s="1354"/>
      <c r="V4978" s="1354"/>
      <c r="W4978" s="1354"/>
      <c r="X4978" s="1354"/>
      <c r="Y4978" s="1354"/>
      <c r="Z4978" s="1354"/>
      <c r="AA4978" s="1354"/>
      <c r="AB4978" s="1354"/>
      <c r="AC4978" s="1507">
        <f t="shared" si="1777"/>
        <v>190</v>
      </c>
      <c r="AD4978" s="1508">
        <f t="shared" si="1778"/>
        <v>1111.5</v>
      </c>
      <c r="AE4978" s="14">
        <f t="shared" si="1789"/>
        <v>35.5</v>
      </c>
      <c r="AF4978" s="14">
        <f t="shared" si="1779"/>
        <v>6.666666666666667</v>
      </c>
      <c r="AG4978" s="14">
        <f t="shared" si="1780"/>
        <v>28.5</v>
      </c>
      <c r="AH4978" s="14">
        <f t="shared" si="1790"/>
        <v>-7</v>
      </c>
      <c r="AI4978" s="14">
        <f t="shared" si="1791"/>
        <v>-46.666666666666686</v>
      </c>
      <c r="AJ4978" s="1354"/>
    </row>
    <row r="4979" spans="1:36" ht="15.75">
      <c r="A4979" s="1503">
        <v>173</v>
      </c>
      <c r="B4979" s="2374" t="s">
        <v>1148</v>
      </c>
      <c r="C4979" s="2243" t="s">
        <v>66</v>
      </c>
      <c r="D4979" s="2347">
        <v>8.19</v>
      </c>
      <c r="E4979" s="1350">
        <v>118</v>
      </c>
      <c r="F4979" s="1350">
        <f t="shared" si="1788"/>
        <v>966.42</v>
      </c>
      <c r="G4979" s="2245"/>
      <c r="H4979" s="1350">
        <f t="shared" si="1784"/>
        <v>0</v>
      </c>
      <c r="I4979" s="1364">
        <v>44638</v>
      </c>
      <c r="J4979" s="2256" t="s">
        <v>3316</v>
      </c>
      <c r="K4979" s="1354"/>
      <c r="L4979" s="2242"/>
      <c r="M4979" s="1354"/>
      <c r="N4979" s="2239"/>
      <c r="O4979" s="1354">
        <v>23</v>
      </c>
      <c r="P4979" s="1354"/>
      <c r="Q4979" s="1354"/>
      <c r="R4979" s="1354"/>
      <c r="S4979" s="1354"/>
      <c r="T4979" s="1354"/>
      <c r="U4979" s="1354"/>
      <c r="V4979" s="1354"/>
      <c r="W4979" s="1354"/>
      <c r="X4979" s="1354"/>
      <c r="Y4979" s="1354"/>
      <c r="Z4979" s="1354"/>
      <c r="AA4979" s="1354"/>
      <c r="AB4979" s="1354"/>
      <c r="AC4979" s="1507">
        <f t="shared" si="1777"/>
        <v>95</v>
      </c>
      <c r="AD4979" s="1508">
        <f t="shared" si="1778"/>
        <v>778.05</v>
      </c>
      <c r="AE4979" s="14">
        <f t="shared" si="1789"/>
        <v>35.5</v>
      </c>
      <c r="AF4979" s="14">
        <f t="shared" si="1779"/>
        <v>7.666666666666667</v>
      </c>
      <c r="AG4979" s="14">
        <f t="shared" si="1780"/>
        <v>12.391304347826086</v>
      </c>
      <c r="AH4979" s="14">
        <f t="shared" si="1790"/>
        <v>-23.108695652173914</v>
      </c>
      <c r="AI4979" s="14">
        <f t="shared" si="1791"/>
        <v>-177.16666666666669</v>
      </c>
      <c r="AJ4979" s="1354"/>
    </row>
    <row r="4980" spans="1:36" ht="15.75">
      <c r="A4980" s="1503">
        <v>174</v>
      </c>
      <c r="B4980" s="2374" t="s">
        <v>1149</v>
      </c>
      <c r="C4980" s="2243" t="s">
        <v>66</v>
      </c>
      <c r="D4980" s="2347">
        <v>2</v>
      </c>
      <c r="E4980" s="1350">
        <v>40</v>
      </c>
      <c r="F4980" s="1350">
        <f t="shared" si="1788"/>
        <v>80</v>
      </c>
      <c r="G4980" s="2245"/>
      <c r="H4980" s="1350">
        <f t="shared" si="1784"/>
        <v>0</v>
      </c>
      <c r="I4980" s="1364">
        <v>44644</v>
      </c>
      <c r="J4980" s="2256" t="s">
        <v>3287</v>
      </c>
      <c r="K4980" s="1354"/>
      <c r="L4980" s="2242"/>
      <c r="M4980" s="1354"/>
      <c r="N4980" s="2239"/>
      <c r="O4980" s="1354"/>
      <c r="P4980" s="1354"/>
      <c r="Q4980" s="1354"/>
      <c r="R4980" s="1354"/>
      <c r="S4980" s="1354"/>
      <c r="T4980" s="1354"/>
      <c r="U4980" s="1354"/>
      <c r="V4980" s="1354"/>
      <c r="W4980" s="1354"/>
      <c r="X4980" s="1354"/>
      <c r="Y4980" s="1354"/>
      <c r="Z4980" s="1354"/>
      <c r="AA4980" s="1354"/>
      <c r="AB4980" s="1354"/>
      <c r="AC4980" s="1507">
        <f t="shared" si="1777"/>
        <v>40</v>
      </c>
      <c r="AD4980" s="1508">
        <f t="shared" si="1778"/>
        <v>80</v>
      </c>
      <c r="AE4980" s="14">
        <f t="shared" si="1789"/>
        <v>24.366666666666667</v>
      </c>
      <c r="AF4980" s="14">
        <f t="shared" si="1779"/>
        <v>0</v>
      </c>
      <c r="AG4980" s="14" t="e">
        <f t="shared" si="1780"/>
        <v>#DIV/0!</v>
      </c>
      <c r="AH4980" s="14" t="e">
        <f t="shared" si="1790"/>
        <v>#DIV/0!</v>
      </c>
      <c r="AI4980" s="14">
        <f t="shared" si="1791"/>
        <v>40</v>
      </c>
      <c r="AJ4980" s="1354"/>
    </row>
    <row r="4981" spans="1:36" ht="15.75">
      <c r="A4981" s="1503">
        <v>175</v>
      </c>
      <c r="B4981" s="2387" t="s">
        <v>3951</v>
      </c>
      <c r="C4981" s="2236" t="s">
        <v>573</v>
      </c>
      <c r="D4981" s="2347">
        <v>3.67</v>
      </c>
      <c r="E4981" s="2388">
        <v>123</v>
      </c>
      <c r="F4981" s="2388">
        <f t="shared" si="1788"/>
        <v>451.40999999999997</v>
      </c>
      <c r="G4981" s="2354"/>
      <c r="H4981" s="1350">
        <f t="shared" si="1784"/>
        <v>0</v>
      </c>
      <c r="I4981" s="1364">
        <v>44720</v>
      </c>
      <c r="J4981" s="2256" t="s">
        <v>3304</v>
      </c>
      <c r="K4981" s="1354"/>
      <c r="L4981" s="2242"/>
      <c r="M4981" s="1354"/>
      <c r="N4981" s="2239"/>
      <c r="O4981" s="1354"/>
      <c r="P4981" s="2389"/>
      <c r="Q4981" s="1354"/>
      <c r="R4981" s="1354"/>
      <c r="S4981" s="2359"/>
      <c r="T4981" s="1354"/>
      <c r="U4981" s="1354"/>
      <c r="V4981" s="1354"/>
      <c r="W4981" s="1354"/>
      <c r="X4981" s="1354"/>
      <c r="Y4981" s="1354"/>
      <c r="Z4981" s="1354"/>
      <c r="AA4981" s="1354"/>
      <c r="AB4981" s="1354"/>
      <c r="AC4981" s="1507">
        <f t="shared" si="1777"/>
        <v>123</v>
      </c>
      <c r="AD4981" s="1508">
        <f t="shared" si="1778"/>
        <v>451.40999999999997</v>
      </c>
      <c r="AE4981" s="14">
        <f t="shared" si="1789"/>
        <v>23.333333333333332</v>
      </c>
      <c r="AF4981" s="14">
        <f t="shared" si="1779"/>
        <v>0</v>
      </c>
      <c r="AG4981" s="14" t="e">
        <f t="shared" si="1780"/>
        <v>#DIV/0!</v>
      </c>
      <c r="AH4981" s="14" t="e">
        <f t="shared" si="1790"/>
        <v>#DIV/0!</v>
      </c>
      <c r="AI4981" s="14">
        <f t="shared" si="1791"/>
        <v>123</v>
      </c>
      <c r="AJ4981" s="1354"/>
    </row>
    <row r="4982" spans="1:36" ht="15.75">
      <c r="A4982" s="1503">
        <v>176</v>
      </c>
      <c r="B4982" s="2303" t="s">
        <v>10580</v>
      </c>
      <c r="C4982" s="2337" t="s">
        <v>143</v>
      </c>
      <c r="D4982" s="2337">
        <v>282.02999999999997</v>
      </c>
      <c r="E4982" s="2337"/>
      <c r="F4982" s="2337"/>
      <c r="G4982" s="2337">
        <v>30</v>
      </c>
      <c r="H4982" s="2337">
        <f t="shared" si="1784"/>
        <v>8460.9</v>
      </c>
      <c r="I4982" s="1364">
        <v>45016</v>
      </c>
      <c r="J4982" s="2256" t="s">
        <v>135</v>
      </c>
      <c r="K4982" s="1354"/>
      <c r="L4982" s="2242"/>
      <c r="M4982" s="1354"/>
      <c r="N4982" s="2239"/>
      <c r="O4982" s="1354"/>
      <c r="P4982" s="2389"/>
      <c r="Q4982" s="1354"/>
      <c r="R4982" s="1354"/>
      <c r="S4982" s="2359"/>
      <c r="T4982" s="1354"/>
      <c r="U4982" s="1354"/>
      <c r="V4982" s="1354"/>
      <c r="W4982" s="1354"/>
      <c r="X4982" s="1354"/>
      <c r="Y4982" s="1354"/>
      <c r="Z4982" s="1354"/>
      <c r="AA4982" s="1354"/>
      <c r="AB4982" s="1354"/>
      <c r="AC4982" s="1507">
        <f t="shared" si="1777"/>
        <v>30</v>
      </c>
      <c r="AD4982" s="1508">
        <f t="shared" si="1778"/>
        <v>8460.9</v>
      </c>
      <c r="AE4982" s="14">
        <f t="shared" si="1789"/>
        <v>7.1</v>
      </c>
      <c r="AF4982" s="14">
        <f t="shared" si="1779"/>
        <v>0</v>
      </c>
      <c r="AG4982" s="14" t="e">
        <f t="shared" si="1780"/>
        <v>#DIV/0!</v>
      </c>
      <c r="AH4982" s="14" t="e">
        <f t="shared" si="1790"/>
        <v>#DIV/0!</v>
      </c>
      <c r="AI4982" s="14">
        <f t="shared" si="1791"/>
        <v>30</v>
      </c>
      <c r="AJ4982" s="1354"/>
    </row>
    <row r="4983" spans="1:36" ht="15.75">
      <c r="A4983" s="1503">
        <v>177</v>
      </c>
      <c r="B4983" s="2374" t="s">
        <v>1150</v>
      </c>
      <c r="C4983" s="2243" t="s">
        <v>143</v>
      </c>
      <c r="D4983" s="2347">
        <v>150</v>
      </c>
      <c r="E4983" s="1350">
        <v>70</v>
      </c>
      <c r="F4983" s="1350">
        <f t="shared" ref="F4983:F4997" si="1792">D4983*E4983</f>
        <v>10500</v>
      </c>
      <c r="G4983" s="2245"/>
      <c r="H4983" s="1350">
        <f t="shared" si="1784"/>
        <v>0</v>
      </c>
      <c r="I4983" s="1364">
        <v>44634</v>
      </c>
      <c r="J4983" s="2256" t="s">
        <v>1266</v>
      </c>
      <c r="K4983" s="1354"/>
      <c r="L4983" s="2242"/>
      <c r="M4983" s="1354"/>
      <c r="N4983" s="2239"/>
      <c r="O4983" s="1354">
        <v>3</v>
      </c>
      <c r="P4983" s="2239">
        <v>8</v>
      </c>
      <c r="Q4983" s="1354"/>
      <c r="R4983" s="1354"/>
      <c r="S4983" s="1354"/>
      <c r="T4983" s="1354"/>
      <c r="U4983" s="1354"/>
      <c r="V4983" s="1354"/>
      <c r="W4983" s="1354"/>
      <c r="X4983" s="1354"/>
      <c r="Y4983" s="1354"/>
      <c r="Z4983" s="1354"/>
      <c r="AA4983" s="1354"/>
      <c r="AB4983" s="1354"/>
      <c r="AC4983" s="1507">
        <f t="shared" si="1777"/>
        <v>59</v>
      </c>
      <c r="AD4983" s="1508">
        <f t="shared" si="1778"/>
        <v>8850</v>
      </c>
      <c r="AE4983" s="14">
        <f t="shared" si="1789"/>
        <v>8.1333333333333329</v>
      </c>
      <c r="AF4983" s="14">
        <f t="shared" si="1779"/>
        <v>3.6666666666666665</v>
      </c>
      <c r="AG4983" s="14">
        <f t="shared" si="1780"/>
        <v>16.09090909090909</v>
      </c>
      <c r="AH4983" s="14">
        <f t="shared" si="1790"/>
        <v>7.9575757575757571</v>
      </c>
      <c r="AI4983" s="14">
        <f t="shared" si="1791"/>
        <v>29.177777777777781</v>
      </c>
      <c r="AJ4983" s="1354"/>
    </row>
    <row r="4984" spans="1:36" ht="15.75">
      <c r="A4984" s="1503">
        <v>178</v>
      </c>
      <c r="B4984" s="2374" t="s">
        <v>1151</v>
      </c>
      <c r="C4984" s="2243" t="s">
        <v>143</v>
      </c>
      <c r="D4984" s="2347">
        <v>50</v>
      </c>
      <c r="E4984" s="1350">
        <v>20</v>
      </c>
      <c r="F4984" s="1350">
        <f t="shared" si="1792"/>
        <v>1000</v>
      </c>
      <c r="G4984" s="2245"/>
      <c r="H4984" s="1350">
        <f t="shared" si="1784"/>
        <v>0</v>
      </c>
      <c r="I4984" s="1364">
        <v>44631</v>
      </c>
      <c r="J4984" s="2256" t="s">
        <v>3317</v>
      </c>
      <c r="K4984" s="1354"/>
      <c r="L4984" s="2242"/>
      <c r="M4984" s="1354"/>
      <c r="N4984" s="2239">
        <v>1</v>
      </c>
      <c r="O4984" s="1354"/>
      <c r="P4984" s="2239">
        <v>2</v>
      </c>
      <c r="Q4984" s="1354"/>
      <c r="R4984" s="1354"/>
      <c r="S4984" s="1354"/>
      <c r="T4984" s="1354"/>
      <c r="U4984" s="1354"/>
      <c r="V4984" s="1354"/>
      <c r="W4984" s="1354"/>
      <c r="X4984" s="1354"/>
      <c r="Y4984" s="1354"/>
      <c r="Z4984" s="1354"/>
      <c r="AA4984" s="1354"/>
      <c r="AB4984" s="1354"/>
      <c r="AC4984" s="1507">
        <f t="shared" si="1777"/>
        <v>17</v>
      </c>
      <c r="AD4984" s="1508">
        <f t="shared" si="1778"/>
        <v>850</v>
      </c>
      <c r="AE4984" s="14">
        <f t="shared" si="1789"/>
        <v>5.0999999999999996</v>
      </c>
      <c r="AF4984" s="14">
        <f t="shared" si="1779"/>
        <v>1</v>
      </c>
      <c r="AG4984" s="14">
        <f t="shared" si="1780"/>
        <v>17</v>
      </c>
      <c r="AH4984" s="14">
        <f t="shared" si="1790"/>
        <v>11.9</v>
      </c>
      <c r="AI4984" s="14">
        <f t="shared" si="1791"/>
        <v>11.9</v>
      </c>
      <c r="AJ4984" s="1354"/>
    </row>
    <row r="4985" spans="1:36" ht="15.75">
      <c r="A4985" s="1503">
        <v>179</v>
      </c>
      <c r="B4985" s="2374" t="s">
        <v>1152</v>
      </c>
      <c r="C4985" s="2243" t="s">
        <v>153</v>
      </c>
      <c r="D4985" s="2347">
        <v>2.7</v>
      </c>
      <c r="E4985" s="1350">
        <v>40</v>
      </c>
      <c r="F4985" s="1350">
        <f t="shared" si="1792"/>
        <v>108</v>
      </c>
      <c r="G4985" s="2245"/>
      <c r="H4985" s="1350">
        <f t="shared" si="1784"/>
        <v>0</v>
      </c>
      <c r="I4985" s="1364">
        <v>44631</v>
      </c>
      <c r="J4985" s="2256" t="s">
        <v>3295</v>
      </c>
      <c r="K4985" s="1354"/>
      <c r="L4985" s="2242"/>
      <c r="M4985" s="1354"/>
      <c r="N4985" s="2239"/>
      <c r="O4985" s="1354"/>
      <c r="P4985" s="2239"/>
      <c r="Q4985" s="1354"/>
      <c r="R4985" s="1354"/>
      <c r="S4985" s="1354"/>
      <c r="T4985" s="1354"/>
      <c r="U4985" s="1354"/>
      <c r="V4985" s="1354"/>
      <c r="W4985" s="1354"/>
      <c r="X4985" s="1354"/>
      <c r="Y4985" s="1354"/>
      <c r="Z4985" s="1354"/>
      <c r="AA4985" s="1354"/>
      <c r="AB4985" s="1354"/>
      <c r="AC4985" s="1507">
        <f t="shared" si="1777"/>
        <v>40</v>
      </c>
      <c r="AD4985" s="1508">
        <f t="shared" si="1778"/>
        <v>108</v>
      </c>
      <c r="AE4985" s="14">
        <f t="shared" si="1789"/>
        <v>21.366666666666667</v>
      </c>
      <c r="AF4985" s="14">
        <f t="shared" si="1779"/>
        <v>0</v>
      </c>
      <c r="AG4985" s="14" t="e">
        <f t="shared" si="1780"/>
        <v>#DIV/0!</v>
      </c>
      <c r="AH4985" s="14" t="e">
        <f t="shared" si="1790"/>
        <v>#DIV/0!</v>
      </c>
      <c r="AI4985" s="14">
        <f t="shared" si="1791"/>
        <v>40</v>
      </c>
      <c r="AJ4985" s="1354"/>
    </row>
    <row r="4986" spans="1:36" ht="15.75">
      <c r="A4986" s="1503">
        <v>182</v>
      </c>
      <c r="B4986" s="2374" t="s">
        <v>1153</v>
      </c>
      <c r="C4986" s="2243" t="s">
        <v>176</v>
      </c>
      <c r="D4986" s="2347">
        <v>1</v>
      </c>
      <c r="E4986" s="1350">
        <v>44</v>
      </c>
      <c r="F4986" s="1350">
        <f t="shared" si="1792"/>
        <v>44</v>
      </c>
      <c r="G4986" s="2245"/>
      <c r="H4986" s="1350">
        <f t="shared" si="1784"/>
        <v>0</v>
      </c>
      <c r="I4986" s="1364">
        <v>44631</v>
      </c>
      <c r="J4986" s="2256" t="s">
        <v>3316</v>
      </c>
      <c r="K4986" s="1354"/>
      <c r="L4986" s="2242"/>
      <c r="M4986" s="1354"/>
      <c r="N4986" s="2239">
        <v>5</v>
      </c>
      <c r="O4986" s="1354">
        <v>38</v>
      </c>
      <c r="P4986" s="2239"/>
      <c r="Q4986" s="1354"/>
      <c r="R4986" s="1354"/>
      <c r="S4986" s="1354"/>
      <c r="T4986" s="1354"/>
      <c r="U4986" s="1354"/>
      <c r="V4986" s="1354"/>
      <c r="W4986" s="1354"/>
      <c r="X4986" s="1354"/>
      <c r="Y4986" s="1354"/>
      <c r="Z4986" s="1354"/>
      <c r="AA4986" s="1354"/>
      <c r="AB4986" s="1354"/>
      <c r="AC4986" s="1507">
        <f t="shared" si="1777"/>
        <v>1</v>
      </c>
      <c r="AD4986" s="1508">
        <f t="shared" si="1778"/>
        <v>1</v>
      </c>
      <c r="AE4986" s="14">
        <f t="shared" si="1789"/>
        <v>35.5</v>
      </c>
      <c r="AF4986" s="14">
        <f t="shared" si="1779"/>
        <v>14.333333333333334</v>
      </c>
      <c r="AG4986" s="14">
        <f t="shared" si="1780"/>
        <v>6.9767441860465115E-2</v>
      </c>
      <c r="AH4986" s="14">
        <f t="shared" si="1790"/>
        <v>-35.430232558139537</v>
      </c>
      <c r="AI4986" s="14">
        <f t="shared" si="1791"/>
        <v>-507.83333333333337</v>
      </c>
      <c r="AJ4986" s="1354"/>
    </row>
    <row r="4987" spans="1:36" ht="15.75">
      <c r="A4987" s="1503">
        <v>185</v>
      </c>
      <c r="B4987" s="2374" t="s">
        <v>1155</v>
      </c>
      <c r="C4987" s="2243" t="s">
        <v>66</v>
      </c>
      <c r="D4987" s="2347">
        <v>0.6</v>
      </c>
      <c r="E4987" s="1350">
        <v>260</v>
      </c>
      <c r="F4987" s="1350">
        <f t="shared" si="1792"/>
        <v>156</v>
      </c>
      <c r="G4987" s="2245"/>
      <c r="H4987" s="1350">
        <f t="shared" si="1784"/>
        <v>0</v>
      </c>
      <c r="I4987" s="1364">
        <v>44631</v>
      </c>
      <c r="J4987" s="2256" t="s">
        <v>3316</v>
      </c>
      <c r="K4987" s="1354"/>
      <c r="L4987" s="2242"/>
      <c r="M4987" s="1354"/>
      <c r="N4987" s="2239">
        <v>50</v>
      </c>
      <c r="O4987" s="1354">
        <v>200</v>
      </c>
      <c r="P4987" s="2239"/>
      <c r="Q4987" s="1354"/>
      <c r="R4987" s="1354"/>
      <c r="S4987" s="1354"/>
      <c r="T4987" s="1354"/>
      <c r="U4987" s="1354"/>
      <c r="V4987" s="1354"/>
      <c r="W4987" s="1354"/>
      <c r="X4987" s="1354"/>
      <c r="Y4987" s="1354"/>
      <c r="Z4987" s="1354"/>
      <c r="AA4987" s="1354"/>
      <c r="AB4987" s="1354"/>
      <c r="AC4987" s="1507">
        <f t="shared" ref="AC4987:AC5034" si="1793">E4987+G4987-N4987-O4987-AA4987-P4987-Q4987-R4987-S4987-T4987-U4987-V4987-W4987-X4987-Y4987</f>
        <v>10</v>
      </c>
      <c r="AD4987" s="1508">
        <f t="shared" ref="AD4987:AD5034" si="1794">D4987*AC4987</f>
        <v>6</v>
      </c>
      <c r="AE4987" s="14">
        <f t="shared" si="1789"/>
        <v>35.5</v>
      </c>
      <c r="AF4987" s="14">
        <f t="shared" ref="AF4987:AF5034" si="1795">(N4987+O4987+P4987+Q4987+R4987+S4987+T4987+U4987+V4987+W4987+X4987+Y4987)/3</f>
        <v>83.333333333333329</v>
      </c>
      <c r="AG4987" s="14">
        <f t="shared" ref="AG4987:AG5034" si="1796">AC4987/AF4987</f>
        <v>0.12000000000000001</v>
      </c>
      <c r="AH4987" s="14">
        <f t="shared" si="1790"/>
        <v>-35.380000000000003</v>
      </c>
      <c r="AI4987" s="14">
        <f t="shared" si="1791"/>
        <v>-2948.333333333333</v>
      </c>
      <c r="AJ4987" s="1354"/>
    </row>
    <row r="4988" spans="1:36" ht="15.75">
      <c r="A4988" s="1503">
        <v>191</v>
      </c>
      <c r="B4988" s="2374" t="s">
        <v>1156</v>
      </c>
      <c r="C4988" s="2243" t="s">
        <v>66</v>
      </c>
      <c r="D4988" s="2347">
        <v>0.5</v>
      </c>
      <c r="E4988" s="1350">
        <v>530</v>
      </c>
      <c r="F4988" s="1350">
        <f t="shared" si="1792"/>
        <v>265</v>
      </c>
      <c r="G4988" s="2245"/>
      <c r="H4988" s="1350">
        <f t="shared" si="1784"/>
        <v>0</v>
      </c>
      <c r="I4988" s="1364">
        <v>44631</v>
      </c>
      <c r="J4988" s="2256" t="s">
        <v>3316</v>
      </c>
      <c r="K4988" s="1354"/>
      <c r="L4988" s="2242"/>
      <c r="M4988" s="1354"/>
      <c r="N4988" s="2239"/>
      <c r="O4988" s="1354"/>
      <c r="P4988" s="2239"/>
      <c r="Q4988" s="1354"/>
      <c r="R4988" s="1354"/>
      <c r="S4988" s="1354"/>
      <c r="T4988" s="1354"/>
      <c r="U4988" s="1354"/>
      <c r="V4988" s="1354"/>
      <c r="W4988" s="1354"/>
      <c r="X4988" s="1354"/>
      <c r="Y4988" s="1354"/>
      <c r="Z4988" s="1354"/>
      <c r="AA4988" s="1354"/>
      <c r="AB4988" s="1354"/>
      <c r="AC4988" s="1507">
        <f t="shared" si="1793"/>
        <v>530</v>
      </c>
      <c r="AD4988" s="1508">
        <f t="shared" si="1794"/>
        <v>265</v>
      </c>
      <c r="AE4988" s="14">
        <f t="shared" si="1789"/>
        <v>35.5</v>
      </c>
      <c r="AF4988" s="14">
        <f t="shared" si="1795"/>
        <v>0</v>
      </c>
      <c r="AG4988" s="14" t="e">
        <f t="shared" si="1796"/>
        <v>#DIV/0!</v>
      </c>
      <c r="AH4988" s="14" t="e">
        <f t="shared" si="1790"/>
        <v>#DIV/0!</v>
      </c>
      <c r="AI4988" s="14">
        <f t="shared" si="1791"/>
        <v>530</v>
      </c>
      <c r="AJ4988" s="1354"/>
    </row>
    <row r="4989" spans="1:36" ht="15.75">
      <c r="A4989" s="1503">
        <v>194</v>
      </c>
      <c r="B4989" s="2374" t="s">
        <v>1158</v>
      </c>
      <c r="C4989" s="2243" t="s">
        <v>153</v>
      </c>
      <c r="D4989" s="2347">
        <v>1</v>
      </c>
      <c r="E4989" s="1350">
        <v>3720</v>
      </c>
      <c r="F4989" s="1350">
        <f t="shared" si="1792"/>
        <v>3720</v>
      </c>
      <c r="G4989" s="2245"/>
      <c r="H4989" s="1350">
        <f t="shared" ref="H4989:H5043" si="1797">D4989*G4989</f>
        <v>0</v>
      </c>
      <c r="I4989" s="1364">
        <v>44631</v>
      </c>
      <c r="J4989" s="2256" t="s">
        <v>3276</v>
      </c>
      <c r="K4989" s="1354"/>
      <c r="L4989" s="2242"/>
      <c r="M4989" s="1354"/>
      <c r="N4989" s="2239"/>
      <c r="O4989" s="1354"/>
      <c r="P4989" s="2239"/>
      <c r="Q4989" s="1354"/>
      <c r="R4989" s="1354"/>
      <c r="S4989" s="1354"/>
      <c r="T4989" s="1354"/>
      <c r="U4989" s="1354"/>
      <c r="V4989" s="1354"/>
      <c r="W4989" s="1354"/>
      <c r="X4989" s="1354"/>
      <c r="Y4989" s="1354"/>
      <c r="Z4989" s="1354"/>
      <c r="AA4989" s="1354"/>
      <c r="AB4989" s="1354"/>
      <c r="AC4989" s="1507">
        <f t="shared" si="1793"/>
        <v>3720</v>
      </c>
      <c r="AD4989" s="1508">
        <f t="shared" si="1794"/>
        <v>3720</v>
      </c>
      <c r="AE4989" s="14">
        <f t="shared" si="1789"/>
        <v>14.233333333333333</v>
      </c>
      <c r="AF4989" s="14">
        <f t="shared" si="1795"/>
        <v>0</v>
      </c>
      <c r="AG4989" s="14" t="e">
        <f t="shared" si="1796"/>
        <v>#DIV/0!</v>
      </c>
      <c r="AH4989" s="14" t="e">
        <f t="shared" si="1790"/>
        <v>#DIV/0!</v>
      </c>
      <c r="AI4989" s="14">
        <f t="shared" si="1791"/>
        <v>3720</v>
      </c>
      <c r="AJ4989" s="1354"/>
    </row>
    <row r="4990" spans="1:36" ht="15.75">
      <c r="A4990" s="1503">
        <v>195</v>
      </c>
      <c r="B4990" s="2374" t="s">
        <v>1159</v>
      </c>
      <c r="C4990" s="2243" t="s">
        <v>66</v>
      </c>
      <c r="D4990" s="2347">
        <v>2.5</v>
      </c>
      <c r="E4990" s="1350">
        <v>5</v>
      </c>
      <c r="F4990" s="1350">
        <f t="shared" si="1792"/>
        <v>12.5</v>
      </c>
      <c r="G4990" s="2245"/>
      <c r="H4990" s="1350">
        <f t="shared" si="1797"/>
        <v>0</v>
      </c>
      <c r="I4990" s="1364">
        <v>44638</v>
      </c>
      <c r="J4990" s="2256" t="s">
        <v>662</v>
      </c>
      <c r="K4990" s="1354"/>
      <c r="L4990" s="2242"/>
      <c r="M4990" s="1354"/>
      <c r="N4990" s="2239">
        <v>2</v>
      </c>
      <c r="O4990" s="1354"/>
      <c r="P4990" s="2239"/>
      <c r="Q4990" s="1354"/>
      <c r="R4990" s="1354"/>
      <c r="S4990" s="1354"/>
      <c r="T4990" s="1354"/>
      <c r="U4990" s="1354"/>
      <c r="V4990" s="1354"/>
      <c r="W4990" s="1354"/>
      <c r="X4990" s="1354"/>
      <c r="Y4990" s="1354"/>
      <c r="Z4990" s="1354"/>
      <c r="AA4990" s="1354"/>
      <c r="AB4990" s="1354"/>
      <c r="AC4990" s="1507">
        <f t="shared" si="1793"/>
        <v>3</v>
      </c>
      <c r="AD4990" s="1508">
        <f t="shared" si="1794"/>
        <v>7.5</v>
      </c>
      <c r="AE4990" s="14" t="s">
        <v>334</v>
      </c>
      <c r="AF4990" s="14">
        <f t="shared" si="1795"/>
        <v>0.66666666666666663</v>
      </c>
      <c r="AG4990" s="14">
        <f t="shared" si="1796"/>
        <v>4.5</v>
      </c>
      <c r="AH4990" s="14" t="s">
        <v>334</v>
      </c>
      <c r="AI4990" s="14" t="s">
        <v>334</v>
      </c>
      <c r="AJ4990" s="1354"/>
    </row>
    <row r="4991" spans="1:36" ht="15.75" customHeight="1">
      <c r="A4991" s="1503">
        <v>196</v>
      </c>
      <c r="B4991" s="2374" t="s">
        <v>1160</v>
      </c>
      <c r="C4991" s="2243" t="s">
        <v>143</v>
      </c>
      <c r="D4991" s="2347">
        <v>12.17</v>
      </c>
      <c r="E4991" s="1350">
        <v>3</v>
      </c>
      <c r="F4991" s="1350">
        <f t="shared" si="1792"/>
        <v>36.51</v>
      </c>
      <c r="G4991" s="2245"/>
      <c r="H4991" s="1350">
        <f t="shared" si="1797"/>
        <v>0</v>
      </c>
      <c r="I4991" s="1364">
        <v>44648</v>
      </c>
      <c r="J4991" s="2256" t="s">
        <v>3304</v>
      </c>
      <c r="K4991" s="1354"/>
      <c r="L4991" s="2242"/>
      <c r="M4991" s="1354"/>
      <c r="N4991" s="2239">
        <v>1</v>
      </c>
      <c r="O4991" s="1354"/>
      <c r="P4991" s="1354"/>
      <c r="Q4991" s="1354"/>
      <c r="R4991" s="1354"/>
      <c r="S4991" s="1354"/>
      <c r="T4991" s="1354"/>
      <c r="U4991" s="1354"/>
      <c r="V4991" s="1354"/>
      <c r="W4991" s="1354"/>
      <c r="X4991" s="1354"/>
      <c r="Y4991" s="1354"/>
      <c r="Z4991" s="1354"/>
      <c r="AA4991" s="1354"/>
      <c r="AB4991" s="1354"/>
      <c r="AC4991" s="1507">
        <f t="shared" si="1793"/>
        <v>2</v>
      </c>
      <c r="AD4991" s="1508">
        <f t="shared" si="1794"/>
        <v>24.34</v>
      </c>
      <c r="AE4991" s="14">
        <f t="shared" ref="AE4991:AE5018" si="1798">(J4991-"01.04.2023")/30</f>
        <v>23.333333333333332</v>
      </c>
      <c r="AF4991" s="14">
        <f t="shared" si="1795"/>
        <v>0.33333333333333331</v>
      </c>
      <c r="AG4991" s="14">
        <f t="shared" si="1796"/>
        <v>6</v>
      </c>
      <c r="AH4991" s="14">
        <f t="shared" ref="AH4991:AH5018" si="1799">AG4991-AE4991</f>
        <v>-17.333333333333332</v>
      </c>
      <c r="AI4991" s="14">
        <f t="shared" ref="AI4991:AI5018" si="1800">AC4991-(AE4991*AF4991)</f>
        <v>-5.7777777777777768</v>
      </c>
      <c r="AJ4991" s="1354"/>
    </row>
    <row r="4992" spans="1:36" ht="15.75">
      <c r="A4992" s="1503">
        <v>197</v>
      </c>
      <c r="B4992" s="2374" t="s">
        <v>1161</v>
      </c>
      <c r="C4992" s="2243" t="s">
        <v>143</v>
      </c>
      <c r="D4992" s="2347">
        <v>5</v>
      </c>
      <c r="E4992" s="1350">
        <v>16</v>
      </c>
      <c r="F4992" s="1350">
        <f t="shared" si="1792"/>
        <v>80</v>
      </c>
      <c r="G4992" s="2245"/>
      <c r="H4992" s="1350">
        <f t="shared" si="1797"/>
        <v>0</v>
      </c>
      <c r="I4992" s="1364">
        <v>44648</v>
      </c>
      <c r="J4992" s="2256" t="s">
        <v>3304</v>
      </c>
      <c r="K4992" s="1354"/>
      <c r="L4992" s="2242"/>
      <c r="M4992" s="1354"/>
      <c r="N4992" s="2239"/>
      <c r="O4992" s="1354"/>
      <c r="P4992" s="1354"/>
      <c r="Q4992" s="1354"/>
      <c r="R4992" s="1354"/>
      <c r="S4992" s="1354"/>
      <c r="T4992" s="1354"/>
      <c r="U4992" s="1354"/>
      <c r="V4992" s="1354"/>
      <c r="W4992" s="1354"/>
      <c r="X4992" s="1354"/>
      <c r="Y4992" s="1354"/>
      <c r="Z4992" s="1354"/>
      <c r="AA4992" s="1354"/>
      <c r="AB4992" s="1354"/>
      <c r="AC4992" s="1507">
        <f t="shared" si="1793"/>
        <v>16</v>
      </c>
      <c r="AD4992" s="1508">
        <f t="shared" si="1794"/>
        <v>80</v>
      </c>
      <c r="AE4992" s="14">
        <f t="shared" si="1798"/>
        <v>23.333333333333332</v>
      </c>
      <c r="AF4992" s="14">
        <f t="shared" si="1795"/>
        <v>0</v>
      </c>
      <c r="AG4992" s="14" t="e">
        <f t="shared" si="1796"/>
        <v>#DIV/0!</v>
      </c>
      <c r="AH4992" s="14" t="e">
        <f t="shared" si="1799"/>
        <v>#DIV/0!</v>
      </c>
      <c r="AI4992" s="14">
        <f t="shared" si="1800"/>
        <v>16</v>
      </c>
      <c r="AJ4992" s="1354"/>
    </row>
    <row r="4993" spans="1:36" ht="15.75">
      <c r="A4993" s="1503">
        <v>199</v>
      </c>
      <c r="B4993" s="2374" t="s">
        <v>1162</v>
      </c>
      <c r="C4993" s="2243" t="s">
        <v>143</v>
      </c>
      <c r="D4993" s="2347">
        <v>7</v>
      </c>
      <c r="E4993" s="1350">
        <v>20</v>
      </c>
      <c r="F4993" s="1350">
        <f t="shared" si="1792"/>
        <v>140</v>
      </c>
      <c r="G4993" s="2245"/>
      <c r="H4993" s="1350">
        <f t="shared" si="1797"/>
        <v>0</v>
      </c>
      <c r="I4993" s="1364">
        <v>44638</v>
      </c>
      <c r="J4993" s="2256" t="s">
        <v>3278</v>
      </c>
      <c r="K4993" s="1354"/>
      <c r="L4993" s="2242"/>
      <c r="M4993" s="1354"/>
      <c r="N4993" s="2239"/>
      <c r="O4993" s="1354"/>
      <c r="P4993" s="1354"/>
      <c r="Q4993" s="1354"/>
      <c r="R4993" s="1354"/>
      <c r="S4993" s="1354"/>
      <c r="T4993" s="1354"/>
      <c r="U4993" s="1354"/>
      <c r="V4993" s="1354"/>
      <c r="W4993" s="1354"/>
      <c r="X4993" s="1354"/>
      <c r="Y4993" s="1354"/>
      <c r="Z4993" s="1354"/>
      <c r="AA4993" s="1354"/>
      <c r="AB4993" s="1354"/>
      <c r="AC4993" s="1507">
        <f t="shared" si="1793"/>
        <v>20</v>
      </c>
      <c r="AD4993" s="1508">
        <f t="shared" si="1794"/>
        <v>140</v>
      </c>
      <c r="AE4993" s="14">
        <f t="shared" si="1798"/>
        <v>13.2</v>
      </c>
      <c r="AF4993" s="14">
        <f t="shared" si="1795"/>
        <v>0</v>
      </c>
      <c r="AG4993" s="14" t="e">
        <f t="shared" si="1796"/>
        <v>#DIV/0!</v>
      </c>
      <c r="AH4993" s="14" t="e">
        <f t="shared" si="1799"/>
        <v>#DIV/0!</v>
      </c>
      <c r="AI4993" s="14">
        <f t="shared" si="1800"/>
        <v>20</v>
      </c>
      <c r="AJ4993" s="1354"/>
    </row>
    <row r="4994" spans="1:36" ht="15.75">
      <c r="A4994" s="1503">
        <v>200</v>
      </c>
      <c r="B4994" s="2374" t="s">
        <v>1163</v>
      </c>
      <c r="C4994" s="2243" t="s">
        <v>66</v>
      </c>
      <c r="D4994" s="2347">
        <v>5</v>
      </c>
      <c r="E4994" s="1350">
        <v>2</v>
      </c>
      <c r="F4994" s="1350">
        <f t="shared" si="1792"/>
        <v>10</v>
      </c>
      <c r="G4994" s="2245"/>
      <c r="H4994" s="1350">
        <f t="shared" si="1797"/>
        <v>0</v>
      </c>
      <c r="I4994" s="1364">
        <v>44648</v>
      </c>
      <c r="J4994" s="2256" t="s">
        <v>3276</v>
      </c>
      <c r="K4994" s="1354"/>
      <c r="L4994" s="2242"/>
      <c r="M4994" s="1354"/>
      <c r="N4994" s="2239"/>
      <c r="O4994" s="1354"/>
      <c r="P4994" s="1354"/>
      <c r="Q4994" s="1354"/>
      <c r="R4994" s="1354"/>
      <c r="S4994" s="1354"/>
      <c r="T4994" s="1354"/>
      <c r="U4994" s="1354"/>
      <c r="V4994" s="1354"/>
      <c r="W4994" s="1354"/>
      <c r="X4994" s="1354"/>
      <c r="Y4994" s="1354"/>
      <c r="Z4994" s="1354"/>
      <c r="AA4994" s="1354"/>
      <c r="AB4994" s="1354"/>
      <c r="AC4994" s="1507">
        <f t="shared" si="1793"/>
        <v>2</v>
      </c>
      <c r="AD4994" s="1508">
        <f t="shared" si="1794"/>
        <v>10</v>
      </c>
      <c r="AE4994" s="14">
        <f t="shared" si="1798"/>
        <v>14.233333333333333</v>
      </c>
      <c r="AF4994" s="14">
        <f t="shared" si="1795"/>
        <v>0</v>
      </c>
      <c r="AG4994" s="14" t="e">
        <f t="shared" si="1796"/>
        <v>#DIV/0!</v>
      </c>
      <c r="AH4994" s="14" t="e">
        <f t="shared" si="1799"/>
        <v>#DIV/0!</v>
      </c>
      <c r="AI4994" s="14">
        <f t="shared" si="1800"/>
        <v>2</v>
      </c>
      <c r="AJ4994" s="1354"/>
    </row>
    <row r="4995" spans="1:36" ht="15.75">
      <c r="A4995" s="1503">
        <v>201</v>
      </c>
      <c r="B4995" s="2374" t="s">
        <v>1164</v>
      </c>
      <c r="C4995" s="2243" t="s">
        <v>143</v>
      </c>
      <c r="D4995" s="2347">
        <v>2.67</v>
      </c>
      <c r="E4995" s="1350">
        <v>9</v>
      </c>
      <c r="F4995" s="1350">
        <f t="shared" si="1792"/>
        <v>24.03</v>
      </c>
      <c r="G4995" s="2245"/>
      <c r="H4995" s="1350">
        <f t="shared" si="1797"/>
        <v>0</v>
      </c>
      <c r="I4995" s="1364">
        <v>44648</v>
      </c>
      <c r="J4995" s="2256" t="s">
        <v>3276</v>
      </c>
      <c r="K4995" s="1354"/>
      <c r="L4995" s="2242"/>
      <c r="M4995" s="1354"/>
      <c r="N4995" s="2239"/>
      <c r="O4995" s="1354"/>
      <c r="P4995" s="1354"/>
      <c r="Q4995" s="1354"/>
      <c r="R4995" s="1354"/>
      <c r="S4995" s="1354"/>
      <c r="T4995" s="1354"/>
      <c r="U4995" s="1354"/>
      <c r="V4995" s="1354"/>
      <c r="W4995" s="1354"/>
      <c r="X4995" s="1354"/>
      <c r="Y4995" s="1354"/>
      <c r="Z4995" s="1354"/>
      <c r="AA4995" s="1354"/>
      <c r="AB4995" s="1354"/>
      <c r="AC4995" s="1507">
        <f t="shared" si="1793"/>
        <v>9</v>
      </c>
      <c r="AD4995" s="1508">
        <f t="shared" si="1794"/>
        <v>24.03</v>
      </c>
      <c r="AE4995" s="14">
        <f t="shared" si="1798"/>
        <v>14.233333333333333</v>
      </c>
      <c r="AF4995" s="14">
        <f t="shared" si="1795"/>
        <v>0</v>
      </c>
      <c r="AG4995" s="14" t="e">
        <f t="shared" si="1796"/>
        <v>#DIV/0!</v>
      </c>
      <c r="AH4995" s="14" t="e">
        <f t="shared" si="1799"/>
        <v>#DIV/0!</v>
      </c>
      <c r="AI4995" s="14">
        <f t="shared" si="1800"/>
        <v>9</v>
      </c>
      <c r="AJ4995" s="1354"/>
    </row>
    <row r="4996" spans="1:36" ht="15.75">
      <c r="A4996" s="1503">
        <v>202</v>
      </c>
      <c r="B4996" s="2374" t="s">
        <v>1165</v>
      </c>
      <c r="C4996" s="2243" t="s">
        <v>153</v>
      </c>
      <c r="D4996" s="2347">
        <v>1</v>
      </c>
      <c r="E4996" s="1350">
        <v>346</v>
      </c>
      <c r="F4996" s="1350">
        <f t="shared" si="1792"/>
        <v>346</v>
      </c>
      <c r="G4996" s="2245"/>
      <c r="H4996" s="1350">
        <f t="shared" si="1797"/>
        <v>0</v>
      </c>
      <c r="I4996" s="1364">
        <v>44631</v>
      </c>
      <c r="J4996" s="2256" t="s">
        <v>3279</v>
      </c>
      <c r="K4996" s="1354"/>
      <c r="L4996" s="2242"/>
      <c r="M4996" s="1354"/>
      <c r="N4996" s="2239">
        <v>208</v>
      </c>
      <c r="O4996" s="1354"/>
      <c r="P4996" s="1354">
        <v>28</v>
      </c>
      <c r="Q4996" s="1354"/>
      <c r="R4996" s="1354"/>
      <c r="S4996" s="1354"/>
      <c r="T4996" s="1354"/>
      <c r="U4996" s="1354"/>
      <c r="V4996" s="1354"/>
      <c r="W4996" s="1354"/>
      <c r="X4996" s="1354"/>
      <c r="Y4996" s="1354"/>
      <c r="Z4996" s="1354"/>
      <c r="AA4996" s="1354"/>
      <c r="AB4996" s="1354"/>
      <c r="AC4996" s="1507">
        <f t="shared" si="1793"/>
        <v>110</v>
      </c>
      <c r="AD4996" s="1508">
        <f t="shared" si="1794"/>
        <v>110</v>
      </c>
      <c r="AE4996" s="14">
        <f t="shared" si="1798"/>
        <v>11.166666666666666</v>
      </c>
      <c r="AF4996" s="14">
        <f t="shared" si="1795"/>
        <v>78.666666666666671</v>
      </c>
      <c r="AG4996" s="14">
        <f t="shared" si="1796"/>
        <v>1.3983050847457625</v>
      </c>
      <c r="AH4996" s="14">
        <f t="shared" si="1799"/>
        <v>-9.7683615819209031</v>
      </c>
      <c r="AI4996" s="14">
        <f t="shared" si="1800"/>
        <v>-768.44444444444446</v>
      </c>
      <c r="AJ4996" s="1354"/>
    </row>
    <row r="4997" spans="1:36" ht="15.75">
      <c r="A4997" s="1503">
        <v>203</v>
      </c>
      <c r="B4997" s="2374" t="s">
        <v>1166</v>
      </c>
      <c r="C4997" s="2243" t="s">
        <v>143</v>
      </c>
      <c r="D4997" s="2347">
        <v>5</v>
      </c>
      <c r="E4997" s="1350">
        <v>9</v>
      </c>
      <c r="F4997" s="1350">
        <f t="shared" si="1792"/>
        <v>45</v>
      </c>
      <c r="G4997" s="2245"/>
      <c r="H4997" s="1350">
        <f t="shared" si="1797"/>
        <v>0</v>
      </c>
      <c r="I4997" s="1364">
        <v>44650</v>
      </c>
      <c r="J4997" s="2256" t="s">
        <v>3318</v>
      </c>
      <c r="K4997" s="1354"/>
      <c r="L4997" s="2242"/>
      <c r="M4997" s="1354"/>
      <c r="N4997" s="2239"/>
      <c r="O4997" s="1354">
        <v>4</v>
      </c>
      <c r="P4997" s="1354">
        <v>4</v>
      </c>
      <c r="Q4997" s="1354"/>
      <c r="R4997" s="1354"/>
      <c r="S4997" s="1354"/>
      <c r="T4997" s="1354"/>
      <c r="U4997" s="1354"/>
      <c r="V4997" s="1354"/>
      <c r="W4997" s="1354"/>
      <c r="X4997" s="1354"/>
      <c r="Y4997" s="1354"/>
      <c r="Z4997" s="1354"/>
      <c r="AA4997" s="1354"/>
      <c r="AB4997" s="1354"/>
      <c r="AC4997" s="1507">
        <f t="shared" si="1793"/>
        <v>1</v>
      </c>
      <c r="AD4997" s="1508">
        <f t="shared" si="1794"/>
        <v>5</v>
      </c>
      <c r="AE4997" s="14">
        <f t="shared" si="1798"/>
        <v>3.0333333333333332</v>
      </c>
      <c r="AF4997" s="14">
        <f t="shared" si="1795"/>
        <v>2.6666666666666665</v>
      </c>
      <c r="AG4997" s="14">
        <f t="shared" si="1796"/>
        <v>0.375</v>
      </c>
      <c r="AH4997" s="14">
        <f t="shared" si="1799"/>
        <v>-2.6583333333333332</v>
      </c>
      <c r="AI4997" s="14">
        <f t="shared" si="1800"/>
        <v>-7.0888888888888886</v>
      </c>
      <c r="AJ4997" s="1354"/>
    </row>
    <row r="4998" spans="1:36" ht="15.75">
      <c r="A4998" s="1503">
        <v>204</v>
      </c>
      <c r="B4998" s="2303" t="s">
        <v>1154</v>
      </c>
      <c r="C4998" s="2337" t="s">
        <v>66</v>
      </c>
      <c r="D4998" s="2337">
        <v>1</v>
      </c>
      <c r="E4998" s="2337"/>
      <c r="F4998" s="2337"/>
      <c r="G4998" s="2337">
        <v>460</v>
      </c>
      <c r="H4998" s="2337">
        <f t="shared" si="1797"/>
        <v>460</v>
      </c>
      <c r="I4998" s="1364">
        <v>45009</v>
      </c>
      <c r="J4998" s="2256" t="s">
        <v>6869</v>
      </c>
      <c r="K4998" s="1354"/>
      <c r="L4998" s="2242"/>
      <c r="M4998" s="1354"/>
      <c r="N4998" s="2239"/>
      <c r="O4998" s="1354"/>
      <c r="P4998" s="1354"/>
      <c r="Q4998" s="1354"/>
      <c r="R4998" s="1354"/>
      <c r="S4998" s="1354"/>
      <c r="T4998" s="1354"/>
      <c r="U4998" s="1354"/>
      <c r="V4998" s="1354"/>
      <c r="W4998" s="1354"/>
      <c r="X4998" s="1354"/>
      <c r="Y4998" s="1354"/>
      <c r="Z4998" s="1354"/>
      <c r="AA4998" s="1354"/>
      <c r="AB4998" s="1354"/>
      <c r="AC4998" s="1507">
        <f t="shared" si="1793"/>
        <v>460</v>
      </c>
      <c r="AD4998" s="1508">
        <f t="shared" si="1794"/>
        <v>460</v>
      </c>
      <c r="AE4998" s="14">
        <f t="shared" si="1798"/>
        <v>33.5</v>
      </c>
      <c r="AF4998" s="14">
        <f t="shared" si="1795"/>
        <v>0</v>
      </c>
      <c r="AG4998" s="14" t="e">
        <f t="shared" si="1796"/>
        <v>#DIV/0!</v>
      </c>
      <c r="AH4998" s="14" t="e">
        <f t="shared" si="1799"/>
        <v>#DIV/0!</v>
      </c>
      <c r="AI4998" s="14">
        <f t="shared" si="1800"/>
        <v>460</v>
      </c>
      <c r="AJ4998" s="1354"/>
    </row>
    <row r="4999" spans="1:36" ht="15.75">
      <c r="A4999" s="1503">
        <v>205</v>
      </c>
      <c r="B4999" s="2303" t="s">
        <v>1155</v>
      </c>
      <c r="C4999" s="2337" t="s">
        <v>66</v>
      </c>
      <c r="D4999" s="2337">
        <v>1</v>
      </c>
      <c r="E4999" s="2337"/>
      <c r="F4999" s="2337"/>
      <c r="G4999" s="2337">
        <v>50</v>
      </c>
      <c r="H4999" s="2337">
        <f t="shared" si="1797"/>
        <v>50</v>
      </c>
      <c r="I4999" s="1364">
        <v>45009</v>
      </c>
      <c r="J4999" s="2256" t="s">
        <v>6869</v>
      </c>
      <c r="K4999" s="1354"/>
      <c r="L4999" s="2242"/>
      <c r="M4999" s="1354"/>
      <c r="N4999" s="2239"/>
      <c r="O4999" s="1354"/>
      <c r="P4999" s="1354"/>
      <c r="Q4999" s="1354"/>
      <c r="R4999" s="1354"/>
      <c r="S4999" s="1354"/>
      <c r="T4999" s="1354"/>
      <c r="U4999" s="1354"/>
      <c r="V4999" s="1354"/>
      <c r="W4999" s="1354"/>
      <c r="X4999" s="1354"/>
      <c r="Y4999" s="1354"/>
      <c r="Z4999" s="1354"/>
      <c r="AA4999" s="1354"/>
      <c r="AB4999" s="1354"/>
      <c r="AC4999" s="1507">
        <f t="shared" si="1793"/>
        <v>50</v>
      </c>
      <c r="AD4999" s="1508">
        <f t="shared" si="1794"/>
        <v>50</v>
      </c>
      <c r="AE4999" s="14">
        <f t="shared" si="1798"/>
        <v>33.5</v>
      </c>
      <c r="AF4999" s="14">
        <f t="shared" si="1795"/>
        <v>0</v>
      </c>
      <c r="AG4999" s="14" t="e">
        <f t="shared" si="1796"/>
        <v>#DIV/0!</v>
      </c>
      <c r="AH4999" s="14" t="e">
        <f t="shared" si="1799"/>
        <v>#DIV/0!</v>
      </c>
      <c r="AI4999" s="14">
        <f t="shared" si="1800"/>
        <v>50</v>
      </c>
      <c r="AJ4999" s="1354"/>
    </row>
    <row r="5000" spans="1:36" ht="15.75">
      <c r="A5000" s="1503">
        <v>206</v>
      </c>
      <c r="B5000" s="2303" t="s">
        <v>10581</v>
      </c>
      <c r="C5000" s="2337" t="s">
        <v>66</v>
      </c>
      <c r="D5000" s="2337">
        <v>1</v>
      </c>
      <c r="E5000" s="2337"/>
      <c r="F5000" s="2337"/>
      <c r="G5000" s="2337">
        <v>60</v>
      </c>
      <c r="H5000" s="2337">
        <f t="shared" si="1797"/>
        <v>60</v>
      </c>
      <c r="I5000" s="1364">
        <v>45009</v>
      </c>
      <c r="J5000" s="2256" t="s">
        <v>6869</v>
      </c>
      <c r="K5000" s="1354"/>
      <c r="L5000" s="2242"/>
      <c r="M5000" s="1354"/>
      <c r="N5000" s="2239"/>
      <c r="O5000" s="1354"/>
      <c r="P5000" s="1354"/>
      <c r="Q5000" s="1354"/>
      <c r="R5000" s="1354"/>
      <c r="S5000" s="1354"/>
      <c r="T5000" s="1354"/>
      <c r="U5000" s="1354"/>
      <c r="V5000" s="1354"/>
      <c r="W5000" s="1354"/>
      <c r="X5000" s="1354"/>
      <c r="Y5000" s="1354"/>
      <c r="Z5000" s="1354"/>
      <c r="AA5000" s="1354"/>
      <c r="AB5000" s="1354"/>
      <c r="AC5000" s="1507">
        <f t="shared" si="1793"/>
        <v>60</v>
      </c>
      <c r="AD5000" s="1508">
        <f t="shared" si="1794"/>
        <v>60</v>
      </c>
      <c r="AE5000" s="14">
        <f t="shared" si="1798"/>
        <v>33.5</v>
      </c>
      <c r="AF5000" s="14">
        <f t="shared" si="1795"/>
        <v>0</v>
      </c>
      <c r="AG5000" s="14" t="e">
        <f t="shared" si="1796"/>
        <v>#DIV/0!</v>
      </c>
      <c r="AH5000" s="14" t="e">
        <f t="shared" si="1799"/>
        <v>#DIV/0!</v>
      </c>
      <c r="AI5000" s="14">
        <f t="shared" si="1800"/>
        <v>60</v>
      </c>
      <c r="AJ5000" s="1354"/>
    </row>
    <row r="5001" spans="1:36" ht="15.75">
      <c r="A5001" s="1503">
        <v>207</v>
      </c>
      <c r="B5001" s="2303" t="s">
        <v>10582</v>
      </c>
      <c r="C5001" s="2337" t="s">
        <v>66</v>
      </c>
      <c r="D5001" s="2337">
        <v>1</v>
      </c>
      <c r="E5001" s="2337"/>
      <c r="F5001" s="2337"/>
      <c r="G5001" s="2337">
        <v>600</v>
      </c>
      <c r="H5001" s="2337">
        <f t="shared" si="1797"/>
        <v>600</v>
      </c>
      <c r="I5001" s="1364">
        <v>45009</v>
      </c>
      <c r="J5001" s="2256" t="s">
        <v>6869</v>
      </c>
      <c r="K5001" s="1354"/>
      <c r="L5001" s="2242"/>
      <c r="M5001" s="1354"/>
      <c r="N5001" s="2239"/>
      <c r="O5001" s="1354"/>
      <c r="P5001" s="1354"/>
      <c r="Q5001" s="1354"/>
      <c r="R5001" s="1354"/>
      <c r="S5001" s="1354"/>
      <c r="T5001" s="1354"/>
      <c r="U5001" s="1354"/>
      <c r="V5001" s="1354"/>
      <c r="W5001" s="1354"/>
      <c r="X5001" s="1354"/>
      <c r="Y5001" s="1354"/>
      <c r="Z5001" s="1354"/>
      <c r="AA5001" s="1354"/>
      <c r="AB5001" s="1354"/>
      <c r="AC5001" s="1507">
        <f t="shared" si="1793"/>
        <v>600</v>
      </c>
      <c r="AD5001" s="1508">
        <f t="shared" si="1794"/>
        <v>600</v>
      </c>
      <c r="AE5001" s="14">
        <f t="shared" si="1798"/>
        <v>33.5</v>
      </c>
      <c r="AF5001" s="14">
        <f t="shared" si="1795"/>
        <v>0</v>
      </c>
      <c r="AG5001" s="14" t="e">
        <f t="shared" si="1796"/>
        <v>#DIV/0!</v>
      </c>
      <c r="AH5001" s="14" t="e">
        <f t="shared" si="1799"/>
        <v>#DIV/0!</v>
      </c>
      <c r="AI5001" s="14">
        <f t="shared" si="1800"/>
        <v>600</v>
      </c>
      <c r="AJ5001" s="1354"/>
    </row>
    <row r="5002" spans="1:36" ht="15.75">
      <c r="A5002" s="1503">
        <v>208</v>
      </c>
      <c r="B5002" s="2303" t="s">
        <v>10583</v>
      </c>
      <c r="C5002" s="2337" t="s">
        <v>66</v>
      </c>
      <c r="D5002" s="2337">
        <v>1</v>
      </c>
      <c r="E5002" s="2337"/>
      <c r="F5002" s="2337"/>
      <c r="G5002" s="2337">
        <v>600</v>
      </c>
      <c r="H5002" s="2337">
        <f t="shared" si="1797"/>
        <v>600</v>
      </c>
      <c r="I5002" s="1364">
        <v>45009</v>
      </c>
      <c r="J5002" s="2256" t="s">
        <v>6869</v>
      </c>
      <c r="K5002" s="1354"/>
      <c r="L5002" s="2242"/>
      <c r="M5002" s="1354"/>
      <c r="N5002" s="2239"/>
      <c r="O5002" s="1354"/>
      <c r="P5002" s="1354"/>
      <c r="Q5002" s="1354"/>
      <c r="R5002" s="1354"/>
      <c r="S5002" s="1354"/>
      <c r="T5002" s="1354"/>
      <c r="U5002" s="1354"/>
      <c r="V5002" s="1354"/>
      <c r="W5002" s="1354"/>
      <c r="X5002" s="1354"/>
      <c r="Y5002" s="1354"/>
      <c r="Z5002" s="1354"/>
      <c r="AA5002" s="1354"/>
      <c r="AB5002" s="1354"/>
      <c r="AC5002" s="1507">
        <f t="shared" si="1793"/>
        <v>600</v>
      </c>
      <c r="AD5002" s="1508">
        <f t="shared" si="1794"/>
        <v>600</v>
      </c>
      <c r="AE5002" s="14">
        <f t="shared" si="1798"/>
        <v>33.5</v>
      </c>
      <c r="AF5002" s="14">
        <f t="shared" si="1795"/>
        <v>0</v>
      </c>
      <c r="AG5002" s="14" t="e">
        <f t="shared" si="1796"/>
        <v>#DIV/0!</v>
      </c>
      <c r="AH5002" s="14" t="e">
        <f t="shared" si="1799"/>
        <v>#DIV/0!</v>
      </c>
      <c r="AI5002" s="14">
        <f t="shared" si="1800"/>
        <v>600</v>
      </c>
      <c r="AJ5002" s="1354"/>
    </row>
    <row r="5003" spans="1:36" ht="15.75">
      <c r="A5003" s="1503">
        <v>209</v>
      </c>
      <c r="B5003" s="2303" t="s">
        <v>10584</v>
      </c>
      <c r="C5003" s="2337" t="s">
        <v>66</v>
      </c>
      <c r="D5003" s="2337">
        <v>1</v>
      </c>
      <c r="E5003" s="2337"/>
      <c r="F5003" s="2337"/>
      <c r="G5003" s="2337">
        <v>300</v>
      </c>
      <c r="H5003" s="2337">
        <f t="shared" si="1797"/>
        <v>300</v>
      </c>
      <c r="I5003" s="1364">
        <v>45009</v>
      </c>
      <c r="J5003" s="2256" t="s">
        <v>6869</v>
      </c>
      <c r="K5003" s="1354"/>
      <c r="L5003" s="2242"/>
      <c r="M5003" s="1354"/>
      <c r="N5003" s="2239"/>
      <c r="O5003" s="1354"/>
      <c r="P5003" s="1354"/>
      <c r="Q5003" s="1354"/>
      <c r="R5003" s="1354"/>
      <c r="S5003" s="1354"/>
      <c r="T5003" s="1354"/>
      <c r="U5003" s="1354"/>
      <c r="V5003" s="1354"/>
      <c r="W5003" s="1354"/>
      <c r="X5003" s="1354"/>
      <c r="Y5003" s="1354"/>
      <c r="Z5003" s="1354"/>
      <c r="AA5003" s="1354"/>
      <c r="AB5003" s="1354"/>
      <c r="AC5003" s="1507">
        <f t="shared" si="1793"/>
        <v>300</v>
      </c>
      <c r="AD5003" s="1508">
        <f t="shared" si="1794"/>
        <v>300</v>
      </c>
      <c r="AE5003" s="14">
        <f t="shared" si="1798"/>
        <v>33.5</v>
      </c>
      <c r="AF5003" s="14">
        <f t="shared" si="1795"/>
        <v>0</v>
      </c>
      <c r="AG5003" s="14" t="e">
        <f t="shared" si="1796"/>
        <v>#DIV/0!</v>
      </c>
      <c r="AH5003" s="14" t="e">
        <f t="shared" si="1799"/>
        <v>#DIV/0!</v>
      </c>
      <c r="AI5003" s="14">
        <f t="shared" si="1800"/>
        <v>300</v>
      </c>
      <c r="AJ5003" s="1354"/>
    </row>
    <row r="5004" spans="1:36" ht="15.75">
      <c r="A5004" s="1503">
        <v>210</v>
      </c>
      <c r="B5004" s="2303" t="s">
        <v>10585</v>
      </c>
      <c r="C5004" s="2337" t="s">
        <v>66</v>
      </c>
      <c r="D5004" s="2337">
        <v>5</v>
      </c>
      <c r="E5004" s="2337"/>
      <c r="F5004" s="2337"/>
      <c r="G5004" s="2337">
        <v>75</v>
      </c>
      <c r="H5004" s="2337">
        <f t="shared" si="1797"/>
        <v>375</v>
      </c>
      <c r="I5004" s="1364">
        <v>45009</v>
      </c>
      <c r="J5004" s="2256" t="s">
        <v>869</v>
      </c>
      <c r="K5004" s="1354"/>
      <c r="L5004" s="2242"/>
      <c r="M5004" s="1354"/>
      <c r="N5004" s="2239"/>
      <c r="O5004" s="1354"/>
      <c r="P5004" s="1354"/>
      <c r="Q5004" s="1354"/>
      <c r="R5004" s="1354"/>
      <c r="S5004" s="1354"/>
      <c r="T5004" s="1354"/>
      <c r="U5004" s="1354"/>
      <c r="V5004" s="1354"/>
      <c r="W5004" s="1354"/>
      <c r="X5004" s="1354"/>
      <c r="Y5004" s="1354"/>
      <c r="Z5004" s="1354"/>
      <c r="AA5004" s="1354"/>
      <c r="AB5004" s="1354"/>
      <c r="AC5004" s="1507">
        <f t="shared" si="1793"/>
        <v>75</v>
      </c>
      <c r="AD5004" s="1508">
        <f t="shared" si="1794"/>
        <v>375</v>
      </c>
      <c r="AE5004" s="14">
        <f t="shared" si="1798"/>
        <v>43.633333333333333</v>
      </c>
      <c r="AF5004" s="14">
        <f t="shared" si="1795"/>
        <v>0</v>
      </c>
      <c r="AG5004" s="14" t="e">
        <f t="shared" si="1796"/>
        <v>#DIV/0!</v>
      </c>
      <c r="AH5004" s="14" t="e">
        <f t="shared" si="1799"/>
        <v>#DIV/0!</v>
      </c>
      <c r="AI5004" s="14">
        <f t="shared" si="1800"/>
        <v>75</v>
      </c>
      <c r="AJ5004" s="1354"/>
    </row>
    <row r="5005" spans="1:36" ht="15.75">
      <c r="A5005" s="1503">
        <v>211</v>
      </c>
      <c r="B5005" s="2374" t="s">
        <v>1167</v>
      </c>
      <c r="C5005" s="1350" t="s">
        <v>153</v>
      </c>
      <c r="D5005" s="1350">
        <v>0.5</v>
      </c>
      <c r="E5005" s="1350">
        <v>4231</v>
      </c>
      <c r="F5005" s="1350">
        <f>D5005*E5005</f>
        <v>2115.5</v>
      </c>
      <c r="G5005" s="1350"/>
      <c r="H5005" s="1350">
        <f t="shared" si="1797"/>
        <v>0</v>
      </c>
      <c r="I5005" s="1364">
        <v>44631</v>
      </c>
      <c r="J5005" s="2256" t="s">
        <v>3279</v>
      </c>
      <c r="K5005" s="1354"/>
      <c r="L5005" s="2242"/>
      <c r="M5005" s="1354"/>
      <c r="N5005" s="2239">
        <v>820</v>
      </c>
      <c r="O5005" s="1354">
        <v>703</v>
      </c>
      <c r="P5005" s="1354">
        <v>662</v>
      </c>
      <c r="Q5005" s="1354"/>
      <c r="R5005" s="1354"/>
      <c r="S5005" s="1354"/>
      <c r="T5005" s="1354"/>
      <c r="U5005" s="1354"/>
      <c r="V5005" s="1354"/>
      <c r="W5005" s="1354"/>
      <c r="X5005" s="1354"/>
      <c r="Y5005" s="1354"/>
      <c r="Z5005" s="1354"/>
      <c r="AA5005" s="1354"/>
      <c r="AB5005" s="1354"/>
      <c r="AC5005" s="1507">
        <f t="shared" si="1793"/>
        <v>2046</v>
      </c>
      <c r="AD5005" s="1508">
        <f t="shared" si="1794"/>
        <v>1023</v>
      </c>
      <c r="AE5005" s="14">
        <f t="shared" si="1798"/>
        <v>11.166666666666666</v>
      </c>
      <c r="AF5005" s="14">
        <f t="shared" si="1795"/>
        <v>728.33333333333337</v>
      </c>
      <c r="AG5005" s="14">
        <f t="shared" si="1796"/>
        <v>2.809153318077803</v>
      </c>
      <c r="AH5005" s="14">
        <f t="shared" si="1799"/>
        <v>-8.3575133485888635</v>
      </c>
      <c r="AI5005" s="14">
        <f t="shared" si="1800"/>
        <v>-6087.0555555555557</v>
      </c>
      <c r="AJ5005" s="1354"/>
    </row>
    <row r="5006" spans="1:36" ht="15.75">
      <c r="A5006" s="1503">
        <v>213</v>
      </c>
      <c r="B5006" s="2387" t="s">
        <v>3953</v>
      </c>
      <c r="C5006" s="2236" t="s">
        <v>153</v>
      </c>
      <c r="D5006" s="2347">
        <v>1</v>
      </c>
      <c r="E5006" s="2388">
        <v>180</v>
      </c>
      <c r="F5006" s="1350">
        <f>D5006*E5006</f>
        <v>180</v>
      </c>
      <c r="G5006" s="2388"/>
      <c r="H5006" s="1350">
        <f t="shared" si="1797"/>
        <v>0</v>
      </c>
      <c r="I5006" s="1364">
        <v>44733</v>
      </c>
      <c r="J5006" s="2256" t="s">
        <v>321</v>
      </c>
      <c r="K5006" s="1354"/>
      <c r="L5006" s="2242"/>
      <c r="M5006" s="1354"/>
      <c r="N5006" s="2239"/>
      <c r="O5006" s="1354">
        <v>60</v>
      </c>
      <c r="P5006" s="1354"/>
      <c r="Q5006" s="1354"/>
      <c r="R5006" s="1354"/>
      <c r="S5006" s="1354"/>
      <c r="T5006" s="1354"/>
      <c r="U5006" s="1354"/>
      <c r="V5006" s="1354"/>
      <c r="W5006" s="1354"/>
      <c r="X5006" s="1354"/>
      <c r="Y5006" s="1354"/>
      <c r="Z5006" s="1354"/>
      <c r="AA5006" s="1354"/>
      <c r="AB5006" s="1354"/>
      <c r="AC5006" s="1507">
        <f t="shared" si="1793"/>
        <v>120</v>
      </c>
      <c r="AD5006" s="1508">
        <f t="shared" si="1794"/>
        <v>120</v>
      </c>
      <c r="AE5006" s="14">
        <f t="shared" si="1798"/>
        <v>9.1333333333333329</v>
      </c>
      <c r="AF5006" s="14">
        <f t="shared" si="1795"/>
        <v>20</v>
      </c>
      <c r="AG5006" s="14">
        <f t="shared" si="1796"/>
        <v>6</v>
      </c>
      <c r="AH5006" s="14">
        <f t="shared" si="1799"/>
        <v>-3.1333333333333329</v>
      </c>
      <c r="AI5006" s="14">
        <f t="shared" si="1800"/>
        <v>-62.666666666666657</v>
      </c>
      <c r="AJ5006" s="1354"/>
    </row>
    <row r="5007" spans="1:36" ht="15.75">
      <c r="A5007" s="1503">
        <v>214</v>
      </c>
      <c r="B5007" s="2303" t="s">
        <v>10586</v>
      </c>
      <c r="C5007" s="2337" t="s">
        <v>173</v>
      </c>
      <c r="D5007" s="2337">
        <v>5</v>
      </c>
      <c r="E5007" s="2337"/>
      <c r="F5007" s="2337"/>
      <c r="G5007" s="2337">
        <v>2600</v>
      </c>
      <c r="H5007" s="2337">
        <f t="shared" si="1797"/>
        <v>13000</v>
      </c>
      <c r="I5007" s="1364">
        <v>44992</v>
      </c>
      <c r="J5007" s="2256" t="s">
        <v>3296</v>
      </c>
      <c r="K5007" s="1354"/>
      <c r="L5007" s="2242"/>
      <c r="M5007" s="1354"/>
      <c r="N5007" s="2239"/>
      <c r="O5007" s="1354"/>
      <c r="P5007" s="1354">
        <v>775</v>
      </c>
      <c r="Q5007" s="1354"/>
      <c r="R5007" s="1354"/>
      <c r="S5007" s="1354"/>
      <c r="T5007" s="1354"/>
      <c r="U5007" s="1354"/>
      <c r="V5007" s="1354"/>
      <c r="W5007" s="1354"/>
      <c r="X5007" s="1354"/>
      <c r="Y5007" s="1354"/>
      <c r="Z5007" s="1354"/>
      <c r="AA5007" s="1354"/>
      <c r="AB5007" s="1354"/>
      <c r="AC5007" s="1507">
        <f t="shared" si="1793"/>
        <v>1825</v>
      </c>
      <c r="AD5007" s="1508">
        <f t="shared" si="1794"/>
        <v>9125</v>
      </c>
      <c r="AE5007" s="14">
        <f t="shared" si="1798"/>
        <v>12.433333333333334</v>
      </c>
      <c r="AF5007" s="14">
        <f t="shared" si="1795"/>
        <v>258.33333333333331</v>
      </c>
      <c r="AG5007" s="14">
        <f t="shared" si="1796"/>
        <v>7.0645161290322589</v>
      </c>
      <c r="AH5007" s="14">
        <f t="shared" si="1799"/>
        <v>-5.3688172043010747</v>
      </c>
      <c r="AI5007" s="14">
        <f t="shared" si="1800"/>
        <v>-1386.9444444444443</v>
      </c>
      <c r="AJ5007" s="1354"/>
    </row>
    <row r="5008" spans="1:36" ht="15.75">
      <c r="A5008" s="1503">
        <v>215</v>
      </c>
      <c r="B5008" s="2303" t="s">
        <v>10587</v>
      </c>
      <c r="C5008" s="2337" t="s">
        <v>153</v>
      </c>
      <c r="D5008" s="2337">
        <v>0.03</v>
      </c>
      <c r="E5008" s="2337"/>
      <c r="F5008" s="2337"/>
      <c r="G5008" s="2337">
        <v>900</v>
      </c>
      <c r="H5008" s="2337">
        <f t="shared" si="1797"/>
        <v>27</v>
      </c>
      <c r="I5008" s="1364">
        <v>45013</v>
      </c>
      <c r="J5008" s="2256" t="s">
        <v>6869</v>
      </c>
      <c r="K5008" s="1354"/>
      <c r="L5008" s="2242"/>
      <c r="M5008" s="1354"/>
      <c r="N5008" s="2239"/>
      <c r="O5008" s="1354"/>
      <c r="P5008" s="1354"/>
      <c r="Q5008" s="1354"/>
      <c r="R5008" s="1354"/>
      <c r="S5008" s="1354"/>
      <c r="T5008" s="1354"/>
      <c r="U5008" s="1354"/>
      <c r="V5008" s="1354"/>
      <c r="W5008" s="1354"/>
      <c r="X5008" s="1354"/>
      <c r="Y5008" s="1354"/>
      <c r="Z5008" s="1354"/>
      <c r="AA5008" s="1354"/>
      <c r="AB5008" s="1354"/>
      <c r="AC5008" s="1507">
        <f t="shared" si="1793"/>
        <v>900</v>
      </c>
      <c r="AD5008" s="1508">
        <f t="shared" si="1794"/>
        <v>27</v>
      </c>
      <c r="AE5008" s="14">
        <f t="shared" si="1798"/>
        <v>33.5</v>
      </c>
      <c r="AF5008" s="14">
        <f t="shared" si="1795"/>
        <v>0</v>
      </c>
      <c r="AG5008" s="14" t="e">
        <f t="shared" si="1796"/>
        <v>#DIV/0!</v>
      </c>
      <c r="AH5008" s="14" t="e">
        <f t="shared" si="1799"/>
        <v>#DIV/0!</v>
      </c>
      <c r="AI5008" s="14">
        <f t="shared" si="1800"/>
        <v>900</v>
      </c>
      <c r="AJ5008" s="1354"/>
    </row>
    <row r="5009" spans="1:36" ht="15.75">
      <c r="A5009" s="1503">
        <v>216</v>
      </c>
      <c r="B5009" s="2303" t="s">
        <v>10588</v>
      </c>
      <c r="C5009" s="2337" t="s">
        <v>153</v>
      </c>
      <c r="D5009" s="2337">
        <v>0.03</v>
      </c>
      <c r="E5009" s="2337"/>
      <c r="F5009" s="2337"/>
      <c r="G5009" s="2337">
        <v>900</v>
      </c>
      <c r="H5009" s="2337">
        <f t="shared" si="1797"/>
        <v>27</v>
      </c>
      <c r="I5009" s="1364">
        <v>45013</v>
      </c>
      <c r="J5009" s="2256" t="s">
        <v>6868</v>
      </c>
      <c r="K5009" s="1354"/>
      <c r="L5009" s="2242"/>
      <c r="M5009" s="1354"/>
      <c r="N5009" s="2239"/>
      <c r="O5009" s="1354"/>
      <c r="P5009" s="1354"/>
      <c r="Q5009" s="1354"/>
      <c r="R5009" s="1354"/>
      <c r="S5009" s="1354"/>
      <c r="T5009" s="1354"/>
      <c r="U5009" s="1354"/>
      <c r="V5009" s="1354"/>
      <c r="W5009" s="1354"/>
      <c r="X5009" s="1354"/>
      <c r="Y5009" s="1354"/>
      <c r="Z5009" s="1354"/>
      <c r="AA5009" s="1354"/>
      <c r="AB5009" s="1354"/>
      <c r="AC5009" s="1507">
        <f t="shared" si="1793"/>
        <v>900</v>
      </c>
      <c r="AD5009" s="1508">
        <f t="shared" si="1794"/>
        <v>27</v>
      </c>
      <c r="AE5009" s="14">
        <f t="shared" si="1798"/>
        <v>34.533333333333331</v>
      </c>
      <c r="AF5009" s="14">
        <f t="shared" si="1795"/>
        <v>0</v>
      </c>
      <c r="AG5009" s="14" t="e">
        <f t="shared" si="1796"/>
        <v>#DIV/0!</v>
      </c>
      <c r="AH5009" s="14" t="e">
        <f t="shared" si="1799"/>
        <v>#DIV/0!</v>
      </c>
      <c r="AI5009" s="14">
        <f t="shared" si="1800"/>
        <v>900</v>
      </c>
      <c r="AJ5009" s="1354"/>
    </row>
    <row r="5010" spans="1:36" ht="15.75">
      <c r="A5010" s="1503">
        <v>217</v>
      </c>
      <c r="B5010" s="2374" t="s">
        <v>1168</v>
      </c>
      <c r="C5010" s="2243" t="s">
        <v>143</v>
      </c>
      <c r="D5010" s="2347">
        <v>32</v>
      </c>
      <c r="E5010" s="1350">
        <v>120</v>
      </c>
      <c r="F5010" s="1350">
        <f t="shared" ref="F5010:F5018" si="1801">D5010*E5010</f>
        <v>3840</v>
      </c>
      <c r="G5010" s="2245"/>
      <c r="H5010" s="2337">
        <f t="shared" si="1797"/>
        <v>0</v>
      </c>
      <c r="I5010" s="1364">
        <v>44622</v>
      </c>
      <c r="J5010" s="2256" t="s">
        <v>1460</v>
      </c>
      <c r="K5010" s="1354"/>
      <c r="L5010" s="2242"/>
      <c r="M5010" s="1354"/>
      <c r="N5010" s="2239">
        <v>110</v>
      </c>
      <c r="O5010" s="1354"/>
      <c r="P5010" s="1354"/>
      <c r="Q5010" s="1354"/>
      <c r="R5010" s="1354"/>
      <c r="S5010" s="1354"/>
      <c r="T5010" s="1354"/>
      <c r="U5010" s="1354"/>
      <c r="V5010" s="1354"/>
      <c r="W5010" s="1354"/>
      <c r="X5010" s="1354"/>
      <c r="Y5010" s="1354"/>
      <c r="Z5010" s="1354"/>
      <c r="AA5010" s="1354"/>
      <c r="AB5010" s="1354"/>
      <c r="AC5010" s="1507">
        <f t="shared" si="1793"/>
        <v>10</v>
      </c>
      <c r="AD5010" s="1508">
        <f t="shared" si="1794"/>
        <v>320</v>
      </c>
      <c r="AE5010" s="14">
        <f t="shared" si="1798"/>
        <v>-6.6666666666666666E-2</v>
      </c>
      <c r="AF5010" s="14">
        <f t="shared" si="1795"/>
        <v>36.666666666666664</v>
      </c>
      <c r="AG5010" s="14">
        <f t="shared" si="1796"/>
        <v>0.27272727272727276</v>
      </c>
      <c r="AH5010" s="14">
        <f t="shared" si="1799"/>
        <v>0.33939393939393941</v>
      </c>
      <c r="AI5010" s="14">
        <f t="shared" si="1800"/>
        <v>12.444444444444445</v>
      </c>
      <c r="AJ5010" s="1354"/>
    </row>
    <row r="5011" spans="1:36" ht="15.75">
      <c r="A5011" s="1503">
        <v>219</v>
      </c>
      <c r="B5011" s="2374" t="s">
        <v>1169</v>
      </c>
      <c r="C5011" s="2243" t="s">
        <v>153</v>
      </c>
      <c r="D5011" s="2347">
        <v>2.5</v>
      </c>
      <c r="E5011" s="1350">
        <v>140</v>
      </c>
      <c r="F5011" s="1350">
        <f t="shared" si="1801"/>
        <v>350</v>
      </c>
      <c r="G5011" s="2245"/>
      <c r="H5011" s="2337">
        <f t="shared" si="1797"/>
        <v>0</v>
      </c>
      <c r="I5011" s="1364">
        <v>44622</v>
      </c>
      <c r="J5011" s="2256" t="s">
        <v>3295</v>
      </c>
      <c r="K5011" s="1354"/>
      <c r="L5011" s="2242"/>
      <c r="M5011" s="1354"/>
      <c r="N5011" s="2239">
        <v>10</v>
      </c>
      <c r="O5011" s="1354">
        <v>16</v>
      </c>
      <c r="P5011" s="1354">
        <v>34</v>
      </c>
      <c r="Q5011" s="1354"/>
      <c r="R5011" s="1354"/>
      <c r="S5011" s="1354"/>
      <c r="T5011" s="1354"/>
      <c r="U5011" s="1354"/>
      <c r="V5011" s="1354"/>
      <c r="W5011" s="1354"/>
      <c r="X5011" s="1354"/>
      <c r="Y5011" s="1354"/>
      <c r="Z5011" s="1354"/>
      <c r="AA5011" s="1354"/>
      <c r="AB5011" s="1354"/>
      <c r="AC5011" s="1507">
        <f t="shared" si="1793"/>
        <v>80</v>
      </c>
      <c r="AD5011" s="1508">
        <f t="shared" si="1794"/>
        <v>200</v>
      </c>
      <c r="AE5011" s="14">
        <f t="shared" si="1798"/>
        <v>21.366666666666667</v>
      </c>
      <c r="AF5011" s="14">
        <f t="shared" si="1795"/>
        <v>20</v>
      </c>
      <c r="AG5011" s="14">
        <f t="shared" si="1796"/>
        <v>4</v>
      </c>
      <c r="AH5011" s="14">
        <f t="shared" si="1799"/>
        <v>-17.366666666666667</v>
      </c>
      <c r="AI5011" s="14">
        <f t="shared" si="1800"/>
        <v>-347.33333333333337</v>
      </c>
      <c r="AJ5011" s="1354"/>
    </row>
    <row r="5012" spans="1:36" ht="15.75">
      <c r="A5012" s="1503">
        <v>220</v>
      </c>
      <c r="B5012" s="2374" t="s">
        <v>1171</v>
      </c>
      <c r="C5012" s="2243" t="s">
        <v>66</v>
      </c>
      <c r="D5012" s="2347">
        <v>0.3</v>
      </c>
      <c r="E5012" s="1350">
        <v>20079</v>
      </c>
      <c r="F5012" s="1350">
        <f t="shared" si="1801"/>
        <v>6023.7</v>
      </c>
      <c r="G5012" s="2245"/>
      <c r="H5012" s="2337">
        <f t="shared" si="1797"/>
        <v>0</v>
      </c>
      <c r="I5012" s="1364">
        <v>44662</v>
      </c>
      <c r="J5012" s="2256" t="s">
        <v>3288</v>
      </c>
      <c r="K5012" s="1354"/>
      <c r="L5012" s="2242"/>
      <c r="M5012" s="1354"/>
      <c r="N5012" s="2239">
        <v>5527</v>
      </c>
      <c r="O5012" s="1354"/>
      <c r="P5012" s="1354"/>
      <c r="Q5012" s="1354"/>
      <c r="R5012" s="1354"/>
      <c r="S5012" s="1354"/>
      <c r="T5012" s="1354"/>
      <c r="U5012" s="1354"/>
      <c r="V5012" s="1354"/>
      <c r="W5012" s="1354"/>
      <c r="X5012" s="1354"/>
      <c r="Y5012" s="1354"/>
      <c r="Z5012" s="1354"/>
      <c r="AA5012" s="1354"/>
      <c r="AB5012" s="1354"/>
      <c r="AC5012" s="1507">
        <f t="shared" si="1793"/>
        <v>14552</v>
      </c>
      <c r="AD5012" s="1508">
        <f t="shared" si="1794"/>
        <v>4365.5999999999995</v>
      </c>
      <c r="AE5012" s="14">
        <f t="shared" si="1798"/>
        <v>42.633333333333333</v>
      </c>
      <c r="AF5012" s="14">
        <f t="shared" si="1795"/>
        <v>1842.3333333333333</v>
      </c>
      <c r="AG5012" s="14">
        <f t="shared" si="1796"/>
        <v>7.8986792111452875</v>
      </c>
      <c r="AH5012" s="14">
        <f t="shared" si="1799"/>
        <v>-34.734654122188047</v>
      </c>
      <c r="AI5012" s="14">
        <f t="shared" si="1800"/>
        <v>-63992.811111111107</v>
      </c>
      <c r="AJ5012" s="1354"/>
    </row>
    <row r="5013" spans="1:36" ht="15.75">
      <c r="A5013" s="1503">
        <v>221</v>
      </c>
      <c r="B5013" s="2374" t="s">
        <v>1172</v>
      </c>
      <c r="C5013" s="2243" t="s">
        <v>66</v>
      </c>
      <c r="D5013" s="2347">
        <v>0.5</v>
      </c>
      <c r="E5013" s="1350">
        <v>3</v>
      </c>
      <c r="F5013" s="1350">
        <f t="shared" si="1801"/>
        <v>1.5</v>
      </c>
      <c r="G5013" s="2245"/>
      <c r="H5013" s="2337">
        <f t="shared" si="1797"/>
        <v>0</v>
      </c>
      <c r="I5013" s="1364">
        <v>44637</v>
      </c>
      <c r="J5013" s="2256" t="s">
        <v>3311</v>
      </c>
      <c r="K5013" s="1354"/>
      <c r="L5013" s="2242"/>
      <c r="M5013" s="1354"/>
      <c r="N5013" s="2239"/>
      <c r="O5013" s="1354"/>
      <c r="P5013" s="1354"/>
      <c r="Q5013" s="1354"/>
      <c r="R5013" s="1354"/>
      <c r="S5013" s="1354"/>
      <c r="T5013" s="1354"/>
      <c r="U5013" s="1354"/>
      <c r="V5013" s="1354"/>
      <c r="W5013" s="1354"/>
      <c r="X5013" s="1354"/>
      <c r="Y5013" s="1354"/>
      <c r="Z5013" s="1354"/>
      <c r="AA5013" s="1354"/>
      <c r="AB5013" s="1354"/>
      <c r="AC5013" s="1507">
        <f t="shared" si="1793"/>
        <v>3</v>
      </c>
      <c r="AD5013" s="1508">
        <f t="shared" si="1794"/>
        <v>1.5</v>
      </c>
      <c r="AE5013" s="14">
        <f t="shared" si="1798"/>
        <v>37.533333333333331</v>
      </c>
      <c r="AF5013" s="14">
        <f t="shared" si="1795"/>
        <v>0</v>
      </c>
      <c r="AG5013" s="14" t="e">
        <f t="shared" si="1796"/>
        <v>#DIV/0!</v>
      </c>
      <c r="AH5013" s="14" t="e">
        <f t="shared" si="1799"/>
        <v>#DIV/0!</v>
      </c>
      <c r="AI5013" s="14">
        <f t="shared" si="1800"/>
        <v>3</v>
      </c>
      <c r="AJ5013" s="1354"/>
    </row>
    <row r="5014" spans="1:36" ht="15.75">
      <c r="A5014" s="1503">
        <v>222</v>
      </c>
      <c r="B5014" s="2374" t="s">
        <v>1173</v>
      </c>
      <c r="C5014" s="2243" t="s">
        <v>66</v>
      </c>
      <c r="D5014" s="2347">
        <v>0.2</v>
      </c>
      <c r="E5014" s="1350">
        <v>20</v>
      </c>
      <c r="F5014" s="1350">
        <f t="shared" si="1801"/>
        <v>4</v>
      </c>
      <c r="G5014" s="2245"/>
      <c r="H5014" s="2337">
        <f t="shared" si="1797"/>
        <v>0</v>
      </c>
      <c r="I5014" s="1364">
        <v>44637</v>
      </c>
      <c r="J5014" s="2256" t="s">
        <v>3311</v>
      </c>
      <c r="K5014" s="1354"/>
      <c r="L5014" s="2242"/>
      <c r="M5014" s="1354"/>
      <c r="N5014" s="2239"/>
      <c r="O5014" s="1354"/>
      <c r="P5014" s="1354"/>
      <c r="Q5014" s="1354"/>
      <c r="R5014" s="1354"/>
      <c r="S5014" s="1354"/>
      <c r="T5014" s="1354"/>
      <c r="U5014" s="1354"/>
      <c r="V5014" s="1354"/>
      <c r="W5014" s="1354"/>
      <c r="X5014" s="1354"/>
      <c r="Y5014" s="1354"/>
      <c r="Z5014" s="1354"/>
      <c r="AA5014" s="1354"/>
      <c r="AB5014" s="1354"/>
      <c r="AC5014" s="1507">
        <f t="shared" si="1793"/>
        <v>20</v>
      </c>
      <c r="AD5014" s="1508">
        <f t="shared" si="1794"/>
        <v>4</v>
      </c>
      <c r="AE5014" s="14">
        <f t="shared" si="1798"/>
        <v>37.533333333333331</v>
      </c>
      <c r="AF5014" s="14">
        <f t="shared" si="1795"/>
        <v>0</v>
      </c>
      <c r="AG5014" s="14" t="e">
        <f t="shared" si="1796"/>
        <v>#DIV/0!</v>
      </c>
      <c r="AH5014" s="14" t="e">
        <f t="shared" si="1799"/>
        <v>#DIV/0!</v>
      </c>
      <c r="AI5014" s="14">
        <f t="shared" si="1800"/>
        <v>20</v>
      </c>
      <c r="AJ5014" s="1354"/>
    </row>
    <row r="5015" spans="1:36" ht="15.75">
      <c r="A5015" s="1503">
        <v>223</v>
      </c>
      <c r="B5015" s="2374" t="s">
        <v>1174</v>
      </c>
      <c r="C5015" s="2243" t="s">
        <v>66</v>
      </c>
      <c r="D5015" s="2347">
        <v>5.6</v>
      </c>
      <c r="E5015" s="2245">
        <v>270</v>
      </c>
      <c r="F5015" s="1350">
        <f t="shared" si="1801"/>
        <v>1512</v>
      </c>
      <c r="G5015" s="2245"/>
      <c r="H5015" s="2337">
        <f t="shared" si="1797"/>
        <v>0</v>
      </c>
      <c r="I5015" s="1364">
        <v>44476</v>
      </c>
      <c r="J5015" s="2256" t="s">
        <v>3279</v>
      </c>
      <c r="K5015" s="1354"/>
      <c r="L5015" s="2242"/>
      <c r="M5015" s="1354"/>
      <c r="N5015" s="2239"/>
      <c r="O5015" s="1354"/>
      <c r="P5015" s="1354"/>
      <c r="Q5015" s="1354"/>
      <c r="R5015" s="1354"/>
      <c r="S5015" s="1354"/>
      <c r="T5015" s="1354"/>
      <c r="U5015" s="1354"/>
      <c r="V5015" s="1354"/>
      <c r="W5015" s="1354"/>
      <c r="X5015" s="1354"/>
      <c r="Y5015" s="1354"/>
      <c r="Z5015" s="1354"/>
      <c r="AA5015" s="1354"/>
      <c r="AB5015" s="1354"/>
      <c r="AC5015" s="1507">
        <f t="shared" si="1793"/>
        <v>270</v>
      </c>
      <c r="AD5015" s="1508">
        <f t="shared" si="1794"/>
        <v>1512</v>
      </c>
      <c r="AE5015" s="14">
        <f t="shared" si="1798"/>
        <v>11.166666666666666</v>
      </c>
      <c r="AF5015" s="14">
        <f t="shared" si="1795"/>
        <v>0</v>
      </c>
      <c r="AG5015" s="14" t="e">
        <f t="shared" si="1796"/>
        <v>#DIV/0!</v>
      </c>
      <c r="AH5015" s="14" t="e">
        <f t="shared" si="1799"/>
        <v>#DIV/0!</v>
      </c>
      <c r="AI5015" s="14">
        <f t="shared" si="1800"/>
        <v>270</v>
      </c>
      <c r="AJ5015" s="1354"/>
    </row>
    <row r="5016" spans="1:36" ht="15.75">
      <c r="A5016" s="1503">
        <v>225</v>
      </c>
      <c r="B5016" s="2374" t="s">
        <v>1175</v>
      </c>
      <c r="C5016" s="2243" t="s">
        <v>66</v>
      </c>
      <c r="D5016" s="2347">
        <v>136.28</v>
      </c>
      <c r="E5016" s="2245">
        <v>140</v>
      </c>
      <c r="F5016" s="1350">
        <f t="shared" si="1801"/>
        <v>19079.2</v>
      </c>
      <c r="G5016" s="2245"/>
      <c r="H5016" s="2337">
        <f t="shared" si="1797"/>
        <v>0</v>
      </c>
      <c r="I5016" s="1364">
        <v>44159</v>
      </c>
      <c r="J5016" s="2256" t="s">
        <v>3292</v>
      </c>
      <c r="K5016" s="1354"/>
      <c r="L5016" s="2242"/>
      <c r="M5016" s="1354"/>
      <c r="N5016" s="2239"/>
      <c r="O5016" s="1354"/>
      <c r="P5016" s="1354"/>
      <c r="Q5016" s="1354"/>
      <c r="R5016" s="1354"/>
      <c r="S5016" s="1354"/>
      <c r="T5016" s="1354"/>
      <c r="U5016" s="1354"/>
      <c r="V5016" s="1354"/>
      <c r="W5016" s="1354"/>
      <c r="X5016" s="1354"/>
      <c r="Y5016" s="1354"/>
      <c r="Z5016" s="1354"/>
      <c r="AA5016" s="1354"/>
      <c r="AB5016" s="1354"/>
      <c r="AC5016" s="1507">
        <f t="shared" si="1793"/>
        <v>140</v>
      </c>
      <c r="AD5016" s="1508">
        <f t="shared" si="1794"/>
        <v>19079.2</v>
      </c>
      <c r="AE5016" s="14">
        <f t="shared" si="1798"/>
        <v>31.5</v>
      </c>
      <c r="AF5016" s="14">
        <f t="shared" si="1795"/>
        <v>0</v>
      </c>
      <c r="AG5016" s="14" t="e">
        <f t="shared" si="1796"/>
        <v>#DIV/0!</v>
      </c>
      <c r="AH5016" s="14" t="e">
        <f t="shared" si="1799"/>
        <v>#DIV/0!</v>
      </c>
      <c r="AI5016" s="14">
        <f t="shared" si="1800"/>
        <v>140</v>
      </c>
      <c r="AJ5016" s="1354"/>
    </row>
    <row r="5017" spans="1:36" ht="15.75">
      <c r="A5017" s="1503">
        <v>226</v>
      </c>
      <c r="B5017" s="2374" t="s">
        <v>1176</v>
      </c>
      <c r="C5017" s="2243" t="s">
        <v>153</v>
      </c>
      <c r="D5017" s="2347">
        <v>4.16</v>
      </c>
      <c r="E5017" s="2245">
        <v>290</v>
      </c>
      <c r="F5017" s="1350">
        <f t="shared" si="1801"/>
        <v>1206.4000000000001</v>
      </c>
      <c r="G5017" s="2245"/>
      <c r="H5017" s="2337">
        <f t="shared" si="1797"/>
        <v>0</v>
      </c>
      <c r="I5017" s="1364">
        <v>44231</v>
      </c>
      <c r="J5017" s="2256" t="s">
        <v>3319</v>
      </c>
      <c r="K5017" s="1354"/>
      <c r="L5017" s="2242"/>
      <c r="M5017" s="1354"/>
      <c r="N5017" s="2239">
        <v>70</v>
      </c>
      <c r="O5017" s="1354">
        <v>90</v>
      </c>
      <c r="P5017" s="1354">
        <v>70</v>
      </c>
      <c r="Q5017" s="1354"/>
      <c r="R5017" s="1354"/>
      <c r="S5017" s="1354"/>
      <c r="T5017" s="1354"/>
      <c r="U5017" s="1354"/>
      <c r="V5017" s="1354"/>
      <c r="W5017" s="1354"/>
      <c r="X5017" s="1354"/>
      <c r="Y5017" s="1354"/>
      <c r="Z5017" s="1354"/>
      <c r="AA5017" s="1354"/>
      <c r="AB5017" s="1354"/>
      <c r="AC5017" s="1507">
        <f t="shared" si="1793"/>
        <v>60</v>
      </c>
      <c r="AD5017" s="1508">
        <f t="shared" si="1794"/>
        <v>249.60000000000002</v>
      </c>
      <c r="AE5017" s="14">
        <f t="shared" si="1798"/>
        <v>8.9666666666666668</v>
      </c>
      <c r="AF5017" s="14">
        <f t="shared" si="1795"/>
        <v>76.666666666666671</v>
      </c>
      <c r="AG5017" s="14">
        <f t="shared" si="1796"/>
        <v>0.78260869565217384</v>
      </c>
      <c r="AH5017" s="14">
        <f t="shared" si="1799"/>
        <v>-8.1840579710144929</v>
      </c>
      <c r="AI5017" s="14">
        <f t="shared" si="1800"/>
        <v>-627.44444444444446</v>
      </c>
      <c r="AJ5017" s="1354"/>
    </row>
    <row r="5018" spans="1:36" ht="15.75">
      <c r="A5018" s="1503">
        <v>227</v>
      </c>
      <c r="B5018" s="2374" t="s">
        <v>1179</v>
      </c>
      <c r="C5018" s="2243" t="s">
        <v>66</v>
      </c>
      <c r="D5018" s="2347">
        <v>60</v>
      </c>
      <c r="E5018" s="2245">
        <v>20</v>
      </c>
      <c r="F5018" s="1350">
        <f t="shared" si="1801"/>
        <v>1200</v>
      </c>
      <c r="G5018" s="2245"/>
      <c r="H5018" s="2337">
        <f t="shared" si="1797"/>
        <v>0</v>
      </c>
      <c r="I5018" s="1364">
        <v>44085</v>
      </c>
      <c r="J5018" s="2256" t="s">
        <v>3320</v>
      </c>
      <c r="K5018" s="1354"/>
      <c r="L5018" s="2242"/>
      <c r="M5018" s="1354"/>
      <c r="N5018" s="2239"/>
      <c r="O5018" s="1354"/>
      <c r="P5018" s="1354"/>
      <c r="Q5018" s="1354"/>
      <c r="R5018" s="1354"/>
      <c r="S5018" s="1354"/>
      <c r="T5018" s="1354"/>
      <c r="U5018" s="1354"/>
      <c r="V5018" s="1354"/>
      <c r="W5018" s="1354"/>
      <c r="X5018" s="1354"/>
      <c r="Y5018" s="1354"/>
      <c r="Z5018" s="1354"/>
      <c r="AA5018" s="1354"/>
      <c r="AB5018" s="1354"/>
      <c r="AC5018" s="1507">
        <f t="shared" si="1793"/>
        <v>20</v>
      </c>
      <c r="AD5018" s="1508">
        <f t="shared" si="1794"/>
        <v>1200</v>
      </c>
      <c r="AE5018" s="14">
        <f t="shared" si="1798"/>
        <v>2.2999999999999998</v>
      </c>
      <c r="AF5018" s="14">
        <f t="shared" si="1795"/>
        <v>0</v>
      </c>
      <c r="AG5018" s="14" t="e">
        <f t="shared" si="1796"/>
        <v>#DIV/0!</v>
      </c>
      <c r="AH5018" s="14" t="e">
        <f t="shared" si="1799"/>
        <v>#DIV/0!</v>
      </c>
      <c r="AI5018" s="14">
        <f t="shared" si="1800"/>
        <v>20</v>
      </c>
      <c r="AJ5018" s="1354"/>
    </row>
    <row r="5019" spans="1:36" ht="15.75" customHeight="1">
      <c r="A5019" s="1503">
        <v>230</v>
      </c>
      <c r="B5019" s="2374" t="s">
        <v>1180</v>
      </c>
      <c r="C5019" s="2243" t="s">
        <v>153</v>
      </c>
      <c r="D5019" s="2347"/>
      <c r="E5019" s="2245"/>
      <c r="F5019" s="1350"/>
      <c r="G5019" s="2245">
        <v>1080</v>
      </c>
      <c r="H5019" s="2337">
        <f t="shared" si="1797"/>
        <v>0</v>
      </c>
      <c r="I5019" s="1364">
        <v>44966</v>
      </c>
      <c r="J5019" s="2256" t="s">
        <v>9303</v>
      </c>
      <c r="K5019" s="1354"/>
      <c r="L5019" s="2242"/>
      <c r="M5019" s="1354"/>
      <c r="N5019" s="2239"/>
      <c r="O5019" s="1354">
        <v>30</v>
      </c>
      <c r="P5019" s="1354">
        <v>220</v>
      </c>
      <c r="Q5019" s="1354"/>
      <c r="R5019" s="1354"/>
      <c r="S5019" s="1354"/>
      <c r="T5019" s="1354"/>
      <c r="U5019" s="1354"/>
      <c r="V5019" s="1354"/>
      <c r="W5019" s="1354"/>
      <c r="X5019" s="1354"/>
      <c r="Y5019" s="1354"/>
      <c r="Z5019" s="1354"/>
      <c r="AA5019" s="1354"/>
      <c r="AB5019" s="1354"/>
      <c r="AC5019" s="1507">
        <f t="shared" si="1793"/>
        <v>830</v>
      </c>
      <c r="AD5019" s="1508">
        <f t="shared" si="1794"/>
        <v>0</v>
      </c>
      <c r="AE5019" s="14">
        <f t="shared" ref="AE5019:AE5045" si="1802">(J5019-"01.04.2023")/30</f>
        <v>29.5</v>
      </c>
      <c r="AF5019" s="14">
        <f t="shared" si="1795"/>
        <v>83.333333333333329</v>
      </c>
      <c r="AG5019" s="14">
        <f t="shared" si="1796"/>
        <v>9.9600000000000009</v>
      </c>
      <c r="AH5019" s="14">
        <f t="shared" ref="AH5019:AH5045" si="1803">AG5019-AE5019</f>
        <v>-19.54</v>
      </c>
      <c r="AI5019" s="14">
        <f t="shared" ref="AI5019:AI5045" si="1804">AC5019-(AE5019*AF5019)</f>
        <v>-1628.333333333333</v>
      </c>
      <c r="AJ5019" s="1354"/>
    </row>
    <row r="5020" spans="1:36" ht="15.75">
      <c r="A5020" s="1503">
        <v>232</v>
      </c>
      <c r="B5020" s="2374" t="s">
        <v>1181</v>
      </c>
      <c r="C5020" s="2243" t="s">
        <v>156</v>
      </c>
      <c r="D5020" s="2347">
        <v>1.9</v>
      </c>
      <c r="E5020" s="1350">
        <v>870</v>
      </c>
      <c r="F5020" s="1350">
        <f t="shared" ref="F5020:F5039" si="1805">D5020*E5020</f>
        <v>1653</v>
      </c>
      <c r="G5020" s="1350"/>
      <c r="H5020" s="2337">
        <f t="shared" si="1797"/>
        <v>0</v>
      </c>
      <c r="I5020" s="1364">
        <v>45658</v>
      </c>
      <c r="J5020" s="2256" t="s">
        <v>3295</v>
      </c>
      <c r="K5020" s="1354"/>
      <c r="L5020" s="2242"/>
      <c r="M5020" s="1354"/>
      <c r="N5020" s="2239"/>
      <c r="O5020" s="1354"/>
      <c r="P5020" s="1354"/>
      <c r="Q5020" s="1354"/>
      <c r="R5020" s="1354"/>
      <c r="S5020" s="1354"/>
      <c r="T5020" s="1354"/>
      <c r="U5020" s="1354"/>
      <c r="V5020" s="1354"/>
      <c r="W5020" s="1354"/>
      <c r="X5020" s="1354"/>
      <c r="Y5020" s="1354"/>
      <c r="Z5020" s="1354"/>
      <c r="AA5020" s="1354"/>
      <c r="AB5020" s="1354"/>
      <c r="AC5020" s="1507">
        <f t="shared" si="1793"/>
        <v>870</v>
      </c>
      <c r="AD5020" s="1508">
        <f t="shared" si="1794"/>
        <v>1653</v>
      </c>
      <c r="AE5020" s="14">
        <f t="shared" si="1802"/>
        <v>21.366666666666667</v>
      </c>
      <c r="AF5020" s="14">
        <f t="shared" si="1795"/>
        <v>0</v>
      </c>
      <c r="AG5020" s="14" t="e">
        <f t="shared" si="1796"/>
        <v>#DIV/0!</v>
      </c>
      <c r="AH5020" s="14" t="e">
        <f t="shared" si="1803"/>
        <v>#DIV/0!</v>
      </c>
      <c r="AI5020" s="14">
        <f t="shared" si="1804"/>
        <v>870</v>
      </c>
      <c r="AJ5020" s="1354"/>
    </row>
    <row r="5021" spans="1:36" ht="15.75">
      <c r="A5021" s="1503">
        <v>233</v>
      </c>
      <c r="B5021" s="2374" t="s">
        <v>1182</v>
      </c>
      <c r="C5021" s="2243" t="s">
        <v>176</v>
      </c>
      <c r="D5021" s="2347">
        <v>9</v>
      </c>
      <c r="E5021" s="1350">
        <v>100</v>
      </c>
      <c r="F5021" s="1350">
        <f t="shared" si="1805"/>
        <v>900</v>
      </c>
      <c r="G5021" s="1350"/>
      <c r="H5021" s="2337">
        <f t="shared" si="1797"/>
        <v>0</v>
      </c>
      <c r="I5021" s="1364">
        <v>45658</v>
      </c>
      <c r="J5021" s="2256" t="s">
        <v>3295</v>
      </c>
      <c r="K5021" s="1354"/>
      <c r="L5021" s="2242"/>
      <c r="M5021" s="1354"/>
      <c r="N5021" s="2239"/>
      <c r="O5021" s="1354"/>
      <c r="P5021" s="1354"/>
      <c r="Q5021" s="1354"/>
      <c r="R5021" s="1354"/>
      <c r="S5021" s="1354"/>
      <c r="T5021" s="1354"/>
      <c r="U5021" s="1354"/>
      <c r="V5021" s="1354"/>
      <c r="W5021" s="1354"/>
      <c r="X5021" s="1354"/>
      <c r="Y5021" s="1354"/>
      <c r="Z5021" s="1354"/>
      <c r="AA5021" s="1354"/>
      <c r="AB5021" s="1354"/>
      <c r="AC5021" s="1507">
        <f t="shared" si="1793"/>
        <v>100</v>
      </c>
      <c r="AD5021" s="1508">
        <f t="shared" si="1794"/>
        <v>900</v>
      </c>
      <c r="AE5021" s="14">
        <f t="shared" si="1802"/>
        <v>21.366666666666667</v>
      </c>
      <c r="AF5021" s="14">
        <f t="shared" si="1795"/>
        <v>0</v>
      </c>
      <c r="AG5021" s="14" t="e">
        <f t="shared" si="1796"/>
        <v>#DIV/0!</v>
      </c>
      <c r="AH5021" s="14" t="e">
        <f t="shared" si="1803"/>
        <v>#DIV/0!</v>
      </c>
      <c r="AI5021" s="14">
        <f t="shared" si="1804"/>
        <v>100</v>
      </c>
      <c r="AJ5021" s="1354"/>
    </row>
    <row r="5022" spans="1:36" ht="15.75">
      <c r="A5022" s="1503">
        <v>234</v>
      </c>
      <c r="B5022" s="2374" t="s">
        <v>1183</v>
      </c>
      <c r="C5022" s="2243" t="s">
        <v>176</v>
      </c>
      <c r="D5022" s="2347">
        <v>12</v>
      </c>
      <c r="E5022" s="1350">
        <v>100</v>
      </c>
      <c r="F5022" s="1350">
        <f t="shared" si="1805"/>
        <v>1200</v>
      </c>
      <c r="G5022" s="1350"/>
      <c r="H5022" s="2337">
        <f t="shared" si="1797"/>
        <v>0</v>
      </c>
      <c r="I5022" s="1364">
        <v>45658</v>
      </c>
      <c r="J5022" s="2256" t="s">
        <v>3295</v>
      </c>
      <c r="K5022" s="1354"/>
      <c r="L5022" s="2242"/>
      <c r="M5022" s="1354"/>
      <c r="N5022" s="2239"/>
      <c r="O5022" s="1354"/>
      <c r="P5022" s="1354"/>
      <c r="Q5022" s="1354"/>
      <c r="R5022" s="1354"/>
      <c r="S5022" s="1354"/>
      <c r="T5022" s="1354"/>
      <c r="U5022" s="1354"/>
      <c r="V5022" s="1354"/>
      <c r="W5022" s="1354"/>
      <c r="X5022" s="1354"/>
      <c r="Y5022" s="1354"/>
      <c r="Z5022" s="1354"/>
      <c r="AA5022" s="1354"/>
      <c r="AB5022" s="1354"/>
      <c r="AC5022" s="1507">
        <f t="shared" si="1793"/>
        <v>100</v>
      </c>
      <c r="AD5022" s="1508">
        <f t="shared" si="1794"/>
        <v>1200</v>
      </c>
      <c r="AE5022" s="14">
        <f t="shared" si="1802"/>
        <v>21.366666666666667</v>
      </c>
      <c r="AF5022" s="14">
        <f t="shared" si="1795"/>
        <v>0</v>
      </c>
      <c r="AG5022" s="14" t="e">
        <f t="shared" si="1796"/>
        <v>#DIV/0!</v>
      </c>
      <c r="AH5022" s="14" t="e">
        <f t="shared" si="1803"/>
        <v>#DIV/0!</v>
      </c>
      <c r="AI5022" s="14">
        <f t="shared" si="1804"/>
        <v>100</v>
      </c>
      <c r="AJ5022" s="1354"/>
    </row>
    <row r="5023" spans="1:36" ht="15.75">
      <c r="A5023" s="1503">
        <v>235</v>
      </c>
      <c r="B5023" s="2374" t="s">
        <v>1184</v>
      </c>
      <c r="C5023" s="2243" t="s">
        <v>66</v>
      </c>
      <c r="D5023" s="2347">
        <v>39.950000000000003</v>
      </c>
      <c r="E5023" s="2245">
        <v>100</v>
      </c>
      <c r="F5023" s="1350">
        <f t="shared" si="1805"/>
        <v>3995.0000000000005</v>
      </c>
      <c r="G5023" s="2245"/>
      <c r="H5023" s="2337">
        <f t="shared" si="1797"/>
        <v>0</v>
      </c>
      <c r="I5023" s="1364">
        <v>44446</v>
      </c>
      <c r="J5023" s="2256" t="s">
        <v>3321</v>
      </c>
      <c r="K5023" s="1354"/>
      <c r="L5023" s="2242"/>
      <c r="M5023" s="1354"/>
      <c r="N5023" s="2239"/>
      <c r="O5023" s="1354"/>
      <c r="P5023" s="1354">
        <v>6</v>
      </c>
      <c r="Q5023" s="1354"/>
      <c r="R5023" s="1354"/>
      <c r="S5023" s="1354"/>
      <c r="T5023" s="1354"/>
      <c r="U5023" s="1354"/>
      <c r="V5023" s="1354"/>
      <c r="W5023" s="1354"/>
      <c r="X5023" s="1354"/>
      <c r="Y5023" s="1354"/>
      <c r="Z5023" s="1354"/>
      <c r="AA5023" s="1354"/>
      <c r="AB5023" s="1354"/>
      <c r="AC5023" s="1507">
        <f t="shared" si="1793"/>
        <v>94</v>
      </c>
      <c r="AD5023" s="1508">
        <f t="shared" si="1794"/>
        <v>3755.3</v>
      </c>
      <c r="AE5023" s="14">
        <f t="shared" si="1802"/>
        <v>41.633333333333333</v>
      </c>
      <c r="AF5023" s="14">
        <f t="shared" si="1795"/>
        <v>2</v>
      </c>
      <c r="AG5023" s="14">
        <f t="shared" si="1796"/>
        <v>47</v>
      </c>
      <c r="AH5023" s="14">
        <f t="shared" si="1803"/>
        <v>5.3666666666666671</v>
      </c>
      <c r="AI5023" s="14">
        <f t="shared" si="1804"/>
        <v>10.733333333333334</v>
      </c>
      <c r="AJ5023" s="1354"/>
    </row>
    <row r="5024" spans="1:36" ht="15.75">
      <c r="A5024" s="1503">
        <v>236</v>
      </c>
      <c r="B5024" s="2374" t="s">
        <v>1185</v>
      </c>
      <c r="C5024" s="2243" t="s">
        <v>66</v>
      </c>
      <c r="D5024" s="2347">
        <v>24.01</v>
      </c>
      <c r="E5024" s="2245">
        <v>378</v>
      </c>
      <c r="F5024" s="1350">
        <f t="shared" si="1805"/>
        <v>9075.7800000000007</v>
      </c>
      <c r="G5024" s="2245"/>
      <c r="H5024" s="2337">
        <f t="shared" si="1797"/>
        <v>0</v>
      </c>
      <c r="I5024" s="1364">
        <v>44446</v>
      </c>
      <c r="J5024" s="2256" t="s">
        <v>3321</v>
      </c>
      <c r="K5024" s="1354"/>
      <c r="L5024" s="2242"/>
      <c r="M5024" s="1354"/>
      <c r="N5024" s="2239">
        <v>50</v>
      </c>
      <c r="O5024" s="1354"/>
      <c r="P5024" s="1354">
        <v>9</v>
      </c>
      <c r="Q5024" s="1354"/>
      <c r="R5024" s="1354"/>
      <c r="S5024" s="1354"/>
      <c r="T5024" s="1354"/>
      <c r="U5024" s="1354"/>
      <c r="V5024" s="1354"/>
      <c r="W5024" s="1354"/>
      <c r="X5024" s="1354"/>
      <c r="Y5024" s="1354"/>
      <c r="Z5024" s="1354"/>
      <c r="AA5024" s="1354"/>
      <c r="AB5024" s="1354"/>
      <c r="AC5024" s="1507">
        <f t="shared" si="1793"/>
        <v>319</v>
      </c>
      <c r="AD5024" s="1508">
        <f t="shared" si="1794"/>
        <v>7659.1900000000005</v>
      </c>
      <c r="AE5024" s="14">
        <f t="shared" si="1802"/>
        <v>41.633333333333333</v>
      </c>
      <c r="AF5024" s="14">
        <f t="shared" si="1795"/>
        <v>19.666666666666668</v>
      </c>
      <c r="AG5024" s="14">
        <f t="shared" si="1796"/>
        <v>16.220338983050848</v>
      </c>
      <c r="AH5024" s="14">
        <f t="shared" si="1803"/>
        <v>-25.412994350282485</v>
      </c>
      <c r="AI5024" s="14">
        <f t="shared" si="1804"/>
        <v>-499.78888888888889</v>
      </c>
      <c r="AJ5024" s="1354"/>
    </row>
    <row r="5025" spans="1:36" ht="15.75">
      <c r="A5025" s="1503">
        <v>237</v>
      </c>
      <c r="B5025" s="2374" t="s">
        <v>1186</v>
      </c>
      <c r="C5025" s="2243" t="s">
        <v>66</v>
      </c>
      <c r="D5025" s="2347">
        <v>33.6</v>
      </c>
      <c r="E5025" s="2245">
        <v>267</v>
      </c>
      <c r="F5025" s="1350">
        <f t="shared" si="1805"/>
        <v>8971.2000000000007</v>
      </c>
      <c r="G5025" s="2245"/>
      <c r="H5025" s="2337">
        <f t="shared" si="1797"/>
        <v>0</v>
      </c>
      <c r="I5025" s="1364">
        <v>44476</v>
      </c>
      <c r="J5025" s="2256" t="s">
        <v>3279</v>
      </c>
      <c r="K5025" s="1354"/>
      <c r="L5025" s="2242"/>
      <c r="M5025" s="1354"/>
      <c r="N5025" s="2239"/>
      <c r="O5025" s="1354"/>
      <c r="P5025" s="1354">
        <v>2</v>
      </c>
      <c r="Q5025" s="1354"/>
      <c r="R5025" s="1354"/>
      <c r="S5025" s="1354"/>
      <c r="T5025" s="1354"/>
      <c r="U5025" s="1354"/>
      <c r="V5025" s="1354"/>
      <c r="W5025" s="1354"/>
      <c r="X5025" s="1354"/>
      <c r="Y5025" s="1354"/>
      <c r="Z5025" s="1354"/>
      <c r="AA5025" s="1354"/>
      <c r="AB5025" s="1354"/>
      <c r="AC5025" s="1507">
        <f t="shared" si="1793"/>
        <v>265</v>
      </c>
      <c r="AD5025" s="1508">
        <f t="shared" si="1794"/>
        <v>8904</v>
      </c>
      <c r="AE5025" s="14">
        <f t="shared" si="1802"/>
        <v>11.166666666666666</v>
      </c>
      <c r="AF5025" s="14">
        <f t="shared" si="1795"/>
        <v>0.66666666666666663</v>
      </c>
      <c r="AG5025" s="14">
        <f t="shared" si="1796"/>
        <v>397.5</v>
      </c>
      <c r="AH5025" s="14">
        <f t="shared" si="1803"/>
        <v>386.33333333333331</v>
      </c>
      <c r="AI5025" s="14">
        <f t="shared" si="1804"/>
        <v>257.55555555555554</v>
      </c>
      <c r="AJ5025" s="1354"/>
    </row>
    <row r="5026" spans="1:36" ht="15.75">
      <c r="A5026" s="1503">
        <v>238</v>
      </c>
      <c r="B5026" s="2374" t="s">
        <v>1187</v>
      </c>
      <c r="C5026" s="2243" t="s">
        <v>66</v>
      </c>
      <c r="D5026" s="2347">
        <v>21</v>
      </c>
      <c r="E5026" s="2245">
        <v>175</v>
      </c>
      <c r="F5026" s="1350">
        <f t="shared" si="1805"/>
        <v>3675</v>
      </c>
      <c r="G5026" s="2245"/>
      <c r="H5026" s="2337">
        <f t="shared" si="1797"/>
        <v>0</v>
      </c>
      <c r="I5026" s="1361" t="s">
        <v>3322</v>
      </c>
      <c r="J5026" s="2256" t="s">
        <v>3279</v>
      </c>
      <c r="K5026" s="1354"/>
      <c r="L5026" s="2242"/>
      <c r="M5026" s="1354"/>
      <c r="N5026" s="2239"/>
      <c r="O5026" s="1354">
        <v>6</v>
      </c>
      <c r="P5026" s="1354"/>
      <c r="Q5026" s="1354"/>
      <c r="R5026" s="1354"/>
      <c r="S5026" s="1354"/>
      <c r="T5026" s="1354"/>
      <c r="U5026" s="1354"/>
      <c r="V5026" s="1354"/>
      <c r="W5026" s="1354"/>
      <c r="X5026" s="1354"/>
      <c r="Y5026" s="1354"/>
      <c r="Z5026" s="1354"/>
      <c r="AA5026" s="1354"/>
      <c r="AB5026" s="1354"/>
      <c r="AC5026" s="1507">
        <f t="shared" si="1793"/>
        <v>169</v>
      </c>
      <c r="AD5026" s="1508">
        <f t="shared" si="1794"/>
        <v>3549</v>
      </c>
      <c r="AE5026" s="14">
        <f t="shared" si="1802"/>
        <v>11.166666666666666</v>
      </c>
      <c r="AF5026" s="14">
        <f t="shared" si="1795"/>
        <v>2</v>
      </c>
      <c r="AG5026" s="14">
        <f t="shared" si="1796"/>
        <v>84.5</v>
      </c>
      <c r="AH5026" s="14">
        <f t="shared" si="1803"/>
        <v>73.333333333333329</v>
      </c>
      <c r="AI5026" s="14">
        <f t="shared" si="1804"/>
        <v>146.66666666666666</v>
      </c>
      <c r="AJ5026" s="1354"/>
    </row>
    <row r="5027" spans="1:36" ht="15.75">
      <c r="A5027" s="1503">
        <v>239</v>
      </c>
      <c r="B5027" s="2374" t="s">
        <v>1188</v>
      </c>
      <c r="C5027" s="2243" t="s">
        <v>66</v>
      </c>
      <c r="D5027" s="2347">
        <v>1.01</v>
      </c>
      <c r="E5027" s="2245">
        <v>10000</v>
      </c>
      <c r="F5027" s="1350">
        <f t="shared" si="1805"/>
        <v>10100</v>
      </c>
      <c r="G5027" s="2245"/>
      <c r="H5027" s="2337">
        <f t="shared" si="1797"/>
        <v>0</v>
      </c>
      <c r="I5027" s="1361" t="s">
        <v>225</v>
      </c>
      <c r="J5027" s="2256" t="s">
        <v>3279</v>
      </c>
      <c r="K5027" s="1354"/>
      <c r="L5027" s="2242"/>
      <c r="M5027" s="1354"/>
      <c r="N5027" s="2239"/>
      <c r="O5027" s="1354"/>
      <c r="P5027" s="1354"/>
      <c r="Q5027" s="1354"/>
      <c r="R5027" s="1354"/>
      <c r="S5027" s="1354"/>
      <c r="T5027" s="1354"/>
      <c r="U5027" s="1354"/>
      <c r="V5027" s="1354"/>
      <c r="W5027" s="1354"/>
      <c r="X5027" s="1354"/>
      <c r="Y5027" s="1354"/>
      <c r="Z5027" s="1354"/>
      <c r="AA5027" s="1354"/>
      <c r="AB5027" s="1354"/>
      <c r="AC5027" s="1507">
        <f t="shared" si="1793"/>
        <v>10000</v>
      </c>
      <c r="AD5027" s="1508">
        <f t="shared" si="1794"/>
        <v>10100</v>
      </c>
      <c r="AE5027" s="14">
        <f t="shared" si="1802"/>
        <v>11.166666666666666</v>
      </c>
      <c r="AF5027" s="14">
        <f t="shared" si="1795"/>
        <v>0</v>
      </c>
      <c r="AG5027" s="14" t="e">
        <f t="shared" si="1796"/>
        <v>#DIV/0!</v>
      </c>
      <c r="AH5027" s="14" t="e">
        <f t="shared" si="1803"/>
        <v>#DIV/0!</v>
      </c>
      <c r="AI5027" s="14">
        <f t="shared" si="1804"/>
        <v>10000</v>
      </c>
      <c r="AJ5027" s="1354"/>
    </row>
    <row r="5028" spans="1:36" ht="15.75">
      <c r="A5028" s="1503">
        <v>240</v>
      </c>
      <c r="B5028" s="2374" t="s">
        <v>1189</v>
      </c>
      <c r="C5028" s="2243" t="s">
        <v>66</v>
      </c>
      <c r="D5028" s="2347">
        <v>50.99</v>
      </c>
      <c r="E5028" s="2245">
        <v>1000</v>
      </c>
      <c r="F5028" s="1350">
        <f t="shared" si="1805"/>
        <v>50990</v>
      </c>
      <c r="G5028" s="2245"/>
      <c r="H5028" s="2337">
        <f t="shared" si="1797"/>
        <v>0</v>
      </c>
      <c r="I5028" s="1361" t="s">
        <v>3323</v>
      </c>
      <c r="J5028" s="2256" t="s">
        <v>3324</v>
      </c>
      <c r="K5028" s="1354"/>
      <c r="L5028" s="2242"/>
      <c r="M5028" s="1354"/>
      <c r="N5028" s="2239"/>
      <c r="O5028" s="1354"/>
      <c r="P5028" s="1354"/>
      <c r="Q5028" s="1354"/>
      <c r="R5028" s="1354"/>
      <c r="S5028" s="1354"/>
      <c r="T5028" s="1354"/>
      <c r="U5028" s="1354"/>
      <c r="V5028" s="1354"/>
      <c r="W5028" s="1354"/>
      <c r="X5028" s="1354"/>
      <c r="Y5028" s="1354"/>
      <c r="Z5028" s="1354"/>
      <c r="AA5028" s="1354"/>
      <c r="AB5028" s="1354"/>
      <c r="AC5028" s="1507">
        <f t="shared" si="1793"/>
        <v>1000</v>
      </c>
      <c r="AD5028" s="1508">
        <f t="shared" si="1794"/>
        <v>50990</v>
      </c>
      <c r="AE5028" s="14">
        <f t="shared" si="1802"/>
        <v>11.1</v>
      </c>
      <c r="AF5028" s="14">
        <f t="shared" si="1795"/>
        <v>0</v>
      </c>
      <c r="AG5028" s="14" t="e">
        <f t="shared" si="1796"/>
        <v>#DIV/0!</v>
      </c>
      <c r="AH5028" s="14" t="e">
        <f t="shared" si="1803"/>
        <v>#DIV/0!</v>
      </c>
      <c r="AI5028" s="14">
        <f t="shared" si="1804"/>
        <v>1000</v>
      </c>
      <c r="AJ5028" s="1354"/>
    </row>
    <row r="5029" spans="1:36" ht="15.75">
      <c r="A5029" s="1503">
        <v>241</v>
      </c>
      <c r="B5029" s="2374" t="s">
        <v>1190</v>
      </c>
      <c r="C5029" s="2243" t="s">
        <v>66</v>
      </c>
      <c r="D5029" s="2347">
        <v>1.1499999999999999</v>
      </c>
      <c r="E5029" s="2245">
        <v>2736</v>
      </c>
      <c r="F5029" s="1350">
        <f t="shared" si="1805"/>
        <v>3146.3999999999996</v>
      </c>
      <c r="G5029" s="2245"/>
      <c r="H5029" s="2337">
        <f t="shared" si="1797"/>
        <v>0</v>
      </c>
      <c r="I5029" s="1361" t="s">
        <v>3325</v>
      </c>
      <c r="J5029" s="2256" t="s">
        <v>3324</v>
      </c>
      <c r="K5029" s="1354"/>
      <c r="L5029" s="2242"/>
      <c r="M5029" s="1354"/>
      <c r="N5029" s="2239">
        <v>152</v>
      </c>
      <c r="O5029" s="1354">
        <v>134</v>
      </c>
      <c r="P5029" s="1354">
        <v>55</v>
      </c>
      <c r="Q5029" s="1354"/>
      <c r="R5029" s="1354"/>
      <c r="S5029" s="1354"/>
      <c r="T5029" s="1354"/>
      <c r="U5029" s="1354"/>
      <c r="V5029" s="1354"/>
      <c r="W5029" s="1354"/>
      <c r="X5029" s="1354"/>
      <c r="Y5029" s="1354"/>
      <c r="Z5029" s="1354"/>
      <c r="AA5029" s="1354"/>
      <c r="AB5029" s="1354"/>
      <c r="AC5029" s="1507">
        <f t="shared" si="1793"/>
        <v>2395</v>
      </c>
      <c r="AD5029" s="1508">
        <f t="shared" si="1794"/>
        <v>2754.25</v>
      </c>
      <c r="AE5029" s="14">
        <f t="shared" si="1802"/>
        <v>11.1</v>
      </c>
      <c r="AF5029" s="14">
        <f t="shared" si="1795"/>
        <v>113.66666666666667</v>
      </c>
      <c r="AG5029" s="14">
        <f t="shared" si="1796"/>
        <v>21.070381231671554</v>
      </c>
      <c r="AH5029" s="14">
        <f t="shared" si="1803"/>
        <v>9.9703812316715545</v>
      </c>
      <c r="AI5029" s="14">
        <f t="shared" si="1804"/>
        <v>1133.3</v>
      </c>
      <c r="AJ5029" s="1354"/>
    </row>
    <row r="5030" spans="1:36" ht="15.75">
      <c r="A5030" s="1503">
        <v>242</v>
      </c>
      <c r="B5030" s="2374" t="s">
        <v>1191</v>
      </c>
      <c r="C5030" s="2243" t="s">
        <v>66</v>
      </c>
      <c r="D5030" s="2347">
        <v>46</v>
      </c>
      <c r="E5030" s="2245">
        <v>90</v>
      </c>
      <c r="F5030" s="1350">
        <f t="shared" si="1805"/>
        <v>4140</v>
      </c>
      <c r="G5030" s="2245"/>
      <c r="H5030" s="2337">
        <f t="shared" si="1797"/>
        <v>0</v>
      </c>
      <c r="I5030" s="1361" t="s">
        <v>3325</v>
      </c>
      <c r="J5030" s="2256" t="s">
        <v>3324</v>
      </c>
      <c r="K5030" s="1354"/>
      <c r="L5030" s="2242"/>
      <c r="M5030" s="1354"/>
      <c r="N5030" s="2239"/>
      <c r="O5030" s="1354"/>
      <c r="P5030" s="1354"/>
      <c r="Q5030" s="1354"/>
      <c r="R5030" s="1354"/>
      <c r="S5030" s="1354"/>
      <c r="T5030" s="1354"/>
      <c r="U5030" s="1354"/>
      <c r="V5030" s="1354"/>
      <c r="W5030" s="1354"/>
      <c r="X5030" s="1354"/>
      <c r="Y5030" s="1354"/>
      <c r="Z5030" s="1354"/>
      <c r="AA5030" s="1354"/>
      <c r="AB5030" s="1354"/>
      <c r="AC5030" s="1507">
        <f t="shared" si="1793"/>
        <v>90</v>
      </c>
      <c r="AD5030" s="1508">
        <f t="shared" si="1794"/>
        <v>4140</v>
      </c>
      <c r="AE5030" s="14">
        <f t="shared" si="1802"/>
        <v>11.1</v>
      </c>
      <c r="AF5030" s="14">
        <f t="shared" si="1795"/>
        <v>0</v>
      </c>
      <c r="AG5030" s="14" t="e">
        <f t="shared" si="1796"/>
        <v>#DIV/0!</v>
      </c>
      <c r="AH5030" s="14" t="e">
        <f t="shared" si="1803"/>
        <v>#DIV/0!</v>
      </c>
      <c r="AI5030" s="14">
        <f t="shared" si="1804"/>
        <v>90</v>
      </c>
      <c r="AJ5030" s="1354"/>
    </row>
    <row r="5031" spans="1:36" ht="15.75">
      <c r="A5031" s="1503">
        <v>243</v>
      </c>
      <c r="B5031" s="2374" t="s">
        <v>1192</v>
      </c>
      <c r="C5031" s="2243" t="s">
        <v>66</v>
      </c>
      <c r="D5031" s="2347">
        <v>22.97</v>
      </c>
      <c r="E5031" s="2245">
        <v>6</v>
      </c>
      <c r="F5031" s="1350">
        <f t="shared" si="1805"/>
        <v>137.82</v>
      </c>
      <c r="G5031" s="2245"/>
      <c r="H5031" s="2337">
        <f t="shared" si="1797"/>
        <v>0</v>
      </c>
      <c r="I5031" s="1361" t="s">
        <v>3325</v>
      </c>
      <c r="J5031" s="2256" t="s">
        <v>3324</v>
      </c>
      <c r="K5031" s="1354"/>
      <c r="L5031" s="2242"/>
      <c r="M5031" s="1354"/>
      <c r="N5031" s="2239"/>
      <c r="O5031" s="1354"/>
      <c r="P5031" s="1354"/>
      <c r="Q5031" s="1354"/>
      <c r="R5031" s="1354"/>
      <c r="S5031" s="1354"/>
      <c r="T5031" s="1354"/>
      <c r="U5031" s="1354"/>
      <c r="V5031" s="1354"/>
      <c r="W5031" s="1354"/>
      <c r="X5031" s="1354"/>
      <c r="Y5031" s="1354"/>
      <c r="Z5031" s="1354"/>
      <c r="AA5031" s="1354"/>
      <c r="AB5031" s="1354"/>
      <c r="AC5031" s="1507">
        <f t="shared" si="1793"/>
        <v>6</v>
      </c>
      <c r="AD5031" s="1508">
        <f t="shared" si="1794"/>
        <v>137.82</v>
      </c>
      <c r="AE5031" s="14">
        <f t="shared" si="1802"/>
        <v>11.1</v>
      </c>
      <c r="AF5031" s="14">
        <f t="shared" si="1795"/>
        <v>0</v>
      </c>
      <c r="AG5031" s="14" t="e">
        <f t="shared" si="1796"/>
        <v>#DIV/0!</v>
      </c>
      <c r="AH5031" s="14" t="e">
        <f t="shared" si="1803"/>
        <v>#DIV/0!</v>
      </c>
      <c r="AI5031" s="14">
        <f t="shared" si="1804"/>
        <v>6</v>
      </c>
      <c r="AJ5031" s="1354"/>
    </row>
    <row r="5032" spans="1:36" ht="15.75">
      <c r="A5032" s="1503">
        <v>244</v>
      </c>
      <c r="B5032" s="2374" t="s">
        <v>1193</v>
      </c>
      <c r="C5032" s="2243" t="s">
        <v>66</v>
      </c>
      <c r="D5032" s="2347">
        <v>320</v>
      </c>
      <c r="E5032" s="2245">
        <v>2</v>
      </c>
      <c r="F5032" s="1350">
        <f t="shared" si="1805"/>
        <v>640</v>
      </c>
      <c r="G5032" s="2245"/>
      <c r="H5032" s="2337">
        <f t="shared" si="1797"/>
        <v>0</v>
      </c>
      <c r="I5032" s="1361" t="s">
        <v>3326</v>
      </c>
      <c r="J5032" s="2256" t="s">
        <v>3327</v>
      </c>
      <c r="K5032" s="1354"/>
      <c r="L5032" s="2242"/>
      <c r="M5032" s="1354"/>
      <c r="N5032" s="2239"/>
      <c r="O5032" s="1354"/>
      <c r="P5032" s="1354"/>
      <c r="Q5032" s="1354"/>
      <c r="R5032" s="1354"/>
      <c r="S5032" s="1354"/>
      <c r="T5032" s="1354"/>
      <c r="U5032" s="1354"/>
      <c r="V5032" s="1354"/>
      <c r="W5032" s="1354"/>
      <c r="X5032" s="1354"/>
      <c r="Y5032" s="1354"/>
      <c r="Z5032" s="1354"/>
      <c r="AA5032" s="1354"/>
      <c r="AB5032" s="1354"/>
      <c r="AC5032" s="1507">
        <f t="shared" si="1793"/>
        <v>2</v>
      </c>
      <c r="AD5032" s="1508">
        <f t="shared" si="1794"/>
        <v>640</v>
      </c>
      <c r="AE5032" s="14">
        <f t="shared" si="1802"/>
        <v>44.666666666666664</v>
      </c>
      <c r="AF5032" s="14">
        <f t="shared" si="1795"/>
        <v>0</v>
      </c>
      <c r="AG5032" s="14" t="e">
        <f t="shared" si="1796"/>
        <v>#DIV/0!</v>
      </c>
      <c r="AH5032" s="14" t="e">
        <f t="shared" si="1803"/>
        <v>#DIV/0!</v>
      </c>
      <c r="AI5032" s="14">
        <f t="shared" si="1804"/>
        <v>2</v>
      </c>
      <c r="AJ5032" s="1354"/>
    </row>
    <row r="5033" spans="1:36" ht="15.75">
      <c r="A5033" s="1503">
        <v>245</v>
      </c>
      <c r="B5033" s="2374" t="s">
        <v>1194</v>
      </c>
      <c r="C5033" s="2243" t="s">
        <v>66</v>
      </c>
      <c r="D5033" s="2347">
        <v>78</v>
      </c>
      <c r="E5033" s="2245">
        <v>20</v>
      </c>
      <c r="F5033" s="1350">
        <f t="shared" si="1805"/>
        <v>1560</v>
      </c>
      <c r="G5033" s="2245"/>
      <c r="H5033" s="2337">
        <f t="shared" si="1797"/>
        <v>0</v>
      </c>
      <c r="I5033" s="1361" t="s">
        <v>3328</v>
      </c>
      <c r="J5033" s="2256" t="s">
        <v>3277</v>
      </c>
      <c r="K5033" s="1354"/>
      <c r="L5033" s="2242"/>
      <c r="M5033" s="1354"/>
      <c r="N5033" s="2239"/>
      <c r="O5033" s="1354"/>
      <c r="P5033" s="1354"/>
      <c r="Q5033" s="1354"/>
      <c r="R5033" s="1354"/>
      <c r="S5033" s="1354"/>
      <c r="T5033" s="1354"/>
      <c r="U5033" s="1354"/>
      <c r="V5033" s="1354"/>
      <c r="W5033" s="1354"/>
      <c r="X5033" s="1354"/>
      <c r="Y5033" s="1354"/>
      <c r="Z5033" s="1354"/>
      <c r="AA5033" s="1354"/>
      <c r="AB5033" s="1354"/>
      <c r="AC5033" s="1507">
        <f t="shared" si="1793"/>
        <v>20</v>
      </c>
      <c r="AD5033" s="1508">
        <f t="shared" si="1794"/>
        <v>1560</v>
      </c>
      <c r="AE5033" s="14">
        <f t="shared" si="1802"/>
        <v>20.333333333333332</v>
      </c>
      <c r="AF5033" s="14">
        <f t="shared" si="1795"/>
        <v>0</v>
      </c>
      <c r="AG5033" s="14" t="e">
        <f t="shared" si="1796"/>
        <v>#DIV/0!</v>
      </c>
      <c r="AH5033" s="14" t="e">
        <f t="shared" si="1803"/>
        <v>#DIV/0!</v>
      </c>
      <c r="AI5033" s="14">
        <f t="shared" si="1804"/>
        <v>20</v>
      </c>
      <c r="AJ5033" s="1354"/>
    </row>
    <row r="5034" spans="1:36" ht="15.75">
      <c r="A5034" s="1503">
        <v>246</v>
      </c>
      <c r="B5034" s="2374" t="s">
        <v>1195</v>
      </c>
      <c r="C5034" s="2243" t="s">
        <v>66</v>
      </c>
      <c r="D5034" s="2347">
        <v>117.56</v>
      </c>
      <c r="E5034" s="2245">
        <v>58</v>
      </c>
      <c r="F5034" s="1350">
        <f t="shared" si="1805"/>
        <v>6818.4800000000005</v>
      </c>
      <c r="G5034" s="2245"/>
      <c r="H5034" s="2337">
        <f t="shared" si="1797"/>
        <v>0</v>
      </c>
      <c r="I5034" s="1361" t="s">
        <v>3329</v>
      </c>
      <c r="J5034" s="2256" t="s">
        <v>3277</v>
      </c>
      <c r="K5034" s="1354"/>
      <c r="L5034" s="2242"/>
      <c r="M5034" s="1354"/>
      <c r="N5034" s="2239"/>
      <c r="O5034" s="1354"/>
      <c r="P5034" s="1354"/>
      <c r="Q5034" s="1354"/>
      <c r="R5034" s="1354"/>
      <c r="S5034" s="1354"/>
      <c r="T5034" s="1354"/>
      <c r="U5034" s="1354"/>
      <c r="V5034" s="1354"/>
      <c r="W5034" s="1354"/>
      <c r="X5034" s="1354"/>
      <c r="Y5034" s="1354"/>
      <c r="Z5034" s="1354"/>
      <c r="AA5034" s="1354"/>
      <c r="AB5034" s="1354"/>
      <c r="AC5034" s="1507">
        <f t="shared" si="1793"/>
        <v>58</v>
      </c>
      <c r="AD5034" s="1508">
        <f t="shared" si="1794"/>
        <v>6818.4800000000005</v>
      </c>
      <c r="AE5034" s="14">
        <f t="shared" si="1802"/>
        <v>20.333333333333332</v>
      </c>
      <c r="AF5034" s="14">
        <f t="shared" si="1795"/>
        <v>0</v>
      </c>
      <c r="AG5034" s="14" t="e">
        <f t="shared" si="1796"/>
        <v>#DIV/0!</v>
      </c>
      <c r="AH5034" s="14" t="e">
        <f t="shared" si="1803"/>
        <v>#DIV/0!</v>
      </c>
      <c r="AI5034" s="14">
        <f t="shared" si="1804"/>
        <v>58</v>
      </c>
      <c r="AJ5034" s="1354"/>
    </row>
    <row r="5035" spans="1:36" ht="15.75">
      <c r="A5035" s="1503">
        <v>247</v>
      </c>
      <c r="B5035" s="2374" t="s">
        <v>796</v>
      </c>
      <c r="C5035" s="2243" t="s">
        <v>66</v>
      </c>
      <c r="D5035" s="2347">
        <v>156</v>
      </c>
      <c r="E5035" s="2245">
        <v>57</v>
      </c>
      <c r="F5035" s="1350">
        <f t="shared" si="1805"/>
        <v>8892</v>
      </c>
      <c r="G5035" s="2245"/>
      <c r="H5035" s="2337">
        <f t="shared" si="1797"/>
        <v>0</v>
      </c>
      <c r="I5035" s="1361" t="s">
        <v>3330</v>
      </c>
      <c r="J5035" s="2256" t="s">
        <v>129</v>
      </c>
      <c r="K5035" s="1354"/>
      <c r="L5035" s="2242"/>
      <c r="M5035" s="1354"/>
      <c r="N5035" s="2239"/>
      <c r="O5035" s="1354">
        <v>10</v>
      </c>
      <c r="P5035" s="1354"/>
      <c r="Q5035" s="1354"/>
      <c r="R5035" s="1354"/>
      <c r="S5035" s="1354"/>
      <c r="T5035" s="1354"/>
      <c r="U5035" s="1354"/>
      <c r="V5035" s="1354"/>
      <c r="W5035" s="1354"/>
      <c r="X5035" s="1354"/>
      <c r="Y5035" s="1354"/>
      <c r="Z5035" s="1354"/>
      <c r="AA5035" s="1354"/>
      <c r="AB5035" s="1354"/>
      <c r="AC5035" s="1507">
        <f t="shared" ref="AC5035:AC5081" si="1806">E5035+G5035-N5035-O5035-AA5035-P5035-Q5035-R5035-S5035-T5035-U5035-V5035-W5035-X5035-Y5035</f>
        <v>47</v>
      </c>
      <c r="AD5035" s="1508">
        <f t="shared" ref="AD5035:AD5081" si="1807">D5035*AC5035</f>
        <v>7332</v>
      </c>
      <c r="AE5035" s="14">
        <f t="shared" si="1802"/>
        <v>0.96666666666666667</v>
      </c>
      <c r="AF5035" s="14">
        <f t="shared" ref="AF5035:AF5081" si="1808">(N5035+O5035+P5035+Q5035+R5035+S5035+T5035+U5035+V5035+W5035+X5035+Y5035)/3</f>
        <v>3.3333333333333335</v>
      </c>
      <c r="AG5035" s="14">
        <f t="shared" ref="AG5035:AG5081" si="1809">AC5035/AF5035</f>
        <v>14.1</v>
      </c>
      <c r="AH5035" s="14">
        <f t="shared" si="1803"/>
        <v>13.133333333333333</v>
      </c>
      <c r="AI5035" s="14">
        <f t="shared" si="1804"/>
        <v>43.777777777777779</v>
      </c>
      <c r="AJ5035" s="1354"/>
    </row>
    <row r="5036" spans="1:36" ht="15.75">
      <c r="A5036" s="1503">
        <v>248</v>
      </c>
      <c r="B5036" s="2374" t="s">
        <v>796</v>
      </c>
      <c r="C5036" s="2243" t="s">
        <v>66</v>
      </c>
      <c r="D5036" s="2347">
        <v>48.43</v>
      </c>
      <c r="E5036" s="2245">
        <v>341</v>
      </c>
      <c r="F5036" s="1350">
        <f t="shared" si="1805"/>
        <v>16514.63</v>
      </c>
      <c r="G5036" s="2245"/>
      <c r="H5036" s="2337">
        <f t="shared" si="1797"/>
        <v>0</v>
      </c>
      <c r="I5036" s="1361" t="s">
        <v>3330</v>
      </c>
      <c r="J5036" s="2256" t="s">
        <v>129</v>
      </c>
      <c r="K5036" s="1354"/>
      <c r="L5036" s="2242"/>
      <c r="M5036" s="1354"/>
      <c r="N5036" s="2239"/>
      <c r="O5036" s="1354"/>
      <c r="P5036" s="1354"/>
      <c r="Q5036" s="1354"/>
      <c r="R5036" s="1354"/>
      <c r="S5036" s="1354"/>
      <c r="T5036" s="1354"/>
      <c r="U5036" s="1354"/>
      <c r="V5036" s="1354"/>
      <c r="W5036" s="1354"/>
      <c r="X5036" s="1354"/>
      <c r="Y5036" s="1354"/>
      <c r="Z5036" s="1354"/>
      <c r="AA5036" s="1354"/>
      <c r="AB5036" s="1354"/>
      <c r="AC5036" s="1507">
        <f t="shared" si="1806"/>
        <v>341</v>
      </c>
      <c r="AD5036" s="1508">
        <f t="shared" si="1807"/>
        <v>16514.63</v>
      </c>
      <c r="AE5036" s="14">
        <f t="shared" si="1802"/>
        <v>0.96666666666666667</v>
      </c>
      <c r="AF5036" s="14">
        <f t="shared" si="1808"/>
        <v>0</v>
      </c>
      <c r="AG5036" s="14" t="e">
        <f t="shared" si="1809"/>
        <v>#DIV/0!</v>
      </c>
      <c r="AH5036" s="14" t="e">
        <f t="shared" si="1803"/>
        <v>#DIV/0!</v>
      </c>
      <c r="AI5036" s="14">
        <f t="shared" si="1804"/>
        <v>341</v>
      </c>
      <c r="AJ5036" s="1354"/>
    </row>
    <row r="5037" spans="1:36" ht="15.75">
      <c r="A5037" s="1503">
        <v>249</v>
      </c>
      <c r="B5037" s="2374" t="s">
        <v>1199</v>
      </c>
      <c r="C5037" s="2243" t="s">
        <v>176</v>
      </c>
      <c r="D5037" s="2347">
        <v>51.5</v>
      </c>
      <c r="E5037" s="2245">
        <v>10</v>
      </c>
      <c r="F5037" s="1350">
        <f t="shared" si="1805"/>
        <v>515</v>
      </c>
      <c r="G5037" s="2245"/>
      <c r="H5037" s="2337">
        <f t="shared" si="1797"/>
        <v>0</v>
      </c>
      <c r="I5037" s="1361" t="s">
        <v>639</v>
      </c>
      <c r="J5037" s="2256" t="s">
        <v>3332</v>
      </c>
      <c r="K5037" s="1354"/>
      <c r="L5037" s="2242"/>
      <c r="M5037" s="1354"/>
      <c r="N5037" s="2239"/>
      <c r="O5037" s="1354"/>
      <c r="P5037" s="1354"/>
      <c r="Q5037" s="1354"/>
      <c r="R5037" s="1354"/>
      <c r="S5037" s="1354"/>
      <c r="T5037" s="1354"/>
      <c r="U5037" s="1354"/>
      <c r="V5037" s="1354"/>
      <c r="W5037" s="1354"/>
      <c r="X5037" s="1354"/>
      <c r="Y5037" s="1354"/>
      <c r="Z5037" s="1354"/>
      <c r="AA5037" s="1354"/>
      <c r="AB5037" s="1354"/>
      <c r="AC5037" s="1507">
        <f t="shared" si="1806"/>
        <v>10</v>
      </c>
      <c r="AD5037" s="1508">
        <f t="shared" si="1807"/>
        <v>515</v>
      </c>
      <c r="AE5037" s="14">
        <f t="shared" si="1802"/>
        <v>29.466666666666665</v>
      </c>
      <c r="AF5037" s="14">
        <f t="shared" si="1808"/>
        <v>0</v>
      </c>
      <c r="AG5037" s="14" t="e">
        <f t="shared" si="1809"/>
        <v>#DIV/0!</v>
      </c>
      <c r="AH5037" s="14" t="e">
        <f t="shared" si="1803"/>
        <v>#DIV/0!</v>
      </c>
      <c r="AI5037" s="14">
        <f t="shared" si="1804"/>
        <v>10</v>
      </c>
      <c r="AJ5037" s="1354"/>
    </row>
    <row r="5038" spans="1:36" ht="15.75">
      <c r="A5038" s="1503">
        <v>250</v>
      </c>
      <c r="B5038" s="2374" t="s">
        <v>1200</v>
      </c>
      <c r="C5038" s="2243" t="s">
        <v>176</v>
      </c>
      <c r="D5038" s="2347">
        <v>145</v>
      </c>
      <c r="E5038" s="2245">
        <v>13</v>
      </c>
      <c r="F5038" s="1350">
        <f t="shared" si="1805"/>
        <v>1885</v>
      </c>
      <c r="G5038" s="2245"/>
      <c r="H5038" s="2337">
        <f t="shared" si="1797"/>
        <v>0</v>
      </c>
      <c r="I5038" s="1361" t="s">
        <v>3333</v>
      </c>
      <c r="J5038" s="2256" t="s">
        <v>3334</v>
      </c>
      <c r="K5038" s="1354"/>
      <c r="L5038" s="2242"/>
      <c r="M5038" s="1354"/>
      <c r="N5038" s="2239"/>
      <c r="O5038" s="1354"/>
      <c r="P5038" s="1354"/>
      <c r="Q5038" s="1354"/>
      <c r="R5038" s="1354"/>
      <c r="S5038" s="1354"/>
      <c r="T5038" s="1354"/>
      <c r="U5038" s="1354"/>
      <c r="V5038" s="1354"/>
      <c r="W5038" s="1354"/>
      <c r="X5038" s="1354"/>
      <c r="Y5038" s="1354"/>
      <c r="Z5038" s="1354"/>
      <c r="AA5038" s="1354"/>
      <c r="AB5038" s="1354"/>
      <c r="AC5038" s="1507">
        <f t="shared" si="1806"/>
        <v>13</v>
      </c>
      <c r="AD5038" s="1508">
        <f t="shared" si="1807"/>
        <v>1885</v>
      </c>
      <c r="AE5038" s="14">
        <f t="shared" si="1802"/>
        <v>6.1333333333333337</v>
      </c>
      <c r="AF5038" s="14">
        <f t="shared" si="1808"/>
        <v>0</v>
      </c>
      <c r="AG5038" s="14" t="e">
        <f t="shared" si="1809"/>
        <v>#DIV/0!</v>
      </c>
      <c r="AH5038" s="14" t="e">
        <f t="shared" si="1803"/>
        <v>#DIV/0!</v>
      </c>
      <c r="AI5038" s="14">
        <f t="shared" si="1804"/>
        <v>13</v>
      </c>
      <c r="AJ5038" s="1354"/>
    </row>
    <row r="5039" spans="1:36" ht="15.75">
      <c r="A5039" s="1503">
        <v>251</v>
      </c>
      <c r="B5039" s="2374" t="s">
        <v>1201</v>
      </c>
      <c r="C5039" s="2243" t="s">
        <v>66</v>
      </c>
      <c r="D5039" s="2347">
        <v>10</v>
      </c>
      <c r="E5039" s="2245">
        <v>4</v>
      </c>
      <c r="F5039" s="1350">
        <f t="shared" si="1805"/>
        <v>40</v>
      </c>
      <c r="G5039" s="2245"/>
      <c r="H5039" s="2337">
        <f t="shared" si="1797"/>
        <v>0</v>
      </c>
      <c r="I5039" s="1361" t="s">
        <v>3333</v>
      </c>
      <c r="J5039" s="2256" t="s">
        <v>3334</v>
      </c>
      <c r="K5039" s="1354"/>
      <c r="L5039" s="2242"/>
      <c r="M5039" s="1354"/>
      <c r="N5039" s="2239"/>
      <c r="O5039" s="1354"/>
      <c r="P5039" s="1354"/>
      <c r="Q5039" s="1354"/>
      <c r="R5039" s="1354"/>
      <c r="S5039" s="1354"/>
      <c r="T5039" s="1354"/>
      <c r="U5039" s="1354"/>
      <c r="V5039" s="1354"/>
      <c r="W5039" s="1354"/>
      <c r="X5039" s="1354"/>
      <c r="Y5039" s="1354"/>
      <c r="Z5039" s="1354"/>
      <c r="AA5039" s="1354"/>
      <c r="AB5039" s="1354"/>
      <c r="AC5039" s="1507">
        <f t="shared" si="1806"/>
        <v>4</v>
      </c>
      <c r="AD5039" s="1508">
        <f t="shared" si="1807"/>
        <v>40</v>
      </c>
      <c r="AE5039" s="14">
        <f t="shared" si="1802"/>
        <v>6.1333333333333337</v>
      </c>
      <c r="AF5039" s="14">
        <f t="shared" si="1808"/>
        <v>0</v>
      </c>
      <c r="AG5039" s="14" t="e">
        <f t="shared" si="1809"/>
        <v>#DIV/0!</v>
      </c>
      <c r="AH5039" s="14" t="e">
        <f t="shared" si="1803"/>
        <v>#DIV/0!</v>
      </c>
      <c r="AI5039" s="14">
        <f t="shared" si="1804"/>
        <v>4</v>
      </c>
      <c r="AJ5039" s="1354"/>
    </row>
    <row r="5040" spans="1:36" ht="15.75">
      <c r="A5040" s="1503">
        <v>252</v>
      </c>
      <c r="B5040" s="2303" t="s">
        <v>10589</v>
      </c>
      <c r="C5040" s="2337" t="s">
        <v>66</v>
      </c>
      <c r="D5040" s="2337">
        <v>143.97</v>
      </c>
      <c r="E5040" s="2337"/>
      <c r="F5040" s="2337"/>
      <c r="G5040" s="2337">
        <v>1000</v>
      </c>
      <c r="H5040" s="2337">
        <f t="shared" si="1797"/>
        <v>143970</v>
      </c>
      <c r="I5040" s="1361" t="s">
        <v>10593</v>
      </c>
      <c r="J5040" s="2256" t="s">
        <v>135</v>
      </c>
      <c r="K5040" s="1354"/>
      <c r="L5040" s="2242"/>
      <c r="M5040" s="1354"/>
      <c r="N5040" s="2390"/>
      <c r="O5040" s="1354"/>
      <c r="P5040" s="1354">
        <v>72</v>
      </c>
      <c r="Q5040" s="1354"/>
      <c r="R5040" s="1354"/>
      <c r="S5040" s="1354"/>
      <c r="T5040" s="1354"/>
      <c r="U5040" s="1354"/>
      <c r="V5040" s="1354"/>
      <c r="W5040" s="1354"/>
      <c r="X5040" s="1354"/>
      <c r="Y5040" s="1354"/>
      <c r="Z5040" s="1354"/>
      <c r="AA5040" s="1354"/>
      <c r="AB5040" s="1354"/>
      <c r="AC5040" s="1507">
        <f t="shared" si="1806"/>
        <v>928</v>
      </c>
      <c r="AD5040" s="1508">
        <f t="shared" si="1807"/>
        <v>133604.16</v>
      </c>
      <c r="AE5040" s="14">
        <f t="shared" si="1802"/>
        <v>7.1</v>
      </c>
      <c r="AF5040" s="14">
        <f t="shared" si="1808"/>
        <v>24</v>
      </c>
      <c r="AG5040" s="14">
        <f t="shared" si="1809"/>
        <v>38.666666666666664</v>
      </c>
      <c r="AH5040" s="14">
        <f t="shared" si="1803"/>
        <v>31.566666666666663</v>
      </c>
      <c r="AI5040" s="14">
        <f t="shared" si="1804"/>
        <v>757.6</v>
      </c>
      <c r="AJ5040" s="1354"/>
    </row>
    <row r="5041" spans="1:36" ht="15.75">
      <c r="A5041" s="1503">
        <v>253</v>
      </c>
      <c r="B5041" s="2374" t="s">
        <v>1202</v>
      </c>
      <c r="C5041" s="2243" t="s">
        <v>66</v>
      </c>
      <c r="D5041" s="2347">
        <v>47.24</v>
      </c>
      <c r="E5041" s="2245">
        <v>3898</v>
      </c>
      <c r="F5041" s="1350">
        <f>D5041*E5041</f>
        <v>184141.52000000002</v>
      </c>
      <c r="G5041" s="2245"/>
      <c r="H5041" s="2337">
        <f t="shared" si="1797"/>
        <v>0</v>
      </c>
      <c r="I5041" s="1361" t="s">
        <v>3323</v>
      </c>
      <c r="J5041" s="2256" t="s">
        <v>316</v>
      </c>
      <c r="K5041" s="1354"/>
      <c r="L5041" s="2242"/>
      <c r="M5041" s="1354"/>
      <c r="N5041" s="2391"/>
      <c r="O5041" s="1354">
        <v>5</v>
      </c>
      <c r="P5041" s="1354"/>
      <c r="Q5041" s="1354"/>
      <c r="R5041" s="1354"/>
      <c r="S5041" s="1354"/>
      <c r="T5041" s="1354"/>
      <c r="U5041" s="1354"/>
      <c r="V5041" s="1354"/>
      <c r="W5041" s="1354"/>
      <c r="X5041" s="1354"/>
      <c r="Y5041" s="1354"/>
      <c r="Z5041" s="1354"/>
      <c r="AA5041" s="1354"/>
      <c r="AB5041" s="1354"/>
      <c r="AC5041" s="1507">
        <f t="shared" si="1806"/>
        <v>3893</v>
      </c>
      <c r="AD5041" s="1508">
        <f t="shared" si="1807"/>
        <v>183905.32</v>
      </c>
      <c r="AE5041" s="14">
        <f t="shared" si="1802"/>
        <v>8.1333333333333329</v>
      </c>
      <c r="AF5041" s="14">
        <f t="shared" si="1808"/>
        <v>1.6666666666666667</v>
      </c>
      <c r="AG5041" s="14">
        <f t="shared" si="1809"/>
        <v>2335.7999999999997</v>
      </c>
      <c r="AH5041" s="14">
        <f t="shared" si="1803"/>
        <v>2327.6666666666665</v>
      </c>
      <c r="AI5041" s="14">
        <f t="shared" si="1804"/>
        <v>3879.4444444444443</v>
      </c>
      <c r="AJ5041" s="1354"/>
    </row>
    <row r="5042" spans="1:36" ht="15.75">
      <c r="A5042" s="1503">
        <v>254</v>
      </c>
      <c r="B5042" s="2374" t="s">
        <v>1203</v>
      </c>
      <c r="C5042" s="2243" t="s">
        <v>66</v>
      </c>
      <c r="D5042" s="2347">
        <v>47.24</v>
      </c>
      <c r="E5042" s="2245">
        <v>3830</v>
      </c>
      <c r="F5042" s="1350">
        <f>D5042*E5042</f>
        <v>180929.2</v>
      </c>
      <c r="G5042" s="2245"/>
      <c r="H5042" s="2337">
        <f t="shared" si="1797"/>
        <v>0</v>
      </c>
      <c r="I5042" s="1361" t="s">
        <v>3323</v>
      </c>
      <c r="J5042" s="2256" t="s">
        <v>3335</v>
      </c>
      <c r="K5042" s="1354"/>
      <c r="L5042" s="2242"/>
      <c r="M5042" s="1354"/>
      <c r="N5042" s="2391"/>
      <c r="O5042" s="1354">
        <v>1616</v>
      </c>
      <c r="P5042" s="1354">
        <v>60</v>
      </c>
      <c r="Q5042" s="1354"/>
      <c r="R5042" s="1354"/>
      <c r="S5042" s="1354"/>
      <c r="T5042" s="1354"/>
      <c r="U5042" s="1354"/>
      <c r="V5042" s="1354"/>
      <c r="W5042" s="1354"/>
      <c r="X5042" s="1354"/>
      <c r="Y5042" s="1354"/>
      <c r="Z5042" s="1354"/>
      <c r="AA5042" s="1354"/>
      <c r="AB5042" s="1354"/>
      <c r="AC5042" s="1507">
        <f t="shared" si="1806"/>
        <v>2154</v>
      </c>
      <c r="AD5042" s="1508">
        <f t="shared" si="1807"/>
        <v>101754.96</v>
      </c>
      <c r="AE5042" s="14">
        <f t="shared" si="1802"/>
        <v>7.833333333333333</v>
      </c>
      <c r="AF5042" s="14">
        <f t="shared" si="1808"/>
        <v>558.66666666666663</v>
      </c>
      <c r="AG5042" s="14">
        <f t="shared" si="1809"/>
        <v>3.8556085918854417</v>
      </c>
      <c r="AH5042" s="14">
        <f t="shared" si="1803"/>
        <v>-3.9777247414478913</v>
      </c>
      <c r="AI5042" s="14">
        <f t="shared" si="1804"/>
        <v>-2222.2222222222217</v>
      </c>
      <c r="AJ5042" s="1354"/>
    </row>
    <row r="5043" spans="1:36" ht="15.75">
      <c r="A5043" s="1503">
        <v>256</v>
      </c>
      <c r="B5043" s="2387" t="s">
        <v>4429</v>
      </c>
      <c r="C5043" s="2243" t="s">
        <v>143</v>
      </c>
      <c r="D5043" s="2347">
        <v>5</v>
      </c>
      <c r="E5043" s="2388">
        <v>3</v>
      </c>
      <c r="F5043" s="2388">
        <f>D5043*E5043</f>
        <v>15</v>
      </c>
      <c r="G5043" s="2388"/>
      <c r="H5043" s="2337">
        <f t="shared" si="1797"/>
        <v>0</v>
      </c>
      <c r="I5043" s="1361" t="s">
        <v>4430</v>
      </c>
      <c r="J5043" s="2256" t="s">
        <v>315</v>
      </c>
      <c r="K5043" s="1354"/>
      <c r="L5043" s="2242"/>
      <c r="M5043" s="1354"/>
      <c r="N5043" s="2392"/>
      <c r="O5043" s="1354"/>
      <c r="P5043" s="1354"/>
      <c r="Q5043" s="1354"/>
      <c r="R5043" s="1354"/>
      <c r="S5043" s="1354"/>
      <c r="T5043" s="1354"/>
      <c r="U5043" s="1354"/>
      <c r="V5043" s="1354"/>
      <c r="W5043" s="1354"/>
      <c r="X5043" s="1354"/>
      <c r="Y5043" s="1354"/>
      <c r="Z5043" s="1354"/>
      <c r="AA5043" s="1354"/>
      <c r="AB5043" s="1354"/>
      <c r="AC5043" s="1507">
        <f t="shared" si="1806"/>
        <v>3</v>
      </c>
      <c r="AD5043" s="1508">
        <f t="shared" si="1807"/>
        <v>15</v>
      </c>
      <c r="AE5043" s="14">
        <f t="shared" si="1802"/>
        <v>7.1333333333333337</v>
      </c>
      <c r="AF5043" s="14">
        <f t="shared" si="1808"/>
        <v>0</v>
      </c>
      <c r="AG5043" s="14" t="e">
        <f t="shared" si="1809"/>
        <v>#DIV/0!</v>
      </c>
      <c r="AH5043" s="14" t="e">
        <f t="shared" si="1803"/>
        <v>#DIV/0!</v>
      </c>
      <c r="AI5043" s="14">
        <f t="shared" si="1804"/>
        <v>3</v>
      </c>
      <c r="AJ5043" s="1354"/>
    </row>
    <row r="5044" spans="1:36" ht="15.75">
      <c r="A5044" s="1503">
        <v>257</v>
      </c>
      <c r="B5044" s="2303" t="s">
        <v>10590</v>
      </c>
      <c r="C5044" s="2337" t="s">
        <v>66</v>
      </c>
      <c r="D5044" s="2337">
        <v>20</v>
      </c>
      <c r="E5044" s="2337"/>
      <c r="F5044" s="2337"/>
      <c r="G5044" s="2337">
        <v>900</v>
      </c>
      <c r="H5044" s="2337">
        <f t="shared" ref="H5044:H5087" si="1810">D5044*G5044</f>
        <v>18000</v>
      </c>
      <c r="I5044" s="1361" t="s">
        <v>1460</v>
      </c>
      <c r="J5044" s="2256" t="s">
        <v>6869</v>
      </c>
      <c r="K5044" s="1354"/>
      <c r="L5044" s="2242"/>
      <c r="M5044" s="1354"/>
      <c r="N5044" s="2392"/>
      <c r="O5044" s="1354"/>
      <c r="P5044" s="1354"/>
      <c r="Q5044" s="1354"/>
      <c r="R5044" s="1354"/>
      <c r="S5044" s="1354"/>
      <c r="T5044" s="1354"/>
      <c r="U5044" s="1354"/>
      <c r="V5044" s="1354"/>
      <c r="W5044" s="1354"/>
      <c r="X5044" s="1354"/>
      <c r="Y5044" s="1354"/>
      <c r="Z5044" s="1354"/>
      <c r="AA5044" s="1354"/>
      <c r="AB5044" s="1354"/>
      <c r="AC5044" s="1507">
        <f t="shared" si="1806"/>
        <v>900</v>
      </c>
      <c r="AD5044" s="1508">
        <f t="shared" si="1807"/>
        <v>18000</v>
      </c>
      <c r="AE5044" s="14">
        <f t="shared" si="1802"/>
        <v>33.5</v>
      </c>
      <c r="AF5044" s="14">
        <f t="shared" si="1808"/>
        <v>0</v>
      </c>
      <c r="AG5044" s="14" t="e">
        <f t="shared" si="1809"/>
        <v>#DIV/0!</v>
      </c>
      <c r="AH5044" s="14" t="e">
        <f t="shared" si="1803"/>
        <v>#DIV/0!</v>
      </c>
      <c r="AI5044" s="14">
        <f t="shared" si="1804"/>
        <v>900</v>
      </c>
      <c r="AJ5044" s="1354"/>
    </row>
    <row r="5045" spans="1:36" ht="15.75">
      <c r="A5045" s="1503">
        <v>258</v>
      </c>
      <c r="B5045" s="2303" t="s">
        <v>10591</v>
      </c>
      <c r="C5045" s="2337" t="s">
        <v>66</v>
      </c>
      <c r="D5045" s="2337">
        <v>45</v>
      </c>
      <c r="E5045" s="2337"/>
      <c r="F5045" s="2337"/>
      <c r="G5045" s="2337">
        <v>120</v>
      </c>
      <c r="H5045" s="2337">
        <f t="shared" si="1810"/>
        <v>5400</v>
      </c>
      <c r="I5045" s="1361" t="s">
        <v>10594</v>
      </c>
      <c r="J5045" s="2256" t="s">
        <v>1417</v>
      </c>
      <c r="K5045" s="1354"/>
      <c r="L5045" s="2242"/>
      <c r="M5045" s="1354"/>
      <c r="N5045" s="2392"/>
      <c r="O5045" s="1354"/>
      <c r="P5045" s="1354"/>
      <c r="Q5045" s="1354"/>
      <c r="R5045" s="1354"/>
      <c r="S5045" s="1354"/>
      <c r="T5045" s="1354"/>
      <c r="U5045" s="1354"/>
      <c r="V5045" s="1354"/>
      <c r="W5045" s="1354"/>
      <c r="X5045" s="1354"/>
      <c r="Y5045" s="1354"/>
      <c r="Z5045" s="1354"/>
      <c r="AA5045" s="1354"/>
      <c r="AB5045" s="1354"/>
      <c r="AC5045" s="1507">
        <f t="shared" si="1806"/>
        <v>120</v>
      </c>
      <c r="AD5045" s="1508">
        <f t="shared" si="1807"/>
        <v>5400</v>
      </c>
      <c r="AE5045" s="14">
        <f t="shared" si="1802"/>
        <v>7.0666666666666664</v>
      </c>
      <c r="AF5045" s="14">
        <f t="shared" si="1808"/>
        <v>0</v>
      </c>
      <c r="AG5045" s="14" t="e">
        <f t="shared" si="1809"/>
        <v>#DIV/0!</v>
      </c>
      <c r="AH5045" s="14" t="e">
        <f t="shared" si="1803"/>
        <v>#DIV/0!</v>
      </c>
      <c r="AI5045" s="14">
        <f t="shared" si="1804"/>
        <v>120</v>
      </c>
      <c r="AJ5045" s="1354"/>
    </row>
    <row r="5046" spans="1:36" ht="15.75">
      <c r="A5046" s="1503">
        <v>259</v>
      </c>
      <c r="B5046" s="2374" t="s">
        <v>1204</v>
      </c>
      <c r="C5046" s="2243" t="s">
        <v>66</v>
      </c>
      <c r="D5046" s="2347">
        <v>100</v>
      </c>
      <c r="E5046" s="2245">
        <v>13</v>
      </c>
      <c r="F5046" s="1350">
        <f t="shared" ref="F5046:F5069" si="1811">D5046*E5046</f>
        <v>1300</v>
      </c>
      <c r="G5046" s="2392"/>
      <c r="H5046" s="1350">
        <f t="shared" si="1810"/>
        <v>0</v>
      </c>
      <c r="I5046" s="1361" t="s">
        <v>3336</v>
      </c>
      <c r="J5046" s="2256" t="s">
        <v>1006</v>
      </c>
      <c r="K5046" s="1354"/>
      <c r="L5046" s="2242"/>
      <c r="M5046" s="1354"/>
      <c r="N5046" s="2245"/>
      <c r="O5046" s="1354">
        <v>3</v>
      </c>
      <c r="P5046" s="1354"/>
      <c r="Q5046" s="1354"/>
      <c r="R5046" s="1354"/>
      <c r="S5046" s="1354"/>
      <c r="T5046" s="1354"/>
      <c r="U5046" s="1354"/>
      <c r="V5046" s="1354"/>
      <c r="W5046" s="1354"/>
      <c r="X5046" s="1354"/>
      <c r="Y5046" s="1354"/>
      <c r="Z5046" s="1354"/>
      <c r="AA5046" s="1354"/>
      <c r="AB5046" s="1354"/>
      <c r="AC5046" s="1507">
        <f t="shared" si="1806"/>
        <v>10</v>
      </c>
      <c r="AD5046" s="1508">
        <f t="shared" si="1807"/>
        <v>1000</v>
      </c>
      <c r="AE5046" s="14" t="s">
        <v>334</v>
      </c>
      <c r="AF5046" s="14">
        <f t="shared" si="1808"/>
        <v>1</v>
      </c>
      <c r="AG5046" s="14">
        <f t="shared" si="1809"/>
        <v>10</v>
      </c>
      <c r="AH5046" s="14" t="s">
        <v>334</v>
      </c>
      <c r="AI5046" s="14" t="s">
        <v>334</v>
      </c>
      <c r="AJ5046" s="1354"/>
    </row>
    <row r="5047" spans="1:36" ht="15.75">
      <c r="A5047" s="1503">
        <v>260</v>
      </c>
      <c r="B5047" s="2374" t="s">
        <v>4431</v>
      </c>
      <c r="C5047" s="2243" t="s">
        <v>66</v>
      </c>
      <c r="D5047" s="2353">
        <v>1</v>
      </c>
      <c r="E5047" s="2245">
        <v>36</v>
      </c>
      <c r="F5047" s="1350">
        <f t="shared" si="1811"/>
        <v>36</v>
      </c>
      <c r="G5047" s="2392"/>
      <c r="H5047" s="1350">
        <f t="shared" si="1810"/>
        <v>0</v>
      </c>
      <c r="I5047" s="1361" t="s">
        <v>4430</v>
      </c>
      <c r="J5047" s="2256" t="s">
        <v>307</v>
      </c>
      <c r="K5047" s="1354"/>
      <c r="L5047" s="2242"/>
      <c r="M5047" s="1354"/>
      <c r="N5047" s="2245"/>
      <c r="O5047" s="1354"/>
      <c r="P5047" s="1354"/>
      <c r="Q5047" s="1354"/>
      <c r="R5047" s="1354"/>
      <c r="S5047" s="1354"/>
      <c r="T5047" s="1354"/>
      <c r="U5047" s="1354"/>
      <c r="V5047" s="1354"/>
      <c r="W5047" s="1354"/>
      <c r="X5047" s="1354"/>
      <c r="Y5047" s="1354"/>
      <c r="Z5047" s="1354"/>
      <c r="AA5047" s="1354"/>
      <c r="AB5047" s="1354"/>
      <c r="AC5047" s="1507">
        <f t="shared" si="1806"/>
        <v>36</v>
      </c>
      <c r="AD5047" s="1508">
        <f t="shared" si="1807"/>
        <v>36</v>
      </c>
      <c r="AE5047" s="14">
        <f t="shared" ref="AE5047:AE5075" si="1812">(J5047-"01.04.2023")/30</f>
        <v>28.433333333333334</v>
      </c>
      <c r="AF5047" s="14">
        <f t="shared" si="1808"/>
        <v>0</v>
      </c>
      <c r="AG5047" s="14" t="e">
        <f t="shared" si="1809"/>
        <v>#DIV/0!</v>
      </c>
      <c r="AH5047" s="14" t="e">
        <f t="shared" ref="AH5047:AH5075" si="1813">AG5047-AE5047</f>
        <v>#DIV/0!</v>
      </c>
      <c r="AI5047" s="14">
        <f t="shared" ref="AI5047:AI5075" si="1814">AC5047-(AE5047*AF5047)</f>
        <v>36</v>
      </c>
      <c r="AJ5047" s="1354"/>
    </row>
    <row r="5048" spans="1:36" ht="15.75" customHeight="1">
      <c r="A5048" s="1503">
        <v>261</v>
      </c>
      <c r="B5048" s="2374" t="s">
        <v>1205</v>
      </c>
      <c r="C5048" s="2393" t="s">
        <v>176</v>
      </c>
      <c r="D5048" s="2309">
        <v>30</v>
      </c>
      <c r="E5048" s="1362">
        <v>6</v>
      </c>
      <c r="F5048" s="1362">
        <f t="shared" si="1811"/>
        <v>180</v>
      </c>
      <c r="G5048" s="2239"/>
      <c r="H5048" s="1350">
        <f t="shared" si="1810"/>
        <v>0</v>
      </c>
      <c r="I5048" s="1361" t="s">
        <v>865</v>
      </c>
      <c r="J5048" s="2256" t="s">
        <v>9304</v>
      </c>
      <c r="K5048" s="1354"/>
      <c r="L5048" s="2242"/>
      <c r="M5048" s="1354"/>
      <c r="N5048" s="2245"/>
      <c r="O5048" s="1354"/>
      <c r="P5048" s="1354">
        <v>1</v>
      </c>
      <c r="Q5048" s="1354"/>
      <c r="R5048" s="1354"/>
      <c r="S5048" s="1354"/>
      <c r="T5048" s="1354"/>
      <c r="U5048" s="1354"/>
      <c r="V5048" s="1354"/>
      <c r="W5048" s="1354"/>
      <c r="X5048" s="1354"/>
      <c r="Y5048" s="1354"/>
      <c r="Z5048" s="1354"/>
      <c r="AA5048" s="1354"/>
      <c r="AB5048" s="1354"/>
      <c r="AC5048" s="1507">
        <f t="shared" si="1806"/>
        <v>5</v>
      </c>
      <c r="AD5048" s="1508">
        <f t="shared" si="1807"/>
        <v>150</v>
      </c>
      <c r="AE5048" s="14">
        <f t="shared" si="1812"/>
        <v>17.233333333333334</v>
      </c>
      <c r="AF5048" s="14">
        <f t="shared" si="1808"/>
        <v>0.33333333333333331</v>
      </c>
      <c r="AG5048" s="14">
        <f t="shared" si="1809"/>
        <v>15</v>
      </c>
      <c r="AH5048" s="14">
        <f t="shared" si="1813"/>
        <v>-2.2333333333333343</v>
      </c>
      <c r="AI5048" s="14">
        <f t="shared" si="1814"/>
        <v>-0.74444444444444446</v>
      </c>
      <c r="AJ5048" s="1354"/>
    </row>
    <row r="5049" spans="1:36" ht="15.75">
      <c r="A5049" s="1503">
        <v>262</v>
      </c>
      <c r="B5049" s="2374" t="s">
        <v>1206</v>
      </c>
      <c r="C5049" s="2237" t="s">
        <v>153</v>
      </c>
      <c r="D5049" s="2312">
        <v>0.5</v>
      </c>
      <c r="E5049" s="1362">
        <v>80</v>
      </c>
      <c r="F5049" s="1362">
        <f t="shared" si="1811"/>
        <v>40</v>
      </c>
      <c r="G5049" s="2239"/>
      <c r="H5049" s="1350">
        <f t="shared" si="1810"/>
        <v>0</v>
      </c>
      <c r="I5049" s="1361" t="s">
        <v>865</v>
      </c>
      <c r="J5049" s="2256" t="s">
        <v>134</v>
      </c>
      <c r="K5049" s="1354"/>
      <c r="L5049" s="2242"/>
      <c r="M5049" s="1354"/>
      <c r="N5049" s="2245">
        <v>20</v>
      </c>
      <c r="O5049" s="1354"/>
      <c r="P5049" s="1354"/>
      <c r="Q5049" s="1354"/>
      <c r="R5049" s="1354"/>
      <c r="S5049" s="1354"/>
      <c r="T5049" s="1354"/>
      <c r="U5049" s="1354"/>
      <c r="V5049" s="1354"/>
      <c r="W5049" s="1354"/>
      <c r="X5049" s="1354"/>
      <c r="Y5049" s="1354"/>
      <c r="Z5049" s="1354"/>
      <c r="AA5049" s="1354"/>
      <c r="AB5049" s="1354"/>
      <c r="AC5049" s="1507">
        <f t="shared" si="1806"/>
        <v>60</v>
      </c>
      <c r="AD5049" s="1508">
        <f t="shared" si="1807"/>
        <v>30</v>
      </c>
      <c r="AE5049" s="14">
        <f t="shared" si="1812"/>
        <v>3</v>
      </c>
      <c r="AF5049" s="14">
        <f t="shared" si="1808"/>
        <v>6.666666666666667</v>
      </c>
      <c r="AG5049" s="14">
        <f t="shared" si="1809"/>
        <v>9</v>
      </c>
      <c r="AH5049" s="14">
        <f t="shared" si="1813"/>
        <v>6</v>
      </c>
      <c r="AI5049" s="14">
        <f t="shared" si="1814"/>
        <v>40</v>
      </c>
      <c r="AJ5049" s="1354"/>
    </row>
    <row r="5050" spans="1:36" ht="15.75">
      <c r="A5050" s="1503">
        <v>263</v>
      </c>
      <c r="B5050" s="2374" t="s">
        <v>1207</v>
      </c>
      <c r="C5050" s="2237" t="s">
        <v>156</v>
      </c>
      <c r="D5050" s="2312">
        <v>1.5</v>
      </c>
      <c r="E5050" s="1362">
        <v>30</v>
      </c>
      <c r="F5050" s="1362">
        <f t="shared" si="1811"/>
        <v>45</v>
      </c>
      <c r="G5050" s="2239"/>
      <c r="H5050" s="1350">
        <f t="shared" si="1810"/>
        <v>0</v>
      </c>
      <c r="I5050" s="1361" t="s">
        <v>865</v>
      </c>
      <c r="J5050" s="2256" t="s">
        <v>134</v>
      </c>
      <c r="K5050" s="1354"/>
      <c r="L5050" s="2242"/>
      <c r="M5050" s="1354"/>
      <c r="N5050" s="2245"/>
      <c r="O5050" s="1354"/>
      <c r="P5050" s="1354"/>
      <c r="Q5050" s="1354"/>
      <c r="R5050" s="1354"/>
      <c r="S5050" s="1354"/>
      <c r="T5050" s="1354"/>
      <c r="U5050" s="1354"/>
      <c r="V5050" s="1354"/>
      <c r="W5050" s="1354"/>
      <c r="X5050" s="1354"/>
      <c r="Y5050" s="1354"/>
      <c r="Z5050" s="1354"/>
      <c r="AA5050" s="1354"/>
      <c r="AB5050" s="1354"/>
      <c r="AC5050" s="1507">
        <f t="shared" si="1806"/>
        <v>30</v>
      </c>
      <c r="AD5050" s="1508">
        <f t="shared" si="1807"/>
        <v>45</v>
      </c>
      <c r="AE5050" s="14">
        <f t="shared" si="1812"/>
        <v>3</v>
      </c>
      <c r="AF5050" s="14">
        <f t="shared" si="1808"/>
        <v>0</v>
      </c>
      <c r="AG5050" s="14" t="e">
        <f t="shared" si="1809"/>
        <v>#DIV/0!</v>
      </c>
      <c r="AH5050" s="14" t="e">
        <f t="shared" si="1813"/>
        <v>#DIV/0!</v>
      </c>
      <c r="AI5050" s="14">
        <f t="shared" si="1814"/>
        <v>30</v>
      </c>
      <c r="AJ5050" s="1354"/>
    </row>
    <row r="5051" spans="1:36" ht="15.75">
      <c r="A5051" s="1503">
        <v>264</v>
      </c>
      <c r="B5051" s="2374" t="s">
        <v>1208</v>
      </c>
      <c r="C5051" s="2237" t="s">
        <v>153</v>
      </c>
      <c r="D5051" s="2312">
        <v>1.5</v>
      </c>
      <c r="E5051" s="1362">
        <v>112</v>
      </c>
      <c r="F5051" s="1362">
        <f t="shared" si="1811"/>
        <v>168</v>
      </c>
      <c r="G5051" s="2239"/>
      <c r="H5051" s="1350">
        <f t="shared" si="1810"/>
        <v>0</v>
      </c>
      <c r="I5051" s="1361" t="s">
        <v>865</v>
      </c>
      <c r="J5051" s="2256" t="s">
        <v>134</v>
      </c>
      <c r="K5051" s="1354"/>
      <c r="L5051" s="2242"/>
      <c r="M5051" s="1354"/>
      <c r="N5051" s="2245"/>
      <c r="O5051" s="1354">
        <v>70</v>
      </c>
      <c r="P5051" s="1354">
        <v>14</v>
      </c>
      <c r="Q5051" s="1354"/>
      <c r="R5051" s="1354"/>
      <c r="S5051" s="1354"/>
      <c r="T5051" s="1354"/>
      <c r="U5051" s="1354"/>
      <c r="V5051" s="1354"/>
      <c r="W5051" s="1354"/>
      <c r="X5051" s="1354"/>
      <c r="Y5051" s="1354"/>
      <c r="Z5051" s="1354"/>
      <c r="AA5051" s="1354"/>
      <c r="AB5051" s="1354"/>
      <c r="AC5051" s="1507">
        <f t="shared" si="1806"/>
        <v>28</v>
      </c>
      <c r="AD5051" s="1508">
        <f t="shared" si="1807"/>
        <v>42</v>
      </c>
      <c r="AE5051" s="14">
        <f t="shared" si="1812"/>
        <v>3</v>
      </c>
      <c r="AF5051" s="14">
        <f t="shared" si="1808"/>
        <v>28</v>
      </c>
      <c r="AG5051" s="14">
        <f t="shared" si="1809"/>
        <v>1</v>
      </c>
      <c r="AH5051" s="14">
        <f t="shared" si="1813"/>
        <v>-2</v>
      </c>
      <c r="AI5051" s="14">
        <f t="shared" si="1814"/>
        <v>-56</v>
      </c>
      <c r="AJ5051" s="1354"/>
    </row>
    <row r="5052" spans="1:36" ht="15.75">
      <c r="A5052" s="1503">
        <v>266</v>
      </c>
      <c r="B5052" s="2374" t="s">
        <v>1209</v>
      </c>
      <c r="C5052" s="2237" t="s">
        <v>66</v>
      </c>
      <c r="D5052" s="2312">
        <v>4</v>
      </c>
      <c r="E5052" s="1362">
        <v>5</v>
      </c>
      <c r="F5052" s="1362">
        <f t="shared" si="1811"/>
        <v>20</v>
      </c>
      <c r="G5052" s="2239"/>
      <c r="H5052" s="1350">
        <f t="shared" si="1810"/>
        <v>0</v>
      </c>
      <c r="I5052" s="1361" t="s">
        <v>865</v>
      </c>
      <c r="J5052" s="2256" t="s">
        <v>148</v>
      </c>
      <c r="K5052" s="1354"/>
      <c r="L5052" s="2242"/>
      <c r="M5052" s="1354"/>
      <c r="N5052" s="2245"/>
      <c r="O5052" s="1354"/>
      <c r="P5052" s="1354">
        <v>1</v>
      </c>
      <c r="Q5052" s="1354"/>
      <c r="R5052" s="1354"/>
      <c r="S5052" s="1354"/>
      <c r="T5052" s="1354"/>
      <c r="U5052" s="1354"/>
      <c r="V5052" s="1354"/>
      <c r="W5052" s="1354"/>
      <c r="X5052" s="1354"/>
      <c r="Y5052" s="1354"/>
      <c r="Z5052" s="1354"/>
      <c r="AA5052" s="1354"/>
      <c r="AB5052" s="1354"/>
      <c r="AC5052" s="1507">
        <f t="shared" si="1806"/>
        <v>4</v>
      </c>
      <c r="AD5052" s="1508">
        <f t="shared" si="1807"/>
        <v>16</v>
      </c>
      <c r="AE5052" s="14">
        <f t="shared" si="1812"/>
        <v>6.0666666666666664</v>
      </c>
      <c r="AF5052" s="14">
        <f t="shared" si="1808"/>
        <v>0.33333333333333331</v>
      </c>
      <c r="AG5052" s="14">
        <f t="shared" si="1809"/>
        <v>12</v>
      </c>
      <c r="AH5052" s="14">
        <f t="shared" si="1813"/>
        <v>5.9333333333333336</v>
      </c>
      <c r="AI5052" s="14">
        <f t="shared" si="1814"/>
        <v>1.9777777777777779</v>
      </c>
      <c r="AJ5052" s="1354"/>
    </row>
    <row r="5053" spans="1:36" ht="15.75">
      <c r="A5053" s="1503">
        <v>267</v>
      </c>
      <c r="B5053" s="2374" t="s">
        <v>1210</v>
      </c>
      <c r="C5053" s="2237" t="s">
        <v>153</v>
      </c>
      <c r="D5053" s="2312">
        <v>1</v>
      </c>
      <c r="E5053" s="1362">
        <v>120</v>
      </c>
      <c r="F5053" s="1362">
        <f t="shared" si="1811"/>
        <v>120</v>
      </c>
      <c r="G5053" s="2239"/>
      <c r="H5053" s="1350">
        <f t="shared" si="1810"/>
        <v>0</v>
      </c>
      <c r="I5053" s="1361" t="s">
        <v>865</v>
      </c>
      <c r="J5053" s="2256" t="s">
        <v>319</v>
      </c>
      <c r="K5053" s="1354"/>
      <c r="L5053" s="2242"/>
      <c r="M5053" s="1354"/>
      <c r="N5053" s="2245">
        <v>60</v>
      </c>
      <c r="O5053" s="1354"/>
      <c r="P5053" s="1354"/>
      <c r="Q5053" s="1354"/>
      <c r="R5053" s="1354"/>
      <c r="S5053" s="1354"/>
      <c r="T5053" s="1354"/>
      <c r="U5053" s="1354"/>
      <c r="V5053" s="1354"/>
      <c r="W5053" s="1354"/>
      <c r="X5053" s="1354"/>
      <c r="Y5053" s="1354"/>
      <c r="Z5053" s="1354"/>
      <c r="AA5053" s="1354"/>
      <c r="AB5053" s="1354"/>
      <c r="AC5053" s="1507">
        <f t="shared" si="1806"/>
        <v>60</v>
      </c>
      <c r="AD5053" s="1508">
        <f t="shared" si="1807"/>
        <v>60</v>
      </c>
      <c r="AE5053" s="14">
        <f t="shared" si="1812"/>
        <v>4.0333333333333332</v>
      </c>
      <c r="AF5053" s="14">
        <f t="shared" si="1808"/>
        <v>20</v>
      </c>
      <c r="AG5053" s="14">
        <f t="shared" si="1809"/>
        <v>3</v>
      </c>
      <c r="AH5053" s="14">
        <f t="shared" si="1813"/>
        <v>-1.0333333333333332</v>
      </c>
      <c r="AI5053" s="14">
        <f t="shared" si="1814"/>
        <v>-20.666666666666657</v>
      </c>
      <c r="AJ5053" s="1354"/>
    </row>
    <row r="5054" spans="1:36" ht="15.75">
      <c r="A5054" s="1503">
        <v>268</v>
      </c>
      <c r="B5054" s="2374" t="s">
        <v>1211</v>
      </c>
      <c r="C5054" s="2237" t="s">
        <v>143</v>
      </c>
      <c r="D5054" s="2312">
        <v>1</v>
      </c>
      <c r="E5054" s="1362">
        <v>20</v>
      </c>
      <c r="F5054" s="1362">
        <f t="shared" si="1811"/>
        <v>20</v>
      </c>
      <c r="G5054" s="2239"/>
      <c r="H5054" s="1350">
        <f t="shared" si="1810"/>
        <v>0</v>
      </c>
      <c r="I5054" s="1361" t="s">
        <v>3339</v>
      </c>
      <c r="J5054" s="2256" t="s">
        <v>1460</v>
      </c>
      <c r="K5054" s="1354"/>
      <c r="L5054" s="2242"/>
      <c r="M5054" s="1354"/>
      <c r="N5054" s="2245"/>
      <c r="O5054" s="1354"/>
      <c r="P5054" s="1354"/>
      <c r="Q5054" s="1354"/>
      <c r="R5054" s="1354"/>
      <c r="S5054" s="1354"/>
      <c r="T5054" s="1354"/>
      <c r="U5054" s="1354"/>
      <c r="V5054" s="1354"/>
      <c r="W5054" s="1354"/>
      <c r="X5054" s="1354"/>
      <c r="Y5054" s="1354"/>
      <c r="Z5054" s="1354"/>
      <c r="AA5054" s="1354"/>
      <c r="AB5054" s="1354"/>
      <c r="AC5054" s="1507">
        <f t="shared" si="1806"/>
        <v>20</v>
      </c>
      <c r="AD5054" s="1508">
        <f t="shared" si="1807"/>
        <v>20</v>
      </c>
      <c r="AE5054" s="14">
        <f t="shared" si="1812"/>
        <v>-6.6666666666666666E-2</v>
      </c>
      <c r="AF5054" s="14">
        <f t="shared" si="1808"/>
        <v>0</v>
      </c>
      <c r="AG5054" s="14" t="e">
        <f t="shared" si="1809"/>
        <v>#DIV/0!</v>
      </c>
      <c r="AH5054" s="14" t="e">
        <f t="shared" si="1813"/>
        <v>#DIV/0!</v>
      </c>
      <c r="AI5054" s="14">
        <f t="shared" si="1814"/>
        <v>20</v>
      </c>
      <c r="AJ5054" s="1354"/>
    </row>
    <row r="5055" spans="1:36" ht="15.75">
      <c r="A5055" s="1503">
        <v>271</v>
      </c>
      <c r="B5055" s="2374" t="s">
        <v>1212</v>
      </c>
      <c r="C5055" s="2237" t="s">
        <v>66</v>
      </c>
      <c r="D5055" s="2312">
        <v>0.8</v>
      </c>
      <c r="E5055" s="1362">
        <v>127</v>
      </c>
      <c r="F5055" s="1362">
        <f t="shared" si="1811"/>
        <v>101.60000000000001</v>
      </c>
      <c r="G5055" s="2239"/>
      <c r="H5055" s="1350">
        <f t="shared" si="1810"/>
        <v>0</v>
      </c>
      <c r="I5055" s="1361" t="s">
        <v>865</v>
      </c>
      <c r="J5055" s="2256" t="s">
        <v>129</v>
      </c>
      <c r="K5055" s="1354"/>
      <c r="L5055" s="2242"/>
      <c r="M5055" s="1354"/>
      <c r="N5055" s="2245">
        <v>35</v>
      </c>
      <c r="O5055" s="1354">
        <v>27</v>
      </c>
      <c r="P5055" s="1354">
        <v>30</v>
      </c>
      <c r="Q5055" s="1354"/>
      <c r="R5055" s="1354"/>
      <c r="S5055" s="1354"/>
      <c r="T5055" s="1354"/>
      <c r="U5055" s="1354"/>
      <c r="V5055" s="1354"/>
      <c r="W5055" s="1354"/>
      <c r="X5055" s="1354"/>
      <c r="Y5055" s="1354"/>
      <c r="Z5055" s="1354"/>
      <c r="AA5055" s="1354"/>
      <c r="AB5055" s="1354"/>
      <c r="AC5055" s="1507">
        <f t="shared" si="1806"/>
        <v>35</v>
      </c>
      <c r="AD5055" s="1508">
        <f t="shared" si="1807"/>
        <v>28</v>
      </c>
      <c r="AE5055" s="14">
        <f t="shared" si="1812"/>
        <v>0.96666666666666667</v>
      </c>
      <c r="AF5055" s="14">
        <f t="shared" si="1808"/>
        <v>30.666666666666668</v>
      </c>
      <c r="AG5055" s="14">
        <f t="shared" si="1809"/>
        <v>1.1413043478260869</v>
      </c>
      <c r="AH5055" s="14">
        <f t="shared" si="1813"/>
        <v>0.17463768115942024</v>
      </c>
      <c r="AI5055" s="14">
        <f t="shared" si="1814"/>
        <v>5.3555555555555543</v>
      </c>
      <c r="AJ5055" s="1354"/>
    </row>
    <row r="5056" spans="1:36" ht="15.75">
      <c r="A5056" s="1503">
        <v>272</v>
      </c>
      <c r="B5056" s="2374" t="s">
        <v>1213</v>
      </c>
      <c r="C5056" s="2237" t="s">
        <v>143</v>
      </c>
      <c r="D5056" s="2312">
        <v>50</v>
      </c>
      <c r="E5056" s="1362">
        <v>36</v>
      </c>
      <c r="F5056" s="1362">
        <f t="shared" si="1811"/>
        <v>1800</v>
      </c>
      <c r="G5056" s="2239"/>
      <c r="H5056" s="1350">
        <f t="shared" si="1810"/>
        <v>0</v>
      </c>
      <c r="I5056" s="1361" t="s">
        <v>3340</v>
      </c>
      <c r="J5056" s="2256" t="s">
        <v>3291</v>
      </c>
      <c r="K5056" s="1354"/>
      <c r="L5056" s="2242"/>
      <c r="M5056" s="1354"/>
      <c r="N5056" s="2245"/>
      <c r="O5056" s="1354"/>
      <c r="P5056" s="1354"/>
      <c r="Q5056" s="1354"/>
      <c r="R5056" s="1354"/>
      <c r="S5056" s="1354"/>
      <c r="T5056" s="1354"/>
      <c r="U5056" s="1354"/>
      <c r="V5056" s="1354"/>
      <c r="W5056" s="1354"/>
      <c r="X5056" s="1354"/>
      <c r="Y5056" s="1354"/>
      <c r="Z5056" s="1354"/>
      <c r="AA5056" s="1354"/>
      <c r="AB5056" s="1354"/>
      <c r="AC5056" s="1507">
        <f t="shared" si="1806"/>
        <v>36</v>
      </c>
      <c r="AD5056" s="1508">
        <f t="shared" si="1807"/>
        <v>1800</v>
      </c>
      <c r="AE5056" s="14">
        <f t="shared" si="1812"/>
        <v>19.333333333333332</v>
      </c>
      <c r="AF5056" s="14">
        <f t="shared" si="1808"/>
        <v>0</v>
      </c>
      <c r="AG5056" s="14" t="e">
        <f t="shared" si="1809"/>
        <v>#DIV/0!</v>
      </c>
      <c r="AH5056" s="14" t="e">
        <f t="shared" si="1813"/>
        <v>#DIV/0!</v>
      </c>
      <c r="AI5056" s="14">
        <f t="shared" si="1814"/>
        <v>36</v>
      </c>
      <c r="AJ5056" s="1354"/>
    </row>
    <row r="5057" spans="1:36" ht="15.75">
      <c r="A5057" s="1503">
        <v>273</v>
      </c>
      <c r="B5057" s="2374" t="s">
        <v>1214</v>
      </c>
      <c r="C5057" s="2237" t="s">
        <v>143</v>
      </c>
      <c r="D5057" s="2312">
        <v>2.5</v>
      </c>
      <c r="E5057" s="1362">
        <v>214</v>
      </c>
      <c r="F5057" s="1362">
        <f t="shared" si="1811"/>
        <v>535</v>
      </c>
      <c r="G5057" s="2239"/>
      <c r="H5057" s="1350">
        <f t="shared" si="1810"/>
        <v>0</v>
      </c>
      <c r="I5057" s="1361" t="s">
        <v>3341</v>
      </c>
      <c r="J5057" s="2256" t="s">
        <v>3250</v>
      </c>
      <c r="K5057" s="1354"/>
      <c r="L5057" s="2242"/>
      <c r="M5057" s="1354"/>
      <c r="N5057" s="2245">
        <v>24</v>
      </c>
      <c r="O5057" s="1354">
        <v>16</v>
      </c>
      <c r="P5057" s="1354">
        <v>46</v>
      </c>
      <c r="Q5057" s="1354"/>
      <c r="R5057" s="1354"/>
      <c r="S5057" s="1354"/>
      <c r="T5057" s="1354"/>
      <c r="U5057" s="1354"/>
      <c r="V5057" s="1354"/>
      <c r="W5057" s="1354"/>
      <c r="X5057" s="1354"/>
      <c r="Y5057" s="1354"/>
      <c r="Z5057" s="1354"/>
      <c r="AA5057" s="1354"/>
      <c r="AB5057" s="1354"/>
      <c r="AC5057" s="1507">
        <f t="shared" si="1806"/>
        <v>128</v>
      </c>
      <c r="AD5057" s="1508">
        <f t="shared" si="1807"/>
        <v>320</v>
      </c>
      <c r="AE5057" s="14">
        <f t="shared" si="1812"/>
        <v>1.9666666666666666</v>
      </c>
      <c r="AF5057" s="14">
        <f t="shared" si="1808"/>
        <v>28.666666666666668</v>
      </c>
      <c r="AG5057" s="14">
        <f t="shared" si="1809"/>
        <v>4.4651162790697674</v>
      </c>
      <c r="AH5057" s="14">
        <f t="shared" si="1813"/>
        <v>2.4984496124031006</v>
      </c>
      <c r="AI5057" s="14">
        <f t="shared" si="1814"/>
        <v>71.62222222222222</v>
      </c>
      <c r="AJ5057" s="1354"/>
    </row>
    <row r="5058" spans="1:36" ht="15.75">
      <c r="A5058" s="1503">
        <v>274</v>
      </c>
      <c r="B5058" s="2303" t="s">
        <v>1046</v>
      </c>
      <c r="C5058" s="2237" t="s">
        <v>143</v>
      </c>
      <c r="D5058" s="2312">
        <v>20</v>
      </c>
      <c r="E5058" s="2394">
        <v>2</v>
      </c>
      <c r="F5058" s="1362">
        <f t="shared" si="1811"/>
        <v>40</v>
      </c>
      <c r="G5058" s="2239"/>
      <c r="H5058" s="2394">
        <f t="shared" si="1810"/>
        <v>0</v>
      </c>
      <c r="I5058" s="2395" t="s">
        <v>5043</v>
      </c>
      <c r="J5058" s="2256" t="s">
        <v>6178</v>
      </c>
      <c r="K5058" s="1354"/>
      <c r="L5058" s="2242"/>
      <c r="M5058" s="1354"/>
      <c r="N5058" s="2245"/>
      <c r="O5058" s="1354"/>
      <c r="P5058" s="1354"/>
      <c r="Q5058" s="1354"/>
      <c r="R5058" s="1354"/>
      <c r="S5058" s="1354"/>
      <c r="T5058" s="1354"/>
      <c r="U5058" s="1354"/>
      <c r="V5058" s="1354"/>
      <c r="W5058" s="1354"/>
      <c r="X5058" s="1354"/>
      <c r="Y5058" s="1354"/>
      <c r="Z5058" s="1354"/>
      <c r="AA5058" s="1354"/>
      <c r="AB5058" s="1354"/>
      <c r="AC5058" s="1507">
        <f t="shared" si="1806"/>
        <v>2</v>
      </c>
      <c r="AD5058" s="1508">
        <f t="shared" si="1807"/>
        <v>40</v>
      </c>
      <c r="AE5058" s="14">
        <f t="shared" si="1812"/>
        <v>18.266666666666666</v>
      </c>
      <c r="AF5058" s="14">
        <f t="shared" si="1808"/>
        <v>0</v>
      </c>
      <c r="AG5058" s="14" t="e">
        <f t="shared" si="1809"/>
        <v>#DIV/0!</v>
      </c>
      <c r="AH5058" s="14" t="e">
        <f t="shared" si="1813"/>
        <v>#DIV/0!</v>
      </c>
      <c r="AI5058" s="14">
        <f t="shared" si="1814"/>
        <v>2</v>
      </c>
      <c r="AJ5058" s="1354"/>
    </row>
    <row r="5059" spans="1:36" ht="15.75">
      <c r="A5059" s="1503">
        <v>275</v>
      </c>
      <c r="B5059" s="2303" t="s">
        <v>5044</v>
      </c>
      <c r="C5059" s="2237" t="s">
        <v>153</v>
      </c>
      <c r="D5059" s="2312">
        <v>6.6</v>
      </c>
      <c r="E5059" s="2394">
        <v>1410</v>
      </c>
      <c r="F5059" s="1362">
        <f t="shared" si="1811"/>
        <v>9306</v>
      </c>
      <c r="G5059" s="2239"/>
      <c r="H5059" s="2394">
        <f t="shared" si="1810"/>
        <v>0</v>
      </c>
      <c r="I5059" s="2395" t="s">
        <v>4641</v>
      </c>
      <c r="J5059" s="2256" t="s">
        <v>318</v>
      </c>
      <c r="K5059" s="1354"/>
      <c r="L5059" s="2242"/>
      <c r="M5059" s="1354"/>
      <c r="N5059" s="2245"/>
      <c r="O5059" s="1354"/>
      <c r="P5059" s="1354">
        <v>10</v>
      </c>
      <c r="Q5059" s="1354"/>
      <c r="R5059" s="1354"/>
      <c r="S5059" s="1354"/>
      <c r="T5059" s="1354"/>
      <c r="U5059" s="1354"/>
      <c r="V5059" s="1354"/>
      <c r="W5059" s="1354"/>
      <c r="X5059" s="1354"/>
      <c r="Y5059" s="1354"/>
      <c r="Z5059" s="1354"/>
      <c r="AA5059" s="1354"/>
      <c r="AB5059" s="1354"/>
      <c r="AC5059" s="1507">
        <f t="shared" si="1806"/>
        <v>1400</v>
      </c>
      <c r="AD5059" s="1508">
        <f t="shared" si="1807"/>
        <v>9240</v>
      </c>
      <c r="AE5059" s="14">
        <f t="shared" si="1812"/>
        <v>15.2</v>
      </c>
      <c r="AF5059" s="14">
        <f t="shared" si="1808"/>
        <v>3.3333333333333335</v>
      </c>
      <c r="AG5059" s="14">
        <f t="shared" si="1809"/>
        <v>420</v>
      </c>
      <c r="AH5059" s="14">
        <f t="shared" si="1813"/>
        <v>404.8</v>
      </c>
      <c r="AI5059" s="14">
        <f t="shared" si="1814"/>
        <v>1349.3333333333333</v>
      </c>
      <c r="AJ5059" s="1354"/>
    </row>
    <row r="5060" spans="1:36" ht="15.75">
      <c r="A5060" s="1503">
        <v>276</v>
      </c>
      <c r="B5060" s="2303" t="s">
        <v>5045</v>
      </c>
      <c r="C5060" s="2237" t="s">
        <v>153</v>
      </c>
      <c r="D5060" s="2312">
        <v>10.57</v>
      </c>
      <c r="E5060" s="2394">
        <v>780</v>
      </c>
      <c r="F5060" s="1362">
        <f t="shared" si="1811"/>
        <v>8244.6</v>
      </c>
      <c r="G5060" s="2239"/>
      <c r="H5060" s="2394">
        <f t="shared" si="1810"/>
        <v>0</v>
      </c>
      <c r="I5060" s="2395" t="s">
        <v>4641</v>
      </c>
      <c r="J5060" s="2256" t="s">
        <v>318</v>
      </c>
      <c r="K5060" s="1354"/>
      <c r="L5060" s="2242"/>
      <c r="M5060" s="1354"/>
      <c r="N5060" s="2245">
        <v>210</v>
      </c>
      <c r="O5060" s="1354"/>
      <c r="P5060" s="1354">
        <v>90</v>
      </c>
      <c r="Q5060" s="1354"/>
      <c r="R5060" s="1354"/>
      <c r="S5060" s="1354"/>
      <c r="T5060" s="1354"/>
      <c r="U5060" s="1354"/>
      <c r="V5060" s="1354"/>
      <c r="W5060" s="1354"/>
      <c r="X5060" s="1354"/>
      <c r="Y5060" s="1354"/>
      <c r="Z5060" s="1354"/>
      <c r="AA5060" s="1354"/>
      <c r="AB5060" s="1354"/>
      <c r="AC5060" s="1507">
        <f t="shared" si="1806"/>
        <v>480</v>
      </c>
      <c r="AD5060" s="1508">
        <f t="shared" si="1807"/>
        <v>5073.6000000000004</v>
      </c>
      <c r="AE5060" s="14">
        <f t="shared" si="1812"/>
        <v>15.2</v>
      </c>
      <c r="AF5060" s="14">
        <f t="shared" si="1808"/>
        <v>100</v>
      </c>
      <c r="AG5060" s="14">
        <f t="shared" si="1809"/>
        <v>4.8</v>
      </c>
      <c r="AH5060" s="14">
        <f t="shared" si="1813"/>
        <v>-10.399999999999999</v>
      </c>
      <c r="AI5060" s="14">
        <f t="shared" si="1814"/>
        <v>-1040</v>
      </c>
      <c r="AJ5060" s="1354"/>
    </row>
    <row r="5061" spans="1:36" ht="15.75">
      <c r="A5061" s="1503">
        <v>278</v>
      </c>
      <c r="B5061" s="2303" t="s">
        <v>5047</v>
      </c>
      <c r="C5061" s="2237" t="s">
        <v>153</v>
      </c>
      <c r="D5061" s="2312">
        <v>3.73</v>
      </c>
      <c r="E5061" s="2394">
        <v>1590</v>
      </c>
      <c r="F5061" s="1362">
        <f t="shared" si="1811"/>
        <v>5930.7</v>
      </c>
      <c r="G5061" s="2239"/>
      <c r="H5061" s="2394">
        <f t="shared" si="1810"/>
        <v>0</v>
      </c>
      <c r="I5061" s="2395" t="s">
        <v>4641</v>
      </c>
      <c r="J5061" s="2256" t="s">
        <v>321</v>
      </c>
      <c r="K5061" s="1354"/>
      <c r="L5061" s="2242"/>
      <c r="M5061" s="1354"/>
      <c r="N5061" s="2245">
        <v>1073</v>
      </c>
      <c r="O5061" s="1354">
        <v>432</v>
      </c>
      <c r="P5061" s="1354">
        <v>25</v>
      </c>
      <c r="Q5061" s="1354"/>
      <c r="R5061" s="1354"/>
      <c r="S5061" s="1354"/>
      <c r="T5061" s="1354"/>
      <c r="U5061" s="1354"/>
      <c r="V5061" s="1354"/>
      <c r="W5061" s="1354"/>
      <c r="X5061" s="1354"/>
      <c r="Y5061" s="1354"/>
      <c r="Z5061" s="1354"/>
      <c r="AA5061" s="1354"/>
      <c r="AB5061" s="1354"/>
      <c r="AC5061" s="1507">
        <f t="shared" si="1806"/>
        <v>60</v>
      </c>
      <c r="AD5061" s="1508">
        <f t="shared" si="1807"/>
        <v>223.8</v>
      </c>
      <c r="AE5061" s="14">
        <f t="shared" si="1812"/>
        <v>9.1333333333333329</v>
      </c>
      <c r="AF5061" s="14">
        <f t="shared" si="1808"/>
        <v>510</v>
      </c>
      <c r="AG5061" s="14">
        <f t="shared" si="1809"/>
        <v>0.11764705882352941</v>
      </c>
      <c r="AH5061" s="14">
        <f t="shared" si="1813"/>
        <v>-9.0156862745098039</v>
      </c>
      <c r="AI5061" s="14">
        <f t="shared" si="1814"/>
        <v>-4598</v>
      </c>
      <c r="AJ5061" s="1354"/>
    </row>
    <row r="5062" spans="1:36" ht="15.75">
      <c r="A5062" s="1503">
        <v>280</v>
      </c>
      <c r="B5062" s="2303" t="s">
        <v>5048</v>
      </c>
      <c r="C5062" s="2237" t="s">
        <v>153</v>
      </c>
      <c r="D5062" s="2312">
        <v>5</v>
      </c>
      <c r="E5062" s="2394">
        <v>14</v>
      </c>
      <c r="F5062" s="1362">
        <f t="shared" si="1811"/>
        <v>70</v>
      </c>
      <c r="G5062" s="2239"/>
      <c r="H5062" s="2394">
        <f t="shared" si="1810"/>
        <v>0</v>
      </c>
      <c r="I5062" s="2395" t="s">
        <v>2851</v>
      </c>
      <c r="J5062" s="2256" t="s">
        <v>311</v>
      </c>
      <c r="K5062" s="1354"/>
      <c r="L5062" s="2242"/>
      <c r="M5062" s="1354"/>
      <c r="N5062" s="2245"/>
      <c r="O5062" s="1354"/>
      <c r="P5062" s="1354"/>
      <c r="Q5062" s="1354"/>
      <c r="R5062" s="1354"/>
      <c r="S5062" s="1354"/>
      <c r="T5062" s="1354"/>
      <c r="U5062" s="1354"/>
      <c r="V5062" s="1354"/>
      <c r="W5062" s="1354"/>
      <c r="X5062" s="1354"/>
      <c r="Y5062" s="1354"/>
      <c r="Z5062" s="1354"/>
      <c r="AA5062" s="1354"/>
      <c r="AB5062" s="1354"/>
      <c r="AC5062" s="1507">
        <f t="shared" si="1806"/>
        <v>14</v>
      </c>
      <c r="AD5062" s="1508">
        <f t="shared" si="1807"/>
        <v>70</v>
      </c>
      <c r="AE5062" s="14">
        <f t="shared" si="1812"/>
        <v>8.1</v>
      </c>
      <c r="AF5062" s="14">
        <f t="shared" si="1808"/>
        <v>0</v>
      </c>
      <c r="AG5062" s="14" t="e">
        <f t="shared" si="1809"/>
        <v>#DIV/0!</v>
      </c>
      <c r="AH5062" s="14" t="e">
        <f t="shared" si="1813"/>
        <v>#DIV/0!</v>
      </c>
      <c r="AI5062" s="14">
        <f t="shared" si="1814"/>
        <v>14</v>
      </c>
      <c r="AJ5062" s="1354"/>
    </row>
    <row r="5063" spans="1:36" ht="15.75">
      <c r="A5063" s="1503">
        <v>283</v>
      </c>
      <c r="B5063" s="2303" t="s">
        <v>5049</v>
      </c>
      <c r="C5063" s="2237" t="s">
        <v>262</v>
      </c>
      <c r="D5063" s="2312">
        <v>0.01</v>
      </c>
      <c r="E5063" s="2394">
        <v>1140</v>
      </c>
      <c r="F5063" s="1362">
        <f t="shared" si="1811"/>
        <v>11.4</v>
      </c>
      <c r="G5063" s="2239"/>
      <c r="H5063" s="2394">
        <f t="shared" si="1810"/>
        <v>0</v>
      </c>
      <c r="I5063" s="2395" t="s">
        <v>5046</v>
      </c>
      <c r="J5063" s="2256" t="s">
        <v>74</v>
      </c>
      <c r="K5063" s="1354"/>
      <c r="L5063" s="2242"/>
      <c r="M5063" s="1354"/>
      <c r="N5063" s="2245">
        <v>120</v>
      </c>
      <c r="O5063" s="1354">
        <v>60</v>
      </c>
      <c r="P5063" s="1354"/>
      <c r="Q5063" s="1354"/>
      <c r="R5063" s="1354"/>
      <c r="S5063" s="1354"/>
      <c r="T5063" s="1354"/>
      <c r="U5063" s="1354"/>
      <c r="V5063" s="1354"/>
      <c r="W5063" s="1354"/>
      <c r="X5063" s="1354"/>
      <c r="Y5063" s="1354"/>
      <c r="Z5063" s="1354"/>
      <c r="AA5063" s="1354"/>
      <c r="AB5063" s="1354"/>
      <c r="AC5063" s="1507">
        <f t="shared" si="1806"/>
        <v>960</v>
      </c>
      <c r="AD5063" s="1508">
        <f t="shared" si="1807"/>
        <v>9.6</v>
      </c>
      <c r="AE5063" s="14">
        <f t="shared" si="1812"/>
        <v>13.2</v>
      </c>
      <c r="AF5063" s="14">
        <f t="shared" si="1808"/>
        <v>60</v>
      </c>
      <c r="AG5063" s="14">
        <f t="shared" si="1809"/>
        <v>16</v>
      </c>
      <c r="AH5063" s="14">
        <f t="shared" si="1813"/>
        <v>2.8000000000000007</v>
      </c>
      <c r="AI5063" s="14">
        <f t="shared" si="1814"/>
        <v>168</v>
      </c>
      <c r="AJ5063" s="1354"/>
    </row>
    <row r="5064" spans="1:36" ht="15.75">
      <c r="A5064" s="1503">
        <v>284</v>
      </c>
      <c r="B5064" s="2303" t="s">
        <v>5050</v>
      </c>
      <c r="C5064" s="2237" t="s">
        <v>262</v>
      </c>
      <c r="D5064" s="2312">
        <v>0.01</v>
      </c>
      <c r="E5064" s="2394">
        <v>600</v>
      </c>
      <c r="F5064" s="1362">
        <f t="shared" si="1811"/>
        <v>6</v>
      </c>
      <c r="G5064" s="2239"/>
      <c r="H5064" s="2394">
        <f t="shared" si="1810"/>
        <v>0</v>
      </c>
      <c r="I5064" s="2395" t="s">
        <v>5046</v>
      </c>
      <c r="J5064" s="2256" t="s">
        <v>2714</v>
      </c>
      <c r="K5064" s="1354"/>
      <c r="L5064" s="2242"/>
      <c r="M5064" s="1354"/>
      <c r="N5064" s="2245"/>
      <c r="O5064" s="1354">
        <v>120</v>
      </c>
      <c r="P5064" s="1354"/>
      <c r="Q5064" s="1354"/>
      <c r="R5064" s="1354"/>
      <c r="S5064" s="1354"/>
      <c r="T5064" s="1354"/>
      <c r="U5064" s="1354"/>
      <c r="V5064" s="1354"/>
      <c r="W5064" s="1354"/>
      <c r="X5064" s="1354"/>
      <c r="Y5064" s="1354"/>
      <c r="Z5064" s="1354"/>
      <c r="AA5064" s="1354"/>
      <c r="AB5064" s="1354"/>
      <c r="AC5064" s="1507">
        <f t="shared" si="1806"/>
        <v>480</v>
      </c>
      <c r="AD5064" s="1508">
        <f t="shared" si="1807"/>
        <v>4.8</v>
      </c>
      <c r="AE5064" s="14">
        <f t="shared" si="1812"/>
        <v>15.233333333333333</v>
      </c>
      <c r="AF5064" s="14">
        <f t="shared" si="1808"/>
        <v>40</v>
      </c>
      <c r="AG5064" s="14">
        <f t="shared" si="1809"/>
        <v>12</v>
      </c>
      <c r="AH5064" s="14">
        <f t="shared" si="1813"/>
        <v>-3.2333333333333325</v>
      </c>
      <c r="AI5064" s="14">
        <f t="shared" si="1814"/>
        <v>-129.33333333333326</v>
      </c>
      <c r="AJ5064" s="1354"/>
    </row>
    <row r="5065" spans="1:36" ht="15.75">
      <c r="A5065" s="1503">
        <v>285</v>
      </c>
      <c r="B5065" s="2303" t="s">
        <v>5051</v>
      </c>
      <c r="C5065" s="2237" t="s">
        <v>153</v>
      </c>
      <c r="D5065" s="2312">
        <v>6.53</v>
      </c>
      <c r="E5065" s="2394">
        <v>2460</v>
      </c>
      <c r="F5065" s="1362">
        <f t="shared" si="1811"/>
        <v>16063.800000000001</v>
      </c>
      <c r="G5065" s="2239"/>
      <c r="H5065" s="2394">
        <f t="shared" si="1810"/>
        <v>0</v>
      </c>
      <c r="I5065" s="2395" t="s">
        <v>4641</v>
      </c>
      <c r="J5065" s="2256" t="s">
        <v>3254</v>
      </c>
      <c r="K5065" s="1354"/>
      <c r="L5065" s="2242"/>
      <c r="M5065" s="1354"/>
      <c r="N5065" s="2245">
        <v>330</v>
      </c>
      <c r="O5065" s="1354">
        <v>270</v>
      </c>
      <c r="P5065" s="1354"/>
      <c r="Q5065" s="1354"/>
      <c r="R5065" s="1354"/>
      <c r="S5065" s="1354"/>
      <c r="T5065" s="1354"/>
      <c r="U5065" s="1354"/>
      <c r="V5065" s="1354"/>
      <c r="W5065" s="1354"/>
      <c r="X5065" s="1354"/>
      <c r="Y5065" s="1354"/>
      <c r="Z5065" s="1354"/>
      <c r="AA5065" s="1354"/>
      <c r="AB5065" s="1354"/>
      <c r="AC5065" s="1507">
        <f t="shared" si="1806"/>
        <v>1860</v>
      </c>
      <c r="AD5065" s="1508">
        <f t="shared" si="1807"/>
        <v>12145.800000000001</v>
      </c>
      <c r="AE5065" s="14">
        <f t="shared" si="1812"/>
        <v>16.233333333333334</v>
      </c>
      <c r="AF5065" s="14">
        <f t="shared" si="1808"/>
        <v>200</v>
      </c>
      <c r="AG5065" s="14">
        <f t="shared" si="1809"/>
        <v>9.3000000000000007</v>
      </c>
      <c r="AH5065" s="14">
        <f t="shared" si="1813"/>
        <v>-6.9333333333333336</v>
      </c>
      <c r="AI5065" s="14">
        <f t="shared" si="1814"/>
        <v>-1386.666666666667</v>
      </c>
      <c r="AJ5065" s="1354"/>
    </row>
    <row r="5066" spans="1:36" ht="15.75">
      <c r="A5066" s="1503">
        <v>286</v>
      </c>
      <c r="B5066" s="2303" t="s">
        <v>5052</v>
      </c>
      <c r="C5066" s="2237" t="s">
        <v>153</v>
      </c>
      <c r="D5066" s="2312">
        <v>4.47</v>
      </c>
      <c r="E5066" s="2394">
        <v>360</v>
      </c>
      <c r="F5066" s="1362">
        <f t="shared" si="1811"/>
        <v>1609.1999999999998</v>
      </c>
      <c r="G5066" s="2239"/>
      <c r="H5066" s="2394">
        <f t="shared" si="1810"/>
        <v>0</v>
      </c>
      <c r="I5066" s="2395" t="s">
        <v>4641</v>
      </c>
      <c r="J5066" s="2256" t="s">
        <v>320</v>
      </c>
      <c r="K5066" s="1354"/>
      <c r="L5066" s="2242"/>
      <c r="M5066" s="1354"/>
      <c r="N5066" s="2245">
        <v>60</v>
      </c>
      <c r="O5066" s="1354">
        <v>10</v>
      </c>
      <c r="P5066" s="1354">
        <v>32</v>
      </c>
      <c r="Q5066" s="1354"/>
      <c r="R5066" s="1354"/>
      <c r="S5066" s="1354"/>
      <c r="T5066" s="1354"/>
      <c r="U5066" s="1354"/>
      <c r="V5066" s="1354"/>
      <c r="W5066" s="1354"/>
      <c r="X5066" s="1354"/>
      <c r="Y5066" s="1354"/>
      <c r="Z5066" s="1354"/>
      <c r="AA5066" s="1354"/>
      <c r="AB5066" s="1354"/>
      <c r="AC5066" s="1507">
        <f t="shared" si="1806"/>
        <v>258</v>
      </c>
      <c r="AD5066" s="1508">
        <f t="shared" si="1807"/>
        <v>1153.26</v>
      </c>
      <c r="AE5066" s="14">
        <f t="shared" si="1812"/>
        <v>14.2</v>
      </c>
      <c r="AF5066" s="14">
        <f t="shared" si="1808"/>
        <v>34</v>
      </c>
      <c r="AG5066" s="14">
        <f t="shared" si="1809"/>
        <v>7.5882352941176467</v>
      </c>
      <c r="AH5066" s="14">
        <f t="shared" si="1813"/>
        <v>-6.6117647058823525</v>
      </c>
      <c r="AI5066" s="14">
        <f t="shared" si="1814"/>
        <v>-224.79999999999995</v>
      </c>
      <c r="AJ5066" s="1354"/>
    </row>
    <row r="5067" spans="1:36" ht="15.75">
      <c r="A5067" s="1503">
        <v>288</v>
      </c>
      <c r="B5067" s="2372" t="s">
        <v>5633</v>
      </c>
      <c r="C5067" s="2396" t="s">
        <v>153</v>
      </c>
      <c r="D5067" s="2347">
        <v>4.49</v>
      </c>
      <c r="E5067" s="2397">
        <v>300</v>
      </c>
      <c r="F5067" s="1362">
        <f t="shared" si="1811"/>
        <v>1347</v>
      </c>
      <c r="G5067" s="2354"/>
      <c r="H5067" s="2394">
        <f t="shared" si="1810"/>
        <v>0</v>
      </c>
      <c r="I5067" s="2395" t="s">
        <v>5634</v>
      </c>
      <c r="J5067" s="2256" t="s">
        <v>5635</v>
      </c>
      <c r="K5067" s="1354"/>
      <c r="L5067" s="2242"/>
      <c r="M5067" s="1354"/>
      <c r="N5067" s="2245">
        <v>120</v>
      </c>
      <c r="O5067" s="1354">
        <v>30</v>
      </c>
      <c r="P5067" s="1354"/>
      <c r="Q5067" s="1354"/>
      <c r="R5067" s="1354"/>
      <c r="S5067" s="1354"/>
      <c r="T5067" s="1354"/>
      <c r="U5067" s="1354"/>
      <c r="V5067" s="1354"/>
      <c r="W5067" s="1354"/>
      <c r="X5067" s="1354"/>
      <c r="Y5067" s="1354"/>
      <c r="Z5067" s="1354"/>
      <c r="AA5067" s="1354"/>
      <c r="AB5067" s="1354"/>
      <c r="AC5067" s="1507">
        <f t="shared" si="1806"/>
        <v>150</v>
      </c>
      <c r="AD5067" s="1508">
        <f t="shared" si="1807"/>
        <v>673.5</v>
      </c>
      <c r="AE5067" s="14">
        <f t="shared" si="1812"/>
        <v>12.533333333333333</v>
      </c>
      <c r="AF5067" s="14">
        <f t="shared" si="1808"/>
        <v>50</v>
      </c>
      <c r="AG5067" s="14">
        <f t="shared" si="1809"/>
        <v>3</v>
      </c>
      <c r="AH5067" s="14">
        <f t="shared" si="1813"/>
        <v>-9.5333333333333332</v>
      </c>
      <c r="AI5067" s="14">
        <f t="shared" si="1814"/>
        <v>-476.66666666666663</v>
      </c>
      <c r="AJ5067" s="1354"/>
    </row>
    <row r="5068" spans="1:36" ht="15.75">
      <c r="A5068" s="1503">
        <v>289</v>
      </c>
      <c r="B5068" s="2372" t="s">
        <v>1095</v>
      </c>
      <c r="C5068" s="2396" t="s">
        <v>153</v>
      </c>
      <c r="D5068" s="2347">
        <v>11.24</v>
      </c>
      <c r="E5068" s="2397">
        <v>210</v>
      </c>
      <c r="F5068" s="1362">
        <f t="shared" si="1811"/>
        <v>2360.4</v>
      </c>
      <c r="G5068" s="2354"/>
      <c r="H5068" s="2394">
        <f t="shared" si="1810"/>
        <v>0</v>
      </c>
      <c r="I5068" s="2395" t="s">
        <v>5634</v>
      </c>
      <c r="J5068" s="2256" t="s">
        <v>5636</v>
      </c>
      <c r="K5068" s="1354"/>
      <c r="L5068" s="2242"/>
      <c r="M5068" s="1354"/>
      <c r="N5068" s="2245"/>
      <c r="O5068" s="1354"/>
      <c r="P5068" s="1354"/>
      <c r="Q5068" s="1354"/>
      <c r="R5068" s="1354"/>
      <c r="S5068" s="1354"/>
      <c r="T5068" s="1354"/>
      <c r="U5068" s="1354"/>
      <c r="V5068" s="1354"/>
      <c r="W5068" s="1354"/>
      <c r="X5068" s="1354"/>
      <c r="Y5068" s="1354"/>
      <c r="Z5068" s="1354"/>
      <c r="AA5068" s="1354"/>
      <c r="AB5068" s="1354"/>
      <c r="AC5068" s="1507">
        <f t="shared" si="1806"/>
        <v>210</v>
      </c>
      <c r="AD5068" s="1508">
        <f t="shared" si="1807"/>
        <v>2360.4</v>
      </c>
      <c r="AE5068" s="14">
        <f t="shared" si="1812"/>
        <v>26.966666666666665</v>
      </c>
      <c r="AF5068" s="14">
        <f t="shared" si="1808"/>
        <v>0</v>
      </c>
      <c r="AG5068" s="14" t="e">
        <f t="shared" si="1809"/>
        <v>#DIV/0!</v>
      </c>
      <c r="AH5068" s="14" t="e">
        <f t="shared" si="1813"/>
        <v>#DIV/0!</v>
      </c>
      <c r="AI5068" s="14">
        <f t="shared" si="1814"/>
        <v>210</v>
      </c>
      <c r="AJ5068" s="1354"/>
    </row>
    <row r="5069" spans="1:36" ht="15.75">
      <c r="A5069" s="1503">
        <v>290</v>
      </c>
      <c r="B5069" s="2372" t="s">
        <v>1177</v>
      </c>
      <c r="C5069" s="2398" t="s">
        <v>153</v>
      </c>
      <c r="D5069" s="2353">
        <v>4.7300000000000004</v>
      </c>
      <c r="E5069" s="2397"/>
      <c r="F5069" s="1362">
        <f t="shared" si="1811"/>
        <v>0</v>
      </c>
      <c r="G5069" s="2399">
        <v>840</v>
      </c>
      <c r="H5069" s="2394">
        <f t="shared" si="1810"/>
        <v>3973.2000000000003</v>
      </c>
      <c r="I5069" s="2395" t="s">
        <v>9305</v>
      </c>
      <c r="J5069" s="2256" t="s">
        <v>9306</v>
      </c>
      <c r="K5069" s="1354"/>
      <c r="L5069" s="2242"/>
      <c r="M5069" s="1354"/>
      <c r="N5069" s="2245">
        <v>150</v>
      </c>
      <c r="O5069" s="1354"/>
      <c r="P5069" s="1354">
        <v>30</v>
      </c>
      <c r="Q5069" s="1354"/>
      <c r="R5069" s="1354"/>
      <c r="S5069" s="1354"/>
      <c r="T5069" s="1354"/>
      <c r="U5069" s="1354"/>
      <c r="V5069" s="1354"/>
      <c r="W5069" s="1354"/>
      <c r="X5069" s="1354"/>
      <c r="Y5069" s="1354"/>
      <c r="Z5069" s="1354"/>
      <c r="AA5069" s="1354"/>
      <c r="AB5069" s="1354"/>
      <c r="AC5069" s="1507">
        <f t="shared" si="1806"/>
        <v>660</v>
      </c>
      <c r="AD5069" s="1508">
        <f t="shared" si="1807"/>
        <v>3121.8</v>
      </c>
      <c r="AE5069" s="14">
        <f t="shared" si="1812"/>
        <v>18.666666666666668</v>
      </c>
      <c r="AF5069" s="14">
        <f t="shared" si="1808"/>
        <v>60</v>
      </c>
      <c r="AG5069" s="14">
        <f t="shared" si="1809"/>
        <v>11</v>
      </c>
      <c r="AH5069" s="14">
        <f t="shared" si="1813"/>
        <v>-7.6666666666666679</v>
      </c>
      <c r="AI5069" s="14">
        <f t="shared" si="1814"/>
        <v>-460</v>
      </c>
      <c r="AJ5069" s="1354"/>
    </row>
    <row r="5070" spans="1:36" ht="15.75">
      <c r="A5070" s="1503">
        <v>291</v>
      </c>
      <c r="B5070" s="2372" t="s">
        <v>9307</v>
      </c>
      <c r="C5070" s="2398" t="s">
        <v>153</v>
      </c>
      <c r="D5070" s="2353">
        <v>5.17</v>
      </c>
      <c r="E5070" s="2397"/>
      <c r="F5070" s="1362"/>
      <c r="G5070" s="2399">
        <v>840</v>
      </c>
      <c r="H5070" s="2400">
        <f t="shared" si="1810"/>
        <v>4342.8</v>
      </c>
      <c r="I5070" s="2395" t="s">
        <v>9305</v>
      </c>
      <c r="J5070" s="2256" t="s">
        <v>9308</v>
      </c>
      <c r="K5070" s="1354"/>
      <c r="L5070" s="2242"/>
      <c r="M5070" s="1354"/>
      <c r="N5070" s="2245"/>
      <c r="O5070" s="1354"/>
      <c r="P5070" s="1354">
        <v>120</v>
      </c>
      <c r="Q5070" s="1354"/>
      <c r="R5070" s="1354"/>
      <c r="S5070" s="1354"/>
      <c r="T5070" s="1354"/>
      <c r="U5070" s="1354"/>
      <c r="V5070" s="1354"/>
      <c r="W5070" s="1354"/>
      <c r="X5070" s="1354"/>
      <c r="Y5070" s="1354"/>
      <c r="Z5070" s="1354"/>
      <c r="AA5070" s="1354"/>
      <c r="AB5070" s="1354"/>
      <c r="AC5070" s="1507">
        <f t="shared" si="1806"/>
        <v>720</v>
      </c>
      <c r="AD5070" s="1508">
        <f t="shared" si="1807"/>
        <v>3722.4</v>
      </c>
      <c r="AE5070" s="14">
        <f t="shared" si="1812"/>
        <v>18.766666666666666</v>
      </c>
      <c r="AF5070" s="14">
        <f t="shared" si="1808"/>
        <v>40</v>
      </c>
      <c r="AG5070" s="14">
        <f t="shared" si="1809"/>
        <v>18</v>
      </c>
      <c r="AH5070" s="14">
        <f t="shared" si="1813"/>
        <v>-0.76666666666666572</v>
      </c>
      <c r="AI5070" s="14">
        <f t="shared" si="1814"/>
        <v>-30.666666666666629</v>
      </c>
      <c r="AJ5070" s="1354"/>
    </row>
    <row r="5071" spans="1:36" ht="15.75">
      <c r="A5071" s="1503">
        <v>292</v>
      </c>
      <c r="B5071" s="2372" t="s">
        <v>9309</v>
      </c>
      <c r="C5071" s="2398" t="s">
        <v>153</v>
      </c>
      <c r="D5071" s="2353">
        <v>5.77</v>
      </c>
      <c r="E5071" s="2397"/>
      <c r="F5071" s="1362"/>
      <c r="G5071" s="2399">
        <v>900</v>
      </c>
      <c r="H5071" s="2400">
        <f t="shared" si="1810"/>
        <v>5193</v>
      </c>
      <c r="I5071" s="2395" t="s">
        <v>9305</v>
      </c>
      <c r="J5071" s="2256" t="s">
        <v>9310</v>
      </c>
      <c r="K5071" s="1354"/>
      <c r="L5071" s="2242"/>
      <c r="M5071" s="1354"/>
      <c r="N5071" s="2245"/>
      <c r="O5071" s="1354"/>
      <c r="P5071" s="1354">
        <v>120</v>
      </c>
      <c r="Q5071" s="1354"/>
      <c r="R5071" s="1354"/>
      <c r="S5071" s="1354"/>
      <c r="T5071" s="1354"/>
      <c r="U5071" s="1354"/>
      <c r="V5071" s="1354"/>
      <c r="W5071" s="1354"/>
      <c r="X5071" s="1354"/>
      <c r="Y5071" s="1354"/>
      <c r="Z5071" s="1354"/>
      <c r="AA5071" s="1354"/>
      <c r="AB5071" s="1354"/>
      <c r="AC5071" s="1507">
        <f t="shared" si="1806"/>
        <v>780</v>
      </c>
      <c r="AD5071" s="1508">
        <f t="shared" si="1807"/>
        <v>4500.5999999999995</v>
      </c>
      <c r="AE5071" s="14">
        <f t="shared" si="1812"/>
        <v>16.133333333333333</v>
      </c>
      <c r="AF5071" s="14">
        <f t="shared" si="1808"/>
        <v>40</v>
      </c>
      <c r="AG5071" s="14">
        <f t="shared" si="1809"/>
        <v>19.5</v>
      </c>
      <c r="AH5071" s="14">
        <f t="shared" si="1813"/>
        <v>3.3666666666666671</v>
      </c>
      <c r="AI5071" s="14">
        <f t="shared" si="1814"/>
        <v>134.66666666666674</v>
      </c>
      <c r="AJ5071" s="1354"/>
    </row>
    <row r="5072" spans="1:36" ht="15.75">
      <c r="A5072" s="1503">
        <v>293</v>
      </c>
      <c r="B5072" s="2372" t="s">
        <v>5637</v>
      </c>
      <c r="C5072" s="2398" t="s">
        <v>153</v>
      </c>
      <c r="D5072" s="2397">
        <v>1</v>
      </c>
      <c r="E5072" s="2397">
        <v>510</v>
      </c>
      <c r="F5072" s="1362">
        <f t="shared" ref="F5072:F5077" si="1815">D5072*E5072</f>
        <v>510</v>
      </c>
      <c r="G5072" s="2397"/>
      <c r="H5072" s="2400">
        <f t="shared" si="1810"/>
        <v>0</v>
      </c>
      <c r="I5072" s="2395" t="s">
        <v>5638</v>
      </c>
      <c r="J5072" s="2256" t="s">
        <v>3979</v>
      </c>
      <c r="K5072" s="1354"/>
      <c r="L5072" s="2242"/>
      <c r="M5072" s="1354"/>
      <c r="N5072" s="2245">
        <v>330</v>
      </c>
      <c r="O5072" s="1354"/>
      <c r="P5072" s="1354">
        <v>80</v>
      </c>
      <c r="Q5072" s="1354"/>
      <c r="R5072" s="1354"/>
      <c r="S5072" s="1354"/>
      <c r="T5072" s="1354"/>
      <c r="U5072" s="1354"/>
      <c r="V5072" s="1354"/>
      <c r="W5072" s="1354"/>
      <c r="X5072" s="1354"/>
      <c r="Y5072" s="1354"/>
      <c r="Z5072" s="1354"/>
      <c r="AA5072" s="1354"/>
      <c r="AB5072" s="1354"/>
      <c r="AC5072" s="1507">
        <f t="shared" si="1806"/>
        <v>100</v>
      </c>
      <c r="AD5072" s="1508">
        <f t="shared" si="1807"/>
        <v>100</v>
      </c>
      <c r="AE5072" s="14">
        <f t="shared" si="1812"/>
        <v>11.133333333333333</v>
      </c>
      <c r="AF5072" s="14">
        <f t="shared" si="1808"/>
        <v>136.66666666666666</v>
      </c>
      <c r="AG5072" s="14">
        <f t="shared" si="1809"/>
        <v>0.73170731707317083</v>
      </c>
      <c r="AH5072" s="14">
        <f t="shared" si="1813"/>
        <v>-10.401626016260161</v>
      </c>
      <c r="AI5072" s="14">
        <f t="shared" si="1814"/>
        <v>-1421.5555555555554</v>
      </c>
      <c r="AJ5072" s="1354"/>
    </row>
    <row r="5073" spans="1:36" ht="15.75">
      <c r="A5073" s="1503">
        <v>294</v>
      </c>
      <c r="B5073" s="2372" t="s">
        <v>1197</v>
      </c>
      <c r="C5073" s="2398" t="s">
        <v>153</v>
      </c>
      <c r="D5073" s="2353">
        <v>3.64</v>
      </c>
      <c r="E5073" s="2397">
        <v>480</v>
      </c>
      <c r="F5073" s="1362">
        <f t="shared" si="1815"/>
        <v>1747.2</v>
      </c>
      <c r="G5073" s="2354"/>
      <c r="H5073" s="2400">
        <f t="shared" si="1810"/>
        <v>0</v>
      </c>
      <c r="I5073" s="2395" t="s">
        <v>5634</v>
      </c>
      <c r="J5073" s="2256" t="s">
        <v>5639</v>
      </c>
      <c r="K5073" s="1354"/>
      <c r="L5073" s="2242"/>
      <c r="M5073" s="1354"/>
      <c r="N5073" s="2245"/>
      <c r="O5073" s="1354"/>
      <c r="P5073" s="1354"/>
      <c r="Q5073" s="1354"/>
      <c r="R5073" s="1354"/>
      <c r="S5073" s="1354"/>
      <c r="T5073" s="1354"/>
      <c r="U5073" s="1354"/>
      <c r="V5073" s="1354"/>
      <c r="W5073" s="1354"/>
      <c r="X5073" s="1354"/>
      <c r="Y5073" s="1354"/>
      <c r="Z5073" s="1354"/>
      <c r="AA5073" s="1354"/>
      <c r="AB5073" s="1354"/>
      <c r="AC5073" s="1507">
        <f t="shared" si="1806"/>
        <v>480</v>
      </c>
      <c r="AD5073" s="1508">
        <f t="shared" si="1807"/>
        <v>1747.2</v>
      </c>
      <c r="AE5073" s="14">
        <f t="shared" si="1812"/>
        <v>9.5</v>
      </c>
      <c r="AF5073" s="14">
        <f t="shared" si="1808"/>
        <v>0</v>
      </c>
      <c r="AG5073" s="14" t="e">
        <f t="shared" si="1809"/>
        <v>#DIV/0!</v>
      </c>
      <c r="AH5073" s="14" t="e">
        <f t="shared" si="1813"/>
        <v>#DIV/0!</v>
      </c>
      <c r="AI5073" s="14">
        <f t="shared" si="1814"/>
        <v>480</v>
      </c>
      <c r="AJ5073" s="1354"/>
    </row>
    <row r="5074" spans="1:36" ht="15.75">
      <c r="A5074" s="1503">
        <v>295</v>
      </c>
      <c r="B5074" s="2372" t="s">
        <v>1198</v>
      </c>
      <c r="C5074" s="2396" t="s">
        <v>153</v>
      </c>
      <c r="D5074" s="2347">
        <v>4.99</v>
      </c>
      <c r="E5074" s="2397">
        <v>360</v>
      </c>
      <c r="F5074" s="1362">
        <f t="shared" si="1815"/>
        <v>1796.4</v>
      </c>
      <c r="G5074" s="2354"/>
      <c r="H5074" s="2400">
        <f t="shared" si="1810"/>
        <v>0</v>
      </c>
      <c r="I5074" s="2395" t="s">
        <v>5634</v>
      </c>
      <c r="J5074" s="2256" t="s">
        <v>5640</v>
      </c>
      <c r="K5074" s="1354"/>
      <c r="L5074" s="2242"/>
      <c r="M5074" s="1354"/>
      <c r="N5074" s="2245"/>
      <c r="O5074" s="1354"/>
      <c r="P5074" s="1354"/>
      <c r="Q5074" s="1354"/>
      <c r="R5074" s="1354"/>
      <c r="S5074" s="1354"/>
      <c r="T5074" s="1354"/>
      <c r="U5074" s="1354"/>
      <c r="V5074" s="1354"/>
      <c r="W5074" s="1354"/>
      <c r="X5074" s="1354"/>
      <c r="Y5074" s="1354"/>
      <c r="Z5074" s="1354"/>
      <c r="AA5074" s="1354"/>
      <c r="AB5074" s="1354"/>
      <c r="AC5074" s="1507">
        <f t="shared" si="1806"/>
        <v>360</v>
      </c>
      <c r="AD5074" s="1508">
        <f t="shared" si="1807"/>
        <v>1796.4</v>
      </c>
      <c r="AE5074" s="14">
        <f t="shared" si="1812"/>
        <v>15.9</v>
      </c>
      <c r="AF5074" s="14">
        <f t="shared" si="1808"/>
        <v>0</v>
      </c>
      <c r="AG5074" s="14" t="e">
        <f t="shared" si="1809"/>
        <v>#DIV/0!</v>
      </c>
      <c r="AH5074" s="14" t="e">
        <f t="shared" si="1813"/>
        <v>#DIV/0!</v>
      </c>
      <c r="AI5074" s="14">
        <f t="shared" si="1814"/>
        <v>360</v>
      </c>
      <c r="AJ5074" s="1354"/>
    </row>
    <row r="5075" spans="1:36" ht="15.75">
      <c r="A5075" s="1503">
        <v>297</v>
      </c>
      <c r="B5075" s="2303" t="s">
        <v>6164</v>
      </c>
      <c r="C5075" s="2311" t="s">
        <v>66</v>
      </c>
      <c r="D5075" s="2312">
        <v>1</v>
      </c>
      <c r="E5075" s="2401">
        <v>5291</v>
      </c>
      <c r="F5075" s="1362">
        <f t="shared" si="1815"/>
        <v>5291</v>
      </c>
      <c r="G5075" s="2239"/>
      <c r="H5075" s="2400">
        <f t="shared" si="1810"/>
        <v>0</v>
      </c>
      <c r="I5075" s="2395" t="s">
        <v>6165</v>
      </c>
      <c r="J5075" s="2256" t="s">
        <v>3250</v>
      </c>
      <c r="K5075" s="1354"/>
      <c r="L5075" s="2242"/>
      <c r="M5075" s="1354"/>
      <c r="N5075" s="2245">
        <v>1426</v>
      </c>
      <c r="O5075" s="1354">
        <v>1535</v>
      </c>
      <c r="P5075" s="1354">
        <v>1385</v>
      </c>
      <c r="Q5075" s="1354"/>
      <c r="R5075" s="1354"/>
      <c r="S5075" s="1354"/>
      <c r="T5075" s="1354"/>
      <c r="U5075" s="1354"/>
      <c r="V5075" s="1354"/>
      <c r="W5075" s="1354"/>
      <c r="X5075" s="1354"/>
      <c r="Y5075" s="1354"/>
      <c r="Z5075" s="1354"/>
      <c r="AA5075" s="1354"/>
      <c r="AB5075" s="1354"/>
      <c r="AC5075" s="1507">
        <f t="shared" si="1806"/>
        <v>945</v>
      </c>
      <c r="AD5075" s="1508">
        <f t="shared" si="1807"/>
        <v>945</v>
      </c>
      <c r="AE5075" s="14">
        <f t="shared" si="1812"/>
        <v>1.9666666666666666</v>
      </c>
      <c r="AF5075" s="14">
        <f t="shared" si="1808"/>
        <v>1448.6666666666667</v>
      </c>
      <c r="AG5075" s="14">
        <f t="shared" si="1809"/>
        <v>0.6523239760699493</v>
      </c>
      <c r="AH5075" s="14">
        <f t="shared" si="1813"/>
        <v>-1.3143426905967173</v>
      </c>
      <c r="AI5075" s="14">
        <f t="shared" si="1814"/>
        <v>-1904.0444444444443</v>
      </c>
      <c r="AJ5075" s="1354"/>
    </row>
    <row r="5076" spans="1:36" ht="15.75">
      <c r="A5076" s="1503">
        <v>300</v>
      </c>
      <c r="B5076" s="2303" t="s">
        <v>6166</v>
      </c>
      <c r="C5076" s="2311" t="s">
        <v>66</v>
      </c>
      <c r="D5076" s="2312">
        <v>5</v>
      </c>
      <c r="E5076" s="2401">
        <v>279</v>
      </c>
      <c r="F5076" s="1362">
        <f t="shared" si="1815"/>
        <v>1395</v>
      </c>
      <c r="G5076" s="2239"/>
      <c r="H5076" s="2400">
        <f t="shared" si="1810"/>
        <v>0</v>
      </c>
      <c r="I5076" s="2395" t="s">
        <v>6165</v>
      </c>
      <c r="J5076" s="2256" t="s">
        <v>1006</v>
      </c>
      <c r="K5076" s="1354"/>
      <c r="L5076" s="2242"/>
      <c r="M5076" s="1354"/>
      <c r="N5076" s="2245"/>
      <c r="O5076" s="1354"/>
      <c r="P5076" s="1354"/>
      <c r="Q5076" s="1354"/>
      <c r="R5076" s="1354"/>
      <c r="S5076" s="1354"/>
      <c r="T5076" s="1354"/>
      <c r="U5076" s="1354"/>
      <c r="V5076" s="1354"/>
      <c r="W5076" s="1354"/>
      <c r="X5076" s="1354"/>
      <c r="Y5076" s="1354"/>
      <c r="Z5076" s="1354"/>
      <c r="AA5076" s="1354"/>
      <c r="AB5076" s="1354"/>
      <c r="AC5076" s="1507">
        <f t="shared" si="1806"/>
        <v>279</v>
      </c>
      <c r="AD5076" s="1508">
        <f t="shared" si="1807"/>
        <v>1395</v>
      </c>
      <c r="AE5076" s="14" t="s">
        <v>334</v>
      </c>
      <c r="AF5076" s="14">
        <f t="shared" si="1808"/>
        <v>0</v>
      </c>
      <c r="AG5076" s="14" t="e">
        <f t="shared" si="1809"/>
        <v>#DIV/0!</v>
      </c>
      <c r="AH5076" s="14" t="s">
        <v>334</v>
      </c>
      <c r="AI5076" s="14" t="s">
        <v>334</v>
      </c>
      <c r="AJ5076" s="1354"/>
    </row>
    <row r="5077" spans="1:36" ht="15.75">
      <c r="A5077" s="1503">
        <v>301</v>
      </c>
      <c r="B5077" s="2303" t="s">
        <v>6167</v>
      </c>
      <c r="C5077" s="2311" t="s">
        <v>66</v>
      </c>
      <c r="D5077" s="2312">
        <v>10</v>
      </c>
      <c r="E5077" s="2401">
        <v>30</v>
      </c>
      <c r="F5077" s="1362">
        <f t="shared" si="1815"/>
        <v>300</v>
      </c>
      <c r="G5077" s="2239"/>
      <c r="H5077" s="2400">
        <f t="shared" si="1810"/>
        <v>0</v>
      </c>
      <c r="I5077" s="2395" t="s">
        <v>6165</v>
      </c>
      <c r="J5077" s="2256" t="s">
        <v>793</v>
      </c>
      <c r="K5077" s="1354"/>
      <c r="L5077" s="2242"/>
      <c r="M5077" s="1354"/>
      <c r="N5077" s="2245"/>
      <c r="O5077" s="1354"/>
      <c r="P5077" s="1354">
        <v>14</v>
      </c>
      <c r="Q5077" s="1354"/>
      <c r="R5077" s="1354"/>
      <c r="S5077" s="1354"/>
      <c r="T5077" s="1354"/>
      <c r="U5077" s="1354"/>
      <c r="V5077" s="1354"/>
      <c r="W5077" s="1354"/>
      <c r="X5077" s="1354"/>
      <c r="Y5077" s="1354"/>
      <c r="Z5077" s="1354"/>
      <c r="AA5077" s="1354"/>
      <c r="AB5077" s="1354"/>
      <c r="AC5077" s="1507">
        <f t="shared" si="1806"/>
        <v>16</v>
      </c>
      <c r="AD5077" s="1508">
        <f t="shared" si="1807"/>
        <v>160</v>
      </c>
      <c r="AE5077" s="14" t="s">
        <v>334</v>
      </c>
      <c r="AF5077" s="14">
        <f t="shared" si="1808"/>
        <v>4.666666666666667</v>
      </c>
      <c r="AG5077" s="14">
        <f t="shared" si="1809"/>
        <v>3.4285714285714284</v>
      </c>
      <c r="AH5077" s="14" t="s">
        <v>334</v>
      </c>
      <c r="AI5077" s="14" t="s">
        <v>334</v>
      </c>
      <c r="AJ5077" s="1354"/>
    </row>
    <row r="5078" spans="1:36" ht="15.75">
      <c r="A5078" s="1503">
        <v>305</v>
      </c>
      <c r="B5078" s="2303" t="s">
        <v>6168</v>
      </c>
      <c r="C5078" s="2311" t="s">
        <v>66</v>
      </c>
      <c r="D5078" s="2312">
        <v>1.5</v>
      </c>
      <c r="E5078" s="2401">
        <v>2400</v>
      </c>
      <c r="F5078" s="1362">
        <f t="shared" ref="F5078:F5096" si="1816">D5078*E5078</f>
        <v>3600</v>
      </c>
      <c r="G5078" s="2239"/>
      <c r="H5078" s="2400">
        <f t="shared" si="1810"/>
        <v>0</v>
      </c>
      <c r="I5078" s="2395" t="s">
        <v>6165</v>
      </c>
      <c r="J5078" s="2256" t="s">
        <v>6169</v>
      </c>
      <c r="K5078" s="1354"/>
      <c r="L5078" s="2242"/>
      <c r="M5078" s="1354"/>
      <c r="N5078" s="2245"/>
      <c r="O5078" s="1354">
        <v>30</v>
      </c>
      <c r="P5078" s="1354">
        <v>15</v>
      </c>
      <c r="Q5078" s="1354"/>
      <c r="R5078" s="1354"/>
      <c r="S5078" s="1354"/>
      <c r="T5078" s="1354"/>
      <c r="U5078" s="1354"/>
      <c r="V5078" s="1354"/>
      <c r="W5078" s="1354"/>
      <c r="X5078" s="1354"/>
      <c r="Y5078" s="1354"/>
      <c r="Z5078" s="1354"/>
      <c r="AA5078" s="1354"/>
      <c r="AB5078" s="1354"/>
      <c r="AC5078" s="1507">
        <f t="shared" si="1806"/>
        <v>2355</v>
      </c>
      <c r="AD5078" s="1508">
        <f t="shared" si="1807"/>
        <v>3532.5</v>
      </c>
      <c r="AE5078" s="14">
        <f t="shared" ref="AE5078:AE5080" si="1817">(J5078-"01.04.2023")/30</f>
        <v>31.533333333333335</v>
      </c>
      <c r="AF5078" s="14">
        <f t="shared" si="1808"/>
        <v>15</v>
      </c>
      <c r="AG5078" s="14">
        <f t="shared" si="1809"/>
        <v>157</v>
      </c>
      <c r="AH5078" s="14">
        <f t="shared" ref="AH5078:AH5080" si="1818">AG5078-AE5078</f>
        <v>125.46666666666667</v>
      </c>
      <c r="AI5078" s="14">
        <f t="shared" ref="AI5078:AI5080" si="1819">AC5078-(AE5078*AF5078)</f>
        <v>1882</v>
      </c>
      <c r="AJ5078" s="1354"/>
    </row>
    <row r="5079" spans="1:36" ht="15.75">
      <c r="A5079" s="1503">
        <v>307</v>
      </c>
      <c r="B5079" s="2303" t="s">
        <v>6172</v>
      </c>
      <c r="C5079" s="2311" t="s">
        <v>66</v>
      </c>
      <c r="D5079" s="2312">
        <v>0.5</v>
      </c>
      <c r="E5079" s="2401">
        <v>560</v>
      </c>
      <c r="F5079" s="1362">
        <f t="shared" si="1816"/>
        <v>280</v>
      </c>
      <c r="G5079" s="2239"/>
      <c r="H5079" s="2400">
        <f t="shared" si="1810"/>
        <v>0</v>
      </c>
      <c r="I5079" s="2395" t="s">
        <v>6170</v>
      </c>
      <c r="J5079" s="2256" t="s">
        <v>321</v>
      </c>
      <c r="K5079" s="1354"/>
      <c r="L5079" s="2242"/>
      <c r="M5079" s="1354"/>
      <c r="N5079" s="2245"/>
      <c r="O5079" s="1354">
        <v>360</v>
      </c>
      <c r="P5079" s="1354"/>
      <c r="Q5079" s="1354"/>
      <c r="R5079" s="1354"/>
      <c r="S5079" s="1354"/>
      <c r="T5079" s="1354"/>
      <c r="U5079" s="1354"/>
      <c r="V5079" s="1354"/>
      <c r="W5079" s="1354"/>
      <c r="X5079" s="1354"/>
      <c r="Y5079" s="1354"/>
      <c r="Z5079" s="1354"/>
      <c r="AA5079" s="1354"/>
      <c r="AB5079" s="1354"/>
      <c r="AC5079" s="1507">
        <f t="shared" si="1806"/>
        <v>200</v>
      </c>
      <c r="AD5079" s="1508">
        <f t="shared" si="1807"/>
        <v>100</v>
      </c>
      <c r="AE5079" s="14">
        <f t="shared" si="1817"/>
        <v>9.1333333333333329</v>
      </c>
      <c r="AF5079" s="14">
        <f t="shared" si="1808"/>
        <v>120</v>
      </c>
      <c r="AG5079" s="14">
        <f t="shared" si="1809"/>
        <v>1.6666666666666667</v>
      </c>
      <c r="AH5079" s="14">
        <f t="shared" si="1818"/>
        <v>-7.4666666666666659</v>
      </c>
      <c r="AI5079" s="14">
        <f t="shared" si="1819"/>
        <v>-896</v>
      </c>
      <c r="AJ5079" s="1354"/>
    </row>
    <row r="5080" spans="1:36" ht="15.75">
      <c r="A5080" s="1503">
        <v>308</v>
      </c>
      <c r="B5080" s="2303" t="s">
        <v>6173</v>
      </c>
      <c r="C5080" s="2311" t="s">
        <v>66</v>
      </c>
      <c r="D5080" s="2312">
        <v>2</v>
      </c>
      <c r="E5080" s="2401">
        <v>924</v>
      </c>
      <c r="F5080" s="1362">
        <f t="shared" si="1816"/>
        <v>1848</v>
      </c>
      <c r="G5080" s="2239"/>
      <c r="H5080" s="2400">
        <f t="shared" si="1810"/>
        <v>0</v>
      </c>
      <c r="I5080" s="2395" t="s">
        <v>6165</v>
      </c>
      <c r="J5080" s="2256" t="s">
        <v>6174</v>
      </c>
      <c r="K5080" s="1354"/>
      <c r="L5080" s="2242"/>
      <c r="M5080" s="1354"/>
      <c r="N5080" s="2245"/>
      <c r="O5080" s="1354"/>
      <c r="P5080" s="1354"/>
      <c r="Q5080" s="1354"/>
      <c r="R5080" s="1354"/>
      <c r="S5080" s="1354"/>
      <c r="T5080" s="1354"/>
      <c r="U5080" s="1354"/>
      <c r="V5080" s="1354"/>
      <c r="W5080" s="1354"/>
      <c r="X5080" s="1354"/>
      <c r="Y5080" s="1354"/>
      <c r="Z5080" s="1354"/>
      <c r="AA5080" s="1354"/>
      <c r="AB5080" s="1354"/>
      <c r="AC5080" s="1507">
        <f t="shared" si="1806"/>
        <v>924</v>
      </c>
      <c r="AD5080" s="1508">
        <f t="shared" si="1807"/>
        <v>1848</v>
      </c>
      <c r="AE5080" s="14">
        <f t="shared" si="1817"/>
        <v>14.166666666666666</v>
      </c>
      <c r="AF5080" s="14">
        <f t="shared" si="1808"/>
        <v>0</v>
      </c>
      <c r="AG5080" s="14" t="e">
        <f t="shared" si="1809"/>
        <v>#DIV/0!</v>
      </c>
      <c r="AH5080" s="14" t="e">
        <f t="shared" si="1818"/>
        <v>#DIV/0!</v>
      </c>
      <c r="AI5080" s="14">
        <f t="shared" si="1819"/>
        <v>924</v>
      </c>
      <c r="AJ5080" s="1354"/>
    </row>
    <row r="5081" spans="1:36" ht="15.75">
      <c r="A5081" s="1503">
        <v>310</v>
      </c>
      <c r="B5081" s="2303" t="s">
        <v>6175</v>
      </c>
      <c r="C5081" s="2311" t="s">
        <v>66</v>
      </c>
      <c r="D5081" s="2312">
        <v>2</v>
      </c>
      <c r="E5081" s="2401">
        <v>200</v>
      </c>
      <c r="F5081" s="1362">
        <f t="shared" si="1816"/>
        <v>400</v>
      </c>
      <c r="G5081" s="2239"/>
      <c r="H5081" s="2400">
        <f t="shared" si="1810"/>
        <v>0</v>
      </c>
      <c r="I5081" s="2395" t="s">
        <v>6176</v>
      </c>
      <c r="J5081" s="2256" t="s">
        <v>1006</v>
      </c>
      <c r="K5081" s="1354"/>
      <c r="L5081" s="2242"/>
      <c r="M5081" s="1354"/>
      <c r="N5081" s="2245"/>
      <c r="O5081" s="1354"/>
      <c r="P5081" s="1354">
        <v>100</v>
      </c>
      <c r="Q5081" s="1354"/>
      <c r="R5081" s="1354"/>
      <c r="S5081" s="1354"/>
      <c r="T5081" s="1354"/>
      <c r="U5081" s="1354"/>
      <c r="V5081" s="1354"/>
      <c r="W5081" s="1354"/>
      <c r="X5081" s="1354"/>
      <c r="Y5081" s="1354"/>
      <c r="Z5081" s="1354"/>
      <c r="AA5081" s="1354"/>
      <c r="AB5081" s="1354"/>
      <c r="AC5081" s="1507">
        <f t="shared" si="1806"/>
        <v>100</v>
      </c>
      <c r="AD5081" s="1508">
        <f t="shared" si="1807"/>
        <v>200</v>
      </c>
      <c r="AE5081" s="14" t="s">
        <v>334</v>
      </c>
      <c r="AF5081" s="14">
        <f t="shared" si="1808"/>
        <v>33.333333333333336</v>
      </c>
      <c r="AG5081" s="14">
        <f t="shared" si="1809"/>
        <v>3</v>
      </c>
      <c r="AH5081" s="14" t="s">
        <v>334</v>
      </c>
      <c r="AI5081" s="14" t="s">
        <v>334</v>
      </c>
      <c r="AJ5081" s="1354"/>
    </row>
    <row r="5082" spans="1:36" ht="15.75">
      <c r="A5082" s="1503">
        <v>314</v>
      </c>
      <c r="B5082" s="2303" t="s">
        <v>6177</v>
      </c>
      <c r="C5082" s="2311" t="s">
        <v>66</v>
      </c>
      <c r="D5082" s="2312">
        <v>1</v>
      </c>
      <c r="E5082" s="2401">
        <v>335</v>
      </c>
      <c r="F5082" s="1362">
        <f t="shared" si="1816"/>
        <v>335</v>
      </c>
      <c r="G5082" s="2239"/>
      <c r="H5082" s="2400">
        <f t="shared" si="1810"/>
        <v>0</v>
      </c>
      <c r="I5082" s="2395" t="s">
        <v>6170</v>
      </c>
      <c r="J5082" s="2256" t="s">
        <v>1006</v>
      </c>
      <c r="K5082" s="1354"/>
      <c r="L5082" s="2242"/>
      <c r="M5082" s="1354"/>
      <c r="N5082" s="2245">
        <v>142</v>
      </c>
      <c r="O5082" s="1354">
        <v>110</v>
      </c>
      <c r="P5082" s="1354">
        <v>5</v>
      </c>
      <c r="Q5082" s="1354"/>
      <c r="R5082" s="1354"/>
      <c r="S5082" s="1354"/>
      <c r="T5082" s="1354"/>
      <c r="U5082" s="1354"/>
      <c r="V5082" s="1354"/>
      <c r="W5082" s="1354"/>
      <c r="X5082" s="1354"/>
      <c r="Y5082" s="1354"/>
      <c r="Z5082" s="1354"/>
      <c r="AA5082" s="1354"/>
      <c r="AB5082" s="1354"/>
      <c r="AC5082" s="1507">
        <f t="shared" ref="AC5082:AC5124" si="1820">E5082+G5082-N5082-O5082-AA5082-P5082-Q5082-R5082-S5082-T5082-U5082-V5082-W5082-X5082-Y5082</f>
        <v>78</v>
      </c>
      <c r="AD5082" s="1508">
        <f t="shared" ref="AD5082:AD5124" si="1821">D5082*AC5082</f>
        <v>78</v>
      </c>
      <c r="AE5082" s="14" t="s">
        <v>334</v>
      </c>
      <c r="AF5082" s="14">
        <f t="shared" ref="AF5082:AF5124" si="1822">(N5082+O5082+P5082+Q5082+R5082+S5082+T5082+U5082+V5082+W5082+X5082+Y5082)/3</f>
        <v>85.666666666666671</v>
      </c>
      <c r="AG5082" s="14">
        <f t="shared" ref="AG5082:AG5124" si="1823">AC5082/AF5082</f>
        <v>0.91050583657587547</v>
      </c>
      <c r="AH5082" s="14" t="s">
        <v>334</v>
      </c>
      <c r="AI5082" s="14" t="s">
        <v>334</v>
      </c>
      <c r="AJ5082" s="1354"/>
    </row>
    <row r="5083" spans="1:36" ht="15.75">
      <c r="A5083" s="1503">
        <v>315</v>
      </c>
      <c r="B5083" s="2303" t="s">
        <v>6846</v>
      </c>
      <c r="C5083" s="2311" t="s">
        <v>66</v>
      </c>
      <c r="D5083" s="2312">
        <v>5</v>
      </c>
      <c r="E5083" s="2402">
        <v>20</v>
      </c>
      <c r="F5083" s="1362">
        <f t="shared" si="1816"/>
        <v>100</v>
      </c>
      <c r="G5083" s="2239"/>
      <c r="H5083" s="2400">
        <f t="shared" si="1810"/>
        <v>0</v>
      </c>
      <c r="I5083" s="2395" t="s">
        <v>3011</v>
      </c>
      <c r="J5083" s="2256" t="s">
        <v>6847</v>
      </c>
      <c r="K5083" s="1354"/>
      <c r="L5083" s="2242"/>
      <c r="M5083" s="1354"/>
      <c r="N5083" s="2245"/>
      <c r="O5083" s="1354"/>
      <c r="P5083" s="1354"/>
      <c r="Q5083" s="1354"/>
      <c r="R5083" s="1354"/>
      <c r="S5083" s="1354"/>
      <c r="T5083" s="1354"/>
      <c r="U5083" s="1354"/>
      <c r="V5083" s="1354"/>
      <c r="W5083" s="1354"/>
      <c r="X5083" s="1354"/>
      <c r="Y5083" s="1354"/>
      <c r="Z5083" s="1354"/>
      <c r="AA5083" s="1354"/>
      <c r="AB5083" s="1354"/>
      <c r="AC5083" s="1507">
        <f t="shared" si="1820"/>
        <v>20</v>
      </c>
      <c r="AD5083" s="1508">
        <f t="shared" si="1821"/>
        <v>100</v>
      </c>
      <c r="AE5083" s="14">
        <f>(J5083-"01.04.2023")/30</f>
        <v>40.299999999999997</v>
      </c>
      <c r="AF5083" s="14">
        <f t="shared" si="1822"/>
        <v>0</v>
      </c>
      <c r="AG5083" s="14" t="e">
        <f t="shared" si="1823"/>
        <v>#DIV/0!</v>
      </c>
      <c r="AH5083" s="14" t="e">
        <f>AG5083-AE5083</f>
        <v>#DIV/0!</v>
      </c>
      <c r="AI5083" s="14">
        <f>AC5083-(AE5083*AF5083)</f>
        <v>20</v>
      </c>
      <c r="AJ5083" s="1354"/>
    </row>
    <row r="5084" spans="1:36" ht="15.75">
      <c r="A5084" s="1503">
        <v>316</v>
      </c>
      <c r="B5084" s="2303" t="s">
        <v>6848</v>
      </c>
      <c r="C5084" s="2311" t="s">
        <v>66</v>
      </c>
      <c r="D5084" s="2312">
        <v>5</v>
      </c>
      <c r="E5084" s="2402">
        <v>20</v>
      </c>
      <c r="F5084" s="1362">
        <f t="shared" si="1816"/>
        <v>100</v>
      </c>
      <c r="G5084" s="2239"/>
      <c r="H5084" s="2400">
        <f t="shared" si="1810"/>
        <v>0</v>
      </c>
      <c r="I5084" s="2395" t="s">
        <v>3011</v>
      </c>
      <c r="J5084" s="2256" t="s">
        <v>6849</v>
      </c>
      <c r="K5084" s="1354"/>
      <c r="L5084" s="2242"/>
      <c r="M5084" s="1354"/>
      <c r="N5084" s="2245"/>
      <c r="O5084" s="1354"/>
      <c r="P5084" s="1354"/>
      <c r="Q5084" s="1354"/>
      <c r="R5084" s="1354"/>
      <c r="S5084" s="1354"/>
      <c r="T5084" s="1354"/>
      <c r="U5084" s="1354"/>
      <c r="V5084" s="1354"/>
      <c r="W5084" s="1354"/>
      <c r="X5084" s="1354"/>
      <c r="Y5084" s="1354"/>
      <c r="Z5084" s="1354"/>
      <c r="AA5084" s="1354"/>
      <c r="AB5084" s="1354"/>
      <c r="AC5084" s="1507">
        <f t="shared" si="1820"/>
        <v>20</v>
      </c>
      <c r="AD5084" s="1508">
        <f t="shared" si="1821"/>
        <v>100</v>
      </c>
      <c r="AE5084" s="14">
        <f>(J5084-"01.04.2023")/30</f>
        <v>40.43333333333333</v>
      </c>
      <c r="AF5084" s="14">
        <f t="shared" si="1822"/>
        <v>0</v>
      </c>
      <c r="AG5084" s="14" t="e">
        <f t="shared" si="1823"/>
        <v>#DIV/0!</v>
      </c>
      <c r="AH5084" s="14" t="e">
        <f>AG5084-AE5084</f>
        <v>#DIV/0!</v>
      </c>
      <c r="AI5084" s="14">
        <f>AC5084-(AE5084*AF5084)</f>
        <v>20</v>
      </c>
      <c r="AJ5084" s="1354"/>
    </row>
    <row r="5085" spans="1:36" ht="15.75">
      <c r="A5085" s="1503">
        <v>317</v>
      </c>
      <c r="B5085" s="2303" t="s">
        <v>6850</v>
      </c>
      <c r="C5085" s="2311" t="s">
        <v>66</v>
      </c>
      <c r="D5085" s="2312">
        <v>5</v>
      </c>
      <c r="E5085" s="2402">
        <v>120</v>
      </c>
      <c r="F5085" s="1362">
        <f t="shared" si="1816"/>
        <v>600</v>
      </c>
      <c r="G5085" s="2239"/>
      <c r="H5085" s="2400">
        <f t="shared" si="1810"/>
        <v>0</v>
      </c>
      <c r="I5085" s="2395" t="s">
        <v>3011</v>
      </c>
      <c r="J5085" s="2256" t="s">
        <v>6847</v>
      </c>
      <c r="K5085" s="1354"/>
      <c r="L5085" s="2242"/>
      <c r="M5085" s="1354"/>
      <c r="N5085" s="2245"/>
      <c r="O5085" s="1354"/>
      <c r="P5085" s="1354"/>
      <c r="Q5085" s="1354"/>
      <c r="R5085" s="1354"/>
      <c r="S5085" s="1354"/>
      <c r="T5085" s="1354"/>
      <c r="U5085" s="1354"/>
      <c r="V5085" s="1354"/>
      <c r="W5085" s="1354"/>
      <c r="X5085" s="1354"/>
      <c r="Y5085" s="1354"/>
      <c r="Z5085" s="1354"/>
      <c r="AA5085" s="1354"/>
      <c r="AB5085" s="1354"/>
      <c r="AC5085" s="1507">
        <f t="shared" si="1820"/>
        <v>120</v>
      </c>
      <c r="AD5085" s="1508">
        <f t="shared" si="1821"/>
        <v>600</v>
      </c>
      <c r="AE5085" s="14">
        <f>(J5085-"01.04.2023")/30</f>
        <v>40.299999999999997</v>
      </c>
      <c r="AF5085" s="14">
        <f t="shared" si="1822"/>
        <v>0</v>
      </c>
      <c r="AG5085" s="14" t="e">
        <f t="shared" si="1823"/>
        <v>#DIV/0!</v>
      </c>
      <c r="AH5085" s="14" t="e">
        <f>AG5085-AE5085</f>
        <v>#DIV/0!</v>
      </c>
      <c r="AI5085" s="14">
        <f>AC5085-(AE5085*AF5085)</f>
        <v>120</v>
      </c>
      <c r="AJ5085" s="1354"/>
    </row>
    <row r="5086" spans="1:36" ht="15.75">
      <c r="A5086" s="1503">
        <v>318</v>
      </c>
      <c r="B5086" s="2303" t="s">
        <v>6851</v>
      </c>
      <c r="C5086" s="2311" t="s">
        <v>66</v>
      </c>
      <c r="D5086" s="2312">
        <v>5</v>
      </c>
      <c r="E5086" s="2402">
        <v>100</v>
      </c>
      <c r="F5086" s="1362">
        <f t="shared" si="1816"/>
        <v>500</v>
      </c>
      <c r="G5086" s="2239"/>
      <c r="H5086" s="2400">
        <f t="shared" si="1810"/>
        <v>0</v>
      </c>
      <c r="I5086" s="2395" t="s">
        <v>3011</v>
      </c>
      <c r="J5086" s="2256" t="s">
        <v>6847</v>
      </c>
      <c r="K5086" s="1354"/>
      <c r="L5086" s="2242"/>
      <c r="M5086" s="1354"/>
      <c r="N5086" s="2245"/>
      <c r="O5086" s="1354"/>
      <c r="P5086" s="1354"/>
      <c r="Q5086" s="1354"/>
      <c r="R5086" s="1354"/>
      <c r="S5086" s="1354"/>
      <c r="T5086" s="1354"/>
      <c r="U5086" s="1354"/>
      <c r="V5086" s="1354"/>
      <c r="W5086" s="1354"/>
      <c r="X5086" s="1354"/>
      <c r="Y5086" s="1354"/>
      <c r="Z5086" s="1354"/>
      <c r="AA5086" s="1354"/>
      <c r="AB5086" s="1354"/>
      <c r="AC5086" s="1507">
        <f t="shared" si="1820"/>
        <v>100</v>
      </c>
      <c r="AD5086" s="1508">
        <f t="shared" si="1821"/>
        <v>500</v>
      </c>
      <c r="AE5086" s="14">
        <f>(J5086-"01.04.2023")/30</f>
        <v>40.299999999999997</v>
      </c>
      <c r="AF5086" s="14">
        <f t="shared" si="1822"/>
        <v>0</v>
      </c>
      <c r="AG5086" s="14" t="e">
        <f t="shared" si="1823"/>
        <v>#DIV/0!</v>
      </c>
      <c r="AH5086" s="14" t="e">
        <f>AG5086-AE5086</f>
        <v>#DIV/0!</v>
      </c>
      <c r="AI5086" s="14">
        <f>AC5086-(AE5086*AF5086)</f>
        <v>100</v>
      </c>
      <c r="AJ5086" s="1354"/>
    </row>
    <row r="5087" spans="1:36" ht="15.75">
      <c r="A5087" s="1503">
        <v>319</v>
      </c>
      <c r="B5087" s="2303" t="s">
        <v>6852</v>
      </c>
      <c r="C5087" s="2311" t="s">
        <v>143</v>
      </c>
      <c r="D5087" s="2312">
        <v>5</v>
      </c>
      <c r="E5087" s="2402">
        <v>10</v>
      </c>
      <c r="F5087" s="1362">
        <f t="shared" si="1816"/>
        <v>50</v>
      </c>
      <c r="G5087" s="2239"/>
      <c r="H5087" s="2400">
        <f t="shared" si="1810"/>
        <v>0</v>
      </c>
      <c r="I5087" s="2395" t="s">
        <v>3011</v>
      </c>
      <c r="J5087" s="2256" t="s">
        <v>1502</v>
      </c>
      <c r="K5087" s="1354"/>
      <c r="L5087" s="2242"/>
      <c r="M5087" s="1354"/>
      <c r="N5087" s="2245"/>
      <c r="O5087" s="1354"/>
      <c r="P5087" s="1354"/>
      <c r="Q5087" s="1354"/>
      <c r="R5087" s="1354"/>
      <c r="S5087" s="1354"/>
      <c r="T5087" s="1354"/>
      <c r="U5087" s="1354"/>
      <c r="V5087" s="1354"/>
      <c r="W5087" s="1354"/>
      <c r="X5087" s="1354"/>
      <c r="Y5087" s="1354"/>
      <c r="Z5087" s="1354"/>
      <c r="AA5087" s="1354"/>
      <c r="AB5087" s="1354"/>
      <c r="AC5087" s="1507">
        <f t="shared" si="1820"/>
        <v>10</v>
      </c>
      <c r="AD5087" s="1508">
        <f t="shared" si="1821"/>
        <v>50</v>
      </c>
      <c r="AE5087" s="14">
        <f>(J5087-"01.04.2023")/30</f>
        <v>20.3</v>
      </c>
      <c r="AF5087" s="14">
        <f t="shared" si="1822"/>
        <v>0</v>
      </c>
      <c r="AG5087" s="14" t="e">
        <f t="shared" si="1823"/>
        <v>#DIV/0!</v>
      </c>
      <c r="AH5087" s="14" t="e">
        <f>AG5087-AE5087</f>
        <v>#DIV/0!</v>
      </c>
      <c r="AI5087" s="14">
        <f>AC5087-(AE5087*AF5087)</f>
        <v>10</v>
      </c>
      <c r="AJ5087" s="1354"/>
    </row>
    <row r="5088" spans="1:36" ht="15.75">
      <c r="A5088" s="1503">
        <v>321</v>
      </c>
      <c r="B5088" s="2303" t="s">
        <v>6853</v>
      </c>
      <c r="C5088" s="2311" t="s">
        <v>66</v>
      </c>
      <c r="D5088" s="2312">
        <v>1</v>
      </c>
      <c r="E5088" s="2402">
        <v>380</v>
      </c>
      <c r="F5088" s="1362">
        <f t="shared" si="1816"/>
        <v>380</v>
      </c>
      <c r="G5088" s="2239"/>
      <c r="H5088" s="2400">
        <f t="shared" ref="H5088:H5133" si="1824">D5088*G5088</f>
        <v>0</v>
      </c>
      <c r="I5088" s="2395" t="s">
        <v>325</v>
      </c>
      <c r="J5088" s="2256" t="s">
        <v>793</v>
      </c>
      <c r="K5088" s="1354"/>
      <c r="L5088" s="2242"/>
      <c r="M5088" s="1354"/>
      <c r="N5088" s="2245">
        <v>52</v>
      </c>
      <c r="O5088" s="1354">
        <v>33</v>
      </c>
      <c r="P5088" s="1354">
        <v>115</v>
      </c>
      <c r="Q5088" s="1354"/>
      <c r="R5088" s="1354"/>
      <c r="S5088" s="1354"/>
      <c r="T5088" s="1354"/>
      <c r="U5088" s="1354"/>
      <c r="V5088" s="1354"/>
      <c r="W5088" s="1354"/>
      <c r="X5088" s="1354"/>
      <c r="Y5088" s="1354"/>
      <c r="Z5088" s="1354"/>
      <c r="AA5088" s="1354"/>
      <c r="AB5088" s="1354"/>
      <c r="AC5088" s="1507">
        <f t="shared" si="1820"/>
        <v>180</v>
      </c>
      <c r="AD5088" s="1508">
        <f t="shared" si="1821"/>
        <v>180</v>
      </c>
      <c r="AE5088" s="14" t="s">
        <v>334</v>
      </c>
      <c r="AF5088" s="14">
        <f t="shared" si="1822"/>
        <v>66.666666666666671</v>
      </c>
      <c r="AG5088" s="14">
        <f t="shared" si="1823"/>
        <v>2.6999999999999997</v>
      </c>
      <c r="AH5088" s="14" t="s">
        <v>334</v>
      </c>
      <c r="AI5088" s="14" t="s">
        <v>334</v>
      </c>
      <c r="AJ5088" s="1354"/>
    </row>
    <row r="5089" spans="1:36" ht="15.75">
      <c r="A5089" s="1503">
        <v>322</v>
      </c>
      <c r="B5089" s="2303" t="s">
        <v>6854</v>
      </c>
      <c r="C5089" s="2311" t="s">
        <v>66</v>
      </c>
      <c r="D5089" s="2312">
        <v>1</v>
      </c>
      <c r="E5089" s="2402">
        <v>7350</v>
      </c>
      <c r="F5089" s="1362">
        <f t="shared" si="1816"/>
        <v>7350</v>
      </c>
      <c r="G5089" s="2239"/>
      <c r="H5089" s="2400">
        <f t="shared" si="1824"/>
        <v>0</v>
      </c>
      <c r="I5089" s="2395" t="s">
        <v>325</v>
      </c>
      <c r="J5089" s="2256" t="s">
        <v>793</v>
      </c>
      <c r="K5089" s="1354"/>
      <c r="L5089" s="2242"/>
      <c r="M5089" s="1354"/>
      <c r="N5089" s="2245">
        <v>3370</v>
      </c>
      <c r="O5089" s="1354">
        <v>1000</v>
      </c>
      <c r="P5089" s="1354">
        <v>810</v>
      </c>
      <c r="Q5089" s="1354"/>
      <c r="R5089" s="1354"/>
      <c r="S5089" s="1354"/>
      <c r="T5089" s="1354"/>
      <c r="U5089" s="1354"/>
      <c r="V5089" s="1354"/>
      <c r="W5089" s="1354"/>
      <c r="X5089" s="1354"/>
      <c r="Y5089" s="1354"/>
      <c r="Z5089" s="1354"/>
      <c r="AA5089" s="1354"/>
      <c r="AB5089" s="1354"/>
      <c r="AC5089" s="1507">
        <f t="shared" si="1820"/>
        <v>2170</v>
      </c>
      <c r="AD5089" s="1508">
        <f t="shared" si="1821"/>
        <v>2170</v>
      </c>
      <c r="AE5089" s="14" t="s">
        <v>334</v>
      </c>
      <c r="AF5089" s="14">
        <f t="shared" si="1822"/>
        <v>1726.6666666666667</v>
      </c>
      <c r="AG5089" s="14">
        <f t="shared" si="1823"/>
        <v>1.2567567567567568</v>
      </c>
      <c r="AH5089" s="14" t="s">
        <v>334</v>
      </c>
      <c r="AI5089" s="14" t="s">
        <v>334</v>
      </c>
      <c r="AJ5089" s="1354"/>
    </row>
    <row r="5090" spans="1:36" ht="15.75">
      <c r="A5090" s="1503">
        <v>323</v>
      </c>
      <c r="B5090" s="2303" t="s">
        <v>6855</v>
      </c>
      <c r="C5090" s="2311" t="s">
        <v>66</v>
      </c>
      <c r="D5090" s="2312">
        <v>10</v>
      </c>
      <c r="E5090" s="2402">
        <v>12</v>
      </c>
      <c r="F5090" s="1362">
        <f t="shared" si="1816"/>
        <v>120</v>
      </c>
      <c r="G5090" s="2239"/>
      <c r="H5090" s="2400">
        <f t="shared" si="1824"/>
        <v>0</v>
      </c>
      <c r="I5090" s="2395" t="s">
        <v>347</v>
      </c>
      <c r="J5090" s="2256" t="s">
        <v>318</v>
      </c>
      <c r="K5090" s="1354"/>
      <c r="L5090" s="2242"/>
      <c r="M5090" s="1354"/>
      <c r="N5090" s="2245"/>
      <c r="O5090" s="1354"/>
      <c r="P5090" s="1354"/>
      <c r="Q5090" s="1354"/>
      <c r="R5090" s="1354"/>
      <c r="S5090" s="1354"/>
      <c r="T5090" s="1354"/>
      <c r="U5090" s="1354"/>
      <c r="V5090" s="1354"/>
      <c r="W5090" s="1354"/>
      <c r="X5090" s="1354"/>
      <c r="Y5090" s="1354"/>
      <c r="Z5090" s="1354"/>
      <c r="AA5090" s="1354"/>
      <c r="AB5090" s="1354"/>
      <c r="AC5090" s="1507">
        <f t="shared" si="1820"/>
        <v>12</v>
      </c>
      <c r="AD5090" s="1508">
        <f t="shared" si="1821"/>
        <v>120</v>
      </c>
      <c r="AE5090" s="14">
        <f t="shared" ref="AE5090:AE5094" si="1825">(J5090-"01.04.2023")/30</f>
        <v>15.2</v>
      </c>
      <c r="AF5090" s="14">
        <f t="shared" si="1822"/>
        <v>0</v>
      </c>
      <c r="AG5090" s="14" t="e">
        <f t="shared" si="1823"/>
        <v>#DIV/0!</v>
      </c>
      <c r="AH5090" s="14" t="e">
        <f t="shared" ref="AH5090:AH5094" si="1826">AG5090-AE5090</f>
        <v>#DIV/0!</v>
      </c>
      <c r="AI5090" s="14">
        <f t="shared" ref="AI5090:AI5094" si="1827">AC5090-(AE5090*AF5090)</f>
        <v>12</v>
      </c>
      <c r="AJ5090" s="1354"/>
    </row>
    <row r="5091" spans="1:36" ht="15.75">
      <c r="A5091" s="1503">
        <v>324</v>
      </c>
      <c r="B5091" s="2303" t="s">
        <v>6856</v>
      </c>
      <c r="C5091" s="2311" t="s">
        <v>66</v>
      </c>
      <c r="D5091" s="2312">
        <v>2</v>
      </c>
      <c r="E5091" s="2402">
        <v>82</v>
      </c>
      <c r="F5091" s="1362">
        <f t="shared" si="1816"/>
        <v>164</v>
      </c>
      <c r="G5091" s="2239"/>
      <c r="H5091" s="2400">
        <f t="shared" si="1824"/>
        <v>0</v>
      </c>
      <c r="I5091" s="2395" t="s">
        <v>347</v>
      </c>
      <c r="J5091" s="2256" t="s">
        <v>6766</v>
      </c>
      <c r="K5091" s="1354"/>
      <c r="L5091" s="2242"/>
      <c r="M5091" s="1354"/>
      <c r="N5091" s="2245">
        <v>20</v>
      </c>
      <c r="O5091" s="1354">
        <v>27</v>
      </c>
      <c r="P5091" s="1354">
        <v>15</v>
      </c>
      <c r="Q5091" s="1354"/>
      <c r="R5091" s="1354"/>
      <c r="S5091" s="1354"/>
      <c r="T5091" s="1354"/>
      <c r="U5091" s="1354"/>
      <c r="V5091" s="1354"/>
      <c r="W5091" s="1354"/>
      <c r="X5091" s="1354"/>
      <c r="Y5091" s="1354"/>
      <c r="Z5091" s="1354"/>
      <c r="AA5091" s="1354"/>
      <c r="AB5091" s="1354"/>
      <c r="AC5091" s="1507">
        <f t="shared" si="1820"/>
        <v>20</v>
      </c>
      <c r="AD5091" s="1508">
        <f t="shared" si="1821"/>
        <v>40</v>
      </c>
      <c r="AE5091" s="14">
        <f t="shared" si="1825"/>
        <v>2</v>
      </c>
      <c r="AF5091" s="14">
        <f t="shared" si="1822"/>
        <v>20.666666666666668</v>
      </c>
      <c r="AG5091" s="14">
        <f t="shared" si="1823"/>
        <v>0.96774193548387089</v>
      </c>
      <c r="AH5091" s="14">
        <f t="shared" si="1826"/>
        <v>-1.032258064516129</v>
      </c>
      <c r="AI5091" s="14">
        <f t="shared" si="1827"/>
        <v>-21.333333333333336</v>
      </c>
      <c r="AJ5091" s="1354"/>
    </row>
    <row r="5092" spans="1:36" ht="15.75">
      <c r="A5092" s="1503">
        <v>326</v>
      </c>
      <c r="B5092" s="2303" t="s">
        <v>6857</v>
      </c>
      <c r="C5092" s="2311" t="s">
        <v>66</v>
      </c>
      <c r="D5092" s="2312">
        <v>5</v>
      </c>
      <c r="E5092" s="2402">
        <v>20</v>
      </c>
      <c r="F5092" s="1362">
        <f t="shared" si="1816"/>
        <v>100</v>
      </c>
      <c r="G5092" s="2239"/>
      <c r="H5092" s="2400">
        <f t="shared" si="1824"/>
        <v>0</v>
      </c>
      <c r="I5092" s="2395" t="s">
        <v>325</v>
      </c>
      <c r="J5092" s="2256" t="s">
        <v>1505</v>
      </c>
      <c r="K5092" s="1354"/>
      <c r="L5092" s="2242"/>
      <c r="M5092" s="1354"/>
      <c r="N5092" s="2245"/>
      <c r="O5092" s="1354"/>
      <c r="P5092" s="1354">
        <v>3</v>
      </c>
      <c r="Q5092" s="1354"/>
      <c r="R5092" s="1354"/>
      <c r="S5092" s="1354"/>
      <c r="T5092" s="1354"/>
      <c r="U5092" s="1354"/>
      <c r="V5092" s="1354"/>
      <c r="W5092" s="1354"/>
      <c r="X5092" s="1354"/>
      <c r="Y5092" s="1354"/>
      <c r="Z5092" s="1354"/>
      <c r="AA5092" s="1354"/>
      <c r="AB5092" s="1354"/>
      <c r="AC5092" s="1507">
        <f t="shared" si="1820"/>
        <v>17</v>
      </c>
      <c r="AD5092" s="1508">
        <f t="shared" si="1821"/>
        <v>85</v>
      </c>
      <c r="AE5092" s="14">
        <f t="shared" si="1825"/>
        <v>45.666666666666664</v>
      </c>
      <c r="AF5092" s="14">
        <f t="shared" si="1822"/>
        <v>1</v>
      </c>
      <c r="AG5092" s="14">
        <f t="shared" si="1823"/>
        <v>17</v>
      </c>
      <c r="AH5092" s="14">
        <f t="shared" si="1826"/>
        <v>-28.666666666666664</v>
      </c>
      <c r="AI5092" s="14">
        <f t="shared" si="1827"/>
        <v>-28.666666666666664</v>
      </c>
      <c r="AJ5092" s="1354"/>
    </row>
    <row r="5093" spans="1:36" ht="15.75">
      <c r="A5093" s="1503">
        <v>329</v>
      </c>
      <c r="B5093" s="2303" t="s">
        <v>6858</v>
      </c>
      <c r="C5093" s="2311" t="s">
        <v>156</v>
      </c>
      <c r="D5093" s="2312">
        <v>2</v>
      </c>
      <c r="E5093" s="2402">
        <v>15</v>
      </c>
      <c r="F5093" s="1362">
        <f t="shared" si="1816"/>
        <v>30</v>
      </c>
      <c r="G5093" s="2239"/>
      <c r="H5093" s="2400">
        <f t="shared" si="1824"/>
        <v>0</v>
      </c>
      <c r="I5093" s="2395" t="s">
        <v>347</v>
      </c>
      <c r="J5093" s="2256" t="s">
        <v>3254</v>
      </c>
      <c r="K5093" s="1354"/>
      <c r="L5093" s="2242"/>
      <c r="M5093" s="1354"/>
      <c r="N5093" s="2245"/>
      <c r="O5093" s="1354"/>
      <c r="P5093" s="1354"/>
      <c r="Q5093" s="1354"/>
      <c r="R5093" s="1354"/>
      <c r="S5093" s="1354"/>
      <c r="T5093" s="1354"/>
      <c r="U5093" s="1354"/>
      <c r="V5093" s="1354"/>
      <c r="W5093" s="1354"/>
      <c r="X5093" s="1354"/>
      <c r="Y5093" s="1354"/>
      <c r="Z5093" s="1354"/>
      <c r="AA5093" s="1354"/>
      <c r="AB5093" s="1354"/>
      <c r="AC5093" s="1507">
        <f t="shared" si="1820"/>
        <v>15</v>
      </c>
      <c r="AD5093" s="1508">
        <f t="shared" si="1821"/>
        <v>30</v>
      </c>
      <c r="AE5093" s="14">
        <f t="shared" si="1825"/>
        <v>16.233333333333334</v>
      </c>
      <c r="AF5093" s="14">
        <f t="shared" si="1822"/>
        <v>0</v>
      </c>
      <c r="AG5093" s="14" t="e">
        <f t="shared" si="1823"/>
        <v>#DIV/0!</v>
      </c>
      <c r="AH5093" s="14" t="e">
        <f t="shared" si="1826"/>
        <v>#DIV/0!</v>
      </c>
      <c r="AI5093" s="14">
        <f t="shared" si="1827"/>
        <v>15</v>
      </c>
      <c r="AJ5093" s="1354"/>
    </row>
    <row r="5094" spans="1:36" ht="15.75">
      <c r="A5094" s="1503">
        <v>330</v>
      </c>
      <c r="B5094" s="2303" t="s">
        <v>6859</v>
      </c>
      <c r="C5094" s="2311" t="s">
        <v>66</v>
      </c>
      <c r="D5094" s="2312">
        <v>1</v>
      </c>
      <c r="E5094" s="2402">
        <v>600</v>
      </c>
      <c r="F5094" s="1362">
        <f t="shared" si="1816"/>
        <v>600</v>
      </c>
      <c r="G5094" s="2239"/>
      <c r="H5094" s="2400">
        <f t="shared" si="1824"/>
        <v>0</v>
      </c>
      <c r="I5094" s="2395" t="s">
        <v>325</v>
      </c>
      <c r="J5094" s="2256" t="s">
        <v>3940</v>
      </c>
      <c r="K5094" s="1354"/>
      <c r="L5094" s="2242"/>
      <c r="M5094" s="1354"/>
      <c r="N5094" s="2245"/>
      <c r="O5094" s="1354"/>
      <c r="P5094" s="1354"/>
      <c r="Q5094" s="1354"/>
      <c r="R5094" s="1354"/>
      <c r="S5094" s="1354"/>
      <c r="T5094" s="1354"/>
      <c r="U5094" s="1354"/>
      <c r="V5094" s="1354"/>
      <c r="W5094" s="1354"/>
      <c r="X5094" s="1354"/>
      <c r="Y5094" s="1354"/>
      <c r="Z5094" s="1354"/>
      <c r="AA5094" s="1354"/>
      <c r="AB5094" s="1354"/>
      <c r="AC5094" s="1507">
        <f t="shared" si="1820"/>
        <v>600</v>
      </c>
      <c r="AD5094" s="1508">
        <f t="shared" si="1821"/>
        <v>600</v>
      </c>
      <c r="AE5094" s="14">
        <f t="shared" si="1825"/>
        <v>24.333333333333332</v>
      </c>
      <c r="AF5094" s="14">
        <f t="shared" si="1822"/>
        <v>0</v>
      </c>
      <c r="AG5094" s="14" t="e">
        <f t="shared" si="1823"/>
        <v>#DIV/0!</v>
      </c>
      <c r="AH5094" s="14" t="e">
        <f t="shared" si="1826"/>
        <v>#DIV/0!</v>
      </c>
      <c r="AI5094" s="14">
        <f t="shared" si="1827"/>
        <v>600</v>
      </c>
      <c r="AJ5094" s="1354"/>
    </row>
    <row r="5095" spans="1:36" ht="15.75">
      <c r="A5095" s="1503">
        <v>332</v>
      </c>
      <c r="B5095" s="2303" t="s">
        <v>6860</v>
      </c>
      <c r="C5095" s="2311" t="s">
        <v>66</v>
      </c>
      <c r="D5095" s="2312">
        <v>5</v>
      </c>
      <c r="E5095" s="2402">
        <v>1</v>
      </c>
      <c r="F5095" s="1362">
        <f t="shared" si="1816"/>
        <v>5</v>
      </c>
      <c r="G5095" s="2239"/>
      <c r="H5095" s="2400">
        <f t="shared" si="1824"/>
        <v>0</v>
      </c>
      <c r="I5095" s="2395" t="s">
        <v>6563</v>
      </c>
      <c r="J5095" s="2256" t="s">
        <v>793</v>
      </c>
      <c r="K5095" s="1354"/>
      <c r="L5095" s="2242"/>
      <c r="M5095" s="1354"/>
      <c r="N5095" s="2245"/>
      <c r="O5095" s="1354"/>
      <c r="P5095" s="1354"/>
      <c r="Q5095" s="1354"/>
      <c r="R5095" s="1354"/>
      <c r="S5095" s="1354"/>
      <c r="T5095" s="1354"/>
      <c r="U5095" s="1354"/>
      <c r="V5095" s="1354"/>
      <c r="W5095" s="1354"/>
      <c r="X5095" s="1354"/>
      <c r="Y5095" s="1354"/>
      <c r="Z5095" s="1354"/>
      <c r="AA5095" s="1354"/>
      <c r="AB5095" s="1354"/>
      <c r="AC5095" s="1507">
        <f t="shared" si="1820"/>
        <v>1</v>
      </c>
      <c r="AD5095" s="1508">
        <f t="shared" si="1821"/>
        <v>5</v>
      </c>
      <c r="AE5095" s="14" t="s">
        <v>334</v>
      </c>
      <c r="AF5095" s="14">
        <f t="shared" si="1822"/>
        <v>0</v>
      </c>
      <c r="AG5095" s="14" t="e">
        <f t="shared" si="1823"/>
        <v>#DIV/0!</v>
      </c>
      <c r="AH5095" s="14" t="s">
        <v>334</v>
      </c>
      <c r="AI5095" s="14" t="s">
        <v>334</v>
      </c>
      <c r="AJ5095" s="1354"/>
    </row>
    <row r="5096" spans="1:36" ht="15.75">
      <c r="A5096" s="1503">
        <v>336</v>
      </c>
      <c r="B5096" s="2303" t="s">
        <v>6861</v>
      </c>
      <c r="C5096" s="2311" t="s">
        <v>156</v>
      </c>
      <c r="D5096" s="2312">
        <v>145.15</v>
      </c>
      <c r="E5096" s="2402">
        <v>866</v>
      </c>
      <c r="F5096" s="1362">
        <f t="shared" si="1816"/>
        <v>125699.90000000001</v>
      </c>
      <c r="G5096" s="2239"/>
      <c r="H5096" s="2400">
        <f t="shared" si="1824"/>
        <v>0</v>
      </c>
      <c r="I5096" s="2395" t="s">
        <v>347</v>
      </c>
      <c r="J5096" s="2256" t="s">
        <v>81</v>
      </c>
      <c r="K5096" s="1354"/>
      <c r="L5096" s="2242"/>
      <c r="M5096" s="1354"/>
      <c r="N5096" s="2245">
        <v>59</v>
      </c>
      <c r="O5096" s="1354">
        <v>134</v>
      </c>
      <c r="P5096" s="1354">
        <v>141</v>
      </c>
      <c r="Q5096" s="1354"/>
      <c r="R5096" s="1354"/>
      <c r="S5096" s="1354"/>
      <c r="T5096" s="1354"/>
      <c r="U5096" s="1354"/>
      <c r="V5096" s="1354"/>
      <c r="W5096" s="1354"/>
      <c r="X5096" s="1354"/>
      <c r="Y5096" s="1354"/>
      <c r="Z5096" s="1354"/>
      <c r="AA5096" s="1354"/>
      <c r="AB5096" s="1354"/>
      <c r="AC5096" s="1507">
        <f t="shared" si="1820"/>
        <v>532</v>
      </c>
      <c r="AD5096" s="1508">
        <f t="shared" si="1821"/>
        <v>77219.8</v>
      </c>
      <c r="AE5096" s="14">
        <f>(J5096-"01.04.2023")/30</f>
        <v>5.0666666666666664</v>
      </c>
      <c r="AF5096" s="14">
        <f t="shared" si="1822"/>
        <v>111.33333333333333</v>
      </c>
      <c r="AG5096" s="14">
        <f t="shared" si="1823"/>
        <v>4.7784431137724557</v>
      </c>
      <c r="AH5096" s="14">
        <f>AG5096-AE5096</f>
        <v>-0.28822355289421075</v>
      </c>
      <c r="AI5096" s="14">
        <f>AC5096-(AE5096*AF5096)</f>
        <v>-32.088888888888846</v>
      </c>
      <c r="AJ5096" s="1354"/>
    </row>
    <row r="5097" spans="1:36" ht="15.75">
      <c r="A5097" s="1503">
        <v>337</v>
      </c>
      <c r="B5097" s="2303" t="s">
        <v>6862</v>
      </c>
      <c r="C5097" s="2311" t="s">
        <v>66</v>
      </c>
      <c r="D5097" s="2312">
        <v>3</v>
      </c>
      <c r="E5097" s="2402">
        <v>84</v>
      </c>
      <c r="F5097" s="1362">
        <f t="shared" ref="F5097:F5117" si="1828">D5097*E5097</f>
        <v>252</v>
      </c>
      <c r="G5097" s="2239"/>
      <c r="H5097" s="2400">
        <f t="shared" si="1824"/>
        <v>0</v>
      </c>
      <c r="I5097" s="2395" t="s">
        <v>347</v>
      </c>
      <c r="J5097" s="2256" t="s">
        <v>793</v>
      </c>
      <c r="K5097" s="1354"/>
      <c r="L5097" s="2242"/>
      <c r="M5097" s="1354"/>
      <c r="N5097" s="2245">
        <v>10</v>
      </c>
      <c r="O5097" s="1354"/>
      <c r="P5097" s="1354"/>
      <c r="Q5097" s="1354"/>
      <c r="R5097" s="1354"/>
      <c r="S5097" s="1354"/>
      <c r="T5097" s="1354"/>
      <c r="U5097" s="1354"/>
      <c r="V5097" s="1354"/>
      <c r="W5097" s="1354"/>
      <c r="X5097" s="1354"/>
      <c r="Y5097" s="1354"/>
      <c r="Z5097" s="1354"/>
      <c r="AA5097" s="1354"/>
      <c r="AB5097" s="1354"/>
      <c r="AC5097" s="1507">
        <f t="shared" si="1820"/>
        <v>74</v>
      </c>
      <c r="AD5097" s="1508">
        <f t="shared" si="1821"/>
        <v>222</v>
      </c>
      <c r="AE5097" s="14" t="s">
        <v>334</v>
      </c>
      <c r="AF5097" s="14">
        <f t="shared" si="1822"/>
        <v>3.3333333333333335</v>
      </c>
      <c r="AG5097" s="14">
        <f t="shared" si="1823"/>
        <v>22.2</v>
      </c>
      <c r="AH5097" s="14" t="s">
        <v>334</v>
      </c>
      <c r="AI5097" s="14" t="s">
        <v>334</v>
      </c>
      <c r="AJ5097" s="1354"/>
    </row>
    <row r="5098" spans="1:36" ht="15.75">
      <c r="A5098" s="1503">
        <v>338</v>
      </c>
      <c r="B5098" s="2303" t="s">
        <v>1139</v>
      </c>
      <c r="C5098" s="2311" t="s">
        <v>66</v>
      </c>
      <c r="D5098" s="2312">
        <v>2</v>
      </c>
      <c r="E5098" s="2402">
        <v>89</v>
      </c>
      <c r="F5098" s="1362">
        <f t="shared" si="1828"/>
        <v>178</v>
      </c>
      <c r="G5098" s="2239"/>
      <c r="H5098" s="2400">
        <f t="shared" si="1824"/>
        <v>0</v>
      </c>
      <c r="I5098" s="2395" t="s">
        <v>347</v>
      </c>
      <c r="J5098" s="2256" t="s">
        <v>793</v>
      </c>
      <c r="K5098" s="1354"/>
      <c r="L5098" s="2242"/>
      <c r="M5098" s="1354"/>
      <c r="N5098" s="2245">
        <v>76</v>
      </c>
      <c r="O5098" s="1354"/>
      <c r="P5098" s="1354"/>
      <c r="Q5098" s="1354"/>
      <c r="R5098" s="1354"/>
      <c r="S5098" s="1354"/>
      <c r="T5098" s="1354"/>
      <c r="U5098" s="1354"/>
      <c r="V5098" s="1354"/>
      <c r="W5098" s="1354"/>
      <c r="X5098" s="1354"/>
      <c r="Y5098" s="1354"/>
      <c r="Z5098" s="1354"/>
      <c r="AA5098" s="1354"/>
      <c r="AB5098" s="1354"/>
      <c r="AC5098" s="1507">
        <f t="shared" si="1820"/>
        <v>13</v>
      </c>
      <c r="AD5098" s="1508">
        <f t="shared" si="1821"/>
        <v>26</v>
      </c>
      <c r="AE5098" s="14" t="s">
        <v>334</v>
      </c>
      <c r="AF5098" s="14">
        <f t="shared" si="1822"/>
        <v>25.333333333333332</v>
      </c>
      <c r="AG5098" s="14">
        <f t="shared" si="1823"/>
        <v>0.51315789473684215</v>
      </c>
      <c r="AH5098" s="14" t="s">
        <v>334</v>
      </c>
      <c r="AI5098" s="14" t="s">
        <v>334</v>
      </c>
      <c r="AJ5098" s="1354"/>
    </row>
    <row r="5099" spans="1:36" ht="15.75">
      <c r="A5099" s="1503">
        <v>341</v>
      </c>
      <c r="B5099" s="2303" t="s">
        <v>6863</v>
      </c>
      <c r="C5099" s="2311" t="s">
        <v>66</v>
      </c>
      <c r="D5099" s="2312">
        <v>2</v>
      </c>
      <c r="E5099" s="2402">
        <v>130</v>
      </c>
      <c r="F5099" s="1362">
        <f t="shared" si="1828"/>
        <v>260</v>
      </c>
      <c r="G5099" s="2239"/>
      <c r="H5099" s="2400">
        <f t="shared" si="1824"/>
        <v>0</v>
      </c>
      <c r="I5099" s="2395" t="s">
        <v>347</v>
      </c>
      <c r="J5099" s="2256" t="s">
        <v>793</v>
      </c>
      <c r="K5099" s="1354"/>
      <c r="L5099" s="2242"/>
      <c r="M5099" s="1354"/>
      <c r="N5099" s="2245">
        <v>70</v>
      </c>
      <c r="O5099" s="1354"/>
      <c r="P5099" s="1354"/>
      <c r="Q5099" s="1354"/>
      <c r="R5099" s="1354"/>
      <c r="S5099" s="1354"/>
      <c r="T5099" s="1354"/>
      <c r="U5099" s="1354"/>
      <c r="V5099" s="1354"/>
      <c r="W5099" s="1354"/>
      <c r="X5099" s="1354"/>
      <c r="Y5099" s="1354"/>
      <c r="Z5099" s="1354"/>
      <c r="AA5099" s="1354"/>
      <c r="AB5099" s="1354"/>
      <c r="AC5099" s="1507">
        <f t="shared" si="1820"/>
        <v>60</v>
      </c>
      <c r="AD5099" s="1508">
        <f t="shared" si="1821"/>
        <v>120</v>
      </c>
      <c r="AE5099" s="14" t="s">
        <v>334</v>
      </c>
      <c r="AF5099" s="14">
        <f t="shared" si="1822"/>
        <v>23.333333333333332</v>
      </c>
      <c r="AG5099" s="14">
        <f t="shared" si="1823"/>
        <v>2.5714285714285716</v>
      </c>
      <c r="AH5099" s="14" t="s">
        <v>334</v>
      </c>
      <c r="AI5099" s="14" t="s">
        <v>334</v>
      </c>
      <c r="AJ5099" s="1354"/>
    </row>
    <row r="5100" spans="1:36" ht="15.75">
      <c r="A5100" s="1503">
        <v>342</v>
      </c>
      <c r="B5100" s="2303" t="s">
        <v>6864</v>
      </c>
      <c r="C5100" s="2311" t="s">
        <v>66</v>
      </c>
      <c r="D5100" s="2312">
        <v>2</v>
      </c>
      <c r="E5100" s="2402">
        <v>52</v>
      </c>
      <c r="F5100" s="1362">
        <f t="shared" si="1828"/>
        <v>104</v>
      </c>
      <c r="G5100" s="2239"/>
      <c r="H5100" s="2400">
        <f t="shared" si="1824"/>
        <v>0</v>
      </c>
      <c r="I5100" s="2395" t="s">
        <v>6865</v>
      </c>
      <c r="J5100" s="2256" t="s">
        <v>793</v>
      </c>
      <c r="K5100" s="1354"/>
      <c r="L5100" s="2242"/>
      <c r="M5100" s="1354"/>
      <c r="N5100" s="2245">
        <v>6</v>
      </c>
      <c r="O5100" s="1354">
        <v>26</v>
      </c>
      <c r="P5100" s="1354"/>
      <c r="Q5100" s="1354"/>
      <c r="R5100" s="1354"/>
      <c r="S5100" s="1354"/>
      <c r="T5100" s="1354"/>
      <c r="U5100" s="1354"/>
      <c r="V5100" s="1354"/>
      <c r="W5100" s="1354"/>
      <c r="X5100" s="1354"/>
      <c r="Y5100" s="1354"/>
      <c r="Z5100" s="1354"/>
      <c r="AA5100" s="1354"/>
      <c r="AB5100" s="1354"/>
      <c r="AC5100" s="1507">
        <f t="shared" si="1820"/>
        <v>20</v>
      </c>
      <c r="AD5100" s="1508">
        <f t="shared" si="1821"/>
        <v>40</v>
      </c>
      <c r="AE5100" s="14" t="s">
        <v>334</v>
      </c>
      <c r="AF5100" s="14">
        <f t="shared" si="1822"/>
        <v>10.666666666666666</v>
      </c>
      <c r="AG5100" s="14">
        <f t="shared" si="1823"/>
        <v>1.875</v>
      </c>
      <c r="AH5100" s="14" t="s">
        <v>334</v>
      </c>
      <c r="AI5100" s="14" t="s">
        <v>334</v>
      </c>
      <c r="AJ5100" s="1354"/>
    </row>
    <row r="5101" spans="1:36" ht="15.75">
      <c r="A5101" s="1503">
        <v>343</v>
      </c>
      <c r="B5101" s="2303" t="s">
        <v>6866</v>
      </c>
      <c r="C5101" s="2311" t="s">
        <v>153</v>
      </c>
      <c r="D5101" s="2312">
        <v>1</v>
      </c>
      <c r="E5101" s="2402">
        <v>294</v>
      </c>
      <c r="F5101" s="1362">
        <f t="shared" si="1828"/>
        <v>294</v>
      </c>
      <c r="G5101" s="2239"/>
      <c r="H5101" s="2400">
        <f t="shared" si="1824"/>
        <v>0</v>
      </c>
      <c r="I5101" s="2395" t="s">
        <v>6563</v>
      </c>
      <c r="J5101" s="2256" t="s">
        <v>320</v>
      </c>
      <c r="K5101" s="1354"/>
      <c r="L5101" s="2242"/>
      <c r="M5101" s="1354"/>
      <c r="N5101" s="2245"/>
      <c r="O5101" s="1354">
        <v>182</v>
      </c>
      <c r="P5101" s="1354">
        <v>56</v>
      </c>
      <c r="Q5101" s="1354"/>
      <c r="R5101" s="1354"/>
      <c r="S5101" s="1354"/>
      <c r="T5101" s="1354"/>
      <c r="U5101" s="1354"/>
      <c r="V5101" s="1354"/>
      <c r="W5101" s="1354"/>
      <c r="X5101" s="1354"/>
      <c r="Y5101" s="1354"/>
      <c r="Z5101" s="1354"/>
      <c r="AA5101" s="1354"/>
      <c r="AB5101" s="1354"/>
      <c r="AC5101" s="1507">
        <f t="shared" si="1820"/>
        <v>56</v>
      </c>
      <c r="AD5101" s="1508">
        <f t="shared" si="1821"/>
        <v>56</v>
      </c>
      <c r="AE5101" s="14">
        <f>(J5101-"01.04.2023")/30</f>
        <v>14.2</v>
      </c>
      <c r="AF5101" s="14">
        <f t="shared" si="1822"/>
        <v>79.333333333333329</v>
      </c>
      <c r="AG5101" s="14">
        <f t="shared" si="1823"/>
        <v>0.70588235294117652</v>
      </c>
      <c r="AH5101" s="14">
        <f>AG5101-AE5101</f>
        <v>-13.494117647058824</v>
      </c>
      <c r="AI5101" s="14">
        <f>AC5101-(AE5101*AF5101)</f>
        <v>-1070.5333333333333</v>
      </c>
      <c r="AJ5101" s="1354"/>
    </row>
    <row r="5102" spans="1:36" ht="15.75">
      <c r="A5102" s="1503">
        <v>346</v>
      </c>
      <c r="B5102" s="2303" t="s">
        <v>6867</v>
      </c>
      <c r="C5102" s="2311" t="s">
        <v>66</v>
      </c>
      <c r="D5102" s="2312">
        <v>1</v>
      </c>
      <c r="E5102" s="2402">
        <v>368</v>
      </c>
      <c r="F5102" s="1362">
        <f t="shared" si="1828"/>
        <v>368</v>
      </c>
      <c r="G5102" s="2239"/>
      <c r="H5102" s="2400">
        <f t="shared" si="1824"/>
        <v>0</v>
      </c>
      <c r="I5102" s="2395" t="s">
        <v>325</v>
      </c>
      <c r="J5102" s="2256" t="s">
        <v>1502</v>
      </c>
      <c r="K5102" s="1354"/>
      <c r="L5102" s="2242"/>
      <c r="M5102" s="1354"/>
      <c r="N5102" s="2245">
        <v>118</v>
      </c>
      <c r="O5102" s="1354"/>
      <c r="P5102" s="1354"/>
      <c r="Q5102" s="1354"/>
      <c r="R5102" s="1354"/>
      <c r="S5102" s="1354"/>
      <c r="T5102" s="1354"/>
      <c r="U5102" s="1354"/>
      <c r="V5102" s="1354"/>
      <c r="W5102" s="1354"/>
      <c r="X5102" s="1354"/>
      <c r="Y5102" s="1354"/>
      <c r="Z5102" s="1354"/>
      <c r="AA5102" s="1354"/>
      <c r="AB5102" s="1354"/>
      <c r="AC5102" s="1507">
        <f t="shared" si="1820"/>
        <v>250</v>
      </c>
      <c r="AD5102" s="1508">
        <f t="shared" si="1821"/>
        <v>250</v>
      </c>
      <c r="AE5102" s="14">
        <f t="shared" ref="AE5102:AE5127" si="1829">(J5102-"01.04.2023")/30</f>
        <v>20.3</v>
      </c>
      <c r="AF5102" s="14">
        <f t="shared" si="1822"/>
        <v>39.333333333333336</v>
      </c>
      <c r="AG5102" s="14">
        <f t="shared" si="1823"/>
        <v>6.3559322033898304</v>
      </c>
      <c r="AH5102" s="14">
        <f t="shared" ref="AH5102:AH5127" si="1830">AG5102-AE5102</f>
        <v>-13.94406779661017</v>
      </c>
      <c r="AI5102" s="14">
        <f t="shared" ref="AI5102:AI5127" si="1831">AC5102-(AE5102*AF5102)</f>
        <v>-548.4666666666667</v>
      </c>
      <c r="AJ5102" s="1354"/>
    </row>
    <row r="5103" spans="1:36" ht="15.75">
      <c r="A5103" s="1503">
        <v>349</v>
      </c>
      <c r="B5103" s="2303" t="s">
        <v>6870</v>
      </c>
      <c r="C5103" s="2311" t="s">
        <v>66</v>
      </c>
      <c r="D5103" s="2312">
        <v>5</v>
      </c>
      <c r="E5103" s="2402">
        <v>45</v>
      </c>
      <c r="F5103" s="1362">
        <f t="shared" si="1828"/>
        <v>225</v>
      </c>
      <c r="G5103" s="2239"/>
      <c r="H5103" s="2400">
        <f t="shared" si="1824"/>
        <v>0</v>
      </c>
      <c r="I5103" s="2395" t="s">
        <v>347</v>
      </c>
      <c r="J5103" s="2256" t="s">
        <v>6880</v>
      </c>
      <c r="K5103" s="1354"/>
      <c r="L5103" s="2242"/>
      <c r="M5103" s="1354"/>
      <c r="N5103" s="2245"/>
      <c r="O5103" s="1354">
        <v>35</v>
      </c>
      <c r="P5103" s="1354">
        <v>5</v>
      </c>
      <c r="Q5103" s="1354"/>
      <c r="R5103" s="1354"/>
      <c r="S5103" s="1354"/>
      <c r="T5103" s="1354"/>
      <c r="U5103" s="1354"/>
      <c r="V5103" s="1354"/>
      <c r="W5103" s="1354"/>
      <c r="X5103" s="1354"/>
      <c r="Y5103" s="1354"/>
      <c r="Z5103" s="1354"/>
      <c r="AA5103" s="1354"/>
      <c r="AB5103" s="1354"/>
      <c r="AC5103" s="1507">
        <f t="shared" si="1820"/>
        <v>5</v>
      </c>
      <c r="AD5103" s="1508">
        <f t="shared" si="1821"/>
        <v>25</v>
      </c>
      <c r="AE5103" s="14">
        <f t="shared" si="1829"/>
        <v>23.3</v>
      </c>
      <c r="AF5103" s="14">
        <f t="shared" si="1822"/>
        <v>13.333333333333334</v>
      </c>
      <c r="AG5103" s="14">
        <f t="shared" si="1823"/>
        <v>0.375</v>
      </c>
      <c r="AH5103" s="14">
        <f t="shared" si="1830"/>
        <v>-22.925000000000001</v>
      </c>
      <c r="AI5103" s="14">
        <f t="shared" si="1831"/>
        <v>-305.66666666666669</v>
      </c>
      <c r="AJ5103" s="1354"/>
    </row>
    <row r="5104" spans="1:36" ht="15.75">
      <c r="A5104" s="1503">
        <v>350</v>
      </c>
      <c r="B5104" s="2303" t="s">
        <v>6872</v>
      </c>
      <c r="C5104" s="2311" t="s">
        <v>66</v>
      </c>
      <c r="D5104" s="2312">
        <v>0.1</v>
      </c>
      <c r="E5104" s="2402">
        <v>32850</v>
      </c>
      <c r="F5104" s="1362">
        <f t="shared" si="1828"/>
        <v>3285</v>
      </c>
      <c r="G5104" s="2239"/>
      <c r="H5104" s="2400">
        <f t="shared" si="1824"/>
        <v>0</v>
      </c>
      <c r="I5104" s="2395" t="s">
        <v>325</v>
      </c>
      <c r="J5104" s="2256" t="s">
        <v>1502</v>
      </c>
      <c r="K5104" s="1354"/>
      <c r="L5104" s="2242"/>
      <c r="M5104" s="1354"/>
      <c r="N5104" s="2245">
        <v>5360</v>
      </c>
      <c r="O5104" s="1354"/>
      <c r="P5104" s="1354"/>
      <c r="Q5104" s="1354"/>
      <c r="R5104" s="1354"/>
      <c r="S5104" s="1354"/>
      <c r="T5104" s="1354"/>
      <c r="U5104" s="1354"/>
      <c r="V5104" s="1354"/>
      <c r="W5104" s="1354"/>
      <c r="X5104" s="1354"/>
      <c r="Y5104" s="1354"/>
      <c r="Z5104" s="1354"/>
      <c r="AA5104" s="1354"/>
      <c r="AB5104" s="1354"/>
      <c r="AC5104" s="1507">
        <f t="shared" si="1820"/>
        <v>27490</v>
      </c>
      <c r="AD5104" s="1508">
        <f t="shared" si="1821"/>
        <v>2749</v>
      </c>
      <c r="AE5104" s="14">
        <f t="shared" si="1829"/>
        <v>20.3</v>
      </c>
      <c r="AF5104" s="14">
        <f t="shared" si="1822"/>
        <v>1786.6666666666667</v>
      </c>
      <c r="AG5104" s="14">
        <f t="shared" si="1823"/>
        <v>15.386194029850746</v>
      </c>
      <c r="AH5104" s="14">
        <f t="shared" si="1830"/>
        <v>-4.9138059701492551</v>
      </c>
      <c r="AI5104" s="14">
        <f t="shared" si="1831"/>
        <v>-8779.3333333333358</v>
      </c>
      <c r="AJ5104" s="1354"/>
    </row>
    <row r="5105" spans="1:36" ht="15.75">
      <c r="A5105" s="1503">
        <v>351</v>
      </c>
      <c r="B5105" s="2303" t="s">
        <v>6873</v>
      </c>
      <c r="C5105" s="2311" t="s">
        <v>176</v>
      </c>
      <c r="D5105" s="2312">
        <v>10</v>
      </c>
      <c r="E5105" s="2402">
        <v>73</v>
      </c>
      <c r="F5105" s="1362">
        <f t="shared" si="1828"/>
        <v>730</v>
      </c>
      <c r="G5105" s="2239"/>
      <c r="H5105" s="2400">
        <f t="shared" si="1824"/>
        <v>0</v>
      </c>
      <c r="I5105" s="2395" t="s">
        <v>3011</v>
      </c>
      <c r="J5105" s="2256" t="s">
        <v>3952</v>
      </c>
      <c r="K5105" s="1354"/>
      <c r="L5105" s="2242"/>
      <c r="M5105" s="1354"/>
      <c r="N5105" s="2245"/>
      <c r="O5105" s="1354">
        <v>0.5</v>
      </c>
      <c r="P5105" s="1354">
        <v>10</v>
      </c>
      <c r="Q5105" s="1354"/>
      <c r="R5105" s="1354"/>
      <c r="S5105" s="1354"/>
      <c r="T5105" s="1354"/>
      <c r="U5105" s="1354"/>
      <c r="V5105" s="1354"/>
      <c r="W5105" s="1354"/>
      <c r="X5105" s="1354"/>
      <c r="Y5105" s="1354"/>
      <c r="Z5105" s="1354"/>
      <c r="AA5105" s="1354"/>
      <c r="AB5105" s="1354"/>
      <c r="AC5105" s="1507">
        <f t="shared" si="1820"/>
        <v>62.5</v>
      </c>
      <c r="AD5105" s="1508">
        <f t="shared" si="1821"/>
        <v>625</v>
      </c>
      <c r="AE5105" s="14">
        <f t="shared" si="1829"/>
        <v>10.166666666666666</v>
      </c>
      <c r="AF5105" s="14">
        <f t="shared" si="1822"/>
        <v>3.5</v>
      </c>
      <c r="AG5105" s="14">
        <f t="shared" si="1823"/>
        <v>17.857142857142858</v>
      </c>
      <c r="AH5105" s="14">
        <f t="shared" si="1830"/>
        <v>7.6904761904761916</v>
      </c>
      <c r="AI5105" s="14">
        <f t="shared" si="1831"/>
        <v>26.916666666666671</v>
      </c>
      <c r="AJ5105" s="1354"/>
    </row>
    <row r="5106" spans="1:36" ht="15.75">
      <c r="A5106" s="1503">
        <v>352</v>
      </c>
      <c r="B5106" s="2303" t="s">
        <v>6874</v>
      </c>
      <c r="C5106" s="2311" t="s">
        <v>66</v>
      </c>
      <c r="D5106" s="2312">
        <v>10</v>
      </c>
      <c r="E5106" s="2402">
        <v>30</v>
      </c>
      <c r="F5106" s="1362">
        <f t="shared" si="1828"/>
        <v>300</v>
      </c>
      <c r="G5106" s="2239"/>
      <c r="H5106" s="2400">
        <f t="shared" si="1824"/>
        <v>0</v>
      </c>
      <c r="I5106" s="2395" t="s">
        <v>347</v>
      </c>
      <c r="J5106" s="2256" t="s">
        <v>6766</v>
      </c>
      <c r="K5106" s="1354"/>
      <c r="L5106" s="2242"/>
      <c r="M5106" s="1354"/>
      <c r="N5106" s="2245"/>
      <c r="O5106" s="1354"/>
      <c r="P5106" s="1354"/>
      <c r="Q5106" s="1354"/>
      <c r="R5106" s="1354"/>
      <c r="S5106" s="1354"/>
      <c r="T5106" s="1354"/>
      <c r="U5106" s="1354"/>
      <c r="V5106" s="1354"/>
      <c r="W5106" s="1354"/>
      <c r="X5106" s="1354"/>
      <c r="Y5106" s="1354"/>
      <c r="Z5106" s="1354"/>
      <c r="AA5106" s="1354"/>
      <c r="AB5106" s="1354"/>
      <c r="AC5106" s="1507">
        <f t="shared" si="1820"/>
        <v>30</v>
      </c>
      <c r="AD5106" s="1508">
        <f t="shared" si="1821"/>
        <v>300</v>
      </c>
      <c r="AE5106" s="14">
        <f t="shared" si="1829"/>
        <v>2</v>
      </c>
      <c r="AF5106" s="14">
        <f t="shared" si="1822"/>
        <v>0</v>
      </c>
      <c r="AG5106" s="14" t="e">
        <f t="shared" si="1823"/>
        <v>#DIV/0!</v>
      </c>
      <c r="AH5106" s="14" t="e">
        <f t="shared" si="1830"/>
        <v>#DIV/0!</v>
      </c>
      <c r="AI5106" s="14">
        <f t="shared" si="1831"/>
        <v>30</v>
      </c>
      <c r="AJ5106" s="1354"/>
    </row>
    <row r="5107" spans="1:36" ht="15.75">
      <c r="A5107" s="1503">
        <v>353</v>
      </c>
      <c r="B5107" s="2303" t="s">
        <v>6875</v>
      </c>
      <c r="C5107" s="2311" t="s">
        <v>153</v>
      </c>
      <c r="D5107" s="2312">
        <v>1</v>
      </c>
      <c r="E5107" s="2402">
        <v>650</v>
      </c>
      <c r="F5107" s="1362">
        <f t="shared" si="1828"/>
        <v>650</v>
      </c>
      <c r="G5107" s="2239"/>
      <c r="H5107" s="2400">
        <f t="shared" si="1824"/>
        <v>0</v>
      </c>
      <c r="I5107" s="2395" t="s">
        <v>325</v>
      </c>
      <c r="J5107" s="2256" t="s">
        <v>3254</v>
      </c>
      <c r="K5107" s="1354"/>
      <c r="L5107" s="2242"/>
      <c r="M5107" s="1354"/>
      <c r="N5107" s="2245"/>
      <c r="O5107" s="1354">
        <v>30</v>
      </c>
      <c r="P5107" s="1354"/>
      <c r="Q5107" s="1354"/>
      <c r="R5107" s="1354"/>
      <c r="S5107" s="1354"/>
      <c r="T5107" s="1354"/>
      <c r="U5107" s="1354"/>
      <c r="V5107" s="1354"/>
      <c r="W5107" s="1354"/>
      <c r="X5107" s="1354"/>
      <c r="Y5107" s="1354"/>
      <c r="Z5107" s="1354"/>
      <c r="AA5107" s="1354"/>
      <c r="AB5107" s="1354"/>
      <c r="AC5107" s="1507">
        <f t="shared" si="1820"/>
        <v>620</v>
      </c>
      <c r="AD5107" s="1508">
        <f t="shared" si="1821"/>
        <v>620</v>
      </c>
      <c r="AE5107" s="14">
        <f t="shared" si="1829"/>
        <v>16.233333333333334</v>
      </c>
      <c r="AF5107" s="14">
        <f t="shared" si="1822"/>
        <v>10</v>
      </c>
      <c r="AG5107" s="14">
        <f t="shared" si="1823"/>
        <v>62</v>
      </c>
      <c r="AH5107" s="14">
        <f t="shared" si="1830"/>
        <v>45.766666666666666</v>
      </c>
      <c r="AI5107" s="14">
        <f t="shared" si="1831"/>
        <v>457.66666666666663</v>
      </c>
      <c r="AJ5107" s="1354"/>
    </row>
    <row r="5108" spans="1:36" ht="15.75">
      <c r="A5108" s="1503">
        <v>354</v>
      </c>
      <c r="B5108" s="2303" t="s">
        <v>6876</v>
      </c>
      <c r="C5108" s="2311" t="s">
        <v>66</v>
      </c>
      <c r="D5108" s="2312">
        <v>10</v>
      </c>
      <c r="E5108" s="2402">
        <v>30</v>
      </c>
      <c r="F5108" s="1362">
        <f t="shared" si="1828"/>
        <v>300</v>
      </c>
      <c r="G5108" s="2239"/>
      <c r="H5108" s="2400">
        <f t="shared" si="1824"/>
        <v>0</v>
      </c>
      <c r="I5108" s="2395" t="s">
        <v>325</v>
      </c>
      <c r="J5108" s="2256" t="s">
        <v>644</v>
      </c>
      <c r="K5108" s="1354"/>
      <c r="L5108" s="2242"/>
      <c r="M5108" s="1354"/>
      <c r="N5108" s="2245"/>
      <c r="O5108" s="1354"/>
      <c r="P5108" s="1354"/>
      <c r="Q5108" s="1354"/>
      <c r="R5108" s="1354"/>
      <c r="S5108" s="1354"/>
      <c r="T5108" s="1354"/>
      <c r="U5108" s="1354"/>
      <c r="V5108" s="1354"/>
      <c r="W5108" s="1354"/>
      <c r="X5108" s="1354"/>
      <c r="Y5108" s="1354"/>
      <c r="Z5108" s="1354"/>
      <c r="AA5108" s="1354"/>
      <c r="AB5108" s="1354"/>
      <c r="AC5108" s="1507">
        <f t="shared" si="1820"/>
        <v>30</v>
      </c>
      <c r="AD5108" s="1508">
        <f t="shared" si="1821"/>
        <v>300</v>
      </c>
      <c r="AE5108" s="14">
        <f t="shared" si="1829"/>
        <v>32.466666666666669</v>
      </c>
      <c r="AF5108" s="14">
        <f t="shared" si="1822"/>
        <v>0</v>
      </c>
      <c r="AG5108" s="14" t="e">
        <f t="shared" si="1823"/>
        <v>#DIV/0!</v>
      </c>
      <c r="AH5108" s="14" t="e">
        <f t="shared" si="1830"/>
        <v>#DIV/0!</v>
      </c>
      <c r="AI5108" s="14">
        <f t="shared" si="1831"/>
        <v>30</v>
      </c>
      <c r="AJ5108" s="1354"/>
    </row>
    <row r="5109" spans="1:36" ht="15.75">
      <c r="A5109" s="1503">
        <v>355</v>
      </c>
      <c r="B5109" s="2303" t="s">
        <v>6877</v>
      </c>
      <c r="C5109" s="2311" t="s">
        <v>143</v>
      </c>
      <c r="D5109" s="2312">
        <v>10</v>
      </c>
      <c r="E5109" s="2402">
        <v>10</v>
      </c>
      <c r="F5109" s="1362">
        <f t="shared" si="1828"/>
        <v>100</v>
      </c>
      <c r="G5109" s="2239"/>
      <c r="H5109" s="2400">
        <f t="shared" si="1824"/>
        <v>0</v>
      </c>
      <c r="I5109" s="2395" t="s">
        <v>325</v>
      </c>
      <c r="J5109" s="2256" t="s">
        <v>129</v>
      </c>
      <c r="K5109" s="1354"/>
      <c r="L5109" s="2242"/>
      <c r="M5109" s="1354"/>
      <c r="N5109" s="2245"/>
      <c r="O5109" s="1354"/>
      <c r="P5109" s="1354"/>
      <c r="Q5109" s="1354"/>
      <c r="R5109" s="1354"/>
      <c r="S5109" s="1354"/>
      <c r="T5109" s="1354"/>
      <c r="U5109" s="1354"/>
      <c r="V5109" s="1354"/>
      <c r="W5109" s="1354"/>
      <c r="X5109" s="1354"/>
      <c r="Y5109" s="1354"/>
      <c r="Z5109" s="1354"/>
      <c r="AA5109" s="1354"/>
      <c r="AB5109" s="1354"/>
      <c r="AC5109" s="1507">
        <f t="shared" si="1820"/>
        <v>10</v>
      </c>
      <c r="AD5109" s="1508">
        <f t="shared" si="1821"/>
        <v>100</v>
      </c>
      <c r="AE5109" s="14">
        <f t="shared" si="1829"/>
        <v>0.96666666666666667</v>
      </c>
      <c r="AF5109" s="14">
        <f t="shared" si="1822"/>
        <v>0</v>
      </c>
      <c r="AG5109" s="14" t="e">
        <f t="shared" si="1823"/>
        <v>#DIV/0!</v>
      </c>
      <c r="AH5109" s="14" t="e">
        <f t="shared" si="1830"/>
        <v>#DIV/0!</v>
      </c>
      <c r="AI5109" s="14">
        <f t="shared" si="1831"/>
        <v>10</v>
      </c>
      <c r="AJ5109" s="1354"/>
    </row>
    <row r="5110" spans="1:36" ht="15.75">
      <c r="A5110" s="1503">
        <v>356</v>
      </c>
      <c r="B5110" s="2303" t="s">
        <v>1170</v>
      </c>
      <c r="C5110" s="2311" t="s">
        <v>66</v>
      </c>
      <c r="D5110" s="2312">
        <v>0.4</v>
      </c>
      <c r="E5110" s="2402">
        <v>454</v>
      </c>
      <c r="F5110" s="1362">
        <f t="shared" si="1828"/>
        <v>181.60000000000002</v>
      </c>
      <c r="G5110" s="2239"/>
      <c r="H5110" s="2400">
        <f t="shared" si="1824"/>
        <v>0</v>
      </c>
      <c r="I5110" s="2395" t="s">
        <v>3011</v>
      </c>
      <c r="J5110" s="2256" t="s">
        <v>6869</v>
      </c>
      <c r="K5110" s="1354"/>
      <c r="L5110" s="2242"/>
      <c r="M5110" s="1354"/>
      <c r="N5110" s="2245">
        <v>10</v>
      </c>
      <c r="O5110" s="1354">
        <v>20</v>
      </c>
      <c r="P5110" s="1354"/>
      <c r="Q5110" s="1354"/>
      <c r="R5110" s="1354"/>
      <c r="S5110" s="1354"/>
      <c r="T5110" s="1354"/>
      <c r="U5110" s="1354"/>
      <c r="V5110" s="1354"/>
      <c r="W5110" s="1354"/>
      <c r="X5110" s="1354"/>
      <c r="Y5110" s="1354"/>
      <c r="Z5110" s="1354"/>
      <c r="AA5110" s="1354"/>
      <c r="AB5110" s="1354"/>
      <c r="AC5110" s="1507">
        <f t="shared" si="1820"/>
        <v>424</v>
      </c>
      <c r="AD5110" s="1508">
        <f t="shared" si="1821"/>
        <v>169.60000000000002</v>
      </c>
      <c r="AE5110" s="14">
        <f t="shared" si="1829"/>
        <v>33.5</v>
      </c>
      <c r="AF5110" s="14">
        <f t="shared" si="1822"/>
        <v>10</v>
      </c>
      <c r="AG5110" s="14">
        <f t="shared" si="1823"/>
        <v>42.4</v>
      </c>
      <c r="AH5110" s="14">
        <f t="shared" si="1830"/>
        <v>8.8999999999999986</v>
      </c>
      <c r="AI5110" s="14">
        <f t="shared" si="1831"/>
        <v>89</v>
      </c>
      <c r="AJ5110" s="1354"/>
    </row>
    <row r="5111" spans="1:36" ht="15.75">
      <c r="A5111" s="1503">
        <v>357</v>
      </c>
      <c r="B5111" s="2303" t="s">
        <v>6878</v>
      </c>
      <c r="C5111" s="2403" t="s">
        <v>66</v>
      </c>
      <c r="D5111" s="2353">
        <v>1.5</v>
      </c>
      <c r="E5111" s="2402">
        <v>30</v>
      </c>
      <c r="F5111" s="1362">
        <f t="shared" si="1828"/>
        <v>45</v>
      </c>
      <c r="G5111" s="2391"/>
      <c r="H5111" s="2400">
        <f t="shared" si="1824"/>
        <v>0</v>
      </c>
      <c r="I5111" s="2395" t="s">
        <v>325</v>
      </c>
      <c r="J5111" s="2256" t="s">
        <v>6879</v>
      </c>
      <c r="K5111" s="2262"/>
      <c r="L5111" s="2242"/>
      <c r="M5111" s="1354"/>
      <c r="N5111" s="2245"/>
      <c r="O5111" s="1354"/>
      <c r="P5111" s="1354">
        <v>11</v>
      </c>
      <c r="Q5111" s="1354"/>
      <c r="R5111" s="1354"/>
      <c r="S5111" s="1354"/>
      <c r="T5111" s="1354"/>
      <c r="U5111" s="1354"/>
      <c r="V5111" s="1354"/>
      <c r="W5111" s="1354"/>
      <c r="X5111" s="1354"/>
      <c r="Y5111" s="1354"/>
      <c r="Z5111" s="1354"/>
      <c r="AA5111" s="1354"/>
      <c r="AB5111" s="1354"/>
      <c r="AC5111" s="1507">
        <f t="shared" si="1820"/>
        <v>19</v>
      </c>
      <c r="AD5111" s="1508">
        <f t="shared" si="1821"/>
        <v>28.5</v>
      </c>
      <c r="AE5111" s="14">
        <f t="shared" si="1829"/>
        <v>12.033333333333333</v>
      </c>
      <c r="AF5111" s="14">
        <f t="shared" si="1822"/>
        <v>3.6666666666666665</v>
      </c>
      <c r="AG5111" s="14">
        <f t="shared" si="1823"/>
        <v>5.1818181818181817</v>
      </c>
      <c r="AH5111" s="14">
        <f t="shared" si="1830"/>
        <v>-6.8515151515151516</v>
      </c>
      <c r="AI5111" s="14">
        <f t="shared" si="1831"/>
        <v>-25.12222222222222</v>
      </c>
      <c r="AJ5111" s="1354"/>
    </row>
    <row r="5112" spans="1:36" ht="15.75">
      <c r="A5112" s="1503">
        <v>358</v>
      </c>
      <c r="B5112" s="2303" t="s">
        <v>7605</v>
      </c>
      <c r="C5112" s="2311" t="s">
        <v>153</v>
      </c>
      <c r="D5112" s="2312">
        <v>1</v>
      </c>
      <c r="E5112" s="2402">
        <v>1290</v>
      </c>
      <c r="F5112" s="1362">
        <f t="shared" si="1828"/>
        <v>1290</v>
      </c>
      <c r="G5112" s="2239"/>
      <c r="H5112" s="2400">
        <f t="shared" si="1824"/>
        <v>0</v>
      </c>
      <c r="I5112" s="2395" t="s">
        <v>7606</v>
      </c>
      <c r="J5112" s="2256" t="s">
        <v>6871</v>
      </c>
      <c r="K5112" s="1354"/>
      <c r="L5112" s="2242"/>
      <c r="M5112" s="1354"/>
      <c r="N5112" s="2245">
        <v>90</v>
      </c>
      <c r="O5112" s="1354">
        <v>180</v>
      </c>
      <c r="P5112" s="1354">
        <v>150</v>
      </c>
      <c r="Q5112" s="1354"/>
      <c r="R5112" s="1354"/>
      <c r="S5112" s="1354"/>
      <c r="T5112" s="1354"/>
      <c r="U5112" s="1354"/>
      <c r="V5112" s="1354"/>
      <c r="W5112" s="1354"/>
      <c r="X5112" s="1354"/>
      <c r="Y5112" s="1354"/>
      <c r="Z5112" s="1354"/>
      <c r="AA5112" s="1354"/>
      <c r="AB5112" s="1354"/>
      <c r="AC5112" s="1507">
        <f t="shared" si="1820"/>
        <v>870</v>
      </c>
      <c r="AD5112" s="1508">
        <f t="shared" si="1821"/>
        <v>870</v>
      </c>
      <c r="AE5112" s="14">
        <f t="shared" si="1829"/>
        <v>17.266666666666666</v>
      </c>
      <c r="AF5112" s="14">
        <f t="shared" si="1822"/>
        <v>140</v>
      </c>
      <c r="AG5112" s="14">
        <f t="shared" si="1823"/>
        <v>6.2142857142857144</v>
      </c>
      <c r="AH5112" s="14">
        <f t="shared" si="1830"/>
        <v>-11.05238095238095</v>
      </c>
      <c r="AI5112" s="14">
        <f t="shared" si="1831"/>
        <v>-1547.333333333333</v>
      </c>
      <c r="AJ5112" s="1354"/>
    </row>
    <row r="5113" spans="1:36" ht="15.75">
      <c r="A5113" s="1503">
        <v>359</v>
      </c>
      <c r="B5113" s="2303" t="s">
        <v>5632</v>
      </c>
      <c r="C5113" s="2311" t="s">
        <v>143</v>
      </c>
      <c r="D5113" s="2312">
        <v>100</v>
      </c>
      <c r="E5113" s="2404">
        <v>33</v>
      </c>
      <c r="F5113" s="1362">
        <f t="shared" si="1828"/>
        <v>3300</v>
      </c>
      <c r="G5113" s="2405"/>
      <c r="H5113" s="2400">
        <f t="shared" si="1824"/>
        <v>0</v>
      </c>
      <c r="I5113" s="2395" t="s">
        <v>7607</v>
      </c>
      <c r="J5113" s="2256" t="s">
        <v>7608</v>
      </c>
      <c r="K5113" s="2262"/>
      <c r="L5113" s="2242"/>
      <c r="M5113" s="1354"/>
      <c r="N5113" s="2245">
        <v>3</v>
      </c>
      <c r="O5113" s="1354">
        <v>9</v>
      </c>
      <c r="P5113" s="1354"/>
      <c r="Q5113" s="1354"/>
      <c r="R5113" s="1354"/>
      <c r="S5113" s="1354"/>
      <c r="T5113" s="1354"/>
      <c r="U5113" s="1354"/>
      <c r="V5113" s="1354"/>
      <c r="W5113" s="1354"/>
      <c r="X5113" s="1354"/>
      <c r="Y5113" s="1354"/>
      <c r="Z5113" s="1354"/>
      <c r="AA5113" s="1354"/>
      <c r="AB5113" s="1354"/>
      <c r="AC5113" s="1507">
        <f t="shared" si="1820"/>
        <v>21</v>
      </c>
      <c r="AD5113" s="1508">
        <f t="shared" si="1821"/>
        <v>2100</v>
      </c>
      <c r="AE5113" s="14">
        <f t="shared" si="1829"/>
        <v>5.0333333333333332</v>
      </c>
      <c r="AF5113" s="14">
        <f t="shared" si="1822"/>
        <v>4</v>
      </c>
      <c r="AG5113" s="14">
        <f t="shared" si="1823"/>
        <v>5.25</v>
      </c>
      <c r="AH5113" s="14">
        <f t="shared" si="1830"/>
        <v>0.21666666666666679</v>
      </c>
      <c r="AI5113" s="14">
        <f t="shared" si="1831"/>
        <v>0.86666666666666714</v>
      </c>
      <c r="AJ5113" s="1354"/>
    </row>
    <row r="5114" spans="1:36" ht="15.75">
      <c r="A5114" s="1503">
        <v>360</v>
      </c>
      <c r="B5114" s="2303" t="s">
        <v>7609</v>
      </c>
      <c r="C5114" s="2311" t="s">
        <v>156</v>
      </c>
      <c r="D5114" s="2312">
        <v>10</v>
      </c>
      <c r="E5114" s="2404">
        <v>420</v>
      </c>
      <c r="F5114" s="1362">
        <f t="shared" si="1828"/>
        <v>4200</v>
      </c>
      <c r="G5114" s="2405"/>
      <c r="H5114" s="2400">
        <f t="shared" si="1824"/>
        <v>0</v>
      </c>
      <c r="I5114" s="2395" t="s">
        <v>7606</v>
      </c>
      <c r="J5114" s="2256" t="s">
        <v>2831</v>
      </c>
      <c r="K5114" s="2262"/>
      <c r="L5114" s="2242"/>
      <c r="M5114" s="1354"/>
      <c r="N5114" s="2245">
        <v>20</v>
      </c>
      <c r="O5114" s="1354">
        <v>10</v>
      </c>
      <c r="P5114" s="1354">
        <v>22</v>
      </c>
      <c r="Q5114" s="1354"/>
      <c r="R5114" s="1354"/>
      <c r="S5114" s="1354"/>
      <c r="T5114" s="1354"/>
      <c r="U5114" s="1354"/>
      <c r="V5114" s="1354"/>
      <c r="W5114" s="1354"/>
      <c r="X5114" s="1354"/>
      <c r="Y5114" s="1354"/>
      <c r="Z5114" s="1354"/>
      <c r="AA5114" s="1354"/>
      <c r="AB5114" s="1354"/>
      <c r="AC5114" s="1507">
        <f t="shared" si="1820"/>
        <v>368</v>
      </c>
      <c r="AD5114" s="1508">
        <f t="shared" si="1821"/>
        <v>3680</v>
      </c>
      <c r="AE5114" s="14">
        <f t="shared" si="1829"/>
        <v>29.433333333333334</v>
      </c>
      <c r="AF5114" s="14">
        <f t="shared" si="1822"/>
        <v>17.333333333333332</v>
      </c>
      <c r="AG5114" s="14">
        <f t="shared" si="1823"/>
        <v>21.230769230769234</v>
      </c>
      <c r="AH5114" s="14">
        <f t="shared" si="1830"/>
        <v>-8.2025641025641001</v>
      </c>
      <c r="AI5114" s="14">
        <f t="shared" si="1831"/>
        <v>-142.17777777777775</v>
      </c>
      <c r="AJ5114" s="1354"/>
    </row>
    <row r="5115" spans="1:36" ht="15.75">
      <c r="A5115" s="1503">
        <v>363</v>
      </c>
      <c r="B5115" s="2303" t="s">
        <v>7610</v>
      </c>
      <c r="C5115" s="2311" t="s">
        <v>66</v>
      </c>
      <c r="D5115" s="2312">
        <v>10</v>
      </c>
      <c r="E5115" s="2404">
        <v>38</v>
      </c>
      <c r="F5115" s="1362">
        <f t="shared" si="1828"/>
        <v>380</v>
      </c>
      <c r="G5115" s="2405"/>
      <c r="H5115" s="2400">
        <f t="shared" si="1824"/>
        <v>0</v>
      </c>
      <c r="I5115" s="2395" t="s">
        <v>7107</v>
      </c>
      <c r="J5115" s="2256" t="s">
        <v>311</v>
      </c>
      <c r="K5115" s="2262"/>
      <c r="L5115" s="2242"/>
      <c r="M5115" s="1354"/>
      <c r="N5115" s="2245"/>
      <c r="O5115" s="1354"/>
      <c r="P5115" s="1354">
        <v>6</v>
      </c>
      <c r="Q5115" s="1354"/>
      <c r="R5115" s="1354"/>
      <c r="S5115" s="1354"/>
      <c r="T5115" s="1354"/>
      <c r="U5115" s="1354"/>
      <c r="V5115" s="1354"/>
      <c r="W5115" s="1354"/>
      <c r="X5115" s="1354"/>
      <c r="Y5115" s="1354"/>
      <c r="Z5115" s="1354"/>
      <c r="AA5115" s="1354"/>
      <c r="AB5115" s="1354"/>
      <c r="AC5115" s="1507">
        <f t="shared" si="1820"/>
        <v>32</v>
      </c>
      <c r="AD5115" s="1508">
        <f t="shared" si="1821"/>
        <v>320</v>
      </c>
      <c r="AE5115" s="14">
        <f t="shared" si="1829"/>
        <v>8.1</v>
      </c>
      <c r="AF5115" s="14">
        <f t="shared" si="1822"/>
        <v>2</v>
      </c>
      <c r="AG5115" s="14">
        <f t="shared" si="1823"/>
        <v>16</v>
      </c>
      <c r="AH5115" s="14">
        <f t="shared" si="1830"/>
        <v>7.9</v>
      </c>
      <c r="AI5115" s="14">
        <f t="shared" si="1831"/>
        <v>15.8</v>
      </c>
      <c r="AJ5115" s="1354"/>
    </row>
    <row r="5116" spans="1:36" ht="15.75">
      <c r="A5116" s="1503">
        <v>364</v>
      </c>
      <c r="B5116" s="2303" t="s">
        <v>7611</v>
      </c>
      <c r="C5116" s="2311" t="s">
        <v>66</v>
      </c>
      <c r="D5116" s="2312">
        <v>20</v>
      </c>
      <c r="E5116" s="2239">
        <v>15</v>
      </c>
      <c r="F5116" s="1362">
        <f t="shared" si="1828"/>
        <v>300</v>
      </c>
      <c r="G5116" s="2405"/>
      <c r="H5116" s="2400">
        <f t="shared" si="1824"/>
        <v>0</v>
      </c>
      <c r="I5116" s="2395" t="s">
        <v>7107</v>
      </c>
      <c r="J5116" s="2256" t="s">
        <v>5406</v>
      </c>
      <c r="K5116" s="2262"/>
      <c r="L5116" s="2242"/>
      <c r="M5116" s="1354"/>
      <c r="N5116" s="2245"/>
      <c r="O5116" s="1354"/>
      <c r="P5116" s="1354"/>
      <c r="Q5116" s="1354"/>
      <c r="R5116" s="1354"/>
      <c r="S5116" s="1354"/>
      <c r="T5116" s="1354"/>
      <c r="U5116" s="1354"/>
      <c r="V5116" s="1354"/>
      <c r="W5116" s="1354"/>
      <c r="X5116" s="1354"/>
      <c r="Y5116" s="1354"/>
      <c r="Z5116" s="1354"/>
      <c r="AA5116" s="1354"/>
      <c r="AB5116" s="1354"/>
      <c r="AC5116" s="1507">
        <f t="shared" si="1820"/>
        <v>15</v>
      </c>
      <c r="AD5116" s="1508">
        <f t="shared" si="1821"/>
        <v>300</v>
      </c>
      <c r="AE5116" s="14">
        <f t="shared" si="1829"/>
        <v>13.166666666666666</v>
      </c>
      <c r="AF5116" s="14">
        <f t="shared" si="1822"/>
        <v>0</v>
      </c>
      <c r="AG5116" s="14" t="e">
        <f t="shared" si="1823"/>
        <v>#DIV/0!</v>
      </c>
      <c r="AH5116" s="14" t="e">
        <f t="shared" si="1830"/>
        <v>#DIV/0!</v>
      </c>
      <c r="AI5116" s="14">
        <f t="shared" si="1831"/>
        <v>15</v>
      </c>
      <c r="AJ5116" s="1354"/>
    </row>
    <row r="5117" spans="1:36" ht="15.75">
      <c r="A5117" s="1503">
        <v>365</v>
      </c>
      <c r="B5117" s="2303" t="s">
        <v>10595</v>
      </c>
      <c r="C5117" s="2311" t="s">
        <v>153</v>
      </c>
      <c r="D5117" s="2312">
        <v>0.15</v>
      </c>
      <c r="E5117" s="2239">
        <v>2940</v>
      </c>
      <c r="F5117" s="1362">
        <f t="shared" si="1828"/>
        <v>441</v>
      </c>
      <c r="G5117" s="2405"/>
      <c r="H5117" s="2400">
        <f t="shared" si="1824"/>
        <v>0</v>
      </c>
      <c r="I5117" s="2395" t="s">
        <v>7613</v>
      </c>
      <c r="J5117" s="2256" t="s">
        <v>7614</v>
      </c>
      <c r="K5117" s="2262"/>
      <c r="L5117" s="2242"/>
      <c r="M5117" s="1354"/>
      <c r="N5117" s="2245">
        <v>940</v>
      </c>
      <c r="O5117" s="1354">
        <v>90</v>
      </c>
      <c r="P5117" s="1354">
        <v>98</v>
      </c>
      <c r="Q5117" s="1354"/>
      <c r="R5117" s="1354"/>
      <c r="S5117" s="1354"/>
      <c r="T5117" s="1354"/>
      <c r="U5117" s="1354"/>
      <c r="V5117" s="1354"/>
      <c r="W5117" s="1354"/>
      <c r="X5117" s="1354"/>
      <c r="Y5117" s="1354"/>
      <c r="Z5117" s="1354"/>
      <c r="AA5117" s="1354"/>
      <c r="AB5117" s="1354"/>
      <c r="AC5117" s="1507">
        <f t="shared" si="1820"/>
        <v>1812</v>
      </c>
      <c r="AD5117" s="1508">
        <f t="shared" si="1821"/>
        <v>271.8</v>
      </c>
      <c r="AE5117" s="14">
        <f t="shared" si="1829"/>
        <v>26.366666666666667</v>
      </c>
      <c r="AF5117" s="14">
        <f t="shared" si="1822"/>
        <v>376</v>
      </c>
      <c r="AG5117" s="14">
        <f t="shared" si="1823"/>
        <v>4.8191489361702127</v>
      </c>
      <c r="AH5117" s="14">
        <f t="shared" si="1830"/>
        <v>-21.547517730496455</v>
      </c>
      <c r="AI5117" s="14">
        <f t="shared" si="1831"/>
        <v>-8101.8666666666668</v>
      </c>
      <c r="AJ5117" s="1354"/>
    </row>
    <row r="5118" spans="1:36" ht="15.75">
      <c r="A5118" s="1503">
        <v>366</v>
      </c>
      <c r="B5118" s="2303" t="s">
        <v>7612</v>
      </c>
      <c r="C5118" s="2311" t="s">
        <v>153</v>
      </c>
      <c r="D5118" s="2312">
        <v>0.15</v>
      </c>
      <c r="E5118" s="2239"/>
      <c r="F5118" s="1362"/>
      <c r="G5118" s="2405">
        <v>9800</v>
      </c>
      <c r="H5118" s="2400">
        <f t="shared" si="1824"/>
        <v>1470</v>
      </c>
      <c r="I5118" s="2395" t="s">
        <v>9311</v>
      </c>
      <c r="J5118" s="2256" t="s">
        <v>7614</v>
      </c>
      <c r="K5118" s="2262"/>
      <c r="L5118" s="2242"/>
      <c r="M5118" s="1354"/>
      <c r="N5118" s="2245"/>
      <c r="O5118" s="1354"/>
      <c r="P5118" s="1354">
        <v>28</v>
      </c>
      <c r="Q5118" s="1354"/>
      <c r="R5118" s="1354"/>
      <c r="S5118" s="1354"/>
      <c r="T5118" s="1354"/>
      <c r="U5118" s="1354"/>
      <c r="V5118" s="1354"/>
      <c r="W5118" s="1354"/>
      <c r="X5118" s="1354"/>
      <c r="Y5118" s="1354"/>
      <c r="Z5118" s="1354"/>
      <c r="AA5118" s="1354"/>
      <c r="AB5118" s="1354"/>
      <c r="AC5118" s="1507">
        <f t="shared" si="1820"/>
        <v>9772</v>
      </c>
      <c r="AD5118" s="1508">
        <f t="shared" si="1821"/>
        <v>1465.8</v>
      </c>
      <c r="AE5118" s="14">
        <f t="shared" si="1829"/>
        <v>26.366666666666667</v>
      </c>
      <c r="AF5118" s="14">
        <f t="shared" si="1822"/>
        <v>9.3333333333333339</v>
      </c>
      <c r="AG5118" s="14">
        <f t="shared" si="1823"/>
        <v>1047</v>
      </c>
      <c r="AH5118" s="14">
        <f t="shared" si="1830"/>
        <v>1020.6333333333333</v>
      </c>
      <c r="AI5118" s="14">
        <f t="shared" si="1831"/>
        <v>9525.9111111111106</v>
      </c>
      <c r="AJ5118" s="1354"/>
    </row>
    <row r="5119" spans="1:36" ht="15.75">
      <c r="A5119" s="1503">
        <v>368</v>
      </c>
      <c r="B5119" s="2303" t="s">
        <v>7615</v>
      </c>
      <c r="C5119" s="2311" t="s">
        <v>156</v>
      </c>
      <c r="D5119" s="2312">
        <v>5</v>
      </c>
      <c r="E5119" s="2239">
        <v>30</v>
      </c>
      <c r="F5119" s="1362">
        <f t="shared" ref="F5119:F5126" si="1832">D5119*E5119</f>
        <v>150</v>
      </c>
      <c r="G5119" s="2405"/>
      <c r="H5119" s="2400">
        <f t="shared" si="1824"/>
        <v>0</v>
      </c>
      <c r="I5119" s="2395" t="s">
        <v>7107</v>
      </c>
      <c r="J5119" s="2256" t="s">
        <v>135</v>
      </c>
      <c r="K5119" s="2262"/>
      <c r="L5119" s="2242"/>
      <c r="M5119" s="1354"/>
      <c r="N5119" s="2245"/>
      <c r="O5119" s="1354"/>
      <c r="P5119" s="1354"/>
      <c r="Q5119" s="1354"/>
      <c r="R5119" s="1354"/>
      <c r="S5119" s="1354"/>
      <c r="T5119" s="1354"/>
      <c r="U5119" s="1354"/>
      <c r="V5119" s="1354"/>
      <c r="W5119" s="1354"/>
      <c r="X5119" s="1354"/>
      <c r="Y5119" s="1354"/>
      <c r="Z5119" s="1354"/>
      <c r="AA5119" s="1354"/>
      <c r="AB5119" s="1354"/>
      <c r="AC5119" s="1507">
        <f t="shared" si="1820"/>
        <v>30</v>
      </c>
      <c r="AD5119" s="1508">
        <f t="shared" si="1821"/>
        <v>150</v>
      </c>
      <c r="AE5119" s="14">
        <f t="shared" si="1829"/>
        <v>7.1</v>
      </c>
      <c r="AF5119" s="14">
        <f t="shared" si="1822"/>
        <v>0</v>
      </c>
      <c r="AG5119" s="14" t="e">
        <f t="shared" si="1823"/>
        <v>#DIV/0!</v>
      </c>
      <c r="AH5119" s="14" t="e">
        <f t="shared" si="1830"/>
        <v>#DIV/0!</v>
      </c>
      <c r="AI5119" s="14">
        <f t="shared" si="1831"/>
        <v>30</v>
      </c>
      <c r="AJ5119" s="1354"/>
    </row>
    <row r="5120" spans="1:36" ht="15.75">
      <c r="A5120" s="1503">
        <v>370</v>
      </c>
      <c r="B5120" s="2303" t="s">
        <v>7616</v>
      </c>
      <c r="C5120" s="2311" t="s">
        <v>153</v>
      </c>
      <c r="D5120" s="2312">
        <v>2</v>
      </c>
      <c r="E5120" s="2239">
        <v>200</v>
      </c>
      <c r="F5120" s="1362">
        <f t="shared" si="1832"/>
        <v>400</v>
      </c>
      <c r="G5120" s="2405"/>
      <c r="H5120" s="2400">
        <f t="shared" si="1824"/>
        <v>0</v>
      </c>
      <c r="I5120" s="2395" t="s">
        <v>7107</v>
      </c>
      <c r="J5120" s="2256" t="s">
        <v>208</v>
      </c>
      <c r="K5120" s="2262"/>
      <c r="L5120" s="2242"/>
      <c r="M5120" s="1354"/>
      <c r="N5120" s="2245"/>
      <c r="O5120" s="1354"/>
      <c r="P5120" s="1354"/>
      <c r="Q5120" s="1354"/>
      <c r="R5120" s="1354"/>
      <c r="S5120" s="1354"/>
      <c r="T5120" s="1354"/>
      <c r="U5120" s="1354"/>
      <c r="V5120" s="1354"/>
      <c r="W5120" s="1354"/>
      <c r="X5120" s="1354"/>
      <c r="Y5120" s="1354"/>
      <c r="Z5120" s="1354"/>
      <c r="AA5120" s="1354"/>
      <c r="AB5120" s="1354"/>
      <c r="AC5120" s="1507">
        <f t="shared" si="1820"/>
        <v>200</v>
      </c>
      <c r="AD5120" s="1508">
        <f t="shared" si="1821"/>
        <v>400</v>
      </c>
      <c r="AE5120" s="14">
        <f t="shared" si="1829"/>
        <v>12.166666666666666</v>
      </c>
      <c r="AF5120" s="14">
        <f t="shared" si="1822"/>
        <v>0</v>
      </c>
      <c r="AG5120" s="14" t="e">
        <f t="shared" si="1823"/>
        <v>#DIV/0!</v>
      </c>
      <c r="AH5120" s="14" t="e">
        <f t="shared" si="1830"/>
        <v>#DIV/0!</v>
      </c>
      <c r="AI5120" s="14">
        <f t="shared" si="1831"/>
        <v>200</v>
      </c>
      <c r="AJ5120" s="1354"/>
    </row>
    <row r="5121" spans="1:36" ht="15.75">
      <c r="A5121" s="1503">
        <v>371</v>
      </c>
      <c r="B5121" s="2303" t="s">
        <v>7617</v>
      </c>
      <c r="C5121" s="2311" t="s">
        <v>153</v>
      </c>
      <c r="D5121" s="2312">
        <v>6.67</v>
      </c>
      <c r="E5121" s="2239">
        <v>1500</v>
      </c>
      <c r="F5121" s="1362">
        <f t="shared" si="1832"/>
        <v>10005</v>
      </c>
      <c r="G5121" s="2405"/>
      <c r="H5121" s="2400">
        <f t="shared" si="1824"/>
        <v>0</v>
      </c>
      <c r="I5121" s="2395" t="s">
        <v>7107</v>
      </c>
      <c r="J5121" s="2256" t="s">
        <v>3324</v>
      </c>
      <c r="K5121" s="2262"/>
      <c r="L5121" s="2242"/>
      <c r="M5121" s="1354"/>
      <c r="N5121" s="2245"/>
      <c r="O5121" s="1354">
        <v>360</v>
      </c>
      <c r="P5121" s="1354">
        <v>165</v>
      </c>
      <c r="Q5121" s="1354"/>
      <c r="R5121" s="1354"/>
      <c r="S5121" s="1354"/>
      <c r="T5121" s="1354"/>
      <c r="U5121" s="1354"/>
      <c r="V5121" s="1354"/>
      <c r="W5121" s="1354"/>
      <c r="X5121" s="1354"/>
      <c r="Y5121" s="1354"/>
      <c r="Z5121" s="1354"/>
      <c r="AA5121" s="1354"/>
      <c r="AB5121" s="1354"/>
      <c r="AC5121" s="1507">
        <f t="shared" si="1820"/>
        <v>975</v>
      </c>
      <c r="AD5121" s="1508">
        <f t="shared" si="1821"/>
        <v>6503.25</v>
      </c>
      <c r="AE5121" s="14">
        <f t="shared" si="1829"/>
        <v>11.1</v>
      </c>
      <c r="AF5121" s="14">
        <f t="shared" si="1822"/>
        <v>175</v>
      </c>
      <c r="AG5121" s="14">
        <f t="shared" si="1823"/>
        <v>5.5714285714285712</v>
      </c>
      <c r="AH5121" s="14">
        <f t="shared" si="1830"/>
        <v>-5.5285714285714285</v>
      </c>
      <c r="AI5121" s="14">
        <f t="shared" si="1831"/>
        <v>-967.5</v>
      </c>
      <c r="AJ5121" s="1354"/>
    </row>
    <row r="5122" spans="1:36" ht="15.75">
      <c r="A5122" s="1503">
        <v>372</v>
      </c>
      <c r="B5122" s="2303" t="s">
        <v>7618</v>
      </c>
      <c r="C5122" s="2311" t="s">
        <v>86</v>
      </c>
      <c r="D5122" s="2312">
        <v>19682.150000000001</v>
      </c>
      <c r="E5122" s="2239">
        <v>1</v>
      </c>
      <c r="F5122" s="1362">
        <f t="shared" si="1832"/>
        <v>19682.150000000001</v>
      </c>
      <c r="G5122" s="2405"/>
      <c r="H5122" s="2400">
        <f t="shared" si="1824"/>
        <v>0</v>
      </c>
      <c r="I5122" s="2395" t="s">
        <v>6737</v>
      </c>
      <c r="J5122" s="2256" t="s">
        <v>321</v>
      </c>
      <c r="K5122" s="2262"/>
      <c r="L5122" s="2242"/>
      <c r="M5122" s="1354"/>
      <c r="N5122" s="2245"/>
      <c r="O5122" s="1354"/>
      <c r="P5122" s="1354"/>
      <c r="Q5122" s="1354"/>
      <c r="R5122" s="1354"/>
      <c r="S5122" s="1354"/>
      <c r="T5122" s="1354"/>
      <c r="U5122" s="1354"/>
      <c r="V5122" s="1354"/>
      <c r="W5122" s="1354"/>
      <c r="X5122" s="1354"/>
      <c r="Y5122" s="1354"/>
      <c r="Z5122" s="1354"/>
      <c r="AA5122" s="1354"/>
      <c r="AB5122" s="1354"/>
      <c r="AC5122" s="1507">
        <f t="shared" si="1820"/>
        <v>1</v>
      </c>
      <c r="AD5122" s="1508">
        <f t="shared" si="1821"/>
        <v>19682.150000000001</v>
      </c>
      <c r="AE5122" s="14">
        <f t="shared" si="1829"/>
        <v>9.1333333333333329</v>
      </c>
      <c r="AF5122" s="14">
        <f t="shared" si="1822"/>
        <v>0</v>
      </c>
      <c r="AG5122" s="14" t="e">
        <f t="shared" si="1823"/>
        <v>#DIV/0!</v>
      </c>
      <c r="AH5122" s="14" t="e">
        <f t="shared" si="1830"/>
        <v>#DIV/0!</v>
      </c>
      <c r="AI5122" s="14">
        <f t="shared" si="1831"/>
        <v>1</v>
      </c>
      <c r="AJ5122" s="1354"/>
    </row>
    <row r="5123" spans="1:36" ht="15.75">
      <c r="A5123" s="1503">
        <v>373</v>
      </c>
      <c r="B5123" s="2303" t="s">
        <v>7619</v>
      </c>
      <c r="C5123" s="2311" t="s">
        <v>156</v>
      </c>
      <c r="D5123" s="2312">
        <v>20</v>
      </c>
      <c r="E5123" s="2239">
        <v>170</v>
      </c>
      <c r="F5123" s="1362">
        <f t="shared" si="1832"/>
        <v>3400</v>
      </c>
      <c r="G5123" s="2405"/>
      <c r="H5123" s="2400">
        <f t="shared" si="1824"/>
        <v>0</v>
      </c>
      <c r="I5123" s="2395" t="s">
        <v>7107</v>
      </c>
      <c r="J5123" s="2256" t="s">
        <v>7123</v>
      </c>
      <c r="K5123" s="2262"/>
      <c r="L5123" s="2242"/>
      <c r="M5123" s="1354"/>
      <c r="N5123" s="2245"/>
      <c r="O5123" s="1354"/>
      <c r="P5123" s="1354"/>
      <c r="Q5123" s="1354"/>
      <c r="R5123" s="1354"/>
      <c r="S5123" s="1354"/>
      <c r="T5123" s="1354"/>
      <c r="U5123" s="1354"/>
      <c r="V5123" s="1354"/>
      <c r="W5123" s="1354"/>
      <c r="X5123" s="1354"/>
      <c r="Y5123" s="1354"/>
      <c r="Z5123" s="1354"/>
      <c r="AA5123" s="1354"/>
      <c r="AB5123" s="1354"/>
      <c r="AC5123" s="1507">
        <f t="shared" si="1820"/>
        <v>170</v>
      </c>
      <c r="AD5123" s="1508">
        <f t="shared" si="1821"/>
        <v>3400</v>
      </c>
      <c r="AE5123" s="14">
        <f t="shared" si="1829"/>
        <v>22.366666666666667</v>
      </c>
      <c r="AF5123" s="14">
        <f t="shared" si="1822"/>
        <v>0</v>
      </c>
      <c r="AG5123" s="14" t="e">
        <f t="shared" si="1823"/>
        <v>#DIV/0!</v>
      </c>
      <c r="AH5123" s="14" t="e">
        <f t="shared" si="1830"/>
        <v>#DIV/0!</v>
      </c>
      <c r="AI5123" s="14">
        <f t="shared" si="1831"/>
        <v>170</v>
      </c>
      <c r="AJ5123" s="1354"/>
    </row>
    <row r="5124" spans="1:36" ht="15.75">
      <c r="A5124" s="1503">
        <v>374</v>
      </c>
      <c r="B5124" s="2303" t="s">
        <v>7620</v>
      </c>
      <c r="C5124" s="2311" t="s">
        <v>143</v>
      </c>
      <c r="D5124" s="2312">
        <v>5</v>
      </c>
      <c r="E5124" s="2239">
        <v>10</v>
      </c>
      <c r="F5124" s="1362">
        <f t="shared" si="1832"/>
        <v>50</v>
      </c>
      <c r="G5124" s="2405"/>
      <c r="H5124" s="2400">
        <f t="shared" si="1824"/>
        <v>0</v>
      </c>
      <c r="I5124" s="2395" t="s">
        <v>7606</v>
      </c>
      <c r="J5124" s="2256" t="s">
        <v>6871</v>
      </c>
      <c r="K5124" s="2262"/>
      <c r="L5124" s="2242"/>
      <c r="M5124" s="1354"/>
      <c r="N5124" s="2245"/>
      <c r="O5124" s="1354"/>
      <c r="P5124" s="1354"/>
      <c r="Q5124" s="1354"/>
      <c r="R5124" s="1354"/>
      <c r="S5124" s="1354"/>
      <c r="T5124" s="1354"/>
      <c r="U5124" s="1354"/>
      <c r="V5124" s="1354"/>
      <c r="W5124" s="1354"/>
      <c r="X5124" s="1354"/>
      <c r="Y5124" s="1354"/>
      <c r="Z5124" s="1354"/>
      <c r="AA5124" s="1354"/>
      <c r="AB5124" s="1354"/>
      <c r="AC5124" s="1507">
        <f t="shared" si="1820"/>
        <v>10</v>
      </c>
      <c r="AD5124" s="1508">
        <f t="shared" si="1821"/>
        <v>50</v>
      </c>
      <c r="AE5124" s="14">
        <f t="shared" si="1829"/>
        <v>17.266666666666666</v>
      </c>
      <c r="AF5124" s="14">
        <f t="shared" si="1822"/>
        <v>0</v>
      </c>
      <c r="AG5124" s="14" t="e">
        <f t="shared" si="1823"/>
        <v>#DIV/0!</v>
      </c>
      <c r="AH5124" s="14" t="e">
        <f t="shared" si="1830"/>
        <v>#DIV/0!</v>
      </c>
      <c r="AI5124" s="14">
        <f t="shared" si="1831"/>
        <v>10</v>
      </c>
      <c r="AJ5124" s="1354"/>
    </row>
    <row r="5125" spans="1:36" ht="15.75">
      <c r="A5125" s="1503">
        <v>375</v>
      </c>
      <c r="B5125" s="2303" t="s">
        <v>7621</v>
      </c>
      <c r="C5125" s="2311" t="s">
        <v>153</v>
      </c>
      <c r="D5125" s="2312">
        <v>1</v>
      </c>
      <c r="E5125" s="2404">
        <v>1260</v>
      </c>
      <c r="F5125" s="1362">
        <f t="shared" si="1832"/>
        <v>1260</v>
      </c>
      <c r="G5125" s="2405"/>
      <c r="H5125" s="2400">
        <f t="shared" si="1824"/>
        <v>0</v>
      </c>
      <c r="I5125" s="2395" t="s">
        <v>7606</v>
      </c>
      <c r="J5125" s="2256" t="s">
        <v>6871</v>
      </c>
      <c r="K5125" s="2262"/>
      <c r="L5125" s="2242"/>
      <c r="M5125" s="1354"/>
      <c r="N5125" s="2245">
        <v>90</v>
      </c>
      <c r="O5125" s="1354">
        <v>60</v>
      </c>
      <c r="P5125" s="1354">
        <v>150</v>
      </c>
      <c r="Q5125" s="1354"/>
      <c r="R5125" s="1354"/>
      <c r="S5125" s="1354"/>
      <c r="T5125" s="1354"/>
      <c r="U5125" s="1354"/>
      <c r="V5125" s="1354"/>
      <c r="W5125" s="1354"/>
      <c r="X5125" s="1354"/>
      <c r="Y5125" s="1354"/>
      <c r="Z5125" s="1354"/>
      <c r="AA5125" s="1354"/>
      <c r="AB5125" s="1354"/>
      <c r="AC5125" s="1507">
        <f t="shared" ref="AC5125:AC5159" si="1833">E5125+G5125-N5125-O5125-AA5125-P5125-Q5125-R5125-S5125-T5125-U5125-V5125-W5125-X5125-Y5125</f>
        <v>960</v>
      </c>
      <c r="AD5125" s="1508">
        <f t="shared" ref="AD5125:AD5159" si="1834">D5125*AC5125</f>
        <v>960</v>
      </c>
      <c r="AE5125" s="14">
        <f t="shared" si="1829"/>
        <v>17.266666666666666</v>
      </c>
      <c r="AF5125" s="14">
        <f t="shared" ref="AF5125:AF5159" si="1835">(N5125+O5125+P5125+Q5125+R5125+S5125+T5125+U5125+V5125+W5125+X5125+Y5125)/3</f>
        <v>100</v>
      </c>
      <c r="AG5125" s="14">
        <f t="shared" ref="AG5125:AG5159" si="1836">AC5125/AF5125</f>
        <v>9.6</v>
      </c>
      <c r="AH5125" s="14">
        <f t="shared" si="1830"/>
        <v>-7.6666666666666661</v>
      </c>
      <c r="AI5125" s="14">
        <f t="shared" si="1831"/>
        <v>-766.66666666666652</v>
      </c>
      <c r="AJ5125" s="1354"/>
    </row>
    <row r="5126" spans="1:36" ht="15.75">
      <c r="A5126" s="1503">
        <v>376</v>
      </c>
      <c r="B5126" s="2303" t="s">
        <v>1196</v>
      </c>
      <c r="C5126" s="2311" t="s">
        <v>153</v>
      </c>
      <c r="D5126" s="2312">
        <v>1</v>
      </c>
      <c r="E5126" s="2404">
        <v>900</v>
      </c>
      <c r="F5126" s="1362">
        <f t="shared" si="1832"/>
        <v>900</v>
      </c>
      <c r="G5126" s="2405"/>
      <c r="H5126" s="2400">
        <f t="shared" si="1824"/>
        <v>0</v>
      </c>
      <c r="I5126" s="2395" t="s">
        <v>7606</v>
      </c>
      <c r="J5126" s="2256" t="s">
        <v>320</v>
      </c>
      <c r="K5126" s="2262"/>
      <c r="L5126" s="2242"/>
      <c r="M5126" s="1354"/>
      <c r="N5126" s="2245">
        <v>90</v>
      </c>
      <c r="O5126" s="1354">
        <v>120</v>
      </c>
      <c r="P5126" s="1354">
        <v>180</v>
      </c>
      <c r="Q5126" s="1354"/>
      <c r="R5126" s="1354"/>
      <c r="S5126" s="1354"/>
      <c r="T5126" s="1354"/>
      <c r="U5126" s="1354"/>
      <c r="V5126" s="1354"/>
      <c r="W5126" s="1354"/>
      <c r="X5126" s="1354"/>
      <c r="Y5126" s="1354"/>
      <c r="Z5126" s="1354"/>
      <c r="AA5126" s="1354"/>
      <c r="AB5126" s="1354"/>
      <c r="AC5126" s="1507">
        <f t="shared" si="1833"/>
        <v>510</v>
      </c>
      <c r="AD5126" s="1508">
        <f t="shared" si="1834"/>
        <v>510</v>
      </c>
      <c r="AE5126" s="14">
        <f t="shared" si="1829"/>
        <v>14.2</v>
      </c>
      <c r="AF5126" s="14">
        <f t="shared" si="1835"/>
        <v>130</v>
      </c>
      <c r="AG5126" s="14">
        <f t="shared" si="1836"/>
        <v>3.9230769230769229</v>
      </c>
      <c r="AH5126" s="14">
        <f t="shared" si="1830"/>
        <v>-10.276923076923076</v>
      </c>
      <c r="AI5126" s="14">
        <f t="shared" si="1831"/>
        <v>-1336</v>
      </c>
      <c r="AJ5126" s="1354"/>
    </row>
    <row r="5127" spans="1:36" ht="15.75">
      <c r="A5127" s="1503">
        <v>377</v>
      </c>
      <c r="B5127" s="2303" t="s">
        <v>8635</v>
      </c>
      <c r="C5127" s="2311" t="s">
        <v>143</v>
      </c>
      <c r="D5127" s="2213">
        <v>287.20999999999998</v>
      </c>
      <c r="E5127" s="2406"/>
      <c r="F5127" s="2406"/>
      <c r="G5127" s="2239">
        <v>200</v>
      </c>
      <c r="H5127" s="2400">
        <f t="shared" si="1824"/>
        <v>57441.999999999993</v>
      </c>
      <c r="I5127" s="2395" t="s">
        <v>8636</v>
      </c>
      <c r="J5127" s="2256" t="s">
        <v>6766</v>
      </c>
      <c r="K5127" s="2262"/>
      <c r="L5127" s="2242"/>
      <c r="M5127" s="1354"/>
      <c r="N5127" s="2245"/>
      <c r="O5127" s="1354"/>
      <c r="P5127" s="1354">
        <v>112</v>
      </c>
      <c r="Q5127" s="1354"/>
      <c r="R5127" s="1354"/>
      <c r="S5127" s="1354"/>
      <c r="T5127" s="1354"/>
      <c r="U5127" s="1354"/>
      <c r="V5127" s="1354"/>
      <c r="W5127" s="1354"/>
      <c r="X5127" s="1354"/>
      <c r="Y5127" s="1354"/>
      <c r="Z5127" s="1354"/>
      <c r="AA5127" s="1354"/>
      <c r="AB5127" s="1354"/>
      <c r="AC5127" s="1507">
        <f t="shared" si="1833"/>
        <v>88</v>
      </c>
      <c r="AD5127" s="1508">
        <f t="shared" si="1834"/>
        <v>25274.48</v>
      </c>
      <c r="AE5127" s="14">
        <f t="shared" si="1829"/>
        <v>2</v>
      </c>
      <c r="AF5127" s="14">
        <f t="shared" si="1835"/>
        <v>37.333333333333336</v>
      </c>
      <c r="AG5127" s="14">
        <f t="shared" si="1836"/>
        <v>2.3571428571428572</v>
      </c>
      <c r="AH5127" s="14">
        <f t="shared" si="1830"/>
        <v>0.35714285714285721</v>
      </c>
      <c r="AI5127" s="14">
        <f t="shared" si="1831"/>
        <v>13.333333333333329</v>
      </c>
      <c r="AJ5127" s="1354"/>
    </row>
    <row r="5128" spans="1:36" ht="15.75">
      <c r="A5128" s="1503">
        <v>378</v>
      </c>
      <c r="B5128" s="2303" t="s">
        <v>8637</v>
      </c>
      <c r="C5128" s="2311" t="s">
        <v>156</v>
      </c>
      <c r="D5128" s="2213">
        <v>18.2</v>
      </c>
      <c r="E5128" s="2406"/>
      <c r="F5128" s="2406"/>
      <c r="G5128" s="2239">
        <v>2000</v>
      </c>
      <c r="H5128" s="2400">
        <f t="shared" si="1824"/>
        <v>36400</v>
      </c>
      <c r="I5128" s="2395" t="s">
        <v>8638</v>
      </c>
      <c r="J5128" s="2256" t="s">
        <v>311</v>
      </c>
      <c r="K5128" s="2262"/>
      <c r="L5128" s="2242"/>
      <c r="M5128" s="1354"/>
      <c r="N5128" s="2245"/>
      <c r="O5128" s="1354">
        <v>50</v>
      </c>
      <c r="P5128" s="1354">
        <v>84</v>
      </c>
      <c r="Q5128" s="1354"/>
      <c r="R5128" s="1354"/>
      <c r="S5128" s="1354"/>
      <c r="T5128" s="1354"/>
      <c r="U5128" s="1354"/>
      <c r="V5128" s="1354"/>
      <c r="W5128" s="1354"/>
      <c r="X5128" s="1354"/>
      <c r="Y5128" s="1354"/>
      <c r="Z5128" s="1354"/>
      <c r="AA5128" s="1354"/>
      <c r="AB5128" s="1354"/>
      <c r="AC5128" s="1507">
        <f t="shared" si="1833"/>
        <v>1866</v>
      </c>
      <c r="AD5128" s="1508">
        <f t="shared" si="1834"/>
        <v>33961.199999999997</v>
      </c>
      <c r="AE5128" s="14">
        <f t="shared" ref="AE5128:AE5159" si="1837">(J5128-"01.04.2023")/30</f>
        <v>8.1</v>
      </c>
      <c r="AF5128" s="14">
        <f t="shared" si="1835"/>
        <v>44.666666666666664</v>
      </c>
      <c r="AG5128" s="14">
        <f t="shared" si="1836"/>
        <v>41.776119402985074</v>
      </c>
      <c r="AH5128" s="14">
        <f t="shared" ref="AH5128:AH5156" si="1838">AG5128-AE5128</f>
        <v>33.676119402985073</v>
      </c>
      <c r="AI5128" s="14">
        <f t="shared" ref="AI5128:AI5159" si="1839">AC5128-(AE5128*AF5128)</f>
        <v>1504.2</v>
      </c>
      <c r="AJ5128" s="1354"/>
    </row>
    <row r="5129" spans="1:36" ht="15.75">
      <c r="A5129" s="1503">
        <v>379</v>
      </c>
      <c r="B5129" s="2303" t="s">
        <v>8637</v>
      </c>
      <c r="C5129" s="2311" t="s">
        <v>156</v>
      </c>
      <c r="D5129" s="2213">
        <v>18.2</v>
      </c>
      <c r="E5129" s="2406"/>
      <c r="F5129" s="2406"/>
      <c r="G5129" s="2239">
        <v>500</v>
      </c>
      <c r="H5129" s="2400">
        <f t="shared" si="1824"/>
        <v>9100</v>
      </c>
      <c r="I5129" s="2395" t="s">
        <v>9305</v>
      </c>
      <c r="J5129" s="2256" t="s">
        <v>311</v>
      </c>
      <c r="K5129" s="2262"/>
      <c r="L5129" s="2242"/>
      <c r="M5129" s="1354"/>
      <c r="N5129" s="2245"/>
      <c r="O5129" s="1354">
        <v>210</v>
      </c>
      <c r="P5129" s="1354"/>
      <c r="Q5129" s="1354"/>
      <c r="R5129" s="1354"/>
      <c r="S5129" s="1354"/>
      <c r="T5129" s="1354"/>
      <c r="U5129" s="1354"/>
      <c r="V5129" s="1354"/>
      <c r="W5129" s="1354"/>
      <c r="X5129" s="1354"/>
      <c r="Y5129" s="1354"/>
      <c r="Z5129" s="1354"/>
      <c r="AA5129" s="1354"/>
      <c r="AB5129" s="1354"/>
      <c r="AC5129" s="1507">
        <f t="shared" si="1833"/>
        <v>290</v>
      </c>
      <c r="AD5129" s="1508">
        <f t="shared" si="1834"/>
        <v>5278</v>
      </c>
      <c r="AE5129" s="14">
        <f t="shared" si="1837"/>
        <v>8.1</v>
      </c>
      <c r="AF5129" s="14">
        <f t="shared" si="1835"/>
        <v>70</v>
      </c>
      <c r="AG5129" s="14">
        <f t="shared" si="1836"/>
        <v>4.1428571428571432</v>
      </c>
      <c r="AH5129" s="14">
        <f t="shared" si="1838"/>
        <v>-3.9571428571428564</v>
      </c>
      <c r="AI5129" s="14">
        <f t="shared" si="1839"/>
        <v>-277</v>
      </c>
      <c r="AJ5129" s="1354"/>
    </row>
    <row r="5130" spans="1:36" ht="15.75">
      <c r="A5130" s="1503">
        <v>380</v>
      </c>
      <c r="B5130" s="2303" t="s">
        <v>8639</v>
      </c>
      <c r="C5130" s="2311" t="s">
        <v>153</v>
      </c>
      <c r="D5130" s="2213">
        <v>1.59</v>
      </c>
      <c r="E5130" s="2406"/>
      <c r="F5130" s="2406"/>
      <c r="G5130" s="2239">
        <v>420</v>
      </c>
      <c r="H5130" s="2400">
        <f t="shared" si="1824"/>
        <v>667.80000000000007</v>
      </c>
      <c r="I5130" s="2395" t="s">
        <v>8636</v>
      </c>
      <c r="J5130" s="2256" t="s">
        <v>148</v>
      </c>
      <c r="K5130" s="2262"/>
      <c r="L5130" s="2242"/>
      <c r="M5130" s="1354"/>
      <c r="N5130" s="2245"/>
      <c r="O5130" s="1354">
        <v>119</v>
      </c>
      <c r="P5130" s="1354">
        <v>21</v>
      </c>
      <c r="Q5130" s="1354"/>
      <c r="R5130" s="1354"/>
      <c r="S5130" s="1354"/>
      <c r="T5130" s="1354"/>
      <c r="U5130" s="1354"/>
      <c r="V5130" s="1354"/>
      <c r="W5130" s="1354"/>
      <c r="X5130" s="1354"/>
      <c r="Y5130" s="1354"/>
      <c r="Z5130" s="1354"/>
      <c r="AA5130" s="1354"/>
      <c r="AB5130" s="1354"/>
      <c r="AC5130" s="1507">
        <f t="shared" si="1833"/>
        <v>280</v>
      </c>
      <c r="AD5130" s="1508">
        <f t="shared" si="1834"/>
        <v>445.20000000000005</v>
      </c>
      <c r="AE5130" s="14">
        <f t="shared" si="1837"/>
        <v>6.0666666666666664</v>
      </c>
      <c r="AF5130" s="14">
        <f t="shared" si="1835"/>
        <v>46.666666666666664</v>
      </c>
      <c r="AG5130" s="14">
        <f t="shared" si="1836"/>
        <v>6</v>
      </c>
      <c r="AH5130" s="14">
        <f t="shared" si="1838"/>
        <v>-6.666666666666643E-2</v>
      </c>
      <c r="AI5130" s="14">
        <f t="shared" si="1839"/>
        <v>-3.1111111111110858</v>
      </c>
      <c r="AJ5130" s="1354"/>
    </row>
    <row r="5131" spans="1:36" ht="15.75">
      <c r="A5131" s="1503">
        <v>382</v>
      </c>
      <c r="B5131" s="2303" t="s">
        <v>8640</v>
      </c>
      <c r="C5131" s="2311" t="s">
        <v>153</v>
      </c>
      <c r="D5131" s="2213">
        <v>1.04</v>
      </c>
      <c r="E5131" s="2406"/>
      <c r="F5131" s="2406"/>
      <c r="G5131" s="2239">
        <v>2800</v>
      </c>
      <c r="H5131" s="2400">
        <f t="shared" si="1824"/>
        <v>2912</v>
      </c>
      <c r="I5131" s="2395" t="s">
        <v>8636</v>
      </c>
      <c r="J5131" s="2256" t="s">
        <v>134</v>
      </c>
      <c r="K5131" s="2262"/>
      <c r="L5131" s="2242"/>
      <c r="M5131" s="1354"/>
      <c r="N5131" s="2245"/>
      <c r="O5131" s="1354">
        <v>168</v>
      </c>
      <c r="P5131" s="1354">
        <v>112</v>
      </c>
      <c r="Q5131" s="1354"/>
      <c r="R5131" s="1354"/>
      <c r="S5131" s="1354"/>
      <c r="T5131" s="1354"/>
      <c r="U5131" s="1354"/>
      <c r="V5131" s="1354"/>
      <c r="W5131" s="1354"/>
      <c r="X5131" s="1354"/>
      <c r="Y5131" s="1354"/>
      <c r="Z5131" s="1354"/>
      <c r="AA5131" s="1354"/>
      <c r="AB5131" s="1354"/>
      <c r="AC5131" s="1507">
        <f t="shared" si="1833"/>
        <v>2520</v>
      </c>
      <c r="AD5131" s="1508">
        <f t="shared" si="1834"/>
        <v>2620.8000000000002</v>
      </c>
      <c r="AE5131" s="14">
        <f t="shared" si="1837"/>
        <v>3</v>
      </c>
      <c r="AF5131" s="14">
        <f t="shared" si="1835"/>
        <v>93.333333333333329</v>
      </c>
      <c r="AG5131" s="14">
        <f t="shared" si="1836"/>
        <v>27</v>
      </c>
      <c r="AH5131" s="14">
        <f t="shared" si="1838"/>
        <v>24</v>
      </c>
      <c r="AI5131" s="14">
        <f t="shared" si="1839"/>
        <v>2240</v>
      </c>
      <c r="AJ5131" s="1354"/>
    </row>
    <row r="5132" spans="1:36" ht="15.75">
      <c r="A5132" s="1503">
        <v>383</v>
      </c>
      <c r="B5132" s="2303" t="s">
        <v>8641</v>
      </c>
      <c r="C5132" s="2311" t="s">
        <v>143</v>
      </c>
      <c r="D5132" s="2213">
        <v>178.5</v>
      </c>
      <c r="E5132" s="2406"/>
      <c r="F5132" s="2406"/>
      <c r="G5132" s="2239">
        <v>200</v>
      </c>
      <c r="H5132" s="2400">
        <f t="shared" si="1824"/>
        <v>35700</v>
      </c>
      <c r="I5132" s="2395" t="s">
        <v>8638</v>
      </c>
      <c r="J5132" s="2256" t="s">
        <v>81</v>
      </c>
      <c r="K5132" s="2262"/>
      <c r="L5132" s="2242"/>
      <c r="M5132" s="1354"/>
      <c r="N5132" s="2245"/>
      <c r="O5132" s="1354"/>
      <c r="P5132" s="1354"/>
      <c r="Q5132" s="1354"/>
      <c r="R5132" s="1354"/>
      <c r="S5132" s="1354"/>
      <c r="T5132" s="1354"/>
      <c r="U5132" s="1354"/>
      <c r="V5132" s="1354"/>
      <c r="W5132" s="1354"/>
      <c r="X5132" s="1354"/>
      <c r="Y5132" s="1354"/>
      <c r="Z5132" s="1354"/>
      <c r="AA5132" s="1354"/>
      <c r="AB5132" s="1354"/>
      <c r="AC5132" s="1507">
        <f t="shared" si="1833"/>
        <v>200</v>
      </c>
      <c r="AD5132" s="1508">
        <f t="shared" si="1834"/>
        <v>35700</v>
      </c>
      <c r="AE5132" s="14">
        <f t="shared" si="1837"/>
        <v>5.0666666666666664</v>
      </c>
      <c r="AF5132" s="14">
        <f t="shared" si="1835"/>
        <v>0</v>
      </c>
      <c r="AG5132" s="14" t="e">
        <f t="shared" si="1836"/>
        <v>#DIV/0!</v>
      </c>
      <c r="AH5132" s="14" t="e">
        <f t="shared" si="1838"/>
        <v>#DIV/0!</v>
      </c>
      <c r="AI5132" s="14">
        <f t="shared" si="1839"/>
        <v>200</v>
      </c>
      <c r="AJ5132" s="1354"/>
    </row>
    <row r="5133" spans="1:36" ht="15.75">
      <c r="A5133" s="1503">
        <v>384</v>
      </c>
      <c r="B5133" s="2303" t="s">
        <v>1138</v>
      </c>
      <c r="C5133" s="2311" t="s">
        <v>143</v>
      </c>
      <c r="D5133" s="2213">
        <v>8</v>
      </c>
      <c r="E5133" s="2406"/>
      <c r="F5133" s="2406"/>
      <c r="G5133" s="2239">
        <v>6</v>
      </c>
      <c r="H5133" s="2400">
        <f t="shared" si="1824"/>
        <v>48</v>
      </c>
      <c r="I5133" s="2395" t="s">
        <v>8642</v>
      </c>
      <c r="J5133" s="2256" t="s">
        <v>6766</v>
      </c>
      <c r="K5133" s="2262"/>
      <c r="L5133" s="2242"/>
      <c r="M5133" s="1354"/>
      <c r="N5133" s="2245"/>
      <c r="O5133" s="1354"/>
      <c r="P5133" s="1354"/>
      <c r="Q5133" s="1354"/>
      <c r="R5133" s="1354"/>
      <c r="S5133" s="1354"/>
      <c r="T5133" s="1354"/>
      <c r="U5133" s="1354"/>
      <c r="V5133" s="1354"/>
      <c r="W5133" s="1354"/>
      <c r="X5133" s="1354"/>
      <c r="Y5133" s="1354"/>
      <c r="Z5133" s="1354"/>
      <c r="AA5133" s="1354"/>
      <c r="AB5133" s="1354"/>
      <c r="AC5133" s="1507">
        <f t="shared" si="1833"/>
        <v>6</v>
      </c>
      <c r="AD5133" s="1508">
        <f t="shared" si="1834"/>
        <v>48</v>
      </c>
      <c r="AE5133" s="14">
        <f t="shared" si="1837"/>
        <v>2</v>
      </c>
      <c r="AF5133" s="14">
        <f t="shared" si="1835"/>
        <v>0</v>
      </c>
      <c r="AG5133" s="14" t="e">
        <f t="shared" si="1836"/>
        <v>#DIV/0!</v>
      </c>
      <c r="AH5133" s="14" t="e">
        <f t="shared" si="1838"/>
        <v>#DIV/0!</v>
      </c>
      <c r="AI5133" s="14">
        <f t="shared" si="1839"/>
        <v>6</v>
      </c>
      <c r="AJ5133" s="1354"/>
    </row>
    <row r="5134" spans="1:36" ht="15.75">
      <c r="A5134" s="1503">
        <v>385</v>
      </c>
      <c r="B5134" s="2303" t="s">
        <v>8643</v>
      </c>
      <c r="C5134" s="2311" t="s">
        <v>66</v>
      </c>
      <c r="D5134" s="2213">
        <v>2</v>
      </c>
      <c r="E5134" s="2406"/>
      <c r="F5134" s="2406"/>
      <c r="G5134" s="2239">
        <v>126</v>
      </c>
      <c r="H5134" s="2400">
        <f t="shared" ref="H5134:H5159" si="1840">D5134*G5134</f>
        <v>252</v>
      </c>
      <c r="I5134" s="2395" t="s">
        <v>8642</v>
      </c>
      <c r="J5134" s="2256" t="s">
        <v>6869</v>
      </c>
      <c r="K5134" s="2262"/>
      <c r="L5134" s="2242"/>
      <c r="M5134" s="1354"/>
      <c r="N5134" s="2245"/>
      <c r="O5134" s="1354"/>
      <c r="P5134" s="1354"/>
      <c r="Q5134" s="1354"/>
      <c r="R5134" s="1354"/>
      <c r="S5134" s="1354"/>
      <c r="T5134" s="1354"/>
      <c r="U5134" s="1354"/>
      <c r="V5134" s="1354"/>
      <c r="W5134" s="1354"/>
      <c r="X5134" s="1354"/>
      <c r="Y5134" s="1354"/>
      <c r="Z5134" s="1354"/>
      <c r="AA5134" s="1354"/>
      <c r="AB5134" s="1354"/>
      <c r="AC5134" s="1507">
        <f t="shared" si="1833"/>
        <v>126</v>
      </c>
      <c r="AD5134" s="1508">
        <f t="shared" si="1834"/>
        <v>252</v>
      </c>
      <c r="AE5134" s="14">
        <f t="shared" si="1837"/>
        <v>33.5</v>
      </c>
      <c r="AF5134" s="14">
        <f t="shared" si="1835"/>
        <v>0</v>
      </c>
      <c r="AG5134" s="14" t="e">
        <f t="shared" si="1836"/>
        <v>#DIV/0!</v>
      </c>
      <c r="AH5134" s="14" t="e">
        <f t="shared" si="1838"/>
        <v>#DIV/0!</v>
      </c>
      <c r="AI5134" s="14">
        <f t="shared" si="1839"/>
        <v>126</v>
      </c>
      <c r="AJ5134" s="1354"/>
    </row>
    <row r="5135" spans="1:36" ht="15.75">
      <c r="A5135" s="1503">
        <v>386</v>
      </c>
      <c r="B5135" s="2303" t="s">
        <v>8644</v>
      </c>
      <c r="C5135" s="2311" t="s">
        <v>66</v>
      </c>
      <c r="D5135" s="2213">
        <v>2</v>
      </c>
      <c r="E5135" s="2406"/>
      <c r="F5135" s="2406"/>
      <c r="G5135" s="2239">
        <v>34</v>
      </c>
      <c r="H5135" s="2400">
        <f t="shared" si="1840"/>
        <v>68</v>
      </c>
      <c r="I5135" s="2395" t="s">
        <v>8642</v>
      </c>
      <c r="J5135" s="2256" t="s">
        <v>6869</v>
      </c>
      <c r="K5135" s="2262"/>
      <c r="L5135" s="2242"/>
      <c r="M5135" s="1354"/>
      <c r="N5135" s="2245"/>
      <c r="O5135" s="1354"/>
      <c r="P5135" s="1354"/>
      <c r="Q5135" s="1354"/>
      <c r="R5135" s="1354"/>
      <c r="S5135" s="1354"/>
      <c r="T5135" s="1354"/>
      <c r="U5135" s="1354"/>
      <c r="V5135" s="1354"/>
      <c r="W5135" s="1354"/>
      <c r="X5135" s="1354"/>
      <c r="Y5135" s="1354"/>
      <c r="Z5135" s="1354"/>
      <c r="AA5135" s="1354"/>
      <c r="AB5135" s="1354"/>
      <c r="AC5135" s="1507">
        <f t="shared" si="1833"/>
        <v>34</v>
      </c>
      <c r="AD5135" s="1508">
        <f t="shared" si="1834"/>
        <v>68</v>
      </c>
      <c r="AE5135" s="14">
        <f t="shared" si="1837"/>
        <v>33.5</v>
      </c>
      <c r="AF5135" s="14">
        <f t="shared" si="1835"/>
        <v>0</v>
      </c>
      <c r="AG5135" s="14" t="e">
        <f t="shared" si="1836"/>
        <v>#DIV/0!</v>
      </c>
      <c r="AH5135" s="14" t="e">
        <f t="shared" si="1838"/>
        <v>#DIV/0!</v>
      </c>
      <c r="AI5135" s="14">
        <f t="shared" si="1839"/>
        <v>34</v>
      </c>
      <c r="AJ5135" s="1354"/>
    </row>
    <row r="5136" spans="1:36" ht="15.75">
      <c r="A5136" s="1503">
        <v>387</v>
      </c>
      <c r="B5136" s="2303" t="s">
        <v>8645</v>
      </c>
      <c r="C5136" s="2311" t="s">
        <v>66</v>
      </c>
      <c r="D5136" s="2213">
        <v>2</v>
      </c>
      <c r="E5136" s="2406"/>
      <c r="F5136" s="2406"/>
      <c r="G5136" s="2239">
        <v>56</v>
      </c>
      <c r="H5136" s="2400">
        <f t="shared" si="1840"/>
        <v>112</v>
      </c>
      <c r="I5136" s="2395" t="s">
        <v>8642</v>
      </c>
      <c r="J5136" s="2256" t="s">
        <v>6869</v>
      </c>
      <c r="K5136" s="2262"/>
      <c r="L5136" s="2242"/>
      <c r="M5136" s="1354"/>
      <c r="N5136" s="2245"/>
      <c r="O5136" s="1354"/>
      <c r="P5136" s="1354"/>
      <c r="Q5136" s="1354"/>
      <c r="R5136" s="1354"/>
      <c r="S5136" s="1354"/>
      <c r="T5136" s="1354"/>
      <c r="U5136" s="1354"/>
      <c r="V5136" s="1354"/>
      <c r="W5136" s="1354"/>
      <c r="X5136" s="1354"/>
      <c r="Y5136" s="1354"/>
      <c r="Z5136" s="1354"/>
      <c r="AA5136" s="1354"/>
      <c r="AB5136" s="1354"/>
      <c r="AC5136" s="1507">
        <f t="shared" si="1833"/>
        <v>56</v>
      </c>
      <c r="AD5136" s="1508">
        <f t="shared" si="1834"/>
        <v>112</v>
      </c>
      <c r="AE5136" s="14">
        <f t="shared" si="1837"/>
        <v>33.5</v>
      </c>
      <c r="AF5136" s="14">
        <f t="shared" si="1835"/>
        <v>0</v>
      </c>
      <c r="AG5136" s="14" t="e">
        <f t="shared" si="1836"/>
        <v>#DIV/0!</v>
      </c>
      <c r="AH5136" s="14" t="e">
        <f t="shared" si="1838"/>
        <v>#DIV/0!</v>
      </c>
      <c r="AI5136" s="14">
        <f t="shared" si="1839"/>
        <v>56</v>
      </c>
      <c r="AJ5136" s="1354"/>
    </row>
    <row r="5137" spans="1:36" ht="15.75">
      <c r="A5137" s="1503">
        <v>389</v>
      </c>
      <c r="B5137" s="2303" t="s">
        <v>8646</v>
      </c>
      <c r="C5137" s="2311" t="s">
        <v>573</v>
      </c>
      <c r="D5137" s="2213">
        <v>2</v>
      </c>
      <c r="E5137" s="2406"/>
      <c r="F5137" s="2406"/>
      <c r="G5137" s="2239">
        <v>37</v>
      </c>
      <c r="H5137" s="2400">
        <f t="shared" si="1840"/>
        <v>74</v>
      </c>
      <c r="I5137" s="2395" t="s">
        <v>8642</v>
      </c>
      <c r="J5137" s="2256" t="s">
        <v>5406</v>
      </c>
      <c r="K5137" s="2262"/>
      <c r="L5137" s="2242"/>
      <c r="M5137" s="1354"/>
      <c r="N5137" s="2245"/>
      <c r="O5137" s="1354"/>
      <c r="P5137" s="1354"/>
      <c r="Q5137" s="1354"/>
      <c r="R5137" s="1354"/>
      <c r="S5137" s="1354"/>
      <c r="T5137" s="1354"/>
      <c r="U5137" s="1354"/>
      <c r="V5137" s="1354"/>
      <c r="W5137" s="1354"/>
      <c r="X5137" s="1354"/>
      <c r="Y5137" s="1354"/>
      <c r="Z5137" s="1354"/>
      <c r="AA5137" s="1354"/>
      <c r="AB5137" s="1354"/>
      <c r="AC5137" s="1507">
        <f t="shared" si="1833"/>
        <v>37</v>
      </c>
      <c r="AD5137" s="1508">
        <f t="shared" si="1834"/>
        <v>74</v>
      </c>
      <c r="AE5137" s="14">
        <f t="shared" si="1837"/>
        <v>13.166666666666666</v>
      </c>
      <c r="AF5137" s="14">
        <f t="shared" si="1835"/>
        <v>0</v>
      </c>
      <c r="AG5137" s="14" t="e">
        <f t="shared" si="1836"/>
        <v>#DIV/0!</v>
      </c>
      <c r="AH5137" s="14" t="e">
        <f t="shared" si="1838"/>
        <v>#DIV/0!</v>
      </c>
      <c r="AI5137" s="14">
        <f t="shared" si="1839"/>
        <v>37</v>
      </c>
      <c r="AJ5137" s="1354"/>
    </row>
    <row r="5138" spans="1:36" ht="15.75">
      <c r="A5138" s="1503">
        <v>390</v>
      </c>
      <c r="B5138" s="2303" t="s">
        <v>8647</v>
      </c>
      <c r="C5138" s="2311" t="s">
        <v>66</v>
      </c>
      <c r="D5138" s="2213">
        <v>1</v>
      </c>
      <c r="E5138" s="2406"/>
      <c r="F5138" s="2406"/>
      <c r="G5138" s="2239">
        <v>1700</v>
      </c>
      <c r="H5138" s="2400">
        <f t="shared" si="1840"/>
        <v>1700</v>
      </c>
      <c r="I5138" s="2395" t="s">
        <v>8642</v>
      </c>
      <c r="J5138" s="2256" t="s">
        <v>6869</v>
      </c>
      <c r="K5138" s="2262"/>
      <c r="L5138" s="2242"/>
      <c r="M5138" s="1354"/>
      <c r="N5138" s="2245"/>
      <c r="O5138" s="1354"/>
      <c r="P5138" s="1354"/>
      <c r="Q5138" s="1354"/>
      <c r="R5138" s="1354"/>
      <c r="S5138" s="1354"/>
      <c r="T5138" s="1354"/>
      <c r="U5138" s="1354"/>
      <c r="V5138" s="1354"/>
      <c r="W5138" s="1354"/>
      <c r="X5138" s="1354"/>
      <c r="Y5138" s="1354"/>
      <c r="Z5138" s="1354"/>
      <c r="AA5138" s="1354"/>
      <c r="AB5138" s="1354"/>
      <c r="AC5138" s="1507">
        <f t="shared" si="1833"/>
        <v>1700</v>
      </c>
      <c r="AD5138" s="1508">
        <f t="shared" si="1834"/>
        <v>1700</v>
      </c>
      <c r="AE5138" s="14">
        <f t="shared" si="1837"/>
        <v>33.5</v>
      </c>
      <c r="AF5138" s="14">
        <f t="shared" si="1835"/>
        <v>0</v>
      </c>
      <c r="AG5138" s="14" t="e">
        <f t="shared" si="1836"/>
        <v>#DIV/0!</v>
      </c>
      <c r="AH5138" s="14" t="e">
        <f t="shared" si="1838"/>
        <v>#DIV/0!</v>
      </c>
      <c r="AI5138" s="14">
        <f t="shared" si="1839"/>
        <v>1700</v>
      </c>
      <c r="AJ5138" s="1354"/>
    </row>
    <row r="5139" spans="1:36" ht="15.75">
      <c r="A5139" s="1503">
        <v>391</v>
      </c>
      <c r="B5139" s="2303" t="s">
        <v>1157</v>
      </c>
      <c r="C5139" s="2311" t="s">
        <v>66</v>
      </c>
      <c r="D5139" s="2213">
        <v>5</v>
      </c>
      <c r="E5139" s="2406"/>
      <c r="F5139" s="2406"/>
      <c r="G5139" s="2239">
        <v>10</v>
      </c>
      <c r="H5139" s="2400">
        <f t="shared" si="1840"/>
        <v>50</v>
      </c>
      <c r="I5139" s="2395" t="s">
        <v>8642</v>
      </c>
      <c r="J5139" s="2256" t="s">
        <v>6869</v>
      </c>
      <c r="K5139" s="2262"/>
      <c r="L5139" s="2242"/>
      <c r="M5139" s="1354"/>
      <c r="N5139" s="2245"/>
      <c r="O5139" s="1354"/>
      <c r="P5139" s="1354"/>
      <c r="Q5139" s="1354"/>
      <c r="R5139" s="1354"/>
      <c r="S5139" s="1354"/>
      <c r="T5139" s="1354"/>
      <c r="U5139" s="1354"/>
      <c r="V5139" s="1354"/>
      <c r="W5139" s="1354"/>
      <c r="X5139" s="1354"/>
      <c r="Y5139" s="1354"/>
      <c r="Z5139" s="1354"/>
      <c r="AA5139" s="1354"/>
      <c r="AB5139" s="1354"/>
      <c r="AC5139" s="1507">
        <f t="shared" si="1833"/>
        <v>10</v>
      </c>
      <c r="AD5139" s="1508">
        <f t="shared" si="1834"/>
        <v>50</v>
      </c>
      <c r="AE5139" s="14">
        <f t="shared" si="1837"/>
        <v>33.5</v>
      </c>
      <c r="AF5139" s="14">
        <f t="shared" si="1835"/>
        <v>0</v>
      </c>
      <c r="AG5139" s="14" t="e">
        <f t="shared" si="1836"/>
        <v>#DIV/0!</v>
      </c>
      <c r="AH5139" s="14" t="e">
        <f t="shared" si="1838"/>
        <v>#DIV/0!</v>
      </c>
      <c r="AI5139" s="14">
        <f t="shared" si="1839"/>
        <v>10</v>
      </c>
      <c r="AJ5139" s="1354"/>
    </row>
    <row r="5140" spans="1:36" ht="15.75">
      <c r="A5140" s="1503">
        <v>392</v>
      </c>
      <c r="B5140" s="2303" t="s">
        <v>8648</v>
      </c>
      <c r="C5140" s="2311" t="s">
        <v>156</v>
      </c>
      <c r="D5140" s="2213">
        <v>10</v>
      </c>
      <c r="E5140" s="2406"/>
      <c r="F5140" s="2406"/>
      <c r="G5140" s="2239">
        <v>30</v>
      </c>
      <c r="H5140" s="2400">
        <f t="shared" si="1840"/>
        <v>300</v>
      </c>
      <c r="I5140" s="2395" t="s">
        <v>8636</v>
      </c>
      <c r="J5140" s="2256" t="s">
        <v>6868</v>
      </c>
      <c r="K5140" s="2262"/>
      <c r="L5140" s="2242"/>
      <c r="M5140" s="1354"/>
      <c r="N5140" s="2245"/>
      <c r="O5140" s="1354">
        <v>5</v>
      </c>
      <c r="P5140" s="1354">
        <v>6</v>
      </c>
      <c r="Q5140" s="1354"/>
      <c r="R5140" s="1354"/>
      <c r="S5140" s="1354"/>
      <c r="T5140" s="1354"/>
      <c r="U5140" s="1354"/>
      <c r="V5140" s="1354"/>
      <c r="W5140" s="1354"/>
      <c r="X5140" s="1354"/>
      <c r="Y5140" s="1354"/>
      <c r="Z5140" s="1354"/>
      <c r="AA5140" s="1354"/>
      <c r="AB5140" s="1354"/>
      <c r="AC5140" s="1507">
        <f t="shared" si="1833"/>
        <v>19</v>
      </c>
      <c r="AD5140" s="1508">
        <f t="shared" si="1834"/>
        <v>190</v>
      </c>
      <c r="AE5140" s="14">
        <f t="shared" si="1837"/>
        <v>34.533333333333331</v>
      </c>
      <c r="AF5140" s="14">
        <f t="shared" si="1835"/>
        <v>3.6666666666666665</v>
      </c>
      <c r="AG5140" s="14">
        <f t="shared" si="1836"/>
        <v>5.1818181818181817</v>
      </c>
      <c r="AH5140" s="14">
        <f t="shared" si="1838"/>
        <v>-29.351515151515152</v>
      </c>
      <c r="AI5140" s="14">
        <f t="shared" si="1839"/>
        <v>-107.62222222222221</v>
      </c>
      <c r="AJ5140" s="1354"/>
    </row>
    <row r="5141" spans="1:36" ht="15.75">
      <c r="A5141" s="1503">
        <v>393</v>
      </c>
      <c r="B5141" s="2303" t="s">
        <v>8649</v>
      </c>
      <c r="C5141" s="2311" t="s">
        <v>143</v>
      </c>
      <c r="D5141" s="2213">
        <v>15</v>
      </c>
      <c r="E5141" s="2406"/>
      <c r="F5141" s="2406"/>
      <c r="G5141" s="2239">
        <v>1</v>
      </c>
      <c r="H5141" s="2400">
        <f t="shared" si="1840"/>
        <v>15</v>
      </c>
      <c r="I5141" s="2395" t="s">
        <v>8642</v>
      </c>
      <c r="J5141" s="2256" t="s">
        <v>1467</v>
      </c>
      <c r="K5141" s="2262"/>
      <c r="L5141" s="2242"/>
      <c r="M5141" s="1354"/>
      <c r="N5141" s="2245"/>
      <c r="O5141" s="1354"/>
      <c r="P5141" s="1354"/>
      <c r="Q5141" s="1354"/>
      <c r="R5141" s="1354"/>
      <c r="S5141" s="1354"/>
      <c r="T5141" s="1354"/>
      <c r="U5141" s="1354"/>
      <c r="V5141" s="1354"/>
      <c r="W5141" s="1354"/>
      <c r="X5141" s="1354"/>
      <c r="Y5141" s="1354"/>
      <c r="Z5141" s="1354"/>
      <c r="AA5141" s="1354"/>
      <c r="AB5141" s="1354"/>
      <c r="AC5141" s="1507">
        <f t="shared" si="1833"/>
        <v>1</v>
      </c>
      <c r="AD5141" s="1508">
        <f t="shared" si="1834"/>
        <v>15</v>
      </c>
      <c r="AE5141" s="14">
        <f t="shared" si="1837"/>
        <v>21.333333333333332</v>
      </c>
      <c r="AF5141" s="14">
        <f t="shared" si="1835"/>
        <v>0</v>
      </c>
      <c r="AG5141" s="14" t="e">
        <f t="shared" si="1836"/>
        <v>#DIV/0!</v>
      </c>
      <c r="AH5141" s="14" t="e">
        <f t="shared" si="1838"/>
        <v>#DIV/0!</v>
      </c>
      <c r="AI5141" s="14">
        <f t="shared" si="1839"/>
        <v>1</v>
      </c>
      <c r="AJ5141" s="1354"/>
    </row>
    <row r="5142" spans="1:36" ht="15.75">
      <c r="A5142" s="1503">
        <v>394</v>
      </c>
      <c r="B5142" s="2303" t="s">
        <v>8650</v>
      </c>
      <c r="C5142" s="2311" t="s">
        <v>143</v>
      </c>
      <c r="D5142" s="2213">
        <v>10</v>
      </c>
      <c r="E5142" s="2406"/>
      <c r="F5142" s="2406"/>
      <c r="G5142" s="2239">
        <v>4</v>
      </c>
      <c r="H5142" s="2400">
        <f t="shared" si="1840"/>
        <v>40</v>
      </c>
      <c r="I5142" s="2395" t="s">
        <v>8642</v>
      </c>
      <c r="J5142" s="2256" t="s">
        <v>1467</v>
      </c>
      <c r="K5142" s="2262"/>
      <c r="L5142" s="2242"/>
      <c r="M5142" s="1354"/>
      <c r="N5142" s="2245"/>
      <c r="O5142" s="1354"/>
      <c r="P5142" s="1354"/>
      <c r="Q5142" s="1354"/>
      <c r="R5142" s="1354"/>
      <c r="S5142" s="1354"/>
      <c r="T5142" s="1354"/>
      <c r="U5142" s="1354"/>
      <c r="V5142" s="1354"/>
      <c r="W5142" s="1354"/>
      <c r="X5142" s="1354"/>
      <c r="Y5142" s="1354"/>
      <c r="Z5142" s="1354"/>
      <c r="AA5142" s="1354"/>
      <c r="AB5142" s="1354"/>
      <c r="AC5142" s="1507">
        <f t="shared" si="1833"/>
        <v>4</v>
      </c>
      <c r="AD5142" s="1508">
        <f t="shared" si="1834"/>
        <v>40</v>
      </c>
      <c r="AE5142" s="14">
        <f t="shared" si="1837"/>
        <v>21.333333333333332</v>
      </c>
      <c r="AF5142" s="14">
        <f t="shared" si="1835"/>
        <v>0</v>
      </c>
      <c r="AG5142" s="14" t="e">
        <f t="shared" si="1836"/>
        <v>#DIV/0!</v>
      </c>
      <c r="AH5142" s="14" t="e">
        <f t="shared" si="1838"/>
        <v>#DIV/0!</v>
      </c>
      <c r="AI5142" s="14">
        <f t="shared" si="1839"/>
        <v>4</v>
      </c>
      <c r="AJ5142" s="1354"/>
    </row>
    <row r="5143" spans="1:36" ht="15.75">
      <c r="A5143" s="1503">
        <v>395</v>
      </c>
      <c r="B5143" s="2303" t="s">
        <v>8651</v>
      </c>
      <c r="C5143" s="2311" t="s">
        <v>173</v>
      </c>
      <c r="D5143" s="2213">
        <v>20</v>
      </c>
      <c r="E5143" s="2406"/>
      <c r="F5143" s="2406"/>
      <c r="G5143" s="2239">
        <v>200</v>
      </c>
      <c r="H5143" s="2400">
        <f t="shared" si="1840"/>
        <v>4000</v>
      </c>
      <c r="I5143" s="2395" t="s">
        <v>8642</v>
      </c>
      <c r="J5143" s="2256" t="s">
        <v>6098</v>
      </c>
      <c r="K5143" s="2262"/>
      <c r="L5143" s="2242"/>
      <c r="M5143" s="1354"/>
      <c r="N5143" s="2245">
        <v>6</v>
      </c>
      <c r="O5143" s="1354">
        <v>114</v>
      </c>
      <c r="P5143" s="1354">
        <v>66</v>
      </c>
      <c r="Q5143" s="1354"/>
      <c r="R5143" s="1354"/>
      <c r="S5143" s="1354"/>
      <c r="T5143" s="1354"/>
      <c r="U5143" s="1354"/>
      <c r="V5143" s="1354"/>
      <c r="W5143" s="1354"/>
      <c r="X5143" s="1354"/>
      <c r="Y5143" s="1354"/>
      <c r="Z5143" s="1354"/>
      <c r="AA5143" s="1354"/>
      <c r="AB5143" s="1354"/>
      <c r="AC5143" s="1507">
        <f t="shared" si="1833"/>
        <v>14</v>
      </c>
      <c r="AD5143" s="1508">
        <f t="shared" si="1834"/>
        <v>280</v>
      </c>
      <c r="AE5143" s="14">
        <f t="shared" si="1837"/>
        <v>19.3</v>
      </c>
      <c r="AF5143" s="14">
        <f t="shared" si="1835"/>
        <v>62</v>
      </c>
      <c r="AG5143" s="14">
        <f t="shared" si="1836"/>
        <v>0.22580645161290322</v>
      </c>
      <c r="AH5143" s="14">
        <f t="shared" si="1838"/>
        <v>-19.074193548387097</v>
      </c>
      <c r="AI5143" s="14">
        <f t="shared" si="1839"/>
        <v>-1182.6000000000001</v>
      </c>
      <c r="AJ5143" s="1354"/>
    </row>
    <row r="5144" spans="1:36" ht="15.75">
      <c r="A5144" s="1503">
        <v>396</v>
      </c>
      <c r="B5144" s="2303" t="s">
        <v>9312</v>
      </c>
      <c r="C5144" s="2311" t="s">
        <v>66</v>
      </c>
      <c r="D5144" s="2213">
        <v>54.8</v>
      </c>
      <c r="E5144" s="2406"/>
      <c r="F5144" s="2406"/>
      <c r="G5144" s="2239">
        <v>3200</v>
      </c>
      <c r="H5144" s="2400">
        <f t="shared" si="1840"/>
        <v>175360</v>
      </c>
      <c r="I5144" s="2395" t="s">
        <v>9313</v>
      </c>
      <c r="J5144" s="2256" t="s">
        <v>9314</v>
      </c>
      <c r="K5144" s="2262"/>
      <c r="L5144" s="2242"/>
      <c r="M5144" s="1354"/>
      <c r="N5144" s="2245"/>
      <c r="O5144" s="1354">
        <v>17</v>
      </c>
      <c r="P5144" s="1354">
        <v>47</v>
      </c>
      <c r="Q5144" s="1354"/>
      <c r="R5144" s="1354"/>
      <c r="S5144" s="1354"/>
      <c r="T5144" s="1354"/>
      <c r="U5144" s="1354"/>
      <c r="V5144" s="1354"/>
      <c r="W5144" s="1354"/>
      <c r="X5144" s="1354"/>
      <c r="Y5144" s="1354"/>
      <c r="Z5144" s="1354"/>
      <c r="AA5144" s="1354"/>
      <c r="AB5144" s="1354"/>
      <c r="AC5144" s="1507">
        <f t="shared" si="1833"/>
        <v>3136</v>
      </c>
      <c r="AD5144" s="1508">
        <f t="shared" si="1834"/>
        <v>171852.79999999999</v>
      </c>
      <c r="AE5144" s="14">
        <f t="shared" si="1837"/>
        <v>15.433333333333334</v>
      </c>
      <c r="AF5144" s="14">
        <f t="shared" si="1835"/>
        <v>21.333333333333332</v>
      </c>
      <c r="AG5144" s="14">
        <f t="shared" si="1836"/>
        <v>147</v>
      </c>
      <c r="AH5144" s="14">
        <f t="shared" si="1838"/>
        <v>131.56666666666666</v>
      </c>
      <c r="AI5144" s="14">
        <f t="shared" si="1839"/>
        <v>2806.7555555555555</v>
      </c>
      <c r="AJ5144" s="1354"/>
    </row>
    <row r="5145" spans="1:36" ht="15.75">
      <c r="A5145" s="1503">
        <v>397</v>
      </c>
      <c r="B5145" s="2303" t="s">
        <v>9315</v>
      </c>
      <c r="C5145" s="2311" t="s">
        <v>153</v>
      </c>
      <c r="D5145" s="2213">
        <v>0.16</v>
      </c>
      <c r="E5145" s="2406"/>
      <c r="F5145" s="2406"/>
      <c r="G5145" s="2407">
        <v>5600</v>
      </c>
      <c r="H5145" s="2400">
        <f t="shared" si="1840"/>
        <v>896</v>
      </c>
      <c r="I5145" s="2408">
        <v>44965</v>
      </c>
      <c r="J5145" s="2256" t="s">
        <v>3254</v>
      </c>
      <c r="K5145" s="2262"/>
      <c r="L5145" s="2242"/>
      <c r="M5145" s="1354"/>
      <c r="N5145" s="2245"/>
      <c r="O5145" s="1354">
        <v>120</v>
      </c>
      <c r="P5145" s="1354">
        <v>40</v>
      </c>
      <c r="Q5145" s="1354"/>
      <c r="R5145" s="1354"/>
      <c r="S5145" s="1354"/>
      <c r="T5145" s="1354"/>
      <c r="U5145" s="1354"/>
      <c r="V5145" s="1354"/>
      <c r="W5145" s="1354"/>
      <c r="X5145" s="1354"/>
      <c r="Y5145" s="1354"/>
      <c r="Z5145" s="1354"/>
      <c r="AA5145" s="1354"/>
      <c r="AB5145" s="1354"/>
      <c r="AC5145" s="1507">
        <f t="shared" si="1833"/>
        <v>5440</v>
      </c>
      <c r="AD5145" s="1508">
        <f t="shared" si="1834"/>
        <v>870.4</v>
      </c>
      <c r="AE5145" s="14">
        <f t="shared" si="1837"/>
        <v>16.233333333333334</v>
      </c>
      <c r="AF5145" s="14">
        <f t="shared" si="1835"/>
        <v>53.333333333333336</v>
      </c>
      <c r="AG5145" s="14">
        <f t="shared" si="1836"/>
        <v>102</v>
      </c>
      <c r="AH5145" s="14">
        <f t="shared" si="1838"/>
        <v>85.766666666666666</v>
      </c>
      <c r="AI5145" s="14">
        <f t="shared" si="1839"/>
        <v>4574.2222222222226</v>
      </c>
      <c r="AJ5145" s="1354"/>
    </row>
    <row r="5146" spans="1:36" ht="15.75">
      <c r="A5146" s="1503">
        <v>398</v>
      </c>
      <c r="B5146" s="2303" t="s">
        <v>9316</v>
      </c>
      <c r="C5146" s="2311" t="s">
        <v>153</v>
      </c>
      <c r="D5146" s="2213">
        <v>0.13</v>
      </c>
      <c r="E5146" s="2406"/>
      <c r="F5146" s="2406"/>
      <c r="G5146" s="2239">
        <v>2800</v>
      </c>
      <c r="H5146" s="2400">
        <f t="shared" si="1840"/>
        <v>364</v>
      </c>
      <c r="I5146" s="2395" t="s">
        <v>9311</v>
      </c>
      <c r="J5146" s="2256" t="s">
        <v>3324</v>
      </c>
      <c r="K5146" s="2262"/>
      <c r="L5146" s="2242"/>
      <c r="M5146" s="1354"/>
      <c r="N5146" s="2245"/>
      <c r="O5146" s="1354">
        <v>88</v>
      </c>
      <c r="P5146" s="1354">
        <v>70</v>
      </c>
      <c r="Q5146" s="1354"/>
      <c r="R5146" s="1354"/>
      <c r="S5146" s="1354"/>
      <c r="T5146" s="1354"/>
      <c r="U5146" s="1354"/>
      <c r="V5146" s="1354"/>
      <c r="W5146" s="1354"/>
      <c r="X5146" s="1354"/>
      <c r="Y5146" s="1354"/>
      <c r="Z5146" s="1354"/>
      <c r="AA5146" s="1354"/>
      <c r="AB5146" s="1354"/>
      <c r="AC5146" s="1507">
        <f t="shared" si="1833"/>
        <v>2642</v>
      </c>
      <c r="AD5146" s="1508">
        <f t="shared" si="1834"/>
        <v>343.46000000000004</v>
      </c>
      <c r="AE5146" s="14">
        <f t="shared" si="1837"/>
        <v>11.1</v>
      </c>
      <c r="AF5146" s="14">
        <f t="shared" si="1835"/>
        <v>52.666666666666664</v>
      </c>
      <c r="AG5146" s="14">
        <f t="shared" si="1836"/>
        <v>50.164556962025316</v>
      </c>
      <c r="AH5146" s="14">
        <f t="shared" si="1838"/>
        <v>39.064556962025314</v>
      </c>
      <c r="AI5146" s="14">
        <f t="shared" si="1839"/>
        <v>2057.4</v>
      </c>
      <c r="AJ5146" s="1354"/>
    </row>
    <row r="5147" spans="1:36" ht="15.75">
      <c r="A5147" s="1503">
        <v>399</v>
      </c>
      <c r="B5147" s="2303" t="s">
        <v>9317</v>
      </c>
      <c r="C5147" s="2311" t="s">
        <v>153</v>
      </c>
      <c r="D5147" s="2213">
        <v>0.79</v>
      </c>
      <c r="E5147" s="2406"/>
      <c r="F5147" s="2406"/>
      <c r="G5147" s="2239">
        <v>2160</v>
      </c>
      <c r="H5147" s="2400">
        <f t="shared" si="1840"/>
        <v>1706.4</v>
      </c>
      <c r="I5147" s="2395" t="s">
        <v>9305</v>
      </c>
      <c r="J5147" s="2256" t="s">
        <v>9318</v>
      </c>
      <c r="K5147" s="2262"/>
      <c r="L5147" s="2242"/>
      <c r="M5147" s="1354"/>
      <c r="N5147" s="2245"/>
      <c r="O5147" s="1354"/>
      <c r="P5147" s="1354"/>
      <c r="Q5147" s="1354"/>
      <c r="R5147" s="1354"/>
      <c r="S5147" s="1354"/>
      <c r="T5147" s="1354"/>
      <c r="U5147" s="1354"/>
      <c r="V5147" s="1354"/>
      <c r="W5147" s="1354"/>
      <c r="X5147" s="1354"/>
      <c r="Y5147" s="1354"/>
      <c r="Z5147" s="1354"/>
      <c r="AA5147" s="1354"/>
      <c r="AB5147" s="1354"/>
      <c r="AC5147" s="1507">
        <f t="shared" si="1833"/>
        <v>2160</v>
      </c>
      <c r="AD5147" s="1508">
        <f t="shared" si="1834"/>
        <v>1706.4</v>
      </c>
      <c r="AE5147" s="14">
        <f t="shared" si="1837"/>
        <v>18.333333333333332</v>
      </c>
      <c r="AF5147" s="14">
        <f t="shared" si="1835"/>
        <v>0</v>
      </c>
      <c r="AG5147" s="14" t="e">
        <f t="shared" si="1836"/>
        <v>#DIV/0!</v>
      </c>
      <c r="AH5147" s="14" t="e">
        <f t="shared" si="1838"/>
        <v>#DIV/0!</v>
      </c>
      <c r="AI5147" s="14">
        <f t="shared" si="1839"/>
        <v>2160</v>
      </c>
      <c r="AJ5147" s="1354"/>
    </row>
    <row r="5148" spans="1:36" ht="15.75">
      <c r="A5148" s="1503">
        <v>400</v>
      </c>
      <c r="B5148" s="2303" t="s">
        <v>9319</v>
      </c>
      <c r="C5148" s="2311" t="s">
        <v>143</v>
      </c>
      <c r="D5148" s="2213">
        <v>735</v>
      </c>
      <c r="E5148" s="2406"/>
      <c r="F5148" s="2406"/>
      <c r="G5148" s="2239">
        <v>1000</v>
      </c>
      <c r="H5148" s="2400">
        <f t="shared" si="1840"/>
        <v>735000</v>
      </c>
      <c r="I5148" s="2395" t="s">
        <v>9305</v>
      </c>
      <c r="J5148" s="2256" t="s">
        <v>311</v>
      </c>
      <c r="K5148" s="2262"/>
      <c r="L5148" s="2242"/>
      <c r="M5148" s="1354"/>
      <c r="N5148" s="2245"/>
      <c r="O5148" s="1354">
        <v>4</v>
      </c>
      <c r="P5148" s="1354">
        <v>20</v>
      </c>
      <c r="Q5148" s="1354"/>
      <c r="R5148" s="1354"/>
      <c r="S5148" s="1354"/>
      <c r="T5148" s="1354"/>
      <c r="U5148" s="1354"/>
      <c r="V5148" s="1354"/>
      <c r="W5148" s="1354"/>
      <c r="X5148" s="1354"/>
      <c r="Y5148" s="1354"/>
      <c r="Z5148" s="1354"/>
      <c r="AA5148" s="1354"/>
      <c r="AB5148" s="1354"/>
      <c r="AC5148" s="1507">
        <f t="shared" si="1833"/>
        <v>976</v>
      </c>
      <c r="AD5148" s="1508">
        <f t="shared" si="1834"/>
        <v>717360</v>
      </c>
      <c r="AE5148" s="14">
        <f t="shared" si="1837"/>
        <v>8.1</v>
      </c>
      <c r="AF5148" s="14">
        <f t="shared" si="1835"/>
        <v>8</v>
      </c>
      <c r="AG5148" s="14">
        <f t="shared" si="1836"/>
        <v>122</v>
      </c>
      <c r="AH5148" s="14">
        <f t="shared" si="1838"/>
        <v>113.9</v>
      </c>
      <c r="AI5148" s="14">
        <f t="shared" si="1839"/>
        <v>911.2</v>
      </c>
      <c r="AJ5148" s="1354"/>
    </row>
    <row r="5149" spans="1:36" ht="15.75">
      <c r="A5149" s="1503">
        <v>401</v>
      </c>
      <c r="B5149" s="2303" t="s">
        <v>9320</v>
      </c>
      <c r="C5149" s="2311" t="s">
        <v>181</v>
      </c>
      <c r="D5149" s="2213">
        <v>50</v>
      </c>
      <c r="E5149" s="2406"/>
      <c r="F5149" s="2406"/>
      <c r="G5149" s="2239">
        <v>5</v>
      </c>
      <c r="H5149" s="2400">
        <f t="shared" si="1840"/>
        <v>250</v>
      </c>
      <c r="I5149" s="2395" t="s">
        <v>9321</v>
      </c>
      <c r="J5149" s="2256" t="s">
        <v>319</v>
      </c>
      <c r="K5149" s="2262"/>
      <c r="L5149" s="2242"/>
      <c r="M5149" s="1354"/>
      <c r="N5149" s="2245"/>
      <c r="O5149" s="1354"/>
      <c r="P5149" s="1354"/>
      <c r="Q5149" s="1354"/>
      <c r="R5149" s="1354"/>
      <c r="S5149" s="1354"/>
      <c r="T5149" s="1354"/>
      <c r="U5149" s="1354"/>
      <c r="V5149" s="1354"/>
      <c r="W5149" s="1354"/>
      <c r="X5149" s="1354"/>
      <c r="Y5149" s="1354"/>
      <c r="Z5149" s="1354"/>
      <c r="AA5149" s="1354"/>
      <c r="AB5149" s="1354"/>
      <c r="AC5149" s="1507">
        <f t="shared" si="1833"/>
        <v>5</v>
      </c>
      <c r="AD5149" s="1508">
        <f t="shared" si="1834"/>
        <v>250</v>
      </c>
      <c r="AE5149" s="14">
        <f t="shared" si="1837"/>
        <v>4.0333333333333332</v>
      </c>
      <c r="AF5149" s="14">
        <f t="shared" si="1835"/>
        <v>0</v>
      </c>
      <c r="AG5149" s="14" t="e">
        <f t="shared" si="1836"/>
        <v>#DIV/0!</v>
      </c>
      <c r="AH5149" s="14" t="e">
        <f t="shared" si="1838"/>
        <v>#DIV/0!</v>
      </c>
      <c r="AI5149" s="14">
        <f t="shared" si="1839"/>
        <v>5</v>
      </c>
      <c r="AJ5149" s="1354"/>
    </row>
    <row r="5150" spans="1:36" ht="15.75">
      <c r="A5150" s="1503">
        <v>402</v>
      </c>
      <c r="B5150" s="2303" t="s">
        <v>6160</v>
      </c>
      <c r="C5150" s="2311" t="s">
        <v>234</v>
      </c>
      <c r="D5150" s="2213">
        <v>63.56</v>
      </c>
      <c r="E5150" s="2406"/>
      <c r="F5150" s="2406"/>
      <c r="G5150" s="2239">
        <v>350</v>
      </c>
      <c r="H5150" s="2400">
        <f t="shared" si="1840"/>
        <v>22246</v>
      </c>
      <c r="I5150" s="2395" t="s">
        <v>9322</v>
      </c>
      <c r="J5150" s="2256" t="s">
        <v>208</v>
      </c>
      <c r="K5150" s="2262"/>
      <c r="L5150" s="2242"/>
      <c r="M5150" s="1354"/>
      <c r="N5150" s="2245"/>
      <c r="O5150" s="1354"/>
      <c r="P5150" s="1354"/>
      <c r="Q5150" s="1354"/>
      <c r="R5150" s="1354"/>
      <c r="S5150" s="1354"/>
      <c r="T5150" s="1354"/>
      <c r="U5150" s="1354"/>
      <c r="V5150" s="1354"/>
      <c r="W5150" s="1354"/>
      <c r="X5150" s="1354"/>
      <c r="Y5150" s="1354"/>
      <c r="Z5150" s="1354"/>
      <c r="AA5150" s="1354"/>
      <c r="AB5150" s="1354"/>
      <c r="AC5150" s="1507">
        <f t="shared" si="1833"/>
        <v>350</v>
      </c>
      <c r="AD5150" s="1508">
        <f t="shared" si="1834"/>
        <v>22246</v>
      </c>
      <c r="AE5150" s="14">
        <f t="shared" si="1837"/>
        <v>12.166666666666666</v>
      </c>
      <c r="AF5150" s="14">
        <f t="shared" si="1835"/>
        <v>0</v>
      </c>
      <c r="AG5150" s="14" t="e">
        <f t="shared" si="1836"/>
        <v>#DIV/0!</v>
      </c>
      <c r="AH5150" s="14" t="e">
        <f t="shared" si="1838"/>
        <v>#DIV/0!</v>
      </c>
      <c r="AI5150" s="14">
        <f t="shared" si="1839"/>
        <v>350</v>
      </c>
      <c r="AJ5150" s="1354"/>
    </row>
    <row r="5151" spans="1:36" ht="15.75">
      <c r="A5151" s="1503">
        <v>403</v>
      </c>
      <c r="B5151" s="2303" t="s">
        <v>9323</v>
      </c>
      <c r="C5151" s="2311" t="s">
        <v>233</v>
      </c>
      <c r="D5151" s="2213">
        <v>20</v>
      </c>
      <c r="E5151" s="2406"/>
      <c r="F5151" s="2406"/>
      <c r="G5151" s="2239">
        <v>15</v>
      </c>
      <c r="H5151" s="2400">
        <f t="shared" si="1840"/>
        <v>300</v>
      </c>
      <c r="I5151" s="2395" t="s">
        <v>140</v>
      </c>
      <c r="J5151" s="2256" t="s">
        <v>318</v>
      </c>
      <c r="K5151" s="2262"/>
      <c r="L5151" s="2242"/>
      <c r="M5151" s="1354"/>
      <c r="N5151" s="2245"/>
      <c r="O5151" s="1354"/>
      <c r="P5151" s="1354"/>
      <c r="Q5151" s="1354"/>
      <c r="R5151" s="1354"/>
      <c r="S5151" s="1354"/>
      <c r="T5151" s="1354"/>
      <c r="U5151" s="1354"/>
      <c r="V5151" s="1354"/>
      <c r="W5151" s="1354"/>
      <c r="X5151" s="1354"/>
      <c r="Y5151" s="1354"/>
      <c r="Z5151" s="1354"/>
      <c r="AA5151" s="1354"/>
      <c r="AB5151" s="1354"/>
      <c r="AC5151" s="1507">
        <f t="shared" si="1833"/>
        <v>15</v>
      </c>
      <c r="AD5151" s="1508">
        <f t="shared" si="1834"/>
        <v>300</v>
      </c>
      <c r="AE5151" s="14">
        <f t="shared" si="1837"/>
        <v>15.2</v>
      </c>
      <c r="AF5151" s="14">
        <f t="shared" si="1835"/>
        <v>0</v>
      </c>
      <c r="AG5151" s="14" t="e">
        <f t="shared" si="1836"/>
        <v>#DIV/0!</v>
      </c>
      <c r="AH5151" s="14" t="e">
        <f t="shared" si="1838"/>
        <v>#DIV/0!</v>
      </c>
      <c r="AI5151" s="14">
        <f t="shared" si="1839"/>
        <v>15</v>
      </c>
      <c r="AJ5151" s="1354"/>
    </row>
    <row r="5152" spans="1:36" ht="15.75">
      <c r="A5152" s="1503">
        <v>405</v>
      </c>
      <c r="B5152" s="2303" t="s">
        <v>9324</v>
      </c>
      <c r="C5152" s="2311" t="s">
        <v>173</v>
      </c>
      <c r="D5152" s="2213">
        <v>1</v>
      </c>
      <c r="E5152" s="2406"/>
      <c r="F5152" s="2406"/>
      <c r="G5152" s="2239">
        <v>1536</v>
      </c>
      <c r="H5152" s="2400">
        <f t="shared" si="1840"/>
        <v>1536</v>
      </c>
      <c r="I5152" s="2395" t="s">
        <v>3299</v>
      </c>
      <c r="J5152" s="2256" t="s">
        <v>9325</v>
      </c>
      <c r="K5152" s="2262"/>
      <c r="L5152" s="2242"/>
      <c r="M5152" s="1354"/>
      <c r="N5152" s="2245"/>
      <c r="O5152" s="1354"/>
      <c r="P5152" s="1354"/>
      <c r="Q5152" s="1354"/>
      <c r="R5152" s="1354"/>
      <c r="S5152" s="1354"/>
      <c r="T5152" s="1354"/>
      <c r="U5152" s="1354"/>
      <c r="V5152" s="1354"/>
      <c r="W5152" s="1354"/>
      <c r="X5152" s="1354"/>
      <c r="Y5152" s="1354"/>
      <c r="Z5152" s="1354"/>
      <c r="AA5152" s="1354"/>
      <c r="AB5152" s="1354"/>
      <c r="AC5152" s="1507">
        <f t="shared" si="1833"/>
        <v>1536</v>
      </c>
      <c r="AD5152" s="1508">
        <f t="shared" si="1834"/>
        <v>1536</v>
      </c>
      <c r="AE5152" s="14">
        <f t="shared" si="1837"/>
        <v>9.3666666666666671</v>
      </c>
      <c r="AF5152" s="14">
        <f t="shared" si="1835"/>
        <v>0</v>
      </c>
      <c r="AG5152" s="14" t="e">
        <f t="shared" si="1836"/>
        <v>#DIV/0!</v>
      </c>
      <c r="AH5152" s="14" t="e">
        <f t="shared" si="1838"/>
        <v>#DIV/0!</v>
      </c>
      <c r="AI5152" s="14">
        <f t="shared" si="1839"/>
        <v>1536</v>
      </c>
      <c r="AJ5152" s="1354"/>
    </row>
    <row r="5153" spans="1:36" ht="15.75">
      <c r="A5153" s="1503">
        <v>406</v>
      </c>
      <c r="B5153" s="2303" t="s">
        <v>9326</v>
      </c>
      <c r="C5153" s="2311" t="s">
        <v>173</v>
      </c>
      <c r="D5153" s="2213">
        <v>1</v>
      </c>
      <c r="E5153" s="2406"/>
      <c r="F5153" s="2406"/>
      <c r="G5153" s="2239">
        <v>160</v>
      </c>
      <c r="H5153" s="2400">
        <f t="shared" si="1840"/>
        <v>160</v>
      </c>
      <c r="I5153" s="2395" t="s">
        <v>3299</v>
      </c>
      <c r="J5153" s="2256" t="s">
        <v>321</v>
      </c>
      <c r="K5153" s="2262"/>
      <c r="L5153" s="2242"/>
      <c r="M5153" s="1354"/>
      <c r="N5153" s="2245"/>
      <c r="O5153" s="1354"/>
      <c r="P5153" s="1354"/>
      <c r="Q5153" s="1354"/>
      <c r="R5153" s="1354"/>
      <c r="S5153" s="1354"/>
      <c r="T5153" s="1354"/>
      <c r="U5153" s="1354"/>
      <c r="V5153" s="1354"/>
      <c r="W5153" s="1354"/>
      <c r="X5153" s="1354"/>
      <c r="Y5153" s="1354"/>
      <c r="Z5153" s="1354"/>
      <c r="AA5153" s="1354"/>
      <c r="AB5153" s="1354"/>
      <c r="AC5153" s="1507">
        <f t="shared" si="1833"/>
        <v>160</v>
      </c>
      <c r="AD5153" s="1508">
        <f t="shared" si="1834"/>
        <v>160</v>
      </c>
      <c r="AE5153" s="14">
        <f t="shared" si="1837"/>
        <v>9.1333333333333329</v>
      </c>
      <c r="AF5153" s="14">
        <f t="shared" si="1835"/>
        <v>0</v>
      </c>
      <c r="AG5153" s="14" t="e">
        <f t="shared" si="1836"/>
        <v>#DIV/0!</v>
      </c>
      <c r="AH5153" s="14" t="e">
        <f t="shared" si="1838"/>
        <v>#DIV/0!</v>
      </c>
      <c r="AI5153" s="14">
        <f t="shared" si="1839"/>
        <v>160</v>
      </c>
      <c r="AJ5153" s="1354"/>
    </row>
    <row r="5154" spans="1:36" ht="15.75">
      <c r="A5154" s="1503">
        <v>407</v>
      </c>
      <c r="B5154" s="2303" t="s">
        <v>9327</v>
      </c>
      <c r="C5154" s="2311" t="s">
        <v>173</v>
      </c>
      <c r="D5154" s="2213">
        <v>1</v>
      </c>
      <c r="E5154" s="2406"/>
      <c r="F5154" s="2406"/>
      <c r="G5154" s="2239">
        <v>2304</v>
      </c>
      <c r="H5154" s="2400">
        <f t="shared" si="1840"/>
        <v>2304</v>
      </c>
      <c r="I5154" s="2395" t="s">
        <v>3299</v>
      </c>
      <c r="J5154" s="2256" t="s">
        <v>311</v>
      </c>
      <c r="K5154" s="2262"/>
      <c r="L5154" s="2242"/>
      <c r="M5154" s="1354"/>
      <c r="N5154" s="2245"/>
      <c r="O5154" s="1354"/>
      <c r="P5154" s="1354"/>
      <c r="Q5154" s="1354"/>
      <c r="R5154" s="1354"/>
      <c r="S5154" s="1354"/>
      <c r="T5154" s="1354"/>
      <c r="U5154" s="1354"/>
      <c r="V5154" s="1354"/>
      <c r="W5154" s="1354"/>
      <c r="X5154" s="1354"/>
      <c r="Y5154" s="1354"/>
      <c r="Z5154" s="1354"/>
      <c r="AA5154" s="1354"/>
      <c r="AB5154" s="1354"/>
      <c r="AC5154" s="1507">
        <f t="shared" si="1833"/>
        <v>2304</v>
      </c>
      <c r="AD5154" s="1508">
        <f t="shared" si="1834"/>
        <v>2304</v>
      </c>
      <c r="AE5154" s="14">
        <f t="shared" si="1837"/>
        <v>8.1</v>
      </c>
      <c r="AF5154" s="14">
        <f t="shared" si="1835"/>
        <v>0</v>
      </c>
      <c r="AG5154" s="14" t="e">
        <f t="shared" si="1836"/>
        <v>#DIV/0!</v>
      </c>
      <c r="AH5154" s="14" t="e">
        <f t="shared" si="1838"/>
        <v>#DIV/0!</v>
      </c>
      <c r="AI5154" s="14">
        <f t="shared" si="1839"/>
        <v>2304</v>
      </c>
      <c r="AJ5154" s="1354"/>
    </row>
    <row r="5155" spans="1:36" ht="15.75">
      <c r="A5155" s="1503">
        <v>408</v>
      </c>
      <c r="B5155" s="2303" t="s">
        <v>9328</v>
      </c>
      <c r="C5155" s="2311" t="s">
        <v>173</v>
      </c>
      <c r="D5155" s="2213">
        <v>1</v>
      </c>
      <c r="E5155" s="2406"/>
      <c r="F5155" s="2406"/>
      <c r="G5155" s="2239">
        <v>4800</v>
      </c>
      <c r="H5155" s="2400">
        <f t="shared" si="1840"/>
        <v>4800</v>
      </c>
      <c r="I5155" s="2395" t="s">
        <v>9329</v>
      </c>
      <c r="J5155" s="2256" t="s">
        <v>9330</v>
      </c>
      <c r="K5155" s="2262"/>
      <c r="L5155" s="2242"/>
      <c r="M5155" s="1354"/>
      <c r="N5155" s="2245"/>
      <c r="O5155" s="1354"/>
      <c r="P5155" s="1354"/>
      <c r="Q5155" s="1354"/>
      <c r="R5155" s="1354"/>
      <c r="S5155" s="1354"/>
      <c r="T5155" s="1354"/>
      <c r="U5155" s="1354"/>
      <c r="V5155" s="1354"/>
      <c r="W5155" s="1354"/>
      <c r="X5155" s="1354"/>
      <c r="Y5155" s="1354"/>
      <c r="Z5155" s="1354"/>
      <c r="AA5155" s="1354"/>
      <c r="AB5155" s="1354"/>
      <c r="AC5155" s="1507">
        <f t="shared" si="1833"/>
        <v>4800</v>
      </c>
      <c r="AD5155" s="1508">
        <f t="shared" si="1834"/>
        <v>4800</v>
      </c>
      <c r="AE5155" s="14">
        <f t="shared" si="1837"/>
        <v>11.066666666666666</v>
      </c>
      <c r="AF5155" s="14">
        <f t="shared" si="1835"/>
        <v>0</v>
      </c>
      <c r="AG5155" s="14" t="e">
        <f t="shared" si="1836"/>
        <v>#DIV/0!</v>
      </c>
      <c r="AH5155" s="14" t="e">
        <f t="shared" si="1838"/>
        <v>#DIV/0!</v>
      </c>
      <c r="AI5155" s="14">
        <f t="shared" si="1839"/>
        <v>4800</v>
      </c>
      <c r="AJ5155" s="1354"/>
    </row>
    <row r="5156" spans="1:36" ht="15.75">
      <c r="A5156" s="1503">
        <v>409</v>
      </c>
      <c r="B5156" s="2303" t="s">
        <v>9331</v>
      </c>
      <c r="C5156" s="2311" t="s">
        <v>156</v>
      </c>
      <c r="D5156" s="2213">
        <v>5.72</v>
      </c>
      <c r="E5156" s="2406"/>
      <c r="F5156" s="2406"/>
      <c r="G5156" s="2239">
        <v>310</v>
      </c>
      <c r="H5156" s="2400">
        <f t="shared" si="1840"/>
        <v>1773.1999999999998</v>
      </c>
      <c r="I5156" s="2395" t="s">
        <v>9322</v>
      </c>
      <c r="J5156" s="2256" t="s">
        <v>2831</v>
      </c>
      <c r="K5156" s="2262"/>
      <c r="L5156" s="2242"/>
      <c r="M5156" s="1354"/>
      <c r="N5156" s="2245"/>
      <c r="O5156" s="1354"/>
      <c r="P5156" s="1354"/>
      <c r="Q5156" s="1354"/>
      <c r="R5156" s="1354"/>
      <c r="S5156" s="1354"/>
      <c r="T5156" s="1354"/>
      <c r="U5156" s="1354"/>
      <c r="V5156" s="1354"/>
      <c r="W5156" s="1354"/>
      <c r="X5156" s="1354"/>
      <c r="Y5156" s="1354"/>
      <c r="Z5156" s="1354"/>
      <c r="AA5156" s="1354"/>
      <c r="AB5156" s="1354"/>
      <c r="AC5156" s="1507">
        <f t="shared" si="1833"/>
        <v>310</v>
      </c>
      <c r="AD5156" s="1508">
        <f t="shared" si="1834"/>
        <v>1773.1999999999998</v>
      </c>
      <c r="AE5156" s="14">
        <f t="shared" si="1837"/>
        <v>29.433333333333334</v>
      </c>
      <c r="AF5156" s="14">
        <f t="shared" si="1835"/>
        <v>0</v>
      </c>
      <c r="AG5156" s="14" t="e">
        <f t="shared" si="1836"/>
        <v>#DIV/0!</v>
      </c>
      <c r="AH5156" s="14" t="e">
        <f t="shared" si="1838"/>
        <v>#DIV/0!</v>
      </c>
      <c r="AI5156" s="14">
        <f t="shared" si="1839"/>
        <v>310</v>
      </c>
      <c r="AJ5156" s="1354"/>
    </row>
    <row r="5157" spans="1:36" ht="15.75">
      <c r="A5157" s="1503">
        <v>410</v>
      </c>
      <c r="B5157" s="2303" t="s">
        <v>9332</v>
      </c>
      <c r="C5157" s="2311" t="s">
        <v>173</v>
      </c>
      <c r="D5157" s="2213">
        <v>22.47</v>
      </c>
      <c r="E5157" s="2406"/>
      <c r="F5157" s="2406"/>
      <c r="G5157" s="2239">
        <v>1500</v>
      </c>
      <c r="H5157" s="2400">
        <f t="shared" si="1840"/>
        <v>33705</v>
      </c>
      <c r="I5157" s="2395" t="s">
        <v>9333</v>
      </c>
      <c r="J5157" s="2256" t="s">
        <v>9334</v>
      </c>
      <c r="K5157" s="2262"/>
      <c r="L5157" s="2242"/>
      <c r="M5157" s="1354"/>
      <c r="N5157" s="2245"/>
      <c r="O5157" s="1354"/>
      <c r="P5157" s="1354">
        <v>37</v>
      </c>
      <c r="Q5157" s="1354"/>
      <c r="R5157" s="1354"/>
      <c r="S5157" s="1354"/>
      <c r="T5157" s="1354"/>
      <c r="U5157" s="1354"/>
      <c r="V5157" s="1354"/>
      <c r="W5157" s="1354"/>
      <c r="X5157" s="1354"/>
      <c r="Y5157" s="1354"/>
      <c r="Z5157" s="1354"/>
      <c r="AA5157" s="1354"/>
      <c r="AB5157" s="1354"/>
      <c r="AC5157" s="1507">
        <f t="shared" si="1833"/>
        <v>1463</v>
      </c>
      <c r="AD5157" s="1508">
        <f t="shared" si="1834"/>
        <v>32873.61</v>
      </c>
      <c r="AE5157" s="14">
        <f t="shared" si="1837"/>
        <v>16.366666666666667</v>
      </c>
      <c r="AF5157" s="14">
        <f t="shared" si="1835"/>
        <v>12.333333333333334</v>
      </c>
      <c r="AG5157" s="14">
        <f t="shared" si="1836"/>
        <v>118.62162162162161</v>
      </c>
      <c r="AH5157" s="14">
        <f t="shared" ref="AH5157:AH5159" si="1841">AG5157-AE5157</f>
        <v>102.25495495495494</v>
      </c>
      <c r="AI5157" s="14">
        <f t="shared" si="1839"/>
        <v>1261.1444444444444</v>
      </c>
      <c r="AJ5157" s="1354"/>
    </row>
    <row r="5158" spans="1:36" ht="15.75">
      <c r="A5158" s="1503">
        <v>411</v>
      </c>
      <c r="B5158" s="2303" t="s">
        <v>9335</v>
      </c>
      <c r="C5158" s="2311" t="s">
        <v>181</v>
      </c>
      <c r="D5158" s="2213">
        <v>1</v>
      </c>
      <c r="E5158" s="2406"/>
      <c r="F5158" s="2406"/>
      <c r="G5158" s="2239">
        <v>4000</v>
      </c>
      <c r="H5158" s="2400">
        <f t="shared" si="1840"/>
        <v>4000</v>
      </c>
      <c r="I5158" s="2395" t="s">
        <v>9336</v>
      </c>
      <c r="J5158" s="2256" t="s">
        <v>1472</v>
      </c>
      <c r="K5158" s="2262"/>
      <c r="L5158" s="2242"/>
      <c r="M5158" s="1354"/>
      <c r="N5158" s="2245"/>
      <c r="O5158" s="1354"/>
      <c r="P5158" s="1354"/>
      <c r="Q5158" s="1354"/>
      <c r="R5158" s="1354"/>
      <c r="S5158" s="1354"/>
      <c r="T5158" s="1354"/>
      <c r="U5158" s="1354"/>
      <c r="V5158" s="1354"/>
      <c r="W5158" s="1354"/>
      <c r="X5158" s="1354"/>
      <c r="Y5158" s="1354"/>
      <c r="Z5158" s="1354"/>
      <c r="AA5158" s="1354"/>
      <c r="AB5158" s="1354"/>
      <c r="AC5158" s="1507">
        <f t="shared" si="1833"/>
        <v>4000</v>
      </c>
      <c r="AD5158" s="1508">
        <f t="shared" si="1834"/>
        <v>4000</v>
      </c>
      <c r="AE5158" s="14">
        <f t="shared" si="1837"/>
        <v>39.533333333333331</v>
      </c>
      <c r="AF5158" s="14">
        <f t="shared" si="1835"/>
        <v>0</v>
      </c>
      <c r="AG5158" s="14" t="e">
        <f t="shared" si="1836"/>
        <v>#DIV/0!</v>
      </c>
      <c r="AH5158" s="14" t="e">
        <f t="shared" si="1841"/>
        <v>#DIV/0!</v>
      </c>
      <c r="AI5158" s="14">
        <f t="shared" si="1839"/>
        <v>4000</v>
      </c>
      <c r="AJ5158" s="1354"/>
    </row>
    <row r="5159" spans="1:36" ht="15.75">
      <c r="A5159" s="1503">
        <v>412</v>
      </c>
      <c r="B5159" s="2303" t="s">
        <v>9337</v>
      </c>
      <c r="C5159" s="2311" t="s">
        <v>156</v>
      </c>
      <c r="D5159" s="2213">
        <v>22.49</v>
      </c>
      <c r="E5159" s="2406"/>
      <c r="F5159" s="2406"/>
      <c r="G5159" s="2239">
        <v>500</v>
      </c>
      <c r="H5159" s="2400">
        <f t="shared" si="1840"/>
        <v>11245</v>
      </c>
      <c r="I5159" s="2395" t="s">
        <v>9338</v>
      </c>
      <c r="J5159" s="2256" t="s">
        <v>319</v>
      </c>
      <c r="K5159" s="2262"/>
      <c r="L5159" s="2242"/>
      <c r="M5159" s="1354"/>
      <c r="N5159" s="2245"/>
      <c r="O5159" s="1354">
        <v>10</v>
      </c>
      <c r="P5159" s="1354">
        <v>280</v>
      </c>
      <c r="Q5159" s="1354"/>
      <c r="R5159" s="1354"/>
      <c r="S5159" s="1354"/>
      <c r="T5159" s="1354"/>
      <c r="U5159" s="1354"/>
      <c r="V5159" s="1354"/>
      <c r="W5159" s="1354"/>
      <c r="X5159" s="1354"/>
      <c r="Y5159" s="1354"/>
      <c r="Z5159" s="1354"/>
      <c r="AA5159" s="1354"/>
      <c r="AB5159" s="1354"/>
      <c r="AC5159" s="1507">
        <f t="shared" si="1833"/>
        <v>210</v>
      </c>
      <c r="AD5159" s="1508">
        <f t="shared" si="1834"/>
        <v>4722.8999999999996</v>
      </c>
      <c r="AE5159" s="14">
        <f t="shared" si="1837"/>
        <v>4.0333333333333332</v>
      </c>
      <c r="AF5159" s="14">
        <f t="shared" si="1835"/>
        <v>96.666666666666671</v>
      </c>
      <c r="AG5159" s="14">
        <f t="shared" si="1836"/>
        <v>2.172413793103448</v>
      </c>
      <c r="AH5159" s="14">
        <f t="shared" si="1841"/>
        <v>-1.8609195402298853</v>
      </c>
      <c r="AI5159" s="14">
        <f t="shared" si="1839"/>
        <v>-179.88888888888891</v>
      </c>
      <c r="AJ5159" s="1354"/>
    </row>
    <row r="5160" spans="1:36" ht="15.75">
      <c r="A5160" s="4685" t="s">
        <v>10596</v>
      </c>
      <c r="B5160" s="4686"/>
      <c r="C5160" s="4686"/>
      <c r="D5160" s="4686"/>
      <c r="E5160" s="4686"/>
      <c r="F5160" s="4686"/>
      <c r="G5160" s="4686"/>
      <c r="H5160" s="4686"/>
      <c r="I5160" s="4686"/>
      <c r="J5160" s="4686"/>
      <c r="K5160" s="4686"/>
      <c r="L5160" s="4686"/>
      <c r="M5160" s="4686"/>
      <c r="N5160" s="4686"/>
      <c r="O5160" s="4686"/>
      <c r="P5160" s="4686"/>
      <c r="Q5160" s="4686"/>
      <c r="R5160" s="4686"/>
      <c r="S5160" s="4686"/>
      <c r="T5160" s="4686"/>
      <c r="U5160" s="4686"/>
      <c r="V5160" s="4686"/>
      <c r="W5160" s="4686"/>
      <c r="X5160" s="4686"/>
      <c r="Y5160" s="4686"/>
      <c r="Z5160" s="4686"/>
      <c r="AA5160" s="4686"/>
      <c r="AB5160" s="4686"/>
      <c r="AC5160" s="4686"/>
      <c r="AD5160" s="4686"/>
      <c r="AE5160" s="4686"/>
      <c r="AF5160" s="4686"/>
      <c r="AG5160" s="4686"/>
      <c r="AH5160" s="4686"/>
      <c r="AI5160" s="4686"/>
      <c r="AJ5160" s="4687"/>
    </row>
    <row r="5161" spans="1:36" ht="15.75">
      <c r="A5161" s="2409">
        <v>1</v>
      </c>
      <c r="B5161" s="2410" t="s">
        <v>10597</v>
      </c>
      <c r="C5161" s="2410" t="s">
        <v>66</v>
      </c>
      <c r="D5161" s="2410">
        <v>431.04</v>
      </c>
      <c r="E5161" s="2410">
        <v>2200</v>
      </c>
      <c r="F5161" s="2410">
        <f>D5161*E5161</f>
        <v>948288</v>
      </c>
      <c r="G5161" s="2410"/>
      <c r="H5161" s="2410"/>
      <c r="I5161" s="2411">
        <v>44900</v>
      </c>
      <c r="J5161" s="2411">
        <v>45291</v>
      </c>
      <c r="K5161" s="2410"/>
      <c r="L5161" s="2410"/>
      <c r="M5161" s="2410"/>
      <c r="N5161" s="2410"/>
      <c r="O5161" s="2410"/>
      <c r="P5161" s="2410">
        <v>227</v>
      </c>
      <c r="Q5161" s="2410"/>
      <c r="R5161" s="2410"/>
      <c r="S5161" s="2410"/>
      <c r="T5161" s="2410"/>
      <c r="U5161" s="2410"/>
      <c r="V5161" s="2410"/>
      <c r="W5161" s="2410"/>
      <c r="X5161" s="2410"/>
      <c r="Y5161" s="2410"/>
      <c r="Z5161" s="2410"/>
      <c r="AA5161" s="2410"/>
      <c r="AB5161" s="2410"/>
      <c r="AC5161" s="1507">
        <f>E5161+G5161-N5161-O5161-AA5161-P5161-Q5161-R5161-S5161-T5161-U5161-V5161-W5161-X5161-Y5161</f>
        <v>1973</v>
      </c>
      <c r="AD5161" s="1508">
        <f>D5161*AC5161</f>
        <v>850441.92</v>
      </c>
      <c r="AE5161" s="14">
        <f>(J5161-"01.04.2023")/30</f>
        <v>9.1333333333333329</v>
      </c>
      <c r="AF5161" s="14">
        <f>(N5161+O5161+P5161+Q5161+R5161+S5161+T5161+U5161+V5161+W5161+X5161+Y5161)/3</f>
        <v>75.666666666666671</v>
      </c>
      <c r="AG5161" s="14">
        <f>AC5161/AF5161</f>
        <v>26.074889867841406</v>
      </c>
      <c r="AH5161" s="14">
        <f>AG5161-AE5161</f>
        <v>16.941556534508074</v>
      </c>
      <c r="AI5161" s="14">
        <f>AC5161-(AE5161*AF5161)</f>
        <v>1281.911111111111</v>
      </c>
      <c r="AJ5161" s="2410"/>
    </row>
    <row r="5162" spans="1:36" ht="15.75">
      <c r="A5162" s="2409">
        <v>2</v>
      </c>
      <c r="B5162" s="2410" t="s">
        <v>10598</v>
      </c>
      <c r="C5162" s="2410" t="s">
        <v>66</v>
      </c>
      <c r="D5162" s="2410">
        <v>431.04</v>
      </c>
      <c r="E5162" s="2410">
        <v>788</v>
      </c>
      <c r="F5162" s="2410">
        <f>D5162*E5162</f>
        <v>339659.52000000002</v>
      </c>
      <c r="G5162" s="2410"/>
      <c r="H5162" s="2410"/>
      <c r="I5162" s="2411">
        <v>44900</v>
      </c>
      <c r="J5162" s="2411">
        <v>45384</v>
      </c>
      <c r="K5162" s="2410"/>
      <c r="L5162" s="2410"/>
      <c r="M5162" s="2410"/>
      <c r="N5162" s="2410"/>
      <c r="O5162" s="2410"/>
      <c r="P5162" s="2410">
        <v>300</v>
      </c>
      <c r="Q5162" s="2410"/>
      <c r="R5162" s="2410"/>
      <c r="S5162" s="2410"/>
      <c r="T5162" s="2410"/>
      <c r="U5162" s="2410"/>
      <c r="V5162" s="2410"/>
      <c r="W5162" s="2410"/>
      <c r="X5162" s="2410"/>
      <c r="Y5162" s="2410"/>
      <c r="Z5162" s="2410"/>
      <c r="AA5162" s="2410"/>
      <c r="AB5162" s="2410"/>
      <c r="AC5162" s="1507">
        <f>E5162+G5162-N5162-O5162-AA5162-P5162-Q5162-R5162-S5162-T5162-U5162-V5162-W5162-X5162-Y5162</f>
        <v>488</v>
      </c>
      <c r="AD5162" s="1508">
        <f>D5162*AC5162</f>
        <v>210347.52000000002</v>
      </c>
      <c r="AE5162" s="14">
        <f>(J5162-"01.04.2023")/30</f>
        <v>12.233333333333333</v>
      </c>
      <c r="AF5162" s="14">
        <f>(N5162+O5162+P5162+Q5162+R5162+S5162+T5162+U5162+V5162+W5162+X5162+Y5162)/3</f>
        <v>100</v>
      </c>
      <c r="AG5162" s="14">
        <f>AC5162/AF5162</f>
        <v>4.88</v>
      </c>
      <c r="AH5162" s="14">
        <f>AG5162-AE5162</f>
        <v>-7.3533333333333326</v>
      </c>
      <c r="AI5162" s="14">
        <f>AC5162-(AE5162*AF5162)</f>
        <v>-735.33333333333326</v>
      </c>
      <c r="AJ5162" s="2410"/>
    </row>
    <row r="5163" spans="1:36" ht="15.75">
      <c r="A5163" s="2409">
        <v>3</v>
      </c>
      <c r="B5163" s="2410" t="s">
        <v>10599</v>
      </c>
      <c r="C5163" s="2410" t="s">
        <v>66</v>
      </c>
      <c r="D5163" s="2412">
        <v>126</v>
      </c>
      <c r="E5163" s="2410"/>
      <c r="F5163" s="2410">
        <f>D5163*E5163</f>
        <v>0</v>
      </c>
      <c r="G5163" s="2410">
        <v>3411</v>
      </c>
      <c r="H5163" s="2410">
        <f>D5163*G5163</f>
        <v>429786</v>
      </c>
      <c r="I5163" s="2411">
        <v>45006</v>
      </c>
      <c r="J5163" s="2411">
        <v>45326</v>
      </c>
      <c r="K5163" s="2410"/>
      <c r="L5163" s="2410"/>
      <c r="M5163" s="2410"/>
      <c r="N5163" s="2410"/>
      <c r="O5163" s="2410"/>
      <c r="P5163" s="2410"/>
      <c r="Q5163" s="2410"/>
      <c r="R5163" s="2410"/>
      <c r="S5163" s="2410"/>
      <c r="T5163" s="2410"/>
      <c r="U5163" s="2410"/>
      <c r="V5163" s="2410"/>
      <c r="W5163" s="2410"/>
      <c r="X5163" s="2410"/>
      <c r="Y5163" s="2410"/>
      <c r="Z5163" s="2410"/>
      <c r="AA5163" s="2410"/>
      <c r="AB5163" s="2410"/>
      <c r="AC5163" s="1507">
        <f>E5163+G5163-N5163-O5163-AA5163-P5163-Q5163-R5163-S5163-T5163-U5163-V5163-W5163-X5163-Y5163</f>
        <v>3411</v>
      </c>
      <c r="AD5163" s="1508">
        <f>D5163*AC5163</f>
        <v>429786</v>
      </c>
      <c r="AE5163" s="14">
        <f>(J5163-"01.04.2023")/30</f>
        <v>10.3</v>
      </c>
      <c r="AF5163" s="14">
        <f>(N5163+O5163+P5163+Q5163+R5163+S5163+T5163+U5163+V5163+W5163+X5163+Y5163)/3</f>
        <v>0</v>
      </c>
      <c r="AG5163" s="14" t="e">
        <f>AC5163/AF5163</f>
        <v>#DIV/0!</v>
      </c>
      <c r="AH5163" s="14" t="e">
        <f>AG5163-AE5163</f>
        <v>#DIV/0!</v>
      </c>
      <c r="AI5163" s="14">
        <f>AC5163-(AE5163*AF5163)</f>
        <v>3411</v>
      </c>
      <c r="AJ5163" s="2410"/>
    </row>
    <row r="5164" spans="1:36" ht="15.75">
      <c r="A5164" s="2409">
        <v>4</v>
      </c>
      <c r="B5164" s="2410" t="s">
        <v>10600</v>
      </c>
      <c r="C5164" s="2410" t="s">
        <v>66</v>
      </c>
      <c r="D5164" s="2412">
        <v>126</v>
      </c>
      <c r="E5164" s="2410"/>
      <c r="F5164" s="2410">
        <f>D5164*E5164</f>
        <v>0</v>
      </c>
      <c r="G5164" s="2410">
        <v>2480</v>
      </c>
      <c r="H5164" s="2410">
        <f>D5164*G5164</f>
        <v>312480</v>
      </c>
      <c r="I5164" s="2411">
        <v>45006</v>
      </c>
      <c r="J5164" s="2411">
        <v>45342</v>
      </c>
      <c r="K5164" s="2410"/>
      <c r="L5164" s="2410"/>
      <c r="M5164" s="2410"/>
      <c r="N5164" s="2410"/>
      <c r="O5164" s="2410"/>
      <c r="P5164" s="2410"/>
      <c r="Q5164" s="2410"/>
      <c r="R5164" s="2410"/>
      <c r="S5164" s="2410"/>
      <c r="T5164" s="2410"/>
      <c r="U5164" s="2410"/>
      <c r="V5164" s="2410"/>
      <c r="W5164" s="2410"/>
      <c r="X5164" s="2410"/>
      <c r="Y5164" s="2410"/>
      <c r="Z5164" s="2410"/>
      <c r="AA5164" s="2410"/>
      <c r="AB5164" s="2410"/>
      <c r="AC5164" s="1507">
        <f>E5164+G5164-N5164-O5164-AA5164-P5164-Q5164-R5164-S5164-T5164-U5164-V5164-W5164-X5164-Y5164</f>
        <v>2480</v>
      </c>
      <c r="AD5164" s="1508">
        <f>D5164*AC5164</f>
        <v>312480</v>
      </c>
      <c r="AE5164" s="14">
        <f>(J5164-"01.04.2023")/30</f>
        <v>10.833333333333334</v>
      </c>
      <c r="AF5164" s="14">
        <f>(N5164+O5164+P5164+Q5164+R5164+S5164+T5164+U5164+V5164+W5164+X5164+Y5164)/3</f>
        <v>0</v>
      </c>
      <c r="AG5164" s="14" t="e">
        <f>AC5164/AF5164</f>
        <v>#DIV/0!</v>
      </c>
      <c r="AH5164" s="14" t="e">
        <f>AG5164-AE5164</f>
        <v>#DIV/0!</v>
      </c>
      <c r="AI5164" s="14">
        <f>AC5164-(AE5164*AF5164)</f>
        <v>2480</v>
      </c>
      <c r="AJ5164" s="2410"/>
    </row>
    <row r="5165" spans="1:36" ht="15.75">
      <c r="A5165" s="4685" t="s">
        <v>10601</v>
      </c>
      <c r="B5165" s="4686"/>
      <c r="C5165" s="4686"/>
      <c r="D5165" s="4686"/>
      <c r="E5165" s="4686"/>
      <c r="F5165" s="4686"/>
      <c r="G5165" s="4686"/>
      <c r="H5165" s="4686"/>
      <c r="I5165" s="4686"/>
      <c r="J5165" s="4686"/>
      <c r="K5165" s="4686"/>
      <c r="L5165" s="4686"/>
      <c r="M5165" s="4686"/>
      <c r="N5165" s="4686"/>
      <c r="O5165" s="4686"/>
      <c r="P5165" s="4686"/>
      <c r="Q5165" s="4686"/>
      <c r="R5165" s="4686"/>
      <c r="S5165" s="4686"/>
      <c r="T5165" s="4686"/>
      <c r="U5165" s="4686"/>
      <c r="V5165" s="4686"/>
      <c r="W5165" s="4686"/>
      <c r="X5165" s="4686"/>
      <c r="Y5165" s="4686"/>
      <c r="Z5165" s="4686"/>
      <c r="AA5165" s="4686"/>
      <c r="AB5165" s="4686"/>
      <c r="AC5165" s="4686"/>
      <c r="AD5165" s="4686"/>
      <c r="AE5165" s="4686"/>
      <c r="AF5165" s="4686"/>
      <c r="AG5165" s="4686"/>
      <c r="AH5165" s="4686"/>
      <c r="AI5165" s="4686"/>
      <c r="AJ5165" s="4687"/>
    </row>
    <row r="5166" spans="1:36" ht="15.75">
      <c r="A5166" s="1503">
        <v>2</v>
      </c>
      <c r="B5166" s="2413" t="s">
        <v>10602</v>
      </c>
      <c r="C5166" s="2414" t="s">
        <v>233</v>
      </c>
      <c r="D5166" s="2415">
        <v>20.6187041198</v>
      </c>
      <c r="E5166" s="2416">
        <v>10400</v>
      </c>
      <c r="F5166" s="2417"/>
      <c r="G5166" s="2417"/>
      <c r="H5166" s="2417"/>
      <c r="I5166" s="2418">
        <v>44243</v>
      </c>
      <c r="J5166" s="2419">
        <v>45107</v>
      </c>
      <c r="K5166" s="2417"/>
      <c r="L5166" s="2417"/>
      <c r="M5166" s="2417"/>
      <c r="N5166" s="2417"/>
      <c r="O5166" s="2417"/>
      <c r="P5166" s="2420">
        <v>2203</v>
      </c>
      <c r="Q5166" s="2417"/>
      <c r="R5166" s="2417"/>
      <c r="S5166" s="2417"/>
      <c r="T5166" s="2417"/>
      <c r="U5166" s="2417"/>
      <c r="V5166" s="2417"/>
      <c r="W5166" s="2417"/>
      <c r="X5166" s="2417"/>
      <c r="Y5166" s="2417"/>
      <c r="Z5166" s="2417"/>
      <c r="AA5166" s="2417"/>
      <c r="AB5166" s="2417"/>
      <c r="AC5166" s="1507">
        <f t="shared" ref="AC5166:AC5171" si="1842">E5166+G5166-N5166-O5166-AA5166-P5166-Q5166-R5166-S5166-T5166-U5166-V5166-W5166-X5166-Y5166</f>
        <v>8197</v>
      </c>
      <c r="AD5166" s="1508">
        <f t="shared" ref="AD5166:AD5171" si="1843">D5166*AC5166</f>
        <v>169011.51767000061</v>
      </c>
      <c r="AE5166" s="14">
        <f t="shared" ref="AE5166:AE5171" si="1844">(J5166-"01.04.2023")/30</f>
        <v>3</v>
      </c>
      <c r="AF5166" s="14">
        <f t="shared" ref="AF5166:AF5171" si="1845">(N5166+O5166+P5166+Q5166+R5166+S5166+T5166+U5166+V5166+W5166+X5166+Y5166)/3</f>
        <v>734.33333333333337</v>
      </c>
      <c r="AG5166" s="14">
        <f t="shared" ref="AG5166:AG5171" si="1846">AC5166/AF5166</f>
        <v>11.162505674080798</v>
      </c>
      <c r="AH5166" s="14">
        <f t="shared" ref="AH5166:AH5171" si="1847">AG5166-AE5166</f>
        <v>8.1625056740807977</v>
      </c>
      <c r="AI5166" s="14">
        <f t="shared" ref="AI5166:AI5171" si="1848">AC5166-(AE5166*AF5166)</f>
        <v>5994</v>
      </c>
      <c r="AJ5166" s="2417"/>
    </row>
    <row r="5167" spans="1:36" ht="15.75">
      <c r="A5167" s="1503">
        <v>3</v>
      </c>
      <c r="B5167" s="2413" t="s">
        <v>10602</v>
      </c>
      <c r="C5167" s="2414" t="s">
        <v>233</v>
      </c>
      <c r="D5167" s="2415">
        <v>20.6187042253</v>
      </c>
      <c r="E5167" s="2421">
        <v>695</v>
      </c>
      <c r="F5167" s="2417"/>
      <c r="G5167" s="2417"/>
      <c r="H5167" s="2417"/>
      <c r="I5167" s="2418">
        <v>44243</v>
      </c>
      <c r="J5167" s="2419">
        <v>45077</v>
      </c>
      <c r="K5167" s="2417"/>
      <c r="L5167" s="2417"/>
      <c r="M5167" s="2417"/>
      <c r="N5167" s="2417"/>
      <c r="O5167" s="2417"/>
      <c r="P5167" s="2420">
        <v>677</v>
      </c>
      <c r="Q5167" s="2417"/>
      <c r="R5167" s="2417"/>
      <c r="S5167" s="2417"/>
      <c r="T5167" s="2417"/>
      <c r="U5167" s="2417"/>
      <c r="V5167" s="2417"/>
      <c r="W5167" s="2417"/>
      <c r="X5167" s="2417"/>
      <c r="Y5167" s="2417"/>
      <c r="Z5167" s="2417"/>
      <c r="AA5167" s="2417"/>
      <c r="AB5167" s="2417"/>
      <c r="AC5167" s="1507">
        <f t="shared" si="1842"/>
        <v>18</v>
      </c>
      <c r="AD5167" s="1508">
        <f t="shared" si="1843"/>
        <v>371.13667605540002</v>
      </c>
      <c r="AE5167" s="14">
        <f t="shared" si="1844"/>
        <v>2</v>
      </c>
      <c r="AF5167" s="14">
        <f t="shared" si="1845"/>
        <v>225.66666666666666</v>
      </c>
      <c r="AG5167" s="14">
        <f t="shared" si="1846"/>
        <v>7.9763663220088626E-2</v>
      </c>
      <c r="AH5167" s="14">
        <f t="shared" si="1847"/>
        <v>-1.9202363367799113</v>
      </c>
      <c r="AI5167" s="14">
        <f t="shared" si="1848"/>
        <v>-433.33333333333331</v>
      </c>
      <c r="AJ5167" s="2417"/>
    </row>
    <row r="5168" spans="1:36" ht="15.75">
      <c r="A5168" s="1503">
        <v>6</v>
      </c>
      <c r="B5168" s="2413" t="s">
        <v>10603</v>
      </c>
      <c r="C5168" s="2414" t="s">
        <v>309</v>
      </c>
      <c r="D5168" s="2415">
        <v>11.16</v>
      </c>
      <c r="E5168" s="2421">
        <v>287</v>
      </c>
      <c r="F5168" s="2417"/>
      <c r="G5168" s="2417"/>
      <c r="H5168" s="2417"/>
      <c r="I5168" s="2418">
        <v>43770</v>
      </c>
      <c r="J5168" s="2422" t="s">
        <v>5406</v>
      </c>
      <c r="K5168" s="2417"/>
      <c r="L5168" s="2417"/>
      <c r="M5168" s="2417"/>
      <c r="N5168" s="2417"/>
      <c r="O5168" s="2417"/>
      <c r="P5168" s="2420">
        <v>273</v>
      </c>
      <c r="Q5168" s="2417"/>
      <c r="R5168" s="2417"/>
      <c r="S5168" s="2417"/>
      <c r="T5168" s="2417"/>
      <c r="U5168" s="2417"/>
      <c r="V5168" s="2417"/>
      <c r="W5168" s="2417"/>
      <c r="X5168" s="2417"/>
      <c r="Y5168" s="2417"/>
      <c r="Z5168" s="2417"/>
      <c r="AA5168" s="2417"/>
      <c r="AB5168" s="2417"/>
      <c r="AC5168" s="1507">
        <f t="shared" si="1842"/>
        <v>14</v>
      </c>
      <c r="AD5168" s="1508">
        <f t="shared" si="1843"/>
        <v>156.24</v>
      </c>
      <c r="AE5168" s="14">
        <f t="shared" si="1844"/>
        <v>13.166666666666666</v>
      </c>
      <c r="AF5168" s="14">
        <f t="shared" si="1845"/>
        <v>91</v>
      </c>
      <c r="AG5168" s="14">
        <f t="shared" si="1846"/>
        <v>0.15384615384615385</v>
      </c>
      <c r="AH5168" s="14">
        <f t="shared" si="1847"/>
        <v>-13.012820512820513</v>
      </c>
      <c r="AI5168" s="14">
        <f t="shared" si="1848"/>
        <v>-1184.1666666666665</v>
      </c>
      <c r="AJ5168" s="2417"/>
    </row>
    <row r="5169" spans="1:36" ht="15.75">
      <c r="A5169" s="1503">
        <v>7</v>
      </c>
      <c r="B5169" s="2413" t="s">
        <v>10603</v>
      </c>
      <c r="C5169" s="2414" t="s">
        <v>233</v>
      </c>
      <c r="D5169" s="2415">
        <v>11.27</v>
      </c>
      <c r="E5169" s="2416">
        <v>2976</v>
      </c>
      <c r="F5169" s="2417"/>
      <c r="G5169" s="2417"/>
      <c r="H5169" s="2417"/>
      <c r="I5169" s="2418">
        <v>44243</v>
      </c>
      <c r="J5169" s="2422" t="s">
        <v>7614</v>
      </c>
      <c r="K5169" s="2417"/>
      <c r="L5169" s="2417"/>
      <c r="M5169" s="2417"/>
      <c r="N5169" s="2417"/>
      <c r="O5169" s="2417"/>
      <c r="P5169" s="2420">
        <v>1105</v>
      </c>
      <c r="Q5169" s="2417"/>
      <c r="R5169" s="2417"/>
      <c r="S5169" s="2417"/>
      <c r="T5169" s="2417"/>
      <c r="U5169" s="2417"/>
      <c r="V5169" s="2417"/>
      <c r="W5169" s="2417"/>
      <c r="X5169" s="2417"/>
      <c r="Y5169" s="2417"/>
      <c r="Z5169" s="2417"/>
      <c r="AA5169" s="2417"/>
      <c r="AB5169" s="2417"/>
      <c r="AC5169" s="1507">
        <f t="shared" si="1842"/>
        <v>1871</v>
      </c>
      <c r="AD5169" s="1508">
        <f t="shared" si="1843"/>
        <v>21086.17</v>
      </c>
      <c r="AE5169" s="14">
        <f t="shared" si="1844"/>
        <v>26.366666666666667</v>
      </c>
      <c r="AF5169" s="14">
        <f t="shared" si="1845"/>
        <v>368.33333333333331</v>
      </c>
      <c r="AG5169" s="14">
        <f t="shared" si="1846"/>
        <v>5.0796380090497744</v>
      </c>
      <c r="AH5169" s="14">
        <f t="shared" si="1847"/>
        <v>-21.287028657616894</v>
      </c>
      <c r="AI5169" s="14">
        <f t="shared" si="1848"/>
        <v>-7840.7222222222226</v>
      </c>
      <c r="AJ5169" s="2417"/>
    </row>
    <row r="5170" spans="1:36" ht="15.75">
      <c r="A5170" s="1503">
        <v>8</v>
      </c>
      <c r="B5170" s="2413" t="s">
        <v>10604</v>
      </c>
      <c r="C5170" s="2414" t="s">
        <v>309</v>
      </c>
      <c r="D5170" s="2415">
        <v>15.5625</v>
      </c>
      <c r="E5170" s="2423">
        <v>16000</v>
      </c>
      <c r="F5170" s="2417"/>
      <c r="G5170" s="2417"/>
      <c r="H5170" s="2417"/>
      <c r="I5170" s="2418">
        <v>44658</v>
      </c>
      <c r="J5170" s="2422" t="s">
        <v>10605</v>
      </c>
      <c r="K5170" s="2417"/>
      <c r="L5170" s="2417"/>
      <c r="M5170" s="2417"/>
      <c r="N5170" s="2417"/>
      <c r="O5170" s="2417"/>
      <c r="P5170" s="2420"/>
      <c r="Q5170" s="2417"/>
      <c r="R5170" s="2417"/>
      <c r="S5170" s="2417"/>
      <c r="T5170" s="2417"/>
      <c r="U5170" s="2417"/>
      <c r="V5170" s="2417"/>
      <c r="W5170" s="2417"/>
      <c r="X5170" s="2417"/>
      <c r="Y5170" s="2417"/>
      <c r="Z5170" s="2417"/>
      <c r="AA5170" s="2417"/>
      <c r="AB5170" s="2417"/>
      <c r="AC5170" s="1507">
        <f t="shared" si="1842"/>
        <v>16000</v>
      </c>
      <c r="AD5170" s="1508">
        <f t="shared" si="1843"/>
        <v>249000</v>
      </c>
      <c r="AE5170" s="14">
        <f t="shared" si="1844"/>
        <v>35.466666666666669</v>
      </c>
      <c r="AF5170" s="14">
        <f t="shared" si="1845"/>
        <v>0</v>
      </c>
      <c r="AG5170" s="14" t="e">
        <f t="shared" si="1846"/>
        <v>#DIV/0!</v>
      </c>
      <c r="AH5170" s="14" t="e">
        <f t="shared" si="1847"/>
        <v>#DIV/0!</v>
      </c>
      <c r="AI5170" s="14">
        <f t="shared" si="1848"/>
        <v>16000</v>
      </c>
      <c r="AJ5170" s="2417"/>
    </row>
    <row r="5171" spans="1:36" ht="15.75">
      <c r="A5171" s="1503">
        <v>9</v>
      </c>
      <c r="B5171" s="2413" t="s">
        <v>10606</v>
      </c>
      <c r="C5171" s="2414" t="s">
        <v>233</v>
      </c>
      <c r="D5171" s="2415">
        <v>21.3</v>
      </c>
      <c r="E5171" s="2421">
        <v>962</v>
      </c>
      <c r="F5171" s="2417"/>
      <c r="G5171" s="2417"/>
      <c r="H5171" s="2417"/>
      <c r="I5171" s="2418">
        <v>43770</v>
      </c>
      <c r="J5171" s="2422" t="s">
        <v>5406</v>
      </c>
      <c r="K5171" s="2417"/>
      <c r="L5171" s="2417"/>
      <c r="M5171" s="2417"/>
      <c r="N5171" s="2417"/>
      <c r="O5171" s="2417"/>
      <c r="P5171" s="2420">
        <v>892</v>
      </c>
      <c r="Q5171" s="2417"/>
      <c r="R5171" s="2417"/>
      <c r="S5171" s="2417"/>
      <c r="T5171" s="2417"/>
      <c r="U5171" s="2417"/>
      <c r="V5171" s="2417"/>
      <c r="W5171" s="2417"/>
      <c r="X5171" s="2417"/>
      <c r="Y5171" s="2417"/>
      <c r="Z5171" s="2417"/>
      <c r="AA5171" s="2417"/>
      <c r="AB5171" s="2417"/>
      <c r="AC5171" s="1507">
        <f t="shared" si="1842"/>
        <v>70</v>
      </c>
      <c r="AD5171" s="1508">
        <f t="shared" si="1843"/>
        <v>1491</v>
      </c>
      <c r="AE5171" s="14">
        <f t="shared" si="1844"/>
        <v>13.166666666666666</v>
      </c>
      <c r="AF5171" s="14">
        <f t="shared" si="1845"/>
        <v>297.33333333333331</v>
      </c>
      <c r="AG5171" s="14">
        <f t="shared" si="1846"/>
        <v>0.23542600896860988</v>
      </c>
      <c r="AH5171" s="14">
        <f t="shared" si="1847"/>
        <v>-12.931240657698057</v>
      </c>
      <c r="AI5171" s="14">
        <f t="shared" si="1848"/>
        <v>-3844.8888888888887</v>
      </c>
      <c r="AJ5171" s="2417"/>
    </row>
    <row r="5172" spans="1:36" ht="15.75" customHeight="1">
      <c r="A5172" s="4761" t="s">
        <v>47</v>
      </c>
      <c r="B5172" s="4762"/>
      <c r="C5172" s="4762"/>
      <c r="D5172" s="4762"/>
      <c r="E5172" s="4762"/>
      <c r="F5172" s="4762"/>
      <c r="G5172" s="4762"/>
      <c r="H5172" s="4762"/>
      <c r="I5172" s="4762"/>
      <c r="J5172" s="4762"/>
      <c r="K5172" s="4762"/>
      <c r="L5172" s="4762"/>
      <c r="M5172" s="4762"/>
      <c r="N5172" s="4762"/>
      <c r="O5172" s="4762"/>
      <c r="P5172" s="4762"/>
      <c r="Q5172" s="4762"/>
      <c r="R5172" s="4762"/>
      <c r="S5172" s="4762"/>
      <c r="T5172" s="4762"/>
      <c r="U5172" s="4762"/>
      <c r="V5172" s="4762"/>
      <c r="W5172" s="4762"/>
      <c r="X5172" s="4762"/>
      <c r="Y5172" s="4762"/>
      <c r="Z5172" s="4762"/>
      <c r="AA5172" s="4762"/>
      <c r="AB5172" s="4762"/>
      <c r="AC5172" s="4762"/>
      <c r="AD5172" s="4762"/>
      <c r="AE5172" s="4762"/>
      <c r="AF5172" s="4762"/>
      <c r="AG5172" s="4762"/>
      <c r="AH5172" s="4762"/>
      <c r="AI5172" s="4762"/>
      <c r="AJ5172" s="4763"/>
    </row>
    <row r="5173" spans="1:36">
      <c r="A5173" s="4705" t="s">
        <v>19</v>
      </c>
      <c r="B5173" s="4706"/>
      <c r="C5173" s="4706"/>
      <c r="D5173" s="4706"/>
      <c r="E5173" s="4706"/>
      <c r="F5173" s="4706"/>
      <c r="G5173" s="4706"/>
      <c r="H5173" s="4706"/>
      <c r="I5173" s="4706"/>
      <c r="J5173" s="4706"/>
      <c r="K5173" s="4706"/>
      <c r="L5173" s="4706"/>
      <c r="M5173" s="4706"/>
      <c r="N5173" s="4706"/>
      <c r="O5173" s="4706"/>
      <c r="P5173" s="4706"/>
      <c r="Q5173" s="4706"/>
      <c r="R5173" s="4706"/>
      <c r="S5173" s="4706"/>
      <c r="T5173" s="4706"/>
      <c r="U5173" s="4706"/>
      <c r="V5173" s="4706"/>
      <c r="W5173" s="4706"/>
      <c r="X5173" s="4706"/>
      <c r="Y5173" s="4706"/>
      <c r="Z5173" s="4706"/>
      <c r="AA5173" s="4706"/>
      <c r="AB5173" s="4706"/>
      <c r="AC5173" s="4706"/>
      <c r="AD5173" s="4706"/>
      <c r="AE5173" s="4706"/>
      <c r="AF5173" s="4706"/>
      <c r="AG5173" s="4706"/>
      <c r="AH5173" s="4706"/>
      <c r="AI5173" s="4706"/>
      <c r="AJ5173" s="4707"/>
    </row>
    <row r="5174" spans="1:36">
      <c r="A5174" s="4708" t="s">
        <v>8911</v>
      </c>
      <c r="B5174" s="4709"/>
      <c r="C5174" s="4709"/>
      <c r="D5174" s="4709"/>
      <c r="E5174" s="4709"/>
      <c r="F5174" s="4709"/>
      <c r="G5174" s="4709"/>
      <c r="H5174" s="4709"/>
      <c r="I5174" s="4709"/>
      <c r="J5174" s="4709"/>
      <c r="K5174" s="4709"/>
      <c r="L5174" s="4709"/>
      <c r="M5174" s="4709"/>
      <c r="N5174" s="4709"/>
      <c r="O5174" s="4709"/>
      <c r="P5174" s="4709"/>
      <c r="Q5174" s="4709"/>
      <c r="R5174" s="4709"/>
      <c r="S5174" s="4709"/>
      <c r="T5174" s="4709"/>
      <c r="U5174" s="4709"/>
      <c r="V5174" s="4709"/>
      <c r="W5174" s="4709"/>
      <c r="X5174" s="4709"/>
      <c r="Y5174" s="4709"/>
      <c r="Z5174" s="4709"/>
      <c r="AA5174" s="4709"/>
      <c r="AB5174" s="4709"/>
      <c r="AC5174" s="4709"/>
      <c r="AD5174" s="4709"/>
      <c r="AE5174" s="4709"/>
      <c r="AF5174" s="4709"/>
      <c r="AG5174" s="4709"/>
      <c r="AH5174" s="4709"/>
      <c r="AI5174" s="4709"/>
      <c r="AJ5174" s="4710"/>
    </row>
    <row r="5175" spans="1:36">
      <c r="A5175" s="1551" t="s">
        <v>2304</v>
      </c>
      <c r="B5175" s="72"/>
      <c r="C5175" s="72"/>
      <c r="D5175" s="2424"/>
      <c r="E5175" s="72"/>
      <c r="F5175" s="72"/>
      <c r="G5175" s="72"/>
      <c r="H5175" s="72"/>
      <c r="I5175" s="2425"/>
      <c r="J5175" s="2425"/>
      <c r="K5175" s="2425"/>
      <c r="L5175" s="72"/>
      <c r="M5175" s="2425"/>
      <c r="N5175" s="72"/>
      <c r="O5175" s="72"/>
      <c r="P5175" s="72"/>
      <c r="Q5175" s="72"/>
      <c r="R5175" s="72"/>
      <c r="S5175" s="72"/>
      <c r="T5175" s="72"/>
      <c r="U5175" s="72"/>
      <c r="V5175" s="72"/>
      <c r="W5175" s="72"/>
      <c r="X5175" s="72"/>
      <c r="Y5175" s="72"/>
      <c r="Z5175" s="72"/>
      <c r="AA5175" s="72"/>
      <c r="AB5175" s="72"/>
      <c r="AC5175" s="72"/>
      <c r="AD5175" s="72"/>
      <c r="AE5175" s="71"/>
      <c r="AF5175" s="71"/>
      <c r="AG5175" s="71"/>
      <c r="AH5175" s="71"/>
      <c r="AI5175" s="71"/>
      <c r="AJ5175" s="2426"/>
    </row>
    <row r="5176" spans="1:36" ht="45" customHeight="1">
      <c r="A5176" s="2427"/>
      <c r="B5176" s="105" t="s">
        <v>7034</v>
      </c>
      <c r="C5176" s="72" t="s">
        <v>330</v>
      </c>
      <c r="D5176" s="2424">
        <v>22363</v>
      </c>
      <c r="E5176" s="72">
        <v>20</v>
      </c>
      <c r="F5176" s="2428">
        <f t="shared" ref="F5176:F5184" si="1849">D5176*E5176</f>
        <v>447260</v>
      </c>
      <c r="G5176" s="72"/>
      <c r="H5176" s="105"/>
      <c r="I5176" s="2425" t="s">
        <v>3041</v>
      </c>
      <c r="J5176" s="2429" t="s">
        <v>334</v>
      </c>
      <c r="K5176" s="2429"/>
      <c r="L5176" s="105">
        <v>1200</v>
      </c>
      <c r="M5176" s="2429">
        <v>44453</v>
      </c>
      <c r="N5176" s="72"/>
      <c r="O5176" s="72"/>
      <c r="P5176" s="72"/>
      <c r="Q5176" s="72"/>
      <c r="R5176" s="72"/>
      <c r="S5176" s="72"/>
      <c r="T5176" s="72"/>
      <c r="U5176" s="72"/>
      <c r="V5176" s="72"/>
      <c r="W5176" s="72"/>
      <c r="X5176" s="72"/>
      <c r="Y5176" s="72"/>
      <c r="Z5176" s="105" t="s">
        <v>9556</v>
      </c>
      <c r="AA5176" s="72">
        <v>10</v>
      </c>
      <c r="AB5176" s="72">
        <f>AA5176*D5176</f>
        <v>223630</v>
      </c>
      <c r="AC5176" s="1507">
        <f t="shared" ref="AC5176:AC5186" si="1850">E5176+G5176-N5176-O5176-AA5176-P5176-Q5176-R5176-S5176-T5176-U5176-V5176-W5176-X5176-Y5176</f>
        <v>10</v>
      </c>
      <c r="AD5176" s="1508">
        <f t="shared" ref="AD5176:AD5186" si="1851">D5176*AC5176</f>
        <v>223630</v>
      </c>
      <c r="AE5176" s="1951" t="s">
        <v>334</v>
      </c>
      <c r="AF5176" s="14">
        <f t="shared" ref="AF5176:AF5186" si="1852">(N5176+O5176+P5176+Q5176+R5176+S5176+T5176+U5176+V5176+W5176+X5176+Y5176)/3</f>
        <v>0</v>
      </c>
      <c r="AG5176" s="14" t="e">
        <f t="shared" ref="AG5176:AG5186" si="1853">AC5176/AF5176</f>
        <v>#DIV/0!</v>
      </c>
      <c r="AH5176" s="1951" t="s">
        <v>334</v>
      </c>
      <c r="AI5176" s="1951" t="s">
        <v>334</v>
      </c>
      <c r="AJ5176" s="2426"/>
    </row>
    <row r="5177" spans="1:36" ht="45" customHeight="1">
      <c r="A5177" s="2430"/>
      <c r="B5177" s="1556" t="s">
        <v>2297</v>
      </c>
      <c r="C5177" s="72" t="s">
        <v>330</v>
      </c>
      <c r="D5177" s="2424">
        <v>41794.199999999997</v>
      </c>
      <c r="E5177" s="72">
        <v>7</v>
      </c>
      <c r="F5177" s="2428">
        <f t="shared" si="1849"/>
        <v>292559.39999999997</v>
      </c>
      <c r="G5177" s="72"/>
      <c r="H5177" s="105"/>
      <c r="I5177" s="2425" t="s">
        <v>3041</v>
      </c>
      <c r="J5177" s="2429" t="s">
        <v>334</v>
      </c>
      <c r="K5177" s="2429"/>
      <c r="L5177" s="105">
        <v>1200</v>
      </c>
      <c r="M5177" s="2429">
        <v>44453</v>
      </c>
      <c r="N5177" s="72">
        <v>1</v>
      </c>
      <c r="O5177" s="72">
        <v>1</v>
      </c>
      <c r="P5177" s="72">
        <v>1</v>
      </c>
      <c r="Q5177" s="72"/>
      <c r="R5177" s="72"/>
      <c r="S5177" s="72"/>
      <c r="T5177" s="72"/>
      <c r="U5177" s="72"/>
      <c r="V5177" s="72"/>
      <c r="W5177" s="72"/>
      <c r="X5177" s="72"/>
      <c r="Y5177" s="72"/>
      <c r="Z5177" s="72"/>
      <c r="AA5177" s="72"/>
      <c r="AB5177" s="72"/>
      <c r="AC5177" s="1507">
        <f t="shared" si="1850"/>
        <v>4</v>
      </c>
      <c r="AD5177" s="1508">
        <f t="shared" si="1851"/>
        <v>167176.79999999999</v>
      </c>
      <c r="AE5177" s="1951" t="s">
        <v>334</v>
      </c>
      <c r="AF5177" s="14">
        <f t="shared" si="1852"/>
        <v>1</v>
      </c>
      <c r="AG5177" s="14">
        <f t="shared" si="1853"/>
        <v>4</v>
      </c>
      <c r="AH5177" s="1951" t="s">
        <v>334</v>
      </c>
      <c r="AI5177" s="1951" t="s">
        <v>334</v>
      </c>
      <c r="AJ5177" s="2426"/>
    </row>
    <row r="5178" spans="1:36" ht="45" customHeight="1">
      <c r="A5178" s="2430"/>
      <c r="B5178" s="1556" t="s">
        <v>2298</v>
      </c>
      <c r="C5178" s="72" t="s">
        <v>330</v>
      </c>
      <c r="D5178" s="2424">
        <v>23700</v>
      </c>
      <c r="E5178" s="72">
        <v>7</v>
      </c>
      <c r="F5178" s="2428">
        <f t="shared" si="1849"/>
        <v>165900</v>
      </c>
      <c r="G5178" s="72"/>
      <c r="H5178" s="105"/>
      <c r="I5178" s="2425">
        <v>43923</v>
      </c>
      <c r="J5178" s="2429" t="s">
        <v>334</v>
      </c>
      <c r="K5178" s="2429"/>
      <c r="L5178" s="105">
        <v>248</v>
      </c>
      <c r="M5178" s="2429">
        <v>43908</v>
      </c>
      <c r="N5178" s="72">
        <v>0</v>
      </c>
      <c r="O5178" s="72">
        <v>0</v>
      </c>
      <c r="P5178" s="72">
        <v>0</v>
      </c>
      <c r="Q5178" s="72">
        <v>0</v>
      </c>
      <c r="R5178" s="72"/>
      <c r="S5178" s="72"/>
      <c r="T5178" s="72"/>
      <c r="U5178" s="72"/>
      <c r="V5178" s="72"/>
      <c r="W5178" s="72"/>
      <c r="X5178" s="72"/>
      <c r="Y5178" s="72"/>
      <c r="Z5178" s="72"/>
      <c r="AA5178" s="72"/>
      <c r="AB5178" s="72"/>
      <c r="AC5178" s="1507">
        <f t="shared" si="1850"/>
        <v>7</v>
      </c>
      <c r="AD5178" s="1508">
        <f t="shared" si="1851"/>
        <v>165900</v>
      </c>
      <c r="AE5178" s="1951" t="s">
        <v>334</v>
      </c>
      <c r="AF5178" s="14">
        <f t="shared" si="1852"/>
        <v>0</v>
      </c>
      <c r="AG5178" s="14" t="e">
        <f t="shared" si="1853"/>
        <v>#DIV/0!</v>
      </c>
      <c r="AH5178" s="1951" t="s">
        <v>334</v>
      </c>
      <c r="AI5178" s="1951" t="s">
        <v>334</v>
      </c>
      <c r="AJ5178" s="2426"/>
    </row>
    <row r="5179" spans="1:36" ht="15.75">
      <c r="A5179" s="2430"/>
      <c r="B5179" s="1556" t="s">
        <v>2299</v>
      </c>
      <c r="C5179" s="72" t="s">
        <v>330</v>
      </c>
      <c r="D5179" s="2424">
        <v>18591.25</v>
      </c>
      <c r="E5179" s="72">
        <v>4</v>
      </c>
      <c r="F5179" s="2428">
        <f t="shared" si="1849"/>
        <v>74365</v>
      </c>
      <c r="G5179" s="72"/>
      <c r="H5179" s="105"/>
      <c r="I5179" s="2425" t="s">
        <v>3040</v>
      </c>
      <c r="J5179" s="2429" t="s">
        <v>334</v>
      </c>
      <c r="K5179" s="2429"/>
      <c r="L5179" s="105">
        <v>459</v>
      </c>
      <c r="M5179" s="2429">
        <v>43944</v>
      </c>
      <c r="N5179" s="72"/>
      <c r="O5179" s="72">
        <v>0</v>
      </c>
      <c r="P5179" s="72"/>
      <c r="Q5179" s="72"/>
      <c r="R5179" s="72"/>
      <c r="S5179" s="72"/>
      <c r="T5179" s="72"/>
      <c r="U5179" s="72"/>
      <c r="V5179" s="72"/>
      <c r="W5179" s="72"/>
      <c r="X5179" s="72"/>
      <c r="Y5179" s="72"/>
      <c r="Z5179" s="72"/>
      <c r="AA5179" s="72"/>
      <c r="AB5179" s="72"/>
      <c r="AC5179" s="1507">
        <f t="shared" si="1850"/>
        <v>4</v>
      </c>
      <c r="AD5179" s="1508">
        <f t="shared" si="1851"/>
        <v>74365</v>
      </c>
      <c r="AE5179" s="1951" t="s">
        <v>334</v>
      </c>
      <c r="AF5179" s="14">
        <f t="shared" si="1852"/>
        <v>0</v>
      </c>
      <c r="AG5179" s="14" t="e">
        <f t="shared" si="1853"/>
        <v>#DIV/0!</v>
      </c>
      <c r="AH5179" s="1951" t="s">
        <v>334</v>
      </c>
      <c r="AI5179" s="1951" t="s">
        <v>334</v>
      </c>
      <c r="AJ5179" s="2426"/>
    </row>
    <row r="5180" spans="1:36" ht="45" customHeight="1">
      <c r="A5180" s="2430"/>
      <c r="B5180" s="1556" t="s">
        <v>7035</v>
      </c>
      <c r="C5180" s="72" t="s">
        <v>66</v>
      </c>
      <c r="D5180" s="2424">
        <v>59385</v>
      </c>
      <c r="E5180" s="72">
        <v>5</v>
      </c>
      <c r="F5180" s="2428">
        <f t="shared" si="1849"/>
        <v>296925</v>
      </c>
      <c r="G5180" s="72">
        <v>0</v>
      </c>
      <c r="H5180" s="105">
        <f>G5180*D5180</f>
        <v>0</v>
      </c>
      <c r="I5180" s="2425">
        <v>44901</v>
      </c>
      <c r="J5180" s="2429" t="s">
        <v>3042</v>
      </c>
      <c r="K5180" s="2429"/>
      <c r="L5180" s="105"/>
      <c r="M5180" s="2429"/>
      <c r="N5180" s="72"/>
      <c r="O5180" s="72"/>
      <c r="P5180" s="72"/>
      <c r="Q5180" s="72"/>
      <c r="R5180" s="72"/>
      <c r="S5180" s="72"/>
      <c r="T5180" s="72"/>
      <c r="U5180" s="72"/>
      <c r="V5180" s="72"/>
      <c r="W5180" s="72"/>
      <c r="X5180" s="72"/>
      <c r="Y5180" s="72"/>
      <c r="Z5180" s="72"/>
      <c r="AA5180" s="72"/>
      <c r="AB5180" s="72"/>
      <c r="AC5180" s="1507">
        <f t="shared" si="1850"/>
        <v>5</v>
      </c>
      <c r="AD5180" s="1508">
        <f t="shared" si="1851"/>
        <v>296925</v>
      </c>
      <c r="AE5180" s="1951" t="s">
        <v>334</v>
      </c>
      <c r="AF5180" s="14">
        <f t="shared" si="1852"/>
        <v>0</v>
      </c>
      <c r="AG5180" s="14" t="e">
        <f t="shared" si="1853"/>
        <v>#DIV/0!</v>
      </c>
      <c r="AH5180" s="1951" t="s">
        <v>334</v>
      </c>
      <c r="AI5180" s="1951" t="s">
        <v>334</v>
      </c>
      <c r="AJ5180" s="2426"/>
    </row>
    <row r="5181" spans="1:36" ht="78.75" customHeight="1">
      <c r="A5181" s="2430"/>
      <c r="B5181" s="1556" t="s">
        <v>7036</v>
      </c>
      <c r="C5181" s="72" t="s">
        <v>66</v>
      </c>
      <c r="D5181" s="2424">
        <v>61530.64</v>
      </c>
      <c r="E5181" s="72">
        <v>11</v>
      </c>
      <c r="F5181" s="2428">
        <f t="shared" si="1849"/>
        <v>676837.04</v>
      </c>
      <c r="G5181" s="72">
        <v>0</v>
      </c>
      <c r="H5181" s="105">
        <f>G5181*D5181</f>
        <v>0</v>
      </c>
      <c r="I5181" s="2425">
        <v>44904</v>
      </c>
      <c r="J5181" s="2429" t="s">
        <v>3042</v>
      </c>
      <c r="K5181" s="2429"/>
      <c r="L5181" s="105"/>
      <c r="M5181" s="2429"/>
      <c r="N5181" s="72"/>
      <c r="O5181" s="72"/>
      <c r="P5181" s="72"/>
      <c r="Q5181" s="72"/>
      <c r="R5181" s="72"/>
      <c r="S5181" s="72"/>
      <c r="T5181" s="72"/>
      <c r="U5181" s="72"/>
      <c r="V5181" s="72"/>
      <c r="W5181" s="72"/>
      <c r="X5181" s="72"/>
      <c r="Y5181" s="72"/>
      <c r="Z5181" s="72"/>
      <c r="AA5181" s="72"/>
      <c r="AB5181" s="72"/>
      <c r="AC5181" s="1507">
        <f t="shared" si="1850"/>
        <v>11</v>
      </c>
      <c r="AD5181" s="1508">
        <f t="shared" si="1851"/>
        <v>676837.04</v>
      </c>
      <c r="AE5181" s="1951" t="s">
        <v>334</v>
      </c>
      <c r="AF5181" s="14">
        <f t="shared" si="1852"/>
        <v>0</v>
      </c>
      <c r="AG5181" s="14" t="e">
        <f t="shared" si="1853"/>
        <v>#DIV/0!</v>
      </c>
      <c r="AH5181" s="1951" t="s">
        <v>334</v>
      </c>
      <c r="AI5181" s="1951" t="s">
        <v>334</v>
      </c>
      <c r="AJ5181" s="2426"/>
    </row>
    <row r="5182" spans="1:36" ht="41.25" customHeight="1">
      <c r="A5182" s="2431"/>
      <c r="B5182" s="1556" t="s">
        <v>7037</v>
      </c>
      <c r="C5182" s="72" t="s">
        <v>66</v>
      </c>
      <c r="D5182" s="2424">
        <v>60990</v>
      </c>
      <c r="E5182" s="72">
        <v>10</v>
      </c>
      <c r="F5182" s="2428">
        <f t="shared" si="1849"/>
        <v>609900</v>
      </c>
      <c r="G5182" s="72">
        <v>0</v>
      </c>
      <c r="H5182" s="105">
        <f>G5182*D5182</f>
        <v>0</v>
      </c>
      <c r="I5182" s="2425">
        <v>44909</v>
      </c>
      <c r="J5182" s="2429" t="s">
        <v>3042</v>
      </c>
      <c r="K5182" s="2429"/>
      <c r="L5182" s="105"/>
      <c r="M5182" s="2429"/>
      <c r="N5182" s="72">
        <v>5</v>
      </c>
      <c r="O5182" s="72">
        <v>2</v>
      </c>
      <c r="P5182" s="72">
        <v>2</v>
      </c>
      <c r="Q5182" s="72"/>
      <c r="R5182" s="72"/>
      <c r="S5182" s="72"/>
      <c r="T5182" s="72"/>
      <c r="U5182" s="72"/>
      <c r="V5182" s="72"/>
      <c r="W5182" s="72"/>
      <c r="X5182" s="72"/>
      <c r="Y5182" s="72"/>
      <c r="Z5182" s="72"/>
      <c r="AA5182" s="72"/>
      <c r="AB5182" s="72"/>
      <c r="AC5182" s="1507">
        <f t="shared" si="1850"/>
        <v>1</v>
      </c>
      <c r="AD5182" s="1508">
        <f t="shared" si="1851"/>
        <v>60990</v>
      </c>
      <c r="AE5182" s="1951" t="s">
        <v>334</v>
      </c>
      <c r="AF5182" s="14">
        <f t="shared" si="1852"/>
        <v>3</v>
      </c>
      <c r="AG5182" s="14">
        <f t="shared" si="1853"/>
        <v>0.33333333333333331</v>
      </c>
      <c r="AH5182" s="1951" t="s">
        <v>334</v>
      </c>
      <c r="AI5182" s="1951" t="s">
        <v>334</v>
      </c>
      <c r="AJ5182" s="2426"/>
    </row>
    <row r="5183" spans="1:36" ht="78.75" customHeight="1">
      <c r="A5183" s="2431"/>
      <c r="B5183" s="1556" t="s">
        <v>7038</v>
      </c>
      <c r="C5183" s="72" t="s">
        <v>66</v>
      </c>
      <c r="D5183" s="2424">
        <v>62327.5</v>
      </c>
      <c r="E5183" s="72">
        <v>12</v>
      </c>
      <c r="F5183" s="2428">
        <f t="shared" si="1849"/>
        <v>747930</v>
      </c>
      <c r="G5183" s="72">
        <v>0</v>
      </c>
      <c r="H5183" s="105">
        <f>G5183*D5183</f>
        <v>0</v>
      </c>
      <c r="I5183" s="2425">
        <v>44909</v>
      </c>
      <c r="J5183" s="2429" t="s">
        <v>334</v>
      </c>
      <c r="K5183" s="2429"/>
      <c r="L5183" s="105"/>
      <c r="M5183" s="2429"/>
      <c r="N5183" s="72"/>
      <c r="O5183" s="72"/>
      <c r="P5183" s="72"/>
      <c r="Q5183" s="72"/>
      <c r="R5183" s="72"/>
      <c r="S5183" s="72"/>
      <c r="T5183" s="72"/>
      <c r="U5183" s="72"/>
      <c r="V5183" s="72"/>
      <c r="W5183" s="72"/>
      <c r="X5183" s="72"/>
      <c r="Y5183" s="72"/>
      <c r="Z5183" s="72"/>
      <c r="AA5183" s="72"/>
      <c r="AB5183" s="72"/>
      <c r="AC5183" s="1507">
        <f t="shared" si="1850"/>
        <v>12</v>
      </c>
      <c r="AD5183" s="1508">
        <f t="shared" si="1851"/>
        <v>747930</v>
      </c>
      <c r="AE5183" s="1951" t="s">
        <v>334</v>
      </c>
      <c r="AF5183" s="14">
        <f t="shared" si="1852"/>
        <v>0</v>
      </c>
      <c r="AG5183" s="14" t="e">
        <f t="shared" si="1853"/>
        <v>#DIV/0!</v>
      </c>
      <c r="AH5183" s="1951" t="s">
        <v>334</v>
      </c>
      <c r="AI5183" s="1951" t="s">
        <v>334</v>
      </c>
      <c r="AJ5183" s="2426"/>
    </row>
    <row r="5184" spans="1:36" ht="78.75" customHeight="1">
      <c r="A5184" s="2431"/>
      <c r="B5184" s="1556" t="s">
        <v>5908</v>
      </c>
      <c r="C5184" s="72" t="s">
        <v>330</v>
      </c>
      <c r="D5184" s="2424">
        <v>54356</v>
      </c>
      <c r="E5184" s="72">
        <v>40</v>
      </c>
      <c r="F5184" s="2428">
        <f t="shared" si="1849"/>
        <v>2174240</v>
      </c>
      <c r="G5184" s="72">
        <v>0</v>
      </c>
      <c r="H5184" s="105">
        <f>G5184*D5184</f>
        <v>0</v>
      </c>
      <c r="I5184" s="2425">
        <v>44910</v>
      </c>
      <c r="J5184" s="2429"/>
      <c r="K5184" s="2429"/>
      <c r="L5184" s="105"/>
      <c r="M5184" s="2429"/>
      <c r="N5184" s="72"/>
      <c r="O5184" s="72"/>
      <c r="P5184" s="72"/>
      <c r="Q5184" s="72"/>
      <c r="R5184" s="72"/>
      <c r="S5184" s="72"/>
      <c r="T5184" s="72"/>
      <c r="U5184" s="72"/>
      <c r="V5184" s="72"/>
      <c r="W5184" s="72"/>
      <c r="X5184" s="72"/>
      <c r="Y5184" s="72"/>
      <c r="Z5184" s="72"/>
      <c r="AA5184" s="72"/>
      <c r="AB5184" s="72"/>
      <c r="AC5184" s="1507">
        <f t="shared" si="1850"/>
        <v>40</v>
      </c>
      <c r="AD5184" s="1508">
        <f t="shared" si="1851"/>
        <v>2174240</v>
      </c>
      <c r="AE5184" s="1951" t="s">
        <v>334</v>
      </c>
      <c r="AF5184" s="14">
        <f t="shared" si="1852"/>
        <v>0</v>
      </c>
      <c r="AG5184" s="14" t="e">
        <f t="shared" si="1853"/>
        <v>#DIV/0!</v>
      </c>
      <c r="AH5184" s="1951" t="s">
        <v>334</v>
      </c>
      <c r="AI5184" s="1951" t="s">
        <v>334</v>
      </c>
      <c r="AJ5184" s="2426"/>
    </row>
    <row r="5185" spans="1:36" ht="60" customHeight="1">
      <c r="A5185" s="2430"/>
      <c r="B5185" s="1556" t="s">
        <v>7039</v>
      </c>
      <c r="C5185" s="72" t="s">
        <v>330</v>
      </c>
      <c r="D5185" s="2424">
        <v>20437</v>
      </c>
      <c r="E5185" s="72">
        <v>10</v>
      </c>
      <c r="F5185" s="2428">
        <f>E5185*D5185</f>
        <v>204370</v>
      </c>
      <c r="G5185" s="72"/>
      <c r="H5185" s="105"/>
      <c r="I5185" s="2425" t="s">
        <v>7040</v>
      </c>
      <c r="J5185" s="2429" t="s">
        <v>334</v>
      </c>
      <c r="K5185" s="2429"/>
      <c r="L5185" s="105">
        <v>459</v>
      </c>
      <c r="M5185" s="2429" t="s">
        <v>7041</v>
      </c>
      <c r="N5185" s="72"/>
      <c r="O5185" s="72">
        <v>1</v>
      </c>
      <c r="P5185" s="72"/>
      <c r="Q5185" s="72"/>
      <c r="R5185" s="72"/>
      <c r="S5185" s="72"/>
      <c r="T5185" s="72"/>
      <c r="U5185" s="72"/>
      <c r="V5185" s="72"/>
      <c r="W5185" s="72"/>
      <c r="X5185" s="72"/>
      <c r="Y5185" s="72"/>
      <c r="Z5185" s="72"/>
      <c r="AA5185" s="72"/>
      <c r="AB5185" s="72"/>
      <c r="AC5185" s="1507">
        <f t="shared" si="1850"/>
        <v>9</v>
      </c>
      <c r="AD5185" s="1508">
        <f t="shared" si="1851"/>
        <v>183933</v>
      </c>
      <c r="AE5185" s="1951" t="s">
        <v>334</v>
      </c>
      <c r="AF5185" s="14">
        <f t="shared" si="1852"/>
        <v>0.33333333333333331</v>
      </c>
      <c r="AG5185" s="14">
        <f t="shared" si="1853"/>
        <v>27</v>
      </c>
      <c r="AH5185" s="1951" t="s">
        <v>334</v>
      </c>
      <c r="AI5185" s="1951" t="s">
        <v>334</v>
      </c>
      <c r="AJ5185" s="2426"/>
    </row>
    <row r="5186" spans="1:36" ht="60" customHeight="1">
      <c r="A5186" s="2427"/>
      <c r="B5186" s="105" t="s">
        <v>5908</v>
      </c>
      <c r="C5186" s="72" t="s">
        <v>330</v>
      </c>
      <c r="D5186" s="2424">
        <v>54356</v>
      </c>
      <c r="E5186" s="72">
        <v>10</v>
      </c>
      <c r="F5186" s="2428">
        <f>E5186*D5186</f>
        <v>543560</v>
      </c>
      <c r="G5186" s="72">
        <v>0</v>
      </c>
      <c r="H5186" s="105">
        <f>G5186*D5186</f>
        <v>0</v>
      </c>
      <c r="I5186" s="2425">
        <v>44865</v>
      </c>
      <c r="J5186" s="2429" t="s">
        <v>334</v>
      </c>
      <c r="K5186" s="2429"/>
      <c r="L5186" s="105"/>
      <c r="M5186" s="2429"/>
      <c r="N5186" s="72"/>
      <c r="O5186" s="72">
        <v>5</v>
      </c>
      <c r="P5186" s="72">
        <v>1</v>
      </c>
      <c r="Q5186" s="72"/>
      <c r="R5186" s="72"/>
      <c r="S5186" s="72"/>
      <c r="T5186" s="72"/>
      <c r="U5186" s="72"/>
      <c r="V5186" s="72"/>
      <c r="W5186" s="72"/>
      <c r="X5186" s="72"/>
      <c r="Y5186" s="72"/>
      <c r="Z5186" s="72"/>
      <c r="AA5186" s="72"/>
      <c r="AB5186" s="72"/>
      <c r="AC5186" s="1507">
        <f t="shared" si="1850"/>
        <v>4</v>
      </c>
      <c r="AD5186" s="1508">
        <f t="shared" si="1851"/>
        <v>217424</v>
      </c>
      <c r="AE5186" s="1951" t="s">
        <v>334</v>
      </c>
      <c r="AF5186" s="14">
        <f t="shared" si="1852"/>
        <v>2</v>
      </c>
      <c r="AG5186" s="14">
        <f t="shared" si="1853"/>
        <v>2</v>
      </c>
      <c r="AH5186" s="1951" t="s">
        <v>334</v>
      </c>
      <c r="AI5186" s="1951" t="s">
        <v>334</v>
      </c>
      <c r="AJ5186" s="2426"/>
    </row>
    <row r="5187" spans="1:36">
      <c r="A5187" s="2427"/>
      <c r="B5187" s="4656" t="s">
        <v>2300</v>
      </c>
      <c r="C5187" s="4657"/>
      <c r="D5187" s="4657"/>
      <c r="E5187" s="4657"/>
      <c r="F5187" s="4657"/>
      <c r="G5187" s="4657"/>
      <c r="H5187" s="4657"/>
      <c r="I5187" s="4657"/>
      <c r="J5187" s="4657"/>
      <c r="K5187" s="4657"/>
      <c r="L5187" s="4657"/>
      <c r="M5187" s="4657"/>
      <c r="N5187" s="4657"/>
      <c r="O5187" s="4657"/>
      <c r="P5187" s="4657"/>
      <c r="Q5187" s="4657"/>
      <c r="R5187" s="4657"/>
      <c r="S5187" s="4657"/>
      <c r="T5187" s="4657"/>
      <c r="U5187" s="4657"/>
      <c r="V5187" s="4657"/>
      <c r="W5187" s="4657"/>
      <c r="X5187" s="4657"/>
      <c r="Y5187" s="4657"/>
      <c r="Z5187" s="4657"/>
      <c r="AA5187" s="4657"/>
      <c r="AB5187" s="4657"/>
      <c r="AC5187" s="4657"/>
      <c r="AD5187" s="4657"/>
      <c r="AE5187" s="4657"/>
      <c r="AF5187" s="4657"/>
      <c r="AG5187" s="4657"/>
      <c r="AH5187" s="4657"/>
      <c r="AI5187" s="4658"/>
      <c r="AJ5187" s="2426"/>
    </row>
    <row r="5188" spans="1:36" ht="15.75">
      <c r="A5188" s="2427"/>
      <c r="B5188" s="2432" t="s">
        <v>4678</v>
      </c>
      <c r="C5188" s="105" t="s">
        <v>66</v>
      </c>
      <c r="D5188" s="2433">
        <v>11.8</v>
      </c>
      <c r="E5188" s="2433">
        <v>3734</v>
      </c>
      <c r="F5188" s="2428">
        <f>E5188*D5188</f>
        <v>44061.200000000004</v>
      </c>
      <c r="G5188" s="105"/>
      <c r="H5188" s="105">
        <f>G5188*D5188</f>
        <v>0</v>
      </c>
      <c r="I5188" s="2425">
        <v>44798</v>
      </c>
      <c r="J5188" s="2429" t="s">
        <v>334</v>
      </c>
      <c r="K5188" s="2429"/>
      <c r="L5188" s="105"/>
      <c r="M5188" s="2429"/>
      <c r="N5188" s="105">
        <v>588</v>
      </c>
      <c r="O5188" s="105">
        <v>464</v>
      </c>
      <c r="P5188" s="105">
        <v>640</v>
      </c>
      <c r="Q5188" s="105"/>
      <c r="R5188" s="105"/>
      <c r="S5188" s="105"/>
      <c r="T5188" s="105"/>
      <c r="U5188" s="105"/>
      <c r="V5188" s="105"/>
      <c r="W5188" s="105"/>
      <c r="X5188" s="105"/>
      <c r="Y5188" s="105"/>
      <c r="Z5188" s="105"/>
      <c r="AA5188" s="105"/>
      <c r="AB5188" s="105"/>
      <c r="AC5188" s="1507">
        <f>E5188+G5188-N5188-O5188-AA5188-P5188-Q5188-R5188-S5188-T5188-U5188-V5188-W5188-X5188-Y5188</f>
        <v>2042</v>
      </c>
      <c r="AD5188" s="1508">
        <f>D5188*AC5188</f>
        <v>24095.600000000002</v>
      </c>
      <c r="AE5188" s="1951" t="s">
        <v>334</v>
      </c>
      <c r="AF5188" s="14">
        <f>(N5188+O5188+P5188+Q5188+R5188+S5188+T5188+U5188+V5188+W5188+X5188+Y5188)/3</f>
        <v>564</v>
      </c>
      <c r="AG5188" s="14">
        <f>AC5188/AF5188</f>
        <v>3.6205673758865249</v>
      </c>
      <c r="AH5188" s="1951" t="s">
        <v>334</v>
      </c>
      <c r="AI5188" s="1951" t="s">
        <v>334</v>
      </c>
      <c r="AJ5188" s="2426"/>
    </row>
    <row r="5189" spans="1:36">
      <c r="A5189" s="4705" t="s">
        <v>20</v>
      </c>
      <c r="B5189" s="4706"/>
      <c r="C5189" s="4706"/>
      <c r="D5189" s="4706"/>
      <c r="E5189" s="4706"/>
      <c r="F5189" s="4706"/>
      <c r="G5189" s="4706"/>
      <c r="H5189" s="4706"/>
      <c r="I5189" s="4706"/>
      <c r="J5189" s="4706"/>
      <c r="K5189" s="4706"/>
      <c r="L5189" s="4706"/>
      <c r="M5189" s="4706"/>
      <c r="N5189" s="4706"/>
      <c r="O5189" s="4706"/>
      <c r="P5189" s="4706"/>
      <c r="Q5189" s="4706"/>
      <c r="R5189" s="4706"/>
      <c r="S5189" s="4706"/>
      <c r="T5189" s="4706"/>
      <c r="U5189" s="4706"/>
      <c r="V5189" s="4706"/>
      <c r="W5189" s="4706"/>
      <c r="X5189" s="4706"/>
      <c r="Y5189" s="4706"/>
      <c r="Z5189" s="4706"/>
      <c r="AA5189" s="4706"/>
      <c r="AB5189" s="4706"/>
      <c r="AC5189" s="4706"/>
      <c r="AD5189" s="4706"/>
      <c r="AE5189" s="4706"/>
      <c r="AF5189" s="4706"/>
      <c r="AG5189" s="4706"/>
      <c r="AH5189" s="4706"/>
      <c r="AI5189" s="4706"/>
      <c r="AJ5189" s="4707"/>
    </row>
    <row r="5190" spans="1:36">
      <c r="A5190" s="4764" t="s">
        <v>2304</v>
      </c>
      <c r="B5190" s="4765"/>
      <c r="C5190" s="4765"/>
      <c r="D5190" s="4765"/>
      <c r="E5190" s="4765"/>
      <c r="F5190" s="4765"/>
      <c r="G5190" s="4765"/>
      <c r="H5190" s="4765"/>
      <c r="I5190" s="4765"/>
      <c r="J5190" s="4765"/>
      <c r="K5190" s="4765"/>
      <c r="L5190" s="4765"/>
      <c r="M5190" s="4765"/>
      <c r="N5190" s="4765"/>
      <c r="O5190" s="4765"/>
      <c r="P5190" s="4765"/>
      <c r="Q5190" s="4765"/>
      <c r="R5190" s="4765"/>
      <c r="S5190" s="4765"/>
      <c r="T5190" s="4765"/>
      <c r="U5190" s="4765"/>
      <c r="V5190" s="4765"/>
      <c r="W5190" s="4765"/>
      <c r="X5190" s="4765"/>
      <c r="Y5190" s="4765"/>
      <c r="Z5190" s="4765"/>
      <c r="AA5190" s="4765"/>
      <c r="AB5190" s="4765"/>
      <c r="AC5190" s="4765"/>
      <c r="AD5190" s="4765"/>
      <c r="AE5190" s="4765"/>
      <c r="AF5190" s="4765"/>
      <c r="AG5190" s="4765"/>
      <c r="AH5190" s="4765"/>
      <c r="AI5190" s="4765"/>
      <c r="AJ5190" s="4766"/>
    </row>
    <row r="5191" spans="1:36" ht="15.75">
      <c r="A5191" s="1551"/>
      <c r="B5191" s="105" t="s">
        <v>2305</v>
      </c>
      <c r="C5191" s="72" t="s">
        <v>330</v>
      </c>
      <c r="D5191" s="72">
        <v>8720.94</v>
      </c>
      <c r="E5191" s="72">
        <v>22</v>
      </c>
      <c r="F5191" s="72">
        <f>D5191*E5191</f>
        <v>191860.68000000002</v>
      </c>
      <c r="G5191" s="72"/>
      <c r="H5191" s="72"/>
      <c r="I5191" s="2425" t="s">
        <v>3043</v>
      </c>
      <c r="J5191" s="72" t="s">
        <v>3044</v>
      </c>
      <c r="K5191" s="72"/>
      <c r="L5191" s="72">
        <v>1301</v>
      </c>
      <c r="M5191" s="2425">
        <v>44468</v>
      </c>
      <c r="N5191" s="72">
        <v>1</v>
      </c>
      <c r="O5191" s="72">
        <v>2</v>
      </c>
      <c r="P5191" s="72">
        <v>1</v>
      </c>
      <c r="Q5191" s="72"/>
      <c r="R5191" s="72"/>
      <c r="S5191" s="72"/>
      <c r="T5191" s="72"/>
      <c r="U5191" s="72"/>
      <c r="V5191" s="72"/>
      <c r="W5191" s="72"/>
      <c r="X5191" s="72"/>
      <c r="Y5191" s="72"/>
      <c r="Z5191" s="72"/>
      <c r="AA5191" s="72"/>
      <c r="AB5191" s="72"/>
      <c r="AC5191" s="1507">
        <f>E5191+G5191-N5191-O5191-AA5191-P5191-Q5191-R5191-S5191-T5191-U5191-V5191-W5191-X5191-Y5191</f>
        <v>18</v>
      </c>
      <c r="AD5191" s="1508">
        <f>D5191*AC5191</f>
        <v>156976.92000000001</v>
      </c>
      <c r="AE5191" s="1951" t="s">
        <v>334</v>
      </c>
      <c r="AF5191" s="14">
        <f>(N5191+O5191+P5191+Q5191+R5191+S5191+T5191+U5191+V5191+W5191+X5191+Y5191)/3</f>
        <v>1.3333333333333333</v>
      </c>
      <c r="AG5191" s="14">
        <f>AC5191/AF5191</f>
        <v>13.5</v>
      </c>
      <c r="AH5191" s="1951" t="s">
        <v>334</v>
      </c>
      <c r="AI5191" s="1951" t="s">
        <v>334</v>
      </c>
      <c r="AJ5191" s="1551"/>
    </row>
    <row r="5192" spans="1:36" ht="30">
      <c r="A5192" s="1551"/>
      <c r="B5192" s="105" t="s">
        <v>2306</v>
      </c>
      <c r="C5192" s="72" t="s">
        <v>330</v>
      </c>
      <c r="D5192" s="72">
        <v>9923.83</v>
      </c>
      <c r="E5192" s="72">
        <v>24</v>
      </c>
      <c r="F5192" s="72">
        <f>D5192*E5192</f>
        <v>238171.91999999998</v>
      </c>
      <c r="G5192" s="72"/>
      <c r="H5192" s="72"/>
      <c r="I5192" s="2425" t="s">
        <v>3043</v>
      </c>
      <c r="J5192" s="72" t="s">
        <v>3045</v>
      </c>
      <c r="K5192" s="72"/>
      <c r="L5192" s="72">
        <v>1301</v>
      </c>
      <c r="M5192" s="2425">
        <v>44468</v>
      </c>
      <c r="N5192" s="72"/>
      <c r="O5192" s="72">
        <v>1</v>
      </c>
      <c r="P5192" s="72">
        <v>2</v>
      </c>
      <c r="Q5192" s="72"/>
      <c r="R5192" s="72"/>
      <c r="S5192" s="72"/>
      <c r="T5192" s="72"/>
      <c r="U5192" s="72"/>
      <c r="V5192" s="72"/>
      <c r="W5192" s="72"/>
      <c r="X5192" s="72"/>
      <c r="Y5192" s="72"/>
      <c r="Z5192" s="72"/>
      <c r="AA5192" s="72"/>
      <c r="AB5192" s="72"/>
      <c r="AC5192" s="1507">
        <f>E5192+G5192-N5192-O5192-AA5192-P5192-Q5192-R5192-S5192-T5192-U5192-V5192-W5192-X5192-Y5192</f>
        <v>21</v>
      </c>
      <c r="AD5192" s="1508">
        <f>D5192*AC5192</f>
        <v>208400.43</v>
      </c>
      <c r="AE5192" s="1951" t="s">
        <v>334</v>
      </c>
      <c r="AF5192" s="14">
        <f>(N5192+O5192+P5192+Q5192+R5192+S5192+T5192+U5192+V5192+W5192+X5192+Y5192)/3</f>
        <v>1</v>
      </c>
      <c r="AG5192" s="14">
        <f>AC5192/AF5192</f>
        <v>21</v>
      </c>
      <c r="AH5192" s="1951" t="s">
        <v>334</v>
      </c>
      <c r="AI5192" s="1951" t="s">
        <v>334</v>
      </c>
      <c r="AJ5192" s="1551"/>
    </row>
    <row r="5193" spans="1:36" ht="30">
      <c r="A5193" s="1551"/>
      <c r="B5193" s="2434" t="s">
        <v>5909</v>
      </c>
      <c r="C5193" s="72" t="s">
        <v>330</v>
      </c>
      <c r="D5193" s="2435">
        <v>18855.27</v>
      </c>
      <c r="E5193" s="2435">
        <v>18</v>
      </c>
      <c r="F5193" s="72">
        <f>D5193*E5193</f>
        <v>339394.86</v>
      </c>
      <c r="G5193" s="2435"/>
      <c r="H5193" s="2435">
        <f>G5193*D5193</f>
        <v>0</v>
      </c>
      <c r="I5193" s="2436">
        <v>44861</v>
      </c>
      <c r="J5193" s="2435" t="s">
        <v>334</v>
      </c>
      <c r="K5193" s="2435"/>
      <c r="L5193" s="2435"/>
      <c r="M5193" s="2436"/>
      <c r="N5193" s="2435"/>
      <c r="O5193" s="2435"/>
      <c r="P5193" s="2435"/>
      <c r="Q5193" s="2435"/>
      <c r="R5193" s="2435"/>
      <c r="S5193" s="72"/>
      <c r="T5193" s="72"/>
      <c r="U5193" s="72"/>
      <c r="V5193" s="72"/>
      <c r="W5193" s="72"/>
      <c r="X5193" s="72"/>
      <c r="Y5193" s="72"/>
      <c r="Z5193" s="72"/>
      <c r="AA5193" s="72"/>
      <c r="AB5193" s="72"/>
      <c r="AC5193" s="1507">
        <f>E5193+G5193-N5193-O5193-AA5193-P5193-Q5193-R5193-S5193-T5193-U5193-V5193-W5193-X5193-Y5193</f>
        <v>18</v>
      </c>
      <c r="AD5193" s="1508">
        <f>D5193*AC5193</f>
        <v>339394.86</v>
      </c>
      <c r="AE5193" s="1951" t="s">
        <v>334</v>
      </c>
      <c r="AF5193" s="14">
        <f>(N5193+O5193+P5193+Q5193+R5193+S5193+T5193+U5193+V5193+W5193+X5193+Y5193)/3</f>
        <v>0</v>
      </c>
      <c r="AG5193" s="14" t="e">
        <f>AC5193/AF5193</f>
        <v>#DIV/0!</v>
      </c>
      <c r="AH5193" s="1951" t="s">
        <v>334</v>
      </c>
      <c r="AI5193" s="1951" t="s">
        <v>334</v>
      </c>
      <c r="AJ5193" s="1551"/>
    </row>
    <row r="5194" spans="1:36">
      <c r="A5194" s="1551"/>
      <c r="B5194" s="105" t="s">
        <v>2071</v>
      </c>
      <c r="C5194" s="72"/>
      <c r="D5194" s="72"/>
      <c r="E5194" s="72"/>
      <c r="F5194" s="72"/>
      <c r="G5194" s="72"/>
      <c r="H5194" s="72"/>
      <c r="I5194" s="72"/>
      <c r="J5194" s="72"/>
      <c r="K5194" s="72"/>
      <c r="L5194" s="72"/>
      <c r="M5194" s="72"/>
      <c r="N5194" s="72"/>
      <c r="O5194" s="72"/>
      <c r="P5194" s="72"/>
      <c r="Q5194" s="72"/>
      <c r="R5194" s="72"/>
      <c r="S5194" s="72"/>
      <c r="T5194" s="72"/>
      <c r="U5194" s="72"/>
      <c r="V5194" s="72"/>
      <c r="W5194" s="72"/>
      <c r="X5194" s="72"/>
      <c r="Y5194" s="72"/>
      <c r="Z5194" s="72"/>
      <c r="AA5194" s="72"/>
      <c r="AB5194" s="72"/>
      <c r="AC5194" s="72"/>
      <c r="AD5194" s="72"/>
      <c r="AE5194" s="72"/>
      <c r="AF5194" s="72"/>
      <c r="AG5194" s="72"/>
      <c r="AH5194" s="71"/>
      <c r="AI5194" s="72"/>
      <c r="AJ5194" s="1551"/>
    </row>
    <row r="5195" spans="1:36" ht="15.75">
      <c r="A5195" s="2427"/>
      <c r="B5195" s="105" t="s">
        <v>2307</v>
      </c>
      <c r="C5195" s="105"/>
      <c r="D5195" s="1081">
        <v>282.02999999999997</v>
      </c>
      <c r="E5195" s="105">
        <v>91</v>
      </c>
      <c r="F5195" s="2428">
        <f>D5195*E5195</f>
        <v>25664.729999999996</v>
      </c>
      <c r="G5195" s="105"/>
      <c r="H5195" s="105"/>
      <c r="I5195" s="2429">
        <v>44613</v>
      </c>
      <c r="J5195" s="2429">
        <v>45230</v>
      </c>
      <c r="K5195" s="2429"/>
      <c r="L5195" s="2437">
        <v>83</v>
      </c>
      <c r="M5195" s="2438">
        <v>44599</v>
      </c>
      <c r="N5195" s="105">
        <v>12</v>
      </c>
      <c r="O5195" s="105">
        <v>18</v>
      </c>
      <c r="P5195" s="105">
        <v>4</v>
      </c>
      <c r="Q5195" s="105"/>
      <c r="R5195" s="105"/>
      <c r="S5195" s="105"/>
      <c r="T5195" s="105"/>
      <c r="U5195" s="105"/>
      <c r="V5195" s="105"/>
      <c r="W5195" s="105"/>
      <c r="X5195" s="105"/>
      <c r="Y5195" s="105"/>
      <c r="Z5195" s="105"/>
      <c r="AA5195" s="105"/>
      <c r="AB5195" s="105"/>
      <c r="AC5195" s="1507">
        <f t="shared" ref="AC5195:AC5200" si="1854">E5195+G5195-N5195-O5195-AA5195-P5195-Q5195-R5195-S5195-T5195-U5195-V5195-W5195-X5195-Y5195</f>
        <v>57</v>
      </c>
      <c r="AD5195" s="1508">
        <f t="shared" ref="AD5195:AD5200" si="1855">D5195*AC5195</f>
        <v>16075.71</v>
      </c>
      <c r="AE5195" s="14">
        <f t="shared" ref="AE5195:AE5200" si="1856">(J5195-"01.04.2023")/30</f>
        <v>7.1</v>
      </c>
      <c r="AF5195" s="14">
        <f t="shared" ref="AF5195:AF5200" si="1857">(N5195+O5195+P5195+Q5195+R5195+S5195+T5195+U5195+V5195+W5195+X5195+Y5195)/3</f>
        <v>11.333333333333334</v>
      </c>
      <c r="AG5195" s="14">
        <f t="shared" ref="AG5195:AG5200" si="1858">AC5195/AF5195</f>
        <v>5.0294117647058822</v>
      </c>
      <c r="AH5195" s="14">
        <f t="shared" ref="AH5195:AH5200" si="1859">AG5195-AE5195</f>
        <v>-2.0705882352941174</v>
      </c>
      <c r="AI5195" s="14">
        <f t="shared" ref="AI5195:AI5200" si="1860">AC5195-(AE5195*AF5195)</f>
        <v>-23.466666666666669</v>
      </c>
      <c r="AJ5195" s="2426"/>
    </row>
    <row r="5196" spans="1:36" ht="15.75">
      <c r="A5196" s="1551"/>
      <c r="B5196" s="105" t="s">
        <v>2308</v>
      </c>
      <c r="C5196" s="72" t="s">
        <v>143</v>
      </c>
      <c r="D5196" s="72">
        <v>300</v>
      </c>
      <c r="E5196" s="72">
        <v>272</v>
      </c>
      <c r="F5196" s="72">
        <f>D5196*E5196</f>
        <v>81600</v>
      </c>
      <c r="G5196" s="72"/>
      <c r="H5196" s="72">
        <f>D5196*G5196</f>
        <v>0</v>
      </c>
      <c r="I5196" s="2439">
        <v>44631</v>
      </c>
      <c r="J5196" s="1083">
        <v>45158</v>
      </c>
      <c r="K5196" s="1951"/>
      <c r="L5196" s="2437">
        <v>133</v>
      </c>
      <c r="M5196" s="2438">
        <v>44626</v>
      </c>
      <c r="N5196" s="72">
        <v>4</v>
      </c>
      <c r="O5196" s="72">
        <v>14</v>
      </c>
      <c r="P5196" s="72">
        <v>15</v>
      </c>
      <c r="Q5196" s="72"/>
      <c r="R5196" s="72"/>
      <c r="S5196" s="72"/>
      <c r="T5196" s="72"/>
      <c r="U5196" s="72"/>
      <c r="V5196" s="72"/>
      <c r="W5196" s="72"/>
      <c r="X5196" s="72"/>
      <c r="Y5196" s="72"/>
      <c r="Z5196" s="72"/>
      <c r="AA5196" s="72"/>
      <c r="AB5196" s="72"/>
      <c r="AC5196" s="1507">
        <f t="shared" si="1854"/>
        <v>239</v>
      </c>
      <c r="AD5196" s="1508">
        <f t="shared" si="1855"/>
        <v>71700</v>
      </c>
      <c r="AE5196" s="14">
        <f t="shared" si="1856"/>
        <v>4.7</v>
      </c>
      <c r="AF5196" s="14">
        <f t="shared" si="1857"/>
        <v>11</v>
      </c>
      <c r="AG5196" s="14">
        <f t="shared" si="1858"/>
        <v>21.727272727272727</v>
      </c>
      <c r="AH5196" s="14">
        <f t="shared" si="1859"/>
        <v>17.027272727272727</v>
      </c>
      <c r="AI5196" s="14">
        <f t="shared" si="1860"/>
        <v>187.3</v>
      </c>
      <c r="AJ5196" s="1551"/>
    </row>
    <row r="5197" spans="1:36" ht="30">
      <c r="A5197" s="1551"/>
      <c r="B5197" s="1556" t="s">
        <v>7042</v>
      </c>
      <c r="C5197" s="72" t="s">
        <v>143</v>
      </c>
      <c r="D5197" s="2440">
        <v>3704.82</v>
      </c>
      <c r="E5197" s="72">
        <v>6</v>
      </c>
      <c r="F5197" s="72">
        <f>E5197*D5197</f>
        <v>22228.920000000002</v>
      </c>
      <c r="G5197" s="72"/>
      <c r="H5197" s="72"/>
      <c r="I5197" s="2441" t="s">
        <v>3046</v>
      </c>
      <c r="J5197" s="2425">
        <v>45139</v>
      </c>
      <c r="K5197" s="72"/>
      <c r="L5197" s="2442">
        <v>1457</v>
      </c>
      <c r="M5197" s="2443" t="s">
        <v>2309</v>
      </c>
      <c r="N5197" s="72"/>
      <c r="O5197" s="72"/>
      <c r="P5197" s="72"/>
      <c r="Q5197" s="72"/>
      <c r="R5197" s="72"/>
      <c r="S5197" s="72"/>
      <c r="T5197" s="72"/>
      <c r="U5197" s="72"/>
      <c r="V5197" s="72"/>
      <c r="W5197" s="72"/>
      <c r="X5197" s="72"/>
      <c r="Y5197" s="72"/>
      <c r="Z5197" s="72"/>
      <c r="AA5197" s="72"/>
      <c r="AB5197" s="72"/>
      <c r="AC5197" s="1507">
        <f t="shared" si="1854"/>
        <v>6</v>
      </c>
      <c r="AD5197" s="1508">
        <f t="shared" si="1855"/>
        <v>22228.920000000002</v>
      </c>
      <c r="AE5197" s="14">
        <f t="shared" si="1856"/>
        <v>4.0666666666666664</v>
      </c>
      <c r="AF5197" s="14">
        <f t="shared" si="1857"/>
        <v>0</v>
      </c>
      <c r="AG5197" s="14" t="e">
        <f t="shared" si="1858"/>
        <v>#DIV/0!</v>
      </c>
      <c r="AH5197" s="14" t="e">
        <f t="shared" si="1859"/>
        <v>#DIV/0!</v>
      </c>
      <c r="AI5197" s="14">
        <f t="shared" si="1860"/>
        <v>6</v>
      </c>
      <c r="AJ5197" s="1551"/>
    </row>
    <row r="5198" spans="1:36" ht="30">
      <c r="A5198" s="1551"/>
      <c r="B5198" s="1556" t="s">
        <v>769</v>
      </c>
      <c r="C5198" s="72" t="s">
        <v>65</v>
      </c>
      <c r="D5198" s="72"/>
      <c r="E5198" s="72">
        <v>397</v>
      </c>
      <c r="F5198" s="72"/>
      <c r="G5198" s="72"/>
      <c r="H5198" s="72"/>
      <c r="I5198" s="2425">
        <v>44594</v>
      </c>
      <c r="J5198" s="2425">
        <v>45155</v>
      </c>
      <c r="K5198" s="72"/>
      <c r="L5198" s="72"/>
      <c r="M5198" s="72"/>
      <c r="N5198" s="72">
        <v>17</v>
      </c>
      <c r="O5198" s="72">
        <v>9</v>
      </c>
      <c r="P5198" s="72">
        <v>45</v>
      </c>
      <c r="Q5198" s="72"/>
      <c r="R5198" s="72"/>
      <c r="S5198" s="72"/>
      <c r="T5198" s="72"/>
      <c r="U5198" s="72"/>
      <c r="V5198" s="72"/>
      <c r="W5198" s="72"/>
      <c r="X5198" s="72"/>
      <c r="Y5198" s="72"/>
      <c r="Z5198" s="72"/>
      <c r="AA5198" s="72"/>
      <c r="AB5198" s="72"/>
      <c r="AC5198" s="1507">
        <f t="shared" si="1854"/>
        <v>326</v>
      </c>
      <c r="AD5198" s="1508">
        <f t="shared" si="1855"/>
        <v>0</v>
      </c>
      <c r="AE5198" s="14">
        <f t="shared" si="1856"/>
        <v>4.5999999999999996</v>
      </c>
      <c r="AF5198" s="14">
        <f t="shared" si="1857"/>
        <v>23.666666666666668</v>
      </c>
      <c r="AG5198" s="14">
        <f t="shared" si="1858"/>
        <v>13.774647887323942</v>
      </c>
      <c r="AH5198" s="14">
        <f t="shared" si="1859"/>
        <v>9.1746478873239425</v>
      </c>
      <c r="AI5198" s="14">
        <f t="shared" si="1860"/>
        <v>217.13333333333333</v>
      </c>
      <c r="AJ5198" s="1551"/>
    </row>
    <row r="5199" spans="1:36" ht="15.75">
      <c r="A5199" s="1551"/>
      <c r="B5199" s="1556" t="s">
        <v>2310</v>
      </c>
      <c r="C5199" s="2444" t="s">
        <v>66</v>
      </c>
      <c r="D5199" s="72"/>
      <c r="E5199" s="72">
        <v>397</v>
      </c>
      <c r="F5199" s="72"/>
      <c r="G5199" s="72"/>
      <c r="H5199" s="72"/>
      <c r="I5199" s="2425">
        <v>44594</v>
      </c>
      <c r="J5199" s="72"/>
      <c r="K5199" s="72"/>
      <c r="L5199" s="72"/>
      <c r="M5199" s="72"/>
      <c r="N5199" s="72">
        <v>17</v>
      </c>
      <c r="O5199" s="72">
        <v>9</v>
      </c>
      <c r="P5199" s="72">
        <v>45</v>
      </c>
      <c r="Q5199" s="72"/>
      <c r="R5199" s="72"/>
      <c r="S5199" s="72"/>
      <c r="T5199" s="72"/>
      <c r="U5199" s="72"/>
      <c r="V5199" s="72"/>
      <c r="W5199" s="72"/>
      <c r="X5199" s="72"/>
      <c r="Y5199" s="72"/>
      <c r="Z5199" s="72"/>
      <c r="AA5199" s="72"/>
      <c r="AB5199" s="72"/>
      <c r="AC5199" s="1507">
        <f t="shared" si="1854"/>
        <v>326</v>
      </c>
      <c r="AD5199" s="1508">
        <f t="shared" si="1855"/>
        <v>0</v>
      </c>
      <c r="AE5199" s="14">
        <f t="shared" si="1856"/>
        <v>-1500.5666666666666</v>
      </c>
      <c r="AF5199" s="14">
        <f t="shared" si="1857"/>
        <v>23.666666666666668</v>
      </c>
      <c r="AG5199" s="14">
        <f t="shared" si="1858"/>
        <v>13.774647887323942</v>
      </c>
      <c r="AH5199" s="14">
        <f t="shared" si="1859"/>
        <v>1514.3413145539905</v>
      </c>
      <c r="AI5199" s="14">
        <f t="shared" si="1860"/>
        <v>35839.411111111112</v>
      </c>
      <c r="AJ5199" s="1551"/>
    </row>
    <row r="5200" spans="1:36" ht="15.75">
      <c r="A5200" s="1551"/>
      <c r="B5200" s="1556" t="s">
        <v>2311</v>
      </c>
      <c r="C5200" s="2445" t="s">
        <v>66</v>
      </c>
      <c r="D5200" s="72"/>
      <c r="E5200" s="72">
        <v>4</v>
      </c>
      <c r="F5200" s="72">
        <f>E5200*D5200</f>
        <v>0</v>
      </c>
      <c r="G5200" s="72"/>
      <c r="H5200" s="72"/>
      <c r="I5200" s="2425">
        <v>44594</v>
      </c>
      <c r="J5200" s="72"/>
      <c r="K5200" s="72"/>
      <c r="L5200" s="72"/>
      <c r="M5200" s="72"/>
      <c r="N5200" s="72"/>
      <c r="O5200" s="72"/>
      <c r="P5200" s="72">
        <v>1</v>
      </c>
      <c r="Q5200" s="72"/>
      <c r="R5200" s="72"/>
      <c r="S5200" s="72"/>
      <c r="T5200" s="72"/>
      <c r="U5200" s="72"/>
      <c r="V5200" s="72"/>
      <c r="W5200" s="72"/>
      <c r="X5200" s="72"/>
      <c r="Y5200" s="72"/>
      <c r="Z5200" s="72"/>
      <c r="AA5200" s="72"/>
      <c r="AB5200" s="72"/>
      <c r="AC5200" s="1507">
        <f t="shared" si="1854"/>
        <v>3</v>
      </c>
      <c r="AD5200" s="1508">
        <f t="shared" si="1855"/>
        <v>0</v>
      </c>
      <c r="AE5200" s="14">
        <f t="shared" si="1856"/>
        <v>-1500.5666666666666</v>
      </c>
      <c r="AF5200" s="14">
        <f t="shared" si="1857"/>
        <v>0.33333333333333331</v>
      </c>
      <c r="AG5200" s="14">
        <f t="shared" si="1858"/>
        <v>9</v>
      </c>
      <c r="AH5200" s="14">
        <f t="shared" si="1859"/>
        <v>1509.5666666666666</v>
      </c>
      <c r="AI5200" s="14">
        <f t="shared" si="1860"/>
        <v>503.18888888888887</v>
      </c>
      <c r="AJ5200" s="1551"/>
    </row>
    <row r="5201" spans="1:36" ht="15.75">
      <c r="A5201" s="1551"/>
      <c r="B5201" s="1556" t="s">
        <v>2312</v>
      </c>
      <c r="C5201" s="2445"/>
      <c r="D5201" s="72"/>
      <c r="E5201" s="72"/>
      <c r="F5201" s="72"/>
      <c r="G5201" s="72"/>
      <c r="H5201" s="72"/>
      <c r="I5201" s="72"/>
      <c r="J5201" s="72"/>
      <c r="K5201" s="72"/>
      <c r="L5201" s="72"/>
      <c r="M5201" s="72"/>
      <c r="N5201" s="72"/>
      <c r="O5201" s="72"/>
      <c r="P5201" s="72"/>
      <c r="Q5201" s="72"/>
      <c r="R5201" s="72"/>
      <c r="S5201" s="72"/>
      <c r="T5201" s="72"/>
      <c r="U5201" s="72"/>
      <c r="V5201" s="72"/>
      <c r="W5201" s="72"/>
      <c r="X5201" s="72"/>
      <c r="Y5201" s="72"/>
      <c r="Z5201" s="72"/>
      <c r="AA5201" s="72"/>
      <c r="AB5201" s="72"/>
      <c r="AC5201" s="1507"/>
      <c r="AD5201" s="1508"/>
      <c r="AE5201" s="14"/>
      <c r="AF5201" s="14"/>
      <c r="AG5201" s="14"/>
      <c r="AH5201" s="14"/>
      <c r="AI5201" s="14"/>
      <c r="AJ5201" s="1551"/>
    </row>
    <row r="5202" spans="1:36" ht="15.75">
      <c r="A5202" s="1551"/>
      <c r="B5202" s="1556" t="s">
        <v>2313</v>
      </c>
      <c r="C5202" s="72" t="s">
        <v>65</v>
      </c>
      <c r="D5202" s="2446">
        <v>176.54</v>
      </c>
      <c r="E5202" s="72">
        <v>100</v>
      </c>
      <c r="F5202" s="72">
        <f>E5202*D5202</f>
        <v>17654</v>
      </c>
      <c r="G5202" s="72"/>
      <c r="H5202" s="72">
        <f>D5202*G5202</f>
        <v>0</v>
      </c>
      <c r="I5202" s="2425">
        <v>44641</v>
      </c>
      <c r="J5202" s="2425">
        <v>45473</v>
      </c>
      <c r="K5202" s="2425"/>
      <c r="L5202" s="2447">
        <v>155</v>
      </c>
      <c r="M5202" s="2448" t="s">
        <v>3047</v>
      </c>
      <c r="N5202" s="72"/>
      <c r="O5202" s="72"/>
      <c r="P5202" s="72"/>
      <c r="Q5202" s="72"/>
      <c r="R5202" s="72"/>
      <c r="S5202" s="72"/>
      <c r="T5202" s="72"/>
      <c r="U5202" s="72"/>
      <c r="V5202" s="72"/>
      <c r="W5202" s="72"/>
      <c r="X5202" s="72"/>
      <c r="Y5202" s="72"/>
      <c r="Z5202" s="72"/>
      <c r="AA5202" s="72"/>
      <c r="AB5202" s="72"/>
      <c r="AC5202" s="1507">
        <f>E5202+G5202-N5202-O5202-AA5202-P5202-Q5202-R5202-S5202-T5202-U5202-V5202-W5202-X5202-Y5202</f>
        <v>100</v>
      </c>
      <c r="AD5202" s="1508">
        <f>D5202*AC5202</f>
        <v>17654</v>
      </c>
      <c r="AE5202" s="14">
        <f>(J5202-"01.04.2023")/30</f>
        <v>15.2</v>
      </c>
      <c r="AF5202" s="14">
        <f>(N5202+O5202+P5202+Q5202+R5202+S5202+T5202+U5202+V5202+W5202+X5202+Y5202)/3</f>
        <v>0</v>
      </c>
      <c r="AG5202" s="14" t="e">
        <f>AC5202/AF5202</f>
        <v>#DIV/0!</v>
      </c>
      <c r="AH5202" s="14" t="e">
        <f>AG5202-AE5202</f>
        <v>#DIV/0!</v>
      </c>
      <c r="AI5202" s="14">
        <f>AC5202-(AE5202*AF5202)</f>
        <v>100</v>
      </c>
      <c r="AJ5202" s="1551"/>
    </row>
    <row r="5203" spans="1:36" ht="30" customHeight="1">
      <c r="A5203" s="1551"/>
      <c r="B5203" s="1556" t="s">
        <v>2314</v>
      </c>
      <c r="C5203" s="72" t="s">
        <v>65</v>
      </c>
      <c r="D5203" s="2446">
        <v>161.83000000000001</v>
      </c>
      <c r="E5203" s="72">
        <v>5</v>
      </c>
      <c r="F5203" s="72">
        <f>D5203*E5203</f>
        <v>809.15000000000009</v>
      </c>
      <c r="G5203" s="72"/>
      <c r="H5203" s="72">
        <f>D5203*G5203</f>
        <v>0</v>
      </c>
      <c r="I5203" s="72" t="s">
        <v>3048</v>
      </c>
      <c r="J5203" s="2425">
        <v>45169</v>
      </c>
      <c r="K5203" s="72"/>
      <c r="L5203" s="2447">
        <v>868</v>
      </c>
      <c r="M5203" s="2448" t="s">
        <v>866</v>
      </c>
      <c r="N5203" s="72"/>
      <c r="O5203" s="72"/>
      <c r="P5203" s="72">
        <v>4</v>
      </c>
      <c r="Q5203" s="72"/>
      <c r="R5203" s="72"/>
      <c r="S5203" s="72"/>
      <c r="T5203" s="72"/>
      <c r="U5203" s="72"/>
      <c r="V5203" s="72"/>
      <c r="W5203" s="72"/>
      <c r="X5203" s="72"/>
      <c r="Y5203" s="72"/>
      <c r="Z5203" s="72"/>
      <c r="AA5203" s="72"/>
      <c r="AB5203" s="72"/>
      <c r="AC5203" s="1507">
        <f>E5203+G5203-N5203-O5203-AA5203-P5203-Q5203-R5203-S5203-T5203-U5203-V5203-W5203-X5203-Y5203</f>
        <v>1</v>
      </c>
      <c r="AD5203" s="1508">
        <f>D5203*AC5203</f>
        <v>161.83000000000001</v>
      </c>
      <c r="AE5203" s="14">
        <f>(J5203-"01.04.2023")/30</f>
        <v>5.0666666666666664</v>
      </c>
      <c r="AF5203" s="14">
        <f>(N5203+O5203+P5203+Q5203+R5203+S5203+T5203+U5203+V5203+W5203+X5203+Y5203)/3</f>
        <v>1.3333333333333333</v>
      </c>
      <c r="AG5203" s="14">
        <f>AC5203/AF5203</f>
        <v>0.75</v>
      </c>
      <c r="AH5203" s="14">
        <f>AG5203-AE5203</f>
        <v>-4.3166666666666664</v>
      </c>
      <c r="AI5203" s="14">
        <f>AC5203-(AE5203*AF5203)</f>
        <v>-5.7555555555555546</v>
      </c>
      <c r="AJ5203" s="1551"/>
    </row>
    <row r="5204" spans="1:36" ht="20.25" customHeight="1">
      <c r="A5204" s="1551"/>
      <c r="B5204" s="2449" t="s">
        <v>4680</v>
      </c>
      <c r="C5204" s="2450" t="s">
        <v>181</v>
      </c>
      <c r="D5204" s="2451">
        <v>698.73</v>
      </c>
      <c r="E5204" s="1553">
        <v>48</v>
      </c>
      <c r="F5204" s="1553">
        <f>E5204*D5204</f>
        <v>33539.040000000001</v>
      </c>
      <c r="G5204" s="2452"/>
      <c r="H5204" s="2424">
        <f>G5204*D5204</f>
        <v>0</v>
      </c>
      <c r="I5204" s="2425">
        <v>44798</v>
      </c>
      <c r="J5204" s="72" t="s">
        <v>334</v>
      </c>
      <c r="K5204" s="1553"/>
      <c r="L5204" s="1553"/>
      <c r="M5204" s="1553"/>
      <c r="N5204" s="1553"/>
      <c r="O5204" s="1553"/>
      <c r="P5204" s="1553"/>
      <c r="Q5204" s="1553"/>
      <c r="R5204" s="1553"/>
      <c r="S5204" s="1553"/>
      <c r="T5204" s="1553"/>
      <c r="U5204" s="1553"/>
      <c r="V5204" s="1553"/>
      <c r="W5204" s="1553"/>
      <c r="X5204" s="1553"/>
      <c r="Y5204" s="1553"/>
      <c r="Z5204" s="1553"/>
      <c r="AA5204" s="1553"/>
      <c r="AB5204" s="1553"/>
      <c r="AC5204" s="1507">
        <f>E5204+G5204-N5204-O5204-AA5204-P5204-Q5204-R5204-S5204-T5204-U5204-V5204-W5204-X5204-Y5204</f>
        <v>48</v>
      </c>
      <c r="AD5204" s="1508">
        <f>D5204*AC5204</f>
        <v>33539.040000000001</v>
      </c>
      <c r="AE5204" s="88" t="s">
        <v>3042</v>
      </c>
      <c r="AF5204" s="14">
        <f>(N5204+O5204+P5204+Q5204+R5204+S5204+T5204+U5204+V5204+W5204+X5204+Y5204)/3</f>
        <v>0</v>
      </c>
      <c r="AG5204" s="14" t="e">
        <f>AC5204/AF5204</f>
        <v>#DIV/0!</v>
      </c>
      <c r="AH5204" s="88" t="s">
        <v>3042</v>
      </c>
      <c r="AI5204" s="88" t="s">
        <v>3042</v>
      </c>
      <c r="AJ5204" s="2426"/>
    </row>
    <row r="5205" spans="1:36">
      <c r="A5205" s="4705" t="s">
        <v>21</v>
      </c>
      <c r="B5205" s="4706"/>
      <c r="C5205" s="4706"/>
      <c r="D5205" s="4706"/>
      <c r="E5205" s="4706"/>
      <c r="F5205" s="4706"/>
      <c r="G5205" s="4706"/>
      <c r="H5205" s="4706"/>
      <c r="I5205" s="4706"/>
      <c r="J5205" s="4706"/>
      <c r="K5205" s="4706"/>
      <c r="L5205" s="4706"/>
      <c r="M5205" s="4706"/>
      <c r="N5205" s="4706"/>
      <c r="O5205" s="4706"/>
      <c r="P5205" s="4706"/>
      <c r="Q5205" s="4706"/>
      <c r="R5205" s="4706"/>
      <c r="S5205" s="4706"/>
      <c r="T5205" s="4706"/>
      <c r="U5205" s="4706"/>
      <c r="V5205" s="4706"/>
      <c r="W5205" s="4706"/>
      <c r="X5205" s="4706"/>
      <c r="Y5205" s="4706"/>
      <c r="Z5205" s="4706"/>
      <c r="AA5205" s="4706"/>
      <c r="AB5205" s="4706"/>
      <c r="AC5205" s="4706"/>
      <c r="AD5205" s="4706"/>
      <c r="AE5205" s="4706"/>
      <c r="AF5205" s="4706"/>
      <c r="AG5205" s="4706"/>
      <c r="AH5205" s="4706"/>
      <c r="AI5205" s="4706"/>
      <c r="AJ5205" s="4707"/>
    </row>
    <row r="5206" spans="1:36" ht="30" customHeight="1">
      <c r="A5206" s="4708" t="s">
        <v>933</v>
      </c>
      <c r="B5206" s="4709"/>
      <c r="C5206" s="4709"/>
      <c r="D5206" s="4709"/>
      <c r="E5206" s="4709"/>
      <c r="F5206" s="4709"/>
      <c r="G5206" s="4709"/>
      <c r="H5206" s="4709"/>
      <c r="I5206" s="4709"/>
      <c r="J5206" s="4709"/>
      <c r="K5206" s="4709"/>
      <c r="L5206" s="4709"/>
      <c r="M5206" s="4709"/>
      <c r="N5206" s="4709"/>
      <c r="O5206" s="4709"/>
      <c r="P5206" s="4709"/>
      <c r="Q5206" s="4709"/>
      <c r="R5206" s="4709"/>
      <c r="S5206" s="4709"/>
      <c r="T5206" s="4709"/>
      <c r="U5206" s="4709"/>
      <c r="V5206" s="4709"/>
      <c r="W5206" s="4709"/>
      <c r="X5206" s="4709"/>
      <c r="Y5206" s="4709"/>
      <c r="Z5206" s="4709"/>
      <c r="AA5206" s="4709"/>
      <c r="AB5206" s="4709"/>
      <c r="AC5206" s="4709"/>
      <c r="AD5206" s="4709"/>
      <c r="AE5206" s="4709"/>
      <c r="AF5206" s="4709"/>
      <c r="AG5206" s="4709"/>
      <c r="AH5206" s="4709"/>
      <c r="AI5206" s="4709"/>
      <c r="AJ5206" s="4710"/>
    </row>
    <row r="5207" spans="1:36" ht="30" customHeight="1">
      <c r="A5207" s="1551">
        <v>1</v>
      </c>
      <c r="B5207" s="1556" t="s">
        <v>2303</v>
      </c>
      <c r="C5207" s="72"/>
      <c r="D5207" s="2424"/>
      <c r="E5207" s="72"/>
      <c r="F5207" s="72"/>
      <c r="G5207" s="72"/>
      <c r="H5207" s="72"/>
      <c r="I5207" s="72"/>
      <c r="J5207" s="72"/>
      <c r="K5207" s="72"/>
      <c r="L5207" s="72"/>
      <c r="M5207" s="72"/>
      <c r="N5207" s="72"/>
      <c r="O5207" s="72"/>
      <c r="P5207" s="72"/>
      <c r="Q5207" s="72"/>
      <c r="R5207" s="72"/>
      <c r="S5207" s="72"/>
      <c r="T5207" s="72"/>
      <c r="U5207" s="72"/>
      <c r="V5207" s="72"/>
      <c r="W5207" s="72"/>
      <c r="X5207" s="72"/>
      <c r="Y5207" s="72"/>
      <c r="Z5207" s="72"/>
      <c r="AA5207" s="72"/>
      <c r="AB5207" s="72"/>
      <c r="AC5207" s="72"/>
      <c r="AD5207" s="72"/>
      <c r="AE5207" s="72"/>
      <c r="AF5207" s="72"/>
      <c r="AG5207" s="72"/>
      <c r="AH5207" s="72"/>
      <c r="AI5207" s="72"/>
      <c r="AJ5207" s="2426"/>
    </row>
    <row r="5208" spans="1:36" ht="30" customHeight="1">
      <c r="A5208" s="1551"/>
      <c r="B5208" s="1556" t="s">
        <v>2315</v>
      </c>
      <c r="C5208" s="105" t="s">
        <v>181</v>
      </c>
      <c r="D5208" s="2453">
        <v>10.449285</v>
      </c>
      <c r="E5208" s="72">
        <v>38100</v>
      </c>
      <c r="F5208" s="2424">
        <f t="shared" ref="F5208:F5214" si="1861">E5208*D5208</f>
        <v>398117.7585</v>
      </c>
      <c r="G5208" s="72"/>
      <c r="H5208" s="72"/>
      <c r="I5208" s="72"/>
      <c r="J5208" s="72" t="s">
        <v>334</v>
      </c>
      <c r="K5208" s="72"/>
      <c r="L5208" s="72">
        <v>1585</v>
      </c>
      <c r="M5208" s="2425">
        <v>44540</v>
      </c>
      <c r="N5208" s="72">
        <v>150</v>
      </c>
      <c r="O5208" s="72"/>
      <c r="P5208" s="72"/>
      <c r="Q5208" s="72"/>
      <c r="R5208" s="72"/>
      <c r="S5208" s="72"/>
      <c r="T5208" s="72"/>
      <c r="U5208" s="72"/>
      <c r="V5208" s="72"/>
      <c r="W5208" s="72"/>
      <c r="X5208" s="72"/>
      <c r="Y5208" s="72"/>
      <c r="Z5208" s="72"/>
      <c r="AA5208" s="72"/>
      <c r="AB5208" s="72"/>
      <c r="AC5208" s="1507">
        <f t="shared" ref="AC5208:AC5220" si="1862">E5208+G5208-N5208-O5208-AA5208-P5208-Q5208-R5208-S5208-T5208-U5208-V5208-W5208-X5208-Y5208</f>
        <v>37950</v>
      </c>
      <c r="AD5208" s="1508">
        <f t="shared" ref="AD5208:AD5220" si="1863">D5208*AC5208</f>
        <v>396550.36575</v>
      </c>
      <c r="AE5208" s="88" t="s">
        <v>3042</v>
      </c>
      <c r="AF5208" s="14">
        <f t="shared" ref="AF5208:AF5220" si="1864">(N5208+O5208+P5208+Q5208+R5208+S5208+T5208+U5208+V5208+W5208+X5208+Y5208)/3</f>
        <v>50</v>
      </c>
      <c r="AG5208" s="14">
        <f t="shared" ref="AG5208:AG5220" si="1865">AC5208/AF5208</f>
        <v>759</v>
      </c>
      <c r="AH5208" s="88" t="s">
        <v>3042</v>
      </c>
      <c r="AI5208" s="88" t="s">
        <v>3042</v>
      </c>
      <c r="AJ5208" s="2426"/>
    </row>
    <row r="5209" spans="1:36" ht="30" customHeight="1">
      <c r="A5209" s="1551"/>
      <c r="B5209" s="1556" t="s">
        <v>2316</v>
      </c>
      <c r="C5209" s="105" t="s">
        <v>181</v>
      </c>
      <c r="D5209" s="2454">
        <v>10.45978</v>
      </c>
      <c r="E5209" s="2455">
        <v>17000</v>
      </c>
      <c r="F5209" s="2424">
        <f t="shared" si="1861"/>
        <v>177816.26</v>
      </c>
      <c r="G5209" s="2455"/>
      <c r="H5209" s="2455">
        <f>G5209*D5209</f>
        <v>0</v>
      </c>
      <c r="I5209" s="2429">
        <v>44596</v>
      </c>
      <c r="J5209" s="2429" t="s">
        <v>334</v>
      </c>
      <c r="K5209" s="2429"/>
      <c r="L5209" s="105">
        <v>61</v>
      </c>
      <c r="M5209" s="2429">
        <v>44596</v>
      </c>
      <c r="N5209" s="105"/>
      <c r="O5209" s="105"/>
      <c r="P5209" s="105"/>
      <c r="Q5209" s="105"/>
      <c r="R5209" s="105"/>
      <c r="S5209" s="105"/>
      <c r="T5209" s="105"/>
      <c r="U5209" s="105"/>
      <c r="V5209" s="105"/>
      <c r="W5209" s="105"/>
      <c r="X5209" s="105"/>
      <c r="Y5209" s="105"/>
      <c r="Z5209" s="105"/>
      <c r="AA5209" s="105"/>
      <c r="AB5209" s="105"/>
      <c r="AC5209" s="1507">
        <f t="shared" si="1862"/>
        <v>17000</v>
      </c>
      <c r="AD5209" s="1508">
        <f t="shared" si="1863"/>
        <v>177816.26</v>
      </c>
      <c r="AE5209" s="88" t="s">
        <v>3042</v>
      </c>
      <c r="AF5209" s="14">
        <f t="shared" si="1864"/>
        <v>0</v>
      </c>
      <c r="AG5209" s="14" t="e">
        <f t="shared" si="1865"/>
        <v>#DIV/0!</v>
      </c>
      <c r="AH5209" s="88" t="s">
        <v>3042</v>
      </c>
      <c r="AI5209" s="88" t="s">
        <v>3042</v>
      </c>
      <c r="AJ5209" s="2426"/>
    </row>
    <row r="5210" spans="1:36" ht="30" customHeight="1">
      <c r="A5210" s="1551"/>
      <c r="B5210" s="1556" t="s">
        <v>2317</v>
      </c>
      <c r="C5210" s="105" t="s">
        <v>181</v>
      </c>
      <c r="D5210" s="2454">
        <v>82.577290000000005</v>
      </c>
      <c r="E5210" s="2455">
        <v>3000</v>
      </c>
      <c r="F5210" s="2424">
        <f t="shared" si="1861"/>
        <v>247731.87000000002</v>
      </c>
      <c r="G5210" s="2455"/>
      <c r="H5210" s="2455">
        <f t="shared" ref="H5210:H5220" si="1866">D5210*G5210</f>
        <v>0</v>
      </c>
      <c r="I5210" s="2429">
        <v>44596</v>
      </c>
      <c r="J5210" s="2429" t="s">
        <v>334</v>
      </c>
      <c r="K5210" s="2429"/>
      <c r="L5210" s="105">
        <v>61</v>
      </c>
      <c r="M5210" s="2429">
        <v>44596</v>
      </c>
      <c r="N5210" s="105"/>
      <c r="O5210" s="105"/>
      <c r="P5210" s="105"/>
      <c r="Q5210" s="105"/>
      <c r="R5210" s="105"/>
      <c r="S5210" s="105"/>
      <c r="T5210" s="105"/>
      <c r="U5210" s="105"/>
      <c r="V5210" s="105"/>
      <c r="W5210" s="105"/>
      <c r="X5210" s="105"/>
      <c r="Y5210" s="105"/>
      <c r="Z5210" s="105"/>
      <c r="AA5210" s="105"/>
      <c r="AB5210" s="105"/>
      <c r="AC5210" s="1507">
        <f t="shared" si="1862"/>
        <v>3000</v>
      </c>
      <c r="AD5210" s="1508">
        <f t="shared" si="1863"/>
        <v>247731.87000000002</v>
      </c>
      <c r="AE5210" s="88" t="s">
        <v>3042</v>
      </c>
      <c r="AF5210" s="14">
        <f t="shared" si="1864"/>
        <v>0</v>
      </c>
      <c r="AG5210" s="14" t="e">
        <f t="shared" si="1865"/>
        <v>#DIV/0!</v>
      </c>
      <c r="AH5210" s="88" t="s">
        <v>3042</v>
      </c>
      <c r="AI5210" s="88" t="s">
        <v>3042</v>
      </c>
      <c r="AJ5210" s="2426"/>
    </row>
    <row r="5211" spans="1:36" ht="15.75">
      <c r="A5211" s="1551"/>
      <c r="B5211" s="1556" t="s">
        <v>2317</v>
      </c>
      <c r="C5211" s="105" t="s">
        <v>181</v>
      </c>
      <c r="D5211" s="2456">
        <v>81.809479999999994</v>
      </c>
      <c r="E5211" s="2455">
        <v>9000</v>
      </c>
      <c r="F5211" s="2424">
        <f t="shared" si="1861"/>
        <v>736285.32</v>
      </c>
      <c r="G5211" s="2455"/>
      <c r="H5211" s="2455">
        <f t="shared" si="1866"/>
        <v>0</v>
      </c>
      <c r="I5211" s="2429">
        <v>44596</v>
      </c>
      <c r="J5211" s="2429" t="s">
        <v>334</v>
      </c>
      <c r="K5211" s="2429"/>
      <c r="L5211" s="105">
        <v>61</v>
      </c>
      <c r="M5211" s="2429">
        <v>44596</v>
      </c>
      <c r="N5211" s="105"/>
      <c r="O5211" s="105"/>
      <c r="P5211" s="105"/>
      <c r="Q5211" s="105"/>
      <c r="R5211" s="105"/>
      <c r="S5211" s="105"/>
      <c r="T5211" s="105"/>
      <c r="U5211" s="105"/>
      <c r="V5211" s="105"/>
      <c r="W5211" s="105"/>
      <c r="X5211" s="105"/>
      <c r="Y5211" s="105"/>
      <c r="Z5211" s="105"/>
      <c r="AA5211" s="105"/>
      <c r="AB5211" s="105"/>
      <c r="AC5211" s="1507">
        <f t="shared" si="1862"/>
        <v>9000</v>
      </c>
      <c r="AD5211" s="1508">
        <f t="shared" si="1863"/>
        <v>736285.32</v>
      </c>
      <c r="AE5211" s="88" t="s">
        <v>3042</v>
      </c>
      <c r="AF5211" s="14">
        <f t="shared" si="1864"/>
        <v>0</v>
      </c>
      <c r="AG5211" s="14" t="e">
        <f t="shared" si="1865"/>
        <v>#DIV/0!</v>
      </c>
      <c r="AH5211" s="88" t="s">
        <v>3042</v>
      </c>
      <c r="AI5211" s="88" t="s">
        <v>3042</v>
      </c>
      <c r="AJ5211" s="2426"/>
    </row>
    <row r="5212" spans="1:36" ht="15.75">
      <c r="A5212" s="1551">
        <v>2</v>
      </c>
      <c r="B5212" s="2457" t="s">
        <v>2933</v>
      </c>
      <c r="C5212" s="1553" t="s">
        <v>181</v>
      </c>
      <c r="D5212" s="2458">
        <v>48.39</v>
      </c>
      <c r="E5212" s="1553">
        <v>3145</v>
      </c>
      <c r="F5212" s="1553">
        <f t="shared" si="1861"/>
        <v>152186.54999999999</v>
      </c>
      <c r="G5212" s="1553"/>
      <c r="H5212" s="2459">
        <f t="shared" si="1866"/>
        <v>0</v>
      </c>
      <c r="I5212" s="1558">
        <v>44686</v>
      </c>
      <c r="J5212" s="1558">
        <v>45170</v>
      </c>
      <c r="K5212" s="1553"/>
      <c r="L5212" s="1553"/>
      <c r="M5212" s="1553"/>
      <c r="N5212" s="1553">
        <v>380</v>
      </c>
      <c r="O5212" s="1553">
        <v>1145</v>
      </c>
      <c r="P5212" s="1553">
        <v>610</v>
      </c>
      <c r="Q5212" s="1553"/>
      <c r="R5212" s="1553"/>
      <c r="S5212" s="1553"/>
      <c r="T5212" s="1553"/>
      <c r="U5212" s="1553"/>
      <c r="V5212" s="1553"/>
      <c r="W5212" s="1553"/>
      <c r="X5212" s="1553"/>
      <c r="Y5212" s="1553"/>
      <c r="Z5212" s="1553"/>
      <c r="AA5212" s="1553"/>
      <c r="AB5212" s="1553"/>
      <c r="AC5212" s="1507">
        <f t="shared" si="1862"/>
        <v>1010</v>
      </c>
      <c r="AD5212" s="1508">
        <f t="shared" si="1863"/>
        <v>48873.9</v>
      </c>
      <c r="AE5212" s="14">
        <f t="shared" ref="AE5212:AE5220" si="1867">(J5212-"01.04.2023")/30</f>
        <v>5.0999999999999996</v>
      </c>
      <c r="AF5212" s="14">
        <f t="shared" si="1864"/>
        <v>711.66666666666663</v>
      </c>
      <c r="AG5212" s="14">
        <f t="shared" si="1865"/>
        <v>1.4192037470725996</v>
      </c>
      <c r="AH5212" s="14">
        <f t="shared" ref="AH5212:AH5220" si="1868">AG5212-AE5212</f>
        <v>-3.6807962529273999</v>
      </c>
      <c r="AI5212" s="14">
        <f t="shared" ref="AI5212:AI5220" si="1869">AC5212-(AE5212*AF5212)</f>
        <v>-2619.4999999999995</v>
      </c>
      <c r="AJ5212" s="2426"/>
    </row>
    <row r="5213" spans="1:36" ht="15.75">
      <c r="A5213" s="1551"/>
      <c r="B5213" s="2460" t="s">
        <v>2933</v>
      </c>
      <c r="C5213" s="2461" t="s">
        <v>181</v>
      </c>
      <c r="D5213" s="2458">
        <v>48.95</v>
      </c>
      <c r="E5213" s="2461">
        <v>3200</v>
      </c>
      <c r="F5213" s="2461">
        <f t="shared" si="1861"/>
        <v>156640</v>
      </c>
      <c r="G5213" s="1553"/>
      <c r="H5213" s="2459">
        <f t="shared" si="1866"/>
        <v>0</v>
      </c>
      <c r="I5213" s="1558">
        <v>44686</v>
      </c>
      <c r="J5213" s="1558">
        <v>45170</v>
      </c>
      <c r="K5213" s="1553"/>
      <c r="L5213" s="1553"/>
      <c r="M5213" s="1553"/>
      <c r="N5213" s="1553">
        <v>50</v>
      </c>
      <c r="O5213" s="1553">
        <v>280</v>
      </c>
      <c r="P5213" s="1553">
        <v>1290</v>
      </c>
      <c r="Q5213" s="1553"/>
      <c r="R5213" s="1553"/>
      <c r="S5213" s="1553"/>
      <c r="T5213" s="1553"/>
      <c r="U5213" s="1553"/>
      <c r="V5213" s="1553"/>
      <c r="W5213" s="1553"/>
      <c r="X5213" s="1553"/>
      <c r="Y5213" s="1553"/>
      <c r="Z5213" s="1553"/>
      <c r="AA5213" s="1553"/>
      <c r="AB5213" s="1553"/>
      <c r="AC5213" s="1507">
        <f t="shared" si="1862"/>
        <v>1580</v>
      </c>
      <c r="AD5213" s="1508">
        <f t="shared" si="1863"/>
        <v>77341</v>
      </c>
      <c r="AE5213" s="14">
        <f t="shared" si="1867"/>
        <v>5.0999999999999996</v>
      </c>
      <c r="AF5213" s="14">
        <f t="shared" si="1864"/>
        <v>540</v>
      </c>
      <c r="AG5213" s="14">
        <f t="shared" si="1865"/>
        <v>2.925925925925926</v>
      </c>
      <c r="AH5213" s="14">
        <f t="shared" si="1868"/>
        <v>-2.1740740740740736</v>
      </c>
      <c r="AI5213" s="14">
        <f t="shared" si="1869"/>
        <v>-1174</v>
      </c>
      <c r="AJ5213" s="2426"/>
    </row>
    <row r="5214" spans="1:36" ht="15.75">
      <c r="A5214" s="1551"/>
      <c r="B5214" s="2462" t="s">
        <v>3049</v>
      </c>
      <c r="C5214" s="2461" t="s">
        <v>181</v>
      </c>
      <c r="D5214" s="2463">
        <v>105.35</v>
      </c>
      <c r="E5214" s="2461">
        <v>2595</v>
      </c>
      <c r="F5214" s="2461">
        <f t="shared" si="1861"/>
        <v>273383.25</v>
      </c>
      <c r="G5214" s="2461"/>
      <c r="H5214" s="2464">
        <f t="shared" si="1866"/>
        <v>0</v>
      </c>
      <c r="I5214" s="2465">
        <v>44686</v>
      </c>
      <c r="J5214" s="2465">
        <v>45413</v>
      </c>
      <c r="K5214" s="1553"/>
      <c r="L5214" s="1553"/>
      <c r="M5214" s="1553"/>
      <c r="N5214" s="1553"/>
      <c r="O5214" s="1553"/>
      <c r="P5214" s="1553"/>
      <c r="Q5214" s="1553"/>
      <c r="R5214" s="1553"/>
      <c r="S5214" s="1553"/>
      <c r="T5214" s="1553"/>
      <c r="U5214" s="1553"/>
      <c r="V5214" s="1553"/>
      <c r="W5214" s="1553"/>
      <c r="X5214" s="1553"/>
      <c r="Y5214" s="1553"/>
      <c r="Z5214" s="1553"/>
      <c r="AA5214" s="1553"/>
      <c r="AB5214" s="1553"/>
      <c r="AC5214" s="1507">
        <f t="shared" si="1862"/>
        <v>2595</v>
      </c>
      <c r="AD5214" s="1508">
        <f t="shared" si="1863"/>
        <v>273383.25</v>
      </c>
      <c r="AE5214" s="14">
        <f t="shared" si="1867"/>
        <v>13.2</v>
      </c>
      <c r="AF5214" s="14">
        <f t="shared" si="1864"/>
        <v>0</v>
      </c>
      <c r="AG5214" s="14" t="e">
        <f t="shared" si="1865"/>
        <v>#DIV/0!</v>
      </c>
      <c r="AH5214" s="14" t="e">
        <f t="shared" si="1868"/>
        <v>#DIV/0!</v>
      </c>
      <c r="AI5214" s="14">
        <f t="shared" si="1869"/>
        <v>2595</v>
      </c>
      <c r="AJ5214" s="2426"/>
    </row>
    <row r="5215" spans="1:36" ht="15.75">
      <c r="A5215" s="2466"/>
      <c r="B5215" s="2457" t="s">
        <v>8903</v>
      </c>
      <c r="C5215" s="1553" t="s">
        <v>66</v>
      </c>
      <c r="D5215" s="2467">
        <v>1</v>
      </c>
      <c r="E5215" s="1553"/>
      <c r="F5215" s="1553"/>
      <c r="G5215" s="2468">
        <v>4000</v>
      </c>
      <c r="H5215" s="2459">
        <f t="shared" si="1866"/>
        <v>4000</v>
      </c>
      <c r="I5215" s="1558">
        <v>44960</v>
      </c>
      <c r="J5215" s="1558"/>
      <c r="K5215" s="1553"/>
      <c r="L5215" s="1553"/>
      <c r="M5215" s="1553"/>
      <c r="N5215" s="1553"/>
      <c r="O5215" s="1553"/>
      <c r="P5215" s="1553"/>
      <c r="Q5215" s="1553"/>
      <c r="R5215" s="1553"/>
      <c r="S5215" s="1553"/>
      <c r="T5215" s="1553"/>
      <c r="U5215" s="1553"/>
      <c r="V5215" s="1553"/>
      <c r="W5215" s="1553"/>
      <c r="X5215" s="1553"/>
      <c r="Y5215" s="1553"/>
      <c r="Z5215" s="1553"/>
      <c r="AA5215" s="1553"/>
      <c r="AB5215" s="1553"/>
      <c r="AC5215" s="1507">
        <f t="shared" si="1862"/>
        <v>4000</v>
      </c>
      <c r="AD5215" s="1508">
        <f t="shared" si="1863"/>
        <v>4000</v>
      </c>
      <c r="AE5215" s="14">
        <f t="shared" si="1867"/>
        <v>-1500.5666666666666</v>
      </c>
      <c r="AF5215" s="14">
        <f t="shared" si="1864"/>
        <v>0</v>
      </c>
      <c r="AG5215" s="14" t="e">
        <f t="shared" si="1865"/>
        <v>#DIV/0!</v>
      </c>
      <c r="AH5215" s="14" t="e">
        <f t="shared" si="1868"/>
        <v>#DIV/0!</v>
      </c>
      <c r="AI5215" s="14">
        <f t="shared" si="1869"/>
        <v>4000</v>
      </c>
      <c r="AJ5215" s="2426"/>
    </row>
    <row r="5216" spans="1:36" ht="15.75">
      <c r="A5216" s="2466"/>
      <c r="B5216" s="2457" t="s">
        <v>8904</v>
      </c>
      <c r="C5216" s="1553" t="s">
        <v>66</v>
      </c>
      <c r="D5216" s="2467">
        <v>1</v>
      </c>
      <c r="E5216" s="1553"/>
      <c r="F5216" s="1553"/>
      <c r="G5216" s="2469">
        <v>160</v>
      </c>
      <c r="H5216" s="2459">
        <f t="shared" si="1866"/>
        <v>160</v>
      </c>
      <c r="I5216" s="1558">
        <v>44960</v>
      </c>
      <c r="J5216" s="1558"/>
      <c r="K5216" s="1553"/>
      <c r="L5216" s="1553"/>
      <c r="M5216" s="1553"/>
      <c r="N5216" s="1553"/>
      <c r="O5216" s="1553"/>
      <c r="P5216" s="1553"/>
      <c r="Q5216" s="1553"/>
      <c r="R5216" s="1553"/>
      <c r="S5216" s="1553"/>
      <c r="T5216" s="1553"/>
      <c r="U5216" s="1553"/>
      <c r="V5216" s="1553"/>
      <c r="W5216" s="1553"/>
      <c r="X5216" s="1553"/>
      <c r="Y5216" s="1553"/>
      <c r="Z5216" s="1553"/>
      <c r="AA5216" s="1553"/>
      <c r="AB5216" s="1553"/>
      <c r="AC5216" s="1507">
        <f t="shared" si="1862"/>
        <v>160</v>
      </c>
      <c r="AD5216" s="1508">
        <f t="shared" si="1863"/>
        <v>160</v>
      </c>
      <c r="AE5216" s="14">
        <f t="shared" si="1867"/>
        <v>-1500.5666666666666</v>
      </c>
      <c r="AF5216" s="14">
        <f t="shared" si="1864"/>
        <v>0</v>
      </c>
      <c r="AG5216" s="14" t="e">
        <f t="shared" si="1865"/>
        <v>#DIV/0!</v>
      </c>
      <c r="AH5216" s="14" t="e">
        <f t="shared" si="1868"/>
        <v>#DIV/0!</v>
      </c>
      <c r="AI5216" s="14">
        <f t="shared" si="1869"/>
        <v>160</v>
      </c>
      <c r="AJ5216" s="2426"/>
    </row>
    <row r="5217" spans="1:36" ht="15.75">
      <c r="A5217" s="2466"/>
      <c r="B5217" s="2457" t="s">
        <v>8904</v>
      </c>
      <c r="C5217" s="1553" t="s">
        <v>66</v>
      </c>
      <c r="D5217" s="2467">
        <v>1</v>
      </c>
      <c r="E5217" s="1553"/>
      <c r="F5217" s="1553"/>
      <c r="G5217" s="2469">
        <v>160</v>
      </c>
      <c r="H5217" s="2459">
        <f t="shared" si="1866"/>
        <v>160</v>
      </c>
      <c r="I5217" s="1558">
        <v>44960</v>
      </c>
      <c r="J5217" s="1558"/>
      <c r="K5217" s="1553"/>
      <c r="L5217" s="1553"/>
      <c r="M5217" s="1553"/>
      <c r="N5217" s="1553"/>
      <c r="O5217" s="1553"/>
      <c r="P5217" s="1553"/>
      <c r="Q5217" s="1553"/>
      <c r="R5217" s="1553"/>
      <c r="S5217" s="1553"/>
      <c r="T5217" s="1553"/>
      <c r="U5217" s="1553"/>
      <c r="V5217" s="1553"/>
      <c r="W5217" s="1553"/>
      <c r="X5217" s="1553"/>
      <c r="Y5217" s="1553"/>
      <c r="Z5217" s="1553"/>
      <c r="AA5217" s="1553"/>
      <c r="AB5217" s="1553"/>
      <c r="AC5217" s="1507">
        <f t="shared" si="1862"/>
        <v>160</v>
      </c>
      <c r="AD5217" s="1508">
        <f t="shared" si="1863"/>
        <v>160</v>
      </c>
      <c r="AE5217" s="14">
        <f t="shared" si="1867"/>
        <v>-1500.5666666666666</v>
      </c>
      <c r="AF5217" s="14">
        <f t="shared" si="1864"/>
        <v>0</v>
      </c>
      <c r="AG5217" s="14" t="e">
        <f t="shared" si="1865"/>
        <v>#DIV/0!</v>
      </c>
      <c r="AH5217" s="14" t="e">
        <f t="shared" si="1868"/>
        <v>#DIV/0!</v>
      </c>
      <c r="AI5217" s="14">
        <f t="shared" si="1869"/>
        <v>160</v>
      </c>
      <c r="AJ5217" s="2426"/>
    </row>
    <row r="5218" spans="1:36" ht="51" customHeight="1">
      <c r="A5218" s="2466"/>
      <c r="B5218" s="2460" t="s">
        <v>8905</v>
      </c>
      <c r="C5218" s="1553" t="s">
        <v>66</v>
      </c>
      <c r="D5218" s="2467">
        <v>1</v>
      </c>
      <c r="E5218" s="1553"/>
      <c r="F5218" s="1553"/>
      <c r="G5218" s="2470">
        <v>720</v>
      </c>
      <c r="H5218" s="2459">
        <f t="shared" si="1866"/>
        <v>720</v>
      </c>
      <c r="I5218" s="1558">
        <v>44960</v>
      </c>
      <c r="J5218" s="1558"/>
      <c r="K5218" s="1553"/>
      <c r="L5218" s="1553"/>
      <c r="M5218" s="1553"/>
      <c r="N5218" s="1553"/>
      <c r="O5218" s="1553"/>
      <c r="P5218" s="1553"/>
      <c r="Q5218" s="1553"/>
      <c r="R5218" s="1553"/>
      <c r="S5218" s="1553"/>
      <c r="T5218" s="1553"/>
      <c r="U5218" s="1553"/>
      <c r="V5218" s="1553"/>
      <c r="W5218" s="1553"/>
      <c r="X5218" s="1553"/>
      <c r="Y5218" s="1553"/>
      <c r="Z5218" s="1553"/>
      <c r="AA5218" s="1553"/>
      <c r="AB5218" s="1553"/>
      <c r="AC5218" s="1507">
        <f t="shared" si="1862"/>
        <v>720</v>
      </c>
      <c r="AD5218" s="1508">
        <f t="shared" si="1863"/>
        <v>720</v>
      </c>
      <c r="AE5218" s="14">
        <f t="shared" si="1867"/>
        <v>-1500.5666666666666</v>
      </c>
      <c r="AF5218" s="14">
        <f t="shared" si="1864"/>
        <v>0</v>
      </c>
      <c r="AG5218" s="14" t="e">
        <f t="shared" si="1865"/>
        <v>#DIV/0!</v>
      </c>
      <c r="AH5218" s="14" t="e">
        <f t="shared" si="1868"/>
        <v>#DIV/0!</v>
      </c>
      <c r="AI5218" s="14">
        <f t="shared" si="1869"/>
        <v>720</v>
      </c>
      <c r="AJ5218" s="2426"/>
    </row>
    <row r="5219" spans="1:36" ht="15.75">
      <c r="A5219" s="2466"/>
      <c r="B5219" s="2457" t="s">
        <v>8906</v>
      </c>
      <c r="C5219" s="1553" t="s">
        <v>66</v>
      </c>
      <c r="D5219" s="2467">
        <v>1</v>
      </c>
      <c r="E5219" s="1553"/>
      <c r="F5219" s="1553"/>
      <c r="G5219" s="2470">
        <v>3600</v>
      </c>
      <c r="H5219" s="2459">
        <f t="shared" si="1866"/>
        <v>3600</v>
      </c>
      <c r="I5219" s="2425">
        <v>44977</v>
      </c>
      <c r="J5219" s="1558"/>
      <c r="K5219" s="1553"/>
      <c r="L5219" s="1553"/>
      <c r="M5219" s="1553"/>
      <c r="N5219" s="1553"/>
      <c r="O5219" s="1553"/>
      <c r="P5219" s="1553"/>
      <c r="Q5219" s="1553"/>
      <c r="R5219" s="1553"/>
      <c r="S5219" s="1553"/>
      <c r="T5219" s="1553"/>
      <c r="U5219" s="1553"/>
      <c r="V5219" s="1553"/>
      <c r="W5219" s="1553"/>
      <c r="X5219" s="1553"/>
      <c r="Y5219" s="1553"/>
      <c r="Z5219" s="1553"/>
      <c r="AA5219" s="1553"/>
      <c r="AB5219" s="1553"/>
      <c r="AC5219" s="1507">
        <f t="shared" si="1862"/>
        <v>3600</v>
      </c>
      <c r="AD5219" s="1508">
        <f t="shared" si="1863"/>
        <v>3600</v>
      </c>
      <c r="AE5219" s="14">
        <f t="shared" si="1867"/>
        <v>-1500.5666666666666</v>
      </c>
      <c r="AF5219" s="14">
        <f t="shared" si="1864"/>
        <v>0</v>
      </c>
      <c r="AG5219" s="14" t="e">
        <f t="shared" si="1865"/>
        <v>#DIV/0!</v>
      </c>
      <c r="AH5219" s="14" t="e">
        <f t="shared" si="1868"/>
        <v>#DIV/0!</v>
      </c>
      <c r="AI5219" s="14">
        <f t="shared" si="1869"/>
        <v>3600</v>
      </c>
      <c r="AJ5219" s="2426"/>
    </row>
    <row r="5220" spans="1:36" ht="30">
      <c r="A5220" s="2466"/>
      <c r="B5220" s="2457" t="s">
        <v>8907</v>
      </c>
      <c r="C5220" s="1553" t="s">
        <v>66</v>
      </c>
      <c r="D5220" s="2467">
        <v>1</v>
      </c>
      <c r="E5220" s="1553"/>
      <c r="F5220" s="1553"/>
      <c r="G5220" s="2470">
        <v>2400</v>
      </c>
      <c r="H5220" s="2459">
        <f t="shared" si="1866"/>
        <v>2400</v>
      </c>
      <c r="I5220" s="2425">
        <v>44977</v>
      </c>
      <c r="J5220" s="1558"/>
      <c r="K5220" s="1553"/>
      <c r="L5220" s="1553"/>
      <c r="M5220" s="1553"/>
      <c r="N5220" s="1553"/>
      <c r="O5220" s="1553"/>
      <c r="P5220" s="1553"/>
      <c r="Q5220" s="1553"/>
      <c r="R5220" s="1553"/>
      <c r="S5220" s="1553"/>
      <c r="T5220" s="1553"/>
      <c r="U5220" s="1553"/>
      <c r="V5220" s="1553"/>
      <c r="W5220" s="1553"/>
      <c r="X5220" s="1553"/>
      <c r="Y5220" s="1553"/>
      <c r="Z5220" s="1553"/>
      <c r="AA5220" s="1553"/>
      <c r="AB5220" s="1553"/>
      <c r="AC5220" s="1507">
        <f t="shared" si="1862"/>
        <v>2400</v>
      </c>
      <c r="AD5220" s="1508">
        <f t="shared" si="1863"/>
        <v>2400</v>
      </c>
      <c r="AE5220" s="14">
        <f t="shared" si="1867"/>
        <v>-1500.5666666666666</v>
      </c>
      <c r="AF5220" s="14">
        <f t="shared" si="1864"/>
        <v>0</v>
      </c>
      <c r="AG5220" s="14" t="e">
        <f t="shared" si="1865"/>
        <v>#DIV/0!</v>
      </c>
      <c r="AH5220" s="14" t="e">
        <f t="shared" si="1868"/>
        <v>#DIV/0!</v>
      </c>
      <c r="AI5220" s="14">
        <f t="shared" si="1869"/>
        <v>2400</v>
      </c>
      <c r="AJ5220" s="2426"/>
    </row>
    <row r="5221" spans="1:36" ht="15.75">
      <c r="A5221" s="2466"/>
      <c r="B5221" s="2449" t="s">
        <v>8908</v>
      </c>
      <c r="C5221" s="1553"/>
      <c r="D5221" s="2467"/>
      <c r="E5221" s="1553"/>
      <c r="F5221" s="1553"/>
      <c r="G5221" s="1553"/>
      <c r="H5221" s="2459"/>
      <c r="I5221" s="1558"/>
      <c r="J5221" s="1558"/>
      <c r="K5221" s="1553"/>
      <c r="L5221" s="1553"/>
      <c r="M5221" s="1553"/>
      <c r="N5221" s="1553"/>
      <c r="O5221" s="1553"/>
      <c r="P5221" s="1553"/>
      <c r="Q5221" s="1553"/>
      <c r="R5221" s="1553"/>
      <c r="S5221" s="1553"/>
      <c r="T5221" s="1553"/>
      <c r="U5221" s="1553"/>
      <c r="V5221" s="1553"/>
      <c r="W5221" s="1553"/>
      <c r="X5221" s="1553"/>
      <c r="Y5221" s="1553"/>
      <c r="Z5221" s="1553"/>
      <c r="AA5221" s="1553"/>
      <c r="AB5221" s="1553"/>
      <c r="AC5221" s="1507"/>
      <c r="AD5221" s="1508"/>
      <c r="AE5221" s="14"/>
      <c r="AF5221" s="14"/>
      <c r="AG5221" s="14"/>
      <c r="AH5221" s="14"/>
      <c r="AI5221" s="14"/>
      <c r="AJ5221" s="2426"/>
    </row>
    <row r="5222" spans="1:36" ht="15.75">
      <c r="A5222" s="2466"/>
      <c r="B5222" s="2457" t="s">
        <v>8909</v>
      </c>
      <c r="C5222" s="1553" t="s">
        <v>143</v>
      </c>
      <c r="D5222" s="2467">
        <v>1</v>
      </c>
      <c r="E5222" s="1553"/>
      <c r="F5222" s="1553"/>
      <c r="G5222" s="1553">
        <v>12</v>
      </c>
      <c r="H5222" s="2459">
        <f>D5222*G5222</f>
        <v>12</v>
      </c>
      <c r="I5222" s="1558">
        <v>44960</v>
      </c>
      <c r="J5222" s="1558"/>
      <c r="K5222" s="1553"/>
      <c r="L5222" s="1553"/>
      <c r="M5222" s="1553"/>
      <c r="N5222" s="1553"/>
      <c r="O5222" s="1553"/>
      <c r="P5222" s="1553"/>
      <c r="Q5222" s="1553"/>
      <c r="R5222" s="1553"/>
      <c r="S5222" s="1553"/>
      <c r="T5222" s="1553"/>
      <c r="U5222" s="1553"/>
      <c r="V5222" s="1553"/>
      <c r="W5222" s="1553"/>
      <c r="X5222" s="1553"/>
      <c r="Y5222" s="1553"/>
      <c r="Z5222" s="1553"/>
      <c r="AA5222" s="1553"/>
      <c r="AB5222" s="1553"/>
      <c r="AC5222" s="1507">
        <f t="shared" ref="AC5222:AC5227" si="1870">E5222+G5222-N5222-O5222-AA5222-P5222-Q5222-R5222-S5222-T5222-U5222-V5222-W5222-X5222-Y5222</f>
        <v>12</v>
      </c>
      <c r="AD5222" s="1508">
        <f t="shared" ref="AD5222:AD5227" si="1871">D5222*AC5222</f>
        <v>12</v>
      </c>
      <c r="AE5222" s="14">
        <f>(J5222-"01.04.2023")/30</f>
        <v>-1500.5666666666666</v>
      </c>
      <c r="AF5222" s="14">
        <f t="shared" ref="AF5222:AF5227" si="1872">(N5222+O5222+P5222+Q5222+R5222+S5222+T5222+U5222+V5222+W5222+X5222+Y5222)/3</f>
        <v>0</v>
      </c>
      <c r="AG5222" s="14" t="e">
        <f t="shared" ref="AG5222:AG5227" si="1873">AC5222/AF5222</f>
        <v>#DIV/0!</v>
      </c>
      <c r="AH5222" s="14" t="e">
        <f>AG5222-AE5222</f>
        <v>#DIV/0!</v>
      </c>
      <c r="AI5222" s="14">
        <f>AC5222-(AE5222*AF5222)</f>
        <v>12</v>
      </c>
      <c r="AJ5222" s="2426"/>
    </row>
    <row r="5223" spans="1:36" ht="15.75">
      <c r="A5223" s="2466"/>
      <c r="B5223" s="2460" t="s">
        <v>8910</v>
      </c>
      <c r="C5223" s="2461" t="s">
        <v>66</v>
      </c>
      <c r="D5223" s="2467">
        <v>1</v>
      </c>
      <c r="E5223" s="1553"/>
      <c r="F5223" s="1553"/>
      <c r="G5223" s="1553">
        <v>1175</v>
      </c>
      <c r="H5223" s="2459">
        <f>D5223*G5223</f>
        <v>1175</v>
      </c>
      <c r="I5223" s="1558">
        <v>44960</v>
      </c>
      <c r="J5223" s="1558"/>
      <c r="K5223" s="1553"/>
      <c r="L5223" s="1553"/>
      <c r="M5223" s="1553"/>
      <c r="N5223" s="1553"/>
      <c r="O5223" s="1553"/>
      <c r="P5223" s="1553"/>
      <c r="Q5223" s="1553"/>
      <c r="R5223" s="1553"/>
      <c r="S5223" s="1553"/>
      <c r="T5223" s="1553"/>
      <c r="U5223" s="1553"/>
      <c r="V5223" s="1553"/>
      <c r="W5223" s="1553"/>
      <c r="X5223" s="1553"/>
      <c r="Y5223" s="1553"/>
      <c r="Z5223" s="1553"/>
      <c r="AA5223" s="1553"/>
      <c r="AB5223" s="1553"/>
      <c r="AC5223" s="1507">
        <f t="shared" si="1870"/>
        <v>1175</v>
      </c>
      <c r="AD5223" s="1508">
        <f t="shared" si="1871"/>
        <v>1175</v>
      </c>
      <c r="AE5223" s="14">
        <f>(J5223-"01.04.2023")/30</f>
        <v>-1500.5666666666666</v>
      </c>
      <c r="AF5223" s="14">
        <f t="shared" si="1872"/>
        <v>0</v>
      </c>
      <c r="AG5223" s="14" t="e">
        <f t="shared" si="1873"/>
        <v>#DIV/0!</v>
      </c>
      <c r="AH5223" s="14" t="e">
        <f>AG5223-AE5223</f>
        <v>#DIV/0!</v>
      </c>
      <c r="AI5223" s="14">
        <f>AC5223-(AE5223*AF5223)</f>
        <v>1175</v>
      </c>
      <c r="AJ5223" s="2426"/>
    </row>
    <row r="5224" spans="1:36" ht="15.75">
      <c r="A5224" s="2466"/>
      <c r="B5224" s="2449" t="s">
        <v>4535</v>
      </c>
      <c r="C5224" s="1553" t="s">
        <v>66</v>
      </c>
      <c r="D5224" s="2471">
        <v>0.4</v>
      </c>
      <c r="E5224" s="1553">
        <v>5730</v>
      </c>
      <c r="F5224" s="1553">
        <f>E5224*D5224</f>
        <v>2292</v>
      </c>
      <c r="G5224" s="1553"/>
      <c r="H5224" s="2459">
        <f>G5224*D5224</f>
        <v>0</v>
      </c>
      <c r="I5224" s="1558">
        <v>44781</v>
      </c>
      <c r="J5224" s="2429" t="s">
        <v>334</v>
      </c>
      <c r="K5224" s="1553"/>
      <c r="L5224" s="1553"/>
      <c r="M5224" s="1553"/>
      <c r="N5224" s="1553">
        <v>1350</v>
      </c>
      <c r="O5224" s="1553">
        <v>650</v>
      </c>
      <c r="P5224" s="1553">
        <v>1670</v>
      </c>
      <c r="Q5224" s="1553"/>
      <c r="R5224" s="1553"/>
      <c r="S5224" s="1553"/>
      <c r="T5224" s="1553"/>
      <c r="U5224" s="1553"/>
      <c r="V5224" s="1553"/>
      <c r="W5224" s="1553"/>
      <c r="X5224" s="1553"/>
      <c r="Y5224" s="1553"/>
      <c r="Z5224" s="1553"/>
      <c r="AA5224" s="1553"/>
      <c r="AB5224" s="1553"/>
      <c r="AC5224" s="1507">
        <f t="shared" si="1870"/>
        <v>2060</v>
      </c>
      <c r="AD5224" s="1508">
        <f t="shared" si="1871"/>
        <v>824</v>
      </c>
      <c r="AE5224" s="88" t="s">
        <v>3042</v>
      </c>
      <c r="AF5224" s="14">
        <f t="shared" si="1872"/>
        <v>1223.3333333333333</v>
      </c>
      <c r="AG5224" s="14">
        <f t="shared" si="1873"/>
        <v>1.6839237057220708</v>
      </c>
      <c r="AH5224" s="88" t="s">
        <v>3042</v>
      </c>
      <c r="AI5224" s="88" t="s">
        <v>3042</v>
      </c>
      <c r="AJ5224" s="2426"/>
    </row>
    <row r="5225" spans="1:36" ht="15.75">
      <c r="A5225" s="2466"/>
      <c r="B5225" s="2449" t="s">
        <v>4010</v>
      </c>
      <c r="C5225" s="1553" t="s">
        <v>66</v>
      </c>
      <c r="D5225" s="2471">
        <v>0.65</v>
      </c>
      <c r="E5225" s="1553">
        <v>7025</v>
      </c>
      <c r="F5225" s="1553">
        <f>E5225*D5225</f>
        <v>4566.25</v>
      </c>
      <c r="G5225" s="1553"/>
      <c r="H5225" s="2459">
        <f>G5225*D5225</f>
        <v>0</v>
      </c>
      <c r="I5225" s="1558">
        <v>44781</v>
      </c>
      <c r="J5225" s="2429" t="s">
        <v>334</v>
      </c>
      <c r="K5225" s="1553"/>
      <c r="L5225" s="1553"/>
      <c r="M5225" s="1553"/>
      <c r="N5225" s="1553">
        <v>1539</v>
      </c>
      <c r="O5225" s="1553">
        <v>1001</v>
      </c>
      <c r="P5225" s="1553">
        <v>2144</v>
      </c>
      <c r="Q5225" s="1553"/>
      <c r="R5225" s="1553"/>
      <c r="S5225" s="1553"/>
      <c r="T5225" s="1553"/>
      <c r="U5225" s="1553"/>
      <c r="V5225" s="1553"/>
      <c r="W5225" s="1553"/>
      <c r="X5225" s="1553"/>
      <c r="Y5225" s="1553"/>
      <c r="Z5225" s="1553"/>
      <c r="AA5225" s="1553"/>
      <c r="AB5225" s="1553"/>
      <c r="AC5225" s="1507">
        <f t="shared" si="1870"/>
        <v>2341</v>
      </c>
      <c r="AD5225" s="1508">
        <f t="shared" si="1871"/>
        <v>1521.65</v>
      </c>
      <c r="AE5225" s="88" t="s">
        <v>3042</v>
      </c>
      <c r="AF5225" s="14">
        <f t="shared" si="1872"/>
        <v>1561.3333333333333</v>
      </c>
      <c r="AG5225" s="14">
        <f t="shared" si="1873"/>
        <v>1.4993595217762596</v>
      </c>
      <c r="AH5225" s="88" t="s">
        <v>3042</v>
      </c>
      <c r="AI5225" s="88" t="s">
        <v>3042</v>
      </c>
      <c r="AJ5225" s="2426"/>
    </row>
    <row r="5226" spans="1:36" ht="15.75">
      <c r="A5226" s="2466"/>
      <c r="B5226" s="2449" t="s">
        <v>4010</v>
      </c>
      <c r="C5226" s="1553" t="s">
        <v>66</v>
      </c>
      <c r="D5226" s="2471">
        <v>0.65</v>
      </c>
      <c r="E5226" s="1553"/>
      <c r="F5226" s="1553"/>
      <c r="G5226" s="1553">
        <v>20000</v>
      </c>
      <c r="H5226" s="2459">
        <f>G5226*D5226</f>
        <v>13000</v>
      </c>
      <c r="I5226" s="1558">
        <v>44944</v>
      </c>
      <c r="J5226" s="2429"/>
      <c r="K5226" s="1553"/>
      <c r="L5226" s="1553"/>
      <c r="M5226" s="1553"/>
      <c r="N5226" s="1553"/>
      <c r="O5226" s="1553"/>
      <c r="P5226" s="1553"/>
      <c r="Q5226" s="1553"/>
      <c r="R5226" s="1553"/>
      <c r="S5226" s="1553"/>
      <c r="T5226" s="1553"/>
      <c r="U5226" s="1553"/>
      <c r="V5226" s="1553"/>
      <c r="W5226" s="1553"/>
      <c r="X5226" s="1553"/>
      <c r="Y5226" s="1553"/>
      <c r="Z5226" s="1553"/>
      <c r="AA5226" s="1553"/>
      <c r="AB5226" s="1553"/>
      <c r="AC5226" s="1507">
        <f t="shared" si="1870"/>
        <v>20000</v>
      </c>
      <c r="AD5226" s="1508">
        <f t="shared" si="1871"/>
        <v>13000</v>
      </c>
      <c r="AE5226" s="14">
        <f>(J5226-"01.04.2023")/30</f>
        <v>-1500.5666666666666</v>
      </c>
      <c r="AF5226" s="14">
        <f t="shared" si="1872"/>
        <v>0</v>
      </c>
      <c r="AG5226" s="14" t="e">
        <f t="shared" si="1873"/>
        <v>#DIV/0!</v>
      </c>
      <c r="AH5226" s="14" t="e">
        <f>AG5226-AE5226</f>
        <v>#DIV/0!</v>
      </c>
      <c r="AI5226" s="14">
        <f>AC5226-(AE5226*AF5226)</f>
        <v>20000</v>
      </c>
      <c r="AJ5226" s="2426"/>
    </row>
    <row r="5227" spans="1:36" ht="30">
      <c r="A5227" s="2473"/>
      <c r="B5227" s="1556" t="s">
        <v>7043</v>
      </c>
      <c r="C5227" s="2474" t="s">
        <v>65</v>
      </c>
      <c r="D5227" s="2475">
        <v>4.1139599999999996</v>
      </c>
      <c r="E5227" s="2475">
        <v>1079</v>
      </c>
      <c r="F5227" s="2461">
        <f>E5227*D5227</f>
        <v>4438.9628399999992</v>
      </c>
      <c r="G5227" s="2476"/>
      <c r="H5227" s="2477">
        <f>G5227*D5227</f>
        <v>0</v>
      </c>
      <c r="I5227" s="2478">
        <v>44911</v>
      </c>
      <c r="J5227" s="2478">
        <v>45777</v>
      </c>
      <c r="K5227" s="2478"/>
      <c r="L5227" s="2475"/>
      <c r="M5227" s="2475"/>
      <c r="N5227" s="2475">
        <v>51</v>
      </c>
      <c r="O5227" s="2475">
        <v>72</v>
      </c>
      <c r="P5227" s="2475">
        <v>70</v>
      </c>
      <c r="Q5227" s="2475"/>
      <c r="R5227" s="2475"/>
      <c r="S5227" s="2475"/>
      <c r="T5227" s="2475"/>
      <c r="U5227" s="2475"/>
      <c r="V5227" s="2475"/>
      <c r="W5227" s="2475"/>
      <c r="X5227" s="2475"/>
      <c r="Y5227" s="2475"/>
      <c r="Z5227" s="2475"/>
      <c r="AA5227" s="2475"/>
      <c r="AB5227" s="2475"/>
      <c r="AC5227" s="1507">
        <f t="shared" si="1870"/>
        <v>886</v>
      </c>
      <c r="AD5227" s="1508">
        <f t="shared" si="1871"/>
        <v>3644.9685599999998</v>
      </c>
      <c r="AE5227" s="14">
        <f>(J5227-"01.04.2023")/30</f>
        <v>25.333333333333332</v>
      </c>
      <c r="AF5227" s="14">
        <f t="shared" si="1872"/>
        <v>64.333333333333329</v>
      </c>
      <c r="AG5227" s="14">
        <f t="shared" si="1873"/>
        <v>13.772020725388602</v>
      </c>
      <c r="AH5227" s="14">
        <f>AG5227-AE5227</f>
        <v>-11.56131260794473</v>
      </c>
      <c r="AI5227" s="14">
        <f>AC5227-(AE5227*AF5227)</f>
        <v>-743.7777777777776</v>
      </c>
      <c r="AJ5227" s="2473"/>
    </row>
    <row r="5228" spans="1:36" ht="15.75" customHeight="1">
      <c r="A5228" s="2473"/>
      <c r="B5228" s="1556" t="s">
        <v>8149</v>
      </c>
      <c r="C5228" s="2474"/>
      <c r="D5228" s="2475"/>
      <c r="E5228" s="2475"/>
      <c r="F5228" s="2461"/>
      <c r="G5228" s="2476"/>
      <c r="H5228" s="2477"/>
      <c r="I5228" s="2478"/>
      <c r="J5228" s="2478"/>
      <c r="K5228" s="2478"/>
      <c r="L5228" s="2475"/>
      <c r="M5228" s="2475"/>
      <c r="N5228" s="2475"/>
      <c r="O5228" s="2475"/>
      <c r="P5228" s="2475"/>
      <c r="Q5228" s="2475"/>
      <c r="R5228" s="2475"/>
      <c r="S5228" s="2475"/>
      <c r="T5228" s="2475"/>
      <c r="U5228" s="2475"/>
      <c r="V5228" s="2475"/>
      <c r="W5228" s="2475"/>
      <c r="X5228" s="2475"/>
      <c r="Y5228" s="2475"/>
      <c r="Z5228" s="2475"/>
      <c r="AA5228" s="2475"/>
      <c r="AB5228" s="2475"/>
      <c r="AC5228" s="1507"/>
      <c r="AD5228" s="1508"/>
      <c r="AE5228" s="14"/>
      <c r="AF5228" s="14"/>
      <c r="AG5228" s="14"/>
      <c r="AH5228" s="14"/>
      <c r="AI5228" s="14"/>
      <c r="AJ5228" s="2473"/>
    </row>
    <row r="5229" spans="1:36" ht="15.75">
      <c r="A5229" s="2473"/>
      <c r="B5229" s="2479" t="s">
        <v>8150</v>
      </c>
      <c r="C5229" s="2474" t="s">
        <v>153</v>
      </c>
      <c r="D5229" s="2475">
        <v>6.57</v>
      </c>
      <c r="E5229" s="2475">
        <v>3000</v>
      </c>
      <c r="F5229" s="2461">
        <f>E5229*D5229</f>
        <v>19710</v>
      </c>
      <c r="G5229" s="2476"/>
      <c r="H5229" s="2477"/>
      <c r="I5229" s="2478">
        <v>44930</v>
      </c>
      <c r="J5229" s="2478"/>
      <c r="K5229" s="2478"/>
      <c r="L5229" s="2475"/>
      <c r="M5229" s="2475"/>
      <c r="N5229" s="2475">
        <v>879</v>
      </c>
      <c r="O5229" s="2475">
        <v>423</v>
      </c>
      <c r="P5229" s="2475">
        <v>317</v>
      </c>
      <c r="Q5229" s="2475"/>
      <c r="R5229" s="2475"/>
      <c r="S5229" s="2475"/>
      <c r="T5229" s="2475"/>
      <c r="U5229" s="2475"/>
      <c r="V5229" s="2475"/>
      <c r="W5229" s="2475"/>
      <c r="X5229" s="2475"/>
      <c r="Y5229" s="2475"/>
      <c r="Z5229" s="2475"/>
      <c r="AA5229" s="2475"/>
      <c r="AB5229" s="2475"/>
      <c r="AC5229" s="1507">
        <f>E5229+G5229-N5229-O5229-AA5229-P5229-Q5229-R5229-S5229-T5229-U5229-V5229-W5229-X5229-Y5229</f>
        <v>1381</v>
      </c>
      <c r="AD5229" s="1508">
        <f>D5229*AC5229</f>
        <v>9073.17</v>
      </c>
      <c r="AE5229" s="14">
        <f>(J5229-"01.04.2023")/30</f>
        <v>-1500.5666666666666</v>
      </c>
      <c r="AF5229" s="14">
        <f>(N5229+O5229+P5229+Q5229+R5229+S5229+T5229+U5229+V5229+W5229+X5229+Y5229)/3</f>
        <v>539.66666666666663</v>
      </c>
      <c r="AG5229" s="14">
        <f>AC5229/AF5229</f>
        <v>2.5589870290302659</v>
      </c>
      <c r="AH5229" s="14">
        <f>AG5229-AE5229</f>
        <v>1503.1256536956969</v>
      </c>
      <c r="AI5229" s="14">
        <f>AC5229-(AE5229*AF5229)</f>
        <v>811186.81111111108</v>
      </c>
      <c r="AJ5229" s="2473"/>
    </row>
    <row r="5230" spans="1:36" ht="15.75">
      <c r="A5230" s="1551"/>
      <c r="B5230" s="1556" t="s">
        <v>9557</v>
      </c>
      <c r="C5230" s="105"/>
      <c r="D5230" s="72"/>
      <c r="E5230" s="72"/>
      <c r="F5230" s="1553"/>
      <c r="G5230" s="2424"/>
      <c r="H5230" s="2472"/>
      <c r="I5230" s="2425"/>
      <c r="J5230" s="2425"/>
      <c r="K5230" s="2425"/>
      <c r="L5230" s="72"/>
      <c r="M5230" s="72"/>
      <c r="N5230" s="72"/>
      <c r="O5230" s="72"/>
      <c r="P5230" s="72"/>
      <c r="Q5230" s="72"/>
      <c r="R5230" s="72"/>
      <c r="S5230" s="72"/>
      <c r="T5230" s="72"/>
      <c r="U5230" s="72"/>
      <c r="V5230" s="72"/>
      <c r="W5230" s="72"/>
      <c r="X5230" s="72"/>
      <c r="Y5230" s="72"/>
      <c r="Z5230" s="72"/>
      <c r="AA5230" s="72"/>
      <c r="AB5230" s="72"/>
      <c r="AC5230" s="1507"/>
      <c r="AD5230" s="1508"/>
      <c r="AE5230" s="14"/>
      <c r="AF5230" s="14"/>
      <c r="AG5230" s="14"/>
      <c r="AH5230" s="14"/>
      <c r="AI5230" s="14"/>
      <c r="AJ5230" s="1551"/>
    </row>
    <row r="5231" spans="1:36" ht="30">
      <c r="A5231" s="2473"/>
      <c r="B5231" s="2479" t="s">
        <v>9558</v>
      </c>
      <c r="C5231" s="2474" t="s">
        <v>156</v>
      </c>
      <c r="D5231" s="2475">
        <v>1</v>
      </c>
      <c r="E5231" s="2475"/>
      <c r="F5231" s="2461"/>
      <c r="G5231" s="2476">
        <v>25</v>
      </c>
      <c r="H5231" s="2477">
        <f>D5231*G5231</f>
        <v>25</v>
      </c>
      <c r="I5231" s="2478">
        <v>44986</v>
      </c>
      <c r="J5231" s="2478">
        <v>45473</v>
      </c>
      <c r="K5231" s="2478"/>
      <c r="L5231" s="2475"/>
      <c r="M5231" s="2475"/>
      <c r="N5231" s="2475"/>
      <c r="O5231" s="2475"/>
      <c r="P5231" s="2475">
        <v>3.004</v>
      </c>
      <c r="Q5231" s="2475"/>
      <c r="R5231" s="2475"/>
      <c r="S5231" s="2475"/>
      <c r="T5231" s="2475"/>
      <c r="U5231" s="2475"/>
      <c r="V5231" s="2475"/>
      <c r="W5231" s="2475"/>
      <c r="X5231" s="2475"/>
      <c r="Y5231" s="2475"/>
      <c r="Z5231" s="2475"/>
      <c r="AA5231" s="2475"/>
      <c r="AB5231" s="2475"/>
      <c r="AC5231" s="1507">
        <f>E5231+G5231-N5231-O5231-AA5231-P5231-Q5231-R5231-S5231-T5231-U5231-V5231-W5231-X5231-Y5231</f>
        <v>21.995999999999999</v>
      </c>
      <c r="AD5231" s="1508">
        <f>D5231*AC5231</f>
        <v>21.995999999999999</v>
      </c>
      <c r="AE5231" s="14">
        <f>(J5231-"01.04.2023")/30</f>
        <v>15.2</v>
      </c>
      <c r="AF5231" s="14">
        <f>(N5231+O5231+P5231+Q5231+R5231+S5231+T5231+U5231+V5231+W5231+X5231+Y5231)/3</f>
        <v>1.0013333333333334</v>
      </c>
      <c r="AG5231" s="14">
        <f>AC5231/AF5231</f>
        <v>21.966711051930755</v>
      </c>
      <c r="AH5231" s="14">
        <f>AG5231-AE5231</f>
        <v>6.7667110519307556</v>
      </c>
      <c r="AI5231" s="14">
        <f>AC5231-(AE5231*AF5231)</f>
        <v>6.7757333333333314</v>
      </c>
      <c r="AJ5231" s="2473"/>
    </row>
    <row r="5232" spans="1:36" ht="15.75">
      <c r="A5232" s="1551"/>
      <c r="B5232" s="2480" t="s">
        <v>9559</v>
      </c>
      <c r="C5232" s="2474"/>
      <c r="D5232" s="2475"/>
      <c r="E5232" s="2475"/>
      <c r="F5232" s="2461"/>
      <c r="G5232" s="2476"/>
      <c r="H5232" s="2477"/>
      <c r="I5232" s="2478"/>
      <c r="J5232" s="2478"/>
      <c r="K5232" s="2478"/>
      <c r="L5232" s="2475"/>
      <c r="M5232" s="2475"/>
      <c r="N5232" s="2475"/>
      <c r="O5232" s="2475"/>
      <c r="P5232" s="2475"/>
      <c r="Q5232" s="2475"/>
      <c r="R5232" s="2475"/>
      <c r="S5232" s="2475"/>
      <c r="T5232" s="2475"/>
      <c r="U5232" s="2475"/>
      <c r="V5232" s="2475"/>
      <c r="W5232" s="2475"/>
      <c r="X5232" s="2475"/>
      <c r="Y5232" s="2475"/>
      <c r="Z5232" s="2475"/>
      <c r="AA5232" s="2475"/>
      <c r="AB5232" s="2475"/>
      <c r="AC5232" s="1507"/>
      <c r="AD5232" s="1508"/>
      <c r="AE5232" s="14"/>
      <c r="AF5232" s="14"/>
      <c r="AG5232" s="14"/>
      <c r="AH5232" s="14"/>
      <c r="AI5232" s="14"/>
      <c r="AJ5232" s="2473"/>
    </row>
    <row r="5233" spans="1:36" ht="15.75">
      <c r="A5233" s="1551"/>
      <c r="B5233" s="1556" t="s">
        <v>9560</v>
      </c>
      <c r="C5233" s="2474" t="s">
        <v>63</v>
      </c>
      <c r="D5233" s="2475">
        <v>1</v>
      </c>
      <c r="E5233" s="2475"/>
      <c r="F5233" s="2461"/>
      <c r="G5233" s="2476">
        <v>2300</v>
      </c>
      <c r="H5233" s="2477">
        <f>G5233*D5233</f>
        <v>2300</v>
      </c>
      <c r="I5233" s="2478">
        <v>44986</v>
      </c>
      <c r="J5233" s="2478">
        <v>45627</v>
      </c>
      <c r="K5233" s="2478"/>
      <c r="L5233" s="2475"/>
      <c r="M5233" s="2475"/>
      <c r="N5233" s="2475"/>
      <c r="O5233" s="2475"/>
      <c r="P5233" s="2475">
        <v>203</v>
      </c>
      <c r="Q5233" s="2475"/>
      <c r="R5233" s="2475"/>
      <c r="S5233" s="2475"/>
      <c r="T5233" s="2475"/>
      <c r="U5233" s="2475"/>
      <c r="V5233" s="2475"/>
      <c r="W5233" s="2475"/>
      <c r="X5233" s="2475"/>
      <c r="Y5233" s="2475"/>
      <c r="Z5233" s="2475"/>
      <c r="AA5233" s="2475"/>
      <c r="AB5233" s="2475"/>
      <c r="AC5233" s="1507">
        <f>E5233+G5233-N5233-O5233-AA5233-P5233-Q5233-R5233-S5233-T5233-U5233-V5233-W5233-X5233-Y5233</f>
        <v>2097</v>
      </c>
      <c r="AD5233" s="1508">
        <f>D5233*AC5233</f>
        <v>2097</v>
      </c>
      <c r="AE5233" s="14">
        <f>(J5233-"01.04.2023")/30</f>
        <v>20.333333333333332</v>
      </c>
      <c r="AF5233" s="14">
        <f>(N5233+O5233+P5233+Q5233+R5233+S5233+T5233+U5233+V5233+W5233+X5233+Y5233)/3</f>
        <v>67.666666666666671</v>
      </c>
      <c r="AG5233" s="14">
        <f>AC5233/AF5233</f>
        <v>30.990147783251228</v>
      </c>
      <c r="AH5233" s="14">
        <f>AG5233-AE5233</f>
        <v>10.656814449917896</v>
      </c>
      <c r="AI5233" s="14">
        <f>AC5233-(AE5233*AF5233)</f>
        <v>721.11111111111109</v>
      </c>
      <c r="AJ5233" s="2473"/>
    </row>
    <row r="5234" spans="1:36" ht="15.75">
      <c r="A5234" s="1551"/>
      <c r="B5234" s="1556" t="s">
        <v>9561</v>
      </c>
      <c r="C5234" s="2474"/>
      <c r="D5234" s="2475"/>
      <c r="E5234" s="2475"/>
      <c r="F5234" s="2461"/>
      <c r="G5234" s="2476"/>
      <c r="H5234" s="2477"/>
      <c r="I5234" s="2478"/>
      <c r="J5234" s="2478"/>
      <c r="K5234" s="2478"/>
      <c r="L5234" s="2475"/>
      <c r="M5234" s="2475"/>
      <c r="N5234" s="2475"/>
      <c r="O5234" s="2475"/>
      <c r="P5234" s="2475"/>
      <c r="Q5234" s="2475"/>
      <c r="R5234" s="2475"/>
      <c r="S5234" s="2475"/>
      <c r="T5234" s="2475"/>
      <c r="U5234" s="2475"/>
      <c r="V5234" s="2475"/>
      <c r="W5234" s="2475"/>
      <c r="X5234" s="2475"/>
      <c r="Y5234" s="2475"/>
      <c r="Z5234" s="2475"/>
      <c r="AA5234" s="2475"/>
      <c r="AB5234" s="2475"/>
      <c r="AC5234" s="1507"/>
      <c r="AD5234" s="1508"/>
      <c r="AE5234" s="14"/>
      <c r="AF5234" s="14"/>
      <c r="AG5234" s="14"/>
      <c r="AH5234" s="14"/>
      <c r="AI5234" s="14"/>
      <c r="AJ5234" s="2473"/>
    </row>
    <row r="5235" spans="1:36" ht="15.75">
      <c r="A5235" s="1551"/>
      <c r="B5235" s="1556" t="s">
        <v>9562</v>
      </c>
      <c r="C5235" s="2474" t="s">
        <v>177</v>
      </c>
      <c r="D5235" s="2475">
        <v>1</v>
      </c>
      <c r="E5235" s="2475"/>
      <c r="F5235" s="2461"/>
      <c r="G5235" s="2476">
        <v>84</v>
      </c>
      <c r="H5235" s="2477">
        <f>G5235*D5235</f>
        <v>84</v>
      </c>
      <c r="I5235" s="2478">
        <v>44986</v>
      </c>
      <c r="J5235" s="2478">
        <v>45474</v>
      </c>
      <c r="K5235" s="2478"/>
      <c r="L5235" s="2475"/>
      <c r="M5235" s="2475"/>
      <c r="N5235" s="2475"/>
      <c r="O5235" s="2475"/>
      <c r="P5235" s="2475"/>
      <c r="Q5235" s="2475"/>
      <c r="R5235" s="2475"/>
      <c r="S5235" s="2475"/>
      <c r="T5235" s="2475"/>
      <c r="U5235" s="2475"/>
      <c r="V5235" s="2475"/>
      <c r="W5235" s="2475"/>
      <c r="X5235" s="2475"/>
      <c r="Y5235" s="2475"/>
      <c r="Z5235" s="2475"/>
      <c r="AA5235" s="2475"/>
      <c r="AB5235" s="2475"/>
      <c r="AC5235" s="1507">
        <f>E5235+G5235-N5235-O5235-AA5235-P5235-Q5235-R5235-S5235-T5235-U5235-V5235-W5235-X5235-Y5235</f>
        <v>84</v>
      </c>
      <c r="AD5235" s="1508">
        <f>D5235*AC5235</f>
        <v>84</v>
      </c>
      <c r="AE5235" s="14">
        <f>(J5235-"01.04.2023")/30</f>
        <v>15.233333333333333</v>
      </c>
      <c r="AF5235" s="14">
        <f>(N5235+O5235+P5235+Q5235+R5235+S5235+T5235+U5235+V5235+W5235+X5235+Y5235)/3</f>
        <v>0</v>
      </c>
      <c r="AG5235" s="14" t="e">
        <f>AC5235/AF5235</f>
        <v>#DIV/0!</v>
      </c>
      <c r="AH5235" s="14" t="e">
        <f>AG5235-AE5235</f>
        <v>#DIV/0!</v>
      </c>
      <c r="AI5235" s="14">
        <f>AC5235-(AE5235*AF5235)</f>
        <v>84</v>
      </c>
      <c r="AJ5235" s="2473"/>
    </row>
    <row r="5236" spans="1:36" ht="15.75">
      <c r="A5236" s="1551"/>
      <c r="B5236" s="2481" t="s">
        <v>9563</v>
      </c>
      <c r="C5236" s="2474"/>
      <c r="D5236" s="2475"/>
      <c r="E5236" s="2475"/>
      <c r="F5236" s="2461"/>
      <c r="G5236" s="2476"/>
      <c r="H5236" s="2477"/>
      <c r="I5236" s="2478"/>
      <c r="J5236" s="2478"/>
      <c r="K5236" s="2478"/>
      <c r="L5236" s="2475"/>
      <c r="M5236" s="2475"/>
      <c r="N5236" s="2475"/>
      <c r="O5236" s="2475"/>
      <c r="P5236" s="2475"/>
      <c r="Q5236" s="2475"/>
      <c r="R5236" s="2475"/>
      <c r="S5236" s="2475"/>
      <c r="T5236" s="2475"/>
      <c r="U5236" s="2475"/>
      <c r="V5236" s="2475"/>
      <c r="W5236" s="2475"/>
      <c r="X5236" s="2475"/>
      <c r="Y5236" s="2475"/>
      <c r="Z5236" s="2475"/>
      <c r="AA5236" s="2475"/>
      <c r="AB5236" s="2475"/>
      <c r="AC5236" s="1507"/>
      <c r="AD5236" s="1508"/>
      <c r="AE5236" s="14"/>
      <c r="AF5236" s="14"/>
      <c r="AG5236" s="14"/>
      <c r="AH5236" s="14"/>
      <c r="AI5236" s="14"/>
      <c r="AJ5236" s="2473"/>
    </row>
    <row r="5237" spans="1:36" ht="15.75">
      <c r="A5237" s="1551"/>
      <c r="B5237" s="1556" t="s">
        <v>9564</v>
      </c>
      <c r="C5237" s="105" t="s">
        <v>309</v>
      </c>
      <c r="D5237" s="72">
        <v>1</v>
      </c>
      <c r="E5237" s="72"/>
      <c r="F5237" s="1553"/>
      <c r="G5237" s="2424">
        <v>560</v>
      </c>
      <c r="H5237" s="2472">
        <f>D5237*G5237</f>
        <v>560</v>
      </c>
      <c r="I5237" s="2425">
        <v>44986</v>
      </c>
      <c r="J5237" s="2425">
        <v>45323</v>
      </c>
      <c r="K5237" s="2425"/>
      <c r="L5237" s="72"/>
      <c r="M5237" s="72"/>
      <c r="N5237" s="72"/>
      <c r="O5237" s="72"/>
      <c r="P5237" s="72">
        <v>210</v>
      </c>
      <c r="Q5237" s="72"/>
      <c r="R5237" s="72"/>
      <c r="S5237" s="72"/>
      <c r="T5237" s="72"/>
      <c r="U5237" s="72"/>
      <c r="V5237" s="72"/>
      <c r="W5237" s="72"/>
      <c r="X5237" s="72"/>
      <c r="Y5237" s="72"/>
      <c r="Z5237" s="72"/>
      <c r="AA5237" s="72"/>
      <c r="AB5237" s="72"/>
      <c r="AC5237" s="1507">
        <f>E5237+G5237-N5237-O5237-AA5237-P5237-Q5237-R5237-S5237-T5237-U5237-V5237-W5237-X5237-Y5237</f>
        <v>350</v>
      </c>
      <c r="AD5237" s="1508">
        <f>D5237*AC5237</f>
        <v>350</v>
      </c>
      <c r="AE5237" s="14">
        <f>(J5237-"01.04.2023")/30</f>
        <v>10.199999999999999</v>
      </c>
      <c r="AF5237" s="14">
        <f>(N5237+O5237+P5237+Q5237+R5237+S5237+T5237+U5237+V5237+W5237+X5237+Y5237)/3</f>
        <v>70</v>
      </c>
      <c r="AG5237" s="14">
        <f>AC5237/AF5237</f>
        <v>5</v>
      </c>
      <c r="AH5237" s="14">
        <f>AG5237-AE5237</f>
        <v>-5.1999999999999993</v>
      </c>
      <c r="AI5237" s="14">
        <f>AC5237-(AE5237*AF5237)</f>
        <v>-364</v>
      </c>
      <c r="AJ5237" s="1551"/>
    </row>
    <row r="5238" spans="1:36" ht="15.75" hidden="1" customHeight="1">
      <c r="A5238" s="2484"/>
      <c r="B5238" s="2485"/>
      <c r="C5238" s="2486"/>
      <c r="D5238" s="2487"/>
      <c r="E5238" s="2486"/>
      <c r="F5238" s="2486"/>
      <c r="G5238" s="2486"/>
      <c r="H5238" s="2488"/>
      <c r="I5238" s="2489"/>
      <c r="J5238" s="2489"/>
      <c r="K5238" s="2486"/>
      <c r="L5238" s="2486"/>
      <c r="M5238" s="2486"/>
      <c r="N5238" s="2486"/>
      <c r="O5238" s="2486"/>
      <c r="P5238" s="2486"/>
      <c r="Q5238" s="2486"/>
      <c r="R5238" s="2486"/>
      <c r="S5238" s="2486"/>
      <c r="T5238" s="2486"/>
      <c r="U5238" s="2486"/>
      <c r="V5238" s="2486"/>
      <c r="W5238" s="2486"/>
      <c r="X5238" s="2486"/>
      <c r="Y5238" s="2486"/>
      <c r="Z5238" s="2486"/>
      <c r="AA5238" s="2486"/>
      <c r="AB5238" s="2486"/>
      <c r="AC5238" s="2490"/>
      <c r="AD5238" s="2491"/>
      <c r="AE5238" s="2492"/>
      <c r="AF5238" s="2493"/>
      <c r="AG5238" s="2486"/>
      <c r="AH5238" s="2492"/>
      <c r="AI5238" s="2486"/>
      <c r="AJ5238" s="2494"/>
    </row>
    <row r="5239" spans="1:36" ht="15.75" hidden="1" customHeight="1">
      <c r="A5239" s="2484"/>
      <c r="B5239" s="2485"/>
      <c r="C5239" s="2486"/>
      <c r="D5239" s="2487"/>
      <c r="E5239" s="2486"/>
      <c r="F5239" s="2486"/>
      <c r="G5239" s="2486"/>
      <c r="H5239" s="2488"/>
      <c r="I5239" s="2489"/>
      <c r="J5239" s="2489"/>
      <c r="K5239" s="2486"/>
      <c r="L5239" s="2486"/>
      <c r="M5239" s="2486"/>
      <c r="N5239" s="2486"/>
      <c r="O5239" s="2486"/>
      <c r="P5239" s="2486"/>
      <c r="Q5239" s="2486"/>
      <c r="R5239" s="2486"/>
      <c r="S5239" s="2486"/>
      <c r="T5239" s="2486"/>
      <c r="U5239" s="2486"/>
      <c r="V5239" s="2486"/>
      <c r="W5239" s="2486"/>
      <c r="X5239" s="2486"/>
      <c r="Y5239" s="2486"/>
      <c r="Z5239" s="2486"/>
      <c r="AA5239" s="2486"/>
      <c r="AB5239" s="2486"/>
      <c r="AC5239" s="2490"/>
      <c r="AD5239" s="2491"/>
      <c r="AE5239" s="2492"/>
      <c r="AF5239" s="2493"/>
      <c r="AG5239" s="2486"/>
      <c r="AH5239" s="2492"/>
      <c r="AI5239" s="2486"/>
      <c r="AJ5239" s="2494"/>
    </row>
    <row r="5240" spans="1:36" ht="15.75" hidden="1" customHeight="1">
      <c r="A5240" s="2484"/>
      <c r="B5240" s="2485"/>
      <c r="C5240" s="2486"/>
      <c r="D5240" s="2487"/>
      <c r="E5240" s="2486"/>
      <c r="F5240" s="2486"/>
      <c r="G5240" s="2486"/>
      <c r="H5240" s="2488"/>
      <c r="I5240" s="2489"/>
      <c r="J5240" s="2489"/>
      <c r="K5240" s="2486"/>
      <c r="L5240" s="2486"/>
      <c r="M5240" s="2486"/>
      <c r="N5240" s="2486"/>
      <c r="O5240" s="2486"/>
      <c r="P5240" s="2486"/>
      <c r="Q5240" s="2486"/>
      <c r="R5240" s="2486"/>
      <c r="S5240" s="2486"/>
      <c r="T5240" s="2486"/>
      <c r="U5240" s="2486"/>
      <c r="V5240" s="2486"/>
      <c r="W5240" s="2486"/>
      <c r="X5240" s="2486"/>
      <c r="Y5240" s="2486"/>
      <c r="Z5240" s="2486"/>
      <c r="AA5240" s="2486"/>
      <c r="AB5240" s="2486"/>
      <c r="AC5240" s="2490"/>
      <c r="AD5240" s="2491"/>
      <c r="AE5240" s="2492"/>
      <c r="AF5240" s="2493"/>
      <c r="AG5240" s="2486"/>
      <c r="AH5240" s="2492"/>
      <c r="AI5240" s="2486"/>
      <c r="AJ5240" s="2494"/>
    </row>
    <row r="5241" spans="1:36" ht="15.75" hidden="1" customHeight="1">
      <c r="A5241" s="2484"/>
      <c r="B5241" s="2485"/>
      <c r="C5241" s="2486"/>
      <c r="D5241" s="2487"/>
      <c r="E5241" s="2486"/>
      <c r="F5241" s="2486"/>
      <c r="G5241" s="2486"/>
      <c r="H5241" s="2488"/>
      <c r="I5241" s="2489"/>
      <c r="J5241" s="2489"/>
      <c r="K5241" s="2486"/>
      <c r="L5241" s="2486"/>
      <c r="M5241" s="2486"/>
      <c r="N5241" s="2486"/>
      <c r="O5241" s="2486"/>
      <c r="P5241" s="2486"/>
      <c r="Q5241" s="2486"/>
      <c r="R5241" s="2486"/>
      <c r="S5241" s="2486"/>
      <c r="T5241" s="2486"/>
      <c r="U5241" s="2486"/>
      <c r="V5241" s="2486"/>
      <c r="W5241" s="2486"/>
      <c r="X5241" s="2486"/>
      <c r="Y5241" s="2486"/>
      <c r="Z5241" s="2486"/>
      <c r="AA5241" s="2486"/>
      <c r="AB5241" s="2486"/>
      <c r="AC5241" s="2490"/>
      <c r="AD5241" s="2491"/>
      <c r="AE5241" s="2492"/>
      <c r="AF5241" s="2493"/>
      <c r="AG5241" s="2486"/>
      <c r="AH5241" s="2492"/>
      <c r="AI5241" s="2486"/>
      <c r="AJ5241" s="2494"/>
    </row>
    <row r="5242" spans="1:36" ht="15.75" hidden="1" customHeight="1">
      <c r="A5242" s="1678"/>
      <c r="B5242" s="2495"/>
      <c r="C5242" s="2495"/>
      <c r="D5242" s="2496"/>
      <c r="E5242" s="2497"/>
      <c r="F5242" s="2498"/>
      <c r="G5242" s="2499"/>
      <c r="H5242" s="2500"/>
      <c r="I5242" s="2501"/>
      <c r="J5242" s="2501"/>
      <c r="K5242" s="2501"/>
      <c r="L5242" s="2495"/>
      <c r="M5242" s="2501"/>
      <c r="N5242" s="2495"/>
      <c r="O5242" s="2495"/>
      <c r="P5242" s="2495"/>
      <c r="Q5242" s="2495"/>
      <c r="R5242" s="2495"/>
      <c r="S5242" s="2495"/>
      <c r="T5242" s="2495"/>
      <c r="U5242" s="2495"/>
      <c r="V5242" s="2495"/>
      <c r="W5242" s="2495"/>
      <c r="X5242" s="2495"/>
      <c r="Y5242" s="2495"/>
      <c r="Z5242" s="2495"/>
      <c r="AA5242" s="2495"/>
      <c r="AB5242" s="2495"/>
      <c r="AC5242" s="1507"/>
      <c r="AD5242" s="1508"/>
      <c r="AE5242" s="14"/>
      <c r="AF5242" s="14"/>
      <c r="AG5242" s="14"/>
      <c r="AH5242" s="14"/>
      <c r="AI5242" s="14"/>
      <c r="AJ5242" s="1856"/>
    </row>
    <row r="5243" spans="1:36" ht="15.75" hidden="1" customHeight="1">
      <c r="A5243" s="1678"/>
      <c r="B5243" s="2495"/>
      <c r="C5243" s="2495"/>
      <c r="D5243" s="2496"/>
      <c r="E5243" s="2497"/>
      <c r="F5243" s="2498"/>
      <c r="G5243" s="2499"/>
      <c r="H5243" s="2500"/>
      <c r="I5243" s="2501"/>
      <c r="J5243" s="2501"/>
      <c r="K5243" s="2501"/>
      <c r="L5243" s="2495"/>
      <c r="M5243" s="2501"/>
      <c r="N5243" s="2495"/>
      <c r="O5243" s="2495"/>
      <c r="P5243" s="2495"/>
      <c r="Q5243" s="2495"/>
      <c r="R5243" s="2495"/>
      <c r="S5243" s="2495"/>
      <c r="T5243" s="2495"/>
      <c r="U5243" s="2495"/>
      <c r="V5243" s="2495"/>
      <c r="W5243" s="2495"/>
      <c r="X5243" s="2495"/>
      <c r="Y5243" s="2495"/>
      <c r="Z5243" s="2495"/>
      <c r="AA5243" s="2495"/>
      <c r="AB5243" s="2495"/>
      <c r="AC5243" s="1507"/>
      <c r="AD5243" s="1508"/>
      <c r="AE5243" s="14"/>
      <c r="AF5243" s="14"/>
      <c r="AG5243" s="14"/>
      <c r="AH5243" s="14"/>
      <c r="AI5243" s="14"/>
      <c r="AJ5243" s="1856"/>
    </row>
    <row r="5244" spans="1:36" ht="15.75" hidden="1" customHeight="1">
      <c r="A5244" s="1678"/>
      <c r="B5244" s="2495"/>
      <c r="C5244" s="2495"/>
      <c r="D5244" s="2496"/>
      <c r="E5244" s="2497"/>
      <c r="F5244" s="2498"/>
      <c r="G5244" s="2499"/>
      <c r="H5244" s="2500"/>
      <c r="I5244" s="2501"/>
      <c r="J5244" s="2501"/>
      <c r="K5244" s="2501"/>
      <c r="L5244" s="2495"/>
      <c r="M5244" s="2501"/>
      <c r="N5244" s="2495"/>
      <c r="O5244" s="2495"/>
      <c r="P5244" s="2495"/>
      <c r="Q5244" s="2495"/>
      <c r="R5244" s="2495"/>
      <c r="S5244" s="2495"/>
      <c r="T5244" s="2495"/>
      <c r="U5244" s="2495"/>
      <c r="V5244" s="2495"/>
      <c r="W5244" s="2495"/>
      <c r="X5244" s="2495"/>
      <c r="Y5244" s="2495"/>
      <c r="Z5244" s="2495"/>
      <c r="AA5244" s="2495"/>
      <c r="AB5244" s="2495"/>
      <c r="AC5244" s="1507"/>
      <c r="AD5244" s="1508"/>
      <c r="AE5244" s="14"/>
      <c r="AF5244" s="14"/>
      <c r="AG5244" s="14"/>
      <c r="AH5244" s="14"/>
      <c r="AI5244" s="14"/>
      <c r="AJ5244" s="1856"/>
    </row>
    <row r="5245" spans="1:36" ht="15.75" customHeight="1">
      <c r="A5245" s="4758" t="s">
        <v>48</v>
      </c>
      <c r="B5245" s="4759"/>
      <c r="C5245" s="4759"/>
      <c r="D5245" s="4759"/>
      <c r="E5245" s="4759"/>
      <c r="F5245" s="4759"/>
      <c r="G5245" s="4759"/>
      <c r="H5245" s="4759"/>
      <c r="I5245" s="4759"/>
      <c r="J5245" s="4759"/>
      <c r="K5245" s="4759"/>
      <c r="L5245" s="4759"/>
      <c r="M5245" s="4759"/>
      <c r="N5245" s="4759"/>
      <c r="O5245" s="4759"/>
      <c r="P5245" s="4759"/>
      <c r="Q5245" s="4759"/>
      <c r="R5245" s="4759"/>
      <c r="S5245" s="4759"/>
      <c r="T5245" s="4759"/>
      <c r="U5245" s="4759"/>
      <c r="V5245" s="4759"/>
      <c r="W5245" s="4759"/>
      <c r="X5245" s="4759"/>
      <c r="Y5245" s="4759"/>
      <c r="Z5245" s="4759"/>
      <c r="AA5245" s="4759"/>
      <c r="AB5245" s="4759"/>
      <c r="AC5245" s="4759"/>
      <c r="AD5245" s="4759"/>
      <c r="AE5245" s="4759"/>
      <c r="AF5245" s="4759"/>
      <c r="AG5245" s="4759"/>
      <c r="AH5245" s="4759"/>
      <c r="AI5245" s="4759"/>
      <c r="AJ5245" s="4760"/>
    </row>
    <row r="5246" spans="1:36" s="3" customFormat="1" ht="15.75">
      <c r="A5246" s="4172" t="s">
        <v>19</v>
      </c>
      <c r="B5246" s="4172"/>
      <c r="C5246" s="4172"/>
      <c r="D5246" s="4172"/>
      <c r="E5246" s="4172"/>
      <c r="F5246" s="4172"/>
      <c r="G5246" s="4172"/>
      <c r="H5246" s="4172"/>
      <c r="I5246" s="4172"/>
      <c r="J5246" s="4172"/>
      <c r="K5246" s="4172"/>
      <c r="L5246" s="4172"/>
      <c r="M5246" s="4172"/>
      <c r="N5246" s="4172"/>
      <c r="O5246" s="4172"/>
      <c r="P5246" s="4172"/>
      <c r="Q5246" s="4172"/>
      <c r="R5246" s="4172"/>
      <c r="S5246" s="4172"/>
      <c r="T5246" s="4172"/>
      <c r="U5246" s="4172"/>
      <c r="V5246" s="4172"/>
      <c r="W5246" s="4172"/>
      <c r="X5246" s="4172"/>
      <c r="Y5246" s="4172"/>
      <c r="Z5246" s="4172"/>
      <c r="AA5246" s="4172"/>
      <c r="AB5246" s="4172"/>
      <c r="AC5246" s="4172"/>
      <c r="AD5246" s="4172"/>
      <c r="AE5246" s="4172"/>
      <c r="AF5246" s="4172"/>
      <c r="AG5246" s="4172"/>
      <c r="AH5246" s="4172"/>
      <c r="AI5246" s="4172"/>
      <c r="AJ5246" s="4172"/>
    </row>
    <row r="5247" spans="1:36" s="3" customFormat="1" ht="15.75">
      <c r="A5247" s="1454" t="s">
        <v>7790</v>
      </c>
      <c r="B5247" s="2502"/>
      <c r="C5247" s="2502"/>
      <c r="D5247" s="2502"/>
      <c r="E5247" s="2502"/>
      <c r="F5247" s="2502"/>
      <c r="G5247" s="2502"/>
      <c r="H5247" s="2502"/>
      <c r="I5247" s="2502"/>
      <c r="J5247" s="2502"/>
      <c r="K5247" s="2502"/>
      <c r="L5247" s="2502"/>
      <c r="M5247" s="2502"/>
      <c r="N5247" s="2502"/>
      <c r="O5247" s="2502"/>
      <c r="P5247" s="2502"/>
      <c r="Q5247" s="2502"/>
      <c r="R5247" s="2502"/>
      <c r="S5247" s="2502"/>
      <c r="T5247" s="2502"/>
      <c r="U5247" s="2502"/>
      <c r="V5247" s="2502"/>
      <c r="W5247" s="2502"/>
      <c r="X5247" s="2502"/>
      <c r="Y5247" s="2502"/>
      <c r="Z5247" s="2502"/>
      <c r="AA5247" s="2502"/>
      <c r="AB5247" s="2502"/>
      <c r="AC5247" s="2502"/>
      <c r="AD5247" s="2502"/>
      <c r="AE5247" s="2502"/>
      <c r="AF5247" s="2502"/>
      <c r="AG5247" s="2502"/>
      <c r="AH5247" s="2502"/>
      <c r="AI5247" s="2502"/>
      <c r="AJ5247" s="2502"/>
    </row>
    <row r="5248" spans="1:36" s="3" customFormat="1" ht="15.75">
      <c r="A5248" s="1433">
        <v>2</v>
      </c>
      <c r="B5248" s="2503" t="s">
        <v>2583</v>
      </c>
      <c r="C5248" s="1084" t="s">
        <v>66</v>
      </c>
      <c r="D5248" s="1720">
        <v>62327.5</v>
      </c>
      <c r="E5248" s="1084">
        <v>16</v>
      </c>
      <c r="F5248" s="1084">
        <f t="shared" ref="F5248:F5263" si="1874">D5248*E5248</f>
        <v>997240</v>
      </c>
      <c r="G5248" s="1084"/>
      <c r="H5248" s="1084">
        <f t="shared" ref="H5248:H5263" si="1875">D5248*G5248</f>
        <v>0</v>
      </c>
      <c r="I5248" s="1724"/>
      <c r="J5248" s="1724" t="s">
        <v>334</v>
      </c>
      <c r="K5248" s="1724"/>
      <c r="L5248" s="1084">
        <v>1068</v>
      </c>
      <c r="M5248" s="1724">
        <v>44903</v>
      </c>
      <c r="N5248" s="1084">
        <v>3</v>
      </c>
      <c r="O5248" s="1084">
        <v>1</v>
      </c>
      <c r="P5248" s="1084">
        <v>2</v>
      </c>
      <c r="Q5248" s="1084"/>
      <c r="R5248" s="1084"/>
      <c r="S5248" s="1084"/>
      <c r="T5248" s="1084"/>
      <c r="U5248" s="1084"/>
      <c r="V5248" s="1084"/>
      <c r="W5248" s="1084"/>
      <c r="X5248" s="1084"/>
      <c r="Y5248" s="1084"/>
      <c r="Z5248" s="1084"/>
      <c r="AA5248" s="1084"/>
      <c r="AB5248" s="1084"/>
      <c r="AC5248" s="1507">
        <f t="shared" ref="AC5248:AC5263" si="1876">E5248+G5248-N5248-O5248-AA5248-P5248-Q5248-R5248-S5248-T5248-U5248-V5248-W5248-X5248-Y5248</f>
        <v>10</v>
      </c>
      <c r="AD5248" s="1508">
        <f t="shared" ref="AD5248:AD5263" si="1877">D5248*AC5248</f>
        <v>623275</v>
      </c>
      <c r="AE5248" s="14" t="s">
        <v>334</v>
      </c>
      <c r="AF5248" s="14">
        <f t="shared" ref="AF5248:AF5263" si="1878">(N5248+O5248+P5248+Q5248+R5248+S5248+T5248+U5248+V5248+W5248+X5248+Y5248)/3</f>
        <v>2</v>
      </c>
      <c r="AG5248" s="14">
        <f t="shared" ref="AG5248:AG5263" si="1879">AC5248/AF5248</f>
        <v>5</v>
      </c>
      <c r="AH5248" s="14" t="s">
        <v>334</v>
      </c>
      <c r="AI5248" s="14" t="s">
        <v>334</v>
      </c>
      <c r="AJ5248" s="2504"/>
    </row>
    <row r="5249" spans="1:36" s="3" customFormat="1" ht="15.75">
      <c r="A5249" s="1433">
        <v>3</v>
      </c>
      <c r="B5249" s="2503" t="s">
        <v>7791</v>
      </c>
      <c r="C5249" s="1084" t="s">
        <v>2582</v>
      </c>
      <c r="D5249" s="1720">
        <v>29093.3</v>
      </c>
      <c r="E5249" s="1084">
        <v>1</v>
      </c>
      <c r="F5249" s="1084">
        <f t="shared" si="1874"/>
        <v>29093.3</v>
      </c>
      <c r="G5249" s="1084"/>
      <c r="H5249" s="1084">
        <f t="shared" si="1875"/>
        <v>0</v>
      </c>
      <c r="I5249" s="1724"/>
      <c r="J5249" s="1724" t="s">
        <v>334</v>
      </c>
      <c r="K5249" s="1724"/>
      <c r="L5249" s="1084">
        <v>1158</v>
      </c>
      <c r="M5249" s="1724">
        <v>44918</v>
      </c>
      <c r="N5249" s="1084">
        <v>0</v>
      </c>
      <c r="O5249" s="1084">
        <v>0</v>
      </c>
      <c r="P5249" s="1084">
        <v>0</v>
      </c>
      <c r="Q5249" s="1084"/>
      <c r="R5249" s="1084"/>
      <c r="S5249" s="1084"/>
      <c r="T5249" s="1084"/>
      <c r="U5249" s="1084"/>
      <c r="V5249" s="1084"/>
      <c r="W5249" s="1084"/>
      <c r="X5249" s="1084"/>
      <c r="Y5249" s="1084"/>
      <c r="Z5249" s="1084"/>
      <c r="AA5249" s="1084"/>
      <c r="AB5249" s="1084"/>
      <c r="AC5249" s="1507">
        <f t="shared" si="1876"/>
        <v>1</v>
      </c>
      <c r="AD5249" s="1508">
        <f t="shared" si="1877"/>
        <v>29093.3</v>
      </c>
      <c r="AE5249" s="14" t="s">
        <v>334</v>
      </c>
      <c r="AF5249" s="14">
        <f t="shared" si="1878"/>
        <v>0</v>
      </c>
      <c r="AG5249" s="14" t="e">
        <f t="shared" si="1879"/>
        <v>#DIV/0!</v>
      </c>
      <c r="AH5249" s="14" t="s">
        <v>334</v>
      </c>
      <c r="AI5249" s="14" t="s">
        <v>334</v>
      </c>
      <c r="AJ5249" s="2504"/>
    </row>
    <row r="5250" spans="1:36" s="3" customFormat="1" ht="15.75">
      <c r="A5250" s="1433">
        <v>4</v>
      </c>
      <c r="B5250" s="2503" t="s">
        <v>7791</v>
      </c>
      <c r="C5250" s="1084" t="s">
        <v>2582</v>
      </c>
      <c r="D5250" s="1720">
        <v>29104</v>
      </c>
      <c r="E5250" s="1084">
        <v>5</v>
      </c>
      <c r="F5250" s="1084">
        <f t="shared" si="1874"/>
        <v>145520</v>
      </c>
      <c r="G5250" s="1084"/>
      <c r="H5250" s="1084">
        <f t="shared" si="1875"/>
        <v>0</v>
      </c>
      <c r="I5250" s="1724"/>
      <c r="J5250" s="1724" t="s">
        <v>334</v>
      </c>
      <c r="K5250" s="1724"/>
      <c r="L5250" s="1084">
        <v>1068</v>
      </c>
      <c r="M5250" s="1724">
        <v>44903</v>
      </c>
      <c r="N5250" s="1084">
        <v>0</v>
      </c>
      <c r="O5250" s="1084">
        <v>0</v>
      </c>
      <c r="P5250" s="1084">
        <v>3</v>
      </c>
      <c r="Q5250" s="1084"/>
      <c r="R5250" s="1084"/>
      <c r="S5250" s="1084"/>
      <c r="T5250" s="1084"/>
      <c r="U5250" s="1084"/>
      <c r="V5250" s="1084"/>
      <c r="W5250" s="1084"/>
      <c r="X5250" s="1084"/>
      <c r="Y5250" s="1084"/>
      <c r="Z5250" s="1084"/>
      <c r="AA5250" s="1084"/>
      <c r="AB5250" s="1084"/>
      <c r="AC5250" s="1507">
        <f t="shared" si="1876"/>
        <v>2</v>
      </c>
      <c r="AD5250" s="1508">
        <f t="shared" si="1877"/>
        <v>58208</v>
      </c>
      <c r="AE5250" s="14" t="s">
        <v>334</v>
      </c>
      <c r="AF5250" s="14">
        <f t="shared" si="1878"/>
        <v>1</v>
      </c>
      <c r="AG5250" s="14">
        <f t="shared" si="1879"/>
        <v>2</v>
      </c>
      <c r="AH5250" s="14" t="s">
        <v>334</v>
      </c>
      <c r="AI5250" s="14" t="s">
        <v>334</v>
      </c>
      <c r="AJ5250" s="2504"/>
    </row>
    <row r="5251" spans="1:36" s="3" customFormat="1" ht="15.75">
      <c r="A5251" s="1433">
        <v>5</v>
      </c>
      <c r="B5251" s="2503" t="s">
        <v>7792</v>
      </c>
      <c r="C5251" s="1084" t="s">
        <v>66</v>
      </c>
      <c r="D5251" s="1720">
        <v>60149</v>
      </c>
      <c r="E5251" s="1084">
        <v>15</v>
      </c>
      <c r="F5251" s="1084">
        <f t="shared" si="1874"/>
        <v>902235</v>
      </c>
      <c r="G5251" s="1084"/>
      <c r="H5251" s="1084">
        <f t="shared" si="1875"/>
        <v>0</v>
      </c>
      <c r="I5251" s="1724"/>
      <c r="J5251" s="1724" t="s">
        <v>334</v>
      </c>
      <c r="K5251" s="1724"/>
      <c r="L5251" s="1084">
        <v>1157</v>
      </c>
      <c r="M5251" s="1724">
        <v>44918</v>
      </c>
      <c r="N5251" s="1084">
        <v>3</v>
      </c>
      <c r="O5251" s="1084">
        <v>4</v>
      </c>
      <c r="P5251" s="1084">
        <v>0</v>
      </c>
      <c r="Q5251" s="1084"/>
      <c r="R5251" s="1084"/>
      <c r="S5251" s="1084"/>
      <c r="T5251" s="1084"/>
      <c r="U5251" s="1084"/>
      <c r="V5251" s="1084"/>
      <c r="W5251" s="1084"/>
      <c r="X5251" s="1084"/>
      <c r="Y5251" s="1084"/>
      <c r="Z5251" s="1084"/>
      <c r="AA5251" s="1084"/>
      <c r="AB5251" s="1084"/>
      <c r="AC5251" s="1507">
        <f t="shared" si="1876"/>
        <v>8</v>
      </c>
      <c r="AD5251" s="1508">
        <f t="shared" si="1877"/>
        <v>481192</v>
      </c>
      <c r="AE5251" s="14" t="s">
        <v>334</v>
      </c>
      <c r="AF5251" s="14">
        <f t="shared" si="1878"/>
        <v>2.3333333333333335</v>
      </c>
      <c r="AG5251" s="14">
        <f t="shared" si="1879"/>
        <v>3.4285714285714284</v>
      </c>
      <c r="AH5251" s="14" t="s">
        <v>334</v>
      </c>
      <c r="AI5251" s="14" t="s">
        <v>334</v>
      </c>
      <c r="AJ5251" s="2504"/>
    </row>
    <row r="5252" spans="1:36" s="3" customFormat="1" ht="15.75">
      <c r="A5252" s="1433">
        <v>6</v>
      </c>
      <c r="B5252" s="2503" t="s">
        <v>7793</v>
      </c>
      <c r="C5252" s="1084" t="s">
        <v>1991</v>
      </c>
      <c r="D5252" s="1720">
        <v>60983</v>
      </c>
      <c r="E5252" s="1084">
        <v>2</v>
      </c>
      <c r="F5252" s="1084">
        <f t="shared" si="1874"/>
        <v>121966</v>
      </c>
      <c r="G5252" s="1084"/>
      <c r="H5252" s="1084">
        <f t="shared" si="1875"/>
        <v>0</v>
      </c>
      <c r="I5252" s="1724"/>
      <c r="J5252" s="1724" t="s">
        <v>334</v>
      </c>
      <c r="K5252" s="1724"/>
      <c r="L5252" s="1084">
        <v>1157</v>
      </c>
      <c r="M5252" s="1724">
        <v>44918</v>
      </c>
      <c r="N5252" s="1084">
        <v>0</v>
      </c>
      <c r="O5252" s="1084">
        <v>0</v>
      </c>
      <c r="P5252" s="1084">
        <v>0</v>
      </c>
      <c r="Q5252" s="1084"/>
      <c r="R5252" s="1084"/>
      <c r="S5252" s="1084"/>
      <c r="T5252" s="1084"/>
      <c r="U5252" s="1084"/>
      <c r="V5252" s="1084"/>
      <c r="W5252" s="1084"/>
      <c r="X5252" s="1084"/>
      <c r="Y5252" s="1084"/>
      <c r="Z5252" s="1084"/>
      <c r="AA5252" s="1084"/>
      <c r="AB5252" s="1084"/>
      <c r="AC5252" s="1507">
        <f t="shared" si="1876"/>
        <v>2</v>
      </c>
      <c r="AD5252" s="1508">
        <f t="shared" si="1877"/>
        <v>121966</v>
      </c>
      <c r="AE5252" s="14" t="s">
        <v>334</v>
      </c>
      <c r="AF5252" s="14">
        <f t="shared" si="1878"/>
        <v>0</v>
      </c>
      <c r="AG5252" s="14" t="e">
        <f t="shared" si="1879"/>
        <v>#DIV/0!</v>
      </c>
      <c r="AH5252" s="14" t="s">
        <v>334</v>
      </c>
      <c r="AI5252" s="14" t="s">
        <v>334</v>
      </c>
      <c r="AJ5252" s="2504"/>
    </row>
    <row r="5253" spans="1:36" s="3" customFormat="1" ht="15.75">
      <c r="A5253" s="1433">
        <v>7</v>
      </c>
      <c r="B5253" s="2503" t="s">
        <v>7793</v>
      </c>
      <c r="C5253" s="1084" t="s">
        <v>66</v>
      </c>
      <c r="D5253" s="1720">
        <v>60990</v>
      </c>
      <c r="E5253" s="1084">
        <v>45</v>
      </c>
      <c r="F5253" s="1084">
        <f t="shared" si="1874"/>
        <v>2744550</v>
      </c>
      <c r="G5253" s="1084"/>
      <c r="H5253" s="1084">
        <f t="shared" si="1875"/>
        <v>0</v>
      </c>
      <c r="I5253" s="1724"/>
      <c r="J5253" s="1724" t="s">
        <v>334</v>
      </c>
      <c r="K5253" s="1724"/>
      <c r="L5253" s="1084">
        <v>1068</v>
      </c>
      <c r="M5253" s="1724">
        <v>44903</v>
      </c>
      <c r="N5253" s="1084">
        <v>9</v>
      </c>
      <c r="O5253" s="1084">
        <v>8</v>
      </c>
      <c r="P5253" s="1084">
        <v>15</v>
      </c>
      <c r="Q5253" s="1084"/>
      <c r="R5253" s="1084"/>
      <c r="S5253" s="1084"/>
      <c r="T5253" s="1084"/>
      <c r="U5253" s="1084"/>
      <c r="V5253" s="1084"/>
      <c r="W5253" s="1084"/>
      <c r="X5253" s="1084"/>
      <c r="Y5253" s="1084"/>
      <c r="Z5253" s="1084"/>
      <c r="AA5253" s="1084"/>
      <c r="AB5253" s="1084"/>
      <c r="AC5253" s="1507">
        <f t="shared" si="1876"/>
        <v>13</v>
      </c>
      <c r="AD5253" s="1508">
        <f t="shared" si="1877"/>
        <v>792870</v>
      </c>
      <c r="AE5253" s="14" t="s">
        <v>334</v>
      </c>
      <c r="AF5253" s="14">
        <f t="shared" si="1878"/>
        <v>10.666666666666666</v>
      </c>
      <c r="AG5253" s="14">
        <f t="shared" si="1879"/>
        <v>1.21875</v>
      </c>
      <c r="AH5253" s="14" t="s">
        <v>334</v>
      </c>
      <c r="AI5253" s="14" t="s">
        <v>334</v>
      </c>
      <c r="AJ5253" s="2504"/>
    </row>
    <row r="5254" spans="1:36" s="3" customFormat="1" ht="15.75">
      <c r="A5254" s="1433">
        <v>8</v>
      </c>
      <c r="B5254" s="2503" t="s">
        <v>2581</v>
      </c>
      <c r="C5254" s="1084" t="s">
        <v>66</v>
      </c>
      <c r="D5254" s="1720">
        <v>153010</v>
      </c>
      <c r="E5254" s="1084">
        <v>4</v>
      </c>
      <c r="F5254" s="1084">
        <f t="shared" si="1874"/>
        <v>612040</v>
      </c>
      <c r="G5254" s="1084"/>
      <c r="H5254" s="1084">
        <f t="shared" si="1875"/>
        <v>0</v>
      </c>
      <c r="I5254" s="1724"/>
      <c r="J5254" s="1724" t="s">
        <v>334</v>
      </c>
      <c r="K5254" s="1724"/>
      <c r="L5254" s="1084">
        <v>1068</v>
      </c>
      <c r="M5254" s="1724">
        <v>44903</v>
      </c>
      <c r="N5254" s="1084">
        <v>0</v>
      </c>
      <c r="O5254" s="1084">
        <v>0</v>
      </c>
      <c r="P5254" s="1084">
        <v>1</v>
      </c>
      <c r="Q5254" s="1084"/>
      <c r="R5254" s="1084"/>
      <c r="S5254" s="1084"/>
      <c r="T5254" s="1084"/>
      <c r="U5254" s="1084"/>
      <c r="V5254" s="1084"/>
      <c r="W5254" s="1084"/>
      <c r="X5254" s="1084"/>
      <c r="Y5254" s="1084"/>
      <c r="Z5254" s="1084"/>
      <c r="AA5254" s="1084"/>
      <c r="AB5254" s="1084"/>
      <c r="AC5254" s="1507">
        <f t="shared" si="1876"/>
        <v>3</v>
      </c>
      <c r="AD5254" s="1508">
        <f t="shared" si="1877"/>
        <v>459030</v>
      </c>
      <c r="AE5254" s="14" t="s">
        <v>334</v>
      </c>
      <c r="AF5254" s="14">
        <f t="shared" si="1878"/>
        <v>0.33333333333333331</v>
      </c>
      <c r="AG5254" s="14">
        <f t="shared" si="1879"/>
        <v>9</v>
      </c>
      <c r="AH5254" s="14" t="s">
        <v>334</v>
      </c>
      <c r="AI5254" s="14" t="s">
        <v>334</v>
      </c>
      <c r="AJ5254" s="2504"/>
    </row>
    <row r="5255" spans="1:36" s="3" customFormat="1" ht="15.75">
      <c r="A5255" s="1433">
        <v>9</v>
      </c>
      <c r="B5255" s="2503" t="s">
        <v>6078</v>
      </c>
      <c r="C5255" s="1084" t="s">
        <v>66</v>
      </c>
      <c r="D5255" s="1720">
        <v>90878</v>
      </c>
      <c r="E5255" s="1084">
        <v>2</v>
      </c>
      <c r="F5255" s="1084">
        <f t="shared" si="1874"/>
        <v>181756</v>
      </c>
      <c r="G5255" s="1084"/>
      <c r="H5255" s="1084">
        <f t="shared" si="1875"/>
        <v>0</v>
      </c>
      <c r="I5255" s="1724"/>
      <c r="J5255" s="1724" t="s">
        <v>334</v>
      </c>
      <c r="K5255" s="1724"/>
      <c r="L5255" s="1084">
        <v>877</v>
      </c>
      <c r="M5255" s="1724">
        <v>44848</v>
      </c>
      <c r="N5255" s="1084">
        <v>0</v>
      </c>
      <c r="O5255" s="1084">
        <v>0</v>
      </c>
      <c r="P5255" s="1084">
        <v>1</v>
      </c>
      <c r="Q5255" s="1084"/>
      <c r="R5255" s="1084"/>
      <c r="S5255" s="1084"/>
      <c r="T5255" s="1084"/>
      <c r="U5255" s="1084"/>
      <c r="V5255" s="1084"/>
      <c r="W5255" s="1084"/>
      <c r="X5255" s="1084"/>
      <c r="Y5255" s="1084"/>
      <c r="Z5255" s="1084"/>
      <c r="AA5255" s="1084"/>
      <c r="AB5255" s="1084"/>
      <c r="AC5255" s="1507">
        <f t="shared" si="1876"/>
        <v>1</v>
      </c>
      <c r="AD5255" s="1508">
        <f t="shared" si="1877"/>
        <v>90878</v>
      </c>
      <c r="AE5255" s="14" t="s">
        <v>334</v>
      </c>
      <c r="AF5255" s="14">
        <f t="shared" si="1878"/>
        <v>0.33333333333333331</v>
      </c>
      <c r="AG5255" s="14">
        <f t="shared" si="1879"/>
        <v>3</v>
      </c>
      <c r="AH5255" s="14" t="s">
        <v>334</v>
      </c>
      <c r="AI5255" s="14" t="s">
        <v>334</v>
      </c>
      <c r="AJ5255" s="2504"/>
    </row>
    <row r="5256" spans="1:36" s="3" customFormat="1" ht="15.75">
      <c r="A5256" s="1433">
        <v>10</v>
      </c>
      <c r="B5256" s="2503" t="s">
        <v>6079</v>
      </c>
      <c r="C5256" s="1084" t="s">
        <v>66</v>
      </c>
      <c r="D5256" s="1720">
        <v>136450</v>
      </c>
      <c r="E5256" s="1084">
        <v>2</v>
      </c>
      <c r="F5256" s="1084">
        <f t="shared" si="1874"/>
        <v>272900</v>
      </c>
      <c r="G5256" s="1084"/>
      <c r="H5256" s="1084">
        <f t="shared" si="1875"/>
        <v>0</v>
      </c>
      <c r="I5256" s="1724"/>
      <c r="J5256" s="1724" t="s">
        <v>334</v>
      </c>
      <c r="K5256" s="1724"/>
      <c r="L5256" s="1084">
        <v>877</v>
      </c>
      <c r="M5256" s="1724">
        <v>44848</v>
      </c>
      <c r="N5256" s="1084">
        <v>0</v>
      </c>
      <c r="O5256" s="1084">
        <v>0</v>
      </c>
      <c r="P5256" s="1084">
        <v>0</v>
      </c>
      <c r="Q5256" s="1084"/>
      <c r="R5256" s="1084"/>
      <c r="S5256" s="1084"/>
      <c r="T5256" s="1084"/>
      <c r="U5256" s="1084"/>
      <c r="V5256" s="1084"/>
      <c r="W5256" s="1084"/>
      <c r="X5256" s="1084"/>
      <c r="Y5256" s="1084"/>
      <c r="Z5256" s="1084"/>
      <c r="AA5256" s="1084"/>
      <c r="AB5256" s="1084"/>
      <c r="AC5256" s="1507">
        <f t="shared" si="1876"/>
        <v>2</v>
      </c>
      <c r="AD5256" s="1508">
        <f t="shared" si="1877"/>
        <v>272900</v>
      </c>
      <c r="AE5256" s="14" t="s">
        <v>334</v>
      </c>
      <c r="AF5256" s="14">
        <f t="shared" si="1878"/>
        <v>0</v>
      </c>
      <c r="AG5256" s="14" t="e">
        <f t="shared" si="1879"/>
        <v>#DIV/0!</v>
      </c>
      <c r="AH5256" s="14" t="s">
        <v>334</v>
      </c>
      <c r="AI5256" s="14" t="s">
        <v>334</v>
      </c>
      <c r="AJ5256" s="2504"/>
    </row>
    <row r="5257" spans="1:36" s="3" customFormat="1" ht="15.75">
      <c r="A5257" s="1433">
        <v>11</v>
      </c>
      <c r="B5257" s="2503" t="s">
        <v>7794</v>
      </c>
      <c r="C5257" s="1084" t="s">
        <v>66</v>
      </c>
      <c r="D5257" s="1720">
        <v>61530.64</v>
      </c>
      <c r="E5257" s="1084">
        <v>2</v>
      </c>
      <c r="F5257" s="1084">
        <f t="shared" si="1874"/>
        <v>123061.28</v>
      </c>
      <c r="G5257" s="1084"/>
      <c r="H5257" s="1084">
        <f t="shared" si="1875"/>
        <v>0</v>
      </c>
      <c r="I5257" s="1724"/>
      <c r="J5257" s="1724" t="s">
        <v>334</v>
      </c>
      <c r="K5257" s="1724"/>
      <c r="L5257" s="1084">
        <v>1068</v>
      </c>
      <c r="M5257" s="1724">
        <v>44903</v>
      </c>
      <c r="N5257" s="1084">
        <v>0</v>
      </c>
      <c r="O5257" s="1084">
        <v>0</v>
      </c>
      <c r="P5257" s="1084">
        <v>0</v>
      </c>
      <c r="Q5257" s="1084"/>
      <c r="R5257" s="1084"/>
      <c r="S5257" s="1084"/>
      <c r="T5257" s="1084"/>
      <c r="U5257" s="1084"/>
      <c r="V5257" s="1084"/>
      <c r="W5257" s="1084"/>
      <c r="X5257" s="1084"/>
      <c r="Y5257" s="1084"/>
      <c r="Z5257" s="1084"/>
      <c r="AA5257" s="1084"/>
      <c r="AB5257" s="1084"/>
      <c r="AC5257" s="1507">
        <f t="shared" si="1876"/>
        <v>2</v>
      </c>
      <c r="AD5257" s="1508">
        <f t="shared" si="1877"/>
        <v>123061.28</v>
      </c>
      <c r="AE5257" s="14" t="s">
        <v>334</v>
      </c>
      <c r="AF5257" s="14">
        <f t="shared" si="1878"/>
        <v>0</v>
      </c>
      <c r="AG5257" s="14" t="e">
        <f t="shared" si="1879"/>
        <v>#DIV/0!</v>
      </c>
      <c r="AH5257" s="14" t="s">
        <v>334</v>
      </c>
      <c r="AI5257" s="14" t="s">
        <v>334</v>
      </c>
      <c r="AJ5257" s="2504"/>
    </row>
    <row r="5258" spans="1:36" s="3" customFormat="1" ht="15.75">
      <c r="A5258" s="1433">
        <v>12</v>
      </c>
      <c r="B5258" s="2503" t="s">
        <v>7795</v>
      </c>
      <c r="C5258" s="1084" t="s">
        <v>66</v>
      </c>
      <c r="D5258" s="1720">
        <v>80624</v>
      </c>
      <c r="E5258" s="1084">
        <v>2</v>
      </c>
      <c r="F5258" s="1084">
        <f t="shared" si="1874"/>
        <v>161248</v>
      </c>
      <c r="G5258" s="1084"/>
      <c r="H5258" s="1084">
        <f t="shared" si="1875"/>
        <v>0</v>
      </c>
      <c r="I5258" s="1724"/>
      <c r="J5258" s="1724" t="s">
        <v>334</v>
      </c>
      <c r="K5258" s="1724"/>
      <c r="L5258" s="1084">
        <v>1157</v>
      </c>
      <c r="M5258" s="1724">
        <v>44918</v>
      </c>
      <c r="N5258" s="1084">
        <v>0</v>
      </c>
      <c r="O5258" s="1084">
        <v>0</v>
      </c>
      <c r="P5258" s="1084">
        <v>0</v>
      </c>
      <c r="Q5258" s="1084"/>
      <c r="R5258" s="1084"/>
      <c r="S5258" s="1084"/>
      <c r="T5258" s="1084"/>
      <c r="U5258" s="1084"/>
      <c r="V5258" s="1084"/>
      <c r="W5258" s="1084"/>
      <c r="X5258" s="1084"/>
      <c r="Y5258" s="1084"/>
      <c r="Z5258" s="1084"/>
      <c r="AA5258" s="1084"/>
      <c r="AB5258" s="1084"/>
      <c r="AC5258" s="1507">
        <f t="shared" si="1876"/>
        <v>2</v>
      </c>
      <c r="AD5258" s="1508">
        <f t="shared" si="1877"/>
        <v>161248</v>
      </c>
      <c r="AE5258" s="14" t="s">
        <v>334</v>
      </c>
      <c r="AF5258" s="14">
        <f t="shared" si="1878"/>
        <v>0</v>
      </c>
      <c r="AG5258" s="14" t="e">
        <f t="shared" si="1879"/>
        <v>#DIV/0!</v>
      </c>
      <c r="AH5258" s="14" t="s">
        <v>334</v>
      </c>
      <c r="AI5258" s="14" t="s">
        <v>334</v>
      </c>
      <c r="AJ5258" s="2504"/>
    </row>
    <row r="5259" spans="1:36" s="3" customFormat="1" ht="15.75">
      <c r="A5259" s="1433">
        <v>13</v>
      </c>
      <c r="B5259" s="2503" t="s">
        <v>7796</v>
      </c>
      <c r="C5259" s="1084" t="s">
        <v>66</v>
      </c>
      <c r="D5259" s="1720">
        <v>106197.5</v>
      </c>
      <c r="E5259" s="1084">
        <v>2</v>
      </c>
      <c r="F5259" s="1084">
        <f t="shared" si="1874"/>
        <v>212395</v>
      </c>
      <c r="G5259" s="1084"/>
      <c r="H5259" s="1084">
        <f t="shared" si="1875"/>
        <v>0</v>
      </c>
      <c r="I5259" s="1724"/>
      <c r="J5259" s="1724" t="s">
        <v>334</v>
      </c>
      <c r="K5259" s="1724"/>
      <c r="L5259" s="1084">
        <v>1157</v>
      </c>
      <c r="M5259" s="1724">
        <v>44918</v>
      </c>
      <c r="N5259" s="1084">
        <v>0</v>
      </c>
      <c r="O5259" s="1084">
        <v>0</v>
      </c>
      <c r="P5259" s="1084">
        <v>0</v>
      </c>
      <c r="Q5259" s="1084"/>
      <c r="R5259" s="1084"/>
      <c r="S5259" s="1084"/>
      <c r="T5259" s="1084"/>
      <c r="U5259" s="1084"/>
      <c r="V5259" s="1084"/>
      <c r="W5259" s="1084"/>
      <c r="X5259" s="1084"/>
      <c r="Y5259" s="1084"/>
      <c r="Z5259" s="1084"/>
      <c r="AA5259" s="1084"/>
      <c r="AB5259" s="1084"/>
      <c r="AC5259" s="1507">
        <f t="shared" si="1876"/>
        <v>2</v>
      </c>
      <c r="AD5259" s="1508">
        <f t="shared" si="1877"/>
        <v>212395</v>
      </c>
      <c r="AE5259" s="14" t="s">
        <v>334</v>
      </c>
      <c r="AF5259" s="14">
        <f t="shared" si="1878"/>
        <v>0</v>
      </c>
      <c r="AG5259" s="14" t="e">
        <f t="shared" si="1879"/>
        <v>#DIV/0!</v>
      </c>
      <c r="AH5259" s="14" t="s">
        <v>334</v>
      </c>
      <c r="AI5259" s="14" t="s">
        <v>334</v>
      </c>
      <c r="AJ5259" s="2504"/>
    </row>
    <row r="5260" spans="1:36" s="3" customFormat="1" ht="15.75">
      <c r="A5260" s="1433">
        <v>14</v>
      </c>
      <c r="B5260" s="2503" t="s">
        <v>2584</v>
      </c>
      <c r="C5260" s="1084" t="s">
        <v>2582</v>
      </c>
      <c r="D5260" s="1720">
        <v>54356</v>
      </c>
      <c r="E5260" s="1084">
        <v>20</v>
      </c>
      <c r="F5260" s="1084">
        <f t="shared" si="1874"/>
        <v>1087120</v>
      </c>
      <c r="G5260" s="1084"/>
      <c r="H5260" s="1084">
        <f t="shared" si="1875"/>
        <v>0</v>
      </c>
      <c r="I5260" s="1724"/>
      <c r="J5260" s="1724" t="s">
        <v>334</v>
      </c>
      <c r="K5260" s="1724"/>
      <c r="L5260" s="1084">
        <v>1068</v>
      </c>
      <c r="M5260" s="1724">
        <v>44903</v>
      </c>
      <c r="N5260" s="1084">
        <v>0</v>
      </c>
      <c r="O5260" s="1084">
        <v>0</v>
      </c>
      <c r="P5260" s="1084">
        <v>0</v>
      </c>
      <c r="Q5260" s="1084"/>
      <c r="R5260" s="1084"/>
      <c r="S5260" s="1084"/>
      <c r="T5260" s="1084"/>
      <c r="U5260" s="1084"/>
      <c r="V5260" s="1084"/>
      <c r="W5260" s="1084"/>
      <c r="X5260" s="1084"/>
      <c r="Y5260" s="1084"/>
      <c r="Z5260" s="1084"/>
      <c r="AA5260" s="1084"/>
      <c r="AB5260" s="1084"/>
      <c r="AC5260" s="1507">
        <f t="shared" si="1876"/>
        <v>20</v>
      </c>
      <c r="AD5260" s="1508">
        <f t="shared" si="1877"/>
        <v>1087120</v>
      </c>
      <c r="AE5260" s="14" t="s">
        <v>334</v>
      </c>
      <c r="AF5260" s="14">
        <f t="shared" si="1878"/>
        <v>0</v>
      </c>
      <c r="AG5260" s="14" t="e">
        <f t="shared" si="1879"/>
        <v>#DIV/0!</v>
      </c>
      <c r="AH5260" s="14" t="s">
        <v>334</v>
      </c>
      <c r="AI5260" s="14" t="s">
        <v>334</v>
      </c>
      <c r="AJ5260" s="2504"/>
    </row>
    <row r="5261" spans="1:36" s="3" customFormat="1" ht="15.75">
      <c r="A5261" s="1433">
        <v>15</v>
      </c>
      <c r="B5261" s="2503" t="s">
        <v>2584</v>
      </c>
      <c r="C5261" s="1084" t="s">
        <v>2582</v>
      </c>
      <c r="D5261" s="1720">
        <v>54356</v>
      </c>
      <c r="E5261" s="1084">
        <v>20</v>
      </c>
      <c r="F5261" s="1084">
        <f t="shared" si="1874"/>
        <v>1087120</v>
      </c>
      <c r="G5261" s="1084"/>
      <c r="H5261" s="1084">
        <f t="shared" si="1875"/>
        <v>0</v>
      </c>
      <c r="I5261" s="1724"/>
      <c r="J5261" s="1724" t="s">
        <v>334</v>
      </c>
      <c r="K5261" s="1724"/>
      <c r="L5261" s="1084">
        <v>901</v>
      </c>
      <c r="M5261" s="1724">
        <v>44854</v>
      </c>
      <c r="N5261" s="1084">
        <v>0</v>
      </c>
      <c r="O5261" s="1084">
        <v>3</v>
      </c>
      <c r="P5261" s="1084">
        <v>9</v>
      </c>
      <c r="Q5261" s="1084"/>
      <c r="R5261" s="1084"/>
      <c r="S5261" s="1084"/>
      <c r="T5261" s="1084"/>
      <c r="U5261" s="1084"/>
      <c r="V5261" s="1084"/>
      <c r="W5261" s="1084"/>
      <c r="X5261" s="1084"/>
      <c r="Y5261" s="1084"/>
      <c r="Z5261" s="1084"/>
      <c r="AA5261" s="1084"/>
      <c r="AB5261" s="1084"/>
      <c r="AC5261" s="1507">
        <f t="shared" si="1876"/>
        <v>8</v>
      </c>
      <c r="AD5261" s="1508">
        <f t="shared" si="1877"/>
        <v>434848</v>
      </c>
      <c r="AE5261" s="14" t="s">
        <v>334</v>
      </c>
      <c r="AF5261" s="14">
        <f t="shared" si="1878"/>
        <v>4</v>
      </c>
      <c r="AG5261" s="14">
        <f t="shared" si="1879"/>
        <v>2</v>
      </c>
      <c r="AH5261" s="14" t="s">
        <v>334</v>
      </c>
      <c r="AI5261" s="14" t="s">
        <v>334</v>
      </c>
      <c r="AJ5261" s="2504"/>
    </row>
    <row r="5262" spans="1:36" s="3" customFormat="1" ht="15.75">
      <c r="A5262" s="1433">
        <v>16</v>
      </c>
      <c r="B5262" s="2503" t="s">
        <v>7797</v>
      </c>
      <c r="C5262" s="1084" t="s">
        <v>66</v>
      </c>
      <c r="D5262" s="1720">
        <v>59385</v>
      </c>
      <c r="E5262" s="1084">
        <v>8</v>
      </c>
      <c r="F5262" s="1084">
        <f t="shared" si="1874"/>
        <v>475080</v>
      </c>
      <c r="G5262" s="1084"/>
      <c r="H5262" s="1084">
        <f t="shared" si="1875"/>
        <v>0</v>
      </c>
      <c r="I5262" s="1724"/>
      <c r="J5262" s="1724" t="s">
        <v>334</v>
      </c>
      <c r="K5262" s="1724"/>
      <c r="L5262" s="1084">
        <v>1068</v>
      </c>
      <c r="M5262" s="1724">
        <v>44903</v>
      </c>
      <c r="N5262" s="1084">
        <v>0</v>
      </c>
      <c r="O5262" s="1084">
        <v>0</v>
      </c>
      <c r="P5262" s="1084">
        <v>0</v>
      </c>
      <c r="Q5262" s="1084"/>
      <c r="R5262" s="1084"/>
      <c r="S5262" s="1084"/>
      <c r="T5262" s="1084"/>
      <c r="U5262" s="1084"/>
      <c r="V5262" s="1084"/>
      <c r="W5262" s="1084"/>
      <c r="X5262" s="1084"/>
      <c r="Y5262" s="1084"/>
      <c r="Z5262" s="1084"/>
      <c r="AA5262" s="1084"/>
      <c r="AB5262" s="1084"/>
      <c r="AC5262" s="1507">
        <f t="shared" si="1876"/>
        <v>8</v>
      </c>
      <c r="AD5262" s="1508">
        <f t="shared" si="1877"/>
        <v>475080</v>
      </c>
      <c r="AE5262" s="14" t="s">
        <v>334</v>
      </c>
      <c r="AF5262" s="14">
        <f t="shared" si="1878"/>
        <v>0</v>
      </c>
      <c r="AG5262" s="14" t="e">
        <f t="shared" si="1879"/>
        <v>#DIV/0!</v>
      </c>
      <c r="AH5262" s="14" t="s">
        <v>334</v>
      </c>
      <c r="AI5262" s="14" t="s">
        <v>334</v>
      </c>
      <c r="AJ5262" s="2504"/>
    </row>
    <row r="5263" spans="1:36" s="3" customFormat="1" ht="15.75">
      <c r="A5263" s="1433">
        <v>17</v>
      </c>
      <c r="B5263" s="2503" t="s">
        <v>7797</v>
      </c>
      <c r="C5263" s="1084" t="s">
        <v>66</v>
      </c>
      <c r="D5263" s="1720">
        <v>59385</v>
      </c>
      <c r="E5263" s="1084">
        <v>10</v>
      </c>
      <c r="F5263" s="1084">
        <f t="shared" si="1874"/>
        <v>593850</v>
      </c>
      <c r="G5263" s="1084"/>
      <c r="H5263" s="1084">
        <f t="shared" si="1875"/>
        <v>0</v>
      </c>
      <c r="I5263" s="1724"/>
      <c r="J5263" s="1724" t="s">
        <v>334</v>
      </c>
      <c r="K5263" s="1724"/>
      <c r="L5263" s="1084">
        <v>901</v>
      </c>
      <c r="M5263" s="1724">
        <v>44854</v>
      </c>
      <c r="N5263" s="1084">
        <v>2</v>
      </c>
      <c r="O5263" s="1084">
        <v>1</v>
      </c>
      <c r="P5263" s="1084">
        <v>1</v>
      </c>
      <c r="Q5263" s="1084"/>
      <c r="R5263" s="1084"/>
      <c r="S5263" s="1084"/>
      <c r="T5263" s="1084"/>
      <c r="U5263" s="1084"/>
      <c r="V5263" s="1084"/>
      <c r="W5263" s="1084"/>
      <c r="X5263" s="1084"/>
      <c r="Y5263" s="1084"/>
      <c r="Z5263" s="1084"/>
      <c r="AA5263" s="1084"/>
      <c r="AB5263" s="1084"/>
      <c r="AC5263" s="1507">
        <f t="shared" si="1876"/>
        <v>6</v>
      </c>
      <c r="AD5263" s="1508">
        <f t="shared" si="1877"/>
        <v>356310</v>
      </c>
      <c r="AE5263" s="14" t="s">
        <v>334</v>
      </c>
      <c r="AF5263" s="14">
        <f t="shared" si="1878"/>
        <v>1.3333333333333333</v>
      </c>
      <c r="AG5263" s="14">
        <f t="shared" si="1879"/>
        <v>4.5</v>
      </c>
      <c r="AH5263" s="14" t="s">
        <v>334</v>
      </c>
      <c r="AI5263" s="14" t="s">
        <v>334</v>
      </c>
      <c r="AJ5263" s="2504"/>
    </row>
    <row r="5264" spans="1:36" s="3" customFormat="1" ht="15.75">
      <c r="A5264" s="1454" t="s">
        <v>7798</v>
      </c>
      <c r="B5264" s="2502"/>
      <c r="C5264" s="2502"/>
      <c r="D5264" s="2502"/>
      <c r="E5264" s="2502"/>
      <c r="F5264" s="2502"/>
      <c r="G5264" s="2502"/>
      <c r="H5264" s="2502"/>
      <c r="I5264" s="2502"/>
      <c r="J5264" s="2502"/>
      <c r="K5264" s="2502"/>
      <c r="L5264" s="2502"/>
      <c r="M5264" s="2502"/>
      <c r="N5264" s="2502"/>
      <c r="O5264" s="2502"/>
      <c r="P5264" s="2502"/>
      <c r="Q5264" s="2502"/>
      <c r="R5264" s="2502"/>
      <c r="S5264" s="2502"/>
      <c r="T5264" s="2502"/>
      <c r="U5264" s="2502"/>
      <c r="V5264" s="2502"/>
      <c r="W5264" s="2502"/>
      <c r="X5264" s="2502"/>
      <c r="Y5264" s="2502"/>
      <c r="Z5264" s="2502"/>
      <c r="AA5264" s="2502"/>
      <c r="AB5264" s="2502"/>
      <c r="AC5264" s="2502"/>
      <c r="AD5264" s="2502"/>
      <c r="AE5264" s="2502"/>
      <c r="AF5264" s="2502"/>
      <c r="AG5264" s="2502"/>
      <c r="AH5264" s="2502"/>
      <c r="AI5264" s="2502"/>
      <c r="AJ5264" s="2502"/>
    </row>
    <row r="5265" spans="1:36" s="3" customFormat="1" ht="15.75">
      <c r="A5265" s="1433"/>
      <c r="B5265" s="2503" t="s">
        <v>7799</v>
      </c>
      <c r="C5265" s="1084" t="s">
        <v>181</v>
      </c>
      <c r="D5265" s="1720">
        <v>33412.449999999997</v>
      </c>
      <c r="E5265" s="1084">
        <v>1</v>
      </c>
      <c r="F5265" s="1084">
        <f t="shared" ref="F5265:F5291" si="1880">D5265*E5265</f>
        <v>33412.449999999997</v>
      </c>
      <c r="G5265" s="1084"/>
      <c r="H5265" s="1084">
        <f t="shared" ref="H5265:H5291" si="1881">D5265*G5265</f>
        <v>0</v>
      </c>
      <c r="I5265" s="1724"/>
      <c r="J5265" s="1724" t="s">
        <v>334</v>
      </c>
      <c r="K5265" s="1724"/>
      <c r="L5265" s="1084">
        <v>977</v>
      </c>
      <c r="M5265" s="1724">
        <v>44880</v>
      </c>
      <c r="N5265" s="1084">
        <v>0</v>
      </c>
      <c r="O5265" s="1084">
        <v>0</v>
      </c>
      <c r="P5265" s="1084">
        <v>0</v>
      </c>
      <c r="Q5265" s="1084"/>
      <c r="R5265" s="1084"/>
      <c r="S5265" s="1084"/>
      <c r="T5265" s="1084"/>
      <c r="U5265" s="1084"/>
      <c r="V5265" s="1084"/>
      <c r="W5265" s="1084"/>
      <c r="X5265" s="1084"/>
      <c r="Y5265" s="1084"/>
      <c r="Z5265" s="1084"/>
      <c r="AA5265" s="1084"/>
      <c r="AB5265" s="1084"/>
      <c r="AC5265" s="1507">
        <f t="shared" ref="AC5265:AC5291" si="1882">E5265+G5265-N5265-O5265-AA5265-P5265-Q5265-R5265-S5265-T5265-U5265-V5265-W5265-X5265-Y5265</f>
        <v>1</v>
      </c>
      <c r="AD5265" s="1508">
        <f t="shared" ref="AD5265:AD5291" si="1883">D5265*AC5265</f>
        <v>33412.449999999997</v>
      </c>
      <c r="AE5265" s="14" t="s">
        <v>334</v>
      </c>
      <c r="AF5265" s="14">
        <f t="shared" ref="AF5265:AF5291" si="1884">(N5265+O5265+P5265+Q5265+R5265+S5265+T5265+U5265+V5265+W5265+X5265+Y5265)/3</f>
        <v>0</v>
      </c>
      <c r="AG5265" s="14" t="e">
        <f t="shared" ref="AG5265:AG5291" si="1885">AC5265/AF5265</f>
        <v>#DIV/0!</v>
      </c>
      <c r="AH5265" s="14" t="s">
        <v>334</v>
      </c>
      <c r="AI5265" s="14" t="s">
        <v>334</v>
      </c>
      <c r="AJ5265" s="2504"/>
    </row>
    <row r="5266" spans="1:36" s="3" customFormat="1" ht="15.75">
      <c r="A5266" s="1433"/>
      <c r="B5266" s="2503" t="s">
        <v>7800</v>
      </c>
      <c r="C5266" s="1084" t="s">
        <v>181</v>
      </c>
      <c r="D5266" s="1720">
        <v>11756.25</v>
      </c>
      <c r="E5266" s="1084">
        <v>1</v>
      </c>
      <c r="F5266" s="1084">
        <f t="shared" si="1880"/>
        <v>11756.25</v>
      </c>
      <c r="G5266" s="1084"/>
      <c r="H5266" s="1084">
        <f t="shared" si="1881"/>
        <v>0</v>
      </c>
      <c r="I5266" s="1724"/>
      <c r="J5266" s="1724" t="s">
        <v>334</v>
      </c>
      <c r="K5266" s="1724"/>
      <c r="L5266" s="1084">
        <v>977</v>
      </c>
      <c r="M5266" s="1724">
        <v>44880</v>
      </c>
      <c r="N5266" s="1084">
        <v>0</v>
      </c>
      <c r="O5266" s="1084">
        <v>0</v>
      </c>
      <c r="P5266" s="1084">
        <v>0</v>
      </c>
      <c r="Q5266" s="1084"/>
      <c r="R5266" s="1084"/>
      <c r="S5266" s="1084"/>
      <c r="T5266" s="1084"/>
      <c r="U5266" s="1084"/>
      <c r="V5266" s="1084"/>
      <c r="W5266" s="1084"/>
      <c r="X5266" s="1084"/>
      <c r="Y5266" s="1084"/>
      <c r="Z5266" s="1084"/>
      <c r="AA5266" s="1084"/>
      <c r="AB5266" s="1084"/>
      <c r="AC5266" s="1507">
        <f t="shared" si="1882"/>
        <v>1</v>
      </c>
      <c r="AD5266" s="1508">
        <f t="shared" si="1883"/>
        <v>11756.25</v>
      </c>
      <c r="AE5266" s="14" t="s">
        <v>334</v>
      </c>
      <c r="AF5266" s="14">
        <f t="shared" si="1884"/>
        <v>0</v>
      </c>
      <c r="AG5266" s="14" t="e">
        <f t="shared" si="1885"/>
        <v>#DIV/0!</v>
      </c>
      <c r="AH5266" s="14" t="s">
        <v>334</v>
      </c>
      <c r="AI5266" s="14" t="s">
        <v>334</v>
      </c>
      <c r="AJ5266" s="2504"/>
    </row>
    <row r="5267" spans="1:36" s="3" customFormat="1" ht="15.75">
      <c r="A5267" s="1433"/>
      <c r="B5267" s="2503" t="s">
        <v>7801</v>
      </c>
      <c r="C5267" s="1084" t="s">
        <v>181</v>
      </c>
      <c r="D5267" s="1720">
        <v>44400</v>
      </c>
      <c r="E5267" s="1084">
        <v>8</v>
      </c>
      <c r="F5267" s="1084">
        <f t="shared" si="1880"/>
        <v>355200</v>
      </c>
      <c r="G5267" s="1084"/>
      <c r="H5267" s="1084">
        <f t="shared" si="1881"/>
        <v>0</v>
      </c>
      <c r="I5267" s="1724"/>
      <c r="J5267" s="1724" t="s">
        <v>334</v>
      </c>
      <c r="K5267" s="1724"/>
      <c r="L5267" s="1084">
        <v>977</v>
      </c>
      <c r="M5267" s="1724">
        <v>44880</v>
      </c>
      <c r="N5267" s="1084">
        <v>0</v>
      </c>
      <c r="O5267" s="1084">
        <v>0</v>
      </c>
      <c r="P5267" s="1084">
        <v>0</v>
      </c>
      <c r="Q5267" s="1084"/>
      <c r="R5267" s="1084"/>
      <c r="S5267" s="1084"/>
      <c r="T5267" s="1084"/>
      <c r="U5267" s="1084"/>
      <c r="V5267" s="1084"/>
      <c r="W5267" s="1084"/>
      <c r="X5267" s="1084"/>
      <c r="Y5267" s="1084"/>
      <c r="Z5267" s="1084"/>
      <c r="AA5267" s="1084"/>
      <c r="AB5267" s="1084"/>
      <c r="AC5267" s="1507">
        <f t="shared" si="1882"/>
        <v>8</v>
      </c>
      <c r="AD5267" s="1508">
        <f t="shared" si="1883"/>
        <v>355200</v>
      </c>
      <c r="AE5267" s="14" t="s">
        <v>334</v>
      </c>
      <c r="AF5267" s="14">
        <f t="shared" si="1884"/>
        <v>0</v>
      </c>
      <c r="AG5267" s="14" t="e">
        <f t="shared" si="1885"/>
        <v>#DIV/0!</v>
      </c>
      <c r="AH5267" s="14" t="s">
        <v>334</v>
      </c>
      <c r="AI5267" s="14" t="s">
        <v>334</v>
      </c>
      <c r="AJ5267" s="2504"/>
    </row>
    <row r="5268" spans="1:36" s="3" customFormat="1" ht="15.75">
      <c r="A5268" s="1433"/>
      <c r="B5268" s="2503" t="s">
        <v>1888</v>
      </c>
      <c r="C5268" s="1084" t="s">
        <v>181</v>
      </c>
      <c r="D5268" s="1720">
        <v>56800</v>
      </c>
      <c r="E5268" s="1084">
        <v>2</v>
      </c>
      <c r="F5268" s="1084">
        <f t="shared" si="1880"/>
        <v>113600</v>
      </c>
      <c r="G5268" s="1084"/>
      <c r="H5268" s="1084">
        <f t="shared" si="1881"/>
        <v>0</v>
      </c>
      <c r="I5268" s="1724"/>
      <c r="J5268" s="1724" t="s">
        <v>334</v>
      </c>
      <c r="K5268" s="1724"/>
      <c r="L5268" s="1084">
        <v>977</v>
      </c>
      <c r="M5268" s="1724">
        <v>44880</v>
      </c>
      <c r="N5268" s="1084">
        <v>0</v>
      </c>
      <c r="O5268" s="1084">
        <v>0</v>
      </c>
      <c r="P5268" s="1084">
        <v>0</v>
      </c>
      <c r="Q5268" s="1084"/>
      <c r="R5268" s="1084"/>
      <c r="S5268" s="1084"/>
      <c r="T5268" s="1084"/>
      <c r="U5268" s="1084"/>
      <c r="V5268" s="1084"/>
      <c r="W5268" s="1084"/>
      <c r="X5268" s="1084"/>
      <c r="Y5268" s="1084"/>
      <c r="Z5268" s="1084"/>
      <c r="AA5268" s="1084"/>
      <c r="AB5268" s="1084"/>
      <c r="AC5268" s="1507">
        <f t="shared" si="1882"/>
        <v>2</v>
      </c>
      <c r="AD5268" s="1508">
        <f t="shared" si="1883"/>
        <v>113600</v>
      </c>
      <c r="AE5268" s="14" t="s">
        <v>334</v>
      </c>
      <c r="AF5268" s="14">
        <f t="shared" si="1884"/>
        <v>0</v>
      </c>
      <c r="AG5268" s="14" t="e">
        <f t="shared" si="1885"/>
        <v>#DIV/0!</v>
      </c>
      <c r="AH5268" s="14" t="s">
        <v>334</v>
      </c>
      <c r="AI5268" s="14" t="s">
        <v>334</v>
      </c>
      <c r="AJ5268" s="2504"/>
    </row>
    <row r="5269" spans="1:36" s="3" customFormat="1" ht="15.75">
      <c r="A5269" s="1433"/>
      <c r="B5269" s="2503" t="s">
        <v>7802</v>
      </c>
      <c r="C5269" s="1084" t="s">
        <v>181</v>
      </c>
      <c r="D5269" s="1720">
        <v>28320</v>
      </c>
      <c r="E5269" s="1084">
        <v>4</v>
      </c>
      <c r="F5269" s="1084">
        <f t="shared" si="1880"/>
        <v>113280</v>
      </c>
      <c r="G5269" s="1084"/>
      <c r="H5269" s="1084">
        <f t="shared" si="1881"/>
        <v>0</v>
      </c>
      <c r="I5269" s="1724"/>
      <c r="J5269" s="1724" t="s">
        <v>334</v>
      </c>
      <c r="K5269" s="1724"/>
      <c r="L5269" s="1084">
        <v>977</v>
      </c>
      <c r="M5269" s="1724">
        <v>44880</v>
      </c>
      <c r="N5269" s="1084">
        <v>0</v>
      </c>
      <c r="O5269" s="1084">
        <v>0</v>
      </c>
      <c r="P5269" s="1084">
        <v>1</v>
      </c>
      <c r="Q5269" s="1084"/>
      <c r="R5269" s="1084"/>
      <c r="S5269" s="1084"/>
      <c r="T5269" s="1084"/>
      <c r="U5269" s="1084"/>
      <c r="V5269" s="1084"/>
      <c r="W5269" s="1084"/>
      <c r="X5269" s="1084"/>
      <c r="Y5269" s="1084"/>
      <c r="Z5269" s="1084"/>
      <c r="AA5269" s="1084"/>
      <c r="AB5269" s="1084"/>
      <c r="AC5269" s="1507">
        <f t="shared" si="1882"/>
        <v>3</v>
      </c>
      <c r="AD5269" s="1508">
        <f t="shared" si="1883"/>
        <v>84960</v>
      </c>
      <c r="AE5269" s="14" t="s">
        <v>334</v>
      </c>
      <c r="AF5269" s="14">
        <f t="shared" si="1884"/>
        <v>0.33333333333333331</v>
      </c>
      <c r="AG5269" s="14">
        <f t="shared" si="1885"/>
        <v>9</v>
      </c>
      <c r="AH5269" s="14" t="s">
        <v>334</v>
      </c>
      <c r="AI5269" s="14" t="s">
        <v>334</v>
      </c>
      <c r="AJ5269" s="2504"/>
    </row>
    <row r="5270" spans="1:36" s="3" customFormat="1" ht="15.75">
      <c r="A5270" s="1433"/>
      <c r="B5270" s="2503" t="s">
        <v>7803</v>
      </c>
      <c r="C5270" s="1084" t="s">
        <v>181</v>
      </c>
      <c r="D5270" s="1720">
        <v>3475</v>
      </c>
      <c r="E5270" s="1084">
        <v>41</v>
      </c>
      <c r="F5270" s="1084">
        <f t="shared" si="1880"/>
        <v>142475</v>
      </c>
      <c r="G5270" s="1084"/>
      <c r="H5270" s="1084">
        <f t="shared" si="1881"/>
        <v>0</v>
      </c>
      <c r="I5270" s="1724"/>
      <c r="J5270" s="1724" t="s">
        <v>334</v>
      </c>
      <c r="K5270" s="1724"/>
      <c r="L5270" s="1084">
        <v>977</v>
      </c>
      <c r="M5270" s="1724">
        <v>44880</v>
      </c>
      <c r="N5270" s="1084">
        <v>0</v>
      </c>
      <c r="O5270" s="1084">
        <v>1</v>
      </c>
      <c r="P5270" s="1084">
        <v>0</v>
      </c>
      <c r="Q5270" s="1084"/>
      <c r="R5270" s="1084"/>
      <c r="S5270" s="1084"/>
      <c r="T5270" s="1084"/>
      <c r="U5270" s="1084"/>
      <c r="V5270" s="1084"/>
      <c r="W5270" s="1084"/>
      <c r="X5270" s="1084"/>
      <c r="Y5270" s="1084"/>
      <c r="Z5270" s="1084"/>
      <c r="AA5270" s="1084"/>
      <c r="AB5270" s="1084"/>
      <c r="AC5270" s="1507">
        <f t="shared" si="1882"/>
        <v>40</v>
      </c>
      <c r="AD5270" s="1508">
        <f t="shared" si="1883"/>
        <v>139000</v>
      </c>
      <c r="AE5270" s="14" t="s">
        <v>334</v>
      </c>
      <c r="AF5270" s="14">
        <f t="shared" si="1884"/>
        <v>0.33333333333333331</v>
      </c>
      <c r="AG5270" s="14">
        <f t="shared" si="1885"/>
        <v>120</v>
      </c>
      <c r="AH5270" s="14" t="s">
        <v>334</v>
      </c>
      <c r="AI5270" s="14" t="s">
        <v>334</v>
      </c>
      <c r="AJ5270" s="2504"/>
    </row>
    <row r="5271" spans="1:36" s="3" customFormat="1" ht="15.75">
      <c r="A5271" s="1433"/>
      <c r="B5271" s="2503" t="s">
        <v>7804</v>
      </c>
      <c r="C5271" s="1084" t="s">
        <v>181</v>
      </c>
      <c r="D5271" s="1720">
        <v>3600</v>
      </c>
      <c r="E5271" s="1084">
        <v>2</v>
      </c>
      <c r="F5271" s="1084">
        <f t="shared" si="1880"/>
        <v>7200</v>
      </c>
      <c r="G5271" s="1084"/>
      <c r="H5271" s="1084">
        <f t="shared" si="1881"/>
        <v>0</v>
      </c>
      <c r="I5271" s="1724"/>
      <c r="J5271" s="1724" t="s">
        <v>334</v>
      </c>
      <c r="K5271" s="1724"/>
      <c r="L5271" s="1084">
        <v>977</v>
      </c>
      <c r="M5271" s="1724">
        <v>44880</v>
      </c>
      <c r="N5271" s="1084">
        <v>0</v>
      </c>
      <c r="O5271" s="1084">
        <v>1</v>
      </c>
      <c r="P5271" s="1084">
        <v>0</v>
      </c>
      <c r="Q5271" s="1084"/>
      <c r="R5271" s="1084"/>
      <c r="S5271" s="1084"/>
      <c r="T5271" s="1084"/>
      <c r="U5271" s="1084"/>
      <c r="V5271" s="1084"/>
      <c r="W5271" s="1084"/>
      <c r="X5271" s="1084"/>
      <c r="Y5271" s="1084"/>
      <c r="Z5271" s="1084"/>
      <c r="AA5271" s="1084"/>
      <c r="AB5271" s="1084"/>
      <c r="AC5271" s="1507">
        <f t="shared" si="1882"/>
        <v>1</v>
      </c>
      <c r="AD5271" s="1508">
        <f t="shared" si="1883"/>
        <v>3600</v>
      </c>
      <c r="AE5271" s="14" t="s">
        <v>334</v>
      </c>
      <c r="AF5271" s="14">
        <f t="shared" si="1884"/>
        <v>0.33333333333333331</v>
      </c>
      <c r="AG5271" s="14">
        <f t="shared" si="1885"/>
        <v>3</v>
      </c>
      <c r="AH5271" s="14" t="s">
        <v>334</v>
      </c>
      <c r="AI5271" s="14" t="s">
        <v>334</v>
      </c>
      <c r="AJ5271" s="2504"/>
    </row>
    <row r="5272" spans="1:36" s="3" customFormat="1" ht="15.75">
      <c r="A5272" s="1433"/>
      <c r="B5272" s="2503" t="s">
        <v>1829</v>
      </c>
      <c r="C5272" s="1084" t="s">
        <v>181</v>
      </c>
      <c r="D5272" s="1720">
        <v>22500</v>
      </c>
      <c r="E5272" s="1084">
        <v>10</v>
      </c>
      <c r="F5272" s="1084">
        <f t="shared" si="1880"/>
        <v>225000</v>
      </c>
      <c r="G5272" s="1084"/>
      <c r="H5272" s="1084">
        <f t="shared" si="1881"/>
        <v>0</v>
      </c>
      <c r="I5272" s="1724"/>
      <c r="J5272" s="1724" t="s">
        <v>334</v>
      </c>
      <c r="K5272" s="1724"/>
      <c r="L5272" s="1084">
        <v>977</v>
      </c>
      <c r="M5272" s="1724">
        <v>44880</v>
      </c>
      <c r="N5272" s="1084">
        <v>1</v>
      </c>
      <c r="O5272" s="1084">
        <v>1</v>
      </c>
      <c r="P5272" s="1084">
        <v>2</v>
      </c>
      <c r="Q5272" s="1084"/>
      <c r="R5272" s="1084"/>
      <c r="S5272" s="1084"/>
      <c r="T5272" s="1084"/>
      <c r="U5272" s="1084"/>
      <c r="V5272" s="1084"/>
      <c r="W5272" s="1084"/>
      <c r="X5272" s="1084"/>
      <c r="Y5272" s="1084"/>
      <c r="Z5272" s="1084" t="s">
        <v>8627</v>
      </c>
      <c r="AA5272" s="1084">
        <v>1</v>
      </c>
      <c r="AB5272" s="1720">
        <v>22500</v>
      </c>
      <c r="AC5272" s="1507">
        <f t="shared" si="1882"/>
        <v>5</v>
      </c>
      <c r="AD5272" s="1508">
        <f t="shared" si="1883"/>
        <v>112500</v>
      </c>
      <c r="AE5272" s="14" t="s">
        <v>334</v>
      </c>
      <c r="AF5272" s="14">
        <f t="shared" si="1884"/>
        <v>1.3333333333333333</v>
      </c>
      <c r="AG5272" s="14">
        <f t="shared" si="1885"/>
        <v>3.75</v>
      </c>
      <c r="AH5272" s="14" t="s">
        <v>334</v>
      </c>
      <c r="AI5272" s="14" t="s">
        <v>334</v>
      </c>
      <c r="AJ5272" s="2504"/>
    </row>
    <row r="5273" spans="1:36" s="3" customFormat="1" ht="15.75">
      <c r="A5273" s="1433"/>
      <c r="B5273" s="2503" t="s">
        <v>7805</v>
      </c>
      <c r="C5273" s="1084" t="s">
        <v>181</v>
      </c>
      <c r="D5273" s="1720">
        <v>44000</v>
      </c>
      <c r="E5273" s="1084">
        <v>8</v>
      </c>
      <c r="F5273" s="1084">
        <f t="shared" si="1880"/>
        <v>352000</v>
      </c>
      <c r="G5273" s="1084"/>
      <c r="H5273" s="1084">
        <f t="shared" si="1881"/>
        <v>0</v>
      </c>
      <c r="I5273" s="1724"/>
      <c r="J5273" s="1724" t="s">
        <v>334</v>
      </c>
      <c r="K5273" s="1724"/>
      <c r="L5273" s="1084">
        <v>977</v>
      </c>
      <c r="M5273" s="1724">
        <v>44880</v>
      </c>
      <c r="N5273" s="1084">
        <v>0</v>
      </c>
      <c r="O5273" s="1084">
        <v>0</v>
      </c>
      <c r="P5273" s="1084">
        <v>0</v>
      </c>
      <c r="Q5273" s="1084"/>
      <c r="R5273" s="1084"/>
      <c r="S5273" s="1084"/>
      <c r="T5273" s="1084"/>
      <c r="U5273" s="1084"/>
      <c r="V5273" s="1084"/>
      <c r="W5273" s="1084"/>
      <c r="X5273" s="1084"/>
      <c r="Y5273" s="1084"/>
      <c r="Z5273" s="1084"/>
      <c r="AA5273" s="1084"/>
      <c r="AB5273" s="1084"/>
      <c r="AC5273" s="1507">
        <f t="shared" si="1882"/>
        <v>8</v>
      </c>
      <c r="AD5273" s="1508">
        <f t="shared" si="1883"/>
        <v>352000</v>
      </c>
      <c r="AE5273" s="14" t="s">
        <v>334</v>
      </c>
      <c r="AF5273" s="14">
        <f t="shared" si="1884"/>
        <v>0</v>
      </c>
      <c r="AG5273" s="14" t="e">
        <f t="shared" si="1885"/>
        <v>#DIV/0!</v>
      </c>
      <c r="AH5273" s="14" t="s">
        <v>334</v>
      </c>
      <c r="AI5273" s="14" t="s">
        <v>334</v>
      </c>
      <c r="AJ5273" s="2504"/>
    </row>
    <row r="5274" spans="1:36" s="3" customFormat="1" ht="15.75">
      <c r="A5274" s="1433"/>
      <c r="B5274" s="2503" t="s">
        <v>7806</v>
      </c>
      <c r="C5274" s="1084" t="s">
        <v>181</v>
      </c>
      <c r="D5274" s="1720">
        <v>53800</v>
      </c>
      <c r="E5274" s="1084">
        <v>5</v>
      </c>
      <c r="F5274" s="1084">
        <f t="shared" si="1880"/>
        <v>269000</v>
      </c>
      <c r="G5274" s="1084"/>
      <c r="H5274" s="1084">
        <f t="shared" si="1881"/>
        <v>0</v>
      </c>
      <c r="I5274" s="1724"/>
      <c r="J5274" s="1724" t="s">
        <v>334</v>
      </c>
      <c r="K5274" s="1724"/>
      <c r="L5274" s="1084">
        <v>977</v>
      </c>
      <c r="M5274" s="1724">
        <v>44880</v>
      </c>
      <c r="N5274" s="1084">
        <v>1</v>
      </c>
      <c r="O5274" s="1084">
        <v>1</v>
      </c>
      <c r="P5274" s="1084">
        <v>0</v>
      </c>
      <c r="Q5274" s="1084"/>
      <c r="R5274" s="1084"/>
      <c r="S5274" s="1084"/>
      <c r="T5274" s="1084"/>
      <c r="U5274" s="1084"/>
      <c r="V5274" s="1084"/>
      <c r="W5274" s="1084"/>
      <c r="X5274" s="1084"/>
      <c r="Y5274" s="1084"/>
      <c r="Z5274" s="1084" t="s">
        <v>8627</v>
      </c>
      <c r="AA5274" s="1084">
        <v>1</v>
      </c>
      <c r="AB5274" s="1720">
        <v>53800</v>
      </c>
      <c r="AC5274" s="1507">
        <f t="shared" si="1882"/>
        <v>2</v>
      </c>
      <c r="AD5274" s="1508">
        <f t="shared" si="1883"/>
        <v>107600</v>
      </c>
      <c r="AE5274" s="14" t="s">
        <v>334</v>
      </c>
      <c r="AF5274" s="14">
        <f t="shared" si="1884"/>
        <v>0.66666666666666663</v>
      </c>
      <c r="AG5274" s="14">
        <f t="shared" si="1885"/>
        <v>3</v>
      </c>
      <c r="AH5274" s="14" t="s">
        <v>334</v>
      </c>
      <c r="AI5274" s="14" t="s">
        <v>334</v>
      </c>
      <c r="AJ5274" s="2504"/>
    </row>
    <row r="5275" spans="1:36" s="3" customFormat="1" ht="15.75">
      <c r="A5275" s="1433"/>
      <c r="B5275" s="2503" t="s">
        <v>1824</v>
      </c>
      <c r="C5275" s="1084" t="s">
        <v>181</v>
      </c>
      <c r="D5275" s="1720">
        <v>42430</v>
      </c>
      <c r="E5275" s="1084">
        <v>2</v>
      </c>
      <c r="F5275" s="1084">
        <f t="shared" si="1880"/>
        <v>84860</v>
      </c>
      <c r="G5275" s="1084"/>
      <c r="H5275" s="1084">
        <f t="shared" si="1881"/>
        <v>0</v>
      </c>
      <c r="I5275" s="1724"/>
      <c r="J5275" s="1724" t="s">
        <v>334</v>
      </c>
      <c r="K5275" s="1724"/>
      <c r="L5275" s="1084">
        <v>977</v>
      </c>
      <c r="M5275" s="1724">
        <v>44880</v>
      </c>
      <c r="N5275" s="1084">
        <v>0</v>
      </c>
      <c r="O5275" s="1084">
        <v>0</v>
      </c>
      <c r="P5275" s="1084">
        <v>0</v>
      </c>
      <c r="Q5275" s="1084"/>
      <c r="R5275" s="1084"/>
      <c r="S5275" s="1084"/>
      <c r="T5275" s="1084"/>
      <c r="U5275" s="1084"/>
      <c r="V5275" s="1084"/>
      <c r="W5275" s="1084"/>
      <c r="X5275" s="1084"/>
      <c r="Y5275" s="1084"/>
      <c r="Z5275" s="1084" t="s">
        <v>8627</v>
      </c>
      <c r="AA5275" s="1084">
        <v>1</v>
      </c>
      <c r="AB5275" s="1720">
        <v>42430</v>
      </c>
      <c r="AC5275" s="1507">
        <f t="shared" si="1882"/>
        <v>1</v>
      </c>
      <c r="AD5275" s="1508">
        <f t="shared" si="1883"/>
        <v>42430</v>
      </c>
      <c r="AE5275" s="14" t="s">
        <v>334</v>
      </c>
      <c r="AF5275" s="14">
        <f t="shared" si="1884"/>
        <v>0</v>
      </c>
      <c r="AG5275" s="14" t="e">
        <f t="shared" si="1885"/>
        <v>#DIV/0!</v>
      </c>
      <c r="AH5275" s="14" t="s">
        <v>334</v>
      </c>
      <c r="AI5275" s="14" t="s">
        <v>334</v>
      </c>
      <c r="AJ5275" s="2504"/>
    </row>
    <row r="5276" spans="1:36" s="3" customFormat="1" ht="15.75">
      <c r="A5276" s="1433"/>
      <c r="B5276" s="2503" t="s">
        <v>1881</v>
      </c>
      <c r="C5276" s="1084" t="s">
        <v>66</v>
      </c>
      <c r="D5276" s="1720">
        <v>32800</v>
      </c>
      <c r="E5276" s="1084">
        <v>10</v>
      </c>
      <c r="F5276" s="1084">
        <f t="shared" si="1880"/>
        <v>328000</v>
      </c>
      <c r="G5276" s="1084"/>
      <c r="H5276" s="1084">
        <f t="shared" si="1881"/>
        <v>0</v>
      </c>
      <c r="I5276" s="1724"/>
      <c r="J5276" s="1724" t="s">
        <v>334</v>
      </c>
      <c r="K5276" s="1724"/>
      <c r="L5276" s="1084">
        <v>977</v>
      </c>
      <c r="M5276" s="1724">
        <v>44880</v>
      </c>
      <c r="N5276" s="1084">
        <v>0</v>
      </c>
      <c r="O5276" s="1084">
        <v>0</v>
      </c>
      <c r="P5276" s="1084">
        <v>0</v>
      </c>
      <c r="Q5276" s="1084"/>
      <c r="R5276" s="1084"/>
      <c r="S5276" s="1084"/>
      <c r="T5276" s="1084"/>
      <c r="U5276" s="1084"/>
      <c r="V5276" s="1084"/>
      <c r="W5276" s="1084"/>
      <c r="X5276" s="1084"/>
      <c r="Y5276" s="1084"/>
      <c r="Z5276" s="1084" t="s">
        <v>8627</v>
      </c>
      <c r="AA5276" s="1084">
        <v>3</v>
      </c>
      <c r="AB5276" s="1720">
        <v>98400</v>
      </c>
      <c r="AC5276" s="1507">
        <f t="shared" si="1882"/>
        <v>7</v>
      </c>
      <c r="AD5276" s="1508">
        <f t="shared" si="1883"/>
        <v>229600</v>
      </c>
      <c r="AE5276" s="14" t="s">
        <v>334</v>
      </c>
      <c r="AF5276" s="14">
        <f t="shared" si="1884"/>
        <v>0</v>
      </c>
      <c r="AG5276" s="14" t="e">
        <f t="shared" si="1885"/>
        <v>#DIV/0!</v>
      </c>
      <c r="AH5276" s="14" t="s">
        <v>334</v>
      </c>
      <c r="AI5276" s="14" t="s">
        <v>334</v>
      </c>
      <c r="AJ5276" s="2504"/>
    </row>
    <row r="5277" spans="1:36" s="3" customFormat="1" ht="15.75">
      <c r="A5277" s="1433"/>
      <c r="B5277" s="2503" t="s">
        <v>7228</v>
      </c>
      <c r="C5277" s="1084" t="s">
        <v>66</v>
      </c>
      <c r="D5277" s="1720">
        <v>9040</v>
      </c>
      <c r="E5277" s="1084">
        <v>1</v>
      </c>
      <c r="F5277" s="1084">
        <f t="shared" si="1880"/>
        <v>9040</v>
      </c>
      <c r="G5277" s="1084"/>
      <c r="H5277" s="1084">
        <f t="shared" si="1881"/>
        <v>0</v>
      </c>
      <c r="I5277" s="1724"/>
      <c r="J5277" s="1724" t="s">
        <v>334</v>
      </c>
      <c r="K5277" s="1724"/>
      <c r="L5277" s="1084">
        <v>977</v>
      </c>
      <c r="M5277" s="1724">
        <v>44880</v>
      </c>
      <c r="N5277" s="1084">
        <v>0</v>
      </c>
      <c r="O5277" s="1084">
        <v>0</v>
      </c>
      <c r="P5277" s="1084">
        <v>0</v>
      </c>
      <c r="Q5277" s="1084"/>
      <c r="R5277" s="1084"/>
      <c r="S5277" s="1084"/>
      <c r="T5277" s="1084"/>
      <c r="U5277" s="1084"/>
      <c r="V5277" s="1084"/>
      <c r="W5277" s="1084"/>
      <c r="X5277" s="1084"/>
      <c r="Y5277" s="1084"/>
      <c r="Z5277" s="1084"/>
      <c r="AA5277" s="1084"/>
      <c r="AB5277" s="1084"/>
      <c r="AC5277" s="1507">
        <f t="shared" si="1882"/>
        <v>1</v>
      </c>
      <c r="AD5277" s="1508">
        <f t="shared" si="1883"/>
        <v>9040</v>
      </c>
      <c r="AE5277" s="14" t="s">
        <v>334</v>
      </c>
      <c r="AF5277" s="14">
        <f t="shared" si="1884"/>
        <v>0</v>
      </c>
      <c r="AG5277" s="14" t="e">
        <f t="shared" si="1885"/>
        <v>#DIV/0!</v>
      </c>
      <c r="AH5277" s="14" t="s">
        <v>334</v>
      </c>
      <c r="AI5277" s="14" t="s">
        <v>334</v>
      </c>
      <c r="AJ5277" s="2504"/>
    </row>
    <row r="5278" spans="1:36" s="3" customFormat="1" ht="15.75">
      <c r="A5278" s="1433"/>
      <c r="B5278" s="2503" t="s">
        <v>7807</v>
      </c>
      <c r="C5278" s="1084" t="s">
        <v>86</v>
      </c>
      <c r="D5278" s="1720">
        <v>17869</v>
      </c>
      <c r="E5278" s="1084">
        <v>1</v>
      </c>
      <c r="F5278" s="1084">
        <f t="shared" si="1880"/>
        <v>17869</v>
      </c>
      <c r="G5278" s="1084"/>
      <c r="H5278" s="1084">
        <f t="shared" si="1881"/>
        <v>0</v>
      </c>
      <c r="I5278" s="1724"/>
      <c r="J5278" s="1724" t="s">
        <v>334</v>
      </c>
      <c r="K5278" s="1724"/>
      <c r="L5278" s="1084">
        <v>977</v>
      </c>
      <c r="M5278" s="1724">
        <v>44880</v>
      </c>
      <c r="N5278" s="1084">
        <v>0</v>
      </c>
      <c r="O5278" s="1084">
        <v>0</v>
      </c>
      <c r="P5278" s="1084">
        <v>0</v>
      </c>
      <c r="Q5278" s="1084"/>
      <c r="R5278" s="1084"/>
      <c r="S5278" s="1084"/>
      <c r="T5278" s="1084"/>
      <c r="U5278" s="1084"/>
      <c r="V5278" s="1084"/>
      <c r="W5278" s="1084"/>
      <c r="X5278" s="1084"/>
      <c r="Y5278" s="1084"/>
      <c r="Z5278" s="1084"/>
      <c r="AA5278" s="1084"/>
      <c r="AB5278" s="1084"/>
      <c r="AC5278" s="1507">
        <f t="shared" si="1882"/>
        <v>1</v>
      </c>
      <c r="AD5278" s="1508">
        <f t="shared" si="1883"/>
        <v>17869</v>
      </c>
      <c r="AE5278" s="14" t="s">
        <v>334</v>
      </c>
      <c r="AF5278" s="14">
        <f t="shared" si="1884"/>
        <v>0</v>
      </c>
      <c r="AG5278" s="14" t="e">
        <f t="shared" si="1885"/>
        <v>#DIV/0!</v>
      </c>
      <c r="AH5278" s="14" t="s">
        <v>334</v>
      </c>
      <c r="AI5278" s="14" t="s">
        <v>334</v>
      </c>
      <c r="AJ5278" s="2504"/>
    </row>
    <row r="5279" spans="1:36" s="3" customFormat="1" ht="15.75">
      <c r="A5279" s="1433"/>
      <c r="B5279" s="2503" t="s">
        <v>1884</v>
      </c>
      <c r="C5279" s="1084" t="s">
        <v>86</v>
      </c>
      <c r="D5279" s="1720">
        <v>44191</v>
      </c>
      <c r="E5279" s="1084">
        <v>3</v>
      </c>
      <c r="F5279" s="1084">
        <f t="shared" si="1880"/>
        <v>132573</v>
      </c>
      <c r="G5279" s="1084"/>
      <c r="H5279" s="1084">
        <f t="shared" si="1881"/>
        <v>0</v>
      </c>
      <c r="I5279" s="1724"/>
      <c r="J5279" s="1724" t="s">
        <v>334</v>
      </c>
      <c r="K5279" s="1724"/>
      <c r="L5279" s="1084">
        <v>977</v>
      </c>
      <c r="M5279" s="1724">
        <v>44880</v>
      </c>
      <c r="N5279" s="1084">
        <v>0</v>
      </c>
      <c r="O5279" s="1084">
        <v>0</v>
      </c>
      <c r="P5279" s="1084">
        <v>0</v>
      </c>
      <c r="Q5279" s="1084"/>
      <c r="R5279" s="1084"/>
      <c r="S5279" s="1084"/>
      <c r="T5279" s="1084"/>
      <c r="U5279" s="1084"/>
      <c r="V5279" s="1084"/>
      <c r="W5279" s="1084"/>
      <c r="X5279" s="1084"/>
      <c r="Y5279" s="1084"/>
      <c r="Z5279" s="1084"/>
      <c r="AA5279" s="1084"/>
      <c r="AB5279" s="1084"/>
      <c r="AC5279" s="1507">
        <f t="shared" si="1882"/>
        <v>3</v>
      </c>
      <c r="AD5279" s="1508">
        <f t="shared" si="1883"/>
        <v>132573</v>
      </c>
      <c r="AE5279" s="14" t="s">
        <v>334</v>
      </c>
      <c r="AF5279" s="14">
        <f t="shared" si="1884"/>
        <v>0</v>
      </c>
      <c r="AG5279" s="14" t="e">
        <f t="shared" si="1885"/>
        <v>#DIV/0!</v>
      </c>
      <c r="AH5279" s="14" t="s">
        <v>334</v>
      </c>
      <c r="AI5279" s="14" t="s">
        <v>334</v>
      </c>
      <c r="AJ5279" s="2504"/>
    </row>
    <row r="5280" spans="1:36" s="3" customFormat="1" ht="15.75">
      <c r="A5280" s="1433"/>
      <c r="B5280" s="2503" t="s">
        <v>7808</v>
      </c>
      <c r="C5280" s="1084" t="s">
        <v>66</v>
      </c>
      <c r="D5280" s="1720">
        <v>2239</v>
      </c>
      <c r="E5280" s="1084">
        <v>42</v>
      </c>
      <c r="F5280" s="1084">
        <f t="shared" si="1880"/>
        <v>94038</v>
      </c>
      <c r="G5280" s="1084"/>
      <c r="H5280" s="1084">
        <f t="shared" si="1881"/>
        <v>0</v>
      </c>
      <c r="I5280" s="1724"/>
      <c r="J5280" s="1724" t="s">
        <v>334</v>
      </c>
      <c r="K5280" s="1724"/>
      <c r="L5280" s="1084">
        <v>977</v>
      </c>
      <c r="M5280" s="1724">
        <v>44880</v>
      </c>
      <c r="N5280" s="1084">
        <v>0</v>
      </c>
      <c r="O5280" s="1084">
        <v>4</v>
      </c>
      <c r="P5280" s="1084">
        <v>0</v>
      </c>
      <c r="Q5280" s="1084"/>
      <c r="R5280" s="1084"/>
      <c r="S5280" s="1084"/>
      <c r="T5280" s="1084"/>
      <c r="U5280" s="1084"/>
      <c r="V5280" s="1084"/>
      <c r="W5280" s="1084"/>
      <c r="X5280" s="1084"/>
      <c r="Y5280" s="1084"/>
      <c r="Z5280" s="1084"/>
      <c r="AA5280" s="1084"/>
      <c r="AB5280" s="1084"/>
      <c r="AC5280" s="1507">
        <f t="shared" si="1882"/>
        <v>38</v>
      </c>
      <c r="AD5280" s="1508">
        <f t="shared" si="1883"/>
        <v>85082</v>
      </c>
      <c r="AE5280" s="14" t="s">
        <v>334</v>
      </c>
      <c r="AF5280" s="14">
        <f t="shared" si="1884"/>
        <v>1.3333333333333333</v>
      </c>
      <c r="AG5280" s="14">
        <f t="shared" si="1885"/>
        <v>28.5</v>
      </c>
      <c r="AH5280" s="14" t="s">
        <v>334</v>
      </c>
      <c r="AI5280" s="14" t="s">
        <v>334</v>
      </c>
      <c r="AJ5280" s="2504"/>
    </row>
    <row r="5281" spans="1:36" s="3" customFormat="1" ht="15.75">
      <c r="A5281" s="1433"/>
      <c r="B5281" s="2503" t="s">
        <v>7809</v>
      </c>
      <c r="C5281" s="1084" t="s">
        <v>66</v>
      </c>
      <c r="D5281" s="1720">
        <v>31090</v>
      </c>
      <c r="E5281" s="1084">
        <v>3</v>
      </c>
      <c r="F5281" s="1084">
        <f t="shared" si="1880"/>
        <v>93270</v>
      </c>
      <c r="G5281" s="1084"/>
      <c r="H5281" s="1084">
        <f t="shared" si="1881"/>
        <v>0</v>
      </c>
      <c r="I5281" s="1724"/>
      <c r="J5281" s="1724" t="s">
        <v>334</v>
      </c>
      <c r="K5281" s="1724"/>
      <c r="L5281" s="1084">
        <v>977</v>
      </c>
      <c r="M5281" s="1724">
        <v>44880</v>
      </c>
      <c r="N5281" s="1084">
        <v>0</v>
      </c>
      <c r="O5281" s="1084">
        <v>0</v>
      </c>
      <c r="P5281" s="1084">
        <v>0</v>
      </c>
      <c r="Q5281" s="1084"/>
      <c r="R5281" s="1084"/>
      <c r="S5281" s="1084"/>
      <c r="T5281" s="1084"/>
      <c r="U5281" s="1084"/>
      <c r="V5281" s="1084"/>
      <c r="W5281" s="1084"/>
      <c r="X5281" s="1084"/>
      <c r="Y5281" s="1084"/>
      <c r="Z5281" s="1084" t="s">
        <v>8627</v>
      </c>
      <c r="AA5281" s="1084">
        <v>1</v>
      </c>
      <c r="AB5281" s="1720">
        <v>31090</v>
      </c>
      <c r="AC5281" s="1507">
        <f t="shared" si="1882"/>
        <v>2</v>
      </c>
      <c r="AD5281" s="1508">
        <f t="shared" si="1883"/>
        <v>62180</v>
      </c>
      <c r="AE5281" s="14" t="s">
        <v>334</v>
      </c>
      <c r="AF5281" s="14">
        <f t="shared" si="1884"/>
        <v>0</v>
      </c>
      <c r="AG5281" s="14" t="e">
        <f t="shared" si="1885"/>
        <v>#DIV/0!</v>
      </c>
      <c r="AH5281" s="14" t="s">
        <v>334</v>
      </c>
      <c r="AI5281" s="14" t="s">
        <v>334</v>
      </c>
      <c r="AJ5281" s="2504"/>
    </row>
    <row r="5282" spans="1:36" s="3" customFormat="1" ht="15.75">
      <c r="A5282" s="1433"/>
      <c r="B5282" s="2503" t="s">
        <v>7811</v>
      </c>
      <c r="C5282" s="1084" t="s">
        <v>66</v>
      </c>
      <c r="D5282" s="1720">
        <v>11238</v>
      </c>
      <c r="E5282" s="1084">
        <v>4</v>
      </c>
      <c r="F5282" s="1084">
        <f t="shared" si="1880"/>
        <v>44952</v>
      </c>
      <c r="G5282" s="1084"/>
      <c r="H5282" s="1084">
        <f t="shared" si="1881"/>
        <v>0</v>
      </c>
      <c r="I5282" s="1724"/>
      <c r="J5282" s="1724" t="s">
        <v>334</v>
      </c>
      <c r="K5282" s="1724"/>
      <c r="L5282" s="1084">
        <v>977</v>
      </c>
      <c r="M5282" s="1724">
        <v>44880</v>
      </c>
      <c r="N5282" s="1084">
        <v>0</v>
      </c>
      <c r="O5282" s="1084">
        <v>1</v>
      </c>
      <c r="P5282" s="1084">
        <v>0</v>
      </c>
      <c r="Q5282" s="1084"/>
      <c r="R5282" s="1084"/>
      <c r="S5282" s="1084"/>
      <c r="T5282" s="1084"/>
      <c r="U5282" s="1084"/>
      <c r="V5282" s="1084"/>
      <c r="W5282" s="1084"/>
      <c r="X5282" s="1084"/>
      <c r="Y5282" s="1084"/>
      <c r="Z5282" s="1084" t="s">
        <v>8627</v>
      </c>
      <c r="AA5282" s="1084">
        <v>1</v>
      </c>
      <c r="AB5282" s="1720">
        <v>11238</v>
      </c>
      <c r="AC5282" s="1507">
        <f t="shared" si="1882"/>
        <v>2</v>
      </c>
      <c r="AD5282" s="1508">
        <f t="shared" si="1883"/>
        <v>22476</v>
      </c>
      <c r="AE5282" s="14" t="s">
        <v>334</v>
      </c>
      <c r="AF5282" s="14">
        <f t="shared" si="1884"/>
        <v>0.33333333333333331</v>
      </c>
      <c r="AG5282" s="14">
        <f t="shared" si="1885"/>
        <v>6</v>
      </c>
      <c r="AH5282" s="14" t="s">
        <v>334</v>
      </c>
      <c r="AI5282" s="14" t="s">
        <v>334</v>
      </c>
      <c r="AJ5282" s="2504"/>
    </row>
    <row r="5283" spans="1:36" s="3" customFormat="1" ht="15.75">
      <c r="A5283" s="1433"/>
      <c r="B5283" s="2503" t="s">
        <v>7812</v>
      </c>
      <c r="C5283" s="1084" t="s">
        <v>66</v>
      </c>
      <c r="D5283" s="1720">
        <v>1931</v>
      </c>
      <c r="E5283" s="1084">
        <v>30</v>
      </c>
      <c r="F5283" s="1084">
        <f t="shared" si="1880"/>
        <v>57930</v>
      </c>
      <c r="G5283" s="1084"/>
      <c r="H5283" s="1084">
        <f t="shared" si="1881"/>
        <v>0</v>
      </c>
      <c r="I5283" s="1724"/>
      <c r="J5283" s="1724" t="s">
        <v>334</v>
      </c>
      <c r="K5283" s="1724"/>
      <c r="L5283" s="1084">
        <v>977</v>
      </c>
      <c r="M5283" s="1724">
        <v>44880</v>
      </c>
      <c r="N5283" s="1084">
        <v>0</v>
      </c>
      <c r="O5283" s="1084">
        <v>0</v>
      </c>
      <c r="P5283" s="1084">
        <v>0</v>
      </c>
      <c r="Q5283" s="1084"/>
      <c r="R5283" s="1084"/>
      <c r="S5283" s="1084"/>
      <c r="T5283" s="1084"/>
      <c r="U5283" s="1084"/>
      <c r="V5283" s="1084"/>
      <c r="W5283" s="1084"/>
      <c r="X5283" s="1084"/>
      <c r="Y5283" s="1084"/>
      <c r="Z5283" s="1084"/>
      <c r="AA5283" s="1084"/>
      <c r="AB5283" s="1084"/>
      <c r="AC5283" s="1507">
        <f t="shared" si="1882"/>
        <v>30</v>
      </c>
      <c r="AD5283" s="1508">
        <f t="shared" si="1883"/>
        <v>57930</v>
      </c>
      <c r="AE5283" s="14" t="s">
        <v>334</v>
      </c>
      <c r="AF5283" s="14">
        <f t="shared" si="1884"/>
        <v>0</v>
      </c>
      <c r="AG5283" s="14" t="e">
        <f t="shared" si="1885"/>
        <v>#DIV/0!</v>
      </c>
      <c r="AH5283" s="14" t="s">
        <v>334</v>
      </c>
      <c r="AI5283" s="14" t="s">
        <v>334</v>
      </c>
      <c r="AJ5283" s="2504"/>
    </row>
    <row r="5284" spans="1:36" s="3" customFormat="1" ht="15.75">
      <c r="A5284" s="1433"/>
      <c r="B5284" s="2503" t="s">
        <v>7813</v>
      </c>
      <c r="C5284" s="1084" t="s">
        <v>66</v>
      </c>
      <c r="D5284" s="1720">
        <v>117950</v>
      </c>
      <c r="E5284" s="1084">
        <v>5</v>
      </c>
      <c r="F5284" s="1084">
        <f t="shared" si="1880"/>
        <v>589750</v>
      </c>
      <c r="G5284" s="1084"/>
      <c r="H5284" s="1084">
        <f t="shared" si="1881"/>
        <v>0</v>
      </c>
      <c r="I5284" s="1724"/>
      <c r="J5284" s="1724" t="s">
        <v>334</v>
      </c>
      <c r="K5284" s="1724"/>
      <c r="L5284" s="1084">
        <v>977</v>
      </c>
      <c r="M5284" s="1724">
        <v>44880</v>
      </c>
      <c r="N5284" s="1084">
        <v>0</v>
      </c>
      <c r="O5284" s="1084">
        <v>3</v>
      </c>
      <c r="P5284" s="1084">
        <v>0</v>
      </c>
      <c r="Q5284" s="1084"/>
      <c r="R5284" s="1084"/>
      <c r="S5284" s="1084"/>
      <c r="T5284" s="1084"/>
      <c r="U5284" s="1084"/>
      <c r="V5284" s="1084"/>
      <c r="W5284" s="1084"/>
      <c r="X5284" s="1084"/>
      <c r="Y5284" s="1084"/>
      <c r="Z5284" s="1084"/>
      <c r="AA5284" s="1084"/>
      <c r="AB5284" s="1084"/>
      <c r="AC5284" s="1507">
        <f t="shared" si="1882"/>
        <v>2</v>
      </c>
      <c r="AD5284" s="1508">
        <f t="shared" si="1883"/>
        <v>235900</v>
      </c>
      <c r="AE5284" s="14" t="s">
        <v>334</v>
      </c>
      <c r="AF5284" s="14">
        <f t="shared" si="1884"/>
        <v>1</v>
      </c>
      <c r="AG5284" s="14">
        <f t="shared" si="1885"/>
        <v>2</v>
      </c>
      <c r="AH5284" s="14" t="s">
        <v>334</v>
      </c>
      <c r="AI5284" s="14" t="s">
        <v>334</v>
      </c>
      <c r="AJ5284" s="2504"/>
    </row>
    <row r="5285" spans="1:36" s="3" customFormat="1" ht="15.75">
      <c r="A5285" s="1433"/>
      <c r="B5285" s="2503" t="s">
        <v>7814</v>
      </c>
      <c r="C5285" s="1084" t="s">
        <v>66</v>
      </c>
      <c r="D5285" s="1720">
        <v>141666</v>
      </c>
      <c r="E5285" s="1084">
        <v>1</v>
      </c>
      <c r="F5285" s="1084">
        <f t="shared" si="1880"/>
        <v>141666</v>
      </c>
      <c r="G5285" s="1084"/>
      <c r="H5285" s="1084">
        <f t="shared" si="1881"/>
        <v>0</v>
      </c>
      <c r="I5285" s="1724"/>
      <c r="J5285" s="1724" t="s">
        <v>334</v>
      </c>
      <c r="K5285" s="1724"/>
      <c r="L5285" s="1084">
        <v>977</v>
      </c>
      <c r="M5285" s="1724">
        <v>44880</v>
      </c>
      <c r="N5285" s="1084">
        <v>0</v>
      </c>
      <c r="O5285" s="1084">
        <v>0</v>
      </c>
      <c r="P5285" s="1084">
        <v>0</v>
      </c>
      <c r="Q5285" s="1084"/>
      <c r="R5285" s="1084"/>
      <c r="S5285" s="1084"/>
      <c r="T5285" s="1084"/>
      <c r="U5285" s="1084"/>
      <c r="V5285" s="1084"/>
      <c r="W5285" s="1084"/>
      <c r="X5285" s="1084"/>
      <c r="Y5285" s="1084"/>
      <c r="Z5285" s="1084"/>
      <c r="AA5285" s="1084"/>
      <c r="AB5285" s="1084"/>
      <c r="AC5285" s="1507">
        <f t="shared" si="1882"/>
        <v>1</v>
      </c>
      <c r="AD5285" s="1508">
        <f t="shared" si="1883"/>
        <v>141666</v>
      </c>
      <c r="AE5285" s="14" t="s">
        <v>334</v>
      </c>
      <c r="AF5285" s="14">
        <f t="shared" si="1884"/>
        <v>0</v>
      </c>
      <c r="AG5285" s="14" t="e">
        <f t="shared" si="1885"/>
        <v>#DIV/0!</v>
      </c>
      <c r="AH5285" s="14" t="s">
        <v>334</v>
      </c>
      <c r="AI5285" s="14" t="s">
        <v>334</v>
      </c>
      <c r="AJ5285" s="2504"/>
    </row>
    <row r="5286" spans="1:36" s="3" customFormat="1" ht="15.75">
      <c r="A5286" s="1433"/>
      <c r="B5286" s="2503" t="s">
        <v>7815</v>
      </c>
      <c r="C5286" s="1084" t="s">
        <v>768</v>
      </c>
      <c r="D5286" s="1720">
        <v>23128.560000000001</v>
      </c>
      <c r="E5286" s="1084">
        <v>3</v>
      </c>
      <c r="F5286" s="1084">
        <f t="shared" si="1880"/>
        <v>69385.680000000008</v>
      </c>
      <c r="G5286" s="1084"/>
      <c r="H5286" s="1084">
        <f t="shared" si="1881"/>
        <v>0</v>
      </c>
      <c r="I5286" s="1724"/>
      <c r="J5286" s="1724" t="s">
        <v>334</v>
      </c>
      <c r="K5286" s="1724"/>
      <c r="L5286" s="1084">
        <v>977</v>
      </c>
      <c r="M5286" s="1724">
        <v>44880</v>
      </c>
      <c r="N5286" s="1084">
        <v>0</v>
      </c>
      <c r="O5286" s="1084">
        <v>0</v>
      </c>
      <c r="P5286" s="1084">
        <v>0</v>
      </c>
      <c r="Q5286" s="1084"/>
      <c r="R5286" s="1084"/>
      <c r="S5286" s="1084"/>
      <c r="T5286" s="1084"/>
      <c r="U5286" s="1084"/>
      <c r="V5286" s="1084"/>
      <c r="W5286" s="1084"/>
      <c r="X5286" s="1084"/>
      <c r="Y5286" s="1084"/>
      <c r="Z5286" s="1084"/>
      <c r="AA5286" s="1084"/>
      <c r="AB5286" s="1084"/>
      <c r="AC5286" s="1507">
        <f t="shared" si="1882"/>
        <v>3</v>
      </c>
      <c r="AD5286" s="1508">
        <f t="shared" si="1883"/>
        <v>69385.680000000008</v>
      </c>
      <c r="AE5286" s="14" t="s">
        <v>334</v>
      </c>
      <c r="AF5286" s="14">
        <f t="shared" si="1884"/>
        <v>0</v>
      </c>
      <c r="AG5286" s="14" t="e">
        <f t="shared" si="1885"/>
        <v>#DIV/0!</v>
      </c>
      <c r="AH5286" s="14" t="s">
        <v>334</v>
      </c>
      <c r="AI5286" s="14" t="s">
        <v>334</v>
      </c>
      <c r="AJ5286" s="2504"/>
    </row>
    <row r="5287" spans="1:36" s="3" customFormat="1" ht="15.75">
      <c r="A5287" s="1433"/>
      <c r="B5287" s="2503" t="s">
        <v>7815</v>
      </c>
      <c r="C5287" s="1084" t="s">
        <v>768</v>
      </c>
      <c r="D5287" s="1720">
        <v>49771.25</v>
      </c>
      <c r="E5287" s="1084">
        <v>2</v>
      </c>
      <c r="F5287" s="1084">
        <f t="shared" si="1880"/>
        <v>99542.5</v>
      </c>
      <c r="G5287" s="1084"/>
      <c r="H5287" s="1084">
        <f t="shared" si="1881"/>
        <v>0</v>
      </c>
      <c r="I5287" s="1724"/>
      <c r="J5287" s="1724" t="s">
        <v>334</v>
      </c>
      <c r="K5287" s="1724"/>
      <c r="L5287" s="1084">
        <v>977</v>
      </c>
      <c r="M5287" s="1724">
        <v>44880</v>
      </c>
      <c r="N5287" s="1084">
        <v>0</v>
      </c>
      <c r="O5287" s="1084">
        <v>0</v>
      </c>
      <c r="P5287" s="1084">
        <v>0</v>
      </c>
      <c r="Q5287" s="1084"/>
      <c r="R5287" s="1084"/>
      <c r="S5287" s="1084"/>
      <c r="T5287" s="1084"/>
      <c r="U5287" s="1084"/>
      <c r="V5287" s="1084"/>
      <c r="W5287" s="1084"/>
      <c r="X5287" s="1084"/>
      <c r="Y5287" s="1084"/>
      <c r="Z5287" s="1084"/>
      <c r="AA5287" s="1084"/>
      <c r="AB5287" s="1084"/>
      <c r="AC5287" s="1507">
        <f t="shared" si="1882"/>
        <v>2</v>
      </c>
      <c r="AD5287" s="1508">
        <f t="shared" si="1883"/>
        <v>99542.5</v>
      </c>
      <c r="AE5287" s="14" t="s">
        <v>334</v>
      </c>
      <c r="AF5287" s="14">
        <f t="shared" si="1884"/>
        <v>0</v>
      </c>
      <c r="AG5287" s="14" t="e">
        <f t="shared" si="1885"/>
        <v>#DIV/0!</v>
      </c>
      <c r="AH5287" s="14" t="s">
        <v>334</v>
      </c>
      <c r="AI5287" s="14" t="s">
        <v>334</v>
      </c>
      <c r="AJ5287" s="2504"/>
    </row>
    <row r="5288" spans="1:36" s="3" customFormat="1" ht="15.75">
      <c r="A5288" s="1433"/>
      <c r="B5288" s="2503" t="s">
        <v>7816</v>
      </c>
      <c r="C5288" s="1084" t="s">
        <v>768</v>
      </c>
      <c r="D5288" s="1720">
        <v>10077.450000000001</v>
      </c>
      <c r="E5288" s="1084">
        <v>4</v>
      </c>
      <c r="F5288" s="1084">
        <f t="shared" si="1880"/>
        <v>40309.800000000003</v>
      </c>
      <c r="G5288" s="1084"/>
      <c r="H5288" s="1084">
        <f t="shared" si="1881"/>
        <v>0</v>
      </c>
      <c r="I5288" s="1724"/>
      <c r="J5288" s="1724" t="s">
        <v>334</v>
      </c>
      <c r="K5288" s="1724"/>
      <c r="L5288" s="1084">
        <v>977</v>
      </c>
      <c r="M5288" s="1724">
        <v>44880</v>
      </c>
      <c r="N5288" s="1084">
        <v>0</v>
      </c>
      <c r="O5288" s="1084">
        <v>0</v>
      </c>
      <c r="P5288" s="1084">
        <v>0</v>
      </c>
      <c r="Q5288" s="1084"/>
      <c r="R5288" s="1084"/>
      <c r="S5288" s="1084"/>
      <c r="T5288" s="1084"/>
      <c r="U5288" s="1084"/>
      <c r="V5288" s="1084"/>
      <c r="W5288" s="1084"/>
      <c r="X5288" s="1084"/>
      <c r="Y5288" s="1084"/>
      <c r="Z5288" s="1084"/>
      <c r="AA5288" s="1084"/>
      <c r="AB5288" s="1084"/>
      <c r="AC5288" s="1507">
        <f t="shared" si="1882"/>
        <v>4</v>
      </c>
      <c r="AD5288" s="1508">
        <f t="shared" si="1883"/>
        <v>40309.800000000003</v>
      </c>
      <c r="AE5288" s="14" t="s">
        <v>334</v>
      </c>
      <c r="AF5288" s="14">
        <f t="shared" si="1884"/>
        <v>0</v>
      </c>
      <c r="AG5288" s="14" t="e">
        <f t="shared" si="1885"/>
        <v>#DIV/0!</v>
      </c>
      <c r="AH5288" s="14" t="s">
        <v>334</v>
      </c>
      <c r="AI5288" s="14" t="s">
        <v>334</v>
      </c>
      <c r="AJ5288" s="2504"/>
    </row>
    <row r="5289" spans="1:36" s="3" customFormat="1" ht="15.75">
      <c r="A5289" s="1433"/>
      <c r="B5289" s="2503" t="s">
        <v>7817</v>
      </c>
      <c r="C5289" s="1084" t="s">
        <v>768</v>
      </c>
      <c r="D5289" s="1720">
        <v>14084.96</v>
      </c>
      <c r="E5289" s="1084">
        <v>3</v>
      </c>
      <c r="F5289" s="1084">
        <f t="shared" si="1880"/>
        <v>42254.879999999997</v>
      </c>
      <c r="G5289" s="1084"/>
      <c r="H5289" s="1084">
        <f t="shared" si="1881"/>
        <v>0</v>
      </c>
      <c r="I5289" s="1724"/>
      <c r="J5289" s="1724" t="s">
        <v>334</v>
      </c>
      <c r="K5289" s="1724"/>
      <c r="L5289" s="1084">
        <v>977</v>
      </c>
      <c r="M5289" s="1724">
        <v>44880</v>
      </c>
      <c r="N5289" s="1084">
        <v>0</v>
      </c>
      <c r="O5289" s="1084">
        <v>0</v>
      </c>
      <c r="P5289" s="1084">
        <v>0</v>
      </c>
      <c r="Q5289" s="1084"/>
      <c r="R5289" s="1084"/>
      <c r="S5289" s="1084"/>
      <c r="T5289" s="1084"/>
      <c r="U5289" s="1084"/>
      <c r="V5289" s="1084"/>
      <c r="W5289" s="1084"/>
      <c r="X5289" s="1084"/>
      <c r="Y5289" s="1084"/>
      <c r="Z5289" s="1084"/>
      <c r="AA5289" s="1084"/>
      <c r="AB5289" s="1084"/>
      <c r="AC5289" s="1507">
        <f t="shared" si="1882"/>
        <v>3</v>
      </c>
      <c r="AD5289" s="1508">
        <f t="shared" si="1883"/>
        <v>42254.879999999997</v>
      </c>
      <c r="AE5289" s="14" t="s">
        <v>334</v>
      </c>
      <c r="AF5289" s="14">
        <f t="shared" si="1884"/>
        <v>0</v>
      </c>
      <c r="AG5289" s="14" t="e">
        <f t="shared" si="1885"/>
        <v>#DIV/0!</v>
      </c>
      <c r="AH5289" s="14" t="s">
        <v>334</v>
      </c>
      <c r="AI5289" s="14" t="s">
        <v>334</v>
      </c>
      <c r="AJ5289" s="2504"/>
    </row>
    <row r="5290" spans="1:36" s="3" customFormat="1" ht="15.75">
      <c r="A5290" s="1433"/>
      <c r="B5290" s="2503" t="s">
        <v>7818</v>
      </c>
      <c r="C5290" s="1084" t="s">
        <v>66</v>
      </c>
      <c r="D5290" s="1720">
        <v>56220</v>
      </c>
      <c r="E5290" s="1084">
        <v>4</v>
      </c>
      <c r="F5290" s="1084">
        <f t="shared" si="1880"/>
        <v>224880</v>
      </c>
      <c r="G5290" s="1084"/>
      <c r="H5290" s="1084">
        <f t="shared" si="1881"/>
        <v>0</v>
      </c>
      <c r="I5290" s="1724"/>
      <c r="J5290" s="1724" t="s">
        <v>334</v>
      </c>
      <c r="K5290" s="1724"/>
      <c r="L5290" s="1084">
        <v>977</v>
      </c>
      <c r="M5290" s="1724">
        <v>44880</v>
      </c>
      <c r="N5290" s="1084">
        <v>0</v>
      </c>
      <c r="O5290" s="1084">
        <v>0</v>
      </c>
      <c r="P5290" s="1084">
        <v>0</v>
      </c>
      <c r="Q5290" s="1084"/>
      <c r="R5290" s="1084"/>
      <c r="S5290" s="1084"/>
      <c r="T5290" s="1084"/>
      <c r="U5290" s="1084"/>
      <c r="V5290" s="1084"/>
      <c r="W5290" s="1084"/>
      <c r="X5290" s="1084"/>
      <c r="Y5290" s="1084"/>
      <c r="Z5290" s="1084"/>
      <c r="AA5290" s="1084"/>
      <c r="AB5290" s="1084"/>
      <c r="AC5290" s="1507">
        <f t="shared" si="1882"/>
        <v>4</v>
      </c>
      <c r="AD5290" s="1508">
        <f t="shared" si="1883"/>
        <v>224880</v>
      </c>
      <c r="AE5290" s="14" t="s">
        <v>334</v>
      </c>
      <c r="AF5290" s="14">
        <f t="shared" si="1884"/>
        <v>0</v>
      </c>
      <c r="AG5290" s="14" t="e">
        <f t="shared" si="1885"/>
        <v>#DIV/0!</v>
      </c>
      <c r="AH5290" s="14" t="s">
        <v>334</v>
      </c>
      <c r="AI5290" s="14" t="s">
        <v>334</v>
      </c>
      <c r="AJ5290" s="2504"/>
    </row>
    <row r="5291" spans="1:36" s="3" customFormat="1" ht="15.75">
      <c r="A5291" s="1433"/>
      <c r="B5291" s="2503" t="s">
        <v>7819</v>
      </c>
      <c r="C5291" s="1084" t="s">
        <v>66</v>
      </c>
      <c r="D5291" s="1720">
        <v>24950</v>
      </c>
      <c r="E5291" s="1084">
        <v>1</v>
      </c>
      <c r="F5291" s="1084">
        <f t="shared" si="1880"/>
        <v>24950</v>
      </c>
      <c r="G5291" s="1084"/>
      <c r="H5291" s="1084">
        <f t="shared" si="1881"/>
        <v>0</v>
      </c>
      <c r="I5291" s="1724"/>
      <c r="J5291" s="1724" t="s">
        <v>334</v>
      </c>
      <c r="K5291" s="1724"/>
      <c r="L5291" s="1084">
        <v>977</v>
      </c>
      <c r="M5291" s="1724">
        <v>44880</v>
      </c>
      <c r="N5291" s="1084">
        <v>0</v>
      </c>
      <c r="O5291" s="1084">
        <v>0</v>
      </c>
      <c r="P5291" s="1084">
        <v>0</v>
      </c>
      <c r="Q5291" s="1084"/>
      <c r="R5291" s="1084"/>
      <c r="S5291" s="1084"/>
      <c r="T5291" s="1084"/>
      <c r="U5291" s="1084"/>
      <c r="V5291" s="1084"/>
      <c r="W5291" s="1084"/>
      <c r="X5291" s="1084"/>
      <c r="Y5291" s="1084"/>
      <c r="Z5291" s="1084"/>
      <c r="AA5291" s="1084"/>
      <c r="AB5291" s="1084"/>
      <c r="AC5291" s="1507">
        <f t="shared" si="1882"/>
        <v>1</v>
      </c>
      <c r="AD5291" s="1508">
        <f t="shared" si="1883"/>
        <v>24950</v>
      </c>
      <c r="AE5291" s="14" t="s">
        <v>334</v>
      </c>
      <c r="AF5291" s="14">
        <f t="shared" si="1884"/>
        <v>0</v>
      </c>
      <c r="AG5291" s="14" t="e">
        <f t="shared" si="1885"/>
        <v>#DIV/0!</v>
      </c>
      <c r="AH5291" s="14" t="s">
        <v>334</v>
      </c>
      <c r="AI5291" s="14" t="s">
        <v>334</v>
      </c>
      <c r="AJ5291" s="2504"/>
    </row>
    <row r="5292" spans="1:36" s="3" customFormat="1" ht="15.75">
      <c r="A5292" s="1433"/>
      <c r="B5292" s="2503" t="s">
        <v>7820</v>
      </c>
      <c r="C5292" s="1084" t="s">
        <v>66</v>
      </c>
      <c r="D5292" s="1720">
        <v>48740</v>
      </c>
      <c r="E5292" s="1084">
        <v>4</v>
      </c>
      <c r="F5292" s="1084">
        <f t="shared" ref="F5292:F5311" si="1886">D5292*E5292</f>
        <v>194960</v>
      </c>
      <c r="G5292" s="1084"/>
      <c r="H5292" s="1084">
        <f t="shared" ref="H5292:H5311" si="1887">D5292*G5292</f>
        <v>0</v>
      </c>
      <c r="I5292" s="1724"/>
      <c r="J5292" s="1724" t="s">
        <v>334</v>
      </c>
      <c r="K5292" s="1724"/>
      <c r="L5292" s="1084">
        <v>977</v>
      </c>
      <c r="M5292" s="1724">
        <v>44880</v>
      </c>
      <c r="N5292" s="1084">
        <v>0</v>
      </c>
      <c r="O5292" s="1084">
        <v>0</v>
      </c>
      <c r="P5292" s="1084">
        <v>0</v>
      </c>
      <c r="Q5292" s="1084"/>
      <c r="R5292" s="1084"/>
      <c r="S5292" s="1084"/>
      <c r="T5292" s="1084"/>
      <c r="U5292" s="1084"/>
      <c r="V5292" s="1084"/>
      <c r="W5292" s="1084"/>
      <c r="X5292" s="1084"/>
      <c r="Y5292" s="1084"/>
      <c r="Z5292" s="1084"/>
      <c r="AA5292" s="1084"/>
      <c r="AB5292" s="1084"/>
      <c r="AC5292" s="1507">
        <f t="shared" ref="AC5292:AC5311" si="1888">E5292+G5292-N5292-O5292-AA5292-P5292-Q5292-R5292-S5292-T5292-U5292-V5292-W5292-X5292-Y5292</f>
        <v>4</v>
      </c>
      <c r="AD5292" s="1508">
        <f t="shared" ref="AD5292:AD5311" si="1889">D5292*AC5292</f>
        <v>194960</v>
      </c>
      <c r="AE5292" s="14" t="s">
        <v>334</v>
      </c>
      <c r="AF5292" s="14">
        <f t="shared" ref="AF5292:AF5311" si="1890">(N5292+O5292+P5292+Q5292+R5292+S5292+T5292+U5292+V5292+W5292+X5292+Y5292)/3</f>
        <v>0</v>
      </c>
      <c r="AG5292" s="14" t="e">
        <f t="shared" ref="AG5292:AG5311" si="1891">AC5292/AF5292</f>
        <v>#DIV/0!</v>
      </c>
      <c r="AH5292" s="14" t="s">
        <v>334</v>
      </c>
      <c r="AI5292" s="14" t="s">
        <v>334</v>
      </c>
      <c r="AJ5292" s="2504"/>
    </row>
    <row r="5293" spans="1:36" s="3" customFormat="1" ht="15.75">
      <c r="A5293" s="1433"/>
      <c r="B5293" s="2503" t="s">
        <v>1825</v>
      </c>
      <c r="C5293" s="1084" t="s">
        <v>66</v>
      </c>
      <c r="D5293" s="1720">
        <v>46220</v>
      </c>
      <c r="E5293" s="1084">
        <v>6</v>
      </c>
      <c r="F5293" s="1084">
        <f t="shared" si="1886"/>
        <v>277320</v>
      </c>
      <c r="G5293" s="1084"/>
      <c r="H5293" s="1084">
        <f t="shared" si="1887"/>
        <v>0</v>
      </c>
      <c r="I5293" s="1724"/>
      <c r="J5293" s="1724" t="s">
        <v>334</v>
      </c>
      <c r="K5293" s="1724"/>
      <c r="L5293" s="1084">
        <v>977</v>
      </c>
      <c r="M5293" s="1724">
        <v>44880</v>
      </c>
      <c r="N5293" s="1084">
        <v>0</v>
      </c>
      <c r="O5293" s="1084">
        <v>0</v>
      </c>
      <c r="P5293" s="1084">
        <v>0</v>
      </c>
      <c r="Q5293" s="1084"/>
      <c r="R5293" s="1084"/>
      <c r="S5293" s="1084"/>
      <c r="T5293" s="1084"/>
      <c r="U5293" s="1084"/>
      <c r="V5293" s="1084"/>
      <c r="W5293" s="1084"/>
      <c r="X5293" s="1084"/>
      <c r="Y5293" s="1084"/>
      <c r="Z5293" s="1084" t="s">
        <v>8627</v>
      </c>
      <c r="AA5293" s="1084">
        <v>1</v>
      </c>
      <c r="AB5293" s="1720">
        <v>46220</v>
      </c>
      <c r="AC5293" s="1507">
        <f t="shared" si="1888"/>
        <v>5</v>
      </c>
      <c r="AD5293" s="1508">
        <f t="shared" si="1889"/>
        <v>231100</v>
      </c>
      <c r="AE5293" s="14" t="s">
        <v>334</v>
      </c>
      <c r="AF5293" s="14">
        <f t="shared" si="1890"/>
        <v>0</v>
      </c>
      <c r="AG5293" s="14" t="e">
        <f t="shared" si="1891"/>
        <v>#DIV/0!</v>
      </c>
      <c r="AH5293" s="14" t="s">
        <v>334</v>
      </c>
      <c r="AI5293" s="14" t="s">
        <v>334</v>
      </c>
      <c r="AJ5293" s="2504"/>
    </row>
    <row r="5294" spans="1:36" s="3" customFormat="1" ht="15.75">
      <c r="A5294" s="1433"/>
      <c r="B5294" s="2503" t="s">
        <v>7821</v>
      </c>
      <c r="C5294" s="1084" t="s">
        <v>66</v>
      </c>
      <c r="D5294" s="1720">
        <v>5665</v>
      </c>
      <c r="E5294" s="1084">
        <v>4</v>
      </c>
      <c r="F5294" s="1084">
        <f t="shared" si="1886"/>
        <v>22660</v>
      </c>
      <c r="G5294" s="1084"/>
      <c r="H5294" s="1084">
        <f t="shared" si="1887"/>
        <v>0</v>
      </c>
      <c r="I5294" s="1724"/>
      <c r="J5294" s="1724" t="s">
        <v>334</v>
      </c>
      <c r="K5294" s="1724"/>
      <c r="L5294" s="1084">
        <v>977</v>
      </c>
      <c r="M5294" s="1724">
        <v>44880</v>
      </c>
      <c r="N5294" s="1084">
        <v>0</v>
      </c>
      <c r="O5294" s="1084">
        <v>0</v>
      </c>
      <c r="P5294" s="1084">
        <v>0</v>
      </c>
      <c r="Q5294" s="1084"/>
      <c r="R5294" s="1084"/>
      <c r="S5294" s="1084"/>
      <c r="T5294" s="1084"/>
      <c r="U5294" s="1084"/>
      <c r="V5294" s="1084"/>
      <c r="W5294" s="1084"/>
      <c r="X5294" s="1084"/>
      <c r="Y5294" s="1084"/>
      <c r="Z5294" s="1084"/>
      <c r="AA5294" s="1084"/>
      <c r="AB5294" s="1084"/>
      <c r="AC5294" s="1507">
        <f t="shared" si="1888"/>
        <v>4</v>
      </c>
      <c r="AD5294" s="1508">
        <f t="shared" si="1889"/>
        <v>22660</v>
      </c>
      <c r="AE5294" s="14" t="s">
        <v>334</v>
      </c>
      <c r="AF5294" s="14">
        <f t="shared" si="1890"/>
        <v>0</v>
      </c>
      <c r="AG5294" s="14" t="e">
        <f t="shared" si="1891"/>
        <v>#DIV/0!</v>
      </c>
      <c r="AH5294" s="14" t="s">
        <v>334</v>
      </c>
      <c r="AI5294" s="14" t="s">
        <v>334</v>
      </c>
      <c r="AJ5294" s="2504"/>
    </row>
    <row r="5295" spans="1:36" s="3" customFormat="1" ht="15.75">
      <c r="A5295" s="1433"/>
      <c r="B5295" s="2503" t="s">
        <v>7821</v>
      </c>
      <c r="C5295" s="1084" t="s">
        <v>66</v>
      </c>
      <c r="D5295" s="1720">
        <v>5665</v>
      </c>
      <c r="E5295" s="1084">
        <v>7</v>
      </c>
      <c r="F5295" s="1084">
        <f t="shared" si="1886"/>
        <v>39655</v>
      </c>
      <c r="G5295" s="1084"/>
      <c r="H5295" s="1084">
        <f t="shared" si="1887"/>
        <v>0</v>
      </c>
      <c r="I5295" s="1724"/>
      <c r="J5295" s="1724" t="s">
        <v>334</v>
      </c>
      <c r="K5295" s="1724"/>
      <c r="L5295" s="1084">
        <v>977</v>
      </c>
      <c r="M5295" s="1724">
        <v>44880</v>
      </c>
      <c r="N5295" s="1084">
        <v>0</v>
      </c>
      <c r="O5295" s="1084">
        <v>0</v>
      </c>
      <c r="P5295" s="1084">
        <v>0</v>
      </c>
      <c r="Q5295" s="1084"/>
      <c r="R5295" s="1084"/>
      <c r="S5295" s="1084"/>
      <c r="T5295" s="1084"/>
      <c r="U5295" s="1084"/>
      <c r="V5295" s="1084"/>
      <c r="W5295" s="1084"/>
      <c r="X5295" s="1084"/>
      <c r="Y5295" s="1084"/>
      <c r="Z5295" s="1084"/>
      <c r="AA5295" s="1084"/>
      <c r="AB5295" s="1084"/>
      <c r="AC5295" s="1507">
        <f t="shared" si="1888"/>
        <v>7</v>
      </c>
      <c r="AD5295" s="1508">
        <f t="shared" si="1889"/>
        <v>39655</v>
      </c>
      <c r="AE5295" s="14" t="s">
        <v>334</v>
      </c>
      <c r="AF5295" s="14">
        <f t="shared" si="1890"/>
        <v>0</v>
      </c>
      <c r="AG5295" s="14" t="e">
        <f t="shared" si="1891"/>
        <v>#DIV/0!</v>
      </c>
      <c r="AH5295" s="14" t="s">
        <v>334</v>
      </c>
      <c r="AI5295" s="14" t="s">
        <v>334</v>
      </c>
      <c r="AJ5295" s="2504"/>
    </row>
    <row r="5296" spans="1:36" s="3" customFormat="1" ht="15.75">
      <c r="A5296" s="1433"/>
      <c r="B5296" s="2503" t="s">
        <v>7196</v>
      </c>
      <c r="C5296" s="1084" t="s">
        <v>66</v>
      </c>
      <c r="D5296" s="1720">
        <v>750</v>
      </c>
      <c r="E5296" s="1084">
        <v>86</v>
      </c>
      <c r="F5296" s="1084">
        <f t="shared" si="1886"/>
        <v>64500</v>
      </c>
      <c r="G5296" s="1084"/>
      <c r="H5296" s="1084">
        <f t="shared" si="1887"/>
        <v>0</v>
      </c>
      <c r="I5296" s="1724"/>
      <c r="J5296" s="1724" t="s">
        <v>334</v>
      </c>
      <c r="K5296" s="1724"/>
      <c r="L5296" s="1084">
        <v>977</v>
      </c>
      <c r="M5296" s="1724">
        <v>44880</v>
      </c>
      <c r="N5296" s="1084">
        <v>5</v>
      </c>
      <c r="O5296" s="1084">
        <v>6</v>
      </c>
      <c r="P5296" s="1084">
        <v>5</v>
      </c>
      <c r="Q5296" s="1084"/>
      <c r="R5296" s="1084"/>
      <c r="S5296" s="1084"/>
      <c r="T5296" s="1084"/>
      <c r="U5296" s="1084"/>
      <c r="V5296" s="1084"/>
      <c r="W5296" s="1084"/>
      <c r="X5296" s="1084"/>
      <c r="Y5296" s="1084"/>
      <c r="Z5296" s="1084"/>
      <c r="AA5296" s="1084"/>
      <c r="AB5296" s="1084"/>
      <c r="AC5296" s="1507">
        <f t="shared" si="1888"/>
        <v>70</v>
      </c>
      <c r="AD5296" s="1508">
        <f t="shared" si="1889"/>
        <v>52500</v>
      </c>
      <c r="AE5296" s="14" t="s">
        <v>334</v>
      </c>
      <c r="AF5296" s="14">
        <f t="shared" si="1890"/>
        <v>5.333333333333333</v>
      </c>
      <c r="AG5296" s="14">
        <f t="shared" si="1891"/>
        <v>13.125</v>
      </c>
      <c r="AH5296" s="14" t="s">
        <v>334</v>
      </c>
      <c r="AI5296" s="14" t="s">
        <v>334</v>
      </c>
      <c r="AJ5296" s="2504"/>
    </row>
    <row r="5297" spans="1:36" s="3" customFormat="1" ht="15.75">
      <c r="A5297" s="1433"/>
      <c r="B5297" s="2503" t="s">
        <v>7198</v>
      </c>
      <c r="C5297" s="1084" t="s">
        <v>66</v>
      </c>
      <c r="D5297" s="1720">
        <v>41000</v>
      </c>
      <c r="E5297" s="1084">
        <v>3</v>
      </c>
      <c r="F5297" s="1084">
        <f t="shared" si="1886"/>
        <v>123000</v>
      </c>
      <c r="G5297" s="1084"/>
      <c r="H5297" s="1084">
        <f t="shared" si="1887"/>
        <v>0</v>
      </c>
      <c r="I5297" s="1724"/>
      <c r="J5297" s="1724" t="s">
        <v>334</v>
      </c>
      <c r="K5297" s="1724"/>
      <c r="L5297" s="1084">
        <v>977</v>
      </c>
      <c r="M5297" s="1724">
        <v>44880</v>
      </c>
      <c r="N5297" s="1084">
        <v>0</v>
      </c>
      <c r="O5297" s="1084">
        <v>0</v>
      </c>
      <c r="P5297" s="1084">
        <v>0</v>
      </c>
      <c r="Q5297" s="1084"/>
      <c r="R5297" s="1084"/>
      <c r="S5297" s="1084"/>
      <c r="T5297" s="1084"/>
      <c r="U5297" s="1084"/>
      <c r="V5297" s="1084"/>
      <c r="W5297" s="1084"/>
      <c r="X5297" s="1084"/>
      <c r="Y5297" s="1084"/>
      <c r="Z5297" s="1084"/>
      <c r="AA5297" s="1084"/>
      <c r="AB5297" s="1084"/>
      <c r="AC5297" s="1507">
        <f t="shared" si="1888"/>
        <v>3</v>
      </c>
      <c r="AD5297" s="1508">
        <f t="shared" si="1889"/>
        <v>123000</v>
      </c>
      <c r="AE5297" s="14" t="s">
        <v>334</v>
      </c>
      <c r="AF5297" s="14">
        <f t="shared" si="1890"/>
        <v>0</v>
      </c>
      <c r="AG5297" s="14" t="e">
        <f t="shared" si="1891"/>
        <v>#DIV/0!</v>
      </c>
      <c r="AH5297" s="14" t="s">
        <v>334</v>
      </c>
      <c r="AI5297" s="14" t="s">
        <v>334</v>
      </c>
      <c r="AJ5297" s="2504"/>
    </row>
    <row r="5298" spans="1:36" s="3" customFormat="1" ht="15.75">
      <c r="A5298" s="1433"/>
      <c r="B5298" s="2503" t="s">
        <v>1898</v>
      </c>
      <c r="C5298" s="1084" t="s">
        <v>66</v>
      </c>
      <c r="D5298" s="1720">
        <v>3500</v>
      </c>
      <c r="E5298" s="1084">
        <v>490</v>
      </c>
      <c r="F5298" s="1084">
        <f t="shared" si="1886"/>
        <v>1715000</v>
      </c>
      <c r="G5298" s="1084"/>
      <c r="H5298" s="1084">
        <f t="shared" si="1887"/>
        <v>0</v>
      </c>
      <c r="I5298" s="1724"/>
      <c r="J5298" s="1724" t="s">
        <v>334</v>
      </c>
      <c r="K5298" s="1724"/>
      <c r="L5298" s="1084"/>
      <c r="M5298" s="1724"/>
      <c r="N5298" s="1084">
        <v>0</v>
      </c>
      <c r="O5298" s="1084">
        <v>0</v>
      </c>
      <c r="P5298" s="1084">
        <v>0</v>
      </c>
      <c r="Q5298" s="1084"/>
      <c r="R5298" s="1084"/>
      <c r="S5298" s="1084"/>
      <c r="T5298" s="1084"/>
      <c r="U5298" s="1084"/>
      <c r="V5298" s="1084"/>
      <c r="W5298" s="1084"/>
      <c r="X5298" s="1084"/>
      <c r="Y5298" s="1084"/>
      <c r="Z5298" s="1084"/>
      <c r="AA5298" s="1084"/>
      <c r="AB5298" s="1084"/>
      <c r="AC5298" s="1507">
        <f t="shared" si="1888"/>
        <v>490</v>
      </c>
      <c r="AD5298" s="1508">
        <f t="shared" si="1889"/>
        <v>1715000</v>
      </c>
      <c r="AE5298" s="14" t="s">
        <v>334</v>
      </c>
      <c r="AF5298" s="14">
        <f t="shared" si="1890"/>
        <v>0</v>
      </c>
      <c r="AG5298" s="14" t="e">
        <f t="shared" si="1891"/>
        <v>#DIV/0!</v>
      </c>
      <c r="AH5298" s="14" t="s">
        <v>334</v>
      </c>
      <c r="AI5298" s="14" t="s">
        <v>334</v>
      </c>
      <c r="AJ5298" s="2504"/>
    </row>
    <row r="5299" spans="1:36" s="3" customFormat="1" ht="15.75">
      <c r="A5299" s="1433"/>
      <c r="B5299" s="2503" t="s">
        <v>1898</v>
      </c>
      <c r="C5299" s="1084" t="s">
        <v>66</v>
      </c>
      <c r="D5299" s="1720">
        <v>3500</v>
      </c>
      <c r="E5299" s="1084">
        <v>10</v>
      </c>
      <c r="F5299" s="1084">
        <f t="shared" si="1886"/>
        <v>35000</v>
      </c>
      <c r="G5299" s="1084"/>
      <c r="H5299" s="1084">
        <f t="shared" si="1887"/>
        <v>0</v>
      </c>
      <c r="I5299" s="1724"/>
      <c r="J5299" s="1724" t="s">
        <v>334</v>
      </c>
      <c r="K5299" s="1724"/>
      <c r="L5299" s="1084"/>
      <c r="M5299" s="1724"/>
      <c r="N5299" s="1084">
        <v>0</v>
      </c>
      <c r="O5299" s="1084">
        <v>0</v>
      </c>
      <c r="P5299" s="1084">
        <v>0</v>
      </c>
      <c r="Q5299" s="1084"/>
      <c r="R5299" s="1084"/>
      <c r="S5299" s="1084"/>
      <c r="T5299" s="1084"/>
      <c r="U5299" s="1084"/>
      <c r="V5299" s="1084"/>
      <c r="W5299" s="1084"/>
      <c r="X5299" s="1084"/>
      <c r="Y5299" s="1084"/>
      <c r="Z5299" s="1084"/>
      <c r="AA5299" s="1084"/>
      <c r="AB5299" s="1084"/>
      <c r="AC5299" s="1507">
        <f t="shared" si="1888"/>
        <v>10</v>
      </c>
      <c r="AD5299" s="1508">
        <f t="shared" si="1889"/>
        <v>35000</v>
      </c>
      <c r="AE5299" s="14" t="s">
        <v>334</v>
      </c>
      <c r="AF5299" s="14">
        <f t="shared" si="1890"/>
        <v>0</v>
      </c>
      <c r="AG5299" s="14" t="e">
        <f t="shared" si="1891"/>
        <v>#DIV/0!</v>
      </c>
      <c r="AH5299" s="14" t="s">
        <v>334</v>
      </c>
      <c r="AI5299" s="14" t="s">
        <v>334</v>
      </c>
      <c r="AJ5299" s="2504"/>
    </row>
    <row r="5300" spans="1:36" s="3" customFormat="1" ht="15.75">
      <c r="A5300" s="1433"/>
      <c r="B5300" s="2503" t="s">
        <v>1908</v>
      </c>
      <c r="C5300" s="1084" t="s">
        <v>66</v>
      </c>
      <c r="D5300" s="1720">
        <v>15140</v>
      </c>
      <c r="E5300" s="1084">
        <v>3</v>
      </c>
      <c r="F5300" s="1084">
        <f t="shared" si="1886"/>
        <v>45420</v>
      </c>
      <c r="G5300" s="1084"/>
      <c r="H5300" s="1084">
        <f t="shared" si="1887"/>
        <v>0</v>
      </c>
      <c r="I5300" s="1724"/>
      <c r="J5300" s="1724" t="s">
        <v>334</v>
      </c>
      <c r="K5300" s="1724"/>
      <c r="L5300" s="1084"/>
      <c r="M5300" s="1724"/>
      <c r="N5300" s="1084">
        <v>0</v>
      </c>
      <c r="O5300" s="1084">
        <v>0</v>
      </c>
      <c r="P5300" s="1084">
        <v>0</v>
      </c>
      <c r="Q5300" s="1084"/>
      <c r="R5300" s="1084"/>
      <c r="S5300" s="1084"/>
      <c r="T5300" s="1084"/>
      <c r="U5300" s="1084"/>
      <c r="V5300" s="1084"/>
      <c r="W5300" s="1084"/>
      <c r="X5300" s="1084"/>
      <c r="Y5300" s="1084"/>
      <c r="Z5300" s="1084"/>
      <c r="AA5300" s="1084"/>
      <c r="AB5300" s="1084"/>
      <c r="AC5300" s="1507">
        <f t="shared" si="1888"/>
        <v>3</v>
      </c>
      <c r="AD5300" s="1508">
        <f t="shared" si="1889"/>
        <v>45420</v>
      </c>
      <c r="AE5300" s="14" t="s">
        <v>334</v>
      </c>
      <c r="AF5300" s="14">
        <f t="shared" si="1890"/>
        <v>0</v>
      </c>
      <c r="AG5300" s="14" t="e">
        <f t="shared" si="1891"/>
        <v>#DIV/0!</v>
      </c>
      <c r="AH5300" s="14" t="s">
        <v>334</v>
      </c>
      <c r="AI5300" s="14" t="s">
        <v>334</v>
      </c>
      <c r="AJ5300" s="2504"/>
    </row>
    <row r="5301" spans="1:36" s="3" customFormat="1" ht="15.75">
      <c r="A5301" s="1433"/>
      <c r="B5301" s="2503" t="s">
        <v>1871</v>
      </c>
      <c r="C5301" s="1084" t="s">
        <v>66</v>
      </c>
      <c r="D5301" s="1720">
        <v>1858.59</v>
      </c>
      <c r="E5301" s="1084">
        <v>5</v>
      </c>
      <c r="F5301" s="1084">
        <f t="shared" si="1886"/>
        <v>9292.9499999999989</v>
      </c>
      <c r="G5301" s="1084"/>
      <c r="H5301" s="1084">
        <f t="shared" si="1887"/>
        <v>0</v>
      </c>
      <c r="I5301" s="1724"/>
      <c r="J5301" s="1724" t="s">
        <v>334</v>
      </c>
      <c r="K5301" s="1724"/>
      <c r="L5301" s="1084"/>
      <c r="M5301" s="1724"/>
      <c r="N5301" s="1084">
        <v>0</v>
      </c>
      <c r="O5301" s="1084">
        <v>0</v>
      </c>
      <c r="P5301" s="1084">
        <v>0</v>
      </c>
      <c r="Q5301" s="1084"/>
      <c r="R5301" s="1084"/>
      <c r="S5301" s="1084"/>
      <c r="T5301" s="1084"/>
      <c r="U5301" s="1084"/>
      <c r="V5301" s="1084"/>
      <c r="W5301" s="1084"/>
      <c r="X5301" s="1084"/>
      <c r="Y5301" s="1084"/>
      <c r="Z5301" s="1084"/>
      <c r="AA5301" s="1084"/>
      <c r="AB5301" s="1084"/>
      <c r="AC5301" s="1507">
        <f t="shared" si="1888"/>
        <v>5</v>
      </c>
      <c r="AD5301" s="1508">
        <f t="shared" si="1889"/>
        <v>9292.9499999999989</v>
      </c>
      <c r="AE5301" s="14" t="s">
        <v>334</v>
      </c>
      <c r="AF5301" s="14">
        <f t="shared" si="1890"/>
        <v>0</v>
      </c>
      <c r="AG5301" s="14" t="e">
        <f t="shared" si="1891"/>
        <v>#DIV/0!</v>
      </c>
      <c r="AH5301" s="14" t="s">
        <v>334</v>
      </c>
      <c r="AI5301" s="14" t="s">
        <v>334</v>
      </c>
      <c r="AJ5301" s="2504"/>
    </row>
    <row r="5302" spans="1:36" s="3" customFormat="1" ht="15.75">
      <c r="A5302" s="1433"/>
      <c r="B5302" s="2503" t="s">
        <v>7810</v>
      </c>
      <c r="C5302" s="1084" t="s">
        <v>66</v>
      </c>
      <c r="D5302" s="1720">
        <v>1199.47</v>
      </c>
      <c r="E5302" s="1084">
        <v>500</v>
      </c>
      <c r="F5302" s="1084">
        <f t="shared" si="1886"/>
        <v>599735</v>
      </c>
      <c r="G5302" s="1084"/>
      <c r="H5302" s="1084">
        <f t="shared" si="1887"/>
        <v>0</v>
      </c>
      <c r="I5302" s="1724"/>
      <c r="J5302" s="1724" t="s">
        <v>334</v>
      </c>
      <c r="K5302" s="1724"/>
      <c r="L5302" s="1084"/>
      <c r="M5302" s="1724"/>
      <c r="N5302" s="1084">
        <v>0</v>
      </c>
      <c r="O5302" s="1084">
        <v>0</v>
      </c>
      <c r="P5302" s="1084">
        <v>0</v>
      </c>
      <c r="Q5302" s="1084"/>
      <c r="R5302" s="1084"/>
      <c r="S5302" s="1084"/>
      <c r="T5302" s="1084"/>
      <c r="U5302" s="1084"/>
      <c r="V5302" s="1084"/>
      <c r="W5302" s="1084"/>
      <c r="X5302" s="1084"/>
      <c r="Y5302" s="1084"/>
      <c r="Z5302" s="1084"/>
      <c r="AA5302" s="1084"/>
      <c r="AB5302" s="1084"/>
      <c r="AC5302" s="1507">
        <f t="shared" si="1888"/>
        <v>500</v>
      </c>
      <c r="AD5302" s="1508">
        <f t="shared" si="1889"/>
        <v>599735</v>
      </c>
      <c r="AE5302" s="14" t="s">
        <v>334</v>
      </c>
      <c r="AF5302" s="14">
        <f t="shared" si="1890"/>
        <v>0</v>
      </c>
      <c r="AG5302" s="14" t="e">
        <f t="shared" si="1891"/>
        <v>#DIV/0!</v>
      </c>
      <c r="AH5302" s="14" t="s">
        <v>334</v>
      </c>
      <c r="AI5302" s="14" t="s">
        <v>334</v>
      </c>
      <c r="AJ5302" s="2504"/>
    </row>
    <row r="5303" spans="1:36" s="3" customFormat="1" ht="15.75">
      <c r="A5303" s="1433"/>
      <c r="B5303" s="2503" t="s">
        <v>7810</v>
      </c>
      <c r="C5303" s="1084" t="s">
        <v>66</v>
      </c>
      <c r="D5303" s="1720">
        <v>1199.47</v>
      </c>
      <c r="E5303" s="1084">
        <v>60</v>
      </c>
      <c r="F5303" s="1084">
        <f t="shared" si="1886"/>
        <v>71968.2</v>
      </c>
      <c r="G5303" s="1084"/>
      <c r="H5303" s="1084">
        <f t="shared" si="1887"/>
        <v>0</v>
      </c>
      <c r="I5303" s="1724"/>
      <c r="J5303" s="1724" t="s">
        <v>334</v>
      </c>
      <c r="K5303" s="1724"/>
      <c r="L5303" s="1084"/>
      <c r="M5303" s="1724"/>
      <c r="N5303" s="1084">
        <v>0</v>
      </c>
      <c r="O5303" s="1084">
        <v>0</v>
      </c>
      <c r="P5303" s="1084">
        <v>0</v>
      </c>
      <c r="Q5303" s="1084"/>
      <c r="R5303" s="1084"/>
      <c r="S5303" s="1084"/>
      <c r="T5303" s="1084"/>
      <c r="U5303" s="1084"/>
      <c r="V5303" s="1084"/>
      <c r="W5303" s="1084"/>
      <c r="X5303" s="1084"/>
      <c r="Y5303" s="1084"/>
      <c r="Z5303" s="1084"/>
      <c r="AA5303" s="1084"/>
      <c r="AB5303" s="1084"/>
      <c r="AC5303" s="1507">
        <f t="shared" si="1888"/>
        <v>60</v>
      </c>
      <c r="AD5303" s="1508">
        <f t="shared" si="1889"/>
        <v>71968.2</v>
      </c>
      <c r="AE5303" s="14" t="s">
        <v>334</v>
      </c>
      <c r="AF5303" s="14">
        <f t="shared" si="1890"/>
        <v>0</v>
      </c>
      <c r="AG5303" s="14" t="e">
        <f t="shared" si="1891"/>
        <v>#DIV/0!</v>
      </c>
      <c r="AH5303" s="14" t="s">
        <v>334</v>
      </c>
      <c r="AI5303" s="14" t="s">
        <v>334</v>
      </c>
      <c r="AJ5303" s="2504"/>
    </row>
    <row r="5304" spans="1:36" s="3" customFormat="1" ht="15.75">
      <c r="A5304" s="1433"/>
      <c r="B5304" s="2503" t="s">
        <v>7808</v>
      </c>
      <c r="C5304" s="1084" t="s">
        <v>66</v>
      </c>
      <c r="D5304" s="1720">
        <v>1750.52</v>
      </c>
      <c r="E5304" s="1084">
        <v>189</v>
      </c>
      <c r="F5304" s="1084">
        <f t="shared" si="1886"/>
        <v>330848.27999999997</v>
      </c>
      <c r="G5304" s="1084"/>
      <c r="H5304" s="1084">
        <f t="shared" si="1887"/>
        <v>0</v>
      </c>
      <c r="I5304" s="1724"/>
      <c r="J5304" s="1724" t="s">
        <v>334</v>
      </c>
      <c r="K5304" s="1724"/>
      <c r="L5304" s="1084"/>
      <c r="M5304" s="1724"/>
      <c r="N5304" s="1084">
        <v>7</v>
      </c>
      <c r="O5304" s="1084">
        <v>0</v>
      </c>
      <c r="P5304" s="1084">
        <v>0</v>
      </c>
      <c r="Q5304" s="1084"/>
      <c r="R5304" s="1084"/>
      <c r="S5304" s="1084"/>
      <c r="T5304" s="1084"/>
      <c r="U5304" s="1084"/>
      <c r="V5304" s="1084"/>
      <c r="W5304" s="1084"/>
      <c r="X5304" s="1084"/>
      <c r="Y5304" s="1084"/>
      <c r="Z5304" s="1084"/>
      <c r="AA5304" s="1084"/>
      <c r="AB5304" s="1084"/>
      <c r="AC5304" s="1507">
        <f t="shared" si="1888"/>
        <v>182</v>
      </c>
      <c r="AD5304" s="1508">
        <f t="shared" si="1889"/>
        <v>318594.64</v>
      </c>
      <c r="AE5304" s="14" t="s">
        <v>334</v>
      </c>
      <c r="AF5304" s="14">
        <f t="shared" si="1890"/>
        <v>2.3333333333333335</v>
      </c>
      <c r="AG5304" s="14">
        <f t="shared" si="1891"/>
        <v>78</v>
      </c>
      <c r="AH5304" s="14" t="s">
        <v>334</v>
      </c>
      <c r="AI5304" s="14" t="s">
        <v>334</v>
      </c>
      <c r="AJ5304" s="2504"/>
    </row>
    <row r="5305" spans="1:36" s="3" customFormat="1" ht="15.75">
      <c r="A5305" s="1433"/>
      <c r="B5305" s="2503" t="s">
        <v>7822</v>
      </c>
      <c r="C5305" s="1084" t="s">
        <v>66</v>
      </c>
      <c r="D5305" s="1720">
        <v>3449.68</v>
      </c>
      <c r="E5305" s="1084">
        <v>486</v>
      </c>
      <c r="F5305" s="1084">
        <f t="shared" si="1886"/>
        <v>1676544.48</v>
      </c>
      <c r="G5305" s="1084"/>
      <c r="H5305" s="1084">
        <f t="shared" si="1887"/>
        <v>0</v>
      </c>
      <c r="I5305" s="1724"/>
      <c r="J5305" s="1724" t="s">
        <v>334</v>
      </c>
      <c r="K5305" s="1724"/>
      <c r="L5305" s="1084"/>
      <c r="M5305" s="1724"/>
      <c r="N5305" s="1084">
        <v>0</v>
      </c>
      <c r="O5305" s="1084">
        <v>22</v>
      </c>
      <c r="P5305" s="1084">
        <v>30</v>
      </c>
      <c r="Q5305" s="1084"/>
      <c r="R5305" s="1084"/>
      <c r="S5305" s="1084"/>
      <c r="T5305" s="1084"/>
      <c r="U5305" s="1084"/>
      <c r="V5305" s="1084"/>
      <c r="W5305" s="1084"/>
      <c r="X5305" s="1084"/>
      <c r="Y5305" s="1084"/>
      <c r="Z5305" s="1084"/>
      <c r="AA5305" s="1084"/>
      <c r="AB5305" s="1084"/>
      <c r="AC5305" s="1507">
        <f t="shared" si="1888"/>
        <v>434</v>
      </c>
      <c r="AD5305" s="1508">
        <f t="shared" si="1889"/>
        <v>1497161.1199999999</v>
      </c>
      <c r="AE5305" s="14" t="s">
        <v>334</v>
      </c>
      <c r="AF5305" s="14">
        <f t="shared" si="1890"/>
        <v>17.333333333333332</v>
      </c>
      <c r="AG5305" s="14">
        <f t="shared" si="1891"/>
        <v>25.03846153846154</v>
      </c>
      <c r="AH5305" s="14" t="s">
        <v>334</v>
      </c>
      <c r="AI5305" s="14" t="s">
        <v>334</v>
      </c>
      <c r="AJ5305" s="2504"/>
    </row>
    <row r="5306" spans="1:36" s="3" customFormat="1" ht="15.75">
      <c r="A5306" s="1433"/>
      <c r="B5306" s="2503" t="s">
        <v>7224</v>
      </c>
      <c r="C5306" s="1084" t="s">
        <v>66</v>
      </c>
      <c r="D5306" s="1720">
        <v>6200</v>
      </c>
      <c r="E5306" s="1084">
        <v>8</v>
      </c>
      <c r="F5306" s="1084">
        <f t="shared" si="1886"/>
        <v>49600</v>
      </c>
      <c r="G5306" s="1084"/>
      <c r="H5306" s="1084">
        <f t="shared" si="1887"/>
        <v>0</v>
      </c>
      <c r="I5306" s="1724"/>
      <c r="J5306" s="1724" t="s">
        <v>334</v>
      </c>
      <c r="K5306" s="1724"/>
      <c r="L5306" s="1084"/>
      <c r="M5306" s="1724"/>
      <c r="N5306" s="1084">
        <v>0</v>
      </c>
      <c r="O5306" s="1084">
        <v>0</v>
      </c>
      <c r="P5306" s="1084">
        <v>0</v>
      </c>
      <c r="Q5306" s="1084"/>
      <c r="R5306" s="1084"/>
      <c r="S5306" s="1084"/>
      <c r="T5306" s="1084"/>
      <c r="U5306" s="1084"/>
      <c r="V5306" s="1084"/>
      <c r="W5306" s="1084"/>
      <c r="X5306" s="1084"/>
      <c r="Y5306" s="1084"/>
      <c r="Z5306" s="1084"/>
      <c r="AA5306" s="1084"/>
      <c r="AB5306" s="1084"/>
      <c r="AC5306" s="1507">
        <f t="shared" si="1888"/>
        <v>8</v>
      </c>
      <c r="AD5306" s="1508">
        <f t="shared" si="1889"/>
        <v>49600</v>
      </c>
      <c r="AE5306" s="14" t="s">
        <v>334</v>
      </c>
      <c r="AF5306" s="14">
        <f t="shared" si="1890"/>
        <v>0</v>
      </c>
      <c r="AG5306" s="14" t="e">
        <f t="shared" si="1891"/>
        <v>#DIV/0!</v>
      </c>
      <c r="AH5306" s="14" t="s">
        <v>334</v>
      </c>
      <c r="AI5306" s="14" t="s">
        <v>334</v>
      </c>
      <c r="AJ5306" s="2504"/>
    </row>
    <row r="5307" spans="1:36" s="3" customFormat="1" ht="15.75">
      <c r="A5307" s="1433"/>
      <c r="B5307" s="2503" t="s">
        <v>7823</v>
      </c>
      <c r="C5307" s="1084" t="s">
        <v>66</v>
      </c>
      <c r="D5307" s="1720">
        <v>66300</v>
      </c>
      <c r="E5307" s="1084">
        <v>2</v>
      </c>
      <c r="F5307" s="1084">
        <f t="shared" si="1886"/>
        <v>132600</v>
      </c>
      <c r="G5307" s="1084"/>
      <c r="H5307" s="1084">
        <f t="shared" si="1887"/>
        <v>0</v>
      </c>
      <c r="I5307" s="1724"/>
      <c r="J5307" s="1724" t="s">
        <v>334</v>
      </c>
      <c r="K5307" s="1724"/>
      <c r="L5307" s="1084"/>
      <c r="M5307" s="1724"/>
      <c r="N5307" s="1084">
        <v>0</v>
      </c>
      <c r="O5307" s="1084">
        <v>0</v>
      </c>
      <c r="P5307" s="1084">
        <v>0</v>
      </c>
      <c r="Q5307" s="1084"/>
      <c r="R5307" s="1084"/>
      <c r="S5307" s="1084"/>
      <c r="T5307" s="1084"/>
      <c r="U5307" s="1084"/>
      <c r="V5307" s="1084"/>
      <c r="W5307" s="1084"/>
      <c r="X5307" s="1084"/>
      <c r="Y5307" s="1084"/>
      <c r="Z5307" s="1084"/>
      <c r="AA5307" s="1084"/>
      <c r="AB5307" s="1084"/>
      <c r="AC5307" s="1507">
        <f t="shared" si="1888"/>
        <v>2</v>
      </c>
      <c r="AD5307" s="1508">
        <f t="shared" si="1889"/>
        <v>132600</v>
      </c>
      <c r="AE5307" s="14" t="s">
        <v>334</v>
      </c>
      <c r="AF5307" s="14">
        <f t="shared" si="1890"/>
        <v>0</v>
      </c>
      <c r="AG5307" s="14" t="e">
        <f t="shared" si="1891"/>
        <v>#DIV/0!</v>
      </c>
      <c r="AH5307" s="14" t="s">
        <v>334</v>
      </c>
      <c r="AI5307" s="14" t="s">
        <v>334</v>
      </c>
      <c r="AJ5307" s="2504"/>
    </row>
    <row r="5308" spans="1:36" s="3" customFormat="1" ht="15.75">
      <c r="A5308" s="1433"/>
      <c r="B5308" s="2503" t="s">
        <v>7824</v>
      </c>
      <c r="C5308" s="1084" t="s">
        <v>66</v>
      </c>
      <c r="D5308" s="1720">
        <v>1598</v>
      </c>
      <c r="E5308" s="1084">
        <v>5</v>
      </c>
      <c r="F5308" s="1084">
        <f t="shared" si="1886"/>
        <v>7990</v>
      </c>
      <c r="G5308" s="1084"/>
      <c r="H5308" s="1084">
        <f t="shared" si="1887"/>
        <v>0</v>
      </c>
      <c r="I5308" s="1724"/>
      <c r="J5308" s="1724" t="s">
        <v>334</v>
      </c>
      <c r="K5308" s="1724"/>
      <c r="L5308" s="1084"/>
      <c r="M5308" s="1724"/>
      <c r="N5308" s="1084">
        <v>0</v>
      </c>
      <c r="O5308" s="1084">
        <v>0</v>
      </c>
      <c r="P5308" s="1084">
        <v>0</v>
      </c>
      <c r="Q5308" s="1084"/>
      <c r="R5308" s="1084"/>
      <c r="S5308" s="1084"/>
      <c r="T5308" s="1084"/>
      <c r="U5308" s="1084"/>
      <c r="V5308" s="1084"/>
      <c r="W5308" s="1084"/>
      <c r="X5308" s="1084"/>
      <c r="Y5308" s="1084"/>
      <c r="Z5308" s="1084"/>
      <c r="AA5308" s="1084"/>
      <c r="AB5308" s="1084"/>
      <c r="AC5308" s="1507">
        <f t="shared" si="1888"/>
        <v>5</v>
      </c>
      <c r="AD5308" s="1508">
        <f t="shared" si="1889"/>
        <v>7990</v>
      </c>
      <c r="AE5308" s="14" t="s">
        <v>334</v>
      </c>
      <c r="AF5308" s="14">
        <f t="shared" si="1890"/>
        <v>0</v>
      </c>
      <c r="AG5308" s="14" t="e">
        <f t="shared" si="1891"/>
        <v>#DIV/0!</v>
      </c>
      <c r="AH5308" s="14" t="s">
        <v>334</v>
      </c>
      <c r="AI5308" s="14" t="s">
        <v>334</v>
      </c>
      <c r="AJ5308" s="2504"/>
    </row>
    <row r="5309" spans="1:36" s="3" customFormat="1" ht="15.75">
      <c r="A5309" s="1433"/>
      <c r="B5309" s="2503" t="s">
        <v>7825</v>
      </c>
      <c r="C5309" s="1084" t="s">
        <v>66</v>
      </c>
      <c r="D5309" s="1720">
        <v>4680.18</v>
      </c>
      <c r="E5309" s="1084">
        <v>10</v>
      </c>
      <c r="F5309" s="1084">
        <f t="shared" si="1886"/>
        <v>46801.8</v>
      </c>
      <c r="G5309" s="1084"/>
      <c r="H5309" s="1084">
        <f t="shared" si="1887"/>
        <v>0</v>
      </c>
      <c r="I5309" s="1724"/>
      <c r="J5309" s="1724" t="s">
        <v>334</v>
      </c>
      <c r="K5309" s="1724"/>
      <c r="L5309" s="1084"/>
      <c r="M5309" s="1724"/>
      <c r="N5309" s="1084">
        <v>0</v>
      </c>
      <c r="O5309" s="1084">
        <v>0</v>
      </c>
      <c r="P5309" s="1084">
        <v>0</v>
      </c>
      <c r="Q5309" s="1084"/>
      <c r="R5309" s="1084"/>
      <c r="S5309" s="1084"/>
      <c r="T5309" s="1084"/>
      <c r="U5309" s="1084"/>
      <c r="V5309" s="1084"/>
      <c r="W5309" s="1084"/>
      <c r="X5309" s="1084"/>
      <c r="Y5309" s="1084"/>
      <c r="Z5309" s="1084"/>
      <c r="AA5309" s="1084"/>
      <c r="AB5309" s="1084"/>
      <c r="AC5309" s="1507">
        <f t="shared" si="1888"/>
        <v>10</v>
      </c>
      <c r="AD5309" s="1508">
        <f t="shared" si="1889"/>
        <v>46801.8</v>
      </c>
      <c r="AE5309" s="14" t="s">
        <v>334</v>
      </c>
      <c r="AF5309" s="14">
        <f t="shared" si="1890"/>
        <v>0</v>
      </c>
      <c r="AG5309" s="14" t="e">
        <f t="shared" si="1891"/>
        <v>#DIV/0!</v>
      </c>
      <c r="AH5309" s="14" t="s">
        <v>334</v>
      </c>
      <c r="AI5309" s="14" t="s">
        <v>334</v>
      </c>
      <c r="AJ5309" s="2504"/>
    </row>
    <row r="5310" spans="1:36" s="3" customFormat="1" ht="15.75">
      <c r="A5310" s="1433"/>
      <c r="B5310" s="2503" t="s">
        <v>7826</v>
      </c>
      <c r="C5310" s="1084" t="s">
        <v>66</v>
      </c>
      <c r="D5310" s="1720">
        <v>3690.43</v>
      </c>
      <c r="E5310" s="1084">
        <v>545</v>
      </c>
      <c r="F5310" s="1084">
        <f t="shared" si="1886"/>
        <v>2011284.3499999999</v>
      </c>
      <c r="G5310" s="1084"/>
      <c r="H5310" s="1084">
        <f t="shared" si="1887"/>
        <v>0</v>
      </c>
      <c r="I5310" s="1724"/>
      <c r="J5310" s="1724" t="s">
        <v>334</v>
      </c>
      <c r="K5310" s="1724"/>
      <c r="L5310" s="1084"/>
      <c r="M5310" s="1724"/>
      <c r="N5310" s="1084">
        <v>0</v>
      </c>
      <c r="O5310" s="1084">
        <v>2</v>
      </c>
      <c r="P5310" s="1084">
        <v>20</v>
      </c>
      <c r="Q5310" s="1084"/>
      <c r="R5310" s="1084"/>
      <c r="S5310" s="1084"/>
      <c r="T5310" s="1084"/>
      <c r="U5310" s="1084"/>
      <c r="V5310" s="1084"/>
      <c r="W5310" s="1084"/>
      <c r="X5310" s="1084"/>
      <c r="Y5310" s="1084"/>
      <c r="Z5310" s="1084"/>
      <c r="AA5310" s="1084"/>
      <c r="AB5310" s="1084"/>
      <c r="AC5310" s="1507">
        <f t="shared" si="1888"/>
        <v>523</v>
      </c>
      <c r="AD5310" s="1508">
        <f t="shared" si="1889"/>
        <v>1930094.89</v>
      </c>
      <c r="AE5310" s="14" t="s">
        <v>334</v>
      </c>
      <c r="AF5310" s="14">
        <f t="shared" si="1890"/>
        <v>7.333333333333333</v>
      </c>
      <c r="AG5310" s="14">
        <f t="shared" si="1891"/>
        <v>71.318181818181827</v>
      </c>
      <c r="AH5310" s="14" t="s">
        <v>334</v>
      </c>
      <c r="AI5310" s="14" t="s">
        <v>334</v>
      </c>
      <c r="AJ5310" s="2504"/>
    </row>
    <row r="5311" spans="1:36" s="3" customFormat="1" ht="15.75">
      <c r="A5311" s="1433"/>
      <c r="B5311" s="2503" t="s">
        <v>7827</v>
      </c>
      <c r="C5311" s="1084" t="s">
        <v>66</v>
      </c>
      <c r="D5311" s="1720">
        <v>4400.91</v>
      </c>
      <c r="E5311" s="1084">
        <v>503</v>
      </c>
      <c r="F5311" s="1084">
        <f t="shared" si="1886"/>
        <v>2213657.73</v>
      </c>
      <c r="G5311" s="1084"/>
      <c r="H5311" s="1084">
        <f t="shared" si="1887"/>
        <v>0</v>
      </c>
      <c r="I5311" s="1724"/>
      <c r="J5311" s="1724" t="s">
        <v>334</v>
      </c>
      <c r="K5311" s="1724"/>
      <c r="L5311" s="1084"/>
      <c r="M5311" s="1724"/>
      <c r="N5311" s="1084">
        <v>0</v>
      </c>
      <c r="O5311" s="1084">
        <v>3</v>
      </c>
      <c r="P5311" s="1084">
        <v>32</v>
      </c>
      <c r="Q5311" s="1084"/>
      <c r="R5311" s="1084"/>
      <c r="S5311" s="1084"/>
      <c r="T5311" s="1084"/>
      <c r="U5311" s="1084"/>
      <c r="V5311" s="1084"/>
      <c r="W5311" s="1084"/>
      <c r="X5311" s="1084"/>
      <c r="Y5311" s="1084"/>
      <c r="Z5311" s="1084"/>
      <c r="AA5311" s="1084"/>
      <c r="AB5311" s="1084"/>
      <c r="AC5311" s="1507">
        <f t="shared" si="1888"/>
        <v>468</v>
      </c>
      <c r="AD5311" s="1508">
        <f t="shared" si="1889"/>
        <v>2059625.88</v>
      </c>
      <c r="AE5311" s="14" t="s">
        <v>334</v>
      </c>
      <c r="AF5311" s="14">
        <f t="shared" si="1890"/>
        <v>11.666666666666666</v>
      </c>
      <c r="AG5311" s="14">
        <f t="shared" si="1891"/>
        <v>40.114285714285714</v>
      </c>
      <c r="AH5311" s="14" t="s">
        <v>334</v>
      </c>
      <c r="AI5311" s="14" t="s">
        <v>334</v>
      </c>
      <c r="AJ5311" s="2504"/>
    </row>
    <row r="5312" spans="1:36" s="3" customFormat="1" ht="15.75">
      <c r="A5312" s="1454" t="s">
        <v>2585</v>
      </c>
      <c r="B5312" s="2502"/>
      <c r="C5312" s="2502"/>
      <c r="D5312" s="2502"/>
      <c r="E5312" s="2502"/>
      <c r="F5312" s="2502"/>
      <c r="G5312" s="2502"/>
      <c r="H5312" s="2502"/>
      <c r="I5312" s="2502"/>
      <c r="J5312" s="2502"/>
      <c r="K5312" s="2502"/>
      <c r="L5312" s="2502"/>
      <c r="M5312" s="2502"/>
      <c r="N5312" s="2502"/>
      <c r="O5312" s="2502"/>
      <c r="P5312" s="2502"/>
      <c r="Q5312" s="2502"/>
      <c r="R5312" s="2502"/>
      <c r="S5312" s="2502"/>
      <c r="T5312" s="2502"/>
      <c r="U5312" s="2502"/>
      <c r="V5312" s="2502"/>
      <c r="W5312" s="2502"/>
      <c r="X5312" s="2502"/>
      <c r="Y5312" s="2502"/>
      <c r="Z5312" s="2502"/>
      <c r="AA5312" s="2502"/>
      <c r="AB5312" s="2502"/>
      <c r="AC5312" s="2502"/>
      <c r="AD5312" s="2502"/>
      <c r="AE5312" s="2502"/>
      <c r="AF5312" s="2502"/>
      <c r="AG5312" s="2502"/>
      <c r="AH5312" s="2502"/>
      <c r="AI5312" s="2502"/>
      <c r="AJ5312" s="2502"/>
    </row>
    <row r="5313" spans="1:36" s="3" customFormat="1" ht="15.75">
      <c r="A5313" s="1433">
        <v>1</v>
      </c>
      <c r="B5313" s="2503" t="s">
        <v>2586</v>
      </c>
      <c r="C5313" s="1084" t="s">
        <v>143</v>
      </c>
      <c r="D5313" s="1720">
        <v>143</v>
      </c>
      <c r="E5313" s="1084">
        <v>135</v>
      </c>
      <c r="F5313" s="1084">
        <f>D5313*E5313</f>
        <v>19305</v>
      </c>
      <c r="G5313" s="1084"/>
      <c r="H5313" s="1084">
        <f>D5313*G5313</f>
        <v>0</v>
      </c>
      <c r="I5313" s="1724"/>
      <c r="J5313" s="1724">
        <v>45199</v>
      </c>
      <c r="K5313" s="1724"/>
      <c r="L5313" s="1084"/>
      <c r="M5313" s="1724"/>
      <c r="N5313" s="1084">
        <v>0</v>
      </c>
      <c r="O5313" s="1084">
        <v>0</v>
      </c>
      <c r="P5313" s="1084">
        <v>0</v>
      </c>
      <c r="Q5313" s="1084"/>
      <c r="R5313" s="1084"/>
      <c r="S5313" s="1084"/>
      <c r="T5313" s="1084"/>
      <c r="U5313" s="1084"/>
      <c r="V5313" s="1084"/>
      <c r="W5313" s="1084"/>
      <c r="X5313" s="1084"/>
      <c r="Y5313" s="1084"/>
      <c r="Z5313" s="1084"/>
      <c r="AA5313" s="1084"/>
      <c r="AB5313" s="1084"/>
      <c r="AC5313" s="1507">
        <f>E5313+G5313-N5313-O5313-AA5313-P5313-Q5313-R5313-S5313-T5313-U5313-V5313-W5313-X5313-Y5313</f>
        <v>135</v>
      </c>
      <c r="AD5313" s="1508">
        <f>D5313*AC5313</f>
        <v>19305</v>
      </c>
      <c r="AE5313" s="14">
        <f>(J5313-"01.04.2023")/30</f>
        <v>6.0666666666666664</v>
      </c>
      <c r="AF5313" s="14">
        <f>(N5313+O5313+P5313+Q5313+R5313+S5313+T5313+U5313+V5313+W5313+X5313+Y5313)/3</f>
        <v>0</v>
      </c>
      <c r="AG5313" s="14" t="e">
        <f>AC5313/AF5313</f>
        <v>#DIV/0!</v>
      </c>
      <c r="AH5313" s="14" t="e">
        <f>AG5313-AE5313</f>
        <v>#DIV/0!</v>
      </c>
      <c r="AI5313" s="14">
        <f>AC5313-(AE5313*AF5313)</f>
        <v>135</v>
      </c>
      <c r="AJ5313" s="2504"/>
    </row>
    <row r="5314" spans="1:36" s="3" customFormat="1" ht="15.75">
      <c r="A5314" s="1433">
        <v>2</v>
      </c>
      <c r="B5314" s="2503" t="s">
        <v>2587</v>
      </c>
      <c r="C5314" s="1084" t="s">
        <v>66</v>
      </c>
      <c r="D5314" s="1720">
        <v>1.39</v>
      </c>
      <c r="E5314" s="1084">
        <v>260</v>
      </c>
      <c r="F5314" s="1084">
        <f>D5314*E5314</f>
        <v>361.4</v>
      </c>
      <c r="G5314" s="1084"/>
      <c r="H5314" s="1084">
        <f>D5314*G5314</f>
        <v>0</v>
      </c>
      <c r="I5314" s="1724"/>
      <c r="J5314" s="1724">
        <v>45352</v>
      </c>
      <c r="K5314" s="1724"/>
      <c r="L5314" s="1084"/>
      <c r="M5314" s="1724"/>
      <c r="N5314" s="1084">
        <v>0</v>
      </c>
      <c r="O5314" s="1084">
        <v>0</v>
      </c>
      <c r="P5314" s="1084">
        <v>0</v>
      </c>
      <c r="Q5314" s="1084"/>
      <c r="R5314" s="1084"/>
      <c r="S5314" s="1084"/>
      <c r="T5314" s="1084"/>
      <c r="U5314" s="1084"/>
      <c r="V5314" s="1084"/>
      <c r="W5314" s="1084"/>
      <c r="X5314" s="1084"/>
      <c r="Y5314" s="1084"/>
      <c r="Z5314" s="1084"/>
      <c r="AA5314" s="1084"/>
      <c r="AB5314" s="1084"/>
      <c r="AC5314" s="1507">
        <f>E5314+G5314-N5314-O5314-AA5314-P5314-Q5314-R5314-S5314-T5314-U5314-V5314-W5314-X5314-Y5314</f>
        <v>260</v>
      </c>
      <c r="AD5314" s="1508">
        <f>D5314*AC5314</f>
        <v>361.4</v>
      </c>
      <c r="AE5314" s="14">
        <f>(J5314-"01.04.2023")/30</f>
        <v>11.166666666666666</v>
      </c>
      <c r="AF5314" s="14">
        <f>(N5314+O5314+P5314+Q5314+R5314+S5314+T5314+U5314+V5314+W5314+X5314+Y5314)/3</f>
        <v>0</v>
      </c>
      <c r="AG5314" s="14" t="e">
        <f>AC5314/AF5314</f>
        <v>#DIV/0!</v>
      </c>
      <c r="AH5314" s="14" t="e">
        <f>AG5314-AE5314</f>
        <v>#DIV/0!</v>
      </c>
      <c r="AI5314" s="14">
        <f>AC5314-(AE5314*AF5314)</f>
        <v>260</v>
      </c>
      <c r="AJ5314" s="2504"/>
    </row>
    <row r="5315" spans="1:36" s="3" customFormat="1" ht="15.75">
      <c r="A5315" s="1433">
        <v>3</v>
      </c>
      <c r="B5315" s="2503" t="s">
        <v>2587</v>
      </c>
      <c r="C5315" s="1084" t="s">
        <v>66</v>
      </c>
      <c r="D5315" s="1720">
        <v>1.39</v>
      </c>
      <c r="E5315" s="1084">
        <v>1400</v>
      </c>
      <c r="F5315" s="1084">
        <f>D5315*E5315</f>
        <v>1945.9999999999998</v>
      </c>
      <c r="G5315" s="1084"/>
      <c r="H5315" s="1084">
        <f>D5315*G5315</f>
        <v>0</v>
      </c>
      <c r="I5315" s="1724"/>
      <c r="J5315" s="1724">
        <v>45352</v>
      </c>
      <c r="K5315" s="1724"/>
      <c r="L5315" s="1084"/>
      <c r="M5315" s="1724"/>
      <c r="N5315" s="1084">
        <v>0</v>
      </c>
      <c r="O5315" s="1084">
        <v>0</v>
      </c>
      <c r="P5315" s="1084">
        <v>0</v>
      </c>
      <c r="Q5315" s="1084"/>
      <c r="R5315" s="1084"/>
      <c r="S5315" s="1084"/>
      <c r="T5315" s="1084"/>
      <c r="U5315" s="1084"/>
      <c r="V5315" s="1084"/>
      <c r="W5315" s="1084"/>
      <c r="X5315" s="1084"/>
      <c r="Y5315" s="1084"/>
      <c r="Z5315" s="1084"/>
      <c r="AA5315" s="1084"/>
      <c r="AB5315" s="1084"/>
      <c r="AC5315" s="1507">
        <f>E5315+G5315-N5315-O5315-AA5315-P5315-Q5315-R5315-S5315-T5315-U5315-V5315-W5315-X5315-Y5315</f>
        <v>1400</v>
      </c>
      <c r="AD5315" s="1508">
        <f>D5315*AC5315</f>
        <v>1945.9999999999998</v>
      </c>
      <c r="AE5315" s="14">
        <f>(J5315-"01.04.2023")/30</f>
        <v>11.166666666666666</v>
      </c>
      <c r="AF5315" s="14">
        <f>(N5315+O5315+P5315+Q5315+R5315+S5315+T5315+U5315+V5315+W5315+X5315+Y5315)/3</f>
        <v>0</v>
      </c>
      <c r="AG5315" s="14" t="e">
        <f>AC5315/AF5315</f>
        <v>#DIV/0!</v>
      </c>
      <c r="AH5315" s="14" t="e">
        <f>AG5315-AE5315</f>
        <v>#DIV/0!</v>
      </c>
      <c r="AI5315" s="14">
        <f>AC5315-(AE5315*AF5315)</f>
        <v>1400</v>
      </c>
      <c r="AJ5315" s="2504"/>
    </row>
    <row r="5316" spans="1:36" s="3" customFormat="1" ht="15.75">
      <c r="A5316" s="1433">
        <v>4</v>
      </c>
      <c r="B5316" s="2503" t="s">
        <v>2588</v>
      </c>
      <c r="C5316" s="1084" t="s">
        <v>66</v>
      </c>
      <c r="D5316" s="2505">
        <v>613.49</v>
      </c>
      <c r="E5316" s="1084">
        <v>1069</v>
      </c>
      <c r="F5316" s="1084">
        <f>D5316*E5316</f>
        <v>655820.81000000006</v>
      </c>
      <c r="G5316" s="1084"/>
      <c r="H5316" s="1084">
        <f>D5316*G5316</f>
        <v>0</v>
      </c>
      <c r="I5316" s="1724"/>
      <c r="J5316" s="1724">
        <v>45046</v>
      </c>
      <c r="K5316" s="1724"/>
      <c r="L5316" s="1084"/>
      <c r="M5316" s="1724"/>
      <c r="N5316" s="1084">
        <v>58</v>
      </c>
      <c r="O5316" s="1084">
        <v>5</v>
      </c>
      <c r="P5316" s="1084">
        <v>722</v>
      </c>
      <c r="Q5316" s="1084"/>
      <c r="R5316" s="1084"/>
      <c r="S5316" s="1084"/>
      <c r="T5316" s="1084"/>
      <c r="U5316" s="1084"/>
      <c r="V5316" s="1084"/>
      <c r="W5316" s="1084"/>
      <c r="X5316" s="1084"/>
      <c r="Y5316" s="1084"/>
      <c r="Z5316" s="1084"/>
      <c r="AA5316" s="1084"/>
      <c r="AB5316" s="1084"/>
      <c r="AC5316" s="1507">
        <f>E5316+G5316-N5316-O5316-AA5316-P5316-Q5316-R5316-S5316-T5316-U5316-V5316-W5316-X5316-Y5316</f>
        <v>284</v>
      </c>
      <c r="AD5316" s="1508">
        <f>D5316*AC5316</f>
        <v>174231.16</v>
      </c>
      <c r="AE5316" s="14">
        <f>(J5316-"01.04.2023")/30</f>
        <v>0.96666666666666667</v>
      </c>
      <c r="AF5316" s="14">
        <f>(N5316+O5316+P5316+Q5316+R5316+S5316+T5316+U5316+V5316+W5316+X5316+Y5316)/3</f>
        <v>261.66666666666669</v>
      </c>
      <c r="AG5316" s="14">
        <f>AC5316/AF5316</f>
        <v>1.0853503184713376</v>
      </c>
      <c r="AH5316" s="14">
        <f>AG5316-AE5316</f>
        <v>0.11868365180467089</v>
      </c>
      <c r="AI5316" s="14">
        <f>AC5316-(AE5316*AF5316)</f>
        <v>31.055555555555543</v>
      </c>
      <c r="AJ5316" s="2504"/>
    </row>
    <row r="5317" spans="1:36" s="3" customFormat="1" ht="15.75">
      <c r="A5317" s="4172" t="s">
        <v>20</v>
      </c>
      <c r="B5317" s="4172"/>
      <c r="C5317" s="4172"/>
      <c r="D5317" s="4172"/>
      <c r="E5317" s="4172"/>
      <c r="F5317" s="4172"/>
      <c r="G5317" s="4172"/>
      <c r="H5317" s="4172"/>
      <c r="I5317" s="4172"/>
      <c r="J5317" s="4172"/>
      <c r="K5317" s="4172"/>
      <c r="L5317" s="4172"/>
      <c r="M5317" s="4172"/>
      <c r="N5317" s="4172"/>
      <c r="O5317" s="4172"/>
      <c r="P5317" s="4172"/>
      <c r="Q5317" s="4172"/>
      <c r="R5317" s="4172"/>
      <c r="S5317" s="4172"/>
      <c r="T5317" s="4172"/>
      <c r="U5317" s="4172"/>
      <c r="V5317" s="4172"/>
      <c r="W5317" s="4172"/>
      <c r="X5317" s="4172"/>
      <c r="Y5317" s="4172"/>
      <c r="Z5317" s="4172"/>
      <c r="AA5317" s="4172"/>
      <c r="AB5317" s="4172"/>
      <c r="AC5317" s="4172"/>
      <c r="AD5317" s="4172"/>
      <c r="AE5317" s="4172"/>
      <c r="AF5317" s="4172"/>
      <c r="AG5317" s="4172"/>
      <c r="AH5317" s="4172"/>
      <c r="AI5317" s="4172"/>
      <c r="AJ5317" s="4172"/>
    </row>
    <row r="5318" spans="1:36" s="3" customFormat="1" ht="15.75">
      <c r="A5318" s="4188" t="s">
        <v>2589</v>
      </c>
      <c r="B5318" s="4684"/>
      <c r="C5318" s="4684"/>
      <c r="D5318" s="4684"/>
      <c r="E5318" s="4684"/>
      <c r="F5318" s="4684"/>
      <c r="G5318" s="4684"/>
      <c r="H5318" s="4684"/>
      <c r="I5318" s="4684"/>
      <c r="J5318" s="4684"/>
      <c r="K5318" s="4684"/>
      <c r="L5318" s="4684"/>
      <c r="M5318" s="4684"/>
      <c r="N5318" s="4684"/>
      <c r="O5318" s="4684"/>
      <c r="P5318" s="4684"/>
      <c r="Q5318" s="4684"/>
      <c r="R5318" s="4684"/>
      <c r="S5318" s="4684"/>
      <c r="T5318" s="4684"/>
      <c r="U5318" s="4684"/>
      <c r="V5318" s="4684"/>
      <c r="W5318" s="4684"/>
      <c r="X5318" s="4684"/>
      <c r="Y5318" s="4684"/>
      <c r="Z5318" s="4684"/>
      <c r="AA5318" s="4684"/>
      <c r="AB5318" s="4684"/>
      <c r="AC5318" s="4684"/>
      <c r="AD5318" s="4684"/>
      <c r="AE5318" s="4684"/>
      <c r="AF5318" s="4684"/>
      <c r="AG5318" s="4684"/>
      <c r="AH5318" s="4684"/>
      <c r="AI5318" s="4684"/>
      <c r="AJ5318" s="4190"/>
    </row>
    <row r="5319" spans="1:36" s="3" customFormat="1" ht="15.75">
      <c r="A5319" s="1433">
        <v>3</v>
      </c>
      <c r="B5319" s="2503" t="s">
        <v>3161</v>
      </c>
      <c r="C5319" s="1084" t="s">
        <v>233</v>
      </c>
      <c r="D5319" s="1720">
        <v>343.44</v>
      </c>
      <c r="E5319" s="1084">
        <v>569</v>
      </c>
      <c r="F5319" s="1084">
        <f>D5319*E5319</f>
        <v>195417.36</v>
      </c>
      <c r="G5319" s="1084"/>
      <c r="H5319" s="1084">
        <f>D5319*G5319</f>
        <v>0</v>
      </c>
      <c r="I5319" s="1724"/>
      <c r="J5319" s="1724">
        <v>45077</v>
      </c>
      <c r="K5319" s="1724"/>
      <c r="L5319" s="1084">
        <v>284</v>
      </c>
      <c r="M5319" s="1724">
        <v>44683</v>
      </c>
      <c r="N5319" s="1084">
        <v>51</v>
      </c>
      <c r="O5319" s="1084">
        <v>41</v>
      </c>
      <c r="P5319" s="1084">
        <v>56</v>
      </c>
      <c r="Q5319" s="1084"/>
      <c r="R5319" s="1084"/>
      <c r="S5319" s="1084"/>
      <c r="T5319" s="1084"/>
      <c r="U5319" s="1084"/>
      <c r="V5319" s="1084"/>
      <c r="W5319" s="1084"/>
      <c r="X5319" s="1084"/>
      <c r="Y5319" s="1084"/>
      <c r="Z5319" s="1084"/>
      <c r="AA5319" s="1084"/>
      <c r="AB5319" s="1084"/>
      <c r="AC5319" s="1507">
        <f>E5319+G5319-N5319-O5319-AA5319-P5319-Q5319-R5319-S5319-T5319-U5319-V5319-W5319-X5319-Y5319</f>
        <v>421</v>
      </c>
      <c r="AD5319" s="1508">
        <f>D5319*AC5319</f>
        <v>144588.24</v>
      </c>
      <c r="AE5319" s="14">
        <f>(J5319-"01.04.2023")/30</f>
        <v>2</v>
      </c>
      <c r="AF5319" s="14">
        <f>(N5319+O5319+P5319+Q5319+R5319+S5319+T5319+U5319+V5319+W5319+X5319+Y5319)/3</f>
        <v>49.333333333333336</v>
      </c>
      <c r="AG5319" s="14">
        <f>AC5319/AF5319</f>
        <v>8.5337837837837842</v>
      </c>
      <c r="AH5319" s="14">
        <f>AG5319-AE5319</f>
        <v>6.5337837837837842</v>
      </c>
      <c r="AI5319" s="14">
        <f>AC5319-(AE5319*AF5319)</f>
        <v>322.33333333333331</v>
      </c>
      <c r="AJ5319" s="2504"/>
    </row>
    <row r="5320" spans="1:36" s="3" customFormat="1" ht="15.75">
      <c r="A5320" s="1433">
        <v>4</v>
      </c>
      <c r="B5320" s="2503" t="s">
        <v>2590</v>
      </c>
      <c r="C5320" s="1084" t="s">
        <v>153</v>
      </c>
      <c r="D5320" s="1720">
        <v>13.53</v>
      </c>
      <c r="E5320" s="1084">
        <v>16</v>
      </c>
      <c r="F5320" s="1084">
        <f>D5320*E5320</f>
        <v>216.48</v>
      </c>
      <c r="G5320" s="1084"/>
      <c r="H5320" s="1084">
        <f>D5320*G5320</f>
        <v>0</v>
      </c>
      <c r="I5320" s="1084"/>
      <c r="J5320" s="1724">
        <v>45322</v>
      </c>
      <c r="K5320" s="1724"/>
      <c r="L5320" s="1084"/>
      <c r="M5320" s="1084"/>
      <c r="N5320" s="1084">
        <v>0</v>
      </c>
      <c r="O5320" s="1084">
        <v>0</v>
      </c>
      <c r="P5320" s="1084">
        <v>0</v>
      </c>
      <c r="Q5320" s="1084"/>
      <c r="R5320" s="1084"/>
      <c r="S5320" s="1084"/>
      <c r="T5320" s="1084"/>
      <c r="U5320" s="1084"/>
      <c r="V5320" s="1084"/>
      <c r="W5320" s="1084"/>
      <c r="X5320" s="1084"/>
      <c r="Y5320" s="1084"/>
      <c r="Z5320" s="1084"/>
      <c r="AA5320" s="1084"/>
      <c r="AB5320" s="1084"/>
      <c r="AC5320" s="1507">
        <f>E5320+G5320-N5320-O5320-AA5320-P5320-Q5320-R5320-S5320-T5320-U5320-V5320-W5320-X5320-Y5320</f>
        <v>16</v>
      </c>
      <c r="AD5320" s="1508">
        <f>D5320*AC5320</f>
        <v>216.48</v>
      </c>
      <c r="AE5320" s="14">
        <f>(J5320-"01.04.2023")/30</f>
        <v>10.166666666666666</v>
      </c>
      <c r="AF5320" s="14">
        <f>(N5320+O5320+P5320+Q5320+R5320+S5320+T5320+U5320+V5320+W5320+X5320+Y5320)/3</f>
        <v>0</v>
      </c>
      <c r="AG5320" s="14" t="e">
        <f>AC5320/AF5320</f>
        <v>#DIV/0!</v>
      </c>
      <c r="AH5320" s="14" t="e">
        <f>AG5320-AE5320</f>
        <v>#DIV/0!</v>
      </c>
      <c r="AI5320" s="14">
        <f>AC5320-(AE5320*AF5320)</f>
        <v>16</v>
      </c>
      <c r="AJ5320" s="2504"/>
    </row>
    <row r="5321" spans="1:36" s="3" customFormat="1" ht="15.75">
      <c r="A5321" s="1454" t="s">
        <v>2591</v>
      </c>
      <c r="B5321" s="2502"/>
      <c r="C5321" s="2502"/>
      <c r="D5321" s="2502"/>
      <c r="E5321" s="2502"/>
      <c r="F5321" s="2502"/>
      <c r="G5321" s="2502"/>
      <c r="H5321" s="2502"/>
      <c r="I5321" s="2502"/>
      <c r="J5321" s="2502"/>
      <c r="K5321" s="2502"/>
      <c r="L5321" s="2502"/>
      <c r="M5321" s="2502"/>
      <c r="N5321" s="2502"/>
      <c r="O5321" s="2502"/>
      <c r="P5321" s="2502"/>
      <c r="Q5321" s="2502"/>
      <c r="R5321" s="2502"/>
      <c r="S5321" s="2502"/>
      <c r="T5321" s="2502"/>
      <c r="U5321" s="2502"/>
      <c r="V5321" s="2502"/>
      <c r="W5321" s="2502"/>
      <c r="X5321" s="2502"/>
      <c r="Y5321" s="2502"/>
      <c r="Z5321" s="2502"/>
      <c r="AA5321" s="2502"/>
      <c r="AB5321" s="2502"/>
      <c r="AC5321" s="2502"/>
      <c r="AD5321" s="2502"/>
      <c r="AE5321" s="2502"/>
      <c r="AF5321" s="2502"/>
      <c r="AG5321" s="2502"/>
      <c r="AH5321" s="2502"/>
      <c r="AI5321" s="2502"/>
      <c r="AJ5321" s="2502"/>
    </row>
    <row r="5322" spans="1:36" s="3" customFormat="1" ht="15.75">
      <c r="A5322" s="1433">
        <v>1</v>
      </c>
      <c r="B5322" s="2503" t="s">
        <v>2592</v>
      </c>
      <c r="C5322" s="1084" t="s">
        <v>176</v>
      </c>
      <c r="D5322" s="1720">
        <v>51.36</v>
      </c>
      <c r="E5322" s="1084">
        <v>29</v>
      </c>
      <c r="F5322" s="1084">
        <f>D5322*E5322</f>
        <v>1489.44</v>
      </c>
      <c r="G5322" s="1084"/>
      <c r="H5322" s="1084">
        <f>D5322*G5322</f>
        <v>0</v>
      </c>
      <c r="I5322" s="1724"/>
      <c r="J5322" s="1724">
        <v>45688</v>
      </c>
      <c r="K5322" s="1724"/>
      <c r="L5322" s="1084">
        <v>225</v>
      </c>
      <c r="M5322" s="1724">
        <v>44662</v>
      </c>
      <c r="N5322" s="1084">
        <v>0</v>
      </c>
      <c r="O5322" s="1084">
        <v>0</v>
      </c>
      <c r="P5322" s="1084">
        <v>2</v>
      </c>
      <c r="Q5322" s="1084"/>
      <c r="R5322" s="1084"/>
      <c r="S5322" s="1084"/>
      <c r="T5322" s="1084"/>
      <c r="U5322" s="1084"/>
      <c r="V5322" s="1084"/>
      <c r="W5322" s="1084"/>
      <c r="X5322" s="1084"/>
      <c r="Y5322" s="1084"/>
      <c r="Z5322" s="1084"/>
      <c r="AA5322" s="1084"/>
      <c r="AB5322" s="1084"/>
      <c r="AC5322" s="1507">
        <f>E5322+G5322-N5322-O5322-AA5322-P5322-Q5322-R5322-S5322-T5322-U5322-V5322-W5322-X5322-Y5322</f>
        <v>27</v>
      </c>
      <c r="AD5322" s="1508">
        <f>D5322*AC5322</f>
        <v>1386.72</v>
      </c>
      <c r="AE5322" s="14">
        <f>(J5322-"01.04.2023")/30</f>
        <v>22.366666666666667</v>
      </c>
      <c r="AF5322" s="14">
        <f>(N5322+O5322+P5322+Q5322+R5322+S5322+T5322+U5322+V5322+W5322+X5322+Y5322)/3</f>
        <v>0.66666666666666663</v>
      </c>
      <c r="AG5322" s="14">
        <f>AC5322/AF5322</f>
        <v>40.5</v>
      </c>
      <c r="AH5322" s="14">
        <f>AG5322-AE5322</f>
        <v>18.133333333333333</v>
      </c>
      <c r="AI5322" s="14">
        <f>AC5322-(AE5322*AF5322)</f>
        <v>12.088888888888889</v>
      </c>
      <c r="AJ5322" s="2504"/>
    </row>
    <row r="5323" spans="1:36" s="3" customFormat="1" ht="15.75">
      <c r="A5323" s="4188" t="s">
        <v>2593</v>
      </c>
      <c r="B5323" s="4684"/>
      <c r="C5323" s="4684"/>
      <c r="D5323" s="4684"/>
      <c r="E5323" s="4684"/>
      <c r="F5323" s="4684"/>
      <c r="G5323" s="4684"/>
      <c r="H5323" s="4684"/>
      <c r="I5323" s="4684"/>
      <c r="J5323" s="4684"/>
      <c r="K5323" s="4684"/>
      <c r="L5323" s="4684"/>
      <c r="M5323" s="4684"/>
      <c r="N5323" s="4684"/>
      <c r="O5323" s="4684"/>
      <c r="P5323" s="4684"/>
      <c r="Q5323" s="4684"/>
      <c r="R5323" s="4684"/>
      <c r="S5323" s="4684"/>
      <c r="T5323" s="4684"/>
      <c r="U5323" s="4684"/>
      <c r="V5323" s="4684"/>
      <c r="W5323" s="4684"/>
      <c r="X5323" s="4684"/>
      <c r="Y5323" s="4684"/>
      <c r="Z5323" s="4684"/>
      <c r="AA5323" s="4684"/>
      <c r="AB5323" s="4684"/>
      <c r="AC5323" s="4684"/>
      <c r="AD5323" s="4684"/>
      <c r="AE5323" s="4684"/>
      <c r="AF5323" s="4684"/>
      <c r="AG5323" s="4684"/>
      <c r="AH5323" s="4684"/>
      <c r="AI5323" s="4684"/>
      <c r="AJ5323" s="4190"/>
    </row>
    <row r="5324" spans="1:36" s="3" customFormat="1" ht="15.75">
      <c r="A5324" s="1433">
        <v>1</v>
      </c>
      <c r="B5324" s="2503" t="s">
        <v>4295</v>
      </c>
      <c r="C5324" s="1084" t="s">
        <v>65</v>
      </c>
      <c r="D5324" s="1720">
        <v>4.22</v>
      </c>
      <c r="E5324" s="1084">
        <v>469</v>
      </c>
      <c r="F5324" s="1084">
        <f>D5324*E5324</f>
        <v>1979.1799999999998</v>
      </c>
      <c r="G5324" s="1084"/>
      <c r="H5324" s="1084">
        <f>D5324*G5324</f>
        <v>0</v>
      </c>
      <c r="I5324" s="1724"/>
      <c r="J5324" s="1724">
        <v>45230</v>
      </c>
      <c r="K5324" s="1724"/>
      <c r="L5324" s="1084">
        <v>518</v>
      </c>
      <c r="M5324" s="1724">
        <v>44750</v>
      </c>
      <c r="N5324" s="1084">
        <v>73</v>
      </c>
      <c r="O5324" s="1084">
        <v>69</v>
      </c>
      <c r="P5324" s="1084">
        <v>70</v>
      </c>
      <c r="Q5324" s="1084"/>
      <c r="R5324" s="1084"/>
      <c r="S5324" s="1084"/>
      <c r="T5324" s="1084"/>
      <c r="U5324" s="1084"/>
      <c r="V5324" s="1084"/>
      <c r="W5324" s="1084"/>
      <c r="X5324" s="1084"/>
      <c r="Y5324" s="1084"/>
      <c r="Z5324" s="1084"/>
      <c r="AA5324" s="1084"/>
      <c r="AB5324" s="1084"/>
      <c r="AC5324" s="1507">
        <f>E5324+G5324-N5324-O5324-AA5324-P5324-Q5324-R5324-S5324-T5324-U5324-V5324-W5324-X5324-Y5324</f>
        <v>257</v>
      </c>
      <c r="AD5324" s="1508">
        <f>D5324*AC5324</f>
        <v>1084.54</v>
      </c>
      <c r="AE5324" s="14">
        <f>(J5324-"01.04.2023")/30</f>
        <v>7.1</v>
      </c>
      <c r="AF5324" s="14">
        <f>(N5324+O5324+P5324+Q5324+R5324+S5324+T5324+U5324+V5324+W5324+X5324+Y5324)/3</f>
        <v>70.666666666666671</v>
      </c>
      <c r="AG5324" s="14">
        <f>AC5324/AF5324</f>
        <v>3.6367924528301883</v>
      </c>
      <c r="AH5324" s="14">
        <f>AG5324-AE5324</f>
        <v>-3.4632075471698114</v>
      </c>
      <c r="AI5324" s="14">
        <f>AC5324-(AE5324*AF5324)</f>
        <v>-244.73333333333335</v>
      </c>
      <c r="AJ5324" s="2504"/>
    </row>
    <row r="5325" spans="1:36" s="3" customFormat="1" ht="15.75">
      <c r="A5325" s="1433">
        <v>2</v>
      </c>
      <c r="B5325" s="2503" t="s">
        <v>2594</v>
      </c>
      <c r="C5325" s="1084" t="s">
        <v>65</v>
      </c>
      <c r="D5325" s="1720">
        <v>157.19999999999999</v>
      </c>
      <c r="E5325" s="1084">
        <v>65</v>
      </c>
      <c r="F5325" s="1084">
        <f>D5325*E5325</f>
        <v>10218</v>
      </c>
      <c r="G5325" s="1084"/>
      <c r="H5325" s="1084">
        <f>D5325*G5325</f>
        <v>0</v>
      </c>
      <c r="I5325" s="1724"/>
      <c r="J5325" s="1724">
        <v>45138</v>
      </c>
      <c r="K5325" s="1724"/>
      <c r="L5325" s="1084">
        <v>154</v>
      </c>
      <c r="M5325" s="1724">
        <v>44636</v>
      </c>
      <c r="N5325" s="1084">
        <v>0</v>
      </c>
      <c r="O5325" s="1084">
        <v>0</v>
      </c>
      <c r="P5325" s="1084">
        <v>9</v>
      </c>
      <c r="Q5325" s="1084"/>
      <c r="R5325" s="1084"/>
      <c r="S5325" s="1084"/>
      <c r="T5325" s="1084"/>
      <c r="U5325" s="1084"/>
      <c r="V5325" s="1084"/>
      <c r="W5325" s="1084"/>
      <c r="X5325" s="1084"/>
      <c r="Y5325" s="1084"/>
      <c r="Z5325" s="1084"/>
      <c r="AA5325" s="1084"/>
      <c r="AB5325" s="1084"/>
      <c r="AC5325" s="1507">
        <f>E5325+G5325-N5325-O5325-AA5325-P5325-Q5325-R5325-S5325-T5325-U5325-V5325-W5325-X5325-Y5325</f>
        <v>56</v>
      </c>
      <c r="AD5325" s="1508">
        <f>D5325*AC5325</f>
        <v>8803.1999999999989</v>
      </c>
      <c r="AE5325" s="14">
        <f>(J5325-"01.04.2023")/30</f>
        <v>4.0333333333333332</v>
      </c>
      <c r="AF5325" s="14">
        <f>(N5325+O5325+P5325+Q5325+R5325+S5325+T5325+U5325+V5325+W5325+X5325+Y5325)/3</f>
        <v>3</v>
      </c>
      <c r="AG5325" s="14">
        <f>AC5325/AF5325</f>
        <v>18.666666666666668</v>
      </c>
      <c r="AH5325" s="14">
        <f>AG5325-AE5325</f>
        <v>14.633333333333335</v>
      </c>
      <c r="AI5325" s="14">
        <f>AC5325-(AE5325*AF5325)</f>
        <v>43.9</v>
      </c>
      <c r="AJ5325" s="2504"/>
    </row>
    <row r="5326" spans="1:36" s="3" customFormat="1" ht="15.75">
      <c r="A5326" s="1433">
        <v>3</v>
      </c>
      <c r="B5326" s="2503" t="s">
        <v>2595</v>
      </c>
      <c r="C5326" s="1084" t="s">
        <v>65</v>
      </c>
      <c r="D5326" s="1720">
        <v>161.83000000000001</v>
      </c>
      <c r="E5326" s="1084">
        <v>134</v>
      </c>
      <c r="F5326" s="1084">
        <f>D5326*E5326</f>
        <v>21685.22</v>
      </c>
      <c r="G5326" s="1084"/>
      <c r="H5326" s="1084">
        <f>D5326*G5326</f>
        <v>0</v>
      </c>
      <c r="I5326" s="1084"/>
      <c r="J5326" s="1724">
        <v>45169</v>
      </c>
      <c r="K5326" s="1724"/>
      <c r="L5326" s="1084"/>
      <c r="M5326" s="1084"/>
      <c r="N5326" s="1084">
        <v>12</v>
      </c>
      <c r="O5326" s="1084">
        <v>8</v>
      </c>
      <c r="P5326" s="1084">
        <v>8</v>
      </c>
      <c r="Q5326" s="1084"/>
      <c r="R5326" s="1084"/>
      <c r="S5326" s="1084"/>
      <c r="T5326" s="1084"/>
      <c r="U5326" s="1084"/>
      <c r="V5326" s="1084"/>
      <c r="W5326" s="1084"/>
      <c r="X5326" s="1084"/>
      <c r="Y5326" s="1084"/>
      <c r="Z5326" s="1084"/>
      <c r="AA5326" s="1084"/>
      <c r="AB5326" s="1084"/>
      <c r="AC5326" s="1507">
        <f>E5326+G5326-N5326-O5326-AA5326-P5326-Q5326-R5326-S5326-T5326-U5326-V5326-W5326-X5326-Y5326</f>
        <v>106</v>
      </c>
      <c r="AD5326" s="1508">
        <f>D5326*AC5326</f>
        <v>17153.98</v>
      </c>
      <c r="AE5326" s="14">
        <f>(J5326-"01.04.2023")/30</f>
        <v>5.0666666666666664</v>
      </c>
      <c r="AF5326" s="14">
        <f>(N5326+O5326+P5326+Q5326+R5326+S5326+T5326+U5326+V5326+W5326+X5326+Y5326)/3</f>
        <v>9.3333333333333339</v>
      </c>
      <c r="AG5326" s="14">
        <f>AC5326/AF5326</f>
        <v>11.357142857142856</v>
      </c>
      <c r="AH5326" s="14">
        <f>AG5326-AE5326</f>
        <v>6.2904761904761894</v>
      </c>
      <c r="AI5326" s="14">
        <f>AC5326-(AE5326*AF5326)</f>
        <v>58.711111111111109</v>
      </c>
      <c r="AJ5326" s="2504"/>
    </row>
    <row r="5327" spans="1:36" s="3" customFormat="1" ht="15.75">
      <c r="A5327" s="1433">
        <v>4</v>
      </c>
      <c r="B5327" s="2503" t="s">
        <v>2595</v>
      </c>
      <c r="C5327" s="1084" t="s">
        <v>65</v>
      </c>
      <c r="D5327" s="1720">
        <v>176.54</v>
      </c>
      <c r="E5327" s="1084">
        <v>80</v>
      </c>
      <c r="F5327" s="1084">
        <f>D5327*E5327</f>
        <v>14123.199999999999</v>
      </c>
      <c r="G5327" s="1084"/>
      <c r="H5327" s="1084">
        <f>D5327*G5327</f>
        <v>0</v>
      </c>
      <c r="I5327" s="1724"/>
      <c r="J5327" s="1724">
        <v>45473</v>
      </c>
      <c r="K5327" s="1724"/>
      <c r="L5327" s="1084">
        <v>155</v>
      </c>
      <c r="M5327" s="1724">
        <v>44636</v>
      </c>
      <c r="N5327" s="1084">
        <v>0</v>
      </c>
      <c r="O5327" s="1084">
        <v>0</v>
      </c>
      <c r="P5327" s="1084">
        <v>0</v>
      </c>
      <c r="Q5327" s="1084"/>
      <c r="R5327" s="1084"/>
      <c r="S5327" s="1084"/>
      <c r="T5327" s="1084"/>
      <c r="U5327" s="1084"/>
      <c r="V5327" s="1084"/>
      <c r="W5327" s="1084"/>
      <c r="X5327" s="1084"/>
      <c r="Y5327" s="1084"/>
      <c r="Z5327" s="1084"/>
      <c r="AA5327" s="1084"/>
      <c r="AB5327" s="1084"/>
      <c r="AC5327" s="1507">
        <f>E5327+G5327-N5327-O5327-AA5327-P5327-Q5327-R5327-S5327-T5327-U5327-V5327-W5327-X5327-Y5327</f>
        <v>80</v>
      </c>
      <c r="AD5327" s="1508">
        <f>D5327*AC5327</f>
        <v>14123.199999999999</v>
      </c>
      <c r="AE5327" s="14">
        <f>(J5327-"01.04.2023")/30</f>
        <v>15.2</v>
      </c>
      <c r="AF5327" s="14">
        <f>(N5327+O5327+P5327+Q5327+R5327+S5327+T5327+U5327+V5327+W5327+X5327+Y5327)/3</f>
        <v>0</v>
      </c>
      <c r="AG5327" s="14" t="e">
        <f>AC5327/AF5327</f>
        <v>#DIV/0!</v>
      </c>
      <c r="AH5327" s="14" t="e">
        <f>AG5327-AE5327</f>
        <v>#DIV/0!</v>
      </c>
      <c r="AI5327" s="14">
        <f>AC5327-(AE5327*AF5327)</f>
        <v>80</v>
      </c>
      <c r="AJ5327" s="2504"/>
    </row>
    <row r="5328" spans="1:36" s="3" customFormat="1" ht="15.75">
      <c r="A5328" s="4188" t="s">
        <v>2596</v>
      </c>
      <c r="B5328" s="4684"/>
      <c r="C5328" s="4684"/>
      <c r="D5328" s="4684"/>
      <c r="E5328" s="4684"/>
      <c r="F5328" s="4684"/>
      <c r="G5328" s="4684"/>
      <c r="H5328" s="4684"/>
      <c r="I5328" s="4684"/>
      <c r="J5328" s="4684"/>
      <c r="K5328" s="4684"/>
      <c r="L5328" s="4684"/>
      <c r="M5328" s="4684"/>
      <c r="N5328" s="4684"/>
      <c r="O5328" s="4684"/>
      <c r="P5328" s="4684"/>
      <c r="Q5328" s="4684"/>
      <c r="R5328" s="4684"/>
      <c r="S5328" s="4684"/>
      <c r="T5328" s="4684"/>
      <c r="U5328" s="4684"/>
      <c r="V5328" s="4684"/>
      <c r="W5328" s="4684"/>
      <c r="X5328" s="4684"/>
      <c r="Y5328" s="4684"/>
      <c r="Z5328" s="4684"/>
      <c r="AA5328" s="4684"/>
      <c r="AB5328" s="4684"/>
      <c r="AC5328" s="4684"/>
      <c r="AD5328" s="4684"/>
      <c r="AE5328" s="4684"/>
      <c r="AF5328" s="4684"/>
      <c r="AG5328" s="4684"/>
      <c r="AH5328" s="4684"/>
      <c r="AI5328" s="4684"/>
      <c r="AJ5328" s="4190"/>
    </row>
    <row r="5329" spans="1:36" s="3" customFormat="1" ht="15.75">
      <c r="A5329" s="1433">
        <v>1</v>
      </c>
      <c r="B5329" s="2503" t="s">
        <v>3162</v>
      </c>
      <c r="C5329" s="1084" t="s">
        <v>66</v>
      </c>
      <c r="D5329" s="1720">
        <v>18855.27</v>
      </c>
      <c r="E5329" s="1084">
        <v>27</v>
      </c>
      <c r="F5329" s="1084">
        <f>D5329*E5329</f>
        <v>509092.29000000004</v>
      </c>
      <c r="G5329" s="1084"/>
      <c r="H5329" s="1084">
        <f>D5329*G5329</f>
        <v>0</v>
      </c>
      <c r="I5329" s="1724"/>
      <c r="J5329" s="1084" t="s">
        <v>334</v>
      </c>
      <c r="K5329" s="1084"/>
      <c r="L5329" s="1084">
        <v>899</v>
      </c>
      <c r="M5329" s="1724">
        <v>44854</v>
      </c>
      <c r="N5329" s="1084">
        <v>3</v>
      </c>
      <c r="O5329" s="1084">
        <v>6</v>
      </c>
      <c r="P5329" s="1084">
        <v>4</v>
      </c>
      <c r="Q5329" s="1084"/>
      <c r="R5329" s="1084"/>
      <c r="S5329" s="1084"/>
      <c r="T5329" s="1084"/>
      <c r="U5329" s="1084"/>
      <c r="V5329" s="1084"/>
      <c r="W5329" s="1084"/>
      <c r="X5329" s="1084"/>
      <c r="Y5329" s="1084"/>
      <c r="Z5329" s="1084"/>
      <c r="AA5329" s="1084"/>
      <c r="AB5329" s="1084"/>
      <c r="AC5329" s="1507">
        <f>E5329+G5329-N5329-O5329-AA5329-P5329-Q5329-R5329-S5329-T5329-U5329-V5329-W5329-X5329-Y5329</f>
        <v>14</v>
      </c>
      <c r="AD5329" s="1508">
        <f>D5329*AC5329</f>
        <v>263973.78000000003</v>
      </c>
      <c r="AE5329" s="1429" t="s">
        <v>334</v>
      </c>
      <c r="AF5329" s="14">
        <f>(N5329+O5329+P5329+Q5329+R5329+S5329+T5329+U5329+V5329+W5329+X5329+Y5329)/3</f>
        <v>4.333333333333333</v>
      </c>
      <c r="AG5329" s="14">
        <f>AC5329/AF5329</f>
        <v>3.2307692307692308</v>
      </c>
      <c r="AH5329" s="1429" t="s">
        <v>334</v>
      </c>
      <c r="AI5329" s="1429" t="s">
        <v>334</v>
      </c>
      <c r="AJ5329" s="2504"/>
    </row>
    <row r="5330" spans="1:36" s="3" customFormat="1" ht="15.75">
      <c r="A5330" s="1433">
        <v>2</v>
      </c>
      <c r="B5330" s="2503" t="s">
        <v>9405</v>
      </c>
      <c r="C5330" s="1084" t="s">
        <v>66</v>
      </c>
      <c r="D5330" s="1720">
        <v>19104.87</v>
      </c>
      <c r="E5330" s="1084">
        <v>0</v>
      </c>
      <c r="F5330" s="1084">
        <f>D5330*E5330</f>
        <v>0</v>
      </c>
      <c r="G5330" s="1084">
        <v>17</v>
      </c>
      <c r="H5330" s="1084">
        <f>D5330*G5330</f>
        <v>324782.78999999998</v>
      </c>
      <c r="I5330" s="1724">
        <v>44974</v>
      </c>
      <c r="J5330" s="1084" t="s">
        <v>334</v>
      </c>
      <c r="K5330" s="1084"/>
      <c r="L5330" s="1084">
        <v>167</v>
      </c>
      <c r="M5330" s="1724">
        <v>44974</v>
      </c>
      <c r="N5330" s="1084">
        <v>0</v>
      </c>
      <c r="O5330" s="1084">
        <v>0</v>
      </c>
      <c r="P5330" s="1084">
        <v>0</v>
      </c>
      <c r="Q5330" s="1084"/>
      <c r="R5330" s="1084"/>
      <c r="S5330" s="1084"/>
      <c r="T5330" s="1084"/>
      <c r="U5330" s="1084"/>
      <c r="V5330" s="1084"/>
      <c r="W5330" s="1084"/>
      <c r="X5330" s="1084"/>
      <c r="Y5330" s="1084"/>
      <c r="Z5330" s="1084"/>
      <c r="AA5330" s="1084"/>
      <c r="AB5330" s="1084"/>
      <c r="AC5330" s="1507">
        <f>E5330+G5330-N5330-O5330-AA5330-P5330-Q5330-R5330-S5330-T5330-U5330-V5330-W5330-X5330-Y5330</f>
        <v>17</v>
      </c>
      <c r="AD5330" s="1508">
        <f>D5330*AC5330</f>
        <v>324782.78999999998</v>
      </c>
      <c r="AE5330" s="1429" t="s">
        <v>334</v>
      </c>
      <c r="AF5330" s="14">
        <f>(N5330+O5330+P5330+Q5330+R5330+S5330+T5330+U5330+V5330+W5330+X5330+Y5330)/3</f>
        <v>0</v>
      </c>
      <c r="AG5330" s="14" t="e">
        <f>AC5330/AF5330</f>
        <v>#DIV/0!</v>
      </c>
      <c r="AH5330" s="1429" t="s">
        <v>334</v>
      </c>
      <c r="AI5330" s="1429" t="s">
        <v>334</v>
      </c>
      <c r="AJ5330" s="2504"/>
    </row>
    <row r="5331" spans="1:36" s="3" customFormat="1" ht="15.75">
      <c r="A5331" s="1433">
        <v>3</v>
      </c>
      <c r="B5331" s="2503" t="s">
        <v>9405</v>
      </c>
      <c r="C5331" s="1084" t="s">
        <v>66</v>
      </c>
      <c r="D5331" s="1720">
        <v>19104.87</v>
      </c>
      <c r="E5331" s="1084">
        <v>0</v>
      </c>
      <c r="F5331" s="1084">
        <v>0</v>
      </c>
      <c r="G5331" s="1084">
        <v>11</v>
      </c>
      <c r="H5331" s="1084">
        <f>D5331*G5331</f>
        <v>210153.56999999998</v>
      </c>
      <c r="I5331" s="1724">
        <v>44974</v>
      </c>
      <c r="J5331" s="1084" t="s">
        <v>334</v>
      </c>
      <c r="K5331" s="1084"/>
      <c r="L5331" s="1084">
        <v>168</v>
      </c>
      <c r="M5331" s="1724">
        <v>44974</v>
      </c>
      <c r="N5331" s="1084">
        <v>0</v>
      </c>
      <c r="O5331" s="1084">
        <v>0</v>
      </c>
      <c r="P5331" s="1084">
        <v>0</v>
      </c>
      <c r="Q5331" s="1084"/>
      <c r="R5331" s="1084"/>
      <c r="S5331" s="1084"/>
      <c r="T5331" s="1084"/>
      <c r="U5331" s="1084"/>
      <c r="V5331" s="1084"/>
      <c r="W5331" s="1084"/>
      <c r="X5331" s="1084"/>
      <c r="Y5331" s="1084"/>
      <c r="Z5331" s="1084"/>
      <c r="AA5331" s="1084"/>
      <c r="AB5331" s="1084"/>
      <c r="AC5331" s="1507">
        <f>E5331+G5331-N5331-O5331-AA5331-P5331-Q5331-R5331-S5331-T5331-U5331-V5331-W5331-X5331-Y5331</f>
        <v>11</v>
      </c>
      <c r="AD5331" s="1508">
        <f>D5331*AC5331</f>
        <v>210153.56999999998</v>
      </c>
      <c r="AE5331" s="1429" t="s">
        <v>334</v>
      </c>
      <c r="AF5331" s="14">
        <f>(N5331+O5331+P5331+Q5331+R5331+S5331+T5331+U5331+V5331+W5331+X5331+Y5331)/3</f>
        <v>0</v>
      </c>
      <c r="AG5331" s="14" t="e">
        <f>AC5331/AF5331</f>
        <v>#DIV/0!</v>
      </c>
      <c r="AH5331" s="1429" t="s">
        <v>334</v>
      </c>
      <c r="AI5331" s="1429" t="s">
        <v>334</v>
      </c>
      <c r="AJ5331" s="2504"/>
    </row>
    <row r="5332" spans="1:36" s="3" customFormat="1" ht="15.75">
      <c r="A5332" s="1454" t="s">
        <v>2585</v>
      </c>
      <c r="B5332" s="2502"/>
      <c r="C5332" s="2502"/>
      <c r="D5332" s="2502"/>
      <c r="E5332" s="2502"/>
      <c r="F5332" s="2502"/>
      <c r="G5332" s="2502"/>
      <c r="H5332" s="2502"/>
      <c r="I5332" s="2502"/>
      <c r="J5332" s="2502"/>
      <c r="K5332" s="2502"/>
      <c r="L5332" s="2502"/>
      <c r="M5332" s="2502"/>
      <c r="N5332" s="2502"/>
      <c r="O5332" s="2502"/>
      <c r="P5332" s="2502"/>
      <c r="Q5332" s="2502"/>
      <c r="R5332" s="2502"/>
      <c r="S5332" s="2502"/>
      <c r="T5332" s="2502"/>
      <c r="U5332" s="2502"/>
      <c r="V5332" s="2502"/>
      <c r="W5332" s="2502"/>
      <c r="X5332" s="2502"/>
      <c r="Y5332" s="2502"/>
      <c r="Z5332" s="2502"/>
      <c r="AA5332" s="2502"/>
      <c r="AB5332" s="2502"/>
      <c r="AC5332" s="2502"/>
      <c r="AD5332" s="2502"/>
      <c r="AE5332" s="2502"/>
      <c r="AF5332" s="2502"/>
      <c r="AG5332" s="2502"/>
      <c r="AH5332" s="2502"/>
      <c r="AI5332" s="2502"/>
      <c r="AJ5332" s="2502"/>
    </row>
    <row r="5333" spans="1:36" s="3" customFormat="1" ht="15.75">
      <c r="A5333" s="1433">
        <v>1</v>
      </c>
      <c r="B5333" s="2503" t="s">
        <v>2597</v>
      </c>
      <c r="C5333" s="1084" t="s">
        <v>233</v>
      </c>
      <c r="D5333" s="1720">
        <v>9269.75</v>
      </c>
      <c r="E5333" s="1084">
        <v>4</v>
      </c>
      <c r="F5333" s="1084">
        <f t="shared" ref="F5333:F5356" si="1892">D5333*E5333</f>
        <v>37079</v>
      </c>
      <c r="G5333" s="1084"/>
      <c r="H5333" s="1084">
        <f t="shared" ref="H5333:H5356" si="1893">D5333*G5333</f>
        <v>0</v>
      </c>
      <c r="I5333" s="1084"/>
      <c r="J5333" s="1724">
        <v>44947</v>
      </c>
      <c r="K5333" s="2506">
        <v>4</v>
      </c>
      <c r="L5333" s="1084"/>
      <c r="M5333" s="1084"/>
      <c r="N5333" s="1084">
        <v>0</v>
      </c>
      <c r="O5333" s="1084">
        <v>0</v>
      </c>
      <c r="P5333" s="1084">
        <v>0</v>
      </c>
      <c r="Q5333" s="1084"/>
      <c r="R5333" s="1084"/>
      <c r="S5333" s="1084"/>
      <c r="T5333" s="1084"/>
      <c r="U5333" s="1084"/>
      <c r="V5333" s="1084"/>
      <c r="W5333" s="1084"/>
      <c r="X5333" s="1084"/>
      <c r="Y5333" s="1084"/>
      <c r="Z5333" s="1084"/>
      <c r="AA5333" s="1084"/>
      <c r="AB5333" s="1084"/>
      <c r="AC5333" s="1507">
        <f t="shared" ref="AC5333:AC5356" si="1894">E5333+G5333-N5333-O5333-AA5333-P5333-Q5333-R5333-S5333-T5333-U5333-V5333-W5333-X5333-Y5333</f>
        <v>4</v>
      </c>
      <c r="AD5333" s="1508">
        <f t="shared" ref="AD5333:AD5356" si="1895">D5333*AC5333</f>
        <v>37079</v>
      </c>
      <c r="AE5333" s="14">
        <f t="shared" ref="AE5333:AE5345" si="1896">(J5333-"01.04.2023")/30</f>
        <v>-2.3333333333333335</v>
      </c>
      <c r="AF5333" s="14">
        <f t="shared" ref="AF5333:AF5356" si="1897">(N5333+O5333+P5333+Q5333+R5333+S5333+T5333+U5333+V5333+W5333+X5333+Y5333)/3</f>
        <v>0</v>
      </c>
      <c r="AG5333" s="14" t="e">
        <f t="shared" ref="AG5333:AG5356" si="1898">AC5333/AF5333</f>
        <v>#DIV/0!</v>
      </c>
      <c r="AH5333" s="14" t="e">
        <f t="shared" ref="AH5333:AH5345" si="1899">AG5333-AE5333</f>
        <v>#DIV/0!</v>
      </c>
      <c r="AI5333" s="14">
        <f t="shared" ref="AI5333:AI5345" si="1900">AC5333-(AE5333*AF5333)</f>
        <v>4</v>
      </c>
      <c r="AJ5333" s="2504"/>
    </row>
    <row r="5334" spans="1:36" s="3" customFormat="1" ht="15.75">
      <c r="A5334" s="1433">
        <v>2</v>
      </c>
      <c r="B5334" s="2503" t="s">
        <v>2597</v>
      </c>
      <c r="C5334" s="1084" t="s">
        <v>233</v>
      </c>
      <c r="D5334" s="1720">
        <v>9269.75</v>
      </c>
      <c r="E5334" s="1084">
        <v>4</v>
      </c>
      <c r="F5334" s="1084">
        <f t="shared" si="1892"/>
        <v>37079</v>
      </c>
      <c r="G5334" s="1084"/>
      <c r="H5334" s="1084">
        <f t="shared" si="1893"/>
        <v>0</v>
      </c>
      <c r="I5334" s="1084"/>
      <c r="J5334" s="1724">
        <v>45047</v>
      </c>
      <c r="K5334" s="1724"/>
      <c r="L5334" s="1084"/>
      <c r="M5334" s="1084"/>
      <c r="N5334" s="1084">
        <v>0</v>
      </c>
      <c r="O5334" s="1084">
        <v>0</v>
      </c>
      <c r="P5334" s="1084">
        <v>0</v>
      </c>
      <c r="Q5334" s="1084"/>
      <c r="R5334" s="1084"/>
      <c r="S5334" s="1084"/>
      <c r="T5334" s="1084"/>
      <c r="U5334" s="1084"/>
      <c r="V5334" s="1084"/>
      <c r="W5334" s="1084"/>
      <c r="X5334" s="1084"/>
      <c r="Y5334" s="1084"/>
      <c r="Z5334" s="1084"/>
      <c r="AA5334" s="1084"/>
      <c r="AB5334" s="1084"/>
      <c r="AC5334" s="1507">
        <f t="shared" si="1894"/>
        <v>4</v>
      </c>
      <c r="AD5334" s="1508">
        <f t="shared" si="1895"/>
        <v>37079</v>
      </c>
      <c r="AE5334" s="14">
        <f t="shared" si="1896"/>
        <v>1</v>
      </c>
      <c r="AF5334" s="14">
        <f t="shared" si="1897"/>
        <v>0</v>
      </c>
      <c r="AG5334" s="14" t="e">
        <f t="shared" si="1898"/>
        <v>#DIV/0!</v>
      </c>
      <c r="AH5334" s="14" t="e">
        <f t="shared" si="1899"/>
        <v>#DIV/0!</v>
      </c>
      <c r="AI5334" s="14">
        <f t="shared" si="1900"/>
        <v>4</v>
      </c>
      <c r="AJ5334" s="2504"/>
    </row>
    <row r="5335" spans="1:36" s="3" customFormat="1" ht="15.75">
      <c r="A5335" s="1433">
        <v>3</v>
      </c>
      <c r="B5335" s="2503" t="s">
        <v>2598</v>
      </c>
      <c r="C5335" s="1084" t="s">
        <v>233</v>
      </c>
      <c r="D5335" s="1720">
        <v>10800</v>
      </c>
      <c r="E5335" s="1084">
        <v>12</v>
      </c>
      <c r="F5335" s="1084">
        <f t="shared" si="1892"/>
        <v>129600</v>
      </c>
      <c r="G5335" s="1084"/>
      <c r="H5335" s="1084">
        <f t="shared" si="1893"/>
        <v>0</v>
      </c>
      <c r="I5335" s="1084"/>
      <c r="J5335" s="1724">
        <v>45443</v>
      </c>
      <c r="K5335" s="1724"/>
      <c r="L5335" s="1084"/>
      <c r="M5335" s="1084"/>
      <c r="N5335" s="1084">
        <v>0</v>
      </c>
      <c r="O5335" s="1084">
        <v>0</v>
      </c>
      <c r="P5335" s="1084">
        <v>0</v>
      </c>
      <c r="Q5335" s="1084"/>
      <c r="R5335" s="1084"/>
      <c r="S5335" s="1084"/>
      <c r="T5335" s="1084"/>
      <c r="U5335" s="1084"/>
      <c r="V5335" s="1084"/>
      <c r="W5335" s="1084"/>
      <c r="X5335" s="1084"/>
      <c r="Y5335" s="1084"/>
      <c r="Z5335" s="1084"/>
      <c r="AA5335" s="1084"/>
      <c r="AB5335" s="1084"/>
      <c r="AC5335" s="1507">
        <f t="shared" si="1894"/>
        <v>12</v>
      </c>
      <c r="AD5335" s="1508">
        <f t="shared" si="1895"/>
        <v>129600</v>
      </c>
      <c r="AE5335" s="14">
        <f t="shared" si="1896"/>
        <v>14.2</v>
      </c>
      <c r="AF5335" s="14">
        <f t="shared" si="1897"/>
        <v>0</v>
      </c>
      <c r="AG5335" s="14" t="e">
        <f t="shared" si="1898"/>
        <v>#DIV/0!</v>
      </c>
      <c r="AH5335" s="14" t="e">
        <f t="shared" si="1899"/>
        <v>#DIV/0!</v>
      </c>
      <c r="AI5335" s="14">
        <f t="shared" si="1900"/>
        <v>12</v>
      </c>
      <c r="AJ5335" s="2504"/>
    </row>
    <row r="5336" spans="1:36" s="3" customFormat="1" ht="15.75">
      <c r="A5336" s="1433">
        <v>4</v>
      </c>
      <c r="B5336" s="2503" t="s">
        <v>2599</v>
      </c>
      <c r="C5336" s="1084" t="s">
        <v>66</v>
      </c>
      <c r="D5336" s="1720">
        <v>896.5</v>
      </c>
      <c r="E5336" s="1084">
        <v>50</v>
      </c>
      <c r="F5336" s="1084">
        <f t="shared" si="1892"/>
        <v>44825</v>
      </c>
      <c r="G5336" s="1084"/>
      <c r="H5336" s="1084">
        <f t="shared" si="1893"/>
        <v>0</v>
      </c>
      <c r="I5336" s="1084"/>
      <c r="J5336" s="1724">
        <v>45322</v>
      </c>
      <c r="K5336" s="1724"/>
      <c r="L5336" s="1084"/>
      <c r="M5336" s="1084"/>
      <c r="N5336" s="1084">
        <v>0</v>
      </c>
      <c r="O5336" s="1084">
        <v>0</v>
      </c>
      <c r="P5336" s="1084">
        <v>0</v>
      </c>
      <c r="Q5336" s="1084"/>
      <c r="R5336" s="1084"/>
      <c r="S5336" s="1084"/>
      <c r="T5336" s="1084"/>
      <c r="U5336" s="1084"/>
      <c r="V5336" s="1084"/>
      <c r="W5336" s="1084"/>
      <c r="X5336" s="1084"/>
      <c r="Y5336" s="1084"/>
      <c r="Z5336" s="1084"/>
      <c r="AA5336" s="1084"/>
      <c r="AB5336" s="1084"/>
      <c r="AC5336" s="1507">
        <f t="shared" si="1894"/>
        <v>50</v>
      </c>
      <c r="AD5336" s="1508">
        <f t="shared" si="1895"/>
        <v>44825</v>
      </c>
      <c r="AE5336" s="14">
        <f t="shared" si="1896"/>
        <v>10.166666666666666</v>
      </c>
      <c r="AF5336" s="14">
        <f t="shared" si="1897"/>
        <v>0</v>
      </c>
      <c r="AG5336" s="14" t="e">
        <f t="shared" si="1898"/>
        <v>#DIV/0!</v>
      </c>
      <c r="AH5336" s="14" t="e">
        <f t="shared" si="1899"/>
        <v>#DIV/0!</v>
      </c>
      <c r="AI5336" s="14">
        <f t="shared" si="1900"/>
        <v>50</v>
      </c>
      <c r="AJ5336" s="2504"/>
    </row>
    <row r="5337" spans="1:36" s="3" customFormat="1" ht="15.75">
      <c r="A5337" s="1433">
        <v>5</v>
      </c>
      <c r="B5337" s="2503" t="s">
        <v>2600</v>
      </c>
      <c r="C5337" s="1084" t="s">
        <v>66</v>
      </c>
      <c r="D5337" s="1720">
        <v>896.5</v>
      </c>
      <c r="E5337" s="1084">
        <v>220</v>
      </c>
      <c r="F5337" s="1084">
        <f t="shared" si="1892"/>
        <v>197230</v>
      </c>
      <c r="G5337" s="1084"/>
      <c r="H5337" s="1084">
        <f t="shared" si="1893"/>
        <v>0</v>
      </c>
      <c r="I5337" s="1084"/>
      <c r="J5337" s="1724">
        <v>45322</v>
      </c>
      <c r="K5337" s="1724"/>
      <c r="L5337" s="1084"/>
      <c r="M5337" s="1084"/>
      <c r="N5337" s="1084">
        <v>0</v>
      </c>
      <c r="O5337" s="1084">
        <v>0</v>
      </c>
      <c r="P5337" s="1084">
        <v>0</v>
      </c>
      <c r="Q5337" s="1084"/>
      <c r="R5337" s="1084"/>
      <c r="S5337" s="1084"/>
      <c r="T5337" s="1084"/>
      <c r="U5337" s="1084"/>
      <c r="V5337" s="1084"/>
      <c r="W5337" s="1084"/>
      <c r="X5337" s="1084"/>
      <c r="Y5337" s="1084"/>
      <c r="Z5337" s="1084"/>
      <c r="AA5337" s="1084"/>
      <c r="AB5337" s="1084"/>
      <c r="AC5337" s="1507">
        <f t="shared" si="1894"/>
        <v>220</v>
      </c>
      <c r="AD5337" s="1508">
        <f t="shared" si="1895"/>
        <v>197230</v>
      </c>
      <c r="AE5337" s="14">
        <f t="shared" si="1896"/>
        <v>10.166666666666666</v>
      </c>
      <c r="AF5337" s="14">
        <f t="shared" si="1897"/>
        <v>0</v>
      </c>
      <c r="AG5337" s="14" t="e">
        <f t="shared" si="1898"/>
        <v>#DIV/0!</v>
      </c>
      <c r="AH5337" s="14" t="e">
        <f t="shared" si="1899"/>
        <v>#DIV/0!</v>
      </c>
      <c r="AI5337" s="14">
        <f t="shared" si="1900"/>
        <v>220</v>
      </c>
      <c r="AJ5337" s="2504"/>
    </row>
    <row r="5338" spans="1:36" s="3" customFormat="1" ht="15.75">
      <c r="A5338" s="1433">
        <v>6</v>
      </c>
      <c r="B5338" s="2503" t="s">
        <v>2601</v>
      </c>
      <c r="C5338" s="1084" t="s">
        <v>66</v>
      </c>
      <c r="D5338" s="1720">
        <v>896.5</v>
      </c>
      <c r="E5338" s="1084">
        <v>10</v>
      </c>
      <c r="F5338" s="1084">
        <f t="shared" si="1892"/>
        <v>8965</v>
      </c>
      <c r="G5338" s="1084"/>
      <c r="H5338" s="1084">
        <f t="shared" si="1893"/>
        <v>0</v>
      </c>
      <c r="I5338" s="1084"/>
      <c r="J5338" s="1724">
        <v>45322</v>
      </c>
      <c r="K5338" s="1724"/>
      <c r="L5338" s="1084"/>
      <c r="M5338" s="1084"/>
      <c r="N5338" s="1084">
        <v>0</v>
      </c>
      <c r="O5338" s="1084">
        <v>0</v>
      </c>
      <c r="P5338" s="1084">
        <v>0</v>
      </c>
      <c r="Q5338" s="1084"/>
      <c r="R5338" s="1084"/>
      <c r="S5338" s="1084"/>
      <c r="T5338" s="1084"/>
      <c r="U5338" s="1084"/>
      <c r="V5338" s="1084"/>
      <c r="W5338" s="1084"/>
      <c r="X5338" s="1084"/>
      <c r="Y5338" s="1084"/>
      <c r="Z5338" s="1084"/>
      <c r="AA5338" s="1084"/>
      <c r="AB5338" s="1084"/>
      <c r="AC5338" s="1507">
        <f t="shared" si="1894"/>
        <v>10</v>
      </c>
      <c r="AD5338" s="1508">
        <f t="shared" si="1895"/>
        <v>8965</v>
      </c>
      <c r="AE5338" s="14">
        <f t="shared" si="1896"/>
        <v>10.166666666666666</v>
      </c>
      <c r="AF5338" s="14">
        <f t="shared" si="1897"/>
        <v>0</v>
      </c>
      <c r="AG5338" s="14" t="e">
        <f t="shared" si="1898"/>
        <v>#DIV/0!</v>
      </c>
      <c r="AH5338" s="14" t="e">
        <f t="shared" si="1899"/>
        <v>#DIV/0!</v>
      </c>
      <c r="AI5338" s="14">
        <f t="shared" si="1900"/>
        <v>10</v>
      </c>
      <c r="AJ5338" s="2504"/>
    </row>
    <row r="5339" spans="1:36" s="3" customFormat="1" ht="15.75">
      <c r="A5339" s="1433">
        <v>7</v>
      </c>
      <c r="B5339" s="2503" t="s">
        <v>2602</v>
      </c>
      <c r="C5339" s="1084" t="s">
        <v>66</v>
      </c>
      <c r="D5339" s="1720">
        <v>896.5</v>
      </c>
      <c r="E5339" s="1084">
        <v>141</v>
      </c>
      <c r="F5339" s="1084">
        <f t="shared" si="1892"/>
        <v>126406.5</v>
      </c>
      <c r="G5339" s="1084"/>
      <c r="H5339" s="1084">
        <f t="shared" si="1893"/>
        <v>0</v>
      </c>
      <c r="I5339" s="1084"/>
      <c r="J5339" s="1724">
        <v>45322</v>
      </c>
      <c r="K5339" s="1724"/>
      <c r="L5339" s="1084"/>
      <c r="M5339" s="1084"/>
      <c r="N5339" s="1084">
        <v>0</v>
      </c>
      <c r="O5339" s="1084">
        <v>0</v>
      </c>
      <c r="P5339" s="1084">
        <v>0</v>
      </c>
      <c r="Q5339" s="1084"/>
      <c r="R5339" s="1084"/>
      <c r="S5339" s="1084"/>
      <c r="T5339" s="1084"/>
      <c r="U5339" s="1084"/>
      <c r="V5339" s="1084"/>
      <c r="W5339" s="1084"/>
      <c r="X5339" s="1084"/>
      <c r="Y5339" s="1084"/>
      <c r="Z5339" s="1084"/>
      <c r="AA5339" s="1084"/>
      <c r="AB5339" s="1084"/>
      <c r="AC5339" s="1507">
        <f t="shared" si="1894"/>
        <v>141</v>
      </c>
      <c r="AD5339" s="1508">
        <f t="shared" si="1895"/>
        <v>126406.5</v>
      </c>
      <c r="AE5339" s="14">
        <f t="shared" si="1896"/>
        <v>10.166666666666666</v>
      </c>
      <c r="AF5339" s="14">
        <f t="shared" si="1897"/>
        <v>0</v>
      </c>
      <c r="AG5339" s="14" t="e">
        <f t="shared" si="1898"/>
        <v>#DIV/0!</v>
      </c>
      <c r="AH5339" s="14" t="e">
        <f t="shared" si="1899"/>
        <v>#DIV/0!</v>
      </c>
      <c r="AI5339" s="14">
        <f t="shared" si="1900"/>
        <v>141</v>
      </c>
      <c r="AJ5339" s="2504"/>
    </row>
    <row r="5340" spans="1:36" s="3" customFormat="1" ht="15.75">
      <c r="A5340" s="1433">
        <v>8</v>
      </c>
      <c r="B5340" s="2503" t="s">
        <v>2603</v>
      </c>
      <c r="C5340" s="1084" t="s">
        <v>66</v>
      </c>
      <c r="D5340" s="1720">
        <v>300</v>
      </c>
      <c r="E5340" s="1084">
        <v>80</v>
      </c>
      <c r="F5340" s="1084">
        <f t="shared" si="1892"/>
        <v>24000</v>
      </c>
      <c r="G5340" s="1084"/>
      <c r="H5340" s="1084">
        <f t="shared" si="1893"/>
        <v>0</v>
      </c>
      <c r="I5340" s="1084"/>
      <c r="J5340" s="1724">
        <v>45291</v>
      </c>
      <c r="K5340" s="1724"/>
      <c r="L5340" s="1084"/>
      <c r="M5340" s="1084"/>
      <c r="N5340" s="1084">
        <v>0</v>
      </c>
      <c r="O5340" s="1084">
        <v>0</v>
      </c>
      <c r="P5340" s="1084">
        <v>0</v>
      </c>
      <c r="Q5340" s="1084"/>
      <c r="R5340" s="1084"/>
      <c r="S5340" s="1084"/>
      <c r="T5340" s="1084"/>
      <c r="U5340" s="1084"/>
      <c r="V5340" s="1084"/>
      <c r="W5340" s="1084"/>
      <c r="X5340" s="1084"/>
      <c r="Y5340" s="1084"/>
      <c r="Z5340" s="1084"/>
      <c r="AA5340" s="1084"/>
      <c r="AB5340" s="1084"/>
      <c r="AC5340" s="1507">
        <f t="shared" si="1894"/>
        <v>80</v>
      </c>
      <c r="AD5340" s="1508">
        <f t="shared" si="1895"/>
        <v>24000</v>
      </c>
      <c r="AE5340" s="14">
        <f t="shared" si="1896"/>
        <v>9.1333333333333329</v>
      </c>
      <c r="AF5340" s="14">
        <f t="shared" si="1897"/>
        <v>0</v>
      </c>
      <c r="AG5340" s="14" t="e">
        <f t="shared" si="1898"/>
        <v>#DIV/0!</v>
      </c>
      <c r="AH5340" s="14" t="e">
        <f t="shared" si="1899"/>
        <v>#DIV/0!</v>
      </c>
      <c r="AI5340" s="14">
        <f t="shared" si="1900"/>
        <v>80</v>
      </c>
      <c r="AJ5340" s="2504"/>
    </row>
    <row r="5341" spans="1:36" s="3" customFormat="1" ht="15.75">
      <c r="A5341" s="1433">
        <v>9</v>
      </c>
      <c r="B5341" s="2503" t="s">
        <v>2604</v>
      </c>
      <c r="C5341" s="1084" t="s">
        <v>66</v>
      </c>
      <c r="D5341" s="1720">
        <v>300</v>
      </c>
      <c r="E5341" s="1084">
        <v>204</v>
      </c>
      <c r="F5341" s="1084">
        <f t="shared" si="1892"/>
        <v>61200</v>
      </c>
      <c r="G5341" s="1084"/>
      <c r="H5341" s="1084">
        <f t="shared" si="1893"/>
        <v>0</v>
      </c>
      <c r="I5341" s="1084"/>
      <c r="J5341" s="1724">
        <v>45291</v>
      </c>
      <c r="K5341" s="1724"/>
      <c r="L5341" s="1084"/>
      <c r="M5341" s="1084"/>
      <c r="N5341" s="1084">
        <v>0</v>
      </c>
      <c r="O5341" s="1084">
        <v>0</v>
      </c>
      <c r="P5341" s="1084">
        <v>0</v>
      </c>
      <c r="Q5341" s="1084"/>
      <c r="R5341" s="1084"/>
      <c r="S5341" s="1084"/>
      <c r="T5341" s="1084"/>
      <c r="U5341" s="1084"/>
      <c r="V5341" s="1084"/>
      <c r="W5341" s="1084"/>
      <c r="X5341" s="1084"/>
      <c r="Y5341" s="1084"/>
      <c r="Z5341" s="1084"/>
      <c r="AA5341" s="1084"/>
      <c r="AB5341" s="1084"/>
      <c r="AC5341" s="1507">
        <f t="shared" si="1894"/>
        <v>204</v>
      </c>
      <c r="AD5341" s="1508">
        <f t="shared" si="1895"/>
        <v>61200</v>
      </c>
      <c r="AE5341" s="14">
        <f t="shared" si="1896"/>
        <v>9.1333333333333329</v>
      </c>
      <c r="AF5341" s="14">
        <f t="shared" si="1897"/>
        <v>0</v>
      </c>
      <c r="AG5341" s="14" t="e">
        <f t="shared" si="1898"/>
        <v>#DIV/0!</v>
      </c>
      <c r="AH5341" s="14" t="e">
        <f t="shared" si="1899"/>
        <v>#DIV/0!</v>
      </c>
      <c r="AI5341" s="14">
        <f t="shared" si="1900"/>
        <v>204</v>
      </c>
      <c r="AJ5341" s="2504"/>
    </row>
    <row r="5342" spans="1:36" s="3" customFormat="1" ht="15.75">
      <c r="A5342" s="1433">
        <v>10</v>
      </c>
      <c r="B5342" s="2503" t="s">
        <v>2605</v>
      </c>
      <c r="C5342" s="1084" t="s">
        <v>66</v>
      </c>
      <c r="D5342" s="1720">
        <v>300</v>
      </c>
      <c r="E5342" s="1084">
        <v>565</v>
      </c>
      <c r="F5342" s="1084">
        <f t="shared" si="1892"/>
        <v>169500</v>
      </c>
      <c r="G5342" s="1084"/>
      <c r="H5342" s="1084">
        <f t="shared" si="1893"/>
        <v>0</v>
      </c>
      <c r="I5342" s="1084"/>
      <c r="J5342" s="1724">
        <v>45291</v>
      </c>
      <c r="K5342" s="1724"/>
      <c r="L5342" s="1084"/>
      <c r="M5342" s="1084"/>
      <c r="N5342" s="1084">
        <v>0</v>
      </c>
      <c r="O5342" s="1084">
        <v>0</v>
      </c>
      <c r="P5342" s="1084">
        <v>0</v>
      </c>
      <c r="Q5342" s="1084"/>
      <c r="R5342" s="1084"/>
      <c r="S5342" s="1084"/>
      <c r="T5342" s="1084"/>
      <c r="U5342" s="1084"/>
      <c r="V5342" s="1084"/>
      <c r="W5342" s="1084"/>
      <c r="X5342" s="1084"/>
      <c r="Y5342" s="1084"/>
      <c r="Z5342" s="1084"/>
      <c r="AA5342" s="1084"/>
      <c r="AB5342" s="1084"/>
      <c r="AC5342" s="1507">
        <f t="shared" si="1894"/>
        <v>565</v>
      </c>
      <c r="AD5342" s="1508">
        <f t="shared" si="1895"/>
        <v>169500</v>
      </c>
      <c r="AE5342" s="14">
        <f t="shared" si="1896"/>
        <v>9.1333333333333329</v>
      </c>
      <c r="AF5342" s="14">
        <f t="shared" si="1897"/>
        <v>0</v>
      </c>
      <c r="AG5342" s="14" t="e">
        <f t="shared" si="1898"/>
        <v>#DIV/0!</v>
      </c>
      <c r="AH5342" s="14" t="e">
        <f t="shared" si="1899"/>
        <v>#DIV/0!</v>
      </c>
      <c r="AI5342" s="14">
        <f t="shared" si="1900"/>
        <v>565</v>
      </c>
      <c r="AJ5342" s="2504"/>
    </row>
    <row r="5343" spans="1:36" s="3" customFormat="1" ht="15.75">
      <c r="A5343" s="1433">
        <v>11</v>
      </c>
      <c r="B5343" s="2503" t="s">
        <v>2606</v>
      </c>
      <c r="C5343" s="1084" t="s">
        <v>66</v>
      </c>
      <c r="D5343" s="1720">
        <v>300</v>
      </c>
      <c r="E5343" s="1084">
        <v>51</v>
      </c>
      <c r="F5343" s="1084">
        <f t="shared" si="1892"/>
        <v>15300</v>
      </c>
      <c r="G5343" s="1084"/>
      <c r="H5343" s="1084">
        <f t="shared" si="1893"/>
        <v>0</v>
      </c>
      <c r="I5343" s="1084"/>
      <c r="J5343" s="1724">
        <v>45291</v>
      </c>
      <c r="K5343" s="1724"/>
      <c r="L5343" s="1084"/>
      <c r="M5343" s="1084"/>
      <c r="N5343" s="1084">
        <v>0</v>
      </c>
      <c r="O5343" s="1084">
        <v>0</v>
      </c>
      <c r="P5343" s="1084">
        <v>0</v>
      </c>
      <c r="Q5343" s="1084"/>
      <c r="R5343" s="1084"/>
      <c r="S5343" s="1084"/>
      <c r="T5343" s="1084"/>
      <c r="U5343" s="1084"/>
      <c r="V5343" s="1084"/>
      <c r="W5343" s="1084"/>
      <c r="X5343" s="1084"/>
      <c r="Y5343" s="1084"/>
      <c r="Z5343" s="1084"/>
      <c r="AA5343" s="1084"/>
      <c r="AB5343" s="1084"/>
      <c r="AC5343" s="1507">
        <f t="shared" si="1894"/>
        <v>51</v>
      </c>
      <c r="AD5343" s="1508">
        <f t="shared" si="1895"/>
        <v>15300</v>
      </c>
      <c r="AE5343" s="14">
        <f t="shared" si="1896"/>
        <v>9.1333333333333329</v>
      </c>
      <c r="AF5343" s="14">
        <f t="shared" si="1897"/>
        <v>0</v>
      </c>
      <c r="AG5343" s="14" t="e">
        <f t="shared" si="1898"/>
        <v>#DIV/0!</v>
      </c>
      <c r="AH5343" s="14" t="e">
        <f t="shared" si="1899"/>
        <v>#DIV/0!</v>
      </c>
      <c r="AI5343" s="14">
        <f t="shared" si="1900"/>
        <v>51</v>
      </c>
      <c r="AJ5343" s="2504"/>
    </row>
    <row r="5344" spans="1:36" s="3" customFormat="1" ht="15.75">
      <c r="A5344" s="1433">
        <v>12</v>
      </c>
      <c r="B5344" s="2503" t="s">
        <v>175</v>
      </c>
      <c r="C5344" s="1084" t="s">
        <v>66</v>
      </c>
      <c r="D5344" s="1720">
        <v>300</v>
      </c>
      <c r="E5344" s="1084">
        <v>450</v>
      </c>
      <c r="F5344" s="1084">
        <f t="shared" si="1892"/>
        <v>135000</v>
      </c>
      <c r="G5344" s="1084"/>
      <c r="H5344" s="1084">
        <f t="shared" si="1893"/>
        <v>0</v>
      </c>
      <c r="I5344" s="1084"/>
      <c r="J5344" s="1724">
        <v>46022</v>
      </c>
      <c r="K5344" s="1724"/>
      <c r="L5344" s="1084"/>
      <c r="M5344" s="1084"/>
      <c r="N5344" s="1084">
        <v>0</v>
      </c>
      <c r="O5344" s="1084">
        <v>0</v>
      </c>
      <c r="P5344" s="1084">
        <v>0</v>
      </c>
      <c r="Q5344" s="1084"/>
      <c r="R5344" s="1084"/>
      <c r="S5344" s="1084"/>
      <c r="T5344" s="1084"/>
      <c r="U5344" s="1084"/>
      <c r="V5344" s="1084"/>
      <c r="W5344" s="1084"/>
      <c r="X5344" s="1084"/>
      <c r="Y5344" s="1084"/>
      <c r="Z5344" s="1084"/>
      <c r="AA5344" s="1084"/>
      <c r="AB5344" s="1084"/>
      <c r="AC5344" s="1507">
        <f t="shared" si="1894"/>
        <v>450</v>
      </c>
      <c r="AD5344" s="1508">
        <f t="shared" si="1895"/>
        <v>135000</v>
      </c>
      <c r="AE5344" s="14">
        <f t="shared" si="1896"/>
        <v>33.5</v>
      </c>
      <c r="AF5344" s="14">
        <f t="shared" si="1897"/>
        <v>0</v>
      </c>
      <c r="AG5344" s="14" t="e">
        <f t="shared" si="1898"/>
        <v>#DIV/0!</v>
      </c>
      <c r="AH5344" s="14" t="e">
        <f t="shared" si="1899"/>
        <v>#DIV/0!</v>
      </c>
      <c r="AI5344" s="14">
        <f t="shared" si="1900"/>
        <v>450</v>
      </c>
      <c r="AJ5344" s="2504"/>
    </row>
    <row r="5345" spans="1:36" s="3" customFormat="1" ht="15.75">
      <c r="A5345" s="1433">
        <v>13</v>
      </c>
      <c r="B5345" s="2503" t="s">
        <v>386</v>
      </c>
      <c r="C5345" s="1084" t="s">
        <v>66</v>
      </c>
      <c r="D5345" s="1720">
        <v>0.7</v>
      </c>
      <c r="E5345" s="1084">
        <v>31589</v>
      </c>
      <c r="F5345" s="1084">
        <f t="shared" si="1892"/>
        <v>22112.3</v>
      </c>
      <c r="G5345" s="1084"/>
      <c r="H5345" s="1084">
        <f t="shared" si="1893"/>
        <v>0</v>
      </c>
      <c r="I5345" s="1084"/>
      <c r="J5345" s="1724">
        <v>45322</v>
      </c>
      <c r="K5345" s="1724"/>
      <c r="L5345" s="1084"/>
      <c r="M5345" s="1084"/>
      <c r="N5345" s="1084">
        <v>2739</v>
      </c>
      <c r="O5345" s="1084">
        <v>4520</v>
      </c>
      <c r="P5345" s="1084">
        <v>5366</v>
      </c>
      <c r="Q5345" s="1084"/>
      <c r="R5345" s="1084"/>
      <c r="S5345" s="1084"/>
      <c r="T5345" s="1084"/>
      <c r="U5345" s="1084"/>
      <c r="V5345" s="1084"/>
      <c r="W5345" s="1084"/>
      <c r="X5345" s="1084"/>
      <c r="Y5345" s="1084"/>
      <c r="Z5345" s="1084"/>
      <c r="AA5345" s="1084"/>
      <c r="AB5345" s="1084"/>
      <c r="AC5345" s="1507">
        <f t="shared" si="1894"/>
        <v>18964</v>
      </c>
      <c r="AD5345" s="1508">
        <f t="shared" si="1895"/>
        <v>13274.8</v>
      </c>
      <c r="AE5345" s="14">
        <f t="shared" si="1896"/>
        <v>10.166666666666666</v>
      </c>
      <c r="AF5345" s="14">
        <f t="shared" si="1897"/>
        <v>4208.333333333333</v>
      </c>
      <c r="AG5345" s="14">
        <f t="shared" si="1898"/>
        <v>4.5062970297029707</v>
      </c>
      <c r="AH5345" s="14">
        <f t="shared" si="1899"/>
        <v>-5.6603696369636953</v>
      </c>
      <c r="AI5345" s="14">
        <f t="shared" si="1900"/>
        <v>-23820.722222222219</v>
      </c>
      <c r="AJ5345" s="2504"/>
    </row>
    <row r="5346" spans="1:36" s="3" customFormat="1" ht="15.75">
      <c r="A5346" s="1433">
        <v>15</v>
      </c>
      <c r="B5346" s="2503" t="s">
        <v>6706</v>
      </c>
      <c r="C5346" s="1084" t="s">
        <v>66</v>
      </c>
      <c r="D5346" s="1720">
        <v>268</v>
      </c>
      <c r="E5346" s="1084">
        <v>1000</v>
      </c>
      <c r="F5346" s="1084">
        <f t="shared" si="1892"/>
        <v>268000</v>
      </c>
      <c r="G5346" s="1084"/>
      <c r="H5346" s="1084">
        <f t="shared" si="1893"/>
        <v>0</v>
      </c>
      <c r="I5346" s="1724"/>
      <c r="J5346" s="1724" t="s">
        <v>334</v>
      </c>
      <c r="K5346" s="1084"/>
      <c r="L5346" s="1084"/>
      <c r="M5346" s="1084"/>
      <c r="N5346" s="1084">
        <v>0</v>
      </c>
      <c r="O5346" s="1084">
        <v>438</v>
      </c>
      <c r="P5346" s="1084">
        <v>191</v>
      </c>
      <c r="Q5346" s="1084"/>
      <c r="R5346" s="1084"/>
      <c r="S5346" s="1084"/>
      <c r="T5346" s="1084"/>
      <c r="U5346" s="1084"/>
      <c r="V5346" s="1084"/>
      <c r="W5346" s="1084"/>
      <c r="X5346" s="1084"/>
      <c r="Y5346" s="1084"/>
      <c r="Z5346" s="1084"/>
      <c r="AA5346" s="1084"/>
      <c r="AB5346" s="1084"/>
      <c r="AC5346" s="1507">
        <f t="shared" si="1894"/>
        <v>371</v>
      </c>
      <c r="AD5346" s="1508">
        <f t="shared" si="1895"/>
        <v>99428</v>
      </c>
      <c r="AE5346" s="1429" t="s">
        <v>334</v>
      </c>
      <c r="AF5346" s="14">
        <f t="shared" si="1897"/>
        <v>209.66666666666666</v>
      </c>
      <c r="AG5346" s="14">
        <f t="shared" si="1898"/>
        <v>1.7694753577106519</v>
      </c>
      <c r="AH5346" s="1429" t="s">
        <v>334</v>
      </c>
      <c r="AI5346" s="1429" t="s">
        <v>334</v>
      </c>
      <c r="AJ5346" s="2504"/>
    </row>
    <row r="5347" spans="1:36" s="3" customFormat="1" ht="15.75">
      <c r="A5347" s="1433">
        <v>18</v>
      </c>
      <c r="B5347" s="2503" t="s">
        <v>2607</v>
      </c>
      <c r="C5347" s="1084" t="s">
        <v>66</v>
      </c>
      <c r="D5347" s="1720">
        <v>220</v>
      </c>
      <c r="E5347" s="1084">
        <v>379</v>
      </c>
      <c r="F5347" s="1084">
        <f t="shared" si="1892"/>
        <v>83380</v>
      </c>
      <c r="G5347" s="1084"/>
      <c r="H5347" s="1084">
        <f t="shared" si="1893"/>
        <v>0</v>
      </c>
      <c r="I5347" s="1084"/>
      <c r="J5347" s="1724">
        <v>45412</v>
      </c>
      <c r="K5347" s="1724"/>
      <c r="L5347" s="1084"/>
      <c r="M5347" s="1084"/>
      <c r="N5347" s="1084">
        <v>0</v>
      </c>
      <c r="O5347" s="1084">
        <v>0</v>
      </c>
      <c r="P5347" s="1084">
        <v>0</v>
      </c>
      <c r="Q5347" s="1084"/>
      <c r="R5347" s="1084"/>
      <c r="S5347" s="1084"/>
      <c r="T5347" s="1084"/>
      <c r="U5347" s="1084"/>
      <c r="V5347" s="1084"/>
      <c r="W5347" s="1084"/>
      <c r="X5347" s="1084"/>
      <c r="Y5347" s="1084"/>
      <c r="Z5347" s="1084"/>
      <c r="AA5347" s="1084"/>
      <c r="AB5347" s="1084"/>
      <c r="AC5347" s="1507">
        <f t="shared" si="1894"/>
        <v>379</v>
      </c>
      <c r="AD5347" s="1508">
        <f t="shared" si="1895"/>
        <v>83380</v>
      </c>
      <c r="AE5347" s="14">
        <f t="shared" ref="AE5347:AE5356" si="1901">(J5347-"01.04.2023")/30</f>
        <v>13.166666666666666</v>
      </c>
      <c r="AF5347" s="14">
        <f t="shared" si="1897"/>
        <v>0</v>
      </c>
      <c r="AG5347" s="14" t="e">
        <f t="shared" si="1898"/>
        <v>#DIV/0!</v>
      </c>
      <c r="AH5347" s="14" t="e">
        <f t="shared" ref="AH5347:AH5356" si="1902">AG5347-AE5347</f>
        <v>#DIV/0!</v>
      </c>
      <c r="AI5347" s="14">
        <f t="shared" ref="AI5347:AI5356" si="1903">AC5347-(AE5347*AF5347)</f>
        <v>379</v>
      </c>
      <c r="AJ5347" s="2504"/>
    </row>
    <row r="5348" spans="1:36" s="3" customFormat="1" ht="15.75">
      <c r="A5348" s="1433">
        <v>19</v>
      </c>
      <c r="B5348" s="2503" t="s">
        <v>2608</v>
      </c>
      <c r="C5348" s="1084" t="s">
        <v>66</v>
      </c>
      <c r="D5348" s="1720">
        <v>220</v>
      </c>
      <c r="E5348" s="1084">
        <v>801</v>
      </c>
      <c r="F5348" s="1084">
        <f t="shared" si="1892"/>
        <v>176220</v>
      </c>
      <c r="G5348" s="1084"/>
      <c r="H5348" s="1084">
        <f t="shared" si="1893"/>
        <v>0</v>
      </c>
      <c r="I5348" s="1084"/>
      <c r="J5348" s="1724">
        <v>45412</v>
      </c>
      <c r="K5348" s="1724"/>
      <c r="L5348" s="1084"/>
      <c r="M5348" s="1084"/>
      <c r="N5348" s="1084">
        <v>0</v>
      </c>
      <c r="O5348" s="1084">
        <v>0</v>
      </c>
      <c r="P5348" s="1084">
        <v>0</v>
      </c>
      <c r="Q5348" s="1084"/>
      <c r="R5348" s="1084"/>
      <c r="S5348" s="1084"/>
      <c r="T5348" s="1084"/>
      <c r="U5348" s="1084"/>
      <c r="V5348" s="1084"/>
      <c r="W5348" s="1084"/>
      <c r="X5348" s="1084"/>
      <c r="Y5348" s="1084"/>
      <c r="Z5348" s="1084"/>
      <c r="AA5348" s="1084"/>
      <c r="AB5348" s="1084"/>
      <c r="AC5348" s="1507">
        <f t="shared" si="1894"/>
        <v>801</v>
      </c>
      <c r="AD5348" s="1508">
        <f t="shared" si="1895"/>
        <v>176220</v>
      </c>
      <c r="AE5348" s="14">
        <f t="shared" si="1901"/>
        <v>13.166666666666666</v>
      </c>
      <c r="AF5348" s="14">
        <f t="shared" si="1897"/>
        <v>0</v>
      </c>
      <c r="AG5348" s="14" t="e">
        <f t="shared" si="1898"/>
        <v>#DIV/0!</v>
      </c>
      <c r="AH5348" s="14" t="e">
        <f t="shared" si="1902"/>
        <v>#DIV/0!</v>
      </c>
      <c r="AI5348" s="14">
        <f t="shared" si="1903"/>
        <v>801</v>
      </c>
      <c r="AJ5348" s="2504"/>
    </row>
    <row r="5349" spans="1:36" s="3" customFormat="1" ht="15.75">
      <c r="A5349" s="1433">
        <v>20</v>
      </c>
      <c r="B5349" s="2503" t="s">
        <v>2609</v>
      </c>
      <c r="C5349" s="1084" t="s">
        <v>66</v>
      </c>
      <c r="D5349" s="1720">
        <v>220</v>
      </c>
      <c r="E5349" s="1084">
        <v>2166</v>
      </c>
      <c r="F5349" s="1084">
        <f t="shared" si="1892"/>
        <v>476520</v>
      </c>
      <c r="G5349" s="1084"/>
      <c r="H5349" s="1084">
        <f t="shared" si="1893"/>
        <v>0</v>
      </c>
      <c r="I5349" s="1084"/>
      <c r="J5349" s="1724">
        <v>45412</v>
      </c>
      <c r="K5349" s="1724"/>
      <c r="L5349" s="1084"/>
      <c r="M5349" s="1084"/>
      <c r="N5349" s="1084">
        <v>0</v>
      </c>
      <c r="O5349" s="1084">
        <v>0</v>
      </c>
      <c r="P5349" s="1084">
        <v>0</v>
      </c>
      <c r="Q5349" s="1084"/>
      <c r="R5349" s="1084"/>
      <c r="S5349" s="1084"/>
      <c r="T5349" s="1084"/>
      <c r="U5349" s="1084"/>
      <c r="V5349" s="1084"/>
      <c r="W5349" s="1084"/>
      <c r="X5349" s="1084"/>
      <c r="Y5349" s="1084"/>
      <c r="Z5349" s="1084"/>
      <c r="AA5349" s="1084"/>
      <c r="AB5349" s="1084"/>
      <c r="AC5349" s="1507">
        <f t="shared" si="1894"/>
        <v>2166</v>
      </c>
      <c r="AD5349" s="1508">
        <f t="shared" si="1895"/>
        <v>476520</v>
      </c>
      <c r="AE5349" s="14">
        <f t="shared" si="1901"/>
        <v>13.166666666666666</v>
      </c>
      <c r="AF5349" s="14">
        <f t="shared" si="1897"/>
        <v>0</v>
      </c>
      <c r="AG5349" s="14" t="e">
        <f t="shared" si="1898"/>
        <v>#DIV/0!</v>
      </c>
      <c r="AH5349" s="14" t="e">
        <f t="shared" si="1902"/>
        <v>#DIV/0!</v>
      </c>
      <c r="AI5349" s="14">
        <f t="shared" si="1903"/>
        <v>2166</v>
      </c>
      <c r="AJ5349" s="2504"/>
    </row>
    <row r="5350" spans="1:36" s="3" customFormat="1" ht="15.75">
      <c r="A5350" s="1433">
        <v>21</v>
      </c>
      <c r="B5350" s="2503" t="s">
        <v>2610</v>
      </c>
      <c r="C5350" s="1084" t="s">
        <v>66</v>
      </c>
      <c r="D5350" s="1720">
        <v>214.89</v>
      </c>
      <c r="E5350" s="1084">
        <v>50</v>
      </c>
      <c r="F5350" s="1084">
        <f t="shared" si="1892"/>
        <v>10744.5</v>
      </c>
      <c r="G5350" s="1084"/>
      <c r="H5350" s="1084">
        <f t="shared" si="1893"/>
        <v>0</v>
      </c>
      <c r="I5350" s="1084"/>
      <c r="J5350" s="1724">
        <v>46387</v>
      </c>
      <c r="K5350" s="1724"/>
      <c r="L5350" s="1084"/>
      <c r="M5350" s="1084"/>
      <c r="N5350" s="1084">
        <v>0</v>
      </c>
      <c r="O5350" s="1084">
        <v>0</v>
      </c>
      <c r="P5350" s="1084">
        <v>0</v>
      </c>
      <c r="Q5350" s="1084"/>
      <c r="R5350" s="1084"/>
      <c r="S5350" s="1084"/>
      <c r="T5350" s="1084"/>
      <c r="U5350" s="1084"/>
      <c r="V5350" s="1084"/>
      <c r="W5350" s="1084"/>
      <c r="X5350" s="1084"/>
      <c r="Y5350" s="1084"/>
      <c r="Z5350" s="1084"/>
      <c r="AA5350" s="1084"/>
      <c r="AB5350" s="1084"/>
      <c r="AC5350" s="1507">
        <f t="shared" si="1894"/>
        <v>50</v>
      </c>
      <c r="AD5350" s="1508">
        <f t="shared" si="1895"/>
        <v>10744.5</v>
      </c>
      <c r="AE5350" s="14">
        <f t="shared" si="1901"/>
        <v>45.666666666666664</v>
      </c>
      <c r="AF5350" s="14">
        <f t="shared" si="1897"/>
        <v>0</v>
      </c>
      <c r="AG5350" s="14" t="e">
        <f t="shared" si="1898"/>
        <v>#DIV/0!</v>
      </c>
      <c r="AH5350" s="14" t="e">
        <f t="shared" si="1902"/>
        <v>#DIV/0!</v>
      </c>
      <c r="AI5350" s="14">
        <f t="shared" si="1903"/>
        <v>50</v>
      </c>
      <c r="AJ5350" s="2504"/>
    </row>
    <row r="5351" spans="1:36" s="3" customFormat="1" ht="15.75">
      <c r="A5351" s="1433">
        <v>22</v>
      </c>
      <c r="B5351" s="2503" t="s">
        <v>2611</v>
      </c>
      <c r="C5351" s="1084" t="s">
        <v>66</v>
      </c>
      <c r="D5351" s="1720">
        <v>214.89</v>
      </c>
      <c r="E5351" s="1084">
        <v>100</v>
      </c>
      <c r="F5351" s="1084">
        <f t="shared" si="1892"/>
        <v>21489</v>
      </c>
      <c r="G5351" s="1084"/>
      <c r="H5351" s="1084">
        <f t="shared" si="1893"/>
        <v>0</v>
      </c>
      <c r="I5351" s="1084"/>
      <c r="J5351" s="1724">
        <v>46387</v>
      </c>
      <c r="K5351" s="1724"/>
      <c r="L5351" s="1084"/>
      <c r="M5351" s="1084"/>
      <c r="N5351" s="1084">
        <v>0</v>
      </c>
      <c r="O5351" s="1084">
        <v>0</v>
      </c>
      <c r="P5351" s="1084">
        <v>0</v>
      </c>
      <c r="Q5351" s="1084"/>
      <c r="R5351" s="1084"/>
      <c r="S5351" s="1084"/>
      <c r="T5351" s="1084"/>
      <c r="U5351" s="1084"/>
      <c r="V5351" s="1084"/>
      <c r="W5351" s="1084"/>
      <c r="X5351" s="1084"/>
      <c r="Y5351" s="1084"/>
      <c r="Z5351" s="1084"/>
      <c r="AA5351" s="1084"/>
      <c r="AB5351" s="1084"/>
      <c r="AC5351" s="1507">
        <f t="shared" si="1894"/>
        <v>100</v>
      </c>
      <c r="AD5351" s="1508">
        <f t="shared" si="1895"/>
        <v>21489</v>
      </c>
      <c r="AE5351" s="14">
        <f t="shared" si="1901"/>
        <v>45.666666666666664</v>
      </c>
      <c r="AF5351" s="14">
        <f t="shared" si="1897"/>
        <v>0</v>
      </c>
      <c r="AG5351" s="14" t="e">
        <f t="shared" si="1898"/>
        <v>#DIV/0!</v>
      </c>
      <c r="AH5351" s="14" t="e">
        <f t="shared" si="1902"/>
        <v>#DIV/0!</v>
      </c>
      <c r="AI5351" s="14">
        <f t="shared" si="1903"/>
        <v>100</v>
      </c>
      <c r="AJ5351" s="2504"/>
    </row>
    <row r="5352" spans="1:36" s="3" customFormat="1" ht="15.75">
      <c r="A5352" s="1433">
        <v>23</v>
      </c>
      <c r="B5352" s="2503" t="s">
        <v>2612</v>
      </c>
      <c r="C5352" s="1084" t="s">
        <v>66</v>
      </c>
      <c r="D5352" s="1720">
        <v>214.89</v>
      </c>
      <c r="E5352" s="1084">
        <v>600</v>
      </c>
      <c r="F5352" s="1084">
        <f t="shared" si="1892"/>
        <v>128933.99999999999</v>
      </c>
      <c r="G5352" s="1084"/>
      <c r="H5352" s="1084">
        <f t="shared" si="1893"/>
        <v>0</v>
      </c>
      <c r="I5352" s="1084"/>
      <c r="J5352" s="1724">
        <v>46387</v>
      </c>
      <c r="K5352" s="1724"/>
      <c r="L5352" s="1084"/>
      <c r="M5352" s="1084"/>
      <c r="N5352" s="1084">
        <v>0</v>
      </c>
      <c r="O5352" s="1084">
        <v>0</v>
      </c>
      <c r="P5352" s="1084">
        <v>0</v>
      </c>
      <c r="Q5352" s="1084"/>
      <c r="R5352" s="1084"/>
      <c r="S5352" s="1084"/>
      <c r="T5352" s="1084"/>
      <c r="U5352" s="1084"/>
      <c r="V5352" s="1084"/>
      <c r="W5352" s="1084"/>
      <c r="X5352" s="1084"/>
      <c r="Y5352" s="1084"/>
      <c r="Z5352" s="1084"/>
      <c r="AA5352" s="1084"/>
      <c r="AB5352" s="1084"/>
      <c r="AC5352" s="1507">
        <f t="shared" si="1894"/>
        <v>600</v>
      </c>
      <c r="AD5352" s="1508">
        <f t="shared" si="1895"/>
        <v>128933.99999999999</v>
      </c>
      <c r="AE5352" s="14">
        <f t="shared" si="1901"/>
        <v>45.666666666666664</v>
      </c>
      <c r="AF5352" s="14">
        <f t="shared" si="1897"/>
        <v>0</v>
      </c>
      <c r="AG5352" s="14" t="e">
        <f t="shared" si="1898"/>
        <v>#DIV/0!</v>
      </c>
      <c r="AH5352" s="14" t="e">
        <f t="shared" si="1902"/>
        <v>#DIV/0!</v>
      </c>
      <c r="AI5352" s="14">
        <f t="shared" si="1903"/>
        <v>600</v>
      </c>
      <c r="AJ5352" s="2504"/>
    </row>
    <row r="5353" spans="1:36" s="3" customFormat="1" ht="15.75">
      <c r="A5353" s="1433">
        <v>24</v>
      </c>
      <c r="B5353" s="2503" t="s">
        <v>2613</v>
      </c>
      <c r="C5353" s="1084" t="s">
        <v>66</v>
      </c>
      <c r="D5353" s="1720">
        <v>56.98</v>
      </c>
      <c r="E5353" s="1084">
        <v>250</v>
      </c>
      <c r="F5353" s="1084">
        <f t="shared" si="1892"/>
        <v>14245</v>
      </c>
      <c r="G5353" s="1084"/>
      <c r="H5353" s="1084">
        <f t="shared" si="1893"/>
        <v>0</v>
      </c>
      <c r="I5353" s="1084"/>
      <c r="J5353" s="1724">
        <v>45991</v>
      </c>
      <c r="K5353" s="1724"/>
      <c r="L5353" s="1084"/>
      <c r="M5353" s="1084"/>
      <c r="N5353" s="1084">
        <v>0</v>
      </c>
      <c r="O5353" s="1084">
        <v>30</v>
      </c>
      <c r="P5353" s="1084">
        <v>0</v>
      </c>
      <c r="Q5353" s="1084"/>
      <c r="R5353" s="1084"/>
      <c r="S5353" s="1084"/>
      <c r="T5353" s="1084"/>
      <c r="U5353" s="1084"/>
      <c r="V5353" s="1084"/>
      <c r="W5353" s="1084"/>
      <c r="X5353" s="1084"/>
      <c r="Y5353" s="1084"/>
      <c r="Z5353" s="1084"/>
      <c r="AA5353" s="1084"/>
      <c r="AB5353" s="1084"/>
      <c r="AC5353" s="1507">
        <f t="shared" si="1894"/>
        <v>220</v>
      </c>
      <c r="AD5353" s="1508">
        <f t="shared" si="1895"/>
        <v>12535.599999999999</v>
      </c>
      <c r="AE5353" s="14">
        <f t="shared" si="1901"/>
        <v>32.466666666666669</v>
      </c>
      <c r="AF5353" s="14">
        <f t="shared" si="1897"/>
        <v>10</v>
      </c>
      <c r="AG5353" s="14">
        <f t="shared" si="1898"/>
        <v>22</v>
      </c>
      <c r="AH5353" s="14">
        <f t="shared" si="1902"/>
        <v>-10.466666666666669</v>
      </c>
      <c r="AI5353" s="14">
        <f t="shared" si="1903"/>
        <v>-104.66666666666669</v>
      </c>
      <c r="AJ5353" s="2504"/>
    </row>
    <row r="5354" spans="1:36" s="3" customFormat="1" ht="15.75">
      <c r="A5354" s="1433">
        <v>25</v>
      </c>
      <c r="B5354" s="2503" t="s">
        <v>2614</v>
      </c>
      <c r="C5354" s="1084" t="s">
        <v>66</v>
      </c>
      <c r="D5354" s="1720">
        <v>56.98</v>
      </c>
      <c r="E5354" s="1084">
        <v>880</v>
      </c>
      <c r="F5354" s="1084">
        <f t="shared" si="1892"/>
        <v>50142.399999999994</v>
      </c>
      <c r="G5354" s="1084"/>
      <c r="H5354" s="1084">
        <f t="shared" si="1893"/>
        <v>0</v>
      </c>
      <c r="I5354" s="1084"/>
      <c r="J5354" s="1724">
        <v>45991</v>
      </c>
      <c r="K5354" s="1724"/>
      <c r="L5354" s="1084"/>
      <c r="M5354" s="1084"/>
      <c r="N5354" s="1084">
        <v>0</v>
      </c>
      <c r="O5354" s="1084">
        <v>0</v>
      </c>
      <c r="P5354" s="1084">
        <v>0</v>
      </c>
      <c r="Q5354" s="1084"/>
      <c r="R5354" s="1084"/>
      <c r="S5354" s="1084"/>
      <c r="T5354" s="1084"/>
      <c r="U5354" s="1084"/>
      <c r="V5354" s="1084"/>
      <c r="W5354" s="1084"/>
      <c r="X5354" s="1084"/>
      <c r="Y5354" s="1084"/>
      <c r="Z5354" s="1084"/>
      <c r="AA5354" s="1084"/>
      <c r="AB5354" s="1084"/>
      <c r="AC5354" s="1507">
        <f t="shared" si="1894"/>
        <v>880</v>
      </c>
      <c r="AD5354" s="1508">
        <f t="shared" si="1895"/>
        <v>50142.399999999994</v>
      </c>
      <c r="AE5354" s="14">
        <f t="shared" si="1901"/>
        <v>32.466666666666669</v>
      </c>
      <c r="AF5354" s="14">
        <f t="shared" si="1897"/>
        <v>0</v>
      </c>
      <c r="AG5354" s="14" t="e">
        <f t="shared" si="1898"/>
        <v>#DIV/0!</v>
      </c>
      <c r="AH5354" s="14" t="e">
        <f t="shared" si="1902"/>
        <v>#DIV/0!</v>
      </c>
      <c r="AI5354" s="14">
        <f t="shared" si="1903"/>
        <v>880</v>
      </c>
      <c r="AJ5354" s="2504"/>
    </row>
    <row r="5355" spans="1:36" s="3" customFormat="1" ht="15.75">
      <c r="A5355" s="1433">
        <v>26</v>
      </c>
      <c r="B5355" s="2503" t="s">
        <v>2615</v>
      </c>
      <c r="C5355" s="1084" t="s">
        <v>66</v>
      </c>
      <c r="D5355" s="1720">
        <v>56.98</v>
      </c>
      <c r="E5355" s="1084">
        <v>3120</v>
      </c>
      <c r="F5355" s="1084">
        <f t="shared" si="1892"/>
        <v>177777.59999999998</v>
      </c>
      <c r="G5355" s="1084"/>
      <c r="H5355" s="1084">
        <f t="shared" si="1893"/>
        <v>0</v>
      </c>
      <c r="I5355" s="1084"/>
      <c r="J5355" s="1724">
        <v>45991</v>
      </c>
      <c r="K5355" s="1724"/>
      <c r="L5355" s="1084"/>
      <c r="M5355" s="1084"/>
      <c r="N5355" s="1084">
        <v>0</v>
      </c>
      <c r="O5355" s="1084">
        <v>0</v>
      </c>
      <c r="P5355" s="1084">
        <v>0</v>
      </c>
      <c r="Q5355" s="1084"/>
      <c r="R5355" s="1084"/>
      <c r="S5355" s="1084"/>
      <c r="T5355" s="1084"/>
      <c r="U5355" s="1084"/>
      <c r="V5355" s="1084"/>
      <c r="W5355" s="1084"/>
      <c r="X5355" s="1084"/>
      <c r="Y5355" s="1084"/>
      <c r="Z5355" s="1084"/>
      <c r="AA5355" s="1084"/>
      <c r="AB5355" s="1084"/>
      <c r="AC5355" s="1507">
        <f t="shared" si="1894"/>
        <v>3120</v>
      </c>
      <c r="AD5355" s="1508">
        <f t="shared" si="1895"/>
        <v>177777.59999999998</v>
      </c>
      <c r="AE5355" s="14">
        <f t="shared" si="1901"/>
        <v>32.466666666666669</v>
      </c>
      <c r="AF5355" s="14">
        <f t="shared" si="1897"/>
        <v>0</v>
      </c>
      <c r="AG5355" s="14" t="e">
        <f t="shared" si="1898"/>
        <v>#DIV/0!</v>
      </c>
      <c r="AH5355" s="14" t="e">
        <f t="shared" si="1902"/>
        <v>#DIV/0!</v>
      </c>
      <c r="AI5355" s="14">
        <f t="shared" si="1903"/>
        <v>3120</v>
      </c>
      <c r="AJ5355" s="2504"/>
    </row>
    <row r="5356" spans="1:36" s="3" customFormat="1" ht="15.75">
      <c r="A5356" s="1433">
        <v>27</v>
      </c>
      <c r="B5356" s="2503" t="s">
        <v>2616</v>
      </c>
      <c r="C5356" s="1084" t="s">
        <v>143</v>
      </c>
      <c r="D5356" s="1720">
        <v>333.87</v>
      </c>
      <c r="E5356" s="1084">
        <v>5</v>
      </c>
      <c r="F5356" s="1084">
        <f t="shared" si="1892"/>
        <v>1669.35</v>
      </c>
      <c r="G5356" s="1084"/>
      <c r="H5356" s="1084">
        <f t="shared" si="1893"/>
        <v>0</v>
      </c>
      <c r="I5356" s="1084"/>
      <c r="J5356" s="1724">
        <v>45169</v>
      </c>
      <c r="K5356" s="1724"/>
      <c r="L5356" s="1084"/>
      <c r="M5356" s="1084"/>
      <c r="N5356" s="1084">
        <v>0</v>
      </c>
      <c r="O5356" s="1084">
        <v>0</v>
      </c>
      <c r="P5356" s="1084">
        <v>0</v>
      </c>
      <c r="Q5356" s="1084"/>
      <c r="R5356" s="1084"/>
      <c r="S5356" s="1084"/>
      <c r="T5356" s="1084"/>
      <c r="U5356" s="1084"/>
      <c r="V5356" s="1084"/>
      <c r="W5356" s="1084"/>
      <c r="X5356" s="1084"/>
      <c r="Y5356" s="1084"/>
      <c r="Z5356" s="1084"/>
      <c r="AA5356" s="1084"/>
      <c r="AB5356" s="1084"/>
      <c r="AC5356" s="1507">
        <f t="shared" si="1894"/>
        <v>5</v>
      </c>
      <c r="AD5356" s="1508">
        <f t="shared" si="1895"/>
        <v>1669.35</v>
      </c>
      <c r="AE5356" s="14">
        <f t="shared" si="1901"/>
        <v>5.0666666666666664</v>
      </c>
      <c r="AF5356" s="14">
        <f t="shared" si="1897"/>
        <v>0</v>
      </c>
      <c r="AG5356" s="14" t="e">
        <f t="shared" si="1898"/>
        <v>#DIV/0!</v>
      </c>
      <c r="AH5356" s="14" t="e">
        <f t="shared" si="1902"/>
        <v>#DIV/0!</v>
      </c>
      <c r="AI5356" s="14">
        <f t="shared" si="1903"/>
        <v>5</v>
      </c>
      <c r="AJ5356" s="2504"/>
    </row>
    <row r="5357" spans="1:36" s="3" customFormat="1" ht="15.75">
      <c r="A5357" s="1454" t="s">
        <v>2617</v>
      </c>
      <c r="B5357" s="2502"/>
      <c r="C5357" s="2502"/>
      <c r="D5357" s="2502"/>
      <c r="E5357" s="2502"/>
      <c r="F5357" s="2502"/>
      <c r="G5357" s="2502"/>
      <c r="H5357" s="2502"/>
      <c r="I5357" s="2502"/>
      <c r="J5357" s="2502"/>
      <c r="K5357" s="2502"/>
      <c r="L5357" s="2502"/>
      <c r="M5357" s="2502"/>
      <c r="N5357" s="2502"/>
      <c r="O5357" s="2502"/>
      <c r="P5357" s="2502"/>
      <c r="Q5357" s="2502"/>
      <c r="R5357" s="2502"/>
      <c r="S5357" s="2502"/>
      <c r="T5357" s="2502"/>
      <c r="U5357" s="2502"/>
      <c r="V5357" s="2502"/>
      <c r="W5357" s="2502"/>
      <c r="X5357" s="2502"/>
      <c r="Y5357" s="2502"/>
      <c r="Z5357" s="2502"/>
      <c r="AA5357" s="2502"/>
      <c r="AB5357" s="2502"/>
      <c r="AC5357" s="2502"/>
      <c r="AD5357" s="2502"/>
      <c r="AE5357" s="2502"/>
      <c r="AF5357" s="2502"/>
      <c r="AG5357" s="2502"/>
      <c r="AH5357" s="2502"/>
      <c r="AI5357" s="2502"/>
      <c r="AJ5357" s="2502"/>
    </row>
    <row r="5358" spans="1:36" s="3" customFormat="1" ht="15.75">
      <c r="A5358" s="1433"/>
      <c r="B5358" s="2507" t="s">
        <v>2620</v>
      </c>
      <c r="C5358" s="1084" t="s">
        <v>233</v>
      </c>
      <c r="D5358" s="1720">
        <v>0</v>
      </c>
      <c r="E5358" s="1084">
        <v>104</v>
      </c>
      <c r="F5358" s="1084">
        <f t="shared" ref="F5358:F5365" si="1904">D5358*E5358</f>
        <v>0</v>
      </c>
      <c r="G5358" s="1084"/>
      <c r="H5358" s="1084">
        <f t="shared" ref="H5358:H5365" si="1905">D5358*G5358</f>
        <v>0</v>
      </c>
      <c r="I5358" s="1724"/>
      <c r="J5358" s="1724">
        <v>45155</v>
      </c>
      <c r="K5358" s="1724"/>
      <c r="L5358" s="1084"/>
      <c r="M5358" s="1724"/>
      <c r="N5358" s="1084">
        <v>3</v>
      </c>
      <c r="O5358" s="1084">
        <v>1</v>
      </c>
      <c r="P5358" s="1084">
        <v>0</v>
      </c>
      <c r="Q5358" s="1084"/>
      <c r="R5358" s="1084"/>
      <c r="S5358" s="1084"/>
      <c r="T5358" s="1084"/>
      <c r="U5358" s="1084"/>
      <c r="V5358" s="1084"/>
      <c r="W5358" s="1084"/>
      <c r="X5358" s="1084"/>
      <c r="Y5358" s="1084"/>
      <c r="Z5358" s="1084"/>
      <c r="AA5358" s="1084"/>
      <c r="AB5358" s="1084"/>
      <c r="AC5358" s="1507">
        <f t="shared" ref="AC5358:AC5365" si="1906">E5358+G5358-N5358-O5358-AA5358-P5358-Q5358-R5358-S5358-T5358-U5358-V5358-W5358-X5358-Y5358</f>
        <v>100</v>
      </c>
      <c r="AD5358" s="1508">
        <f t="shared" ref="AD5358:AD5365" si="1907">D5358*AC5358</f>
        <v>0</v>
      </c>
      <c r="AE5358" s="14">
        <f t="shared" ref="AE5358:AE5361" si="1908">(J5358-"01.04.2023")/30</f>
        <v>4.5999999999999996</v>
      </c>
      <c r="AF5358" s="14">
        <f t="shared" ref="AF5358:AF5365" si="1909">(N5358+O5358+P5358+Q5358+R5358+S5358+T5358+U5358+V5358+W5358+X5358+Y5358)/3</f>
        <v>1.3333333333333333</v>
      </c>
      <c r="AG5358" s="14">
        <f t="shared" ref="AG5358:AG5365" si="1910">AC5358/AF5358</f>
        <v>75</v>
      </c>
      <c r="AH5358" s="14">
        <f t="shared" ref="AH5358:AH5361" si="1911">AG5358-AE5358</f>
        <v>70.400000000000006</v>
      </c>
      <c r="AI5358" s="14">
        <f t="shared" ref="AI5358:AI5361" si="1912">AC5358-(AE5358*AF5358)</f>
        <v>93.866666666666674</v>
      </c>
      <c r="AJ5358" s="2504"/>
    </row>
    <row r="5359" spans="1:36" s="3" customFormat="1" ht="15.75">
      <c r="A5359" s="1433"/>
      <c r="B5359" s="2507" t="s">
        <v>2618</v>
      </c>
      <c r="C5359" s="1084" t="s">
        <v>66</v>
      </c>
      <c r="D5359" s="1720">
        <v>1.2312099999999999</v>
      </c>
      <c r="E5359" s="1084">
        <v>104</v>
      </c>
      <c r="F5359" s="1084">
        <f t="shared" si="1904"/>
        <v>128.04584</v>
      </c>
      <c r="G5359" s="1084"/>
      <c r="H5359" s="1084">
        <f t="shared" si="1905"/>
        <v>0</v>
      </c>
      <c r="I5359" s="1724"/>
      <c r="J5359" s="1724">
        <v>45838</v>
      </c>
      <c r="K5359" s="1724"/>
      <c r="L5359" s="1084"/>
      <c r="M5359" s="1724"/>
      <c r="N5359" s="1084">
        <v>3</v>
      </c>
      <c r="O5359" s="1084">
        <v>1</v>
      </c>
      <c r="P5359" s="1084">
        <v>0</v>
      </c>
      <c r="Q5359" s="1084"/>
      <c r="R5359" s="1084"/>
      <c r="S5359" s="1084"/>
      <c r="T5359" s="1084"/>
      <c r="U5359" s="1084"/>
      <c r="V5359" s="1084"/>
      <c r="W5359" s="1084"/>
      <c r="X5359" s="1084"/>
      <c r="Y5359" s="1084"/>
      <c r="Z5359" s="1084"/>
      <c r="AA5359" s="1084"/>
      <c r="AB5359" s="1084"/>
      <c r="AC5359" s="1507">
        <f t="shared" si="1906"/>
        <v>100</v>
      </c>
      <c r="AD5359" s="1508">
        <f t="shared" si="1907"/>
        <v>123.121</v>
      </c>
      <c r="AE5359" s="14">
        <f t="shared" si="1908"/>
        <v>27.366666666666667</v>
      </c>
      <c r="AF5359" s="14">
        <f t="shared" si="1909"/>
        <v>1.3333333333333333</v>
      </c>
      <c r="AG5359" s="14">
        <f t="shared" si="1910"/>
        <v>75</v>
      </c>
      <c r="AH5359" s="14">
        <f t="shared" si="1911"/>
        <v>47.633333333333333</v>
      </c>
      <c r="AI5359" s="14">
        <f t="shared" si="1912"/>
        <v>63.511111111111113</v>
      </c>
      <c r="AJ5359" s="2504"/>
    </row>
    <row r="5360" spans="1:36" s="3" customFormat="1" ht="15.75">
      <c r="A5360" s="1433"/>
      <c r="B5360" s="2507" t="s">
        <v>2619</v>
      </c>
      <c r="C5360" s="1084" t="s">
        <v>66</v>
      </c>
      <c r="D5360" s="1720">
        <v>12.30677</v>
      </c>
      <c r="E5360" s="1084">
        <v>2</v>
      </c>
      <c r="F5360" s="1084">
        <f t="shared" si="1904"/>
        <v>24.61354</v>
      </c>
      <c r="G5360" s="1084"/>
      <c r="H5360" s="1084">
        <f t="shared" si="1905"/>
        <v>0</v>
      </c>
      <c r="I5360" s="1724"/>
      <c r="J5360" s="1724">
        <v>53206</v>
      </c>
      <c r="K5360" s="1724"/>
      <c r="L5360" s="1084"/>
      <c r="M5360" s="1724"/>
      <c r="N5360" s="1084">
        <v>0</v>
      </c>
      <c r="O5360" s="1084">
        <v>0</v>
      </c>
      <c r="P5360" s="1084">
        <v>0</v>
      </c>
      <c r="Q5360" s="1084"/>
      <c r="R5360" s="1084"/>
      <c r="S5360" s="1084"/>
      <c r="T5360" s="1084"/>
      <c r="U5360" s="1084"/>
      <c r="V5360" s="1084"/>
      <c r="W5360" s="1084"/>
      <c r="X5360" s="1084"/>
      <c r="Y5360" s="1084"/>
      <c r="Z5360" s="1084"/>
      <c r="AA5360" s="1084"/>
      <c r="AB5360" s="1084"/>
      <c r="AC5360" s="1507">
        <f t="shared" si="1906"/>
        <v>2</v>
      </c>
      <c r="AD5360" s="1508">
        <f t="shared" si="1907"/>
        <v>24.61354</v>
      </c>
      <c r="AE5360" s="14">
        <f t="shared" si="1908"/>
        <v>272.96666666666664</v>
      </c>
      <c r="AF5360" s="14">
        <f t="shared" si="1909"/>
        <v>0</v>
      </c>
      <c r="AG5360" s="14" t="e">
        <f t="shared" si="1910"/>
        <v>#DIV/0!</v>
      </c>
      <c r="AH5360" s="14" t="e">
        <f t="shared" si="1911"/>
        <v>#DIV/0!</v>
      </c>
      <c r="AI5360" s="14">
        <f t="shared" si="1912"/>
        <v>2</v>
      </c>
      <c r="AJ5360" s="2504"/>
    </row>
    <row r="5361" spans="1:36" s="3" customFormat="1" ht="15.75">
      <c r="A5361" s="1433"/>
      <c r="B5361" s="2507" t="s">
        <v>2621</v>
      </c>
      <c r="C5361" s="1084" t="s">
        <v>66</v>
      </c>
      <c r="D5361" s="1720">
        <v>0</v>
      </c>
      <c r="E5361" s="1084">
        <v>204</v>
      </c>
      <c r="F5361" s="1084">
        <f t="shared" si="1904"/>
        <v>0</v>
      </c>
      <c r="G5361" s="1084"/>
      <c r="H5361" s="1084">
        <f t="shared" si="1905"/>
        <v>0</v>
      </c>
      <c r="I5361" s="1724"/>
      <c r="J5361" s="1724">
        <v>46234</v>
      </c>
      <c r="K5361" s="1724"/>
      <c r="L5361" s="1084"/>
      <c r="M5361" s="1724"/>
      <c r="N5361" s="1084">
        <v>0</v>
      </c>
      <c r="O5361" s="1084">
        <v>30</v>
      </c>
      <c r="P5361" s="1084">
        <v>18</v>
      </c>
      <c r="Q5361" s="1084"/>
      <c r="R5361" s="1084"/>
      <c r="S5361" s="1084"/>
      <c r="T5361" s="1084"/>
      <c r="U5361" s="1084"/>
      <c r="V5361" s="1084"/>
      <c r="W5361" s="1084"/>
      <c r="X5361" s="1084"/>
      <c r="Y5361" s="1084"/>
      <c r="Z5361" s="1084"/>
      <c r="AA5361" s="1084"/>
      <c r="AB5361" s="1084"/>
      <c r="AC5361" s="1507">
        <f t="shared" si="1906"/>
        <v>156</v>
      </c>
      <c r="AD5361" s="1508">
        <f t="shared" si="1907"/>
        <v>0</v>
      </c>
      <c r="AE5361" s="14">
        <f t="shared" si="1908"/>
        <v>40.56666666666667</v>
      </c>
      <c r="AF5361" s="14">
        <f t="shared" si="1909"/>
        <v>16</v>
      </c>
      <c r="AG5361" s="14">
        <f t="shared" si="1910"/>
        <v>9.75</v>
      </c>
      <c r="AH5361" s="14">
        <f t="shared" si="1911"/>
        <v>-30.81666666666667</v>
      </c>
      <c r="AI5361" s="14">
        <f t="shared" si="1912"/>
        <v>-493.06666666666672</v>
      </c>
      <c r="AJ5361" s="2504"/>
    </row>
    <row r="5362" spans="1:36" s="3" customFormat="1" ht="15.75">
      <c r="A5362" s="1433"/>
      <c r="B5362" s="2507" t="s">
        <v>5025</v>
      </c>
      <c r="C5362" s="1084" t="s">
        <v>65</v>
      </c>
      <c r="D5362" s="1720">
        <v>533.91999999999996</v>
      </c>
      <c r="E5362" s="1084">
        <v>0</v>
      </c>
      <c r="F5362" s="1084">
        <f t="shared" si="1904"/>
        <v>0</v>
      </c>
      <c r="G5362" s="1084">
        <v>30</v>
      </c>
      <c r="H5362" s="1084">
        <f t="shared" si="1905"/>
        <v>16017.599999999999</v>
      </c>
      <c r="I5362" s="1724">
        <v>45007</v>
      </c>
      <c r="J5362" s="1724">
        <v>45034</v>
      </c>
      <c r="K5362" s="1724"/>
      <c r="L5362" s="1084"/>
      <c r="M5362" s="1724"/>
      <c r="N5362" s="1084">
        <v>0</v>
      </c>
      <c r="O5362" s="1084">
        <v>0</v>
      </c>
      <c r="P5362" s="1084">
        <v>12</v>
      </c>
      <c r="Q5362" s="1084"/>
      <c r="R5362" s="1084"/>
      <c r="S5362" s="1084"/>
      <c r="T5362" s="1084"/>
      <c r="U5362" s="1084"/>
      <c r="V5362" s="1084"/>
      <c r="W5362" s="1084"/>
      <c r="X5362" s="1084"/>
      <c r="Y5362" s="1084"/>
      <c r="Z5362" s="1084"/>
      <c r="AA5362" s="1084"/>
      <c r="AB5362" s="1084"/>
      <c r="AC5362" s="1507">
        <f t="shared" si="1906"/>
        <v>18</v>
      </c>
      <c r="AD5362" s="1508">
        <f t="shared" si="1907"/>
        <v>9610.56</v>
      </c>
      <c r="AE5362" s="14">
        <f>(J5362-"01.04.2023")/30</f>
        <v>0.56666666666666665</v>
      </c>
      <c r="AF5362" s="14">
        <f t="shared" si="1909"/>
        <v>4</v>
      </c>
      <c r="AG5362" s="14">
        <f t="shared" si="1910"/>
        <v>4.5</v>
      </c>
      <c r="AH5362" s="14">
        <f>AG5362-AE5362</f>
        <v>3.9333333333333336</v>
      </c>
      <c r="AI5362" s="14">
        <f>AC5362-(AE5362*AF5362)</f>
        <v>15.733333333333334</v>
      </c>
      <c r="AJ5362" s="2504"/>
    </row>
    <row r="5363" spans="1:36" s="3" customFormat="1" ht="15.75">
      <c r="A5363" s="1433"/>
      <c r="B5363" s="2507" t="s">
        <v>8948</v>
      </c>
      <c r="C5363" s="1084" t="s">
        <v>143</v>
      </c>
      <c r="D5363" s="1720">
        <v>40.912039999999998</v>
      </c>
      <c r="E5363" s="1084">
        <v>0</v>
      </c>
      <c r="F5363" s="1084">
        <f t="shared" si="1904"/>
        <v>0</v>
      </c>
      <c r="G5363" s="1084">
        <v>5</v>
      </c>
      <c r="H5363" s="1084">
        <f t="shared" si="1905"/>
        <v>204.56019999999998</v>
      </c>
      <c r="I5363" s="1724">
        <v>45007</v>
      </c>
      <c r="J5363" s="1724">
        <v>45260</v>
      </c>
      <c r="K5363" s="1724"/>
      <c r="L5363" s="1084"/>
      <c r="M5363" s="1724"/>
      <c r="N5363" s="1084">
        <v>0</v>
      </c>
      <c r="O5363" s="1084">
        <v>0</v>
      </c>
      <c r="P5363" s="1084">
        <v>2</v>
      </c>
      <c r="Q5363" s="1084"/>
      <c r="R5363" s="1084"/>
      <c r="S5363" s="1084"/>
      <c r="T5363" s="1084"/>
      <c r="U5363" s="1084"/>
      <c r="V5363" s="1084"/>
      <c r="W5363" s="1084"/>
      <c r="X5363" s="1084"/>
      <c r="Y5363" s="1084"/>
      <c r="Z5363" s="1084"/>
      <c r="AA5363" s="1084"/>
      <c r="AB5363" s="1084"/>
      <c r="AC5363" s="1507">
        <f t="shared" si="1906"/>
        <v>3</v>
      </c>
      <c r="AD5363" s="1508">
        <f t="shared" si="1907"/>
        <v>122.73612</v>
      </c>
      <c r="AE5363" s="14">
        <f>(J5363-"01.04.2023")/30</f>
        <v>8.1</v>
      </c>
      <c r="AF5363" s="14">
        <f t="shared" si="1909"/>
        <v>0.66666666666666663</v>
      </c>
      <c r="AG5363" s="14">
        <f t="shared" si="1910"/>
        <v>4.5</v>
      </c>
      <c r="AH5363" s="14">
        <f>AG5363-AE5363</f>
        <v>-3.5999999999999996</v>
      </c>
      <c r="AI5363" s="14">
        <f>AC5363-(AE5363*AF5363)</f>
        <v>-2.3999999999999995</v>
      </c>
      <c r="AJ5363" s="2504"/>
    </row>
    <row r="5364" spans="1:36" s="3" customFormat="1" ht="15.75">
      <c r="A5364" s="1433"/>
      <c r="B5364" s="2507" t="s">
        <v>2621</v>
      </c>
      <c r="C5364" s="1084" t="s">
        <v>66</v>
      </c>
      <c r="D5364" s="1720">
        <v>3.5398399999999999</v>
      </c>
      <c r="E5364" s="1084">
        <v>0</v>
      </c>
      <c r="F5364" s="1084">
        <f t="shared" si="1904"/>
        <v>0</v>
      </c>
      <c r="G5364" s="1084">
        <v>30</v>
      </c>
      <c r="H5364" s="1084">
        <f t="shared" si="1905"/>
        <v>106.1952</v>
      </c>
      <c r="I5364" s="1724">
        <v>45007</v>
      </c>
      <c r="J5364" s="1724">
        <v>46326</v>
      </c>
      <c r="K5364" s="1724"/>
      <c r="L5364" s="1084"/>
      <c r="M5364" s="1724"/>
      <c r="N5364" s="1084">
        <v>0</v>
      </c>
      <c r="O5364" s="1084">
        <v>0</v>
      </c>
      <c r="P5364" s="1084">
        <v>12</v>
      </c>
      <c r="Q5364" s="1084"/>
      <c r="R5364" s="1084"/>
      <c r="S5364" s="1084"/>
      <c r="T5364" s="1084"/>
      <c r="U5364" s="1084"/>
      <c r="V5364" s="1084"/>
      <c r="W5364" s="1084"/>
      <c r="X5364" s="1084"/>
      <c r="Y5364" s="1084"/>
      <c r="Z5364" s="1084"/>
      <c r="AA5364" s="1084"/>
      <c r="AB5364" s="1084"/>
      <c r="AC5364" s="1507">
        <f t="shared" si="1906"/>
        <v>18</v>
      </c>
      <c r="AD5364" s="1508">
        <f t="shared" si="1907"/>
        <v>63.717119999999994</v>
      </c>
      <c r="AE5364" s="14">
        <f>(J5364-"01.04.2023")/30</f>
        <v>43.633333333333333</v>
      </c>
      <c r="AF5364" s="14">
        <f t="shared" si="1909"/>
        <v>4</v>
      </c>
      <c r="AG5364" s="14">
        <f t="shared" si="1910"/>
        <v>4.5</v>
      </c>
      <c r="AH5364" s="14">
        <f>AG5364-AE5364</f>
        <v>-39.133333333333333</v>
      </c>
      <c r="AI5364" s="14">
        <f>AC5364-(AE5364*AF5364)</f>
        <v>-156.53333333333333</v>
      </c>
      <c r="AJ5364" s="2504"/>
    </row>
    <row r="5365" spans="1:36" s="3" customFormat="1" ht="15.75">
      <c r="A5365" s="1433"/>
      <c r="B5365" s="2507" t="s">
        <v>8902</v>
      </c>
      <c r="C5365" s="1084" t="s">
        <v>66</v>
      </c>
      <c r="D5365" s="1720">
        <v>33.584600000000002</v>
      </c>
      <c r="E5365" s="1084">
        <v>0</v>
      </c>
      <c r="F5365" s="1084">
        <f t="shared" si="1904"/>
        <v>0</v>
      </c>
      <c r="G5365" s="1084">
        <v>1</v>
      </c>
      <c r="H5365" s="1084">
        <f t="shared" si="1905"/>
        <v>33.584600000000002</v>
      </c>
      <c r="I5365" s="1724">
        <v>45007</v>
      </c>
      <c r="J5365" s="1724" t="s">
        <v>334</v>
      </c>
      <c r="K5365" s="1724"/>
      <c r="L5365" s="1084"/>
      <c r="M5365" s="1724"/>
      <c r="N5365" s="1084">
        <v>0</v>
      </c>
      <c r="O5365" s="1084">
        <v>0</v>
      </c>
      <c r="P5365" s="1084">
        <v>0</v>
      </c>
      <c r="Q5365" s="1084"/>
      <c r="R5365" s="1084"/>
      <c r="S5365" s="1084"/>
      <c r="T5365" s="1084"/>
      <c r="U5365" s="1084"/>
      <c r="V5365" s="1084"/>
      <c r="W5365" s="1084"/>
      <c r="X5365" s="1084"/>
      <c r="Y5365" s="1084"/>
      <c r="Z5365" s="1084"/>
      <c r="AA5365" s="1084"/>
      <c r="AB5365" s="1084"/>
      <c r="AC5365" s="1507">
        <f t="shared" si="1906"/>
        <v>1</v>
      </c>
      <c r="AD5365" s="1508">
        <f t="shared" si="1907"/>
        <v>33.584600000000002</v>
      </c>
      <c r="AE5365" s="1429" t="s">
        <v>334</v>
      </c>
      <c r="AF5365" s="14">
        <f t="shared" si="1909"/>
        <v>0</v>
      </c>
      <c r="AG5365" s="14" t="e">
        <f t="shared" si="1910"/>
        <v>#DIV/0!</v>
      </c>
      <c r="AH5365" s="1429" t="s">
        <v>334</v>
      </c>
      <c r="AI5365" s="1429" t="s">
        <v>334</v>
      </c>
      <c r="AJ5365" s="2504"/>
    </row>
    <row r="5366" spans="1:36" s="3" customFormat="1" ht="15.75">
      <c r="A5366" s="4681" t="s">
        <v>21</v>
      </c>
      <c r="B5366" s="4682"/>
      <c r="C5366" s="4682"/>
      <c r="D5366" s="4682"/>
      <c r="E5366" s="4682"/>
      <c r="F5366" s="4682"/>
      <c r="G5366" s="4682"/>
      <c r="H5366" s="4682"/>
      <c r="I5366" s="4682"/>
      <c r="J5366" s="4682"/>
      <c r="K5366" s="4682"/>
      <c r="L5366" s="4682"/>
      <c r="M5366" s="4682"/>
      <c r="N5366" s="4682"/>
      <c r="O5366" s="4682"/>
      <c r="P5366" s="4682"/>
      <c r="Q5366" s="4682"/>
      <c r="R5366" s="4682"/>
      <c r="S5366" s="4682"/>
      <c r="T5366" s="4682"/>
      <c r="U5366" s="4682"/>
      <c r="V5366" s="4682"/>
      <c r="W5366" s="4682"/>
      <c r="X5366" s="4682"/>
      <c r="Y5366" s="4682"/>
      <c r="Z5366" s="4682"/>
      <c r="AA5366" s="4682"/>
      <c r="AB5366" s="4682"/>
      <c r="AC5366" s="4682"/>
      <c r="AD5366" s="4682"/>
      <c r="AE5366" s="4682"/>
      <c r="AF5366" s="4682"/>
      <c r="AG5366" s="4682"/>
      <c r="AH5366" s="4682"/>
      <c r="AI5366" s="4682"/>
      <c r="AJ5366" s="4683"/>
    </row>
    <row r="5367" spans="1:36" s="3" customFormat="1" ht="15.75">
      <c r="A5367" s="4188" t="s">
        <v>4296</v>
      </c>
      <c r="B5367" s="4684"/>
      <c r="C5367" s="4684"/>
      <c r="D5367" s="4684"/>
      <c r="E5367" s="4684"/>
      <c r="F5367" s="4684"/>
      <c r="G5367" s="4684"/>
      <c r="H5367" s="4684"/>
      <c r="I5367" s="4684"/>
      <c r="J5367" s="4684"/>
      <c r="K5367" s="4684"/>
      <c r="L5367" s="4684"/>
      <c r="M5367" s="4684"/>
      <c r="N5367" s="4684"/>
      <c r="O5367" s="4684"/>
      <c r="P5367" s="4684"/>
      <c r="Q5367" s="4684"/>
      <c r="R5367" s="4684"/>
      <c r="S5367" s="4684"/>
      <c r="T5367" s="4684"/>
      <c r="U5367" s="4684"/>
      <c r="V5367" s="4684"/>
      <c r="W5367" s="4684"/>
      <c r="X5367" s="4684"/>
      <c r="Y5367" s="4684"/>
      <c r="Z5367" s="4684"/>
      <c r="AA5367" s="4684"/>
      <c r="AB5367" s="4684"/>
      <c r="AC5367" s="4684"/>
      <c r="AD5367" s="4684"/>
      <c r="AE5367" s="4684"/>
      <c r="AF5367" s="4684"/>
      <c r="AG5367" s="4684"/>
      <c r="AH5367" s="4684"/>
      <c r="AI5367" s="4684"/>
      <c r="AJ5367" s="4190"/>
    </row>
    <row r="5368" spans="1:36" s="3" customFormat="1" ht="15.75">
      <c r="A5368" s="1433">
        <v>1</v>
      </c>
      <c r="B5368" s="2503" t="s">
        <v>4297</v>
      </c>
      <c r="C5368" s="1084" t="s">
        <v>176</v>
      </c>
      <c r="D5368" s="1720">
        <v>646.07000000000005</v>
      </c>
      <c r="E5368" s="1084">
        <v>37</v>
      </c>
      <c r="F5368" s="1084">
        <f>D5368*E5368</f>
        <v>23904.59</v>
      </c>
      <c r="G5368" s="1084"/>
      <c r="H5368" s="1084">
        <f>D5368*G5368</f>
        <v>0</v>
      </c>
      <c r="I5368" s="1724"/>
      <c r="J5368" s="1724">
        <v>45626</v>
      </c>
      <c r="K5368" s="1724"/>
      <c r="L5368" s="1084">
        <v>512</v>
      </c>
      <c r="M5368" s="1724">
        <v>44749</v>
      </c>
      <c r="N5368" s="1084">
        <v>0</v>
      </c>
      <c r="O5368" s="1084">
        <v>1</v>
      </c>
      <c r="P5368" s="1084">
        <v>0</v>
      </c>
      <c r="Q5368" s="1084"/>
      <c r="R5368" s="1084"/>
      <c r="S5368" s="1084"/>
      <c r="T5368" s="1084"/>
      <c r="U5368" s="1084"/>
      <c r="V5368" s="1084"/>
      <c r="W5368" s="1084"/>
      <c r="X5368" s="1084"/>
      <c r="Y5368" s="1084"/>
      <c r="Z5368" s="1084"/>
      <c r="AA5368" s="1084"/>
      <c r="AB5368" s="1084"/>
      <c r="AC5368" s="1507">
        <f>E5368+G5368-N5368-O5368-AA5368-P5368-Q5368-R5368-S5368-T5368-U5368-V5368-W5368-X5368-Y5368</f>
        <v>36</v>
      </c>
      <c r="AD5368" s="1508">
        <f>D5368*AC5368</f>
        <v>23258.52</v>
      </c>
      <c r="AE5368" s="14">
        <f>(J5368-"01.04.2023")/30</f>
        <v>20.3</v>
      </c>
      <c r="AF5368" s="14">
        <f>(N5368+O5368+P5368+Q5368+R5368+S5368+T5368+U5368+V5368+W5368+X5368+Y5368)/3</f>
        <v>0.33333333333333331</v>
      </c>
      <c r="AG5368" s="14">
        <f>AC5368/AF5368</f>
        <v>108</v>
      </c>
      <c r="AH5368" s="14">
        <f>AG5368-AE5368</f>
        <v>87.7</v>
      </c>
      <c r="AI5368" s="14">
        <f>AC5368-(AE5368*AF5368)</f>
        <v>29.233333333333334</v>
      </c>
      <c r="AJ5368" s="2504"/>
    </row>
    <row r="5369" spans="1:36" s="3" customFormat="1" ht="15.75">
      <c r="A5369" s="4188" t="s">
        <v>2622</v>
      </c>
      <c r="B5369" s="4684"/>
      <c r="C5369" s="4684"/>
      <c r="D5369" s="4684"/>
      <c r="E5369" s="4684"/>
      <c r="F5369" s="4684"/>
      <c r="G5369" s="4684"/>
      <c r="H5369" s="4684"/>
      <c r="I5369" s="4684"/>
      <c r="J5369" s="4684"/>
      <c r="K5369" s="4684"/>
      <c r="L5369" s="4684"/>
      <c r="M5369" s="4684"/>
      <c r="N5369" s="4684"/>
      <c r="O5369" s="4684"/>
      <c r="P5369" s="4684"/>
      <c r="Q5369" s="4684"/>
      <c r="R5369" s="4684"/>
      <c r="S5369" s="4684"/>
      <c r="T5369" s="4684"/>
      <c r="U5369" s="4684"/>
      <c r="V5369" s="4684"/>
      <c r="W5369" s="4684"/>
      <c r="X5369" s="4684"/>
      <c r="Y5369" s="4684"/>
      <c r="Z5369" s="4684"/>
      <c r="AA5369" s="4684"/>
      <c r="AB5369" s="4684"/>
      <c r="AC5369" s="4684"/>
      <c r="AD5369" s="4684"/>
      <c r="AE5369" s="4684"/>
      <c r="AF5369" s="4684"/>
      <c r="AG5369" s="4684"/>
      <c r="AH5369" s="4684"/>
      <c r="AI5369" s="4684"/>
      <c r="AJ5369" s="4190"/>
    </row>
    <row r="5370" spans="1:36" s="3" customFormat="1" ht="15.75">
      <c r="A5370" s="1433">
        <v>2</v>
      </c>
      <c r="B5370" s="2503" t="s">
        <v>668</v>
      </c>
      <c r="C5370" s="1084" t="s">
        <v>66</v>
      </c>
      <c r="D5370" s="1720">
        <v>42</v>
      </c>
      <c r="E5370" s="1084">
        <v>8</v>
      </c>
      <c r="F5370" s="1084">
        <f t="shared" ref="F5370:F5381" si="1913">D5370*E5370</f>
        <v>336</v>
      </c>
      <c r="G5370" s="1084"/>
      <c r="H5370" s="1084">
        <f t="shared" ref="H5370:H5380" si="1914">D5370*G5370</f>
        <v>0</v>
      </c>
      <c r="I5370" s="1084"/>
      <c r="J5370" s="1084" t="s">
        <v>334</v>
      </c>
      <c r="K5370" s="1084"/>
      <c r="L5370" s="1084"/>
      <c r="M5370" s="1084"/>
      <c r="N5370" s="1084">
        <v>0</v>
      </c>
      <c r="O5370" s="1084">
        <v>0</v>
      </c>
      <c r="P5370" s="1084">
        <v>0</v>
      </c>
      <c r="Q5370" s="1084"/>
      <c r="R5370" s="1084"/>
      <c r="S5370" s="1084"/>
      <c r="T5370" s="1084"/>
      <c r="U5370" s="1084"/>
      <c r="V5370" s="1084"/>
      <c r="W5370" s="1084"/>
      <c r="X5370" s="1084"/>
      <c r="Y5370" s="1084"/>
      <c r="Z5370" s="1084"/>
      <c r="AA5370" s="1084"/>
      <c r="AB5370" s="1084"/>
      <c r="AC5370" s="1507">
        <f t="shared" ref="AC5370:AC5381" si="1915">E5370+G5370-N5370-O5370-AA5370-P5370-Q5370-R5370-S5370-T5370-U5370-V5370-W5370-X5370-Y5370</f>
        <v>8</v>
      </c>
      <c r="AD5370" s="1508">
        <f t="shared" ref="AD5370:AD5381" si="1916">D5370*AC5370</f>
        <v>336</v>
      </c>
      <c r="AE5370" s="1429" t="s">
        <v>334</v>
      </c>
      <c r="AF5370" s="14">
        <f t="shared" ref="AF5370:AF5381" si="1917">(N5370+O5370+P5370+Q5370+R5370+S5370+T5370+U5370+V5370+W5370+X5370+Y5370)/3</f>
        <v>0</v>
      </c>
      <c r="AG5370" s="14" t="e">
        <f t="shared" ref="AG5370:AG5381" si="1918">AC5370/AF5370</f>
        <v>#DIV/0!</v>
      </c>
      <c r="AH5370" s="1429" t="s">
        <v>334</v>
      </c>
      <c r="AI5370" s="1429" t="s">
        <v>334</v>
      </c>
      <c r="AJ5370" s="2504"/>
    </row>
    <row r="5371" spans="1:36" s="3" customFormat="1" ht="15.75">
      <c r="A5371" s="1433">
        <v>3</v>
      </c>
      <c r="B5371" s="2503" t="s">
        <v>2623</v>
      </c>
      <c r="C5371" s="1084" t="s">
        <v>66</v>
      </c>
      <c r="D5371" s="1720">
        <v>20</v>
      </c>
      <c r="E5371" s="1084">
        <v>1</v>
      </c>
      <c r="F5371" s="1084">
        <f t="shared" si="1913"/>
        <v>20</v>
      </c>
      <c r="G5371" s="1084"/>
      <c r="H5371" s="1084">
        <f t="shared" si="1914"/>
        <v>0</v>
      </c>
      <c r="I5371" s="1084"/>
      <c r="J5371" s="1084" t="s">
        <v>334</v>
      </c>
      <c r="K5371" s="1084"/>
      <c r="L5371" s="1084"/>
      <c r="M5371" s="1084"/>
      <c r="N5371" s="1084">
        <v>0</v>
      </c>
      <c r="O5371" s="1084">
        <v>0</v>
      </c>
      <c r="P5371" s="1084">
        <v>0</v>
      </c>
      <c r="Q5371" s="1084"/>
      <c r="R5371" s="1084"/>
      <c r="S5371" s="1084"/>
      <c r="T5371" s="1084"/>
      <c r="U5371" s="1084"/>
      <c r="V5371" s="1084"/>
      <c r="W5371" s="1084"/>
      <c r="X5371" s="1084"/>
      <c r="Y5371" s="1084"/>
      <c r="Z5371" s="1084"/>
      <c r="AA5371" s="1084"/>
      <c r="AB5371" s="1084"/>
      <c r="AC5371" s="1507">
        <f t="shared" si="1915"/>
        <v>1</v>
      </c>
      <c r="AD5371" s="1508">
        <f t="shared" si="1916"/>
        <v>20</v>
      </c>
      <c r="AE5371" s="1429" t="s">
        <v>334</v>
      </c>
      <c r="AF5371" s="14">
        <f t="shared" si="1917"/>
        <v>0</v>
      </c>
      <c r="AG5371" s="14" t="e">
        <f t="shared" si="1918"/>
        <v>#DIV/0!</v>
      </c>
      <c r="AH5371" s="1429" t="s">
        <v>334</v>
      </c>
      <c r="AI5371" s="1429" t="s">
        <v>334</v>
      </c>
      <c r="AJ5371" s="2504"/>
    </row>
    <row r="5372" spans="1:36" s="3" customFormat="1" ht="15.75">
      <c r="A5372" s="1433">
        <v>4</v>
      </c>
      <c r="B5372" s="2503" t="s">
        <v>2624</v>
      </c>
      <c r="C5372" s="1084" t="s">
        <v>66</v>
      </c>
      <c r="D5372" s="1720">
        <v>57.7</v>
      </c>
      <c r="E5372" s="1084">
        <v>198</v>
      </c>
      <c r="F5372" s="1084">
        <f t="shared" si="1913"/>
        <v>11424.6</v>
      </c>
      <c r="G5372" s="1084"/>
      <c r="H5372" s="1084">
        <f t="shared" si="1914"/>
        <v>0</v>
      </c>
      <c r="I5372" s="1084"/>
      <c r="J5372" s="1084" t="s">
        <v>334</v>
      </c>
      <c r="K5372" s="1084"/>
      <c r="L5372" s="1084"/>
      <c r="M5372" s="1084"/>
      <c r="N5372" s="1084">
        <v>0</v>
      </c>
      <c r="O5372" s="1084">
        <v>0</v>
      </c>
      <c r="P5372" s="1084">
        <v>0</v>
      </c>
      <c r="Q5372" s="1084"/>
      <c r="R5372" s="1084"/>
      <c r="S5372" s="1084"/>
      <c r="T5372" s="1084"/>
      <c r="U5372" s="1084"/>
      <c r="V5372" s="1084"/>
      <c r="W5372" s="1084"/>
      <c r="X5372" s="1084"/>
      <c r="Y5372" s="1084"/>
      <c r="Z5372" s="1084"/>
      <c r="AA5372" s="1084"/>
      <c r="AB5372" s="1084"/>
      <c r="AC5372" s="1507">
        <f t="shared" si="1915"/>
        <v>198</v>
      </c>
      <c r="AD5372" s="1508">
        <f t="shared" si="1916"/>
        <v>11424.6</v>
      </c>
      <c r="AE5372" s="1429" t="s">
        <v>334</v>
      </c>
      <c r="AF5372" s="14">
        <f t="shared" si="1917"/>
        <v>0</v>
      </c>
      <c r="AG5372" s="14" t="e">
        <f t="shared" si="1918"/>
        <v>#DIV/0!</v>
      </c>
      <c r="AH5372" s="1429" t="s">
        <v>334</v>
      </c>
      <c r="AI5372" s="1429" t="s">
        <v>334</v>
      </c>
      <c r="AJ5372" s="2504"/>
    </row>
    <row r="5373" spans="1:36" s="3" customFormat="1" ht="15.75">
      <c r="A5373" s="1433">
        <v>6</v>
      </c>
      <c r="B5373" s="2503" t="s">
        <v>2625</v>
      </c>
      <c r="C5373" s="1084" t="s">
        <v>66</v>
      </c>
      <c r="D5373" s="1720">
        <v>104.91399800000001</v>
      </c>
      <c r="E5373" s="1084">
        <v>1395</v>
      </c>
      <c r="F5373" s="1084">
        <f t="shared" si="1913"/>
        <v>146355.02721</v>
      </c>
      <c r="G5373" s="1084"/>
      <c r="H5373" s="1084">
        <f t="shared" si="1914"/>
        <v>0</v>
      </c>
      <c r="I5373" s="1084"/>
      <c r="J5373" s="1084" t="s">
        <v>334</v>
      </c>
      <c r="K5373" s="1084"/>
      <c r="L5373" s="1084"/>
      <c r="M5373" s="1084"/>
      <c r="N5373" s="1084">
        <v>0</v>
      </c>
      <c r="O5373" s="1084">
        <v>340</v>
      </c>
      <c r="P5373" s="1084">
        <v>0</v>
      </c>
      <c r="Q5373" s="1084"/>
      <c r="R5373" s="1084"/>
      <c r="S5373" s="1084"/>
      <c r="T5373" s="1084"/>
      <c r="U5373" s="1084"/>
      <c r="V5373" s="1084"/>
      <c r="W5373" s="1084"/>
      <c r="X5373" s="1084"/>
      <c r="Y5373" s="1084"/>
      <c r="Z5373" s="1084"/>
      <c r="AA5373" s="1084"/>
      <c r="AB5373" s="1084"/>
      <c r="AC5373" s="1507">
        <f t="shared" si="1915"/>
        <v>1055</v>
      </c>
      <c r="AD5373" s="1508">
        <f t="shared" si="1916"/>
        <v>110684.26789</v>
      </c>
      <c r="AE5373" s="1429" t="s">
        <v>334</v>
      </c>
      <c r="AF5373" s="14">
        <f t="shared" si="1917"/>
        <v>113.33333333333333</v>
      </c>
      <c r="AG5373" s="14">
        <f t="shared" si="1918"/>
        <v>9.3088235294117645</v>
      </c>
      <c r="AH5373" s="1429" t="s">
        <v>334</v>
      </c>
      <c r="AI5373" s="1429" t="s">
        <v>334</v>
      </c>
      <c r="AJ5373" s="2504"/>
    </row>
    <row r="5374" spans="1:36" s="3" customFormat="1" ht="15.75">
      <c r="A5374" s="1433">
        <v>7</v>
      </c>
      <c r="B5374" s="2503" t="s">
        <v>2626</v>
      </c>
      <c r="C5374" s="1084" t="s">
        <v>66</v>
      </c>
      <c r="D5374" s="1720">
        <v>10.45978</v>
      </c>
      <c r="E5374" s="1084">
        <v>12000</v>
      </c>
      <c r="F5374" s="1084">
        <f t="shared" si="1913"/>
        <v>125517.36</v>
      </c>
      <c r="G5374" s="1084"/>
      <c r="H5374" s="1084">
        <f t="shared" si="1914"/>
        <v>0</v>
      </c>
      <c r="I5374" s="1724"/>
      <c r="J5374" s="1084" t="s">
        <v>334</v>
      </c>
      <c r="K5374" s="1084"/>
      <c r="L5374" s="1084">
        <v>61</v>
      </c>
      <c r="M5374" s="1724">
        <v>44594</v>
      </c>
      <c r="N5374" s="1084">
        <v>0</v>
      </c>
      <c r="O5374" s="1084">
        <v>0</v>
      </c>
      <c r="P5374" s="1084">
        <v>0</v>
      </c>
      <c r="Q5374" s="1084"/>
      <c r="R5374" s="1084"/>
      <c r="S5374" s="1084"/>
      <c r="T5374" s="1084"/>
      <c r="U5374" s="1084"/>
      <c r="V5374" s="1084"/>
      <c r="W5374" s="1084"/>
      <c r="X5374" s="1084"/>
      <c r="Y5374" s="1084"/>
      <c r="Z5374" s="1084"/>
      <c r="AA5374" s="1084"/>
      <c r="AB5374" s="1084"/>
      <c r="AC5374" s="1507">
        <f t="shared" si="1915"/>
        <v>12000</v>
      </c>
      <c r="AD5374" s="1508">
        <f t="shared" si="1916"/>
        <v>125517.36</v>
      </c>
      <c r="AE5374" s="1429" t="s">
        <v>334</v>
      </c>
      <c r="AF5374" s="14">
        <f t="shared" si="1917"/>
        <v>0</v>
      </c>
      <c r="AG5374" s="14" t="e">
        <f t="shared" si="1918"/>
        <v>#DIV/0!</v>
      </c>
      <c r="AH5374" s="1429" t="s">
        <v>334</v>
      </c>
      <c r="AI5374" s="1429" t="s">
        <v>334</v>
      </c>
      <c r="AJ5374" s="2504"/>
    </row>
    <row r="5375" spans="1:36" s="3" customFormat="1" ht="15.75">
      <c r="A5375" s="1433">
        <v>8</v>
      </c>
      <c r="B5375" s="2503" t="s">
        <v>2627</v>
      </c>
      <c r="C5375" s="1084" t="s">
        <v>66</v>
      </c>
      <c r="D5375" s="1720">
        <v>82.577290000000005</v>
      </c>
      <c r="E5375" s="1084">
        <v>2000</v>
      </c>
      <c r="F5375" s="1084">
        <f t="shared" si="1913"/>
        <v>165154.58000000002</v>
      </c>
      <c r="G5375" s="1084"/>
      <c r="H5375" s="1084">
        <f t="shared" si="1914"/>
        <v>0</v>
      </c>
      <c r="I5375" s="1724"/>
      <c r="J5375" s="1084" t="s">
        <v>334</v>
      </c>
      <c r="K5375" s="1084"/>
      <c r="L5375" s="1084">
        <v>61</v>
      </c>
      <c r="M5375" s="1724">
        <v>44594</v>
      </c>
      <c r="N5375" s="1084">
        <v>0</v>
      </c>
      <c r="O5375" s="1084">
        <v>0</v>
      </c>
      <c r="P5375" s="1084">
        <v>0</v>
      </c>
      <c r="Q5375" s="1084"/>
      <c r="R5375" s="1084"/>
      <c r="S5375" s="1084"/>
      <c r="T5375" s="1084"/>
      <c r="U5375" s="1084"/>
      <c r="V5375" s="1084"/>
      <c r="W5375" s="1084"/>
      <c r="X5375" s="1084"/>
      <c r="Y5375" s="1084"/>
      <c r="Z5375" s="1084"/>
      <c r="AA5375" s="1084"/>
      <c r="AB5375" s="1084"/>
      <c r="AC5375" s="1507">
        <f t="shared" si="1915"/>
        <v>2000</v>
      </c>
      <c r="AD5375" s="1508">
        <f t="shared" si="1916"/>
        <v>165154.58000000002</v>
      </c>
      <c r="AE5375" s="1429" t="s">
        <v>334</v>
      </c>
      <c r="AF5375" s="14">
        <f t="shared" si="1917"/>
        <v>0</v>
      </c>
      <c r="AG5375" s="14" t="e">
        <f t="shared" si="1918"/>
        <v>#DIV/0!</v>
      </c>
      <c r="AH5375" s="1429" t="s">
        <v>334</v>
      </c>
      <c r="AI5375" s="1429" t="s">
        <v>334</v>
      </c>
      <c r="AJ5375" s="2504"/>
    </row>
    <row r="5376" spans="1:36" s="3" customFormat="1" ht="15.75">
      <c r="A5376" s="1433">
        <v>9</v>
      </c>
      <c r="B5376" s="2503" t="s">
        <v>2627</v>
      </c>
      <c r="C5376" s="1084" t="s">
        <v>66</v>
      </c>
      <c r="D5376" s="1720">
        <v>81.809479999999994</v>
      </c>
      <c r="E5376" s="1084">
        <v>6000</v>
      </c>
      <c r="F5376" s="1084">
        <f t="shared" si="1913"/>
        <v>490856.87999999995</v>
      </c>
      <c r="G5376" s="1084"/>
      <c r="H5376" s="1084">
        <f t="shared" si="1914"/>
        <v>0</v>
      </c>
      <c r="I5376" s="1724"/>
      <c r="J5376" s="1084" t="s">
        <v>334</v>
      </c>
      <c r="K5376" s="1084"/>
      <c r="L5376" s="1084">
        <v>61</v>
      </c>
      <c r="M5376" s="1724">
        <v>44594</v>
      </c>
      <c r="N5376" s="1084">
        <v>0</v>
      </c>
      <c r="O5376" s="1084">
        <v>0</v>
      </c>
      <c r="P5376" s="1084">
        <v>0</v>
      </c>
      <c r="Q5376" s="1084"/>
      <c r="R5376" s="1084"/>
      <c r="S5376" s="1084"/>
      <c r="T5376" s="1084"/>
      <c r="U5376" s="1084"/>
      <c r="V5376" s="1084"/>
      <c r="W5376" s="1084"/>
      <c r="X5376" s="1084"/>
      <c r="Y5376" s="1084"/>
      <c r="Z5376" s="1084"/>
      <c r="AA5376" s="1084"/>
      <c r="AB5376" s="1084"/>
      <c r="AC5376" s="1507">
        <f t="shared" si="1915"/>
        <v>6000</v>
      </c>
      <c r="AD5376" s="1508">
        <f t="shared" si="1916"/>
        <v>490856.87999999995</v>
      </c>
      <c r="AE5376" s="1429" t="s">
        <v>334</v>
      </c>
      <c r="AF5376" s="14">
        <f t="shared" si="1917"/>
        <v>0</v>
      </c>
      <c r="AG5376" s="14" t="e">
        <f t="shared" si="1918"/>
        <v>#DIV/0!</v>
      </c>
      <c r="AH5376" s="1429" t="s">
        <v>334</v>
      </c>
      <c r="AI5376" s="1429" t="s">
        <v>334</v>
      </c>
      <c r="AJ5376" s="2504"/>
    </row>
    <row r="5377" spans="1:36" s="3" customFormat="1" ht="15.75">
      <c r="A5377" s="1433">
        <v>10</v>
      </c>
      <c r="B5377" s="2503" t="s">
        <v>2628</v>
      </c>
      <c r="C5377" s="1084" t="s">
        <v>66</v>
      </c>
      <c r="D5377" s="1720">
        <v>51</v>
      </c>
      <c r="E5377" s="1084">
        <v>78</v>
      </c>
      <c r="F5377" s="1084">
        <f t="shared" si="1913"/>
        <v>3978</v>
      </c>
      <c r="G5377" s="1084"/>
      <c r="H5377" s="1084">
        <f t="shared" si="1914"/>
        <v>0</v>
      </c>
      <c r="I5377" s="1084"/>
      <c r="J5377" s="1084" t="s">
        <v>334</v>
      </c>
      <c r="K5377" s="1084"/>
      <c r="L5377" s="1084"/>
      <c r="M5377" s="1084"/>
      <c r="N5377" s="1084">
        <v>0</v>
      </c>
      <c r="O5377" s="1084">
        <v>8</v>
      </c>
      <c r="P5377" s="1084">
        <v>0</v>
      </c>
      <c r="Q5377" s="1084"/>
      <c r="R5377" s="1084"/>
      <c r="S5377" s="1084"/>
      <c r="T5377" s="1084"/>
      <c r="U5377" s="1084"/>
      <c r="V5377" s="1084"/>
      <c r="W5377" s="1084"/>
      <c r="X5377" s="1084"/>
      <c r="Y5377" s="1084"/>
      <c r="Z5377" s="1084"/>
      <c r="AA5377" s="1084"/>
      <c r="AB5377" s="1084"/>
      <c r="AC5377" s="1507">
        <f t="shared" si="1915"/>
        <v>70</v>
      </c>
      <c r="AD5377" s="1508">
        <f t="shared" si="1916"/>
        <v>3570</v>
      </c>
      <c r="AE5377" s="1429" t="s">
        <v>334</v>
      </c>
      <c r="AF5377" s="14">
        <f t="shared" si="1917"/>
        <v>2.6666666666666665</v>
      </c>
      <c r="AG5377" s="14">
        <f t="shared" si="1918"/>
        <v>26.25</v>
      </c>
      <c r="AH5377" s="1429" t="s">
        <v>334</v>
      </c>
      <c r="AI5377" s="1429" t="s">
        <v>334</v>
      </c>
      <c r="AJ5377" s="2504"/>
    </row>
    <row r="5378" spans="1:36" s="3" customFormat="1" ht="15.75">
      <c r="A5378" s="1433">
        <v>11</v>
      </c>
      <c r="B5378" s="2503" t="s">
        <v>2629</v>
      </c>
      <c r="C5378" s="1084" t="s">
        <v>66</v>
      </c>
      <c r="D5378" s="1720">
        <v>114.896</v>
      </c>
      <c r="E5378" s="1084">
        <v>100</v>
      </c>
      <c r="F5378" s="1084">
        <f t="shared" si="1913"/>
        <v>11489.6</v>
      </c>
      <c r="G5378" s="1084"/>
      <c r="H5378" s="1084">
        <f t="shared" si="1914"/>
        <v>0</v>
      </c>
      <c r="I5378" s="1084"/>
      <c r="J5378" s="1084" t="s">
        <v>334</v>
      </c>
      <c r="K5378" s="1084"/>
      <c r="L5378" s="1084"/>
      <c r="M5378" s="1084"/>
      <c r="N5378" s="1084">
        <v>0</v>
      </c>
      <c r="O5378" s="1084">
        <v>0</v>
      </c>
      <c r="P5378" s="1084">
        <v>0</v>
      </c>
      <c r="Q5378" s="1084"/>
      <c r="R5378" s="1084"/>
      <c r="S5378" s="1084"/>
      <c r="T5378" s="1084"/>
      <c r="U5378" s="1084"/>
      <c r="V5378" s="1084"/>
      <c r="W5378" s="1084"/>
      <c r="X5378" s="1084"/>
      <c r="Y5378" s="1084"/>
      <c r="Z5378" s="1084"/>
      <c r="AA5378" s="1084"/>
      <c r="AB5378" s="1084"/>
      <c r="AC5378" s="1507">
        <f t="shared" si="1915"/>
        <v>100</v>
      </c>
      <c r="AD5378" s="1508">
        <f t="shared" si="1916"/>
        <v>11489.6</v>
      </c>
      <c r="AE5378" s="1429" t="s">
        <v>334</v>
      </c>
      <c r="AF5378" s="14">
        <f t="shared" si="1917"/>
        <v>0</v>
      </c>
      <c r="AG5378" s="14" t="e">
        <f t="shared" si="1918"/>
        <v>#DIV/0!</v>
      </c>
      <c r="AH5378" s="1429" t="s">
        <v>334</v>
      </c>
      <c r="AI5378" s="1429" t="s">
        <v>334</v>
      </c>
      <c r="AJ5378" s="2504"/>
    </row>
    <row r="5379" spans="1:36" s="3" customFormat="1" ht="15.75">
      <c r="A5379" s="1433">
        <v>13</v>
      </c>
      <c r="B5379" s="2503" t="s">
        <v>2631</v>
      </c>
      <c r="C5379" s="1084" t="s">
        <v>66</v>
      </c>
      <c r="D5379" s="1720">
        <v>1017.03</v>
      </c>
      <c r="E5379" s="1084">
        <v>1</v>
      </c>
      <c r="F5379" s="1084">
        <f t="shared" si="1913"/>
        <v>1017.03</v>
      </c>
      <c r="G5379" s="1084"/>
      <c r="H5379" s="1084">
        <f t="shared" si="1914"/>
        <v>0</v>
      </c>
      <c r="I5379" s="1084"/>
      <c r="J5379" s="1084" t="s">
        <v>334</v>
      </c>
      <c r="K5379" s="1084"/>
      <c r="L5379" s="1084"/>
      <c r="M5379" s="1084"/>
      <c r="N5379" s="1084">
        <v>0</v>
      </c>
      <c r="O5379" s="1084">
        <v>0</v>
      </c>
      <c r="P5379" s="1084">
        <v>0</v>
      </c>
      <c r="Q5379" s="1084"/>
      <c r="R5379" s="1084"/>
      <c r="S5379" s="1084"/>
      <c r="T5379" s="1084"/>
      <c r="U5379" s="1084"/>
      <c r="V5379" s="1084"/>
      <c r="W5379" s="1084"/>
      <c r="X5379" s="1084"/>
      <c r="Y5379" s="1084"/>
      <c r="Z5379" s="1084"/>
      <c r="AA5379" s="1084"/>
      <c r="AB5379" s="1084"/>
      <c r="AC5379" s="1507">
        <f t="shared" si="1915"/>
        <v>1</v>
      </c>
      <c r="AD5379" s="1508">
        <f t="shared" si="1916"/>
        <v>1017.03</v>
      </c>
      <c r="AE5379" s="1429" t="s">
        <v>334</v>
      </c>
      <c r="AF5379" s="14">
        <f t="shared" si="1917"/>
        <v>0</v>
      </c>
      <c r="AG5379" s="14" t="e">
        <f t="shared" si="1918"/>
        <v>#DIV/0!</v>
      </c>
      <c r="AH5379" s="1429" t="s">
        <v>334</v>
      </c>
      <c r="AI5379" s="1429" t="s">
        <v>334</v>
      </c>
      <c r="AJ5379" s="2504"/>
    </row>
    <row r="5380" spans="1:36" s="3" customFormat="1" ht="15.75">
      <c r="A5380" s="1433">
        <v>14</v>
      </c>
      <c r="B5380" s="2503" t="s">
        <v>272</v>
      </c>
      <c r="C5380" s="1084" t="s">
        <v>66</v>
      </c>
      <c r="D5380" s="1720">
        <v>1370.7360000000001</v>
      </c>
      <c r="E5380" s="1084">
        <v>3</v>
      </c>
      <c r="F5380" s="1084">
        <f t="shared" si="1913"/>
        <v>4112.2080000000005</v>
      </c>
      <c r="G5380" s="1084"/>
      <c r="H5380" s="1084">
        <f t="shared" si="1914"/>
        <v>0</v>
      </c>
      <c r="I5380" s="1084"/>
      <c r="J5380" s="1084" t="s">
        <v>334</v>
      </c>
      <c r="K5380" s="1084"/>
      <c r="L5380" s="1084"/>
      <c r="M5380" s="1084"/>
      <c r="N5380" s="1084">
        <v>0</v>
      </c>
      <c r="O5380" s="1084">
        <v>0</v>
      </c>
      <c r="P5380" s="1084">
        <v>0</v>
      </c>
      <c r="Q5380" s="1084"/>
      <c r="R5380" s="1084"/>
      <c r="S5380" s="1084"/>
      <c r="T5380" s="1084"/>
      <c r="U5380" s="1084"/>
      <c r="V5380" s="1084"/>
      <c r="W5380" s="1084"/>
      <c r="X5380" s="1084"/>
      <c r="Y5380" s="1084"/>
      <c r="Z5380" s="1084"/>
      <c r="AA5380" s="1084"/>
      <c r="AB5380" s="1084"/>
      <c r="AC5380" s="1507">
        <f t="shared" si="1915"/>
        <v>3</v>
      </c>
      <c r="AD5380" s="1508">
        <f t="shared" si="1916"/>
        <v>4112.2080000000005</v>
      </c>
      <c r="AE5380" s="1429" t="s">
        <v>334</v>
      </c>
      <c r="AF5380" s="14">
        <f t="shared" si="1917"/>
        <v>0</v>
      </c>
      <c r="AG5380" s="14" t="e">
        <f t="shared" si="1918"/>
        <v>#DIV/0!</v>
      </c>
      <c r="AH5380" s="1429" t="s">
        <v>334</v>
      </c>
      <c r="AI5380" s="1429" t="s">
        <v>334</v>
      </c>
      <c r="AJ5380" s="2504"/>
    </row>
    <row r="5381" spans="1:36" s="3" customFormat="1" ht="15.75">
      <c r="A5381" s="1433">
        <v>15</v>
      </c>
      <c r="B5381" s="2503" t="s">
        <v>2391</v>
      </c>
      <c r="C5381" s="1084" t="s">
        <v>66</v>
      </c>
      <c r="D5381" s="1720">
        <v>162.24</v>
      </c>
      <c r="E5381" s="1084">
        <v>8</v>
      </c>
      <c r="F5381" s="1084">
        <f t="shared" si="1913"/>
        <v>1297.92</v>
      </c>
      <c r="G5381" s="1084"/>
      <c r="H5381" s="1084">
        <v>0</v>
      </c>
      <c r="I5381" s="1084"/>
      <c r="J5381" s="1084" t="s">
        <v>334</v>
      </c>
      <c r="K5381" s="1084"/>
      <c r="L5381" s="1084"/>
      <c r="M5381" s="1084"/>
      <c r="N5381" s="1084">
        <v>0</v>
      </c>
      <c r="O5381" s="1084">
        <v>0</v>
      </c>
      <c r="P5381" s="1084">
        <v>0</v>
      </c>
      <c r="Q5381" s="1084"/>
      <c r="R5381" s="1084"/>
      <c r="S5381" s="1084"/>
      <c r="T5381" s="1084"/>
      <c r="U5381" s="1084"/>
      <c r="V5381" s="1084"/>
      <c r="W5381" s="1084"/>
      <c r="X5381" s="1084"/>
      <c r="Y5381" s="1084"/>
      <c r="Z5381" s="1084"/>
      <c r="AA5381" s="1084"/>
      <c r="AB5381" s="1084"/>
      <c r="AC5381" s="1507">
        <f t="shared" si="1915"/>
        <v>8</v>
      </c>
      <c r="AD5381" s="1508">
        <f t="shared" si="1916"/>
        <v>1297.92</v>
      </c>
      <c r="AE5381" s="1429" t="s">
        <v>334</v>
      </c>
      <c r="AF5381" s="14">
        <f t="shared" si="1917"/>
        <v>0</v>
      </c>
      <c r="AG5381" s="14" t="e">
        <f t="shared" si="1918"/>
        <v>#DIV/0!</v>
      </c>
      <c r="AH5381" s="1429" t="s">
        <v>334</v>
      </c>
      <c r="AI5381" s="1429" t="s">
        <v>334</v>
      </c>
      <c r="AJ5381" s="2504"/>
    </row>
    <row r="5382" spans="1:36" s="3" customFormat="1" ht="15.75">
      <c r="A5382" s="1454" t="s">
        <v>3163</v>
      </c>
      <c r="B5382" s="2508"/>
      <c r="C5382" s="2508"/>
      <c r="D5382" s="2508"/>
      <c r="E5382" s="2508"/>
      <c r="F5382" s="2508"/>
      <c r="G5382" s="2508"/>
      <c r="H5382" s="2508"/>
      <c r="I5382" s="2508"/>
      <c r="J5382" s="2508"/>
      <c r="K5382" s="2508"/>
      <c r="L5382" s="2508"/>
      <c r="M5382" s="2508"/>
      <c r="N5382" s="2508"/>
      <c r="O5382" s="2508"/>
      <c r="P5382" s="2508"/>
      <c r="Q5382" s="2508"/>
      <c r="R5382" s="2508"/>
      <c r="S5382" s="2508"/>
      <c r="T5382" s="2508"/>
      <c r="U5382" s="2508"/>
      <c r="V5382" s="2508"/>
      <c r="W5382" s="2508"/>
      <c r="X5382" s="2508"/>
      <c r="Y5382" s="2508"/>
      <c r="Z5382" s="2508"/>
      <c r="AA5382" s="2508"/>
      <c r="AB5382" s="2508"/>
      <c r="AC5382" s="2508"/>
      <c r="AD5382" s="2508"/>
      <c r="AE5382" s="2508"/>
      <c r="AF5382" s="2508"/>
      <c r="AG5382" s="2508"/>
      <c r="AH5382" s="2508"/>
      <c r="AI5382" s="2508"/>
      <c r="AJ5382" s="2508"/>
    </row>
    <row r="5383" spans="1:36" s="3" customFormat="1" ht="15.75">
      <c r="A5383" s="1433">
        <v>1</v>
      </c>
      <c r="B5383" s="2503" t="s">
        <v>3164</v>
      </c>
      <c r="C5383" s="1084" t="s">
        <v>66</v>
      </c>
      <c r="D5383" s="1720">
        <v>48.392159999999997</v>
      </c>
      <c r="E5383" s="1084">
        <v>2200</v>
      </c>
      <c r="F5383" s="1084">
        <f>D5383*E5383</f>
        <v>106462.75199999999</v>
      </c>
      <c r="G5383" s="1084"/>
      <c r="H5383" s="1084">
        <f>D5383*G5383</f>
        <v>0</v>
      </c>
      <c r="I5383" s="1724"/>
      <c r="J5383" s="1724">
        <v>45170</v>
      </c>
      <c r="K5383" s="1084"/>
      <c r="L5383" s="1084">
        <v>280</v>
      </c>
      <c r="M5383" s="1724">
        <v>44683</v>
      </c>
      <c r="N5383" s="1084">
        <v>0</v>
      </c>
      <c r="O5383" s="1084">
        <v>0</v>
      </c>
      <c r="P5383" s="1084">
        <v>0</v>
      </c>
      <c r="Q5383" s="1084"/>
      <c r="R5383" s="1084"/>
      <c r="S5383" s="1084"/>
      <c r="T5383" s="1084"/>
      <c r="U5383" s="1084"/>
      <c r="V5383" s="1084"/>
      <c r="W5383" s="1084"/>
      <c r="X5383" s="1084"/>
      <c r="Y5383" s="1084"/>
      <c r="Z5383" s="1084"/>
      <c r="AA5383" s="1084"/>
      <c r="AB5383" s="1084"/>
      <c r="AC5383" s="1507">
        <f>E5383+G5383-N5383-O5383-AA5383-P5383-Q5383-R5383-S5383-T5383-U5383-V5383-W5383-X5383-Y5383</f>
        <v>2200</v>
      </c>
      <c r="AD5383" s="1508">
        <f>D5383*AC5383</f>
        <v>106462.75199999999</v>
      </c>
      <c r="AE5383" s="14">
        <f>(J5383-"01.04.2023")/30</f>
        <v>5.0999999999999996</v>
      </c>
      <c r="AF5383" s="14">
        <f>(N5383+O5383+P5383+Q5383+R5383+S5383+T5383+U5383+V5383+W5383+X5383+Y5383)/3</f>
        <v>0</v>
      </c>
      <c r="AG5383" s="14" t="e">
        <f>AC5383/AF5383</f>
        <v>#DIV/0!</v>
      </c>
      <c r="AH5383" s="14" t="e">
        <f>AG5383-AE5383</f>
        <v>#DIV/0!</v>
      </c>
      <c r="AI5383" s="14">
        <f>AC5383-(AE5383*AF5383)</f>
        <v>2200</v>
      </c>
      <c r="AJ5383" s="2504"/>
    </row>
    <row r="5384" spans="1:36" s="3" customFormat="1" ht="15.75">
      <c r="A5384" s="1433">
        <v>2</v>
      </c>
      <c r="B5384" s="2503" t="s">
        <v>3164</v>
      </c>
      <c r="C5384" s="1084" t="s">
        <v>66</v>
      </c>
      <c r="D5384" s="1720">
        <v>48.94538</v>
      </c>
      <c r="E5384" s="1084">
        <v>2100</v>
      </c>
      <c r="F5384" s="1084">
        <f>D5384*E5384</f>
        <v>102785.298</v>
      </c>
      <c r="G5384" s="1084"/>
      <c r="H5384" s="1084">
        <f>D5384*G5384</f>
        <v>0</v>
      </c>
      <c r="I5384" s="1724"/>
      <c r="J5384" s="1724">
        <v>45170</v>
      </c>
      <c r="K5384" s="1084"/>
      <c r="L5384" s="1084">
        <v>280</v>
      </c>
      <c r="M5384" s="1724">
        <v>44683</v>
      </c>
      <c r="N5384" s="1084">
        <v>0</v>
      </c>
      <c r="O5384" s="1084">
        <v>0</v>
      </c>
      <c r="P5384" s="1084">
        <v>0</v>
      </c>
      <c r="Q5384" s="1084"/>
      <c r="R5384" s="1084"/>
      <c r="S5384" s="1084"/>
      <c r="T5384" s="1084"/>
      <c r="U5384" s="1084"/>
      <c r="V5384" s="1084"/>
      <c r="W5384" s="1084"/>
      <c r="X5384" s="1084"/>
      <c r="Y5384" s="1084"/>
      <c r="Z5384" s="1084"/>
      <c r="AA5384" s="1084"/>
      <c r="AB5384" s="1084"/>
      <c r="AC5384" s="1507">
        <f>E5384+G5384-N5384-O5384-AA5384-P5384-Q5384-R5384-S5384-T5384-U5384-V5384-W5384-X5384-Y5384</f>
        <v>2100</v>
      </c>
      <c r="AD5384" s="1508">
        <f>D5384*AC5384</f>
        <v>102785.298</v>
      </c>
      <c r="AE5384" s="14">
        <f>(J5384-"01.04.2023")/30</f>
        <v>5.0999999999999996</v>
      </c>
      <c r="AF5384" s="14">
        <f>(N5384+O5384+P5384+Q5384+R5384+S5384+T5384+U5384+V5384+W5384+X5384+Y5384)/3</f>
        <v>0</v>
      </c>
      <c r="AG5384" s="14" t="e">
        <f>AC5384/AF5384</f>
        <v>#DIV/0!</v>
      </c>
      <c r="AH5384" s="14" t="e">
        <f>AG5384-AE5384</f>
        <v>#DIV/0!</v>
      </c>
      <c r="AI5384" s="14">
        <f>AC5384-(AE5384*AF5384)</f>
        <v>2100</v>
      </c>
      <c r="AJ5384" s="2504"/>
    </row>
    <row r="5385" spans="1:36" s="3" customFormat="1" ht="15.75">
      <c r="A5385" s="1433">
        <v>3</v>
      </c>
      <c r="B5385" s="2503" t="s">
        <v>2870</v>
      </c>
      <c r="C5385" s="1084" t="s">
        <v>66</v>
      </c>
      <c r="D5385" s="1720">
        <v>105.34868</v>
      </c>
      <c r="E5385" s="1084">
        <v>2040</v>
      </c>
      <c r="F5385" s="1084">
        <f>D5385*E5385</f>
        <v>214911.30720000001</v>
      </c>
      <c r="G5385" s="1084"/>
      <c r="H5385" s="1084">
        <f>D5385*G5385</f>
        <v>0</v>
      </c>
      <c r="I5385" s="1724"/>
      <c r="J5385" s="1724">
        <v>45443</v>
      </c>
      <c r="K5385" s="1084"/>
      <c r="L5385" s="1084">
        <v>280</v>
      </c>
      <c r="M5385" s="1724">
        <v>44683</v>
      </c>
      <c r="N5385" s="1084">
        <v>0</v>
      </c>
      <c r="O5385" s="1084">
        <v>0</v>
      </c>
      <c r="P5385" s="1084">
        <v>0</v>
      </c>
      <c r="Q5385" s="1084"/>
      <c r="R5385" s="1084"/>
      <c r="S5385" s="1084"/>
      <c r="T5385" s="1084"/>
      <c r="U5385" s="1084"/>
      <c r="V5385" s="1084"/>
      <c r="W5385" s="1084"/>
      <c r="X5385" s="1084"/>
      <c r="Y5385" s="1084"/>
      <c r="Z5385" s="1084"/>
      <c r="AA5385" s="1084"/>
      <c r="AB5385" s="1084"/>
      <c r="AC5385" s="1507">
        <f>E5385+G5385-N5385-O5385-AA5385-P5385-Q5385-R5385-S5385-T5385-U5385-V5385-W5385-X5385-Y5385</f>
        <v>2040</v>
      </c>
      <c r="AD5385" s="1508">
        <f>D5385*AC5385</f>
        <v>214911.30720000001</v>
      </c>
      <c r="AE5385" s="14">
        <f>(J5385-"01.04.2023")/30</f>
        <v>14.2</v>
      </c>
      <c r="AF5385" s="14">
        <f>(N5385+O5385+P5385+Q5385+R5385+S5385+T5385+U5385+V5385+W5385+X5385+Y5385)/3</f>
        <v>0</v>
      </c>
      <c r="AG5385" s="14" t="e">
        <f>AC5385/AF5385</f>
        <v>#DIV/0!</v>
      </c>
      <c r="AH5385" s="14" t="e">
        <f>AG5385-AE5385</f>
        <v>#DIV/0!</v>
      </c>
      <c r="AI5385" s="14">
        <f>AC5385-(AE5385*AF5385)</f>
        <v>2040</v>
      </c>
      <c r="AJ5385" s="2504"/>
    </row>
    <row r="5386" spans="1:36" s="3" customFormat="1" ht="15.75">
      <c r="A5386" s="1454" t="s">
        <v>6080</v>
      </c>
      <c r="B5386" s="2502"/>
      <c r="C5386" s="2502"/>
      <c r="D5386" s="2502"/>
      <c r="E5386" s="2502"/>
      <c r="F5386" s="2502"/>
      <c r="G5386" s="2502"/>
      <c r="H5386" s="2502"/>
      <c r="I5386" s="2502"/>
      <c r="J5386" s="2502"/>
      <c r="K5386" s="2502"/>
      <c r="L5386" s="2502"/>
      <c r="M5386" s="2502"/>
      <c r="N5386" s="2502"/>
      <c r="O5386" s="2502"/>
      <c r="P5386" s="2502"/>
      <c r="Q5386" s="2502"/>
      <c r="R5386" s="2502"/>
      <c r="S5386" s="2502"/>
      <c r="T5386" s="2502"/>
      <c r="U5386" s="2502"/>
      <c r="V5386" s="2502"/>
      <c r="W5386" s="2502"/>
      <c r="X5386" s="2502"/>
      <c r="Y5386" s="2502"/>
      <c r="Z5386" s="2502"/>
      <c r="AA5386" s="2502"/>
      <c r="AB5386" s="2502"/>
      <c r="AC5386" s="2502"/>
      <c r="AD5386" s="2502"/>
      <c r="AE5386" s="2502"/>
      <c r="AF5386" s="2502"/>
      <c r="AG5386" s="2502"/>
      <c r="AH5386" s="2502"/>
      <c r="AI5386" s="2502"/>
      <c r="AJ5386" s="2502"/>
    </row>
    <row r="5387" spans="1:36" s="3" customFormat="1" ht="15.75">
      <c r="A5387" s="1433"/>
      <c r="B5387" s="2503" t="s">
        <v>3165</v>
      </c>
      <c r="C5387" s="1084" t="s">
        <v>66</v>
      </c>
      <c r="D5387" s="1720">
        <v>1</v>
      </c>
      <c r="E5387" s="1084">
        <v>10</v>
      </c>
      <c r="F5387" s="1084">
        <f>D5387*E5387</f>
        <v>10</v>
      </c>
      <c r="G5387" s="1084"/>
      <c r="H5387" s="1084">
        <f t="shared" ref="H5387:H5412" si="1919">D5387*G5387</f>
        <v>0</v>
      </c>
      <c r="I5387" s="1724"/>
      <c r="J5387" s="1084" t="s">
        <v>334</v>
      </c>
      <c r="K5387" s="1084"/>
      <c r="L5387" s="1084"/>
      <c r="M5387" s="1084"/>
      <c r="N5387" s="1084">
        <v>0</v>
      </c>
      <c r="O5387" s="1084">
        <v>0</v>
      </c>
      <c r="P5387" s="1084">
        <v>0</v>
      </c>
      <c r="Q5387" s="1084"/>
      <c r="R5387" s="1084"/>
      <c r="S5387" s="1084"/>
      <c r="T5387" s="1084"/>
      <c r="U5387" s="1084"/>
      <c r="V5387" s="1084"/>
      <c r="W5387" s="1084"/>
      <c r="X5387" s="1084"/>
      <c r="Y5387" s="1084"/>
      <c r="Z5387" s="1084"/>
      <c r="AA5387" s="1084"/>
      <c r="AB5387" s="1084"/>
      <c r="AC5387" s="1507">
        <f t="shared" ref="AC5387:AC5412" si="1920">E5387+G5387-N5387-O5387-AA5387-P5387-Q5387-R5387-S5387-T5387-U5387-V5387-W5387-X5387-Y5387</f>
        <v>10</v>
      </c>
      <c r="AD5387" s="1508">
        <f t="shared" ref="AD5387:AD5412" si="1921">D5387*AC5387</f>
        <v>10</v>
      </c>
      <c r="AE5387" s="1429" t="s">
        <v>334</v>
      </c>
      <c r="AF5387" s="14">
        <f t="shared" ref="AF5387:AF5412" si="1922">(N5387+O5387+P5387+Q5387+R5387+S5387+T5387+U5387+V5387+W5387+X5387+Y5387)/3</f>
        <v>0</v>
      </c>
      <c r="AG5387" s="14" t="e">
        <f t="shared" ref="AG5387:AG5412" si="1923">AC5387/AF5387</f>
        <v>#DIV/0!</v>
      </c>
      <c r="AH5387" s="1429" t="s">
        <v>334</v>
      </c>
      <c r="AI5387" s="1429" t="s">
        <v>334</v>
      </c>
      <c r="AJ5387" s="2504"/>
    </row>
    <row r="5388" spans="1:36" s="3" customFormat="1" ht="15.75">
      <c r="A5388" s="1433"/>
      <c r="B5388" s="2503" t="s">
        <v>4298</v>
      </c>
      <c r="C5388" s="1084" t="s">
        <v>177</v>
      </c>
      <c r="D5388" s="1720">
        <v>1</v>
      </c>
      <c r="E5388" s="1084">
        <v>145</v>
      </c>
      <c r="F5388" s="1084">
        <f>D5388*E5388</f>
        <v>145</v>
      </c>
      <c r="G5388" s="1084"/>
      <c r="H5388" s="1084">
        <f t="shared" si="1919"/>
        <v>0</v>
      </c>
      <c r="I5388" s="1724"/>
      <c r="J5388" s="1084" t="s">
        <v>334</v>
      </c>
      <c r="K5388" s="1084"/>
      <c r="L5388" s="1084"/>
      <c r="M5388" s="1084"/>
      <c r="N5388" s="1084">
        <v>0</v>
      </c>
      <c r="O5388" s="1084">
        <v>0</v>
      </c>
      <c r="P5388" s="1084">
        <v>25</v>
      </c>
      <c r="Q5388" s="1084"/>
      <c r="R5388" s="1084"/>
      <c r="S5388" s="1084"/>
      <c r="T5388" s="1084"/>
      <c r="U5388" s="1084"/>
      <c r="V5388" s="1084"/>
      <c r="W5388" s="1084"/>
      <c r="X5388" s="1084"/>
      <c r="Y5388" s="1084"/>
      <c r="Z5388" s="1084"/>
      <c r="AA5388" s="1084"/>
      <c r="AB5388" s="1084"/>
      <c r="AC5388" s="1507">
        <f t="shared" si="1920"/>
        <v>120</v>
      </c>
      <c r="AD5388" s="1508">
        <f t="shared" si="1921"/>
        <v>120</v>
      </c>
      <c r="AE5388" s="1429" t="s">
        <v>334</v>
      </c>
      <c r="AF5388" s="14">
        <f t="shared" si="1922"/>
        <v>8.3333333333333339</v>
      </c>
      <c r="AG5388" s="14">
        <f t="shared" si="1923"/>
        <v>14.399999999999999</v>
      </c>
      <c r="AH5388" s="1429" t="s">
        <v>334</v>
      </c>
      <c r="AI5388" s="1429" t="s">
        <v>334</v>
      </c>
      <c r="AJ5388" s="2504"/>
    </row>
    <row r="5389" spans="1:36" s="3" customFormat="1" ht="15.75">
      <c r="A5389" s="1433"/>
      <c r="B5389" s="2503" t="s">
        <v>6260</v>
      </c>
      <c r="C5389" s="1084" t="s">
        <v>234</v>
      </c>
      <c r="D5389" s="1720">
        <v>0</v>
      </c>
      <c r="E5389" s="1084">
        <v>2500</v>
      </c>
      <c r="F5389" s="1084">
        <f>D5389*E5389</f>
        <v>0</v>
      </c>
      <c r="G5389" s="1084"/>
      <c r="H5389" s="1084">
        <f t="shared" si="1919"/>
        <v>0</v>
      </c>
      <c r="I5389" s="1724"/>
      <c r="J5389" s="1084" t="s">
        <v>334</v>
      </c>
      <c r="K5389" s="1084"/>
      <c r="L5389" s="1084"/>
      <c r="M5389" s="1084"/>
      <c r="N5389" s="1084">
        <v>0</v>
      </c>
      <c r="O5389" s="1084">
        <v>23</v>
      </c>
      <c r="P5389" s="1084">
        <v>77</v>
      </c>
      <c r="Q5389" s="1084"/>
      <c r="R5389" s="1084"/>
      <c r="S5389" s="1084"/>
      <c r="T5389" s="1084"/>
      <c r="U5389" s="1084"/>
      <c r="V5389" s="1084"/>
      <c r="W5389" s="1084"/>
      <c r="X5389" s="1084"/>
      <c r="Y5389" s="1084"/>
      <c r="Z5389" s="1084"/>
      <c r="AA5389" s="1084"/>
      <c r="AB5389" s="1084"/>
      <c r="AC5389" s="1507">
        <f t="shared" si="1920"/>
        <v>2400</v>
      </c>
      <c r="AD5389" s="1508">
        <f t="shared" si="1921"/>
        <v>0</v>
      </c>
      <c r="AE5389" s="1429" t="s">
        <v>334</v>
      </c>
      <c r="AF5389" s="14">
        <f t="shared" si="1922"/>
        <v>33.333333333333336</v>
      </c>
      <c r="AG5389" s="14">
        <f t="shared" si="1923"/>
        <v>72</v>
      </c>
      <c r="AH5389" s="1429" t="s">
        <v>334</v>
      </c>
      <c r="AI5389" s="1429" t="s">
        <v>334</v>
      </c>
      <c r="AJ5389" s="2504"/>
    </row>
    <row r="5390" spans="1:36" s="3" customFormat="1" ht="15.75">
      <c r="A5390" s="1433"/>
      <c r="B5390" s="2503" t="s">
        <v>9406</v>
      </c>
      <c r="C5390" s="1084" t="s">
        <v>233</v>
      </c>
      <c r="D5390" s="1720">
        <v>1</v>
      </c>
      <c r="E5390" s="1084">
        <v>0</v>
      </c>
      <c r="F5390" s="1084">
        <v>0</v>
      </c>
      <c r="G5390" s="1084">
        <v>12</v>
      </c>
      <c r="H5390" s="1084">
        <f t="shared" si="1919"/>
        <v>12</v>
      </c>
      <c r="I5390" s="1724">
        <v>44960</v>
      </c>
      <c r="J5390" s="1084" t="s">
        <v>334</v>
      </c>
      <c r="K5390" s="1084"/>
      <c r="L5390" s="1084"/>
      <c r="M5390" s="1084"/>
      <c r="N5390" s="1084">
        <v>0</v>
      </c>
      <c r="O5390" s="1084">
        <v>0</v>
      </c>
      <c r="P5390" s="1084">
        <v>0</v>
      </c>
      <c r="Q5390" s="1084"/>
      <c r="R5390" s="1084"/>
      <c r="S5390" s="1084"/>
      <c r="T5390" s="1084"/>
      <c r="U5390" s="1084"/>
      <c r="V5390" s="1084"/>
      <c r="W5390" s="1084"/>
      <c r="X5390" s="1084"/>
      <c r="Y5390" s="1084"/>
      <c r="Z5390" s="1084"/>
      <c r="AA5390" s="1084"/>
      <c r="AB5390" s="1084"/>
      <c r="AC5390" s="1507">
        <f t="shared" si="1920"/>
        <v>12</v>
      </c>
      <c r="AD5390" s="1508">
        <f t="shared" si="1921"/>
        <v>12</v>
      </c>
      <c r="AE5390" s="1429" t="s">
        <v>334</v>
      </c>
      <c r="AF5390" s="14">
        <f t="shared" si="1922"/>
        <v>0</v>
      </c>
      <c r="AG5390" s="14" t="e">
        <f t="shared" si="1923"/>
        <v>#DIV/0!</v>
      </c>
      <c r="AH5390" s="1429" t="s">
        <v>334</v>
      </c>
      <c r="AI5390" s="1429" t="s">
        <v>334</v>
      </c>
      <c r="AJ5390" s="2504"/>
    </row>
    <row r="5391" spans="1:36" s="3" customFormat="1" ht="15.75">
      <c r="A5391" s="1433"/>
      <c r="B5391" s="2503" t="s">
        <v>5587</v>
      </c>
      <c r="C5391" s="1084" t="s">
        <v>224</v>
      </c>
      <c r="D5391" s="1720">
        <v>396.94</v>
      </c>
      <c r="E5391" s="1084">
        <v>4</v>
      </c>
      <c r="F5391" s="1084">
        <f t="shared" ref="F5391:F5417" si="1924">D5391*E5391</f>
        <v>1587.76</v>
      </c>
      <c r="G5391" s="1084"/>
      <c r="H5391" s="1084">
        <f t="shared" si="1919"/>
        <v>0</v>
      </c>
      <c r="I5391" s="1724"/>
      <c r="J5391" s="1084" t="s">
        <v>334</v>
      </c>
      <c r="K5391" s="1084"/>
      <c r="L5391" s="1084">
        <v>787</v>
      </c>
      <c r="M5391" s="1724">
        <v>44824</v>
      </c>
      <c r="N5391" s="1084">
        <v>0</v>
      </c>
      <c r="O5391" s="1084">
        <v>0</v>
      </c>
      <c r="P5391" s="1084">
        <v>0</v>
      </c>
      <c r="Q5391" s="1084"/>
      <c r="R5391" s="1084"/>
      <c r="S5391" s="1084"/>
      <c r="T5391" s="1084"/>
      <c r="U5391" s="1084"/>
      <c r="V5391" s="1084"/>
      <c r="W5391" s="1084"/>
      <c r="X5391" s="1084"/>
      <c r="Y5391" s="1084"/>
      <c r="Z5391" s="1084"/>
      <c r="AA5391" s="1084"/>
      <c r="AB5391" s="1084"/>
      <c r="AC5391" s="1507">
        <f t="shared" si="1920"/>
        <v>4</v>
      </c>
      <c r="AD5391" s="1508">
        <f t="shared" si="1921"/>
        <v>1587.76</v>
      </c>
      <c r="AE5391" s="1429" t="s">
        <v>334</v>
      </c>
      <c r="AF5391" s="14">
        <f t="shared" si="1922"/>
        <v>0</v>
      </c>
      <c r="AG5391" s="14" t="e">
        <f t="shared" si="1923"/>
        <v>#DIV/0!</v>
      </c>
      <c r="AH5391" s="1429" t="s">
        <v>334</v>
      </c>
      <c r="AI5391" s="1429" t="s">
        <v>334</v>
      </c>
      <c r="AJ5391" s="2504"/>
    </row>
    <row r="5392" spans="1:36" s="3" customFormat="1" ht="15.75">
      <c r="A5392" s="1433"/>
      <c r="B5392" s="2503" t="s">
        <v>4299</v>
      </c>
      <c r="C5392" s="1084" t="s">
        <v>234</v>
      </c>
      <c r="D5392" s="1720">
        <v>5.29</v>
      </c>
      <c r="E5392" s="1084">
        <v>400</v>
      </c>
      <c r="F5392" s="1084">
        <f t="shared" si="1924"/>
        <v>2116</v>
      </c>
      <c r="G5392" s="1084"/>
      <c r="H5392" s="1084">
        <f t="shared" si="1919"/>
        <v>0</v>
      </c>
      <c r="I5392" s="1724"/>
      <c r="J5392" s="1084" t="s">
        <v>334</v>
      </c>
      <c r="K5392" s="1084"/>
      <c r="L5392" s="1084"/>
      <c r="M5392" s="1084"/>
      <c r="N5392" s="1084">
        <v>0</v>
      </c>
      <c r="O5392" s="1084">
        <v>0</v>
      </c>
      <c r="P5392" s="1084">
        <v>0</v>
      </c>
      <c r="Q5392" s="1084"/>
      <c r="R5392" s="1084"/>
      <c r="S5392" s="1084"/>
      <c r="T5392" s="1084"/>
      <c r="U5392" s="1084"/>
      <c r="V5392" s="1084"/>
      <c r="W5392" s="1084"/>
      <c r="X5392" s="1084"/>
      <c r="Y5392" s="1084"/>
      <c r="Z5392" s="1084"/>
      <c r="AA5392" s="1084"/>
      <c r="AB5392" s="1084"/>
      <c r="AC5392" s="1507">
        <f t="shared" si="1920"/>
        <v>400</v>
      </c>
      <c r="AD5392" s="1508">
        <f t="shared" si="1921"/>
        <v>2116</v>
      </c>
      <c r="AE5392" s="1429" t="s">
        <v>334</v>
      </c>
      <c r="AF5392" s="14">
        <f t="shared" si="1922"/>
        <v>0</v>
      </c>
      <c r="AG5392" s="14" t="e">
        <f t="shared" si="1923"/>
        <v>#DIV/0!</v>
      </c>
      <c r="AH5392" s="1429" t="s">
        <v>334</v>
      </c>
      <c r="AI5392" s="1429" t="s">
        <v>334</v>
      </c>
      <c r="AJ5392" s="2504"/>
    </row>
    <row r="5393" spans="1:36" s="3" customFormat="1" ht="15.75">
      <c r="A5393" s="1433"/>
      <c r="B5393" s="2503" t="s">
        <v>9407</v>
      </c>
      <c r="C5393" s="1084" t="s">
        <v>180</v>
      </c>
      <c r="D5393" s="1720">
        <v>4.1139599999999996</v>
      </c>
      <c r="E5393" s="1084">
        <v>1500</v>
      </c>
      <c r="F5393" s="1084">
        <f t="shared" si="1924"/>
        <v>6170.94</v>
      </c>
      <c r="G5393" s="1084"/>
      <c r="H5393" s="1084">
        <f t="shared" si="1919"/>
        <v>0</v>
      </c>
      <c r="I5393" s="1724"/>
      <c r="J5393" s="1724">
        <v>45777</v>
      </c>
      <c r="K5393" s="1084"/>
      <c r="L5393" s="1084"/>
      <c r="M5393" s="1084"/>
      <c r="N5393" s="1084">
        <v>0</v>
      </c>
      <c r="O5393" s="1084">
        <v>0</v>
      </c>
      <c r="P5393" s="1084">
        <v>0</v>
      </c>
      <c r="Q5393" s="1084"/>
      <c r="R5393" s="1084"/>
      <c r="S5393" s="1084"/>
      <c r="T5393" s="1084"/>
      <c r="U5393" s="1084"/>
      <c r="V5393" s="1084"/>
      <c r="W5393" s="1084"/>
      <c r="X5393" s="1084"/>
      <c r="Y5393" s="1084"/>
      <c r="Z5393" s="1084"/>
      <c r="AA5393" s="1084"/>
      <c r="AB5393" s="1084"/>
      <c r="AC5393" s="1507">
        <f t="shared" si="1920"/>
        <v>1500</v>
      </c>
      <c r="AD5393" s="1508">
        <f t="shared" si="1921"/>
        <v>6170.94</v>
      </c>
      <c r="AE5393" s="14">
        <f>(J5393-"01.04.2023")/30</f>
        <v>25.333333333333332</v>
      </c>
      <c r="AF5393" s="14">
        <f t="shared" si="1922"/>
        <v>0</v>
      </c>
      <c r="AG5393" s="14" t="e">
        <f t="shared" si="1923"/>
        <v>#DIV/0!</v>
      </c>
      <c r="AH5393" s="14" t="e">
        <f>AG5393-AE5393</f>
        <v>#DIV/0!</v>
      </c>
      <c r="AI5393" s="14">
        <f>AC5393-(AE5393*AF5393)</f>
        <v>1500</v>
      </c>
      <c r="AJ5393" s="2504"/>
    </row>
    <row r="5394" spans="1:36" s="3" customFormat="1" ht="15.75">
      <c r="A5394" s="1433"/>
      <c r="B5394" s="2503" t="s">
        <v>4300</v>
      </c>
      <c r="C5394" s="1084" t="s">
        <v>177</v>
      </c>
      <c r="D5394" s="1720">
        <v>1.24</v>
      </c>
      <c r="E5394" s="1084">
        <v>300</v>
      </c>
      <c r="F5394" s="1084">
        <f t="shared" si="1924"/>
        <v>372</v>
      </c>
      <c r="G5394" s="1084"/>
      <c r="H5394" s="1084">
        <f t="shared" si="1919"/>
        <v>0</v>
      </c>
      <c r="I5394" s="1724"/>
      <c r="J5394" s="1084" t="s">
        <v>334</v>
      </c>
      <c r="K5394" s="1084"/>
      <c r="L5394" s="1084"/>
      <c r="M5394" s="1084"/>
      <c r="N5394" s="1084">
        <v>0</v>
      </c>
      <c r="O5394" s="1084">
        <v>0</v>
      </c>
      <c r="P5394" s="1084">
        <v>0</v>
      </c>
      <c r="Q5394" s="1084"/>
      <c r="R5394" s="1084"/>
      <c r="S5394" s="1084"/>
      <c r="T5394" s="1084"/>
      <c r="U5394" s="1084"/>
      <c r="V5394" s="1084"/>
      <c r="W5394" s="1084"/>
      <c r="X5394" s="1084"/>
      <c r="Y5394" s="1084"/>
      <c r="Z5394" s="1084"/>
      <c r="AA5394" s="1084"/>
      <c r="AB5394" s="1084"/>
      <c r="AC5394" s="1507">
        <f t="shared" si="1920"/>
        <v>300</v>
      </c>
      <c r="AD5394" s="1508">
        <f t="shared" si="1921"/>
        <v>372</v>
      </c>
      <c r="AE5394" s="1429" t="s">
        <v>334</v>
      </c>
      <c r="AF5394" s="14">
        <f t="shared" si="1922"/>
        <v>0</v>
      </c>
      <c r="AG5394" s="14" t="e">
        <f t="shared" si="1923"/>
        <v>#DIV/0!</v>
      </c>
      <c r="AH5394" s="1429" t="s">
        <v>334</v>
      </c>
      <c r="AI5394" s="1429" t="s">
        <v>334</v>
      </c>
      <c r="AJ5394" s="2504"/>
    </row>
    <row r="5395" spans="1:36" s="3" customFormat="1" ht="15.75">
      <c r="A5395" s="1433"/>
      <c r="B5395" s="2503" t="s">
        <v>3723</v>
      </c>
      <c r="C5395" s="1084" t="s">
        <v>66</v>
      </c>
      <c r="D5395" s="1720">
        <v>17.04</v>
      </c>
      <c r="E5395" s="1084">
        <v>9</v>
      </c>
      <c r="F5395" s="1084">
        <f t="shared" si="1924"/>
        <v>153.35999999999999</v>
      </c>
      <c r="G5395" s="1084"/>
      <c r="H5395" s="1084">
        <f t="shared" si="1919"/>
        <v>0</v>
      </c>
      <c r="I5395" s="1724"/>
      <c r="J5395" s="1084" t="s">
        <v>334</v>
      </c>
      <c r="K5395" s="1084"/>
      <c r="L5395" s="1084"/>
      <c r="M5395" s="1084"/>
      <c r="N5395" s="1084">
        <v>0</v>
      </c>
      <c r="O5395" s="1084">
        <v>1</v>
      </c>
      <c r="P5395" s="1084">
        <v>1</v>
      </c>
      <c r="Q5395" s="1084"/>
      <c r="R5395" s="1084"/>
      <c r="S5395" s="1084"/>
      <c r="T5395" s="1084"/>
      <c r="U5395" s="1084"/>
      <c r="V5395" s="1084"/>
      <c r="W5395" s="1084"/>
      <c r="X5395" s="1084"/>
      <c r="Y5395" s="1084"/>
      <c r="Z5395" s="1084"/>
      <c r="AA5395" s="1084"/>
      <c r="AB5395" s="1084"/>
      <c r="AC5395" s="1507">
        <f t="shared" si="1920"/>
        <v>7</v>
      </c>
      <c r="AD5395" s="1508">
        <f t="shared" si="1921"/>
        <v>119.28</v>
      </c>
      <c r="AE5395" s="1429" t="s">
        <v>334</v>
      </c>
      <c r="AF5395" s="14">
        <f t="shared" si="1922"/>
        <v>0.66666666666666663</v>
      </c>
      <c r="AG5395" s="14">
        <f t="shared" si="1923"/>
        <v>10.5</v>
      </c>
      <c r="AH5395" s="1429" t="s">
        <v>334</v>
      </c>
      <c r="AI5395" s="1429" t="s">
        <v>334</v>
      </c>
      <c r="AJ5395" s="2504"/>
    </row>
    <row r="5396" spans="1:36" s="3" customFormat="1" ht="15.75">
      <c r="A5396" s="1433"/>
      <c r="B5396" s="2503" t="s">
        <v>3166</v>
      </c>
      <c r="C5396" s="1084" t="s">
        <v>66</v>
      </c>
      <c r="D5396" s="1720">
        <v>1</v>
      </c>
      <c r="E5396" s="1084">
        <v>1300</v>
      </c>
      <c r="F5396" s="1084">
        <f t="shared" si="1924"/>
        <v>1300</v>
      </c>
      <c r="G5396" s="1084"/>
      <c r="H5396" s="1084">
        <f t="shared" si="1919"/>
        <v>0</v>
      </c>
      <c r="I5396" s="1724"/>
      <c r="J5396" s="1084" t="s">
        <v>334</v>
      </c>
      <c r="K5396" s="1084"/>
      <c r="L5396" s="1084"/>
      <c r="M5396" s="1084"/>
      <c r="N5396" s="1084">
        <v>100</v>
      </c>
      <c r="O5396" s="1084">
        <v>0</v>
      </c>
      <c r="P5396" s="1084">
        <v>0</v>
      </c>
      <c r="Q5396" s="1084"/>
      <c r="R5396" s="1084"/>
      <c r="S5396" s="1084"/>
      <c r="T5396" s="1084"/>
      <c r="U5396" s="1084"/>
      <c r="V5396" s="1084"/>
      <c r="W5396" s="1084"/>
      <c r="X5396" s="1084"/>
      <c r="Y5396" s="1084"/>
      <c r="Z5396" s="1084"/>
      <c r="AA5396" s="1084"/>
      <c r="AB5396" s="1084"/>
      <c r="AC5396" s="1507">
        <f t="shared" si="1920"/>
        <v>1200</v>
      </c>
      <c r="AD5396" s="1508">
        <f t="shared" si="1921"/>
        <v>1200</v>
      </c>
      <c r="AE5396" s="1429" t="s">
        <v>334</v>
      </c>
      <c r="AF5396" s="14">
        <f t="shared" si="1922"/>
        <v>33.333333333333336</v>
      </c>
      <c r="AG5396" s="14">
        <f t="shared" si="1923"/>
        <v>36</v>
      </c>
      <c r="AH5396" s="1429" t="s">
        <v>334</v>
      </c>
      <c r="AI5396" s="1429" t="s">
        <v>334</v>
      </c>
      <c r="AJ5396" s="2504"/>
    </row>
    <row r="5397" spans="1:36" s="3" customFormat="1" ht="15.75">
      <c r="A5397" s="1433"/>
      <c r="B5397" s="2503" t="s">
        <v>4301</v>
      </c>
      <c r="C5397" s="1084" t="s">
        <v>234</v>
      </c>
      <c r="D5397" s="1720">
        <v>30.07</v>
      </c>
      <c r="E5397" s="1084">
        <v>200</v>
      </c>
      <c r="F5397" s="1084">
        <f t="shared" si="1924"/>
        <v>6014</v>
      </c>
      <c r="G5397" s="1084"/>
      <c r="H5397" s="1084">
        <f t="shared" si="1919"/>
        <v>0</v>
      </c>
      <c r="I5397" s="1724"/>
      <c r="J5397" s="1084" t="s">
        <v>334</v>
      </c>
      <c r="K5397" s="1084"/>
      <c r="L5397" s="1084"/>
      <c r="M5397" s="1084"/>
      <c r="N5397" s="1084">
        <v>60</v>
      </c>
      <c r="O5397" s="1084">
        <v>0</v>
      </c>
      <c r="P5397" s="1084">
        <v>20</v>
      </c>
      <c r="Q5397" s="1084"/>
      <c r="R5397" s="1084"/>
      <c r="S5397" s="1084"/>
      <c r="T5397" s="1084"/>
      <c r="U5397" s="1084"/>
      <c r="V5397" s="1084"/>
      <c r="W5397" s="1084"/>
      <c r="X5397" s="1084"/>
      <c r="Y5397" s="1084"/>
      <c r="Z5397" s="1084"/>
      <c r="AA5397" s="1084"/>
      <c r="AB5397" s="1084"/>
      <c r="AC5397" s="1507">
        <f t="shared" si="1920"/>
        <v>120</v>
      </c>
      <c r="AD5397" s="1508">
        <f t="shared" si="1921"/>
        <v>3608.4</v>
      </c>
      <c r="AE5397" s="1429" t="s">
        <v>334</v>
      </c>
      <c r="AF5397" s="14">
        <f t="shared" si="1922"/>
        <v>26.666666666666668</v>
      </c>
      <c r="AG5397" s="14">
        <f t="shared" si="1923"/>
        <v>4.5</v>
      </c>
      <c r="AH5397" s="1429" t="s">
        <v>334</v>
      </c>
      <c r="AI5397" s="1429" t="s">
        <v>334</v>
      </c>
      <c r="AJ5397" s="2504"/>
    </row>
    <row r="5398" spans="1:36" s="3" customFormat="1" ht="15.75">
      <c r="A5398" s="1433"/>
      <c r="B5398" s="2503" t="s">
        <v>5889</v>
      </c>
      <c r="C5398" s="1084" t="s">
        <v>177</v>
      </c>
      <c r="D5398" s="1720">
        <v>0</v>
      </c>
      <c r="E5398" s="1084">
        <v>150</v>
      </c>
      <c r="F5398" s="1084">
        <f t="shared" si="1924"/>
        <v>0</v>
      </c>
      <c r="G5398" s="1084"/>
      <c r="H5398" s="1084">
        <f t="shared" si="1919"/>
        <v>0</v>
      </c>
      <c r="I5398" s="1724"/>
      <c r="J5398" s="1084" t="s">
        <v>334</v>
      </c>
      <c r="K5398" s="1084"/>
      <c r="L5398" s="1084"/>
      <c r="M5398" s="1084"/>
      <c r="N5398" s="1084">
        <v>20</v>
      </c>
      <c r="O5398" s="1084">
        <v>13</v>
      </c>
      <c r="P5398" s="1084">
        <v>11</v>
      </c>
      <c r="Q5398" s="1084"/>
      <c r="R5398" s="1084"/>
      <c r="S5398" s="1084"/>
      <c r="T5398" s="1084"/>
      <c r="U5398" s="1084"/>
      <c r="V5398" s="1084"/>
      <c r="W5398" s="1084"/>
      <c r="X5398" s="1084"/>
      <c r="Y5398" s="1084"/>
      <c r="Z5398" s="1084"/>
      <c r="AA5398" s="1084"/>
      <c r="AB5398" s="1084"/>
      <c r="AC5398" s="1507">
        <f t="shared" si="1920"/>
        <v>106</v>
      </c>
      <c r="AD5398" s="1508">
        <f t="shared" si="1921"/>
        <v>0</v>
      </c>
      <c r="AE5398" s="1429" t="s">
        <v>334</v>
      </c>
      <c r="AF5398" s="14">
        <f t="shared" si="1922"/>
        <v>14.666666666666666</v>
      </c>
      <c r="AG5398" s="14">
        <f t="shared" si="1923"/>
        <v>7.2272727272727275</v>
      </c>
      <c r="AH5398" s="1429" t="s">
        <v>334</v>
      </c>
      <c r="AI5398" s="1429" t="s">
        <v>334</v>
      </c>
      <c r="AJ5398" s="2504"/>
    </row>
    <row r="5399" spans="1:36" s="3" customFormat="1" ht="15.75">
      <c r="A5399" s="1433"/>
      <c r="B5399" s="2503" t="s">
        <v>7828</v>
      </c>
      <c r="C5399" s="1084" t="s">
        <v>66</v>
      </c>
      <c r="D5399" s="1720">
        <v>1</v>
      </c>
      <c r="E5399" s="1084">
        <v>500</v>
      </c>
      <c r="F5399" s="1084">
        <f t="shared" si="1924"/>
        <v>500</v>
      </c>
      <c r="G5399" s="1084"/>
      <c r="H5399" s="1084">
        <f t="shared" si="1919"/>
        <v>0</v>
      </c>
      <c r="I5399" s="1724"/>
      <c r="J5399" s="1084" t="s">
        <v>334</v>
      </c>
      <c r="K5399" s="1084"/>
      <c r="L5399" s="1084"/>
      <c r="M5399" s="1084"/>
      <c r="N5399" s="1084">
        <v>400</v>
      </c>
      <c r="O5399" s="1084">
        <v>0</v>
      </c>
      <c r="P5399" s="1084">
        <v>0</v>
      </c>
      <c r="Q5399" s="1084"/>
      <c r="R5399" s="1084"/>
      <c r="S5399" s="1084"/>
      <c r="T5399" s="1084"/>
      <c r="U5399" s="1084"/>
      <c r="V5399" s="1084"/>
      <c r="W5399" s="1084"/>
      <c r="X5399" s="1084"/>
      <c r="Y5399" s="1084"/>
      <c r="Z5399" s="1084"/>
      <c r="AA5399" s="1084"/>
      <c r="AB5399" s="1084"/>
      <c r="AC5399" s="1507">
        <f t="shared" si="1920"/>
        <v>100</v>
      </c>
      <c r="AD5399" s="1508">
        <f t="shared" si="1921"/>
        <v>100</v>
      </c>
      <c r="AE5399" s="1429" t="s">
        <v>334</v>
      </c>
      <c r="AF5399" s="14">
        <f t="shared" si="1922"/>
        <v>133.33333333333334</v>
      </c>
      <c r="AG5399" s="14">
        <f t="shared" si="1923"/>
        <v>0.75</v>
      </c>
      <c r="AH5399" s="1429" t="s">
        <v>334</v>
      </c>
      <c r="AI5399" s="1429" t="s">
        <v>334</v>
      </c>
      <c r="AJ5399" s="2504"/>
    </row>
    <row r="5400" spans="1:36" s="3" customFormat="1" ht="15.75">
      <c r="A5400" s="1433"/>
      <c r="B5400" s="2503" t="s">
        <v>3167</v>
      </c>
      <c r="C5400" s="1084" t="s">
        <v>66</v>
      </c>
      <c r="D5400" s="1720">
        <v>1</v>
      </c>
      <c r="E5400" s="1084">
        <v>1</v>
      </c>
      <c r="F5400" s="1084">
        <f t="shared" si="1924"/>
        <v>1</v>
      </c>
      <c r="G5400" s="1084"/>
      <c r="H5400" s="1084">
        <f t="shared" si="1919"/>
        <v>0</v>
      </c>
      <c r="I5400" s="1724"/>
      <c r="J5400" s="1084" t="s">
        <v>334</v>
      </c>
      <c r="K5400" s="1084"/>
      <c r="L5400" s="1084"/>
      <c r="M5400" s="1084"/>
      <c r="N5400" s="1084">
        <v>0</v>
      </c>
      <c r="O5400" s="1084">
        <v>0</v>
      </c>
      <c r="P5400" s="1084">
        <v>0</v>
      </c>
      <c r="Q5400" s="1084"/>
      <c r="R5400" s="1084"/>
      <c r="S5400" s="1084"/>
      <c r="T5400" s="1084"/>
      <c r="U5400" s="1084"/>
      <c r="V5400" s="1084"/>
      <c r="W5400" s="1084"/>
      <c r="X5400" s="1084"/>
      <c r="Y5400" s="1084"/>
      <c r="Z5400" s="1084"/>
      <c r="AA5400" s="1084"/>
      <c r="AB5400" s="1084"/>
      <c r="AC5400" s="1507">
        <f t="shared" si="1920"/>
        <v>1</v>
      </c>
      <c r="AD5400" s="1508">
        <f t="shared" si="1921"/>
        <v>1</v>
      </c>
      <c r="AE5400" s="1429" t="s">
        <v>334</v>
      </c>
      <c r="AF5400" s="14">
        <f t="shared" si="1922"/>
        <v>0</v>
      </c>
      <c r="AG5400" s="14" t="e">
        <f t="shared" si="1923"/>
        <v>#DIV/0!</v>
      </c>
      <c r="AH5400" s="1429" t="s">
        <v>334</v>
      </c>
      <c r="AI5400" s="1429" t="s">
        <v>334</v>
      </c>
      <c r="AJ5400" s="2504"/>
    </row>
    <row r="5401" spans="1:36" s="3" customFormat="1" ht="15.75">
      <c r="A5401" s="1433"/>
      <c r="B5401" s="2509" t="s">
        <v>9755</v>
      </c>
      <c r="C5401" s="1084" t="s">
        <v>224</v>
      </c>
      <c r="D5401" s="1720">
        <v>0</v>
      </c>
      <c r="E5401" s="1084">
        <v>0</v>
      </c>
      <c r="F5401" s="1084">
        <f t="shared" si="1924"/>
        <v>0</v>
      </c>
      <c r="G5401" s="1084">
        <v>20</v>
      </c>
      <c r="H5401" s="1084">
        <f t="shared" si="1919"/>
        <v>0</v>
      </c>
      <c r="I5401" s="1724">
        <v>45002</v>
      </c>
      <c r="J5401" s="1084" t="s">
        <v>334</v>
      </c>
      <c r="K5401" s="1084"/>
      <c r="L5401" s="1084"/>
      <c r="M5401" s="1084"/>
      <c r="N5401" s="1084">
        <v>0</v>
      </c>
      <c r="O5401" s="1084">
        <v>0</v>
      </c>
      <c r="P5401" s="1084">
        <v>0</v>
      </c>
      <c r="Q5401" s="1084"/>
      <c r="R5401" s="1084"/>
      <c r="S5401" s="1084"/>
      <c r="T5401" s="1084"/>
      <c r="U5401" s="1084"/>
      <c r="V5401" s="1084"/>
      <c r="W5401" s="1084"/>
      <c r="X5401" s="1084"/>
      <c r="Y5401" s="1084"/>
      <c r="Z5401" s="1084"/>
      <c r="AA5401" s="1084"/>
      <c r="AB5401" s="1084"/>
      <c r="AC5401" s="1507">
        <f t="shared" si="1920"/>
        <v>20</v>
      </c>
      <c r="AD5401" s="1508">
        <f t="shared" si="1921"/>
        <v>0</v>
      </c>
      <c r="AE5401" s="1429" t="s">
        <v>334</v>
      </c>
      <c r="AF5401" s="14">
        <f t="shared" si="1922"/>
        <v>0</v>
      </c>
      <c r="AG5401" s="14" t="e">
        <f t="shared" si="1923"/>
        <v>#DIV/0!</v>
      </c>
      <c r="AH5401" s="1429" t="s">
        <v>334</v>
      </c>
      <c r="AI5401" s="1429" t="s">
        <v>334</v>
      </c>
      <c r="AJ5401" s="2504"/>
    </row>
    <row r="5402" spans="1:36" s="3" customFormat="1" ht="15.75">
      <c r="A5402" s="1433"/>
      <c r="B5402" s="2503" t="s">
        <v>7829</v>
      </c>
      <c r="C5402" s="1084" t="s">
        <v>262</v>
      </c>
      <c r="D5402" s="1720">
        <v>29.1</v>
      </c>
      <c r="E5402" s="1084">
        <v>1080</v>
      </c>
      <c r="F5402" s="1084">
        <f t="shared" si="1924"/>
        <v>31428</v>
      </c>
      <c r="G5402" s="1084"/>
      <c r="H5402" s="1084">
        <f t="shared" si="1919"/>
        <v>0</v>
      </c>
      <c r="I5402" s="1724"/>
      <c r="J5402" s="1084" t="s">
        <v>334</v>
      </c>
      <c r="K5402" s="1084"/>
      <c r="L5402" s="1084"/>
      <c r="M5402" s="1084"/>
      <c r="N5402" s="1084">
        <v>306</v>
      </c>
      <c r="O5402" s="1084">
        <v>144</v>
      </c>
      <c r="P5402" s="1084">
        <v>90</v>
      </c>
      <c r="Q5402" s="1084"/>
      <c r="R5402" s="1084"/>
      <c r="S5402" s="1084"/>
      <c r="T5402" s="1084"/>
      <c r="U5402" s="1084"/>
      <c r="V5402" s="1084"/>
      <c r="W5402" s="1084"/>
      <c r="X5402" s="1084"/>
      <c r="Y5402" s="1084"/>
      <c r="Z5402" s="1084"/>
      <c r="AA5402" s="1084"/>
      <c r="AB5402" s="1084"/>
      <c r="AC5402" s="1507">
        <f t="shared" si="1920"/>
        <v>540</v>
      </c>
      <c r="AD5402" s="1508">
        <f t="shared" si="1921"/>
        <v>15714</v>
      </c>
      <c r="AE5402" s="1429" t="s">
        <v>334</v>
      </c>
      <c r="AF5402" s="14">
        <f t="shared" si="1922"/>
        <v>180</v>
      </c>
      <c r="AG5402" s="14">
        <f t="shared" si="1923"/>
        <v>3</v>
      </c>
      <c r="AH5402" s="1429" t="s">
        <v>334</v>
      </c>
      <c r="AI5402" s="1429" t="s">
        <v>334</v>
      </c>
      <c r="AJ5402" s="2504"/>
    </row>
    <row r="5403" spans="1:36" s="3" customFormat="1" ht="31.5">
      <c r="A5403" s="1433"/>
      <c r="B5403" s="2503" t="s">
        <v>10280</v>
      </c>
      <c r="C5403" s="1084" t="s">
        <v>66</v>
      </c>
      <c r="D5403" s="1720">
        <v>0</v>
      </c>
      <c r="E5403" s="1084">
        <v>0</v>
      </c>
      <c r="F5403" s="1084">
        <f t="shared" si="1924"/>
        <v>0</v>
      </c>
      <c r="G5403" s="1084">
        <v>96</v>
      </c>
      <c r="H5403" s="1084">
        <f t="shared" si="1919"/>
        <v>0</v>
      </c>
      <c r="I5403" s="1724">
        <v>45002</v>
      </c>
      <c r="J5403" s="1084" t="s">
        <v>334</v>
      </c>
      <c r="K5403" s="1084"/>
      <c r="L5403" s="1084"/>
      <c r="M5403" s="1084"/>
      <c r="N5403" s="1084">
        <v>0</v>
      </c>
      <c r="O5403" s="1084">
        <v>0</v>
      </c>
      <c r="P5403" s="1084">
        <v>0</v>
      </c>
      <c r="Q5403" s="1084"/>
      <c r="R5403" s="1084"/>
      <c r="S5403" s="1084"/>
      <c r="T5403" s="1084"/>
      <c r="U5403" s="1084"/>
      <c r="V5403" s="1084"/>
      <c r="W5403" s="1084"/>
      <c r="X5403" s="1084"/>
      <c r="Y5403" s="1084"/>
      <c r="Z5403" s="1084"/>
      <c r="AA5403" s="1084"/>
      <c r="AB5403" s="1084"/>
      <c r="AC5403" s="1507">
        <f t="shared" si="1920"/>
        <v>96</v>
      </c>
      <c r="AD5403" s="1508">
        <f t="shared" si="1921"/>
        <v>0</v>
      </c>
      <c r="AE5403" s="1429" t="s">
        <v>334</v>
      </c>
      <c r="AF5403" s="14">
        <f t="shared" si="1922"/>
        <v>0</v>
      </c>
      <c r="AG5403" s="14" t="e">
        <f t="shared" si="1923"/>
        <v>#DIV/0!</v>
      </c>
      <c r="AH5403" s="1429" t="s">
        <v>334</v>
      </c>
      <c r="AI5403" s="1429" t="s">
        <v>334</v>
      </c>
      <c r="AJ5403" s="2504"/>
    </row>
    <row r="5404" spans="1:36" s="3" customFormat="1" ht="15.75">
      <c r="A5404" s="1433"/>
      <c r="B5404" s="2503" t="s">
        <v>4302</v>
      </c>
      <c r="C5404" s="1084" t="s">
        <v>234</v>
      </c>
      <c r="D5404" s="1720">
        <v>1</v>
      </c>
      <c r="E5404" s="1084">
        <v>713</v>
      </c>
      <c r="F5404" s="1084">
        <f t="shared" si="1924"/>
        <v>713</v>
      </c>
      <c r="G5404" s="1084"/>
      <c r="H5404" s="1084">
        <f t="shared" si="1919"/>
        <v>0</v>
      </c>
      <c r="I5404" s="1724"/>
      <c r="J5404" s="1084" t="s">
        <v>334</v>
      </c>
      <c r="K5404" s="1084"/>
      <c r="L5404" s="1084"/>
      <c r="M5404" s="1084"/>
      <c r="N5404" s="1084">
        <v>0</v>
      </c>
      <c r="O5404" s="1084">
        <v>0</v>
      </c>
      <c r="P5404" s="1084">
        <v>0</v>
      </c>
      <c r="Q5404" s="1084"/>
      <c r="R5404" s="1084"/>
      <c r="S5404" s="1084"/>
      <c r="T5404" s="1084"/>
      <c r="U5404" s="1084"/>
      <c r="V5404" s="1084"/>
      <c r="W5404" s="1084"/>
      <c r="X5404" s="1084"/>
      <c r="Y5404" s="1084"/>
      <c r="Z5404" s="1084"/>
      <c r="AA5404" s="1084"/>
      <c r="AB5404" s="1084"/>
      <c r="AC5404" s="1507">
        <f t="shared" si="1920"/>
        <v>713</v>
      </c>
      <c r="AD5404" s="1508">
        <f t="shared" si="1921"/>
        <v>713</v>
      </c>
      <c r="AE5404" s="1429" t="s">
        <v>334</v>
      </c>
      <c r="AF5404" s="14">
        <f t="shared" si="1922"/>
        <v>0</v>
      </c>
      <c r="AG5404" s="14" t="e">
        <f t="shared" si="1923"/>
        <v>#DIV/0!</v>
      </c>
      <c r="AH5404" s="1429" t="s">
        <v>334</v>
      </c>
      <c r="AI5404" s="1429" t="s">
        <v>334</v>
      </c>
      <c r="AJ5404" s="2504"/>
    </row>
    <row r="5405" spans="1:36" s="3" customFormat="1" ht="15.75">
      <c r="A5405" s="1433"/>
      <c r="B5405" s="2503" t="s">
        <v>3724</v>
      </c>
      <c r="C5405" s="1084" t="s">
        <v>66</v>
      </c>
      <c r="D5405" s="1720">
        <v>1</v>
      </c>
      <c r="E5405" s="1084">
        <v>15</v>
      </c>
      <c r="F5405" s="1084">
        <f t="shared" si="1924"/>
        <v>15</v>
      </c>
      <c r="G5405" s="1084"/>
      <c r="H5405" s="1084">
        <f t="shared" si="1919"/>
        <v>0</v>
      </c>
      <c r="I5405" s="1724"/>
      <c r="J5405" s="1084" t="s">
        <v>334</v>
      </c>
      <c r="K5405" s="1084"/>
      <c r="L5405" s="1084"/>
      <c r="M5405" s="1084"/>
      <c r="N5405" s="1084">
        <v>0</v>
      </c>
      <c r="O5405" s="1084">
        <v>0</v>
      </c>
      <c r="P5405" s="1084">
        <v>0</v>
      </c>
      <c r="Q5405" s="1084"/>
      <c r="R5405" s="1084"/>
      <c r="S5405" s="1084"/>
      <c r="T5405" s="1084"/>
      <c r="U5405" s="1084"/>
      <c r="V5405" s="1084"/>
      <c r="W5405" s="1084"/>
      <c r="X5405" s="1084"/>
      <c r="Y5405" s="1084"/>
      <c r="Z5405" s="1084"/>
      <c r="AA5405" s="1084"/>
      <c r="AB5405" s="1084"/>
      <c r="AC5405" s="1507">
        <f t="shared" si="1920"/>
        <v>15</v>
      </c>
      <c r="AD5405" s="1508">
        <f t="shared" si="1921"/>
        <v>15</v>
      </c>
      <c r="AE5405" s="1429" t="s">
        <v>334</v>
      </c>
      <c r="AF5405" s="14">
        <f t="shared" si="1922"/>
        <v>0</v>
      </c>
      <c r="AG5405" s="14" t="e">
        <f t="shared" si="1923"/>
        <v>#DIV/0!</v>
      </c>
      <c r="AH5405" s="1429" t="s">
        <v>334</v>
      </c>
      <c r="AI5405" s="1429" t="s">
        <v>334</v>
      </c>
      <c r="AJ5405" s="2504"/>
    </row>
    <row r="5406" spans="1:36" s="3" customFormat="1" ht="15.75">
      <c r="A5406" s="1433"/>
      <c r="B5406" s="2503" t="s">
        <v>3688</v>
      </c>
      <c r="C5406" s="1084" t="s">
        <v>66</v>
      </c>
      <c r="D5406" s="1720">
        <v>1</v>
      </c>
      <c r="E5406" s="1084">
        <v>2</v>
      </c>
      <c r="F5406" s="1084">
        <f t="shared" si="1924"/>
        <v>2</v>
      </c>
      <c r="G5406" s="1084"/>
      <c r="H5406" s="1084">
        <f t="shared" si="1919"/>
        <v>0</v>
      </c>
      <c r="I5406" s="1724"/>
      <c r="J5406" s="1084" t="s">
        <v>334</v>
      </c>
      <c r="K5406" s="1084"/>
      <c r="L5406" s="1084"/>
      <c r="M5406" s="1084"/>
      <c r="N5406" s="1084">
        <v>0</v>
      </c>
      <c r="O5406" s="1084">
        <v>0</v>
      </c>
      <c r="P5406" s="1084">
        <v>0</v>
      </c>
      <c r="Q5406" s="1084"/>
      <c r="R5406" s="1084"/>
      <c r="S5406" s="1084"/>
      <c r="T5406" s="1084"/>
      <c r="U5406" s="1084"/>
      <c r="V5406" s="1084"/>
      <c r="W5406" s="1084"/>
      <c r="X5406" s="1084"/>
      <c r="Y5406" s="1084"/>
      <c r="Z5406" s="1084"/>
      <c r="AA5406" s="1084"/>
      <c r="AB5406" s="1084"/>
      <c r="AC5406" s="1507">
        <f t="shared" si="1920"/>
        <v>2</v>
      </c>
      <c r="AD5406" s="1508">
        <f t="shared" si="1921"/>
        <v>2</v>
      </c>
      <c r="AE5406" s="1429" t="s">
        <v>334</v>
      </c>
      <c r="AF5406" s="14">
        <f t="shared" si="1922"/>
        <v>0</v>
      </c>
      <c r="AG5406" s="14" t="e">
        <f t="shared" si="1923"/>
        <v>#DIV/0!</v>
      </c>
      <c r="AH5406" s="1429" t="s">
        <v>334</v>
      </c>
      <c r="AI5406" s="1429" t="s">
        <v>334</v>
      </c>
      <c r="AJ5406" s="2504"/>
    </row>
    <row r="5407" spans="1:36" s="3" customFormat="1" ht="15.75">
      <c r="A5407" s="1433"/>
      <c r="B5407" s="2503" t="s">
        <v>3604</v>
      </c>
      <c r="C5407" s="1084" t="s">
        <v>177</v>
      </c>
      <c r="D5407" s="1720">
        <v>1</v>
      </c>
      <c r="E5407" s="1084">
        <v>650</v>
      </c>
      <c r="F5407" s="1084">
        <f t="shared" si="1924"/>
        <v>650</v>
      </c>
      <c r="G5407" s="1084"/>
      <c r="H5407" s="1084">
        <f t="shared" si="1919"/>
        <v>0</v>
      </c>
      <c r="I5407" s="1724"/>
      <c r="J5407" s="1084" t="s">
        <v>334</v>
      </c>
      <c r="K5407" s="1084"/>
      <c r="L5407" s="1084"/>
      <c r="M5407" s="1084"/>
      <c r="N5407" s="1084">
        <v>0</v>
      </c>
      <c r="O5407" s="1084">
        <v>0</v>
      </c>
      <c r="P5407" s="1084">
        <v>0</v>
      </c>
      <c r="Q5407" s="1084"/>
      <c r="R5407" s="1084"/>
      <c r="S5407" s="1084"/>
      <c r="T5407" s="1084"/>
      <c r="U5407" s="1084"/>
      <c r="V5407" s="1084"/>
      <c r="W5407" s="1084"/>
      <c r="X5407" s="1084"/>
      <c r="Y5407" s="1084"/>
      <c r="Z5407" s="1084"/>
      <c r="AA5407" s="1084"/>
      <c r="AB5407" s="1084"/>
      <c r="AC5407" s="1507">
        <f t="shared" si="1920"/>
        <v>650</v>
      </c>
      <c r="AD5407" s="1508">
        <f t="shared" si="1921"/>
        <v>650</v>
      </c>
      <c r="AE5407" s="1429" t="s">
        <v>334</v>
      </c>
      <c r="AF5407" s="14">
        <f t="shared" si="1922"/>
        <v>0</v>
      </c>
      <c r="AG5407" s="14" t="e">
        <f t="shared" si="1923"/>
        <v>#DIV/0!</v>
      </c>
      <c r="AH5407" s="1429" t="s">
        <v>334</v>
      </c>
      <c r="AI5407" s="1429" t="s">
        <v>334</v>
      </c>
      <c r="AJ5407" s="2504"/>
    </row>
    <row r="5408" spans="1:36" s="3" customFormat="1" ht="15.75">
      <c r="A5408" s="1433"/>
      <c r="B5408" s="2503" t="s">
        <v>4303</v>
      </c>
      <c r="C5408" s="1084" t="s">
        <v>66</v>
      </c>
      <c r="D5408" s="1720">
        <v>1</v>
      </c>
      <c r="E5408" s="1084">
        <v>360</v>
      </c>
      <c r="F5408" s="1084">
        <f t="shared" si="1924"/>
        <v>360</v>
      </c>
      <c r="G5408" s="1084"/>
      <c r="H5408" s="1084">
        <f t="shared" si="1919"/>
        <v>0</v>
      </c>
      <c r="I5408" s="1724"/>
      <c r="J5408" s="1084" t="s">
        <v>334</v>
      </c>
      <c r="K5408" s="1084"/>
      <c r="L5408" s="1084"/>
      <c r="M5408" s="1084"/>
      <c r="N5408" s="1084">
        <v>0</v>
      </c>
      <c r="O5408" s="1084">
        <v>0</v>
      </c>
      <c r="P5408" s="1084">
        <v>175</v>
      </c>
      <c r="Q5408" s="1084"/>
      <c r="R5408" s="1084"/>
      <c r="S5408" s="1084"/>
      <c r="T5408" s="1084"/>
      <c r="U5408" s="1084"/>
      <c r="V5408" s="1084"/>
      <c r="W5408" s="1084"/>
      <c r="X5408" s="1084"/>
      <c r="Y5408" s="1084"/>
      <c r="Z5408" s="1084"/>
      <c r="AA5408" s="1084"/>
      <c r="AB5408" s="1084"/>
      <c r="AC5408" s="1507">
        <f t="shared" si="1920"/>
        <v>185</v>
      </c>
      <c r="AD5408" s="1508">
        <f t="shared" si="1921"/>
        <v>185</v>
      </c>
      <c r="AE5408" s="1429" t="s">
        <v>334</v>
      </c>
      <c r="AF5408" s="14">
        <f t="shared" si="1922"/>
        <v>58.333333333333336</v>
      </c>
      <c r="AG5408" s="14">
        <f t="shared" si="1923"/>
        <v>3.1714285714285713</v>
      </c>
      <c r="AH5408" s="1429" t="s">
        <v>334</v>
      </c>
      <c r="AI5408" s="1429" t="s">
        <v>334</v>
      </c>
      <c r="AJ5408" s="2504"/>
    </row>
    <row r="5409" spans="1:36" s="3" customFormat="1" ht="15.75">
      <c r="A5409" s="1433"/>
      <c r="B5409" s="2503" t="s">
        <v>4303</v>
      </c>
      <c r="C5409" s="1084" t="s">
        <v>66</v>
      </c>
      <c r="D5409" s="1720">
        <v>1</v>
      </c>
      <c r="E5409" s="1084">
        <v>2375</v>
      </c>
      <c r="F5409" s="1084">
        <f t="shared" si="1924"/>
        <v>2375</v>
      </c>
      <c r="G5409" s="1084"/>
      <c r="H5409" s="1084">
        <f t="shared" si="1919"/>
        <v>0</v>
      </c>
      <c r="I5409" s="1724"/>
      <c r="J5409" s="1084" t="s">
        <v>334</v>
      </c>
      <c r="K5409" s="1084"/>
      <c r="L5409" s="1084"/>
      <c r="M5409" s="1084"/>
      <c r="N5409" s="1084">
        <v>35</v>
      </c>
      <c r="O5409" s="1084">
        <v>0</v>
      </c>
      <c r="P5409" s="1084">
        <v>0</v>
      </c>
      <c r="Q5409" s="1084"/>
      <c r="R5409" s="1084"/>
      <c r="S5409" s="1084"/>
      <c r="T5409" s="1084"/>
      <c r="U5409" s="1084"/>
      <c r="V5409" s="1084"/>
      <c r="W5409" s="1084"/>
      <c r="X5409" s="1084"/>
      <c r="Y5409" s="1084"/>
      <c r="Z5409" s="1084"/>
      <c r="AA5409" s="1084"/>
      <c r="AB5409" s="1084"/>
      <c r="AC5409" s="1507">
        <f t="shared" si="1920"/>
        <v>2340</v>
      </c>
      <c r="AD5409" s="1508">
        <f t="shared" si="1921"/>
        <v>2340</v>
      </c>
      <c r="AE5409" s="1429" t="s">
        <v>334</v>
      </c>
      <c r="AF5409" s="14">
        <f t="shared" si="1922"/>
        <v>11.666666666666666</v>
      </c>
      <c r="AG5409" s="14">
        <f t="shared" si="1923"/>
        <v>200.57142857142858</v>
      </c>
      <c r="AH5409" s="1429" t="s">
        <v>334</v>
      </c>
      <c r="AI5409" s="1429" t="s">
        <v>334</v>
      </c>
      <c r="AJ5409" s="2504"/>
    </row>
    <row r="5410" spans="1:36" s="3" customFormat="1" ht="15.75">
      <c r="A5410" s="1433"/>
      <c r="B5410" s="2503" t="s">
        <v>3725</v>
      </c>
      <c r="C5410" s="1084" t="s">
        <v>66</v>
      </c>
      <c r="D5410" s="1720">
        <v>1</v>
      </c>
      <c r="E5410" s="1084">
        <v>700</v>
      </c>
      <c r="F5410" s="1084">
        <f t="shared" si="1924"/>
        <v>700</v>
      </c>
      <c r="G5410" s="1084"/>
      <c r="H5410" s="1084">
        <f t="shared" si="1919"/>
        <v>0</v>
      </c>
      <c r="I5410" s="1724"/>
      <c r="J5410" s="1084" t="s">
        <v>334</v>
      </c>
      <c r="K5410" s="1084"/>
      <c r="L5410" s="1084"/>
      <c r="M5410" s="1084"/>
      <c r="N5410" s="1084">
        <v>0</v>
      </c>
      <c r="O5410" s="1084">
        <v>0</v>
      </c>
      <c r="P5410" s="1084">
        <v>0</v>
      </c>
      <c r="Q5410" s="1084"/>
      <c r="R5410" s="1084"/>
      <c r="S5410" s="1084"/>
      <c r="T5410" s="1084"/>
      <c r="U5410" s="1084"/>
      <c r="V5410" s="1084"/>
      <c r="W5410" s="1084"/>
      <c r="X5410" s="1084"/>
      <c r="Y5410" s="1084"/>
      <c r="Z5410" s="1084"/>
      <c r="AA5410" s="1084"/>
      <c r="AB5410" s="1084"/>
      <c r="AC5410" s="1507">
        <f t="shared" si="1920"/>
        <v>700</v>
      </c>
      <c r="AD5410" s="1508">
        <f t="shared" si="1921"/>
        <v>700</v>
      </c>
      <c r="AE5410" s="1429" t="s">
        <v>334</v>
      </c>
      <c r="AF5410" s="14">
        <f t="shared" si="1922"/>
        <v>0</v>
      </c>
      <c r="AG5410" s="14" t="e">
        <f t="shared" si="1923"/>
        <v>#DIV/0!</v>
      </c>
      <c r="AH5410" s="1429" t="s">
        <v>334</v>
      </c>
      <c r="AI5410" s="1429" t="s">
        <v>334</v>
      </c>
      <c r="AJ5410" s="2504"/>
    </row>
    <row r="5411" spans="1:36" s="3" customFormat="1" ht="15.75">
      <c r="A5411" s="1433"/>
      <c r="B5411" s="2503" t="s">
        <v>5026</v>
      </c>
      <c r="C5411" s="1084" t="s">
        <v>66</v>
      </c>
      <c r="D5411" s="1720">
        <v>1</v>
      </c>
      <c r="E5411" s="1084">
        <v>500</v>
      </c>
      <c r="F5411" s="1084">
        <f t="shared" si="1924"/>
        <v>500</v>
      </c>
      <c r="G5411" s="1084"/>
      <c r="H5411" s="1084">
        <f t="shared" si="1919"/>
        <v>0</v>
      </c>
      <c r="I5411" s="1724"/>
      <c r="J5411" s="1084" t="s">
        <v>334</v>
      </c>
      <c r="K5411" s="1084"/>
      <c r="L5411" s="1084"/>
      <c r="M5411" s="1084"/>
      <c r="N5411" s="1084">
        <v>0</v>
      </c>
      <c r="O5411" s="1084">
        <v>0</v>
      </c>
      <c r="P5411" s="1084">
        <v>50</v>
      </c>
      <c r="Q5411" s="1084"/>
      <c r="R5411" s="1084"/>
      <c r="S5411" s="1084"/>
      <c r="T5411" s="1084"/>
      <c r="U5411" s="1084"/>
      <c r="V5411" s="1084"/>
      <c r="W5411" s="1084"/>
      <c r="X5411" s="1084"/>
      <c r="Y5411" s="1084"/>
      <c r="Z5411" s="1084"/>
      <c r="AA5411" s="1084"/>
      <c r="AB5411" s="1084"/>
      <c r="AC5411" s="1507">
        <f t="shared" si="1920"/>
        <v>450</v>
      </c>
      <c r="AD5411" s="1508">
        <f t="shared" si="1921"/>
        <v>450</v>
      </c>
      <c r="AE5411" s="1429" t="s">
        <v>334</v>
      </c>
      <c r="AF5411" s="14">
        <f t="shared" si="1922"/>
        <v>16.666666666666668</v>
      </c>
      <c r="AG5411" s="14">
        <f t="shared" si="1923"/>
        <v>26.999999999999996</v>
      </c>
      <c r="AH5411" s="1429" t="s">
        <v>334</v>
      </c>
      <c r="AI5411" s="1429" t="s">
        <v>334</v>
      </c>
      <c r="AJ5411" s="2504"/>
    </row>
    <row r="5412" spans="1:36" s="3" customFormat="1" ht="15.75">
      <c r="A5412" s="1433"/>
      <c r="B5412" s="2503" t="s">
        <v>4304</v>
      </c>
      <c r="C5412" s="1084" t="s">
        <v>177</v>
      </c>
      <c r="D5412" s="1720">
        <v>1</v>
      </c>
      <c r="E5412" s="1084">
        <v>2225</v>
      </c>
      <c r="F5412" s="1084">
        <f t="shared" si="1924"/>
        <v>2225</v>
      </c>
      <c r="G5412" s="1084"/>
      <c r="H5412" s="1084">
        <f t="shared" si="1919"/>
        <v>0</v>
      </c>
      <c r="I5412" s="1724"/>
      <c r="J5412" s="1084" t="s">
        <v>334</v>
      </c>
      <c r="K5412" s="1084"/>
      <c r="L5412" s="1084"/>
      <c r="M5412" s="1084"/>
      <c r="N5412" s="1084">
        <v>329</v>
      </c>
      <c r="O5412" s="1084">
        <v>100</v>
      </c>
      <c r="P5412" s="1084">
        <v>237</v>
      </c>
      <c r="Q5412" s="1084"/>
      <c r="R5412" s="1084"/>
      <c r="S5412" s="1084"/>
      <c r="T5412" s="1084"/>
      <c r="U5412" s="1084"/>
      <c r="V5412" s="1084"/>
      <c r="W5412" s="1084"/>
      <c r="X5412" s="1084"/>
      <c r="Y5412" s="1084"/>
      <c r="Z5412" s="1084"/>
      <c r="AA5412" s="1084"/>
      <c r="AB5412" s="1084"/>
      <c r="AC5412" s="1507">
        <f t="shared" si="1920"/>
        <v>1559</v>
      </c>
      <c r="AD5412" s="1508">
        <f t="shared" si="1921"/>
        <v>1559</v>
      </c>
      <c r="AE5412" s="1429" t="s">
        <v>334</v>
      </c>
      <c r="AF5412" s="14">
        <f t="shared" si="1922"/>
        <v>222</v>
      </c>
      <c r="AG5412" s="14">
        <f t="shared" si="1923"/>
        <v>7.0225225225225225</v>
      </c>
      <c r="AH5412" s="1429" t="s">
        <v>334</v>
      </c>
      <c r="AI5412" s="1429" t="s">
        <v>334</v>
      </c>
      <c r="AJ5412" s="2504"/>
    </row>
    <row r="5413" spans="1:36" s="3" customFormat="1" ht="15.75">
      <c r="A5413" s="1433"/>
      <c r="B5413" s="2503" t="s">
        <v>4305</v>
      </c>
      <c r="C5413" s="1084" t="s">
        <v>177</v>
      </c>
      <c r="D5413" s="1720">
        <v>1</v>
      </c>
      <c r="E5413" s="1084">
        <v>1046</v>
      </c>
      <c r="F5413" s="1084">
        <f t="shared" si="1924"/>
        <v>1046</v>
      </c>
      <c r="G5413" s="1084"/>
      <c r="H5413" s="1084">
        <f t="shared" ref="H5413:H5442" si="1925">D5413*G5413</f>
        <v>0</v>
      </c>
      <c r="I5413" s="1724"/>
      <c r="J5413" s="1084" t="s">
        <v>334</v>
      </c>
      <c r="K5413" s="1084"/>
      <c r="L5413" s="1084"/>
      <c r="M5413" s="1084"/>
      <c r="N5413" s="1084">
        <v>138</v>
      </c>
      <c r="O5413" s="1084">
        <v>84</v>
      </c>
      <c r="P5413" s="1084">
        <v>228</v>
      </c>
      <c r="Q5413" s="1084"/>
      <c r="R5413" s="1084"/>
      <c r="S5413" s="1084"/>
      <c r="T5413" s="1084"/>
      <c r="U5413" s="1084"/>
      <c r="V5413" s="1084"/>
      <c r="W5413" s="1084"/>
      <c r="X5413" s="1084"/>
      <c r="Y5413" s="1084"/>
      <c r="Z5413" s="1084"/>
      <c r="AA5413" s="1084"/>
      <c r="AB5413" s="1084"/>
      <c r="AC5413" s="1507">
        <f t="shared" ref="AC5413:AC5442" si="1926">E5413+G5413-N5413-O5413-AA5413-P5413-Q5413-R5413-S5413-T5413-U5413-V5413-W5413-X5413-Y5413</f>
        <v>596</v>
      </c>
      <c r="AD5413" s="1508">
        <f t="shared" ref="AD5413:AD5442" si="1927">D5413*AC5413</f>
        <v>596</v>
      </c>
      <c r="AE5413" s="1429" t="s">
        <v>334</v>
      </c>
      <c r="AF5413" s="14">
        <f t="shared" ref="AF5413:AF5442" si="1928">(N5413+O5413+P5413+Q5413+R5413+S5413+T5413+U5413+V5413+W5413+X5413+Y5413)/3</f>
        <v>150</v>
      </c>
      <c r="AG5413" s="14">
        <f t="shared" ref="AG5413:AG5442" si="1929">AC5413/AF5413</f>
        <v>3.9733333333333332</v>
      </c>
      <c r="AH5413" s="1429" t="s">
        <v>334</v>
      </c>
      <c r="AI5413" s="1429" t="s">
        <v>334</v>
      </c>
      <c r="AJ5413" s="2504"/>
    </row>
    <row r="5414" spans="1:36" s="3" customFormat="1" ht="15.75">
      <c r="A5414" s="1433"/>
      <c r="B5414" s="2503" t="s">
        <v>3726</v>
      </c>
      <c r="C5414" s="1084" t="s">
        <v>66</v>
      </c>
      <c r="D5414" s="1720">
        <v>1</v>
      </c>
      <c r="E5414" s="1084">
        <v>30</v>
      </c>
      <c r="F5414" s="1084">
        <f t="shared" si="1924"/>
        <v>30</v>
      </c>
      <c r="G5414" s="1084"/>
      <c r="H5414" s="1084">
        <f t="shared" si="1925"/>
        <v>0</v>
      </c>
      <c r="I5414" s="1724"/>
      <c r="J5414" s="1084" t="s">
        <v>334</v>
      </c>
      <c r="K5414" s="1084"/>
      <c r="L5414" s="1084"/>
      <c r="M5414" s="1084"/>
      <c r="N5414" s="1084">
        <v>0</v>
      </c>
      <c r="O5414" s="1084">
        <v>0</v>
      </c>
      <c r="P5414" s="1084">
        <v>18</v>
      </c>
      <c r="Q5414" s="1084"/>
      <c r="R5414" s="1084"/>
      <c r="S5414" s="1084"/>
      <c r="T5414" s="1084"/>
      <c r="U5414" s="1084"/>
      <c r="V5414" s="1084"/>
      <c r="W5414" s="1084"/>
      <c r="X5414" s="1084"/>
      <c r="Y5414" s="1084"/>
      <c r="Z5414" s="1084"/>
      <c r="AA5414" s="1084"/>
      <c r="AB5414" s="1084"/>
      <c r="AC5414" s="1507">
        <f t="shared" si="1926"/>
        <v>12</v>
      </c>
      <c r="AD5414" s="1508">
        <f t="shared" si="1927"/>
        <v>12</v>
      </c>
      <c r="AE5414" s="1429" t="s">
        <v>334</v>
      </c>
      <c r="AF5414" s="14">
        <f t="shared" si="1928"/>
        <v>6</v>
      </c>
      <c r="AG5414" s="14">
        <f t="shared" si="1929"/>
        <v>2</v>
      </c>
      <c r="AH5414" s="1429" t="s">
        <v>334</v>
      </c>
      <c r="AI5414" s="1429" t="s">
        <v>334</v>
      </c>
      <c r="AJ5414" s="2504"/>
    </row>
    <row r="5415" spans="1:36" s="3" customFormat="1" ht="15.75">
      <c r="A5415" s="1433"/>
      <c r="B5415" s="2503" t="s">
        <v>2925</v>
      </c>
      <c r="C5415" s="1084" t="s">
        <v>66</v>
      </c>
      <c r="D5415" s="1720">
        <v>1</v>
      </c>
      <c r="E5415" s="1084">
        <v>0</v>
      </c>
      <c r="F5415" s="1084">
        <f t="shared" si="1924"/>
        <v>0</v>
      </c>
      <c r="G5415" s="1084">
        <v>4000</v>
      </c>
      <c r="H5415" s="1084">
        <f t="shared" si="1925"/>
        <v>4000</v>
      </c>
      <c r="I5415" s="1724">
        <v>44960</v>
      </c>
      <c r="J5415" s="1084" t="s">
        <v>334</v>
      </c>
      <c r="K5415" s="1084"/>
      <c r="L5415" s="1084"/>
      <c r="M5415" s="1084"/>
      <c r="N5415" s="1084">
        <v>0</v>
      </c>
      <c r="O5415" s="1084">
        <v>0</v>
      </c>
      <c r="P5415" s="1084">
        <v>0</v>
      </c>
      <c r="Q5415" s="1084"/>
      <c r="R5415" s="1084"/>
      <c r="S5415" s="1084"/>
      <c r="T5415" s="1084"/>
      <c r="U5415" s="1084"/>
      <c r="V5415" s="1084"/>
      <c r="W5415" s="1084"/>
      <c r="X5415" s="1084"/>
      <c r="Y5415" s="1084"/>
      <c r="Z5415" s="1084"/>
      <c r="AA5415" s="1084"/>
      <c r="AB5415" s="1084"/>
      <c r="AC5415" s="1507">
        <f t="shared" si="1926"/>
        <v>4000</v>
      </c>
      <c r="AD5415" s="1508">
        <f t="shared" si="1927"/>
        <v>4000</v>
      </c>
      <c r="AE5415" s="1429" t="s">
        <v>334</v>
      </c>
      <c r="AF5415" s="14">
        <f t="shared" si="1928"/>
        <v>0</v>
      </c>
      <c r="AG5415" s="14" t="e">
        <f t="shared" si="1929"/>
        <v>#DIV/0!</v>
      </c>
      <c r="AH5415" s="1429" t="s">
        <v>334</v>
      </c>
      <c r="AI5415" s="1429" t="s">
        <v>334</v>
      </c>
      <c r="AJ5415" s="2504"/>
    </row>
    <row r="5416" spans="1:36" s="3" customFormat="1" ht="15.75">
      <c r="A5416" s="1433"/>
      <c r="B5416" s="2503" t="s">
        <v>7830</v>
      </c>
      <c r="C5416" s="1084" t="s">
        <v>66</v>
      </c>
      <c r="D5416" s="1720">
        <v>1</v>
      </c>
      <c r="E5416" s="1084">
        <v>168</v>
      </c>
      <c r="F5416" s="1084">
        <f t="shared" si="1924"/>
        <v>168</v>
      </c>
      <c r="G5416" s="1084"/>
      <c r="H5416" s="1084">
        <f t="shared" si="1925"/>
        <v>0</v>
      </c>
      <c r="I5416" s="1724"/>
      <c r="J5416" s="1084" t="s">
        <v>334</v>
      </c>
      <c r="K5416" s="1084"/>
      <c r="L5416" s="1084"/>
      <c r="M5416" s="1084"/>
      <c r="N5416" s="1084">
        <v>12</v>
      </c>
      <c r="O5416" s="1084">
        <v>0</v>
      </c>
      <c r="P5416" s="1084">
        <v>0</v>
      </c>
      <c r="Q5416" s="1084"/>
      <c r="R5416" s="1084"/>
      <c r="S5416" s="1084"/>
      <c r="T5416" s="1084"/>
      <c r="U5416" s="1084"/>
      <c r="V5416" s="1084"/>
      <c r="W5416" s="1084"/>
      <c r="X5416" s="1084"/>
      <c r="Y5416" s="1084"/>
      <c r="Z5416" s="1084"/>
      <c r="AA5416" s="1084"/>
      <c r="AB5416" s="1084"/>
      <c r="AC5416" s="1507">
        <f t="shared" si="1926"/>
        <v>156</v>
      </c>
      <c r="AD5416" s="1508">
        <f t="shared" si="1927"/>
        <v>156</v>
      </c>
      <c r="AE5416" s="1429" t="s">
        <v>334</v>
      </c>
      <c r="AF5416" s="14">
        <f t="shared" si="1928"/>
        <v>4</v>
      </c>
      <c r="AG5416" s="14">
        <f t="shared" si="1929"/>
        <v>39</v>
      </c>
      <c r="AH5416" s="1429" t="s">
        <v>334</v>
      </c>
      <c r="AI5416" s="1429" t="s">
        <v>334</v>
      </c>
      <c r="AJ5416" s="2504"/>
    </row>
    <row r="5417" spans="1:36" s="3" customFormat="1" ht="15.75">
      <c r="A5417" s="1433"/>
      <c r="B5417" s="2503" t="s">
        <v>8628</v>
      </c>
      <c r="C5417" s="1084" t="s">
        <v>177</v>
      </c>
      <c r="D5417" s="1720">
        <v>0</v>
      </c>
      <c r="E5417" s="1084">
        <v>1394</v>
      </c>
      <c r="F5417" s="1084">
        <f t="shared" si="1924"/>
        <v>0</v>
      </c>
      <c r="G5417" s="1084"/>
      <c r="H5417" s="1084">
        <f t="shared" si="1925"/>
        <v>0</v>
      </c>
      <c r="I5417" s="1724"/>
      <c r="J5417" s="1084" t="s">
        <v>334</v>
      </c>
      <c r="K5417" s="1084"/>
      <c r="L5417" s="1084"/>
      <c r="M5417" s="1084"/>
      <c r="N5417" s="1084">
        <v>2</v>
      </c>
      <c r="O5417" s="1084">
        <v>422</v>
      </c>
      <c r="P5417" s="1084">
        <v>200</v>
      </c>
      <c r="Q5417" s="1084"/>
      <c r="R5417" s="1084"/>
      <c r="S5417" s="1084"/>
      <c r="T5417" s="1084"/>
      <c r="U5417" s="1084"/>
      <c r="V5417" s="1084"/>
      <c r="W5417" s="1084"/>
      <c r="X5417" s="1084"/>
      <c r="Y5417" s="1084"/>
      <c r="Z5417" s="1084"/>
      <c r="AA5417" s="1084"/>
      <c r="AB5417" s="1084"/>
      <c r="AC5417" s="1507">
        <f t="shared" si="1926"/>
        <v>770</v>
      </c>
      <c r="AD5417" s="1508">
        <f t="shared" si="1927"/>
        <v>0</v>
      </c>
      <c r="AE5417" s="1429" t="s">
        <v>334</v>
      </c>
      <c r="AF5417" s="14">
        <f t="shared" si="1928"/>
        <v>208</v>
      </c>
      <c r="AG5417" s="14">
        <f t="shared" si="1929"/>
        <v>3.7019230769230771</v>
      </c>
      <c r="AH5417" s="1429" t="s">
        <v>334</v>
      </c>
      <c r="AI5417" s="1429" t="s">
        <v>334</v>
      </c>
      <c r="AJ5417" s="2504"/>
    </row>
    <row r="5418" spans="1:36" s="3" customFormat="1" ht="15.75">
      <c r="A5418" s="1433"/>
      <c r="B5418" s="2503" t="s">
        <v>3168</v>
      </c>
      <c r="C5418" s="1084" t="s">
        <v>177</v>
      </c>
      <c r="D5418" s="1720">
        <v>1</v>
      </c>
      <c r="E5418" s="1084">
        <v>60</v>
      </c>
      <c r="F5418" s="1084">
        <f t="shared" ref="F5418:F5447" si="1930">D5418*E5418</f>
        <v>60</v>
      </c>
      <c r="G5418" s="1084"/>
      <c r="H5418" s="1084">
        <f t="shared" si="1925"/>
        <v>0</v>
      </c>
      <c r="I5418" s="1724"/>
      <c r="J5418" s="1084" t="s">
        <v>334</v>
      </c>
      <c r="K5418" s="1084"/>
      <c r="L5418" s="1084"/>
      <c r="M5418" s="1084"/>
      <c r="N5418" s="1084">
        <v>0</v>
      </c>
      <c r="O5418" s="1084">
        <v>0</v>
      </c>
      <c r="P5418" s="1084">
        <v>0</v>
      </c>
      <c r="Q5418" s="1084"/>
      <c r="R5418" s="1084"/>
      <c r="S5418" s="1084"/>
      <c r="T5418" s="1084"/>
      <c r="U5418" s="1084"/>
      <c r="V5418" s="1084"/>
      <c r="W5418" s="1084"/>
      <c r="X5418" s="1084"/>
      <c r="Y5418" s="1084"/>
      <c r="Z5418" s="1084"/>
      <c r="AA5418" s="1084"/>
      <c r="AB5418" s="1084"/>
      <c r="AC5418" s="1507">
        <f t="shared" si="1926"/>
        <v>60</v>
      </c>
      <c r="AD5418" s="1508">
        <f t="shared" si="1927"/>
        <v>60</v>
      </c>
      <c r="AE5418" s="1429" t="s">
        <v>334</v>
      </c>
      <c r="AF5418" s="14">
        <f t="shared" si="1928"/>
        <v>0</v>
      </c>
      <c r="AG5418" s="14" t="e">
        <f t="shared" si="1929"/>
        <v>#DIV/0!</v>
      </c>
      <c r="AH5418" s="1429" t="s">
        <v>334</v>
      </c>
      <c r="AI5418" s="1429" t="s">
        <v>334</v>
      </c>
      <c r="AJ5418" s="2504"/>
    </row>
    <row r="5419" spans="1:36" s="3" customFormat="1" ht="15.75">
      <c r="A5419" s="1433"/>
      <c r="B5419" s="2503" t="s">
        <v>3727</v>
      </c>
      <c r="C5419" s="1084" t="s">
        <v>66</v>
      </c>
      <c r="D5419" s="1720">
        <v>1</v>
      </c>
      <c r="E5419" s="1084">
        <v>10</v>
      </c>
      <c r="F5419" s="1084">
        <f t="shared" si="1930"/>
        <v>10</v>
      </c>
      <c r="G5419" s="1084"/>
      <c r="H5419" s="1084">
        <f t="shared" si="1925"/>
        <v>0</v>
      </c>
      <c r="I5419" s="1724"/>
      <c r="J5419" s="1084" t="s">
        <v>334</v>
      </c>
      <c r="K5419" s="1084"/>
      <c r="L5419" s="1084"/>
      <c r="M5419" s="1084"/>
      <c r="N5419" s="1084">
        <v>0</v>
      </c>
      <c r="O5419" s="1084">
        <v>0</v>
      </c>
      <c r="P5419" s="1084">
        <v>0</v>
      </c>
      <c r="Q5419" s="1084"/>
      <c r="R5419" s="1084"/>
      <c r="S5419" s="1084"/>
      <c r="T5419" s="1084"/>
      <c r="U5419" s="1084"/>
      <c r="V5419" s="1084"/>
      <c r="W5419" s="1084"/>
      <c r="X5419" s="1084"/>
      <c r="Y5419" s="1084"/>
      <c r="Z5419" s="1084"/>
      <c r="AA5419" s="1084"/>
      <c r="AB5419" s="1084"/>
      <c r="AC5419" s="1507">
        <f t="shared" si="1926"/>
        <v>10</v>
      </c>
      <c r="AD5419" s="1508">
        <f t="shared" si="1927"/>
        <v>10</v>
      </c>
      <c r="AE5419" s="1429" t="s">
        <v>334</v>
      </c>
      <c r="AF5419" s="14">
        <f t="shared" si="1928"/>
        <v>0</v>
      </c>
      <c r="AG5419" s="14" t="e">
        <f t="shared" si="1929"/>
        <v>#DIV/0!</v>
      </c>
      <c r="AH5419" s="1429" t="s">
        <v>334</v>
      </c>
      <c r="AI5419" s="1429" t="s">
        <v>334</v>
      </c>
      <c r="AJ5419" s="2504"/>
    </row>
    <row r="5420" spans="1:36" s="3" customFormat="1" ht="15.75">
      <c r="A5420" s="1433"/>
      <c r="B5420" s="2503" t="s">
        <v>3728</v>
      </c>
      <c r="C5420" s="1084" t="s">
        <v>177</v>
      </c>
      <c r="D5420" s="1720">
        <v>1</v>
      </c>
      <c r="E5420" s="1084">
        <v>280</v>
      </c>
      <c r="F5420" s="1084">
        <f t="shared" si="1930"/>
        <v>280</v>
      </c>
      <c r="G5420" s="1084"/>
      <c r="H5420" s="1084">
        <f t="shared" si="1925"/>
        <v>0</v>
      </c>
      <c r="I5420" s="1724"/>
      <c r="J5420" s="1084" t="s">
        <v>334</v>
      </c>
      <c r="K5420" s="1084"/>
      <c r="L5420" s="1084"/>
      <c r="M5420" s="1084"/>
      <c r="N5420" s="1084">
        <v>0</v>
      </c>
      <c r="O5420" s="1084">
        <v>0</v>
      </c>
      <c r="P5420" s="1084">
        <v>0</v>
      </c>
      <c r="Q5420" s="1084"/>
      <c r="R5420" s="1084"/>
      <c r="S5420" s="1084"/>
      <c r="T5420" s="1084"/>
      <c r="U5420" s="1084"/>
      <c r="V5420" s="1084"/>
      <c r="W5420" s="1084"/>
      <c r="X5420" s="1084"/>
      <c r="Y5420" s="1084"/>
      <c r="Z5420" s="1084"/>
      <c r="AA5420" s="1084"/>
      <c r="AB5420" s="1084"/>
      <c r="AC5420" s="1507">
        <f t="shared" si="1926"/>
        <v>280</v>
      </c>
      <c r="AD5420" s="1508">
        <f t="shared" si="1927"/>
        <v>280</v>
      </c>
      <c r="AE5420" s="1429" t="s">
        <v>334</v>
      </c>
      <c r="AF5420" s="14">
        <f t="shared" si="1928"/>
        <v>0</v>
      </c>
      <c r="AG5420" s="14" t="e">
        <f t="shared" si="1929"/>
        <v>#DIV/0!</v>
      </c>
      <c r="AH5420" s="1429" t="s">
        <v>334</v>
      </c>
      <c r="AI5420" s="1429" t="s">
        <v>334</v>
      </c>
      <c r="AJ5420" s="2504"/>
    </row>
    <row r="5421" spans="1:36" s="3" customFormat="1" ht="15.75">
      <c r="A5421" s="1433"/>
      <c r="B5421" s="2503" t="s">
        <v>3729</v>
      </c>
      <c r="C5421" s="1084" t="s">
        <v>66</v>
      </c>
      <c r="D5421" s="1720">
        <v>1</v>
      </c>
      <c r="E5421" s="1084">
        <v>40</v>
      </c>
      <c r="F5421" s="1084">
        <f t="shared" si="1930"/>
        <v>40</v>
      </c>
      <c r="G5421" s="1084"/>
      <c r="H5421" s="1084">
        <f t="shared" si="1925"/>
        <v>0</v>
      </c>
      <c r="I5421" s="1724"/>
      <c r="J5421" s="1084" t="s">
        <v>334</v>
      </c>
      <c r="K5421" s="1084"/>
      <c r="L5421" s="1084"/>
      <c r="M5421" s="1084"/>
      <c r="N5421" s="1084">
        <v>0</v>
      </c>
      <c r="O5421" s="1084">
        <v>0</v>
      </c>
      <c r="P5421" s="1084">
        <v>0</v>
      </c>
      <c r="Q5421" s="1084"/>
      <c r="R5421" s="1084"/>
      <c r="S5421" s="1084"/>
      <c r="T5421" s="1084"/>
      <c r="U5421" s="1084"/>
      <c r="V5421" s="1084"/>
      <c r="W5421" s="1084"/>
      <c r="X5421" s="1084"/>
      <c r="Y5421" s="1084"/>
      <c r="Z5421" s="1084"/>
      <c r="AA5421" s="1084"/>
      <c r="AB5421" s="1084"/>
      <c r="AC5421" s="1507">
        <f t="shared" si="1926"/>
        <v>40</v>
      </c>
      <c r="AD5421" s="1508">
        <f t="shared" si="1927"/>
        <v>40</v>
      </c>
      <c r="AE5421" s="1429" t="s">
        <v>334</v>
      </c>
      <c r="AF5421" s="14">
        <f t="shared" si="1928"/>
        <v>0</v>
      </c>
      <c r="AG5421" s="14" t="e">
        <f t="shared" si="1929"/>
        <v>#DIV/0!</v>
      </c>
      <c r="AH5421" s="1429" t="s">
        <v>334</v>
      </c>
      <c r="AI5421" s="1429" t="s">
        <v>334</v>
      </c>
      <c r="AJ5421" s="2504"/>
    </row>
    <row r="5422" spans="1:36" s="3" customFormat="1" ht="15.75">
      <c r="A5422" s="1433"/>
      <c r="B5422" s="2503" t="s">
        <v>3683</v>
      </c>
      <c r="C5422" s="1084" t="s">
        <v>66</v>
      </c>
      <c r="D5422" s="1720">
        <v>1</v>
      </c>
      <c r="E5422" s="1084">
        <v>420</v>
      </c>
      <c r="F5422" s="1084">
        <f t="shared" si="1930"/>
        <v>420</v>
      </c>
      <c r="G5422" s="1084"/>
      <c r="H5422" s="1084">
        <f t="shared" si="1925"/>
        <v>0</v>
      </c>
      <c r="I5422" s="1724"/>
      <c r="J5422" s="1084" t="s">
        <v>334</v>
      </c>
      <c r="K5422" s="1084"/>
      <c r="L5422" s="1084"/>
      <c r="M5422" s="1084"/>
      <c r="N5422" s="1084">
        <v>0</v>
      </c>
      <c r="O5422" s="1084">
        <v>20</v>
      </c>
      <c r="P5422" s="1084">
        <v>0</v>
      </c>
      <c r="Q5422" s="1084"/>
      <c r="R5422" s="1084"/>
      <c r="S5422" s="1084"/>
      <c r="T5422" s="1084"/>
      <c r="U5422" s="1084"/>
      <c r="V5422" s="1084"/>
      <c r="W5422" s="1084"/>
      <c r="X5422" s="1084"/>
      <c r="Y5422" s="1084"/>
      <c r="Z5422" s="1084"/>
      <c r="AA5422" s="1084"/>
      <c r="AB5422" s="1084"/>
      <c r="AC5422" s="1507">
        <f t="shared" si="1926"/>
        <v>400</v>
      </c>
      <c r="AD5422" s="1508">
        <f t="shared" si="1927"/>
        <v>400</v>
      </c>
      <c r="AE5422" s="1429" t="s">
        <v>334</v>
      </c>
      <c r="AF5422" s="14">
        <f t="shared" si="1928"/>
        <v>6.666666666666667</v>
      </c>
      <c r="AG5422" s="14">
        <f t="shared" si="1929"/>
        <v>60</v>
      </c>
      <c r="AH5422" s="1429" t="s">
        <v>334</v>
      </c>
      <c r="AI5422" s="1429" t="s">
        <v>334</v>
      </c>
      <c r="AJ5422" s="2504"/>
    </row>
    <row r="5423" spans="1:36" s="3" customFormat="1" ht="15.75">
      <c r="A5423" s="1433"/>
      <c r="B5423" s="2503" t="s">
        <v>7831</v>
      </c>
      <c r="C5423" s="1084" t="s">
        <v>177</v>
      </c>
      <c r="D5423" s="1720">
        <v>1</v>
      </c>
      <c r="E5423" s="1084">
        <v>300</v>
      </c>
      <c r="F5423" s="1084">
        <f t="shared" si="1930"/>
        <v>300</v>
      </c>
      <c r="G5423" s="1084"/>
      <c r="H5423" s="1084">
        <f t="shared" si="1925"/>
        <v>0</v>
      </c>
      <c r="I5423" s="1724"/>
      <c r="J5423" s="1084" t="s">
        <v>334</v>
      </c>
      <c r="K5423" s="1084"/>
      <c r="L5423" s="1084"/>
      <c r="M5423" s="1084"/>
      <c r="N5423" s="1084">
        <v>75</v>
      </c>
      <c r="O5423" s="1084">
        <v>0</v>
      </c>
      <c r="P5423" s="1084">
        <v>0</v>
      </c>
      <c r="Q5423" s="1084"/>
      <c r="R5423" s="1084"/>
      <c r="S5423" s="1084"/>
      <c r="T5423" s="1084"/>
      <c r="U5423" s="1084"/>
      <c r="V5423" s="1084"/>
      <c r="W5423" s="1084"/>
      <c r="X5423" s="1084"/>
      <c r="Y5423" s="1084"/>
      <c r="Z5423" s="1084"/>
      <c r="AA5423" s="1084"/>
      <c r="AB5423" s="1084"/>
      <c r="AC5423" s="1507">
        <f t="shared" si="1926"/>
        <v>225</v>
      </c>
      <c r="AD5423" s="1508">
        <f t="shared" si="1927"/>
        <v>225</v>
      </c>
      <c r="AE5423" s="1429" t="s">
        <v>334</v>
      </c>
      <c r="AF5423" s="14">
        <f t="shared" si="1928"/>
        <v>25</v>
      </c>
      <c r="AG5423" s="14">
        <f t="shared" si="1929"/>
        <v>9</v>
      </c>
      <c r="AH5423" s="1429" t="s">
        <v>334</v>
      </c>
      <c r="AI5423" s="1429" t="s">
        <v>334</v>
      </c>
      <c r="AJ5423" s="2504"/>
    </row>
    <row r="5424" spans="1:36" s="3" customFormat="1" ht="15.75">
      <c r="A5424" s="1433"/>
      <c r="B5424" s="2503" t="s">
        <v>3730</v>
      </c>
      <c r="C5424" s="1084" t="s">
        <v>3459</v>
      </c>
      <c r="D5424" s="1720">
        <v>1</v>
      </c>
      <c r="E5424" s="1084">
        <v>25</v>
      </c>
      <c r="F5424" s="1084">
        <f t="shared" si="1930"/>
        <v>25</v>
      </c>
      <c r="G5424" s="1084"/>
      <c r="H5424" s="1084">
        <f t="shared" si="1925"/>
        <v>0</v>
      </c>
      <c r="I5424" s="1724"/>
      <c r="J5424" s="1084" t="s">
        <v>334</v>
      </c>
      <c r="K5424" s="1084"/>
      <c r="L5424" s="1084"/>
      <c r="M5424" s="1084"/>
      <c r="N5424" s="1084">
        <v>10</v>
      </c>
      <c r="O5424" s="1084">
        <v>0</v>
      </c>
      <c r="P5424" s="1084">
        <v>0</v>
      </c>
      <c r="Q5424" s="1084"/>
      <c r="R5424" s="1084"/>
      <c r="S5424" s="1084"/>
      <c r="T5424" s="1084"/>
      <c r="U5424" s="1084"/>
      <c r="V5424" s="1084"/>
      <c r="W5424" s="1084"/>
      <c r="X5424" s="1084"/>
      <c r="Y5424" s="1084"/>
      <c r="Z5424" s="1084"/>
      <c r="AA5424" s="1084"/>
      <c r="AB5424" s="1084"/>
      <c r="AC5424" s="1507">
        <f t="shared" si="1926"/>
        <v>15</v>
      </c>
      <c r="AD5424" s="1508">
        <f t="shared" si="1927"/>
        <v>15</v>
      </c>
      <c r="AE5424" s="1429" t="s">
        <v>334</v>
      </c>
      <c r="AF5424" s="14">
        <f t="shared" si="1928"/>
        <v>3.3333333333333335</v>
      </c>
      <c r="AG5424" s="14">
        <f t="shared" si="1929"/>
        <v>4.5</v>
      </c>
      <c r="AH5424" s="1429" t="s">
        <v>334</v>
      </c>
      <c r="AI5424" s="1429" t="s">
        <v>334</v>
      </c>
      <c r="AJ5424" s="2504"/>
    </row>
    <row r="5425" spans="1:36" s="3" customFormat="1" ht="15.75">
      <c r="A5425" s="1433"/>
      <c r="B5425" s="2503" t="s">
        <v>3169</v>
      </c>
      <c r="C5425" s="1084" t="s">
        <v>234</v>
      </c>
      <c r="D5425" s="1720">
        <v>1</v>
      </c>
      <c r="E5425" s="1084">
        <v>120</v>
      </c>
      <c r="F5425" s="1084">
        <f t="shared" si="1930"/>
        <v>120</v>
      </c>
      <c r="G5425" s="1084"/>
      <c r="H5425" s="1084">
        <f t="shared" si="1925"/>
        <v>0</v>
      </c>
      <c r="I5425" s="1724"/>
      <c r="J5425" s="1084" t="s">
        <v>334</v>
      </c>
      <c r="K5425" s="1084"/>
      <c r="L5425" s="1084"/>
      <c r="M5425" s="1084"/>
      <c r="N5425" s="1084">
        <v>0</v>
      </c>
      <c r="O5425" s="1084">
        <v>0</v>
      </c>
      <c r="P5425" s="1084">
        <v>0</v>
      </c>
      <c r="Q5425" s="1084"/>
      <c r="R5425" s="1084"/>
      <c r="S5425" s="1084"/>
      <c r="T5425" s="1084"/>
      <c r="U5425" s="1084"/>
      <c r="V5425" s="1084"/>
      <c r="W5425" s="1084"/>
      <c r="X5425" s="1084"/>
      <c r="Y5425" s="1084"/>
      <c r="Z5425" s="1084"/>
      <c r="AA5425" s="1084"/>
      <c r="AB5425" s="1084"/>
      <c r="AC5425" s="1507">
        <f t="shared" si="1926"/>
        <v>120</v>
      </c>
      <c r="AD5425" s="1508">
        <f t="shared" si="1927"/>
        <v>120</v>
      </c>
      <c r="AE5425" s="1429" t="s">
        <v>334</v>
      </c>
      <c r="AF5425" s="14">
        <f t="shared" si="1928"/>
        <v>0</v>
      </c>
      <c r="AG5425" s="14" t="e">
        <f t="shared" si="1929"/>
        <v>#DIV/0!</v>
      </c>
      <c r="AH5425" s="1429" t="s">
        <v>334</v>
      </c>
      <c r="AI5425" s="1429" t="s">
        <v>334</v>
      </c>
      <c r="AJ5425" s="2504"/>
    </row>
    <row r="5426" spans="1:36" s="3" customFormat="1" ht="15.75">
      <c r="A5426" s="1433"/>
      <c r="B5426" s="2503" t="s">
        <v>3169</v>
      </c>
      <c r="C5426" s="1084" t="s">
        <v>143</v>
      </c>
      <c r="D5426" s="1720">
        <v>1</v>
      </c>
      <c r="E5426" s="1084">
        <v>95</v>
      </c>
      <c r="F5426" s="1084">
        <f t="shared" si="1930"/>
        <v>95</v>
      </c>
      <c r="G5426" s="1084"/>
      <c r="H5426" s="1084">
        <f t="shared" si="1925"/>
        <v>0</v>
      </c>
      <c r="I5426" s="1724"/>
      <c r="J5426" s="1084" t="s">
        <v>334</v>
      </c>
      <c r="K5426" s="1084"/>
      <c r="L5426" s="1084"/>
      <c r="M5426" s="1084"/>
      <c r="N5426" s="1084">
        <v>12</v>
      </c>
      <c r="O5426" s="1084">
        <v>8</v>
      </c>
      <c r="P5426" s="1084">
        <v>19</v>
      </c>
      <c r="Q5426" s="1084"/>
      <c r="R5426" s="1084"/>
      <c r="S5426" s="1084"/>
      <c r="T5426" s="1084"/>
      <c r="U5426" s="1084"/>
      <c r="V5426" s="1084"/>
      <c r="W5426" s="1084"/>
      <c r="X5426" s="1084"/>
      <c r="Y5426" s="1084"/>
      <c r="Z5426" s="1084"/>
      <c r="AA5426" s="1084"/>
      <c r="AB5426" s="1084"/>
      <c r="AC5426" s="1507">
        <f t="shared" si="1926"/>
        <v>56</v>
      </c>
      <c r="AD5426" s="1508">
        <f t="shared" si="1927"/>
        <v>56</v>
      </c>
      <c r="AE5426" s="1429" t="s">
        <v>334</v>
      </c>
      <c r="AF5426" s="14">
        <f t="shared" si="1928"/>
        <v>13</v>
      </c>
      <c r="AG5426" s="14">
        <f t="shared" si="1929"/>
        <v>4.3076923076923075</v>
      </c>
      <c r="AH5426" s="1429" t="s">
        <v>334</v>
      </c>
      <c r="AI5426" s="1429" t="s">
        <v>334</v>
      </c>
      <c r="AJ5426" s="2504"/>
    </row>
    <row r="5427" spans="1:36" s="3" customFormat="1" ht="15.75">
      <c r="A5427" s="1433"/>
      <c r="B5427" s="2503" t="s">
        <v>5027</v>
      </c>
      <c r="C5427" s="1084" t="s">
        <v>143</v>
      </c>
      <c r="D5427" s="1720">
        <v>1</v>
      </c>
      <c r="E5427" s="1084">
        <v>400</v>
      </c>
      <c r="F5427" s="1084">
        <f t="shared" si="1930"/>
        <v>400</v>
      </c>
      <c r="G5427" s="1084"/>
      <c r="H5427" s="1084">
        <f t="shared" si="1925"/>
        <v>0</v>
      </c>
      <c r="I5427" s="1724"/>
      <c r="J5427" s="1084" t="s">
        <v>334</v>
      </c>
      <c r="K5427" s="1084"/>
      <c r="L5427" s="1084"/>
      <c r="M5427" s="1084"/>
      <c r="N5427" s="1084">
        <v>0</v>
      </c>
      <c r="O5427" s="1084">
        <v>0</v>
      </c>
      <c r="P5427" s="1084">
        <v>0</v>
      </c>
      <c r="Q5427" s="1084"/>
      <c r="R5427" s="1084"/>
      <c r="S5427" s="1084"/>
      <c r="T5427" s="1084"/>
      <c r="U5427" s="1084"/>
      <c r="V5427" s="1084"/>
      <c r="W5427" s="1084"/>
      <c r="X5427" s="1084"/>
      <c r="Y5427" s="1084"/>
      <c r="Z5427" s="1084"/>
      <c r="AA5427" s="1084"/>
      <c r="AB5427" s="1084"/>
      <c r="AC5427" s="1507">
        <f t="shared" si="1926"/>
        <v>400</v>
      </c>
      <c r="AD5427" s="1508">
        <f t="shared" si="1927"/>
        <v>400</v>
      </c>
      <c r="AE5427" s="1429" t="s">
        <v>334</v>
      </c>
      <c r="AF5427" s="14">
        <f t="shared" si="1928"/>
        <v>0</v>
      </c>
      <c r="AG5427" s="14" t="e">
        <f t="shared" si="1929"/>
        <v>#DIV/0!</v>
      </c>
      <c r="AH5427" s="1429" t="s">
        <v>334</v>
      </c>
      <c r="AI5427" s="1429" t="s">
        <v>334</v>
      </c>
      <c r="AJ5427" s="2504"/>
    </row>
    <row r="5428" spans="1:36" s="3" customFormat="1" ht="15.75">
      <c r="A5428" s="1433"/>
      <c r="B5428" s="2503" t="s">
        <v>3731</v>
      </c>
      <c r="C5428" s="1084" t="s">
        <v>66</v>
      </c>
      <c r="D5428" s="1720">
        <v>1</v>
      </c>
      <c r="E5428" s="1084">
        <v>10</v>
      </c>
      <c r="F5428" s="1084">
        <f t="shared" si="1930"/>
        <v>10</v>
      </c>
      <c r="G5428" s="1084"/>
      <c r="H5428" s="1084">
        <f t="shared" si="1925"/>
        <v>0</v>
      </c>
      <c r="I5428" s="1724"/>
      <c r="J5428" s="1084" t="s">
        <v>334</v>
      </c>
      <c r="K5428" s="1084"/>
      <c r="L5428" s="1084"/>
      <c r="M5428" s="1084"/>
      <c r="N5428" s="1084">
        <v>0</v>
      </c>
      <c r="O5428" s="1084">
        <v>0</v>
      </c>
      <c r="P5428" s="1084">
        <v>0</v>
      </c>
      <c r="Q5428" s="1084"/>
      <c r="R5428" s="1084"/>
      <c r="S5428" s="1084"/>
      <c r="T5428" s="1084"/>
      <c r="U5428" s="1084"/>
      <c r="V5428" s="1084"/>
      <c r="W5428" s="1084"/>
      <c r="X5428" s="1084"/>
      <c r="Y5428" s="1084"/>
      <c r="Z5428" s="1084"/>
      <c r="AA5428" s="1084"/>
      <c r="AB5428" s="1084"/>
      <c r="AC5428" s="1507">
        <f t="shared" si="1926"/>
        <v>10</v>
      </c>
      <c r="AD5428" s="1508">
        <f t="shared" si="1927"/>
        <v>10</v>
      </c>
      <c r="AE5428" s="1429" t="s">
        <v>334</v>
      </c>
      <c r="AF5428" s="14">
        <f t="shared" si="1928"/>
        <v>0</v>
      </c>
      <c r="AG5428" s="14" t="e">
        <f t="shared" si="1929"/>
        <v>#DIV/0!</v>
      </c>
      <c r="AH5428" s="1429" t="s">
        <v>334</v>
      </c>
      <c r="AI5428" s="1429" t="s">
        <v>334</v>
      </c>
      <c r="AJ5428" s="2504"/>
    </row>
    <row r="5429" spans="1:36" s="3" customFormat="1" ht="15.75">
      <c r="A5429" s="1433"/>
      <c r="B5429" s="2503" t="s">
        <v>3732</v>
      </c>
      <c r="C5429" s="1084" t="s">
        <v>66</v>
      </c>
      <c r="D5429" s="1720">
        <v>1</v>
      </c>
      <c r="E5429" s="1084">
        <v>50</v>
      </c>
      <c r="F5429" s="1084">
        <f t="shared" si="1930"/>
        <v>50</v>
      </c>
      <c r="G5429" s="1084"/>
      <c r="H5429" s="1084">
        <f t="shared" si="1925"/>
        <v>0</v>
      </c>
      <c r="I5429" s="1724"/>
      <c r="J5429" s="1084" t="s">
        <v>334</v>
      </c>
      <c r="K5429" s="1084"/>
      <c r="L5429" s="1084"/>
      <c r="M5429" s="1084"/>
      <c r="N5429" s="1084">
        <v>0</v>
      </c>
      <c r="O5429" s="1084">
        <v>0</v>
      </c>
      <c r="P5429" s="1084">
        <v>0</v>
      </c>
      <c r="Q5429" s="1084"/>
      <c r="R5429" s="1084"/>
      <c r="S5429" s="1084"/>
      <c r="T5429" s="1084"/>
      <c r="U5429" s="1084"/>
      <c r="V5429" s="1084"/>
      <c r="W5429" s="1084"/>
      <c r="X5429" s="1084"/>
      <c r="Y5429" s="1084"/>
      <c r="Z5429" s="1084"/>
      <c r="AA5429" s="1084"/>
      <c r="AB5429" s="1084"/>
      <c r="AC5429" s="1507">
        <f t="shared" si="1926"/>
        <v>50</v>
      </c>
      <c r="AD5429" s="1508">
        <f t="shared" si="1927"/>
        <v>50</v>
      </c>
      <c r="AE5429" s="1429" t="s">
        <v>334</v>
      </c>
      <c r="AF5429" s="14">
        <f t="shared" si="1928"/>
        <v>0</v>
      </c>
      <c r="AG5429" s="14" t="e">
        <f t="shared" si="1929"/>
        <v>#DIV/0!</v>
      </c>
      <c r="AH5429" s="1429" t="s">
        <v>334</v>
      </c>
      <c r="AI5429" s="1429" t="s">
        <v>334</v>
      </c>
      <c r="AJ5429" s="2504"/>
    </row>
    <row r="5430" spans="1:36" s="3" customFormat="1" ht="15.75">
      <c r="A5430" s="1433"/>
      <c r="B5430" s="2503" t="s">
        <v>3733</v>
      </c>
      <c r="C5430" s="1084" t="s">
        <v>66</v>
      </c>
      <c r="D5430" s="1720">
        <v>1</v>
      </c>
      <c r="E5430" s="1084">
        <v>450</v>
      </c>
      <c r="F5430" s="1084">
        <f t="shared" si="1930"/>
        <v>450</v>
      </c>
      <c r="G5430" s="1084"/>
      <c r="H5430" s="1084">
        <f t="shared" si="1925"/>
        <v>0</v>
      </c>
      <c r="I5430" s="1724"/>
      <c r="J5430" s="1084" t="s">
        <v>334</v>
      </c>
      <c r="K5430" s="1084"/>
      <c r="L5430" s="1084"/>
      <c r="M5430" s="1084"/>
      <c r="N5430" s="1084">
        <v>0</v>
      </c>
      <c r="O5430" s="1084">
        <v>0</v>
      </c>
      <c r="P5430" s="1084">
        <v>0</v>
      </c>
      <c r="Q5430" s="1084"/>
      <c r="R5430" s="1084"/>
      <c r="S5430" s="1084"/>
      <c r="T5430" s="1084"/>
      <c r="U5430" s="1084"/>
      <c r="V5430" s="1084"/>
      <c r="W5430" s="1084"/>
      <c r="X5430" s="1084"/>
      <c r="Y5430" s="1084"/>
      <c r="Z5430" s="1084"/>
      <c r="AA5430" s="1084"/>
      <c r="AB5430" s="1084"/>
      <c r="AC5430" s="1507">
        <f t="shared" si="1926"/>
        <v>450</v>
      </c>
      <c r="AD5430" s="1508">
        <f t="shared" si="1927"/>
        <v>450</v>
      </c>
      <c r="AE5430" s="1429" t="s">
        <v>334</v>
      </c>
      <c r="AF5430" s="14">
        <f t="shared" si="1928"/>
        <v>0</v>
      </c>
      <c r="AG5430" s="14" t="e">
        <f t="shared" si="1929"/>
        <v>#DIV/0!</v>
      </c>
      <c r="AH5430" s="1429" t="s">
        <v>334</v>
      </c>
      <c r="AI5430" s="1429" t="s">
        <v>334</v>
      </c>
      <c r="AJ5430" s="2504"/>
    </row>
    <row r="5431" spans="1:36" s="3" customFormat="1" ht="15.75">
      <c r="A5431" s="1433"/>
      <c r="B5431" s="2503" t="s">
        <v>3734</v>
      </c>
      <c r="C5431" s="1084" t="s">
        <v>66</v>
      </c>
      <c r="D5431" s="1720">
        <v>1</v>
      </c>
      <c r="E5431" s="1084">
        <v>50</v>
      </c>
      <c r="F5431" s="1084">
        <f t="shared" si="1930"/>
        <v>50</v>
      </c>
      <c r="G5431" s="1084"/>
      <c r="H5431" s="1084">
        <f t="shared" si="1925"/>
        <v>0</v>
      </c>
      <c r="I5431" s="1724"/>
      <c r="J5431" s="1084" t="s">
        <v>334</v>
      </c>
      <c r="K5431" s="1084"/>
      <c r="L5431" s="1084"/>
      <c r="M5431" s="1084"/>
      <c r="N5431" s="1084">
        <v>0</v>
      </c>
      <c r="O5431" s="1084">
        <v>0</v>
      </c>
      <c r="P5431" s="1084">
        <v>0</v>
      </c>
      <c r="Q5431" s="1084"/>
      <c r="R5431" s="1084"/>
      <c r="S5431" s="1084"/>
      <c r="T5431" s="1084"/>
      <c r="U5431" s="1084"/>
      <c r="V5431" s="1084"/>
      <c r="W5431" s="1084"/>
      <c r="X5431" s="1084"/>
      <c r="Y5431" s="1084"/>
      <c r="Z5431" s="1084"/>
      <c r="AA5431" s="1084"/>
      <c r="AB5431" s="1084"/>
      <c r="AC5431" s="1507">
        <f t="shared" si="1926"/>
        <v>50</v>
      </c>
      <c r="AD5431" s="1508">
        <f t="shared" si="1927"/>
        <v>50</v>
      </c>
      <c r="AE5431" s="1429" t="s">
        <v>334</v>
      </c>
      <c r="AF5431" s="14">
        <f t="shared" si="1928"/>
        <v>0</v>
      </c>
      <c r="AG5431" s="14" t="e">
        <f t="shared" si="1929"/>
        <v>#DIV/0!</v>
      </c>
      <c r="AH5431" s="1429" t="s">
        <v>334</v>
      </c>
      <c r="AI5431" s="1429" t="s">
        <v>334</v>
      </c>
      <c r="AJ5431" s="2504"/>
    </row>
    <row r="5432" spans="1:36" s="3" customFormat="1" ht="15.75">
      <c r="A5432" s="1433"/>
      <c r="B5432" s="2503" t="s">
        <v>3735</v>
      </c>
      <c r="C5432" s="1084" t="s">
        <v>66</v>
      </c>
      <c r="D5432" s="1720">
        <v>1</v>
      </c>
      <c r="E5432" s="1084">
        <v>10</v>
      </c>
      <c r="F5432" s="1084">
        <f t="shared" si="1930"/>
        <v>10</v>
      </c>
      <c r="G5432" s="1084"/>
      <c r="H5432" s="1084">
        <f t="shared" si="1925"/>
        <v>0</v>
      </c>
      <c r="I5432" s="1724"/>
      <c r="J5432" s="1084" t="s">
        <v>334</v>
      </c>
      <c r="K5432" s="1084"/>
      <c r="L5432" s="1084"/>
      <c r="M5432" s="1084"/>
      <c r="N5432" s="1084">
        <v>0</v>
      </c>
      <c r="O5432" s="1084">
        <v>0</v>
      </c>
      <c r="P5432" s="1084">
        <v>0</v>
      </c>
      <c r="Q5432" s="1084"/>
      <c r="R5432" s="1084"/>
      <c r="S5432" s="1084"/>
      <c r="T5432" s="1084"/>
      <c r="U5432" s="1084"/>
      <c r="V5432" s="1084"/>
      <c r="W5432" s="1084"/>
      <c r="X5432" s="1084"/>
      <c r="Y5432" s="1084"/>
      <c r="Z5432" s="1084"/>
      <c r="AA5432" s="1084"/>
      <c r="AB5432" s="1084"/>
      <c r="AC5432" s="1507">
        <f t="shared" si="1926"/>
        <v>10</v>
      </c>
      <c r="AD5432" s="1508">
        <f t="shared" si="1927"/>
        <v>10</v>
      </c>
      <c r="AE5432" s="1429" t="s">
        <v>334</v>
      </c>
      <c r="AF5432" s="14">
        <f t="shared" si="1928"/>
        <v>0</v>
      </c>
      <c r="AG5432" s="14" t="e">
        <f t="shared" si="1929"/>
        <v>#DIV/0!</v>
      </c>
      <c r="AH5432" s="1429" t="s">
        <v>334</v>
      </c>
      <c r="AI5432" s="1429" t="s">
        <v>334</v>
      </c>
      <c r="AJ5432" s="2504"/>
    </row>
    <row r="5433" spans="1:36" s="3" customFormat="1" ht="15.75">
      <c r="A5433" s="1433"/>
      <c r="B5433" s="2509" t="s">
        <v>9596</v>
      </c>
      <c r="C5433" s="1084" t="s">
        <v>1487</v>
      </c>
      <c r="D5433" s="1720">
        <v>0</v>
      </c>
      <c r="E5433" s="1084">
        <v>0</v>
      </c>
      <c r="F5433" s="1084">
        <f t="shared" si="1930"/>
        <v>0</v>
      </c>
      <c r="G5433" s="1084">
        <v>25</v>
      </c>
      <c r="H5433" s="1084">
        <f t="shared" si="1925"/>
        <v>0</v>
      </c>
      <c r="I5433" s="1724">
        <v>45002</v>
      </c>
      <c r="J5433" s="1084" t="s">
        <v>334</v>
      </c>
      <c r="K5433" s="1084"/>
      <c r="L5433" s="1084"/>
      <c r="M5433" s="1084"/>
      <c r="N5433" s="1084">
        <v>0</v>
      </c>
      <c r="O5433" s="1084">
        <v>0</v>
      </c>
      <c r="P5433" s="1084">
        <v>20</v>
      </c>
      <c r="Q5433" s="1084"/>
      <c r="R5433" s="1084"/>
      <c r="S5433" s="1084"/>
      <c r="T5433" s="1084"/>
      <c r="U5433" s="1084"/>
      <c r="V5433" s="1084"/>
      <c r="W5433" s="1084"/>
      <c r="X5433" s="1084"/>
      <c r="Y5433" s="1084"/>
      <c r="Z5433" s="1084"/>
      <c r="AA5433" s="1084"/>
      <c r="AB5433" s="1084"/>
      <c r="AC5433" s="1507">
        <f t="shared" si="1926"/>
        <v>5</v>
      </c>
      <c r="AD5433" s="1508">
        <f t="shared" si="1927"/>
        <v>0</v>
      </c>
      <c r="AE5433" s="1429" t="s">
        <v>334</v>
      </c>
      <c r="AF5433" s="14">
        <f t="shared" si="1928"/>
        <v>6.666666666666667</v>
      </c>
      <c r="AG5433" s="14">
        <f t="shared" si="1929"/>
        <v>0.75</v>
      </c>
      <c r="AH5433" s="1429" t="s">
        <v>334</v>
      </c>
      <c r="AI5433" s="1429" t="s">
        <v>334</v>
      </c>
      <c r="AJ5433" s="2504"/>
    </row>
    <row r="5434" spans="1:36" s="3" customFormat="1" ht="15.75">
      <c r="A5434" s="1433"/>
      <c r="B5434" s="2503" t="s">
        <v>3736</v>
      </c>
      <c r="C5434" s="1084" t="s">
        <v>177</v>
      </c>
      <c r="D5434" s="1720">
        <v>1</v>
      </c>
      <c r="E5434" s="1084">
        <v>2143</v>
      </c>
      <c r="F5434" s="1084">
        <f t="shared" si="1930"/>
        <v>2143</v>
      </c>
      <c r="G5434" s="1084"/>
      <c r="H5434" s="1084">
        <f t="shared" si="1925"/>
        <v>0</v>
      </c>
      <c r="I5434" s="1724"/>
      <c r="J5434" s="1084" t="s">
        <v>334</v>
      </c>
      <c r="K5434" s="1084"/>
      <c r="L5434" s="1084"/>
      <c r="M5434" s="1084"/>
      <c r="N5434" s="1084">
        <v>261</v>
      </c>
      <c r="O5434" s="1084">
        <v>100</v>
      </c>
      <c r="P5434" s="1084">
        <v>56</v>
      </c>
      <c r="Q5434" s="1084"/>
      <c r="R5434" s="1084"/>
      <c r="S5434" s="1084"/>
      <c r="T5434" s="1084"/>
      <c r="U5434" s="1084"/>
      <c r="V5434" s="1084"/>
      <c r="W5434" s="1084"/>
      <c r="X5434" s="1084"/>
      <c r="Y5434" s="1084"/>
      <c r="Z5434" s="1084"/>
      <c r="AA5434" s="1084"/>
      <c r="AB5434" s="1084"/>
      <c r="AC5434" s="1507">
        <f t="shared" si="1926"/>
        <v>1726</v>
      </c>
      <c r="AD5434" s="1508">
        <f t="shared" si="1927"/>
        <v>1726</v>
      </c>
      <c r="AE5434" s="1429" t="s">
        <v>334</v>
      </c>
      <c r="AF5434" s="14">
        <f t="shared" si="1928"/>
        <v>139</v>
      </c>
      <c r="AG5434" s="14">
        <f t="shared" si="1929"/>
        <v>12.417266187050359</v>
      </c>
      <c r="AH5434" s="1429" t="s">
        <v>334</v>
      </c>
      <c r="AI5434" s="1429" t="s">
        <v>334</v>
      </c>
      <c r="AJ5434" s="2504"/>
    </row>
    <row r="5435" spans="1:36" s="3" customFormat="1" ht="15.75">
      <c r="A5435" s="1433"/>
      <c r="B5435" s="2503" t="s">
        <v>3736</v>
      </c>
      <c r="C5435" s="1084" t="s">
        <v>177</v>
      </c>
      <c r="D5435" s="1720">
        <v>15.91</v>
      </c>
      <c r="E5435" s="1084">
        <v>0</v>
      </c>
      <c r="F5435" s="1084">
        <f t="shared" si="1930"/>
        <v>0</v>
      </c>
      <c r="G5435" s="1084">
        <v>1000</v>
      </c>
      <c r="H5435" s="1084">
        <f t="shared" si="1925"/>
        <v>15910</v>
      </c>
      <c r="I5435" s="1724">
        <v>44964</v>
      </c>
      <c r="J5435" s="1084" t="s">
        <v>334</v>
      </c>
      <c r="K5435" s="1084"/>
      <c r="L5435" s="1084"/>
      <c r="M5435" s="1084"/>
      <c r="N5435" s="1084">
        <v>0</v>
      </c>
      <c r="O5435" s="1084">
        <v>0</v>
      </c>
      <c r="P5435" s="1084">
        <v>0</v>
      </c>
      <c r="Q5435" s="1084"/>
      <c r="R5435" s="1084"/>
      <c r="S5435" s="1084"/>
      <c r="T5435" s="1084"/>
      <c r="U5435" s="1084"/>
      <c r="V5435" s="1084"/>
      <c r="W5435" s="1084"/>
      <c r="X5435" s="1084"/>
      <c r="Y5435" s="1084"/>
      <c r="Z5435" s="1084"/>
      <c r="AA5435" s="1084"/>
      <c r="AB5435" s="1084"/>
      <c r="AC5435" s="1507">
        <f t="shared" si="1926"/>
        <v>1000</v>
      </c>
      <c r="AD5435" s="1508">
        <f t="shared" si="1927"/>
        <v>15910</v>
      </c>
      <c r="AE5435" s="1429" t="s">
        <v>334</v>
      </c>
      <c r="AF5435" s="14">
        <f t="shared" si="1928"/>
        <v>0</v>
      </c>
      <c r="AG5435" s="14" t="e">
        <f t="shared" si="1929"/>
        <v>#DIV/0!</v>
      </c>
      <c r="AH5435" s="1429" t="s">
        <v>334</v>
      </c>
      <c r="AI5435" s="1429" t="s">
        <v>334</v>
      </c>
      <c r="AJ5435" s="2504"/>
    </row>
    <row r="5436" spans="1:36" s="3" customFormat="1" ht="15.75">
      <c r="A5436" s="1433"/>
      <c r="B5436" s="2503" t="s">
        <v>9408</v>
      </c>
      <c r="C5436" s="1084" t="s">
        <v>66</v>
      </c>
      <c r="D5436" s="1720">
        <v>1</v>
      </c>
      <c r="E5436" s="1084">
        <v>0</v>
      </c>
      <c r="F5436" s="1084">
        <f t="shared" si="1930"/>
        <v>0</v>
      </c>
      <c r="G5436" s="1084">
        <v>160</v>
      </c>
      <c r="H5436" s="1084">
        <f t="shared" si="1925"/>
        <v>160</v>
      </c>
      <c r="I5436" s="1724">
        <v>44960</v>
      </c>
      <c r="J5436" s="1084" t="s">
        <v>334</v>
      </c>
      <c r="K5436" s="1084"/>
      <c r="L5436" s="1084"/>
      <c r="M5436" s="1084"/>
      <c r="N5436" s="1084">
        <v>0</v>
      </c>
      <c r="O5436" s="1084">
        <v>0</v>
      </c>
      <c r="P5436" s="1084">
        <v>0</v>
      </c>
      <c r="Q5436" s="1084"/>
      <c r="R5436" s="1084"/>
      <c r="S5436" s="1084"/>
      <c r="T5436" s="1084"/>
      <c r="U5436" s="1084"/>
      <c r="V5436" s="1084"/>
      <c r="W5436" s="1084"/>
      <c r="X5436" s="1084"/>
      <c r="Y5436" s="1084"/>
      <c r="Z5436" s="1084"/>
      <c r="AA5436" s="1084"/>
      <c r="AB5436" s="1084"/>
      <c r="AC5436" s="1507">
        <f t="shared" si="1926"/>
        <v>160</v>
      </c>
      <c r="AD5436" s="1508">
        <f t="shared" si="1927"/>
        <v>160</v>
      </c>
      <c r="AE5436" s="1429" t="s">
        <v>334</v>
      </c>
      <c r="AF5436" s="14">
        <f t="shared" si="1928"/>
        <v>0</v>
      </c>
      <c r="AG5436" s="14" t="e">
        <f t="shared" si="1929"/>
        <v>#DIV/0!</v>
      </c>
      <c r="AH5436" s="1429" t="s">
        <v>334</v>
      </c>
      <c r="AI5436" s="1429" t="s">
        <v>334</v>
      </c>
      <c r="AJ5436" s="2504"/>
    </row>
    <row r="5437" spans="1:36" s="3" customFormat="1" ht="15.75">
      <c r="A5437" s="1433"/>
      <c r="B5437" s="2503" t="s">
        <v>9409</v>
      </c>
      <c r="C5437" s="1084" t="s">
        <v>66</v>
      </c>
      <c r="D5437" s="1720">
        <v>1</v>
      </c>
      <c r="E5437" s="1084">
        <v>0</v>
      </c>
      <c r="F5437" s="1084">
        <f t="shared" si="1930"/>
        <v>0</v>
      </c>
      <c r="G5437" s="1084">
        <v>160</v>
      </c>
      <c r="H5437" s="1084">
        <f t="shared" si="1925"/>
        <v>160</v>
      </c>
      <c r="I5437" s="1724">
        <v>44960</v>
      </c>
      <c r="J5437" s="1084" t="s">
        <v>334</v>
      </c>
      <c r="K5437" s="1084"/>
      <c r="L5437" s="1084"/>
      <c r="M5437" s="1084"/>
      <c r="N5437" s="1084">
        <v>0</v>
      </c>
      <c r="O5437" s="1084">
        <v>0</v>
      </c>
      <c r="P5437" s="1084">
        <v>0</v>
      </c>
      <c r="Q5437" s="1084"/>
      <c r="R5437" s="1084"/>
      <c r="S5437" s="1084"/>
      <c r="T5437" s="1084"/>
      <c r="U5437" s="1084"/>
      <c r="V5437" s="1084"/>
      <c r="W5437" s="1084"/>
      <c r="X5437" s="1084"/>
      <c r="Y5437" s="1084"/>
      <c r="Z5437" s="1084"/>
      <c r="AA5437" s="1084"/>
      <c r="AB5437" s="1084"/>
      <c r="AC5437" s="1507">
        <f t="shared" si="1926"/>
        <v>160</v>
      </c>
      <c r="AD5437" s="1508">
        <f t="shared" si="1927"/>
        <v>160</v>
      </c>
      <c r="AE5437" s="1429" t="s">
        <v>334</v>
      </c>
      <c r="AF5437" s="14">
        <f t="shared" si="1928"/>
        <v>0</v>
      </c>
      <c r="AG5437" s="14" t="e">
        <f t="shared" si="1929"/>
        <v>#DIV/0!</v>
      </c>
      <c r="AH5437" s="1429" t="s">
        <v>334</v>
      </c>
      <c r="AI5437" s="1429" t="s">
        <v>334</v>
      </c>
      <c r="AJ5437" s="2504"/>
    </row>
    <row r="5438" spans="1:36" s="3" customFormat="1" ht="15.75">
      <c r="A5438" s="1433"/>
      <c r="B5438" s="2503" t="s">
        <v>9410</v>
      </c>
      <c r="C5438" s="1084" t="s">
        <v>66</v>
      </c>
      <c r="D5438" s="1720">
        <v>1</v>
      </c>
      <c r="E5438" s="1084">
        <v>0</v>
      </c>
      <c r="F5438" s="1084">
        <f t="shared" si="1930"/>
        <v>0</v>
      </c>
      <c r="G5438" s="1084">
        <v>720</v>
      </c>
      <c r="H5438" s="1084">
        <f t="shared" si="1925"/>
        <v>720</v>
      </c>
      <c r="I5438" s="1724">
        <v>44960</v>
      </c>
      <c r="J5438" s="1084" t="s">
        <v>334</v>
      </c>
      <c r="K5438" s="1084"/>
      <c r="L5438" s="1084"/>
      <c r="M5438" s="1084"/>
      <c r="N5438" s="1084">
        <v>0</v>
      </c>
      <c r="O5438" s="1084">
        <v>0</v>
      </c>
      <c r="P5438" s="1084">
        <v>0</v>
      </c>
      <c r="Q5438" s="1084"/>
      <c r="R5438" s="1084"/>
      <c r="S5438" s="1084"/>
      <c r="T5438" s="1084"/>
      <c r="U5438" s="1084"/>
      <c r="V5438" s="1084"/>
      <c r="W5438" s="1084"/>
      <c r="X5438" s="1084"/>
      <c r="Y5438" s="1084"/>
      <c r="Z5438" s="1084"/>
      <c r="AA5438" s="1084"/>
      <c r="AB5438" s="1084"/>
      <c r="AC5438" s="1507">
        <f t="shared" si="1926"/>
        <v>720</v>
      </c>
      <c r="AD5438" s="1508">
        <f t="shared" si="1927"/>
        <v>720</v>
      </c>
      <c r="AE5438" s="1429" t="s">
        <v>334</v>
      </c>
      <c r="AF5438" s="14">
        <f t="shared" si="1928"/>
        <v>0</v>
      </c>
      <c r="AG5438" s="14" t="e">
        <f t="shared" si="1929"/>
        <v>#DIV/0!</v>
      </c>
      <c r="AH5438" s="1429" t="s">
        <v>334</v>
      </c>
      <c r="AI5438" s="1429" t="s">
        <v>334</v>
      </c>
      <c r="AJ5438" s="2504"/>
    </row>
    <row r="5439" spans="1:36" s="3" customFormat="1" ht="15.75">
      <c r="A5439" s="1433"/>
      <c r="B5439" s="2503" t="s">
        <v>8941</v>
      </c>
      <c r="C5439" s="1084" t="s">
        <v>66</v>
      </c>
      <c r="D5439" s="1720">
        <v>1</v>
      </c>
      <c r="E5439" s="1084">
        <v>0</v>
      </c>
      <c r="F5439" s="1084">
        <f t="shared" si="1930"/>
        <v>0</v>
      </c>
      <c r="G5439" s="1084">
        <v>4800</v>
      </c>
      <c r="H5439" s="1084">
        <f t="shared" si="1925"/>
        <v>4800</v>
      </c>
      <c r="I5439" s="1724">
        <v>44977</v>
      </c>
      <c r="J5439" s="1084" t="s">
        <v>334</v>
      </c>
      <c r="K5439" s="1084"/>
      <c r="L5439" s="1084"/>
      <c r="M5439" s="1084"/>
      <c r="N5439" s="1084">
        <v>0</v>
      </c>
      <c r="O5439" s="1084">
        <v>0</v>
      </c>
      <c r="P5439" s="1084">
        <v>0</v>
      </c>
      <c r="Q5439" s="1084"/>
      <c r="R5439" s="1084"/>
      <c r="S5439" s="1084"/>
      <c r="T5439" s="1084"/>
      <c r="U5439" s="1084"/>
      <c r="V5439" s="1084"/>
      <c r="W5439" s="1084"/>
      <c r="X5439" s="1084"/>
      <c r="Y5439" s="1084"/>
      <c r="Z5439" s="1084"/>
      <c r="AA5439" s="1084"/>
      <c r="AB5439" s="1084"/>
      <c r="AC5439" s="1507">
        <f t="shared" si="1926"/>
        <v>4800</v>
      </c>
      <c r="AD5439" s="1508">
        <f t="shared" si="1927"/>
        <v>4800</v>
      </c>
      <c r="AE5439" s="1429" t="s">
        <v>334</v>
      </c>
      <c r="AF5439" s="14">
        <f t="shared" si="1928"/>
        <v>0</v>
      </c>
      <c r="AG5439" s="14" t="e">
        <f t="shared" si="1929"/>
        <v>#DIV/0!</v>
      </c>
      <c r="AH5439" s="1429" t="s">
        <v>334</v>
      </c>
      <c r="AI5439" s="1429" t="s">
        <v>334</v>
      </c>
      <c r="AJ5439" s="2504"/>
    </row>
    <row r="5440" spans="1:36" s="3" customFormat="1" ht="15.75">
      <c r="A5440" s="1433"/>
      <c r="B5440" s="2503" t="s">
        <v>5394</v>
      </c>
      <c r="C5440" s="1084" t="s">
        <v>143</v>
      </c>
      <c r="D5440" s="1720">
        <v>0</v>
      </c>
      <c r="E5440" s="1084">
        <v>25</v>
      </c>
      <c r="F5440" s="1084">
        <f t="shared" si="1930"/>
        <v>0</v>
      </c>
      <c r="G5440" s="1084"/>
      <c r="H5440" s="1084">
        <f t="shared" si="1925"/>
        <v>0</v>
      </c>
      <c r="I5440" s="1724"/>
      <c r="J5440" s="1084" t="s">
        <v>334</v>
      </c>
      <c r="K5440" s="1084"/>
      <c r="L5440" s="1084"/>
      <c r="M5440" s="1084"/>
      <c r="N5440" s="1084">
        <v>14</v>
      </c>
      <c r="O5440" s="1084">
        <v>3</v>
      </c>
      <c r="P5440" s="1084">
        <v>5</v>
      </c>
      <c r="Q5440" s="1084"/>
      <c r="R5440" s="1084"/>
      <c r="S5440" s="1084"/>
      <c r="T5440" s="1084"/>
      <c r="U5440" s="1084"/>
      <c r="V5440" s="1084"/>
      <c r="W5440" s="1084"/>
      <c r="X5440" s="1084"/>
      <c r="Y5440" s="1084"/>
      <c r="Z5440" s="1084"/>
      <c r="AA5440" s="1084"/>
      <c r="AB5440" s="1084"/>
      <c r="AC5440" s="1507">
        <f t="shared" si="1926"/>
        <v>3</v>
      </c>
      <c r="AD5440" s="1508">
        <f t="shared" si="1927"/>
        <v>0</v>
      </c>
      <c r="AE5440" s="1429" t="s">
        <v>334</v>
      </c>
      <c r="AF5440" s="14">
        <f t="shared" si="1928"/>
        <v>7.333333333333333</v>
      </c>
      <c r="AG5440" s="14">
        <f t="shared" si="1929"/>
        <v>0.40909090909090912</v>
      </c>
      <c r="AH5440" s="1429" t="s">
        <v>334</v>
      </c>
      <c r="AI5440" s="1429" t="s">
        <v>334</v>
      </c>
      <c r="AJ5440" s="2504"/>
    </row>
    <row r="5441" spans="1:36" s="3" customFormat="1" ht="15.75">
      <c r="A5441" s="1433"/>
      <c r="B5441" s="2503" t="s">
        <v>9600</v>
      </c>
      <c r="C5441" s="1084" t="s">
        <v>1487</v>
      </c>
      <c r="D5441" s="1720">
        <v>0</v>
      </c>
      <c r="E5441" s="1084">
        <v>0</v>
      </c>
      <c r="F5441" s="1084">
        <f t="shared" si="1930"/>
        <v>0</v>
      </c>
      <c r="G5441" s="1084">
        <v>5</v>
      </c>
      <c r="H5441" s="1084">
        <f t="shared" si="1925"/>
        <v>0</v>
      </c>
      <c r="I5441" s="1724">
        <v>45002</v>
      </c>
      <c r="J5441" s="1084" t="s">
        <v>334</v>
      </c>
      <c r="K5441" s="1084"/>
      <c r="L5441" s="1084"/>
      <c r="M5441" s="1084"/>
      <c r="N5441" s="1084">
        <v>0</v>
      </c>
      <c r="O5441" s="1084">
        <v>0</v>
      </c>
      <c r="P5441" s="1084">
        <v>1</v>
      </c>
      <c r="Q5441" s="1084"/>
      <c r="R5441" s="1084"/>
      <c r="S5441" s="1084"/>
      <c r="T5441" s="1084"/>
      <c r="U5441" s="1084"/>
      <c r="V5441" s="1084"/>
      <c r="W5441" s="1084"/>
      <c r="X5441" s="1084"/>
      <c r="Y5441" s="1084"/>
      <c r="Z5441" s="1084"/>
      <c r="AA5441" s="1084"/>
      <c r="AB5441" s="1084"/>
      <c r="AC5441" s="1507">
        <f t="shared" si="1926"/>
        <v>4</v>
      </c>
      <c r="AD5441" s="1508">
        <f t="shared" si="1927"/>
        <v>0</v>
      </c>
      <c r="AE5441" s="1429" t="s">
        <v>334</v>
      </c>
      <c r="AF5441" s="14">
        <f t="shared" si="1928"/>
        <v>0.33333333333333331</v>
      </c>
      <c r="AG5441" s="14">
        <f t="shared" si="1929"/>
        <v>12</v>
      </c>
      <c r="AH5441" s="1429" t="s">
        <v>334</v>
      </c>
      <c r="AI5441" s="1429" t="s">
        <v>334</v>
      </c>
      <c r="AJ5441" s="2504"/>
    </row>
    <row r="5442" spans="1:36" s="3" customFormat="1" ht="15.75">
      <c r="A5442" s="1433"/>
      <c r="B5442" s="2503" t="s">
        <v>6707</v>
      </c>
      <c r="C5442" s="1084" t="s">
        <v>234</v>
      </c>
      <c r="D5442" s="1720">
        <v>0</v>
      </c>
      <c r="E5442" s="1084">
        <v>45</v>
      </c>
      <c r="F5442" s="1084">
        <f t="shared" si="1930"/>
        <v>0</v>
      </c>
      <c r="G5442" s="1084"/>
      <c r="H5442" s="1084">
        <f t="shared" si="1925"/>
        <v>0</v>
      </c>
      <c r="I5442" s="1724"/>
      <c r="J5442" s="1084" t="s">
        <v>334</v>
      </c>
      <c r="K5442" s="1084"/>
      <c r="L5442" s="1084"/>
      <c r="M5442" s="1084"/>
      <c r="N5442" s="1084">
        <v>0</v>
      </c>
      <c r="O5442" s="1084">
        <v>0</v>
      </c>
      <c r="P5442" s="1084">
        <v>0</v>
      </c>
      <c r="Q5442" s="1084"/>
      <c r="R5442" s="1084"/>
      <c r="S5442" s="1084"/>
      <c r="T5442" s="1084"/>
      <c r="U5442" s="1084"/>
      <c r="V5442" s="1084"/>
      <c r="W5442" s="1084"/>
      <c r="X5442" s="1084"/>
      <c r="Y5442" s="1084"/>
      <c r="Z5442" s="1084"/>
      <c r="AA5442" s="1084"/>
      <c r="AB5442" s="1084"/>
      <c r="AC5442" s="1507">
        <f t="shared" si="1926"/>
        <v>45</v>
      </c>
      <c r="AD5442" s="1508">
        <f t="shared" si="1927"/>
        <v>0</v>
      </c>
      <c r="AE5442" s="1429" t="s">
        <v>334</v>
      </c>
      <c r="AF5442" s="14">
        <f t="shared" si="1928"/>
        <v>0</v>
      </c>
      <c r="AG5442" s="14" t="e">
        <f t="shared" si="1929"/>
        <v>#DIV/0!</v>
      </c>
      <c r="AH5442" s="1429" t="s">
        <v>334</v>
      </c>
      <c r="AI5442" s="1429" t="s">
        <v>334</v>
      </c>
      <c r="AJ5442" s="2504"/>
    </row>
    <row r="5443" spans="1:36" s="3" customFormat="1" ht="15.75">
      <c r="A5443" s="1433"/>
      <c r="B5443" s="2503" t="s">
        <v>3737</v>
      </c>
      <c r="C5443" s="1084" t="s">
        <v>66</v>
      </c>
      <c r="D5443" s="1720">
        <v>1</v>
      </c>
      <c r="E5443" s="1084">
        <v>2</v>
      </c>
      <c r="F5443" s="1084">
        <f t="shared" si="1930"/>
        <v>2</v>
      </c>
      <c r="G5443" s="1084"/>
      <c r="H5443" s="1084">
        <f t="shared" ref="H5443:H5455" si="1931">D5443*G5443</f>
        <v>0</v>
      </c>
      <c r="I5443" s="1724"/>
      <c r="J5443" s="1084" t="s">
        <v>334</v>
      </c>
      <c r="K5443" s="1084"/>
      <c r="L5443" s="1084"/>
      <c r="M5443" s="1084"/>
      <c r="N5443" s="1084">
        <v>0</v>
      </c>
      <c r="O5443" s="1084">
        <v>0</v>
      </c>
      <c r="P5443" s="1084">
        <v>0</v>
      </c>
      <c r="Q5443" s="1084"/>
      <c r="R5443" s="1084"/>
      <c r="S5443" s="1084"/>
      <c r="T5443" s="1084"/>
      <c r="U5443" s="1084"/>
      <c r="V5443" s="1084"/>
      <c r="W5443" s="1084"/>
      <c r="X5443" s="1084"/>
      <c r="Y5443" s="1084"/>
      <c r="Z5443" s="1084"/>
      <c r="AA5443" s="1084"/>
      <c r="AB5443" s="1084"/>
      <c r="AC5443" s="1507">
        <f t="shared" ref="AC5443:AC5455" si="1932">E5443+G5443-N5443-O5443-AA5443-P5443-Q5443-R5443-S5443-T5443-U5443-V5443-W5443-X5443-Y5443</f>
        <v>2</v>
      </c>
      <c r="AD5443" s="1508">
        <f t="shared" ref="AD5443:AD5455" si="1933">D5443*AC5443</f>
        <v>2</v>
      </c>
      <c r="AE5443" s="1429" t="s">
        <v>334</v>
      </c>
      <c r="AF5443" s="14">
        <f t="shared" ref="AF5443:AF5455" si="1934">(N5443+O5443+P5443+Q5443+R5443+S5443+T5443+U5443+V5443+W5443+X5443+Y5443)/3</f>
        <v>0</v>
      </c>
      <c r="AG5443" s="14" t="e">
        <f t="shared" ref="AG5443:AG5455" si="1935">AC5443/AF5443</f>
        <v>#DIV/0!</v>
      </c>
      <c r="AH5443" s="1429" t="s">
        <v>334</v>
      </c>
      <c r="AI5443" s="1429" t="s">
        <v>334</v>
      </c>
      <c r="AJ5443" s="2504"/>
    </row>
    <row r="5444" spans="1:36" s="3" customFormat="1" ht="15.75">
      <c r="A5444" s="1433"/>
      <c r="B5444" s="2503" t="s">
        <v>6081</v>
      </c>
      <c r="C5444" s="1084" t="s">
        <v>143</v>
      </c>
      <c r="D5444" s="1720">
        <v>1</v>
      </c>
      <c r="E5444" s="1084">
        <v>9</v>
      </c>
      <c r="F5444" s="1084">
        <f t="shared" si="1930"/>
        <v>9</v>
      </c>
      <c r="G5444" s="1084"/>
      <c r="H5444" s="1084">
        <f t="shared" si="1931"/>
        <v>0</v>
      </c>
      <c r="I5444" s="1724"/>
      <c r="J5444" s="1084" t="s">
        <v>334</v>
      </c>
      <c r="K5444" s="1084"/>
      <c r="L5444" s="1084"/>
      <c r="M5444" s="1084"/>
      <c r="N5444" s="1084">
        <v>1</v>
      </c>
      <c r="O5444" s="1084">
        <v>1</v>
      </c>
      <c r="P5444" s="1084">
        <v>1</v>
      </c>
      <c r="Q5444" s="1084"/>
      <c r="R5444" s="1084"/>
      <c r="S5444" s="1084"/>
      <c r="T5444" s="1084"/>
      <c r="U5444" s="1084"/>
      <c r="V5444" s="1084"/>
      <c r="W5444" s="1084"/>
      <c r="X5444" s="1084"/>
      <c r="Y5444" s="1084"/>
      <c r="Z5444" s="1084"/>
      <c r="AA5444" s="1084"/>
      <c r="AB5444" s="1084"/>
      <c r="AC5444" s="1507">
        <f t="shared" si="1932"/>
        <v>6</v>
      </c>
      <c r="AD5444" s="1508">
        <f t="shared" si="1933"/>
        <v>6</v>
      </c>
      <c r="AE5444" s="1429" t="s">
        <v>334</v>
      </c>
      <c r="AF5444" s="14">
        <f t="shared" si="1934"/>
        <v>1</v>
      </c>
      <c r="AG5444" s="14">
        <f t="shared" si="1935"/>
        <v>6</v>
      </c>
      <c r="AH5444" s="1429" t="s">
        <v>334</v>
      </c>
      <c r="AI5444" s="1429" t="s">
        <v>334</v>
      </c>
      <c r="AJ5444" s="2504"/>
    </row>
    <row r="5445" spans="1:36" s="3" customFormat="1" ht="15.75">
      <c r="A5445" s="1433"/>
      <c r="B5445" s="2503" t="s">
        <v>7832</v>
      </c>
      <c r="C5445" s="1084" t="s">
        <v>177</v>
      </c>
      <c r="D5445" s="1720">
        <v>1</v>
      </c>
      <c r="E5445" s="1084">
        <v>1620</v>
      </c>
      <c r="F5445" s="1084">
        <f t="shared" si="1930"/>
        <v>1620</v>
      </c>
      <c r="G5445" s="1084"/>
      <c r="H5445" s="1084">
        <f t="shared" si="1931"/>
        <v>0</v>
      </c>
      <c r="I5445" s="1724"/>
      <c r="J5445" s="1084" t="s">
        <v>334</v>
      </c>
      <c r="K5445" s="1084"/>
      <c r="L5445" s="1084"/>
      <c r="M5445" s="1084"/>
      <c r="N5445" s="1084">
        <v>0</v>
      </c>
      <c r="O5445" s="1084">
        <v>300</v>
      </c>
      <c r="P5445" s="1084">
        <v>0</v>
      </c>
      <c r="Q5445" s="1084"/>
      <c r="R5445" s="1084"/>
      <c r="S5445" s="1084"/>
      <c r="T5445" s="1084"/>
      <c r="U5445" s="1084"/>
      <c r="V5445" s="1084"/>
      <c r="W5445" s="1084"/>
      <c r="X5445" s="1084"/>
      <c r="Y5445" s="1084"/>
      <c r="Z5445" s="1084"/>
      <c r="AA5445" s="1084"/>
      <c r="AB5445" s="1084"/>
      <c r="AC5445" s="1507">
        <f t="shared" si="1932"/>
        <v>1320</v>
      </c>
      <c r="AD5445" s="1508">
        <f t="shared" si="1933"/>
        <v>1320</v>
      </c>
      <c r="AE5445" s="1429" t="s">
        <v>334</v>
      </c>
      <c r="AF5445" s="14">
        <f t="shared" si="1934"/>
        <v>100</v>
      </c>
      <c r="AG5445" s="14">
        <f t="shared" si="1935"/>
        <v>13.2</v>
      </c>
      <c r="AH5445" s="1429" t="s">
        <v>334</v>
      </c>
      <c r="AI5445" s="1429" t="s">
        <v>334</v>
      </c>
      <c r="AJ5445" s="2504"/>
    </row>
    <row r="5446" spans="1:36" s="3" customFormat="1" ht="15.75">
      <c r="A5446" s="1433"/>
      <c r="B5446" s="2503" t="s">
        <v>6966</v>
      </c>
      <c r="C5446" s="1084" t="s">
        <v>177</v>
      </c>
      <c r="D5446" s="1720">
        <v>1</v>
      </c>
      <c r="E5446" s="1084">
        <v>1500</v>
      </c>
      <c r="F5446" s="1084">
        <f t="shared" si="1930"/>
        <v>1500</v>
      </c>
      <c r="G5446" s="1084"/>
      <c r="H5446" s="1084">
        <f t="shared" si="1931"/>
        <v>0</v>
      </c>
      <c r="I5446" s="1724"/>
      <c r="J5446" s="1084" t="s">
        <v>334</v>
      </c>
      <c r="K5446" s="1084"/>
      <c r="L5446" s="1084"/>
      <c r="M5446" s="1084"/>
      <c r="N5446" s="1084">
        <v>0</v>
      </c>
      <c r="O5446" s="1084">
        <v>600</v>
      </c>
      <c r="P5446" s="1084">
        <v>720</v>
      </c>
      <c r="Q5446" s="1084"/>
      <c r="R5446" s="1084"/>
      <c r="S5446" s="1084"/>
      <c r="T5446" s="1084"/>
      <c r="U5446" s="1084"/>
      <c r="V5446" s="1084"/>
      <c r="W5446" s="1084"/>
      <c r="X5446" s="1084"/>
      <c r="Y5446" s="1084"/>
      <c r="Z5446" s="1084"/>
      <c r="AA5446" s="1084"/>
      <c r="AB5446" s="1084"/>
      <c r="AC5446" s="1507">
        <f t="shared" si="1932"/>
        <v>180</v>
      </c>
      <c r="AD5446" s="1508">
        <f t="shared" si="1933"/>
        <v>180</v>
      </c>
      <c r="AE5446" s="1429" t="s">
        <v>334</v>
      </c>
      <c r="AF5446" s="14">
        <f t="shared" si="1934"/>
        <v>440</v>
      </c>
      <c r="AG5446" s="14">
        <f t="shared" si="1935"/>
        <v>0.40909090909090912</v>
      </c>
      <c r="AH5446" s="1429" t="s">
        <v>334</v>
      </c>
      <c r="AI5446" s="1429" t="s">
        <v>334</v>
      </c>
      <c r="AJ5446" s="2504"/>
    </row>
    <row r="5447" spans="1:36" s="3" customFormat="1" ht="15.75">
      <c r="A5447" s="1433"/>
      <c r="B5447" s="2503" t="s">
        <v>4306</v>
      </c>
      <c r="C5447" s="1084" t="s">
        <v>177</v>
      </c>
      <c r="D5447" s="1720">
        <v>1</v>
      </c>
      <c r="E5447" s="1084">
        <v>53</v>
      </c>
      <c r="F5447" s="1084">
        <f t="shared" si="1930"/>
        <v>53</v>
      </c>
      <c r="G5447" s="1084"/>
      <c r="H5447" s="1084">
        <f t="shared" si="1931"/>
        <v>0</v>
      </c>
      <c r="I5447" s="1724"/>
      <c r="J5447" s="1084" t="s">
        <v>334</v>
      </c>
      <c r="K5447" s="1084"/>
      <c r="L5447" s="1084"/>
      <c r="M5447" s="1084"/>
      <c r="N5447" s="1084">
        <v>1</v>
      </c>
      <c r="O5447" s="1084">
        <v>0</v>
      </c>
      <c r="P5447" s="1084">
        <v>0</v>
      </c>
      <c r="Q5447" s="1084"/>
      <c r="R5447" s="1084"/>
      <c r="S5447" s="1084"/>
      <c r="T5447" s="1084"/>
      <c r="U5447" s="1084"/>
      <c r="V5447" s="1084"/>
      <c r="W5447" s="1084"/>
      <c r="X5447" s="1084"/>
      <c r="Y5447" s="1084"/>
      <c r="Z5447" s="1084"/>
      <c r="AA5447" s="1084"/>
      <c r="AB5447" s="1084"/>
      <c r="AC5447" s="1507">
        <f t="shared" si="1932"/>
        <v>52</v>
      </c>
      <c r="AD5447" s="1508">
        <f t="shared" si="1933"/>
        <v>52</v>
      </c>
      <c r="AE5447" s="1429" t="s">
        <v>334</v>
      </c>
      <c r="AF5447" s="14">
        <f t="shared" si="1934"/>
        <v>0.33333333333333331</v>
      </c>
      <c r="AG5447" s="14">
        <f t="shared" si="1935"/>
        <v>156</v>
      </c>
      <c r="AH5447" s="1429" t="s">
        <v>334</v>
      </c>
      <c r="AI5447" s="1429" t="s">
        <v>334</v>
      </c>
      <c r="AJ5447" s="2504"/>
    </row>
    <row r="5448" spans="1:36" s="3" customFormat="1" ht="15.75">
      <c r="A5448" s="1433"/>
      <c r="B5448" s="2503" t="s">
        <v>5874</v>
      </c>
      <c r="C5448" s="1084" t="s">
        <v>66</v>
      </c>
      <c r="D5448" s="1720">
        <v>1</v>
      </c>
      <c r="E5448" s="1084">
        <v>10</v>
      </c>
      <c r="F5448" s="1084">
        <f t="shared" ref="F5448:F5455" si="1936">D5448*E5448</f>
        <v>10</v>
      </c>
      <c r="G5448" s="1084"/>
      <c r="H5448" s="1084">
        <f t="shared" si="1931"/>
        <v>0</v>
      </c>
      <c r="I5448" s="1724"/>
      <c r="J5448" s="1084" t="s">
        <v>334</v>
      </c>
      <c r="K5448" s="1084"/>
      <c r="L5448" s="1084"/>
      <c r="M5448" s="1084"/>
      <c r="N5448" s="1084">
        <v>0</v>
      </c>
      <c r="O5448" s="1084">
        <v>0</v>
      </c>
      <c r="P5448" s="1084">
        <v>0</v>
      </c>
      <c r="Q5448" s="1084"/>
      <c r="R5448" s="1084"/>
      <c r="S5448" s="1084"/>
      <c r="T5448" s="1084"/>
      <c r="U5448" s="1084"/>
      <c r="V5448" s="1084"/>
      <c r="W5448" s="1084"/>
      <c r="X5448" s="1084"/>
      <c r="Y5448" s="1084"/>
      <c r="Z5448" s="1084"/>
      <c r="AA5448" s="1084"/>
      <c r="AB5448" s="1084"/>
      <c r="AC5448" s="1507">
        <f t="shared" si="1932"/>
        <v>10</v>
      </c>
      <c r="AD5448" s="1508">
        <f t="shared" si="1933"/>
        <v>10</v>
      </c>
      <c r="AE5448" s="1429" t="s">
        <v>334</v>
      </c>
      <c r="AF5448" s="14">
        <f t="shared" si="1934"/>
        <v>0</v>
      </c>
      <c r="AG5448" s="14" t="e">
        <f t="shared" si="1935"/>
        <v>#DIV/0!</v>
      </c>
      <c r="AH5448" s="1429" t="s">
        <v>334</v>
      </c>
      <c r="AI5448" s="1429" t="s">
        <v>334</v>
      </c>
      <c r="AJ5448" s="2504"/>
    </row>
    <row r="5449" spans="1:36" s="3" customFormat="1" ht="15.75">
      <c r="A5449" s="1433"/>
      <c r="B5449" s="2503" t="s">
        <v>3036</v>
      </c>
      <c r="C5449" s="1084" t="s">
        <v>66</v>
      </c>
      <c r="D5449" s="1720">
        <v>1</v>
      </c>
      <c r="E5449" s="1084">
        <v>350</v>
      </c>
      <c r="F5449" s="1084">
        <f t="shared" si="1936"/>
        <v>350</v>
      </c>
      <c r="G5449" s="1084"/>
      <c r="H5449" s="1084">
        <f t="shared" si="1931"/>
        <v>0</v>
      </c>
      <c r="I5449" s="1724"/>
      <c r="J5449" s="1084" t="s">
        <v>334</v>
      </c>
      <c r="K5449" s="1084"/>
      <c r="L5449" s="1084"/>
      <c r="M5449" s="1084"/>
      <c r="N5449" s="1084">
        <v>200</v>
      </c>
      <c r="O5449" s="1084">
        <v>0</v>
      </c>
      <c r="P5449" s="1084">
        <v>0</v>
      </c>
      <c r="Q5449" s="1084"/>
      <c r="R5449" s="1084"/>
      <c r="S5449" s="1084"/>
      <c r="T5449" s="1084"/>
      <c r="U5449" s="1084"/>
      <c r="V5449" s="1084"/>
      <c r="W5449" s="1084"/>
      <c r="X5449" s="1084"/>
      <c r="Y5449" s="1084"/>
      <c r="Z5449" s="1084"/>
      <c r="AA5449" s="1084"/>
      <c r="AB5449" s="1084"/>
      <c r="AC5449" s="1507">
        <f t="shared" si="1932"/>
        <v>150</v>
      </c>
      <c r="AD5449" s="1508">
        <f t="shared" si="1933"/>
        <v>150</v>
      </c>
      <c r="AE5449" s="1429" t="s">
        <v>334</v>
      </c>
      <c r="AF5449" s="14">
        <f t="shared" si="1934"/>
        <v>66.666666666666671</v>
      </c>
      <c r="AG5449" s="14">
        <f t="shared" si="1935"/>
        <v>2.25</v>
      </c>
      <c r="AH5449" s="1429" t="s">
        <v>334</v>
      </c>
      <c r="AI5449" s="1429" t="s">
        <v>334</v>
      </c>
      <c r="AJ5449" s="2504"/>
    </row>
    <row r="5450" spans="1:36" s="3" customFormat="1" ht="15.75">
      <c r="A5450" s="1433"/>
      <c r="B5450" s="2503" t="s">
        <v>5028</v>
      </c>
      <c r="C5450" s="1084" t="s">
        <v>234</v>
      </c>
      <c r="D5450" s="1720">
        <v>1</v>
      </c>
      <c r="E5450" s="1084">
        <v>80</v>
      </c>
      <c r="F5450" s="1084">
        <f t="shared" si="1936"/>
        <v>80</v>
      </c>
      <c r="G5450" s="1084"/>
      <c r="H5450" s="1084">
        <f t="shared" si="1931"/>
        <v>0</v>
      </c>
      <c r="I5450" s="1724"/>
      <c r="J5450" s="1084" t="s">
        <v>334</v>
      </c>
      <c r="K5450" s="1084"/>
      <c r="L5450" s="1084"/>
      <c r="M5450" s="1084"/>
      <c r="N5450" s="1084">
        <v>0</v>
      </c>
      <c r="O5450" s="1084">
        <v>0</v>
      </c>
      <c r="P5450" s="1084">
        <v>0</v>
      </c>
      <c r="Q5450" s="1084"/>
      <c r="R5450" s="1084"/>
      <c r="S5450" s="1084"/>
      <c r="T5450" s="1084"/>
      <c r="U5450" s="1084"/>
      <c r="V5450" s="1084"/>
      <c r="W5450" s="1084"/>
      <c r="X5450" s="1084"/>
      <c r="Y5450" s="1084"/>
      <c r="Z5450" s="1084"/>
      <c r="AA5450" s="1084"/>
      <c r="AB5450" s="1084"/>
      <c r="AC5450" s="1507">
        <f t="shared" si="1932"/>
        <v>80</v>
      </c>
      <c r="AD5450" s="1508">
        <f t="shared" si="1933"/>
        <v>80</v>
      </c>
      <c r="AE5450" s="1429" t="s">
        <v>334</v>
      </c>
      <c r="AF5450" s="14">
        <f t="shared" si="1934"/>
        <v>0</v>
      </c>
      <c r="AG5450" s="14" t="e">
        <f t="shared" si="1935"/>
        <v>#DIV/0!</v>
      </c>
      <c r="AH5450" s="1429" t="s">
        <v>334</v>
      </c>
      <c r="AI5450" s="1429" t="s">
        <v>334</v>
      </c>
      <c r="AJ5450" s="2504"/>
    </row>
    <row r="5451" spans="1:36" s="3" customFormat="1" ht="15.75">
      <c r="A5451" s="1433"/>
      <c r="B5451" s="2503" t="s">
        <v>3170</v>
      </c>
      <c r="C5451" s="1084" t="s">
        <v>234</v>
      </c>
      <c r="D5451" s="1720">
        <v>1</v>
      </c>
      <c r="E5451" s="1084">
        <v>25</v>
      </c>
      <c r="F5451" s="1084">
        <f t="shared" si="1936"/>
        <v>25</v>
      </c>
      <c r="G5451" s="1084"/>
      <c r="H5451" s="1084">
        <f t="shared" si="1931"/>
        <v>0</v>
      </c>
      <c r="I5451" s="1724"/>
      <c r="J5451" s="1084" t="s">
        <v>334</v>
      </c>
      <c r="K5451" s="1084"/>
      <c r="L5451" s="1084"/>
      <c r="M5451" s="1084"/>
      <c r="N5451" s="1084">
        <v>0</v>
      </c>
      <c r="O5451" s="1084">
        <v>0</v>
      </c>
      <c r="P5451" s="1084">
        <v>0</v>
      </c>
      <c r="Q5451" s="1084"/>
      <c r="R5451" s="1084"/>
      <c r="S5451" s="1084"/>
      <c r="T5451" s="1084"/>
      <c r="U5451" s="1084"/>
      <c r="V5451" s="1084"/>
      <c r="W5451" s="1084"/>
      <c r="X5451" s="1084"/>
      <c r="Y5451" s="1084"/>
      <c r="Z5451" s="1084"/>
      <c r="AA5451" s="1084"/>
      <c r="AB5451" s="1084"/>
      <c r="AC5451" s="1507">
        <f t="shared" si="1932"/>
        <v>25</v>
      </c>
      <c r="AD5451" s="1508">
        <f t="shared" si="1933"/>
        <v>25</v>
      </c>
      <c r="AE5451" s="1429" t="s">
        <v>334</v>
      </c>
      <c r="AF5451" s="14">
        <f t="shared" si="1934"/>
        <v>0</v>
      </c>
      <c r="AG5451" s="14" t="e">
        <f t="shared" si="1935"/>
        <v>#DIV/0!</v>
      </c>
      <c r="AH5451" s="1429" t="s">
        <v>334</v>
      </c>
      <c r="AI5451" s="1429" t="s">
        <v>334</v>
      </c>
      <c r="AJ5451" s="2504"/>
    </row>
    <row r="5452" spans="1:36" s="3" customFormat="1" ht="15.75">
      <c r="A5452" s="1433"/>
      <c r="B5452" s="2503" t="s">
        <v>4247</v>
      </c>
      <c r="C5452" s="1084" t="s">
        <v>177</v>
      </c>
      <c r="D5452" s="1720">
        <v>1</v>
      </c>
      <c r="E5452" s="1084">
        <v>990</v>
      </c>
      <c r="F5452" s="1084">
        <f t="shared" si="1936"/>
        <v>990</v>
      </c>
      <c r="G5452" s="1084"/>
      <c r="H5452" s="1084">
        <f t="shared" si="1931"/>
        <v>0</v>
      </c>
      <c r="I5452" s="1724"/>
      <c r="J5452" s="1084" t="s">
        <v>334</v>
      </c>
      <c r="K5452" s="1084"/>
      <c r="L5452" s="1084"/>
      <c r="M5452" s="1084"/>
      <c r="N5452" s="1084">
        <v>0</v>
      </c>
      <c r="O5452" s="1084">
        <v>0</v>
      </c>
      <c r="P5452" s="1084">
        <v>360</v>
      </c>
      <c r="Q5452" s="1084"/>
      <c r="R5452" s="1084"/>
      <c r="S5452" s="1084"/>
      <c r="T5452" s="1084"/>
      <c r="U5452" s="1084"/>
      <c r="V5452" s="1084"/>
      <c r="W5452" s="1084"/>
      <c r="X5452" s="1084"/>
      <c r="Y5452" s="1084"/>
      <c r="Z5452" s="1084"/>
      <c r="AA5452" s="1084"/>
      <c r="AB5452" s="1084"/>
      <c r="AC5452" s="1507">
        <f t="shared" si="1932"/>
        <v>630</v>
      </c>
      <c r="AD5452" s="1508">
        <f t="shared" si="1933"/>
        <v>630</v>
      </c>
      <c r="AE5452" s="1429" t="s">
        <v>334</v>
      </c>
      <c r="AF5452" s="14">
        <f t="shared" si="1934"/>
        <v>120</v>
      </c>
      <c r="AG5452" s="14">
        <f t="shared" si="1935"/>
        <v>5.25</v>
      </c>
      <c r="AH5452" s="1429" t="s">
        <v>334</v>
      </c>
      <c r="AI5452" s="1429" t="s">
        <v>334</v>
      </c>
      <c r="AJ5452" s="2504"/>
    </row>
    <row r="5453" spans="1:36" s="3" customFormat="1" ht="15.75">
      <c r="A5453" s="1433"/>
      <c r="B5453" s="2503" t="s">
        <v>5029</v>
      </c>
      <c r="C5453" s="1084" t="s">
        <v>177</v>
      </c>
      <c r="D5453" s="1720">
        <v>1</v>
      </c>
      <c r="E5453" s="1084">
        <v>20</v>
      </c>
      <c r="F5453" s="1084">
        <f t="shared" si="1936"/>
        <v>20</v>
      </c>
      <c r="G5453" s="1084"/>
      <c r="H5453" s="1084">
        <f t="shared" si="1931"/>
        <v>0</v>
      </c>
      <c r="I5453" s="1724"/>
      <c r="J5453" s="1084" t="s">
        <v>334</v>
      </c>
      <c r="K5453" s="1084"/>
      <c r="L5453" s="1084"/>
      <c r="M5453" s="1084"/>
      <c r="N5453" s="1084">
        <v>0</v>
      </c>
      <c r="O5453" s="1084">
        <v>0</v>
      </c>
      <c r="P5453" s="1084">
        <v>0</v>
      </c>
      <c r="Q5453" s="1084"/>
      <c r="R5453" s="1084"/>
      <c r="S5453" s="1084"/>
      <c r="T5453" s="1084"/>
      <c r="U5453" s="1084"/>
      <c r="V5453" s="1084"/>
      <c r="W5453" s="1084"/>
      <c r="X5453" s="1084"/>
      <c r="Y5453" s="1084"/>
      <c r="Z5453" s="1084"/>
      <c r="AA5453" s="1084"/>
      <c r="AB5453" s="1084"/>
      <c r="AC5453" s="1507">
        <f t="shared" si="1932"/>
        <v>20</v>
      </c>
      <c r="AD5453" s="1508">
        <f t="shared" si="1933"/>
        <v>20</v>
      </c>
      <c r="AE5453" s="1429" t="s">
        <v>334</v>
      </c>
      <c r="AF5453" s="14">
        <f t="shared" si="1934"/>
        <v>0</v>
      </c>
      <c r="AG5453" s="14" t="e">
        <f t="shared" si="1935"/>
        <v>#DIV/0!</v>
      </c>
      <c r="AH5453" s="1429" t="s">
        <v>334</v>
      </c>
      <c r="AI5453" s="1429" t="s">
        <v>334</v>
      </c>
      <c r="AJ5453" s="2504"/>
    </row>
    <row r="5454" spans="1:36" s="3" customFormat="1" ht="15.75">
      <c r="A5454" s="1433"/>
      <c r="B5454" s="2503" t="s">
        <v>9411</v>
      </c>
      <c r="C5454" s="1084" t="s">
        <v>181</v>
      </c>
      <c r="D5454" s="1720">
        <v>2.75</v>
      </c>
      <c r="E5454" s="1084">
        <v>0</v>
      </c>
      <c r="F5454" s="1084">
        <f t="shared" si="1936"/>
        <v>0</v>
      </c>
      <c r="G5454" s="1084">
        <v>2000</v>
      </c>
      <c r="H5454" s="1084">
        <f t="shared" si="1931"/>
        <v>5500</v>
      </c>
      <c r="I5454" s="1724">
        <v>44964</v>
      </c>
      <c r="J5454" s="1084" t="s">
        <v>334</v>
      </c>
      <c r="K5454" s="1084"/>
      <c r="L5454" s="1084"/>
      <c r="M5454" s="1724"/>
      <c r="N5454" s="1084">
        <v>0</v>
      </c>
      <c r="O5454" s="1084">
        <v>0</v>
      </c>
      <c r="P5454" s="1084">
        <v>0</v>
      </c>
      <c r="Q5454" s="1084"/>
      <c r="R5454" s="1084"/>
      <c r="S5454" s="1084"/>
      <c r="T5454" s="1084"/>
      <c r="U5454" s="1084"/>
      <c r="V5454" s="1084"/>
      <c r="W5454" s="1084"/>
      <c r="X5454" s="1084"/>
      <c r="Y5454" s="1084"/>
      <c r="Z5454" s="1084"/>
      <c r="AA5454" s="1084"/>
      <c r="AB5454" s="1084"/>
      <c r="AC5454" s="1507">
        <f t="shared" si="1932"/>
        <v>2000</v>
      </c>
      <c r="AD5454" s="1508">
        <f t="shared" si="1933"/>
        <v>5500</v>
      </c>
      <c r="AE5454" s="1429" t="s">
        <v>334</v>
      </c>
      <c r="AF5454" s="14">
        <f t="shared" si="1934"/>
        <v>0</v>
      </c>
      <c r="AG5454" s="14" t="e">
        <f t="shared" si="1935"/>
        <v>#DIV/0!</v>
      </c>
      <c r="AH5454" s="1429" t="s">
        <v>334</v>
      </c>
      <c r="AI5454" s="1429" t="s">
        <v>334</v>
      </c>
      <c r="AJ5454" s="2504"/>
    </row>
    <row r="5455" spans="1:36" s="3" customFormat="1" ht="15.75">
      <c r="A5455" s="1433"/>
      <c r="B5455" s="2503" t="s">
        <v>4307</v>
      </c>
      <c r="C5455" s="1084" t="s">
        <v>66</v>
      </c>
      <c r="D5455" s="1720">
        <v>1</v>
      </c>
      <c r="E5455" s="1084">
        <v>18</v>
      </c>
      <c r="F5455" s="1084">
        <f t="shared" si="1936"/>
        <v>18</v>
      </c>
      <c r="G5455" s="1084"/>
      <c r="H5455" s="1084">
        <f t="shared" si="1931"/>
        <v>0</v>
      </c>
      <c r="I5455" s="1724"/>
      <c r="J5455" s="1084" t="s">
        <v>334</v>
      </c>
      <c r="K5455" s="1084"/>
      <c r="L5455" s="1084"/>
      <c r="M5455" s="1084"/>
      <c r="N5455" s="1084">
        <v>0</v>
      </c>
      <c r="O5455" s="1084">
        <v>0</v>
      </c>
      <c r="P5455" s="1084">
        <v>2</v>
      </c>
      <c r="Q5455" s="1084"/>
      <c r="R5455" s="1084"/>
      <c r="S5455" s="1084"/>
      <c r="T5455" s="1084"/>
      <c r="U5455" s="1084"/>
      <c r="V5455" s="1084"/>
      <c r="W5455" s="1084"/>
      <c r="X5455" s="1084"/>
      <c r="Y5455" s="1084"/>
      <c r="Z5455" s="1084"/>
      <c r="AA5455" s="1084"/>
      <c r="AB5455" s="1084"/>
      <c r="AC5455" s="1507">
        <f t="shared" si="1932"/>
        <v>16</v>
      </c>
      <c r="AD5455" s="1508">
        <f t="shared" si="1933"/>
        <v>16</v>
      </c>
      <c r="AE5455" s="1429" t="s">
        <v>334</v>
      </c>
      <c r="AF5455" s="14">
        <f t="shared" si="1934"/>
        <v>0.66666666666666663</v>
      </c>
      <c r="AG5455" s="14">
        <f t="shared" si="1935"/>
        <v>24</v>
      </c>
      <c r="AH5455" s="1429" t="s">
        <v>334</v>
      </c>
      <c r="AI5455" s="1429" t="s">
        <v>334</v>
      </c>
      <c r="AJ5455" s="2504"/>
    </row>
    <row r="5456" spans="1:36" ht="15.75" customHeight="1">
      <c r="A5456" s="4675" t="s">
        <v>2852</v>
      </c>
      <c r="B5456" s="4676"/>
      <c r="C5456" s="4676"/>
      <c r="D5456" s="4676"/>
      <c r="E5456" s="4676"/>
      <c r="F5456" s="4676"/>
      <c r="G5456" s="4676"/>
      <c r="H5456" s="4676"/>
      <c r="I5456" s="4676"/>
      <c r="J5456" s="4676"/>
      <c r="K5456" s="4676"/>
      <c r="L5456" s="4676"/>
      <c r="M5456" s="4676"/>
      <c r="N5456" s="4676"/>
      <c r="O5456" s="4676"/>
      <c r="P5456" s="4676"/>
      <c r="Q5456" s="4676"/>
      <c r="R5456" s="4676"/>
      <c r="S5456" s="4676"/>
      <c r="T5456" s="4676"/>
      <c r="U5456" s="4676"/>
      <c r="V5456" s="4676"/>
      <c r="W5456" s="4676"/>
      <c r="X5456" s="4676"/>
      <c r="Y5456" s="4676"/>
      <c r="Z5456" s="4676"/>
      <c r="AA5456" s="4676"/>
      <c r="AB5456" s="4676"/>
      <c r="AC5456" s="4676"/>
      <c r="AD5456" s="4676"/>
      <c r="AE5456" s="4676"/>
      <c r="AF5456" s="4676"/>
      <c r="AG5456" s="4676"/>
      <c r="AH5456" s="4676"/>
      <c r="AI5456" s="4676"/>
      <c r="AJ5456" s="4677"/>
    </row>
    <row r="5457" spans="1:36" ht="15.75">
      <c r="A5457" s="4662" t="s">
        <v>7622</v>
      </c>
      <c r="B5457" s="4275"/>
      <c r="C5457" s="4275"/>
      <c r="D5457" s="4275"/>
      <c r="E5457" s="4275"/>
      <c r="F5457" s="4275"/>
      <c r="G5457" s="4275"/>
      <c r="H5457" s="4275"/>
      <c r="I5457" s="4275"/>
      <c r="J5457" s="4275"/>
      <c r="K5457" s="4275"/>
      <c r="L5457" s="4275"/>
      <c r="M5457" s="4275"/>
      <c r="N5457" s="4275"/>
      <c r="O5457" s="4275"/>
      <c r="P5457" s="4275"/>
      <c r="Q5457" s="4275"/>
      <c r="R5457" s="4275"/>
      <c r="S5457" s="4275"/>
      <c r="T5457" s="4275"/>
      <c r="U5457" s="4275"/>
      <c r="V5457" s="4275"/>
      <c r="W5457" s="4275"/>
      <c r="X5457" s="4275"/>
      <c r="Y5457" s="4275"/>
      <c r="Z5457" s="4275"/>
      <c r="AA5457" s="4275"/>
      <c r="AB5457" s="4275"/>
      <c r="AC5457" s="4275"/>
      <c r="AD5457" s="4275"/>
      <c r="AE5457" s="4275"/>
      <c r="AF5457" s="4275"/>
      <c r="AG5457" s="4275"/>
      <c r="AH5457" s="4275"/>
      <c r="AI5457" s="4275"/>
      <c r="AJ5457" s="4276"/>
    </row>
    <row r="5458" spans="1:36" ht="15.75">
      <c r="A5458" s="4662" t="s">
        <v>2939</v>
      </c>
      <c r="B5458" s="4275"/>
      <c r="C5458" s="4275"/>
      <c r="D5458" s="4275"/>
      <c r="E5458" s="4275"/>
      <c r="F5458" s="4275"/>
      <c r="G5458" s="4275"/>
      <c r="H5458" s="4275"/>
      <c r="I5458" s="4275"/>
      <c r="J5458" s="4275"/>
      <c r="K5458" s="4275"/>
      <c r="L5458" s="4275"/>
      <c r="M5458" s="4275"/>
      <c r="N5458" s="4275"/>
      <c r="O5458" s="4275"/>
      <c r="P5458" s="4275"/>
      <c r="Q5458" s="4275"/>
      <c r="R5458" s="4275"/>
      <c r="S5458" s="4275"/>
      <c r="T5458" s="4275"/>
      <c r="U5458" s="4275"/>
      <c r="V5458" s="4275"/>
      <c r="W5458" s="4275"/>
      <c r="X5458" s="4275"/>
      <c r="Y5458" s="4275"/>
      <c r="Z5458" s="4275"/>
      <c r="AA5458" s="4275"/>
      <c r="AB5458" s="4275"/>
      <c r="AC5458" s="4275"/>
      <c r="AD5458" s="4275"/>
      <c r="AE5458" s="4275"/>
      <c r="AF5458" s="4275"/>
      <c r="AG5458" s="4275"/>
      <c r="AH5458" s="4275"/>
      <c r="AI5458" s="4275"/>
      <c r="AJ5458" s="4276"/>
    </row>
    <row r="5459" spans="1:36" ht="15.75">
      <c r="A5459" s="1484">
        <v>1</v>
      </c>
      <c r="B5459" s="277" t="s">
        <v>2322</v>
      </c>
      <c r="C5459" s="276" t="s">
        <v>186</v>
      </c>
      <c r="D5459" s="279">
        <v>18591.25</v>
      </c>
      <c r="E5459" s="276">
        <v>7</v>
      </c>
      <c r="F5459" s="272">
        <f t="shared" ref="F5459:F5471" si="1937">E5459*D5459</f>
        <v>130138.75</v>
      </c>
      <c r="G5459" s="276"/>
      <c r="H5459" s="276"/>
      <c r="I5459" s="283">
        <v>43949</v>
      </c>
      <c r="J5459" s="283">
        <v>47818</v>
      </c>
      <c r="K5459" s="276"/>
      <c r="L5459" s="2511">
        <v>459</v>
      </c>
      <c r="M5459" s="283">
        <v>43934</v>
      </c>
      <c r="N5459" s="276"/>
      <c r="O5459" s="276"/>
      <c r="P5459" s="276"/>
      <c r="Q5459" s="276"/>
      <c r="R5459" s="276"/>
      <c r="S5459" s="276"/>
      <c r="T5459" s="276"/>
      <c r="U5459" s="276"/>
      <c r="V5459" s="276"/>
      <c r="W5459" s="276"/>
      <c r="X5459" s="276"/>
      <c r="Y5459" s="276"/>
      <c r="Z5459" s="276"/>
      <c r="AA5459" s="276"/>
      <c r="AB5459" s="276"/>
      <c r="AC5459" s="1507">
        <f t="shared" ref="AC5459:AC5471" si="1938">E5459+G5459-N5459-O5459-AA5459-P5459-Q5459-R5459-S5459-T5459-U5459-V5459-W5459-X5459-Y5459</f>
        <v>7</v>
      </c>
      <c r="AD5459" s="1508">
        <f t="shared" ref="AD5459:AD5471" si="1939">D5459*AC5459</f>
        <v>130138.75</v>
      </c>
      <c r="AE5459" s="14">
        <f t="shared" ref="AE5459:AE5471" si="1940">(J5459-"01.04.2023")/30</f>
        <v>93.36666666666666</v>
      </c>
      <c r="AF5459" s="14">
        <f t="shared" ref="AF5459:AF5471" si="1941">(N5459+O5459+P5459+Q5459+R5459+S5459+T5459+U5459+V5459+W5459+X5459+Y5459)/3</f>
        <v>0</v>
      </c>
      <c r="AG5459" s="14" t="e">
        <f t="shared" ref="AG5459:AG5471" si="1942">AC5459/AF5459</f>
        <v>#DIV/0!</v>
      </c>
      <c r="AH5459" s="14" t="e">
        <f t="shared" ref="AH5459:AH5471" si="1943">AG5459-AE5459</f>
        <v>#DIV/0!</v>
      </c>
      <c r="AI5459" s="14">
        <f t="shared" ref="AI5459:AI5471" si="1944">AC5459-(AE5459*AF5459)</f>
        <v>7</v>
      </c>
      <c r="AJ5459" s="276"/>
    </row>
    <row r="5460" spans="1:36" ht="15.75">
      <c r="A5460" s="1484">
        <v>2</v>
      </c>
      <c r="B5460" s="277" t="s">
        <v>6087</v>
      </c>
      <c r="C5460" s="278" t="s">
        <v>66</v>
      </c>
      <c r="D5460" s="279">
        <v>136450</v>
      </c>
      <c r="E5460" s="276">
        <v>1</v>
      </c>
      <c r="F5460" s="272">
        <f t="shared" si="1937"/>
        <v>136450</v>
      </c>
      <c r="G5460" s="276"/>
      <c r="H5460" s="280">
        <f t="shared" ref="H5460:H5471" si="1945">SUM(D5460*G5460)</f>
        <v>0</v>
      </c>
      <c r="I5460" s="281"/>
      <c r="J5460" s="274"/>
      <c r="K5460" s="275"/>
      <c r="L5460" s="282">
        <v>877</v>
      </c>
      <c r="M5460" s="283">
        <v>44848</v>
      </c>
      <c r="N5460" s="276"/>
      <c r="O5460" s="278"/>
      <c r="P5460" s="276"/>
      <c r="Q5460" s="276"/>
      <c r="R5460" s="276"/>
      <c r="S5460" s="276"/>
      <c r="T5460" s="276"/>
      <c r="U5460" s="276"/>
      <c r="V5460" s="276"/>
      <c r="W5460" s="276"/>
      <c r="X5460" s="276"/>
      <c r="Y5460" s="276"/>
      <c r="Z5460" s="276"/>
      <c r="AA5460" s="276"/>
      <c r="AB5460" s="276" t="s">
        <v>1676</v>
      </c>
      <c r="AC5460" s="1507">
        <f t="shared" si="1938"/>
        <v>1</v>
      </c>
      <c r="AD5460" s="1508">
        <f t="shared" si="1939"/>
        <v>136450</v>
      </c>
      <c r="AE5460" s="14">
        <f t="shared" si="1940"/>
        <v>-1500.5666666666666</v>
      </c>
      <c r="AF5460" s="14">
        <f t="shared" si="1941"/>
        <v>0</v>
      </c>
      <c r="AG5460" s="14" t="e">
        <f t="shared" si="1942"/>
        <v>#DIV/0!</v>
      </c>
      <c r="AH5460" s="14" t="e">
        <f t="shared" si="1943"/>
        <v>#DIV/0!</v>
      </c>
      <c r="AI5460" s="14">
        <f t="shared" si="1944"/>
        <v>1</v>
      </c>
      <c r="AJ5460" s="276"/>
    </row>
    <row r="5461" spans="1:36" ht="15.75">
      <c r="A5461" s="1484">
        <v>3</v>
      </c>
      <c r="B5461" s="277" t="s">
        <v>6088</v>
      </c>
      <c r="C5461" s="278" t="s">
        <v>66</v>
      </c>
      <c r="D5461" s="279">
        <v>90878</v>
      </c>
      <c r="E5461" s="276">
        <v>1</v>
      </c>
      <c r="F5461" s="272">
        <f t="shared" si="1937"/>
        <v>90878</v>
      </c>
      <c r="G5461" s="276"/>
      <c r="H5461" s="280">
        <f t="shared" si="1945"/>
        <v>0</v>
      </c>
      <c r="I5461" s="281"/>
      <c r="J5461" s="274"/>
      <c r="K5461" s="275"/>
      <c r="L5461" s="282">
        <v>877</v>
      </c>
      <c r="M5461" s="283" t="s">
        <v>8398</v>
      </c>
      <c r="N5461" s="276"/>
      <c r="O5461" s="278"/>
      <c r="P5461" s="276"/>
      <c r="Q5461" s="276"/>
      <c r="R5461" s="276"/>
      <c r="S5461" s="276"/>
      <c r="T5461" s="276"/>
      <c r="U5461" s="276"/>
      <c r="V5461" s="276"/>
      <c r="W5461" s="276"/>
      <c r="X5461" s="276"/>
      <c r="Y5461" s="276"/>
      <c r="Z5461" s="276"/>
      <c r="AA5461" s="276"/>
      <c r="AB5461" s="276"/>
      <c r="AC5461" s="1507">
        <f t="shared" si="1938"/>
        <v>1</v>
      </c>
      <c r="AD5461" s="1508">
        <f t="shared" si="1939"/>
        <v>90878</v>
      </c>
      <c r="AE5461" s="14">
        <f t="shared" si="1940"/>
        <v>-1500.5666666666666</v>
      </c>
      <c r="AF5461" s="14">
        <f t="shared" si="1941"/>
        <v>0</v>
      </c>
      <c r="AG5461" s="14" t="e">
        <f t="shared" si="1942"/>
        <v>#DIV/0!</v>
      </c>
      <c r="AH5461" s="14" t="e">
        <f t="shared" si="1943"/>
        <v>#DIV/0!</v>
      </c>
      <c r="AI5461" s="14">
        <f t="shared" si="1944"/>
        <v>1</v>
      </c>
      <c r="AJ5461" s="276"/>
    </row>
    <row r="5462" spans="1:36" ht="15.75">
      <c r="A5462" s="1484">
        <v>6</v>
      </c>
      <c r="B5462" s="277" t="s">
        <v>2318</v>
      </c>
      <c r="C5462" s="276" t="s">
        <v>66</v>
      </c>
      <c r="D5462" s="279">
        <v>59385</v>
      </c>
      <c r="E5462" s="276">
        <v>3</v>
      </c>
      <c r="F5462" s="272">
        <f t="shared" si="1937"/>
        <v>178155</v>
      </c>
      <c r="G5462" s="276"/>
      <c r="H5462" s="280">
        <f t="shared" si="1945"/>
        <v>0</v>
      </c>
      <c r="I5462" s="281">
        <v>44900</v>
      </c>
      <c r="J5462" s="274"/>
      <c r="K5462" s="275"/>
      <c r="L5462" s="282">
        <v>901</v>
      </c>
      <c r="M5462" s="283">
        <v>44854</v>
      </c>
      <c r="N5462" s="276"/>
      <c r="O5462" s="276"/>
      <c r="P5462" s="276"/>
      <c r="Q5462" s="276"/>
      <c r="R5462" s="276"/>
      <c r="S5462" s="276"/>
      <c r="T5462" s="276"/>
      <c r="U5462" s="276"/>
      <c r="V5462" s="276"/>
      <c r="W5462" s="276"/>
      <c r="X5462" s="276"/>
      <c r="Y5462" s="276"/>
      <c r="Z5462" s="276"/>
      <c r="AA5462" s="276"/>
      <c r="AB5462" s="276"/>
      <c r="AC5462" s="1507">
        <f t="shared" si="1938"/>
        <v>3</v>
      </c>
      <c r="AD5462" s="1508">
        <f t="shared" si="1939"/>
        <v>178155</v>
      </c>
      <c r="AE5462" s="14">
        <f t="shared" si="1940"/>
        <v>-1500.5666666666666</v>
      </c>
      <c r="AF5462" s="14">
        <f t="shared" si="1941"/>
        <v>0</v>
      </c>
      <c r="AG5462" s="14" t="e">
        <f t="shared" si="1942"/>
        <v>#DIV/0!</v>
      </c>
      <c r="AH5462" s="14" t="e">
        <f t="shared" si="1943"/>
        <v>#DIV/0!</v>
      </c>
      <c r="AI5462" s="14">
        <f t="shared" si="1944"/>
        <v>3</v>
      </c>
      <c r="AJ5462" s="276"/>
    </row>
    <row r="5463" spans="1:36" ht="15.75">
      <c r="A5463" s="1484">
        <v>7</v>
      </c>
      <c r="B5463" s="277" t="s">
        <v>2319</v>
      </c>
      <c r="C5463" s="276" t="s">
        <v>66</v>
      </c>
      <c r="D5463" s="279">
        <v>32528</v>
      </c>
      <c r="E5463" s="276">
        <v>1</v>
      </c>
      <c r="F5463" s="272">
        <f t="shared" si="1937"/>
        <v>32528</v>
      </c>
      <c r="G5463" s="276"/>
      <c r="H5463" s="280">
        <f t="shared" si="1945"/>
        <v>0</v>
      </c>
      <c r="I5463" s="281">
        <v>44900</v>
      </c>
      <c r="J5463" s="274"/>
      <c r="K5463" s="275"/>
      <c r="L5463" s="282">
        <v>901</v>
      </c>
      <c r="M5463" s="283">
        <v>44854</v>
      </c>
      <c r="N5463" s="276"/>
      <c r="O5463" s="276"/>
      <c r="P5463" s="276"/>
      <c r="Q5463" s="276"/>
      <c r="R5463" s="276"/>
      <c r="S5463" s="276"/>
      <c r="T5463" s="276"/>
      <c r="U5463" s="276"/>
      <c r="V5463" s="276"/>
      <c r="W5463" s="276"/>
      <c r="X5463" s="276"/>
      <c r="Y5463" s="276"/>
      <c r="Z5463" s="276"/>
      <c r="AA5463" s="276"/>
      <c r="AB5463" s="276"/>
      <c r="AC5463" s="1507">
        <f t="shared" si="1938"/>
        <v>1</v>
      </c>
      <c r="AD5463" s="1508">
        <f t="shared" si="1939"/>
        <v>32528</v>
      </c>
      <c r="AE5463" s="14">
        <f t="shared" si="1940"/>
        <v>-1500.5666666666666</v>
      </c>
      <c r="AF5463" s="14">
        <f t="shared" si="1941"/>
        <v>0</v>
      </c>
      <c r="AG5463" s="14" t="e">
        <f t="shared" si="1942"/>
        <v>#DIV/0!</v>
      </c>
      <c r="AH5463" s="14" t="e">
        <f t="shared" si="1943"/>
        <v>#DIV/0!</v>
      </c>
      <c r="AI5463" s="14">
        <f t="shared" si="1944"/>
        <v>1</v>
      </c>
      <c r="AJ5463" s="276" t="s">
        <v>1676</v>
      </c>
    </row>
    <row r="5464" spans="1:36" ht="15.75">
      <c r="A5464" s="1484">
        <v>8</v>
      </c>
      <c r="B5464" s="277" t="s">
        <v>2318</v>
      </c>
      <c r="C5464" s="276" t="s">
        <v>187</v>
      </c>
      <c r="D5464" s="279">
        <v>54356</v>
      </c>
      <c r="E5464" s="276">
        <v>15</v>
      </c>
      <c r="F5464" s="272">
        <f t="shared" si="1937"/>
        <v>815340</v>
      </c>
      <c r="G5464" s="276"/>
      <c r="H5464" s="280">
        <f t="shared" si="1945"/>
        <v>0</v>
      </c>
      <c r="I5464" s="281">
        <v>44910</v>
      </c>
      <c r="J5464" s="274"/>
      <c r="K5464" s="275"/>
      <c r="L5464" s="282"/>
      <c r="M5464" s="283"/>
      <c r="N5464" s="276"/>
      <c r="O5464" s="276"/>
      <c r="P5464" s="276"/>
      <c r="Q5464" s="276"/>
      <c r="R5464" s="276"/>
      <c r="S5464" s="276"/>
      <c r="T5464" s="276"/>
      <c r="U5464" s="276"/>
      <c r="V5464" s="276"/>
      <c r="W5464" s="276"/>
      <c r="X5464" s="276"/>
      <c r="Y5464" s="276"/>
      <c r="Z5464" s="276"/>
      <c r="AA5464" s="276"/>
      <c r="AB5464" s="276"/>
      <c r="AC5464" s="1507">
        <f t="shared" si="1938"/>
        <v>15</v>
      </c>
      <c r="AD5464" s="1508">
        <f t="shared" si="1939"/>
        <v>815340</v>
      </c>
      <c r="AE5464" s="14">
        <f t="shared" si="1940"/>
        <v>-1500.5666666666666</v>
      </c>
      <c r="AF5464" s="14">
        <f t="shared" si="1941"/>
        <v>0</v>
      </c>
      <c r="AG5464" s="14" t="e">
        <f t="shared" si="1942"/>
        <v>#DIV/0!</v>
      </c>
      <c r="AH5464" s="14" t="e">
        <f t="shared" si="1943"/>
        <v>#DIV/0!</v>
      </c>
      <c r="AI5464" s="14">
        <f t="shared" si="1944"/>
        <v>15</v>
      </c>
      <c r="AJ5464" s="276"/>
    </row>
    <row r="5465" spans="1:36" ht="15.75">
      <c r="A5465" s="1484">
        <v>9</v>
      </c>
      <c r="B5465" s="277" t="s">
        <v>2321</v>
      </c>
      <c r="C5465" s="276" t="s">
        <v>187</v>
      </c>
      <c r="D5465" s="279">
        <v>29104</v>
      </c>
      <c r="E5465" s="276">
        <v>3</v>
      </c>
      <c r="F5465" s="272">
        <f t="shared" si="1937"/>
        <v>87312</v>
      </c>
      <c r="G5465" s="276"/>
      <c r="H5465" s="280">
        <f t="shared" si="1945"/>
        <v>0</v>
      </c>
      <c r="I5465" s="281">
        <v>44910</v>
      </c>
      <c r="J5465" s="274"/>
      <c r="K5465" s="275"/>
      <c r="L5465" s="282"/>
      <c r="M5465" s="283"/>
      <c r="N5465" s="276"/>
      <c r="O5465" s="276"/>
      <c r="P5465" s="276"/>
      <c r="Q5465" s="276"/>
      <c r="R5465" s="276"/>
      <c r="S5465" s="276"/>
      <c r="T5465" s="276"/>
      <c r="U5465" s="276"/>
      <c r="V5465" s="276"/>
      <c r="W5465" s="276"/>
      <c r="X5465" s="276"/>
      <c r="Y5465" s="276"/>
      <c r="Z5465" s="276"/>
      <c r="AA5465" s="276"/>
      <c r="AB5465" s="276"/>
      <c r="AC5465" s="1507">
        <f t="shared" si="1938"/>
        <v>3</v>
      </c>
      <c r="AD5465" s="1508">
        <f t="shared" si="1939"/>
        <v>87312</v>
      </c>
      <c r="AE5465" s="14">
        <f t="shared" si="1940"/>
        <v>-1500.5666666666666</v>
      </c>
      <c r="AF5465" s="14">
        <f t="shared" si="1941"/>
        <v>0</v>
      </c>
      <c r="AG5465" s="14" t="e">
        <f t="shared" si="1942"/>
        <v>#DIV/0!</v>
      </c>
      <c r="AH5465" s="14" t="e">
        <f t="shared" si="1943"/>
        <v>#DIV/0!</v>
      </c>
      <c r="AI5465" s="14">
        <f t="shared" si="1944"/>
        <v>3</v>
      </c>
      <c r="AJ5465" s="276"/>
    </row>
    <row r="5466" spans="1:36" ht="15.75">
      <c r="A5466" s="1484">
        <v>10</v>
      </c>
      <c r="B5466" s="277" t="s">
        <v>7623</v>
      </c>
      <c r="C5466" s="276" t="s">
        <v>66</v>
      </c>
      <c r="D5466" s="279">
        <v>60983</v>
      </c>
      <c r="E5466" s="276">
        <v>3</v>
      </c>
      <c r="F5466" s="272">
        <f t="shared" si="1937"/>
        <v>182949</v>
      </c>
      <c r="G5466" s="276"/>
      <c r="H5466" s="280">
        <f t="shared" si="1945"/>
        <v>0</v>
      </c>
      <c r="I5466" s="281">
        <v>37617</v>
      </c>
      <c r="J5466" s="274"/>
      <c r="K5466" s="275"/>
      <c r="L5466" s="282">
        <v>1157</v>
      </c>
      <c r="M5466" s="283">
        <v>44918</v>
      </c>
      <c r="N5466" s="276"/>
      <c r="O5466" s="276"/>
      <c r="P5466" s="276"/>
      <c r="Q5466" s="276"/>
      <c r="R5466" s="276"/>
      <c r="S5466" s="276"/>
      <c r="T5466" s="276"/>
      <c r="U5466" s="276"/>
      <c r="V5466" s="276"/>
      <c r="W5466" s="276"/>
      <c r="X5466" s="276"/>
      <c r="Y5466" s="276"/>
      <c r="Z5466" s="276"/>
      <c r="AA5466" s="276"/>
      <c r="AB5466" s="276"/>
      <c r="AC5466" s="1507">
        <f t="shared" si="1938"/>
        <v>3</v>
      </c>
      <c r="AD5466" s="1508">
        <f t="shared" si="1939"/>
        <v>182949</v>
      </c>
      <c r="AE5466" s="14">
        <f t="shared" si="1940"/>
        <v>-1500.5666666666666</v>
      </c>
      <c r="AF5466" s="14">
        <f t="shared" si="1941"/>
        <v>0</v>
      </c>
      <c r="AG5466" s="14" t="e">
        <f t="shared" si="1942"/>
        <v>#DIV/0!</v>
      </c>
      <c r="AH5466" s="14" t="e">
        <f t="shared" si="1943"/>
        <v>#DIV/0!</v>
      </c>
      <c r="AI5466" s="14">
        <f t="shared" si="1944"/>
        <v>3</v>
      </c>
      <c r="AJ5466" s="276"/>
    </row>
    <row r="5467" spans="1:36" ht="15.75">
      <c r="A5467" s="1484">
        <v>11</v>
      </c>
      <c r="B5467" s="277" t="s">
        <v>7623</v>
      </c>
      <c r="C5467" s="276" t="s">
        <v>66</v>
      </c>
      <c r="D5467" s="279">
        <v>60149</v>
      </c>
      <c r="E5467" s="276">
        <v>3</v>
      </c>
      <c r="F5467" s="272">
        <f t="shared" si="1937"/>
        <v>180447</v>
      </c>
      <c r="G5467" s="276"/>
      <c r="H5467" s="280">
        <f t="shared" si="1945"/>
        <v>0</v>
      </c>
      <c r="I5467" s="281">
        <v>44921</v>
      </c>
      <c r="J5467" s="274"/>
      <c r="K5467" s="275"/>
      <c r="L5467" s="282">
        <v>1157</v>
      </c>
      <c r="M5467" s="283">
        <v>44888</v>
      </c>
      <c r="N5467" s="276"/>
      <c r="O5467" s="276"/>
      <c r="P5467" s="276"/>
      <c r="Q5467" s="276"/>
      <c r="R5467" s="276"/>
      <c r="S5467" s="276"/>
      <c r="T5467" s="276"/>
      <c r="U5467" s="276"/>
      <c r="V5467" s="276"/>
      <c r="W5467" s="276"/>
      <c r="X5467" s="276"/>
      <c r="Y5467" s="276"/>
      <c r="Z5467" s="276"/>
      <c r="AA5467" s="276"/>
      <c r="AB5467" s="276"/>
      <c r="AC5467" s="1507">
        <f t="shared" si="1938"/>
        <v>3</v>
      </c>
      <c r="AD5467" s="1508">
        <f t="shared" si="1939"/>
        <v>180447</v>
      </c>
      <c r="AE5467" s="14">
        <f t="shared" si="1940"/>
        <v>-1500.5666666666666</v>
      </c>
      <c r="AF5467" s="14">
        <f t="shared" si="1941"/>
        <v>0</v>
      </c>
      <c r="AG5467" s="14" t="e">
        <f t="shared" si="1942"/>
        <v>#DIV/0!</v>
      </c>
      <c r="AH5467" s="14" t="e">
        <f t="shared" si="1943"/>
        <v>#DIV/0!</v>
      </c>
      <c r="AI5467" s="14">
        <f t="shared" si="1944"/>
        <v>3</v>
      </c>
      <c r="AJ5467" s="276"/>
    </row>
    <row r="5468" spans="1:36" ht="15.75">
      <c r="A5468" s="1484">
        <v>12</v>
      </c>
      <c r="B5468" s="277" t="s">
        <v>2318</v>
      </c>
      <c r="C5468" s="276" t="s">
        <v>66</v>
      </c>
      <c r="D5468" s="279">
        <v>59385</v>
      </c>
      <c r="E5468" s="276">
        <v>7</v>
      </c>
      <c r="F5468" s="272">
        <f t="shared" si="1937"/>
        <v>415695</v>
      </c>
      <c r="G5468" s="276"/>
      <c r="H5468" s="280">
        <f t="shared" si="1945"/>
        <v>0</v>
      </c>
      <c r="I5468" s="281">
        <v>44910</v>
      </c>
      <c r="J5468" s="274"/>
      <c r="K5468" s="275"/>
      <c r="L5468" s="282">
        <v>901</v>
      </c>
      <c r="M5468" s="283">
        <v>44854</v>
      </c>
      <c r="N5468" s="276"/>
      <c r="O5468" s="276"/>
      <c r="P5468" s="276"/>
      <c r="Q5468" s="276"/>
      <c r="R5468" s="276"/>
      <c r="S5468" s="276"/>
      <c r="T5468" s="276"/>
      <c r="U5468" s="276"/>
      <c r="V5468" s="276"/>
      <c r="W5468" s="276"/>
      <c r="X5468" s="276"/>
      <c r="Y5468" s="276"/>
      <c r="Z5468" s="276"/>
      <c r="AA5468" s="276"/>
      <c r="AB5468" s="276"/>
      <c r="AC5468" s="1507">
        <f t="shared" si="1938"/>
        <v>7</v>
      </c>
      <c r="AD5468" s="1508">
        <f t="shared" si="1939"/>
        <v>415695</v>
      </c>
      <c r="AE5468" s="14">
        <f t="shared" si="1940"/>
        <v>-1500.5666666666666</v>
      </c>
      <c r="AF5468" s="14">
        <f t="shared" si="1941"/>
        <v>0</v>
      </c>
      <c r="AG5468" s="14" t="e">
        <f t="shared" si="1942"/>
        <v>#DIV/0!</v>
      </c>
      <c r="AH5468" s="14" t="e">
        <f t="shared" si="1943"/>
        <v>#DIV/0!</v>
      </c>
      <c r="AI5468" s="14">
        <f t="shared" si="1944"/>
        <v>7</v>
      </c>
      <c r="AJ5468" s="276"/>
    </row>
    <row r="5469" spans="1:36" ht="15.75">
      <c r="A5469" s="1484">
        <v>13</v>
      </c>
      <c r="B5469" s="277" t="s">
        <v>2319</v>
      </c>
      <c r="C5469" s="276" t="s">
        <v>66</v>
      </c>
      <c r="D5469" s="279">
        <v>32528</v>
      </c>
      <c r="E5469" s="276">
        <v>3</v>
      </c>
      <c r="F5469" s="272">
        <f t="shared" si="1937"/>
        <v>97584</v>
      </c>
      <c r="G5469" s="276"/>
      <c r="H5469" s="280">
        <f t="shared" si="1945"/>
        <v>0</v>
      </c>
      <c r="I5469" s="281">
        <v>44910</v>
      </c>
      <c r="J5469" s="274"/>
      <c r="K5469" s="275"/>
      <c r="L5469" s="282">
        <v>901</v>
      </c>
      <c r="M5469" s="283">
        <v>44854</v>
      </c>
      <c r="N5469" s="276"/>
      <c r="O5469" s="276"/>
      <c r="P5469" s="276"/>
      <c r="Q5469" s="276"/>
      <c r="R5469" s="276"/>
      <c r="S5469" s="276"/>
      <c r="T5469" s="276"/>
      <c r="U5469" s="276"/>
      <c r="V5469" s="276"/>
      <c r="W5469" s="276"/>
      <c r="X5469" s="276"/>
      <c r="Y5469" s="276"/>
      <c r="Z5469" s="276"/>
      <c r="AA5469" s="276"/>
      <c r="AB5469" s="276"/>
      <c r="AC5469" s="1507">
        <f t="shared" si="1938"/>
        <v>3</v>
      </c>
      <c r="AD5469" s="1508">
        <f t="shared" si="1939"/>
        <v>97584</v>
      </c>
      <c r="AE5469" s="14">
        <f t="shared" si="1940"/>
        <v>-1500.5666666666666</v>
      </c>
      <c r="AF5469" s="14">
        <f t="shared" si="1941"/>
        <v>0</v>
      </c>
      <c r="AG5469" s="14" t="e">
        <f t="shared" si="1942"/>
        <v>#DIV/0!</v>
      </c>
      <c r="AH5469" s="14" t="e">
        <f t="shared" si="1943"/>
        <v>#DIV/0!</v>
      </c>
      <c r="AI5469" s="14">
        <f t="shared" si="1944"/>
        <v>3</v>
      </c>
      <c r="AJ5469" s="276"/>
    </row>
    <row r="5470" spans="1:36" ht="15.75">
      <c r="A5470" s="1484">
        <v>14</v>
      </c>
      <c r="B5470" s="277" t="s">
        <v>2318</v>
      </c>
      <c r="C5470" s="276" t="s">
        <v>187</v>
      </c>
      <c r="D5470" s="279">
        <v>54356</v>
      </c>
      <c r="E5470" s="276">
        <v>9</v>
      </c>
      <c r="F5470" s="272">
        <f t="shared" si="1937"/>
        <v>489204</v>
      </c>
      <c r="G5470" s="276"/>
      <c r="H5470" s="280">
        <f t="shared" si="1945"/>
        <v>0</v>
      </c>
      <c r="I5470" s="281">
        <v>44865</v>
      </c>
      <c r="J5470" s="274"/>
      <c r="K5470" s="275"/>
      <c r="L5470" s="282">
        <v>901</v>
      </c>
      <c r="M5470" s="283">
        <v>44854</v>
      </c>
      <c r="N5470" s="276">
        <v>1</v>
      </c>
      <c r="O5470" s="276">
        <v>1</v>
      </c>
      <c r="P5470" s="276"/>
      <c r="Q5470" s="276"/>
      <c r="R5470" s="276"/>
      <c r="S5470" s="276"/>
      <c r="T5470" s="276"/>
      <c r="U5470" s="276"/>
      <c r="V5470" s="276"/>
      <c r="W5470" s="276"/>
      <c r="X5470" s="276"/>
      <c r="Y5470" s="276"/>
      <c r="Z5470" s="276"/>
      <c r="AA5470" s="276"/>
      <c r="AB5470" s="276"/>
      <c r="AC5470" s="1507">
        <f t="shared" si="1938"/>
        <v>7</v>
      </c>
      <c r="AD5470" s="1508">
        <f t="shared" si="1939"/>
        <v>380492</v>
      </c>
      <c r="AE5470" s="14">
        <f t="shared" si="1940"/>
        <v>-1500.5666666666666</v>
      </c>
      <c r="AF5470" s="14">
        <f t="shared" si="1941"/>
        <v>0.66666666666666663</v>
      </c>
      <c r="AG5470" s="14">
        <f t="shared" si="1942"/>
        <v>10.5</v>
      </c>
      <c r="AH5470" s="14">
        <f t="shared" si="1943"/>
        <v>1511.0666666666666</v>
      </c>
      <c r="AI5470" s="14">
        <f t="shared" si="1944"/>
        <v>1007.3777777777777</v>
      </c>
      <c r="AJ5470" s="276"/>
    </row>
    <row r="5471" spans="1:36" ht="15.75">
      <c r="A5471" s="1484">
        <v>15</v>
      </c>
      <c r="B5471" s="277" t="s">
        <v>2940</v>
      </c>
      <c r="C5471" s="278" t="s">
        <v>66</v>
      </c>
      <c r="D5471" s="279">
        <v>62327.5</v>
      </c>
      <c r="E5471" s="276">
        <v>3</v>
      </c>
      <c r="F5471" s="272">
        <f t="shared" si="1937"/>
        <v>186982.5</v>
      </c>
      <c r="G5471" s="276"/>
      <c r="H5471" s="280">
        <f t="shared" si="1945"/>
        <v>0</v>
      </c>
      <c r="I5471" s="281">
        <v>44860</v>
      </c>
      <c r="J5471" s="274"/>
      <c r="K5471" s="275"/>
      <c r="L5471" s="282">
        <v>901</v>
      </c>
      <c r="M5471" s="283">
        <v>44854</v>
      </c>
      <c r="N5471" s="276"/>
      <c r="O5471" s="278"/>
      <c r="P5471" s="276"/>
      <c r="Q5471" s="276"/>
      <c r="R5471" s="276"/>
      <c r="S5471" s="276"/>
      <c r="T5471" s="276"/>
      <c r="U5471" s="276"/>
      <c r="V5471" s="276"/>
      <c r="W5471" s="276"/>
      <c r="X5471" s="276"/>
      <c r="Y5471" s="276"/>
      <c r="Z5471" s="276"/>
      <c r="AA5471" s="276"/>
      <c r="AB5471" s="276"/>
      <c r="AC5471" s="1507">
        <f t="shared" si="1938"/>
        <v>3</v>
      </c>
      <c r="AD5471" s="1508">
        <f t="shared" si="1939"/>
        <v>186982.5</v>
      </c>
      <c r="AE5471" s="14">
        <f t="shared" si="1940"/>
        <v>-1500.5666666666666</v>
      </c>
      <c r="AF5471" s="14">
        <f t="shared" si="1941"/>
        <v>0</v>
      </c>
      <c r="AG5471" s="14" t="e">
        <f t="shared" si="1942"/>
        <v>#DIV/0!</v>
      </c>
      <c r="AH5471" s="14" t="e">
        <f t="shared" si="1943"/>
        <v>#DIV/0!</v>
      </c>
      <c r="AI5471" s="14">
        <f t="shared" si="1944"/>
        <v>3</v>
      </c>
      <c r="AJ5471" s="276"/>
    </row>
    <row r="5472" spans="1:36" ht="15.75" customHeight="1">
      <c r="A5472" s="4664" t="s">
        <v>9807</v>
      </c>
      <c r="B5472" s="4665"/>
      <c r="C5472" s="4665"/>
      <c r="D5472" s="4665"/>
      <c r="E5472" s="4665"/>
      <c r="F5472" s="4665"/>
      <c r="G5472" s="4665"/>
      <c r="H5472" s="4665"/>
      <c r="I5472" s="4665"/>
      <c r="J5472" s="4665"/>
      <c r="K5472" s="4665"/>
      <c r="L5472" s="4665"/>
      <c r="M5472" s="4665"/>
      <c r="N5472" s="4665"/>
      <c r="O5472" s="4665"/>
      <c r="P5472" s="4665"/>
      <c r="Q5472" s="4665"/>
      <c r="R5472" s="4665"/>
      <c r="S5472" s="4665"/>
      <c r="T5472" s="4665"/>
      <c r="U5472" s="4665"/>
      <c r="V5472" s="4665"/>
      <c r="W5472" s="4665"/>
      <c r="X5472" s="4665"/>
      <c r="Y5472" s="4665"/>
      <c r="Z5472" s="4665"/>
      <c r="AA5472" s="4665"/>
      <c r="AB5472" s="4665"/>
      <c r="AC5472" s="4665"/>
      <c r="AD5472" s="4665"/>
      <c r="AE5472" s="4665"/>
      <c r="AF5472" s="4665"/>
      <c r="AG5472" s="4665"/>
      <c r="AH5472" s="4665"/>
      <c r="AI5472" s="4665"/>
      <c r="AJ5472" s="4666"/>
    </row>
    <row r="5473" spans="1:36" ht="15.75">
      <c r="A5473" s="1484">
        <v>18</v>
      </c>
      <c r="B5473" s="284" t="s">
        <v>7626</v>
      </c>
      <c r="C5473" s="2512" t="s">
        <v>66</v>
      </c>
      <c r="D5473" s="279">
        <v>363.8</v>
      </c>
      <c r="E5473" s="276">
        <v>200</v>
      </c>
      <c r="F5473" s="272">
        <f t="shared" ref="F5473:F5485" si="1946">E5473*D5473</f>
        <v>72760</v>
      </c>
      <c r="G5473" s="276"/>
      <c r="H5473" s="276">
        <f t="shared" ref="H5473:H5486" si="1947">SUM(D5473*G5473)</f>
        <v>0</v>
      </c>
      <c r="I5473" s="283">
        <v>44917</v>
      </c>
      <c r="J5473" s="2513"/>
      <c r="K5473" s="2514"/>
      <c r="L5473" s="2511">
        <v>1131</v>
      </c>
      <c r="M5473" s="283">
        <v>44915</v>
      </c>
      <c r="N5473" s="276">
        <v>30</v>
      </c>
      <c r="O5473" s="276">
        <v>46</v>
      </c>
      <c r="P5473" s="276">
        <v>58</v>
      </c>
      <c r="Q5473" s="276"/>
      <c r="R5473" s="276"/>
      <c r="S5473" s="276"/>
      <c r="T5473" s="276"/>
      <c r="U5473" s="276"/>
      <c r="V5473" s="276"/>
      <c r="W5473" s="276"/>
      <c r="X5473" s="276"/>
      <c r="Y5473" s="276"/>
      <c r="Z5473" s="276"/>
      <c r="AA5473" s="276"/>
      <c r="AB5473" s="276"/>
      <c r="AC5473" s="1507">
        <f t="shared" ref="AC5473:AC5491" si="1948">E5473+G5473-N5473-O5473-AA5473-P5473-Q5473-R5473-S5473-T5473-U5473-V5473-W5473-X5473-Y5473</f>
        <v>66</v>
      </c>
      <c r="AD5473" s="1508">
        <f t="shared" ref="AD5473:AD5491" si="1949">D5473*AC5473</f>
        <v>24010.799999999999</v>
      </c>
      <c r="AE5473" s="14">
        <f t="shared" ref="AE5473:AE5491" si="1950">(J5473-"01.04.2023")/30</f>
        <v>-1500.5666666666666</v>
      </c>
      <c r="AF5473" s="14">
        <f t="shared" ref="AF5473:AF5491" si="1951">(N5473+O5473+P5473+Q5473+R5473+S5473+T5473+U5473+V5473+W5473+X5473+Y5473)/3</f>
        <v>44.666666666666664</v>
      </c>
      <c r="AG5473" s="14">
        <f t="shared" ref="AG5473:AG5491" si="1952">AC5473/AF5473</f>
        <v>1.4776119402985075</v>
      </c>
      <c r="AH5473" s="14">
        <f t="shared" ref="AH5473:AH5491" si="1953">AG5473-AE5473</f>
        <v>1502.044278606965</v>
      </c>
      <c r="AI5473" s="14">
        <f t="shared" ref="AI5473:AI5491" si="1954">AC5473-(AE5473*AF5473)</f>
        <v>67091.311111111107</v>
      </c>
      <c r="AJ5473" s="276"/>
    </row>
    <row r="5474" spans="1:36" ht="15.75">
      <c r="A5474" s="1484">
        <v>19</v>
      </c>
      <c r="B5474" s="277" t="s">
        <v>7631</v>
      </c>
      <c r="C5474" s="2512" t="s">
        <v>176</v>
      </c>
      <c r="D5474" s="279">
        <v>16149.51</v>
      </c>
      <c r="E5474" s="276">
        <v>60</v>
      </c>
      <c r="F5474" s="272">
        <f t="shared" si="1946"/>
        <v>968970.6</v>
      </c>
      <c r="G5474" s="276"/>
      <c r="H5474" s="276">
        <f t="shared" si="1947"/>
        <v>0</v>
      </c>
      <c r="I5474" s="283">
        <v>44917</v>
      </c>
      <c r="J5474" s="2513"/>
      <c r="K5474" s="2514"/>
      <c r="L5474" s="2511">
        <v>1131</v>
      </c>
      <c r="M5474" s="283">
        <v>44915</v>
      </c>
      <c r="N5474" s="276">
        <v>5</v>
      </c>
      <c r="O5474" s="285">
        <v>8</v>
      </c>
      <c r="P5474" s="276">
        <v>10</v>
      </c>
      <c r="Q5474" s="276"/>
      <c r="R5474" s="276"/>
      <c r="S5474" s="276"/>
      <c r="T5474" s="276"/>
      <c r="U5474" s="276"/>
      <c r="V5474" s="276"/>
      <c r="W5474" s="276"/>
      <c r="X5474" s="276"/>
      <c r="Y5474" s="276"/>
      <c r="Z5474" s="276"/>
      <c r="AA5474" s="276"/>
      <c r="AB5474" s="276"/>
      <c r="AC5474" s="1507">
        <f t="shared" si="1948"/>
        <v>37</v>
      </c>
      <c r="AD5474" s="1508">
        <f t="shared" si="1949"/>
        <v>597531.87</v>
      </c>
      <c r="AE5474" s="14">
        <f t="shared" si="1950"/>
        <v>-1500.5666666666666</v>
      </c>
      <c r="AF5474" s="14">
        <f t="shared" si="1951"/>
        <v>7.666666666666667</v>
      </c>
      <c r="AG5474" s="14">
        <f t="shared" si="1952"/>
        <v>4.8260869565217392</v>
      </c>
      <c r="AH5474" s="14">
        <f t="shared" si="1953"/>
        <v>1505.3927536231884</v>
      </c>
      <c r="AI5474" s="14">
        <f t="shared" si="1954"/>
        <v>11541.344444444445</v>
      </c>
      <c r="AJ5474" s="276"/>
    </row>
    <row r="5475" spans="1:36" ht="15.75">
      <c r="A5475" s="1484">
        <v>20</v>
      </c>
      <c r="B5475" s="284" t="s">
        <v>7628</v>
      </c>
      <c r="C5475" s="2512" t="s">
        <v>66</v>
      </c>
      <c r="D5475" s="279">
        <v>210.79</v>
      </c>
      <c r="E5475" s="276">
        <v>200</v>
      </c>
      <c r="F5475" s="272">
        <f t="shared" si="1946"/>
        <v>42158</v>
      </c>
      <c r="G5475" s="276"/>
      <c r="H5475" s="276">
        <f t="shared" si="1947"/>
        <v>0</v>
      </c>
      <c r="I5475" s="283">
        <v>44917</v>
      </c>
      <c r="J5475" s="2513"/>
      <c r="K5475" s="2514"/>
      <c r="L5475" s="2511">
        <v>1131</v>
      </c>
      <c r="M5475" s="283">
        <v>44915</v>
      </c>
      <c r="N5475" s="276">
        <v>30</v>
      </c>
      <c r="O5475" s="276">
        <v>46</v>
      </c>
      <c r="P5475" s="276">
        <v>58</v>
      </c>
      <c r="Q5475" s="276"/>
      <c r="R5475" s="276"/>
      <c r="S5475" s="276"/>
      <c r="T5475" s="276"/>
      <c r="U5475" s="276"/>
      <c r="V5475" s="276"/>
      <c r="W5475" s="276"/>
      <c r="X5475" s="276"/>
      <c r="Y5475" s="276"/>
      <c r="Z5475" s="276"/>
      <c r="AA5475" s="276"/>
      <c r="AB5475" s="276"/>
      <c r="AC5475" s="1507">
        <f t="shared" si="1948"/>
        <v>66</v>
      </c>
      <c r="AD5475" s="1508">
        <f t="shared" si="1949"/>
        <v>13912.14</v>
      </c>
      <c r="AE5475" s="14">
        <f t="shared" si="1950"/>
        <v>-1500.5666666666666</v>
      </c>
      <c r="AF5475" s="14">
        <f t="shared" si="1951"/>
        <v>44.666666666666664</v>
      </c>
      <c r="AG5475" s="14">
        <f t="shared" si="1952"/>
        <v>1.4776119402985075</v>
      </c>
      <c r="AH5475" s="14">
        <f t="shared" si="1953"/>
        <v>1502.044278606965</v>
      </c>
      <c r="AI5475" s="14">
        <f t="shared" si="1954"/>
        <v>67091.311111111107</v>
      </c>
      <c r="AJ5475" s="276"/>
    </row>
    <row r="5476" spans="1:36" ht="15.75">
      <c r="A5476" s="1484">
        <v>21</v>
      </c>
      <c r="B5476" s="284" t="s">
        <v>2324</v>
      </c>
      <c r="C5476" s="2512" t="s">
        <v>66</v>
      </c>
      <c r="D5476" s="279">
        <v>358.45</v>
      </c>
      <c r="E5476" s="276">
        <v>200</v>
      </c>
      <c r="F5476" s="272">
        <f t="shared" si="1946"/>
        <v>71690</v>
      </c>
      <c r="G5476" s="276"/>
      <c r="H5476" s="276">
        <f t="shared" si="1947"/>
        <v>0</v>
      </c>
      <c r="I5476" s="283">
        <v>44917</v>
      </c>
      <c r="J5476" s="2513"/>
      <c r="K5476" s="2514"/>
      <c r="L5476" s="2511">
        <v>1131</v>
      </c>
      <c r="M5476" s="283">
        <v>44915</v>
      </c>
      <c r="N5476" s="276">
        <v>30</v>
      </c>
      <c r="O5476" s="276">
        <v>46</v>
      </c>
      <c r="P5476" s="276">
        <v>58</v>
      </c>
      <c r="Q5476" s="276"/>
      <c r="R5476" s="276"/>
      <c r="S5476" s="276"/>
      <c r="T5476" s="276"/>
      <c r="U5476" s="276"/>
      <c r="V5476" s="276"/>
      <c r="W5476" s="276"/>
      <c r="X5476" s="276"/>
      <c r="Y5476" s="276"/>
      <c r="Z5476" s="276"/>
      <c r="AA5476" s="276"/>
      <c r="AB5476" s="276"/>
      <c r="AC5476" s="1507">
        <f t="shared" si="1948"/>
        <v>66</v>
      </c>
      <c r="AD5476" s="1508">
        <f t="shared" si="1949"/>
        <v>23657.7</v>
      </c>
      <c r="AE5476" s="14">
        <f t="shared" si="1950"/>
        <v>-1500.5666666666666</v>
      </c>
      <c r="AF5476" s="14">
        <f t="shared" si="1951"/>
        <v>44.666666666666664</v>
      </c>
      <c r="AG5476" s="14">
        <f t="shared" si="1952"/>
        <v>1.4776119402985075</v>
      </c>
      <c r="AH5476" s="14">
        <f t="shared" si="1953"/>
        <v>1502.044278606965</v>
      </c>
      <c r="AI5476" s="14">
        <f t="shared" si="1954"/>
        <v>67091.311111111107</v>
      </c>
      <c r="AJ5476" s="276"/>
    </row>
    <row r="5477" spans="1:36" ht="15.75">
      <c r="A5477" s="1484">
        <v>22</v>
      </c>
      <c r="B5477" s="277" t="s">
        <v>7632</v>
      </c>
      <c r="C5477" s="2512" t="s">
        <v>66</v>
      </c>
      <c r="D5477" s="279">
        <v>501.83</v>
      </c>
      <c r="E5477" s="276">
        <v>169</v>
      </c>
      <c r="F5477" s="272">
        <f t="shared" si="1946"/>
        <v>84809.27</v>
      </c>
      <c r="G5477" s="276"/>
      <c r="H5477" s="276">
        <f t="shared" si="1947"/>
        <v>0</v>
      </c>
      <c r="I5477" s="283"/>
      <c r="J5477" s="2513"/>
      <c r="K5477" s="2514"/>
      <c r="L5477" s="2511">
        <v>1131</v>
      </c>
      <c r="M5477" s="283">
        <v>44915</v>
      </c>
      <c r="N5477" s="276">
        <v>30</v>
      </c>
      <c r="O5477" s="276">
        <v>46</v>
      </c>
      <c r="P5477" s="276">
        <v>58</v>
      </c>
      <c r="Q5477" s="276"/>
      <c r="R5477" s="276"/>
      <c r="S5477" s="276"/>
      <c r="T5477" s="276"/>
      <c r="U5477" s="276"/>
      <c r="V5477" s="276"/>
      <c r="W5477" s="276"/>
      <c r="X5477" s="276"/>
      <c r="Y5477" s="276"/>
      <c r="Z5477" s="276"/>
      <c r="AA5477" s="276"/>
      <c r="AB5477" s="276"/>
      <c r="AC5477" s="1507">
        <f t="shared" si="1948"/>
        <v>35</v>
      </c>
      <c r="AD5477" s="1508">
        <f t="shared" si="1949"/>
        <v>17564.05</v>
      </c>
      <c r="AE5477" s="14">
        <f t="shared" si="1950"/>
        <v>-1500.5666666666666</v>
      </c>
      <c r="AF5477" s="14">
        <f t="shared" si="1951"/>
        <v>44.666666666666664</v>
      </c>
      <c r="AG5477" s="14">
        <f t="shared" si="1952"/>
        <v>0.78358208955223885</v>
      </c>
      <c r="AH5477" s="14">
        <f t="shared" si="1953"/>
        <v>1501.3502487562189</v>
      </c>
      <c r="AI5477" s="14">
        <f t="shared" si="1954"/>
        <v>67060.311111111107</v>
      </c>
      <c r="AJ5477" s="276"/>
    </row>
    <row r="5478" spans="1:36" ht="15.75">
      <c r="A5478" s="1484">
        <v>23</v>
      </c>
      <c r="B5478" s="277" t="s">
        <v>7633</v>
      </c>
      <c r="C5478" s="2512" t="s">
        <v>66</v>
      </c>
      <c r="D5478" s="279">
        <v>624.88</v>
      </c>
      <c r="E5478" s="276">
        <v>200</v>
      </c>
      <c r="F5478" s="272">
        <f t="shared" si="1946"/>
        <v>124976</v>
      </c>
      <c r="G5478" s="276"/>
      <c r="H5478" s="276">
        <f t="shared" si="1947"/>
        <v>0</v>
      </c>
      <c r="I5478" s="283">
        <v>44917</v>
      </c>
      <c r="J5478" s="2513"/>
      <c r="K5478" s="2514"/>
      <c r="L5478" s="2511">
        <v>1131</v>
      </c>
      <c r="M5478" s="283">
        <v>44915</v>
      </c>
      <c r="N5478" s="276">
        <v>30</v>
      </c>
      <c r="O5478" s="276">
        <v>46</v>
      </c>
      <c r="P5478" s="276">
        <v>58</v>
      </c>
      <c r="Q5478" s="276"/>
      <c r="R5478" s="276"/>
      <c r="S5478" s="276"/>
      <c r="T5478" s="276"/>
      <c r="U5478" s="276"/>
      <c r="V5478" s="276"/>
      <c r="W5478" s="276"/>
      <c r="X5478" s="276"/>
      <c r="Y5478" s="276"/>
      <c r="Z5478" s="276"/>
      <c r="AA5478" s="276"/>
      <c r="AB5478" s="276"/>
      <c r="AC5478" s="1507">
        <f t="shared" si="1948"/>
        <v>66</v>
      </c>
      <c r="AD5478" s="1508">
        <f t="shared" si="1949"/>
        <v>41242.080000000002</v>
      </c>
      <c r="AE5478" s="14">
        <f t="shared" si="1950"/>
        <v>-1500.5666666666666</v>
      </c>
      <c r="AF5478" s="14">
        <f t="shared" si="1951"/>
        <v>44.666666666666664</v>
      </c>
      <c r="AG5478" s="14">
        <f t="shared" si="1952"/>
        <v>1.4776119402985075</v>
      </c>
      <c r="AH5478" s="14">
        <f t="shared" si="1953"/>
        <v>1502.044278606965</v>
      </c>
      <c r="AI5478" s="14">
        <f t="shared" si="1954"/>
        <v>67091.311111111107</v>
      </c>
      <c r="AJ5478" s="276"/>
    </row>
    <row r="5479" spans="1:36" ht="15.75">
      <c r="A5479" s="1484">
        <v>24</v>
      </c>
      <c r="B5479" s="284" t="s">
        <v>7627</v>
      </c>
      <c r="C5479" s="276" t="s">
        <v>66</v>
      </c>
      <c r="D5479" s="279">
        <v>1554.71</v>
      </c>
      <c r="E5479" s="276">
        <v>200</v>
      </c>
      <c r="F5479" s="272">
        <f t="shared" si="1946"/>
        <v>310942</v>
      </c>
      <c r="G5479" s="276"/>
      <c r="H5479" s="276">
        <f t="shared" si="1947"/>
        <v>0</v>
      </c>
      <c r="I5479" s="283">
        <v>44917</v>
      </c>
      <c r="J5479" s="2513"/>
      <c r="K5479" s="2514"/>
      <c r="L5479" s="2511">
        <v>1131</v>
      </c>
      <c r="M5479" s="283">
        <v>44915</v>
      </c>
      <c r="N5479" s="276">
        <v>30</v>
      </c>
      <c r="O5479" s="276">
        <v>46</v>
      </c>
      <c r="P5479" s="276">
        <v>58</v>
      </c>
      <c r="Q5479" s="276"/>
      <c r="R5479" s="276"/>
      <c r="S5479" s="276"/>
      <c r="T5479" s="276"/>
      <c r="U5479" s="276"/>
      <c r="V5479" s="276"/>
      <c r="W5479" s="276"/>
      <c r="X5479" s="276"/>
      <c r="Y5479" s="276"/>
      <c r="Z5479" s="276"/>
      <c r="AA5479" s="276"/>
      <c r="AB5479" s="276"/>
      <c r="AC5479" s="1507">
        <f t="shared" si="1948"/>
        <v>66</v>
      </c>
      <c r="AD5479" s="1508">
        <f t="shared" si="1949"/>
        <v>102610.86</v>
      </c>
      <c r="AE5479" s="14">
        <f t="shared" si="1950"/>
        <v>-1500.5666666666666</v>
      </c>
      <c r="AF5479" s="14">
        <f t="shared" si="1951"/>
        <v>44.666666666666664</v>
      </c>
      <c r="AG5479" s="14">
        <f t="shared" si="1952"/>
        <v>1.4776119402985075</v>
      </c>
      <c r="AH5479" s="14">
        <f t="shared" si="1953"/>
        <v>1502.044278606965</v>
      </c>
      <c r="AI5479" s="14">
        <f t="shared" si="1954"/>
        <v>67091.311111111107</v>
      </c>
      <c r="AJ5479" s="276"/>
    </row>
    <row r="5480" spans="1:36" ht="15.75">
      <c r="A5480" s="1484">
        <v>25</v>
      </c>
      <c r="B5480" s="284" t="s">
        <v>7624</v>
      </c>
      <c r="C5480" s="276" t="s">
        <v>66</v>
      </c>
      <c r="D5480" s="279">
        <v>8384.52</v>
      </c>
      <c r="E5480" s="276">
        <v>150</v>
      </c>
      <c r="F5480" s="272">
        <f t="shared" si="1946"/>
        <v>1257678</v>
      </c>
      <c r="G5480" s="276"/>
      <c r="H5480" s="276">
        <f t="shared" si="1947"/>
        <v>0</v>
      </c>
      <c r="I5480" s="283">
        <v>44917</v>
      </c>
      <c r="J5480" s="2513"/>
      <c r="K5480" s="2514"/>
      <c r="L5480" s="2511">
        <v>1131</v>
      </c>
      <c r="M5480" s="283">
        <v>44915</v>
      </c>
      <c r="N5480" s="276">
        <v>30</v>
      </c>
      <c r="O5480" s="276">
        <v>46</v>
      </c>
      <c r="P5480" s="276">
        <v>58</v>
      </c>
      <c r="Q5480" s="276"/>
      <c r="R5480" s="276"/>
      <c r="S5480" s="276"/>
      <c r="T5480" s="276"/>
      <c r="U5480" s="276"/>
      <c r="V5480" s="276"/>
      <c r="W5480" s="276"/>
      <c r="X5480" s="276"/>
      <c r="Y5480" s="276"/>
      <c r="Z5480" s="276"/>
      <c r="AA5480" s="276"/>
      <c r="AB5480" s="276"/>
      <c r="AC5480" s="1507">
        <f t="shared" si="1948"/>
        <v>16</v>
      </c>
      <c r="AD5480" s="1508">
        <f t="shared" si="1949"/>
        <v>134152.32000000001</v>
      </c>
      <c r="AE5480" s="14">
        <f t="shared" si="1950"/>
        <v>-1500.5666666666666</v>
      </c>
      <c r="AF5480" s="14">
        <f t="shared" si="1951"/>
        <v>44.666666666666664</v>
      </c>
      <c r="AG5480" s="14">
        <f t="shared" si="1952"/>
        <v>0.35820895522388063</v>
      </c>
      <c r="AH5480" s="14">
        <f t="shared" si="1953"/>
        <v>1500.9248756218906</v>
      </c>
      <c r="AI5480" s="14">
        <f t="shared" si="1954"/>
        <v>67041.311111111107</v>
      </c>
      <c r="AJ5480" s="276"/>
    </row>
    <row r="5481" spans="1:36" ht="15.75" customHeight="1">
      <c r="A5481" s="1484">
        <v>27</v>
      </c>
      <c r="B5481" s="284" t="s">
        <v>7634</v>
      </c>
      <c r="C5481" s="276" t="s">
        <v>66</v>
      </c>
      <c r="D5481" s="279">
        <v>3628.37</v>
      </c>
      <c r="E5481" s="276">
        <v>200</v>
      </c>
      <c r="F5481" s="272">
        <f t="shared" si="1946"/>
        <v>725674</v>
      </c>
      <c r="G5481" s="276"/>
      <c r="H5481" s="276">
        <f t="shared" si="1947"/>
        <v>0</v>
      </c>
      <c r="I5481" s="283">
        <v>44917</v>
      </c>
      <c r="J5481" s="2513"/>
      <c r="K5481" s="2514"/>
      <c r="L5481" s="2511">
        <v>1131</v>
      </c>
      <c r="M5481" s="283">
        <v>44915</v>
      </c>
      <c r="N5481" s="276"/>
      <c r="O5481" s="276">
        <v>46</v>
      </c>
      <c r="P5481" s="276">
        <v>58</v>
      </c>
      <c r="Q5481" s="276"/>
      <c r="R5481" s="276"/>
      <c r="S5481" s="276"/>
      <c r="T5481" s="276"/>
      <c r="U5481" s="276"/>
      <c r="V5481" s="276"/>
      <c r="W5481" s="276"/>
      <c r="X5481" s="276"/>
      <c r="Y5481" s="276"/>
      <c r="Z5481" s="276"/>
      <c r="AA5481" s="276"/>
      <c r="AB5481" s="276"/>
      <c r="AC5481" s="1507">
        <f t="shared" si="1948"/>
        <v>96</v>
      </c>
      <c r="AD5481" s="1508">
        <f t="shared" si="1949"/>
        <v>348323.52</v>
      </c>
      <c r="AE5481" s="14">
        <f t="shared" si="1950"/>
        <v>-1500.5666666666666</v>
      </c>
      <c r="AF5481" s="14">
        <f t="shared" si="1951"/>
        <v>34.666666666666664</v>
      </c>
      <c r="AG5481" s="14">
        <f t="shared" si="1952"/>
        <v>2.7692307692307696</v>
      </c>
      <c r="AH5481" s="14">
        <f t="shared" si="1953"/>
        <v>1503.3358974358973</v>
      </c>
      <c r="AI5481" s="14">
        <f t="shared" si="1954"/>
        <v>52115.644444444442</v>
      </c>
      <c r="AJ5481" s="276"/>
    </row>
    <row r="5482" spans="1:36" ht="15" customHeight="1">
      <c r="A5482" s="1484">
        <v>28</v>
      </c>
      <c r="B5482" s="284" t="s">
        <v>2323</v>
      </c>
      <c r="C5482" s="276" t="s">
        <v>66</v>
      </c>
      <c r="D5482" s="279">
        <v>675.17</v>
      </c>
      <c r="E5482" s="276">
        <v>200</v>
      </c>
      <c r="F5482" s="272">
        <f t="shared" si="1946"/>
        <v>135034</v>
      </c>
      <c r="G5482" s="276"/>
      <c r="H5482" s="276">
        <f t="shared" si="1947"/>
        <v>0</v>
      </c>
      <c r="I5482" s="283">
        <v>44917</v>
      </c>
      <c r="J5482" s="2513"/>
      <c r="K5482" s="2514"/>
      <c r="L5482" s="2511">
        <v>1131</v>
      </c>
      <c r="M5482" s="283">
        <v>44915</v>
      </c>
      <c r="N5482" s="276">
        <v>30</v>
      </c>
      <c r="O5482" s="276">
        <v>46</v>
      </c>
      <c r="P5482" s="276">
        <v>58</v>
      </c>
      <c r="Q5482" s="276"/>
      <c r="R5482" s="276"/>
      <c r="S5482" s="276"/>
      <c r="T5482" s="276"/>
      <c r="U5482" s="276"/>
      <c r="V5482" s="276"/>
      <c r="W5482" s="276"/>
      <c r="X5482" s="276"/>
      <c r="Y5482" s="276"/>
      <c r="Z5482" s="276"/>
      <c r="AA5482" s="276"/>
      <c r="AB5482" s="276"/>
      <c r="AC5482" s="1507">
        <f t="shared" si="1948"/>
        <v>66</v>
      </c>
      <c r="AD5482" s="1508">
        <f t="shared" si="1949"/>
        <v>44561.219999999994</v>
      </c>
      <c r="AE5482" s="14">
        <f t="shared" si="1950"/>
        <v>-1500.5666666666666</v>
      </c>
      <c r="AF5482" s="14">
        <f t="shared" si="1951"/>
        <v>44.666666666666664</v>
      </c>
      <c r="AG5482" s="14">
        <f t="shared" si="1952"/>
        <v>1.4776119402985075</v>
      </c>
      <c r="AH5482" s="14">
        <f t="shared" si="1953"/>
        <v>1502.044278606965</v>
      </c>
      <c r="AI5482" s="14">
        <f t="shared" si="1954"/>
        <v>67091.311111111107</v>
      </c>
      <c r="AJ5482" s="276"/>
    </row>
    <row r="5483" spans="1:36" ht="15.75">
      <c r="A5483" s="1484">
        <v>29</v>
      </c>
      <c r="B5483" s="284" t="s">
        <v>7629</v>
      </c>
      <c r="C5483" s="276" t="s">
        <v>66</v>
      </c>
      <c r="D5483" s="279">
        <v>846.37</v>
      </c>
      <c r="E5483" s="276">
        <v>200</v>
      </c>
      <c r="F5483" s="272">
        <f t="shared" si="1946"/>
        <v>169274</v>
      </c>
      <c r="G5483" s="276"/>
      <c r="H5483" s="276">
        <f t="shared" si="1947"/>
        <v>0</v>
      </c>
      <c r="I5483" s="283">
        <v>44917</v>
      </c>
      <c r="J5483" s="2513"/>
      <c r="K5483" s="2514"/>
      <c r="L5483" s="2511">
        <v>1131</v>
      </c>
      <c r="M5483" s="283">
        <v>44915</v>
      </c>
      <c r="N5483" s="276">
        <v>30</v>
      </c>
      <c r="O5483" s="276">
        <v>46</v>
      </c>
      <c r="P5483" s="276">
        <v>58</v>
      </c>
      <c r="Q5483" s="276"/>
      <c r="R5483" s="276"/>
      <c r="S5483" s="276"/>
      <c r="T5483" s="276"/>
      <c r="U5483" s="276"/>
      <c r="V5483" s="276"/>
      <c r="W5483" s="276"/>
      <c r="X5483" s="276"/>
      <c r="Y5483" s="276"/>
      <c r="Z5483" s="276"/>
      <c r="AA5483" s="276"/>
      <c r="AB5483" s="276"/>
      <c r="AC5483" s="1507">
        <f t="shared" si="1948"/>
        <v>66</v>
      </c>
      <c r="AD5483" s="1508">
        <f t="shared" si="1949"/>
        <v>55860.42</v>
      </c>
      <c r="AE5483" s="14">
        <f t="shared" si="1950"/>
        <v>-1500.5666666666666</v>
      </c>
      <c r="AF5483" s="14">
        <f t="shared" si="1951"/>
        <v>44.666666666666664</v>
      </c>
      <c r="AG5483" s="14">
        <f t="shared" si="1952"/>
        <v>1.4776119402985075</v>
      </c>
      <c r="AH5483" s="14">
        <f t="shared" si="1953"/>
        <v>1502.044278606965</v>
      </c>
      <c r="AI5483" s="14">
        <f t="shared" si="1954"/>
        <v>67091.311111111107</v>
      </c>
      <c r="AJ5483" s="276"/>
    </row>
    <row r="5484" spans="1:36" ht="15.75">
      <c r="A5484" s="1484">
        <v>30</v>
      </c>
      <c r="B5484" s="284" t="s">
        <v>7630</v>
      </c>
      <c r="C5484" s="276" t="s">
        <v>66</v>
      </c>
      <c r="D5484" s="279">
        <v>548.91</v>
      </c>
      <c r="E5484" s="276">
        <v>140</v>
      </c>
      <c r="F5484" s="272">
        <f t="shared" si="1946"/>
        <v>76847.399999999994</v>
      </c>
      <c r="G5484" s="276"/>
      <c r="H5484" s="276">
        <f t="shared" si="1947"/>
        <v>0</v>
      </c>
      <c r="I5484" s="283">
        <v>44917</v>
      </c>
      <c r="J5484" s="2513"/>
      <c r="K5484" s="2514"/>
      <c r="L5484" s="2511">
        <v>1131</v>
      </c>
      <c r="M5484" s="283">
        <v>44915</v>
      </c>
      <c r="N5484" s="276">
        <v>30</v>
      </c>
      <c r="O5484" s="276">
        <v>46</v>
      </c>
      <c r="P5484" s="276">
        <v>58</v>
      </c>
      <c r="Q5484" s="276"/>
      <c r="R5484" s="276"/>
      <c r="S5484" s="276"/>
      <c r="T5484" s="276"/>
      <c r="U5484" s="276"/>
      <c r="V5484" s="276"/>
      <c r="W5484" s="276"/>
      <c r="X5484" s="276"/>
      <c r="Y5484" s="276"/>
      <c r="Z5484" s="276"/>
      <c r="AA5484" s="276"/>
      <c r="AB5484" s="276"/>
      <c r="AC5484" s="1507">
        <f t="shared" si="1948"/>
        <v>6</v>
      </c>
      <c r="AD5484" s="1508">
        <f t="shared" si="1949"/>
        <v>3293.46</v>
      </c>
      <c r="AE5484" s="14">
        <f t="shared" si="1950"/>
        <v>-1500.5666666666666</v>
      </c>
      <c r="AF5484" s="14">
        <f t="shared" si="1951"/>
        <v>44.666666666666664</v>
      </c>
      <c r="AG5484" s="14">
        <f t="shared" si="1952"/>
        <v>0.13432835820895522</v>
      </c>
      <c r="AH5484" s="14">
        <f t="shared" si="1953"/>
        <v>1500.7009950248755</v>
      </c>
      <c r="AI5484" s="14">
        <f t="shared" si="1954"/>
        <v>67031.311111111107</v>
      </c>
      <c r="AJ5484" s="276"/>
    </row>
    <row r="5485" spans="1:36" ht="15.75">
      <c r="A5485" s="1484">
        <v>31</v>
      </c>
      <c r="B5485" s="288" t="s">
        <v>7635</v>
      </c>
      <c r="C5485" s="276" t="s">
        <v>66</v>
      </c>
      <c r="D5485" s="279">
        <v>3979.33</v>
      </c>
      <c r="E5485" s="276">
        <v>200</v>
      </c>
      <c r="F5485" s="272">
        <f t="shared" si="1946"/>
        <v>795866</v>
      </c>
      <c r="G5485" s="276"/>
      <c r="H5485" s="276">
        <f t="shared" si="1947"/>
        <v>0</v>
      </c>
      <c r="I5485" s="283">
        <v>44917</v>
      </c>
      <c r="J5485" s="2513"/>
      <c r="K5485" s="2514"/>
      <c r="L5485" s="2511">
        <v>1131</v>
      </c>
      <c r="M5485" s="283">
        <v>44915</v>
      </c>
      <c r="N5485" s="276">
        <v>30</v>
      </c>
      <c r="O5485" s="276">
        <v>46</v>
      </c>
      <c r="P5485" s="276">
        <v>58</v>
      </c>
      <c r="Q5485" s="276"/>
      <c r="R5485" s="276"/>
      <c r="S5485" s="276"/>
      <c r="T5485" s="276"/>
      <c r="U5485" s="276"/>
      <c r="V5485" s="276"/>
      <c r="W5485" s="276"/>
      <c r="X5485" s="276"/>
      <c r="Y5485" s="276"/>
      <c r="Z5485" s="276"/>
      <c r="AA5485" s="276"/>
      <c r="AB5485" s="276"/>
      <c r="AC5485" s="1507">
        <f t="shared" si="1948"/>
        <v>66</v>
      </c>
      <c r="AD5485" s="1508">
        <f t="shared" si="1949"/>
        <v>262635.77999999997</v>
      </c>
      <c r="AE5485" s="14">
        <f t="shared" si="1950"/>
        <v>-1500.5666666666666</v>
      </c>
      <c r="AF5485" s="14">
        <f t="shared" si="1951"/>
        <v>44.666666666666664</v>
      </c>
      <c r="AG5485" s="14">
        <f t="shared" si="1952"/>
        <v>1.4776119402985075</v>
      </c>
      <c r="AH5485" s="14">
        <f t="shared" si="1953"/>
        <v>1502.044278606965</v>
      </c>
      <c r="AI5485" s="14">
        <f t="shared" si="1954"/>
        <v>67091.311111111107</v>
      </c>
      <c r="AJ5485" s="276"/>
    </row>
    <row r="5486" spans="1:36" ht="15.75">
      <c r="A5486" s="1484">
        <v>32</v>
      </c>
      <c r="B5486" s="284" t="s">
        <v>9783</v>
      </c>
      <c r="C5486" s="276" t="s">
        <v>66</v>
      </c>
      <c r="D5486" s="279">
        <v>8384.52</v>
      </c>
      <c r="E5486" s="276"/>
      <c r="F5486" s="272"/>
      <c r="G5486" s="276">
        <v>50</v>
      </c>
      <c r="H5486" s="276">
        <f t="shared" si="1947"/>
        <v>419226</v>
      </c>
      <c r="I5486" s="283">
        <v>45005</v>
      </c>
      <c r="J5486" s="2513">
        <v>45352</v>
      </c>
      <c r="K5486" s="2514"/>
      <c r="L5486" s="2511">
        <v>96</v>
      </c>
      <c r="M5486" s="283">
        <v>44957</v>
      </c>
      <c r="N5486" s="276"/>
      <c r="O5486" s="276"/>
      <c r="P5486" s="276"/>
      <c r="Q5486" s="276"/>
      <c r="R5486" s="276"/>
      <c r="S5486" s="276"/>
      <c r="T5486" s="276"/>
      <c r="U5486" s="276"/>
      <c r="V5486" s="276"/>
      <c r="W5486" s="276"/>
      <c r="X5486" s="276"/>
      <c r="Y5486" s="276"/>
      <c r="Z5486" s="276"/>
      <c r="AA5486" s="276"/>
      <c r="AB5486" s="276"/>
      <c r="AC5486" s="1507">
        <f t="shared" si="1948"/>
        <v>50</v>
      </c>
      <c r="AD5486" s="1508">
        <f t="shared" si="1949"/>
        <v>419226</v>
      </c>
      <c r="AE5486" s="14">
        <f t="shared" si="1950"/>
        <v>11.166666666666666</v>
      </c>
      <c r="AF5486" s="14">
        <f t="shared" si="1951"/>
        <v>0</v>
      </c>
      <c r="AG5486" s="14" t="e">
        <f t="shared" si="1952"/>
        <v>#DIV/0!</v>
      </c>
      <c r="AH5486" s="14" t="e">
        <f t="shared" si="1953"/>
        <v>#DIV/0!</v>
      </c>
      <c r="AI5486" s="14">
        <f t="shared" si="1954"/>
        <v>50</v>
      </c>
      <c r="AJ5486" s="276"/>
    </row>
    <row r="5487" spans="1:36" ht="15.75">
      <c r="A5487" s="1484"/>
      <c r="B5487" s="4672" t="s">
        <v>7636</v>
      </c>
      <c r="C5487" s="4673"/>
      <c r="D5487" s="4673"/>
      <c r="E5487" s="4673"/>
      <c r="F5487" s="4674"/>
      <c r="G5487" s="276"/>
      <c r="H5487" s="276"/>
      <c r="I5487" s="283"/>
      <c r="J5487" s="2514"/>
      <c r="K5487" s="2514"/>
      <c r="L5487" s="2511"/>
      <c r="M5487" s="283"/>
      <c r="N5487" s="276"/>
      <c r="O5487" s="276"/>
      <c r="P5487" s="276"/>
      <c r="Q5487" s="276"/>
      <c r="R5487" s="276"/>
      <c r="S5487" s="276"/>
      <c r="T5487" s="276"/>
      <c r="U5487" s="276"/>
      <c r="V5487" s="276"/>
      <c r="W5487" s="276"/>
      <c r="X5487" s="276"/>
      <c r="Y5487" s="276"/>
      <c r="Z5487" s="276"/>
      <c r="AA5487" s="276"/>
      <c r="AB5487" s="276"/>
      <c r="AC5487" s="1507"/>
      <c r="AD5487" s="1508">
        <f t="shared" si="1949"/>
        <v>0</v>
      </c>
      <c r="AE5487" s="14">
        <f t="shared" si="1950"/>
        <v>-1500.5666666666666</v>
      </c>
      <c r="AF5487" s="14">
        <f t="shared" si="1951"/>
        <v>0</v>
      </c>
      <c r="AG5487" s="14" t="e">
        <f t="shared" si="1952"/>
        <v>#DIV/0!</v>
      </c>
      <c r="AH5487" s="14" t="e">
        <f t="shared" si="1953"/>
        <v>#DIV/0!</v>
      </c>
      <c r="AI5487" s="14">
        <f t="shared" si="1954"/>
        <v>0</v>
      </c>
      <c r="AJ5487" s="276"/>
    </row>
    <row r="5488" spans="1:36" ht="15.75">
      <c r="A5488" s="1484">
        <v>37</v>
      </c>
      <c r="B5488" s="284" t="s">
        <v>7639</v>
      </c>
      <c r="C5488" s="286" t="s">
        <v>264</v>
      </c>
      <c r="D5488" s="280">
        <v>2188.86</v>
      </c>
      <c r="E5488" s="287">
        <v>196.92</v>
      </c>
      <c r="F5488" s="272">
        <f t="shared" ref="F5488" si="1955">E5488*D5488</f>
        <v>431030.3112</v>
      </c>
      <c r="G5488" s="276"/>
      <c r="H5488" s="276"/>
      <c r="I5488" s="283">
        <v>44583</v>
      </c>
      <c r="J5488" s="2513">
        <v>45225</v>
      </c>
      <c r="K5488" s="2514"/>
      <c r="L5488" s="2511">
        <v>53</v>
      </c>
      <c r="M5488" s="283">
        <v>44587</v>
      </c>
      <c r="N5488" s="276">
        <v>13.32</v>
      </c>
      <c r="O5488" s="276">
        <v>11.6</v>
      </c>
      <c r="P5488" s="276"/>
      <c r="Q5488" s="276"/>
      <c r="R5488" s="276"/>
      <c r="S5488" s="276"/>
      <c r="T5488" s="276"/>
      <c r="U5488" s="276"/>
      <c r="V5488" s="276"/>
      <c r="W5488" s="276"/>
      <c r="X5488" s="276"/>
      <c r="Y5488" s="276"/>
      <c r="Z5488" s="276"/>
      <c r="AA5488" s="276"/>
      <c r="AB5488" s="276"/>
      <c r="AC5488" s="1507">
        <f t="shared" si="1948"/>
        <v>172</v>
      </c>
      <c r="AD5488" s="1508">
        <f t="shared" si="1949"/>
        <v>376483.92000000004</v>
      </c>
      <c r="AE5488" s="14">
        <f t="shared" si="1950"/>
        <v>6.9333333333333336</v>
      </c>
      <c r="AF5488" s="14">
        <f t="shared" si="1951"/>
        <v>8.3066666666666666</v>
      </c>
      <c r="AG5488" s="14">
        <f t="shared" si="1952"/>
        <v>20.70626003210273</v>
      </c>
      <c r="AH5488" s="14">
        <f t="shared" si="1953"/>
        <v>13.772926698769396</v>
      </c>
      <c r="AI5488" s="14">
        <f t="shared" si="1954"/>
        <v>114.40711111111111</v>
      </c>
      <c r="AJ5488" s="276"/>
    </row>
    <row r="5489" spans="1:36" ht="15.75">
      <c r="A5489" s="1484">
        <v>40</v>
      </c>
      <c r="B5489" s="284" t="s">
        <v>9259</v>
      </c>
      <c r="C5489" s="284" t="s">
        <v>9260</v>
      </c>
      <c r="D5489" s="280">
        <v>20</v>
      </c>
      <c r="E5489" s="287"/>
      <c r="F5489" s="272"/>
      <c r="G5489" s="276">
        <v>10</v>
      </c>
      <c r="H5489" s="276">
        <f t="shared" ref="H5489:H5491" si="1956">SUM(D5489*G5489)</f>
        <v>200</v>
      </c>
      <c r="I5489" s="283">
        <v>44970</v>
      </c>
      <c r="J5489" s="2513">
        <v>45596</v>
      </c>
      <c r="K5489" s="2514"/>
      <c r="L5489" s="2511"/>
      <c r="M5489" s="283"/>
      <c r="N5489" s="276"/>
      <c r="O5489" s="276">
        <v>1</v>
      </c>
      <c r="P5489" s="276">
        <v>2</v>
      </c>
      <c r="Q5489" s="276"/>
      <c r="R5489" s="276"/>
      <c r="S5489" s="276"/>
      <c r="T5489" s="276"/>
      <c r="U5489" s="276"/>
      <c r="V5489" s="276"/>
      <c r="W5489" s="276"/>
      <c r="X5489" s="276"/>
      <c r="Y5489" s="276"/>
      <c r="Z5489" s="276"/>
      <c r="AA5489" s="276"/>
      <c r="AB5489" s="276"/>
      <c r="AC5489" s="1507">
        <f t="shared" si="1948"/>
        <v>7</v>
      </c>
      <c r="AD5489" s="1508">
        <f t="shared" si="1949"/>
        <v>140</v>
      </c>
      <c r="AE5489" s="14">
        <f t="shared" si="1950"/>
        <v>19.3</v>
      </c>
      <c r="AF5489" s="14">
        <f t="shared" si="1951"/>
        <v>1</v>
      </c>
      <c r="AG5489" s="14">
        <f t="shared" si="1952"/>
        <v>7</v>
      </c>
      <c r="AH5489" s="14">
        <f t="shared" si="1953"/>
        <v>-12.3</v>
      </c>
      <c r="AI5489" s="14">
        <f t="shared" si="1954"/>
        <v>-12.3</v>
      </c>
      <c r="AJ5489" s="2516"/>
    </row>
    <row r="5490" spans="1:36" ht="15.75">
      <c r="A5490" s="1484">
        <v>41</v>
      </c>
      <c r="B5490" s="284" t="s">
        <v>7637</v>
      </c>
      <c r="C5490" s="284" t="s">
        <v>174</v>
      </c>
      <c r="D5490" s="2517">
        <v>42.009799999999998</v>
      </c>
      <c r="E5490" s="287"/>
      <c r="F5490" s="272"/>
      <c r="G5490" s="276">
        <v>50</v>
      </c>
      <c r="H5490" s="276">
        <f t="shared" si="1956"/>
        <v>2100.4899999999998</v>
      </c>
      <c r="I5490" s="283">
        <v>44984</v>
      </c>
      <c r="J5490" s="2513">
        <v>45200</v>
      </c>
      <c r="K5490" s="2514"/>
      <c r="L5490" s="2511"/>
      <c r="M5490" s="283"/>
      <c r="N5490" s="276"/>
      <c r="O5490" s="276"/>
      <c r="P5490" s="276">
        <v>44</v>
      </c>
      <c r="Q5490" s="276"/>
      <c r="R5490" s="276"/>
      <c r="S5490" s="276"/>
      <c r="T5490" s="276"/>
      <c r="U5490" s="276"/>
      <c r="V5490" s="276"/>
      <c r="W5490" s="276"/>
      <c r="X5490" s="276"/>
      <c r="Y5490" s="276"/>
      <c r="Z5490" s="276"/>
      <c r="AA5490" s="276"/>
      <c r="AB5490" s="276"/>
      <c r="AC5490" s="1507">
        <f t="shared" si="1948"/>
        <v>6</v>
      </c>
      <c r="AD5490" s="1508">
        <f t="shared" si="1949"/>
        <v>252.05879999999999</v>
      </c>
      <c r="AE5490" s="14">
        <f t="shared" si="1950"/>
        <v>6.1</v>
      </c>
      <c r="AF5490" s="14">
        <f t="shared" si="1951"/>
        <v>14.666666666666666</v>
      </c>
      <c r="AG5490" s="14">
        <f t="shared" si="1952"/>
        <v>0.40909090909090912</v>
      </c>
      <c r="AH5490" s="14">
        <f t="shared" si="1953"/>
        <v>-5.6909090909090905</v>
      </c>
      <c r="AI5490" s="14">
        <f t="shared" si="1954"/>
        <v>-83.466666666666654</v>
      </c>
      <c r="AJ5490" s="2516" t="s">
        <v>1676</v>
      </c>
    </row>
    <row r="5491" spans="1:36" ht="15.75">
      <c r="A5491" s="1484">
        <v>43</v>
      </c>
      <c r="B5491" s="284" t="s">
        <v>7638</v>
      </c>
      <c r="C5491" s="284" t="s">
        <v>65</v>
      </c>
      <c r="D5491" s="2515">
        <v>37.80883</v>
      </c>
      <c r="E5491" s="287"/>
      <c r="F5491" s="276"/>
      <c r="G5491" s="276">
        <v>300</v>
      </c>
      <c r="H5491" s="276">
        <f t="shared" si="1956"/>
        <v>11342.648999999999</v>
      </c>
      <c r="I5491" s="283">
        <v>44993</v>
      </c>
      <c r="J5491" s="2513">
        <v>45170</v>
      </c>
      <c r="K5491" s="2514"/>
      <c r="L5491" s="2511"/>
      <c r="M5491" s="283"/>
      <c r="N5491" s="276"/>
      <c r="O5491" s="276"/>
      <c r="P5491" s="276">
        <v>112</v>
      </c>
      <c r="Q5491" s="276"/>
      <c r="R5491" s="276"/>
      <c r="S5491" s="276"/>
      <c r="T5491" s="276"/>
      <c r="U5491" s="276"/>
      <c r="V5491" s="276"/>
      <c r="W5491" s="276"/>
      <c r="X5491" s="276"/>
      <c r="Y5491" s="276"/>
      <c r="Z5491" s="276"/>
      <c r="AA5491" s="276"/>
      <c r="AB5491" s="276"/>
      <c r="AC5491" s="1507">
        <f t="shared" si="1948"/>
        <v>188</v>
      </c>
      <c r="AD5491" s="1508">
        <f t="shared" si="1949"/>
        <v>7108.0600400000003</v>
      </c>
      <c r="AE5491" s="14">
        <f t="shared" si="1950"/>
        <v>5.0999999999999996</v>
      </c>
      <c r="AF5491" s="14">
        <f t="shared" si="1951"/>
        <v>37.333333333333336</v>
      </c>
      <c r="AG5491" s="14">
        <f t="shared" si="1952"/>
        <v>5.0357142857142856</v>
      </c>
      <c r="AH5491" s="14">
        <f t="shared" si="1953"/>
        <v>-6.4285714285714057E-2</v>
      </c>
      <c r="AI5491" s="14">
        <f t="shared" si="1954"/>
        <v>-2.4000000000000057</v>
      </c>
      <c r="AJ5491" s="2516"/>
    </row>
    <row r="5492" spans="1:36" ht="15.75">
      <c r="A5492" s="1484"/>
      <c r="B5492" s="4667" t="s">
        <v>6665</v>
      </c>
      <c r="C5492" s="4668"/>
      <c r="D5492" s="4668"/>
      <c r="E5492" s="4668"/>
      <c r="F5492" s="4668"/>
      <c r="G5492" s="4668"/>
      <c r="H5492" s="4668"/>
      <c r="I5492" s="4668"/>
      <c r="J5492" s="4668"/>
      <c r="K5492" s="4668"/>
      <c r="L5492" s="4668"/>
      <c r="M5492" s="4668"/>
      <c r="N5492" s="4668"/>
      <c r="O5492" s="4668"/>
      <c r="P5492" s="4668"/>
      <c r="Q5492" s="4668"/>
      <c r="R5492" s="4668"/>
      <c r="S5492" s="4668"/>
      <c r="T5492" s="4668"/>
      <c r="U5492" s="4668"/>
      <c r="V5492" s="4668"/>
      <c r="W5492" s="4668"/>
      <c r="X5492" s="4668"/>
      <c r="Y5492" s="4668"/>
      <c r="Z5492" s="4668"/>
      <c r="AA5492" s="4668"/>
      <c r="AB5492" s="4668"/>
      <c r="AC5492" s="4668"/>
      <c r="AD5492" s="4668"/>
      <c r="AE5492" s="4668"/>
      <c r="AF5492" s="4668"/>
      <c r="AG5492" s="4668"/>
      <c r="AH5492" s="4668"/>
      <c r="AI5492" s="4668"/>
      <c r="AJ5492" s="4668"/>
    </row>
    <row r="5493" spans="1:36" ht="31.5">
      <c r="A5493" s="1484">
        <v>44</v>
      </c>
      <c r="B5493" s="284" t="s">
        <v>6082</v>
      </c>
      <c r="C5493" s="284" t="s">
        <v>638</v>
      </c>
      <c r="D5493" s="280">
        <v>98.39</v>
      </c>
      <c r="E5493" s="287">
        <v>1871</v>
      </c>
      <c r="F5493" s="272">
        <f>E5493*D5493</f>
        <v>184087.69</v>
      </c>
      <c r="G5493" s="276"/>
      <c r="H5493" s="280">
        <f>SUM(D5493*G5493)</f>
        <v>0</v>
      </c>
      <c r="I5493" s="283">
        <v>44839</v>
      </c>
      <c r="J5493" s="2513"/>
      <c r="K5493" s="2514"/>
      <c r="L5493" s="2511">
        <v>804</v>
      </c>
      <c r="M5493" s="283">
        <v>44830</v>
      </c>
      <c r="N5493" s="276">
        <v>260</v>
      </c>
      <c r="O5493" s="276">
        <v>160</v>
      </c>
      <c r="P5493" s="276">
        <v>115</v>
      </c>
      <c r="Q5493" s="276"/>
      <c r="R5493" s="276"/>
      <c r="S5493" s="276"/>
      <c r="T5493" s="276"/>
      <c r="U5493" s="276"/>
      <c r="V5493" s="276"/>
      <c r="W5493" s="276"/>
      <c r="X5493" s="276"/>
      <c r="Y5493" s="276"/>
      <c r="Z5493" s="276"/>
      <c r="AA5493" s="276"/>
      <c r="AB5493" s="276"/>
      <c r="AC5493" s="1507">
        <f>E5493+G5493-N5493-O5493-AA5493-P5493-Q5493-R5493-S5493-T5493-U5493-V5493-W5493-X5493-Y5493</f>
        <v>1336</v>
      </c>
      <c r="AD5493" s="1508">
        <f>D5493*AC5493</f>
        <v>131449.04</v>
      </c>
      <c r="AE5493" s="14">
        <f>(J5493-"01.04.2023")/30</f>
        <v>-1500.5666666666666</v>
      </c>
      <c r="AF5493" s="14">
        <f>(N5493+O5493+P5493+Q5493+R5493+S5493+T5493+U5493+V5493+W5493+X5493+Y5493)/3</f>
        <v>178.33333333333334</v>
      </c>
      <c r="AG5493" s="14">
        <f>AC5493/AF5493</f>
        <v>7.4915887850467282</v>
      </c>
      <c r="AH5493" s="14">
        <f>AG5493-AE5493</f>
        <v>1508.0582554517134</v>
      </c>
      <c r="AI5493" s="14">
        <f>AC5493-(AE5493*AF5493)</f>
        <v>268937.05555555556</v>
      </c>
      <c r="AJ5493" s="2516"/>
    </row>
    <row r="5494" spans="1:36" ht="15.75">
      <c r="A5494" s="1484">
        <v>45</v>
      </c>
      <c r="B5494" s="284" t="s">
        <v>7640</v>
      </c>
      <c r="C5494" s="284" t="s">
        <v>143</v>
      </c>
      <c r="D5494" s="280">
        <v>77.95</v>
      </c>
      <c r="E5494" s="287">
        <v>20</v>
      </c>
      <c r="F5494" s="272">
        <f>E5494*D5494</f>
        <v>1559</v>
      </c>
      <c r="G5494" s="276"/>
      <c r="H5494" s="280">
        <f>SUM(D5494*G5494)</f>
        <v>0</v>
      </c>
      <c r="I5494" s="283">
        <v>44837</v>
      </c>
      <c r="J5494" s="2513"/>
      <c r="K5494" s="2514"/>
      <c r="L5494" s="2511"/>
      <c r="M5494" s="283"/>
      <c r="N5494" s="276"/>
      <c r="O5494" s="276"/>
      <c r="P5494" s="276">
        <v>3</v>
      </c>
      <c r="Q5494" s="276"/>
      <c r="R5494" s="276"/>
      <c r="S5494" s="276"/>
      <c r="T5494" s="276"/>
      <c r="U5494" s="276"/>
      <c r="V5494" s="276"/>
      <c r="W5494" s="276"/>
      <c r="X5494" s="276"/>
      <c r="Y5494" s="276"/>
      <c r="Z5494" s="276"/>
      <c r="AA5494" s="276"/>
      <c r="AB5494" s="276"/>
      <c r="AC5494" s="1507">
        <f>E5494+G5494-N5494-O5494-AA5494-P5494-Q5494-R5494-S5494-T5494-U5494-V5494-W5494-X5494-Y5494</f>
        <v>17</v>
      </c>
      <c r="AD5494" s="1508">
        <f>D5494*AC5494</f>
        <v>1325.15</v>
      </c>
      <c r="AE5494" s="14">
        <f>(J5494-"01.04.2023")/30</f>
        <v>-1500.5666666666666</v>
      </c>
      <c r="AF5494" s="14">
        <f>(N5494+O5494+P5494+Q5494+R5494+S5494+T5494+U5494+V5494+W5494+X5494+Y5494)/3</f>
        <v>1</v>
      </c>
      <c r="AG5494" s="14">
        <f>AC5494/AF5494</f>
        <v>17</v>
      </c>
      <c r="AH5494" s="14">
        <f>AG5494-AE5494</f>
        <v>1517.5666666666666</v>
      </c>
      <c r="AI5494" s="14">
        <f>AC5494-(AE5494*AF5494)</f>
        <v>1517.5666666666666</v>
      </c>
      <c r="AJ5494" s="2516"/>
    </row>
    <row r="5495" spans="1:36" ht="15.75">
      <c r="A5495" s="1484">
        <v>46</v>
      </c>
      <c r="B5495" s="284" t="s">
        <v>7640</v>
      </c>
      <c r="C5495" s="284" t="s">
        <v>143</v>
      </c>
      <c r="D5495" s="280">
        <v>202.12</v>
      </c>
      <c r="E5495" s="287"/>
      <c r="F5495" s="272"/>
      <c r="G5495" s="276">
        <v>5</v>
      </c>
      <c r="H5495" s="280">
        <f>SUM(D5495*G5495)</f>
        <v>1010.6</v>
      </c>
      <c r="I5495" s="283">
        <v>44998</v>
      </c>
      <c r="J5495" s="2513"/>
      <c r="K5495" s="2514"/>
      <c r="L5495" s="2511"/>
      <c r="M5495" s="283"/>
      <c r="N5495" s="276"/>
      <c r="O5495" s="276"/>
      <c r="P5495" s="276"/>
      <c r="Q5495" s="276"/>
      <c r="R5495" s="276"/>
      <c r="S5495" s="276"/>
      <c r="T5495" s="276"/>
      <c r="U5495" s="276"/>
      <c r="V5495" s="276"/>
      <c r="W5495" s="276"/>
      <c r="X5495" s="276"/>
      <c r="Y5495" s="276"/>
      <c r="Z5495" s="276"/>
      <c r="AA5495" s="276"/>
      <c r="AB5495" s="276"/>
      <c r="AC5495" s="1507">
        <f>E5495+G5495-N5495-O5495-AA5495-P5495-Q5495-R5495-S5495-T5495-U5495-V5495-W5495-X5495-Y5495</f>
        <v>5</v>
      </c>
      <c r="AD5495" s="1508">
        <f>D5495*AC5495</f>
        <v>1010.6</v>
      </c>
      <c r="AE5495" s="14">
        <f>(J5495-"01.04.2023")/30</f>
        <v>-1500.5666666666666</v>
      </c>
      <c r="AF5495" s="14">
        <f>(N5495+O5495+P5495+Q5495+R5495+S5495+T5495+U5495+V5495+W5495+X5495+Y5495)/3</f>
        <v>0</v>
      </c>
      <c r="AG5495" s="14" t="e">
        <f>AC5495/AF5495</f>
        <v>#DIV/0!</v>
      </c>
      <c r="AH5495" s="14" t="e">
        <f>AG5495-AE5495</f>
        <v>#DIV/0!</v>
      </c>
      <c r="AI5495" s="14">
        <f>AC5495-(AE5495*AF5495)</f>
        <v>5</v>
      </c>
      <c r="AJ5495" s="2516"/>
    </row>
    <row r="5496" spans="1:36" ht="15.75">
      <c r="A5496" s="1484"/>
      <c r="B5496" s="284" t="s">
        <v>6665</v>
      </c>
      <c r="C5496" s="284"/>
      <c r="D5496" s="280"/>
      <c r="E5496" s="287"/>
      <c r="F5496" s="276"/>
      <c r="G5496" s="276"/>
      <c r="H5496" s="276"/>
      <c r="I5496" s="283"/>
      <c r="J5496" s="2513"/>
      <c r="K5496" s="2514"/>
      <c r="L5496" s="2511"/>
      <c r="M5496" s="283"/>
      <c r="N5496" s="276"/>
      <c r="O5496" s="276"/>
      <c r="P5496" s="276"/>
      <c r="Q5496" s="276"/>
      <c r="R5496" s="276"/>
      <c r="S5496" s="276"/>
      <c r="T5496" s="276"/>
      <c r="U5496" s="276"/>
      <c r="V5496" s="276"/>
      <c r="W5496" s="276"/>
      <c r="X5496" s="276"/>
      <c r="Y5496" s="276"/>
      <c r="Z5496" s="276"/>
      <c r="AA5496" s="276"/>
      <c r="AB5496" s="276"/>
      <c r="AC5496" s="239" t="s">
        <v>1676</v>
      </c>
      <c r="AD5496" s="279"/>
      <c r="AE5496" s="273"/>
      <c r="AF5496" s="273"/>
      <c r="AG5496" s="273"/>
      <c r="AH5496" s="273"/>
      <c r="AI5496" s="273"/>
      <c r="AJ5496" s="2516"/>
    </row>
    <row r="5497" spans="1:36" ht="30" customHeight="1">
      <c r="A5497" s="1484">
        <v>47</v>
      </c>
      <c r="B5497" s="284" t="s">
        <v>6083</v>
      </c>
      <c r="C5497" s="284" t="s">
        <v>187</v>
      </c>
      <c r="D5497" s="280">
        <v>2980</v>
      </c>
      <c r="E5497" s="287">
        <v>10</v>
      </c>
      <c r="F5497" s="272">
        <f>E5497*D5497</f>
        <v>29800</v>
      </c>
      <c r="G5497" s="276"/>
      <c r="H5497" s="276">
        <f>SUM(D5497*G5497)</f>
        <v>0</v>
      </c>
      <c r="I5497" s="283">
        <v>44840</v>
      </c>
      <c r="J5497" s="2513"/>
      <c r="K5497" s="2514"/>
      <c r="L5497" s="2511">
        <v>818</v>
      </c>
      <c r="M5497" s="283">
        <v>44833</v>
      </c>
      <c r="N5497" s="276">
        <v>1</v>
      </c>
      <c r="O5497" s="276"/>
      <c r="P5497" s="276">
        <v>1</v>
      </c>
      <c r="Q5497" s="276"/>
      <c r="R5497" s="276"/>
      <c r="S5497" s="276"/>
      <c r="T5497" s="276"/>
      <c r="U5497" s="276"/>
      <c r="V5497" s="276"/>
      <c r="W5497" s="276"/>
      <c r="X5497" s="276"/>
      <c r="Y5497" s="276"/>
      <c r="Z5497" s="276"/>
      <c r="AA5497" s="276"/>
      <c r="AB5497" s="276"/>
      <c r="AC5497" s="1507">
        <f>E5497+G5497-N5497-O5497-AA5497-P5497-Q5497-R5497-S5497-T5497-U5497-V5497-W5497-X5497-Y5497</f>
        <v>8</v>
      </c>
      <c r="AD5497" s="1508">
        <f>D5497*AC5497</f>
        <v>23840</v>
      </c>
      <c r="AE5497" s="14">
        <f>(J5497-"01.04.2023")/30</f>
        <v>-1500.5666666666666</v>
      </c>
      <c r="AF5497" s="14">
        <f>(N5497+O5497+P5497+Q5497+R5497+S5497+T5497+U5497+V5497+W5497+X5497+Y5497)/3</f>
        <v>0.66666666666666663</v>
      </c>
      <c r="AG5497" s="14">
        <f>AC5497/AF5497</f>
        <v>12</v>
      </c>
      <c r="AH5497" s="14">
        <f>AG5497-AE5497</f>
        <v>1512.5666666666666</v>
      </c>
      <c r="AI5497" s="14">
        <f>AC5497-(AE5497*AF5497)</f>
        <v>1008.3777777777777</v>
      </c>
      <c r="AJ5497" s="2516"/>
    </row>
    <row r="5498" spans="1:36" ht="15.75">
      <c r="A5498" s="1484">
        <v>48</v>
      </c>
      <c r="B5498" s="284" t="s">
        <v>6084</v>
      </c>
      <c r="C5498" s="284" t="s">
        <v>187</v>
      </c>
      <c r="D5498" s="280">
        <v>2970</v>
      </c>
      <c r="E5498" s="287">
        <v>10</v>
      </c>
      <c r="F5498" s="272">
        <f>E5498*D5498</f>
        <v>29700</v>
      </c>
      <c r="G5498" s="276"/>
      <c r="H5498" s="276">
        <f>SUM(D5498*G5498)</f>
        <v>0</v>
      </c>
      <c r="I5498" s="283">
        <v>44841</v>
      </c>
      <c r="J5498" s="2513"/>
      <c r="K5498" s="2514"/>
      <c r="L5498" s="2511"/>
      <c r="M5498" s="283"/>
      <c r="N5498" s="276"/>
      <c r="O5498" s="276"/>
      <c r="P5498" s="276"/>
      <c r="Q5498" s="276"/>
      <c r="R5498" s="276"/>
      <c r="S5498" s="276"/>
      <c r="T5498" s="276"/>
      <c r="U5498" s="276"/>
      <c r="V5498" s="276"/>
      <c r="W5498" s="276"/>
      <c r="X5498" s="276"/>
      <c r="Y5498" s="276"/>
      <c r="Z5498" s="276"/>
      <c r="AA5498" s="276"/>
      <c r="AB5498" s="276"/>
      <c r="AC5498" s="1507">
        <f>E5498+G5498-N5498-O5498-AA5498-P5498-Q5498-R5498-S5498-T5498-U5498-V5498-W5498-X5498-Y5498</f>
        <v>10</v>
      </c>
      <c r="AD5498" s="1508">
        <f>D5498*AC5498</f>
        <v>29700</v>
      </c>
      <c r="AE5498" s="14">
        <f>(J5498-"01.04.2023")/30</f>
        <v>-1500.5666666666666</v>
      </c>
      <c r="AF5498" s="14">
        <f>(N5498+O5498+P5498+Q5498+R5498+S5498+T5498+U5498+V5498+W5498+X5498+Y5498)/3</f>
        <v>0</v>
      </c>
      <c r="AG5498" s="14" t="e">
        <f>AC5498/AF5498</f>
        <v>#DIV/0!</v>
      </c>
      <c r="AH5498" s="14" t="e">
        <f>AG5498-AE5498</f>
        <v>#DIV/0!</v>
      </c>
      <c r="AI5498" s="14">
        <f>AC5498-(AE5498*AF5498)</f>
        <v>10</v>
      </c>
      <c r="AJ5498" s="2516"/>
    </row>
    <row r="5499" spans="1:36" ht="15.75">
      <c r="A5499" s="1484">
        <v>49</v>
      </c>
      <c r="B5499" s="284" t="s">
        <v>6085</v>
      </c>
      <c r="C5499" s="284" t="s">
        <v>187</v>
      </c>
      <c r="D5499" s="280">
        <v>300</v>
      </c>
      <c r="E5499" s="287">
        <v>9</v>
      </c>
      <c r="F5499" s="272">
        <f>E5499*D5499</f>
        <v>2700</v>
      </c>
      <c r="G5499" s="276"/>
      <c r="H5499" s="276">
        <f>SUM(D5499*G5499)</f>
        <v>0</v>
      </c>
      <c r="I5499" s="283">
        <v>44841</v>
      </c>
      <c r="J5499" s="2513"/>
      <c r="K5499" s="2514"/>
      <c r="L5499" s="2511"/>
      <c r="M5499" s="283"/>
      <c r="N5499" s="276"/>
      <c r="O5499" s="276"/>
      <c r="P5499" s="276"/>
      <c r="Q5499" s="276"/>
      <c r="R5499" s="276"/>
      <c r="S5499" s="276"/>
      <c r="T5499" s="276"/>
      <c r="U5499" s="276"/>
      <c r="V5499" s="276"/>
      <c r="W5499" s="276"/>
      <c r="X5499" s="276"/>
      <c r="Y5499" s="276"/>
      <c r="Z5499" s="276"/>
      <c r="AA5499" s="276"/>
      <c r="AB5499" s="276"/>
      <c r="AC5499" s="1507">
        <f>E5499+G5499-N5499-O5499-AA5499-P5499-Q5499-R5499-S5499-T5499-U5499-V5499-W5499-X5499-Y5499</f>
        <v>9</v>
      </c>
      <c r="AD5499" s="1508">
        <f>D5499*AC5499</f>
        <v>2700</v>
      </c>
      <c r="AE5499" s="14">
        <f>(J5499-"01.04.2023")/30</f>
        <v>-1500.5666666666666</v>
      </c>
      <c r="AF5499" s="14">
        <f>(N5499+O5499+P5499+Q5499+R5499+S5499+T5499+U5499+V5499+W5499+X5499+Y5499)/3</f>
        <v>0</v>
      </c>
      <c r="AG5499" s="14" t="e">
        <f>AC5499/AF5499</f>
        <v>#DIV/0!</v>
      </c>
      <c r="AH5499" s="14" t="e">
        <f>AG5499-AE5499</f>
        <v>#DIV/0!</v>
      </c>
      <c r="AI5499" s="14">
        <f>AC5499-(AE5499*AF5499)</f>
        <v>9</v>
      </c>
      <c r="AJ5499" s="2516"/>
    </row>
    <row r="5500" spans="1:36" ht="15.75">
      <c r="A5500" s="1485"/>
      <c r="B5500" s="288" t="s">
        <v>1040</v>
      </c>
      <c r="C5500" s="289"/>
      <c r="D5500" s="289"/>
      <c r="E5500" s="289"/>
      <c r="F5500" s="289"/>
      <c r="G5500" s="289"/>
      <c r="H5500" s="289"/>
      <c r="I5500" s="289"/>
      <c r="J5500" s="289"/>
      <c r="K5500" s="289"/>
      <c r="L5500" s="289"/>
      <c r="M5500" s="289"/>
      <c r="N5500" s="289"/>
      <c r="O5500" s="289"/>
      <c r="P5500" s="289"/>
      <c r="Q5500" s="289"/>
      <c r="R5500" s="290"/>
      <c r="S5500" s="276"/>
      <c r="T5500" s="276"/>
      <c r="U5500" s="276"/>
      <c r="V5500" s="276"/>
      <c r="W5500" s="276"/>
      <c r="X5500" s="276"/>
      <c r="Y5500" s="276"/>
      <c r="Z5500" s="276"/>
      <c r="AA5500" s="276"/>
      <c r="AB5500" s="276"/>
      <c r="AC5500" s="239"/>
      <c r="AD5500" s="279"/>
      <c r="AE5500" s="273"/>
      <c r="AF5500" s="273"/>
      <c r="AG5500" s="273"/>
      <c r="AH5500" s="273"/>
      <c r="AI5500" s="273"/>
      <c r="AJ5500" s="276"/>
    </row>
    <row r="5501" spans="1:36" ht="18.75" customHeight="1">
      <c r="A5501" s="1484">
        <v>50</v>
      </c>
      <c r="B5501" s="277" t="s">
        <v>2940</v>
      </c>
      <c r="C5501" s="276" t="s">
        <v>264</v>
      </c>
      <c r="D5501" s="279">
        <v>18855.27</v>
      </c>
      <c r="E5501" s="276">
        <v>6</v>
      </c>
      <c r="F5501" s="272">
        <f>E5501*D5501</f>
        <v>113131.62</v>
      </c>
      <c r="G5501" s="276"/>
      <c r="H5501" s="276">
        <f>SUM(D5501*G5501)</f>
        <v>0</v>
      </c>
      <c r="I5501" s="281">
        <v>44699</v>
      </c>
      <c r="J5501" s="274">
        <v>46400</v>
      </c>
      <c r="K5501" s="275"/>
      <c r="L5501" s="282">
        <v>548</v>
      </c>
      <c r="M5501" s="283">
        <v>44650</v>
      </c>
      <c r="N5501" s="276"/>
      <c r="O5501" s="276"/>
      <c r="P5501" s="276"/>
      <c r="Q5501" s="276"/>
      <c r="R5501" s="276"/>
      <c r="S5501" s="276"/>
      <c r="T5501" s="276"/>
      <c r="U5501" s="276"/>
      <c r="V5501" s="276"/>
      <c r="W5501" s="276"/>
      <c r="X5501" s="276"/>
      <c r="Y5501" s="276"/>
      <c r="Z5501" s="276"/>
      <c r="AA5501" s="276"/>
      <c r="AB5501" s="276"/>
      <c r="AC5501" s="1507">
        <f>E5501+G5501-N5501-O5501-AA5501-P5501-Q5501-R5501-S5501-T5501-U5501-V5501-W5501-X5501-Y5501</f>
        <v>6</v>
      </c>
      <c r="AD5501" s="1508">
        <f>D5501*AC5501</f>
        <v>113131.62</v>
      </c>
      <c r="AE5501" s="14">
        <f>(J5501-"01.04.2023")/30</f>
        <v>46.1</v>
      </c>
      <c r="AF5501" s="14">
        <f>(N5501+O5501+P5501+Q5501+R5501+S5501+T5501+U5501+V5501+W5501+X5501+Y5501)/3</f>
        <v>0</v>
      </c>
      <c r="AG5501" s="14" t="e">
        <f>AC5501/AF5501</f>
        <v>#DIV/0!</v>
      </c>
      <c r="AH5501" s="14" t="e">
        <f>AG5501-AE5501</f>
        <v>#DIV/0!</v>
      </c>
      <c r="AI5501" s="14">
        <f>AC5501-(AE5501*AF5501)</f>
        <v>6</v>
      </c>
      <c r="AJ5501" s="276"/>
    </row>
    <row r="5502" spans="1:36" ht="15.75" customHeight="1">
      <c r="A5502" s="1484"/>
      <c r="B5502" s="291" t="s">
        <v>1040</v>
      </c>
      <c r="C5502" s="278"/>
      <c r="D5502" s="279"/>
      <c r="E5502" s="276"/>
      <c r="F5502" s="272"/>
      <c r="G5502" s="276"/>
      <c r="H5502" s="276"/>
      <c r="I5502" s="281"/>
      <c r="J5502" s="274"/>
      <c r="K5502" s="275"/>
      <c r="L5502" s="282"/>
      <c r="M5502" s="283"/>
      <c r="N5502" s="276"/>
      <c r="O5502" s="278"/>
      <c r="P5502" s="276"/>
      <c r="Q5502" s="276"/>
      <c r="R5502" s="276"/>
      <c r="S5502" s="276"/>
      <c r="T5502" s="276"/>
      <c r="U5502" s="276"/>
      <c r="V5502" s="276"/>
      <c r="W5502" s="276"/>
      <c r="X5502" s="276"/>
      <c r="Y5502" s="276"/>
      <c r="Z5502" s="276"/>
      <c r="AA5502" s="276"/>
      <c r="AB5502" s="276"/>
      <c r="AC5502" s="239"/>
      <c r="AD5502" s="279"/>
      <c r="AE5502" s="273"/>
      <c r="AF5502" s="273"/>
      <c r="AG5502" s="273"/>
      <c r="AH5502" s="273"/>
      <c r="AI5502" s="273"/>
      <c r="AJ5502" s="276"/>
    </row>
    <row r="5503" spans="1:36" ht="15.75">
      <c r="A5503" s="1484">
        <v>51</v>
      </c>
      <c r="B5503" s="277" t="s">
        <v>6086</v>
      </c>
      <c r="C5503" s="278" t="s">
        <v>66</v>
      </c>
      <c r="D5503" s="279">
        <v>48.67</v>
      </c>
      <c r="E5503" s="276">
        <v>70</v>
      </c>
      <c r="F5503" s="272">
        <f>E5503*D5503</f>
        <v>3406.9</v>
      </c>
      <c r="G5503" s="276"/>
      <c r="H5503" s="280">
        <f>SUM(D5503*G5503)</f>
        <v>0</v>
      </c>
      <c r="I5503" s="281">
        <v>44840</v>
      </c>
      <c r="J5503" s="274"/>
      <c r="K5503" s="275"/>
      <c r="L5503" s="282">
        <v>816</v>
      </c>
      <c r="M5503" s="283">
        <v>44833</v>
      </c>
      <c r="N5503" s="276"/>
      <c r="O5503" s="292">
        <v>40</v>
      </c>
      <c r="P5503" s="276">
        <v>10</v>
      </c>
      <c r="Q5503" s="276"/>
      <c r="R5503" s="276"/>
      <c r="S5503" s="276"/>
      <c r="T5503" s="276"/>
      <c r="U5503" s="276"/>
      <c r="V5503" s="276"/>
      <c r="W5503" s="276"/>
      <c r="X5503" s="276"/>
      <c r="Y5503" s="276"/>
      <c r="Z5503" s="276"/>
      <c r="AA5503" s="276"/>
      <c r="AB5503" s="276"/>
      <c r="AC5503" s="1507">
        <f>E5503+G5503-N5503-O5503-AA5503-P5503-Q5503-R5503-S5503-T5503-U5503-V5503-W5503-X5503-Y5503</f>
        <v>20</v>
      </c>
      <c r="AD5503" s="1508">
        <f>D5503*AC5503</f>
        <v>973.40000000000009</v>
      </c>
      <c r="AE5503" s="14">
        <f>(J5503-"01.04.2023")/30</f>
        <v>-1500.5666666666666</v>
      </c>
      <c r="AF5503" s="14">
        <f>(N5503+O5503+P5503+Q5503+R5503+S5503+T5503+U5503+V5503+W5503+X5503+Y5503)/3</f>
        <v>16.666666666666668</v>
      </c>
      <c r="AG5503" s="14">
        <f>AC5503/AF5503</f>
        <v>1.2</v>
      </c>
      <c r="AH5503" s="14">
        <f>AG5503-AE5503</f>
        <v>1501.7666666666667</v>
      </c>
      <c r="AI5503" s="14">
        <f>AC5503-(AE5503*AF5503)</f>
        <v>25029.444444444445</v>
      </c>
      <c r="AJ5503" s="276"/>
    </row>
    <row r="5504" spans="1:36" ht="15.75">
      <c r="A5504" s="1484">
        <v>52</v>
      </c>
      <c r="B5504" s="545" t="s">
        <v>6661</v>
      </c>
      <c r="C5504" s="278" t="s">
        <v>66</v>
      </c>
      <c r="D5504" s="279">
        <v>372.4</v>
      </c>
      <c r="E5504" s="276">
        <v>6</v>
      </c>
      <c r="F5504" s="272">
        <f>E5504*D5504</f>
        <v>2234.3999999999996</v>
      </c>
      <c r="G5504" s="276"/>
      <c r="H5504" s="280">
        <f>SUM(D5504*G5504)</f>
        <v>0</v>
      </c>
      <c r="I5504" s="281">
        <v>44876</v>
      </c>
      <c r="J5504" s="274"/>
      <c r="K5504" s="275"/>
      <c r="L5504" s="282">
        <v>953</v>
      </c>
      <c r="M5504" s="283">
        <v>44874</v>
      </c>
      <c r="N5504" s="276"/>
      <c r="O5504" s="278"/>
      <c r="P5504" s="276"/>
      <c r="Q5504" s="276"/>
      <c r="R5504" s="276"/>
      <c r="S5504" s="276"/>
      <c r="T5504" s="276"/>
      <c r="U5504" s="276"/>
      <c r="V5504" s="276"/>
      <c r="W5504" s="276"/>
      <c r="X5504" s="276"/>
      <c r="Y5504" s="276"/>
      <c r="Z5504" s="276"/>
      <c r="AA5504" s="276"/>
      <c r="AB5504" s="276"/>
      <c r="AC5504" s="1507">
        <f>E5504+G5504-N5504-O5504-AA5504-P5504-Q5504-R5504-S5504-T5504-U5504-V5504-W5504-X5504-Y5504</f>
        <v>6</v>
      </c>
      <c r="AD5504" s="1508">
        <f>D5504*AC5504</f>
        <v>2234.3999999999996</v>
      </c>
      <c r="AE5504" s="14">
        <f>(J5504-"01.04.2023")/30</f>
        <v>-1500.5666666666666</v>
      </c>
      <c r="AF5504" s="14">
        <f>(N5504+O5504+P5504+Q5504+R5504+S5504+T5504+U5504+V5504+W5504+X5504+Y5504)/3</f>
        <v>0</v>
      </c>
      <c r="AG5504" s="14" t="e">
        <f>AC5504/AF5504</f>
        <v>#DIV/0!</v>
      </c>
      <c r="AH5504" s="14" t="e">
        <f>AG5504-AE5504</f>
        <v>#DIV/0!</v>
      </c>
      <c r="AI5504" s="14">
        <f>AC5504-(AE5504*AF5504)</f>
        <v>6</v>
      </c>
      <c r="AJ5504" s="276"/>
    </row>
    <row r="5505" spans="1:36" ht="15" customHeight="1">
      <c r="A5505" s="1484">
        <v>53</v>
      </c>
      <c r="B5505" s="545" t="s">
        <v>6662</v>
      </c>
      <c r="C5505" s="278" t="s">
        <v>66</v>
      </c>
      <c r="D5505" s="279">
        <v>1103.77</v>
      </c>
      <c r="E5505" s="276">
        <v>4</v>
      </c>
      <c r="F5505" s="272">
        <f>E5505*D5505</f>
        <v>4415.08</v>
      </c>
      <c r="G5505" s="276"/>
      <c r="H5505" s="280">
        <f>SUM(D5505*G5505)</f>
        <v>0</v>
      </c>
      <c r="I5505" s="281">
        <v>44876</v>
      </c>
      <c r="J5505" s="274"/>
      <c r="K5505" s="275"/>
      <c r="L5505" s="282">
        <v>953</v>
      </c>
      <c r="M5505" s="283">
        <v>44874</v>
      </c>
      <c r="N5505" s="276"/>
      <c r="O5505" s="278"/>
      <c r="P5505" s="276"/>
      <c r="Q5505" s="276"/>
      <c r="R5505" s="276"/>
      <c r="S5505" s="276"/>
      <c r="T5505" s="276"/>
      <c r="U5505" s="276"/>
      <c r="V5505" s="276"/>
      <c r="W5505" s="276"/>
      <c r="X5505" s="276"/>
      <c r="Y5505" s="276"/>
      <c r="Z5505" s="276"/>
      <c r="AA5505" s="276"/>
      <c r="AB5505" s="276"/>
      <c r="AC5505" s="1507">
        <f>E5505+G5505-N5505-O5505-AA5505-P5505-Q5505-R5505-S5505-T5505-U5505-V5505-W5505-X5505-Y5505</f>
        <v>4</v>
      </c>
      <c r="AD5505" s="1508">
        <f>D5505*AC5505</f>
        <v>4415.08</v>
      </c>
      <c r="AE5505" s="14">
        <f>(J5505-"01.04.2023")/30</f>
        <v>-1500.5666666666666</v>
      </c>
      <c r="AF5505" s="14">
        <f>(N5505+O5505+P5505+Q5505+R5505+S5505+T5505+U5505+V5505+W5505+X5505+Y5505)/3</f>
        <v>0</v>
      </c>
      <c r="AG5505" s="14" t="e">
        <f>AC5505/AF5505</f>
        <v>#DIV/0!</v>
      </c>
      <c r="AH5505" s="14" t="e">
        <f>AG5505-AE5505</f>
        <v>#DIV/0!</v>
      </c>
      <c r="AI5505" s="14">
        <f>AC5505-(AE5505*AF5505)</f>
        <v>4</v>
      </c>
      <c r="AJ5505" s="276"/>
    </row>
    <row r="5506" spans="1:36" ht="15.75">
      <c r="A5506" s="1484">
        <v>54</v>
      </c>
      <c r="B5506" s="545" t="s">
        <v>6663</v>
      </c>
      <c r="C5506" s="278" t="s">
        <v>66</v>
      </c>
      <c r="D5506" s="279">
        <v>1835.15</v>
      </c>
      <c r="E5506" s="276">
        <v>2</v>
      </c>
      <c r="F5506" s="272">
        <f>E5506*D5506</f>
        <v>3670.3</v>
      </c>
      <c r="G5506" s="276"/>
      <c r="H5506" s="280">
        <f>SUM(D5506*G5506)</f>
        <v>0</v>
      </c>
      <c r="I5506" s="281">
        <v>44876</v>
      </c>
      <c r="J5506" s="274"/>
      <c r="K5506" s="275"/>
      <c r="L5506" s="282">
        <v>953</v>
      </c>
      <c r="M5506" s="283">
        <v>44874</v>
      </c>
      <c r="N5506" s="276"/>
      <c r="O5506" s="278"/>
      <c r="P5506" s="276"/>
      <c r="Q5506" s="276"/>
      <c r="R5506" s="276"/>
      <c r="S5506" s="276"/>
      <c r="T5506" s="276"/>
      <c r="U5506" s="276"/>
      <c r="V5506" s="276"/>
      <c r="W5506" s="276"/>
      <c r="X5506" s="276"/>
      <c r="Y5506" s="276"/>
      <c r="Z5506" s="276"/>
      <c r="AA5506" s="276"/>
      <c r="AB5506" s="276"/>
      <c r="AC5506" s="1507">
        <f>E5506+G5506-N5506-O5506-AA5506-P5506-Q5506-R5506-S5506-T5506-U5506-V5506-W5506-X5506-Y5506</f>
        <v>2</v>
      </c>
      <c r="AD5506" s="1508">
        <f>D5506*AC5506</f>
        <v>3670.3</v>
      </c>
      <c r="AE5506" s="14">
        <f>(J5506-"01.04.2023")/30</f>
        <v>-1500.5666666666666</v>
      </c>
      <c r="AF5506" s="14">
        <f>(N5506+O5506+P5506+Q5506+R5506+S5506+T5506+U5506+V5506+W5506+X5506+Y5506)/3</f>
        <v>0</v>
      </c>
      <c r="AG5506" s="14" t="e">
        <f>AC5506/AF5506</f>
        <v>#DIV/0!</v>
      </c>
      <c r="AH5506" s="14" t="e">
        <f>AG5506-AE5506</f>
        <v>#DIV/0!</v>
      </c>
      <c r="AI5506" s="14">
        <f>AC5506-(AE5506*AF5506)</f>
        <v>2</v>
      </c>
      <c r="AJ5506" s="276"/>
    </row>
    <row r="5507" spans="1:36" ht="15.75">
      <c r="A5507" s="1484">
        <v>55</v>
      </c>
      <c r="B5507" s="545" t="s">
        <v>6664</v>
      </c>
      <c r="C5507" s="278" t="s">
        <v>66</v>
      </c>
      <c r="D5507" s="279">
        <v>1469.48</v>
      </c>
      <c r="E5507" s="276">
        <v>1</v>
      </c>
      <c r="F5507" s="272">
        <f>E5507*D5507</f>
        <v>1469.48</v>
      </c>
      <c r="G5507" s="276"/>
      <c r="H5507" s="280">
        <f>SUM(D5507*G5507)</f>
        <v>0</v>
      </c>
      <c r="I5507" s="281">
        <v>44876</v>
      </c>
      <c r="J5507" s="274"/>
      <c r="K5507" s="275"/>
      <c r="L5507" s="282">
        <v>953</v>
      </c>
      <c r="M5507" s="283">
        <v>44874</v>
      </c>
      <c r="N5507" s="276"/>
      <c r="O5507" s="278"/>
      <c r="P5507" s="276"/>
      <c r="Q5507" s="276"/>
      <c r="R5507" s="276"/>
      <c r="S5507" s="276"/>
      <c r="T5507" s="276"/>
      <c r="U5507" s="276"/>
      <c r="V5507" s="276"/>
      <c r="W5507" s="276"/>
      <c r="X5507" s="276"/>
      <c r="Y5507" s="276"/>
      <c r="Z5507" s="276"/>
      <c r="AA5507" s="276"/>
      <c r="AB5507" s="276"/>
      <c r="AC5507" s="1507">
        <f>E5507+G5507-N5507-O5507-AA5507-P5507-Q5507-R5507-S5507-T5507-U5507-V5507-W5507-X5507-Y5507</f>
        <v>1</v>
      </c>
      <c r="AD5507" s="1508">
        <f>D5507*AC5507</f>
        <v>1469.48</v>
      </c>
      <c r="AE5507" s="14">
        <f>(J5507-"01.04.2023")/30</f>
        <v>-1500.5666666666666</v>
      </c>
      <c r="AF5507" s="14">
        <f>(N5507+O5507+P5507+Q5507+R5507+S5507+T5507+U5507+V5507+W5507+X5507+Y5507)/3</f>
        <v>0</v>
      </c>
      <c r="AG5507" s="14" t="e">
        <f>AC5507/AF5507</f>
        <v>#DIV/0!</v>
      </c>
      <c r="AH5507" s="14" t="e">
        <f>AG5507-AE5507</f>
        <v>#DIV/0!</v>
      </c>
      <c r="AI5507" s="14">
        <f>AC5507-(AE5507*AF5507)</f>
        <v>1</v>
      </c>
      <c r="AJ5507" s="276"/>
    </row>
    <row r="5508" spans="1:36" ht="30" customHeight="1">
      <c r="A5508" s="4691" t="s">
        <v>9784</v>
      </c>
      <c r="B5508" s="4692"/>
      <c r="C5508" s="4692"/>
      <c r="D5508" s="4692"/>
      <c r="E5508" s="4692"/>
      <c r="F5508" s="4692"/>
      <c r="G5508" s="4692"/>
      <c r="H5508" s="4692"/>
      <c r="I5508" s="4692"/>
      <c r="J5508" s="4692"/>
      <c r="K5508" s="4692"/>
      <c r="L5508" s="4692"/>
      <c r="M5508" s="4692"/>
      <c r="N5508" s="4692"/>
      <c r="O5508" s="4692"/>
      <c r="P5508" s="4692"/>
      <c r="Q5508" s="4692"/>
      <c r="R5508" s="4692"/>
      <c r="S5508" s="4692"/>
      <c r="T5508" s="4692"/>
      <c r="U5508" s="4692"/>
      <c r="V5508" s="4692"/>
      <c r="W5508" s="4692"/>
      <c r="X5508" s="4692"/>
      <c r="Y5508" s="4692"/>
      <c r="Z5508" s="4692"/>
      <c r="AA5508" s="4692"/>
      <c r="AB5508" s="4692"/>
      <c r="AC5508" s="4692"/>
      <c r="AD5508" s="4692"/>
      <c r="AE5508" s="4692"/>
      <c r="AF5508" s="4692"/>
      <c r="AG5508" s="4692"/>
      <c r="AH5508" s="4692"/>
      <c r="AI5508" s="4692"/>
      <c r="AJ5508" s="4693"/>
    </row>
    <row r="5509" spans="1:36" ht="15.75">
      <c r="A5509" s="1484">
        <v>56</v>
      </c>
      <c r="B5509" s="545" t="s">
        <v>9785</v>
      </c>
      <c r="C5509" s="287" t="s">
        <v>66</v>
      </c>
      <c r="D5509" s="272">
        <v>21.95</v>
      </c>
      <c r="E5509" s="276"/>
      <c r="F5509" s="272"/>
      <c r="G5509" s="240">
        <v>200</v>
      </c>
      <c r="H5509" s="280">
        <f t="shared" ref="H5509:H5522" si="1957">SUM(D5509*G5509)</f>
        <v>4390</v>
      </c>
      <c r="I5509" s="298">
        <v>44992</v>
      </c>
      <c r="J5509" s="274"/>
      <c r="K5509" s="275"/>
      <c r="L5509" s="240">
        <v>210</v>
      </c>
      <c r="M5509" s="298">
        <v>44987</v>
      </c>
      <c r="N5509" s="276"/>
      <c r="O5509" s="278"/>
      <c r="P5509" s="276"/>
      <c r="Q5509" s="276"/>
      <c r="R5509" s="276"/>
      <c r="S5509" s="276"/>
      <c r="T5509" s="276"/>
      <c r="U5509" s="276"/>
      <c r="V5509" s="276"/>
      <c r="W5509" s="276"/>
      <c r="X5509" s="276"/>
      <c r="Y5509" s="276"/>
      <c r="Z5509" s="276"/>
      <c r="AA5509" s="276"/>
      <c r="AB5509" s="276"/>
      <c r="AC5509" s="1507">
        <f t="shared" ref="AC5509:AC5529" si="1958">E5509+G5509-N5509-O5509-AA5509-P5509-Q5509-R5509-S5509-T5509-U5509-V5509-W5509-X5509-Y5509</f>
        <v>200</v>
      </c>
      <c r="AD5509" s="1508">
        <f t="shared" ref="AD5509:AD5529" si="1959">D5509*AC5509</f>
        <v>4390</v>
      </c>
      <c r="AE5509" s="14">
        <f t="shared" ref="AE5509:AE5529" si="1960">(J5509-"01.04.2023")/30</f>
        <v>-1500.5666666666666</v>
      </c>
      <c r="AF5509" s="14">
        <f t="shared" ref="AF5509:AF5529" si="1961">(N5509+O5509+P5509+Q5509+R5509+S5509+T5509+U5509+V5509+W5509+X5509+Y5509)/3</f>
        <v>0</v>
      </c>
      <c r="AG5509" s="14" t="e">
        <f t="shared" ref="AG5509:AG5529" si="1962">AC5509/AF5509</f>
        <v>#DIV/0!</v>
      </c>
      <c r="AH5509" s="14" t="e">
        <f t="shared" ref="AH5509:AH5529" si="1963">AG5509-AE5509</f>
        <v>#DIV/0!</v>
      </c>
      <c r="AI5509" s="14">
        <f t="shared" ref="AI5509:AI5529" si="1964">AC5509-(AE5509*AF5509)</f>
        <v>200</v>
      </c>
      <c r="AJ5509" s="276"/>
    </row>
    <row r="5510" spans="1:36" ht="15.75">
      <c r="A5510" s="1484">
        <v>57</v>
      </c>
      <c r="B5510" s="2519" t="s">
        <v>9786</v>
      </c>
      <c r="C5510" s="2520" t="s">
        <v>66</v>
      </c>
      <c r="D5510" s="272">
        <v>1.63</v>
      </c>
      <c r="E5510" s="276"/>
      <c r="F5510" s="272"/>
      <c r="G5510" s="240">
        <v>100</v>
      </c>
      <c r="H5510" s="280">
        <f t="shared" si="1957"/>
        <v>163</v>
      </c>
      <c r="I5510" s="298">
        <v>44992</v>
      </c>
      <c r="J5510" s="274"/>
      <c r="K5510" s="275"/>
      <c r="L5510" s="240">
        <v>210</v>
      </c>
      <c r="M5510" s="298">
        <v>44987</v>
      </c>
      <c r="N5510" s="276"/>
      <c r="O5510" s="278"/>
      <c r="P5510" s="276"/>
      <c r="Q5510" s="276"/>
      <c r="R5510" s="276"/>
      <c r="S5510" s="276"/>
      <c r="T5510" s="276"/>
      <c r="U5510" s="276"/>
      <c r="V5510" s="276"/>
      <c r="W5510" s="276"/>
      <c r="X5510" s="276"/>
      <c r="Y5510" s="276"/>
      <c r="Z5510" s="276"/>
      <c r="AA5510" s="276"/>
      <c r="AB5510" s="276"/>
      <c r="AC5510" s="1507">
        <f t="shared" si="1958"/>
        <v>100</v>
      </c>
      <c r="AD5510" s="1508">
        <f t="shared" si="1959"/>
        <v>163</v>
      </c>
      <c r="AE5510" s="14">
        <f t="shared" si="1960"/>
        <v>-1500.5666666666666</v>
      </c>
      <c r="AF5510" s="14">
        <f t="shared" si="1961"/>
        <v>0</v>
      </c>
      <c r="AG5510" s="14" t="e">
        <f t="shared" si="1962"/>
        <v>#DIV/0!</v>
      </c>
      <c r="AH5510" s="14" t="e">
        <f t="shared" si="1963"/>
        <v>#DIV/0!</v>
      </c>
      <c r="AI5510" s="14">
        <f t="shared" si="1964"/>
        <v>100</v>
      </c>
      <c r="AJ5510" s="276"/>
    </row>
    <row r="5511" spans="1:36" ht="15.75">
      <c r="A5511" s="1484">
        <v>58</v>
      </c>
      <c r="B5511" s="545" t="s">
        <v>9787</v>
      </c>
      <c r="C5511" s="2520" t="s">
        <v>66</v>
      </c>
      <c r="D5511" s="272">
        <v>1.99</v>
      </c>
      <c r="E5511" s="276"/>
      <c r="F5511" s="272"/>
      <c r="G5511" s="240">
        <v>1000</v>
      </c>
      <c r="H5511" s="280">
        <f t="shared" si="1957"/>
        <v>1990</v>
      </c>
      <c r="I5511" s="298">
        <v>44992</v>
      </c>
      <c r="J5511" s="274"/>
      <c r="K5511" s="275"/>
      <c r="L5511" s="240">
        <v>210</v>
      </c>
      <c r="M5511" s="298">
        <v>44987</v>
      </c>
      <c r="N5511" s="276"/>
      <c r="O5511" s="278"/>
      <c r="P5511" s="276"/>
      <c r="Q5511" s="276"/>
      <c r="R5511" s="276"/>
      <c r="S5511" s="276"/>
      <c r="T5511" s="276"/>
      <c r="U5511" s="276"/>
      <c r="V5511" s="276"/>
      <c r="W5511" s="276"/>
      <c r="X5511" s="276"/>
      <c r="Y5511" s="276"/>
      <c r="Z5511" s="276"/>
      <c r="AA5511" s="276"/>
      <c r="AB5511" s="276"/>
      <c r="AC5511" s="1507">
        <f t="shared" si="1958"/>
        <v>1000</v>
      </c>
      <c r="AD5511" s="1508">
        <f t="shared" si="1959"/>
        <v>1990</v>
      </c>
      <c r="AE5511" s="14">
        <f t="shared" si="1960"/>
        <v>-1500.5666666666666</v>
      </c>
      <c r="AF5511" s="14">
        <f t="shared" si="1961"/>
        <v>0</v>
      </c>
      <c r="AG5511" s="14" t="e">
        <f t="shared" si="1962"/>
        <v>#DIV/0!</v>
      </c>
      <c r="AH5511" s="14" t="e">
        <f t="shared" si="1963"/>
        <v>#DIV/0!</v>
      </c>
      <c r="AI5511" s="14">
        <f t="shared" si="1964"/>
        <v>1000</v>
      </c>
      <c r="AJ5511" s="276"/>
    </row>
    <row r="5512" spans="1:36" ht="15.75">
      <c r="A5512" s="1484">
        <v>59</v>
      </c>
      <c r="B5512" s="545" t="s">
        <v>9788</v>
      </c>
      <c r="C5512" s="2520" t="s">
        <v>66</v>
      </c>
      <c r="D5512" s="272">
        <v>9.35</v>
      </c>
      <c r="E5512" s="276"/>
      <c r="F5512" s="272"/>
      <c r="G5512" s="240">
        <v>2000</v>
      </c>
      <c r="H5512" s="280">
        <f t="shared" si="1957"/>
        <v>18700</v>
      </c>
      <c r="I5512" s="298">
        <v>44992</v>
      </c>
      <c r="J5512" s="274"/>
      <c r="K5512" s="275"/>
      <c r="L5512" s="240">
        <v>210</v>
      </c>
      <c r="M5512" s="298">
        <v>44987</v>
      </c>
      <c r="N5512" s="276"/>
      <c r="O5512" s="278"/>
      <c r="P5512" s="276"/>
      <c r="Q5512" s="276"/>
      <c r="R5512" s="276"/>
      <c r="S5512" s="276"/>
      <c r="T5512" s="276"/>
      <c r="U5512" s="276"/>
      <c r="V5512" s="276"/>
      <c r="W5512" s="276"/>
      <c r="X5512" s="276"/>
      <c r="Y5512" s="276"/>
      <c r="Z5512" s="276"/>
      <c r="AA5512" s="276"/>
      <c r="AB5512" s="276"/>
      <c r="AC5512" s="1507">
        <f t="shared" si="1958"/>
        <v>2000</v>
      </c>
      <c r="AD5512" s="1508">
        <f t="shared" si="1959"/>
        <v>18700</v>
      </c>
      <c r="AE5512" s="14">
        <f t="shared" si="1960"/>
        <v>-1500.5666666666666</v>
      </c>
      <c r="AF5512" s="14">
        <f t="shared" si="1961"/>
        <v>0</v>
      </c>
      <c r="AG5512" s="14" t="e">
        <f t="shared" si="1962"/>
        <v>#DIV/0!</v>
      </c>
      <c r="AH5512" s="14" t="e">
        <f t="shared" si="1963"/>
        <v>#DIV/0!</v>
      </c>
      <c r="AI5512" s="14">
        <f t="shared" si="1964"/>
        <v>2000</v>
      </c>
      <c r="AJ5512" s="276"/>
    </row>
    <row r="5513" spans="1:36" ht="15.75">
      <c r="A5513" s="1484">
        <v>60</v>
      </c>
      <c r="B5513" s="545" t="s">
        <v>9789</v>
      </c>
      <c r="C5513" s="2520" t="s">
        <v>66</v>
      </c>
      <c r="D5513" s="272">
        <v>6.9</v>
      </c>
      <c r="E5513" s="276"/>
      <c r="F5513" s="272"/>
      <c r="G5513" s="240">
        <v>3000</v>
      </c>
      <c r="H5513" s="280">
        <f t="shared" si="1957"/>
        <v>20700</v>
      </c>
      <c r="I5513" s="298">
        <v>44992</v>
      </c>
      <c r="J5513" s="274"/>
      <c r="K5513" s="275"/>
      <c r="L5513" s="240">
        <v>210</v>
      </c>
      <c r="M5513" s="298">
        <v>44987</v>
      </c>
      <c r="N5513" s="276"/>
      <c r="O5513" s="278"/>
      <c r="P5513" s="276"/>
      <c r="Q5513" s="276"/>
      <c r="R5513" s="276"/>
      <c r="S5513" s="276"/>
      <c r="T5513" s="276"/>
      <c r="U5513" s="276"/>
      <c r="V5513" s="276"/>
      <c r="W5513" s="276"/>
      <c r="X5513" s="276"/>
      <c r="Y5513" s="276"/>
      <c r="Z5513" s="276"/>
      <c r="AA5513" s="276"/>
      <c r="AB5513" s="276"/>
      <c r="AC5513" s="1507">
        <f t="shared" si="1958"/>
        <v>3000</v>
      </c>
      <c r="AD5513" s="1508">
        <f t="shared" si="1959"/>
        <v>20700</v>
      </c>
      <c r="AE5513" s="14">
        <f t="shared" si="1960"/>
        <v>-1500.5666666666666</v>
      </c>
      <c r="AF5513" s="14">
        <f t="shared" si="1961"/>
        <v>0</v>
      </c>
      <c r="AG5513" s="14" t="e">
        <f t="shared" si="1962"/>
        <v>#DIV/0!</v>
      </c>
      <c r="AH5513" s="14" t="e">
        <f t="shared" si="1963"/>
        <v>#DIV/0!</v>
      </c>
      <c r="AI5513" s="14">
        <f t="shared" si="1964"/>
        <v>3000</v>
      </c>
      <c r="AJ5513" s="276"/>
    </row>
    <row r="5514" spans="1:36" ht="15.75">
      <c r="A5514" s="1484">
        <v>61</v>
      </c>
      <c r="B5514" s="545" t="s">
        <v>9790</v>
      </c>
      <c r="C5514" s="2520" t="s">
        <v>66</v>
      </c>
      <c r="D5514" s="2521">
        <v>8.8382000000000005</v>
      </c>
      <c r="E5514" s="276"/>
      <c r="F5514" s="272"/>
      <c r="G5514" s="240">
        <v>10</v>
      </c>
      <c r="H5514" s="280">
        <f t="shared" si="1957"/>
        <v>88.382000000000005</v>
      </c>
      <c r="I5514" s="298">
        <v>44992</v>
      </c>
      <c r="J5514" s="274"/>
      <c r="K5514" s="275"/>
      <c r="L5514" s="240">
        <v>210</v>
      </c>
      <c r="M5514" s="298">
        <v>44987</v>
      </c>
      <c r="N5514" s="276"/>
      <c r="O5514" s="278"/>
      <c r="P5514" s="276"/>
      <c r="Q5514" s="276"/>
      <c r="R5514" s="276"/>
      <c r="S5514" s="276"/>
      <c r="T5514" s="276"/>
      <c r="U5514" s="276"/>
      <c r="V5514" s="276"/>
      <c r="W5514" s="276"/>
      <c r="X5514" s="276"/>
      <c r="Y5514" s="276"/>
      <c r="Z5514" s="276"/>
      <c r="AA5514" s="276"/>
      <c r="AB5514" s="276"/>
      <c r="AC5514" s="1507">
        <f t="shared" si="1958"/>
        <v>10</v>
      </c>
      <c r="AD5514" s="1508">
        <f t="shared" si="1959"/>
        <v>88.382000000000005</v>
      </c>
      <c r="AE5514" s="14">
        <f t="shared" si="1960"/>
        <v>-1500.5666666666666</v>
      </c>
      <c r="AF5514" s="14">
        <f t="shared" si="1961"/>
        <v>0</v>
      </c>
      <c r="AG5514" s="14" t="e">
        <f t="shared" si="1962"/>
        <v>#DIV/0!</v>
      </c>
      <c r="AH5514" s="14" t="e">
        <f t="shared" si="1963"/>
        <v>#DIV/0!</v>
      </c>
      <c r="AI5514" s="14">
        <f t="shared" si="1964"/>
        <v>10</v>
      </c>
      <c r="AJ5514" s="276"/>
    </row>
    <row r="5515" spans="1:36" ht="15.75">
      <c r="A5515" s="1484">
        <v>62</v>
      </c>
      <c r="B5515" s="545" t="s">
        <v>9791</v>
      </c>
      <c r="C5515" s="2520" t="s">
        <v>66</v>
      </c>
      <c r="D5515" s="2521">
        <v>10.732100000000001</v>
      </c>
      <c r="E5515" s="276"/>
      <c r="F5515" s="272"/>
      <c r="G5515" s="240">
        <v>10</v>
      </c>
      <c r="H5515" s="280">
        <f t="shared" si="1957"/>
        <v>107.32100000000001</v>
      </c>
      <c r="I5515" s="298">
        <v>44992</v>
      </c>
      <c r="J5515" s="274"/>
      <c r="K5515" s="275"/>
      <c r="L5515" s="240">
        <v>210</v>
      </c>
      <c r="M5515" s="298">
        <v>44987</v>
      </c>
      <c r="N5515" s="276"/>
      <c r="O5515" s="278"/>
      <c r="P5515" s="276"/>
      <c r="Q5515" s="276"/>
      <c r="R5515" s="276"/>
      <c r="S5515" s="276"/>
      <c r="T5515" s="276"/>
      <c r="U5515" s="276"/>
      <c r="V5515" s="276"/>
      <c r="W5515" s="276"/>
      <c r="X5515" s="276"/>
      <c r="Y5515" s="276"/>
      <c r="Z5515" s="276"/>
      <c r="AA5515" s="276"/>
      <c r="AB5515" s="276"/>
      <c r="AC5515" s="1507">
        <f t="shared" si="1958"/>
        <v>10</v>
      </c>
      <c r="AD5515" s="1508">
        <f t="shared" si="1959"/>
        <v>107.32100000000001</v>
      </c>
      <c r="AE5515" s="14">
        <f t="shared" si="1960"/>
        <v>-1500.5666666666666</v>
      </c>
      <c r="AF5515" s="14">
        <f t="shared" si="1961"/>
        <v>0</v>
      </c>
      <c r="AG5515" s="14" t="e">
        <f t="shared" si="1962"/>
        <v>#DIV/0!</v>
      </c>
      <c r="AH5515" s="14" t="e">
        <f t="shared" si="1963"/>
        <v>#DIV/0!</v>
      </c>
      <c r="AI5515" s="14">
        <f t="shared" si="1964"/>
        <v>10</v>
      </c>
      <c r="AJ5515" s="276"/>
    </row>
    <row r="5516" spans="1:36" ht="15.75">
      <c r="A5516" s="1484">
        <v>63</v>
      </c>
      <c r="B5516" s="545" t="s">
        <v>9792</v>
      </c>
      <c r="C5516" s="2520" t="s">
        <v>143</v>
      </c>
      <c r="D5516" s="272">
        <v>131.25</v>
      </c>
      <c r="E5516" s="276"/>
      <c r="F5516" s="272"/>
      <c r="G5516" s="240">
        <v>50</v>
      </c>
      <c r="H5516" s="280">
        <f t="shared" si="1957"/>
        <v>6562.5</v>
      </c>
      <c r="I5516" s="298">
        <v>44992</v>
      </c>
      <c r="J5516" s="274"/>
      <c r="K5516" s="275"/>
      <c r="L5516" s="240">
        <v>210</v>
      </c>
      <c r="M5516" s="298">
        <v>44987</v>
      </c>
      <c r="N5516" s="276"/>
      <c r="O5516" s="278"/>
      <c r="P5516" s="276"/>
      <c r="Q5516" s="276"/>
      <c r="R5516" s="276"/>
      <c r="S5516" s="276"/>
      <c r="T5516" s="276"/>
      <c r="U5516" s="276"/>
      <c r="V5516" s="276"/>
      <c r="W5516" s="276"/>
      <c r="X5516" s="276"/>
      <c r="Y5516" s="276"/>
      <c r="Z5516" s="276"/>
      <c r="AA5516" s="276"/>
      <c r="AB5516" s="276"/>
      <c r="AC5516" s="1507">
        <f t="shared" si="1958"/>
        <v>50</v>
      </c>
      <c r="AD5516" s="1508">
        <f t="shared" si="1959"/>
        <v>6562.5</v>
      </c>
      <c r="AE5516" s="14">
        <f t="shared" si="1960"/>
        <v>-1500.5666666666666</v>
      </c>
      <c r="AF5516" s="14">
        <f t="shared" si="1961"/>
        <v>0</v>
      </c>
      <c r="AG5516" s="14" t="e">
        <f t="shared" si="1962"/>
        <v>#DIV/0!</v>
      </c>
      <c r="AH5516" s="14" t="e">
        <f t="shared" si="1963"/>
        <v>#DIV/0!</v>
      </c>
      <c r="AI5516" s="14">
        <f t="shared" si="1964"/>
        <v>50</v>
      </c>
      <c r="AJ5516" s="276"/>
    </row>
    <row r="5517" spans="1:36" ht="15.75">
      <c r="A5517" s="1484">
        <v>64</v>
      </c>
      <c r="B5517" s="545" t="s">
        <v>9793</v>
      </c>
      <c r="C5517" s="2520" t="s">
        <v>156</v>
      </c>
      <c r="D5517" s="272">
        <v>44.94</v>
      </c>
      <c r="E5517" s="276"/>
      <c r="F5517" s="272"/>
      <c r="G5517" s="240">
        <v>70</v>
      </c>
      <c r="H5517" s="280">
        <f t="shared" si="1957"/>
        <v>3145.7999999999997</v>
      </c>
      <c r="I5517" s="298">
        <v>44992</v>
      </c>
      <c r="J5517" s="274"/>
      <c r="K5517" s="275"/>
      <c r="L5517" s="240">
        <v>210</v>
      </c>
      <c r="M5517" s="298">
        <v>44987</v>
      </c>
      <c r="N5517" s="276"/>
      <c r="O5517" s="278"/>
      <c r="P5517" s="276"/>
      <c r="Q5517" s="276"/>
      <c r="R5517" s="276"/>
      <c r="S5517" s="276"/>
      <c r="T5517" s="276"/>
      <c r="U5517" s="276"/>
      <c r="V5517" s="276"/>
      <c r="W5517" s="276"/>
      <c r="X5517" s="276"/>
      <c r="Y5517" s="276"/>
      <c r="Z5517" s="276"/>
      <c r="AA5517" s="276"/>
      <c r="AB5517" s="276"/>
      <c r="AC5517" s="1507">
        <f t="shared" si="1958"/>
        <v>70</v>
      </c>
      <c r="AD5517" s="1508">
        <f t="shared" si="1959"/>
        <v>3145.7999999999997</v>
      </c>
      <c r="AE5517" s="14">
        <f t="shared" si="1960"/>
        <v>-1500.5666666666666</v>
      </c>
      <c r="AF5517" s="14">
        <f t="shared" si="1961"/>
        <v>0</v>
      </c>
      <c r="AG5517" s="14" t="e">
        <f t="shared" si="1962"/>
        <v>#DIV/0!</v>
      </c>
      <c r="AH5517" s="14" t="e">
        <f t="shared" si="1963"/>
        <v>#DIV/0!</v>
      </c>
      <c r="AI5517" s="14">
        <f t="shared" si="1964"/>
        <v>70</v>
      </c>
      <c r="AJ5517" s="276"/>
    </row>
    <row r="5518" spans="1:36" ht="15.75">
      <c r="A5518" s="1484">
        <v>65</v>
      </c>
      <c r="B5518" s="545" t="s">
        <v>9794</v>
      </c>
      <c r="C5518" s="2520" t="s">
        <v>736</v>
      </c>
      <c r="D5518" s="2522">
        <v>229.83600000000001</v>
      </c>
      <c r="E5518" s="276"/>
      <c r="F5518" s="272"/>
      <c r="G5518" s="240">
        <v>50</v>
      </c>
      <c r="H5518" s="280">
        <f t="shared" si="1957"/>
        <v>11491.800000000001</v>
      </c>
      <c r="I5518" s="298">
        <v>44992</v>
      </c>
      <c r="J5518" s="274"/>
      <c r="K5518" s="275"/>
      <c r="L5518" s="240">
        <v>210</v>
      </c>
      <c r="M5518" s="298">
        <v>44987</v>
      </c>
      <c r="N5518" s="276"/>
      <c r="O5518" s="278"/>
      <c r="P5518" s="276"/>
      <c r="Q5518" s="276"/>
      <c r="R5518" s="276"/>
      <c r="S5518" s="276"/>
      <c r="T5518" s="276"/>
      <c r="U5518" s="276"/>
      <c r="V5518" s="276"/>
      <c r="W5518" s="276"/>
      <c r="X5518" s="276"/>
      <c r="Y5518" s="276"/>
      <c r="Z5518" s="276"/>
      <c r="AA5518" s="276"/>
      <c r="AB5518" s="276"/>
      <c r="AC5518" s="1507">
        <f t="shared" si="1958"/>
        <v>50</v>
      </c>
      <c r="AD5518" s="1508">
        <f t="shared" si="1959"/>
        <v>11491.800000000001</v>
      </c>
      <c r="AE5518" s="14">
        <f t="shared" si="1960"/>
        <v>-1500.5666666666666</v>
      </c>
      <c r="AF5518" s="14">
        <f t="shared" si="1961"/>
        <v>0</v>
      </c>
      <c r="AG5518" s="14" t="e">
        <f t="shared" si="1962"/>
        <v>#DIV/0!</v>
      </c>
      <c r="AH5518" s="14" t="e">
        <f t="shared" si="1963"/>
        <v>#DIV/0!</v>
      </c>
      <c r="AI5518" s="14">
        <f t="shared" si="1964"/>
        <v>50</v>
      </c>
      <c r="AJ5518" s="276"/>
    </row>
    <row r="5519" spans="1:36" ht="15.75">
      <c r="A5519" s="1484">
        <v>66</v>
      </c>
      <c r="B5519" s="545" t="s">
        <v>9592</v>
      </c>
      <c r="C5519" s="2520" t="s">
        <v>143</v>
      </c>
      <c r="D5519" s="2521">
        <v>184.7569</v>
      </c>
      <c r="E5519" s="276"/>
      <c r="F5519" s="272"/>
      <c r="G5519" s="240">
        <v>20</v>
      </c>
      <c r="H5519" s="280">
        <f t="shared" si="1957"/>
        <v>3695.1379999999999</v>
      </c>
      <c r="I5519" s="298">
        <v>44992</v>
      </c>
      <c r="J5519" s="274"/>
      <c r="K5519" s="275"/>
      <c r="L5519" s="240">
        <v>210</v>
      </c>
      <c r="M5519" s="298">
        <v>44987</v>
      </c>
      <c r="N5519" s="276"/>
      <c r="O5519" s="278"/>
      <c r="P5519" s="276">
        <v>1</v>
      </c>
      <c r="Q5519" s="276"/>
      <c r="R5519" s="276"/>
      <c r="S5519" s="276"/>
      <c r="T5519" s="276"/>
      <c r="U5519" s="276"/>
      <c r="V5519" s="276"/>
      <c r="W5519" s="276"/>
      <c r="X5519" s="276"/>
      <c r="Y5519" s="276"/>
      <c r="Z5519" s="276"/>
      <c r="AA5519" s="276"/>
      <c r="AB5519" s="276"/>
      <c r="AC5519" s="1507">
        <f t="shared" si="1958"/>
        <v>19</v>
      </c>
      <c r="AD5519" s="1508">
        <f t="shared" si="1959"/>
        <v>3510.3811000000001</v>
      </c>
      <c r="AE5519" s="14">
        <f t="shared" si="1960"/>
        <v>-1500.5666666666666</v>
      </c>
      <c r="AF5519" s="14">
        <f t="shared" si="1961"/>
        <v>0.33333333333333331</v>
      </c>
      <c r="AG5519" s="14">
        <f t="shared" si="1962"/>
        <v>57</v>
      </c>
      <c r="AH5519" s="14">
        <f t="shared" si="1963"/>
        <v>1557.5666666666666</v>
      </c>
      <c r="AI5519" s="14">
        <f t="shared" si="1964"/>
        <v>519.18888888888887</v>
      </c>
      <c r="AJ5519" s="276"/>
    </row>
    <row r="5520" spans="1:36" ht="15.75">
      <c r="A5520" s="1484">
        <v>67</v>
      </c>
      <c r="B5520" s="545" t="s">
        <v>9795</v>
      </c>
      <c r="C5520" s="2520" t="s">
        <v>156</v>
      </c>
      <c r="D5520" s="2521">
        <v>16.552900000000001</v>
      </c>
      <c r="E5520" s="276"/>
      <c r="F5520" s="272"/>
      <c r="G5520" s="240">
        <v>200</v>
      </c>
      <c r="H5520" s="280">
        <f t="shared" si="1957"/>
        <v>3310.5800000000004</v>
      </c>
      <c r="I5520" s="298">
        <v>44992</v>
      </c>
      <c r="J5520" s="274"/>
      <c r="K5520" s="275"/>
      <c r="L5520" s="240">
        <v>210</v>
      </c>
      <c r="M5520" s="298">
        <v>44987</v>
      </c>
      <c r="N5520" s="276"/>
      <c r="O5520" s="278"/>
      <c r="P5520" s="276">
        <v>100</v>
      </c>
      <c r="Q5520" s="276"/>
      <c r="R5520" s="276"/>
      <c r="S5520" s="276"/>
      <c r="T5520" s="276"/>
      <c r="U5520" s="276"/>
      <c r="V5520" s="276"/>
      <c r="W5520" s="276"/>
      <c r="X5520" s="276"/>
      <c r="Y5520" s="276"/>
      <c r="Z5520" s="276"/>
      <c r="AA5520" s="276"/>
      <c r="AB5520" s="276"/>
      <c r="AC5520" s="1507">
        <f t="shared" si="1958"/>
        <v>100</v>
      </c>
      <c r="AD5520" s="1508">
        <f t="shared" si="1959"/>
        <v>1655.2900000000002</v>
      </c>
      <c r="AE5520" s="14">
        <f t="shared" si="1960"/>
        <v>-1500.5666666666666</v>
      </c>
      <c r="AF5520" s="14">
        <f t="shared" si="1961"/>
        <v>33.333333333333336</v>
      </c>
      <c r="AG5520" s="14">
        <f t="shared" si="1962"/>
        <v>3</v>
      </c>
      <c r="AH5520" s="14">
        <f t="shared" si="1963"/>
        <v>1503.5666666666666</v>
      </c>
      <c r="AI5520" s="14">
        <f t="shared" si="1964"/>
        <v>50118.888888888891</v>
      </c>
      <c r="AJ5520" s="276"/>
    </row>
    <row r="5521" spans="1:36" ht="15.75">
      <c r="A5521" s="1484">
        <v>68</v>
      </c>
      <c r="B5521" s="545" t="s">
        <v>9796</v>
      </c>
      <c r="C5521" s="2520" t="s">
        <v>176</v>
      </c>
      <c r="D5521" s="272">
        <v>252.52</v>
      </c>
      <c r="E5521" s="276"/>
      <c r="F5521" s="272"/>
      <c r="G5521" s="240">
        <v>3</v>
      </c>
      <c r="H5521" s="280">
        <f t="shared" si="1957"/>
        <v>757.56000000000006</v>
      </c>
      <c r="I5521" s="298">
        <v>44992</v>
      </c>
      <c r="J5521" s="274"/>
      <c r="K5521" s="275"/>
      <c r="L5521" s="240">
        <v>210</v>
      </c>
      <c r="M5521" s="298">
        <v>44987</v>
      </c>
      <c r="N5521" s="276"/>
      <c r="O5521" s="278"/>
      <c r="P5521" s="276"/>
      <c r="Q5521" s="276"/>
      <c r="R5521" s="276"/>
      <c r="S5521" s="276"/>
      <c r="T5521" s="276"/>
      <c r="U5521" s="276"/>
      <c r="V5521" s="276"/>
      <c r="W5521" s="276"/>
      <c r="X5521" s="276"/>
      <c r="Y5521" s="276"/>
      <c r="Z5521" s="276"/>
      <c r="AA5521" s="276"/>
      <c r="AB5521" s="276"/>
      <c r="AC5521" s="1507">
        <f t="shared" si="1958"/>
        <v>3</v>
      </c>
      <c r="AD5521" s="1508">
        <f t="shared" si="1959"/>
        <v>757.56000000000006</v>
      </c>
      <c r="AE5521" s="14">
        <f t="shared" si="1960"/>
        <v>-1500.5666666666666</v>
      </c>
      <c r="AF5521" s="14">
        <f t="shared" si="1961"/>
        <v>0</v>
      </c>
      <c r="AG5521" s="14" t="e">
        <f t="shared" si="1962"/>
        <v>#DIV/0!</v>
      </c>
      <c r="AH5521" s="14" t="e">
        <f t="shared" si="1963"/>
        <v>#DIV/0!</v>
      </c>
      <c r="AI5521" s="14">
        <f t="shared" si="1964"/>
        <v>3</v>
      </c>
      <c r="AJ5521" s="276"/>
    </row>
    <row r="5522" spans="1:36" ht="31.5" customHeight="1">
      <c r="A5522" s="1484">
        <v>69</v>
      </c>
      <c r="B5522" s="545" t="s">
        <v>9797</v>
      </c>
      <c r="C5522" s="301" t="s">
        <v>143</v>
      </c>
      <c r="D5522" s="272">
        <v>78.48</v>
      </c>
      <c r="E5522" s="276"/>
      <c r="F5522" s="272"/>
      <c r="G5522" s="240">
        <v>50</v>
      </c>
      <c r="H5522" s="280">
        <f t="shared" si="1957"/>
        <v>3924</v>
      </c>
      <c r="I5522" s="298">
        <v>44992</v>
      </c>
      <c r="J5522" s="274"/>
      <c r="K5522" s="275"/>
      <c r="L5522" s="240">
        <v>210</v>
      </c>
      <c r="M5522" s="298">
        <v>44987</v>
      </c>
      <c r="N5522" s="276"/>
      <c r="O5522" s="278"/>
      <c r="P5522" s="276"/>
      <c r="Q5522" s="276"/>
      <c r="R5522" s="276"/>
      <c r="S5522" s="276"/>
      <c r="T5522" s="276"/>
      <c r="U5522" s="276"/>
      <c r="V5522" s="276"/>
      <c r="W5522" s="276"/>
      <c r="X5522" s="276"/>
      <c r="Y5522" s="276"/>
      <c r="Z5522" s="276"/>
      <c r="AA5522" s="276"/>
      <c r="AB5522" s="276"/>
      <c r="AC5522" s="1507">
        <f t="shared" si="1958"/>
        <v>50</v>
      </c>
      <c r="AD5522" s="1508">
        <f t="shared" si="1959"/>
        <v>3924</v>
      </c>
      <c r="AE5522" s="14">
        <f t="shared" si="1960"/>
        <v>-1500.5666666666666</v>
      </c>
      <c r="AF5522" s="14">
        <f t="shared" si="1961"/>
        <v>0</v>
      </c>
      <c r="AG5522" s="14" t="e">
        <f t="shared" si="1962"/>
        <v>#DIV/0!</v>
      </c>
      <c r="AH5522" s="14" t="e">
        <f t="shared" si="1963"/>
        <v>#DIV/0!</v>
      </c>
      <c r="AI5522" s="14">
        <f t="shared" si="1964"/>
        <v>50</v>
      </c>
      <c r="AJ5522" s="276"/>
    </row>
    <row r="5523" spans="1:36" ht="15.75">
      <c r="A5523" s="1484">
        <v>71</v>
      </c>
      <c r="B5523" s="284" t="s">
        <v>2325</v>
      </c>
      <c r="C5523" s="292" t="s">
        <v>143</v>
      </c>
      <c r="D5523" s="279">
        <v>2.4300000000000002</v>
      </c>
      <c r="E5523" s="287">
        <v>247</v>
      </c>
      <c r="F5523" s="276">
        <f t="shared" ref="F5523:F5529" si="1965">E5523*D5523</f>
        <v>600.21</v>
      </c>
      <c r="G5523" s="276"/>
      <c r="H5523" s="276"/>
      <c r="I5523" s="283">
        <v>44592</v>
      </c>
      <c r="J5523" s="2513">
        <v>45078</v>
      </c>
      <c r="K5523" s="2514"/>
      <c r="L5523" s="2511" t="s">
        <v>2660</v>
      </c>
      <c r="M5523" s="283">
        <v>44587</v>
      </c>
      <c r="N5523" s="276">
        <v>33</v>
      </c>
      <c r="O5523" s="239">
        <v>52</v>
      </c>
      <c r="P5523" s="276">
        <v>88</v>
      </c>
      <c r="Q5523" s="276"/>
      <c r="R5523" s="276"/>
      <c r="S5523" s="293"/>
      <c r="T5523" s="276"/>
      <c r="U5523" s="276"/>
      <c r="V5523" s="276"/>
      <c r="W5523" s="276"/>
      <c r="X5523" s="276"/>
      <c r="Y5523" s="276"/>
      <c r="Z5523" s="276"/>
      <c r="AA5523" s="276"/>
      <c r="AB5523" s="276"/>
      <c r="AC5523" s="1507">
        <f t="shared" si="1958"/>
        <v>74</v>
      </c>
      <c r="AD5523" s="1508">
        <f t="shared" si="1959"/>
        <v>179.82000000000002</v>
      </c>
      <c r="AE5523" s="14">
        <f t="shared" si="1960"/>
        <v>2.0333333333333332</v>
      </c>
      <c r="AF5523" s="14">
        <f t="shared" si="1961"/>
        <v>57.666666666666664</v>
      </c>
      <c r="AG5523" s="14">
        <f t="shared" si="1962"/>
        <v>1.2832369942196533</v>
      </c>
      <c r="AH5523" s="14">
        <f t="shared" si="1963"/>
        <v>-0.7500963391136799</v>
      </c>
      <c r="AI5523" s="14">
        <f t="shared" si="1964"/>
        <v>-43.255555555555546</v>
      </c>
      <c r="AJ5523" s="276"/>
    </row>
    <row r="5524" spans="1:36" ht="15.75">
      <c r="A5524" s="1484">
        <v>72</v>
      </c>
      <c r="B5524" s="284" t="s">
        <v>2325</v>
      </c>
      <c r="C5524" s="292" t="s">
        <v>143</v>
      </c>
      <c r="D5524" s="279">
        <v>5.1360000000000001</v>
      </c>
      <c r="E5524" s="287">
        <v>2984</v>
      </c>
      <c r="F5524" s="272">
        <f t="shared" si="1965"/>
        <v>15325.824000000001</v>
      </c>
      <c r="G5524" s="276"/>
      <c r="H5524" s="276">
        <f>SUM(D5524*G5524)</f>
        <v>0</v>
      </c>
      <c r="I5524" s="283">
        <v>44663</v>
      </c>
      <c r="J5524" s="2513">
        <v>45658</v>
      </c>
      <c r="K5524" s="2514"/>
      <c r="L5524" s="2511">
        <v>225</v>
      </c>
      <c r="M5524" s="283">
        <v>44662</v>
      </c>
      <c r="N5524" s="276"/>
      <c r="O5524" s="276"/>
      <c r="P5524" s="276">
        <v>3</v>
      </c>
      <c r="Q5524" s="276"/>
      <c r="R5524" s="276"/>
      <c r="S5524" s="276"/>
      <c r="T5524" s="276"/>
      <c r="U5524" s="276"/>
      <c r="V5524" s="276"/>
      <c r="W5524" s="276"/>
      <c r="X5524" s="276"/>
      <c r="Y5524" s="276"/>
      <c r="Z5524" s="276"/>
      <c r="AA5524" s="276"/>
      <c r="AB5524" s="276"/>
      <c r="AC5524" s="1507">
        <f t="shared" si="1958"/>
        <v>2981</v>
      </c>
      <c r="AD5524" s="1508">
        <f t="shared" si="1959"/>
        <v>15310.416000000001</v>
      </c>
      <c r="AE5524" s="14">
        <f t="shared" si="1960"/>
        <v>21.366666666666667</v>
      </c>
      <c r="AF5524" s="14">
        <f t="shared" si="1961"/>
        <v>1</v>
      </c>
      <c r="AG5524" s="14">
        <f t="shared" si="1962"/>
        <v>2981</v>
      </c>
      <c r="AH5524" s="14">
        <f t="shared" si="1963"/>
        <v>2959.6333333333332</v>
      </c>
      <c r="AI5524" s="14">
        <f t="shared" si="1964"/>
        <v>2959.6333333333332</v>
      </c>
      <c r="AJ5524" s="276"/>
    </row>
    <row r="5525" spans="1:36" ht="31.5">
      <c r="A5525" s="1484">
        <v>73</v>
      </c>
      <c r="B5525" s="294" t="s">
        <v>7641</v>
      </c>
      <c r="C5525" s="295" t="s">
        <v>143</v>
      </c>
      <c r="D5525" s="272">
        <v>9161.4</v>
      </c>
      <c r="E5525" s="296">
        <v>6</v>
      </c>
      <c r="F5525" s="272">
        <f t="shared" si="1965"/>
        <v>54968.399999999994</v>
      </c>
      <c r="G5525" s="276"/>
      <c r="H5525" s="276"/>
      <c r="I5525" s="297">
        <v>44244</v>
      </c>
      <c r="J5525" s="2513">
        <v>45261</v>
      </c>
      <c r="K5525" s="2514"/>
      <c r="L5525" s="287">
        <v>141</v>
      </c>
      <c r="M5525" s="298">
        <v>44243</v>
      </c>
      <c r="N5525" s="2523"/>
      <c r="O5525" s="2523"/>
      <c r="P5525" s="2523">
        <v>2</v>
      </c>
      <c r="Q5525" s="2523"/>
      <c r="R5525" s="2523"/>
      <c r="S5525" s="2523"/>
      <c r="T5525" s="2524"/>
      <c r="U5525" s="2523"/>
      <c r="V5525" s="2523"/>
      <c r="W5525" s="2523"/>
      <c r="X5525" s="2523"/>
      <c r="Y5525" s="2523"/>
      <c r="Z5525" s="276"/>
      <c r="AA5525" s="276"/>
      <c r="AB5525" s="276"/>
      <c r="AC5525" s="1507">
        <f t="shared" si="1958"/>
        <v>4</v>
      </c>
      <c r="AD5525" s="1508">
        <f t="shared" si="1959"/>
        <v>36645.599999999999</v>
      </c>
      <c r="AE5525" s="14">
        <f t="shared" si="1960"/>
        <v>8.1333333333333329</v>
      </c>
      <c r="AF5525" s="14">
        <f t="shared" si="1961"/>
        <v>0.66666666666666663</v>
      </c>
      <c r="AG5525" s="14">
        <f t="shared" si="1962"/>
        <v>6</v>
      </c>
      <c r="AH5525" s="14">
        <f t="shared" si="1963"/>
        <v>-2.1333333333333329</v>
      </c>
      <c r="AI5525" s="14">
        <f t="shared" si="1964"/>
        <v>-1.4222222222222216</v>
      </c>
      <c r="AJ5525" s="276"/>
    </row>
    <row r="5526" spans="1:36" ht="15.75">
      <c r="A5526" s="1484">
        <v>74</v>
      </c>
      <c r="B5526" s="174" t="s">
        <v>2326</v>
      </c>
      <c r="C5526" s="299" t="s">
        <v>143</v>
      </c>
      <c r="D5526" s="272">
        <v>10800</v>
      </c>
      <c r="E5526" s="296">
        <v>10</v>
      </c>
      <c r="F5526" s="272">
        <f t="shared" si="1965"/>
        <v>108000</v>
      </c>
      <c r="G5526" s="276"/>
      <c r="H5526" s="276"/>
      <c r="I5526" s="297">
        <v>44508</v>
      </c>
      <c r="J5526" s="2513">
        <v>45413</v>
      </c>
      <c r="K5526" s="2514"/>
      <c r="L5526" s="287">
        <v>1441</v>
      </c>
      <c r="M5526" s="298">
        <v>44503</v>
      </c>
      <c r="N5526" s="276">
        <v>0</v>
      </c>
      <c r="O5526" s="276"/>
      <c r="P5526" s="276"/>
      <c r="Q5526" s="276"/>
      <c r="R5526" s="276"/>
      <c r="S5526" s="276"/>
      <c r="T5526" s="276"/>
      <c r="U5526" s="276"/>
      <c r="V5526" s="276"/>
      <c r="W5526" s="276"/>
      <c r="X5526" s="276"/>
      <c r="Y5526" s="276"/>
      <c r="Z5526" s="276"/>
      <c r="AA5526" s="276"/>
      <c r="AB5526" s="276"/>
      <c r="AC5526" s="1507">
        <f t="shared" si="1958"/>
        <v>10</v>
      </c>
      <c r="AD5526" s="1508">
        <f t="shared" si="1959"/>
        <v>108000</v>
      </c>
      <c r="AE5526" s="14">
        <f t="shared" si="1960"/>
        <v>13.2</v>
      </c>
      <c r="AF5526" s="14">
        <f t="shared" si="1961"/>
        <v>0</v>
      </c>
      <c r="AG5526" s="14" t="e">
        <f t="shared" si="1962"/>
        <v>#DIV/0!</v>
      </c>
      <c r="AH5526" s="14" t="e">
        <f t="shared" si="1963"/>
        <v>#DIV/0!</v>
      </c>
      <c r="AI5526" s="14">
        <f t="shared" si="1964"/>
        <v>10</v>
      </c>
      <c r="AJ5526" s="276"/>
    </row>
    <row r="5527" spans="1:36" ht="15.75">
      <c r="A5527" s="1484">
        <v>75</v>
      </c>
      <c r="B5527" s="284" t="s">
        <v>2327</v>
      </c>
      <c r="C5527" s="292" t="s">
        <v>66</v>
      </c>
      <c r="D5527" s="279">
        <v>0.69</v>
      </c>
      <c r="E5527" s="287">
        <v>2680</v>
      </c>
      <c r="F5527" s="276">
        <f t="shared" si="1965"/>
        <v>1849.1999999999998</v>
      </c>
      <c r="G5527" s="276"/>
      <c r="H5527" s="276"/>
      <c r="I5527" s="283">
        <v>44207</v>
      </c>
      <c r="J5527" s="2513">
        <v>45017</v>
      </c>
      <c r="K5527" s="2525">
        <v>440</v>
      </c>
      <c r="L5527" s="2511">
        <v>8</v>
      </c>
      <c r="M5527" s="283">
        <v>44202</v>
      </c>
      <c r="N5527" s="239">
        <v>555</v>
      </c>
      <c r="O5527" s="292">
        <v>455</v>
      </c>
      <c r="P5527" s="239">
        <v>1230</v>
      </c>
      <c r="Q5527" s="276"/>
      <c r="R5527" s="276"/>
      <c r="S5527" s="276"/>
      <c r="T5527" s="276"/>
      <c r="U5527" s="276"/>
      <c r="V5527" s="276"/>
      <c r="W5527" s="276"/>
      <c r="X5527" s="276"/>
      <c r="Y5527" s="276"/>
      <c r="Z5527" s="276"/>
      <c r="AA5527" s="276"/>
      <c r="AB5527" s="276"/>
      <c r="AC5527" s="1507">
        <f t="shared" si="1958"/>
        <v>440</v>
      </c>
      <c r="AD5527" s="1508">
        <f t="shared" si="1959"/>
        <v>303.59999999999997</v>
      </c>
      <c r="AE5527" s="14">
        <f t="shared" si="1960"/>
        <v>0</v>
      </c>
      <c r="AF5527" s="14">
        <f t="shared" si="1961"/>
        <v>746.66666666666663</v>
      </c>
      <c r="AG5527" s="14">
        <f t="shared" si="1962"/>
        <v>0.5892857142857143</v>
      </c>
      <c r="AH5527" s="14">
        <f t="shared" si="1963"/>
        <v>0.5892857142857143</v>
      </c>
      <c r="AI5527" s="14">
        <f t="shared" si="1964"/>
        <v>440</v>
      </c>
      <c r="AJ5527" s="276"/>
    </row>
    <row r="5528" spans="1:36" ht="15.75">
      <c r="A5528" s="1484">
        <v>77</v>
      </c>
      <c r="B5528" s="284" t="s">
        <v>2328</v>
      </c>
      <c r="C5528" s="292" t="s">
        <v>66</v>
      </c>
      <c r="D5528" s="279">
        <v>1.39</v>
      </c>
      <c r="E5528" s="287">
        <v>5951</v>
      </c>
      <c r="F5528" s="276">
        <f t="shared" si="1965"/>
        <v>8271.89</v>
      </c>
      <c r="G5528" s="276"/>
      <c r="H5528" s="276"/>
      <c r="I5528" s="283">
        <v>44207</v>
      </c>
      <c r="J5528" s="2513">
        <v>45005</v>
      </c>
      <c r="K5528" s="2514"/>
      <c r="L5528" s="2511">
        <v>8</v>
      </c>
      <c r="M5528" s="283">
        <v>44202</v>
      </c>
      <c r="N5528" s="239"/>
      <c r="O5528" s="292"/>
      <c r="P5528" s="239"/>
      <c r="Q5528" s="276"/>
      <c r="R5528" s="276"/>
      <c r="S5528" s="276"/>
      <c r="T5528" s="276"/>
      <c r="U5528" s="276"/>
      <c r="V5528" s="276"/>
      <c r="W5528" s="276"/>
      <c r="X5528" s="276"/>
      <c r="Y5528" s="276"/>
      <c r="Z5528" s="276"/>
      <c r="AA5528" s="276"/>
      <c r="AB5528" s="276"/>
      <c r="AC5528" s="1507">
        <f t="shared" si="1958"/>
        <v>5951</v>
      </c>
      <c r="AD5528" s="1508">
        <f t="shared" si="1959"/>
        <v>8271.89</v>
      </c>
      <c r="AE5528" s="14">
        <f t="shared" si="1960"/>
        <v>-0.4</v>
      </c>
      <c r="AF5528" s="14">
        <f t="shared" si="1961"/>
        <v>0</v>
      </c>
      <c r="AG5528" s="14" t="e">
        <f t="shared" si="1962"/>
        <v>#DIV/0!</v>
      </c>
      <c r="AH5528" s="14" t="e">
        <f t="shared" si="1963"/>
        <v>#DIV/0!</v>
      </c>
      <c r="AI5528" s="14">
        <f t="shared" si="1964"/>
        <v>5951</v>
      </c>
      <c r="AJ5528" s="276" t="s">
        <v>1676</v>
      </c>
    </row>
    <row r="5529" spans="1:36" ht="15.75">
      <c r="A5529" s="1484">
        <v>78</v>
      </c>
      <c r="B5529" s="300" t="s">
        <v>2329</v>
      </c>
      <c r="C5529" s="292" t="s">
        <v>156</v>
      </c>
      <c r="D5529" s="279">
        <v>282.02999999999997</v>
      </c>
      <c r="E5529" s="287">
        <v>95</v>
      </c>
      <c r="F5529" s="276">
        <f t="shared" si="1965"/>
        <v>26792.85</v>
      </c>
      <c r="G5529" s="276"/>
      <c r="H5529" s="276"/>
      <c r="I5529" s="283">
        <v>44593</v>
      </c>
      <c r="J5529" s="2526">
        <v>45046</v>
      </c>
      <c r="K5529" s="2514"/>
      <c r="L5529" s="2511">
        <v>121</v>
      </c>
      <c r="M5529" s="283">
        <v>44500</v>
      </c>
      <c r="N5529" s="239"/>
      <c r="O5529" s="292"/>
      <c r="P5529" s="239"/>
      <c r="Q5529" s="276"/>
      <c r="R5529" s="276"/>
      <c r="S5529" s="276"/>
      <c r="T5529" s="276"/>
      <c r="U5529" s="276"/>
      <c r="V5529" s="276"/>
      <c r="W5529" s="276"/>
      <c r="X5529" s="276"/>
      <c r="Y5529" s="276"/>
      <c r="Z5529" s="276"/>
      <c r="AA5529" s="276"/>
      <c r="AB5529" s="280"/>
      <c r="AC5529" s="1507">
        <f t="shared" si="1958"/>
        <v>95</v>
      </c>
      <c r="AD5529" s="1508">
        <f t="shared" si="1959"/>
        <v>26792.85</v>
      </c>
      <c r="AE5529" s="14">
        <f t="shared" si="1960"/>
        <v>0.96666666666666667</v>
      </c>
      <c r="AF5529" s="14">
        <f t="shared" si="1961"/>
        <v>0</v>
      </c>
      <c r="AG5529" s="14" t="e">
        <f t="shared" si="1962"/>
        <v>#DIV/0!</v>
      </c>
      <c r="AH5529" s="14" t="e">
        <f t="shared" si="1963"/>
        <v>#DIV/0!</v>
      </c>
      <c r="AI5529" s="14">
        <f t="shared" si="1964"/>
        <v>95</v>
      </c>
      <c r="AJ5529" s="276"/>
    </row>
    <row r="5530" spans="1:36" ht="15" customHeight="1">
      <c r="A5530" s="2527"/>
      <c r="B5530" s="4672" t="s">
        <v>4398</v>
      </c>
      <c r="C5530" s="4673"/>
      <c r="D5530" s="4673"/>
      <c r="E5530" s="4673"/>
      <c r="F5530" s="4673"/>
      <c r="G5530" s="4673"/>
      <c r="H5530" s="4673"/>
      <c r="I5530" s="4673"/>
      <c r="J5530" s="4673"/>
      <c r="K5530" s="4673"/>
      <c r="L5530" s="4673"/>
      <c r="M5530" s="4673"/>
      <c r="N5530" s="4673"/>
      <c r="O5530" s="4673"/>
      <c r="P5530" s="4673"/>
      <c r="Q5530" s="4673"/>
      <c r="R5530" s="4673"/>
      <c r="S5530" s="4673"/>
      <c r="T5530" s="4673"/>
      <c r="U5530" s="4673"/>
      <c r="V5530" s="4673"/>
      <c r="W5530" s="4673"/>
      <c r="X5530" s="4673"/>
      <c r="Y5530" s="4673"/>
      <c r="Z5530" s="4673"/>
      <c r="AA5530" s="4673"/>
      <c r="AB5530" s="4673"/>
      <c r="AC5530" s="4673"/>
      <c r="AD5530" s="4673"/>
      <c r="AE5530" s="4673"/>
      <c r="AF5530" s="4673"/>
      <c r="AG5530" s="4673"/>
      <c r="AH5530" s="4673"/>
      <c r="AI5530" s="4673"/>
      <c r="AJ5530" s="4674"/>
    </row>
    <row r="5531" spans="1:36" ht="15.75">
      <c r="A5531" s="1484">
        <v>79</v>
      </c>
      <c r="B5531" s="284" t="s">
        <v>7642</v>
      </c>
      <c r="C5531" s="292" t="s">
        <v>143</v>
      </c>
      <c r="D5531" s="279">
        <v>134275.57999999999</v>
      </c>
      <c r="E5531" s="287">
        <v>1</v>
      </c>
      <c r="F5531" s="276">
        <f>E5531*D5531</f>
        <v>134275.57999999999</v>
      </c>
      <c r="G5531" s="276"/>
      <c r="H5531" s="276">
        <f>SUM(D5531*G5531)</f>
        <v>0</v>
      </c>
      <c r="I5531" s="283">
        <v>44749</v>
      </c>
      <c r="J5531" s="2513">
        <v>45382</v>
      </c>
      <c r="K5531" s="2514"/>
      <c r="L5531" s="2511"/>
      <c r="M5531" s="283"/>
      <c r="N5531" s="276"/>
      <c r="O5531" s="276"/>
      <c r="P5531" s="276"/>
      <c r="Q5531" s="276"/>
      <c r="R5531" s="276"/>
      <c r="S5531" s="276"/>
      <c r="T5531" s="276"/>
      <c r="U5531" s="276"/>
      <c r="V5531" s="276"/>
      <c r="W5531" s="276"/>
      <c r="X5531" s="276"/>
      <c r="Y5531" s="276"/>
      <c r="Z5531" s="276"/>
      <c r="AA5531" s="276"/>
      <c r="AB5531" s="276"/>
      <c r="AC5531" s="1507">
        <f>E5531+G5531-N5531-O5531-AA5531-P5531-Q5531-R5531-S5531-T5531-U5531-V5531-W5531-X5531-Y5531</f>
        <v>1</v>
      </c>
      <c r="AD5531" s="1508">
        <f>D5531*AC5531</f>
        <v>134275.57999999999</v>
      </c>
      <c r="AE5531" s="14">
        <f>(J5531-"01.04.2023")/30</f>
        <v>12.166666666666666</v>
      </c>
      <c r="AF5531" s="14">
        <f>(N5531+O5531+P5531+Q5531+R5531+S5531+T5531+U5531+V5531+W5531+X5531+Y5531)/3</f>
        <v>0</v>
      </c>
      <c r="AG5531" s="14" t="e">
        <f>AC5531/AF5531</f>
        <v>#DIV/0!</v>
      </c>
      <c r="AH5531" s="14" t="e">
        <f>AG5531-AE5531</f>
        <v>#DIV/0!</v>
      </c>
      <c r="AI5531" s="14">
        <f>AC5531-(AE5531*AF5531)</f>
        <v>1</v>
      </c>
      <c r="AJ5531" s="2528"/>
    </row>
    <row r="5532" spans="1:36" ht="15.75">
      <c r="A5532" s="1527"/>
      <c r="B5532" s="4669" t="s">
        <v>2330</v>
      </c>
      <c r="C5532" s="4670"/>
      <c r="D5532" s="4670"/>
      <c r="E5532" s="4670"/>
      <c r="F5532" s="4670"/>
      <c r="G5532" s="4670"/>
      <c r="H5532" s="4670"/>
      <c r="I5532" s="4670"/>
      <c r="J5532" s="4670"/>
      <c r="K5532" s="4670"/>
      <c r="L5532" s="4670"/>
      <c r="M5532" s="4670"/>
      <c r="N5532" s="4670"/>
      <c r="O5532" s="4670"/>
      <c r="P5532" s="4670"/>
      <c r="Q5532" s="4670"/>
      <c r="R5532" s="4670"/>
      <c r="S5532" s="4670"/>
      <c r="T5532" s="4670"/>
      <c r="U5532" s="4670"/>
      <c r="V5532" s="4670"/>
      <c r="W5532" s="4670"/>
      <c r="X5532" s="4670"/>
      <c r="Y5532" s="4670"/>
      <c r="Z5532" s="4670"/>
      <c r="AA5532" s="4670"/>
      <c r="AB5532" s="4670"/>
      <c r="AC5532" s="4670"/>
      <c r="AD5532" s="4670"/>
      <c r="AE5532" s="4670"/>
      <c r="AF5532" s="4670"/>
      <c r="AG5532" s="4670"/>
      <c r="AH5532" s="4670"/>
      <c r="AI5532" s="4670"/>
      <c r="AJ5532" s="4671"/>
    </row>
    <row r="5533" spans="1:36" ht="15.75" customHeight="1">
      <c r="A5533" s="1484">
        <v>80</v>
      </c>
      <c r="B5533" s="174" t="s">
        <v>2941</v>
      </c>
      <c r="C5533" s="286" t="s">
        <v>66</v>
      </c>
      <c r="D5533" s="279">
        <v>105.34868</v>
      </c>
      <c r="E5533" s="287">
        <v>5130</v>
      </c>
      <c r="F5533" s="276">
        <f t="shared" ref="F5533:F5547" si="1966">E5533*D5533</f>
        <v>540438.72840000002</v>
      </c>
      <c r="G5533" s="276"/>
      <c r="H5533" s="276">
        <f>SUM(D5533*G5533)</f>
        <v>0</v>
      </c>
      <c r="I5533" s="283">
        <v>44685</v>
      </c>
      <c r="J5533" s="2513">
        <v>45413</v>
      </c>
      <c r="K5533" s="2514"/>
      <c r="L5533" s="2511">
        <v>280</v>
      </c>
      <c r="M5533" s="283">
        <v>44683</v>
      </c>
      <c r="N5533" s="276"/>
      <c r="O5533" s="276"/>
      <c r="P5533" s="276"/>
      <c r="Q5533" s="276"/>
      <c r="R5533" s="276"/>
      <c r="S5533" s="276"/>
      <c r="T5533" s="276"/>
      <c r="U5533" s="276"/>
      <c r="V5533" s="276"/>
      <c r="W5533" s="276"/>
      <c r="X5533" s="276"/>
      <c r="Y5533" s="276"/>
      <c r="Z5533" s="276"/>
      <c r="AA5533" s="276"/>
      <c r="AB5533" s="276"/>
      <c r="AC5533" s="1507">
        <f t="shared" ref="AC5533:AC5565" si="1967">E5533+G5533-N5533-O5533-AA5533-P5533-Q5533-R5533-S5533-T5533-U5533-V5533-W5533-X5533-Y5533</f>
        <v>5130</v>
      </c>
      <c r="AD5533" s="1508">
        <f t="shared" ref="AD5533:AD5565" si="1968">D5533*AC5533</f>
        <v>540438.72840000002</v>
      </c>
      <c r="AE5533" s="14">
        <f t="shared" ref="AE5533:AE5565" si="1969">(J5533-"01.04.2023")/30</f>
        <v>13.2</v>
      </c>
      <c r="AF5533" s="14">
        <f t="shared" ref="AF5533:AF5565" si="1970">(N5533+O5533+P5533+Q5533+R5533+S5533+T5533+U5533+V5533+W5533+X5533+Y5533)/3</f>
        <v>0</v>
      </c>
      <c r="AG5533" s="14" t="e">
        <f t="shared" ref="AG5533:AG5565" si="1971">AC5533/AF5533</f>
        <v>#DIV/0!</v>
      </c>
      <c r="AH5533" s="14" t="e">
        <f t="shared" ref="AH5533:AH5565" si="1972">AG5533-AE5533</f>
        <v>#DIV/0!</v>
      </c>
      <c r="AI5533" s="14">
        <f t="shared" ref="AI5533:AI5565" si="1973">AC5533-(AE5533*AF5533)</f>
        <v>5130</v>
      </c>
      <c r="AJ5533" s="276"/>
    </row>
    <row r="5534" spans="1:36" ht="15.75">
      <c r="A5534" s="1484">
        <v>81</v>
      </c>
      <c r="B5534" s="174" t="s">
        <v>2941</v>
      </c>
      <c r="C5534" s="286" t="s">
        <v>66</v>
      </c>
      <c r="D5534" s="279">
        <v>105.34868</v>
      </c>
      <c r="E5534" s="287">
        <v>840</v>
      </c>
      <c r="F5534" s="276">
        <f t="shared" si="1966"/>
        <v>88492.891199999998</v>
      </c>
      <c r="G5534" s="276"/>
      <c r="H5534" s="276">
        <f>SUM(D5534*G5534)</f>
        <v>0</v>
      </c>
      <c r="I5534" s="283">
        <v>44685</v>
      </c>
      <c r="J5534" s="2513">
        <v>45413</v>
      </c>
      <c r="K5534" s="2514"/>
      <c r="L5534" s="2511">
        <v>280</v>
      </c>
      <c r="M5534" s="283">
        <v>44683</v>
      </c>
      <c r="N5534" s="276"/>
      <c r="O5534" s="276"/>
      <c r="P5534" s="276"/>
      <c r="Q5534" s="276"/>
      <c r="R5534" s="276"/>
      <c r="S5534" s="276"/>
      <c r="T5534" s="276"/>
      <c r="U5534" s="276"/>
      <c r="V5534" s="276"/>
      <c r="W5534" s="276"/>
      <c r="X5534" s="276"/>
      <c r="Y5534" s="276"/>
      <c r="Z5534" s="276"/>
      <c r="AA5534" s="280"/>
      <c r="AB5534" s="276"/>
      <c r="AC5534" s="1507">
        <f t="shared" si="1967"/>
        <v>840</v>
      </c>
      <c r="AD5534" s="1508">
        <f t="shared" si="1968"/>
        <v>88492.891199999998</v>
      </c>
      <c r="AE5534" s="14">
        <f t="shared" si="1969"/>
        <v>13.2</v>
      </c>
      <c r="AF5534" s="14">
        <f t="shared" si="1970"/>
        <v>0</v>
      </c>
      <c r="AG5534" s="14" t="e">
        <f t="shared" si="1971"/>
        <v>#DIV/0!</v>
      </c>
      <c r="AH5534" s="14" t="e">
        <f t="shared" si="1972"/>
        <v>#DIV/0!</v>
      </c>
      <c r="AI5534" s="14">
        <f t="shared" si="1973"/>
        <v>840</v>
      </c>
      <c r="AJ5534" s="276"/>
    </row>
    <row r="5535" spans="1:36" ht="15.75">
      <c r="A5535" s="1484">
        <v>82</v>
      </c>
      <c r="B5535" s="174" t="s">
        <v>2331</v>
      </c>
      <c r="C5535" s="299" t="s">
        <v>66</v>
      </c>
      <c r="D5535" s="272">
        <v>896.5</v>
      </c>
      <c r="E5535" s="302">
        <v>125</v>
      </c>
      <c r="F5535" s="272">
        <f t="shared" si="1966"/>
        <v>112062.5</v>
      </c>
      <c r="G5535" s="276"/>
      <c r="H5535" s="276"/>
      <c r="I5535" s="303">
        <v>44270</v>
      </c>
      <c r="J5535" s="2514"/>
      <c r="K5535" s="2514"/>
      <c r="L5535" s="304">
        <v>262</v>
      </c>
      <c r="M5535" s="304"/>
      <c r="N5535" s="280"/>
      <c r="O5535" s="276"/>
      <c r="P5535" s="276"/>
      <c r="Q5535" s="276"/>
      <c r="R5535" s="276"/>
      <c r="S5535" s="276"/>
      <c r="T5535" s="276"/>
      <c r="U5535" s="276"/>
      <c r="V5535" s="276"/>
      <c r="W5535" s="276"/>
      <c r="X5535" s="276"/>
      <c r="Y5535" s="276"/>
      <c r="Z5535" s="276" t="s">
        <v>1676</v>
      </c>
      <c r="AA5535" s="280"/>
      <c r="AB5535" s="276"/>
      <c r="AC5535" s="1507">
        <f t="shared" si="1967"/>
        <v>125</v>
      </c>
      <c r="AD5535" s="1508">
        <f t="shared" si="1968"/>
        <v>112062.5</v>
      </c>
      <c r="AE5535" s="14">
        <f t="shared" si="1969"/>
        <v>-1500.5666666666666</v>
      </c>
      <c r="AF5535" s="14">
        <f t="shared" si="1970"/>
        <v>0</v>
      </c>
      <c r="AG5535" s="14" t="e">
        <f t="shared" si="1971"/>
        <v>#DIV/0!</v>
      </c>
      <c r="AH5535" s="14" t="e">
        <f t="shared" si="1972"/>
        <v>#DIV/0!</v>
      </c>
      <c r="AI5535" s="14">
        <f t="shared" si="1973"/>
        <v>125</v>
      </c>
      <c r="AJ5535" s="276"/>
    </row>
    <row r="5536" spans="1:36" ht="15.75">
      <c r="A5536" s="1484">
        <v>83</v>
      </c>
      <c r="B5536" s="174" t="s">
        <v>175</v>
      </c>
      <c r="C5536" s="299" t="s">
        <v>66</v>
      </c>
      <c r="D5536" s="272">
        <v>300</v>
      </c>
      <c r="E5536" s="305">
        <v>10</v>
      </c>
      <c r="F5536" s="272">
        <f t="shared" si="1966"/>
        <v>3000</v>
      </c>
      <c r="G5536" s="276"/>
      <c r="H5536" s="276"/>
      <c r="I5536" s="303">
        <v>44293</v>
      </c>
      <c r="J5536" s="2514"/>
      <c r="K5536" s="2514"/>
      <c r="L5536" s="304">
        <v>375</v>
      </c>
      <c r="M5536" s="306">
        <v>44293</v>
      </c>
      <c r="N5536" s="276"/>
      <c r="O5536" s="276"/>
      <c r="P5536" s="276"/>
      <c r="Q5536" s="276"/>
      <c r="R5536" s="276"/>
      <c r="S5536" s="276"/>
      <c r="T5536" s="276"/>
      <c r="U5536" s="276"/>
      <c r="V5536" s="276"/>
      <c r="W5536" s="276"/>
      <c r="X5536" s="276"/>
      <c r="Y5536" s="276"/>
      <c r="Z5536" s="276"/>
      <c r="AA5536" s="280"/>
      <c r="AB5536" s="276"/>
      <c r="AC5536" s="1507">
        <f t="shared" si="1967"/>
        <v>10</v>
      </c>
      <c r="AD5536" s="1508">
        <f t="shared" si="1968"/>
        <v>3000</v>
      </c>
      <c r="AE5536" s="14">
        <f t="shared" si="1969"/>
        <v>-1500.5666666666666</v>
      </c>
      <c r="AF5536" s="14">
        <f t="shared" si="1970"/>
        <v>0</v>
      </c>
      <c r="AG5536" s="14" t="e">
        <f t="shared" si="1971"/>
        <v>#DIV/0!</v>
      </c>
      <c r="AH5536" s="14" t="e">
        <f t="shared" si="1972"/>
        <v>#DIV/0!</v>
      </c>
      <c r="AI5536" s="14">
        <f t="shared" si="1973"/>
        <v>10</v>
      </c>
      <c r="AJ5536" s="276"/>
    </row>
    <row r="5537" spans="1:36" ht="15.75">
      <c r="A5537" s="1484">
        <v>84</v>
      </c>
      <c r="B5537" s="174" t="s">
        <v>2332</v>
      </c>
      <c r="C5537" s="299" t="s">
        <v>66</v>
      </c>
      <c r="D5537" s="272">
        <v>10.45</v>
      </c>
      <c r="E5537" s="305">
        <v>19700</v>
      </c>
      <c r="F5537" s="272">
        <f t="shared" si="1966"/>
        <v>205865</v>
      </c>
      <c r="G5537" s="276"/>
      <c r="H5537" s="276"/>
      <c r="I5537" s="303">
        <v>44544</v>
      </c>
      <c r="J5537" s="2514"/>
      <c r="K5537" s="2514"/>
      <c r="L5537" s="304">
        <v>1585</v>
      </c>
      <c r="M5537" s="306">
        <v>44540</v>
      </c>
      <c r="N5537" s="276"/>
      <c r="O5537" s="276"/>
      <c r="P5537" s="276"/>
      <c r="Q5537" s="276"/>
      <c r="R5537" s="276"/>
      <c r="S5537" s="276"/>
      <c r="T5537" s="276"/>
      <c r="U5537" s="276"/>
      <c r="V5537" s="276"/>
      <c r="W5537" s="276"/>
      <c r="X5537" s="276"/>
      <c r="Y5537" s="276"/>
      <c r="Z5537" s="276"/>
      <c r="AA5537" s="280"/>
      <c r="AB5537" s="276"/>
      <c r="AC5537" s="1507">
        <f t="shared" si="1967"/>
        <v>19700</v>
      </c>
      <c r="AD5537" s="1508">
        <f t="shared" si="1968"/>
        <v>205865</v>
      </c>
      <c r="AE5537" s="14">
        <f t="shared" si="1969"/>
        <v>-1500.5666666666666</v>
      </c>
      <c r="AF5537" s="14">
        <f t="shared" si="1970"/>
        <v>0</v>
      </c>
      <c r="AG5537" s="14" t="e">
        <f t="shared" si="1971"/>
        <v>#DIV/0!</v>
      </c>
      <c r="AH5537" s="14" t="e">
        <f t="shared" si="1972"/>
        <v>#DIV/0!</v>
      </c>
      <c r="AI5537" s="14">
        <f t="shared" si="1973"/>
        <v>19700</v>
      </c>
      <c r="AJ5537" s="276"/>
    </row>
    <row r="5538" spans="1:36" ht="15.75">
      <c r="A5538" s="1484">
        <v>85</v>
      </c>
      <c r="B5538" s="174" t="s">
        <v>652</v>
      </c>
      <c r="C5538" s="299" t="s">
        <v>66</v>
      </c>
      <c r="D5538" s="272">
        <v>0.7</v>
      </c>
      <c r="E5538" s="305">
        <v>1050</v>
      </c>
      <c r="F5538" s="272">
        <f t="shared" si="1966"/>
        <v>735</v>
      </c>
      <c r="G5538" s="276"/>
      <c r="H5538" s="276"/>
      <c r="I5538" s="303">
        <v>44284</v>
      </c>
      <c r="J5538" s="2514"/>
      <c r="K5538" s="2514"/>
      <c r="L5538" s="304">
        <v>583</v>
      </c>
      <c r="M5538" s="306">
        <v>44293</v>
      </c>
      <c r="N5538" s="2511">
        <v>100</v>
      </c>
      <c r="O5538" s="2529">
        <v>150</v>
      </c>
      <c r="P5538" s="2511">
        <v>50</v>
      </c>
      <c r="Q5538" s="2511"/>
      <c r="R5538" s="2511"/>
      <c r="S5538" s="2511"/>
      <c r="T5538" s="276"/>
      <c r="U5538" s="276"/>
      <c r="V5538" s="276"/>
      <c r="W5538" s="276"/>
      <c r="X5538" s="276"/>
      <c r="Y5538" s="276"/>
      <c r="Z5538" s="276"/>
      <c r="AA5538" s="280"/>
      <c r="AB5538" s="276"/>
      <c r="AC5538" s="1507">
        <f t="shared" si="1967"/>
        <v>750</v>
      </c>
      <c r="AD5538" s="1508">
        <f t="shared" si="1968"/>
        <v>525</v>
      </c>
      <c r="AE5538" s="14">
        <f t="shared" si="1969"/>
        <v>-1500.5666666666666</v>
      </c>
      <c r="AF5538" s="14">
        <f t="shared" si="1970"/>
        <v>100</v>
      </c>
      <c r="AG5538" s="14">
        <f t="shared" si="1971"/>
        <v>7.5</v>
      </c>
      <c r="AH5538" s="14">
        <f t="shared" si="1972"/>
        <v>1508.0666666666666</v>
      </c>
      <c r="AI5538" s="14">
        <f t="shared" si="1973"/>
        <v>150806.66666666666</v>
      </c>
      <c r="AJ5538" s="276"/>
    </row>
    <row r="5539" spans="1:36" ht="31.5">
      <c r="A5539" s="1484">
        <v>86</v>
      </c>
      <c r="B5539" s="174" t="s">
        <v>2333</v>
      </c>
      <c r="C5539" s="299" t="s">
        <v>66</v>
      </c>
      <c r="D5539" s="272">
        <v>300</v>
      </c>
      <c r="E5539" s="305">
        <v>289</v>
      </c>
      <c r="F5539" s="272">
        <f t="shared" si="1966"/>
        <v>86700</v>
      </c>
      <c r="G5539" s="276"/>
      <c r="H5539" s="276"/>
      <c r="I5539" s="303">
        <v>44284</v>
      </c>
      <c r="J5539" s="2514"/>
      <c r="K5539" s="2514"/>
      <c r="L5539" s="304">
        <v>314</v>
      </c>
      <c r="M5539" s="306">
        <v>44281</v>
      </c>
      <c r="N5539" s="2523"/>
      <c r="O5539" s="2523"/>
      <c r="P5539" s="2523"/>
      <c r="Q5539" s="2523"/>
      <c r="R5539" s="2523"/>
      <c r="S5539" s="2523"/>
      <c r="T5539" s="2523"/>
      <c r="U5539" s="2523"/>
      <c r="V5539" s="2523"/>
      <c r="W5539" s="2523"/>
      <c r="X5539" s="2523"/>
      <c r="Y5539" s="2523"/>
      <c r="Z5539" s="2523"/>
      <c r="AA5539" s="280"/>
      <c r="AB5539" s="276"/>
      <c r="AC5539" s="1507">
        <f t="shared" si="1967"/>
        <v>289</v>
      </c>
      <c r="AD5539" s="1508">
        <f t="shared" si="1968"/>
        <v>86700</v>
      </c>
      <c r="AE5539" s="14">
        <f t="shared" si="1969"/>
        <v>-1500.5666666666666</v>
      </c>
      <c r="AF5539" s="14">
        <f t="shared" si="1970"/>
        <v>0</v>
      </c>
      <c r="AG5539" s="14" t="e">
        <f t="shared" si="1971"/>
        <v>#DIV/0!</v>
      </c>
      <c r="AH5539" s="14" t="e">
        <f t="shared" si="1972"/>
        <v>#DIV/0!</v>
      </c>
      <c r="AI5539" s="14">
        <f t="shared" si="1973"/>
        <v>289</v>
      </c>
      <c r="AJ5539" s="276"/>
    </row>
    <row r="5540" spans="1:36" ht="15.75">
      <c r="A5540" s="1484">
        <v>87</v>
      </c>
      <c r="B5540" s="284" t="s">
        <v>2334</v>
      </c>
      <c r="C5540" s="292" t="s">
        <v>66</v>
      </c>
      <c r="D5540" s="279">
        <v>26</v>
      </c>
      <c r="E5540" s="287">
        <v>25</v>
      </c>
      <c r="F5540" s="280">
        <f t="shared" si="1966"/>
        <v>650</v>
      </c>
      <c r="G5540" s="276"/>
      <c r="H5540" s="276"/>
      <c r="I5540" s="283">
        <v>44109</v>
      </c>
      <c r="J5540" s="2514"/>
      <c r="K5540" s="2514"/>
      <c r="L5540" s="2511">
        <v>1044</v>
      </c>
      <c r="M5540" s="283"/>
      <c r="N5540" s="2529"/>
      <c r="O5540" s="292">
        <v>10</v>
      </c>
      <c r="P5540" s="239"/>
      <c r="Q5540" s="276"/>
      <c r="R5540" s="276"/>
      <c r="S5540" s="276"/>
      <c r="T5540" s="276"/>
      <c r="U5540" s="276"/>
      <c r="V5540" s="276"/>
      <c r="W5540" s="276"/>
      <c r="X5540" s="276"/>
      <c r="Y5540" s="276"/>
      <c r="Z5540" s="276"/>
      <c r="AA5540" s="280"/>
      <c r="AB5540" s="276"/>
      <c r="AC5540" s="1507">
        <f t="shared" si="1967"/>
        <v>15</v>
      </c>
      <c r="AD5540" s="1508">
        <f t="shared" si="1968"/>
        <v>390</v>
      </c>
      <c r="AE5540" s="14">
        <f t="shared" si="1969"/>
        <v>-1500.5666666666666</v>
      </c>
      <c r="AF5540" s="14">
        <f t="shared" si="1970"/>
        <v>3.3333333333333335</v>
      </c>
      <c r="AG5540" s="14">
        <f t="shared" si="1971"/>
        <v>4.5</v>
      </c>
      <c r="AH5540" s="14">
        <f t="shared" si="1972"/>
        <v>1505.0666666666666</v>
      </c>
      <c r="AI5540" s="14">
        <f t="shared" si="1973"/>
        <v>5016.8888888888887</v>
      </c>
      <c r="AJ5540" s="276"/>
    </row>
    <row r="5541" spans="1:36" ht="15.75">
      <c r="A5541" s="1484">
        <v>88</v>
      </c>
      <c r="B5541" s="174" t="s">
        <v>2335</v>
      </c>
      <c r="C5541" s="299" t="s">
        <v>66</v>
      </c>
      <c r="D5541" s="272">
        <v>214.89</v>
      </c>
      <c r="E5541" s="305">
        <v>130</v>
      </c>
      <c r="F5541" s="272">
        <f t="shared" si="1966"/>
        <v>27935.699999999997</v>
      </c>
      <c r="G5541" s="276"/>
      <c r="H5541" s="276"/>
      <c r="I5541" s="303">
        <v>44295</v>
      </c>
      <c r="J5541" s="2514"/>
      <c r="K5541" s="2514"/>
      <c r="L5541" s="304">
        <v>377</v>
      </c>
      <c r="M5541" s="306">
        <v>44293</v>
      </c>
      <c r="N5541" s="276"/>
      <c r="O5541" s="276"/>
      <c r="P5541" s="276"/>
      <c r="Q5541" s="276"/>
      <c r="R5541" s="276"/>
      <c r="S5541" s="276"/>
      <c r="T5541" s="276"/>
      <c r="U5541" s="276"/>
      <c r="V5541" s="276"/>
      <c r="W5541" s="276"/>
      <c r="X5541" s="276"/>
      <c r="Y5541" s="276"/>
      <c r="Z5541" s="276"/>
      <c r="AA5541" s="280"/>
      <c r="AB5541" s="276"/>
      <c r="AC5541" s="1507">
        <f t="shared" si="1967"/>
        <v>130</v>
      </c>
      <c r="AD5541" s="1508">
        <f t="shared" si="1968"/>
        <v>27935.699999999997</v>
      </c>
      <c r="AE5541" s="14">
        <f t="shared" si="1969"/>
        <v>-1500.5666666666666</v>
      </c>
      <c r="AF5541" s="14">
        <f t="shared" si="1970"/>
        <v>0</v>
      </c>
      <c r="AG5541" s="14" t="e">
        <f t="shared" si="1971"/>
        <v>#DIV/0!</v>
      </c>
      <c r="AH5541" s="14" t="e">
        <f t="shared" si="1972"/>
        <v>#DIV/0!</v>
      </c>
      <c r="AI5541" s="14">
        <f t="shared" si="1973"/>
        <v>130</v>
      </c>
      <c r="AJ5541" s="276"/>
    </row>
    <row r="5542" spans="1:36" ht="15.75">
      <c r="A5542" s="1484">
        <v>89</v>
      </c>
      <c r="B5542" s="174" t="s">
        <v>741</v>
      </c>
      <c r="C5542" s="299" t="s">
        <v>66</v>
      </c>
      <c r="D5542" s="272">
        <v>56.98</v>
      </c>
      <c r="E5542" s="305">
        <v>420</v>
      </c>
      <c r="F5542" s="272">
        <f t="shared" si="1966"/>
        <v>23931.599999999999</v>
      </c>
      <c r="G5542" s="276"/>
      <c r="H5542" s="276"/>
      <c r="I5542" s="303">
        <v>44295</v>
      </c>
      <c r="J5542" s="2514"/>
      <c r="K5542" s="2514"/>
      <c r="L5542" s="304">
        <v>377</v>
      </c>
      <c r="M5542" s="306">
        <v>44293</v>
      </c>
      <c r="N5542" s="276"/>
      <c r="O5542" s="276"/>
      <c r="P5542" s="276"/>
      <c r="Q5542" s="276"/>
      <c r="R5542" s="276"/>
      <c r="S5542" s="276"/>
      <c r="T5542" s="276"/>
      <c r="U5542" s="276"/>
      <c r="V5542" s="276"/>
      <c r="W5542" s="276"/>
      <c r="X5542" s="276"/>
      <c r="Y5542" s="276"/>
      <c r="Z5542" s="276"/>
      <c r="AA5542" s="276"/>
      <c r="AB5542" s="276"/>
      <c r="AC5542" s="1507">
        <f t="shared" si="1967"/>
        <v>420</v>
      </c>
      <c r="AD5542" s="1508">
        <f t="shared" si="1968"/>
        <v>23931.599999999999</v>
      </c>
      <c r="AE5542" s="14">
        <f t="shared" si="1969"/>
        <v>-1500.5666666666666</v>
      </c>
      <c r="AF5542" s="14">
        <f t="shared" si="1970"/>
        <v>0</v>
      </c>
      <c r="AG5542" s="14" t="e">
        <f t="shared" si="1971"/>
        <v>#DIV/0!</v>
      </c>
      <c r="AH5542" s="14" t="e">
        <f t="shared" si="1972"/>
        <v>#DIV/0!</v>
      </c>
      <c r="AI5542" s="14">
        <f t="shared" si="1973"/>
        <v>420</v>
      </c>
      <c r="AJ5542" s="276"/>
    </row>
    <row r="5543" spans="1:36" ht="15.75">
      <c r="A5543" s="1484">
        <v>90</v>
      </c>
      <c r="B5543" s="174" t="s">
        <v>2336</v>
      </c>
      <c r="C5543" s="299" t="s">
        <v>66</v>
      </c>
      <c r="D5543" s="272">
        <v>56.98</v>
      </c>
      <c r="E5543" s="305">
        <v>11100</v>
      </c>
      <c r="F5543" s="272">
        <f t="shared" si="1966"/>
        <v>632478</v>
      </c>
      <c r="G5543" s="276"/>
      <c r="H5543" s="276"/>
      <c r="I5543" s="303">
        <v>44295</v>
      </c>
      <c r="J5543" s="2514"/>
      <c r="K5543" s="2514"/>
      <c r="L5543" s="304">
        <v>377</v>
      </c>
      <c r="M5543" s="306">
        <v>10</v>
      </c>
      <c r="N5543" s="276"/>
      <c r="O5543" s="276"/>
      <c r="P5543" s="276"/>
      <c r="Q5543" s="276"/>
      <c r="R5543" s="276"/>
      <c r="S5543" s="276"/>
      <c r="T5543" s="276"/>
      <c r="U5543" s="276"/>
      <c r="V5543" s="276"/>
      <c r="W5543" s="276"/>
      <c r="X5543" s="276"/>
      <c r="Y5543" s="276"/>
      <c r="Z5543" s="276"/>
      <c r="AA5543" s="276"/>
      <c r="AB5543" s="276"/>
      <c r="AC5543" s="1507">
        <f t="shared" si="1967"/>
        <v>11100</v>
      </c>
      <c r="AD5543" s="1508">
        <f t="shared" si="1968"/>
        <v>632478</v>
      </c>
      <c r="AE5543" s="14">
        <f t="shared" si="1969"/>
        <v>-1500.5666666666666</v>
      </c>
      <c r="AF5543" s="14">
        <f t="shared" si="1970"/>
        <v>0</v>
      </c>
      <c r="AG5543" s="14" t="e">
        <f t="shared" si="1971"/>
        <v>#DIV/0!</v>
      </c>
      <c r="AH5543" s="14" t="e">
        <f t="shared" si="1972"/>
        <v>#DIV/0!</v>
      </c>
      <c r="AI5543" s="14">
        <f t="shared" si="1973"/>
        <v>11100</v>
      </c>
      <c r="AJ5543" s="276"/>
    </row>
    <row r="5544" spans="1:36" ht="15.75">
      <c r="A5544" s="1484">
        <v>91</v>
      </c>
      <c r="B5544" s="174" t="s">
        <v>2337</v>
      </c>
      <c r="C5544" s="299" t="s">
        <v>66</v>
      </c>
      <c r="D5544" s="272">
        <v>220</v>
      </c>
      <c r="E5544" s="305">
        <v>1441</v>
      </c>
      <c r="F5544" s="272">
        <f t="shared" si="1966"/>
        <v>317020</v>
      </c>
      <c r="G5544" s="276"/>
      <c r="H5544" s="276"/>
      <c r="I5544" s="303">
        <v>44313</v>
      </c>
      <c r="J5544" s="2514"/>
      <c r="K5544" s="2514"/>
      <c r="L5544" s="304">
        <v>464</v>
      </c>
      <c r="M5544" s="306">
        <v>44309</v>
      </c>
      <c r="N5544" s="276"/>
      <c r="O5544" s="276"/>
      <c r="P5544" s="276">
        <v>8</v>
      </c>
      <c r="Q5544" s="276"/>
      <c r="R5544" s="276"/>
      <c r="S5544" s="276"/>
      <c r="T5544" s="276"/>
      <c r="U5544" s="276"/>
      <c r="V5544" s="276"/>
      <c r="W5544" s="276"/>
      <c r="X5544" s="276"/>
      <c r="Y5544" s="276"/>
      <c r="Z5544" s="276"/>
      <c r="AA5544" s="276"/>
      <c r="AB5544" s="276"/>
      <c r="AC5544" s="1507">
        <f t="shared" si="1967"/>
        <v>1433</v>
      </c>
      <c r="AD5544" s="1508">
        <f t="shared" si="1968"/>
        <v>315260</v>
      </c>
      <c r="AE5544" s="14">
        <f t="shared" si="1969"/>
        <v>-1500.5666666666666</v>
      </c>
      <c r="AF5544" s="14">
        <f t="shared" si="1970"/>
        <v>2.6666666666666665</v>
      </c>
      <c r="AG5544" s="14">
        <f t="shared" si="1971"/>
        <v>537.375</v>
      </c>
      <c r="AH5544" s="14">
        <f t="shared" si="1972"/>
        <v>2037.9416666666666</v>
      </c>
      <c r="AI5544" s="14">
        <f t="shared" si="1973"/>
        <v>5434.5111111111109</v>
      </c>
      <c r="AJ5544" s="276"/>
    </row>
    <row r="5545" spans="1:36" ht="15.75">
      <c r="A5545" s="1484">
        <v>92</v>
      </c>
      <c r="B5545" s="174" t="s">
        <v>2869</v>
      </c>
      <c r="C5545" s="299" t="s">
        <v>66</v>
      </c>
      <c r="D5545" s="272">
        <v>48.94538</v>
      </c>
      <c r="E5545" s="305">
        <v>6300</v>
      </c>
      <c r="F5545" s="272">
        <f t="shared" si="1966"/>
        <v>308355.89400000003</v>
      </c>
      <c r="G5545" s="276"/>
      <c r="H5545" s="276">
        <f>SUM(D5545*G5545)</f>
        <v>0</v>
      </c>
      <c r="I5545" s="303">
        <v>44685</v>
      </c>
      <c r="J5545" s="2513">
        <v>45170</v>
      </c>
      <c r="K5545" s="2514"/>
      <c r="L5545" s="304">
        <v>280</v>
      </c>
      <c r="M5545" s="306">
        <v>44683</v>
      </c>
      <c r="N5545" s="276"/>
      <c r="O5545" s="276"/>
      <c r="P5545" s="276"/>
      <c r="Q5545" s="276"/>
      <c r="R5545" s="276"/>
      <c r="S5545" s="276"/>
      <c r="T5545" s="276"/>
      <c r="U5545" s="276"/>
      <c r="V5545" s="276"/>
      <c r="W5545" s="276"/>
      <c r="X5545" s="276"/>
      <c r="Y5545" s="276"/>
      <c r="Z5545" s="276"/>
      <c r="AA5545" s="276"/>
      <c r="AB5545" s="276"/>
      <c r="AC5545" s="1507">
        <f t="shared" si="1967"/>
        <v>6300</v>
      </c>
      <c r="AD5545" s="1508">
        <f t="shared" si="1968"/>
        <v>308355.89400000003</v>
      </c>
      <c r="AE5545" s="14">
        <f t="shared" si="1969"/>
        <v>5.0999999999999996</v>
      </c>
      <c r="AF5545" s="14">
        <f t="shared" si="1970"/>
        <v>0</v>
      </c>
      <c r="AG5545" s="14" t="e">
        <f t="shared" si="1971"/>
        <v>#DIV/0!</v>
      </c>
      <c r="AH5545" s="14" t="e">
        <f t="shared" si="1972"/>
        <v>#DIV/0!</v>
      </c>
      <c r="AI5545" s="14">
        <f t="shared" si="1973"/>
        <v>6300</v>
      </c>
      <c r="AJ5545" s="276"/>
    </row>
    <row r="5546" spans="1:36" ht="15.75">
      <c r="A5546" s="1484">
        <v>93</v>
      </c>
      <c r="B5546" s="307" t="s">
        <v>2869</v>
      </c>
      <c r="C5546" s="308" t="s">
        <v>66</v>
      </c>
      <c r="D5546" s="309">
        <v>48.392159999999997</v>
      </c>
      <c r="E5546" s="310">
        <v>6900</v>
      </c>
      <c r="F5546" s="309">
        <f t="shared" si="1966"/>
        <v>333905.90399999998</v>
      </c>
      <c r="G5546" s="276"/>
      <c r="H5546" s="276">
        <f>SUM(D5546*G5546)</f>
        <v>0</v>
      </c>
      <c r="I5546" s="303"/>
      <c r="J5546" s="2513">
        <v>45170</v>
      </c>
      <c r="K5546" s="2514"/>
      <c r="L5546" s="304">
        <v>280</v>
      </c>
      <c r="M5546" s="306">
        <v>44683</v>
      </c>
      <c r="N5546" s="276"/>
      <c r="O5546" s="276"/>
      <c r="P5546" s="276">
        <v>170</v>
      </c>
      <c r="Q5546" s="276"/>
      <c r="R5546" s="276"/>
      <c r="S5546" s="276"/>
      <c r="T5546" s="276"/>
      <c r="U5546" s="276"/>
      <c r="V5546" s="276"/>
      <c r="W5546" s="276"/>
      <c r="X5546" s="276"/>
      <c r="Y5546" s="276"/>
      <c r="Z5546" s="276"/>
      <c r="AA5546" s="276"/>
      <c r="AB5546" s="276"/>
      <c r="AC5546" s="1507">
        <f t="shared" si="1967"/>
        <v>6730</v>
      </c>
      <c r="AD5546" s="1508">
        <f t="shared" si="1968"/>
        <v>325679.23679999996</v>
      </c>
      <c r="AE5546" s="14">
        <f t="shared" si="1969"/>
        <v>5.0999999999999996</v>
      </c>
      <c r="AF5546" s="14">
        <f t="shared" si="1970"/>
        <v>56.666666666666664</v>
      </c>
      <c r="AG5546" s="14">
        <f t="shared" si="1971"/>
        <v>118.76470588235294</v>
      </c>
      <c r="AH5546" s="14">
        <f t="shared" si="1972"/>
        <v>113.66470588235295</v>
      </c>
      <c r="AI5546" s="14">
        <f t="shared" si="1973"/>
        <v>6441</v>
      </c>
      <c r="AJ5546" s="276"/>
    </row>
    <row r="5547" spans="1:36" ht="15.75">
      <c r="A5547" s="1484">
        <v>94</v>
      </c>
      <c r="B5547" s="174" t="s">
        <v>9798</v>
      </c>
      <c r="C5547" s="299" t="s">
        <v>66</v>
      </c>
      <c r="D5547" s="272">
        <v>698.73</v>
      </c>
      <c r="E5547" s="305">
        <v>18</v>
      </c>
      <c r="F5547" s="272">
        <f t="shared" si="1966"/>
        <v>12577.14</v>
      </c>
      <c r="G5547" s="276"/>
      <c r="H5547" s="276"/>
      <c r="I5547" s="303">
        <v>44798</v>
      </c>
      <c r="J5547" s="2513"/>
      <c r="K5547" s="2514"/>
      <c r="L5547" s="304">
        <v>702</v>
      </c>
      <c r="M5547" s="306">
        <v>44795</v>
      </c>
      <c r="N5547" s="276"/>
      <c r="O5547" s="276"/>
      <c r="P5547" s="276">
        <v>2</v>
      </c>
      <c r="Q5547" s="276"/>
      <c r="R5547" s="276"/>
      <c r="S5547" s="276"/>
      <c r="T5547" s="276"/>
      <c r="U5547" s="276"/>
      <c r="V5547" s="276"/>
      <c r="W5547" s="276"/>
      <c r="X5547" s="276"/>
      <c r="Y5547" s="276"/>
      <c r="Z5547" s="276"/>
      <c r="AA5547" s="276"/>
      <c r="AB5547" s="276"/>
      <c r="AC5547" s="1507">
        <f t="shared" si="1967"/>
        <v>16</v>
      </c>
      <c r="AD5547" s="1508">
        <f t="shared" si="1968"/>
        <v>11179.68</v>
      </c>
      <c r="AE5547" s="14">
        <f t="shared" si="1969"/>
        <v>-1500.5666666666666</v>
      </c>
      <c r="AF5547" s="14">
        <f t="shared" si="1970"/>
        <v>0.66666666666666663</v>
      </c>
      <c r="AG5547" s="14">
        <f t="shared" si="1971"/>
        <v>24</v>
      </c>
      <c r="AH5547" s="14">
        <f t="shared" si="1972"/>
        <v>1524.5666666666666</v>
      </c>
      <c r="AI5547" s="14">
        <f t="shared" si="1973"/>
        <v>1016.3777777777777</v>
      </c>
      <c r="AJ5547" s="276"/>
    </row>
    <row r="5548" spans="1:36" ht="15.75" customHeight="1">
      <c r="A5548" s="1484"/>
      <c r="B5548" s="311">
        <v>2301610</v>
      </c>
      <c r="C5548" s="299"/>
      <c r="D5548" s="272"/>
      <c r="E5548" s="305"/>
      <c r="F5548" s="272"/>
      <c r="G5548" s="276"/>
      <c r="H5548" s="276"/>
      <c r="I5548" s="303"/>
      <c r="J5548" s="2513"/>
      <c r="K5548" s="2514"/>
      <c r="L5548" s="304"/>
      <c r="M5548" s="306"/>
      <c r="N5548" s="276"/>
      <c r="O5548" s="276"/>
      <c r="P5548" s="276"/>
      <c r="Q5548" s="276"/>
      <c r="R5548" s="276"/>
      <c r="S5548" s="276"/>
      <c r="T5548" s="276"/>
      <c r="U5548" s="276"/>
      <c r="V5548" s="276"/>
      <c r="W5548" s="276"/>
      <c r="X5548" s="276"/>
      <c r="Y5548" s="276"/>
      <c r="Z5548" s="276"/>
      <c r="AA5548" s="276"/>
      <c r="AB5548" s="276"/>
      <c r="AC5548" s="1507"/>
      <c r="AD5548" s="1508">
        <f t="shared" si="1968"/>
        <v>0</v>
      </c>
      <c r="AE5548" s="14">
        <f t="shared" si="1969"/>
        <v>-1500.5666666666666</v>
      </c>
      <c r="AF5548" s="14">
        <f t="shared" si="1970"/>
        <v>0</v>
      </c>
      <c r="AG5548" s="14" t="e">
        <f t="shared" si="1971"/>
        <v>#DIV/0!</v>
      </c>
      <c r="AH5548" s="14" t="e">
        <f t="shared" si="1972"/>
        <v>#DIV/0!</v>
      </c>
      <c r="AI5548" s="14">
        <f t="shared" si="1973"/>
        <v>0</v>
      </c>
      <c r="AJ5548" s="276"/>
    </row>
    <row r="5549" spans="1:36" ht="15.75">
      <c r="A5549" s="1484">
        <v>95</v>
      </c>
      <c r="B5549" s="174" t="s">
        <v>9799</v>
      </c>
      <c r="C5549" s="299" t="s">
        <v>66</v>
      </c>
      <c r="D5549" s="272">
        <v>9711.15</v>
      </c>
      <c r="E5549" s="305"/>
      <c r="F5549" s="272"/>
      <c r="G5549" s="276">
        <v>1</v>
      </c>
      <c r="H5549" s="280">
        <f t="shared" ref="H5549:H5556" si="1974">SUM(D5549*G5549)</f>
        <v>9711.15</v>
      </c>
      <c r="I5549" s="303">
        <v>45012</v>
      </c>
      <c r="J5549" s="2513"/>
      <c r="K5549" s="2514"/>
      <c r="L5549" s="304">
        <v>311</v>
      </c>
      <c r="M5549" s="306">
        <v>45008</v>
      </c>
      <c r="N5549" s="276"/>
      <c r="O5549" s="276"/>
      <c r="P5549" s="276"/>
      <c r="Q5549" s="276"/>
      <c r="R5549" s="276"/>
      <c r="S5549" s="276"/>
      <c r="T5549" s="276"/>
      <c r="U5549" s="276"/>
      <c r="V5549" s="276"/>
      <c r="W5549" s="276"/>
      <c r="X5549" s="276"/>
      <c r="Y5549" s="276"/>
      <c r="Z5549" s="276"/>
      <c r="AA5549" s="276"/>
      <c r="AB5549" s="276"/>
      <c r="AC5549" s="1507">
        <f t="shared" si="1967"/>
        <v>1</v>
      </c>
      <c r="AD5549" s="1508">
        <f t="shared" si="1968"/>
        <v>9711.15</v>
      </c>
      <c r="AE5549" s="14">
        <f t="shared" si="1969"/>
        <v>-1500.5666666666666</v>
      </c>
      <c r="AF5549" s="14">
        <f t="shared" si="1970"/>
        <v>0</v>
      </c>
      <c r="AG5549" s="14" t="e">
        <f t="shared" si="1971"/>
        <v>#DIV/0!</v>
      </c>
      <c r="AH5549" s="14" t="e">
        <f t="shared" si="1972"/>
        <v>#DIV/0!</v>
      </c>
      <c r="AI5549" s="14">
        <f t="shared" si="1973"/>
        <v>1</v>
      </c>
      <c r="AJ5549" s="276"/>
    </row>
    <row r="5550" spans="1:36" ht="15.75">
      <c r="A5550" s="1484">
        <v>96</v>
      </c>
      <c r="B5550" s="174" t="s">
        <v>9800</v>
      </c>
      <c r="C5550" s="299" t="s">
        <v>66</v>
      </c>
      <c r="D5550" s="272">
        <v>5088.3599999999997</v>
      </c>
      <c r="E5550" s="305"/>
      <c r="F5550" s="272"/>
      <c r="G5550" s="276">
        <v>2</v>
      </c>
      <c r="H5550" s="280">
        <f t="shared" si="1974"/>
        <v>10176.719999999999</v>
      </c>
      <c r="I5550" s="303">
        <v>45012</v>
      </c>
      <c r="J5550" s="2513"/>
      <c r="K5550" s="2514"/>
      <c r="L5550" s="304">
        <v>311</v>
      </c>
      <c r="M5550" s="306">
        <v>45008</v>
      </c>
      <c r="N5550" s="276"/>
      <c r="O5550" s="276"/>
      <c r="P5550" s="276"/>
      <c r="Q5550" s="276"/>
      <c r="R5550" s="276"/>
      <c r="S5550" s="276"/>
      <c r="T5550" s="276"/>
      <c r="U5550" s="276"/>
      <c r="V5550" s="276"/>
      <c r="W5550" s="276"/>
      <c r="X5550" s="276"/>
      <c r="Y5550" s="276"/>
      <c r="Z5550" s="276"/>
      <c r="AA5550" s="276"/>
      <c r="AB5550" s="276"/>
      <c r="AC5550" s="1507">
        <f t="shared" si="1967"/>
        <v>2</v>
      </c>
      <c r="AD5550" s="1508">
        <f t="shared" si="1968"/>
        <v>10176.719999999999</v>
      </c>
      <c r="AE5550" s="14">
        <f t="shared" si="1969"/>
        <v>-1500.5666666666666</v>
      </c>
      <c r="AF5550" s="14">
        <f t="shared" si="1970"/>
        <v>0</v>
      </c>
      <c r="AG5550" s="14" t="e">
        <f t="shared" si="1971"/>
        <v>#DIV/0!</v>
      </c>
      <c r="AH5550" s="14" t="e">
        <f t="shared" si="1972"/>
        <v>#DIV/0!</v>
      </c>
      <c r="AI5550" s="14">
        <f t="shared" si="1973"/>
        <v>2</v>
      </c>
      <c r="AJ5550" s="276"/>
    </row>
    <row r="5551" spans="1:36" ht="15.75">
      <c r="A5551" s="1484">
        <v>97</v>
      </c>
      <c r="B5551" s="174" t="s">
        <v>9801</v>
      </c>
      <c r="C5551" s="299" t="s">
        <v>66</v>
      </c>
      <c r="D5551" s="272">
        <v>5088.3599999999997</v>
      </c>
      <c r="E5551" s="305"/>
      <c r="F5551" s="272"/>
      <c r="G5551" s="276">
        <v>2</v>
      </c>
      <c r="H5551" s="280">
        <f t="shared" si="1974"/>
        <v>10176.719999999999</v>
      </c>
      <c r="I5551" s="303">
        <v>45012</v>
      </c>
      <c r="J5551" s="2513"/>
      <c r="K5551" s="2514"/>
      <c r="L5551" s="304">
        <v>311</v>
      </c>
      <c r="M5551" s="306">
        <v>45008</v>
      </c>
      <c r="N5551" s="276"/>
      <c r="O5551" s="276"/>
      <c r="P5551" s="276"/>
      <c r="Q5551" s="276"/>
      <c r="R5551" s="276"/>
      <c r="S5551" s="276"/>
      <c r="T5551" s="276"/>
      <c r="U5551" s="276"/>
      <c r="V5551" s="276"/>
      <c r="W5551" s="276"/>
      <c r="X5551" s="276"/>
      <c r="Y5551" s="276"/>
      <c r="Z5551" s="276"/>
      <c r="AA5551" s="276"/>
      <c r="AB5551" s="276"/>
      <c r="AC5551" s="1507">
        <f t="shared" si="1967"/>
        <v>2</v>
      </c>
      <c r="AD5551" s="1508">
        <f t="shared" si="1968"/>
        <v>10176.719999999999</v>
      </c>
      <c r="AE5551" s="14">
        <f t="shared" si="1969"/>
        <v>-1500.5666666666666</v>
      </c>
      <c r="AF5551" s="14">
        <f t="shared" si="1970"/>
        <v>0</v>
      </c>
      <c r="AG5551" s="14" t="e">
        <f t="shared" si="1971"/>
        <v>#DIV/0!</v>
      </c>
      <c r="AH5551" s="14" t="e">
        <f t="shared" si="1972"/>
        <v>#DIV/0!</v>
      </c>
      <c r="AI5551" s="14">
        <f t="shared" si="1973"/>
        <v>2</v>
      </c>
      <c r="AJ5551" s="276"/>
    </row>
    <row r="5552" spans="1:36" ht="15.75">
      <c r="A5552" s="1484">
        <v>98</v>
      </c>
      <c r="B5552" s="174" t="s">
        <v>9802</v>
      </c>
      <c r="C5552" s="299" t="s">
        <v>66</v>
      </c>
      <c r="D5552" s="272">
        <v>5088.3599999999997</v>
      </c>
      <c r="E5552" s="305"/>
      <c r="F5552" s="272"/>
      <c r="G5552" s="276">
        <v>3</v>
      </c>
      <c r="H5552" s="280">
        <f t="shared" si="1974"/>
        <v>15265.079999999998</v>
      </c>
      <c r="I5552" s="303">
        <v>45012</v>
      </c>
      <c r="J5552" s="2513"/>
      <c r="K5552" s="2514"/>
      <c r="L5552" s="304">
        <v>311</v>
      </c>
      <c r="M5552" s="306">
        <v>45008</v>
      </c>
      <c r="N5552" s="276"/>
      <c r="O5552" s="276"/>
      <c r="P5552" s="276"/>
      <c r="Q5552" s="276"/>
      <c r="R5552" s="276"/>
      <c r="S5552" s="276"/>
      <c r="T5552" s="276"/>
      <c r="U5552" s="276"/>
      <c r="V5552" s="276"/>
      <c r="W5552" s="276"/>
      <c r="X5552" s="276"/>
      <c r="Y5552" s="276"/>
      <c r="Z5552" s="276"/>
      <c r="AA5552" s="276"/>
      <c r="AB5552" s="276"/>
      <c r="AC5552" s="1507">
        <f t="shared" si="1967"/>
        <v>3</v>
      </c>
      <c r="AD5552" s="1508">
        <f t="shared" si="1968"/>
        <v>15265.079999999998</v>
      </c>
      <c r="AE5552" s="14">
        <f t="shared" si="1969"/>
        <v>-1500.5666666666666</v>
      </c>
      <c r="AF5552" s="14">
        <f t="shared" si="1970"/>
        <v>0</v>
      </c>
      <c r="AG5552" s="14" t="e">
        <f t="shared" si="1971"/>
        <v>#DIV/0!</v>
      </c>
      <c r="AH5552" s="14" t="e">
        <f t="shared" si="1972"/>
        <v>#DIV/0!</v>
      </c>
      <c r="AI5552" s="14">
        <f t="shared" si="1973"/>
        <v>3</v>
      </c>
      <c r="AJ5552" s="276"/>
    </row>
    <row r="5553" spans="1:36" ht="15.75">
      <c r="A5553" s="1484">
        <v>99</v>
      </c>
      <c r="B5553" s="174" t="s">
        <v>9798</v>
      </c>
      <c r="C5553" s="299" t="s">
        <v>66</v>
      </c>
      <c r="D5553" s="272">
        <v>698.73</v>
      </c>
      <c r="E5553" s="305"/>
      <c r="F5553" s="272"/>
      <c r="G5553" s="276">
        <v>20</v>
      </c>
      <c r="H5553" s="280">
        <f t="shared" si="1974"/>
        <v>13974.6</v>
      </c>
      <c r="I5553" s="303">
        <v>45012</v>
      </c>
      <c r="J5553" s="2513"/>
      <c r="K5553" s="2514"/>
      <c r="L5553" s="304">
        <v>312</v>
      </c>
      <c r="M5553" s="306">
        <v>45008</v>
      </c>
      <c r="N5553" s="276"/>
      <c r="O5553" s="276"/>
      <c r="P5553" s="276"/>
      <c r="Q5553" s="276"/>
      <c r="R5553" s="276"/>
      <c r="S5553" s="276"/>
      <c r="T5553" s="276"/>
      <c r="U5553" s="276"/>
      <c r="V5553" s="276"/>
      <c r="W5553" s="276"/>
      <c r="X5553" s="276"/>
      <c r="Y5553" s="276"/>
      <c r="Z5553" s="276"/>
      <c r="AA5553" s="276"/>
      <c r="AB5553" s="276"/>
      <c r="AC5553" s="1507">
        <f t="shared" si="1967"/>
        <v>20</v>
      </c>
      <c r="AD5553" s="1508">
        <f t="shared" si="1968"/>
        <v>13974.6</v>
      </c>
      <c r="AE5553" s="14">
        <f t="shared" si="1969"/>
        <v>-1500.5666666666666</v>
      </c>
      <c r="AF5553" s="14">
        <f t="shared" si="1970"/>
        <v>0</v>
      </c>
      <c r="AG5553" s="14" t="e">
        <f t="shared" si="1971"/>
        <v>#DIV/0!</v>
      </c>
      <c r="AH5553" s="14" t="e">
        <f t="shared" si="1972"/>
        <v>#DIV/0!</v>
      </c>
      <c r="AI5553" s="14">
        <f t="shared" si="1973"/>
        <v>20</v>
      </c>
      <c r="AJ5553" s="276" t="s">
        <v>1676</v>
      </c>
    </row>
    <row r="5554" spans="1:36" ht="15.75">
      <c r="A5554" s="1485">
        <v>100</v>
      </c>
      <c r="B5554" s="315" t="s">
        <v>7643</v>
      </c>
      <c r="C5554" s="316" t="s">
        <v>65</v>
      </c>
      <c r="D5554" s="317">
        <v>157.19999999999999</v>
      </c>
      <c r="E5554" s="316"/>
      <c r="F5554" s="316"/>
      <c r="G5554" s="276">
        <v>54</v>
      </c>
      <c r="H5554" s="280">
        <f t="shared" si="1974"/>
        <v>8488.7999999999993</v>
      </c>
      <c r="I5554" s="312">
        <v>45013</v>
      </c>
      <c r="J5554" s="2514"/>
      <c r="K5554" s="2514"/>
      <c r="L5554" s="313"/>
      <c r="M5554" s="314"/>
      <c r="N5554" s="276"/>
      <c r="O5554" s="276"/>
      <c r="P5554" s="276"/>
      <c r="Q5554" s="276"/>
      <c r="R5554" s="276"/>
      <c r="S5554" s="276"/>
      <c r="T5554" s="276"/>
      <c r="U5554" s="276"/>
      <c r="V5554" s="276"/>
      <c r="W5554" s="276"/>
      <c r="X5554" s="276"/>
      <c r="Y5554" s="276"/>
      <c r="Z5554" s="276"/>
      <c r="AA5554" s="276"/>
      <c r="AB5554" s="276"/>
      <c r="AC5554" s="1507">
        <f t="shared" si="1967"/>
        <v>54</v>
      </c>
      <c r="AD5554" s="1508">
        <f t="shared" si="1968"/>
        <v>8488.7999999999993</v>
      </c>
      <c r="AE5554" s="14">
        <f t="shared" si="1969"/>
        <v>-1500.5666666666666</v>
      </c>
      <c r="AF5554" s="14">
        <f t="shared" si="1970"/>
        <v>0</v>
      </c>
      <c r="AG5554" s="14" t="e">
        <f t="shared" si="1971"/>
        <v>#DIV/0!</v>
      </c>
      <c r="AH5554" s="14" t="e">
        <f t="shared" si="1972"/>
        <v>#DIV/0!</v>
      </c>
      <c r="AI5554" s="14">
        <f t="shared" si="1973"/>
        <v>54</v>
      </c>
      <c r="AJ5554" s="276"/>
    </row>
    <row r="5555" spans="1:36" ht="15.75">
      <c r="A5555" s="1484">
        <v>101</v>
      </c>
      <c r="B5555" s="300" t="s">
        <v>8399</v>
      </c>
      <c r="C5555" s="318" t="s">
        <v>65</v>
      </c>
      <c r="D5555" s="318">
        <v>161.83000000000001</v>
      </c>
      <c r="E5555" s="318"/>
      <c r="F5555" s="319"/>
      <c r="G5555" s="276">
        <v>50</v>
      </c>
      <c r="H5555" s="280">
        <f t="shared" si="1974"/>
        <v>8091.5000000000009</v>
      </c>
      <c r="I5555" s="312">
        <v>44950</v>
      </c>
      <c r="J5555" s="2513">
        <v>45169</v>
      </c>
      <c r="K5555" s="2514"/>
      <c r="L5555" s="313">
        <v>53</v>
      </c>
      <c r="M5555" s="320">
        <v>44949</v>
      </c>
      <c r="N5555" s="276"/>
      <c r="O5555" s="276">
        <v>4</v>
      </c>
      <c r="P5555" s="276">
        <v>26</v>
      </c>
      <c r="Q5555" s="276"/>
      <c r="R5555" s="276"/>
      <c r="S5555" s="276"/>
      <c r="T5555" s="276"/>
      <c r="U5555" s="276"/>
      <c r="V5555" s="276"/>
      <c r="W5555" s="276"/>
      <c r="X5555" s="276"/>
      <c r="Y5555" s="276"/>
      <c r="Z5555" s="276"/>
      <c r="AA5555" s="276"/>
      <c r="AB5555" s="276"/>
      <c r="AC5555" s="1507">
        <f t="shared" si="1967"/>
        <v>20</v>
      </c>
      <c r="AD5555" s="1508">
        <f t="shared" si="1968"/>
        <v>3236.6000000000004</v>
      </c>
      <c r="AE5555" s="14">
        <f t="shared" si="1969"/>
        <v>5.0666666666666664</v>
      </c>
      <c r="AF5555" s="14">
        <f t="shared" si="1970"/>
        <v>10</v>
      </c>
      <c r="AG5555" s="14">
        <f t="shared" si="1971"/>
        <v>2</v>
      </c>
      <c r="AH5555" s="14">
        <f t="shared" si="1972"/>
        <v>-3.0666666666666664</v>
      </c>
      <c r="AI5555" s="14">
        <f t="shared" si="1973"/>
        <v>-30.666666666666664</v>
      </c>
      <c r="AJ5555" s="276"/>
    </row>
    <row r="5556" spans="1:36" ht="15.75">
      <c r="A5556" s="1484">
        <v>102</v>
      </c>
      <c r="B5556" s="284" t="s">
        <v>2338</v>
      </c>
      <c r="C5556" s="321" t="s">
        <v>65</v>
      </c>
      <c r="D5556" s="322">
        <v>4.1139599999999996</v>
      </c>
      <c r="E5556" s="323">
        <v>1775</v>
      </c>
      <c r="F5556" s="272">
        <f>E5556*D5556</f>
        <v>7302.2789999999995</v>
      </c>
      <c r="G5556" s="276"/>
      <c r="H5556" s="280">
        <f t="shared" si="1974"/>
        <v>0</v>
      </c>
      <c r="I5556" s="312">
        <v>44910</v>
      </c>
      <c r="J5556" s="2513">
        <v>45777</v>
      </c>
      <c r="K5556" s="2514"/>
      <c r="L5556" s="313"/>
      <c r="M5556" s="324"/>
      <c r="N5556" s="276">
        <v>45</v>
      </c>
      <c r="O5556" s="276">
        <v>65</v>
      </c>
      <c r="P5556" s="276">
        <v>65</v>
      </c>
      <c r="Q5556" s="276"/>
      <c r="R5556" s="276"/>
      <c r="S5556" s="276"/>
      <c r="T5556" s="276"/>
      <c r="U5556" s="276"/>
      <c r="V5556" s="276"/>
      <c r="W5556" s="276"/>
      <c r="X5556" s="276"/>
      <c r="Y5556" s="276"/>
      <c r="Z5556" s="276"/>
      <c r="AA5556" s="276"/>
      <c r="AB5556" s="276"/>
      <c r="AC5556" s="1507">
        <f t="shared" si="1967"/>
        <v>1600</v>
      </c>
      <c r="AD5556" s="1508">
        <f t="shared" si="1968"/>
        <v>6582.3359999999993</v>
      </c>
      <c r="AE5556" s="14">
        <f t="shared" si="1969"/>
        <v>25.333333333333332</v>
      </c>
      <c r="AF5556" s="14">
        <f t="shared" si="1970"/>
        <v>58.333333333333336</v>
      </c>
      <c r="AG5556" s="14">
        <f t="shared" si="1971"/>
        <v>27.428571428571427</v>
      </c>
      <c r="AH5556" s="14">
        <f t="shared" si="1972"/>
        <v>2.0952380952380949</v>
      </c>
      <c r="AI5556" s="14">
        <f t="shared" si="1973"/>
        <v>122.22222222222217</v>
      </c>
      <c r="AJ5556" s="276"/>
    </row>
    <row r="5557" spans="1:36" ht="15.75">
      <c r="A5557" s="1484">
        <v>105</v>
      </c>
      <c r="B5557" s="284" t="s">
        <v>2339</v>
      </c>
      <c r="C5557" s="292" t="s">
        <v>180</v>
      </c>
      <c r="D5557" s="279">
        <v>227.48</v>
      </c>
      <c r="E5557" s="287">
        <v>882</v>
      </c>
      <c r="F5557" s="272">
        <f>E5557*D5557</f>
        <v>200637.36</v>
      </c>
      <c r="G5557" s="276"/>
      <c r="H5557" s="280">
        <f>SUM(D5557*G5557)</f>
        <v>0</v>
      </c>
      <c r="I5557" s="283">
        <v>44596</v>
      </c>
      <c r="J5557" s="2513">
        <v>45181</v>
      </c>
      <c r="K5557" s="2514"/>
      <c r="L5557" s="2511"/>
      <c r="M5557" s="283"/>
      <c r="N5557" s="276"/>
      <c r="O5557" s="276">
        <v>4</v>
      </c>
      <c r="P5557" s="276">
        <v>4</v>
      </c>
      <c r="Q5557" s="276"/>
      <c r="R5557" s="276"/>
      <c r="S5557" s="276"/>
      <c r="T5557" s="276"/>
      <c r="U5557" s="276"/>
      <c r="V5557" s="276"/>
      <c r="W5557" s="276"/>
      <c r="X5557" s="276"/>
      <c r="Y5557" s="276"/>
      <c r="Z5557" s="276"/>
      <c r="AA5557" s="276"/>
      <c r="AB5557" s="276"/>
      <c r="AC5557" s="1507">
        <f t="shared" si="1967"/>
        <v>874</v>
      </c>
      <c r="AD5557" s="1508">
        <f t="shared" si="1968"/>
        <v>198817.52</v>
      </c>
      <c r="AE5557" s="14">
        <f t="shared" si="1969"/>
        <v>5.4666666666666668</v>
      </c>
      <c r="AF5557" s="14">
        <f t="shared" si="1970"/>
        <v>2.6666666666666665</v>
      </c>
      <c r="AG5557" s="14">
        <f t="shared" si="1971"/>
        <v>327.75</v>
      </c>
      <c r="AH5557" s="14">
        <f t="shared" si="1972"/>
        <v>322.28333333333336</v>
      </c>
      <c r="AI5557" s="14">
        <f t="shared" si="1973"/>
        <v>859.42222222222222</v>
      </c>
      <c r="AJ5557" s="276"/>
    </row>
    <row r="5558" spans="1:36" ht="15.75">
      <c r="A5558" s="1484">
        <v>107</v>
      </c>
      <c r="B5558" s="300" t="s">
        <v>2340</v>
      </c>
      <c r="C5558" s="326" t="s">
        <v>66</v>
      </c>
      <c r="D5558" s="327">
        <v>12.305999999999999</v>
      </c>
      <c r="E5558" s="323">
        <v>48</v>
      </c>
      <c r="F5558" s="272">
        <f t="shared" ref="F5558:F5565" si="1975">E5558*D5558</f>
        <v>590.68799999999999</v>
      </c>
      <c r="G5558" s="276"/>
      <c r="H5558" s="280"/>
      <c r="I5558" s="312">
        <v>44519</v>
      </c>
      <c r="J5558" s="2513"/>
      <c r="K5558" s="2514"/>
      <c r="L5558" s="313"/>
      <c r="M5558" s="324"/>
      <c r="N5558" s="276"/>
      <c r="O5558" s="276"/>
      <c r="P5558" s="276"/>
      <c r="Q5558" s="276"/>
      <c r="R5558" s="276"/>
      <c r="S5558" s="276"/>
      <c r="T5558" s="276"/>
      <c r="U5558" s="276"/>
      <c r="V5558" s="276"/>
      <c r="W5558" s="276"/>
      <c r="X5558" s="276"/>
      <c r="Y5558" s="276"/>
      <c r="Z5558" s="276"/>
      <c r="AA5558" s="276"/>
      <c r="AB5558" s="276"/>
      <c r="AC5558" s="1507">
        <f t="shared" si="1967"/>
        <v>48</v>
      </c>
      <c r="AD5558" s="1508">
        <f t="shared" si="1968"/>
        <v>590.68799999999999</v>
      </c>
      <c r="AE5558" s="14">
        <f t="shared" si="1969"/>
        <v>-1500.5666666666666</v>
      </c>
      <c r="AF5558" s="14">
        <f t="shared" si="1970"/>
        <v>0</v>
      </c>
      <c r="AG5558" s="14" t="e">
        <f t="shared" si="1971"/>
        <v>#DIV/0!</v>
      </c>
      <c r="AH5558" s="14" t="e">
        <f t="shared" si="1972"/>
        <v>#DIV/0!</v>
      </c>
      <c r="AI5558" s="14">
        <f t="shared" si="1973"/>
        <v>48</v>
      </c>
      <c r="AJ5558" s="276"/>
    </row>
    <row r="5559" spans="1:36" ht="15.75">
      <c r="A5559" s="1484">
        <v>108</v>
      </c>
      <c r="B5559" s="300" t="s">
        <v>2340</v>
      </c>
      <c r="C5559" s="326" t="s">
        <v>66</v>
      </c>
      <c r="D5559" s="328">
        <v>1E-3</v>
      </c>
      <c r="E5559" s="323">
        <v>18</v>
      </c>
      <c r="F5559" s="272">
        <f t="shared" si="1975"/>
        <v>1.8000000000000002E-2</v>
      </c>
      <c r="G5559" s="276"/>
      <c r="H5559" s="280"/>
      <c r="I5559" s="312">
        <v>44507</v>
      </c>
      <c r="J5559" s="2513"/>
      <c r="K5559" s="2514"/>
      <c r="L5559" s="313" t="s">
        <v>1676</v>
      </c>
      <c r="M5559" s="324"/>
      <c r="N5559" s="276"/>
      <c r="O5559" s="276"/>
      <c r="P5559" s="276">
        <v>2</v>
      </c>
      <c r="Q5559" s="276"/>
      <c r="R5559" s="276"/>
      <c r="S5559" s="276"/>
      <c r="T5559" s="276"/>
      <c r="U5559" s="276"/>
      <c r="V5559" s="276"/>
      <c r="W5559" s="276"/>
      <c r="X5559" s="276"/>
      <c r="Y5559" s="276"/>
      <c r="Z5559" s="276"/>
      <c r="AA5559" s="276"/>
      <c r="AB5559" s="276"/>
      <c r="AC5559" s="1507">
        <f t="shared" si="1967"/>
        <v>16</v>
      </c>
      <c r="AD5559" s="1508">
        <f t="shared" si="1968"/>
        <v>1.6E-2</v>
      </c>
      <c r="AE5559" s="14">
        <f t="shared" si="1969"/>
        <v>-1500.5666666666666</v>
      </c>
      <c r="AF5559" s="14">
        <f t="shared" si="1970"/>
        <v>0.66666666666666663</v>
      </c>
      <c r="AG5559" s="14">
        <f t="shared" si="1971"/>
        <v>24</v>
      </c>
      <c r="AH5559" s="14">
        <f t="shared" si="1972"/>
        <v>1524.5666666666666</v>
      </c>
      <c r="AI5559" s="14">
        <f t="shared" si="1973"/>
        <v>1016.3777777777777</v>
      </c>
      <c r="AJ5559" s="276"/>
    </row>
    <row r="5560" spans="1:36" ht="15.75">
      <c r="A5560" s="1484">
        <v>109</v>
      </c>
      <c r="B5560" s="300" t="s">
        <v>2340</v>
      </c>
      <c r="C5560" s="326" t="s">
        <v>66</v>
      </c>
      <c r="D5560" s="328">
        <v>12.31</v>
      </c>
      <c r="E5560" s="323">
        <v>6</v>
      </c>
      <c r="F5560" s="272">
        <f t="shared" si="1975"/>
        <v>73.86</v>
      </c>
      <c r="G5560" s="276"/>
      <c r="H5560" s="276">
        <f>SUM(D5560*G5560)</f>
        <v>0</v>
      </c>
      <c r="I5560" s="312">
        <v>44561</v>
      </c>
      <c r="J5560" s="2513">
        <v>53236</v>
      </c>
      <c r="K5560" s="2514"/>
      <c r="L5560" s="313"/>
      <c r="M5560" s="324"/>
      <c r="N5560" s="276"/>
      <c r="O5560" s="276"/>
      <c r="P5560" s="276"/>
      <c r="Q5560" s="276"/>
      <c r="R5560" s="276"/>
      <c r="S5560" s="276"/>
      <c r="T5560" s="276"/>
      <c r="U5560" s="276"/>
      <c r="V5560" s="276"/>
      <c r="W5560" s="276"/>
      <c r="X5560" s="276"/>
      <c r="Y5560" s="276"/>
      <c r="Z5560" s="276"/>
      <c r="AA5560" s="276"/>
      <c r="AB5560" s="276"/>
      <c r="AC5560" s="1507">
        <f t="shared" si="1967"/>
        <v>6</v>
      </c>
      <c r="AD5560" s="1508">
        <f t="shared" si="1968"/>
        <v>73.86</v>
      </c>
      <c r="AE5560" s="14">
        <f t="shared" si="1969"/>
        <v>273.96666666666664</v>
      </c>
      <c r="AF5560" s="14">
        <f t="shared" si="1970"/>
        <v>0</v>
      </c>
      <c r="AG5560" s="14" t="e">
        <f t="shared" si="1971"/>
        <v>#DIV/0!</v>
      </c>
      <c r="AH5560" s="14" t="e">
        <f t="shared" si="1972"/>
        <v>#DIV/0!</v>
      </c>
      <c r="AI5560" s="14">
        <f t="shared" si="1973"/>
        <v>6</v>
      </c>
      <c r="AJ5560" s="276"/>
    </row>
    <row r="5561" spans="1:36" ht="15" customHeight="1">
      <c r="A5561" s="1484">
        <v>110</v>
      </c>
      <c r="B5561" s="300" t="s">
        <v>3798</v>
      </c>
      <c r="C5561" s="292" t="s">
        <v>66</v>
      </c>
      <c r="D5561" s="2533">
        <v>81.809479999999994</v>
      </c>
      <c r="E5561" s="287">
        <v>10050</v>
      </c>
      <c r="F5561" s="272">
        <f t="shared" si="1975"/>
        <v>822185.27399999998</v>
      </c>
      <c r="G5561" s="276"/>
      <c r="H5561" s="276">
        <f>SUM(D5561*G5561)</f>
        <v>0</v>
      </c>
      <c r="I5561" s="298">
        <v>44601</v>
      </c>
      <c r="J5561" s="2513"/>
      <c r="K5561" s="2514"/>
      <c r="L5561" s="2511"/>
      <c r="M5561" s="283"/>
      <c r="N5561" s="276">
        <v>2800</v>
      </c>
      <c r="O5561" s="276">
        <v>850</v>
      </c>
      <c r="P5561" s="276">
        <v>300</v>
      </c>
      <c r="Q5561" s="276"/>
      <c r="R5561" s="276"/>
      <c r="S5561" s="276"/>
      <c r="T5561" s="276"/>
      <c r="U5561" s="276"/>
      <c r="V5561" s="276"/>
      <c r="W5561" s="276"/>
      <c r="X5561" s="276"/>
      <c r="Y5561" s="276"/>
      <c r="Z5561" s="276"/>
      <c r="AA5561" s="276"/>
      <c r="AB5561" s="276"/>
      <c r="AC5561" s="1507">
        <f t="shared" si="1967"/>
        <v>6100</v>
      </c>
      <c r="AD5561" s="1508">
        <f t="shared" si="1968"/>
        <v>499037.82799999998</v>
      </c>
      <c r="AE5561" s="14">
        <f t="shared" si="1969"/>
        <v>-1500.5666666666666</v>
      </c>
      <c r="AF5561" s="14">
        <f t="shared" si="1970"/>
        <v>1316.6666666666667</v>
      </c>
      <c r="AG5561" s="14">
        <f t="shared" si="1971"/>
        <v>4.6329113924050631</v>
      </c>
      <c r="AH5561" s="14">
        <f t="shared" si="1972"/>
        <v>1505.1995780590717</v>
      </c>
      <c r="AI5561" s="14">
        <f t="shared" si="1973"/>
        <v>1981846.1111111112</v>
      </c>
      <c r="AJ5561" s="276"/>
    </row>
    <row r="5562" spans="1:36" ht="15.75">
      <c r="A5562" s="1484">
        <v>111</v>
      </c>
      <c r="B5562" s="174" t="s">
        <v>2343</v>
      </c>
      <c r="C5562" s="292" t="s">
        <v>66</v>
      </c>
      <c r="D5562" s="2533">
        <v>10.45978</v>
      </c>
      <c r="E5562" s="287">
        <v>30000</v>
      </c>
      <c r="F5562" s="272">
        <f t="shared" si="1975"/>
        <v>313793.40000000002</v>
      </c>
      <c r="G5562" s="276"/>
      <c r="H5562" s="276">
        <f>SUM(D5562*G5562)</f>
        <v>0</v>
      </c>
      <c r="I5562" s="298">
        <v>44601</v>
      </c>
      <c r="J5562" s="2514"/>
      <c r="K5562" s="2514"/>
      <c r="L5562" s="2511">
        <v>61</v>
      </c>
      <c r="M5562" s="283">
        <v>44594</v>
      </c>
      <c r="N5562" s="276"/>
      <c r="O5562" s="276"/>
      <c r="P5562" s="276">
        <v>1900</v>
      </c>
      <c r="Q5562" s="276"/>
      <c r="R5562" s="276"/>
      <c r="S5562" s="276"/>
      <c r="T5562" s="276"/>
      <c r="U5562" s="276"/>
      <c r="V5562" s="276"/>
      <c r="W5562" s="276"/>
      <c r="X5562" s="276"/>
      <c r="Y5562" s="276"/>
      <c r="Z5562" s="276"/>
      <c r="AA5562" s="276"/>
      <c r="AB5562" s="276"/>
      <c r="AC5562" s="1507">
        <f t="shared" si="1967"/>
        <v>28100</v>
      </c>
      <c r="AD5562" s="1508">
        <f t="shared" si="1968"/>
        <v>293919.81800000003</v>
      </c>
      <c r="AE5562" s="14">
        <f t="shared" si="1969"/>
        <v>-1500.5666666666666</v>
      </c>
      <c r="AF5562" s="14">
        <f t="shared" si="1970"/>
        <v>633.33333333333337</v>
      </c>
      <c r="AG5562" s="14">
        <f t="shared" si="1971"/>
        <v>44.368421052631575</v>
      </c>
      <c r="AH5562" s="14">
        <f t="shared" si="1972"/>
        <v>1544.9350877192983</v>
      </c>
      <c r="AI5562" s="14">
        <f t="shared" si="1973"/>
        <v>978458.88888888888</v>
      </c>
      <c r="AJ5562" s="276"/>
    </row>
    <row r="5563" spans="1:36" ht="15.75">
      <c r="A5563" s="1484">
        <v>112</v>
      </c>
      <c r="B5563" s="174" t="s">
        <v>2344</v>
      </c>
      <c r="C5563" s="292" t="s">
        <v>66</v>
      </c>
      <c r="D5563" s="2534">
        <v>82.577290000000005</v>
      </c>
      <c r="E5563" s="287">
        <v>4900</v>
      </c>
      <c r="F5563" s="272">
        <f t="shared" si="1975"/>
        <v>404628.72100000002</v>
      </c>
      <c r="G5563" s="276"/>
      <c r="H5563" s="276">
        <f>SUM(D5563*G5563)</f>
        <v>0</v>
      </c>
      <c r="I5563" s="298">
        <v>44601</v>
      </c>
      <c r="J5563" s="2514"/>
      <c r="K5563" s="2514"/>
      <c r="L5563" s="2511">
        <v>61</v>
      </c>
      <c r="M5563" s="283"/>
      <c r="N5563" s="276"/>
      <c r="O5563" s="276"/>
      <c r="P5563" s="276"/>
      <c r="Q5563" s="276"/>
      <c r="R5563" s="276"/>
      <c r="S5563" s="276"/>
      <c r="T5563" s="276"/>
      <c r="U5563" s="276"/>
      <c r="V5563" s="276"/>
      <c r="W5563" s="276"/>
      <c r="X5563" s="276"/>
      <c r="Y5563" s="276"/>
      <c r="Z5563" s="276"/>
      <c r="AA5563" s="276"/>
      <c r="AB5563" s="276"/>
      <c r="AC5563" s="1507">
        <f t="shared" si="1967"/>
        <v>4900</v>
      </c>
      <c r="AD5563" s="1508">
        <f t="shared" si="1968"/>
        <v>404628.72100000002</v>
      </c>
      <c r="AE5563" s="14">
        <f t="shared" si="1969"/>
        <v>-1500.5666666666666</v>
      </c>
      <c r="AF5563" s="14">
        <f t="shared" si="1970"/>
        <v>0</v>
      </c>
      <c r="AG5563" s="14" t="e">
        <f t="shared" si="1971"/>
        <v>#DIV/0!</v>
      </c>
      <c r="AH5563" s="14" t="e">
        <f t="shared" si="1972"/>
        <v>#DIV/0!</v>
      </c>
      <c r="AI5563" s="14">
        <f t="shared" si="1973"/>
        <v>4900</v>
      </c>
      <c r="AJ5563" s="276"/>
    </row>
    <row r="5564" spans="1:36" ht="15.75">
      <c r="A5564" s="1484">
        <v>113</v>
      </c>
      <c r="B5564" s="284" t="s">
        <v>2342</v>
      </c>
      <c r="C5564" s="292" t="s">
        <v>66</v>
      </c>
      <c r="D5564" s="279">
        <v>51</v>
      </c>
      <c r="E5564" s="287">
        <v>60</v>
      </c>
      <c r="F5564" s="280">
        <f t="shared" si="1975"/>
        <v>3060</v>
      </c>
      <c r="G5564" s="276"/>
      <c r="H5564" s="276"/>
      <c r="I5564" s="283">
        <v>44025</v>
      </c>
      <c r="J5564" s="2514"/>
      <c r="K5564" s="2514"/>
      <c r="L5564" s="2511">
        <v>685</v>
      </c>
      <c r="M5564" s="283">
        <v>44020</v>
      </c>
      <c r="N5564" s="239"/>
      <c r="O5564" s="292"/>
      <c r="P5564" s="2535">
        <v>58</v>
      </c>
      <c r="Q5564" s="276"/>
      <c r="R5564" s="276"/>
      <c r="S5564" s="276"/>
      <c r="T5564" s="276"/>
      <c r="U5564" s="276"/>
      <c r="V5564" s="276"/>
      <c r="W5564" s="276"/>
      <c r="X5564" s="276"/>
      <c r="Y5564" s="276"/>
      <c r="Z5564" s="276"/>
      <c r="AA5564" s="276"/>
      <c r="AB5564" s="276"/>
      <c r="AC5564" s="1507">
        <f t="shared" si="1967"/>
        <v>2</v>
      </c>
      <c r="AD5564" s="1508">
        <f t="shared" si="1968"/>
        <v>102</v>
      </c>
      <c r="AE5564" s="14">
        <f t="shared" si="1969"/>
        <v>-1500.5666666666666</v>
      </c>
      <c r="AF5564" s="14">
        <f t="shared" si="1970"/>
        <v>19.333333333333332</v>
      </c>
      <c r="AG5564" s="14">
        <f t="shared" si="1971"/>
        <v>0.10344827586206898</v>
      </c>
      <c r="AH5564" s="14">
        <f t="shared" si="1972"/>
        <v>1500.6701149425287</v>
      </c>
      <c r="AI5564" s="14">
        <f t="shared" si="1973"/>
        <v>29012.955555555553</v>
      </c>
      <c r="AJ5564" s="276" t="s">
        <v>1676</v>
      </c>
    </row>
    <row r="5565" spans="1:36" ht="15.75">
      <c r="A5565" s="2530">
        <v>114</v>
      </c>
      <c r="B5565" s="315" t="s">
        <v>2341</v>
      </c>
      <c r="C5565" s="329" t="s">
        <v>66</v>
      </c>
      <c r="D5565" s="330">
        <v>1.23</v>
      </c>
      <c r="E5565" s="331">
        <v>882</v>
      </c>
      <c r="F5565" s="309">
        <f t="shared" si="1975"/>
        <v>1084.8599999999999</v>
      </c>
      <c r="G5565" s="2528"/>
      <c r="H5565" s="2528">
        <f>SUM(D5565*G5565)</f>
        <v>0</v>
      </c>
      <c r="I5565" s="332">
        <v>44561</v>
      </c>
      <c r="J5565" s="2531">
        <v>45838</v>
      </c>
      <c r="K5565" s="2532"/>
      <c r="L5565" s="333"/>
      <c r="M5565" s="334"/>
      <c r="N5565" s="2528"/>
      <c r="O5565" s="2528">
        <v>4</v>
      </c>
      <c r="P5565" s="2528">
        <v>4</v>
      </c>
      <c r="Q5565" s="2528"/>
      <c r="R5565" s="2528"/>
      <c r="S5565" s="2528"/>
      <c r="T5565" s="2528"/>
      <c r="U5565" s="2528"/>
      <c r="V5565" s="2528"/>
      <c r="W5565" s="2528"/>
      <c r="X5565" s="2528"/>
      <c r="Y5565" s="2528"/>
      <c r="Z5565" s="2528"/>
      <c r="AA5565" s="2528"/>
      <c r="AB5565" s="2528"/>
      <c r="AC5565" s="1507">
        <f t="shared" si="1967"/>
        <v>874</v>
      </c>
      <c r="AD5565" s="1508">
        <f t="shared" si="1968"/>
        <v>1075.02</v>
      </c>
      <c r="AE5565" s="14">
        <f t="shared" si="1969"/>
        <v>27.366666666666667</v>
      </c>
      <c r="AF5565" s="14">
        <f t="shared" si="1970"/>
        <v>2.6666666666666665</v>
      </c>
      <c r="AG5565" s="14">
        <f t="shared" si="1971"/>
        <v>327.75</v>
      </c>
      <c r="AH5565" s="14">
        <f t="shared" si="1972"/>
        <v>300.38333333333333</v>
      </c>
      <c r="AI5565" s="14">
        <f t="shared" si="1973"/>
        <v>801.02222222222224</v>
      </c>
      <c r="AJ5565" s="2528"/>
    </row>
    <row r="5566" spans="1:36" ht="15" customHeight="1">
      <c r="A5566" s="4688" t="s">
        <v>9803</v>
      </c>
      <c r="B5566" s="4689"/>
      <c r="C5566" s="4689"/>
      <c r="D5566" s="4689"/>
      <c r="E5566" s="4689"/>
      <c r="F5566" s="4689"/>
      <c r="G5566" s="4689"/>
      <c r="H5566" s="4689"/>
      <c r="I5566" s="4689"/>
      <c r="J5566" s="4689"/>
      <c r="K5566" s="4689"/>
      <c r="L5566" s="4689"/>
      <c r="M5566" s="4689"/>
      <c r="N5566" s="4689"/>
      <c r="O5566" s="4689"/>
      <c r="P5566" s="4689"/>
      <c r="Q5566" s="4689"/>
      <c r="R5566" s="4689"/>
      <c r="S5566" s="4689"/>
      <c r="T5566" s="4689"/>
      <c r="U5566" s="4689"/>
      <c r="V5566" s="4689"/>
      <c r="W5566" s="4689"/>
      <c r="X5566" s="4689"/>
      <c r="Y5566" s="4689"/>
      <c r="Z5566" s="4689"/>
      <c r="AA5566" s="4689"/>
      <c r="AB5566" s="4689"/>
      <c r="AC5566" s="4689"/>
      <c r="AD5566" s="4689"/>
      <c r="AE5566" s="4689"/>
      <c r="AF5566" s="4689"/>
      <c r="AG5566" s="4689"/>
      <c r="AH5566" s="4689"/>
      <c r="AI5566" s="4689"/>
      <c r="AJ5566" s="4690"/>
    </row>
    <row r="5567" spans="1:36" ht="15.75">
      <c r="A5567" s="1486">
        <v>119</v>
      </c>
      <c r="B5567" s="284" t="s">
        <v>4399</v>
      </c>
      <c r="C5567" s="287" t="s">
        <v>153</v>
      </c>
      <c r="D5567" s="337">
        <v>1</v>
      </c>
      <c r="E5567" s="287">
        <v>94</v>
      </c>
      <c r="F5567" s="309">
        <f t="shared" ref="F5567:F5577" si="1976">E5567*D5567</f>
        <v>94</v>
      </c>
      <c r="G5567" s="287"/>
      <c r="H5567" s="280">
        <f t="shared" ref="H5567:H5574" si="1977">SUM(D5567*G5567)</f>
        <v>0</v>
      </c>
      <c r="I5567" s="298">
        <v>44763</v>
      </c>
      <c r="J5567" s="298">
        <v>45717</v>
      </c>
      <c r="K5567" s="287"/>
      <c r="L5567" s="287"/>
      <c r="M5567" s="287"/>
      <c r="N5567" s="287">
        <v>89</v>
      </c>
      <c r="O5567" s="287"/>
      <c r="P5567" s="287"/>
      <c r="Q5567" s="287"/>
      <c r="R5567" s="287"/>
      <c r="S5567" s="287"/>
      <c r="T5567" s="287"/>
      <c r="U5567" s="287"/>
      <c r="V5567" s="287"/>
      <c r="W5567" s="287"/>
      <c r="X5567" s="287"/>
      <c r="Y5567" s="287"/>
      <c r="Z5567" s="287"/>
      <c r="AA5567" s="287"/>
      <c r="AB5567" s="287"/>
      <c r="AC5567" s="1507">
        <f t="shared" ref="AC5567:AC5586" si="1978">E5567+G5567-N5567-O5567-AA5567-P5567-Q5567-R5567-S5567-T5567-U5567-V5567-W5567-X5567-Y5567</f>
        <v>5</v>
      </c>
      <c r="AD5567" s="1508">
        <f t="shared" ref="AD5567:AD5586" si="1979">D5567*AC5567</f>
        <v>5</v>
      </c>
      <c r="AE5567" s="14">
        <f t="shared" ref="AE5567:AE5586" si="1980">(J5567-"01.04.2023")/30</f>
        <v>23.333333333333332</v>
      </c>
      <c r="AF5567" s="14">
        <f t="shared" ref="AF5567:AF5586" si="1981">(N5567+O5567+P5567+Q5567+R5567+S5567+T5567+U5567+V5567+W5567+X5567+Y5567)/3</f>
        <v>29.666666666666668</v>
      </c>
      <c r="AG5567" s="14">
        <f t="shared" ref="AG5567:AG5586" si="1982">AC5567/AF5567</f>
        <v>0.16853932584269662</v>
      </c>
      <c r="AH5567" s="14">
        <f t="shared" ref="AH5567:AH5586" si="1983">AG5567-AE5567</f>
        <v>-23.164794007490634</v>
      </c>
      <c r="AI5567" s="14">
        <f t="shared" ref="AI5567:AI5586" si="1984">AC5567-(AE5567*AF5567)</f>
        <v>-687.22222222222217</v>
      </c>
      <c r="AJ5567" s="287"/>
    </row>
    <row r="5568" spans="1:36" ht="15.75">
      <c r="A5568" s="1486">
        <v>120</v>
      </c>
      <c r="B5568" s="284" t="s">
        <v>4400</v>
      </c>
      <c r="C5568" s="287" t="s">
        <v>3812</v>
      </c>
      <c r="D5568" s="337">
        <v>1</v>
      </c>
      <c r="E5568" s="287">
        <v>1000</v>
      </c>
      <c r="F5568" s="309">
        <f t="shared" si="1976"/>
        <v>1000</v>
      </c>
      <c r="G5568" s="287"/>
      <c r="H5568" s="280">
        <f t="shared" si="1977"/>
        <v>0</v>
      </c>
      <c r="I5568" s="298">
        <v>44756</v>
      </c>
      <c r="J5568" s="298">
        <v>45413</v>
      </c>
      <c r="K5568" s="287"/>
      <c r="L5568" s="287"/>
      <c r="M5568" s="287"/>
      <c r="N5568" s="287"/>
      <c r="O5568" s="287"/>
      <c r="P5568" s="287">
        <v>69</v>
      </c>
      <c r="Q5568" s="287"/>
      <c r="R5568" s="287"/>
      <c r="S5568" s="287"/>
      <c r="T5568" s="287"/>
      <c r="U5568" s="287"/>
      <c r="V5568" s="287"/>
      <c r="W5568" s="287"/>
      <c r="X5568" s="287"/>
      <c r="Y5568" s="287"/>
      <c r="Z5568" s="287"/>
      <c r="AA5568" s="287"/>
      <c r="AB5568" s="287" t="s">
        <v>1676</v>
      </c>
      <c r="AC5568" s="1507">
        <f t="shared" si="1978"/>
        <v>931</v>
      </c>
      <c r="AD5568" s="1508">
        <f t="shared" si="1979"/>
        <v>931</v>
      </c>
      <c r="AE5568" s="14">
        <f t="shared" si="1980"/>
        <v>13.2</v>
      </c>
      <c r="AF5568" s="14">
        <f t="shared" si="1981"/>
        <v>23</v>
      </c>
      <c r="AG5568" s="14">
        <f t="shared" si="1982"/>
        <v>40.478260869565219</v>
      </c>
      <c r="AH5568" s="14">
        <f t="shared" si="1983"/>
        <v>27.278260869565219</v>
      </c>
      <c r="AI5568" s="14">
        <f t="shared" si="1984"/>
        <v>627.40000000000009</v>
      </c>
      <c r="AJ5568" s="273"/>
    </row>
    <row r="5569" spans="1:36" ht="15.75">
      <c r="A5569" s="1484">
        <v>121</v>
      </c>
      <c r="B5569" s="300" t="s">
        <v>3799</v>
      </c>
      <c r="C5569" s="338" t="s">
        <v>143</v>
      </c>
      <c r="D5569" s="339">
        <v>1</v>
      </c>
      <c r="E5569" s="323">
        <v>24</v>
      </c>
      <c r="F5569" s="309">
        <f t="shared" si="1976"/>
        <v>24</v>
      </c>
      <c r="G5569" s="276"/>
      <c r="H5569" s="280">
        <f t="shared" si="1977"/>
        <v>0</v>
      </c>
      <c r="I5569" s="340">
        <v>44742</v>
      </c>
      <c r="J5569" s="2513"/>
      <c r="K5569" s="2514"/>
      <c r="L5569" s="313"/>
      <c r="M5569" s="314"/>
      <c r="N5569" s="276"/>
      <c r="O5569" s="276"/>
      <c r="P5569" s="276"/>
      <c r="Q5569" s="276"/>
      <c r="R5569" s="276"/>
      <c r="S5569" s="276"/>
      <c r="T5569" s="276"/>
      <c r="U5569" s="276"/>
      <c r="V5569" s="276"/>
      <c r="W5569" s="276"/>
      <c r="X5569" s="276"/>
      <c r="Y5569" s="276"/>
      <c r="Z5569" s="276"/>
      <c r="AA5569" s="276"/>
      <c r="AB5569" s="276"/>
      <c r="AC5569" s="1507">
        <f t="shared" si="1978"/>
        <v>24</v>
      </c>
      <c r="AD5569" s="1508">
        <f t="shared" si="1979"/>
        <v>24</v>
      </c>
      <c r="AE5569" s="14">
        <f t="shared" si="1980"/>
        <v>-1500.5666666666666</v>
      </c>
      <c r="AF5569" s="14">
        <f t="shared" si="1981"/>
        <v>0</v>
      </c>
      <c r="AG5569" s="14" t="e">
        <f t="shared" si="1982"/>
        <v>#DIV/0!</v>
      </c>
      <c r="AH5569" s="14" t="e">
        <f t="shared" si="1983"/>
        <v>#DIV/0!</v>
      </c>
      <c r="AI5569" s="14">
        <f t="shared" si="1984"/>
        <v>24</v>
      </c>
      <c r="AJ5569" s="276"/>
    </row>
    <row r="5570" spans="1:36" ht="15.75">
      <c r="A5570" s="1484">
        <v>122</v>
      </c>
      <c r="B5570" s="300" t="s">
        <v>3801</v>
      </c>
      <c r="C5570" s="338" t="s">
        <v>66</v>
      </c>
      <c r="D5570" s="339">
        <v>1</v>
      </c>
      <c r="E5570" s="323">
        <v>80</v>
      </c>
      <c r="F5570" s="309">
        <f t="shared" si="1976"/>
        <v>80</v>
      </c>
      <c r="G5570" s="276"/>
      <c r="H5570" s="280">
        <f t="shared" si="1977"/>
        <v>0</v>
      </c>
      <c r="I5570" s="340">
        <v>44728</v>
      </c>
      <c r="J5570" s="2513"/>
      <c r="K5570" s="2514"/>
      <c r="L5570" s="313"/>
      <c r="M5570" s="314"/>
      <c r="N5570" s="276">
        <v>10</v>
      </c>
      <c r="O5570" s="276">
        <v>10</v>
      </c>
      <c r="P5570" s="276">
        <v>20</v>
      </c>
      <c r="Q5570" s="276"/>
      <c r="R5570" s="276"/>
      <c r="S5570" s="276"/>
      <c r="T5570" s="276"/>
      <c r="U5570" s="276"/>
      <c r="V5570" s="276"/>
      <c r="W5570" s="276"/>
      <c r="X5570" s="276"/>
      <c r="Y5570" s="276"/>
      <c r="Z5570" s="276"/>
      <c r="AA5570" s="276"/>
      <c r="AB5570" s="276"/>
      <c r="AC5570" s="1507">
        <f t="shared" si="1978"/>
        <v>40</v>
      </c>
      <c r="AD5570" s="1508">
        <f t="shared" si="1979"/>
        <v>40</v>
      </c>
      <c r="AE5570" s="14">
        <f t="shared" si="1980"/>
        <v>-1500.5666666666666</v>
      </c>
      <c r="AF5570" s="14">
        <f t="shared" si="1981"/>
        <v>13.333333333333334</v>
      </c>
      <c r="AG5570" s="14">
        <f t="shared" si="1982"/>
        <v>3</v>
      </c>
      <c r="AH5570" s="14">
        <f t="shared" si="1983"/>
        <v>1503.5666666666666</v>
      </c>
      <c r="AI5570" s="14">
        <f t="shared" si="1984"/>
        <v>20047.555555555555</v>
      </c>
      <c r="AJ5570" s="276" t="s">
        <v>1676</v>
      </c>
    </row>
    <row r="5571" spans="1:36" ht="15.75">
      <c r="A5571" s="1484">
        <v>125</v>
      </c>
      <c r="B5571" s="284" t="s">
        <v>3802</v>
      </c>
      <c r="C5571" s="292" t="s">
        <v>143</v>
      </c>
      <c r="D5571" s="279">
        <v>1</v>
      </c>
      <c r="E5571" s="287">
        <v>56</v>
      </c>
      <c r="F5571" s="309">
        <f t="shared" si="1976"/>
        <v>56</v>
      </c>
      <c r="G5571" s="276"/>
      <c r="H5571" s="280">
        <f t="shared" si="1977"/>
        <v>0</v>
      </c>
      <c r="I5571" s="298">
        <v>44718</v>
      </c>
      <c r="J5571" s="2513">
        <v>44986</v>
      </c>
      <c r="K5571" s="2525">
        <v>15</v>
      </c>
      <c r="L5571" s="2511"/>
      <c r="M5571" s="283"/>
      <c r="N5571" s="276">
        <v>26</v>
      </c>
      <c r="O5571" s="278">
        <v>15</v>
      </c>
      <c r="P5571" s="276"/>
      <c r="Q5571" s="276"/>
      <c r="R5571" s="276"/>
      <c r="S5571" s="276"/>
      <c r="T5571" s="276"/>
      <c r="U5571" s="276"/>
      <c r="V5571" s="276"/>
      <c r="W5571" s="276"/>
      <c r="X5571" s="276"/>
      <c r="Y5571" s="276"/>
      <c r="Z5571" s="276"/>
      <c r="AA5571" s="276"/>
      <c r="AB5571" s="276"/>
      <c r="AC5571" s="1507">
        <f t="shared" si="1978"/>
        <v>15</v>
      </c>
      <c r="AD5571" s="1508">
        <f t="shared" si="1979"/>
        <v>15</v>
      </c>
      <c r="AE5571" s="14">
        <f t="shared" si="1980"/>
        <v>-1.0333333333333334</v>
      </c>
      <c r="AF5571" s="14">
        <f t="shared" si="1981"/>
        <v>13.666666666666666</v>
      </c>
      <c r="AG5571" s="14">
        <f t="shared" si="1982"/>
        <v>1.0975609756097562</v>
      </c>
      <c r="AH5571" s="14">
        <f t="shared" si="1983"/>
        <v>2.1308943089430894</v>
      </c>
      <c r="AI5571" s="14">
        <f t="shared" si="1984"/>
        <v>29.122222222222224</v>
      </c>
      <c r="AJ5571" s="276"/>
    </row>
    <row r="5572" spans="1:36" ht="15.75">
      <c r="A5572" s="1484">
        <v>126</v>
      </c>
      <c r="B5572" s="284" t="s">
        <v>3803</v>
      </c>
      <c r="C5572" s="292" t="s">
        <v>66</v>
      </c>
      <c r="D5572" s="279">
        <v>1</v>
      </c>
      <c r="E5572" s="287">
        <v>1720</v>
      </c>
      <c r="F5572" s="309">
        <f t="shared" si="1976"/>
        <v>1720</v>
      </c>
      <c r="G5572" s="276"/>
      <c r="H5572" s="280">
        <f t="shared" si="1977"/>
        <v>0</v>
      </c>
      <c r="I5572" s="298">
        <v>44718</v>
      </c>
      <c r="J5572" s="2513">
        <v>45047</v>
      </c>
      <c r="K5572" s="2514"/>
      <c r="L5572" s="2511"/>
      <c r="M5572" s="283"/>
      <c r="N5572" s="276">
        <v>350</v>
      </c>
      <c r="O5572" s="278">
        <v>210</v>
      </c>
      <c r="P5572" s="276"/>
      <c r="Q5572" s="276"/>
      <c r="R5572" s="276"/>
      <c r="S5572" s="276"/>
      <c r="T5572" s="276"/>
      <c r="U5572" s="276"/>
      <c r="V5572" s="276"/>
      <c r="W5572" s="276"/>
      <c r="X5572" s="276"/>
      <c r="Y5572" s="276"/>
      <c r="Z5572" s="276"/>
      <c r="AA5572" s="276"/>
      <c r="AB5572" s="276"/>
      <c r="AC5572" s="1507">
        <f t="shared" si="1978"/>
        <v>1160</v>
      </c>
      <c r="AD5572" s="1508">
        <f t="shared" si="1979"/>
        <v>1160</v>
      </c>
      <c r="AE5572" s="14">
        <f t="shared" si="1980"/>
        <v>1</v>
      </c>
      <c r="AF5572" s="14">
        <f t="shared" si="1981"/>
        <v>186.66666666666666</v>
      </c>
      <c r="AG5572" s="14">
        <f t="shared" si="1982"/>
        <v>6.2142857142857144</v>
      </c>
      <c r="AH5572" s="14">
        <f t="shared" si="1983"/>
        <v>5.2142857142857144</v>
      </c>
      <c r="AI5572" s="14">
        <f t="shared" si="1984"/>
        <v>973.33333333333337</v>
      </c>
      <c r="AJ5572" s="276"/>
    </row>
    <row r="5573" spans="1:36" ht="15.75">
      <c r="A5573" s="1484">
        <v>127</v>
      </c>
      <c r="B5573" s="284" t="s">
        <v>4401</v>
      </c>
      <c r="C5573" s="292" t="s">
        <v>66</v>
      </c>
      <c r="D5573" s="279">
        <v>1</v>
      </c>
      <c r="E5573" s="287">
        <v>26</v>
      </c>
      <c r="F5573" s="309">
        <f t="shared" si="1976"/>
        <v>26</v>
      </c>
      <c r="G5573" s="276"/>
      <c r="H5573" s="280">
        <f t="shared" si="1977"/>
        <v>0</v>
      </c>
      <c r="I5573" s="298">
        <v>44764</v>
      </c>
      <c r="J5573" s="2513">
        <v>45383</v>
      </c>
      <c r="K5573" s="2514"/>
      <c r="L5573" s="2511"/>
      <c r="M5573" s="283"/>
      <c r="N5573" s="276">
        <v>2</v>
      </c>
      <c r="O5573" s="278">
        <v>3</v>
      </c>
      <c r="P5573" s="276">
        <v>5</v>
      </c>
      <c r="Q5573" s="276"/>
      <c r="R5573" s="276"/>
      <c r="S5573" s="276"/>
      <c r="T5573" s="276"/>
      <c r="U5573" s="276"/>
      <c r="V5573" s="276"/>
      <c r="W5573" s="276"/>
      <c r="X5573" s="276"/>
      <c r="Y5573" s="276"/>
      <c r="Z5573" s="276"/>
      <c r="AA5573" s="276"/>
      <c r="AB5573" s="276"/>
      <c r="AC5573" s="1507">
        <f t="shared" si="1978"/>
        <v>16</v>
      </c>
      <c r="AD5573" s="1508">
        <f t="shared" si="1979"/>
        <v>16</v>
      </c>
      <c r="AE5573" s="14">
        <f t="shared" si="1980"/>
        <v>12.2</v>
      </c>
      <c r="AF5573" s="14">
        <f t="shared" si="1981"/>
        <v>3.3333333333333335</v>
      </c>
      <c r="AG5573" s="14">
        <f t="shared" si="1982"/>
        <v>4.8</v>
      </c>
      <c r="AH5573" s="14">
        <f t="shared" si="1983"/>
        <v>-7.3999999999999995</v>
      </c>
      <c r="AI5573" s="14">
        <f t="shared" si="1984"/>
        <v>-24.666666666666664</v>
      </c>
      <c r="AJ5573" s="276"/>
    </row>
    <row r="5574" spans="1:36" ht="15.75">
      <c r="A5574" s="1484">
        <v>128</v>
      </c>
      <c r="B5574" s="300" t="s">
        <v>3800</v>
      </c>
      <c r="C5574" s="292" t="s">
        <v>153</v>
      </c>
      <c r="D5574" s="279">
        <v>1</v>
      </c>
      <c r="E5574" s="287">
        <v>75</v>
      </c>
      <c r="F5574" s="309">
        <f t="shared" si="1976"/>
        <v>75</v>
      </c>
      <c r="G5574" s="276"/>
      <c r="H5574" s="280">
        <f t="shared" si="1977"/>
        <v>0</v>
      </c>
      <c r="I5574" s="298">
        <v>44756</v>
      </c>
      <c r="J5574" s="2513">
        <v>45566</v>
      </c>
      <c r="K5574" s="2514"/>
      <c r="L5574" s="2511"/>
      <c r="M5574" s="283"/>
      <c r="N5574" s="276">
        <v>65</v>
      </c>
      <c r="O5574" s="278">
        <v>3</v>
      </c>
      <c r="P5574" s="276">
        <v>2</v>
      </c>
      <c r="Q5574" s="276"/>
      <c r="R5574" s="276"/>
      <c r="S5574" s="276"/>
      <c r="T5574" s="276"/>
      <c r="U5574" s="276"/>
      <c r="V5574" s="276"/>
      <c r="W5574" s="276"/>
      <c r="X5574" s="276"/>
      <c r="Y5574" s="276"/>
      <c r="Z5574" s="276"/>
      <c r="AA5574" s="276"/>
      <c r="AB5574" s="276"/>
      <c r="AC5574" s="1507">
        <f t="shared" si="1978"/>
        <v>5</v>
      </c>
      <c r="AD5574" s="1508">
        <f t="shared" si="1979"/>
        <v>5</v>
      </c>
      <c r="AE5574" s="14">
        <f t="shared" si="1980"/>
        <v>18.3</v>
      </c>
      <c r="AF5574" s="14">
        <f t="shared" si="1981"/>
        <v>23.333333333333332</v>
      </c>
      <c r="AG5574" s="14">
        <f t="shared" si="1982"/>
        <v>0.2142857142857143</v>
      </c>
      <c r="AH5574" s="14">
        <f t="shared" si="1983"/>
        <v>-18.085714285714285</v>
      </c>
      <c r="AI5574" s="14">
        <f t="shared" si="1984"/>
        <v>-422</v>
      </c>
      <c r="AJ5574" s="276"/>
    </row>
    <row r="5575" spans="1:36" ht="15.75">
      <c r="A5575" s="1484">
        <v>129</v>
      </c>
      <c r="B5575" s="300" t="s">
        <v>5309</v>
      </c>
      <c r="C5575" s="292" t="s">
        <v>176</v>
      </c>
      <c r="D5575" s="279">
        <v>0</v>
      </c>
      <c r="E5575" s="287">
        <v>70</v>
      </c>
      <c r="F5575" s="309">
        <f t="shared" si="1976"/>
        <v>0</v>
      </c>
      <c r="G5575" s="276"/>
      <c r="H5575" s="280">
        <v>0</v>
      </c>
      <c r="I5575" s="298">
        <v>44832</v>
      </c>
      <c r="J5575" s="2513">
        <v>45474</v>
      </c>
      <c r="K5575" s="2514"/>
      <c r="L5575" s="2511"/>
      <c r="M5575" s="283"/>
      <c r="N5575" s="276"/>
      <c r="O5575" s="278"/>
      <c r="P5575" s="276"/>
      <c r="Q5575" s="276"/>
      <c r="R5575" s="276"/>
      <c r="S5575" s="276"/>
      <c r="T5575" s="276"/>
      <c r="U5575" s="276"/>
      <c r="V5575" s="276"/>
      <c r="W5575" s="276"/>
      <c r="X5575" s="276"/>
      <c r="Y5575" s="276"/>
      <c r="Z5575" s="276"/>
      <c r="AA5575" s="276"/>
      <c r="AB5575" s="276"/>
      <c r="AC5575" s="1507">
        <f t="shared" si="1978"/>
        <v>70</v>
      </c>
      <c r="AD5575" s="1508">
        <f t="shared" si="1979"/>
        <v>0</v>
      </c>
      <c r="AE5575" s="14">
        <f t="shared" si="1980"/>
        <v>15.233333333333333</v>
      </c>
      <c r="AF5575" s="14">
        <f t="shared" si="1981"/>
        <v>0</v>
      </c>
      <c r="AG5575" s="14" t="e">
        <f t="shared" si="1982"/>
        <v>#DIV/0!</v>
      </c>
      <c r="AH5575" s="14" t="e">
        <f t="shared" si="1983"/>
        <v>#DIV/0!</v>
      </c>
      <c r="AI5575" s="14">
        <f t="shared" si="1984"/>
        <v>70</v>
      </c>
      <c r="AJ5575" s="276"/>
    </row>
    <row r="5576" spans="1:36" ht="15.75">
      <c r="A5576" s="1484">
        <v>133</v>
      </c>
      <c r="B5576" s="284" t="s">
        <v>3804</v>
      </c>
      <c r="C5576" s="292" t="s">
        <v>143</v>
      </c>
      <c r="D5576" s="279">
        <v>1</v>
      </c>
      <c r="E5576" s="287">
        <v>115</v>
      </c>
      <c r="F5576" s="309">
        <f t="shared" si="1976"/>
        <v>115</v>
      </c>
      <c r="G5576" s="276"/>
      <c r="H5576" s="280">
        <f>SUM(D5576*G5576)</f>
        <v>0</v>
      </c>
      <c r="I5576" s="298">
        <v>44728</v>
      </c>
      <c r="J5576" s="2513">
        <v>45170</v>
      </c>
      <c r="K5576" s="2514"/>
      <c r="L5576" s="2511"/>
      <c r="M5576" s="283"/>
      <c r="N5576" s="276">
        <v>17</v>
      </c>
      <c r="O5576" s="278">
        <v>58</v>
      </c>
      <c r="P5576" s="276">
        <v>34</v>
      </c>
      <c r="Q5576" s="276"/>
      <c r="R5576" s="276"/>
      <c r="S5576" s="276"/>
      <c r="T5576" s="276"/>
      <c r="U5576" s="276"/>
      <c r="V5576" s="276"/>
      <c r="W5576" s="276"/>
      <c r="X5576" s="276"/>
      <c r="Y5576" s="276"/>
      <c r="Z5576" s="276"/>
      <c r="AA5576" s="276"/>
      <c r="AB5576" s="276"/>
      <c r="AC5576" s="1507">
        <f t="shared" si="1978"/>
        <v>6</v>
      </c>
      <c r="AD5576" s="1508">
        <f t="shared" si="1979"/>
        <v>6</v>
      </c>
      <c r="AE5576" s="14">
        <f t="shared" si="1980"/>
        <v>5.0999999999999996</v>
      </c>
      <c r="AF5576" s="14">
        <f t="shared" si="1981"/>
        <v>36.333333333333336</v>
      </c>
      <c r="AG5576" s="14">
        <f t="shared" si="1982"/>
        <v>0.16513761467889906</v>
      </c>
      <c r="AH5576" s="14">
        <f t="shared" si="1983"/>
        <v>-4.9348623853211002</v>
      </c>
      <c r="AI5576" s="14">
        <f t="shared" si="1984"/>
        <v>-179.3</v>
      </c>
      <c r="AJ5576" s="276"/>
    </row>
    <row r="5577" spans="1:36" ht="15.75">
      <c r="A5577" s="1484">
        <v>134</v>
      </c>
      <c r="B5577" s="300" t="s">
        <v>5310</v>
      </c>
      <c r="C5577" s="321" t="s">
        <v>176</v>
      </c>
      <c r="D5577" s="339">
        <v>0</v>
      </c>
      <c r="E5577" s="323">
        <v>575.9</v>
      </c>
      <c r="F5577" s="309">
        <f t="shared" si="1976"/>
        <v>0</v>
      </c>
      <c r="G5577" s="276"/>
      <c r="H5577" s="280">
        <v>0</v>
      </c>
      <c r="I5577" s="340">
        <v>44832</v>
      </c>
      <c r="J5577" s="2513">
        <v>45078</v>
      </c>
      <c r="K5577" s="2514"/>
      <c r="L5577" s="313"/>
      <c r="M5577" s="314"/>
      <c r="N5577" s="276">
        <v>4.8</v>
      </c>
      <c r="O5577" s="278">
        <v>3.8</v>
      </c>
      <c r="P5577" s="276">
        <v>34.5</v>
      </c>
      <c r="Q5577" s="276"/>
      <c r="R5577" s="276"/>
      <c r="S5577" s="276"/>
      <c r="T5577" s="276"/>
      <c r="U5577" s="276"/>
      <c r="V5577" s="276"/>
      <c r="W5577" s="276"/>
      <c r="X5577" s="276"/>
      <c r="Y5577" s="276"/>
      <c r="Z5577" s="276"/>
      <c r="AA5577" s="276"/>
      <c r="AB5577" s="276"/>
      <c r="AC5577" s="1507">
        <f t="shared" si="1978"/>
        <v>532.80000000000007</v>
      </c>
      <c r="AD5577" s="1508">
        <f t="shared" si="1979"/>
        <v>0</v>
      </c>
      <c r="AE5577" s="14">
        <f t="shared" si="1980"/>
        <v>2.0333333333333332</v>
      </c>
      <c r="AF5577" s="14">
        <f t="shared" si="1981"/>
        <v>14.366666666666667</v>
      </c>
      <c r="AG5577" s="14">
        <f t="shared" si="1982"/>
        <v>37.085846867749424</v>
      </c>
      <c r="AH5577" s="14">
        <f t="shared" si="1983"/>
        <v>35.052513534416093</v>
      </c>
      <c r="AI5577" s="14">
        <f t="shared" si="1984"/>
        <v>503.58777777777783</v>
      </c>
      <c r="AJ5577" s="276"/>
    </row>
    <row r="5578" spans="1:36" ht="15.75">
      <c r="A5578" s="1484">
        <v>135</v>
      </c>
      <c r="B5578" s="300" t="s">
        <v>9261</v>
      </c>
      <c r="C5578" s="321" t="s">
        <v>66</v>
      </c>
      <c r="D5578" s="339">
        <v>1</v>
      </c>
      <c r="E5578" s="323"/>
      <c r="F5578" s="309"/>
      <c r="G5578" s="276">
        <v>3600</v>
      </c>
      <c r="H5578" s="280">
        <f>SUM(D5578*G5578)</f>
        <v>3600</v>
      </c>
      <c r="I5578" s="340">
        <v>44977</v>
      </c>
      <c r="J5578" s="2513"/>
      <c r="K5578" s="2514"/>
      <c r="L5578" s="313"/>
      <c r="M5578" s="314"/>
      <c r="N5578" s="276"/>
      <c r="O5578" s="278"/>
      <c r="P5578" s="276"/>
      <c r="Q5578" s="276"/>
      <c r="R5578" s="276"/>
      <c r="S5578" s="276"/>
      <c r="T5578" s="276"/>
      <c r="U5578" s="276"/>
      <c r="V5578" s="276"/>
      <c r="W5578" s="276"/>
      <c r="X5578" s="276"/>
      <c r="Y5578" s="276"/>
      <c r="Z5578" s="276"/>
      <c r="AA5578" s="276"/>
      <c r="AB5578" s="276"/>
      <c r="AC5578" s="1507">
        <f t="shared" si="1978"/>
        <v>3600</v>
      </c>
      <c r="AD5578" s="1508">
        <f t="shared" si="1979"/>
        <v>3600</v>
      </c>
      <c r="AE5578" s="14">
        <f t="shared" si="1980"/>
        <v>-1500.5666666666666</v>
      </c>
      <c r="AF5578" s="14">
        <f t="shared" si="1981"/>
        <v>0</v>
      </c>
      <c r="AG5578" s="14" t="e">
        <f t="shared" si="1982"/>
        <v>#DIV/0!</v>
      </c>
      <c r="AH5578" s="14" t="e">
        <f t="shared" si="1983"/>
        <v>#DIV/0!</v>
      </c>
      <c r="AI5578" s="14">
        <f t="shared" si="1984"/>
        <v>3600</v>
      </c>
      <c r="AJ5578" s="276"/>
    </row>
    <row r="5579" spans="1:36" ht="15.75">
      <c r="A5579" s="1484">
        <v>136</v>
      </c>
      <c r="B5579" s="300" t="s">
        <v>8400</v>
      </c>
      <c r="C5579" s="321" t="s">
        <v>153</v>
      </c>
      <c r="D5579" s="339">
        <v>1</v>
      </c>
      <c r="E5579" s="323"/>
      <c r="F5579" s="309"/>
      <c r="G5579" s="276">
        <v>1100</v>
      </c>
      <c r="H5579" s="280">
        <f>SUM(D5579*G5579)</f>
        <v>1100</v>
      </c>
      <c r="I5579" s="340">
        <v>44951</v>
      </c>
      <c r="J5579" s="2513"/>
      <c r="K5579" s="2514"/>
      <c r="L5579" s="313"/>
      <c r="M5579" s="314" t="s">
        <v>1676</v>
      </c>
      <c r="N5579" s="276"/>
      <c r="O5579" s="278"/>
      <c r="P5579" s="276"/>
      <c r="Q5579" s="276"/>
      <c r="R5579" s="276"/>
      <c r="S5579" s="276"/>
      <c r="T5579" s="276"/>
      <c r="U5579" s="276"/>
      <c r="V5579" s="276"/>
      <c r="W5579" s="276"/>
      <c r="X5579" s="276"/>
      <c r="Y5579" s="276"/>
      <c r="Z5579" s="276"/>
      <c r="AA5579" s="276"/>
      <c r="AB5579" s="276"/>
      <c r="AC5579" s="1507">
        <f t="shared" si="1978"/>
        <v>1100</v>
      </c>
      <c r="AD5579" s="1508">
        <f t="shared" si="1979"/>
        <v>1100</v>
      </c>
      <c r="AE5579" s="14">
        <f t="shared" si="1980"/>
        <v>-1500.5666666666666</v>
      </c>
      <c r="AF5579" s="14">
        <f t="shared" si="1981"/>
        <v>0</v>
      </c>
      <c r="AG5579" s="14" t="e">
        <f t="shared" si="1982"/>
        <v>#DIV/0!</v>
      </c>
      <c r="AH5579" s="14" t="e">
        <f t="shared" si="1983"/>
        <v>#DIV/0!</v>
      </c>
      <c r="AI5579" s="14">
        <f t="shared" si="1984"/>
        <v>1100</v>
      </c>
      <c r="AJ5579" s="276"/>
    </row>
    <row r="5580" spans="1:36" ht="15.75">
      <c r="A5580" s="1484">
        <v>138</v>
      </c>
      <c r="B5580" s="300" t="s">
        <v>3805</v>
      </c>
      <c r="C5580" s="321" t="s">
        <v>66</v>
      </c>
      <c r="D5580" s="339">
        <v>1</v>
      </c>
      <c r="E5580" s="323">
        <v>500</v>
      </c>
      <c r="F5580" s="309">
        <f t="shared" ref="F5580:F5581" si="1985">E5580*D5580</f>
        <v>500</v>
      </c>
      <c r="G5580" s="276"/>
      <c r="H5580" s="280">
        <f t="shared" ref="H5580:H5605" si="1986">SUM(D5580*G5580)</f>
        <v>0</v>
      </c>
      <c r="I5580" s="340">
        <v>44735</v>
      </c>
      <c r="J5580" s="2513">
        <v>45231</v>
      </c>
      <c r="K5580" s="2514"/>
      <c r="L5580" s="313"/>
      <c r="M5580" s="314"/>
      <c r="N5580" s="276"/>
      <c r="O5580" s="278">
        <v>20</v>
      </c>
      <c r="P5580" s="276"/>
      <c r="Q5580" s="276"/>
      <c r="R5580" s="276"/>
      <c r="S5580" s="276"/>
      <c r="T5580" s="276"/>
      <c r="U5580" s="276"/>
      <c r="V5580" s="276"/>
      <c r="W5580" s="276"/>
      <c r="X5580" s="276"/>
      <c r="Y5580" s="276"/>
      <c r="Z5580" s="276"/>
      <c r="AA5580" s="276"/>
      <c r="AB5580" s="276"/>
      <c r="AC5580" s="1507">
        <f t="shared" si="1978"/>
        <v>480</v>
      </c>
      <c r="AD5580" s="1508">
        <f t="shared" si="1979"/>
        <v>480</v>
      </c>
      <c r="AE5580" s="14">
        <f t="shared" si="1980"/>
        <v>7.1333333333333337</v>
      </c>
      <c r="AF5580" s="14">
        <f t="shared" si="1981"/>
        <v>6.666666666666667</v>
      </c>
      <c r="AG5580" s="14">
        <f t="shared" si="1982"/>
        <v>72</v>
      </c>
      <c r="AH5580" s="14">
        <f t="shared" si="1983"/>
        <v>64.86666666666666</v>
      </c>
      <c r="AI5580" s="14">
        <f t="shared" si="1984"/>
        <v>432.44444444444446</v>
      </c>
      <c r="AJ5580" s="276"/>
    </row>
    <row r="5581" spans="1:36" ht="15.75">
      <c r="A5581" s="1484">
        <v>140</v>
      </c>
      <c r="B5581" s="300" t="s">
        <v>3806</v>
      </c>
      <c r="C5581" s="321" t="s">
        <v>153</v>
      </c>
      <c r="D5581" s="339">
        <v>1</v>
      </c>
      <c r="E5581" s="323">
        <v>230</v>
      </c>
      <c r="F5581" s="309">
        <f t="shared" si="1985"/>
        <v>230</v>
      </c>
      <c r="G5581" s="276"/>
      <c r="H5581" s="280">
        <f t="shared" si="1986"/>
        <v>0</v>
      </c>
      <c r="I5581" s="340">
        <v>44728</v>
      </c>
      <c r="J5581" s="2513">
        <v>45444</v>
      </c>
      <c r="K5581" s="2514"/>
      <c r="L5581" s="313"/>
      <c r="M5581" s="314"/>
      <c r="N5581" s="276"/>
      <c r="O5581" s="278">
        <v>50</v>
      </c>
      <c r="P5581" s="276"/>
      <c r="Q5581" s="276"/>
      <c r="R5581" s="276"/>
      <c r="S5581" s="276"/>
      <c r="T5581" s="276"/>
      <c r="U5581" s="276"/>
      <c r="V5581" s="276"/>
      <c r="W5581" s="276"/>
      <c r="X5581" s="276"/>
      <c r="Y5581" s="276"/>
      <c r="Z5581" s="276"/>
      <c r="AA5581" s="276"/>
      <c r="AB5581" s="276"/>
      <c r="AC5581" s="1507">
        <f t="shared" si="1978"/>
        <v>180</v>
      </c>
      <c r="AD5581" s="1508">
        <f t="shared" si="1979"/>
        <v>180</v>
      </c>
      <c r="AE5581" s="14">
        <f t="shared" si="1980"/>
        <v>14.233333333333333</v>
      </c>
      <c r="AF5581" s="14">
        <f t="shared" si="1981"/>
        <v>16.666666666666668</v>
      </c>
      <c r="AG5581" s="14">
        <f t="shared" si="1982"/>
        <v>10.799999999999999</v>
      </c>
      <c r="AH5581" s="14">
        <f t="shared" si="1983"/>
        <v>-3.4333333333333336</v>
      </c>
      <c r="AI5581" s="14">
        <f t="shared" si="1984"/>
        <v>-57.222222222222229</v>
      </c>
      <c r="AJ5581" s="276"/>
    </row>
    <row r="5582" spans="1:36" ht="15" customHeight="1">
      <c r="A5582" s="1484">
        <v>143</v>
      </c>
      <c r="B5582" s="300" t="s">
        <v>9262</v>
      </c>
      <c r="C5582" s="321" t="s">
        <v>454</v>
      </c>
      <c r="D5582" s="339">
        <v>46.63</v>
      </c>
      <c r="E5582" s="323"/>
      <c r="F5582" s="309"/>
      <c r="G5582" s="276">
        <v>600</v>
      </c>
      <c r="H5582" s="280">
        <f t="shared" si="1986"/>
        <v>27978</v>
      </c>
      <c r="I5582" s="340">
        <v>44973</v>
      </c>
      <c r="J5582" s="2513"/>
      <c r="K5582" s="2514"/>
      <c r="L5582" s="313"/>
      <c r="M5582" s="314"/>
      <c r="N5582" s="276"/>
      <c r="O5582" s="278"/>
      <c r="P5582" s="276">
        <v>280</v>
      </c>
      <c r="Q5582" s="276"/>
      <c r="R5582" s="276"/>
      <c r="S5582" s="276"/>
      <c r="T5582" s="276"/>
      <c r="U5582" s="276"/>
      <c r="V5582" s="276"/>
      <c r="W5582" s="276"/>
      <c r="X5582" s="276"/>
      <c r="Y5582" s="276"/>
      <c r="Z5582" s="276"/>
      <c r="AA5582" s="276"/>
      <c r="AB5582" s="276"/>
      <c r="AC5582" s="1507">
        <f t="shared" si="1978"/>
        <v>320</v>
      </c>
      <c r="AD5582" s="1508">
        <f t="shared" si="1979"/>
        <v>14921.6</v>
      </c>
      <c r="AE5582" s="14">
        <f t="shared" si="1980"/>
        <v>-1500.5666666666666</v>
      </c>
      <c r="AF5582" s="14">
        <f t="shared" si="1981"/>
        <v>93.333333333333329</v>
      </c>
      <c r="AG5582" s="14">
        <f t="shared" si="1982"/>
        <v>3.4285714285714288</v>
      </c>
      <c r="AH5582" s="14">
        <f t="shared" si="1983"/>
        <v>1503.9952380952379</v>
      </c>
      <c r="AI5582" s="14">
        <f t="shared" si="1984"/>
        <v>140372.88888888888</v>
      </c>
      <c r="AJ5582" s="276"/>
    </row>
    <row r="5583" spans="1:36" ht="15.75">
      <c r="A5583" s="1484">
        <v>144</v>
      </c>
      <c r="B5583" s="300" t="s">
        <v>2942</v>
      </c>
      <c r="C5583" s="321" t="s">
        <v>66</v>
      </c>
      <c r="D5583" s="339">
        <v>1</v>
      </c>
      <c r="E5583" s="323">
        <v>1</v>
      </c>
      <c r="F5583" s="309">
        <f t="shared" ref="F5583:F5592" si="1987">E5583*D5583</f>
        <v>1</v>
      </c>
      <c r="G5583" s="276"/>
      <c r="H5583" s="280">
        <f t="shared" si="1986"/>
        <v>0</v>
      </c>
      <c r="I5583" s="340">
        <v>44701</v>
      </c>
      <c r="J5583" s="2513"/>
      <c r="K5583" s="2514"/>
      <c r="L5583" s="313"/>
      <c r="M5583" s="314"/>
      <c r="N5583" s="276"/>
      <c r="O5583" s="278"/>
      <c r="P5583" s="276"/>
      <c r="Q5583" s="276"/>
      <c r="R5583" s="276"/>
      <c r="S5583" s="276"/>
      <c r="T5583" s="276"/>
      <c r="U5583" s="276"/>
      <c r="V5583" s="276"/>
      <c r="W5583" s="276"/>
      <c r="X5583" s="276"/>
      <c r="Y5583" s="276"/>
      <c r="Z5583" s="276"/>
      <c r="AA5583" s="276"/>
      <c r="AB5583" s="276"/>
      <c r="AC5583" s="1507">
        <f t="shared" si="1978"/>
        <v>1</v>
      </c>
      <c r="AD5583" s="1508">
        <f t="shared" si="1979"/>
        <v>1</v>
      </c>
      <c r="AE5583" s="14">
        <f t="shared" si="1980"/>
        <v>-1500.5666666666666</v>
      </c>
      <c r="AF5583" s="14">
        <f t="shared" si="1981"/>
        <v>0</v>
      </c>
      <c r="AG5583" s="14" t="e">
        <f t="shared" si="1982"/>
        <v>#DIV/0!</v>
      </c>
      <c r="AH5583" s="14" t="e">
        <f t="shared" si="1983"/>
        <v>#DIV/0!</v>
      </c>
      <c r="AI5583" s="14">
        <f t="shared" si="1984"/>
        <v>1</v>
      </c>
      <c r="AJ5583" s="276"/>
    </row>
    <row r="5584" spans="1:36" ht="15.75">
      <c r="A5584" s="1484">
        <v>145</v>
      </c>
      <c r="B5584" s="300" t="s">
        <v>6089</v>
      </c>
      <c r="C5584" s="321" t="s">
        <v>143</v>
      </c>
      <c r="D5584" s="339">
        <v>0</v>
      </c>
      <c r="E5584" s="323">
        <v>300</v>
      </c>
      <c r="F5584" s="309">
        <f t="shared" si="1987"/>
        <v>0</v>
      </c>
      <c r="G5584" s="276"/>
      <c r="H5584" s="280">
        <f t="shared" si="1986"/>
        <v>0</v>
      </c>
      <c r="I5584" s="340">
        <v>44840</v>
      </c>
      <c r="J5584" s="2513"/>
      <c r="K5584" s="2514"/>
      <c r="L5584" s="313"/>
      <c r="M5584" s="314"/>
      <c r="N5584" s="276"/>
      <c r="O5584" s="278"/>
      <c r="P5584" s="276"/>
      <c r="Q5584" s="276"/>
      <c r="R5584" s="276"/>
      <c r="S5584" s="276"/>
      <c r="T5584" s="276"/>
      <c r="U5584" s="276"/>
      <c r="V5584" s="276"/>
      <c r="W5584" s="276"/>
      <c r="X5584" s="276"/>
      <c r="Y5584" s="276"/>
      <c r="Z5584" s="276"/>
      <c r="AA5584" s="276"/>
      <c r="AB5584" s="276"/>
      <c r="AC5584" s="1507">
        <f t="shared" si="1978"/>
        <v>300</v>
      </c>
      <c r="AD5584" s="1508">
        <f t="shared" si="1979"/>
        <v>0</v>
      </c>
      <c r="AE5584" s="14">
        <f t="shared" si="1980"/>
        <v>-1500.5666666666666</v>
      </c>
      <c r="AF5584" s="14">
        <f t="shared" si="1981"/>
        <v>0</v>
      </c>
      <c r="AG5584" s="14" t="e">
        <f t="shared" si="1982"/>
        <v>#DIV/0!</v>
      </c>
      <c r="AH5584" s="14" t="e">
        <f t="shared" si="1983"/>
        <v>#DIV/0!</v>
      </c>
      <c r="AI5584" s="14">
        <f t="shared" si="1984"/>
        <v>300</v>
      </c>
      <c r="AJ5584" s="276"/>
    </row>
    <row r="5585" spans="1:36" ht="15.75">
      <c r="A5585" s="1484">
        <v>146</v>
      </c>
      <c r="B5585" s="300" t="s">
        <v>5311</v>
      </c>
      <c r="C5585" s="321" t="s">
        <v>176</v>
      </c>
      <c r="D5585" s="339">
        <v>0</v>
      </c>
      <c r="E5585" s="323">
        <v>100</v>
      </c>
      <c r="F5585" s="309">
        <f t="shared" si="1987"/>
        <v>0</v>
      </c>
      <c r="G5585" s="276"/>
      <c r="H5585" s="280">
        <f t="shared" si="1986"/>
        <v>0</v>
      </c>
      <c r="I5585" s="340">
        <v>44832</v>
      </c>
      <c r="J5585" s="2513">
        <v>45931</v>
      </c>
      <c r="K5585" s="2514"/>
      <c r="L5585" s="313"/>
      <c r="M5585" s="314"/>
      <c r="N5585" s="276"/>
      <c r="O5585" s="278"/>
      <c r="P5585" s="276"/>
      <c r="Q5585" s="276"/>
      <c r="R5585" s="276"/>
      <c r="S5585" s="276"/>
      <c r="T5585" s="276"/>
      <c r="U5585" s="276"/>
      <c r="V5585" s="276"/>
      <c r="W5585" s="276"/>
      <c r="X5585" s="276"/>
      <c r="Y5585" s="276"/>
      <c r="Z5585" s="276"/>
      <c r="AA5585" s="276"/>
      <c r="AB5585" s="276"/>
      <c r="AC5585" s="1507">
        <f t="shared" si="1978"/>
        <v>100</v>
      </c>
      <c r="AD5585" s="1508">
        <f t="shared" si="1979"/>
        <v>0</v>
      </c>
      <c r="AE5585" s="14">
        <f t="shared" si="1980"/>
        <v>30.466666666666665</v>
      </c>
      <c r="AF5585" s="14">
        <f t="shared" si="1981"/>
        <v>0</v>
      </c>
      <c r="AG5585" s="14" t="e">
        <f t="shared" si="1982"/>
        <v>#DIV/0!</v>
      </c>
      <c r="AH5585" s="14" t="e">
        <f t="shared" si="1983"/>
        <v>#DIV/0!</v>
      </c>
      <c r="AI5585" s="14">
        <f t="shared" si="1984"/>
        <v>100</v>
      </c>
      <c r="AJ5585" s="276"/>
    </row>
    <row r="5586" spans="1:36" ht="15.75">
      <c r="A5586" s="1484">
        <v>147</v>
      </c>
      <c r="B5586" s="300" t="s">
        <v>3807</v>
      </c>
      <c r="C5586" s="321" t="s">
        <v>3808</v>
      </c>
      <c r="D5586" s="339">
        <v>1</v>
      </c>
      <c r="E5586" s="323">
        <v>108</v>
      </c>
      <c r="F5586" s="309">
        <f t="shared" si="1987"/>
        <v>108</v>
      </c>
      <c r="G5586" s="276"/>
      <c r="H5586" s="280">
        <f t="shared" si="1986"/>
        <v>0</v>
      </c>
      <c r="I5586" s="340">
        <v>44728</v>
      </c>
      <c r="J5586" s="2513">
        <v>45139</v>
      </c>
      <c r="K5586" s="2514"/>
      <c r="L5586" s="313"/>
      <c r="M5586" s="314"/>
      <c r="N5586" s="276"/>
      <c r="O5586" s="278">
        <v>60</v>
      </c>
      <c r="P5586" s="276"/>
      <c r="Q5586" s="276"/>
      <c r="R5586" s="276"/>
      <c r="S5586" s="276"/>
      <c r="T5586" s="276"/>
      <c r="U5586" s="276"/>
      <c r="V5586" s="276"/>
      <c r="W5586" s="276"/>
      <c r="X5586" s="276"/>
      <c r="Y5586" s="276"/>
      <c r="Z5586" s="276"/>
      <c r="AA5586" s="276"/>
      <c r="AB5586" s="276"/>
      <c r="AC5586" s="1507">
        <f t="shared" si="1978"/>
        <v>48</v>
      </c>
      <c r="AD5586" s="1508">
        <f t="shared" si="1979"/>
        <v>48</v>
      </c>
      <c r="AE5586" s="14">
        <f t="shared" si="1980"/>
        <v>4.0666666666666664</v>
      </c>
      <c r="AF5586" s="14">
        <f t="shared" si="1981"/>
        <v>20</v>
      </c>
      <c r="AG5586" s="14">
        <f t="shared" si="1982"/>
        <v>2.4</v>
      </c>
      <c r="AH5586" s="14">
        <f t="shared" si="1983"/>
        <v>-1.6666666666666665</v>
      </c>
      <c r="AI5586" s="14">
        <f t="shared" si="1984"/>
        <v>-33.333333333333329</v>
      </c>
      <c r="AJ5586" s="276"/>
    </row>
    <row r="5587" spans="1:36" ht="15.75">
      <c r="A5587" s="1484">
        <v>148</v>
      </c>
      <c r="B5587" s="300" t="s">
        <v>4100</v>
      </c>
      <c r="C5587" s="321" t="s">
        <v>156</v>
      </c>
      <c r="D5587" s="339">
        <v>1</v>
      </c>
      <c r="E5587" s="323">
        <v>400</v>
      </c>
      <c r="F5587" s="309">
        <f t="shared" si="1987"/>
        <v>400</v>
      </c>
      <c r="G5587" s="276"/>
      <c r="H5587" s="280">
        <f t="shared" si="1986"/>
        <v>0</v>
      </c>
      <c r="I5587" s="340">
        <v>44756</v>
      </c>
      <c r="J5587" s="2513">
        <v>46054</v>
      </c>
      <c r="K5587" s="2514"/>
      <c r="L5587" s="313"/>
      <c r="M5587" s="314"/>
      <c r="N5587" s="276"/>
      <c r="O5587" s="278">
        <v>124</v>
      </c>
      <c r="P5587" s="276"/>
      <c r="Q5587" s="276"/>
      <c r="R5587" s="276"/>
      <c r="S5587" s="276"/>
      <c r="T5587" s="276"/>
      <c r="U5587" s="276"/>
      <c r="V5587" s="276"/>
      <c r="W5587" s="276"/>
      <c r="X5587" s="276"/>
      <c r="Y5587" s="276"/>
      <c r="Z5587" s="276" t="s">
        <v>1676</v>
      </c>
      <c r="AA5587" s="276"/>
      <c r="AB5587" s="276"/>
      <c r="AC5587" s="1507">
        <f t="shared" ref="AC5587:AC5614" si="1988">E5587+G5587-N5587-O5587-AA5587-P5587-Q5587-R5587-S5587-T5587-U5587-V5587-W5587-X5587-Y5587</f>
        <v>276</v>
      </c>
      <c r="AD5587" s="1508">
        <f t="shared" ref="AD5587:AD5614" si="1989">D5587*AC5587</f>
        <v>276</v>
      </c>
      <c r="AE5587" s="14">
        <f t="shared" ref="AE5587:AE5614" si="1990">(J5587-"01.04.2023")/30</f>
        <v>34.56666666666667</v>
      </c>
      <c r="AF5587" s="14">
        <f t="shared" ref="AF5587:AF5614" si="1991">(N5587+O5587+P5587+Q5587+R5587+S5587+T5587+U5587+V5587+W5587+X5587+Y5587)/3</f>
        <v>41.333333333333336</v>
      </c>
      <c r="AG5587" s="14">
        <f t="shared" ref="AG5587:AG5614" si="1992">AC5587/AF5587</f>
        <v>6.6774193548387091</v>
      </c>
      <c r="AH5587" s="14">
        <f t="shared" ref="AH5587:AH5614" si="1993">AG5587-AE5587</f>
        <v>-27.889247311827962</v>
      </c>
      <c r="AI5587" s="14">
        <f t="shared" ref="AI5587:AI5614" si="1994">AC5587-(AE5587*AF5587)</f>
        <v>-1152.7555555555557</v>
      </c>
      <c r="AJ5587" s="276"/>
    </row>
    <row r="5588" spans="1:36" ht="15.75">
      <c r="A5588" s="1484">
        <v>149</v>
      </c>
      <c r="B5588" s="300" t="s">
        <v>4656</v>
      </c>
      <c r="C5588" s="321" t="s">
        <v>153</v>
      </c>
      <c r="D5588" s="339">
        <v>1</v>
      </c>
      <c r="E5588" s="323">
        <v>450</v>
      </c>
      <c r="F5588" s="309">
        <f t="shared" si="1987"/>
        <v>450</v>
      </c>
      <c r="G5588" s="276"/>
      <c r="H5588" s="280">
        <f t="shared" si="1986"/>
        <v>0</v>
      </c>
      <c r="I5588" s="340">
        <v>44778</v>
      </c>
      <c r="J5588" s="2513">
        <v>45444</v>
      </c>
      <c r="K5588" s="2514"/>
      <c r="L5588" s="313"/>
      <c r="M5588" s="314"/>
      <c r="N5588" s="276"/>
      <c r="O5588" s="278"/>
      <c r="P5588" s="276">
        <v>120</v>
      </c>
      <c r="Q5588" s="276"/>
      <c r="R5588" s="276"/>
      <c r="S5588" s="276"/>
      <c r="T5588" s="276"/>
      <c r="U5588" s="276"/>
      <c r="V5588" s="276"/>
      <c r="W5588" s="276"/>
      <c r="X5588" s="276"/>
      <c r="Y5588" s="276"/>
      <c r="Z5588" s="276"/>
      <c r="AA5588" s="276"/>
      <c r="AB5588" s="276"/>
      <c r="AC5588" s="1507">
        <f t="shared" si="1988"/>
        <v>330</v>
      </c>
      <c r="AD5588" s="1508">
        <f t="shared" si="1989"/>
        <v>330</v>
      </c>
      <c r="AE5588" s="14">
        <f t="shared" si="1990"/>
        <v>14.233333333333333</v>
      </c>
      <c r="AF5588" s="14">
        <f t="shared" si="1991"/>
        <v>40</v>
      </c>
      <c r="AG5588" s="14">
        <f t="shared" si="1992"/>
        <v>8.25</v>
      </c>
      <c r="AH5588" s="14">
        <f t="shared" si="1993"/>
        <v>-5.9833333333333325</v>
      </c>
      <c r="AI5588" s="14">
        <f t="shared" si="1994"/>
        <v>-239.33333333333326</v>
      </c>
      <c r="AJ5588" s="276"/>
    </row>
    <row r="5589" spans="1:36" ht="15.75">
      <c r="A5589" s="1484">
        <v>150</v>
      </c>
      <c r="B5589" s="284" t="s">
        <v>3809</v>
      </c>
      <c r="C5589" s="292" t="s">
        <v>66</v>
      </c>
      <c r="D5589" s="279">
        <v>1</v>
      </c>
      <c r="E5589" s="287">
        <v>99</v>
      </c>
      <c r="F5589" s="309">
        <f t="shared" si="1987"/>
        <v>99</v>
      </c>
      <c r="G5589" s="276"/>
      <c r="H5589" s="280">
        <f t="shared" si="1986"/>
        <v>0</v>
      </c>
      <c r="I5589" s="298">
        <v>44718</v>
      </c>
      <c r="J5589" s="2513">
        <v>44866</v>
      </c>
      <c r="K5589" s="2514"/>
      <c r="L5589" s="2511"/>
      <c r="M5589" s="283"/>
      <c r="N5589" s="276">
        <v>12</v>
      </c>
      <c r="O5589" s="278">
        <v>10</v>
      </c>
      <c r="P5589" s="276">
        <v>57</v>
      </c>
      <c r="Q5589" s="276"/>
      <c r="R5589" s="276"/>
      <c r="S5589" s="276"/>
      <c r="T5589" s="276"/>
      <c r="U5589" s="276"/>
      <c r="V5589" s="276"/>
      <c r="W5589" s="276"/>
      <c r="X5589" s="276"/>
      <c r="Y5589" s="276"/>
      <c r="Z5589" s="276"/>
      <c r="AA5589" s="276"/>
      <c r="AB5589" s="276"/>
      <c r="AC5589" s="1507">
        <f t="shared" si="1988"/>
        <v>20</v>
      </c>
      <c r="AD5589" s="1508">
        <f t="shared" si="1989"/>
        <v>20</v>
      </c>
      <c r="AE5589" s="14">
        <f t="shared" si="1990"/>
        <v>-5.0333333333333332</v>
      </c>
      <c r="AF5589" s="14">
        <f t="shared" si="1991"/>
        <v>26.333333333333332</v>
      </c>
      <c r="AG5589" s="14">
        <f t="shared" si="1992"/>
        <v>0.759493670886076</v>
      </c>
      <c r="AH5589" s="14">
        <f t="shared" si="1993"/>
        <v>5.7928270042194097</v>
      </c>
      <c r="AI5589" s="14">
        <f t="shared" si="1994"/>
        <v>152.54444444444442</v>
      </c>
      <c r="AJ5589" s="276"/>
    </row>
    <row r="5590" spans="1:36" ht="15.75">
      <c r="A5590" s="1484">
        <v>153</v>
      </c>
      <c r="B5590" s="284" t="s">
        <v>4402</v>
      </c>
      <c r="C5590" s="292" t="s">
        <v>153</v>
      </c>
      <c r="D5590" s="279">
        <v>1</v>
      </c>
      <c r="E5590" s="287">
        <v>203</v>
      </c>
      <c r="F5590" s="309">
        <f t="shared" si="1987"/>
        <v>203</v>
      </c>
      <c r="G5590" s="276"/>
      <c r="H5590" s="280">
        <f t="shared" si="1986"/>
        <v>0</v>
      </c>
      <c r="I5590" s="298">
        <v>44764</v>
      </c>
      <c r="J5590" s="2513">
        <v>45200</v>
      </c>
      <c r="K5590" s="2514"/>
      <c r="L5590" s="2511"/>
      <c r="M5590" s="283"/>
      <c r="N5590" s="276">
        <v>12</v>
      </c>
      <c r="O5590" s="278">
        <v>77</v>
      </c>
      <c r="P5590" s="276">
        <v>44</v>
      </c>
      <c r="Q5590" s="276"/>
      <c r="R5590" s="276"/>
      <c r="S5590" s="276"/>
      <c r="T5590" s="276"/>
      <c r="U5590" s="276"/>
      <c r="V5590" s="276"/>
      <c r="W5590" s="276"/>
      <c r="X5590" s="276"/>
      <c r="Y5590" s="276"/>
      <c r="Z5590" s="276"/>
      <c r="AA5590" s="276"/>
      <c r="AB5590" s="276"/>
      <c r="AC5590" s="1507">
        <f t="shared" si="1988"/>
        <v>70</v>
      </c>
      <c r="AD5590" s="1508">
        <f t="shared" si="1989"/>
        <v>70</v>
      </c>
      <c r="AE5590" s="14">
        <f t="shared" si="1990"/>
        <v>6.1</v>
      </c>
      <c r="AF5590" s="14">
        <f t="shared" si="1991"/>
        <v>44.333333333333336</v>
      </c>
      <c r="AG5590" s="14">
        <f t="shared" si="1992"/>
        <v>1.5789473684210527</v>
      </c>
      <c r="AH5590" s="14">
        <f t="shared" si="1993"/>
        <v>-4.5210526315789465</v>
      </c>
      <c r="AI5590" s="14">
        <f t="shared" si="1994"/>
        <v>-200.43333333333334</v>
      </c>
      <c r="AJ5590" s="276"/>
    </row>
    <row r="5591" spans="1:36" ht="15.75">
      <c r="A5591" s="1484">
        <v>154</v>
      </c>
      <c r="B5591" s="284" t="s">
        <v>3810</v>
      </c>
      <c r="C5591" s="292" t="s">
        <v>3808</v>
      </c>
      <c r="D5591" s="279">
        <v>1</v>
      </c>
      <c r="E5591" s="287">
        <v>90</v>
      </c>
      <c r="F5591" s="309">
        <f t="shared" si="1987"/>
        <v>90</v>
      </c>
      <c r="G5591" s="276"/>
      <c r="H5591" s="280">
        <f t="shared" si="1986"/>
        <v>0</v>
      </c>
      <c r="I5591" s="298">
        <v>44728</v>
      </c>
      <c r="J5591" s="2513">
        <v>45231</v>
      </c>
      <c r="K5591" s="2514"/>
      <c r="L5591" s="2511"/>
      <c r="M5591" s="283"/>
      <c r="N5591" s="276"/>
      <c r="O5591" s="278"/>
      <c r="P5591" s="276"/>
      <c r="Q5591" s="276"/>
      <c r="R5591" s="276"/>
      <c r="S5591" s="276"/>
      <c r="T5591" s="276"/>
      <c r="U5591" s="276"/>
      <c r="V5591" s="276"/>
      <c r="W5591" s="276"/>
      <c r="X5591" s="276"/>
      <c r="Y5591" s="276"/>
      <c r="Z5591" s="276"/>
      <c r="AA5591" s="276"/>
      <c r="AB5591" s="276" t="s">
        <v>1676</v>
      </c>
      <c r="AC5591" s="1507">
        <f t="shared" si="1988"/>
        <v>90</v>
      </c>
      <c r="AD5591" s="1508">
        <f t="shared" si="1989"/>
        <v>90</v>
      </c>
      <c r="AE5591" s="14">
        <f t="shared" si="1990"/>
        <v>7.1333333333333337</v>
      </c>
      <c r="AF5591" s="14">
        <f t="shared" si="1991"/>
        <v>0</v>
      </c>
      <c r="AG5591" s="14" t="e">
        <f t="shared" si="1992"/>
        <v>#DIV/0!</v>
      </c>
      <c r="AH5591" s="14" t="e">
        <f t="shared" si="1993"/>
        <v>#DIV/0!</v>
      </c>
      <c r="AI5591" s="14">
        <f t="shared" si="1994"/>
        <v>90</v>
      </c>
      <c r="AJ5591" s="276"/>
    </row>
    <row r="5592" spans="1:36" ht="15.75">
      <c r="A5592" s="1484">
        <v>155</v>
      </c>
      <c r="B5592" s="284" t="s">
        <v>3811</v>
      </c>
      <c r="C5592" s="292" t="s">
        <v>66</v>
      </c>
      <c r="D5592" s="279">
        <v>1</v>
      </c>
      <c r="E5592" s="287">
        <v>2400</v>
      </c>
      <c r="F5592" s="309">
        <f t="shared" si="1987"/>
        <v>2400</v>
      </c>
      <c r="G5592" s="276"/>
      <c r="H5592" s="280">
        <f t="shared" si="1986"/>
        <v>0</v>
      </c>
      <c r="I5592" s="298">
        <v>44742</v>
      </c>
      <c r="J5592" s="2513"/>
      <c r="K5592" s="2514"/>
      <c r="L5592" s="2511"/>
      <c r="M5592" s="283"/>
      <c r="N5592" s="276"/>
      <c r="O5592" s="278"/>
      <c r="P5592" s="276"/>
      <c r="Q5592" s="276"/>
      <c r="R5592" s="276"/>
      <c r="S5592" s="276"/>
      <c r="T5592" s="276"/>
      <c r="U5592" s="276"/>
      <c r="V5592" s="276"/>
      <c r="W5592" s="276"/>
      <c r="X5592" s="276"/>
      <c r="Y5592" s="276"/>
      <c r="Z5592" s="276"/>
      <c r="AA5592" s="276"/>
      <c r="AB5592" s="276"/>
      <c r="AC5592" s="1507">
        <f t="shared" si="1988"/>
        <v>2400</v>
      </c>
      <c r="AD5592" s="1508">
        <f t="shared" si="1989"/>
        <v>2400</v>
      </c>
      <c r="AE5592" s="14">
        <f t="shared" si="1990"/>
        <v>-1500.5666666666666</v>
      </c>
      <c r="AF5592" s="14">
        <f t="shared" si="1991"/>
        <v>0</v>
      </c>
      <c r="AG5592" s="14" t="e">
        <f t="shared" si="1992"/>
        <v>#DIV/0!</v>
      </c>
      <c r="AH5592" s="14" t="e">
        <f t="shared" si="1993"/>
        <v>#DIV/0!</v>
      </c>
      <c r="AI5592" s="14">
        <f t="shared" si="1994"/>
        <v>2400</v>
      </c>
      <c r="AJ5592" s="276"/>
    </row>
    <row r="5593" spans="1:36" ht="15.75">
      <c r="A5593" s="1484">
        <v>156</v>
      </c>
      <c r="B5593" s="284" t="s">
        <v>9804</v>
      </c>
      <c r="C5593" s="292" t="s">
        <v>153</v>
      </c>
      <c r="D5593" s="279">
        <v>1</v>
      </c>
      <c r="E5593" s="287"/>
      <c r="F5593" s="309"/>
      <c r="G5593" s="276">
        <v>420</v>
      </c>
      <c r="H5593" s="280">
        <f t="shared" si="1986"/>
        <v>420</v>
      </c>
      <c r="I5593" s="298">
        <v>44986</v>
      </c>
      <c r="J5593" s="2513"/>
      <c r="K5593" s="2514"/>
      <c r="L5593" s="2511"/>
      <c r="M5593" s="283"/>
      <c r="N5593" s="276"/>
      <c r="O5593" s="278"/>
      <c r="P5593" s="276"/>
      <c r="Q5593" s="276"/>
      <c r="R5593" s="276"/>
      <c r="S5593" s="276"/>
      <c r="T5593" s="276"/>
      <c r="U5593" s="276"/>
      <c r="V5593" s="276"/>
      <c r="W5593" s="276"/>
      <c r="X5593" s="276"/>
      <c r="Y5593" s="276"/>
      <c r="Z5593" s="276"/>
      <c r="AA5593" s="276"/>
      <c r="AB5593" s="276"/>
      <c r="AC5593" s="1507">
        <f t="shared" si="1988"/>
        <v>420</v>
      </c>
      <c r="AD5593" s="1508">
        <f t="shared" si="1989"/>
        <v>420</v>
      </c>
      <c r="AE5593" s="14">
        <f t="shared" si="1990"/>
        <v>-1500.5666666666666</v>
      </c>
      <c r="AF5593" s="14">
        <f t="shared" si="1991"/>
        <v>0</v>
      </c>
      <c r="AG5593" s="14" t="e">
        <f t="shared" si="1992"/>
        <v>#DIV/0!</v>
      </c>
      <c r="AH5593" s="14" t="e">
        <f t="shared" si="1993"/>
        <v>#DIV/0!</v>
      </c>
      <c r="AI5593" s="14">
        <f t="shared" si="1994"/>
        <v>420</v>
      </c>
      <c r="AJ5593" s="276"/>
    </row>
    <row r="5594" spans="1:36" ht="15.75">
      <c r="A5594" s="1484">
        <v>157</v>
      </c>
      <c r="B5594" s="284" t="s">
        <v>9263</v>
      </c>
      <c r="C5594" s="292" t="s">
        <v>153</v>
      </c>
      <c r="D5594" s="279">
        <v>25.08</v>
      </c>
      <c r="E5594" s="287"/>
      <c r="F5594" s="309"/>
      <c r="G5594" s="276">
        <v>1000</v>
      </c>
      <c r="H5594" s="280">
        <f t="shared" si="1986"/>
        <v>25080</v>
      </c>
      <c r="I5594" s="298">
        <v>44973</v>
      </c>
      <c r="J5594" s="2513">
        <v>45108</v>
      </c>
      <c r="K5594" s="2514"/>
      <c r="L5594" s="2511"/>
      <c r="M5594" s="283"/>
      <c r="N5594" s="276"/>
      <c r="O5594" s="278"/>
      <c r="P5594" s="276">
        <v>200</v>
      </c>
      <c r="Q5594" s="276"/>
      <c r="R5594" s="276"/>
      <c r="S5594" s="276"/>
      <c r="T5594" s="276"/>
      <c r="U5594" s="276"/>
      <c r="V5594" s="276"/>
      <c r="W5594" s="276"/>
      <c r="X5594" s="276"/>
      <c r="Y5594" s="276"/>
      <c r="Z5594" s="276"/>
      <c r="AA5594" s="276"/>
      <c r="AB5594" s="276"/>
      <c r="AC5594" s="1507">
        <f t="shared" si="1988"/>
        <v>800</v>
      </c>
      <c r="AD5594" s="1508">
        <f t="shared" si="1989"/>
        <v>20064</v>
      </c>
      <c r="AE5594" s="14">
        <f t="shared" si="1990"/>
        <v>3.0333333333333332</v>
      </c>
      <c r="AF5594" s="14">
        <f t="shared" si="1991"/>
        <v>66.666666666666671</v>
      </c>
      <c r="AG5594" s="14">
        <f t="shared" si="1992"/>
        <v>12</v>
      </c>
      <c r="AH5594" s="14">
        <f t="shared" si="1993"/>
        <v>8.9666666666666668</v>
      </c>
      <c r="AI5594" s="14">
        <f t="shared" si="1994"/>
        <v>597.77777777777783</v>
      </c>
      <c r="AJ5594" s="276"/>
    </row>
    <row r="5595" spans="1:36" ht="15.75">
      <c r="A5595" s="1484">
        <v>158</v>
      </c>
      <c r="B5595" s="284" t="s">
        <v>9264</v>
      </c>
      <c r="C5595" s="292" t="s">
        <v>153</v>
      </c>
      <c r="D5595" s="279">
        <v>47.31</v>
      </c>
      <c r="E5595" s="287"/>
      <c r="F5595" s="309"/>
      <c r="G5595" s="276">
        <v>1000</v>
      </c>
      <c r="H5595" s="280">
        <f t="shared" si="1986"/>
        <v>47310</v>
      </c>
      <c r="I5595" s="298">
        <v>44973</v>
      </c>
      <c r="J5595" s="2513">
        <v>45108</v>
      </c>
      <c r="K5595" s="2514"/>
      <c r="L5595" s="2511"/>
      <c r="M5595" s="283"/>
      <c r="N5595" s="276"/>
      <c r="O5595" s="278"/>
      <c r="P5595" s="276">
        <v>110</v>
      </c>
      <c r="Q5595" s="276"/>
      <c r="R5595" s="276"/>
      <c r="S5595" s="276"/>
      <c r="T5595" s="276"/>
      <c r="U5595" s="276"/>
      <c r="V5595" s="276"/>
      <c r="W5595" s="276"/>
      <c r="X5595" s="276"/>
      <c r="Y5595" s="276"/>
      <c r="Z5595" s="276"/>
      <c r="AA5595" s="276"/>
      <c r="AB5595" s="276"/>
      <c r="AC5595" s="1507">
        <f t="shared" si="1988"/>
        <v>890</v>
      </c>
      <c r="AD5595" s="1508">
        <f t="shared" si="1989"/>
        <v>42105.9</v>
      </c>
      <c r="AE5595" s="14">
        <f t="shared" si="1990"/>
        <v>3.0333333333333332</v>
      </c>
      <c r="AF5595" s="14">
        <f t="shared" si="1991"/>
        <v>36.666666666666664</v>
      </c>
      <c r="AG5595" s="14">
        <f t="shared" si="1992"/>
        <v>24.272727272727273</v>
      </c>
      <c r="AH5595" s="14">
        <f t="shared" si="1993"/>
        <v>21.239393939393942</v>
      </c>
      <c r="AI5595" s="14">
        <f t="shared" si="1994"/>
        <v>778.77777777777783</v>
      </c>
      <c r="AJ5595" s="276"/>
    </row>
    <row r="5596" spans="1:36" ht="15.75">
      <c r="A5596" s="1484">
        <v>159</v>
      </c>
      <c r="B5596" s="284" t="s">
        <v>9265</v>
      </c>
      <c r="C5596" s="292" t="s">
        <v>153</v>
      </c>
      <c r="D5596" s="279">
        <v>24.02</v>
      </c>
      <c r="E5596" s="287"/>
      <c r="F5596" s="309"/>
      <c r="G5596" s="276">
        <v>1000</v>
      </c>
      <c r="H5596" s="280">
        <f t="shared" si="1986"/>
        <v>24020</v>
      </c>
      <c r="I5596" s="298">
        <v>44973</v>
      </c>
      <c r="J5596" s="2513">
        <v>45108</v>
      </c>
      <c r="K5596" s="2514"/>
      <c r="L5596" s="2511"/>
      <c r="M5596" s="283"/>
      <c r="N5596" s="276"/>
      <c r="O5596" s="278">
        <v>22</v>
      </c>
      <c r="P5596" s="276">
        <v>376</v>
      </c>
      <c r="Q5596" s="276"/>
      <c r="R5596" s="276"/>
      <c r="S5596" s="276"/>
      <c r="T5596" s="276"/>
      <c r="U5596" s="276"/>
      <c r="V5596" s="276"/>
      <c r="W5596" s="276"/>
      <c r="X5596" s="276"/>
      <c r="Y5596" s="276"/>
      <c r="Z5596" s="276"/>
      <c r="AA5596" s="276"/>
      <c r="AB5596" s="276"/>
      <c r="AC5596" s="1507">
        <f t="shared" si="1988"/>
        <v>602</v>
      </c>
      <c r="AD5596" s="1508">
        <f t="shared" si="1989"/>
        <v>14460.039999999999</v>
      </c>
      <c r="AE5596" s="14">
        <f t="shared" si="1990"/>
        <v>3.0333333333333332</v>
      </c>
      <c r="AF5596" s="14">
        <f t="shared" si="1991"/>
        <v>132.66666666666666</v>
      </c>
      <c r="AG5596" s="14">
        <f t="shared" si="1992"/>
        <v>4.5376884422110555</v>
      </c>
      <c r="AH5596" s="14">
        <f t="shared" si="1993"/>
        <v>1.5043551088777223</v>
      </c>
      <c r="AI5596" s="14">
        <f t="shared" si="1994"/>
        <v>199.57777777777784</v>
      </c>
      <c r="AJ5596" s="276"/>
    </row>
    <row r="5597" spans="1:36" ht="15.75">
      <c r="A5597" s="1484">
        <v>160</v>
      </c>
      <c r="B5597" s="284" t="s">
        <v>3787</v>
      </c>
      <c r="C5597" s="292" t="s">
        <v>66</v>
      </c>
      <c r="D5597" s="279">
        <v>1</v>
      </c>
      <c r="E5597" s="287">
        <v>3</v>
      </c>
      <c r="F5597" s="309">
        <f>E5597*D5597</f>
        <v>3</v>
      </c>
      <c r="G5597" s="276"/>
      <c r="H5597" s="280">
        <f t="shared" si="1986"/>
        <v>0</v>
      </c>
      <c r="I5597" s="298"/>
      <c r="J5597" s="2513"/>
      <c r="K5597" s="2514"/>
      <c r="L5597" s="2511"/>
      <c r="M5597" s="283"/>
      <c r="N5597" s="276"/>
      <c r="O5597" s="278"/>
      <c r="P5597" s="276"/>
      <c r="Q5597" s="276"/>
      <c r="R5597" s="276"/>
      <c r="S5597" s="276"/>
      <c r="T5597" s="276"/>
      <c r="U5597" s="276"/>
      <c r="V5597" s="276"/>
      <c r="W5597" s="276"/>
      <c r="X5597" s="276"/>
      <c r="Y5597" s="276"/>
      <c r="Z5597" s="276"/>
      <c r="AA5597" s="276"/>
      <c r="AB5597" s="276"/>
      <c r="AC5597" s="1507">
        <f t="shared" si="1988"/>
        <v>3</v>
      </c>
      <c r="AD5597" s="1508">
        <f t="shared" si="1989"/>
        <v>3</v>
      </c>
      <c r="AE5597" s="14">
        <f t="shared" si="1990"/>
        <v>-1500.5666666666666</v>
      </c>
      <c r="AF5597" s="14">
        <f t="shared" si="1991"/>
        <v>0</v>
      </c>
      <c r="AG5597" s="14" t="e">
        <f t="shared" si="1992"/>
        <v>#DIV/0!</v>
      </c>
      <c r="AH5597" s="14" t="e">
        <f t="shared" si="1993"/>
        <v>#DIV/0!</v>
      </c>
      <c r="AI5597" s="14">
        <f t="shared" si="1994"/>
        <v>3</v>
      </c>
      <c r="AJ5597" s="276"/>
    </row>
    <row r="5598" spans="1:36" ht="15.75">
      <c r="A5598" s="1484">
        <v>161</v>
      </c>
      <c r="B5598" s="284" t="s">
        <v>8401</v>
      </c>
      <c r="C5598" s="292" t="s">
        <v>454</v>
      </c>
      <c r="D5598" s="279">
        <v>1</v>
      </c>
      <c r="E5598" s="287"/>
      <c r="F5598" s="309"/>
      <c r="G5598" s="276">
        <v>3600</v>
      </c>
      <c r="H5598" s="280">
        <f t="shared" si="1986"/>
        <v>3600</v>
      </c>
      <c r="I5598" s="298">
        <v>44951</v>
      </c>
      <c r="J5598" s="2513">
        <v>45292</v>
      </c>
      <c r="K5598" s="2514"/>
      <c r="L5598" s="2511"/>
      <c r="M5598" s="283"/>
      <c r="N5598" s="276"/>
      <c r="O5598" s="278"/>
      <c r="P5598" s="276">
        <v>200</v>
      </c>
      <c r="Q5598" s="276"/>
      <c r="R5598" s="276"/>
      <c r="S5598" s="276"/>
      <c r="T5598" s="276"/>
      <c r="U5598" s="276"/>
      <c r="V5598" s="276"/>
      <c r="W5598" s="276"/>
      <c r="X5598" s="276"/>
      <c r="Y5598" s="276"/>
      <c r="Z5598" s="276"/>
      <c r="AA5598" s="276"/>
      <c r="AB5598" s="276" t="s">
        <v>1676</v>
      </c>
      <c r="AC5598" s="1507">
        <f t="shared" si="1988"/>
        <v>3400</v>
      </c>
      <c r="AD5598" s="1508">
        <f t="shared" si="1989"/>
        <v>3400</v>
      </c>
      <c r="AE5598" s="14">
        <f t="shared" si="1990"/>
        <v>9.1666666666666661</v>
      </c>
      <c r="AF5598" s="14">
        <f t="shared" si="1991"/>
        <v>66.666666666666671</v>
      </c>
      <c r="AG5598" s="14">
        <f t="shared" si="1992"/>
        <v>50.999999999999993</v>
      </c>
      <c r="AH5598" s="14">
        <f t="shared" si="1993"/>
        <v>41.833333333333329</v>
      </c>
      <c r="AI5598" s="14">
        <f t="shared" si="1994"/>
        <v>2788.8888888888887</v>
      </c>
      <c r="AJ5598" s="276"/>
    </row>
    <row r="5599" spans="1:36" ht="15.75">
      <c r="A5599" s="1484">
        <v>162</v>
      </c>
      <c r="B5599" s="284" t="s">
        <v>8402</v>
      </c>
      <c r="C5599" s="292" t="s">
        <v>66</v>
      </c>
      <c r="D5599" s="279">
        <v>1</v>
      </c>
      <c r="E5599" s="287"/>
      <c r="F5599" s="309"/>
      <c r="G5599" s="276">
        <v>30</v>
      </c>
      <c r="H5599" s="280">
        <f t="shared" si="1986"/>
        <v>30</v>
      </c>
      <c r="I5599" s="298">
        <v>44565</v>
      </c>
      <c r="J5599" s="2513">
        <v>45717</v>
      </c>
      <c r="K5599" s="2514"/>
      <c r="L5599" s="2511"/>
      <c r="M5599" s="283"/>
      <c r="N5599" s="276"/>
      <c r="O5599" s="278"/>
      <c r="P5599" s="276"/>
      <c r="Q5599" s="276"/>
      <c r="R5599" s="276"/>
      <c r="S5599" s="276"/>
      <c r="T5599" s="276"/>
      <c r="U5599" s="276"/>
      <c r="V5599" s="276"/>
      <c r="W5599" s="276"/>
      <c r="X5599" s="276"/>
      <c r="Y5599" s="276"/>
      <c r="Z5599" s="276"/>
      <c r="AA5599" s="276"/>
      <c r="AB5599" s="276"/>
      <c r="AC5599" s="1507">
        <f t="shared" si="1988"/>
        <v>30</v>
      </c>
      <c r="AD5599" s="1508">
        <f t="shared" si="1989"/>
        <v>30</v>
      </c>
      <c r="AE5599" s="14">
        <f t="shared" si="1990"/>
        <v>23.333333333333332</v>
      </c>
      <c r="AF5599" s="14">
        <f t="shared" si="1991"/>
        <v>0</v>
      </c>
      <c r="AG5599" s="14" t="e">
        <f t="shared" si="1992"/>
        <v>#DIV/0!</v>
      </c>
      <c r="AH5599" s="14" t="e">
        <f t="shared" si="1993"/>
        <v>#DIV/0!</v>
      </c>
      <c r="AI5599" s="14">
        <f t="shared" si="1994"/>
        <v>30</v>
      </c>
      <c r="AJ5599" s="276"/>
    </row>
    <row r="5600" spans="1:36" ht="15.75">
      <c r="A5600" s="1484">
        <v>163</v>
      </c>
      <c r="B5600" s="284" t="s">
        <v>6090</v>
      </c>
      <c r="C5600" s="292" t="s">
        <v>143</v>
      </c>
      <c r="D5600" s="279">
        <v>1</v>
      </c>
      <c r="E5600" s="287"/>
      <c r="F5600" s="309"/>
      <c r="G5600" s="276">
        <v>360</v>
      </c>
      <c r="H5600" s="280">
        <f t="shared" si="1986"/>
        <v>360</v>
      </c>
      <c r="I5600" s="298">
        <v>44930</v>
      </c>
      <c r="J5600" s="2513">
        <v>45748</v>
      </c>
      <c r="K5600" s="2514"/>
      <c r="L5600" s="2511"/>
      <c r="M5600" s="283"/>
      <c r="N5600" s="276"/>
      <c r="O5600" s="278">
        <v>20</v>
      </c>
      <c r="P5600" s="276">
        <v>40</v>
      </c>
      <c r="Q5600" s="276"/>
      <c r="R5600" s="276"/>
      <c r="S5600" s="276"/>
      <c r="T5600" s="276"/>
      <c r="U5600" s="276"/>
      <c r="V5600" s="276"/>
      <c r="W5600" s="276"/>
      <c r="X5600" s="276"/>
      <c r="Y5600" s="276"/>
      <c r="Z5600" s="276"/>
      <c r="AA5600" s="276"/>
      <c r="AB5600" s="276"/>
      <c r="AC5600" s="1507">
        <f t="shared" si="1988"/>
        <v>300</v>
      </c>
      <c r="AD5600" s="1508">
        <f t="shared" si="1989"/>
        <v>300</v>
      </c>
      <c r="AE5600" s="14">
        <f t="shared" si="1990"/>
        <v>24.366666666666667</v>
      </c>
      <c r="AF5600" s="14">
        <f t="shared" si="1991"/>
        <v>20</v>
      </c>
      <c r="AG5600" s="14">
        <f t="shared" si="1992"/>
        <v>15</v>
      </c>
      <c r="AH5600" s="14">
        <f t="shared" si="1993"/>
        <v>-9.3666666666666671</v>
      </c>
      <c r="AI5600" s="14">
        <f t="shared" si="1994"/>
        <v>-187.33333333333337</v>
      </c>
      <c r="AJ5600" s="276"/>
    </row>
    <row r="5601" spans="1:36" ht="15.75">
      <c r="A5601" s="1484">
        <v>165</v>
      </c>
      <c r="B5601" s="284" t="s">
        <v>4403</v>
      </c>
      <c r="C5601" s="292" t="s">
        <v>153</v>
      </c>
      <c r="D5601" s="279">
        <v>1</v>
      </c>
      <c r="E5601" s="287">
        <v>3721</v>
      </c>
      <c r="F5601" s="309">
        <f>E5601*D5601</f>
        <v>3721</v>
      </c>
      <c r="G5601" s="276"/>
      <c r="H5601" s="280">
        <f t="shared" si="1986"/>
        <v>0</v>
      </c>
      <c r="I5601" s="298">
        <v>44756</v>
      </c>
      <c r="J5601" s="2513">
        <v>45352</v>
      </c>
      <c r="K5601" s="2514"/>
      <c r="L5601" s="2511"/>
      <c r="M5601" s="283"/>
      <c r="N5601" s="276">
        <v>98</v>
      </c>
      <c r="O5601" s="278">
        <v>135</v>
      </c>
      <c r="P5601" s="276">
        <v>207</v>
      </c>
      <c r="Q5601" s="276"/>
      <c r="R5601" s="276"/>
      <c r="S5601" s="276"/>
      <c r="T5601" s="276"/>
      <c r="U5601" s="276"/>
      <c r="V5601" s="276"/>
      <c r="W5601" s="276"/>
      <c r="X5601" s="276"/>
      <c r="Y5601" s="276"/>
      <c r="Z5601" s="276"/>
      <c r="AA5601" s="276"/>
      <c r="AB5601" s="276"/>
      <c r="AC5601" s="1507">
        <f t="shared" si="1988"/>
        <v>3281</v>
      </c>
      <c r="AD5601" s="1508">
        <f t="shared" si="1989"/>
        <v>3281</v>
      </c>
      <c r="AE5601" s="14">
        <f t="shared" si="1990"/>
        <v>11.166666666666666</v>
      </c>
      <c r="AF5601" s="14">
        <f t="shared" si="1991"/>
        <v>146.66666666666666</v>
      </c>
      <c r="AG5601" s="14">
        <f t="shared" si="1992"/>
        <v>22.370454545454546</v>
      </c>
      <c r="AH5601" s="14">
        <f t="shared" si="1993"/>
        <v>11.20378787878788</v>
      </c>
      <c r="AI5601" s="14">
        <f t="shared" si="1994"/>
        <v>1643.2222222222224</v>
      </c>
      <c r="AJ5601" s="276"/>
    </row>
    <row r="5602" spans="1:36" ht="15.75">
      <c r="A5602" s="1484">
        <v>166</v>
      </c>
      <c r="B5602" s="284" t="s">
        <v>4404</v>
      </c>
      <c r="C5602" s="292" t="s">
        <v>153</v>
      </c>
      <c r="D5602" s="279">
        <v>1</v>
      </c>
      <c r="E5602" s="287">
        <v>426</v>
      </c>
      <c r="F5602" s="309">
        <f>E5602*D5602</f>
        <v>426</v>
      </c>
      <c r="G5602" s="276"/>
      <c r="H5602" s="280">
        <f t="shared" si="1986"/>
        <v>0</v>
      </c>
      <c r="I5602" s="298">
        <v>44756</v>
      </c>
      <c r="J5602" s="2513">
        <v>45352</v>
      </c>
      <c r="K5602" s="2514"/>
      <c r="L5602" s="2511" t="s">
        <v>1676</v>
      </c>
      <c r="M5602" s="283"/>
      <c r="N5602" s="276">
        <v>74</v>
      </c>
      <c r="O5602" s="278">
        <v>49</v>
      </c>
      <c r="P5602" s="276">
        <v>167</v>
      </c>
      <c r="Q5602" s="276"/>
      <c r="R5602" s="276"/>
      <c r="S5602" s="276"/>
      <c r="T5602" s="276"/>
      <c r="U5602" s="276"/>
      <c r="V5602" s="276"/>
      <c r="W5602" s="276"/>
      <c r="X5602" s="276"/>
      <c r="Y5602" s="276"/>
      <c r="Z5602" s="276"/>
      <c r="AA5602" s="276"/>
      <c r="AB5602" s="276"/>
      <c r="AC5602" s="1507">
        <f t="shared" si="1988"/>
        <v>136</v>
      </c>
      <c r="AD5602" s="1508">
        <f t="shared" si="1989"/>
        <v>136</v>
      </c>
      <c r="AE5602" s="14">
        <f t="shared" si="1990"/>
        <v>11.166666666666666</v>
      </c>
      <c r="AF5602" s="14">
        <f t="shared" si="1991"/>
        <v>96.666666666666671</v>
      </c>
      <c r="AG5602" s="14">
        <f t="shared" si="1992"/>
        <v>1.4068965517241379</v>
      </c>
      <c r="AH5602" s="14">
        <f t="shared" si="1993"/>
        <v>-9.759770114942528</v>
      </c>
      <c r="AI5602" s="14">
        <f t="shared" si="1994"/>
        <v>-943.44444444444434</v>
      </c>
      <c r="AJ5602" s="276"/>
    </row>
    <row r="5603" spans="1:36" ht="15.75">
      <c r="A5603" s="1484">
        <v>167</v>
      </c>
      <c r="B5603" s="284" t="s">
        <v>7644</v>
      </c>
      <c r="C5603" s="292" t="s">
        <v>143</v>
      </c>
      <c r="D5603" s="279">
        <v>1</v>
      </c>
      <c r="E5603" s="287">
        <v>360</v>
      </c>
      <c r="F5603" s="309">
        <f>E5603*D5603</f>
        <v>360</v>
      </c>
      <c r="G5603" s="276"/>
      <c r="H5603" s="280">
        <f t="shared" si="1986"/>
        <v>0</v>
      </c>
      <c r="I5603" s="298">
        <v>44728</v>
      </c>
      <c r="J5603" s="2513">
        <v>45047</v>
      </c>
      <c r="K5603" s="2514"/>
      <c r="L5603" s="2511"/>
      <c r="M5603" s="283"/>
      <c r="N5603" s="276"/>
      <c r="O5603" s="278"/>
      <c r="P5603" s="276"/>
      <c r="Q5603" s="276"/>
      <c r="R5603" s="276"/>
      <c r="S5603" s="276"/>
      <c r="T5603" s="276"/>
      <c r="U5603" s="276"/>
      <c r="V5603" s="276"/>
      <c r="W5603" s="276"/>
      <c r="X5603" s="276"/>
      <c r="Y5603" s="276"/>
      <c r="Z5603" s="276"/>
      <c r="AA5603" s="276"/>
      <c r="AB5603" s="276"/>
      <c r="AC5603" s="1507">
        <f t="shared" si="1988"/>
        <v>360</v>
      </c>
      <c r="AD5603" s="1508">
        <f t="shared" si="1989"/>
        <v>360</v>
      </c>
      <c r="AE5603" s="14">
        <f t="shared" si="1990"/>
        <v>1</v>
      </c>
      <c r="AF5603" s="14">
        <f t="shared" si="1991"/>
        <v>0</v>
      </c>
      <c r="AG5603" s="14" t="e">
        <f t="shared" si="1992"/>
        <v>#DIV/0!</v>
      </c>
      <c r="AH5603" s="14" t="e">
        <f t="shared" si="1993"/>
        <v>#DIV/0!</v>
      </c>
      <c r="AI5603" s="14">
        <f t="shared" si="1994"/>
        <v>360</v>
      </c>
      <c r="AJ5603" s="276"/>
    </row>
    <row r="5604" spans="1:36" ht="15.75">
      <c r="A5604" s="1484">
        <v>168</v>
      </c>
      <c r="B5604" s="284" t="s">
        <v>3604</v>
      </c>
      <c r="C5604" s="292" t="s">
        <v>153</v>
      </c>
      <c r="D5604" s="279">
        <v>1</v>
      </c>
      <c r="E5604" s="287">
        <v>2170</v>
      </c>
      <c r="F5604" s="309">
        <f>E5604*D5604</f>
        <v>2170</v>
      </c>
      <c r="G5604" s="276"/>
      <c r="H5604" s="280">
        <f t="shared" si="1986"/>
        <v>0</v>
      </c>
      <c r="I5604" s="298">
        <v>44728</v>
      </c>
      <c r="J5604" s="2513">
        <v>44986</v>
      </c>
      <c r="K5604" s="2525">
        <v>2170</v>
      </c>
      <c r="L5604" s="2511"/>
      <c r="M5604" s="283"/>
      <c r="N5604" s="276"/>
      <c r="O5604" s="278"/>
      <c r="P5604" s="276"/>
      <c r="Q5604" s="276"/>
      <c r="R5604" s="276"/>
      <c r="S5604" s="276"/>
      <c r="T5604" s="276"/>
      <c r="U5604" s="276"/>
      <c r="V5604" s="276"/>
      <c r="W5604" s="276"/>
      <c r="X5604" s="276"/>
      <c r="Y5604" s="276"/>
      <c r="Z5604" s="276"/>
      <c r="AA5604" s="276"/>
      <c r="AB5604" s="276"/>
      <c r="AC5604" s="1507">
        <f t="shared" si="1988"/>
        <v>2170</v>
      </c>
      <c r="AD5604" s="1508">
        <f t="shared" si="1989"/>
        <v>2170</v>
      </c>
      <c r="AE5604" s="14">
        <f t="shared" si="1990"/>
        <v>-1.0333333333333334</v>
      </c>
      <c r="AF5604" s="14">
        <f t="shared" si="1991"/>
        <v>0</v>
      </c>
      <c r="AG5604" s="14" t="e">
        <f t="shared" si="1992"/>
        <v>#DIV/0!</v>
      </c>
      <c r="AH5604" s="14" t="e">
        <f t="shared" si="1993"/>
        <v>#DIV/0!</v>
      </c>
      <c r="AI5604" s="14">
        <f t="shared" si="1994"/>
        <v>2170</v>
      </c>
      <c r="AJ5604" s="276"/>
    </row>
    <row r="5605" spans="1:36" ht="15.75">
      <c r="A5605" s="1484">
        <v>169</v>
      </c>
      <c r="B5605" s="284" t="s">
        <v>9266</v>
      </c>
      <c r="C5605" s="292" t="s">
        <v>143</v>
      </c>
      <c r="D5605" s="279">
        <v>1</v>
      </c>
      <c r="E5605" s="287"/>
      <c r="F5605" s="309"/>
      <c r="G5605" s="276">
        <v>12</v>
      </c>
      <c r="H5605" s="280">
        <f t="shared" si="1986"/>
        <v>12</v>
      </c>
      <c r="I5605" s="298">
        <v>44960</v>
      </c>
      <c r="J5605" s="2513"/>
      <c r="K5605" s="2514"/>
      <c r="L5605" s="2511"/>
      <c r="M5605" s="283"/>
      <c r="N5605" s="276"/>
      <c r="O5605" s="278"/>
      <c r="P5605" s="276"/>
      <c r="Q5605" s="276"/>
      <c r="R5605" s="276"/>
      <c r="S5605" s="276"/>
      <c r="T5605" s="276"/>
      <c r="U5605" s="276"/>
      <c r="V5605" s="276"/>
      <c r="W5605" s="276"/>
      <c r="X5605" s="276"/>
      <c r="Y5605" s="276"/>
      <c r="Z5605" s="276"/>
      <c r="AA5605" s="276"/>
      <c r="AB5605" s="276"/>
      <c r="AC5605" s="1507">
        <f t="shared" si="1988"/>
        <v>12</v>
      </c>
      <c r="AD5605" s="1508">
        <f t="shared" si="1989"/>
        <v>12</v>
      </c>
      <c r="AE5605" s="14">
        <f t="shared" si="1990"/>
        <v>-1500.5666666666666</v>
      </c>
      <c r="AF5605" s="14">
        <f t="shared" si="1991"/>
        <v>0</v>
      </c>
      <c r="AG5605" s="14" t="e">
        <f t="shared" si="1992"/>
        <v>#DIV/0!</v>
      </c>
      <c r="AH5605" s="14" t="e">
        <f t="shared" si="1993"/>
        <v>#DIV/0!</v>
      </c>
      <c r="AI5605" s="14">
        <f t="shared" si="1994"/>
        <v>12</v>
      </c>
      <c r="AJ5605" s="276"/>
    </row>
    <row r="5606" spans="1:36" ht="15.75">
      <c r="A5606" s="1484">
        <v>170</v>
      </c>
      <c r="B5606" s="284" t="s">
        <v>3813</v>
      </c>
      <c r="C5606" s="292" t="s">
        <v>454</v>
      </c>
      <c r="D5606" s="279">
        <v>1</v>
      </c>
      <c r="E5606" s="287">
        <v>500</v>
      </c>
      <c r="F5606" s="309">
        <f>E5606*D5606</f>
        <v>500</v>
      </c>
      <c r="G5606" s="276"/>
      <c r="H5606" s="280">
        <f t="shared" ref="H5606:H5632" si="1995">SUM(D5606*G5606)</f>
        <v>0</v>
      </c>
      <c r="I5606" s="298">
        <v>44728</v>
      </c>
      <c r="J5606" s="2513">
        <v>45139</v>
      </c>
      <c r="K5606" s="2514"/>
      <c r="L5606" s="2511"/>
      <c r="M5606" s="283"/>
      <c r="N5606" s="276">
        <v>14</v>
      </c>
      <c r="O5606" s="278">
        <v>45</v>
      </c>
      <c r="P5606" s="276">
        <v>205</v>
      </c>
      <c r="Q5606" s="276"/>
      <c r="R5606" s="276"/>
      <c r="S5606" s="276"/>
      <c r="T5606" s="276"/>
      <c r="U5606" s="276"/>
      <c r="V5606" s="276"/>
      <c r="W5606" s="276"/>
      <c r="X5606" s="276"/>
      <c r="Y5606" s="276"/>
      <c r="Z5606" s="276" t="s">
        <v>1676</v>
      </c>
      <c r="AA5606" s="276"/>
      <c r="AB5606" s="276"/>
      <c r="AC5606" s="1507">
        <f t="shared" si="1988"/>
        <v>236</v>
      </c>
      <c r="AD5606" s="1508">
        <f t="shared" si="1989"/>
        <v>236</v>
      </c>
      <c r="AE5606" s="14">
        <f t="shared" si="1990"/>
        <v>4.0666666666666664</v>
      </c>
      <c r="AF5606" s="14">
        <f t="shared" si="1991"/>
        <v>88</v>
      </c>
      <c r="AG5606" s="14">
        <f t="shared" si="1992"/>
        <v>2.6818181818181817</v>
      </c>
      <c r="AH5606" s="14">
        <f t="shared" si="1993"/>
        <v>-1.3848484848484848</v>
      </c>
      <c r="AI5606" s="14">
        <f t="shared" si="1994"/>
        <v>-121.86666666666667</v>
      </c>
      <c r="AJ5606" s="276"/>
    </row>
    <row r="5607" spans="1:36" ht="15.75">
      <c r="A5607" s="1484">
        <v>172</v>
      </c>
      <c r="B5607" s="284" t="s">
        <v>9267</v>
      </c>
      <c r="C5607" s="292" t="s">
        <v>153</v>
      </c>
      <c r="D5607" s="279">
        <v>28.33</v>
      </c>
      <c r="E5607" s="287"/>
      <c r="F5607" s="309"/>
      <c r="G5607" s="276">
        <v>3400</v>
      </c>
      <c r="H5607" s="280">
        <f t="shared" si="1995"/>
        <v>96322</v>
      </c>
      <c r="I5607" s="298">
        <v>44973</v>
      </c>
      <c r="J5607" s="2513">
        <v>45078</v>
      </c>
      <c r="K5607" s="2514"/>
      <c r="L5607" s="2511"/>
      <c r="M5607" s="283"/>
      <c r="N5607" s="276"/>
      <c r="O5607" s="278">
        <v>50</v>
      </c>
      <c r="P5607" s="276">
        <v>50</v>
      </c>
      <c r="Q5607" s="276"/>
      <c r="R5607" s="276"/>
      <c r="S5607" s="276"/>
      <c r="T5607" s="276"/>
      <c r="U5607" s="276"/>
      <c r="V5607" s="276"/>
      <c r="W5607" s="276"/>
      <c r="X5607" s="276"/>
      <c r="Y5607" s="276"/>
      <c r="Z5607" s="276"/>
      <c r="AA5607" s="276"/>
      <c r="AB5607" s="276"/>
      <c r="AC5607" s="1507">
        <f t="shared" si="1988"/>
        <v>3300</v>
      </c>
      <c r="AD5607" s="1508">
        <f t="shared" si="1989"/>
        <v>93489</v>
      </c>
      <c r="AE5607" s="14">
        <f t="shared" si="1990"/>
        <v>2.0333333333333332</v>
      </c>
      <c r="AF5607" s="14">
        <f t="shared" si="1991"/>
        <v>33.333333333333336</v>
      </c>
      <c r="AG5607" s="14">
        <f t="shared" si="1992"/>
        <v>99</v>
      </c>
      <c r="AH5607" s="14">
        <f t="shared" si="1993"/>
        <v>96.966666666666669</v>
      </c>
      <c r="AI5607" s="14">
        <f t="shared" si="1994"/>
        <v>3232.2222222222222</v>
      </c>
      <c r="AJ5607" s="276"/>
    </row>
    <row r="5608" spans="1:36" ht="15.75">
      <c r="A5608" s="1484">
        <v>173</v>
      </c>
      <c r="B5608" s="276" t="s">
        <v>9268</v>
      </c>
      <c r="C5608" s="284"/>
      <c r="D5608" s="279">
        <v>1</v>
      </c>
      <c r="E5608" s="287"/>
      <c r="F5608" s="309"/>
      <c r="G5608" s="276">
        <v>6000</v>
      </c>
      <c r="H5608" s="280">
        <f t="shared" si="1995"/>
        <v>6000</v>
      </c>
      <c r="I5608" s="298">
        <v>44960</v>
      </c>
      <c r="J5608" s="2513">
        <v>45057</v>
      </c>
      <c r="K5608" s="2514"/>
      <c r="L5608" s="2511"/>
      <c r="M5608" s="283"/>
      <c r="N5608" s="276"/>
      <c r="O5608" s="278"/>
      <c r="P5608" s="276"/>
      <c r="Q5608" s="276"/>
      <c r="R5608" s="276"/>
      <c r="S5608" s="276"/>
      <c r="T5608" s="276"/>
      <c r="U5608" s="276"/>
      <c r="V5608" s="276"/>
      <c r="W5608" s="276"/>
      <c r="X5608" s="276"/>
      <c r="Y5608" s="276"/>
      <c r="Z5608" s="276"/>
      <c r="AA5608" s="276"/>
      <c r="AB5608" s="276" t="s">
        <v>1676</v>
      </c>
      <c r="AC5608" s="1507">
        <f t="shared" si="1988"/>
        <v>6000</v>
      </c>
      <c r="AD5608" s="1508">
        <f t="shared" si="1989"/>
        <v>6000</v>
      </c>
      <c r="AE5608" s="14">
        <f t="shared" si="1990"/>
        <v>1.3333333333333333</v>
      </c>
      <c r="AF5608" s="14">
        <f t="shared" si="1991"/>
        <v>0</v>
      </c>
      <c r="AG5608" s="14" t="e">
        <f t="shared" si="1992"/>
        <v>#DIV/0!</v>
      </c>
      <c r="AH5608" s="14" t="e">
        <f t="shared" si="1993"/>
        <v>#DIV/0!</v>
      </c>
      <c r="AI5608" s="14">
        <f t="shared" si="1994"/>
        <v>6000</v>
      </c>
      <c r="AJ5608" s="276"/>
    </row>
    <row r="5609" spans="1:36" ht="15.75">
      <c r="A5609" s="1484">
        <v>174</v>
      </c>
      <c r="B5609" s="284" t="s">
        <v>9269</v>
      </c>
      <c r="C5609" s="292" t="s">
        <v>66</v>
      </c>
      <c r="D5609" s="279">
        <v>1</v>
      </c>
      <c r="E5609" s="287"/>
      <c r="F5609" s="309"/>
      <c r="G5609" s="276">
        <v>2400</v>
      </c>
      <c r="H5609" s="280">
        <f t="shared" si="1995"/>
        <v>2400</v>
      </c>
      <c r="I5609" s="298">
        <v>44977</v>
      </c>
      <c r="J5609" s="2513"/>
      <c r="K5609" s="2514"/>
      <c r="L5609" s="2511"/>
      <c r="M5609" s="283"/>
      <c r="N5609" s="276"/>
      <c r="O5609" s="278"/>
      <c r="P5609" s="276"/>
      <c r="Q5609" s="276"/>
      <c r="R5609" s="276"/>
      <c r="S5609" s="276"/>
      <c r="T5609" s="276"/>
      <c r="U5609" s="276"/>
      <c r="V5609" s="276"/>
      <c r="W5609" s="276"/>
      <c r="X5609" s="276"/>
      <c r="Y5609" s="276"/>
      <c r="Z5609" s="276"/>
      <c r="AA5609" s="276"/>
      <c r="AB5609" s="276"/>
      <c r="AC5609" s="1507">
        <f t="shared" si="1988"/>
        <v>2400</v>
      </c>
      <c r="AD5609" s="1508">
        <f t="shared" si="1989"/>
        <v>2400</v>
      </c>
      <c r="AE5609" s="14">
        <f t="shared" si="1990"/>
        <v>-1500.5666666666666</v>
      </c>
      <c r="AF5609" s="14">
        <f t="shared" si="1991"/>
        <v>0</v>
      </c>
      <c r="AG5609" s="14" t="e">
        <f t="shared" si="1992"/>
        <v>#DIV/0!</v>
      </c>
      <c r="AH5609" s="14" t="e">
        <f t="shared" si="1993"/>
        <v>#DIV/0!</v>
      </c>
      <c r="AI5609" s="14">
        <f t="shared" si="1994"/>
        <v>2400</v>
      </c>
      <c r="AJ5609" s="276"/>
    </row>
    <row r="5610" spans="1:36" ht="15.75">
      <c r="A5610" s="1484">
        <v>175</v>
      </c>
      <c r="B5610" s="284" t="s">
        <v>8403</v>
      </c>
      <c r="C5610" s="292" t="s">
        <v>153</v>
      </c>
      <c r="D5610" s="279">
        <v>1</v>
      </c>
      <c r="E5610" s="287"/>
      <c r="F5610" s="309"/>
      <c r="G5610" s="276">
        <v>5000</v>
      </c>
      <c r="H5610" s="280">
        <f t="shared" si="1995"/>
        <v>5000</v>
      </c>
      <c r="I5610" s="298">
        <v>44951</v>
      </c>
      <c r="J5610" s="2513">
        <v>45566</v>
      </c>
      <c r="K5610" s="2514"/>
      <c r="L5610" s="2511"/>
      <c r="M5610" s="283"/>
      <c r="N5610" s="276"/>
      <c r="O5610" s="278"/>
      <c r="P5610" s="276"/>
      <c r="Q5610" s="276"/>
      <c r="R5610" s="276"/>
      <c r="S5610" s="276"/>
      <c r="T5610" s="276"/>
      <c r="U5610" s="276"/>
      <c r="V5610" s="276"/>
      <c r="W5610" s="276"/>
      <c r="X5610" s="276"/>
      <c r="Y5610" s="276"/>
      <c r="Z5610" s="276"/>
      <c r="AA5610" s="276"/>
      <c r="AB5610" s="276"/>
      <c r="AC5610" s="1507">
        <f t="shared" si="1988"/>
        <v>5000</v>
      </c>
      <c r="AD5610" s="1508">
        <f t="shared" si="1989"/>
        <v>5000</v>
      </c>
      <c r="AE5610" s="14">
        <f t="shared" si="1990"/>
        <v>18.3</v>
      </c>
      <c r="AF5610" s="14">
        <f t="shared" si="1991"/>
        <v>0</v>
      </c>
      <c r="AG5610" s="14" t="e">
        <f t="shared" si="1992"/>
        <v>#DIV/0!</v>
      </c>
      <c r="AH5610" s="14" t="e">
        <f t="shared" si="1993"/>
        <v>#DIV/0!</v>
      </c>
      <c r="AI5610" s="14">
        <f t="shared" si="1994"/>
        <v>5000</v>
      </c>
      <c r="AJ5610" s="276"/>
    </row>
    <row r="5611" spans="1:36" ht="15.75">
      <c r="A5611" s="1484">
        <v>176</v>
      </c>
      <c r="B5611" s="284" t="s">
        <v>8404</v>
      </c>
      <c r="C5611" s="292" t="s">
        <v>153</v>
      </c>
      <c r="D5611" s="279">
        <v>1</v>
      </c>
      <c r="E5611" s="287"/>
      <c r="F5611" s="309"/>
      <c r="G5611" s="276">
        <v>4800</v>
      </c>
      <c r="H5611" s="280">
        <f t="shared" si="1995"/>
        <v>4800</v>
      </c>
      <c r="I5611" s="298">
        <v>44930</v>
      </c>
      <c r="J5611" s="2513">
        <v>45658</v>
      </c>
      <c r="K5611" s="2514"/>
      <c r="L5611" s="2511"/>
      <c r="M5611" s="283"/>
      <c r="N5611" s="276"/>
      <c r="O5611" s="278">
        <v>1540</v>
      </c>
      <c r="P5611" s="276">
        <v>800</v>
      </c>
      <c r="Q5611" s="276"/>
      <c r="R5611" s="276"/>
      <c r="S5611" s="276"/>
      <c r="T5611" s="276"/>
      <c r="U5611" s="276"/>
      <c r="V5611" s="276"/>
      <c r="W5611" s="276"/>
      <c r="X5611" s="276"/>
      <c r="Y5611" s="276"/>
      <c r="Z5611" s="276"/>
      <c r="AA5611" s="276"/>
      <c r="AB5611" s="276"/>
      <c r="AC5611" s="1507">
        <f t="shared" si="1988"/>
        <v>2460</v>
      </c>
      <c r="AD5611" s="1508">
        <f t="shared" si="1989"/>
        <v>2460</v>
      </c>
      <c r="AE5611" s="14">
        <f t="shared" si="1990"/>
        <v>21.366666666666667</v>
      </c>
      <c r="AF5611" s="14">
        <f t="shared" si="1991"/>
        <v>780</v>
      </c>
      <c r="AG5611" s="14">
        <f t="shared" si="1992"/>
        <v>3.1538461538461537</v>
      </c>
      <c r="AH5611" s="14">
        <f t="shared" si="1993"/>
        <v>-18.212820512820514</v>
      </c>
      <c r="AI5611" s="14">
        <f t="shared" si="1994"/>
        <v>-14206</v>
      </c>
      <c r="AJ5611" s="276"/>
    </row>
    <row r="5612" spans="1:36" ht="15.75">
      <c r="A5612" s="1484">
        <v>177</v>
      </c>
      <c r="B5612" s="284" t="s">
        <v>6091</v>
      </c>
      <c r="C5612" s="292" t="s">
        <v>153</v>
      </c>
      <c r="D5612" s="279">
        <v>1</v>
      </c>
      <c r="E5612" s="287">
        <v>120</v>
      </c>
      <c r="F5612" s="309">
        <f t="shared" ref="F5612:F5623" si="1996">E5612*D5612</f>
        <v>120</v>
      </c>
      <c r="G5612" s="276"/>
      <c r="H5612" s="280">
        <f t="shared" si="1995"/>
        <v>0</v>
      </c>
      <c r="I5612" s="298">
        <v>44838</v>
      </c>
      <c r="J5612" s="2513">
        <v>45047</v>
      </c>
      <c r="K5612" s="2514"/>
      <c r="L5612" s="2511"/>
      <c r="M5612" s="283" t="s">
        <v>1676</v>
      </c>
      <c r="N5612" s="276"/>
      <c r="O5612" s="278">
        <v>40</v>
      </c>
      <c r="P5612" s="276">
        <v>20</v>
      </c>
      <c r="Q5612" s="276"/>
      <c r="R5612" s="276"/>
      <c r="S5612" s="276"/>
      <c r="T5612" s="276"/>
      <c r="U5612" s="276"/>
      <c r="V5612" s="276"/>
      <c r="W5612" s="276"/>
      <c r="X5612" s="276"/>
      <c r="Y5612" s="276"/>
      <c r="Z5612" s="276"/>
      <c r="AA5612" s="276"/>
      <c r="AB5612" s="276"/>
      <c r="AC5612" s="1507">
        <f t="shared" si="1988"/>
        <v>60</v>
      </c>
      <c r="AD5612" s="1508">
        <f t="shared" si="1989"/>
        <v>60</v>
      </c>
      <c r="AE5612" s="14">
        <f t="shared" si="1990"/>
        <v>1</v>
      </c>
      <c r="AF5612" s="14">
        <f t="shared" si="1991"/>
        <v>20</v>
      </c>
      <c r="AG5612" s="14">
        <f t="shared" si="1992"/>
        <v>3</v>
      </c>
      <c r="AH5612" s="14">
        <f t="shared" si="1993"/>
        <v>2</v>
      </c>
      <c r="AI5612" s="14">
        <f t="shared" si="1994"/>
        <v>40</v>
      </c>
      <c r="AJ5612" s="276"/>
    </row>
    <row r="5613" spans="1:36" ht="15.75">
      <c r="A5613" s="1484">
        <v>178</v>
      </c>
      <c r="B5613" s="284" t="s">
        <v>6091</v>
      </c>
      <c r="C5613" s="292" t="s">
        <v>153</v>
      </c>
      <c r="D5613" s="279">
        <v>1</v>
      </c>
      <c r="E5613" s="287">
        <v>790</v>
      </c>
      <c r="F5613" s="309">
        <f t="shared" si="1996"/>
        <v>790</v>
      </c>
      <c r="G5613" s="276"/>
      <c r="H5613" s="280">
        <f t="shared" si="1995"/>
        <v>0</v>
      </c>
      <c r="I5613" s="298">
        <v>44838</v>
      </c>
      <c r="J5613" s="2513">
        <v>45065</v>
      </c>
      <c r="K5613" s="2514"/>
      <c r="L5613" s="2511"/>
      <c r="M5613" s="283"/>
      <c r="N5613" s="276">
        <v>56</v>
      </c>
      <c r="O5613" s="278">
        <v>34</v>
      </c>
      <c r="P5613" s="276">
        <v>253</v>
      </c>
      <c r="Q5613" s="276"/>
      <c r="R5613" s="276"/>
      <c r="S5613" s="276"/>
      <c r="T5613" s="276"/>
      <c r="U5613" s="276"/>
      <c r="V5613" s="276"/>
      <c r="W5613" s="276"/>
      <c r="X5613" s="276"/>
      <c r="Y5613" s="276"/>
      <c r="Z5613" s="276"/>
      <c r="AA5613" s="276"/>
      <c r="AB5613" s="276"/>
      <c r="AC5613" s="1507">
        <f t="shared" si="1988"/>
        <v>447</v>
      </c>
      <c r="AD5613" s="1508">
        <f t="shared" si="1989"/>
        <v>447</v>
      </c>
      <c r="AE5613" s="14">
        <f t="shared" si="1990"/>
        <v>1.6</v>
      </c>
      <c r="AF5613" s="14">
        <f t="shared" si="1991"/>
        <v>114.33333333333333</v>
      </c>
      <c r="AG5613" s="14">
        <f t="shared" si="1992"/>
        <v>3.9096209912536444</v>
      </c>
      <c r="AH5613" s="14">
        <f t="shared" si="1993"/>
        <v>2.3096209912536443</v>
      </c>
      <c r="AI5613" s="14">
        <f t="shared" si="1994"/>
        <v>264.06666666666666</v>
      </c>
      <c r="AJ5613" s="276"/>
    </row>
    <row r="5614" spans="1:36" ht="15.75">
      <c r="A5614" s="1484">
        <v>179</v>
      </c>
      <c r="B5614" s="284" t="s">
        <v>5312</v>
      </c>
      <c r="C5614" s="292" t="s">
        <v>176</v>
      </c>
      <c r="D5614" s="279">
        <v>0</v>
      </c>
      <c r="E5614" s="287">
        <v>91.4</v>
      </c>
      <c r="F5614" s="309">
        <f t="shared" si="1996"/>
        <v>0</v>
      </c>
      <c r="G5614" s="276"/>
      <c r="H5614" s="280">
        <f t="shared" si="1995"/>
        <v>0</v>
      </c>
      <c r="I5614" s="298">
        <v>44832</v>
      </c>
      <c r="J5614" s="2513">
        <v>45413</v>
      </c>
      <c r="K5614" s="2514"/>
      <c r="L5614" s="2511"/>
      <c r="M5614" s="283"/>
      <c r="N5614" s="276">
        <v>12.8</v>
      </c>
      <c r="O5614" s="278">
        <v>13.4</v>
      </c>
      <c r="P5614" s="276">
        <v>13</v>
      </c>
      <c r="Q5614" s="276"/>
      <c r="R5614" s="276"/>
      <c r="S5614" s="276"/>
      <c r="T5614" s="276"/>
      <c r="U5614" s="276"/>
      <c r="V5614" s="276"/>
      <c r="W5614" s="276"/>
      <c r="X5614" s="276"/>
      <c r="Y5614" s="276"/>
      <c r="Z5614" s="276"/>
      <c r="AA5614" s="276"/>
      <c r="AB5614" s="276"/>
      <c r="AC5614" s="1507">
        <f t="shared" si="1988"/>
        <v>52.2</v>
      </c>
      <c r="AD5614" s="1508">
        <f t="shared" si="1989"/>
        <v>0</v>
      </c>
      <c r="AE5614" s="14">
        <f t="shared" si="1990"/>
        <v>13.2</v>
      </c>
      <c r="AF5614" s="14">
        <f t="shared" si="1991"/>
        <v>13.066666666666668</v>
      </c>
      <c r="AG5614" s="14">
        <f t="shared" si="1992"/>
        <v>3.9948979591836733</v>
      </c>
      <c r="AH5614" s="14">
        <f t="shared" si="1993"/>
        <v>-9.2051020408163264</v>
      </c>
      <c r="AI5614" s="14">
        <f t="shared" si="1994"/>
        <v>-120.28000000000002</v>
      </c>
      <c r="AJ5614" s="276"/>
    </row>
    <row r="5615" spans="1:36" ht="15.75">
      <c r="A5615" s="1484">
        <v>180</v>
      </c>
      <c r="B5615" s="284" t="s">
        <v>3814</v>
      </c>
      <c r="C5615" s="292" t="s">
        <v>153</v>
      </c>
      <c r="D5615" s="279">
        <v>1</v>
      </c>
      <c r="E5615" s="287">
        <v>600</v>
      </c>
      <c r="F5615" s="309">
        <f t="shared" si="1996"/>
        <v>600</v>
      </c>
      <c r="G5615" s="276"/>
      <c r="H5615" s="280">
        <f t="shared" si="1995"/>
        <v>0</v>
      </c>
      <c r="I5615" s="298">
        <v>44742</v>
      </c>
      <c r="J5615" s="2513">
        <v>45170</v>
      </c>
      <c r="K5615" s="2514"/>
      <c r="L5615" s="2511" t="s">
        <v>1676</v>
      </c>
      <c r="M5615" s="283"/>
      <c r="N5615" s="276"/>
      <c r="O5615" s="278"/>
      <c r="P5615" s="276"/>
      <c r="Q5615" s="276"/>
      <c r="R5615" s="276"/>
      <c r="S5615" s="276"/>
      <c r="T5615" s="276"/>
      <c r="U5615" s="276"/>
      <c r="V5615" s="276"/>
      <c r="W5615" s="276"/>
      <c r="X5615" s="276"/>
      <c r="Y5615" s="276"/>
      <c r="Z5615" s="276"/>
      <c r="AA5615" s="276"/>
      <c r="AB5615" s="276"/>
      <c r="AC5615" s="1507">
        <f t="shared" ref="AC5615:AC5640" si="1997">E5615+G5615-N5615-O5615-AA5615-P5615-Q5615-R5615-S5615-T5615-U5615-V5615-W5615-X5615-Y5615</f>
        <v>600</v>
      </c>
      <c r="AD5615" s="1508">
        <f t="shared" ref="AD5615:AD5640" si="1998">D5615*AC5615</f>
        <v>600</v>
      </c>
      <c r="AE5615" s="14">
        <f t="shared" ref="AE5615:AE5640" si="1999">(J5615-"01.04.2023")/30</f>
        <v>5.0999999999999996</v>
      </c>
      <c r="AF5615" s="14">
        <f t="shared" ref="AF5615:AF5640" si="2000">(N5615+O5615+P5615+Q5615+R5615+S5615+T5615+U5615+V5615+W5615+X5615+Y5615)/3</f>
        <v>0</v>
      </c>
      <c r="AG5615" s="14" t="e">
        <f t="shared" ref="AG5615:AG5640" si="2001">AC5615/AF5615</f>
        <v>#DIV/0!</v>
      </c>
      <c r="AH5615" s="14" t="e">
        <f t="shared" ref="AH5615:AH5640" si="2002">AG5615-AE5615</f>
        <v>#DIV/0!</v>
      </c>
      <c r="AI5615" s="14">
        <f t="shared" ref="AI5615:AI5640" si="2003">AC5615-(AE5615*AF5615)</f>
        <v>600</v>
      </c>
      <c r="AJ5615" s="276"/>
    </row>
    <row r="5616" spans="1:36" ht="15.75">
      <c r="A5616" s="1484">
        <v>182</v>
      </c>
      <c r="B5616" s="284" t="s">
        <v>4659</v>
      </c>
      <c r="C5616" s="292" t="s">
        <v>66</v>
      </c>
      <c r="D5616" s="279">
        <v>1</v>
      </c>
      <c r="E5616" s="287">
        <v>80</v>
      </c>
      <c r="F5616" s="309">
        <f t="shared" si="1996"/>
        <v>80</v>
      </c>
      <c r="G5616" s="276"/>
      <c r="H5616" s="280">
        <f t="shared" si="1995"/>
        <v>0</v>
      </c>
      <c r="I5616" s="298">
        <v>44777</v>
      </c>
      <c r="J5616" s="2513">
        <v>45566</v>
      </c>
      <c r="K5616" s="2514"/>
      <c r="L5616" s="2511"/>
      <c r="M5616" s="283"/>
      <c r="N5616" s="276"/>
      <c r="O5616" s="278"/>
      <c r="P5616" s="276">
        <v>2</v>
      </c>
      <c r="Q5616" s="276"/>
      <c r="R5616" s="276"/>
      <c r="S5616" s="276"/>
      <c r="T5616" s="276"/>
      <c r="U5616" s="276"/>
      <c r="V5616" s="276"/>
      <c r="W5616" s="276"/>
      <c r="X5616" s="276"/>
      <c r="Y5616" s="276"/>
      <c r="Z5616" s="276"/>
      <c r="AA5616" s="276"/>
      <c r="AB5616" s="276"/>
      <c r="AC5616" s="1507">
        <f t="shared" si="1997"/>
        <v>78</v>
      </c>
      <c r="AD5616" s="1508">
        <f t="shared" si="1998"/>
        <v>78</v>
      </c>
      <c r="AE5616" s="14">
        <f t="shared" si="1999"/>
        <v>18.3</v>
      </c>
      <c r="AF5616" s="14">
        <f t="shared" si="2000"/>
        <v>0.66666666666666663</v>
      </c>
      <c r="AG5616" s="14">
        <f t="shared" si="2001"/>
        <v>117</v>
      </c>
      <c r="AH5616" s="14">
        <f t="shared" si="2002"/>
        <v>98.7</v>
      </c>
      <c r="AI5616" s="14">
        <f t="shared" si="2003"/>
        <v>65.8</v>
      </c>
      <c r="AJ5616" s="276"/>
    </row>
    <row r="5617" spans="1:36" ht="15.75">
      <c r="A5617" s="1484">
        <v>183</v>
      </c>
      <c r="B5617" s="284" t="s">
        <v>5313</v>
      </c>
      <c r="C5617" s="292" t="s">
        <v>66</v>
      </c>
      <c r="D5617" s="279">
        <v>0</v>
      </c>
      <c r="E5617" s="287">
        <v>100</v>
      </c>
      <c r="F5617" s="309">
        <f t="shared" si="1996"/>
        <v>0</v>
      </c>
      <c r="G5617" s="276"/>
      <c r="H5617" s="280">
        <f t="shared" si="1995"/>
        <v>0</v>
      </c>
      <c r="I5617" s="298">
        <v>44830</v>
      </c>
      <c r="J5617" s="2513"/>
      <c r="K5617" s="2514"/>
      <c r="L5617" s="2511">
        <v>788</v>
      </c>
      <c r="M5617" s="283">
        <v>44824</v>
      </c>
      <c r="N5617" s="276"/>
      <c r="O5617" s="278"/>
      <c r="P5617" s="276"/>
      <c r="Q5617" s="276"/>
      <c r="R5617" s="276"/>
      <c r="S5617" s="276"/>
      <c r="T5617" s="276"/>
      <c r="U5617" s="276"/>
      <c r="V5617" s="276"/>
      <c r="W5617" s="276"/>
      <c r="X5617" s="276"/>
      <c r="Y5617" s="276"/>
      <c r="Z5617" s="276"/>
      <c r="AA5617" s="276"/>
      <c r="AB5617" s="276"/>
      <c r="AC5617" s="1507">
        <f t="shared" si="1997"/>
        <v>100</v>
      </c>
      <c r="AD5617" s="1508">
        <f t="shared" si="1998"/>
        <v>0</v>
      </c>
      <c r="AE5617" s="14">
        <f t="shared" si="1999"/>
        <v>-1500.5666666666666</v>
      </c>
      <c r="AF5617" s="14">
        <f t="shared" si="2000"/>
        <v>0</v>
      </c>
      <c r="AG5617" s="14" t="e">
        <f t="shared" si="2001"/>
        <v>#DIV/0!</v>
      </c>
      <c r="AH5617" s="14" t="e">
        <f t="shared" si="2002"/>
        <v>#DIV/0!</v>
      </c>
      <c r="AI5617" s="14">
        <f t="shared" si="2003"/>
        <v>100</v>
      </c>
      <c r="AJ5617" s="276"/>
    </row>
    <row r="5618" spans="1:36" ht="15.75">
      <c r="A5618" s="1484">
        <v>184</v>
      </c>
      <c r="B5618" s="284" t="s">
        <v>6093</v>
      </c>
      <c r="C5618" s="292" t="s">
        <v>153</v>
      </c>
      <c r="D5618" s="279">
        <v>1</v>
      </c>
      <c r="E5618" s="287">
        <v>345</v>
      </c>
      <c r="F5618" s="309">
        <f t="shared" si="1996"/>
        <v>345</v>
      </c>
      <c r="G5618" s="276"/>
      <c r="H5618" s="280">
        <f t="shared" si="1995"/>
        <v>0</v>
      </c>
      <c r="I5618" s="298">
        <v>44838</v>
      </c>
      <c r="J5618" s="2518">
        <v>45078</v>
      </c>
      <c r="K5618" s="2514"/>
      <c r="L5618" s="2511"/>
      <c r="M5618" s="283"/>
      <c r="N5618" s="276">
        <v>35</v>
      </c>
      <c r="O5618" s="278">
        <v>60</v>
      </c>
      <c r="P5618" s="276">
        <v>25</v>
      </c>
      <c r="Q5618" s="276"/>
      <c r="R5618" s="276"/>
      <c r="S5618" s="276"/>
      <c r="T5618" s="276"/>
      <c r="U5618" s="276"/>
      <c r="V5618" s="276"/>
      <c r="W5618" s="276"/>
      <c r="X5618" s="276"/>
      <c r="Y5618" s="276"/>
      <c r="Z5618" s="276"/>
      <c r="AA5618" s="276"/>
      <c r="AB5618" s="276"/>
      <c r="AC5618" s="1507">
        <f t="shared" si="1997"/>
        <v>225</v>
      </c>
      <c r="AD5618" s="1508">
        <f t="shared" si="1998"/>
        <v>225</v>
      </c>
      <c r="AE5618" s="14">
        <f t="shared" si="1999"/>
        <v>2.0333333333333332</v>
      </c>
      <c r="AF5618" s="14">
        <f t="shared" si="2000"/>
        <v>40</v>
      </c>
      <c r="AG5618" s="14">
        <f t="shared" si="2001"/>
        <v>5.625</v>
      </c>
      <c r="AH5618" s="14">
        <f t="shared" si="2002"/>
        <v>3.5916666666666668</v>
      </c>
      <c r="AI5618" s="14">
        <f t="shared" si="2003"/>
        <v>143.66666666666669</v>
      </c>
      <c r="AJ5618" s="276" t="s">
        <v>1676</v>
      </c>
    </row>
    <row r="5619" spans="1:36" ht="15.75">
      <c r="A5619" s="1484">
        <v>185</v>
      </c>
      <c r="B5619" s="284" t="s">
        <v>6094</v>
      </c>
      <c r="C5619" s="292" t="s">
        <v>153</v>
      </c>
      <c r="D5619" s="279">
        <v>1</v>
      </c>
      <c r="E5619" s="287">
        <v>680</v>
      </c>
      <c r="F5619" s="309">
        <f t="shared" si="1996"/>
        <v>680</v>
      </c>
      <c r="G5619" s="276"/>
      <c r="H5619" s="280">
        <f t="shared" si="1995"/>
        <v>0</v>
      </c>
      <c r="I5619" s="298">
        <v>44838</v>
      </c>
      <c r="J5619" s="2513">
        <v>45078</v>
      </c>
      <c r="K5619" s="2514"/>
      <c r="L5619" s="2511"/>
      <c r="M5619" s="283"/>
      <c r="N5619" s="276"/>
      <c r="O5619" s="278">
        <v>60</v>
      </c>
      <c r="P5619" s="276"/>
      <c r="Q5619" s="276"/>
      <c r="R5619" s="276"/>
      <c r="S5619" s="276"/>
      <c r="T5619" s="276"/>
      <c r="U5619" s="276"/>
      <c r="V5619" s="276"/>
      <c r="W5619" s="276"/>
      <c r="X5619" s="276"/>
      <c r="Y5619" s="276"/>
      <c r="Z5619" s="276"/>
      <c r="AA5619" s="276"/>
      <c r="AB5619" s="276"/>
      <c r="AC5619" s="1507">
        <f t="shared" si="1997"/>
        <v>620</v>
      </c>
      <c r="AD5619" s="1508">
        <f t="shared" si="1998"/>
        <v>620</v>
      </c>
      <c r="AE5619" s="14">
        <f t="shared" si="1999"/>
        <v>2.0333333333333332</v>
      </c>
      <c r="AF5619" s="14">
        <f t="shared" si="2000"/>
        <v>20</v>
      </c>
      <c r="AG5619" s="14">
        <f t="shared" si="2001"/>
        <v>31</v>
      </c>
      <c r="AH5619" s="14">
        <f t="shared" si="2002"/>
        <v>28.966666666666669</v>
      </c>
      <c r="AI5619" s="14">
        <f t="shared" si="2003"/>
        <v>579.33333333333337</v>
      </c>
      <c r="AJ5619" s="276"/>
    </row>
    <row r="5620" spans="1:36" ht="15.75">
      <c r="A5620" s="1484">
        <v>186</v>
      </c>
      <c r="B5620" s="284" t="s">
        <v>3815</v>
      </c>
      <c r="C5620" s="292" t="s">
        <v>66</v>
      </c>
      <c r="D5620" s="279">
        <v>1</v>
      </c>
      <c r="E5620" s="287">
        <v>234</v>
      </c>
      <c r="F5620" s="309">
        <f t="shared" si="1996"/>
        <v>234</v>
      </c>
      <c r="G5620" s="276"/>
      <c r="H5620" s="280">
        <f t="shared" si="1995"/>
        <v>0</v>
      </c>
      <c r="I5620" s="298">
        <v>44728</v>
      </c>
      <c r="J5620" s="2513">
        <v>45717</v>
      </c>
      <c r="K5620" s="2514"/>
      <c r="L5620" s="2511"/>
      <c r="M5620" s="283"/>
      <c r="N5620" s="276">
        <v>9</v>
      </c>
      <c r="O5620" s="278">
        <v>10</v>
      </c>
      <c r="P5620" s="276"/>
      <c r="Q5620" s="276"/>
      <c r="R5620" s="276"/>
      <c r="S5620" s="276"/>
      <c r="T5620" s="276"/>
      <c r="U5620" s="276"/>
      <c r="V5620" s="276"/>
      <c r="W5620" s="276"/>
      <c r="X5620" s="276"/>
      <c r="Y5620" s="276"/>
      <c r="Z5620" s="276"/>
      <c r="AA5620" s="276"/>
      <c r="AB5620" s="276"/>
      <c r="AC5620" s="1507">
        <f t="shared" si="1997"/>
        <v>215</v>
      </c>
      <c r="AD5620" s="1508">
        <f t="shared" si="1998"/>
        <v>215</v>
      </c>
      <c r="AE5620" s="14">
        <f t="shared" si="1999"/>
        <v>23.333333333333332</v>
      </c>
      <c r="AF5620" s="14">
        <f t="shared" si="2000"/>
        <v>6.333333333333333</v>
      </c>
      <c r="AG5620" s="14">
        <f t="shared" si="2001"/>
        <v>33.94736842105263</v>
      </c>
      <c r="AH5620" s="14">
        <f t="shared" si="2002"/>
        <v>10.614035087719298</v>
      </c>
      <c r="AI5620" s="14">
        <f t="shared" si="2003"/>
        <v>67.222222222222229</v>
      </c>
      <c r="AJ5620" s="276"/>
    </row>
    <row r="5621" spans="1:36" ht="15.75">
      <c r="A5621" s="1484">
        <v>188</v>
      </c>
      <c r="B5621" s="284" t="s">
        <v>3816</v>
      </c>
      <c r="C5621" s="292" t="s">
        <v>143</v>
      </c>
      <c r="D5621" s="279">
        <v>1</v>
      </c>
      <c r="E5621" s="287">
        <v>352</v>
      </c>
      <c r="F5621" s="309">
        <f t="shared" si="1996"/>
        <v>352</v>
      </c>
      <c r="G5621" s="276"/>
      <c r="H5621" s="280">
        <f t="shared" si="1995"/>
        <v>0</v>
      </c>
      <c r="I5621" s="298">
        <v>44701</v>
      </c>
      <c r="J5621" s="2513">
        <v>45413</v>
      </c>
      <c r="K5621" s="2514"/>
      <c r="L5621" s="2511"/>
      <c r="M5621" s="283"/>
      <c r="N5621" s="276">
        <v>54</v>
      </c>
      <c r="O5621" s="278">
        <v>18</v>
      </c>
      <c r="P5621" s="276">
        <v>16</v>
      </c>
      <c r="Q5621" s="276"/>
      <c r="R5621" s="276"/>
      <c r="S5621" s="276"/>
      <c r="T5621" s="276"/>
      <c r="U5621" s="276"/>
      <c r="V5621" s="276"/>
      <c r="W5621" s="276"/>
      <c r="X5621" s="276"/>
      <c r="Y5621" s="276"/>
      <c r="Z5621" s="276"/>
      <c r="AA5621" s="276"/>
      <c r="AB5621" s="276"/>
      <c r="AC5621" s="1507">
        <f t="shared" si="1997"/>
        <v>264</v>
      </c>
      <c r="AD5621" s="1508">
        <f t="shared" si="1998"/>
        <v>264</v>
      </c>
      <c r="AE5621" s="14">
        <f t="shared" si="1999"/>
        <v>13.2</v>
      </c>
      <c r="AF5621" s="14">
        <f t="shared" si="2000"/>
        <v>29.333333333333332</v>
      </c>
      <c r="AG5621" s="14">
        <f t="shared" si="2001"/>
        <v>9</v>
      </c>
      <c r="AH5621" s="14">
        <f t="shared" si="2002"/>
        <v>-4.1999999999999993</v>
      </c>
      <c r="AI5621" s="14">
        <f t="shared" si="2003"/>
        <v>-123.19999999999999</v>
      </c>
      <c r="AJ5621" s="276" t="s">
        <v>1676</v>
      </c>
    </row>
    <row r="5622" spans="1:36" ht="15.75">
      <c r="A5622" s="1484">
        <v>189</v>
      </c>
      <c r="B5622" s="284" t="s">
        <v>3817</v>
      </c>
      <c r="C5622" s="292" t="s">
        <v>215</v>
      </c>
      <c r="D5622" s="279">
        <v>1</v>
      </c>
      <c r="E5622" s="287">
        <v>180</v>
      </c>
      <c r="F5622" s="309">
        <f t="shared" si="1996"/>
        <v>180</v>
      </c>
      <c r="G5622" s="276"/>
      <c r="H5622" s="280">
        <f t="shared" si="1995"/>
        <v>0</v>
      </c>
      <c r="I5622" s="298">
        <v>44718</v>
      </c>
      <c r="J5622" s="2513">
        <v>45047</v>
      </c>
      <c r="K5622" s="2514"/>
      <c r="L5622" s="2511"/>
      <c r="M5622" s="283"/>
      <c r="N5622" s="276">
        <v>10</v>
      </c>
      <c r="O5622" s="278">
        <v>20</v>
      </c>
      <c r="P5622" s="276"/>
      <c r="Q5622" s="276"/>
      <c r="R5622" s="276"/>
      <c r="S5622" s="276"/>
      <c r="T5622" s="276"/>
      <c r="U5622" s="276"/>
      <c r="V5622" s="276"/>
      <c r="W5622" s="276"/>
      <c r="X5622" s="276"/>
      <c r="Y5622" s="276"/>
      <c r="Z5622" s="276" t="s">
        <v>1676</v>
      </c>
      <c r="AA5622" s="276"/>
      <c r="AB5622" s="276"/>
      <c r="AC5622" s="1507">
        <f t="shared" si="1997"/>
        <v>150</v>
      </c>
      <c r="AD5622" s="1508">
        <f t="shared" si="1998"/>
        <v>150</v>
      </c>
      <c r="AE5622" s="14">
        <f t="shared" si="1999"/>
        <v>1</v>
      </c>
      <c r="AF5622" s="14">
        <f t="shared" si="2000"/>
        <v>10</v>
      </c>
      <c r="AG5622" s="14">
        <f t="shared" si="2001"/>
        <v>15</v>
      </c>
      <c r="AH5622" s="14">
        <f t="shared" si="2002"/>
        <v>14</v>
      </c>
      <c r="AI5622" s="14">
        <f t="shared" si="2003"/>
        <v>140</v>
      </c>
      <c r="AJ5622" s="276"/>
    </row>
    <row r="5623" spans="1:36" ht="15.75">
      <c r="A5623" s="1484">
        <v>190</v>
      </c>
      <c r="B5623" s="284" t="s">
        <v>4660</v>
      </c>
      <c r="C5623" s="292" t="s">
        <v>156</v>
      </c>
      <c r="D5623" s="279">
        <v>1</v>
      </c>
      <c r="E5623" s="287">
        <v>500</v>
      </c>
      <c r="F5623" s="309">
        <f t="shared" si="1996"/>
        <v>500</v>
      </c>
      <c r="G5623" s="276"/>
      <c r="H5623" s="280">
        <f t="shared" si="1995"/>
        <v>0</v>
      </c>
      <c r="I5623" s="298">
        <v>44784</v>
      </c>
      <c r="J5623" s="2513">
        <v>45627</v>
      </c>
      <c r="K5623" s="2514"/>
      <c r="L5623" s="2511"/>
      <c r="M5623" s="283"/>
      <c r="N5623" s="276"/>
      <c r="O5623" s="278"/>
      <c r="P5623" s="276"/>
      <c r="Q5623" s="276"/>
      <c r="R5623" s="276"/>
      <c r="S5623" s="276"/>
      <c r="T5623" s="276"/>
      <c r="U5623" s="276"/>
      <c r="V5623" s="276"/>
      <c r="W5623" s="276"/>
      <c r="X5623" s="276"/>
      <c r="Y5623" s="276"/>
      <c r="Z5623" s="276"/>
      <c r="AA5623" s="276"/>
      <c r="AB5623" s="276"/>
      <c r="AC5623" s="1507">
        <f t="shared" si="1997"/>
        <v>500</v>
      </c>
      <c r="AD5623" s="1508">
        <f t="shared" si="1998"/>
        <v>500</v>
      </c>
      <c r="AE5623" s="14">
        <f t="shared" si="1999"/>
        <v>20.333333333333332</v>
      </c>
      <c r="AF5623" s="14">
        <f t="shared" si="2000"/>
        <v>0</v>
      </c>
      <c r="AG5623" s="14" t="e">
        <f t="shared" si="2001"/>
        <v>#DIV/0!</v>
      </c>
      <c r="AH5623" s="14" t="e">
        <f t="shared" si="2002"/>
        <v>#DIV/0!</v>
      </c>
      <c r="AI5623" s="14">
        <f t="shared" si="2003"/>
        <v>500</v>
      </c>
      <c r="AJ5623" s="276"/>
    </row>
    <row r="5624" spans="1:36" ht="15.75">
      <c r="A5624" s="1484">
        <v>191</v>
      </c>
      <c r="B5624" s="545" t="s">
        <v>9270</v>
      </c>
      <c r="C5624" s="292" t="s">
        <v>66</v>
      </c>
      <c r="D5624" s="279">
        <v>1</v>
      </c>
      <c r="E5624" s="287"/>
      <c r="F5624" s="309"/>
      <c r="G5624" s="276">
        <v>116</v>
      </c>
      <c r="H5624" s="280">
        <f t="shared" si="1995"/>
        <v>116</v>
      </c>
      <c r="I5624" s="298">
        <v>44978</v>
      </c>
      <c r="J5624" s="2513"/>
      <c r="K5624" s="2514"/>
      <c r="L5624" s="2511"/>
      <c r="M5624" s="283"/>
      <c r="N5624" s="276"/>
      <c r="O5624" s="278">
        <v>15</v>
      </c>
      <c r="P5624" s="276">
        <v>83</v>
      </c>
      <c r="Q5624" s="276"/>
      <c r="R5624" s="276"/>
      <c r="S5624" s="276"/>
      <c r="T5624" s="276"/>
      <c r="U5624" s="276"/>
      <c r="V5624" s="276"/>
      <c r="W5624" s="276"/>
      <c r="X5624" s="276"/>
      <c r="Y5624" s="276"/>
      <c r="Z5624" s="276"/>
      <c r="AA5624" s="276"/>
      <c r="AB5624" s="276"/>
      <c r="AC5624" s="1507">
        <f t="shared" si="1997"/>
        <v>18</v>
      </c>
      <c r="AD5624" s="1508">
        <f t="shared" si="1998"/>
        <v>18</v>
      </c>
      <c r="AE5624" s="14">
        <f t="shared" si="1999"/>
        <v>-1500.5666666666666</v>
      </c>
      <c r="AF5624" s="14">
        <f t="shared" si="2000"/>
        <v>32.666666666666664</v>
      </c>
      <c r="AG5624" s="14">
        <f t="shared" si="2001"/>
        <v>0.55102040816326536</v>
      </c>
      <c r="AH5624" s="14">
        <f t="shared" si="2002"/>
        <v>1501.11768707483</v>
      </c>
      <c r="AI5624" s="14">
        <f t="shared" si="2003"/>
        <v>49036.511111111104</v>
      </c>
      <c r="AJ5624" s="276"/>
    </row>
    <row r="5625" spans="1:36" ht="15.75">
      <c r="A5625" s="1484">
        <v>192</v>
      </c>
      <c r="B5625" s="545" t="s">
        <v>9271</v>
      </c>
      <c r="C5625" s="292" t="s">
        <v>66</v>
      </c>
      <c r="D5625" s="279">
        <v>1</v>
      </c>
      <c r="E5625" s="287"/>
      <c r="F5625" s="309"/>
      <c r="G5625" s="276">
        <v>116</v>
      </c>
      <c r="H5625" s="280">
        <f t="shared" si="1995"/>
        <v>116</v>
      </c>
      <c r="I5625" s="298">
        <v>44978</v>
      </c>
      <c r="J5625" s="2513"/>
      <c r="K5625" s="2514"/>
      <c r="L5625" s="2511"/>
      <c r="M5625" s="283"/>
      <c r="N5625" s="276"/>
      <c r="O5625" s="278">
        <v>22</v>
      </c>
      <c r="P5625" s="276">
        <v>84</v>
      </c>
      <c r="Q5625" s="276"/>
      <c r="R5625" s="276"/>
      <c r="S5625" s="276"/>
      <c r="T5625" s="276"/>
      <c r="U5625" s="276"/>
      <c r="V5625" s="276"/>
      <c r="W5625" s="276"/>
      <c r="X5625" s="276"/>
      <c r="Y5625" s="276"/>
      <c r="Z5625" s="276"/>
      <c r="AA5625" s="276"/>
      <c r="AB5625" s="276"/>
      <c r="AC5625" s="1507">
        <f t="shared" si="1997"/>
        <v>10</v>
      </c>
      <c r="AD5625" s="1508">
        <f t="shared" si="1998"/>
        <v>10</v>
      </c>
      <c r="AE5625" s="14">
        <f t="shared" si="1999"/>
        <v>-1500.5666666666666</v>
      </c>
      <c r="AF5625" s="14">
        <f t="shared" si="2000"/>
        <v>35.333333333333336</v>
      </c>
      <c r="AG5625" s="14">
        <f t="shared" si="2001"/>
        <v>0.28301886792452829</v>
      </c>
      <c r="AH5625" s="14">
        <f t="shared" si="2002"/>
        <v>1500.8496855345911</v>
      </c>
      <c r="AI5625" s="14">
        <f t="shared" si="2003"/>
        <v>53030.022222222222</v>
      </c>
      <c r="AJ5625" s="276"/>
    </row>
    <row r="5626" spans="1:36" ht="15.75">
      <c r="A5626" s="1484">
        <v>193</v>
      </c>
      <c r="B5626" s="545" t="s">
        <v>9272</v>
      </c>
      <c r="C5626" s="292" t="s">
        <v>66</v>
      </c>
      <c r="D5626" s="279">
        <v>1</v>
      </c>
      <c r="E5626" s="287"/>
      <c r="F5626" s="309"/>
      <c r="G5626" s="276">
        <v>116</v>
      </c>
      <c r="H5626" s="280">
        <f t="shared" si="1995"/>
        <v>116</v>
      </c>
      <c r="I5626" s="298">
        <v>44978</v>
      </c>
      <c r="J5626" s="2513"/>
      <c r="K5626" s="2514"/>
      <c r="L5626" s="2511"/>
      <c r="M5626" s="283"/>
      <c r="N5626" s="276"/>
      <c r="O5626" s="278">
        <v>30</v>
      </c>
      <c r="P5626" s="276">
        <v>63</v>
      </c>
      <c r="Q5626" s="276"/>
      <c r="R5626" s="276"/>
      <c r="S5626" s="276"/>
      <c r="T5626" s="276"/>
      <c r="U5626" s="276"/>
      <c r="V5626" s="276"/>
      <c r="W5626" s="276"/>
      <c r="X5626" s="276"/>
      <c r="Y5626" s="276"/>
      <c r="Z5626" s="276"/>
      <c r="AA5626" s="276"/>
      <c r="AB5626" s="276"/>
      <c r="AC5626" s="1507">
        <f t="shared" si="1997"/>
        <v>23</v>
      </c>
      <c r="AD5626" s="1508">
        <f t="shared" si="1998"/>
        <v>23</v>
      </c>
      <c r="AE5626" s="14">
        <f t="shared" si="1999"/>
        <v>-1500.5666666666666</v>
      </c>
      <c r="AF5626" s="14">
        <f t="shared" si="2000"/>
        <v>31</v>
      </c>
      <c r="AG5626" s="14">
        <f t="shared" si="2001"/>
        <v>0.74193548387096775</v>
      </c>
      <c r="AH5626" s="14">
        <f t="shared" si="2002"/>
        <v>1501.3086021505376</v>
      </c>
      <c r="AI5626" s="14">
        <f t="shared" si="2003"/>
        <v>46540.566666666666</v>
      </c>
      <c r="AJ5626" s="276"/>
    </row>
    <row r="5627" spans="1:36" ht="15.75">
      <c r="A5627" s="1484">
        <v>194</v>
      </c>
      <c r="B5627" s="545" t="s">
        <v>9273</v>
      </c>
      <c r="C5627" s="292" t="s">
        <v>66</v>
      </c>
      <c r="D5627" s="279">
        <v>1</v>
      </c>
      <c r="E5627" s="287"/>
      <c r="F5627" s="309"/>
      <c r="G5627" s="276">
        <v>116</v>
      </c>
      <c r="H5627" s="280">
        <f t="shared" si="1995"/>
        <v>116</v>
      </c>
      <c r="I5627" s="298">
        <v>44978</v>
      </c>
      <c r="J5627" s="2513"/>
      <c r="K5627" s="2514"/>
      <c r="L5627" s="2511"/>
      <c r="M5627" s="283"/>
      <c r="N5627" s="276"/>
      <c r="O5627" s="278">
        <v>35</v>
      </c>
      <c r="P5627" s="276">
        <v>49</v>
      </c>
      <c r="Q5627" s="276"/>
      <c r="R5627" s="276"/>
      <c r="S5627" s="276"/>
      <c r="T5627" s="276"/>
      <c r="U5627" s="276"/>
      <c r="V5627" s="276"/>
      <c r="W5627" s="276"/>
      <c r="X5627" s="276"/>
      <c r="Y5627" s="276"/>
      <c r="Z5627" s="276"/>
      <c r="AA5627" s="276"/>
      <c r="AB5627" s="276"/>
      <c r="AC5627" s="1507">
        <f t="shared" si="1997"/>
        <v>32</v>
      </c>
      <c r="AD5627" s="1508">
        <f t="shared" si="1998"/>
        <v>32</v>
      </c>
      <c r="AE5627" s="14">
        <f t="shared" si="1999"/>
        <v>-1500.5666666666666</v>
      </c>
      <c r="AF5627" s="14">
        <f t="shared" si="2000"/>
        <v>28</v>
      </c>
      <c r="AG5627" s="14">
        <f t="shared" si="2001"/>
        <v>1.1428571428571428</v>
      </c>
      <c r="AH5627" s="14">
        <f t="shared" si="2002"/>
        <v>1501.7095238095237</v>
      </c>
      <c r="AI5627" s="14">
        <f t="shared" si="2003"/>
        <v>42047.866666666669</v>
      </c>
      <c r="AJ5627" s="276"/>
    </row>
    <row r="5628" spans="1:36" ht="15.75">
      <c r="A5628" s="1484">
        <v>195</v>
      </c>
      <c r="B5628" s="545" t="s">
        <v>9274</v>
      </c>
      <c r="C5628" s="292" t="s">
        <v>66</v>
      </c>
      <c r="D5628" s="279">
        <v>1</v>
      </c>
      <c r="E5628" s="287"/>
      <c r="F5628" s="309"/>
      <c r="G5628" s="276">
        <v>116</v>
      </c>
      <c r="H5628" s="280">
        <f t="shared" si="1995"/>
        <v>116</v>
      </c>
      <c r="I5628" s="298">
        <v>44978</v>
      </c>
      <c r="J5628" s="2513"/>
      <c r="K5628" s="2514"/>
      <c r="L5628" s="2511"/>
      <c r="M5628" s="283"/>
      <c r="N5628" s="276"/>
      <c r="O5628" s="278">
        <v>43</v>
      </c>
      <c r="P5628" s="276">
        <v>40</v>
      </c>
      <c r="Q5628" s="276"/>
      <c r="R5628" s="276"/>
      <c r="S5628" s="276"/>
      <c r="T5628" s="276"/>
      <c r="U5628" s="276"/>
      <c r="V5628" s="276"/>
      <c r="W5628" s="276"/>
      <c r="X5628" s="276"/>
      <c r="Y5628" s="276"/>
      <c r="Z5628" s="276"/>
      <c r="AA5628" s="276"/>
      <c r="AB5628" s="276"/>
      <c r="AC5628" s="1507">
        <f t="shared" si="1997"/>
        <v>33</v>
      </c>
      <c r="AD5628" s="1508">
        <f t="shared" si="1998"/>
        <v>33</v>
      </c>
      <c r="AE5628" s="14">
        <f t="shared" si="1999"/>
        <v>-1500.5666666666666</v>
      </c>
      <c r="AF5628" s="14">
        <f t="shared" si="2000"/>
        <v>27.666666666666668</v>
      </c>
      <c r="AG5628" s="14">
        <f t="shared" si="2001"/>
        <v>1.1927710843373494</v>
      </c>
      <c r="AH5628" s="14">
        <f t="shared" si="2002"/>
        <v>1501.759437751004</v>
      </c>
      <c r="AI5628" s="14">
        <f t="shared" si="2003"/>
        <v>41548.677777777775</v>
      </c>
      <c r="AJ5628" s="276"/>
    </row>
    <row r="5629" spans="1:36" ht="15.75">
      <c r="A5629" s="1484">
        <v>196</v>
      </c>
      <c r="B5629" s="545" t="s">
        <v>9275</v>
      </c>
      <c r="C5629" s="292" t="s">
        <v>66</v>
      </c>
      <c r="D5629" s="279">
        <v>1</v>
      </c>
      <c r="E5629" s="287"/>
      <c r="F5629" s="309"/>
      <c r="G5629" s="276">
        <v>116</v>
      </c>
      <c r="H5629" s="280">
        <f t="shared" si="1995"/>
        <v>116</v>
      </c>
      <c r="I5629" s="298">
        <v>44978</v>
      </c>
      <c r="J5629" s="2513"/>
      <c r="K5629" s="2514"/>
      <c r="L5629" s="2511"/>
      <c r="M5629" s="283"/>
      <c r="N5629" s="276"/>
      <c r="O5629" s="278">
        <v>24</v>
      </c>
      <c r="P5629" s="276">
        <v>77</v>
      </c>
      <c r="Q5629" s="276"/>
      <c r="R5629" s="276"/>
      <c r="S5629" s="276"/>
      <c r="T5629" s="276"/>
      <c r="U5629" s="276"/>
      <c r="V5629" s="276"/>
      <c r="W5629" s="276"/>
      <c r="X5629" s="276"/>
      <c r="Y5629" s="276"/>
      <c r="Z5629" s="276"/>
      <c r="AA5629" s="276"/>
      <c r="AB5629" s="276"/>
      <c r="AC5629" s="1507">
        <f t="shared" si="1997"/>
        <v>15</v>
      </c>
      <c r="AD5629" s="1508">
        <f t="shared" si="1998"/>
        <v>15</v>
      </c>
      <c r="AE5629" s="14">
        <f t="shared" si="1999"/>
        <v>-1500.5666666666666</v>
      </c>
      <c r="AF5629" s="14">
        <f t="shared" si="2000"/>
        <v>33.666666666666664</v>
      </c>
      <c r="AG5629" s="14">
        <f t="shared" si="2001"/>
        <v>0.44554455445544555</v>
      </c>
      <c r="AH5629" s="14">
        <f t="shared" si="2002"/>
        <v>1501.012211221122</v>
      </c>
      <c r="AI5629" s="14">
        <f t="shared" si="2003"/>
        <v>50534.077777777769</v>
      </c>
      <c r="AJ5629" s="276"/>
    </row>
    <row r="5630" spans="1:36" ht="15.75">
      <c r="A5630" s="1484">
        <v>197</v>
      </c>
      <c r="B5630" s="545" t="s">
        <v>9276</v>
      </c>
      <c r="C5630" s="292" t="s">
        <v>66</v>
      </c>
      <c r="D5630" s="279">
        <v>1</v>
      </c>
      <c r="E5630" s="287"/>
      <c r="F5630" s="309"/>
      <c r="G5630" s="276">
        <v>116</v>
      </c>
      <c r="H5630" s="280">
        <f t="shared" si="1995"/>
        <v>116</v>
      </c>
      <c r="I5630" s="298">
        <v>44978</v>
      </c>
      <c r="J5630" s="2513"/>
      <c r="K5630" s="2514"/>
      <c r="L5630" s="2511"/>
      <c r="M5630" s="283"/>
      <c r="N5630" s="276"/>
      <c r="O5630" s="278">
        <v>25</v>
      </c>
      <c r="P5630" s="276">
        <v>86</v>
      </c>
      <c r="Q5630" s="276"/>
      <c r="R5630" s="276"/>
      <c r="S5630" s="276"/>
      <c r="T5630" s="276"/>
      <c r="U5630" s="276"/>
      <c r="V5630" s="276"/>
      <c r="W5630" s="276"/>
      <c r="X5630" s="276"/>
      <c r="Y5630" s="276"/>
      <c r="Z5630" s="276"/>
      <c r="AA5630" s="276"/>
      <c r="AB5630" s="276"/>
      <c r="AC5630" s="1507">
        <f t="shared" si="1997"/>
        <v>5</v>
      </c>
      <c r="AD5630" s="1508">
        <f t="shared" si="1998"/>
        <v>5</v>
      </c>
      <c r="AE5630" s="14">
        <f t="shared" si="1999"/>
        <v>-1500.5666666666666</v>
      </c>
      <c r="AF5630" s="14">
        <f t="shared" si="2000"/>
        <v>37</v>
      </c>
      <c r="AG5630" s="14">
        <f t="shared" si="2001"/>
        <v>0.13513513513513514</v>
      </c>
      <c r="AH5630" s="14">
        <f t="shared" si="2002"/>
        <v>1500.7018018018018</v>
      </c>
      <c r="AI5630" s="14">
        <f t="shared" si="2003"/>
        <v>55525.966666666667</v>
      </c>
      <c r="AJ5630" s="276"/>
    </row>
    <row r="5631" spans="1:36" ht="15.75">
      <c r="A5631" s="1484">
        <v>198</v>
      </c>
      <c r="B5631" s="545" t="s">
        <v>9277</v>
      </c>
      <c r="C5631" s="292" t="s">
        <v>66</v>
      </c>
      <c r="D5631" s="279">
        <v>1</v>
      </c>
      <c r="E5631" s="287"/>
      <c r="F5631" s="309"/>
      <c r="G5631" s="276">
        <v>116</v>
      </c>
      <c r="H5631" s="280">
        <f t="shared" si="1995"/>
        <v>116</v>
      </c>
      <c r="I5631" s="298">
        <v>44978</v>
      </c>
      <c r="J5631" s="2513"/>
      <c r="K5631" s="2514"/>
      <c r="L5631" s="2511"/>
      <c r="M5631" s="283"/>
      <c r="N5631" s="276"/>
      <c r="O5631" s="278">
        <v>38</v>
      </c>
      <c r="P5631" s="276">
        <v>73</v>
      </c>
      <c r="Q5631" s="276"/>
      <c r="R5631" s="276"/>
      <c r="S5631" s="276"/>
      <c r="T5631" s="276"/>
      <c r="U5631" s="276"/>
      <c r="V5631" s="276"/>
      <c r="W5631" s="276"/>
      <c r="X5631" s="276"/>
      <c r="Y5631" s="276"/>
      <c r="Z5631" s="276"/>
      <c r="AA5631" s="276"/>
      <c r="AB5631" s="276"/>
      <c r="AC5631" s="1507">
        <f t="shared" si="1997"/>
        <v>5</v>
      </c>
      <c r="AD5631" s="1508">
        <f t="shared" si="1998"/>
        <v>5</v>
      </c>
      <c r="AE5631" s="14">
        <f t="shared" si="1999"/>
        <v>-1500.5666666666666</v>
      </c>
      <c r="AF5631" s="14">
        <f t="shared" si="2000"/>
        <v>37</v>
      </c>
      <c r="AG5631" s="14">
        <f t="shared" si="2001"/>
        <v>0.13513513513513514</v>
      </c>
      <c r="AH5631" s="14">
        <f t="shared" si="2002"/>
        <v>1500.7018018018018</v>
      </c>
      <c r="AI5631" s="14">
        <f t="shared" si="2003"/>
        <v>55525.966666666667</v>
      </c>
      <c r="AJ5631" s="276"/>
    </row>
    <row r="5632" spans="1:36" ht="15.75">
      <c r="A5632" s="1484">
        <v>200</v>
      </c>
      <c r="B5632" s="545" t="s">
        <v>9278</v>
      </c>
      <c r="C5632" s="292" t="s">
        <v>66</v>
      </c>
      <c r="D5632" s="279">
        <v>1</v>
      </c>
      <c r="E5632" s="287"/>
      <c r="F5632" s="309"/>
      <c r="G5632" s="276">
        <v>116</v>
      </c>
      <c r="H5632" s="280">
        <f t="shared" si="1995"/>
        <v>116</v>
      </c>
      <c r="I5632" s="298">
        <v>44978</v>
      </c>
      <c r="J5632" s="2513"/>
      <c r="K5632" s="2514"/>
      <c r="L5632" s="2511"/>
      <c r="M5632" s="283"/>
      <c r="N5632" s="276"/>
      <c r="O5632" s="278">
        <v>35</v>
      </c>
      <c r="P5632" s="276">
        <v>71</v>
      </c>
      <c r="Q5632" s="276"/>
      <c r="R5632" s="276"/>
      <c r="S5632" s="276"/>
      <c r="T5632" s="276"/>
      <c r="U5632" s="276"/>
      <c r="V5632" s="276"/>
      <c r="W5632" s="276"/>
      <c r="X5632" s="276"/>
      <c r="Y5632" s="276"/>
      <c r="Z5632" s="276"/>
      <c r="AA5632" s="276"/>
      <c r="AB5632" s="276"/>
      <c r="AC5632" s="1507">
        <f t="shared" si="1997"/>
        <v>10</v>
      </c>
      <c r="AD5632" s="1508">
        <f t="shared" si="1998"/>
        <v>10</v>
      </c>
      <c r="AE5632" s="14">
        <f t="shared" si="1999"/>
        <v>-1500.5666666666666</v>
      </c>
      <c r="AF5632" s="14">
        <f t="shared" si="2000"/>
        <v>35.333333333333336</v>
      </c>
      <c r="AG5632" s="14">
        <f t="shared" si="2001"/>
        <v>0.28301886792452829</v>
      </c>
      <c r="AH5632" s="14">
        <f t="shared" si="2002"/>
        <v>1500.8496855345911</v>
      </c>
      <c r="AI5632" s="14">
        <f t="shared" si="2003"/>
        <v>53030.022222222222</v>
      </c>
      <c r="AJ5632" s="276"/>
    </row>
    <row r="5633" spans="1:36" ht="15.75">
      <c r="A5633" s="1484">
        <v>204</v>
      </c>
      <c r="B5633" s="284" t="s">
        <v>9279</v>
      </c>
      <c r="C5633" s="292" t="s">
        <v>66</v>
      </c>
      <c r="D5633" s="279">
        <v>1</v>
      </c>
      <c r="E5633" s="287">
        <v>2</v>
      </c>
      <c r="F5633" s="309">
        <f t="shared" ref="F5633:F5636" si="2004">E5633*D5633</f>
        <v>2</v>
      </c>
      <c r="G5633" s="276"/>
      <c r="H5633" s="280">
        <f t="shared" ref="H5633:H5654" si="2005">SUM(D5633*G5633)</f>
        <v>0</v>
      </c>
      <c r="I5633" s="298">
        <v>44790</v>
      </c>
      <c r="J5633" s="2513"/>
      <c r="K5633" s="2514"/>
      <c r="L5633" s="2511"/>
      <c r="M5633" s="283"/>
      <c r="N5633" s="276"/>
      <c r="O5633" s="278"/>
      <c r="P5633" s="276"/>
      <c r="Q5633" s="276"/>
      <c r="R5633" s="276"/>
      <c r="S5633" s="276"/>
      <c r="T5633" s="276"/>
      <c r="U5633" s="276"/>
      <c r="V5633" s="276"/>
      <c r="W5633" s="276"/>
      <c r="X5633" s="276"/>
      <c r="Y5633" s="276"/>
      <c r="Z5633" s="276"/>
      <c r="AA5633" s="276"/>
      <c r="AB5633" s="276"/>
      <c r="AC5633" s="1507">
        <f t="shared" si="1997"/>
        <v>2</v>
      </c>
      <c r="AD5633" s="1508">
        <f t="shared" si="1998"/>
        <v>2</v>
      </c>
      <c r="AE5633" s="14">
        <f t="shared" si="1999"/>
        <v>-1500.5666666666666</v>
      </c>
      <c r="AF5633" s="14">
        <f t="shared" si="2000"/>
        <v>0</v>
      </c>
      <c r="AG5633" s="14" t="e">
        <f t="shared" si="2001"/>
        <v>#DIV/0!</v>
      </c>
      <c r="AH5633" s="14" t="e">
        <f t="shared" si="2002"/>
        <v>#DIV/0!</v>
      </c>
      <c r="AI5633" s="14">
        <f t="shared" si="2003"/>
        <v>2</v>
      </c>
      <c r="AJ5633" s="276"/>
    </row>
    <row r="5634" spans="1:36" ht="15.75">
      <c r="A5634" s="1484">
        <v>205</v>
      </c>
      <c r="B5634" s="284" t="s">
        <v>5314</v>
      </c>
      <c r="C5634" s="292" t="s">
        <v>143</v>
      </c>
      <c r="D5634" s="279">
        <v>0</v>
      </c>
      <c r="E5634" s="287">
        <v>20</v>
      </c>
      <c r="F5634" s="309">
        <f t="shared" si="2004"/>
        <v>0</v>
      </c>
      <c r="G5634" s="276"/>
      <c r="H5634" s="280">
        <f t="shared" si="2005"/>
        <v>0</v>
      </c>
      <c r="I5634" s="298">
        <v>44832</v>
      </c>
      <c r="J5634" s="2513">
        <v>45536</v>
      </c>
      <c r="K5634" s="2514"/>
      <c r="L5634" s="2511"/>
      <c r="M5634" s="283"/>
      <c r="N5634" s="276"/>
      <c r="O5634" s="278">
        <v>15</v>
      </c>
      <c r="P5634" s="276"/>
      <c r="Q5634" s="276"/>
      <c r="R5634" s="276"/>
      <c r="S5634" s="276"/>
      <c r="T5634" s="276"/>
      <c r="U5634" s="276"/>
      <c r="V5634" s="276"/>
      <c r="W5634" s="276"/>
      <c r="X5634" s="276"/>
      <c r="Y5634" s="276"/>
      <c r="Z5634" s="276"/>
      <c r="AA5634" s="276"/>
      <c r="AB5634" s="276"/>
      <c r="AC5634" s="1507">
        <f t="shared" si="1997"/>
        <v>5</v>
      </c>
      <c r="AD5634" s="1508">
        <f t="shared" si="1998"/>
        <v>0</v>
      </c>
      <c r="AE5634" s="14">
        <f t="shared" si="1999"/>
        <v>17.3</v>
      </c>
      <c r="AF5634" s="14">
        <f t="shared" si="2000"/>
        <v>5</v>
      </c>
      <c r="AG5634" s="14">
        <f t="shared" si="2001"/>
        <v>1</v>
      </c>
      <c r="AH5634" s="14">
        <f t="shared" si="2002"/>
        <v>-16.3</v>
      </c>
      <c r="AI5634" s="14">
        <f t="shared" si="2003"/>
        <v>-81.5</v>
      </c>
      <c r="AJ5634" s="276"/>
    </row>
    <row r="5635" spans="1:36" ht="15.75">
      <c r="A5635" s="1484">
        <v>206</v>
      </c>
      <c r="B5635" s="284" t="s">
        <v>2943</v>
      </c>
      <c r="C5635" s="292" t="s">
        <v>143</v>
      </c>
      <c r="D5635" s="279">
        <v>1</v>
      </c>
      <c r="E5635" s="287">
        <v>197</v>
      </c>
      <c r="F5635" s="309">
        <f t="shared" si="2004"/>
        <v>197</v>
      </c>
      <c r="G5635" s="276"/>
      <c r="H5635" s="280">
        <f t="shared" si="2005"/>
        <v>0</v>
      </c>
      <c r="I5635" s="298">
        <v>44707</v>
      </c>
      <c r="J5635" s="2513">
        <v>45231</v>
      </c>
      <c r="K5635" s="2514"/>
      <c r="L5635" s="2511"/>
      <c r="M5635" s="283"/>
      <c r="N5635" s="276"/>
      <c r="O5635" s="278"/>
      <c r="P5635" s="276">
        <v>38</v>
      </c>
      <c r="Q5635" s="276"/>
      <c r="R5635" s="276"/>
      <c r="S5635" s="276"/>
      <c r="T5635" s="276"/>
      <c r="U5635" s="276"/>
      <c r="V5635" s="276"/>
      <c r="W5635" s="276"/>
      <c r="X5635" s="276"/>
      <c r="Y5635" s="276"/>
      <c r="Z5635" s="276"/>
      <c r="AA5635" s="276"/>
      <c r="AB5635" s="276"/>
      <c r="AC5635" s="1507">
        <f t="shared" si="1997"/>
        <v>159</v>
      </c>
      <c r="AD5635" s="1508">
        <f t="shared" si="1998"/>
        <v>159</v>
      </c>
      <c r="AE5635" s="14">
        <f t="shared" si="1999"/>
        <v>7.1333333333333337</v>
      </c>
      <c r="AF5635" s="14">
        <f t="shared" si="2000"/>
        <v>12.666666666666666</v>
      </c>
      <c r="AG5635" s="14">
        <f t="shared" si="2001"/>
        <v>12.552631578947368</v>
      </c>
      <c r="AH5635" s="14">
        <f t="shared" si="2002"/>
        <v>5.4192982456140344</v>
      </c>
      <c r="AI5635" s="14">
        <f t="shared" si="2003"/>
        <v>68.644444444444446</v>
      </c>
      <c r="AJ5635" s="276"/>
    </row>
    <row r="5636" spans="1:36" ht="15.75">
      <c r="A5636" s="1484">
        <v>207</v>
      </c>
      <c r="B5636" s="284" t="s">
        <v>4661</v>
      </c>
      <c r="C5636" s="292" t="s">
        <v>156</v>
      </c>
      <c r="D5636" s="279">
        <v>1</v>
      </c>
      <c r="E5636" s="287">
        <v>306</v>
      </c>
      <c r="F5636" s="309">
        <f t="shared" si="2004"/>
        <v>306</v>
      </c>
      <c r="G5636" s="276"/>
      <c r="H5636" s="280">
        <f t="shared" si="2005"/>
        <v>0</v>
      </c>
      <c r="I5636" s="298">
        <v>44784</v>
      </c>
      <c r="J5636" s="2513">
        <v>46235</v>
      </c>
      <c r="K5636" s="2514"/>
      <c r="L5636" s="2511"/>
      <c r="M5636" s="283" t="s">
        <v>1676</v>
      </c>
      <c r="N5636" s="276"/>
      <c r="O5636" s="278">
        <v>143</v>
      </c>
      <c r="P5636" s="276">
        <v>45</v>
      </c>
      <c r="Q5636" s="276"/>
      <c r="R5636" s="276"/>
      <c r="S5636" s="276"/>
      <c r="T5636" s="276"/>
      <c r="U5636" s="276"/>
      <c r="V5636" s="276"/>
      <c r="W5636" s="276"/>
      <c r="X5636" s="276"/>
      <c r="Y5636" s="276"/>
      <c r="Z5636" s="276"/>
      <c r="AA5636" s="276"/>
      <c r="AB5636" s="276"/>
      <c r="AC5636" s="1507">
        <f t="shared" si="1997"/>
        <v>118</v>
      </c>
      <c r="AD5636" s="1508">
        <f t="shared" si="1998"/>
        <v>118</v>
      </c>
      <c r="AE5636" s="14">
        <f t="shared" si="1999"/>
        <v>40.6</v>
      </c>
      <c r="AF5636" s="14">
        <f t="shared" si="2000"/>
        <v>62.666666666666664</v>
      </c>
      <c r="AG5636" s="14">
        <f t="shared" si="2001"/>
        <v>1.8829787234042554</v>
      </c>
      <c r="AH5636" s="14">
        <f t="shared" si="2002"/>
        <v>-38.717021276595744</v>
      </c>
      <c r="AI5636" s="14">
        <f t="shared" si="2003"/>
        <v>-2426.2666666666669</v>
      </c>
      <c r="AJ5636" s="276"/>
    </row>
    <row r="5637" spans="1:36" ht="15.75">
      <c r="A5637" s="1484">
        <v>208</v>
      </c>
      <c r="B5637" s="284" t="s">
        <v>9805</v>
      </c>
      <c r="C5637" s="292" t="s">
        <v>153</v>
      </c>
      <c r="D5637" s="279">
        <v>1</v>
      </c>
      <c r="E5637" s="287"/>
      <c r="F5637" s="309"/>
      <c r="G5637" s="276">
        <v>1000</v>
      </c>
      <c r="H5637" s="280">
        <f t="shared" si="2005"/>
        <v>1000</v>
      </c>
      <c r="I5637" s="298">
        <v>45000</v>
      </c>
      <c r="J5637" s="2513">
        <v>45047</v>
      </c>
      <c r="K5637" s="2514"/>
      <c r="L5637" s="2511"/>
      <c r="M5637" s="283"/>
      <c r="N5637" s="276"/>
      <c r="O5637" s="278"/>
      <c r="P5637" s="276"/>
      <c r="Q5637" s="276"/>
      <c r="R5637" s="276"/>
      <c r="S5637" s="276"/>
      <c r="T5637" s="276"/>
      <c r="U5637" s="276"/>
      <c r="V5637" s="276"/>
      <c r="W5637" s="276"/>
      <c r="X5637" s="276"/>
      <c r="Y5637" s="276"/>
      <c r="Z5637" s="276"/>
      <c r="AA5637" s="276"/>
      <c r="AB5637" s="276"/>
      <c r="AC5637" s="1507">
        <f t="shared" si="1997"/>
        <v>1000</v>
      </c>
      <c r="AD5637" s="1508">
        <f t="shared" si="1998"/>
        <v>1000</v>
      </c>
      <c r="AE5637" s="14">
        <f t="shared" si="1999"/>
        <v>1</v>
      </c>
      <c r="AF5637" s="14">
        <f t="shared" si="2000"/>
        <v>0</v>
      </c>
      <c r="AG5637" s="14" t="e">
        <f t="shared" si="2001"/>
        <v>#DIV/0!</v>
      </c>
      <c r="AH5637" s="14" t="e">
        <f t="shared" si="2002"/>
        <v>#DIV/0!</v>
      </c>
      <c r="AI5637" s="14">
        <f t="shared" si="2003"/>
        <v>1000</v>
      </c>
      <c r="AJ5637" s="276"/>
    </row>
    <row r="5638" spans="1:36" ht="15.75">
      <c r="A5638" s="1484">
        <v>209</v>
      </c>
      <c r="B5638" s="284" t="s">
        <v>4405</v>
      </c>
      <c r="C5638" s="292" t="s">
        <v>66</v>
      </c>
      <c r="D5638" s="279">
        <v>1</v>
      </c>
      <c r="E5638" s="287">
        <v>1000</v>
      </c>
      <c r="F5638" s="309">
        <f>E5638*D5638</f>
        <v>1000</v>
      </c>
      <c r="G5638" s="276"/>
      <c r="H5638" s="280">
        <f t="shared" si="2005"/>
        <v>0</v>
      </c>
      <c r="I5638" s="298">
        <v>44749</v>
      </c>
      <c r="J5638" s="2513">
        <v>45901</v>
      </c>
      <c r="K5638" s="2514"/>
      <c r="L5638" s="2511"/>
      <c r="M5638" s="283"/>
      <c r="N5638" s="276"/>
      <c r="O5638" s="278"/>
      <c r="P5638" s="276">
        <v>150</v>
      </c>
      <c r="Q5638" s="276"/>
      <c r="R5638" s="276"/>
      <c r="S5638" s="276"/>
      <c r="T5638" s="276"/>
      <c r="U5638" s="276"/>
      <c r="V5638" s="276"/>
      <c r="W5638" s="276"/>
      <c r="X5638" s="276"/>
      <c r="Y5638" s="276"/>
      <c r="Z5638" s="276"/>
      <c r="AA5638" s="276"/>
      <c r="AB5638" s="276"/>
      <c r="AC5638" s="1507">
        <f t="shared" si="1997"/>
        <v>850</v>
      </c>
      <c r="AD5638" s="1508">
        <f t="shared" si="1998"/>
        <v>850</v>
      </c>
      <c r="AE5638" s="14">
        <f t="shared" si="1999"/>
        <v>29.466666666666665</v>
      </c>
      <c r="AF5638" s="14">
        <f t="shared" si="2000"/>
        <v>50</v>
      </c>
      <c r="AG5638" s="14">
        <f t="shared" si="2001"/>
        <v>17</v>
      </c>
      <c r="AH5638" s="14">
        <f t="shared" si="2002"/>
        <v>-12.466666666666665</v>
      </c>
      <c r="AI5638" s="14">
        <f t="shared" si="2003"/>
        <v>-623.33333333333326</v>
      </c>
      <c r="AJ5638" s="276"/>
    </row>
    <row r="5639" spans="1:36" ht="15.75">
      <c r="A5639" s="1484">
        <v>210</v>
      </c>
      <c r="B5639" s="284" t="s">
        <v>9280</v>
      </c>
      <c r="C5639" s="292" t="s">
        <v>66</v>
      </c>
      <c r="D5639" s="279">
        <v>1</v>
      </c>
      <c r="E5639" s="287"/>
      <c r="F5639" s="309"/>
      <c r="G5639" s="276">
        <v>320</v>
      </c>
      <c r="H5639" s="280">
        <f t="shared" si="2005"/>
        <v>320</v>
      </c>
      <c r="I5639" s="298">
        <v>44960</v>
      </c>
      <c r="J5639" s="2513">
        <v>45170</v>
      </c>
      <c r="K5639" s="2514"/>
      <c r="L5639" s="2511"/>
      <c r="M5639" s="283"/>
      <c r="N5639" s="276"/>
      <c r="O5639" s="278"/>
      <c r="P5639" s="276"/>
      <c r="Q5639" s="276"/>
      <c r="R5639" s="276"/>
      <c r="S5639" s="276"/>
      <c r="T5639" s="276"/>
      <c r="U5639" s="276"/>
      <c r="V5639" s="276"/>
      <c r="W5639" s="276"/>
      <c r="X5639" s="276"/>
      <c r="Y5639" s="276"/>
      <c r="Z5639" s="276"/>
      <c r="AA5639" s="276"/>
      <c r="AB5639" s="276"/>
      <c r="AC5639" s="1507">
        <f t="shared" si="1997"/>
        <v>320</v>
      </c>
      <c r="AD5639" s="1508">
        <f t="shared" si="1998"/>
        <v>320</v>
      </c>
      <c r="AE5639" s="14">
        <f t="shared" si="1999"/>
        <v>5.0999999999999996</v>
      </c>
      <c r="AF5639" s="14">
        <f t="shared" si="2000"/>
        <v>0</v>
      </c>
      <c r="AG5639" s="14" t="e">
        <f t="shared" si="2001"/>
        <v>#DIV/0!</v>
      </c>
      <c r="AH5639" s="14" t="e">
        <f t="shared" si="2002"/>
        <v>#DIV/0!</v>
      </c>
      <c r="AI5639" s="14">
        <f t="shared" si="2003"/>
        <v>320</v>
      </c>
      <c r="AJ5639" s="276"/>
    </row>
    <row r="5640" spans="1:36" ht="15.75">
      <c r="A5640" s="1484">
        <v>211</v>
      </c>
      <c r="B5640" s="284" t="s">
        <v>9281</v>
      </c>
      <c r="C5640" s="292" t="s">
        <v>66</v>
      </c>
      <c r="D5640" s="279">
        <v>1</v>
      </c>
      <c r="E5640" s="287"/>
      <c r="F5640" s="309"/>
      <c r="G5640" s="276">
        <v>720</v>
      </c>
      <c r="H5640" s="280">
        <f t="shared" si="2005"/>
        <v>720</v>
      </c>
      <c r="I5640" s="298">
        <v>44960</v>
      </c>
      <c r="J5640" s="2513"/>
      <c r="K5640" s="2514"/>
      <c r="L5640" s="2511"/>
      <c r="M5640" s="283"/>
      <c r="N5640" s="276"/>
      <c r="O5640" s="278"/>
      <c r="P5640" s="276"/>
      <c r="Q5640" s="276"/>
      <c r="R5640" s="276"/>
      <c r="S5640" s="276"/>
      <c r="T5640" s="276"/>
      <c r="U5640" s="276"/>
      <c r="V5640" s="276"/>
      <c r="W5640" s="276"/>
      <c r="X5640" s="276"/>
      <c r="Y5640" s="276"/>
      <c r="Z5640" s="276"/>
      <c r="AA5640" s="276"/>
      <c r="AB5640" s="276"/>
      <c r="AC5640" s="1507">
        <f t="shared" si="1997"/>
        <v>720</v>
      </c>
      <c r="AD5640" s="1508">
        <f t="shared" si="1998"/>
        <v>720</v>
      </c>
      <c r="AE5640" s="14">
        <f t="shared" si="1999"/>
        <v>-1500.5666666666666</v>
      </c>
      <c r="AF5640" s="14">
        <f t="shared" si="2000"/>
        <v>0</v>
      </c>
      <c r="AG5640" s="14" t="e">
        <f t="shared" si="2001"/>
        <v>#DIV/0!</v>
      </c>
      <c r="AH5640" s="14" t="e">
        <f t="shared" si="2002"/>
        <v>#DIV/0!</v>
      </c>
      <c r="AI5640" s="14">
        <f t="shared" si="2003"/>
        <v>720</v>
      </c>
      <c r="AJ5640" s="276"/>
    </row>
    <row r="5641" spans="1:36" ht="15.75">
      <c r="A5641" s="1484">
        <v>212</v>
      </c>
      <c r="B5641" s="284" t="s">
        <v>9806</v>
      </c>
      <c r="C5641" s="292" t="s">
        <v>262</v>
      </c>
      <c r="D5641" s="279">
        <v>1</v>
      </c>
      <c r="E5641" s="287"/>
      <c r="F5641" s="309"/>
      <c r="G5641" s="276">
        <v>280</v>
      </c>
      <c r="H5641" s="280">
        <f t="shared" si="2005"/>
        <v>280</v>
      </c>
      <c r="I5641" s="298">
        <v>44986</v>
      </c>
      <c r="J5641" s="2513">
        <v>45323</v>
      </c>
      <c r="K5641" s="2514"/>
      <c r="L5641" s="2511"/>
      <c r="M5641" s="283"/>
      <c r="N5641" s="276"/>
      <c r="O5641" s="278"/>
      <c r="P5641" s="276">
        <v>147</v>
      </c>
      <c r="Q5641" s="276"/>
      <c r="R5641" s="276"/>
      <c r="S5641" s="276"/>
      <c r="T5641" s="276"/>
      <c r="U5641" s="276"/>
      <c r="V5641" s="276"/>
      <c r="W5641" s="276"/>
      <c r="X5641" s="276"/>
      <c r="Y5641" s="276"/>
      <c r="Z5641" s="276"/>
      <c r="AA5641" s="276"/>
      <c r="AB5641" s="276"/>
      <c r="AC5641" s="1507">
        <f t="shared" ref="AC5641:AC5656" si="2006">E5641+G5641-N5641-O5641-AA5641-P5641-Q5641-R5641-S5641-T5641-U5641-V5641-W5641-X5641-Y5641</f>
        <v>133</v>
      </c>
      <c r="AD5641" s="1508">
        <f t="shared" ref="AD5641:AD5656" si="2007">D5641*AC5641</f>
        <v>133</v>
      </c>
      <c r="AE5641" s="14">
        <f t="shared" ref="AE5641:AE5656" si="2008">(J5641-"01.04.2023")/30</f>
        <v>10.199999999999999</v>
      </c>
      <c r="AF5641" s="14">
        <f t="shared" ref="AF5641:AF5656" si="2009">(N5641+O5641+P5641+Q5641+R5641+S5641+T5641+U5641+V5641+W5641+X5641+Y5641)/3</f>
        <v>49</v>
      </c>
      <c r="AG5641" s="14">
        <f t="shared" ref="AG5641:AG5656" si="2010">AC5641/AF5641</f>
        <v>2.7142857142857144</v>
      </c>
      <c r="AH5641" s="14">
        <f t="shared" ref="AH5641:AH5656" si="2011">AG5641-AE5641</f>
        <v>-7.4857142857142849</v>
      </c>
      <c r="AI5641" s="14">
        <f t="shared" ref="AI5641:AI5656" si="2012">AC5641-(AE5641*AF5641)</f>
        <v>-366.79999999999995</v>
      </c>
      <c r="AJ5641" s="276"/>
    </row>
    <row r="5642" spans="1:36" ht="15.75">
      <c r="A5642" s="1484">
        <v>213</v>
      </c>
      <c r="B5642" s="284" t="s">
        <v>3818</v>
      </c>
      <c r="C5642" s="292" t="s">
        <v>153</v>
      </c>
      <c r="D5642" s="279">
        <v>1</v>
      </c>
      <c r="E5642" s="287">
        <v>880</v>
      </c>
      <c r="F5642" s="309">
        <f>E5642*D5642</f>
        <v>880</v>
      </c>
      <c r="G5642" s="276"/>
      <c r="H5642" s="280">
        <f t="shared" si="2005"/>
        <v>0</v>
      </c>
      <c r="I5642" s="298" t="s">
        <v>3819</v>
      </c>
      <c r="J5642" s="2513">
        <v>45261</v>
      </c>
      <c r="K5642" s="2514"/>
      <c r="L5642" s="2511"/>
      <c r="M5642" s="283"/>
      <c r="N5642" s="276"/>
      <c r="O5642" s="278"/>
      <c r="P5642" s="276"/>
      <c r="Q5642" s="276"/>
      <c r="R5642" s="276"/>
      <c r="S5642" s="276"/>
      <c r="T5642" s="276"/>
      <c r="U5642" s="276"/>
      <c r="V5642" s="276"/>
      <c r="W5642" s="276"/>
      <c r="X5642" s="276"/>
      <c r="Y5642" s="276"/>
      <c r="Z5642" s="276"/>
      <c r="AA5642" s="276"/>
      <c r="AB5642" s="276"/>
      <c r="AC5642" s="1507">
        <f t="shared" si="2006"/>
        <v>880</v>
      </c>
      <c r="AD5642" s="1508">
        <f t="shared" si="2007"/>
        <v>880</v>
      </c>
      <c r="AE5642" s="14">
        <f t="shared" si="2008"/>
        <v>8.1333333333333329</v>
      </c>
      <c r="AF5642" s="14">
        <f t="shared" si="2009"/>
        <v>0</v>
      </c>
      <c r="AG5642" s="14" t="e">
        <f t="shared" si="2010"/>
        <v>#DIV/0!</v>
      </c>
      <c r="AH5642" s="14" t="e">
        <f t="shared" si="2011"/>
        <v>#DIV/0!</v>
      </c>
      <c r="AI5642" s="14">
        <f t="shared" si="2012"/>
        <v>880</v>
      </c>
      <c r="AJ5642" s="276"/>
    </row>
    <row r="5643" spans="1:36" ht="15.75">
      <c r="A5643" s="1484">
        <v>214</v>
      </c>
      <c r="B5643" s="284" t="s">
        <v>6095</v>
      </c>
      <c r="C5643" s="292" t="s">
        <v>143</v>
      </c>
      <c r="D5643" s="279">
        <v>1</v>
      </c>
      <c r="E5643" s="287"/>
      <c r="F5643" s="309"/>
      <c r="G5643" s="276">
        <v>5</v>
      </c>
      <c r="H5643" s="280">
        <f t="shared" si="2005"/>
        <v>5</v>
      </c>
      <c r="I5643" s="298">
        <v>45000</v>
      </c>
      <c r="J5643" s="2513">
        <v>45084</v>
      </c>
      <c r="K5643" s="2514"/>
      <c r="L5643" s="2511"/>
      <c r="M5643" s="283"/>
      <c r="N5643" s="276"/>
      <c r="O5643" s="278"/>
      <c r="P5643" s="276"/>
      <c r="Q5643" s="276"/>
      <c r="R5643" s="276"/>
      <c r="S5643" s="276"/>
      <c r="T5643" s="276"/>
      <c r="U5643" s="276"/>
      <c r="V5643" s="276"/>
      <c r="W5643" s="276"/>
      <c r="X5643" s="276"/>
      <c r="Y5643" s="276"/>
      <c r="Z5643" s="276"/>
      <c r="AA5643" s="276"/>
      <c r="AB5643" s="276"/>
      <c r="AC5643" s="1507">
        <f t="shared" si="2006"/>
        <v>5</v>
      </c>
      <c r="AD5643" s="1508">
        <f t="shared" si="2007"/>
        <v>5</v>
      </c>
      <c r="AE5643" s="14">
        <f t="shared" si="2008"/>
        <v>2.2333333333333334</v>
      </c>
      <c r="AF5643" s="14">
        <f t="shared" si="2009"/>
        <v>0</v>
      </c>
      <c r="AG5643" s="14" t="e">
        <f t="shared" si="2010"/>
        <v>#DIV/0!</v>
      </c>
      <c r="AH5643" s="14" t="e">
        <f t="shared" si="2011"/>
        <v>#DIV/0!</v>
      </c>
      <c r="AI5643" s="14">
        <f t="shared" si="2012"/>
        <v>5</v>
      </c>
      <c r="AJ5643" s="276"/>
    </row>
    <row r="5644" spans="1:36" ht="15.75">
      <c r="A5644" s="1484">
        <v>217</v>
      </c>
      <c r="B5644" s="284" t="s">
        <v>4406</v>
      </c>
      <c r="C5644" s="292" t="s">
        <v>66</v>
      </c>
      <c r="D5644" s="279">
        <v>1</v>
      </c>
      <c r="E5644" s="287">
        <v>1000</v>
      </c>
      <c r="F5644" s="309">
        <f>E5644*D5644</f>
        <v>1000</v>
      </c>
      <c r="G5644" s="276"/>
      <c r="H5644" s="280">
        <f t="shared" si="2005"/>
        <v>0</v>
      </c>
      <c r="I5644" s="298">
        <v>44763</v>
      </c>
      <c r="J5644" s="2513"/>
      <c r="K5644" s="2514"/>
      <c r="L5644" s="2511"/>
      <c r="M5644" s="283" t="s">
        <v>1676</v>
      </c>
      <c r="N5644" s="276"/>
      <c r="O5644" s="278">
        <v>100</v>
      </c>
      <c r="P5644" s="276">
        <v>600</v>
      </c>
      <c r="Q5644" s="276"/>
      <c r="R5644" s="276"/>
      <c r="S5644" s="276"/>
      <c r="T5644" s="276"/>
      <c r="U5644" s="276"/>
      <c r="V5644" s="276"/>
      <c r="W5644" s="276"/>
      <c r="X5644" s="276"/>
      <c r="Y5644" s="276"/>
      <c r="Z5644" s="276"/>
      <c r="AA5644" s="276"/>
      <c r="AB5644" s="276"/>
      <c r="AC5644" s="1507">
        <f t="shared" si="2006"/>
        <v>300</v>
      </c>
      <c r="AD5644" s="1508">
        <f t="shared" si="2007"/>
        <v>300</v>
      </c>
      <c r="AE5644" s="14">
        <f t="shared" si="2008"/>
        <v>-1500.5666666666666</v>
      </c>
      <c r="AF5644" s="14">
        <f t="shared" si="2009"/>
        <v>233.33333333333334</v>
      </c>
      <c r="AG5644" s="14">
        <f t="shared" si="2010"/>
        <v>1.2857142857142856</v>
      </c>
      <c r="AH5644" s="14">
        <f t="shared" si="2011"/>
        <v>1501.8523809523808</v>
      </c>
      <c r="AI5644" s="14">
        <f t="shared" si="2012"/>
        <v>350432.22222222225</v>
      </c>
      <c r="AJ5644" s="276"/>
    </row>
    <row r="5645" spans="1:36" ht="15.75">
      <c r="A5645" s="1484">
        <v>218</v>
      </c>
      <c r="B5645" s="284" t="s">
        <v>3820</v>
      </c>
      <c r="C5645" s="292" t="s">
        <v>454</v>
      </c>
      <c r="D5645" s="279">
        <v>1</v>
      </c>
      <c r="E5645" s="287">
        <v>90</v>
      </c>
      <c r="F5645" s="309">
        <f>E5645*D5645</f>
        <v>90</v>
      </c>
      <c r="G5645" s="276"/>
      <c r="H5645" s="280">
        <f t="shared" si="2005"/>
        <v>0</v>
      </c>
      <c r="I5645" s="298">
        <v>44728</v>
      </c>
      <c r="J5645" s="2513">
        <v>45323</v>
      </c>
      <c r="K5645" s="2514"/>
      <c r="L5645" s="2511"/>
      <c r="M5645" s="283"/>
      <c r="N5645" s="276"/>
      <c r="O5645" s="278"/>
      <c r="P5645" s="276"/>
      <c r="Q5645" s="276"/>
      <c r="R5645" s="276"/>
      <c r="S5645" s="276"/>
      <c r="T5645" s="276"/>
      <c r="U5645" s="276"/>
      <c r="V5645" s="276"/>
      <c r="W5645" s="276"/>
      <c r="X5645" s="276"/>
      <c r="Y5645" s="276"/>
      <c r="Z5645" s="276"/>
      <c r="AA5645" s="276"/>
      <c r="AB5645" s="276"/>
      <c r="AC5645" s="1507">
        <f t="shared" si="2006"/>
        <v>90</v>
      </c>
      <c r="AD5645" s="1508">
        <f t="shared" si="2007"/>
        <v>90</v>
      </c>
      <c r="AE5645" s="14">
        <f t="shared" si="2008"/>
        <v>10.199999999999999</v>
      </c>
      <c r="AF5645" s="14">
        <f t="shared" si="2009"/>
        <v>0</v>
      </c>
      <c r="AG5645" s="14" t="e">
        <f t="shared" si="2010"/>
        <v>#DIV/0!</v>
      </c>
      <c r="AH5645" s="14" t="e">
        <f t="shared" si="2011"/>
        <v>#DIV/0!</v>
      </c>
      <c r="AI5645" s="14">
        <f t="shared" si="2012"/>
        <v>90</v>
      </c>
      <c r="AJ5645" s="276"/>
    </row>
    <row r="5646" spans="1:36" ht="15.75">
      <c r="A5646" s="1484">
        <v>219</v>
      </c>
      <c r="B5646" s="284" t="s">
        <v>4407</v>
      </c>
      <c r="C5646" s="292" t="s">
        <v>143</v>
      </c>
      <c r="D5646" s="279">
        <v>417.03</v>
      </c>
      <c r="E5646" s="287"/>
      <c r="F5646" s="309"/>
      <c r="G5646" s="276">
        <v>300</v>
      </c>
      <c r="H5646" s="280">
        <f t="shared" si="2005"/>
        <v>125108.99999999999</v>
      </c>
      <c r="I5646" s="298">
        <v>45000</v>
      </c>
      <c r="J5646" s="2526">
        <v>45443</v>
      </c>
      <c r="K5646" s="2514"/>
      <c r="L5646" s="2511"/>
      <c r="M5646" s="283"/>
      <c r="N5646" s="276"/>
      <c r="O5646" s="278"/>
      <c r="P5646" s="276"/>
      <c r="Q5646" s="276"/>
      <c r="R5646" s="276"/>
      <c r="S5646" s="276"/>
      <c r="T5646" s="276"/>
      <c r="U5646" s="276"/>
      <c r="V5646" s="276"/>
      <c r="W5646" s="276"/>
      <c r="X5646" s="276"/>
      <c r="Y5646" s="276"/>
      <c r="Z5646" s="276"/>
      <c r="AA5646" s="276"/>
      <c r="AB5646" s="276"/>
      <c r="AC5646" s="1507">
        <f t="shared" si="2006"/>
        <v>300</v>
      </c>
      <c r="AD5646" s="1508">
        <f t="shared" si="2007"/>
        <v>125108.99999999999</v>
      </c>
      <c r="AE5646" s="14">
        <f t="shared" si="2008"/>
        <v>14.2</v>
      </c>
      <c r="AF5646" s="14">
        <f t="shared" si="2009"/>
        <v>0</v>
      </c>
      <c r="AG5646" s="14" t="e">
        <f t="shared" si="2010"/>
        <v>#DIV/0!</v>
      </c>
      <c r="AH5646" s="14" t="e">
        <f t="shared" si="2011"/>
        <v>#DIV/0!</v>
      </c>
      <c r="AI5646" s="14">
        <f t="shared" si="2012"/>
        <v>300</v>
      </c>
      <c r="AJ5646" s="276"/>
    </row>
    <row r="5647" spans="1:36" ht="15.75">
      <c r="A5647" s="1484">
        <v>221</v>
      </c>
      <c r="B5647" s="284" t="s">
        <v>3821</v>
      </c>
      <c r="C5647" s="292" t="s">
        <v>66</v>
      </c>
      <c r="D5647" s="279">
        <v>1</v>
      </c>
      <c r="E5647" s="287">
        <v>27</v>
      </c>
      <c r="F5647" s="309">
        <f>E5647*D5647</f>
        <v>27</v>
      </c>
      <c r="G5647" s="276"/>
      <c r="H5647" s="280">
        <f t="shared" si="2005"/>
        <v>0</v>
      </c>
      <c r="I5647" s="298">
        <v>44728</v>
      </c>
      <c r="J5647" s="2513">
        <v>45047</v>
      </c>
      <c r="K5647" s="2514"/>
      <c r="L5647" s="2511"/>
      <c r="M5647" s="283"/>
      <c r="N5647" s="276"/>
      <c r="O5647" s="278"/>
      <c r="P5647" s="276"/>
      <c r="Q5647" s="276"/>
      <c r="R5647" s="276"/>
      <c r="S5647" s="276"/>
      <c r="T5647" s="276"/>
      <c r="U5647" s="276"/>
      <c r="V5647" s="276"/>
      <c r="W5647" s="276"/>
      <c r="X5647" s="276"/>
      <c r="Y5647" s="276"/>
      <c r="Z5647" s="276"/>
      <c r="AA5647" s="276"/>
      <c r="AB5647" s="276"/>
      <c r="AC5647" s="1507">
        <f t="shared" si="2006"/>
        <v>27</v>
      </c>
      <c r="AD5647" s="1508">
        <f t="shared" si="2007"/>
        <v>27</v>
      </c>
      <c r="AE5647" s="14">
        <f t="shared" si="2008"/>
        <v>1</v>
      </c>
      <c r="AF5647" s="14">
        <f t="shared" si="2009"/>
        <v>0</v>
      </c>
      <c r="AG5647" s="14" t="e">
        <f t="shared" si="2010"/>
        <v>#DIV/0!</v>
      </c>
      <c r="AH5647" s="14" t="e">
        <f t="shared" si="2011"/>
        <v>#DIV/0!</v>
      </c>
      <c r="AI5647" s="14">
        <f t="shared" si="2012"/>
        <v>27</v>
      </c>
      <c r="AJ5647" s="276"/>
    </row>
    <row r="5648" spans="1:36" ht="15.75">
      <c r="A5648" s="1484">
        <v>222</v>
      </c>
      <c r="B5648" s="284" t="s">
        <v>3822</v>
      </c>
      <c r="C5648" s="292" t="s">
        <v>215</v>
      </c>
      <c r="D5648" s="279">
        <v>1</v>
      </c>
      <c r="E5648" s="287">
        <v>60</v>
      </c>
      <c r="F5648" s="309">
        <f>E5648*D5648</f>
        <v>60</v>
      </c>
      <c r="G5648" s="276"/>
      <c r="H5648" s="280">
        <f t="shared" si="2005"/>
        <v>0</v>
      </c>
      <c r="I5648" s="298">
        <v>44728</v>
      </c>
      <c r="J5648" s="2513">
        <v>46143</v>
      </c>
      <c r="K5648" s="2514"/>
      <c r="L5648" s="2511"/>
      <c r="M5648" s="283"/>
      <c r="N5648" s="276">
        <v>30</v>
      </c>
      <c r="O5648" s="278"/>
      <c r="P5648" s="276"/>
      <c r="Q5648" s="276"/>
      <c r="R5648" s="276"/>
      <c r="S5648" s="276"/>
      <c r="T5648" s="276"/>
      <c r="U5648" s="276"/>
      <c r="V5648" s="276"/>
      <c r="W5648" s="276"/>
      <c r="X5648" s="276"/>
      <c r="Y5648" s="276"/>
      <c r="Z5648" s="276"/>
      <c r="AA5648" s="276"/>
      <c r="AB5648" s="276"/>
      <c r="AC5648" s="1507">
        <f t="shared" si="2006"/>
        <v>30</v>
      </c>
      <c r="AD5648" s="1508">
        <f t="shared" si="2007"/>
        <v>30</v>
      </c>
      <c r="AE5648" s="14">
        <f t="shared" si="2008"/>
        <v>37.533333333333331</v>
      </c>
      <c r="AF5648" s="14">
        <f t="shared" si="2009"/>
        <v>10</v>
      </c>
      <c r="AG5648" s="14">
        <f t="shared" si="2010"/>
        <v>3</v>
      </c>
      <c r="AH5648" s="14">
        <f t="shared" si="2011"/>
        <v>-34.533333333333331</v>
      </c>
      <c r="AI5648" s="14">
        <f t="shared" si="2012"/>
        <v>-345.33333333333331</v>
      </c>
      <c r="AJ5648" s="276"/>
    </row>
    <row r="5649" spans="1:36" ht="15.75">
      <c r="A5649" s="1484">
        <v>225</v>
      </c>
      <c r="B5649" s="284" t="s">
        <v>7645</v>
      </c>
      <c r="C5649" s="292" t="s">
        <v>153</v>
      </c>
      <c r="D5649" s="279">
        <v>1</v>
      </c>
      <c r="E5649" s="287">
        <v>545</v>
      </c>
      <c r="F5649" s="309">
        <f t="shared" ref="F5649:F5653" si="2013">E5649*D5649</f>
        <v>545</v>
      </c>
      <c r="G5649" s="276"/>
      <c r="H5649" s="280">
        <f t="shared" si="2005"/>
        <v>0</v>
      </c>
      <c r="I5649" s="298" t="s">
        <v>3823</v>
      </c>
      <c r="J5649" s="2513">
        <v>45231</v>
      </c>
      <c r="K5649" s="2514"/>
      <c r="L5649" s="2511"/>
      <c r="M5649" s="283"/>
      <c r="N5649" s="276">
        <v>48</v>
      </c>
      <c r="O5649" s="278">
        <v>17</v>
      </c>
      <c r="P5649" s="276">
        <v>210</v>
      </c>
      <c r="Q5649" s="276"/>
      <c r="R5649" s="276"/>
      <c r="S5649" s="276"/>
      <c r="T5649" s="276"/>
      <c r="U5649" s="276"/>
      <c r="V5649" s="276"/>
      <c r="W5649" s="276"/>
      <c r="X5649" s="276"/>
      <c r="Y5649" s="276"/>
      <c r="Z5649" s="276"/>
      <c r="AA5649" s="276"/>
      <c r="AB5649" s="276"/>
      <c r="AC5649" s="1507">
        <f t="shared" si="2006"/>
        <v>270</v>
      </c>
      <c r="AD5649" s="1508">
        <f t="shared" si="2007"/>
        <v>270</v>
      </c>
      <c r="AE5649" s="14">
        <f t="shared" si="2008"/>
        <v>7.1333333333333337</v>
      </c>
      <c r="AF5649" s="14">
        <f t="shared" si="2009"/>
        <v>91.666666666666671</v>
      </c>
      <c r="AG5649" s="14">
        <f t="shared" si="2010"/>
        <v>2.9454545454545453</v>
      </c>
      <c r="AH5649" s="14">
        <f t="shared" si="2011"/>
        <v>-4.1878787878787884</v>
      </c>
      <c r="AI5649" s="14">
        <f t="shared" si="2012"/>
        <v>-383.88888888888891</v>
      </c>
      <c r="AJ5649" s="276"/>
    </row>
    <row r="5650" spans="1:36" ht="15.75">
      <c r="A5650" s="1484">
        <v>226</v>
      </c>
      <c r="B5650" s="284" t="s">
        <v>3824</v>
      </c>
      <c r="C5650" s="292" t="s">
        <v>66</v>
      </c>
      <c r="D5650" s="279">
        <v>1</v>
      </c>
      <c r="E5650" s="287">
        <v>70</v>
      </c>
      <c r="F5650" s="309">
        <f t="shared" si="2013"/>
        <v>70</v>
      </c>
      <c r="G5650" s="276"/>
      <c r="H5650" s="280">
        <f t="shared" si="2005"/>
        <v>0</v>
      </c>
      <c r="I5650" s="298">
        <v>44728</v>
      </c>
      <c r="J5650" s="2513">
        <v>45323</v>
      </c>
      <c r="K5650" s="2514"/>
      <c r="L5650" s="2511"/>
      <c r="M5650" s="283"/>
      <c r="N5650" s="276">
        <v>2</v>
      </c>
      <c r="O5650" s="278">
        <v>2</v>
      </c>
      <c r="P5650" s="276"/>
      <c r="Q5650" s="276"/>
      <c r="R5650" s="276"/>
      <c r="S5650" s="276"/>
      <c r="T5650" s="276"/>
      <c r="U5650" s="276"/>
      <c r="V5650" s="276"/>
      <c r="W5650" s="276"/>
      <c r="X5650" s="276"/>
      <c r="Y5650" s="276"/>
      <c r="Z5650" s="276"/>
      <c r="AA5650" s="276"/>
      <c r="AB5650" s="276"/>
      <c r="AC5650" s="1507">
        <f t="shared" si="2006"/>
        <v>66</v>
      </c>
      <c r="AD5650" s="1508">
        <f t="shared" si="2007"/>
        <v>66</v>
      </c>
      <c r="AE5650" s="14">
        <f t="shared" si="2008"/>
        <v>10.199999999999999</v>
      </c>
      <c r="AF5650" s="14">
        <f t="shared" si="2009"/>
        <v>1.3333333333333333</v>
      </c>
      <c r="AG5650" s="14">
        <f t="shared" si="2010"/>
        <v>49.5</v>
      </c>
      <c r="AH5650" s="14">
        <f t="shared" si="2011"/>
        <v>39.299999999999997</v>
      </c>
      <c r="AI5650" s="14">
        <f t="shared" si="2012"/>
        <v>52.400000000000006</v>
      </c>
      <c r="AJ5650" s="276"/>
    </row>
    <row r="5651" spans="1:36" ht="15.75">
      <c r="A5651" s="1484">
        <v>228</v>
      </c>
      <c r="B5651" s="284" t="s">
        <v>2944</v>
      </c>
      <c r="C5651" s="292" t="s">
        <v>66</v>
      </c>
      <c r="D5651" s="279">
        <v>1</v>
      </c>
      <c r="E5651" s="287">
        <v>700</v>
      </c>
      <c r="F5651" s="309">
        <f t="shared" si="2013"/>
        <v>700</v>
      </c>
      <c r="G5651" s="276"/>
      <c r="H5651" s="280">
        <f t="shared" si="2005"/>
        <v>0</v>
      </c>
      <c r="I5651" s="298">
        <v>44701</v>
      </c>
      <c r="J5651" s="2513"/>
      <c r="K5651" s="2514"/>
      <c r="L5651" s="2511"/>
      <c r="M5651" s="283"/>
      <c r="N5651" s="276"/>
      <c r="O5651" s="278">
        <v>50</v>
      </c>
      <c r="P5651" s="276">
        <v>60</v>
      </c>
      <c r="Q5651" s="276"/>
      <c r="R5651" s="276"/>
      <c r="S5651" s="276"/>
      <c r="T5651" s="276"/>
      <c r="U5651" s="276"/>
      <c r="V5651" s="276"/>
      <c r="W5651" s="276"/>
      <c r="X5651" s="276"/>
      <c r="Y5651" s="276"/>
      <c r="Z5651" s="276"/>
      <c r="AA5651" s="276"/>
      <c r="AB5651" s="276"/>
      <c r="AC5651" s="1507">
        <f t="shared" si="2006"/>
        <v>590</v>
      </c>
      <c r="AD5651" s="1508">
        <f t="shared" si="2007"/>
        <v>590</v>
      </c>
      <c r="AE5651" s="14">
        <f t="shared" si="2008"/>
        <v>-1500.5666666666666</v>
      </c>
      <c r="AF5651" s="14">
        <f t="shared" si="2009"/>
        <v>36.666666666666664</v>
      </c>
      <c r="AG5651" s="14">
        <f t="shared" si="2010"/>
        <v>16.090909090909093</v>
      </c>
      <c r="AH5651" s="14">
        <f t="shared" si="2011"/>
        <v>1516.6575757575756</v>
      </c>
      <c r="AI5651" s="14">
        <f t="shared" si="2012"/>
        <v>55610.777777777774</v>
      </c>
      <c r="AJ5651" s="276"/>
    </row>
    <row r="5652" spans="1:36" ht="15.75">
      <c r="A5652" s="1484">
        <v>229</v>
      </c>
      <c r="B5652" s="284" t="s">
        <v>3825</v>
      </c>
      <c r="C5652" s="292" t="s">
        <v>66</v>
      </c>
      <c r="D5652" s="279">
        <v>1</v>
      </c>
      <c r="E5652" s="287">
        <v>340</v>
      </c>
      <c r="F5652" s="309">
        <f t="shared" si="2013"/>
        <v>340</v>
      </c>
      <c r="G5652" s="276"/>
      <c r="H5652" s="280">
        <f t="shared" si="2005"/>
        <v>0</v>
      </c>
      <c r="I5652" s="298">
        <v>44722</v>
      </c>
      <c r="J5652" s="2513"/>
      <c r="K5652" s="2514"/>
      <c r="L5652" s="2511"/>
      <c r="M5652" s="283"/>
      <c r="N5652" s="276"/>
      <c r="O5652" s="278">
        <v>40</v>
      </c>
      <c r="P5652" s="276">
        <v>100</v>
      </c>
      <c r="Q5652" s="276"/>
      <c r="R5652" s="276"/>
      <c r="S5652" s="276"/>
      <c r="T5652" s="276"/>
      <c r="U5652" s="276"/>
      <c r="V5652" s="276"/>
      <c r="W5652" s="276"/>
      <c r="X5652" s="276"/>
      <c r="Y5652" s="276"/>
      <c r="Z5652" s="276"/>
      <c r="AA5652" s="276"/>
      <c r="AB5652" s="276"/>
      <c r="AC5652" s="1507">
        <f t="shared" si="2006"/>
        <v>200</v>
      </c>
      <c r="AD5652" s="1508">
        <f t="shared" si="2007"/>
        <v>200</v>
      </c>
      <c r="AE5652" s="14">
        <f t="shared" si="2008"/>
        <v>-1500.5666666666666</v>
      </c>
      <c r="AF5652" s="14">
        <f t="shared" si="2009"/>
        <v>46.666666666666664</v>
      </c>
      <c r="AG5652" s="14">
        <f t="shared" si="2010"/>
        <v>4.2857142857142856</v>
      </c>
      <c r="AH5652" s="14">
        <f t="shared" si="2011"/>
        <v>1504.8523809523808</v>
      </c>
      <c r="AI5652" s="14">
        <f t="shared" si="2012"/>
        <v>70226.444444444438</v>
      </c>
      <c r="AJ5652" s="276"/>
    </row>
    <row r="5653" spans="1:36" ht="15.75">
      <c r="A5653" s="1484">
        <v>230</v>
      </c>
      <c r="B5653" s="284" t="s">
        <v>3826</v>
      </c>
      <c r="C5653" s="292" t="s">
        <v>153</v>
      </c>
      <c r="D5653" s="279">
        <v>1</v>
      </c>
      <c r="E5653" s="287">
        <v>400</v>
      </c>
      <c r="F5653" s="309">
        <f t="shared" si="2013"/>
        <v>400</v>
      </c>
      <c r="G5653" s="276"/>
      <c r="H5653" s="280">
        <f t="shared" si="2005"/>
        <v>0</v>
      </c>
      <c r="I5653" s="298">
        <v>44735</v>
      </c>
      <c r="J5653" s="2513">
        <v>45383</v>
      </c>
      <c r="K5653" s="2514"/>
      <c r="L5653" s="2511"/>
      <c r="M5653" s="283"/>
      <c r="N5653" s="276"/>
      <c r="O5653" s="278"/>
      <c r="P5653" s="276"/>
      <c r="Q5653" s="276"/>
      <c r="R5653" s="276"/>
      <c r="S5653" s="276"/>
      <c r="T5653" s="276"/>
      <c r="U5653" s="276"/>
      <c r="V5653" s="276"/>
      <c r="W5653" s="276"/>
      <c r="X5653" s="276"/>
      <c r="Y5653" s="276"/>
      <c r="Z5653" s="276"/>
      <c r="AA5653" s="276"/>
      <c r="AB5653" s="276"/>
      <c r="AC5653" s="1507">
        <f t="shared" si="2006"/>
        <v>400</v>
      </c>
      <c r="AD5653" s="1508">
        <f t="shared" si="2007"/>
        <v>400</v>
      </c>
      <c r="AE5653" s="14">
        <f t="shared" si="2008"/>
        <v>12.2</v>
      </c>
      <c r="AF5653" s="14">
        <f t="shared" si="2009"/>
        <v>0</v>
      </c>
      <c r="AG5653" s="14" t="e">
        <f t="shared" si="2010"/>
        <v>#DIV/0!</v>
      </c>
      <c r="AH5653" s="14" t="e">
        <f t="shared" si="2011"/>
        <v>#DIV/0!</v>
      </c>
      <c r="AI5653" s="14">
        <f t="shared" si="2012"/>
        <v>400</v>
      </c>
      <c r="AJ5653" s="276"/>
    </row>
    <row r="5654" spans="1:36" ht="15.75">
      <c r="A5654" s="1484">
        <v>231</v>
      </c>
      <c r="B5654" s="284" t="s">
        <v>9282</v>
      </c>
      <c r="C5654" s="292" t="s">
        <v>454</v>
      </c>
      <c r="D5654" s="279">
        <v>21.78</v>
      </c>
      <c r="E5654" s="287"/>
      <c r="F5654" s="309"/>
      <c r="G5654" s="276">
        <v>2160</v>
      </c>
      <c r="H5654" s="280">
        <f t="shared" si="2005"/>
        <v>47044.800000000003</v>
      </c>
      <c r="I5654" s="298">
        <v>44973</v>
      </c>
      <c r="J5654" s="2513">
        <v>45078</v>
      </c>
      <c r="K5654" s="2514"/>
      <c r="L5654" s="2511"/>
      <c r="M5654" s="283"/>
      <c r="N5654" s="276"/>
      <c r="O5654" s="278"/>
      <c r="P5654" s="276"/>
      <c r="Q5654" s="276"/>
      <c r="R5654" s="276"/>
      <c r="S5654" s="276"/>
      <c r="T5654" s="276"/>
      <c r="U5654" s="276"/>
      <c r="V5654" s="276"/>
      <c r="W5654" s="276"/>
      <c r="X5654" s="276"/>
      <c r="Y5654" s="276"/>
      <c r="Z5654" s="276"/>
      <c r="AA5654" s="276"/>
      <c r="AB5654" s="276"/>
      <c r="AC5654" s="1507">
        <f t="shared" si="2006"/>
        <v>2160</v>
      </c>
      <c r="AD5654" s="1508">
        <f t="shared" si="2007"/>
        <v>47044.800000000003</v>
      </c>
      <c r="AE5654" s="14">
        <f t="shared" si="2008"/>
        <v>2.0333333333333332</v>
      </c>
      <c r="AF5654" s="14">
        <f t="shared" si="2009"/>
        <v>0</v>
      </c>
      <c r="AG5654" s="14" t="e">
        <f t="shared" si="2010"/>
        <v>#DIV/0!</v>
      </c>
      <c r="AH5654" s="14" t="e">
        <f t="shared" si="2011"/>
        <v>#DIV/0!</v>
      </c>
      <c r="AI5654" s="14">
        <f t="shared" si="2012"/>
        <v>2160</v>
      </c>
      <c r="AJ5654" s="276"/>
    </row>
    <row r="5655" spans="1:36" ht="15.75">
      <c r="A5655" s="1484">
        <v>234</v>
      </c>
      <c r="B5655" s="284" t="s">
        <v>3827</v>
      </c>
      <c r="C5655" s="292" t="s">
        <v>143</v>
      </c>
      <c r="D5655" s="279">
        <v>1</v>
      </c>
      <c r="E5655" s="287">
        <v>30</v>
      </c>
      <c r="F5655" s="309">
        <f>E5655*D5655</f>
        <v>30</v>
      </c>
      <c r="G5655" s="276"/>
      <c r="H5655" s="280">
        <f t="shared" ref="H5655:H5656" si="2014">SUM(D5655*G5655)</f>
        <v>0</v>
      </c>
      <c r="I5655" s="298">
        <v>44722</v>
      </c>
      <c r="J5655" s="2513">
        <v>45566</v>
      </c>
      <c r="K5655" s="2514"/>
      <c r="L5655" s="2511"/>
      <c r="M5655" s="283"/>
      <c r="N5655" s="276"/>
      <c r="O5655" s="278"/>
      <c r="P5655" s="276"/>
      <c r="Q5655" s="276"/>
      <c r="R5655" s="276"/>
      <c r="S5655" s="276"/>
      <c r="T5655" s="276"/>
      <c r="U5655" s="276"/>
      <c r="V5655" s="276"/>
      <c r="W5655" s="276"/>
      <c r="X5655" s="276"/>
      <c r="Y5655" s="276"/>
      <c r="Z5655" s="276"/>
      <c r="AA5655" s="276"/>
      <c r="AB5655" s="276"/>
      <c r="AC5655" s="1507">
        <f t="shared" si="2006"/>
        <v>30</v>
      </c>
      <c r="AD5655" s="1508">
        <f t="shared" si="2007"/>
        <v>30</v>
      </c>
      <c r="AE5655" s="14">
        <f t="shared" si="2008"/>
        <v>18.3</v>
      </c>
      <c r="AF5655" s="14">
        <f t="shared" si="2009"/>
        <v>0</v>
      </c>
      <c r="AG5655" s="14" t="e">
        <f t="shared" si="2010"/>
        <v>#DIV/0!</v>
      </c>
      <c r="AH5655" s="14" t="e">
        <f t="shared" si="2011"/>
        <v>#DIV/0!</v>
      </c>
      <c r="AI5655" s="14">
        <f t="shared" si="2012"/>
        <v>30</v>
      </c>
      <c r="AJ5655" s="276"/>
    </row>
    <row r="5656" spans="1:36" ht="15.75">
      <c r="A5656" s="1484">
        <v>236</v>
      </c>
      <c r="B5656" s="284" t="s">
        <v>9283</v>
      </c>
      <c r="C5656" s="292" t="s">
        <v>66</v>
      </c>
      <c r="D5656" s="279">
        <v>1</v>
      </c>
      <c r="E5656" s="287"/>
      <c r="F5656" s="276"/>
      <c r="G5656" s="276">
        <v>1175</v>
      </c>
      <c r="H5656" s="280">
        <f t="shared" si="2014"/>
        <v>1175</v>
      </c>
      <c r="I5656" s="298">
        <v>44960</v>
      </c>
      <c r="J5656" s="2513"/>
      <c r="K5656" s="2514"/>
      <c r="L5656" s="2511"/>
      <c r="M5656" s="283"/>
      <c r="N5656" s="276"/>
      <c r="O5656" s="278">
        <v>122</v>
      </c>
      <c r="P5656" s="276">
        <v>443</v>
      </c>
      <c r="Q5656" s="276"/>
      <c r="R5656" s="276"/>
      <c r="S5656" s="276"/>
      <c r="T5656" s="276"/>
      <c r="U5656" s="276"/>
      <c r="V5656" s="276"/>
      <c r="W5656" s="276"/>
      <c r="X5656" s="276"/>
      <c r="Y5656" s="276"/>
      <c r="Z5656" s="276"/>
      <c r="AA5656" s="276"/>
      <c r="AB5656" s="276"/>
      <c r="AC5656" s="1507">
        <f t="shared" si="2006"/>
        <v>610</v>
      </c>
      <c r="AD5656" s="1508">
        <f t="shared" si="2007"/>
        <v>610</v>
      </c>
      <c r="AE5656" s="14">
        <f t="shared" si="2008"/>
        <v>-1500.5666666666666</v>
      </c>
      <c r="AF5656" s="14">
        <f t="shared" si="2009"/>
        <v>188.33333333333334</v>
      </c>
      <c r="AG5656" s="14">
        <f t="shared" si="2010"/>
        <v>3.2389380530973448</v>
      </c>
      <c r="AH5656" s="14">
        <f t="shared" si="2011"/>
        <v>1503.805604719764</v>
      </c>
      <c r="AI5656" s="14">
        <f t="shared" si="2012"/>
        <v>283216.72222222225</v>
      </c>
      <c r="AJ5656" s="276"/>
    </row>
    <row r="5657" spans="1:36" ht="15" customHeight="1">
      <c r="A5657" s="4678" t="s">
        <v>49</v>
      </c>
      <c r="B5657" s="4679"/>
      <c r="C5657" s="4679"/>
      <c r="D5657" s="4679"/>
      <c r="E5657" s="4679"/>
      <c r="F5657" s="4679"/>
      <c r="G5657" s="4679"/>
      <c r="H5657" s="4679"/>
      <c r="I5657" s="4679"/>
      <c r="J5657" s="4679"/>
      <c r="K5657" s="4679"/>
      <c r="L5657" s="4679"/>
      <c r="M5657" s="4679"/>
      <c r="N5657" s="4679"/>
      <c r="O5657" s="4679"/>
      <c r="P5657" s="4679"/>
      <c r="Q5657" s="4679"/>
      <c r="R5657" s="4679"/>
      <c r="S5657" s="4679"/>
      <c r="T5657" s="4679"/>
      <c r="U5657" s="4679"/>
      <c r="V5657" s="4679"/>
      <c r="W5657" s="4679"/>
      <c r="X5657" s="4679"/>
      <c r="Y5657" s="4679"/>
      <c r="Z5657" s="4679"/>
      <c r="AA5657" s="4679"/>
      <c r="AB5657" s="4679"/>
      <c r="AC5657" s="4679"/>
      <c r="AD5657" s="4679"/>
      <c r="AE5657" s="4679"/>
      <c r="AF5657" s="4679"/>
      <c r="AG5657" s="4679"/>
      <c r="AH5657" s="4679"/>
      <c r="AI5657" s="4679"/>
      <c r="AJ5657" s="4680"/>
    </row>
    <row r="5658" spans="1:36" ht="15.75">
      <c r="A5658" s="4414" t="s">
        <v>19</v>
      </c>
      <c r="B5658" s="4414"/>
      <c r="C5658" s="4414"/>
      <c r="D5658" s="4414"/>
      <c r="E5658" s="4414"/>
      <c r="F5658" s="4414"/>
      <c r="G5658" s="4414"/>
      <c r="H5658" s="4414"/>
      <c r="I5658" s="4414"/>
      <c r="J5658" s="4414"/>
      <c r="K5658" s="4414"/>
      <c r="L5658" s="4414"/>
      <c r="M5658" s="4414"/>
      <c r="N5658" s="4414"/>
      <c r="O5658" s="4414"/>
      <c r="P5658" s="4414"/>
      <c r="Q5658" s="4414"/>
      <c r="R5658" s="4414"/>
      <c r="S5658" s="4414"/>
      <c r="T5658" s="4414"/>
      <c r="U5658" s="4414"/>
      <c r="V5658" s="4414"/>
      <c r="W5658" s="4414"/>
      <c r="X5658" s="4414"/>
      <c r="Y5658" s="4414"/>
      <c r="Z5658" s="4414"/>
      <c r="AA5658" s="4414"/>
      <c r="AB5658" s="4414"/>
      <c r="AC5658" s="4414"/>
      <c r="AD5658" s="4414"/>
      <c r="AE5658" s="4414"/>
      <c r="AF5658" s="4414"/>
      <c r="AG5658" s="4414"/>
      <c r="AH5658" s="4414"/>
      <c r="AI5658" s="4414"/>
      <c r="AJ5658" s="4414"/>
    </row>
    <row r="5659" spans="1:36" ht="15.75">
      <c r="A5659" s="4551" t="s">
        <v>799</v>
      </c>
      <c r="B5659" s="4508"/>
      <c r="C5659" s="4508"/>
      <c r="D5659" s="4508"/>
      <c r="E5659" s="4508"/>
      <c r="F5659" s="4508"/>
      <c r="G5659" s="4508"/>
      <c r="H5659" s="4508"/>
      <c r="I5659" s="4508"/>
      <c r="J5659" s="4508"/>
      <c r="K5659" s="4508"/>
      <c r="L5659" s="4508"/>
      <c r="M5659" s="4508"/>
      <c r="N5659" s="4508"/>
      <c r="O5659" s="4508"/>
      <c r="P5659" s="4508"/>
      <c r="Q5659" s="4508"/>
      <c r="R5659" s="4508"/>
      <c r="S5659" s="4508"/>
      <c r="T5659" s="4508"/>
      <c r="U5659" s="4508"/>
      <c r="V5659" s="4508"/>
      <c r="W5659" s="4508"/>
      <c r="X5659" s="4508"/>
      <c r="Y5659" s="4508"/>
      <c r="Z5659" s="4508"/>
      <c r="AA5659" s="4508"/>
      <c r="AB5659" s="4508"/>
      <c r="AC5659" s="4508"/>
      <c r="AD5659" s="4508"/>
      <c r="AE5659" s="4508"/>
      <c r="AF5659" s="4508"/>
      <c r="AG5659" s="4508"/>
      <c r="AH5659" s="4508"/>
      <c r="AI5659" s="4508"/>
      <c r="AJ5659" s="4508"/>
    </row>
    <row r="5660" spans="1:36" ht="15.75">
      <c r="A5660" s="1461"/>
      <c r="B5660" s="2541" t="s">
        <v>8066</v>
      </c>
      <c r="C5660" s="1315" t="s">
        <v>66</v>
      </c>
      <c r="D5660" s="2542">
        <v>1265.81</v>
      </c>
      <c r="E5660" s="2538">
        <v>100</v>
      </c>
      <c r="F5660" s="2539">
        <f t="shared" ref="F5660:F5693" si="2015">D5660*E5660</f>
        <v>126581</v>
      </c>
      <c r="G5660" s="2543"/>
      <c r="H5660" s="1461"/>
      <c r="I5660" s="1351">
        <v>44917</v>
      </c>
      <c r="J5660" s="2544">
        <v>46538</v>
      </c>
      <c r="K5660" s="1911"/>
      <c r="L5660" s="22">
        <v>1131</v>
      </c>
      <c r="M5660" s="143">
        <v>44915</v>
      </c>
      <c r="N5660" s="1461">
        <v>0</v>
      </c>
      <c r="O5660" s="1461">
        <v>36</v>
      </c>
      <c r="P5660" s="1461">
        <v>46</v>
      </c>
      <c r="Q5660" s="1461"/>
      <c r="R5660" s="1461"/>
      <c r="S5660" s="1461"/>
      <c r="T5660" s="1461"/>
      <c r="U5660" s="1461"/>
      <c r="V5660" s="1461"/>
      <c r="W5660" s="1461"/>
      <c r="X5660" s="1461"/>
      <c r="Y5660" s="1461"/>
      <c r="Z5660" s="1461"/>
      <c r="AA5660" s="1461"/>
      <c r="AB5660" s="1461"/>
      <c r="AC5660" s="1507">
        <f t="shared" ref="AC5660:AC5693" si="2016">E5660+G5660-N5660-O5660-AA5660-P5660-Q5660-R5660-S5660-T5660-U5660-V5660-W5660-X5660-Y5660</f>
        <v>18</v>
      </c>
      <c r="AD5660" s="1508">
        <f t="shared" ref="AD5660:AD5693" si="2017">D5660*AC5660</f>
        <v>22784.579999999998</v>
      </c>
      <c r="AE5660" s="14">
        <f t="shared" ref="AE5660:AE5693" si="2018">(J5660-"01.04.2023")/30</f>
        <v>50.7</v>
      </c>
      <c r="AF5660" s="14">
        <f t="shared" ref="AF5660:AF5693" si="2019">(N5660+O5660+P5660+Q5660+R5660+S5660+T5660+U5660+V5660+W5660+X5660+Y5660)/3</f>
        <v>27.333333333333332</v>
      </c>
      <c r="AG5660" s="14">
        <f t="shared" ref="AG5660:AG5693" si="2020">AC5660/AF5660</f>
        <v>0.65853658536585369</v>
      </c>
      <c r="AH5660" s="14">
        <f t="shared" ref="AH5660:AH5693" si="2021">AG5660-AE5660</f>
        <v>-50.041463414634151</v>
      </c>
      <c r="AI5660" s="14">
        <f t="shared" ref="AI5660:AI5693" si="2022">AC5660-(AE5660*AF5660)</f>
        <v>-1367.8</v>
      </c>
      <c r="AJ5660" s="1319"/>
    </row>
    <row r="5661" spans="1:36" ht="15.75">
      <c r="A5661" s="1461"/>
      <c r="B5661" s="2541" t="s">
        <v>8067</v>
      </c>
      <c r="C5661" s="1315" t="s">
        <v>66</v>
      </c>
      <c r="D5661" s="2542">
        <v>846.37</v>
      </c>
      <c r="E5661" s="2538">
        <v>455</v>
      </c>
      <c r="F5661" s="2539">
        <f t="shared" si="2015"/>
        <v>385098.35</v>
      </c>
      <c r="G5661" s="2543"/>
      <c r="H5661" s="1461"/>
      <c r="I5661" s="1351">
        <v>44917</v>
      </c>
      <c r="J5661" s="2544">
        <v>45747</v>
      </c>
      <c r="K5661" s="1911"/>
      <c r="L5661" s="22">
        <v>1131</v>
      </c>
      <c r="M5661" s="143">
        <v>44915</v>
      </c>
      <c r="N5661" s="1461">
        <v>0</v>
      </c>
      <c r="O5661" s="1461">
        <v>22</v>
      </c>
      <c r="P5661" s="1461">
        <v>50</v>
      </c>
      <c r="Q5661" s="1461"/>
      <c r="R5661" s="1461"/>
      <c r="S5661" s="1461"/>
      <c r="T5661" s="1461"/>
      <c r="U5661" s="1461"/>
      <c r="V5661" s="1461"/>
      <c r="W5661" s="1461"/>
      <c r="X5661" s="1461"/>
      <c r="Y5661" s="1461"/>
      <c r="Z5661" s="1461"/>
      <c r="AA5661" s="1461"/>
      <c r="AB5661" s="1461"/>
      <c r="AC5661" s="1507">
        <f t="shared" si="2016"/>
        <v>383</v>
      </c>
      <c r="AD5661" s="1508">
        <f t="shared" si="2017"/>
        <v>324159.71000000002</v>
      </c>
      <c r="AE5661" s="14">
        <f t="shared" si="2018"/>
        <v>24.333333333333332</v>
      </c>
      <c r="AF5661" s="14">
        <f t="shared" si="2019"/>
        <v>24</v>
      </c>
      <c r="AG5661" s="14">
        <f t="shared" si="2020"/>
        <v>15.958333333333334</v>
      </c>
      <c r="AH5661" s="14">
        <f t="shared" si="2021"/>
        <v>-8.3749999999999982</v>
      </c>
      <c r="AI5661" s="14">
        <f t="shared" si="2022"/>
        <v>-201</v>
      </c>
      <c r="AJ5661" s="1319"/>
    </row>
    <row r="5662" spans="1:36" ht="15.75">
      <c r="A5662" s="1461"/>
      <c r="B5662" s="2541" t="s">
        <v>8065</v>
      </c>
      <c r="C5662" s="1315" t="s">
        <v>66</v>
      </c>
      <c r="D5662" s="2542">
        <v>548.91</v>
      </c>
      <c r="E5662" s="2538">
        <v>596</v>
      </c>
      <c r="F5662" s="2539">
        <f t="shared" si="2015"/>
        <v>327150.36</v>
      </c>
      <c r="G5662" s="2543"/>
      <c r="H5662" s="1461"/>
      <c r="I5662" s="1351">
        <v>44917</v>
      </c>
      <c r="J5662" s="2544">
        <v>45930</v>
      </c>
      <c r="K5662" s="1911"/>
      <c r="L5662" s="22">
        <v>1131</v>
      </c>
      <c r="M5662" s="143">
        <v>44915</v>
      </c>
      <c r="N5662" s="1461">
        <v>0</v>
      </c>
      <c r="O5662" s="1461">
        <v>18</v>
      </c>
      <c r="P5662" s="1461">
        <v>50</v>
      </c>
      <c r="Q5662" s="1461"/>
      <c r="R5662" s="1461"/>
      <c r="S5662" s="1461"/>
      <c r="T5662" s="1461"/>
      <c r="U5662" s="1461"/>
      <c r="V5662" s="1461"/>
      <c r="W5662" s="1461"/>
      <c r="X5662" s="1461"/>
      <c r="Y5662" s="1461"/>
      <c r="Z5662" s="1461"/>
      <c r="AA5662" s="1461"/>
      <c r="AB5662" s="1461"/>
      <c r="AC5662" s="1507">
        <f t="shared" si="2016"/>
        <v>528</v>
      </c>
      <c r="AD5662" s="1508">
        <f t="shared" si="2017"/>
        <v>289824.48</v>
      </c>
      <c r="AE5662" s="14">
        <f t="shared" si="2018"/>
        <v>30.433333333333334</v>
      </c>
      <c r="AF5662" s="14">
        <f t="shared" si="2019"/>
        <v>22.666666666666668</v>
      </c>
      <c r="AG5662" s="14">
        <f t="shared" si="2020"/>
        <v>23.294117647058822</v>
      </c>
      <c r="AH5662" s="14">
        <f t="shared" si="2021"/>
        <v>-7.1392156862745111</v>
      </c>
      <c r="AI5662" s="14">
        <f t="shared" si="2022"/>
        <v>-161.82222222222231</v>
      </c>
      <c r="AJ5662" s="1319"/>
    </row>
    <row r="5663" spans="1:36" ht="15.75">
      <c r="A5663" s="1461"/>
      <c r="B5663" s="2541" t="s">
        <v>8068</v>
      </c>
      <c r="C5663" s="1315" t="s">
        <v>66</v>
      </c>
      <c r="D5663" s="2542">
        <v>3979.33</v>
      </c>
      <c r="E5663" s="1535">
        <v>400</v>
      </c>
      <c r="F5663" s="2539">
        <f t="shared" si="2015"/>
        <v>1591732</v>
      </c>
      <c r="G5663" s="2543"/>
      <c r="H5663" s="1280"/>
      <c r="I5663" s="1351">
        <v>44917</v>
      </c>
      <c r="J5663" s="2544">
        <v>45747</v>
      </c>
      <c r="K5663" s="1911"/>
      <c r="L5663" s="22">
        <v>1131</v>
      </c>
      <c r="M5663" s="143">
        <v>44915</v>
      </c>
      <c r="N5663" s="1461">
        <v>0</v>
      </c>
      <c r="O5663" s="1461">
        <v>36</v>
      </c>
      <c r="P5663" s="1461">
        <v>46</v>
      </c>
      <c r="Q5663" s="1461"/>
      <c r="R5663" s="1461"/>
      <c r="S5663" s="1461"/>
      <c r="T5663" s="1461"/>
      <c r="U5663" s="1461"/>
      <c r="V5663" s="1461"/>
      <c r="W5663" s="1461"/>
      <c r="X5663" s="1461"/>
      <c r="Y5663" s="1461"/>
      <c r="Z5663" s="1461"/>
      <c r="AA5663" s="1461"/>
      <c r="AB5663" s="1461"/>
      <c r="AC5663" s="1507">
        <f t="shared" si="2016"/>
        <v>318</v>
      </c>
      <c r="AD5663" s="1508">
        <f t="shared" si="2017"/>
        <v>1265426.94</v>
      </c>
      <c r="AE5663" s="14">
        <f t="shared" si="2018"/>
        <v>24.333333333333332</v>
      </c>
      <c r="AF5663" s="14">
        <f t="shared" si="2019"/>
        <v>27.333333333333332</v>
      </c>
      <c r="AG5663" s="14">
        <f t="shared" si="2020"/>
        <v>11.634146341463415</v>
      </c>
      <c r="AH5663" s="14">
        <f t="shared" si="2021"/>
        <v>-12.699186991869917</v>
      </c>
      <c r="AI5663" s="14">
        <f t="shared" si="2022"/>
        <v>-347.11111111111109</v>
      </c>
      <c r="AJ5663" s="1319"/>
    </row>
    <row r="5664" spans="1:36" ht="15.75">
      <c r="A5664" s="1461">
        <v>8</v>
      </c>
      <c r="B5664" s="2185" t="s">
        <v>800</v>
      </c>
      <c r="C5664" s="1315" t="s">
        <v>66</v>
      </c>
      <c r="D5664" s="2537">
        <v>3691.5</v>
      </c>
      <c r="E5664" s="2538">
        <v>10</v>
      </c>
      <c r="F5664" s="2539">
        <f t="shared" si="2015"/>
        <v>36915</v>
      </c>
      <c r="G5664" s="1461"/>
      <c r="H5664" s="1461"/>
      <c r="I5664" s="1351">
        <v>44440</v>
      </c>
      <c r="J5664" s="2540">
        <v>46054</v>
      </c>
      <c r="K5664" s="1911"/>
      <c r="L5664" s="22">
        <v>1089</v>
      </c>
      <c r="M5664" s="143">
        <v>44420</v>
      </c>
      <c r="N5664" s="1461">
        <v>0</v>
      </c>
      <c r="O5664" s="1461">
        <v>3</v>
      </c>
      <c r="P5664" s="1461">
        <v>3</v>
      </c>
      <c r="Q5664" s="1461"/>
      <c r="R5664" s="1461"/>
      <c r="S5664" s="1461"/>
      <c r="T5664" s="1461"/>
      <c r="U5664" s="1461"/>
      <c r="V5664" s="1461"/>
      <c r="W5664" s="1461"/>
      <c r="X5664" s="1461"/>
      <c r="Y5664" s="1461"/>
      <c r="Z5664" s="1461"/>
      <c r="AA5664" s="1461"/>
      <c r="AB5664" s="1461"/>
      <c r="AC5664" s="1507">
        <f t="shared" si="2016"/>
        <v>4</v>
      </c>
      <c r="AD5664" s="1508">
        <f t="shared" si="2017"/>
        <v>14766</v>
      </c>
      <c r="AE5664" s="14">
        <f t="shared" si="2018"/>
        <v>34.56666666666667</v>
      </c>
      <c r="AF5664" s="14">
        <f t="shared" si="2019"/>
        <v>2</v>
      </c>
      <c r="AG5664" s="14">
        <f t="shared" si="2020"/>
        <v>2</v>
      </c>
      <c r="AH5664" s="14">
        <f t="shared" si="2021"/>
        <v>-32.56666666666667</v>
      </c>
      <c r="AI5664" s="14">
        <f t="shared" si="2022"/>
        <v>-65.13333333333334</v>
      </c>
      <c r="AJ5664" s="1319"/>
    </row>
    <row r="5665" spans="1:36" ht="31.5" customHeight="1">
      <c r="A5665" s="1461">
        <v>10</v>
      </c>
      <c r="B5665" s="2185" t="s">
        <v>801</v>
      </c>
      <c r="C5665" s="1315" t="s">
        <v>66</v>
      </c>
      <c r="D5665" s="2537">
        <v>4889.8999999999996</v>
      </c>
      <c r="E5665" s="2538">
        <v>5</v>
      </c>
      <c r="F5665" s="2539">
        <f t="shared" si="2015"/>
        <v>24449.5</v>
      </c>
      <c r="G5665" s="1461"/>
      <c r="H5665" s="1461"/>
      <c r="I5665" s="1351">
        <v>44440</v>
      </c>
      <c r="J5665" s="2540">
        <v>46113</v>
      </c>
      <c r="K5665" s="1911"/>
      <c r="L5665" s="22">
        <v>1089</v>
      </c>
      <c r="M5665" s="143">
        <v>44420</v>
      </c>
      <c r="N5665" s="1461">
        <v>0</v>
      </c>
      <c r="O5665" s="1461">
        <v>3</v>
      </c>
      <c r="P5665" s="1461"/>
      <c r="Q5665" s="1461"/>
      <c r="R5665" s="1461"/>
      <c r="S5665" s="1461"/>
      <c r="T5665" s="1461"/>
      <c r="U5665" s="1461"/>
      <c r="V5665" s="1461"/>
      <c r="W5665" s="1461"/>
      <c r="X5665" s="1461"/>
      <c r="Y5665" s="1461"/>
      <c r="Z5665" s="1461"/>
      <c r="AA5665" s="1461"/>
      <c r="AB5665" s="1461"/>
      <c r="AC5665" s="1507">
        <f t="shared" si="2016"/>
        <v>2</v>
      </c>
      <c r="AD5665" s="1508">
        <f t="shared" si="2017"/>
        <v>9779.7999999999993</v>
      </c>
      <c r="AE5665" s="14">
        <f t="shared" si="2018"/>
        <v>36.533333333333331</v>
      </c>
      <c r="AF5665" s="14">
        <f t="shared" si="2019"/>
        <v>1</v>
      </c>
      <c r="AG5665" s="14">
        <f t="shared" si="2020"/>
        <v>2</v>
      </c>
      <c r="AH5665" s="14">
        <f t="shared" si="2021"/>
        <v>-34.533333333333331</v>
      </c>
      <c r="AI5665" s="14">
        <f t="shared" si="2022"/>
        <v>-34.533333333333331</v>
      </c>
      <c r="AJ5665" s="1319"/>
    </row>
    <row r="5666" spans="1:36" ht="31.5" customHeight="1">
      <c r="A5666" s="1461"/>
      <c r="B5666" s="2541" t="s">
        <v>8069</v>
      </c>
      <c r="C5666" s="1315" t="s">
        <v>66</v>
      </c>
      <c r="D5666" s="2542">
        <v>8384.52</v>
      </c>
      <c r="E5666" s="2538">
        <v>50</v>
      </c>
      <c r="F5666" s="2539">
        <f t="shared" si="2015"/>
        <v>419226</v>
      </c>
      <c r="G5666" s="2543"/>
      <c r="H5666" s="1280"/>
      <c r="I5666" s="1351">
        <v>44917</v>
      </c>
      <c r="J5666" s="2544">
        <v>45382</v>
      </c>
      <c r="K5666" s="1911"/>
      <c r="L5666" s="22">
        <v>1131</v>
      </c>
      <c r="M5666" s="143">
        <v>44915</v>
      </c>
      <c r="N5666" s="1461">
        <v>0</v>
      </c>
      <c r="O5666" s="1461">
        <v>0</v>
      </c>
      <c r="P5666" s="1461"/>
      <c r="Q5666" s="1461"/>
      <c r="R5666" s="1461"/>
      <c r="S5666" s="1461"/>
      <c r="T5666" s="1461"/>
      <c r="U5666" s="1461"/>
      <c r="V5666" s="1461"/>
      <c r="W5666" s="1461"/>
      <c r="X5666" s="1461"/>
      <c r="Y5666" s="1461"/>
      <c r="Z5666" s="1461"/>
      <c r="AA5666" s="1461"/>
      <c r="AB5666" s="1461"/>
      <c r="AC5666" s="1507">
        <f t="shared" si="2016"/>
        <v>50</v>
      </c>
      <c r="AD5666" s="1508">
        <f t="shared" si="2017"/>
        <v>419226</v>
      </c>
      <c r="AE5666" s="14">
        <f t="shared" si="2018"/>
        <v>12.166666666666666</v>
      </c>
      <c r="AF5666" s="14">
        <f t="shared" si="2019"/>
        <v>0</v>
      </c>
      <c r="AG5666" s="14" t="e">
        <f t="shared" si="2020"/>
        <v>#DIV/0!</v>
      </c>
      <c r="AH5666" s="14" t="e">
        <f t="shared" si="2021"/>
        <v>#DIV/0!</v>
      </c>
      <c r="AI5666" s="14">
        <f t="shared" si="2022"/>
        <v>50</v>
      </c>
      <c r="AJ5666" s="1319"/>
    </row>
    <row r="5667" spans="1:36" ht="15.75">
      <c r="A5667" s="1461"/>
      <c r="B5667" s="2541" t="s">
        <v>8070</v>
      </c>
      <c r="C5667" s="1315" t="s">
        <v>66</v>
      </c>
      <c r="D5667" s="2542">
        <v>9993.7999999999993</v>
      </c>
      <c r="E5667" s="2538">
        <v>30</v>
      </c>
      <c r="F5667" s="2539">
        <f t="shared" si="2015"/>
        <v>299814</v>
      </c>
      <c r="G5667" s="2543"/>
      <c r="H5667" s="1280"/>
      <c r="I5667" s="1351">
        <v>44917</v>
      </c>
      <c r="J5667" s="2544">
        <v>45382</v>
      </c>
      <c r="K5667" s="1911"/>
      <c r="L5667" s="22">
        <v>1131</v>
      </c>
      <c r="M5667" s="143">
        <v>44915</v>
      </c>
      <c r="N5667" s="1461">
        <v>0</v>
      </c>
      <c r="O5667" s="1461">
        <v>0</v>
      </c>
      <c r="P5667" s="1461"/>
      <c r="Q5667" s="1461"/>
      <c r="R5667" s="1461"/>
      <c r="S5667" s="1461"/>
      <c r="T5667" s="1461"/>
      <c r="U5667" s="1461"/>
      <c r="V5667" s="1461"/>
      <c r="W5667" s="1461"/>
      <c r="X5667" s="1461"/>
      <c r="Y5667" s="1461"/>
      <c r="Z5667" s="1461"/>
      <c r="AA5667" s="1461"/>
      <c r="AB5667" s="1461"/>
      <c r="AC5667" s="1507">
        <f t="shared" si="2016"/>
        <v>30</v>
      </c>
      <c r="AD5667" s="1508">
        <f t="shared" si="2017"/>
        <v>299814</v>
      </c>
      <c r="AE5667" s="14">
        <f t="shared" si="2018"/>
        <v>12.166666666666666</v>
      </c>
      <c r="AF5667" s="14">
        <f t="shared" si="2019"/>
        <v>0</v>
      </c>
      <c r="AG5667" s="14" t="e">
        <f t="shared" si="2020"/>
        <v>#DIV/0!</v>
      </c>
      <c r="AH5667" s="14" t="e">
        <f t="shared" si="2021"/>
        <v>#DIV/0!</v>
      </c>
      <c r="AI5667" s="14">
        <f t="shared" si="2022"/>
        <v>30</v>
      </c>
      <c r="AJ5667" s="1319"/>
    </row>
    <row r="5668" spans="1:36" ht="31.5" customHeight="1">
      <c r="A5668" s="1461">
        <v>15</v>
      </c>
      <c r="B5668" s="2185" t="s">
        <v>802</v>
      </c>
      <c r="C5668" s="1315" t="s">
        <v>66</v>
      </c>
      <c r="D5668" s="2537">
        <v>3691.5</v>
      </c>
      <c r="E5668" s="2538">
        <v>10</v>
      </c>
      <c r="F5668" s="2539">
        <f t="shared" si="2015"/>
        <v>36915</v>
      </c>
      <c r="G5668" s="1461"/>
      <c r="H5668" s="1461"/>
      <c r="I5668" s="1351">
        <v>44440</v>
      </c>
      <c r="J5668" s="2540">
        <v>46113</v>
      </c>
      <c r="K5668" s="1911"/>
      <c r="L5668" s="22">
        <v>1089</v>
      </c>
      <c r="M5668" s="143">
        <v>44420</v>
      </c>
      <c r="N5668" s="1461">
        <v>0</v>
      </c>
      <c r="O5668" s="1461">
        <v>3</v>
      </c>
      <c r="P5668" s="1461">
        <v>3</v>
      </c>
      <c r="Q5668" s="1461"/>
      <c r="R5668" s="1461"/>
      <c r="S5668" s="1461"/>
      <c r="T5668" s="1461"/>
      <c r="U5668" s="1461"/>
      <c r="V5668" s="1461"/>
      <c r="W5668" s="1461"/>
      <c r="X5668" s="1461"/>
      <c r="Y5668" s="1461"/>
      <c r="Z5668" s="1461"/>
      <c r="AA5668" s="1461"/>
      <c r="AB5668" s="1461"/>
      <c r="AC5668" s="1507">
        <f t="shared" si="2016"/>
        <v>4</v>
      </c>
      <c r="AD5668" s="1508">
        <f t="shared" si="2017"/>
        <v>14766</v>
      </c>
      <c r="AE5668" s="14">
        <f t="shared" si="2018"/>
        <v>36.533333333333331</v>
      </c>
      <c r="AF5668" s="14">
        <f t="shared" si="2019"/>
        <v>2</v>
      </c>
      <c r="AG5668" s="14">
        <f t="shared" si="2020"/>
        <v>2</v>
      </c>
      <c r="AH5668" s="14">
        <f t="shared" si="2021"/>
        <v>-34.533333333333331</v>
      </c>
      <c r="AI5668" s="14">
        <f t="shared" si="2022"/>
        <v>-69.066666666666663</v>
      </c>
      <c r="AJ5668" s="1319"/>
    </row>
    <row r="5669" spans="1:36" ht="15.75">
      <c r="A5669" s="1461"/>
      <c r="B5669" s="2541" t="s">
        <v>8071</v>
      </c>
      <c r="C5669" s="1315" t="s">
        <v>66</v>
      </c>
      <c r="D5669" s="2542">
        <v>888.1</v>
      </c>
      <c r="E5669" s="2538">
        <v>10</v>
      </c>
      <c r="F5669" s="2539">
        <f t="shared" si="2015"/>
        <v>8881</v>
      </c>
      <c r="G5669" s="1461"/>
      <c r="H5669" s="1280"/>
      <c r="I5669" s="1351">
        <v>44917</v>
      </c>
      <c r="J5669" s="2540">
        <v>45869</v>
      </c>
      <c r="K5669" s="1911"/>
      <c r="L5669" s="22"/>
      <c r="M5669" s="143"/>
      <c r="N5669" s="1461">
        <v>0</v>
      </c>
      <c r="O5669" s="1461">
        <v>0</v>
      </c>
      <c r="P5669" s="1461"/>
      <c r="Q5669" s="1461"/>
      <c r="R5669" s="1461"/>
      <c r="S5669" s="1461"/>
      <c r="T5669" s="1461"/>
      <c r="U5669" s="1461"/>
      <c r="V5669" s="1461"/>
      <c r="W5669" s="1461"/>
      <c r="X5669" s="1461"/>
      <c r="Y5669" s="1461"/>
      <c r="Z5669" s="1461"/>
      <c r="AA5669" s="1461"/>
      <c r="AB5669" s="1461"/>
      <c r="AC5669" s="1507">
        <f t="shared" si="2016"/>
        <v>10</v>
      </c>
      <c r="AD5669" s="1508">
        <f t="shared" si="2017"/>
        <v>8881</v>
      </c>
      <c r="AE5669" s="14">
        <f t="shared" si="2018"/>
        <v>28.4</v>
      </c>
      <c r="AF5669" s="14">
        <f t="shared" si="2019"/>
        <v>0</v>
      </c>
      <c r="AG5669" s="14" t="e">
        <f t="shared" si="2020"/>
        <v>#DIV/0!</v>
      </c>
      <c r="AH5669" s="14" t="e">
        <f t="shared" si="2021"/>
        <v>#DIV/0!</v>
      </c>
      <c r="AI5669" s="14">
        <f t="shared" si="2022"/>
        <v>10</v>
      </c>
      <c r="AJ5669" s="1319"/>
    </row>
    <row r="5670" spans="1:36" ht="15.75">
      <c r="A5670" s="1461">
        <v>20</v>
      </c>
      <c r="B5670" s="2185" t="s">
        <v>803</v>
      </c>
      <c r="C5670" s="1315" t="s">
        <v>66</v>
      </c>
      <c r="D5670" s="2537">
        <v>390.55</v>
      </c>
      <c r="E5670" s="2538">
        <v>8</v>
      </c>
      <c r="F5670" s="2539">
        <f t="shared" si="2015"/>
        <v>3124.4</v>
      </c>
      <c r="G5670" s="1461"/>
      <c r="H5670" s="1461"/>
      <c r="I5670" s="1351">
        <v>44440</v>
      </c>
      <c r="J5670" s="2540">
        <v>45992</v>
      </c>
      <c r="K5670" s="1911"/>
      <c r="L5670" s="22">
        <v>1089</v>
      </c>
      <c r="M5670" s="143">
        <v>44420</v>
      </c>
      <c r="N5670" s="1461">
        <v>0</v>
      </c>
      <c r="O5670" s="1461">
        <v>4</v>
      </c>
      <c r="P5670" s="1461"/>
      <c r="Q5670" s="1461"/>
      <c r="R5670" s="1461"/>
      <c r="S5670" s="1461"/>
      <c r="T5670" s="1461"/>
      <c r="U5670" s="1461"/>
      <c r="V5670" s="1461"/>
      <c r="W5670" s="1461"/>
      <c r="X5670" s="1461"/>
      <c r="Y5670" s="1461"/>
      <c r="Z5670" s="1461"/>
      <c r="AA5670" s="1461"/>
      <c r="AB5670" s="1461"/>
      <c r="AC5670" s="1507">
        <f t="shared" si="2016"/>
        <v>4</v>
      </c>
      <c r="AD5670" s="1508">
        <f t="shared" si="2017"/>
        <v>1562.2</v>
      </c>
      <c r="AE5670" s="14">
        <f t="shared" si="2018"/>
        <v>32.5</v>
      </c>
      <c r="AF5670" s="14">
        <f t="shared" si="2019"/>
        <v>1.3333333333333333</v>
      </c>
      <c r="AG5670" s="14">
        <f t="shared" si="2020"/>
        <v>3</v>
      </c>
      <c r="AH5670" s="14">
        <f t="shared" si="2021"/>
        <v>-29.5</v>
      </c>
      <c r="AI5670" s="14">
        <f t="shared" si="2022"/>
        <v>-39.333333333333329</v>
      </c>
      <c r="AJ5670" s="1319"/>
    </row>
    <row r="5671" spans="1:36" ht="15.75">
      <c r="A5671" s="1461"/>
      <c r="B5671" s="2541" t="s">
        <v>8072</v>
      </c>
      <c r="C5671" s="1315" t="s">
        <v>66</v>
      </c>
      <c r="D5671" s="2545">
        <v>501.83</v>
      </c>
      <c r="E5671" s="2538">
        <v>5</v>
      </c>
      <c r="F5671" s="2539">
        <f t="shared" si="2015"/>
        <v>2509.15</v>
      </c>
      <c r="G5671" s="2543"/>
      <c r="H5671" s="1461"/>
      <c r="I5671" s="1351">
        <v>44917</v>
      </c>
      <c r="J5671" s="2544">
        <v>46507</v>
      </c>
      <c r="K5671" s="1911"/>
      <c r="L5671" s="22">
        <v>1131</v>
      </c>
      <c r="M5671" s="143">
        <v>44915</v>
      </c>
      <c r="N5671" s="1461">
        <v>0</v>
      </c>
      <c r="O5671" s="1461">
        <v>0</v>
      </c>
      <c r="P5671" s="1461"/>
      <c r="Q5671" s="1461"/>
      <c r="R5671" s="1461"/>
      <c r="S5671" s="1461"/>
      <c r="T5671" s="1461"/>
      <c r="U5671" s="1461"/>
      <c r="V5671" s="1461"/>
      <c r="W5671" s="1461"/>
      <c r="X5671" s="1461"/>
      <c r="Y5671" s="1461"/>
      <c r="Z5671" s="1461"/>
      <c r="AA5671" s="1461"/>
      <c r="AB5671" s="1461"/>
      <c r="AC5671" s="1507">
        <f t="shared" si="2016"/>
        <v>5</v>
      </c>
      <c r="AD5671" s="1508">
        <f t="shared" si="2017"/>
        <v>2509.15</v>
      </c>
      <c r="AE5671" s="14">
        <f t="shared" si="2018"/>
        <v>49.666666666666664</v>
      </c>
      <c r="AF5671" s="14">
        <f t="shared" si="2019"/>
        <v>0</v>
      </c>
      <c r="AG5671" s="14" t="e">
        <f t="shared" si="2020"/>
        <v>#DIV/0!</v>
      </c>
      <c r="AH5671" s="14" t="e">
        <f t="shared" si="2021"/>
        <v>#DIV/0!</v>
      </c>
      <c r="AI5671" s="14">
        <f t="shared" si="2022"/>
        <v>5</v>
      </c>
      <c r="AJ5671" s="1319"/>
    </row>
    <row r="5672" spans="1:36" ht="15.75">
      <c r="A5672" s="1461"/>
      <c r="B5672" s="2541" t="s">
        <v>8073</v>
      </c>
      <c r="C5672" s="1315" t="s">
        <v>66</v>
      </c>
      <c r="D5672" s="2545">
        <v>624.88</v>
      </c>
      <c r="E5672" s="2538">
        <v>485</v>
      </c>
      <c r="F5672" s="2539">
        <f t="shared" si="2015"/>
        <v>303066.8</v>
      </c>
      <c r="G5672" s="2543"/>
      <c r="H5672" s="1280"/>
      <c r="I5672" s="1351">
        <v>44917</v>
      </c>
      <c r="J5672" s="2544">
        <v>46507</v>
      </c>
      <c r="K5672" s="1911"/>
      <c r="L5672" s="22">
        <v>1131</v>
      </c>
      <c r="M5672" s="143">
        <v>44915</v>
      </c>
      <c r="N5672" s="1461">
        <v>0</v>
      </c>
      <c r="O5672" s="1461">
        <v>32</v>
      </c>
      <c r="P5672" s="1461">
        <v>46</v>
      </c>
      <c r="Q5672" s="1461"/>
      <c r="R5672" s="1461"/>
      <c r="S5672" s="1461"/>
      <c r="T5672" s="1461"/>
      <c r="U5672" s="1461"/>
      <c r="V5672" s="1461"/>
      <c r="W5672" s="1461"/>
      <c r="X5672" s="1461"/>
      <c r="Y5672" s="1461"/>
      <c r="Z5672" s="1461"/>
      <c r="AA5672" s="1461"/>
      <c r="AB5672" s="1461"/>
      <c r="AC5672" s="1507">
        <f t="shared" si="2016"/>
        <v>407</v>
      </c>
      <c r="AD5672" s="1508">
        <f t="shared" si="2017"/>
        <v>254326.16</v>
      </c>
      <c r="AE5672" s="14">
        <f t="shared" si="2018"/>
        <v>49.666666666666664</v>
      </c>
      <c r="AF5672" s="14">
        <f t="shared" si="2019"/>
        <v>26</v>
      </c>
      <c r="AG5672" s="14">
        <f t="shared" si="2020"/>
        <v>15.653846153846153</v>
      </c>
      <c r="AH5672" s="14">
        <f t="shared" si="2021"/>
        <v>-34.012820512820511</v>
      </c>
      <c r="AI5672" s="14">
        <f t="shared" si="2022"/>
        <v>-884.33333333333326</v>
      </c>
      <c r="AJ5672" s="1319"/>
    </row>
    <row r="5673" spans="1:36" ht="15.75">
      <c r="A5673" s="1461"/>
      <c r="B5673" s="2541" t="s">
        <v>8074</v>
      </c>
      <c r="C5673" s="1315" t="s">
        <v>66</v>
      </c>
      <c r="D5673" s="2545">
        <v>624.88</v>
      </c>
      <c r="E5673" s="2538">
        <v>455</v>
      </c>
      <c r="F5673" s="2539">
        <f t="shared" si="2015"/>
        <v>284320.40000000002</v>
      </c>
      <c r="G5673" s="2543"/>
      <c r="H5673" s="1280"/>
      <c r="I5673" s="1351">
        <v>44917</v>
      </c>
      <c r="J5673" s="2544">
        <v>46507</v>
      </c>
      <c r="K5673" s="1911"/>
      <c r="L5673" s="22">
        <v>1131</v>
      </c>
      <c r="M5673" s="143">
        <v>44915</v>
      </c>
      <c r="N5673" s="1461">
        <v>0</v>
      </c>
      <c r="O5673" s="1461">
        <v>36</v>
      </c>
      <c r="P5673" s="1461">
        <v>46</v>
      </c>
      <c r="Q5673" s="1461"/>
      <c r="R5673" s="1461"/>
      <c r="S5673" s="1461"/>
      <c r="T5673" s="1461"/>
      <c r="U5673" s="1461"/>
      <c r="V5673" s="1461"/>
      <c r="W5673" s="1461"/>
      <c r="X5673" s="1461"/>
      <c r="Y5673" s="1461"/>
      <c r="Z5673" s="1461"/>
      <c r="AA5673" s="1461"/>
      <c r="AB5673" s="1461"/>
      <c r="AC5673" s="1507">
        <f t="shared" si="2016"/>
        <v>373</v>
      </c>
      <c r="AD5673" s="1508">
        <f t="shared" si="2017"/>
        <v>233080.24</v>
      </c>
      <c r="AE5673" s="14">
        <f t="shared" si="2018"/>
        <v>49.666666666666664</v>
      </c>
      <c r="AF5673" s="14">
        <f t="shared" si="2019"/>
        <v>27.333333333333332</v>
      </c>
      <c r="AG5673" s="14">
        <f t="shared" si="2020"/>
        <v>13.646341463414634</v>
      </c>
      <c r="AH5673" s="14">
        <f t="shared" si="2021"/>
        <v>-36.020325203252028</v>
      </c>
      <c r="AI5673" s="14">
        <f t="shared" si="2022"/>
        <v>-984.55555555555543</v>
      </c>
      <c r="AJ5673" s="1319"/>
    </row>
    <row r="5674" spans="1:36" ht="15.75">
      <c r="A5674" s="1461"/>
      <c r="B5674" s="2541" t="s">
        <v>8075</v>
      </c>
      <c r="C5674" s="1315" t="s">
        <v>66</v>
      </c>
      <c r="D5674" s="2545">
        <v>422.65</v>
      </c>
      <c r="E5674" s="2538">
        <v>100</v>
      </c>
      <c r="F5674" s="2539">
        <f t="shared" si="2015"/>
        <v>42265</v>
      </c>
      <c r="G5674" s="2543"/>
      <c r="H5674" s="1280"/>
      <c r="I5674" s="1351">
        <v>44917</v>
      </c>
      <c r="J5674" s="2544">
        <v>45443</v>
      </c>
      <c r="K5674" s="1911"/>
      <c r="L5674" s="22">
        <v>1131</v>
      </c>
      <c r="M5674" s="143">
        <v>44915</v>
      </c>
      <c r="N5674" s="1461">
        <v>0</v>
      </c>
      <c r="O5674" s="1461">
        <v>0</v>
      </c>
      <c r="P5674" s="1461"/>
      <c r="Q5674" s="1461"/>
      <c r="R5674" s="1461"/>
      <c r="S5674" s="1461"/>
      <c r="T5674" s="1461"/>
      <c r="U5674" s="1461"/>
      <c r="V5674" s="1461"/>
      <c r="W5674" s="1461"/>
      <c r="X5674" s="1461"/>
      <c r="Y5674" s="1461"/>
      <c r="Z5674" s="1461"/>
      <c r="AA5674" s="1461"/>
      <c r="AB5674" s="1461"/>
      <c r="AC5674" s="1507">
        <f t="shared" si="2016"/>
        <v>100</v>
      </c>
      <c r="AD5674" s="1508">
        <f t="shared" si="2017"/>
        <v>42265</v>
      </c>
      <c r="AE5674" s="14">
        <f t="shared" si="2018"/>
        <v>14.2</v>
      </c>
      <c r="AF5674" s="14">
        <f t="shared" si="2019"/>
        <v>0</v>
      </c>
      <c r="AG5674" s="14" t="e">
        <f t="shared" si="2020"/>
        <v>#DIV/0!</v>
      </c>
      <c r="AH5674" s="14" t="e">
        <f t="shared" si="2021"/>
        <v>#DIV/0!</v>
      </c>
      <c r="AI5674" s="14">
        <f t="shared" si="2022"/>
        <v>100</v>
      </c>
      <c r="AJ5674" s="1319"/>
    </row>
    <row r="5675" spans="1:36" ht="15.75">
      <c r="A5675" s="1461"/>
      <c r="B5675" s="2541" t="s">
        <v>8076</v>
      </c>
      <c r="C5675" s="1315" t="s">
        <v>66</v>
      </c>
      <c r="D5675" s="2545">
        <v>422.65</v>
      </c>
      <c r="E5675" s="2538">
        <v>22</v>
      </c>
      <c r="F5675" s="2539">
        <f t="shared" si="2015"/>
        <v>9298.2999999999993</v>
      </c>
      <c r="G5675" s="2543"/>
      <c r="H5675" s="1280"/>
      <c r="I5675" s="1351">
        <v>44917</v>
      </c>
      <c r="J5675" s="2544">
        <v>45789</v>
      </c>
      <c r="K5675" s="1911"/>
      <c r="L5675" s="22">
        <v>1131</v>
      </c>
      <c r="M5675" s="143">
        <v>44915</v>
      </c>
      <c r="N5675" s="1461">
        <v>0</v>
      </c>
      <c r="O5675" s="1461">
        <v>3</v>
      </c>
      <c r="P5675" s="1461">
        <v>4</v>
      </c>
      <c r="Q5675" s="1461"/>
      <c r="R5675" s="1461"/>
      <c r="S5675" s="1461"/>
      <c r="T5675" s="1461"/>
      <c r="U5675" s="1461"/>
      <c r="V5675" s="1461"/>
      <c r="W5675" s="1461"/>
      <c r="X5675" s="1461"/>
      <c r="Y5675" s="1461"/>
      <c r="Z5675" s="1461"/>
      <c r="AA5675" s="1461"/>
      <c r="AB5675" s="1461"/>
      <c r="AC5675" s="1507">
        <f t="shared" si="2016"/>
        <v>15</v>
      </c>
      <c r="AD5675" s="1508">
        <f t="shared" si="2017"/>
        <v>6339.75</v>
      </c>
      <c r="AE5675" s="14">
        <f t="shared" si="2018"/>
        <v>25.733333333333334</v>
      </c>
      <c r="AF5675" s="14">
        <f t="shared" si="2019"/>
        <v>2.3333333333333335</v>
      </c>
      <c r="AG5675" s="14">
        <f t="shared" si="2020"/>
        <v>6.4285714285714279</v>
      </c>
      <c r="AH5675" s="14">
        <f t="shared" si="2021"/>
        <v>-19.304761904761907</v>
      </c>
      <c r="AI5675" s="14">
        <f t="shared" si="2022"/>
        <v>-45.044444444444451</v>
      </c>
      <c r="AJ5675" s="1319"/>
    </row>
    <row r="5676" spans="1:36" ht="15.75">
      <c r="A5676" s="1461">
        <v>22</v>
      </c>
      <c r="B5676" s="2185" t="s">
        <v>8700</v>
      </c>
      <c r="C5676" s="1315" t="s">
        <v>66</v>
      </c>
      <c r="D5676" s="2537">
        <v>1925.87</v>
      </c>
      <c r="E5676" s="2538">
        <v>5</v>
      </c>
      <c r="F5676" s="2539">
        <f t="shared" si="2015"/>
        <v>9629.3499999999985</v>
      </c>
      <c r="G5676" s="1461"/>
      <c r="H5676" s="1461"/>
      <c r="I5676" s="1351">
        <v>44440</v>
      </c>
      <c r="J5676" s="2540">
        <v>45352</v>
      </c>
      <c r="K5676" s="1911"/>
      <c r="L5676" s="22">
        <v>1089</v>
      </c>
      <c r="M5676" s="143">
        <v>44420</v>
      </c>
      <c r="N5676" s="1461">
        <v>0</v>
      </c>
      <c r="O5676" s="1461">
        <v>3</v>
      </c>
      <c r="P5676" s="1461"/>
      <c r="Q5676" s="1461"/>
      <c r="R5676" s="1461"/>
      <c r="S5676" s="1461"/>
      <c r="T5676" s="1461"/>
      <c r="U5676" s="1461"/>
      <c r="V5676" s="1461"/>
      <c r="W5676" s="1461"/>
      <c r="X5676" s="1461"/>
      <c r="Y5676" s="1461"/>
      <c r="Z5676" s="1461"/>
      <c r="AA5676" s="1461"/>
      <c r="AB5676" s="1461"/>
      <c r="AC5676" s="1507">
        <f t="shared" si="2016"/>
        <v>2</v>
      </c>
      <c r="AD5676" s="1508">
        <f t="shared" si="2017"/>
        <v>3851.74</v>
      </c>
      <c r="AE5676" s="14">
        <f t="shared" si="2018"/>
        <v>11.166666666666666</v>
      </c>
      <c r="AF5676" s="14">
        <f t="shared" si="2019"/>
        <v>1</v>
      </c>
      <c r="AG5676" s="14">
        <f t="shared" si="2020"/>
        <v>2</v>
      </c>
      <c r="AH5676" s="14">
        <f t="shared" si="2021"/>
        <v>-9.1666666666666661</v>
      </c>
      <c r="AI5676" s="14">
        <f t="shared" si="2022"/>
        <v>-9.1666666666666661</v>
      </c>
      <c r="AJ5676" s="1319"/>
    </row>
    <row r="5677" spans="1:36" ht="15.75">
      <c r="A5677" s="1461"/>
      <c r="B5677" s="2541" t="s">
        <v>8077</v>
      </c>
      <c r="C5677" s="1315" t="s">
        <v>66</v>
      </c>
      <c r="D5677" s="2542">
        <v>1152.3900000000001</v>
      </c>
      <c r="E5677" s="2538">
        <v>450</v>
      </c>
      <c r="F5677" s="2539">
        <f t="shared" si="2015"/>
        <v>518575.50000000006</v>
      </c>
      <c r="G5677" s="2543"/>
      <c r="H5677" s="1280"/>
      <c r="I5677" s="1351">
        <v>44917</v>
      </c>
      <c r="J5677" s="2540">
        <v>45657</v>
      </c>
      <c r="K5677" s="1911"/>
      <c r="L5677" s="22">
        <v>1131</v>
      </c>
      <c r="M5677" s="143">
        <v>44915</v>
      </c>
      <c r="N5677" s="1461">
        <v>0</v>
      </c>
      <c r="O5677" s="1461">
        <v>11</v>
      </c>
      <c r="P5677" s="1461">
        <v>50</v>
      </c>
      <c r="Q5677" s="1461"/>
      <c r="R5677" s="1461"/>
      <c r="S5677" s="1461"/>
      <c r="T5677" s="1461"/>
      <c r="U5677" s="1461"/>
      <c r="V5677" s="1461"/>
      <c r="W5677" s="1461"/>
      <c r="X5677" s="1461"/>
      <c r="Y5677" s="1461"/>
      <c r="Z5677" s="1461"/>
      <c r="AA5677" s="1461"/>
      <c r="AB5677" s="1461"/>
      <c r="AC5677" s="1507">
        <f t="shared" si="2016"/>
        <v>389</v>
      </c>
      <c r="AD5677" s="1508">
        <f t="shared" si="2017"/>
        <v>448279.71</v>
      </c>
      <c r="AE5677" s="14">
        <f t="shared" si="2018"/>
        <v>21.333333333333332</v>
      </c>
      <c r="AF5677" s="14">
        <f t="shared" si="2019"/>
        <v>20.333333333333332</v>
      </c>
      <c r="AG5677" s="14">
        <f t="shared" si="2020"/>
        <v>19.131147540983608</v>
      </c>
      <c r="AH5677" s="14">
        <f t="shared" si="2021"/>
        <v>-2.2021857923497237</v>
      </c>
      <c r="AI5677" s="14">
        <f t="shared" si="2022"/>
        <v>-44.777777777777715</v>
      </c>
      <c r="AJ5677" s="1319"/>
    </row>
    <row r="5678" spans="1:36" ht="15.75">
      <c r="A5678" s="1461"/>
      <c r="B5678" s="2541" t="s">
        <v>8078</v>
      </c>
      <c r="C5678" s="1315" t="s">
        <v>66</v>
      </c>
      <c r="D5678" s="2542">
        <v>675.17</v>
      </c>
      <c r="E5678" s="2538">
        <v>150</v>
      </c>
      <c r="F5678" s="2539">
        <f t="shared" si="2015"/>
        <v>101275.5</v>
      </c>
      <c r="G5678" s="2543"/>
      <c r="H5678" s="1280"/>
      <c r="I5678" s="1351">
        <v>44917</v>
      </c>
      <c r="J5678" s="2540">
        <v>45746</v>
      </c>
      <c r="K5678" s="1911"/>
      <c r="L5678" s="22">
        <v>1131</v>
      </c>
      <c r="M5678" s="143">
        <v>44915</v>
      </c>
      <c r="N5678" s="1461">
        <v>0</v>
      </c>
      <c r="O5678" s="1461">
        <v>36</v>
      </c>
      <c r="P5678" s="1461">
        <v>46</v>
      </c>
      <c r="Q5678" s="1461"/>
      <c r="R5678" s="1461"/>
      <c r="S5678" s="1461"/>
      <c r="T5678" s="1461"/>
      <c r="U5678" s="1461"/>
      <c r="V5678" s="1461"/>
      <c r="W5678" s="1461"/>
      <c r="X5678" s="1461"/>
      <c r="Y5678" s="1461"/>
      <c r="Z5678" s="1461"/>
      <c r="AA5678" s="1461"/>
      <c r="AB5678" s="1461"/>
      <c r="AC5678" s="1507">
        <f t="shared" si="2016"/>
        <v>68</v>
      </c>
      <c r="AD5678" s="1508">
        <f t="shared" si="2017"/>
        <v>45911.56</v>
      </c>
      <c r="AE5678" s="14">
        <f t="shared" si="2018"/>
        <v>24.3</v>
      </c>
      <c r="AF5678" s="14">
        <f t="shared" si="2019"/>
        <v>27.333333333333332</v>
      </c>
      <c r="AG5678" s="14">
        <f t="shared" si="2020"/>
        <v>2.4878048780487805</v>
      </c>
      <c r="AH5678" s="14">
        <f t="shared" si="2021"/>
        <v>-21.81219512195122</v>
      </c>
      <c r="AI5678" s="14">
        <f t="shared" si="2022"/>
        <v>-596.20000000000005</v>
      </c>
      <c r="AJ5678" s="1319"/>
    </row>
    <row r="5679" spans="1:36" ht="15.75">
      <c r="A5679" s="1461"/>
      <c r="B5679" s="2541" t="s">
        <v>8701</v>
      </c>
      <c r="C5679" s="1315" t="s">
        <v>66</v>
      </c>
      <c r="D5679" s="2542">
        <v>2535.9</v>
      </c>
      <c r="E5679" s="2538">
        <v>50</v>
      </c>
      <c r="F5679" s="2539">
        <f t="shared" si="2015"/>
        <v>126795</v>
      </c>
      <c r="G5679" s="2543"/>
      <c r="H5679" s="1280"/>
      <c r="I5679" s="1351">
        <v>44917</v>
      </c>
      <c r="J5679" s="2540">
        <v>45930</v>
      </c>
      <c r="K5679" s="1911"/>
      <c r="L5679" s="22">
        <v>1131</v>
      </c>
      <c r="M5679" s="143">
        <v>44915</v>
      </c>
      <c r="N5679" s="1461">
        <v>0</v>
      </c>
      <c r="O5679" s="1461">
        <v>0</v>
      </c>
      <c r="P5679" s="1461">
        <v>1</v>
      </c>
      <c r="Q5679" s="1461"/>
      <c r="R5679" s="1461"/>
      <c r="S5679" s="1461"/>
      <c r="T5679" s="1461"/>
      <c r="U5679" s="1461"/>
      <c r="V5679" s="1461"/>
      <c r="W5679" s="1461"/>
      <c r="X5679" s="1461"/>
      <c r="Y5679" s="1461"/>
      <c r="Z5679" s="1461"/>
      <c r="AA5679" s="1461"/>
      <c r="AB5679" s="1461"/>
      <c r="AC5679" s="1507">
        <f t="shared" si="2016"/>
        <v>49</v>
      </c>
      <c r="AD5679" s="1508">
        <f t="shared" si="2017"/>
        <v>124259.1</v>
      </c>
      <c r="AE5679" s="14">
        <f t="shared" si="2018"/>
        <v>30.433333333333334</v>
      </c>
      <c r="AF5679" s="14">
        <f t="shared" si="2019"/>
        <v>0.33333333333333331</v>
      </c>
      <c r="AG5679" s="14">
        <f t="shared" si="2020"/>
        <v>147</v>
      </c>
      <c r="AH5679" s="14">
        <f t="shared" si="2021"/>
        <v>116.56666666666666</v>
      </c>
      <c r="AI5679" s="14">
        <f t="shared" si="2022"/>
        <v>38.855555555555554</v>
      </c>
      <c r="AJ5679" s="1319"/>
    </row>
    <row r="5680" spans="1:36" ht="15.75">
      <c r="A5680" s="1461">
        <v>23</v>
      </c>
      <c r="B5680" s="2185" t="s">
        <v>4023</v>
      </c>
      <c r="C5680" s="1315" t="s">
        <v>66</v>
      </c>
      <c r="D5680" s="2537">
        <v>19902.419999999998</v>
      </c>
      <c r="E5680" s="2538">
        <v>11</v>
      </c>
      <c r="F5680" s="2539">
        <f t="shared" si="2015"/>
        <v>218926.62</v>
      </c>
      <c r="G5680" s="1461"/>
      <c r="H5680" s="1461"/>
      <c r="I5680" s="1351">
        <v>44440</v>
      </c>
      <c r="J5680" s="2540">
        <v>45382</v>
      </c>
      <c r="K5680" s="1911"/>
      <c r="L5680" s="22">
        <v>1089</v>
      </c>
      <c r="M5680" s="143">
        <v>44420</v>
      </c>
      <c r="N5680" s="1461">
        <v>0</v>
      </c>
      <c r="O5680" s="1461">
        <v>1</v>
      </c>
      <c r="P5680" s="1461">
        <v>1</v>
      </c>
      <c r="Q5680" s="1461"/>
      <c r="R5680" s="1461"/>
      <c r="S5680" s="1461"/>
      <c r="T5680" s="1461"/>
      <c r="U5680" s="1461"/>
      <c r="V5680" s="1461"/>
      <c r="W5680" s="1461"/>
      <c r="X5680" s="1461"/>
      <c r="Y5680" s="1461"/>
      <c r="Z5680" s="1461"/>
      <c r="AA5680" s="1461"/>
      <c r="AB5680" s="1461"/>
      <c r="AC5680" s="1507">
        <f t="shared" si="2016"/>
        <v>9</v>
      </c>
      <c r="AD5680" s="1508">
        <f t="shared" si="2017"/>
        <v>179121.77999999997</v>
      </c>
      <c r="AE5680" s="14">
        <f t="shared" si="2018"/>
        <v>12.166666666666666</v>
      </c>
      <c r="AF5680" s="14">
        <f t="shared" si="2019"/>
        <v>0.66666666666666663</v>
      </c>
      <c r="AG5680" s="14">
        <f t="shared" si="2020"/>
        <v>13.5</v>
      </c>
      <c r="AH5680" s="14">
        <f t="shared" si="2021"/>
        <v>1.3333333333333339</v>
      </c>
      <c r="AI5680" s="14">
        <f t="shared" si="2022"/>
        <v>0.88888888888888928</v>
      </c>
      <c r="AJ5680" s="1319"/>
    </row>
    <row r="5681" spans="1:36" ht="15.75">
      <c r="A5681" s="1461"/>
      <c r="B5681" s="2541" t="s">
        <v>8079</v>
      </c>
      <c r="C5681" s="1315" t="s">
        <v>66</v>
      </c>
      <c r="D5681" s="2546">
        <v>22848.78</v>
      </c>
      <c r="E5681" s="2538">
        <v>5</v>
      </c>
      <c r="F5681" s="2539">
        <f t="shared" si="2015"/>
        <v>114243.9</v>
      </c>
      <c r="G5681" s="1461"/>
      <c r="H5681" s="1280"/>
      <c r="I5681" s="1351">
        <v>44917</v>
      </c>
      <c r="J5681" s="2540">
        <v>45869</v>
      </c>
      <c r="K5681" s="1911"/>
      <c r="L5681" s="22">
        <v>1131</v>
      </c>
      <c r="M5681" s="143">
        <v>44915</v>
      </c>
      <c r="N5681" s="1461">
        <v>0</v>
      </c>
      <c r="O5681" s="1461">
        <v>0</v>
      </c>
      <c r="P5681" s="1461"/>
      <c r="Q5681" s="1461"/>
      <c r="R5681" s="1461"/>
      <c r="S5681" s="1461"/>
      <c r="T5681" s="1461"/>
      <c r="U5681" s="1461"/>
      <c r="V5681" s="1461"/>
      <c r="W5681" s="1461"/>
      <c r="X5681" s="1461"/>
      <c r="Y5681" s="1461"/>
      <c r="Z5681" s="1461"/>
      <c r="AA5681" s="1461"/>
      <c r="AB5681" s="1461"/>
      <c r="AC5681" s="1507">
        <f t="shared" si="2016"/>
        <v>5</v>
      </c>
      <c r="AD5681" s="1508">
        <f t="shared" si="2017"/>
        <v>114243.9</v>
      </c>
      <c r="AE5681" s="14">
        <f t="shared" si="2018"/>
        <v>28.4</v>
      </c>
      <c r="AF5681" s="14">
        <f t="shared" si="2019"/>
        <v>0</v>
      </c>
      <c r="AG5681" s="14" t="e">
        <f t="shared" si="2020"/>
        <v>#DIV/0!</v>
      </c>
      <c r="AH5681" s="14" t="e">
        <f t="shared" si="2021"/>
        <v>#DIV/0!</v>
      </c>
      <c r="AI5681" s="14">
        <f t="shared" si="2022"/>
        <v>5</v>
      </c>
      <c r="AJ5681" s="1319"/>
    </row>
    <row r="5682" spans="1:36" ht="15.75">
      <c r="A5682" s="1461"/>
      <c r="B5682" s="2541" t="s">
        <v>804</v>
      </c>
      <c r="C5682" s="1315" t="s">
        <v>66</v>
      </c>
      <c r="D5682" s="2546">
        <v>210.79</v>
      </c>
      <c r="E5682" s="2538">
        <v>455</v>
      </c>
      <c r="F5682" s="2539">
        <f t="shared" si="2015"/>
        <v>95909.45</v>
      </c>
      <c r="G5682" s="1461"/>
      <c r="H5682" s="1461"/>
      <c r="I5682" s="1351">
        <v>44917</v>
      </c>
      <c r="J5682" s="2540">
        <v>45828</v>
      </c>
      <c r="K5682" s="1911"/>
      <c r="L5682" s="22">
        <v>1131</v>
      </c>
      <c r="M5682" s="143">
        <v>44915</v>
      </c>
      <c r="N5682" s="1461">
        <v>0</v>
      </c>
      <c r="O5682" s="1461">
        <v>40</v>
      </c>
      <c r="P5682" s="1461"/>
      <c r="Q5682" s="1461"/>
      <c r="R5682" s="1461"/>
      <c r="S5682" s="1461"/>
      <c r="T5682" s="1461"/>
      <c r="U5682" s="1461"/>
      <c r="V5682" s="1461"/>
      <c r="W5682" s="1461"/>
      <c r="X5682" s="1461"/>
      <c r="Y5682" s="1461"/>
      <c r="Z5682" s="1461"/>
      <c r="AA5682" s="1461"/>
      <c r="AB5682" s="1461"/>
      <c r="AC5682" s="1507">
        <f t="shared" si="2016"/>
        <v>415</v>
      </c>
      <c r="AD5682" s="1508">
        <f t="shared" si="2017"/>
        <v>87477.849999999991</v>
      </c>
      <c r="AE5682" s="14">
        <f t="shared" si="2018"/>
        <v>27.033333333333335</v>
      </c>
      <c r="AF5682" s="14">
        <f t="shared" si="2019"/>
        <v>13.333333333333334</v>
      </c>
      <c r="AG5682" s="14">
        <f t="shared" si="2020"/>
        <v>31.125</v>
      </c>
      <c r="AH5682" s="14">
        <f t="shared" si="2021"/>
        <v>4.091666666666665</v>
      </c>
      <c r="AI5682" s="14">
        <f t="shared" si="2022"/>
        <v>54.555555555555543</v>
      </c>
      <c r="AJ5682" s="1319"/>
    </row>
    <row r="5683" spans="1:36" ht="15.75">
      <c r="A5683" s="1461"/>
      <c r="B5683" s="2185" t="s">
        <v>8080</v>
      </c>
      <c r="C5683" s="1315" t="s">
        <v>66</v>
      </c>
      <c r="D5683" s="2537">
        <v>888.1</v>
      </c>
      <c r="E5683" s="2538">
        <v>495</v>
      </c>
      <c r="F5683" s="2539">
        <f t="shared" si="2015"/>
        <v>439609.5</v>
      </c>
      <c r="G5683" s="1461"/>
      <c r="H5683" s="1280"/>
      <c r="I5683" s="1351">
        <v>44917</v>
      </c>
      <c r="J5683" s="2540">
        <v>45291</v>
      </c>
      <c r="K5683" s="1911"/>
      <c r="L5683" s="22">
        <v>1131</v>
      </c>
      <c r="M5683" s="143">
        <v>44915</v>
      </c>
      <c r="N5683" s="1461">
        <v>0</v>
      </c>
      <c r="O5683" s="1461">
        <v>24</v>
      </c>
      <c r="P5683" s="1461">
        <v>50</v>
      </c>
      <c r="Q5683" s="1461"/>
      <c r="R5683" s="1461"/>
      <c r="S5683" s="1461"/>
      <c r="T5683" s="1461"/>
      <c r="U5683" s="1461"/>
      <c r="V5683" s="1461"/>
      <c r="W5683" s="1461"/>
      <c r="X5683" s="1461"/>
      <c r="Y5683" s="1461"/>
      <c r="Z5683" s="1461"/>
      <c r="AA5683" s="1461"/>
      <c r="AB5683" s="1461"/>
      <c r="AC5683" s="1507">
        <f t="shared" si="2016"/>
        <v>421</v>
      </c>
      <c r="AD5683" s="1508">
        <f t="shared" si="2017"/>
        <v>373890.10000000003</v>
      </c>
      <c r="AE5683" s="14">
        <f t="shared" si="2018"/>
        <v>9.1333333333333329</v>
      </c>
      <c r="AF5683" s="14">
        <f t="shared" si="2019"/>
        <v>24.666666666666668</v>
      </c>
      <c r="AG5683" s="14">
        <f t="shared" si="2020"/>
        <v>17.067567567567568</v>
      </c>
      <c r="AH5683" s="14">
        <f t="shared" si="2021"/>
        <v>7.9342342342342356</v>
      </c>
      <c r="AI5683" s="14">
        <f t="shared" si="2022"/>
        <v>195.71111111111111</v>
      </c>
      <c r="AJ5683" s="1319"/>
    </row>
    <row r="5684" spans="1:36" ht="15.75">
      <c r="A5684" s="1461"/>
      <c r="B5684" s="2541" t="s">
        <v>8081</v>
      </c>
      <c r="C5684" s="1315" t="s">
        <v>66</v>
      </c>
      <c r="D5684" s="2545">
        <v>2691.585</v>
      </c>
      <c r="E5684" s="2538">
        <v>120</v>
      </c>
      <c r="F5684" s="2539">
        <f t="shared" si="2015"/>
        <v>322990.2</v>
      </c>
      <c r="G5684" s="1461"/>
      <c r="H5684" s="1280"/>
      <c r="I5684" s="1351">
        <v>44917</v>
      </c>
      <c r="J5684" s="2540">
        <v>45657</v>
      </c>
      <c r="K5684" s="1911"/>
      <c r="L5684" s="22">
        <v>1131</v>
      </c>
      <c r="M5684" s="143">
        <v>44915</v>
      </c>
      <c r="N5684" s="1461">
        <v>0</v>
      </c>
      <c r="O5684" s="1461">
        <v>36</v>
      </c>
      <c r="P5684" s="1461">
        <v>46</v>
      </c>
      <c r="Q5684" s="1461"/>
      <c r="R5684" s="1461"/>
      <c r="S5684" s="1461"/>
      <c r="T5684" s="1461"/>
      <c r="U5684" s="1461"/>
      <c r="V5684" s="1461"/>
      <c r="W5684" s="1461"/>
      <c r="X5684" s="1461"/>
      <c r="Y5684" s="1461"/>
      <c r="Z5684" s="1461"/>
      <c r="AA5684" s="1461"/>
      <c r="AB5684" s="1461"/>
      <c r="AC5684" s="1507">
        <f t="shared" si="2016"/>
        <v>38</v>
      </c>
      <c r="AD5684" s="1508">
        <f t="shared" si="2017"/>
        <v>102280.23</v>
      </c>
      <c r="AE5684" s="14">
        <f t="shared" si="2018"/>
        <v>21.333333333333332</v>
      </c>
      <c r="AF5684" s="14">
        <f t="shared" si="2019"/>
        <v>27.333333333333332</v>
      </c>
      <c r="AG5684" s="14">
        <f t="shared" si="2020"/>
        <v>1.3902439024390245</v>
      </c>
      <c r="AH5684" s="14">
        <f t="shared" si="2021"/>
        <v>-19.943089430894307</v>
      </c>
      <c r="AI5684" s="14">
        <f t="shared" si="2022"/>
        <v>-545.11111111111109</v>
      </c>
      <c r="AJ5684" s="1319"/>
    </row>
    <row r="5685" spans="1:36" ht="15.75">
      <c r="A5685" s="1461">
        <v>27</v>
      </c>
      <c r="B5685" s="2185" t="s">
        <v>806</v>
      </c>
      <c r="C5685" s="1315" t="s">
        <v>66</v>
      </c>
      <c r="D5685" s="2537">
        <v>1712</v>
      </c>
      <c r="E5685" s="2538">
        <v>9</v>
      </c>
      <c r="F5685" s="2539">
        <f t="shared" si="2015"/>
        <v>15408</v>
      </c>
      <c r="G5685" s="1461"/>
      <c r="H5685" s="1461"/>
      <c r="I5685" s="1351">
        <v>44440</v>
      </c>
      <c r="J5685" s="2540">
        <v>45413</v>
      </c>
      <c r="K5685" s="1911"/>
      <c r="L5685" s="22">
        <v>1089</v>
      </c>
      <c r="M5685" s="143">
        <v>44420</v>
      </c>
      <c r="N5685" s="1461">
        <v>0</v>
      </c>
      <c r="O5685" s="1461">
        <v>2</v>
      </c>
      <c r="P5685" s="1461">
        <v>3</v>
      </c>
      <c r="Q5685" s="1461"/>
      <c r="R5685" s="1461"/>
      <c r="S5685" s="1461"/>
      <c r="T5685" s="1461"/>
      <c r="U5685" s="1461"/>
      <c r="V5685" s="1461"/>
      <c r="W5685" s="1461"/>
      <c r="X5685" s="1461"/>
      <c r="Y5685" s="1461"/>
      <c r="Z5685" s="1461"/>
      <c r="AA5685" s="1461"/>
      <c r="AB5685" s="1461"/>
      <c r="AC5685" s="1507">
        <f t="shared" si="2016"/>
        <v>4</v>
      </c>
      <c r="AD5685" s="1508">
        <f t="shared" si="2017"/>
        <v>6848</v>
      </c>
      <c r="AE5685" s="14">
        <f t="shared" si="2018"/>
        <v>13.2</v>
      </c>
      <c r="AF5685" s="14">
        <f t="shared" si="2019"/>
        <v>1.6666666666666667</v>
      </c>
      <c r="AG5685" s="14">
        <f t="shared" si="2020"/>
        <v>2.4</v>
      </c>
      <c r="AH5685" s="14">
        <f t="shared" si="2021"/>
        <v>-10.799999999999999</v>
      </c>
      <c r="AI5685" s="14">
        <f t="shared" si="2022"/>
        <v>-18</v>
      </c>
      <c r="AJ5685" s="1319"/>
    </row>
    <row r="5686" spans="1:36" ht="15.75">
      <c r="A5686" s="1461"/>
      <c r="B5686" s="2541" t="s">
        <v>805</v>
      </c>
      <c r="C5686" s="1315" t="s">
        <v>66</v>
      </c>
      <c r="D5686" s="2542">
        <v>2199.92</v>
      </c>
      <c r="E5686" s="2538">
        <v>15</v>
      </c>
      <c r="F5686" s="2539">
        <f t="shared" si="2015"/>
        <v>32998.800000000003</v>
      </c>
      <c r="G5686" s="1461"/>
      <c r="H5686" s="1461"/>
      <c r="I5686" s="1351">
        <v>44917</v>
      </c>
      <c r="J5686" s="2540">
        <v>45991</v>
      </c>
      <c r="K5686" s="1911"/>
      <c r="L5686" s="22">
        <v>1131</v>
      </c>
      <c r="M5686" s="143">
        <v>44915</v>
      </c>
      <c r="N5686" s="1461">
        <v>0</v>
      </c>
      <c r="O5686" s="1461">
        <v>0</v>
      </c>
      <c r="P5686" s="1461"/>
      <c r="Q5686" s="1461"/>
      <c r="R5686" s="1461"/>
      <c r="S5686" s="1461"/>
      <c r="T5686" s="1461"/>
      <c r="U5686" s="1461"/>
      <c r="V5686" s="1461"/>
      <c r="W5686" s="1461"/>
      <c r="X5686" s="1461"/>
      <c r="Y5686" s="1461"/>
      <c r="Z5686" s="1461"/>
      <c r="AA5686" s="1461"/>
      <c r="AB5686" s="1461"/>
      <c r="AC5686" s="1507">
        <f t="shared" si="2016"/>
        <v>15</v>
      </c>
      <c r="AD5686" s="1508">
        <f t="shared" si="2017"/>
        <v>32998.800000000003</v>
      </c>
      <c r="AE5686" s="14">
        <f t="shared" si="2018"/>
        <v>32.466666666666669</v>
      </c>
      <c r="AF5686" s="14">
        <f t="shared" si="2019"/>
        <v>0</v>
      </c>
      <c r="AG5686" s="14" t="e">
        <f t="shared" si="2020"/>
        <v>#DIV/0!</v>
      </c>
      <c r="AH5686" s="14" t="e">
        <f t="shared" si="2021"/>
        <v>#DIV/0!</v>
      </c>
      <c r="AI5686" s="14">
        <f t="shared" si="2022"/>
        <v>15</v>
      </c>
      <c r="AJ5686" s="1319"/>
    </row>
    <row r="5687" spans="1:36" ht="15.75">
      <c r="A5687" s="1461"/>
      <c r="B5687" s="2541" t="s">
        <v>806</v>
      </c>
      <c r="C5687" s="1315" t="s">
        <v>66</v>
      </c>
      <c r="D5687" s="2542">
        <v>2199.92</v>
      </c>
      <c r="E5687" s="2538">
        <v>15</v>
      </c>
      <c r="F5687" s="2539">
        <f t="shared" si="2015"/>
        <v>32998.800000000003</v>
      </c>
      <c r="G5687" s="1461"/>
      <c r="H5687" s="1461"/>
      <c r="I5687" s="1351">
        <v>44917</v>
      </c>
      <c r="J5687" s="2540">
        <v>45777</v>
      </c>
      <c r="K5687" s="1911"/>
      <c r="L5687" s="22">
        <v>1131</v>
      </c>
      <c r="M5687" s="143">
        <v>44915</v>
      </c>
      <c r="N5687" s="1461">
        <v>0</v>
      </c>
      <c r="O5687" s="1461">
        <v>0</v>
      </c>
      <c r="P5687" s="1461"/>
      <c r="Q5687" s="1461"/>
      <c r="R5687" s="1461"/>
      <c r="S5687" s="1461"/>
      <c r="T5687" s="1461"/>
      <c r="U5687" s="1461"/>
      <c r="V5687" s="1461"/>
      <c r="W5687" s="1461"/>
      <c r="X5687" s="1461"/>
      <c r="Y5687" s="1461"/>
      <c r="Z5687" s="1461"/>
      <c r="AA5687" s="1461"/>
      <c r="AB5687" s="1461"/>
      <c r="AC5687" s="1507">
        <f t="shared" si="2016"/>
        <v>15</v>
      </c>
      <c r="AD5687" s="1508">
        <f t="shared" si="2017"/>
        <v>32998.800000000003</v>
      </c>
      <c r="AE5687" s="14">
        <f t="shared" si="2018"/>
        <v>25.333333333333332</v>
      </c>
      <c r="AF5687" s="14">
        <f t="shared" si="2019"/>
        <v>0</v>
      </c>
      <c r="AG5687" s="14" t="e">
        <f t="shared" si="2020"/>
        <v>#DIV/0!</v>
      </c>
      <c r="AH5687" s="14" t="e">
        <f t="shared" si="2021"/>
        <v>#DIV/0!</v>
      </c>
      <c r="AI5687" s="14">
        <f t="shared" si="2022"/>
        <v>15</v>
      </c>
      <c r="AJ5687" s="1319"/>
    </row>
    <row r="5688" spans="1:36" ht="15.75">
      <c r="A5688" s="1461">
        <v>28</v>
      </c>
      <c r="B5688" s="2185" t="s">
        <v>807</v>
      </c>
      <c r="C5688" s="1315" t="s">
        <v>66</v>
      </c>
      <c r="D5688" s="2537">
        <v>14698.59</v>
      </c>
      <c r="E5688" s="2538">
        <v>12</v>
      </c>
      <c r="F5688" s="2539">
        <f t="shared" si="2015"/>
        <v>176383.08000000002</v>
      </c>
      <c r="G5688" s="1461"/>
      <c r="H5688" s="1280"/>
      <c r="I5688" s="1351">
        <v>44440</v>
      </c>
      <c r="J5688" s="2540">
        <v>45383</v>
      </c>
      <c r="K5688" s="1911"/>
      <c r="L5688" s="22">
        <v>1089</v>
      </c>
      <c r="M5688" s="143">
        <v>44420</v>
      </c>
      <c r="N5688" s="1461">
        <v>0</v>
      </c>
      <c r="O5688" s="1461">
        <v>0</v>
      </c>
      <c r="P5688" s="1461"/>
      <c r="Q5688" s="1461"/>
      <c r="R5688" s="1461"/>
      <c r="S5688" s="1461"/>
      <c r="T5688" s="1461"/>
      <c r="U5688" s="1461"/>
      <c r="V5688" s="1461"/>
      <c r="W5688" s="1461"/>
      <c r="X5688" s="1461"/>
      <c r="Y5688" s="1461"/>
      <c r="Z5688" s="1461"/>
      <c r="AA5688" s="1461"/>
      <c r="AB5688" s="1461"/>
      <c r="AC5688" s="1507">
        <f t="shared" si="2016"/>
        <v>12</v>
      </c>
      <c r="AD5688" s="1508">
        <f t="shared" si="2017"/>
        <v>176383.08000000002</v>
      </c>
      <c r="AE5688" s="14">
        <f t="shared" si="2018"/>
        <v>12.2</v>
      </c>
      <c r="AF5688" s="14">
        <f t="shared" si="2019"/>
        <v>0</v>
      </c>
      <c r="AG5688" s="14" t="e">
        <f t="shared" si="2020"/>
        <v>#DIV/0!</v>
      </c>
      <c r="AH5688" s="14" t="e">
        <f t="shared" si="2021"/>
        <v>#DIV/0!</v>
      </c>
      <c r="AI5688" s="14">
        <f t="shared" si="2022"/>
        <v>12</v>
      </c>
      <c r="AJ5688" s="1319"/>
    </row>
    <row r="5689" spans="1:36" ht="15.75">
      <c r="A5689" s="1461"/>
      <c r="B5689" s="2541" t="s">
        <v>808</v>
      </c>
      <c r="C5689" s="1315" t="s">
        <v>66</v>
      </c>
      <c r="D5689" s="2546">
        <v>363.8</v>
      </c>
      <c r="E5689" s="2538">
        <v>255</v>
      </c>
      <c r="F5689" s="2539">
        <f t="shared" si="2015"/>
        <v>92769</v>
      </c>
      <c r="G5689" s="1461"/>
      <c r="H5689" s="1280"/>
      <c r="I5689" s="1351">
        <v>44917</v>
      </c>
      <c r="J5689" s="2544">
        <v>46477</v>
      </c>
      <c r="K5689" s="1911"/>
      <c r="L5689" s="22">
        <v>1131</v>
      </c>
      <c r="M5689" s="143">
        <v>44915</v>
      </c>
      <c r="N5689" s="1461">
        <v>0</v>
      </c>
      <c r="O5689" s="1461">
        <v>0</v>
      </c>
      <c r="P5689" s="1461">
        <v>0</v>
      </c>
      <c r="Q5689" s="1461"/>
      <c r="R5689" s="1461"/>
      <c r="S5689" s="1461"/>
      <c r="T5689" s="1461"/>
      <c r="U5689" s="1461"/>
      <c r="V5689" s="1461"/>
      <c r="W5689" s="1461"/>
      <c r="X5689" s="1461"/>
      <c r="Y5689" s="1461"/>
      <c r="Z5689" s="1461"/>
      <c r="AA5689" s="1461"/>
      <c r="AB5689" s="1461"/>
      <c r="AC5689" s="1507">
        <f t="shared" si="2016"/>
        <v>255</v>
      </c>
      <c r="AD5689" s="1508">
        <f t="shared" si="2017"/>
        <v>92769</v>
      </c>
      <c r="AE5689" s="14">
        <f t="shared" si="2018"/>
        <v>48.666666666666664</v>
      </c>
      <c r="AF5689" s="14">
        <f t="shared" si="2019"/>
        <v>0</v>
      </c>
      <c r="AG5689" s="14" t="e">
        <f t="shared" si="2020"/>
        <v>#DIV/0!</v>
      </c>
      <c r="AH5689" s="14" t="e">
        <f t="shared" si="2021"/>
        <v>#DIV/0!</v>
      </c>
      <c r="AI5689" s="14">
        <f t="shared" si="2022"/>
        <v>255</v>
      </c>
      <c r="AJ5689" s="1319"/>
    </row>
    <row r="5690" spans="1:36" ht="15.75">
      <c r="A5690" s="1461"/>
      <c r="B5690" s="2541" t="s">
        <v>8082</v>
      </c>
      <c r="C5690" s="1315" t="s">
        <v>66</v>
      </c>
      <c r="D5690" s="2546">
        <v>363.8</v>
      </c>
      <c r="E5690" s="2538">
        <v>150</v>
      </c>
      <c r="F5690" s="2539">
        <f t="shared" si="2015"/>
        <v>54570</v>
      </c>
      <c r="G5690" s="1461"/>
      <c r="H5690" s="1280"/>
      <c r="I5690" s="1351">
        <v>44917</v>
      </c>
      <c r="J5690" s="2544">
        <v>46446</v>
      </c>
      <c r="K5690" s="1911"/>
      <c r="L5690" s="22">
        <v>1131</v>
      </c>
      <c r="M5690" s="143">
        <v>44915</v>
      </c>
      <c r="N5690" s="1461">
        <v>0</v>
      </c>
      <c r="O5690" s="1461">
        <v>36</v>
      </c>
      <c r="P5690" s="1461">
        <v>46</v>
      </c>
      <c r="Q5690" s="1461"/>
      <c r="R5690" s="1461"/>
      <c r="S5690" s="1461"/>
      <c r="T5690" s="1461"/>
      <c r="U5690" s="1461"/>
      <c r="V5690" s="1461"/>
      <c r="W5690" s="1461"/>
      <c r="X5690" s="1461"/>
      <c r="Y5690" s="1461"/>
      <c r="Z5690" s="1461"/>
      <c r="AA5690" s="1461"/>
      <c r="AB5690" s="1461"/>
      <c r="AC5690" s="1507">
        <f t="shared" si="2016"/>
        <v>68</v>
      </c>
      <c r="AD5690" s="1508">
        <f t="shared" si="2017"/>
        <v>24738.400000000001</v>
      </c>
      <c r="AE5690" s="14">
        <f t="shared" si="2018"/>
        <v>47.633333333333333</v>
      </c>
      <c r="AF5690" s="14">
        <f t="shared" si="2019"/>
        <v>27.333333333333332</v>
      </c>
      <c r="AG5690" s="14">
        <f t="shared" si="2020"/>
        <v>2.4878048780487805</v>
      </c>
      <c r="AH5690" s="14">
        <f t="shared" si="2021"/>
        <v>-45.145528455284555</v>
      </c>
      <c r="AI5690" s="14">
        <f t="shared" si="2022"/>
        <v>-1233.9777777777776</v>
      </c>
      <c r="AJ5690" s="1319"/>
    </row>
    <row r="5691" spans="1:36" ht="15.75">
      <c r="A5691" s="1461"/>
      <c r="B5691" s="2541" t="s">
        <v>8083</v>
      </c>
      <c r="C5691" s="1315" t="s">
        <v>66</v>
      </c>
      <c r="D5691" s="2546">
        <v>618.46</v>
      </c>
      <c r="E5691" s="2538">
        <v>100</v>
      </c>
      <c r="F5691" s="2539">
        <f t="shared" si="2015"/>
        <v>61846</v>
      </c>
      <c r="G5691" s="1461"/>
      <c r="H5691" s="1280"/>
      <c r="I5691" s="1351">
        <v>44917</v>
      </c>
      <c r="J5691" s="2544">
        <v>46446</v>
      </c>
      <c r="K5691" s="1911"/>
      <c r="L5691" s="22">
        <v>1131</v>
      </c>
      <c r="M5691" s="143">
        <v>44915</v>
      </c>
      <c r="N5691" s="1461">
        <v>0</v>
      </c>
      <c r="O5691" s="1461">
        <v>36</v>
      </c>
      <c r="P5691" s="1461">
        <v>46</v>
      </c>
      <c r="Q5691" s="1461"/>
      <c r="R5691" s="1461"/>
      <c r="S5691" s="1461"/>
      <c r="T5691" s="1461"/>
      <c r="U5691" s="1461"/>
      <c r="V5691" s="1461"/>
      <c r="W5691" s="1461"/>
      <c r="X5691" s="1461"/>
      <c r="Y5691" s="1461"/>
      <c r="Z5691" s="1461"/>
      <c r="AA5691" s="1461"/>
      <c r="AB5691" s="1461"/>
      <c r="AC5691" s="1507">
        <f t="shared" si="2016"/>
        <v>18</v>
      </c>
      <c r="AD5691" s="1508">
        <f t="shared" si="2017"/>
        <v>11132.28</v>
      </c>
      <c r="AE5691" s="14">
        <f t="shared" si="2018"/>
        <v>47.633333333333333</v>
      </c>
      <c r="AF5691" s="14">
        <f t="shared" si="2019"/>
        <v>27.333333333333332</v>
      </c>
      <c r="AG5691" s="14">
        <f t="shared" si="2020"/>
        <v>0.65853658536585369</v>
      </c>
      <c r="AH5691" s="14">
        <f t="shared" si="2021"/>
        <v>-46.974796747967481</v>
      </c>
      <c r="AI5691" s="14">
        <f t="shared" si="2022"/>
        <v>-1283.9777777777776</v>
      </c>
      <c r="AJ5691" s="1319"/>
    </row>
    <row r="5692" spans="1:36" ht="15.75" customHeight="1">
      <c r="A5692" s="1461"/>
      <c r="B5692" s="2541" t="s">
        <v>8084</v>
      </c>
      <c r="C5692" s="1315" t="s">
        <v>66</v>
      </c>
      <c r="D5692" s="2546">
        <v>363.8</v>
      </c>
      <c r="E5692" s="2538">
        <v>100</v>
      </c>
      <c r="F5692" s="2539">
        <f t="shared" si="2015"/>
        <v>36380</v>
      </c>
      <c r="G5692" s="1461"/>
      <c r="H5692" s="1280"/>
      <c r="I5692" s="1351">
        <v>44917</v>
      </c>
      <c r="J5692" s="2544">
        <v>46446</v>
      </c>
      <c r="K5692" s="1911"/>
      <c r="L5692" s="22">
        <v>1131</v>
      </c>
      <c r="M5692" s="143">
        <v>44915</v>
      </c>
      <c r="N5692" s="1461">
        <v>0</v>
      </c>
      <c r="O5692" s="1461">
        <v>36</v>
      </c>
      <c r="P5692" s="1461">
        <v>46</v>
      </c>
      <c r="Q5692" s="1461"/>
      <c r="R5692" s="1461"/>
      <c r="S5692" s="1461"/>
      <c r="T5692" s="1461"/>
      <c r="U5692" s="1461"/>
      <c r="V5692" s="1461"/>
      <c r="W5692" s="1461"/>
      <c r="X5692" s="1461"/>
      <c r="Y5692" s="1461"/>
      <c r="Z5692" s="1461"/>
      <c r="AA5692" s="1461"/>
      <c r="AB5692" s="1461"/>
      <c r="AC5692" s="1507">
        <f t="shared" si="2016"/>
        <v>18</v>
      </c>
      <c r="AD5692" s="1508">
        <f t="shared" si="2017"/>
        <v>6548.4000000000005</v>
      </c>
      <c r="AE5692" s="14">
        <f t="shared" si="2018"/>
        <v>47.633333333333333</v>
      </c>
      <c r="AF5692" s="14">
        <f t="shared" si="2019"/>
        <v>27.333333333333332</v>
      </c>
      <c r="AG5692" s="14">
        <f t="shared" si="2020"/>
        <v>0.65853658536585369</v>
      </c>
      <c r="AH5692" s="14">
        <f t="shared" si="2021"/>
        <v>-46.974796747967481</v>
      </c>
      <c r="AI5692" s="14">
        <f t="shared" si="2022"/>
        <v>-1283.9777777777776</v>
      </c>
      <c r="AJ5692" s="1319"/>
    </row>
    <row r="5693" spans="1:36" ht="15.75">
      <c r="A5693" s="1461">
        <v>29</v>
      </c>
      <c r="B5693" s="2185" t="s">
        <v>808</v>
      </c>
      <c r="C5693" s="1315" t="s">
        <v>66</v>
      </c>
      <c r="D5693" s="2537">
        <v>342.4</v>
      </c>
      <c r="E5693" s="2538">
        <v>11</v>
      </c>
      <c r="F5693" s="2539">
        <f t="shared" si="2015"/>
        <v>3766.3999999999996</v>
      </c>
      <c r="G5693" s="1461"/>
      <c r="H5693" s="1461"/>
      <c r="I5693" s="1351">
        <v>44440</v>
      </c>
      <c r="J5693" s="2540">
        <v>45930</v>
      </c>
      <c r="K5693" s="1911"/>
      <c r="L5693" s="22">
        <v>1089</v>
      </c>
      <c r="M5693" s="143">
        <v>44420</v>
      </c>
      <c r="N5693" s="1461">
        <v>0</v>
      </c>
      <c r="O5693" s="1461"/>
      <c r="P5693" s="1461">
        <v>8</v>
      </c>
      <c r="Q5693" s="1461"/>
      <c r="R5693" s="1461"/>
      <c r="S5693" s="1461"/>
      <c r="T5693" s="1461"/>
      <c r="U5693" s="1461"/>
      <c r="V5693" s="1461"/>
      <c r="W5693" s="1461"/>
      <c r="X5693" s="1461"/>
      <c r="Y5693" s="1461"/>
      <c r="Z5693" s="1461"/>
      <c r="AA5693" s="1461"/>
      <c r="AB5693" s="1461"/>
      <c r="AC5693" s="1507">
        <f t="shared" si="2016"/>
        <v>3</v>
      </c>
      <c r="AD5693" s="1508">
        <f t="shared" si="2017"/>
        <v>1027.1999999999998</v>
      </c>
      <c r="AE5693" s="14">
        <f t="shared" si="2018"/>
        <v>30.433333333333334</v>
      </c>
      <c r="AF5693" s="14">
        <f t="shared" si="2019"/>
        <v>2.6666666666666665</v>
      </c>
      <c r="AG5693" s="14">
        <f t="shared" si="2020"/>
        <v>1.125</v>
      </c>
      <c r="AH5693" s="14">
        <f t="shared" si="2021"/>
        <v>-29.308333333333334</v>
      </c>
      <c r="AI5693" s="14">
        <f t="shared" si="2022"/>
        <v>-78.155555555555551</v>
      </c>
      <c r="AJ5693" s="1319"/>
    </row>
    <row r="5694" spans="1:36" ht="15.75" customHeight="1">
      <c r="A5694" s="4414" t="s">
        <v>19</v>
      </c>
      <c r="B5694" s="4414"/>
      <c r="C5694" s="4414"/>
      <c r="D5694" s="4414"/>
      <c r="E5694" s="4414"/>
      <c r="F5694" s="4414"/>
      <c r="G5694" s="4414"/>
      <c r="H5694" s="4414"/>
      <c r="I5694" s="4414"/>
      <c r="J5694" s="4414"/>
      <c r="K5694" s="4414"/>
      <c r="L5694" s="4414"/>
      <c r="M5694" s="4414"/>
      <c r="N5694" s="4414"/>
      <c r="O5694" s="4414"/>
      <c r="P5694" s="4414"/>
      <c r="Q5694" s="4414"/>
      <c r="R5694" s="4414"/>
      <c r="S5694" s="4414"/>
      <c r="T5694" s="4414"/>
      <c r="U5694" s="4414"/>
      <c r="V5694" s="4414"/>
      <c r="W5694" s="4414"/>
      <c r="X5694" s="4414"/>
      <c r="Y5694" s="4414"/>
      <c r="Z5694" s="4414"/>
      <c r="AA5694" s="4414"/>
      <c r="AB5694" s="4414"/>
      <c r="AC5694" s="4414"/>
      <c r="AD5694" s="4414"/>
      <c r="AE5694" s="4414"/>
      <c r="AF5694" s="4414"/>
      <c r="AG5694" s="4414"/>
      <c r="AH5694" s="4414"/>
      <c r="AI5694" s="4414"/>
      <c r="AJ5694" s="4414"/>
    </row>
    <row r="5695" spans="1:36" ht="15.6" customHeight="1">
      <c r="A5695" s="4551" t="s">
        <v>1512</v>
      </c>
      <c r="B5695" s="4508"/>
      <c r="C5695" s="4508"/>
      <c r="D5695" s="4508"/>
      <c r="E5695" s="4508"/>
      <c r="F5695" s="4508"/>
      <c r="G5695" s="4508"/>
      <c r="H5695" s="4508"/>
      <c r="I5695" s="4508"/>
      <c r="J5695" s="4508"/>
      <c r="K5695" s="4508"/>
      <c r="L5695" s="4508"/>
      <c r="M5695" s="4508"/>
      <c r="N5695" s="4508"/>
      <c r="O5695" s="4508"/>
      <c r="P5695" s="4508"/>
      <c r="Q5695" s="4508"/>
      <c r="R5695" s="4508"/>
      <c r="S5695" s="4508"/>
      <c r="T5695" s="4508"/>
      <c r="U5695" s="4508"/>
      <c r="V5695" s="4508"/>
      <c r="W5695" s="4508"/>
      <c r="X5695" s="4508"/>
      <c r="Y5695" s="4508"/>
      <c r="Z5695" s="4508"/>
      <c r="AA5695" s="4508"/>
      <c r="AB5695" s="4508"/>
      <c r="AC5695" s="4508"/>
      <c r="AD5695" s="4508"/>
      <c r="AE5695" s="4508"/>
      <c r="AF5695" s="4508"/>
      <c r="AG5695" s="4508"/>
      <c r="AH5695" s="4508"/>
      <c r="AI5695" s="4508"/>
      <c r="AJ5695" s="4508"/>
    </row>
    <row r="5696" spans="1:36" ht="15.75">
      <c r="A5696" s="1461">
        <v>3</v>
      </c>
      <c r="B5696" s="1404" t="s">
        <v>1513</v>
      </c>
      <c r="C5696" s="2547" t="s">
        <v>143</v>
      </c>
      <c r="D5696" s="24">
        <v>105979.29</v>
      </c>
      <c r="E5696" s="135">
        <v>17</v>
      </c>
      <c r="F5696" s="2539">
        <f t="shared" ref="F5696:F5727" si="2023">D5696*E5696</f>
        <v>1801647.93</v>
      </c>
      <c r="G5696" s="1461"/>
      <c r="H5696" s="1461"/>
      <c r="I5696" s="143">
        <v>44532</v>
      </c>
      <c r="J5696" s="143">
        <v>45536</v>
      </c>
      <c r="K5696" s="1911"/>
      <c r="L5696" s="22">
        <v>1500</v>
      </c>
      <c r="M5696" s="143">
        <v>44518</v>
      </c>
      <c r="N5696" s="1461">
        <v>4</v>
      </c>
      <c r="O5696" s="1461"/>
      <c r="P5696" s="1461"/>
      <c r="Q5696" s="1461"/>
      <c r="R5696" s="1461"/>
      <c r="S5696" s="1461"/>
      <c r="T5696" s="1461"/>
      <c r="U5696" s="1461"/>
      <c r="V5696" s="1461"/>
      <c r="W5696" s="1461"/>
      <c r="X5696" s="1461"/>
      <c r="Y5696" s="1461"/>
      <c r="Z5696" s="1461"/>
      <c r="AA5696" s="1461"/>
      <c r="AB5696" s="1461"/>
      <c r="AC5696" s="1507">
        <f t="shared" ref="AC5696:AC5727" si="2024">E5696+G5696-N5696-O5696-AA5696-P5696-Q5696-R5696-S5696-T5696-U5696-V5696-W5696-X5696-Y5696</f>
        <v>13</v>
      </c>
      <c r="AD5696" s="1508">
        <f t="shared" ref="AD5696:AD5727" si="2025">D5696*AC5696</f>
        <v>1377730.77</v>
      </c>
      <c r="AE5696" s="14">
        <f t="shared" ref="AE5696:AE5727" si="2026">(J5696-"01.04.2023")/30</f>
        <v>17.3</v>
      </c>
      <c r="AF5696" s="14">
        <f t="shared" ref="AF5696:AF5727" si="2027">(N5696+O5696+P5696+Q5696+R5696+S5696+T5696+U5696+V5696+W5696+X5696+Y5696)/3</f>
        <v>1.3333333333333333</v>
      </c>
      <c r="AG5696" s="14">
        <f t="shared" ref="AG5696:AG5727" si="2028">AC5696/AF5696</f>
        <v>9.75</v>
      </c>
      <c r="AH5696" s="14">
        <f t="shared" ref="AH5696:AH5727" si="2029">AG5696-AE5696</f>
        <v>-7.5500000000000007</v>
      </c>
      <c r="AI5696" s="14">
        <f t="shared" ref="AI5696:AI5727" si="2030">AC5696-(AE5696*AF5696)</f>
        <v>-10.066666666666666</v>
      </c>
      <c r="AJ5696" s="1319"/>
    </row>
    <row r="5697" spans="1:36" ht="15.75">
      <c r="A5697" s="1461"/>
      <c r="B5697" s="1404" t="s">
        <v>6794</v>
      </c>
      <c r="C5697" s="2547" t="s">
        <v>143</v>
      </c>
      <c r="D5697" s="24">
        <v>12085.65</v>
      </c>
      <c r="E5697" s="135">
        <v>390</v>
      </c>
      <c r="F5697" s="2539">
        <f t="shared" si="2023"/>
        <v>4713403.5</v>
      </c>
      <c r="G5697" s="1461"/>
      <c r="H5697" s="1461"/>
      <c r="I5697" s="143">
        <v>44879</v>
      </c>
      <c r="J5697" s="143">
        <v>45412</v>
      </c>
      <c r="K5697" s="1911"/>
      <c r="L5697" s="22">
        <v>1174</v>
      </c>
      <c r="M5697" s="143">
        <v>44922</v>
      </c>
      <c r="N5697" s="1461">
        <v>173</v>
      </c>
      <c r="O5697" s="1461"/>
      <c r="P5697" s="1461">
        <v>165</v>
      </c>
      <c r="Q5697" s="1461"/>
      <c r="R5697" s="1461"/>
      <c r="S5697" s="1461"/>
      <c r="T5697" s="1461"/>
      <c r="U5697" s="1461"/>
      <c r="V5697" s="1461"/>
      <c r="W5697" s="1461"/>
      <c r="X5697" s="1461"/>
      <c r="Y5697" s="1461"/>
      <c r="Z5697" s="1461"/>
      <c r="AA5697" s="1461"/>
      <c r="AB5697" s="1461"/>
      <c r="AC5697" s="1507">
        <f t="shared" si="2024"/>
        <v>52</v>
      </c>
      <c r="AD5697" s="1508">
        <f t="shared" si="2025"/>
        <v>628453.79999999993</v>
      </c>
      <c r="AE5697" s="14">
        <f t="shared" si="2026"/>
        <v>13.166666666666666</v>
      </c>
      <c r="AF5697" s="14">
        <f t="shared" si="2027"/>
        <v>112.66666666666667</v>
      </c>
      <c r="AG5697" s="14">
        <f t="shared" si="2028"/>
        <v>0.46153846153846151</v>
      </c>
      <c r="AH5697" s="14">
        <f t="shared" si="2029"/>
        <v>-12.705128205128204</v>
      </c>
      <c r="AI5697" s="14">
        <f t="shared" si="2030"/>
        <v>-1431.4444444444443</v>
      </c>
      <c r="AJ5697" s="1319"/>
    </row>
    <row r="5698" spans="1:36" ht="15.75">
      <c r="A5698" s="1461"/>
      <c r="B5698" s="1404" t="s">
        <v>6794</v>
      </c>
      <c r="C5698" s="2547" t="s">
        <v>143</v>
      </c>
      <c r="D5698" s="2548">
        <v>12240.794400000001</v>
      </c>
      <c r="E5698" s="135">
        <v>107</v>
      </c>
      <c r="F5698" s="2539">
        <f t="shared" si="2023"/>
        <v>1309765.0008</v>
      </c>
      <c r="G5698" s="1461"/>
      <c r="H5698" s="1461"/>
      <c r="I5698" s="143">
        <v>44923</v>
      </c>
      <c r="J5698" s="143">
        <v>45407</v>
      </c>
      <c r="K5698" s="1911"/>
      <c r="L5698" s="22">
        <v>1174</v>
      </c>
      <c r="M5698" s="143">
        <v>44922</v>
      </c>
      <c r="N5698" s="1461">
        <v>0</v>
      </c>
      <c r="O5698" s="1461"/>
      <c r="P5698" s="1461"/>
      <c r="Q5698" s="1461"/>
      <c r="R5698" s="1461"/>
      <c r="S5698" s="1461"/>
      <c r="T5698" s="1461"/>
      <c r="U5698" s="1461"/>
      <c r="V5698" s="1461"/>
      <c r="W5698" s="1461"/>
      <c r="X5698" s="1461"/>
      <c r="Y5698" s="1461"/>
      <c r="Z5698" s="1461"/>
      <c r="AA5698" s="1461"/>
      <c r="AB5698" s="1461"/>
      <c r="AC5698" s="1507">
        <f t="shared" si="2024"/>
        <v>107</v>
      </c>
      <c r="AD5698" s="1508">
        <f t="shared" si="2025"/>
        <v>1309765.0008</v>
      </c>
      <c r="AE5698" s="14">
        <f t="shared" si="2026"/>
        <v>13</v>
      </c>
      <c r="AF5698" s="14">
        <f t="shared" si="2027"/>
        <v>0</v>
      </c>
      <c r="AG5698" s="14" t="e">
        <f t="shared" si="2028"/>
        <v>#DIV/0!</v>
      </c>
      <c r="AH5698" s="14" t="e">
        <f t="shared" si="2029"/>
        <v>#DIV/0!</v>
      </c>
      <c r="AI5698" s="14">
        <f t="shared" si="2030"/>
        <v>107</v>
      </c>
      <c r="AJ5698" s="1319"/>
    </row>
    <row r="5699" spans="1:36" ht="15.75">
      <c r="A5699" s="1461">
        <v>4</v>
      </c>
      <c r="B5699" s="1404" t="s">
        <v>1514</v>
      </c>
      <c r="C5699" s="2549" t="s">
        <v>143</v>
      </c>
      <c r="D5699" s="2550">
        <v>6690</v>
      </c>
      <c r="E5699" s="1518">
        <v>538</v>
      </c>
      <c r="F5699" s="2539">
        <f t="shared" si="2023"/>
        <v>3599220</v>
      </c>
      <c r="G5699" s="1461"/>
      <c r="H5699" s="1461"/>
      <c r="I5699" s="34">
        <v>44495</v>
      </c>
      <c r="J5699" s="336">
        <v>45473</v>
      </c>
      <c r="K5699" s="1911"/>
      <c r="L5699" s="22">
        <v>1414</v>
      </c>
      <c r="M5699" s="143">
        <v>44495</v>
      </c>
      <c r="N5699" s="1461">
        <v>0</v>
      </c>
      <c r="O5699" s="1461"/>
      <c r="P5699" s="1461"/>
      <c r="Q5699" s="1461"/>
      <c r="R5699" s="1461"/>
      <c r="S5699" s="1461"/>
      <c r="T5699" s="1461"/>
      <c r="U5699" s="1461"/>
      <c r="V5699" s="1461"/>
      <c r="W5699" s="1461"/>
      <c r="X5699" s="1461"/>
      <c r="Y5699" s="1461"/>
      <c r="Z5699" s="1461"/>
      <c r="AA5699" s="1461"/>
      <c r="AB5699" s="1461"/>
      <c r="AC5699" s="1507">
        <f t="shared" si="2024"/>
        <v>538</v>
      </c>
      <c r="AD5699" s="1508">
        <f t="shared" si="2025"/>
        <v>3599220</v>
      </c>
      <c r="AE5699" s="14">
        <f t="shared" si="2026"/>
        <v>15.2</v>
      </c>
      <c r="AF5699" s="14">
        <f t="shared" si="2027"/>
        <v>0</v>
      </c>
      <c r="AG5699" s="14" t="e">
        <f t="shared" si="2028"/>
        <v>#DIV/0!</v>
      </c>
      <c r="AH5699" s="14" t="e">
        <f t="shared" si="2029"/>
        <v>#DIV/0!</v>
      </c>
      <c r="AI5699" s="14">
        <f t="shared" si="2030"/>
        <v>538</v>
      </c>
      <c r="AJ5699" s="1319"/>
    </row>
    <row r="5700" spans="1:36" ht="15.75">
      <c r="A5700" s="1461">
        <v>4</v>
      </c>
      <c r="B5700" s="1404" t="s">
        <v>1514</v>
      </c>
      <c r="C5700" s="2549" t="s">
        <v>143</v>
      </c>
      <c r="D5700" s="2550">
        <v>7704</v>
      </c>
      <c r="E5700" s="1518">
        <v>36</v>
      </c>
      <c r="F5700" s="2539">
        <f t="shared" si="2023"/>
        <v>277344</v>
      </c>
      <c r="G5700" s="1461"/>
      <c r="H5700" s="1461"/>
      <c r="I5700" s="34">
        <v>44790</v>
      </c>
      <c r="J5700" s="336">
        <v>45808</v>
      </c>
      <c r="K5700" s="1911"/>
      <c r="L5700" s="22">
        <v>642</v>
      </c>
      <c r="M5700" s="143">
        <v>44777</v>
      </c>
      <c r="N5700" s="1461">
        <v>22</v>
      </c>
      <c r="O5700" s="1461"/>
      <c r="P5700" s="1461"/>
      <c r="Q5700" s="1461"/>
      <c r="R5700" s="1461"/>
      <c r="S5700" s="1461"/>
      <c r="T5700" s="1461"/>
      <c r="U5700" s="1461"/>
      <c r="V5700" s="1461"/>
      <c r="W5700" s="1461"/>
      <c r="X5700" s="1461"/>
      <c r="Y5700" s="1461"/>
      <c r="Z5700" s="1461"/>
      <c r="AA5700" s="1461"/>
      <c r="AB5700" s="1461"/>
      <c r="AC5700" s="1507">
        <f t="shared" si="2024"/>
        <v>14</v>
      </c>
      <c r="AD5700" s="1508">
        <f t="shared" si="2025"/>
        <v>107856</v>
      </c>
      <c r="AE5700" s="14">
        <f t="shared" si="2026"/>
        <v>26.366666666666667</v>
      </c>
      <c r="AF5700" s="14">
        <f t="shared" si="2027"/>
        <v>7.333333333333333</v>
      </c>
      <c r="AG5700" s="14">
        <f t="shared" si="2028"/>
        <v>1.9090909090909092</v>
      </c>
      <c r="AH5700" s="14">
        <f t="shared" si="2029"/>
        <v>-24.457575757575757</v>
      </c>
      <c r="AI5700" s="14">
        <f t="shared" si="2030"/>
        <v>-179.35555555555555</v>
      </c>
      <c r="AJ5700" s="1319"/>
    </row>
    <row r="5701" spans="1:36" ht="15.75">
      <c r="A5701" s="1461">
        <v>7</v>
      </c>
      <c r="B5701" s="2551" t="s">
        <v>1515</v>
      </c>
      <c r="C5701" s="2549" t="s">
        <v>63</v>
      </c>
      <c r="D5701" s="2550">
        <v>453.06</v>
      </c>
      <c r="E5701" s="1518">
        <v>7866</v>
      </c>
      <c r="F5701" s="2539">
        <f t="shared" si="2023"/>
        <v>3563769.96</v>
      </c>
      <c r="G5701" s="1461"/>
      <c r="H5701" s="1461"/>
      <c r="I5701" s="34">
        <v>44543</v>
      </c>
      <c r="J5701" s="336">
        <v>45717</v>
      </c>
      <c r="K5701" s="1911"/>
      <c r="L5701" s="22">
        <v>1500</v>
      </c>
      <c r="M5701" s="143">
        <v>44518</v>
      </c>
      <c r="N5701" s="1461">
        <v>2714</v>
      </c>
      <c r="O5701" s="1461"/>
      <c r="P5701" s="1461">
        <v>1092</v>
      </c>
      <c r="Q5701" s="1461"/>
      <c r="R5701" s="1461"/>
      <c r="S5701" s="1461"/>
      <c r="T5701" s="1461"/>
      <c r="U5701" s="1461"/>
      <c r="V5701" s="1461"/>
      <c r="W5701" s="1461"/>
      <c r="X5701" s="1461"/>
      <c r="Y5701" s="1461"/>
      <c r="Z5701" s="1461"/>
      <c r="AA5701" s="1461"/>
      <c r="AB5701" s="1461"/>
      <c r="AC5701" s="1507">
        <f t="shared" si="2024"/>
        <v>4060</v>
      </c>
      <c r="AD5701" s="1508">
        <f t="shared" si="2025"/>
        <v>1839423.6</v>
      </c>
      <c r="AE5701" s="14">
        <f t="shared" si="2026"/>
        <v>23.333333333333332</v>
      </c>
      <c r="AF5701" s="14">
        <f t="shared" si="2027"/>
        <v>1268.6666666666667</v>
      </c>
      <c r="AG5701" s="14">
        <f t="shared" si="2028"/>
        <v>3.2002101944298476</v>
      </c>
      <c r="AH5701" s="14">
        <f t="shared" si="2029"/>
        <v>-20.133123138903485</v>
      </c>
      <c r="AI5701" s="14">
        <f t="shared" si="2030"/>
        <v>-25542.222222222223</v>
      </c>
      <c r="AJ5701" s="1319"/>
    </row>
    <row r="5702" spans="1:36" ht="15.75">
      <c r="A5702" s="1461">
        <v>8</v>
      </c>
      <c r="B5702" s="2551" t="s">
        <v>1516</v>
      </c>
      <c r="C5702" s="2549" t="s">
        <v>63</v>
      </c>
      <c r="D5702" s="2550">
        <v>2257.7399999999998</v>
      </c>
      <c r="E5702" s="1518">
        <v>1736</v>
      </c>
      <c r="F5702" s="2539">
        <f t="shared" si="2023"/>
        <v>3919436.6399999997</v>
      </c>
      <c r="G5702" s="1461"/>
      <c r="H5702" s="1461"/>
      <c r="I5702" s="34">
        <v>44543</v>
      </c>
      <c r="J5702" s="336">
        <v>45809</v>
      </c>
      <c r="K5702" s="1911"/>
      <c r="L5702" s="22">
        <v>1500</v>
      </c>
      <c r="M5702" s="143">
        <v>44518</v>
      </c>
      <c r="N5702" s="1461">
        <v>0</v>
      </c>
      <c r="O5702" s="1461"/>
      <c r="P5702" s="1461"/>
      <c r="Q5702" s="1461"/>
      <c r="R5702" s="1461"/>
      <c r="S5702" s="1461"/>
      <c r="T5702" s="1461"/>
      <c r="U5702" s="1461"/>
      <c r="V5702" s="1461"/>
      <c r="W5702" s="1461"/>
      <c r="X5702" s="1461"/>
      <c r="Y5702" s="1461"/>
      <c r="Z5702" s="1461"/>
      <c r="AA5702" s="1461"/>
      <c r="AB5702" s="1461"/>
      <c r="AC5702" s="1507">
        <f t="shared" si="2024"/>
        <v>1736</v>
      </c>
      <c r="AD5702" s="1508">
        <f t="shared" si="2025"/>
        <v>3919436.6399999997</v>
      </c>
      <c r="AE5702" s="14">
        <f t="shared" si="2026"/>
        <v>26.4</v>
      </c>
      <c r="AF5702" s="14">
        <f t="shared" si="2027"/>
        <v>0</v>
      </c>
      <c r="AG5702" s="14" t="e">
        <f t="shared" si="2028"/>
        <v>#DIV/0!</v>
      </c>
      <c r="AH5702" s="14" t="e">
        <f t="shared" si="2029"/>
        <v>#DIV/0!</v>
      </c>
      <c r="AI5702" s="14">
        <f t="shared" si="2030"/>
        <v>1736</v>
      </c>
      <c r="AJ5702" s="1319"/>
    </row>
    <row r="5703" spans="1:36" ht="15.75">
      <c r="A5703" s="1461">
        <v>11</v>
      </c>
      <c r="B5703" s="1404" t="s">
        <v>1517</v>
      </c>
      <c r="C5703" s="2549" t="s">
        <v>143</v>
      </c>
      <c r="D5703" s="2550">
        <v>1749.45</v>
      </c>
      <c r="E5703" s="2552">
        <v>57</v>
      </c>
      <c r="F5703" s="2539">
        <f t="shared" si="2023"/>
        <v>99718.650000000009</v>
      </c>
      <c r="G5703" s="1461"/>
      <c r="H5703" s="1461"/>
      <c r="I5703" s="34">
        <v>44503</v>
      </c>
      <c r="J5703" s="336">
        <v>45047</v>
      </c>
      <c r="K5703" s="1911"/>
      <c r="L5703" s="22">
        <v>1436</v>
      </c>
      <c r="M5703" s="143">
        <v>44502</v>
      </c>
      <c r="N5703" s="1461">
        <v>2</v>
      </c>
      <c r="O5703" s="1461"/>
      <c r="P5703" s="1461">
        <v>6</v>
      </c>
      <c r="Q5703" s="1461"/>
      <c r="R5703" s="1461"/>
      <c r="S5703" s="1461"/>
      <c r="T5703" s="1461"/>
      <c r="U5703" s="1461"/>
      <c r="V5703" s="1461"/>
      <c r="W5703" s="1461"/>
      <c r="X5703" s="1461"/>
      <c r="Y5703" s="1461"/>
      <c r="Z5703" s="1461"/>
      <c r="AA5703" s="1461"/>
      <c r="AB5703" s="1461"/>
      <c r="AC5703" s="1507">
        <f t="shared" si="2024"/>
        <v>49</v>
      </c>
      <c r="AD5703" s="1508">
        <f t="shared" si="2025"/>
        <v>85723.05</v>
      </c>
      <c r="AE5703" s="14">
        <f t="shared" si="2026"/>
        <v>1</v>
      </c>
      <c r="AF5703" s="14">
        <f t="shared" si="2027"/>
        <v>2.6666666666666665</v>
      </c>
      <c r="AG5703" s="14">
        <f t="shared" si="2028"/>
        <v>18.375</v>
      </c>
      <c r="AH5703" s="14">
        <f t="shared" si="2029"/>
        <v>17.375</v>
      </c>
      <c r="AI5703" s="14">
        <f t="shared" si="2030"/>
        <v>46.333333333333336</v>
      </c>
      <c r="AJ5703" s="1319"/>
    </row>
    <row r="5704" spans="1:36" ht="15.75">
      <c r="A5704" s="1461">
        <v>12</v>
      </c>
      <c r="B5704" s="2551" t="s">
        <v>1518</v>
      </c>
      <c r="C5704" s="2549" t="s">
        <v>143</v>
      </c>
      <c r="D5704" s="2550">
        <v>113.42</v>
      </c>
      <c r="E5704" s="1518">
        <v>55</v>
      </c>
      <c r="F5704" s="2539">
        <f t="shared" si="2023"/>
        <v>6238.1</v>
      </c>
      <c r="G5704" s="1461"/>
      <c r="H5704" s="1461"/>
      <c r="I5704" s="34">
        <v>44558</v>
      </c>
      <c r="J5704" s="336">
        <v>45597</v>
      </c>
      <c r="K5704" s="1911"/>
      <c r="L5704" s="22">
        <v>1641</v>
      </c>
      <c r="M5704" s="143">
        <v>44552</v>
      </c>
      <c r="N5704" s="1461">
        <v>25</v>
      </c>
      <c r="O5704" s="1461"/>
      <c r="P5704" s="1461"/>
      <c r="Q5704" s="1461"/>
      <c r="R5704" s="1461"/>
      <c r="S5704" s="1461"/>
      <c r="T5704" s="1461"/>
      <c r="U5704" s="1461"/>
      <c r="V5704" s="1461"/>
      <c r="W5704" s="1461"/>
      <c r="X5704" s="1461"/>
      <c r="Y5704" s="1461"/>
      <c r="Z5704" s="1461"/>
      <c r="AA5704" s="1461"/>
      <c r="AB5704" s="1461"/>
      <c r="AC5704" s="1507">
        <f t="shared" si="2024"/>
        <v>30</v>
      </c>
      <c r="AD5704" s="1508">
        <f t="shared" si="2025"/>
        <v>3402.6</v>
      </c>
      <c r="AE5704" s="14">
        <f t="shared" si="2026"/>
        <v>19.333333333333332</v>
      </c>
      <c r="AF5704" s="14">
        <f t="shared" si="2027"/>
        <v>8.3333333333333339</v>
      </c>
      <c r="AG5704" s="14">
        <f t="shared" si="2028"/>
        <v>3.5999999999999996</v>
      </c>
      <c r="AH5704" s="14">
        <f t="shared" si="2029"/>
        <v>-15.733333333333333</v>
      </c>
      <c r="AI5704" s="14">
        <f t="shared" si="2030"/>
        <v>-131.11111111111111</v>
      </c>
      <c r="AJ5704" s="1319"/>
    </row>
    <row r="5705" spans="1:36" ht="15.75">
      <c r="A5705" s="1461"/>
      <c r="B5705" s="2551" t="s">
        <v>8085</v>
      </c>
      <c r="C5705" s="2549" t="s">
        <v>63</v>
      </c>
      <c r="D5705" s="2550">
        <v>1839</v>
      </c>
      <c r="E5705" s="1518">
        <v>3332</v>
      </c>
      <c r="F5705" s="2539">
        <f t="shared" si="2023"/>
        <v>6127548</v>
      </c>
      <c r="G5705" s="1461"/>
      <c r="H5705" s="1280"/>
      <c r="I5705" s="34">
        <v>44915</v>
      </c>
      <c r="J5705" s="336">
        <v>45351</v>
      </c>
      <c r="K5705" s="1911"/>
      <c r="L5705" s="22">
        <v>1130</v>
      </c>
      <c r="M5705" s="143">
        <v>44915</v>
      </c>
      <c r="N5705" s="1461">
        <v>1764</v>
      </c>
      <c r="O5705" s="1461"/>
      <c r="P5705" s="1461"/>
      <c r="Q5705" s="1461"/>
      <c r="R5705" s="1461"/>
      <c r="S5705" s="1461"/>
      <c r="T5705" s="1461"/>
      <c r="U5705" s="1461"/>
      <c r="V5705" s="1461"/>
      <c r="W5705" s="1461"/>
      <c r="X5705" s="1461"/>
      <c r="Y5705" s="1461"/>
      <c r="Z5705" s="1461"/>
      <c r="AA5705" s="1461"/>
      <c r="AB5705" s="1461"/>
      <c r="AC5705" s="1507">
        <f t="shared" si="2024"/>
        <v>1568</v>
      </c>
      <c r="AD5705" s="1508">
        <f t="shared" si="2025"/>
        <v>2883552</v>
      </c>
      <c r="AE5705" s="14">
        <f t="shared" si="2026"/>
        <v>11.133333333333333</v>
      </c>
      <c r="AF5705" s="14">
        <f t="shared" si="2027"/>
        <v>588</v>
      </c>
      <c r="AG5705" s="14">
        <f t="shared" si="2028"/>
        <v>2.6666666666666665</v>
      </c>
      <c r="AH5705" s="14">
        <f t="shared" si="2029"/>
        <v>-8.4666666666666668</v>
      </c>
      <c r="AI5705" s="14">
        <f t="shared" si="2030"/>
        <v>-4978.3999999999996</v>
      </c>
      <c r="AJ5705" s="1319"/>
    </row>
    <row r="5706" spans="1:36" ht="15.75">
      <c r="A5706" s="1461"/>
      <c r="B5706" s="1404" t="s">
        <v>1519</v>
      </c>
      <c r="C5706" s="2549" t="s">
        <v>143</v>
      </c>
      <c r="D5706" s="24">
        <v>1995.55</v>
      </c>
      <c r="E5706" s="22">
        <v>77</v>
      </c>
      <c r="F5706" s="2539">
        <f t="shared" si="2023"/>
        <v>153657.35</v>
      </c>
      <c r="G5706" s="1461"/>
      <c r="H5706" s="1461"/>
      <c r="I5706" s="34">
        <v>44923</v>
      </c>
      <c r="J5706" s="336">
        <v>45473</v>
      </c>
      <c r="K5706" s="1911"/>
      <c r="L5706" s="22">
        <v>1174</v>
      </c>
      <c r="M5706" s="143">
        <v>44922</v>
      </c>
      <c r="N5706" s="1461">
        <v>6</v>
      </c>
      <c r="O5706" s="1461"/>
      <c r="P5706" s="1461">
        <v>55</v>
      </c>
      <c r="Q5706" s="1461"/>
      <c r="R5706" s="1461"/>
      <c r="S5706" s="1461"/>
      <c r="T5706" s="1461"/>
      <c r="U5706" s="1461"/>
      <c r="V5706" s="1461"/>
      <c r="W5706" s="1461"/>
      <c r="X5706" s="1461"/>
      <c r="Y5706" s="1461"/>
      <c r="Z5706" s="1461"/>
      <c r="AA5706" s="1461"/>
      <c r="AB5706" s="1461"/>
      <c r="AC5706" s="1507">
        <f t="shared" si="2024"/>
        <v>16</v>
      </c>
      <c r="AD5706" s="1508">
        <f t="shared" si="2025"/>
        <v>31928.799999999999</v>
      </c>
      <c r="AE5706" s="14">
        <f t="shared" si="2026"/>
        <v>15.2</v>
      </c>
      <c r="AF5706" s="14">
        <f t="shared" si="2027"/>
        <v>20.333333333333332</v>
      </c>
      <c r="AG5706" s="14">
        <f t="shared" si="2028"/>
        <v>0.78688524590163944</v>
      </c>
      <c r="AH5706" s="14">
        <f t="shared" si="2029"/>
        <v>-14.413114754098359</v>
      </c>
      <c r="AI5706" s="14">
        <f t="shared" si="2030"/>
        <v>-293.06666666666661</v>
      </c>
      <c r="AJ5706" s="1319"/>
    </row>
    <row r="5707" spans="1:36" ht="15.75">
      <c r="A5707" s="1461"/>
      <c r="B5707" s="2553" t="s">
        <v>1520</v>
      </c>
      <c r="C5707" s="2549" t="s">
        <v>262</v>
      </c>
      <c r="D5707" s="2554">
        <v>7.23</v>
      </c>
      <c r="E5707" s="1518">
        <v>60000</v>
      </c>
      <c r="F5707" s="2539">
        <f t="shared" si="2023"/>
        <v>433800</v>
      </c>
      <c r="G5707" s="1461"/>
      <c r="H5707" s="1461"/>
      <c r="I5707" s="34">
        <v>44923</v>
      </c>
      <c r="J5707" s="336">
        <v>45808</v>
      </c>
      <c r="K5707" s="1911"/>
      <c r="L5707" s="22">
        <v>1174</v>
      </c>
      <c r="M5707" s="143">
        <v>44922</v>
      </c>
      <c r="N5707" s="1461">
        <v>3076</v>
      </c>
      <c r="O5707" s="1461"/>
      <c r="P5707" s="1461">
        <v>3000</v>
      </c>
      <c r="Q5707" s="1461"/>
      <c r="R5707" s="1461"/>
      <c r="S5707" s="1461"/>
      <c r="T5707" s="1461"/>
      <c r="U5707" s="1461"/>
      <c r="V5707" s="1461"/>
      <c r="W5707" s="1461"/>
      <c r="X5707" s="1461"/>
      <c r="Y5707" s="1461"/>
      <c r="Z5707" s="1461"/>
      <c r="AA5707" s="1461"/>
      <c r="AB5707" s="1461"/>
      <c r="AC5707" s="1507">
        <f t="shared" si="2024"/>
        <v>53924</v>
      </c>
      <c r="AD5707" s="1508">
        <f t="shared" si="2025"/>
        <v>389870.52</v>
      </c>
      <c r="AE5707" s="14">
        <f t="shared" si="2026"/>
        <v>26.366666666666667</v>
      </c>
      <c r="AF5707" s="14">
        <f t="shared" si="2027"/>
        <v>2025.3333333333333</v>
      </c>
      <c r="AG5707" s="14">
        <f t="shared" si="2028"/>
        <v>26.624753127057275</v>
      </c>
      <c r="AH5707" s="14">
        <f t="shared" si="2029"/>
        <v>0.2580864603906079</v>
      </c>
      <c r="AI5707" s="14">
        <f t="shared" si="2030"/>
        <v>522.71111111111531</v>
      </c>
      <c r="AJ5707" s="1319"/>
    </row>
    <row r="5708" spans="1:36" ht="15.75">
      <c r="A5708" s="1461">
        <v>15</v>
      </c>
      <c r="B5708" s="2555" t="s">
        <v>1521</v>
      </c>
      <c r="C5708" s="2549" t="s">
        <v>143</v>
      </c>
      <c r="D5708" s="2554">
        <v>92139.839999999997</v>
      </c>
      <c r="E5708" s="1518">
        <v>127</v>
      </c>
      <c r="F5708" s="2539">
        <f t="shared" si="2023"/>
        <v>11701759.68</v>
      </c>
      <c r="G5708" s="1461"/>
      <c r="H5708" s="1461"/>
      <c r="I5708" s="34">
        <v>44529</v>
      </c>
      <c r="J5708" s="336">
        <v>45352</v>
      </c>
      <c r="K5708" s="1911"/>
      <c r="L5708" s="22">
        <v>1500</v>
      </c>
      <c r="M5708" s="143">
        <v>44518</v>
      </c>
      <c r="N5708" s="1461">
        <v>48</v>
      </c>
      <c r="O5708" s="1461"/>
      <c r="P5708" s="1461">
        <v>41</v>
      </c>
      <c r="Q5708" s="1461"/>
      <c r="R5708" s="1461"/>
      <c r="S5708" s="1461"/>
      <c r="T5708" s="1461"/>
      <c r="U5708" s="1461"/>
      <c r="V5708" s="1461"/>
      <c r="W5708" s="1461"/>
      <c r="X5708" s="1461"/>
      <c r="Y5708" s="1461"/>
      <c r="Z5708" s="1461"/>
      <c r="AA5708" s="1461"/>
      <c r="AB5708" s="1461"/>
      <c r="AC5708" s="1507">
        <f t="shared" si="2024"/>
        <v>38</v>
      </c>
      <c r="AD5708" s="1508">
        <f t="shared" si="2025"/>
        <v>3501313.92</v>
      </c>
      <c r="AE5708" s="14">
        <f t="shared" si="2026"/>
        <v>11.166666666666666</v>
      </c>
      <c r="AF5708" s="14">
        <f t="shared" si="2027"/>
        <v>29.666666666666668</v>
      </c>
      <c r="AG5708" s="14">
        <f t="shared" si="2028"/>
        <v>1.2808988764044944</v>
      </c>
      <c r="AH5708" s="14">
        <f t="shared" si="2029"/>
        <v>-9.8857677902621717</v>
      </c>
      <c r="AI5708" s="14">
        <f t="shared" si="2030"/>
        <v>-293.27777777777777</v>
      </c>
      <c r="AJ5708" s="1319"/>
    </row>
    <row r="5709" spans="1:36" ht="15.75">
      <c r="A5709" s="1461">
        <v>17</v>
      </c>
      <c r="B5709" s="2555" t="s">
        <v>1521</v>
      </c>
      <c r="C5709" s="2549" t="s">
        <v>143</v>
      </c>
      <c r="D5709" s="2554">
        <v>92139.839999999997</v>
      </c>
      <c r="E5709" s="1518">
        <v>6</v>
      </c>
      <c r="F5709" s="2539">
        <f t="shared" si="2023"/>
        <v>552839.04</v>
      </c>
      <c r="G5709" s="1461"/>
      <c r="H5709" s="1461"/>
      <c r="I5709" s="34">
        <v>44509</v>
      </c>
      <c r="J5709" s="336">
        <v>45631</v>
      </c>
      <c r="K5709" s="1911"/>
      <c r="L5709" s="22">
        <v>1436</v>
      </c>
      <c r="M5709" s="143">
        <v>44502</v>
      </c>
      <c r="N5709" s="1461">
        <v>0</v>
      </c>
      <c r="O5709" s="1461"/>
      <c r="P5709" s="1461"/>
      <c r="Q5709" s="1461"/>
      <c r="R5709" s="1461"/>
      <c r="S5709" s="1461"/>
      <c r="T5709" s="1461"/>
      <c r="U5709" s="1461"/>
      <c r="V5709" s="1461"/>
      <c r="W5709" s="1461"/>
      <c r="X5709" s="1461"/>
      <c r="Y5709" s="1461"/>
      <c r="Z5709" s="1461"/>
      <c r="AA5709" s="1461"/>
      <c r="AB5709" s="1461"/>
      <c r="AC5709" s="1507">
        <f t="shared" si="2024"/>
        <v>6</v>
      </c>
      <c r="AD5709" s="1508">
        <f t="shared" si="2025"/>
        <v>552839.04</v>
      </c>
      <c r="AE5709" s="14">
        <f t="shared" si="2026"/>
        <v>20.466666666666665</v>
      </c>
      <c r="AF5709" s="14">
        <f t="shared" si="2027"/>
        <v>0</v>
      </c>
      <c r="AG5709" s="14" t="e">
        <f t="shared" si="2028"/>
        <v>#DIV/0!</v>
      </c>
      <c r="AH5709" s="14" t="e">
        <f t="shared" si="2029"/>
        <v>#DIV/0!</v>
      </c>
      <c r="AI5709" s="14">
        <f t="shared" si="2030"/>
        <v>6</v>
      </c>
      <c r="AJ5709" s="1319"/>
    </row>
    <row r="5710" spans="1:36" ht="15.75">
      <c r="A5710" s="1461"/>
      <c r="B5710" s="2555" t="s">
        <v>1521</v>
      </c>
      <c r="C5710" s="2549" t="s">
        <v>143</v>
      </c>
      <c r="D5710" s="2554">
        <v>92854.6</v>
      </c>
      <c r="E5710" s="1518">
        <v>140</v>
      </c>
      <c r="F5710" s="2539">
        <f t="shared" si="2023"/>
        <v>12999644</v>
      </c>
      <c r="G5710" s="1461"/>
      <c r="H5710" s="2556"/>
      <c r="I5710" s="34">
        <v>44923</v>
      </c>
      <c r="J5710" s="336">
        <v>45352</v>
      </c>
      <c r="K5710" s="1911"/>
      <c r="L5710" s="22">
        <v>1174</v>
      </c>
      <c r="M5710" s="143">
        <v>44922</v>
      </c>
      <c r="N5710" s="1461">
        <v>0</v>
      </c>
      <c r="O5710" s="1461"/>
      <c r="P5710" s="1461">
        <v>3</v>
      </c>
      <c r="Q5710" s="1461"/>
      <c r="R5710" s="1461"/>
      <c r="S5710" s="1461"/>
      <c r="T5710" s="1461"/>
      <c r="U5710" s="1461"/>
      <c r="V5710" s="1461"/>
      <c r="W5710" s="1461"/>
      <c r="X5710" s="1461"/>
      <c r="Y5710" s="1461"/>
      <c r="Z5710" s="1461"/>
      <c r="AA5710" s="1461"/>
      <c r="AB5710" s="1461"/>
      <c r="AC5710" s="1507">
        <f t="shared" si="2024"/>
        <v>137</v>
      </c>
      <c r="AD5710" s="1508">
        <f t="shared" si="2025"/>
        <v>12721080.200000001</v>
      </c>
      <c r="AE5710" s="14">
        <f t="shared" si="2026"/>
        <v>11.166666666666666</v>
      </c>
      <c r="AF5710" s="14">
        <f t="shared" si="2027"/>
        <v>1</v>
      </c>
      <c r="AG5710" s="14">
        <f t="shared" si="2028"/>
        <v>137</v>
      </c>
      <c r="AH5710" s="14">
        <f t="shared" si="2029"/>
        <v>125.83333333333333</v>
      </c>
      <c r="AI5710" s="14">
        <f t="shared" si="2030"/>
        <v>125.83333333333333</v>
      </c>
      <c r="AJ5710" s="1319"/>
    </row>
    <row r="5711" spans="1:36" ht="15.75">
      <c r="A5711" s="1315"/>
      <c r="B5711" s="2185" t="s">
        <v>8086</v>
      </c>
      <c r="C5711" s="2549" t="s">
        <v>143</v>
      </c>
      <c r="D5711" s="2554">
        <v>216877.5</v>
      </c>
      <c r="E5711" s="1518">
        <v>25</v>
      </c>
      <c r="F5711" s="2557">
        <f t="shared" si="2023"/>
        <v>5421937.5</v>
      </c>
      <c r="G5711" s="1315"/>
      <c r="H5711" s="1315"/>
      <c r="I5711" s="34">
        <v>44922</v>
      </c>
      <c r="J5711" s="336">
        <v>45444</v>
      </c>
      <c r="K5711" s="2558"/>
      <c r="L5711" s="22">
        <v>1164</v>
      </c>
      <c r="M5711" s="143">
        <v>44921</v>
      </c>
      <c r="N5711" s="1315">
        <v>0</v>
      </c>
      <c r="O5711" s="1315"/>
      <c r="P5711" s="1315"/>
      <c r="Q5711" s="1315"/>
      <c r="R5711" s="1315"/>
      <c r="S5711" s="1315"/>
      <c r="T5711" s="1315"/>
      <c r="U5711" s="1315"/>
      <c r="V5711" s="1315"/>
      <c r="W5711" s="1315"/>
      <c r="X5711" s="1315"/>
      <c r="Y5711" s="1315"/>
      <c r="Z5711" s="1315"/>
      <c r="AA5711" s="1315"/>
      <c r="AB5711" s="2559"/>
      <c r="AC5711" s="1507">
        <f t="shared" si="2024"/>
        <v>25</v>
      </c>
      <c r="AD5711" s="1508">
        <f t="shared" si="2025"/>
        <v>5421937.5</v>
      </c>
      <c r="AE5711" s="14">
        <f t="shared" si="2026"/>
        <v>14.233333333333333</v>
      </c>
      <c r="AF5711" s="14">
        <f t="shared" si="2027"/>
        <v>0</v>
      </c>
      <c r="AG5711" s="14" t="e">
        <f t="shared" si="2028"/>
        <v>#DIV/0!</v>
      </c>
      <c r="AH5711" s="14" t="e">
        <f t="shared" si="2029"/>
        <v>#DIV/0!</v>
      </c>
      <c r="AI5711" s="14">
        <f t="shared" si="2030"/>
        <v>25</v>
      </c>
      <c r="AJ5711" s="2560"/>
    </row>
    <row r="5712" spans="1:36" ht="15.75">
      <c r="A5712" s="1461"/>
      <c r="B5712" s="2248" t="s">
        <v>1522</v>
      </c>
      <c r="C5712" s="2549" t="s">
        <v>63</v>
      </c>
      <c r="D5712" s="136">
        <v>390.45</v>
      </c>
      <c r="E5712" s="22">
        <v>10800</v>
      </c>
      <c r="F5712" s="2539">
        <f t="shared" si="2023"/>
        <v>4216860</v>
      </c>
      <c r="G5712" s="1461"/>
      <c r="H5712" s="1280"/>
      <c r="I5712" s="34">
        <v>44921</v>
      </c>
      <c r="J5712" s="143">
        <v>45930</v>
      </c>
      <c r="K5712" s="1911"/>
      <c r="L5712" s="22">
        <v>1130</v>
      </c>
      <c r="M5712" s="143">
        <v>44915</v>
      </c>
      <c r="N5712" s="1461">
        <v>0</v>
      </c>
      <c r="O5712" s="1461"/>
      <c r="P5712" s="1461"/>
      <c r="Q5712" s="1461"/>
      <c r="R5712" s="1461"/>
      <c r="S5712" s="1461"/>
      <c r="T5712" s="1461"/>
      <c r="U5712" s="1461"/>
      <c r="V5712" s="1461"/>
      <c r="W5712" s="1461"/>
      <c r="X5712" s="1461"/>
      <c r="Y5712" s="1461"/>
      <c r="Z5712" s="1461"/>
      <c r="AA5712" s="1461"/>
      <c r="AB5712" s="1461"/>
      <c r="AC5712" s="1507">
        <f t="shared" si="2024"/>
        <v>10800</v>
      </c>
      <c r="AD5712" s="1508">
        <f t="shared" si="2025"/>
        <v>4216860</v>
      </c>
      <c r="AE5712" s="14">
        <f t="shared" si="2026"/>
        <v>30.433333333333334</v>
      </c>
      <c r="AF5712" s="14">
        <f t="shared" si="2027"/>
        <v>0</v>
      </c>
      <c r="AG5712" s="14" t="e">
        <f t="shared" si="2028"/>
        <v>#DIV/0!</v>
      </c>
      <c r="AH5712" s="14" t="e">
        <f t="shared" si="2029"/>
        <v>#DIV/0!</v>
      </c>
      <c r="AI5712" s="14">
        <f t="shared" si="2030"/>
        <v>10800</v>
      </c>
      <c r="AJ5712" s="1319"/>
    </row>
    <row r="5713" spans="1:36" ht="15.75">
      <c r="A5713" s="1461"/>
      <c r="B5713" s="2248" t="s">
        <v>1522</v>
      </c>
      <c r="C5713" s="2549" t="s">
        <v>63</v>
      </c>
      <c r="D5713" s="136">
        <v>390.55</v>
      </c>
      <c r="E5713" s="22">
        <v>7680</v>
      </c>
      <c r="F5713" s="2539">
        <f t="shared" si="2023"/>
        <v>2999424</v>
      </c>
      <c r="G5713" s="1461"/>
      <c r="H5713" s="1461"/>
      <c r="I5713" s="34">
        <v>44873</v>
      </c>
      <c r="J5713" s="143">
        <v>45930</v>
      </c>
      <c r="K5713" s="1911"/>
      <c r="L5713" s="22">
        <v>642</v>
      </c>
      <c r="M5713" s="143">
        <v>44777</v>
      </c>
      <c r="N5713" s="1461">
        <v>0</v>
      </c>
      <c r="O5713" s="1461"/>
      <c r="P5713" s="1461">
        <v>1680</v>
      </c>
      <c r="Q5713" s="1461"/>
      <c r="R5713" s="1461"/>
      <c r="S5713" s="1461"/>
      <c r="T5713" s="1461"/>
      <c r="U5713" s="1461"/>
      <c r="V5713" s="1461"/>
      <c r="W5713" s="1461"/>
      <c r="X5713" s="1461"/>
      <c r="Y5713" s="1461"/>
      <c r="Z5713" s="1461"/>
      <c r="AA5713" s="1461"/>
      <c r="AB5713" s="1461"/>
      <c r="AC5713" s="1507">
        <f t="shared" si="2024"/>
        <v>6000</v>
      </c>
      <c r="AD5713" s="1508">
        <f t="shared" si="2025"/>
        <v>2343300</v>
      </c>
      <c r="AE5713" s="14">
        <f t="shared" si="2026"/>
        <v>30.433333333333334</v>
      </c>
      <c r="AF5713" s="14">
        <f t="shared" si="2027"/>
        <v>560</v>
      </c>
      <c r="AG5713" s="14">
        <f t="shared" si="2028"/>
        <v>10.714285714285714</v>
      </c>
      <c r="AH5713" s="14">
        <f t="shared" si="2029"/>
        <v>-19.719047619047622</v>
      </c>
      <c r="AI5713" s="14">
        <f t="shared" si="2030"/>
        <v>-11042.666666666668</v>
      </c>
      <c r="AJ5713" s="1319"/>
    </row>
    <row r="5714" spans="1:36" ht="15.75">
      <c r="A5714" s="1461">
        <v>26</v>
      </c>
      <c r="B5714" s="1404" t="s">
        <v>1523</v>
      </c>
      <c r="C5714" s="2549" t="s">
        <v>143</v>
      </c>
      <c r="D5714" s="136">
        <v>627.02</v>
      </c>
      <c r="E5714" s="22">
        <v>83</v>
      </c>
      <c r="F5714" s="2539">
        <f t="shared" si="2023"/>
        <v>52042.659999999996</v>
      </c>
      <c r="G5714" s="1461"/>
      <c r="H5714" s="1461"/>
      <c r="I5714" s="34">
        <v>44503</v>
      </c>
      <c r="J5714" s="336">
        <v>45078</v>
      </c>
      <c r="K5714" s="1911"/>
      <c r="L5714" s="22">
        <v>1436</v>
      </c>
      <c r="M5714" s="143">
        <v>44503</v>
      </c>
      <c r="N5714" s="1461">
        <v>74</v>
      </c>
      <c r="O5714" s="1461"/>
      <c r="P5714" s="1461">
        <v>4</v>
      </c>
      <c r="Q5714" s="1461"/>
      <c r="R5714" s="1461"/>
      <c r="S5714" s="1461"/>
      <c r="T5714" s="1461"/>
      <c r="U5714" s="1461"/>
      <c r="V5714" s="1461"/>
      <c r="W5714" s="1461"/>
      <c r="X5714" s="1461"/>
      <c r="Y5714" s="1461"/>
      <c r="Z5714" s="1461"/>
      <c r="AA5714" s="1461"/>
      <c r="AB5714" s="1461"/>
      <c r="AC5714" s="1507">
        <f t="shared" si="2024"/>
        <v>5</v>
      </c>
      <c r="AD5714" s="1508">
        <f t="shared" si="2025"/>
        <v>3135.1</v>
      </c>
      <c r="AE5714" s="14">
        <f t="shared" si="2026"/>
        <v>2.0333333333333332</v>
      </c>
      <c r="AF5714" s="14">
        <f t="shared" si="2027"/>
        <v>26</v>
      </c>
      <c r="AG5714" s="14">
        <f t="shared" si="2028"/>
        <v>0.19230769230769232</v>
      </c>
      <c r="AH5714" s="14">
        <f t="shared" si="2029"/>
        <v>-1.8410256410256409</v>
      </c>
      <c r="AI5714" s="14">
        <f t="shared" si="2030"/>
        <v>-47.86666666666666</v>
      </c>
      <c r="AJ5714" s="1319"/>
    </row>
    <row r="5715" spans="1:36" ht="15.75">
      <c r="A5715" s="1461">
        <v>29</v>
      </c>
      <c r="B5715" s="2248" t="s">
        <v>1525</v>
      </c>
      <c r="C5715" s="1353" t="s">
        <v>262</v>
      </c>
      <c r="D5715" s="2537">
        <v>486.85</v>
      </c>
      <c r="E5715" s="1350">
        <v>63</v>
      </c>
      <c r="F5715" s="2539">
        <f t="shared" si="2023"/>
        <v>30671.550000000003</v>
      </c>
      <c r="G5715" s="1461"/>
      <c r="H5715" s="1461"/>
      <c r="I5715" s="1351">
        <v>44551</v>
      </c>
      <c r="J5715" s="2540">
        <v>45505</v>
      </c>
      <c r="K5715" s="1911"/>
      <c r="L5715" s="22">
        <v>1500</v>
      </c>
      <c r="M5715" s="143">
        <v>44518</v>
      </c>
      <c r="N5715" s="1461">
        <v>42</v>
      </c>
      <c r="O5715" s="1461"/>
      <c r="P5715" s="1461"/>
      <c r="Q5715" s="1461"/>
      <c r="R5715" s="1461"/>
      <c r="S5715" s="1461"/>
      <c r="T5715" s="1461"/>
      <c r="U5715" s="1461"/>
      <c r="V5715" s="1461"/>
      <c r="W5715" s="1461"/>
      <c r="X5715" s="1461"/>
      <c r="Y5715" s="1461"/>
      <c r="Z5715" s="1461"/>
      <c r="AA5715" s="1461"/>
      <c r="AB5715" s="1461"/>
      <c r="AC5715" s="1507">
        <f t="shared" si="2024"/>
        <v>21</v>
      </c>
      <c r="AD5715" s="1508">
        <f t="shared" si="2025"/>
        <v>10223.85</v>
      </c>
      <c r="AE5715" s="14">
        <f t="shared" si="2026"/>
        <v>16.266666666666666</v>
      </c>
      <c r="AF5715" s="14">
        <f t="shared" si="2027"/>
        <v>14</v>
      </c>
      <c r="AG5715" s="14">
        <f t="shared" si="2028"/>
        <v>1.5</v>
      </c>
      <c r="AH5715" s="14">
        <f t="shared" si="2029"/>
        <v>-14.766666666666666</v>
      </c>
      <c r="AI5715" s="14">
        <f t="shared" si="2030"/>
        <v>-206.73333333333332</v>
      </c>
      <c r="AJ5715" s="1319"/>
    </row>
    <row r="5716" spans="1:36" ht="15.75">
      <c r="A5716" s="1461"/>
      <c r="B5716" s="2248" t="s">
        <v>6795</v>
      </c>
      <c r="C5716" s="1353" t="s">
        <v>262</v>
      </c>
      <c r="D5716" s="2537">
        <v>436.56</v>
      </c>
      <c r="E5716" s="1350">
        <v>5040</v>
      </c>
      <c r="F5716" s="2539">
        <f t="shared" si="2023"/>
        <v>2200262.4</v>
      </c>
      <c r="G5716" s="1461"/>
      <c r="H5716" s="1280"/>
      <c r="I5716" s="1351">
        <v>44875</v>
      </c>
      <c r="J5716" s="2540">
        <v>45808</v>
      </c>
      <c r="K5716" s="1911"/>
      <c r="L5716" s="22">
        <v>642</v>
      </c>
      <c r="M5716" s="143">
        <v>44777</v>
      </c>
      <c r="N5716" s="1461">
        <v>546</v>
      </c>
      <c r="O5716" s="1461"/>
      <c r="P5716" s="1461">
        <v>903</v>
      </c>
      <c r="Q5716" s="1461"/>
      <c r="R5716" s="1461"/>
      <c r="S5716" s="1461"/>
      <c r="T5716" s="1461"/>
      <c r="U5716" s="1461"/>
      <c r="V5716" s="1461"/>
      <c r="W5716" s="1461"/>
      <c r="X5716" s="1461"/>
      <c r="Y5716" s="1461"/>
      <c r="Z5716" s="1461"/>
      <c r="AA5716" s="1461"/>
      <c r="AB5716" s="1461"/>
      <c r="AC5716" s="1507">
        <f t="shared" si="2024"/>
        <v>3591</v>
      </c>
      <c r="AD5716" s="1508">
        <f t="shared" si="2025"/>
        <v>1567686.96</v>
      </c>
      <c r="AE5716" s="14">
        <f t="shared" si="2026"/>
        <v>26.366666666666667</v>
      </c>
      <c r="AF5716" s="14">
        <f t="shared" si="2027"/>
        <v>483</v>
      </c>
      <c r="AG5716" s="14">
        <f t="shared" si="2028"/>
        <v>7.4347826086956523</v>
      </c>
      <c r="AH5716" s="14">
        <f t="shared" si="2029"/>
        <v>-18.931884057971015</v>
      </c>
      <c r="AI5716" s="14">
        <f t="shared" si="2030"/>
        <v>-9144.1</v>
      </c>
      <c r="AJ5716" s="1319"/>
    </row>
    <row r="5717" spans="1:36" ht="15.75">
      <c r="A5717" s="1461"/>
      <c r="B5717" s="2248" t="s">
        <v>1525</v>
      </c>
      <c r="C5717" s="1353" t="s">
        <v>262</v>
      </c>
      <c r="D5717" s="2537">
        <v>486.85</v>
      </c>
      <c r="E5717" s="1350">
        <v>2844</v>
      </c>
      <c r="F5717" s="2539">
        <f t="shared" si="2023"/>
        <v>1384601.4000000001</v>
      </c>
      <c r="G5717" s="1461"/>
      <c r="H5717" s="1280"/>
      <c r="I5717" s="1351">
        <v>44875</v>
      </c>
      <c r="J5717" s="2540">
        <v>45808</v>
      </c>
      <c r="K5717" s="1911"/>
      <c r="L5717" s="22">
        <v>642</v>
      </c>
      <c r="M5717" s="143">
        <v>44777</v>
      </c>
      <c r="N5717" s="1461">
        <v>471</v>
      </c>
      <c r="O5717" s="1461"/>
      <c r="P5717" s="1461">
        <v>609</v>
      </c>
      <c r="Q5717" s="1461"/>
      <c r="R5717" s="1461"/>
      <c r="S5717" s="1461"/>
      <c r="T5717" s="1461"/>
      <c r="U5717" s="1461"/>
      <c r="V5717" s="1461"/>
      <c r="W5717" s="1461"/>
      <c r="X5717" s="1461"/>
      <c r="Y5717" s="1461"/>
      <c r="Z5717" s="1461"/>
      <c r="AA5717" s="1461"/>
      <c r="AB5717" s="1461"/>
      <c r="AC5717" s="1507">
        <f t="shared" si="2024"/>
        <v>1764</v>
      </c>
      <c r="AD5717" s="1508">
        <f t="shared" si="2025"/>
        <v>858803.4</v>
      </c>
      <c r="AE5717" s="14">
        <f t="shared" si="2026"/>
        <v>26.366666666666667</v>
      </c>
      <c r="AF5717" s="14">
        <f t="shared" si="2027"/>
        <v>360</v>
      </c>
      <c r="AG5717" s="14">
        <f t="shared" si="2028"/>
        <v>4.9000000000000004</v>
      </c>
      <c r="AH5717" s="14">
        <f t="shared" si="2029"/>
        <v>-21.466666666666669</v>
      </c>
      <c r="AI5717" s="14">
        <f t="shared" si="2030"/>
        <v>-7728</v>
      </c>
      <c r="AJ5717" s="1319"/>
    </row>
    <row r="5718" spans="1:36" ht="15.75">
      <c r="A5718" s="1461"/>
      <c r="B5718" s="2248" t="s">
        <v>1525</v>
      </c>
      <c r="C5718" s="1353" t="s">
        <v>262</v>
      </c>
      <c r="D5718" s="2537">
        <v>495.4</v>
      </c>
      <c r="E5718" s="1350">
        <v>2520</v>
      </c>
      <c r="F5718" s="2539">
        <f t="shared" si="2023"/>
        <v>1248408</v>
      </c>
      <c r="G5718" s="1461"/>
      <c r="H5718" s="1280"/>
      <c r="I5718" s="1351">
        <v>44923</v>
      </c>
      <c r="J5718" s="2540">
        <v>45626</v>
      </c>
      <c r="K5718" s="1911"/>
      <c r="L5718" s="22">
        <v>1130</v>
      </c>
      <c r="M5718" s="143">
        <v>44915</v>
      </c>
      <c r="N5718" s="1461">
        <v>0</v>
      </c>
      <c r="O5718" s="1461"/>
      <c r="P5718" s="1461"/>
      <c r="Q5718" s="1461"/>
      <c r="R5718" s="1461"/>
      <c r="S5718" s="1461"/>
      <c r="T5718" s="1461"/>
      <c r="U5718" s="1461"/>
      <c r="V5718" s="1461"/>
      <c r="W5718" s="1461"/>
      <c r="X5718" s="1461"/>
      <c r="Y5718" s="1461"/>
      <c r="Z5718" s="1461"/>
      <c r="AA5718" s="1461"/>
      <c r="AB5718" s="1461"/>
      <c r="AC5718" s="1507">
        <f t="shared" si="2024"/>
        <v>2520</v>
      </c>
      <c r="AD5718" s="1508">
        <f t="shared" si="2025"/>
        <v>1248408</v>
      </c>
      <c r="AE5718" s="14">
        <f t="shared" si="2026"/>
        <v>20.3</v>
      </c>
      <c r="AF5718" s="14">
        <f t="shared" si="2027"/>
        <v>0</v>
      </c>
      <c r="AG5718" s="14" t="e">
        <f t="shared" si="2028"/>
        <v>#DIV/0!</v>
      </c>
      <c r="AH5718" s="14" t="e">
        <f t="shared" si="2029"/>
        <v>#DIV/0!</v>
      </c>
      <c r="AI5718" s="14">
        <f t="shared" si="2030"/>
        <v>2520</v>
      </c>
      <c r="AJ5718" s="1319"/>
    </row>
    <row r="5719" spans="1:36" ht="15.75">
      <c r="A5719" s="1461">
        <v>32</v>
      </c>
      <c r="B5719" s="2248" t="s">
        <v>1526</v>
      </c>
      <c r="C5719" s="1353" t="s">
        <v>143</v>
      </c>
      <c r="D5719" s="2537">
        <v>19434.740000000002</v>
      </c>
      <c r="E5719" s="1350">
        <v>127</v>
      </c>
      <c r="F5719" s="2539">
        <f t="shared" si="2023"/>
        <v>2468211.98</v>
      </c>
      <c r="G5719" s="1461"/>
      <c r="H5719" s="1461"/>
      <c r="I5719" s="1351">
        <v>44544</v>
      </c>
      <c r="J5719" s="2540">
        <v>45473</v>
      </c>
      <c r="K5719" s="1911"/>
      <c r="L5719" s="22">
        <v>1500</v>
      </c>
      <c r="M5719" s="143">
        <v>44518</v>
      </c>
      <c r="N5719" s="1461">
        <v>0</v>
      </c>
      <c r="O5719" s="1461"/>
      <c r="P5719" s="1461">
        <v>2</v>
      </c>
      <c r="Q5719" s="1461"/>
      <c r="R5719" s="1461"/>
      <c r="S5719" s="1461"/>
      <c r="T5719" s="1461"/>
      <c r="U5719" s="1461"/>
      <c r="V5719" s="1461"/>
      <c r="W5719" s="1461"/>
      <c r="X5719" s="1461"/>
      <c r="Y5719" s="1461"/>
      <c r="Z5719" s="1461"/>
      <c r="AA5719" s="1461"/>
      <c r="AB5719" s="1461"/>
      <c r="AC5719" s="1507">
        <f t="shared" si="2024"/>
        <v>125</v>
      </c>
      <c r="AD5719" s="1508">
        <f t="shared" si="2025"/>
        <v>2429342.5</v>
      </c>
      <c r="AE5719" s="14">
        <f t="shared" si="2026"/>
        <v>15.2</v>
      </c>
      <c r="AF5719" s="14">
        <f t="shared" si="2027"/>
        <v>0.66666666666666663</v>
      </c>
      <c r="AG5719" s="14">
        <f t="shared" si="2028"/>
        <v>187.5</v>
      </c>
      <c r="AH5719" s="14">
        <f t="shared" si="2029"/>
        <v>172.3</v>
      </c>
      <c r="AI5719" s="14">
        <f t="shared" si="2030"/>
        <v>114.86666666666667</v>
      </c>
      <c r="AJ5719" s="1319"/>
    </row>
    <row r="5720" spans="1:36" ht="15.75">
      <c r="A5720" s="1461"/>
      <c r="B5720" s="2248" t="s">
        <v>1527</v>
      </c>
      <c r="C5720" s="1353" t="s">
        <v>262</v>
      </c>
      <c r="D5720" s="2537">
        <v>9357.2000000000007</v>
      </c>
      <c r="E5720" s="1350">
        <v>6328</v>
      </c>
      <c r="F5720" s="2539">
        <f t="shared" si="2023"/>
        <v>59212361.600000001</v>
      </c>
      <c r="G5720" s="1461"/>
      <c r="H5720" s="1280"/>
      <c r="I5720" s="1351">
        <v>44879</v>
      </c>
      <c r="J5720" s="2540">
        <v>45838</v>
      </c>
      <c r="K5720" s="1911"/>
      <c r="L5720" s="22">
        <v>642</v>
      </c>
      <c r="M5720" s="143">
        <v>44777</v>
      </c>
      <c r="N5720" s="1461">
        <v>579</v>
      </c>
      <c r="O5720" s="1461"/>
      <c r="P5720" s="1461">
        <v>562</v>
      </c>
      <c r="Q5720" s="1461"/>
      <c r="R5720" s="1461"/>
      <c r="S5720" s="1461"/>
      <c r="T5720" s="1461"/>
      <c r="U5720" s="1461"/>
      <c r="V5720" s="1461"/>
      <c r="W5720" s="1461"/>
      <c r="X5720" s="1461"/>
      <c r="Y5720" s="1461"/>
      <c r="Z5720" s="1461"/>
      <c r="AA5720" s="1461"/>
      <c r="AB5720" s="1461"/>
      <c r="AC5720" s="1507">
        <f t="shared" si="2024"/>
        <v>5187</v>
      </c>
      <c r="AD5720" s="1508">
        <f t="shared" si="2025"/>
        <v>48535796.400000006</v>
      </c>
      <c r="AE5720" s="14">
        <f t="shared" si="2026"/>
        <v>27.366666666666667</v>
      </c>
      <c r="AF5720" s="14">
        <f t="shared" si="2027"/>
        <v>380.33333333333331</v>
      </c>
      <c r="AG5720" s="14">
        <f t="shared" si="2028"/>
        <v>13.638036809815951</v>
      </c>
      <c r="AH5720" s="14">
        <f t="shared" si="2029"/>
        <v>-13.728629856850716</v>
      </c>
      <c r="AI5720" s="14">
        <f t="shared" si="2030"/>
        <v>-5221.4555555555544</v>
      </c>
      <c r="AJ5720" s="1319"/>
    </row>
    <row r="5721" spans="1:36" ht="15.75">
      <c r="A5721" s="1461"/>
      <c r="B5721" s="2248" t="s">
        <v>1527</v>
      </c>
      <c r="C5721" s="1353" t="s">
        <v>262</v>
      </c>
      <c r="D5721" s="2537">
        <v>9401.02</v>
      </c>
      <c r="E5721" s="1350">
        <v>9807</v>
      </c>
      <c r="F5721" s="2539">
        <f t="shared" si="2023"/>
        <v>92195803.140000001</v>
      </c>
      <c r="G5721" s="1461"/>
      <c r="H5721" s="1280"/>
      <c r="I5721" s="1351">
        <v>44915</v>
      </c>
      <c r="J5721" s="2540">
        <v>45900</v>
      </c>
      <c r="K5721" s="1911"/>
      <c r="L5721" s="22">
        <v>1130</v>
      </c>
      <c r="M5721" s="143">
        <v>44915</v>
      </c>
      <c r="N5721" s="1461">
        <v>210</v>
      </c>
      <c r="O5721" s="1461"/>
      <c r="P5721" s="1461">
        <v>210</v>
      </c>
      <c r="Q5721" s="1461"/>
      <c r="R5721" s="1461"/>
      <c r="S5721" s="1461"/>
      <c r="T5721" s="1461"/>
      <c r="U5721" s="1461"/>
      <c r="V5721" s="1461"/>
      <c r="W5721" s="1461"/>
      <c r="X5721" s="1461"/>
      <c r="Y5721" s="1461"/>
      <c r="Z5721" s="1461"/>
      <c r="AA5721" s="1461"/>
      <c r="AB5721" s="1461"/>
      <c r="AC5721" s="1507">
        <f t="shared" si="2024"/>
        <v>9387</v>
      </c>
      <c r="AD5721" s="1508">
        <f t="shared" si="2025"/>
        <v>88247374.74000001</v>
      </c>
      <c r="AE5721" s="14">
        <f t="shared" si="2026"/>
        <v>29.433333333333334</v>
      </c>
      <c r="AF5721" s="14">
        <f t="shared" si="2027"/>
        <v>140</v>
      </c>
      <c r="AG5721" s="14">
        <f t="shared" si="2028"/>
        <v>67.05</v>
      </c>
      <c r="AH5721" s="14">
        <f t="shared" si="2029"/>
        <v>37.61666666666666</v>
      </c>
      <c r="AI5721" s="14">
        <f t="shared" si="2030"/>
        <v>5266.333333333333</v>
      </c>
      <c r="AJ5721" s="1319"/>
    </row>
    <row r="5722" spans="1:36" ht="15.75">
      <c r="A5722" s="1461"/>
      <c r="B5722" s="2248" t="s">
        <v>1527</v>
      </c>
      <c r="C5722" s="1353" t="s">
        <v>262</v>
      </c>
      <c r="D5722" s="2537">
        <v>9408.51</v>
      </c>
      <c r="E5722" s="1350">
        <v>1995</v>
      </c>
      <c r="F5722" s="2539">
        <f t="shared" si="2023"/>
        <v>18769977.449999999</v>
      </c>
      <c r="G5722" s="1461"/>
      <c r="H5722" s="1280"/>
      <c r="I5722" s="1351">
        <v>44923</v>
      </c>
      <c r="J5722" s="2540">
        <v>45838</v>
      </c>
      <c r="K5722" s="1911"/>
      <c r="L5722" s="22">
        <v>1174</v>
      </c>
      <c r="M5722" s="143">
        <v>44922</v>
      </c>
      <c r="N5722" s="1461">
        <v>0</v>
      </c>
      <c r="O5722" s="1461"/>
      <c r="P5722" s="1461"/>
      <c r="Q5722" s="1461"/>
      <c r="R5722" s="1461"/>
      <c r="S5722" s="1461"/>
      <c r="T5722" s="1461"/>
      <c r="U5722" s="1461"/>
      <c r="V5722" s="1461"/>
      <c r="W5722" s="1461"/>
      <c r="X5722" s="1461"/>
      <c r="Y5722" s="1461"/>
      <c r="Z5722" s="1461"/>
      <c r="AA5722" s="1461"/>
      <c r="AB5722" s="1461"/>
      <c r="AC5722" s="1507">
        <f t="shared" si="2024"/>
        <v>1995</v>
      </c>
      <c r="AD5722" s="1508">
        <f t="shared" si="2025"/>
        <v>18769977.449999999</v>
      </c>
      <c r="AE5722" s="14">
        <f t="shared" si="2026"/>
        <v>27.366666666666667</v>
      </c>
      <c r="AF5722" s="14">
        <f t="shared" si="2027"/>
        <v>0</v>
      </c>
      <c r="AG5722" s="14" t="e">
        <f t="shared" si="2028"/>
        <v>#DIV/0!</v>
      </c>
      <c r="AH5722" s="14" t="e">
        <f t="shared" si="2029"/>
        <v>#DIV/0!</v>
      </c>
      <c r="AI5722" s="14">
        <f t="shared" si="2030"/>
        <v>1995</v>
      </c>
      <c r="AJ5722" s="1319"/>
    </row>
    <row r="5723" spans="1:36" ht="15.75">
      <c r="A5723" s="1461"/>
      <c r="B5723" s="2248" t="s">
        <v>1527</v>
      </c>
      <c r="C5723" s="1353" t="s">
        <v>262</v>
      </c>
      <c r="D5723" s="2537">
        <v>9405.2999999999993</v>
      </c>
      <c r="E5723" s="1350">
        <v>1911</v>
      </c>
      <c r="F5723" s="2539">
        <f t="shared" si="2023"/>
        <v>17973528.299999997</v>
      </c>
      <c r="G5723" s="1461"/>
      <c r="H5723" s="1280"/>
      <c r="I5723" s="1351">
        <v>44923</v>
      </c>
      <c r="J5723" s="2540">
        <v>45900</v>
      </c>
      <c r="K5723" s="1911"/>
      <c r="L5723" s="22">
        <v>1174</v>
      </c>
      <c r="M5723" s="143">
        <v>44922</v>
      </c>
      <c r="N5723" s="1461">
        <v>0</v>
      </c>
      <c r="O5723" s="1461"/>
      <c r="P5723" s="1461">
        <v>105</v>
      </c>
      <c r="Q5723" s="1461"/>
      <c r="R5723" s="1461"/>
      <c r="S5723" s="1461"/>
      <c r="T5723" s="1461"/>
      <c r="U5723" s="1461"/>
      <c r="V5723" s="1461"/>
      <c r="W5723" s="1461"/>
      <c r="X5723" s="1461"/>
      <c r="Y5723" s="1461"/>
      <c r="Z5723" s="1461"/>
      <c r="AA5723" s="1461"/>
      <c r="AB5723" s="1461"/>
      <c r="AC5723" s="1507">
        <f t="shared" si="2024"/>
        <v>1806</v>
      </c>
      <c r="AD5723" s="1508">
        <f t="shared" si="2025"/>
        <v>16985971.799999997</v>
      </c>
      <c r="AE5723" s="14">
        <f t="shared" si="2026"/>
        <v>29.433333333333334</v>
      </c>
      <c r="AF5723" s="14">
        <f t="shared" si="2027"/>
        <v>35</v>
      </c>
      <c r="AG5723" s="14">
        <f t="shared" si="2028"/>
        <v>51.6</v>
      </c>
      <c r="AH5723" s="14">
        <f t="shared" si="2029"/>
        <v>22.166666666666668</v>
      </c>
      <c r="AI5723" s="14">
        <f t="shared" si="2030"/>
        <v>775.83333333333326</v>
      </c>
      <c r="AJ5723" s="1319"/>
    </row>
    <row r="5724" spans="1:36" ht="15.75">
      <c r="A5724" s="1461">
        <v>41</v>
      </c>
      <c r="B5724" s="1404" t="s">
        <v>1529</v>
      </c>
      <c r="C5724" s="1353" t="s">
        <v>143</v>
      </c>
      <c r="D5724" s="2561">
        <v>737.47</v>
      </c>
      <c r="E5724" s="1535">
        <v>87</v>
      </c>
      <c r="F5724" s="2539">
        <f t="shared" si="2023"/>
        <v>64159.89</v>
      </c>
      <c r="G5724" s="1461"/>
      <c r="H5724" s="1461"/>
      <c r="I5724" s="1351">
        <v>44505</v>
      </c>
      <c r="J5724" s="2540">
        <v>45139</v>
      </c>
      <c r="K5724" s="1911"/>
      <c r="L5724" s="22">
        <v>1436</v>
      </c>
      <c r="M5724" s="143">
        <v>44502</v>
      </c>
      <c r="N5724" s="1461">
        <v>37</v>
      </c>
      <c r="O5724" s="1461"/>
      <c r="P5724" s="1461">
        <v>23</v>
      </c>
      <c r="Q5724" s="1461"/>
      <c r="R5724" s="1461"/>
      <c r="S5724" s="1461"/>
      <c r="T5724" s="1461"/>
      <c r="U5724" s="1461"/>
      <c r="V5724" s="1461"/>
      <c r="W5724" s="1461"/>
      <c r="X5724" s="1461"/>
      <c r="Y5724" s="1461"/>
      <c r="Z5724" s="1461"/>
      <c r="AA5724" s="1461"/>
      <c r="AB5724" s="1461"/>
      <c r="AC5724" s="1507">
        <f t="shared" si="2024"/>
        <v>27</v>
      </c>
      <c r="AD5724" s="1508">
        <f t="shared" si="2025"/>
        <v>19911.690000000002</v>
      </c>
      <c r="AE5724" s="14">
        <f t="shared" si="2026"/>
        <v>4.0666666666666664</v>
      </c>
      <c r="AF5724" s="14">
        <f t="shared" si="2027"/>
        <v>20</v>
      </c>
      <c r="AG5724" s="14">
        <f t="shared" si="2028"/>
        <v>1.35</v>
      </c>
      <c r="AH5724" s="14">
        <f t="shared" si="2029"/>
        <v>-2.7166666666666663</v>
      </c>
      <c r="AI5724" s="14">
        <f t="shared" si="2030"/>
        <v>-54.333333333333329</v>
      </c>
      <c r="AJ5724" s="1319"/>
    </row>
    <row r="5725" spans="1:36" ht="15.75">
      <c r="A5725" s="1461">
        <v>44</v>
      </c>
      <c r="B5725" s="1404" t="s">
        <v>1530</v>
      </c>
      <c r="C5725" s="1353" t="s">
        <v>143</v>
      </c>
      <c r="D5725" s="2561">
        <v>1593.23</v>
      </c>
      <c r="E5725" s="1535">
        <v>210</v>
      </c>
      <c r="F5725" s="2539">
        <f t="shared" si="2023"/>
        <v>334578.3</v>
      </c>
      <c r="G5725" s="1461"/>
      <c r="H5725" s="1461"/>
      <c r="I5725" s="1351">
        <v>44187</v>
      </c>
      <c r="J5725" s="2540">
        <v>45231</v>
      </c>
      <c r="K5725" s="1911"/>
      <c r="L5725" s="22">
        <v>1455</v>
      </c>
      <c r="M5725" s="143">
        <v>44188</v>
      </c>
      <c r="N5725" s="1461">
        <v>3</v>
      </c>
      <c r="O5725" s="1461"/>
      <c r="P5725" s="1461">
        <v>3</v>
      </c>
      <c r="Q5725" s="1461"/>
      <c r="R5725" s="1461"/>
      <c r="S5725" s="1461"/>
      <c r="T5725" s="1461"/>
      <c r="U5725" s="1461"/>
      <c r="V5725" s="1461"/>
      <c r="W5725" s="1461"/>
      <c r="X5725" s="1461"/>
      <c r="Y5725" s="1461"/>
      <c r="Z5725" s="1461"/>
      <c r="AA5725" s="1461"/>
      <c r="AB5725" s="1461"/>
      <c r="AC5725" s="1507">
        <f t="shared" si="2024"/>
        <v>204</v>
      </c>
      <c r="AD5725" s="1508">
        <f t="shared" si="2025"/>
        <v>325018.92</v>
      </c>
      <c r="AE5725" s="14">
        <f t="shared" si="2026"/>
        <v>7.1333333333333337</v>
      </c>
      <c r="AF5725" s="14">
        <f t="shared" si="2027"/>
        <v>2</v>
      </c>
      <c r="AG5725" s="14">
        <f t="shared" si="2028"/>
        <v>102</v>
      </c>
      <c r="AH5725" s="14">
        <f t="shared" si="2029"/>
        <v>94.86666666666666</v>
      </c>
      <c r="AI5725" s="14">
        <f t="shared" si="2030"/>
        <v>189.73333333333332</v>
      </c>
      <c r="AJ5725" s="1319"/>
    </row>
    <row r="5726" spans="1:36" ht="15.75">
      <c r="A5726" s="1461">
        <v>46</v>
      </c>
      <c r="B5726" s="1404" t="s">
        <v>1531</v>
      </c>
      <c r="C5726" s="1353" t="s">
        <v>143</v>
      </c>
      <c r="D5726" s="2561">
        <v>1266.92</v>
      </c>
      <c r="E5726" s="1535">
        <v>42</v>
      </c>
      <c r="F5726" s="2539">
        <f t="shared" si="2023"/>
        <v>53210.64</v>
      </c>
      <c r="G5726" s="1461"/>
      <c r="H5726" s="1461"/>
      <c r="I5726" s="1351">
        <v>44498</v>
      </c>
      <c r="J5726" s="2540">
        <v>45901</v>
      </c>
      <c r="K5726" s="1911"/>
      <c r="L5726" s="22">
        <v>1414</v>
      </c>
      <c r="M5726" s="143">
        <v>44495</v>
      </c>
      <c r="N5726" s="1461">
        <v>15</v>
      </c>
      <c r="O5726" s="1461"/>
      <c r="P5726" s="1461">
        <v>10</v>
      </c>
      <c r="Q5726" s="1461"/>
      <c r="R5726" s="1461"/>
      <c r="S5726" s="1461"/>
      <c r="T5726" s="1461"/>
      <c r="U5726" s="1461"/>
      <c r="V5726" s="1461"/>
      <c r="W5726" s="1461"/>
      <c r="X5726" s="1461"/>
      <c r="Y5726" s="1461"/>
      <c r="Z5726" s="1461"/>
      <c r="AA5726" s="1461"/>
      <c r="AB5726" s="1461"/>
      <c r="AC5726" s="1507">
        <f t="shared" si="2024"/>
        <v>17</v>
      </c>
      <c r="AD5726" s="1508">
        <f t="shared" si="2025"/>
        <v>21537.64</v>
      </c>
      <c r="AE5726" s="14">
        <f t="shared" si="2026"/>
        <v>29.466666666666665</v>
      </c>
      <c r="AF5726" s="14">
        <f t="shared" si="2027"/>
        <v>8.3333333333333339</v>
      </c>
      <c r="AG5726" s="14">
        <f t="shared" si="2028"/>
        <v>2.04</v>
      </c>
      <c r="AH5726" s="14">
        <f t="shared" si="2029"/>
        <v>-27.426666666666666</v>
      </c>
      <c r="AI5726" s="14">
        <f t="shared" si="2030"/>
        <v>-228.55555555555557</v>
      </c>
      <c r="AJ5726" s="1319"/>
    </row>
    <row r="5727" spans="1:36" ht="15.75">
      <c r="A5727" s="1461">
        <v>49</v>
      </c>
      <c r="B5727" s="1404" t="s">
        <v>1532</v>
      </c>
      <c r="C5727" s="1353" t="s">
        <v>143</v>
      </c>
      <c r="D5727" s="2561">
        <v>676.57</v>
      </c>
      <c r="E5727" s="1535">
        <v>531</v>
      </c>
      <c r="F5727" s="2539">
        <f t="shared" si="2023"/>
        <v>359258.67000000004</v>
      </c>
      <c r="G5727" s="1461"/>
      <c r="H5727" s="1461"/>
      <c r="I5727" s="1351">
        <v>44531</v>
      </c>
      <c r="J5727" s="2540">
        <v>45778</v>
      </c>
      <c r="K5727" s="1911"/>
      <c r="L5727" s="22">
        <v>1500</v>
      </c>
      <c r="M5727" s="143">
        <v>44518</v>
      </c>
      <c r="N5727" s="1461">
        <v>0</v>
      </c>
      <c r="O5727" s="1461"/>
      <c r="P5727" s="1461">
        <v>8</v>
      </c>
      <c r="Q5727" s="1461"/>
      <c r="R5727" s="1461"/>
      <c r="S5727" s="1461"/>
      <c r="T5727" s="1461"/>
      <c r="U5727" s="1461"/>
      <c r="V5727" s="1461"/>
      <c r="W5727" s="1461"/>
      <c r="X5727" s="1461"/>
      <c r="Y5727" s="1461"/>
      <c r="Z5727" s="1461"/>
      <c r="AA5727" s="1461"/>
      <c r="AB5727" s="1461"/>
      <c r="AC5727" s="1507">
        <f t="shared" si="2024"/>
        <v>523</v>
      </c>
      <c r="AD5727" s="1508">
        <f t="shared" si="2025"/>
        <v>353846.11000000004</v>
      </c>
      <c r="AE5727" s="14">
        <f t="shared" si="2026"/>
        <v>25.366666666666667</v>
      </c>
      <c r="AF5727" s="14">
        <f t="shared" si="2027"/>
        <v>2.6666666666666665</v>
      </c>
      <c r="AG5727" s="14">
        <f t="shared" si="2028"/>
        <v>196.125</v>
      </c>
      <c r="AH5727" s="14">
        <f t="shared" si="2029"/>
        <v>170.75833333333333</v>
      </c>
      <c r="AI5727" s="14">
        <f t="shared" si="2030"/>
        <v>455.35555555555555</v>
      </c>
      <c r="AJ5727" s="1319"/>
    </row>
    <row r="5728" spans="1:36" ht="15.75">
      <c r="A5728" s="4414" t="s">
        <v>19</v>
      </c>
      <c r="B5728" s="4414"/>
      <c r="C5728" s="4414"/>
      <c r="D5728" s="4414"/>
      <c r="E5728" s="4414"/>
      <c r="F5728" s="4414"/>
      <c r="G5728" s="4414"/>
      <c r="H5728" s="4414"/>
      <c r="I5728" s="4414"/>
      <c r="J5728" s="4414"/>
      <c r="K5728" s="4414"/>
      <c r="L5728" s="4414"/>
      <c r="M5728" s="4414"/>
      <c r="N5728" s="4414"/>
      <c r="O5728" s="4414"/>
      <c r="P5728" s="4414"/>
      <c r="Q5728" s="4414"/>
      <c r="R5728" s="4414"/>
      <c r="S5728" s="4414"/>
      <c r="T5728" s="4414"/>
      <c r="U5728" s="4414"/>
      <c r="V5728" s="4414"/>
      <c r="W5728" s="4414"/>
      <c r="X5728" s="4414"/>
      <c r="Y5728" s="4414"/>
      <c r="Z5728" s="4414"/>
      <c r="AA5728" s="4414"/>
      <c r="AB5728" s="4414"/>
      <c r="AC5728" s="4414"/>
      <c r="AD5728" s="4414"/>
      <c r="AE5728" s="4414"/>
      <c r="AF5728" s="4414"/>
      <c r="AG5728" s="4414"/>
      <c r="AH5728" s="4414"/>
      <c r="AI5728" s="4414"/>
      <c r="AJ5728" s="4414"/>
    </row>
    <row r="5729" spans="1:36" ht="15.75">
      <c r="A5729" s="4551" t="s">
        <v>643</v>
      </c>
      <c r="B5729" s="4508"/>
      <c r="C5729" s="4508"/>
      <c r="D5729" s="4508"/>
      <c r="E5729" s="4508"/>
      <c r="F5729" s="4508"/>
      <c r="G5729" s="4508"/>
      <c r="H5729" s="4508"/>
      <c r="I5729" s="4508"/>
      <c r="J5729" s="4508"/>
      <c r="K5729" s="4508"/>
      <c r="L5729" s="4508"/>
      <c r="M5729" s="4508"/>
      <c r="N5729" s="4508"/>
      <c r="O5729" s="4508"/>
      <c r="P5729" s="4508"/>
      <c r="Q5729" s="4508"/>
      <c r="R5729" s="4508"/>
      <c r="S5729" s="4508"/>
      <c r="T5729" s="4508"/>
      <c r="U5729" s="4508"/>
      <c r="V5729" s="4508"/>
      <c r="W5729" s="4508"/>
      <c r="X5729" s="4508"/>
      <c r="Y5729" s="4508"/>
      <c r="Z5729" s="4508"/>
      <c r="AA5729" s="4508"/>
      <c r="AB5729" s="4508"/>
      <c r="AC5729" s="4508"/>
      <c r="AD5729" s="4508"/>
      <c r="AE5729" s="4508"/>
      <c r="AF5729" s="4508"/>
      <c r="AG5729" s="4508"/>
      <c r="AH5729" s="4508"/>
      <c r="AI5729" s="4508"/>
      <c r="AJ5729" s="4508"/>
    </row>
    <row r="5730" spans="1:36" ht="15.75">
      <c r="A5730" s="1461">
        <v>1</v>
      </c>
      <c r="B5730" s="1404" t="s">
        <v>1533</v>
      </c>
      <c r="C5730" s="2549" t="s">
        <v>143</v>
      </c>
      <c r="D5730" s="24">
        <v>38627</v>
      </c>
      <c r="E5730" s="22">
        <v>66</v>
      </c>
      <c r="F5730" s="2539">
        <f>D5730*E5730</f>
        <v>2549382</v>
      </c>
      <c r="G5730" s="1461"/>
      <c r="H5730" s="1461"/>
      <c r="I5730" s="34">
        <v>44547</v>
      </c>
      <c r="J5730" s="336">
        <v>45322</v>
      </c>
      <c r="K5730" s="1911"/>
      <c r="L5730" s="22">
        <v>1572</v>
      </c>
      <c r="M5730" s="143">
        <v>44539</v>
      </c>
      <c r="N5730" s="1461">
        <v>0</v>
      </c>
      <c r="O5730" s="1461"/>
      <c r="P5730" s="1461">
        <v>48</v>
      </c>
      <c r="Q5730" s="1461"/>
      <c r="R5730" s="1461"/>
      <c r="S5730" s="1461"/>
      <c r="T5730" s="1461"/>
      <c r="U5730" s="1461"/>
      <c r="V5730" s="1461"/>
      <c r="W5730" s="1461"/>
      <c r="X5730" s="1461"/>
      <c r="Y5730" s="1461"/>
      <c r="Z5730" s="1461"/>
      <c r="AA5730" s="1461"/>
      <c r="AB5730" s="1461"/>
      <c r="AC5730" s="1507">
        <f>E5730+G5730-N5730-O5730-AA5730-P5730-Q5730-R5730-S5730-T5730-U5730-V5730-W5730-X5730-Y5730</f>
        <v>18</v>
      </c>
      <c r="AD5730" s="1508">
        <f>D5730*AC5730</f>
        <v>695286</v>
      </c>
      <c r="AE5730" s="14">
        <f>(J5730-"01.04.2023")/30</f>
        <v>10.166666666666666</v>
      </c>
      <c r="AF5730" s="14">
        <f>(N5730+O5730+P5730+Q5730+R5730+S5730+T5730+U5730+V5730+W5730+X5730+Y5730)/3</f>
        <v>16</v>
      </c>
      <c r="AG5730" s="14">
        <f>AC5730/AF5730</f>
        <v>1.125</v>
      </c>
      <c r="AH5730" s="14">
        <f>AG5730-AE5730</f>
        <v>-9.0416666666666661</v>
      </c>
      <c r="AI5730" s="14">
        <f>AC5730-(AE5730*AF5730)</f>
        <v>-144.66666666666666</v>
      </c>
      <c r="AJ5730" s="1319"/>
    </row>
    <row r="5731" spans="1:36" ht="15.75">
      <c r="A5731" s="1461">
        <v>3</v>
      </c>
      <c r="B5731" s="1404" t="s">
        <v>1534</v>
      </c>
      <c r="C5731" s="1353" t="s">
        <v>143</v>
      </c>
      <c r="D5731" s="2561">
        <v>49178.27</v>
      </c>
      <c r="E5731" s="1535">
        <v>99</v>
      </c>
      <c r="F5731" s="2539">
        <f>D5731*E5731</f>
        <v>4868648.7299999995</v>
      </c>
      <c r="G5731" s="1461"/>
      <c r="H5731" s="1461"/>
      <c r="I5731" s="1351">
        <v>44545</v>
      </c>
      <c r="J5731" s="2540">
        <v>45351</v>
      </c>
      <c r="K5731" s="1911"/>
      <c r="L5731" s="22">
        <v>1572</v>
      </c>
      <c r="M5731" s="143">
        <v>44539</v>
      </c>
      <c r="N5731" s="1461">
        <v>0</v>
      </c>
      <c r="O5731" s="1461"/>
      <c r="P5731" s="1461">
        <v>40</v>
      </c>
      <c r="Q5731" s="1461"/>
      <c r="R5731" s="1461"/>
      <c r="S5731" s="1461"/>
      <c r="T5731" s="1461"/>
      <c r="U5731" s="1461"/>
      <c r="V5731" s="1461"/>
      <c r="W5731" s="1461"/>
      <c r="X5731" s="1461"/>
      <c r="Y5731" s="1461"/>
      <c r="Z5731" s="1461"/>
      <c r="AA5731" s="1461"/>
      <c r="AB5731" s="1461"/>
      <c r="AC5731" s="1507">
        <f>E5731+G5731-N5731-O5731-AA5731-P5731-Q5731-R5731-S5731-T5731-U5731-V5731-W5731-X5731-Y5731</f>
        <v>59</v>
      </c>
      <c r="AD5731" s="1508">
        <f>D5731*AC5731</f>
        <v>2901517.9299999997</v>
      </c>
      <c r="AE5731" s="14">
        <f>(J5731-"01.04.2023")/30</f>
        <v>11.133333333333333</v>
      </c>
      <c r="AF5731" s="14">
        <f>(N5731+O5731+P5731+Q5731+R5731+S5731+T5731+U5731+V5731+W5731+X5731+Y5731)/3</f>
        <v>13.333333333333334</v>
      </c>
      <c r="AG5731" s="14">
        <f>AC5731/AF5731</f>
        <v>4.4249999999999998</v>
      </c>
      <c r="AH5731" s="14">
        <f>AG5731-AE5731</f>
        <v>-6.708333333333333</v>
      </c>
      <c r="AI5731" s="14">
        <f>AC5731-(AE5731*AF5731)</f>
        <v>-89.444444444444457</v>
      </c>
      <c r="AJ5731" s="1319"/>
    </row>
    <row r="5732" spans="1:36" ht="15.75">
      <c r="A5732" s="1461">
        <v>4</v>
      </c>
      <c r="B5732" s="1404" t="s">
        <v>1534</v>
      </c>
      <c r="C5732" s="1353" t="s">
        <v>143</v>
      </c>
      <c r="D5732" s="2561">
        <v>49178.27</v>
      </c>
      <c r="E5732" s="1535">
        <v>129</v>
      </c>
      <c r="F5732" s="2539">
        <f>D5732*E5732</f>
        <v>6343996.8299999991</v>
      </c>
      <c r="G5732" s="1461"/>
      <c r="H5732" s="1461"/>
      <c r="I5732" s="1351">
        <v>44547</v>
      </c>
      <c r="J5732" s="2540">
        <v>45351</v>
      </c>
      <c r="K5732" s="1911"/>
      <c r="L5732" s="22">
        <v>1572</v>
      </c>
      <c r="M5732" s="143">
        <v>44539</v>
      </c>
      <c r="N5732" s="1461">
        <v>0</v>
      </c>
      <c r="O5732" s="1461"/>
      <c r="P5732" s="1461"/>
      <c r="Q5732" s="1461"/>
      <c r="R5732" s="1461"/>
      <c r="S5732" s="1461"/>
      <c r="T5732" s="1461"/>
      <c r="U5732" s="1461"/>
      <c r="V5732" s="1461"/>
      <c r="W5732" s="1461"/>
      <c r="X5732" s="1461"/>
      <c r="Y5732" s="1461"/>
      <c r="Z5732" s="1461"/>
      <c r="AA5732" s="1461"/>
      <c r="AB5732" s="1461"/>
      <c r="AC5732" s="1507">
        <f>E5732+G5732-N5732-O5732-AA5732-P5732-Q5732-R5732-S5732-T5732-U5732-V5732-W5732-X5732-Y5732</f>
        <v>129</v>
      </c>
      <c r="AD5732" s="1508">
        <f>D5732*AC5732</f>
        <v>6343996.8299999991</v>
      </c>
      <c r="AE5732" s="14">
        <f>(J5732-"01.04.2023")/30</f>
        <v>11.133333333333333</v>
      </c>
      <c r="AF5732" s="14">
        <f>(N5732+O5732+P5732+Q5732+R5732+S5732+T5732+U5732+V5732+W5732+X5732+Y5732)/3</f>
        <v>0</v>
      </c>
      <c r="AG5732" s="14" t="e">
        <f>AC5732/AF5732</f>
        <v>#DIV/0!</v>
      </c>
      <c r="AH5732" s="14" t="e">
        <f>AG5732-AE5732</f>
        <v>#DIV/0!</v>
      </c>
      <c r="AI5732" s="14">
        <f>AC5732-(AE5732*AF5732)</f>
        <v>129</v>
      </c>
      <c r="AJ5732" s="1319"/>
    </row>
    <row r="5733" spans="1:36" ht="15.75">
      <c r="A5733" s="4414" t="s">
        <v>19</v>
      </c>
      <c r="B5733" s="4414"/>
      <c r="C5733" s="4414"/>
      <c r="D5733" s="4414"/>
      <c r="E5733" s="4414"/>
      <c r="F5733" s="4414"/>
      <c r="G5733" s="4414"/>
      <c r="H5733" s="4414"/>
      <c r="I5733" s="4414"/>
      <c r="J5733" s="4414"/>
      <c r="K5733" s="4414"/>
      <c r="L5733" s="4414"/>
      <c r="M5733" s="4414"/>
      <c r="N5733" s="4414"/>
      <c r="O5733" s="4414"/>
      <c r="P5733" s="4414"/>
      <c r="Q5733" s="4414"/>
      <c r="R5733" s="4414"/>
      <c r="S5733" s="4414"/>
      <c r="T5733" s="4414"/>
      <c r="U5733" s="4414"/>
      <c r="V5733" s="4414"/>
      <c r="W5733" s="4414"/>
      <c r="X5733" s="4414"/>
      <c r="Y5733" s="4414"/>
      <c r="Z5733" s="4414"/>
      <c r="AA5733" s="4414"/>
      <c r="AB5733" s="4414"/>
      <c r="AC5733" s="4414"/>
      <c r="AD5733" s="4414"/>
      <c r="AE5733" s="4414"/>
      <c r="AF5733" s="4414"/>
      <c r="AG5733" s="4414"/>
      <c r="AH5733" s="4414"/>
      <c r="AI5733" s="4414"/>
      <c r="AJ5733" s="4414"/>
    </row>
    <row r="5734" spans="1:36" ht="15.75">
      <c r="A5734" s="4551" t="s">
        <v>1535</v>
      </c>
      <c r="B5734" s="4508"/>
      <c r="C5734" s="4508"/>
      <c r="D5734" s="4508"/>
      <c r="E5734" s="4508"/>
      <c r="F5734" s="4508"/>
      <c r="G5734" s="4508"/>
      <c r="H5734" s="4508"/>
      <c r="I5734" s="4508"/>
      <c r="J5734" s="4508"/>
      <c r="K5734" s="4508"/>
      <c r="L5734" s="4508"/>
      <c r="M5734" s="4508"/>
      <c r="N5734" s="4508"/>
      <c r="O5734" s="4508"/>
      <c r="P5734" s="4508"/>
      <c r="Q5734" s="4508"/>
      <c r="R5734" s="4508"/>
      <c r="S5734" s="4508"/>
      <c r="T5734" s="4508"/>
      <c r="U5734" s="4508"/>
      <c r="V5734" s="4508"/>
      <c r="W5734" s="4508"/>
      <c r="X5734" s="4508"/>
      <c r="Y5734" s="4508"/>
      <c r="Z5734" s="4508"/>
      <c r="AA5734" s="4508"/>
      <c r="AB5734" s="4508"/>
      <c r="AC5734" s="4508"/>
      <c r="AD5734" s="4508"/>
      <c r="AE5734" s="4508"/>
      <c r="AF5734" s="4508"/>
      <c r="AG5734" s="4508"/>
      <c r="AH5734" s="4508"/>
      <c r="AI5734" s="4508"/>
      <c r="AJ5734" s="4508"/>
    </row>
    <row r="5735" spans="1:36" ht="15.75">
      <c r="A5735" s="1461">
        <v>2</v>
      </c>
      <c r="B5735" s="2562" t="s">
        <v>810</v>
      </c>
      <c r="C5735" s="2563" t="s">
        <v>798</v>
      </c>
      <c r="D5735" s="2546">
        <v>41794.199999999997</v>
      </c>
      <c r="E5735" s="2564">
        <v>17</v>
      </c>
      <c r="F5735" s="2539">
        <f t="shared" ref="F5735:F5748" si="2031">D5735*E5735</f>
        <v>710501.39999999991</v>
      </c>
      <c r="G5735" s="1461"/>
      <c r="H5735" s="1461"/>
      <c r="I5735" s="2565" t="s">
        <v>8702</v>
      </c>
      <c r="J5735" s="2565"/>
      <c r="K5735" s="1911"/>
      <c r="L5735" s="2565">
        <v>1200</v>
      </c>
      <c r="M5735" s="2565" t="s">
        <v>8703</v>
      </c>
      <c r="N5735" s="2566">
        <v>0</v>
      </c>
      <c r="O5735" s="1461"/>
      <c r="P5735" s="1461"/>
      <c r="Q5735" s="1461"/>
      <c r="R5735" s="1461"/>
      <c r="S5735" s="1461"/>
      <c r="T5735" s="1461"/>
      <c r="U5735" s="1461"/>
      <c r="V5735" s="1461"/>
      <c r="W5735" s="1461"/>
      <c r="X5735" s="1461"/>
      <c r="Y5735" s="1461"/>
      <c r="Z5735" s="1461"/>
      <c r="AA5735" s="1461"/>
      <c r="AB5735" s="1461"/>
      <c r="AC5735" s="1507">
        <f t="shared" ref="AC5735:AC5748" si="2032">E5735+G5735-N5735-O5735-AA5735-P5735-Q5735-R5735-S5735-T5735-U5735-V5735-W5735-X5735-Y5735</f>
        <v>17</v>
      </c>
      <c r="AD5735" s="1508">
        <f t="shared" ref="AD5735:AD5748" si="2033">D5735*AC5735</f>
        <v>710501.39999999991</v>
      </c>
      <c r="AE5735" s="14">
        <f t="shared" ref="AE5735:AE5748" si="2034">(J5735-"01.04.2023")/30</f>
        <v>-1500.5666666666666</v>
      </c>
      <c r="AF5735" s="14">
        <f t="shared" ref="AF5735:AF5748" si="2035">(N5735+O5735+P5735+Q5735+R5735+S5735+T5735+U5735+V5735+W5735+X5735+Y5735)/3</f>
        <v>0</v>
      </c>
      <c r="AG5735" s="14" t="e">
        <f t="shared" ref="AG5735:AG5748" si="2036">AC5735/AF5735</f>
        <v>#DIV/0!</v>
      </c>
      <c r="AH5735" s="14" t="e">
        <f t="shared" ref="AH5735:AH5748" si="2037">AG5735-AE5735</f>
        <v>#DIV/0!</v>
      </c>
      <c r="AI5735" s="14">
        <f t="shared" ref="AI5735:AI5748" si="2038">AC5735-(AE5735*AF5735)</f>
        <v>17</v>
      </c>
      <c r="AJ5735" s="1319"/>
    </row>
    <row r="5736" spans="1:36" ht="15.75">
      <c r="A5736" s="1461">
        <v>5</v>
      </c>
      <c r="B5736" s="2562" t="s">
        <v>811</v>
      </c>
      <c r="C5736" s="2563" t="s">
        <v>66</v>
      </c>
      <c r="D5736" s="2546">
        <v>23736</v>
      </c>
      <c r="E5736" s="2564">
        <v>10</v>
      </c>
      <c r="F5736" s="2539">
        <f t="shared" si="2031"/>
        <v>237360</v>
      </c>
      <c r="G5736" s="1461"/>
      <c r="H5736" s="1461"/>
      <c r="I5736" s="2565" t="s">
        <v>8704</v>
      </c>
      <c r="J5736" s="2544">
        <v>46251</v>
      </c>
      <c r="K5736" s="1911"/>
      <c r="L5736" s="2565">
        <v>1167</v>
      </c>
      <c r="M5736" s="2565" t="s">
        <v>8705</v>
      </c>
      <c r="N5736" s="2566">
        <v>0</v>
      </c>
      <c r="O5736" s="1461"/>
      <c r="P5736" s="1461"/>
      <c r="Q5736" s="1461"/>
      <c r="R5736" s="1461"/>
      <c r="S5736" s="1461"/>
      <c r="T5736" s="1461"/>
      <c r="U5736" s="1461"/>
      <c r="V5736" s="1461"/>
      <c r="W5736" s="1461"/>
      <c r="X5736" s="1461"/>
      <c r="Y5736" s="1461"/>
      <c r="Z5736" s="1461"/>
      <c r="AA5736" s="1461"/>
      <c r="AB5736" s="1461"/>
      <c r="AC5736" s="1507">
        <f t="shared" si="2032"/>
        <v>10</v>
      </c>
      <c r="AD5736" s="1508">
        <f t="shared" si="2033"/>
        <v>237360</v>
      </c>
      <c r="AE5736" s="14">
        <f t="shared" si="2034"/>
        <v>41.133333333333333</v>
      </c>
      <c r="AF5736" s="14">
        <f t="shared" si="2035"/>
        <v>0</v>
      </c>
      <c r="AG5736" s="14" t="e">
        <f t="shared" si="2036"/>
        <v>#DIV/0!</v>
      </c>
      <c r="AH5736" s="14" t="e">
        <f t="shared" si="2037"/>
        <v>#DIV/0!</v>
      </c>
      <c r="AI5736" s="14">
        <f t="shared" si="2038"/>
        <v>10</v>
      </c>
      <c r="AJ5736" s="1319"/>
    </row>
    <row r="5737" spans="1:36" ht="15.75">
      <c r="A5737" s="1461">
        <v>7</v>
      </c>
      <c r="B5737" s="2562" t="s">
        <v>811</v>
      </c>
      <c r="C5737" s="2563" t="s">
        <v>66</v>
      </c>
      <c r="D5737" s="2546">
        <v>23786.1</v>
      </c>
      <c r="E5737" s="2564">
        <v>24</v>
      </c>
      <c r="F5737" s="2539">
        <f t="shared" si="2031"/>
        <v>570866.39999999991</v>
      </c>
      <c r="G5737" s="1461"/>
      <c r="H5737" s="1461"/>
      <c r="I5737" s="2565" t="s">
        <v>8706</v>
      </c>
      <c r="J5737" s="2565"/>
      <c r="K5737" s="1911"/>
      <c r="L5737" s="2565">
        <v>459</v>
      </c>
      <c r="M5737" s="2565" t="s">
        <v>8707</v>
      </c>
      <c r="N5737" s="2566">
        <v>0</v>
      </c>
      <c r="O5737" s="1461"/>
      <c r="P5737" s="1461"/>
      <c r="Q5737" s="1461"/>
      <c r="R5737" s="1461"/>
      <c r="S5737" s="1461"/>
      <c r="T5737" s="1461"/>
      <c r="U5737" s="1461"/>
      <c r="V5737" s="1461"/>
      <c r="W5737" s="1461"/>
      <c r="X5737" s="1461"/>
      <c r="Y5737" s="1461"/>
      <c r="Z5737" s="1461"/>
      <c r="AA5737" s="1461"/>
      <c r="AB5737" s="1461"/>
      <c r="AC5737" s="1507">
        <f t="shared" si="2032"/>
        <v>24</v>
      </c>
      <c r="AD5737" s="1508">
        <f t="shared" si="2033"/>
        <v>570866.39999999991</v>
      </c>
      <c r="AE5737" s="14">
        <f t="shared" si="2034"/>
        <v>-1500.5666666666666</v>
      </c>
      <c r="AF5737" s="14">
        <f t="shared" si="2035"/>
        <v>0</v>
      </c>
      <c r="AG5737" s="14" t="e">
        <f t="shared" si="2036"/>
        <v>#DIV/0!</v>
      </c>
      <c r="AH5737" s="14" t="e">
        <f t="shared" si="2037"/>
        <v>#DIV/0!</v>
      </c>
      <c r="AI5737" s="14">
        <f t="shared" si="2038"/>
        <v>24</v>
      </c>
      <c r="AJ5737" s="1319"/>
    </row>
    <row r="5738" spans="1:36" ht="15.75">
      <c r="A5738" s="1461">
        <v>10</v>
      </c>
      <c r="B5738" s="2562" t="s">
        <v>813</v>
      </c>
      <c r="C5738" s="2563" t="s">
        <v>66</v>
      </c>
      <c r="D5738" s="2546">
        <v>68100</v>
      </c>
      <c r="E5738" s="2564">
        <v>2</v>
      </c>
      <c r="F5738" s="2539">
        <f t="shared" si="2031"/>
        <v>136200</v>
      </c>
      <c r="G5738" s="1461"/>
      <c r="H5738" s="1461"/>
      <c r="I5738" s="2565" t="s">
        <v>8708</v>
      </c>
      <c r="J5738" s="2544">
        <v>45260</v>
      </c>
      <c r="K5738" s="1911"/>
      <c r="L5738" s="2565">
        <v>912</v>
      </c>
      <c r="M5738" s="2544">
        <v>44397</v>
      </c>
      <c r="N5738" s="2566">
        <v>0</v>
      </c>
      <c r="O5738" s="1461"/>
      <c r="P5738" s="1461"/>
      <c r="Q5738" s="1461"/>
      <c r="R5738" s="1461"/>
      <c r="S5738" s="1461"/>
      <c r="T5738" s="1461"/>
      <c r="U5738" s="1461"/>
      <c r="V5738" s="1461"/>
      <c r="W5738" s="1461"/>
      <c r="X5738" s="1461"/>
      <c r="Y5738" s="1461"/>
      <c r="Z5738" s="1461"/>
      <c r="AA5738" s="1461"/>
      <c r="AB5738" s="1461"/>
      <c r="AC5738" s="1507">
        <f t="shared" si="2032"/>
        <v>2</v>
      </c>
      <c r="AD5738" s="1508">
        <f t="shared" si="2033"/>
        <v>136200</v>
      </c>
      <c r="AE5738" s="14">
        <f t="shared" si="2034"/>
        <v>8.1</v>
      </c>
      <c r="AF5738" s="14">
        <f t="shared" si="2035"/>
        <v>0</v>
      </c>
      <c r="AG5738" s="14" t="e">
        <f t="shared" si="2036"/>
        <v>#DIV/0!</v>
      </c>
      <c r="AH5738" s="14" t="e">
        <f t="shared" si="2037"/>
        <v>#DIV/0!</v>
      </c>
      <c r="AI5738" s="14">
        <f t="shared" si="2038"/>
        <v>2</v>
      </c>
      <c r="AJ5738" s="1319"/>
    </row>
    <row r="5739" spans="1:36" ht="15.75">
      <c r="A5739" s="1461"/>
      <c r="B5739" s="2276" t="s">
        <v>6796</v>
      </c>
      <c r="C5739" s="1315" t="s">
        <v>187</v>
      </c>
      <c r="D5739" s="2559">
        <v>29104</v>
      </c>
      <c r="E5739" s="2567">
        <v>2</v>
      </c>
      <c r="F5739" s="2539">
        <f t="shared" si="2031"/>
        <v>58208</v>
      </c>
      <c r="G5739" s="1461"/>
      <c r="H5739" s="1461"/>
      <c r="I5739" s="2568">
        <v>44865</v>
      </c>
      <c r="J5739" s="2568"/>
      <c r="K5739" s="1911"/>
      <c r="L5739" s="1509">
        <v>901</v>
      </c>
      <c r="M5739" s="2568">
        <v>44854</v>
      </c>
      <c r="N5739" s="2567">
        <v>0</v>
      </c>
      <c r="O5739" s="1461"/>
      <c r="P5739" s="1461"/>
      <c r="Q5739" s="1461"/>
      <c r="R5739" s="1461"/>
      <c r="S5739" s="1461"/>
      <c r="T5739" s="1461"/>
      <c r="U5739" s="1461"/>
      <c r="V5739" s="1461"/>
      <c r="W5739" s="1461"/>
      <c r="X5739" s="1461"/>
      <c r="Y5739" s="1461"/>
      <c r="Z5739" s="1461"/>
      <c r="AA5739" s="1461"/>
      <c r="AB5739" s="1461"/>
      <c r="AC5739" s="1507">
        <f t="shared" si="2032"/>
        <v>2</v>
      </c>
      <c r="AD5739" s="1508">
        <f t="shared" si="2033"/>
        <v>58208</v>
      </c>
      <c r="AE5739" s="14">
        <f t="shared" si="2034"/>
        <v>-1500.5666666666666</v>
      </c>
      <c r="AF5739" s="14">
        <f t="shared" si="2035"/>
        <v>0</v>
      </c>
      <c r="AG5739" s="14" t="e">
        <f t="shared" si="2036"/>
        <v>#DIV/0!</v>
      </c>
      <c r="AH5739" s="14" t="e">
        <f t="shared" si="2037"/>
        <v>#DIV/0!</v>
      </c>
      <c r="AI5739" s="14">
        <f t="shared" si="2038"/>
        <v>2</v>
      </c>
      <c r="AJ5739" s="1319"/>
    </row>
    <row r="5740" spans="1:36" ht="15.75">
      <c r="A5740" s="1461"/>
      <c r="B5740" s="2276" t="s">
        <v>6797</v>
      </c>
      <c r="C5740" s="1315" t="s">
        <v>187</v>
      </c>
      <c r="D5740" s="2559">
        <v>54356</v>
      </c>
      <c r="E5740" s="2567">
        <v>20</v>
      </c>
      <c r="F5740" s="2539">
        <f t="shared" si="2031"/>
        <v>1087120</v>
      </c>
      <c r="G5740" s="1461"/>
      <c r="H5740" s="1461"/>
      <c r="I5740" s="2568">
        <v>44865</v>
      </c>
      <c r="J5740" s="2568"/>
      <c r="K5740" s="1911"/>
      <c r="L5740" s="1509">
        <v>901</v>
      </c>
      <c r="M5740" s="2568">
        <v>44854</v>
      </c>
      <c r="N5740" s="2567">
        <v>0</v>
      </c>
      <c r="O5740" s="1461"/>
      <c r="P5740" s="1461"/>
      <c r="Q5740" s="1461"/>
      <c r="R5740" s="1461"/>
      <c r="S5740" s="1461"/>
      <c r="T5740" s="1461"/>
      <c r="U5740" s="1461"/>
      <c r="V5740" s="1461"/>
      <c r="W5740" s="1461"/>
      <c r="X5740" s="1461"/>
      <c r="Y5740" s="1461"/>
      <c r="Z5740" s="1461"/>
      <c r="AA5740" s="1461"/>
      <c r="AB5740" s="1461"/>
      <c r="AC5740" s="1507">
        <f t="shared" si="2032"/>
        <v>20</v>
      </c>
      <c r="AD5740" s="1508">
        <f t="shared" si="2033"/>
        <v>1087120</v>
      </c>
      <c r="AE5740" s="14">
        <f t="shared" si="2034"/>
        <v>-1500.5666666666666</v>
      </c>
      <c r="AF5740" s="14">
        <f t="shared" si="2035"/>
        <v>0</v>
      </c>
      <c r="AG5740" s="14" t="e">
        <f t="shared" si="2036"/>
        <v>#DIV/0!</v>
      </c>
      <c r="AH5740" s="14" t="e">
        <f t="shared" si="2037"/>
        <v>#DIV/0!</v>
      </c>
      <c r="AI5740" s="14">
        <f t="shared" si="2038"/>
        <v>20</v>
      </c>
      <c r="AJ5740" s="1319"/>
    </row>
    <row r="5741" spans="1:36" ht="15.75">
      <c r="A5741" s="1461"/>
      <c r="B5741" s="2276" t="s">
        <v>812</v>
      </c>
      <c r="C5741" s="1315" t="s">
        <v>187</v>
      </c>
      <c r="D5741" s="2559">
        <v>59385</v>
      </c>
      <c r="E5741" s="2567">
        <v>3</v>
      </c>
      <c r="F5741" s="2539">
        <f t="shared" si="2031"/>
        <v>178155</v>
      </c>
      <c r="G5741" s="1461"/>
      <c r="H5741" s="1280"/>
      <c r="I5741" s="2568">
        <v>44900</v>
      </c>
      <c r="J5741" s="2568">
        <v>46612</v>
      </c>
      <c r="K5741" s="1911"/>
      <c r="L5741" s="1509">
        <v>901</v>
      </c>
      <c r="M5741" s="2568">
        <v>44854</v>
      </c>
      <c r="N5741" s="2567"/>
      <c r="O5741" s="1461"/>
      <c r="P5741" s="1461"/>
      <c r="Q5741" s="1461"/>
      <c r="R5741" s="1461"/>
      <c r="S5741" s="1461"/>
      <c r="T5741" s="1461"/>
      <c r="U5741" s="1461"/>
      <c r="V5741" s="1461"/>
      <c r="W5741" s="1461"/>
      <c r="X5741" s="1461"/>
      <c r="Y5741" s="1461"/>
      <c r="Z5741" s="1461"/>
      <c r="AA5741" s="1461"/>
      <c r="AB5741" s="1461"/>
      <c r="AC5741" s="1507">
        <f t="shared" si="2032"/>
        <v>3</v>
      </c>
      <c r="AD5741" s="1508">
        <f t="shared" si="2033"/>
        <v>178155</v>
      </c>
      <c r="AE5741" s="14">
        <f t="shared" si="2034"/>
        <v>53.166666666666664</v>
      </c>
      <c r="AF5741" s="14">
        <f t="shared" si="2035"/>
        <v>0</v>
      </c>
      <c r="AG5741" s="14" t="e">
        <f t="shared" si="2036"/>
        <v>#DIV/0!</v>
      </c>
      <c r="AH5741" s="14" t="e">
        <f t="shared" si="2037"/>
        <v>#DIV/0!</v>
      </c>
      <c r="AI5741" s="14">
        <f t="shared" si="2038"/>
        <v>3</v>
      </c>
      <c r="AJ5741" s="1319"/>
    </row>
    <row r="5742" spans="1:36" ht="15.75">
      <c r="A5742" s="1461"/>
      <c r="B5742" s="2276" t="s">
        <v>8087</v>
      </c>
      <c r="C5742" s="1315" t="s">
        <v>66</v>
      </c>
      <c r="D5742" s="2559">
        <v>62327.5</v>
      </c>
      <c r="E5742" s="2567">
        <v>6</v>
      </c>
      <c r="F5742" s="2539">
        <f t="shared" si="2031"/>
        <v>373965</v>
      </c>
      <c r="G5742" s="1461"/>
      <c r="H5742" s="1280"/>
      <c r="I5742" s="2568">
        <v>44909</v>
      </c>
      <c r="J5742" s="2568"/>
      <c r="K5742" s="1911"/>
      <c r="L5742" s="1509">
        <v>1068</v>
      </c>
      <c r="M5742" s="2568">
        <v>44903</v>
      </c>
      <c r="N5742" s="2567">
        <v>0</v>
      </c>
      <c r="O5742" s="1461"/>
      <c r="P5742" s="1461"/>
      <c r="Q5742" s="1461"/>
      <c r="R5742" s="1461"/>
      <c r="S5742" s="1461"/>
      <c r="T5742" s="1461"/>
      <c r="U5742" s="1461"/>
      <c r="V5742" s="1461"/>
      <c r="W5742" s="1461"/>
      <c r="X5742" s="1461"/>
      <c r="Y5742" s="1461"/>
      <c r="Z5742" s="1461"/>
      <c r="AA5742" s="1461"/>
      <c r="AB5742" s="1461"/>
      <c r="AC5742" s="1507">
        <f t="shared" si="2032"/>
        <v>6</v>
      </c>
      <c r="AD5742" s="1508">
        <f t="shared" si="2033"/>
        <v>373965</v>
      </c>
      <c r="AE5742" s="14">
        <f t="shared" si="2034"/>
        <v>-1500.5666666666666</v>
      </c>
      <c r="AF5742" s="14">
        <f t="shared" si="2035"/>
        <v>0</v>
      </c>
      <c r="AG5742" s="14" t="e">
        <f t="shared" si="2036"/>
        <v>#DIV/0!</v>
      </c>
      <c r="AH5742" s="14" t="e">
        <f t="shared" si="2037"/>
        <v>#DIV/0!</v>
      </c>
      <c r="AI5742" s="14">
        <f t="shared" si="2038"/>
        <v>6</v>
      </c>
      <c r="AJ5742" s="1319"/>
    </row>
    <row r="5743" spans="1:36" ht="15.75">
      <c r="A5743" s="1461"/>
      <c r="B5743" s="2276" t="s">
        <v>8088</v>
      </c>
      <c r="C5743" s="1315" t="s">
        <v>66</v>
      </c>
      <c r="D5743" s="2559">
        <v>60990</v>
      </c>
      <c r="E5743" s="2567">
        <v>4</v>
      </c>
      <c r="F5743" s="2539">
        <f t="shared" si="2031"/>
        <v>243960</v>
      </c>
      <c r="G5743" s="1461"/>
      <c r="H5743" s="1280"/>
      <c r="I5743" s="2568">
        <v>44909</v>
      </c>
      <c r="J5743" s="2568"/>
      <c r="K5743" s="1911"/>
      <c r="L5743" s="1509">
        <v>1068</v>
      </c>
      <c r="M5743" s="2568">
        <v>44903</v>
      </c>
      <c r="N5743" s="2567">
        <v>0</v>
      </c>
      <c r="O5743" s="1461"/>
      <c r="P5743" s="1461"/>
      <c r="Q5743" s="1461"/>
      <c r="R5743" s="1461"/>
      <c r="S5743" s="1461"/>
      <c r="T5743" s="1461"/>
      <c r="U5743" s="1461"/>
      <c r="V5743" s="1461"/>
      <c r="W5743" s="1461"/>
      <c r="X5743" s="1461"/>
      <c r="Y5743" s="1461"/>
      <c r="Z5743" s="1461"/>
      <c r="AA5743" s="1461"/>
      <c r="AB5743" s="1461"/>
      <c r="AC5743" s="1507">
        <f t="shared" si="2032"/>
        <v>4</v>
      </c>
      <c r="AD5743" s="1508">
        <f t="shared" si="2033"/>
        <v>243960</v>
      </c>
      <c r="AE5743" s="14">
        <f t="shared" si="2034"/>
        <v>-1500.5666666666666</v>
      </c>
      <c r="AF5743" s="14">
        <f t="shared" si="2035"/>
        <v>0</v>
      </c>
      <c r="AG5743" s="14" t="e">
        <f t="shared" si="2036"/>
        <v>#DIV/0!</v>
      </c>
      <c r="AH5743" s="14" t="e">
        <f t="shared" si="2037"/>
        <v>#DIV/0!</v>
      </c>
      <c r="AI5743" s="14">
        <f t="shared" si="2038"/>
        <v>4</v>
      </c>
      <c r="AJ5743" s="1319"/>
    </row>
    <row r="5744" spans="1:36" ht="15.75">
      <c r="A5744" s="1461"/>
      <c r="B5744" s="2276" t="s">
        <v>8088</v>
      </c>
      <c r="C5744" s="1315" t="s">
        <v>66</v>
      </c>
      <c r="D5744" s="2559">
        <v>60983</v>
      </c>
      <c r="E5744" s="2567">
        <v>1</v>
      </c>
      <c r="F5744" s="2539">
        <f t="shared" si="2031"/>
        <v>60983</v>
      </c>
      <c r="G5744" s="1461"/>
      <c r="H5744" s="1280"/>
      <c r="I5744" s="2568">
        <v>44922</v>
      </c>
      <c r="J5744" s="2568">
        <v>46685</v>
      </c>
      <c r="K5744" s="1911"/>
      <c r="L5744" s="1509">
        <v>1157</v>
      </c>
      <c r="M5744" s="2568">
        <v>44918</v>
      </c>
      <c r="N5744" s="2567">
        <v>0</v>
      </c>
      <c r="O5744" s="1461"/>
      <c r="P5744" s="1461"/>
      <c r="Q5744" s="1461"/>
      <c r="R5744" s="1461"/>
      <c r="S5744" s="1461"/>
      <c r="T5744" s="1461"/>
      <c r="U5744" s="1461"/>
      <c r="V5744" s="1461"/>
      <c r="W5744" s="1461"/>
      <c r="X5744" s="1461"/>
      <c r="Y5744" s="1461">
        <v>0</v>
      </c>
      <c r="Z5744" s="1461"/>
      <c r="AA5744" s="1461"/>
      <c r="AB5744" s="1461"/>
      <c r="AC5744" s="1507">
        <f t="shared" si="2032"/>
        <v>1</v>
      </c>
      <c r="AD5744" s="1508">
        <f t="shared" si="2033"/>
        <v>60983</v>
      </c>
      <c r="AE5744" s="14">
        <f t="shared" si="2034"/>
        <v>55.6</v>
      </c>
      <c r="AF5744" s="14">
        <f t="shared" si="2035"/>
        <v>0</v>
      </c>
      <c r="AG5744" s="14" t="e">
        <f t="shared" si="2036"/>
        <v>#DIV/0!</v>
      </c>
      <c r="AH5744" s="14" t="e">
        <f t="shared" si="2037"/>
        <v>#DIV/0!</v>
      </c>
      <c r="AI5744" s="14">
        <f t="shared" si="2038"/>
        <v>1</v>
      </c>
      <c r="AJ5744" s="1319"/>
    </row>
    <row r="5745" spans="1:36" ht="15.75">
      <c r="A5745" s="1461"/>
      <c r="B5745" s="2276" t="s">
        <v>812</v>
      </c>
      <c r="C5745" s="1315" t="s">
        <v>66</v>
      </c>
      <c r="D5745" s="2559">
        <v>59385</v>
      </c>
      <c r="E5745" s="2567">
        <v>7</v>
      </c>
      <c r="F5745" s="2539">
        <f t="shared" si="2031"/>
        <v>415695</v>
      </c>
      <c r="G5745" s="1461"/>
      <c r="H5745" s="1280"/>
      <c r="I5745" s="2568">
        <v>44910</v>
      </c>
      <c r="J5745" s="2568">
        <v>46649</v>
      </c>
      <c r="K5745" s="1911"/>
      <c r="L5745" s="1509">
        <v>1068</v>
      </c>
      <c r="M5745" s="2568">
        <v>44903</v>
      </c>
      <c r="N5745" s="2567">
        <v>0</v>
      </c>
      <c r="O5745" s="1461"/>
      <c r="P5745" s="1461"/>
      <c r="Q5745" s="1461"/>
      <c r="R5745" s="1461"/>
      <c r="S5745" s="1461"/>
      <c r="T5745" s="1461"/>
      <c r="U5745" s="1461"/>
      <c r="V5745" s="1461"/>
      <c r="W5745" s="1461"/>
      <c r="X5745" s="1461"/>
      <c r="Y5745" s="1461"/>
      <c r="Z5745" s="1461"/>
      <c r="AA5745" s="1461"/>
      <c r="AB5745" s="1461"/>
      <c r="AC5745" s="1507">
        <f t="shared" si="2032"/>
        <v>7</v>
      </c>
      <c r="AD5745" s="1508">
        <f t="shared" si="2033"/>
        <v>415695</v>
      </c>
      <c r="AE5745" s="14">
        <f t="shared" si="2034"/>
        <v>54.4</v>
      </c>
      <c r="AF5745" s="14">
        <f t="shared" si="2035"/>
        <v>0</v>
      </c>
      <c r="AG5745" s="14" t="e">
        <f t="shared" si="2036"/>
        <v>#DIV/0!</v>
      </c>
      <c r="AH5745" s="14" t="e">
        <f t="shared" si="2037"/>
        <v>#DIV/0!</v>
      </c>
      <c r="AI5745" s="14">
        <f t="shared" si="2038"/>
        <v>7</v>
      </c>
      <c r="AJ5745" s="1319"/>
    </row>
    <row r="5746" spans="1:36" ht="15.75">
      <c r="A5746" s="1461"/>
      <c r="B5746" s="2276" t="s">
        <v>6796</v>
      </c>
      <c r="C5746" s="1315" t="s">
        <v>187</v>
      </c>
      <c r="D5746" s="2559">
        <v>29093.3</v>
      </c>
      <c r="E5746" s="2567">
        <v>1</v>
      </c>
      <c r="F5746" s="2539">
        <f t="shared" si="2031"/>
        <v>29093.3</v>
      </c>
      <c r="G5746" s="1461"/>
      <c r="H5746" s="1280"/>
      <c r="I5746" s="2568">
        <v>44922</v>
      </c>
      <c r="J5746" s="2568">
        <v>47026</v>
      </c>
      <c r="K5746" s="1911"/>
      <c r="L5746" s="1509">
        <v>1158</v>
      </c>
      <c r="M5746" s="2568">
        <v>44918</v>
      </c>
      <c r="N5746" s="2567">
        <v>0</v>
      </c>
      <c r="O5746" s="1461"/>
      <c r="P5746" s="1461"/>
      <c r="Q5746" s="1461"/>
      <c r="R5746" s="1461"/>
      <c r="S5746" s="1461"/>
      <c r="T5746" s="1461"/>
      <c r="U5746" s="1461"/>
      <c r="V5746" s="1461"/>
      <c r="W5746" s="1461"/>
      <c r="X5746" s="1461"/>
      <c r="Y5746" s="1461"/>
      <c r="Z5746" s="1461"/>
      <c r="AA5746" s="1461"/>
      <c r="AB5746" s="1461"/>
      <c r="AC5746" s="1507">
        <f t="shared" si="2032"/>
        <v>1</v>
      </c>
      <c r="AD5746" s="1508">
        <f t="shared" si="2033"/>
        <v>29093.3</v>
      </c>
      <c r="AE5746" s="14">
        <f t="shared" si="2034"/>
        <v>66.966666666666669</v>
      </c>
      <c r="AF5746" s="14">
        <f t="shared" si="2035"/>
        <v>0</v>
      </c>
      <c r="AG5746" s="14" t="e">
        <f t="shared" si="2036"/>
        <v>#DIV/0!</v>
      </c>
      <c r="AH5746" s="14" t="e">
        <f t="shared" si="2037"/>
        <v>#DIV/0!</v>
      </c>
      <c r="AI5746" s="14">
        <f t="shared" si="2038"/>
        <v>1</v>
      </c>
      <c r="AJ5746" s="1319"/>
    </row>
    <row r="5747" spans="1:36" ht="15.75">
      <c r="A5747" s="1461"/>
      <c r="B5747" s="2562" t="s">
        <v>810</v>
      </c>
      <c r="C5747" s="1315" t="s">
        <v>187</v>
      </c>
      <c r="D5747" s="2559">
        <v>54356</v>
      </c>
      <c r="E5747" s="2567">
        <v>10</v>
      </c>
      <c r="F5747" s="2539">
        <f t="shared" si="2031"/>
        <v>543560</v>
      </c>
      <c r="G5747" s="1461"/>
      <c r="H5747" s="1280"/>
      <c r="I5747" s="2568">
        <v>44909</v>
      </c>
      <c r="J5747" s="2568"/>
      <c r="K5747" s="1911"/>
      <c r="L5747" s="1509">
        <v>1068</v>
      </c>
      <c r="M5747" s="2568">
        <v>44903</v>
      </c>
      <c r="N5747" s="2567">
        <v>0</v>
      </c>
      <c r="O5747" s="1461"/>
      <c r="P5747" s="1461">
        <v>1</v>
      </c>
      <c r="Q5747" s="1461"/>
      <c r="R5747" s="1461"/>
      <c r="S5747" s="1461"/>
      <c r="T5747" s="1461"/>
      <c r="U5747" s="1461"/>
      <c r="V5747" s="1461"/>
      <c r="W5747" s="1461"/>
      <c r="X5747" s="1461"/>
      <c r="Y5747" s="1461"/>
      <c r="Z5747" s="1461"/>
      <c r="AA5747" s="1461"/>
      <c r="AB5747" s="1461"/>
      <c r="AC5747" s="1507">
        <f t="shared" si="2032"/>
        <v>9</v>
      </c>
      <c r="AD5747" s="1508">
        <f t="shared" si="2033"/>
        <v>489204</v>
      </c>
      <c r="AE5747" s="14">
        <f t="shared" si="2034"/>
        <v>-1500.5666666666666</v>
      </c>
      <c r="AF5747" s="14">
        <f t="shared" si="2035"/>
        <v>0.33333333333333331</v>
      </c>
      <c r="AG5747" s="14">
        <f t="shared" si="2036"/>
        <v>27</v>
      </c>
      <c r="AH5747" s="14">
        <f t="shared" si="2037"/>
        <v>1527.5666666666666</v>
      </c>
      <c r="AI5747" s="14">
        <f t="shared" si="2038"/>
        <v>509.18888888888887</v>
      </c>
      <c r="AJ5747" s="1319"/>
    </row>
    <row r="5748" spans="1:36" ht="15.6" customHeight="1">
      <c r="A5748" s="1461"/>
      <c r="B5748" s="2276" t="s">
        <v>8089</v>
      </c>
      <c r="C5748" s="1315" t="s">
        <v>187</v>
      </c>
      <c r="D5748" s="2559">
        <v>29104</v>
      </c>
      <c r="E5748" s="2567">
        <v>4</v>
      </c>
      <c r="F5748" s="2539">
        <f t="shared" si="2031"/>
        <v>116416</v>
      </c>
      <c r="G5748" s="1461"/>
      <c r="H5748" s="1280"/>
      <c r="I5748" s="2568">
        <v>44909</v>
      </c>
      <c r="J5748" s="2568"/>
      <c r="K5748" s="1911"/>
      <c r="L5748" s="1509">
        <v>1068</v>
      </c>
      <c r="M5748" s="2568">
        <v>44903</v>
      </c>
      <c r="N5748" s="2567">
        <v>0</v>
      </c>
      <c r="O5748" s="1461"/>
      <c r="P5748" s="1461"/>
      <c r="Q5748" s="1461"/>
      <c r="R5748" s="1461"/>
      <c r="S5748" s="1461"/>
      <c r="T5748" s="1461"/>
      <c r="U5748" s="1461"/>
      <c r="V5748" s="1461"/>
      <c r="W5748" s="1461"/>
      <c r="X5748" s="1461"/>
      <c r="Y5748" s="1461"/>
      <c r="Z5748" s="1461"/>
      <c r="AA5748" s="1461"/>
      <c r="AB5748" s="1461"/>
      <c r="AC5748" s="1507">
        <f t="shared" si="2032"/>
        <v>4</v>
      </c>
      <c r="AD5748" s="1508">
        <f t="shared" si="2033"/>
        <v>116416</v>
      </c>
      <c r="AE5748" s="14">
        <f t="shared" si="2034"/>
        <v>-1500.5666666666666</v>
      </c>
      <c r="AF5748" s="14">
        <f t="shared" si="2035"/>
        <v>0</v>
      </c>
      <c r="AG5748" s="14" t="e">
        <f t="shared" si="2036"/>
        <v>#DIV/0!</v>
      </c>
      <c r="AH5748" s="14" t="e">
        <f t="shared" si="2037"/>
        <v>#DIV/0!</v>
      </c>
      <c r="AI5748" s="14">
        <f t="shared" si="2038"/>
        <v>4</v>
      </c>
      <c r="AJ5748" s="1319"/>
    </row>
    <row r="5749" spans="1:36" ht="15.75">
      <c r="A5749" s="4414" t="s">
        <v>19</v>
      </c>
      <c r="B5749" s="4414"/>
      <c r="C5749" s="4414"/>
      <c r="D5749" s="4414"/>
      <c r="E5749" s="4414"/>
      <c r="F5749" s="4414"/>
      <c r="G5749" s="4414"/>
      <c r="H5749" s="4414"/>
      <c r="I5749" s="4414"/>
      <c r="J5749" s="4414"/>
      <c r="K5749" s="4414"/>
      <c r="L5749" s="4414"/>
      <c r="M5749" s="4414"/>
      <c r="N5749" s="4414"/>
      <c r="O5749" s="4414"/>
      <c r="P5749" s="4414"/>
      <c r="Q5749" s="4414"/>
      <c r="R5749" s="4414"/>
      <c r="S5749" s="4414"/>
      <c r="T5749" s="4414"/>
      <c r="U5749" s="4414"/>
      <c r="V5749" s="4414"/>
      <c r="W5749" s="4414"/>
      <c r="X5749" s="4414"/>
      <c r="Y5749" s="4414"/>
      <c r="Z5749" s="4414"/>
      <c r="AA5749" s="4414"/>
      <c r="AB5749" s="4414"/>
      <c r="AC5749" s="4414"/>
      <c r="AD5749" s="4414"/>
      <c r="AE5749" s="4414"/>
      <c r="AF5749" s="4414"/>
      <c r="AG5749" s="4414"/>
      <c r="AH5749" s="4414"/>
      <c r="AI5749" s="4414"/>
      <c r="AJ5749" s="4414"/>
    </row>
    <row r="5750" spans="1:36" ht="15.75">
      <c r="A5750" s="4551" t="s">
        <v>3995</v>
      </c>
      <c r="B5750" s="4508"/>
      <c r="C5750" s="4508"/>
      <c r="D5750" s="4508"/>
      <c r="E5750" s="4508"/>
      <c r="F5750" s="4508"/>
      <c r="G5750" s="4508"/>
      <c r="H5750" s="4508"/>
      <c r="I5750" s="4508"/>
      <c r="J5750" s="4508"/>
      <c r="K5750" s="4508"/>
      <c r="L5750" s="4508"/>
      <c r="M5750" s="4508"/>
      <c r="N5750" s="4508"/>
      <c r="O5750" s="4508"/>
      <c r="P5750" s="4508"/>
      <c r="Q5750" s="4508"/>
      <c r="R5750" s="4508"/>
      <c r="S5750" s="4508"/>
      <c r="T5750" s="4508"/>
      <c r="U5750" s="4508"/>
      <c r="V5750" s="4508"/>
      <c r="W5750" s="4508"/>
      <c r="X5750" s="4508"/>
      <c r="Y5750" s="4508"/>
      <c r="Z5750" s="4508"/>
      <c r="AA5750" s="4508"/>
      <c r="AB5750" s="4508"/>
      <c r="AC5750" s="4508"/>
      <c r="AD5750" s="4508"/>
      <c r="AE5750" s="4508"/>
      <c r="AF5750" s="4508"/>
      <c r="AG5750" s="4508"/>
      <c r="AH5750" s="4508"/>
      <c r="AI5750" s="4508"/>
      <c r="AJ5750" s="4508"/>
    </row>
    <row r="5751" spans="1:36" ht="15.75">
      <c r="A5751" s="1461"/>
      <c r="B5751" s="2569" t="s">
        <v>8709</v>
      </c>
      <c r="C5751" s="2570" t="s">
        <v>344</v>
      </c>
      <c r="D5751" s="2571">
        <v>4</v>
      </c>
      <c r="E5751" s="2572"/>
      <c r="F5751" s="2539"/>
      <c r="G5751" s="1461">
        <v>15</v>
      </c>
      <c r="H5751" s="1461">
        <f>G5751*D5751</f>
        <v>60</v>
      </c>
      <c r="I5751" s="2573"/>
      <c r="J5751" s="2574"/>
      <c r="K5751" s="1911"/>
      <c r="L5751" s="2575">
        <v>1194</v>
      </c>
      <c r="M5751" s="2573">
        <v>44924</v>
      </c>
      <c r="N5751" s="1461">
        <v>0</v>
      </c>
      <c r="O5751" s="1461"/>
      <c r="P5751" s="1461"/>
      <c r="Q5751" s="1461"/>
      <c r="R5751" s="1461"/>
      <c r="S5751" s="1461"/>
      <c r="T5751" s="1461"/>
      <c r="U5751" s="1461"/>
      <c r="V5751" s="1461"/>
      <c r="W5751" s="1461"/>
      <c r="X5751" s="1461"/>
      <c r="Y5751" s="1461"/>
      <c r="Z5751" s="1461"/>
      <c r="AA5751" s="1461"/>
      <c r="AB5751" s="1461"/>
      <c r="AC5751" s="1507">
        <f>E5751+G5751-N5751-O5751-AA5751-P5751-Q5751-R5751-S5751-T5751-U5751-V5751-W5751-X5751-Y5751</f>
        <v>15</v>
      </c>
      <c r="AD5751" s="1508">
        <f>D5751*AC5751</f>
        <v>60</v>
      </c>
      <c r="AE5751" s="14">
        <f>(J5751-"01.04.2023")/30</f>
        <v>-1500.5666666666666</v>
      </c>
      <c r="AF5751" s="14">
        <f>(N5751+O5751+P5751+Q5751+R5751+S5751+T5751+U5751+V5751+W5751+X5751+Y5751)/3</f>
        <v>0</v>
      </c>
      <c r="AG5751" s="14" t="e">
        <f>AC5751/AF5751</f>
        <v>#DIV/0!</v>
      </c>
      <c r="AH5751" s="14" t="e">
        <f>AG5751-AE5751</f>
        <v>#DIV/0!</v>
      </c>
      <c r="AI5751" s="14">
        <f>AC5751-(AE5751*AF5751)</f>
        <v>15</v>
      </c>
      <c r="AJ5751" s="1319"/>
    </row>
    <row r="5752" spans="1:36" ht="15.75">
      <c r="A5752" s="4414" t="s">
        <v>19</v>
      </c>
      <c r="B5752" s="4414"/>
      <c r="C5752" s="4414"/>
      <c r="D5752" s="4414"/>
      <c r="E5752" s="4414"/>
      <c r="F5752" s="4414"/>
      <c r="G5752" s="4414"/>
      <c r="H5752" s="4414"/>
      <c r="I5752" s="4414"/>
      <c r="J5752" s="4414"/>
      <c r="K5752" s="4414"/>
      <c r="L5752" s="4414"/>
      <c r="M5752" s="4414"/>
      <c r="N5752" s="4414"/>
      <c r="O5752" s="4414"/>
      <c r="P5752" s="4414"/>
      <c r="Q5752" s="4414"/>
      <c r="R5752" s="4414"/>
      <c r="S5752" s="4414"/>
      <c r="T5752" s="4414"/>
      <c r="U5752" s="4414"/>
      <c r="V5752" s="4414"/>
      <c r="W5752" s="4414"/>
      <c r="X5752" s="4414"/>
      <c r="Y5752" s="4414"/>
      <c r="Z5752" s="4414"/>
      <c r="AA5752" s="4414"/>
      <c r="AB5752" s="4414"/>
      <c r="AC5752" s="4414"/>
      <c r="AD5752" s="4414"/>
      <c r="AE5752" s="4414"/>
      <c r="AF5752" s="4414"/>
      <c r="AG5752" s="4414"/>
      <c r="AH5752" s="4414"/>
      <c r="AI5752" s="4414"/>
      <c r="AJ5752" s="4414"/>
    </row>
    <row r="5753" spans="1:36" ht="15.75">
      <c r="A5753" s="4551" t="s">
        <v>713</v>
      </c>
      <c r="B5753" s="4508"/>
      <c r="C5753" s="4508"/>
      <c r="D5753" s="4508"/>
      <c r="E5753" s="4508"/>
      <c r="F5753" s="4508"/>
      <c r="G5753" s="4508"/>
      <c r="H5753" s="4508"/>
      <c r="I5753" s="4508"/>
      <c r="J5753" s="4508"/>
      <c r="K5753" s="4508"/>
      <c r="L5753" s="4508"/>
      <c r="M5753" s="4508"/>
      <c r="N5753" s="4508"/>
      <c r="O5753" s="4508"/>
      <c r="P5753" s="4508"/>
      <c r="Q5753" s="4508"/>
      <c r="R5753" s="4508"/>
      <c r="S5753" s="4508"/>
      <c r="T5753" s="4508"/>
      <c r="U5753" s="4508"/>
      <c r="V5753" s="4508"/>
      <c r="W5753" s="4508"/>
      <c r="X5753" s="4508"/>
      <c r="Y5753" s="4508"/>
      <c r="Z5753" s="4508"/>
      <c r="AA5753" s="4508"/>
      <c r="AB5753" s="4508"/>
      <c r="AC5753" s="4508"/>
      <c r="AD5753" s="4508"/>
      <c r="AE5753" s="4508"/>
      <c r="AF5753" s="4508"/>
      <c r="AG5753" s="4508"/>
      <c r="AH5753" s="4508"/>
      <c r="AI5753" s="4508"/>
      <c r="AJ5753" s="4508"/>
    </row>
    <row r="5754" spans="1:36" ht="15.75">
      <c r="A5754" s="1461">
        <v>2</v>
      </c>
      <c r="B5754" s="2569" t="s">
        <v>3413</v>
      </c>
      <c r="C5754" s="2570" t="s">
        <v>66</v>
      </c>
      <c r="D5754" s="2576">
        <v>105.34868</v>
      </c>
      <c r="E5754" s="2575">
        <v>365</v>
      </c>
      <c r="F5754" s="2539">
        <f>E5754*D5754</f>
        <v>38452.268199999999</v>
      </c>
      <c r="G5754" s="1461"/>
      <c r="H5754" s="1461"/>
      <c r="I5754" s="2574">
        <v>44694</v>
      </c>
      <c r="J5754" s="2577"/>
      <c r="K5754" s="1911"/>
      <c r="L5754" s="2577">
        <v>280</v>
      </c>
      <c r="M5754" s="2574">
        <v>44683</v>
      </c>
      <c r="N5754" s="1461">
        <v>180</v>
      </c>
      <c r="O5754" s="1461"/>
      <c r="P5754" s="1461"/>
      <c r="Q5754" s="1461"/>
      <c r="R5754" s="1461"/>
      <c r="S5754" s="1461"/>
      <c r="T5754" s="1461"/>
      <c r="U5754" s="1461"/>
      <c r="V5754" s="1461"/>
      <c r="W5754" s="1461"/>
      <c r="X5754" s="1461"/>
      <c r="Y5754" s="1461"/>
      <c r="Z5754" s="1461"/>
      <c r="AA5754" s="1461"/>
      <c r="AB5754" s="1461"/>
      <c r="AC5754" s="1507">
        <f>E5754+G5754-N5754-O5754-AA5754-P5754-Q5754-R5754-S5754-T5754-U5754-V5754-W5754-X5754-Y5754</f>
        <v>185</v>
      </c>
      <c r="AD5754" s="1508">
        <f>D5754*AC5754</f>
        <v>19489.505799999999</v>
      </c>
      <c r="AE5754" s="14">
        <f>(J5754-"01.04.2023")/30</f>
        <v>-1500.5666666666666</v>
      </c>
      <c r="AF5754" s="14">
        <f>(N5754+O5754+P5754+Q5754+R5754+S5754+T5754+U5754+V5754+W5754+X5754+Y5754)/3</f>
        <v>60</v>
      </c>
      <c r="AG5754" s="14">
        <f>AC5754/AF5754</f>
        <v>3.0833333333333335</v>
      </c>
      <c r="AH5754" s="14">
        <f>AG5754-AE5754</f>
        <v>1503.6499999999999</v>
      </c>
      <c r="AI5754" s="14">
        <f>AC5754-(AE5754*AF5754)</f>
        <v>90219</v>
      </c>
      <c r="AJ5754" s="1319"/>
    </row>
    <row r="5755" spans="1:36" ht="15.75">
      <c r="A5755" s="1461">
        <v>4</v>
      </c>
      <c r="B5755" s="1404" t="s">
        <v>1536</v>
      </c>
      <c r="C5755" s="2547" t="s">
        <v>66</v>
      </c>
      <c r="D5755" s="22">
        <v>9.9</v>
      </c>
      <c r="E5755" s="1350">
        <v>550</v>
      </c>
      <c r="F5755" s="1368">
        <f>D5755*E5755</f>
        <v>5445</v>
      </c>
      <c r="G5755" s="1345"/>
      <c r="H5755" s="1345"/>
      <c r="I5755" s="143">
        <v>44615</v>
      </c>
      <c r="J5755" s="143">
        <v>46053</v>
      </c>
      <c r="K5755" s="2268"/>
      <c r="L5755" s="22">
        <v>115</v>
      </c>
      <c r="M5755" s="143">
        <v>44610</v>
      </c>
      <c r="N5755" s="1345">
        <v>10</v>
      </c>
      <c r="O5755" s="1345"/>
      <c r="P5755" s="1345"/>
      <c r="Q5755" s="1345"/>
      <c r="R5755" s="1345"/>
      <c r="S5755" s="1345"/>
      <c r="T5755" s="1345"/>
      <c r="U5755" s="1345"/>
      <c r="V5755" s="1345"/>
      <c r="W5755" s="1345"/>
      <c r="X5755" s="1345"/>
      <c r="Y5755" s="1345"/>
      <c r="Z5755" s="1345"/>
      <c r="AA5755" s="1345"/>
      <c r="AB5755" s="1345"/>
      <c r="AC5755" s="1507">
        <f>E5755+G5755-N5755-O5755-AA5755-P5755-Q5755-R5755-S5755-T5755-U5755-V5755-W5755-X5755-Y5755</f>
        <v>540</v>
      </c>
      <c r="AD5755" s="1508">
        <f>D5755*AC5755</f>
        <v>5346</v>
      </c>
      <c r="AE5755" s="14">
        <f>(J5755-"01.04.2023")/30</f>
        <v>34.533333333333331</v>
      </c>
      <c r="AF5755" s="14">
        <f>(N5755+O5755+P5755+Q5755+R5755+S5755+T5755+U5755+V5755+W5755+X5755+Y5755)/3</f>
        <v>3.3333333333333335</v>
      </c>
      <c r="AG5755" s="14">
        <f>AC5755/AF5755</f>
        <v>162</v>
      </c>
      <c r="AH5755" s="14">
        <f>AG5755-AE5755</f>
        <v>127.46666666666667</v>
      </c>
      <c r="AI5755" s="14">
        <f>AC5755-(AE5755*AF5755)</f>
        <v>424.88888888888891</v>
      </c>
      <c r="AJ5755" s="2578"/>
    </row>
    <row r="5756" spans="1:36" ht="15.75">
      <c r="A5756" s="1461">
        <v>6</v>
      </c>
      <c r="B5756" s="1404" t="s">
        <v>3414</v>
      </c>
      <c r="C5756" s="2547" t="s">
        <v>66</v>
      </c>
      <c r="D5756" s="22">
        <v>48.94538</v>
      </c>
      <c r="E5756" s="1350">
        <v>179</v>
      </c>
      <c r="F5756" s="1368">
        <f>D5756*E5756</f>
        <v>8761.2230199999995</v>
      </c>
      <c r="G5756" s="1345"/>
      <c r="H5756" s="1346"/>
      <c r="I5756" s="2574">
        <v>44694</v>
      </c>
      <c r="J5756" s="143"/>
      <c r="K5756" s="2268"/>
      <c r="L5756" s="2577">
        <v>280</v>
      </c>
      <c r="M5756" s="2574">
        <v>44683</v>
      </c>
      <c r="N5756" s="1345">
        <v>0</v>
      </c>
      <c r="O5756" s="1345"/>
      <c r="P5756" s="1345"/>
      <c r="Q5756" s="1345"/>
      <c r="R5756" s="1345"/>
      <c r="S5756" s="1345"/>
      <c r="T5756" s="1345"/>
      <c r="U5756" s="1345"/>
      <c r="V5756" s="1345"/>
      <c r="W5756" s="1345"/>
      <c r="X5756" s="1345"/>
      <c r="Y5756" s="1345"/>
      <c r="Z5756" s="1345"/>
      <c r="AA5756" s="1345"/>
      <c r="AB5756" s="1345"/>
      <c r="AC5756" s="1507">
        <f>E5756+G5756-N5756-O5756-AA5756-P5756-Q5756-R5756-S5756-T5756-U5756-V5756-W5756-X5756-Y5756</f>
        <v>179</v>
      </c>
      <c r="AD5756" s="1508">
        <f>D5756*AC5756</f>
        <v>8761.2230199999995</v>
      </c>
      <c r="AE5756" s="14">
        <f>(J5756-"01.04.2023")/30</f>
        <v>-1500.5666666666666</v>
      </c>
      <c r="AF5756" s="14">
        <f>(N5756+O5756+P5756+Q5756+R5756+S5756+T5756+U5756+V5756+W5756+X5756+Y5756)/3</f>
        <v>0</v>
      </c>
      <c r="AG5756" s="14" t="e">
        <f>AC5756/AF5756</f>
        <v>#DIV/0!</v>
      </c>
      <c r="AH5756" s="14" t="e">
        <f>AG5756-AE5756</f>
        <v>#DIV/0!</v>
      </c>
      <c r="AI5756" s="14">
        <f>AC5756-(AE5756*AF5756)</f>
        <v>179</v>
      </c>
      <c r="AJ5756" s="2578"/>
    </row>
    <row r="5757" spans="1:36" ht="15.75">
      <c r="A5757" s="1461"/>
      <c r="B5757" s="1404" t="s">
        <v>8710</v>
      </c>
      <c r="C5757" s="2547" t="s">
        <v>66</v>
      </c>
      <c r="D5757" s="24">
        <v>5</v>
      </c>
      <c r="E5757" s="1350"/>
      <c r="F5757" s="1368"/>
      <c r="G5757" s="1345">
        <v>50</v>
      </c>
      <c r="H5757" s="1346">
        <f>G5757*D5757</f>
        <v>250</v>
      </c>
      <c r="I5757" s="2579">
        <v>44950</v>
      </c>
      <c r="J5757" s="143"/>
      <c r="K5757" s="2268"/>
      <c r="L5757" s="2580">
        <v>1194</v>
      </c>
      <c r="M5757" s="2579">
        <v>44914</v>
      </c>
      <c r="N5757" s="1345">
        <v>0</v>
      </c>
      <c r="O5757" s="1345"/>
      <c r="P5757" s="1345"/>
      <c r="Q5757" s="1345"/>
      <c r="R5757" s="1345"/>
      <c r="S5757" s="1345"/>
      <c r="T5757" s="1345"/>
      <c r="U5757" s="1345"/>
      <c r="V5757" s="1345"/>
      <c r="W5757" s="1345"/>
      <c r="X5757" s="1345"/>
      <c r="Y5757" s="1345"/>
      <c r="Z5757" s="1345"/>
      <c r="AA5757" s="1345"/>
      <c r="AB5757" s="1345"/>
      <c r="AC5757" s="1507">
        <f>E5757+G5757-N5757-O5757-AA5757-P5757-Q5757-R5757-S5757-T5757-U5757-V5757-W5757-X5757-Y5757</f>
        <v>50</v>
      </c>
      <c r="AD5757" s="1508">
        <f>D5757*AC5757</f>
        <v>250</v>
      </c>
      <c r="AE5757" s="14">
        <f>(J5757-"01.04.2023")/30</f>
        <v>-1500.5666666666666</v>
      </c>
      <c r="AF5757" s="14">
        <f>(N5757+O5757+P5757+Q5757+R5757+S5757+T5757+U5757+V5757+W5757+X5757+Y5757)/3</f>
        <v>0</v>
      </c>
      <c r="AG5757" s="14" t="e">
        <f>AC5757/AF5757</f>
        <v>#DIV/0!</v>
      </c>
      <c r="AH5757" s="14" t="e">
        <f>AG5757-AE5757</f>
        <v>#DIV/0!</v>
      </c>
      <c r="AI5757" s="14">
        <f>AC5757-(AE5757*AF5757)</f>
        <v>50</v>
      </c>
      <c r="AJ5757" s="2578"/>
    </row>
    <row r="5758" spans="1:36" ht="15.75">
      <c r="A5758" s="4414" t="s">
        <v>19</v>
      </c>
      <c r="B5758" s="4414"/>
      <c r="C5758" s="4414"/>
      <c r="D5758" s="4414"/>
      <c r="E5758" s="4414"/>
      <c r="F5758" s="4414"/>
      <c r="G5758" s="4414"/>
      <c r="H5758" s="4414"/>
      <c r="I5758" s="4414"/>
      <c r="J5758" s="4414"/>
      <c r="K5758" s="4414"/>
      <c r="L5758" s="4414"/>
      <c r="M5758" s="4414"/>
      <c r="N5758" s="4414"/>
      <c r="O5758" s="4414"/>
      <c r="P5758" s="4414"/>
      <c r="Q5758" s="4414"/>
      <c r="R5758" s="4414"/>
      <c r="S5758" s="4414"/>
      <c r="T5758" s="4414"/>
      <c r="U5758" s="4414"/>
      <c r="V5758" s="4414"/>
      <c r="W5758" s="4414"/>
      <c r="X5758" s="4414"/>
      <c r="Y5758" s="4414"/>
      <c r="Z5758" s="4414"/>
      <c r="AA5758" s="4414"/>
      <c r="AB5758" s="4414"/>
      <c r="AC5758" s="4414"/>
      <c r="AD5758" s="4414"/>
      <c r="AE5758" s="4414"/>
      <c r="AF5758" s="4414"/>
      <c r="AG5758" s="4414"/>
      <c r="AH5758" s="4414"/>
      <c r="AI5758" s="4414"/>
      <c r="AJ5758" s="4414"/>
    </row>
    <row r="5759" spans="1:36" ht="15.75">
      <c r="A5759" s="4551" t="s">
        <v>1537</v>
      </c>
      <c r="B5759" s="4508"/>
      <c r="C5759" s="4508"/>
      <c r="D5759" s="4508"/>
      <c r="E5759" s="4508"/>
      <c r="F5759" s="4508"/>
      <c r="G5759" s="4508"/>
      <c r="H5759" s="4508"/>
      <c r="I5759" s="4508"/>
      <c r="J5759" s="4508"/>
      <c r="K5759" s="4508"/>
      <c r="L5759" s="4508"/>
      <c r="M5759" s="4508"/>
      <c r="N5759" s="4508"/>
      <c r="O5759" s="4508"/>
      <c r="P5759" s="4508"/>
      <c r="Q5759" s="4508"/>
      <c r="R5759" s="4508"/>
      <c r="S5759" s="4508"/>
      <c r="T5759" s="4508"/>
      <c r="U5759" s="4508"/>
      <c r="V5759" s="4508"/>
      <c r="W5759" s="4508"/>
      <c r="X5759" s="4508"/>
      <c r="Y5759" s="4508"/>
      <c r="Z5759" s="4508"/>
      <c r="AA5759" s="4508"/>
      <c r="AB5759" s="4508"/>
      <c r="AC5759" s="4508"/>
      <c r="AD5759" s="4508"/>
      <c r="AE5759" s="4508"/>
      <c r="AF5759" s="4508"/>
      <c r="AG5759" s="4508"/>
      <c r="AH5759" s="4508"/>
      <c r="AI5759" s="4508"/>
      <c r="AJ5759" s="4508"/>
    </row>
    <row r="5760" spans="1:36" ht="15.75">
      <c r="A5760" s="1461">
        <v>1</v>
      </c>
      <c r="B5760" s="1404" t="s">
        <v>1538</v>
      </c>
      <c r="C5760" s="2547" t="s">
        <v>65</v>
      </c>
      <c r="D5760" s="24">
        <v>227.48</v>
      </c>
      <c r="E5760" s="1461">
        <v>173</v>
      </c>
      <c r="F5760" s="2539">
        <f>D5760*E5760</f>
        <v>39354.04</v>
      </c>
      <c r="G5760" s="135"/>
      <c r="H5760" s="1461"/>
      <c r="I5760" s="143">
        <v>44594</v>
      </c>
      <c r="J5760" s="143">
        <v>45181</v>
      </c>
      <c r="K5760" s="1911"/>
      <c r="L5760" s="1461"/>
      <c r="M5760" s="1911"/>
      <c r="N5760" s="2581">
        <v>0</v>
      </c>
      <c r="O5760" s="1461"/>
      <c r="P5760" s="1461"/>
      <c r="Q5760" s="1461"/>
      <c r="R5760" s="1461"/>
      <c r="S5760" s="1461"/>
      <c r="T5760" s="1461"/>
      <c r="U5760" s="1461"/>
      <c r="V5760" s="1461"/>
      <c r="W5760" s="1461"/>
      <c r="X5760" s="1461"/>
      <c r="Y5760" s="1461"/>
      <c r="Z5760" s="1461"/>
      <c r="AA5760" s="1461"/>
      <c r="AB5760" s="1461"/>
      <c r="AC5760" s="1507">
        <f>E5760+G5760-N5760-O5760-AA5760-P5760-Q5760-R5760-S5760-T5760-U5760-V5760-W5760-X5760-Y5760</f>
        <v>173</v>
      </c>
      <c r="AD5760" s="1508">
        <f>D5760*AC5760</f>
        <v>39354.04</v>
      </c>
      <c r="AE5760" s="14">
        <f>(J5760-"01.04.2023")/30</f>
        <v>5.4666666666666668</v>
      </c>
      <c r="AF5760" s="14">
        <f>(N5760+O5760+P5760+Q5760+R5760+S5760+T5760+U5760+V5760+W5760+X5760+Y5760)/3</f>
        <v>0</v>
      </c>
      <c r="AG5760" s="14" t="e">
        <f>AC5760/AF5760</f>
        <v>#DIV/0!</v>
      </c>
      <c r="AH5760" s="14" t="e">
        <f>AG5760-AE5760</f>
        <v>#DIV/0!</v>
      </c>
      <c r="AI5760" s="14">
        <f>AC5760-(AE5760*AF5760)</f>
        <v>173</v>
      </c>
      <c r="AJ5760" s="1319"/>
    </row>
    <row r="5761" spans="1:36" ht="15.75">
      <c r="A5761" s="4414" t="s">
        <v>19</v>
      </c>
      <c r="B5761" s="4414"/>
      <c r="C5761" s="4414"/>
      <c r="D5761" s="4414"/>
      <c r="E5761" s="4414"/>
      <c r="F5761" s="4414"/>
      <c r="G5761" s="4414"/>
      <c r="H5761" s="4414"/>
      <c r="I5761" s="4414"/>
      <c r="J5761" s="4414"/>
      <c r="K5761" s="4414"/>
      <c r="L5761" s="4414"/>
      <c r="M5761" s="4414"/>
      <c r="N5761" s="4414"/>
      <c r="O5761" s="4414"/>
      <c r="P5761" s="4414"/>
      <c r="Q5761" s="4414"/>
      <c r="R5761" s="4414"/>
      <c r="S5761" s="4414"/>
      <c r="T5761" s="4414"/>
      <c r="U5761" s="4414"/>
      <c r="V5761" s="4414"/>
      <c r="W5761" s="4414"/>
      <c r="X5761" s="4414"/>
      <c r="Y5761" s="4414"/>
      <c r="Z5761" s="4414"/>
      <c r="AA5761" s="4414"/>
      <c r="AB5761" s="4414"/>
      <c r="AC5761" s="4414"/>
      <c r="AD5761" s="4414"/>
      <c r="AE5761" s="4414"/>
      <c r="AF5761" s="4414"/>
      <c r="AG5761" s="4414"/>
      <c r="AH5761" s="4414"/>
      <c r="AI5761" s="4414"/>
      <c r="AJ5761" s="4414"/>
    </row>
    <row r="5762" spans="1:36" ht="15.75">
      <c r="A5762" s="4551" t="s">
        <v>1539</v>
      </c>
      <c r="B5762" s="4508"/>
      <c r="C5762" s="4508"/>
      <c r="D5762" s="4508"/>
      <c r="E5762" s="4508"/>
      <c r="F5762" s="4508"/>
      <c r="G5762" s="4508"/>
      <c r="H5762" s="4508"/>
      <c r="I5762" s="4508"/>
      <c r="J5762" s="4508"/>
      <c r="K5762" s="4508"/>
      <c r="L5762" s="4508"/>
      <c r="M5762" s="4508"/>
      <c r="N5762" s="4508"/>
      <c r="O5762" s="4508"/>
      <c r="P5762" s="4508"/>
      <c r="Q5762" s="4508"/>
      <c r="R5762" s="4508"/>
      <c r="S5762" s="4508"/>
      <c r="T5762" s="4508"/>
      <c r="U5762" s="4508"/>
      <c r="V5762" s="4508"/>
      <c r="W5762" s="4508"/>
      <c r="X5762" s="4508"/>
      <c r="Y5762" s="4508"/>
      <c r="Z5762" s="4508"/>
      <c r="AA5762" s="4508"/>
      <c r="AB5762" s="4508"/>
      <c r="AC5762" s="4508"/>
      <c r="AD5762" s="4508"/>
      <c r="AE5762" s="4508"/>
      <c r="AF5762" s="4508"/>
      <c r="AG5762" s="4508"/>
      <c r="AH5762" s="4508"/>
      <c r="AI5762" s="4508"/>
      <c r="AJ5762" s="4508"/>
    </row>
    <row r="5763" spans="1:36" ht="15.75">
      <c r="A5763" s="1461">
        <v>1</v>
      </c>
      <c r="B5763" s="2582" t="s">
        <v>1540</v>
      </c>
      <c r="C5763" s="1315" t="s">
        <v>66</v>
      </c>
      <c r="D5763" s="2537">
        <v>128</v>
      </c>
      <c r="E5763" s="2538">
        <v>144</v>
      </c>
      <c r="F5763" s="2539">
        <f>D5763*E5763</f>
        <v>18432</v>
      </c>
      <c r="G5763" s="1461"/>
      <c r="H5763" s="1461"/>
      <c r="I5763" s="1351">
        <v>44418</v>
      </c>
      <c r="J5763" s="2540"/>
      <c r="K5763" s="1911"/>
      <c r="L5763" s="22">
        <v>946</v>
      </c>
      <c r="M5763" s="143">
        <v>44403</v>
      </c>
      <c r="N5763" s="1461">
        <v>0</v>
      </c>
      <c r="O5763" s="1461"/>
      <c r="P5763" s="1461"/>
      <c r="Q5763" s="1461"/>
      <c r="R5763" s="1461"/>
      <c r="S5763" s="1461"/>
      <c r="T5763" s="1461"/>
      <c r="U5763" s="1461"/>
      <c r="V5763" s="1461"/>
      <c r="W5763" s="1461"/>
      <c r="X5763" s="1461"/>
      <c r="Y5763" s="1461"/>
      <c r="Z5763" s="1461"/>
      <c r="AA5763" s="1461"/>
      <c r="AB5763" s="1461"/>
      <c r="AC5763" s="1507">
        <f>E5763+G5763-N5763-O5763-AA5763-P5763-Q5763-R5763-S5763-T5763-U5763-V5763-W5763-X5763-Y5763</f>
        <v>144</v>
      </c>
      <c r="AD5763" s="1508">
        <f>D5763*AC5763</f>
        <v>18432</v>
      </c>
      <c r="AE5763" s="14">
        <f>(J5763-"01.04.2023")/30</f>
        <v>-1500.5666666666666</v>
      </c>
      <c r="AF5763" s="14">
        <f>(N5763+O5763+P5763+Q5763+R5763+S5763+T5763+U5763+V5763+W5763+X5763+Y5763)/3</f>
        <v>0</v>
      </c>
      <c r="AG5763" s="14" t="e">
        <f>AC5763/AF5763</f>
        <v>#DIV/0!</v>
      </c>
      <c r="AH5763" s="14" t="e">
        <f>AG5763-AE5763</f>
        <v>#DIV/0!</v>
      </c>
      <c r="AI5763" s="14">
        <f>AC5763-(AE5763*AF5763)</f>
        <v>144</v>
      </c>
      <c r="AJ5763" s="1319"/>
    </row>
    <row r="5764" spans="1:36" ht="15.75">
      <c r="A5764" s="1461"/>
      <c r="B5764" s="2551" t="s">
        <v>6798</v>
      </c>
      <c r="C5764" s="1461" t="s">
        <v>66</v>
      </c>
      <c r="D5764" s="1280">
        <v>268</v>
      </c>
      <c r="E5764" s="1461">
        <v>130</v>
      </c>
      <c r="F5764" s="2539">
        <f>D5764*E5764</f>
        <v>34840</v>
      </c>
      <c r="G5764" s="1461"/>
      <c r="H5764" s="1461"/>
      <c r="I5764" s="1911">
        <v>44882</v>
      </c>
      <c r="J5764" s="1911"/>
      <c r="K5764" s="1911"/>
      <c r="L5764" s="1461">
        <v>998</v>
      </c>
      <c r="M5764" s="1911">
        <v>44886</v>
      </c>
      <c r="N5764" s="1461">
        <v>0</v>
      </c>
      <c r="O5764" s="1461"/>
      <c r="P5764" s="1461"/>
      <c r="Q5764" s="1461"/>
      <c r="R5764" s="1461"/>
      <c r="S5764" s="1461"/>
      <c r="T5764" s="1461"/>
      <c r="U5764" s="1461"/>
      <c r="V5764" s="1461"/>
      <c r="W5764" s="1461"/>
      <c r="X5764" s="1461"/>
      <c r="Y5764" s="1461"/>
      <c r="Z5764" s="1461"/>
      <c r="AA5764" s="1461"/>
      <c r="AB5764" s="1461"/>
      <c r="AC5764" s="1507">
        <f>E5764+G5764-N5764-O5764-AA5764-P5764-Q5764-R5764-S5764-T5764-U5764-V5764-W5764-X5764-Y5764</f>
        <v>130</v>
      </c>
      <c r="AD5764" s="1508">
        <f>D5764*AC5764</f>
        <v>34840</v>
      </c>
      <c r="AE5764" s="14">
        <f>(J5764-"01.04.2023")/30</f>
        <v>-1500.5666666666666</v>
      </c>
      <c r="AF5764" s="14">
        <f>(N5764+O5764+P5764+Q5764+R5764+S5764+T5764+U5764+V5764+W5764+X5764+Y5764)/3</f>
        <v>0</v>
      </c>
      <c r="AG5764" s="14" t="e">
        <f>AC5764/AF5764</f>
        <v>#DIV/0!</v>
      </c>
      <c r="AH5764" s="14" t="e">
        <f>AG5764-AE5764</f>
        <v>#DIV/0!</v>
      </c>
      <c r="AI5764" s="14">
        <f>AC5764-(AE5764*AF5764)</f>
        <v>130</v>
      </c>
      <c r="AJ5764" s="1319"/>
    </row>
    <row r="5765" spans="1:36" ht="15.75">
      <c r="A5765" s="4414" t="s">
        <v>19</v>
      </c>
      <c r="B5765" s="4414"/>
      <c r="C5765" s="4414"/>
      <c r="D5765" s="4414"/>
      <c r="E5765" s="4414"/>
      <c r="F5765" s="4414"/>
      <c r="G5765" s="4414"/>
      <c r="H5765" s="4414"/>
      <c r="I5765" s="4414"/>
      <c r="J5765" s="4414"/>
      <c r="K5765" s="4414"/>
      <c r="L5765" s="4414"/>
      <c r="M5765" s="4414"/>
      <c r="N5765" s="4414"/>
      <c r="O5765" s="4414"/>
      <c r="P5765" s="4414"/>
      <c r="Q5765" s="4414"/>
      <c r="R5765" s="4414"/>
      <c r="S5765" s="4414"/>
      <c r="T5765" s="4414"/>
      <c r="U5765" s="4414"/>
      <c r="V5765" s="4414"/>
      <c r="W5765" s="4414"/>
      <c r="X5765" s="4414"/>
      <c r="Y5765" s="4414"/>
      <c r="Z5765" s="4414"/>
      <c r="AA5765" s="4414"/>
      <c r="AB5765" s="4414"/>
      <c r="AC5765" s="4414"/>
      <c r="AD5765" s="4414"/>
      <c r="AE5765" s="4414"/>
      <c r="AF5765" s="4414"/>
      <c r="AG5765" s="4414"/>
      <c r="AH5765" s="4414"/>
      <c r="AI5765" s="4414"/>
      <c r="AJ5765" s="4414"/>
    </row>
    <row r="5766" spans="1:36" ht="14.25" customHeight="1">
      <c r="A5766" s="4551" t="s">
        <v>8711</v>
      </c>
      <c r="B5766" s="4508"/>
      <c r="C5766" s="4508"/>
      <c r="D5766" s="4508"/>
      <c r="E5766" s="4508"/>
      <c r="F5766" s="4508"/>
      <c r="G5766" s="4508"/>
      <c r="H5766" s="4508"/>
      <c r="I5766" s="4508"/>
      <c r="J5766" s="4508"/>
      <c r="K5766" s="4508"/>
      <c r="L5766" s="4508"/>
      <c r="M5766" s="4508"/>
      <c r="N5766" s="4508"/>
      <c r="O5766" s="4508"/>
      <c r="P5766" s="4508"/>
      <c r="Q5766" s="4508"/>
      <c r="R5766" s="4508"/>
      <c r="S5766" s="4508"/>
      <c r="T5766" s="4508"/>
      <c r="U5766" s="4508"/>
      <c r="V5766" s="4508"/>
      <c r="W5766" s="4508"/>
      <c r="X5766" s="4508"/>
      <c r="Y5766" s="4508"/>
      <c r="Z5766" s="4508"/>
      <c r="AA5766" s="4508"/>
      <c r="AB5766" s="4508"/>
      <c r="AC5766" s="4508"/>
      <c r="AD5766" s="4508"/>
      <c r="AE5766" s="4508"/>
      <c r="AF5766" s="4508"/>
      <c r="AG5766" s="4508"/>
      <c r="AH5766" s="4508"/>
      <c r="AI5766" s="4508"/>
      <c r="AJ5766" s="4508"/>
    </row>
    <row r="5767" spans="1:36" ht="15.75">
      <c r="A5767" s="1461"/>
      <c r="B5767" s="2248" t="s">
        <v>8712</v>
      </c>
      <c r="C5767" s="1353" t="s">
        <v>66</v>
      </c>
      <c r="D5767" s="2537">
        <v>0.3</v>
      </c>
      <c r="E5767" s="1350"/>
      <c r="F5767" s="2539"/>
      <c r="G5767" s="1461">
        <v>500</v>
      </c>
      <c r="H5767" s="1280">
        <f>G5767*D5767</f>
        <v>150</v>
      </c>
      <c r="I5767" s="1351">
        <v>44950</v>
      </c>
      <c r="J5767" s="2540"/>
      <c r="K5767" s="1911"/>
      <c r="L5767" s="22">
        <v>1194</v>
      </c>
      <c r="M5767" s="143">
        <v>44924</v>
      </c>
      <c r="N5767" s="1461">
        <v>0</v>
      </c>
      <c r="O5767" s="1461"/>
      <c r="P5767" s="1461"/>
      <c r="Q5767" s="1461"/>
      <c r="R5767" s="1461"/>
      <c r="S5767" s="1461"/>
      <c r="T5767" s="1461"/>
      <c r="U5767" s="1461"/>
      <c r="V5767" s="1461"/>
      <c r="W5767" s="1461"/>
      <c r="X5767" s="1461"/>
      <c r="Y5767" s="1461"/>
      <c r="Z5767" s="1461"/>
      <c r="AA5767" s="1461"/>
      <c r="AB5767" s="1461"/>
      <c r="AC5767" s="1507">
        <f>E5767+G5767-N5767-O5767-AA5767-P5767-Q5767-R5767-S5767-T5767-U5767-V5767-W5767-X5767-Y5767</f>
        <v>500</v>
      </c>
      <c r="AD5767" s="1508">
        <f>D5767*AC5767</f>
        <v>150</v>
      </c>
      <c r="AE5767" s="14">
        <f>(J5767-"01.04.2023")/30</f>
        <v>-1500.5666666666666</v>
      </c>
      <c r="AF5767" s="14">
        <f>(N5767+O5767+P5767+Q5767+R5767+S5767+T5767+U5767+V5767+W5767+X5767+Y5767)/3</f>
        <v>0</v>
      </c>
      <c r="AG5767" s="14" t="e">
        <f>AC5767/AF5767</f>
        <v>#DIV/0!</v>
      </c>
      <c r="AH5767" s="14" t="e">
        <f>AG5767-AE5767</f>
        <v>#DIV/0!</v>
      </c>
      <c r="AI5767" s="14">
        <f>AC5767-(AE5767*AF5767)</f>
        <v>500</v>
      </c>
      <c r="AJ5767" s="1319"/>
    </row>
    <row r="5768" spans="1:36" ht="15.75">
      <c r="A5768" s="1461"/>
      <c r="B5768" s="2248" t="s">
        <v>8713</v>
      </c>
      <c r="C5768" s="1353" t="s">
        <v>66</v>
      </c>
      <c r="D5768" s="2537">
        <v>0.4</v>
      </c>
      <c r="E5768" s="1350"/>
      <c r="F5768" s="2539"/>
      <c r="G5768" s="1461">
        <v>200</v>
      </c>
      <c r="H5768" s="1280">
        <f>G5768*D5768</f>
        <v>80</v>
      </c>
      <c r="I5768" s="1351">
        <v>44950</v>
      </c>
      <c r="J5768" s="2540"/>
      <c r="K5768" s="1911"/>
      <c r="L5768" s="22">
        <v>1194</v>
      </c>
      <c r="M5768" s="143">
        <v>44924</v>
      </c>
      <c r="N5768" s="1461">
        <v>0</v>
      </c>
      <c r="O5768" s="1461"/>
      <c r="P5768" s="1461"/>
      <c r="Q5768" s="1461"/>
      <c r="R5768" s="1461"/>
      <c r="S5768" s="1461"/>
      <c r="T5768" s="1461"/>
      <c r="U5768" s="1461"/>
      <c r="V5768" s="1461"/>
      <c r="W5768" s="1461"/>
      <c r="X5768" s="1461"/>
      <c r="Y5768" s="1461"/>
      <c r="Z5768" s="1461"/>
      <c r="AA5768" s="1461"/>
      <c r="AB5768" s="1461"/>
      <c r="AC5768" s="1507">
        <f>E5768+G5768-N5768-O5768-AA5768-P5768-Q5768-R5768-S5768-T5768-U5768-V5768-W5768-X5768-Y5768</f>
        <v>200</v>
      </c>
      <c r="AD5768" s="1508">
        <f>D5768*AC5768</f>
        <v>80</v>
      </c>
      <c r="AE5768" s="14">
        <f>(J5768-"01.04.2023")/30</f>
        <v>-1500.5666666666666</v>
      </c>
      <c r="AF5768" s="14">
        <f>(N5768+O5768+P5768+Q5768+R5768+S5768+T5768+U5768+V5768+W5768+X5768+Y5768)/3</f>
        <v>0</v>
      </c>
      <c r="AG5768" s="14" t="e">
        <f>AC5768/AF5768</f>
        <v>#DIV/0!</v>
      </c>
      <c r="AH5768" s="14" t="e">
        <f>AG5768-AE5768</f>
        <v>#DIV/0!</v>
      </c>
      <c r="AI5768" s="14">
        <f>AC5768-(AE5768*AF5768)</f>
        <v>200</v>
      </c>
      <c r="AJ5768" s="1319"/>
    </row>
    <row r="5769" spans="1:36" ht="15.75">
      <c r="A5769" s="2583"/>
      <c r="B5769" s="4577" t="s">
        <v>19</v>
      </c>
      <c r="C5769" s="4578"/>
      <c r="D5769" s="4578"/>
      <c r="E5769" s="4578"/>
      <c r="F5769" s="4578"/>
      <c r="G5769" s="4578"/>
      <c r="H5769" s="4578"/>
      <c r="I5769" s="4578"/>
      <c r="J5769" s="4578"/>
      <c r="K5769" s="4578"/>
      <c r="L5769" s="4578"/>
      <c r="M5769" s="4578"/>
      <c r="N5769" s="4578"/>
      <c r="O5769" s="4578"/>
      <c r="P5769" s="4578"/>
      <c r="Q5769" s="4578"/>
      <c r="R5769" s="4578"/>
      <c r="S5769" s="4578"/>
      <c r="T5769" s="4578"/>
      <c r="U5769" s="4578"/>
      <c r="V5769" s="4578"/>
      <c r="W5769" s="4578"/>
      <c r="X5769" s="4578"/>
      <c r="Y5769" s="4578"/>
      <c r="Z5769" s="4578"/>
      <c r="AA5769" s="4578"/>
      <c r="AB5769" s="4578"/>
      <c r="AC5769" s="4578"/>
      <c r="AD5769" s="4578"/>
      <c r="AE5769" s="4578"/>
      <c r="AF5769" s="4578"/>
      <c r="AG5769" s="4578"/>
      <c r="AH5769" s="4578"/>
      <c r="AI5769" s="4578"/>
      <c r="AJ5769" s="4579"/>
    </row>
    <row r="5770" spans="1:36" ht="15.75">
      <c r="A5770" s="2583"/>
      <c r="B5770" s="4712" t="s">
        <v>8714</v>
      </c>
      <c r="C5770" s="4713"/>
      <c r="D5770" s="4713"/>
      <c r="E5770" s="4713"/>
      <c r="F5770" s="4713"/>
      <c r="G5770" s="4713"/>
      <c r="H5770" s="4713"/>
      <c r="I5770" s="4713"/>
      <c r="J5770" s="4713"/>
      <c r="K5770" s="4713"/>
      <c r="L5770" s="4713"/>
      <c r="M5770" s="4713"/>
      <c r="N5770" s="4713"/>
      <c r="O5770" s="4713"/>
      <c r="P5770" s="4713"/>
      <c r="Q5770" s="4713"/>
      <c r="R5770" s="4713"/>
      <c r="S5770" s="4713"/>
      <c r="T5770" s="4713"/>
      <c r="U5770" s="4713"/>
      <c r="V5770" s="4713"/>
      <c r="W5770" s="4713"/>
      <c r="X5770" s="4713"/>
      <c r="Y5770" s="4713"/>
      <c r="Z5770" s="4713"/>
      <c r="AA5770" s="4713"/>
      <c r="AB5770" s="4713"/>
      <c r="AC5770" s="4713"/>
      <c r="AD5770" s="4713"/>
      <c r="AE5770" s="4713"/>
      <c r="AF5770" s="4713"/>
      <c r="AG5770" s="4713"/>
      <c r="AH5770" s="4713"/>
      <c r="AI5770" s="4713"/>
      <c r="AJ5770" s="4714"/>
    </row>
    <row r="5771" spans="1:36" ht="15.75">
      <c r="A5771" s="1315"/>
      <c r="B5771" s="2584" t="s">
        <v>4759</v>
      </c>
      <c r="C5771" s="1530" t="s">
        <v>181</v>
      </c>
      <c r="D5771" s="1283">
        <v>5</v>
      </c>
      <c r="E5771" s="2585"/>
      <c r="F5771" s="2585"/>
      <c r="G5771" s="207">
        <v>50</v>
      </c>
      <c r="H5771" s="1408">
        <f t="shared" ref="H5771:H5788" si="2039">D5771*G5771</f>
        <v>250</v>
      </c>
      <c r="I5771" s="1349">
        <v>44950</v>
      </c>
      <c r="J5771" s="2585"/>
      <c r="K5771" s="2585"/>
      <c r="L5771" s="22">
        <v>1194</v>
      </c>
      <c r="M5771" s="143">
        <v>44924</v>
      </c>
      <c r="N5771" s="1350">
        <v>0</v>
      </c>
      <c r="O5771" s="1350"/>
      <c r="P5771" s="1350"/>
      <c r="Q5771" s="1350"/>
      <c r="R5771" s="1350"/>
      <c r="S5771" s="1350"/>
      <c r="T5771" s="1350"/>
      <c r="U5771" s="1350"/>
      <c r="V5771" s="1350"/>
      <c r="W5771" s="1350"/>
      <c r="X5771" s="1350"/>
      <c r="Y5771" s="1350"/>
      <c r="Z5771" s="1350"/>
      <c r="AA5771" s="1350"/>
      <c r="AB5771" s="1350"/>
      <c r="AC5771" s="1507">
        <f t="shared" ref="AC5771:AC5788" si="2040">E5771+G5771-N5771-O5771-AA5771-P5771-Q5771-R5771-S5771-T5771-U5771-V5771-W5771-X5771-Y5771</f>
        <v>50</v>
      </c>
      <c r="AD5771" s="1508">
        <f t="shared" ref="AD5771:AD5788" si="2041">D5771*AC5771</f>
        <v>250</v>
      </c>
      <c r="AE5771" s="14">
        <f t="shared" ref="AE5771:AE5788" si="2042">(J5771-"01.04.2023")/30</f>
        <v>-1500.5666666666666</v>
      </c>
      <c r="AF5771" s="14">
        <f t="shared" ref="AF5771:AF5788" si="2043">(N5771+O5771+P5771+Q5771+R5771+S5771+T5771+U5771+V5771+W5771+X5771+Y5771)/3</f>
        <v>0</v>
      </c>
      <c r="AG5771" s="14" t="e">
        <f t="shared" ref="AG5771:AG5788" si="2044">AC5771/AF5771</f>
        <v>#DIV/0!</v>
      </c>
      <c r="AH5771" s="14" t="e">
        <f t="shared" ref="AH5771:AH5788" si="2045">AG5771-AE5771</f>
        <v>#DIV/0!</v>
      </c>
      <c r="AI5771" s="14">
        <f t="shared" ref="AI5771:AI5788" si="2046">AC5771-(AE5771*AF5771)</f>
        <v>50</v>
      </c>
      <c r="AJ5771" s="1350"/>
    </row>
    <row r="5772" spans="1:36" ht="15.6" customHeight="1">
      <c r="A5772" s="1315"/>
      <c r="B5772" s="2584" t="s">
        <v>8715</v>
      </c>
      <c r="C5772" s="1530" t="s">
        <v>181</v>
      </c>
      <c r="D5772" s="1283">
        <v>5</v>
      </c>
      <c r="E5772" s="2585"/>
      <c r="F5772" s="2585"/>
      <c r="G5772" s="207">
        <v>5</v>
      </c>
      <c r="H5772" s="1408">
        <f t="shared" si="2039"/>
        <v>25</v>
      </c>
      <c r="I5772" s="1349">
        <v>44950</v>
      </c>
      <c r="J5772" s="2585"/>
      <c r="K5772" s="2585"/>
      <c r="L5772" s="22">
        <v>1194</v>
      </c>
      <c r="M5772" s="143">
        <v>44924</v>
      </c>
      <c r="N5772" s="1350">
        <v>0</v>
      </c>
      <c r="O5772" s="1350"/>
      <c r="P5772" s="1350"/>
      <c r="Q5772" s="1350"/>
      <c r="R5772" s="1350"/>
      <c r="S5772" s="1350"/>
      <c r="T5772" s="1350"/>
      <c r="U5772" s="1350"/>
      <c r="V5772" s="1350"/>
      <c r="W5772" s="1350"/>
      <c r="X5772" s="1350"/>
      <c r="Y5772" s="1350"/>
      <c r="Z5772" s="1350"/>
      <c r="AA5772" s="1350"/>
      <c r="AB5772" s="1350"/>
      <c r="AC5772" s="1507">
        <f t="shared" si="2040"/>
        <v>5</v>
      </c>
      <c r="AD5772" s="1508">
        <f t="shared" si="2041"/>
        <v>25</v>
      </c>
      <c r="AE5772" s="14">
        <f t="shared" si="2042"/>
        <v>-1500.5666666666666</v>
      </c>
      <c r="AF5772" s="14">
        <f t="shared" si="2043"/>
        <v>0</v>
      </c>
      <c r="AG5772" s="14" t="e">
        <f t="shared" si="2044"/>
        <v>#DIV/0!</v>
      </c>
      <c r="AH5772" s="14" t="e">
        <f t="shared" si="2045"/>
        <v>#DIV/0!</v>
      </c>
      <c r="AI5772" s="14">
        <f t="shared" si="2046"/>
        <v>5</v>
      </c>
      <c r="AJ5772" s="1350"/>
    </row>
    <row r="5773" spans="1:36" ht="15.75">
      <c r="A5773" s="1315"/>
      <c r="B5773" s="2584" t="s">
        <v>8716</v>
      </c>
      <c r="C5773" s="1530" t="s">
        <v>181</v>
      </c>
      <c r="D5773" s="1283">
        <v>50</v>
      </c>
      <c r="E5773" s="2585"/>
      <c r="F5773" s="2585"/>
      <c r="G5773" s="207">
        <v>1</v>
      </c>
      <c r="H5773" s="1408">
        <f t="shared" si="2039"/>
        <v>50</v>
      </c>
      <c r="I5773" s="1349">
        <v>44950</v>
      </c>
      <c r="J5773" s="2585"/>
      <c r="K5773" s="2585"/>
      <c r="L5773" s="22">
        <v>1194</v>
      </c>
      <c r="M5773" s="143">
        <v>44924</v>
      </c>
      <c r="N5773" s="1350">
        <v>0</v>
      </c>
      <c r="O5773" s="1350"/>
      <c r="P5773" s="1350"/>
      <c r="Q5773" s="1350"/>
      <c r="R5773" s="1350"/>
      <c r="S5773" s="1350"/>
      <c r="T5773" s="1350"/>
      <c r="U5773" s="1350"/>
      <c r="V5773" s="1350"/>
      <c r="W5773" s="1350"/>
      <c r="X5773" s="1350"/>
      <c r="Y5773" s="1350"/>
      <c r="Z5773" s="1350"/>
      <c r="AA5773" s="1350"/>
      <c r="AB5773" s="1350"/>
      <c r="AC5773" s="1507">
        <f t="shared" si="2040"/>
        <v>1</v>
      </c>
      <c r="AD5773" s="1508">
        <f t="shared" si="2041"/>
        <v>50</v>
      </c>
      <c r="AE5773" s="14">
        <f t="shared" si="2042"/>
        <v>-1500.5666666666666</v>
      </c>
      <c r="AF5773" s="14">
        <f t="shared" si="2043"/>
        <v>0</v>
      </c>
      <c r="AG5773" s="14" t="e">
        <f t="shared" si="2044"/>
        <v>#DIV/0!</v>
      </c>
      <c r="AH5773" s="14" t="e">
        <f t="shared" si="2045"/>
        <v>#DIV/0!</v>
      </c>
      <c r="AI5773" s="14">
        <f t="shared" si="2046"/>
        <v>1</v>
      </c>
      <c r="AJ5773" s="1350"/>
    </row>
    <row r="5774" spans="1:36" ht="15.75">
      <c r="A5774" s="1315"/>
      <c r="B5774" s="2586" t="s">
        <v>8717</v>
      </c>
      <c r="C5774" s="1530" t="s">
        <v>181</v>
      </c>
      <c r="D5774" s="1283">
        <v>1</v>
      </c>
      <c r="E5774" s="2585"/>
      <c r="F5774" s="2585"/>
      <c r="G5774" s="207">
        <v>5</v>
      </c>
      <c r="H5774" s="1408">
        <f t="shared" si="2039"/>
        <v>5</v>
      </c>
      <c r="I5774" s="1349">
        <v>44950</v>
      </c>
      <c r="J5774" s="2585"/>
      <c r="K5774" s="2585"/>
      <c r="L5774" s="22">
        <v>1194</v>
      </c>
      <c r="M5774" s="143">
        <v>44924</v>
      </c>
      <c r="N5774" s="1350">
        <v>0</v>
      </c>
      <c r="O5774" s="1350"/>
      <c r="P5774" s="1350"/>
      <c r="Q5774" s="1350"/>
      <c r="R5774" s="1350"/>
      <c r="S5774" s="1350"/>
      <c r="T5774" s="1350"/>
      <c r="U5774" s="1350"/>
      <c r="V5774" s="1350"/>
      <c r="W5774" s="1350"/>
      <c r="X5774" s="1350"/>
      <c r="Y5774" s="1350"/>
      <c r="Z5774" s="1350"/>
      <c r="AA5774" s="1350"/>
      <c r="AB5774" s="1350"/>
      <c r="AC5774" s="1507">
        <f t="shared" si="2040"/>
        <v>5</v>
      </c>
      <c r="AD5774" s="1508">
        <f t="shared" si="2041"/>
        <v>5</v>
      </c>
      <c r="AE5774" s="14">
        <f t="shared" si="2042"/>
        <v>-1500.5666666666666</v>
      </c>
      <c r="AF5774" s="14">
        <f t="shared" si="2043"/>
        <v>0</v>
      </c>
      <c r="AG5774" s="14" t="e">
        <f t="shared" si="2044"/>
        <v>#DIV/0!</v>
      </c>
      <c r="AH5774" s="14" t="e">
        <f t="shared" si="2045"/>
        <v>#DIV/0!</v>
      </c>
      <c r="AI5774" s="14">
        <f t="shared" si="2046"/>
        <v>5</v>
      </c>
      <c r="AJ5774" s="1350"/>
    </row>
    <row r="5775" spans="1:36" ht="15.75">
      <c r="A5775" s="1315"/>
      <c r="B5775" s="2586" t="s">
        <v>8718</v>
      </c>
      <c r="C5775" s="1530" t="s">
        <v>181</v>
      </c>
      <c r="D5775" s="1283">
        <v>1</v>
      </c>
      <c r="E5775" s="2585"/>
      <c r="F5775" s="2585"/>
      <c r="G5775" s="207">
        <v>5</v>
      </c>
      <c r="H5775" s="1408">
        <f t="shared" si="2039"/>
        <v>5</v>
      </c>
      <c r="I5775" s="1349">
        <v>44950</v>
      </c>
      <c r="J5775" s="2585"/>
      <c r="K5775" s="2585"/>
      <c r="L5775" s="22">
        <v>1194</v>
      </c>
      <c r="M5775" s="143">
        <v>44924</v>
      </c>
      <c r="N5775" s="1350">
        <v>0</v>
      </c>
      <c r="O5775" s="1350"/>
      <c r="P5775" s="1350"/>
      <c r="Q5775" s="1350"/>
      <c r="R5775" s="1350"/>
      <c r="S5775" s="1350"/>
      <c r="T5775" s="1350"/>
      <c r="U5775" s="1350"/>
      <c r="V5775" s="1350"/>
      <c r="W5775" s="1350"/>
      <c r="X5775" s="1350"/>
      <c r="Y5775" s="1350"/>
      <c r="Z5775" s="1350"/>
      <c r="AA5775" s="1350"/>
      <c r="AB5775" s="1350"/>
      <c r="AC5775" s="1507">
        <f t="shared" si="2040"/>
        <v>5</v>
      </c>
      <c r="AD5775" s="1508">
        <f t="shared" si="2041"/>
        <v>5</v>
      </c>
      <c r="AE5775" s="14">
        <f t="shared" si="2042"/>
        <v>-1500.5666666666666</v>
      </c>
      <c r="AF5775" s="14">
        <f t="shared" si="2043"/>
        <v>0</v>
      </c>
      <c r="AG5775" s="14" t="e">
        <f t="shared" si="2044"/>
        <v>#DIV/0!</v>
      </c>
      <c r="AH5775" s="14" t="e">
        <f t="shared" si="2045"/>
        <v>#DIV/0!</v>
      </c>
      <c r="AI5775" s="14">
        <f t="shared" si="2046"/>
        <v>5</v>
      </c>
      <c r="AJ5775" s="1350"/>
    </row>
    <row r="5776" spans="1:36" ht="15.75">
      <c r="A5776" s="1315"/>
      <c r="B5776" s="2586" t="s">
        <v>4763</v>
      </c>
      <c r="C5776" s="1530" t="s">
        <v>573</v>
      </c>
      <c r="D5776" s="1283">
        <v>20</v>
      </c>
      <c r="E5776" s="2585"/>
      <c r="F5776" s="2585"/>
      <c r="G5776" s="207">
        <v>20</v>
      </c>
      <c r="H5776" s="1408">
        <f t="shared" si="2039"/>
        <v>400</v>
      </c>
      <c r="I5776" s="1349">
        <v>44950</v>
      </c>
      <c r="J5776" s="2585"/>
      <c r="K5776" s="2585"/>
      <c r="L5776" s="22">
        <v>1194</v>
      </c>
      <c r="M5776" s="143">
        <v>44924</v>
      </c>
      <c r="N5776" s="1350">
        <v>0</v>
      </c>
      <c r="O5776" s="1350"/>
      <c r="P5776" s="1350"/>
      <c r="Q5776" s="1350"/>
      <c r="R5776" s="1350"/>
      <c r="S5776" s="1350"/>
      <c r="T5776" s="1350"/>
      <c r="U5776" s="1350"/>
      <c r="V5776" s="1350"/>
      <c r="W5776" s="1350"/>
      <c r="X5776" s="1350"/>
      <c r="Y5776" s="1350"/>
      <c r="Z5776" s="1350"/>
      <c r="AA5776" s="1350"/>
      <c r="AB5776" s="1350"/>
      <c r="AC5776" s="1507">
        <f t="shared" si="2040"/>
        <v>20</v>
      </c>
      <c r="AD5776" s="1508">
        <f t="shared" si="2041"/>
        <v>400</v>
      </c>
      <c r="AE5776" s="14">
        <f t="shared" si="2042"/>
        <v>-1500.5666666666666</v>
      </c>
      <c r="AF5776" s="14">
        <f t="shared" si="2043"/>
        <v>0</v>
      </c>
      <c r="AG5776" s="14" t="e">
        <f t="shared" si="2044"/>
        <v>#DIV/0!</v>
      </c>
      <c r="AH5776" s="14" t="e">
        <f t="shared" si="2045"/>
        <v>#DIV/0!</v>
      </c>
      <c r="AI5776" s="14">
        <f t="shared" si="2046"/>
        <v>20</v>
      </c>
      <c r="AJ5776" s="1350"/>
    </row>
    <row r="5777" spans="1:36" ht="15.75">
      <c r="A5777" s="1315"/>
      <c r="B5777" s="2586" t="s">
        <v>4691</v>
      </c>
      <c r="C5777" s="1530" t="s">
        <v>264</v>
      </c>
      <c r="D5777" s="1283">
        <v>1200</v>
      </c>
      <c r="E5777" s="2585"/>
      <c r="F5777" s="2585"/>
      <c r="G5777" s="207">
        <v>1</v>
      </c>
      <c r="H5777" s="1408">
        <f t="shared" si="2039"/>
        <v>1200</v>
      </c>
      <c r="I5777" s="1349">
        <v>44950</v>
      </c>
      <c r="J5777" s="2585"/>
      <c r="K5777" s="2585"/>
      <c r="L5777" s="22">
        <v>1194</v>
      </c>
      <c r="M5777" s="143">
        <v>44924</v>
      </c>
      <c r="N5777" s="1350">
        <v>0</v>
      </c>
      <c r="O5777" s="1350"/>
      <c r="P5777" s="1350"/>
      <c r="Q5777" s="1350"/>
      <c r="R5777" s="1350"/>
      <c r="S5777" s="1350"/>
      <c r="T5777" s="1350"/>
      <c r="U5777" s="1350"/>
      <c r="V5777" s="1350"/>
      <c r="W5777" s="1350"/>
      <c r="X5777" s="1350"/>
      <c r="Y5777" s="1350"/>
      <c r="Z5777" s="1350"/>
      <c r="AA5777" s="1350"/>
      <c r="AB5777" s="1350"/>
      <c r="AC5777" s="1507">
        <f t="shared" si="2040"/>
        <v>1</v>
      </c>
      <c r="AD5777" s="1508">
        <f t="shared" si="2041"/>
        <v>1200</v>
      </c>
      <c r="AE5777" s="14">
        <f t="shared" si="2042"/>
        <v>-1500.5666666666666</v>
      </c>
      <c r="AF5777" s="14">
        <f t="shared" si="2043"/>
        <v>0</v>
      </c>
      <c r="AG5777" s="14" t="e">
        <f t="shared" si="2044"/>
        <v>#DIV/0!</v>
      </c>
      <c r="AH5777" s="14" t="e">
        <f t="shared" si="2045"/>
        <v>#DIV/0!</v>
      </c>
      <c r="AI5777" s="14">
        <f t="shared" si="2046"/>
        <v>1</v>
      </c>
      <c r="AJ5777" s="1350"/>
    </row>
    <row r="5778" spans="1:36" ht="15.75">
      <c r="A5778" s="1315"/>
      <c r="B5778" s="2586" t="s">
        <v>8719</v>
      </c>
      <c r="C5778" s="1530" t="s">
        <v>181</v>
      </c>
      <c r="D5778" s="1283">
        <v>180</v>
      </c>
      <c r="E5778" s="2585"/>
      <c r="F5778" s="2585"/>
      <c r="G5778" s="207">
        <v>1</v>
      </c>
      <c r="H5778" s="1408">
        <f t="shared" si="2039"/>
        <v>180</v>
      </c>
      <c r="I5778" s="1349">
        <v>44950</v>
      </c>
      <c r="J5778" s="2585"/>
      <c r="K5778" s="2585"/>
      <c r="L5778" s="22">
        <v>1194</v>
      </c>
      <c r="M5778" s="143">
        <v>44924</v>
      </c>
      <c r="N5778" s="1350">
        <v>0</v>
      </c>
      <c r="O5778" s="1350"/>
      <c r="P5778" s="1350"/>
      <c r="Q5778" s="1350"/>
      <c r="R5778" s="1350"/>
      <c r="S5778" s="1350"/>
      <c r="T5778" s="1350"/>
      <c r="U5778" s="1350"/>
      <c r="V5778" s="1350"/>
      <c r="W5778" s="1350"/>
      <c r="X5778" s="1350"/>
      <c r="Y5778" s="1350"/>
      <c r="Z5778" s="1350"/>
      <c r="AA5778" s="1350"/>
      <c r="AB5778" s="1350"/>
      <c r="AC5778" s="1507">
        <f t="shared" si="2040"/>
        <v>1</v>
      </c>
      <c r="AD5778" s="1508">
        <f t="shared" si="2041"/>
        <v>180</v>
      </c>
      <c r="AE5778" s="14">
        <f t="shared" si="2042"/>
        <v>-1500.5666666666666</v>
      </c>
      <c r="AF5778" s="14">
        <f t="shared" si="2043"/>
        <v>0</v>
      </c>
      <c r="AG5778" s="14" t="e">
        <f t="shared" si="2044"/>
        <v>#DIV/0!</v>
      </c>
      <c r="AH5778" s="14" t="e">
        <f t="shared" si="2045"/>
        <v>#DIV/0!</v>
      </c>
      <c r="AI5778" s="14">
        <f t="shared" si="2046"/>
        <v>1</v>
      </c>
      <c r="AJ5778" s="1350"/>
    </row>
    <row r="5779" spans="1:36" ht="15.75">
      <c r="A5779" s="1315"/>
      <c r="B5779" s="2586" t="s">
        <v>5003</v>
      </c>
      <c r="C5779" s="1530" t="s">
        <v>181</v>
      </c>
      <c r="D5779" s="1283">
        <v>17</v>
      </c>
      <c r="E5779" s="2585"/>
      <c r="F5779" s="2585"/>
      <c r="G5779" s="207">
        <v>5</v>
      </c>
      <c r="H5779" s="1408">
        <f t="shared" si="2039"/>
        <v>85</v>
      </c>
      <c r="I5779" s="1349">
        <v>44950</v>
      </c>
      <c r="J5779" s="2585"/>
      <c r="K5779" s="2585"/>
      <c r="L5779" s="22">
        <v>1194</v>
      </c>
      <c r="M5779" s="143">
        <v>44924</v>
      </c>
      <c r="N5779" s="1350">
        <v>0</v>
      </c>
      <c r="O5779" s="1350"/>
      <c r="P5779" s="1350"/>
      <c r="Q5779" s="1350"/>
      <c r="R5779" s="1350"/>
      <c r="S5779" s="1350"/>
      <c r="T5779" s="1350"/>
      <c r="U5779" s="1350"/>
      <c r="V5779" s="1350"/>
      <c r="W5779" s="1350"/>
      <c r="X5779" s="1350"/>
      <c r="Y5779" s="1350"/>
      <c r="Z5779" s="1350"/>
      <c r="AA5779" s="1350"/>
      <c r="AB5779" s="1350"/>
      <c r="AC5779" s="1507">
        <f t="shared" si="2040"/>
        <v>5</v>
      </c>
      <c r="AD5779" s="1508">
        <f t="shared" si="2041"/>
        <v>85</v>
      </c>
      <c r="AE5779" s="14">
        <f t="shared" si="2042"/>
        <v>-1500.5666666666666</v>
      </c>
      <c r="AF5779" s="14">
        <f t="shared" si="2043"/>
        <v>0</v>
      </c>
      <c r="AG5779" s="14" t="e">
        <f t="shared" si="2044"/>
        <v>#DIV/0!</v>
      </c>
      <c r="AH5779" s="14" t="e">
        <f t="shared" si="2045"/>
        <v>#DIV/0!</v>
      </c>
      <c r="AI5779" s="14">
        <f t="shared" si="2046"/>
        <v>5</v>
      </c>
      <c r="AJ5779" s="1350"/>
    </row>
    <row r="5780" spans="1:36" ht="15.75">
      <c r="A5780" s="2587"/>
      <c r="B5780" s="2586" t="s">
        <v>8720</v>
      </c>
      <c r="C5780" s="1530" t="s">
        <v>181</v>
      </c>
      <c r="D5780" s="1283">
        <v>2</v>
      </c>
      <c r="E5780" s="2588"/>
      <c r="F5780" s="2588"/>
      <c r="G5780" s="207">
        <v>2</v>
      </c>
      <c r="H5780" s="1408">
        <f t="shared" si="2039"/>
        <v>4</v>
      </c>
      <c r="I5780" s="1349">
        <v>44950</v>
      </c>
      <c r="J5780" s="2588"/>
      <c r="K5780" s="2588"/>
      <c r="L5780" s="22">
        <v>1194</v>
      </c>
      <c r="M5780" s="143">
        <v>44924</v>
      </c>
      <c r="N5780" s="22">
        <v>0</v>
      </c>
      <c r="O5780" s="22"/>
      <c r="P5780" s="22"/>
      <c r="Q5780" s="22"/>
      <c r="R5780" s="22"/>
      <c r="S5780" s="22"/>
      <c r="T5780" s="22"/>
      <c r="U5780" s="22"/>
      <c r="V5780" s="22"/>
      <c r="W5780" s="22"/>
      <c r="X5780" s="22"/>
      <c r="Y5780" s="22"/>
      <c r="Z5780" s="22"/>
      <c r="AA5780" s="22"/>
      <c r="AB5780" s="22"/>
      <c r="AC5780" s="1507">
        <f t="shared" si="2040"/>
        <v>2</v>
      </c>
      <c r="AD5780" s="1508">
        <f t="shared" si="2041"/>
        <v>4</v>
      </c>
      <c r="AE5780" s="14">
        <f t="shared" si="2042"/>
        <v>-1500.5666666666666</v>
      </c>
      <c r="AF5780" s="14">
        <f t="shared" si="2043"/>
        <v>0</v>
      </c>
      <c r="AG5780" s="14" t="e">
        <f t="shared" si="2044"/>
        <v>#DIV/0!</v>
      </c>
      <c r="AH5780" s="14" t="e">
        <f t="shared" si="2045"/>
        <v>#DIV/0!</v>
      </c>
      <c r="AI5780" s="14">
        <f t="shared" si="2046"/>
        <v>2</v>
      </c>
      <c r="AJ5780" s="22"/>
    </row>
    <row r="5781" spans="1:36" ht="15.75">
      <c r="A5781" s="2589"/>
      <c r="B5781" s="2586" t="s">
        <v>5004</v>
      </c>
      <c r="C5781" s="1530" t="s">
        <v>181</v>
      </c>
      <c r="D5781" s="1283">
        <v>2</v>
      </c>
      <c r="E5781" s="2585"/>
      <c r="F5781" s="2585"/>
      <c r="G5781" s="207">
        <v>2</v>
      </c>
      <c r="H5781" s="1408">
        <f t="shared" si="2039"/>
        <v>4</v>
      </c>
      <c r="I5781" s="1349">
        <v>44950</v>
      </c>
      <c r="J5781" s="2585"/>
      <c r="K5781" s="2585"/>
      <c r="L5781" s="22">
        <v>1194</v>
      </c>
      <c r="M5781" s="143">
        <v>44924</v>
      </c>
      <c r="N5781" s="1350">
        <v>0</v>
      </c>
      <c r="O5781" s="1350"/>
      <c r="P5781" s="1350"/>
      <c r="Q5781" s="1350"/>
      <c r="R5781" s="1350"/>
      <c r="S5781" s="1350"/>
      <c r="T5781" s="1350"/>
      <c r="U5781" s="1350"/>
      <c r="V5781" s="1350"/>
      <c r="W5781" s="1350"/>
      <c r="X5781" s="1350"/>
      <c r="Y5781" s="1350"/>
      <c r="Z5781" s="1350"/>
      <c r="AA5781" s="1350"/>
      <c r="AB5781" s="1350"/>
      <c r="AC5781" s="1507">
        <f t="shared" si="2040"/>
        <v>2</v>
      </c>
      <c r="AD5781" s="1508">
        <f t="shared" si="2041"/>
        <v>4</v>
      </c>
      <c r="AE5781" s="14">
        <f t="shared" si="2042"/>
        <v>-1500.5666666666666</v>
      </c>
      <c r="AF5781" s="14">
        <f t="shared" si="2043"/>
        <v>0</v>
      </c>
      <c r="AG5781" s="14" t="e">
        <f t="shared" si="2044"/>
        <v>#DIV/0!</v>
      </c>
      <c r="AH5781" s="14" t="e">
        <f t="shared" si="2045"/>
        <v>#DIV/0!</v>
      </c>
      <c r="AI5781" s="14">
        <f t="shared" si="2046"/>
        <v>2</v>
      </c>
      <c r="AJ5781" s="1350"/>
    </row>
    <row r="5782" spans="1:36" ht="15.75">
      <c r="A5782" s="2589"/>
      <c r="B5782" s="2586" t="s">
        <v>5005</v>
      </c>
      <c r="C5782" s="1530" t="s">
        <v>181</v>
      </c>
      <c r="D5782" s="1283">
        <v>2</v>
      </c>
      <c r="E5782" s="2585"/>
      <c r="F5782" s="2585"/>
      <c r="G5782" s="207">
        <v>2</v>
      </c>
      <c r="H5782" s="1408">
        <f t="shared" si="2039"/>
        <v>4</v>
      </c>
      <c r="I5782" s="1349">
        <v>44950</v>
      </c>
      <c r="J5782" s="2585"/>
      <c r="K5782" s="2585"/>
      <c r="L5782" s="22">
        <v>1194</v>
      </c>
      <c r="M5782" s="143">
        <v>44924</v>
      </c>
      <c r="N5782" s="1350">
        <v>0</v>
      </c>
      <c r="O5782" s="1350"/>
      <c r="P5782" s="1350"/>
      <c r="Q5782" s="1350"/>
      <c r="R5782" s="1350"/>
      <c r="S5782" s="1350"/>
      <c r="T5782" s="1350"/>
      <c r="U5782" s="1350"/>
      <c r="V5782" s="1350"/>
      <c r="W5782" s="1350"/>
      <c r="X5782" s="1350"/>
      <c r="Y5782" s="1350"/>
      <c r="Z5782" s="1350"/>
      <c r="AA5782" s="1350"/>
      <c r="AB5782" s="1350"/>
      <c r="AC5782" s="1507">
        <f t="shared" si="2040"/>
        <v>2</v>
      </c>
      <c r="AD5782" s="1508">
        <f t="shared" si="2041"/>
        <v>4</v>
      </c>
      <c r="AE5782" s="14">
        <f t="shared" si="2042"/>
        <v>-1500.5666666666666</v>
      </c>
      <c r="AF5782" s="14">
        <f t="shared" si="2043"/>
        <v>0</v>
      </c>
      <c r="AG5782" s="14" t="e">
        <f t="shared" si="2044"/>
        <v>#DIV/0!</v>
      </c>
      <c r="AH5782" s="14" t="e">
        <f t="shared" si="2045"/>
        <v>#DIV/0!</v>
      </c>
      <c r="AI5782" s="14">
        <f t="shared" si="2046"/>
        <v>2</v>
      </c>
      <c r="AJ5782" s="1350"/>
    </row>
    <row r="5783" spans="1:36" ht="15.75">
      <c r="A5783" s="2589"/>
      <c r="B5783" s="2586" t="s">
        <v>4693</v>
      </c>
      <c r="C5783" s="1530" t="s">
        <v>181</v>
      </c>
      <c r="D5783" s="1283">
        <v>250</v>
      </c>
      <c r="E5783" s="2585"/>
      <c r="F5783" s="2585"/>
      <c r="G5783" s="207">
        <v>1</v>
      </c>
      <c r="H5783" s="1408">
        <f t="shared" si="2039"/>
        <v>250</v>
      </c>
      <c r="I5783" s="1349">
        <v>44950</v>
      </c>
      <c r="J5783" s="2585"/>
      <c r="K5783" s="2585"/>
      <c r="L5783" s="22">
        <v>1194</v>
      </c>
      <c r="M5783" s="143">
        <v>44924</v>
      </c>
      <c r="N5783" s="1350">
        <v>0</v>
      </c>
      <c r="O5783" s="1350"/>
      <c r="P5783" s="1350"/>
      <c r="Q5783" s="1350"/>
      <c r="R5783" s="1350"/>
      <c r="S5783" s="1350"/>
      <c r="T5783" s="1350"/>
      <c r="U5783" s="1350"/>
      <c r="V5783" s="1350"/>
      <c r="W5783" s="1350"/>
      <c r="X5783" s="1350"/>
      <c r="Y5783" s="1350"/>
      <c r="Z5783" s="1350"/>
      <c r="AA5783" s="1350"/>
      <c r="AB5783" s="1350"/>
      <c r="AC5783" s="1507">
        <f t="shared" si="2040"/>
        <v>1</v>
      </c>
      <c r="AD5783" s="1508">
        <f t="shared" si="2041"/>
        <v>250</v>
      </c>
      <c r="AE5783" s="14">
        <f t="shared" si="2042"/>
        <v>-1500.5666666666666</v>
      </c>
      <c r="AF5783" s="14">
        <f t="shared" si="2043"/>
        <v>0</v>
      </c>
      <c r="AG5783" s="14" t="e">
        <f t="shared" si="2044"/>
        <v>#DIV/0!</v>
      </c>
      <c r="AH5783" s="14" t="e">
        <f t="shared" si="2045"/>
        <v>#DIV/0!</v>
      </c>
      <c r="AI5783" s="14">
        <f t="shared" si="2046"/>
        <v>1</v>
      </c>
      <c r="AJ5783" s="1350"/>
    </row>
    <row r="5784" spans="1:36" ht="15.75">
      <c r="A5784" s="2589"/>
      <c r="B5784" s="2586" t="s">
        <v>8721</v>
      </c>
      <c r="C5784" s="1530" t="s">
        <v>181</v>
      </c>
      <c r="D5784" s="1283">
        <v>2</v>
      </c>
      <c r="E5784" s="2585"/>
      <c r="F5784" s="2585"/>
      <c r="G5784" s="207">
        <v>15</v>
      </c>
      <c r="H5784" s="1408">
        <f t="shared" si="2039"/>
        <v>30</v>
      </c>
      <c r="I5784" s="1349">
        <v>44950</v>
      </c>
      <c r="J5784" s="2585"/>
      <c r="K5784" s="2585"/>
      <c r="L5784" s="22">
        <v>1194</v>
      </c>
      <c r="M5784" s="143">
        <v>44924</v>
      </c>
      <c r="N5784" s="1350">
        <v>0</v>
      </c>
      <c r="O5784" s="1350"/>
      <c r="P5784" s="1350"/>
      <c r="Q5784" s="1350"/>
      <c r="R5784" s="1350"/>
      <c r="S5784" s="1350"/>
      <c r="T5784" s="1350"/>
      <c r="U5784" s="1350"/>
      <c r="V5784" s="1350"/>
      <c r="W5784" s="1350"/>
      <c r="X5784" s="1350"/>
      <c r="Y5784" s="1350"/>
      <c r="Z5784" s="1350"/>
      <c r="AA5784" s="1350"/>
      <c r="AB5784" s="1350"/>
      <c r="AC5784" s="1507">
        <f t="shared" si="2040"/>
        <v>15</v>
      </c>
      <c r="AD5784" s="1508">
        <f t="shared" si="2041"/>
        <v>30</v>
      </c>
      <c r="AE5784" s="14">
        <f t="shared" si="2042"/>
        <v>-1500.5666666666666</v>
      </c>
      <c r="AF5784" s="14">
        <f t="shared" si="2043"/>
        <v>0</v>
      </c>
      <c r="AG5784" s="14" t="e">
        <f t="shared" si="2044"/>
        <v>#DIV/0!</v>
      </c>
      <c r="AH5784" s="14" t="e">
        <f t="shared" si="2045"/>
        <v>#DIV/0!</v>
      </c>
      <c r="AI5784" s="14">
        <f t="shared" si="2046"/>
        <v>15</v>
      </c>
      <c r="AJ5784" s="1350"/>
    </row>
    <row r="5785" spans="1:36" ht="15.75">
      <c r="A5785" s="2589"/>
      <c r="B5785" s="2586" t="s">
        <v>8722</v>
      </c>
      <c r="C5785" s="1530" t="s">
        <v>181</v>
      </c>
      <c r="D5785" s="1283">
        <v>2</v>
      </c>
      <c r="E5785" s="2585"/>
      <c r="F5785" s="2585"/>
      <c r="G5785" s="207">
        <v>15</v>
      </c>
      <c r="H5785" s="1408">
        <f t="shared" si="2039"/>
        <v>30</v>
      </c>
      <c r="I5785" s="1349">
        <v>44950</v>
      </c>
      <c r="J5785" s="2585"/>
      <c r="K5785" s="2585"/>
      <c r="L5785" s="22">
        <v>1194</v>
      </c>
      <c r="M5785" s="143">
        <v>44924</v>
      </c>
      <c r="N5785" s="1350">
        <v>0</v>
      </c>
      <c r="O5785" s="1350"/>
      <c r="P5785" s="1350"/>
      <c r="Q5785" s="1350"/>
      <c r="R5785" s="1350"/>
      <c r="S5785" s="1350"/>
      <c r="T5785" s="1350"/>
      <c r="U5785" s="1350"/>
      <c r="V5785" s="1350"/>
      <c r="W5785" s="1350"/>
      <c r="X5785" s="1350"/>
      <c r="Y5785" s="1350"/>
      <c r="Z5785" s="1350"/>
      <c r="AA5785" s="1350"/>
      <c r="AB5785" s="1350"/>
      <c r="AC5785" s="1507">
        <f t="shared" si="2040"/>
        <v>15</v>
      </c>
      <c r="AD5785" s="1508">
        <f t="shared" si="2041"/>
        <v>30</v>
      </c>
      <c r="AE5785" s="14">
        <f t="shared" si="2042"/>
        <v>-1500.5666666666666</v>
      </c>
      <c r="AF5785" s="14">
        <f t="shared" si="2043"/>
        <v>0</v>
      </c>
      <c r="AG5785" s="14" t="e">
        <f t="shared" si="2044"/>
        <v>#DIV/0!</v>
      </c>
      <c r="AH5785" s="14" t="e">
        <f t="shared" si="2045"/>
        <v>#DIV/0!</v>
      </c>
      <c r="AI5785" s="14">
        <f t="shared" si="2046"/>
        <v>15</v>
      </c>
      <c r="AJ5785" s="1350"/>
    </row>
    <row r="5786" spans="1:36" ht="15.75">
      <c r="A5786" s="2589"/>
      <c r="B5786" s="2586" t="s">
        <v>5007</v>
      </c>
      <c r="C5786" s="1530" t="s">
        <v>181</v>
      </c>
      <c r="D5786" s="1283">
        <v>5</v>
      </c>
      <c r="E5786" s="2585"/>
      <c r="F5786" s="2585"/>
      <c r="G5786" s="207">
        <v>15</v>
      </c>
      <c r="H5786" s="1408">
        <f t="shared" si="2039"/>
        <v>75</v>
      </c>
      <c r="I5786" s="1349">
        <v>44950</v>
      </c>
      <c r="J5786" s="2585"/>
      <c r="K5786" s="2585"/>
      <c r="L5786" s="22">
        <v>1194</v>
      </c>
      <c r="M5786" s="143">
        <v>44924</v>
      </c>
      <c r="N5786" s="1350">
        <v>0</v>
      </c>
      <c r="O5786" s="1350"/>
      <c r="P5786" s="1350"/>
      <c r="Q5786" s="1350"/>
      <c r="R5786" s="1350"/>
      <c r="S5786" s="1350"/>
      <c r="T5786" s="1350"/>
      <c r="U5786" s="1350"/>
      <c r="V5786" s="1350"/>
      <c r="W5786" s="1350"/>
      <c r="X5786" s="1350"/>
      <c r="Y5786" s="1350"/>
      <c r="Z5786" s="1350"/>
      <c r="AA5786" s="1350"/>
      <c r="AB5786" s="1350"/>
      <c r="AC5786" s="1507">
        <f t="shared" si="2040"/>
        <v>15</v>
      </c>
      <c r="AD5786" s="1508">
        <f t="shared" si="2041"/>
        <v>75</v>
      </c>
      <c r="AE5786" s="14">
        <f t="shared" si="2042"/>
        <v>-1500.5666666666666</v>
      </c>
      <c r="AF5786" s="14">
        <f t="shared" si="2043"/>
        <v>0</v>
      </c>
      <c r="AG5786" s="14" t="e">
        <f t="shared" si="2044"/>
        <v>#DIV/0!</v>
      </c>
      <c r="AH5786" s="14" t="e">
        <f t="shared" si="2045"/>
        <v>#DIV/0!</v>
      </c>
      <c r="AI5786" s="14">
        <f t="shared" si="2046"/>
        <v>15</v>
      </c>
      <c r="AJ5786" s="1350"/>
    </row>
    <row r="5787" spans="1:36" ht="15.75">
      <c r="A5787" s="2589"/>
      <c r="B5787" s="2586" t="s">
        <v>3525</v>
      </c>
      <c r="C5787" s="1530" t="s">
        <v>181</v>
      </c>
      <c r="D5787" s="1283">
        <v>10</v>
      </c>
      <c r="E5787" s="2585"/>
      <c r="F5787" s="2585"/>
      <c r="G5787" s="207">
        <v>10</v>
      </c>
      <c r="H5787" s="1408">
        <f t="shared" si="2039"/>
        <v>100</v>
      </c>
      <c r="I5787" s="1349">
        <v>44950</v>
      </c>
      <c r="J5787" s="2585"/>
      <c r="K5787" s="2585"/>
      <c r="L5787" s="22">
        <v>1194</v>
      </c>
      <c r="M5787" s="143">
        <v>44924</v>
      </c>
      <c r="N5787" s="1350">
        <v>0</v>
      </c>
      <c r="O5787" s="1350"/>
      <c r="P5787" s="1350"/>
      <c r="Q5787" s="1350"/>
      <c r="R5787" s="1350"/>
      <c r="S5787" s="1350"/>
      <c r="T5787" s="1350"/>
      <c r="U5787" s="1350"/>
      <c r="V5787" s="1350"/>
      <c r="W5787" s="1350"/>
      <c r="X5787" s="1350"/>
      <c r="Y5787" s="1350"/>
      <c r="Z5787" s="1350"/>
      <c r="AA5787" s="1350"/>
      <c r="AB5787" s="1350"/>
      <c r="AC5787" s="1507">
        <f t="shared" si="2040"/>
        <v>10</v>
      </c>
      <c r="AD5787" s="1508">
        <f t="shared" si="2041"/>
        <v>100</v>
      </c>
      <c r="AE5787" s="14">
        <f t="shared" si="2042"/>
        <v>-1500.5666666666666</v>
      </c>
      <c r="AF5787" s="14">
        <f t="shared" si="2043"/>
        <v>0</v>
      </c>
      <c r="AG5787" s="14" t="e">
        <f t="shared" si="2044"/>
        <v>#DIV/0!</v>
      </c>
      <c r="AH5787" s="14" t="e">
        <f t="shared" si="2045"/>
        <v>#DIV/0!</v>
      </c>
      <c r="AI5787" s="14">
        <f t="shared" si="2046"/>
        <v>10</v>
      </c>
      <c r="AJ5787" s="1350"/>
    </row>
    <row r="5788" spans="1:36" ht="15.75">
      <c r="A5788" s="2589"/>
      <c r="B5788" s="2586" t="s">
        <v>3963</v>
      </c>
      <c r="C5788" s="1530" t="s">
        <v>181</v>
      </c>
      <c r="D5788" s="1283">
        <v>1.5</v>
      </c>
      <c r="E5788" s="2585"/>
      <c r="F5788" s="2585"/>
      <c r="G5788" s="207">
        <v>100</v>
      </c>
      <c r="H5788" s="1408">
        <f t="shared" si="2039"/>
        <v>150</v>
      </c>
      <c r="I5788" s="1349">
        <v>44950</v>
      </c>
      <c r="J5788" s="2585"/>
      <c r="K5788" s="2585"/>
      <c r="L5788" s="22">
        <v>1194</v>
      </c>
      <c r="M5788" s="143">
        <v>44924</v>
      </c>
      <c r="N5788" s="1350">
        <v>0</v>
      </c>
      <c r="O5788" s="1350"/>
      <c r="P5788" s="1350"/>
      <c r="Q5788" s="1350"/>
      <c r="R5788" s="1350"/>
      <c r="S5788" s="1350"/>
      <c r="T5788" s="1350"/>
      <c r="U5788" s="1350"/>
      <c r="V5788" s="1350"/>
      <c r="W5788" s="1350"/>
      <c r="X5788" s="1350"/>
      <c r="Y5788" s="1350"/>
      <c r="Z5788" s="1350"/>
      <c r="AA5788" s="1350"/>
      <c r="AB5788" s="1350"/>
      <c r="AC5788" s="1507">
        <f t="shared" si="2040"/>
        <v>100</v>
      </c>
      <c r="AD5788" s="1508">
        <f t="shared" si="2041"/>
        <v>150</v>
      </c>
      <c r="AE5788" s="14">
        <f t="shared" si="2042"/>
        <v>-1500.5666666666666</v>
      </c>
      <c r="AF5788" s="14">
        <f t="shared" si="2043"/>
        <v>0</v>
      </c>
      <c r="AG5788" s="14" t="e">
        <f t="shared" si="2044"/>
        <v>#DIV/0!</v>
      </c>
      <c r="AH5788" s="14" t="e">
        <f t="shared" si="2045"/>
        <v>#DIV/0!</v>
      </c>
      <c r="AI5788" s="14">
        <f t="shared" si="2046"/>
        <v>100</v>
      </c>
      <c r="AJ5788" s="1350"/>
    </row>
    <row r="5789" spans="1:36" ht="15.75">
      <c r="A5789" s="2589"/>
      <c r="B5789" s="4577" t="s">
        <v>19</v>
      </c>
      <c r="C5789" s="4578"/>
      <c r="D5789" s="4578"/>
      <c r="E5789" s="4578"/>
      <c r="F5789" s="4578"/>
      <c r="G5789" s="4578"/>
      <c r="H5789" s="4578"/>
      <c r="I5789" s="4578"/>
      <c r="J5789" s="4578"/>
      <c r="K5789" s="4578"/>
      <c r="L5789" s="4578"/>
      <c r="M5789" s="4578"/>
      <c r="N5789" s="4578"/>
      <c r="O5789" s="4578"/>
      <c r="P5789" s="4578"/>
      <c r="Q5789" s="4578"/>
      <c r="R5789" s="4578"/>
      <c r="S5789" s="4578"/>
      <c r="T5789" s="4578"/>
      <c r="U5789" s="4578"/>
      <c r="V5789" s="4578"/>
      <c r="W5789" s="4578"/>
      <c r="X5789" s="4578"/>
      <c r="Y5789" s="4578"/>
      <c r="Z5789" s="4578"/>
      <c r="AA5789" s="4578"/>
      <c r="AB5789" s="4578"/>
      <c r="AC5789" s="4578"/>
      <c r="AD5789" s="4578"/>
      <c r="AE5789" s="4578"/>
      <c r="AF5789" s="4578"/>
      <c r="AG5789" s="4578"/>
      <c r="AH5789" s="4578"/>
      <c r="AI5789" s="4578"/>
      <c r="AJ5789" s="4579"/>
    </row>
    <row r="5790" spans="1:36" ht="15.75">
      <c r="A5790" s="2589"/>
      <c r="B5790" s="4577" t="s">
        <v>8723</v>
      </c>
      <c r="C5790" s="4578"/>
      <c r="D5790" s="4578"/>
      <c r="E5790" s="4578"/>
      <c r="F5790" s="4578"/>
      <c r="G5790" s="4578"/>
      <c r="H5790" s="4578"/>
      <c r="I5790" s="4578"/>
      <c r="J5790" s="4578"/>
      <c r="K5790" s="4578"/>
      <c r="L5790" s="4578"/>
      <c r="M5790" s="4578"/>
      <c r="N5790" s="4578"/>
      <c r="O5790" s="4578"/>
      <c r="P5790" s="4578"/>
      <c r="Q5790" s="4578"/>
      <c r="R5790" s="4578"/>
      <c r="S5790" s="4578"/>
      <c r="T5790" s="4578"/>
      <c r="U5790" s="4578"/>
      <c r="V5790" s="4578"/>
      <c r="W5790" s="4578"/>
      <c r="X5790" s="4578"/>
      <c r="Y5790" s="4578"/>
      <c r="Z5790" s="4578"/>
      <c r="AA5790" s="4578"/>
      <c r="AB5790" s="4578"/>
      <c r="AC5790" s="4578"/>
      <c r="AD5790" s="4578"/>
      <c r="AE5790" s="4578"/>
      <c r="AF5790" s="4578"/>
      <c r="AG5790" s="4578"/>
      <c r="AH5790" s="4578"/>
      <c r="AI5790" s="4578"/>
      <c r="AJ5790" s="4579"/>
    </row>
    <row r="5791" spans="1:36" ht="15.75">
      <c r="A5791" s="2589"/>
      <c r="B5791" s="2586" t="s">
        <v>8724</v>
      </c>
      <c r="C5791" s="1530" t="s">
        <v>181</v>
      </c>
      <c r="D5791" s="1283">
        <v>3</v>
      </c>
      <c r="E5791" s="2588"/>
      <c r="F5791" s="2588"/>
      <c r="G5791" s="207">
        <v>2</v>
      </c>
      <c r="H5791" s="24">
        <f t="shared" ref="H5791:H5798" si="2047">G5791*D5791</f>
        <v>6</v>
      </c>
      <c r="I5791" s="1349">
        <v>44950</v>
      </c>
      <c r="J5791" s="2588"/>
      <c r="K5791" s="2588"/>
      <c r="L5791" s="22">
        <v>1194</v>
      </c>
      <c r="M5791" s="143">
        <v>44924</v>
      </c>
      <c r="N5791" s="22">
        <v>0</v>
      </c>
      <c r="O5791" s="22"/>
      <c r="P5791" s="22"/>
      <c r="Q5791" s="22"/>
      <c r="R5791" s="22"/>
      <c r="S5791" s="22"/>
      <c r="T5791" s="22"/>
      <c r="U5791" s="22"/>
      <c r="V5791" s="22"/>
      <c r="W5791" s="22"/>
      <c r="X5791" s="22"/>
      <c r="Y5791" s="22"/>
      <c r="Z5791" s="22"/>
      <c r="AA5791" s="22"/>
      <c r="AB5791" s="22"/>
      <c r="AC5791" s="1507">
        <f t="shared" ref="AC5791:AC5798" si="2048">E5791+G5791-N5791-O5791-AA5791-P5791-Q5791-R5791-S5791-T5791-U5791-V5791-W5791-X5791-Y5791</f>
        <v>2</v>
      </c>
      <c r="AD5791" s="1508">
        <f t="shared" ref="AD5791:AD5798" si="2049">D5791*AC5791</f>
        <v>6</v>
      </c>
      <c r="AE5791" s="14">
        <f t="shared" ref="AE5791:AE5798" si="2050">(J5791-"01.04.2023")/30</f>
        <v>-1500.5666666666666</v>
      </c>
      <c r="AF5791" s="14">
        <f t="shared" ref="AF5791:AF5798" si="2051">(N5791+O5791+P5791+Q5791+R5791+S5791+T5791+U5791+V5791+W5791+X5791+Y5791)/3</f>
        <v>0</v>
      </c>
      <c r="AG5791" s="14" t="e">
        <f t="shared" ref="AG5791:AG5798" si="2052">AC5791/AF5791</f>
        <v>#DIV/0!</v>
      </c>
      <c r="AH5791" s="14" t="e">
        <f t="shared" ref="AH5791:AH5798" si="2053">AG5791-AE5791</f>
        <v>#DIV/0!</v>
      </c>
      <c r="AI5791" s="14">
        <f t="shared" ref="AI5791:AI5798" si="2054">AC5791-(AE5791*AF5791)</f>
        <v>2</v>
      </c>
      <c r="AJ5791" s="22"/>
    </row>
    <row r="5792" spans="1:36" ht="15.75">
      <c r="A5792" s="2589"/>
      <c r="B5792" s="2586" t="s">
        <v>8725</v>
      </c>
      <c r="C5792" s="1530" t="s">
        <v>181</v>
      </c>
      <c r="D5792" s="1283">
        <v>0.3</v>
      </c>
      <c r="E5792" s="2585"/>
      <c r="F5792" s="2585"/>
      <c r="G5792" s="207">
        <v>2</v>
      </c>
      <c r="H5792" s="24">
        <f t="shared" si="2047"/>
        <v>0.6</v>
      </c>
      <c r="I5792" s="1349">
        <v>44950</v>
      </c>
      <c r="J5792" s="2585"/>
      <c r="K5792" s="2585"/>
      <c r="L5792" s="22">
        <v>1194</v>
      </c>
      <c r="M5792" s="143">
        <v>44924</v>
      </c>
      <c r="N5792" s="1350">
        <v>0</v>
      </c>
      <c r="O5792" s="1350"/>
      <c r="P5792" s="1350"/>
      <c r="Q5792" s="1350"/>
      <c r="R5792" s="1350"/>
      <c r="S5792" s="1350"/>
      <c r="T5792" s="1350"/>
      <c r="U5792" s="1350"/>
      <c r="V5792" s="1350"/>
      <c r="W5792" s="1350"/>
      <c r="X5792" s="1350"/>
      <c r="Y5792" s="1350"/>
      <c r="Z5792" s="1350"/>
      <c r="AA5792" s="1350"/>
      <c r="AB5792" s="1350"/>
      <c r="AC5792" s="1507">
        <f t="shared" si="2048"/>
        <v>2</v>
      </c>
      <c r="AD5792" s="1508">
        <f t="shared" si="2049"/>
        <v>0.6</v>
      </c>
      <c r="AE5792" s="14">
        <f t="shared" si="2050"/>
        <v>-1500.5666666666666</v>
      </c>
      <c r="AF5792" s="14">
        <f t="shared" si="2051"/>
        <v>0</v>
      </c>
      <c r="AG5792" s="14" t="e">
        <f t="shared" si="2052"/>
        <v>#DIV/0!</v>
      </c>
      <c r="AH5792" s="14" t="e">
        <f t="shared" si="2053"/>
        <v>#DIV/0!</v>
      </c>
      <c r="AI5792" s="14">
        <f t="shared" si="2054"/>
        <v>2</v>
      </c>
      <c r="AJ5792" s="1350"/>
    </row>
    <row r="5793" spans="1:36" ht="15.75">
      <c r="A5793" s="2589"/>
      <c r="B5793" s="2586" t="s">
        <v>8726</v>
      </c>
      <c r="C5793" s="1530" t="s">
        <v>181</v>
      </c>
      <c r="D5793" s="1283">
        <v>0.3</v>
      </c>
      <c r="E5793" s="2585"/>
      <c r="F5793" s="2585"/>
      <c r="G5793" s="207">
        <v>1</v>
      </c>
      <c r="H5793" s="24">
        <f t="shared" si="2047"/>
        <v>0.3</v>
      </c>
      <c r="I5793" s="1349">
        <v>44950</v>
      </c>
      <c r="J5793" s="2585"/>
      <c r="K5793" s="2585"/>
      <c r="L5793" s="22">
        <v>1194</v>
      </c>
      <c r="M5793" s="143">
        <v>44924</v>
      </c>
      <c r="N5793" s="1350">
        <v>0</v>
      </c>
      <c r="O5793" s="1350"/>
      <c r="P5793" s="1350"/>
      <c r="Q5793" s="1350"/>
      <c r="R5793" s="1350"/>
      <c r="S5793" s="1350"/>
      <c r="T5793" s="1350"/>
      <c r="U5793" s="1350"/>
      <c r="V5793" s="1350"/>
      <c r="W5793" s="1350"/>
      <c r="X5793" s="1350"/>
      <c r="Y5793" s="1350"/>
      <c r="Z5793" s="1350"/>
      <c r="AA5793" s="1350"/>
      <c r="AB5793" s="1350"/>
      <c r="AC5793" s="1507">
        <f t="shared" si="2048"/>
        <v>1</v>
      </c>
      <c r="AD5793" s="1508">
        <f t="shared" si="2049"/>
        <v>0.3</v>
      </c>
      <c r="AE5793" s="14">
        <f t="shared" si="2050"/>
        <v>-1500.5666666666666</v>
      </c>
      <c r="AF5793" s="14">
        <f t="shared" si="2051"/>
        <v>0</v>
      </c>
      <c r="AG5793" s="14" t="e">
        <f t="shared" si="2052"/>
        <v>#DIV/0!</v>
      </c>
      <c r="AH5793" s="14" t="e">
        <f t="shared" si="2053"/>
        <v>#DIV/0!</v>
      </c>
      <c r="AI5793" s="14">
        <f t="shared" si="2054"/>
        <v>1</v>
      </c>
      <c r="AJ5793" s="1350"/>
    </row>
    <row r="5794" spans="1:36" ht="15.75">
      <c r="A5794" s="1315"/>
      <c r="B5794" s="2586" t="s">
        <v>8727</v>
      </c>
      <c r="C5794" s="1530" t="s">
        <v>181</v>
      </c>
      <c r="D5794" s="1283">
        <v>0.3</v>
      </c>
      <c r="E5794" s="21"/>
      <c r="F5794" s="2590"/>
      <c r="G5794" s="207">
        <v>1</v>
      </c>
      <c r="H5794" s="24">
        <f t="shared" si="2047"/>
        <v>0.3</v>
      </c>
      <c r="I5794" s="1349">
        <v>44950</v>
      </c>
      <c r="J5794" s="2591"/>
      <c r="K5794" s="2592"/>
      <c r="L5794" s="22">
        <v>1194</v>
      </c>
      <c r="M5794" s="143">
        <v>44924</v>
      </c>
      <c r="N5794" s="600">
        <v>0</v>
      </c>
      <c r="O5794" s="600"/>
      <c r="P5794" s="600"/>
      <c r="Q5794" s="600"/>
      <c r="R5794" s="600"/>
      <c r="S5794" s="600"/>
      <c r="T5794" s="600"/>
      <c r="U5794" s="600"/>
      <c r="V5794" s="600"/>
      <c r="W5794" s="600"/>
      <c r="X5794" s="600"/>
      <c r="Y5794" s="600"/>
      <c r="Z5794" s="600"/>
      <c r="AA5794" s="600"/>
      <c r="AB5794" s="600"/>
      <c r="AC5794" s="1507">
        <f t="shared" si="2048"/>
        <v>1</v>
      </c>
      <c r="AD5794" s="1508">
        <f t="shared" si="2049"/>
        <v>0.3</v>
      </c>
      <c r="AE5794" s="14">
        <f t="shared" si="2050"/>
        <v>-1500.5666666666666</v>
      </c>
      <c r="AF5794" s="14">
        <f t="shared" si="2051"/>
        <v>0</v>
      </c>
      <c r="AG5794" s="14" t="e">
        <f t="shared" si="2052"/>
        <v>#DIV/0!</v>
      </c>
      <c r="AH5794" s="14" t="e">
        <f t="shared" si="2053"/>
        <v>#DIV/0!</v>
      </c>
      <c r="AI5794" s="14">
        <f t="shared" si="2054"/>
        <v>1</v>
      </c>
      <c r="AJ5794" s="2593"/>
    </row>
    <row r="5795" spans="1:36" ht="15.75">
      <c r="A5795" s="1315"/>
      <c r="B5795" s="2586" t="s">
        <v>8728</v>
      </c>
      <c r="C5795" s="1530" t="s">
        <v>181</v>
      </c>
      <c r="D5795" s="1283">
        <v>0.5</v>
      </c>
      <c r="E5795" s="1271"/>
      <c r="F5795" s="2557"/>
      <c r="G5795" s="207">
        <v>1</v>
      </c>
      <c r="H5795" s="24">
        <f t="shared" si="2047"/>
        <v>0.5</v>
      </c>
      <c r="I5795" s="1349">
        <v>44950</v>
      </c>
      <c r="J5795" s="2594"/>
      <c r="K5795" s="2558"/>
      <c r="L5795" s="22">
        <v>1194</v>
      </c>
      <c r="M5795" s="143">
        <v>44924</v>
      </c>
      <c r="N5795" s="1315">
        <v>0</v>
      </c>
      <c r="O5795" s="1315"/>
      <c r="P5795" s="1315"/>
      <c r="Q5795" s="1315"/>
      <c r="R5795" s="1315"/>
      <c r="S5795" s="1315"/>
      <c r="T5795" s="1315"/>
      <c r="U5795" s="1315"/>
      <c r="V5795" s="1315"/>
      <c r="W5795" s="1315"/>
      <c r="X5795" s="1315"/>
      <c r="Y5795" s="1315"/>
      <c r="Z5795" s="1315"/>
      <c r="AA5795" s="1315"/>
      <c r="AB5795" s="1315"/>
      <c r="AC5795" s="1507">
        <f t="shared" si="2048"/>
        <v>1</v>
      </c>
      <c r="AD5795" s="1508">
        <f t="shared" si="2049"/>
        <v>0.5</v>
      </c>
      <c r="AE5795" s="14">
        <f t="shared" si="2050"/>
        <v>-1500.5666666666666</v>
      </c>
      <c r="AF5795" s="14">
        <f t="shared" si="2051"/>
        <v>0</v>
      </c>
      <c r="AG5795" s="14" t="e">
        <f t="shared" si="2052"/>
        <v>#DIV/0!</v>
      </c>
      <c r="AH5795" s="14" t="e">
        <f t="shared" si="2053"/>
        <v>#DIV/0!</v>
      </c>
      <c r="AI5795" s="14">
        <f t="shared" si="2054"/>
        <v>1</v>
      </c>
      <c r="AJ5795" s="2595"/>
    </row>
    <row r="5796" spans="1:36" ht="15.75">
      <c r="A5796" s="1315"/>
      <c r="B5796" s="2586" t="s">
        <v>8449</v>
      </c>
      <c r="C5796" s="1530" t="s">
        <v>181</v>
      </c>
      <c r="D5796" s="1283">
        <v>0.1</v>
      </c>
      <c r="E5796" s="1271"/>
      <c r="F5796" s="2557"/>
      <c r="G5796" s="207">
        <v>2</v>
      </c>
      <c r="H5796" s="24">
        <f t="shared" si="2047"/>
        <v>0.2</v>
      </c>
      <c r="I5796" s="1349">
        <v>44950</v>
      </c>
      <c r="J5796" s="2594"/>
      <c r="K5796" s="2558"/>
      <c r="L5796" s="22">
        <v>1194</v>
      </c>
      <c r="M5796" s="143">
        <v>44924</v>
      </c>
      <c r="N5796" s="1315">
        <v>0</v>
      </c>
      <c r="O5796" s="1315"/>
      <c r="P5796" s="1315"/>
      <c r="Q5796" s="1315"/>
      <c r="R5796" s="1315"/>
      <c r="S5796" s="1315"/>
      <c r="T5796" s="1315"/>
      <c r="U5796" s="1315"/>
      <c r="V5796" s="1315"/>
      <c r="W5796" s="1315"/>
      <c r="X5796" s="1315"/>
      <c r="Y5796" s="1315"/>
      <c r="Z5796" s="1315"/>
      <c r="AA5796" s="1315"/>
      <c r="AB5796" s="1315"/>
      <c r="AC5796" s="1507">
        <f t="shared" si="2048"/>
        <v>2</v>
      </c>
      <c r="AD5796" s="1508">
        <f t="shared" si="2049"/>
        <v>0.2</v>
      </c>
      <c r="AE5796" s="14">
        <f t="shared" si="2050"/>
        <v>-1500.5666666666666</v>
      </c>
      <c r="AF5796" s="14">
        <f t="shared" si="2051"/>
        <v>0</v>
      </c>
      <c r="AG5796" s="14" t="e">
        <f t="shared" si="2052"/>
        <v>#DIV/0!</v>
      </c>
      <c r="AH5796" s="14" t="e">
        <f t="shared" si="2053"/>
        <v>#DIV/0!</v>
      </c>
      <c r="AI5796" s="14">
        <f t="shared" si="2054"/>
        <v>2</v>
      </c>
      <c r="AJ5796" s="2595"/>
    </row>
    <row r="5797" spans="1:36" ht="15.75">
      <c r="A5797" s="1315"/>
      <c r="B5797" s="2586" t="s">
        <v>8729</v>
      </c>
      <c r="C5797" s="1530" t="s">
        <v>181</v>
      </c>
      <c r="D5797" s="1283">
        <v>0.1</v>
      </c>
      <c r="E5797" s="1271"/>
      <c r="F5797" s="2557"/>
      <c r="G5797" s="207">
        <v>2</v>
      </c>
      <c r="H5797" s="24">
        <f t="shared" si="2047"/>
        <v>0.2</v>
      </c>
      <c r="I5797" s="1349">
        <v>44950</v>
      </c>
      <c r="J5797" s="2594"/>
      <c r="K5797" s="2558"/>
      <c r="L5797" s="22">
        <v>1194</v>
      </c>
      <c r="M5797" s="143">
        <v>44924</v>
      </c>
      <c r="N5797" s="1315">
        <v>0</v>
      </c>
      <c r="O5797" s="1315"/>
      <c r="P5797" s="1315"/>
      <c r="Q5797" s="1315"/>
      <c r="R5797" s="1315"/>
      <c r="S5797" s="1315"/>
      <c r="T5797" s="1315"/>
      <c r="U5797" s="1315"/>
      <c r="V5797" s="1315"/>
      <c r="W5797" s="1315"/>
      <c r="X5797" s="1315"/>
      <c r="Y5797" s="1315"/>
      <c r="Z5797" s="1315"/>
      <c r="AA5797" s="1315"/>
      <c r="AB5797" s="1315"/>
      <c r="AC5797" s="1507">
        <f t="shared" si="2048"/>
        <v>2</v>
      </c>
      <c r="AD5797" s="1508">
        <f t="shared" si="2049"/>
        <v>0.2</v>
      </c>
      <c r="AE5797" s="14">
        <f t="shared" si="2050"/>
        <v>-1500.5666666666666</v>
      </c>
      <c r="AF5797" s="14">
        <f t="shared" si="2051"/>
        <v>0</v>
      </c>
      <c r="AG5797" s="14" t="e">
        <f t="shared" si="2052"/>
        <v>#DIV/0!</v>
      </c>
      <c r="AH5797" s="14" t="e">
        <f t="shared" si="2053"/>
        <v>#DIV/0!</v>
      </c>
      <c r="AI5797" s="14">
        <f t="shared" si="2054"/>
        <v>2</v>
      </c>
      <c r="AJ5797" s="2595"/>
    </row>
    <row r="5798" spans="1:36" ht="15.75">
      <c r="A5798" s="1315"/>
      <c r="B5798" s="2586" t="s">
        <v>8730</v>
      </c>
      <c r="C5798" s="1530" t="s">
        <v>181</v>
      </c>
      <c r="D5798" s="1283">
        <v>300</v>
      </c>
      <c r="E5798" s="1271"/>
      <c r="F5798" s="2557"/>
      <c r="G5798" s="207">
        <v>1</v>
      </c>
      <c r="H5798" s="24">
        <f t="shared" si="2047"/>
        <v>300</v>
      </c>
      <c r="I5798" s="1349">
        <v>44950</v>
      </c>
      <c r="J5798" s="2594"/>
      <c r="K5798" s="2558"/>
      <c r="L5798" s="22">
        <v>1194</v>
      </c>
      <c r="M5798" s="143">
        <v>44924</v>
      </c>
      <c r="N5798" s="1315">
        <v>0</v>
      </c>
      <c r="O5798" s="1315"/>
      <c r="P5798" s="1315"/>
      <c r="Q5798" s="1315"/>
      <c r="R5798" s="1315"/>
      <c r="S5798" s="1315"/>
      <c r="T5798" s="1315"/>
      <c r="U5798" s="1315"/>
      <c r="V5798" s="1315"/>
      <c r="W5798" s="1315"/>
      <c r="X5798" s="1315"/>
      <c r="Y5798" s="1315"/>
      <c r="Z5798" s="1315"/>
      <c r="AA5798" s="1315"/>
      <c r="AB5798" s="1315"/>
      <c r="AC5798" s="1507">
        <f t="shared" si="2048"/>
        <v>1</v>
      </c>
      <c r="AD5798" s="1508">
        <f t="shared" si="2049"/>
        <v>300</v>
      </c>
      <c r="AE5798" s="14">
        <f t="shared" si="2050"/>
        <v>-1500.5666666666666</v>
      </c>
      <c r="AF5798" s="14">
        <f t="shared" si="2051"/>
        <v>0</v>
      </c>
      <c r="AG5798" s="14" t="e">
        <f t="shared" si="2052"/>
        <v>#DIV/0!</v>
      </c>
      <c r="AH5798" s="14" t="e">
        <f t="shared" si="2053"/>
        <v>#DIV/0!</v>
      </c>
      <c r="AI5798" s="14">
        <f t="shared" si="2054"/>
        <v>1</v>
      </c>
      <c r="AJ5798" s="2595"/>
    </row>
    <row r="5799" spans="1:36" ht="15.75">
      <c r="A5799" s="2589"/>
      <c r="B5799" s="4577" t="s">
        <v>19</v>
      </c>
      <c r="C5799" s="4578"/>
      <c r="D5799" s="4578"/>
      <c r="E5799" s="4578"/>
      <c r="F5799" s="4578"/>
      <c r="G5799" s="4578"/>
      <c r="H5799" s="4578"/>
      <c r="I5799" s="4578"/>
      <c r="J5799" s="4578"/>
      <c r="K5799" s="4578"/>
      <c r="L5799" s="4578"/>
      <c r="M5799" s="4578"/>
      <c r="N5799" s="4578"/>
      <c r="O5799" s="4578"/>
      <c r="P5799" s="4578"/>
      <c r="Q5799" s="4578"/>
      <c r="R5799" s="4578"/>
      <c r="S5799" s="4578"/>
      <c r="T5799" s="4578"/>
      <c r="U5799" s="4578"/>
      <c r="V5799" s="4578"/>
      <c r="W5799" s="4578"/>
      <c r="X5799" s="4578"/>
      <c r="Y5799" s="4578"/>
      <c r="Z5799" s="4578"/>
      <c r="AA5799" s="4578"/>
      <c r="AB5799" s="4578"/>
      <c r="AC5799" s="4578"/>
      <c r="AD5799" s="4578"/>
      <c r="AE5799" s="4578"/>
      <c r="AF5799" s="4578"/>
      <c r="AG5799" s="4578"/>
      <c r="AH5799" s="4578"/>
      <c r="AI5799" s="4578"/>
      <c r="AJ5799" s="4579"/>
    </row>
    <row r="5800" spans="1:36" ht="15.75">
      <c r="A5800" s="2589"/>
      <c r="B5800" s="4577" t="s">
        <v>8731</v>
      </c>
      <c r="C5800" s="4578"/>
      <c r="D5800" s="4578"/>
      <c r="E5800" s="4578"/>
      <c r="F5800" s="4578"/>
      <c r="G5800" s="4578"/>
      <c r="H5800" s="4578"/>
      <c r="I5800" s="4578"/>
      <c r="J5800" s="4578"/>
      <c r="K5800" s="4578"/>
      <c r="L5800" s="4578"/>
      <c r="M5800" s="4578"/>
      <c r="N5800" s="4578"/>
      <c r="O5800" s="4578"/>
      <c r="P5800" s="4578"/>
      <c r="Q5800" s="4578"/>
      <c r="R5800" s="4578"/>
      <c r="S5800" s="4578"/>
      <c r="T5800" s="4578"/>
      <c r="U5800" s="4578"/>
      <c r="V5800" s="4578"/>
      <c r="W5800" s="4578"/>
      <c r="X5800" s="4578"/>
      <c r="Y5800" s="4578"/>
      <c r="Z5800" s="4578"/>
      <c r="AA5800" s="4578"/>
      <c r="AB5800" s="4578"/>
      <c r="AC5800" s="4578"/>
      <c r="AD5800" s="4578"/>
      <c r="AE5800" s="4578"/>
      <c r="AF5800" s="4578"/>
      <c r="AG5800" s="4578"/>
      <c r="AH5800" s="4578"/>
      <c r="AI5800" s="4578"/>
      <c r="AJ5800" s="4579"/>
    </row>
    <row r="5801" spans="1:36" ht="15.75">
      <c r="A5801" s="1315"/>
      <c r="B5801" s="2586" t="s">
        <v>8732</v>
      </c>
      <c r="C5801" s="1530" t="s">
        <v>181</v>
      </c>
      <c r="D5801" s="1283">
        <v>10</v>
      </c>
      <c r="E5801" s="21"/>
      <c r="F5801" s="2590"/>
      <c r="G5801" s="207">
        <v>1</v>
      </c>
      <c r="H5801" s="1226">
        <f t="shared" ref="H5801:H5816" si="2055">G5801*D5801</f>
        <v>10</v>
      </c>
      <c r="I5801" s="1349">
        <v>44950</v>
      </c>
      <c r="J5801" s="2591"/>
      <c r="K5801" s="2592"/>
      <c r="L5801" s="22">
        <v>1194</v>
      </c>
      <c r="M5801" s="143">
        <v>44924</v>
      </c>
      <c r="N5801" s="600">
        <v>0</v>
      </c>
      <c r="O5801" s="600"/>
      <c r="P5801" s="600"/>
      <c r="Q5801" s="600"/>
      <c r="R5801" s="600"/>
      <c r="S5801" s="600"/>
      <c r="T5801" s="600"/>
      <c r="U5801" s="600"/>
      <c r="V5801" s="600"/>
      <c r="W5801" s="600"/>
      <c r="X5801" s="600"/>
      <c r="Y5801" s="600"/>
      <c r="Z5801" s="600"/>
      <c r="AA5801" s="600"/>
      <c r="AB5801" s="600"/>
      <c r="AC5801" s="1507">
        <f t="shared" ref="AC5801:AC5816" si="2056">E5801+G5801-N5801-O5801-AA5801-P5801-Q5801-R5801-S5801-T5801-U5801-V5801-W5801-X5801-Y5801</f>
        <v>1</v>
      </c>
      <c r="AD5801" s="1508">
        <f t="shared" ref="AD5801:AD5816" si="2057">D5801*AC5801</f>
        <v>10</v>
      </c>
      <c r="AE5801" s="14">
        <f t="shared" ref="AE5801:AE5816" si="2058">(J5801-"01.04.2023")/30</f>
        <v>-1500.5666666666666</v>
      </c>
      <c r="AF5801" s="14">
        <f t="shared" ref="AF5801:AF5816" si="2059">(N5801+O5801+P5801+Q5801+R5801+S5801+T5801+U5801+V5801+W5801+X5801+Y5801)/3</f>
        <v>0</v>
      </c>
      <c r="AG5801" s="14" t="e">
        <f t="shared" ref="AG5801:AG5816" si="2060">AC5801/AF5801</f>
        <v>#DIV/0!</v>
      </c>
      <c r="AH5801" s="14" t="e">
        <f t="shared" ref="AH5801:AH5816" si="2061">AG5801-AE5801</f>
        <v>#DIV/0!</v>
      </c>
      <c r="AI5801" s="14">
        <f t="shared" ref="AI5801:AI5816" si="2062">AC5801-(AE5801*AF5801)</f>
        <v>1</v>
      </c>
      <c r="AJ5801" s="2593"/>
    </row>
    <row r="5802" spans="1:36" ht="15.75">
      <c r="A5802" s="1315"/>
      <c r="B5802" s="2586" t="s">
        <v>4699</v>
      </c>
      <c r="C5802" s="1530" t="s">
        <v>181</v>
      </c>
      <c r="D5802" s="1283">
        <v>15</v>
      </c>
      <c r="E5802" s="1271"/>
      <c r="F5802" s="2557"/>
      <c r="G5802" s="207">
        <v>520</v>
      </c>
      <c r="H5802" s="1226">
        <f t="shared" si="2055"/>
        <v>7800</v>
      </c>
      <c r="I5802" s="1349">
        <v>44950</v>
      </c>
      <c r="J5802" s="2594"/>
      <c r="K5802" s="2558"/>
      <c r="L5802" s="22">
        <v>1194</v>
      </c>
      <c r="M5802" s="143">
        <v>44924</v>
      </c>
      <c r="N5802" s="1315">
        <v>0</v>
      </c>
      <c r="O5802" s="1315"/>
      <c r="P5802" s="1315"/>
      <c r="Q5802" s="1315"/>
      <c r="R5802" s="1315"/>
      <c r="S5802" s="1315"/>
      <c r="T5802" s="1315"/>
      <c r="U5802" s="1315"/>
      <c r="V5802" s="1315"/>
      <c r="W5802" s="1315"/>
      <c r="X5802" s="1315"/>
      <c r="Y5802" s="1315"/>
      <c r="Z5802" s="1315"/>
      <c r="AA5802" s="1315"/>
      <c r="AB5802" s="1315"/>
      <c r="AC5802" s="1507">
        <f t="shared" si="2056"/>
        <v>520</v>
      </c>
      <c r="AD5802" s="1508">
        <f t="shared" si="2057"/>
        <v>7800</v>
      </c>
      <c r="AE5802" s="14">
        <f t="shared" si="2058"/>
        <v>-1500.5666666666666</v>
      </c>
      <c r="AF5802" s="14">
        <f t="shared" si="2059"/>
        <v>0</v>
      </c>
      <c r="AG5802" s="14" t="e">
        <f t="shared" si="2060"/>
        <v>#DIV/0!</v>
      </c>
      <c r="AH5802" s="14" t="e">
        <f t="shared" si="2061"/>
        <v>#DIV/0!</v>
      </c>
      <c r="AI5802" s="14">
        <f t="shared" si="2062"/>
        <v>520</v>
      </c>
      <c r="AJ5802" s="2595"/>
    </row>
    <row r="5803" spans="1:36" ht="15.75">
      <c r="A5803" s="1315"/>
      <c r="B5803" s="2586" t="s">
        <v>4611</v>
      </c>
      <c r="C5803" s="1530" t="s">
        <v>181</v>
      </c>
      <c r="D5803" s="1283">
        <v>2</v>
      </c>
      <c r="E5803" s="1271"/>
      <c r="F5803" s="2557"/>
      <c r="G5803" s="207">
        <v>40</v>
      </c>
      <c r="H5803" s="1226">
        <f t="shared" si="2055"/>
        <v>80</v>
      </c>
      <c r="I5803" s="1349">
        <v>44950</v>
      </c>
      <c r="J5803" s="2594"/>
      <c r="K5803" s="2558"/>
      <c r="L5803" s="22">
        <v>1194</v>
      </c>
      <c r="M5803" s="143">
        <v>44924</v>
      </c>
      <c r="N5803" s="1315">
        <v>0</v>
      </c>
      <c r="O5803" s="1315"/>
      <c r="P5803" s="1315"/>
      <c r="Q5803" s="1315"/>
      <c r="R5803" s="1315"/>
      <c r="S5803" s="1315"/>
      <c r="T5803" s="1315"/>
      <c r="U5803" s="1315"/>
      <c r="V5803" s="1315"/>
      <c r="W5803" s="1315"/>
      <c r="X5803" s="1315"/>
      <c r="Y5803" s="1315"/>
      <c r="Z5803" s="1315"/>
      <c r="AA5803" s="1315"/>
      <c r="AB5803" s="1315"/>
      <c r="AC5803" s="1507">
        <f t="shared" si="2056"/>
        <v>40</v>
      </c>
      <c r="AD5803" s="1508">
        <f t="shared" si="2057"/>
        <v>80</v>
      </c>
      <c r="AE5803" s="14">
        <f t="shared" si="2058"/>
        <v>-1500.5666666666666</v>
      </c>
      <c r="AF5803" s="14">
        <f t="shared" si="2059"/>
        <v>0</v>
      </c>
      <c r="AG5803" s="14" t="e">
        <f t="shared" si="2060"/>
        <v>#DIV/0!</v>
      </c>
      <c r="AH5803" s="14" t="e">
        <f t="shared" si="2061"/>
        <v>#DIV/0!</v>
      </c>
      <c r="AI5803" s="14">
        <f t="shared" si="2062"/>
        <v>40</v>
      </c>
      <c r="AJ5803" s="2595"/>
    </row>
    <row r="5804" spans="1:36" ht="15.75">
      <c r="A5804" s="1315"/>
      <c r="B5804" s="2586" t="s">
        <v>3510</v>
      </c>
      <c r="C5804" s="1530" t="s">
        <v>181</v>
      </c>
      <c r="D5804" s="1283">
        <v>0.3</v>
      </c>
      <c r="E5804" s="1271"/>
      <c r="F5804" s="2557"/>
      <c r="G5804" s="207">
        <v>500</v>
      </c>
      <c r="H5804" s="1226">
        <f t="shared" si="2055"/>
        <v>150</v>
      </c>
      <c r="I5804" s="1349">
        <v>44950</v>
      </c>
      <c r="J5804" s="2594"/>
      <c r="K5804" s="2558"/>
      <c r="L5804" s="22">
        <v>1194</v>
      </c>
      <c r="M5804" s="143">
        <v>44924</v>
      </c>
      <c r="N5804" s="1315">
        <v>0</v>
      </c>
      <c r="O5804" s="1315"/>
      <c r="P5804" s="1315"/>
      <c r="Q5804" s="1315"/>
      <c r="R5804" s="1315"/>
      <c r="S5804" s="1315"/>
      <c r="T5804" s="1315"/>
      <c r="U5804" s="1315"/>
      <c r="V5804" s="1315"/>
      <c r="W5804" s="1315"/>
      <c r="X5804" s="1315"/>
      <c r="Y5804" s="1315"/>
      <c r="Z5804" s="1315"/>
      <c r="AA5804" s="1315"/>
      <c r="AB5804" s="1315"/>
      <c r="AC5804" s="1507">
        <f t="shared" si="2056"/>
        <v>500</v>
      </c>
      <c r="AD5804" s="1508">
        <f t="shared" si="2057"/>
        <v>150</v>
      </c>
      <c r="AE5804" s="14">
        <f t="shared" si="2058"/>
        <v>-1500.5666666666666</v>
      </c>
      <c r="AF5804" s="14">
        <f t="shared" si="2059"/>
        <v>0</v>
      </c>
      <c r="AG5804" s="14" t="e">
        <f t="shared" si="2060"/>
        <v>#DIV/0!</v>
      </c>
      <c r="AH5804" s="14" t="e">
        <f t="shared" si="2061"/>
        <v>#DIV/0!</v>
      </c>
      <c r="AI5804" s="14">
        <f t="shared" si="2062"/>
        <v>500</v>
      </c>
      <c r="AJ5804" s="2595"/>
    </row>
    <row r="5805" spans="1:36" ht="15.75">
      <c r="A5805" s="1315"/>
      <c r="B5805" s="2586" t="s">
        <v>4711</v>
      </c>
      <c r="C5805" s="1530" t="s">
        <v>181</v>
      </c>
      <c r="D5805" s="1283">
        <v>3</v>
      </c>
      <c r="E5805" s="1271"/>
      <c r="F5805" s="2557"/>
      <c r="G5805" s="207">
        <v>100</v>
      </c>
      <c r="H5805" s="1226">
        <f t="shared" si="2055"/>
        <v>300</v>
      </c>
      <c r="I5805" s="1349">
        <v>44950</v>
      </c>
      <c r="J5805" s="2594"/>
      <c r="K5805" s="2558"/>
      <c r="L5805" s="22">
        <v>1194</v>
      </c>
      <c r="M5805" s="143">
        <v>44924</v>
      </c>
      <c r="N5805" s="1315">
        <v>0</v>
      </c>
      <c r="O5805" s="1315"/>
      <c r="P5805" s="1315"/>
      <c r="Q5805" s="1315"/>
      <c r="R5805" s="1315"/>
      <c r="S5805" s="1315"/>
      <c r="T5805" s="1315"/>
      <c r="U5805" s="1315"/>
      <c r="V5805" s="1315"/>
      <c r="W5805" s="1315"/>
      <c r="X5805" s="1315"/>
      <c r="Y5805" s="1315"/>
      <c r="Z5805" s="1315"/>
      <c r="AA5805" s="1315"/>
      <c r="AB5805" s="1315"/>
      <c r="AC5805" s="1507">
        <f t="shared" si="2056"/>
        <v>100</v>
      </c>
      <c r="AD5805" s="1508">
        <f t="shared" si="2057"/>
        <v>300</v>
      </c>
      <c r="AE5805" s="14">
        <f t="shared" si="2058"/>
        <v>-1500.5666666666666</v>
      </c>
      <c r="AF5805" s="14">
        <f t="shared" si="2059"/>
        <v>0</v>
      </c>
      <c r="AG5805" s="14" t="e">
        <f t="shared" si="2060"/>
        <v>#DIV/0!</v>
      </c>
      <c r="AH5805" s="14" t="e">
        <f t="shared" si="2061"/>
        <v>#DIV/0!</v>
      </c>
      <c r="AI5805" s="14">
        <f t="shared" si="2062"/>
        <v>100</v>
      </c>
      <c r="AJ5805" s="2595"/>
    </row>
    <row r="5806" spans="1:36" ht="15.75">
      <c r="A5806" s="1315"/>
      <c r="B5806" s="2586" t="s">
        <v>8733</v>
      </c>
      <c r="C5806" s="1530" t="s">
        <v>181</v>
      </c>
      <c r="D5806" s="1283">
        <v>0.02</v>
      </c>
      <c r="E5806" s="1271"/>
      <c r="F5806" s="2557"/>
      <c r="G5806" s="207">
        <v>240</v>
      </c>
      <c r="H5806" s="1226">
        <f t="shared" si="2055"/>
        <v>4.8</v>
      </c>
      <c r="I5806" s="1349">
        <v>44950</v>
      </c>
      <c r="J5806" s="2594"/>
      <c r="K5806" s="2558"/>
      <c r="L5806" s="22">
        <v>1194</v>
      </c>
      <c r="M5806" s="143">
        <v>44924</v>
      </c>
      <c r="N5806" s="1315">
        <v>0</v>
      </c>
      <c r="O5806" s="1315"/>
      <c r="P5806" s="1315"/>
      <c r="Q5806" s="1315"/>
      <c r="R5806" s="1315"/>
      <c r="S5806" s="1315"/>
      <c r="T5806" s="1315"/>
      <c r="U5806" s="1315"/>
      <c r="V5806" s="1315"/>
      <c r="W5806" s="1315"/>
      <c r="X5806" s="1315"/>
      <c r="Y5806" s="1315"/>
      <c r="Z5806" s="1315"/>
      <c r="AA5806" s="1315"/>
      <c r="AB5806" s="1315"/>
      <c r="AC5806" s="1507">
        <f t="shared" si="2056"/>
        <v>240</v>
      </c>
      <c r="AD5806" s="1508">
        <f t="shared" si="2057"/>
        <v>4.8</v>
      </c>
      <c r="AE5806" s="14">
        <f t="shared" si="2058"/>
        <v>-1500.5666666666666</v>
      </c>
      <c r="AF5806" s="14">
        <f t="shared" si="2059"/>
        <v>0</v>
      </c>
      <c r="AG5806" s="14" t="e">
        <f t="shared" si="2060"/>
        <v>#DIV/0!</v>
      </c>
      <c r="AH5806" s="14" t="e">
        <f t="shared" si="2061"/>
        <v>#DIV/0!</v>
      </c>
      <c r="AI5806" s="14">
        <f t="shared" si="2062"/>
        <v>240</v>
      </c>
      <c r="AJ5806" s="2595"/>
    </row>
    <row r="5807" spans="1:36" ht="15.75">
      <c r="A5807" s="1315"/>
      <c r="B5807" s="2586" t="s">
        <v>4615</v>
      </c>
      <c r="C5807" s="1530" t="s">
        <v>181</v>
      </c>
      <c r="D5807" s="1283">
        <v>2</v>
      </c>
      <c r="E5807" s="1271"/>
      <c r="F5807" s="2557"/>
      <c r="G5807" s="207">
        <v>500</v>
      </c>
      <c r="H5807" s="1226">
        <f t="shared" si="2055"/>
        <v>1000</v>
      </c>
      <c r="I5807" s="1349">
        <v>44950</v>
      </c>
      <c r="J5807" s="2594"/>
      <c r="K5807" s="2558"/>
      <c r="L5807" s="22">
        <v>1194</v>
      </c>
      <c r="M5807" s="143">
        <v>44924</v>
      </c>
      <c r="N5807" s="1315">
        <v>0</v>
      </c>
      <c r="O5807" s="1315"/>
      <c r="P5807" s="1315"/>
      <c r="Q5807" s="1315"/>
      <c r="R5807" s="1315"/>
      <c r="S5807" s="1315"/>
      <c r="T5807" s="1315"/>
      <c r="U5807" s="1315"/>
      <c r="V5807" s="1315"/>
      <c r="W5807" s="1315"/>
      <c r="X5807" s="1315"/>
      <c r="Y5807" s="1315"/>
      <c r="Z5807" s="1315"/>
      <c r="AA5807" s="1315"/>
      <c r="AB5807" s="1315"/>
      <c r="AC5807" s="1507">
        <f t="shared" si="2056"/>
        <v>500</v>
      </c>
      <c r="AD5807" s="1508">
        <f t="shared" si="2057"/>
        <v>1000</v>
      </c>
      <c r="AE5807" s="14">
        <f t="shared" si="2058"/>
        <v>-1500.5666666666666</v>
      </c>
      <c r="AF5807" s="14">
        <f t="shared" si="2059"/>
        <v>0</v>
      </c>
      <c r="AG5807" s="14" t="e">
        <f t="shared" si="2060"/>
        <v>#DIV/0!</v>
      </c>
      <c r="AH5807" s="14" t="e">
        <f t="shared" si="2061"/>
        <v>#DIV/0!</v>
      </c>
      <c r="AI5807" s="14">
        <f t="shared" si="2062"/>
        <v>500</v>
      </c>
      <c r="AJ5807" s="2595"/>
    </row>
    <row r="5808" spans="1:36" ht="15.75">
      <c r="A5808" s="1315"/>
      <c r="B5808" s="2586" t="s">
        <v>4616</v>
      </c>
      <c r="C5808" s="1530" t="s">
        <v>181</v>
      </c>
      <c r="D5808" s="1283">
        <v>2</v>
      </c>
      <c r="E5808" s="1271"/>
      <c r="F5808" s="2557"/>
      <c r="G5808" s="207">
        <v>500</v>
      </c>
      <c r="H5808" s="1226">
        <f t="shared" si="2055"/>
        <v>1000</v>
      </c>
      <c r="I5808" s="1349">
        <v>44950</v>
      </c>
      <c r="J5808" s="2594"/>
      <c r="K5808" s="2558"/>
      <c r="L5808" s="22">
        <v>1194</v>
      </c>
      <c r="M5808" s="143">
        <v>44924</v>
      </c>
      <c r="N5808" s="1315">
        <v>0</v>
      </c>
      <c r="O5808" s="1315"/>
      <c r="P5808" s="1315"/>
      <c r="Q5808" s="1315"/>
      <c r="R5808" s="1315"/>
      <c r="S5808" s="1315"/>
      <c r="T5808" s="1315"/>
      <c r="U5808" s="1315"/>
      <c r="V5808" s="1315"/>
      <c r="W5808" s="1315"/>
      <c r="X5808" s="1315"/>
      <c r="Y5808" s="1315"/>
      <c r="Z5808" s="1315"/>
      <c r="AA5808" s="1315"/>
      <c r="AB5808" s="1315"/>
      <c r="AC5808" s="1507">
        <f t="shared" si="2056"/>
        <v>500</v>
      </c>
      <c r="AD5808" s="1508">
        <f t="shared" si="2057"/>
        <v>1000</v>
      </c>
      <c r="AE5808" s="14">
        <f t="shared" si="2058"/>
        <v>-1500.5666666666666</v>
      </c>
      <c r="AF5808" s="14">
        <f t="shared" si="2059"/>
        <v>0</v>
      </c>
      <c r="AG5808" s="14" t="e">
        <f t="shared" si="2060"/>
        <v>#DIV/0!</v>
      </c>
      <c r="AH5808" s="14" t="e">
        <f t="shared" si="2061"/>
        <v>#DIV/0!</v>
      </c>
      <c r="AI5808" s="14">
        <f t="shared" si="2062"/>
        <v>500</v>
      </c>
      <c r="AJ5808" s="2595"/>
    </row>
    <row r="5809" spans="1:36" ht="15.75">
      <c r="A5809" s="1315"/>
      <c r="B5809" s="2586" t="s">
        <v>4702</v>
      </c>
      <c r="C5809" s="1530" t="s">
        <v>181</v>
      </c>
      <c r="D5809" s="1283">
        <v>5</v>
      </c>
      <c r="E5809" s="1271"/>
      <c r="F5809" s="2557"/>
      <c r="G5809" s="207">
        <v>550</v>
      </c>
      <c r="H5809" s="1226">
        <f t="shared" si="2055"/>
        <v>2750</v>
      </c>
      <c r="I5809" s="1349">
        <v>44950</v>
      </c>
      <c r="J5809" s="2594"/>
      <c r="K5809" s="2558"/>
      <c r="L5809" s="22">
        <v>1194</v>
      </c>
      <c r="M5809" s="143">
        <v>44924</v>
      </c>
      <c r="N5809" s="1315">
        <v>0</v>
      </c>
      <c r="O5809" s="1315"/>
      <c r="P5809" s="1315"/>
      <c r="Q5809" s="1315"/>
      <c r="R5809" s="1315"/>
      <c r="S5809" s="1315"/>
      <c r="T5809" s="1315"/>
      <c r="U5809" s="1315"/>
      <c r="V5809" s="1315"/>
      <c r="W5809" s="1315"/>
      <c r="X5809" s="1315"/>
      <c r="Y5809" s="1315"/>
      <c r="Z5809" s="1315"/>
      <c r="AA5809" s="1315"/>
      <c r="AB5809" s="1315"/>
      <c r="AC5809" s="1507">
        <f t="shared" si="2056"/>
        <v>550</v>
      </c>
      <c r="AD5809" s="1508">
        <f t="shared" si="2057"/>
        <v>2750</v>
      </c>
      <c r="AE5809" s="14">
        <f t="shared" si="2058"/>
        <v>-1500.5666666666666</v>
      </c>
      <c r="AF5809" s="14">
        <f t="shared" si="2059"/>
        <v>0</v>
      </c>
      <c r="AG5809" s="14" t="e">
        <f t="shared" si="2060"/>
        <v>#DIV/0!</v>
      </c>
      <c r="AH5809" s="14" t="e">
        <f t="shared" si="2061"/>
        <v>#DIV/0!</v>
      </c>
      <c r="AI5809" s="14">
        <f t="shared" si="2062"/>
        <v>550</v>
      </c>
      <c r="AJ5809" s="2595"/>
    </row>
    <row r="5810" spans="1:36" ht="15.75">
      <c r="A5810" s="1315"/>
      <c r="B5810" s="2586" t="s">
        <v>4704</v>
      </c>
      <c r="C5810" s="1530" t="s">
        <v>181</v>
      </c>
      <c r="D5810" s="1283">
        <v>3</v>
      </c>
      <c r="E5810" s="1271"/>
      <c r="F5810" s="2557"/>
      <c r="G5810" s="207">
        <v>50</v>
      </c>
      <c r="H5810" s="1226">
        <f t="shared" si="2055"/>
        <v>150</v>
      </c>
      <c r="I5810" s="1349">
        <v>44950</v>
      </c>
      <c r="J5810" s="2594"/>
      <c r="K5810" s="2558"/>
      <c r="L5810" s="22">
        <v>1194</v>
      </c>
      <c r="M5810" s="143">
        <v>44924</v>
      </c>
      <c r="N5810" s="1315">
        <v>0</v>
      </c>
      <c r="O5810" s="1315"/>
      <c r="P5810" s="1315"/>
      <c r="Q5810" s="1315"/>
      <c r="R5810" s="1315"/>
      <c r="S5810" s="1315"/>
      <c r="T5810" s="1315"/>
      <c r="U5810" s="1315"/>
      <c r="V5810" s="1315"/>
      <c r="W5810" s="1315"/>
      <c r="X5810" s="1315"/>
      <c r="Y5810" s="1315"/>
      <c r="Z5810" s="1315"/>
      <c r="AA5810" s="1315"/>
      <c r="AB5810" s="1315"/>
      <c r="AC5810" s="1507">
        <f t="shared" si="2056"/>
        <v>50</v>
      </c>
      <c r="AD5810" s="1508">
        <f t="shared" si="2057"/>
        <v>150</v>
      </c>
      <c r="AE5810" s="14">
        <f t="shared" si="2058"/>
        <v>-1500.5666666666666</v>
      </c>
      <c r="AF5810" s="14">
        <f t="shared" si="2059"/>
        <v>0</v>
      </c>
      <c r="AG5810" s="14" t="e">
        <f t="shared" si="2060"/>
        <v>#DIV/0!</v>
      </c>
      <c r="AH5810" s="14" t="e">
        <f t="shared" si="2061"/>
        <v>#DIV/0!</v>
      </c>
      <c r="AI5810" s="14">
        <f t="shared" si="2062"/>
        <v>50</v>
      </c>
      <c r="AJ5810" s="2595"/>
    </row>
    <row r="5811" spans="1:36" ht="15.75">
      <c r="A5811" s="1315"/>
      <c r="B5811" s="2586" t="s">
        <v>4717</v>
      </c>
      <c r="C5811" s="1530" t="s">
        <v>181</v>
      </c>
      <c r="D5811" s="1283">
        <v>3</v>
      </c>
      <c r="E5811" s="1271"/>
      <c r="F5811" s="2557"/>
      <c r="G5811" s="207">
        <v>100</v>
      </c>
      <c r="H5811" s="1226">
        <f t="shared" si="2055"/>
        <v>300</v>
      </c>
      <c r="I5811" s="1349">
        <v>44950</v>
      </c>
      <c r="J5811" s="2594"/>
      <c r="K5811" s="2558"/>
      <c r="L5811" s="22">
        <v>1194</v>
      </c>
      <c r="M5811" s="143">
        <v>44924</v>
      </c>
      <c r="N5811" s="1315">
        <v>0</v>
      </c>
      <c r="O5811" s="1315"/>
      <c r="P5811" s="1315"/>
      <c r="Q5811" s="1315"/>
      <c r="R5811" s="1315"/>
      <c r="S5811" s="1315"/>
      <c r="T5811" s="1315"/>
      <c r="U5811" s="1315"/>
      <c r="V5811" s="1315"/>
      <c r="W5811" s="1315"/>
      <c r="X5811" s="1315"/>
      <c r="Y5811" s="1315"/>
      <c r="Z5811" s="1315"/>
      <c r="AA5811" s="1315"/>
      <c r="AB5811" s="1315"/>
      <c r="AC5811" s="1507">
        <f t="shared" si="2056"/>
        <v>100</v>
      </c>
      <c r="AD5811" s="1508">
        <f t="shared" si="2057"/>
        <v>300</v>
      </c>
      <c r="AE5811" s="14">
        <f t="shared" si="2058"/>
        <v>-1500.5666666666666</v>
      </c>
      <c r="AF5811" s="14">
        <f t="shared" si="2059"/>
        <v>0</v>
      </c>
      <c r="AG5811" s="14" t="e">
        <f t="shared" si="2060"/>
        <v>#DIV/0!</v>
      </c>
      <c r="AH5811" s="14" t="e">
        <f t="shared" si="2061"/>
        <v>#DIV/0!</v>
      </c>
      <c r="AI5811" s="14">
        <f t="shared" si="2062"/>
        <v>100</v>
      </c>
      <c r="AJ5811" s="2595"/>
    </row>
    <row r="5812" spans="1:36" ht="15.75">
      <c r="A5812" s="1315"/>
      <c r="B5812" s="2586" t="s">
        <v>4718</v>
      </c>
      <c r="C5812" s="1530" t="s">
        <v>181</v>
      </c>
      <c r="D5812" s="1283">
        <v>1</v>
      </c>
      <c r="E5812" s="1271"/>
      <c r="F5812" s="2557"/>
      <c r="G5812" s="207">
        <v>50</v>
      </c>
      <c r="H5812" s="1226">
        <f t="shared" si="2055"/>
        <v>50</v>
      </c>
      <c r="I5812" s="1349">
        <v>44950</v>
      </c>
      <c r="J5812" s="2594"/>
      <c r="K5812" s="2558"/>
      <c r="L5812" s="22">
        <v>1194</v>
      </c>
      <c r="M5812" s="143">
        <v>44924</v>
      </c>
      <c r="N5812" s="1315">
        <v>0</v>
      </c>
      <c r="O5812" s="1315"/>
      <c r="P5812" s="1315"/>
      <c r="Q5812" s="1315"/>
      <c r="R5812" s="1315"/>
      <c r="S5812" s="1315"/>
      <c r="T5812" s="1315"/>
      <c r="U5812" s="1315"/>
      <c r="V5812" s="1315"/>
      <c r="W5812" s="1315"/>
      <c r="X5812" s="1315"/>
      <c r="Y5812" s="1315"/>
      <c r="Z5812" s="1315"/>
      <c r="AA5812" s="1315"/>
      <c r="AB5812" s="1315"/>
      <c r="AC5812" s="1507">
        <f t="shared" si="2056"/>
        <v>50</v>
      </c>
      <c r="AD5812" s="1508">
        <f t="shared" si="2057"/>
        <v>50</v>
      </c>
      <c r="AE5812" s="14">
        <f t="shared" si="2058"/>
        <v>-1500.5666666666666</v>
      </c>
      <c r="AF5812" s="14">
        <f t="shared" si="2059"/>
        <v>0</v>
      </c>
      <c r="AG5812" s="14" t="e">
        <f t="shared" si="2060"/>
        <v>#DIV/0!</v>
      </c>
      <c r="AH5812" s="14" t="e">
        <f t="shared" si="2061"/>
        <v>#DIV/0!</v>
      </c>
      <c r="AI5812" s="14">
        <f t="shared" si="2062"/>
        <v>50</v>
      </c>
      <c r="AJ5812" s="2595"/>
    </row>
    <row r="5813" spans="1:36" ht="15.75">
      <c r="A5813" s="1315"/>
      <c r="B5813" s="2586" t="s">
        <v>8509</v>
      </c>
      <c r="C5813" s="1530" t="s">
        <v>181</v>
      </c>
      <c r="D5813" s="1283">
        <v>1</v>
      </c>
      <c r="E5813" s="1271"/>
      <c r="F5813" s="2557"/>
      <c r="G5813" s="207">
        <v>100</v>
      </c>
      <c r="H5813" s="1226">
        <f t="shared" si="2055"/>
        <v>100</v>
      </c>
      <c r="I5813" s="1349">
        <v>44950</v>
      </c>
      <c r="J5813" s="2594"/>
      <c r="K5813" s="2558"/>
      <c r="L5813" s="22">
        <v>1194</v>
      </c>
      <c r="M5813" s="143">
        <v>44924</v>
      </c>
      <c r="N5813" s="1315">
        <v>0</v>
      </c>
      <c r="O5813" s="1315"/>
      <c r="P5813" s="1315"/>
      <c r="Q5813" s="1315"/>
      <c r="R5813" s="1315"/>
      <c r="S5813" s="1315"/>
      <c r="T5813" s="1315"/>
      <c r="U5813" s="1315"/>
      <c r="V5813" s="1315"/>
      <c r="W5813" s="1315"/>
      <c r="X5813" s="1315"/>
      <c r="Y5813" s="1315"/>
      <c r="Z5813" s="1315"/>
      <c r="AA5813" s="1315"/>
      <c r="AB5813" s="1315"/>
      <c r="AC5813" s="1507">
        <f t="shared" si="2056"/>
        <v>100</v>
      </c>
      <c r="AD5813" s="1508">
        <f t="shared" si="2057"/>
        <v>100</v>
      </c>
      <c r="AE5813" s="14">
        <f t="shared" si="2058"/>
        <v>-1500.5666666666666</v>
      </c>
      <c r="AF5813" s="14">
        <f t="shared" si="2059"/>
        <v>0</v>
      </c>
      <c r="AG5813" s="14" t="e">
        <f t="shared" si="2060"/>
        <v>#DIV/0!</v>
      </c>
      <c r="AH5813" s="14" t="e">
        <f t="shared" si="2061"/>
        <v>#DIV/0!</v>
      </c>
      <c r="AI5813" s="14">
        <f t="shared" si="2062"/>
        <v>100</v>
      </c>
      <c r="AJ5813" s="2595"/>
    </row>
    <row r="5814" spans="1:36" ht="15.75">
      <c r="A5814" s="1315"/>
      <c r="B5814" s="2586" t="s">
        <v>4627</v>
      </c>
      <c r="C5814" s="1530" t="s">
        <v>181</v>
      </c>
      <c r="D5814" s="1283">
        <v>5</v>
      </c>
      <c r="E5814" s="1271"/>
      <c r="F5814" s="2557"/>
      <c r="G5814" s="207">
        <v>400</v>
      </c>
      <c r="H5814" s="1226">
        <f t="shared" si="2055"/>
        <v>2000</v>
      </c>
      <c r="I5814" s="1349">
        <v>44950</v>
      </c>
      <c r="J5814" s="2594"/>
      <c r="K5814" s="2558"/>
      <c r="L5814" s="22">
        <v>1194</v>
      </c>
      <c r="M5814" s="143">
        <v>44924</v>
      </c>
      <c r="N5814" s="1315">
        <v>0</v>
      </c>
      <c r="O5814" s="1315"/>
      <c r="P5814" s="1315"/>
      <c r="Q5814" s="1315"/>
      <c r="R5814" s="1315"/>
      <c r="S5814" s="1315"/>
      <c r="T5814" s="1315"/>
      <c r="U5814" s="1315"/>
      <c r="V5814" s="1315"/>
      <c r="W5814" s="1315"/>
      <c r="X5814" s="1315"/>
      <c r="Y5814" s="1315"/>
      <c r="Z5814" s="1315"/>
      <c r="AA5814" s="1315"/>
      <c r="AB5814" s="1315"/>
      <c r="AC5814" s="1507">
        <f t="shared" si="2056"/>
        <v>400</v>
      </c>
      <c r="AD5814" s="1508">
        <f t="shared" si="2057"/>
        <v>2000</v>
      </c>
      <c r="AE5814" s="14">
        <f t="shared" si="2058"/>
        <v>-1500.5666666666666</v>
      </c>
      <c r="AF5814" s="14">
        <f t="shared" si="2059"/>
        <v>0</v>
      </c>
      <c r="AG5814" s="14" t="e">
        <f t="shared" si="2060"/>
        <v>#DIV/0!</v>
      </c>
      <c r="AH5814" s="14" t="e">
        <f t="shared" si="2061"/>
        <v>#DIV/0!</v>
      </c>
      <c r="AI5814" s="14">
        <f t="shared" si="2062"/>
        <v>400</v>
      </c>
      <c r="AJ5814" s="2595"/>
    </row>
    <row r="5815" spans="1:36" ht="15.75">
      <c r="A5815" s="1315"/>
      <c r="B5815" s="2586" t="s">
        <v>3535</v>
      </c>
      <c r="C5815" s="1530" t="s">
        <v>181</v>
      </c>
      <c r="D5815" s="1283">
        <v>5</v>
      </c>
      <c r="E5815" s="1271"/>
      <c r="F5815" s="2557"/>
      <c r="G5815" s="207">
        <v>100</v>
      </c>
      <c r="H5815" s="1226">
        <f t="shared" si="2055"/>
        <v>500</v>
      </c>
      <c r="I5815" s="1349">
        <v>44950</v>
      </c>
      <c r="J5815" s="2594"/>
      <c r="K5815" s="2558"/>
      <c r="L5815" s="22">
        <v>1194</v>
      </c>
      <c r="M5815" s="143">
        <v>44924</v>
      </c>
      <c r="N5815" s="1315">
        <v>0</v>
      </c>
      <c r="O5815" s="1315"/>
      <c r="P5815" s="1315"/>
      <c r="Q5815" s="1315"/>
      <c r="R5815" s="1315"/>
      <c r="S5815" s="1315"/>
      <c r="T5815" s="1315"/>
      <c r="U5815" s="1315"/>
      <c r="V5815" s="1315"/>
      <c r="W5815" s="1315"/>
      <c r="X5815" s="1315"/>
      <c r="Y5815" s="1315"/>
      <c r="Z5815" s="1315"/>
      <c r="AA5815" s="1315"/>
      <c r="AB5815" s="1315"/>
      <c r="AC5815" s="1507">
        <f t="shared" si="2056"/>
        <v>100</v>
      </c>
      <c r="AD5815" s="1508">
        <f t="shared" si="2057"/>
        <v>500</v>
      </c>
      <c r="AE5815" s="14">
        <f t="shared" si="2058"/>
        <v>-1500.5666666666666</v>
      </c>
      <c r="AF5815" s="14">
        <f t="shared" si="2059"/>
        <v>0</v>
      </c>
      <c r="AG5815" s="14" t="e">
        <f t="shared" si="2060"/>
        <v>#DIV/0!</v>
      </c>
      <c r="AH5815" s="14" t="e">
        <f t="shared" si="2061"/>
        <v>#DIV/0!</v>
      </c>
      <c r="AI5815" s="14">
        <f t="shared" si="2062"/>
        <v>100</v>
      </c>
      <c r="AJ5815" s="2595"/>
    </row>
    <row r="5816" spans="1:36" ht="15.75">
      <c r="A5816" s="1315"/>
      <c r="B5816" s="2586" t="s">
        <v>4708</v>
      </c>
      <c r="C5816" s="1530" t="s">
        <v>344</v>
      </c>
      <c r="D5816" s="1283">
        <v>1</v>
      </c>
      <c r="E5816" s="1271"/>
      <c r="F5816" s="2557"/>
      <c r="G5816" s="207">
        <v>8</v>
      </c>
      <c r="H5816" s="1226">
        <f t="shared" si="2055"/>
        <v>8</v>
      </c>
      <c r="I5816" s="1349">
        <v>44950</v>
      </c>
      <c r="J5816" s="2594"/>
      <c r="K5816" s="2558"/>
      <c r="L5816" s="22">
        <v>1194</v>
      </c>
      <c r="M5816" s="143">
        <v>44924</v>
      </c>
      <c r="N5816" s="1315">
        <v>0</v>
      </c>
      <c r="O5816" s="1315"/>
      <c r="P5816" s="1315"/>
      <c r="Q5816" s="1315"/>
      <c r="R5816" s="1315"/>
      <c r="S5816" s="1315"/>
      <c r="T5816" s="1315"/>
      <c r="U5816" s="1315"/>
      <c r="V5816" s="1315"/>
      <c r="W5816" s="1315"/>
      <c r="X5816" s="1315"/>
      <c r="Y5816" s="1315"/>
      <c r="Z5816" s="1315"/>
      <c r="AA5816" s="1315"/>
      <c r="AB5816" s="1315"/>
      <c r="AC5816" s="1507">
        <f t="shared" si="2056"/>
        <v>8</v>
      </c>
      <c r="AD5816" s="1508">
        <f t="shared" si="2057"/>
        <v>8</v>
      </c>
      <c r="AE5816" s="14">
        <f t="shared" si="2058"/>
        <v>-1500.5666666666666</v>
      </c>
      <c r="AF5816" s="14">
        <f t="shared" si="2059"/>
        <v>0</v>
      </c>
      <c r="AG5816" s="14" t="e">
        <f t="shared" si="2060"/>
        <v>#DIV/0!</v>
      </c>
      <c r="AH5816" s="14" t="e">
        <f t="shared" si="2061"/>
        <v>#DIV/0!</v>
      </c>
      <c r="AI5816" s="14">
        <f t="shared" si="2062"/>
        <v>8</v>
      </c>
      <c r="AJ5816" s="2595"/>
    </row>
    <row r="5817" spans="1:36" ht="15.75">
      <c r="A5817" s="4125" t="s">
        <v>19</v>
      </c>
      <c r="B5817" s="4125"/>
      <c r="C5817" s="4125"/>
      <c r="D5817" s="4125"/>
      <c r="E5817" s="4125"/>
      <c r="F5817" s="4125"/>
      <c r="G5817" s="4125"/>
      <c r="H5817" s="4125"/>
      <c r="I5817" s="4125"/>
      <c r="J5817" s="4125"/>
      <c r="K5817" s="4125"/>
      <c r="L5817" s="4125"/>
      <c r="M5817" s="4125"/>
      <c r="N5817" s="4125"/>
      <c r="O5817" s="4125"/>
      <c r="P5817" s="4125"/>
      <c r="Q5817" s="4125"/>
      <c r="R5817" s="4125"/>
      <c r="S5817" s="4125"/>
      <c r="T5817" s="4125"/>
      <c r="U5817" s="4125"/>
      <c r="V5817" s="4125"/>
      <c r="W5817" s="4125"/>
      <c r="X5817" s="4125"/>
      <c r="Y5817" s="4125"/>
      <c r="Z5817" s="4125"/>
      <c r="AA5817" s="4125"/>
      <c r="AB5817" s="4125"/>
      <c r="AC5817" s="4125"/>
      <c r="AD5817" s="4125"/>
      <c r="AE5817" s="4125"/>
      <c r="AF5817" s="4125"/>
      <c r="AG5817" s="4125"/>
      <c r="AH5817" s="4125"/>
      <c r="AI5817" s="4125"/>
      <c r="AJ5817" s="4125"/>
    </row>
    <row r="5818" spans="1:36" ht="15.75">
      <c r="A5818" s="4551" t="s">
        <v>814</v>
      </c>
      <c r="B5818" s="4508"/>
      <c r="C5818" s="4508"/>
      <c r="D5818" s="4508"/>
      <c r="E5818" s="4508"/>
      <c r="F5818" s="4508"/>
      <c r="G5818" s="4508"/>
      <c r="H5818" s="4508"/>
      <c r="I5818" s="4508"/>
      <c r="J5818" s="4508"/>
      <c r="K5818" s="4508"/>
      <c r="L5818" s="4508"/>
      <c r="M5818" s="4508"/>
      <c r="N5818" s="4508"/>
      <c r="O5818" s="4508"/>
      <c r="P5818" s="4508"/>
      <c r="Q5818" s="4508"/>
      <c r="R5818" s="4508"/>
      <c r="S5818" s="4508"/>
      <c r="T5818" s="4508"/>
      <c r="U5818" s="4508"/>
      <c r="V5818" s="4508"/>
      <c r="W5818" s="4508"/>
      <c r="X5818" s="4508"/>
      <c r="Y5818" s="4508"/>
      <c r="Z5818" s="4508"/>
      <c r="AA5818" s="4508"/>
      <c r="AB5818" s="4508"/>
      <c r="AC5818" s="4508"/>
      <c r="AD5818" s="4508"/>
      <c r="AE5818" s="4508"/>
      <c r="AF5818" s="4508"/>
      <c r="AG5818" s="4508"/>
      <c r="AH5818" s="4508"/>
      <c r="AI5818" s="4508"/>
      <c r="AJ5818" s="4508"/>
    </row>
    <row r="5819" spans="1:36" ht="15.75">
      <c r="A5819" s="1461">
        <v>2</v>
      </c>
      <c r="B5819" s="1404" t="s">
        <v>1542</v>
      </c>
      <c r="C5819" s="2547" t="s">
        <v>265</v>
      </c>
      <c r="D5819" s="24">
        <v>5.29</v>
      </c>
      <c r="E5819" s="135">
        <v>365000</v>
      </c>
      <c r="F5819" s="2539">
        <f t="shared" ref="F5819:F5835" si="2063">D5819*E5819</f>
        <v>1930850</v>
      </c>
      <c r="G5819" s="1461"/>
      <c r="H5819" s="1461"/>
      <c r="I5819" s="143">
        <v>44550</v>
      </c>
      <c r="J5819" s="143">
        <v>45504</v>
      </c>
      <c r="K5819" s="1911"/>
      <c r="L5819" s="22">
        <v>1247</v>
      </c>
      <c r="M5819" s="143" t="s">
        <v>1543</v>
      </c>
      <c r="N5819" s="1461">
        <v>0</v>
      </c>
      <c r="O5819" s="1461"/>
      <c r="P5819" s="1461">
        <v>256000</v>
      </c>
      <c r="Q5819" s="1461"/>
      <c r="R5819" s="1461"/>
      <c r="S5819" s="1461"/>
      <c r="T5819" s="1461"/>
      <c r="U5819" s="1461"/>
      <c r="V5819" s="1461"/>
      <c r="W5819" s="1461"/>
      <c r="X5819" s="1461"/>
      <c r="Y5819" s="1461"/>
      <c r="Z5819" s="1461"/>
      <c r="AA5819" s="1461"/>
      <c r="AB5819" s="1461"/>
      <c r="AC5819" s="1507">
        <f t="shared" ref="AC5819:AC5835" si="2064">E5819+G5819-N5819-O5819-AA5819-P5819-Q5819-R5819-S5819-T5819-U5819-V5819-W5819-X5819-Y5819</f>
        <v>109000</v>
      </c>
      <c r="AD5819" s="1508">
        <f t="shared" ref="AD5819:AD5835" si="2065">D5819*AC5819</f>
        <v>576610</v>
      </c>
      <c r="AE5819" s="14">
        <f t="shared" ref="AE5819:AE5835" si="2066">(J5819-"01.04.2023")/30</f>
        <v>16.233333333333334</v>
      </c>
      <c r="AF5819" s="14">
        <f t="shared" ref="AF5819:AF5835" si="2067">(N5819+O5819+P5819+Q5819+R5819+S5819+T5819+U5819+V5819+W5819+X5819+Y5819)/3</f>
        <v>85333.333333333328</v>
      </c>
      <c r="AG5819" s="14">
        <f t="shared" ref="AG5819:AG5835" si="2068">AC5819/AF5819</f>
        <v>1.27734375</v>
      </c>
      <c r="AH5819" s="14">
        <f t="shared" ref="AH5819:AH5835" si="2069">AG5819-AE5819</f>
        <v>-14.955989583333334</v>
      </c>
      <c r="AI5819" s="14">
        <f t="shared" ref="AI5819:AI5835" si="2070">AC5819-(AE5819*AF5819)</f>
        <v>-1276244.4444444445</v>
      </c>
      <c r="AJ5819" s="1319"/>
    </row>
    <row r="5820" spans="1:36" ht="15.75">
      <c r="A5820" s="1461">
        <v>4</v>
      </c>
      <c r="B5820" s="2582" t="s">
        <v>1544</v>
      </c>
      <c r="C5820" s="1353" t="s">
        <v>265</v>
      </c>
      <c r="D5820" s="2537">
        <v>4.08</v>
      </c>
      <c r="E5820" s="1535">
        <v>1695000</v>
      </c>
      <c r="F5820" s="2539">
        <f t="shared" si="2063"/>
        <v>6915600</v>
      </c>
      <c r="G5820" s="1461"/>
      <c r="H5820" s="1461"/>
      <c r="I5820" s="1351">
        <v>44526</v>
      </c>
      <c r="J5820" s="2540">
        <v>45108</v>
      </c>
      <c r="K5820" s="1911"/>
      <c r="L5820" s="22">
        <v>1247</v>
      </c>
      <c r="M5820" s="143">
        <v>44459</v>
      </c>
      <c r="N5820" s="1461">
        <v>0</v>
      </c>
      <c r="O5820" s="1461"/>
      <c r="P5820" s="1461"/>
      <c r="Q5820" s="1461"/>
      <c r="R5820" s="1461"/>
      <c r="S5820" s="1461"/>
      <c r="T5820" s="1461"/>
      <c r="U5820" s="1461"/>
      <c r="V5820" s="1461"/>
      <c r="W5820" s="1461"/>
      <c r="X5820" s="1461"/>
      <c r="Y5820" s="1461"/>
      <c r="Z5820" s="1461"/>
      <c r="AA5820" s="1461"/>
      <c r="AB5820" s="1461"/>
      <c r="AC5820" s="1507">
        <f t="shared" si="2064"/>
        <v>1695000</v>
      </c>
      <c r="AD5820" s="1508">
        <f t="shared" si="2065"/>
        <v>6915600</v>
      </c>
      <c r="AE5820" s="14">
        <f t="shared" si="2066"/>
        <v>3.0333333333333332</v>
      </c>
      <c r="AF5820" s="14">
        <f t="shared" si="2067"/>
        <v>0</v>
      </c>
      <c r="AG5820" s="14" t="e">
        <f t="shared" si="2068"/>
        <v>#DIV/0!</v>
      </c>
      <c r="AH5820" s="14" t="e">
        <f t="shared" si="2069"/>
        <v>#DIV/0!</v>
      </c>
      <c r="AI5820" s="14">
        <f t="shared" si="2070"/>
        <v>1695000</v>
      </c>
      <c r="AJ5820" s="1319"/>
    </row>
    <row r="5821" spans="1:36" ht="15.75">
      <c r="A5821" s="1461">
        <v>6</v>
      </c>
      <c r="B5821" s="1404" t="s">
        <v>1545</v>
      </c>
      <c r="C5821" s="1353" t="s">
        <v>265</v>
      </c>
      <c r="D5821" s="2550">
        <v>4.8499999999999996</v>
      </c>
      <c r="E5821" s="1518">
        <v>847000</v>
      </c>
      <c r="F5821" s="2539">
        <f t="shared" si="2063"/>
        <v>4107949.9999999995</v>
      </c>
      <c r="G5821" s="1461"/>
      <c r="H5821" s="1461"/>
      <c r="I5821" s="34">
        <v>44526</v>
      </c>
      <c r="J5821" s="336">
        <v>45170</v>
      </c>
      <c r="K5821" s="1911"/>
      <c r="L5821" s="22">
        <v>1247</v>
      </c>
      <c r="M5821" s="143">
        <v>44459</v>
      </c>
      <c r="N5821" s="1461">
        <v>0</v>
      </c>
      <c r="O5821" s="1461"/>
      <c r="P5821" s="1461">
        <v>0</v>
      </c>
      <c r="Q5821" s="1461"/>
      <c r="R5821" s="1461"/>
      <c r="S5821" s="1461"/>
      <c r="T5821" s="1461"/>
      <c r="U5821" s="1461"/>
      <c r="V5821" s="1461"/>
      <c r="W5821" s="1461"/>
      <c r="X5821" s="1461"/>
      <c r="Y5821" s="1461"/>
      <c r="Z5821" s="1461"/>
      <c r="AA5821" s="1461"/>
      <c r="AB5821" s="1461"/>
      <c r="AC5821" s="1507">
        <f t="shared" si="2064"/>
        <v>847000</v>
      </c>
      <c r="AD5821" s="1508">
        <f t="shared" si="2065"/>
        <v>4107949.9999999995</v>
      </c>
      <c r="AE5821" s="14">
        <f t="shared" si="2066"/>
        <v>5.0999999999999996</v>
      </c>
      <c r="AF5821" s="14">
        <f t="shared" si="2067"/>
        <v>0</v>
      </c>
      <c r="AG5821" s="14" t="e">
        <f t="shared" si="2068"/>
        <v>#DIV/0!</v>
      </c>
      <c r="AH5821" s="14" t="e">
        <f t="shared" si="2069"/>
        <v>#DIV/0!</v>
      </c>
      <c r="AI5821" s="14">
        <f t="shared" si="2070"/>
        <v>847000</v>
      </c>
      <c r="AJ5821" s="1319"/>
    </row>
    <row r="5822" spans="1:36" ht="15.75">
      <c r="A5822" s="1461">
        <v>7</v>
      </c>
      <c r="B5822" s="1404" t="s">
        <v>1545</v>
      </c>
      <c r="C5822" s="1353" t="s">
        <v>265</v>
      </c>
      <c r="D5822" s="2550">
        <v>4.8499999999999996</v>
      </c>
      <c r="E5822" s="1518">
        <v>765000</v>
      </c>
      <c r="F5822" s="2539">
        <f t="shared" si="2063"/>
        <v>3710249.9999999995</v>
      </c>
      <c r="G5822" s="1461"/>
      <c r="H5822" s="1461"/>
      <c r="I5822" s="34">
        <v>44526</v>
      </c>
      <c r="J5822" s="336">
        <v>45170</v>
      </c>
      <c r="K5822" s="1911"/>
      <c r="L5822" s="22">
        <v>1247</v>
      </c>
      <c r="M5822" s="143">
        <v>44459</v>
      </c>
      <c r="N5822" s="1461">
        <v>0</v>
      </c>
      <c r="O5822" s="1461"/>
      <c r="P5822" s="1461">
        <v>0</v>
      </c>
      <c r="Q5822" s="1461"/>
      <c r="R5822" s="1461"/>
      <c r="S5822" s="1461"/>
      <c r="T5822" s="1461"/>
      <c r="U5822" s="1461"/>
      <c r="V5822" s="1461"/>
      <c r="W5822" s="1461"/>
      <c r="X5822" s="1461"/>
      <c r="Y5822" s="1461"/>
      <c r="Z5822" s="1461"/>
      <c r="AA5822" s="1461"/>
      <c r="AB5822" s="1461"/>
      <c r="AC5822" s="1507">
        <f t="shared" si="2064"/>
        <v>765000</v>
      </c>
      <c r="AD5822" s="1508">
        <f t="shared" si="2065"/>
        <v>3710249.9999999995</v>
      </c>
      <c r="AE5822" s="14">
        <f t="shared" si="2066"/>
        <v>5.0999999999999996</v>
      </c>
      <c r="AF5822" s="14">
        <f t="shared" si="2067"/>
        <v>0</v>
      </c>
      <c r="AG5822" s="14" t="e">
        <f t="shared" si="2068"/>
        <v>#DIV/0!</v>
      </c>
      <c r="AH5822" s="14" t="e">
        <f t="shared" si="2069"/>
        <v>#DIV/0!</v>
      </c>
      <c r="AI5822" s="14">
        <f t="shared" si="2070"/>
        <v>765000</v>
      </c>
      <c r="AJ5822" s="1319"/>
    </row>
    <row r="5823" spans="1:36" ht="15.75">
      <c r="A5823" s="1461">
        <v>9</v>
      </c>
      <c r="B5823" s="1404" t="s">
        <v>1545</v>
      </c>
      <c r="C5823" s="1353" t="s">
        <v>265</v>
      </c>
      <c r="D5823" s="2550">
        <v>4.8499999999999996</v>
      </c>
      <c r="E5823" s="1518">
        <v>559000</v>
      </c>
      <c r="F5823" s="2539">
        <f t="shared" si="2063"/>
        <v>2711150</v>
      </c>
      <c r="G5823" s="1461"/>
      <c r="H5823" s="1461"/>
      <c r="I5823" s="34">
        <v>44526</v>
      </c>
      <c r="J5823" s="336">
        <v>45078</v>
      </c>
      <c r="K5823" s="1911"/>
      <c r="L5823" s="22">
        <v>1247</v>
      </c>
      <c r="M5823" s="143">
        <v>44459</v>
      </c>
      <c r="N5823" s="1461">
        <v>0</v>
      </c>
      <c r="O5823" s="1461"/>
      <c r="P5823" s="1461">
        <v>227000</v>
      </c>
      <c r="Q5823" s="1461"/>
      <c r="R5823" s="1461"/>
      <c r="S5823" s="1461"/>
      <c r="T5823" s="1461"/>
      <c r="U5823" s="1461"/>
      <c r="V5823" s="1461"/>
      <c r="W5823" s="1461"/>
      <c r="X5823" s="1461"/>
      <c r="Y5823" s="1461"/>
      <c r="Z5823" s="1461"/>
      <c r="AA5823" s="1461"/>
      <c r="AB5823" s="1461"/>
      <c r="AC5823" s="1507">
        <f t="shared" si="2064"/>
        <v>332000</v>
      </c>
      <c r="AD5823" s="1508">
        <f t="shared" si="2065"/>
        <v>1610199.9999999998</v>
      </c>
      <c r="AE5823" s="14">
        <f t="shared" si="2066"/>
        <v>2.0333333333333332</v>
      </c>
      <c r="AF5823" s="14">
        <f t="shared" si="2067"/>
        <v>75666.666666666672</v>
      </c>
      <c r="AG5823" s="14">
        <f t="shared" si="2068"/>
        <v>4.3876651982378849</v>
      </c>
      <c r="AH5823" s="14">
        <f t="shared" si="2069"/>
        <v>2.3543318649045517</v>
      </c>
      <c r="AI5823" s="14">
        <f t="shared" si="2070"/>
        <v>178144.44444444444</v>
      </c>
      <c r="AJ5823" s="1319"/>
    </row>
    <row r="5824" spans="1:36" ht="15.75">
      <c r="A5824" s="1461">
        <v>10</v>
      </c>
      <c r="B5824" s="1404" t="s">
        <v>1545</v>
      </c>
      <c r="C5824" s="1353" t="s">
        <v>265</v>
      </c>
      <c r="D5824" s="2550">
        <v>4.8499999999999996</v>
      </c>
      <c r="E5824" s="1518">
        <v>921000</v>
      </c>
      <c r="F5824" s="2539">
        <f t="shared" si="2063"/>
        <v>4466850</v>
      </c>
      <c r="G5824" s="1461"/>
      <c r="H5824" s="1461"/>
      <c r="I5824" s="34">
        <v>44526</v>
      </c>
      <c r="J5824" s="336">
        <v>45108</v>
      </c>
      <c r="K5824" s="1911"/>
      <c r="L5824" s="22">
        <v>1247</v>
      </c>
      <c r="M5824" s="143">
        <v>44459</v>
      </c>
      <c r="N5824" s="1461">
        <v>0</v>
      </c>
      <c r="O5824" s="1461"/>
      <c r="P5824" s="1461">
        <v>0</v>
      </c>
      <c r="Q5824" s="1461"/>
      <c r="R5824" s="1461"/>
      <c r="S5824" s="1461"/>
      <c r="T5824" s="1461"/>
      <c r="U5824" s="1461"/>
      <c r="V5824" s="1461"/>
      <c r="W5824" s="1461"/>
      <c r="X5824" s="1461"/>
      <c r="Y5824" s="1461"/>
      <c r="Z5824" s="1461"/>
      <c r="AA5824" s="1461"/>
      <c r="AB5824" s="1461"/>
      <c r="AC5824" s="1507">
        <f t="shared" si="2064"/>
        <v>921000</v>
      </c>
      <c r="AD5824" s="1508">
        <f t="shared" si="2065"/>
        <v>4466850</v>
      </c>
      <c r="AE5824" s="14">
        <f t="shared" si="2066"/>
        <v>3.0333333333333332</v>
      </c>
      <c r="AF5824" s="14">
        <f t="shared" si="2067"/>
        <v>0</v>
      </c>
      <c r="AG5824" s="14" t="e">
        <f t="shared" si="2068"/>
        <v>#DIV/0!</v>
      </c>
      <c r="AH5824" s="14" t="e">
        <f t="shared" si="2069"/>
        <v>#DIV/0!</v>
      </c>
      <c r="AI5824" s="14">
        <f t="shared" si="2070"/>
        <v>921000</v>
      </c>
      <c r="AJ5824" s="1319"/>
    </row>
    <row r="5825" spans="1:36" ht="15.75">
      <c r="A5825" s="1461">
        <v>11</v>
      </c>
      <c r="B5825" s="1404" t="s">
        <v>1545</v>
      </c>
      <c r="C5825" s="1353" t="s">
        <v>265</v>
      </c>
      <c r="D5825" s="2550">
        <v>4.8499999999999996</v>
      </c>
      <c r="E5825" s="1518">
        <v>1023000</v>
      </c>
      <c r="F5825" s="2539">
        <f t="shared" si="2063"/>
        <v>4961550</v>
      </c>
      <c r="G5825" s="1461"/>
      <c r="H5825" s="1461"/>
      <c r="I5825" s="34">
        <v>44526</v>
      </c>
      <c r="J5825" s="336">
        <v>45108</v>
      </c>
      <c r="K5825" s="1911"/>
      <c r="L5825" s="22">
        <v>1247</v>
      </c>
      <c r="M5825" s="143">
        <v>44459</v>
      </c>
      <c r="N5825" s="1461">
        <v>0</v>
      </c>
      <c r="O5825" s="1461"/>
      <c r="P5825" s="1461">
        <v>0</v>
      </c>
      <c r="Q5825" s="1461"/>
      <c r="R5825" s="1461"/>
      <c r="S5825" s="1461"/>
      <c r="T5825" s="1461"/>
      <c r="U5825" s="1461"/>
      <c r="V5825" s="1461"/>
      <c r="W5825" s="1461"/>
      <c r="X5825" s="1461"/>
      <c r="Y5825" s="1461"/>
      <c r="Z5825" s="1461"/>
      <c r="AA5825" s="1461"/>
      <c r="AB5825" s="1461"/>
      <c r="AC5825" s="1507">
        <f t="shared" si="2064"/>
        <v>1023000</v>
      </c>
      <c r="AD5825" s="1508">
        <f t="shared" si="2065"/>
        <v>4961550</v>
      </c>
      <c r="AE5825" s="14">
        <f t="shared" si="2066"/>
        <v>3.0333333333333332</v>
      </c>
      <c r="AF5825" s="14">
        <f t="shared" si="2067"/>
        <v>0</v>
      </c>
      <c r="AG5825" s="14" t="e">
        <f t="shared" si="2068"/>
        <v>#DIV/0!</v>
      </c>
      <c r="AH5825" s="14" t="e">
        <f t="shared" si="2069"/>
        <v>#DIV/0!</v>
      </c>
      <c r="AI5825" s="14">
        <f t="shared" si="2070"/>
        <v>1023000</v>
      </c>
      <c r="AJ5825" s="1319"/>
    </row>
    <row r="5826" spans="1:36" ht="15.75">
      <c r="A5826" s="1461">
        <v>12</v>
      </c>
      <c r="B5826" s="1404" t="s">
        <v>1545</v>
      </c>
      <c r="C5826" s="1353" t="s">
        <v>265</v>
      </c>
      <c r="D5826" s="2550">
        <v>4.8499999999999996</v>
      </c>
      <c r="E5826" s="1518">
        <v>924000</v>
      </c>
      <c r="F5826" s="2539">
        <f t="shared" si="2063"/>
        <v>4481400</v>
      </c>
      <c r="G5826" s="1461"/>
      <c r="H5826" s="1461"/>
      <c r="I5826" s="34" t="s">
        <v>1546</v>
      </c>
      <c r="J5826" s="336">
        <v>45139</v>
      </c>
      <c r="K5826" s="1911"/>
      <c r="L5826" s="22">
        <v>1247</v>
      </c>
      <c r="M5826" s="143">
        <v>44459</v>
      </c>
      <c r="N5826" s="1461">
        <v>0</v>
      </c>
      <c r="O5826" s="1461"/>
      <c r="P5826" s="1461">
        <v>0</v>
      </c>
      <c r="Q5826" s="1461"/>
      <c r="R5826" s="1461"/>
      <c r="S5826" s="1461"/>
      <c r="T5826" s="1461"/>
      <c r="U5826" s="1461"/>
      <c r="V5826" s="1461"/>
      <c r="W5826" s="1461"/>
      <c r="X5826" s="1461"/>
      <c r="Y5826" s="1461"/>
      <c r="Z5826" s="1461"/>
      <c r="AA5826" s="1461"/>
      <c r="AB5826" s="1461"/>
      <c r="AC5826" s="1507">
        <f t="shared" si="2064"/>
        <v>924000</v>
      </c>
      <c r="AD5826" s="1508">
        <f t="shared" si="2065"/>
        <v>4481400</v>
      </c>
      <c r="AE5826" s="14">
        <f t="shared" si="2066"/>
        <v>4.0666666666666664</v>
      </c>
      <c r="AF5826" s="14">
        <f t="shared" si="2067"/>
        <v>0</v>
      </c>
      <c r="AG5826" s="14" t="e">
        <f t="shared" si="2068"/>
        <v>#DIV/0!</v>
      </c>
      <c r="AH5826" s="14" t="e">
        <f t="shared" si="2069"/>
        <v>#DIV/0!</v>
      </c>
      <c r="AI5826" s="14">
        <f t="shared" si="2070"/>
        <v>924000</v>
      </c>
      <c r="AJ5826" s="1319"/>
    </row>
    <row r="5827" spans="1:36" ht="15.75">
      <c r="A5827" s="1461">
        <v>13</v>
      </c>
      <c r="B5827" s="1404" t="s">
        <v>1545</v>
      </c>
      <c r="C5827" s="1353" t="s">
        <v>265</v>
      </c>
      <c r="D5827" s="2550">
        <v>4.8499999999999996</v>
      </c>
      <c r="E5827" s="1518">
        <v>924000</v>
      </c>
      <c r="F5827" s="2539">
        <f t="shared" si="2063"/>
        <v>4481400</v>
      </c>
      <c r="G5827" s="1461"/>
      <c r="H5827" s="1461"/>
      <c r="I5827" s="34">
        <v>44526</v>
      </c>
      <c r="J5827" s="336">
        <v>45139</v>
      </c>
      <c r="K5827" s="1911"/>
      <c r="L5827" s="22">
        <v>1247</v>
      </c>
      <c r="M5827" s="143">
        <v>44459</v>
      </c>
      <c r="N5827" s="1461">
        <v>0</v>
      </c>
      <c r="O5827" s="1461"/>
      <c r="P5827" s="1461">
        <v>0</v>
      </c>
      <c r="Q5827" s="1461"/>
      <c r="R5827" s="1461"/>
      <c r="S5827" s="1461"/>
      <c r="T5827" s="1461"/>
      <c r="U5827" s="1461"/>
      <c r="V5827" s="1461"/>
      <c r="W5827" s="1461"/>
      <c r="X5827" s="1461"/>
      <c r="Y5827" s="1461"/>
      <c r="Z5827" s="1461"/>
      <c r="AA5827" s="1461"/>
      <c r="AB5827" s="1461"/>
      <c r="AC5827" s="1507">
        <f t="shared" si="2064"/>
        <v>924000</v>
      </c>
      <c r="AD5827" s="1508">
        <f t="shared" si="2065"/>
        <v>4481400</v>
      </c>
      <c r="AE5827" s="14">
        <f t="shared" si="2066"/>
        <v>4.0666666666666664</v>
      </c>
      <c r="AF5827" s="14">
        <f t="shared" si="2067"/>
        <v>0</v>
      </c>
      <c r="AG5827" s="14" t="e">
        <f t="shared" si="2068"/>
        <v>#DIV/0!</v>
      </c>
      <c r="AH5827" s="14" t="e">
        <f t="shared" si="2069"/>
        <v>#DIV/0!</v>
      </c>
      <c r="AI5827" s="14">
        <f t="shared" si="2070"/>
        <v>924000</v>
      </c>
      <c r="AJ5827" s="1319"/>
    </row>
    <row r="5828" spans="1:36" ht="15.75">
      <c r="A5828" s="1461">
        <v>14</v>
      </c>
      <c r="B5828" s="1404" t="s">
        <v>1545</v>
      </c>
      <c r="C5828" s="1353" t="s">
        <v>265</v>
      </c>
      <c r="D5828" s="2550">
        <v>4.8499999999999996</v>
      </c>
      <c r="E5828" s="1518">
        <v>935000</v>
      </c>
      <c r="F5828" s="2539">
        <f t="shared" si="2063"/>
        <v>4534750</v>
      </c>
      <c r="G5828" s="1461"/>
      <c r="H5828" s="1461"/>
      <c r="I5828" s="34">
        <v>44526</v>
      </c>
      <c r="J5828" s="336">
        <v>45139</v>
      </c>
      <c r="K5828" s="1911"/>
      <c r="L5828" s="22">
        <v>1247</v>
      </c>
      <c r="M5828" s="143">
        <v>44459</v>
      </c>
      <c r="N5828" s="1461">
        <v>0</v>
      </c>
      <c r="O5828" s="1461"/>
      <c r="P5828" s="1461">
        <v>0</v>
      </c>
      <c r="Q5828" s="1461"/>
      <c r="R5828" s="1461"/>
      <c r="S5828" s="1461"/>
      <c r="T5828" s="1461"/>
      <c r="U5828" s="1461"/>
      <c r="V5828" s="1461"/>
      <c r="W5828" s="1461"/>
      <c r="X5828" s="1461"/>
      <c r="Y5828" s="1461"/>
      <c r="Z5828" s="1461"/>
      <c r="AA5828" s="1461"/>
      <c r="AB5828" s="1461"/>
      <c r="AC5828" s="1507">
        <f t="shared" si="2064"/>
        <v>935000</v>
      </c>
      <c r="AD5828" s="1508">
        <f t="shared" si="2065"/>
        <v>4534750</v>
      </c>
      <c r="AE5828" s="14">
        <f t="shared" si="2066"/>
        <v>4.0666666666666664</v>
      </c>
      <c r="AF5828" s="14">
        <f t="shared" si="2067"/>
        <v>0</v>
      </c>
      <c r="AG5828" s="14" t="e">
        <f t="shared" si="2068"/>
        <v>#DIV/0!</v>
      </c>
      <c r="AH5828" s="14" t="e">
        <f t="shared" si="2069"/>
        <v>#DIV/0!</v>
      </c>
      <c r="AI5828" s="14">
        <f t="shared" si="2070"/>
        <v>935000</v>
      </c>
      <c r="AJ5828" s="1319"/>
    </row>
    <row r="5829" spans="1:36" ht="15.75">
      <c r="A5829" s="1461">
        <v>15</v>
      </c>
      <c r="B5829" s="1404" t="s">
        <v>1547</v>
      </c>
      <c r="C5829" s="2549" t="s">
        <v>265</v>
      </c>
      <c r="D5829" s="2550">
        <v>12.19</v>
      </c>
      <c r="E5829" s="2552">
        <v>558000</v>
      </c>
      <c r="F5829" s="2539">
        <f t="shared" si="2063"/>
        <v>6802020</v>
      </c>
      <c r="G5829" s="1461"/>
      <c r="H5829" s="1461"/>
      <c r="I5829" s="34">
        <v>44512</v>
      </c>
      <c r="J5829" s="336">
        <v>45352</v>
      </c>
      <c r="K5829" s="1911"/>
      <c r="L5829" s="22">
        <v>1247</v>
      </c>
      <c r="M5829" s="143">
        <v>44459</v>
      </c>
      <c r="N5829" s="1461">
        <v>0</v>
      </c>
      <c r="O5829" s="1461"/>
      <c r="P5829" s="1461">
        <v>184000</v>
      </c>
      <c r="Q5829" s="1461"/>
      <c r="R5829" s="1461"/>
      <c r="S5829" s="1461"/>
      <c r="T5829" s="1461"/>
      <c r="U5829" s="1461"/>
      <c r="V5829" s="1461"/>
      <c r="W5829" s="1461"/>
      <c r="X5829" s="1461"/>
      <c r="Y5829" s="1461"/>
      <c r="Z5829" s="1461"/>
      <c r="AA5829" s="1461"/>
      <c r="AB5829" s="1461"/>
      <c r="AC5829" s="1507">
        <f t="shared" si="2064"/>
        <v>374000</v>
      </c>
      <c r="AD5829" s="1508">
        <f t="shared" si="2065"/>
        <v>4559060</v>
      </c>
      <c r="AE5829" s="14">
        <f t="shared" si="2066"/>
        <v>11.166666666666666</v>
      </c>
      <c r="AF5829" s="14">
        <f t="shared" si="2067"/>
        <v>61333.333333333336</v>
      </c>
      <c r="AG5829" s="14">
        <f t="shared" si="2068"/>
        <v>6.0978260869565215</v>
      </c>
      <c r="AH5829" s="14">
        <f t="shared" si="2069"/>
        <v>-5.0688405797101446</v>
      </c>
      <c r="AI5829" s="14">
        <f t="shared" si="2070"/>
        <v>-310888.88888888888</v>
      </c>
      <c r="AJ5829" s="1319"/>
    </row>
    <row r="5830" spans="1:36" ht="15.75">
      <c r="A5830" s="1461">
        <v>16</v>
      </c>
      <c r="B5830" s="2555" t="s">
        <v>1548</v>
      </c>
      <c r="C5830" s="1353" t="s">
        <v>265</v>
      </c>
      <c r="D5830" s="2561">
        <v>4.8499999999999996</v>
      </c>
      <c r="E5830" s="1535">
        <v>790000</v>
      </c>
      <c r="F5830" s="2539">
        <f t="shared" si="2063"/>
        <v>3831499.9999999995</v>
      </c>
      <c r="G5830" s="1461"/>
      <c r="H5830" s="1461"/>
      <c r="I5830" s="1351">
        <v>44526</v>
      </c>
      <c r="J5830" s="2540">
        <v>45292</v>
      </c>
      <c r="K5830" s="1911"/>
      <c r="L5830" s="22">
        <v>1247</v>
      </c>
      <c r="M5830" s="143">
        <v>44459</v>
      </c>
      <c r="N5830" s="1461">
        <v>0</v>
      </c>
      <c r="O5830" s="1461"/>
      <c r="P5830" s="1461">
        <v>448000</v>
      </c>
      <c r="Q5830" s="1461"/>
      <c r="R5830" s="1461"/>
      <c r="S5830" s="1461"/>
      <c r="T5830" s="1461"/>
      <c r="U5830" s="1461"/>
      <c r="V5830" s="1461"/>
      <c r="W5830" s="1461"/>
      <c r="X5830" s="1461"/>
      <c r="Y5830" s="1461"/>
      <c r="Z5830" s="1461"/>
      <c r="AA5830" s="1461"/>
      <c r="AB5830" s="1461"/>
      <c r="AC5830" s="1507">
        <f t="shared" si="2064"/>
        <v>342000</v>
      </c>
      <c r="AD5830" s="1508">
        <f t="shared" si="2065"/>
        <v>1658699.9999999998</v>
      </c>
      <c r="AE5830" s="14">
        <f t="shared" si="2066"/>
        <v>9.1666666666666661</v>
      </c>
      <c r="AF5830" s="14">
        <f t="shared" si="2067"/>
        <v>149333.33333333334</v>
      </c>
      <c r="AG5830" s="14">
        <f t="shared" si="2068"/>
        <v>2.2901785714285712</v>
      </c>
      <c r="AH5830" s="14">
        <f t="shared" si="2069"/>
        <v>-6.8764880952380949</v>
      </c>
      <c r="AI5830" s="14">
        <f t="shared" si="2070"/>
        <v>-1026888.888888889</v>
      </c>
      <c r="AJ5830" s="1319"/>
    </row>
    <row r="5831" spans="1:36" ht="15.75">
      <c r="A5831" s="1461">
        <v>17</v>
      </c>
      <c r="B5831" s="2555" t="s">
        <v>1548</v>
      </c>
      <c r="C5831" s="1353" t="s">
        <v>265</v>
      </c>
      <c r="D5831" s="2561">
        <v>4.8499999999999996</v>
      </c>
      <c r="E5831" s="1535">
        <v>1149000</v>
      </c>
      <c r="F5831" s="2539">
        <f t="shared" si="2063"/>
        <v>5572650</v>
      </c>
      <c r="G5831" s="1461"/>
      <c r="H5831" s="1461"/>
      <c r="I5831" s="1351">
        <v>44526</v>
      </c>
      <c r="J5831" s="2540">
        <v>45292</v>
      </c>
      <c r="K5831" s="1911"/>
      <c r="L5831" s="22">
        <v>1247</v>
      </c>
      <c r="M5831" s="143">
        <v>44459</v>
      </c>
      <c r="N5831" s="1461">
        <v>0</v>
      </c>
      <c r="O5831" s="1461"/>
      <c r="P5831" s="1461"/>
      <c r="Q5831" s="1461"/>
      <c r="R5831" s="1461"/>
      <c r="S5831" s="1461"/>
      <c r="T5831" s="1461"/>
      <c r="U5831" s="1461"/>
      <c r="V5831" s="1461"/>
      <c r="W5831" s="1461"/>
      <c r="X5831" s="1461"/>
      <c r="Y5831" s="1461"/>
      <c r="Z5831" s="1461"/>
      <c r="AA5831" s="1461"/>
      <c r="AB5831" s="1461"/>
      <c r="AC5831" s="1507">
        <f t="shared" si="2064"/>
        <v>1149000</v>
      </c>
      <c r="AD5831" s="1508">
        <f t="shared" si="2065"/>
        <v>5572650</v>
      </c>
      <c r="AE5831" s="14">
        <f t="shared" si="2066"/>
        <v>9.1666666666666661</v>
      </c>
      <c r="AF5831" s="14">
        <f t="shared" si="2067"/>
        <v>0</v>
      </c>
      <c r="AG5831" s="14" t="e">
        <f t="shared" si="2068"/>
        <v>#DIV/0!</v>
      </c>
      <c r="AH5831" s="14" t="e">
        <f t="shared" si="2069"/>
        <v>#DIV/0!</v>
      </c>
      <c r="AI5831" s="14">
        <f t="shared" si="2070"/>
        <v>1149000</v>
      </c>
      <c r="AJ5831" s="1319"/>
    </row>
    <row r="5832" spans="1:36" ht="15.75">
      <c r="A5832" s="1461">
        <v>18</v>
      </c>
      <c r="B5832" s="2555" t="s">
        <v>1548</v>
      </c>
      <c r="C5832" s="1353" t="s">
        <v>265</v>
      </c>
      <c r="D5832" s="2561">
        <v>4.8499999999999996</v>
      </c>
      <c r="E5832" s="1535">
        <v>1609000</v>
      </c>
      <c r="F5832" s="2539">
        <f t="shared" si="2063"/>
        <v>7803649.9999999991</v>
      </c>
      <c r="G5832" s="1461"/>
      <c r="H5832" s="1461"/>
      <c r="I5832" s="1351">
        <v>44526</v>
      </c>
      <c r="J5832" s="2540">
        <v>45292</v>
      </c>
      <c r="K5832" s="1911"/>
      <c r="L5832" s="22">
        <v>1247</v>
      </c>
      <c r="M5832" s="143">
        <v>44459</v>
      </c>
      <c r="N5832" s="1461">
        <v>0</v>
      </c>
      <c r="O5832" s="1461"/>
      <c r="P5832" s="1461"/>
      <c r="Q5832" s="1461"/>
      <c r="R5832" s="1461"/>
      <c r="S5832" s="1461"/>
      <c r="T5832" s="1461"/>
      <c r="U5832" s="1461"/>
      <c r="V5832" s="1461"/>
      <c r="W5832" s="1461"/>
      <c r="X5832" s="1461"/>
      <c r="Y5832" s="1461"/>
      <c r="Z5832" s="1461"/>
      <c r="AA5832" s="1461"/>
      <c r="AB5832" s="1461"/>
      <c r="AC5832" s="1507">
        <f t="shared" si="2064"/>
        <v>1609000</v>
      </c>
      <c r="AD5832" s="1508">
        <f t="shared" si="2065"/>
        <v>7803649.9999999991</v>
      </c>
      <c r="AE5832" s="14">
        <f t="shared" si="2066"/>
        <v>9.1666666666666661</v>
      </c>
      <c r="AF5832" s="14">
        <f t="shared" si="2067"/>
        <v>0</v>
      </c>
      <c r="AG5832" s="14" t="e">
        <f t="shared" si="2068"/>
        <v>#DIV/0!</v>
      </c>
      <c r="AH5832" s="14" t="e">
        <f t="shared" si="2069"/>
        <v>#DIV/0!</v>
      </c>
      <c r="AI5832" s="14">
        <f t="shared" si="2070"/>
        <v>1609000</v>
      </c>
      <c r="AJ5832" s="1319"/>
    </row>
    <row r="5833" spans="1:36" ht="15.75">
      <c r="A5833" s="1461">
        <v>19</v>
      </c>
      <c r="B5833" s="2555" t="s">
        <v>1548</v>
      </c>
      <c r="C5833" s="1353" t="s">
        <v>265</v>
      </c>
      <c r="D5833" s="2561">
        <v>4.8499999999999996</v>
      </c>
      <c r="E5833" s="1535">
        <v>1452000</v>
      </c>
      <c r="F5833" s="2539">
        <f t="shared" si="2063"/>
        <v>7042199.9999999991</v>
      </c>
      <c r="G5833" s="1461"/>
      <c r="H5833" s="1461"/>
      <c r="I5833" s="1351">
        <v>44526</v>
      </c>
      <c r="J5833" s="2540">
        <v>45292</v>
      </c>
      <c r="K5833" s="1911"/>
      <c r="L5833" s="22">
        <v>1247</v>
      </c>
      <c r="M5833" s="143">
        <v>44459</v>
      </c>
      <c r="N5833" s="1461">
        <v>0</v>
      </c>
      <c r="O5833" s="1461"/>
      <c r="P5833" s="1461"/>
      <c r="Q5833" s="1461"/>
      <c r="R5833" s="1461"/>
      <c r="S5833" s="1461"/>
      <c r="T5833" s="1461"/>
      <c r="U5833" s="1461"/>
      <c r="V5833" s="1461"/>
      <c r="W5833" s="1461"/>
      <c r="X5833" s="1461"/>
      <c r="Y5833" s="1461"/>
      <c r="Z5833" s="1461"/>
      <c r="AA5833" s="1461"/>
      <c r="AB5833" s="1461"/>
      <c r="AC5833" s="1507">
        <f t="shared" si="2064"/>
        <v>1452000</v>
      </c>
      <c r="AD5833" s="1508">
        <f t="shared" si="2065"/>
        <v>7042199.9999999991</v>
      </c>
      <c r="AE5833" s="14">
        <f t="shared" si="2066"/>
        <v>9.1666666666666661</v>
      </c>
      <c r="AF5833" s="14">
        <f t="shared" si="2067"/>
        <v>0</v>
      </c>
      <c r="AG5833" s="14" t="e">
        <f t="shared" si="2068"/>
        <v>#DIV/0!</v>
      </c>
      <c r="AH5833" s="14" t="e">
        <f t="shared" si="2069"/>
        <v>#DIV/0!</v>
      </c>
      <c r="AI5833" s="14">
        <f t="shared" si="2070"/>
        <v>1452000</v>
      </c>
      <c r="AJ5833" s="1319"/>
    </row>
    <row r="5834" spans="1:36" ht="15.75">
      <c r="A5834" s="1461">
        <v>20</v>
      </c>
      <c r="B5834" s="2248" t="s">
        <v>1549</v>
      </c>
      <c r="C5834" s="1353" t="s">
        <v>265</v>
      </c>
      <c r="D5834" s="2537">
        <v>3.5</v>
      </c>
      <c r="E5834" s="1350">
        <v>725000</v>
      </c>
      <c r="F5834" s="2539">
        <f t="shared" si="2063"/>
        <v>2537500</v>
      </c>
      <c r="G5834" s="1461"/>
      <c r="H5834" s="1461"/>
      <c r="I5834" s="1351">
        <v>44497</v>
      </c>
      <c r="J5834" s="2540">
        <v>45138</v>
      </c>
      <c r="K5834" s="1911"/>
      <c r="L5834" s="22">
        <v>1247</v>
      </c>
      <c r="M5834" s="143">
        <v>44459</v>
      </c>
      <c r="N5834" s="1461">
        <v>0</v>
      </c>
      <c r="O5834" s="1461"/>
      <c r="P5834" s="1461">
        <v>0</v>
      </c>
      <c r="Q5834" s="1461"/>
      <c r="R5834" s="1461"/>
      <c r="S5834" s="1461"/>
      <c r="T5834" s="1461"/>
      <c r="U5834" s="1461"/>
      <c r="V5834" s="1461"/>
      <c r="W5834" s="1461"/>
      <c r="X5834" s="1461"/>
      <c r="Y5834" s="1461"/>
      <c r="Z5834" s="1461"/>
      <c r="AA5834" s="1461"/>
      <c r="AB5834" s="1461"/>
      <c r="AC5834" s="1507">
        <f t="shared" si="2064"/>
        <v>725000</v>
      </c>
      <c r="AD5834" s="1508">
        <f t="shared" si="2065"/>
        <v>2537500</v>
      </c>
      <c r="AE5834" s="14">
        <f t="shared" si="2066"/>
        <v>4.0333333333333332</v>
      </c>
      <c r="AF5834" s="14">
        <f t="shared" si="2067"/>
        <v>0</v>
      </c>
      <c r="AG5834" s="14" t="e">
        <f t="shared" si="2068"/>
        <v>#DIV/0!</v>
      </c>
      <c r="AH5834" s="14" t="e">
        <f t="shared" si="2069"/>
        <v>#DIV/0!</v>
      </c>
      <c r="AI5834" s="14">
        <f t="shared" si="2070"/>
        <v>725000</v>
      </c>
      <c r="AJ5834" s="1319"/>
    </row>
    <row r="5835" spans="1:36" ht="17.25" customHeight="1">
      <c r="A5835" s="1461">
        <v>25</v>
      </c>
      <c r="B5835" s="1404" t="s">
        <v>3415</v>
      </c>
      <c r="C5835" s="2549" t="s">
        <v>265</v>
      </c>
      <c r="D5835" s="2550">
        <v>10.19</v>
      </c>
      <c r="E5835" s="1518">
        <v>110000</v>
      </c>
      <c r="F5835" s="2539">
        <f t="shared" si="2063"/>
        <v>1120900</v>
      </c>
      <c r="G5835" s="1461"/>
      <c r="H5835" s="1461"/>
      <c r="I5835" s="34">
        <v>44543</v>
      </c>
      <c r="J5835" s="336">
        <v>45047</v>
      </c>
      <c r="K5835" s="1911"/>
      <c r="L5835" s="22">
        <v>1247</v>
      </c>
      <c r="M5835" s="143">
        <v>44459</v>
      </c>
      <c r="N5835" s="1461">
        <v>0</v>
      </c>
      <c r="O5835" s="1461"/>
      <c r="P5835" s="1461">
        <v>30000</v>
      </c>
      <c r="Q5835" s="1461"/>
      <c r="R5835" s="1461"/>
      <c r="S5835" s="1461"/>
      <c r="T5835" s="1461"/>
      <c r="U5835" s="1461"/>
      <c r="V5835" s="1461"/>
      <c r="W5835" s="1461"/>
      <c r="X5835" s="1461"/>
      <c r="Y5835" s="1461"/>
      <c r="Z5835" s="1461"/>
      <c r="AA5835" s="1461"/>
      <c r="AB5835" s="1461"/>
      <c r="AC5835" s="1507">
        <f t="shared" si="2064"/>
        <v>80000</v>
      </c>
      <c r="AD5835" s="1508">
        <f t="shared" si="2065"/>
        <v>815200</v>
      </c>
      <c r="AE5835" s="14">
        <f t="shared" si="2066"/>
        <v>1</v>
      </c>
      <c r="AF5835" s="14">
        <f t="shared" si="2067"/>
        <v>10000</v>
      </c>
      <c r="AG5835" s="14">
        <f t="shared" si="2068"/>
        <v>8</v>
      </c>
      <c r="AH5835" s="14">
        <f t="shared" si="2069"/>
        <v>7</v>
      </c>
      <c r="AI5835" s="14">
        <f t="shared" si="2070"/>
        <v>70000</v>
      </c>
      <c r="AJ5835" s="1319"/>
    </row>
    <row r="5836" spans="1:36" ht="15.75">
      <c r="A5836" s="4580" t="s">
        <v>179</v>
      </c>
      <c r="B5836" s="4580"/>
      <c r="C5836" s="4580"/>
      <c r="D5836" s="4580"/>
      <c r="E5836" s="4580"/>
      <c r="F5836" s="4580"/>
      <c r="G5836" s="4580"/>
      <c r="H5836" s="4580"/>
      <c r="I5836" s="4580"/>
      <c r="J5836" s="4580"/>
      <c r="K5836" s="4580"/>
      <c r="L5836" s="4580"/>
      <c r="M5836" s="4580"/>
      <c r="N5836" s="4580"/>
      <c r="O5836" s="4580"/>
      <c r="P5836" s="4580"/>
      <c r="Q5836" s="4580"/>
      <c r="R5836" s="4580"/>
      <c r="S5836" s="4580"/>
      <c r="T5836" s="4580"/>
      <c r="U5836" s="4580"/>
      <c r="V5836" s="4580"/>
      <c r="W5836" s="4580"/>
      <c r="X5836" s="4580"/>
      <c r="Y5836" s="4580"/>
      <c r="Z5836" s="4580"/>
      <c r="AA5836" s="4580"/>
      <c r="AB5836" s="4580"/>
      <c r="AC5836" s="4580"/>
      <c r="AD5836" s="4580"/>
      <c r="AE5836" s="4580"/>
      <c r="AF5836" s="4580"/>
      <c r="AG5836" s="4580"/>
      <c r="AH5836" s="4580"/>
      <c r="AI5836" s="4580"/>
      <c r="AJ5836" s="4580"/>
    </row>
    <row r="5837" spans="1:36" ht="15.75">
      <c r="A5837" s="4551" t="s">
        <v>1512</v>
      </c>
      <c r="B5837" s="4508"/>
      <c r="C5837" s="4508"/>
      <c r="D5837" s="4508"/>
      <c r="E5837" s="4508"/>
      <c r="F5837" s="4508"/>
      <c r="G5837" s="4508"/>
      <c r="H5837" s="4508"/>
      <c r="I5837" s="4508"/>
      <c r="J5837" s="4508"/>
      <c r="K5837" s="4508"/>
      <c r="L5837" s="4508"/>
      <c r="M5837" s="4508"/>
      <c r="N5837" s="4508"/>
      <c r="O5837" s="4508"/>
      <c r="P5837" s="4508"/>
      <c r="Q5837" s="4508"/>
      <c r="R5837" s="4508"/>
      <c r="S5837" s="4508"/>
      <c r="T5837" s="4508"/>
      <c r="U5837" s="4508"/>
      <c r="V5837" s="4508"/>
      <c r="W5837" s="4508"/>
      <c r="X5837" s="4508"/>
      <c r="Y5837" s="4508"/>
      <c r="Z5837" s="4508"/>
      <c r="AA5837" s="4508"/>
      <c r="AB5837" s="4508"/>
      <c r="AC5837" s="4508"/>
      <c r="AD5837" s="4508"/>
      <c r="AE5837" s="4508"/>
      <c r="AF5837" s="4508"/>
      <c r="AG5837" s="4508"/>
      <c r="AH5837" s="4508"/>
      <c r="AI5837" s="4508"/>
      <c r="AJ5837" s="4508"/>
    </row>
    <row r="5838" spans="1:36" ht="15.75">
      <c r="A5838" s="2596"/>
      <c r="B5838" s="2597" t="s">
        <v>8090</v>
      </c>
      <c r="C5838" s="2598" t="s">
        <v>177</v>
      </c>
      <c r="D5838" s="472">
        <v>3.24</v>
      </c>
      <c r="E5838" s="472">
        <v>109260</v>
      </c>
      <c r="F5838" s="1461">
        <f>E5838*D5838</f>
        <v>354002.4</v>
      </c>
      <c r="G5838" s="1461"/>
      <c r="H5838" s="1461"/>
      <c r="I5838" s="474">
        <v>44795</v>
      </c>
      <c r="J5838" s="474">
        <v>45260</v>
      </c>
      <c r="K5838" s="1461"/>
      <c r="L5838" s="472">
        <v>655</v>
      </c>
      <c r="M5838" s="474">
        <v>44783</v>
      </c>
      <c r="N5838" s="1461">
        <v>14184</v>
      </c>
      <c r="O5838" s="1461"/>
      <c r="P5838" s="1461">
        <v>13136</v>
      </c>
      <c r="Q5838" s="1461"/>
      <c r="R5838" s="1461"/>
      <c r="S5838" s="1461"/>
      <c r="T5838" s="1461"/>
      <c r="U5838" s="1461"/>
      <c r="V5838" s="1461"/>
      <c r="W5838" s="1461"/>
      <c r="X5838" s="1461"/>
      <c r="Y5838" s="1461"/>
      <c r="Z5838" s="1461"/>
      <c r="AA5838" s="1461"/>
      <c r="AB5838" s="1461"/>
      <c r="AC5838" s="1507">
        <f t="shared" ref="AC5838:AC5874" si="2071">E5838+G5838-N5838-O5838-AA5838-P5838-Q5838-R5838-S5838-T5838-U5838-V5838-W5838-X5838-Y5838</f>
        <v>81940</v>
      </c>
      <c r="AD5838" s="1508">
        <f t="shared" ref="AD5838:AD5874" si="2072">D5838*AC5838</f>
        <v>265485.60000000003</v>
      </c>
      <c r="AE5838" s="14">
        <f t="shared" ref="AE5838:AE5874" si="2073">(J5838-"01.04.2023")/30</f>
        <v>8.1</v>
      </c>
      <c r="AF5838" s="14">
        <f t="shared" ref="AF5838:AF5874" si="2074">(N5838+O5838+P5838+Q5838+R5838+S5838+T5838+U5838+V5838+W5838+X5838+Y5838)/3</f>
        <v>9106.6666666666661</v>
      </c>
      <c r="AG5838" s="14">
        <f t="shared" ref="AG5838:AG5874" si="2075">AC5838/AF5838</f>
        <v>8.9978038067349928</v>
      </c>
      <c r="AH5838" s="14">
        <f t="shared" ref="AH5838:AH5874" si="2076">AG5838-AE5838</f>
        <v>0.89780380673499316</v>
      </c>
      <c r="AI5838" s="14">
        <f t="shared" ref="AI5838:AI5874" si="2077">AC5838-(AE5838*AF5838)</f>
        <v>8176.0000000000146</v>
      </c>
      <c r="AJ5838" s="1461"/>
    </row>
    <row r="5839" spans="1:36" ht="15.75">
      <c r="A5839" s="1461">
        <v>1</v>
      </c>
      <c r="B5839" s="2551" t="s">
        <v>1550</v>
      </c>
      <c r="C5839" s="2547" t="s">
        <v>324</v>
      </c>
      <c r="D5839" s="24">
        <v>199.96</v>
      </c>
      <c r="E5839" s="135">
        <v>1190</v>
      </c>
      <c r="F5839" s="2539">
        <f>D5839*E5839</f>
        <v>237952.40000000002</v>
      </c>
      <c r="G5839" s="1461"/>
      <c r="H5839" s="1461"/>
      <c r="I5839" s="143">
        <v>44418</v>
      </c>
      <c r="J5839" s="143">
        <v>45199</v>
      </c>
      <c r="K5839" s="1911"/>
      <c r="L5839" s="22">
        <v>1012</v>
      </c>
      <c r="M5839" s="143">
        <v>44410</v>
      </c>
      <c r="N5839" s="1461">
        <v>235</v>
      </c>
      <c r="O5839" s="1461"/>
      <c r="P5839" s="1461">
        <v>241</v>
      </c>
      <c r="Q5839" s="1461"/>
      <c r="R5839" s="1461"/>
      <c r="S5839" s="1461"/>
      <c r="T5839" s="1461"/>
      <c r="U5839" s="1461"/>
      <c r="V5839" s="1461"/>
      <c r="W5839" s="1461"/>
      <c r="X5839" s="1461"/>
      <c r="Y5839" s="1461"/>
      <c r="Z5839" s="1461"/>
      <c r="AA5839" s="1461"/>
      <c r="AB5839" s="1461"/>
      <c r="AC5839" s="1507">
        <f t="shared" si="2071"/>
        <v>714</v>
      </c>
      <c r="AD5839" s="1508">
        <f t="shared" si="2072"/>
        <v>142771.44</v>
      </c>
      <c r="AE5839" s="14">
        <f t="shared" si="2073"/>
        <v>6.0666666666666664</v>
      </c>
      <c r="AF5839" s="14">
        <f t="shared" si="2074"/>
        <v>158.66666666666666</v>
      </c>
      <c r="AG5839" s="14">
        <f t="shared" si="2075"/>
        <v>4.5</v>
      </c>
      <c r="AH5839" s="14">
        <f t="shared" si="2076"/>
        <v>-1.5666666666666664</v>
      </c>
      <c r="AI5839" s="14">
        <f t="shared" si="2077"/>
        <v>-248.57777777777767</v>
      </c>
      <c r="AJ5839" s="1319"/>
    </row>
    <row r="5840" spans="1:36" ht="15.75">
      <c r="A5840" s="1461"/>
      <c r="B5840" s="2551" t="s">
        <v>1550</v>
      </c>
      <c r="C5840" s="2547" t="s">
        <v>324</v>
      </c>
      <c r="D5840" s="24">
        <v>167.07</v>
      </c>
      <c r="E5840" s="135">
        <v>460</v>
      </c>
      <c r="F5840" s="2539">
        <f>D5840*E5840</f>
        <v>76852.2</v>
      </c>
      <c r="G5840" s="1461"/>
      <c r="H5840" s="1461"/>
      <c r="I5840" s="143">
        <v>44809</v>
      </c>
      <c r="J5840" s="143">
        <v>45565</v>
      </c>
      <c r="K5840" s="1911"/>
      <c r="L5840" s="22">
        <v>718</v>
      </c>
      <c r="M5840" s="143">
        <v>44799</v>
      </c>
      <c r="N5840" s="1461">
        <v>0</v>
      </c>
      <c r="O5840" s="1461"/>
      <c r="P5840" s="1461"/>
      <c r="Q5840" s="1461"/>
      <c r="R5840" s="1461"/>
      <c r="S5840" s="1461"/>
      <c r="T5840" s="1461"/>
      <c r="U5840" s="1461"/>
      <c r="V5840" s="1461"/>
      <c r="W5840" s="1461"/>
      <c r="X5840" s="1461"/>
      <c r="Y5840" s="1461"/>
      <c r="Z5840" s="1461"/>
      <c r="AA5840" s="1461"/>
      <c r="AB5840" s="1461"/>
      <c r="AC5840" s="1507">
        <f t="shared" si="2071"/>
        <v>460</v>
      </c>
      <c r="AD5840" s="1508">
        <f t="shared" si="2072"/>
        <v>76852.2</v>
      </c>
      <c r="AE5840" s="14">
        <f t="shared" si="2073"/>
        <v>18.266666666666666</v>
      </c>
      <c r="AF5840" s="14">
        <f t="shared" si="2074"/>
        <v>0</v>
      </c>
      <c r="AG5840" s="14" t="e">
        <f t="shared" si="2075"/>
        <v>#DIV/0!</v>
      </c>
      <c r="AH5840" s="14" t="e">
        <f t="shared" si="2076"/>
        <v>#DIV/0!</v>
      </c>
      <c r="AI5840" s="14">
        <f t="shared" si="2077"/>
        <v>460</v>
      </c>
      <c r="AJ5840" s="1319"/>
    </row>
    <row r="5841" spans="1:36" ht="15.75">
      <c r="A5841" s="1461">
        <v>3</v>
      </c>
      <c r="B5841" s="1404" t="s">
        <v>3416</v>
      </c>
      <c r="C5841" s="2547" t="s">
        <v>143</v>
      </c>
      <c r="D5841" s="24">
        <v>140.55000000000001</v>
      </c>
      <c r="E5841" s="135">
        <v>19</v>
      </c>
      <c r="F5841" s="2539">
        <f>D5841*E5841</f>
        <v>2670.4500000000003</v>
      </c>
      <c r="G5841" s="1461"/>
      <c r="H5841" s="1280"/>
      <c r="I5841" s="143">
        <v>44683</v>
      </c>
      <c r="J5841" s="143">
        <v>45239</v>
      </c>
      <c r="K5841" s="1911"/>
      <c r="L5841" s="22">
        <v>242</v>
      </c>
      <c r="M5841" s="143">
        <v>44667</v>
      </c>
      <c r="N5841" s="1461">
        <v>0</v>
      </c>
      <c r="O5841" s="1461"/>
      <c r="P5841" s="1461"/>
      <c r="Q5841" s="1461"/>
      <c r="R5841" s="1461"/>
      <c r="S5841" s="1461"/>
      <c r="T5841" s="1461"/>
      <c r="U5841" s="1461"/>
      <c r="V5841" s="1461"/>
      <c r="W5841" s="1461"/>
      <c r="X5841" s="1461"/>
      <c r="Y5841" s="1461"/>
      <c r="Z5841" s="1461"/>
      <c r="AA5841" s="1461"/>
      <c r="AB5841" s="1461"/>
      <c r="AC5841" s="1507">
        <f t="shared" si="2071"/>
        <v>19</v>
      </c>
      <c r="AD5841" s="1508">
        <f t="shared" si="2072"/>
        <v>2670.4500000000003</v>
      </c>
      <c r="AE5841" s="14">
        <f t="shared" si="2073"/>
        <v>7.4</v>
      </c>
      <c r="AF5841" s="14">
        <f t="shared" si="2074"/>
        <v>0</v>
      </c>
      <c r="AG5841" s="14" t="e">
        <f t="shared" si="2075"/>
        <v>#DIV/0!</v>
      </c>
      <c r="AH5841" s="14" t="e">
        <f t="shared" si="2076"/>
        <v>#DIV/0!</v>
      </c>
      <c r="AI5841" s="14">
        <f t="shared" si="2077"/>
        <v>19</v>
      </c>
      <c r="AJ5841" s="1319"/>
    </row>
    <row r="5842" spans="1:36" ht="15.75">
      <c r="A5842" s="1461"/>
      <c r="B5842" s="1404" t="s">
        <v>9412</v>
      </c>
      <c r="C5842" s="2547" t="s">
        <v>309</v>
      </c>
      <c r="D5842" s="1532">
        <v>11.436299999999999</v>
      </c>
      <c r="E5842" s="135"/>
      <c r="F5842" s="2539"/>
      <c r="G5842" s="1461">
        <v>6800</v>
      </c>
      <c r="H5842" s="1280">
        <f>G5842*D5842</f>
        <v>77766.84</v>
      </c>
      <c r="I5842" s="143">
        <v>44977</v>
      </c>
      <c r="J5842" s="143">
        <v>45930</v>
      </c>
      <c r="K5842" s="1911"/>
      <c r="L5842" s="22">
        <v>97</v>
      </c>
      <c r="M5842" s="143">
        <v>44957</v>
      </c>
      <c r="N5842" s="1461"/>
      <c r="O5842" s="1461"/>
      <c r="P5842" s="1461">
        <v>233</v>
      </c>
      <c r="Q5842" s="1461"/>
      <c r="R5842" s="1461"/>
      <c r="S5842" s="1461"/>
      <c r="T5842" s="1461"/>
      <c r="U5842" s="1461"/>
      <c r="V5842" s="1461"/>
      <c r="W5842" s="1461"/>
      <c r="X5842" s="1461"/>
      <c r="Y5842" s="1461"/>
      <c r="Z5842" s="1461"/>
      <c r="AA5842" s="1461"/>
      <c r="AB5842" s="1461"/>
      <c r="AC5842" s="1507">
        <f t="shared" si="2071"/>
        <v>6567</v>
      </c>
      <c r="AD5842" s="1508">
        <f t="shared" si="2072"/>
        <v>75102.182099999991</v>
      </c>
      <c r="AE5842" s="14">
        <f t="shared" si="2073"/>
        <v>30.433333333333334</v>
      </c>
      <c r="AF5842" s="14">
        <f t="shared" si="2074"/>
        <v>77.666666666666671</v>
      </c>
      <c r="AG5842" s="14">
        <f t="shared" si="2075"/>
        <v>84.553648068669517</v>
      </c>
      <c r="AH5842" s="14">
        <f t="shared" si="2076"/>
        <v>54.12031473533618</v>
      </c>
      <c r="AI5842" s="14">
        <f t="shared" si="2077"/>
        <v>4203.3444444444449</v>
      </c>
      <c r="AJ5842" s="1319"/>
    </row>
    <row r="5843" spans="1:36" ht="15.75">
      <c r="A5843" s="1461">
        <v>7</v>
      </c>
      <c r="B5843" s="2551" t="s">
        <v>1551</v>
      </c>
      <c r="C5843" s="1461" t="s">
        <v>143</v>
      </c>
      <c r="D5843" s="1280">
        <v>78</v>
      </c>
      <c r="E5843" s="1461">
        <v>3</v>
      </c>
      <c r="F5843" s="2539">
        <f t="shared" ref="F5843:F5850" si="2078">D5843*E5843</f>
        <v>234</v>
      </c>
      <c r="G5843" s="1461"/>
      <c r="H5843" s="1461"/>
      <c r="I5843" s="1911">
        <v>44602</v>
      </c>
      <c r="J5843" s="1911">
        <v>45260</v>
      </c>
      <c r="K5843" s="1911"/>
      <c r="L5843" s="22">
        <v>49</v>
      </c>
      <c r="M5843" s="143">
        <v>44586</v>
      </c>
      <c r="N5843" s="1461">
        <v>0</v>
      </c>
      <c r="O5843" s="1461"/>
      <c r="P5843" s="1461"/>
      <c r="Q5843" s="1461"/>
      <c r="R5843" s="1461"/>
      <c r="S5843" s="1461"/>
      <c r="T5843" s="1461"/>
      <c r="U5843" s="1461"/>
      <c r="V5843" s="1461"/>
      <c r="W5843" s="1461"/>
      <c r="X5843" s="1461"/>
      <c r="Y5843" s="1461"/>
      <c r="Z5843" s="1461"/>
      <c r="AA5843" s="1461"/>
      <c r="AB5843" s="1461"/>
      <c r="AC5843" s="1507">
        <f t="shared" si="2071"/>
        <v>3</v>
      </c>
      <c r="AD5843" s="1508">
        <f t="shared" si="2072"/>
        <v>234</v>
      </c>
      <c r="AE5843" s="14">
        <f t="shared" si="2073"/>
        <v>8.1</v>
      </c>
      <c r="AF5843" s="14">
        <f t="shared" si="2074"/>
        <v>0</v>
      </c>
      <c r="AG5843" s="14" t="e">
        <f t="shared" si="2075"/>
        <v>#DIV/0!</v>
      </c>
      <c r="AH5843" s="14" t="e">
        <f t="shared" si="2076"/>
        <v>#DIV/0!</v>
      </c>
      <c r="AI5843" s="14">
        <f t="shared" si="2077"/>
        <v>3</v>
      </c>
      <c r="AJ5843" s="1319"/>
    </row>
    <row r="5844" spans="1:36" ht="15.75">
      <c r="A5844" s="1461">
        <v>10</v>
      </c>
      <c r="B5844" s="2185" t="s">
        <v>1552</v>
      </c>
      <c r="C5844" s="2547" t="s">
        <v>177</v>
      </c>
      <c r="D5844" s="2599">
        <v>1272.7</v>
      </c>
      <c r="E5844" s="135">
        <v>174</v>
      </c>
      <c r="F5844" s="2539">
        <f t="shared" si="2078"/>
        <v>221449.80000000002</v>
      </c>
      <c r="G5844" s="1461"/>
      <c r="H5844" s="1461"/>
      <c r="I5844" s="143">
        <v>44369</v>
      </c>
      <c r="J5844" s="143">
        <v>45565</v>
      </c>
      <c r="K5844" s="1911"/>
      <c r="L5844" s="22">
        <v>702</v>
      </c>
      <c r="M5844" s="143">
        <v>44362</v>
      </c>
      <c r="N5844" s="1461">
        <v>0</v>
      </c>
      <c r="O5844" s="1461"/>
      <c r="P5844" s="1461">
        <v>24</v>
      </c>
      <c r="Q5844" s="1461"/>
      <c r="R5844" s="1461"/>
      <c r="S5844" s="1461"/>
      <c r="T5844" s="1461"/>
      <c r="U5844" s="1461"/>
      <c r="V5844" s="1461"/>
      <c r="W5844" s="1461"/>
      <c r="X5844" s="1461"/>
      <c r="Y5844" s="1461"/>
      <c r="Z5844" s="1461"/>
      <c r="AA5844" s="1461"/>
      <c r="AB5844" s="1461"/>
      <c r="AC5844" s="1507">
        <f t="shared" si="2071"/>
        <v>150</v>
      </c>
      <c r="AD5844" s="1508">
        <f t="shared" si="2072"/>
        <v>190905</v>
      </c>
      <c r="AE5844" s="14">
        <f t="shared" si="2073"/>
        <v>18.266666666666666</v>
      </c>
      <c r="AF5844" s="14">
        <f t="shared" si="2074"/>
        <v>8</v>
      </c>
      <c r="AG5844" s="14">
        <f t="shared" si="2075"/>
        <v>18.75</v>
      </c>
      <c r="AH5844" s="14">
        <f t="shared" si="2076"/>
        <v>0.48333333333333428</v>
      </c>
      <c r="AI5844" s="14">
        <f t="shared" si="2077"/>
        <v>3.8666666666666742</v>
      </c>
      <c r="AJ5844" s="1319"/>
    </row>
    <row r="5845" spans="1:36" ht="15.75">
      <c r="A5845" s="1461"/>
      <c r="B5845" s="31" t="s">
        <v>8091</v>
      </c>
      <c r="C5845" s="2547" t="s">
        <v>143</v>
      </c>
      <c r="D5845" s="2599">
        <v>1446.13</v>
      </c>
      <c r="E5845" s="135">
        <v>69</v>
      </c>
      <c r="F5845" s="2539">
        <f t="shared" si="2078"/>
        <v>99782.97</v>
      </c>
      <c r="G5845" s="1461"/>
      <c r="H5845" s="1280"/>
      <c r="I5845" s="143">
        <v>44917</v>
      </c>
      <c r="J5845" s="143">
        <v>45504</v>
      </c>
      <c r="K5845" s="1911"/>
      <c r="L5845" s="22">
        <v>1021</v>
      </c>
      <c r="M5845" s="143">
        <v>44890</v>
      </c>
      <c r="N5845" s="1461">
        <v>6</v>
      </c>
      <c r="O5845" s="1461"/>
      <c r="P5845" s="1461">
        <v>10</v>
      </c>
      <c r="Q5845" s="1461"/>
      <c r="R5845" s="1461"/>
      <c r="S5845" s="1461"/>
      <c r="T5845" s="1461"/>
      <c r="U5845" s="1461"/>
      <c r="V5845" s="1461"/>
      <c r="W5845" s="1461"/>
      <c r="X5845" s="1461"/>
      <c r="Y5845" s="1461"/>
      <c r="Z5845" s="1461"/>
      <c r="AA5845" s="1461"/>
      <c r="AB5845" s="1461"/>
      <c r="AC5845" s="1507">
        <f t="shared" si="2071"/>
        <v>53</v>
      </c>
      <c r="AD5845" s="1508">
        <f t="shared" si="2072"/>
        <v>76644.89</v>
      </c>
      <c r="AE5845" s="14">
        <f t="shared" si="2073"/>
        <v>16.233333333333334</v>
      </c>
      <c r="AF5845" s="14">
        <f t="shared" si="2074"/>
        <v>5.333333333333333</v>
      </c>
      <c r="AG5845" s="14">
        <f t="shared" si="2075"/>
        <v>9.9375</v>
      </c>
      <c r="AH5845" s="14">
        <f t="shared" si="2076"/>
        <v>-6.2958333333333343</v>
      </c>
      <c r="AI5845" s="14">
        <f t="shared" si="2077"/>
        <v>-33.577777777777783</v>
      </c>
      <c r="AJ5845" s="1319"/>
    </row>
    <row r="5846" spans="1:36" ht="31.5">
      <c r="A5846" s="1461"/>
      <c r="B5846" s="31" t="s">
        <v>4024</v>
      </c>
      <c r="C5846" s="2547" t="s">
        <v>177</v>
      </c>
      <c r="D5846" s="2599">
        <v>247.05</v>
      </c>
      <c r="E5846" s="135">
        <v>10724</v>
      </c>
      <c r="F5846" s="2539">
        <f t="shared" si="2078"/>
        <v>2649364.2000000002</v>
      </c>
      <c r="G5846" s="1461"/>
      <c r="H5846" s="1461"/>
      <c r="I5846" s="143">
        <v>44742</v>
      </c>
      <c r="J5846" s="143">
        <v>45717</v>
      </c>
      <c r="K5846" s="1911"/>
      <c r="L5846" s="22" t="s">
        <v>4025</v>
      </c>
      <c r="M5846" s="143">
        <v>45717</v>
      </c>
      <c r="N5846" s="1461">
        <v>0</v>
      </c>
      <c r="O5846" s="1461"/>
      <c r="P5846" s="1461"/>
      <c r="Q5846" s="1461"/>
      <c r="R5846" s="1461"/>
      <c r="S5846" s="1461"/>
      <c r="T5846" s="1461"/>
      <c r="U5846" s="1461"/>
      <c r="V5846" s="1461"/>
      <c r="W5846" s="1461"/>
      <c r="X5846" s="1461"/>
      <c r="Y5846" s="1461"/>
      <c r="Z5846" s="1461"/>
      <c r="AA5846" s="1461"/>
      <c r="AB5846" s="1461"/>
      <c r="AC5846" s="1507">
        <f t="shared" si="2071"/>
        <v>10724</v>
      </c>
      <c r="AD5846" s="1508">
        <f t="shared" si="2072"/>
        <v>2649364.2000000002</v>
      </c>
      <c r="AE5846" s="14">
        <f t="shared" si="2073"/>
        <v>23.333333333333332</v>
      </c>
      <c r="AF5846" s="14">
        <f t="shared" si="2074"/>
        <v>0</v>
      </c>
      <c r="AG5846" s="14" t="e">
        <f t="shared" si="2075"/>
        <v>#DIV/0!</v>
      </c>
      <c r="AH5846" s="14" t="e">
        <f t="shared" si="2076"/>
        <v>#DIV/0!</v>
      </c>
      <c r="AI5846" s="14">
        <f t="shared" si="2077"/>
        <v>10724</v>
      </c>
      <c r="AJ5846" s="1319"/>
    </row>
    <row r="5847" spans="1:36" ht="15.75">
      <c r="A5847" s="1461">
        <v>11</v>
      </c>
      <c r="B5847" s="31" t="s">
        <v>1553</v>
      </c>
      <c r="C5847" s="2549" t="s">
        <v>176</v>
      </c>
      <c r="D5847" s="2550">
        <v>149.25</v>
      </c>
      <c r="E5847" s="1518">
        <v>690</v>
      </c>
      <c r="F5847" s="2539">
        <f t="shared" si="2078"/>
        <v>102982.5</v>
      </c>
      <c r="G5847" s="1461"/>
      <c r="H5847" s="1461"/>
      <c r="I5847" s="336">
        <v>44795</v>
      </c>
      <c r="J5847" s="336">
        <v>45322</v>
      </c>
      <c r="K5847" s="1911"/>
      <c r="L5847" s="135">
        <v>683</v>
      </c>
      <c r="M5847" s="34">
        <v>44788</v>
      </c>
      <c r="N5847" s="1461">
        <v>378</v>
      </c>
      <c r="O5847" s="1461"/>
      <c r="P5847" s="1461">
        <v>112</v>
      </c>
      <c r="Q5847" s="1461"/>
      <c r="R5847" s="1461"/>
      <c r="S5847" s="1461"/>
      <c r="T5847" s="1461"/>
      <c r="U5847" s="1461"/>
      <c r="V5847" s="1461"/>
      <c r="W5847" s="1461"/>
      <c r="X5847" s="1461"/>
      <c r="Y5847" s="1461"/>
      <c r="Z5847" s="1461"/>
      <c r="AA5847" s="1461"/>
      <c r="AB5847" s="1461"/>
      <c r="AC5847" s="1507">
        <f t="shared" si="2071"/>
        <v>200</v>
      </c>
      <c r="AD5847" s="1508">
        <f t="shared" si="2072"/>
        <v>29850</v>
      </c>
      <c r="AE5847" s="14">
        <f t="shared" si="2073"/>
        <v>10.166666666666666</v>
      </c>
      <c r="AF5847" s="14">
        <f t="shared" si="2074"/>
        <v>163.33333333333334</v>
      </c>
      <c r="AG5847" s="14">
        <f t="shared" si="2075"/>
        <v>1.2244897959183674</v>
      </c>
      <c r="AH5847" s="14">
        <f t="shared" si="2076"/>
        <v>-8.9421768707482983</v>
      </c>
      <c r="AI5847" s="14">
        <f t="shared" si="2077"/>
        <v>-1460.5555555555557</v>
      </c>
      <c r="AJ5847" s="1319"/>
    </row>
    <row r="5848" spans="1:36" ht="15.75">
      <c r="A5848" s="1461"/>
      <c r="B5848" s="31" t="s">
        <v>8734</v>
      </c>
      <c r="C5848" s="2549" t="s">
        <v>143</v>
      </c>
      <c r="D5848" s="2550">
        <v>122.09</v>
      </c>
      <c r="E5848" s="1518">
        <v>88</v>
      </c>
      <c r="F5848" s="2539">
        <f t="shared" si="2078"/>
        <v>10743.92</v>
      </c>
      <c r="G5848" s="1461"/>
      <c r="H5848" s="1461"/>
      <c r="I5848" s="336">
        <v>44917</v>
      </c>
      <c r="J5848" s="336">
        <v>45504</v>
      </c>
      <c r="K5848" s="1911"/>
      <c r="L5848" s="135">
        <v>1021</v>
      </c>
      <c r="M5848" s="34">
        <v>44890</v>
      </c>
      <c r="N5848" s="1461">
        <v>0</v>
      </c>
      <c r="O5848" s="1461"/>
      <c r="P5848" s="1461"/>
      <c r="Q5848" s="1461"/>
      <c r="R5848" s="1461"/>
      <c r="S5848" s="1461"/>
      <c r="T5848" s="1461"/>
      <c r="U5848" s="1461"/>
      <c r="V5848" s="1461"/>
      <c r="W5848" s="1461"/>
      <c r="X5848" s="1461"/>
      <c r="Y5848" s="1461"/>
      <c r="Z5848" s="1461"/>
      <c r="AA5848" s="1461"/>
      <c r="AB5848" s="1461"/>
      <c r="AC5848" s="1507">
        <f t="shared" si="2071"/>
        <v>88</v>
      </c>
      <c r="AD5848" s="1508">
        <f t="shared" si="2072"/>
        <v>10743.92</v>
      </c>
      <c r="AE5848" s="14">
        <f t="shared" si="2073"/>
        <v>16.233333333333334</v>
      </c>
      <c r="AF5848" s="14">
        <f t="shared" si="2074"/>
        <v>0</v>
      </c>
      <c r="AG5848" s="14" t="e">
        <f t="shared" si="2075"/>
        <v>#DIV/0!</v>
      </c>
      <c r="AH5848" s="14" t="e">
        <f t="shared" si="2076"/>
        <v>#DIV/0!</v>
      </c>
      <c r="AI5848" s="14">
        <f t="shared" si="2077"/>
        <v>88</v>
      </c>
      <c r="AJ5848" s="1319"/>
    </row>
    <row r="5849" spans="1:36" ht="15.75">
      <c r="A5849" s="1461"/>
      <c r="B5849" s="2185" t="s">
        <v>1520</v>
      </c>
      <c r="C5849" s="2547" t="s">
        <v>454</v>
      </c>
      <c r="D5849" s="1526">
        <v>5.9</v>
      </c>
      <c r="E5849" s="472">
        <v>310</v>
      </c>
      <c r="F5849" s="2539">
        <f t="shared" si="2078"/>
        <v>1829</v>
      </c>
      <c r="G5849" s="1461"/>
      <c r="H5849" s="1461"/>
      <c r="I5849" s="2600">
        <v>44844</v>
      </c>
      <c r="J5849" s="2600">
        <v>45199</v>
      </c>
      <c r="K5849" s="1911"/>
      <c r="L5849" s="472">
        <v>805</v>
      </c>
      <c r="M5849" s="2600">
        <v>44830</v>
      </c>
      <c r="N5849" s="1461">
        <v>0</v>
      </c>
      <c r="O5849" s="1461"/>
      <c r="P5849" s="1461"/>
      <c r="Q5849" s="1461"/>
      <c r="R5849" s="1461"/>
      <c r="S5849" s="1461"/>
      <c r="T5849" s="1461"/>
      <c r="U5849" s="1461"/>
      <c r="V5849" s="1461"/>
      <c r="W5849" s="1461"/>
      <c r="X5849" s="1461"/>
      <c r="Y5849" s="1461"/>
      <c r="Z5849" s="1461"/>
      <c r="AA5849" s="1461"/>
      <c r="AB5849" s="1461"/>
      <c r="AC5849" s="1507">
        <f t="shared" si="2071"/>
        <v>310</v>
      </c>
      <c r="AD5849" s="1508">
        <f t="shared" si="2072"/>
        <v>1829</v>
      </c>
      <c r="AE5849" s="14">
        <f t="shared" si="2073"/>
        <v>6.0666666666666664</v>
      </c>
      <c r="AF5849" s="14">
        <f t="shared" si="2074"/>
        <v>0</v>
      </c>
      <c r="AG5849" s="14" t="e">
        <f t="shared" si="2075"/>
        <v>#DIV/0!</v>
      </c>
      <c r="AH5849" s="14" t="e">
        <f t="shared" si="2076"/>
        <v>#DIV/0!</v>
      </c>
      <c r="AI5849" s="14">
        <f t="shared" si="2077"/>
        <v>310</v>
      </c>
      <c r="AJ5849" s="1319"/>
    </row>
    <row r="5850" spans="1:36" ht="15.75">
      <c r="A5850" s="1461"/>
      <c r="B5850" s="2185" t="s">
        <v>8092</v>
      </c>
      <c r="C5850" s="2547" t="s">
        <v>143</v>
      </c>
      <c r="D5850" s="1526">
        <v>98.82</v>
      </c>
      <c r="E5850" s="472">
        <v>219</v>
      </c>
      <c r="F5850" s="2539">
        <f t="shared" si="2078"/>
        <v>21641.579999999998</v>
      </c>
      <c r="G5850" s="1461"/>
      <c r="H5850" s="1280"/>
      <c r="I5850" s="2600">
        <v>44907</v>
      </c>
      <c r="J5850" s="2600">
        <v>45688</v>
      </c>
      <c r="K5850" s="1911"/>
      <c r="L5850" s="472">
        <v>1039</v>
      </c>
      <c r="M5850" s="2600">
        <v>44894</v>
      </c>
      <c r="N5850" s="1461">
        <v>14</v>
      </c>
      <c r="O5850" s="1461"/>
      <c r="P5850" s="1461">
        <v>12</v>
      </c>
      <c r="Q5850" s="1461"/>
      <c r="R5850" s="1461"/>
      <c r="S5850" s="1461"/>
      <c r="T5850" s="1461"/>
      <c r="U5850" s="1461"/>
      <c r="V5850" s="1461"/>
      <c r="W5850" s="1461"/>
      <c r="X5850" s="1461"/>
      <c r="Y5850" s="1461"/>
      <c r="Z5850" s="1461"/>
      <c r="AA5850" s="1461"/>
      <c r="AB5850" s="1461"/>
      <c r="AC5850" s="1507">
        <f t="shared" si="2071"/>
        <v>193</v>
      </c>
      <c r="AD5850" s="1508">
        <f t="shared" si="2072"/>
        <v>19072.259999999998</v>
      </c>
      <c r="AE5850" s="14">
        <f t="shared" si="2073"/>
        <v>22.366666666666667</v>
      </c>
      <c r="AF5850" s="14">
        <f t="shared" si="2074"/>
        <v>8.6666666666666661</v>
      </c>
      <c r="AG5850" s="14">
        <f t="shared" si="2075"/>
        <v>22.26923076923077</v>
      </c>
      <c r="AH5850" s="14">
        <f t="shared" si="2076"/>
        <v>-9.743589743589709E-2</v>
      </c>
      <c r="AI5850" s="14">
        <f t="shared" si="2077"/>
        <v>-0.84444444444443434</v>
      </c>
      <c r="AJ5850" s="1319"/>
    </row>
    <row r="5851" spans="1:36" ht="15.75">
      <c r="A5851" s="1461"/>
      <c r="B5851" s="2185" t="s">
        <v>9413</v>
      </c>
      <c r="C5851" s="2547" t="s">
        <v>143</v>
      </c>
      <c r="D5851" s="1526">
        <v>1216</v>
      </c>
      <c r="E5851" s="472"/>
      <c r="F5851" s="2539"/>
      <c r="G5851" s="472">
        <v>244</v>
      </c>
      <c r="H5851" s="1280">
        <f>D5851*G5851</f>
        <v>296704</v>
      </c>
      <c r="I5851" s="2600">
        <v>44970</v>
      </c>
      <c r="J5851" s="2600">
        <v>45443</v>
      </c>
      <c r="K5851" s="1911"/>
      <c r="L5851" s="472">
        <v>69</v>
      </c>
      <c r="M5851" s="2600">
        <v>44951</v>
      </c>
      <c r="N5851" s="1461"/>
      <c r="O5851" s="1461"/>
      <c r="P5851" s="1461">
        <v>21</v>
      </c>
      <c r="Q5851" s="1461"/>
      <c r="R5851" s="1461"/>
      <c r="S5851" s="1461"/>
      <c r="T5851" s="1461"/>
      <c r="U5851" s="1461"/>
      <c r="V5851" s="1461"/>
      <c r="W5851" s="1461"/>
      <c r="X5851" s="1461"/>
      <c r="Y5851" s="1461"/>
      <c r="Z5851" s="1461"/>
      <c r="AA5851" s="1461"/>
      <c r="AB5851" s="1461"/>
      <c r="AC5851" s="1507">
        <f t="shared" si="2071"/>
        <v>223</v>
      </c>
      <c r="AD5851" s="1508">
        <f t="shared" si="2072"/>
        <v>271168</v>
      </c>
      <c r="AE5851" s="14">
        <f t="shared" si="2073"/>
        <v>14.2</v>
      </c>
      <c r="AF5851" s="14">
        <f t="shared" si="2074"/>
        <v>7</v>
      </c>
      <c r="AG5851" s="14">
        <f t="shared" si="2075"/>
        <v>31.857142857142858</v>
      </c>
      <c r="AH5851" s="14">
        <f t="shared" si="2076"/>
        <v>17.657142857142858</v>
      </c>
      <c r="AI5851" s="14">
        <f t="shared" si="2077"/>
        <v>123.60000000000001</v>
      </c>
      <c r="AJ5851" s="1319"/>
    </row>
    <row r="5852" spans="1:36" ht="15.75">
      <c r="A5852" s="1461"/>
      <c r="B5852" s="2185" t="s">
        <v>9414</v>
      </c>
      <c r="C5852" s="2547" t="s">
        <v>143</v>
      </c>
      <c r="D5852" s="1526">
        <v>277.24</v>
      </c>
      <c r="E5852" s="472"/>
      <c r="F5852" s="2539"/>
      <c r="G5852" s="472">
        <v>430</v>
      </c>
      <c r="H5852" s="1280">
        <f>D5852*G5852</f>
        <v>119213.2</v>
      </c>
      <c r="I5852" s="2600">
        <v>44977</v>
      </c>
      <c r="J5852" s="2600">
        <v>45814</v>
      </c>
      <c r="K5852" s="1911"/>
      <c r="L5852" s="472">
        <v>91</v>
      </c>
      <c r="M5852" s="2600">
        <v>44956</v>
      </c>
      <c r="N5852" s="1461"/>
      <c r="O5852" s="1461"/>
      <c r="P5852" s="1461"/>
      <c r="Q5852" s="1461"/>
      <c r="R5852" s="1461"/>
      <c r="S5852" s="1461"/>
      <c r="T5852" s="1461"/>
      <c r="U5852" s="1461"/>
      <c r="V5852" s="1461"/>
      <c r="W5852" s="1461"/>
      <c r="X5852" s="1461"/>
      <c r="Y5852" s="1461"/>
      <c r="Z5852" s="1461"/>
      <c r="AA5852" s="1461"/>
      <c r="AB5852" s="1461"/>
      <c r="AC5852" s="1507">
        <f t="shared" si="2071"/>
        <v>430</v>
      </c>
      <c r="AD5852" s="1508">
        <f t="shared" si="2072"/>
        <v>119213.2</v>
      </c>
      <c r="AE5852" s="14">
        <f t="shared" si="2073"/>
        <v>26.566666666666666</v>
      </c>
      <c r="AF5852" s="14">
        <f t="shared" si="2074"/>
        <v>0</v>
      </c>
      <c r="AG5852" s="14" t="e">
        <f t="shared" si="2075"/>
        <v>#DIV/0!</v>
      </c>
      <c r="AH5852" s="14" t="e">
        <f t="shared" si="2076"/>
        <v>#DIV/0!</v>
      </c>
      <c r="AI5852" s="14">
        <f t="shared" si="2077"/>
        <v>430</v>
      </c>
      <c r="AJ5852" s="1319"/>
    </row>
    <row r="5853" spans="1:36" ht="15.75">
      <c r="A5853" s="1461">
        <v>16</v>
      </c>
      <c r="B5853" s="2551" t="s">
        <v>1554</v>
      </c>
      <c r="C5853" s="2547" t="s">
        <v>143</v>
      </c>
      <c r="D5853" s="1226">
        <v>183.04</v>
      </c>
      <c r="E5853" s="1461">
        <v>82</v>
      </c>
      <c r="F5853" s="2539">
        <f>D5853*E5853</f>
        <v>15009.279999999999</v>
      </c>
      <c r="G5853" s="135"/>
      <c r="H5853" s="1461"/>
      <c r="I5853" s="143">
        <v>44781</v>
      </c>
      <c r="J5853" s="143">
        <v>45199</v>
      </c>
      <c r="K5853" s="1911"/>
      <c r="L5853" s="22">
        <v>593</v>
      </c>
      <c r="M5853" s="143">
        <v>44769</v>
      </c>
      <c r="N5853" s="1461">
        <v>22</v>
      </c>
      <c r="O5853" s="1461"/>
      <c r="P5853" s="1461">
        <v>30</v>
      </c>
      <c r="Q5853" s="1461"/>
      <c r="R5853" s="1461"/>
      <c r="S5853" s="1461"/>
      <c r="T5853" s="1461"/>
      <c r="U5853" s="1461"/>
      <c r="V5853" s="1461"/>
      <c r="W5853" s="1461"/>
      <c r="X5853" s="1461"/>
      <c r="Y5853" s="1461"/>
      <c r="Z5853" s="1461"/>
      <c r="AA5853" s="1461"/>
      <c r="AB5853" s="1461"/>
      <c r="AC5853" s="1507">
        <f t="shared" si="2071"/>
        <v>30</v>
      </c>
      <c r="AD5853" s="1508">
        <f t="shared" si="2072"/>
        <v>5491.2</v>
      </c>
      <c r="AE5853" s="14">
        <f t="shared" si="2073"/>
        <v>6.0666666666666664</v>
      </c>
      <c r="AF5853" s="14">
        <f t="shared" si="2074"/>
        <v>17.333333333333332</v>
      </c>
      <c r="AG5853" s="14">
        <f t="shared" si="2075"/>
        <v>1.7307692307692308</v>
      </c>
      <c r="AH5853" s="14">
        <f t="shared" si="2076"/>
        <v>-4.3358974358974356</v>
      </c>
      <c r="AI5853" s="14">
        <f t="shared" si="2077"/>
        <v>-75.155555555555537</v>
      </c>
      <c r="AJ5853" s="1319"/>
    </row>
    <row r="5854" spans="1:36" ht="15.75">
      <c r="A5854" s="1461"/>
      <c r="B5854" s="2551" t="s">
        <v>1554</v>
      </c>
      <c r="C5854" s="2547" t="s">
        <v>143</v>
      </c>
      <c r="D5854" s="1226">
        <v>211.17</v>
      </c>
      <c r="E5854" s="1461"/>
      <c r="F5854" s="2539"/>
      <c r="G5854" s="135">
        <v>738</v>
      </c>
      <c r="H5854" s="1461">
        <f>D5854*G5854</f>
        <v>155843.46</v>
      </c>
      <c r="I5854" s="143">
        <v>44931</v>
      </c>
      <c r="J5854" s="143">
        <v>45869</v>
      </c>
      <c r="K5854" s="1911"/>
      <c r="L5854" s="22">
        <v>1054</v>
      </c>
      <c r="M5854" s="143">
        <v>44897</v>
      </c>
      <c r="N5854" s="1461">
        <v>120</v>
      </c>
      <c r="O5854" s="1461"/>
      <c r="P5854" s="1461">
        <v>138</v>
      </c>
      <c r="Q5854" s="1461"/>
      <c r="R5854" s="1461"/>
      <c r="S5854" s="1461"/>
      <c r="T5854" s="1461"/>
      <c r="U5854" s="1461"/>
      <c r="V5854" s="1461"/>
      <c r="W5854" s="1461"/>
      <c r="X5854" s="1461"/>
      <c r="Y5854" s="1461"/>
      <c r="Z5854" s="1461"/>
      <c r="AA5854" s="1461"/>
      <c r="AB5854" s="1461"/>
      <c r="AC5854" s="1507">
        <f t="shared" si="2071"/>
        <v>480</v>
      </c>
      <c r="AD5854" s="1508">
        <f t="shared" si="2072"/>
        <v>101361.59999999999</v>
      </c>
      <c r="AE5854" s="14">
        <f t="shared" si="2073"/>
        <v>28.4</v>
      </c>
      <c r="AF5854" s="14">
        <f t="shared" si="2074"/>
        <v>86</v>
      </c>
      <c r="AG5854" s="14">
        <f t="shared" si="2075"/>
        <v>5.5813953488372094</v>
      </c>
      <c r="AH5854" s="14">
        <f t="shared" si="2076"/>
        <v>-22.81860465116279</v>
      </c>
      <c r="AI5854" s="14">
        <f t="shared" si="2077"/>
        <v>-1962.4</v>
      </c>
      <c r="AJ5854" s="1319"/>
    </row>
    <row r="5855" spans="1:36" ht="15.75">
      <c r="A5855" s="1461"/>
      <c r="B5855" s="2551" t="s">
        <v>1524</v>
      </c>
      <c r="C5855" s="2547"/>
      <c r="D5855" s="1226">
        <v>750</v>
      </c>
      <c r="E5855" s="1461"/>
      <c r="F5855" s="2539"/>
      <c r="G5855" s="135">
        <v>535</v>
      </c>
      <c r="H5855" s="1280">
        <v>401250</v>
      </c>
      <c r="I5855" s="143">
        <v>44956</v>
      </c>
      <c r="J5855" s="143">
        <v>45504</v>
      </c>
      <c r="K5855" s="1911"/>
      <c r="L5855" s="22">
        <v>47</v>
      </c>
      <c r="M5855" s="143">
        <v>44945</v>
      </c>
      <c r="N5855" s="1461">
        <v>0</v>
      </c>
      <c r="O5855" s="1461"/>
      <c r="P5855" s="1461">
        <v>95</v>
      </c>
      <c r="Q5855" s="1461"/>
      <c r="R5855" s="1461"/>
      <c r="S5855" s="1461"/>
      <c r="T5855" s="1461"/>
      <c r="U5855" s="1461"/>
      <c r="V5855" s="1461"/>
      <c r="W5855" s="1461"/>
      <c r="X5855" s="1461"/>
      <c r="Y5855" s="1461"/>
      <c r="Z5855" s="1461"/>
      <c r="AA5855" s="1461"/>
      <c r="AB5855" s="1461"/>
      <c r="AC5855" s="1507">
        <f t="shared" si="2071"/>
        <v>440</v>
      </c>
      <c r="AD5855" s="1508">
        <f t="shared" si="2072"/>
        <v>330000</v>
      </c>
      <c r="AE5855" s="14">
        <f t="shared" si="2073"/>
        <v>16.233333333333334</v>
      </c>
      <c r="AF5855" s="14">
        <f t="shared" si="2074"/>
        <v>31.666666666666668</v>
      </c>
      <c r="AG5855" s="14">
        <f t="shared" si="2075"/>
        <v>13.894736842105262</v>
      </c>
      <c r="AH5855" s="14">
        <f t="shared" si="2076"/>
        <v>-2.3385964912280723</v>
      </c>
      <c r="AI5855" s="14">
        <f t="shared" si="2077"/>
        <v>-74.055555555555657</v>
      </c>
      <c r="AJ5855" s="1319"/>
    </row>
    <row r="5856" spans="1:36" ht="15.75">
      <c r="A5856" s="1461">
        <v>17</v>
      </c>
      <c r="B5856" s="2185" t="s">
        <v>809</v>
      </c>
      <c r="C5856" s="2547" t="s">
        <v>143</v>
      </c>
      <c r="D5856" s="24">
        <v>74</v>
      </c>
      <c r="E5856" s="1461">
        <v>522</v>
      </c>
      <c r="F5856" s="2539">
        <f>D5856*E5856</f>
        <v>38628</v>
      </c>
      <c r="G5856" s="135"/>
      <c r="H5856" s="1461"/>
      <c r="I5856" s="143">
        <v>44602</v>
      </c>
      <c r="J5856" s="143">
        <v>45231</v>
      </c>
      <c r="K5856" s="1911"/>
      <c r="L5856" s="22">
        <v>74</v>
      </c>
      <c r="M5856" s="143">
        <v>44595</v>
      </c>
      <c r="N5856" s="1461">
        <v>0</v>
      </c>
      <c r="O5856" s="1461"/>
      <c r="P5856" s="1461">
        <v>514</v>
      </c>
      <c r="Q5856" s="1461"/>
      <c r="R5856" s="1461"/>
      <c r="S5856" s="1461"/>
      <c r="T5856" s="1461"/>
      <c r="U5856" s="1461"/>
      <c r="V5856" s="1461"/>
      <c r="W5856" s="1461"/>
      <c r="X5856" s="1461"/>
      <c r="Y5856" s="1461"/>
      <c r="Z5856" s="1461"/>
      <c r="AA5856" s="1461"/>
      <c r="AB5856" s="1461"/>
      <c r="AC5856" s="1507">
        <f t="shared" si="2071"/>
        <v>8</v>
      </c>
      <c r="AD5856" s="1508">
        <f t="shared" si="2072"/>
        <v>592</v>
      </c>
      <c r="AE5856" s="14">
        <f t="shared" si="2073"/>
        <v>7.1333333333333337</v>
      </c>
      <c r="AF5856" s="14">
        <f t="shared" si="2074"/>
        <v>171.33333333333334</v>
      </c>
      <c r="AG5856" s="14">
        <f t="shared" si="2075"/>
        <v>4.6692607003891051E-2</v>
      </c>
      <c r="AH5856" s="14">
        <f t="shared" si="2076"/>
        <v>-7.0866407263294429</v>
      </c>
      <c r="AI5856" s="14">
        <f t="shared" si="2077"/>
        <v>-1214.1777777777779</v>
      </c>
      <c r="AJ5856" s="1319"/>
    </row>
    <row r="5857" spans="1:36" ht="15.75">
      <c r="A5857" s="1461">
        <v>18</v>
      </c>
      <c r="B5857" s="2185" t="s">
        <v>809</v>
      </c>
      <c r="C5857" s="2547" t="s">
        <v>143</v>
      </c>
      <c r="D5857" s="24">
        <v>74</v>
      </c>
      <c r="E5857" s="1461">
        <v>117</v>
      </c>
      <c r="F5857" s="2539">
        <f>D5857*E5857</f>
        <v>8658</v>
      </c>
      <c r="G5857" s="135"/>
      <c r="H5857" s="1461"/>
      <c r="I5857" s="143">
        <v>43871</v>
      </c>
      <c r="J5857" s="143">
        <v>45200</v>
      </c>
      <c r="K5857" s="1911"/>
      <c r="L5857" s="22">
        <v>1658</v>
      </c>
      <c r="M5857" s="143">
        <v>44554</v>
      </c>
      <c r="N5857" s="1461">
        <v>44</v>
      </c>
      <c r="O5857" s="1461"/>
      <c r="P5857" s="1461"/>
      <c r="Q5857" s="1461"/>
      <c r="R5857" s="1461"/>
      <c r="S5857" s="1461"/>
      <c r="T5857" s="1461"/>
      <c r="U5857" s="1461"/>
      <c r="V5857" s="1461"/>
      <c r="W5857" s="1461"/>
      <c r="X5857" s="1461"/>
      <c r="Y5857" s="1461"/>
      <c r="Z5857" s="1461"/>
      <c r="AA5857" s="1461"/>
      <c r="AB5857" s="1461"/>
      <c r="AC5857" s="1507">
        <f t="shared" si="2071"/>
        <v>73</v>
      </c>
      <c r="AD5857" s="1508">
        <f t="shared" si="2072"/>
        <v>5402</v>
      </c>
      <c r="AE5857" s="14">
        <f t="shared" si="2073"/>
        <v>6.1</v>
      </c>
      <c r="AF5857" s="14">
        <f t="shared" si="2074"/>
        <v>14.666666666666666</v>
      </c>
      <c r="AG5857" s="14">
        <f t="shared" si="2075"/>
        <v>4.9772727272727275</v>
      </c>
      <c r="AH5857" s="14">
        <f t="shared" si="2076"/>
        <v>-1.1227272727272721</v>
      </c>
      <c r="AI5857" s="14">
        <f t="shared" si="2077"/>
        <v>-16.466666666666654</v>
      </c>
      <c r="AJ5857" s="1319"/>
    </row>
    <row r="5858" spans="1:36" ht="15.75">
      <c r="A5858" s="1461">
        <v>20</v>
      </c>
      <c r="B5858" s="2185" t="s">
        <v>1555</v>
      </c>
      <c r="C5858" s="2547" t="s">
        <v>143</v>
      </c>
      <c r="D5858" s="24">
        <v>96.5</v>
      </c>
      <c r="E5858" s="135">
        <v>35</v>
      </c>
      <c r="F5858" s="2539">
        <f>D5858*E5858</f>
        <v>3377.5</v>
      </c>
      <c r="G5858" s="1461"/>
      <c r="H5858" s="1461"/>
      <c r="I5858" s="143">
        <v>44533</v>
      </c>
      <c r="J5858" s="143">
        <v>45077</v>
      </c>
      <c r="K5858" s="1911"/>
      <c r="L5858" s="22">
        <v>1543</v>
      </c>
      <c r="M5858" s="143">
        <v>44530</v>
      </c>
      <c r="N5858" s="1461">
        <v>0</v>
      </c>
      <c r="O5858" s="1461"/>
      <c r="P5858" s="1461"/>
      <c r="Q5858" s="1461"/>
      <c r="R5858" s="1461"/>
      <c r="S5858" s="1461"/>
      <c r="T5858" s="1461"/>
      <c r="U5858" s="1461"/>
      <c r="V5858" s="1461"/>
      <c r="W5858" s="1461"/>
      <c r="X5858" s="1461"/>
      <c r="Y5858" s="1461"/>
      <c r="Z5858" s="1461"/>
      <c r="AA5858" s="1461"/>
      <c r="AB5858" s="1461"/>
      <c r="AC5858" s="1507">
        <f t="shared" si="2071"/>
        <v>35</v>
      </c>
      <c r="AD5858" s="1508">
        <f t="shared" si="2072"/>
        <v>3377.5</v>
      </c>
      <c r="AE5858" s="14">
        <f t="shared" si="2073"/>
        <v>2</v>
      </c>
      <c r="AF5858" s="14">
        <f t="shared" si="2074"/>
        <v>0</v>
      </c>
      <c r="AG5858" s="14" t="e">
        <f t="shared" si="2075"/>
        <v>#DIV/0!</v>
      </c>
      <c r="AH5858" s="14" t="e">
        <f t="shared" si="2076"/>
        <v>#DIV/0!</v>
      </c>
      <c r="AI5858" s="14">
        <f t="shared" si="2077"/>
        <v>35</v>
      </c>
      <c r="AJ5858" s="1319"/>
    </row>
    <row r="5859" spans="1:36" ht="15.75">
      <c r="A5859" s="1461"/>
      <c r="B5859" s="2185" t="s">
        <v>8093</v>
      </c>
      <c r="C5859" s="2547" t="s">
        <v>143</v>
      </c>
      <c r="D5859" s="24">
        <v>361.42</v>
      </c>
      <c r="E5859" s="135">
        <v>78</v>
      </c>
      <c r="F5859" s="2539">
        <f>D5859*E5859</f>
        <v>28190.760000000002</v>
      </c>
      <c r="G5859" s="1461"/>
      <c r="H5859" s="1461"/>
      <c r="I5859" s="143">
        <v>44914</v>
      </c>
      <c r="J5859" s="143">
        <v>45230</v>
      </c>
      <c r="K5859" s="1911"/>
      <c r="L5859" s="22">
        <v>1059</v>
      </c>
      <c r="M5859" s="143">
        <v>44900</v>
      </c>
      <c r="N5859" s="1461">
        <v>72</v>
      </c>
      <c r="O5859" s="1461"/>
      <c r="P5859" s="1461"/>
      <c r="Q5859" s="1461"/>
      <c r="R5859" s="1461"/>
      <c r="S5859" s="1461"/>
      <c r="T5859" s="1461"/>
      <c r="U5859" s="1461"/>
      <c r="V5859" s="1461"/>
      <c r="W5859" s="1461"/>
      <c r="X5859" s="1461"/>
      <c r="Y5859" s="1461"/>
      <c r="Z5859" s="1461"/>
      <c r="AA5859" s="1461"/>
      <c r="AB5859" s="1461"/>
      <c r="AC5859" s="1507">
        <f t="shared" si="2071"/>
        <v>6</v>
      </c>
      <c r="AD5859" s="1508">
        <f t="shared" si="2072"/>
        <v>2168.52</v>
      </c>
      <c r="AE5859" s="14">
        <f t="shared" si="2073"/>
        <v>7.1</v>
      </c>
      <c r="AF5859" s="14">
        <f t="shared" si="2074"/>
        <v>24</v>
      </c>
      <c r="AG5859" s="14">
        <f t="shared" si="2075"/>
        <v>0.25</v>
      </c>
      <c r="AH5859" s="14">
        <f t="shared" si="2076"/>
        <v>-6.85</v>
      </c>
      <c r="AI5859" s="14">
        <f t="shared" si="2077"/>
        <v>-164.39999999999998</v>
      </c>
      <c r="AJ5859" s="1319"/>
    </row>
    <row r="5860" spans="1:36" ht="15.75">
      <c r="A5860" s="1461"/>
      <c r="B5860" s="2185" t="s">
        <v>9415</v>
      </c>
      <c r="C5860" s="2547" t="s">
        <v>143</v>
      </c>
      <c r="D5860" s="24">
        <v>24.63</v>
      </c>
      <c r="E5860" s="135"/>
      <c r="F5860" s="2539"/>
      <c r="G5860" s="1461">
        <v>510</v>
      </c>
      <c r="H5860" s="1280">
        <f>G5860*D5860</f>
        <v>12561.3</v>
      </c>
      <c r="I5860" s="143">
        <v>44970</v>
      </c>
      <c r="J5860" s="143">
        <v>45505</v>
      </c>
      <c r="K5860" s="1911"/>
      <c r="L5860" s="22">
        <v>83</v>
      </c>
      <c r="M5860" s="143">
        <v>44953</v>
      </c>
      <c r="N5860" s="1461"/>
      <c r="O5860" s="1461"/>
      <c r="P5860" s="1461">
        <v>50</v>
      </c>
      <c r="Q5860" s="1461"/>
      <c r="R5860" s="1461"/>
      <c r="S5860" s="1461"/>
      <c r="T5860" s="1461"/>
      <c r="U5860" s="1461"/>
      <c r="V5860" s="1461"/>
      <c r="W5860" s="1461"/>
      <c r="X5860" s="1461"/>
      <c r="Y5860" s="1461"/>
      <c r="Z5860" s="1461"/>
      <c r="AA5860" s="1461"/>
      <c r="AB5860" s="1461"/>
      <c r="AC5860" s="1507">
        <f t="shared" si="2071"/>
        <v>460</v>
      </c>
      <c r="AD5860" s="1508">
        <f t="shared" si="2072"/>
        <v>11329.8</v>
      </c>
      <c r="AE5860" s="14">
        <f t="shared" si="2073"/>
        <v>16.266666666666666</v>
      </c>
      <c r="AF5860" s="14">
        <f t="shared" si="2074"/>
        <v>16.666666666666668</v>
      </c>
      <c r="AG5860" s="14">
        <f t="shared" si="2075"/>
        <v>27.599999999999998</v>
      </c>
      <c r="AH5860" s="14">
        <f t="shared" si="2076"/>
        <v>11.333333333333332</v>
      </c>
      <c r="AI5860" s="14">
        <f t="shared" si="2077"/>
        <v>188.88888888888886</v>
      </c>
      <c r="AJ5860" s="1319"/>
    </row>
    <row r="5861" spans="1:36" ht="15.75">
      <c r="A5861" s="1461"/>
      <c r="B5861" s="2185" t="s">
        <v>6799</v>
      </c>
      <c r="C5861" s="2547" t="s">
        <v>143</v>
      </c>
      <c r="D5861" s="24">
        <v>12362.35</v>
      </c>
      <c r="E5861" s="135">
        <v>30</v>
      </c>
      <c r="F5861" s="2539">
        <f>D5861*E5861</f>
        <v>370870.5</v>
      </c>
      <c r="G5861" s="1461"/>
      <c r="H5861" s="1461"/>
      <c r="I5861" s="143">
        <v>44888</v>
      </c>
      <c r="J5861" s="143">
        <v>45930</v>
      </c>
      <c r="K5861" s="1911"/>
      <c r="L5861" s="23">
        <v>966</v>
      </c>
      <c r="M5861" s="143">
        <v>44876</v>
      </c>
      <c r="N5861" s="1461">
        <v>0</v>
      </c>
      <c r="O5861" s="1461"/>
      <c r="P5861" s="1461">
        <v>25</v>
      </c>
      <c r="Q5861" s="1461"/>
      <c r="R5861" s="1461"/>
      <c r="S5861" s="1461"/>
      <c r="T5861" s="1461"/>
      <c r="U5861" s="1461"/>
      <c r="V5861" s="1461"/>
      <c r="W5861" s="1461"/>
      <c r="X5861" s="1461"/>
      <c r="Y5861" s="1461"/>
      <c r="Z5861" s="1461"/>
      <c r="AA5861" s="1461"/>
      <c r="AB5861" s="1461"/>
      <c r="AC5861" s="1507">
        <f t="shared" si="2071"/>
        <v>5</v>
      </c>
      <c r="AD5861" s="1508">
        <f t="shared" si="2072"/>
        <v>61811.75</v>
      </c>
      <c r="AE5861" s="14">
        <f t="shared" si="2073"/>
        <v>30.433333333333334</v>
      </c>
      <c r="AF5861" s="14">
        <f t="shared" si="2074"/>
        <v>8.3333333333333339</v>
      </c>
      <c r="AG5861" s="14">
        <f t="shared" si="2075"/>
        <v>0.6</v>
      </c>
      <c r="AH5861" s="14">
        <f t="shared" si="2076"/>
        <v>-29.833333333333332</v>
      </c>
      <c r="AI5861" s="14">
        <f t="shared" si="2077"/>
        <v>-248.61111111111114</v>
      </c>
      <c r="AJ5861" s="1319"/>
    </row>
    <row r="5862" spans="1:36" ht="15.75">
      <c r="A5862" s="1461"/>
      <c r="B5862" s="2185" t="s">
        <v>8735</v>
      </c>
      <c r="C5862" s="2547" t="s">
        <v>177</v>
      </c>
      <c r="D5862" s="2548">
        <v>85.397999999999996</v>
      </c>
      <c r="E5862" s="135"/>
      <c r="F5862" s="2539"/>
      <c r="G5862" s="1461">
        <v>1025</v>
      </c>
      <c r="H5862" s="1461">
        <f>G5862*D5862</f>
        <v>87532.95</v>
      </c>
      <c r="I5862" s="143">
        <v>44944</v>
      </c>
      <c r="J5862" s="143">
        <v>45747</v>
      </c>
      <c r="K5862" s="1911"/>
      <c r="L5862" s="23">
        <v>1153</v>
      </c>
      <c r="M5862" s="143">
        <v>44917</v>
      </c>
      <c r="N5862" s="1461">
        <v>100</v>
      </c>
      <c r="O5862" s="1461"/>
      <c r="P5862" s="1461">
        <v>325</v>
      </c>
      <c r="Q5862" s="1461"/>
      <c r="R5862" s="1461"/>
      <c r="S5862" s="1461"/>
      <c r="T5862" s="1461"/>
      <c r="U5862" s="1461"/>
      <c r="V5862" s="1461"/>
      <c r="W5862" s="1461"/>
      <c r="X5862" s="1461"/>
      <c r="Y5862" s="1461"/>
      <c r="Z5862" s="1461"/>
      <c r="AA5862" s="1461"/>
      <c r="AB5862" s="1461"/>
      <c r="AC5862" s="1507">
        <f t="shared" si="2071"/>
        <v>600</v>
      </c>
      <c r="AD5862" s="1508">
        <f t="shared" si="2072"/>
        <v>51238.799999999996</v>
      </c>
      <c r="AE5862" s="14">
        <f t="shared" si="2073"/>
        <v>24.333333333333332</v>
      </c>
      <c r="AF5862" s="14">
        <f t="shared" si="2074"/>
        <v>141.66666666666666</v>
      </c>
      <c r="AG5862" s="14">
        <f t="shared" si="2075"/>
        <v>4.2352941176470589</v>
      </c>
      <c r="AH5862" s="14">
        <f t="shared" si="2076"/>
        <v>-20.098039215686274</v>
      </c>
      <c r="AI5862" s="14">
        <f t="shared" si="2077"/>
        <v>-2847.2222222222217</v>
      </c>
      <c r="AJ5862" s="1319"/>
    </row>
    <row r="5863" spans="1:36" ht="15.75">
      <c r="A5863" s="1461"/>
      <c r="B5863" s="2551" t="s">
        <v>1556</v>
      </c>
      <c r="C5863" s="2547" t="s">
        <v>177</v>
      </c>
      <c r="D5863" s="2559">
        <v>206.5</v>
      </c>
      <c r="E5863" s="1315">
        <v>330</v>
      </c>
      <c r="F5863" s="2539">
        <f t="shared" ref="F5863:F5866" si="2079">D5863*E5863</f>
        <v>68145</v>
      </c>
      <c r="G5863" s="1461"/>
      <c r="H5863" s="1461"/>
      <c r="I5863" s="143">
        <v>44888</v>
      </c>
      <c r="J5863" s="143">
        <v>45412</v>
      </c>
      <c r="K5863" s="1911"/>
      <c r="L5863" s="22">
        <v>966</v>
      </c>
      <c r="M5863" s="143">
        <v>44876</v>
      </c>
      <c r="N5863" s="1461">
        <v>0</v>
      </c>
      <c r="O5863" s="1461"/>
      <c r="P5863" s="1461">
        <v>30</v>
      </c>
      <c r="Q5863" s="1461"/>
      <c r="R5863" s="1461"/>
      <c r="S5863" s="1461"/>
      <c r="T5863" s="1461"/>
      <c r="U5863" s="1461"/>
      <c r="V5863" s="1461"/>
      <c r="W5863" s="1461"/>
      <c r="X5863" s="1461"/>
      <c r="Y5863" s="1461"/>
      <c r="Z5863" s="1461"/>
      <c r="AA5863" s="1461"/>
      <c r="AB5863" s="1461"/>
      <c r="AC5863" s="1507">
        <f t="shared" si="2071"/>
        <v>300</v>
      </c>
      <c r="AD5863" s="1508">
        <f t="shared" si="2072"/>
        <v>61950</v>
      </c>
      <c r="AE5863" s="14">
        <f t="shared" si="2073"/>
        <v>13.166666666666666</v>
      </c>
      <c r="AF5863" s="14">
        <f t="shared" si="2074"/>
        <v>10</v>
      </c>
      <c r="AG5863" s="14">
        <f t="shared" si="2075"/>
        <v>30</v>
      </c>
      <c r="AH5863" s="14">
        <f t="shared" si="2076"/>
        <v>16.833333333333336</v>
      </c>
      <c r="AI5863" s="14">
        <f t="shared" si="2077"/>
        <v>168.33333333333334</v>
      </c>
      <c r="AJ5863" s="1319"/>
    </row>
    <row r="5864" spans="1:36" ht="15.75">
      <c r="A5864" s="1461">
        <v>24</v>
      </c>
      <c r="B5864" s="2185" t="s">
        <v>4977</v>
      </c>
      <c r="C5864" s="2547" t="s">
        <v>143</v>
      </c>
      <c r="D5864" s="24">
        <v>361.21</v>
      </c>
      <c r="E5864" s="135">
        <v>105</v>
      </c>
      <c r="F5864" s="2539">
        <f t="shared" si="2079"/>
        <v>37927.049999999996</v>
      </c>
      <c r="G5864" s="1461"/>
      <c r="H5864" s="1461"/>
      <c r="I5864" s="143">
        <v>44746</v>
      </c>
      <c r="J5864" s="143">
        <v>45579</v>
      </c>
      <c r="K5864" s="1911"/>
      <c r="L5864" s="23">
        <v>448</v>
      </c>
      <c r="M5864" s="143">
        <v>44727</v>
      </c>
      <c r="N5864" s="1461">
        <v>6</v>
      </c>
      <c r="O5864" s="1461"/>
      <c r="P5864" s="1461">
        <v>11</v>
      </c>
      <c r="Q5864" s="1461"/>
      <c r="R5864" s="1461"/>
      <c r="S5864" s="1461"/>
      <c r="T5864" s="1461"/>
      <c r="U5864" s="1461"/>
      <c r="V5864" s="1461"/>
      <c r="W5864" s="1461"/>
      <c r="X5864" s="1461"/>
      <c r="Y5864" s="1461"/>
      <c r="Z5864" s="1461"/>
      <c r="AA5864" s="1461"/>
      <c r="AB5864" s="1461"/>
      <c r="AC5864" s="1507">
        <f t="shared" si="2071"/>
        <v>88</v>
      </c>
      <c r="AD5864" s="1508">
        <f t="shared" si="2072"/>
        <v>31786.48</v>
      </c>
      <c r="AE5864" s="14">
        <f t="shared" si="2073"/>
        <v>18.733333333333334</v>
      </c>
      <c r="AF5864" s="14">
        <f t="shared" si="2074"/>
        <v>5.666666666666667</v>
      </c>
      <c r="AG5864" s="14">
        <f t="shared" si="2075"/>
        <v>15.529411764705882</v>
      </c>
      <c r="AH5864" s="14">
        <f t="shared" si="2076"/>
        <v>-3.203921568627452</v>
      </c>
      <c r="AI5864" s="14">
        <f t="shared" si="2077"/>
        <v>-18.155555555555566</v>
      </c>
      <c r="AJ5864" s="1319"/>
    </row>
    <row r="5865" spans="1:36" ht="15.75">
      <c r="A5865" s="1461">
        <v>25</v>
      </c>
      <c r="B5865" s="2551" t="s">
        <v>1557</v>
      </c>
      <c r="C5865" s="2547" t="s">
        <v>143</v>
      </c>
      <c r="D5865" s="2559">
        <v>494.99</v>
      </c>
      <c r="E5865" s="1315">
        <v>14</v>
      </c>
      <c r="F5865" s="2539">
        <f t="shared" si="2079"/>
        <v>6929.8600000000006</v>
      </c>
      <c r="G5865" s="1461"/>
      <c r="H5865" s="1461"/>
      <c r="I5865" s="143">
        <v>44379</v>
      </c>
      <c r="J5865" s="143">
        <v>45170</v>
      </c>
      <c r="K5865" s="1911"/>
      <c r="L5865" s="22">
        <v>753</v>
      </c>
      <c r="M5865" s="143">
        <v>44372</v>
      </c>
      <c r="N5865" s="1461">
        <v>0</v>
      </c>
      <c r="O5865" s="1461"/>
      <c r="P5865" s="1461"/>
      <c r="Q5865" s="1461"/>
      <c r="R5865" s="1461"/>
      <c r="S5865" s="1461"/>
      <c r="T5865" s="1461"/>
      <c r="U5865" s="1461"/>
      <c r="V5865" s="1461"/>
      <c r="W5865" s="1461"/>
      <c r="X5865" s="1461"/>
      <c r="Y5865" s="1461"/>
      <c r="Z5865" s="1461"/>
      <c r="AA5865" s="1461"/>
      <c r="AB5865" s="1461"/>
      <c r="AC5865" s="1507">
        <f t="shared" si="2071"/>
        <v>14</v>
      </c>
      <c r="AD5865" s="1508">
        <f t="shared" si="2072"/>
        <v>6929.8600000000006</v>
      </c>
      <c r="AE5865" s="14">
        <f t="shared" si="2073"/>
        <v>5.0999999999999996</v>
      </c>
      <c r="AF5865" s="14">
        <f t="shared" si="2074"/>
        <v>0</v>
      </c>
      <c r="AG5865" s="14" t="e">
        <f t="shared" si="2075"/>
        <v>#DIV/0!</v>
      </c>
      <c r="AH5865" s="14" t="e">
        <f t="shared" si="2076"/>
        <v>#DIV/0!</v>
      </c>
      <c r="AI5865" s="14">
        <f t="shared" si="2077"/>
        <v>14</v>
      </c>
      <c r="AJ5865" s="1319"/>
    </row>
    <row r="5866" spans="1:36" ht="15.75">
      <c r="A5866" s="1461"/>
      <c r="B5866" s="2276" t="s">
        <v>4026</v>
      </c>
      <c r="C5866" s="1537" t="s">
        <v>143</v>
      </c>
      <c r="D5866" s="2538">
        <v>52320.72</v>
      </c>
      <c r="E5866" s="1535">
        <v>21</v>
      </c>
      <c r="F5866" s="2539">
        <f t="shared" si="2079"/>
        <v>1098735.1200000001</v>
      </c>
      <c r="G5866" s="1461"/>
      <c r="H5866" s="1280"/>
      <c r="I5866" s="1351">
        <v>44725</v>
      </c>
      <c r="J5866" s="2540">
        <v>45351</v>
      </c>
      <c r="K5866" s="1911"/>
      <c r="L5866" s="1286">
        <v>396</v>
      </c>
      <c r="M5866" s="1351">
        <v>44712</v>
      </c>
      <c r="N5866" s="1461">
        <v>0</v>
      </c>
      <c r="O5866" s="1461"/>
      <c r="P5866" s="1461">
        <v>1</v>
      </c>
      <c r="Q5866" s="1461"/>
      <c r="R5866" s="1461"/>
      <c r="S5866" s="1461"/>
      <c r="T5866" s="1461"/>
      <c r="U5866" s="1461"/>
      <c r="V5866" s="1461"/>
      <c r="W5866" s="1461"/>
      <c r="X5866" s="1461"/>
      <c r="Y5866" s="1461"/>
      <c r="Z5866" s="1461"/>
      <c r="AA5866" s="1461"/>
      <c r="AB5866" s="1461"/>
      <c r="AC5866" s="1507">
        <f t="shared" si="2071"/>
        <v>20</v>
      </c>
      <c r="AD5866" s="1508">
        <f t="shared" si="2072"/>
        <v>1046414.4</v>
      </c>
      <c r="AE5866" s="14">
        <f t="shared" si="2073"/>
        <v>11.133333333333333</v>
      </c>
      <c r="AF5866" s="14">
        <f t="shared" si="2074"/>
        <v>0.33333333333333331</v>
      </c>
      <c r="AG5866" s="14">
        <f t="shared" si="2075"/>
        <v>60</v>
      </c>
      <c r="AH5866" s="14">
        <f t="shared" si="2076"/>
        <v>48.866666666666667</v>
      </c>
      <c r="AI5866" s="14">
        <f t="shared" si="2077"/>
        <v>16.288888888888888</v>
      </c>
      <c r="AJ5866" s="1319"/>
    </row>
    <row r="5867" spans="1:36" ht="15.75">
      <c r="A5867" s="1461"/>
      <c r="B5867" s="2601" t="s">
        <v>9416</v>
      </c>
      <c r="C5867" s="1537" t="s">
        <v>309</v>
      </c>
      <c r="D5867" s="2538">
        <v>7086.06</v>
      </c>
      <c r="E5867" s="1535"/>
      <c r="F5867" s="2539"/>
      <c r="G5867" s="1461">
        <v>21</v>
      </c>
      <c r="H5867" s="1280">
        <f>G5867*D5867</f>
        <v>148807.26</v>
      </c>
      <c r="I5867" s="1351">
        <v>44970</v>
      </c>
      <c r="J5867" s="2540">
        <v>45900</v>
      </c>
      <c r="K5867" s="1911"/>
      <c r="L5867" s="1286">
        <v>71</v>
      </c>
      <c r="M5867" s="1351">
        <v>44951</v>
      </c>
      <c r="N5867" s="1461"/>
      <c r="O5867" s="1461"/>
      <c r="P5867" s="1461"/>
      <c r="Q5867" s="1461"/>
      <c r="R5867" s="1461"/>
      <c r="S5867" s="1461"/>
      <c r="T5867" s="1461"/>
      <c r="U5867" s="1461"/>
      <c r="V5867" s="1461"/>
      <c r="W5867" s="1461"/>
      <c r="X5867" s="1461"/>
      <c r="Y5867" s="1461"/>
      <c r="Z5867" s="1461"/>
      <c r="AA5867" s="1461"/>
      <c r="AB5867" s="1461"/>
      <c r="AC5867" s="1507">
        <f t="shared" si="2071"/>
        <v>21</v>
      </c>
      <c r="AD5867" s="1508">
        <f t="shared" si="2072"/>
        <v>148807.26</v>
      </c>
      <c r="AE5867" s="14">
        <f t="shared" si="2073"/>
        <v>29.433333333333334</v>
      </c>
      <c r="AF5867" s="14">
        <f t="shared" si="2074"/>
        <v>0</v>
      </c>
      <c r="AG5867" s="14" t="e">
        <f t="shared" si="2075"/>
        <v>#DIV/0!</v>
      </c>
      <c r="AH5867" s="14" t="e">
        <f t="shared" si="2076"/>
        <v>#DIV/0!</v>
      </c>
      <c r="AI5867" s="14">
        <f t="shared" si="2077"/>
        <v>21</v>
      </c>
      <c r="AJ5867" s="1319"/>
    </row>
    <row r="5868" spans="1:36" ht="15.75">
      <c r="A5868" s="1461">
        <v>31</v>
      </c>
      <c r="B5868" s="2602" t="s">
        <v>1558</v>
      </c>
      <c r="C5868" s="2570" t="s">
        <v>143</v>
      </c>
      <c r="D5868" s="2577">
        <v>8887.14</v>
      </c>
      <c r="E5868" s="2575">
        <v>5</v>
      </c>
      <c r="F5868" s="2539">
        <f>D5868*E5868</f>
        <v>44435.7</v>
      </c>
      <c r="G5868" s="1461"/>
      <c r="H5868" s="1461"/>
      <c r="I5868" s="2603">
        <v>44580</v>
      </c>
      <c r="J5868" s="2574">
        <v>45046</v>
      </c>
      <c r="K5868" s="2600"/>
      <c r="L5868" s="2577">
        <v>2248</v>
      </c>
      <c r="M5868" s="2574">
        <v>44109</v>
      </c>
      <c r="N5868" s="1461">
        <v>0</v>
      </c>
      <c r="O5868" s="1461">
        <v>3</v>
      </c>
      <c r="P5868" s="1461"/>
      <c r="Q5868" s="1461"/>
      <c r="R5868" s="1461"/>
      <c r="S5868" s="1461"/>
      <c r="T5868" s="1461"/>
      <c r="U5868" s="1461"/>
      <c r="V5868" s="1461"/>
      <c r="W5868" s="1461"/>
      <c r="X5868" s="1461"/>
      <c r="Y5868" s="1461"/>
      <c r="Z5868" s="1461"/>
      <c r="AA5868" s="1461"/>
      <c r="AB5868" s="1461"/>
      <c r="AC5868" s="1507">
        <f t="shared" si="2071"/>
        <v>2</v>
      </c>
      <c r="AD5868" s="1508">
        <f t="shared" si="2072"/>
        <v>17774.28</v>
      </c>
      <c r="AE5868" s="14">
        <f t="shared" si="2073"/>
        <v>0.96666666666666667</v>
      </c>
      <c r="AF5868" s="14">
        <f t="shared" si="2074"/>
        <v>1</v>
      </c>
      <c r="AG5868" s="14">
        <f t="shared" si="2075"/>
        <v>2</v>
      </c>
      <c r="AH5868" s="14">
        <f t="shared" si="2076"/>
        <v>1.0333333333333332</v>
      </c>
      <c r="AI5868" s="14">
        <f t="shared" si="2077"/>
        <v>1.0333333333333332</v>
      </c>
      <c r="AJ5868" s="1319"/>
    </row>
    <row r="5869" spans="1:36" ht="15.75">
      <c r="A5869" s="1461"/>
      <c r="B5869" s="2551" t="s">
        <v>1559</v>
      </c>
      <c r="C5869" s="2547" t="s">
        <v>309</v>
      </c>
      <c r="D5869" s="2559">
        <v>325.22000000000003</v>
      </c>
      <c r="E5869" s="1315">
        <v>4116</v>
      </c>
      <c r="F5869" s="2539">
        <f>D5869*E5869</f>
        <v>1338605.52</v>
      </c>
      <c r="G5869" s="1461"/>
      <c r="H5869" s="1461"/>
      <c r="I5869" s="143">
        <v>44903</v>
      </c>
      <c r="J5869" s="143">
        <v>45716</v>
      </c>
      <c r="K5869" s="2600"/>
      <c r="L5869" s="22">
        <v>975</v>
      </c>
      <c r="M5869" s="143">
        <v>44880</v>
      </c>
      <c r="N5869" s="1461">
        <v>0</v>
      </c>
      <c r="O5869" s="1461"/>
      <c r="P5869" s="1461"/>
      <c r="Q5869" s="1461"/>
      <c r="R5869" s="1461"/>
      <c r="S5869" s="1461"/>
      <c r="T5869" s="1461"/>
      <c r="U5869" s="1461"/>
      <c r="V5869" s="1461"/>
      <c r="W5869" s="1461"/>
      <c r="X5869" s="1461"/>
      <c r="Y5869" s="1461"/>
      <c r="Z5869" s="1461"/>
      <c r="AA5869" s="1461"/>
      <c r="AB5869" s="1461"/>
      <c r="AC5869" s="1507">
        <f t="shared" si="2071"/>
        <v>4116</v>
      </c>
      <c r="AD5869" s="1508">
        <f t="shared" si="2072"/>
        <v>1338605.52</v>
      </c>
      <c r="AE5869" s="14">
        <f t="shared" si="2073"/>
        <v>23.3</v>
      </c>
      <c r="AF5869" s="14">
        <f t="shared" si="2074"/>
        <v>0</v>
      </c>
      <c r="AG5869" s="14" t="e">
        <f t="shared" si="2075"/>
        <v>#DIV/0!</v>
      </c>
      <c r="AH5869" s="14" t="e">
        <f t="shared" si="2076"/>
        <v>#DIV/0!</v>
      </c>
      <c r="AI5869" s="14">
        <f t="shared" si="2077"/>
        <v>4116</v>
      </c>
      <c r="AJ5869" s="1319"/>
    </row>
    <row r="5870" spans="1:36" ht="15.75">
      <c r="A5870" s="1461">
        <v>35</v>
      </c>
      <c r="B5870" s="2551" t="s">
        <v>1560</v>
      </c>
      <c r="C5870" s="2547" t="s">
        <v>143</v>
      </c>
      <c r="D5870" s="2559">
        <v>18684.46</v>
      </c>
      <c r="E5870" s="1315">
        <v>30</v>
      </c>
      <c r="F5870" s="2539">
        <f>D5870*E5870</f>
        <v>560533.79999999993</v>
      </c>
      <c r="G5870" s="1461"/>
      <c r="H5870" s="1461"/>
      <c r="I5870" s="143">
        <v>44445</v>
      </c>
      <c r="J5870" s="143">
        <v>45578</v>
      </c>
      <c r="K5870" s="1911"/>
      <c r="L5870" s="22">
        <v>1143</v>
      </c>
      <c r="M5870" s="143">
        <v>44439</v>
      </c>
      <c r="N5870" s="1461">
        <v>0</v>
      </c>
      <c r="O5870" s="1461"/>
      <c r="P5870" s="1461"/>
      <c r="Q5870" s="1461"/>
      <c r="R5870" s="1461"/>
      <c r="S5870" s="1461"/>
      <c r="T5870" s="1461"/>
      <c r="U5870" s="1461"/>
      <c r="V5870" s="1461"/>
      <c r="W5870" s="1461"/>
      <c r="X5870" s="1461"/>
      <c r="Y5870" s="1461"/>
      <c r="Z5870" s="1461"/>
      <c r="AA5870" s="1461"/>
      <c r="AB5870" s="1461"/>
      <c r="AC5870" s="1507">
        <f t="shared" si="2071"/>
        <v>30</v>
      </c>
      <c r="AD5870" s="1508">
        <f t="shared" si="2072"/>
        <v>560533.79999999993</v>
      </c>
      <c r="AE5870" s="14">
        <f t="shared" si="2073"/>
        <v>18.7</v>
      </c>
      <c r="AF5870" s="14">
        <f t="shared" si="2074"/>
        <v>0</v>
      </c>
      <c r="AG5870" s="14" t="e">
        <f t="shared" si="2075"/>
        <v>#DIV/0!</v>
      </c>
      <c r="AH5870" s="14" t="e">
        <f t="shared" si="2076"/>
        <v>#DIV/0!</v>
      </c>
      <c r="AI5870" s="14">
        <f t="shared" si="2077"/>
        <v>30</v>
      </c>
      <c r="AJ5870" s="1319"/>
    </row>
    <row r="5871" spans="1:36" ht="15.75">
      <c r="A5871" s="1461"/>
      <c r="B5871" s="2551" t="s">
        <v>1528</v>
      </c>
      <c r="C5871" s="1350" t="s">
        <v>156</v>
      </c>
      <c r="D5871" s="2559">
        <v>49.53</v>
      </c>
      <c r="E5871" s="1315"/>
      <c r="F5871" s="2539"/>
      <c r="G5871" s="1461">
        <v>450</v>
      </c>
      <c r="H5871" s="1461">
        <f>G5871*D5871</f>
        <v>22288.5</v>
      </c>
      <c r="I5871" s="1349">
        <v>44950</v>
      </c>
      <c r="J5871" s="1349">
        <v>46446</v>
      </c>
      <c r="K5871" s="1911"/>
      <c r="L5871" s="1350">
        <v>1189</v>
      </c>
      <c r="M5871" s="1349">
        <v>44923</v>
      </c>
      <c r="N5871" s="1461">
        <v>0</v>
      </c>
      <c r="O5871" s="1461"/>
      <c r="P5871" s="1461">
        <v>55</v>
      </c>
      <c r="Q5871" s="1461"/>
      <c r="R5871" s="1461"/>
      <c r="S5871" s="1461"/>
      <c r="T5871" s="1461"/>
      <c r="U5871" s="1461"/>
      <c r="V5871" s="1461"/>
      <c r="W5871" s="1461"/>
      <c r="X5871" s="1461"/>
      <c r="Y5871" s="1461"/>
      <c r="Z5871" s="1461"/>
      <c r="AA5871" s="1461"/>
      <c r="AB5871" s="1461"/>
      <c r="AC5871" s="1507">
        <f t="shared" si="2071"/>
        <v>395</v>
      </c>
      <c r="AD5871" s="1508">
        <f t="shared" si="2072"/>
        <v>19564.350000000002</v>
      </c>
      <c r="AE5871" s="14">
        <f t="shared" si="2073"/>
        <v>47.633333333333333</v>
      </c>
      <c r="AF5871" s="14">
        <f t="shared" si="2074"/>
        <v>18.333333333333332</v>
      </c>
      <c r="AG5871" s="14">
        <f t="shared" si="2075"/>
        <v>21.545454545454547</v>
      </c>
      <c r="AH5871" s="14">
        <f t="shared" si="2076"/>
        <v>-26.087878787878786</v>
      </c>
      <c r="AI5871" s="14">
        <f t="shared" si="2077"/>
        <v>-478.27777777777771</v>
      </c>
      <c r="AJ5871" s="1319"/>
    </row>
    <row r="5872" spans="1:36" ht="15.75">
      <c r="A5872" s="1461"/>
      <c r="B5872" s="2551" t="s">
        <v>8736</v>
      </c>
      <c r="C5872" s="1350" t="s">
        <v>143</v>
      </c>
      <c r="D5872" s="2559">
        <v>410.54</v>
      </c>
      <c r="E5872" s="1315"/>
      <c r="F5872" s="2539"/>
      <c r="G5872" s="1461">
        <v>89</v>
      </c>
      <c r="H5872" s="1461">
        <f>G5872*D5872</f>
        <v>36538.060000000005</v>
      </c>
      <c r="I5872" s="1349">
        <v>44950</v>
      </c>
      <c r="J5872" s="1349">
        <v>46507</v>
      </c>
      <c r="K5872" s="1911"/>
      <c r="L5872" s="1350">
        <v>1189</v>
      </c>
      <c r="M5872" s="1349">
        <v>44923</v>
      </c>
      <c r="N5872" s="1461">
        <v>0</v>
      </c>
      <c r="O5872" s="1461"/>
      <c r="P5872" s="1461"/>
      <c r="Q5872" s="1461"/>
      <c r="R5872" s="1461"/>
      <c r="S5872" s="1461"/>
      <c r="T5872" s="1461"/>
      <c r="U5872" s="1461"/>
      <c r="V5872" s="1461"/>
      <c r="W5872" s="1461"/>
      <c r="X5872" s="1461"/>
      <c r="Y5872" s="1461"/>
      <c r="Z5872" s="1461"/>
      <c r="AA5872" s="1461"/>
      <c r="AB5872" s="1461"/>
      <c r="AC5872" s="1507">
        <f t="shared" si="2071"/>
        <v>89</v>
      </c>
      <c r="AD5872" s="1508">
        <f t="shared" si="2072"/>
        <v>36538.060000000005</v>
      </c>
      <c r="AE5872" s="14">
        <f t="shared" si="2073"/>
        <v>49.666666666666664</v>
      </c>
      <c r="AF5872" s="14">
        <f t="shared" si="2074"/>
        <v>0</v>
      </c>
      <c r="AG5872" s="14" t="e">
        <f t="shared" si="2075"/>
        <v>#DIV/0!</v>
      </c>
      <c r="AH5872" s="14" t="e">
        <f t="shared" si="2076"/>
        <v>#DIV/0!</v>
      </c>
      <c r="AI5872" s="14">
        <f t="shared" si="2077"/>
        <v>89</v>
      </c>
      <c r="AJ5872" s="1319"/>
    </row>
    <row r="5873" spans="1:36" ht="15.75">
      <c r="A5873" s="1461"/>
      <c r="B5873" s="2551" t="s">
        <v>9417</v>
      </c>
      <c r="C5873" s="1350" t="s">
        <v>143</v>
      </c>
      <c r="D5873" s="2559">
        <v>278</v>
      </c>
      <c r="E5873" s="1315"/>
      <c r="F5873" s="2539"/>
      <c r="G5873" s="1461">
        <v>357</v>
      </c>
      <c r="H5873" s="1461">
        <f>G5873*D5873</f>
        <v>99246</v>
      </c>
      <c r="I5873" s="1349">
        <v>44970</v>
      </c>
      <c r="J5873" s="1349">
        <v>45565</v>
      </c>
      <c r="K5873" s="1911"/>
      <c r="L5873" s="1350">
        <v>78</v>
      </c>
      <c r="M5873" s="1349">
        <v>44951</v>
      </c>
      <c r="N5873" s="1461"/>
      <c r="O5873" s="1461"/>
      <c r="P5873" s="1461">
        <v>50</v>
      </c>
      <c r="Q5873" s="1461"/>
      <c r="R5873" s="1461"/>
      <c r="S5873" s="1461"/>
      <c r="T5873" s="1461"/>
      <c r="U5873" s="1461"/>
      <c r="V5873" s="1461"/>
      <c r="W5873" s="1461"/>
      <c r="X5873" s="1461"/>
      <c r="Y5873" s="1461"/>
      <c r="Z5873" s="1461"/>
      <c r="AA5873" s="1461"/>
      <c r="AB5873" s="1461"/>
      <c r="AC5873" s="1507">
        <f t="shared" si="2071"/>
        <v>307</v>
      </c>
      <c r="AD5873" s="1508">
        <f t="shared" si="2072"/>
        <v>85346</v>
      </c>
      <c r="AE5873" s="14">
        <f t="shared" si="2073"/>
        <v>18.266666666666666</v>
      </c>
      <c r="AF5873" s="14">
        <f t="shared" si="2074"/>
        <v>16.666666666666668</v>
      </c>
      <c r="AG5873" s="14">
        <f t="shared" si="2075"/>
        <v>18.419999999999998</v>
      </c>
      <c r="AH5873" s="14">
        <f t="shared" si="2076"/>
        <v>0.15333333333333243</v>
      </c>
      <c r="AI5873" s="14">
        <f t="shared" si="2077"/>
        <v>2.5555555555555429</v>
      </c>
      <c r="AJ5873" s="1319"/>
    </row>
    <row r="5874" spans="1:36" ht="15.75">
      <c r="A5874" s="1461"/>
      <c r="B5874" s="2551" t="s">
        <v>9418</v>
      </c>
      <c r="C5874" s="1350" t="s">
        <v>143</v>
      </c>
      <c r="D5874" s="2559">
        <v>111.74</v>
      </c>
      <c r="E5874" s="1315"/>
      <c r="F5874" s="2539"/>
      <c r="G5874" s="1461">
        <v>916</v>
      </c>
      <c r="H5874" s="1461">
        <f>G5874*D5874</f>
        <v>102353.84</v>
      </c>
      <c r="I5874" s="1349">
        <v>44970</v>
      </c>
      <c r="J5874" s="1349">
        <v>45565</v>
      </c>
      <c r="K5874" s="1911"/>
      <c r="L5874" s="1350">
        <v>78</v>
      </c>
      <c r="M5874" s="1349">
        <v>44951</v>
      </c>
      <c r="N5874" s="1461"/>
      <c r="O5874" s="1461"/>
      <c r="P5874" s="1461">
        <v>50</v>
      </c>
      <c r="Q5874" s="1461"/>
      <c r="R5874" s="1461"/>
      <c r="S5874" s="1461"/>
      <c r="T5874" s="1461"/>
      <c r="U5874" s="1461"/>
      <c r="V5874" s="1461"/>
      <c r="W5874" s="1461"/>
      <c r="X5874" s="1461"/>
      <c r="Y5874" s="1461"/>
      <c r="Z5874" s="1461"/>
      <c r="AA5874" s="1461"/>
      <c r="AB5874" s="1461"/>
      <c r="AC5874" s="1507">
        <f t="shared" si="2071"/>
        <v>866</v>
      </c>
      <c r="AD5874" s="1508">
        <f t="shared" si="2072"/>
        <v>96766.84</v>
      </c>
      <c r="AE5874" s="14">
        <f t="shared" si="2073"/>
        <v>18.266666666666666</v>
      </c>
      <c r="AF5874" s="14">
        <f t="shared" si="2074"/>
        <v>16.666666666666668</v>
      </c>
      <c r="AG5874" s="14">
        <f t="shared" si="2075"/>
        <v>51.959999999999994</v>
      </c>
      <c r="AH5874" s="14">
        <f t="shared" si="2076"/>
        <v>33.693333333333328</v>
      </c>
      <c r="AI5874" s="14">
        <f t="shared" si="2077"/>
        <v>561.55555555555554</v>
      </c>
      <c r="AJ5874" s="1319"/>
    </row>
    <row r="5875" spans="1:36" ht="15.75">
      <c r="A5875" s="4414" t="s">
        <v>179</v>
      </c>
      <c r="B5875" s="4414"/>
      <c r="C5875" s="4414"/>
      <c r="D5875" s="4414"/>
      <c r="E5875" s="4414"/>
      <c r="F5875" s="4414"/>
      <c r="G5875" s="4414"/>
      <c r="H5875" s="4414"/>
      <c r="I5875" s="4414"/>
      <c r="J5875" s="4414"/>
      <c r="K5875" s="4414"/>
      <c r="L5875" s="4414"/>
      <c r="M5875" s="4414"/>
      <c r="N5875" s="4414"/>
      <c r="O5875" s="4414"/>
      <c r="P5875" s="4414"/>
      <c r="Q5875" s="4414"/>
      <c r="R5875" s="4414"/>
      <c r="S5875" s="4414"/>
      <c r="T5875" s="4414"/>
      <c r="U5875" s="4414"/>
      <c r="V5875" s="4414"/>
      <c r="W5875" s="4414"/>
      <c r="X5875" s="4414"/>
      <c r="Y5875" s="4414"/>
      <c r="Z5875" s="4414"/>
      <c r="AA5875" s="4414"/>
      <c r="AB5875" s="4414"/>
      <c r="AC5875" s="4414"/>
      <c r="AD5875" s="4414"/>
      <c r="AE5875" s="4414"/>
      <c r="AF5875" s="4414"/>
      <c r="AG5875" s="4414"/>
      <c r="AH5875" s="4414"/>
      <c r="AI5875" s="4414"/>
      <c r="AJ5875" s="4414"/>
    </row>
    <row r="5876" spans="1:36" ht="15.75">
      <c r="A5876" s="4551" t="s">
        <v>1561</v>
      </c>
      <c r="B5876" s="4508"/>
      <c r="C5876" s="4508"/>
      <c r="D5876" s="4508"/>
      <c r="E5876" s="4508"/>
      <c r="F5876" s="4508"/>
      <c r="G5876" s="4508"/>
      <c r="H5876" s="4508"/>
      <c r="I5876" s="4508"/>
      <c r="J5876" s="4508"/>
      <c r="K5876" s="4508"/>
      <c r="L5876" s="4508"/>
      <c r="M5876" s="4508"/>
      <c r="N5876" s="4508"/>
      <c r="O5876" s="4508"/>
      <c r="P5876" s="4508"/>
      <c r="Q5876" s="4508"/>
      <c r="R5876" s="4508"/>
      <c r="S5876" s="4508"/>
      <c r="T5876" s="4508"/>
      <c r="U5876" s="4508"/>
      <c r="V5876" s="4508"/>
      <c r="W5876" s="4508"/>
      <c r="X5876" s="4508"/>
      <c r="Y5876" s="4508"/>
      <c r="Z5876" s="4508"/>
      <c r="AA5876" s="4508"/>
      <c r="AB5876" s="4508"/>
      <c r="AC5876" s="4508"/>
      <c r="AD5876" s="4508"/>
      <c r="AE5876" s="4508"/>
      <c r="AF5876" s="4508"/>
      <c r="AG5876" s="4508"/>
      <c r="AH5876" s="4508"/>
      <c r="AI5876" s="4508"/>
      <c r="AJ5876" s="4508"/>
    </row>
    <row r="5877" spans="1:36" ht="15.75">
      <c r="A5877" s="1461">
        <v>2</v>
      </c>
      <c r="B5877" s="31" t="s">
        <v>1562</v>
      </c>
      <c r="C5877" s="2549" t="s">
        <v>143</v>
      </c>
      <c r="D5877" s="2550">
        <v>31104.22</v>
      </c>
      <c r="E5877" s="1518">
        <v>4</v>
      </c>
      <c r="F5877" s="2539">
        <f>D5877*E5877</f>
        <v>124416.88</v>
      </c>
      <c r="G5877" s="1461"/>
      <c r="H5877" s="1461"/>
      <c r="I5877" s="34">
        <v>44495</v>
      </c>
      <c r="J5877" s="336">
        <v>45322</v>
      </c>
      <c r="K5877" s="1911"/>
      <c r="L5877" s="135">
        <v>1376</v>
      </c>
      <c r="M5877" s="34">
        <v>44488</v>
      </c>
      <c r="N5877" s="1461">
        <v>0</v>
      </c>
      <c r="O5877" s="1461">
        <v>2</v>
      </c>
      <c r="P5877" s="1461"/>
      <c r="Q5877" s="1461"/>
      <c r="R5877" s="1461"/>
      <c r="S5877" s="1461"/>
      <c r="T5877" s="1461"/>
      <c r="U5877" s="1461"/>
      <c r="V5877" s="1461"/>
      <c r="W5877" s="1461"/>
      <c r="X5877" s="1461"/>
      <c r="Y5877" s="1461"/>
      <c r="Z5877" s="1461"/>
      <c r="AA5877" s="1461"/>
      <c r="AB5877" s="1461"/>
      <c r="AC5877" s="1507">
        <f>E5877+G5877-N5877-O5877-AA5877-P5877-Q5877-R5877-S5877-T5877-U5877-V5877-W5877-X5877-Y5877</f>
        <v>2</v>
      </c>
      <c r="AD5877" s="1508">
        <f>D5877*AC5877</f>
        <v>62208.44</v>
      </c>
      <c r="AE5877" s="14">
        <f>(J5877-"01.04.2023")/30</f>
        <v>10.166666666666666</v>
      </c>
      <c r="AF5877" s="14">
        <f>(N5877+O5877+P5877+Q5877+R5877+S5877+T5877+U5877+V5877+W5877+X5877+Y5877)/3</f>
        <v>0.66666666666666663</v>
      </c>
      <c r="AG5877" s="14">
        <f>AC5877/AF5877</f>
        <v>3</v>
      </c>
      <c r="AH5877" s="14">
        <f>AG5877-AE5877</f>
        <v>-7.1666666666666661</v>
      </c>
      <c r="AI5877" s="14">
        <f>AC5877-(AE5877*AF5877)</f>
        <v>-4.7777777777777768</v>
      </c>
      <c r="AJ5877" s="1319"/>
    </row>
    <row r="5878" spans="1:36" ht="15.75">
      <c r="A5878" s="1461">
        <v>3</v>
      </c>
      <c r="B5878" s="31" t="s">
        <v>1562</v>
      </c>
      <c r="C5878" s="2549" t="s">
        <v>143</v>
      </c>
      <c r="D5878" s="2550">
        <v>33909.64</v>
      </c>
      <c r="E5878" s="1518">
        <v>21</v>
      </c>
      <c r="F5878" s="2539">
        <f>D5878*E5878</f>
        <v>712102.44</v>
      </c>
      <c r="G5878" s="1461"/>
      <c r="H5878" s="1461"/>
      <c r="I5878" s="34">
        <v>44704</v>
      </c>
      <c r="J5878" s="336">
        <v>45322</v>
      </c>
      <c r="K5878" s="1911"/>
      <c r="L5878" s="135">
        <v>308</v>
      </c>
      <c r="M5878" s="34">
        <v>44690</v>
      </c>
      <c r="N5878" s="1461">
        <v>0</v>
      </c>
      <c r="O5878" s="1461"/>
      <c r="P5878" s="1461"/>
      <c r="Q5878" s="1461"/>
      <c r="R5878" s="1461"/>
      <c r="S5878" s="1461"/>
      <c r="T5878" s="1461"/>
      <c r="U5878" s="1461"/>
      <c r="V5878" s="1461"/>
      <c r="W5878" s="1461"/>
      <c r="X5878" s="1461"/>
      <c r="Y5878" s="1461"/>
      <c r="Z5878" s="1461"/>
      <c r="AA5878" s="1461"/>
      <c r="AB5878" s="1461"/>
      <c r="AC5878" s="1507">
        <f>E5878+G5878-N5878-O5878-AA5878-P5878-Q5878-R5878-S5878-T5878-U5878-V5878-W5878-X5878-Y5878</f>
        <v>21</v>
      </c>
      <c r="AD5878" s="1508">
        <f>D5878*AC5878</f>
        <v>712102.44</v>
      </c>
      <c r="AE5878" s="14">
        <f>(J5878-"01.04.2023")/30</f>
        <v>10.166666666666666</v>
      </c>
      <c r="AF5878" s="14">
        <f>(N5878+O5878+P5878+Q5878+R5878+S5878+T5878+U5878+V5878+W5878+X5878+Y5878)/3</f>
        <v>0</v>
      </c>
      <c r="AG5878" s="14" t="e">
        <f>AC5878/AF5878</f>
        <v>#DIV/0!</v>
      </c>
      <c r="AH5878" s="14" t="e">
        <f>AG5878-AE5878</f>
        <v>#DIV/0!</v>
      </c>
      <c r="AI5878" s="14">
        <f>AC5878-(AE5878*AF5878)</f>
        <v>21</v>
      </c>
      <c r="AJ5878" s="1319"/>
    </row>
    <row r="5879" spans="1:36" ht="15.75">
      <c r="A5879" s="1461">
        <v>6</v>
      </c>
      <c r="B5879" s="2248" t="s">
        <v>1534</v>
      </c>
      <c r="C5879" s="2549" t="s">
        <v>143</v>
      </c>
      <c r="D5879" s="140">
        <v>29949.919999999998</v>
      </c>
      <c r="E5879" s="22">
        <v>26</v>
      </c>
      <c r="F5879" s="2539">
        <f>D5879*E5879</f>
        <v>778697.91999999993</v>
      </c>
      <c r="G5879" s="1461"/>
      <c r="H5879" s="1461"/>
      <c r="I5879" s="34">
        <v>44663</v>
      </c>
      <c r="J5879" s="336">
        <v>45351</v>
      </c>
      <c r="K5879" s="1911"/>
      <c r="L5879" s="22">
        <v>149</v>
      </c>
      <c r="M5879" s="143">
        <v>44635</v>
      </c>
      <c r="N5879" s="1461">
        <v>0</v>
      </c>
      <c r="O5879" s="1461"/>
      <c r="P5879" s="1461"/>
      <c r="Q5879" s="1461"/>
      <c r="R5879" s="1461"/>
      <c r="S5879" s="1461"/>
      <c r="T5879" s="1461"/>
      <c r="U5879" s="1461"/>
      <c r="V5879" s="1461"/>
      <c r="W5879" s="1461"/>
      <c r="X5879" s="1461"/>
      <c r="Y5879" s="1461"/>
      <c r="Z5879" s="1461"/>
      <c r="AA5879" s="1461"/>
      <c r="AB5879" s="1461"/>
      <c r="AC5879" s="1507">
        <f>E5879+G5879-N5879-O5879-AA5879-P5879-Q5879-R5879-S5879-T5879-U5879-V5879-W5879-X5879-Y5879</f>
        <v>26</v>
      </c>
      <c r="AD5879" s="1508">
        <f>D5879*AC5879</f>
        <v>778697.91999999993</v>
      </c>
      <c r="AE5879" s="14">
        <f>(J5879-"01.04.2023")/30</f>
        <v>11.133333333333333</v>
      </c>
      <c r="AF5879" s="14">
        <f>(N5879+O5879+P5879+Q5879+R5879+S5879+T5879+U5879+V5879+W5879+X5879+Y5879)/3</f>
        <v>0</v>
      </c>
      <c r="AG5879" s="14" t="e">
        <f>AC5879/AF5879</f>
        <v>#DIV/0!</v>
      </c>
      <c r="AH5879" s="14" t="e">
        <f>AG5879-AE5879</f>
        <v>#DIV/0!</v>
      </c>
      <c r="AI5879" s="14">
        <f>AC5879-(AE5879*AF5879)</f>
        <v>26</v>
      </c>
      <c r="AJ5879" s="1319"/>
    </row>
    <row r="5880" spans="1:36" ht="15.75">
      <c r="A5880" s="4414" t="s">
        <v>179</v>
      </c>
      <c r="B5880" s="4414"/>
      <c r="C5880" s="4414"/>
      <c r="D5880" s="4414"/>
      <c r="E5880" s="4414"/>
      <c r="F5880" s="4414"/>
      <c r="G5880" s="4414"/>
      <c r="H5880" s="4414"/>
      <c r="I5880" s="4414"/>
      <c r="J5880" s="4414"/>
      <c r="K5880" s="4414"/>
      <c r="L5880" s="4414"/>
      <c r="M5880" s="4414"/>
      <c r="N5880" s="4414"/>
      <c r="O5880" s="4414"/>
      <c r="P5880" s="4414"/>
      <c r="Q5880" s="4414"/>
      <c r="R5880" s="4414"/>
      <c r="S5880" s="4414"/>
      <c r="T5880" s="4414"/>
      <c r="U5880" s="4414"/>
      <c r="V5880" s="4414"/>
      <c r="W5880" s="4414"/>
      <c r="X5880" s="4414"/>
      <c r="Y5880" s="4414"/>
      <c r="Z5880" s="4414"/>
      <c r="AA5880" s="4414"/>
      <c r="AB5880" s="4414"/>
      <c r="AC5880" s="4414"/>
      <c r="AD5880" s="4414"/>
      <c r="AE5880" s="4414"/>
      <c r="AF5880" s="4414"/>
      <c r="AG5880" s="4414"/>
      <c r="AH5880" s="4414"/>
      <c r="AI5880" s="4414"/>
      <c r="AJ5880" s="4414"/>
    </row>
    <row r="5881" spans="1:36" ht="15.75">
      <c r="A5881" s="4551" t="s">
        <v>814</v>
      </c>
      <c r="B5881" s="4508"/>
      <c r="C5881" s="4508"/>
      <c r="D5881" s="4508"/>
      <c r="E5881" s="4508"/>
      <c r="F5881" s="4508"/>
      <c r="G5881" s="4508"/>
      <c r="H5881" s="4508"/>
      <c r="I5881" s="4508"/>
      <c r="J5881" s="4508"/>
      <c r="K5881" s="4508"/>
      <c r="L5881" s="4508"/>
      <c r="M5881" s="4508"/>
      <c r="N5881" s="4508"/>
      <c r="O5881" s="4508"/>
      <c r="P5881" s="4508"/>
      <c r="Q5881" s="4508"/>
      <c r="R5881" s="4508"/>
      <c r="S5881" s="4508"/>
      <c r="T5881" s="4508"/>
      <c r="U5881" s="4508"/>
      <c r="V5881" s="4508"/>
      <c r="W5881" s="4508"/>
      <c r="X5881" s="4508"/>
      <c r="Y5881" s="4508"/>
      <c r="Z5881" s="4508"/>
      <c r="AA5881" s="4508"/>
      <c r="AB5881" s="4508"/>
      <c r="AC5881" s="4508"/>
      <c r="AD5881" s="4508"/>
      <c r="AE5881" s="4508"/>
      <c r="AF5881" s="4508"/>
      <c r="AG5881" s="4508"/>
      <c r="AH5881" s="4508"/>
      <c r="AI5881" s="4508"/>
      <c r="AJ5881" s="4508"/>
    </row>
    <row r="5882" spans="1:36" ht="15.75">
      <c r="A5882" s="1461">
        <v>3</v>
      </c>
      <c r="B5882" s="2604" t="s">
        <v>1563</v>
      </c>
      <c r="C5882" s="1353" t="s">
        <v>265</v>
      </c>
      <c r="D5882" s="2561">
        <v>7.53254</v>
      </c>
      <c r="E5882" s="1350">
        <v>630000</v>
      </c>
      <c r="F5882" s="2539">
        <f t="shared" ref="F5882:F5887" si="2080">D5882*E5882</f>
        <v>4745500.2</v>
      </c>
      <c r="G5882" s="1461"/>
      <c r="H5882" s="1461"/>
      <c r="I5882" s="1351">
        <v>44327</v>
      </c>
      <c r="J5882" s="2540">
        <v>45107</v>
      </c>
      <c r="K5882" s="1911"/>
      <c r="L5882" s="1362">
        <v>489</v>
      </c>
      <c r="M5882" s="1358">
        <v>44314</v>
      </c>
      <c r="N5882" s="1461">
        <v>150000</v>
      </c>
      <c r="O5882" s="1461">
        <v>0</v>
      </c>
      <c r="P5882" s="1461">
        <v>138000</v>
      </c>
      <c r="Q5882" s="1461"/>
      <c r="R5882" s="1461"/>
      <c r="S5882" s="1461"/>
      <c r="T5882" s="1461"/>
      <c r="U5882" s="1461"/>
      <c r="V5882" s="1461"/>
      <c r="W5882" s="1461"/>
      <c r="X5882" s="1461"/>
      <c r="Y5882" s="1461"/>
      <c r="Z5882" s="1461"/>
      <c r="AA5882" s="1461"/>
      <c r="AB5882" s="1461"/>
      <c r="AC5882" s="1507">
        <f t="shared" ref="AC5882:AC5889" si="2081">E5882+G5882-N5882-O5882-AA5882-P5882-Q5882-R5882-S5882-T5882-U5882-V5882-W5882-X5882-Y5882</f>
        <v>342000</v>
      </c>
      <c r="AD5882" s="1508">
        <f t="shared" ref="AD5882:AD5889" si="2082">D5882*AC5882</f>
        <v>2576128.6800000002</v>
      </c>
      <c r="AE5882" s="14">
        <f t="shared" ref="AE5882:AE5889" si="2083">(J5882-"01.04.2023")/30</f>
        <v>3</v>
      </c>
      <c r="AF5882" s="14">
        <f t="shared" ref="AF5882:AF5889" si="2084">(N5882+O5882+P5882+Q5882+R5882+S5882+T5882+U5882+V5882+W5882+X5882+Y5882)/3</f>
        <v>96000</v>
      </c>
      <c r="AG5882" s="14">
        <f t="shared" ref="AG5882:AG5889" si="2085">AC5882/AF5882</f>
        <v>3.5625</v>
      </c>
      <c r="AH5882" s="14">
        <f t="shared" ref="AH5882:AH5889" si="2086">AG5882-AE5882</f>
        <v>0.5625</v>
      </c>
      <c r="AI5882" s="14">
        <f t="shared" ref="AI5882:AI5889" si="2087">AC5882-(AE5882*AF5882)</f>
        <v>54000</v>
      </c>
      <c r="AJ5882" s="1319"/>
    </row>
    <row r="5883" spans="1:36" ht="15.75">
      <c r="A5883" s="1461">
        <v>5</v>
      </c>
      <c r="B5883" s="2551" t="s">
        <v>1564</v>
      </c>
      <c r="C5883" s="2547" t="s">
        <v>143</v>
      </c>
      <c r="D5883" s="2559">
        <v>7410</v>
      </c>
      <c r="E5883" s="1315">
        <v>60</v>
      </c>
      <c r="F5883" s="2539">
        <f t="shared" si="2080"/>
        <v>444600</v>
      </c>
      <c r="G5883" s="1461"/>
      <c r="H5883" s="1461"/>
      <c r="I5883" s="2605">
        <v>44498</v>
      </c>
      <c r="J5883" s="143">
        <v>45351</v>
      </c>
      <c r="K5883" s="1911"/>
      <c r="L5883" s="22">
        <v>1397</v>
      </c>
      <c r="M5883" s="143">
        <v>44491</v>
      </c>
      <c r="N5883" s="1461">
        <v>0</v>
      </c>
      <c r="O5883" s="1461"/>
      <c r="P5883" s="1461"/>
      <c r="Q5883" s="1461"/>
      <c r="R5883" s="1461"/>
      <c r="S5883" s="1461"/>
      <c r="T5883" s="1461"/>
      <c r="U5883" s="1461"/>
      <c r="V5883" s="1461"/>
      <c r="W5883" s="1461"/>
      <c r="X5883" s="1461"/>
      <c r="Y5883" s="1461"/>
      <c r="Z5883" s="1461"/>
      <c r="AA5883" s="1461"/>
      <c r="AB5883" s="1461"/>
      <c r="AC5883" s="1507">
        <f t="shared" si="2081"/>
        <v>60</v>
      </c>
      <c r="AD5883" s="1508">
        <f t="shared" si="2082"/>
        <v>444600</v>
      </c>
      <c r="AE5883" s="14">
        <f t="shared" si="2083"/>
        <v>11.133333333333333</v>
      </c>
      <c r="AF5883" s="14">
        <f t="shared" si="2084"/>
        <v>0</v>
      </c>
      <c r="AG5883" s="14" t="e">
        <f t="shared" si="2085"/>
        <v>#DIV/0!</v>
      </c>
      <c r="AH5883" s="14" t="e">
        <f t="shared" si="2086"/>
        <v>#DIV/0!</v>
      </c>
      <c r="AI5883" s="14">
        <f t="shared" si="2087"/>
        <v>60</v>
      </c>
      <c r="AJ5883" s="1319"/>
    </row>
    <row r="5884" spans="1:36" ht="15.75">
      <c r="A5884" s="1461">
        <v>6</v>
      </c>
      <c r="B5884" s="2551" t="s">
        <v>1564</v>
      </c>
      <c r="C5884" s="2547" t="s">
        <v>143</v>
      </c>
      <c r="D5884" s="2559">
        <v>7410</v>
      </c>
      <c r="E5884" s="1315">
        <v>16</v>
      </c>
      <c r="F5884" s="2539">
        <f t="shared" si="2080"/>
        <v>118560</v>
      </c>
      <c r="G5884" s="1461"/>
      <c r="H5884" s="1461"/>
      <c r="I5884" s="143">
        <v>44566</v>
      </c>
      <c r="J5884" s="143">
        <v>45412</v>
      </c>
      <c r="K5884" s="1911"/>
      <c r="L5884" s="22">
        <v>4</v>
      </c>
      <c r="M5884" s="143">
        <v>44566</v>
      </c>
      <c r="N5884" s="1461">
        <v>0</v>
      </c>
      <c r="O5884" s="1461"/>
      <c r="P5884" s="1461"/>
      <c r="Q5884" s="1461"/>
      <c r="R5884" s="1461"/>
      <c r="S5884" s="1461"/>
      <c r="T5884" s="1461"/>
      <c r="U5884" s="1461"/>
      <c r="V5884" s="1461"/>
      <c r="W5884" s="1461"/>
      <c r="X5884" s="1461"/>
      <c r="Y5884" s="1461"/>
      <c r="Z5884" s="1461"/>
      <c r="AA5884" s="1461"/>
      <c r="AB5884" s="1461"/>
      <c r="AC5884" s="1507">
        <f t="shared" si="2081"/>
        <v>16</v>
      </c>
      <c r="AD5884" s="1508">
        <f t="shared" si="2082"/>
        <v>118560</v>
      </c>
      <c r="AE5884" s="14">
        <f t="shared" si="2083"/>
        <v>13.166666666666666</v>
      </c>
      <c r="AF5884" s="14">
        <f t="shared" si="2084"/>
        <v>0</v>
      </c>
      <c r="AG5884" s="14" t="e">
        <f t="shared" si="2085"/>
        <v>#DIV/0!</v>
      </c>
      <c r="AH5884" s="14" t="e">
        <f t="shared" si="2086"/>
        <v>#DIV/0!</v>
      </c>
      <c r="AI5884" s="14">
        <f t="shared" si="2087"/>
        <v>16</v>
      </c>
      <c r="AJ5884" s="1319"/>
    </row>
    <row r="5885" spans="1:36" ht="15.75">
      <c r="A5885" s="1461">
        <v>6</v>
      </c>
      <c r="B5885" s="2551" t="s">
        <v>1564</v>
      </c>
      <c r="C5885" s="2547" t="s">
        <v>143</v>
      </c>
      <c r="D5885" s="2559">
        <v>7040</v>
      </c>
      <c r="E5885" s="1315">
        <v>199</v>
      </c>
      <c r="F5885" s="2539">
        <f t="shared" si="2080"/>
        <v>1400960</v>
      </c>
      <c r="G5885" s="1461"/>
      <c r="H5885" s="1461"/>
      <c r="I5885" s="143">
        <v>44781</v>
      </c>
      <c r="J5885" s="143">
        <v>45473</v>
      </c>
      <c r="K5885" s="1911"/>
      <c r="L5885" s="22">
        <v>347</v>
      </c>
      <c r="M5885" s="143">
        <v>44699</v>
      </c>
      <c r="N5885" s="1461">
        <v>0</v>
      </c>
      <c r="O5885" s="1461"/>
      <c r="P5885" s="1461"/>
      <c r="Q5885" s="1461"/>
      <c r="R5885" s="1461"/>
      <c r="S5885" s="1461"/>
      <c r="T5885" s="1461"/>
      <c r="U5885" s="1461"/>
      <c r="V5885" s="1461"/>
      <c r="W5885" s="1461"/>
      <c r="X5885" s="1461"/>
      <c r="Y5885" s="1461"/>
      <c r="Z5885" s="1461"/>
      <c r="AA5885" s="1461"/>
      <c r="AB5885" s="1461"/>
      <c r="AC5885" s="1507">
        <f t="shared" si="2081"/>
        <v>199</v>
      </c>
      <c r="AD5885" s="1508">
        <f t="shared" si="2082"/>
        <v>1400960</v>
      </c>
      <c r="AE5885" s="14">
        <f t="shared" si="2083"/>
        <v>15.2</v>
      </c>
      <c r="AF5885" s="14">
        <f t="shared" si="2084"/>
        <v>0</v>
      </c>
      <c r="AG5885" s="14" t="e">
        <f t="shared" si="2085"/>
        <v>#DIV/0!</v>
      </c>
      <c r="AH5885" s="14" t="e">
        <f t="shared" si="2086"/>
        <v>#DIV/0!</v>
      </c>
      <c r="AI5885" s="14">
        <f t="shared" si="2087"/>
        <v>199</v>
      </c>
      <c r="AJ5885" s="1319"/>
    </row>
    <row r="5886" spans="1:36" ht="15.6" customHeight="1">
      <c r="A5886" s="1461"/>
      <c r="B5886" s="2185" t="s">
        <v>1565</v>
      </c>
      <c r="C5886" s="2547" t="s">
        <v>265</v>
      </c>
      <c r="D5886" s="24">
        <v>11.5</v>
      </c>
      <c r="E5886" s="135">
        <v>754000</v>
      </c>
      <c r="F5886" s="2539">
        <f t="shared" si="2080"/>
        <v>8671000</v>
      </c>
      <c r="G5886" s="1461"/>
      <c r="H5886" s="1461"/>
      <c r="I5886" s="143">
        <v>44773</v>
      </c>
      <c r="J5886" s="143">
        <v>45596</v>
      </c>
      <c r="K5886" s="1911"/>
      <c r="L5886" s="22">
        <v>526</v>
      </c>
      <c r="M5886" s="143">
        <v>44754</v>
      </c>
      <c r="N5886" s="1461">
        <v>392000</v>
      </c>
      <c r="O5886" s="1461"/>
      <c r="P5886" s="1461">
        <v>8000</v>
      </c>
      <c r="Q5886" s="1461"/>
      <c r="R5886" s="1461"/>
      <c r="S5886" s="1461"/>
      <c r="T5886" s="1461"/>
      <c r="U5886" s="1461"/>
      <c r="V5886" s="1461"/>
      <c r="W5886" s="1461"/>
      <c r="X5886" s="1461"/>
      <c r="Y5886" s="1461"/>
      <c r="Z5886" s="1461"/>
      <c r="AA5886" s="1461"/>
      <c r="AB5886" s="1461"/>
      <c r="AC5886" s="1507">
        <f t="shared" si="2081"/>
        <v>354000</v>
      </c>
      <c r="AD5886" s="1508">
        <f t="shared" si="2082"/>
        <v>4071000</v>
      </c>
      <c r="AE5886" s="14">
        <f t="shared" si="2083"/>
        <v>19.3</v>
      </c>
      <c r="AF5886" s="14">
        <f t="shared" si="2084"/>
        <v>133333.33333333334</v>
      </c>
      <c r="AG5886" s="14">
        <f t="shared" si="2085"/>
        <v>2.6549999999999998</v>
      </c>
      <c r="AH5886" s="14">
        <f t="shared" si="2086"/>
        <v>-16.645</v>
      </c>
      <c r="AI5886" s="14">
        <f t="shared" si="2087"/>
        <v>-2219333.3333333335</v>
      </c>
      <c r="AJ5886" s="1319"/>
    </row>
    <row r="5887" spans="1:36" ht="15.6" customHeight="1">
      <c r="A5887" s="1461">
        <v>36</v>
      </c>
      <c r="B5887" s="2551" t="s">
        <v>8737</v>
      </c>
      <c r="C5887" s="2547" t="s">
        <v>143</v>
      </c>
      <c r="D5887" s="2559">
        <v>2320</v>
      </c>
      <c r="E5887" s="1315">
        <v>1907</v>
      </c>
      <c r="F5887" s="2539">
        <f t="shared" si="2080"/>
        <v>4424240</v>
      </c>
      <c r="G5887" s="1461"/>
      <c r="H5887" s="1461"/>
      <c r="I5887" s="143">
        <v>44399</v>
      </c>
      <c r="J5887" s="143">
        <v>45138</v>
      </c>
      <c r="K5887" s="1911"/>
      <c r="L5887" s="22">
        <v>774</v>
      </c>
      <c r="M5887" s="143">
        <v>44377</v>
      </c>
      <c r="N5887" s="1461">
        <v>0</v>
      </c>
      <c r="O5887" s="1461"/>
      <c r="P5887" s="1461">
        <v>453</v>
      </c>
      <c r="Q5887" s="1461"/>
      <c r="R5887" s="1461"/>
      <c r="S5887" s="1461"/>
      <c r="T5887" s="1461"/>
      <c r="U5887" s="1461"/>
      <c r="V5887" s="1461"/>
      <c r="W5887" s="1461"/>
      <c r="X5887" s="1461"/>
      <c r="Y5887" s="1461"/>
      <c r="Z5887" s="1461"/>
      <c r="AA5887" s="1461"/>
      <c r="AB5887" s="1461"/>
      <c r="AC5887" s="1507">
        <f t="shared" si="2081"/>
        <v>1454</v>
      </c>
      <c r="AD5887" s="1508">
        <f t="shared" si="2082"/>
        <v>3373280</v>
      </c>
      <c r="AE5887" s="14">
        <f t="shared" si="2083"/>
        <v>4.0333333333333332</v>
      </c>
      <c r="AF5887" s="14">
        <f t="shared" si="2084"/>
        <v>151</v>
      </c>
      <c r="AG5887" s="14">
        <f t="shared" si="2085"/>
        <v>9.629139072847682</v>
      </c>
      <c r="AH5887" s="14">
        <f t="shared" si="2086"/>
        <v>5.5958057395143488</v>
      </c>
      <c r="AI5887" s="14">
        <f t="shared" si="2087"/>
        <v>844.9666666666667</v>
      </c>
      <c r="AJ5887" s="1319"/>
    </row>
    <row r="5888" spans="1:36" ht="15.6" customHeight="1">
      <c r="A5888" s="1461"/>
      <c r="B5888" s="2551" t="s">
        <v>8094</v>
      </c>
      <c r="C5888" s="1461" t="s">
        <v>143</v>
      </c>
      <c r="D5888" s="1280">
        <v>38940</v>
      </c>
      <c r="E5888" s="1461">
        <v>280</v>
      </c>
      <c r="F5888" s="2539"/>
      <c r="G5888" s="1461"/>
      <c r="H5888" s="1280"/>
      <c r="I5888" s="1911">
        <v>44907</v>
      </c>
      <c r="J5888" s="1911">
        <v>45412</v>
      </c>
      <c r="K5888" s="1911"/>
      <c r="L5888" s="1461">
        <v>1040</v>
      </c>
      <c r="M5888" s="1911">
        <v>44894</v>
      </c>
      <c r="N5888" s="1461">
        <v>0</v>
      </c>
      <c r="O5888" s="1461"/>
      <c r="P5888" s="1461">
        <v>104</v>
      </c>
      <c r="Q5888" s="1461"/>
      <c r="R5888" s="1461"/>
      <c r="S5888" s="1461"/>
      <c r="T5888" s="1461"/>
      <c r="U5888" s="1461"/>
      <c r="V5888" s="1461"/>
      <c r="W5888" s="1461"/>
      <c r="X5888" s="1461"/>
      <c r="Y5888" s="1461"/>
      <c r="Z5888" s="1461"/>
      <c r="AA5888" s="1461"/>
      <c r="AB5888" s="1461"/>
      <c r="AC5888" s="1507">
        <f t="shared" si="2081"/>
        <v>176</v>
      </c>
      <c r="AD5888" s="1508">
        <f t="shared" si="2082"/>
        <v>6853440</v>
      </c>
      <c r="AE5888" s="14">
        <f t="shared" si="2083"/>
        <v>13.166666666666666</v>
      </c>
      <c r="AF5888" s="14">
        <f t="shared" si="2084"/>
        <v>34.666666666666664</v>
      </c>
      <c r="AG5888" s="14">
        <f t="shared" si="2085"/>
        <v>5.0769230769230775</v>
      </c>
      <c r="AH5888" s="14">
        <f t="shared" si="2086"/>
        <v>-8.0897435897435876</v>
      </c>
      <c r="AI5888" s="14">
        <f t="shared" si="2087"/>
        <v>-280.4444444444444</v>
      </c>
      <c r="AJ5888" s="1319"/>
    </row>
    <row r="5889" spans="1:36" ht="15.75">
      <c r="A5889" s="1461"/>
      <c r="B5889" s="2551" t="s">
        <v>8095</v>
      </c>
      <c r="C5889" s="1461" t="s">
        <v>143</v>
      </c>
      <c r="D5889" s="1280">
        <v>68145</v>
      </c>
      <c r="E5889" s="1461">
        <v>28</v>
      </c>
      <c r="F5889" s="2539"/>
      <c r="G5889" s="1461"/>
      <c r="H5889" s="1280"/>
      <c r="I5889" s="1911">
        <v>44907</v>
      </c>
      <c r="J5889" s="1911">
        <v>45412</v>
      </c>
      <c r="K5889" s="1911"/>
      <c r="L5889" s="1461">
        <v>1040</v>
      </c>
      <c r="M5889" s="1911">
        <v>44894</v>
      </c>
      <c r="N5889" s="1461">
        <v>0</v>
      </c>
      <c r="O5889" s="1461"/>
      <c r="P5889" s="1461"/>
      <c r="Q5889" s="1461"/>
      <c r="R5889" s="1461"/>
      <c r="S5889" s="1461"/>
      <c r="T5889" s="1461"/>
      <c r="U5889" s="1461"/>
      <c r="V5889" s="1461"/>
      <c r="W5889" s="1461"/>
      <c r="X5889" s="1461"/>
      <c r="Y5889" s="1461"/>
      <c r="Z5889" s="1461"/>
      <c r="AA5889" s="1461"/>
      <c r="AB5889" s="1461"/>
      <c r="AC5889" s="1507">
        <f t="shared" si="2081"/>
        <v>28</v>
      </c>
      <c r="AD5889" s="1508">
        <f t="shared" si="2082"/>
        <v>1908060</v>
      </c>
      <c r="AE5889" s="14">
        <f t="shared" si="2083"/>
        <v>13.166666666666666</v>
      </c>
      <c r="AF5889" s="14">
        <f t="shared" si="2084"/>
        <v>0</v>
      </c>
      <c r="AG5889" s="14" t="e">
        <f t="shared" si="2085"/>
        <v>#DIV/0!</v>
      </c>
      <c r="AH5889" s="14" t="e">
        <f t="shared" si="2086"/>
        <v>#DIV/0!</v>
      </c>
      <c r="AI5889" s="14">
        <f t="shared" si="2087"/>
        <v>28</v>
      </c>
      <c r="AJ5889" s="1319"/>
    </row>
    <row r="5890" spans="1:36" ht="31.5" customHeight="1">
      <c r="A5890" s="4414" t="s">
        <v>179</v>
      </c>
      <c r="B5890" s="4414"/>
      <c r="C5890" s="4414"/>
      <c r="D5890" s="4414"/>
      <c r="E5890" s="4414"/>
      <c r="F5890" s="4414"/>
      <c r="G5890" s="4414"/>
      <c r="H5890" s="4414"/>
      <c r="I5890" s="4414"/>
      <c r="J5890" s="4414"/>
      <c r="K5890" s="4414"/>
      <c r="L5890" s="4414"/>
      <c r="M5890" s="4414"/>
      <c r="N5890" s="4414"/>
      <c r="O5890" s="4414"/>
      <c r="P5890" s="4414"/>
      <c r="Q5890" s="4414"/>
      <c r="R5890" s="4414"/>
      <c r="S5890" s="4414"/>
      <c r="T5890" s="4414"/>
      <c r="U5890" s="4414"/>
      <c r="V5890" s="4414"/>
      <c r="W5890" s="4414"/>
      <c r="X5890" s="4414"/>
      <c r="Y5890" s="4414"/>
      <c r="Z5890" s="4414"/>
      <c r="AA5890" s="4414"/>
      <c r="AB5890" s="4414"/>
      <c r="AC5890" s="4414"/>
      <c r="AD5890" s="4414"/>
      <c r="AE5890" s="4414"/>
      <c r="AF5890" s="4414"/>
      <c r="AG5890" s="4414"/>
      <c r="AH5890" s="4414"/>
      <c r="AI5890" s="4414"/>
      <c r="AJ5890" s="4414"/>
    </row>
    <row r="5891" spans="1:36" ht="15.75">
      <c r="A5891" s="4551" t="s">
        <v>1535</v>
      </c>
      <c r="B5891" s="4508"/>
      <c r="C5891" s="4508"/>
      <c r="D5891" s="4508"/>
      <c r="E5891" s="4508"/>
      <c r="F5891" s="4508"/>
      <c r="G5891" s="4508"/>
      <c r="H5891" s="4508"/>
      <c r="I5891" s="4508"/>
      <c r="J5891" s="4508"/>
      <c r="K5891" s="4508"/>
      <c r="L5891" s="4508"/>
      <c r="M5891" s="4508"/>
      <c r="N5891" s="4508"/>
      <c r="O5891" s="4508"/>
      <c r="P5891" s="4508"/>
      <c r="Q5891" s="4508"/>
      <c r="R5891" s="4508"/>
      <c r="S5891" s="4508"/>
      <c r="T5891" s="4508"/>
      <c r="U5891" s="4508"/>
      <c r="V5891" s="4508"/>
      <c r="W5891" s="4508"/>
      <c r="X5891" s="4508"/>
      <c r="Y5891" s="4508"/>
      <c r="Z5891" s="4508"/>
      <c r="AA5891" s="4508"/>
      <c r="AB5891" s="4508"/>
      <c r="AC5891" s="4508"/>
      <c r="AD5891" s="4508"/>
      <c r="AE5891" s="4508"/>
      <c r="AF5891" s="4508"/>
      <c r="AG5891" s="4508"/>
      <c r="AH5891" s="4508"/>
      <c r="AI5891" s="4508"/>
      <c r="AJ5891" s="4508"/>
    </row>
    <row r="5892" spans="1:36" ht="15.75">
      <c r="A5892" s="1461"/>
      <c r="B5892" s="2562" t="s">
        <v>815</v>
      </c>
      <c r="C5892" s="2563" t="s">
        <v>66</v>
      </c>
      <c r="D5892" s="2546">
        <v>9923.83</v>
      </c>
      <c r="E5892" s="2607">
        <v>9</v>
      </c>
      <c r="F5892" s="2539">
        <f>D5892*E5892</f>
        <v>89314.47</v>
      </c>
      <c r="G5892" s="1461"/>
      <c r="H5892" s="1461"/>
      <c r="I5892" s="2565" t="s">
        <v>578</v>
      </c>
      <c r="J5892" s="2544">
        <v>46161</v>
      </c>
      <c r="K5892" s="1911"/>
      <c r="L5892" s="2565">
        <v>1301</v>
      </c>
      <c r="M5892" s="2565" t="s">
        <v>8738</v>
      </c>
      <c r="N5892" s="2608">
        <v>0</v>
      </c>
      <c r="O5892" s="1461"/>
      <c r="P5892" s="1461">
        <v>2</v>
      </c>
      <c r="Q5892" s="1461"/>
      <c r="R5892" s="1461"/>
      <c r="S5892" s="1461"/>
      <c r="T5892" s="1461"/>
      <c r="U5892" s="1461"/>
      <c r="V5892" s="1461"/>
      <c r="W5892" s="1461"/>
      <c r="X5892" s="1461"/>
      <c r="Y5892" s="1461"/>
      <c r="Z5892" s="1461"/>
      <c r="AA5892" s="1461"/>
      <c r="AB5892" s="1461"/>
      <c r="AC5892" s="1507">
        <f>E5892+G5892-N5892-O5892-AA5892-P5892-Q5892-R5892-S5892-T5892-U5892-V5892-W5892-X5892-Y5892</f>
        <v>7</v>
      </c>
      <c r="AD5892" s="1508">
        <f>D5892*AC5892</f>
        <v>69466.81</v>
      </c>
      <c r="AE5892" s="14">
        <f>(J5892-"01.04.2023")/30</f>
        <v>38.133333333333333</v>
      </c>
      <c r="AF5892" s="14">
        <f>(N5892+O5892+P5892+Q5892+R5892+S5892+T5892+U5892+V5892+W5892+X5892+Y5892)/3</f>
        <v>0.66666666666666663</v>
      </c>
      <c r="AG5892" s="14">
        <f>AC5892/AF5892</f>
        <v>10.5</v>
      </c>
      <c r="AH5892" s="14">
        <f>AG5892-AE5892</f>
        <v>-27.633333333333333</v>
      </c>
      <c r="AI5892" s="14">
        <f>AC5892-(AE5892*AF5892)</f>
        <v>-18.422222222222221</v>
      </c>
      <c r="AJ5892" s="1319"/>
    </row>
    <row r="5893" spans="1:36" ht="15.75">
      <c r="A5893" s="1461">
        <v>1</v>
      </c>
      <c r="B5893" s="2609" t="s">
        <v>816</v>
      </c>
      <c r="C5893" s="2610" t="s">
        <v>66</v>
      </c>
      <c r="D5893" s="2611">
        <v>8720.94</v>
      </c>
      <c r="E5893" s="2612">
        <v>10</v>
      </c>
      <c r="F5893" s="2539">
        <f>D5893*E5893</f>
        <v>87209.400000000009</v>
      </c>
      <c r="G5893" s="1461"/>
      <c r="H5893" s="1461"/>
      <c r="I5893" s="2613" t="s">
        <v>578</v>
      </c>
      <c r="J5893" s="2614">
        <v>46130</v>
      </c>
      <c r="K5893" s="2615"/>
      <c r="L5893" s="2613">
        <v>1301</v>
      </c>
      <c r="M5893" s="2614">
        <v>44468</v>
      </c>
      <c r="N5893" s="2616">
        <v>0</v>
      </c>
      <c r="O5893" s="2617"/>
      <c r="P5893" s="2617"/>
      <c r="Q5893" s="2617"/>
      <c r="R5893" s="2617"/>
      <c r="S5893" s="2617"/>
      <c r="T5893" s="2617"/>
      <c r="U5893" s="2617"/>
      <c r="V5893" s="2617"/>
      <c r="W5893" s="2617"/>
      <c r="X5893" s="2617"/>
      <c r="Y5893" s="2617"/>
      <c r="Z5893" s="2617"/>
      <c r="AA5893" s="2617"/>
      <c r="AB5893" s="1461"/>
      <c r="AC5893" s="1507">
        <f>E5893+G5893-N5893-O5893-AA5893-P5893-Q5893-R5893-S5893-T5893-U5893-V5893-W5893-X5893-Y5893</f>
        <v>10</v>
      </c>
      <c r="AD5893" s="1508">
        <f>D5893*AC5893</f>
        <v>87209.400000000009</v>
      </c>
      <c r="AE5893" s="14">
        <f>(J5893-"01.04.2023")/30</f>
        <v>37.1</v>
      </c>
      <c r="AF5893" s="14">
        <f>(N5893+O5893+P5893+Q5893+R5893+S5893+T5893+U5893+V5893+W5893+X5893+Y5893)/3</f>
        <v>0</v>
      </c>
      <c r="AG5893" s="14" t="e">
        <f>AC5893/AF5893</f>
        <v>#DIV/0!</v>
      </c>
      <c r="AH5893" s="14" t="e">
        <f>AG5893-AE5893</f>
        <v>#DIV/0!</v>
      </c>
      <c r="AI5893" s="14">
        <f>AC5893-(AE5893*AF5893)</f>
        <v>10</v>
      </c>
      <c r="AJ5893" s="1319"/>
    </row>
    <row r="5894" spans="1:36" ht="15.75">
      <c r="A5894" s="1461">
        <v>2</v>
      </c>
      <c r="B5894" s="2276" t="s">
        <v>3417</v>
      </c>
      <c r="C5894" s="2618" t="s">
        <v>66</v>
      </c>
      <c r="D5894" s="2619">
        <v>18855.27</v>
      </c>
      <c r="E5894" s="2620">
        <v>6</v>
      </c>
      <c r="F5894" s="2539">
        <f>D5894*E5894</f>
        <v>113131.62</v>
      </c>
      <c r="G5894" s="2617"/>
      <c r="H5894" s="1461"/>
      <c r="I5894" s="2568">
        <v>44704</v>
      </c>
      <c r="J5894" s="2568">
        <v>46400</v>
      </c>
      <c r="K5894" s="1911"/>
      <c r="L5894" s="1509">
        <v>349</v>
      </c>
      <c r="M5894" s="2568">
        <v>44699</v>
      </c>
      <c r="N5894" s="2621">
        <v>0</v>
      </c>
      <c r="O5894" s="1461"/>
      <c r="P5894" s="1461">
        <v>2</v>
      </c>
      <c r="Q5894" s="1461"/>
      <c r="R5894" s="1461"/>
      <c r="S5894" s="1461"/>
      <c r="T5894" s="1461"/>
      <c r="U5894" s="1461"/>
      <c r="V5894" s="1461"/>
      <c r="W5894" s="1461"/>
      <c r="X5894" s="1461"/>
      <c r="Y5894" s="1461"/>
      <c r="Z5894" s="1461"/>
      <c r="AA5894" s="1461"/>
      <c r="AB5894" s="1461"/>
      <c r="AC5894" s="1507">
        <f>E5894+G5894-N5894-O5894-AA5894-P5894-Q5894-R5894-S5894-T5894-U5894-V5894-W5894-X5894-Y5894</f>
        <v>4</v>
      </c>
      <c r="AD5894" s="1508">
        <f>D5894*AC5894</f>
        <v>75421.08</v>
      </c>
      <c r="AE5894" s="14">
        <f>(J5894-"01.04.2023")/30</f>
        <v>46.1</v>
      </c>
      <c r="AF5894" s="14">
        <f>(N5894+O5894+P5894+Q5894+R5894+S5894+T5894+U5894+V5894+W5894+X5894+Y5894)/3</f>
        <v>0.66666666666666663</v>
      </c>
      <c r="AG5894" s="14">
        <f>AC5894/AF5894</f>
        <v>6</v>
      </c>
      <c r="AH5894" s="14">
        <f>AG5894-AE5894</f>
        <v>-40.1</v>
      </c>
      <c r="AI5894" s="14">
        <f>AC5894-(AE5894*AF5894)</f>
        <v>-26.733333333333334</v>
      </c>
      <c r="AJ5894" s="1319"/>
    </row>
    <row r="5895" spans="1:36" ht="15.75">
      <c r="A5895" s="1461"/>
      <c r="B5895" s="2276" t="s">
        <v>3417</v>
      </c>
      <c r="C5895" s="1315" t="s">
        <v>66</v>
      </c>
      <c r="D5895" s="2559">
        <v>18855.27</v>
      </c>
      <c r="E5895" s="2621">
        <v>13</v>
      </c>
      <c r="F5895" s="2539">
        <f>D5895*E5895</f>
        <v>245118.51</v>
      </c>
      <c r="G5895" s="1461"/>
      <c r="H5895" s="1461"/>
      <c r="I5895" s="2568">
        <v>44875</v>
      </c>
      <c r="J5895" s="2568">
        <v>46561</v>
      </c>
      <c r="K5895" s="1911"/>
      <c r="L5895" s="1509">
        <v>899</v>
      </c>
      <c r="M5895" s="2568">
        <v>44854</v>
      </c>
      <c r="N5895" s="2621">
        <v>0</v>
      </c>
      <c r="O5895" s="1461"/>
      <c r="P5895" s="1461">
        <v>0</v>
      </c>
      <c r="Q5895" s="1461"/>
      <c r="R5895" s="1461"/>
      <c r="S5895" s="1461"/>
      <c r="T5895" s="1461"/>
      <c r="U5895" s="1461"/>
      <c r="V5895" s="1461"/>
      <c r="W5895" s="1461"/>
      <c r="X5895" s="1461"/>
      <c r="Y5895" s="1461"/>
      <c r="Z5895" s="1461"/>
      <c r="AA5895" s="1461"/>
      <c r="AB5895" s="1461"/>
      <c r="AC5895" s="1507">
        <f>E5895+G5895-N5895-O5895-AA5895-P5895-Q5895-R5895-S5895-T5895-U5895-V5895-W5895-X5895-Y5895</f>
        <v>13</v>
      </c>
      <c r="AD5895" s="1508">
        <f>D5895*AC5895</f>
        <v>245118.51</v>
      </c>
      <c r="AE5895" s="14">
        <f>(J5895-"01.04.2023")/30</f>
        <v>51.466666666666669</v>
      </c>
      <c r="AF5895" s="14">
        <f>(N5895+O5895+P5895+Q5895+R5895+S5895+T5895+U5895+V5895+W5895+X5895+Y5895)/3</f>
        <v>0</v>
      </c>
      <c r="AG5895" s="14" t="e">
        <f>AC5895/AF5895</f>
        <v>#DIV/0!</v>
      </c>
      <c r="AH5895" s="14" t="e">
        <f>AG5895-AE5895</f>
        <v>#DIV/0!</v>
      </c>
      <c r="AI5895" s="14">
        <f>AC5895-(AE5895*AF5895)</f>
        <v>13</v>
      </c>
      <c r="AJ5895" s="1319"/>
    </row>
    <row r="5896" spans="1:36" ht="15.75">
      <c r="A5896" s="4414" t="s">
        <v>179</v>
      </c>
      <c r="B5896" s="4414"/>
      <c r="C5896" s="4414"/>
      <c r="D5896" s="4414"/>
      <c r="E5896" s="4414"/>
      <c r="F5896" s="4414"/>
      <c r="G5896" s="4414"/>
      <c r="H5896" s="4414"/>
      <c r="I5896" s="4414"/>
      <c r="J5896" s="4414"/>
      <c r="K5896" s="4414"/>
      <c r="L5896" s="4414"/>
      <c r="M5896" s="4414"/>
      <c r="N5896" s="4414"/>
      <c r="O5896" s="4414"/>
      <c r="P5896" s="4414"/>
      <c r="Q5896" s="4414"/>
      <c r="R5896" s="4414"/>
      <c r="S5896" s="4414"/>
      <c r="T5896" s="4414"/>
      <c r="U5896" s="4414"/>
      <c r="V5896" s="4414"/>
      <c r="W5896" s="4414"/>
      <c r="X5896" s="4414"/>
      <c r="Y5896" s="4414"/>
      <c r="Z5896" s="4414"/>
      <c r="AA5896" s="4414"/>
      <c r="AB5896" s="4414"/>
      <c r="AC5896" s="4414"/>
      <c r="AD5896" s="4414"/>
      <c r="AE5896" s="4414"/>
      <c r="AF5896" s="4414"/>
      <c r="AG5896" s="4414"/>
      <c r="AH5896" s="4414"/>
      <c r="AI5896" s="4414"/>
      <c r="AJ5896" s="4414"/>
    </row>
    <row r="5897" spans="1:36" ht="15.75">
      <c r="A5897" s="4551" t="s">
        <v>713</v>
      </c>
      <c r="B5897" s="4508"/>
      <c r="C5897" s="4508"/>
      <c r="D5897" s="4508"/>
      <c r="E5897" s="4508"/>
      <c r="F5897" s="4508"/>
      <c r="G5897" s="4508"/>
      <c r="H5897" s="4508"/>
      <c r="I5897" s="4508"/>
      <c r="J5897" s="4508"/>
      <c r="K5897" s="4508"/>
      <c r="L5897" s="4508"/>
      <c r="M5897" s="4508"/>
      <c r="N5897" s="4508"/>
      <c r="O5897" s="4508"/>
      <c r="P5897" s="4508"/>
      <c r="Q5897" s="4508"/>
      <c r="R5897" s="4508"/>
      <c r="S5897" s="4508"/>
      <c r="T5897" s="4508"/>
      <c r="U5897" s="4508"/>
      <c r="V5897" s="4508"/>
      <c r="W5897" s="4508"/>
      <c r="X5897" s="4508"/>
      <c r="Y5897" s="4508"/>
      <c r="Z5897" s="4508"/>
      <c r="AA5897" s="4508"/>
      <c r="AB5897" s="4508"/>
      <c r="AC5897" s="4508"/>
      <c r="AD5897" s="4508"/>
      <c r="AE5897" s="4508"/>
      <c r="AF5897" s="4508"/>
      <c r="AG5897" s="4508"/>
      <c r="AH5897" s="4508"/>
      <c r="AI5897" s="4508"/>
      <c r="AJ5897" s="4508"/>
    </row>
    <row r="5898" spans="1:36" ht="15.75">
      <c r="A5898" s="1461">
        <v>2</v>
      </c>
      <c r="B5898" s="1404" t="s">
        <v>817</v>
      </c>
      <c r="C5898" s="2570" t="s">
        <v>66</v>
      </c>
      <c r="D5898" s="2571">
        <v>12.5</v>
      </c>
      <c r="E5898" s="2575">
        <v>6</v>
      </c>
      <c r="F5898" s="2539">
        <f t="shared" ref="F5898:F5901" si="2088">D5898*E5898</f>
        <v>75</v>
      </c>
      <c r="G5898" s="1461"/>
      <c r="H5898" s="1461"/>
      <c r="I5898" s="2574">
        <v>44028</v>
      </c>
      <c r="J5898" s="2577"/>
      <c r="K5898" s="1911"/>
      <c r="L5898" s="2577">
        <v>683</v>
      </c>
      <c r="M5898" s="2574">
        <v>44020</v>
      </c>
      <c r="N5898" s="1461">
        <v>0</v>
      </c>
      <c r="O5898" s="1461"/>
      <c r="P5898" s="1461"/>
      <c r="Q5898" s="1461"/>
      <c r="R5898" s="1461"/>
      <c r="S5898" s="1461"/>
      <c r="T5898" s="1461"/>
      <c r="U5898" s="1461"/>
      <c r="V5898" s="1461"/>
      <c r="W5898" s="1461"/>
      <c r="X5898" s="1461"/>
      <c r="Y5898" s="1461"/>
      <c r="Z5898" s="1461"/>
      <c r="AA5898" s="1461"/>
      <c r="AB5898" s="1461"/>
      <c r="AC5898" s="1507">
        <f t="shared" ref="AC5898:AC5901" si="2089">E5898+G5898-N5898-O5898-AA5898-P5898-Q5898-R5898-S5898-T5898-U5898-V5898-W5898-X5898-Y5898</f>
        <v>6</v>
      </c>
      <c r="AD5898" s="1508">
        <f t="shared" ref="AD5898:AD5901" si="2090">D5898*AC5898</f>
        <v>75</v>
      </c>
      <c r="AE5898" s="14">
        <f t="shared" ref="AE5898:AE5901" si="2091">(J5898-"01.04.2023")/30</f>
        <v>-1500.5666666666666</v>
      </c>
      <c r="AF5898" s="14">
        <f t="shared" ref="AF5898:AF5901" si="2092">(N5898+O5898+P5898+Q5898+R5898+S5898+T5898+U5898+V5898+W5898+X5898+Y5898)/3</f>
        <v>0</v>
      </c>
      <c r="AG5898" s="14" t="e">
        <f t="shared" ref="AG5898:AG5901" si="2093">AC5898/AF5898</f>
        <v>#DIV/0!</v>
      </c>
      <c r="AH5898" s="14" t="e">
        <f t="shared" ref="AH5898:AH5901" si="2094">AG5898-AE5898</f>
        <v>#DIV/0!</v>
      </c>
      <c r="AI5898" s="14">
        <f t="shared" ref="AI5898:AI5901" si="2095">AC5898-(AE5898*AF5898)</f>
        <v>6</v>
      </c>
      <c r="AJ5898" s="1319"/>
    </row>
    <row r="5899" spans="1:36" ht="31.5" customHeight="1">
      <c r="A5899" s="1461">
        <v>6</v>
      </c>
      <c r="B5899" s="2622" t="s">
        <v>660</v>
      </c>
      <c r="C5899" s="2570" t="s">
        <v>143</v>
      </c>
      <c r="D5899" s="2623">
        <v>10.449285</v>
      </c>
      <c r="E5899" s="2575">
        <v>5940</v>
      </c>
      <c r="F5899" s="2539">
        <f t="shared" si="2088"/>
        <v>62068.752899999999</v>
      </c>
      <c r="G5899" s="1461"/>
      <c r="H5899" s="1461"/>
      <c r="I5899" s="2573">
        <v>44544</v>
      </c>
      <c r="J5899" s="2574"/>
      <c r="K5899" s="1911"/>
      <c r="L5899" s="2575">
        <v>1585</v>
      </c>
      <c r="M5899" s="2573">
        <v>44540</v>
      </c>
      <c r="N5899" s="1461">
        <v>2640</v>
      </c>
      <c r="O5899" s="1461">
        <v>820</v>
      </c>
      <c r="P5899" s="1461">
        <v>200</v>
      </c>
      <c r="Q5899" s="1461"/>
      <c r="R5899" s="1461"/>
      <c r="S5899" s="1461"/>
      <c r="T5899" s="1461"/>
      <c r="U5899" s="1461"/>
      <c r="V5899" s="1461"/>
      <c r="W5899" s="1461"/>
      <c r="X5899" s="1461"/>
      <c r="Y5899" s="1461"/>
      <c r="Z5899" s="1461"/>
      <c r="AA5899" s="1461"/>
      <c r="AB5899" s="1461"/>
      <c r="AC5899" s="1507">
        <f t="shared" si="2089"/>
        <v>2280</v>
      </c>
      <c r="AD5899" s="1508">
        <f t="shared" si="2090"/>
        <v>23824.3698</v>
      </c>
      <c r="AE5899" s="14">
        <f t="shared" si="2091"/>
        <v>-1500.5666666666666</v>
      </c>
      <c r="AF5899" s="14">
        <f t="shared" si="2092"/>
        <v>1220</v>
      </c>
      <c r="AG5899" s="14">
        <f t="shared" si="2093"/>
        <v>1.8688524590163935</v>
      </c>
      <c r="AH5899" s="14">
        <f t="shared" si="2094"/>
        <v>1502.435519125683</v>
      </c>
      <c r="AI5899" s="14">
        <f t="shared" si="2095"/>
        <v>1832971.3333333333</v>
      </c>
      <c r="AJ5899" s="1319"/>
    </row>
    <row r="5900" spans="1:36" ht="31.5" customHeight="1">
      <c r="A5900" s="1461">
        <v>15</v>
      </c>
      <c r="B5900" s="2569" t="s">
        <v>8739</v>
      </c>
      <c r="C5900" s="2570" t="s">
        <v>66</v>
      </c>
      <c r="D5900" s="2571">
        <v>220</v>
      </c>
      <c r="E5900" s="2572">
        <v>350</v>
      </c>
      <c r="F5900" s="2539">
        <f t="shared" si="2088"/>
        <v>77000</v>
      </c>
      <c r="G5900" s="1461"/>
      <c r="H5900" s="1461"/>
      <c r="I5900" s="2573">
        <v>44313</v>
      </c>
      <c r="J5900" s="2574"/>
      <c r="K5900" s="1911"/>
      <c r="L5900" s="2575">
        <v>464</v>
      </c>
      <c r="M5900" s="2573">
        <v>44309</v>
      </c>
      <c r="N5900" s="1461">
        <v>0</v>
      </c>
      <c r="O5900" s="1461"/>
      <c r="P5900" s="1461"/>
      <c r="Q5900" s="1461"/>
      <c r="R5900" s="1461"/>
      <c r="S5900" s="1461"/>
      <c r="T5900" s="1461"/>
      <c r="U5900" s="1461"/>
      <c r="V5900" s="1461"/>
      <c r="W5900" s="1461"/>
      <c r="X5900" s="1461"/>
      <c r="Y5900" s="1461"/>
      <c r="Z5900" s="1461"/>
      <c r="AA5900" s="1461"/>
      <c r="AB5900" s="1461"/>
      <c r="AC5900" s="1507">
        <f t="shared" si="2089"/>
        <v>350</v>
      </c>
      <c r="AD5900" s="1508">
        <f t="shared" si="2090"/>
        <v>77000</v>
      </c>
      <c r="AE5900" s="14">
        <f t="shared" si="2091"/>
        <v>-1500.5666666666666</v>
      </c>
      <c r="AF5900" s="14">
        <f t="shared" si="2092"/>
        <v>0</v>
      </c>
      <c r="AG5900" s="14" t="e">
        <f t="shared" si="2093"/>
        <v>#DIV/0!</v>
      </c>
      <c r="AH5900" s="14" t="e">
        <f t="shared" si="2094"/>
        <v>#DIV/0!</v>
      </c>
      <c r="AI5900" s="14">
        <f t="shared" si="2095"/>
        <v>350</v>
      </c>
      <c r="AJ5900" s="1319"/>
    </row>
    <row r="5901" spans="1:36" ht="15.75">
      <c r="A5901" s="1461">
        <v>17</v>
      </c>
      <c r="B5901" s="1404" t="s">
        <v>1566</v>
      </c>
      <c r="C5901" s="2547" t="s">
        <v>66</v>
      </c>
      <c r="D5901" s="22">
        <v>10.45978</v>
      </c>
      <c r="E5901" s="1461">
        <v>16000</v>
      </c>
      <c r="F5901" s="2539">
        <f t="shared" si="2088"/>
        <v>167356.48000000001</v>
      </c>
      <c r="G5901" s="135"/>
      <c r="H5901" s="1461"/>
      <c r="I5901" s="143">
        <v>44599</v>
      </c>
      <c r="J5901" s="1911"/>
      <c r="K5901" s="1911"/>
      <c r="L5901" s="22">
        <v>61</v>
      </c>
      <c r="M5901" s="143">
        <v>44594</v>
      </c>
      <c r="N5901" s="1461">
        <v>0</v>
      </c>
      <c r="O5901" s="1461">
        <v>15590</v>
      </c>
      <c r="P5901" s="1461"/>
      <c r="Q5901" s="1461"/>
      <c r="R5901" s="1461"/>
      <c r="S5901" s="1461"/>
      <c r="T5901" s="1461"/>
      <c r="U5901" s="1461"/>
      <c r="V5901" s="1461"/>
      <c r="W5901" s="1461"/>
      <c r="X5901" s="1461"/>
      <c r="Y5901" s="1461"/>
      <c r="Z5901" s="1461"/>
      <c r="AA5901" s="1461"/>
      <c r="AB5901" s="1461"/>
      <c r="AC5901" s="1507">
        <f t="shared" si="2089"/>
        <v>410</v>
      </c>
      <c r="AD5901" s="1508">
        <f t="shared" si="2090"/>
        <v>4288.5097999999998</v>
      </c>
      <c r="AE5901" s="14">
        <f t="shared" si="2091"/>
        <v>-1500.5666666666666</v>
      </c>
      <c r="AF5901" s="14">
        <f t="shared" si="2092"/>
        <v>5196.666666666667</v>
      </c>
      <c r="AG5901" s="14">
        <f t="shared" si="2093"/>
        <v>7.8896728672225774E-2</v>
      </c>
      <c r="AH5901" s="14">
        <f t="shared" si="2094"/>
        <v>1500.6455633953387</v>
      </c>
      <c r="AI5901" s="14">
        <f t="shared" si="2095"/>
        <v>7798354.777777778</v>
      </c>
      <c r="AJ5901" s="1319"/>
    </row>
    <row r="5902" spans="1:36" ht="15.75">
      <c r="A5902" s="4414" t="s">
        <v>179</v>
      </c>
      <c r="B5902" s="4414"/>
      <c r="C5902" s="4414"/>
      <c r="D5902" s="4414"/>
      <c r="E5902" s="4414"/>
      <c r="F5902" s="4414"/>
      <c r="G5902" s="4414"/>
      <c r="H5902" s="4414"/>
      <c r="I5902" s="4414"/>
      <c r="J5902" s="4414"/>
      <c r="K5902" s="4414"/>
      <c r="L5902" s="4414"/>
      <c r="M5902" s="4414"/>
      <c r="N5902" s="4414"/>
      <c r="O5902" s="4414"/>
      <c r="P5902" s="4414"/>
      <c r="Q5902" s="4414"/>
      <c r="R5902" s="4414"/>
      <c r="S5902" s="4414"/>
      <c r="T5902" s="4414"/>
      <c r="U5902" s="4414"/>
      <c r="V5902" s="4414"/>
      <c r="W5902" s="4414"/>
      <c r="X5902" s="4414"/>
      <c r="Y5902" s="4414"/>
      <c r="Z5902" s="4414"/>
      <c r="AA5902" s="4414"/>
      <c r="AB5902" s="4414"/>
      <c r="AC5902" s="4414"/>
      <c r="AD5902" s="4414"/>
      <c r="AE5902" s="4414"/>
      <c r="AF5902" s="4414"/>
      <c r="AG5902" s="4414"/>
      <c r="AH5902" s="4414"/>
      <c r="AI5902" s="4414"/>
      <c r="AJ5902" s="4414"/>
    </row>
    <row r="5903" spans="1:36" ht="15.75">
      <c r="A5903" s="4551" t="s">
        <v>1541</v>
      </c>
      <c r="B5903" s="4508"/>
      <c r="C5903" s="4508"/>
      <c r="D5903" s="4508"/>
      <c r="E5903" s="4508"/>
      <c r="F5903" s="4508"/>
      <c r="G5903" s="4508"/>
      <c r="H5903" s="4508"/>
      <c r="I5903" s="4508"/>
      <c r="J5903" s="4508"/>
      <c r="K5903" s="4508"/>
      <c r="L5903" s="4508"/>
      <c r="M5903" s="4508"/>
      <c r="N5903" s="4508"/>
      <c r="O5903" s="4508"/>
      <c r="P5903" s="4508"/>
      <c r="Q5903" s="4508"/>
      <c r="R5903" s="4508"/>
      <c r="S5903" s="4508"/>
      <c r="T5903" s="4508"/>
      <c r="U5903" s="4508"/>
      <c r="V5903" s="4508"/>
      <c r="W5903" s="4508"/>
      <c r="X5903" s="4508"/>
      <c r="Y5903" s="4508"/>
      <c r="Z5903" s="4508"/>
      <c r="AA5903" s="4508"/>
      <c r="AB5903" s="4508"/>
      <c r="AC5903" s="4508"/>
      <c r="AD5903" s="4508"/>
      <c r="AE5903" s="4508"/>
      <c r="AF5903" s="4508"/>
      <c r="AG5903" s="4508"/>
      <c r="AH5903" s="4508"/>
      <c r="AI5903" s="4508"/>
      <c r="AJ5903" s="4508"/>
    </row>
    <row r="5904" spans="1:36" ht="15.75">
      <c r="A5904" s="1461">
        <v>1</v>
      </c>
      <c r="B5904" s="31" t="s">
        <v>1568</v>
      </c>
      <c r="C5904" s="2549" t="s">
        <v>176</v>
      </c>
      <c r="D5904" s="2550">
        <v>455.05</v>
      </c>
      <c r="E5904" s="1518">
        <v>66</v>
      </c>
      <c r="F5904" s="2539">
        <f>D5904*E5904</f>
        <v>30033.3</v>
      </c>
      <c r="G5904" s="1461"/>
      <c r="H5904" s="1461">
        <f>D5904*G5904</f>
        <v>0</v>
      </c>
      <c r="I5904" s="34">
        <v>43927</v>
      </c>
      <c r="J5904" s="336">
        <v>44835</v>
      </c>
      <c r="K5904" s="1911"/>
      <c r="L5904" s="135">
        <v>392</v>
      </c>
      <c r="M5904" s="34">
        <v>43927</v>
      </c>
      <c r="N5904" s="1461">
        <v>0</v>
      </c>
      <c r="O5904" s="1461"/>
      <c r="P5904" s="1461"/>
      <c r="Q5904" s="1461"/>
      <c r="R5904" s="1461"/>
      <c r="S5904" s="1461"/>
      <c r="T5904" s="1461"/>
      <c r="U5904" s="1461"/>
      <c r="V5904" s="1461"/>
      <c r="W5904" s="1461"/>
      <c r="X5904" s="1461"/>
      <c r="Y5904" s="1461"/>
      <c r="Z5904" s="1461"/>
      <c r="AA5904" s="1461"/>
      <c r="AB5904" s="1461"/>
      <c r="AC5904" s="1507">
        <f>E5904+G5904-N5904-O5904-AA5904-P5904-Q5904-R5904-S5904-T5904-U5904-V5904-W5904-X5904-Y5904</f>
        <v>66</v>
      </c>
      <c r="AD5904" s="1508">
        <f>D5904*AC5904</f>
        <v>30033.3</v>
      </c>
      <c r="AE5904" s="14">
        <f>(J5904-"01.04.2023")/30</f>
        <v>-6.0666666666666664</v>
      </c>
      <c r="AF5904" s="14">
        <f>(N5904+O5904+P5904+Q5904+R5904+S5904+T5904+U5904+V5904+W5904+X5904+Y5904)/3</f>
        <v>0</v>
      </c>
      <c r="AG5904" s="14" t="e">
        <f>AC5904/AF5904</f>
        <v>#DIV/0!</v>
      </c>
      <c r="AH5904" s="14" t="e">
        <f>AG5904-AE5904</f>
        <v>#DIV/0!</v>
      </c>
      <c r="AI5904" s="14">
        <f>AC5904-(AE5904*AF5904)</f>
        <v>66</v>
      </c>
      <c r="AJ5904" s="1319"/>
    </row>
    <row r="5905" spans="1:36" ht="15.75">
      <c r="A5905" s="4414" t="s">
        <v>179</v>
      </c>
      <c r="B5905" s="4414"/>
      <c r="C5905" s="4414"/>
      <c r="D5905" s="4414"/>
      <c r="E5905" s="4414"/>
      <c r="F5905" s="4414"/>
      <c r="G5905" s="4414"/>
      <c r="H5905" s="4414"/>
      <c r="I5905" s="4414"/>
      <c r="J5905" s="4414"/>
      <c r="K5905" s="4414"/>
      <c r="L5905" s="4414"/>
      <c r="M5905" s="4414"/>
      <c r="N5905" s="4414"/>
      <c r="O5905" s="4414"/>
      <c r="P5905" s="4414"/>
      <c r="Q5905" s="4414"/>
      <c r="R5905" s="4414"/>
      <c r="S5905" s="4414"/>
      <c r="T5905" s="4414"/>
      <c r="U5905" s="4414"/>
      <c r="V5905" s="4414"/>
      <c r="W5905" s="4414"/>
      <c r="X5905" s="4414"/>
      <c r="Y5905" s="4414"/>
      <c r="Z5905" s="4414"/>
      <c r="AA5905" s="4414"/>
      <c r="AB5905" s="4414"/>
      <c r="AC5905" s="4414"/>
      <c r="AD5905" s="4414"/>
      <c r="AE5905" s="4414"/>
      <c r="AF5905" s="4414"/>
      <c r="AG5905" s="4414"/>
      <c r="AH5905" s="4414"/>
      <c r="AI5905" s="4414"/>
      <c r="AJ5905" s="4414"/>
    </row>
    <row r="5906" spans="1:36" ht="15.75">
      <c r="A5906" s="4551">
        <v>1</v>
      </c>
      <c r="B5906" s="4508"/>
      <c r="C5906" s="4508"/>
      <c r="D5906" s="4508"/>
      <c r="E5906" s="4508"/>
      <c r="F5906" s="4508"/>
      <c r="G5906" s="4508"/>
      <c r="H5906" s="4508"/>
      <c r="I5906" s="4508"/>
      <c r="J5906" s="4508"/>
      <c r="K5906" s="4508"/>
      <c r="L5906" s="4508"/>
      <c r="M5906" s="4508"/>
      <c r="N5906" s="4508"/>
      <c r="O5906" s="4508"/>
      <c r="P5906" s="4508"/>
      <c r="Q5906" s="4508"/>
      <c r="R5906" s="4508"/>
      <c r="S5906" s="4508"/>
      <c r="T5906" s="4508"/>
      <c r="U5906" s="4508"/>
      <c r="V5906" s="4508"/>
      <c r="W5906" s="4508"/>
      <c r="X5906" s="4508"/>
      <c r="Y5906" s="4508"/>
      <c r="Z5906" s="4508"/>
      <c r="AA5906" s="4508"/>
      <c r="AB5906" s="4508"/>
      <c r="AC5906" s="4508"/>
      <c r="AD5906" s="4508"/>
      <c r="AE5906" s="4508"/>
      <c r="AF5906" s="4508"/>
      <c r="AG5906" s="4508"/>
      <c r="AH5906" s="4508"/>
      <c r="AI5906" s="4508"/>
      <c r="AJ5906" s="4508"/>
    </row>
    <row r="5907" spans="1:36" ht="15.75">
      <c r="A5907" s="1461"/>
      <c r="B5907" s="31" t="s">
        <v>6800</v>
      </c>
      <c r="C5907" s="2549" t="s">
        <v>143</v>
      </c>
      <c r="D5907" s="2550">
        <v>77.95</v>
      </c>
      <c r="E5907" s="1518">
        <v>20</v>
      </c>
      <c r="F5907" s="2539">
        <v>1559</v>
      </c>
      <c r="G5907" s="1461"/>
      <c r="H5907" s="1280"/>
      <c r="I5907" s="34">
        <v>44837</v>
      </c>
      <c r="J5907" s="336">
        <v>45163</v>
      </c>
      <c r="K5907" s="2624"/>
      <c r="L5907" s="22">
        <v>311</v>
      </c>
      <c r="M5907" s="143">
        <v>44691</v>
      </c>
      <c r="N5907" s="1461">
        <v>0</v>
      </c>
      <c r="O5907" s="1461"/>
      <c r="P5907" s="1461"/>
      <c r="Q5907" s="1461"/>
      <c r="R5907" s="1461"/>
      <c r="S5907" s="1461"/>
      <c r="T5907" s="1461"/>
      <c r="U5907" s="1461"/>
      <c r="V5907" s="1461"/>
      <c r="W5907" s="1461"/>
      <c r="X5907" s="1461"/>
      <c r="Y5907" s="1461"/>
      <c r="Z5907" s="1461"/>
      <c r="AA5907" s="1461"/>
      <c r="AB5907" s="1461"/>
      <c r="AC5907" s="1507">
        <f>E5907+G5907-N5907-O5907-AA5907-P5907-Q5907-R5907-S5907-T5907-U5907-V5907-W5907-X5907-Y5907</f>
        <v>20</v>
      </c>
      <c r="AD5907" s="1508">
        <f>D5907*AC5907</f>
        <v>1559</v>
      </c>
      <c r="AE5907" s="14">
        <f>(J5907-"01.04.2023")/30</f>
        <v>4.8666666666666663</v>
      </c>
      <c r="AF5907" s="14">
        <f>(N5907+O5907+P5907+Q5907+R5907+S5907+T5907+U5907+V5907+W5907+X5907+Y5907)/3</f>
        <v>0</v>
      </c>
      <c r="AG5907" s="14" t="e">
        <f>AC5907/AF5907</f>
        <v>#DIV/0!</v>
      </c>
      <c r="AH5907" s="14" t="e">
        <f>AG5907-AE5907</f>
        <v>#DIV/0!</v>
      </c>
      <c r="AI5907" s="14">
        <f>AC5907-(AE5907*AF5907)</f>
        <v>20</v>
      </c>
      <c r="AJ5907" s="1319"/>
    </row>
    <row r="5908" spans="1:36" ht="15.75">
      <c r="A5908" s="1461"/>
      <c r="B5908" s="31" t="s">
        <v>6801</v>
      </c>
      <c r="C5908" s="2549" t="s">
        <v>324</v>
      </c>
      <c r="D5908" s="2550">
        <v>98.39</v>
      </c>
      <c r="E5908" s="1518">
        <v>400</v>
      </c>
      <c r="F5908" s="2539">
        <f>D5908*E5908</f>
        <v>39356</v>
      </c>
      <c r="G5908" s="1461"/>
      <c r="H5908" s="1280"/>
      <c r="I5908" s="34">
        <v>44839</v>
      </c>
      <c r="J5908" s="336">
        <v>45626</v>
      </c>
      <c r="K5908" s="2624"/>
      <c r="L5908" s="22">
        <v>804</v>
      </c>
      <c r="M5908" s="143">
        <v>44830</v>
      </c>
      <c r="N5908" s="1461">
        <v>0</v>
      </c>
      <c r="O5908" s="1461"/>
      <c r="P5908" s="1461"/>
      <c r="Q5908" s="1461"/>
      <c r="R5908" s="1461"/>
      <c r="S5908" s="1461"/>
      <c r="T5908" s="1461"/>
      <c r="U5908" s="1461"/>
      <c r="V5908" s="1461"/>
      <c r="W5908" s="1461"/>
      <c r="X5908" s="1461"/>
      <c r="Y5908" s="1461"/>
      <c r="Z5908" s="1461"/>
      <c r="AA5908" s="1461"/>
      <c r="AB5908" s="1461"/>
      <c r="AC5908" s="1507">
        <f>E5908+G5908-N5908-O5908-AA5908-P5908-Q5908-R5908-S5908-T5908-U5908-V5908-W5908-X5908-Y5908</f>
        <v>400</v>
      </c>
      <c r="AD5908" s="1508">
        <f>D5908*AC5908</f>
        <v>39356</v>
      </c>
      <c r="AE5908" s="14">
        <f>(J5908-"01.04.2023")/30</f>
        <v>20.3</v>
      </c>
      <c r="AF5908" s="14">
        <f>(N5908+O5908+P5908+Q5908+R5908+S5908+T5908+U5908+V5908+W5908+X5908+Y5908)/3</f>
        <v>0</v>
      </c>
      <c r="AG5908" s="14" t="e">
        <f>AC5908/AF5908</f>
        <v>#DIV/0!</v>
      </c>
      <c r="AH5908" s="14" t="e">
        <f>AG5908-AE5908</f>
        <v>#DIV/0!</v>
      </c>
      <c r="AI5908" s="14">
        <f>AC5908-(AE5908*AF5908)</f>
        <v>400</v>
      </c>
      <c r="AJ5908" s="1319"/>
    </row>
    <row r="5909" spans="1:36" ht="15.75">
      <c r="A5909" s="4414" t="s">
        <v>179</v>
      </c>
      <c r="B5909" s="4414"/>
      <c r="C5909" s="4414"/>
      <c r="D5909" s="4414"/>
      <c r="E5909" s="4414"/>
      <c r="F5909" s="4414"/>
      <c r="G5909" s="4414"/>
      <c r="H5909" s="4414"/>
      <c r="I5909" s="4414"/>
      <c r="J5909" s="4414"/>
      <c r="K5909" s="4414"/>
      <c r="L5909" s="4414"/>
      <c r="M5909" s="4414"/>
      <c r="N5909" s="4414"/>
      <c r="O5909" s="4414"/>
      <c r="P5909" s="4414"/>
      <c r="Q5909" s="4414"/>
      <c r="R5909" s="4414"/>
      <c r="S5909" s="4414"/>
      <c r="T5909" s="4414"/>
      <c r="U5909" s="4414"/>
      <c r="V5909" s="4414"/>
      <c r="W5909" s="4414"/>
      <c r="X5909" s="4414"/>
      <c r="Y5909" s="4414"/>
      <c r="Z5909" s="4414"/>
      <c r="AA5909" s="4414"/>
      <c r="AB5909" s="4414"/>
      <c r="AC5909" s="4414"/>
      <c r="AD5909" s="4414"/>
      <c r="AE5909" s="4414"/>
      <c r="AF5909" s="4414"/>
      <c r="AG5909" s="4414"/>
      <c r="AH5909" s="4414"/>
      <c r="AI5909" s="4414"/>
      <c r="AJ5909" s="4414"/>
    </row>
    <row r="5910" spans="1:36" ht="15.75">
      <c r="A5910" s="4551" t="s">
        <v>8096</v>
      </c>
      <c r="B5910" s="4508"/>
      <c r="C5910" s="4508"/>
      <c r="D5910" s="4508"/>
      <c r="E5910" s="4508"/>
      <c r="F5910" s="4508"/>
      <c r="G5910" s="4508"/>
      <c r="H5910" s="4508"/>
      <c r="I5910" s="4508"/>
      <c r="J5910" s="4508"/>
      <c r="K5910" s="4508"/>
      <c r="L5910" s="4508"/>
      <c r="M5910" s="4508"/>
      <c r="N5910" s="4508"/>
      <c r="O5910" s="4508"/>
      <c r="P5910" s="4508"/>
      <c r="Q5910" s="4508"/>
      <c r="R5910" s="4508"/>
      <c r="S5910" s="4508"/>
      <c r="T5910" s="4508"/>
      <c r="U5910" s="4508"/>
      <c r="V5910" s="4508"/>
      <c r="W5910" s="4508"/>
      <c r="X5910" s="4508"/>
      <c r="Y5910" s="4508"/>
      <c r="Z5910" s="4508"/>
      <c r="AA5910" s="4508"/>
      <c r="AB5910" s="4508"/>
      <c r="AC5910" s="4508"/>
      <c r="AD5910" s="4508"/>
      <c r="AE5910" s="4508"/>
      <c r="AF5910" s="4508"/>
      <c r="AG5910" s="4508"/>
      <c r="AH5910" s="4508"/>
      <c r="AI5910" s="4508"/>
      <c r="AJ5910" s="4508"/>
    </row>
    <row r="5911" spans="1:36" ht="31.5" customHeight="1">
      <c r="A5911" s="1461"/>
      <c r="B5911" s="31" t="s">
        <v>8097</v>
      </c>
      <c r="C5911" s="2549" t="s">
        <v>63</v>
      </c>
      <c r="D5911" s="2625">
        <v>5.8414285709999998</v>
      </c>
      <c r="E5911" s="1518">
        <v>1372</v>
      </c>
      <c r="F5911" s="2539">
        <f>E5911*D5911</f>
        <v>8014.4399994119995</v>
      </c>
      <c r="G5911" s="1461"/>
      <c r="H5911" s="1280"/>
      <c r="I5911" s="34">
        <v>44858</v>
      </c>
      <c r="J5911" s="336">
        <v>45169</v>
      </c>
      <c r="K5911" s="2624"/>
      <c r="L5911" s="22">
        <v>832</v>
      </c>
      <c r="M5911" s="143">
        <v>44837</v>
      </c>
      <c r="N5911" s="1461">
        <v>0</v>
      </c>
      <c r="O5911" s="1461">
        <v>119</v>
      </c>
      <c r="P5911" s="1461"/>
      <c r="Q5911" s="1461"/>
      <c r="R5911" s="1461"/>
      <c r="S5911" s="1461"/>
      <c r="T5911" s="1461"/>
      <c r="U5911" s="1461"/>
      <c r="V5911" s="1461"/>
      <c r="W5911" s="1461"/>
      <c r="X5911" s="1461"/>
      <c r="Y5911" s="1461"/>
      <c r="Z5911" s="1461"/>
      <c r="AA5911" s="1461"/>
      <c r="AB5911" s="1461"/>
      <c r="AC5911" s="1507">
        <f>E5911+G5911-N5911-O5911-AA5911-P5911-Q5911-R5911-S5911-T5911-U5911-V5911-W5911-X5911-Y5911</f>
        <v>1253</v>
      </c>
      <c r="AD5911" s="1508">
        <f>D5911*AC5911</f>
        <v>7319.3099994630002</v>
      </c>
      <c r="AE5911" s="14">
        <f>(J5911-"01.04.2023")/30</f>
        <v>5.0666666666666664</v>
      </c>
      <c r="AF5911" s="14">
        <f>(N5911+O5911+P5911+Q5911+R5911+S5911+T5911+U5911+V5911+W5911+X5911+Y5911)/3</f>
        <v>39.666666666666664</v>
      </c>
      <c r="AG5911" s="14">
        <f>AC5911/AF5911</f>
        <v>31.588235294117649</v>
      </c>
      <c r="AH5911" s="14">
        <f>AG5911-AE5911</f>
        <v>26.521568627450982</v>
      </c>
      <c r="AI5911" s="14">
        <f>AC5911-(AE5911*AF5911)</f>
        <v>1052.0222222222224</v>
      </c>
      <c r="AJ5911" s="1319"/>
    </row>
    <row r="5912" spans="1:36" ht="15.75">
      <c r="A5912" s="4104" t="s">
        <v>3418</v>
      </c>
      <c r="B5912" s="4106"/>
      <c r="C5912" s="4106"/>
      <c r="D5912" s="4106"/>
      <c r="E5912" s="4106"/>
      <c r="F5912" s="4106"/>
      <c r="G5912" s="4106"/>
      <c r="H5912" s="4106"/>
      <c r="I5912" s="4106"/>
      <c r="J5912" s="4106"/>
      <c r="K5912" s="4106"/>
      <c r="L5912" s="4106"/>
      <c r="M5912" s="4106"/>
      <c r="N5912" s="4106"/>
      <c r="O5912" s="4106"/>
      <c r="P5912" s="4106"/>
      <c r="Q5912" s="4106"/>
      <c r="R5912" s="4106"/>
      <c r="S5912" s="4106"/>
      <c r="T5912" s="4106"/>
      <c r="U5912" s="4106"/>
      <c r="V5912" s="4106"/>
      <c r="W5912" s="4106"/>
      <c r="X5912" s="4106"/>
      <c r="Y5912" s="4106"/>
      <c r="Z5912" s="4106"/>
      <c r="AA5912" s="4106"/>
      <c r="AB5912" s="4106"/>
      <c r="AC5912" s="4106"/>
      <c r="AD5912" s="4106"/>
      <c r="AE5912" s="4106"/>
      <c r="AF5912" s="4106"/>
      <c r="AG5912" s="4106"/>
      <c r="AH5912" s="4106"/>
      <c r="AI5912" s="4106"/>
      <c r="AJ5912" s="4105"/>
    </row>
    <row r="5913" spans="1:36" ht="15.75">
      <c r="A5913" s="1461">
        <v>1</v>
      </c>
      <c r="B5913" s="1404" t="s">
        <v>3419</v>
      </c>
      <c r="C5913" s="2547" t="s">
        <v>66</v>
      </c>
      <c r="D5913" s="1280">
        <v>1</v>
      </c>
      <c r="E5913" s="1461">
        <v>4600</v>
      </c>
      <c r="F5913" s="2539">
        <f>E5913*D5913</f>
        <v>4600</v>
      </c>
      <c r="G5913" s="1461"/>
      <c r="H5913" s="1280"/>
      <c r="I5913" s="1911">
        <v>44693</v>
      </c>
      <c r="J5913" s="1911"/>
      <c r="K5913" s="1911"/>
      <c r="L5913" s="1461"/>
      <c r="M5913" s="1911"/>
      <c r="N5913" s="1461">
        <v>0</v>
      </c>
      <c r="O5913" s="1461"/>
      <c r="P5913" s="1461"/>
      <c r="Q5913" s="1461"/>
      <c r="R5913" s="1461"/>
      <c r="S5913" s="1461"/>
      <c r="T5913" s="1461"/>
      <c r="U5913" s="1461"/>
      <c r="V5913" s="1461"/>
      <c r="W5913" s="1461"/>
      <c r="X5913" s="1461"/>
      <c r="Y5913" s="1461"/>
      <c r="Z5913" s="1461"/>
      <c r="AA5913" s="1461"/>
      <c r="AB5913" s="1461"/>
      <c r="AC5913" s="1507">
        <f t="shared" ref="AC5913:AC5944" si="2096">E5913+G5913-N5913-O5913-AA5913-P5913-Q5913-R5913-S5913-T5913-U5913-V5913-W5913-X5913-Y5913</f>
        <v>4600</v>
      </c>
      <c r="AD5913" s="1508">
        <f t="shared" ref="AD5913:AD5944" si="2097">D5913*AC5913</f>
        <v>4600</v>
      </c>
      <c r="AE5913" s="14">
        <f t="shared" ref="AE5913:AE5944" si="2098">(J5913-"01.04.2023")/30</f>
        <v>-1500.5666666666666</v>
      </c>
      <c r="AF5913" s="14">
        <f t="shared" ref="AF5913:AF5944" si="2099">(N5913+O5913+P5913+Q5913+R5913+S5913+T5913+U5913+V5913+W5913+X5913+Y5913)/3</f>
        <v>0</v>
      </c>
      <c r="AG5913" s="14" t="e">
        <f t="shared" ref="AG5913:AG5944" si="2100">AC5913/AF5913</f>
        <v>#DIV/0!</v>
      </c>
      <c r="AH5913" s="14" t="e">
        <f t="shared" ref="AH5913:AH5944" si="2101">AG5913-AE5913</f>
        <v>#DIV/0!</v>
      </c>
      <c r="AI5913" s="14">
        <f t="shared" ref="AI5913:AI5944" si="2102">AC5913-(AE5913*AF5913)</f>
        <v>4600</v>
      </c>
      <c r="AJ5913" s="1319"/>
    </row>
    <row r="5914" spans="1:36" ht="15.75">
      <c r="A5914" s="1461">
        <v>2</v>
      </c>
      <c r="B5914" s="1404" t="s">
        <v>3412</v>
      </c>
      <c r="C5914" s="2547" t="s">
        <v>66</v>
      </c>
      <c r="D5914" s="1280">
        <v>1</v>
      </c>
      <c r="E5914" s="1461">
        <v>1000</v>
      </c>
      <c r="F5914" s="2539">
        <f t="shared" ref="F5914:F5946" si="2103">D5914*E5914</f>
        <v>1000</v>
      </c>
      <c r="G5914" s="1461"/>
      <c r="H5914" s="1280"/>
      <c r="I5914" s="1911">
        <v>44693</v>
      </c>
      <c r="J5914" s="1911"/>
      <c r="K5914" s="1911"/>
      <c r="L5914" s="1461"/>
      <c r="M5914" s="1911"/>
      <c r="N5914" s="1461">
        <v>500</v>
      </c>
      <c r="O5914" s="1461"/>
      <c r="P5914" s="1461"/>
      <c r="Q5914" s="1461"/>
      <c r="R5914" s="1461"/>
      <c r="S5914" s="1461"/>
      <c r="T5914" s="1461"/>
      <c r="U5914" s="1461"/>
      <c r="V5914" s="1461"/>
      <c r="W5914" s="1461"/>
      <c r="X5914" s="1461"/>
      <c r="Y5914" s="1461"/>
      <c r="Z5914" s="1461"/>
      <c r="AA5914" s="1461"/>
      <c r="AB5914" s="1461"/>
      <c r="AC5914" s="1507">
        <f t="shared" si="2096"/>
        <v>500</v>
      </c>
      <c r="AD5914" s="1508">
        <f t="shared" si="2097"/>
        <v>500</v>
      </c>
      <c r="AE5914" s="14">
        <f t="shared" si="2098"/>
        <v>-1500.5666666666666</v>
      </c>
      <c r="AF5914" s="14">
        <f t="shared" si="2099"/>
        <v>166.66666666666666</v>
      </c>
      <c r="AG5914" s="14">
        <f t="shared" si="2100"/>
        <v>3</v>
      </c>
      <c r="AH5914" s="14">
        <f t="shared" si="2101"/>
        <v>1503.5666666666666</v>
      </c>
      <c r="AI5914" s="14">
        <f t="shared" si="2102"/>
        <v>250594.44444444441</v>
      </c>
      <c r="AJ5914" s="1319"/>
    </row>
    <row r="5915" spans="1:36" ht="15.75">
      <c r="A5915" s="1461">
        <v>16</v>
      </c>
      <c r="B5915" s="1404" t="s">
        <v>2936</v>
      </c>
      <c r="C5915" s="2547" t="s">
        <v>66</v>
      </c>
      <c r="D5915" s="1280">
        <v>1</v>
      </c>
      <c r="E5915" s="1461">
        <v>1</v>
      </c>
      <c r="F5915" s="2539">
        <f t="shared" si="2103"/>
        <v>1</v>
      </c>
      <c r="G5915" s="1461"/>
      <c r="H5915" s="1461"/>
      <c r="I5915" s="1911">
        <v>44701</v>
      </c>
      <c r="J5915" s="1911"/>
      <c r="K5915" s="1911"/>
      <c r="L5915" s="1461"/>
      <c r="M5915" s="1911"/>
      <c r="N5915" s="1461">
        <v>0</v>
      </c>
      <c r="O5915" s="1461"/>
      <c r="P5915" s="1461"/>
      <c r="Q5915" s="1461"/>
      <c r="R5915" s="1461"/>
      <c r="S5915" s="1461"/>
      <c r="T5915" s="1461"/>
      <c r="U5915" s="1461"/>
      <c r="V5915" s="1461"/>
      <c r="W5915" s="1461"/>
      <c r="X5915" s="1461"/>
      <c r="Y5915" s="1461"/>
      <c r="Z5915" s="1461"/>
      <c r="AA5915" s="1461"/>
      <c r="AB5915" s="1461"/>
      <c r="AC5915" s="1507">
        <f t="shared" si="2096"/>
        <v>1</v>
      </c>
      <c r="AD5915" s="1508">
        <f t="shared" si="2097"/>
        <v>1</v>
      </c>
      <c r="AE5915" s="14">
        <f t="shared" si="2098"/>
        <v>-1500.5666666666666</v>
      </c>
      <c r="AF5915" s="14">
        <f t="shared" si="2099"/>
        <v>0</v>
      </c>
      <c r="AG5915" s="14" t="e">
        <f t="shared" si="2100"/>
        <v>#DIV/0!</v>
      </c>
      <c r="AH5915" s="14" t="e">
        <f t="shared" si="2101"/>
        <v>#DIV/0!</v>
      </c>
      <c r="AI5915" s="14">
        <f t="shared" si="2102"/>
        <v>1</v>
      </c>
      <c r="AJ5915" s="1319"/>
    </row>
    <row r="5916" spans="1:36" ht="15.75" customHeight="1">
      <c r="A5916" s="1461">
        <v>18</v>
      </c>
      <c r="B5916" s="1404" t="s">
        <v>2875</v>
      </c>
      <c r="C5916" s="2547" t="s">
        <v>66</v>
      </c>
      <c r="D5916" s="1280">
        <v>1</v>
      </c>
      <c r="E5916" s="1461">
        <v>1500</v>
      </c>
      <c r="F5916" s="2539">
        <f t="shared" si="2103"/>
        <v>1500</v>
      </c>
      <c r="G5916" s="1461"/>
      <c r="H5916" s="1461"/>
      <c r="I5916" s="1911">
        <v>44701</v>
      </c>
      <c r="J5916" s="1911">
        <v>45838</v>
      </c>
      <c r="K5916" s="1911"/>
      <c r="L5916" s="1461"/>
      <c r="M5916" s="1911"/>
      <c r="N5916" s="1461">
        <v>0</v>
      </c>
      <c r="O5916" s="1461"/>
      <c r="P5916" s="1461"/>
      <c r="Q5916" s="1461"/>
      <c r="R5916" s="1461"/>
      <c r="S5916" s="1461"/>
      <c r="T5916" s="1461"/>
      <c r="U5916" s="1461"/>
      <c r="V5916" s="1461"/>
      <c r="W5916" s="1461"/>
      <c r="X5916" s="1461"/>
      <c r="Y5916" s="1461"/>
      <c r="Z5916" s="1461"/>
      <c r="AA5916" s="1461"/>
      <c r="AB5916" s="1461"/>
      <c r="AC5916" s="1507">
        <f t="shared" si="2096"/>
        <v>1500</v>
      </c>
      <c r="AD5916" s="1508">
        <f t="shared" si="2097"/>
        <v>1500</v>
      </c>
      <c r="AE5916" s="14">
        <f t="shared" si="2098"/>
        <v>27.366666666666667</v>
      </c>
      <c r="AF5916" s="14">
        <f t="shared" si="2099"/>
        <v>0</v>
      </c>
      <c r="AG5916" s="14" t="e">
        <f t="shared" si="2100"/>
        <v>#DIV/0!</v>
      </c>
      <c r="AH5916" s="14" t="e">
        <f t="shared" si="2101"/>
        <v>#DIV/0!</v>
      </c>
      <c r="AI5916" s="14">
        <f t="shared" si="2102"/>
        <v>1500</v>
      </c>
      <c r="AJ5916" s="1319"/>
    </row>
    <row r="5917" spans="1:36" ht="15.75">
      <c r="A5917" s="1461">
        <v>19</v>
      </c>
      <c r="B5917" s="1404" t="s">
        <v>3408</v>
      </c>
      <c r="C5917" s="2547" t="s">
        <v>156</v>
      </c>
      <c r="D5917" s="24">
        <v>1</v>
      </c>
      <c r="E5917" s="1461">
        <v>50</v>
      </c>
      <c r="F5917" s="2539">
        <f t="shared" si="2103"/>
        <v>50</v>
      </c>
      <c r="G5917" s="1461"/>
      <c r="H5917" s="1461"/>
      <c r="I5917" s="1911">
        <v>44707</v>
      </c>
      <c r="J5917" s="1911">
        <v>45261</v>
      </c>
      <c r="K5917" s="1911"/>
      <c r="L5917" s="1461"/>
      <c r="M5917" s="1911"/>
      <c r="N5917" s="1461">
        <v>0</v>
      </c>
      <c r="O5917" s="1461"/>
      <c r="P5917" s="1461"/>
      <c r="Q5917" s="1461"/>
      <c r="R5917" s="1461"/>
      <c r="S5917" s="1461"/>
      <c r="T5917" s="1461"/>
      <c r="U5917" s="1461"/>
      <c r="V5917" s="1461"/>
      <c r="W5917" s="1461"/>
      <c r="X5917" s="1461"/>
      <c r="Y5917" s="1461"/>
      <c r="Z5917" s="1461"/>
      <c r="AA5917" s="1461"/>
      <c r="AB5917" s="1461"/>
      <c r="AC5917" s="1507">
        <f t="shared" si="2096"/>
        <v>50</v>
      </c>
      <c r="AD5917" s="1508">
        <f t="shared" si="2097"/>
        <v>50</v>
      </c>
      <c r="AE5917" s="14">
        <f t="shared" si="2098"/>
        <v>8.1333333333333329</v>
      </c>
      <c r="AF5917" s="14">
        <f t="shared" si="2099"/>
        <v>0</v>
      </c>
      <c r="AG5917" s="14" t="e">
        <f t="shared" si="2100"/>
        <v>#DIV/0!</v>
      </c>
      <c r="AH5917" s="14" t="e">
        <f t="shared" si="2101"/>
        <v>#DIV/0!</v>
      </c>
      <c r="AI5917" s="14">
        <f t="shared" si="2102"/>
        <v>50</v>
      </c>
      <c r="AJ5917" s="1319"/>
    </row>
    <row r="5918" spans="1:36" ht="15.75">
      <c r="A5918" s="1461"/>
      <c r="B5918" s="1404" t="s">
        <v>4027</v>
      </c>
      <c r="C5918" s="2547" t="s">
        <v>176</v>
      </c>
      <c r="D5918" s="24">
        <v>1</v>
      </c>
      <c r="E5918" s="1461">
        <v>1.05</v>
      </c>
      <c r="F5918" s="2539">
        <f t="shared" si="2103"/>
        <v>1.05</v>
      </c>
      <c r="G5918" s="135"/>
      <c r="H5918" s="1461"/>
      <c r="I5918" s="143">
        <v>44720</v>
      </c>
      <c r="J5918" s="1911"/>
      <c r="K5918" s="1911"/>
      <c r="L5918" s="1461"/>
      <c r="M5918" s="1911"/>
      <c r="N5918" s="1461">
        <v>0.05</v>
      </c>
      <c r="O5918" s="1461"/>
      <c r="P5918" s="1461"/>
      <c r="Q5918" s="1461"/>
      <c r="R5918" s="1461"/>
      <c r="S5918" s="1461"/>
      <c r="T5918" s="1461"/>
      <c r="U5918" s="1461"/>
      <c r="V5918" s="1461"/>
      <c r="W5918" s="1461"/>
      <c r="X5918" s="1461"/>
      <c r="Y5918" s="1461"/>
      <c r="Z5918" s="1461"/>
      <c r="AA5918" s="1461"/>
      <c r="AB5918" s="1461"/>
      <c r="AC5918" s="1507">
        <f t="shared" si="2096"/>
        <v>1</v>
      </c>
      <c r="AD5918" s="1508">
        <f t="shared" si="2097"/>
        <v>1</v>
      </c>
      <c r="AE5918" s="14">
        <f t="shared" si="2098"/>
        <v>-1500.5666666666666</v>
      </c>
      <c r="AF5918" s="14">
        <f t="shared" si="2099"/>
        <v>1.6666666666666666E-2</v>
      </c>
      <c r="AG5918" s="14">
        <f t="shared" si="2100"/>
        <v>60</v>
      </c>
      <c r="AH5918" s="14">
        <f t="shared" si="2101"/>
        <v>1560.5666666666666</v>
      </c>
      <c r="AI5918" s="14">
        <f t="shared" si="2102"/>
        <v>26.009444444444444</v>
      </c>
      <c r="AJ5918" s="1319"/>
    </row>
    <row r="5919" spans="1:36" ht="15.75">
      <c r="A5919" s="1461"/>
      <c r="B5919" s="1404" t="s">
        <v>4028</v>
      </c>
      <c r="C5919" s="2547" t="s">
        <v>66</v>
      </c>
      <c r="D5919" s="24">
        <v>1</v>
      </c>
      <c r="E5919" s="1461">
        <v>65</v>
      </c>
      <c r="F5919" s="2539">
        <f t="shared" si="2103"/>
        <v>65</v>
      </c>
      <c r="G5919" s="1461"/>
      <c r="H5919" s="1461"/>
      <c r="I5919" s="1911">
        <v>44722</v>
      </c>
      <c r="J5919" s="1911"/>
      <c r="K5919" s="1911"/>
      <c r="L5919" s="1461"/>
      <c r="M5919" s="1911"/>
      <c r="N5919" s="1461">
        <v>0</v>
      </c>
      <c r="O5919" s="1461"/>
      <c r="P5919" s="1461"/>
      <c r="Q5919" s="1461"/>
      <c r="R5919" s="1461"/>
      <c r="S5919" s="1461"/>
      <c r="T5919" s="1461"/>
      <c r="U5919" s="1461"/>
      <c r="V5919" s="1461"/>
      <c r="W5919" s="1461"/>
      <c r="X5919" s="1461"/>
      <c r="Y5919" s="1461"/>
      <c r="Z5919" s="1461"/>
      <c r="AA5919" s="1461"/>
      <c r="AB5919" s="1461"/>
      <c r="AC5919" s="1507">
        <f t="shared" si="2096"/>
        <v>65</v>
      </c>
      <c r="AD5919" s="1508">
        <f t="shared" si="2097"/>
        <v>65</v>
      </c>
      <c r="AE5919" s="14">
        <f t="shared" si="2098"/>
        <v>-1500.5666666666666</v>
      </c>
      <c r="AF5919" s="14">
        <f t="shared" si="2099"/>
        <v>0</v>
      </c>
      <c r="AG5919" s="14" t="e">
        <f t="shared" si="2100"/>
        <v>#DIV/0!</v>
      </c>
      <c r="AH5919" s="14" t="e">
        <f t="shared" si="2101"/>
        <v>#DIV/0!</v>
      </c>
      <c r="AI5919" s="14">
        <f t="shared" si="2102"/>
        <v>65</v>
      </c>
      <c r="AJ5919" s="1319"/>
    </row>
    <row r="5920" spans="1:36" ht="15.75">
      <c r="A5920" s="1461"/>
      <c r="B5920" s="1404" t="s">
        <v>3475</v>
      </c>
      <c r="C5920" s="2547" t="s">
        <v>66</v>
      </c>
      <c r="D5920" s="24">
        <v>1</v>
      </c>
      <c r="E5920" s="1461">
        <v>340</v>
      </c>
      <c r="F5920" s="2539">
        <f t="shared" si="2103"/>
        <v>340</v>
      </c>
      <c r="G5920" s="1461"/>
      <c r="H5920" s="1461"/>
      <c r="I5920" s="1911">
        <v>44723</v>
      </c>
      <c r="J5920" s="1911"/>
      <c r="K5920" s="1911"/>
      <c r="L5920" s="1461"/>
      <c r="M5920" s="1911"/>
      <c r="N5920" s="1461">
        <v>0</v>
      </c>
      <c r="O5920" s="1461"/>
      <c r="P5920" s="1461"/>
      <c r="Q5920" s="1461"/>
      <c r="R5920" s="1461"/>
      <c r="S5920" s="1461"/>
      <c r="T5920" s="1461"/>
      <c r="U5920" s="1461"/>
      <c r="V5920" s="1461"/>
      <c r="W5920" s="1461"/>
      <c r="X5920" s="1461"/>
      <c r="Y5920" s="1461"/>
      <c r="Z5920" s="1461"/>
      <c r="AA5920" s="1461"/>
      <c r="AB5920" s="1461"/>
      <c r="AC5920" s="1507">
        <f t="shared" si="2096"/>
        <v>340</v>
      </c>
      <c r="AD5920" s="1508">
        <f t="shared" si="2097"/>
        <v>340</v>
      </c>
      <c r="AE5920" s="14">
        <f t="shared" si="2098"/>
        <v>-1500.5666666666666</v>
      </c>
      <c r="AF5920" s="14">
        <f t="shared" si="2099"/>
        <v>0</v>
      </c>
      <c r="AG5920" s="14" t="e">
        <f t="shared" si="2100"/>
        <v>#DIV/0!</v>
      </c>
      <c r="AH5920" s="14" t="e">
        <f t="shared" si="2101"/>
        <v>#DIV/0!</v>
      </c>
      <c r="AI5920" s="14">
        <f t="shared" si="2102"/>
        <v>340</v>
      </c>
      <c r="AJ5920" s="1319"/>
    </row>
    <row r="5921" spans="1:36" ht="31.5" customHeight="1">
      <c r="A5921" s="1461"/>
      <c r="B5921" s="1404" t="s">
        <v>4029</v>
      </c>
      <c r="C5921" s="2547" t="s">
        <v>156</v>
      </c>
      <c r="D5921" s="24">
        <v>1</v>
      </c>
      <c r="E5921" s="1461">
        <v>100</v>
      </c>
      <c r="F5921" s="2539">
        <f t="shared" si="2103"/>
        <v>100</v>
      </c>
      <c r="G5921" s="1461"/>
      <c r="H5921" s="1461"/>
      <c r="I5921" s="1911">
        <v>44724</v>
      </c>
      <c r="J5921" s="1911"/>
      <c r="K5921" s="1911"/>
      <c r="L5921" s="1461"/>
      <c r="M5921" s="1911"/>
      <c r="N5921" s="1461">
        <v>0</v>
      </c>
      <c r="O5921" s="1461"/>
      <c r="P5921" s="1461"/>
      <c r="Q5921" s="1461"/>
      <c r="R5921" s="1461"/>
      <c r="S5921" s="1461"/>
      <c r="T5921" s="1461"/>
      <c r="U5921" s="1461"/>
      <c r="V5921" s="1461"/>
      <c r="W5921" s="1461"/>
      <c r="X5921" s="1461"/>
      <c r="Y5921" s="1461"/>
      <c r="Z5921" s="1461"/>
      <c r="AA5921" s="1461"/>
      <c r="AB5921" s="1461"/>
      <c r="AC5921" s="1507">
        <f t="shared" si="2096"/>
        <v>100</v>
      </c>
      <c r="AD5921" s="1508">
        <f t="shared" si="2097"/>
        <v>100</v>
      </c>
      <c r="AE5921" s="14">
        <f t="shared" si="2098"/>
        <v>-1500.5666666666666</v>
      </c>
      <c r="AF5921" s="14">
        <f t="shared" si="2099"/>
        <v>0</v>
      </c>
      <c r="AG5921" s="14" t="e">
        <f t="shared" si="2100"/>
        <v>#DIV/0!</v>
      </c>
      <c r="AH5921" s="14" t="e">
        <f t="shared" si="2101"/>
        <v>#DIV/0!</v>
      </c>
      <c r="AI5921" s="14">
        <f t="shared" si="2102"/>
        <v>100</v>
      </c>
      <c r="AJ5921" s="1319"/>
    </row>
    <row r="5922" spans="1:36" ht="15.75">
      <c r="A5922" s="1461"/>
      <c r="B5922" s="1404" t="s">
        <v>4030</v>
      </c>
      <c r="C5922" s="2547" t="s">
        <v>2523</v>
      </c>
      <c r="D5922" s="24">
        <v>1</v>
      </c>
      <c r="E5922" s="1461">
        <v>20</v>
      </c>
      <c r="F5922" s="2539">
        <f t="shared" si="2103"/>
        <v>20</v>
      </c>
      <c r="G5922" s="1461"/>
      <c r="H5922" s="1461"/>
      <c r="I5922" s="1911">
        <v>44725</v>
      </c>
      <c r="J5922" s="1911"/>
      <c r="K5922" s="1911"/>
      <c r="L5922" s="1461"/>
      <c r="M5922" s="1911"/>
      <c r="N5922" s="1461">
        <v>0</v>
      </c>
      <c r="O5922" s="1461"/>
      <c r="P5922" s="1461"/>
      <c r="Q5922" s="1461"/>
      <c r="R5922" s="1461"/>
      <c r="S5922" s="1461"/>
      <c r="T5922" s="1461"/>
      <c r="U5922" s="1461"/>
      <c r="V5922" s="1461"/>
      <c r="W5922" s="1461"/>
      <c r="X5922" s="1461"/>
      <c r="Y5922" s="1461"/>
      <c r="Z5922" s="1461"/>
      <c r="AA5922" s="1461"/>
      <c r="AB5922" s="1461"/>
      <c r="AC5922" s="1507">
        <f t="shared" si="2096"/>
        <v>20</v>
      </c>
      <c r="AD5922" s="1508">
        <f t="shared" si="2097"/>
        <v>20</v>
      </c>
      <c r="AE5922" s="14">
        <f t="shared" si="2098"/>
        <v>-1500.5666666666666</v>
      </c>
      <c r="AF5922" s="14">
        <f t="shared" si="2099"/>
        <v>0</v>
      </c>
      <c r="AG5922" s="14" t="e">
        <f t="shared" si="2100"/>
        <v>#DIV/0!</v>
      </c>
      <c r="AH5922" s="14" t="e">
        <f t="shared" si="2101"/>
        <v>#DIV/0!</v>
      </c>
      <c r="AI5922" s="14">
        <f t="shared" si="2102"/>
        <v>20</v>
      </c>
      <c r="AJ5922" s="1319"/>
    </row>
    <row r="5923" spans="1:36" ht="15.75">
      <c r="A5923" s="1461"/>
      <c r="B5923" s="1404" t="s">
        <v>4031</v>
      </c>
      <c r="C5923" s="2547" t="s">
        <v>66</v>
      </c>
      <c r="D5923" s="24">
        <v>1</v>
      </c>
      <c r="E5923" s="1461">
        <v>227</v>
      </c>
      <c r="F5923" s="2539">
        <f t="shared" si="2103"/>
        <v>227</v>
      </c>
      <c r="G5923" s="1461"/>
      <c r="H5923" s="1461"/>
      <c r="I5923" s="1911">
        <v>44729</v>
      </c>
      <c r="J5923" s="1911"/>
      <c r="K5923" s="1911"/>
      <c r="L5923" s="1461"/>
      <c r="M5923" s="1911"/>
      <c r="N5923" s="1461">
        <v>0</v>
      </c>
      <c r="O5923" s="1461">
        <v>40</v>
      </c>
      <c r="P5923" s="1461"/>
      <c r="Q5923" s="1461"/>
      <c r="R5923" s="1461"/>
      <c r="S5923" s="1461"/>
      <c r="T5923" s="1461"/>
      <c r="U5923" s="1461"/>
      <c r="V5923" s="1461"/>
      <c r="W5923" s="1461"/>
      <c r="X5923" s="1461"/>
      <c r="Y5923" s="1461"/>
      <c r="Z5923" s="1461"/>
      <c r="AA5923" s="1461"/>
      <c r="AB5923" s="1461"/>
      <c r="AC5923" s="1507">
        <f t="shared" si="2096"/>
        <v>187</v>
      </c>
      <c r="AD5923" s="1508">
        <f t="shared" si="2097"/>
        <v>187</v>
      </c>
      <c r="AE5923" s="14">
        <f t="shared" si="2098"/>
        <v>-1500.5666666666666</v>
      </c>
      <c r="AF5923" s="14">
        <f t="shared" si="2099"/>
        <v>13.333333333333334</v>
      </c>
      <c r="AG5923" s="14">
        <f t="shared" si="2100"/>
        <v>14.024999999999999</v>
      </c>
      <c r="AH5923" s="14">
        <f t="shared" si="2101"/>
        <v>1514.5916666666667</v>
      </c>
      <c r="AI5923" s="14">
        <f t="shared" si="2102"/>
        <v>20194.555555555555</v>
      </c>
      <c r="AJ5923" s="1319"/>
    </row>
    <row r="5924" spans="1:36" ht="15.75">
      <c r="A5924" s="1461"/>
      <c r="B5924" s="1404" t="s">
        <v>4032</v>
      </c>
      <c r="C5924" s="2547" t="s">
        <v>66</v>
      </c>
      <c r="D5924" s="24">
        <v>1</v>
      </c>
      <c r="E5924" s="1461">
        <v>2564</v>
      </c>
      <c r="F5924" s="2539">
        <f t="shared" si="2103"/>
        <v>2564</v>
      </c>
      <c r="G5924" s="1461"/>
      <c r="H5924" s="1461"/>
      <c r="I5924" s="1911">
        <v>44729</v>
      </c>
      <c r="J5924" s="1911"/>
      <c r="K5924" s="1911"/>
      <c r="L5924" s="1461"/>
      <c r="M5924" s="1911"/>
      <c r="N5924" s="1461">
        <v>300</v>
      </c>
      <c r="O5924" s="1461">
        <v>800</v>
      </c>
      <c r="P5924" s="1461"/>
      <c r="Q5924" s="1461"/>
      <c r="R5924" s="1461"/>
      <c r="S5924" s="1461"/>
      <c r="T5924" s="1461"/>
      <c r="U5924" s="1461"/>
      <c r="V5924" s="1461"/>
      <c r="W5924" s="1461"/>
      <c r="X5924" s="1461"/>
      <c r="Y5924" s="1461"/>
      <c r="Z5924" s="1461"/>
      <c r="AA5924" s="1461"/>
      <c r="AB5924" s="1461"/>
      <c r="AC5924" s="1507">
        <f t="shared" si="2096"/>
        <v>1464</v>
      </c>
      <c r="AD5924" s="1508">
        <f t="shared" si="2097"/>
        <v>1464</v>
      </c>
      <c r="AE5924" s="14">
        <f t="shared" si="2098"/>
        <v>-1500.5666666666666</v>
      </c>
      <c r="AF5924" s="14">
        <f t="shared" si="2099"/>
        <v>366.66666666666669</v>
      </c>
      <c r="AG5924" s="14">
        <f t="shared" si="2100"/>
        <v>3.9927272727272727</v>
      </c>
      <c r="AH5924" s="14">
        <f t="shared" si="2101"/>
        <v>1504.5593939393939</v>
      </c>
      <c r="AI5924" s="14">
        <f t="shared" si="2102"/>
        <v>551671.77777777775</v>
      </c>
      <c r="AJ5924" s="1319"/>
    </row>
    <row r="5925" spans="1:36" ht="15.75">
      <c r="A5925" s="1461"/>
      <c r="B5925" s="1404" t="s">
        <v>4033</v>
      </c>
      <c r="C5925" s="2547" t="s">
        <v>4034</v>
      </c>
      <c r="D5925" s="24">
        <v>1</v>
      </c>
      <c r="E5925" s="1461">
        <v>30</v>
      </c>
      <c r="F5925" s="2539">
        <f t="shared" si="2103"/>
        <v>30</v>
      </c>
      <c r="G5925" s="1461"/>
      <c r="H5925" s="1461"/>
      <c r="I5925" s="1911">
        <v>44729</v>
      </c>
      <c r="J5925" s="1911"/>
      <c r="K5925" s="1911"/>
      <c r="L5925" s="1461"/>
      <c r="M5925" s="1911"/>
      <c r="N5925" s="1461">
        <v>0</v>
      </c>
      <c r="O5925" s="1461"/>
      <c r="P5925" s="1461"/>
      <c r="Q5925" s="1461"/>
      <c r="R5925" s="1461"/>
      <c r="S5925" s="1461"/>
      <c r="T5925" s="1461"/>
      <c r="U5925" s="1461"/>
      <c r="V5925" s="1461"/>
      <c r="W5925" s="1461"/>
      <c r="X5925" s="1461"/>
      <c r="Y5925" s="1461"/>
      <c r="Z5925" s="1461"/>
      <c r="AA5925" s="1461"/>
      <c r="AB5925" s="1461"/>
      <c r="AC5925" s="1507">
        <f t="shared" si="2096"/>
        <v>30</v>
      </c>
      <c r="AD5925" s="1508">
        <f t="shared" si="2097"/>
        <v>30</v>
      </c>
      <c r="AE5925" s="14">
        <f t="shared" si="2098"/>
        <v>-1500.5666666666666</v>
      </c>
      <c r="AF5925" s="14">
        <f t="shared" si="2099"/>
        <v>0</v>
      </c>
      <c r="AG5925" s="14" t="e">
        <f t="shared" si="2100"/>
        <v>#DIV/0!</v>
      </c>
      <c r="AH5925" s="14" t="e">
        <f t="shared" si="2101"/>
        <v>#DIV/0!</v>
      </c>
      <c r="AI5925" s="14">
        <f t="shared" si="2102"/>
        <v>30</v>
      </c>
      <c r="AJ5925" s="1319"/>
    </row>
    <row r="5926" spans="1:36" ht="15.75">
      <c r="A5926" s="1461"/>
      <c r="B5926" s="1404" t="s">
        <v>3465</v>
      </c>
      <c r="C5926" s="2547" t="s">
        <v>66</v>
      </c>
      <c r="D5926" s="24">
        <v>1</v>
      </c>
      <c r="E5926" s="1461">
        <v>3942</v>
      </c>
      <c r="F5926" s="2539">
        <f t="shared" si="2103"/>
        <v>3942</v>
      </c>
      <c r="G5926" s="1461"/>
      <c r="H5926" s="1461"/>
      <c r="I5926" s="1911">
        <v>44729</v>
      </c>
      <c r="J5926" s="1911"/>
      <c r="K5926" s="1911"/>
      <c r="L5926" s="1461"/>
      <c r="M5926" s="1911"/>
      <c r="N5926" s="1461">
        <v>0</v>
      </c>
      <c r="O5926" s="1461">
        <v>1250</v>
      </c>
      <c r="P5926" s="1461"/>
      <c r="Q5926" s="1461"/>
      <c r="R5926" s="1461"/>
      <c r="S5926" s="1461"/>
      <c r="T5926" s="1461"/>
      <c r="U5926" s="1461"/>
      <c r="V5926" s="1461"/>
      <c r="W5926" s="1461"/>
      <c r="X5926" s="1461"/>
      <c r="Y5926" s="1461"/>
      <c r="Z5926" s="1461"/>
      <c r="AA5926" s="1461"/>
      <c r="AB5926" s="1461"/>
      <c r="AC5926" s="1507">
        <f t="shared" si="2096"/>
        <v>2692</v>
      </c>
      <c r="AD5926" s="1508">
        <f t="shared" si="2097"/>
        <v>2692</v>
      </c>
      <c r="AE5926" s="14">
        <f t="shared" si="2098"/>
        <v>-1500.5666666666666</v>
      </c>
      <c r="AF5926" s="14">
        <f t="shared" si="2099"/>
        <v>416.66666666666669</v>
      </c>
      <c r="AG5926" s="14">
        <f t="shared" si="2100"/>
        <v>6.4607999999999999</v>
      </c>
      <c r="AH5926" s="14">
        <f t="shared" si="2101"/>
        <v>1507.0274666666667</v>
      </c>
      <c r="AI5926" s="14">
        <f t="shared" si="2102"/>
        <v>627928.11111111112</v>
      </c>
      <c r="AJ5926" s="1319"/>
    </row>
    <row r="5927" spans="1:36" ht="15.75">
      <c r="A5927" s="1461"/>
      <c r="B5927" s="1404" t="s">
        <v>3604</v>
      </c>
      <c r="C5927" s="2547" t="s">
        <v>63</v>
      </c>
      <c r="D5927" s="24">
        <v>1</v>
      </c>
      <c r="E5927" s="1461">
        <v>1424</v>
      </c>
      <c r="F5927" s="2539">
        <f t="shared" si="2103"/>
        <v>1424</v>
      </c>
      <c r="G5927" s="1461"/>
      <c r="H5927" s="1461"/>
      <c r="I5927" s="1911">
        <v>44729</v>
      </c>
      <c r="J5927" s="1911"/>
      <c r="K5927" s="1911"/>
      <c r="L5927" s="1461"/>
      <c r="M5927" s="1911"/>
      <c r="N5927" s="1461">
        <v>31</v>
      </c>
      <c r="O5927" s="1461"/>
      <c r="P5927" s="1461"/>
      <c r="Q5927" s="1461"/>
      <c r="R5927" s="1461"/>
      <c r="S5927" s="1461"/>
      <c r="T5927" s="1461"/>
      <c r="U5927" s="1461"/>
      <c r="V5927" s="1461"/>
      <c r="W5927" s="1461"/>
      <c r="X5927" s="1461"/>
      <c r="Y5927" s="1461"/>
      <c r="Z5927" s="1461"/>
      <c r="AA5927" s="1461"/>
      <c r="AB5927" s="1461"/>
      <c r="AC5927" s="1507">
        <f t="shared" si="2096"/>
        <v>1393</v>
      </c>
      <c r="AD5927" s="1508">
        <f t="shared" si="2097"/>
        <v>1393</v>
      </c>
      <c r="AE5927" s="14">
        <f t="shared" si="2098"/>
        <v>-1500.5666666666666</v>
      </c>
      <c r="AF5927" s="14">
        <f t="shared" si="2099"/>
        <v>10.333333333333334</v>
      </c>
      <c r="AG5927" s="14">
        <f t="shared" si="2100"/>
        <v>134.80645161290323</v>
      </c>
      <c r="AH5927" s="14">
        <f t="shared" si="2101"/>
        <v>1635.3731182795698</v>
      </c>
      <c r="AI5927" s="14">
        <f t="shared" si="2102"/>
        <v>16898.855555555558</v>
      </c>
      <c r="AJ5927" s="1319"/>
    </row>
    <row r="5928" spans="1:36" ht="15.75">
      <c r="A5928" s="1461"/>
      <c r="B5928" s="1404" t="s">
        <v>4036</v>
      </c>
      <c r="C5928" s="2547" t="s">
        <v>66</v>
      </c>
      <c r="D5928" s="24">
        <v>1</v>
      </c>
      <c r="E5928" s="1461">
        <v>100</v>
      </c>
      <c r="F5928" s="2539">
        <f t="shared" si="2103"/>
        <v>100</v>
      </c>
      <c r="G5928" s="1461"/>
      <c r="H5928" s="1461"/>
      <c r="I5928" s="1911">
        <v>44729</v>
      </c>
      <c r="J5928" s="1911"/>
      <c r="K5928" s="1911"/>
      <c r="L5928" s="1461"/>
      <c r="M5928" s="1911"/>
      <c r="N5928" s="1461">
        <v>0</v>
      </c>
      <c r="O5928" s="1461"/>
      <c r="P5928" s="1461"/>
      <c r="Q5928" s="1461"/>
      <c r="R5928" s="1461"/>
      <c r="S5928" s="1461"/>
      <c r="T5928" s="1461"/>
      <c r="U5928" s="1461"/>
      <c r="V5928" s="1461"/>
      <c r="W5928" s="1461"/>
      <c r="X5928" s="1461"/>
      <c r="Y5928" s="1461"/>
      <c r="Z5928" s="1461"/>
      <c r="AA5928" s="1461"/>
      <c r="AB5928" s="1461"/>
      <c r="AC5928" s="1507">
        <f t="shared" si="2096"/>
        <v>100</v>
      </c>
      <c r="AD5928" s="1508">
        <f t="shared" si="2097"/>
        <v>100</v>
      </c>
      <c r="AE5928" s="14">
        <f t="shared" si="2098"/>
        <v>-1500.5666666666666</v>
      </c>
      <c r="AF5928" s="14">
        <f t="shared" si="2099"/>
        <v>0</v>
      </c>
      <c r="AG5928" s="14" t="e">
        <f t="shared" si="2100"/>
        <v>#DIV/0!</v>
      </c>
      <c r="AH5928" s="14" t="e">
        <f t="shared" si="2101"/>
        <v>#DIV/0!</v>
      </c>
      <c r="AI5928" s="14">
        <f t="shared" si="2102"/>
        <v>100</v>
      </c>
      <c r="AJ5928" s="1319"/>
    </row>
    <row r="5929" spans="1:36" ht="15.75">
      <c r="A5929" s="1461"/>
      <c r="B5929" s="1404" t="s">
        <v>4028</v>
      </c>
      <c r="C5929" s="2547" t="s">
        <v>66</v>
      </c>
      <c r="D5929" s="24">
        <v>1</v>
      </c>
      <c r="E5929" s="1461">
        <v>1100</v>
      </c>
      <c r="F5929" s="2539">
        <f t="shared" si="2103"/>
        <v>1100</v>
      </c>
      <c r="G5929" s="1461"/>
      <c r="H5929" s="1461"/>
      <c r="I5929" s="1911">
        <v>44729</v>
      </c>
      <c r="J5929" s="1911"/>
      <c r="K5929" s="1911"/>
      <c r="L5929" s="1461"/>
      <c r="M5929" s="1911"/>
      <c r="N5929" s="1461">
        <v>0</v>
      </c>
      <c r="O5929" s="1461"/>
      <c r="P5929" s="1461"/>
      <c r="Q5929" s="1461"/>
      <c r="R5929" s="1461"/>
      <c r="S5929" s="1461"/>
      <c r="T5929" s="1461"/>
      <c r="U5929" s="1461"/>
      <c r="V5929" s="1461"/>
      <c r="W5929" s="1461"/>
      <c r="X5929" s="1461"/>
      <c r="Y5929" s="1461"/>
      <c r="Z5929" s="1461"/>
      <c r="AA5929" s="1461"/>
      <c r="AB5929" s="1461"/>
      <c r="AC5929" s="1507">
        <f t="shared" si="2096"/>
        <v>1100</v>
      </c>
      <c r="AD5929" s="1508">
        <f t="shared" si="2097"/>
        <v>1100</v>
      </c>
      <c r="AE5929" s="14">
        <f t="shared" si="2098"/>
        <v>-1500.5666666666666</v>
      </c>
      <c r="AF5929" s="14">
        <f t="shared" si="2099"/>
        <v>0</v>
      </c>
      <c r="AG5929" s="14" t="e">
        <f t="shared" si="2100"/>
        <v>#DIV/0!</v>
      </c>
      <c r="AH5929" s="14" t="e">
        <f t="shared" si="2101"/>
        <v>#DIV/0!</v>
      </c>
      <c r="AI5929" s="14">
        <f t="shared" si="2102"/>
        <v>1100</v>
      </c>
      <c r="AJ5929" s="1319"/>
    </row>
    <row r="5930" spans="1:36" ht="15.75">
      <c r="A5930" s="1461"/>
      <c r="B5930" s="1404" t="s">
        <v>4037</v>
      </c>
      <c r="C5930" s="2547" t="s">
        <v>66</v>
      </c>
      <c r="D5930" s="24">
        <v>1</v>
      </c>
      <c r="E5930" s="1461">
        <v>2450</v>
      </c>
      <c r="F5930" s="2539">
        <f t="shared" si="2103"/>
        <v>2450</v>
      </c>
      <c r="G5930" s="1461"/>
      <c r="H5930" s="1461"/>
      <c r="I5930" s="1911">
        <v>44735</v>
      </c>
      <c r="J5930" s="1911"/>
      <c r="K5930" s="1911"/>
      <c r="L5930" s="1461"/>
      <c r="M5930" s="1911"/>
      <c r="N5930" s="1461">
        <v>600</v>
      </c>
      <c r="O5930" s="1461"/>
      <c r="P5930" s="1461"/>
      <c r="Q5930" s="1461"/>
      <c r="R5930" s="1461"/>
      <c r="S5930" s="1461"/>
      <c r="T5930" s="1461"/>
      <c r="U5930" s="1461"/>
      <c r="V5930" s="1461"/>
      <c r="W5930" s="1461"/>
      <c r="X5930" s="1461"/>
      <c r="Y5930" s="1461"/>
      <c r="Z5930" s="1461"/>
      <c r="AA5930" s="1461"/>
      <c r="AB5930" s="1461"/>
      <c r="AC5930" s="1507">
        <f t="shared" si="2096"/>
        <v>1850</v>
      </c>
      <c r="AD5930" s="1508">
        <f t="shared" si="2097"/>
        <v>1850</v>
      </c>
      <c r="AE5930" s="14">
        <f t="shared" si="2098"/>
        <v>-1500.5666666666666</v>
      </c>
      <c r="AF5930" s="14">
        <f t="shared" si="2099"/>
        <v>200</v>
      </c>
      <c r="AG5930" s="14">
        <f t="shared" si="2100"/>
        <v>9.25</v>
      </c>
      <c r="AH5930" s="14">
        <f t="shared" si="2101"/>
        <v>1509.8166666666666</v>
      </c>
      <c r="AI5930" s="14">
        <f t="shared" si="2102"/>
        <v>301963.33333333331</v>
      </c>
      <c r="AJ5930" s="1319"/>
    </row>
    <row r="5931" spans="1:36" ht="15.75">
      <c r="A5931" s="1461"/>
      <c r="B5931" s="1404" t="s">
        <v>4035</v>
      </c>
      <c r="C5931" s="2547" t="s">
        <v>66</v>
      </c>
      <c r="D5931" s="24">
        <v>1</v>
      </c>
      <c r="E5931" s="1461">
        <v>146</v>
      </c>
      <c r="F5931" s="2539">
        <f t="shared" si="2103"/>
        <v>146</v>
      </c>
      <c r="G5931" s="1461"/>
      <c r="H5931" s="1461"/>
      <c r="I5931" s="1911">
        <v>44735</v>
      </c>
      <c r="J5931" s="1911"/>
      <c r="K5931" s="1911"/>
      <c r="L5931" s="1461"/>
      <c r="M5931" s="1911"/>
      <c r="N5931" s="1461">
        <v>50</v>
      </c>
      <c r="O5931" s="1461"/>
      <c r="P5931" s="1461"/>
      <c r="Q5931" s="1461"/>
      <c r="R5931" s="1461"/>
      <c r="S5931" s="1461"/>
      <c r="T5931" s="1461"/>
      <c r="U5931" s="1461"/>
      <c r="V5931" s="1461"/>
      <c r="W5931" s="1461"/>
      <c r="X5931" s="1461"/>
      <c r="Y5931" s="1461"/>
      <c r="Z5931" s="1461"/>
      <c r="AA5931" s="1461"/>
      <c r="AB5931" s="1461"/>
      <c r="AC5931" s="1507">
        <f t="shared" si="2096"/>
        <v>96</v>
      </c>
      <c r="AD5931" s="1508">
        <f t="shared" si="2097"/>
        <v>96</v>
      </c>
      <c r="AE5931" s="14">
        <f t="shared" si="2098"/>
        <v>-1500.5666666666666</v>
      </c>
      <c r="AF5931" s="14">
        <f t="shared" si="2099"/>
        <v>16.666666666666668</v>
      </c>
      <c r="AG5931" s="14">
        <f t="shared" si="2100"/>
        <v>5.76</v>
      </c>
      <c r="AH5931" s="14">
        <f t="shared" si="2101"/>
        <v>1506.3266666666666</v>
      </c>
      <c r="AI5931" s="14">
        <f t="shared" si="2102"/>
        <v>25105.444444444445</v>
      </c>
      <c r="AJ5931" s="1319"/>
    </row>
    <row r="5932" spans="1:36" ht="15.75">
      <c r="A5932" s="1461"/>
      <c r="B5932" s="1404" t="s">
        <v>4038</v>
      </c>
      <c r="C5932" s="2547" t="s">
        <v>66</v>
      </c>
      <c r="D5932" s="24">
        <v>1</v>
      </c>
      <c r="E5932" s="1461">
        <v>200</v>
      </c>
      <c r="F5932" s="2539">
        <f t="shared" si="2103"/>
        <v>200</v>
      </c>
      <c r="G5932" s="1461"/>
      <c r="H5932" s="1461"/>
      <c r="I5932" s="1911">
        <v>44735</v>
      </c>
      <c r="J5932" s="1911"/>
      <c r="K5932" s="1911"/>
      <c r="L5932" s="1461"/>
      <c r="M5932" s="1911"/>
      <c r="N5932" s="1461">
        <v>0</v>
      </c>
      <c r="O5932" s="1461"/>
      <c r="P5932" s="1461"/>
      <c r="Q5932" s="1461"/>
      <c r="R5932" s="1461"/>
      <c r="S5932" s="1461"/>
      <c r="T5932" s="1461"/>
      <c r="U5932" s="1461"/>
      <c r="V5932" s="1461"/>
      <c r="W5932" s="1461"/>
      <c r="X5932" s="1461"/>
      <c r="Y5932" s="1461"/>
      <c r="Z5932" s="1461"/>
      <c r="AA5932" s="1461"/>
      <c r="AB5932" s="1461"/>
      <c r="AC5932" s="1507">
        <f t="shared" si="2096"/>
        <v>200</v>
      </c>
      <c r="AD5932" s="1508">
        <f t="shared" si="2097"/>
        <v>200</v>
      </c>
      <c r="AE5932" s="14">
        <f t="shared" si="2098"/>
        <v>-1500.5666666666666</v>
      </c>
      <c r="AF5932" s="14">
        <f t="shared" si="2099"/>
        <v>0</v>
      </c>
      <c r="AG5932" s="14" t="e">
        <f t="shared" si="2100"/>
        <v>#DIV/0!</v>
      </c>
      <c r="AH5932" s="14" t="e">
        <f t="shared" si="2101"/>
        <v>#DIV/0!</v>
      </c>
      <c r="AI5932" s="14">
        <f t="shared" si="2102"/>
        <v>200</v>
      </c>
      <c r="AJ5932" s="1319"/>
    </row>
    <row r="5933" spans="1:36" ht="15.75">
      <c r="A5933" s="1461"/>
      <c r="B5933" s="1404" t="s">
        <v>4039</v>
      </c>
      <c r="C5933" s="2547" t="s">
        <v>66</v>
      </c>
      <c r="D5933" s="24">
        <v>1</v>
      </c>
      <c r="E5933" s="1461">
        <v>72</v>
      </c>
      <c r="F5933" s="2539">
        <f t="shared" si="2103"/>
        <v>72</v>
      </c>
      <c r="G5933" s="1461"/>
      <c r="H5933" s="1461"/>
      <c r="I5933" s="1911">
        <v>44735</v>
      </c>
      <c r="J5933" s="1911"/>
      <c r="K5933" s="1911"/>
      <c r="L5933" s="1461"/>
      <c r="M5933" s="1911"/>
      <c r="N5933" s="1461">
        <v>0</v>
      </c>
      <c r="O5933" s="1461"/>
      <c r="P5933" s="1461"/>
      <c r="Q5933" s="1461"/>
      <c r="R5933" s="1461"/>
      <c r="S5933" s="1461"/>
      <c r="T5933" s="1461"/>
      <c r="U5933" s="1461"/>
      <c r="V5933" s="1461"/>
      <c r="W5933" s="1461"/>
      <c r="X5933" s="1461"/>
      <c r="Y5933" s="1461"/>
      <c r="Z5933" s="1461"/>
      <c r="AA5933" s="1461"/>
      <c r="AB5933" s="1461"/>
      <c r="AC5933" s="1507">
        <f t="shared" si="2096"/>
        <v>72</v>
      </c>
      <c r="AD5933" s="1508">
        <f t="shared" si="2097"/>
        <v>72</v>
      </c>
      <c r="AE5933" s="14">
        <f t="shared" si="2098"/>
        <v>-1500.5666666666666</v>
      </c>
      <c r="AF5933" s="14">
        <f t="shared" si="2099"/>
        <v>0</v>
      </c>
      <c r="AG5933" s="14" t="e">
        <f t="shared" si="2100"/>
        <v>#DIV/0!</v>
      </c>
      <c r="AH5933" s="14" t="e">
        <f t="shared" si="2101"/>
        <v>#DIV/0!</v>
      </c>
      <c r="AI5933" s="14">
        <f t="shared" si="2102"/>
        <v>72</v>
      </c>
      <c r="AJ5933" s="1319"/>
    </row>
    <row r="5934" spans="1:36" ht="15.75">
      <c r="A5934" s="1461"/>
      <c r="B5934" s="1404" t="s">
        <v>3688</v>
      </c>
      <c r="C5934" s="2547" t="s">
        <v>66</v>
      </c>
      <c r="D5934" s="24">
        <v>1</v>
      </c>
      <c r="E5934" s="1461">
        <v>2</v>
      </c>
      <c r="F5934" s="2539">
        <f t="shared" si="2103"/>
        <v>2</v>
      </c>
      <c r="G5934" s="1461"/>
      <c r="H5934" s="1461"/>
      <c r="I5934" s="1911">
        <v>44735</v>
      </c>
      <c r="J5934" s="1911"/>
      <c r="K5934" s="1911"/>
      <c r="L5934" s="1461"/>
      <c r="M5934" s="1911"/>
      <c r="N5934" s="1461">
        <v>0</v>
      </c>
      <c r="O5934" s="1461"/>
      <c r="P5934" s="1461"/>
      <c r="Q5934" s="1461"/>
      <c r="R5934" s="1461"/>
      <c r="S5934" s="1461"/>
      <c r="T5934" s="1461"/>
      <c r="U5934" s="1461"/>
      <c r="V5934" s="1461"/>
      <c r="W5934" s="1461"/>
      <c r="X5934" s="1461"/>
      <c r="Y5934" s="1461"/>
      <c r="Z5934" s="1461"/>
      <c r="AA5934" s="1461"/>
      <c r="AB5934" s="1461"/>
      <c r="AC5934" s="1507">
        <f t="shared" si="2096"/>
        <v>2</v>
      </c>
      <c r="AD5934" s="1508">
        <f t="shared" si="2097"/>
        <v>2</v>
      </c>
      <c r="AE5934" s="14">
        <f t="shared" si="2098"/>
        <v>-1500.5666666666666</v>
      </c>
      <c r="AF5934" s="14">
        <f t="shared" si="2099"/>
        <v>0</v>
      </c>
      <c r="AG5934" s="14" t="e">
        <f t="shared" si="2100"/>
        <v>#DIV/0!</v>
      </c>
      <c r="AH5934" s="14" t="e">
        <f t="shared" si="2101"/>
        <v>#DIV/0!</v>
      </c>
      <c r="AI5934" s="14">
        <f t="shared" si="2102"/>
        <v>2</v>
      </c>
      <c r="AJ5934" s="1319"/>
    </row>
    <row r="5935" spans="1:36" ht="15.75">
      <c r="A5935" s="1461"/>
      <c r="B5935" s="1404" t="s">
        <v>4040</v>
      </c>
      <c r="C5935" s="2547" t="s">
        <v>176</v>
      </c>
      <c r="D5935" s="24">
        <v>1</v>
      </c>
      <c r="E5935" s="1461">
        <v>46</v>
      </c>
      <c r="F5935" s="2539">
        <f t="shared" si="2103"/>
        <v>46</v>
      </c>
      <c r="G5935" s="1461"/>
      <c r="H5935" s="1461"/>
      <c r="I5935" s="1911">
        <v>44735</v>
      </c>
      <c r="J5935" s="1911"/>
      <c r="K5935" s="1911"/>
      <c r="L5935" s="1461"/>
      <c r="M5935" s="1911"/>
      <c r="N5935" s="1461">
        <v>5.4</v>
      </c>
      <c r="O5935" s="1461">
        <v>1</v>
      </c>
      <c r="P5935" s="1461"/>
      <c r="Q5935" s="1461"/>
      <c r="R5935" s="1461"/>
      <c r="S5935" s="1461"/>
      <c r="T5935" s="1461"/>
      <c r="U5935" s="1461"/>
      <c r="V5935" s="1461"/>
      <c r="W5935" s="1461"/>
      <c r="X5935" s="1461"/>
      <c r="Y5935" s="1461"/>
      <c r="Z5935" s="1461"/>
      <c r="AA5935" s="1461"/>
      <c r="AB5935" s="1461"/>
      <c r="AC5935" s="1507">
        <f t="shared" si="2096"/>
        <v>39.6</v>
      </c>
      <c r="AD5935" s="1508">
        <f t="shared" si="2097"/>
        <v>39.6</v>
      </c>
      <c r="AE5935" s="14">
        <f t="shared" si="2098"/>
        <v>-1500.5666666666666</v>
      </c>
      <c r="AF5935" s="14">
        <f t="shared" si="2099"/>
        <v>2.1333333333333333</v>
      </c>
      <c r="AG5935" s="14">
        <f t="shared" si="2100"/>
        <v>18.5625</v>
      </c>
      <c r="AH5935" s="14">
        <f t="shared" si="2101"/>
        <v>1519.1291666666666</v>
      </c>
      <c r="AI5935" s="14">
        <f t="shared" si="2102"/>
        <v>3240.8088888888888</v>
      </c>
      <c r="AJ5935" s="1319"/>
    </row>
    <row r="5936" spans="1:36" ht="15.75">
      <c r="A5936" s="1461"/>
      <c r="B5936" s="1404" t="s">
        <v>4470</v>
      </c>
      <c r="C5936" s="2547" t="s">
        <v>176</v>
      </c>
      <c r="D5936" s="2548">
        <v>5.2919999999999998</v>
      </c>
      <c r="E5936" s="1461">
        <v>400</v>
      </c>
      <c r="F5936" s="2539">
        <f t="shared" si="2103"/>
        <v>2116.7999999999997</v>
      </c>
      <c r="G5936" s="1461"/>
      <c r="H5936" s="1280"/>
      <c r="I5936" s="1911">
        <v>44764</v>
      </c>
      <c r="J5936" s="1911"/>
      <c r="K5936" s="1911"/>
      <c r="L5936" s="1461"/>
      <c r="M5936" s="1911"/>
      <c r="N5936" s="1461">
        <v>0</v>
      </c>
      <c r="O5936" s="1461"/>
      <c r="P5936" s="1461"/>
      <c r="Q5936" s="1461"/>
      <c r="R5936" s="1461"/>
      <c r="S5936" s="1461"/>
      <c r="T5936" s="1461"/>
      <c r="U5936" s="1461"/>
      <c r="V5936" s="1461"/>
      <c r="W5936" s="1461"/>
      <c r="X5936" s="1461"/>
      <c r="Y5936" s="1461"/>
      <c r="Z5936" s="1461"/>
      <c r="AA5936" s="1461"/>
      <c r="AB5936" s="1461"/>
      <c r="AC5936" s="1507">
        <f t="shared" si="2096"/>
        <v>400</v>
      </c>
      <c r="AD5936" s="1508">
        <f t="shared" si="2097"/>
        <v>2116.7999999999997</v>
      </c>
      <c r="AE5936" s="14">
        <f t="shared" si="2098"/>
        <v>-1500.5666666666666</v>
      </c>
      <c r="AF5936" s="14">
        <f t="shared" si="2099"/>
        <v>0</v>
      </c>
      <c r="AG5936" s="14" t="e">
        <f t="shared" si="2100"/>
        <v>#DIV/0!</v>
      </c>
      <c r="AH5936" s="14" t="e">
        <f t="shared" si="2101"/>
        <v>#DIV/0!</v>
      </c>
      <c r="AI5936" s="14">
        <f t="shared" si="2102"/>
        <v>400</v>
      </c>
      <c r="AJ5936" s="1319"/>
    </row>
    <row r="5937" spans="1:36" ht="15.75">
      <c r="A5937" s="1461"/>
      <c r="B5937" s="1404" t="s">
        <v>3725</v>
      </c>
      <c r="C5937" s="2547" t="s">
        <v>66</v>
      </c>
      <c r="D5937" s="2548">
        <v>1</v>
      </c>
      <c r="E5937" s="1461">
        <v>700</v>
      </c>
      <c r="F5937" s="2539">
        <f t="shared" si="2103"/>
        <v>700</v>
      </c>
      <c r="G5937" s="1461"/>
      <c r="H5937" s="1280"/>
      <c r="I5937" s="1911">
        <v>44742</v>
      </c>
      <c r="J5937" s="1911"/>
      <c r="K5937" s="1911"/>
      <c r="L5937" s="1461"/>
      <c r="M5937" s="1911"/>
      <c r="N5937" s="1461">
        <v>0</v>
      </c>
      <c r="O5937" s="1461"/>
      <c r="P5937" s="1461"/>
      <c r="Q5937" s="1461"/>
      <c r="R5937" s="1461"/>
      <c r="S5937" s="1461"/>
      <c r="T5937" s="1461"/>
      <c r="U5937" s="1461"/>
      <c r="V5937" s="1461"/>
      <c r="W5937" s="1461"/>
      <c r="X5937" s="1461"/>
      <c r="Y5937" s="1461"/>
      <c r="Z5937" s="1461"/>
      <c r="AA5937" s="1461"/>
      <c r="AB5937" s="1461"/>
      <c r="AC5937" s="1507">
        <f t="shared" si="2096"/>
        <v>700</v>
      </c>
      <c r="AD5937" s="1508">
        <f t="shared" si="2097"/>
        <v>700</v>
      </c>
      <c r="AE5937" s="14">
        <f t="shared" si="2098"/>
        <v>-1500.5666666666666</v>
      </c>
      <c r="AF5937" s="14">
        <f t="shared" si="2099"/>
        <v>0</v>
      </c>
      <c r="AG5937" s="14" t="e">
        <f t="shared" si="2100"/>
        <v>#DIV/0!</v>
      </c>
      <c r="AH5937" s="14" t="e">
        <f t="shared" si="2101"/>
        <v>#DIV/0!</v>
      </c>
      <c r="AI5937" s="14">
        <f t="shared" si="2102"/>
        <v>700</v>
      </c>
      <c r="AJ5937" s="1319"/>
    </row>
    <row r="5938" spans="1:36" ht="15.6" customHeight="1">
      <c r="A5938" s="1461"/>
      <c r="B5938" s="1404" t="s">
        <v>4471</v>
      </c>
      <c r="C5938" s="2547" t="s">
        <v>66</v>
      </c>
      <c r="D5938" s="2548">
        <v>1</v>
      </c>
      <c r="E5938" s="1461">
        <v>70</v>
      </c>
      <c r="F5938" s="2539">
        <f t="shared" si="2103"/>
        <v>70</v>
      </c>
      <c r="G5938" s="1461"/>
      <c r="H5938" s="1280"/>
      <c r="I5938" s="1911">
        <v>44750</v>
      </c>
      <c r="J5938" s="1911"/>
      <c r="K5938" s="1911"/>
      <c r="L5938" s="1461"/>
      <c r="M5938" s="1911"/>
      <c r="N5938" s="1461">
        <v>0</v>
      </c>
      <c r="O5938" s="1461">
        <v>30</v>
      </c>
      <c r="P5938" s="1461"/>
      <c r="Q5938" s="1461"/>
      <c r="R5938" s="1461"/>
      <c r="S5938" s="1461"/>
      <c r="T5938" s="1461"/>
      <c r="U5938" s="1461"/>
      <c r="V5938" s="1461"/>
      <c r="W5938" s="1461"/>
      <c r="X5938" s="1461"/>
      <c r="Y5938" s="1461"/>
      <c r="Z5938" s="1461"/>
      <c r="AA5938" s="1461"/>
      <c r="AB5938" s="1461"/>
      <c r="AC5938" s="1507">
        <f t="shared" si="2096"/>
        <v>40</v>
      </c>
      <c r="AD5938" s="1508">
        <f t="shared" si="2097"/>
        <v>40</v>
      </c>
      <c r="AE5938" s="14">
        <f t="shared" si="2098"/>
        <v>-1500.5666666666666</v>
      </c>
      <c r="AF5938" s="14">
        <f t="shared" si="2099"/>
        <v>10</v>
      </c>
      <c r="AG5938" s="14">
        <f t="shared" si="2100"/>
        <v>4</v>
      </c>
      <c r="AH5938" s="14">
        <f t="shared" si="2101"/>
        <v>1504.5666666666666</v>
      </c>
      <c r="AI5938" s="14">
        <f t="shared" si="2102"/>
        <v>15045.666666666666</v>
      </c>
      <c r="AJ5938" s="1319"/>
    </row>
    <row r="5939" spans="1:36" ht="15.75">
      <c r="A5939" s="1461"/>
      <c r="B5939" s="1404" t="s">
        <v>6802</v>
      </c>
      <c r="C5939" s="2547" t="s">
        <v>66</v>
      </c>
      <c r="D5939" s="2548">
        <v>1</v>
      </c>
      <c r="E5939" s="1461">
        <v>1</v>
      </c>
      <c r="F5939" s="2539">
        <f t="shared" si="2103"/>
        <v>1</v>
      </c>
      <c r="G5939" s="1461"/>
      <c r="H5939" s="1280"/>
      <c r="I5939" s="1911">
        <v>44750</v>
      </c>
      <c r="J5939" s="1911"/>
      <c r="K5939" s="1911"/>
      <c r="L5939" s="1461"/>
      <c r="M5939" s="1911"/>
      <c r="N5939" s="1461">
        <v>0</v>
      </c>
      <c r="O5939" s="1461"/>
      <c r="P5939" s="1461"/>
      <c r="Q5939" s="1461"/>
      <c r="R5939" s="1461"/>
      <c r="S5939" s="1461"/>
      <c r="T5939" s="1461"/>
      <c r="U5939" s="1461"/>
      <c r="V5939" s="1461"/>
      <c r="W5939" s="1461"/>
      <c r="X5939" s="1461"/>
      <c r="Y5939" s="1461"/>
      <c r="Z5939" s="1461"/>
      <c r="AA5939" s="1461"/>
      <c r="AB5939" s="1461"/>
      <c r="AC5939" s="1507">
        <f t="shared" si="2096"/>
        <v>1</v>
      </c>
      <c r="AD5939" s="1508">
        <f t="shared" si="2097"/>
        <v>1</v>
      </c>
      <c r="AE5939" s="14">
        <f t="shared" si="2098"/>
        <v>-1500.5666666666666</v>
      </c>
      <c r="AF5939" s="14">
        <f t="shared" si="2099"/>
        <v>0</v>
      </c>
      <c r="AG5939" s="14" t="e">
        <f t="shared" si="2100"/>
        <v>#DIV/0!</v>
      </c>
      <c r="AH5939" s="14" t="e">
        <f t="shared" si="2101"/>
        <v>#DIV/0!</v>
      </c>
      <c r="AI5939" s="14">
        <f t="shared" si="2102"/>
        <v>1</v>
      </c>
      <c r="AJ5939" s="1319"/>
    </row>
    <row r="5940" spans="1:36" ht="15.75">
      <c r="A5940" s="1461"/>
      <c r="B5940" s="1404" t="s">
        <v>2982</v>
      </c>
      <c r="C5940" s="2547" t="s">
        <v>156</v>
      </c>
      <c r="D5940" s="2548">
        <v>7.49</v>
      </c>
      <c r="E5940" s="1461">
        <v>913</v>
      </c>
      <c r="F5940" s="2539">
        <f t="shared" si="2103"/>
        <v>6838.37</v>
      </c>
      <c r="G5940" s="1461"/>
      <c r="H5940" s="1280"/>
      <c r="I5940" s="1911">
        <v>44750</v>
      </c>
      <c r="J5940" s="1911"/>
      <c r="K5940" s="1911"/>
      <c r="L5940" s="1461"/>
      <c r="M5940" s="1911"/>
      <c r="N5940" s="1461">
        <v>50</v>
      </c>
      <c r="O5940" s="1461">
        <v>25</v>
      </c>
      <c r="P5940" s="1461"/>
      <c r="Q5940" s="1461"/>
      <c r="R5940" s="1461"/>
      <c r="S5940" s="1461"/>
      <c r="T5940" s="1461"/>
      <c r="U5940" s="1461"/>
      <c r="V5940" s="1461"/>
      <c r="W5940" s="1461"/>
      <c r="X5940" s="1461"/>
      <c r="Y5940" s="1461"/>
      <c r="Z5940" s="1461"/>
      <c r="AA5940" s="1461"/>
      <c r="AB5940" s="1461"/>
      <c r="AC5940" s="1507">
        <f t="shared" si="2096"/>
        <v>838</v>
      </c>
      <c r="AD5940" s="1508">
        <f t="shared" si="2097"/>
        <v>6276.62</v>
      </c>
      <c r="AE5940" s="14">
        <f t="shared" si="2098"/>
        <v>-1500.5666666666666</v>
      </c>
      <c r="AF5940" s="14">
        <f t="shared" si="2099"/>
        <v>25</v>
      </c>
      <c r="AG5940" s="14">
        <f t="shared" si="2100"/>
        <v>33.520000000000003</v>
      </c>
      <c r="AH5940" s="14">
        <f t="shared" si="2101"/>
        <v>1534.0866666666666</v>
      </c>
      <c r="AI5940" s="14">
        <f t="shared" si="2102"/>
        <v>38352.166666666664</v>
      </c>
      <c r="AJ5940" s="1319"/>
    </row>
    <row r="5941" spans="1:36" ht="15.75">
      <c r="A5941" s="1461"/>
      <c r="B5941" s="1404" t="s">
        <v>4472</v>
      </c>
      <c r="C5941" s="2547" t="s">
        <v>156</v>
      </c>
      <c r="D5941" s="2548">
        <v>1</v>
      </c>
      <c r="E5941" s="1461">
        <v>84</v>
      </c>
      <c r="F5941" s="2539">
        <f t="shared" si="2103"/>
        <v>84</v>
      </c>
      <c r="G5941" s="1461"/>
      <c r="H5941" s="1280"/>
      <c r="I5941" s="1911">
        <v>44771</v>
      </c>
      <c r="J5941" s="1911"/>
      <c r="K5941" s="1911"/>
      <c r="L5941" s="1461"/>
      <c r="M5941" s="1911"/>
      <c r="N5941" s="1461">
        <v>0</v>
      </c>
      <c r="O5941" s="1461"/>
      <c r="P5941" s="1461"/>
      <c r="Q5941" s="1461"/>
      <c r="R5941" s="1461"/>
      <c r="S5941" s="1461"/>
      <c r="T5941" s="1461"/>
      <c r="U5941" s="1461"/>
      <c r="V5941" s="1461"/>
      <c r="W5941" s="1461"/>
      <c r="X5941" s="1461"/>
      <c r="Y5941" s="1461"/>
      <c r="Z5941" s="1461"/>
      <c r="AA5941" s="1461"/>
      <c r="AB5941" s="1461"/>
      <c r="AC5941" s="1507">
        <f t="shared" si="2096"/>
        <v>84</v>
      </c>
      <c r="AD5941" s="1508">
        <f t="shared" si="2097"/>
        <v>84</v>
      </c>
      <c r="AE5941" s="14">
        <f t="shared" si="2098"/>
        <v>-1500.5666666666666</v>
      </c>
      <c r="AF5941" s="14">
        <f t="shared" si="2099"/>
        <v>0</v>
      </c>
      <c r="AG5941" s="14" t="e">
        <f t="shared" si="2100"/>
        <v>#DIV/0!</v>
      </c>
      <c r="AH5941" s="14" t="e">
        <f t="shared" si="2101"/>
        <v>#DIV/0!</v>
      </c>
      <c r="AI5941" s="14">
        <f t="shared" si="2102"/>
        <v>84</v>
      </c>
      <c r="AJ5941" s="1319"/>
    </row>
    <row r="5942" spans="1:36" ht="15.75">
      <c r="A5942" s="1461"/>
      <c r="B5942" s="1404" t="s">
        <v>4978</v>
      </c>
      <c r="C5942" s="1350" t="s">
        <v>66</v>
      </c>
      <c r="D5942" s="2548">
        <v>1</v>
      </c>
      <c r="E5942" s="1461">
        <v>180</v>
      </c>
      <c r="F5942" s="2539">
        <f t="shared" si="2103"/>
        <v>180</v>
      </c>
      <c r="G5942" s="1461"/>
      <c r="H5942" s="1280"/>
      <c r="I5942" s="1911">
        <v>44777</v>
      </c>
      <c r="J5942" s="1911"/>
      <c r="K5942" s="1911"/>
      <c r="L5942" s="1461"/>
      <c r="M5942" s="1911"/>
      <c r="N5942" s="1461">
        <v>23</v>
      </c>
      <c r="O5942" s="1461"/>
      <c r="P5942" s="1461"/>
      <c r="Q5942" s="1461"/>
      <c r="R5942" s="1461"/>
      <c r="S5942" s="1461"/>
      <c r="T5942" s="1461"/>
      <c r="U5942" s="1461"/>
      <c r="V5942" s="1461"/>
      <c r="W5942" s="1461"/>
      <c r="X5942" s="1461"/>
      <c r="Y5942" s="1461"/>
      <c r="Z5942" s="1461"/>
      <c r="AA5942" s="1461"/>
      <c r="AB5942" s="1461"/>
      <c r="AC5942" s="1507">
        <f t="shared" si="2096"/>
        <v>157</v>
      </c>
      <c r="AD5942" s="1508">
        <f t="shared" si="2097"/>
        <v>157</v>
      </c>
      <c r="AE5942" s="14">
        <f t="shared" si="2098"/>
        <v>-1500.5666666666666</v>
      </c>
      <c r="AF5942" s="14">
        <f t="shared" si="2099"/>
        <v>7.666666666666667</v>
      </c>
      <c r="AG5942" s="14">
        <f t="shared" si="2100"/>
        <v>20.478260869565215</v>
      </c>
      <c r="AH5942" s="14">
        <f t="shared" si="2101"/>
        <v>1521.0449275362319</v>
      </c>
      <c r="AI5942" s="14">
        <f t="shared" si="2102"/>
        <v>11661.344444444445</v>
      </c>
      <c r="AJ5942" s="1319"/>
    </row>
    <row r="5943" spans="1:36" ht="15.75">
      <c r="A5943" s="1461"/>
      <c r="B5943" s="1404" t="s">
        <v>4979</v>
      </c>
      <c r="C5943" s="1350" t="s">
        <v>156</v>
      </c>
      <c r="D5943" s="2548">
        <v>1</v>
      </c>
      <c r="E5943" s="1461">
        <v>54</v>
      </c>
      <c r="F5943" s="2539">
        <f t="shared" si="2103"/>
        <v>54</v>
      </c>
      <c r="G5943" s="1461"/>
      <c r="H5943" s="1461"/>
      <c r="I5943" s="1911">
        <v>44777</v>
      </c>
      <c r="J5943" s="1911"/>
      <c r="K5943" s="1911"/>
      <c r="L5943" s="1461"/>
      <c r="M5943" s="1911"/>
      <c r="N5943" s="1461">
        <v>9</v>
      </c>
      <c r="O5943" s="1461">
        <v>5</v>
      </c>
      <c r="P5943" s="1461"/>
      <c r="Q5943" s="1461"/>
      <c r="R5943" s="1461"/>
      <c r="S5943" s="1461"/>
      <c r="T5943" s="1461"/>
      <c r="U5943" s="1461"/>
      <c r="V5943" s="1461"/>
      <c r="W5943" s="1461"/>
      <c r="X5943" s="1461"/>
      <c r="Y5943" s="1461"/>
      <c r="Z5943" s="1461"/>
      <c r="AA5943" s="1461"/>
      <c r="AB5943" s="1461"/>
      <c r="AC5943" s="1507">
        <f t="shared" si="2096"/>
        <v>40</v>
      </c>
      <c r="AD5943" s="1508">
        <f t="shared" si="2097"/>
        <v>40</v>
      </c>
      <c r="AE5943" s="14">
        <f t="shared" si="2098"/>
        <v>-1500.5666666666666</v>
      </c>
      <c r="AF5943" s="14">
        <f t="shared" si="2099"/>
        <v>4.666666666666667</v>
      </c>
      <c r="AG5943" s="14">
        <f t="shared" si="2100"/>
        <v>8.5714285714285712</v>
      </c>
      <c r="AH5943" s="14">
        <f t="shared" si="2101"/>
        <v>1509.1380952380953</v>
      </c>
      <c r="AI5943" s="14">
        <f t="shared" si="2102"/>
        <v>7042.6444444444442</v>
      </c>
      <c r="AJ5943" s="1319"/>
    </row>
    <row r="5944" spans="1:36" ht="15.75">
      <c r="A5944" s="1461"/>
      <c r="B5944" s="1404" t="s">
        <v>4666</v>
      </c>
      <c r="C5944" s="1350" t="s">
        <v>143</v>
      </c>
      <c r="D5944" s="2548">
        <v>1</v>
      </c>
      <c r="E5944" s="1461">
        <v>348</v>
      </c>
      <c r="F5944" s="2539">
        <f t="shared" si="2103"/>
        <v>348</v>
      </c>
      <c r="G5944" s="1461"/>
      <c r="H5944" s="1461"/>
      <c r="I5944" s="1911">
        <v>44777</v>
      </c>
      <c r="J5944" s="1911"/>
      <c r="K5944" s="1911"/>
      <c r="L5944" s="1461"/>
      <c r="M5944" s="1911"/>
      <c r="N5944" s="1461">
        <v>0</v>
      </c>
      <c r="O5944" s="1461"/>
      <c r="P5944" s="1461"/>
      <c r="Q5944" s="1461"/>
      <c r="R5944" s="1461"/>
      <c r="S5944" s="1461"/>
      <c r="T5944" s="1461"/>
      <c r="U5944" s="1461"/>
      <c r="V5944" s="1461"/>
      <c r="W5944" s="1461"/>
      <c r="X5944" s="1461"/>
      <c r="Y5944" s="1461"/>
      <c r="Z5944" s="1461"/>
      <c r="AA5944" s="1461"/>
      <c r="AB5944" s="1461"/>
      <c r="AC5944" s="1507">
        <f t="shared" si="2096"/>
        <v>348</v>
      </c>
      <c r="AD5944" s="1508">
        <f t="shared" si="2097"/>
        <v>348</v>
      </c>
      <c r="AE5944" s="14">
        <f t="shared" si="2098"/>
        <v>-1500.5666666666666</v>
      </c>
      <c r="AF5944" s="14">
        <f t="shared" si="2099"/>
        <v>0</v>
      </c>
      <c r="AG5944" s="14" t="e">
        <f t="shared" si="2100"/>
        <v>#DIV/0!</v>
      </c>
      <c r="AH5944" s="14" t="e">
        <f t="shared" si="2101"/>
        <v>#DIV/0!</v>
      </c>
      <c r="AI5944" s="14">
        <f t="shared" si="2102"/>
        <v>348</v>
      </c>
      <c r="AJ5944" s="1319"/>
    </row>
    <row r="5945" spans="1:36" ht="15.75">
      <c r="A5945" s="1461"/>
      <c r="B5945" s="1404" t="s">
        <v>4881</v>
      </c>
      <c r="C5945" s="1350" t="s">
        <v>63</v>
      </c>
      <c r="D5945" s="2548">
        <v>1</v>
      </c>
      <c r="E5945" s="1461">
        <v>150</v>
      </c>
      <c r="F5945" s="2539">
        <f t="shared" si="2103"/>
        <v>150</v>
      </c>
      <c r="G5945" s="1461"/>
      <c r="H5945" s="1461"/>
      <c r="I5945" s="1911">
        <v>44777</v>
      </c>
      <c r="J5945" s="1911"/>
      <c r="K5945" s="1911"/>
      <c r="L5945" s="1461"/>
      <c r="M5945" s="1911"/>
      <c r="N5945" s="1461">
        <v>0</v>
      </c>
      <c r="O5945" s="1461"/>
      <c r="P5945" s="1461"/>
      <c r="Q5945" s="1461"/>
      <c r="R5945" s="1461"/>
      <c r="S5945" s="1461"/>
      <c r="T5945" s="1461"/>
      <c r="U5945" s="1461"/>
      <c r="V5945" s="1461"/>
      <c r="W5945" s="1461"/>
      <c r="X5945" s="1461"/>
      <c r="Y5945" s="1461"/>
      <c r="Z5945" s="1461"/>
      <c r="AA5945" s="1461"/>
      <c r="AB5945" s="1461"/>
      <c r="AC5945" s="1507">
        <f t="shared" ref="AC5945:AC5974" si="2104">E5945+G5945-N5945-O5945-AA5945-P5945-Q5945-R5945-S5945-T5945-U5945-V5945-W5945-X5945-Y5945</f>
        <v>150</v>
      </c>
      <c r="AD5945" s="1508">
        <f t="shared" ref="AD5945:AD5974" si="2105">D5945*AC5945</f>
        <v>150</v>
      </c>
      <c r="AE5945" s="14">
        <f t="shared" ref="AE5945:AE5974" si="2106">(J5945-"01.04.2023")/30</f>
        <v>-1500.5666666666666</v>
      </c>
      <c r="AF5945" s="14">
        <f t="shared" ref="AF5945:AF5974" si="2107">(N5945+O5945+P5945+Q5945+R5945+S5945+T5945+U5945+V5945+W5945+X5945+Y5945)/3</f>
        <v>0</v>
      </c>
      <c r="AG5945" s="14" t="e">
        <f t="shared" ref="AG5945:AG5974" si="2108">AC5945/AF5945</f>
        <v>#DIV/0!</v>
      </c>
      <c r="AH5945" s="14" t="e">
        <f t="shared" ref="AH5945:AH5974" si="2109">AG5945-AE5945</f>
        <v>#DIV/0!</v>
      </c>
      <c r="AI5945" s="14">
        <f t="shared" ref="AI5945:AI5974" si="2110">AC5945-(AE5945*AF5945)</f>
        <v>150</v>
      </c>
      <c r="AJ5945" s="1319"/>
    </row>
    <row r="5946" spans="1:36" ht="15.75">
      <c r="A5946" s="1461"/>
      <c r="B5946" s="2626" t="s">
        <v>4980</v>
      </c>
      <c r="C5946" s="1461" t="s">
        <v>66</v>
      </c>
      <c r="D5946" s="1280">
        <v>1</v>
      </c>
      <c r="E5946" s="1461">
        <v>250</v>
      </c>
      <c r="F5946" s="2539">
        <f t="shared" si="2103"/>
        <v>250</v>
      </c>
      <c r="G5946" s="1461"/>
      <c r="H5946" s="1461"/>
      <c r="I5946" s="1911">
        <v>44777</v>
      </c>
      <c r="J5946" s="1911"/>
      <c r="K5946" s="1911"/>
      <c r="L5946" s="1461"/>
      <c r="M5946" s="1911"/>
      <c r="N5946" s="1461">
        <v>110</v>
      </c>
      <c r="O5946" s="1461"/>
      <c r="P5946" s="1461"/>
      <c r="Q5946" s="1461"/>
      <c r="R5946" s="1461"/>
      <c r="S5946" s="1461"/>
      <c r="T5946" s="1461"/>
      <c r="U5946" s="1461"/>
      <c r="V5946" s="1461"/>
      <c r="W5946" s="1461"/>
      <c r="X5946" s="1461"/>
      <c r="Y5946" s="1461"/>
      <c r="Z5946" s="1461"/>
      <c r="AA5946" s="1461"/>
      <c r="AB5946" s="1461"/>
      <c r="AC5946" s="1507">
        <f t="shared" si="2104"/>
        <v>140</v>
      </c>
      <c r="AD5946" s="1508">
        <f t="shared" si="2105"/>
        <v>140</v>
      </c>
      <c r="AE5946" s="14">
        <f t="shared" si="2106"/>
        <v>-1500.5666666666666</v>
      </c>
      <c r="AF5946" s="14">
        <f t="shared" si="2107"/>
        <v>36.666666666666664</v>
      </c>
      <c r="AG5946" s="14">
        <f t="shared" si="2108"/>
        <v>3.8181818181818183</v>
      </c>
      <c r="AH5946" s="14">
        <f t="shared" si="2109"/>
        <v>1504.3848484848484</v>
      </c>
      <c r="AI5946" s="14">
        <f t="shared" si="2110"/>
        <v>55160.777777777774</v>
      </c>
      <c r="AJ5946" s="1319"/>
    </row>
    <row r="5947" spans="1:36" ht="15.75">
      <c r="A5947" s="1461"/>
      <c r="B5947" s="2551" t="s">
        <v>4981</v>
      </c>
      <c r="C5947" s="1461" t="s">
        <v>66</v>
      </c>
      <c r="D5947" s="1280">
        <v>1</v>
      </c>
      <c r="E5947" s="1461">
        <v>20</v>
      </c>
      <c r="F5947" s="2539">
        <f t="shared" ref="F5947:F5974" si="2111">E5947*D5947</f>
        <v>20</v>
      </c>
      <c r="G5947" s="1461"/>
      <c r="H5947" s="1461"/>
      <c r="I5947" s="1911">
        <v>44798</v>
      </c>
      <c r="J5947" s="1911"/>
      <c r="K5947" s="1911"/>
      <c r="L5947" s="1461"/>
      <c r="M5947" s="1911"/>
      <c r="N5947" s="1461">
        <v>0</v>
      </c>
      <c r="O5947" s="1461"/>
      <c r="P5947" s="1461"/>
      <c r="Q5947" s="1461"/>
      <c r="R5947" s="1461"/>
      <c r="S5947" s="1461"/>
      <c r="T5947" s="1461"/>
      <c r="U5947" s="1461"/>
      <c r="V5947" s="1461"/>
      <c r="W5947" s="1461"/>
      <c r="X5947" s="1461"/>
      <c r="Y5947" s="1461"/>
      <c r="Z5947" s="1461"/>
      <c r="AA5947" s="1461"/>
      <c r="AB5947" s="1461"/>
      <c r="AC5947" s="1507">
        <f t="shared" si="2104"/>
        <v>20</v>
      </c>
      <c r="AD5947" s="1508">
        <f t="shared" si="2105"/>
        <v>20</v>
      </c>
      <c r="AE5947" s="14">
        <f t="shared" si="2106"/>
        <v>-1500.5666666666666</v>
      </c>
      <c r="AF5947" s="14">
        <f t="shared" si="2107"/>
        <v>0</v>
      </c>
      <c r="AG5947" s="14" t="e">
        <f t="shared" si="2108"/>
        <v>#DIV/0!</v>
      </c>
      <c r="AH5947" s="14" t="e">
        <f t="shared" si="2109"/>
        <v>#DIV/0!</v>
      </c>
      <c r="AI5947" s="14">
        <f t="shared" si="2110"/>
        <v>20</v>
      </c>
      <c r="AJ5947" s="1319"/>
    </row>
    <row r="5948" spans="1:36" ht="15.75">
      <c r="A5948" s="1461"/>
      <c r="B5948" s="2551" t="s">
        <v>6115</v>
      </c>
      <c r="C5948" s="1461" t="s">
        <v>63</v>
      </c>
      <c r="D5948" s="1280">
        <v>1</v>
      </c>
      <c r="E5948" s="1461">
        <v>100</v>
      </c>
      <c r="F5948" s="2539">
        <f t="shared" si="2111"/>
        <v>100</v>
      </c>
      <c r="G5948" s="1461"/>
      <c r="H5948" s="1461"/>
      <c r="I5948" s="1911" t="s">
        <v>6116</v>
      </c>
      <c r="J5948" s="1911"/>
      <c r="K5948" s="1911"/>
      <c r="L5948" s="1461"/>
      <c r="M5948" s="1911"/>
      <c r="N5948" s="1461">
        <v>0</v>
      </c>
      <c r="O5948" s="1461"/>
      <c r="P5948" s="1461"/>
      <c r="Q5948" s="1461"/>
      <c r="R5948" s="1461"/>
      <c r="S5948" s="1461"/>
      <c r="T5948" s="1461"/>
      <c r="U5948" s="1461"/>
      <c r="V5948" s="1461"/>
      <c r="W5948" s="1461"/>
      <c r="X5948" s="1461"/>
      <c r="Y5948" s="1461"/>
      <c r="Z5948" s="1461"/>
      <c r="AA5948" s="1461"/>
      <c r="AB5948" s="1461"/>
      <c r="AC5948" s="1507">
        <f t="shared" si="2104"/>
        <v>100</v>
      </c>
      <c r="AD5948" s="1508">
        <f t="shared" si="2105"/>
        <v>100</v>
      </c>
      <c r="AE5948" s="14">
        <f t="shared" si="2106"/>
        <v>-1500.5666666666666</v>
      </c>
      <c r="AF5948" s="14">
        <f t="shared" si="2107"/>
        <v>0</v>
      </c>
      <c r="AG5948" s="14" t="e">
        <f t="shared" si="2108"/>
        <v>#DIV/0!</v>
      </c>
      <c r="AH5948" s="14" t="e">
        <f t="shared" si="2109"/>
        <v>#DIV/0!</v>
      </c>
      <c r="AI5948" s="14">
        <f t="shared" si="2110"/>
        <v>100</v>
      </c>
      <c r="AJ5948" s="1319"/>
    </row>
    <row r="5949" spans="1:36" ht="15.75">
      <c r="A5949" s="1461"/>
      <c r="B5949" s="2551" t="s">
        <v>6117</v>
      </c>
      <c r="C5949" s="1461" t="s">
        <v>143</v>
      </c>
      <c r="D5949" s="1280">
        <v>1</v>
      </c>
      <c r="E5949" s="1461">
        <v>300</v>
      </c>
      <c r="F5949" s="2539">
        <f t="shared" si="2111"/>
        <v>300</v>
      </c>
      <c r="G5949" s="1461"/>
      <c r="H5949" s="1461"/>
      <c r="I5949" s="1911">
        <v>44840</v>
      </c>
      <c r="J5949" s="1911"/>
      <c r="K5949" s="1911"/>
      <c r="L5949" s="1461"/>
      <c r="M5949" s="1911"/>
      <c r="N5949" s="1461">
        <v>0</v>
      </c>
      <c r="O5949" s="1461"/>
      <c r="P5949" s="1461"/>
      <c r="Q5949" s="1461"/>
      <c r="R5949" s="1461"/>
      <c r="S5949" s="1461"/>
      <c r="T5949" s="1461"/>
      <c r="U5949" s="1461"/>
      <c r="V5949" s="1461"/>
      <c r="W5949" s="1461"/>
      <c r="X5949" s="1461"/>
      <c r="Y5949" s="1461"/>
      <c r="Z5949" s="1461"/>
      <c r="AA5949" s="1461"/>
      <c r="AB5949" s="1461"/>
      <c r="AC5949" s="1507">
        <f t="shared" si="2104"/>
        <v>300</v>
      </c>
      <c r="AD5949" s="1508">
        <f t="shared" si="2105"/>
        <v>300</v>
      </c>
      <c r="AE5949" s="14">
        <f t="shared" si="2106"/>
        <v>-1500.5666666666666</v>
      </c>
      <c r="AF5949" s="14">
        <f t="shared" si="2107"/>
        <v>0</v>
      </c>
      <c r="AG5949" s="14" t="e">
        <f t="shared" si="2108"/>
        <v>#DIV/0!</v>
      </c>
      <c r="AH5949" s="14" t="e">
        <f t="shared" si="2109"/>
        <v>#DIV/0!</v>
      </c>
      <c r="AI5949" s="14">
        <f t="shared" si="2110"/>
        <v>300</v>
      </c>
      <c r="AJ5949" s="1319"/>
    </row>
    <row r="5950" spans="1:36" ht="15.75">
      <c r="A5950" s="1461"/>
      <c r="B5950" s="2551" t="s">
        <v>8740</v>
      </c>
      <c r="C5950" s="1461" t="s">
        <v>176</v>
      </c>
      <c r="D5950" s="1280">
        <v>1</v>
      </c>
      <c r="E5950" s="1461">
        <v>4.2</v>
      </c>
      <c r="F5950" s="2539">
        <f t="shared" si="2111"/>
        <v>4.2</v>
      </c>
      <c r="G5950" s="1461"/>
      <c r="H5950" s="1461"/>
      <c r="I5950" s="1911">
        <v>44832</v>
      </c>
      <c r="J5950" s="1911">
        <v>45046</v>
      </c>
      <c r="K5950" s="1911"/>
      <c r="L5950" s="1461"/>
      <c r="M5950" s="1911"/>
      <c r="N5950" s="1461">
        <v>0</v>
      </c>
      <c r="O5950" s="1461"/>
      <c r="P5950" s="1461"/>
      <c r="Q5950" s="1461"/>
      <c r="R5950" s="1461"/>
      <c r="S5950" s="1461"/>
      <c r="T5950" s="1461"/>
      <c r="U5950" s="1461"/>
      <c r="V5950" s="1461"/>
      <c r="W5950" s="1461"/>
      <c r="X5950" s="1461"/>
      <c r="Y5950" s="1461"/>
      <c r="Z5950" s="1461"/>
      <c r="AA5950" s="1461"/>
      <c r="AB5950" s="1461"/>
      <c r="AC5950" s="1507">
        <f t="shared" si="2104"/>
        <v>4.2</v>
      </c>
      <c r="AD5950" s="1508">
        <f t="shared" si="2105"/>
        <v>4.2</v>
      </c>
      <c r="AE5950" s="14">
        <f t="shared" si="2106"/>
        <v>0.96666666666666667</v>
      </c>
      <c r="AF5950" s="14">
        <f t="shared" si="2107"/>
        <v>0</v>
      </c>
      <c r="AG5950" s="14" t="e">
        <f t="shared" si="2108"/>
        <v>#DIV/0!</v>
      </c>
      <c r="AH5950" s="14" t="e">
        <f t="shared" si="2109"/>
        <v>#DIV/0!</v>
      </c>
      <c r="AI5950" s="14">
        <f t="shared" si="2110"/>
        <v>4.2</v>
      </c>
      <c r="AJ5950" s="1319"/>
    </row>
    <row r="5951" spans="1:36" ht="15.75">
      <c r="A5951" s="1461"/>
      <c r="B5951" s="2551" t="s">
        <v>6803</v>
      </c>
      <c r="C5951" s="1461" t="s">
        <v>176</v>
      </c>
      <c r="D5951" s="1280">
        <v>1</v>
      </c>
      <c r="E5951" s="1461">
        <v>103.6</v>
      </c>
      <c r="F5951" s="2539">
        <f t="shared" si="2111"/>
        <v>103.6</v>
      </c>
      <c r="G5951" s="1461"/>
      <c r="H5951" s="1461"/>
      <c r="I5951" s="1911">
        <v>44832</v>
      </c>
      <c r="J5951" s="1911">
        <v>45535</v>
      </c>
      <c r="K5951" s="1911"/>
      <c r="L5951" s="1461"/>
      <c r="M5951" s="1911"/>
      <c r="N5951" s="1461">
        <v>0</v>
      </c>
      <c r="O5951" s="1461"/>
      <c r="P5951" s="1461"/>
      <c r="Q5951" s="1461"/>
      <c r="R5951" s="1461"/>
      <c r="S5951" s="1461"/>
      <c r="T5951" s="1461"/>
      <c r="U5951" s="1461"/>
      <c r="V5951" s="1461"/>
      <c r="W5951" s="1461"/>
      <c r="X5951" s="1461"/>
      <c r="Y5951" s="1461"/>
      <c r="Z5951" s="1461"/>
      <c r="AA5951" s="1461"/>
      <c r="AB5951" s="1461"/>
      <c r="AC5951" s="1507">
        <f t="shared" si="2104"/>
        <v>103.6</v>
      </c>
      <c r="AD5951" s="1508">
        <f t="shared" si="2105"/>
        <v>103.6</v>
      </c>
      <c r="AE5951" s="14">
        <f t="shared" si="2106"/>
        <v>17.266666666666666</v>
      </c>
      <c r="AF5951" s="14">
        <f t="shared" si="2107"/>
        <v>0</v>
      </c>
      <c r="AG5951" s="14" t="e">
        <f t="shared" si="2108"/>
        <v>#DIV/0!</v>
      </c>
      <c r="AH5951" s="14" t="e">
        <f t="shared" si="2109"/>
        <v>#DIV/0!</v>
      </c>
      <c r="AI5951" s="14">
        <f t="shared" si="2110"/>
        <v>103.6</v>
      </c>
      <c r="AJ5951" s="1319"/>
    </row>
    <row r="5952" spans="1:36" ht="15.75">
      <c r="A5952" s="1461"/>
      <c r="B5952" s="2551" t="s">
        <v>6804</v>
      </c>
      <c r="C5952" s="1461" t="s">
        <v>176</v>
      </c>
      <c r="D5952" s="1280">
        <v>1</v>
      </c>
      <c r="E5952" s="1461">
        <v>8.92</v>
      </c>
      <c r="F5952" s="2539">
        <f t="shared" si="2111"/>
        <v>8.92</v>
      </c>
      <c r="G5952" s="1461"/>
      <c r="H5952" s="1461"/>
      <c r="I5952" s="1911">
        <v>44832</v>
      </c>
      <c r="J5952" s="1911">
        <v>46234</v>
      </c>
      <c r="K5952" s="1911"/>
      <c r="L5952" s="1461"/>
      <c r="M5952" s="1911"/>
      <c r="N5952" s="1461">
        <v>0</v>
      </c>
      <c r="O5952" s="1461"/>
      <c r="P5952" s="1461"/>
      <c r="Q5952" s="1461"/>
      <c r="R5952" s="1461"/>
      <c r="S5952" s="1461"/>
      <c r="T5952" s="1461"/>
      <c r="U5952" s="1461"/>
      <c r="V5952" s="1461"/>
      <c r="W5952" s="1461"/>
      <c r="X5952" s="1461"/>
      <c r="Y5952" s="1461"/>
      <c r="Z5952" s="1461"/>
      <c r="AA5952" s="1461"/>
      <c r="AB5952" s="1461"/>
      <c r="AC5952" s="1507">
        <f t="shared" si="2104"/>
        <v>8.92</v>
      </c>
      <c r="AD5952" s="1508">
        <f t="shared" si="2105"/>
        <v>8.92</v>
      </c>
      <c r="AE5952" s="14">
        <f t="shared" si="2106"/>
        <v>40.56666666666667</v>
      </c>
      <c r="AF5952" s="14">
        <f t="shared" si="2107"/>
        <v>0</v>
      </c>
      <c r="AG5952" s="14" t="e">
        <f t="shared" si="2108"/>
        <v>#DIV/0!</v>
      </c>
      <c r="AH5952" s="14" t="e">
        <f t="shared" si="2109"/>
        <v>#DIV/0!</v>
      </c>
      <c r="AI5952" s="14">
        <f t="shared" si="2110"/>
        <v>8.92</v>
      </c>
      <c r="AJ5952" s="1319"/>
    </row>
    <row r="5953" spans="1:36" ht="15.75">
      <c r="A5953" s="1461"/>
      <c r="B5953" s="2551" t="s">
        <v>5810</v>
      </c>
      <c r="C5953" s="1461" t="s">
        <v>176</v>
      </c>
      <c r="D5953" s="1280">
        <v>1</v>
      </c>
      <c r="E5953" s="1461">
        <v>19.600000000000001</v>
      </c>
      <c r="F5953" s="2539">
        <f t="shared" si="2111"/>
        <v>19.600000000000001</v>
      </c>
      <c r="G5953" s="1461"/>
      <c r="H5953" s="1461"/>
      <c r="I5953" s="1911">
        <v>44832</v>
      </c>
      <c r="J5953" s="1911">
        <v>45362</v>
      </c>
      <c r="K5953" s="1911"/>
      <c r="L5953" s="1461"/>
      <c r="M5953" s="1911"/>
      <c r="N5953" s="1461">
        <v>0</v>
      </c>
      <c r="O5953" s="1461"/>
      <c r="P5953" s="1461"/>
      <c r="Q5953" s="1461"/>
      <c r="R5953" s="1461"/>
      <c r="S5953" s="1461"/>
      <c r="T5953" s="1461"/>
      <c r="U5953" s="1461"/>
      <c r="V5953" s="1461"/>
      <c r="W5953" s="1461"/>
      <c r="X5953" s="1461"/>
      <c r="Y5953" s="1461"/>
      <c r="Z5953" s="1461"/>
      <c r="AA5953" s="1461"/>
      <c r="AB5953" s="1461"/>
      <c r="AC5953" s="1507">
        <f t="shared" si="2104"/>
        <v>19.600000000000001</v>
      </c>
      <c r="AD5953" s="1508">
        <f t="shared" si="2105"/>
        <v>19.600000000000001</v>
      </c>
      <c r="AE5953" s="14">
        <f t="shared" si="2106"/>
        <v>11.5</v>
      </c>
      <c r="AF5953" s="14">
        <f t="shared" si="2107"/>
        <v>0</v>
      </c>
      <c r="AG5953" s="14" t="e">
        <f t="shared" si="2108"/>
        <v>#DIV/0!</v>
      </c>
      <c r="AH5953" s="14" t="e">
        <f t="shared" si="2109"/>
        <v>#DIV/0!</v>
      </c>
      <c r="AI5953" s="14">
        <f t="shared" si="2110"/>
        <v>19.600000000000001</v>
      </c>
      <c r="AJ5953" s="1319"/>
    </row>
    <row r="5954" spans="1:36" ht="15.75">
      <c r="A5954" s="1461"/>
      <c r="B5954" s="2551" t="s">
        <v>5813</v>
      </c>
      <c r="C5954" s="1461" t="s">
        <v>176</v>
      </c>
      <c r="D5954" s="1280">
        <v>1</v>
      </c>
      <c r="E5954" s="1461">
        <v>202.3</v>
      </c>
      <c r="F5954" s="2539">
        <f t="shared" si="2111"/>
        <v>202.3</v>
      </c>
      <c r="G5954" s="1461"/>
      <c r="H5954" s="1461"/>
      <c r="I5954" s="1911">
        <v>44832</v>
      </c>
      <c r="J5954" s="1911">
        <v>45626</v>
      </c>
      <c r="K5954" s="1911"/>
      <c r="L5954" s="1461"/>
      <c r="M5954" s="1911"/>
      <c r="N5954" s="1461">
        <v>0</v>
      </c>
      <c r="O5954" s="1461"/>
      <c r="P5954" s="1461"/>
      <c r="Q5954" s="1461"/>
      <c r="R5954" s="1461"/>
      <c r="S5954" s="1461"/>
      <c r="T5954" s="1461"/>
      <c r="U5954" s="1461"/>
      <c r="V5954" s="1461"/>
      <c r="W5954" s="1461"/>
      <c r="X5954" s="1461"/>
      <c r="Y5954" s="1461"/>
      <c r="Z5954" s="1461"/>
      <c r="AA5954" s="1461"/>
      <c r="AB5954" s="1461"/>
      <c r="AC5954" s="1507">
        <f t="shared" si="2104"/>
        <v>202.3</v>
      </c>
      <c r="AD5954" s="1508">
        <f t="shared" si="2105"/>
        <v>202.3</v>
      </c>
      <c r="AE5954" s="14">
        <f t="shared" si="2106"/>
        <v>20.3</v>
      </c>
      <c r="AF5954" s="14">
        <f t="shared" si="2107"/>
        <v>0</v>
      </c>
      <c r="AG5954" s="14" t="e">
        <f t="shared" si="2108"/>
        <v>#DIV/0!</v>
      </c>
      <c r="AH5954" s="14" t="e">
        <f t="shared" si="2109"/>
        <v>#DIV/0!</v>
      </c>
      <c r="AI5954" s="14">
        <f t="shared" si="2110"/>
        <v>202.3</v>
      </c>
      <c r="AJ5954" s="1319"/>
    </row>
    <row r="5955" spans="1:36" ht="15.75">
      <c r="A5955" s="1461"/>
      <c r="B5955" s="2551" t="s">
        <v>6805</v>
      </c>
      <c r="C5955" s="1461" t="s">
        <v>143</v>
      </c>
      <c r="D5955" s="1280">
        <v>1</v>
      </c>
      <c r="E5955" s="1461">
        <v>102</v>
      </c>
      <c r="F5955" s="2539">
        <f t="shared" si="2111"/>
        <v>102</v>
      </c>
      <c r="G5955" s="1461"/>
      <c r="H5955" s="1461"/>
      <c r="I5955" s="1911">
        <v>44832</v>
      </c>
      <c r="J5955" s="1911">
        <v>45443</v>
      </c>
      <c r="K5955" s="1911"/>
      <c r="L5955" s="1461"/>
      <c r="M5955" s="1911"/>
      <c r="N5955" s="1461">
        <v>0</v>
      </c>
      <c r="O5955" s="1461"/>
      <c r="P5955" s="1461"/>
      <c r="Q5955" s="1461"/>
      <c r="R5955" s="1461"/>
      <c r="S5955" s="1461"/>
      <c r="T5955" s="1461"/>
      <c r="U5955" s="1461"/>
      <c r="V5955" s="1461"/>
      <c r="W5955" s="1461"/>
      <c r="X5955" s="1461"/>
      <c r="Y5955" s="1461"/>
      <c r="Z5955" s="1461"/>
      <c r="AA5955" s="1461"/>
      <c r="AB5955" s="1461"/>
      <c r="AC5955" s="1507">
        <f t="shared" si="2104"/>
        <v>102</v>
      </c>
      <c r="AD5955" s="1508">
        <f t="shared" si="2105"/>
        <v>102</v>
      </c>
      <c r="AE5955" s="14">
        <f t="shared" si="2106"/>
        <v>14.2</v>
      </c>
      <c r="AF5955" s="14">
        <f t="shared" si="2107"/>
        <v>0</v>
      </c>
      <c r="AG5955" s="14" t="e">
        <f t="shared" si="2108"/>
        <v>#DIV/0!</v>
      </c>
      <c r="AH5955" s="14" t="e">
        <f t="shared" si="2109"/>
        <v>#DIV/0!</v>
      </c>
      <c r="AI5955" s="14">
        <f t="shared" si="2110"/>
        <v>102</v>
      </c>
      <c r="AJ5955" s="1319"/>
    </row>
    <row r="5956" spans="1:36" ht="15.75">
      <c r="A5956" s="1461"/>
      <c r="B5956" s="2551" t="s">
        <v>6806</v>
      </c>
      <c r="C5956" s="1461" t="s">
        <v>176</v>
      </c>
      <c r="D5956" s="1280">
        <v>1</v>
      </c>
      <c r="E5956" s="1461">
        <v>100</v>
      </c>
      <c r="F5956" s="2539">
        <f t="shared" si="2111"/>
        <v>100</v>
      </c>
      <c r="G5956" s="1461"/>
      <c r="H5956" s="1461"/>
      <c r="I5956" s="1911">
        <v>44832</v>
      </c>
      <c r="J5956" s="1911">
        <v>45443</v>
      </c>
      <c r="K5956" s="1911"/>
      <c r="L5956" s="1461"/>
      <c r="M5956" s="1911"/>
      <c r="N5956" s="1461">
        <v>0</v>
      </c>
      <c r="O5956" s="1461"/>
      <c r="P5956" s="1461"/>
      <c r="Q5956" s="1461"/>
      <c r="R5956" s="1461"/>
      <c r="S5956" s="1461"/>
      <c r="T5956" s="1461"/>
      <c r="U5956" s="1461"/>
      <c r="V5956" s="1461"/>
      <c r="W5956" s="1461"/>
      <c r="X5956" s="1461"/>
      <c r="Y5956" s="1461"/>
      <c r="Z5956" s="1461"/>
      <c r="AA5956" s="1461"/>
      <c r="AB5956" s="1461"/>
      <c r="AC5956" s="1507">
        <f t="shared" si="2104"/>
        <v>100</v>
      </c>
      <c r="AD5956" s="1508">
        <f t="shared" si="2105"/>
        <v>100</v>
      </c>
      <c r="AE5956" s="14">
        <f t="shared" si="2106"/>
        <v>14.2</v>
      </c>
      <c r="AF5956" s="14">
        <f t="shared" si="2107"/>
        <v>0</v>
      </c>
      <c r="AG5956" s="14" t="e">
        <f t="shared" si="2108"/>
        <v>#DIV/0!</v>
      </c>
      <c r="AH5956" s="14" t="e">
        <f t="shared" si="2109"/>
        <v>#DIV/0!</v>
      </c>
      <c r="AI5956" s="14">
        <f t="shared" si="2110"/>
        <v>100</v>
      </c>
      <c r="AJ5956" s="1319"/>
    </row>
    <row r="5957" spans="1:36" ht="15.75">
      <c r="A5957" s="1461"/>
      <c r="B5957" s="2551" t="s">
        <v>6807</v>
      </c>
      <c r="C5957" s="1461" t="s">
        <v>143</v>
      </c>
      <c r="D5957" s="1280">
        <v>1</v>
      </c>
      <c r="E5957" s="1461">
        <v>42</v>
      </c>
      <c r="F5957" s="2539">
        <f t="shared" si="2111"/>
        <v>42</v>
      </c>
      <c r="G5957" s="1461"/>
      <c r="H5957" s="1461"/>
      <c r="I5957" s="1911">
        <v>44832</v>
      </c>
      <c r="J5957" s="1911">
        <v>45138</v>
      </c>
      <c r="K5957" s="1911"/>
      <c r="L5957" s="1461"/>
      <c r="M5957" s="1911"/>
      <c r="N5957" s="1461">
        <v>0</v>
      </c>
      <c r="O5957" s="1461"/>
      <c r="P5957" s="1461"/>
      <c r="Q5957" s="1461"/>
      <c r="R5957" s="1461"/>
      <c r="S5957" s="1461"/>
      <c r="T5957" s="1461"/>
      <c r="U5957" s="1461"/>
      <c r="V5957" s="1461"/>
      <c r="W5957" s="1461"/>
      <c r="X5957" s="1461"/>
      <c r="Y5957" s="1461"/>
      <c r="Z5957" s="1461"/>
      <c r="AA5957" s="1461"/>
      <c r="AB5957" s="1461"/>
      <c r="AC5957" s="1507">
        <f t="shared" si="2104"/>
        <v>42</v>
      </c>
      <c r="AD5957" s="1508">
        <f t="shared" si="2105"/>
        <v>42</v>
      </c>
      <c r="AE5957" s="14">
        <f t="shared" si="2106"/>
        <v>4.0333333333333332</v>
      </c>
      <c r="AF5957" s="14">
        <f t="shared" si="2107"/>
        <v>0</v>
      </c>
      <c r="AG5957" s="14" t="e">
        <f t="shared" si="2108"/>
        <v>#DIV/0!</v>
      </c>
      <c r="AH5957" s="14" t="e">
        <f t="shared" si="2109"/>
        <v>#DIV/0!</v>
      </c>
      <c r="AI5957" s="14">
        <f t="shared" si="2110"/>
        <v>42</v>
      </c>
      <c r="AJ5957" s="1319"/>
    </row>
    <row r="5958" spans="1:36" ht="15.75">
      <c r="A5958" s="1461"/>
      <c r="B5958" s="2551" t="s">
        <v>6808</v>
      </c>
      <c r="C5958" s="1461" t="s">
        <v>143</v>
      </c>
      <c r="D5958" s="1280">
        <v>1</v>
      </c>
      <c r="E5958" s="1461">
        <v>1389</v>
      </c>
      <c r="F5958" s="2539">
        <f t="shared" si="2111"/>
        <v>1389</v>
      </c>
      <c r="G5958" s="1461"/>
      <c r="H5958" s="1461"/>
      <c r="I5958" s="1911">
        <v>44832</v>
      </c>
      <c r="J5958" s="1911">
        <v>45808</v>
      </c>
      <c r="K5958" s="1911"/>
      <c r="L5958" s="1461"/>
      <c r="M5958" s="1911"/>
      <c r="N5958" s="1461">
        <v>0</v>
      </c>
      <c r="O5958" s="1461"/>
      <c r="P5958" s="1461"/>
      <c r="Q5958" s="1461"/>
      <c r="R5958" s="1461"/>
      <c r="S5958" s="1461"/>
      <c r="T5958" s="1461"/>
      <c r="U5958" s="1461"/>
      <c r="V5958" s="1461"/>
      <c r="W5958" s="1461"/>
      <c r="X5958" s="1461"/>
      <c r="Y5958" s="1461"/>
      <c r="Z5958" s="1461"/>
      <c r="AA5958" s="1461"/>
      <c r="AB5958" s="1461"/>
      <c r="AC5958" s="1507">
        <f t="shared" si="2104"/>
        <v>1389</v>
      </c>
      <c r="AD5958" s="1508">
        <f t="shared" si="2105"/>
        <v>1389</v>
      </c>
      <c r="AE5958" s="14">
        <f t="shared" si="2106"/>
        <v>26.366666666666667</v>
      </c>
      <c r="AF5958" s="14">
        <f t="shared" si="2107"/>
        <v>0</v>
      </c>
      <c r="AG5958" s="14" t="e">
        <f t="shared" si="2108"/>
        <v>#DIV/0!</v>
      </c>
      <c r="AH5958" s="14" t="e">
        <f t="shared" si="2109"/>
        <v>#DIV/0!</v>
      </c>
      <c r="AI5958" s="14">
        <f t="shared" si="2110"/>
        <v>1389</v>
      </c>
      <c r="AJ5958" s="1319"/>
    </row>
    <row r="5959" spans="1:36" ht="15.75">
      <c r="A5959" s="1461"/>
      <c r="B5959" s="2551" t="s">
        <v>6809</v>
      </c>
      <c r="C5959" s="1461" t="s">
        <v>176</v>
      </c>
      <c r="D5959" s="1280">
        <v>1</v>
      </c>
      <c r="E5959" s="1461">
        <v>273.89999999999998</v>
      </c>
      <c r="F5959" s="2539">
        <f t="shared" si="2111"/>
        <v>273.89999999999998</v>
      </c>
      <c r="G5959" s="1461"/>
      <c r="H5959" s="1461"/>
      <c r="I5959" s="1911">
        <v>44832</v>
      </c>
      <c r="J5959" s="1911">
        <v>45838</v>
      </c>
      <c r="K5959" s="1911"/>
      <c r="L5959" s="1461"/>
      <c r="M5959" s="1911"/>
      <c r="N5959" s="1461">
        <v>0</v>
      </c>
      <c r="O5959" s="1461"/>
      <c r="P5959" s="1461"/>
      <c r="Q5959" s="1461"/>
      <c r="R5959" s="1461"/>
      <c r="S5959" s="1461"/>
      <c r="T5959" s="1461"/>
      <c r="U5959" s="1461"/>
      <c r="V5959" s="1461"/>
      <c r="W5959" s="1461"/>
      <c r="X5959" s="1461"/>
      <c r="Y5959" s="1461"/>
      <c r="Z5959" s="1461"/>
      <c r="AA5959" s="1461"/>
      <c r="AB5959" s="1461"/>
      <c r="AC5959" s="1507">
        <f t="shared" si="2104"/>
        <v>273.89999999999998</v>
      </c>
      <c r="AD5959" s="1508">
        <f t="shared" si="2105"/>
        <v>273.89999999999998</v>
      </c>
      <c r="AE5959" s="14">
        <f t="shared" si="2106"/>
        <v>27.366666666666667</v>
      </c>
      <c r="AF5959" s="14">
        <f t="shared" si="2107"/>
        <v>0</v>
      </c>
      <c r="AG5959" s="14" t="e">
        <f t="shared" si="2108"/>
        <v>#DIV/0!</v>
      </c>
      <c r="AH5959" s="14" t="e">
        <f t="shared" si="2109"/>
        <v>#DIV/0!</v>
      </c>
      <c r="AI5959" s="14">
        <f t="shared" si="2110"/>
        <v>273.89999999999998</v>
      </c>
      <c r="AJ5959" s="1319"/>
    </row>
    <row r="5960" spans="1:36" ht="15.75">
      <c r="A5960" s="1461"/>
      <c r="B5960" s="2551" t="s">
        <v>6810</v>
      </c>
      <c r="C5960" s="1461" t="s">
        <v>176</v>
      </c>
      <c r="D5960" s="1280">
        <v>0.28570000000000001</v>
      </c>
      <c r="E5960" s="1461">
        <v>0.5</v>
      </c>
      <c r="F5960" s="2539">
        <f t="shared" si="2111"/>
        <v>0.14285</v>
      </c>
      <c r="G5960" s="1461"/>
      <c r="H5960" s="1280"/>
      <c r="I5960" s="1911">
        <v>44832</v>
      </c>
      <c r="J5960" s="1911">
        <v>45077</v>
      </c>
      <c r="K5960" s="1911"/>
      <c r="L5960" s="1461"/>
      <c r="M5960" s="1911"/>
      <c r="N5960" s="1461">
        <v>0</v>
      </c>
      <c r="O5960" s="1461"/>
      <c r="P5960" s="1461"/>
      <c r="Q5960" s="1461"/>
      <c r="R5960" s="1461"/>
      <c r="S5960" s="1461"/>
      <c r="T5960" s="1461"/>
      <c r="U5960" s="1461"/>
      <c r="V5960" s="1461"/>
      <c r="W5960" s="1461"/>
      <c r="X5960" s="1461"/>
      <c r="Y5960" s="1461"/>
      <c r="Z5960" s="1461"/>
      <c r="AA5960" s="1461"/>
      <c r="AB5960" s="1461"/>
      <c r="AC5960" s="1507">
        <f t="shared" si="2104"/>
        <v>0.5</v>
      </c>
      <c r="AD5960" s="1508">
        <f t="shared" si="2105"/>
        <v>0.14285</v>
      </c>
      <c r="AE5960" s="14">
        <f t="shared" si="2106"/>
        <v>2</v>
      </c>
      <c r="AF5960" s="14">
        <f t="shared" si="2107"/>
        <v>0</v>
      </c>
      <c r="AG5960" s="14" t="e">
        <f t="shared" si="2108"/>
        <v>#DIV/0!</v>
      </c>
      <c r="AH5960" s="14" t="e">
        <f t="shared" si="2109"/>
        <v>#DIV/0!</v>
      </c>
      <c r="AI5960" s="14">
        <f t="shared" si="2110"/>
        <v>0.5</v>
      </c>
      <c r="AJ5960" s="1319"/>
    </row>
    <row r="5961" spans="1:36" ht="15.75">
      <c r="A5961" s="1461"/>
      <c r="B5961" s="2551" t="s">
        <v>5455</v>
      </c>
      <c r="C5961" s="1461" t="s">
        <v>143</v>
      </c>
      <c r="D5961" s="1280">
        <v>1</v>
      </c>
      <c r="E5961" s="1461">
        <v>42</v>
      </c>
      <c r="F5961" s="2539">
        <f t="shared" si="2111"/>
        <v>42</v>
      </c>
      <c r="G5961" s="1461"/>
      <c r="H5961" s="1461"/>
      <c r="I5961" s="1911">
        <v>44832</v>
      </c>
      <c r="J5961" s="1911">
        <v>45323</v>
      </c>
      <c r="K5961" s="1911"/>
      <c r="L5961" s="1461"/>
      <c r="M5961" s="1911"/>
      <c r="N5961" s="1461">
        <v>0</v>
      </c>
      <c r="O5961" s="1461"/>
      <c r="P5961" s="1461"/>
      <c r="Q5961" s="1461"/>
      <c r="R5961" s="1461"/>
      <c r="S5961" s="1461"/>
      <c r="T5961" s="1461"/>
      <c r="U5961" s="1461"/>
      <c r="V5961" s="1461"/>
      <c r="W5961" s="1461"/>
      <c r="X5961" s="1461"/>
      <c r="Y5961" s="1461"/>
      <c r="Z5961" s="1461"/>
      <c r="AA5961" s="1461"/>
      <c r="AB5961" s="1461"/>
      <c r="AC5961" s="1507">
        <f t="shared" si="2104"/>
        <v>42</v>
      </c>
      <c r="AD5961" s="1508">
        <f t="shared" si="2105"/>
        <v>42</v>
      </c>
      <c r="AE5961" s="14">
        <f t="shared" si="2106"/>
        <v>10.199999999999999</v>
      </c>
      <c r="AF5961" s="14">
        <f t="shared" si="2107"/>
        <v>0</v>
      </c>
      <c r="AG5961" s="14" t="e">
        <f t="shared" si="2108"/>
        <v>#DIV/0!</v>
      </c>
      <c r="AH5961" s="14" t="e">
        <f t="shared" si="2109"/>
        <v>#DIV/0!</v>
      </c>
      <c r="AI5961" s="14">
        <f t="shared" si="2110"/>
        <v>42</v>
      </c>
      <c r="AJ5961" s="1319"/>
    </row>
    <row r="5962" spans="1:36" ht="15.75">
      <c r="A5962" s="1461"/>
      <c r="B5962" s="2551" t="s">
        <v>6811</v>
      </c>
      <c r="C5962" s="1461" t="s">
        <v>143</v>
      </c>
      <c r="D5962" s="1280">
        <v>1</v>
      </c>
      <c r="E5962" s="1461">
        <v>47</v>
      </c>
      <c r="F5962" s="2539">
        <f t="shared" si="2111"/>
        <v>47</v>
      </c>
      <c r="G5962" s="1461"/>
      <c r="H5962" s="1461"/>
      <c r="I5962" s="1911">
        <v>44832</v>
      </c>
      <c r="J5962" s="1911">
        <v>45444</v>
      </c>
      <c r="K5962" s="1911"/>
      <c r="L5962" s="1461"/>
      <c r="M5962" s="1911"/>
      <c r="N5962" s="1461">
        <v>0</v>
      </c>
      <c r="O5962" s="1461"/>
      <c r="P5962" s="1461"/>
      <c r="Q5962" s="1461"/>
      <c r="R5962" s="1461"/>
      <c r="S5962" s="1461"/>
      <c r="T5962" s="1461"/>
      <c r="U5962" s="1461"/>
      <c r="V5962" s="1461"/>
      <c r="W5962" s="1461"/>
      <c r="X5962" s="1461"/>
      <c r="Y5962" s="1461"/>
      <c r="Z5962" s="1461"/>
      <c r="AA5962" s="1461"/>
      <c r="AB5962" s="1461"/>
      <c r="AC5962" s="1507">
        <f t="shared" si="2104"/>
        <v>47</v>
      </c>
      <c r="AD5962" s="1508">
        <f t="shared" si="2105"/>
        <v>47</v>
      </c>
      <c r="AE5962" s="14">
        <f t="shared" si="2106"/>
        <v>14.233333333333333</v>
      </c>
      <c r="AF5962" s="14">
        <f t="shared" si="2107"/>
        <v>0</v>
      </c>
      <c r="AG5962" s="14" t="e">
        <f t="shared" si="2108"/>
        <v>#DIV/0!</v>
      </c>
      <c r="AH5962" s="14" t="e">
        <f t="shared" si="2109"/>
        <v>#DIV/0!</v>
      </c>
      <c r="AI5962" s="14">
        <f t="shared" si="2110"/>
        <v>47</v>
      </c>
      <c r="AJ5962" s="1319"/>
    </row>
    <row r="5963" spans="1:36" ht="15.75">
      <c r="A5963" s="1461"/>
      <c r="B5963" s="2551" t="s">
        <v>6812</v>
      </c>
      <c r="C5963" s="1461" t="s">
        <v>143</v>
      </c>
      <c r="D5963" s="1280">
        <v>1</v>
      </c>
      <c r="E5963" s="1461">
        <v>270</v>
      </c>
      <c r="F5963" s="2539">
        <f t="shared" si="2111"/>
        <v>270</v>
      </c>
      <c r="G5963" s="1461"/>
      <c r="H5963" s="1461"/>
      <c r="I5963" s="1911">
        <v>44832</v>
      </c>
      <c r="J5963" s="1911">
        <v>45536</v>
      </c>
      <c r="K5963" s="1911"/>
      <c r="L5963" s="1461"/>
      <c r="M5963" s="1911"/>
      <c r="N5963" s="1461">
        <v>0</v>
      </c>
      <c r="O5963" s="1461"/>
      <c r="P5963" s="1461"/>
      <c r="Q5963" s="1461"/>
      <c r="R5963" s="1461"/>
      <c r="S5963" s="1461"/>
      <c r="T5963" s="1461"/>
      <c r="U5963" s="1461"/>
      <c r="V5963" s="1461"/>
      <c r="W5963" s="1461"/>
      <c r="X5963" s="1461"/>
      <c r="Y5963" s="1461"/>
      <c r="Z5963" s="1461"/>
      <c r="AA5963" s="1461"/>
      <c r="AB5963" s="1461"/>
      <c r="AC5963" s="1507">
        <f t="shared" si="2104"/>
        <v>270</v>
      </c>
      <c r="AD5963" s="1508">
        <f t="shared" si="2105"/>
        <v>270</v>
      </c>
      <c r="AE5963" s="14">
        <f t="shared" si="2106"/>
        <v>17.3</v>
      </c>
      <c r="AF5963" s="14">
        <f t="shared" si="2107"/>
        <v>0</v>
      </c>
      <c r="AG5963" s="14" t="e">
        <f t="shared" si="2108"/>
        <v>#DIV/0!</v>
      </c>
      <c r="AH5963" s="14" t="e">
        <f t="shared" si="2109"/>
        <v>#DIV/0!</v>
      </c>
      <c r="AI5963" s="14">
        <f t="shared" si="2110"/>
        <v>270</v>
      </c>
      <c r="AJ5963" s="1319"/>
    </row>
    <row r="5964" spans="1:36" ht="15.75">
      <c r="A5964" s="1461"/>
      <c r="B5964" s="2551" t="s">
        <v>6813</v>
      </c>
      <c r="C5964" s="1461" t="s">
        <v>176</v>
      </c>
      <c r="D5964" s="1280">
        <v>1</v>
      </c>
      <c r="E5964" s="1461">
        <v>24</v>
      </c>
      <c r="F5964" s="2539">
        <f t="shared" si="2111"/>
        <v>24</v>
      </c>
      <c r="G5964" s="1461"/>
      <c r="H5964" s="1461"/>
      <c r="I5964" s="1911">
        <v>44832</v>
      </c>
      <c r="J5964" s="1911">
        <v>45627</v>
      </c>
      <c r="K5964" s="1911"/>
      <c r="L5964" s="1461"/>
      <c r="M5964" s="1911"/>
      <c r="N5964" s="1461">
        <v>0</v>
      </c>
      <c r="O5964" s="1461"/>
      <c r="P5964" s="1461"/>
      <c r="Q5964" s="1461"/>
      <c r="R5964" s="1461"/>
      <c r="S5964" s="1461"/>
      <c r="T5964" s="1461"/>
      <c r="U5964" s="1461"/>
      <c r="V5964" s="1461"/>
      <c r="W5964" s="1461"/>
      <c r="X5964" s="1461"/>
      <c r="Y5964" s="1461"/>
      <c r="Z5964" s="1461"/>
      <c r="AA5964" s="1461"/>
      <c r="AB5964" s="1461"/>
      <c r="AC5964" s="1507">
        <f t="shared" si="2104"/>
        <v>24</v>
      </c>
      <c r="AD5964" s="1508">
        <f t="shared" si="2105"/>
        <v>24</v>
      </c>
      <c r="AE5964" s="14">
        <f t="shared" si="2106"/>
        <v>20.333333333333332</v>
      </c>
      <c r="AF5964" s="14">
        <f t="shared" si="2107"/>
        <v>0</v>
      </c>
      <c r="AG5964" s="14" t="e">
        <f t="shared" si="2108"/>
        <v>#DIV/0!</v>
      </c>
      <c r="AH5964" s="14" t="e">
        <f t="shared" si="2109"/>
        <v>#DIV/0!</v>
      </c>
      <c r="AI5964" s="14">
        <f t="shared" si="2110"/>
        <v>24</v>
      </c>
      <c r="AJ5964" s="1319"/>
    </row>
    <row r="5965" spans="1:36" ht="15.75">
      <c r="A5965" s="1461"/>
      <c r="B5965" s="2551" t="s">
        <v>6814</v>
      </c>
      <c r="C5965" s="1461" t="s">
        <v>156</v>
      </c>
      <c r="D5965" s="1280">
        <v>1</v>
      </c>
      <c r="E5965" s="1461">
        <v>119</v>
      </c>
      <c r="F5965" s="2539">
        <f t="shared" si="2111"/>
        <v>119</v>
      </c>
      <c r="G5965" s="1461"/>
      <c r="H5965" s="1461"/>
      <c r="I5965" s="1911">
        <v>44832</v>
      </c>
      <c r="J5965" s="1911">
        <v>45302</v>
      </c>
      <c r="K5965" s="1911"/>
      <c r="L5965" s="1461"/>
      <c r="M5965" s="1911"/>
      <c r="N5965" s="1461">
        <v>0</v>
      </c>
      <c r="O5965" s="1461"/>
      <c r="P5965" s="1461"/>
      <c r="Q5965" s="1461"/>
      <c r="R5965" s="1461"/>
      <c r="S5965" s="1461"/>
      <c r="T5965" s="1461"/>
      <c r="U5965" s="1461"/>
      <c r="V5965" s="1461"/>
      <c r="W5965" s="1461"/>
      <c r="X5965" s="1461"/>
      <c r="Y5965" s="1461"/>
      <c r="Z5965" s="1461"/>
      <c r="AA5965" s="1461"/>
      <c r="AB5965" s="1461"/>
      <c r="AC5965" s="1507">
        <f t="shared" si="2104"/>
        <v>119</v>
      </c>
      <c r="AD5965" s="1508">
        <f t="shared" si="2105"/>
        <v>119</v>
      </c>
      <c r="AE5965" s="14">
        <f t="shared" si="2106"/>
        <v>9.5</v>
      </c>
      <c r="AF5965" s="14">
        <f t="shared" si="2107"/>
        <v>0</v>
      </c>
      <c r="AG5965" s="14" t="e">
        <f t="shared" si="2108"/>
        <v>#DIV/0!</v>
      </c>
      <c r="AH5965" s="14" t="e">
        <f t="shared" si="2109"/>
        <v>#DIV/0!</v>
      </c>
      <c r="AI5965" s="14">
        <f t="shared" si="2110"/>
        <v>119</v>
      </c>
      <c r="AJ5965" s="1319"/>
    </row>
    <row r="5966" spans="1:36" ht="15.75">
      <c r="A5966" s="1461"/>
      <c r="B5966" s="2551" t="s">
        <v>6815</v>
      </c>
      <c r="C5966" s="1461" t="s">
        <v>176</v>
      </c>
      <c r="D5966" s="1280">
        <v>1</v>
      </c>
      <c r="E5966" s="1461">
        <v>8</v>
      </c>
      <c r="F5966" s="2539">
        <f t="shared" si="2111"/>
        <v>8</v>
      </c>
      <c r="G5966" s="1461"/>
      <c r="H5966" s="1461"/>
      <c r="I5966" s="1911">
        <v>44832</v>
      </c>
      <c r="J5966" s="1911">
        <v>45322</v>
      </c>
      <c r="K5966" s="1911"/>
      <c r="L5966" s="1461"/>
      <c r="M5966" s="1911"/>
      <c r="N5966" s="1461">
        <v>0</v>
      </c>
      <c r="O5966" s="1461"/>
      <c r="P5966" s="1461"/>
      <c r="Q5966" s="1461"/>
      <c r="R5966" s="1461"/>
      <c r="S5966" s="1461"/>
      <c r="T5966" s="1461"/>
      <c r="U5966" s="1461"/>
      <c r="V5966" s="1461"/>
      <c r="W5966" s="1461"/>
      <c r="X5966" s="1461"/>
      <c r="Y5966" s="1461"/>
      <c r="Z5966" s="1461"/>
      <c r="AA5966" s="1461"/>
      <c r="AB5966" s="1461"/>
      <c r="AC5966" s="1507">
        <f t="shared" si="2104"/>
        <v>8</v>
      </c>
      <c r="AD5966" s="1508">
        <f t="shared" si="2105"/>
        <v>8</v>
      </c>
      <c r="AE5966" s="14">
        <f t="shared" si="2106"/>
        <v>10.166666666666666</v>
      </c>
      <c r="AF5966" s="14">
        <f t="shared" si="2107"/>
        <v>0</v>
      </c>
      <c r="AG5966" s="14" t="e">
        <f t="shared" si="2108"/>
        <v>#DIV/0!</v>
      </c>
      <c r="AH5966" s="14" t="e">
        <f t="shared" si="2109"/>
        <v>#DIV/0!</v>
      </c>
      <c r="AI5966" s="14">
        <f t="shared" si="2110"/>
        <v>8</v>
      </c>
      <c r="AJ5966" s="1319"/>
    </row>
    <row r="5967" spans="1:36" ht="15.75">
      <c r="A5967" s="1461"/>
      <c r="B5967" s="2551" t="s">
        <v>6816</v>
      </c>
      <c r="C5967" s="1461" t="s">
        <v>176</v>
      </c>
      <c r="D5967" s="1280">
        <v>1</v>
      </c>
      <c r="E5967" s="1461">
        <v>1</v>
      </c>
      <c r="F5967" s="2539">
        <f t="shared" si="2111"/>
        <v>1</v>
      </c>
      <c r="G5967" s="1461"/>
      <c r="H5967" s="1461"/>
      <c r="I5967" s="1911">
        <v>44832</v>
      </c>
      <c r="J5967" s="1911">
        <v>45504</v>
      </c>
      <c r="K5967" s="1911"/>
      <c r="L5967" s="1461"/>
      <c r="M5967" s="1911"/>
      <c r="N5967" s="1461">
        <v>0</v>
      </c>
      <c r="O5967" s="1461"/>
      <c r="P5967" s="1461"/>
      <c r="Q5967" s="1461"/>
      <c r="R5967" s="1461"/>
      <c r="S5967" s="1461"/>
      <c r="T5967" s="1461"/>
      <c r="U5967" s="1461"/>
      <c r="V5967" s="1461"/>
      <c r="W5967" s="1461"/>
      <c r="X5967" s="1461"/>
      <c r="Y5967" s="1461"/>
      <c r="Z5967" s="1461"/>
      <c r="AA5967" s="1461"/>
      <c r="AB5967" s="1461"/>
      <c r="AC5967" s="1507">
        <f t="shared" si="2104"/>
        <v>1</v>
      </c>
      <c r="AD5967" s="1508">
        <f t="shared" si="2105"/>
        <v>1</v>
      </c>
      <c r="AE5967" s="14">
        <f t="shared" si="2106"/>
        <v>16.233333333333334</v>
      </c>
      <c r="AF5967" s="14">
        <f t="shared" si="2107"/>
        <v>0</v>
      </c>
      <c r="AG5967" s="14" t="e">
        <f t="shared" si="2108"/>
        <v>#DIV/0!</v>
      </c>
      <c r="AH5967" s="14" t="e">
        <f t="shared" si="2109"/>
        <v>#DIV/0!</v>
      </c>
      <c r="AI5967" s="14">
        <f t="shared" si="2110"/>
        <v>1</v>
      </c>
      <c r="AJ5967" s="1319"/>
    </row>
    <row r="5968" spans="1:36" ht="15.75">
      <c r="A5968" s="1461"/>
      <c r="B5968" s="2551" t="s">
        <v>3357</v>
      </c>
      <c r="C5968" s="1461" t="s">
        <v>63</v>
      </c>
      <c r="D5968" s="1280">
        <v>14</v>
      </c>
      <c r="E5968" s="1461">
        <v>2</v>
      </c>
      <c r="F5968" s="2539">
        <f t="shared" si="2111"/>
        <v>28</v>
      </c>
      <c r="G5968" s="1461"/>
      <c r="H5968" s="1461"/>
      <c r="I5968" s="1911">
        <v>44763</v>
      </c>
      <c r="J5968" s="1911"/>
      <c r="K5968" s="1911"/>
      <c r="L5968" s="1461"/>
      <c r="M5968" s="1911"/>
      <c r="N5968" s="1461">
        <v>0</v>
      </c>
      <c r="O5968" s="1461"/>
      <c r="P5968" s="1461"/>
      <c r="Q5968" s="1461"/>
      <c r="R5968" s="1461"/>
      <c r="S5968" s="1461"/>
      <c r="T5968" s="1461"/>
      <c r="U5968" s="1461"/>
      <c r="V5968" s="1461"/>
      <c r="W5968" s="1461"/>
      <c r="X5968" s="1461"/>
      <c r="Y5968" s="1461"/>
      <c r="Z5968" s="1461"/>
      <c r="AA5968" s="1461"/>
      <c r="AB5968" s="1461"/>
      <c r="AC5968" s="1507">
        <f t="shared" si="2104"/>
        <v>2</v>
      </c>
      <c r="AD5968" s="1508">
        <f t="shared" si="2105"/>
        <v>28</v>
      </c>
      <c r="AE5968" s="14">
        <f t="shared" si="2106"/>
        <v>-1500.5666666666666</v>
      </c>
      <c r="AF5968" s="14">
        <f t="shared" si="2107"/>
        <v>0</v>
      </c>
      <c r="AG5968" s="14" t="e">
        <f t="shared" si="2108"/>
        <v>#DIV/0!</v>
      </c>
      <c r="AH5968" s="14" t="e">
        <f t="shared" si="2109"/>
        <v>#DIV/0!</v>
      </c>
      <c r="AI5968" s="14">
        <f t="shared" si="2110"/>
        <v>2</v>
      </c>
      <c r="AJ5968" s="1319"/>
    </row>
    <row r="5969" spans="1:36" ht="15.75">
      <c r="A5969" s="1461"/>
      <c r="B5969" s="2551" t="s">
        <v>6817</v>
      </c>
      <c r="C5969" s="1461" t="s">
        <v>156</v>
      </c>
      <c r="D5969" s="1280">
        <v>5</v>
      </c>
      <c r="E5969" s="1461">
        <v>20</v>
      </c>
      <c r="F5969" s="2539">
        <f t="shared" si="2111"/>
        <v>100</v>
      </c>
      <c r="G5969" s="1461"/>
      <c r="H5969" s="1461"/>
      <c r="I5969" s="1911">
        <v>44763</v>
      </c>
      <c r="J5969" s="1911"/>
      <c r="K5969" s="1911"/>
      <c r="L5969" s="1461"/>
      <c r="M5969" s="1911"/>
      <c r="N5969" s="1461">
        <v>9</v>
      </c>
      <c r="O5969" s="1461">
        <v>1</v>
      </c>
      <c r="P5969" s="1461"/>
      <c r="Q5969" s="1461"/>
      <c r="R5969" s="1461"/>
      <c r="S5969" s="1461"/>
      <c r="T5969" s="1461"/>
      <c r="U5969" s="1461"/>
      <c r="V5969" s="1461"/>
      <c r="W5969" s="1461"/>
      <c r="X5969" s="1461"/>
      <c r="Y5969" s="1461"/>
      <c r="Z5969" s="1461"/>
      <c r="AA5969" s="1461"/>
      <c r="AB5969" s="1461"/>
      <c r="AC5969" s="1507">
        <f t="shared" si="2104"/>
        <v>10</v>
      </c>
      <c r="AD5969" s="1508">
        <f t="shared" si="2105"/>
        <v>50</v>
      </c>
      <c r="AE5969" s="14">
        <f t="shared" si="2106"/>
        <v>-1500.5666666666666</v>
      </c>
      <c r="AF5969" s="14">
        <f t="shared" si="2107"/>
        <v>3.3333333333333335</v>
      </c>
      <c r="AG5969" s="14">
        <f t="shared" si="2108"/>
        <v>3</v>
      </c>
      <c r="AH5969" s="14">
        <f t="shared" si="2109"/>
        <v>1503.5666666666666</v>
      </c>
      <c r="AI5969" s="14">
        <f t="shared" si="2110"/>
        <v>5011.8888888888887</v>
      </c>
      <c r="AJ5969" s="1319"/>
    </row>
    <row r="5970" spans="1:36" ht="15.75">
      <c r="A5970" s="1461"/>
      <c r="B5970" s="2551" t="s">
        <v>6818</v>
      </c>
      <c r="C5970" s="1461" t="s">
        <v>63</v>
      </c>
      <c r="D5970" s="1280">
        <v>5</v>
      </c>
      <c r="E5970" s="1461">
        <v>1</v>
      </c>
      <c r="F5970" s="2539">
        <f t="shared" si="2111"/>
        <v>5</v>
      </c>
      <c r="G5970" s="1461"/>
      <c r="H5970" s="1461"/>
      <c r="I5970" s="1911">
        <v>44763</v>
      </c>
      <c r="J5970" s="1911"/>
      <c r="K5970" s="1911"/>
      <c r="L5970" s="1461"/>
      <c r="M5970" s="1911"/>
      <c r="N5970" s="1461">
        <v>0</v>
      </c>
      <c r="O5970" s="1461"/>
      <c r="P5970" s="1461"/>
      <c r="Q5970" s="1461"/>
      <c r="R5970" s="1461"/>
      <c r="S5970" s="1461"/>
      <c r="T5970" s="1461"/>
      <c r="U5970" s="1461"/>
      <c r="V5970" s="1461"/>
      <c r="W5970" s="1461"/>
      <c r="X5970" s="1461"/>
      <c r="Y5970" s="1461"/>
      <c r="Z5970" s="1461"/>
      <c r="AA5970" s="1461"/>
      <c r="AB5970" s="1461"/>
      <c r="AC5970" s="1507">
        <f t="shared" si="2104"/>
        <v>1</v>
      </c>
      <c r="AD5970" s="1508">
        <f t="shared" si="2105"/>
        <v>5</v>
      </c>
      <c r="AE5970" s="14">
        <f t="shared" si="2106"/>
        <v>-1500.5666666666666</v>
      </c>
      <c r="AF5970" s="14">
        <f t="shared" si="2107"/>
        <v>0</v>
      </c>
      <c r="AG5970" s="14" t="e">
        <f t="shared" si="2108"/>
        <v>#DIV/0!</v>
      </c>
      <c r="AH5970" s="14" t="e">
        <f t="shared" si="2109"/>
        <v>#DIV/0!</v>
      </c>
      <c r="AI5970" s="14">
        <f t="shared" si="2110"/>
        <v>1</v>
      </c>
      <c r="AJ5970" s="1319"/>
    </row>
    <row r="5971" spans="1:36" ht="15.75">
      <c r="A5971" s="1461"/>
      <c r="B5971" s="2551" t="s">
        <v>4307</v>
      </c>
      <c r="C5971" s="1461" t="s">
        <v>66</v>
      </c>
      <c r="D5971" s="1280">
        <v>1</v>
      </c>
      <c r="E5971" s="1461">
        <v>18</v>
      </c>
      <c r="F5971" s="2539">
        <f t="shared" si="2111"/>
        <v>18</v>
      </c>
      <c r="G5971" s="1461"/>
      <c r="H5971" s="1461"/>
      <c r="I5971" s="1911">
        <v>44763</v>
      </c>
      <c r="J5971" s="1911"/>
      <c r="K5971" s="1911"/>
      <c r="L5971" s="1461"/>
      <c r="M5971" s="1911"/>
      <c r="N5971" s="1461">
        <v>8</v>
      </c>
      <c r="O5971" s="1461"/>
      <c r="P5971" s="1461"/>
      <c r="Q5971" s="1461"/>
      <c r="R5971" s="1461"/>
      <c r="S5971" s="1461"/>
      <c r="T5971" s="1461"/>
      <c r="U5971" s="1461"/>
      <c r="V5971" s="1461"/>
      <c r="W5971" s="1461"/>
      <c r="X5971" s="1461"/>
      <c r="Y5971" s="1461"/>
      <c r="Z5971" s="1461"/>
      <c r="AA5971" s="1461"/>
      <c r="AB5971" s="1461"/>
      <c r="AC5971" s="1507">
        <f t="shared" si="2104"/>
        <v>10</v>
      </c>
      <c r="AD5971" s="1508">
        <f t="shared" si="2105"/>
        <v>10</v>
      </c>
      <c r="AE5971" s="14">
        <f t="shared" si="2106"/>
        <v>-1500.5666666666666</v>
      </c>
      <c r="AF5971" s="14">
        <f t="shared" si="2107"/>
        <v>2.6666666666666665</v>
      </c>
      <c r="AG5971" s="14">
        <f t="shared" si="2108"/>
        <v>3.75</v>
      </c>
      <c r="AH5971" s="14">
        <f t="shared" si="2109"/>
        <v>1504.3166666666666</v>
      </c>
      <c r="AI5971" s="14">
        <f t="shared" si="2110"/>
        <v>4011.5111111111109</v>
      </c>
      <c r="AJ5971" s="1319"/>
    </row>
    <row r="5972" spans="1:36" ht="15.75">
      <c r="A5972" s="1461"/>
      <c r="B5972" s="2551" t="s">
        <v>6819</v>
      </c>
      <c r="C5972" s="1461" t="s">
        <v>156</v>
      </c>
      <c r="D5972" s="1280">
        <v>40</v>
      </c>
      <c r="E5972" s="1461">
        <v>5</v>
      </c>
      <c r="F5972" s="2539">
        <f t="shared" si="2111"/>
        <v>200</v>
      </c>
      <c r="G5972" s="1461"/>
      <c r="H5972" s="1461"/>
      <c r="I5972" s="1911">
        <v>44763</v>
      </c>
      <c r="J5972" s="1911"/>
      <c r="K5972" s="1911"/>
      <c r="L5972" s="1461"/>
      <c r="M5972" s="1911"/>
      <c r="N5972" s="1461">
        <v>0</v>
      </c>
      <c r="O5972" s="1461"/>
      <c r="P5972" s="1461"/>
      <c r="Q5972" s="1461"/>
      <c r="R5972" s="1461"/>
      <c r="S5972" s="1461"/>
      <c r="T5972" s="1461"/>
      <c r="U5972" s="1461"/>
      <c r="V5972" s="1461"/>
      <c r="W5972" s="1461"/>
      <c r="X5972" s="1461"/>
      <c r="Y5972" s="1461"/>
      <c r="Z5972" s="1461"/>
      <c r="AA5972" s="1461"/>
      <c r="AB5972" s="1461"/>
      <c r="AC5972" s="1507">
        <f t="shared" si="2104"/>
        <v>5</v>
      </c>
      <c r="AD5972" s="1508">
        <f t="shared" si="2105"/>
        <v>200</v>
      </c>
      <c r="AE5972" s="14">
        <f t="shared" si="2106"/>
        <v>-1500.5666666666666</v>
      </c>
      <c r="AF5972" s="14">
        <f t="shared" si="2107"/>
        <v>0</v>
      </c>
      <c r="AG5972" s="14" t="e">
        <f t="shared" si="2108"/>
        <v>#DIV/0!</v>
      </c>
      <c r="AH5972" s="14" t="e">
        <f t="shared" si="2109"/>
        <v>#DIV/0!</v>
      </c>
      <c r="AI5972" s="14">
        <f t="shared" si="2110"/>
        <v>5</v>
      </c>
      <c r="AJ5972" s="1319"/>
    </row>
    <row r="5973" spans="1:36" ht="15.75">
      <c r="A5973" s="1461"/>
      <c r="B5973" s="2551" t="s">
        <v>6820</v>
      </c>
      <c r="C5973" s="1461" t="s">
        <v>66</v>
      </c>
      <c r="D5973" s="1280">
        <v>1</v>
      </c>
      <c r="E5973" s="1461">
        <v>49</v>
      </c>
      <c r="F5973" s="2539">
        <f t="shared" si="2111"/>
        <v>49</v>
      </c>
      <c r="G5973" s="1461"/>
      <c r="H5973" s="1461"/>
      <c r="I5973" s="1911">
        <v>44749</v>
      </c>
      <c r="J5973" s="1911"/>
      <c r="K5973" s="1911"/>
      <c r="L5973" s="1461"/>
      <c r="M5973" s="1911"/>
      <c r="N5973" s="1461">
        <v>0</v>
      </c>
      <c r="O5973" s="1461">
        <v>9</v>
      </c>
      <c r="P5973" s="1461"/>
      <c r="Q5973" s="1461"/>
      <c r="R5973" s="1461"/>
      <c r="S5973" s="1461"/>
      <c r="T5973" s="1461"/>
      <c r="U5973" s="1461"/>
      <c r="V5973" s="1461"/>
      <c r="W5973" s="1461"/>
      <c r="X5973" s="1461"/>
      <c r="Y5973" s="1461"/>
      <c r="Z5973" s="1461"/>
      <c r="AA5973" s="1461"/>
      <c r="AB5973" s="1461"/>
      <c r="AC5973" s="1507">
        <f t="shared" si="2104"/>
        <v>40</v>
      </c>
      <c r="AD5973" s="1508">
        <f t="shared" si="2105"/>
        <v>40</v>
      </c>
      <c r="AE5973" s="14">
        <f t="shared" si="2106"/>
        <v>-1500.5666666666666</v>
      </c>
      <c r="AF5973" s="14">
        <f t="shared" si="2107"/>
        <v>3</v>
      </c>
      <c r="AG5973" s="14">
        <f t="shared" si="2108"/>
        <v>13.333333333333334</v>
      </c>
      <c r="AH5973" s="14">
        <f t="shared" si="2109"/>
        <v>1513.8999999999999</v>
      </c>
      <c r="AI5973" s="14">
        <f t="shared" si="2110"/>
        <v>4541.7</v>
      </c>
      <c r="AJ5973" s="1319"/>
    </row>
    <row r="5974" spans="1:36" ht="15.75">
      <c r="A5974" s="1461"/>
      <c r="B5974" s="2551" t="s">
        <v>6821</v>
      </c>
      <c r="C5974" s="1461"/>
      <c r="D5974" s="1280">
        <v>1</v>
      </c>
      <c r="E5974" s="1461">
        <v>100</v>
      </c>
      <c r="F5974" s="2539">
        <f t="shared" si="2111"/>
        <v>100</v>
      </c>
      <c r="G5974" s="1461"/>
      <c r="H5974" s="1461"/>
      <c r="I5974" s="1911">
        <v>44749</v>
      </c>
      <c r="J5974" s="1911"/>
      <c r="K5974" s="1911"/>
      <c r="L5974" s="1461"/>
      <c r="M5974" s="1911"/>
      <c r="N5974" s="1461">
        <v>0</v>
      </c>
      <c r="O5974" s="1461"/>
      <c r="P5974" s="1461"/>
      <c r="Q5974" s="1461"/>
      <c r="R5974" s="1461"/>
      <c r="S5974" s="1461"/>
      <c r="T5974" s="1461"/>
      <c r="U5974" s="1461"/>
      <c r="V5974" s="1461"/>
      <c r="W5974" s="1461"/>
      <c r="X5974" s="1461"/>
      <c r="Y5974" s="1461"/>
      <c r="Z5974" s="1461"/>
      <c r="AA5974" s="1461"/>
      <c r="AB5974" s="1461"/>
      <c r="AC5974" s="1507">
        <f t="shared" si="2104"/>
        <v>100</v>
      </c>
      <c r="AD5974" s="1508">
        <f t="shared" si="2105"/>
        <v>100</v>
      </c>
      <c r="AE5974" s="14">
        <f t="shared" si="2106"/>
        <v>-1500.5666666666666</v>
      </c>
      <c r="AF5974" s="14">
        <f t="shared" si="2107"/>
        <v>0</v>
      </c>
      <c r="AG5974" s="14" t="e">
        <f t="shared" si="2108"/>
        <v>#DIV/0!</v>
      </c>
      <c r="AH5974" s="14" t="e">
        <f t="shared" si="2109"/>
        <v>#DIV/0!</v>
      </c>
      <c r="AI5974" s="14">
        <f t="shared" si="2110"/>
        <v>100</v>
      </c>
      <c r="AJ5974" s="1319"/>
    </row>
    <row r="5975" spans="1:36" ht="15.75">
      <c r="A5975" s="4104" t="s">
        <v>4982</v>
      </c>
      <c r="B5975" s="4106"/>
      <c r="C5975" s="4106"/>
      <c r="D5975" s="4106"/>
      <c r="E5975" s="4106"/>
      <c r="F5975" s="4106"/>
      <c r="G5975" s="4106"/>
      <c r="H5975" s="4106"/>
      <c r="I5975" s="4106"/>
      <c r="J5975" s="4106"/>
      <c r="K5975" s="4106"/>
      <c r="L5975" s="4106"/>
      <c r="M5975" s="4106"/>
      <c r="N5975" s="4106"/>
      <c r="O5975" s="4106"/>
      <c r="P5975" s="4106"/>
      <c r="Q5975" s="4106"/>
      <c r="R5975" s="4106"/>
      <c r="S5975" s="4106"/>
      <c r="T5975" s="4106"/>
      <c r="U5975" s="4106"/>
      <c r="V5975" s="4106"/>
      <c r="W5975" s="4106"/>
      <c r="X5975" s="4106"/>
      <c r="Y5975" s="4106"/>
      <c r="Z5975" s="4106"/>
      <c r="AA5975" s="4106"/>
      <c r="AB5975" s="4106"/>
      <c r="AC5975" s="4106"/>
      <c r="AD5975" s="4106"/>
      <c r="AE5975" s="4106"/>
      <c r="AF5975" s="4106"/>
      <c r="AG5975" s="4106"/>
      <c r="AH5975" s="4106"/>
      <c r="AI5975" s="4106"/>
      <c r="AJ5975" s="4105"/>
    </row>
    <row r="5976" spans="1:36" ht="15.75">
      <c r="A5976" s="1461"/>
      <c r="B5976" s="2627" t="s">
        <v>4983</v>
      </c>
      <c r="C5976" s="1461" t="s">
        <v>153</v>
      </c>
      <c r="D5976" s="1280">
        <v>1</v>
      </c>
      <c r="E5976" s="1461">
        <v>30</v>
      </c>
      <c r="F5976" s="2539">
        <f t="shared" ref="F5976:F6005" si="2112">E5976*D5976</f>
        <v>30</v>
      </c>
      <c r="G5976" s="1461"/>
      <c r="H5976" s="1461"/>
      <c r="I5976" s="1911">
        <v>44778</v>
      </c>
      <c r="J5976" s="1911"/>
      <c r="K5976" s="1911"/>
      <c r="L5976" s="1461"/>
      <c r="M5976" s="1911"/>
      <c r="N5976" s="1461">
        <v>0</v>
      </c>
      <c r="O5976" s="1461"/>
      <c r="P5976" s="1461"/>
      <c r="Q5976" s="1461"/>
      <c r="R5976" s="1461"/>
      <c r="S5976" s="1461"/>
      <c r="T5976" s="1461"/>
      <c r="U5976" s="1461"/>
      <c r="V5976" s="1461"/>
      <c r="W5976" s="1461"/>
      <c r="X5976" s="1461"/>
      <c r="Y5976" s="1461"/>
      <c r="Z5976" s="1461"/>
      <c r="AA5976" s="1461"/>
      <c r="AB5976" s="1461"/>
      <c r="AC5976" s="1507">
        <f t="shared" ref="AC5976:AC6005" si="2113">E5976+G5976-N5976-O5976-AA5976-P5976-Q5976-R5976-S5976-T5976-U5976-V5976-W5976-X5976-Y5976</f>
        <v>30</v>
      </c>
      <c r="AD5976" s="1508">
        <f t="shared" ref="AD5976:AD6005" si="2114">D5976*AC5976</f>
        <v>30</v>
      </c>
      <c r="AE5976" s="14">
        <f t="shared" ref="AE5976:AE6005" si="2115">(J5976-"01.04.2023")/30</f>
        <v>-1500.5666666666666</v>
      </c>
      <c r="AF5976" s="14">
        <f t="shared" ref="AF5976:AF6005" si="2116">(N5976+O5976+P5976+Q5976+R5976+S5976+T5976+U5976+V5976+W5976+X5976+Y5976)/3</f>
        <v>0</v>
      </c>
      <c r="AG5976" s="14" t="e">
        <f t="shared" ref="AG5976:AG6005" si="2117">AC5976/AF5976</f>
        <v>#DIV/0!</v>
      </c>
      <c r="AH5976" s="14" t="e">
        <f t="shared" ref="AH5976:AH6005" si="2118">AG5976-AE5976</f>
        <v>#DIV/0!</v>
      </c>
      <c r="AI5976" s="14">
        <f t="shared" ref="AI5976:AI6005" si="2119">AC5976-(AE5976*AF5976)</f>
        <v>30</v>
      </c>
      <c r="AJ5976" s="1319"/>
    </row>
    <row r="5977" spans="1:36" ht="15.75">
      <c r="A5977" s="1461"/>
      <c r="B5977" s="2627" t="s">
        <v>4984</v>
      </c>
      <c r="C5977" s="1461" t="s">
        <v>153</v>
      </c>
      <c r="D5977" s="1280">
        <v>1</v>
      </c>
      <c r="E5977" s="1461">
        <v>600</v>
      </c>
      <c r="F5977" s="2539">
        <f t="shared" si="2112"/>
        <v>600</v>
      </c>
      <c r="G5977" s="1461"/>
      <c r="H5977" s="1461"/>
      <c r="I5977" s="1911">
        <v>44778</v>
      </c>
      <c r="J5977" s="1911"/>
      <c r="K5977" s="1911"/>
      <c r="L5977" s="1461"/>
      <c r="M5977" s="1911"/>
      <c r="N5977" s="1461">
        <v>0</v>
      </c>
      <c r="O5977" s="1461"/>
      <c r="P5977" s="1461"/>
      <c r="Q5977" s="1461"/>
      <c r="R5977" s="1461"/>
      <c r="S5977" s="1461"/>
      <c r="T5977" s="1461"/>
      <c r="U5977" s="1461"/>
      <c r="V5977" s="1461"/>
      <c r="W5977" s="1461"/>
      <c r="X5977" s="1461"/>
      <c r="Y5977" s="1461"/>
      <c r="Z5977" s="1461"/>
      <c r="AA5977" s="1461"/>
      <c r="AB5977" s="1461"/>
      <c r="AC5977" s="1507">
        <f t="shared" si="2113"/>
        <v>600</v>
      </c>
      <c r="AD5977" s="1508">
        <f t="shared" si="2114"/>
        <v>600</v>
      </c>
      <c r="AE5977" s="14">
        <f t="shared" si="2115"/>
        <v>-1500.5666666666666</v>
      </c>
      <c r="AF5977" s="14">
        <f t="shared" si="2116"/>
        <v>0</v>
      </c>
      <c r="AG5977" s="14" t="e">
        <f t="shared" si="2117"/>
        <v>#DIV/0!</v>
      </c>
      <c r="AH5977" s="14" t="e">
        <f t="shared" si="2118"/>
        <v>#DIV/0!</v>
      </c>
      <c r="AI5977" s="14">
        <f t="shared" si="2119"/>
        <v>600</v>
      </c>
      <c r="AJ5977" s="1319"/>
    </row>
    <row r="5978" spans="1:36" ht="15.75">
      <c r="A5978" s="1461"/>
      <c r="B5978" s="2627" t="s">
        <v>5936</v>
      </c>
      <c r="C5978" s="1461" t="s">
        <v>66</v>
      </c>
      <c r="D5978" s="1280">
        <v>1</v>
      </c>
      <c r="E5978" s="1461">
        <v>4000</v>
      </c>
      <c r="F5978" s="2539">
        <f t="shared" si="2112"/>
        <v>4000</v>
      </c>
      <c r="G5978" s="1461"/>
      <c r="H5978" s="1461"/>
      <c r="I5978" s="1911">
        <v>44862</v>
      </c>
      <c r="J5978" s="1911"/>
      <c r="K5978" s="1911"/>
      <c r="L5978" s="1461"/>
      <c r="M5978" s="1911"/>
      <c r="N5978" s="1461">
        <v>0</v>
      </c>
      <c r="O5978" s="1461"/>
      <c r="P5978" s="1461"/>
      <c r="Q5978" s="1461"/>
      <c r="R5978" s="1461"/>
      <c r="S5978" s="1461"/>
      <c r="T5978" s="1461"/>
      <c r="U5978" s="1461"/>
      <c r="V5978" s="1461"/>
      <c r="W5978" s="1461"/>
      <c r="X5978" s="1461"/>
      <c r="Y5978" s="1461"/>
      <c r="Z5978" s="1461"/>
      <c r="AA5978" s="1461"/>
      <c r="AB5978" s="1461"/>
      <c r="AC5978" s="1507">
        <f t="shared" si="2113"/>
        <v>4000</v>
      </c>
      <c r="AD5978" s="1508">
        <f t="shared" si="2114"/>
        <v>4000</v>
      </c>
      <c r="AE5978" s="14">
        <f t="shared" si="2115"/>
        <v>-1500.5666666666666</v>
      </c>
      <c r="AF5978" s="14">
        <f t="shared" si="2116"/>
        <v>0</v>
      </c>
      <c r="AG5978" s="14" t="e">
        <f t="shared" si="2117"/>
        <v>#DIV/0!</v>
      </c>
      <c r="AH5978" s="14" t="e">
        <f t="shared" si="2118"/>
        <v>#DIV/0!</v>
      </c>
      <c r="AI5978" s="14">
        <f t="shared" si="2119"/>
        <v>4000</v>
      </c>
      <c r="AJ5978" s="1319"/>
    </row>
    <row r="5979" spans="1:36" ht="15.75">
      <c r="A5979" s="1461"/>
      <c r="B5979" s="2627" t="s">
        <v>8098</v>
      </c>
      <c r="C5979" s="1461" t="s">
        <v>143</v>
      </c>
      <c r="D5979" s="1280">
        <v>1</v>
      </c>
      <c r="E5979" s="1461">
        <v>600</v>
      </c>
      <c r="F5979" s="2539">
        <f t="shared" si="2112"/>
        <v>600</v>
      </c>
      <c r="G5979" s="1461"/>
      <c r="H5979" s="1461"/>
      <c r="I5979" s="1911">
        <v>44896</v>
      </c>
      <c r="J5979" s="1911"/>
      <c r="K5979" s="1911"/>
      <c r="L5979" s="1461"/>
      <c r="M5979" s="1911"/>
      <c r="N5979" s="1461">
        <v>0</v>
      </c>
      <c r="O5979" s="1461"/>
      <c r="P5979" s="1461"/>
      <c r="Q5979" s="1461"/>
      <c r="R5979" s="1461"/>
      <c r="S5979" s="1461"/>
      <c r="T5979" s="1461"/>
      <c r="U5979" s="1461"/>
      <c r="V5979" s="1461"/>
      <c r="W5979" s="1461"/>
      <c r="X5979" s="1461"/>
      <c r="Y5979" s="1461"/>
      <c r="Z5979" s="1461"/>
      <c r="AA5979" s="1461"/>
      <c r="AB5979" s="1461"/>
      <c r="AC5979" s="1507">
        <f t="shared" si="2113"/>
        <v>600</v>
      </c>
      <c r="AD5979" s="1508">
        <f t="shared" si="2114"/>
        <v>600</v>
      </c>
      <c r="AE5979" s="14">
        <f t="shared" si="2115"/>
        <v>-1500.5666666666666</v>
      </c>
      <c r="AF5979" s="14">
        <f t="shared" si="2116"/>
        <v>0</v>
      </c>
      <c r="AG5979" s="14" t="e">
        <f t="shared" si="2117"/>
        <v>#DIV/0!</v>
      </c>
      <c r="AH5979" s="14" t="e">
        <f t="shared" si="2118"/>
        <v>#DIV/0!</v>
      </c>
      <c r="AI5979" s="14">
        <f t="shared" si="2119"/>
        <v>600</v>
      </c>
      <c r="AJ5979" s="1319"/>
    </row>
    <row r="5980" spans="1:36" ht="15.75">
      <c r="A5980" s="1461"/>
      <c r="B5980" s="2627" t="s">
        <v>8099</v>
      </c>
      <c r="C5980" s="1461" t="s">
        <v>143</v>
      </c>
      <c r="D5980" s="1280">
        <v>1</v>
      </c>
      <c r="E5980" s="1461">
        <v>240</v>
      </c>
      <c r="F5980" s="2539">
        <f t="shared" si="2112"/>
        <v>240</v>
      </c>
      <c r="G5980" s="1461"/>
      <c r="H5980" s="1461"/>
      <c r="I5980" s="1911">
        <v>44896</v>
      </c>
      <c r="J5980" s="1911"/>
      <c r="K5980" s="1911"/>
      <c r="L5980" s="1461"/>
      <c r="M5980" s="1911"/>
      <c r="N5980" s="1461">
        <v>0</v>
      </c>
      <c r="O5980" s="1461"/>
      <c r="P5980" s="1461"/>
      <c r="Q5980" s="1461"/>
      <c r="R5980" s="1461"/>
      <c r="S5980" s="1461"/>
      <c r="T5980" s="1461"/>
      <c r="U5980" s="1461"/>
      <c r="V5980" s="1461"/>
      <c r="W5980" s="1461"/>
      <c r="X5980" s="1461"/>
      <c r="Y5980" s="1461"/>
      <c r="Z5980" s="1461"/>
      <c r="AA5980" s="1461"/>
      <c r="AB5980" s="1461"/>
      <c r="AC5980" s="1507">
        <f t="shared" si="2113"/>
        <v>240</v>
      </c>
      <c r="AD5980" s="1508">
        <f t="shared" si="2114"/>
        <v>240</v>
      </c>
      <c r="AE5980" s="14">
        <f t="shared" si="2115"/>
        <v>-1500.5666666666666</v>
      </c>
      <c r="AF5980" s="14">
        <f t="shared" si="2116"/>
        <v>0</v>
      </c>
      <c r="AG5980" s="14" t="e">
        <f t="shared" si="2117"/>
        <v>#DIV/0!</v>
      </c>
      <c r="AH5980" s="14" t="e">
        <f t="shared" si="2118"/>
        <v>#DIV/0!</v>
      </c>
      <c r="AI5980" s="14">
        <f t="shared" si="2119"/>
        <v>240</v>
      </c>
      <c r="AJ5980" s="1319"/>
    </row>
    <row r="5981" spans="1:36" ht="15.75">
      <c r="A5981" s="1461"/>
      <c r="B5981" s="2627" t="s">
        <v>6822</v>
      </c>
      <c r="C5981" s="1461" t="s">
        <v>66</v>
      </c>
      <c r="D5981" s="1280">
        <v>1</v>
      </c>
      <c r="E5981" s="1461">
        <v>4262</v>
      </c>
      <c r="F5981" s="2539">
        <f t="shared" si="2112"/>
        <v>4262</v>
      </c>
      <c r="G5981" s="1461"/>
      <c r="H5981" s="1461"/>
      <c r="I5981" s="1911">
        <v>44888</v>
      </c>
      <c r="J5981" s="1911"/>
      <c r="K5981" s="1911"/>
      <c r="L5981" s="1461"/>
      <c r="M5981" s="1911"/>
      <c r="N5981" s="1461">
        <v>0</v>
      </c>
      <c r="O5981" s="1461"/>
      <c r="P5981" s="1461"/>
      <c r="Q5981" s="1461"/>
      <c r="R5981" s="1461"/>
      <c r="S5981" s="1461"/>
      <c r="T5981" s="1461"/>
      <c r="U5981" s="1461"/>
      <c r="V5981" s="1461"/>
      <c r="W5981" s="1461"/>
      <c r="X5981" s="1461"/>
      <c r="Y5981" s="1461"/>
      <c r="Z5981" s="1461"/>
      <c r="AA5981" s="1461"/>
      <c r="AB5981" s="1461"/>
      <c r="AC5981" s="1507">
        <f t="shared" si="2113"/>
        <v>4262</v>
      </c>
      <c r="AD5981" s="1508">
        <f t="shared" si="2114"/>
        <v>4262</v>
      </c>
      <c r="AE5981" s="14">
        <f t="shared" si="2115"/>
        <v>-1500.5666666666666</v>
      </c>
      <c r="AF5981" s="14">
        <f t="shared" si="2116"/>
        <v>0</v>
      </c>
      <c r="AG5981" s="14" t="e">
        <f t="shared" si="2117"/>
        <v>#DIV/0!</v>
      </c>
      <c r="AH5981" s="14" t="e">
        <f t="shared" si="2118"/>
        <v>#DIV/0!</v>
      </c>
      <c r="AI5981" s="14">
        <f t="shared" si="2119"/>
        <v>4262</v>
      </c>
      <c r="AJ5981" s="1319"/>
    </row>
    <row r="5982" spans="1:36" ht="15.75">
      <c r="A5982" s="1461"/>
      <c r="B5982" s="2627" t="s">
        <v>6823</v>
      </c>
      <c r="C5982" s="1461" t="s">
        <v>66</v>
      </c>
      <c r="D5982" s="1280">
        <v>1</v>
      </c>
      <c r="E5982" s="1461">
        <v>9570</v>
      </c>
      <c r="F5982" s="2539">
        <f t="shared" si="2112"/>
        <v>9570</v>
      </c>
      <c r="G5982" s="1461"/>
      <c r="H5982" s="1461"/>
      <c r="I5982" s="1911">
        <v>44888</v>
      </c>
      <c r="J5982" s="1911"/>
      <c r="K5982" s="1911"/>
      <c r="L5982" s="1461"/>
      <c r="M5982" s="1911"/>
      <c r="N5982" s="1461">
        <v>0</v>
      </c>
      <c r="O5982" s="1461"/>
      <c r="P5982" s="1461"/>
      <c r="Q5982" s="1461"/>
      <c r="R5982" s="1461"/>
      <c r="S5982" s="1461"/>
      <c r="T5982" s="1461"/>
      <c r="U5982" s="1461"/>
      <c r="V5982" s="1461"/>
      <c r="W5982" s="1461"/>
      <c r="X5982" s="1461"/>
      <c r="Y5982" s="1461"/>
      <c r="Z5982" s="1461"/>
      <c r="AA5982" s="1461"/>
      <c r="AB5982" s="1461"/>
      <c r="AC5982" s="1507">
        <f t="shared" si="2113"/>
        <v>9570</v>
      </c>
      <c r="AD5982" s="1508">
        <f t="shared" si="2114"/>
        <v>9570</v>
      </c>
      <c r="AE5982" s="14">
        <f t="shared" si="2115"/>
        <v>-1500.5666666666666</v>
      </c>
      <c r="AF5982" s="14">
        <f t="shared" si="2116"/>
        <v>0</v>
      </c>
      <c r="AG5982" s="14" t="e">
        <f t="shared" si="2117"/>
        <v>#DIV/0!</v>
      </c>
      <c r="AH5982" s="14" t="e">
        <f t="shared" si="2118"/>
        <v>#DIV/0!</v>
      </c>
      <c r="AI5982" s="14">
        <f t="shared" si="2119"/>
        <v>9570</v>
      </c>
      <c r="AJ5982" s="1319"/>
    </row>
    <row r="5983" spans="1:36" ht="15.75">
      <c r="A5983" s="1461"/>
      <c r="B5983" s="2627" t="s">
        <v>6824</v>
      </c>
      <c r="C5983" s="1461" t="s">
        <v>66</v>
      </c>
      <c r="D5983" s="1280">
        <v>1</v>
      </c>
      <c r="E5983" s="1461">
        <v>126</v>
      </c>
      <c r="F5983" s="2539">
        <f t="shared" si="2112"/>
        <v>126</v>
      </c>
      <c r="G5983" s="1461"/>
      <c r="H5983" s="1461"/>
      <c r="I5983" s="1911">
        <v>44764</v>
      </c>
      <c r="J5983" s="1911"/>
      <c r="K5983" s="1911"/>
      <c r="L5983" s="1461"/>
      <c r="M5983" s="1911"/>
      <c r="N5983" s="1461">
        <v>0</v>
      </c>
      <c r="O5983" s="1461"/>
      <c r="P5983" s="1461"/>
      <c r="Q5983" s="1461"/>
      <c r="R5983" s="1461"/>
      <c r="S5983" s="1461"/>
      <c r="T5983" s="1461"/>
      <c r="U5983" s="1461"/>
      <c r="V5983" s="1461"/>
      <c r="W5983" s="1461"/>
      <c r="X5983" s="1461"/>
      <c r="Y5983" s="1461"/>
      <c r="Z5983" s="1461"/>
      <c r="AA5983" s="1461"/>
      <c r="AB5983" s="1461"/>
      <c r="AC5983" s="1507">
        <f t="shared" si="2113"/>
        <v>126</v>
      </c>
      <c r="AD5983" s="1508">
        <f t="shared" si="2114"/>
        <v>126</v>
      </c>
      <c r="AE5983" s="14">
        <f t="shared" si="2115"/>
        <v>-1500.5666666666666</v>
      </c>
      <c r="AF5983" s="14">
        <f t="shared" si="2116"/>
        <v>0</v>
      </c>
      <c r="AG5983" s="14" t="e">
        <f t="shared" si="2117"/>
        <v>#DIV/0!</v>
      </c>
      <c r="AH5983" s="14" t="e">
        <f t="shared" si="2118"/>
        <v>#DIV/0!</v>
      </c>
      <c r="AI5983" s="14">
        <f t="shared" si="2119"/>
        <v>126</v>
      </c>
      <c r="AJ5983" s="1319"/>
    </row>
    <row r="5984" spans="1:36" ht="15.75">
      <c r="A5984" s="1461"/>
      <c r="B5984" s="2627" t="s">
        <v>6825</v>
      </c>
      <c r="C5984" s="1461" t="s">
        <v>153</v>
      </c>
      <c r="D5984" s="1280">
        <v>1</v>
      </c>
      <c r="E5984" s="1461">
        <v>10</v>
      </c>
      <c r="F5984" s="2539">
        <f t="shared" si="2112"/>
        <v>10</v>
      </c>
      <c r="G5984" s="1461"/>
      <c r="H5984" s="1461"/>
      <c r="I5984" s="1911">
        <v>44764</v>
      </c>
      <c r="J5984" s="1911"/>
      <c r="K5984" s="1911"/>
      <c r="L5984" s="1461"/>
      <c r="M5984" s="1911"/>
      <c r="N5984" s="1461">
        <v>0</v>
      </c>
      <c r="O5984" s="1461"/>
      <c r="P5984" s="1461"/>
      <c r="Q5984" s="1461"/>
      <c r="R5984" s="1461"/>
      <c r="S5984" s="1461"/>
      <c r="T5984" s="1461"/>
      <c r="U5984" s="1461"/>
      <c r="V5984" s="1461"/>
      <c r="W5984" s="1461"/>
      <c r="X5984" s="1461"/>
      <c r="Y5984" s="1461"/>
      <c r="Z5984" s="1461"/>
      <c r="AA5984" s="1461"/>
      <c r="AB5984" s="1461"/>
      <c r="AC5984" s="1507">
        <f t="shared" si="2113"/>
        <v>10</v>
      </c>
      <c r="AD5984" s="1508">
        <f t="shared" si="2114"/>
        <v>10</v>
      </c>
      <c r="AE5984" s="14">
        <f t="shared" si="2115"/>
        <v>-1500.5666666666666</v>
      </c>
      <c r="AF5984" s="14">
        <f t="shared" si="2116"/>
        <v>0</v>
      </c>
      <c r="AG5984" s="14" t="e">
        <f t="shared" si="2117"/>
        <v>#DIV/0!</v>
      </c>
      <c r="AH5984" s="14" t="e">
        <f t="shared" si="2118"/>
        <v>#DIV/0!</v>
      </c>
      <c r="AI5984" s="14">
        <f t="shared" si="2119"/>
        <v>10</v>
      </c>
      <c r="AJ5984" s="1319"/>
    </row>
    <row r="5985" spans="1:36" ht="15.75">
      <c r="A5985" s="1461"/>
      <c r="B5985" s="2627" t="s">
        <v>6826</v>
      </c>
      <c r="C5985" s="1461" t="s">
        <v>143</v>
      </c>
      <c r="D5985" s="1280">
        <v>1</v>
      </c>
      <c r="E5985" s="1461">
        <v>26</v>
      </c>
      <c r="F5985" s="2539">
        <f t="shared" si="2112"/>
        <v>26</v>
      </c>
      <c r="G5985" s="1461"/>
      <c r="H5985" s="1461"/>
      <c r="I5985" s="1911">
        <v>44764</v>
      </c>
      <c r="J5985" s="1911"/>
      <c r="K5985" s="1911"/>
      <c r="L5985" s="1461"/>
      <c r="M5985" s="1911"/>
      <c r="N5985" s="1461">
        <v>9</v>
      </c>
      <c r="O5985" s="1461">
        <v>12</v>
      </c>
      <c r="P5985" s="1461"/>
      <c r="Q5985" s="1461"/>
      <c r="R5985" s="1461"/>
      <c r="S5985" s="1461"/>
      <c r="T5985" s="1461"/>
      <c r="U5985" s="1461"/>
      <c r="V5985" s="1461"/>
      <c r="W5985" s="1461"/>
      <c r="X5985" s="1461"/>
      <c r="Y5985" s="1461"/>
      <c r="Z5985" s="1461"/>
      <c r="AA5985" s="1461"/>
      <c r="AB5985" s="1461"/>
      <c r="AC5985" s="1507">
        <f t="shared" si="2113"/>
        <v>5</v>
      </c>
      <c r="AD5985" s="1508">
        <f t="shared" si="2114"/>
        <v>5</v>
      </c>
      <c r="AE5985" s="14">
        <f t="shared" si="2115"/>
        <v>-1500.5666666666666</v>
      </c>
      <c r="AF5985" s="14">
        <f t="shared" si="2116"/>
        <v>7</v>
      </c>
      <c r="AG5985" s="14">
        <f t="shared" si="2117"/>
        <v>0.7142857142857143</v>
      </c>
      <c r="AH5985" s="14">
        <f t="shared" si="2118"/>
        <v>1501.2809523809524</v>
      </c>
      <c r="AI5985" s="14">
        <f t="shared" si="2119"/>
        <v>10508.966666666667</v>
      </c>
      <c r="AJ5985" s="1319"/>
    </row>
    <row r="5986" spans="1:36" ht="15.75">
      <c r="A5986" s="1461"/>
      <c r="B5986" s="2627" t="s">
        <v>6827</v>
      </c>
      <c r="C5986" s="1461" t="s">
        <v>156</v>
      </c>
      <c r="D5986" s="1280">
        <v>5.29</v>
      </c>
      <c r="E5986" s="1461">
        <v>400</v>
      </c>
      <c r="F5986" s="2539">
        <f t="shared" si="2112"/>
        <v>2116</v>
      </c>
      <c r="G5986" s="1461"/>
      <c r="H5986" s="1280"/>
      <c r="I5986" s="1911">
        <v>44764</v>
      </c>
      <c r="J5986" s="1911"/>
      <c r="K5986" s="1911"/>
      <c r="L5986" s="1461"/>
      <c r="M5986" s="1911"/>
      <c r="N5986" s="1461">
        <v>0</v>
      </c>
      <c r="O5986" s="1461"/>
      <c r="P5986" s="1461"/>
      <c r="Q5986" s="1461"/>
      <c r="R5986" s="1461"/>
      <c r="S5986" s="1461"/>
      <c r="T5986" s="1461"/>
      <c r="U5986" s="1461"/>
      <c r="V5986" s="1461"/>
      <c r="W5986" s="1461"/>
      <c r="X5986" s="1461"/>
      <c r="Y5986" s="1461"/>
      <c r="Z5986" s="1461"/>
      <c r="AA5986" s="1461"/>
      <c r="AB5986" s="1461"/>
      <c r="AC5986" s="1507">
        <f t="shared" si="2113"/>
        <v>400</v>
      </c>
      <c r="AD5986" s="1508">
        <f t="shared" si="2114"/>
        <v>2116</v>
      </c>
      <c r="AE5986" s="14">
        <f t="shared" si="2115"/>
        <v>-1500.5666666666666</v>
      </c>
      <c r="AF5986" s="14">
        <f t="shared" si="2116"/>
        <v>0</v>
      </c>
      <c r="AG5986" s="14" t="e">
        <f t="shared" si="2117"/>
        <v>#DIV/0!</v>
      </c>
      <c r="AH5986" s="14" t="e">
        <f t="shared" si="2118"/>
        <v>#DIV/0!</v>
      </c>
      <c r="AI5986" s="14">
        <f t="shared" si="2119"/>
        <v>400</v>
      </c>
      <c r="AJ5986" s="1319"/>
    </row>
    <row r="5987" spans="1:36" ht="15.75">
      <c r="A5987" s="1461"/>
      <c r="B5987" s="2627" t="s">
        <v>6828</v>
      </c>
      <c r="C5987" s="1461" t="s">
        <v>66</v>
      </c>
      <c r="D5987" s="1280">
        <v>1</v>
      </c>
      <c r="E5987" s="1461">
        <v>18</v>
      </c>
      <c r="F5987" s="2539">
        <f t="shared" si="2112"/>
        <v>18</v>
      </c>
      <c r="G5987" s="1461"/>
      <c r="H5987" s="1461"/>
      <c r="I5987" s="1911">
        <v>44764</v>
      </c>
      <c r="J5987" s="1911"/>
      <c r="K5987" s="1911"/>
      <c r="L5987" s="1461"/>
      <c r="M5987" s="1911"/>
      <c r="N5987" s="1461">
        <v>0</v>
      </c>
      <c r="O5987" s="1461"/>
      <c r="P5987" s="1461"/>
      <c r="Q5987" s="1461"/>
      <c r="R5987" s="1461"/>
      <c r="S5987" s="1461"/>
      <c r="T5987" s="1461"/>
      <c r="U5987" s="1461"/>
      <c r="V5987" s="1461"/>
      <c r="W5987" s="1461"/>
      <c r="X5987" s="1461"/>
      <c r="Y5987" s="1461"/>
      <c r="Z5987" s="1461"/>
      <c r="AA5987" s="1461"/>
      <c r="AB5987" s="1461"/>
      <c r="AC5987" s="1507">
        <f t="shared" si="2113"/>
        <v>18</v>
      </c>
      <c r="AD5987" s="1508">
        <f t="shared" si="2114"/>
        <v>18</v>
      </c>
      <c r="AE5987" s="14">
        <f t="shared" si="2115"/>
        <v>-1500.5666666666666</v>
      </c>
      <c r="AF5987" s="14">
        <f t="shared" si="2116"/>
        <v>0</v>
      </c>
      <c r="AG5987" s="14" t="e">
        <f t="shared" si="2117"/>
        <v>#DIV/0!</v>
      </c>
      <c r="AH5987" s="14" t="e">
        <f t="shared" si="2118"/>
        <v>#DIV/0!</v>
      </c>
      <c r="AI5987" s="14">
        <f t="shared" si="2119"/>
        <v>18</v>
      </c>
      <c r="AJ5987" s="1319"/>
    </row>
    <row r="5988" spans="1:36" ht="15.75">
      <c r="A5988" s="1461"/>
      <c r="B5988" s="2627" t="s">
        <v>6829</v>
      </c>
      <c r="C5988" s="1461" t="s">
        <v>143</v>
      </c>
      <c r="D5988" s="1280">
        <v>1</v>
      </c>
      <c r="E5988" s="1461">
        <v>50</v>
      </c>
      <c r="F5988" s="2539">
        <f t="shared" si="2112"/>
        <v>50</v>
      </c>
      <c r="G5988" s="1461"/>
      <c r="H5988" s="1461"/>
      <c r="I5988" s="1911">
        <v>44764</v>
      </c>
      <c r="J5988" s="1911"/>
      <c r="K5988" s="1911"/>
      <c r="L5988" s="1461"/>
      <c r="M5988" s="1911"/>
      <c r="N5988" s="1461">
        <v>0</v>
      </c>
      <c r="O5988" s="1461"/>
      <c r="P5988" s="1461"/>
      <c r="Q5988" s="1461"/>
      <c r="R5988" s="1461"/>
      <c r="S5988" s="1461"/>
      <c r="T5988" s="1461"/>
      <c r="U5988" s="1461"/>
      <c r="V5988" s="1461"/>
      <c r="W5988" s="1461"/>
      <c r="X5988" s="1461"/>
      <c r="Y5988" s="1461"/>
      <c r="Z5988" s="1461"/>
      <c r="AA5988" s="1461"/>
      <c r="AB5988" s="1461"/>
      <c r="AC5988" s="1507">
        <f t="shared" si="2113"/>
        <v>50</v>
      </c>
      <c r="AD5988" s="1508">
        <f t="shared" si="2114"/>
        <v>50</v>
      </c>
      <c r="AE5988" s="14">
        <f t="shared" si="2115"/>
        <v>-1500.5666666666666</v>
      </c>
      <c r="AF5988" s="14">
        <f t="shared" si="2116"/>
        <v>0</v>
      </c>
      <c r="AG5988" s="14" t="e">
        <f t="shared" si="2117"/>
        <v>#DIV/0!</v>
      </c>
      <c r="AH5988" s="14" t="e">
        <f t="shared" si="2118"/>
        <v>#DIV/0!</v>
      </c>
      <c r="AI5988" s="14">
        <f t="shared" si="2119"/>
        <v>50</v>
      </c>
      <c r="AJ5988" s="1319"/>
    </row>
    <row r="5989" spans="1:36" ht="15.75">
      <c r="A5989" s="1461"/>
      <c r="B5989" s="2627" t="s">
        <v>6830</v>
      </c>
      <c r="C5989" s="1461" t="s">
        <v>143</v>
      </c>
      <c r="D5989" s="1280">
        <v>1</v>
      </c>
      <c r="E5989" s="1461">
        <v>110</v>
      </c>
      <c r="F5989" s="2539">
        <f t="shared" si="2112"/>
        <v>110</v>
      </c>
      <c r="G5989" s="1461"/>
      <c r="H5989" s="1461"/>
      <c r="I5989" s="1911">
        <v>44764</v>
      </c>
      <c r="J5989" s="1911"/>
      <c r="K5989" s="1911"/>
      <c r="L5989" s="1461"/>
      <c r="M5989" s="1911"/>
      <c r="N5989" s="1461">
        <v>60</v>
      </c>
      <c r="O5989" s="1461">
        <v>20</v>
      </c>
      <c r="P5989" s="1461"/>
      <c r="Q5989" s="1461"/>
      <c r="R5989" s="1461"/>
      <c r="S5989" s="1461"/>
      <c r="T5989" s="1461"/>
      <c r="U5989" s="1461"/>
      <c r="V5989" s="1461"/>
      <c r="W5989" s="1461"/>
      <c r="X5989" s="1461"/>
      <c r="Y5989" s="1461"/>
      <c r="Z5989" s="1461"/>
      <c r="AA5989" s="1461"/>
      <c r="AB5989" s="1461"/>
      <c r="AC5989" s="1507">
        <f t="shared" si="2113"/>
        <v>30</v>
      </c>
      <c r="AD5989" s="1508">
        <f t="shared" si="2114"/>
        <v>30</v>
      </c>
      <c r="AE5989" s="14">
        <f t="shared" si="2115"/>
        <v>-1500.5666666666666</v>
      </c>
      <c r="AF5989" s="14">
        <f t="shared" si="2116"/>
        <v>26.666666666666668</v>
      </c>
      <c r="AG5989" s="14">
        <f t="shared" si="2117"/>
        <v>1.125</v>
      </c>
      <c r="AH5989" s="14">
        <f t="shared" si="2118"/>
        <v>1501.6916666666666</v>
      </c>
      <c r="AI5989" s="14">
        <f t="shared" si="2119"/>
        <v>40045.111111111109</v>
      </c>
      <c r="AJ5989" s="1319"/>
    </row>
    <row r="5990" spans="1:36" ht="15.75">
      <c r="A5990" s="1461"/>
      <c r="B5990" s="2627" t="s">
        <v>6831</v>
      </c>
      <c r="C5990" s="1461" t="s">
        <v>143</v>
      </c>
      <c r="D5990" s="1280">
        <v>1</v>
      </c>
      <c r="E5990" s="1461">
        <v>150</v>
      </c>
      <c r="F5990" s="2539">
        <f t="shared" si="2112"/>
        <v>150</v>
      </c>
      <c r="G5990" s="1461"/>
      <c r="H5990" s="1461"/>
      <c r="I5990" s="1911">
        <v>44764</v>
      </c>
      <c r="J5990" s="1911"/>
      <c r="K5990" s="1911"/>
      <c r="L5990" s="1461"/>
      <c r="M5990" s="1911"/>
      <c r="N5990" s="1461">
        <v>100</v>
      </c>
      <c r="O5990" s="1461"/>
      <c r="P5990" s="1461"/>
      <c r="Q5990" s="1461"/>
      <c r="R5990" s="1461"/>
      <c r="S5990" s="1461"/>
      <c r="T5990" s="1461"/>
      <c r="U5990" s="1461"/>
      <c r="V5990" s="1461"/>
      <c r="W5990" s="1461"/>
      <c r="X5990" s="1461"/>
      <c r="Y5990" s="1461"/>
      <c r="Z5990" s="1461"/>
      <c r="AA5990" s="1461"/>
      <c r="AB5990" s="1461"/>
      <c r="AC5990" s="1507">
        <f t="shared" si="2113"/>
        <v>50</v>
      </c>
      <c r="AD5990" s="1508">
        <f t="shared" si="2114"/>
        <v>50</v>
      </c>
      <c r="AE5990" s="14">
        <f t="shared" si="2115"/>
        <v>-1500.5666666666666</v>
      </c>
      <c r="AF5990" s="14">
        <f t="shared" si="2116"/>
        <v>33.333333333333336</v>
      </c>
      <c r="AG5990" s="14">
        <f t="shared" si="2117"/>
        <v>1.5</v>
      </c>
      <c r="AH5990" s="14">
        <f t="shared" si="2118"/>
        <v>1502.0666666666666</v>
      </c>
      <c r="AI5990" s="14">
        <f t="shared" si="2119"/>
        <v>50068.888888888891</v>
      </c>
      <c r="AJ5990" s="1319"/>
    </row>
    <row r="5991" spans="1:36" ht="15.75">
      <c r="A5991" s="1461"/>
      <c r="B5991" s="1404" t="s">
        <v>8100</v>
      </c>
      <c r="C5991" s="2547" t="s">
        <v>63</v>
      </c>
      <c r="D5991" s="24">
        <v>1</v>
      </c>
      <c r="E5991" s="1461">
        <v>3420</v>
      </c>
      <c r="F5991" s="2539">
        <f t="shared" si="2112"/>
        <v>3420</v>
      </c>
      <c r="G5991" s="135"/>
      <c r="H5991" s="24"/>
      <c r="I5991" s="1911">
        <v>44907</v>
      </c>
      <c r="J5991" s="143">
        <v>45169</v>
      </c>
      <c r="K5991" s="1911"/>
      <c r="L5991" s="1461"/>
      <c r="M5991" s="1911"/>
      <c r="N5991" s="1461">
        <v>0</v>
      </c>
      <c r="O5991" s="1461"/>
      <c r="P5991" s="1461"/>
      <c r="Q5991" s="1461"/>
      <c r="R5991" s="1461"/>
      <c r="S5991" s="1461"/>
      <c r="T5991" s="1461"/>
      <c r="U5991" s="1461"/>
      <c r="V5991" s="1461"/>
      <c r="W5991" s="1461"/>
      <c r="X5991" s="1461"/>
      <c r="Y5991" s="1461"/>
      <c r="Z5991" s="1461"/>
      <c r="AA5991" s="1461"/>
      <c r="AB5991" s="1461"/>
      <c r="AC5991" s="1507">
        <f t="shared" si="2113"/>
        <v>3420</v>
      </c>
      <c r="AD5991" s="1508">
        <f t="shared" si="2114"/>
        <v>3420</v>
      </c>
      <c r="AE5991" s="14">
        <f t="shared" si="2115"/>
        <v>5.0666666666666664</v>
      </c>
      <c r="AF5991" s="14">
        <f t="shared" si="2116"/>
        <v>0</v>
      </c>
      <c r="AG5991" s="14" t="e">
        <f t="shared" si="2117"/>
        <v>#DIV/0!</v>
      </c>
      <c r="AH5991" s="14" t="e">
        <f t="shared" si="2118"/>
        <v>#DIV/0!</v>
      </c>
      <c r="AI5991" s="14">
        <f t="shared" si="2119"/>
        <v>3420</v>
      </c>
      <c r="AJ5991" s="1319"/>
    </row>
    <row r="5992" spans="1:36" ht="15.75">
      <c r="A5992" s="1461"/>
      <c r="B5992" s="1404" t="s">
        <v>8101</v>
      </c>
      <c r="C5992" s="2547" t="s">
        <v>186</v>
      </c>
      <c r="D5992" s="24">
        <v>1</v>
      </c>
      <c r="E5992" s="1461">
        <v>672</v>
      </c>
      <c r="F5992" s="2539">
        <f t="shared" si="2112"/>
        <v>672</v>
      </c>
      <c r="G5992" s="135"/>
      <c r="H5992" s="24"/>
      <c r="I5992" s="1911">
        <v>44907</v>
      </c>
      <c r="J5992" s="143">
        <v>45199</v>
      </c>
      <c r="K5992" s="1911"/>
      <c r="L5992" s="1461"/>
      <c r="M5992" s="1911"/>
      <c r="N5992" s="1461">
        <v>0</v>
      </c>
      <c r="O5992" s="1461"/>
      <c r="P5992" s="1461"/>
      <c r="Q5992" s="1461"/>
      <c r="R5992" s="1461"/>
      <c r="S5992" s="1461"/>
      <c r="T5992" s="1461"/>
      <c r="U5992" s="1461"/>
      <c r="V5992" s="1461"/>
      <c r="W5992" s="1461"/>
      <c r="X5992" s="1461"/>
      <c r="Y5992" s="1461"/>
      <c r="Z5992" s="1461"/>
      <c r="AA5992" s="1461"/>
      <c r="AB5992" s="1461"/>
      <c r="AC5992" s="1507">
        <f t="shared" si="2113"/>
        <v>672</v>
      </c>
      <c r="AD5992" s="1508">
        <f t="shared" si="2114"/>
        <v>672</v>
      </c>
      <c r="AE5992" s="14">
        <f t="shared" si="2115"/>
        <v>6.0666666666666664</v>
      </c>
      <c r="AF5992" s="14">
        <f t="shared" si="2116"/>
        <v>0</v>
      </c>
      <c r="AG5992" s="14" t="e">
        <f t="shared" si="2117"/>
        <v>#DIV/0!</v>
      </c>
      <c r="AH5992" s="14" t="e">
        <f t="shared" si="2118"/>
        <v>#DIV/0!</v>
      </c>
      <c r="AI5992" s="14">
        <f t="shared" si="2119"/>
        <v>672</v>
      </c>
      <c r="AJ5992" s="1319"/>
    </row>
    <row r="5993" spans="1:36" ht="15.75" customHeight="1">
      <c r="A5993" s="1461"/>
      <c r="B5993" s="1404" t="s">
        <v>8102</v>
      </c>
      <c r="C5993" s="2547" t="s">
        <v>6981</v>
      </c>
      <c r="D5993" s="24">
        <v>1</v>
      </c>
      <c r="E5993" s="1461">
        <v>4590</v>
      </c>
      <c r="F5993" s="2539">
        <f t="shared" si="2112"/>
        <v>4590</v>
      </c>
      <c r="G5993" s="135"/>
      <c r="H5993" s="24"/>
      <c r="I5993" s="1911">
        <v>44907</v>
      </c>
      <c r="J5993" s="143">
        <v>45058</v>
      </c>
      <c r="K5993" s="1911"/>
      <c r="L5993" s="1461"/>
      <c r="M5993" s="1911"/>
      <c r="N5993" s="1461">
        <v>0</v>
      </c>
      <c r="O5993" s="1461"/>
      <c r="P5993" s="1461"/>
      <c r="Q5993" s="1461"/>
      <c r="R5993" s="1461"/>
      <c r="S5993" s="1461"/>
      <c r="T5993" s="1461"/>
      <c r="U5993" s="1461"/>
      <c r="V5993" s="1461"/>
      <c r="W5993" s="1461"/>
      <c r="X5993" s="1461"/>
      <c r="Y5993" s="1461"/>
      <c r="Z5993" s="1461"/>
      <c r="AA5993" s="1461"/>
      <c r="AB5993" s="1461"/>
      <c r="AC5993" s="1507">
        <f t="shared" si="2113"/>
        <v>4590</v>
      </c>
      <c r="AD5993" s="1508">
        <f t="shared" si="2114"/>
        <v>4590</v>
      </c>
      <c r="AE5993" s="14">
        <f t="shared" si="2115"/>
        <v>1.3666666666666667</v>
      </c>
      <c r="AF5993" s="14">
        <f t="shared" si="2116"/>
        <v>0</v>
      </c>
      <c r="AG5993" s="14" t="e">
        <f t="shared" si="2117"/>
        <v>#DIV/0!</v>
      </c>
      <c r="AH5993" s="14" t="e">
        <f t="shared" si="2118"/>
        <v>#DIV/0!</v>
      </c>
      <c r="AI5993" s="14">
        <f t="shared" si="2119"/>
        <v>4590</v>
      </c>
      <c r="AJ5993" s="1319"/>
    </row>
    <row r="5994" spans="1:36" ht="15.75" customHeight="1">
      <c r="A5994" s="1461"/>
      <c r="B5994" s="1404" t="s">
        <v>8103</v>
      </c>
      <c r="C5994" s="2547" t="s">
        <v>66</v>
      </c>
      <c r="D5994" s="24">
        <v>1</v>
      </c>
      <c r="E5994" s="1461">
        <v>1000</v>
      </c>
      <c r="F5994" s="2539">
        <f t="shared" si="2112"/>
        <v>1000</v>
      </c>
      <c r="G5994" s="135"/>
      <c r="H5994" s="24"/>
      <c r="I5994" s="1911">
        <v>44907</v>
      </c>
      <c r="J5994" s="143"/>
      <c r="K5994" s="1911"/>
      <c r="L5994" s="1461"/>
      <c r="M5994" s="1911"/>
      <c r="N5994" s="1461">
        <v>0</v>
      </c>
      <c r="O5994" s="1461"/>
      <c r="P5994" s="1461"/>
      <c r="Q5994" s="1461"/>
      <c r="R5994" s="1461"/>
      <c r="S5994" s="1461"/>
      <c r="T5994" s="1461"/>
      <c r="U5994" s="1461"/>
      <c r="V5994" s="1461"/>
      <c r="W5994" s="1461"/>
      <c r="X5994" s="1461"/>
      <c r="Y5994" s="1461"/>
      <c r="Z5994" s="1461"/>
      <c r="AA5994" s="1461"/>
      <c r="AB5994" s="1461"/>
      <c r="AC5994" s="1507">
        <f t="shared" si="2113"/>
        <v>1000</v>
      </c>
      <c r="AD5994" s="1508">
        <f t="shared" si="2114"/>
        <v>1000</v>
      </c>
      <c r="AE5994" s="14">
        <f t="shared" si="2115"/>
        <v>-1500.5666666666666</v>
      </c>
      <c r="AF5994" s="14">
        <f t="shared" si="2116"/>
        <v>0</v>
      </c>
      <c r="AG5994" s="14" t="e">
        <f t="shared" si="2117"/>
        <v>#DIV/0!</v>
      </c>
      <c r="AH5994" s="14" t="e">
        <f t="shared" si="2118"/>
        <v>#DIV/0!</v>
      </c>
      <c r="AI5994" s="14">
        <f t="shared" si="2119"/>
        <v>1000</v>
      </c>
      <c r="AJ5994" s="1319"/>
    </row>
    <row r="5995" spans="1:36" ht="15.75" customHeight="1">
      <c r="A5995" s="1461"/>
      <c r="B5995" s="1404" t="s">
        <v>8103</v>
      </c>
      <c r="C5995" s="2547" t="s">
        <v>66</v>
      </c>
      <c r="D5995" s="24">
        <v>1</v>
      </c>
      <c r="E5995" s="1461">
        <v>1000</v>
      </c>
      <c r="F5995" s="2539">
        <f t="shared" si="2112"/>
        <v>1000</v>
      </c>
      <c r="G5995" s="135"/>
      <c r="H5995" s="24"/>
      <c r="I5995" s="1911">
        <v>44907</v>
      </c>
      <c r="J5995" s="143"/>
      <c r="K5995" s="1911"/>
      <c r="L5995" s="1461"/>
      <c r="M5995" s="1911"/>
      <c r="N5995" s="1461">
        <v>0</v>
      </c>
      <c r="O5995" s="1461"/>
      <c r="P5995" s="1461"/>
      <c r="Q5995" s="1461"/>
      <c r="R5995" s="1461"/>
      <c r="S5995" s="1461"/>
      <c r="T5995" s="1461"/>
      <c r="U5995" s="1461"/>
      <c r="V5995" s="1461"/>
      <c r="W5995" s="1461"/>
      <c r="X5995" s="1461"/>
      <c r="Y5995" s="1461"/>
      <c r="Z5995" s="1461"/>
      <c r="AA5995" s="1461"/>
      <c r="AB5995" s="1461"/>
      <c r="AC5995" s="1507">
        <f t="shared" si="2113"/>
        <v>1000</v>
      </c>
      <c r="AD5995" s="1508">
        <f t="shared" si="2114"/>
        <v>1000</v>
      </c>
      <c r="AE5995" s="14">
        <f t="shared" si="2115"/>
        <v>-1500.5666666666666</v>
      </c>
      <c r="AF5995" s="14">
        <f t="shared" si="2116"/>
        <v>0</v>
      </c>
      <c r="AG5995" s="14" t="e">
        <f t="shared" si="2117"/>
        <v>#DIV/0!</v>
      </c>
      <c r="AH5995" s="14" t="e">
        <f t="shared" si="2118"/>
        <v>#DIV/0!</v>
      </c>
      <c r="AI5995" s="14">
        <f t="shared" si="2119"/>
        <v>1000</v>
      </c>
      <c r="AJ5995" s="1319"/>
    </row>
    <row r="5996" spans="1:36" ht="15.75" customHeight="1">
      <c r="A5996" s="1461"/>
      <c r="B5996" s="1404" t="s">
        <v>8104</v>
      </c>
      <c r="C5996" s="2547" t="s">
        <v>66</v>
      </c>
      <c r="D5996" s="24">
        <v>1</v>
      </c>
      <c r="E5996" s="1461">
        <v>1000</v>
      </c>
      <c r="F5996" s="2539">
        <f t="shared" si="2112"/>
        <v>1000</v>
      </c>
      <c r="G5996" s="135"/>
      <c r="H5996" s="24"/>
      <c r="I5996" s="1911">
        <v>44907</v>
      </c>
      <c r="J5996" s="143"/>
      <c r="K5996" s="1911"/>
      <c r="L5996" s="1461"/>
      <c r="M5996" s="1911"/>
      <c r="N5996" s="1461">
        <v>0</v>
      </c>
      <c r="O5996" s="1461"/>
      <c r="P5996" s="1461"/>
      <c r="Q5996" s="1461"/>
      <c r="R5996" s="1461"/>
      <c r="S5996" s="1461"/>
      <c r="T5996" s="1461"/>
      <c r="U5996" s="1461"/>
      <c r="V5996" s="1461"/>
      <c r="W5996" s="1461"/>
      <c r="X5996" s="1461"/>
      <c r="Y5996" s="1461"/>
      <c r="Z5996" s="1461"/>
      <c r="AA5996" s="1461"/>
      <c r="AB5996" s="1461"/>
      <c r="AC5996" s="1507">
        <f t="shared" si="2113"/>
        <v>1000</v>
      </c>
      <c r="AD5996" s="1508">
        <f t="shared" si="2114"/>
        <v>1000</v>
      </c>
      <c r="AE5996" s="14">
        <f t="shared" si="2115"/>
        <v>-1500.5666666666666</v>
      </c>
      <c r="AF5996" s="14">
        <f t="shared" si="2116"/>
        <v>0</v>
      </c>
      <c r="AG5996" s="14" t="e">
        <f t="shared" si="2117"/>
        <v>#DIV/0!</v>
      </c>
      <c r="AH5996" s="14" t="e">
        <f t="shared" si="2118"/>
        <v>#DIV/0!</v>
      </c>
      <c r="AI5996" s="14">
        <f t="shared" si="2119"/>
        <v>1000</v>
      </c>
      <c r="AJ5996" s="1319"/>
    </row>
    <row r="5997" spans="1:36" ht="15.75" customHeight="1">
      <c r="A5997" s="1461"/>
      <c r="B5997" s="1404" t="s">
        <v>853</v>
      </c>
      <c r="C5997" s="2547" t="s">
        <v>66</v>
      </c>
      <c r="D5997" s="24">
        <v>1</v>
      </c>
      <c r="E5997" s="1461">
        <v>2000</v>
      </c>
      <c r="F5997" s="2539">
        <f t="shared" si="2112"/>
        <v>2000</v>
      </c>
      <c r="G5997" s="135"/>
      <c r="H5997" s="24"/>
      <c r="I5997" s="1911">
        <v>44907</v>
      </c>
      <c r="J5997" s="143"/>
      <c r="K5997" s="1911"/>
      <c r="L5997" s="1461"/>
      <c r="M5997" s="1911"/>
      <c r="N5997" s="1461">
        <v>0</v>
      </c>
      <c r="O5997" s="1461"/>
      <c r="P5997" s="1461"/>
      <c r="Q5997" s="1461"/>
      <c r="R5997" s="1461"/>
      <c r="S5997" s="1461"/>
      <c r="T5997" s="1461"/>
      <c r="U5997" s="1461"/>
      <c r="V5997" s="1461"/>
      <c r="W5997" s="1461"/>
      <c r="X5997" s="1461"/>
      <c r="Y5997" s="1461"/>
      <c r="Z5997" s="1461"/>
      <c r="AA5997" s="1461"/>
      <c r="AB5997" s="1461"/>
      <c r="AC5997" s="1507">
        <f t="shared" si="2113"/>
        <v>2000</v>
      </c>
      <c r="AD5997" s="1508">
        <f t="shared" si="2114"/>
        <v>2000</v>
      </c>
      <c r="AE5997" s="14">
        <f t="shared" si="2115"/>
        <v>-1500.5666666666666</v>
      </c>
      <c r="AF5997" s="14">
        <f t="shared" si="2116"/>
        <v>0</v>
      </c>
      <c r="AG5997" s="14" t="e">
        <f t="shared" si="2117"/>
        <v>#DIV/0!</v>
      </c>
      <c r="AH5997" s="14" t="e">
        <f t="shared" si="2118"/>
        <v>#DIV/0!</v>
      </c>
      <c r="AI5997" s="14">
        <f t="shared" si="2119"/>
        <v>2000</v>
      </c>
      <c r="AJ5997" s="1319"/>
    </row>
    <row r="5998" spans="1:36" ht="15.75">
      <c r="A5998" s="1461"/>
      <c r="B5998" s="1404" t="s">
        <v>8105</v>
      </c>
      <c r="C5998" s="2547" t="s">
        <v>66</v>
      </c>
      <c r="D5998" s="24">
        <v>1</v>
      </c>
      <c r="E5998" s="1461">
        <v>60</v>
      </c>
      <c r="F5998" s="2539">
        <f t="shared" si="2112"/>
        <v>60</v>
      </c>
      <c r="G5998" s="135"/>
      <c r="H5998" s="24"/>
      <c r="I5998" s="1911">
        <v>44907</v>
      </c>
      <c r="J5998" s="143"/>
      <c r="K5998" s="1911"/>
      <c r="L5998" s="1461"/>
      <c r="M5998" s="1911"/>
      <c r="N5998" s="1461">
        <v>0</v>
      </c>
      <c r="O5998" s="1461"/>
      <c r="P5998" s="1461"/>
      <c r="Q5998" s="1461"/>
      <c r="R5998" s="1461"/>
      <c r="S5998" s="1461"/>
      <c r="T5998" s="1461"/>
      <c r="U5998" s="1461"/>
      <c r="V5998" s="1461"/>
      <c r="W5998" s="1461"/>
      <c r="X5998" s="1461"/>
      <c r="Y5998" s="1461"/>
      <c r="Z5998" s="1461"/>
      <c r="AA5998" s="1461"/>
      <c r="AB5998" s="1461"/>
      <c r="AC5998" s="1507">
        <f t="shared" si="2113"/>
        <v>60</v>
      </c>
      <c r="AD5998" s="1508">
        <f t="shared" si="2114"/>
        <v>60</v>
      </c>
      <c r="AE5998" s="14">
        <f t="shared" si="2115"/>
        <v>-1500.5666666666666</v>
      </c>
      <c r="AF5998" s="14">
        <f t="shared" si="2116"/>
        <v>0</v>
      </c>
      <c r="AG5998" s="14" t="e">
        <f t="shared" si="2117"/>
        <v>#DIV/0!</v>
      </c>
      <c r="AH5998" s="14" t="e">
        <f t="shared" si="2118"/>
        <v>#DIV/0!</v>
      </c>
      <c r="AI5998" s="14">
        <f t="shared" si="2119"/>
        <v>60</v>
      </c>
      <c r="AJ5998" s="1319"/>
    </row>
    <row r="5999" spans="1:36" ht="15.6" customHeight="1">
      <c r="A5999" s="1461"/>
      <c r="B5999" s="1404" t="s">
        <v>8106</v>
      </c>
      <c r="C5999" s="2547" t="s">
        <v>63</v>
      </c>
      <c r="D5999" s="24">
        <v>1</v>
      </c>
      <c r="E5999" s="1461">
        <v>1200</v>
      </c>
      <c r="F5999" s="2539">
        <f t="shared" si="2112"/>
        <v>1200</v>
      </c>
      <c r="G5999" s="135"/>
      <c r="H5999" s="24"/>
      <c r="I5999" s="1911">
        <v>44907</v>
      </c>
      <c r="J5999" s="143">
        <v>45107</v>
      </c>
      <c r="K5999" s="1911"/>
      <c r="L5999" s="1461"/>
      <c r="M5999" s="1911"/>
      <c r="N5999" s="1461">
        <v>0</v>
      </c>
      <c r="O5999" s="1461"/>
      <c r="P5999" s="1461"/>
      <c r="Q5999" s="1461"/>
      <c r="R5999" s="1461"/>
      <c r="S5999" s="1461"/>
      <c r="T5999" s="1461"/>
      <c r="U5999" s="1461"/>
      <c r="V5999" s="1461"/>
      <c r="W5999" s="1461"/>
      <c r="X5999" s="1461"/>
      <c r="Y5999" s="1461"/>
      <c r="Z5999" s="1461"/>
      <c r="AA5999" s="1461"/>
      <c r="AB5999" s="1461"/>
      <c r="AC5999" s="1507">
        <f t="shared" si="2113"/>
        <v>1200</v>
      </c>
      <c r="AD5999" s="1508">
        <f t="shared" si="2114"/>
        <v>1200</v>
      </c>
      <c r="AE5999" s="14">
        <f t="shared" si="2115"/>
        <v>3</v>
      </c>
      <c r="AF5999" s="14">
        <f t="shared" si="2116"/>
        <v>0</v>
      </c>
      <c r="AG5999" s="14" t="e">
        <f t="shared" si="2117"/>
        <v>#DIV/0!</v>
      </c>
      <c r="AH5999" s="14" t="e">
        <f t="shared" si="2118"/>
        <v>#DIV/0!</v>
      </c>
      <c r="AI5999" s="14">
        <f t="shared" si="2119"/>
        <v>1200</v>
      </c>
      <c r="AJ5999" s="1319"/>
    </row>
    <row r="6000" spans="1:36" ht="15.6" customHeight="1">
      <c r="A6000" s="1461"/>
      <c r="B6000" s="1404" t="s">
        <v>8107</v>
      </c>
      <c r="C6000" s="2547" t="s">
        <v>66</v>
      </c>
      <c r="D6000" s="24">
        <v>1</v>
      </c>
      <c r="E6000" s="1461">
        <v>1200</v>
      </c>
      <c r="F6000" s="2539">
        <f t="shared" si="2112"/>
        <v>1200</v>
      </c>
      <c r="G6000" s="135"/>
      <c r="H6000" s="24"/>
      <c r="I6000" s="1911">
        <v>44907</v>
      </c>
      <c r="J6000" s="143"/>
      <c r="K6000" s="1911"/>
      <c r="L6000" s="1461"/>
      <c r="M6000" s="1911"/>
      <c r="N6000" s="1461">
        <v>0</v>
      </c>
      <c r="O6000" s="1461"/>
      <c r="P6000" s="1461"/>
      <c r="Q6000" s="1461"/>
      <c r="R6000" s="1461"/>
      <c r="S6000" s="1461"/>
      <c r="T6000" s="1461"/>
      <c r="U6000" s="1461"/>
      <c r="V6000" s="1461"/>
      <c r="W6000" s="1461"/>
      <c r="X6000" s="1461"/>
      <c r="Y6000" s="1461"/>
      <c r="Z6000" s="1461"/>
      <c r="AA6000" s="1461"/>
      <c r="AB6000" s="1461"/>
      <c r="AC6000" s="1507">
        <f t="shared" si="2113"/>
        <v>1200</v>
      </c>
      <c r="AD6000" s="1508">
        <f t="shared" si="2114"/>
        <v>1200</v>
      </c>
      <c r="AE6000" s="14">
        <f t="shared" si="2115"/>
        <v>-1500.5666666666666</v>
      </c>
      <c r="AF6000" s="14">
        <f t="shared" si="2116"/>
        <v>0</v>
      </c>
      <c r="AG6000" s="14" t="e">
        <f t="shared" si="2117"/>
        <v>#DIV/0!</v>
      </c>
      <c r="AH6000" s="14" t="e">
        <f t="shared" si="2118"/>
        <v>#DIV/0!</v>
      </c>
      <c r="AI6000" s="14">
        <f t="shared" si="2119"/>
        <v>1200</v>
      </c>
      <c r="AJ6000" s="1319"/>
    </row>
    <row r="6001" spans="1:36" ht="15.75">
      <c r="A6001" s="1461"/>
      <c r="B6001" s="1404" t="s">
        <v>8108</v>
      </c>
      <c r="C6001" s="2547" t="s">
        <v>66</v>
      </c>
      <c r="D6001" s="24">
        <v>1</v>
      </c>
      <c r="E6001" s="1461">
        <v>150</v>
      </c>
      <c r="F6001" s="2539">
        <f t="shared" si="2112"/>
        <v>150</v>
      </c>
      <c r="G6001" s="135"/>
      <c r="H6001" s="24"/>
      <c r="I6001" s="1911">
        <v>44907</v>
      </c>
      <c r="J6001" s="143"/>
      <c r="K6001" s="1911"/>
      <c r="L6001" s="1461"/>
      <c r="M6001" s="1911"/>
      <c r="N6001" s="1461">
        <v>0</v>
      </c>
      <c r="O6001" s="1461"/>
      <c r="P6001" s="1461"/>
      <c r="Q6001" s="1461"/>
      <c r="R6001" s="1461"/>
      <c r="S6001" s="1461"/>
      <c r="T6001" s="1461"/>
      <c r="U6001" s="1461"/>
      <c r="V6001" s="1461"/>
      <c r="W6001" s="1461"/>
      <c r="X6001" s="1461"/>
      <c r="Y6001" s="1461"/>
      <c r="Z6001" s="1461"/>
      <c r="AA6001" s="1461"/>
      <c r="AB6001" s="1461"/>
      <c r="AC6001" s="1507">
        <f t="shared" si="2113"/>
        <v>150</v>
      </c>
      <c r="AD6001" s="1508">
        <f t="shared" si="2114"/>
        <v>150</v>
      </c>
      <c r="AE6001" s="14">
        <f t="shared" si="2115"/>
        <v>-1500.5666666666666</v>
      </c>
      <c r="AF6001" s="14">
        <f t="shared" si="2116"/>
        <v>0</v>
      </c>
      <c r="AG6001" s="14" t="e">
        <f t="shared" si="2117"/>
        <v>#DIV/0!</v>
      </c>
      <c r="AH6001" s="14" t="e">
        <f t="shared" si="2118"/>
        <v>#DIV/0!</v>
      </c>
      <c r="AI6001" s="14">
        <f t="shared" si="2119"/>
        <v>150</v>
      </c>
      <c r="AJ6001" s="1319"/>
    </row>
    <row r="6002" spans="1:36" ht="15.75">
      <c r="A6002" s="1461"/>
      <c r="B6002" s="1404" t="s">
        <v>8109</v>
      </c>
      <c r="C6002" s="2547" t="s">
        <v>63</v>
      </c>
      <c r="D6002" s="24">
        <v>1</v>
      </c>
      <c r="E6002" s="1461">
        <v>560</v>
      </c>
      <c r="F6002" s="2539">
        <f t="shared" si="2112"/>
        <v>560</v>
      </c>
      <c r="G6002" s="135"/>
      <c r="H6002" s="24"/>
      <c r="I6002" s="1911">
        <v>44907</v>
      </c>
      <c r="J6002" s="143">
        <v>45138</v>
      </c>
      <c r="K6002" s="1911"/>
      <c r="L6002" s="1461"/>
      <c r="M6002" s="1911"/>
      <c r="N6002" s="1461">
        <v>0</v>
      </c>
      <c r="O6002" s="1461"/>
      <c r="P6002" s="1461"/>
      <c r="Q6002" s="1461"/>
      <c r="R6002" s="1461"/>
      <c r="S6002" s="1461"/>
      <c r="T6002" s="1461"/>
      <c r="U6002" s="1461"/>
      <c r="V6002" s="1461"/>
      <c r="W6002" s="1461"/>
      <c r="X6002" s="1461"/>
      <c r="Y6002" s="1461"/>
      <c r="Z6002" s="1461"/>
      <c r="AA6002" s="1461"/>
      <c r="AB6002" s="1461"/>
      <c r="AC6002" s="1507">
        <f t="shared" si="2113"/>
        <v>560</v>
      </c>
      <c r="AD6002" s="1508">
        <f t="shared" si="2114"/>
        <v>560</v>
      </c>
      <c r="AE6002" s="14">
        <f t="shared" si="2115"/>
        <v>4.0333333333333332</v>
      </c>
      <c r="AF6002" s="14">
        <f t="shared" si="2116"/>
        <v>0</v>
      </c>
      <c r="AG6002" s="14" t="e">
        <f t="shared" si="2117"/>
        <v>#DIV/0!</v>
      </c>
      <c r="AH6002" s="14" t="e">
        <f t="shared" si="2118"/>
        <v>#DIV/0!</v>
      </c>
      <c r="AI6002" s="14">
        <f t="shared" si="2119"/>
        <v>560</v>
      </c>
      <c r="AJ6002" s="1319"/>
    </row>
    <row r="6003" spans="1:36" ht="15.75">
      <c r="A6003" s="1461"/>
      <c r="B6003" s="1404" t="s">
        <v>8110</v>
      </c>
      <c r="C6003" s="2547" t="s">
        <v>66</v>
      </c>
      <c r="D6003" s="24">
        <v>1</v>
      </c>
      <c r="E6003" s="1461">
        <v>200</v>
      </c>
      <c r="F6003" s="2539">
        <f t="shared" si="2112"/>
        <v>200</v>
      </c>
      <c r="G6003" s="135"/>
      <c r="H6003" s="24"/>
      <c r="I6003" s="1911">
        <v>44907</v>
      </c>
      <c r="J6003" s="143"/>
      <c r="K6003" s="1911"/>
      <c r="L6003" s="1461"/>
      <c r="M6003" s="1911"/>
      <c r="N6003" s="1461">
        <v>0</v>
      </c>
      <c r="O6003" s="1461"/>
      <c r="P6003" s="1461"/>
      <c r="Q6003" s="1461"/>
      <c r="R6003" s="1461"/>
      <c r="S6003" s="1461"/>
      <c r="T6003" s="1461"/>
      <c r="U6003" s="1461"/>
      <c r="V6003" s="1461"/>
      <c r="W6003" s="1461"/>
      <c r="X6003" s="1461"/>
      <c r="Y6003" s="1461"/>
      <c r="Z6003" s="1461"/>
      <c r="AA6003" s="1461"/>
      <c r="AB6003" s="1461"/>
      <c r="AC6003" s="1507">
        <f t="shared" si="2113"/>
        <v>200</v>
      </c>
      <c r="AD6003" s="1508">
        <f t="shared" si="2114"/>
        <v>200</v>
      </c>
      <c r="AE6003" s="14">
        <f t="shared" si="2115"/>
        <v>-1500.5666666666666</v>
      </c>
      <c r="AF6003" s="14">
        <f t="shared" si="2116"/>
        <v>0</v>
      </c>
      <c r="AG6003" s="14" t="e">
        <f t="shared" si="2117"/>
        <v>#DIV/0!</v>
      </c>
      <c r="AH6003" s="14" t="e">
        <f t="shared" si="2118"/>
        <v>#DIV/0!</v>
      </c>
      <c r="AI6003" s="14">
        <f t="shared" si="2119"/>
        <v>200</v>
      </c>
      <c r="AJ6003" s="1319"/>
    </row>
    <row r="6004" spans="1:36" ht="15.75">
      <c r="A6004" s="1461"/>
      <c r="B6004" s="1404" t="s">
        <v>6949</v>
      </c>
      <c r="C6004" s="2547" t="s">
        <v>66</v>
      </c>
      <c r="D6004" s="24">
        <v>1</v>
      </c>
      <c r="E6004" s="1461">
        <v>500</v>
      </c>
      <c r="F6004" s="2539">
        <f t="shared" si="2112"/>
        <v>500</v>
      </c>
      <c r="G6004" s="135"/>
      <c r="H6004" s="24"/>
      <c r="I6004" s="1911">
        <v>44907</v>
      </c>
      <c r="J6004" s="143">
        <v>45199</v>
      </c>
      <c r="K6004" s="1911"/>
      <c r="L6004" s="1461"/>
      <c r="M6004" s="1911"/>
      <c r="N6004" s="1461">
        <v>0</v>
      </c>
      <c r="O6004" s="1461"/>
      <c r="P6004" s="1461"/>
      <c r="Q6004" s="1461"/>
      <c r="R6004" s="1461"/>
      <c r="S6004" s="1461"/>
      <c r="T6004" s="1461"/>
      <c r="U6004" s="1461"/>
      <c r="V6004" s="1461"/>
      <c r="W6004" s="1461"/>
      <c r="X6004" s="1461"/>
      <c r="Y6004" s="1461"/>
      <c r="Z6004" s="1461"/>
      <c r="AA6004" s="1461"/>
      <c r="AB6004" s="1461"/>
      <c r="AC6004" s="1507">
        <f t="shared" si="2113"/>
        <v>500</v>
      </c>
      <c r="AD6004" s="1508">
        <f t="shared" si="2114"/>
        <v>500</v>
      </c>
      <c r="AE6004" s="14">
        <f t="shared" si="2115"/>
        <v>6.0666666666666664</v>
      </c>
      <c r="AF6004" s="14">
        <f t="shared" si="2116"/>
        <v>0</v>
      </c>
      <c r="AG6004" s="14" t="e">
        <f t="shared" si="2117"/>
        <v>#DIV/0!</v>
      </c>
      <c r="AH6004" s="14" t="e">
        <f t="shared" si="2118"/>
        <v>#DIV/0!</v>
      </c>
      <c r="AI6004" s="14">
        <f t="shared" si="2119"/>
        <v>500</v>
      </c>
      <c r="AJ6004" s="1319"/>
    </row>
    <row r="6005" spans="1:36" ht="15.75">
      <c r="A6005" s="1461"/>
      <c r="B6005" s="1404" t="s">
        <v>8111</v>
      </c>
      <c r="C6005" s="2547" t="s">
        <v>1567</v>
      </c>
      <c r="D6005" s="24">
        <v>1</v>
      </c>
      <c r="E6005" s="1461">
        <v>4000</v>
      </c>
      <c r="F6005" s="2539">
        <f t="shared" si="2112"/>
        <v>4000</v>
      </c>
      <c r="G6005" s="135"/>
      <c r="H6005" s="24"/>
      <c r="I6005" s="1911">
        <v>44907</v>
      </c>
      <c r="J6005" s="143"/>
      <c r="K6005" s="1911"/>
      <c r="L6005" s="1461"/>
      <c r="M6005" s="1911"/>
      <c r="N6005" s="1461">
        <v>0</v>
      </c>
      <c r="O6005" s="1461"/>
      <c r="P6005" s="1461"/>
      <c r="Q6005" s="1461"/>
      <c r="R6005" s="1461"/>
      <c r="S6005" s="1461"/>
      <c r="T6005" s="1461"/>
      <c r="U6005" s="1461"/>
      <c r="V6005" s="1461"/>
      <c r="W6005" s="1461"/>
      <c r="X6005" s="1461"/>
      <c r="Y6005" s="1461"/>
      <c r="Z6005" s="1461"/>
      <c r="AA6005" s="1461"/>
      <c r="AB6005" s="1461"/>
      <c r="AC6005" s="1507">
        <f t="shared" si="2113"/>
        <v>4000</v>
      </c>
      <c r="AD6005" s="1508">
        <f t="shared" si="2114"/>
        <v>4000</v>
      </c>
      <c r="AE6005" s="14">
        <f t="shared" si="2115"/>
        <v>-1500.5666666666666</v>
      </c>
      <c r="AF6005" s="14">
        <f t="shared" si="2116"/>
        <v>0</v>
      </c>
      <c r="AG6005" s="14" t="e">
        <f t="shared" si="2117"/>
        <v>#DIV/0!</v>
      </c>
      <c r="AH6005" s="14" t="e">
        <f t="shared" si="2118"/>
        <v>#DIV/0!</v>
      </c>
      <c r="AI6005" s="14">
        <f t="shared" si="2119"/>
        <v>4000</v>
      </c>
      <c r="AJ6005" s="1319"/>
    </row>
    <row r="6006" spans="1:36" ht="15.75">
      <c r="A6006" s="1461"/>
      <c r="B6006" s="1404" t="s">
        <v>8741</v>
      </c>
      <c r="C6006" s="2547" t="s">
        <v>63</v>
      </c>
      <c r="D6006" s="24">
        <v>1</v>
      </c>
      <c r="E6006" s="1461"/>
      <c r="F6006" s="2539"/>
      <c r="G6006" s="135">
        <v>1000</v>
      </c>
      <c r="H6006" s="24">
        <f>G6006*D6006</f>
        <v>1000</v>
      </c>
      <c r="I6006" s="1911">
        <v>44951</v>
      </c>
      <c r="J6006" s="143">
        <v>45702</v>
      </c>
      <c r="K6006" s="1911"/>
      <c r="L6006" s="1461"/>
      <c r="M6006" s="1911"/>
      <c r="N6006" s="1461">
        <v>0</v>
      </c>
      <c r="O6006" s="1461"/>
      <c r="P6006" s="1461"/>
      <c r="Q6006" s="1461"/>
      <c r="R6006" s="1461"/>
      <c r="S6006" s="1461"/>
      <c r="T6006" s="1461"/>
      <c r="U6006" s="1461"/>
      <c r="V6006" s="1461"/>
      <c r="W6006" s="1461"/>
      <c r="X6006" s="1461"/>
      <c r="Y6006" s="1461"/>
      <c r="Z6006" s="1461"/>
      <c r="AA6006" s="1461"/>
      <c r="AB6006" s="1461"/>
      <c r="AC6006" s="1507">
        <f t="shared" ref="AC6006:AC6029" si="2120">E6006+G6006-N6006-O6006-AA6006-P6006-Q6006-R6006-S6006-T6006-U6006-V6006-W6006-X6006-Y6006</f>
        <v>1000</v>
      </c>
      <c r="AD6006" s="1508">
        <f t="shared" ref="AD6006:AD6029" si="2121">D6006*AC6006</f>
        <v>1000</v>
      </c>
      <c r="AE6006" s="14">
        <f t="shared" ref="AE6006:AE6029" si="2122">(J6006-"01.04.2023")/30</f>
        <v>22.833333333333332</v>
      </c>
      <c r="AF6006" s="14">
        <f t="shared" ref="AF6006:AF6029" si="2123">(N6006+O6006+P6006+Q6006+R6006+S6006+T6006+U6006+V6006+W6006+X6006+Y6006)/3</f>
        <v>0</v>
      </c>
      <c r="AG6006" s="14" t="e">
        <f t="shared" ref="AG6006:AG6029" si="2124">AC6006/AF6006</f>
        <v>#DIV/0!</v>
      </c>
      <c r="AH6006" s="14" t="e">
        <f t="shared" ref="AH6006:AH6029" si="2125">AG6006-AE6006</f>
        <v>#DIV/0!</v>
      </c>
      <c r="AI6006" s="14">
        <f t="shared" ref="AI6006:AI6029" si="2126">AC6006-(AE6006*AF6006)</f>
        <v>1000</v>
      </c>
      <c r="AJ6006" s="1319"/>
    </row>
    <row r="6007" spans="1:36" ht="15.75">
      <c r="A6007" s="1461"/>
      <c r="B6007" s="2627" t="s">
        <v>9419</v>
      </c>
      <c r="C6007" s="1461" t="s">
        <v>66</v>
      </c>
      <c r="D6007" s="2628">
        <f>H6007/G6007</f>
        <v>34.166559999999997</v>
      </c>
      <c r="E6007" s="1461"/>
      <c r="F6007" s="2539"/>
      <c r="G6007" s="1461">
        <v>2250</v>
      </c>
      <c r="H6007" s="24">
        <v>76874.759999999995</v>
      </c>
      <c r="I6007" s="1911">
        <v>44978</v>
      </c>
      <c r="J6007" s="1911"/>
      <c r="K6007" s="1911"/>
      <c r="L6007" s="1461"/>
      <c r="M6007" s="1911"/>
      <c r="N6007" s="1461"/>
      <c r="O6007" s="1461"/>
      <c r="P6007" s="1461"/>
      <c r="Q6007" s="1461"/>
      <c r="R6007" s="1461"/>
      <c r="S6007" s="1461"/>
      <c r="T6007" s="1461"/>
      <c r="U6007" s="1461"/>
      <c r="V6007" s="1461"/>
      <c r="W6007" s="1461"/>
      <c r="X6007" s="1461"/>
      <c r="Y6007" s="1461"/>
      <c r="Z6007" s="1461"/>
      <c r="AA6007" s="1461"/>
      <c r="AB6007" s="1461"/>
      <c r="AC6007" s="1507">
        <f t="shared" si="2120"/>
        <v>2250</v>
      </c>
      <c r="AD6007" s="1508">
        <f t="shared" si="2121"/>
        <v>76874.759999999995</v>
      </c>
      <c r="AE6007" s="14">
        <f t="shared" si="2122"/>
        <v>-1500.5666666666666</v>
      </c>
      <c r="AF6007" s="14">
        <f t="shared" si="2123"/>
        <v>0</v>
      </c>
      <c r="AG6007" s="14" t="e">
        <f t="shared" si="2124"/>
        <v>#DIV/0!</v>
      </c>
      <c r="AH6007" s="14" t="e">
        <f t="shared" si="2125"/>
        <v>#DIV/0!</v>
      </c>
      <c r="AI6007" s="14">
        <f t="shared" si="2126"/>
        <v>2250</v>
      </c>
      <c r="AJ6007" s="1319"/>
    </row>
    <row r="6008" spans="1:36" ht="15.75">
      <c r="A6008" s="1461"/>
      <c r="B6008" s="2627" t="s">
        <v>9420</v>
      </c>
      <c r="C6008" s="1461" t="s">
        <v>66</v>
      </c>
      <c r="D6008" s="1280">
        <v>1</v>
      </c>
      <c r="E6008" s="1461"/>
      <c r="F6008" s="2539"/>
      <c r="G6008" s="1461">
        <v>450</v>
      </c>
      <c r="H6008" s="24">
        <f t="shared" ref="H6008:H6029" si="2127">G6008*D6008</f>
        <v>450</v>
      </c>
      <c r="I6008" s="1911">
        <v>44978</v>
      </c>
      <c r="J6008" s="1911"/>
      <c r="K6008" s="1911"/>
      <c r="L6008" s="1461"/>
      <c r="M6008" s="1911"/>
      <c r="N6008" s="1461"/>
      <c r="O6008" s="1461"/>
      <c r="P6008" s="1461"/>
      <c r="Q6008" s="1461"/>
      <c r="R6008" s="1461"/>
      <c r="S6008" s="1461"/>
      <c r="T6008" s="1461"/>
      <c r="U6008" s="1461"/>
      <c r="V6008" s="1461"/>
      <c r="W6008" s="1461"/>
      <c r="X6008" s="1461"/>
      <c r="Y6008" s="1461"/>
      <c r="Z6008" s="1461"/>
      <c r="AA6008" s="1461"/>
      <c r="AB6008" s="1461"/>
      <c r="AC6008" s="1507">
        <f t="shared" si="2120"/>
        <v>450</v>
      </c>
      <c r="AD6008" s="1508">
        <f t="shared" si="2121"/>
        <v>450</v>
      </c>
      <c r="AE6008" s="14">
        <f t="shared" si="2122"/>
        <v>-1500.5666666666666</v>
      </c>
      <c r="AF6008" s="14">
        <f t="shared" si="2123"/>
        <v>0</v>
      </c>
      <c r="AG6008" s="14" t="e">
        <f t="shared" si="2124"/>
        <v>#DIV/0!</v>
      </c>
      <c r="AH6008" s="14" t="e">
        <f t="shared" si="2125"/>
        <v>#DIV/0!</v>
      </c>
      <c r="AI6008" s="14">
        <f t="shared" si="2126"/>
        <v>450</v>
      </c>
      <c r="AJ6008" s="1319"/>
    </row>
    <row r="6009" spans="1:36" ht="15.75">
      <c r="A6009" s="1461"/>
      <c r="B6009" s="2627" t="s">
        <v>9421</v>
      </c>
      <c r="C6009" s="1461" t="s">
        <v>66</v>
      </c>
      <c r="D6009" s="1280">
        <v>1</v>
      </c>
      <c r="E6009" s="1461"/>
      <c r="F6009" s="2539"/>
      <c r="G6009" s="1461">
        <v>117</v>
      </c>
      <c r="H6009" s="24">
        <f t="shared" si="2127"/>
        <v>117</v>
      </c>
      <c r="I6009" s="1911">
        <v>44978</v>
      </c>
      <c r="J6009" s="1911"/>
      <c r="K6009" s="1911"/>
      <c r="L6009" s="1461"/>
      <c r="M6009" s="1911"/>
      <c r="N6009" s="1461"/>
      <c r="O6009" s="1461"/>
      <c r="P6009" s="1461"/>
      <c r="Q6009" s="1461"/>
      <c r="R6009" s="1461"/>
      <c r="S6009" s="1461"/>
      <c r="T6009" s="1461"/>
      <c r="U6009" s="1461"/>
      <c r="V6009" s="1461"/>
      <c r="W6009" s="1461"/>
      <c r="X6009" s="1461"/>
      <c r="Y6009" s="1461"/>
      <c r="Z6009" s="1461"/>
      <c r="AA6009" s="1461"/>
      <c r="AB6009" s="1461"/>
      <c r="AC6009" s="1507">
        <f t="shared" si="2120"/>
        <v>117</v>
      </c>
      <c r="AD6009" s="1508">
        <f t="shared" si="2121"/>
        <v>117</v>
      </c>
      <c r="AE6009" s="14">
        <f t="shared" si="2122"/>
        <v>-1500.5666666666666</v>
      </c>
      <c r="AF6009" s="14">
        <f t="shared" si="2123"/>
        <v>0</v>
      </c>
      <c r="AG6009" s="14" t="e">
        <f t="shared" si="2124"/>
        <v>#DIV/0!</v>
      </c>
      <c r="AH6009" s="14" t="e">
        <f t="shared" si="2125"/>
        <v>#DIV/0!</v>
      </c>
      <c r="AI6009" s="14">
        <f t="shared" si="2126"/>
        <v>117</v>
      </c>
      <c r="AJ6009" s="1319"/>
    </row>
    <row r="6010" spans="1:36" ht="15.75">
      <c r="A6010" s="1461"/>
      <c r="B6010" s="2627" t="s">
        <v>9422</v>
      </c>
      <c r="C6010" s="1461" t="s">
        <v>66</v>
      </c>
      <c r="D6010" s="1280">
        <v>1</v>
      </c>
      <c r="E6010" s="1461"/>
      <c r="F6010" s="2539"/>
      <c r="G6010" s="1461">
        <v>117</v>
      </c>
      <c r="H6010" s="24">
        <f t="shared" si="2127"/>
        <v>117</v>
      </c>
      <c r="I6010" s="1911">
        <v>44978</v>
      </c>
      <c r="J6010" s="1911"/>
      <c r="K6010" s="1911"/>
      <c r="L6010" s="1461"/>
      <c r="M6010" s="1911"/>
      <c r="N6010" s="1461"/>
      <c r="O6010" s="1461"/>
      <c r="P6010" s="1461"/>
      <c r="Q6010" s="1461"/>
      <c r="R6010" s="1461"/>
      <c r="S6010" s="1461"/>
      <c r="T6010" s="1461"/>
      <c r="U6010" s="1461"/>
      <c r="V6010" s="1461"/>
      <c r="W6010" s="1461"/>
      <c r="X6010" s="1461"/>
      <c r="Y6010" s="1461"/>
      <c r="Z6010" s="1461"/>
      <c r="AA6010" s="1461"/>
      <c r="AB6010" s="1461"/>
      <c r="AC6010" s="1507">
        <f t="shared" si="2120"/>
        <v>117</v>
      </c>
      <c r="AD6010" s="1508">
        <f t="shared" si="2121"/>
        <v>117</v>
      </c>
      <c r="AE6010" s="14">
        <f t="shared" si="2122"/>
        <v>-1500.5666666666666</v>
      </c>
      <c r="AF6010" s="14">
        <f t="shared" si="2123"/>
        <v>0</v>
      </c>
      <c r="AG6010" s="14" t="e">
        <f t="shared" si="2124"/>
        <v>#DIV/0!</v>
      </c>
      <c r="AH6010" s="14" t="e">
        <f t="shared" si="2125"/>
        <v>#DIV/0!</v>
      </c>
      <c r="AI6010" s="14">
        <f t="shared" si="2126"/>
        <v>117</v>
      </c>
      <c r="AJ6010" s="1319"/>
    </row>
    <row r="6011" spans="1:36" ht="15.75">
      <c r="A6011" s="1461"/>
      <c r="B6011" s="2627" t="s">
        <v>9423</v>
      </c>
      <c r="C6011" s="1461" t="s">
        <v>66</v>
      </c>
      <c r="D6011" s="1280">
        <v>1</v>
      </c>
      <c r="E6011" s="1461"/>
      <c r="F6011" s="2539"/>
      <c r="G6011" s="1461">
        <v>117</v>
      </c>
      <c r="H6011" s="24">
        <f t="shared" si="2127"/>
        <v>117</v>
      </c>
      <c r="I6011" s="1911">
        <v>44978</v>
      </c>
      <c r="J6011" s="1911"/>
      <c r="K6011" s="1911"/>
      <c r="L6011" s="1461"/>
      <c r="M6011" s="1911"/>
      <c r="N6011" s="1461"/>
      <c r="O6011" s="1461"/>
      <c r="P6011" s="1461"/>
      <c r="Q6011" s="1461"/>
      <c r="R6011" s="1461"/>
      <c r="S6011" s="1461"/>
      <c r="T6011" s="1461"/>
      <c r="U6011" s="1461"/>
      <c r="V6011" s="1461"/>
      <c r="W6011" s="1461"/>
      <c r="X6011" s="1461"/>
      <c r="Y6011" s="1461"/>
      <c r="Z6011" s="1461"/>
      <c r="AA6011" s="1461"/>
      <c r="AB6011" s="1461"/>
      <c r="AC6011" s="1507">
        <f t="shared" si="2120"/>
        <v>117</v>
      </c>
      <c r="AD6011" s="1508">
        <f t="shared" si="2121"/>
        <v>117</v>
      </c>
      <c r="AE6011" s="14">
        <f t="shared" si="2122"/>
        <v>-1500.5666666666666</v>
      </c>
      <c r="AF6011" s="14">
        <f t="shared" si="2123"/>
        <v>0</v>
      </c>
      <c r="AG6011" s="14" t="e">
        <f t="shared" si="2124"/>
        <v>#DIV/0!</v>
      </c>
      <c r="AH6011" s="14" t="e">
        <f t="shared" si="2125"/>
        <v>#DIV/0!</v>
      </c>
      <c r="AI6011" s="14">
        <f t="shared" si="2126"/>
        <v>117</v>
      </c>
      <c r="AJ6011" s="1319"/>
    </row>
    <row r="6012" spans="1:36" ht="15.75">
      <c r="A6012" s="1461"/>
      <c r="B6012" s="2627" t="s">
        <v>9424</v>
      </c>
      <c r="C6012" s="1461" t="s">
        <v>66</v>
      </c>
      <c r="D6012" s="1280">
        <v>1</v>
      </c>
      <c r="E6012" s="1461"/>
      <c r="F6012" s="2539"/>
      <c r="G6012" s="1461">
        <v>117</v>
      </c>
      <c r="H6012" s="24">
        <f t="shared" si="2127"/>
        <v>117</v>
      </c>
      <c r="I6012" s="1911">
        <v>44978</v>
      </c>
      <c r="J6012" s="1911"/>
      <c r="K6012" s="1911"/>
      <c r="L6012" s="1461"/>
      <c r="M6012" s="1911"/>
      <c r="N6012" s="1461"/>
      <c r="O6012" s="1461"/>
      <c r="P6012" s="1461"/>
      <c r="Q6012" s="1461"/>
      <c r="R6012" s="1461"/>
      <c r="S6012" s="1461"/>
      <c r="T6012" s="1461"/>
      <c r="U6012" s="1461"/>
      <c r="V6012" s="1461"/>
      <c r="W6012" s="1461"/>
      <c r="X6012" s="1461"/>
      <c r="Y6012" s="1461"/>
      <c r="Z6012" s="1461"/>
      <c r="AA6012" s="1461"/>
      <c r="AB6012" s="1461"/>
      <c r="AC6012" s="1507">
        <f t="shared" si="2120"/>
        <v>117</v>
      </c>
      <c r="AD6012" s="1508">
        <f t="shared" si="2121"/>
        <v>117</v>
      </c>
      <c r="AE6012" s="14">
        <f t="shared" si="2122"/>
        <v>-1500.5666666666666</v>
      </c>
      <c r="AF6012" s="14">
        <f t="shared" si="2123"/>
        <v>0</v>
      </c>
      <c r="AG6012" s="14" t="e">
        <f t="shared" si="2124"/>
        <v>#DIV/0!</v>
      </c>
      <c r="AH6012" s="14" t="e">
        <f t="shared" si="2125"/>
        <v>#DIV/0!</v>
      </c>
      <c r="AI6012" s="14">
        <f t="shared" si="2126"/>
        <v>117</v>
      </c>
      <c r="AJ6012" s="1319"/>
    </row>
    <row r="6013" spans="1:36" ht="15.75">
      <c r="A6013" s="1461"/>
      <c r="B6013" s="2627" t="s">
        <v>9425</v>
      </c>
      <c r="C6013" s="1461" t="s">
        <v>66</v>
      </c>
      <c r="D6013" s="1280">
        <v>1</v>
      </c>
      <c r="E6013" s="1461"/>
      <c r="F6013" s="2539"/>
      <c r="G6013" s="1461">
        <v>117</v>
      </c>
      <c r="H6013" s="24">
        <f t="shared" si="2127"/>
        <v>117</v>
      </c>
      <c r="I6013" s="1911">
        <v>44978</v>
      </c>
      <c r="J6013" s="1911"/>
      <c r="K6013" s="1911"/>
      <c r="L6013" s="1461"/>
      <c r="M6013" s="1911"/>
      <c r="N6013" s="1461"/>
      <c r="O6013" s="1461"/>
      <c r="P6013" s="1461"/>
      <c r="Q6013" s="1461"/>
      <c r="R6013" s="1461"/>
      <c r="S6013" s="1461"/>
      <c r="T6013" s="1461"/>
      <c r="U6013" s="1461"/>
      <c r="V6013" s="1461"/>
      <c r="W6013" s="1461"/>
      <c r="X6013" s="1461"/>
      <c r="Y6013" s="1461"/>
      <c r="Z6013" s="1461"/>
      <c r="AA6013" s="1461"/>
      <c r="AB6013" s="1461"/>
      <c r="AC6013" s="1507">
        <f t="shared" si="2120"/>
        <v>117</v>
      </c>
      <c r="AD6013" s="1508">
        <f t="shared" si="2121"/>
        <v>117</v>
      </c>
      <c r="AE6013" s="14">
        <f t="shared" si="2122"/>
        <v>-1500.5666666666666</v>
      </c>
      <c r="AF6013" s="14">
        <f t="shared" si="2123"/>
        <v>0</v>
      </c>
      <c r="AG6013" s="14" t="e">
        <f t="shared" si="2124"/>
        <v>#DIV/0!</v>
      </c>
      <c r="AH6013" s="14" t="e">
        <f t="shared" si="2125"/>
        <v>#DIV/0!</v>
      </c>
      <c r="AI6013" s="14">
        <f t="shared" si="2126"/>
        <v>117</v>
      </c>
      <c r="AJ6013" s="1319"/>
    </row>
    <row r="6014" spans="1:36" ht="15.75">
      <c r="A6014" s="1461"/>
      <c r="B6014" s="2627" t="s">
        <v>9426</v>
      </c>
      <c r="C6014" s="1461" t="s">
        <v>66</v>
      </c>
      <c r="D6014" s="1280">
        <v>1</v>
      </c>
      <c r="E6014" s="1461"/>
      <c r="F6014" s="2539"/>
      <c r="G6014" s="1461">
        <v>117</v>
      </c>
      <c r="H6014" s="24">
        <f t="shared" si="2127"/>
        <v>117</v>
      </c>
      <c r="I6014" s="1911">
        <v>44978</v>
      </c>
      <c r="J6014" s="1911"/>
      <c r="K6014" s="1911"/>
      <c r="L6014" s="1461"/>
      <c r="M6014" s="1911"/>
      <c r="N6014" s="1461"/>
      <c r="O6014" s="1461"/>
      <c r="P6014" s="1461"/>
      <c r="Q6014" s="1461"/>
      <c r="R6014" s="1461"/>
      <c r="S6014" s="1461"/>
      <c r="T6014" s="1461"/>
      <c r="U6014" s="1461"/>
      <c r="V6014" s="1461"/>
      <c r="W6014" s="1461"/>
      <c r="X6014" s="1461"/>
      <c r="Y6014" s="1461"/>
      <c r="Z6014" s="1461"/>
      <c r="AA6014" s="1461"/>
      <c r="AB6014" s="1461"/>
      <c r="AC6014" s="1507">
        <f t="shared" si="2120"/>
        <v>117</v>
      </c>
      <c r="AD6014" s="1508">
        <f t="shared" si="2121"/>
        <v>117</v>
      </c>
      <c r="AE6014" s="14">
        <f t="shared" si="2122"/>
        <v>-1500.5666666666666</v>
      </c>
      <c r="AF6014" s="14">
        <f t="shared" si="2123"/>
        <v>0</v>
      </c>
      <c r="AG6014" s="14" t="e">
        <f t="shared" si="2124"/>
        <v>#DIV/0!</v>
      </c>
      <c r="AH6014" s="14" t="e">
        <f t="shared" si="2125"/>
        <v>#DIV/0!</v>
      </c>
      <c r="AI6014" s="14">
        <f t="shared" si="2126"/>
        <v>117</v>
      </c>
      <c r="AJ6014" s="1319"/>
    </row>
    <row r="6015" spans="1:36" ht="15.75">
      <c r="A6015" s="1461"/>
      <c r="B6015" s="2627" t="s">
        <v>9427</v>
      </c>
      <c r="C6015" s="1461" t="s">
        <v>66</v>
      </c>
      <c r="D6015" s="1280">
        <v>1</v>
      </c>
      <c r="E6015" s="1461"/>
      <c r="F6015" s="2539"/>
      <c r="G6015" s="1461">
        <v>117</v>
      </c>
      <c r="H6015" s="24">
        <f t="shared" si="2127"/>
        <v>117</v>
      </c>
      <c r="I6015" s="1911">
        <v>44978</v>
      </c>
      <c r="J6015" s="1911"/>
      <c r="K6015" s="1911"/>
      <c r="L6015" s="1461"/>
      <c r="M6015" s="1911"/>
      <c r="N6015" s="1461"/>
      <c r="O6015" s="1461"/>
      <c r="P6015" s="1461"/>
      <c r="Q6015" s="1461"/>
      <c r="R6015" s="1461"/>
      <c r="S6015" s="1461"/>
      <c r="T6015" s="1461"/>
      <c r="U6015" s="1461"/>
      <c r="V6015" s="1461"/>
      <c r="W6015" s="1461"/>
      <c r="X6015" s="1461"/>
      <c r="Y6015" s="1461"/>
      <c r="Z6015" s="1461"/>
      <c r="AA6015" s="1461"/>
      <c r="AB6015" s="1461"/>
      <c r="AC6015" s="1507">
        <f t="shared" si="2120"/>
        <v>117</v>
      </c>
      <c r="AD6015" s="1508">
        <f t="shared" si="2121"/>
        <v>117</v>
      </c>
      <c r="AE6015" s="14">
        <f t="shared" si="2122"/>
        <v>-1500.5666666666666</v>
      </c>
      <c r="AF6015" s="14">
        <f t="shared" si="2123"/>
        <v>0</v>
      </c>
      <c r="AG6015" s="14" t="e">
        <f t="shared" si="2124"/>
        <v>#DIV/0!</v>
      </c>
      <c r="AH6015" s="14" t="e">
        <f t="shared" si="2125"/>
        <v>#DIV/0!</v>
      </c>
      <c r="AI6015" s="14">
        <f t="shared" si="2126"/>
        <v>117</v>
      </c>
      <c r="AJ6015" s="1319"/>
    </row>
    <row r="6016" spans="1:36" ht="15.75">
      <c r="A6016" s="1461"/>
      <c r="B6016" s="2627" t="s">
        <v>9428</v>
      </c>
      <c r="C6016" s="1461" t="s">
        <v>66</v>
      </c>
      <c r="D6016" s="1280">
        <v>1</v>
      </c>
      <c r="E6016" s="1461"/>
      <c r="F6016" s="2539"/>
      <c r="G6016" s="1461">
        <v>117</v>
      </c>
      <c r="H6016" s="24">
        <f t="shared" si="2127"/>
        <v>117</v>
      </c>
      <c r="I6016" s="1911">
        <v>44978</v>
      </c>
      <c r="J6016" s="1911"/>
      <c r="K6016" s="1911"/>
      <c r="L6016" s="1461"/>
      <c r="M6016" s="1911"/>
      <c r="N6016" s="1461"/>
      <c r="O6016" s="1461"/>
      <c r="P6016" s="1461"/>
      <c r="Q6016" s="1461"/>
      <c r="R6016" s="1461"/>
      <c r="S6016" s="1461"/>
      <c r="T6016" s="1461"/>
      <c r="U6016" s="1461"/>
      <c r="V6016" s="1461"/>
      <c r="W6016" s="1461"/>
      <c r="X6016" s="1461"/>
      <c r="Y6016" s="1461"/>
      <c r="Z6016" s="1461"/>
      <c r="AA6016" s="1461"/>
      <c r="AB6016" s="1461"/>
      <c r="AC6016" s="1507">
        <f t="shared" si="2120"/>
        <v>117</v>
      </c>
      <c r="AD6016" s="1508">
        <f t="shared" si="2121"/>
        <v>117</v>
      </c>
      <c r="AE6016" s="14">
        <f t="shared" si="2122"/>
        <v>-1500.5666666666666</v>
      </c>
      <c r="AF6016" s="14">
        <f t="shared" si="2123"/>
        <v>0</v>
      </c>
      <c r="AG6016" s="14" t="e">
        <f t="shared" si="2124"/>
        <v>#DIV/0!</v>
      </c>
      <c r="AH6016" s="14" t="e">
        <f t="shared" si="2125"/>
        <v>#DIV/0!</v>
      </c>
      <c r="AI6016" s="14">
        <f t="shared" si="2126"/>
        <v>117</v>
      </c>
      <c r="AJ6016" s="1319"/>
    </row>
    <row r="6017" spans="1:36" ht="15.75">
      <c r="A6017" s="1461"/>
      <c r="B6017" s="2627" t="s">
        <v>9429</v>
      </c>
      <c r="C6017" s="1461" t="s">
        <v>66</v>
      </c>
      <c r="D6017" s="1280">
        <v>1</v>
      </c>
      <c r="E6017" s="1461"/>
      <c r="F6017" s="2539"/>
      <c r="G6017" s="1461">
        <v>117</v>
      </c>
      <c r="H6017" s="24">
        <f t="shared" si="2127"/>
        <v>117</v>
      </c>
      <c r="I6017" s="1911">
        <v>44978</v>
      </c>
      <c r="J6017" s="1911"/>
      <c r="K6017" s="1911"/>
      <c r="L6017" s="1461"/>
      <c r="M6017" s="1911"/>
      <c r="N6017" s="1461"/>
      <c r="O6017" s="1461"/>
      <c r="P6017" s="1461"/>
      <c r="Q6017" s="1461"/>
      <c r="R6017" s="1461"/>
      <c r="S6017" s="1461"/>
      <c r="T6017" s="1461"/>
      <c r="U6017" s="1461"/>
      <c r="V6017" s="1461"/>
      <c r="W6017" s="1461"/>
      <c r="X6017" s="1461"/>
      <c r="Y6017" s="1461"/>
      <c r="Z6017" s="1461"/>
      <c r="AA6017" s="1461"/>
      <c r="AB6017" s="1461"/>
      <c r="AC6017" s="1507">
        <f t="shared" si="2120"/>
        <v>117</v>
      </c>
      <c r="AD6017" s="1508">
        <f t="shared" si="2121"/>
        <v>117</v>
      </c>
      <c r="AE6017" s="14">
        <f t="shared" si="2122"/>
        <v>-1500.5666666666666</v>
      </c>
      <c r="AF6017" s="14">
        <f t="shared" si="2123"/>
        <v>0</v>
      </c>
      <c r="AG6017" s="14" t="e">
        <f t="shared" si="2124"/>
        <v>#DIV/0!</v>
      </c>
      <c r="AH6017" s="14" t="e">
        <f t="shared" si="2125"/>
        <v>#DIV/0!</v>
      </c>
      <c r="AI6017" s="14">
        <f t="shared" si="2126"/>
        <v>117</v>
      </c>
      <c r="AJ6017" s="1319"/>
    </row>
    <row r="6018" spans="1:36" ht="15.75">
      <c r="A6018" s="1461"/>
      <c r="B6018" s="2627" t="s">
        <v>9430</v>
      </c>
      <c r="C6018" s="1461" t="s">
        <v>66</v>
      </c>
      <c r="D6018" s="1280">
        <v>1</v>
      </c>
      <c r="E6018" s="1461"/>
      <c r="F6018" s="2539"/>
      <c r="G6018" s="1461">
        <v>117</v>
      </c>
      <c r="H6018" s="24">
        <f t="shared" si="2127"/>
        <v>117</v>
      </c>
      <c r="I6018" s="1911">
        <v>44978</v>
      </c>
      <c r="J6018" s="1911"/>
      <c r="K6018" s="1911"/>
      <c r="L6018" s="1461"/>
      <c r="M6018" s="1911"/>
      <c r="N6018" s="1461"/>
      <c r="O6018" s="1461"/>
      <c r="P6018" s="1461"/>
      <c r="Q6018" s="1461"/>
      <c r="R6018" s="1461"/>
      <c r="S6018" s="1461"/>
      <c r="T6018" s="1461"/>
      <c r="U6018" s="1461"/>
      <c r="V6018" s="1461"/>
      <c r="W6018" s="1461"/>
      <c r="X6018" s="1461"/>
      <c r="Y6018" s="1461"/>
      <c r="Z6018" s="1461"/>
      <c r="AA6018" s="1461"/>
      <c r="AB6018" s="1461"/>
      <c r="AC6018" s="1507">
        <f t="shared" si="2120"/>
        <v>117</v>
      </c>
      <c r="AD6018" s="1508">
        <f t="shared" si="2121"/>
        <v>117</v>
      </c>
      <c r="AE6018" s="14">
        <f t="shared" si="2122"/>
        <v>-1500.5666666666666</v>
      </c>
      <c r="AF6018" s="14">
        <f t="shared" si="2123"/>
        <v>0</v>
      </c>
      <c r="AG6018" s="14" t="e">
        <f t="shared" si="2124"/>
        <v>#DIV/0!</v>
      </c>
      <c r="AH6018" s="14" t="e">
        <f t="shared" si="2125"/>
        <v>#DIV/0!</v>
      </c>
      <c r="AI6018" s="14">
        <f t="shared" si="2126"/>
        <v>117</v>
      </c>
      <c r="AJ6018" s="1319"/>
    </row>
    <row r="6019" spans="1:36" ht="15.75">
      <c r="A6019" s="1461"/>
      <c r="B6019" s="2627" t="s">
        <v>9026</v>
      </c>
      <c r="C6019" s="1461" t="s">
        <v>262</v>
      </c>
      <c r="D6019" s="1280">
        <v>21.78</v>
      </c>
      <c r="E6019" s="1461"/>
      <c r="F6019" s="2539"/>
      <c r="G6019" s="1461">
        <v>1080</v>
      </c>
      <c r="H6019" s="24">
        <f t="shared" si="2127"/>
        <v>23522.400000000001</v>
      </c>
      <c r="I6019" s="1911">
        <v>44973</v>
      </c>
      <c r="J6019" s="1911"/>
      <c r="K6019" s="1911"/>
      <c r="L6019" s="1461"/>
      <c r="M6019" s="1911"/>
      <c r="N6019" s="1461"/>
      <c r="O6019" s="1461"/>
      <c r="P6019" s="1461"/>
      <c r="Q6019" s="1461"/>
      <c r="R6019" s="1461"/>
      <c r="S6019" s="1461"/>
      <c r="T6019" s="1461"/>
      <c r="U6019" s="1461"/>
      <c r="V6019" s="1461"/>
      <c r="W6019" s="1461"/>
      <c r="X6019" s="1461"/>
      <c r="Y6019" s="1461"/>
      <c r="Z6019" s="1461"/>
      <c r="AA6019" s="1461"/>
      <c r="AB6019" s="1461"/>
      <c r="AC6019" s="1507">
        <f t="shared" si="2120"/>
        <v>1080</v>
      </c>
      <c r="AD6019" s="1508">
        <f t="shared" si="2121"/>
        <v>23522.400000000001</v>
      </c>
      <c r="AE6019" s="14">
        <f t="shared" si="2122"/>
        <v>-1500.5666666666666</v>
      </c>
      <c r="AF6019" s="14">
        <f t="shared" si="2123"/>
        <v>0</v>
      </c>
      <c r="AG6019" s="14" t="e">
        <f t="shared" si="2124"/>
        <v>#DIV/0!</v>
      </c>
      <c r="AH6019" s="14" t="e">
        <f t="shared" si="2125"/>
        <v>#DIV/0!</v>
      </c>
      <c r="AI6019" s="14">
        <f t="shared" si="2126"/>
        <v>1080</v>
      </c>
      <c r="AJ6019" s="1319"/>
    </row>
    <row r="6020" spans="1:36" ht="15.75">
      <c r="A6020" s="1461"/>
      <c r="B6020" s="2627" t="s">
        <v>9431</v>
      </c>
      <c r="C6020" s="1461" t="s">
        <v>63</v>
      </c>
      <c r="D6020" s="1280">
        <v>21.95</v>
      </c>
      <c r="E6020" s="1461"/>
      <c r="F6020" s="2539"/>
      <c r="G6020" s="1461">
        <v>600</v>
      </c>
      <c r="H6020" s="24">
        <f t="shared" si="2127"/>
        <v>13170</v>
      </c>
      <c r="I6020" s="1911">
        <v>44973</v>
      </c>
      <c r="J6020" s="1911"/>
      <c r="K6020" s="1911"/>
      <c r="L6020" s="1461"/>
      <c r="M6020" s="1911"/>
      <c r="N6020" s="1461"/>
      <c r="O6020" s="1461"/>
      <c r="P6020" s="1461"/>
      <c r="Q6020" s="1461"/>
      <c r="R6020" s="1461"/>
      <c r="S6020" s="1461"/>
      <c r="T6020" s="1461"/>
      <c r="U6020" s="1461"/>
      <c r="V6020" s="1461"/>
      <c r="W6020" s="1461"/>
      <c r="X6020" s="1461"/>
      <c r="Y6020" s="1461"/>
      <c r="Z6020" s="1461"/>
      <c r="AA6020" s="1461"/>
      <c r="AB6020" s="1461"/>
      <c r="AC6020" s="1507">
        <f t="shared" si="2120"/>
        <v>600</v>
      </c>
      <c r="AD6020" s="1508">
        <f t="shared" si="2121"/>
        <v>13170</v>
      </c>
      <c r="AE6020" s="14">
        <f t="shared" si="2122"/>
        <v>-1500.5666666666666</v>
      </c>
      <c r="AF6020" s="14">
        <f t="shared" si="2123"/>
        <v>0</v>
      </c>
      <c r="AG6020" s="14" t="e">
        <f t="shared" si="2124"/>
        <v>#DIV/0!</v>
      </c>
      <c r="AH6020" s="14" t="e">
        <f t="shared" si="2125"/>
        <v>#DIV/0!</v>
      </c>
      <c r="AI6020" s="14">
        <f t="shared" si="2126"/>
        <v>600</v>
      </c>
      <c r="AJ6020" s="1319"/>
    </row>
    <row r="6021" spans="1:36" ht="15.75">
      <c r="A6021" s="1461"/>
      <c r="B6021" s="2627" t="s">
        <v>9352</v>
      </c>
      <c r="C6021" s="1461" t="s">
        <v>63</v>
      </c>
      <c r="D6021" s="1280">
        <v>6.8</v>
      </c>
      <c r="E6021" s="1461"/>
      <c r="F6021" s="2539"/>
      <c r="G6021" s="1461">
        <v>100</v>
      </c>
      <c r="H6021" s="24">
        <f t="shared" si="2127"/>
        <v>680</v>
      </c>
      <c r="I6021" s="1911">
        <v>44973</v>
      </c>
      <c r="J6021" s="1911"/>
      <c r="K6021" s="1911"/>
      <c r="L6021" s="1461"/>
      <c r="M6021" s="1911"/>
      <c r="N6021" s="1461"/>
      <c r="O6021" s="1461"/>
      <c r="P6021" s="1461"/>
      <c r="Q6021" s="1461"/>
      <c r="R6021" s="1461"/>
      <c r="S6021" s="1461"/>
      <c r="T6021" s="1461"/>
      <c r="U6021" s="1461"/>
      <c r="V6021" s="1461"/>
      <c r="W6021" s="1461"/>
      <c r="X6021" s="1461"/>
      <c r="Y6021" s="1461"/>
      <c r="Z6021" s="1461"/>
      <c r="AA6021" s="1461"/>
      <c r="AB6021" s="1461"/>
      <c r="AC6021" s="1507">
        <f t="shared" si="2120"/>
        <v>100</v>
      </c>
      <c r="AD6021" s="1508">
        <f t="shared" si="2121"/>
        <v>680</v>
      </c>
      <c r="AE6021" s="14">
        <f t="shared" si="2122"/>
        <v>-1500.5666666666666</v>
      </c>
      <c r="AF6021" s="14">
        <f t="shared" si="2123"/>
        <v>0</v>
      </c>
      <c r="AG6021" s="14" t="e">
        <f t="shared" si="2124"/>
        <v>#DIV/0!</v>
      </c>
      <c r="AH6021" s="14" t="e">
        <f t="shared" si="2125"/>
        <v>#DIV/0!</v>
      </c>
      <c r="AI6021" s="14">
        <f t="shared" si="2126"/>
        <v>100</v>
      </c>
      <c r="AJ6021" s="1319"/>
    </row>
    <row r="6022" spans="1:36" ht="15.75">
      <c r="A6022" s="1461"/>
      <c r="B6022" s="2627" t="s">
        <v>9353</v>
      </c>
      <c r="C6022" s="1461" t="s">
        <v>63</v>
      </c>
      <c r="D6022" s="1280">
        <v>24.02</v>
      </c>
      <c r="E6022" s="1461"/>
      <c r="F6022" s="2539"/>
      <c r="G6022" s="1461">
        <v>100</v>
      </c>
      <c r="H6022" s="24">
        <f t="shared" si="2127"/>
        <v>2402</v>
      </c>
      <c r="I6022" s="1911">
        <v>44973</v>
      </c>
      <c r="J6022" s="1911"/>
      <c r="K6022" s="1911"/>
      <c r="L6022" s="1461"/>
      <c r="M6022" s="1911"/>
      <c r="N6022" s="1461"/>
      <c r="O6022" s="1461"/>
      <c r="P6022" s="1461"/>
      <c r="Q6022" s="1461"/>
      <c r="R6022" s="1461"/>
      <c r="S6022" s="1461"/>
      <c r="T6022" s="1461"/>
      <c r="U6022" s="1461"/>
      <c r="V6022" s="1461"/>
      <c r="W6022" s="1461"/>
      <c r="X6022" s="1461"/>
      <c r="Y6022" s="1461"/>
      <c r="Z6022" s="1461"/>
      <c r="AA6022" s="1461"/>
      <c r="AB6022" s="1461"/>
      <c r="AC6022" s="1507">
        <f t="shared" si="2120"/>
        <v>100</v>
      </c>
      <c r="AD6022" s="1508">
        <f t="shared" si="2121"/>
        <v>2402</v>
      </c>
      <c r="AE6022" s="14">
        <f t="shared" si="2122"/>
        <v>-1500.5666666666666</v>
      </c>
      <c r="AF6022" s="14">
        <f t="shared" si="2123"/>
        <v>0</v>
      </c>
      <c r="AG6022" s="14" t="e">
        <f t="shared" si="2124"/>
        <v>#DIV/0!</v>
      </c>
      <c r="AH6022" s="14" t="e">
        <f t="shared" si="2125"/>
        <v>#DIV/0!</v>
      </c>
      <c r="AI6022" s="14">
        <f t="shared" si="2126"/>
        <v>100</v>
      </c>
      <c r="AJ6022" s="1319"/>
    </row>
    <row r="6023" spans="1:36" ht="15.75">
      <c r="A6023" s="1461"/>
      <c r="B6023" s="2541" t="s">
        <v>660</v>
      </c>
      <c r="C6023" s="2563" t="s">
        <v>66</v>
      </c>
      <c r="D6023" s="1280">
        <v>1</v>
      </c>
      <c r="E6023" s="1461"/>
      <c r="F6023" s="2539"/>
      <c r="G6023" s="1461">
        <v>4000</v>
      </c>
      <c r="H6023" s="24">
        <f t="shared" si="2127"/>
        <v>4000</v>
      </c>
      <c r="I6023" s="1911">
        <v>44960</v>
      </c>
      <c r="J6023" s="1911"/>
      <c r="K6023" s="1911"/>
      <c r="L6023" s="1461"/>
      <c r="M6023" s="1911"/>
      <c r="N6023" s="1461"/>
      <c r="O6023" s="1461"/>
      <c r="P6023" s="1461"/>
      <c r="Q6023" s="1461"/>
      <c r="R6023" s="1461"/>
      <c r="S6023" s="1461"/>
      <c r="T6023" s="1461"/>
      <c r="U6023" s="1461"/>
      <c r="V6023" s="1461"/>
      <c r="W6023" s="1461"/>
      <c r="X6023" s="1461"/>
      <c r="Y6023" s="1461"/>
      <c r="Z6023" s="1461"/>
      <c r="AA6023" s="1461"/>
      <c r="AB6023" s="1461"/>
      <c r="AC6023" s="1507">
        <f t="shared" si="2120"/>
        <v>4000</v>
      </c>
      <c r="AD6023" s="1508">
        <f t="shared" si="2121"/>
        <v>4000</v>
      </c>
      <c r="AE6023" s="14">
        <f t="shared" si="2122"/>
        <v>-1500.5666666666666</v>
      </c>
      <c r="AF6023" s="14">
        <f t="shared" si="2123"/>
        <v>0</v>
      </c>
      <c r="AG6023" s="14" t="e">
        <f t="shared" si="2124"/>
        <v>#DIV/0!</v>
      </c>
      <c r="AH6023" s="14" t="e">
        <f t="shared" si="2125"/>
        <v>#DIV/0!</v>
      </c>
      <c r="AI6023" s="14">
        <f t="shared" si="2126"/>
        <v>4000</v>
      </c>
      <c r="AJ6023" s="1319"/>
    </row>
    <row r="6024" spans="1:36" ht="15.75">
      <c r="A6024" s="1461"/>
      <c r="B6024" s="2541" t="s">
        <v>9432</v>
      </c>
      <c r="C6024" s="2563" t="s">
        <v>66</v>
      </c>
      <c r="D6024" s="1280">
        <v>1</v>
      </c>
      <c r="E6024" s="1461"/>
      <c r="F6024" s="2539"/>
      <c r="G6024" s="1461">
        <v>160</v>
      </c>
      <c r="H6024" s="24">
        <f t="shared" si="2127"/>
        <v>160</v>
      </c>
      <c r="I6024" s="1911">
        <v>44960</v>
      </c>
      <c r="J6024" s="1911"/>
      <c r="K6024" s="1911"/>
      <c r="L6024" s="1461"/>
      <c r="M6024" s="1911"/>
      <c r="N6024" s="1461"/>
      <c r="O6024" s="1461"/>
      <c r="P6024" s="1461"/>
      <c r="Q6024" s="1461"/>
      <c r="R6024" s="1461"/>
      <c r="S6024" s="1461"/>
      <c r="T6024" s="1461"/>
      <c r="U6024" s="1461"/>
      <c r="V6024" s="1461"/>
      <c r="W6024" s="1461"/>
      <c r="X6024" s="1461"/>
      <c r="Y6024" s="1461"/>
      <c r="Z6024" s="1461"/>
      <c r="AA6024" s="1461"/>
      <c r="AB6024" s="1461"/>
      <c r="AC6024" s="1507">
        <f t="shared" si="2120"/>
        <v>160</v>
      </c>
      <c r="AD6024" s="1508">
        <f t="shared" si="2121"/>
        <v>160</v>
      </c>
      <c r="AE6024" s="14">
        <f t="shared" si="2122"/>
        <v>-1500.5666666666666</v>
      </c>
      <c r="AF6024" s="14">
        <f t="shared" si="2123"/>
        <v>0</v>
      </c>
      <c r="AG6024" s="14" t="e">
        <f t="shared" si="2124"/>
        <v>#DIV/0!</v>
      </c>
      <c r="AH6024" s="14" t="e">
        <f t="shared" si="2125"/>
        <v>#DIV/0!</v>
      </c>
      <c r="AI6024" s="14">
        <f t="shared" si="2126"/>
        <v>160</v>
      </c>
      <c r="AJ6024" s="1319"/>
    </row>
    <row r="6025" spans="1:36" ht="15.75">
      <c r="A6025" s="1461"/>
      <c r="B6025" s="2541" t="s">
        <v>9432</v>
      </c>
      <c r="C6025" s="2563" t="s">
        <v>66</v>
      </c>
      <c r="D6025" s="1280">
        <v>1</v>
      </c>
      <c r="E6025" s="1461"/>
      <c r="F6025" s="2539"/>
      <c r="G6025" s="1461">
        <v>160</v>
      </c>
      <c r="H6025" s="24">
        <f t="shared" si="2127"/>
        <v>160</v>
      </c>
      <c r="I6025" s="1911">
        <v>44960</v>
      </c>
      <c r="J6025" s="1911"/>
      <c r="K6025" s="1911"/>
      <c r="L6025" s="1461"/>
      <c r="M6025" s="1911"/>
      <c r="N6025" s="1461"/>
      <c r="O6025" s="1461"/>
      <c r="P6025" s="1461"/>
      <c r="Q6025" s="1461"/>
      <c r="R6025" s="1461"/>
      <c r="S6025" s="1461"/>
      <c r="T6025" s="1461"/>
      <c r="U6025" s="1461"/>
      <c r="V6025" s="1461"/>
      <c r="W6025" s="1461"/>
      <c r="X6025" s="1461"/>
      <c r="Y6025" s="1461"/>
      <c r="Z6025" s="1461"/>
      <c r="AA6025" s="1461"/>
      <c r="AB6025" s="1461"/>
      <c r="AC6025" s="1507">
        <f t="shared" si="2120"/>
        <v>160</v>
      </c>
      <c r="AD6025" s="1508">
        <f t="shared" si="2121"/>
        <v>160</v>
      </c>
      <c r="AE6025" s="14">
        <f t="shared" si="2122"/>
        <v>-1500.5666666666666</v>
      </c>
      <c r="AF6025" s="14">
        <f t="shared" si="2123"/>
        <v>0</v>
      </c>
      <c r="AG6025" s="14" t="e">
        <f t="shared" si="2124"/>
        <v>#DIV/0!</v>
      </c>
      <c r="AH6025" s="14" t="e">
        <f t="shared" si="2125"/>
        <v>#DIV/0!</v>
      </c>
      <c r="AI6025" s="14">
        <f t="shared" si="2126"/>
        <v>160</v>
      </c>
      <c r="AJ6025" s="1319"/>
    </row>
    <row r="6026" spans="1:36" ht="15.75">
      <c r="A6026" s="1461"/>
      <c r="B6026" s="2541" t="s">
        <v>9433</v>
      </c>
      <c r="C6026" s="2563" t="s">
        <v>66</v>
      </c>
      <c r="D6026" s="1280">
        <v>1</v>
      </c>
      <c r="E6026" s="1461"/>
      <c r="F6026" s="2539"/>
      <c r="G6026" s="1461">
        <v>720</v>
      </c>
      <c r="H6026" s="24">
        <f t="shared" si="2127"/>
        <v>720</v>
      </c>
      <c r="I6026" s="1911">
        <v>44960</v>
      </c>
      <c r="J6026" s="1911"/>
      <c r="K6026" s="1911"/>
      <c r="L6026" s="1461"/>
      <c r="M6026" s="1911"/>
      <c r="N6026" s="1461"/>
      <c r="O6026" s="1461"/>
      <c r="P6026" s="1461"/>
      <c r="Q6026" s="1461"/>
      <c r="R6026" s="1461"/>
      <c r="S6026" s="1461"/>
      <c r="T6026" s="1461"/>
      <c r="U6026" s="1461"/>
      <c r="V6026" s="1461"/>
      <c r="W6026" s="1461"/>
      <c r="X6026" s="1461"/>
      <c r="Y6026" s="1461"/>
      <c r="Z6026" s="1461"/>
      <c r="AA6026" s="1461"/>
      <c r="AB6026" s="1461"/>
      <c r="AC6026" s="1507">
        <f t="shared" si="2120"/>
        <v>720</v>
      </c>
      <c r="AD6026" s="1508">
        <f t="shared" si="2121"/>
        <v>720</v>
      </c>
      <c r="AE6026" s="14">
        <f t="shared" si="2122"/>
        <v>-1500.5666666666666</v>
      </c>
      <c r="AF6026" s="14">
        <f t="shared" si="2123"/>
        <v>0</v>
      </c>
      <c r="AG6026" s="14" t="e">
        <f t="shared" si="2124"/>
        <v>#DIV/0!</v>
      </c>
      <c r="AH6026" s="14" t="e">
        <f t="shared" si="2125"/>
        <v>#DIV/0!</v>
      </c>
      <c r="AI6026" s="14">
        <f t="shared" si="2126"/>
        <v>720</v>
      </c>
      <c r="AJ6026" s="1319"/>
    </row>
    <row r="6027" spans="1:36" ht="15.75">
      <c r="A6027" s="1461"/>
      <c r="B6027" s="2541" t="s">
        <v>9432</v>
      </c>
      <c r="C6027" s="2563" t="s">
        <v>66</v>
      </c>
      <c r="D6027" s="1280">
        <v>1</v>
      </c>
      <c r="E6027" s="1461"/>
      <c r="F6027" s="2539"/>
      <c r="G6027" s="1461">
        <v>320</v>
      </c>
      <c r="H6027" s="24">
        <f t="shared" si="2127"/>
        <v>320</v>
      </c>
      <c r="I6027" s="1911">
        <v>44960</v>
      </c>
      <c r="J6027" s="1911"/>
      <c r="K6027" s="1911"/>
      <c r="L6027" s="1461"/>
      <c r="M6027" s="1911"/>
      <c r="N6027" s="1461"/>
      <c r="O6027" s="1461"/>
      <c r="P6027" s="1461"/>
      <c r="Q6027" s="1461"/>
      <c r="R6027" s="1461"/>
      <c r="S6027" s="1461"/>
      <c r="T6027" s="1461"/>
      <c r="U6027" s="1461"/>
      <c r="V6027" s="1461"/>
      <c r="W6027" s="1461"/>
      <c r="X6027" s="1461"/>
      <c r="Y6027" s="1461"/>
      <c r="Z6027" s="1461"/>
      <c r="AA6027" s="1461"/>
      <c r="AB6027" s="1461"/>
      <c r="AC6027" s="1507">
        <f t="shared" si="2120"/>
        <v>320</v>
      </c>
      <c r="AD6027" s="1508">
        <f t="shared" si="2121"/>
        <v>320</v>
      </c>
      <c r="AE6027" s="14">
        <f t="shared" si="2122"/>
        <v>-1500.5666666666666</v>
      </c>
      <c r="AF6027" s="14">
        <f t="shared" si="2123"/>
        <v>0</v>
      </c>
      <c r="AG6027" s="14" t="e">
        <f t="shared" si="2124"/>
        <v>#DIV/0!</v>
      </c>
      <c r="AH6027" s="14" t="e">
        <f t="shared" si="2125"/>
        <v>#DIV/0!</v>
      </c>
      <c r="AI6027" s="14">
        <f t="shared" si="2126"/>
        <v>320</v>
      </c>
      <c r="AJ6027" s="1319"/>
    </row>
    <row r="6028" spans="1:36" ht="15.75">
      <c r="A6028" s="1461"/>
      <c r="B6028" s="2541" t="s">
        <v>9434</v>
      </c>
      <c r="C6028" s="2563" t="s">
        <v>66</v>
      </c>
      <c r="D6028" s="1280">
        <v>1</v>
      </c>
      <c r="E6028" s="1461"/>
      <c r="F6028" s="2539"/>
      <c r="G6028" s="1461">
        <v>12</v>
      </c>
      <c r="H6028" s="24">
        <f t="shared" si="2127"/>
        <v>12</v>
      </c>
      <c r="I6028" s="1911">
        <v>44960</v>
      </c>
      <c r="J6028" s="1911"/>
      <c r="K6028" s="1911"/>
      <c r="L6028" s="1461"/>
      <c r="M6028" s="1911"/>
      <c r="N6028" s="1461"/>
      <c r="O6028" s="1461"/>
      <c r="P6028" s="1461"/>
      <c r="Q6028" s="1461"/>
      <c r="R6028" s="1461"/>
      <c r="S6028" s="1461"/>
      <c r="T6028" s="1461"/>
      <c r="U6028" s="1461"/>
      <c r="V6028" s="1461"/>
      <c r="W6028" s="1461"/>
      <c r="X6028" s="1461"/>
      <c r="Y6028" s="1461"/>
      <c r="Z6028" s="1461"/>
      <c r="AA6028" s="1461"/>
      <c r="AB6028" s="1461"/>
      <c r="AC6028" s="1507">
        <f t="shared" si="2120"/>
        <v>12</v>
      </c>
      <c r="AD6028" s="1508">
        <f t="shared" si="2121"/>
        <v>12</v>
      </c>
      <c r="AE6028" s="14">
        <f t="shared" si="2122"/>
        <v>-1500.5666666666666</v>
      </c>
      <c r="AF6028" s="14">
        <f t="shared" si="2123"/>
        <v>0</v>
      </c>
      <c r="AG6028" s="14" t="e">
        <f t="shared" si="2124"/>
        <v>#DIV/0!</v>
      </c>
      <c r="AH6028" s="14" t="e">
        <f t="shared" si="2125"/>
        <v>#DIV/0!</v>
      </c>
      <c r="AI6028" s="14">
        <f t="shared" si="2126"/>
        <v>12</v>
      </c>
      <c r="AJ6028" s="1319"/>
    </row>
    <row r="6029" spans="1:36" ht="15.75">
      <c r="A6029" s="1461"/>
      <c r="B6029" s="2541" t="s">
        <v>9435</v>
      </c>
      <c r="C6029" s="2563" t="s">
        <v>66</v>
      </c>
      <c r="D6029" s="1280">
        <v>1</v>
      </c>
      <c r="E6029" s="1461"/>
      <c r="F6029" s="2539"/>
      <c r="G6029" s="1461">
        <v>1175</v>
      </c>
      <c r="H6029" s="24">
        <f t="shared" si="2127"/>
        <v>1175</v>
      </c>
      <c r="I6029" s="1911">
        <v>44960</v>
      </c>
      <c r="J6029" s="1911"/>
      <c r="K6029" s="1911"/>
      <c r="L6029" s="1461"/>
      <c r="M6029" s="1911"/>
      <c r="N6029" s="1461"/>
      <c r="O6029" s="1461"/>
      <c r="P6029" s="1461"/>
      <c r="Q6029" s="1461"/>
      <c r="R6029" s="1461"/>
      <c r="S6029" s="1461"/>
      <c r="T6029" s="1461"/>
      <c r="U6029" s="1461"/>
      <c r="V6029" s="1461"/>
      <c r="W6029" s="1461"/>
      <c r="X6029" s="1461"/>
      <c r="Y6029" s="1461"/>
      <c r="Z6029" s="1461"/>
      <c r="AA6029" s="1461"/>
      <c r="AB6029" s="1461"/>
      <c r="AC6029" s="1507">
        <f t="shared" si="2120"/>
        <v>1175</v>
      </c>
      <c r="AD6029" s="1508">
        <f t="shared" si="2121"/>
        <v>1175</v>
      </c>
      <c r="AE6029" s="14">
        <f t="shared" si="2122"/>
        <v>-1500.5666666666666</v>
      </c>
      <c r="AF6029" s="14">
        <f t="shared" si="2123"/>
        <v>0</v>
      </c>
      <c r="AG6029" s="14" t="e">
        <f t="shared" si="2124"/>
        <v>#DIV/0!</v>
      </c>
      <c r="AH6029" s="14" t="e">
        <f t="shared" si="2125"/>
        <v>#DIV/0!</v>
      </c>
      <c r="AI6029" s="14">
        <f t="shared" si="2126"/>
        <v>1175</v>
      </c>
      <c r="AJ6029" s="1319"/>
    </row>
    <row r="6030" spans="1:36" ht="15.75">
      <c r="A6030" s="4104" t="s">
        <v>4985</v>
      </c>
      <c r="B6030" s="4106"/>
      <c r="C6030" s="4106"/>
      <c r="D6030" s="4106"/>
      <c r="E6030" s="4106"/>
      <c r="F6030" s="4106"/>
      <c r="G6030" s="4106"/>
      <c r="H6030" s="4106"/>
      <c r="I6030" s="4106"/>
      <c r="J6030" s="4106"/>
      <c r="K6030" s="4106"/>
      <c r="L6030" s="4106"/>
      <c r="M6030" s="4106"/>
      <c r="N6030" s="4106"/>
      <c r="O6030" s="4106"/>
      <c r="P6030" s="4106"/>
      <c r="Q6030" s="4106"/>
      <c r="R6030" s="4106"/>
      <c r="S6030" s="4106"/>
      <c r="T6030" s="4106"/>
      <c r="U6030" s="4106"/>
      <c r="V6030" s="4106"/>
      <c r="W6030" s="4106"/>
      <c r="X6030" s="4106"/>
      <c r="Y6030" s="4106"/>
      <c r="Z6030" s="4106"/>
      <c r="AA6030" s="4106"/>
      <c r="AB6030" s="4106"/>
      <c r="AC6030" s="4106"/>
      <c r="AD6030" s="4106"/>
      <c r="AE6030" s="4106"/>
      <c r="AF6030" s="4106"/>
      <c r="AG6030" s="4106"/>
      <c r="AH6030" s="4106"/>
      <c r="AI6030" s="4106"/>
      <c r="AJ6030" s="4105"/>
    </row>
    <row r="6031" spans="1:36" ht="15.75">
      <c r="A6031" s="1461"/>
      <c r="B6031" s="2626" t="s">
        <v>4986</v>
      </c>
      <c r="C6031" s="1461" t="s">
        <v>66</v>
      </c>
      <c r="D6031" s="1280">
        <v>1</v>
      </c>
      <c r="E6031" s="1461">
        <v>80</v>
      </c>
      <c r="F6031" s="2539">
        <f>E6031*D6031</f>
        <v>80</v>
      </c>
      <c r="G6031" s="1461"/>
      <c r="H6031" s="1461"/>
      <c r="I6031" s="1911">
        <v>44791</v>
      </c>
      <c r="J6031" s="1911">
        <v>45139</v>
      </c>
      <c r="K6031" s="1911"/>
      <c r="L6031" s="1461"/>
      <c r="M6031" s="1911"/>
      <c r="N6031" s="1461">
        <v>0</v>
      </c>
      <c r="O6031" s="1461">
        <v>5</v>
      </c>
      <c r="P6031" s="1461"/>
      <c r="Q6031" s="1461"/>
      <c r="R6031" s="1461"/>
      <c r="S6031" s="1461"/>
      <c r="T6031" s="1461"/>
      <c r="U6031" s="1461"/>
      <c r="V6031" s="1461"/>
      <c r="W6031" s="1461"/>
      <c r="X6031" s="1461"/>
      <c r="Y6031" s="1461"/>
      <c r="Z6031" s="1461"/>
      <c r="AA6031" s="1461"/>
      <c r="AB6031" s="1461"/>
      <c r="AC6031" s="1507">
        <f>E6031+G6031-N6031-O6031-AA6031-P6031-Q6031-R6031-S6031-T6031-U6031-V6031-W6031-X6031-Y6031</f>
        <v>75</v>
      </c>
      <c r="AD6031" s="1508">
        <f>D6031*AC6031</f>
        <v>75</v>
      </c>
      <c r="AE6031" s="14">
        <f>(J6031-"01.04.2023")/30</f>
        <v>4.0666666666666664</v>
      </c>
      <c r="AF6031" s="14">
        <f>(N6031+O6031+P6031+Q6031+R6031+S6031+T6031+U6031+V6031+W6031+X6031+Y6031)/3</f>
        <v>1.6666666666666667</v>
      </c>
      <c r="AG6031" s="14">
        <f>AC6031/AF6031</f>
        <v>45</v>
      </c>
      <c r="AH6031" s="14">
        <f>AG6031-AE6031</f>
        <v>40.933333333333337</v>
      </c>
      <c r="AI6031" s="14">
        <f>AC6031-(AE6031*AF6031)</f>
        <v>68.222222222222229</v>
      </c>
      <c r="AJ6031" s="1319"/>
    </row>
    <row r="6032" spans="1:36" ht="15.75">
      <c r="A6032" s="1461"/>
      <c r="B6032" s="2629" t="s">
        <v>4987</v>
      </c>
      <c r="C6032" s="1461" t="s">
        <v>66</v>
      </c>
      <c r="D6032" s="1280">
        <v>1</v>
      </c>
      <c r="E6032" s="1461">
        <v>25</v>
      </c>
      <c r="F6032" s="2539">
        <f>E6032*D6032</f>
        <v>25</v>
      </c>
      <c r="G6032" s="1461"/>
      <c r="H6032" s="1461"/>
      <c r="I6032" s="1911">
        <v>44791</v>
      </c>
      <c r="J6032" s="1911">
        <v>45200</v>
      </c>
      <c r="K6032" s="1911"/>
      <c r="L6032" s="1461"/>
      <c r="M6032" s="1911"/>
      <c r="N6032" s="1461">
        <v>0</v>
      </c>
      <c r="O6032" s="1461">
        <v>1</v>
      </c>
      <c r="P6032" s="1461"/>
      <c r="Q6032" s="1461"/>
      <c r="R6032" s="1461"/>
      <c r="S6032" s="1461"/>
      <c r="T6032" s="1461"/>
      <c r="U6032" s="1461"/>
      <c r="V6032" s="1461"/>
      <c r="W6032" s="1461"/>
      <c r="X6032" s="1461"/>
      <c r="Y6032" s="1461"/>
      <c r="Z6032" s="1461"/>
      <c r="AA6032" s="1461"/>
      <c r="AB6032" s="1461"/>
      <c r="AC6032" s="1507">
        <f>E6032+G6032-N6032-O6032-AA6032-P6032-Q6032-R6032-S6032-T6032-U6032-V6032-W6032-X6032-Y6032</f>
        <v>24</v>
      </c>
      <c r="AD6032" s="1508">
        <f>D6032*AC6032</f>
        <v>24</v>
      </c>
      <c r="AE6032" s="14">
        <f>(J6032-"01.04.2023")/30</f>
        <v>6.1</v>
      </c>
      <c r="AF6032" s="14">
        <f>(N6032+O6032+P6032+Q6032+R6032+S6032+T6032+U6032+V6032+W6032+X6032+Y6032)/3</f>
        <v>0.33333333333333331</v>
      </c>
      <c r="AG6032" s="14">
        <f>AC6032/AF6032</f>
        <v>72</v>
      </c>
      <c r="AH6032" s="14">
        <f>AG6032-AE6032</f>
        <v>65.900000000000006</v>
      </c>
      <c r="AI6032" s="14">
        <f>AC6032-(AE6032*AF6032)</f>
        <v>21.966666666666669</v>
      </c>
      <c r="AJ6032" s="1319"/>
    </row>
    <row r="6033" spans="1:36" ht="15.75">
      <c r="A6033" s="1461"/>
      <c r="B6033" s="2627" t="s">
        <v>2975</v>
      </c>
      <c r="C6033" s="1461"/>
      <c r="D6033" s="1280">
        <v>1</v>
      </c>
      <c r="E6033" s="1461">
        <v>200</v>
      </c>
      <c r="F6033" s="2539">
        <f>E6033*D6033</f>
        <v>200</v>
      </c>
      <c r="G6033" s="1461"/>
      <c r="H6033" s="1461"/>
      <c r="I6033" s="1911">
        <v>44770</v>
      </c>
      <c r="J6033" s="1911"/>
      <c r="K6033" s="1911"/>
      <c r="L6033" s="1461"/>
      <c r="M6033" s="1911"/>
      <c r="N6033" s="1461">
        <v>0</v>
      </c>
      <c r="O6033" s="1461"/>
      <c r="P6033" s="1461"/>
      <c r="Q6033" s="1461"/>
      <c r="R6033" s="1461"/>
      <c r="S6033" s="1461"/>
      <c r="T6033" s="1461"/>
      <c r="U6033" s="1461"/>
      <c r="V6033" s="1461"/>
      <c r="W6033" s="1461"/>
      <c r="X6033" s="1461"/>
      <c r="Y6033" s="1461"/>
      <c r="Z6033" s="1461"/>
      <c r="AA6033" s="1461"/>
      <c r="AB6033" s="1461"/>
      <c r="AC6033" s="1507">
        <f>E6033+G6033-N6033-O6033-AA6033-P6033-Q6033-R6033-S6033-T6033-U6033-V6033-W6033-X6033-Y6033</f>
        <v>200</v>
      </c>
      <c r="AD6033" s="1508">
        <f>D6033*AC6033</f>
        <v>200</v>
      </c>
      <c r="AE6033" s="14">
        <f>(J6033-"01.04.2023")/30</f>
        <v>-1500.5666666666666</v>
      </c>
      <c r="AF6033" s="14">
        <f>(N6033+O6033+P6033+Q6033+R6033+S6033+T6033+U6033+V6033+W6033+X6033+Y6033)/3</f>
        <v>0</v>
      </c>
      <c r="AG6033" s="14" t="e">
        <f>AC6033/AF6033</f>
        <v>#DIV/0!</v>
      </c>
      <c r="AH6033" s="14" t="e">
        <f>AG6033-AE6033</f>
        <v>#DIV/0!</v>
      </c>
      <c r="AI6033" s="14">
        <f>AC6033-(AE6033*AF6033)</f>
        <v>200</v>
      </c>
      <c r="AJ6033" s="1319"/>
    </row>
    <row r="6034" spans="1:36" ht="15.75">
      <c r="A6034" s="1461"/>
      <c r="B6034" s="2630" t="s">
        <v>8112</v>
      </c>
      <c r="C6034" s="1461" t="s">
        <v>143</v>
      </c>
      <c r="D6034" s="2631">
        <v>8942.4699999999993</v>
      </c>
      <c r="E6034" s="1461">
        <v>500</v>
      </c>
      <c r="F6034" s="2539">
        <f>E6034*D6034</f>
        <v>4471235</v>
      </c>
      <c r="G6034" s="1461"/>
      <c r="H6034" s="1280"/>
      <c r="I6034" s="1911">
        <v>44916</v>
      </c>
      <c r="J6034" s="1911">
        <v>45291</v>
      </c>
      <c r="K6034" s="1911"/>
      <c r="L6034" s="1461"/>
      <c r="M6034" s="1911"/>
      <c r="N6034" s="1461">
        <v>0</v>
      </c>
      <c r="O6034" s="1461"/>
      <c r="P6034" s="1461"/>
      <c r="Q6034" s="1461"/>
      <c r="R6034" s="1461"/>
      <c r="S6034" s="1461"/>
      <c r="T6034" s="1461"/>
      <c r="U6034" s="1461"/>
      <c r="V6034" s="1461"/>
      <c r="W6034" s="1461"/>
      <c r="X6034" s="1461"/>
      <c r="Y6034" s="1461"/>
      <c r="Z6034" s="1461"/>
      <c r="AA6034" s="1461"/>
      <c r="AB6034" s="1461"/>
      <c r="AC6034" s="1507">
        <f>E6034+G6034-N6034-O6034-AA6034-P6034-Q6034-R6034-S6034-T6034-U6034-V6034-W6034-X6034-Y6034</f>
        <v>500</v>
      </c>
      <c r="AD6034" s="1508">
        <f>D6034*AC6034</f>
        <v>4471235</v>
      </c>
      <c r="AE6034" s="14">
        <f>(J6034-"01.04.2023")/30</f>
        <v>9.1333333333333329</v>
      </c>
      <c r="AF6034" s="14">
        <f>(N6034+O6034+P6034+Q6034+R6034+S6034+T6034+U6034+V6034+W6034+X6034+Y6034)/3</f>
        <v>0</v>
      </c>
      <c r="AG6034" s="14" t="e">
        <f>AC6034/AF6034</f>
        <v>#DIV/0!</v>
      </c>
      <c r="AH6034" s="14" t="e">
        <f>AG6034-AE6034</f>
        <v>#DIV/0!</v>
      </c>
      <c r="AI6034" s="14">
        <f>AC6034-(AE6034*AF6034)</f>
        <v>500</v>
      </c>
      <c r="AJ6034" s="1319"/>
    </row>
    <row r="6035" spans="1:36" ht="15.75">
      <c r="A6035" s="4104" t="s">
        <v>4988</v>
      </c>
      <c r="B6035" s="4106"/>
      <c r="C6035" s="4106"/>
      <c r="D6035" s="4106"/>
      <c r="E6035" s="4106"/>
      <c r="F6035" s="4106"/>
      <c r="G6035" s="4106"/>
      <c r="H6035" s="4106"/>
      <c r="I6035" s="4106"/>
      <c r="J6035" s="4106"/>
      <c r="K6035" s="4106"/>
      <c r="L6035" s="4106"/>
      <c r="M6035" s="4106"/>
      <c r="N6035" s="4106"/>
      <c r="O6035" s="4106"/>
      <c r="P6035" s="4106"/>
      <c r="Q6035" s="4106"/>
      <c r="R6035" s="4106"/>
      <c r="S6035" s="4106"/>
      <c r="T6035" s="4106"/>
      <c r="U6035" s="4106"/>
      <c r="V6035" s="4106"/>
      <c r="W6035" s="4106"/>
      <c r="X6035" s="4106"/>
      <c r="Y6035" s="4106"/>
      <c r="Z6035" s="4106"/>
      <c r="AA6035" s="4106"/>
      <c r="AB6035" s="4106"/>
      <c r="AC6035" s="4106"/>
      <c r="AD6035" s="4106"/>
      <c r="AE6035" s="4106"/>
      <c r="AF6035" s="4106"/>
      <c r="AG6035" s="4106"/>
      <c r="AH6035" s="4106"/>
      <c r="AI6035" s="4106"/>
      <c r="AJ6035" s="4105"/>
    </row>
    <row r="6036" spans="1:36" ht="15.75">
      <c r="A6036" s="1461"/>
      <c r="B6036" s="1355" t="s">
        <v>8742</v>
      </c>
      <c r="C6036" s="1537" t="s">
        <v>344</v>
      </c>
      <c r="D6036" s="1353">
        <v>5.7057929999999999</v>
      </c>
      <c r="E6036" s="1461">
        <v>80</v>
      </c>
      <c r="F6036" s="2539">
        <v>0</v>
      </c>
      <c r="G6036" s="1286"/>
      <c r="H6036" s="1461"/>
      <c r="I6036" s="1911">
        <v>44797</v>
      </c>
      <c r="J6036" s="1911"/>
      <c r="K6036" s="1911"/>
      <c r="L6036" s="1461">
        <v>592</v>
      </c>
      <c r="M6036" s="1911">
        <v>44769</v>
      </c>
      <c r="N6036" s="1461">
        <v>0</v>
      </c>
      <c r="O6036" s="1461"/>
      <c r="P6036" s="1461"/>
      <c r="Q6036" s="1461"/>
      <c r="R6036" s="1461"/>
      <c r="S6036" s="1461"/>
      <c r="T6036" s="1461"/>
      <c r="U6036" s="1461"/>
      <c r="V6036" s="1461"/>
      <c r="W6036" s="1461"/>
      <c r="X6036" s="1461"/>
      <c r="Y6036" s="1461"/>
      <c r="Z6036" s="1461"/>
      <c r="AA6036" s="1461"/>
      <c r="AB6036" s="1461"/>
      <c r="AC6036" s="1507">
        <f>E6036+G6036-N6036-O6036-AA6036-P6036-Q6036-R6036-S6036-T6036-U6036-V6036-W6036-X6036-Y6036</f>
        <v>80</v>
      </c>
      <c r="AD6036" s="1508">
        <f>D6036*AC6036</f>
        <v>456.46343999999999</v>
      </c>
      <c r="AE6036" s="14">
        <f>(J6036-"01.04.2023")/30</f>
        <v>-1500.5666666666666</v>
      </c>
      <c r="AF6036" s="14">
        <f>(N6036+O6036+P6036+Q6036+R6036+S6036+T6036+U6036+V6036+W6036+X6036+Y6036)/3</f>
        <v>0</v>
      </c>
      <c r="AG6036" s="14" t="e">
        <f>AC6036/AF6036</f>
        <v>#DIV/0!</v>
      </c>
      <c r="AH6036" s="14" t="e">
        <f>AG6036-AE6036</f>
        <v>#DIV/0!</v>
      </c>
      <c r="AI6036" s="14">
        <f>AC6036-(AE6036*AF6036)</f>
        <v>80</v>
      </c>
      <c r="AJ6036" s="1319"/>
    </row>
    <row r="6037" spans="1:36" ht="15.75">
      <c r="A6037" s="1461"/>
      <c r="B6037" s="2632" t="s">
        <v>4989</v>
      </c>
      <c r="C6037" s="1537"/>
      <c r="D6037" s="2633"/>
      <c r="E6037" s="1461"/>
      <c r="F6037" s="2539"/>
      <c r="G6037" s="1286"/>
      <c r="H6037" s="1461"/>
      <c r="I6037" s="1911"/>
      <c r="J6037" s="1911"/>
      <c r="K6037" s="1911"/>
      <c r="L6037" s="1461"/>
      <c r="M6037" s="1911"/>
      <c r="N6037" s="1461"/>
      <c r="O6037" s="1461"/>
      <c r="P6037" s="1461"/>
      <c r="Q6037" s="1461"/>
      <c r="R6037" s="1461"/>
      <c r="S6037" s="1461"/>
      <c r="T6037" s="1461"/>
      <c r="U6037" s="1461"/>
      <c r="V6037" s="1461"/>
      <c r="W6037" s="1461"/>
      <c r="X6037" s="1461"/>
      <c r="Y6037" s="1461"/>
      <c r="Z6037" s="1461"/>
      <c r="AA6037" s="1461"/>
      <c r="AB6037" s="1461"/>
      <c r="AC6037" s="1461"/>
      <c r="AD6037" s="1280"/>
      <c r="AE6037" s="1271"/>
      <c r="AF6037" s="1271"/>
      <c r="AG6037" s="1271"/>
      <c r="AH6037" s="1271"/>
      <c r="AI6037" s="1271"/>
      <c r="AJ6037" s="1319"/>
    </row>
    <row r="6038" spans="1:36" ht="15.75">
      <c r="A6038" s="1461"/>
      <c r="B6038" s="2276" t="s">
        <v>3504</v>
      </c>
      <c r="C6038" s="1537" t="s">
        <v>3505</v>
      </c>
      <c r="D6038" s="2633">
        <v>5</v>
      </c>
      <c r="E6038" s="1461">
        <v>200</v>
      </c>
      <c r="F6038" s="2539">
        <v>0</v>
      </c>
      <c r="G6038" s="1286"/>
      <c r="H6038" s="1461"/>
      <c r="I6038" s="1911">
        <v>44797</v>
      </c>
      <c r="J6038" s="1911"/>
      <c r="K6038" s="1911"/>
      <c r="L6038" s="1461">
        <v>592</v>
      </c>
      <c r="M6038" s="1911">
        <v>44769</v>
      </c>
      <c r="N6038" s="1461">
        <v>0</v>
      </c>
      <c r="O6038" s="1461"/>
      <c r="P6038" s="1461"/>
      <c r="Q6038" s="1461"/>
      <c r="R6038" s="1461"/>
      <c r="S6038" s="1461"/>
      <c r="T6038" s="1461"/>
      <c r="U6038" s="1461"/>
      <c r="V6038" s="1461"/>
      <c r="W6038" s="1461"/>
      <c r="X6038" s="1461"/>
      <c r="Y6038" s="1461"/>
      <c r="Z6038" s="1461"/>
      <c r="AA6038" s="1461"/>
      <c r="AB6038" s="1461"/>
      <c r="AC6038" s="1507">
        <f>E6038+G6038-N6038-O6038-AA6038-P6038-Q6038-R6038-S6038-T6038-U6038-V6038-W6038-X6038-Y6038</f>
        <v>200</v>
      </c>
      <c r="AD6038" s="1508">
        <f>D6038*AC6038</f>
        <v>1000</v>
      </c>
      <c r="AE6038" s="14">
        <f>(J6038-"01.04.2023")/30</f>
        <v>-1500.5666666666666</v>
      </c>
      <c r="AF6038" s="14">
        <f>(N6038+O6038+P6038+Q6038+R6038+S6038+T6038+U6038+V6038+W6038+X6038+Y6038)/3</f>
        <v>0</v>
      </c>
      <c r="AG6038" s="14" t="e">
        <f>AC6038/AF6038</f>
        <v>#DIV/0!</v>
      </c>
      <c r="AH6038" s="14" t="e">
        <f>AG6038-AE6038</f>
        <v>#DIV/0!</v>
      </c>
      <c r="AI6038" s="14">
        <f>AC6038-(AE6038*AF6038)</f>
        <v>200</v>
      </c>
      <c r="AJ6038" s="1319"/>
    </row>
    <row r="6039" spans="1:36" ht="15.75">
      <c r="A6039" s="1461"/>
      <c r="B6039" s="2276" t="s">
        <v>4012</v>
      </c>
      <c r="C6039" s="1537" t="s">
        <v>2568</v>
      </c>
      <c r="D6039" s="2633">
        <v>0.7</v>
      </c>
      <c r="E6039" s="1461">
        <v>200</v>
      </c>
      <c r="F6039" s="2539">
        <v>0</v>
      </c>
      <c r="G6039" s="1286"/>
      <c r="H6039" s="1461"/>
      <c r="I6039" s="1911">
        <v>44797</v>
      </c>
      <c r="J6039" s="1911"/>
      <c r="K6039" s="1911"/>
      <c r="L6039" s="1461">
        <v>592</v>
      </c>
      <c r="M6039" s="1911">
        <v>44769</v>
      </c>
      <c r="N6039" s="1461">
        <v>0</v>
      </c>
      <c r="O6039" s="1461"/>
      <c r="P6039" s="1461"/>
      <c r="Q6039" s="1461"/>
      <c r="R6039" s="1461"/>
      <c r="S6039" s="1461"/>
      <c r="T6039" s="1461"/>
      <c r="U6039" s="1461"/>
      <c r="V6039" s="1461"/>
      <c r="W6039" s="1461"/>
      <c r="X6039" s="1461"/>
      <c r="Y6039" s="1461"/>
      <c r="Z6039" s="1461"/>
      <c r="AA6039" s="1461"/>
      <c r="AB6039" s="1461"/>
      <c r="AC6039" s="1507">
        <f>E6039+G6039-N6039-O6039-AA6039-P6039-Q6039-R6039-S6039-T6039-U6039-V6039-W6039-X6039-Y6039</f>
        <v>200</v>
      </c>
      <c r="AD6039" s="1508">
        <f>D6039*AC6039</f>
        <v>140</v>
      </c>
      <c r="AE6039" s="14">
        <f>(J6039-"01.04.2023")/30</f>
        <v>-1500.5666666666666</v>
      </c>
      <c r="AF6039" s="14">
        <f>(N6039+O6039+P6039+Q6039+R6039+S6039+T6039+U6039+V6039+W6039+X6039+Y6039)/3</f>
        <v>0</v>
      </c>
      <c r="AG6039" s="14" t="e">
        <f>AC6039/AF6039</f>
        <v>#DIV/0!</v>
      </c>
      <c r="AH6039" s="14" t="e">
        <f>AG6039-AE6039</f>
        <v>#DIV/0!</v>
      </c>
      <c r="AI6039" s="14">
        <f>AC6039-(AE6039*AF6039)</f>
        <v>200</v>
      </c>
      <c r="AJ6039" s="1319"/>
    </row>
    <row r="6040" spans="1:36" ht="15.75">
      <c r="A6040" s="1461"/>
      <c r="B6040" s="2632" t="s">
        <v>4990</v>
      </c>
      <c r="C6040" s="1537"/>
      <c r="D6040" s="2633"/>
      <c r="E6040" s="1461"/>
      <c r="F6040" s="2539"/>
      <c r="G6040" s="1286"/>
      <c r="H6040" s="1461"/>
      <c r="I6040" s="1911"/>
      <c r="J6040" s="1911"/>
      <c r="K6040" s="1911"/>
      <c r="L6040" s="1461"/>
      <c r="M6040" s="1911"/>
      <c r="N6040" s="1461"/>
      <c r="O6040" s="1461"/>
      <c r="P6040" s="1461"/>
      <c r="Q6040" s="1461"/>
      <c r="R6040" s="1461"/>
      <c r="S6040" s="1461"/>
      <c r="T6040" s="1461"/>
      <c r="U6040" s="1461"/>
      <c r="V6040" s="1461"/>
      <c r="W6040" s="1461"/>
      <c r="X6040" s="1461"/>
      <c r="Y6040" s="1461"/>
      <c r="Z6040" s="1461"/>
      <c r="AA6040" s="1461"/>
      <c r="AB6040" s="1461"/>
      <c r="AC6040" s="1461"/>
      <c r="AD6040" s="1280"/>
      <c r="AE6040" s="1271"/>
      <c r="AF6040" s="1271"/>
      <c r="AG6040" s="1271"/>
      <c r="AH6040" s="1271"/>
      <c r="AI6040" s="1271"/>
      <c r="AJ6040" s="1319"/>
    </row>
    <row r="6041" spans="1:36" ht="15.75">
      <c r="A6041" s="1461"/>
      <c r="B6041" s="1401" t="s">
        <v>4991</v>
      </c>
      <c r="C6041" s="2216" t="s">
        <v>181</v>
      </c>
      <c r="D6041" s="2559">
        <v>500</v>
      </c>
      <c r="E6041" s="1461">
        <v>1</v>
      </c>
      <c r="F6041" s="2539">
        <f t="shared" ref="F6041:F6085" si="2128">E6041*D6041</f>
        <v>500</v>
      </c>
      <c r="G6041" s="1286"/>
      <c r="H6041" s="1461"/>
      <c r="I6041" s="1911">
        <v>44797</v>
      </c>
      <c r="J6041" s="1911"/>
      <c r="K6041" s="1911"/>
      <c r="L6041" s="1461">
        <v>592</v>
      </c>
      <c r="M6041" s="1911">
        <v>44769</v>
      </c>
      <c r="N6041" s="1461">
        <v>0</v>
      </c>
      <c r="O6041" s="1461"/>
      <c r="P6041" s="1461"/>
      <c r="Q6041" s="1461"/>
      <c r="R6041" s="1461"/>
      <c r="S6041" s="1461"/>
      <c r="T6041" s="1461"/>
      <c r="U6041" s="1461"/>
      <c r="V6041" s="1461"/>
      <c r="W6041" s="1461"/>
      <c r="X6041" s="1461"/>
      <c r="Y6041" s="1461"/>
      <c r="Z6041" s="1461"/>
      <c r="AA6041" s="1461"/>
      <c r="AB6041" s="1461"/>
      <c r="AC6041" s="1507">
        <f t="shared" ref="AC6041:AC6085" si="2129">E6041+G6041-N6041-O6041-AA6041-P6041-Q6041-R6041-S6041-T6041-U6041-V6041-W6041-X6041-Y6041</f>
        <v>1</v>
      </c>
      <c r="AD6041" s="1508">
        <f t="shared" ref="AD6041:AD6085" si="2130">D6041*AC6041</f>
        <v>500</v>
      </c>
      <c r="AE6041" s="14">
        <f t="shared" ref="AE6041:AE6085" si="2131">(J6041-"01.04.2023")/30</f>
        <v>-1500.5666666666666</v>
      </c>
      <c r="AF6041" s="14">
        <f t="shared" ref="AF6041:AF6085" si="2132">(N6041+O6041+P6041+Q6041+R6041+S6041+T6041+U6041+V6041+W6041+X6041+Y6041)/3</f>
        <v>0</v>
      </c>
      <c r="AG6041" s="14" t="e">
        <f t="shared" ref="AG6041:AG6085" si="2133">AC6041/AF6041</f>
        <v>#DIV/0!</v>
      </c>
      <c r="AH6041" s="14" t="e">
        <f t="shared" ref="AH6041:AH6085" si="2134">AG6041-AE6041</f>
        <v>#DIV/0!</v>
      </c>
      <c r="AI6041" s="14">
        <f t="shared" ref="AI6041:AI6085" si="2135">AC6041-(AE6041*AF6041)</f>
        <v>1</v>
      </c>
      <c r="AJ6041" s="1319"/>
    </row>
    <row r="6042" spans="1:36" ht="15.75">
      <c r="A6042" s="1461"/>
      <c r="B6042" s="1401" t="s">
        <v>4992</v>
      </c>
      <c r="C6042" s="2216" t="s">
        <v>181</v>
      </c>
      <c r="D6042" s="2559">
        <v>360</v>
      </c>
      <c r="E6042" s="1461">
        <v>1</v>
      </c>
      <c r="F6042" s="2539">
        <f t="shared" si="2128"/>
        <v>360</v>
      </c>
      <c r="G6042" s="1286"/>
      <c r="H6042" s="1461"/>
      <c r="I6042" s="1911">
        <v>44797</v>
      </c>
      <c r="J6042" s="1911"/>
      <c r="K6042" s="1911"/>
      <c r="L6042" s="1461">
        <v>592</v>
      </c>
      <c r="M6042" s="1911">
        <v>44769</v>
      </c>
      <c r="N6042" s="1461">
        <v>0</v>
      </c>
      <c r="O6042" s="1461"/>
      <c r="P6042" s="1461"/>
      <c r="Q6042" s="1461"/>
      <c r="R6042" s="1461"/>
      <c r="S6042" s="1461"/>
      <c r="T6042" s="1461"/>
      <c r="U6042" s="1461"/>
      <c r="V6042" s="1461"/>
      <c r="W6042" s="1461"/>
      <c r="X6042" s="1461"/>
      <c r="Y6042" s="1461"/>
      <c r="Z6042" s="1461"/>
      <c r="AA6042" s="1461"/>
      <c r="AB6042" s="1461"/>
      <c r="AC6042" s="1507">
        <f t="shared" si="2129"/>
        <v>1</v>
      </c>
      <c r="AD6042" s="1508">
        <f t="shared" si="2130"/>
        <v>360</v>
      </c>
      <c r="AE6042" s="14">
        <f t="shared" si="2131"/>
        <v>-1500.5666666666666</v>
      </c>
      <c r="AF6042" s="14">
        <f t="shared" si="2132"/>
        <v>0</v>
      </c>
      <c r="AG6042" s="14" t="e">
        <f t="shared" si="2133"/>
        <v>#DIV/0!</v>
      </c>
      <c r="AH6042" s="14" t="e">
        <f t="shared" si="2134"/>
        <v>#DIV/0!</v>
      </c>
      <c r="AI6042" s="14">
        <f t="shared" si="2135"/>
        <v>1</v>
      </c>
      <c r="AJ6042" s="1319"/>
    </row>
    <row r="6043" spans="1:36" ht="15.75">
      <c r="A6043" s="1461"/>
      <c r="B6043" s="1401" t="s">
        <v>4993</v>
      </c>
      <c r="C6043" s="2216" t="s">
        <v>181</v>
      </c>
      <c r="D6043" s="2559">
        <v>125</v>
      </c>
      <c r="E6043" s="1461">
        <v>1</v>
      </c>
      <c r="F6043" s="2539">
        <f t="shared" si="2128"/>
        <v>125</v>
      </c>
      <c r="G6043" s="1286"/>
      <c r="H6043" s="1461"/>
      <c r="I6043" s="1911">
        <v>44797</v>
      </c>
      <c r="J6043" s="1911"/>
      <c r="K6043" s="1911"/>
      <c r="L6043" s="1461">
        <v>592</v>
      </c>
      <c r="M6043" s="1911">
        <v>44769</v>
      </c>
      <c r="N6043" s="1461">
        <v>0</v>
      </c>
      <c r="O6043" s="1461"/>
      <c r="P6043" s="1461"/>
      <c r="Q6043" s="1461"/>
      <c r="R6043" s="1461"/>
      <c r="S6043" s="1461"/>
      <c r="T6043" s="1461"/>
      <c r="U6043" s="1461"/>
      <c r="V6043" s="1461"/>
      <c r="W6043" s="1461"/>
      <c r="X6043" s="1461"/>
      <c r="Y6043" s="1461"/>
      <c r="Z6043" s="1461"/>
      <c r="AA6043" s="1461"/>
      <c r="AB6043" s="1461"/>
      <c r="AC6043" s="1507">
        <f t="shared" si="2129"/>
        <v>1</v>
      </c>
      <c r="AD6043" s="1508">
        <f t="shared" si="2130"/>
        <v>125</v>
      </c>
      <c r="AE6043" s="14">
        <f t="shared" si="2131"/>
        <v>-1500.5666666666666</v>
      </c>
      <c r="AF6043" s="14">
        <f t="shared" si="2132"/>
        <v>0</v>
      </c>
      <c r="AG6043" s="14" t="e">
        <f t="shared" si="2133"/>
        <v>#DIV/0!</v>
      </c>
      <c r="AH6043" s="14" t="e">
        <f t="shared" si="2134"/>
        <v>#DIV/0!</v>
      </c>
      <c r="AI6043" s="14">
        <f t="shared" si="2135"/>
        <v>1</v>
      </c>
      <c r="AJ6043" s="1319"/>
    </row>
    <row r="6044" spans="1:36" ht="15.75">
      <c r="A6044" s="1461"/>
      <c r="B6044" s="1401" t="s">
        <v>4994</v>
      </c>
      <c r="C6044" s="2216" t="s">
        <v>181</v>
      </c>
      <c r="D6044" s="2559">
        <v>159</v>
      </c>
      <c r="E6044" s="1461">
        <v>4</v>
      </c>
      <c r="F6044" s="2539">
        <f t="shared" si="2128"/>
        <v>636</v>
      </c>
      <c r="G6044" s="1286"/>
      <c r="H6044" s="1461"/>
      <c r="I6044" s="1911">
        <v>44797</v>
      </c>
      <c r="J6044" s="1911"/>
      <c r="K6044" s="1911"/>
      <c r="L6044" s="1461">
        <v>592</v>
      </c>
      <c r="M6044" s="1911">
        <v>44769</v>
      </c>
      <c r="N6044" s="1461">
        <v>0</v>
      </c>
      <c r="O6044" s="1461"/>
      <c r="P6044" s="1461"/>
      <c r="Q6044" s="1461"/>
      <c r="R6044" s="1461"/>
      <c r="S6044" s="1461"/>
      <c r="T6044" s="1461"/>
      <c r="U6044" s="1461"/>
      <c r="V6044" s="1461"/>
      <c r="W6044" s="1461"/>
      <c r="X6044" s="1461"/>
      <c r="Y6044" s="1461"/>
      <c r="Z6044" s="1461"/>
      <c r="AA6044" s="1461"/>
      <c r="AB6044" s="1461"/>
      <c r="AC6044" s="1507">
        <f t="shared" si="2129"/>
        <v>4</v>
      </c>
      <c r="AD6044" s="1508">
        <f t="shared" si="2130"/>
        <v>636</v>
      </c>
      <c r="AE6044" s="14">
        <f t="shared" si="2131"/>
        <v>-1500.5666666666666</v>
      </c>
      <c r="AF6044" s="14">
        <f t="shared" si="2132"/>
        <v>0</v>
      </c>
      <c r="AG6044" s="14" t="e">
        <f t="shared" si="2133"/>
        <v>#DIV/0!</v>
      </c>
      <c r="AH6044" s="14" t="e">
        <f t="shared" si="2134"/>
        <v>#DIV/0!</v>
      </c>
      <c r="AI6044" s="14">
        <f t="shared" si="2135"/>
        <v>4</v>
      </c>
      <c r="AJ6044" s="1319"/>
    </row>
    <row r="6045" spans="1:36" ht="15.75">
      <c r="A6045" s="1461"/>
      <c r="B6045" s="1401" t="s">
        <v>4995</v>
      </c>
      <c r="C6045" s="2216" t="s">
        <v>181</v>
      </c>
      <c r="D6045" s="2559">
        <v>0.1</v>
      </c>
      <c r="E6045" s="1461">
        <v>5</v>
      </c>
      <c r="F6045" s="2539">
        <f t="shared" si="2128"/>
        <v>0.5</v>
      </c>
      <c r="G6045" s="1286"/>
      <c r="H6045" s="1461"/>
      <c r="I6045" s="1911">
        <v>44797</v>
      </c>
      <c r="J6045" s="1911"/>
      <c r="K6045" s="1911"/>
      <c r="L6045" s="1461">
        <v>592</v>
      </c>
      <c r="M6045" s="1911">
        <v>44769</v>
      </c>
      <c r="N6045" s="1461">
        <v>0</v>
      </c>
      <c r="O6045" s="1461"/>
      <c r="P6045" s="1461"/>
      <c r="Q6045" s="1461"/>
      <c r="R6045" s="1461"/>
      <c r="S6045" s="1461"/>
      <c r="T6045" s="1461"/>
      <c r="U6045" s="1461"/>
      <c r="V6045" s="1461"/>
      <c r="W6045" s="1461"/>
      <c r="X6045" s="1461"/>
      <c r="Y6045" s="1461"/>
      <c r="Z6045" s="1461"/>
      <c r="AA6045" s="1461"/>
      <c r="AB6045" s="1461"/>
      <c r="AC6045" s="1507">
        <f t="shared" si="2129"/>
        <v>5</v>
      </c>
      <c r="AD6045" s="1508">
        <f t="shared" si="2130"/>
        <v>0.5</v>
      </c>
      <c r="AE6045" s="14">
        <f t="shared" si="2131"/>
        <v>-1500.5666666666666</v>
      </c>
      <c r="AF6045" s="14">
        <f t="shared" si="2132"/>
        <v>0</v>
      </c>
      <c r="AG6045" s="14" t="e">
        <f t="shared" si="2133"/>
        <v>#DIV/0!</v>
      </c>
      <c r="AH6045" s="14" t="e">
        <f t="shared" si="2134"/>
        <v>#DIV/0!</v>
      </c>
      <c r="AI6045" s="14">
        <f t="shared" si="2135"/>
        <v>5</v>
      </c>
      <c r="AJ6045" s="1319"/>
    </row>
    <row r="6046" spans="1:36" ht="15.75">
      <c r="A6046" s="1461"/>
      <c r="B6046" s="1401" t="s">
        <v>4996</v>
      </c>
      <c r="C6046" s="2216" t="s">
        <v>181</v>
      </c>
      <c r="D6046" s="2559">
        <v>1</v>
      </c>
      <c r="E6046" s="1461">
        <v>10</v>
      </c>
      <c r="F6046" s="2539">
        <f t="shared" si="2128"/>
        <v>10</v>
      </c>
      <c r="G6046" s="1286"/>
      <c r="H6046" s="1461"/>
      <c r="I6046" s="1911">
        <v>44797</v>
      </c>
      <c r="J6046" s="1911"/>
      <c r="K6046" s="1911"/>
      <c r="L6046" s="1461">
        <v>592</v>
      </c>
      <c r="M6046" s="1911">
        <v>44769</v>
      </c>
      <c r="N6046" s="1461">
        <v>0</v>
      </c>
      <c r="O6046" s="1461"/>
      <c r="P6046" s="1461"/>
      <c r="Q6046" s="1461"/>
      <c r="R6046" s="1461"/>
      <c r="S6046" s="1461"/>
      <c r="T6046" s="1461"/>
      <c r="U6046" s="1461"/>
      <c r="V6046" s="1461"/>
      <c r="W6046" s="1461"/>
      <c r="X6046" s="1461"/>
      <c r="Y6046" s="1461"/>
      <c r="Z6046" s="1461"/>
      <c r="AA6046" s="1461"/>
      <c r="AB6046" s="1461"/>
      <c r="AC6046" s="1507">
        <f t="shared" si="2129"/>
        <v>10</v>
      </c>
      <c r="AD6046" s="1508">
        <f t="shared" si="2130"/>
        <v>10</v>
      </c>
      <c r="AE6046" s="14">
        <f t="shared" si="2131"/>
        <v>-1500.5666666666666</v>
      </c>
      <c r="AF6046" s="14">
        <f t="shared" si="2132"/>
        <v>0</v>
      </c>
      <c r="AG6046" s="14" t="e">
        <f t="shared" si="2133"/>
        <v>#DIV/0!</v>
      </c>
      <c r="AH6046" s="14" t="e">
        <f t="shared" si="2134"/>
        <v>#DIV/0!</v>
      </c>
      <c r="AI6046" s="14">
        <f t="shared" si="2135"/>
        <v>10</v>
      </c>
      <c r="AJ6046" s="1319"/>
    </row>
    <row r="6047" spans="1:36" ht="15.75">
      <c r="A6047" s="1461"/>
      <c r="B6047" s="1401" t="s">
        <v>4760</v>
      </c>
      <c r="C6047" s="2216" t="s">
        <v>181</v>
      </c>
      <c r="D6047" s="2559">
        <v>5</v>
      </c>
      <c r="E6047" s="1461">
        <v>1</v>
      </c>
      <c r="F6047" s="2539">
        <f t="shared" si="2128"/>
        <v>5</v>
      </c>
      <c r="G6047" s="1286"/>
      <c r="H6047" s="1461"/>
      <c r="I6047" s="1911">
        <v>44797</v>
      </c>
      <c r="J6047" s="1911"/>
      <c r="K6047" s="1911"/>
      <c r="L6047" s="1461">
        <v>592</v>
      </c>
      <c r="M6047" s="1911">
        <v>44769</v>
      </c>
      <c r="N6047" s="1461">
        <v>0</v>
      </c>
      <c r="O6047" s="1461"/>
      <c r="P6047" s="1461"/>
      <c r="Q6047" s="1461"/>
      <c r="R6047" s="1461"/>
      <c r="S6047" s="1461"/>
      <c r="T6047" s="1461"/>
      <c r="U6047" s="1461"/>
      <c r="V6047" s="1461"/>
      <c r="W6047" s="1461"/>
      <c r="X6047" s="1461"/>
      <c r="Y6047" s="1461"/>
      <c r="Z6047" s="1461"/>
      <c r="AA6047" s="1461"/>
      <c r="AB6047" s="1461"/>
      <c r="AC6047" s="1507">
        <f t="shared" si="2129"/>
        <v>1</v>
      </c>
      <c r="AD6047" s="1508">
        <f t="shared" si="2130"/>
        <v>5</v>
      </c>
      <c r="AE6047" s="14">
        <f t="shared" si="2131"/>
        <v>-1500.5666666666666</v>
      </c>
      <c r="AF6047" s="14">
        <f t="shared" si="2132"/>
        <v>0</v>
      </c>
      <c r="AG6047" s="14" t="e">
        <f t="shared" si="2133"/>
        <v>#DIV/0!</v>
      </c>
      <c r="AH6047" s="14" t="e">
        <f t="shared" si="2134"/>
        <v>#DIV/0!</v>
      </c>
      <c r="AI6047" s="14">
        <f t="shared" si="2135"/>
        <v>1</v>
      </c>
      <c r="AJ6047" s="1319"/>
    </row>
    <row r="6048" spans="1:36" ht="15.75">
      <c r="A6048" s="1461"/>
      <c r="B6048" s="1401" t="s">
        <v>4761</v>
      </c>
      <c r="C6048" s="2216" t="s">
        <v>181</v>
      </c>
      <c r="D6048" s="2559">
        <v>30</v>
      </c>
      <c r="E6048" s="1461">
        <v>15</v>
      </c>
      <c r="F6048" s="2539">
        <f t="shared" si="2128"/>
        <v>450</v>
      </c>
      <c r="G6048" s="1286"/>
      <c r="H6048" s="1461"/>
      <c r="I6048" s="1911">
        <v>44797</v>
      </c>
      <c r="J6048" s="1911"/>
      <c r="K6048" s="1911"/>
      <c r="L6048" s="1461">
        <v>592</v>
      </c>
      <c r="M6048" s="1911">
        <v>44769</v>
      </c>
      <c r="N6048" s="1461">
        <v>0</v>
      </c>
      <c r="O6048" s="1461"/>
      <c r="P6048" s="1461"/>
      <c r="Q6048" s="1461"/>
      <c r="R6048" s="1461"/>
      <c r="S6048" s="1461"/>
      <c r="T6048" s="1461"/>
      <c r="U6048" s="1461"/>
      <c r="V6048" s="1461"/>
      <c r="W6048" s="1461"/>
      <c r="X6048" s="1461"/>
      <c r="Y6048" s="1461"/>
      <c r="Z6048" s="1461"/>
      <c r="AA6048" s="1461"/>
      <c r="AB6048" s="1461"/>
      <c r="AC6048" s="1507">
        <f t="shared" si="2129"/>
        <v>15</v>
      </c>
      <c r="AD6048" s="1508">
        <f t="shared" si="2130"/>
        <v>450</v>
      </c>
      <c r="AE6048" s="14">
        <f t="shared" si="2131"/>
        <v>-1500.5666666666666</v>
      </c>
      <c r="AF6048" s="14">
        <f t="shared" si="2132"/>
        <v>0</v>
      </c>
      <c r="AG6048" s="14" t="e">
        <f t="shared" si="2133"/>
        <v>#DIV/0!</v>
      </c>
      <c r="AH6048" s="14" t="e">
        <f t="shared" si="2134"/>
        <v>#DIV/0!</v>
      </c>
      <c r="AI6048" s="14">
        <f t="shared" si="2135"/>
        <v>15</v>
      </c>
      <c r="AJ6048" s="1319"/>
    </row>
    <row r="6049" spans="1:36" ht="15.75">
      <c r="A6049" s="1461"/>
      <c r="B6049" s="1401" t="s">
        <v>4762</v>
      </c>
      <c r="C6049" s="2216" t="s">
        <v>181</v>
      </c>
      <c r="D6049" s="2559">
        <v>50</v>
      </c>
      <c r="E6049" s="1461">
        <v>15</v>
      </c>
      <c r="F6049" s="2539">
        <f t="shared" si="2128"/>
        <v>750</v>
      </c>
      <c r="G6049" s="1286"/>
      <c r="H6049" s="1461"/>
      <c r="I6049" s="1911">
        <v>44797</v>
      </c>
      <c r="J6049" s="1911"/>
      <c r="K6049" s="1911"/>
      <c r="L6049" s="1461">
        <v>592</v>
      </c>
      <c r="M6049" s="1911">
        <v>44769</v>
      </c>
      <c r="N6049" s="1461">
        <v>0</v>
      </c>
      <c r="O6049" s="1461"/>
      <c r="P6049" s="1461"/>
      <c r="Q6049" s="1461"/>
      <c r="R6049" s="1461"/>
      <c r="S6049" s="1461"/>
      <c r="T6049" s="1461"/>
      <c r="U6049" s="1461"/>
      <c r="V6049" s="1461"/>
      <c r="W6049" s="1461"/>
      <c r="X6049" s="1461"/>
      <c r="Y6049" s="1461"/>
      <c r="Z6049" s="1461"/>
      <c r="AA6049" s="1461"/>
      <c r="AB6049" s="1461"/>
      <c r="AC6049" s="1507">
        <f t="shared" si="2129"/>
        <v>15</v>
      </c>
      <c r="AD6049" s="1508">
        <f t="shared" si="2130"/>
        <v>750</v>
      </c>
      <c r="AE6049" s="14">
        <f t="shared" si="2131"/>
        <v>-1500.5666666666666</v>
      </c>
      <c r="AF6049" s="14">
        <f t="shared" si="2132"/>
        <v>0</v>
      </c>
      <c r="AG6049" s="14" t="e">
        <f t="shared" si="2133"/>
        <v>#DIV/0!</v>
      </c>
      <c r="AH6049" s="14" t="e">
        <f t="shared" si="2134"/>
        <v>#DIV/0!</v>
      </c>
      <c r="AI6049" s="14">
        <f t="shared" si="2135"/>
        <v>15</v>
      </c>
      <c r="AJ6049" s="1319"/>
    </row>
    <row r="6050" spans="1:36" ht="15.75">
      <c r="A6050" s="1461"/>
      <c r="B6050" s="1401" t="s">
        <v>4997</v>
      </c>
      <c r="C6050" s="2216" t="s">
        <v>181</v>
      </c>
      <c r="D6050" s="2559">
        <v>10</v>
      </c>
      <c r="E6050" s="1461">
        <v>5</v>
      </c>
      <c r="F6050" s="2539">
        <f t="shared" si="2128"/>
        <v>50</v>
      </c>
      <c r="G6050" s="1286"/>
      <c r="H6050" s="1461"/>
      <c r="I6050" s="1911">
        <v>44797</v>
      </c>
      <c r="J6050" s="1911"/>
      <c r="K6050" s="1911"/>
      <c r="L6050" s="1461">
        <v>592</v>
      </c>
      <c r="M6050" s="1911">
        <v>44769</v>
      </c>
      <c r="N6050" s="1461">
        <v>0</v>
      </c>
      <c r="O6050" s="1461"/>
      <c r="P6050" s="1461"/>
      <c r="Q6050" s="1461"/>
      <c r="R6050" s="1461"/>
      <c r="S6050" s="1461"/>
      <c r="T6050" s="1461"/>
      <c r="U6050" s="1461"/>
      <c r="V6050" s="1461"/>
      <c r="W6050" s="1461"/>
      <c r="X6050" s="1461"/>
      <c r="Y6050" s="1461"/>
      <c r="Z6050" s="1461"/>
      <c r="AA6050" s="1461"/>
      <c r="AB6050" s="1461"/>
      <c r="AC6050" s="1507">
        <f t="shared" si="2129"/>
        <v>5</v>
      </c>
      <c r="AD6050" s="1508">
        <f t="shared" si="2130"/>
        <v>50</v>
      </c>
      <c r="AE6050" s="14">
        <f t="shared" si="2131"/>
        <v>-1500.5666666666666</v>
      </c>
      <c r="AF6050" s="14">
        <f t="shared" si="2132"/>
        <v>0</v>
      </c>
      <c r="AG6050" s="14" t="e">
        <f t="shared" si="2133"/>
        <v>#DIV/0!</v>
      </c>
      <c r="AH6050" s="14" t="e">
        <f t="shared" si="2134"/>
        <v>#DIV/0!</v>
      </c>
      <c r="AI6050" s="14">
        <f t="shared" si="2135"/>
        <v>5</v>
      </c>
      <c r="AJ6050" s="1319"/>
    </row>
    <row r="6051" spans="1:36" ht="15.75">
      <c r="A6051" s="1461"/>
      <c r="B6051" s="2276" t="s">
        <v>4998</v>
      </c>
      <c r="C6051" s="2216" t="s">
        <v>181</v>
      </c>
      <c r="D6051" s="2559">
        <v>3</v>
      </c>
      <c r="E6051" s="1461">
        <v>5</v>
      </c>
      <c r="F6051" s="2539">
        <f t="shared" si="2128"/>
        <v>15</v>
      </c>
      <c r="G6051" s="1286"/>
      <c r="H6051" s="1461"/>
      <c r="I6051" s="1911">
        <v>44797</v>
      </c>
      <c r="J6051" s="1911"/>
      <c r="K6051" s="1911"/>
      <c r="L6051" s="1461">
        <v>592</v>
      </c>
      <c r="M6051" s="1911">
        <v>44769</v>
      </c>
      <c r="N6051" s="1461">
        <v>0</v>
      </c>
      <c r="O6051" s="1461"/>
      <c r="P6051" s="1461"/>
      <c r="Q6051" s="1461"/>
      <c r="R6051" s="1461"/>
      <c r="S6051" s="1461"/>
      <c r="T6051" s="1461"/>
      <c r="U6051" s="1461"/>
      <c r="V6051" s="1461"/>
      <c r="W6051" s="1461"/>
      <c r="X6051" s="1461"/>
      <c r="Y6051" s="1461"/>
      <c r="Z6051" s="1461"/>
      <c r="AA6051" s="1461"/>
      <c r="AB6051" s="1461"/>
      <c r="AC6051" s="1507">
        <f t="shared" si="2129"/>
        <v>5</v>
      </c>
      <c r="AD6051" s="1508">
        <f t="shared" si="2130"/>
        <v>15</v>
      </c>
      <c r="AE6051" s="14">
        <f t="shared" si="2131"/>
        <v>-1500.5666666666666</v>
      </c>
      <c r="AF6051" s="14">
        <f t="shared" si="2132"/>
        <v>0</v>
      </c>
      <c r="AG6051" s="14" t="e">
        <f t="shared" si="2133"/>
        <v>#DIV/0!</v>
      </c>
      <c r="AH6051" s="14" t="e">
        <f t="shared" si="2134"/>
        <v>#DIV/0!</v>
      </c>
      <c r="AI6051" s="14">
        <f t="shared" si="2135"/>
        <v>5</v>
      </c>
      <c r="AJ6051" s="1319"/>
    </row>
    <row r="6052" spans="1:36" ht="15.75">
      <c r="A6052" s="1461"/>
      <c r="B6052" s="1401" t="s">
        <v>8743</v>
      </c>
      <c r="C6052" s="2216" t="s">
        <v>181</v>
      </c>
      <c r="D6052" s="2559">
        <v>3</v>
      </c>
      <c r="E6052" s="1461">
        <v>7</v>
      </c>
      <c r="F6052" s="2539">
        <f t="shared" si="2128"/>
        <v>21</v>
      </c>
      <c r="G6052" s="1286"/>
      <c r="H6052" s="1461"/>
      <c r="I6052" s="1911">
        <v>44797</v>
      </c>
      <c r="J6052" s="1911"/>
      <c r="K6052" s="1911"/>
      <c r="L6052" s="1461">
        <v>592</v>
      </c>
      <c r="M6052" s="1911">
        <v>44769</v>
      </c>
      <c r="N6052" s="1461">
        <v>0</v>
      </c>
      <c r="O6052" s="1461"/>
      <c r="P6052" s="1461"/>
      <c r="Q6052" s="1461"/>
      <c r="R6052" s="1461"/>
      <c r="S6052" s="1461"/>
      <c r="T6052" s="1461"/>
      <c r="U6052" s="1461"/>
      <c r="V6052" s="1461"/>
      <c r="W6052" s="1461"/>
      <c r="X6052" s="1461"/>
      <c r="Y6052" s="1461"/>
      <c r="Z6052" s="1461"/>
      <c r="AA6052" s="1461"/>
      <c r="AB6052" s="1461"/>
      <c r="AC6052" s="1507">
        <f t="shared" si="2129"/>
        <v>7</v>
      </c>
      <c r="AD6052" s="1508">
        <f t="shared" si="2130"/>
        <v>21</v>
      </c>
      <c r="AE6052" s="14">
        <f t="shared" si="2131"/>
        <v>-1500.5666666666666</v>
      </c>
      <c r="AF6052" s="14">
        <f t="shared" si="2132"/>
        <v>0</v>
      </c>
      <c r="AG6052" s="14" t="e">
        <f t="shared" si="2133"/>
        <v>#DIV/0!</v>
      </c>
      <c r="AH6052" s="14" t="e">
        <f t="shared" si="2134"/>
        <v>#DIV/0!</v>
      </c>
      <c r="AI6052" s="14">
        <f t="shared" si="2135"/>
        <v>7</v>
      </c>
      <c r="AJ6052" s="1319"/>
    </row>
    <row r="6053" spans="1:36" ht="15.75">
      <c r="A6053" s="1461"/>
      <c r="B6053" s="2276" t="s">
        <v>4999</v>
      </c>
      <c r="C6053" s="2216" t="s">
        <v>264</v>
      </c>
      <c r="D6053" s="2559">
        <v>0.1</v>
      </c>
      <c r="E6053" s="1461">
        <v>1</v>
      </c>
      <c r="F6053" s="2539">
        <f t="shared" si="2128"/>
        <v>0.1</v>
      </c>
      <c r="G6053" s="1286"/>
      <c r="H6053" s="1461"/>
      <c r="I6053" s="1911">
        <v>44797</v>
      </c>
      <c r="J6053" s="1911"/>
      <c r="K6053" s="1911"/>
      <c r="L6053" s="1461">
        <v>592</v>
      </c>
      <c r="M6053" s="1911">
        <v>44769</v>
      </c>
      <c r="N6053" s="1461">
        <v>0</v>
      </c>
      <c r="O6053" s="1461"/>
      <c r="P6053" s="1461"/>
      <c r="Q6053" s="1461"/>
      <c r="R6053" s="1461"/>
      <c r="S6053" s="1461"/>
      <c r="T6053" s="1461"/>
      <c r="U6053" s="1461"/>
      <c r="V6053" s="1461"/>
      <c r="W6053" s="1461"/>
      <c r="X6053" s="1461"/>
      <c r="Y6053" s="1461"/>
      <c r="Z6053" s="1461"/>
      <c r="AA6053" s="1461"/>
      <c r="AB6053" s="1461"/>
      <c r="AC6053" s="1507">
        <f t="shared" si="2129"/>
        <v>1</v>
      </c>
      <c r="AD6053" s="1508">
        <f t="shared" si="2130"/>
        <v>0.1</v>
      </c>
      <c r="AE6053" s="14">
        <f t="shared" si="2131"/>
        <v>-1500.5666666666666</v>
      </c>
      <c r="AF6053" s="14">
        <f t="shared" si="2132"/>
        <v>0</v>
      </c>
      <c r="AG6053" s="14" t="e">
        <f t="shared" si="2133"/>
        <v>#DIV/0!</v>
      </c>
      <c r="AH6053" s="14" t="e">
        <f t="shared" si="2134"/>
        <v>#DIV/0!</v>
      </c>
      <c r="AI6053" s="14">
        <f t="shared" si="2135"/>
        <v>1</v>
      </c>
      <c r="AJ6053" s="1319"/>
    </row>
    <row r="6054" spans="1:36" ht="15.75">
      <c r="A6054" s="1461"/>
      <c r="B6054" s="2276" t="s">
        <v>4691</v>
      </c>
      <c r="C6054" s="2216" t="s">
        <v>264</v>
      </c>
      <c r="D6054" s="2559">
        <v>1200</v>
      </c>
      <c r="E6054" s="1461">
        <v>2</v>
      </c>
      <c r="F6054" s="2539">
        <f t="shared" si="2128"/>
        <v>2400</v>
      </c>
      <c r="G6054" s="1286"/>
      <c r="H6054" s="1461"/>
      <c r="I6054" s="1911">
        <v>44797</v>
      </c>
      <c r="J6054" s="1911"/>
      <c r="K6054" s="1911"/>
      <c r="L6054" s="1461">
        <v>592</v>
      </c>
      <c r="M6054" s="1911">
        <v>44769</v>
      </c>
      <c r="N6054" s="1461">
        <v>0</v>
      </c>
      <c r="O6054" s="1461"/>
      <c r="P6054" s="1461"/>
      <c r="Q6054" s="1461"/>
      <c r="R6054" s="1461"/>
      <c r="S6054" s="1461"/>
      <c r="T6054" s="1461"/>
      <c r="U6054" s="1461"/>
      <c r="V6054" s="1461"/>
      <c r="W6054" s="1461"/>
      <c r="X6054" s="1461"/>
      <c r="Y6054" s="1461"/>
      <c r="Z6054" s="1461"/>
      <c r="AA6054" s="1461"/>
      <c r="AB6054" s="1461"/>
      <c r="AC6054" s="1507">
        <f t="shared" si="2129"/>
        <v>2</v>
      </c>
      <c r="AD6054" s="1508">
        <f t="shared" si="2130"/>
        <v>2400</v>
      </c>
      <c r="AE6054" s="14">
        <f t="shared" si="2131"/>
        <v>-1500.5666666666666</v>
      </c>
      <c r="AF6054" s="14">
        <f t="shared" si="2132"/>
        <v>0</v>
      </c>
      <c r="AG6054" s="14" t="e">
        <f t="shared" si="2133"/>
        <v>#DIV/0!</v>
      </c>
      <c r="AH6054" s="14" t="e">
        <f t="shared" si="2134"/>
        <v>#DIV/0!</v>
      </c>
      <c r="AI6054" s="14">
        <f t="shared" si="2135"/>
        <v>2</v>
      </c>
      <c r="AJ6054" s="1319"/>
    </row>
    <row r="6055" spans="1:36" ht="15.75">
      <c r="A6055" s="1461"/>
      <c r="B6055" s="2276" t="s">
        <v>4572</v>
      </c>
      <c r="C6055" s="2216" t="s">
        <v>264</v>
      </c>
      <c r="D6055" s="2559">
        <v>700</v>
      </c>
      <c r="E6055" s="1461">
        <v>9</v>
      </c>
      <c r="F6055" s="2539">
        <f t="shared" si="2128"/>
        <v>6300</v>
      </c>
      <c r="G6055" s="1286"/>
      <c r="H6055" s="1461"/>
      <c r="I6055" s="1911">
        <v>44797</v>
      </c>
      <c r="J6055" s="1911"/>
      <c r="K6055" s="1911"/>
      <c r="L6055" s="1461">
        <v>592</v>
      </c>
      <c r="M6055" s="1911">
        <v>44769</v>
      </c>
      <c r="N6055" s="1461">
        <v>0</v>
      </c>
      <c r="O6055" s="1461"/>
      <c r="P6055" s="1461"/>
      <c r="Q6055" s="1461"/>
      <c r="R6055" s="1461"/>
      <c r="S6055" s="1461"/>
      <c r="T6055" s="1461"/>
      <c r="U6055" s="1461"/>
      <c r="V6055" s="1461"/>
      <c r="W6055" s="1461"/>
      <c r="X6055" s="1461"/>
      <c r="Y6055" s="1461"/>
      <c r="Z6055" s="1461"/>
      <c r="AA6055" s="1461"/>
      <c r="AB6055" s="1461"/>
      <c r="AC6055" s="1507">
        <f t="shared" si="2129"/>
        <v>9</v>
      </c>
      <c r="AD6055" s="1508">
        <f t="shared" si="2130"/>
        <v>6300</v>
      </c>
      <c r="AE6055" s="14">
        <f t="shared" si="2131"/>
        <v>-1500.5666666666666</v>
      </c>
      <c r="AF6055" s="14">
        <f t="shared" si="2132"/>
        <v>0</v>
      </c>
      <c r="AG6055" s="14" t="e">
        <f t="shared" si="2133"/>
        <v>#DIV/0!</v>
      </c>
      <c r="AH6055" s="14" t="e">
        <f t="shared" si="2134"/>
        <v>#DIV/0!</v>
      </c>
      <c r="AI6055" s="14">
        <f t="shared" si="2135"/>
        <v>9</v>
      </c>
      <c r="AJ6055" s="1319"/>
    </row>
    <row r="6056" spans="1:36" ht="15.75">
      <c r="A6056" s="1461"/>
      <c r="B6056" s="2276" t="s">
        <v>5000</v>
      </c>
      <c r="C6056" s="2216" t="s">
        <v>264</v>
      </c>
      <c r="D6056" s="2559">
        <v>450</v>
      </c>
      <c r="E6056" s="1461">
        <v>1</v>
      </c>
      <c r="F6056" s="2539">
        <f t="shared" si="2128"/>
        <v>450</v>
      </c>
      <c r="G6056" s="1286"/>
      <c r="H6056" s="1461"/>
      <c r="I6056" s="1911">
        <v>44797</v>
      </c>
      <c r="J6056" s="1911"/>
      <c r="K6056" s="1911"/>
      <c r="L6056" s="1461">
        <v>592</v>
      </c>
      <c r="M6056" s="1911">
        <v>44769</v>
      </c>
      <c r="N6056" s="1461">
        <v>0</v>
      </c>
      <c r="O6056" s="1461"/>
      <c r="P6056" s="1461"/>
      <c r="Q6056" s="1461"/>
      <c r="R6056" s="1461"/>
      <c r="S6056" s="1461"/>
      <c r="T6056" s="1461"/>
      <c r="U6056" s="1461"/>
      <c r="V6056" s="1461"/>
      <c r="W6056" s="1461"/>
      <c r="X6056" s="1461"/>
      <c r="Y6056" s="1461"/>
      <c r="Z6056" s="1461"/>
      <c r="AA6056" s="1461"/>
      <c r="AB6056" s="1461"/>
      <c r="AC6056" s="1507">
        <f t="shared" si="2129"/>
        <v>1</v>
      </c>
      <c r="AD6056" s="1508">
        <f t="shared" si="2130"/>
        <v>450</v>
      </c>
      <c r="AE6056" s="14">
        <f t="shared" si="2131"/>
        <v>-1500.5666666666666</v>
      </c>
      <c r="AF6056" s="14">
        <f t="shared" si="2132"/>
        <v>0</v>
      </c>
      <c r="AG6056" s="14" t="e">
        <f t="shared" si="2133"/>
        <v>#DIV/0!</v>
      </c>
      <c r="AH6056" s="14" t="e">
        <f t="shared" si="2134"/>
        <v>#DIV/0!</v>
      </c>
      <c r="AI6056" s="14">
        <f t="shared" si="2135"/>
        <v>1</v>
      </c>
      <c r="AJ6056" s="1319"/>
    </row>
    <row r="6057" spans="1:36" ht="15.75">
      <c r="A6057" s="1461"/>
      <c r="B6057" s="2276" t="s">
        <v>4850</v>
      </c>
      <c r="C6057" s="2216" t="s">
        <v>264</v>
      </c>
      <c r="D6057" s="2559">
        <v>425</v>
      </c>
      <c r="E6057" s="1461">
        <v>1</v>
      </c>
      <c r="F6057" s="2539">
        <f t="shared" si="2128"/>
        <v>425</v>
      </c>
      <c r="G6057" s="1286"/>
      <c r="H6057" s="1461"/>
      <c r="I6057" s="1911">
        <v>44797</v>
      </c>
      <c r="J6057" s="1911"/>
      <c r="K6057" s="1911"/>
      <c r="L6057" s="1461">
        <v>592</v>
      </c>
      <c r="M6057" s="1911">
        <v>44769</v>
      </c>
      <c r="N6057" s="1461">
        <v>0</v>
      </c>
      <c r="O6057" s="1461"/>
      <c r="P6057" s="1461"/>
      <c r="Q6057" s="1461"/>
      <c r="R6057" s="1461"/>
      <c r="S6057" s="1461"/>
      <c r="T6057" s="1461"/>
      <c r="U6057" s="1461"/>
      <c r="V6057" s="1461"/>
      <c r="W6057" s="1461"/>
      <c r="X6057" s="1461"/>
      <c r="Y6057" s="1461"/>
      <c r="Z6057" s="1461"/>
      <c r="AA6057" s="1461"/>
      <c r="AB6057" s="1461"/>
      <c r="AC6057" s="1507">
        <f t="shared" si="2129"/>
        <v>1</v>
      </c>
      <c r="AD6057" s="1508">
        <f t="shared" si="2130"/>
        <v>425</v>
      </c>
      <c r="AE6057" s="14">
        <f t="shared" si="2131"/>
        <v>-1500.5666666666666</v>
      </c>
      <c r="AF6057" s="14">
        <f t="shared" si="2132"/>
        <v>0</v>
      </c>
      <c r="AG6057" s="14" t="e">
        <f t="shared" si="2133"/>
        <v>#DIV/0!</v>
      </c>
      <c r="AH6057" s="14" t="e">
        <f t="shared" si="2134"/>
        <v>#DIV/0!</v>
      </c>
      <c r="AI6057" s="14">
        <f t="shared" si="2135"/>
        <v>1</v>
      </c>
      <c r="AJ6057" s="1319"/>
    </row>
    <row r="6058" spans="1:36" ht="15.75" customHeight="1">
      <c r="A6058" s="1461"/>
      <c r="B6058" s="2276" t="s">
        <v>4851</v>
      </c>
      <c r="C6058" s="2216" t="s">
        <v>264</v>
      </c>
      <c r="D6058" s="2559">
        <v>400</v>
      </c>
      <c r="E6058" s="1461">
        <v>3</v>
      </c>
      <c r="F6058" s="2539">
        <f t="shared" si="2128"/>
        <v>1200</v>
      </c>
      <c r="G6058" s="1286"/>
      <c r="H6058" s="1461"/>
      <c r="I6058" s="1911">
        <v>44797</v>
      </c>
      <c r="J6058" s="1911"/>
      <c r="K6058" s="1911"/>
      <c r="L6058" s="1461">
        <v>592</v>
      </c>
      <c r="M6058" s="1911">
        <v>44769</v>
      </c>
      <c r="N6058" s="1461">
        <v>0</v>
      </c>
      <c r="O6058" s="1461"/>
      <c r="P6058" s="1461"/>
      <c r="Q6058" s="1461"/>
      <c r="R6058" s="1461"/>
      <c r="S6058" s="1461"/>
      <c r="T6058" s="1461"/>
      <c r="U6058" s="1461"/>
      <c r="V6058" s="1461"/>
      <c r="W6058" s="1461"/>
      <c r="X6058" s="1461"/>
      <c r="Y6058" s="1461"/>
      <c r="Z6058" s="1461"/>
      <c r="AA6058" s="1461"/>
      <c r="AB6058" s="1461"/>
      <c r="AC6058" s="1507">
        <f t="shared" si="2129"/>
        <v>3</v>
      </c>
      <c r="AD6058" s="1508">
        <f t="shared" si="2130"/>
        <v>1200</v>
      </c>
      <c r="AE6058" s="14">
        <f t="shared" si="2131"/>
        <v>-1500.5666666666666</v>
      </c>
      <c r="AF6058" s="14">
        <f t="shared" si="2132"/>
        <v>0</v>
      </c>
      <c r="AG6058" s="14" t="e">
        <f t="shared" si="2133"/>
        <v>#DIV/0!</v>
      </c>
      <c r="AH6058" s="14" t="e">
        <f t="shared" si="2134"/>
        <v>#DIV/0!</v>
      </c>
      <c r="AI6058" s="14">
        <f t="shared" si="2135"/>
        <v>3</v>
      </c>
      <c r="AJ6058" s="1319"/>
    </row>
    <row r="6059" spans="1:36" ht="15.75">
      <c r="A6059" s="1461"/>
      <c r="B6059" s="2276" t="s">
        <v>5001</v>
      </c>
      <c r="C6059" s="2216" t="s">
        <v>181</v>
      </c>
      <c r="D6059" s="2559">
        <v>0.2</v>
      </c>
      <c r="E6059" s="1461">
        <v>300</v>
      </c>
      <c r="F6059" s="2539">
        <f t="shared" si="2128"/>
        <v>60</v>
      </c>
      <c r="G6059" s="1286"/>
      <c r="H6059" s="1461"/>
      <c r="I6059" s="1911">
        <v>44797</v>
      </c>
      <c r="J6059" s="1911"/>
      <c r="K6059" s="1911"/>
      <c r="L6059" s="1461">
        <v>592</v>
      </c>
      <c r="M6059" s="1911">
        <v>44769</v>
      </c>
      <c r="N6059" s="1461">
        <v>0</v>
      </c>
      <c r="O6059" s="1461"/>
      <c r="P6059" s="1461"/>
      <c r="Q6059" s="1461"/>
      <c r="R6059" s="1461"/>
      <c r="S6059" s="1461"/>
      <c r="T6059" s="1461"/>
      <c r="U6059" s="1461"/>
      <c r="V6059" s="1461"/>
      <c r="W6059" s="1461"/>
      <c r="X6059" s="1461"/>
      <c r="Y6059" s="1461"/>
      <c r="Z6059" s="1461"/>
      <c r="AA6059" s="1461"/>
      <c r="AB6059" s="1461"/>
      <c r="AC6059" s="1507">
        <f t="shared" si="2129"/>
        <v>300</v>
      </c>
      <c r="AD6059" s="1508">
        <f t="shared" si="2130"/>
        <v>60</v>
      </c>
      <c r="AE6059" s="14">
        <f t="shared" si="2131"/>
        <v>-1500.5666666666666</v>
      </c>
      <c r="AF6059" s="14">
        <f t="shared" si="2132"/>
        <v>0</v>
      </c>
      <c r="AG6059" s="14" t="e">
        <f t="shared" si="2133"/>
        <v>#DIV/0!</v>
      </c>
      <c r="AH6059" s="14" t="e">
        <f t="shared" si="2134"/>
        <v>#DIV/0!</v>
      </c>
      <c r="AI6059" s="14">
        <f t="shared" si="2135"/>
        <v>300</v>
      </c>
      <c r="AJ6059" s="1319"/>
    </row>
    <row r="6060" spans="1:36" ht="15.75">
      <c r="A6060" s="1461"/>
      <c r="B6060" s="2276" t="s">
        <v>4574</v>
      </c>
      <c r="C6060" s="2216" t="s">
        <v>181</v>
      </c>
      <c r="D6060" s="2559">
        <v>15</v>
      </c>
      <c r="E6060" s="1461">
        <v>3</v>
      </c>
      <c r="F6060" s="2539">
        <f t="shared" si="2128"/>
        <v>45</v>
      </c>
      <c r="G6060" s="1286"/>
      <c r="H6060" s="1461"/>
      <c r="I6060" s="1911">
        <v>44797</v>
      </c>
      <c r="J6060" s="1911"/>
      <c r="K6060" s="1911"/>
      <c r="L6060" s="1461">
        <v>592</v>
      </c>
      <c r="M6060" s="1911">
        <v>44769</v>
      </c>
      <c r="N6060" s="1461">
        <v>0</v>
      </c>
      <c r="O6060" s="1461"/>
      <c r="P6060" s="1461"/>
      <c r="Q6060" s="1461"/>
      <c r="R6060" s="1461"/>
      <c r="S6060" s="1461"/>
      <c r="T6060" s="1461"/>
      <c r="U6060" s="1461"/>
      <c r="V6060" s="1461"/>
      <c r="W6060" s="1461"/>
      <c r="X6060" s="1461"/>
      <c r="Y6060" s="1461"/>
      <c r="Z6060" s="1461"/>
      <c r="AA6060" s="1461"/>
      <c r="AB6060" s="1461"/>
      <c r="AC6060" s="1507">
        <f t="shared" si="2129"/>
        <v>3</v>
      </c>
      <c r="AD6060" s="1508">
        <f t="shared" si="2130"/>
        <v>45</v>
      </c>
      <c r="AE6060" s="14">
        <f t="shared" si="2131"/>
        <v>-1500.5666666666666</v>
      </c>
      <c r="AF6060" s="14">
        <f t="shared" si="2132"/>
        <v>0</v>
      </c>
      <c r="AG6060" s="14" t="e">
        <f t="shared" si="2133"/>
        <v>#DIV/0!</v>
      </c>
      <c r="AH6060" s="14" t="e">
        <f t="shared" si="2134"/>
        <v>#DIV/0!</v>
      </c>
      <c r="AI6060" s="14">
        <f t="shared" si="2135"/>
        <v>3</v>
      </c>
      <c r="AJ6060" s="1319"/>
    </row>
    <row r="6061" spans="1:36" ht="15.75">
      <c r="A6061" s="1461"/>
      <c r="B6061" s="2276" t="s">
        <v>4852</v>
      </c>
      <c r="C6061" s="2216" t="s">
        <v>181</v>
      </c>
      <c r="D6061" s="2559">
        <v>8</v>
      </c>
      <c r="E6061" s="1461">
        <v>5</v>
      </c>
      <c r="F6061" s="2539">
        <f t="shared" si="2128"/>
        <v>40</v>
      </c>
      <c r="G6061" s="1286"/>
      <c r="H6061" s="1461"/>
      <c r="I6061" s="1911">
        <v>44797</v>
      </c>
      <c r="J6061" s="1911"/>
      <c r="K6061" s="1911"/>
      <c r="L6061" s="1461">
        <v>592</v>
      </c>
      <c r="M6061" s="1911">
        <v>44769</v>
      </c>
      <c r="N6061" s="1461">
        <v>0</v>
      </c>
      <c r="O6061" s="1461"/>
      <c r="P6061" s="1461"/>
      <c r="Q6061" s="1461"/>
      <c r="R6061" s="1461"/>
      <c r="S6061" s="1461"/>
      <c r="T6061" s="1461"/>
      <c r="U6061" s="1461"/>
      <c r="V6061" s="1461"/>
      <c r="W6061" s="1461"/>
      <c r="X6061" s="1461"/>
      <c r="Y6061" s="1461"/>
      <c r="Z6061" s="1461"/>
      <c r="AA6061" s="1461"/>
      <c r="AB6061" s="1461"/>
      <c r="AC6061" s="1507">
        <f t="shared" si="2129"/>
        <v>5</v>
      </c>
      <c r="AD6061" s="1508">
        <f t="shared" si="2130"/>
        <v>40</v>
      </c>
      <c r="AE6061" s="14">
        <f t="shared" si="2131"/>
        <v>-1500.5666666666666</v>
      </c>
      <c r="AF6061" s="14">
        <f t="shared" si="2132"/>
        <v>0</v>
      </c>
      <c r="AG6061" s="14" t="e">
        <f t="shared" si="2133"/>
        <v>#DIV/0!</v>
      </c>
      <c r="AH6061" s="14" t="e">
        <f t="shared" si="2134"/>
        <v>#DIV/0!</v>
      </c>
      <c r="AI6061" s="14">
        <f t="shared" si="2135"/>
        <v>5</v>
      </c>
      <c r="AJ6061" s="1319"/>
    </row>
    <row r="6062" spans="1:36" ht="15.75">
      <c r="A6062" s="1461"/>
      <c r="B6062" s="2276" t="s">
        <v>4593</v>
      </c>
      <c r="C6062" s="2216" t="s">
        <v>181</v>
      </c>
      <c r="D6062" s="2559">
        <v>6</v>
      </c>
      <c r="E6062" s="1461">
        <v>2</v>
      </c>
      <c r="F6062" s="2539">
        <f t="shared" si="2128"/>
        <v>12</v>
      </c>
      <c r="G6062" s="1286"/>
      <c r="H6062" s="1461"/>
      <c r="I6062" s="1911">
        <v>44797</v>
      </c>
      <c r="J6062" s="1911"/>
      <c r="K6062" s="1911"/>
      <c r="L6062" s="1461">
        <v>592</v>
      </c>
      <c r="M6062" s="1911">
        <v>44769</v>
      </c>
      <c r="N6062" s="1461">
        <v>0</v>
      </c>
      <c r="O6062" s="1461"/>
      <c r="P6062" s="1461"/>
      <c r="Q6062" s="1461"/>
      <c r="R6062" s="1461"/>
      <c r="S6062" s="1461"/>
      <c r="T6062" s="1461"/>
      <c r="U6062" s="1461"/>
      <c r="V6062" s="1461"/>
      <c r="W6062" s="1461"/>
      <c r="X6062" s="1461"/>
      <c r="Y6062" s="1461"/>
      <c r="Z6062" s="1461"/>
      <c r="AA6062" s="1461"/>
      <c r="AB6062" s="1461"/>
      <c r="AC6062" s="1507">
        <f t="shared" si="2129"/>
        <v>2</v>
      </c>
      <c r="AD6062" s="1508">
        <f t="shared" si="2130"/>
        <v>12</v>
      </c>
      <c r="AE6062" s="14">
        <f t="shared" si="2131"/>
        <v>-1500.5666666666666</v>
      </c>
      <c r="AF6062" s="14">
        <f t="shared" si="2132"/>
        <v>0</v>
      </c>
      <c r="AG6062" s="14" t="e">
        <f t="shared" si="2133"/>
        <v>#DIV/0!</v>
      </c>
      <c r="AH6062" s="14" t="e">
        <f t="shared" si="2134"/>
        <v>#DIV/0!</v>
      </c>
      <c r="AI6062" s="14">
        <f t="shared" si="2135"/>
        <v>2</v>
      </c>
      <c r="AJ6062" s="1319"/>
    </row>
    <row r="6063" spans="1:36" ht="15.75">
      <c r="A6063" s="1461"/>
      <c r="B6063" s="2276" t="s">
        <v>5002</v>
      </c>
      <c r="C6063" s="2216" t="s">
        <v>181</v>
      </c>
      <c r="D6063" s="2559">
        <v>4</v>
      </c>
      <c r="E6063" s="1461">
        <v>1</v>
      </c>
      <c r="F6063" s="2539">
        <f t="shared" si="2128"/>
        <v>4</v>
      </c>
      <c r="G6063" s="1286"/>
      <c r="H6063" s="1461"/>
      <c r="I6063" s="1911">
        <v>44797</v>
      </c>
      <c r="J6063" s="1911"/>
      <c r="K6063" s="1911"/>
      <c r="L6063" s="1461">
        <v>592</v>
      </c>
      <c r="M6063" s="1911">
        <v>44769</v>
      </c>
      <c r="N6063" s="1461">
        <v>0</v>
      </c>
      <c r="O6063" s="1461"/>
      <c r="P6063" s="1461"/>
      <c r="Q6063" s="1461"/>
      <c r="R6063" s="1461"/>
      <c r="S6063" s="1461"/>
      <c r="T6063" s="1461"/>
      <c r="U6063" s="1461"/>
      <c r="V6063" s="1461"/>
      <c r="W6063" s="1461"/>
      <c r="X6063" s="1461"/>
      <c r="Y6063" s="1461"/>
      <c r="Z6063" s="1461"/>
      <c r="AA6063" s="1461"/>
      <c r="AB6063" s="1461"/>
      <c r="AC6063" s="1507">
        <f t="shared" si="2129"/>
        <v>1</v>
      </c>
      <c r="AD6063" s="1508">
        <f t="shared" si="2130"/>
        <v>4</v>
      </c>
      <c r="AE6063" s="14">
        <f t="shared" si="2131"/>
        <v>-1500.5666666666666</v>
      </c>
      <c r="AF6063" s="14">
        <f t="shared" si="2132"/>
        <v>0</v>
      </c>
      <c r="AG6063" s="14" t="e">
        <f t="shared" si="2133"/>
        <v>#DIV/0!</v>
      </c>
      <c r="AH6063" s="14" t="e">
        <f t="shared" si="2134"/>
        <v>#DIV/0!</v>
      </c>
      <c r="AI6063" s="14">
        <f t="shared" si="2135"/>
        <v>1</v>
      </c>
      <c r="AJ6063" s="1319"/>
    </row>
    <row r="6064" spans="1:36" ht="15.75">
      <c r="A6064" s="1461"/>
      <c r="B6064" s="2276" t="s">
        <v>4692</v>
      </c>
      <c r="C6064" s="2216" t="s">
        <v>181</v>
      </c>
      <c r="D6064" s="2559">
        <v>4</v>
      </c>
      <c r="E6064" s="1461">
        <v>3</v>
      </c>
      <c r="F6064" s="2539">
        <f t="shared" si="2128"/>
        <v>12</v>
      </c>
      <c r="G6064" s="1286"/>
      <c r="H6064" s="1461"/>
      <c r="I6064" s="1911">
        <v>44797</v>
      </c>
      <c r="J6064" s="1911"/>
      <c r="K6064" s="1911"/>
      <c r="L6064" s="1461">
        <v>592</v>
      </c>
      <c r="M6064" s="1911">
        <v>44769</v>
      </c>
      <c r="N6064" s="1461">
        <v>0</v>
      </c>
      <c r="O6064" s="1461"/>
      <c r="P6064" s="1461"/>
      <c r="Q6064" s="1461"/>
      <c r="R6064" s="1461"/>
      <c r="S6064" s="1461"/>
      <c r="T6064" s="1461"/>
      <c r="U6064" s="1461"/>
      <c r="V6064" s="1461"/>
      <c r="W6064" s="1461"/>
      <c r="X6064" s="1461"/>
      <c r="Y6064" s="1461"/>
      <c r="Z6064" s="1461"/>
      <c r="AA6064" s="1461"/>
      <c r="AB6064" s="1461"/>
      <c r="AC6064" s="1507">
        <f t="shared" si="2129"/>
        <v>3</v>
      </c>
      <c r="AD6064" s="1508">
        <f t="shared" si="2130"/>
        <v>12</v>
      </c>
      <c r="AE6064" s="14">
        <f t="shared" si="2131"/>
        <v>-1500.5666666666666</v>
      </c>
      <c r="AF6064" s="14">
        <f t="shared" si="2132"/>
        <v>0</v>
      </c>
      <c r="AG6064" s="14" t="e">
        <f t="shared" si="2133"/>
        <v>#DIV/0!</v>
      </c>
      <c r="AH6064" s="14" t="e">
        <f t="shared" si="2134"/>
        <v>#DIV/0!</v>
      </c>
      <c r="AI6064" s="14">
        <f t="shared" si="2135"/>
        <v>3</v>
      </c>
      <c r="AJ6064" s="1319"/>
    </row>
    <row r="6065" spans="1:36" ht="15.75">
      <c r="A6065" s="1461"/>
      <c r="B6065" s="2276" t="s">
        <v>4767</v>
      </c>
      <c r="C6065" s="2216" t="s">
        <v>181</v>
      </c>
      <c r="D6065" s="2559">
        <v>1</v>
      </c>
      <c r="E6065" s="1461">
        <v>20</v>
      </c>
      <c r="F6065" s="2539">
        <f t="shared" si="2128"/>
        <v>20</v>
      </c>
      <c r="G6065" s="1286"/>
      <c r="H6065" s="1461"/>
      <c r="I6065" s="1911">
        <v>44797</v>
      </c>
      <c r="J6065" s="1911"/>
      <c r="K6065" s="1911"/>
      <c r="L6065" s="1461">
        <v>592</v>
      </c>
      <c r="M6065" s="1911">
        <v>44769</v>
      </c>
      <c r="N6065" s="1461">
        <v>0</v>
      </c>
      <c r="O6065" s="1461"/>
      <c r="P6065" s="1461"/>
      <c r="Q6065" s="1461"/>
      <c r="R6065" s="1461"/>
      <c r="S6065" s="1461"/>
      <c r="T6065" s="1461"/>
      <c r="U6065" s="1461"/>
      <c r="V6065" s="1461"/>
      <c r="W6065" s="1461"/>
      <c r="X6065" s="1461"/>
      <c r="Y6065" s="1461"/>
      <c r="Z6065" s="1461"/>
      <c r="AA6065" s="1461"/>
      <c r="AB6065" s="1461"/>
      <c r="AC6065" s="1507">
        <f t="shared" si="2129"/>
        <v>20</v>
      </c>
      <c r="AD6065" s="1508">
        <f t="shared" si="2130"/>
        <v>20</v>
      </c>
      <c r="AE6065" s="14">
        <f t="shared" si="2131"/>
        <v>-1500.5666666666666</v>
      </c>
      <c r="AF6065" s="14">
        <f t="shared" si="2132"/>
        <v>0</v>
      </c>
      <c r="AG6065" s="14" t="e">
        <f t="shared" si="2133"/>
        <v>#DIV/0!</v>
      </c>
      <c r="AH6065" s="14" t="e">
        <f t="shared" si="2134"/>
        <v>#DIV/0!</v>
      </c>
      <c r="AI6065" s="14">
        <f t="shared" si="2135"/>
        <v>20</v>
      </c>
      <c r="AJ6065" s="1319"/>
    </row>
    <row r="6066" spans="1:36" ht="15.75">
      <c r="A6066" s="1461"/>
      <c r="B6066" s="2276" t="s">
        <v>5003</v>
      </c>
      <c r="C6066" s="2216" t="s">
        <v>181</v>
      </c>
      <c r="D6066" s="2559">
        <v>17</v>
      </c>
      <c r="E6066" s="1461">
        <v>5</v>
      </c>
      <c r="F6066" s="2539">
        <f t="shared" si="2128"/>
        <v>85</v>
      </c>
      <c r="G6066" s="1286"/>
      <c r="H6066" s="1461"/>
      <c r="I6066" s="1911">
        <v>44797</v>
      </c>
      <c r="J6066" s="1911"/>
      <c r="K6066" s="1911"/>
      <c r="L6066" s="1461">
        <v>592</v>
      </c>
      <c r="M6066" s="1911">
        <v>44769</v>
      </c>
      <c r="N6066" s="1461">
        <v>0</v>
      </c>
      <c r="O6066" s="1461"/>
      <c r="P6066" s="1461"/>
      <c r="Q6066" s="1461"/>
      <c r="R6066" s="1461"/>
      <c r="S6066" s="1461"/>
      <c r="T6066" s="1461"/>
      <c r="U6066" s="1461"/>
      <c r="V6066" s="1461"/>
      <c r="W6066" s="1461"/>
      <c r="X6066" s="1461"/>
      <c r="Y6066" s="1461"/>
      <c r="Z6066" s="1461"/>
      <c r="AA6066" s="1461"/>
      <c r="AB6066" s="1461"/>
      <c r="AC6066" s="1507">
        <f t="shared" si="2129"/>
        <v>5</v>
      </c>
      <c r="AD6066" s="1508">
        <f t="shared" si="2130"/>
        <v>85</v>
      </c>
      <c r="AE6066" s="14">
        <f t="shared" si="2131"/>
        <v>-1500.5666666666666</v>
      </c>
      <c r="AF6066" s="14">
        <f t="shared" si="2132"/>
        <v>0</v>
      </c>
      <c r="AG6066" s="14" t="e">
        <f t="shared" si="2133"/>
        <v>#DIV/0!</v>
      </c>
      <c r="AH6066" s="14" t="e">
        <f t="shared" si="2134"/>
        <v>#DIV/0!</v>
      </c>
      <c r="AI6066" s="14">
        <f t="shared" si="2135"/>
        <v>5</v>
      </c>
      <c r="AJ6066" s="1319"/>
    </row>
    <row r="6067" spans="1:36" ht="15.75">
      <c r="A6067" s="1461"/>
      <c r="B6067" s="2276" t="s">
        <v>5004</v>
      </c>
      <c r="C6067" s="2216" t="s">
        <v>181</v>
      </c>
      <c r="D6067" s="2559">
        <v>2</v>
      </c>
      <c r="E6067" s="1461">
        <v>5</v>
      </c>
      <c r="F6067" s="2539">
        <f t="shared" si="2128"/>
        <v>10</v>
      </c>
      <c r="G6067" s="1286"/>
      <c r="H6067" s="1461"/>
      <c r="I6067" s="1911">
        <v>44797</v>
      </c>
      <c r="J6067" s="1911"/>
      <c r="K6067" s="1911"/>
      <c r="L6067" s="1461">
        <v>592</v>
      </c>
      <c r="M6067" s="1911">
        <v>44769</v>
      </c>
      <c r="N6067" s="1461">
        <v>0</v>
      </c>
      <c r="O6067" s="1461"/>
      <c r="P6067" s="1461"/>
      <c r="Q6067" s="1461"/>
      <c r="R6067" s="1461"/>
      <c r="S6067" s="1461"/>
      <c r="T6067" s="1461"/>
      <c r="U6067" s="1461"/>
      <c r="V6067" s="1461"/>
      <c r="W6067" s="1461"/>
      <c r="X6067" s="1461"/>
      <c r="Y6067" s="1461"/>
      <c r="Z6067" s="1461"/>
      <c r="AA6067" s="1461"/>
      <c r="AB6067" s="1461"/>
      <c r="AC6067" s="1507">
        <f t="shared" si="2129"/>
        <v>5</v>
      </c>
      <c r="AD6067" s="1508">
        <f t="shared" si="2130"/>
        <v>10</v>
      </c>
      <c r="AE6067" s="14">
        <f t="shared" si="2131"/>
        <v>-1500.5666666666666</v>
      </c>
      <c r="AF6067" s="14">
        <f t="shared" si="2132"/>
        <v>0</v>
      </c>
      <c r="AG6067" s="14" t="e">
        <f t="shared" si="2133"/>
        <v>#DIV/0!</v>
      </c>
      <c r="AH6067" s="14" t="e">
        <f t="shared" si="2134"/>
        <v>#DIV/0!</v>
      </c>
      <c r="AI6067" s="14">
        <f t="shared" si="2135"/>
        <v>5</v>
      </c>
      <c r="AJ6067" s="1319"/>
    </row>
    <row r="6068" spans="1:36" ht="15.75">
      <c r="A6068" s="1461"/>
      <c r="B6068" s="2276" t="s">
        <v>5005</v>
      </c>
      <c r="C6068" s="2216" t="s">
        <v>181</v>
      </c>
      <c r="D6068" s="2559">
        <v>2</v>
      </c>
      <c r="E6068" s="1461">
        <v>1</v>
      </c>
      <c r="F6068" s="2539">
        <f t="shared" si="2128"/>
        <v>2</v>
      </c>
      <c r="G6068" s="1286"/>
      <c r="H6068" s="1461"/>
      <c r="I6068" s="1911">
        <v>44797</v>
      </c>
      <c r="J6068" s="1911"/>
      <c r="K6068" s="1911"/>
      <c r="L6068" s="1461">
        <v>592</v>
      </c>
      <c r="M6068" s="1911">
        <v>44769</v>
      </c>
      <c r="N6068" s="1461">
        <v>0</v>
      </c>
      <c r="O6068" s="1461"/>
      <c r="P6068" s="1461"/>
      <c r="Q6068" s="1461"/>
      <c r="R6068" s="1461"/>
      <c r="S6068" s="1461"/>
      <c r="T6068" s="1461"/>
      <c r="U6068" s="1461"/>
      <c r="V6068" s="1461"/>
      <c r="W6068" s="1461"/>
      <c r="X6068" s="1461"/>
      <c r="Y6068" s="1461"/>
      <c r="Z6068" s="1461"/>
      <c r="AA6068" s="1461"/>
      <c r="AB6068" s="1461"/>
      <c r="AC6068" s="1507">
        <f t="shared" si="2129"/>
        <v>1</v>
      </c>
      <c r="AD6068" s="1508">
        <f t="shared" si="2130"/>
        <v>2</v>
      </c>
      <c r="AE6068" s="14">
        <f t="shared" si="2131"/>
        <v>-1500.5666666666666</v>
      </c>
      <c r="AF6068" s="14">
        <f t="shared" si="2132"/>
        <v>0</v>
      </c>
      <c r="AG6068" s="14" t="e">
        <f t="shared" si="2133"/>
        <v>#DIV/0!</v>
      </c>
      <c r="AH6068" s="14" t="e">
        <f t="shared" si="2134"/>
        <v>#DIV/0!</v>
      </c>
      <c r="AI6068" s="14">
        <f t="shared" si="2135"/>
        <v>1</v>
      </c>
      <c r="AJ6068" s="1319"/>
    </row>
    <row r="6069" spans="1:36" ht="15.75">
      <c r="A6069" s="1461"/>
      <c r="B6069" s="2276" t="s">
        <v>4693</v>
      </c>
      <c r="C6069" s="2216" t="s">
        <v>181</v>
      </c>
      <c r="D6069" s="2559">
        <v>250</v>
      </c>
      <c r="E6069" s="1461">
        <v>5</v>
      </c>
      <c r="F6069" s="2539">
        <f t="shared" si="2128"/>
        <v>1250</v>
      </c>
      <c r="G6069" s="1286"/>
      <c r="H6069" s="1461"/>
      <c r="I6069" s="1911">
        <v>44797</v>
      </c>
      <c r="J6069" s="1911"/>
      <c r="K6069" s="1911"/>
      <c r="L6069" s="1461">
        <v>592</v>
      </c>
      <c r="M6069" s="1911">
        <v>44769</v>
      </c>
      <c r="N6069" s="1461">
        <v>0</v>
      </c>
      <c r="O6069" s="1461"/>
      <c r="P6069" s="1461"/>
      <c r="Q6069" s="1461"/>
      <c r="R6069" s="1461"/>
      <c r="S6069" s="1461"/>
      <c r="T6069" s="1461"/>
      <c r="U6069" s="1461"/>
      <c r="V6069" s="1461"/>
      <c r="W6069" s="1461"/>
      <c r="X6069" s="1461"/>
      <c r="Y6069" s="1461"/>
      <c r="Z6069" s="1461"/>
      <c r="AA6069" s="1461"/>
      <c r="AB6069" s="1461"/>
      <c r="AC6069" s="1507">
        <f t="shared" si="2129"/>
        <v>5</v>
      </c>
      <c r="AD6069" s="1508">
        <f t="shared" si="2130"/>
        <v>1250</v>
      </c>
      <c r="AE6069" s="14">
        <f t="shared" si="2131"/>
        <v>-1500.5666666666666</v>
      </c>
      <c r="AF6069" s="14">
        <f t="shared" si="2132"/>
        <v>0</v>
      </c>
      <c r="AG6069" s="14" t="e">
        <f t="shared" si="2133"/>
        <v>#DIV/0!</v>
      </c>
      <c r="AH6069" s="14" t="e">
        <f t="shared" si="2134"/>
        <v>#DIV/0!</v>
      </c>
      <c r="AI6069" s="14">
        <f t="shared" si="2135"/>
        <v>5</v>
      </c>
      <c r="AJ6069" s="1319"/>
    </row>
    <row r="6070" spans="1:36" ht="15.75">
      <c r="A6070" s="1461"/>
      <c r="B6070" s="2276" t="s">
        <v>4768</v>
      </c>
      <c r="C6070" s="2216" t="s">
        <v>181</v>
      </c>
      <c r="D6070" s="2559">
        <v>0.1</v>
      </c>
      <c r="E6070" s="1461">
        <v>200</v>
      </c>
      <c r="F6070" s="2539">
        <f t="shared" si="2128"/>
        <v>20</v>
      </c>
      <c r="G6070" s="1286"/>
      <c r="H6070" s="1461"/>
      <c r="I6070" s="1911">
        <v>44797</v>
      </c>
      <c r="J6070" s="1911"/>
      <c r="K6070" s="1911"/>
      <c r="L6070" s="1461">
        <v>592</v>
      </c>
      <c r="M6070" s="1911">
        <v>44769</v>
      </c>
      <c r="N6070" s="1461">
        <v>0</v>
      </c>
      <c r="O6070" s="1461"/>
      <c r="P6070" s="1461"/>
      <c r="Q6070" s="1461"/>
      <c r="R6070" s="1461"/>
      <c r="S6070" s="1461"/>
      <c r="T6070" s="1461"/>
      <c r="U6070" s="1461"/>
      <c r="V6070" s="1461"/>
      <c r="W6070" s="1461"/>
      <c r="X6070" s="1461"/>
      <c r="Y6070" s="1461"/>
      <c r="Z6070" s="1461"/>
      <c r="AA6070" s="1461"/>
      <c r="AB6070" s="1461"/>
      <c r="AC6070" s="1507">
        <f t="shared" si="2129"/>
        <v>200</v>
      </c>
      <c r="AD6070" s="1508">
        <f t="shared" si="2130"/>
        <v>20</v>
      </c>
      <c r="AE6070" s="14">
        <f t="shared" si="2131"/>
        <v>-1500.5666666666666</v>
      </c>
      <c r="AF6070" s="14">
        <f t="shared" si="2132"/>
        <v>0</v>
      </c>
      <c r="AG6070" s="14" t="e">
        <f t="shared" si="2133"/>
        <v>#DIV/0!</v>
      </c>
      <c r="AH6070" s="14" t="e">
        <f t="shared" si="2134"/>
        <v>#DIV/0!</v>
      </c>
      <c r="AI6070" s="14">
        <f t="shared" si="2135"/>
        <v>200</v>
      </c>
      <c r="AJ6070" s="1319"/>
    </row>
    <row r="6071" spans="1:36" ht="15.75">
      <c r="A6071" s="1461"/>
      <c r="B6071" s="2276" t="s">
        <v>5006</v>
      </c>
      <c r="C6071" s="2216" t="s">
        <v>181</v>
      </c>
      <c r="D6071" s="2559">
        <v>70</v>
      </c>
      <c r="E6071" s="1461">
        <v>20</v>
      </c>
      <c r="F6071" s="2539">
        <f t="shared" si="2128"/>
        <v>1400</v>
      </c>
      <c r="G6071" s="1286"/>
      <c r="H6071" s="1461"/>
      <c r="I6071" s="1911">
        <v>44797</v>
      </c>
      <c r="J6071" s="1911"/>
      <c r="K6071" s="1911"/>
      <c r="L6071" s="1461">
        <v>592</v>
      </c>
      <c r="M6071" s="1911">
        <v>44769</v>
      </c>
      <c r="N6071" s="1461">
        <v>0</v>
      </c>
      <c r="O6071" s="1461"/>
      <c r="P6071" s="1461"/>
      <c r="Q6071" s="1461"/>
      <c r="R6071" s="1461"/>
      <c r="S6071" s="1461"/>
      <c r="T6071" s="1461"/>
      <c r="U6071" s="1461"/>
      <c r="V6071" s="1461"/>
      <c r="W6071" s="1461"/>
      <c r="X6071" s="1461"/>
      <c r="Y6071" s="1461"/>
      <c r="Z6071" s="1461"/>
      <c r="AA6071" s="1461"/>
      <c r="AB6071" s="1461"/>
      <c r="AC6071" s="1507">
        <f t="shared" si="2129"/>
        <v>20</v>
      </c>
      <c r="AD6071" s="1508">
        <f t="shared" si="2130"/>
        <v>1400</v>
      </c>
      <c r="AE6071" s="14">
        <f t="shared" si="2131"/>
        <v>-1500.5666666666666</v>
      </c>
      <c r="AF6071" s="14">
        <f t="shared" si="2132"/>
        <v>0</v>
      </c>
      <c r="AG6071" s="14" t="e">
        <f t="shared" si="2133"/>
        <v>#DIV/0!</v>
      </c>
      <c r="AH6071" s="14" t="e">
        <f t="shared" si="2134"/>
        <v>#DIV/0!</v>
      </c>
      <c r="AI6071" s="14">
        <f t="shared" si="2135"/>
        <v>20</v>
      </c>
      <c r="AJ6071" s="1319"/>
    </row>
    <row r="6072" spans="1:36" ht="15.75">
      <c r="A6072" s="1461"/>
      <c r="B6072" s="2276" t="s">
        <v>5007</v>
      </c>
      <c r="C6072" s="2216" t="s">
        <v>181</v>
      </c>
      <c r="D6072" s="2559">
        <v>5</v>
      </c>
      <c r="E6072" s="1461">
        <v>50</v>
      </c>
      <c r="F6072" s="2539">
        <f t="shared" si="2128"/>
        <v>250</v>
      </c>
      <c r="G6072" s="1286"/>
      <c r="H6072" s="1461"/>
      <c r="I6072" s="1911">
        <v>44797</v>
      </c>
      <c r="J6072" s="1911"/>
      <c r="K6072" s="1911"/>
      <c r="L6072" s="1461">
        <v>592</v>
      </c>
      <c r="M6072" s="1911">
        <v>44769</v>
      </c>
      <c r="N6072" s="1461">
        <v>0</v>
      </c>
      <c r="O6072" s="1461"/>
      <c r="P6072" s="1461"/>
      <c r="Q6072" s="1461"/>
      <c r="R6072" s="1461"/>
      <c r="S6072" s="1461"/>
      <c r="T6072" s="1461"/>
      <c r="U6072" s="1461"/>
      <c r="V6072" s="1461"/>
      <c r="W6072" s="1461"/>
      <c r="X6072" s="1461"/>
      <c r="Y6072" s="1461"/>
      <c r="Z6072" s="1461"/>
      <c r="AA6072" s="1461"/>
      <c r="AB6072" s="1461"/>
      <c r="AC6072" s="1507">
        <f t="shared" si="2129"/>
        <v>50</v>
      </c>
      <c r="AD6072" s="1508">
        <f t="shared" si="2130"/>
        <v>250</v>
      </c>
      <c r="AE6072" s="14">
        <f t="shared" si="2131"/>
        <v>-1500.5666666666666</v>
      </c>
      <c r="AF6072" s="14">
        <f t="shared" si="2132"/>
        <v>0</v>
      </c>
      <c r="AG6072" s="14" t="e">
        <f t="shared" si="2133"/>
        <v>#DIV/0!</v>
      </c>
      <c r="AH6072" s="14" t="e">
        <f t="shared" si="2134"/>
        <v>#DIV/0!</v>
      </c>
      <c r="AI6072" s="14">
        <f t="shared" si="2135"/>
        <v>50</v>
      </c>
      <c r="AJ6072" s="1319"/>
    </row>
    <row r="6073" spans="1:36" ht="15.75">
      <c r="A6073" s="1461"/>
      <c r="B6073" s="2276" t="s">
        <v>4769</v>
      </c>
      <c r="C6073" s="2216" t="s">
        <v>181</v>
      </c>
      <c r="D6073" s="2559">
        <v>1</v>
      </c>
      <c r="E6073" s="1461">
        <v>3</v>
      </c>
      <c r="F6073" s="2539">
        <f t="shared" si="2128"/>
        <v>3</v>
      </c>
      <c r="G6073" s="1286"/>
      <c r="H6073" s="1461"/>
      <c r="I6073" s="1911">
        <v>44797</v>
      </c>
      <c r="J6073" s="1911"/>
      <c r="K6073" s="1911"/>
      <c r="L6073" s="1461">
        <v>592</v>
      </c>
      <c r="M6073" s="1911">
        <v>44769</v>
      </c>
      <c r="N6073" s="1461">
        <v>0</v>
      </c>
      <c r="O6073" s="1461"/>
      <c r="P6073" s="1461"/>
      <c r="Q6073" s="1461"/>
      <c r="R6073" s="1461"/>
      <c r="S6073" s="1461"/>
      <c r="T6073" s="1461"/>
      <c r="U6073" s="1461"/>
      <c r="V6073" s="1461"/>
      <c r="W6073" s="1461"/>
      <c r="X6073" s="1461"/>
      <c r="Y6073" s="1461"/>
      <c r="Z6073" s="1461"/>
      <c r="AA6073" s="1461"/>
      <c r="AB6073" s="1461"/>
      <c r="AC6073" s="1507">
        <f t="shared" si="2129"/>
        <v>3</v>
      </c>
      <c r="AD6073" s="1508">
        <f t="shared" si="2130"/>
        <v>3</v>
      </c>
      <c r="AE6073" s="14">
        <f t="shared" si="2131"/>
        <v>-1500.5666666666666</v>
      </c>
      <c r="AF6073" s="14">
        <f t="shared" si="2132"/>
        <v>0</v>
      </c>
      <c r="AG6073" s="14" t="e">
        <f t="shared" si="2133"/>
        <v>#DIV/0!</v>
      </c>
      <c r="AH6073" s="14" t="e">
        <f t="shared" si="2134"/>
        <v>#DIV/0!</v>
      </c>
      <c r="AI6073" s="14">
        <f t="shared" si="2135"/>
        <v>3</v>
      </c>
      <c r="AJ6073" s="1319"/>
    </row>
    <row r="6074" spans="1:36" ht="15.75">
      <c r="A6074" s="1461"/>
      <c r="B6074" s="2276" t="s">
        <v>3963</v>
      </c>
      <c r="C6074" s="2216" t="s">
        <v>181</v>
      </c>
      <c r="D6074" s="2559">
        <v>1.5</v>
      </c>
      <c r="E6074" s="1461">
        <v>100</v>
      </c>
      <c r="F6074" s="2539">
        <f t="shared" si="2128"/>
        <v>150</v>
      </c>
      <c r="G6074" s="1286"/>
      <c r="H6074" s="1461"/>
      <c r="I6074" s="1911">
        <v>44797</v>
      </c>
      <c r="J6074" s="1911"/>
      <c r="K6074" s="1911"/>
      <c r="L6074" s="1461">
        <v>592</v>
      </c>
      <c r="M6074" s="1911">
        <v>44769</v>
      </c>
      <c r="N6074" s="1461">
        <v>0</v>
      </c>
      <c r="O6074" s="1461"/>
      <c r="P6074" s="1461"/>
      <c r="Q6074" s="1461"/>
      <c r="R6074" s="1461"/>
      <c r="S6074" s="1461"/>
      <c r="T6074" s="1461"/>
      <c r="U6074" s="1461"/>
      <c r="V6074" s="1461"/>
      <c r="W6074" s="1461"/>
      <c r="X6074" s="1461"/>
      <c r="Y6074" s="1461"/>
      <c r="Z6074" s="1461"/>
      <c r="AA6074" s="1461"/>
      <c r="AB6074" s="1461"/>
      <c r="AC6074" s="1507">
        <f t="shared" si="2129"/>
        <v>100</v>
      </c>
      <c r="AD6074" s="1508">
        <f t="shared" si="2130"/>
        <v>150</v>
      </c>
      <c r="AE6074" s="14">
        <f t="shared" si="2131"/>
        <v>-1500.5666666666666</v>
      </c>
      <c r="AF6074" s="14">
        <f t="shared" si="2132"/>
        <v>0</v>
      </c>
      <c r="AG6074" s="14" t="e">
        <f t="shared" si="2133"/>
        <v>#DIV/0!</v>
      </c>
      <c r="AH6074" s="14" t="e">
        <f t="shared" si="2134"/>
        <v>#DIV/0!</v>
      </c>
      <c r="AI6074" s="14">
        <f t="shared" si="2135"/>
        <v>100</v>
      </c>
      <c r="AJ6074" s="1319"/>
    </row>
    <row r="6075" spans="1:36" ht="15.75">
      <c r="A6075" s="1461"/>
      <c r="B6075" s="2276" t="s">
        <v>5008</v>
      </c>
      <c r="C6075" s="2216" t="s">
        <v>181</v>
      </c>
      <c r="D6075" s="2559">
        <v>3.5</v>
      </c>
      <c r="E6075" s="1461">
        <v>5</v>
      </c>
      <c r="F6075" s="2539">
        <f t="shared" si="2128"/>
        <v>17.5</v>
      </c>
      <c r="G6075" s="1286"/>
      <c r="H6075" s="1461"/>
      <c r="I6075" s="1911">
        <v>44797</v>
      </c>
      <c r="J6075" s="1911"/>
      <c r="K6075" s="1911"/>
      <c r="L6075" s="1461">
        <v>592</v>
      </c>
      <c r="M6075" s="1911">
        <v>44769</v>
      </c>
      <c r="N6075" s="1461">
        <v>0</v>
      </c>
      <c r="O6075" s="1461"/>
      <c r="P6075" s="1461"/>
      <c r="Q6075" s="1461"/>
      <c r="R6075" s="1461"/>
      <c r="S6075" s="1461"/>
      <c r="T6075" s="1461"/>
      <c r="U6075" s="1461"/>
      <c r="V6075" s="1461"/>
      <c r="W6075" s="1461"/>
      <c r="X6075" s="1461"/>
      <c r="Y6075" s="1461"/>
      <c r="Z6075" s="1461"/>
      <c r="AA6075" s="1461"/>
      <c r="AB6075" s="1461"/>
      <c r="AC6075" s="1507">
        <f t="shared" si="2129"/>
        <v>5</v>
      </c>
      <c r="AD6075" s="1508">
        <f t="shared" si="2130"/>
        <v>17.5</v>
      </c>
      <c r="AE6075" s="14">
        <f t="shared" si="2131"/>
        <v>-1500.5666666666666</v>
      </c>
      <c r="AF6075" s="14">
        <f t="shared" si="2132"/>
        <v>0</v>
      </c>
      <c r="AG6075" s="14" t="e">
        <f t="shared" si="2133"/>
        <v>#DIV/0!</v>
      </c>
      <c r="AH6075" s="14" t="e">
        <f t="shared" si="2134"/>
        <v>#DIV/0!</v>
      </c>
      <c r="AI6075" s="14">
        <f t="shared" si="2135"/>
        <v>5</v>
      </c>
      <c r="AJ6075" s="1319"/>
    </row>
    <row r="6076" spans="1:36" ht="15.75">
      <c r="A6076" s="1461"/>
      <c r="B6076" s="2276" t="s">
        <v>5009</v>
      </c>
      <c r="C6076" s="2216" t="s">
        <v>181</v>
      </c>
      <c r="D6076" s="2559">
        <v>3.5</v>
      </c>
      <c r="E6076" s="1461">
        <v>5</v>
      </c>
      <c r="F6076" s="2539">
        <f t="shared" si="2128"/>
        <v>17.5</v>
      </c>
      <c r="G6076" s="1286"/>
      <c r="H6076" s="1461"/>
      <c r="I6076" s="1911">
        <v>44797</v>
      </c>
      <c r="J6076" s="1911"/>
      <c r="K6076" s="1911"/>
      <c r="L6076" s="1461">
        <v>592</v>
      </c>
      <c r="M6076" s="1911">
        <v>44769</v>
      </c>
      <c r="N6076" s="1461">
        <v>0</v>
      </c>
      <c r="O6076" s="1461"/>
      <c r="P6076" s="1461"/>
      <c r="Q6076" s="1461"/>
      <c r="R6076" s="1461"/>
      <c r="S6076" s="1461"/>
      <c r="T6076" s="1461"/>
      <c r="U6076" s="1461"/>
      <c r="V6076" s="1461"/>
      <c r="W6076" s="1461"/>
      <c r="X6076" s="1461"/>
      <c r="Y6076" s="1461"/>
      <c r="Z6076" s="1461"/>
      <c r="AA6076" s="1461"/>
      <c r="AB6076" s="1461"/>
      <c r="AC6076" s="1507">
        <f t="shared" si="2129"/>
        <v>5</v>
      </c>
      <c r="AD6076" s="1508">
        <f t="shared" si="2130"/>
        <v>17.5</v>
      </c>
      <c r="AE6076" s="14">
        <f t="shared" si="2131"/>
        <v>-1500.5666666666666</v>
      </c>
      <c r="AF6076" s="14">
        <f t="shared" si="2132"/>
        <v>0</v>
      </c>
      <c r="AG6076" s="14" t="e">
        <f t="shared" si="2133"/>
        <v>#DIV/0!</v>
      </c>
      <c r="AH6076" s="14" t="e">
        <f t="shared" si="2134"/>
        <v>#DIV/0!</v>
      </c>
      <c r="AI6076" s="14">
        <f t="shared" si="2135"/>
        <v>5</v>
      </c>
      <c r="AJ6076" s="1319"/>
    </row>
    <row r="6077" spans="1:36" ht="15.75">
      <c r="A6077" s="1461"/>
      <c r="B6077" s="2276" t="s">
        <v>5010</v>
      </c>
      <c r="C6077" s="2216" t="s">
        <v>181</v>
      </c>
      <c r="D6077" s="2559">
        <v>3.5</v>
      </c>
      <c r="E6077" s="1461">
        <v>6</v>
      </c>
      <c r="F6077" s="2539">
        <f t="shared" si="2128"/>
        <v>21</v>
      </c>
      <c r="G6077" s="1286"/>
      <c r="H6077" s="1461"/>
      <c r="I6077" s="1911">
        <v>44797</v>
      </c>
      <c r="J6077" s="1911"/>
      <c r="K6077" s="1911"/>
      <c r="L6077" s="1461">
        <v>592</v>
      </c>
      <c r="M6077" s="1911">
        <v>44769</v>
      </c>
      <c r="N6077" s="1461">
        <v>0</v>
      </c>
      <c r="O6077" s="1461"/>
      <c r="P6077" s="1461"/>
      <c r="Q6077" s="1461"/>
      <c r="R6077" s="1461"/>
      <c r="S6077" s="1461"/>
      <c r="T6077" s="1461"/>
      <c r="U6077" s="1461"/>
      <c r="V6077" s="1461"/>
      <c r="W6077" s="1461"/>
      <c r="X6077" s="1461"/>
      <c r="Y6077" s="1461"/>
      <c r="Z6077" s="1461"/>
      <c r="AA6077" s="1461"/>
      <c r="AB6077" s="1461"/>
      <c r="AC6077" s="1507">
        <f t="shared" si="2129"/>
        <v>6</v>
      </c>
      <c r="AD6077" s="1508">
        <f t="shared" si="2130"/>
        <v>21</v>
      </c>
      <c r="AE6077" s="14">
        <f t="shared" si="2131"/>
        <v>-1500.5666666666666</v>
      </c>
      <c r="AF6077" s="14">
        <f t="shared" si="2132"/>
        <v>0</v>
      </c>
      <c r="AG6077" s="14" t="e">
        <f t="shared" si="2133"/>
        <v>#DIV/0!</v>
      </c>
      <c r="AH6077" s="14" t="e">
        <f t="shared" si="2134"/>
        <v>#DIV/0!</v>
      </c>
      <c r="AI6077" s="14">
        <f t="shared" si="2135"/>
        <v>6</v>
      </c>
      <c r="AJ6077" s="1319"/>
    </row>
    <row r="6078" spans="1:36" ht="15.75">
      <c r="A6078" s="1461"/>
      <c r="B6078" s="2276" t="s">
        <v>5011</v>
      </c>
      <c r="C6078" s="2216" t="s">
        <v>181</v>
      </c>
      <c r="D6078" s="2559">
        <v>3.5</v>
      </c>
      <c r="E6078" s="1461">
        <v>5</v>
      </c>
      <c r="F6078" s="2539">
        <f t="shared" si="2128"/>
        <v>17.5</v>
      </c>
      <c r="G6078" s="1286"/>
      <c r="H6078" s="1461"/>
      <c r="I6078" s="1911">
        <v>44797</v>
      </c>
      <c r="J6078" s="1911"/>
      <c r="K6078" s="1911"/>
      <c r="L6078" s="1461">
        <v>592</v>
      </c>
      <c r="M6078" s="1911">
        <v>44769</v>
      </c>
      <c r="N6078" s="1461">
        <v>0</v>
      </c>
      <c r="O6078" s="1461"/>
      <c r="P6078" s="1461"/>
      <c r="Q6078" s="1461"/>
      <c r="R6078" s="1461"/>
      <c r="S6078" s="1461"/>
      <c r="T6078" s="1461"/>
      <c r="U6078" s="1461"/>
      <c r="V6078" s="1461"/>
      <c r="W6078" s="1461"/>
      <c r="X6078" s="1461"/>
      <c r="Y6078" s="1461"/>
      <c r="Z6078" s="1461"/>
      <c r="AA6078" s="1461"/>
      <c r="AB6078" s="1461"/>
      <c r="AC6078" s="1507">
        <f t="shared" si="2129"/>
        <v>5</v>
      </c>
      <c r="AD6078" s="1508">
        <f t="shared" si="2130"/>
        <v>17.5</v>
      </c>
      <c r="AE6078" s="14">
        <f t="shared" si="2131"/>
        <v>-1500.5666666666666</v>
      </c>
      <c r="AF6078" s="14">
        <f t="shared" si="2132"/>
        <v>0</v>
      </c>
      <c r="AG6078" s="14" t="e">
        <f t="shared" si="2133"/>
        <v>#DIV/0!</v>
      </c>
      <c r="AH6078" s="14" t="e">
        <f t="shared" si="2134"/>
        <v>#DIV/0!</v>
      </c>
      <c r="AI6078" s="14">
        <f t="shared" si="2135"/>
        <v>5</v>
      </c>
      <c r="AJ6078" s="1319"/>
    </row>
    <row r="6079" spans="1:36" ht="15.75">
      <c r="A6079" s="1461"/>
      <c r="B6079" s="2276" t="s">
        <v>5012</v>
      </c>
      <c r="C6079" s="2216" t="s">
        <v>181</v>
      </c>
      <c r="D6079" s="2559">
        <v>0.2</v>
      </c>
      <c r="E6079" s="1461">
        <v>15</v>
      </c>
      <c r="F6079" s="2539">
        <f t="shared" si="2128"/>
        <v>3</v>
      </c>
      <c r="G6079" s="1286"/>
      <c r="H6079" s="1461"/>
      <c r="I6079" s="1911">
        <v>44797</v>
      </c>
      <c r="J6079" s="1911"/>
      <c r="K6079" s="1911"/>
      <c r="L6079" s="1461">
        <v>592</v>
      </c>
      <c r="M6079" s="1911">
        <v>44769</v>
      </c>
      <c r="N6079" s="1461">
        <v>0</v>
      </c>
      <c r="O6079" s="1461"/>
      <c r="P6079" s="1461"/>
      <c r="Q6079" s="1461"/>
      <c r="R6079" s="1461"/>
      <c r="S6079" s="1461"/>
      <c r="T6079" s="1461"/>
      <c r="U6079" s="1461"/>
      <c r="V6079" s="1461"/>
      <c r="W6079" s="1461"/>
      <c r="X6079" s="1461"/>
      <c r="Y6079" s="1461"/>
      <c r="Z6079" s="1461"/>
      <c r="AA6079" s="1461"/>
      <c r="AB6079" s="1461"/>
      <c r="AC6079" s="1507">
        <f t="shared" si="2129"/>
        <v>15</v>
      </c>
      <c r="AD6079" s="1508">
        <f t="shared" si="2130"/>
        <v>3</v>
      </c>
      <c r="AE6079" s="14">
        <f t="shared" si="2131"/>
        <v>-1500.5666666666666</v>
      </c>
      <c r="AF6079" s="14">
        <f t="shared" si="2132"/>
        <v>0</v>
      </c>
      <c r="AG6079" s="14" t="e">
        <f t="shared" si="2133"/>
        <v>#DIV/0!</v>
      </c>
      <c r="AH6079" s="14" t="e">
        <f t="shared" si="2134"/>
        <v>#DIV/0!</v>
      </c>
      <c r="AI6079" s="14">
        <f t="shared" si="2135"/>
        <v>15</v>
      </c>
      <c r="AJ6079" s="1319"/>
    </row>
    <row r="6080" spans="1:36" ht="15.75">
      <c r="A6080" s="1461"/>
      <c r="B6080" s="2276" t="s">
        <v>5013</v>
      </c>
      <c r="C6080" s="2216" t="s">
        <v>181</v>
      </c>
      <c r="D6080" s="2559">
        <v>0.2</v>
      </c>
      <c r="E6080" s="1461">
        <v>15</v>
      </c>
      <c r="F6080" s="2539">
        <f t="shared" si="2128"/>
        <v>3</v>
      </c>
      <c r="G6080" s="1286"/>
      <c r="H6080" s="1461"/>
      <c r="I6080" s="1911">
        <v>44797</v>
      </c>
      <c r="J6080" s="1911"/>
      <c r="K6080" s="1911"/>
      <c r="L6080" s="1461">
        <v>592</v>
      </c>
      <c r="M6080" s="1911">
        <v>44769</v>
      </c>
      <c r="N6080" s="1461">
        <v>0</v>
      </c>
      <c r="O6080" s="1461"/>
      <c r="P6080" s="1461"/>
      <c r="Q6080" s="1461"/>
      <c r="R6080" s="1461"/>
      <c r="S6080" s="1461"/>
      <c r="T6080" s="1461"/>
      <c r="U6080" s="1461"/>
      <c r="V6080" s="1461"/>
      <c r="W6080" s="1461"/>
      <c r="X6080" s="1461"/>
      <c r="Y6080" s="1461"/>
      <c r="Z6080" s="1461"/>
      <c r="AA6080" s="1461"/>
      <c r="AB6080" s="1461"/>
      <c r="AC6080" s="1507">
        <f t="shared" si="2129"/>
        <v>15</v>
      </c>
      <c r="AD6080" s="1508">
        <f t="shared" si="2130"/>
        <v>3</v>
      </c>
      <c r="AE6080" s="14">
        <f t="shared" si="2131"/>
        <v>-1500.5666666666666</v>
      </c>
      <c r="AF6080" s="14">
        <f t="shared" si="2132"/>
        <v>0</v>
      </c>
      <c r="AG6080" s="14" t="e">
        <f t="shared" si="2133"/>
        <v>#DIV/0!</v>
      </c>
      <c r="AH6080" s="14" t="e">
        <f t="shared" si="2134"/>
        <v>#DIV/0!</v>
      </c>
      <c r="AI6080" s="14">
        <f t="shared" si="2135"/>
        <v>15</v>
      </c>
      <c r="AJ6080" s="1319"/>
    </row>
    <row r="6081" spans="1:36" ht="15.75">
      <c r="A6081" s="1461"/>
      <c r="B6081" s="2276" t="s">
        <v>4770</v>
      </c>
      <c r="C6081" s="2216" t="s">
        <v>181</v>
      </c>
      <c r="D6081" s="2559">
        <v>3</v>
      </c>
      <c r="E6081" s="1461">
        <v>5</v>
      </c>
      <c r="F6081" s="2539">
        <f t="shared" si="2128"/>
        <v>15</v>
      </c>
      <c r="G6081" s="1286"/>
      <c r="H6081" s="1461"/>
      <c r="I6081" s="1911">
        <v>44797</v>
      </c>
      <c r="J6081" s="1911"/>
      <c r="K6081" s="1911"/>
      <c r="L6081" s="1461">
        <v>592</v>
      </c>
      <c r="M6081" s="1911">
        <v>44769</v>
      </c>
      <c r="N6081" s="1461">
        <v>0</v>
      </c>
      <c r="O6081" s="1461"/>
      <c r="P6081" s="1461"/>
      <c r="Q6081" s="1461"/>
      <c r="R6081" s="1461"/>
      <c r="S6081" s="1461"/>
      <c r="T6081" s="1461"/>
      <c r="U6081" s="1461"/>
      <c r="V6081" s="1461"/>
      <c r="W6081" s="1461"/>
      <c r="X6081" s="1461"/>
      <c r="Y6081" s="1461"/>
      <c r="Z6081" s="1461"/>
      <c r="AA6081" s="1461"/>
      <c r="AB6081" s="1461"/>
      <c r="AC6081" s="1507">
        <f t="shared" si="2129"/>
        <v>5</v>
      </c>
      <c r="AD6081" s="1508">
        <f t="shared" si="2130"/>
        <v>15</v>
      </c>
      <c r="AE6081" s="14">
        <f t="shared" si="2131"/>
        <v>-1500.5666666666666</v>
      </c>
      <c r="AF6081" s="14">
        <f t="shared" si="2132"/>
        <v>0</v>
      </c>
      <c r="AG6081" s="14" t="e">
        <f t="shared" si="2133"/>
        <v>#DIV/0!</v>
      </c>
      <c r="AH6081" s="14" t="e">
        <f t="shared" si="2134"/>
        <v>#DIV/0!</v>
      </c>
      <c r="AI6081" s="14">
        <f t="shared" si="2135"/>
        <v>5</v>
      </c>
      <c r="AJ6081" s="1319"/>
    </row>
    <row r="6082" spans="1:36" ht="15.75">
      <c r="A6082" s="1461"/>
      <c r="B6082" s="2276" t="s">
        <v>4853</v>
      </c>
      <c r="C6082" s="2216" t="s">
        <v>181</v>
      </c>
      <c r="D6082" s="2559">
        <v>4</v>
      </c>
      <c r="E6082" s="1461">
        <v>10</v>
      </c>
      <c r="F6082" s="2539">
        <f t="shared" si="2128"/>
        <v>40</v>
      </c>
      <c r="G6082" s="1286"/>
      <c r="H6082" s="1461"/>
      <c r="I6082" s="1911">
        <v>44797</v>
      </c>
      <c r="J6082" s="1911"/>
      <c r="K6082" s="1911"/>
      <c r="L6082" s="1461">
        <v>592</v>
      </c>
      <c r="M6082" s="1911">
        <v>44769</v>
      </c>
      <c r="N6082" s="1461">
        <v>0</v>
      </c>
      <c r="O6082" s="1461"/>
      <c r="P6082" s="1461"/>
      <c r="Q6082" s="1461"/>
      <c r="R6082" s="1461"/>
      <c r="S6082" s="1461"/>
      <c r="T6082" s="1461"/>
      <c r="U6082" s="1461"/>
      <c r="V6082" s="1461"/>
      <c r="W6082" s="1461"/>
      <c r="X6082" s="1461"/>
      <c r="Y6082" s="1461"/>
      <c r="Z6082" s="1461"/>
      <c r="AA6082" s="1461"/>
      <c r="AB6082" s="1461"/>
      <c r="AC6082" s="1507">
        <f t="shared" si="2129"/>
        <v>10</v>
      </c>
      <c r="AD6082" s="1508">
        <f t="shared" si="2130"/>
        <v>40</v>
      </c>
      <c r="AE6082" s="14">
        <f t="shared" si="2131"/>
        <v>-1500.5666666666666</v>
      </c>
      <c r="AF6082" s="14">
        <f t="shared" si="2132"/>
        <v>0</v>
      </c>
      <c r="AG6082" s="14" t="e">
        <f t="shared" si="2133"/>
        <v>#DIV/0!</v>
      </c>
      <c r="AH6082" s="14" t="e">
        <f t="shared" si="2134"/>
        <v>#DIV/0!</v>
      </c>
      <c r="AI6082" s="14">
        <f t="shared" si="2135"/>
        <v>10</v>
      </c>
      <c r="AJ6082" s="1319"/>
    </row>
    <row r="6083" spans="1:36" ht="15.75">
      <c r="A6083" s="1461"/>
      <c r="B6083" s="2276" t="s">
        <v>4575</v>
      </c>
      <c r="C6083" s="2216" t="s">
        <v>181</v>
      </c>
      <c r="D6083" s="2559">
        <v>15</v>
      </c>
      <c r="E6083" s="1461">
        <v>40</v>
      </c>
      <c r="F6083" s="2539">
        <f t="shared" si="2128"/>
        <v>600</v>
      </c>
      <c r="G6083" s="1286"/>
      <c r="H6083" s="1461"/>
      <c r="I6083" s="1911">
        <v>44797</v>
      </c>
      <c r="J6083" s="1911"/>
      <c r="K6083" s="1911"/>
      <c r="L6083" s="1461">
        <v>592</v>
      </c>
      <c r="M6083" s="1911">
        <v>44769</v>
      </c>
      <c r="N6083" s="1461">
        <v>0</v>
      </c>
      <c r="O6083" s="1461"/>
      <c r="P6083" s="1461"/>
      <c r="Q6083" s="1461"/>
      <c r="R6083" s="1461"/>
      <c r="S6083" s="1461"/>
      <c r="T6083" s="1461"/>
      <c r="U6083" s="1461"/>
      <c r="V6083" s="1461"/>
      <c r="W6083" s="1461"/>
      <c r="X6083" s="1461"/>
      <c r="Y6083" s="1461"/>
      <c r="Z6083" s="1461"/>
      <c r="AA6083" s="1461"/>
      <c r="AB6083" s="1461"/>
      <c r="AC6083" s="1507">
        <f t="shared" si="2129"/>
        <v>40</v>
      </c>
      <c r="AD6083" s="1508">
        <f t="shared" si="2130"/>
        <v>600</v>
      </c>
      <c r="AE6083" s="14">
        <f t="shared" si="2131"/>
        <v>-1500.5666666666666</v>
      </c>
      <c r="AF6083" s="14">
        <f t="shared" si="2132"/>
        <v>0</v>
      </c>
      <c r="AG6083" s="14" t="e">
        <f t="shared" si="2133"/>
        <v>#DIV/0!</v>
      </c>
      <c r="AH6083" s="14" t="e">
        <f t="shared" si="2134"/>
        <v>#DIV/0!</v>
      </c>
      <c r="AI6083" s="14">
        <f t="shared" si="2135"/>
        <v>40</v>
      </c>
      <c r="AJ6083" s="1319"/>
    </row>
    <row r="6084" spans="1:36" ht="15.75">
      <c r="A6084" s="1461"/>
      <c r="B6084" s="2276" t="s">
        <v>5014</v>
      </c>
      <c r="C6084" s="2216" t="s">
        <v>181</v>
      </c>
      <c r="D6084" s="2559">
        <v>3</v>
      </c>
      <c r="E6084" s="1461">
        <v>2</v>
      </c>
      <c r="F6084" s="2539">
        <f t="shared" si="2128"/>
        <v>6</v>
      </c>
      <c r="G6084" s="1286"/>
      <c r="H6084" s="1461"/>
      <c r="I6084" s="1911">
        <v>44797</v>
      </c>
      <c r="J6084" s="1911"/>
      <c r="K6084" s="1911"/>
      <c r="L6084" s="1461">
        <v>592</v>
      </c>
      <c r="M6084" s="1911">
        <v>44769</v>
      </c>
      <c r="N6084" s="1461">
        <v>0</v>
      </c>
      <c r="O6084" s="1461"/>
      <c r="P6084" s="1461"/>
      <c r="Q6084" s="1461"/>
      <c r="R6084" s="1461"/>
      <c r="S6084" s="1461"/>
      <c r="T6084" s="1461"/>
      <c r="U6084" s="1461"/>
      <c r="V6084" s="1461"/>
      <c r="W6084" s="1461"/>
      <c r="X6084" s="1461"/>
      <c r="Y6084" s="1461"/>
      <c r="Z6084" s="1461"/>
      <c r="AA6084" s="1461"/>
      <c r="AB6084" s="1461"/>
      <c r="AC6084" s="1507">
        <f t="shared" si="2129"/>
        <v>2</v>
      </c>
      <c r="AD6084" s="1508">
        <f t="shared" si="2130"/>
        <v>6</v>
      </c>
      <c r="AE6084" s="14">
        <f t="shared" si="2131"/>
        <v>-1500.5666666666666</v>
      </c>
      <c r="AF6084" s="14">
        <f t="shared" si="2132"/>
        <v>0</v>
      </c>
      <c r="AG6084" s="14" t="e">
        <f t="shared" si="2133"/>
        <v>#DIV/0!</v>
      </c>
      <c r="AH6084" s="14" t="e">
        <f t="shared" si="2134"/>
        <v>#DIV/0!</v>
      </c>
      <c r="AI6084" s="14">
        <f t="shared" si="2135"/>
        <v>2</v>
      </c>
      <c r="AJ6084" s="1319"/>
    </row>
    <row r="6085" spans="1:36" ht="15.75">
      <c r="A6085" s="1461"/>
      <c r="B6085" s="2276" t="s">
        <v>5015</v>
      </c>
      <c r="C6085" s="2216" t="s">
        <v>181</v>
      </c>
      <c r="D6085" s="2559">
        <v>4</v>
      </c>
      <c r="E6085" s="1461">
        <v>2</v>
      </c>
      <c r="F6085" s="2539">
        <f t="shared" si="2128"/>
        <v>8</v>
      </c>
      <c r="G6085" s="1286"/>
      <c r="H6085" s="1461"/>
      <c r="I6085" s="1911">
        <v>44797</v>
      </c>
      <c r="J6085" s="1911"/>
      <c r="K6085" s="1911"/>
      <c r="L6085" s="1461">
        <v>592</v>
      </c>
      <c r="M6085" s="1911">
        <v>44769</v>
      </c>
      <c r="N6085" s="1461">
        <v>0</v>
      </c>
      <c r="O6085" s="1461"/>
      <c r="P6085" s="1461"/>
      <c r="Q6085" s="1461"/>
      <c r="R6085" s="1461"/>
      <c r="S6085" s="1461"/>
      <c r="T6085" s="1461"/>
      <c r="U6085" s="1461"/>
      <c r="V6085" s="1461"/>
      <c r="W6085" s="1461"/>
      <c r="X6085" s="1461"/>
      <c r="Y6085" s="1461"/>
      <c r="Z6085" s="1461"/>
      <c r="AA6085" s="1461"/>
      <c r="AB6085" s="1461"/>
      <c r="AC6085" s="1507">
        <f t="shared" si="2129"/>
        <v>2</v>
      </c>
      <c r="AD6085" s="1508">
        <f t="shared" si="2130"/>
        <v>8</v>
      </c>
      <c r="AE6085" s="14">
        <f t="shared" si="2131"/>
        <v>-1500.5666666666666</v>
      </c>
      <c r="AF6085" s="14">
        <f t="shared" si="2132"/>
        <v>0</v>
      </c>
      <c r="AG6085" s="14" t="e">
        <f t="shared" si="2133"/>
        <v>#DIV/0!</v>
      </c>
      <c r="AH6085" s="14" t="e">
        <f t="shared" si="2134"/>
        <v>#DIV/0!</v>
      </c>
      <c r="AI6085" s="14">
        <f t="shared" si="2135"/>
        <v>2</v>
      </c>
      <c r="AJ6085" s="1319"/>
    </row>
    <row r="6086" spans="1:36" ht="15.75">
      <c r="A6086" s="1461"/>
      <c r="B6086" s="2632" t="s">
        <v>5016</v>
      </c>
      <c r="C6086" s="2216"/>
      <c r="D6086" s="2559"/>
      <c r="E6086" s="1461"/>
      <c r="F6086" s="2539"/>
      <c r="G6086" s="1286"/>
      <c r="H6086" s="1461"/>
      <c r="I6086" s="1911"/>
      <c r="J6086" s="1911"/>
      <c r="K6086" s="1911"/>
      <c r="L6086" s="1461"/>
      <c r="M6086" s="1911"/>
      <c r="N6086" s="1461"/>
      <c r="O6086" s="1461"/>
      <c r="P6086" s="1461"/>
      <c r="Q6086" s="1461"/>
      <c r="R6086" s="1461"/>
      <c r="S6086" s="1461"/>
      <c r="T6086" s="1461"/>
      <c r="U6086" s="1461"/>
      <c r="V6086" s="1461"/>
      <c r="W6086" s="1461"/>
      <c r="X6086" s="1461"/>
      <c r="Y6086" s="1461"/>
      <c r="Z6086" s="1461"/>
      <c r="AA6086" s="1461"/>
      <c r="AB6086" s="1461"/>
      <c r="AC6086" s="1461"/>
      <c r="AD6086" s="1280"/>
      <c r="AE6086" s="1271"/>
      <c r="AF6086" s="1271"/>
      <c r="AG6086" s="1271"/>
      <c r="AH6086" s="1271"/>
      <c r="AI6086" s="1271"/>
      <c r="AJ6086" s="1319"/>
    </row>
    <row r="6087" spans="1:36" ht="15.75">
      <c r="A6087" s="1461"/>
      <c r="B6087" s="2276" t="s">
        <v>5017</v>
      </c>
      <c r="C6087" s="2216" t="s">
        <v>181</v>
      </c>
      <c r="D6087" s="2559">
        <v>35</v>
      </c>
      <c r="E6087" s="1461">
        <v>2</v>
      </c>
      <c r="F6087" s="2539">
        <f>E6087*D6087</f>
        <v>70</v>
      </c>
      <c r="G6087" s="1286"/>
      <c r="H6087" s="1461"/>
      <c r="I6087" s="1911">
        <v>44797</v>
      </c>
      <c r="J6087" s="1911"/>
      <c r="K6087" s="1911"/>
      <c r="L6087" s="1461">
        <v>592</v>
      </c>
      <c r="M6087" s="1911">
        <v>44769</v>
      </c>
      <c r="N6087" s="1461">
        <v>0</v>
      </c>
      <c r="O6087" s="1461"/>
      <c r="P6087" s="1461"/>
      <c r="Q6087" s="1461"/>
      <c r="R6087" s="1461"/>
      <c r="S6087" s="1461"/>
      <c r="T6087" s="1461"/>
      <c r="U6087" s="1461"/>
      <c r="V6087" s="1461"/>
      <c r="W6087" s="1461"/>
      <c r="X6087" s="1461"/>
      <c r="Y6087" s="1461"/>
      <c r="Z6087" s="1461"/>
      <c r="AA6087" s="1461"/>
      <c r="AB6087" s="1461"/>
      <c r="AC6087" s="1507">
        <f>E6087+G6087-N6087-O6087-AA6087-P6087-Q6087-R6087-S6087-T6087-U6087-V6087-W6087-X6087-Y6087</f>
        <v>2</v>
      </c>
      <c r="AD6087" s="1508">
        <f>D6087*AC6087</f>
        <v>70</v>
      </c>
      <c r="AE6087" s="14">
        <f>(J6087-"01.04.2023")/30</f>
        <v>-1500.5666666666666</v>
      </c>
      <c r="AF6087" s="14">
        <f>(N6087+O6087+P6087+Q6087+R6087+S6087+T6087+U6087+V6087+W6087+X6087+Y6087)/3</f>
        <v>0</v>
      </c>
      <c r="AG6087" s="14" t="e">
        <f>AC6087/AF6087</f>
        <v>#DIV/0!</v>
      </c>
      <c r="AH6087" s="14" t="e">
        <f>AG6087-AE6087</f>
        <v>#DIV/0!</v>
      </c>
      <c r="AI6087" s="14">
        <f>AC6087-(AE6087*AF6087)</f>
        <v>2</v>
      </c>
      <c r="AJ6087" s="1319"/>
    </row>
    <row r="6088" spans="1:36" ht="15.75">
      <c r="A6088" s="1461"/>
      <c r="B6088" s="2276" t="s">
        <v>5018</v>
      </c>
      <c r="C6088" s="2216" t="s">
        <v>181</v>
      </c>
      <c r="D6088" s="2559">
        <v>5</v>
      </c>
      <c r="E6088" s="1461">
        <v>2</v>
      </c>
      <c r="F6088" s="2539">
        <f>E6088*D6088</f>
        <v>10</v>
      </c>
      <c r="G6088" s="1286"/>
      <c r="H6088" s="1461"/>
      <c r="I6088" s="1911">
        <v>44797</v>
      </c>
      <c r="J6088" s="1911"/>
      <c r="K6088" s="1911"/>
      <c r="L6088" s="1461">
        <v>592</v>
      </c>
      <c r="M6088" s="1911">
        <v>44769</v>
      </c>
      <c r="N6088" s="1461">
        <v>0</v>
      </c>
      <c r="O6088" s="1461"/>
      <c r="P6088" s="1461"/>
      <c r="Q6088" s="1461"/>
      <c r="R6088" s="1461"/>
      <c r="S6088" s="1461"/>
      <c r="T6088" s="1461"/>
      <c r="U6088" s="1461"/>
      <c r="V6088" s="1461"/>
      <c r="W6088" s="1461"/>
      <c r="X6088" s="1461"/>
      <c r="Y6088" s="1461"/>
      <c r="Z6088" s="1461"/>
      <c r="AA6088" s="1461"/>
      <c r="AB6088" s="1461"/>
      <c r="AC6088" s="1507">
        <f>E6088+G6088-N6088-O6088-AA6088-P6088-Q6088-R6088-S6088-T6088-U6088-V6088-W6088-X6088-Y6088</f>
        <v>2</v>
      </c>
      <c r="AD6088" s="1508">
        <f>D6088*AC6088</f>
        <v>10</v>
      </c>
      <c r="AE6088" s="14">
        <f>(J6088-"01.04.2023")/30</f>
        <v>-1500.5666666666666</v>
      </c>
      <c r="AF6088" s="14">
        <f>(N6088+O6088+P6088+Q6088+R6088+S6088+T6088+U6088+V6088+W6088+X6088+Y6088)/3</f>
        <v>0</v>
      </c>
      <c r="AG6088" s="14" t="e">
        <f>AC6088/AF6088</f>
        <v>#DIV/0!</v>
      </c>
      <c r="AH6088" s="14" t="e">
        <f>AG6088-AE6088</f>
        <v>#DIV/0!</v>
      </c>
      <c r="AI6088" s="14">
        <f>AC6088-(AE6088*AF6088)</f>
        <v>2</v>
      </c>
      <c r="AJ6088" s="1319"/>
    </row>
    <row r="6089" spans="1:36" ht="15.75">
      <c r="A6089" s="1461"/>
      <c r="B6089" s="2632" t="s">
        <v>5019</v>
      </c>
      <c r="C6089" s="2216"/>
      <c r="D6089" s="2559"/>
      <c r="E6089" s="1461"/>
      <c r="F6089" s="2539"/>
      <c r="G6089" s="1286"/>
      <c r="H6089" s="1461"/>
      <c r="I6089" s="1911"/>
      <c r="J6089" s="1911"/>
      <c r="K6089" s="1911"/>
      <c r="L6089" s="1461"/>
      <c r="M6089" s="1911"/>
      <c r="N6089" s="1461"/>
      <c r="O6089" s="1461"/>
      <c r="P6089" s="1461"/>
      <c r="Q6089" s="1461"/>
      <c r="R6089" s="1461"/>
      <c r="S6089" s="1461"/>
      <c r="T6089" s="1461"/>
      <c r="U6089" s="1461"/>
      <c r="V6089" s="1461"/>
      <c r="W6089" s="1461"/>
      <c r="X6089" s="1461"/>
      <c r="Y6089" s="1461"/>
      <c r="Z6089" s="1461"/>
      <c r="AA6089" s="1461"/>
      <c r="AB6089" s="1461"/>
      <c r="AC6089" s="1461"/>
      <c r="AD6089" s="1280"/>
      <c r="AE6089" s="1271"/>
      <c r="AF6089" s="1271"/>
      <c r="AG6089" s="1271"/>
      <c r="AH6089" s="1271"/>
      <c r="AI6089" s="1271"/>
      <c r="AJ6089" s="1319"/>
    </row>
    <row r="6090" spans="1:36" ht="15.75">
      <c r="A6090" s="1461"/>
      <c r="B6090" s="2276" t="s">
        <v>4576</v>
      </c>
      <c r="C6090" s="2216" t="s">
        <v>181</v>
      </c>
      <c r="D6090" s="2559">
        <v>10</v>
      </c>
      <c r="E6090" s="1461">
        <v>1</v>
      </c>
      <c r="F6090" s="2539">
        <f>E6090*D6090</f>
        <v>10</v>
      </c>
      <c r="G6090" s="1286"/>
      <c r="H6090" s="1461"/>
      <c r="I6090" s="1911">
        <v>44797</v>
      </c>
      <c r="J6090" s="1911"/>
      <c r="K6090" s="1911"/>
      <c r="L6090" s="1461">
        <v>592</v>
      </c>
      <c r="M6090" s="1911">
        <v>44769</v>
      </c>
      <c r="N6090" s="1461">
        <v>0</v>
      </c>
      <c r="O6090" s="1461"/>
      <c r="P6090" s="1461"/>
      <c r="Q6090" s="1461"/>
      <c r="R6090" s="1461"/>
      <c r="S6090" s="1461"/>
      <c r="T6090" s="1461"/>
      <c r="U6090" s="1461"/>
      <c r="V6090" s="1461"/>
      <c r="W6090" s="1461"/>
      <c r="X6090" s="1461"/>
      <c r="Y6090" s="1461"/>
      <c r="Z6090" s="1461"/>
      <c r="AA6090" s="1461"/>
      <c r="AB6090" s="1461"/>
      <c r="AC6090" s="1507">
        <f>E6090+G6090-N6090-O6090-AA6090-P6090-Q6090-R6090-S6090-T6090-U6090-V6090-W6090-X6090-Y6090</f>
        <v>1</v>
      </c>
      <c r="AD6090" s="1508">
        <f>D6090*AC6090</f>
        <v>10</v>
      </c>
      <c r="AE6090" s="14">
        <f>(J6090-"01.04.2023")/30</f>
        <v>-1500.5666666666666</v>
      </c>
      <c r="AF6090" s="14">
        <f>(N6090+O6090+P6090+Q6090+R6090+S6090+T6090+U6090+V6090+W6090+X6090+Y6090)/3</f>
        <v>0</v>
      </c>
      <c r="AG6090" s="14" t="e">
        <f>AC6090/AF6090</f>
        <v>#DIV/0!</v>
      </c>
      <c r="AH6090" s="14" t="e">
        <f>AG6090-AE6090</f>
        <v>#DIV/0!</v>
      </c>
      <c r="AI6090" s="14">
        <f>AC6090-(AE6090*AF6090)</f>
        <v>1</v>
      </c>
      <c r="AJ6090" s="1319"/>
    </row>
    <row r="6091" spans="1:36" ht="15.75">
      <c r="A6091" s="1461"/>
      <c r="B6091" s="2632" t="s">
        <v>8744</v>
      </c>
      <c r="C6091" s="2216"/>
      <c r="D6091" s="2559"/>
      <c r="E6091" s="1461"/>
      <c r="F6091" s="2539"/>
      <c r="G6091" s="1286"/>
      <c r="H6091" s="1461"/>
      <c r="I6091" s="1911"/>
      <c r="J6091" s="1911"/>
      <c r="K6091" s="1911"/>
      <c r="L6091" s="1461"/>
      <c r="M6091" s="1911"/>
      <c r="N6091" s="1461"/>
      <c r="O6091" s="1461"/>
      <c r="P6091" s="1461"/>
      <c r="Q6091" s="1461"/>
      <c r="R6091" s="1461"/>
      <c r="S6091" s="1461"/>
      <c r="T6091" s="1461"/>
      <c r="U6091" s="1461"/>
      <c r="V6091" s="1461"/>
      <c r="W6091" s="1461"/>
      <c r="X6091" s="1461"/>
      <c r="Y6091" s="1461"/>
      <c r="Z6091" s="1461"/>
      <c r="AA6091" s="1461"/>
      <c r="AB6091" s="1461"/>
      <c r="AC6091" s="1461"/>
      <c r="AD6091" s="1280"/>
      <c r="AE6091" s="1271"/>
      <c r="AF6091" s="1271"/>
      <c r="AG6091" s="1271"/>
      <c r="AH6091" s="1271"/>
      <c r="AI6091" s="1271"/>
      <c r="AJ6091" s="1319"/>
    </row>
    <row r="6092" spans="1:36" ht="15.75">
      <c r="A6092" s="1461"/>
      <c r="B6092" s="2276" t="s">
        <v>4696</v>
      </c>
      <c r="C6092" s="2216" t="s">
        <v>181</v>
      </c>
      <c r="D6092" s="2559">
        <v>1.5</v>
      </c>
      <c r="E6092" s="1461">
        <v>1</v>
      </c>
      <c r="F6092" s="2539">
        <f t="shared" ref="F6092:F6121" si="2136">E6092*D6092</f>
        <v>1.5</v>
      </c>
      <c r="G6092" s="1286"/>
      <c r="H6092" s="1461"/>
      <c r="I6092" s="1911">
        <v>44797</v>
      </c>
      <c r="J6092" s="1911"/>
      <c r="K6092" s="1911"/>
      <c r="L6092" s="1461">
        <v>592</v>
      </c>
      <c r="M6092" s="1911">
        <v>44769</v>
      </c>
      <c r="N6092" s="1461">
        <v>0</v>
      </c>
      <c r="O6092" s="1461"/>
      <c r="P6092" s="1461"/>
      <c r="Q6092" s="1461"/>
      <c r="R6092" s="1461"/>
      <c r="S6092" s="1461"/>
      <c r="T6092" s="1461"/>
      <c r="U6092" s="1461"/>
      <c r="V6092" s="1461"/>
      <c r="W6092" s="1461"/>
      <c r="X6092" s="1461"/>
      <c r="Y6092" s="1461"/>
      <c r="Z6092" s="1461"/>
      <c r="AA6092" s="1461"/>
      <c r="AB6092" s="1461"/>
      <c r="AC6092" s="1507">
        <f t="shared" ref="AC6092:AC6121" si="2137">E6092+G6092-N6092-O6092-AA6092-P6092-Q6092-R6092-S6092-T6092-U6092-V6092-W6092-X6092-Y6092</f>
        <v>1</v>
      </c>
      <c r="AD6092" s="1508">
        <f t="shared" ref="AD6092:AD6121" si="2138">D6092*AC6092</f>
        <v>1.5</v>
      </c>
      <c r="AE6092" s="14">
        <f t="shared" ref="AE6092:AE6121" si="2139">(J6092-"01.04.2023")/30</f>
        <v>-1500.5666666666666</v>
      </c>
      <c r="AF6092" s="14">
        <f t="shared" ref="AF6092:AF6121" si="2140">(N6092+O6092+P6092+Q6092+R6092+S6092+T6092+U6092+V6092+W6092+X6092+Y6092)/3</f>
        <v>0</v>
      </c>
      <c r="AG6092" s="14" t="e">
        <f t="shared" ref="AG6092:AG6121" si="2141">AC6092/AF6092</f>
        <v>#DIV/0!</v>
      </c>
      <c r="AH6092" s="14" t="e">
        <f t="shared" ref="AH6092:AH6121" si="2142">AG6092-AE6092</f>
        <v>#DIV/0!</v>
      </c>
      <c r="AI6092" s="14">
        <f t="shared" ref="AI6092:AI6121" si="2143">AC6092-(AE6092*AF6092)</f>
        <v>1</v>
      </c>
      <c r="AJ6092" s="1319"/>
    </row>
    <row r="6093" spans="1:36" ht="15.75">
      <c r="A6093" s="1461"/>
      <c r="B6093" s="2276" t="s">
        <v>5020</v>
      </c>
      <c r="C6093" s="2216" t="s">
        <v>181</v>
      </c>
      <c r="D6093" s="2559">
        <v>15</v>
      </c>
      <c r="E6093" s="1461">
        <v>3</v>
      </c>
      <c r="F6093" s="2539">
        <f t="shared" si="2136"/>
        <v>45</v>
      </c>
      <c r="G6093" s="1286"/>
      <c r="H6093" s="1461"/>
      <c r="I6093" s="1911">
        <v>44797</v>
      </c>
      <c r="J6093" s="1911"/>
      <c r="K6093" s="1911"/>
      <c r="L6093" s="1461">
        <v>592</v>
      </c>
      <c r="M6093" s="1911">
        <v>44769</v>
      </c>
      <c r="N6093" s="1461">
        <v>0</v>
      </c>
      <c r="O6093" s="1461"/>
      <c r="P6093" s="1461"/>
      <c r="Q6093" s="1461"/>
      <c r="R6093" s="1461"/>
      <c r="S6093" s="1461"/>
      <c r="T6093" s="1461"/>
      <c r="U6093" s="1461"/>
      <c r="V6093" s="1461"/>
      <c r="W6093" s="1461"/>
      <c r="X6093" s="1461"/>
      <c r="Y6093" s="1461"/>
      <c r="Z6093" s="1461"/>
      <c r="AA6093" s="1461"/>
      <c r="AB6093" s="1461"/>
      <c r="AC6093" s="1507">
        <f t="shared" si="2137"/>
        <v>3</v>
      </c>
      <c r="AD6093" s="1508">
        <f t="shared" si="2138"/>
        <v>45</v>
      </c>
      <c r="AE6093" s="14">
        <f t="shared" si="2139"/>
        <v>-1500.5666666666666</v>
      </c>
      <c r="AF6093" s="14">
        <f t="shared" si="2140"/>
        <v>0</v>
      </c>
      <c r="AG6093" s="14" t="e">
        <f t="shared" si="2141"/>
        <v>#DIV/0!</v>
      </c>
      <c r="AH6093" s="14" t="e">
        <f t="shared" si="2142"/>
        <v>#DIV/0!</v>
      </c>
      <c r="AI6093" s="14">
        <f t="shared" si="2143"/>
        <v>3</v>
      </c>
      <c r="AJ6093" s="1319"/>
    </row>
    <row r="6094" spans="1:36" ht="15.75">
      <c r="A6094" s="1461"/>
      <c r="B6094" s="2276" t="s">
        <v>3488</v>
      </c>
      <c r="C6094" s="2216" t="s">
        <v>181</v>
      </c>
      <c r="D6094" s="2559">
        <v>10</v>
      </c>
      <c r="E6094" s="1461">
        <v>2</v>
      </c>
      <c r="F6094" s="2539">
        <f t="shared" si="2136"/>
        <v>20</v>
      </c>
      <c r="G6094" s="1286"/>
      <c r="H6094" s="1461"/>
      <c r="I6094" s="1911">
        <v>44797</v>
      </c>
      <c r="J6094" s="1911"/>
      <c r="K6094" s="1911"/>
      <c r="L6094" s="1461">
        <v>592</v>
      </c>
      <c r="M6094" s="1911">
        <v>44769</v>
      </c>
      <c r="N6094" s="1461">
        <v>0</v>
      </c>
      <c r="O6094" s="1461"/>
      <c r="P6094" s="1461"/>
      <c r="Q6094" s="1461"/>
      <c r="R6094" s="1461"/>
      <c r="S6094" s="1461"/>
      <c r="T6094" s="1461"/>
      <c r="U6094" s="1461"/>
      <c r="V6094" s="1461"/>
      <c r="W6094" s="1461"/>
      <c r="X6094" s="1461"/>
      <c r="Y6094" s="1461"/>
      <c r="Z6094" s="1461"/>
      <c r="AA6094" s="1461"/>
      <c r="AB6094" s="1461"/>
      <c r="AC6094" s="1507">
        <f t="shared" si="2137"/>
        <v>2</v>
      </c>
      <c r="AD6094" s="1508">
        <f t="shared" si="2138"/>
        <v>20</v>
      </c>
      <c r="AE6094" s="14">
        <f t="shared" si="2139"/>
        <v>-1500.5666666666666</v>
      </c>
      <c r="AF6094" s="14">
        <f t="shared" si="2140"/>
        <v>0</v>
      </c>
      <c r="AG6094" s="14" t="e">
        <f t="shared" si="2141"/>
        <v>#DIV/0!</v>
      </c>
      <c r="AH6094" s="14" t="e">
        <f t="shared" si="2142"/>
        <v>#DIV/0!</v>
      </c>
      <c r="AI6094" s="14">
        <f t="shared" si="2143"/>
        <v>2</v>
      </c>
      <c r="AJ6094" s="1319"/>
    </row>
    <row r="6095" spans="1:36" ht="15.75">
      <c r="A6095" s="1461"/>
      <c r="B6095" s="2276" t="s">
        <v>5021</v>
      </c>
      <c r="C6095" s="2216" t="s">
        <v>181</v>
      </c>
      <c r="D6095" s="2559">
        <v>4</v>
      </c>
      <c r="E6095" s="1461">
        <v>1</v>
      </c>
      <c r="F6095" s="2539">
        <f t="shared" si="2136"/>
        <v>4</v>
      </c>
      <c r="G6095" s="1286"/>
      <c r="H6095" s="1461"/>
      <c r="I6095" s="1911">
        <v>44797</v>
      </c>
      <c r="J6095" s="1911"/>
      <c r="K6095" s="1911"/>
      <c r="L6095" s="1461">
        <v>592</v>
      </c>
      <c r="M6095" s="1911">
        <v>44769</v>
      </c>
      <c r="N6095" s="1461">
        <v>0</v>
      </c>
      <c r="O6095" s="1461"/>
      <c r="P6095" s="1461"/>
      <c r="Q6095" s="1461"/>
      <c r="R6095" s="1461"/>
      <c r="S6095" s="1461"/>
      <c r="T6095" s="1461"/>
      <c r="U6095" s="1461"/>
      <c r="V6095" s="1461"/>
      <c r="W6095" s="1461"/>
      <c r="X6095" s="1461"/>
      <c r="Y6095" s="1461"/>
      <c r="Z6095" s="1461"/>
      <c r="AA6095" s="1461"/>
      <c r="AB6095" s="1461"/>
      <c r="AC6095" s="1507">
        <f t="shared" si="2137"/>
        <v>1</v>
      </c>
      <c r="AD6095" s="1508">
        <f t="shared" si="2138"/>
        <v>4</v>
      </c>
      <c r="AE6095" s="14">
        <f t="shared" si="2139"/>
        <v>-1500.5666666666666</v>
      </c>
      <c r="AF6095" s="14">
        <f t="shared" si="2140"/>
        <v>0</v>
      </c>
      <c r="AG6095" s="14" t="e">
        <f t="shared" si="2141"/>
        <v>#DIV/0!</v>
      </c>
      <c r="AH6095" s="14" t="e">
        <f t="shared" si="2142"/>
        <v>#DIV/0!</v>
      </c>
      <c r="AI6095" s="14">
        <f t="shared" si="2143"/>
        <v>1</v>
      </c>
      <c r="AJ6095" s="1319"/>
    </row>
    <row r="6096" spans="1:36" ht="15.75">
      <c r="A6096" s="1461"/>
      <c r="B6096" s="2276" t="s">
        <v>4697</v>
      </c>
      <c r="C6096" s="2216" t="s">
        <v>181</v>
      </c>
      <c r="D6096" s="2559">
        <v>10</v>
      </c>
      <c r="E6096" s="1461">
        <v>1</v>
      </c>
      <c r="F6096" s="2539">
        <f t="shared" si="2136"/>
        <v>10</v>
      </c>
      <c r="G6096" s="1286"/>
      <c r="H6096" s="1461"/>
      <c r="I6096" s="1911">
        <v>44797</v>
      </c>
      <c r="J6096" s="1911"/>
      <c r="K6096" s="1911"/>
      <c r="L6096" s="1461">
        <v>592</v>
      </c>
      <c r="M6096" s="1911">
        <v>44769</v>
      </c>
      <c r="N6096" s="1461">
        <v>0</v>
      </c>
      <c r="O6096" s="1461"/>
      <c r="P6096" s="1461"/>
      <c r="Q6096" s="1461"/>
      <c r="R6096" s="1461"/>
      <c r="S6096" s="1461"/>
      <c r="T6096" s="1461"/>
      <c r="U6096" s="1461"/>
      <c r="V6096" s="1461"/>
      <c r="W6096" s="1461"/>
      <c r="X6096" s="1461"/>
      <c r="Y6096" s="1461"/>
      <c r="Z6096" s="1461"/>
      <c r="AA6096" s="1461"/>
      <c r="AB6096" s="1461"/>
      <c r="AC6096" s="1507">
        <f t="shared" si="2137"/>
        <v>1</v>
      </c>
      <c r="AD6096" s="1508">
        <f t="shared" si="2138"/>
        <v>10</v>
      </c>
      <c r="AE6096" s="14">
        <f t="shared" si="2139"/>
        <v>-1500.5666666666666</v>
      </c>
      <c r="AF6096" s="14">
        <f t="shared" si="2140"/>
        <v>0</v>
      </c>
      <c r="AG6096" s="14" t="e">
        <f t="shared" si="2141"/>
        <v>#DIV/0!</v>
      </c>
      <c r="AH6096" s="14" t="e">
        <f t="shared" si="2142"/>
        <v>#DIV/0!</v>
      </c>
      <c r="AI6096" s="14">
        <f t="shared" si="2143"/>
        <v>1</v>
      </c>
      <c r="AJ6096" s="1319"/>
    </row>
    <row r="6097" spans="1:36" ht="15.75">
      <c r="A6097" s="1461"/>
      <c r="B6097" s="2276" t="s">
        <v>5022</v>
      </c>
      <c r="C6097" s="2216" t="s">
        <v>181</v>
      </c>
      <c r="D6097" s="2559">
        <v>4</v>
      </c>
      <c r="E6097" s="1461">
        <v>3</v>
      </c>
      <c r="F6097" s="2539">
        <f t="shared" si="2136"/>
        <v>12</v>
      </c>
      <c r="G6097" s="1286"/>
      <c r="H6097" s="1461"/>
      <c r="I6097" s="1911">
        <v>44797</v>
      </c>
      <c r="J6097" s="1911"/>
      <c r="K6097" s="1911"/>
      <c r="L6097" s="1461">
        <v>592</v>
      </c>
      <c r="M6097" s="1911">
        <v>44769</v>
      </c>
      <c r="N6097" s="1461">
        <v>0</v>
      </c>
      <c r="O6097" s="1461"/>
      <c r="P6097" s="1461"/>
      <c r="Q6097" s="1461"/>
      <c r="R6097" s="1461"/>
      <c r="S6097" s="1461"/>
      <c r="T6097" s="1461"/>
      <c r="U6097" s="1461"/>
      <c r="V6097" s="1461"/>
      <c r="W6097" s="1461"/>
      <c r="X6097" s="1461"/>
      <c r="Y6097" s="1461"/>
      <c r="Z6097" s="1461"/>
      <c r="AA6097" s="1461"/>
      <c r="AB6097" s="1461"/>
      <c r="AC6097" s="1507">
        <f t="shared" si="2137"/>
        <v>3</v>
      </c>
      <c r="AD6097" s="1508">
        <f t="shared" si="2138"/>
        <v>12</v>
      </c>
      <c r="AE6097" s="14">
        <f t="shared" si="2139"/>
        <v>-1500.5666666666666</v>
      </c>
      <c r="AF6097" s="14">
        <f t="shared" si="2140"/>
        <v>0</v>
      </c>
      <c r="AG6097" s="14" t="e">
        <f t="shared" si="2141"/>
        <v>#DIV/0!</v>
      </c>
      <c r="AH6097" s="14" t="e">
        <f t="shared" si="2142"/>
        <v>#DIV/0!</v>
      </c>
      <c r="AI6097" s="14">
        <f t="shared" si="2143"/>
        <v>3</v>
      </c>
      <c r="AJ6097" s="1319"/>
    </row>
    <row r="6098" spans="1:36" ht="15.75">
      <c r="A6098" s="1461"/>
      <c r="B6098" s="2276" t="s">
        <v>4698</v>
      </c>
      <c r="C6098" s="2216" t="s">
        <v>181</v>
      </c>
      <c r="D6098" s="2559">
        <v>15</v>
      </c>
      <c r="E6098" s="1461">
        <v>2</v>
      </c>
      <c r="F6098" s="2539">
        <f t="shared" si="2136"/>
        <v>30</v>
      </c>
      <c r="G6098" s="1286"/>
      <c r="H6098" s="1461"/>
      <c r="I6098" s="1911">
        <v>44797</v>
      </c>
      <c r="J6098" s="1911"/>
      <c r="K6098" s="1911"/>
      <c r="L6098" s="1461">
        <v>592</v>
      </c>
      <c r="M6098" s="1911">
        <v>44769</v>
      </c>
      <c r="N6098" s="1461">
        <v>0</v>
      </c>
      <c r="O6098" s="1461"/>
      <c r="P6098" s="1461"/>
      <c r="Q6098" s="1461"/>
      <c r="R6098" s="1461"/>
      <c r="S6098" s="1461"/>
      <c r="T6098" s="1461"/>
      <c r="U6098" s="1461"/>
      <c r="V6098" s="1461"/>
      <c r="W6098" s="1461"/>
      <c r="X6098" s="1461"/>
      <c r="Y6098" s="1461"/>
      <c r="Z6098" s="1461"/>
      <c r="AA6098" s="1461"/>
      <c r="AB6098" s="1461"/>
      <c r="AC6098" s="1507">
        <f t="shared" si="2137"/>
        <v>2</v>
      </c>
      <c r="AD6098" s="1508">
        <f t="shared" si="2138"/>
        <v>30</v>
      </c>
      <c r="AE6098" s="14">
        <f t="shared" si="2139"/>
        <v>-1500.5666666666666</v>
      </c>
      <c r="AF6098" s="14">
        <f t="shared" si="2140"/>
        <v>0</v>
      </c>
      <c r="AG6098" s="14" t="e">
        <f t="shared" si="2141"/>
        <v>#DIV/0!</v>
      </c>
      <c r="AH6098" s="14" t="e">
        <f t="shared" si="2142"/>
        <v>#DIV/0!</v>
      </c>
      <c r="AI6098" s="14">
        <f t="shared" si="2143"/>
        <v>2</v>
      </c>
      <c r="AJ6098" s="1319"/>
    </row>
    <row r="6099" spans="1:36" ht="15.75">
      <c r="A6099" s="1461"/>
      <c r="B6099" s="2276" t="s">
        <v>4699</v>
      </c>
      <c r="C6099" s="2216" t="s">
        <v>181</v>
      </c>
      <c r="D6099" s="2559">
        <v>15</v>
      </c>
      <c r="E6099" s="1461">
        <v>1520</v>
      </c>
      <c r="F6099" s="2539">
        <f t="shared" si="2136"/>
        <v>22800</v>
      </c>
      <c r="G6099" s="1286"/>
      <c r="H6099" s="1461"/>
      <c r="I6099" s="1911">
        <v>44797</v>
      </c>
      <c r="J6099" s="1911"/>
      <c r="K6099" s="1911"/>
      <c r="L6099" s="1461">
        <v>592</v>
      </c>
      <c r="M6099" s="1911">
        <v>44769</v>
      </c>
      <c r="N6099" s="1461">
        <v>0</v>
      </c>
      <c r="O6099" s="1461"/>
      <c r="P6099" s="1461"/>
      <c r="Q6099" s="1461"/>
      <c r="R6099" s="1461"/>
      <c r="S6099" s="1461"/>
      <c r="T6099" s="1461"/>
      <c r="U6099" s="1461"/>
      <c r="V6099" s="1461"/>
      <c r="W6099" s="1461"/>
      <c r="X6099" s="1461"/>
      <c r="Y6099" s="1461"/>
      <c r="Z6099" s="1461"/>
      <c r="AA6099" s="1461"/>
      <c r="AB6099" s="1461"/>
      <c r="AC6099" s="1507">
        <f t="shared" si="2137"/>
        <v>1520</v>
      </c>
      <c r="AD6099" s="1508">
        <f t="shared" si="2138"/>
        <v>22800</v>
      </c>
      <c r="AE6099" s="14">
        <f t="shared" si="2139"/>
        <v>-1500.5666666666666</v>
      </c>
      <c r="AF6099" s="14">
        <f t="shared" si="2140"/>
        <v>0</v>
      </c>
      <c r="AG6099" s="14" t="e">
        <f t="shared" si="2141"/>
        <v>#DIV/0!</v>
      </c>
      <c r="AH6099" s="14" t="e">
        <f t="shared" si="2142"/>
        <v>#DIV/0!</v>
      </c>
      <c r="AI6099" s="14">
        <f t="shared" si="2143"/>
        <v>1520</v>
      </c>
      <c r="AJ6099" s="1319"/>
    </row>
    <row r="6100" spans="1:36" ht="15.75">
      <c r="A6100" s="1461"/>
      <c r="B6100" s="2276" t="s">
        <v>5023</v>
      </c>
      <c r="C6100" s="2216" t="s">
        <v>181</v>
      </c>
      <c r="D6100" s="2559">
        <v>1</v>
      </c>
      <c r="E6100" s="1461">
        <v>100</v>
      </c>
      <c r="F6100" s="2539">
        <f t="shared" si="2136"/>
        <v>100</v>
      </c>
      <c r="G6100" s="1286"/>
      <c r="H6100" s="1461"/>
      <c r="I6100" s="1911">
        <v>44797</v>
      </c>
      <c r="J6100" s="1911"/>
      <c r="K6100" s="1911"/>
      <c r="L6100" s="1461">
        <v>592</v>
      </c>
      <c r="M6100" s="1911">
        <v>44769</v>
      </c>
      <c r="N6100" s="1461">
        <v>0</v>
      </c>
      <c r="O6100" s="1461"/>
      <c r="P6100" s="1461"/>
      <c r="Q6100" s="1461"/>
      <c r="R6100" s="1461"/>
      <c r="S6100" s="1461"/>
      <c r="T6100" s="1461"/>
      <c r="U6100" s="1461"/>
      <c r="V6100" s="1461"/>
      <c r="W6100" s="1461"/>
      <c r="X6100" s="1461"/>
      <c r="Y6100" s="1461"/>
      <c r="Z6100" s="1461"/>
      <c r="AA6100" s="1461"/>
      <c r="AB6100" s="1461"/>
      <c r="AC6100" s="1507">
        <f t="shared" si="2137"/>
        <v>100</v>
      </c>
      <c r="AD6100" s="1508">
        <f t="shared" si="2138"/>
        <v>100</v>
      </c>
      <c r="AE6100" s="14">
        <f t="shared" si="2139"/>
        <v>-1500.5666666666666</v>
      </c>
      <c r="AF6100" s="14">
        <f t="shared" si="2140"/>
        <v>0</v>
      </c>
      <c r="AG6100" s="14" t="e">
        <f t="shared" si="2141"/>
        <v>#DIV/0!</v>
      </c>
      <c r="AH6100" s="14" t="e">
        <f t="shared" si="2142"/>
        <v>#DIV/0!</v>
      </c>
      <c r="AI6100" s="14">
        <f t="shared" si="2143"/>
        <v>100</v>
      </c>
      <c r="AJ6100" s="1319"/>
    </row>
    <row r="6101" spans="1:36" ht="15.75">
      <c r="A6101" s="1461"/>
      <c r="B6101" s="2276" t="s">
        <v>4700</v>
      </c>
      <c r="C6101" s="2216" t="s">
        <v>181</v>
      </c>
      <c r="D6101" s="2559">
        <v>2.5</v>
      </c>
      <c r="E6101" s="1461">
        <v>2</v>
      </c>
      <c r="F6101" s="2539">
        <f t="shared" si="2136"/>
        <v>5</v>
      </c>
      <c r="G6101" s="1286"/>
      <c r="H6101" s="1461"/>
      <c r="I6101" s="1911">
        <v>44797</v>
      </c>
      <c r="J6101" s="1911"/>
      <c r="K6101" s="1911"/>
      <c r="L6101" s="1461">
        <v>592</v>
      </c>
      <c r="M6101" s="1911">
        <v>44769</v>
      </c>
      <c r="N6101" s="1461">
        <v>0</v>
      </c>
      <c r="O6101" s="1461"/>
      <c r="P6101" s="1461"/>
      <c r="Q6101" s="1461"/>
      <c r="R6101" s="1461"/>
      <c r="S6101" s="1461"/>
      <c r="T6101" s="1461"/>
      <c r="U6101" s="1461"/>
      <c r="V6101" s="1461"/>
      <c r="W6101" s="1461"/>
      <c r="X6101" s="1461"/>
      <c r="Y6101" s="1461"/>
      <c r="Z6101" s="1461"/>
      <c r="AA6101" s="1461"/>
      <c r="AB6101" s="1461"/>
      <c r="AC6101" s="1507">
        <f t="shared" si="2137"/>
        <v>2</v>
      </c>
      <c r="AD6101" s="1508">
        <f t="shared" si="2138"/>
        <v>5</v>
      </c>
      <c r="AE6101" s="14">
        <f t="shared" si="2139"/>
        <v>-1500.5666666666666</v>
      </c>
      <c r="AF6101" s="14">
        <f t="shared" si="2140"/>
        <v>0</v>
      </c>
      <c r="AG6101" s="14" t="e">
        <f t="shared" si="2141"/>
        <v>#DIV/0!</v>
      </c>
      <c r="AH6101" s="14" t="e">
        <f t="shared" si="2142"/>
        <v>#DIV/0!</v>
      </c>
      <c r="AI6101" s="14">
        <f t="shared" si="2143"/>
        <v>2</v>
      </c>
      <c r="AJ6101" s="1319"/>
    </row>
    <row r="6102" spans="1:36" ht="15.75">
      <c r="A6102" s="1461"/>
      <c r="B6102" s="2276" t="s">
        <v>4613</v>
      </c>
      <c r="C6102" s="2216" t="s">
        <v>181</v>
      </c>
      <c r="D6102" s="2559">
        <v>10</v>
      </c>
      <c r="E6102" s="1461">
        <v>3</v>
      </c>
      <c r="F6102" s="2539">
        <f t="shared" si="2136"/>
        <v>30</v>
      </c>
      <c r="G6102" s="1286"/>
      <c r="H6102" s="1461"/>
      <c r="I6102" s="1911">
        <v>44797</v>
      </c>
      <c r="J6102" s="1911"/>
      <c r="K6102" s="1911"/>
      <c r="L6102" s="1461">
        <v>592</v>
      </c>
      <c r="M6102" s="1911">
        <v>44769</v>
      </c>
      <c r="N6102" s="1461">
        <v>0</v>
      </c>
      <c r="O6102" s="1461"/>
      <c r="P6102" s="1461"/>
      <c r="Q6102" s="1461"/>
      <c r="R6102" s="1461"/>
      <c r="S6102" s="1461"/>
      <c r="T6102" s="1461"/>
      <c r="U6102" s="1461"/>
      <c r="V6102" s="1461"/>
      <c r="W6102" s="1461"/>
      <c r="X6102" s="1461"/>
      <c r="Y6102" s="1461"/>
      <c r="Z6102" s="1461"/>
      <c r="AA6102" s="1461"/>
      <c r="AB6102" s="1461"/>
      <c r="AC6102" s="1507">
        <f t="shared" si="2137"/>
        <v>3</v>
      </c>
      <c r="AD6102" s="1508">
        <f t="shared" si="2138"/>
        <v>30</v>
      </c>
      <c r="AE6102" s="14">
        <f t="shared" si="2139"/>
        <v>-1500.5666666666666</v>
      </c>
      <c r="AF6102" s="14">
        <f t="shared" si="2140"/>
        <v>0</v>
      </c>
      <c r="AG6102" s="14" t="e">
        <f t="shared" si="2141"/>
        <v>#DIV/0!</v>
      </c>
      <c r="AH6102" s="14" t="e">
        <f t="shared" si="2142"/>
        <v>#DIV/0!</v>
      </c>
      <c r="AI6102" s="14">
        <f t="shared" si="2143"/>
        <v>3</v>
      </c>
      <c r="AJ6102" s="1319"/>
    </row>
    <row r="6103" spans="1:36" ht="15.75">
      <c r="A6103" s="1461"/>
      <c r="B6103" s="2276" t="s">
        <v>4615</v>
      </c>
      <c r="C6103" s="2216" t="s">
        <v>181</v>
      </c>
      <c r="D6103" s="2559">
        <v>2</v>
      </c>
      <c r="E6103" s="1461">
        <v>2100</v>
      </c>
      <c r="F6103" s="2539">
        <f t="shared" si="2136"/>
        <v>4200</v>
      </c>
      <c r="G6103" s="1286"/>
      <c r="H6103" s="1461"/>
      <c r="I6103" s="1911">
        <v>44797</v>
      </c>
      <c r="J6103" s="1911"/>
      <c r="K6103" s="1911"/>
      <c r="L6103" s="1461">
        <v>592</v>
      </c>
      <c r="M6103" s="1911">
        <v>44769</v>
      </c>
      <c r="N6103" s="1461">
        <v>0</v>
      </c>
      <c r="O6103" s="1461"/>
      <c r="P6103" s="1461"/>
      <c r="Q6103" s="1461"/>
      <c r="R6103" s="1461"/>
      <c r="S6103" s="1461"/>
      <c r="T6103" s="1461"/>
      <c r="U6103" s="1461"/>
      <c r="V6103" s="1461"/>
      <c r="W6103" s="1461"/>
      <c r="X6103" s="1461"/>
      <c r="Y6103" s="1461"/>
      <c r="Z6103" s="1461"/>
      <c r="AA6103" s="1461"/>
      <c r="AB6103" s="1461"/>
      <c r="AC6103" s="1507">
        <f t="shared" si="2137"/>
        <v>2100</v>
      </c>
      <c r="AD6103" s="1508">
        <f t="shared" si="2138"/>
        <v>4200</v>
      </c>
      <c r="AE6103" s="14">
        <f t="shared" si="2139"/>
        <v>-1500.5666666666666</v>
      </c>
      <c r="AF6103" s="14">
        <f t="shared" si="2140"/>
        <v>0</v>
      </c>
      <c r="AG6103" s="14" t="e">
        <f t="shared" si="2141"/>
        <v>#DIV/0!</v>
      </c>
      <c r="AH6103" s="14" t="e">
        <f t="shared" si="2142"/>
        <v>#DIV/0!</v>
      </c>
      <c r="AI6103" s="14">
        <f t="shared" si="2143"/>
        <v>2100</v>
      </c>
      <c r="AJ6103" s="1319"/>
    </row>
    <row r="6104" spans="1:36" ht="15.75">
      <c r="A6104" s="1461"/>
      <c r="B6104" s="2276" t="s">
        <v>4616</v>
      </c>
      <c r="C6104" s="2216" t="s">
        <v>181</v>
      </c>
      <c r="D6104" s="2559">
        <v>2</v>
      </c>
      <c r="E6104" s="1461">
        <v>500</v>
      </c>
      <c r="F6104" s="2539">
        <f t="shared" si="2136"/>
        <v>1000</v>
      </c>
      <c r="G6104" s="1286"/>
      <c r="H6104" s="1461"/>
      <c r="I6104" s="1911">
        <v>44797</v>
      </c>
      <c r="J6104" s="1911"/>
      <c r="K6104" s="1911"/>
      <c r="L6104" s="1461">
        <v>592</v>
      </c>
      <c r="M6104" s="1911">
        <v>44769</v>
      </c>
      <c r="N6104" s="1461">
        <v>0</v>
      </c>
      <c r="O6104" s="1461"/>
      <c r="P6104" s="1461"/>
      <c r="Q6104" s="1461"/>
      <c r="R6104" s="1461"/>
      <c r="S6104" s="1461"/>
      <c r="T6104" s="1461"/>
      <c r="U6104" s="1461"/>
      <c r="V6104" s="1461"/>
      <c r="W6104" s="1461"/>
      <c r="X6104" s="1461"/>
      <c r="Y6104" s="1461"/>
      <c r="Z6104" s="1461"/>
      <c r="AA6104" s="1461"/>
      <c r="AB6104" s="1461"/>
      <c r="AC6104" s="1507">
        <f t="shared" si="2137"/>
        <v>500</v>
      </c>
      <c r="AD6104" s="1508">
        <f t="shared" si="2138"/>
        <v>1000</v>
      </c>
      <c r="AE6104" s="14">
        <f t="shared" si="2139"/>
        <v>-1500.5666666666666</v>
      </c>
      <c r="AF6104" s="14">
        <f t="shared" si="2140"/>
        <v>0</v>
      </c>
      <c r="AG6104" s="14" t="e">
        <f t="shared" si="2141"/>
        <v>#DIV/0!</v>
      </c>
      <c r="AH6104" s="14" t="e">
        <f t="shared" si="2142"/>
        <v>#DIV/0!</v>
      </c>
      <c r="AI6104" s="14">
        <f t="shared" si="2143"/>
        <v>500</v>
      </c>
      <c r="AJ6104" s="1319"/>
    </row>
    <row r="6105" spans="1:36" ht="15.75">
      <c r="A6105" s="1461"/>
      <c r="B6105" s="2276" t="s">
        <v>5024</v>
      </c>
      <c r="C6105" s="2216" t="s">
        <v>181</v>
      </c>
      <c r="D6105" s="2559">
        <v>5</v>
      </c>
      <c r="E6105" s="1461">
        <v>520</v>
      </c>
      <c r="F6105" s="2539">
        <f t="shared" si="2136"/>
        <v>2600</v>
      </c>
      <c r="G6105" s="1286"/>
      <c r="H6105" s="1461"/>
      <c r="I6105" s="1911">
        <v>44797</v>
      </c>
      <c r="J6105" s="1911"/>
      <c r="K6105" s="1911"/>
      <c r="L6105" s="1461">
        <v>592</v>
      </c>
      <c r="M6105" s="1911">
        <v>44769</v>
      </c>
      <c r="N6105" s="1461">
        <v>0</v>
      </c>
      <c r="O6105" s="1461"/>
      <c r="P6105" s="1461"/>
      <c r="Q6105" s="1461"/>
      <c r="R6105" s="1461"/>
      <c r="S6105" s="1461"/>
      <c r="T6105" s="1461"/>
      <c r="U6105" s="1461"/>
      <c r="V6105" s="1461"/>
      <c r="W6105" s="1461"/>
      <c r="X6105" s="1461"/>
      <c r="Y6105" s="1461"/>
      <c r="Z6105" s="1461"/>
      <c r="AA6105" s="1461"/>
      <c r="AB6105" s="1461"/>
      <c r="AC6105" s="1507">
        <f t="shared" si="2137"/>
        <v>520</v>
      </c>
      <c r="AD6105" s="1508">
        <f t="shared" si="2138"/>
        <v>2600</v>
      </c>
      <c r="AE6105" s="14">
        <f t="shared" si="2139"/>
        <v>-1500.5666666666666</v>
      </c>
      <c r="AF6105" s="14">
        <f t="shared" si="2140"/>
        <v>0</v>
      </c>
      <c r="AG6105" s="14" t="e">
        <f t="shared" si="2141"/>
        <v>#DIV/0!</v>
      </c>
      <c r="AH6105" s="14" t="e">
        <f t="shared" si="2142"/>
        <v>#DIV/0!</v>
      </c>
      <c r="AI6105" s="14">
        <f t="shared" si="2143"/>
        <v>520</v>
      </c>
      <c r="AJ6105" s="1319"/>
    </row>
    <row r="6106" spans="1:36" ht="15.75">
      <c r="A6106" s="1461"/>
      <c r="B6106" s="2276" t="s">
        <v>3515</v>
      </c>
      <c r="C6106" s="2216" t="s">
        <v>330</v>
      </c>
      <c r="D6106" s="2559">
        <v>3</v>
      </c>
      <c r="E6106" s="1461">
        <v>1</v>
      </c>
      <c r="F6106" s="2539">
        <f t="shared" si="2136"/>
        <v>3</v>
      </c>
      <c r="G6106" s="1286"/>
      <c r="H6106" s="1461"/>
      <c r="I6106" s="1911">
        <v>44797</v>
      </c>
      <c r="J6106" s="1911"/>
      <c r="K6106" s="1911"/>
      <c r="L6106" s="1461">
        <v>592</v>
      </c>
      <c r="M6106" s="1911">
        <v>44769</v>
      </c>
      <c r="N6106" s="1461">
        <v>0</v>
      </c>
      <c r="O6106" s="1461"/>
      <c r="P6106" s="1461"/>
      <c r="Q6106" s="1461"/>
      <c r="R6106" s="1461"/>
      <c r="S6106" s="1461"/>
      <c r="T6106" s="1461"/>
      <c r="U6106" s="1461"/>
      <c r="V6106" s="1461"/>
      <c r="W6106" s="1461"/>
      <c r="X6106" s="1461"/>
      <c r="Y6106" s="1461"/>
      <c r="Z6106" s="1461"/>
      <c r="AA6106" s="1461"/>
      <c r="AB6106" s="1461"/>
      <c r="AC6106" s="1507">
        <f t="shared" si="2137"/>
        <v>1</v>
      </c>
      <c r="AD6106" s="1508">
        <f t="shared" si="2138"/>
        <v>3</v>
      </c>
      <c r="AE6106" s="14">
        <f t="shared" si="2139"/>
        <v>-1500.5666666666666</v>
      </c>
      <c r="AF6106" s="14">
        <f t="shared" si="2140"/>
        <v>0</v>
      </c>
      <c r="AG6106" s="14" t="e">
        <f t="shared" si="2141"/>
        <v>#DIV/0!</v>
      </c>
      <c r="AH6106" s="14" t="e">
        <f t="shared" si="2142"/>
        <v>#DIV/0!</v>
      </c>
      <c r="AI6106" s="14">
        <f t="shared" si="2143"/>
        <v>1</v>
      </c>
      <c r="AJ6106" s="1319"/>
    </row>
    <row r="6107" spans="1:36" ht="15.75">
      <c r="A6107" s="1461"/>
      <c r="B6107" s="2276" t="s">
        <v>4701</v>
      </c>
      <c r="C6107" s="2216" t="s">
        <v>181</v>
      </c>
      <c r="D6107" s="2559">
        <v>1</v>
      </c>
      <c r="E6107" s="1461">
        <v>1</v>
      </c>
      <c r="F6107" s="2539">
        <f t="shared" si="2136"/>
        <v>1</v>
      </c>
      <c r="G6107" s="1286"/>
      <c r="H6107" s="1461"/>
      <c r="I6107" s="1911">
        <v>44797</v>
      </c>
      <c r="J6107" s="1911"/>
      <c r="K6107" s="1911"/>
      <c r="L6107" s="1461">
        <v>592</v>
      </c>
      <c r="M6107" s="1911">
        <v>44769</v>
      </c>
      <c r="N6107" s="1461">
        <v>0</v>
      </c>
      <c r="O6107" s="1461"/>
      <c r="P6107" s="1461"/>
      <c r="Q6107" s="1461"/>
      <c r="R6107" s="1461"/>
      <c r="S6107" s="1461"/>
      <c r="T6107" s="1461"/>
      <c r="U6107" s="1461"/>
      <c r="V6107" s="1461"/>
      <c r="W6107" s="1461"/>
      <c r="X6107" s="1461"/>
      <c r="Y6107" s="1461"/>
      <c r="Z6107" s="1461"/>
      <c r="AA6107" s="1461"/>
      <c r="AB6107" s="1461"/>
      <c r="AC6107" s="1507">
        <f t="shared" si="2137"/>
        <v>1</v>
      </c>
      <c r="AD6107" s="1508">
        <f t="shared" si="2138"/>
        <v>1</v>
      </c>
      <c r="AE6107" s="14">
        <f t="shared" si="2139"/>
        <v>-1500.5666666666666</v>
      </c>
      <c r="AF6107" s="14">
        <f t="shared" si="2140"/>
        <v>0</v>
      </c>
      <c r="AG6107" s="14" t="e">
        <f t="shared" si="2141"/>
        <v>#DIV/0!</v>
      </c>
      <c r="AH6107" s="14" t="e">
        <f t="shared" si="2142"/>
        <v>#DIV/0!</v>
      </c>
      <c r="AI6107" s="14">
        <f t="shared" si="2143"/>
        <v>1</v>
      </c>
      <c r="AJ6107" s="1319"/>
    </row>
    <row r="6108" spans="1:36" ht="15.75">
      <c r="A6108" s="1461"/>
      <c r="B6108" s="2276" t="s">
        <v>4702</v>
      </c>
      <c r="C6108" s="2216" t="s">
        <v>181</v>
      </c>
      <c r="D6108" s="2559">
        <v>5</v>
      </c>
      <c r="E6108" s="1461">
        <v>2500</v>
      </c>
      <c r="F6108" s="2539">
        <f t="shared" si="2136"/>
        <v>12500</v>
      </c>
      <c r="G6108" s="1286"/>
      <c r="H6108" s="1461"/>
      <c r="I6108" s="1911">
        <v>44797</v>
      </c>
      <c r="J6108" s="1911"/>
      <c r="K6108" s="1911"/>
      <c r="L6108" s="1461">
        <v>592</v>
      </c>
      <c r="M6108" s="1911">
        <v>44769</v>
      </c>
      <c r="N6108" s="1461">
        <v>0</v>
      </c>
      <c r="O6108" s="1461"/>
      <c r="P6108" s="1461"/>
      <c r="Q6108" s="1461"/>
      <c r="R6108" s="1461"/>
      <c r="S6108" s="1461"/>
      <c r="T6108" s="1461"/>
      <c r="U6108" s="1461"/>
      <c r="V6108" s="1461"/>
      <c r="W6108" s="1461"/>
      <c r="X6108" s="1461"/>
      <c r="Y6108" s="1461"/>
      <c r="Z6108" s="1461"/>
      <c r="AA6108" s="1461"/>
      <c r="AB6108" s="1461"/>
      <c r="AC6108" s="1507">
        <f t="shared" si="2137"/>
        <v>2500</v>
      </c>
      <c r="AD6108" s="1508">
        <f t="shared" si="2138"/>
        <v>12500</v>
      </c>
      <c r="AE6108" s="14">
        <f t="shared" si="2139"/>
        <v>-1500.5666666666666</v>
      </c>
      <c r="AF6108" s="14">
        <f t="shared" si="2140"/>
        <v>0</v>
      </c>
      <c r="AG6108" s="14" t="e">
        <f t="shared" si="2141"/>
        <v>#DIV/0!</v>
      </c>
      <c r="AH6108" s="14" t="e">
        <f t="shared" si="2142"/>
        <v>#DIV/0!</v>
      </c>
      <c r="AI6108" s="14">
        <f t="shared" si="2143"/>
        <v>2500</v>
      </c>
      <c r="AJ6108" s="1319"/>
    </row>
    <row r="6109" spans="1:36" ht="15.75">
      <c r="A6109" s="1461"/>
      <c r="B6109" s="2276" t="s">
        <v>4716</v>
      </c>
      <c r="C6109" s="2216" t="s">
        <v>181</v>
      </c>
      <c r="D6109" s="2559">
        <v>5</v>
      </c>
      <c r="E6109" s="1461">
        <v>100</v>
      </c>
      <c r="F6109" s="2539">
        <f t="shared" si="2136"/>
        <v>500</v>
      </c>
      <c r="G6109" s="1286"/>
      <c r="H6109" s="1461"/>
      <c r="I6109" s="1911">
        <v>44797</v>
      </c>
      <c r="J6109" s="1911"/>
      <c r="K6109" s="1911"/>
      <c r="L6109" s="1461">
        <v>592</v>
      </c>
      <c r="M6109" s="1911">
        <v>44769</v>
      </c>
      <c r="N6109" s="1461">
        <v>0</v>
      </c>
      <c r="O6109" s="1461"/>
      <c r="P6109" s="1461"/>
      <c r="Q6109" s="1461"/>
      <c r="R6109" s="1461"/>
      <c r="S6109" s="1461"/>
      <c r="T6109" s="1461"/>
      <c r="U6109" s="1461"/>
      <c r="V6109" s="1461"/>
      <c r="W6109" s="1461"/>
      <c r="X6109" s="1461"/>
      <c r="Y6109" s="1461"/>
      <c r="Z6109" s="1461"/>
      <c r="AA6109" s="1461"/>
      <c r="AB6109" s="1461"/>
      <c r="AC6109" s="1507">
        <f t="shared" si="2137"/>
        <v>100</v>
      </c>
      <c r="AD6109" s="1508">
        <f t="shared" si="2138"/>
        <v>500</v>
      </c>
      <c r="AE6109" s="14">
        <f t="shared" si="2139"/>
        <v>-1500.5666666666666</v>
      </c>
      <c r="AF6109" s="14">
        <f t="shared" si="2140"/>
        <v>0</v>
      </c>
      <c r="AG6109" s="14" t="e">
        <f t="shared" si="2141"/>
        <v>#DIV/0!</v>
      </c>
      <c r="AH6109" s="14" t="e">
        <f t="shared" si="2142"/>
        <v>#DIV/0!</v>
      </c>
      <c r="AI6109" s="14">
        <f t="shared" si="2143"/>
        <v>100</v>
      </c>
      <c r="AJ6109" s="1319"/>
    </row>
    <row r="6110" spans="1:36" ht="15.75">
      <c r="A6110" s="1461"/>
      <c r="B6110" s="2276" t="s">
        <v>4854</v>
      </c>
      <c r="C6110" s="2216" t="s">
        <v>573</v>
      </c>
      <c r="D6110" s="2559">
        <v>1</v>
      </c>
      <c r="E6110" s="1461">
        <v>1</v>
      </c>
      <c r="F6110" s="2539">
        <f t="shared" si="2136"/>
        <v>1</v>
      </c>
      <c r="G6110" s="1286"/>
      <c r="H6110" s="1461"/>
      <c r="I6110" s="1911">
        <v>44797</v>
      </c>
      <c r="J6110" s="1911"/>
      <c r="K6110" s="1911"/>
      <c r="L6110" s="1461">
        <v>592</v>
      </c>
      <c r="M6110" s="1911">
        <v>44769</v>
      </c>
      <c r="N6110" s="1461">
        <v>0</v>
      </c>
      <c r="O6110" s="1461"/>
      <c r="P6110" s="1461"/>
      <c r="Q6110" s="1461"/>
      <c r="R6110" s="1461"/>
      <c r="S6110" s="1461"/>
      <c r="T6110" s="1461"/>
      <c r="U6110" s="1461"/>
      <c r="V6110" s="1461"/>
      <c r="W6110" s="1461"/>
      <c r="X6110" s="1461"/>
      <c r="Y6110" s="1461"/>
      <c r="Z6110" s="1461"/>
      <c r="AA6110" s="1461"/>
      <c r="AB6110" s="1461"/>
      <c r="AC6110" s="1507">
        <f t="shared" si="2137"/>
        <v>1</v>
      </c>
      <c r="AD6110" s="1508">
        <f t="shared" si="2138"/>
        <v>1</v>
      </c>
      <c r="AE6110" s="14">
        <f t="shared" si="2139"/>
        <v>-1500.5666666666666</v>
      </c>
      <c r="AF6110" s="14">
        <f t="shared" si="2140"/>
        <v>0</v>
      </c>
      <c r="AG6110" s="14" t="e">
        <f t="shared" si="2141"/>
        <v>#DIV/0!</v>
      </c>
      <c r="AH6110" s="14" t="e">
        <f t="shared" si="2142"/>
        <v>#DIV/0!</v>
      </c>
      <c r="AI6110" s="14">
        <f t="shared" si="2143"/>
        <v>1</v>
      </c>
      <c r="AJ6110" s="1319"/>
    </row>
    <row r="6111" spans="1:36" ht="15.75">
      <c r="A6111" s="1461"/>
      <c r="B6111" s="2276" t="s">
        <v>4703</v>
      </c>
      <c r="C6111" s="2216" t="s">
        <v>181</v>
      </c>
      <c r="D6111" s="2559">
        <v>1</v>
      </c>
      <c r="E6111" s="1461">
        <v>2520</v>
      </c>
      <c r="F6111" s="2539">
        <f t="shared" si="2136"/>
        <v>2520</v>
      </c>
      <c r="G6111" s="1286"/>
      <c r="H6111" s="1461"/>
      <c r="I6111" s="1911">
        <v>44797</v>
      </c>
      <c r="J6111" s="1911"/>
      <c r="K6111" s="1911"/>
      <c r="L6111" s="1461">
        <v>592</v>
      </c>
      <c r="M6111" s="1911">
        <v>44769</v>
      </c>
      <c r="N6111" s="1461">
        <v>0</v>
      </c>
      <c r="O6111" s="1461"/>
      <c r="P6111" s="1461"/>
      <c r="Q6111" s="1461"/>
      <c r="R6111" s="1461"/>
      <c r="S6111" s="1461"/>
      <c r="T6111" s="1461"/>
      <c r="U6111" s="1461"/>
      <c r="V6111" s="1461"/>
      <c r="W6111" s="1461"/>
      <c r="X6111" s="1461"/>
      <c r="Y6111" s="1461"/>
      <c r="Z6111" s="1461"/>
      <c r="AA6111" s="1461"/>
      <c r="AB6111" s="1461"/>
      <c r="AC6111" s="1507">
        <f t="shared" si="2137"/>
        <v>2520</v>
      </c>
      <c r="AD6111" s="1508">
        <f t="shared" si="2138"/>
        <v>2520</v>
      </c>
      <c r="AE6111" s="14">
        <f t="shared" si="2139"/>
        <v>-1500.5666666666666</v>
      </c>
      <c r="AF6111" s="14">
        <f t="shared" si="2140"/>
        <v>0</v>
      </c>
      <c r="AG6111" s="14" t="e">
        <f t="shared" si="2141"/>
        <v>#DIV/0!</v>
      </c>
      <c r="AH6111" s="14" t="e">
        <f t="shared" si="2142"/>
        <v>#DIV/0!</v>
      </c>
      <c r="AI6111" s="14">
        <f t="shared" si="2143"/>
        <v>2520</v>
      </c>
      <c r="AJ6111" s="1319"/>
    </row>
    <row r="6112" spans="1:36" ht="15.75">
      <c r="A6112" s="1461"/>
      <c r="B6112" s="2276" t="s">
        <v>4717</v>
      </c>
      <c r="C6112" s="2216" t="s">
        <v>181</v>
      </c>
      <c r="D6112" s="2559">
        <v>3</v>
      </c>
      <c r="E6112" s="1461">
        <v>40</v>
      </c>
      <c r="F6112" s="2539">
        <f t="shared" si="2136"/>
        <v>120</v>
      </c>
      <c r="G6112" s="1286"/>
      <c r="H6112" s="1461"/>
      <c r="I6112" s="1911">
        <v>44797</v>
      </c>
      <c r="J6112" s="1911"/>
      <c r="K6112" s="1911"/>
      <c r="L6112" s="1461">
        <v>592</v>
      </c>
      <c r="M6112" s="1911">
        <v>44769</v>
      </c>
      <c r="N6112" s="1461">
        <v>0</v>
      </c>
      <c r="O6112" s="1461"/>
      <c r="P6112" s="1461"/>
      <c r="Q6112" s="1461"/>
      <c r="R6112" s="1461"/>
      <c r="S6112" s="1461"/>
      <c r="T6112" s="1461"/>
      <c r="U6112" s="1461"/>
      <c r="V6112" s="1461"/>
      <c r="W6112" s="1461"/>
      <c r="X6112" s="1461"/>
      <c r="Y6112" s="1461"/>
      <c r="Z6112" s="1461"/>
      <c r="AA6112" s="1461"/>
      <c r="AB6112" s="1461"/>
      <c r="AC6112" s="1507">
        <f t="shared" si="2137"/>
        <v>40</v>
      </c>
      <c r="AD6112" s="1508">
        <f t="shared" si="2138"/>
        <v>120</v>
      </c>
      <c r="AE6112" s="14">
        <f t="shared" si="2139"/>
        <v>-1500.5666666666666</v>
      </c>
      <c r="AF6112" s="14">
        <f t="shared" si="2140"/>
        <v>0</v>
      </c>
      <c r="AG6112" s="14" t="e">
        <f t="shared" si="2141"/>
        <v>#DIV/0!</v>
      </c>
      <c r="AH6112" s="14" t="e">
        <f t="shared" si="2142"/>
        <v>#DIV/0!</v>
      </c>
      <c r="AI6112" s="14">
        <f t="shared" si="2143"/>
        <v>40</v>
      </c>
      <c r="AJ6112" s="1319"/>
    </row>
    <row r="6113" spans="1:36" ht="15.75">
      <c r="A6113" s="1461"/>
      <c r="B6113" s="2276" t="s">
        <v>3524</v>
      </c>
      <c r="C6113" s="2216" t="s">
        <v>181</v>
      </c>
      <c r="D6113" s="2559">
        <v>0.1</v>
      </c>
      <c r="E6113" s="1461">
        <v>5</v>
      </c>
      <c r="F6113" s="2539">
        <f t="shared" si="2136"/>
        <v>0.5</v>
      </c>
      <c r="G6113" s="1286"/>
      <c r="H6113" s="1461"/>
      <c r="I6113" s="1911">
        <v>44797</v>
      </c>
      <c r="J6113" s="1911"/>
      <c r="K6113" s="1911"/>
      <c r="L6113" s="1461">
        <v>592</v>
      </c>
      <c r="M6113" s="1911">
        <v>44769</v>
      </c>
      <c r="N6113" s="1461">
        <v>0</v>
      </c>
      <c r="O6113" s="1461"/>
      <c r="P6113" s="1461"/>
      <c r="Q6113" s="1461"/>
      <c r="R6113" s="1461"/>
      <c r="S6113" s="1461"/>
      <c r="T6113" s="1461"/>
      <c r="U6113" s="1461"/>
      <c r="V6113" s="1461"/>
      <c r="W6113" s="1461"/>
      <c r="X6113" s="1461"/>
      <c r="Y6113" s="1461"/>
      <c r="Z6113" s="1461"/>
      <c r="AA6113" s="1461"/>
      <c r="AB6113" s="1461"/>
      <c r="AC6113" s="1507">
        <f t="shared" si="2137"/>
        <v>5</v>
      </c>
      <c r="AD6113" s="1508">
        <f t="shared" si="2138"/>
        <v>0.5</v>
      </c>
      <c r="AE6113" s="14">
        <f t="shared" si="2139"/>
        <v>-1500.5666666666666</v>
      </c>
      <c r="AF6113" s="14">
        <f t="shared" si="2140"/>
        <v>0</v>
      </c>
      <c r="AG6113" s="14" t="e">
        <f t="shared" si="2141"/>
        <v>#DIV/0!</v>
      </c>
      <c r="AH6113" s="14" t="e">
        <f t="shared" si="2142"/>
        <v>#DIV/0!</v>
      </c>
      <c r="AI6113" s="14">
        <f t="shared" si="2143"/>
        <v>5</v>
      </c>
      <c r="AJ6113" s="1319"/>
    </row>
    <row r="6114" spans="1:36" ht="15.75">
      <c r="A6114" s="1461"/>
      <c r="B6114" s="2276" t="s">
        <v>4855</v>
      </c>
      <c r="C6114" s="2216" t="s">
        <v>181</v>
      </c>
      <c r="D6114" s="2559">
        <v>3</v>
      </c>
      <c r="E6114" s="1461">
        <v>5</v>
      </c>
      <c r="F6114" s="2539">
        <f t="shared" si="2136"/>
        <v>15</v>
      </c>
      <c r="G6114" s="1286"/>
      <c r="H6114" s="1461"/>
      <c r="I6114" s="1911">
        <v>44797</v>
      </c>
      <c r="J6114" s="1911"/>
      <c r="K6114" s="1911"/>
      <c r="L6114" s="1461">
        <v>592</v>
      </c>
      <c r="M6114" s="1911">
        <v>44769</v>
      </c>
      <c r="N6114" s="1461">
        <v>0</v>
      </c>
      <c r="O6114" s="1461"/>
      <c r="P6114" s="1461"/>
      <c r="Q6114" s="1461"/>
      <c r="R6114" s="1461"/>
      <c r="S6114" s="1461"/>
      <c r="T6114" s="1461"/>
      <c r="U6114" s="1461"/>
      <c r="V6114" s="1461"/>
      <c r="W6114" s="1461"/>
      <c r="X6114" s="1461"/>
      <c r="Y6114" s="1461"/>
      <c r="Z6114" s="1461"/>
      <c r="AA6114" s="1461"/>
      <c r="AB6114" s="1461"/>
      <c r="AC6114" s="1507">
        <f t="shared" si="2137"/>
        <v>5</v>
      </c>
      <c r="AD6114" s="1508">
        <f t="shared" si="2138"/>
        <v>15</v>
      </c>
      <c r="AE6114" s="14">
        <f t="shared" si="2139"/>
        <v>-1500.5666666666666</v>
      </c>
      <c r="AF6114" s="14">
        <f t="shared" si="2140"/>
        <v>0</v>
      </c>
      <c r="AG6114" s="14" t="e">
        <f t="shared" si="2141"/>
        <v>#DIV/0!</v>
      </c>
      <c r="AH6114" s="14" t="e">
        <f t="shared" si="2142"/>
        <v>#DIV/0!</v>
      </c>
      <c r="AI6114" s="14">
        <f t="shared" si="2143"/>
        <v>5</v>
      </c>
      <c r="AJ6114" s="1319"/>
    </row>
    <row r="6115" spans="1:36" ht="15.75">
      <c r="A6115" s="1461"/>
      <c r="B6115" s="2276" t="s">
        <v>4781</v>
      </c>
      <c r="C6115" s="2216" t="s">
        <v>181</v>
      </c>
      <c r="D6115" s="2559">
        <v>0.5</v>
      </c>
      <c r="E6115" s="1461">
        <v>5</v>
      </c>
      <c r="F6115" s="2539">
        <f t="shared" si="2136"/>
        <v>2.5</v>
      </c>
      <c r="G6115" s="1286"/>
      <c r="H6115" s="1461"/>
      <c r="I6115" s="1911">
        <v>44797</v>
      </c>
      <c r="J6115" s="1911"/>
      <c r="K6115" s="1911"/>
      <c r="L6115" s="1461">
        <v>592</v>
      </c>
      <c r="M6115" s="1911">
        <v>44769</v>
      </c>
      <c r="N6115" s="1461">
        <v>0</v>
      </c>
      <c r="O6115" s="1461"/>
      <c r="P6115" s="1461"/>
      <c r="Q6115" s="1461"/>
      <c r="R6115" s="1461"/>
      <c r="S6115" s="1461"/>
      <c r="T6115" s="1461"/>
      <c r="U6115" s="1461"/>
      <c r="V6115" s="1461"/>
      <c r="W6115" s="1461"/>
      <c r="X6115" s="1461"/>
      <c r="Y6115" s="1461"/>
      <c r="Z6115" s="1461"/>
      <c r="AA6115" s="1461"/>
      <c r="AB6115" s="1461"/>
      <c r="AC6115" s="1507">
        <f t="shared" si="2137"/>
        <v>5</v>
      </c>
      <c r="AD6115" s="1508">
        <f t="shared" si="2138"/>
        <v>2.5</v>
      </c>
      <c r="AE6115" s="14">
        <f t="shared" si="2139"/>
        <v>-1500.5666666666666</v>
      </c>
      <c r="AF6115" s="14">
        <f t="shared" si="2140"/>
        <v>0</v>
      </c>
      <c r="AG6115" s="14" t="e">
        <f t="shared" si="2141"/>
        <v>#DIV/0!</v>
      </c>
      <c r="AH6115" s="14" t="e">
        <f t="shared" si="2142"/>
        <v>#DIV/0!</v>
      </c>
      <c r="AI6115" s="14">
        <f t="shared" si="2143"/>
        <v>5</v>
      </c>
      <c r="AJ6115" s="1319"/>
    </row>
    <row r="6116" spans="1:36" ht="15.75">
      <c r="A6116" s="1461"/>
      <c r="B6116" s="2276" t="s">
        <v>4627</v>
      </c>
      <c r="C6116" s="2216" t="s">
        <v>181</v>
      </c>
      <c r="D6116" s="2559">
        <v>5</v>
      </c>
      <c r="E6116" s="1461">
        <v>15</v>
      </c>
      <c r="F6116" s="2539">
        <f t="shared" si="2136"/>
        <v>75</v>
      </c>
      <c r="G6116" s="1286"/>
      <c r="H6116" s="1461"/>
      <c r="I6116" s="1911">
        <v>44797</v>
      </c>
      <c r="J6116" s="1911"/>
      <c r="K6116" s="1911"/>
      <c r="L6116" s="1461">
        <v>592</v>
      </c>
      <c r="M6116" s="1911">
        <v>44769</v>
      </c>
      <c r="N6116" s="1461">
        <v>0</v>
      </c>
      <c r="O6116" s="1461"/>
      <c r="P6116" s="1461"/>
      <c r="Q6116" s="1461"/>
      <c r="R6116" s="1461"/>
      <c r="S6116" s="1461"/>
      <c r="T6116" s="1461"/>
      <c r="U6116" s="1461"/>
      <c r="V6116" s="1461"/>
      <c r="W6116" s="1461"/>
      <c r="X6116" s="1461"/>
      <c r="Y6116" s="1461"/>
      <c r="Z6116" s="1461"/>
      <c r="AA6116" s="1461"/>
      <c r="AB6116" s="1461"/>
      <c r="AC6116" s="1507">
        <f t="shared" si="2137"/>
        <v>15</v>
      </c>
      <c r="AD6116" s="1508">
        <f t="shared" si="2138"/>
        <v>75</v>
      </c>
      <c r="AE6116" s="14">
        <f t="shared" si="2139"/>
        <v>-1500.5666666666666</v>
      </c>
      <c r="AF6116" s="14">
        <f t="shared" si="2140"/>
        <v>0</v>
      </c>
      <c r="AG6116" s="14" t="e">
        <f t="shared" si="2141"/>
        <v>#DIV/0!</v>
      </c>
      <c r="AH6116" s="14" t="e">
        <f t="shared" si="2142"/>
        <v>#DIV/0!</v>
      </c>
      <c r="AI6116" s="14">
        <f t="shared" si="2143"/>
        <v>15</v>
      </c>
      <c r="AJ6116" s="1319"/>
    </row>
    <row r="6117" spans="1:36" ht="15.75">
      <c r="A6117" s="1461"/>
      <c r="B6117" s="2276" t="s">
        <v>3535</v>
      </c>
      <c r="C6117" s="2216" t="s">
        <v>181</v>
      </c>
      <c r="D6117" s="2559">
        <v>5</v>
      </c>
      <c r="E6117" s="1461">
        <v>10</v>
      </c>
      <c r="F6117" s="2539">
        <f t="shared" si="2136"/>
        <v>50</v>
      </c>
      <c r="G6117" s="1286"/>
      <c r="H6117" s="1461"/>
      <c r="I6117" s="1911">
        <v>44797</v>
      </c>
      <c r="J6117" s="1911"/>
      <c r="K6117" s="1911"/>
      <c r="L6117" s="1461">
        <v>592</v>
      </c>
      <c r="M6117" s="1911">
        <v>44769</v>
      </c>
      <c r="N6117" s="1461">
        <v>0</v>
      </c>
      <c r="O6117" s="1461"/>
      <c r="P6117" s="1461"/>
      <c r="Q6117" s="1461"/>
      <c r="R6117" s="1461"/>
      <c r="S6117" s="1461"/>
      <c r="T6117" s="1461"/>
      <c r="U6117" s="1461"/>
      <c r="V6117" s="1461"/>
      <c r="W6117" s="1461"/>
      <c r="X6117" s="1461"/>
      <c r="Y6117" s="1461"/>
      <c r="Z6117" s="1461"/>
      <c r="AA6117" s="1461"/>
      <c r="AB6117" s="1461"/>
      <c r="AC6117" s="1507">
        <f t="shared" si="2137"/>
        <v>10</v>
      </c>
      <c r="AD6117" s="1508">
        <f t="shared" si="2138"/>
        <v>50</v>
      </c>
      <c r="AE6117" s="14">
        <f t="shared" si="2139"/>
        <v>-1500.5666666666666</v>
      </c>
      <c r="AF6117" s="14">
        <f t="shared" si="2140"/>
        <v>0</v>
      </c>
      <c r="AG6117" s="14" t="e">
        <f t="shared" si="2141"/>
        <v>#DIV/0!</v>
      </c>
      <c r="AH6117" s="14" t="e">
        <f t="shared" si="2142"/>
        <v>#DIV/0!</v>
      </c>
      <c r="AI6117" s="14">
        <f t="shared" si="2143"/>
        <v>10</v>
      </c>
      <c r="AJ6117" s="1319"/>
    </row>
    <row r="6118" spans="1:36" ht="15.75">
      <c r="A6118" s="1461"/>
      <c r="B6118" s="2276" t="s">
        <v>4706</v>
      </c>
      <c r="C6118" s="2216" t="s">
        <v>181</v>
      </c>
      <c r="D6118" s="2559">
        <v>5</v>
      </c>
      <c r="E6118" s="1461">
        <v>10</v>
      </c>
      <c r="F6118" s="2539">
        <f t="shared" si="2136"/>
        <v>50</v>
      </c>
      <c r="G6118" s="1286"/>
      <c r="H6118" s="1461"/>
      <c r="I6118" s="1911">
        <v>44797</v>
      </c>
      <c r="J6118" s="1911"/>
      <c r="K6118" s="1911"/>
      <c r="L6118" s="1461">
        <v>592</v>
      </c>
      <c r="M6118" s="1911">
        <v>44769</v>
      </c>
      <c r="N6118" s="1461">
        <v>0</v>
      </c>
      <c r="O6118" s="1461"/>
      <c r="P6118" s="1461"/>
      <c r="Q6118" s="1461"/>
      <c r="R6118" s="1461"/>
      <c r="S6118" s="1461"/>
      <c r="T6118" s="1461"/>
      <c r="U6118" s="1461"/>
      <c r="V6118" s="1461"/>
      <c r="W6118" s="1461"/>
      <c r="X6118" s="1461"/>
      <c r="Y6118" s="1461"/>
      <c r="Z6118" s="1461"/>
      <c r="AA6118" s="1461"/>
      <c r="AB6118" s="1461"/>
      <c r="AC6118" s="1507">
        <f t="shared" si="2137"/>
        <v>10</v>
      </c>
      <c r="AD6118" s="1508">
        <f t="shared" si="2138"/>
        <v>50</v>
      </c>
      <c r="AE6118" s="14">
        <f t="shared" si="2139"/>
        <v>-1500.5666666666666</v>
      </c>
      <c r="AF6118" s="14">
        <f t="shared" si="2140"/>
        <v>0</v>
      </c>
      <c r="AG6118" s="14" t="e">
        <f t="shared" si="2141"/>
        <v>#DIV/0!</v>
      </c>
      <c r="AH6118" s="14" t="e">
        <f t="shared" si="2142"/>
        <v>#DIV/0!</v>
      </c>
      <c r="AI6118" s="14">
        <f t="shared" si="2143"/>
        <v>10</v>
      </c>
      <c r="AJ6118" s="1319"/>
    </row>
    <row r="6119" spans="1:36" ht="15.75">
      <c r="A6119" s="1461"/>
      <c r="B6119" s="2276" t="s">
        <v>4707</v>
      </c>
      <c r="C6119" s="2216" t="s">
        <v>181</v>
      </c>
      <c r="D6119" s="2559">
        <v>5</v>
      </c>
      <c r="E6119" s="1461">
        <v>2</v>
      </c>
      <c r="F6119" s="2539">
        <f t="shared" si="2136"/>
        <v>10</v>
      </c>
      <c r="G6119" s="1286"/>
      <c r="H6119" s="1461"/>
      <c r="I6119" s="1911">
        <v>44797</v>
      </c>
      <c r="J6119" s="1911"/>
      <c r="K6119" s="1911"/>
      <c r="L6119" s="1461">
        <v>592</v>
      </c>
      <c r="M6119" s="1911">
        <v>44769</v>
      </c>
      <c r="N6119" s="1461">
        <v>0</v>
      </c>
      <c r="O6119" s="1461"/>
      <c r="P6119" s="1461"/>
      <c r="Q6119" s="1461"/>
      <c r="R6119" s="1461"/>
      <c r="S6119" s="1461"/>
      <c r="T6119" s="1461"/>
      <c r="U6119" s="1461"/>
      <c r="V6119" s="1461"/>
      <c r="W6119" s="1461"/>
      <c r="X6119" s="1461"/>
      <c r="Y6119" s="1461"/>
      <c r="Z6119" s="1461"/>
      <c r="AA6119" s="1461"/>
      <c r="AB6119" s="1461"/>
      <c r="AC6119" s="1507">
        <f t="shared" si="2137"/>
        <v>2</v>
      </c>
      <c r="AD6119" s="1508">
        <f t="shared" si="2138"/>
        <v>10</v>
      </c>
      <c r="AE6119" s="14">
        <f t="shared" si="2139"/>
        <v>-1500.5666666666666</v>
      </c>
      <c r="AF6119" s="14">
        <f t="shared" si="2140"/>
        <v>0</v>
      </c>
      <c r="AG6119" s="14" t="e">
        <f t="shared" si="2141"/>
        <v>#DIV/0!</v>
      </c>
      <c r="AH6119" s="14" t="e">
        <f t="shared" si="2142"/>
        <v>#DIV/0!</v>
      </c>
      <c r="AI6119" s="14">
        <f t="shared" si="2143"/>
        <v>2</v>
      </c>
      <c r="AJ6119" s="1319"/>
    </row>
    <row r="6120" spans="1:36" ht="15.75">
      <c r="A6120" s="1461"/>
      <c r="B6120" s="2276" t="s">
        <v>4708</v>
      </c>
      <c r="C6120" s="2216" t="s">
        <v>344</v>
      </c>
      <c r="D6120" s="2559">
        <v>1</v>
      </c>
      <c r="E6120" s="1461">
        <v>2</v>
      </c>
      <c r="F6120" s="2539">
        <f t="shared" si="2136"/>
        <v>2</v>
      </c>
      <c r="G6120" s="1286"/>
      <c r="H6120" s="1461"/>
      <c r="I6120" s="1911">
        <v>44797</v>
      </c>
      <c r="J6120" s="1911"/>
      <c r="K6120" s="1911"/>
      <c r="L6120" s="1461">
        <v>592</v>
      </c>
      <c r="M6120" s="1911">
        <v>44769</v>
      </c>
      <c r="N6120" s="1461">
        <v>0</v>
      </c>
      <c r="O6120" s="1461"/>
      <c r="P6120" s="1461"/>
      <c r="Q6120" s="1461"/>
      <c r="R6120" s="1461"/>
      <c r="S6120" s="1461"/>
      <c r="T6120" s="1461"/>
      <c r="U6120" s="1461"/>
      <c r="V6120" s="1461"/>
      <c r="W6120" s="1461"/>
      <c r="X6120" s="1461"/>
      <c r="Y6120" s="1461"/>
      <c r="Z6120" s="1461"/>
      <c r="AA6120" s="1461"/>
      <c r="AB6120" s="1461"/>
      <c r="AC6120" s="1507">
        <f t="shared" si="2137"/>
        <v>2</v>
      </c>
      <c r="AD6120" s="1508">
        <f t="shared" si="2138"/>
        <v>2</v>
      </c>
      <c r="AE6120" s="14">
        <f t="shared" si="2139"/>
        <v>-1500.5666666666666</v>
      </c>
      <c r="AF6120" s="14">
        <f t="shared" si="2140"/>
        <v>0</v>
      </c>
      <c r="AG6120" s="14" t="e">
        <f t="shared" si="2141"/>
        <v>#DIV/0!</v>
      </c>
      <c r="AH6120" s="14" t="e">
        <f t="shared" si="2142"/>
        <v>#DIV/0!</v>
      </c>
      <c r="AI6120" s="14">
        <f t="shared" si="2143"/>
        <v>2</v>
      </c>
      <c r="AJ6120" s="1319"/>
    </row>
    <row r="6121" spans="1:36" ht="35.25" customHeight="1">
      <c r="A6121" s="1461"/>
      <c r="B6121" s="2276" t="s">
        <v>3539</v>
      </c>
      <c r="C6121" s="2216" t="s">
        <v>181</v>
      </c>
      <c r="D6121" s="2559">
        <v>5</v>
      </c>
      <c r="E6121" s="1461">
        <v>10</v>
      </c>
      <c r="F6121" s="2539">
        <f t="shared" si="2136"/>
        <v>50</v>
      </c>
      <c r="G6121" s="1286"/>
      <c r="H6121" s="1461"/>
      <c r="I6121" s="1911">
        <v>44797</v>
      </c>
      <c r="J6121" s="1911"/>
      <c r="K6121" s="1911"/>
      <c r="L6121" s="1461">
        <v>592</v>
      </c>
      <c r="M6121" s="1911">
        <v>44769</v>
      </c>
      <c r="N6121" s="1461">
        <v>0</v>
      </c>
      <c r="O6121" s="1461"/>
      <c r="P6121" s="1461"/>
      <c r="Q6121" s="1461"/>
      <c r="R6121" s="1461"/>
      <c r="S6121" s="1461"/>
      <c r="T6121" s="1461"/>
      <c r="U6121" s="1461"/>
      <c r="V6121" s="1461"/>
      <c r="W6121" s="1461"/>
      <c r="X6121" s="1461"/>
      <c r="Y6121" s="1461"/>
      <c r="Z6121" s="1461"/>
      <c r="AA6121" s="1461"/>
      <c r="AB6121" s="1461"/>
      <c r="AC6121" s="1507">
        <f t="shared" si="2137"/>
        <v>10</v>
      </c>
      <c r="AD6121" s="1508">
        <f t="shared" si="2138"/>
        <v>50</v>
      </c>
      <c r="AE6121" s="14">
        <f t="shared" si="2139"/>
        <v>-1500.5666666666666</v>
      </c>
      <c r="AF6121" s="14">
        <f t="shared" si="2140"/>
        <v>0</v>
      </c>
      <c r="AG6121" s="14" t="e">
        <f t="shared" si="2141"/>
        <v>#DIV/0!</v>
      </c>
      <c r="AH6121" s="14" t="e">
        <f t="shared" si="2142"/>
        <v>#DIV/0!</v>
      </c>
      <c r="AI6121" s="14">
        <f t="shared" si="2143"/>
        <v>10</v>
      </c>
      <c r="AJ6121" s="1319"/>
    </row>
    <row r="6122" spans="1:36" ht="15" customHeight="1">
      <c r="A6122" s="4711" t="s">
        <v>50</v>
      </c>
      <c r="B6122" s="4170"/>
      <c r="C6122" s="4170"/>
      <c r="D6122" s="4170"/>
      <c r="E6122" s="4170"/>
      <c r="F6122" s="4170"/>
      <c r="G6122" s="4170"/>
      <c r="H6122" s="4170"/>
      <c r="I6122" s="4170"/>
      <c r="J6122" s="4170"/>
      <c r="K6122" s="4170"/>
      <c r="L6122" s="4170"/>
      <c r="M6122" s="4170"/>
      <c r="N6122" s="4170"/>
      <c r="O6122" s="4170"/>
      <c r="P6122" s="4170"/>
      <c r="Q6122" s="4170"/>
      <c r="R6122" s="4170"/>
      <c r="S6122" s="4170"/>
      <c r="T6122" s="4170"/>
      <c r="U6122" s="4170"/>
      <c r="V6122" s="4170"/>
      <c r="W6122" s="4170"/>
      <c r="X6122" s="4170"/>
      <c r="Y6122" s="4170"/>
      <c r="Z6122" s="4170"/>
      <c r="AA6122" s="4170"/>
      <c r="AB6122" s="4170"/>
      <c r="AC6122" s="4170"/>
      <c r="AD6122" s="4170"/>
      <c r="AE6122" s="4170"/>
      <c r="AF6122" s="4170"/>
      <c r="AG6122" s="4170"/>
      <c r="AH6122" s="4170"/>
      <c r="AI6122" s="4170"/>
      <c r="AJ6122" s="4171"/>
    </row>
    <row r="6123" spans="1:36" ht="15.75">
      <c r="A6123" s="4643" t="s">
        <v>19</v>
      </c>
      <c r="B6123" s="4643"/>
      <c r="C6123" s="4643"/>
      <c r="D6123" s="4643"/>
      <c r="E6123" s="4643"/>
      <c r="F6123" s="4643"/>
      <c r="G6123" s="4643"/>
      <c r="H6123" s="4643"/>
      <c r="I6123" s="4643"/>
      <c r="J6123" s="4643"/>
      <c r="K6123" s="4643"/>
      <c r="L6123" s="4643"/>
      <c r="M6123" s="4643"/>
      <c r="N6123" s="4643"/>
      <c r="O6123" s="4643"/>
      <c r="P6123" s="4643"/>
      <c r="Q6123" s="4643"/>
      <c r="R6123" s="4643"/>
      <c r="S6123" s="4643"/>
      <c r="T6123" s="4643"/>
      <c r="U6123" s="4643"/>
      <c r="V6123" s="4643"/>
      <c r="W6123" s="4643"/>
      <c r="X6123" s="4643"/>
      <c r="Y6123" s="4643"/>
      <c r="Z6123" s="4643"/>
      <c r="AA6123" s="4643"/>
      <c r="AB6123" s="4643"/>
      <c r="AC6123" s="4643"/>
      <c r="AD6123" s="4643"/>
      <c r="AE6123" s="4643"/>
      <c r="AF6123" s="4643"/>
      <c r="AG6123" s="4643"/>
      <c r="AH6123" s="4643"/>
      <c r="AI6123" s="4643"/>
      <c r="AJ6123" s="4643"/>
    </row>
    <row r="6124" spans="1:36" ht="15.75">
      <c r="A6124" s="4643" t="s">
        <v>298</v>
      </c>
      <c r="B6124" s="4644"/>
      <c r="C6124" s="4644"/>
      <c r="D6124" s="4644"/>
      <c r="E6124" s="4644"/>
      <c r="F6124" s="4644"/>
      <c r="G6124" s="4644"/>
      <c r="H6124" s="4644"/>
      <c r="I6124" s="4644"/>
      <c r="J6124" s="4644"/>
      <c r="K6124" s="4644"/>
      <c r="L6124" s="4644"/>
      <c r="M6124" s="4644"/>
      <c r="N6124" s="4644"/>
      <c r="O6124" s="4644"/>
      <c r="P6124" s="4644"/>
      <c r="Q6124" s="4644"/>
      <c r="R6124" s="4644"/>
      <c r="S6124" s="4644"/>
      <c r="T6124" s="4644"/>
      <c r="U6124" s="4644"/>
      <c r="V6124" s="4644"/>
      <c r="W6124" s="4644"/>
      <c r="X6124" s="4644"/>
      <c r="Y6124" s="4644"/>
      <c r="Z6124" s="4644"/>
      <c r="AA6124" s="4644"/>
      <c r="AB6124" s="4644"/>
      <c r="AC6124" s="4644"/>
      <c r="AD6124" s="4644"/>
      <c r="AE6124" s="4644"/>
      <c r="AF6124" s="4644"/>
      <c r="AG6124" s="4644"/>
      <c r="AH6124" s="4644"/>
      <c r="AI6124" s="4644"/>
      <c r="AJ6124" s="4644"/>
    </row>
    <row r="6125" spans="1:36" ht="15.75">
      <c r="A6125" s="2634">
        <v>4</v>
      </c>
      <c r="B6125" s="174" t="s">
        <v>791</v>
      </c>
      <c r="C6125" s="174" t="s">
        <v>181</v>
      </c>
      <c r="D6125" s="2635">
        <v>300</v>
      </c>
      <c r="E6125" s="517">
        <v>34</v>
      </c>
      <c r="F6125" s="2635">
        <f t="shared" ref="F6125:F6154" si="2144">D6125*E6125</f>
        <v>10200</v>
      </c>
      <c r="G6125" s="517"/>
      <c r="H6125" s="517"/>
      <c r="I6125" s="2636">
        <v>44186</v>
      </c>
      <c r="J6125" s="2639" t="s">
        <v>334</v>
      </c>
      <c r="K6125" s="2637"/>
      <c r="L6125" s="517">
        <v>1414</v>
      </c>
      <c r="M6125" s="298">
        <v>44182</v>
      </c>
      <c r="N6125" s="517"/>
      <c r="O6125" s="517"/>
      <c r="P6125" s="517"/>
      <c r="Q6125" s="517"/>
      <c r="R6125" s="517"/>
      <c r="S6125" s="517"/>
      <c r="T6125" s="517"/>
      <c r="U6125" s="517"/>
      <c r="V6125" s="517"/>
      <c r="W6125" s="517"/>
      <c r="X6125" s="517"/>
      <c r="Y6125" s="517"/>
      <c r="Z6125" s="517"/>
      <c r="AA6125" s="517"/>
      <c r="AB6125" s="517"/>
      <c r="AC6125" s="1507">
        <f t="shared" ref="AC6125:AC6151" si="2145">E6125+G6125-N6125-O6125-AA6125-P6125-Q6125-R6125-S6125-T6125-U6125-V6125-W6125-X6125-Y6125</f>
        <v>34</v>
      </c>
      <c r="AD6125" s="1508">
        <f t="shared" ref="AD6125:AD6151" si="2146">D6125*AC6125</f>
        <v>10200</v>
      </c>
      <c r="AE6125" s="2640" t="s">
        <v>334</v>
      </c>
      <c r="AF6125" s="14">
        <f t="shared" ref="AF6125:AF6151" si="2147">(N6125+O6125+P6125+Q6125+R6125+S6125+T6125+U6125+V6125+W6125+X6125+Y6125)/3</f>
        <v>0</v>
      </c>
      <c r="AG6125" s="14" t="e">
        <f t="shared" ref="AG6125:AG6151" si="2148">AC6125/AF6125</f>
        <v>#DIV/0!</v>
      </c>
      <c r="AH6125" s="2640" t="s">
        <v>334</v>
      </c>
      <c r="AI6125" s="2640" t="s">
        <v>334</v>
      </c>
      <c r="AJ6125" s="2638"/>
    </row>
    <row r="6126" spans="1:36" ht="15.75">
      <c r="A6126" s="2634">
        <v>5</v>
      </c>
      <c r="B6126" s="174" t="s">
        <v>1443</v>
      </c>
      <c r="C6126" s="174" t="s">
        <v>181</v>
      </c>
      <c r="D6126" s="2635">
        <v>896.5</v>
      </c>
      <c r="E6126" s="517">
        <v>106</v>
      </c>
      <c r="F6126" s="2635">
        <f t="shared" si="2144"/>
        <v>95029</v>
      </c>
      <c r="G6126" s="517"/>
      <c r="H6126" s="517"/>
      <c r="I6126" s="2636">
        <v>44186</v>
      </c>
      <c r="J6126" s="2639" t="s">
        <v>334</v>
      </c>
      <c r="K6126" s="2637"/>
      <c r="L6126" s="517">
        <v>1414</v>
      </c>
      <c r="M6126" s="298">
        <v>44182</v>
      </c>
      <c r="N6126" s="517"/>
      <c r="O6126" s="517"/>
      <c r="P6126" s="517"/>
      <c r="Q6126" s="517"/>
      <c r="R6126" s="517"/>
      <c r="S6126" s="517"/>
      <c r="T6126" s="517"/>
      <c r="U6126" s="517"/>
      <c r="V6126" s="517"/>
      <c r="W6126" s="517"/>
      <c r="X6126" s="517"/>
      <c r="Y6126" s="517"/>
      <c r="Z6126" s="517"/>
      <c r="AA6126" s="517"/>
      <c r="AB6126" s="517"/>
      <c r="AC6126" s="1507">
        <f t="shared" si="2145"/>
        <v>106</v>
      </c>
      <c r="AD6126" s="1508">
        <f t="shared" si="2146"/>
        <v>95029</v>
      </c>
      <c r="AE6126" s="2640" t="s">
        <v>334</v>
      </c>
      <c r="AF6126" s="14">
        <f t="shared" si="2147"/>
        <v>0</v>
      </c>
      <c r="AG6126" s="14" t="e">
        <f t="shared" si="2148"/>
        <v>#DIV/0!</v>
      </c>
      <c r="AH6126" s="2640" t="s">
        <v>334</v>
      </c>
      <c r="AI6126" s="2640" t="s">
        <v>334</v>
      </c>
      <c r="AJ6126" s="2638"/>
    </row>
    <row r="6127" spans="1:36" ht="15.75">
      <c r="A6127" s="2634">
        <v>6</v>
      </c>
      <c r="B6127" s="174" t="s">
        <v>792</v>
      </c>
      <c r="C6127" s="174" t="s">
        <v>181</v>
      </c>
      <c r="D6127" s="2635">
        <v>896.5</v>
      </c>
      <c r="E6127" s="517">
        <v>30</v>
      </c>
      <c r="F6127" s="2635">
        <f t="shared" si="2144"/>
        <v>26895</v>
      </c>
      <c r="G6127" s="517"/>
      <c r="H6127" s="517"/>
      <c r="I6127" s="2636">
        <v>44193</v>
      </c>
      <c r="J6127" s="2639" t="s">
        <v>334</v>
      </c>
      <c r="K6127" s="2637"/>
      <c r="L6127" s="517">
        <v>1121</v>
      </c>
      <c r="M6127" s="298">
        <v>44193</v>
      </c>
      <c r="N6127" s="517"/>
      <c r="O6127" s="517"/>
      <c r="P6127" s="517"/>
      <c r="Q6127" s="517"/>
      <c r="R6127" s="517"/>
      <c r="S6127" s="517"/>
      <c r="T6127" s="517"/>
      <c r="U6127" s="517"/>
      <c r="V6127" s="517"/>
      <c r="W6127" s="517"/>
      <c r="X6127" s="517"/>
      <c r="Y6127" s="517"/>
      <c r="Z6127" s="517"/>
      <c r="AA6127" s="517"/>
      <c r="AB6127" s="517"/>
      <c r="AC6127" s="1507">
        <f t="shared" si="2145"/>
        <v>30</v>
      </c>
      <c r="AD6127" s="1508">
        <f t="shared" si="2146"/>
        <v>26895</v>
      </c>
      <c r="AE6127" s="2640" t="s">
        <v>334</v>
      </c>
      <c r="AF6127" s="14">
        <f t="shared" si="2147"/>
        <v>0</v>
      </c>
      <c r="AG6127" s="14" t="e">
        <f t="shared" si="2148"/>
        <v>#DIV/0!</v>
      </c>
      <c r="AH6127" s="2640" t="s">
        <v>334</v>
      </c>
      <c r="AI6127" s="2640" t="s">
        <v>334</v>
      </c>
      <c r="AJ6127" s="2638"/>
    </row>
    <row r="6128" spans="1:36" ht="15.75">
      <c r="A6128" s="2634">
        <v>7</v>
      </c>
      <c r="B6128" s="174" t="s">
        <v>791</v>
      </c>
      <c r="C6128" s="174" t="s">
        <v>181</v>
      </c>
      <c r="D6128" s="2635">
        <v>896.5</v>
      </c>
      <c r="E6128" s="517">
        <v>100</v>
      </c>
      <c r="F6128" s="2635">
        <f t="shared" si="2144"/>
        <v>89650</v>
      </c>
      <c r="G6128" s="517"/>
      <c r="H6128" s="517"/>
      <c r="I6128" s="2636">
        <v>44193</v>
      </c>
      <c r="J6128" s="2639" t="s">
        <v>334</v>
      </c>
      <c r="K6128" s="2637"/>
      <c r="L6128" s="517">
        <v>1121</v>
      </c>
      <c r="M6128" s="298">
        <v>44193</v>
      </c>
      <c r="N6128" s="517"/>
      <c r="O6128" s="517"/>
      <c r="P6128" s="517"/>
      <c r="Q6128" s="517"/>
      <c r="R6128" s="517"/>
      <c r="S6128" s="517"/>
      <c r="T6128" s="517"/>
      <c r="U6128" s="517"/>
      <c r="V6128" s="517"/>
      <c r="W6128" s="517"/>
      <c r="X6128" s="517"/>
      <c r="Y6128" s="517"/>
      <c r="Z6128" s="517"/>
      <c r="AA6128" s="517"/>
      <c r="AB6128" s="517"/>
      <c r="AC6128" s="1507">
        <f t="shared" si="2145"/>
        <v>100</v>
      </c>
      <c r="AD6128" s="1508">
        <f t="shared" si="2146"/>
        <v>89650</v>
      </c>
      <c r="AE6128" s="2640" t="s">
        <v>334</v>
      </c>
      <c r="AF6128" s="14">
        <f t="shared" si="2147"/>
        <v>0</v>
      </c>
      <c r="AG6128" s="14" t="e">
        <f t="shared" si="2148"/>
        <v>#DIV/0!</v>
      </c>
      <c r="AH6128" s="2640" t="s">
        <v>334</v>
      </c>
      <c r="AI6128" s="2640" t="s">
        <v>334</v>
      </c>
      <c r="AJ6128" s="2638"/>
    </row>
    <row r="6129" spans="1:36" ht="15.75">
      <c r="A6129" s="2634">
        <v>8</v>
      </c>
      <c r="B6129" s="545" t="s">
        <v>1444</v>
      </c>
      <c r="C6129" s="174" t="s">
        <v>181</v>
      </c>
      <c r="D6129" s="2635">
        <v>896.5</v>
      </c>
      <c r="E6129" s="517">
        <v>30</v>
      </c>
      <c r="F6129" s="2635">
        <f t="shared" si="2144"/>
        <v>26895</v>
      </c>
      <c r="G6129" s="517"/>
      <c r="H6129" s="517"/>
      <c r="I6129" s="2636">
        <v>44271</v>
      </c>
      <c r="J6129" s="2639" t="s">
        <v>334</v>
      </c>
      <c r="K6129" s="2637"/>
      <c r="L6129" s="517">
        <v>262</v>
      </c>
      <c r="M6129" s="298">
        <v>44267</v>
      </c>
      <c r="N6129" s="517"/>
      <c r="O6129" s="517"/>
      <c r="P6129" s="517"/>
      <c r="Q6129" s="517"/>
      <c r="R6129" s="517"/>
      <c r="S6129" s="517"/>
      <c r="T6129" s="517"/>
      <c r="U6129" s="517"/>
      <c r="V6129" s="517"/>
      <c r="W6129" s="517"/>
      <c r="X6129" s="517"/>
      <c r="Y6129" s="517"/>
      <c r="Z6129" s="517"/>
      <c r="AA6129" s="517"/>
      <c r="AB6129" s="517"/>
      <c r="AC6129" s="1507">
        <f t="shared" si="2145"/>
        <v>30</v>
      </c>
      <c r="AD6129" s="1508">
        <f t="shared" si="2146"/>
        <v>26895</v>
      </c>
      <c r="AE6129" s="2640" t="s">
        <v>334</v>
      </c>
      <c r="AF6129" s="14">
        <f t="shared" si="2147"/>
        <v>0</v>
      </c>
      <c r="AG6129" s="14" t="e">
        <f t="shared" si="2148"/>
        <v>#DIV/0!</v>
      </c>
      <c r="AH6129" s="2640" t="s">
        <v>334</v>
      </c>
      <c r="AI6129" s="2640" t="s">
        <v>334</v>
      </c>
      <c r="AJ6129" s="2638"/>
    </row>
    <row r="6130" spans="1:36" ht="15.75">
      <c r="A6130" s="2634">
        <v>9</v>
      </c>
      <c r="B6130" s="545" t="s">
        <v>1445</v>
      </c>
      <c r="C6130" s="174"/>
      <c r="D6130" s="2635">
        <v>896.5</v>
      </c>
      <c r="E6130" s="517">
        <v>10</v>
      </c>
      <c r="F6130" s="2635">
        <f t="shared" si="2144"/>
        <v>8965</v>
      </c>
      <c r="G6130" s="517"/>
      <c r="H6130" s="517"/>
      <c r="I6130" s="2636">
        <v>44271</v>
      </c>
      <c r="J6130" s="2639" t="s">
        <v>334</v>
      </c>
      <c r="K6130" s="2637"/>
      <c r="L6130" s="517">
        <v>262</v>
      </c>
      <c r="M6130" s="298">
        <v>44267</v>
      </c>
      <c r="N6130" s="517"/>
      <c r="O6130" s="517"/>
      <c r="P6130" s="517"/>
      <c r="Q6130" s="517"/>
      <c r="R6130" s="517"/>
      <c r="S6130" s="517"/>
      <c r="T6130" s="517"/>
      <c r="U6130" s="517"/>
      <c r="V6130" s="517"/>
      <c r="W6130" s="517"/>
      <c r="X6130" s="517"/>
      <c r="Y6130" s="517"/>
      <c r="Z6130" s="517"/>
      <c r="AA6130" s="517"/>
      <c r="AB6130" s="517"/>
      <c r="AC6130" s="1507">
        <f t="shared" si="2145"/>
        <v>10</v>
      </c>
      <c r="AD6130" s="1508">
        <f t="shared" si="2146"/>
        <v>8965</v>
      </c>
      <c r="AE6130" s="2640" t="s">
        <v>334</v>
      </c>
      <c r="AF6130" s="14">
        <f t="shared" si="2147"/>
        <v>0</v>
      </c>
      <c r="AG6130" s="14" t="e">
        <f t="shared" si="2148"/>
        <v>#DIV/0!</v>
      </c>
      <c r="AH6130" s="2640" t="s">
        <v>334</v>
      </c>
      <c r="AI6130" s="2640" t="s">
        <v>334</v>
      </c>
      <c r="AJ6130" s="2638"/>
    </row>
    <row r="6131" spans="1:36" ht="15.75">
      <c r="A6131" s="2634">
        <v>10</v>
      </c>
      <c r="B6131" s="545" t="s">
        <v>791</v>
      </c>
      <c r="C6131" s="174" t="s">
        <v>181</v>
      </c>
      <c r="D6131" s="2635">
        <v>300</v>
      </c>
      <c r="E6131" s="517">
        <v>12</v>
      </c>
      <c r="F6131" s="2635">
        <f t="shared" si="2144"/>
        <v>3600</v>
      </c>
      <c r="G6131" s="517"/>
      <c r="H6131" s="517"/>
      <c r="I6131" s="2636">
        <v>44279</v>
      </c>
      <c r="J6131" s="2639" t="s">
        <v>334</v>
      </c>
      <c r="K6131" s="2637"/>
      <c r="L6131" s="517">
        <v>290</v>
      </c>
      <c r="M6131" s="298">
        <v>44277</v>
      </c>
      <c r="N6131" s="517"/>
      <c r="O6131" s="517"/>
      <c r="P6131" s="517"/>
      <c r="Q6131" s="517"/>
      <c r="R6131" s="517"/>
      <c r="S6131" s="517"/>
      <c r="T6131" s="517"/>
      <c r="U6131" s="517"/>
      <c r="V6131" s="517"/>
      <c r="W6131" s="517"/>
      <c r="X6131" s="517"/>
      <c r="Y6131" s="517"/>
      <c r="Z6131" s="517"/>
      <c r="AA6131" s="517"/>
      <c r="AB6131" s="517"/>
      <c r="AC6131" s="1507">
        <f t="shared" si="2145"/>
        <v>12</v>
      </c>
      <c r="AD6131" s="1508">
        <f t="shared" si="2146"/>
        <v>3600</v>
      </c>
      <c r="AE6131" s="2640" t="s">
        <v>334</v>
      </c>
      <c r="AF6131" s="14">
        <f t="shared" si="2147"/>
        <v>0</v>
      </c>
      <c r="AG6131" s="14" t="e">
        <f t="shared" si="2148"/>
        <v>#DIV/0!</v>
      </c>
      <c r="AH6131" s="2640" t="s">
        <v>334</v>
      </c>
      <c r="AI6131" s="2640" t="s">
        <v>334</v>
      </c>
      <c r="AJ6131" s="2638"/>
    </row>
    <row r="6132" spans="1:36" ht="15.75">
      <c r="A6132" s="2634">
        <v>11</v>
      </c>
      <c r="B6132" s="545" t="s">
        <v>1446</v>
      </c>
      <c r="C6132" s="174" t="s">
        <v>181</v>
      </c>
      <c r="D6132" s="2635">
        <v>300</v>
      </c>
      <c r="E6132" s="517">
        <v>77</v>
      </c>
      <c r="F6132" s="2635">
        <f t="shared" si="2144"/>
        <v>23100</v>
      </c>
      <c r="G6132" s="517"/>
      <c r="H6132" s="517"/>
      <c r="I6132" s="2636">
        <v>44286</v>
      </c>
      <c r="J6132" s="2639" t="s">
        <v>334</v>
      </c>
      <c r="K6132" s="2637"/>
      <c r="L6132" s="517">
        <v>314</v>
      </c>
      <c r="M6132" s="298">
        <v>44281</v>
      </c>
      <c r="N6132" s="517"/>
      <c r="O6132" s="517"/>
      <c r="P6132" s="517"/>
      <c r="Q6132" s="517"/>
      <c r="R6132" s="517"/>
      <c r="S6132" s="517"/>
      <c r="T6132" s="517"/>
      <c r="U6132" s="517"/>
      <c r="V6132" s="517"/>
      <c r="W6132" s="517"/>
      <c r="X6132" s="517"/>
      <c r="Y6132" s="517"/>
      <c r="Z6132" s="517"/>
      <c r="AA6132" s="517"/>
      <c r="AB6132" s="517"/>
      <c r="AC6132" s="1507">
        <f t="shared" si="2145"/>
        <v>77</v>
      </c>
      <c r="AD6132" s="1508">
        <f t="shared" si="2146"/>
        <v>23100</v>
      </c>
      <c r="AE6132" s="2640" t="s">
        <v>334</v>
      </c>
      <c r="AF6132" s="14">
        <f t="shared" si="2147"/>
        <v>0</v>
      </c>
      <c r="AG6132" s="14" t="e">
        <f t="shared" si="2148"/>
        <v>#DIV/0!</v>
      </c>
      <c r="AH6132" s="2640" t="s">
        <v>334</v>
      </c>
      <c r="AI6132" s="2640" t="s">
        <v>334</v>
      </c>
      <c r="AJ6132" s="2638"/>
    </row>
    <row r="6133" spans="1:36" ht="15.75">
      <c r="A6133" s="2634">
        <v>12</v>
      </c>
      <c r="B6133" s="545" t="s">
        <v>791</v>
      </c>
      <c r="C6133" s="174" t="s">
        <v>181</v>
      </c>
      <c r="D6133" s="2635">
        <v>300</v>
      </c>
      <c r="E6133" s="517">
        <v>262</v>
      </c>
      <c r="F6133" s="2635">
        <f t="shared" si="2144"/>
        <v>78600</v>
      </c>
      <c r="G6133" s="517"/>
      <c r="H6133" s="517"/>
      <c r="I6133" s="2636">
        <v>44286</v>
      </c>
      <c r="J6133" s="2639" t="s">
        <v>334</v>
      </c>
      <c r="K6133" s="2637"/>
      <c r="L6133" s="517">
        <v>314</v>
      </c>
      <c r="M6133" s="298">
        <v>44281</v>
      </c>
      <c r="N6133" s="517"/>
      <c r="O6133" s="517"/>
      <c r="P6133" s="517"/>
      <c r="Q6133" s="517"/>
      <c r="R6133" s="517"/>
      <c r="S6133" s="517"/>
      <c r="T6133" s="517"/>
      <c r="U6133" s="517"/>
      <c r="V6133" s="517"/>
      <c r="W6133" s="517"/>
      <c r="X6133" s="517"/>
      <c r="Y6133" s="517"/>
      <c r="Z6133" s="517"/>
      <c r="AA6133" s="517"/>
      <c r="AB6133" s="517"/>
      <c r="AC6133" s="1507">
        <f t="shared" si="2145"/>
        <v>262</v>
      </c>
      <c r="AD6133" s="1508">
        <f t="shared" si="2146"/>
        <v>78600</v>
      </c>
      <c r="AE6133" s="2640" t="s">
        <v>334</v>
      </c>
      <c r="AF6133" s="14">
        <f t="shared" si="2147"/>
        <v>0</v>
      </c>
      <c r="AG6133" s="14" t="e">
        <f t="shared" si="2148"/>
        <v>#DIV/0!</v>
      </c>
      <c r="AH6133" s="2640" t="s">
        <v>334</v>
      </c>
      <c r="AI6133" s="2640" t="s">
        <v>334</v>
      </c>
      <c r="AJ6133" s="2638"/>
    </row>
    <row r="6134" spans="1:36" ht="15.75">
      <c r="A6134" s="2634">
        <v>13</v>
      </c>
      <c r="B6134" s="545" t="s">
        <v>3126</v>
      </c>
      <c r="C6134" s="174" t="s">
        <v>181</v>
      </c>
      <c r="D6134" s="2635">
        <v>105.35</v>
      </c>
      <c r="E6134" s="517">
        <v>1845</v>
      </c>
      <c r="F6134" s="517">
        <f t="shared" si="2144"/>
        <v>194370.75</v>
      </c>
      <c r="G6134" s="517"/>
      <c r="H6134" s="517"/>
      <c r="I6134" s="2636">
        <v>44683</v>
      </c>
      <c r="J6134" s="2636">
        <v>45413</v>
      </c>
      <c r="K6134" s="2637"/>
      <c r="L6134" s="517">
        <v>280</v>
      </c>
      <c r="M6134" s="298">
        <v>44683</v>
      </c>
      <c r="N6134" s="517"/>
      <c r="O6134" s="517"/>
      <c r="P6134" s="517"/>
      <c r="Q6134" s="517"/>
      <c r="R6134" s="517"/>
      <c r="S6134" s="517"/>
      <c r="T6134" s="517"/>
      <c r="U6134" s="517"/>
      <c r="V6134" s="517"/>
      <c r="W6134" s="517"/>
      <c r="X6134" s="517"/>
      <c r="Y6134" s="517"/>
      <c r="Z6134" s="517"/>
      <c r="AA6134" s="517"/>
      <c r="AB6134" s="517"/>
      <c r="AC6134" s="1507">
        <f t="shared" si="2145"/>
        <v>1845</v>
      </c>
      <c r="AD6134" s="1508">
        <f t="shared" si="2146"/>
        <v>194370.75</v>
      </c>
      <c r="AE6134" s="14">
        <f>(J6134-"01.04.2023")/30</f>
        <v>13.2</v>
      </c>
      <c r="AF6134" s="14">
        <f t="shared" si="2147"/>
        <v>0</v>
      </c>
      <c r="AG6134" s="14" t="e">
        <f t="shared" si="2148"/>
        <v>#DIV/0!</v>
      </c>
      <c r="AH6134" s="14" t="e">
        <f>AG6134-AE6134</f>
        <v>#DIV/0!</v>
      </c>
      <c r="AI6134" s="14">
        <f>AC6134-(AE6134*AF6134)</f>
        <v>1845</v>
      </c>
      <c r="AJ6134" s="2638"/>
    </row>
    <row r="6135" spans="1:36" ht="15.75">
      <c r="A6135" s="2634">
        <v>14</v>
      </c>
      <c r="B6135" s="545" t="s">
        <v>3126</v>
      </c>
      <c r="C6135" s="174" t="s">
        <v>181</v>
      </c>
      <c r="D6135" s="2635">
        <v>105.35</v>
      </c>
      <c r="E6135" s="517">
        <v>280</v>
      </c>
      <c r="F6135" s="2635">
        <f t="shared" si="2144"/>
        <v>29498</v>
      </c>
      <c r="G6135" s="517"/>
      <c r="H6135" s="517"/>
      <c r="I6135" s="2636">
        <v>44683</v>
      </c>
      <c r="J6135" s="2636">
        <v>45413</v>
      </c>
      <c r="K6135" s="2637"/>
      <c r="L6135" s="517">
        <v>280</v>
      </c>
      <c r="M6135" s="298">
        <v>44683</v>
      </c>
      <c r="N6135" s="517"/>
      <c r="O6135" s="517"/>
      <c r="P6135" s="517"/>
      <c r="Q6135" s="517"/>
      <c r="R6135" s="517"/>
      <c r="S6135" s="517"/>
      <c r="T6135" s="517"/>
      <c r="U6135" s="517"/>
      <c r="V6135" s="517"/>
      <c r="W6135" s="517"/>
      <c r="X6135" s="517"/>
      <c r="Y6135" s="517"/>
      <c r="Z6135" s="517"/>
      <c r="AA6135" s="517"/>
      <c r="AB6135" s="517"/>
      <c r="AC6135" s="1507">
        <f t="shared" si="2145"/>
        <v>280</v>
      </c>
      <c r="AD6135" s="1508">
        <f t="shared" si="2146"/>
        <v>29498</v>
      </c>
      <c r="AE6135" s="14">
        <f>(J6135-"01.04.2023")/30</f>
        <v>13.2</v>
      </c>
      <c r="AF6135" s="14">
        <f t="shared" si="2147"/>
        <v>0</v>
      </c>
      <c r="AG6135" s="14" t="e">
        <f t="shared" si="2148"/>
        <v>#DIV/0!</v>
      </c>
      <c r="AH6135" s="14" t="e">
        <f>AG6135-AE6135</f>
        <v>#DIV/0!</v>
      </c>
      <c r="AI6135" s="14">
        <f>AC6135-(AE6135*AF6135)</f>
        <v>280</v>
      </c>
      <c r="AJ6135" s="2638"/>
    </row>
    <row r="6136" spans="1:36" ht="15.75">
      <c r="A6136" s="2634">
        <v>16</v>
      </c>
      <c r="B6136" s="174" t="s">
        <v>300</v>
      </c>
      <c r="C6136" s="174" t="s">
        <v>233</v>
      </c>
      <c r="D6136" s="2635">
        <v>613.49</v>
      </c>
      <c r="E6136" s="517">
        <v>1150</v>
      </c>
      <c r="F6136" s="2635">
        <f t="shared" si="2144"/>
        <v>705513.5</v>
      </c>
      <c r="G6136" s="517"/>
      <c r="H6136" s="517"/>
      <c r="I6136" s="2636">
        <v>44208</v>
      </c>
      <c r="J6136" s="2636">
        <v>45017</v>
      </c>
      <c r="K6136" s="2637"/>
      <c r="L6136" s="517">
        <v>8</v>
      </c>
      <c r="M6136" s="298">
        <v>44202</v>
      </c>
      <c r="N6136" s="517">
        <v>4</v>
      </c>
      <c r="O6136" s="517">
        <v>150</v>
      </c>
      <c r="P6136" s="517">
        <v>146</v>
      </c>
      <c r="Q6136" s="517"/>
      <c r="R6136" s="517"/>
      <c r="S6136" s="517"/>
      <c r="T6136" s="517"/>
      <c r="U6136" s="517"/>
      <c r="V6136" s="517"/>
      <c r="W6136" s="517"/>
      <c r="X6136" s="517"/>
      <c r="Y6136" s="517"/>
      <c r="Z6136" s="517"/>
      <c r="AA6136" s="517"/>
      <c r="AB6136" s="517"/>
      <c r="AC6136" s="1507">
        <f t="shared" si="2145"/>
        <v>850</v>
      </c>
      <c r="AD6136" s="1508">
        <f t="shared" si="2146"/>
        <v>521466.5</v>
      </c>
      <c r="AE6136" s="14">
        <f>(J6136-"01.04.2023")/30</f>
        <v>0</v>
      </c>
      <c r="AF6136" s="14">
        <f t="shared" si="2147"/>
        <v>100</v>
      </c>
      <c r="AG6136" s="14">
        <f t="shared" si="2148"/>
        <v>8.5</v>
      </c>
      <c r="AH6136" s="14">
        <f>AG6136-AE6136</f>
        <v>8.5</v>
      </c>
      <c r="AI6136" s="14">
        <f>AC6136-(AE6136*AF6136)</f>
        <v>850</v>
      </c>
      <c r="AJ6136" s="2638"/>
    </row>
    <row r="6137" spans="1:36" ht="15.75">
      <c r="A6137" s="2634">
        <v>17</v>
      </c>
      <c r="B6137" s="545" t="s">
        <v>1447</v>
      </c>
      <c r="C6137" s="174" t="s">
        <v>181</v>
      </c>
      <c r="D6137" s="2635">
        <v>0.7</v>
      </c>
      <c r="E6137" s="517">
        <v>22619</v>
      </c>
      <c r="F6137" s="2635">
        <f t="shared" si="2144"/>
        <v>15833.3</v>
      </c>
      <c r="G6137" s="517"/>
      <c r="H6137" s="517"/>
      <c r="I6137" s="2636">
        <v>44286</v>
      </c>
      <c r="J6137" s="2639" t="s">
        <v>334</v>
      </c>
      <c r="K6137" s="2637"/>
      <c r="L6137" s="517">
        <v>314</v>
      </c>
      <c r="M6137" s="298">
        <v>44281</v>
      </c>
      <c r="N6137" s="517">
        <v>1310</v>
      </c>
      <c r="O6137" s="517">
        <v>1010</v>
      </c>
      <c r="P6137" s="517">
        <v>890</v>
      </c>
      <c r="Q6137" s="517"/>
      <c r="R6137" s="517"/>
      <c r="S6137" s="517"/>
      <c r="T6137" s="517"/>
      <c r="U6137" s="517"/>
      <c r="V6137" s="517"/>
      <c r="W6137" s="517"/>
      <c r="X6137" s="517"/>
      <c r="Y6137" s="517"/>
      <c r="Z6137" s="517"/>
      <c r="AA6137" s="517"/>
      <c r="AB6137" s="517"/>
      <c r="AC6137" s="1507">
        <f t="shared" si="2145"/>
        <v>19409</v>
      </c>
      <c r="AD6137" s="1508">
        <f t="shared" si="2146"/>
        <v>13586.3</v>
      </c>
      <c r="AE6137" s="2640" t="s">
        <v>334</v>
      </c>
      <c r="AF6137" s="14">
        <f t="shared" si="2147"/>
        <v>1070</v>
      </c>
      <c r="AG6137" s="14">
        <f t="shared" si="2148"/>
        <v>18.1392523364486</v>
      </c>
      <c r="AH6137" s="2640" t="s">
        <v>334</v>
      </c>
      <c r="AI6137" s="2640" t="s">
        <v>334</v>
      </c>
      <c r="AJ6137" s="2638"/>
    </row>
    <row r="6138" spans="1:36" ht="15.75">
      <c r="A6138" s="2634">
        <v>18</v>
      </c>
      <c r="B6138" s="545" t="s">
        <v>660</v>
      </c>
      <c r="C6138" s="174" t="s">
        <v>181</v>
      </c>
      <c r="D6138" s="2635">
        <v>10.449285</v>
      </c>
      <c r="E6138" s="517">
        <v>22800</v>
      </c>
      <c r="F6138" s="2635">
        <f t="shared" si="2144"/>
        <v>238243.698</v>
      </c>
      <c r="G6138" s="517"/>
      <c r="H6138" s="517"/>
      <c r="I6138" s="2636">
        <v>44546</v>
      </c>
      <c r="J6138" s="2639" t="s">
        <v>334</v>
      </c>
      <c r="K6138" s="2637"/>
      <c r="L6138" s="517">
        <v>1585</v>
      </c>
      <c r="M6138" s="298">
        <v>44540</v>
      </c>
      <c r="N6138" s="517"/>
      <c r="O6138" s="517"/>
      <c r="P6138" s="517"/>
      <c r="Q6138" s="517"/>
      <c r="R6138" s="517"/>
      <c r="S6138" s="517"/>
      <c r="T6138" s="517"/>
      <c r="U6138" s="517"/>
      <c r="V6138" s="517"/>
      <c r="W6138" s="517"/>
      <c r="X6138" s="517"/>
      <c r="Y6138" s="517"/>
      <c r="Z6138" s="517"/>
      <c r="AA6138" s="517"/>
      <c r="AB6138" s="517"/>
      <c r="AC6138" s="1507">
        <f t="shared" si="2145"/>
        <v>22800</v>
      </c>
      <c r="AD6138" s="1508">
        <f t="shared" si="2146"/>
        <v>238243.698</v>
      </c>
      <c r="AE6138" s="2640" t="s">
        <v>334</v>
      </c>
      <c r="AF6138" s="14">
        <f t="shared" si="2147"/>
        <v>0</v>
      </c>
      <c r="AG6138" s="14" t="e">
        <f t="shared" si="2148"/>
        <v>#DIV/0!</v>
      </c>
      <c r="AH6138" s="2640" t="s">
        <v>334</v>
      </c>
      <c r="AI6138" s="2640" t="s">
        <v>334</v>
      </c>
      <c r="AJ6138" s="2638"/>
    </row>
    <row r="6139" spans="1:36" ht="15.75">
      <c r="A6139" s="2634">
        <v>19</v>
      </c>
      <c r="B6139" s="545" t="s">
        <v>1448</v>
      </c>
      <c r="C6139" s="174" t="s">
        <v>181</v>
      </c>
      <c r="D6139" s="2641">
        <v>10.45978</v>
      </c>
      <c r="E6139" s="517">
        <v>11000</v>
      </c>
      <c r="F6139" s="517">
        <f t="shared" si="2144"/>
        <v>115057.58</v>
      </c>
      <c r="G6139" s="517"/>
      <c r="H6139" s="2635"/>
      <c r="I6139" s="2636">
        <v>44599</v>
      </c>
      <c r="J6139" s="2639" t="s">
        <v>334</v>
      </c>
      <c r="K6139" s="2637"/>
      <c r="L6139" s="517">
        <v>61</v>
      </c>
      <c r="M6139" s="298">
        <v>44594</v>
      </c>
      <c r="N6139" s="517"/>
      <c r="O6139" s="517"/>
      <c r="P6139" s="517"/>
      <c r="Q6139" s="517"/>
      <c r="R6139" s="517"/>
      <c r="S6139" s="517"/>
      <c r="T6139" s="517"/>
      <c r="U6139" s="517"/>
      <c r="V6139" s="517"/>
      <c r="W6139" s="517"/>
      <c r="X6139" s="517"/>
      <c r="Y6139" s="517"/>
      <c r="Z6139" s="517"/>
      <c r="AA6139" s="517"/>
      <c r="AB6139" s="517"/>
      <c r="AC6139" s="1507">
        <f t="shared" si="2145"/>
        <v>11000</v>
      </c>
      <c r="AD6139" s="1508">
        <f t="shared" si="2146"/>
        <v>115057.58</v>
      </c>
      <c r="AE6139" s="2640" t="s">
        <v>334</v>
      </c>
      <c r="AF6139" s="14">
        <f t="shared" si="2147"/>
        <v>0</v>
      </c>
      <c r="AG6139" s="14" t="e">
        <f t="shared" si="2148"/>
        <v>#DIV/0!</v>
      </c>
      <c r="AH6139" s="2640" t="s">
        <v>334</v>
      </c>
      <c r="AI6139" s="2640" t="s">
        <v>334</v>
      </c>
      <c r="AJ6139" s="2638"/>
    </row>
    <row r="6140" spans="1:36" ht="15.75">
      <c r="A6140" s="2634">
        <v>20</v>
      </c>
      <c r="B6140" s="545" t="s">
        <v>1449</v>
      </c>
      <c r="C6140" s="174" t="s">
        <v>181</v>
      </c>
      <c r="D6140" s="2641">
        <v>82.577290000000005</v>
      </c>
      <c r="E6140" s="517">
        <v>2000</v>
      </c>
      <c r="F6140" s="517">
        <f t="shared" si="2144"/>
        <v>165154.58000000002</v>
      </c>
      <c r="G6140" s="517"/>
      <c r="H6140" s="2635"/>
      <c r="I6140" s="2636">
        <v>44599</v>
      </c>
      <c r="J6140" s="2639" t="s">
        <v>334</v>
      </c>
      <c r="K6140" s="2637"/>
      <c r="L6140" s="517">
        <v>61</v>
      </c>
      <c r="M6140" s="298">
        <v>44594</v>
      </c>
      <c r="N6140" s="517"/>
      <c r="O6140" s="517"/>
      <c r="P6140" s="517"/>
      <c r="Q6140" s="517"/>
      <c r="R6140" s="517"/>
      <c r="S6140" s="517"/>
      <c r="T6140" s="517"/>
      <c r="U6140" s="517"/>
      <c r="V6140" s="517"/>
      <c r="W6140" s="517"/>
      <c r="X6140" s="517"/>
      <c r="Y6140" s="517"/>
      <c r="Z6140" s="517"/>
      <c r="AA6140" s="517"/>
      <c r="AB6140" s="517"/>
      <c r="AC6140" s="1507">
        <f t="shared" si="2145"/>
        <v>2000</v>
      </c>
      <c r="AD6140" s="1508">
        <f t="shared" si="2146"/>
        <v>165154.58000000002</v>
      </c>
      <c r="AE6140" s="2640" t="s">
        <v>334</v>
      </c>
      <c r="AF6140" s="14">
        <f t="shared" si="2147"/>
        <v>0</v>
      </c>
      <c r="AG6140" s="14" t="e">
        <f t="shared" si="2148"/>
        <v>#DIV/0!</v>
      </c>
      <c r="AH6140" s="2640" t="s">
        <v>334</v>
      </c>
      <c r="AI6140" s="2640" t="s">
        <v>334</v>
      </c>
      <c r="AJ6140" s="2638"/>
    </row>
    <row r="6141" spans="1:36" ht="15.75">
      <c r="A6141" s="2634">
        <v>21</v>
      </c>
      <c r="B6141" s="545" t="s">
        <v>1450</v>
      </c>
      <c r="C6141" s="174" t="s">
        <v>181</v>
      </c>
      <c r="D6141" s="2641">
        <v>81.809479999999994</v>
      </c>
      <c r="E6141" s="517">
        <v>6200</v>
      </c>
      <c r="F6141" s="517">
        <f t="shared" si="2144"/>
        <v>507218.77599999995</v>
      </c>
      <c r="G6141" s="517"/>
      <c r="H6141" s="2635"/>
      <c r="I6141" s="2636">
        <v>44599</v>
      </c>
      <c r="J6141" s="2639" t="s">
        <v>334</v>
      </c>
      <c r="K6141" s="2637"/>
      <c r="L6141" s="517">
        <v>61</v>
      </c>
      <c r="M6141" s="298">
        <v>44594</v>
      </c>
      <c r="N6141" s="517"/>
      <c r="O6141" s="517"/>
      <c r="P6141" s="517"/>
      <c r="Q6141" s="517"/>
      <c r="R6141" s="517"/>
      <c r="S6141" s="517"/>
      <c r="T6141" s="517"/>
      <c r="U6141" s="517"/>
      <c r="V6141" s="517"/>
      <c r="W6141" s="517"/>
      <c r="X6141" s="517"/>
      <c r="Y6141" s="517"/>
      <c r="Z6141" s="517"/>
      <c r="AA6141" s="517"/>
      <c r="AB6141" s="517"/>
      <c r="AC6141" s="1507">
        <f t="shared" si="2145"/>
        <v>6200</v>
      </c>
      <c r="AD6141" s="1508">
        <f t="shared" si="2146"/>
        <v>507218.77599999995</v>
      </c>
      <c r="AE6141" s="2640" t="s">
        <v>334</v>
      </c>
      <c r="AF6141" s="14">
        <f t="shared" si="2147"/>
        <v>0</v>
      </c>
      <c r="AG6141" s="14" t="e">
        <f t="shared" si="2148"/>
        <v>#DIV/0!</v>
      </c>
      <c r="AH6141" s="2640" t="s">
        <v>334</v>
      </c>
      <c r="AI6141" s="2640" t="s">
        <v>334</v>
      </c>
      <c r="AJ6141" s="2638"/>
    </row>
    <row r="6142" spans="1:36" ht="15.75">
      <c r="A6142" s="2634">
        <v>22</v>
      </c>
      <c r="B6142" s="174" t="s">
        <v>3127</v>
      </c>
      <c r="C6142" s="174" t="s">
        <v>177</v>
      </c>
      <c r="D6142" s="2635">
        <v>1</v>
      </c>
      <c r="E6142" s="2635">
        <v>1400</v>
      </c>
      <c r="F6142" s="2635">
        <f t="shared" si="2144"/>
        <v>1400</v>
      </c>
      <c r="G6142" s="517"/>
      <c r="H6142" s="517"/>
      <c r="I6142" s="2636">
        <v>44707</v>
      </c>
      <c r="J6142" s="2636"/>
      <c r="K6142" s="517"/>
      <c r="L6142" s="517"/>
      <c r="M6142" s="298"/>
      <c r="N6142" s="517"/>
      <c r="O6142" s="517"/>
      <c r="P6142" s="517"/>
      <c r="Q6142" s="517"/>
      <c r="R6142" s="517"/>
      <c r="S6142" s="517"/>
      <c r="T6142" s="517"/>
      <c r="U6142" s="517"/>
      <c r="V6142" s="517"/>
      <c r="W6142" s="517"/>
      <c r="X6142" s="517"/>
      <c r="Y6142" s="517"/>
      <c r="Z6142" s="517"/>
      <c r="AA6142" s="517"/>
      <c r="AB6142" s="517"/>
      <c r="AC6142" s="1507">
        <f t="shared" si="2145"/>
        <v>1400</v>
      </c>
      <c r="AD6142" s="1508">
        <f t="shared" si="2146"/>
        <v>1400</v>
      </c>
      <c r="AE6142" s="14">
        <f>(J6142-"01.04.2023")/30</f>
        <v>-1500.5666666666666</v>
      </c>
      <c r="AF6142" s="14">
        <f t="shared" si="2147"/>
        <v>0</v>
      </c>
      <c r="AG6142" s="14" t="e">
        <f t="shared" si="2148"/>
        <v>#DIV/0!</v>
      </c>
      <c r="AH6142" s="14" t="e">
        <f>AG6142-AE6142</f>
        <v>#DIV/0!</v>
      </c>
      <c r="AI6142" s="14">
        <f>AC6142-(AE6142*AF6142)</f>
        <v>1400</v>
      </c>
      <c r="AJ6142" s="2638"/>
    </row>
    <row r="6143" spans="1:36" ht="15.75">
      <c r="A6143" s="2634">
        <v>23</v>
      </c>
      <c r="B6143" s="174" t="s">
        <v>301</v>
      </c>
      <c r="C6143" s="174" t="s">
        <v>177</v>
      </c>
      <c r="D6143" s="2635">
        <v>1.39</v>
      </c>
      <c r="E6143" s="517">
        <v>70</v>
      </c>
      <c r="F6143" s="2635">
        <f t="shared" si="2144"/>
        <v>97.3</v>
      </c>
      <c r="G6143" s="517"/>
      <c r="H6143" s="517"/>
      <c r="I6143" s="2636">
        <v>44117</v>
      </c>
      <c r="J6143" s="2636">
        <v>45352</v>
      </c>
      <c r="K6143" s="517"/>
      <c r="L6143" s="517">
        <v>1086</v>
      </c>
      <c r="M6143" s="298">
        <v>44117</v>
      </c>
      <c r="N6143" s="517"/>
      <c r="O6143" s="517"/>
      <c r="P6143" s="517"/>
      <c r="Q6143" s="517"/>
      <c r="R6143" s="517"/>
      <c r="S6143" s="517"/>
      <c r="T6143" s="517"/>
      <c r="U6143" s="517"/>
      <c r="V6143" s="517"/>
      <c r="W6143" s="517"/>
      <c r="X6143" s="517"/>
      <c r="Y6143" s="517"/>
      <c r="Z6143" s="517"/>
      <c r="AA6143" s="517"/>
      <c r="AB6143" s="517"/>
      <c r="AC6143" s="1507">
        <f t="shared" si="2145"/>
        <v>70</v>
      </c>
      <c r="AD6143" s="1508">
        <f t="shared" si="2146"/>
        <v>97.3</v>
      </c>
      <c r="AE6143" s="14">
        <f>(J6143-"01.04.2023")/30</f>
        <v>11.166666666666666</v>
      </c>
      <c r="AF6143" s="14">
        <f t="shared" si="2147"/>
        <v>0</v>
      </c>
      <c r="AG6143" s="14" t="e">
        <f t="shared" si="2148"/>
        <v>#DIV/0!</v>
      </c>
      <c r="AH6143" s="14" t="e">
        <f>AG6143-AE6143</f>
        <v>#DIV/0!</v>
      </c>
      <c r="AI6143" s="14">
        <f>AC6143-(AE6143*AF6143)</f>
        <v>70</v>
      </c>
      <c r="AJ6143" s="2638"/>
    </row>
    <row r="6144" spans="1:36" ht="15.75">
      <c r="A6144" s="2634">
        <v>24</v>
      </c>
      <c r="B6144" s="174" t="s">
        <v>301</v>
      </c>
      <c r="C6144" s="174" t="s">
        <v>177</v>
      </c>
      <c r="D6144" s="2635">
        <v>1.39</v>
      </c>
      <c r="E6144" s="517">
        <v>3806</v>
      </c>
      <c r="F6144" s="517">
        <f t="shared" si="2144"/>
        <v>5290.3399999999992</v>
      </c>
      <c r="G6144" s="517"/>
      <c r="H6144" s="517"/>
      <c r="I6144" s="2636">
        <v>44208</v>
      </c>
      <c r="J6144" s="2636">
        <v>45352</v>
      </c>
      <c r="K6144" s="517"/>
      <c r="L6144" s="517">
        <v>8</v>
      </c>
      <c r="M6144" s="298">
        <v>44202</v>
      </c>
      <c r="N6144" s="517"/>
      <c r="O6144" s="517">
        <v>800</v>
      </c>
      <c r="P6144" s="517"/>
      <c r="Q6144" s="517"/>
      <c r="R6144" s="517"/>
      <c r="S6144" s="517"/>
      <c r="T6144" s="517"/>
      <c r="U6144" s="517"/>
      <c r="V6144" s="517"/>
      <c r="W6144" s="517"/>
      <c r="X6144" s="517"/>
      <c r="Y6144" s="517"/>
      <c r="Z6144" s="517"/>
      <c r="AA6144" s="517"/>
      <c r="AB6144" s="517"/>
      <c r="AC6144" s="1507">
        <f t="shared" si="2145"/>
        <v>3006</v>
      </c>
      <c r="AD6144" s="1508">
        <f t="shared" si="2146"/>
        <v>4178.34</v>
      </c>
      <c r="AE6144" s="14">
        <f>(J6144-"01.04.2023")/30</f>
        <v>11.166666666666666</v>
      </c>
      <c r="AF6144" s="14">
        <f t="shared" si="2147"/>
        <v>266.66666666666669</v>
      </c>
      <c r="AG6144" s="14">
        <f t="shared" si="2148"/>
        <v>11.272499999999999</v>
      </c>
      <c r="AH6144" s="14">
        <f>AG6144-AE6144</f>
        <v>0.105833333333333</v>
      </c>
      <c r="AI6144" s="14">
        <f>AC6144-(AE6144*AF6144)</f>
        <v>28.222222222222172</v>
      </c>
      <c r="AJ6144" s="2638"/>
    </row>
    <row r="6145" spans="1:36" ht="15.75">
      <c r="A6145" s="2634">
        <v>25</v>
      </c>
      <c r="B6145" s="174" t="s">
        <v>1451</v>
      </c>
      <c r="C6145" s="174" t="s">
        <v>181</v>
      </c>
      <c r="D6145" s="2635">
        <v>74.739999999999995</v>
      </c>
      <c r="E6145" s="517">
        <v>380</v>
      </c>
      <c r="F6145" s="2635">
        <f t="shared" si="2144"/>
        <v>28401.199999999997</v>
      </c>
      <c r="G6145" s="517"/>
      <c r="H6145" s="517"/>
      <c r="I6145" s="2636">
        <v>43970</v>
      </c>
      <c r="J6145" s="2639" t="s">
        <v>334</v>
      </c>
      <c r="K6145" s="517"/>
      <c r="L6145" s="517">
        <v>512</v>
      </c>
      <c r="M6145" s="298">
        <v>43965</v>
      </c>
      <c r="N6145" s="517"/>
      <c r="O6145" s="517"/>
      <c r="P6145" s="517"/>
      <c r="Q6145" s="517"/>
      <c r="R6145" s="517"/>
      <c r="S6145" s="517"/>
      <c r="T6145" s="517"/>
      <c r="U6145" s="517"/>
      <c r="V6145" s="517"/>
      <c r="W6145" s="517"/>
      <c r="X6145" s="517"/>
      <c r="Y6145" s="517"/>
      <c r="Z6145" s="517"/>
      <c r="AA6145" s="517"/>
      <c r="AB6145" s="517"/>
      <c r="AC6145" s="1507">
        <f t="shared" si="2145"/>
        <v>380</v>
      </c>
      <c r="AD6145" s="1508">
        <f t="shared" si="2146"/>
        <v>28401.199999999997</v>
      </c>
      <c r="AE6145" s="2640" t="s">
        <v>334</v>
      </c>
      <c r="AF6145" s="14">
        <f t="shared" si="2147"/>
        <v>0</v>
      </c>
      <c r="AG6145" s="14" t="e">
        <f t="shared" si="2148"/>
        <v>#DIV/0!</v>
      </c>
      <c r="AH6145" s="2640" t="s">
        <v>334</v>
      </c>
      <c r="AI6145" s="2640" t="s">
        <v>334</v>
      </c>
      <c r="AJ6145" s="2638"/>
    </row>
    <row r="6146" spans="1:36" ht="31.5">
      <c r="A6146" s="2634">
        <v>26</v>
      </c>
      <c r="B6146" s="174" t="s">
        <v>4231</v>
      </c>
      <c r="C6146" s="174" t="s">
        <v>143</v>
      </c>
      <c r="D6146" s="2635">
        <v>60</v>
      </c>
      <c r="E6146" s="517">
        <v>93</v>
      </c>
      <c r="F6146" s="2635">
        <f t="shared" si="2144"/>
        <v>5580</v>
      </c>
      <c r="G6146" s="517"/>
      <c r="H6146" s="2635"/>
      <c r="I6146" s="2636">
        <v>44748</v>
      </c>
      <c r="J6146" s="2639" t="s">
        <v>81</v>
      </c>
      <c r="K6146" s="517"/>
      <c r="L6146" s="517">
        <v>312</v>
      </c>
      <c r="M6146" s="298">
        <v>45056</v>
      </c>
      <c r="N6146" s="517">
        <v>6</v>
      </c>
      <c r="O6146" s="517">
        <v>4</v>
      </c>
      <c r="P6146" s="517">
        <v>4</v>
      </c>
      <c r="Q6146" s="517"/>
      <c r="R6146" s="517"/>
      <c r="S6146" s="517"/>
      <c r="T6146" s="517"/>
      <c r="U6146" s="517"/>
      <c r="V6146" s="517"/>
      <c r="W6146" s="517"/>
      <c r="X6146" s="517"/>
      <c r="Y6146" s="517"/>
      <c r="Z6146" s="517"/>
      <c r="AA6146" s="517"/>
      <c r="AB6146" s="517"/>
      <c r="AC6146" s="1507">
        <f t="shared" si="2145"/>
        <v>79</v>
      </c>
      <c r="AD6146" s="1508">
        <f t="shared" si="2146"/>
        <v>4740</v>
      </c>
      <c r="AE6146" s="14">
        <f>(J6146-"01.04.2023")/30</f>
        <v>5.0666666666666664</v>
      </c>
      <c r="AF6146" s="14">
        <f t="shared" si="2147"/>
        <v>4.666666666666667</v>
      </c>
      <c r="AG6146" s="14">
        <f t="shared" si="2148"/>
        <v>16.928571428571427</v>
      </c>
      <c r="AH6146" s="14">
        <f>AG6146-AE6146</f>
        <v>11.861904761904761</v>
      </c>
      <c r="AI6146" s="14">
        <f>AC6146-(AE6146*AF6146)</f>
        <v>55.355555555555554</v>
      </c>
      <c r="AJ6146" s="2638"/>
    </row>
    <row r="6147" spans="1:36" ht="15.75">
      <c r="A6147" s="2634">
        <v>27</v>
      </c>
      <c r="B6147" s="174" t="s">
        <v>2933</v>
      </c>
      <c r="C6147" s="174" t="s">
        <v>181</v>
      </c>
      <c r="D6147" s="2635">
        <v>48.39</v>
      </c>
      <c r="E6147" s="517">
        <v>2200</v>
      </c>
      <c r="F6147" s="2635">
        <f t="shared" si="2144"/>
        <v>106458</v>
      </c>
      <c r="G6147" s="517"/>
      <c r="H6147" s="517"/>
      <c r="I6147" s="2636">
        <v>44683</v>
      </c>
      <c r="J6147" s="2636">
        <v>45170</v>
      </c>
      <c r="K6147" s="517"/>
      <c r="L6147" s="517">
        <v>280</v>
      </c>
      <c r="M6147" s="298">
        <v>44683</v>
      </c>
      <c r="N6147" s="517"/>
      <c r="O6147" s="517"/>
      <c r="P6147" s="517"/>
      <c r="Q6147" s="517"/>
      <c r="R6147" s="517"/>
      <c r="S6147" s="517"/>
      <c r="T6147" s="517"/>
      <c r="U6147" s="517"/>
      <c r="V6147" s="517"/>
      <c r="W6147" s="517"/>
      <c r="X6147" s="517"/>
      <c r="Y6147" s="517"/>
      <c r="Z6147" s="517"/>
      <c r="AA6147" s="517"/>
      <c r="AB6147" s="517"/>
      <c r="AC6147" s="1507">
        <f t="shared" si="2145"/>
        <v>2200</v>
      </c>
      <c r="AD6147" s="1508">
        <f t="shared" si="2146"/>
        <v>106458</v>
      </c>
      <c r="AE6147" s="14">
        <f>(J6147-"01.04.2023")/30</f>
        <v>5.0999999999999996</v>
      </c>
      <c r="AF6147" s="14">
        <f t="shared" si="2147"/>
        <v>0</v>
      </c>
      <c r="AG6147" s="14" t="e">
        <f t="shared" si="2148"/>
        <v>#DIV/0!</v>
      </c>
      <c r="AH6147" s="14" t="e">
        <f>AG6147-AE6147</f>
        <v>#DIV/0!</v>
      </c>
      <c r="AI6147" s="14">
        <f>AC6147-(AE6147*AF6147)</f>
        <v>2200</v>
      </c>
      <c r="AJ6147" s="2638"/>
    </row>
    <row r="6148" spans="1:36" ht="15.75">
      <c r="A6148" s="2634">
        <v>28</v>
      </c>
      <c r="B6148" s="174" t="s">
        <v>2933</v>
      </c>
      <c r="C6148" s="174" t="s">
        <v>181</v>
      </c>
      <c r="D6148" s="2635">
        <v>48.94</v>
      </c>
      <c r="E6148" s="517">
        <v>2100</v>
      </c>
      <c r="F6148" s="2635">
        <f t="shared" si="2144"/>
        <v>102774</v>
      </c>
      <c r="G6148" s="517"/>
      <c r="H6148" s="517"/>
      <c r="I6148" s="2636">
        <v>44683</v>
      </c>
      <c r="J6148" s="2636">
        <v>45170</v>
      </c>
      <c r="K6148" s="517"/>
      <c r="L6148" s="517">
        <v>280</v>
      </c>
      <c r="M6148" s="298">
        <v>44683</v>
      </c>
      <c r="N6148" s="517"/>
      <c r="O6148" s="517"/>
      <c r="P6148" s="517"/>
      <c r="Q6148" s="517"/>
      <c r="R6148" s="517"/>
      <c r="S6148" s="517"/>
      <c r="T6148" s="517"/>
      <c r="U6148" s="517"/>
      <c r="V6148" s="517"/>
      <c r="W6148" s="517"/>
      <c r="X6148" s="517"/>
      <c r="Y6148" s="517"/>
      <c r="Z6148" s="517"/>
      <c r="AA6148" s="517"/>
      <c r="AB6148" s="517"/>
      <c r="AC6148" s="1507">
        <f t="shared" si="2145"/>
        <v>2100</v>
      </c>
      <c r="AD6148" s="1508">
        <f t="shared" si="2146"/>
        <v>102774</v>
      </c>
      <c r="AE6148" s="14">
        <f>(J6148-"01.04.2023")/30</f>
        <v>5.0999999999999996</v>
      </c>
      <c r="AF6148" s="14">
        <f t="shared" si="2147"/>
        <v>0</v>
      </c>
      <c r="AG6148" s="14" t="e">
        <f t="shared" si="2148"/>
        <v>#DIV/0!</v>
      </c>
      <c r="AH6148" s="14" t="e">
        <f>AG6148-AE6148</f>
        <v>#DIV/0!</v>
      </c>
      <c r="AI6148" s="14">
        <f>AC6148-(AE6148*AF6148)</f>
        <v>2100</v>
      </c>
      <c r="AJ6148" s="2638"/>
    </row>
    <row r="6149" spans="1:36" ht="15.75">
      <c r="A6149" s="2634">
        <v>29</v>
      </c>
      <c r="B6149" s="174" t="s">
        <v>3128</v>
      </c>
      <c r="C6149" s="174" t="s">
        <v>234</v>
      </c>
      <c r="D6149" s="2635">
        <v>1</v>
      </c>
      <c r="E6149" s="517">
        <v>398</v>
      </c>
      <c r="F6149" s="2635">
        <f t="shared" si="2144"/>
        <v>398</v>
      </c>
      <c r="G6149" s="517"/>
      <c r="H6149" s="517"/>
      <c r="I6149" s="2636">
        <v>44707</v>
      </c>
      <c r="J6149" s="2639" t="s">
        <v>334</v>
      </c>
      <c r="K6149" s="517"/>
      <c r="L6149" s="517"/>
      <c r="M6149" s="298"/>
      <c r="N6149" s="517">
        <v>33</v>
      </c>
      <c r="O6149" s="517"/>
      <c r="P6149" s="517"/>
      <c r="Q6149" s="517"/>
      <c r="R6149" s="517"/>
      <c r="S6149" s="517"/>
      <c r="T6149" s="517"/>
      <c r="U6149" s="517"/>
      <c r="V6149" s="517"/>
      <c r="W6149" s="517"/>
      <c r="X6149" s="517"/>
      <c r="Y6149" s="517"/>
      <c r="Z6149" s="517"/>
      <c r="AA6149" s="517"/>
      <c r="AB6149" s="517"/>
      <c r="AC6149" s="1507">
        <f t="shared" si="2145"/>
        <v>365</v>
      </c>
      <c r="AD6149" s="1508">
        <f t="shared" si="2146"/>
        <v>365</v>
      </c>
      <c r="AE6149" s="2640" t="s">
        <v>334</v>
      </c>
      <c r="AF6149" s="14">
        <f t="shared" si="2147"/>
        <v>11</v>
      </c>
      <c r="AG6149" s="14">
        <f t="shared" si="2148"/>
        <v>33.18181818181818</v>
      </c>
      <c r="AH6149" s="2640" t="s">
        <v>334</v>
      </c>
      <c r="AI6149" s="2640" t="s">
        <v>334</v>
      </c>
      <c r="AJ6149" s="2638"/>
    </row>
    <row r="6150" spans="1:36" ht="15.75">
      <c r="A6150" s="2634">
        <v>31</v>
      </c>
      <c r="B6150" s="545" t="s">
        <v>819</v>
      </c>
      <c r="C6150" s="174" t="s">
        <v>181</v>
      </c>
      <c r="D6150" s="2635">
        <v>896.5</v>
      </c>
      <c r="E6150" s="517">
        <v>100</v>
      </c>
      <c r="F6150" s="2635">
        <f t="shared" si="2144"/>
        <v>89650</v>
      </c>
      <c r="G6150" s="517"/>
      <c r="H6150" s="517"/>
      <c r="I6150" s="2636">
        <v>44193</v>
      </c>
      <c r="J6150" s="2639" t="s">
        <v>334</v>
      </c>
      <c r="K6150" s="517"/>
      <c r="L6150" s="517">
        <v>1489</v>
      </c>
      <c r="M6150" s="298">
        <v>44193</v>
      </c>
      <c r="N6150" s="517"/>
      <c r="O6150" s="517"/>
      <c r="P6150" s="517"/>
      <c r="Q6150" s="517"/>
      <c r="R6150" s="517"/>
      <c r="S6150" s="517"/>
      <c r="T6150" s="517"/>
      <c r="U6150" s="517"/>
      <c r="V6150" s="517"/>
      <c r="W6150" s="517"/>
      <c r="X6150" s="517"/>
      <c r="Y6150" s="517"/>
      <c r="Z6150" s="517"/>
      <c r="AA6150" s="517"/>
      <c r="AB6150" s="517"/>
      <c r="AC6150" s="1507">
        <f t="shared" si="2145"/>
        <v>100</v>
      </c>
      <c r="AD6150" s="1508">
        <f t="shared" si="2146"/>
        <v>89650</v>
      </c>
      <c r="AE6150" s="2640" t="s">
        <v>334</v>
      </c>
      <c r="AF6150" s="14">
        <f t="shared" si="2147"/>
        <v>0</v>
      </c>
      <c r="AG6150" s="14" t="e">
        <f t="shared" si="2148"/>
        <v>#DIV/0!</v>
      </c>
      <c r="AH6150" s="2640" t="s">
        <v>334</v>
      </c>
      <c r="AI6150" s="2640" t="s">
        <v>334</v>
      </c>
      <c r="AJ6150" s="2638"/>
    </row>
    <row r="6151" spans="1:36" ht="15.75">
      <c r="A6151" s="2634">
        <v>32</v>
      </c>
      <c r="B6151" s="545" t="s">
        <v>818</v>
      </c>
      <c r="C6151" s="174" t="s">
        <v>181</v>
      </c>
      <c r="D6151" s="2635">
        <v>220</v>
      </c>
      <c r="E6151" s="517">
        <v>152</v>
      </c>
      <c r="F6151" s="2635">
        <f t="shared" si="2144"/>
        <v>33440</v>
      </c>
      <c r="G6151" s="517"/>
      <c r="H6151" s="517"/>
      <c r="I6151" s="2636">
        <v>44193</v>
      </c>
      <c r="J6151" s="2639" t="s">
        <v>334</v>
      </c>
      <c r="K6151" s="517"/>
      <c r="L6151" s="517">
        <v>1489</v>
      </c>
      <c r="M6151" s="298">
        <v>44193</v>
      </c>
      <c r="N6151" s="517"/>
      <c r="O6151" s="517"/>
      <c r="P6151" s="517"/>
      <c r="Q6151" s="517"/>
      <c r="R6151" s="517"/>
      <c r="S6151" s="517"/>
      <c r="T6151" s="517"/>
      <c r="U6151" s="517"/>
      <c r="V6151" s="517"/>
      <c r="W6151" s="517"/>
      <c r="X6151" s="517"/>
      <c r="Y6151" s="517"/>
      <c r="Z6151" s="517"/>
      <c r="AA6151" s="517"/>
      <c r="AB6151" s="517"/>
      <c r="AC6151" s="1507">
        <f t="shared" si="2145"/>
        <v>152</v>
      </c>
      <c r="AD6151" s="1508">
        <f t="shared" si="2146"/>
        <v>33440</v>
      </c>
      <c r="AE6151" s="2640" t="s">
        <v>334</v>
      </c>
      <c r="AF6151" s="14">
        <f t="shared" si="2147"/>
        <v>0</v>
      </c>
      <c r="AG6151" s="14" t="e">
        <f t="shared" si="2148"/>
        <v>#DIV/0!</v>
      </c>
      <c r="AH6151" s="2640" t="s">
        <v>334</v>
      </c>
      <c r="AI6151" s="2640" t="s">
        <v>334</v>
      </c>
      <c r="AJ6151" s="2638"/>
    </row>
    <row r="6152" spans="1:36" ht="15.75">
      <c r="A6152" s="2634">
        <v>33</v>
      </c>
      <c r="B6152" s="545" t="s">
        <v>740</v>
      </c>
      <c r="C6152" s="174" t="s">
        <v>181</v>
      </c>
      <c r="D6152" s="2635">
        <v>214.89</v>
      </c>
      <c r="E6152" s="517">
        <v>100</v>
      </c>
      <c r="F6152" s="2635">
        <f t="shared" si="2144"/>
        <v>21489</v>
      </c>
      <c r="G6152" s="517"/>
      <c r="H6152" s="517"/>
      <c r="I6152" s="2636">
        <v>44299</v>
      </c>
      <c r="J6152" s="2639" t="s">
        <v>334</v>
      </c>
      <c r="K6152" s="517"/>
      <c r="L6152" s="517">
        <v>377</v>
      </c>
      <c r="M6152" s="298" t="s">
        <v>1452</v>
      </c>
      <c r="N6152" s="517"/>
      <c r="O6152" s="517"/>
      <c r="P6152" s="517"/>
      <c r="Q6152" s="517"/>
      <c r="R6152" s="517"/>
      <c r="S6152" s="517"/>
      <c r="T6152" s="517"/>
      <c r="U6152" s="517"/>
      <c r="V6152" s="517"/>
      <c r="W6152" s="517"/>
      <c r="X6152" s="517"/>
      <c r="Y6152" s="517"/>
      <c r="Z6152" s="517"/>
      <c r="AA6152" s="517"/>
      <c r="AB6152" s="517"/>
      <c r="AC6152" s="1507">
        <f t="shared" ref="AC6152:AC6171" si="2149">E6152+G6152-N6152-O6152-AA6152-P6152-Q6152-R6152-S6152-T6152-U6152-V6152-W6152-X6152-Y6152</f>
        <v>100</v>
      </c>
      <c r="AD6152" s="1508">
        <f t="shared" ref="AD6152:AD6171" si="2150">D6152*AC6152</f>
        <v>21489</v>
      </c>
      <c r="AE6152" s="2640" t="s">
        <v>334</v>
      </c>
      <c r="AF6152" s="14">
        <f t="shared" ref="AF6152:AF6171" si="2151">(N6152+O6152+P6152+Q6152+R6152+S6152+T6152+U6152+V6152+W6152+X6152+Y6152)/3</f>
        <v>0</v>
      </c>
      <c r="AG6152" s="14" t="e">
        <f t="shared" ref="AG6152:AG6171" si="2152">AC6152/AF6152</f>
        <v>#DIV/0!</v>
      </c>
      <c r="AH6152" s="2640" t="s">
        <v>334</v>
      </c>
      <c r="AI6152" s="2640" t="s">
        <v>334</v>
      </c>
      <c r="AJ6152" s="2638"/>
    </row>
    <row r="6153" spans="1:36" ht="15.75">
      <c r="A6153" s="2634">
        <v>34</v>
      </c>
      <c r="B6153" s="545" t="s">
        <v>1453</v>
      </c>
      <c r="C6153" s="174" t="s">
        <v>181</v>
      </c>
      <c r="D6153" s="2635">
        <v>214.89</v>
      </c>
      <c r="E6153" s="517">
        <v>500</v>
      </c>
      <c r="F6153" s="2635">
        <f t="shared" si="2144"/>
        <v>107445</v>
      </c>
      <c r="G6153" s="517"/>
      <c r="H6153" s="517"/>
      <c r="I6153" s="2636">
        <v>44299</v>
      </c>
      <c r="J6153" s="2639" t="s">
        <v>334</v>
      </c>
      <c r="K6153" s="517"/>
      <c r="L6153" s="517">
        <v>377</v>
      </c>
      <c r="M6153" s="298">
        <v>44293</v>
      </c>
      <c r="N6153" s="517"/>
      <c r="O6153" s="517"/>
      <c r="P6153" s="517"/>
      <c r="Q6153" s="517"/>
      <c r="R6153" s="517"/>
      <c r="S6153" s="517"/>
      <c r="T6153" s="517"/>
      <c r="U6153" s="517"/>
      <c r="V6153" s="517"/>
      <c r="W6153" s="517"/>
      <c r="X6153" s="517"/>
      <c r="Y6153" s="517"/>
      <c r="Z6153" s="517"/>
      <c r="AA6153" s="517"/>
      <c r="AB6153" s="517"/>
      <c r="AC6153" s="1507">
        <f t="shared" si="2149"/>
        <v>500</v>
      </c>
      <c r="AD6153" s="1508">
        <f t="shared" si="2150"/>
        <v>107445</v>
      </c>
      <c r="AE6153" s="2640" t="s">
        <v>334</v>
      </c>
      <c r="AF6153" s="14">
        <f t="shared" si="2151"/>
        <v>0</v>
      </c>
      <c r="AG6153" s="14" t="e">
        <f t="shared" si="2152"/>
        <v>#DIV/0!</v>
      </c>
      <c r="AH6153" s="2640" t="s">
        <v>334</v>
      </c>
      <c r="AI6153" s="2640" t="s">
        <v>334</v>
      </c>
      <c r="AJ6153" s="2638"/>
    </row>
    <row r="6154" spans="1:36" ht="15.75">
      <c r="A6154" s="2634">
        <v>35</v>
      </c>
      <c r="B6154" s="545" t="s">
        <v>1454</v>
      </c>
      <c r="C6154" s="174" t="s">
        <v>181</v>
      </c>
      <c r="D6154" s="2635">
        <v>214.89</v>
      </c>
      <c r="E6154" s="517">
        <v>100</v>
      </c>
      <c r="F6154" s="2635">
        <f t="shared" si="2144"/>
        <v>21489</v>
      </c>
      <c r="G6154" s="517"/>
      <c r="H6154" s="517"/>
      <c r="I6154" s="2636">
        <v>44299</v>
      </c>
      <c r="J6154" s="2639" t="s">
        <v>334</v>
      </c>
      <c r="K6154" s="517"/>
      <c r="L6154" s="517">
        <v>377</v>
      </c>
      <c r="M6154" s="298">
        <v>44293</v>
      </c>
      <c r="N6154" s="517"/>
      <c r="O6154" s="517"/>
      <c r="P6154" s="517"/>
      <c r="Q6154" s="517"/>
      <c r="R6154" s="517"/>
      <c r="S6154" s="517"/>
      <c r="T6154" s="517"/>
      <c r="U6154" s="517"/>
      <c r="V6154" s="517"/>
      <c r="W6154" s="517"/>
      <c r="X6154" s="517"/>
      <c r="Y6154" s="517"/>
      <c r="Z6154" s="517"/>
      <c r="AA6154" s="517"/>
      <c r="AB6154" s="517"/>
      <c r="AC6154" s="1507">
        <f t="shared" si="2149"/>
        <v>100</v>
      </c>
      <c r="AD6154" s="1508">
        <f t="shared" si="2150"/>
        <v>21489</v>
      </c>
      <c r="AE6154" s="2640" t="s">
        <v>334</v>
      </c>
      <c r="AF6154" s="14">
        <f t="shared" si="2151"/>
        <v>0</v>
      </c>
      <c r="AG6154" s="14" t="e">
        <f t="shared" si="2152"/>
        <v>#DIV/0!</v>
      </c>
      <c r="AH6154" s="2640" t="s">
        <v>334</v>
      </c>
      <c r="AI6154" s="2640" t="s">
        <v>334</v>
      </c>
      <c r="AJ6154" s="2638"/>
    </row>
    <row r="6155" spans="1:36" ht="15.75">
      <c r="A6155" s="2634">
        <v>36</v>
      </c>
      <c r="B6155" s="545" t="s">
        <v>741</v>
      </c>
      <c r="C6155" s="174" t="s">
        <v>181</v>
      </c>
      <c r="D6155" s="2635">
        <v>56.98</v>
      </c>
      <c r="E6155" s="517">
        <v>880</v>
      </c>
      <c r="F6155" s="2635">
        <f t="shared" ref="F6155:F6171" si="2153">D6155*E6155</f>
        <v>50142.399999999994</v>
      </c>
      <c r="G6155" s="517"/>
      <c r="H6155" s="517"/>
      <c r="I6155" s="2636">
        <v>44299</v>
      </c>
      <c r="J6155" s="2639" t="s">
        <v>334</v>
      </c>
      <c r="K6155" s="517"/>
      <c r="L6155" s="517">
        <v>377</v>
      </c>
      <c r="M6155" s="298">
        <v>44293</v>
      </c>
      <c r="N6155" s="517"/>
      <c r="O6155" s="517"/>
      <c r="P6155" s="517"/>
      <c r="Q6155" s="517"/>
      <c r="R6155" s="517"/>
      <c r="S6155" s="517"/>
      <c r="T6155" s="517"/>
      <c r="U6155" s="517"/>
      <c r="V6155" s="517"/>
      <c r="W6155" s="517"/>
      <c r="X6155" s="517"/>
      <c r="Y6155" s="517"/>
      <c r="Z6155" s="517"/>
      <c r="AA6155" s="517"/>
      <c r="AB6155" s="517"/>
      <c r="AC6155" s="1507">
        <f t="shared" si="2149"/>
        <v>880</v>
      </c>
      <c r="AD6155" s="1508">
        <f t="shared" si="2150"/>
        <v>50142.399999999994</v>
      </c>
      <c r="AE6155" s="2640" t="s">
        <v>334</v>
      </c>
      <c r="AF6155" s="14">
        <f t="shared" si="2151"/>
        <v>0</v>
      </c>
      <c r="AG6155" s="14" t="e">
        <f t="shared" si="2152"/>
        <v>#DIV/0!</v>
      </c>
      <c r="AH6155" s="2640" t="s">
        <v>334</v>
      </c>
      <c r="AI6155" s="2640" t="s">
        <v>334</v>
      </c>
      <c r="AJ6155" s="2638"/>
    </row>
    <row r="6156" spans="1:36" ht="15.75">
      <c r="A6156" s="2634">
        <v>37</v>
      </c>
      <c r="B6156" s="545" t="s">
        <v>1455</v>
      </c>
      <c r="C6156" s="174" t="s">
        <v>181</v>
      </c>
      <c r="D6156" s="2635">
        <v>56.98</v>
      </c>
      <c r="E6156" s="517">
        <v>3070</v>
      </c>
      <c r="F6156" s="2635">
        <f t="shared" si="2153"/>
        <v>174928.59999999998</v>
      </c>
      <c r="G6156" s="517"/>
      <c r="H6156" s="517"/>
      <c r="I6156" s="2636">
        <v>44299</v>
      </c>
      <c r="J6156" s="2639" t="s">
        <v>334</v>
      </c>
      <c r="K6156" s="517"/>
      <c r="L6156" s="517">
        <v>377</v>
      </c>
      <c r="M6156" s="298">
        <v>44293</v>
      </c>
      <c r="N6156" s="517"/>
      <c r="O6156" s="517"/>
      <c r="P6156" s="517"/>
      <c r="Q6156" s="517"/>
      <c r="R6156" s="517"/>
      <c r="S6156" s="517"/>
      <c r="T6156" s="517"/>
      <c r="U6156" s="517"/>
      <c r="V6156" s="517"/>
      <c r="W6156" s="517"/>
      <c r="X6156" s="517"/>
      <c r="Y6156" s="517"/>
      <c r="Z6156" s="517"/>
      <c r="AA6156" s="517"/>
      <c r="AB6156" s="517"/>
      <c r="AC6156" s="1507">
        <f t="shared" si="2149"/>
        <v>3070</v>
      </c>
      <c r="AD6156" s="1508">
        <f t="shared" si="2150"/>
        <v>174928.59999999998</v>
      </c>
      <c r="AE6156" s="2640" t="s">
        <v>334</v>
      </c>
      <c r="AF6156" s="14">
        <f t="shared" si="2151"/>
        <v>0</v>
      </c>
      <c r="AG6156" s="14" t="e">
        <f t="shared" si="2152"/>
        <v>#DIV/0!</v>
      </c>
      <c r="AH6156" s="2640" t="s">
        <v>334</v>
      </c>
      <c r="AI6156" s="2640" t="s">
        <v>334</v>
      </c>
      <c r="AJ6156" s="2638"/>
    </row>
    <row r="6157" spans="1:36" ht="15.75">
      <c r="A6157" s="2634">
        <v>38</v>
      </c>
      <c r="B6157" s="545" t="s">
        <v>1456</v>
      </c>
      <c r="C6157" s="174" t="s">
        <v>181</v>
      </c>
      <c r="D6157" s="2635">
        <v>56.98</v>
      </c>
      <c r="E6157" s="517">
        <v>400</v>
      </c>
      <c r="F6157" s="2635">
        <f t="shared" si="2153"/>
        <v>22792</v>
      </c>
      <c r="G6157" s="517"/>
      <c r="H6157" s="517"/>
      <c r="I6157" s="2636">
        <v>44299</v>
      </c>
      <c r="J6157" s="2639" t="s">
        <v>334</v>
      </c>
      <c r="K6157" s="517"/>
      <c r="L6157" s="517">
        <v>377</v>
      </c>
      <c r="M6157" s="298">
        <v>44293</v>
      </c>
      <c r="N6157" s="517"/>
      <c r="O6157" s="517"/>
      <c r="P6157" s="517"/>
      <c r="Q6157" s="517"/>
      <c r="R6157" s="517"/>
      <c r="S6157" s="517"/>
      <c r="T6157" s="517"/>
      <c r="U6157" s="517"/>
      <c r="V6157" s="517"/>
      <c r="W6157" s="517"/>
      <c r="X6157" s="517"/>
      <c r="Y6157" s="517"/>
      <c r="Z6157" s="517"/>
      <c r="AA6157" s="517"/>
      <c r="AB6157" s="517"/>
      <c r="AC6157" s="1507">
        <f t="shared" si="2149"/>
        <v>400</v>
      </c>
      <c r="AD6157" s="1508">
        <f t="shared" si="2150"/>
        <v>22792</v>
      </c>
      <c r="AE6157" s="2640" t="s">
        <v>334</v>
      </c>
      <c r="AF6157" s="14">
        <f t="shared" si="2151"/>
        <v>0</v>
      </c>
      <c r="AG6157" s="14" t="e">
        <f t="shared" si="2152"/>
        <v>#DIV/0!</v>
      </c>
      <c r="AH6157" s="2640" t="s">
        <v>334</v>
      </c>
      <c r="AI6157" s="2640" t="s">
        <v>334</v>
      </c>
      <c r="AJ6157" s="2638"/>
    </row>
    <row r="6158" spans="1:36" ht="15.6" customHeight="1">
      <c r="A6158" s="2634">
        <v>39</v>
      </c>
      <c r="B6158" s="545" t="s">
        <v>820</v>
      </c>
      <c r="C6158" s="174" t="s">
        <v>181</v>
      </c>
      <c r="D6158" s="2635">
        <v>220</v>
      </c>
      <c r="E6158" s="517">
        <v>40</v>
      </c>
      <c r="F6158" s="2635">
        <f t="shared" si="2153"/>
        <v>8800</v>
      </c>
      <c r="G6158" s="517"/>
      <c r="H6158" s="517"/>
      <c r="I6158" s="2636">
        <v>44313</v>
      </c>
      <c r="J6158" s="2639" t="s">
        <v>334</v>
      </c>
      <c r="K6158" s="517"/>
      <c r="L6158" s="517">
        <v>464</v>
      </c>
      <c r="M6158" s="298">
        <v>44309</v>
      </c>
      <c r="N6158" s="517"/>
      <c r="O6158" s="517"/>
      <c r="P6158" s="517">
        <v>20</v>
      </c>
      <c r="Q6158" s="517"/>
      <c r="R6158" s="517"/>
      <c r="S6158" s="517"/>
      <c r="T6158" s="517"/>
      <c r="U6158" s="517"/>
      <c r="V6158" s="517"/>
      <c r="W6158" s="517"/>
      <c r="X6158" s="517"/>
      <c r="Y6158" s="517"/>
      <c r="Z6158" s="517"/>
      <c r="AA6158" s="517"/>
      <c r="AB6158" s="517"/>
      <c r="AC6158" s="1507">
        <f t="shared" si="2149"/>
        <v>20</v>
      </c>
      <c r="AD6158" s="1508">
        <f t="shared" si="2150"/>
        <v>4400</v>
      </c>
      <c r="AE6158" s="2640" t="s">
        <v>334</v>
      </c>
      <c r="AF6158" s="14">
        <f t="shared" si="2151"/>
        <v>6.666666666666667</v>
      </c>
      <c r="AG6158" s="14">
        <f t="shared" si="2152"/>
        <v>3</v>
      </c>
      <c r="AH6158" s="2640" t="s">
        <v>334</v>
      </c>
      <c r="AI6158" s="2640" t="s">
        <v>334</v>
      </c>
      <c r="AJ6158" s="2638"/>
    </row>
    <row r="6159" spans="1:36" ht="42" customHeight="1">
      <c r="A6159" s="2634">
        <v>40</v>
      </c>
      <c r="B6159" s="545" t="s">
        <v>819</v>
      </c>
      <c r="C6159" s="174" t="s">
        <v>181</v>
      </c>
      <c r="D6159" s="2635">
        <v>220</v>
      </c>
      <c r="E6159" s="517">
        <v>675</v>
      </c>
      <c r="F6159" s="2635">
        <f t="shared" si="2153"/>
        <v>148500</v>
      </c>
      <c r="G6159" s="517"/>
      <c r="H6159" s="517"/>
      <c r="I6159" s="2636">
        <v>44313</v>
      </c>
      <c r="J6159" s="2639" t="s">
        <v>334</v>
      </c>
      <c r="K6159" s="517"/>
      <c r="L6159" s="517">
        <v>464</v>
      </c>
      <c r="M6159" s="298">
        <v>44309</v>
      </c>
      <c r="N6159" s="517"/>
      <c r="O6159" s="517"/>
      <c r="P6159" s="517"/>
      <c r="Q6159" s="517"/>
      <c r="R6159" s="517"/>
      <c r="S6159" s="517"/>
      <c r="T6159" s="517"/>
      <c r="U6159" s="517"/>
      <c r="V6159" s="517"/>
      <c r="W6159" s="517"/>
      <c r="X6159" s="517"/>
      <c r="Y6159" s="517"/>
      <c r="Z6159" s="517"/>
      <c r="AA6159" s="517"/>
      <c r="AB6159" s="517"/>
      <c r="AC6159" s="1507">
        <f t="shared" si="2149"/>
        <v>675</v>
      </c>
      <c r="AD6159" s="1508">
        <f t="shared" si="2150"/>
        <v>148500</v>
      </c>
      <c r="AE6159" s="2640" t="s">
        <v>334</v>
      </c>
      <c r="AF6159" s="14">
        <f t="shared" si="2151"/>
        <v>0</v>
      </c>
      <c r="AG6159" s="14" t="e">
        <f t="shared" si="2152"/>
        <v>#DIV/0!</v>
      </c>
      <c r="AH6159" s="2640" t="s">
        <v>334</v>
      </c>
      <c r="AI6159" s="2640" t="s">
        <v>334</v>
      </c>
      <c r="AJ6159" s="2638"/>
    </row>
    <row r="6160" spans="1:36" ht="15.75">
      <c r="A6160" s="2634">
        <v>41</v>
      </c>
      <c r="B6160" s="545" t="s">
        <v>818</v>
      </c>
      <c r="C6160" s="174" t="s">
        <v>181</v>
      </c>
      <c r="D6160" s="2635">
        <v>220</v>
      </c>
      <c r="E6160" s="517">
        <v>6</v>
      </c>
      <c r="F6160" s="2635">
        <f t="shared" si="2153"/>
        <v>1320</v>
      </c>
      <c r="G6160" s="517"/>
      <c r="H6160" s="517"/>
      <c r="I6160" s="2636">
        <v>44313</v>
      </c>
      <c r="J6160" s="2639" t="s">
        <v>334</v>
      </c>
      <c r="K6160" s="517"/>
      <c r="L6160" s="517">
        <v>464</v>
      </c>
      <c r="M6160" s="298">
        <v>44309</v>
      </c>
      <c r="N6160" s="517"/>
      <c r="O6160" s="517"/>
      <c r="P6160" s="517"/>
      <c r="Q6160" s="517"/>
      <c r="R6160" s="517"/>
      <c r="S6160" s="517"/>
      <c r="T6160" s="517"/>
      <c r="U6160" s="517"/>
      <c r="V6160" s="517"/>
      <c r="W6160" s="517"/>
      <c r="X6160" s="517"/>
      <c r="Y6160" s="517"/>
      <c r="Z6160" s="517"/>
      <c r="AA6160" s="517"/>
      <c r="AB6160" s="517"/>
      <c r="AC6160" s="1507">
        <f t="shared" si="2149"/>
        <v>6</v>
      </c>
      <c r="AD6160" s="1508">
        <f t="shared" si="2150"/>
        <v>1320</v>
      </c>
      <c r="AE6160" s="2640" t="s">
        <v>334</v>
      </c>
      <c r="AF6160" s="14">
        <f t="shared" si="2151"/>
        <v>0</v>
      </c>
      <c r="AG6160" s="14" t="e">
        <f t="shared" si="2152"/>
        <v>#DIV/0!</v>
      </c>
      <c r="AH6160" s="2640" t="s">
        <v>334</v>
      </c>
      <c r="AI6160" s="2640" t="s">
        <v>334</v>
      </c>
      <c r="AJ6160" s="2638"/>
    </row>
    <row r="6161" spans="1:36" ht="15.75">
      <c r="A6161" s="2634">
        <v>42</v>
      </c>
      <c r="B6161" s="545" t="s">
        <v>819</v>
      </c>
      <c r="C6161" s="174" t="s">
        <v>181</v>
      </c>
      <c r="D6161" s="2635">
        <v>220</v>
      </c>
      <c r="E6161" s="517">
        <v>275</v>
      </c>
      <c r="F6161" s="2635">
        <f t="shared" si="2153"/>
        <v>60500</v>
      </c>
      <c r="G6161" s="517"/>
      <c r="H6161" s="517"/>
      <c r="I6161" s="2636">
        <v>44313</v>
      </c>
      <c r="J6161" s="2639" t="s">
        <v>334</v>
      </c>
      <c r="K6161" s="517"/>
      <c r="L6161" s="517">
        <v>466</v>
      </c>
      <c r="M6161" s="298">
        <v>44309</v>
      </c>
      <c r="N6161" s="517"/>
      <c r="O6161" s="517"/>
      <c r="P6161" s="517"/>
      <c r="Q6161" s="517"/>
      <c r="R6161" s="517"/>
      <c r="S6161" s="517"/>
      <c r="T6161" s="517"/>
      <c r="U6161" s="517"/>
      <c r="V6161" s="517"/>
      <c r="W6161" s="517"/>
      <c r="X6161" s="517"/>
      <c r="Y6161" s="517"/>
      <c r="Z6161" s="517"/>
      <c r="AA6161" s="517"/>
      <c r="AB6161" s="517"/>
      <c r="AC6161" s="1507">
        <f t="shared" si="2149"/>
        <v>275</v>
      </c>
      <c r="AD6161" s="1508">
        <f t="shared" si="2150"/>
        <v>60500</v>
      </c>
      <c r="AE6161" s="2640" t="s">
        <v>334</v>
      </c>
      <c r="AF6161" s="14">
        <f t="shared" si="2151"/>
        <v>0</v>
      </c>
      <c r="AG6161" s="14" t="e">
        <f t="shared" si="2152"/>
        <v>#DIV/0!</v>
      </c>
      <c r="AH6161" s="2640" t="s">
        <v>334</v>
      </c>
      <c r="AI6161" s="2640" t="s">
        <v>334</v>
      </c>
      <c r="AJ6161" s="2638"/>
    </row>
    <row r="6162" spans="1:36" ht="15.75">
      <c r="A6162" s="2634">
        <v>43</v>
      </c>
      <c r="B6162" s="545" t="s">
        <v>742</v>
      </c>
      <c r="C6162" s="174" t="s">
        <v>181</v>
      </c>
      <c r="D6162" s="2635">
        <v>9.0443090000000002</v>
      </c>
      <c r="E6162" s="517">
        <v>6850</v>
      </c>
      <c r="F6162" s="2635">
        <f t="shared" si="2153"/>
        <v>61953.516649999998</v>
      </c>
      <c r="G6162" s="517"/>
      <c r="H6162" s="517"/>
      <c r="I6162" s="2636">
        <v>44434</v>
      </c>
      <c r="J6162" s="2639" t="s">
        <v>334</v>
      </c>
      <c r="K6162" s="517"/>
      <c r="L6162" s="517">
        <v>118</v>
      </c>
      <c r="M6162" s="298">
        <v>44427</v>
      </c>
      <c r="N6162" s="517"/>
      <c r="O6162" s="517"/>
      <c r="P6162" s="517"/>
      <c r="Q6162" s="517"/>
      <c r="R6162" s="517"/>
      <c r="S6162" s="517"/>
      <c r="T6162" s="517"/>
      <c r="U6162" s="517"/>
      <c r="V6162" s="517"/>
      <c r="W6162" s="517"/>
      <c r="X6162" s="517"/>
      <c r="Y6162" s="517"/>
      <c r="Z6162" s="517"/>
      <c r="AA6162" s="517"/>
      <c r="AB6162" s="517"/>
      <c r="AC6162" s="1507">
        <f t="shared" si="2149"/>
        <v>6850</v>
      </c>
      <c r="AD6162" s="1508">
        <f t="shared" si="2150"/>
        <v>61953.516649999998</v>
      </c>
      <c r="AE6162" s="2640" t="s">
        <v>334</v>
      </c>
      <c r="AF6162" s="14">
        <f t="shared" si="2151"/>
        <v>0</v>
      </c>
      <c r="AG6162" s="14" t="e">
        <f t="shared" si="2152"/>
        <v>#DIV/0!</v>
      </c>
      <c r="AH6162" s="2640" t="s">
        <v>334</v>
      </c>
      <c r="AI6162" s="2640" t="s">
        <v>334</v>
      </c>
      <c r="AJ6162" s="2638"/>
    </row>
    <row r="6163" spans="1:36" ht="31.5">
      <c r="A6163" s="2634">
        <v>44</v>
      </c>
      <c r="B6163" s="174" t="s">
        <v>4681</v>
      </c>
      <c r="C6163" s="174" t="s">
        <v>181</v>
      </c>
      <c r="D6163" s="2635">
        <v>29391.599999999999</v>
      </c>
      <c r="E6163" s="517">
        <v>1</v>
      </c>
      <c r="F6163" s="2635">
        <f t="shared" si="2153"/>
        <v>29391.599999999999</v>
      </c>
      <c r="G6163" s="517"/>
      <c r="H6163" s="2635"/>
      <c r="I6163" s="2636">
        <v>44798</v>
      </c>
      <c r="J6163" s="2636"/>
      <c r="K6163" s="517"/>
      <c r="L6163" s="517">
        <v>701</v>
      </c>
      <c r="M6163" s="298">
        <v>44795</v>
      </c>
      <c r="N6163" s="517"/>
      <c r="O6163" s="517"/>
      <c r="P6163" s="517"/>
      <c r="Q6163" s="517"/>
      <c r="R6163" s="517"/>
      <c r="S6163" s="517"/>
      <c r="T6163" s="517"/>
      <c r="U6163" s="517"/>
      <c r="V6163" s="517"/>
      <c r="W6163" s="517"/>
      <c r="X6163" s="517"/>
      <c r="Y6163" s="517"/>
      <c r="Z6163" s="517"/>
      <c r="AA6163" s="517"/>
      <c r="AB6163" s="517"/>
      <c r="AC6163" s="1507">
        <f t="shared" si="2149"/>
        <v>1</v>
      </c>
      <c r="AD6163" s="1508">
        <f t="shared" si="2150"/>
        <v>29391.599999999999</v>
      </c>
      <c r="AE6163" s="14">
        <f t="shared" ref="AE6163:AE6171" si="2154">(J6163-"01.04.2023")/30</f>
        <v>-1500.5666666666666</v>
      </c>
      <c r="AF6163" s="14">
        <f t="shared" si="2151"/>
        <v>0</v>
      </c>
      <c r="AG6163" s="14" t="e">
        <f t="shared" si="2152"/>
        <v>#DIV/0!</v>
      </c>
      <c r="AH6163" s="14" t="e">
        <f t="shared" ref="AH6163:AH6171" si="2155">AG6163-AE6163</f>
        <v>#DIV/0!</v>
      </c>
      <c r="AI6163" s="14">
        <f t="shared" ref="AI6163:AI6171" si="2156">AC6163-(AE6163*AF6163)</f>
        <v>1</v>
      </c>
      <c r="AJ6163" s="2638"/>
    </row>
    <row r="6164" spans="1:36" ht="31.5">
      <c r="A6164" s="2634">
        <v>45</v>
      </c>
      <c r="B6164" s="174" t="s">
        <v>4681</v>
      </c>
      <c r="C6164" s="174" t="s">
        <v>181</v>
      </c>
      <c r="D6164" s="2635">
        <v>29391.599999999999</v>
      </c>
      <c r="E6164" s="517">
        <v>1</v>
      </c>
      <c r="F6164" s="2635">
        <f t="shared" si="2153"/>
        <v>29391.599999999999</v>
      </c>
      <c r="G6164" s="517"/>
      <c r="H6164" s="2635"/>
      <c r="I6164" s="2636">
        <v>44798</v>
      </c>
      <c r="J6164" s="2636"/>
      <c r="K6164" s="517"/>
      <c r="L6164" s="517">
        <v>701</v>
      </c>
      <c r="M6164" s="298">
        <v>44795</v>
      </c>
      <c r="N6164" s="517"/>
      <c r="O6164" s="517"/>
      <c r="P6164" s="517"/>
      <c r="Q6164" s="517"/>
      <c r="R6164" s="517"/>
      <c r="S6164" s="517"/>
      <c r="T6164" s="517"/>
      <c r="U6164" s="517"/>
      <c r="V6164" s="517"/>
      <c r="W6164" s="517"/>
      <c r="X6164" s="517"/>
      <c r="Y6164" s="517"/>
      <c r="Z6164" s="517"/>
      <c r="AA6164" s="517"/>
      <c r="AB6164" s="517"/>
      <c r="AC6164" s="1507">
        <f t="shared" si="2149"/>
        <v>1</v>
      </c>
      <c r="AD6164" s="1508">
        <f t="shared" si="2150"/>
        <v>29391.599999999999</v>
      </c>
      <c r="AE6164" s="14">
        <f t="shared" si="2154"/>
        <v>-1500.5666666666666</v>
      </c>
      <c r="AF6164" s="14">
        <f t="shared" si="2151"/>
        <v>0</v>
      </c>
      <c r="AG6164" s="14" t="e">
        <f t="shared" si="2152"/>
        <v>#DIV/0!</v>
      </c>
      <c r="AH6164" s="14" t="e">
        <f t="shared" si="2155"/>
        <v>#DIV/0!</v>
      </c>
      <c r="AI6164" s="14">
        <f t="shared" si="2156"/>
        <v>1</v>
      </c>
      <c r="AJ6164" s="2638"/>
    </row>
    <row r="6165" spans="1:36" ht="31.5">
      <c r="A6165" s="2634">
        <v>46</v>
      </c>
      <c r="B6165" s="174" t="s">
        <v>4682</v>
      </c>
      <c r="C6165" s="174" t="s">
        <v>181</v>
      </c>
      <c r="D6165" s="2635">
        <v>6353.36</v>
      </c>
      <c r="E6165" s="517">
        <v>7</v>
      </c>
      <c r="F6165" s="517">
        <f t="shared" si="2153"/>
        <v>44473.52</v>
      </c>
      <c r="G6165" s="517"/>
      <c r="H6165" s="517"/>
      <c r="I6165" s="2636">
        <v>44798</v>
      </c>
      <c r="J6165" s="2636"/>
      <c r="K6165" s="517"/>
      <c r="L6165" s="2642">
        <v>701</v>
      </c>
      <c r="M6165" s="298">
        <v>44795</v>
      </c>
      <c r="N6165" s="517"/>
      <c r="O6165" s="517"/>
      <c r="P6165" s="517"/>
      <c r="Q6165" s="517"/>
      <c r="R6165" s="517"/>
      <c r="S6165" s="517"/>
      <c r="T6165" s="517"/>
      <c r="U6165" s="517"/>
      <c r="V6165" s="517"/>
      <c r="W6165" s="517"/>
      <c r="X6165" s="517"/>
      <c r="Y6165" s="517"/>
      <c r="Z6165" s="517"/>
      <c r="AA6165" s="517"/>
      <c r="AB6165" s="517"/>
      <c r="AC6165" s="1507">
        <f t="shared" si="2149"/>
        <v>7</v>
      </c>
      <c r="AD6165" s="1508">
        <f t="shared" si="2150"/>
        <v>44473.52</v>
      </c>
      <c r="AE6165" s="14">
        <f t="shared" si="2154"/>
        <v>-1500.5666666666666</v>
      </c>
      <c r="AF6165" s="14">
        <f t="shared" si="2151"/>
        <v>0</v>
      </c>
      <c r="AG6165" s="14" t="e">
        <f t="shared" si="2152"/>
        <v>#DIV/0!</v>
      </c>
      <c r="AH6165" s="14" t="e">
        <f t="shared" si="2155"/>
        <v>#DIV/0!</v>
      </c>
      <c r="AI6165" s="14">
        <f t="shared" si="2156"/>
        <v>7</v>
      </c>
      <c r="AJ6165" s="2638"/>
    </row>
    <row r="6166" spans="1:36" ht="15.75">
      <c r="A6166" s="2634">
        <v>47</v>
      </c>
      <c r="B6166" s="174" t="s">
        <v>4683</v>
      </c>
      <c r="C6166" s="174" t="s">
        <v>181</v>
      </c>
      <c r="D6166" s="2635">
        <v>33610.5</v>
      </c>
      <c r="E6166" s="517">
        <v>1</v>
      </c>
      <c r="F6166" s="2635">
        <f t="shared" si="2153"/>
        <v>33610.5</v>
      </c>
      <c r="G6166" s="517"/>
      <c r="H6166" s="2635"/>
      <c r="I6166" s="2636">
        <v>44798</v>
      </c>
      <c r="J6166" s="2636"/>
      <c r="K6166" s="517"/>
      <c r="L6166" s="517">
        <v>702</v>
      </c>
      <c r="M6166" s="298">
        <v>44795</v>
      </c>
      <c r="N6166" s="517"/>
      <c r="O6166" s="517"/>
      <c r="P6166" s="517"/>
      <c r="Q6166" s="517"/>
      <c r="R6166" s="517"/>
      <c r="S6166" s="517"/>
      <c r="T6166" s="517"/>
      <c r="U6166" s="517"/>
      <c r="V6166" s="517"/>
      <c r="W6166" s="517"/>
      <c r="X6166" s="517"/>
      <c r="Y6166" s="517"/>
      <c r="Z6166" s="517"/>
      <c r="AA6166" s="517"/>
      <c r="AB6166" s="517"/>
      <c r="AC6166" s="1507">
        <f t="shared" si="2149"/>
        <v>1</v>
      </c>
      <c r="AD6166" s="1508">
        <f t="shared" si="2150"/>
        <v>33610.5</v>
      </c>
      <c r="AE6166" s="14">
        <f t="shared" si="2154"/>
        <v>-1500.5666666666666</v>
      </c>
      <c r="AF6166" s="14">
        <f t="shared" si="2151"/>
        <v>0</v>
      </c>
      <c r="AG6166" s="14" t="e">
        <f t="shared" si="2152"/>
        <v>#DIV/0!</v>
      </c>
      <c r="AH6166" s="14" t="e">
        <f t="shared" si="2155"/>
        <v>#DIV/0!</v>
      </c>
      <c r="AI6166" s="14">
        <f t="shared" si="2156"/>
        <v>1</v>
      </c>
      <c r="AJ6166" s="2638"/>
    </row>
    <row r="6167" spans="1:36" ht="94.5">
      <c r="A6167" s="2634">
        <v>48</v>
      </c>
      <c r="B6167" s="307" t="s">
        <v>4684</v>
      </c>
      <c r="C6167" s="307" t="s">
        <v>181</v>
      </c>
      <c r="D6167" s="2643">
        <v>1517.58</v>
      </c>
      <c r="E6167" s="517">
        <v>45</v>
      </c>
      <c r="F6167" s="2635">
        <f t="shared" si="2153"/>
        <v>68291.099999999991</v>
      </c>
      <c r="G6167" s="517"/>
      <c r="H6167" s="2635"/>
      <c r="I6167" s="2636">
        <v>44798</v>
      </c>
      <c r="J6167" s="2636"/>
      <c r="K6167" s="517"/>
      <c r="L6167" s="517">
        <v>702</v>
      </c>
      <c r="M6167" s="298">
        <v>44795</v>
      </c>
      <c r="N6167" s="517"/>
      <c r="O6167" s="517"/>
      <c r="P6167" s="517"/>
      <c r="Q6167" s="517"/>
      <c r="R6167" s="517"/>
      <c r="S6167" s="517"/>
      <c r="T6167" s="517"/>
      <c r="U6167" s="517"/>
      <c r="V6167" s="517"/>
      <c r="W6167" s="517"/>
      <c r="X6167" s="517"/>
      <c r="Y6167" s="517"/>
      <c r="Z6167" s="517"/>
      <c r="AA6167" s="517"/>
      <c r="AB6167" s="517"/>
      <c r="AC6167" s="1507">
        <f t="shared" si="2149"/>
        <v>45</v>
      </c>
      <c r="AD6167" s="1508">
        <f t="shared" si="2150"/>
        <v>68291.099999999991</v>
      </c>
      <c r="AE6167" s="14">
        <f t="shared" si="2154"/>
        <v>-1500.5666666666666</v>
      </c>
      <c r="AF6167" s="14">
        <f t="shared" si="2151"/>
        <v>0</v>
      </c>
      <c r="AG6167" s="14" t="e">
        <f t="shared" si="2152"/>
        <v>#DIV/0!</v>
      </c>
      <c r="AH6167" s="14" t="e">
        <f t="shared" si="2155"/>
        <v>#DIV/0!</v>
      </c>
      <c r="AI6167" s="14">
        <f t="shared" si="2156"/>
        <v>45</v>
      </c>
      <c r="AJ6167" s="2638"/>
    </row>
    <row r="6168" spans="1:36" ht="31.5">
      <c r="A6168" s="2634">
        <v>49</v>
      </c>
      <c r="B6168" s="174" t="s">
        <v>6523</v>
      </c>
      <c r="C6168" s="307" t="s">
        <v>181</v>
      </c>
      <c r="D6168" s="2635">
        <v>372.4</v>
      </c>
      <c r="E6168" s="2644">
        <v>3</v>
      </c>
      <c r="F6168" s="2635">
        <f t="shared" si="2153"/>
        <v>1117.1999999999998</v>
      </c>
      <c r="G6168" s="517"/>
      <c r="H6168" s="2635"/>
      <c r="I6168" s="2636">
        <v>44876</v>
      </c>
      <c r="J6168" s="2636"/>
      <c r="K6168" s="517"/>
      <c r="L6168" s="517">
        <v>953</v>
      </c>
      <c r="M6168" s="298">
        <v>44874</v>
      </c>
      <c r="N6168" s="517"/>
      <c r="O6168" s="517"/>
      <c r="P6168" s="517"/>
      <c r="Q6168" s="517"/>
      <c r="R6168" s="517"/>
      <c r="S6168" s="517"/>
      <c r="T6168" s="517"/>
      <c r="U6168" s="517"/>
      <c r="V6168" s="517"/>
      <c r="W6168" s="517"/>
      <c r="X6168" s="517"/>
      <c r="Y6168" s="517"/>
      <c r="Z6168" s="517"/>
      <c r="AA6168" s="517"/>
      <c r="AB6168" s="517"/>
      <c r="AC6168" s="1507">
        <f t="shared" si="2149"/>
        <v>3</v>
      </c>
      <c r="AD6168" s="1508">
        <f t="shared" si="2150"/>
        <v>1117.1999999999998</v>
      </c>
      <c r="AE6168" s="14">
        <f t="shared" si="2154"/>
        <v>-1500.5666666666666</v>
      </c>
      <c r="AF6168" s="14">
        <f t="shared" si="2151"/>
        <v>0</v>
      </c>
      <c r="AG6168" s="14" t="e">
        <f t="shared" si="2152"/>
        <v>#DIV/0!</v>
      </c>
      <c r="AH6168" s="14" t="e">
        <f t="shared" si="2155"/>
        <v>#DIV/0!</v>
      </c>
      <c r="AI6168" s="14">
        <f t="shared" si="2156"/>
        <v>3</v>
      </c>
      <c r="AJ6168" s="2638"/>
    </row>
    <row r="6169" spans="1:36" ht="31.5">
      <c r="A6169" s="2634">
        <v>50</v>
      </c>
      <c r="B6169" s="174" t="s">
        <v>6525</v>
      </c>
      <c r="C6169" s="307" t="s">
        <v>181</v>
      </c>
      <c r="D6169" s="2635">
        <v>1103.77</v>
      </c>
      <c r="E6169" s="2644">
        <v>2</v>
      </c>
      <c r="F6169" s="517">
        <f t="shared" si="2153"/>
        <v>2207.54</v>
      </c>
      <c r="G6169" s="517"/>
      <c r="H6169" s="2635"/>
      <c r="I6169" s="2636">
        <v>44876</v>
      </c>
      <c r="J6169" s="2636"/>
      <c r="K6169" s="517"/>
      <c r="L6169" s="517">
        <v>953</v>
      </c>
      <c r="M6169" s="298">
        <v>44874</v>
      </c>
      <c r="N6169" s="517"/>
      <c r="O6169" s="517"/>
      <c r="P6169" s="517"/>
      <c r="Q6169" s="517"/>
      <c r="R6169" s="517"/>
      <c r="S6169" s="517"/>
      <c r="T6169" s="517"/>
      <c r="U6169" s="517"/>
      <c r="V6169" s="517"/>
      <c r="W6169" s="517"/>
      <c r="X6169" s="517"/>
      <c r="Y6169" s="517"/>
      <c r="Z6169" s="517"/>
      <c r="AA6169" s="517"/>
      <c r="AB6169" s="517"/>
      <c r="AC6169" s="1507">
        <f t="shared" si="2149"/>
        <v>2</v>
      </c>
      <c r="AD6169" s="1508">
        <f t="shared" si="2150"/>
        <v>2207.54</v>
      </c>
      <c r="AE6169" s="14">
        <f t="shared" si="2154"/>
        <v>-1500.5666666666666</v>
      </c>
      <c r="AF6169" s="14">
        <f t="shared" si="2151"/>
        <v>0</v>
      </c>
      <c r="AG6169" s="14" t="e">
        <f t="shared" si="2152"/>
        <v>#DIV/0!</v>
      </c>
      <c r="AH6169" s="14" t="e">
        <f t="shared" si="2155"/>
        <v>#DIV/0!</v>
      </c>
      <c r="AI6169" s="14">
        <f t="shared" si="2156"/>
        <v>2</v>
      </c>
      <c r="AJ6169" s="2638"/>
    </row>
    <row r="6170" spans="1:36" ht="31.5">
      <c r="A6170" s="2634">
        <v>51</v>
      </c>
      <c r="B6170" s="174" t="s">
        <v>6524</v>
      </c>
      <c r="C6170" s="307" t="s">
        <v>181</v>
      </c>
      <c r="D6170" s="517">
        <v>1835.15</v>
      </c>
      <c r="E6170" s="2644">
        <v>1</v>
      </c>
      <c r="F6170" s="517">
        <f t="shared" si="2153"/>
        <v>1835.15</v>
      </c>
      <c r="G6170" s="517"/>
      <c r="H6170" s="2635"/>
      <c r="I6170" s="2636">
        <v>44876</v>
      </c>
      <c r="J6170" s="2636"/>
      <c r="K6170" s="517"/>
      <c r="L6170" s="517">
        <v>953</v>
      </c>
      <c r="M6170" s="298">
        <v>44874</v>
      </c>
      <c r="N6170" s="517"/>
      <c r="O6170" s="517"/>
      <c r="P6170" s="517"/>
      <c r="Q6170" s="517"/>
      <c r="R6170" s="517"/>
      <c r="S6170" s="517"/>
      <c r="T6170" s="517"/>
      <c r="U6170" s="517"/>
      <c r="V6170" s="517"/>
      <c r="W6170" s="517"/>
      <c r="X6170" s="517"/>
      <c r="Y6170" s="517"/>
      <c r="Z6170" s="517"/>
      <c r="AA6170" s="517"/>
      <c r="AB6170" s="517"/>
      <c r="AC6170" s="1507">
        <f t="shared" si="2149"/>
        <v>1</v>
      </c>
      <c r="AD6170" s="1508">
        <f t="shared" si="2150"/>
        <v>1835.15</v>
      </c>
      <c r="AE6170" s="14">
        <f t="shared" si="2154"/>
        <v>-1500.5666666666666</v>
      </c>
      <c r="AF6170" s="14">
        <f t="shared" si="2151"/>
        <v>0</v>
      </c>
      <c r="AG6170" s="14" t="e">
        <f t="shared" si="2152"/>
        <v>#DIV/0!</v>
      </c>
      <c r="AH6170" s="14" t="e">
        <f t="shared" si="2155"/>
        <v>#DIV/0!</v>
      </c>
      <c r="AI6170" s="14">
        <f t="shared" si="2156"/>
        <v>1</v>
      </c>
      <c r="AJ6170" s="2638"/>
    </row>
    <row r="6171" spans="1:36" ht="31.5">
      <c r="A6171" s="2634">
        <v>52</v>
      </c>
      <c r="B6171" s="174" t="s">
        <v>6526</v>
      </c>
      <c r="C6171" s="174" t="s">
        <v>181</v>
      </c>
      <c r="D6171" s="517">
        <v>1469.48</v>
      </c>
      <c r="E6171" s="2644">
        <v>1</v>
      </c>
      <c r="F6171" s="517">
        <f t="shared" si="2153"/>
        <v>1469.48</v>
      </c>
      <c r="G6171" s="517"/>
      <c r="H6171" s="2635"/>
      <c r="I6171" s="2636">
        <v>44876</v>
      </c>
      <c r="J6171" s="2636"/>
      <c r="K6171" s="517"/>
      <c r="L6171" s="517">
        <v>953</v>
      </c>
      <c r="M6171" s="298">
        <v>44874</v>
      </c>
      <c r="N6171" s="517"/>
      <c r="O6171" s="517"/>
      <c r="P6171" s="517"/>
      <c r="Q6171" s="517"/>
      <c r="R6171" s="517"/>
      <c r="S6171" s="517"/>
      <c r="T6171" s="517"/>
      <c r="U6171" s="517"/>
      <c r="V6171" s="517"/>
      <c r="W6171" s="517"/>
      <c r="X6171" s="517"/>
      <c r="Y6171" s="517"/>
      <c r="Z6171" s="517"/>
      <c r="AA6171" s="517"/>
      <c r="AB6171" s="517"/>
      <c r="AC6171" s="1507">
        <f t="shared" si="2149"/>
        <v>1</v>
      </c>
      <c r="AD6171" s="1508">
        <f t="shared" si="2150"/>
        <v>1469.48</v>
      </c>
      <c r="AE6171" s="14">
        <f t="shared" si="2154"/>
        <v>-1500.5666666666666</v>
      </c>
      <c r="AF6171" s="14">
        <f t="shared" si="2151"/>
        <v>0</v>
      </c>
      <c r="AG6171" s="14" t="e">
        <f t="shared" si="2152"/>
        <v>#DIV/0!</v>
      </c>
      <c r="AH6171" s="14" t="e">
        <f t="shared" si="2155"/>
        <v>#DIV/0!</v>
      </c>
      <c r="AI6171" s="14">
        <f t="shared" si="2156"/>
        <v>1</v>
      </c>
      <c r="AJ6171" s="2638"/>
    </row>
    <row r="6172" spans="1:36" ht="15.75">
      <c r="A6172" s="4594" t="s">
        <v>9736</v>
      </c>
      <c r="B6172" s="4595"/>
      <c r="C6172" s="4595"/>
      <c r="D6172" s="4595"/>
      <c r="E6172" s="4595"/>
      <c r="F6172" s="4595"/>
      <c r="G6172" s="4595"/>
      <c r="H6172" s="4595"/>
      <c r="I6172" s="4595"/>
      <c r="J6172" s="4595"/>
      <c r="K6172" s="4595"/>
      <c r="L6172" s="4595"/>
      <c r="M6172" s="4595"/>
      <c r="N6172" s="4595"/>
      <c r="O6172" s="4595"/>
      <c r="P6172" s="4595"/>
      <c r="Q6172" s="4595"/>
      <c r="R6172" s="4595"/>
      <c r="S6172" s="4595"/>
      <c r="T6172" s="4595"/>
      <c r="U6172" s="4595"/>
      <c r="V6172" s="4595"/>
      <c r="W6172" s="4595"/>
      <c r="X6172" s="4595"/>
      <c r="Y6172" s="4595"/>
      <c r="Z6172" s="4595"/>
      <c r="AA6172" s="4595"/>
      <c r="AB6172" s="4595"/>
      <c r="AC6172" s="4595"/>
      <c r="AD6172" s="4595"/>
      <c r="AE6172" s="4595"/>
      <c r="AF6172" s="4595"/>
      <c r="AG6172" s="4595"/>
      <c r="AH6172" s="4595"/>
      <c r="AI6172" s="4595"/>
      <c r="AJ6172" s="4596"/>
    </row>
    <row r="6173" spans="1:36" ht="15.75">
      <c r="A6173" s="2645">
        <v>1</v>
      </c>
      <c r="B6173" s="174" t="s">
        <v>957</v>
      </c>
      <c r="C6173" s="174" t="s">
        <v>181</v>
      </c>
      <c r="D6173" s="2635">
        <v>7.49</v>
      </c>
      <c r="E6173" s="517">
        <v>2134</v>
      </c>
      <c r="F6173" s="2635">
        <f>D6173*E6173</f>
        <v>15983.66</v>
      </c>
      <c r="G6173" s="517"/>
      <c r="H6173" s="517"/>
      <c r="I6173" s="2636">
        <v>44314</v>
      </c>
      <c r="J6173" s="2636">
        <v>45230</v>
      </c>
      <c r="K6173" s="517"/>
      <c r="L6173" s="517">
        <v>352</v>
      </c>
      <c r="M6173" s="298">
        <v>44288</v>
      </c>
      <c r="N6173" s="517">
        <v>1552</v>
      </c>
      <c r="O6173" s="517">
        <v>582</v>
      </c>
      <c r="P6173" s="517"/>
      <c r="Q6173" s="517"/>
      <c r="R6173" s="517"/>
      <c r="S6173" s="517"/>
      <c r="T6173" s="517"/>
      <c r="U6173" s="517"/>
      <c r="V6173" s="517"/>
      <c r="W6173" s="517"/>
      <c r="X6173" s="517"/>
      <c r="Y6173" s="517"/>
      <c r="Z6173" s="517"/>
      <c r="AA6173" s="517"/>
      <c r="AB6173" s="517"/>
      <c r="AC6173" s="1507">
        <f>E6173+G6173-N6173-O6173-AA6173-P6173-Q6173-R6173-S6173-T6173-U6173-V6173-W6173-X6173-Y6173</f>
        <v>0</v>
      </c>
      <c r="AD6173" s="1508">
        <f>D6173*AC6173</f>
        <v>0</v>
      </c>
      <c r="AE6173" s="14">
        <f>(J6173-"01.04.2023")/30</f>
        <v>7.1</v>
      </c>
      <c r="AF6173" s="14">
        <f>(N6173+O6173+P6173+Q6173+R6173+S6173+T6173+U6173+V6173+W6173+X6173+Y6173)/3</f>
        <v>711.33333333333337</v>
      </c>
      <c r="AG6173" s="14">
        <f>AC6173/AF6173</f>
        <v>0</v>
      </c>
      <c r="AH6173" s="14">
        <f>AG6173-AE6173</f>
        <v>-7.1</v>
      </c>
      <c r="AI6173" s="14">
        <f>AC6173-(AE6173*AF6173)</f>
        <v>-5050.4666666666662</v>
      </c>
      <c r="AJ6173" s="2638"/>
    </row>
    <row r="6174" spans="1:36" ht="15.75">
      <c r="A6174" s="2645">
        <v>2</v>
      </c>
      <c r="B6174" s="31" t="s">
        <v>5977</v>
      </c>
      <c r="C6174" s="31" t="s">
        <v>181</v>
      </c>
      <c r="D6174" s="2646">
        <v>11.8</v>
      </c>
      <c r="E6174" s="2644">
        <v>6985</v>
      </c>
      <c r="F6174" s="2635">
        <f>D6174*E6174</f>
        <v>82423</v>
      </c>
      <c r="G6174" s="517"/>
      <c r="H6174" s="2635"/>
      <c r="I6174" s="2636"/>
      <c r="J6174" s="2636"/>
      <c r="K6174" s="517"/>
      <c r="L6174" s="517"/>
      <c r="M6174" s="2636"/>
      <c r="N6174" s="517">
        <v>1646</v>
      </c>
      <c r="O6174" s="517">
        <v>1169</v>
      </c>
      <c r="P6174" s="517">
        <v>800</v>
      </c>
      <c r="Q6174" s="517"/>
      <c r="R6174" s="517"/>
      <c r="S6174" s="517"/>
      <c r="T6174" s="517"/>
      <c r="U6174" s="517"/>
      <c r="V6174" s="517"/>
      <c r="W6174" s="517"/>
      <c r="X6174" s="517"/>
      <c r="Y6174" s="517"/>
      <c r="Z6174" s="517"/>
      <c r="AA6174" s="517"/>
      <c r="AB6174" s="517"/>
      <c r="AC6174" s="1507">
        <f>E6174+G6174-N6174-O6174-AA6174-P6174-Q6174-R6174-S6174-T6174-U6174-V6174-W6174-X6174-Y6174</f>
        <v>3370</v>
      </c>
      <c r="AD6174" s="1508">
        <f>D6174*AC6174</f>
        <v>39766</v>
      </c>
      <c r="AE6174" s="14">
        <f>(J6174-"01.04.2023")/30</f>
        <v>-1500.5666666666666</v>
      </c>
      <c r="AF6174" s="14">
        <f>(N6174+O6174+P6174+Q6174+R6174+S6174+T6174+U6174+V6174+W6174+X6174+Y6174)/3</f>
        <v>1205</v>
      </c>
      <c r="AG6174" s="14">
        <f>AC6174/AF6174</f>
        <v>2.796680497925311</v>
      </c>
      <c r="AH6174" s="14">
        <f>AG6174-AE6174</f>
        <v>1503.3633471645919</v>
      </c>
      <c r="AI6174" s="14">
        <f>AC6174-(AE6174*AF6174)</f>
        <v>1811552.8333333333</v>
      </c>
      <c r="AJ6174" s="2638"/>
    </row>
    <row r="6175" spans="1:36" ht="15.75">
      <c r="A6175" s="4643" t="s">
        <v>179</v>
      </c>
      <c r="B6175" s="4645"/>
      <c r="C6175" s="4645"/>
      <c r="D6175" s="4645"/>
      <c r="E6175" s="4643"/>
      <c r="F6175" s="4643"/>
      <c r="G6175" s="4643"/>
      <c r="H6175" s="4643"/>
      <c r="I6175" s="4643"/>
      <c r="J6175" s="4643"/>
      <c r="K6175" s="4643"/>
      <c r="L6175" s="4643"/>
      <c r="M6175" s="4643"/>
      <c r="N6175" s="4643"/>
      <c r="O6175" s="4643"/>
      <c r="P6175" s="4643"/>
      <c r="Q6175" s="4643"/>
      <c r="R6175" s="4643"/>
      <c r="S6175" s="4643"/>
      <c r="T6175" s="4643"/>
      <c r="U6175" s="4643"/>
      <c r="V6175" s="4643"/>
      <c r="W6175" s="4643"/>
      <c r="X6175" s="4643"/>
      <c r="Y6175" s="4643"/>
      <c r="Z6175" s="4643"/>
      <c r="AA6175" s="4643"/>
      <c r="AB6175" s="4643"/>
      <c r="AC6175" s="4643"/>
      <c r="AD6175" s="4643"/>
      <c r="AE6175" s="4643"/>
      <c r="AF6175" s="4643"/>
      <c r="AG6175" s="4643"/>
      <c r="AH6175" s="4643"/>
      <c r="AI6175" s="4643"/>
      <c r="AJ6175" s="4643"/>
    </row>
    <row r="6176" spans="1:36" ht="15.75">
      <c r="A6176" s="4597" t="s">
        <v>298</v>
      </c>
      <c r="B6176" s="4598"/>
      <c r="C6176" s="4598"/>
      <c r="D6176" s="4598"/>
      <c r="E6176" s="4598"/>
      <c r="F6176" s="4598"/>
      <c r="G6176" s="4598"/>
      <c r="H6176" s="4598"/>
      <c r="I6176" s="4598"/>
      <c r="J6176" s="4598"/>
      <c r="K6176" s="4598"/>
      <c r="L6176" s="4598"/>
      <c r="M6176" s="4598"/>
      <c r="N6176" s="4598"/>
      <c r="O6176" s="4598"/>
      <c r="P6176" s="4598"/>
      <c r="Q6176" s="4598"/>
      <c r="R6176" s="4598"/>
      <c r="S6176" s="4598"/>
      <c r="T6176" s="4598"/>
      <c r="U6176" s="4598"/>
      <c r="V6176" s="4598"/>
      <c r="W6176" s="4598"/>
      <c r="X6176" s="4598"/>
      <c r="Y6176" s="4598"/>
      <c r="Z6176" s="4598"/>
      <c r="AA6176" s="4598"/>
      <c r="AB6176" s="4598"/>
      <c r="AC6176" s="4598"/>
      <c r="AD6176" s="4598"/>
      <c r="AE6176" s="4598"/>
      <c r="AF6176" s="4598"/>
      <c r="AG6176" s="4598"/>
      <c r="AH6176" s="4598"/>
      <c r="AI6176" s="4598"/>
      <c r="AJ6176" s="4599"/>
    </row>
    <row r="6177" spans="1:36" ht="15.75">
      <c r="A6177" s="2634">
        <v>3</v>
      </c>
      <c r="B6177" s="517" t="s">
        <v>302</v>
      </c>
      <c r="C6177" s="517" t="s">
        <v>143</v>
      </c>
      <c r="D6177" s="2635">
        <v>9161.4</v>
      </c>
      <c r="E6177" s="517">
        <v>3</v>
      </c>
      <c r="F6177" s="2635">
        <f>D6177*E6177</f>
        <v>27484.199999999997</v>
      </c>
      <c r="G6177" s="517"/>
      <c r="H6177" s="517"/>
      <c r="I6177" s="2636">
        <v>44244</v>
      </c>
      <c r="J6177" s="2636">
        <v>45291</v>
      </c>
      <c r="K6177" s="517"/>
      <c r="L6177" s="517">
        <v>140</v>
      </c>
      <c r="M6177" s="2636">
        <v>44243</v>
      </c>
      <c r="N6177" s="517"/>
      <c r="O6177" s="517"/>
      <c r="P6177" s="517"/>
      <c r="Q6177" s="517"/>
      <c r="R6177" s="517"/>
      <c r="S6177" s="517"/>
      <c r="T6177" s="517"/>
      <c r="U6177" s="517"/>
      <c r="V6177" s="517"/>
      <c r="W6177" s="517"/>
      <c r="X6177" s="517"/>
      <c r="Y6177" s="517"/>
      <c r="Z6177" s="517"/>
      <c r="AA6177" s="517"/>
      <c r="AB6177" s="517"/>
      <c r="AC6177" s="1507">
        <f>E6177+G6177-N6177-O6177-AA6177-P6177-Q6177-R6177-S6177-T6177-U6177-V6177-W6177-X6177-Y6177</f>
        <v>3</v>
      </c>
      <c r="AD6177" s="1508">
        <f>D6177*AC6177</f>
        <v>27484.199999999997</v>
      </c>
      <c r="AE6177" s="14">
        <f>(J6177-"01.04.2023")/30</f>
        <v>9.1333333333333329</v>
      </c>
      <c r="AF6177" s="14">
        <f>(N6177+O6177+P6177+Q6177+R6177+S6177+T6177+U6177+V6177+W6177+X6177+Y6177)/3</f>
        <v>0</v>
      </c>
      <c r="AG6177" s="14" t="e">
        <f>AC6177/AF6177</f>
        <v>#DIV/0!</v>
      </c>
      <c r="AH6177" s="14" t="e">
        <f>AG6177-AE6177</f>
        <v>#DIV/0!</v>
      </c>
      <c r="AI6177" s="14">
        <f>AC6177-(AE6177*AF6177)</f>
        <v>3</v>
      </c>
      <c r="AJ6177" s="2638"/>
    </row>
    <row r="6178" spans="1:36" ht="49.5" customHeight="1">
      <c r="A6178" s="2634">
        <v>4</v>
      </c>
      <c r="B6178" s="517" t="s">
        <v>302</v>
      </c>
      <c r="C6178" s="517" t="s">
        <v>143</v>
      </c>
      <c r="D6178" s="2635">
        <v>10800</v>
      </c>
      <c r="E6178" s="517">
        <v>2</v>
      </c>
      <c r="F6178" s="2635">
        <f>D6178*E6178</f>
        <v>21600</v>
      </c>
      <c r="G6178" s="517"/>
      <c r="H6178" s="517"/>
      <c r="I6178" s="2636">
        <v>44510</v>
      </c>
      <c r="J6178" s="2636">
        <v>45443</v>
      </c>
      <c r="K6178" s="517"/>
      <c r="L6178" s="517">
        <v>1441</v>
      </c>
      <c r="M6178" s="2636">
        <v>44503</v>
      </c>
      <c r="N6178" s="517"/>
      <c r="O6178" s="517"/>
      <c r="P6178" s="517"/>
      <c r="Q6178" s="517"/>
      <c r="R6178" s="517"/>
      <c r="S6178" s="517"/>
      <c r="T6178" s="517"/>
      <c r="U6178" s="517"/>
      <c r="V6178" s="517"/>
      <c r="W6178" s="517"/>
      <c r="X6178" s="517"/>
      <c r="Y6178" s="517"/>
      <c r="Z6178" s="517"/>
      <c r="AA6178" s="517"/>
      <c r="AB6178" s="517"/>
      <c r="AC6178" s="1507">
        <f>E6178+G6178-N6178-O6178-AA6178-P6178-Q6178-R6178-S6178-T6178-U6178-V6178-W6178-X6178-Y6178</f>
        <v>2</v>
      </c>
      <c r="AD6178" s="1508">
        <f>D6178*AC6178</f>
        <v>21600</v>
      </c>
      <c r="AE6178" s="14">
        <f>(J6178-"01.04.2023")/30</f>
        <v>14.2</v>
      </c>
      <c r="AF6178" s="14">
        <f>(N6178+O6178+P6178+Q6178+R6178+S6178+T6178+U6178+V6178+W6178+X6178+Y6178)/3</f>
        <v>0</v>
      </c>
      <c r="AG6178" s="14" t="e">
        <f>AC6178/AF6178</f>
        <v>#DIV/0!</v>
      </c>
      <c r="AH6178" s="14" t="e">
        <f>AG6178-AE6178</f>
        <v>#DIV/0!</v>
      </c>
      <c r="AI6178" s="14">
        <f>AC6178-(AE6178*AF6178)</f>
        <v>2</v>
      </c>
      <c r="AJ6178" s="2638"/>
    </row>
    <row r="6179" spans="1:36" ht="15" customHeight="1">
      <c r="A6179" s="4597" t="s">
        <v>9737</v>
      </c>
      <c r="B6179" s="4598"/>
      <c r="C6179" s="4598"/>
      <c r="D6179" s="4598"/>
      <c r="E6179" s="4598"/>
      <c r="F6179" s="4598"/>
      <c r="G6179" s="4598"/>
      <c r="H6179" s="4598"/>
      <c r="I6179" s="4598"/>
      <c r="J6179" s="4598"/>
      <c r="K6179" s="4598"/>
      <c r="L6179" s="4598"/>
      <c r="M6179" s="4598"/>
      <c r="N6179" s="4598"/>
      <c r="O6179" s="4598"/>
      <c r="P6179" s="4598"/>
      <c r="Q6179" s="4598"/>
      <c r="R6179" s="4598"/>
      <c r="S6179" s="4598"/>
      <c r="T6179" s="4598"/>
      <c r="U6179" s="4598"/>
      <c r="V6179" s="4598"/>
      <c r="W6179" s="4598"/>
      <c r="X6179" s="4598"/>
      <c r="Y6179" s="4598"/>
      <c r="Z6179" s="4598"/>
      <c r="AA6179" s="4598"/>
      <c r="AB6179" s="4598"/>
      <c r="AC6179" s="4598"/>
      <c r="AD6179" s="4598"/>
      <c r="AE6179" s="4598"/>
      <c r="AF6179" s="4598"/>
      <c r="AG6179" s="4598"/>
      <c r="AH6179" s="4598"/>
      <c r="AI6179" s="4598"/>
      <c r="AJ6179" s="4599"/>
    </row>
    <row r="6180" spans="1:36" ht="37.5" customHeight="1">
      <c r="A6180" s="2634">
        <v>5</v>
      </c>
      <c r="B6180" s="517" t="s">
        <v>263</v>
      </c>
      <c r="C6180" s="517" t="s">
        <v>86</v>
      </c>
      <c r="D6180" s="2635">
        <v>2188.86</v>
      </c>
      <c r="E6180" s="517">
        <v>38</v>
      </c>
      <c r="F6180" s="2635">
        <f>D6180*E6180</f>
        <v>83176.680000000008</v>
      </c>
      <c r="G6180" s="517"/>
      <c r="H6180" s="2635"/>
      <c r="I6180" s="2636">
        <v>44586</v>
      </c>
      <c r="J6180" s="2636">
        <v>45225</v>
      </c>
      <c r="K6180" s="517"/>
      <c r="L6180" s="517">
        <v>53</v>
      </c>
      <c r="M6180" s="2636">
        <v>44587</v>
      </c>
      <c r="N6180" s="517">
        <v>6</v>
      </c>
      <c r="O6180" s="517">
        <v>8</v>
      </c>
      <c r="P6180" s="517">
        <v>9</v>
      </c>
      <c r="Q6180" s="517"/>
      <c r="R6180" s="517"/>
      <c r="S6180" s="517"/>
      <c r="T6180" s="517"/>
      <c r="U6180" s="517"/>
      <c r="V6180" s="517"/>
      <c r="W6180" s="517"/>
      <c r="X6180" s="517"/>
      <c r="Y6180" s="517"/>
      <c r="Z6180" s="517"/>
      <c r="AA6180" s="517"/>
      <c r="AB6180" s="517"/>
      <c r="AC6180" s="1507">
        <f>E6180+G6180-N6180-O6180-AA6180-P6180-Q6180-R6180-S6180-T6180-U6180-V6180-W6180-X6180-Y6180</f>
        <v>15</v>
      </c>
      <c r="AD6180" s="1508">
        <f>D6180*AC6180</f>
        <v>32832.9</v>
      </c>
      <c r="AE6180" s="14">
        <f>(J6180-"01.04.2023")/30</f>
        <v>6.9333333333333336</v>
      </c>
      <c r="AF6180" s="14">
        <f>(N6180+O6180+P6180+Q6180+R6180+S6180+T6180+U6180+V6180+W6180+X6180+Y6180)/3</f>
        <v>7.666666666666667</v>
      </c>
      <c r="AG6180" s="14">
        <f>AC6180/AF6180</f>
        <v>1.9565217391304348</v>
      </c>
      <c r="AH6180" s="14">
        <f>AG6180-AE6180</f>
        <v>-4.976811594202899</v>
      </c>
      <c r="AI6180" s="14">
        <f>AC6180-(AE6180*AF6180)</f>
        <v>-38.155555555555559</v>
      </c>
      <c r="AJ6180" s="2638"/>
    </row>
    <row r="6181" spans="1:36" ht="15.75">
      <c r="A6181" s="4597" t="s">
        <v>21</v>
      </c>
      <c r="B6181" s="4598"/>
      <c r="C6181" s="4598"/>
      <c r="D6181" s="4598"/>
      <c r="E6181" s="4598"/>
      <c r="F6181" s="4598"/>
      <c r="G6181" s="4598"/>
      <c r="H6181" s="4598"/>
      <c r="I6181" s="4598"/>
      <c r="J6181" s="4598"/>
      <c r="K6181" s="4598"/>
      <c r="L6181" s="4598"/>
      <c r="M6181" s="4598"/>
      <c r="N6181" s="4598"/>
      <c r="O6181" s="4598"/>
      <c r="P6181" s="4598"/>
      <c r="Q6181" s="4598"/>
      <c r="R6181" s="4598"/>
      <c r="S6181" s="4598"/>
      <c r="T6181" s="4598"/>
      <c r="U6181" s="4598"/>
      <c r="V6181" s="4598"/>
      <c r="W6181" s="4598"/>
      <c r="X6181" s="4598"/>
      <c r="Y6181" s="4598"/>
      <c r="Z6181" s="4598"/>
      <c r="AA6181" s="4598"/>
      <c r="AB6181" s="4598"/>
      <c r="AC6181" s="4598"/>
      <c r="AD6181" s="4598"/>
      <c r="AE6181" s="4598"/>
      <c r="AF6181" s="4598"/>
      <c r="AG6181" s="4598"/>
      <c r="AH6181" s="4598"/>
      <c r="AI6181" s="4598"/>
      <c r="AJ6181" s="4599"/>
    </row>
    <row r="6182" spans="1:36" ht="15.75">
      <c r="A6182" s="4597" t="s">
        <v>9738</v>
      </c>
      <c r="B6182" s="4598"/>
      <c r="C6182" s="4598"/>
      <c r="D6182" s="4598"/>
      <c r="E6182" s="4598"/>
      <c r="F6182" s="4598"/>
      <c r="G6182" s="4598"/>
      <c r="H6182" s="4598"/>
      <c r="I6182" s="4598"/>
      <c r="J6182" s="4598"/>
      <c r="K6182" s="4598"/>
      <c r="L6182" s="4598"/>
      <c r="M6182" s="4598"/>
      <c r="N6182" s="4598"/>
      <c r="O6182" s="4598"/>
      <c r="P6182" s="4598"/>
      <c r="Q6182" s="4598"/>
      <c r="R6182" s="4598"/>
      <c r="S6182" s="4598"/>
      <c r="T6182" s="4598"/>
      <c r="U6182" s="4598"/>
      <c r="V6182" s="4598"/>
      <c r="W6182" s="4598"/>
      <c r="X6182" s="4598"/>
      <c r="Y6182" s="4598"/>
      <c r="Z6182" s="4598"/>
      <c r="AA6182" s="4598"/>
      <c r="AB6182" s="4598"/>
      <c r="AC6182" s="4598"/>
      <c r="AD6182" s="4598"/>
      <c r="AE6182" s="4598"/>
      <c r="AF6182" s="4598"/>
      <c r="AG6182" s="4598"/>
      <c r="AH6182" s="4598"/>
      <c r="AI6182" s="4598"/>
      <c r="AJ6182" s="4599"/>
    </row>
    <row r="6183" spans="1:36" ht="15.75">
      <c r="A6183" s="2634">
        <v>2</v>
      </c>
      <c r="B6183" s="517" t="s">
        <v>4232</v>
      </c>
      <c r="C6183" s="517" t="s">
        <v>176</v>
      </c>
      <c r="D6183" s="2635">
        <v>646.07000000000005</v>
      </c>
      <c r="E6183" s="517">
        <v>50</v>
      </c>
      <c r="F6183" s="2635">
        <f>D6183*E6183</f>
        <v>32303.500000000004</v>
      </c>
      <c r="G6183" s="517"/>
      <c r="H6183" s="517"/>
      <c r="I6183" s="2636">
        <v>44749</v>
      </c>
      <c r="J6183" s="517"/>
      <c r="K6183" s="517"/>
      <c r="L6183" s="517">
        <v>502</v>
      </c>
      <c r="M6183" s="2636">
        <v>44747</v>
      </c>
      <c r="N6183" s="517"/>
      <c r="O6183" s="517"/>
      <c r="P6183" s="517"/>
      <c r="Q6183" s="517"/>
      <c r="R6183" s="517"/>
      <c r="S6183" s="517"/>
      <c r="T6183" s="517"/>
      <c r="U6183" s="517"/>
      <c r="V6183" s="517"/>
      <c r="W6183" s="517"/>
      <c r="X6183" s="517"/>
      <c r="Y6183" s="517"/>
      <c r="Z6183" s="517"/>
      <c r="AA6183" s="517"/>
      <c r="AB6183" s="517"/>
      <c r="AC6183" s="1507">
        <f>E6183+G6183-N6183-O6183-AA6183-P6183-Q6183-R6183-S6183-T6183-U6183-V6183-W6183-X6183-Y6183</f>
        <v>50</v>
      </c>
      <c r="AD6183" s="1508">
        <f>D6183*AC6183</f>
        <v>32303.500000000004</v>
      </c>
      <c r="AE6183" s="14">
        <f>(J6183-"01.04.2023")/30</f>
        <v>-1500.5666666666666</v>
      </c>
      <c r="AF6183" s="14">
        <f>(N6183+O6183+P6183+Q6183+R6183+S6183+T6183+U6183+V6183+W6183+X6183+Y6183)/3</f>
        <v>0</v>
      </c>
      <c r="AG6183" s="14" t="e">
        <f>AC6183/AF6183</f>
        <v>#DIV/0!</v>
      </c>
      <c r="AH6183" s="14" t="e">
        <f>AG6183-AE6183</f>
        <v>#DIV/0!</v>
      </c>
      <c r="AI6183" s="14">
        <f>AC6183-(AE6183*AF6183)</f>
        <v>50</v>
      </c>
      <c r="AJ6183" s="2638"/>
    </row>
    <row r="6184" spans="1:36" ht="15.6" customHeight="1">
      <c r="A6184" s="4597" t="s">
        <v>21</v>
      </c>
      <c r="B6184" s="4600"/>
      <c r="C6184" s="4600"/>
      <c r="D6184" s="4600"/>
      <c r="E6184" s="4600"/>
      <c r="F6184" s="4600"/>
      <c r="G6184" s="4600"/>
      <c r="H6184" s="4600"/>
      <c r="I6184" s="4600"/>
      <c r="J6184" s="4600"/>
      <c r="K6184" s="4600"/>
      <c r="L6184" s="4600"/>
      <c r="M6184" s="4600"/>
      <c r="N6184" s="4600"/>
      <c r="O6184" s="4600"/>
      <c r="P6184" s="4600"/>
      <c r="Q6184" s="4600"/>
      <c r="R6184" s="4600"/>
      <c r="S6184" s="4600"/>
      <c r="T6184" s="4600"/>
      <c r="U6184" s="4600"/>
      <c r="V6184" s="4600"/>
      <c r="W6184" s="4600"/>
      <c r="X6184" s="4600"/>
      <c r="Y6184" s="4600"/>
      <c r="Z6184" s="4600"/>
      <c r="AA6184" s="4600"/>
      <c r="AB6184" s="4600"/>
      <c r="AC6184" s="4600"/>
      <c r="AD6184" s="4600"/>
      <c r="AE6184" s="4600"/>
      <c r="AF6184" s="4600"/>
      <c r="AG6184" s="4600"/>
      <c r="AH6184" s="4600"/>
      <c r="AI6184" s="4600"/>
      <c r="AJ6184" s="4601"/>
    </row>
    <row r="6185" spans="1:36" ht="15.75">
      <c r="A6185" s="2634">
        <v>1</v>
      </c>
      <c r="B6185" s="517" t="s">
        <v>1457</v>
      </c>
      <c r="C6185" s="174" t="s">
        <v>234</v>
      </c>
      <c r="D6185" s="2635"/>
      <c r="E6185" s="517">
        <v>720</v>
      </c>
      <c r="F6185" s="517"/>
      <c r="G6185" s="517"/>
      <c r="H6185" s="517"/>
      <c r="I6185" s="2636">
        <v>44629</v>
      </c>
      <c r="J6185" s="2647" t="s">
        <v>708</v>
      </c>
      <c r="K6185" s="517"/>
      <c r="L6185" s="517"/>
      <c r="M6185" s="2636"/>
      <c r="N6185" s="517">
        <v>660</v>
      </c>
      <c r="O6185" s="517"/>
      <c r="P6185" s="517"/>
      <c r="Q6185" s="517"/>
      <c r="R6185" s="517"/>
      <c r="S6185" s="517"/>
      <c r="T6185" s="517"/>
      <c r="U6185" s="517"/>
      <c r="V6185" s="517"/>
      <c r="W6185" s="517"/>
      <c r="X6185" s="517"/>
      <c r="Y6185" s="517"/>
      <c r="Z6185" s="517"/>
      <c r="AA6185" s="517"/>
      <c r="AB6185" s="517"/>
      <c r="AC6185" s="1507">
        <f t="shared" ref="AC6185:AC6236" si="2157">E6185+G6185-N6185-O6185-AA6185-P6185-Q6185-R6185-S6185-T6185-U6185-V6185-W6185-X6185-Y6185</f>
        <v>60</v>
      </c>
      <c r="AD6185" s="1508">
        <f t="shared" ref="AD6185:AD6236" si="2158">D6185*AC6185</f>
        <v>0</v>
      </c>
      <c r="AE6185" s="14">
        <f t="shared" ref="AE6185:AE6197" si="2159">(J6185-"01.04.2023")/30</f>
        <v>31.5</v>
      </c>
      <c r="AF6185" s="14">
        <f t="shared" ref="AF6185:AF6236" si="2160">(N6185+O6185+P6185+Q6185+R6185+S6185+T6185+U6185+V6185+W6185+X6185+Y6185)/3</f>
        <v>220</v>
      </c>
      <c r="AG6185" s="14">
        <f t="shared" ref="AG6185:AG6236" si="2161">AC6185/AF6185</f>
        <v>0.27272727272727271</v>
      </c>
      <c r="AH6185" s="14">
        <f t="shared" ref="AH6185:AH6197" si="2162">AG6185-AE6185</f>
        <v>-31.227272727272727</v>
      </c>
      <c r="AI6185" s="14">
        <f t="shared" ref="AI6185:AI6197" si="2163">AC6185-(AE6185*AF6185)</f>
        <v>-6870</v>
      </c>
      <c r="AJ6185" s="2638"/>
    </row>
    <row r="6186" spans="1:36" ht="15.75">
      <c r="A6186" s="2634">
        <v>2</v>
      </c>
      <c r="B6186" s="517" t="s">
        <v>1458</v>
      </c>
      <c r="C6186" s="174" t="s">
        <v>143</v>
      </c>
      <c r="D6186" s="2635"/>
      <c r="E6186" s="517">
        <v>19</v>
      </c>
      <c r="F6186" s="517"/>
      <c r="G6186" s="517"/>
      <c r="H6186" s="517"/>
      <c r="I6186" s="2636">
        <v>44634</v>
      </c>
      <c r="J6186" s="2647" t="s">
        <v>310</v>
      </c>
      <c r="K6186" s="517"/>
      <c r="L6186" s="517"/>
      <c r="M6186" s="2636"/>
      <c r="N6186" s="517">
        <v>6</v>
      </c>
      <c r="O6186" s="517"/>
      <c r="P6186" s="517"/>
      <c r="Q6186" s="517"/>
      <c r="R6186" s="517"/>
      <c r="S6186" s="517"/>
      <c r="T6186" s="517"/>
      <c r="U6186" s="517"/>
      <c r="V6186" s="517"/>
      <c r="W6186" s="517"/>
      <c r="X6186" s="517"/>
      <c r="Y6186" s="517"/>
      <c r="Z6186" s="517"/>
      <c r="AA6186" s="517"/>
      <c r="AB6186" s="517"/>
      <c r="AC6186" s="1507">
        <f t="shared" si="2157"/>
        <v>13</v>
      </c>
      <c r="AD6186" s="1508">
        <f t="shared" si="2158"/>
        <v>0</v>
      </c>
      <c r="AE6186" s="14">
        <f t="shared" si="2159"/>
        <v>0</v>
      </c>
      <c r="AF6186" s="14">
        <f t="shared" si="2160"/>
        <v>2</v>
      </c>
      <c r="AG6186" s="14">
        <f t="shared" si="2161"/>
        <v>6.5</v>
      </c>
      <c r="AH6186" s="14">
        <f t="shared" si="2162"/>
        <v>6.5</v>
      </c>
      <c r="AI6186" s="14">
        <f t="shared" si="2163"/>
        <v>13</v>
      </c>
      <c r="AJ6186" s="2638"/>
    </row>
    <row r="6187" spans="1:36" ht="15.75">
      <c r="A6187" s="2634">
        <v>3</v>
      </c>
      <c r="B6187" s="517" t="s">
        <v>1459</v>
      </c>
      <c r="C6187" s="174" t="s">
        <v>66</v>
      </c>
      <c r="D6187" s="2635"/>
      <c r="E6187" s="517">
        <v>4</v>
      </c>
      <c r="F6187" s="517"/>
      <c r="G6187" s="517"/>
      <c r="H6187" s="517"/>
      <c r="I6187" s="2636">
        <v>44634</v>
      </c>
      <c r="J6187" s="2647" t="s">
        <v>1460</v>
      </c>
      <c r="K6187" s="517"/>
      <c r="L6187" s="517"/>
      <c r="M6187" s="2636"/>
      <c r="N6187" s="517"/>
      <c r="O6187" s="517"/>
      <c r="P6187" s="517"/>
      <c r="Q6187" s="517"/>
      <c r="R6187" s="517"/>
      <c r="S6187" s="517"/>
      <c r="T6187" s="517"/>
      <c r="U6187" s="517"/>
      <c r="V6187" s="517"/>
      <c r="W6187" s="517"/>
      <c r="X6187" s="517"/>
      <c r="Y6187" s="517"/>
      <c r="Z6187" s="517"/>
      <c r="AA6187" s="517"/>
      <c r="AB6187" s="517"/>
      <c r="AC6187" s="1507">
        <f t="shared" si="2157"/>
        <v>4</v>
      </c>
      <c r="AD6187" s="1508">
        <f t="shared" si="2158"/>
        <v>0</v>
      </c>
      <c r="AE6187" s="14">
        <f t="shared" si="2159"/>
        <v>-6.6666666666666666E-2</v>
      </c>
      <c r="AF6187" s="14">
        <f t="shared" si="2160"/>
        <v>0</v>
      </c>
      <c r="AG6187" s="14" t="e">
        <f t="shared" si="2161"/>
        <v>#DIV/0!</v>
      </c>
      <c r="AH6187" s="14" t="e">
        <f t="shared" si="2162"/>
        <v>#DIV/0!</v>
      </c>
      <c r="AI6187" s="14">
        <f t="shared" si="2163"/>
        <v>4</v>
      </c>
      <c r="AJ6187" s="2638"/>
    </row>
    <row r="6188" spans="1:36" ht="15.75">
      <c r="A6188" s="2634">
        <v>5</v>
      </c>
      <c r="B6188" s="517" t="s">
        <v>1461</v>
      </c>
      <c r="C6188" s="174" t="s">
        <v>143</v>
      </c>
      <c r="D6188" s="2635"/>
      <c r="E6188" s="517">
        <v>526</v>
      </c>
      <c r="F6188" s="517"/>
      <c r="G6188" s="517"/>
      <c r="H6188" s="517"/>
      <c r="I6188" s="2636">
        <v>44663</v>
      </c>
      <c r="J6188" s="2647" t="s">
        <v>310</v>
      </c>
      <c r="K6188" s="517"/>
      <c r="L6188" s="517"/>
      <c r="M6188" s="2636"/>
      <c r="N6188" s="517">
        <v>25</v>
      </c>
      <c r="O6188" s="517"/>
      <c r="P6188" s="517"/>
      <c r="Q6188" s="517"/>
      <c r="R6188" s="517"/>
      <c r="S6188" s="517"/>
      <c r="T6188" s="517"/>
      <c r="U6188" s="517"/>
      <c r="V6188" s="517"/>
      <c r="W6188" s="517"/>
      <c r="X6188" s="517"/>
      <c r="Y6188" s="517"/>
      <c r="Z6188" s="517"/>
      <c r="AA6188" s="517"/>
      <c r="AB6188" s="517"/>
      <c r="AC6188" s="1507">
        <f t="shared" si="2157"/>
        <v>501</v>
      </c>
      <c r="AD6188" s="1508">
        <f t="shared" si="2158"/>
        <v>0</v>
      </c>
      <c r="AE6188" s="14">
        <f t="shared" si="2159"/>
        <v>0</v>
      </c>
      <c r="AF6188" s="14">
        <f t="shared" si="2160"/>
        <v>8.3333333333333339</v>
      </c>
      <c r="AG6188" s="14">
        <f t="shared" si="2161"/>
        <v>60.12</v>
      </c>
      <c r="AH6188" s="14">
        <f t="shared" si="2162"/>
        <v>60.12</v>
      </c>
      <c r="AI6188" s="14">
        <f t="shared" si="2163"/>
        <v>501</v>
      </c>
      <c r="AJ6188" s="2638"/>
    </row>
    <row r="6189" spans="1:36" ht="15.75">
      <c r="A6189" s="2634">
        <v>7</v>
      </c>
      <c r="B6189" s="517" t="s">
        <v>958</v>
      </c>
      <c r="C6189" s="174" t="s">
        <v>181</v>
      </c>
      <c r="D6189" s="2635"/>
      <c r="E6189" s="517">
        <v>2</v>
      </c>
      <c r="F6189" s="517"/>
      <c r="G6189" s="517"/>
      <c r="H6189" s="517"/>
      <c r="I6189" s="2636">
        <v>44671</v>
      </c>
      <c r="J6189" s="2647"/>
      <c r="K6189" s="517"/>
      <c r="L6189" s="517"/>
      <c r="M6189" s="2636"/>
      <c r="N6189" s="517"/>
      <c r="O6189" s="517"/>
      <c r="P6189" s="517"/>
      <c r="Q6189" s="517"/>
      <c r="R6189" s="517"/>
      <c r="S6189" s="517"/>
      <c r="T6189" s="517"/>
      <c r="U6189" s="517"/>
      <c r="V6189" s="517"/>
      <c r="W6189" s="517"/>
      <c r="X6189" s="517"/>
      <c r="Y6189" s="517"/>
      <c r="Z6189" s="517"/>
      <c r="AA6189" s="517"/>
      <c r="AB6189" s="517"/>
      <c r="AC6189" s="1507">
        <f t="shared" si="2157"/>
        <v>2</v>
      </c>
      <c r="AD6189" s="1508">
        <f t="shared" si="2158"/>
        <v>0</v>
      </c>
      <c r="AE6189" s="14">
        <f t="shared" si="2159"/>
        <v>-1500.5666666666666</v>
      </c>
      <c r="AF6189" s="14">
        <f t="shared" si="2160"/>
        <v>0</v>
      </c>
      <c r="AG6189" s="14" t="e">
        <f t="shared" si="2161"/>
        <v>#DIV/0!</v>
      </c>
      <c r="AH6189" s="14" t="e">
        <f t="shared" si="2162"/>
        <v>#DIV/0!</v>
      </c>
      <c r="AI6189" s="14">
        <f t="shared" si="2163"/>
        <v>2</v>
      </c>
      <c r="AJ6189" s="2638"/>
    </row>
    <row r="6190" spans="1:36" ht="15.75">
      <c r="A6190" s="2634">
        <v>8</v>
      </c>
      <c r="B6190" s="517" t="s">
        <v>1462</v>
      </c>
      <c r="C6190" s="174" t="s">
        <v>66</v>
      </c>
      <c r="D6190" s="2635"/>
      <c r="E6190" s="517">
        <v>460</v>
      </c>
      <c r="F6190" s="517"/>
      <c r="G6190" s="517"/>
      <c r="H6190" s="517"/>
      <c r="I6190" s="2636">
        <v>44644</v>
      </c>
      <c r="J6190" s="2647" t="s">
        <v>1463</v>
      </c>
      <c r="K6190" s="517"/>
      <c r="L6190" s="517"/>
      <c r="M6190" s="2636"/>
      <c r="N6190" s="517"/>
      <c r="O6190" s="517"/>
      <c r="P6190" s="517"/>
      <c r="Q6190" s="517"/>
      <c r="R6190" s="517"/>
      <c r="S6190" s="517"/>
      <c r="T6190" s="517"/>
      <c r="U6190" s="517"/>
      <c r="V6190" s="517"/>
      <c r="W6190" s="517"/>
      <c r="X6190" s="517"/>
      <c r="Y6190" s="517"/>
      <c r="Z6190" s="517"/>
      <c r="AA6190" s="517"/>
      <c r="AB6190" s="517"/>
      <c r="AC6190" s="1507">
        <f t="shared" si="2157"/>
        <v>460</v>
      </c>
      <c r="AD6190" s="1508">
        <f t="shared" si="2158"/>
        <v>0</v>
      </c>
      <c r="AE6190" s="14">
        <f t="shared" si="2159"/>
        <v>42.266666666666666</v>
      </c>
      <c r="AF6190" s="14">
        <f t="shared" si="2160"/>
        <v>0</v>
      </c>
      <c r="AG6190" s="14" t="e">
        <f t="shared" si="2161"/>
        <v>#DIV/0!</v>
      </c>
      <c r="AH6190" s="14" t="e">
        <f t="shared" si="2162"/>
        <v>#DIV/0!</v>
      </c>
      <c r="AI6190" s="14">
        <f t="shared" si="2163"/>
        <v>460</v>
      </c>
      <c r="AJ6190" s="2638"/>
    </row>
    <row r="6191" spans="1:36" ht="15.75">
      <c r="A6191" s="2634">
        <v>11</v>
      </c>
      <c r="B6191" s="517" t="s">
        <v>1464</v>
      </c>
      <c r="C6191" s="174" t="s">
        <v>234</v>
      </c>
      <c r="D6191" s="2635"/>
      <c r="E6191" s="517">
        <v>350</v>
      </c>
      <c r="F6191" s="517"/>
      <c r="G6191" s="517"/>
      <c r="H6191" s="517"/>
      <c r="I6191" s="2636">
        <v>44629</v>
      </c>
      <c r="J6191" s="2647" t="s">
        <v>326</v>
      </c>
      <c r="K6191" s="517"/>
      <c r="L6191" s="517"/>
      <c r="M6191" s="2636"/>
      <c r="N6191" s="517">
        <v>72</v>
      </c>
      <c r="O6191" s="517"/>
      <c r="P6191" s="517"/>
      <c r="Q6191" s="517"/>
      <c r="R6191" s="517"/>
      <c r="S6191" s="517"/>
      <c r="T6191" s="517"/>
      <c r="U6191" s="517"/>
      <c r="V6191" s="517"/>
      <c r="W6191" s="517"/>
      <c r="X6191" s="517"/>
      <c r="Y6191" s="517"/>
      <c r="Z6191" s="517"/>
      <c r="AA6191" s="517"/>
      <c r="AB6191" s="517"/>
      <c r="AC6191" s="1507">
        <f t="shared" si="2157"/>
        <v>278</v>
      </c>
      <c r="AD6191" s="1508">
        <f t="shared" si="2158"/>
        <v>0</v>
      </c>
      <c r="AE6191" s="14">
        <f t="shared" si="2159"/>
        <v>19.333333333333332</v>
      </c>
      <c r="AF6191" s="14">
        <f t="shared" si="2160"/>
        <v>24</v>
      </c>
      <c r="AG6191" s="14">
        <f t="shared" si="2161"/>
        <v>11.583333333333334</v>
      </c>
      <c r="AH6191" s="14">
        <f t="shared" si="2162"/>
        <v>-7.7499999999999982</v>
      </c>
      <c r="AI6191" s="14">
        <f t="shared" si="2163"/>
        <v>-186</v>
      </c>
      <c r="AJ6191" s="2638"/>
    </row>
    <row r="6192" spans="1:36" ht="15.75">
      <c r="A6192" s="2634">
        <v>12</v>
      </c>
      <c r="B6192" s="517" t="s">
        <v>2934</v>
      </c>
      <c r="C6192" s="174" t="s">
        <v>66</v>
      </c>
      <c r="D6192" s="2635">
        <v>1</v>
      </c>
      <c r="E6192" s="517">
        <v>1</v>
      </c>
      <c r="F6192" s="2635">
        <f>D6192*E6192</f>
        <v>1</v>
      </c>
      <c r="G6192" s="517"/>
      <c r="H6192" s="517"/>
      <c r="I6192" s="2636">
        <v>44701</v>
      </c>
      <c r="J6192" s="2647"/>
      <c r="K6192" s="517"/>
      <c r="L6192" s="517"/>
      <c r="M6192" s="2636"/>
      <c r="N6192" s="517"/>
      <c r="O6192" s="517"/>
      <c r="P6192" s="517"/>
      <c r="Q6192" s="517"/>
      <c r="R6192" s="517"/>
      <c r="S6192" s="517"/>
      <c r="T6192" s="517"/>
      <c r="U6192" s="517"/>
      <c r="V6192" s="517"/>
      <c r="W6192" s="517"/>
      <c r="X6192" s="517"/>
      <c r="Y6192" s="517"/>
      <c r="Z6192" s="517"/>
      <c r="AA6192" s="517"/>
      <c r="AB6192" s="517"/>
      <c r="AC6192" s="1507">
        <f t="shared" si="2157"/>
        <v>1</v>
      </c>
      <c r="AD6192" s="1508">
        <f t="shared" si="2158"/>
        <v>1</v>
      </c>
      <c r="AE6192" s="14">
        <f t="shared" si="2159"/>
        <v>-1500.5666666666666</v>
      </c>
      <c r="AF6192" s="14">
        <f t="shared" si="2160"/>
        <v>0</v>
      </c>
      <c r="AG6192" s="14" t="e">
        <f t="shared" si="2161"/>
        <v>#DIV/0!</v>
      </c>
      <c r="AH6192" s="14" t="e">
        <f t="shared" si="2162"/>
        <v>#DIV/0!</v>
      </c>
      <c r="AI6192" s="14">
        <f t="shared" si="2163"/>
        <v>1</v>
      </c>
      <c r="AJ6192" s="2638"/>
    </row>
    <row r="6193" spans="1:36" ht="15.75">
      <c r="A6193" s="2634">
        <v>13</v>
      </c>
      <c r="B6193" s="517" t="s">
        <v>1465</v>
      </c>
      <c r="C6193" s="174" t="s">
        <v>234</v>
      </c>
      <c r="D6193" s="2635"/>
      <c r="E6193" s="517">
        <v>776</v>
      </c>
      <c r="F6193" s="517"/>
      <c r="G6193" s="517"/>
      <c r="H6193" s="517"/>
      <c r="I6193" s="2636">
        <v>44644</v>
      </c>
      <c r="J6193" s="2647" t="s">
        <v>1466</v>
      </c>
      <c r="K6193" s="517"/>
      <c r="L6193" s="517"/>
      <c r="M6193" s="2636"/>
      <c r="N6193" s="517">
        <v>752</v>
      </c>
      <c r="O6193" s="517"/>
      <c r="P6193" s="517"/>
      <c r="Q6193" s="517"/>
      <c r="R6193" s="517"/>
      <c r="S6193" s="517"/>
      <c r="T6193" s="517"/>
      <c r="U6193" s="517"/>
      <c r="V6193" s="517"/>
      <c r="W6193" s="517"/>
      <c r="X6193" s="517"/>
      <c r="Y6193" s="517"/>
      <c r="Z6193" s="517"/>
      <c r="AA6193" s="517"/>
      <c r="AB6193" s="517"/>
      <c r="AC6193" s="1507">
        <f t="shared" si="2157"/>
        <v>24</v>
      </c>
      <c r="AD6193" s="1508">
        <f t="shared" si="2158"/>
        <v>0</v>
      </c>
      <c r="AE6193" s="14">
        <f t="shared" si="2159"/>
        <v>31.466666666666665</v>
      </c>
      <c r="AF6193" s="14">
        <f t="shared" si="2160"/>
        <v>250.66666666666666</v>
      </c>
      <c r="AG6193" s="14">
        <f t="shared" si="2161"/>
        <v>9.5744680851063829E-2</v>
      </c>
      <c r="AH6193" s="14">
        <f t="shared" si="2162"/>
        <v>-31.370921985815603</v>
      </c>
      <c r="AI6193" s="14">
        <f t="shared" si="2163"/>
        <v>-7863.6444444444442</v>
      </c>
      <c r="AJ6193" s="2638"/>
    </row>
    <row r="6194" spans="1:36" ht="15.75">
      <c r="A6194" s="2634">
        <v>16</v>
      </c>
      <c r="B6194" s="517" t="s">
        <v>1469</v>
      </c>
      <c r="C6194" s="174" t="s">
        <v>143</v>
      </c>
      <c r="D6194" s="2635"/>
      <c r="E6194" s="517">
        <v>636</v>
      </c>
      <c r="F6194" s="517"/>
      <c r="G6194" s="517"/>
      <c r="H6194" s="517"/>
      <c r="I6194" s="2636">
        <v>44629</v>
      </c>
      <c r="J6194" s="2647" t="s">
        <v>644</v>
      </c>
      <c r="K6194" s="517"/>
      <c r="L6194" s="517"/>
      <c r="M6194" s="2636"/>
      <c r="N6194" s="517">
        <v>128</v>
      </c>
      <c r="O6194" s="517"/>
      <c r="P6194" s="517"/>
      <c r="Q6194" s="517"/>
      <c r="R6194" s="517"/>
      <c r="S6194" s="517"/>
      <c r="T6194" s="517"/>
      <c r="U6194" s="517"/>
      <c r="V6194" s="517"/>
      <c r="W6194" s="517"/>
      <c r="X6194" s="517"/>
      <c r="Y6194" s="517"/>
      <c r="Z6194" s="517"/>
      <c r="AA6194" s="517"/>
      <c r="AB6194" s="517"/>
      <c r="AC6194" s="1507">
        <f t="shared" si="2157"/>
        <v>508</v>
      </c>
      <c r="AD6194" s="1508">
        <f t="shared" si="2158"/>
        <v>0</v>
      </c>
      <c r="AE6194" s="14">
        <f t="shared" si="2159"/>
        <v>32.466666666666669</v>
      </c>
      <c r="AF6194" s="14">
        <f t="shared" si="2160"/>
        <v>42.666666666666664</v>
      </c>
      <c r="AG6194" s="14">
        <f t="shared" si="2161"/>
        <v>11.90625</v>
      </c>
      <c r="AH6194" s="14">
        <f t="shared" si="2162"/>
        <v>-20.560416666666669</v>
      </c>
      <c r="AI6194" s="14">
        <f t="shared" si="2163"/>
        <v>-877.24444444444453</v>
      </c>
      <c r="AJ6194" s="2638"/>
    </row>
    <row r="6195" spans="1:36" ht="15.75">
      <c r="A6195" s="2634">
        <v>17</v>
      </c>
      <c r="B6195" s="517" t="s">
        <v>1470</v>
      </c>
      <c r="C6195" s="174" t="s">
        <v>234</v>
      </c>
      <c r="D6195" s="2635"/>
      <c r="E6195" s="517">
        <v>355</v>
      </c>
      <c r="F6195" s="517"/>
      <c r="G6195" s="517"/>
      <c r="H6195" s="517"/>
      <c r="I6195" s="2636">
        <v>44629</v>
      </c>
      <c r="J6195" s="2647" t="s">
        <v>709</v>
      </c>
      <c r="K6195" s="517"/>
      <c r="L6195" s="517"/>
      <c r="M6195" s="2636"/>
      <c r="N6195" s="517"/>
      <c r="O6195" s="517"/>
      <c r="P6195" s="517"/>
      <c r="Q6195" s="517"/>
      <c r="R6195" s="517"/>
      <c r="S6195" s="517"/>
      <c r="T6195" s="517"/>
      <c r="U6195" s="517"/>
      <c r="V6195" s="517"/>
      <c r="W6195" s="517"/>
      <c r="X6195" s="517"/>
      <c r="Y6195" s="517"/>
      <c r="Z6195" s="517"/>
      <c r="AA6195" s="517"/>
      <c r="AB6195" s="517"/>
      <c r="AC6195" s="1507">
        <f t="shared" si="2157"/>
        <v>355</v>
      </c>
      <c r="AD6195" s="1508">
        <f t="shared" si="2158"/>
        <v>0</v>
      </c>
      <c r="AE6195" s="14">
        <f t="shared" si="2159"/>
        <v>21.366666666666667</v>
      </c>
      <c r="AF6195" s="14">
        <f t="shared" si="2160"/>
        <v>0</v>
      </c>
      <c r="AG6195" s="14" t="e">
        <f t="shared" si="2161"/>
        <v>#DIV/0!</v>
      </c>
      <c r="AH6195" s="14" t="e">
        <f t="shared" si="2162"/>
        <v>#DIV/0!</v>
      </c>
      <c r="AI6195" s="14">
        <f t="shared" si="2163"/>
        <v>355</v>
      </c>
      <c r="AJ6195" s="2638"/>
    </row>
    <row r="6196" spans="1:36" ht="15.75">
      <c r="A6196" s="2634">
        <v>18</v>
      </c>
      <c r="B6196" s="517" t="s">
        <v>1471</v>
      </c>
      <c r="C6196" s="174" t="s">
        <v>234</v>
      </c>
      <c r="D6196" s="2635"/>
      <c r="E6196" s="517">
        <v>2447</v>
      </c>
      <c r="F6196" s="517"/>
      <c r="G6196" s="517"/>
      <c r="H6196" s="517"/>
      <c r="I6196" s="2636">
        <v>44629</v>
      </c>
      <c r="J6196" s="2647" t="s">
        <v>1472</v>
      </c>
      <c r="K6196" s="517"/>
      <c r="L6196" s="517"/>
      <c r="M6196" s="2636"/>
      <c r="N6196" s="517">
        <v>27</v>
      </c>
      <c r="O6196" s="517"/>
      <c r="P6196" s="517"/>
      <c r="Q6196" s="517"/>
      <c r="R6196" s="517"/>
      <c r="S6196" s="517"/>
      <c r="T6196" s="517"/>
      <c r="U6196" s="517"/>
      <c r="V6196" s="517"/>
      <c r="W6196" s="517"/>
      <c r="X6196" s="517"/>
      <c r="Y6196" s="517"/>
      <c r="Z6196" s="517"/>
      <c r="AA6196" s="517"/>
      <c r="AB6196" s="517"/>
      <c r="AC6196" s="1507">
        <f t="shared" si="2157"/>
        <v>2420</v>
      </c>
      <c r="AD6196" s="1508">
        <f t="shared" si="2158"/>
        <v>0</v>
      </c>
      <c r="AE6196" s="14">
        <f t="shared" si="2159"/>
        <v>39.533333333333331</v>
      </c>
      <c r="AF6196" s="14">
        <f t="shared" si="2160"/>
        <v>9</v>
      </c>
      <c r="AG6196" s="14">
        <f t="shared" si="2161"/>
        <v>268.88888888888891</v>
      </c>
      <c r="AH6196" s="14">
        <f t="shared" si="2162"/>
        <v>229.35555555555558</v>
      </c>
      <c r="AI6196" s="14">
        <f t="shared" si="2163"/>
        <v>2064.1999999999998</v>
      </c>
      <c r="AJ6196" s="2638"/>
    </row>
    <row r="6197" spans="1:36" ht="15.75">
      <c r="A6197" s="2634">
        <v>19</v>
      </c>
      <c r="B6197" s="517" t="s">
        <v>1473</v>
      </c>
      <c r="C6197" s="174" t="s">
        <v>176</v>
      </c>
      <c r="D6197" s="2635"/>
      <c r="E6197" s="517">
        <v>65</v>
      </c>
      <c r="F6197" s="517"/>
      <c r="G6197" s="517"/>
      <c r="H6197" s="517"/>
      <c r="I6197" s="2636">
        <v>44629</v>
      </c>
      <c r="J6197" s="2647" t="s">
        <v>709</v>
      </c>
      <c r="K6197" s="517"/>
      <c r="L6197" s="517"/>
      <c r="M6197" s="2636"/>
      <c r="N6197" s="517">
        <v>18</v>
      </c>
      <c r="O6197" s="517"/>
      <c r="P6197" s="517"/>
      <c r="Q6197" s="517"/>
      <c r="R6197" s="517"/>
      <c r="S6197" s="517"/>
      <c r="T6197" s="517"/>
      <c r="U6197" s="517"/>
      <c r="V6197" s="517"/>
      <c r="W6197" s="517"/>
      <c r="X6197" s="517"/>
      <c r="Y6197" s="517"/>
      <c r="Z6197" s="517"/>
      <c r="AA6197" s="517"/>
      <c r="AB6197" s="517"/>
      <c r="AC6197" s="1507">
        <f t="shared" si="2157"/>
        <v>47</v>
      </c>
      <c r="AD6197" s="1508">
        <f t="shared" si="2158"/>
        <v>0</v>
      </c>
      <c r="AE6197" s="14">
        <f t="shared" si="2159"/>
        <v>21.366666666666667</v>
      </c>
      <c r="AF6197" s="14">
        <f t="shared" si="2160"/>
        <v>6</v>
      </c>
      <c r="AG6197" s="14">
        <f t="shared" si="2161"/>
        <v>7.833333333333333</v>
      </c>
      <c r="AH6197" s="14">
        <f t="shared" si="2162"/>
        <v>-13.533333333333335</v>
      </c>
      <c r="AI6197" s="14">
        <f t="shared" si="2163"/>
        <v>-81.199999999999989</v>
      </c>
      <c r="AJ6197" s="2638"/>
    </row>
    <row r="6198" spans="1:36" ht="15.75">
      <c r="A6198" s="2634">
        <v>20</v>
      </c>
      <c r="B6198" s="517" t="s">
        <v>3129</v>
      </c>
      <c r="C6198" s="174" t="s">
        <v>66</v>
      </c>
      <c r="D6198" s="2635">
        <v>867</v>
      </c>
      <c r="E6198" s="517">
        <v>23</v>
      </c>
      <c r="F6198" s="2635">
        <f>D6198*E6198</f>
        <v>19941</v>
      </c>
      <c r="G6198" s="517"/>
      <c r="H6198" s="517"/>
      <c r="I6198" s="2636">
        <v>44694</v>
      </c>
      <c r="J6198" s="2639" t="s">
        <v>334</v>
      </c>
      <c r="K6198" s="517"/>
      <c r="L6198" s="517"/>
      <c r="M6198" s="2636"/>
      <c r="N6198" s="517"/>
      <c r="O6198" s="517"/>
      <c r="P6198" s="517"/>
      <c r="Q6198" s="517"/>
      <c r="R6198" s="517"/>
      <c r="S6198" s="517"/>
      <c r="T6198" s="517"/>
      <c r="U6198" s="517"/>
      <c r="V6198" s="517"/>
      <c r="W6198" s="517"/>
      <c r="X6198" s="517"/>
      <c r="Y6198" s="517"/>
      <c r="Z6198" s="517"/>
      <c r="AA6198" s="517"/>
      <c r="AB6198" s="517"/>
      <c r="AC6198" s="1507">
        <f t="shared" si="2157"/>
        <v>23</v>
      </c>
      <c r="AD6198" s="1508">
        <f t="shared" si="2158"/>
        <v>19941</v>
      </c>
      <c r="AE6198" s="2640" t="s">
        <v>334</v>
      </c>
      <c r="AF6198" s="14">
        <f t="shared" si="2160"/>
        <v>0</v>
      </c>
      <c r="AG6198" s="14" t="e">
        <f t="shared" si="2161"/>
        <v>#DIV/0!</v>
      </c>
      <c r="AH6198" s="2640" t="s">
        <v>334</v>
      </c>
      <c r="AI6198" s="2640" t="s">
        <v>334</v>
      </c>
      <c r="AJ6198" s="2638"/>
    </row>
    <row r="6199" spans="1:36" ht="15.75">
      <c r="A6199" s="2634">
        <v>21</v>
      </c>
      <c r="B6199" s="517" t="s">
        <v>3130</v>
      </c>
      <c r="C6199" s="174" t="s">
        <v>66</v>
      </c>
      <c r="D6199" s="2635">
        <v>1</v>
      </c>
      <c r="E6199" s="517">
        <v>1800</v>
      </c>
      <c r="F6199" s="2635">
        <f>D6199*E6199</f>
        <v>1800</v>
      </c>
      <c r="G6199" s="517"/>
      <c r="H6199" s="2635"/>
      <c r="I6199" s="2636">
        <v>44701</v>
      </c>
      <c r="J6199" s="2639" t="s">
        <v>334</v>
      </c>
      <c r="K6199" s="517"/>
      <c r="L6199" s="517"/>
      <c r="M6199" s="2636"/>
      <c r="N6199" s="517"/>
      <c r="O6199" s="517"/>
      <c r="P6199" s="517"/>
      <c r="Q6199" s="517"/>
      <c r="R6199" s="517"/>
      <c r="S6199" s="517"/>
      <c r="T6199" s="517"/>
      <c r="U6199" s="517"/>
      <c r="V6199" s="517"/>
      <c r="W6199" s="517"/>
      <c r="X6199" s="517"/>
      <c r="Y6199" s="517"/>
      <c r="Z6199" s="517"/>
      <c r="AA6199" s="517"/>
      <c r="AB6199" s="517"/>
      <c r="AC6199" s="1507">
        <f t="shared" si="2157"/>
        <v>1800</v>
      </c>
      <c r="AD6199" s="1508">
        <f t="shared" si="2158"/>
        <v>1800</v>
      </c>
      <c r="AE6199" s="2640" t="s">
        <v>334</v>
      </c>
      <c r="AF6199" s="14">
        <f t="shared" si="2160"/>
        <v>0</v>
      </c>
      <c r="AG6199" s="14" t="e">
        <f t="shared" si="2161"/>
        <v>#DIV/0!</v>
      </c>
      <c r="AH6199" s="2640" t="s">
        <v>334</v>
      </c>
      <c r="AI6199" s="2640" t="s">
        <v>334</v>
      </c>
      <c r="AJ6199" s="2638"/>
    </row>
    <row r="6200" spans="1:36" ht="15.75">
      <c r="A6200" s="2634">
        <v>22</v>
      </c>
      <c r="B6200" s="517" t="s">
        <v>1474</v>
      </c>
      <c r="C6200" s="174" t="s">
        <v>234</v>
      </c>
      <c r="D6200" s="2635"/>
      <c r="E6200" s="517">
        <v>1330</v>
      </c>
      <c r="F6200" s="517"/>
      <c r="G6200" s="517"/>
      <c r="H6200" s="517"/>
      <c r="I6200" s="2636">
        <v>44629</v>
      </c>
      <c r="J6200" s="2647" t="s">
        <v>709</v>
      </c>
      <c r="K6200" s="517"/>
      <c r="L6200" s="517"/>
      <c r="M6200" s="2636"/>
      <c r="N6200" s="517"/>
      <c r="O6200" s="517"/>
      <c r="P6200" s="517"/>
      <c r="Q6200" s="517"/>
      <c r="R6200" s="517"/>
      <c r="S6200" s="517"/>
      <c r="T6200" s="517"/>
      <c r="U6200" s="517"/>
      <c r="V6200" s="517"/>
      <c r="W6200" s="517"/>
      <c r="X6200" s="517"/>
      <c r="Y6200" s="517"/>
      <c r="Z6200" s="517"/>
      <c r="AA6200" s="517"/>
      <c r="AB6200" s="517"/>
      <c r="AC6200" s="1507">
        <f t="shared" si="2157"/>
        <v>1330</v>
      </c>
      <c r="AD6200" s="1508">
        <f t="shared" si="2158"/>
        <v>0</v>
      </c>
      <c r="AE6200" s="14">
        <f>(J6200-"01.04.2023")/30</f>
        <v>21.366666666666667</v>
      </c>
      <c r="AF6200" s="14">
        <f t="shared" si="2160"/>
        <v>0</v>
      </c>
      <c r="AG6200" s="14" t="e">
        <f t="shared" si="2161"/>
        <v>#DIV/0!</v>
      </c>
      <c r="AH6200" s="14" t="e">
        <f>AG6200-AE6200</f>
        <v>#DIV/0!</v>
      </c>
      <c r="AI6200" s="14">
        <f>AC6200-(AE6200*AF6200)</f>
        <v>1330</v>
      </c>
      <c r="AJ6200" s="2638"/>
    </row>
    <row r="6201" spans="1:36" ht="15.75">
      <c r="A6201" s="2634">
        <v>23</v>
      </c>
      <c r="B6201" s="517" t="s">
        <v>1475</v>
      </c>
      <c r="C6201" s="174" t="s">
        <v>234</v>
      </c>
      <c r="D6201" s="2635"/>
      <c r="E6201" s="517">
        <v>1290</v>
      </c>
      <c r="F6201" s="517"/>
      <c r="G6201" s="517"/>
      <c r="H6201" s="517"/>
      <c r="I6201" s="2636">
        <v>44629</v>
      </c>
      <c r="J6201" s="2647" t="s">
        <v>321</v>
      </c>
      <c r="K6201" s="517"/>
      <c r="L6201" s="517"/>
      <c r="M6201" s="2636"/>
      <c r="N6201" s="517"/>
      <c r="O6201" s="517"/>
      <c r="P6201" s="517"/>
      <c r="Q6201" s="517"/>
      <c r="R6201" s="517"/>
      <c r="S6201" s="517"/>
      <c r="T6201" s="517"/>
      <c r="U6201" s="517"/>
      <c r="V6201" s="517"/>
      <c r="W6201" s="517"/>
      <c r="X6201" s="517"/>
      <c r="Y6201" s="517"/>
      <c r="Z6201" s="517"/>
      <c r="AA6201" s="517"/>
      <c r="AB6201" s="517"/>
      <c r="AC6201" s="1507">
        <f t="shared" si="2157"/>
        <v>1290</v>
      </c>
      <c r="AD6201" s="1508">
        <f t="shared" si="2158"/>
        <v>0</v>
      </c>
      <c r="AE6201" s="14">
        <f>(J6201-"01.04.2023")/30</f>
        <v>9.1333333333333329</v>
      </c>
      <c r="AF6201" s="14">
        <f t="shared" si="2160"/>
        <v>0</v>
      </c>
      <c r="AG6201" s="14" t="e">
        <f t="shared" si="2161"/>
        <v>#DIV/0!</v>
      </c>
      <c r="AH6201" s="14" t="e">
        <f>AG6201-AE6201</f>
        <v>#DIV/0!</v>
      </c>
      <c r="AI6201" s="14">
        <f>AC6201-(AE6201*AF6201)</f>
        <v>1290</v>
      </c>
      <c r="AJ6201" s="2638"/>
    </row>
    <row r="6202" spans="1:36" ht="15.75">
      <c r="A6202" s="2634">
        <v>26</v>
      </c>
      <c r="B6202" s="517" t="s">
        <v>1476</v>
      </c>
      <c r="C6202" s="174" t="s">
        <v>143</v>
      </c>
      <c r="D6202" s="2635"/>
      <c r="E6202" s="517">
        <v>20</v>
      </c>
      <c r="F6202" s="517"/>
      <c r="G6202" s="517"/>
      <c r="H6202" s="517"/>
      <c r="I6202" s="2636">
        <v>44663</v>
      </c>
      <c r="J6202" s="2647" t="s">
        <v>869</v>
      </c>
      <c r="K6202" s="517"/>
      <c r="L6202" s="517"/>
      <c r="M6202" s="2636"/>
      <c r="N6202" s="517">
        <v>7</v>
      </c>
      <c r="O6202" s="517"/>
      <c r="P6202" s="517"/>
      <c r="Q6202" s="517"/>
      <c r="R6202" s="517"/>
      <c r="S6202" s="517"/>
      <c r="T6202" s="517"/>
      <c r="U6202" s="517"/>
      <c r="V6202" s="517"/>
      <c r="W6202" s="517"/>
      <c r="X6202" s="517"/>
      <c r="Y6202" s="517"/>
      <c r="Z6202" s="517"/>
      <c r="AA6202" s="517"/>
      <c r="AB6202" s="517"/>
      <c r="AC6202" s="1507">
        <f t="shared" si="2157"/>
        <v>13</v>
      </c>
      <c r="AD6202" s="1508">
        <f t="shared" si="2158"/>
        <v>0</v>
      </c>
      <c r="AE6202" s="14">
        <f>(J6202-"01.04.2023")/30</f>
        <v>43.633333333333333</v>
      </c>
      <c r="AF6202" s="14">
        <f t="shared" si="2160"/>
        <v>2.3333333333333335</v>
      </c>
      <c r="AG6202" s="14">
        <f t="shared" si="2161"/>
        <v>5.5714285714285712</v>
      </c>
      <c r="AH6202" s="14">
        <f>AG6202-AE6202</f>
        <v>-38.061904761904763</v>
      </c>
      <c r="AI6202" s="14">
        <f>AC6202-(AE6202*AF6202)</f>
        <v>-88.811111111111117</v>
      </c>
      <c r="AJ6202" s="2638"/>
    </row>
    <row r="6203" spans="1:36" ht="31.5">
      <c r="A6203" s="2634">
        <v>27</v>
      </c>
      <c r="B6203" s="517" t="s">
        <v>3131</v>
      </c>
      <c r="C6203" s="174" t="s">
        <v>66</v>
      </c>
      <c r="D6203" s="2635">
        <v>2812.2</v>
      </c>
      <c r="E6203" s="517">
        <v>4</v>
      </c>
      <c r="F6203" s="517">
        <f>D6203*E6203</f>
        <v>11248.8</v>
      </c>
      <c r="G6203" s="517"/>
      <c r="H6203" s="2635"/>
      <c r="I6203" s="2636">
        <v>44694</v>
      </c>
      <c r="J6203" s="2639" t="s">
        <v>334</v>
      </c>
      <c r="K6203" s="517"/>
      <c r="L6203" s="517"/>
      <c r="M6203" s="2636"/>
      <c r="N6203" s="517"/>
      <c r="O6203" s="517"/>
      <c r="P6203" s="517"/>
      <c r="Q6203" s="517"/>
      <c r="R6203" s="517"/>
      <c r="S6203" s="517"/>
      <c r="T6203" s="517"/>
      <c r="U6203" s="517"/>
      <c r="V6203" s="517"/>
      <c r="W6203" s="517"/>
      <c r="X6203" s="517"/>
      <c r="Y6203" s="517"/>
      <c r="Z6203" s="517"/>
      <c r="AA6203" s="517"/>
      <c r="AB6203" s="517"/>
      <c r="AC6203" s="1507">
        <f t="shared" si="2157"/>
        <v>4</v>
      </c>
      <c r="AD6203" s="1508">
        <f t="shared" si="2158"/>
        <v>11248.8</v>
      </c>
      <c r="AE6203" s="2640" t="s">
        <v>334</v>
      </c>
      <c r="AF6203" s="14">
        <f t="shared" si="2160"/>
        <v>0</v>
      </c>
      <c r="AG6203" s="14" t="e">
        <f t="shared" si="2161"/>
        <v>#DIV/0!</v>
      </c>
      <c r="AH6203" s="2640" t="s">
        <v>334</v>
      </c>
      <c r="AI6203" s="2640" t="s">
        <v>334</v>
      </c>
      <c r="AJ6203" s="2638"/>
    </row>
    <row r="6204" spans="1:36" ht="15.75">
      <c r="A6204" s="2634">
        <v>28</v>
      </c>
      <c r="B6204" s="517" t="s">
        <v>1477</v>
      </c>
      <c r="C6204" s="174" t="s">
        <v>143</v>
      </c>
      <c r="D6204" s="2635"/>
      <c r="E6204" s="517">
        <v>100</v>
      </c>
      <c r="F6204" s="517"/>
      <c r="G6204" s="517"/>
      <c r="H6204" s="517"/>
      <c r="I6204" s="2636">
        <v>44629</v>
      </c>
      <c r="J6204" s="2647" t="s">
        <v>134</v>
      </c>
      <c r="K6204" s="517"/>
      <c r="L6204" s="517"/>
      <c r="M6204" s="2636"/>
      <c r="N6204" s="517"/>
      <c r="O6204" s="517"/>
      <c r="P6204" s="517"/>
      <c r="Q6204" s="517"/>
      <c r="R6204" s="517"/>
      <c r="S6204" s="517"/>
      <c r="T6204" s="517"/>
      <c r="U6204" s="517"/>
      <c r="V6204" s="517"/>
      <c r="W6204" s="517"/>
      <c r="X6204" s="517"/>
      <c r="Y6204" s="517"/>
      <c r="Z6204" s="517"/>
      <c r="AA6204" s="517"/>
      <c r="AB6204" s="517"/>
      <c r="AC6204" s="1507">
        <f t="shared" si="2157"/>
        <v>100</v>
      </c>
      <c r="AD6204" s="1508">
        <f t="shared" si="2158"/>
        <v>0</v>
      </c>
      <c r="AE6204" s="14">
        <f>(J6204-"01.04.2023")/30</f>
        <v>3</v>
      </c>
      <c r="AF6204" s="14">
        <f t="shared" si="2160"/>
        <v>0</v>
      </c>
      <c r="AG6204" s="14" t="e">
        <f t="shared" si="2161"/>
        <v>#DIV/0!</v>
      </c>
      <c r="AH6204" s="14" t="e">
        <f>AG6204-AE6204</f>
        <v>#DIV/0!</v>
      </c>
      <c r="AI6204" s="14">
        <f>AC6204-(AE6204*AF6204)</f>
        <v>100</v>
      </c>
      <c r="AJ6204" s="2638"/>
    </row>
    <row r="6205" spans="1:36" ht="15.75">
      <c r="A6205" s="2634">
        <v>29</v>
      </c>
      <c r="B6205" s="517" t="s">
        <v>3132</v>
      </c>
      <c r="C6205" s="174" t="s">
        <v>66</v>
      </c>
      <c r="D6205" s="2635">
        <v>309.3</v>
      </c>
      <c r="E6205" s="517">
        <v>2</v>
      </c>
      <c r="F6205" s="2635">
        <f>D6205*E6205</f>
        <v>618.6</v>
      </c>
      <c r="G6205" s="517"/>
      <c r="H6205" s="2635"/>
      <c r="I6205" s="2636">
        <v>44694</v>
      </c>
      <c r="J6205" s="2639" t="s">
        <v>334</v>
      </c>
      <c r="K6205" s="517"/>
      <c r="L6205" s="517"/>
      <c r="M6205" s="2636"/>
      <c r="N6205" s="517"/>
      <c r="O6205" s="517"/>
      <c r="P6205" s="517"/>
      <c r="Q6205" s="517"/>
      <c r="R6205" s="517"/>
      <c r="S6205" s="517"/>
      <c r="T6205" s="517"/>
      <c r="U6205" s="517"/>
      <c r="V6205" s="517"/>
      <c r="W6205" s="517"/>
      <c r="X6205" s="517"/>
      <c r="Y6205" s="517"/>
      <c r="Z6205" s="517"/>
      <c r="AA6205" s="517"/>
      <c r="AB6205" s="517"/>
      <c r="AC6205" s="1507">
        <f t="shared" si="2157"/>
        <v>2</v>
      </c>
      <c r="AD6205" s="1508">
        <f t="shared" si="2158"/>
        <v>618.6</v>
      </c>
      <c r="AE6205" s="2640" t="s">
        <v>334</v>
      </c>
      <c r="AF6205" s="14">
        <f t="shared" si="2160"/>
        <v>0</v>
      </c>
      <c r="AG6205" s="14" t="e">
        <f t="shared" si="2161"/>
        <v>#DIV/0!</v>
      </c>
      <c r="AH6205" s="2640" t="s">
        <v>334</v>
      </c>
      <c r="AI6205" s="2640" t="s">
        <v>334</v>
      </c>
      <c r="AJ6205" s="2638"/>
    </row>
    <row r="6206" spans="1:36" ht="15.75">
      <c r="A6206" s="2634">
        <v>30</v>
      </c>
      <c r="B6206" s="517" t="s">
        <v>1478</v>
      </c>
      <c r="C6206" s="174" t="s">
        <v>573</v>
      </c>
      <c r="D6206" s="2635"/>
      <c r="E6206" s="517">
        <v>50</v>
      </c>
      <c r="F6206" s="517"/>
      <c r="G6206" s="517"/>
      <c r="H6206" s="517"/>
      <c r="I6206" s="2636">
        <v>44663</v>
      </c>
      <c r="J6206" s="2639" t="s">
        <v>334</v>
      </c>
      <c r="K6206" s="517"/>
      <c r="L6206" s="517"/>
      <c r="M6206" s="2636"/>
      <c r="N6206" s="517"/>
      <c r="O6206" s="517"/>
      <c r="P6206" s="517"/>
      <c r="Q6206" s="517"/>
      <c r="R6206" s="517"/>
      <c r="S6206" s="517"/>
      <c r="T6206" s="517"/>
      <c r="U6206" s="517"/>
      <c r="V6206" s="517"/>
      <c r="W6206" s="517"/>
      <c r="X6206" s="517"/>
      <c r="Y6206" s="517"/>
      <c r="Z6206" s="517"/>
      <c r="AA6206" s="517"/>
      <c r="AB6206" s="517"/>
      <c r="AC6206" s="1507">
        <f t="shared" si="2157"/>
        <v>50</v>
      </c>
      <c r="AD6206" s="1508">
        <f t="shared" si="2158"/>
        <v>0</v>
      </c>
      <c r="AE6206" s="2640" t="s">
        <v>334</v>
      </c>
      <c r="AF6206" s="14">
        <f t="shared" si="2160"/>
        <v>0</v>
      </c>
      <c r="AG6206" s="14" t="e">
        <f t="shared" si="2161"/>
        <v>#DIV/0!</v>
      </c>
      <c r="AH6206" s="2640" t="s">
        <v>334</v>
      </c>
      <c r="AI6206" s="2640" t="s">
        <v>334</v>
      </c>
      <c r="AJ6206" s="2638"/>
    </row>
    <row r="6207" spans="1:36" ht="15.75">
      <c r="A6207" s="2634">
        <v>33</v>
      </c>
      <c r="B6207" s="517" t="s">
        <v>1479</v>
      </c>
      <c r="C6207" s="174" t="s">
        <v>234</v>
      </c>
      <c r="D6207" s="2635"/>
      <c r="E6207" s="517">
        <v>1098</v>
      </c>
      <c r="F6207" s="517"/>
      <c r="G6207" s="517"/>
      <c r="H6207" s="517"/>
      <c r="I6207" s="2636">
        <v>44629</v>
      </c>
      <c r="J6207" s="2647" t="s">
        <v>1480</v>
      </c>
      <c r="K6207" s="517"/>
      <c r="L6207" s="517"/>
      <c r="M6207" s="2636"/>
      <c r="N6207" s="517">
        <v>1068</v>
      </c>
      <c r="O6207" s="517"/>
      <c r="P6207" s="517"/>
      <c r="Q6207" s="517"/>
      <c r="R6207" s="517"/>
      <c r="S6207" s="517"/>
      <c r="T6207" s="517"/>
      <c r="U6207" s="517"/>
      <c r="V6207" s="517"/>
      <c r="W6207" s="517"/>
      <c r="X6207" s="517"/>
      <c r="Y6207" s="517"/>
      <c r="Z6207" s="517"/>
      <c r="AA6207" s="517"/>
      <c r="AB6207" s="517"/>
      <c r="AC6207" s="1507">
        <f t="shared" si="2157"/>
        <v>30</v>
      </c>
      <c r="AD6207" s="1508">
        <f t="shared" si="2158"/>
        <v>0</v>
      </c>
      <c r="AE6207" s="14">
        <f>(J6207-"01.04.2023")/30</f>
        <v>41.6</v>
      </c>
      <c r="AF6207" s="14">
        <f t="shared" si="2160"/>
        <v>356</v>
      </c>
      <c r="AG6207" s="14">
        <f t="shared" si="2161"/>
        <v>8.4269662921348312E-2</v>
      </c>
      <c r="AH6207" s="14">
        <f>AG6207-AE6207</f>
        <v>-41.515730337078651</v>
      </c>
      <c r="AI6207" s="14">
        <f>AC6207-(AE6207*AF6207)</f>
        <v>-14779.6</v>
      </c>
      <c r="AJ6207" s="2638"/>
    </row>
    <row r="6208" spans="1:36" ht="15.75">
      <c r="A6208" s="2634">
        <v>34</v>
      </c>
      <c r="B6208" s="517" t="s">
        <v>959</v>
      </c>
      <c r="C6208" s="174" t="s">
        <v>181</v>
      </c>
      <c r="D6208" s="2635"/>
      <c r="E6208" s="517">
        <v>70</v>
      </c>
      <c r="F6208" s="517"/>
      <c r="G6208" s="517"/>
      <c r="H6208" s="517"/>
      <c r="I6208" s="2636">
        <v>44680</v>
      </c>
      <c r="J6208" s="2639" t="s">
        <v>334</v>
      </c>
      <c r="K6208" s="517"/>
      <c r="L6208" s="517"/>
      <c r="M6208" s="2636"/>
      <c r="N6208" s="517"/>
      <c r="O6208" s="517"/>
      <c r="P6208" s="517"/>
      <c r="Q6208" s="517"/>
      <c r="R6208" s="517"/>
      <c r="S6208" s="517"/>
      <c r="T6208" s="517"/>
      <c r="U6208" s="517"/>
      <c r="V6208" s="517"/>
      <c r="W6208" s="517"/>
      <c r="X6208" s="517"/>
      <c r="Y6208" s="517"/>
      <c r="Z6208" s="517"/>
      <c r="AA6208" s="517"/>
      <c r="AB6208" s="517"/>
      <c r="AC6208" s="1507">
        <f t="shared" si="2157"/>
        <v>70</v>
      </c>
      <c r="AD6208" s="1508">
        <f t="shared" si="2158"/>
        <v>0</v>
      </c>
      <c r="AE6208" s="2640" t="s">
        <v>334</v>
      </c>
      <c r="AF6208" s="14">
        <f t="shared" si="2160"/>
        <v>0</v>
      </c>
      <c r="AG6208" s="14" t="e">
        <f t="shared" si="2161"/>
        <v>#DIV/0!</v>
      </c>
      <c r="AH6208" s="2640" t="s">
        <v>334</v>
      </c>
      <c r="AI6208" s="2640" t="s">
        <v>334</v>
      </c>
      <c r="AJ6208" s="2638"/>
    </row>
    <row r="6209" spans="1:36" ht="15.75">
      <c r="A6209" s="2634">
        <v>35</v>
      </c>
      <c r="B6209" s="517" t="s">
        <v>960</v>
      </c>
      <c r="C6209" s="174" t="s">
        <v>181</v>
      </c>
      <c r="D6209" s="2635"/>
      <c r="E6209" s="517">
        <v>1</v>
      </c>
      <c r="F6209" s="517"/>
      <c r="G6209" s="517"/>
      <c r="H6209" s="517"/>
      <c r="I6209" s="2636">
        <v>44680</v>
      </c>
      <c r="J6209" s="2639" t="s">
        <v>334</v>
      </c>
      <c r="K6209" s="517"/>
      <c r="L6209" s="517"/>
      <c r="M6209" s="2636"/>
      <c r="N6209" s="517"/>
      <c r="O6209" s="517"/>
      <c r="P6209" s="517"/>
      <c r="Q6209" s="517"/>
      <c r="R6209" s="517"/>
      <c r="S6209" s="517"/>
      <c r="T6209" s="517"/>
      <c r="U6209" s="517"/>
      <c r="V6209" s="517"/>
      <c r="W6209" s="517"/>
      <c r="X6209" s="517"/>
      <c r="Y6209" s="517"/>
      <c r="Z6209" s="517"/>
      <c r="AA6209" s="517"/>
      <c r="AB6209" s="517"/>
      <c r="AC6209" s="1507">
        <f t="shared" si="2157"/>
        <v>1</v>
      </c>
      <c r="AD6209" s="1508">
        <f t="shared" si="2158"/>
        <v>0</v>
      </c>
      <c r="AE6209" s="2640" t="s">
        <v>334</v>
      </c>
      <c r="AF6209" s="14">
        <f t="shared" si="2160"/>
        <v>0</v>
      </c>
      <c r="AG6209" s="14" t="e">
        <f t="shared" si="2161"/>
        <v>#DIV/0!</v>
      </c>
      <c r="AH6209" s="2640" t="s">
        <v>334</v>
      </c>
      <c r="AI6209" s="2640" t="s">
        <v>334</v>
      </c>
      <c r="AJ6209" s="2638"/>
    </row>
    <row r="6210" spans="1:36" ht="15.75">
      <c r="A6210" s="2634">
        <v>36</v>
      </c>
      <c r="B6210" s="517" t="s">
        <v>3133</v>
      </c>
      <c r="C6210" s="174" t="s">
        <v>66</v>
      </c>
      <c r="D6210" s="2635">
        <v>103.2</v>
      </c>
      <c r="E6210" s="517">
        <v>4</v>
      </c>
      <c r="F6210" s="2635">
        <f>D6210*E6210</f>
        <v>412.8</v>
      </c>
      <c r="G6210" s="517"/>
      <c r="H6210" s="517"/>
      <c r="I6210" s="2636">
        <v>44694</v>
      </c>
      <c r="J6210" s="2639" t="s">
        <v>334</v>
      </c>
      <c r="K6210" s="517"/>
      <c r="L6210" s="517"/>
      <c r="M6210" s="2636"/>
      <c r="N6210" s="517"/>
      <c r="O6210" s="517"/>
      <c r="P6210" s="517"/>
      <c r="Q6210" s="517"/>
      <c r="R6210" s="517"/>
      <c r="S6210" s="517"/>
      <c r="T6210" s="517"/>
      <c r="U6210" s="517"/>
      <c r="V6210" s="517"/>
      <c r="W6210" s="517"/>
      <c r="X6210" s="517"/>
      <c r="Y6210" s="517"/>
      <c r="Z6210" s="517"/>
      <c r="AA6210" s="517"/>
      <c r="AB6210" s="517"/>
      <c r="AC6210" s="1507">
        <f t="shared" si="2157"/>
        <v>4</v>
      </c>
      <c r="AD6210" s="1508">
        <f t="shared" si="2158"/>
        <v>412.8</v>
      </c>
      <c r="AE6210" s="2640" t="s">
        <v>334</v>
      </c>
      <c r="AF6210" s="14">
        <f t="shared" si="2160"/>
        <v>0</v>
      </c>
      <c r="AG6210" s="14" t="e">
        <f t="shared" si="2161"/>
        <v>#DIV/0!</v>
      </c>
      <c r="AH6210" s="2640" t="s">
        <v>334</v>
      </c>
      <c r="AI6210" s="2640" t="s">
        <v>334</v>
      </c>
      <c r="AJ6210" s="2638"/>
    </row>
    <row r="6211" spans="1:36" ht="15.75">
      <c r="A6211" s="2634">
        <v>37</v>
      </c>
      <c r="B6211" s="517" t="s">
        <v>1481</v>
      </c>
      <c r="C6211" s="174" t="s">
        <v>143</v>
      </c>
      <c r="D6211" s="2635"/>
      <c r="E6211" s="517">
        <v>17</v>
      </c>
      <c r="F6211" s="517"/>
      <c r="G6211" s="517"/>
      <c r="H6211" s="517"/>
      <c r="I6211" s="2636">
        <v>44644</v>
      </c>
      <c r="J6211" s="2647" t="s">
        <v>1417</v>
      </c>
      <c r="K6211" s="517"/>
      <c r="L6211" s="517"/>
      <c r="M6211" s="2636"/>
      <c r="N6211" s="517"/>
      <c r="O6211" s="517"/>
      <c r="P6211" s="517"/>
      <c r="Q6211" s="517"/>
      <c r="R6211" s="517"/>
      <c r="S6211" s="517"/>
      <c r="T6211" s="517"/>
      <c r="U6211" s="517"/>
      <c r="V6211" s="517"/>
      <c r="W6211" s="517"/>
      <c r="X6211" s="517"/>
      <c r="Y6211" s="517"/>
      <c r="Z6211" s="517"/>
      <c r="AA6211" s="517"/>
      <c r="AB6211" s="517"/>
      <c r="AC6211" s="1507">
        <f t="shared" si="2157"/>
        <v>17</v>
      </c>
      <c r="AD6211" s="1508">
        <f t="shared" si="2158"/>
        <v>0</v>
      </c>
      <c r="AE6211" s="14">
        <f t="shared" ref="AE6211:AE6224" si="2164">(J6211-"01.04.2023")/30</f>
        <v>7.0666666666666664</v>
      </c>
      <c r="AF6211" s="14">
        <f t="shared" si="2160"/>
        <v>0</v>
      </c>
      <c r="AG6211" s="14" t="e">
        <f t="shared" si="2161"/>
        <v>#DIV/0!</v>
      </c>
      <c r="AH6211" s="14" t="e">
        <f t="shared" ref="AH6211:AH6224" si="2165">AG6211-AE6211</f>
        <v>#DIV/0!</v>
      </c>
      <c r="AI6211" s="14">
        <f t="shared" ref="AI6211:AI6224" si="2166">AC6211-(AE6211*AF6211)</f>
        <v>17</v>
      </c>
      <c r="AJ6211" s="2638"/>
    </row>
    <row r="6212" spans="1:36" ht="15.75">
      <c r="A6212" s="2634">
        <v>38</v>
      </c>
      <c r="B6212" s="517" t="s">
        <v>1482</v>
      </c>
      <c r="C6212" s="174" t="s">
        <v>66</v>
      </c>
      <c r="D6212" s="2635"/>
      <c r="E6212" s="517">
        <v>480</v>
      </c>
      <c r="F6212" s="517"/>
      <c r="G6212" s="517"/>
      <c r="H6212" s="517"/>
      <c r="I6212" s="2636">
        <v>44634</v>
      </c>
      <c r="J6212" s="2647" t="s">
        <v>313</v>
      </c>
      <c r="K6212" s="517"/>
      <c r="L6212" s="517"/>
      <c r="M6212" s="2636"/>
      <c r="N6212" s="517"/>
      <c r="O6212" s="517"/>
      <c r="P6212" s="517"/>
      <c r="Q6212" s="517"/>
      <c r="R6212" s="517"/>
      <c r="S6212" s="517"/>
      <c r="T6212" s="517"/>
      <c r="U6212" s="517"/>
      <c r="V6212" s="517"/>
      <c r="W6212" s="517"/>
      <c r="X6212" s="517"/>
      <c r="Y6212" s="517"/>
      <c r="Z6212" s="517"/>
      <c r="AA6212" s="517"/>
      <c r="AB6212" s="517"/>
      <c r="AC6212" s="1507">
        <f t="shared" si="2157"/>
        <v>480</v>
      </c>
      <c r="AD6212" s="1508">
        <f t="shared" si="2158"/>
        <v>0</v>
      </c>
      <c r="AE6212" s="14">
        <f t="shared" si="2164"/>
        <v>11.166666666666666</v>
      </c>
      <c r="AF6212" s="14">
        <f t="shared" si="2160"/>
        <v>0</v>
      </c>
      <c r="AG6212" s="14" t="e">
        <f t="shared" si="2161"/>
        <v>#DIV/0!</v>
      </c>
      <c r="AH6212" s="14" t="e">
        <f t="shared" si="2165"/>
        <v>#DIV/0!</v>
      </c>
      <c r="AI6212" s="14">
        <f t="shared" si="2166"/>
        <v>480</v>
      </c>
      <c r="AJ6212" s="2638"/>
    </row>
    <row r="6213" spans="1:36" ht="15.75">
      <c r="A6213" s="2634">
        <v>40</v>
      </c>
      <c r="B6213" s="517" t="s">
        <v>1483</v>
      </c>
      <c r="C6213" s="174" t="s">
        <v>176</v>
      </c>
      <c r="D6213" s="2635"/>
      <c r="E6213" s="517">
        <v>33</v>
      </c>
      <c r="F6213" s="517"/>
      <c r="G6213" s="517"/>
      <c r="H6213" s="517"/>
      <c r="I6213" s="2636">
        <v>44663</v>
      </c>
      <c r="J6213" s="2647" t="s">
        <v>318</v>
      </c>
      <c r="K6213" s="517"/>
      <c r="L6213" s="517"/>
      <c r="M6213" s="2636"/>
      <c r="N6213" s="517">
        <v>27</v>
      </c>
      <c r="O6213" s="517"/>
      <c r="P6213" s="517"/>
      <c r="Q6213" s="517"/>
      <c r="R6213" s="517"/>
      <c r="S6213" s="517"/>
      <c r="T6213" s="517"/>
      <c r="U6213" s="517"/>
      <c r="V6213" s="517"/>
      <c r="W6213" s="517"/>
      <c r="X6213" s="517"/>
      <c r="Y6213" s="517"/>
      <c r="Z6213" s="517"/>
      <c r="AA6213" s="517"/>
      <c r="AB6213" s="517"/>
      <c r="AC6213" s="1507">
        <f t="shared" si="2157"/>
        <v>6</v>
      </c>
      <c r="AD6213" s="1508">
        <f t="shared" si="2158"/>
        <v>0</v>
      </c>
      <c r="AE6213" s="14">
        <f t="shared" si="2164"/>
        <v>15.2</v>
      </c>
      <c r="AF6213" s="14">
        <f t="shared" si="2160"/>
        <v>9</v>
      </c>
      <c r="AG6213" s="14">
        <f t="shared" si="2161"/>
        <v>0.66666666666666663</v>
      </c>
      <c r="AH6213" s="14">
        <f t="shared" si="2165"/>
        <v>-14.533333333333333</v>
      </c>
      <c r="AI6213" s="14">
        <f t="shared" si="2166"/>
        <v>-130.79999999999998</v>
      </c>
      <c r="AJ6213" s="2638"/>
    </row>
    <row r="6214" spans="1:36" ht="15.75">
      <c r="A6214" s="2634">
        <v>41</v>
      </c>
      <c r="B6214" s="517" t="s">
        <v>1484</v>
      </c>
      <c r="C6214" s="174" t="s">
        <v>176</v>
      </c>
      <c r="D6214" s="2635"/>
      <c r="E6214" s="517">
        <v>408</v>
      </c>
      <c r="F6214" s="517"/>
      <c r="G6214" s="517"/>
      <c r="H6214" s="517"/>
      <c r="I6214" s="2636">
        <v>44663</v>
      </c>
      <c r="J6214" s="2647" t="s">
        <v>312</v>
      </c>
      <c r="K6214" s="517"/>
      <c r="L6214" s="517"/>
      <c r="M6214" s="2636"/>
      <c r="N6214" s="517">
        <v>118</v>
      </c>
      <c r="O6214" s="517"/>
      <c r="P6214" s="517"/>
      <c r="Q6214" s="517"/>
      <c r="R6214" s="517"/>
      <c r="S6214" s="517"/>
      <c r="T6214" s="517"/>
      <c r="U6214" s="517"/>
      <c r="V6214" s="517"/>
      <c r="W6214" s="517"/>
      <c r="X6214" s="517"/>
      <c r="Y6214" s="517"/>
      <c r="Z6214" s="517"/>
      <c r="AA6214" s="517"/>
      <c r="AB6214" s="517"/>
      <c r="AC6214" s="1507">
        <f t="shared" si="2157"/>
        <v>290</v>
      </c>
      <c r="AD6214" s="1508">
        <f t="shared" si="2158"/>
        <v>0</v>
      </c>
      <c r="AE6214" s="14">
        <f t="shared" si="2164"/>
        <v>9.1666666666666661</v>
      </c>
      <c r="AF6214" s="14">
        <f t="shared" si="2160"/>
        <v>39.333333333333336</v>
      </c>
      <c r="AG6214" s="14">
        <f t="shared" si="2161"/>
        <v>7.3728813559322033</v>
      </c>
      <c r="AH6214" s="14">
        <f t="shared" si="2165"/>
        <v>-1.7937853107344628</v>
      </c>
      <c r="AI6214" s="14">
        <f t="shared" si="2166"/>
        <v>-70.555555555555543</v>
      </c>
      <c r="AJ6214" s="2638"/>
    </row>
    <row r="6215" spans="1:36" ht="15.75">
      <c r="A6215" s="2634">
        <v>42</v>
      </c>
      <c r="B6215" s="517" t="s">
        <v>1485</v>
      </c>
      <c r="C6215" s="174" t="s">
        <v>66</v>
      </c>
      <c r="D6215" s="2635"/>
      <c r="E6215" s="517">
        <v>1000</v>
      </c>
      <c r="F6215" s="517"/>
      <c r="G6215" s="517"/>
      <c r="H6215" s="517"/>
      <c r="I6215" s="2636">
        <v>44663</v>
      </c>
      <c r="J6215" s="2647" t="s">
        <v>312</v>
      </c>
      <c r="K6215" s="517"/>
      <c r="L6215" s="517"/>
      <c r="M6215" s="2636"/>
      <c r="N6215" s="517"/>
      <c r="O6215" s="517"/>
      <c r="P6215" s="517"/>
      <c r="Q6215" s="517"/>
      <c r="R6215" s="517"/>
      <c r="S6215" s="517"/>
      <c r="T6215" s="517"/>
      <c r="U6215" s="517"/>
      <c r="V6215" s="517"/>
      <c r="W6215" s="517"/>
      <c r="X6215" s="517"/>
      <c r="Y6215" s="517"/>
      <c r="Z6215" s="517"/>
      <c r="AA6215" s="517"/>
      <c r="AB6215" s="517"/>
      <c r="AC6215" s="1507">
        <f t="shared" si="2157"/>
        <v>1000</v>
      </c>
      <c r="AD6215" s="1508">
        <f t="shared" si="2158"/>
        <v>0</v>
      </c>
      <c r="AE6215" s="14">
        <f t="shared" si="2164"/>
        <v>9.1666666666666661</v>
      </c>
      <c r="AF6215" s="14">
        <f t="shared" si="2160"/>
        <v>0</v>
      </c>
      <c r="AG6215" s="14" t="e">
        <f t="shared" si="2161"/>
        <v>#DIV/0!</v>
      </c>
      <c r="AH6215" s="14" t="e">
        <f t="shared" si="2165"/>
        <v>#DIV/0!</v>
      </c>
      <c r="AI6215" s="14">
        <f t="shared" si="2166"/>
        <v>1000</v>
      </c>
      <c r="AJ6215" s="2638"/>
    </row>
    <row r="6216" spans="1:36" ht="15.75">
      <c r="A6216" s="2634">
        <v>43</v>
      </c>
      <c r="B6216" s="517" t="s">
        <v>1485</v>
      </c>
      <c r="C6216" s="174" t="s">
        <v>176</v>
      </c>
      <c r="D6216" s="2635"/>
      <c r="E6216" s="517">
        <v>12</v>
      </c>
      <c r="F6216" s="517"/>
      <c r="G6216" s="517"/>
      <c r="H6216" s="517"/>
      <c r="I6216" s="2636">
        <v>44663</v>
      </c>
      <c r="J6216" s="2647" t="s">
        <v>312</v>
      </c>
      <c r="K6216" s="517"/>
      <c r="L6216" s="517"/>
      <c r="M6216" s="2636"/>
      <c r="N6216" s="517"/>
      <c r="O6216" s="517"/>
      <c r="P6216" s="517"/>
      <c r="Q6216" s="517"/>
      <c r="R6216" s="517"/>
      <c r="S6216" s="517"/>
      <c r="T6216" s="517"/>
      <c r="U6216" s="517"/>
      <c r="V6216" s="517"/>
      <c r="W6216" s="517"/>
      <c r="X6216" s="517"/>
      <c r="Y6216" s="517"/>
      <c r="Z6216" s="517"/>
      <c r="AA6216" s="517"/>
      <c r="AB6216" s="517"/>
      <c r="AC6216" s="1507">
        <f t="shared" si="2157"/>
        <v>12</v>
      </c>
      <c r="AD6216" s="1508">
        <f t="shared" si="2158"/>
        <v>0</v>
      </c>
      <c r="AE6216" s="14">
        <f t="shared" si="2164"/>
        <v>9.1666666666666661</v>
      </c>
      <c r="AF6216" s="14">
        <f t="shared" si="2160"/>
        <v>0</v>
      </c>
      <c r="AG6216" s="14" t="e">
        <f t="shared" si="2161"/>
        <v>#DIV/0!</v>
      </c>
      <c r="AH6216" s="14" t="e">
        <f t="shared" si="2165"/>
        <v>#DIV/0!</v>
      </c>
      <c r="AI6216" s="14">
        <f t="shared" si="2166"/>
        <v>12</v>
      </c>
      <c r="AJ6216" s="2638"/>
    </row>
    <row r="6217" spans="1:36" ht="15.75">
      <c r="A6217" s="2634">
        <v>44</v>
      </c>
      <c r="B6217" s="517" t="s">
        <v>1486</v>
      </c>
      <c r="C6217" s="174" t="s">
        <v>1487</v>
      </c>
      <c r="D6217" s="2635"/>
      <c r="E6217" s="517">
        <v>8</v>
      </c>
      <c r="F6217" s="517"/>
      <c r="G6217" s="517"/>
      <c r="H6217" s="517"/>
      <c r="I6217" s="2636">
        <v>44663</v>
      </c>
      <c r="J6217" s="2647" t="s">
        <v>312</v>
      </c>
      <c r="K6217" s="517"/>
      <c r="L6217" s="517"/>
      <c r="M6217" s="2636"/>
      <c r="N6217" s="517"/>
      <c r="O6217" s="517"/>
      <c r="P6217" s="517"/>
      <c r="Q6217" s="517"/>
      <c r="R6217" s="517"/>
      <c r="S6217" s="517"/>
      <c r="T6217" s="517"/>
      <c r="U6217" s="517"/>
      <c r="V6217" s="517"/>
      <c r="W6217" s="517"/>
      <c r="X6217" s="517"/>
      <c r="Y6217" s="517"/>
      <c r="Z6217" s="517"/>
      <c r="AA6217" s="517"/>
      <c r="AB6217" s="517"/>
      <c r="AC6217" s="1507">
        <f t="shared" si="2157"/>
        <v>8</v>
      </c>
      <c r="AD6217" s="1508">
        <f t="shared" si="2158"/>
        <v>0</v>
      </c>
      <c r="AE6217" s="14">
        <f t="shared" si="2164"/>
        <v>9.1666666666666661</v>
      </c>
      <c r="AF6217" s="14">
        <f t="shared" si="2160"/>
        <v>0</v>
      </c>
      <c r="AG6217" s="14" t="e">
        <f t="shared" si="2161"/>
        <v>#DIV/0!</v>
      </c>
      <c r="AH6217" s="14" t="e">
        <f t="shared" si="2165"/>
        <v>#DIV/0!</v>
      </c>
      <c r="AI6217" s="14">
        <f t="shared" si="2166"/>
        <v>8</v>
      </c>
      <c r="AJ6217" s="2638"/>
    </row>
    <row r="6218" spans="1:36" ht="15.75">
      <c r="A6218" s="2634">
        <v>45</v>
      </c>
      <c r="B6218" s="517" t="s">
        <v>1488</v>
      </c>
      <c r="C6218" s="174" t="s">
        <v>66</v>
      </c>
      <c r="D6218" s="2635"/>
      <c r="E6218" s="517">
        <v>475</v>
      </c>
      <c r="F6218" s="517"/>
      <c r="G6218" s="517"/>
      <c r="H6218" s="517"/>
      <c r="I6218" s="2636">
        <v>44663</v>
      </c>
      <c r="J6218" s="2647" t="s">
        <v>1489</v>
      </c>
      <c r="K6218" s="517"/>
      <c r="L6218" s="517"/>
      <c r="M6218" s="2636"/>
      <c r="N6218" s="517">
        <v>461</v>
      </c>
      <c r="O6218" s="517"/>
      <c r="P6218" s="517"/>
      <c r="Q6218" s="517"/>
      <c r="R6218" s="517"/>
      <c r="S6218" s="517"/>
      <c r="T6218" s="517"/>
      <c r="U6218" s="517"/>
      <c r="V6218" s="517"/>
      <c r="W6218" s="517"/>
      <c r="X6218" s="517"/>
      <c r="Y6218" s="517"/>
      <c r="Z6218" s="517"/>
      <c r="AA6218" s="517"/>
      <c r="AB6218" s="517"/>
      <c r="AC6218" s="1507">
        <f t="shared" si="2157"/>
        <v>14</v>
      </c>
      <c r="AD6218" s="1508">
        <f t="shared" si="2158"/>
        <v>0</v>
      </c>
      <c r="AE6218" s="14">
        <f t="shared" si="2164"/>
        <v>37.5</v>
      </c>
      <c r="AF6218" s="14">
        <f t="shared" si="2160"/>
        <v>153.66666666666666</v>
      </c>
      <c r="AG6218" s="14">
        <f t="shared" si="2161"/>
        <v>9.1106290672451198E-2</v>
      </c>
      <c r="AH6218" s="14">
        <f t="shared" si="2165"/>
        <v>-37.40889370932755</v>
      </c>
      <c r="AI6218" s="14">
        <f t="shared" si="2166"/>
        <v>-5748.5</v>
      </c>
      <c r="AJ6218" s="2638"/>
    </row>
    <row r="6219" spans="1:36" ht="15.75">
      <c r="A6219" s="2634">
        <v>46</v>
      </c>
      <c r="B6219" s="517" t="s">
        <v>1490</v>
      </c>
      <c r="C6219" s="174" t="s">
        <v>66</v>
      </c>
      <c r="D6219" s="2635"/>
      <c r="E6219" s="517">
        <v>3000</v>
      </c>
      <c r="F6219" s="517"/>
      <c r="G6219" s="517"/>
      <c r="H6219" s="517"/>
      <c r="I6219" s="2636">
        <v>44644</v>
      </c>
      <c r="J6219" s="2647" t="s">
        <v>1472</v>
      </c>
      <c r="K6219" s="517"/>
      <c r="L6219" s="517"/>
      <c r="M6219" s="2636"/>
      <c r="N6219" s="517"/>
      <c r="O6219" s="517"/>
      <c r="P6219" s="517"/>
      <c r="Q6219" s="517"/>
      <c r="R6219" s="517"/>
      <c r="S6219" s="517"/>
      <c r="T6219" s="517"/>
      <c r="U6219" s="517"/>
      <c r="V6219" s="517"/>
      <c r="W6219" s="517"/>
      <c r="X6219" s="517"/>
      <c r="Y6219" s="517"/>
      <c r="Z6219" s="517"/>
      <c r="AA6219" s="517"/>
      <c r="AB6219" s="517"/>
      <c r="AC6219" s="1507">
        <f t="shared" si="2157"/>
        <v>3000</v>
      </c>
      <c r="AD6219" s="1508">
        <f t="shared" si="2158"/>
        <v>0</v>
      </c>
      <c r="AE6219" s="14">
        <f t="shared" si="2164"/>
        <v>39.533333333333331</v>
      </c>
      <c r="AF6219" s="14">
        <f t="shared" si="2160"/>
        <v>0</v>
      </c>
      <c r="AG6219" s="14" t="e">
        <f t="shared" si="2161"/>
        <v>#DIV/0!</v>
      </c>
      <c r="AH6219" s="14" t="e">
        <f t="shared" si="2165"/>
        <v>#DIV/0!</v>
      </c>
      <c r="AI6219" s="14">
        <f t="shared" si="2166"/>
        <v>3000</v>
      </c>
      <c r="AJ6219" s="2638"/>
    </row>
    <row r="6220" spans="1:36" ht="15.75">
      <c r="A6220" s="2634">
        <v>47</v>
      </c>
      <c r="B6220" s="517" t="s">
        <v>1491</v>
      </c>
      <c r="C6220" s="174" t="s">
        <v>66</v>
      </c>
      <c r="D6220" s="2635"/>
      <c r="E6220" s="517">
        <v>2400</v>
      </c>
      <c r="F6220" s="517"/>
      <c r="G6220" s="517"/>
      <c r="H6220" s="517"/>
      <c r="I6220" s="2636">
        <v>44644</v>
      </c>
      <c r="J6220" s="2647" t="s">
        <v>328</v>
      </c>
      <c r="K6220" s="517"/>
      <c r="L6220" s="517"/>
      <c r="M6220" s="2636"/>
      <c r="N6220" s="517">
        <v>260</v>
      </c>
      <c r="O6220" s="517"/>
      <c r="P6220" s="517"/>
      <c r="Q6220" s="517"/>
      <c r="R6220" s="517"/>
      <c r="S6220" s="517"/>
      <c r="T6220" s="517"/>
      <c r="U6220" s="517"/>
      <c r="V6220" s="517"/>
      <c r="W6220" s="517"/>
      <c r="X6220" s="517"/>
      <c r="Y6220" s="517"/>
      <c r="Z6220" s="517"/>
      <c r="AA6220" s="517"/>
      <c r="AB6220" s="517"/>
      <c r="AC6220" s="1507">
        <f t="shared" si="2157"/>
        <v>2140</v>
      </c>
      <c r="AD6220" s="1508">
        <f t="shared" si="2158"/>
        <v>0</v>
      </c>
      <c r="AE6220" s="14">
        <f t="shared" si="2164"/>
        <v>34.56666666666667</v>
      </c>
      <c r="AF6220" s="14">
        <f t="shared" si="2160"/>
        <v>86.666666666666671</v>
      </c>
      <c r="AG6220" s="14">
        <f t="shared" si="2161"/>
        <v>24.69230769230769</v>
      </c>
      <c r="AH6220" s="14">
        <f t="shared" si="2165"/>
        <v>-9.8743589743589801</v>
      </c>
      <c r="AI6220" s="14">
        <f t="shared" si="2166"/>
        <v>-855.77777777777828</v>
      </c>
      <c r="AJ6220" s="2638"/>
    </row>
    <row r="6221" spans="1:36" ht="15.75">
      <c r="A6221" s="2634">
        <v>49</v>
      </c>
      <c r="B6221" s="517" t="s">
        <v>1493</v>
      </c>
      <c r="C6221" s="174" t="s">
        <v>176</v>
      </c>
      <c r="D6221" s="2635"/>
      <c r="E6221" s="517">
        <v>65</v>
      </c>
      <c r="F6221" s="517"/>
      <c r="G6221" s="517"/>
      <c r="H6221" s="517"/>
      <c r="I6221" s="2636">
        <v>44629</v>
      </c>
      <c r="J6221" s="2647" t="s">
        <v>709</v>
      </c>
      <c r="K6221" s="517"/>
      <c r="L6221" s="517"/>
      <c r="M6221" s="2636"/>
      <c r="N6221" s="517">
        <v>11</v>
      </c>
      <c r="O6221" s="517"/>
      <c r="P6221" s="517"/>
      <c r="Q6221" s="517"/>
      <c r="R6221" s="517"/>
      <c r="S6221" s="517"/>
      <c r="T6221" s="517"/>
      <c r="U6221" s="517"/>
      <c r="V6221" s="517"/>
      <c r="W6221" s="517"/>
      <c r="X6221" s="517"/>
      <c r="Y6221" s="517"/>
      <c r="Z6221" s="517"/>
      <c r="AA6221" s="517"/>
      <c r="AB6221" s="517"/>
      <c r="AC6221" s="1507">
        <f t="shared" si="2157"/>
        <v>54</v>
      </c>
      <c r="AD6221" s="1508">
        <f t="shared" si="2158"/>
        <v>0</v>
      </c>
      <c r="AE6221" s="14">
        <f t="shared" si="2164"/>
        <v>21.366666666666667</v>
      </c>
      <c r="AF6221" s="14">
        <f t="shared" si="2160"/>
        <v>3.6666666666666665</v>
      </c>
      <c r="AG6221" s="14">
        <f t="shared" si="2161"/>
        <v>14.727272727272728</v>
      </c>
      <c r="AH6221" s="14">
        <f t="shared" si="2165"/>
        <v>-6.6393939393939387</v>
      </c>
      <c r="AI6221" s="14">
        <f t="shared" si="2166"/>
        <v>-24.344444444444449</v>
      </c>
      <c r="AJ6221" s="2638"/>
    </row>
    <row r="6222" spans="1:36" ht="15.75">
      <c r="A6222" s="2634">
        <v>50</v>
      </c>
      <c r="B6222" s="517" t="s">
        <v>3134</v>
      </c>
      <c r="C6222" s="174" t="s">
        <v>66</v>
      </c>
      <c r="D6222" s="2635">
        <v>66000</v>
      </c>
      <c r="E6222" s="517">
        <v>2</v>
      </c>
      <c r="F6222" s="2635">
        <f>D6222*E6222</f>
        <v>132000</v>
      </c>
      <c r="G6222" s="517"/>
      <c r="H6222" s="517"/>
      <c r="I6222" s="2636">
        <v>44694</v>
      </c>
      <c r="J6222" s="2647"/>
      <c r="K6222" s="517"/>
      <c r="L6222" s="517"/>
      <c r="M6222" s="2636"/>
      <c r="N6222" s="517"/>
      <c r="O6222" s="517"/>
      <c r="P6222" s="517"/>
      <c r="Q6222" s="517"/>
      <c r="R6222" s="517"/>
      <c r="S6222" s="517"/>
      <c r="T6222" s="517"/>
      <c r="U6222" s="517"/>
      <c r="V6222" s="517"/>
      <c r="W6222" s="517"/>
      <c r="X6222" s="517"/>
      <c r="Y6222" s="517"/>
      <c r="Z6222" s="517"/>
      <c r="AA6222" s="517"/>
      <c r="AB6222" s="517"/>
      <c r="AC6222" s="1507">
        <f t="shared" si="2157"/>
        <v>2</v>
      </c>
      <c r="AD6222" s="1508">
        <f t="shared" si="2158"/>
        <v>132000</v>
      </c>
      <c r="AE6222" s="14">
        <f t="shared" si="2164"/>
        <v>-1500.5666666666666</v>
      </c>
      <c r="AF6222" s="14">
        <f t="shared" si="2160"/>
        <v>0</v>
      </c>
      <c r="AG6222" s="14" t="e">
        <f t="shared" si="2161"/>
        <v>#DIV/0!</v>
      </c>
      <c r="AH6222" s="14" t="e">
        <f t="shared" si="2165"/>
        <v>#DIV/0!</v>
      </c>
      <c r="AI6222" s="14">
        <f t="shared" si="2166"/>
        <v>2</v>
      </c>
      <c r="AJ6222" s="2638"/>
    </row>
    <row r="6223" spans="1:36" ht="15.75">
      <c r="A6223" s="2634">
        <v>51</v>
      </c>
      <c r="B6223" s="517" t="s">
        <v>3136</v>
      </c>
      <c r="C6223" s="174" t="s">
        <v>66</v>
      </c>
      <c r="D6223" s="2635">
        <v>1007.7</v>
      </c>
      <c r="E6223" s="517">
        <v>4</v>
      </c>
      <c r="F6223" s="2635">
        <f>D6223*E6223</f>
        <v>4030.8</v>
      </c>
      <c r="G6223" s="517"/>
      <c r="H6223" s="517"/>
      <c r="I6223" s="2636">
        <v>44694</v>
      </c>
      <c r="J6223" s="2647"/>
      <c r="K6223" s="517"/>
      <c r="L6223" s="517"/>
      <c r="M6223" s="2636"/>
      <c r="N6223" s="517"/>
      <c r="O6223" s="517"/>
      <c r="P6223" s="517"/>
      <c r="Q6223" s="517"/>
      <c r="R6223" s="517"/>
      <c r="S6223" s="517"/>
      <c r="T6223" s="517"/>
      <c r="U6223" s="517"/>
      <c r="V6223" s="517"/>
      <c r="W6223" s="517"/>
      <c r="X6223" s="517"/>
      <c r="Y6223" s="517"/>
      <c r="Z6223" s="517"/>
      <c r="AA6223" s="517"/>
      <c r="AB6223" s="517"/>
      <c r="AC6223" s="1507">
        <f t="shared" si="2157"/>
        <v>4</v>
      </c>
      <c r="AD6223" s="1508">
        <f t="shared" si="2158"/>
        <v>4030.8</v>
      </c>
      <c r="AE6223" s="14">
        <f t="shared" si="2164"/>
        <v>-1500.5666666666666</v>
      </c>
      <c r="AF6223" s="14">
        <f t="shared" si="2160"/>
        <v>0</v>
      </c>
      <c r="AG6223" s="14" t="e">
        <f t="shared" si="2161"/>
        <v>#DIV/0!</v>
      </c>
      <c r="AH6223" s="14" t="e">
        <f t="shared" si="2165"/>
        <v>#DIV/0!</v>
      </c>
      <c r="AI6223" s="14">
        <f t="shared" si="2166"/>
        <v>4</v>
      </c>
      <c r="AJ6223" s="2638"/>
    </row>
    <row r="6224" spans="1:36" ht="31.5">
      <c r="A6224" s="2634">
        <v>52</v>
      </c>
      <c r="B6224" s="517" t="s">
        <v>3138</v>
      </c>
      <c r="C6224" s="174" t="s">
        <v>66</v>
      </c>
      <c r="D6224" s="2635">
        <v>84.3</v>
      </c>
      <c r="E6224" s="517">
        <v>2</v>
      </c>
      <c r="F6224" s="2635">
        <f>D6224*E6224</f>
        <v>168.6</v>
      </c>
      <c r="G6224" s="517"/>
      <c r="H6224" s="517"/>
      <c r="I6224" s="2636">
        <v>44694</v>
      </c>
      <c r="J6224" s="2647"/>
      <c r="K6224" s="517"/>
      <c r="L6224" s="517"/>
      <c r="M6224" s="2636"/>
      <c r="N6224" s="517"/>
      <c r="O6224" s="517"/>
      <c r="P6224" s="517"/>
      <c r="Q6224" s="517"/>
      <c r="R6224" s="517"/>
      <c r="S6224" s="517"/>
      <c r="T6224" s="517"/>
      <c r="U6224" s="517"/>
      <c r="V6224" s="517"/>
      <c r="W6224" s="517"/>
      <c r="X6224" s="517"/>
      <c r="Y6224" s="517"/>
      <c r="Z6224" s="517"/>
      <c r="AA6224" s="517"/>
      <c r="AB6224" s="517"/>
      <c r="AC6224" s="1507">
        <f t="shared" si="2157"/>
        <v>2</v>
      </c>
      <c r="AD6224" s="1508">
        <f t="shared" si="2158"/>
        <v>168.6</v>
      </c>
      <c r="AE6224" s="14">
        <f t="shared" si="2164"/>
        <v>-1500.5666666666666</v>
      </c>
      <c r="AF6224" s="14">
        <f t="shared" si="2160"/>
        <v>0</v>
      </c>
      <c r="AG6224" s="14" t="e">
        <f t="shared" si="2161"/>
        <v>#DIV/0!</v>
      </c>
      <c r="AH6224" s="14" t="e">
        <f t="shared" si="2165"/>
        <v>#DIV/0!</v>
      </c>
      <c r="AI6224" s="14">
        <f t="shared" si="2166"/>
        <v>2</v>
      </c>
      <c r="AJ6224" s="2638"/>
    </row>
    <row r="6225" spans="1:36" ht="15.75">
      <c r="A6225" s="2634">
        <v>53</v>
      </c>
      <c r="B6225" s="517" t="s">
        <v>1494</v>
      </c>
      <c r="C6225" s="174" t="s">
        <v>143</v>
      </c>
      <c r="D6225" s="2635"/>
      <c r="E6225" s="517">
        <v>300</v>
      </c>
      <c r="F6225" s="517"/>
      <c r="G6225" s="517"/>
      <c r="H6225" s="517"/>
      <c r="I6225" s="2636">
        <v>44644</v>
      </c>
      <c r="J6225" s="2647" t="s">
        <v>231</v>
      </c>
      <c r="K6225" s="517"/>
      <c r="L6225" s="517"/>
      <c r="M6225" s="2636"/>
      <c r="N6225" s="517"/>
      <c r="O6225" s="517"/>
      <c r="P6225" s="517"/>
      <c r="Q6225" s="517"/>
      <c r="R6225" s="517"/>
      <c r="S6225" s="517"/>
      <c r="T6225" s="517"/>
      <c r="U6225" s="517"/>
      <c r="V6225" s="517"/>
      <c r="W6225" s="517"/>
      <c r="X6225" s="517"/>
      <c r="Y6225" s="517"/>
      <c r="Z6225" s="517"/>
      <c r="AA6225" s="517"/>
      <c r="AB6225" s="517"/>
      <c r="AC6225" s="1507">
        <f t="shared" si="2157"/>
        <v>300</v>
      </c>
      <c r="AD6225" s="1508">
        <f t="shared" si="2158"/>
        <v>0</v>
      </c>
      <c r="AE6225" s="2640" t="s">
        <v>334</v>
      </c>
      <c r="AF6225" s="14">
        <f t="shared" si="2160"/>
        <v>0</v>
      </c>
      <c r="AG6225" s="14" t="e">
        <f t="shared" si="2161"/>
        <v>#DIV/0!</v>
      </c>
      <c r="AH6225" s="2640" t="s">
        <v>334</v>
      </c>
      <c r="AI6225" s="2640" t="s">
        <v>334</v>
      </c>
      <c r="AJ6225" s="2638"/>
    </row>
    <row r="6226" spans="1:36" ht="15.75">
      <c r="A6226" s="2634">
        <v>54</v>
      </c>
      <c r="B6226" s="517" t="s">
        <v>3139</v>
      </c>
      <c r="C6226" s="174" t="s">
        <v>66</v>
      </c>
      <c r="D6226" s="2635">
        <v>1</v>
      </c>
      <c r="E6226" s="517">
        <v>900</v>
      </c>
      <c r="F6226" s="2635">
        <f>D6226*E6226</f>
        <v>900</v>
      </c>
      <c r="G6226" s="517"/>
      <c r="H6226" s="517"/>
      <c r="I6226" s="2636">
        <v>44701</v>
      </c>
      <c r="J6226" s="2647"/>
      <c r="K6226" s="517"/>
      <c r="L6226" s="517"/>
      <c r="M6226" s="2636"/>
      <c r="N6226" s="517">
        <v>23</v>
      </c>
      <c r="O6226" s="517">
        <v>56</v>
      </c>
      <c r="P6226" s="517"/>
      <c r="Q6226" s="517"/>
      <c r="R6226" s="517"/>
      <c r="S6226" s="517"/>
      <c r="T6226" s="517"/>
      <c r="U6226" s="517"/>
      <c r="V6226" s="517"/>
      <c r="W6226" s="517"/>
      <c r="X6226" s="517"/>
      <c r="Y6226" s="517"/>
      <c r="Z6226" s="517"/>
      <c r="AA6226" s="517"/>
      <c r="AB6226" s="517"/>
      <c r="AC6226" s="1507">
        <f t="shared" si="2157"/>
        <v>821</v>
      </c>
      <c r="AD6226" s="1508">
        <f t="shared" si="2158"/>
        <v>821</v>
      </c>
      <c r="AE6226" s="14">
        <f t="shared" ref="AE6226:AE6253" si="2167">(J6226-"01.04.2023")/30</f>
        <v>-1500.5666666666666</v>
      </c>
      <c r="AF6226" s="14">
        <f t="shared" si="2160"/>
        <v>26.333333333333332</v>
      </c>
      <c r="AG6226" s="14">
        <f t="shared" si="2161"/>
        <v>31.177215189873419</v>
      </c>
      <c r="AH6226" s="14">
        <f t="shared" ref="AH6226:AH6253" si="2168">AG6226-AE6226</f>
        <v>1531.7438818565399</v>
      </c>
      <c r="AI6226" s="14">
        <f t="shared" ref="AI6226:AI6253" si="2169">AC6226-(AE6226*AF6226)</f>
        <v>40335.922222222216</v>
      </c>
      <c r="AJ6226" s="2638"/>
    </row>
    <row r="6227" spans="1:36" ht="15.75">
      <c r="A6227" s="2634">
        <v>55</v>
      </c>
      <c r="B6227" s="517" t="s">
        <v>3140</v>
      </c>
      <c r="C6227" s="174" t="s">
        <v>176</v>
      </c>
      <c r="D6227" s="2635">
        <v>1</v>
      </c>
      <c r="E6227" s="517">
        <v>33</v>
      </c>
      <c r="F6227" s="2635">
        <f>D6227*E6227</f>
        <v>33</v>
      </c>
      <c r="G6227" s="517"/>
      <c r="H6227" s="517"/>
      <c r="I6227" s="2636">
        <v>44701</v>
      </c>
      <c r="J6227" s="2647"/>
      <c r="K6227" s="517"/>
      <c r="L6227" s="517"/>
      <c r="M6227" s="2636"/>
      <c r="N6227" s="517">
        <v>16</v>
      </c>
      <c r="O6227" s="517"/>
      <c r="P6227" s="517"/>
      <c r="Q6227" s="517"/>
      <c r="R6227" s="517"/>
      <c r="S6227" s="517"/>
      <c r="T6227" s="517"/>
      <c r="U6227" s="517"/>
      <c r="V6227" s="517"/>
      <c r="W6227" s="517"/>
      <c r="X6227" s="517"/>
      <c r="Y6227" s="517"/>
      <c r="Z6227" s="517"/>
      <c r="AA6227" s="517"/>
      <c r="AB6227" s="517"/>
      <c r="AC6227" s="1507">
        <f t="shared" si="2157"/>
        <v>17</v>
      </c>
      <c r="AD6227" s="1508">
        <f t="shared" si="2158"/>
        <v>17</v>
      </c>
      <c r="AE6227" s="14">
        <f t="shared" si="2167"/>
        <v>-1500.5666666666666</v>
      </c>
      <c r="AF6227" s="14">
        <f t="shared" si="2160"/>
        <v>5.333333333333333</v>
      </c>
      <c r="AG6227" s="14">
        <f t="shared" si="2161"/>
        <v>3.1875</v>
      </c>
      <c r="AH6227" s="14">
        <f t="shared" si="2168"/>
        <v>1503.7541666666666</v>
      </c>
      <c r="AI6227" s="14">
        <f t="shared" si="2169"/>
        <v>8020.0222222222219</v>
      </c>
      <c r="AJ6227" s="2638"/>
    </row>
    <row r="6228" spans="1:36" ht="15.75">
      <c r="A6228" s="2634">
        <v>56</v>
      </c>
      <c r="B6228" s="517" t="s">
        <v>1495</v>
      </c>
      <c r="C6228" s="174" t="s">
        <v>143</v>
      </c>
      <c r="D6228" s="2635"/>
      <c r="E6228" s="517">
        <v>350</v>
      </c>
      <c r="F6228" s="517"/>
      <c r="G6228" s="517"/>
      <c r="H6228" s="517"/>
      <c r="I6228" s="2636">
        <v>44629</v>
      </c>
      <c r="J6228" s="2647" t="s">
        <v>74</v>
      </c>
      <c r="K6228" s="517"/>
      <c r="L6228" s="517"/>
      <c r="M6228" s="2636"/>
      <c r="N6228" s="517"/>
      <c r="O6228" s="517"/>
      <c r="P6228" s="517"/>
      <c r="Q6228" s="517"/>
      <c r="R6228" s="517"/>
      <c r="S6228" s="517"/>
      <c r="T6228" s="517"/>
      <c r="U6228" s="517"/>
      <c r="V6228" s="517"/>
      <c r="W6228" s="517"/>
      <c r="X6228" s="517"/>
      <c r="Y6228" s="517"/>
      <c r="Z6228" s="517"/>
      <c r="AA6228" s="517"/>
      <c r="AB6228" s="517"/>
      <c r="AC6228" s="1507">
        <f t="shared" si="2157"/>
        <v>350</v>
      </c>
      <c r="AD6228" s="1508">
        <f t="shared" si="2158"/>
        <v>0</v>
      </c>
      <c r="AE6228" s="14">
        <f t="shared" si="2167"/>
        <v>13.2</v>
      </c>
      <c r="AF6228" s="14">
        <f t="shared" si="2160"/>
        <v>0</v>
      </c>
      <c r="AG6228" s="14" t="e">
        <f t="shared" si="2161"/>
        <v>#DIV/0!</v>
      </c>
      <c r="AH6228" s="14" t="e">
        <f t="shared" si="2168"/>
        <v>#DIV/0!</v>
      </c>
      <c r="AI6228" s="14">
        <f t="shared" si="2169"/>
        <v>350</v>
      </c>
      <c r="AJ6228" s="2638"/>
    </row>
    <row r="6229" spans="1:36" ht="15.75">
      <c r="A6229" s="2634">
        <v>57</v>
      </c>
      <c r="B6229" s="517" t="s">
        <v>1496</v>
      </c>
      <c r="C6229" s="174" t="s">
        <v>143</v>
      </c>
      <c r="D6229" s="2635"/>
      <c r="E6229" s="517">
        <v>281</v>
      </c>
      <c r="F6229" s="517"/>
      <c r="G6229" s="517"/>
      <c r="H6229" s="517"/>
      <c r="I6229" s="2636">
        <v>44629</v>
      </c>
      <c r="J6229" s="2647" t="s">
        <v>1460</v>
      </c>
      <c r="K6229" s="517"/>
      <c r="L6229" s="517"/>
      <c r="M6229" s="2636"/>
      <c r="N6229" s="517"/>
      <c r="O6229" s="517"/>
      <c r="P6229" s="517"/>
      <c r="Q6229" s="517"/>
      <c r="R6229" s="517"/>
      <c r="S6229" s="517"/>
      <c r="T6229" s="517"/>
      <c r="U6229" s="517"/>
      <c r="V6229" s="517"/>
      <c r="W6229" s="517"/>
      <c r="X6229" s="517"/>
      <c r="Y6229" s="517"/>
      <c r="Z6229" s="517"/>
      <c r="AA6229" s="517"/>
      <c r="AB6229" s="517"/>
      <c r="AC6229" s="1507">
        <f t="shared" si="2157"/>
        <v>281</v>
      </c>
      <c r="AD6229" s="1508">
        <f t="shared" si="2158"/>
        <v>0</v>
      </c>
      <c r="AE6229" s="14">
        <f t="shared" si="2167"/>
        <v>-6.6666666666666666E-2</v>
      </c>
      <c r="AF6229" s="14">
        <f t="shared" si="2160"/>
        <v>0</v>
      </c>
      <c r="AG6229" s="14" t="e">
        <f t="shared" si="2161"/>
        <v>#DIV/0!</v>
      </c>
      <c r="AH6229" s="14" t="e">
        <f t="shared" si="2168"/>
        <v>#DIV/0!</v>
      </c>
      <c r="AI6229" s="14">
        <f t="shared" si="2169"/>
        <v>281</v>
      </c>
      <c r="AJ6229" s="2638"/>
    </row>
    <row r="6230" spans="1:36" ht="15.75">
      <c r="A6230" s="2634">
        <v>58</v>
      </c>
      <c r="B6230" s="517" t="s">
        <v>1497</v>
      </c>
      <c r="C6230" s="174" t="s">
        <v>143</v>
      </c>
      <c r="D6230" s="2635"/>
      <c r="E6230" s="517">
        <v>10</v>
      </c>
      <c r="F6230" s="517"/>
      <c r="G6230" s="517"/>
      <c r="H6230" s="517"/>
      <c r="I6230" s="2636">
        <v>44634</v>
      </c>
      <c r="J6230" s="2647" t="s">
        <v>1498</v>
      </c>
      <c r="K6230" s="517"/>
      <c r="L6230" s="517"/>
      <c r="M6230" s="2636"/>
      <c r="N6230" s="517"/>
      <c r="O6230" s="517"/>
      <c r="P6230" s="517"/>
      <c r="Q6230" s="517"/>
      <c r="R6230" s="517"/>
      <c r="S6230" s="517"/>
      <c r="T6230" s="517"/>
      <c r="U6230" s="517"/>
      <c r="V6230" s="517"/>
      <c r="W6230" s="517"/>
      <c r="X6230" s="517"/>
      <c r="Y6230" s="517"/>
      <c r="Z6230" s="517"/>
      <c r="AA6230" s="517"/>
      <c r="AB6230" s="517"/>
      <c r="AC6230" s="1507">
        <f t="shared" si="2157"/>
        <v>10</v>
      </c>
      <c r="AD6230" s="1508">
        <f t="shared" si="2158"/>
        <v>0</v>
      </c>
      <c r="AE6230" s="14">
        <f t="shared" si="2167"/>
        <v>13.833333333333334</v>
      </c>
      <c r="AF6230" s="14">
        <f t="shared" si="2160"/>
        <v>0</v>
      </c>
      <c r="AG6230" s="14" t="e">
        <f t="shared" si="2161"/>
        <v>#DIV/0!</v>
      </c>
      <c r="AH6230" s="14" t="e">
        <f t="shared" si="2168"/>
        <v>#DIV/0!</v>
      </c>
      <c r="AI6230" s="14">
        <f t="shared" si="2169"/>
        <v>10</v>
      </c>
      <c r="AJ6230" s="2638"/>
    </row>
    <row r="6231" spans="1:36" ht="15.75">
      <c r="A6231" s="2634">
        <v>59</v>
      </c>
      <c r="B6231" s="517" t="s">
        <v>1499</v>
      </c>
      <c r="C6231" s="174" t="s">
        <v>143</v>
      </c>
      <c r="D6231" s="2635"/>
      <c r="E6231" s="517">
        <v>135</v>
      </c>
      <c r="F6231" s="517"/>
      <c r="G6231" s="517"/>
      <c r="H6231" s="517"/>
      <c r="I6231" s="2636">
        <v>44644</v>
      </c>
      <c r="J6231" s="2647" t="s">
        <v>1498</v>
      </c>
      <c r="K6231" s="517"/>
      <c r="L6231" s="517"/>
      <c r="M6231" s="2636"/>
      <c r="N6231" s="517"/>
      <c r="O6231" s="517"/>
      <c r="P6231" s="517"/>
      <c r="Q6231" s="517"/>
      <c r="R6231" s="517"/>
      <c r="S6231" s="517"/>
      <c r="T6231" s="517"/>
      <c r="U6231" s="517"/>
      <c r="V6231" s="517"/>
      <c r="W6231" s="517"/>
      <c r="X6231" s="517"/>
      <c r="Y6231" s="517"/>
      <c r="Z6231" s="517"/>
      <c r="AA6231" s="517"/>
      <c r="AB6231" s="517"/>
      <c r="AC6231" s="1507">
        <f t="shared" si="2157"/>
        <v>135</v>
      </c>
      <c r="AD6231" s="1508">
        <f t="shared" si="2158"/>
        <v>0</v>
      </c>
      <c r="AE6231" s="14">
        <f t="shared" si="2167"/>
        <v>13.833333333333334</v>
      </c>
      <c r="AF6231" s="14">
        <f t="shared" si="2160"/>
        <v>0</v>
      </c>
      <c r="AG6231" s="14" t="e">
        <f t="shared" si="2161"/>
        <v>#DIV/0!</v>
      </c>
      <c r="AH6231" s="14" t="e">
        <f t="shared" si="2168"/>
        <v>#DIV/0!</v>
      </c>
      <c r="AI6231" s="14">
        <f t="shared" si="2169"/>
        <v>135</v>
      </c>
      <c r="AJ6231" s="2638"/>
    </row>
    <row r="6232" spans="1:36" ht="15.75">
      <c r="A6232" s="2634">
        <v>60</v>
      </c>
      <c r="B6232" s="517" t="s">
        <v>1500</v>
      </c>
      <c r="C6232" s="174" t="s">
        <v>143</v>
      </c>
      <c r="D6232" s="2635"/>
      <c r="E6232" s="517">
        <v>129</v>
      </c>
      <c r="F6232" s="517"/>
      <c r="G6232" s="517"/>
      <c r="H6232" s="517"/>
      <c r="I6232" s="2636">
        <v>44644</v>
      </c>
      <c r="J6232" s="2647" t="s">
        <v>138</v>
      </c>
      <c r="K6232" s="517"/>
      <c r="L6232" s="517"/>
      <c r="M6232" s="2636"/>
      <c r="N6232" s="517"/>
      <c r="O6232" s="517"/>
      <c r="P6232" s="517"/>
      <c r="Q6232" s="517"/>
      <c r="R6232" s="517"/>
      <c r="S6232" s="517"/>
      <c r="T6232" s="517"/>
      <c r="U6232" s="517"/>
      <c r="V6232" s="517"/>
      <c r="W6232" s="517"/>
      <c r="X6232" s="517"/>
      <c r="Y6232" s="517"/>
      <c r="Z6232" s="517"/>
      <c r="AA6232" s="517"/>
      <c r="AB6232" s="517"/>
      <c r="AC6232" s="1507">
        <f t="shared" si="2157"/>
        <v>129</v>
      </c>
      <c r="AD6232" s="1508">
        <f t="shared" si="2158"/>
        <v>0</v>
      </c>
      <c r="AE6232" s="14">
        <f t="shared" si="2167"/>
        <v>-3.3333333333333333E-2</v>
      </c>
      <c r="AF6232" s="14">
        <f t="shared" si="2160"/>
        <v>0</v>
      </c>
      <c r="AG6232" s="14" t="e">
        <f t="shared" si="2161"/>
        <v>#DIV/0!</v>
      </c>
      <c r="AH6232" s="14" t="e">
        <f t="shared" si="2168"/>
        <v>#DIV/0!</v>
      </c>
      <c r="AI6232" s="14">
        <f t="shared" si="2169"/>
        <v>129</v>
      </c>
      <c r="AJ6232" s="2638"/>
    </row>
    <row r="6233" spans="1:36" ht="15.75">
      <c r="A6233" s="2634">
        <v>61</v>
      </c>
      <c r="B6233" s="517" t="s">
        <v>1501</v>
      </c>
      <c r="C6233" s="174" t="s">
        <v>176</v>
      </c>
      <c r="D6233" s="2635"/>
      <c r="E6233" s="517">
        <v>33</v>
      </c>
      <c r="F6233" s="517"/>
      <c r="G6233" s="517"/>
      <c r="H6233" s="517"/>
      <c r="I6233" s="2636">
        <v>44629</v>
      </c>
      <c r="J6233" s="2647" t="s">
        <v>1502</v>
      </c>
      <c r="K6233" s="517"/>
      <c r="L6233" s="517"/>
      <c r="M6233" s="2636"/>
      <c r="N6233" s="517"/>
      <c r="O6233" s="517"/>
      <c r="P6233" s="517"/>
      <c r="Q6233" s="517"/>
      <c r="R6233" s="517"/>
      <c r="S6233" s="517"/>
      <c r="T6233" s="517"/>
      <c r="U6233" s="517"/>
      <c r="V6233" s="517"/>
      <c r="W6233" s="517"/>
      <c r="X6233" s="517"/>
      <c r="Y6233" s="517"/>
      <c r="Z6233" s="517"/>
      <c r="AA6233" s="517"/>
      <c r="AB6233" s="517"/>
      <c r="AC6233" s="1507">
        <f t="shared" si="2157"/>
        <v>33</v>
      </c>
      <c r="AD6233" s="1508">
        <f t="shared" si="2158"/>
        <v>0</v>
      </c>
      <c r="AE6233" s="14">
        <f t="shared" si="2167"/>
        <v>20.3</v>
      </c>
      <c r="AF6233" s="14">
        <f t="shared" si="2160"/>
        <v>0</v>
      </c>
      <c r="AG6233" s="14" t="e">
        <f t="shared" si="2161"/>
        <v>#DIV/0!</v>
      </c>
      <c r="AH6233" s="14" t="e">
        <f t="shared" si="2168"/>
        <v>#DIV/0!</v>
      </c>
      <c r="AI6233" s="14">
        <f t="shared" si="2169"/>
        <v>33</v>
      </c>
      <c r="AJ6233" s="2638"/>
    </row>
    <row r="6234" spans="1:36" ht="15.75">
      <c r="A6234" s="2634">
        <v>62</v>
      </c>
      <c r="B6234" s="517" t="s">
        <v>1503</v>
      </c>
      <c r="C6234" s="174" t="s">
        <v>66</v>
      </c>
      <c r="D6234" s="2635"/>
      <c r="E6234" s="517">
        <v>20</v>
      </c>
      <c r="F6234" s="517"/>
      <c r="G6234" s="517"/>
      <c r="H6234" s="517"/>
      <c r="I6234" s="2636">
        <v>44634</v>
      </c>
      <c r="J6234" s="2647"/>
      <c r="K6234" s="517"/>
      <c r="L6234" s="517"/>
      <c r="M6234" s="2636"/>
      <c r="N6234" s="517"/>
      <c r="O6234" s="517"/>
      <c r="P6234" s="517"/>
      <c r="Q6234" s="517"/>
      <c r="R6234" s="517"/>
      <c r="S6234" s="517"/>
      <c r="T6234" s="517"/>
      <c r="U6234" s="517"/>
      <c r="V6234" s="517"/>
      <c r="W6234" s="517"/>
      <c r="X6234" s="517"/>
      <c r="Y6234" s="517"/>
      <c r="Z6234" s="517"/>
      <c r="AA6234" s="517"/>
      <c r="AB6234" s="517"/>
      <c r="AC6234" s="1507">
        <f t="shared" si="2157"/>
        <v>20</v>
      </c>
      <c r="AD6234" s="1508">
        <f t="shared" si="2158"/>
        <v>0</v>
      </c>
      <c r="AE6234" s="14">
        <f t="shared" si="2167"/>
        <v>-1500.5666666666666</v>
      </c>
      <c r="AF6234" s="14">
        <f t="shared" si="2160"/>
        <v>0</v>
      </c>
      <c r="AG6234" s="14" t="e">
        <f t="shared" si="2161"/>
        <v>#DIV/0!</v>
      </c>
      <c r="AH6234" s="14" t="e">
        <f t="shared" si="2168"/>
        <v>#DIV/0!</v>
      </c>
      <c r="AI6234" s="14">
        <f t="shared" si="2169"/>
        <v>20</v>
      </c>
      <c r="AJ6234" s="2638"/>
    </row>
    <row r="6235" spans="1:36" ht="15.75">
      <c r="A6235" s="2634">
        <v>63</v>
      </c>
      <c r="B6235" s="517" t="s">
        <v>3141</v>
      </c>
      <c r="C6235" s="174" t="s">
        <v>66</v>
      </c>
      <c r="D6235" s="2635">
        <v>750</v>
      </c>
      <c r="E6235" s="517">
        <v>11</v>
      </c>
      <c r="F6235" s="2635">
        <f>D6235*E6235</f>
        <v>8250</v>
      </c>
      <c r="G6235" s="517"/>
      <c r="H6235" s="517"/>
      <c r="I6235" s="2636">
        <v>44694</v>
      </c>
      <c r="J6235" s="2647"/>
      <c r="K6235" s="517"/>
      <c r="L6235" s="517"/>
      <c r="M6235" s="2636"/>
      <c r="N6235" s="517"/>
      <c r="O6235" s="517"/>
      <c r="P6235" s="517"/>
      <c r="Q6235" s="517"/>
      <c r="R6235" s="517"/>
      <c r="S6235" s="517"/>
      <c r="T6235" s="517"/>
      <c r="U6235" s="517"/>
      <c r="V6235" s="517"/>
      <c r="W6235" s="517"/>
      <c r="X6235" s="517"/>
      <c r="Y6235" s="517"/>
      <c r="Z6235" s="517"/>
      <c r="AA6235" s="517"/>
      <c r="AB6235" s="517"/>
      <c r="AC6235" s="1507">
        <f t="shared" si="2157"/>
        <v>11</v>
      </c>
      <c r="AD6235" s="1508">
        <f t="shared" si="2158"/>
        <v>8250</v>
      </c>
      <c r="AE6235" s="14">
        <f t="shared" si="2167"/>
        <v>-1500.5666666666666</v>
      </c>
      <c r="AF6235" s="14">
        <f t="shared" si="2160"/>
        <v>0</v>
      </c>
      <c r="AG6235" s="14" t="e">
        <f t="shared" si="2161"/>
        <v>#DIV/0!</v>
      </c>
      <c r="AH6235" s="14" t="e">
        <f t="shared" si="2168"/>
        <v>#DIV/0!</v>
      </c>
      <c r="AI6235" s="14">
        <f t="shared" si="2169"/>
        <v>11</v>
      </c>
      <c r="AJ6235" s="2638"/>
    </row>
    <row r="6236" spans="1:36" ht="15.75">
      <c r="A6236" s="2634">
        <v>64</v>
      </c>
      <c r="B6236" s="517" t="s">
        <v>3142</v>
      </c>
      <c r="C6236" s="174" t="s">
        <v>66</v>
      </c>
      <c r="D6236" s="2635">
        <v>927.9</v>
      </c>
      <c r="E6236" s="517">
        <v>13</v>
      </c>
      <c r="F6236" s="2635">
        <f>D6236*E6236</f>
        <v>12062.699999999999</v>
      </c>
      <c r="G6236" s="517"/>
      <c r="H6236" s="517"/>
      <c r="I6236" s="2636">
        <v>44694</v>
      </c>
      <c r="J6236" s="2647"/>
      <c r="K6236" s="517"/>
      <c r="L6236" s="517"/>
      <c r="M6236" s="2636"/>
      <c r="N6236" s="517"/>
      <c r="O6236" s="517"/>
      <c r="P6236" s="517"/>
      <c r="Q6236" s="517"/>
      <c r="R6236" s="517"/>
      <c r="S6236" s="517"/>
      <c r="T6236" s="517"/>
      <c r="U6236" s="517"/>
      <c r="V6236" s="517"/>
      <c r="W6236" s="517"/>
      <c r="X6236" s="517"/>
      <c r="Y6236" s="517"/>
      <c r="Z6236" s="517"/>
      <c r="AA6236" s="517"/>
      <c r="AB6236" s="517"/>
      <c r="AC6236" s="1507">
        <f t="shared" si="2157"/>
        <v>13</v>
      </c>
      <c r="AD6236" s="1508">
        <f t="shared" si="2158"/>
        <v>12062.699999999999</v>
      </c>
      <c r="AE6236" s="14">
        <f t="shared" si="2167"/>
        <v>-1500.5666666666666</v>
      </c>
      <c r="AF6236" s="14">
        <f t="shared" si="2160"/>
        <v>0</v>
      </c>
      <c r="AG6236" s="14" t="e">
        <f t="shared" si="2161"/>
        <v>#DIV/0!</v>
      </c>
      <c r="AH6236" s="14" t="e">
        <f t="shared" si="2168"/>
        <v>#DIV/0!</v>
      </c>
      <c r="AI6236" s="14">
        <f t="shared" si="2169"/>
        <v>13</v>
      </c>
      <c r="AJ6236" s="2638"/>
    </row>
    <row r="6237" spans="1:36" ht="15.75">
      <c r="A6237" s="2634">
        <v>65</v>
      </c>
      <c r="B6237" s="517" t="s">
        <v>3143</v>
      </c>
      <c r="C6237" s="174" t="s">
        <v>66</v>
      </c>
      <c r="D6237" s="2635">
        <v>801.3</v>
      </c>
      <c r="E6237" s="517">
        <v>11</v>
      </c>
      <c r="F6237" s="2635">
        <f>D6237*E6237</f>
        <v>8814.2999999999993</v>
      </c>
      <c r="G6237" s="517"/>
      <c r="H6237" s="517"/>
      <c r="I6237" s="2636">
        <v>44694</v>
      </c>
      <c r="J6237" s="2647"/>
      <c r="K6237" s="517"/>
      <c r="L6237" s="517"/>
      <c r="M6237" s="2636"/>
      <c r="N6237" s="517"/>
      <c r="O6237" s="517"/>
      <c r="P6237" s="517"/>
      <c r="Q6237" s="517"/>
      <c r="R6237" s="517"/>
      <c r="S6237" s="517"/>
      <c r="T6237" s="517"/>
      <c r="U6237" s="517"/>
      <c r="V6237" s="517"/>
      <c r="W6237" s="517"/>
      <c r="X6237" s="517"/>
      <c r="Y6237" s="517"/>
      <c r="Z6237" s="517"/>
      <c r="AA6237" s="517"/>
      <c r="AB6237" s="517"/>
      <c r="AC6237" s="1507">
        <f t="shared" ref="AC6237:AC6283" si="2170">E6237+G6237-N6237-O6237-AA6237-P6237-Q6237-R6237-S6237-T6237-U6237-V6237-W6237-X6237-Y6237</f>
        <v>11</v>
      </c>
      <c r="AD6237" s="1508">
        <f t="shared" ref="AD6237:AD6283" si="2171">D6237*AC6237</f>
        <v>8814.2999999999993</v>
      </c>
      <c r="AE6237" s="14">
        <f t="shared" si="2167"/>
        <v>-1500.5666666666666</v>
      </c>
      <c r="AF6237" s="14">
        <f t="shared" ref="AF6237:AF6283" si="2172">(N6237+O6237+P6237+Q6237+R6237+S6237+T6237+U6237+V6237+W6237+X6237+Y6237)/3</f>
        <v>0</v>
      </c>
      <c r="AG6237" s="14" t="e">
        <f t="shared" ref="AG6237:AG6283" si="2173">AC6237/AF6237</f>
        <v>#DIV/0!</v>
      </c>
      <c r="AH6237" s="14" t="e">
        <f t="shared" si="2168"/>
        <v>#DIV/0!</v>
      </c>
      <c r="AI6237" s="14">
        <f t="shared" si="2169"/>
        <v>11</v>
      </c>
      <c r="AJ6237" s="2638"/>
    </row>
    <row r="6238" spans="1:36" ht="15.75">
      <c r="A6238" s="2634">
        <v>66</v>
      </c>
      <c r="B6238" s="517" t="s">
        <v>1504</v>
      </c>
      <c r="C6238" s="174" t="s">
        <v>66</v>
      </c>
      <c r="D6238" s="2635"/>
      <c r="E6238" s="517">
        <v>10</v>
      </c>
      <c r="F6238" s="517"/>
      <c r="G6238" s="517"/>
      <c r="H6238" s="517"/>
      <c r="I6238" s="2636">
        <v>44663</v>
      </c>
      <c r="J6238" s="2647" t="s">
        <v>317</v>
      </c>
      <c r="K6238" s="517"/>
      <c r="L6238" s="517"/>
      <c r="M6238" s="2636"/>
      <c r="N6238" s="517"/>
      <c r="O6238" s="517"/>
      <c r="P6238" s="517"/>
      <c r="Q6238" s="517"/>
      <c r="R6238" s="517"/>
      <c r="S6238" s="517"/>
      <c r="T6238" s="517"/>
      <c r="U6238" s="517"/>
      <c r="V6238" s="517"/>
      <c r="W6238" s="517"/>
      <c r="X6238" s="517"/>
      <c r="Y6238" s="517"/>
      <c r="Z6238" s="517"/>
      <c r="AA6238" s="517"/>
      <c r="AB6238" s="517"/>
      <c r="AC6238" s="1507">
        <f t="shared" si="2170"/>
        <v>10</v>
      </c>
      <c r="AD6238" s="1508">
        <f t="shared" si="2171"/>
        <v>0</v>
      </c>
      <c r="AE6238" s="14">
        <f t="shared" si="2167"/>
        <v>33.533333333333331</v>
      </c>
      <c r="AF6238" s="14">
        <f t="shared" si="2172"/>
        <v>0</v>
      </c>
      <c r="AG6238" s="14" t="e">
        <f t="shared" si="2173"/>
        <v>#DIV/0!</v>
      </c>
      <c r="AH6238" s="14" t="e">
        <f t="shared" si="2168"/>
        <v>#DIV/0!</v>
      </c>
      <c r="AI6238" s="14">
        <f t="shared" si="2169"/>
        <v>10</v>
      </c>
      <c r="AJ6238" s="273" t="e">
        <f>AD6238-(AF6238*AG6238)</f>
        <v>#DIV/0!</v>
      </c>
    </row>
    <row r="6239" spans="1:36" ht="15.75">
      <c r="A6239" s="2634">
        <v>67</v>
      </c>
      <c r="B6239" s="517" t="s">
        <v>1506</v>
      </c>
      <c r="C6239" s="174" t="s">
        <v>66</v>
      </c>
      <c r="D6239" s="2635"/>
      <c r="E6239" s="517">
        <v>5316</v>
      </c>
      <c r="F6239" s="517"/>
      <c r="G6239" s="517"/>
      <c r="H6239" s="517"/>
      <c r="I6239" s="2636">
        <v>44663</v>
      </c>
      <c r="J6239" s="2647" t="s">
        <v>1505</v>
      </c>
      <c r="K6239" s="517"/>
      <c r="L6239" s="517"/>
      <c r="M6239" s="517"/>
      <c r="N6239" s="517"/>
      <c r="O6239" s="517"/>
      <c r="P6239" s="517"/>
      <c r="Q6239" s="517"/>
      <c r="R6239" s="517"/>
      <c r="S6239" s="517"/>
      <c r="T6239" s="517"/>
      <c r="U6239" s="517"/>
      <c r="V6239" s="517"/>
      <c r="W6239" s="517"/>
      <c r="X6239" s="517"/>
      <c r="Y6239" s="517"/>
      <c r="Z6239" s="517"/>
      <c r="AA6239" s="517"/>
      <c r="AB6239" s="517"/>
      <c r="AC6239" s="1507">
        <f t="shared" si="2170"/>
        <v>5316</v>
      </c>
      <c r="AD6239" s="1508">
        <f t="shared" si="2171"/>
        <v>0</v>
      </c>
      <c r="AE6239" s="14">
        <f t="shared" si="2167"/>
        <v>45.666666666666664</v>
      </c>
      <c r="AF6239" s="14">
        <f t="shared" si="2172"/>
        <v>0</v>
      </c>
      <c r="AG6239" s="14" t="e">
        <f t="shared" si="2173"/>
        <v>#DIV/0!</v>
      </c>
      <c r="AH6239" s="14" t="e">
        <f t="shared" si="2168"/>
        <v>#DIV/0!</v>
      </c>
      <c r="AI6239" s="14">
        <f t="shared" si="2169"/>
        <v>5316</v>
      </c>
      <c r="AJ6239" s="273" t="e">
        <f>AD6239-(AF6239*AG6239)</f>
        <v>#DIV/0!</v>
      </c>
    </row>
    <row r="6240" spans="1:36" ht="15.75">
      <c r="A6240" s="2634">
        <v>68</v>
      </c>
      <c r="B6240" s="517" t="s">
        <v>3669</v>
      </c>
      <c r="C6240" s="174" t="s">
        <v>66</v>
      </c>
      <c r="D6240" s="2635">
        <v>1</v>
      </c>
      <c r="E6240" s="517">
        <v>80</v>
      </c>
      <c r="F6240" s="517"/>
      <c r="G6240" s="517"/>
      <c r="H6240" s="517"/>
      <c r="I6240" s="2636">
        <v>44715</v>
      </c>
      <c r="J6240" s="2647"/>
      <c r="K6240" s="517"/>
      <c r="L6240" s="517"/>
      <c r="M6240" s="2636"/>
      <c r="N6240" s="517"/>
      <c r="O6240" s="517"/>
      <c r="P6240" s="517"/>
      <c r="Q6240" s="517"/>
      <c r="R6240" s="517"/>
      <c r="S6240" s="517"/>
      <c r="T6240" s="517"/>
      <c r="U6240" s="517"/>
      <c r="V6240" s="517"/>
      <c r="W6240" s="517"/>
      <c r="X6240" s="517"/>
      <c r="Y6240" s="517"/>
      <c r="Z6240" s="517"/>
      <c r="AA6240" s="517"/>
      <c r="AB6240" s="517"/>
      <c r="AC6240" s="1507">
        <f t="shared" si="2170"/>
        <v>80</v>
      </c>
      <c r="AD6240" s="1508">
        <f t="shared" si="2171"/>
        <v>80</v>
      </c>
      <c r="AE6240" s="14">
        <f t="shared" si="2167"/>
        <v>-1500.5666666666666</v>
      </c>
      <c r="AF6240" s="14">
        <f t="shared" si="2172"/>
        <v>0</v>
      </c>
      <c r="AG6240" s="14" t="e">
        <f t="shared" si="2173"/>
        <v>#DIV/0!</v>
      </c>
      <c r="AH6240" s="14" t="e">
        <f t="shared" si="2168"/>
        <v>#DIV/0!</v>
      </c>
      <c r="AI6240" s="14">
        <f t="shared" si="2169"/>
        <v>80</v>
      </c>
      <c r="AJ6240" s="273"/>
    </row>
    <row r="6241" spans="1:36" ht="15.75">
      <c r="A6241" s="2634">
        <v>69</v>
      </c>
      <c r="B6241" s="517" t="s">
        <v>3550</v>
      </c>
      <c r="C6241" s="174" t="s">
        <v>176</v>
      </c>
      <c r="D6241" s="2635">
        <v>1</v>
      </c>
      <c r="E6241" s="517">
        <v>10</v>
      </c>
      <c r="F6241" s="517"/>
      <c r="G6241" s="517"/>
      <c r="H6241" s="517"/>
      <c r="I6241" s="2636">
        <v>44715</v>
      </c>
      <c r="J6241" s="2647"/>
      <c r="K6241" s="517"/>
      <c r="L6241" s="517"/>
      <c r="M6241" s="2636"/>
      <c r="N6241" s="517"/>
      <c r="O6241" s="517"/>
      <c r="P6241" s="517"/>
      <c r="Q6241" s="517"/>
      <c r="R6241" s="517"/>
      <c r="S6241" s="517"/>
      <c r="T6241" s="517"/>
      <c r="U6241" s="517"/>
      <c r="V6241" s="517"/>
      <c r="W6241" s="517"/>
      <c r="X6241" s="517"/>
      <c r="Y6241" s="517"/>
      <c r="Z6241" s="517"/>
      <c r="AA6241" s="517"/>
      <c r="AB6241" s="517"/>
      <c r="AC6241" s="1507">
        <f t="shared" si="2170"/>
        <v>10</v>
      </c>
      <c r="AD6241" s="1508">
        <f t="shared" si="2171"/>
        <v>10</v>
      </c>
      <c r="AE6241" s="14">
        <f t="shared" si="2167"/>
        <v>-1500.5666666666666</v>
      </c>
      <c r="AF6241" s="14">
        <f t="shared" si="2172"/>
        <v>0</v>
      </c>
      <c r="AG6241" s="14" t="e">
        <f t="shared" si="2173"/>
        <v>#DIV/0!</v>
      </c>
      <c r="AH6241" s="14" t="e">
        <f t="shared" si="2168"/>
        <v>#DIV/0!</v>
      </c>
      <c r="AI6241" s="14">
        <f t="shared" si="2169"/>
        <v>10</v>
      </c>
      <c r="AJ6241" s="2638"/>
    </row>
    <row r="6242" spans="1:36" ht="15.75">
      <c r="A6242" s="2634">
        <v>70</v>
      </c>
      <c r="B6242" s="517" t="s">
        <v>3648</v>
      </c>
      <c r="C6242" s="174" t="s">
        <v>66</v>
      </c>
      <c r="D6242" s="2635">
        <v>1</v>
      </c>
      <c r="E6242" s="517">
        <v>1481</v>
      </c>
      <c r="F6242" s="2635">
        <f t="shared" ref="F6242:F6261" si="2174">D6242*E6242</f>
        <v>1481</v>
      </c>
      <c r="G6242" s="517"/>
      <c r="H6242" s="517"/>
      <c r="I6242" s="2636">
        <v>44715</v>
      </c>
      <c r="J6242" s="2647"/>
      <c r="K6242" s="517"/>
      <c r="L6242" s="517"/>
      <c r="M6242" s="2636"/>
      <c r="N6242" s="517"/>
      <c r="O6242" s="517"/>
      <c r="P6242" s="517"/>
      <c r="Q6242" s="517"/>
      <c r="R6242" s="517"/>
      <c r="S6242" s="517"/>
      <c r="T6242" s="517"/>
      <c r="U6242" s="517"/>
      <c r="V6242" s="517"/>
      <c r="W6242" s="517"/>
      <c r="X6242" s="517"/>
      <c r="Y6242" s="517"/>
      <c r="Z6242" s="517"/>
      <c r="AA6242" s="517"/>
      <c r="AB6242" s="517"/>
      <c r="AC6242" s="1507">
        <f t="shared" si="2170"/>
        <v>1481</v>
      </c>
      <c r="AD6242" s="1508">
        <f t="shared" si="2171"/>
        <v>1481</v>
      </c>
      <c r="AE6242" s="14">
        <f t="shared" si="2167"/>
        <v>-1500.5666666666666</v>
      </c>
      <c r="AF6242" s="14">
        <f t="shared" si="2172"/>
        <v>0</v>
      </c>
      <c r="AG6242" s="14" t="e">
        <f t="shared" si="2173"/>
        <v>#DIV/0!</v>
      </c>
      <c r="AH6242" s="14" t="e">
        <f t="shared" si="2168"/>
        <v>#DIV/0!</v>
      </c>
      <c r="AI6242" s="14">
        <f t="shared" si="2169"/>
        <v>1481</v>
      </c>
      <c r="AJ6242" s="2638"/>
    </row>
    <row r="6243" spans="1:36" ht="15.75">
      <c r="A6243" s="2634">
        <v>71</v>
      </c>
      <c r="B6243" s="517" t="s">
        <v>3670</v>
      </c>
      <c r="C6243" s="174" t="s">
        <v>66</v>
      </c>
      <c r="D6243" s="2635">
        <v>1</v>
      </c>
      <c r="E6243" s="517">
        <v>100</v>
      </c>
      <c r="F6243" s="2635">
        <f t="shared" si="2174"/>
        <v>100</v>
      </c>
      <c r="G6243" s="517"/>
      <c r="H6243" s="517"/>
      <c r="I6243" s="2636">
        <v>44715</v>
      </c>
      <c r="J6243" s="2647"/>
      <c r="K6243" s="517"/>
      <c r="L6243" s="517"/>
      <c r="M6243" s="2636"/>
      <c r="N6243" s="517"/>
      <c r="O6243" s="517"/>
      <c r="P6243" s="517"/>
      <c r="Q6243" s="517"/>
      <c r="R6243" s="517"/>
      <c r="S6243" s="517"/>
      <c r="T6243" s="517"/>
      <c r="U6243" s="517"/>
      <c r="V6243" s="517"/>
      <c r="W6243" s="517"/>
      <c r="X6243" s="517"/>
      <c r="Y6243" s="517"/>
      <c r="Z6243" s="517"/>
      <c r="AA6243" s="517"/>
      <c r="AB6243" s="517"/>
      <c r="AC6243" s="1507">
        <f t="shared" si="2170"/>
        <v>100</v>
      </c>
      <c r="AD6243" s="1508">
        <f t="shared" si="2171"/>
        <v>100</v>
      </c>
      <c r="AE6243" s="14">
        <f t="shared" si="2167"/>
        <v>-1500.5666666666666</v>
      </c>
      <c r="AF6243" s="14">
        <f t="shared" si="2172"/>
        <v>0</v>
      </c>
      <c r="AG6243" s="14" t="e">
        <f t="shared" si="2173"/>
        <v>#DIV/0!</v>
      </c>
      <c r="AH6243" s="14" t="e">
        <f t="shared" si="2168"/>
        <v>#DIV/0!</v>
      </c>
      <c r="AI6243" s="14">
        <f t="shared" si="2169"/>
        <v>100</v>
      </c>
      <c r="AJ6243" s="2638"/>
    </row>
    <row r="6244" spans="1:36" ht="15.75">
      <c r="A6244" s="2634">
        <v>72</v>
      </c>
      <c r="B6244" s="517" t="s">
        <v>3671</v>
      </c>
      <c r="C6244" s="174" t="s">
        <v>66</v>
      </c>
      <c r="D6244" s="2635">
        <v>1</v>
      </c>
      <c r="E6244" s="517">
        <v>50</v>
      </c>
      <c r="F6244" s="2635">
        <f t="shared" si="2174"/>
        <v>50</v>
      </c>
      <c r="G6244" s="517"/>
      <c r="H6244" s="517"/>
      <c r="I6244" s="2636">
        <v>44715</v>
      </c>
      <c r="J6244" s="2647"/>
      <c r="K6244" s="517"/>
      <c r="L6244" s="517"/>
      <c r="M6244" s="2636"/>
      <c r="N6244" s="517"/>
      <c r="O6244" s="517"/>
      <c r="P6244" s="517"/>
      <c r="Q6244" s="517"/>
      <c r="R6244" s="517"/>
      <c r="S6244" s="517"/>
      <c r="T6244" s="517"/>
      <c r="U6244" s="517"/>
      <c r="V6244" s="517"/>
      <c r="W6244" s="517"/>
      <c r="X6244" s="517"/>
      <c r="Y6244" s="517"/>
      <c r="Z6244" s="517"/>
      <c r="AA6244" s="517"/>
      <c r="AB6244" s="517"/>
      <c r="AC6244" s="1507">
        <f t="shared" si="2170"/>
        <v>50</v>
      </c>
      <c r="AD6244" s="1508">
        <f t="shared" si="2171"/>
        <v>50</v>
      </c>
      <c r="AE6244" s="14">
        <f t="shared" si="2167"/>
        <v>-1500.5666666666666</v>
      </c>
      <c r="AF6244" s="14">
        <f t="shared" si="2172"/>
        <v>0</v>
      </c>
      <c r="AG6244" s="14" t="e">
        <f t="shared" si="2173"/>
        <v>#DIV/0!</v>
      </c>
      <c r="AH6244" s="14" t="e">
        <f t="shared" si="2168"/>
        <v>#DIV/0!</v>
      </c>
      <c r="AI6244" s="14">
        <f t="shared" si="2169"/>
        <v>50</v>
      </c>
      <c r="AJ6244" s="2638"/>
    </row>
    <row r="6245" spans="1:36" ht="15.75">
      <c r="A6245" s="2634">
        <v>73</v>
      </c>
      <c r="B6245" s="517" t="s">
        <v>3672</v>
      </c>
      <c r="C6245" s="174" t="s">
        <v>66</v>
      </c>
      <c r="D6245" s="2635">
        <v>1</v>
      </c>
      <c r="E6245" s="517">
        <v>10</v>
      </c>
      <c r="F6245" s="2635">
        <f t="shared" si="2174"/>
        <v>10</v>
      </c>
      <c r="G6245" s="517"/>
      <c r="H6245" s="517"/>
      <c r="I6245" s="2636">
        <v>44715</v>
      </c>
      <c r="J6245" s="2647"/>
      <c r="K6245" s="517"/>
      <c r="L6245" s="517"/>
      <c r="M6245" s="2636"/>
      <c r="N6245" s="517"/>
      <c r="O6245" s="517"/>
      <c r="P6245" s="517"/>
      <c r="Q6245" s="517"/>
      <c r="R6245" s="517"/>
      <c r="S6245" s="517"/>
      <c r="T6245" s="517"/>
      <c r="U6245" s="517"/>
      <c r="V6245" s="517"/>
      <c r="W6245" s="517"/>
      <c r="X6245" s="517"/>
      <c r="Y6245" s="517"/>
      <c r="Z6245" s="517"/>
      <c r="AA6245" s="517"/>
      <c r="AB6245" s="517"/>
      <c r="AC6245" s="1507">
        <f t="shared" si="2170"/>
        <v>10</v>
      </c>
      <c r="AD6245" s="1508">
        <f t="shared" si="2171"/>
        <v>10</v>
      </c>
      <c r="AE6245" s="14">
        <f t="shared" si="2167"/>
        <v>-1500.5666666666666</v>
      </c>
      <c r="AF6245" s="14">
        <f t="shared" si="2172"/>
        <v>0</v>
      </c>
      <c r="AG6245" s="14" t="e">
        <f t="shared" si="2173"/>
        <v>#DIV/0!</v>
      </c>
      <c r="AH6245" s="14" t="e">
        <f t="shared" si="2168"/>
        <v>#DIV/0!</v>
      </c>
      <c r="AI6245" s="14">
        <f t="shared" si="2169"/>
        <v>10</v>
      </c>
      <c r="AJ6245" s="2638"/>
    </row>
    <row r="6246" spans="1:36" ht="47.25" customHeight="1">
      <c r="A6246" s="2634">
        <v>74</v>
      </c>
      <c r="B6246" s="517" t="s">
        <v>3673</v>
      </c>
      <c r="C6246" s="174" t="s">
        <v>66</v>
      </c>
      <c r="D6246" s="2635">
        <v>1</v>
      </c>
      <c r="E6246" s="517">
        <v>20</v>
      </c>
      <c r="F6246" s="2635">
        <f t="shared" si="2174"/>
        <v>20</v>
      </c>
      <c r="G6246" s="517"/>
      <c r="H6246" s="517"/>
      <c r="I6246" s="2636">
        <v>44715</v>
      </c>
      <c r="J6246" s="2647"/>
      <c r="K6246" s="517"/>
      <c r="L6246" s="517"/>
      <c r="M6246" s="2636"/>
      <c r="N6246" s="517"/>
      <c r="O6246" s="517"/>
      <c r="P6246" s="517"/>
      <c r="Q6246" s="517"/>
      <c r="R6246" s="517"/>
      <c r="S6246" s="517"/>
      <c r="T6246" s="517"/>
      <c r="U6246" s="517"/>
      <c r="V6246" s="517"/>
      <c r="W6246" s="517"/>
      <c r="X6246" s="517"/>
      <c r="Y6246" s="517"/>
      <c r="Z6246" s="517"/>
      <c r="AA6246" s="517"/>
      <c r="AB6246" s="517"/>
      <c r="AC6246" s="1507">
        <f t="shared" si="2170"/>
        <v>20</v>
      </c>
      <c r="AD6246" s="1508">
        <f t="shared" si="2171"/>
        <v>20</v>
      </c>
      <c r="AE6246" s="14">
        <f t="shared" si="2167"/>
        <v>-1500.5666666666666</v>
      </c>
      <c r="AF6246" s="14">
        <f t="shared" si="2172"/>
        <v>0</v>
      </c>
      <c r="AG6246" s="14" t="e">
        <f t="shared" si="2173"/>
        <v>#DIV/0!</v>
      </c>
      <c r="AH6246" s="14" t="e">
        <f t="shared" si="2168"/>
        <v>#DIV/0!</v>
      </c>
      <c r="AI6246" s="14">
        <f t="shared" si="2169"/>
        <v>20</v>
      </c>
      <c r="AJ6246" s="2638"/>
    </row>
    <row r="6247" spans="1:36" ht="15.75">
      <c r="A6247" s="2634">
        <v>75</v>
      </c>
      <c r="B6247" s="517" t="s">
        <v>3674</v>
      </c>
      <c r="C6247" s="174" t="s">
        <v>176</v>
      </c>
      <c r="D6247" s="2635">
        <v>1</v>
      </c>
      <c r="E6247" s="517">
        <v>4</v>
      </c>
      <c r="F6247" s="2635">
        <f t="shared" si="2174"/>
        <v>4</v>
      </c>
      <c r="G6247" s="517"/>
      <c r="H6247" s="517"/>
      <c r="I6247" s="2636">
        <v>44715</v>
      </c>
      <c r="J6247" s="2639"/>
      <c r="K6247" s="517"/>
      <c r="L6247" s="517"/>
      <c r="M6247" s="2636"/>
      <c r="N6247" s="517"/>
      <c r="O6247" s="517">
        <v>4</v>
      </c>
      <c r="P6247" s="517"/>
      <c r="Q6247" s="517"/>
      <c r="R6247" s="517"/>
      <c r="S6247" s="517"/>
      <c r="T6247" s="517"/>
      <c r="U6247" s="517"/>
      <c r="V6247" s="517"/>
      <c r="W6247" s="517"/>
      <c r="X6247" s="517"/>
      <c r="Y6247" s="517"/>
      <c r="Z6247" s="517"/>
      <c r="AA6247" s="517"/>
      <c r="AB6247" s="517"/>
      <c r="AC6247" s="1507">
        <f t="shared" si="2170"/>
        <v>0</v>
      </c>
      <c r="AD6247" s="1508">
        <f t="shared" si="2171"/>
        <v>0</v>
      </c>
      <c r="AE6247" s="14">
        <f t="shared" si="2167"/>
        <v>-1500.5666666666666</v>
      </c>
      <c r="AF6247" s="14">
        <f t="shared" si="2172"/>
        <v>1.3333333333333333</v>
      </c>
      <c r="AG6247" s="14">
        <f t="shared" si="2173"/>
        <v>0</v>
      </c>
      <c r="AH6247" s="14">
        <f t="shared" si="2168"/>
        <v>1500.5666666666666</v>
      </c>
      <c r="AI6247" s="14">
        <f t="shared" si="2169"/>
        <v>2000.7555555555555</v>
      </c>
      <c r="AJ6247" s="2638"/>
    </row>
    <row r="6248" spans="1:36" ht="15.75">
      <c r="A6248" s="2634">
        <v>76</v>
      </c>
      <c r="B6248" s="2648" t="s">
        <v>3675</v>
      </c>
      <c r="C6248" s="174" t="s">
        <v>176</v>
      </c>
      <c r="D6248" s="2635">
        <v>1</v>
      </c>
      <c r="E6248" s="517">
        <v>31</v>
      </c>
      <c r="F6248" s="2635">
        <f t="shared" si="2174"/>
        <v>31</v>
      </c>
      <c r="G6248" s="517"/>
      <c r="H6248" s="517"/>
      <c r="I6248" s="2636">
        <v>44715</v>
      </c>
      <c r="J6248" s="2639"/>
      <c r="K6248" s="517"/>
      <c r="L6248" s="517"/>
      <c r="M6248" s="2636"/>
      <c r="N6248" s="517">
        <v>4</v>
      </c>
      <c r="O6248" s="517">
        <v>3</v>
      </c>
      <c r="P6248" s="517">
        <v>2</v>
      </c>
      <c r="Q6248" s="517"/>
      <c r="R6248" s="517"/>
      <c r="S6248" s="517"/>
      <c r="T6248" s="517"/>
      <c r="U6248" s="517"/>
      <c r="V6248" s="517"/>
      <c r="W6248" s="517"/>
      <c r="X6248" s="517"/>
      <c r="Y6248" s="517"/>
      <c r="Z6248" s="517"/>
      <c r="AA6248" s="517"/>
      <c r="AB6248" s="517"/>
      <c r="AC6248" s="1507">
        <f t="shared" si="2170"/>
        <v>22</v>
      </c>
      <c r="AD6248" s="1508">
        <f t="shared" si="2171"/>
        <v>22</v>
      </c>
      <c r="AE6248" s="14">
        <f t="shared" si="2167"/>
        <v>-1500.5666666666666</v>
      </c>
      <c r="AF6248" s="14">
        <f t="shared" si="2172"/>
        <v>3</v>
      </c>
      <c r="AG6248" s="14">
        <f t="shared" si="2173"/>
        <v>7.333333333333333</v>
      </c>
      <c r="AH6248" s="14">
        <f t="shared" si="2168"/>
        <v>1507.8999999999999</v>
      </c>
      <c r="AI6248" s="14">
        <f t="shared" si="2169"/>
        <v>4523.7</v>
      </c>
      <c r="AJ6248" s="2638"/>
    </row>
    <row r="6249" spans="1:36" ht="15.75">
      <c r="A6249" s="2634">
        <v>80</v>
      </c>
      <c r="B6249" s="2648" t="s">
        <v>3677</v>
      </c>
      <c r="C6249" s="174" t="s">
        <v>176</v>
      </c>
      <c r="D6249" s="2635">
        <v>1</v>
      </c>
      <c r="E6249" s="517">
        <v>9.4</v>
      </c>
      <c r="F6249" s="2635">
        <f t="shared" si="2174"/>
        <v>9.4</v>
      </c>
      <c r="G6249" s="517"/>
      <c r="H6249" s="517"/>
      <c r="I6249" s="2636">
        <v>44715</v>
      </c>
      <c r="J6249" s="2639"/>
      <c r="K6249" s="517"/>
      <c r="L6249" s="517"/>
      <c r="M6249" s="2636"/>
      <c r="N6249" s="517">
        <v>1.4</v>
      </c>
      <c r="O6249" s="517">
        <v>3</v>
      </c>
      <c r="P6249" s="517">
        <v>3</v>
      </c>
      <c r="Q6249" s="517"/>
      <c r="R6249" s="517"/>
      <c r="S6249" s="517"/>
      <c r="T6249" s="517"/>
      <c r="U6249" s="517"/>
      <c r="V6249" s="517"/>
      <c r="W6249" s="517"/>
      <c r="X6249" s="517"/>
      <c r="Y6249" s="517"/>
      <c r="Z6249" s="517"/>
      <c r="AA6249" s="517"/>
      <c r="AB6249" s="517"/>
      <c r="AC6249" s="1507">
        <f t="shared" si="2170"/>
        <v>2</v>
      </c>
      <c r="AD6249" s="1508">
        <f t="shared" si="2171"/>
        <v>2</v>
      </c>
      <c r="AE6249" s="14">
        <f t="shared" si="2167"/>
        <v>-1500.5666666666666</v>
      </c>
      <c r="AF6249" s="14">
        <f t="shared" si="2172"/>
        <v>2.4666666666666668</v>
      </c>
      <c r="AG6249" s="14">
        <f t="shared" si="2173"/>
        <v>0.81081081081081074</v>
      </c>
      <c r="AH6249" s="14">
        <f t="shared" si="2168"/>
        <v>1501.3774774774774</v>
      </c>
      <c r="AI6249" s="14">
        <f t="shared" si="2169"/>
        <v>3703.3977777777777</v>
      </c>
      <c r="AJ6249" s="2638"/>
    </row>
    <row r="6250" spans="1:36" ht="47.25" customHeight="1">
      <c r="A6250" s="2634">
        <v>81</v>
      </c>
      <c r="B6250" s="2648" t="s">
        <v>3678</v>
      </c>
      <c r="C6250" s="174" t="s">
        <v>176</v>
      </c>
      <c r="D6250" s="2635">
        <v>1</v>
      </c>
      <c r="E6250" s="517">
        <v>20</v>
      </c>
      <c r="F6250" s="2635">
        <f t="shared" si="2174"/>
        <v>20</v>
      </c>
      <c r="G6250" s="517"/>
      <c r="H6250" s="517"/>
      <c r="I6250" s="2636">
        <v>44715</v>
      </c>
      <c r="J6250" s="2639"/>
      <c r="K6250" s="517"/>
      <c r="L6250" s="517"/>
      <c r="M6250" s="2636"/>
      <c r="N6250" s="517"/>
      <c r="O6250" s="517"/>
      <c r="P6250" s="517">
        <v>1</v>
      </c>
      <c r="Q6250" s="517"/>
      <c r="R6250" s="517"/>
      <c r="S6250" s="517"/>
      <c r="T6250" s="517"/>
      <c r="U6250" s="517"/>
      <c r="V6250" s="517"/>
      <c r="W6250" s="517"/>
      <c r="X6250" s="517"/>
      <c r="Y6250" s="517"/>
      <c r="Z6250" s="517"/>
      <c r="AA6250" s="517"/>
      <c r="AB6250" s="517"/>
      <c r="AC6250" s="1507">
        <f t="shared" si="2170"/>
        <v>19</v>
      </c>
      <c r="AD6250" s="1508">
        <f t="shared" si="2171"/>
        <v>19</v>
      </c>
      <c r="AE6250" s="14">
        <f t="shared" si="2167"/>
        <v>-1500.5666666666666</v>
      </c>
      <c r="AF6250" s="14">
        <f t="shared" si="2172"/>
        <v>0.33333333333333331</v>
      </c>
      <c r="AG6250" s="14">
        <f t="shared" si="2173"/>
        <v>57</v>
      </c>
      <c r="AH6250" s="14">
        <f t="shared" si="2168"/>
        <v>1557.5666666666666</v>
      </c>
      <c r="AI6250" s="14">
        <f t="shared" si="2169"/>
        <v>519.18888888888887</v>
      </c>
      <c r="AJ6250" s="2638"/>
    </row>
    <row r="6251" spans="1:36" ht="28.15" customHeight="1">
      <c r="A6251" s="2634">
        <v>82</v>
      </c>
      <c r="B6251" s="2648" t="s">
        <v>3679</v>
      </c>
      <c r="C6251" s="174" t="s">
        <v>176</v>
      </c>
      <c r="D6251" s="2635">
        <v>17.04</v>
      </c>
      <c r="E6251" s="517">
        <v>10</v>
      </c>
      <c r="F6251" s="2635">
        <f t="shared" si="2174"/>
        <v>170.39999999999998</v>
      </c>
      <c r="G6251" s="517"/>
      <c r="H6251" s="517"/>
      <c r="I6251" s="2636">
        <v>44715</v>
      </c>
      <c r="J6251" s="2639"/>
      <c r="K6251" s="517"/>
      <c r="L6251" s="517"/>
      <c r="M6251" s="2636"/>
      <c r="N6251" s="517"/>
      <c r="O6251" s="517"/>
      <c r="P6251" s="517"/>
      <c r="Q6251" s="517"/>
      <c r="R6251" s="517"/>
      <c r="S6251" s="517"/>
      <c r="T6251" s="517"/>
      <c r="U6251" s="517"/>
      <c r="V6251" s="517"/>
      <c r="W6251" s="517"/>
      <c r="X6251" s="517"/>
      <c r="Y6251" s="517"/>
      <c r="Z6251" s="517"/>
      <c r="AA6251" s="517"/>
      <c r="AB6251" s="517"/>
      <c r="AC6251" s="1507">
        <f t="shared" si="2170"/>
        <v>10</v>
      </c>
      <c r="AD6251" s="1508">
        <f t="shared" si="2171"/>
        <v>170.39999999999998</v>
      </c>
      <c r="AE6251" s="14">
        <f t="shared" si="2167"/>
        <v>-1500.5666666666666</v>
      </c>
      <c r="AF6251" s="14">
        <f t="shared" si="2172"/>
        <v>0</v>
      </c>
      <c r="AG6251" s="14" t="e">
        <f t="shared" si="2173"/>
        <v>#DIV/0!</v>
      </c>
      <c r="AH6251" s="14" t="e">
        <f t="shared" si="2168"/>
        <v>#DIV/0!</v>
      </c>
      <c r="AI6251" s="14">
        <f t="shared" si="2169"/>
        <v>10</v>
      </c>
      <c r="AJ6251" s="2638"/>
    </row>
    <row r="6252" spans="1:36" ht="31.5">
      <c r="A6252" s="2634">
        <v>84</v>
      </c>
      <c r="B6252" s="517" t="s">
        <v>3680</v>
      </c>
      <c r="C6252" s="174" t="s">
        <v>66</v>
      </c>
      <c r="D6252" s="2635">
        <v>1</v>
      </c>
      <c r="E6252" s="517">
        <v>5</v>
      </c>
      <c r="F6252" s="2635">
        <f t="shared" si="2174"/>
        <v>5</v>
      </c>
      <c r="G6252" s="517"/>
      <c r="H6252" s="517"/>
      <c r="I6252" s="2636">
        <v>44715</v>
      </c>
      <c r="J6252" s="2647"/>
      <c r="K6252" s="517"/>
      <c r="L6252" s="517"/>
      <c r="M6252" s="2636"/>
      <c r="N6252" s="517"/>
      <c r="O6252" s="517"/>
      <c r="P6252" s="517"/>
      <c r="Q6252" s="517"/>
      <c r="R6252" s="517"/>
      <c r="S6252" s="517"/>
      <c r="T6252" s="517"/>
      <c r="U6252" s="517"/>
      <c r="V6252" s="517"/>
      <c r="W6252" s="517"/>
      <c r="X6252" s="517"/>
      <c r="Y6252" s="517"/>
      <c r="Z6252" s="517"/>
      <c r="AA6252" s="517"/>
      <c r="AB6252" s="517"/>
      <c r="AC6252" s="1507">
        <f t="shared" si="2170"/>
        <v>5</v>
      </c>
      <c r="AD6252" s="1508">
        <f t="shared" si="2171"/>
        <v>5</v>
      </c>
      <c r="AE6252" s="14">
        <f t="shared" si="2167"/>
        <v>-1500.5666666666666</v>
      </c>
      <c r="AF6252" s="14">
        <f t="shared" si="2172"/>
        <v>0</v>
      </c>
      <c r="AG6252" s="14" t="e">
        <f t="shared" si="2173"/>
        <v>#DIV/0!</v>
      </c>
      <c r="AH6252" s="14" t="e">
        <f t="shared" si="2168"/>
        <v>#DIV/0!</v>
      </c>
      <c r="AI6252" s="14">
        <f t="shared" si="2169"/>
        <v>5</v>
      </c>
      <c r="AJ6252" s="2638"/>
    </row>
    <row r="6253" spans="1:36" ht="15.75">
      <c r="A6253" s="2634">
        <v>85</v>
      </c>
      <c r="B6253" s="517" t="s">
        <v>3681</v>
      </c>
      <c r="C6253" s="174" t="s">
        <v>66</v>
      </c>
      <c r="D6253" s="2635">
        <v>1</v>
      </c>
      <c r="E6253" s="517">
        <v>30</v>
      </c>
      <c r="F6253" s="2635">
        <f t="shared" si="2174"/>
        <v>30</v>
      </c>
      <c r="G6253" s="517"/>
      <c r="H6253" s="517"/>
      <c r="I6253" s="2636">
        <v>44715</v>
      </c>
      <c r="J6253" s="2647"/>
      <c r="K6253" s="517"/>
      <c r="L6253" s="517"/>
      <c r="M6253" s="2636"/>
      <c r="N6253" s="517"/>
      <c r="O6253" s="517"/>
      <c r="P6253" s="517"/>
      <c r="Q6253" s="517"/>
      <c r="R6253" s="517"/>
      <c r="S6253" s="517"/>
      <c r="T6253" s="517"/>
      <c r="U6253" s="517"/>
      <c r="V6253" s="517"/>
      <c r="W6253" s="517"/>
      <c r="X6253" s="517"/>
      <c r="Y6253" s="517"/>
      <c r="Z6253" s="517"/>
      <c r="AA6253" s="517"/>
      <c r="AB6253" s="517"/>
      <c r="AC6253" s="1507">
        <f t="shared" si="2170"/>
        <v>30</v>
      </c>
      <c r="AD6253" s="1508">
        <f t="shared" si="2171"/>
        <v>30</v>
      </c>
      <c r="AE6253" s="14">
        <f t="shared" si="2167"/>
        <v>-1500.5666666666666</v>
      </c>
      <c r="AF6253" s="14">
        <f t="shared" si="2172"/>
        <v>0</v>
      </c>
      <c r="AG6253" s="14" t="e">
        <f t="shared" si="2173"/>
        <v>#DIV/0!</v>
      </c>
      <c r="AH6253" s="14" t="e">
        <f t="shared" si="2168"/>
        <v>#DIV/0!</v>
      </c>
      <c r="AI6253" s="14">
        <f t="shared" si="2169"/>
        <v>30</v>
      </c>
      <c r="AJ6253" s="2638"/>
    </row>
    <row r="6254" spans="1:36" ht="15.75">
      <c r="A6254" s="2634">
        <v>88</v>
      </c>
      <c r="B6254" s="517" t="s">
        <v>3595</v>
      </c>
      <c r="C6254" s="174" t="s">
        <v>143</v>
      </c>
      <c r="D6254" s="2635">
        <v>1</v>
      </c>
      <c r="E6254" s="517">
        <v>180</v>
      </c>
      <c r="F6254" s="2635">
        <f t="shared" si="2174"/>
        <v>180</v>
      </c>
      <c r="G6254" s="517"/>
      <c r="H6254" s="517"/>
      <c r="I6254" s="2636">
        <v>44728</v>
      </c>
      <c r="J6254" s="2647"/>
      <c r="K6254" s="517"/>
      <c r="L6254" s="517"/>
      <c r="M6254" s="2636"/>
      <c r="N6254" s="517">
        <v>14</v>
      </c>
      <c r="O6254" s="517"/>
      <c r="P6254" s="517">
        <v>14</v>
      </c>
      <c r="Q6254" s="517"/>
      <c r="R6254" s="517"/>
      <c r="S6254" s="517"/>
      <c r="T6254" s="517"/>
      <c r="U6254" s="517"/>
      <c r="V6254" s="517"/>
      <c r="W6254" s="517"/>
      <c r="X6254" s="517"/>
      <c r="Y6254" s="517"/>
      <c r="Z6254" s="517"/>
      <c r="AA6254" s="517"/>
      <c r="AB6254" s="517"/>
      <c r="AC6254" s="1507">
        <f t="shared" si="2170"/>
        <v>152</v>
      </c>
      <c r="AD6254" s="1508">
        <f t="shared" si="2171"/>
        <v>152</v>
      </c>
      <c r="AE6254" s="14">
        <f t="shared" ref="AE6254:AE6273" si="2175">(J6254-"01.04.2023")/30</f>
        <v>-1500.5666666666666</v>
      </c>
      <c r="AF6254" s="14">
        <f t="shared" si="2172"/>
        <v>9.3333333333333339</v>
      </c>
      <c r="AG6254" s="14">
        <f t="shared" si="2173"/>
        <v>16.285714285714285</v>
      </c>
      <c r="AH6254" s="14">
        <f t="shared" ref="AH6254:AH6273" si="2176">AG6254-AE6254</f>
        <v>1516.8523809523808</v>
      </c>
      <c r="AI6254" s="14">
        <f t="shared" ref="AI6254:AI6273" si="2177">AC6254-(AE6254*AF6254)</f>
        <v>14157.288888888888</v>
      </c>
      <c r="AJ6254" s="2638"/>
    </row>
    <row r="6255" spans="1:36" ht="15.75">
      <c r="A6255" s="2634">
        <v>90</v>
      </c>
      <c r="B6255" s="517" t="s">
        <v>3444</v>
      </c>
      <c r="C6255" s="174" t="s">
        <v>177</v>
      </c>
      <c r="D6255" s="2635">
        <v>1</v>
      </c>
      <c r="E6255" s="517">
        <v>800</v>
      </c>
      <c r="F6255" s="2635">
        <f t="shared" si="2174"/>
        <v>800</v>
      </c>
      <c r="G6255" s="517"/>
      <c r="H6255" s="517"/>
      <c r="I6255" s="2636">
        <v>44728</v>
      </c>
      <c r="J6255" s="2647"/>
      <c r="K6255" s="517"/>
      <c r="L6255" s="517"/>
      <c r="M6255" s="2636"/>
      <c r="N6255" s="517"/>
      <c r="O6255" s="517"/>
      <c r="P6255" s="517"/>
      <c r="Q6255" s="517"/>
      <c r="R6255" s="517"/>
      <c r="S6255" s="517"/>
      <c r="T6255" s="517"/>
      <c r="U6255" s="517"/>
      <c r="V6255" s="517"/>
      <c r="W6255" s="517"/>
      <c r="X6255" s="517"/>
      <c r="Y6255" s="517"/>
      <c r="Z6255" s="517"/>
      <c r="AA6255" s="517"/>
      <c r="AB6255" s="517"/>
      <c r="AC6255" s="1507">
        <f t="shared" si="2170"/>
        <v>800</v>
      </c>
      <c r="AD6255" s="1508">
        <f t="shared" si="2171"/>
        <v>800</v>
      </c>
      <c r="AE6255" s="14">
        <f t="shared" si="2175"/>
        <v>-1500.5666666666666</v>
      </c>
      <c r="AF6255" s="14">
        <f t="shared" si="2172"/>
        <v>0</v>
      </c>
      <c r="AG6255" s="14" t="e">
        <f t="shared" si="2173"/>
        <v>#DIV/0!</v>
      </c>
      <c r="AH6255" s="14" t="e">
        <f t="shared" si="2176"/>
        <v>#DIV/0!</v>
      </c>
      <c r="AI6255" s="14">
        <f t="shared" si="2177"/>
        <v>800</v>
      </c>
      <c r="AJ6255" s="2638"/>
    </row>
    <row r="6256" spans="1:36" ht="15.75">
      <c r="A6256" s="2634">
        <v>91</v>
      </c>
      <c r="B6256" s="517" t="s">
        <v>3682</v>
      </c>
      <c r="C6256" s="174" t="s">
        <v>177</v>
      </c>
      <c r="D6256" s="2635">
        <v>1</v>
      </c>
      <c r="E6256" s="517">
        <v>100</v>
      </c>
      <c r="F6256" s="2635">
        <f t="shared" si="2174"/>
        <v>100</v>
      </c>
      <c r="G6256" s="517"/>
      <c r="H6256" s="517"/>
      <c r="I6256" s="2636">
        <v>44728</v>
      </c>
      <c r="J6256" s="2647"/>
      <c r="K6256" s="517"/>
      <c r="L6256" s="517"/>
      <c r="M6256" s="2636"/>
      <c r="N6256" s="517"/>
      <c r="O6256" s="517"/>
      <c r="P6256" s="517"/>
      <c r="Q6256" s="517"/>
      <c r="R6256" s="517"/>
      <c r="S6256" s="517"/>
      <c r="T6256" s="517"/>
      <c r="U6256" s="517"/>
      <c r="V6256" s="517"/>
      <c r="W6256" s="517"/>
      <c r="X6256" s="517"/>
      <c r="Y6256" s="517"/>
      <c r="Z6256" s="517"/>
      <c r="AA6256" s="517"/>
      <c r="AB6256" s="517"/>
      <c r="AC6256" s="1507">
        <f t="shared" si="2170"/>
        <v>100</v>
      </c>
      <c r="AD6256" s="1508">
        <f t="shared" si="2171"/>
        <v>100</v>
      </c>
      <c r="AE6256" s="14">
        <f t="shared" si="2175"/>
        <v>-1500.5666666666666</v>
      </c>
      <c r="AF6256" s="14">
        <f t="shared" si="2172"/>
        <v>0</v>
      </c>
      <c r="AG6256" s="14" t="e">
        <f t="shared" si="2173"/>
        <v>#DIV/0!</v>
      </c>
      <c r="AH6256" s="14" t="e">
        <f t="shared" si="2176"/>
        <v>#DIV/0!</v>
      </c>
      <c r="AI6256" s="14">
        <f t="shared" si="2177"/>
        <v>100</v>
      </c>
      <c r="AJ6256" s="2638"/>
    </row>
    <row r="6257" spans="1:36" ht="15.75">
      <c r="A6257" s="2634">
        <v>92</v>
      </c>
      <c r="B6257" s="517" t="s">
        <v>3683</v>
      </c>
      <c r="C6257" s="174" t="s">
        <v>66</v>
      </c>
      <c r="D6257" s="2635">
        <v>1</v>
      </c>
      <c r="E6257" s="517">
        <v>420</v>
      </c>
      <c r="F6257" s="2635">
        <f t="shared" si="2174"/>
        <v>420</v>
      </c>
      <c r="G6257" s="517"/>
      <c r="H6257" s="517"/>
      <c r="I6257" s="2636">
        <v>44728</v>
      </c>
      <c r="J6257" s="2639"/>
      <c r="K6257" s="517"/>
      <c r="L6257" s="517"/>
      <c r="M6257" s="2636"/>
      <c r="N6257" s="517"/>
      <c r="O6257" s="517"/>
      <c r="P6257" s="517"/>
      <c r="Q6257" s="517"/>
      <c r="R6257" s="517"/>
      <c r="S6257" s="517"/>
      <c r="T6257" s="517"/>
      <c r="U6257" s="517"/>
      <c r="V6257" s="517"/>
      <c r="W6257" s="517"/>
      <c r="X6257" s="517"/>
      <c r="Y6257" s="517"/>
      <c r="Z6257" s="517"/>
      <c r="AA6257" s="517"/>
      <c r="AB6257" s="517"/>
      <c r="AC6257" s="1507">
        <f t="shared" si="2170"/>
        <v>420</v>
      </c>
      <c r="AD6257" s="1508">
        <f t="shared" si="2171"/>
        <v>420</v>
      </c>
      <c r="AE6257" s="14">
        <f t="shared" si="2175"/>
        <v>-1500.5666666666666</v>
      </c>
      <c r="AF6257" s="14">
        <f t="shared" si="2172"/>
        <v>0</v>
      </c>
      <c r="AG6257" s="14" t="e">
        <f t="shared" si="2173"/>
        <v>#DIV/0!</v>
      </c>
      <c r="AH6257" s="14" t="e">
        <f t="shared" si="2176"/>
        <v>#DIV/0!</v>
      </c>
      <c r="AI6257" s="14">
        <f t="shared" si="2177"/>
        <v>420</v>
      </c>
      <c r="AJ6257" s="2638"/>
    </row>
    <row r="6258" spans="1:36" ht="31.5">
      <c r="A6258" s="2634">
        <v>93</v>
      </c>
      <c r="B6258" s="517" t="s">
        <v>3684</v>
      </c>
      <c r="C6258" s="174" t="s">
        <v>143</v>
      </c>
      <c r="D6258" s="2635">
        <v>1</v>
      </c>
      <c r="E6258" s="517">
        <v>85</v>
      </c>
      <c r="F6258" s="2635">
        <f t="shared" si="2174"/>
        <v>85</v>
      </c>
      <c r="G6258" s="517"/>
      <c r="H6258" s="517"/>
      <c r="I6258" s="2636">
        <v>44728</v>
      </c>
      <c r="J6258" s="2647"/>
      <c r="K6258" s="517"/>
      <c r="L6258" s="517"/>
      <c r="M6258" s="2636"/>
      <c r="N6258" s="517">
        <v>5</v>
      </c>
      <c r="O6258" s="517"/>
      <c r="P6258" s="517"/>
      <c r="Q6258" s="517"/>
      <c r="R6258" s="517"/>
      <c r="S6258" s="517"/>
      <c r="T6258" s="517"/>
      <c r="U6258" s="517"/>
      <c r="V6258" s="517"/>
      <c r="W6258" s="517"/>
      <c r="X6258" s="517"/>
      <c r="Y6258" s="517"/>
      <c r="Z6258" s="517"/>
      <c r="AA6258" s="517"/>
      <c r="AB6258" s="517"/>
      <c r="AC6258" s="1507">
        <f t="shared" si="2170"/>
        <v>80</v>
      </c>
      <c r="AD6258" s="1508">
        <f t="shared" si="2171"/>
        <v>80</v>
      </c>
      <c r="AE6258" s="14">
        <f t="shared" si="2175"/>
        <v>-1500.5666666666666</v>
      </c>
      <c r="AF6258" s="14">
        <f t="shared" si="2172"/>
        <v>1.6666666666666667</v>
      </c>
      <c r="AG6258" s="14">
        <f t="shared" si="2173"/>
        <v>48</v>
      </c>
      <c r="AH6258" s="14">
        <f t="shared" si="2176"/>
        <v>1548.5666666666666</v>
      </c>
      <c r="AI6258" s="14">
        <f t="shared" si="2177"/>
        <v>2580.9444444444443</v>
      </c>
      <c r="AJ6258" s="2638"/>
    </row>
    <row r="6259" spans="1:36" ht="15.75">
      <c r="A6259" s="2634">
        <v>94</v>
      </c>
      <c r="B6259" s="517" t="s">
        <v>3685</v>
      </c>
      <c r="C6259" s="174" t="s">
        <v>66</v>
      </c>
      <c r="D6259" s="2635">
        <v>1</v>
      </c>
      <c r="E6259" s="517">
        <v>100</v>
      </c>
      <c r="F6259" s="2635">
        <f t="shared" si="2174"/>
        <v>100</v>
      </c>
      <c r="G6259" s="517"/>
      <c r="H6259" s="517"/>
      <c r="I6259" s="2636">
        <v>44728</v>
      </c>
      <c r="J6259" s="2647"/>
      <c r="K6259" s="517"/>
      <c r="L6259" s="517"/>
      <c r="M6259" s="2636"/>
      <c r="N6259" s="517"/>
      <c r="O6259" s="517"/>
      <c r="P6259" s="517"/>
      <c r="Q6259" s="517"/>
      <c r="R6259" s="517"/>
      <c r="S6259" s="517"/>
      <c r="T6259" s="517"/>
      <c r="U6259" s="517"/>
      <c r="V6259" s="517"/>
      <c r="W6259" s="517"/>
      <c r="X6259" s="517"/>
      <c r="Y6259" s="517"/>
      <c r="Z6259" s="517"/>
      <c r="AA6259" s="517"/>
      <c r="AB6259" s="517"/>
      <c r="AC6259" s="1507">
        <f t="shared" si="2170"/>
        <v>100</v>
      </c>
      <c r="AD6259" s="1508">
        <f t="shared" si="2171"/>
        <v>100</v>
      </c>
      <c r="AE6259" s="14">
        <f t="shared" si="2175"/>
        <v>-1500.5666666666666</v>
      </c>
      <c r="AF6259" s="14">
        <f t="shared" si="2172"/>
        <v>0</v>
      </c>
      <c r="AG6259" s="14" t="e">
        <f t="shared" si="2173"/>
        <v>#DIV/0!</v>
      </c>
      <c r="AH6259" s="14" t="e">
        <f t="shared" si="2176"/>
        <v>#DIV/0!</v>
      </c>
      <c r="AI6259" s="14">
        <f t="shared" si="2177"/>
        <v>100</v>
      </c>
      <c r="AJ6259" s="2638"/>
    </row>
    <row r="6260" spans="1:36" ht="15.75">
      <c r="A6260" s="2634">
        <v>95</v>
      </c>
      <c r="B6260" s="517" t="s">
        <v>3686</v>
      </c>
      <c r="C6260" s="174" t="s">
        <v>66</v>
      </c>
      <c r="D6260" s="2635">
        <v>1</v>
      </c>
      <c r="E6260" s="517">
        <v>40</v>
      </c>
      <c r="F6260" s="2635">
        <f t="shared" si="2174"/>
        <v>40</v>
      </c>
      <c r="G6260" s="517"/>
      <c r="H6260" s="517"/>
      <c r="I6260" s="2636">
        <v>44728</v>
      </c>
      <c r="J6260" s="2647"/>
      <c r="K6260" s="517"/>
      <c r="L6260" s="517"/>
      <c r="M6260" s="2636"/>
      <c r="N6260" s="517"/>
      <c r="O6260" s="517"/>
      <c r="P6260" s="517"/>
      <c r="Q6260" s="517"/>
      <c r="R6260" s="517"/>
      <c r="S6260" s="517"/>
      <c r="T6260" s="517"/>
      <c r="U6260" s="517"/>
      <c r="V6260" s="517"/>
      <c r="W6260" s="517"/>
      <c r="X6260" s="517"/>
      <c r="Y6260" s="517"/>
      <c r="Z6260" s="517"/>
      <c r="AA6260" s="517"/>
      <c r="AB6260" s="517"/>
      <c r="AC6260" s="1507">
        <f t="shared" si="2170"/>
        <v>40</v>
      </c>
      <c r="AD6260" s="1508">
        <f t="shared" si="2171"/>
        <v>40</v>
      </c>
      <c r="AE6260" s="14">
        <f t="shared" si="2175"/>
        <v>-1500.5666666666666</v>
      </c>
      <c r="AF6260" s="14">
        <f t="shared" si="2172"/>
        <v>0</v>
      </c>
      <c r="AG6260" s="14" t="e">
        <f t="shared" si="2173"/>
        <v>#DIV/0!</v>
      </c>
      <c r="AH6260" s="14" t="e">
        <f t="shared" si="2176"/>
        <v>#DIV/0!</v>
      </c>
      <c r="AI6260" s="14">
        <f t="shared" si="2177"/>
        <v>40</v>
      </c>
      <c r="AJ6260" s="2638"/>
    </row>
    <row r="6261" spans="1:36" ht="31.5">
      <c r="A6261" s="2634">
        <v>96</v>
      </c>
      <c r="B6261" s="517" t="s">
        <v>3687</v>
      </c>
      <c r="C6261" s="174" t="s">
        <v>66</v>
      </c>
      <c r="D6261" s="2635">
        <v>1</v>
      </c>
      <c r="E6261" s="517">
        <v>1000</v>
      </c>
      <c r="F6261" s="2635">
        <f t="shared" si="2174"/>
        <v>1000</v>
      </c>
      <c r="G6261" s="517"/>
      <c r="H6261" s="517"/>
      <c r="I6261" s="2636">
        <v>44728</v>
      </c>
      <c r="J6261" s="2647"/>
      <c r="K6261" s="517"/>
      <c r="L6261" s="517"/>
      <c r="M6261" s="2636"/>
      <c r="N6261" s="517"/>
      <c r="O6261" s="517"/>
      <c r="P6261" s="517"/>
      <c r="Q6261" s="517"/>
      <c r="R6261" s="517"/>
      <c r="S6261" s="517"/>
      <c r="T6261" s="517"/>
      <c r="U6261" s="517"/>
      <c r="V6261" s="517"/>
      <c r="W6261" s="517"/>
      <c r="X6261" s="517"/>
      <c r="Y6261" s="517"/>
      <c r="Z6261" s="517"/>
      <c r="AA6261" s="517"/>
      <c r="AB6261" s="517"/>
      <c r="AC6261" s="1507">
        <f t="shared" si="2170"/>
        <v>1000</v>
      </c>
      <c r="AD6261" s="1508">
        <f t="shared" si="2171"/>
        <v>1000</v>
      </c>
      <c r="AE6261" s="14">
        <f t="shared" si="2175"/>
        <v>-1500.5666666666666</v>
      </c>
      <c r="AF6261" s="14">
        <f t="shared" si="2172"/>
        <v>0</v>
      </c>
      <c r="AG6261" s="14" t="e">
        <f t="shared" si="2173"/>
        <v>#DIV/0!</v>
      </c>
      <c r="AH6261" s="14" t="e">
        <f t="shared" si="2176"/>
        <v>#DIV/0!</v>
      </c>
      <c r="AI6261" s="14">
        <f t="shared" si="2177"/>
        <v>1000</v>
      </c>
      <c r="AJ6261" s="2638"/>
    </row>
    <row r="6262" spans="1:36" ht="15.75">
      <c r="A6262" s="2634">
        <v>102</v>
      </c>
      <c r="B6262" s="517" t="s">
        <v>3689</v>
      </c>
      <c r="C6262" s="174" t="s">
        <v>177</v>
      </c>
      <c r="D6262" s="2635">
        <v>1</v>
      </c>
      <c r="E6262" s="517">
        <v>600</v>
      </c>
      <c r="F6262" s="2635">
        <f t="shared" ref="F6262:F6287" si="2178">D6262*E6262</f>
        <v>600</v>
      </c>
      <c r="G6262" s="517"/>
      <c r="H6262" s="517"/>
      <c r="I6262" s="2636">
        <v>44742</v>
      </c>
      <c r="J6262" s="2647"/>
      <c r="K6262" s="517"/>
      <c r="L6262" s="517"/>
      <c r="M6262" s="2636"/>
      <c r="N6262" s="517"/>
      <c r="O6262" s="517"/>
      <c r="P6262" s="517"/>
      <c r="Q6262" s="517"/>
      <c r="R6262" s="517"/>
      <c r="S6262" s="517"/>
      <c r="T6262" s="517"/>
      <c r="U6262" s="517"/>
      <c r="V6262" s="517"/>
      <c r="W6262" s="517"/>
      <c r="X6262" s="517"/>
      <c r="Y6262" s="517"/>
      <c r="Z6262" s="517"/>
      <c r="AA6262" s="517"/>
      <c r="AB6262" s="517"/>
      <c r="AC6262" s="1507">
        <f t="shared" si="2170"/>
        <v>600</v>
      </c>
      <c r="AD6262" s="1508">
        <f t="shared" si="2171"/>
        <v>600</v>
      </c>
      <c r="AE6262" s="14">
        <f t="shared" si="2175"/>
        <v>-1500.5666666666666</v>
      </c>
      <c r="AF6262" s="14">
        <f t="shared" si="2172"/>
        <v>0</v>
      </c>
      <c r="AG6262" s="14" t="e">
        <f t="shared" si="2173"/>
        <v>#DIV/0!</v>
      </c>
      <c r="AH6262" s="14" t="e">
        <f t="shared" si="2176"/>
        <v>#DIV/0!</v>
      </c>
      <c r="AI6262" s="14">
        <f t="shared" si="2177"/>
        <v>600</v>
      </c>
      <c r="AJ6262" s="2638"/>
    </row>
    <row r="6263" spans="1:36" ht="15.75">
      <c r="A6263" s="2634">
        <v>104</v>
      </c>
      <c r="B6263" s="517" t="s">
        <v>3690</v>
      </c>
      <c r="C6263" s="174" t="s">
        <v>143</v>
      </c>
      <c r="D6263" s="2635">
        <v>1</v>
      </c>
      <c r="E6263" s="517">
        <v>337</v>
      </c>
      <c r="F6263" s="2635">
        <f t="shared" si="2178"/>
        <v>337</v>
      </c>
      <c r="G6263" s="517"/>
      <c r="H6263" s="517"/>
      <c r="I6263" s="2636">
        <v>44742</v>
      </c>
      <c r="J6263" s="2647"/>
      <c r="K6263" s="517"/>
      <c r="L6263" s="517"/>
      <c r="M6263" s="2636"/>
      <c r="N6263" s="517">
        <v>181</v>
      </c>
      <c r="O6263" s="517"/>
      <c r="P6263" s="517"/>
      <c r="Q6263" s="517"/>
      <c r="R6263" s="517"/>
      <c r="S6263" s="517"/>
      <c r="T6263" s="517"/>
      <c r="U6263" s="517"/>
      <c r="V6263" s="517"/>
      <c r="W6263" s="517"/>
      <c r="X6263" s="517"/>
      <c r="Y6263" s="517"/>
      <c r="Z6263" s="517"/>
      <c r="AA6263" s="517"/>
      <c r="AB6263" s="517"/>
      <c r="AC6263" s="1507">
        <f t="shared" si="2170"/>
        <v>156</v>
      </c>
      <c r="AD6263" s="1508">
        <f t="shared" si="2171"/>
        <v>156</v>
      </c>
      <c r="AE6263" s="14">
        <f t="shared" si="2175"/>
        <v>-1500.5666666666666</v>
      </c>
      <c r="AF6263" s="14">
        <f t="shared" si="2172"/>
        <v>60.333333333333336</v>
      </c>
      <c r="AG6263" s="14">
        <f t="shared" si="2173"/>
        <v>2.5856353591160222</v>
      </c>
      <c r="AH6263" s="14">
        <f t="shared" si="2176"/>
        <v>1503.1523020257825</v>
      </c>
      <c r="AI6263" s="14">
        <f t="shared" si="2177"/>
        <v>90690.188888888893</v>
      </c>
      <c r="AJ6263" s="2638"/>
    </row>
    <row r="6264" spans="1:36" ht="47.25" customHeight="1">
      <c r="A6264" s="2634">
        <v>105</v>
      </c>
      <c r="B6264" s="517" t="s">
        <v>4233</v>
      </c>
      <c r="C6264" s="174" t="s">
        <v>143</v>
      </c>
      <c r="D6264" s="2635">
        <v>1</v>
      </c>
      <c r="E6264" s="517">
        <v>60</v>
      </c>
      <c r="F6264" s="2635">
        <f t="shared" si="2178"/>
        <v>60</v>
      </c>
      <c r="G6264" s="517"/>
      <c r="H6264" s="517"/>
      <c r="I6264" s="2636">
        <v>44749</v>
      </c>
      <c r="J6264" s="517"/>
      <c r="K6264" s="517"/>
      <c r="L6264" s="335"/>
      <c r="M6264" s="517"/>
      <c r="N6264" s="517"/>
      <c r="O6264" s="517"/>
      <c r="P6264" s="517"/>
      <c r="Q6264" s="517"/>
      <c r="R6264" s="2638"/>
      <c r="S6264" s="2638"/>
      <c r="T6264" s="2638"/>
      <c r="U6264" s="2638"/>
      <c r="V6264" s="2638"/>
      <c r="W6264" s="2638"/>
      <c r="X6264" s="2638"/>
      <c r="Y6264" s="2638"/>
      <c r="Z6264" s="2638"/>
      <c r="AA6264" s="2638"/>
      <c r="AB6264" s="2650"/>
      <c r="AC6264" s="1507">
        <f t="shared" si="2170"/>
        <v>60</v>
      </c>
      <c r="AD6264" s="1508">
        <f t="shared" si="2171"/>
        <v>60</v>
      </c>
      <c r="AE6264" s="14">
        <f t="shared" si="2175"/>
        <v>-1500.5666666666666</v>
      </c>
      <c r="AF6264" s="14">
        <f t="shared" si="2172"/>
        <v>0</v>
      </c>
      <c r="AG6264" s="14" t="e">
        <f t="shared" si="2173"/>
        <v>#DIV/0!</v>
      </c>
      <c r="AH6264" s="14" t="e">
        <f t="shared" si="2176"/>
        <v>#DIV/0!</v>
      </c>
      <c r="AI6264" s="14">
        <f t="shared" si="2177"/>
        <v>60</v>
      </c>
      <c r="AJ6264" s="240"/>
    </row>
    <row r="6265" spans="1:36" ht="47.25" customHeight="1">
      <c r="A6265" s="2634">
        <v>106</v>
      </c>
      <c r="B6265" s="517" t="s">
        <v>4234</v>
      </c>
      <c r="C6265" s="174" t="s">
        <v>177</v>
      </c>
      <c r="D6265" s="2635">
        <v>1</v>
      </c>
      <c r="E6265" s="517">
        <v>700</v>
      </c>
      <c r="F6265" s="2635">
        <f t="shared" si="2178"/>
        <v>700</v>
      </c>
      <c r="G6265" s="517"/>
      <c r="H6265" s="517"/>
      <c r="I6265" s="2636">
        <v>44749</v>
      </c>
      <c r="J6265" s="517"/>
      <c r="K6265" s="517"/>
      <c r="L6265" s="335"/>
      <c r="M6265" s="517"/>
      <c r="N6265" s="517"/>
      <c r="O6265" s="517"/>
      <c r="P6265" s="517"/>
      <c r="Q6265" s="517"/>
      <c r="R6265" s="2638"/>
      <c r="S6265" s="2638"/>
      <c r="T6265" s="2638"/>
      <c r="U6265" s="2638"/>
      <c r="V6265" s="2638"/>
      <c r="W6265" s="2638"/>
      <c r="X6265" s="2638"/>
      <c r="Y6265" s="2638"/>
      <c r="Z6265" s="2638"/>
      <c r="AA6265" s="2638"/>
      <c r="AB6265" s="2650"/>
      <c r="AC6265" s="1507">
        <f t="shared" si="2170"/>
        <v>700</v>
      </c>
      <c r="AD6265" s="1508">
        <f t="shared" si="2171"/>
        <v>700</v>
      </c>
      <c r="AE6265" s="14">
        <f t="shared" si="2175"/>
        <v>-1500.5666666666666</v>
      </c>
      <c r="AF6265" s="14">
        <f t="shared" si="2172"/>
        <v>0</v>
      </c>
      <c r="AG6265" s="14" t="e">
        <f t="shared" si="2173"/>
        <v>#DIV/0!</v>
      </c>
      <c r="AH6265" s="14" t="e">
        <f t="shared" si="2176"/>
        <v>#DIV/0!</v>
      </c>
      <c r="AI6265" s="14">
        <f t="shared" si="2177"/>
        <v>700</v>
      </c>
      <c r="AJ6265" s="240"/>
    </row>
    <row r="6266" spans="1:36" ht="15.75">
      <c r="A6266" s="2634">
        <v>107</v>
      </c>
      <c r="B6266" s="517" t="s">
        <v>4235</v>
      </c>
      <c r="C6266" s="174" t="s">
        <v>143</v>
      </c>
      <c r="D6266" s="2635">
        <v>1</v>
      </c>
      <c r="E6266" s="517">
        <v>350</v>
      </c>
      <c r="F6266" s="2635">
        <f t="shared" si="2178"/>
        <v>350</v>
      </c>
      <c r="G6266" s="517"/>
      <c r="H6266" s="517"/>
      <c r="I6266" s="2636">
        <v>44749</v>
      </c>
      <c r="J6266" s="517"/>
      <c r="K6266" s="517"/>
      <c r="L6266" s="335"/>
      <c r="M6266" s="517"/>
      <c r="N6266" s="517"/>
      <c r="O6266" s="517"/>
      <c r="P6266" s="517"/>
      <c r="Q6266" s="517"/>
      <c r="R6266" s="2638"/>
      <c r="S6266" s="2638"/>
      <c r="T6266" s="2638"/>
      <c r="U6266" s="2638"/>
      <c r="V6266" s="2638"/>
      <c r="W6266" s="2638"/>
      <c r="X6266" s="2638"/>
      <c r="Y6266" s="2638"/>
      <c r="Z6266" s="2638"/>
      <c r="AA6266" s="2638"/>
      <c r="AB6266" s="2650"/>
      <c r="AC6266" s="1507">
        <f t="shared" si="2170"/>
        <v>350</v>
      </c>
      <c r="AD6266" s="1508">
        <f t="shared" si="2171"/>
        <v>350</v>
      </c>
      <c r="AE6266" s="14">
        <f t="shared" si="2175"/>
        <v>-1500.5666666666666</v>
      </c>
      <c r="AF6266" s="14">
        <f t="shared" si="2172"/>
        <v>0</v>
      </c>
      <c r="AG6266" s="14" t="e">
        <f t="shared" si="2173"/>
        <v>#DIV/0!</v>
      </c>
      <c r="AH6266" s="14" t="e">
        <f t="shared" si="2176"/>
        <v>#DIV/0!</v>
      </c>
      <c r="AI6266" s="14">
        <f t="shared" si="2177"/>
        <v>350</v>
      </c>
      <c r="AJ6266" s="240"/>
    </row>
    <row r="6267" spans="1:36" ht="31.5" customHeight="1">
      <c r="A6267" s="2634">
        <v>111</v>
      </c>
      <c r="B6267" s="517" t="s">
        <v>4236</v>
      </c>
      <c r="C6267" s="174" t="s">
        <v>177</v>
      </c>
      <c r="D6267" s="2635">
        <v>2.38</v>
      </c>
      <c r="E6267" s="517">
        <v>532</v>
      </c>
      <c r="F6267" s="517">
        <f t="shared" si="2178"/>
        <v>1266.1599999999999</v>
      </c>
      <c r="G6267" s="517"/>
      <c r="H6267" s="517"/>
      <c r="I6267" s="2651">
        <v>44763</v>
      </c>
      <c r="J6267" s="517"/>
      <c r="K6267" s="517"/>
      <c r="L6267" s="335"/>
      <c r="M6267" s="517"/>
      <c r="N6267" s="517">
        <v>8</v>
      </c>
      <c r="O6267" s="517">
        <v>20</v>
      </c>
      <c r="P6267" s="517"/>
      <c r="Q6267" s="517"/>
      <c r="R6267" s="2638"/>
      <c r="S6267" s="2638"/>
      <c r="T6267" s="2638"/>
      <c r="U6267" s="2638"/>
      <c r="V6267" s="2638"/>
      <c r="W6267" s="2638"/>
      <c r="X6267" s="2638"/>
      <c r="Y6267" s="2638"/>
      <c r="Z6267" s="2638"/>
      <c r="AA6267" s="2638"/>
      <c r="AB6267" s="2650"/>
      <c r="AC6267" s="1507">
        <f t="shared" si="2170"/>
        <v>504</v>
      </c>
      <c r="AD6267" s="1508">
        <f t="shared" si="2171"/>
        <v>1199.52</v>
      </c>
      <c r="AE6267" s="14">
        <f t="shared" si="2175"/>
        <v>-1500.5666666666666</v>
      </c>
      <c r="AF6267" s="14">
        <f t="shared" si="2172"/>
        <v>9.3333333333333339</v>
      </c>
      <c r="AG6267" s="14">
        <f t="shared" si="2173"/>
        <v>54</v>
      </c>
      <c r="AH6267" s="14">
        <f t="shared" si="2176"/>
        <v>1554.5666666666666</v>
      </c>
      <c r="AI6267" s="14">
        <f t="shared" si="2177"/>
        <v>14509.288888888888</v>
      </c>
      <c r="AJ6267" s="240"/>
    </row>
    <row r="6268" spans="1:36" ht="15.75">
      <c r="A6268" s="2634">
        <v>112</v>
      </c>
      <c r="B6268" s="517" t="s">
        <v>4237</v>
      </c>
      <c r="C6268" s="174" t="s">
        <v>177</v>
      </c>
      <c r="D6268" s="2635">
        <v>1</v>
      </c>
      <c r="E6268" s="517">
        <v>190</v>
      </c>
      <c r="F6268" s="2635">
        <f t="shared" si="2178"/>
        <v>190</v>
      </c>
      <c r="G6268" s="517"/>
      <c r="H6268" s="517"/>
      <c r="I6268" s="2651">
        <v>44763</v>
      </c>
      <c r="J6268" s="517"/>
      <c r="K6268" s="517"/>
      <c r="L6268" s="335"/>
      <c r="M6268" s="517"/>
      <c r="N6268" s="517">
        <v>10</v>
      </c>
      <c r="O6268" s="517">
        <v>11</v>
      </c>
      <c r="P6268" s="517"/>
      <c r="Q6268" s="517"/>
      <c r="R6268" s="2638"/>
      <c r="S6268" s="2638"/>
      <c r="T6268" s="2638"/>
      <c r="U6268" s="2638"/>
      <c r="V6268" s="2638"/>
      <c r="W6268" s="2638"/>
      <c r="X6268" s="2638"/>
      <c r="Y6268" s="2638"/>
      <c r="Z6268" s="2638"/>
      <c r="AA6268" s="2638"/>
      <c r="AB6268" s="2650"/>
      <c r="AC6268" s="1507">
        <f t="shared" si="2170"/>
        <v>169</v>
      </c>
      <c r="AD6268" s="1508">
        <f t="shared" si="2171"/>
        <v>169</v>
      </c>
      <c r="AE6268" s="14">
        <f t="shared" si="2175"/>
        <v>-1500.5666666666666</v>
      </c>
      <c r="AF6268" s="14">
        <f t="shared" si="2172"/>
        <v>7</v>
      </c>
      <c r="AG6268" s="14">
        <f t="shared" si="2173"/>
        <v>24.142857142857142</v>
      </c>
      <c r="AH6268" s="14">
        <f t="shared" si="2176"/>
        <v>1524.7095238095237</v>
      </c>
      <c r="AI6268" s="14">
        <f t="shared" si="2177"/>
        <v>10672.966666666667</v>
      </c>
      <c r="AJ6268" s="240"/>
    </row>
    <row r="6269" spans="1:36" ht="15.75">
      <c r="A6269" s="2634">
        <v>113</v>
      </c>
      <c r="B6269" s="517" t="s">
        <v>4238</v>
      </c>
      <c r="C6269" s="174" t="s">
        <v>66</v>
      </c>
      <c r="D6269" s="2635">
        <v>1</v>
      </c>
      <c r="E6269" s="517">
        <v>1000</v>
      </c>
      <c r="F6269" s="2635">
        <f t="shared" si="2178"/>
        <v>1000</v>
      </c>
      <c r="G6269" s="517"/>
      <c r="H6269" s="517"/>
      <c r="I6269" s="2651">
        <v>44763</v>
      </c>
      <c r="J6269" s="517"/>
      <c r="K6269" s="517"/>
      <c r="L6269" s="335"/>
      <c r="M6269" s="517"/>
      <c r="N6269" s="517"/>
      <c r="O6269" s="517"/>
      <c r="P6269" s="517"/>
      <c r="Q6269" s="517"/>
      <c r="R6269" s="2638"/>
      <c r="S6269" s="2638"/>
      <c r="T6269" s="2638"/>
      <c r="U6269" s="2638"/>
      <c r="V6269" s="2638"/>
      <c r="W6269" s="2638"/>
      <c r="X6269" s="2638"/>
      <c r="Y6269" s="2638"/>
      <c r="Z6269" s="2638"/>
      <c r="AA6269" s="2638"/>
      <c r="AB6269" s="2650"/>
      <c r="AC6269" s="1507">
        <f t="shared" si="2170"/>
        <v>1000</v>
      </c>
      <c r="AD6269" s="1508">
        <f t="shared" si="2171"/>
        <v>1000</v>
      </c>
      <c r="AE6269" s="14">
        <f t="shared" si="2175"/>
        <v>-1500.5666666666666</v>
      </c>
      <c r="AF6269" s="14">
        <f t="shared" si="2172"/>
        <v>0</v>
      </c>
      <c r="AG6269" s="14" t="e">
        <f t="shared" si="2173"/>
        <v>#DIV/0!</v>
      </c>
      <c r="AH6269" s="14" t="e">
        <f t="shared" si="2176"/>
        <v>#DIV/0!</v>
      </c>
      <c r="AI6269" s="14">
        <f t="shared" si="2177"/>
        <v>1000</v>
      </c>
      <c r="AJ6269" s="240"/>
    </row>
    <row r="6270" spans="1:36" ht="31.5" customHeight="1">
      <c r="A6270" s="2634">
        <v>114</v>
      </c>
      <c r="B6270" s="517" t="s">
        <v>4239</v>
      </c>
      <c r="C6270" s="174" t="s">
        <v>234</v>
      </c>
      <c r="D6270" s="2635">
        <v>5.2919999999999998</v>
      </c>
      <c r="E6270" s="517">
        <v>1360</v>
      </c>
      <c r="F6270" s="517">
        <f t="shared" si="2178"/>
        <v>7197.12</v>
      </c>
      <c r="G6270" s="517"/>
      <c r="H6270" s="517"/>
      <c r="I6270" s="2651">
        <v>44764</v>
      </c>
      <c r="J6270" s="517"/>
      <c r="K6270" s="517"/>
      <c r="L6270" s="335"/>
      <c r="M6270" s="517"/>
      <c r="N6270" s="517"/>
      <c r="O6270" s="517"/>
      <c r="P6270" s="517"/>
      <c r="Q6270" s="517"/>
      <c r="R6270" s="2638"/>
      <c r="S6270" s="2638"/>
      <c r="T6270" s="2638"/>
      <c r="U6270" s="2638"/>
      <c r="V6270" s="2638"/>
      <c r="W6270" s="2638"/>
      <c r="X6270" s="2638"/>
      <c r="Y6270" s="2638"/>
      <c r="Z6270" s="2638"/>
      <c r="AA6270" s="2638"/>
      <c r="AB6270" s="2650"/>
      <c r="AC6270" s="1507">
        <f t="shared" si="2170"/>
        <v>1360</v>
      </c>
      <c r="AD6270" s="1508">
        <f t="shared" si="2171"/>
        <v>7197.12</v>
      </c>
      <c r="AE6270" s="14">
        <f t="shared" si="2175"/>
        <v>-1500.5666666666666</v>
      </c>
      <c r="AF6270" s="14">
        <f t="shared" si="2172"/>
        <v>0</v>
      </c>
      <c r="AG6270" s="14" t="e">
        <f t="shared" si="2173"/>
        <v>#DIV/0!</v>
      </c>
      <c r="AH6270" s="14" t="e">
        <f t="shared" si="2176"/>
        <v>#DIV/0!</v>
      </c>
      <c r="AI6270" s="14">
        <f t="shared" si="2177"/>
        <v>1360</v>
      </c>
      <c r="AJ6270" s="240"/>
    </row>
    <row r="6271" spans="1:36" ht="15.75">
      <c r="A6271" s="2634">
        <v>115</v>
      </c>
      <c r="B6271" s="517" t="s">
        <v>4240</v>
      </c>
      <c r="C6271" s="174" t="s">
        <v>177</v>
      </c>
      <c r="D6271" s="2635">
        <v>1</v>
      </c>
      <c r="E6271" s="517">
        <v>1000</v>
      </c>
      <c r="F6271" s="2635">
        <f t="shared" si="2178"/>
        <v>1000</v>
      </c>
      <c r="G6271" s="517"/>
      <c r="H6271" s="517"/>
      <c r="I6271" s="2651">
        <v>44764</v>
      </c>
      <c r="J6271" s="517"/>
      <c r="K6271" s="517"/>
      <c r="L6271" s="335"/>
      <c r="M6271" s="517"/>
      <c r="N6271" s="517"/>
      <c r="O6271" s="517"/>
      <c r="P6271" s="517"/>
      <c r="Q6271" s="517"/>
      <c r="R6271" s="2638"/>
      <c r="S6271" s="2638"/>
      <c r="T6271" s="2638"/>
      <c r="U6271" s="2638"/>
      <c r="V6271" s="2638"/>
      <c r="W6271" s="2638"/>
      <c r="X6271" s="2638"/>
      <c r="Y6271" s="2638"/>
      <c r="Z6271" s="2638"/>
      <c r="AA6271" s="2638"/>
      <c r="AB6271" s="2650"/>
      <c r="AC6271" s="1507">
        <f t="shared" si="2170"/>
        <v>1000</v>
      </c>
      <c r="AD6271" s="1508">
        <f t="shared" si="2171"/>
        <v>1000</v>
      </c>
      <c r="AE6271" s="14">
        <f t="shared" si="2175"/>
        <v>-1500.5666666666666</v>
      </c>
      <c r="AF6271" s="14">
        <f t="shared" si="2172"/>
        <v>0</v>
      </c>
      <c r="AG6271" s="14" t="e">
        <f t="shared" si="2173"/>
        <v>#DIV/0!</v>
      </c>
      <c r="AH6271" s="14" t="e">
        <f t="shared" si="2176"/>
        <v>#DIV/0!</v>
      </c>
      <c r="AI6271" s="14">
        <f t="shared" si="2177"/>
        <v>1000</v>
      </c>
      <c r="AJ6271" s="240"/>
    </row>
    <row r="6272" spans="1:36" ht="31.5">
      <c r="A6272" s="2634">
        <v>116</v>
      </c>
      <c r="B6272" s="517" t="s">
        <v>4241</v>
      </c>
      <c r="C6272" s="174" t="s">
        <v>143</v>
      </c>
      <c r="D6272" s="2635">
        <v>1</v>
      </c>
      <c r="E6272" s="517">
        <v>400</v>
      </c>
      <c r="F6272" s="2635">
        <f t="shared" si="2178"/>
        <v>400</v>
      </c>
      <c r="G6272" s="517"/>
      <c r="H6272" s="2635"/>
      <c r="I6272" s="2651">
        <v>44764</v>
      </c>
      <c r="J6272" s="517"/>
      <c r="K6272" s="517"/>
      <c r="L6272" s="335"/>
      <c r="M6272" s="517"/>
      <c r="N6272" s="517"/>
      <c r="O6272" s="517"/>
      <c r="P6272" s="517"/>
      <c r="Q6272" s="517"/>
      <c r="R6272" s="2638"/>
      <c r="S6272" s="2638"/>
      <c r="T6272" s="2638"/>
      <c r="U6272" s="2638"/>
      <c r="V6272" s="2638"/>
      <c r="W6272" s="2638"/>
      <c r="X6272" s="2638"/>
      <c r="Y6272" s="2638"/>
      <c r="Z6272" s="2638"/>
      <c r="AA6272" s="2638"/>
      <c r="AB6272" s="2650"/>
      <c r="AC6272" s="1507">
        <f t="shared" si="2170"/>
        <v>400</v>
      </c>
      <c r="AD6272" s="1508">
        <f t="shared" si="2171"/>
        <v>400</v>
      </c>
      <c r="AE6272" s="14">
        <f t="shared" si="2175"/>
        <v>-1500.5666666666666</v>
      </c>
      <c r="AF6272" s="14">
        <f t="shared" si="2172"/>
        <v>0</v>
      </c>
      <c r="AG6272" s="14" t="e">
        <f t="shared" si="2173"/>
        <v>#DIV/0!</v>
      </c>
      <c r="AH6272" s="14" t="e">
        <f t="shared" si="2176"/>
        <v>#DIV/0!</v>
      </c>
      <c r="AI6272" s="14">
        <f t="shared" si="2177"/>
        <v>400</v>
      </c>
      <c r="AJ6272" s="240"/>
    </row>
    <row r="6273" spans="1:36" ht="15.75">
      <c r="A6273" s="2634">
        <v>117</v>
      </c>
      <c r="B6273" s="517" t="s">
        <v>4685</v>
      </c>
      <c r="C6273" s="174" t="s">
        <v>66</v>
      </c>
      <c r="D6273" s="2635">
        <v>1</v>
      </c>
      <c r="E6273" s="517">
        <v>500</v>
      </c>
      <c r="F6273" s="2635">
        <f t="shared" si="2178"/>
        <v>500</v>
      </c>
      <c r="G6273" s="517"/>
      <c r="H6273" s="2635"/>
      <c r="I6273" s="2651">
        <v>44777</v>
      </c>
      <c r="J6273" s="517"/>
      <c r="K6273" s="517"/>
      <c r="L6273" s="335"/>
      <c r="M6273" s="517"/>
      <c r="N6273" s="517"/>
      <c r="O6273" s="517"/>
      <c r="P6273" s="517"/>
      <c r="Q6273" s="517"/>
      <c r="R6273" s="2638"/>
      <c r="S6273" s="2638"/>
      <c r="T6273" s="2638"/>
      <c r="U6273" s="2638"/>
      <c r="V6273" s="2638"/>
      <c r="W6273" s="2638"/>
      <c r="X6273" s="2638"/>
      <c r="Y6273" s="2638"/>
      <c r="Z6273" s="2638"/>
      <c r="AA6273" s="2638"/>
      <c r="AB6273" s="2650"/>
      <c r="AC6273" s="1507">
        <f t="shared" si="2170"/>
        <v>500</v>
      </c>
      <c r="AD6273" s="1508">
        <f t="shared" si="2171"/>
        <v>500</v>
      </c>
      <c r="AE6273" s="14">
        <f t="shared" si="2175"/>
        <v>-1500.5666666666666</v>
      </c>
      <c r="AF6273" s="14">
        <f t="shared" si="2172"/>
        <v>0</v>
      </c>
      <c r="AG6273" s="14" t="e">
        <f t="shared" si="2173"/>
        <v>#DIV/0!</v>
      </c>
      <c r="AH6273" s="14" t="e">
        <f t="shared" si="2176"/>
        <v>#DIV/0!</v>
      </c>
      <c r="AI6273" s="14">
        <f t="shared" si="2177"/>
        <v>500</v>
      </c>
      <c r="AJ6273" s="240"/>
    </row>
    <row r="6274" spans="1:36" ht="15.75">
      <c r="A6274" s="2634">
        <v>118</v>
      </c>
      <c r="B6274" s="2647" t="s">
        <v>4686</v>
      </c>
      <c r="C6274" s="174" t="s">
        <v>143</v>
      </c>
      <c r="D6274" s="2635">
        <v>1</v>
      </c>
      <c r="E6274" s="517">
        <v>300</v>
      </c>
      <c r="F6274" s="2635">
        <f t="shared" si="2178"/>
        <v>300</v>
      </c>
      <c r="G6274" s="517"/>
      <c r="H6274" s="2635"/>
      <c r="I6274" s="2651">
        <v>44777</v>
      </c>
      <c r="J6274" s="517"/>
      <c r="K6274" s="517"/>
      <c r="L6274" s="335"/>
      <c r="M6274" s="517"/>
      <c r="N6274" s="517">
        <v>110</v>
      </c>
      <c r="O6274" s="517">
        <v>90</v>
      </c>
      <c r="P6274" s="517"/>
      <c r="Q6274" s="517"/>
      <c r="R6274" s="2638"/>
      <c r="S6274" s="2638"/>
      <c r="T6274" s="2638"/>
      <c r="U6274" s="2638"/>
      <c r="V6274" s="2638"/>
      <c r="W6274" s="2638"/>
      <c r="X6274" s="2638"/>
      <c r="Y6274" s="2638"/>
      <c r="Z6274" s="2638"/>
      <c r="AA6274" s="2638"/>
      <c r="AB6274" s="2650"/>
      <c r="AC6274" s="1507">
        <f t="shared" si="2170"/>
        <v>100</v>
      </c>
      <c r="AD6274" s="1508">
        <f t="shared" si="2171"/>
        <v>100</v>
      </c>
      <c r="AE6274" s="14">
        <f t="shared" ref="AE6274:AE6302" si="2179">(J6274-"01.04.2023")/30</f>
        <v>-1500.5666666666666</v>
      </c>
      <c r="AF6274" s="14">
        <f t="shared" si="2172"/>
        <v>66.666666666666671</v>
      </c>
      <c r="AG6274" s="14">
        <f t="shared" si="2173"/>
        <v>1.5</v>
      </c>
      <c r="AH6274" s="14">
        <f t="shared" ref="AH6274:AH6302" si="2180">AG6274-AE6274</f>
        <v>1502.0666666666666</v>
      </c>
      <c r="AI6274" s="14">
        <f t="shared" ref="AI6274:AI6302" si="2181">AC6274-(AE6274*AF6274)</f>
        <v>100137.77777777778</v>
      </c>
      <c r="AJ6274" s="240"/>
    </row>
    <row r="6275" spans="1:36" ht="15.75">
      <c r="A6275" s="2634">
        <v>119</v>
      </c>
      <c r="B6275" s="517" t="s">
        <v>4687</v>
      </c>
      <c r="C6275" s="174" t="s">
        <v>234</v>
      </c>
      <c r="D6275" s="2635">
        <v>1</v>
      </c>
      <c r="E6275" s="517">
        <v>50</v>
      </c>
      <c r="F6275" s="2635">
        <f t="shared" si="2178"/>
        <v>50</v>
      </c>
      <c r="G6275" s="517"/>
      <c r="H6275" s="2635"/>
      <c r="I6275" s="2651">
        <v>44777</v>
      </c>
      <c r="J6275" s="517"/>
      <c r="K6275" s="517"/>
      <c r="L6275" s="335"/>
      <c r="M6275" s="517"/>
      <c r="N6275" s="517"/>
      <c r="O6275" s="517"/>
      <c r="P6275" s="517"/>
      <c r="Q6275" s="517"/>
      <c r="R6275" s="2638"/>
      <c r="S6275" s="2638"/>
      <c r="T6275" s="2638"/>
      <c r="U6275" s="2638"/>
      <c r="V6275" s="2638"/>
      <c r="W6275" s="2638"/>
      <c r="X6275" s="2638"/>
      <c r="Y6275" s="2638"/>
      <c r="Z6275" s="2638"/>
      <c r="AA6275" s="2638"/>
      <c r="AB6275" s="2650"/>
      <c r="AC6275" s="1507">
        <f t="shared" si="2170"/>
        <v>50</v>
      </c>
      <c r="AD6275" s="1508">
        <f t="shared" si="2171"/>
        <v>50</v>
      </c>
      <c r="AE6275" s="14">
        <f t="shared" si="2179"/>
        <v>-1500.5666666666666</v>
      </c>
      <c r="AF6275" s="14">
        <f t="shared" si="2172"/>
        <v>0</v>
      </c>
      <c r="AG6275" s="14" t="e">
        <f t="shared" si="2173"/>
        <v>#DIV/0!</v>
      </c>
      <c r="AH6275" s="14" t="e">
        <f t="shared" si="2180"/>
        <v>#DIV/0!</v>
      </c>
      <c r="AI6275" s="14">
        <f t="shared" si="2181"/>
        <v>50</v>
      </c>
      <c r="AJ6275" s="240"/>
    </row>
    <row r="6276" spans="1:36" ht="15.75">
      <c r="A6276" s="2634">
        <v>121</v>
      </c>
      <c r="B6276" s="517" t="s">
        <v>4688</v>
      </c>
      <c r="C6276" s="174" t="s">
        <v>177</v>
      </c>
      <c r="D6276" s="2635">
        <v>1</v>
      </c>
      <c r="E6276" s="517">
        <v>80</v>
      </c>
      <c r="F6276" s="2635">
        <f t="shared" si="2178"/>
        <v>80</v>
      </c>
      <c r="G6276" s="517"/>
      <c r="H6276" s="2635"/>
      <c r="I6276" s="2651">
        <v>44778</v>
      </c>
      <c r="J6276" s="517"/>
      <c r="K6276" s="517"/>
      <c r="L6276" s="335"/>
      <c r="M6276" s="517"/>
      <c r="N6276" s="517"/>
      <c r="O6276" s="517"/>
      <c r="P6276" s="517"/>
      <c r="Q6276" s="517"/>
      <c r="R6276" s="2638"/>
      <c r="S6276" s="2638"/>
      <c r="T6276" s="2638"/>
      <c r="U6276" s="2638"/>
      <c r="V6276" s="2638"/>
      <c r="W6276" s="2638"/>
      <c r="X6276" s="2638"/>
      <c r="Y6276" s="2638"/>
      <c r="Z6276" s="2638"/>
      <c r="AA6276" s="2638"/>
      <c r="AB6276" s="2650"/>
      <c r="AC6276" s="1507">
        <f t="shared" si="2170"/>
        <v>80</v>
      </c>
      <c r="AD6276" s="1508">
        <f t="shared" si="2171"/>
        <v>80</v>
      </c>
      <c r="AE6276" s="14">
        <f t="shared" si="2179"/>
        <v>-1500.5666666666666</v>
      </c>
      <c r="AF6276" s="14">
        <f t="shared" si="2172"/>
        <v>0</v>
      </c>
      <c r="AG6276" s="14" t="e">
        <f t="shared" si="2173"/>
        <v>#DIV/0!</v>
      </c>
      <c r="AH6276" s="14" t="e">
        <f t="shared" si="2180"/>
        <v>#DIV/0!</v>
      </c>
      <c r="AI6276" s="14">
        <f t="shared" si="2181"/>
        <v>80</v>
      </c>
      <c r="AJ6276" s="240"/>
    </row>
    <row r="6277" spans="1:36" ht="15.75">
      <c r="A6277" s="2634">
        <v>122</v>
      </c>
      <c r="B6277" s="517" t="s">
        <v>4689</v>
      </c>
      <c r="C6277" s="174" t="s">
        <v>143</v>
      </c>
      <c r="D6277" s="2635">
        <v>1</v>
      </c>
      <c r="E6277" s="517">
        <v>400</v>
      </c>
      <c r="F6277" s="2635">
        <f t="shared" si="2178"/>
        <v>400</v>
      </c>
      <c r="G6277" s="517"/>
      <c r="H6277" s="2635"/>
      <c r="I6277" s="2651">
        <v>44784</v>
      </c>
      <c r="J6277" s="517"/>
      <c r="K6277" s="517"/>
      <c r="L6277" s="335"/>
      <c r="M6277" s="517"/>
      <c r="N6277" s="517"/>
      <c r="O6277" s="517"/>
      <c r="P6277" s="517"/>
      <c r="Q6277" s="517"/>
      <c r="R6277" s="2638"/>
      <c r="S6277" s="2638"/>
      <c r="T6277" s="2638"/>
      <c r="U6277" s="2638"/>
      <c r="V6277" s="2638"/>
      <c r="W6277" s="2638"/>
      <c r="X6277" s="2638"/>
      <c r="Y6277" s="2638"/>
      <c r="Z6277" s="2638"/>
      <c r="AA6277" s="2638"/>
      <c r="AB6277" s="2650"/>
      <c r="AC6277" s="1507">
        <f t="shared" si="2170"/>
        <v>400</v>
      </c>
      <c r="AD6277" s="1508">
        <f t="shared" si="2171"/>
        <v>400</v>
      </c>
      <c r="AE6277" s="14">
        <f t="shared" si="2179"/>
        <v>-1500.5666666666666</v>
      </c>
      <c r="AF6277" s="14">
        <f t="shared" si="2172"/>
        <v>0</v>
      </c>
      <c r="AG6277" s="14" t="e">
        <f t="shared" si="2173"/>
        <v>#DIV/0!</v>
      </c>
      <c r="AH6277" s="14" t="e">
        <f t="shared" si="2180"/>
        <v>#DIV/0!</v>
      </c>
      <c r="AI6277" s="14">
        <f t="shared" si="2181"/>
        <v>400</v>
      </c>
      <c r="AJ6277" s="240"/>
    </row>
    <row r="6278" spans="1:36" ht="15.75">
      <c r="A6278" s="2634">
        <v>124</v>
      </c>
      <c r="B6278" s="517" t="s">
        <v>5831</v>
      </c>
      <c r="C6278" s="174" t="s">
        <v>224</v>
      </c>
      <c r="D6278" s="517">
        <v>396.94</v>
      </c>
      <c r="E6278" s="517">
        <v>5</v>
      </c>
      <c r="F6278" s="2652">
        <f t="shared" si="2178"/>
        <v>1984.7</v>
      </c>
      <c r="G6278" s="517"/>
      <c r="H6278" s="2635"/>
      <c r="I6278" s="2636">
        <v>44827</v>
      </c>
      <c r="J6278" s="517"/>
      <c r="K6278" s="517"/>
      <c r="L6278" s="517">
        <v>787</v>
      </c>
      <c r="M6278" s="2636">
        <v>44824</v>
      </c>
      <c r="N6278" s="517"/>
      <c r="O6278" s="517"/>
      <c r="P6278" s="517"/>
      <c r="Q6278" s="517"/>
      <c r="R6278" s="2638"/>
      <c r="S6278" s="2638"/>
      <c r="T6278" s="2638"/>
      <c r="U6278" s="2638"/>
      <c r="V6278" s="2638"/>
      <c r="W6278" s="2638"/>
      <c r="X6278" s="2638"/>
      <c r="Y6278" s="2638"/>
      <c r="Z6278" s="2638"/>
      <c r="AA6278" s="2638"/>
      <c r="AB6278" s="2650"/>
      <c r="AC6278" s="1507">
        <f t="shared" si="2170"/>
        <v>5</v>
      </c>
      <c r="AD6278" s="1508">
        <f t="shared" si="2171"/>
        <v>1984.7</v>
      </c>
      <c r="AE6278" s="14">
        <f t="shared" si="2179"/>
        <v>-1500.5666666666666</v>
      </c>
      <c r="AF6278" s="14">
        <f t="shared" si="2172"/>
        <v>0</v>
      </c>
      <c r="AG6278" s="14" t="e">
        <f t="shared" si="2173"/>
        <v>#DIV/0!</v>
      </c>
      <c r="AH6278" s="14" t="e">
        <f t="shared" si="2180"/>
        <v>#DIV/0!</v>
      </c>
      <c r="AI6278" s="14">
        <f t="shared" si="2181"/>
        <v>5</v>
      </c>
      <c r="AJ6278" s="240"/>
    </row>
    <row r="6279" spans="1:36" ht="15.75">
      <c r="A6279" s="2634">
        <v>125</v>
      </c>
      <c r="B6279" s="517" t="s">
        <v>5780</v>
      </c>
      <c r="C6279" s="174" t="s">
        <v>224</v>
      </c>
      <c r="D6279" s="2635">
        <v>90</v>
      </c>
      <c r="E6279" s="517">
        <v>1</v>
      </c>
      <c r="F6279" s="2635">
        <f t="shared" si="2178"/>
        <v>90</v>
      </c>
      <c r="G6279" s="517"/>
      <c r="H6279" s="2635"/>
      <c r="I6279" s="2636">
        <v>44827</v>
      </c>
      <c r="J6279" s="517"/>
      <c r="K6279" s="517"/>
      <c r="L6279" s="517">
        <v>787</v>
      </c>
      <c r="M6279" s="2636">
        <v>44824</v>
      </c>
      <c r="N6279" s="517"/>
      <c r="O6279" s="517"/>
      <c r="P6279" s="517"/>
      <c r="Q6279" s="517"/>
      <c r="R6279" s="2638"/>
      <c r="S6279" s="2638"/>
      <c r="T6279" s="2638"/>
      <c r="U6279" s="2638"/>
      <c r="V6279" s="2638"/>
      <c r="W6279" s="2638"/>
      <c r="X6279" s="2638"/>
      <c r="Y6279" s="2638"/>
      <c r="Z6279" s="2638"/>
      <c r="AA6279" s="2638"/>
      <c r="AB6279" s="2650"/>
      <c r="AC6279" s="1507">
        <f t="shared" si="2170"/>
        <v>1</v>
      </c>
      <c r="AD6279" s="1508">
        <f t="shared" si="2171"/>
        <v>90</v>
      </c>
      <c r="AE6279" s="14">
        <f t="shared" si="2179"/>
        <v>-1500.5666666666666</v>
      </c>
      <c r="AF6279" s="14">
        <f t="shared" si="2172"/>
        <v>0</v>
      </c>
      <c r="AG6279" s="14" t="e">
        <f t="shared" si="2173"/>
        <v>#DIV/0!</v>
      </c>
      <c r="AH6279" s="14" t="e">
        <f t="shared" si="2180"/>
        <v>#DIV/0!</v>
      </c>
      <c r="AI6279" s="14">
        <f t="shared" si="2181"/>
        <v>1</v>
      </c>
      <c r="AJ6279" s="240"/>
    </row>
    <row r="6280" spans="1:36" ht="15.75">
      <c r="A6280" s="2634">
        <v>126</v>
      </c>
      <c r="B6280" s="517" t="s">
        <v>5832</v>
      </c>
      <c r="C6280" s="174" t="s">
        <v>224</v>
      </c>
      <c r="D6280" s="517">
        <v>30.34</v>
      </c>
      <c r="E6280" s="517">
        <v>17</v>
      </c>
      <c r="F6280" s="517">
        <f t="shared" si="2178"/>
        <v>515.78</v>
      </c>
      <c r="G6280" s="517"/>
      <c r="H6280" s="2635"/>
      <c r="I6280" s="2636">
        <v>44827</v>
      </c>
      <c r="J6280" s="517"/>
      <c r="K6280" s="517"/>
      <c r="L6280" s="517">
        <v>787</v>
      </c>
      <c r="M6280" s="2636">
        <v>44824</v>
      </c>
      <c r="N6280" s="517"/>
      <c r="O6280" s="517"/>
      <c r="P6280" s="517"/>
      <c r="Q6280" s="517"/>
      <c r="R6280" s="2638"/>
      <c r="S6280" s="2638"/>
      <c r="T6280" s="2638"/>
      <c r="U6280" s="2638"/>
      <c r="V6280" s="2638"/>
      <c r="W6280" s="2638"/>
      <c r="X6280" s="2638"/>
      <c r="Y6280" s="2638"/>
      <c r="Z6280" s="2638"/>
      <c r="AA6280" s="2638"/>
      <c r="AB6280" s="2650"/>
      <c r="AC6280" s="1507">
        <f t="shared" si="2170"/>
        <v>17</v>
      </c>
      <c r="AD6280" s="1508">
        <f t="shared" si="2171"/>
        <v>515.78</v>
      </c>
      <c r="AE6280" s="14">
        <f t="shared" si="2179"/>
        <v>-1500.5666666666666</v>
      </c>
      <c r="AF6280" s="14">
        <f t="shared" si="2172"/>
        <v>0</v>
      </c>
      <c r="AG6280" s="14" t="e">
        <f t="shared" si="2173"/>
        <v>#DIV/0!</v>
      </c>
      <c r="AH6280" s="14" t="e">
        <f t="shared" si="2180"/>
        <v>#DIV/0!</v>
      </c>
      <c r="AI6280" s="14">
        <f t="shared" si="2181"/>
        <v>17</v>
      </c>
      <c r="AJ6280" s="240"/>
    </row>
    <row r="6281" spans="1:36" ht="15.75">
      <c r="A6281" s="2634">
        <v>127</v>
      </c>
      <c r="B6281" s="517" t="s">
        <v>5495</v>
      </c>
      <c r="C6281" s="174" t="s">
        <v>224</v>
      </c>
      <c r="D6281" s="2635">
        <v>40.799999999999997</v>
      </c>
      <c r="E6281" s="517">
        <v>30</v>
      </c>
      <c r="F6281" s="2635">
        <f t="shared" si="2178"/>
        <v>1224</v>
      </c>
      <c r="G6281" s="517"/>
      <c r="H6281" s="2635"/>
      <c r="I6281" s="2636">
        <v>44827</v>
      </c>
      <c r="J6281" s="517"/>
      <c r="K6281" s="517"/>
      <c r="L6281" s="517">
        <v>787</v>
      </c>
      <c r="M6281" s="2636">
        <v>44824</v>
      </c>
      <c r="N6281" s="517"/>
      <c r="O6281" s="517"/>
      <c r="P6281" s="517"/>
      <c r="Q6281" s="517"/>
      <c r="R6281" s="2638"/>
      <c r="S6281" s="2638"/>
      <c r="T6281" s="2638"/>
      <c r="U6281" s="2638"/>
      <c r="V6281" s="2638"/>
      <c r="W6281" s="2638"/>
      <c r="X6281" s="2638"/>
      <c r="Y6281" s="2638"/>
      <c r="Z6281" s="2638"/>
      <c r="AA6281" s="2638"/>
      <c r="AB6281" s="2650"/>
      <c r="AC6281" s="1507">
        <f t="shared" si="2170"/>
        <v>30</v>
      </c>
      <c r="AD6281" s="1508">
        <f t="shared" si="2171"/>
        <v>1224</v>
      </c>
      <c r="AE6281" s="14">
        <f t="shared" si="2179"/>
        <v>-1500.5666666666666</v>
      </c>
      <c r="AF6281" s="14">
        <f t="shared" si="2172"/>
        <v>0</v>
      </c>
      <c r="AG6281" s="14" t="e">
        <f t="shared" si="2173"/>
        <v>#DIV/0!</v>
      </c>
      <c r="AH6281" s="14" t="e">
        <f t="shared" si="2180"/>
        <v>#DIV/0!</v>
      </c>
      <c r="AI6281" s="14">
        <f t="shared" si="2181"/>
        <v>30</v>
      </c>
      <c r="AJ6281" s="240"/>
    </row>
    <row r="6282" spans="1:36" ht="15.75">
      <c r="A6282" s="2634">
        <v>128</v>
      </c>
      <c r="B6282" s="517" t="s">
        <v>5303</v>
      </c>
      <c r="C6282" s="174" t="s">
        <v>176</v>
      </c>
      <c r="D6282" s="2635">
        <v>45</v>
      </c>
      <c r="E6282" s="517">
        <v>7</v>
      </c>
      <c r="F6282" s="2635">
        <f t="shared" si="2178"/>
        <v>315</v>
      </c>
      <c r="G6282" s="517"/>
      <c r="H6282" s="2635"/>
      <c r="I6282" s="2636">
        <v>44827</v>
      </c>
      <c r="J6282" s="517"/>
      <c r="K6282" s="517"/>
      <c r="L6282" s="517">
        <v>787</v>
      </c>
      <c r="M6282" s="2636">
        <v>44824</v>
      </c>
      <c r="N6282" s="517"/>
      <c r="O6282" s="517"/>
      <c r="P6282" s="517"/>
      <c r="Q6282" s="517"/>
      <c r="R6282" s="2638"/>
      <c r="S6282" s="2638"/>
      <c r="T6282" s="2638"/>
      <c r="U6282" s="2638"/>
      <c r="V6282" s="2638"/>
      <c r="W6282" s="2638"/>
      <c r="X6282" s="2638"/>
      <c r="Y6282" s="2638"/>
      <c r="Z6282" s="2638"/>
      <c r="AA6282" s="2638"/>
      <c r="AB6282" s="2650"/>
      <c r="AC6282" s="1507">
        <f t="shared" si="2170"/>
        <v>7</v>
      </c>
      <c r="AD6282" s="1508">
        <f t="shared" si="2171"/>
        <v>315</v>
      </c>
      <c r="AE6282" s="14">
        <f t="shared" si="2179"/>
        <v>-1500.5666666666666</v>
      </c>
      <c r="AF6282" s="14">
        <f t="shared" si="2172"/>
        <v>0</v>
      </c>
      <c r="AG6282" s="14" t="e">
        <f t="shared" si="2173"/>
        <v>#DIV/0!</v>
      </c>
      <c r="AH6282" s="14" t="e">
        <f t="shared" si="2180"/>
        <v>#DIV/0!</v>
      </c>
      <c r="AI6282" s="14">
        <f t="shared" si="2181"/>
        <v>7</v>
      </c>
      <c r="AJ6282" s="240"/>
    </row>
    <row r="6283" spans="1:36" ht="15.75">
      <c r="A6283" s="2634">
        <v>129</v>
      </c>
      <c r="B6283" s="517" t="s">
        <v>5285</v>
      </c>
      <c r="C6283" s="174" t="s">
        <v>66</v>
      </c>
      <c r="D6283" s="2652">
        <v>8.0519999999999996</v>
      </c>
      <c r="E6283" s="517">
        <v>6000</v>
      </c>
      <c r="F6283" s="2635">
        <f t="shared" si="2178"/>
        <v>48312</v>
      </c>
      <c r="G6283" s="517"/>
      <c r="H6283" s="2635"/>
      <c r="I6283" s="2651">
        <v>44831</v>
      </c>
      <c r="J6283" s="517"/>
      <c r="K6283" s="517"/>
      <c r="L6283" s="335">
        <v>788</v>
      </c>
      <c r="M6283" s="2636">
        <v>44824</v>
      </c>
      <c r="N6283" s="517"/>
      <c r="O6283" s="517"/>
      <c r="P6283" s="517"/>
      <c r="Q6283" s="517"/>
      <c r="R6283" s="2638"/>
      <c r="S6283" s="2638"/>
      <c r="T6283" s="2638"/>
      <c r="U6283" s="2638"/>
      <c r="V6283" s="2638"/>
      <c r="W6283" s="2638"/>
      <c r="X6283" s="2638"/>
      <c r="Y6283" s="2638"/>
      <c r="Z6283" s="2638"/>
      <c r="AA6283" s="2638"/>
      <c r="AB6283" s="2650"/>
      <c r="AC6283" s="1507">
        <f t="shared" si="2170"/>
        <v>6000</v>
      </c>
      <c r="AD6283" s="1508">
        <f t="shared" si="2171"/>
        <v>48312</v>
      </c>
      <c r="AE6283" s="14">
        <f t="shared" si="2179"/>
        <v>-1500.5666666666666</v>
      </c>
      <c r="AF6283" s="14">
        <f t="shared" si="2172"/>
        <v>0</v>
      </c>
      <c r="AG6283" s="14" t="e">
        <f t="shared" si="2173"/>
        <v>#DIV/0!</v>
      </c>
      <c r="AH6283" s="14" t="e">
        <f t="shared" si="2180"/>
        <v>#DIV/0!</v>
      </c>
      <c r="AI6283" s="14">
        <f t="shared" si="2181"/>
        <v>6000</v>
      </c>
      <c r="AJ6283" s="240"/>
    </row>
    <row r="6284" spans="1:36" ht="15.75">
      <c r="A6284" s="2634">
        <v>131</v>
      </c>
      <c r="B6284" s="517" t="s">
        <v>5428</v>
      </c>
      <c r="C6284" s="174" t="s">
        <v>66</v>
      </c>
      <c r="D6284" s="2641">
        <v>18.28575</v>
      </c>
      <c r="E6284" s="517">
        <v>100</v>
      </c>
      <c r="F6284" s="517">
        <f t="shared" si="2178"/>
        <v>1828.575</v>
      </c>
      <c r="G6284" s="517"/>
      <c r="H6284" s="2652"/>
      <c r="I6284" s="2651">
        <v>44831</v>
      </c>
      <c r="J6284" s="517"/>
      <c r="K6284" s="517"/>
      <c r="L6284" s="335">
        <v>788</v>
      </c>
      <c r="M6284" s="2636">
        <v>44824</v>
      </c>
      <c r="N6284" s="517"/>
      <c r="O6284" s="517"/>
      <c r="P6284" s="517"/>
      <c r="Q6284" s="517"/>
      <c r="R6284" s="2638"/>
      <c r="S6284" s="2638"/>
      <c r="T6284" s="2638"/>
      <c r="U6284" s="2638"/>
      <c r="V6284" s="2638"/>
      <c r="W6284" s="2638"/>
      <c r="X6284" s="2638"/>
      <c r="Y6284" s="2638"/>
      <c r="Z6284" s="2638"/>
      <c r="AA6284" s="2638"/>
      <c r="AB6284" s="2650"/>
      <c r="AC6284" s="1507">
        <f t="shared" ref="AC6284:AC6341" si="2182">E6284+G6284-N6284-O6284-AA6284-P6284-Q6284-R6284-S6284-T6284-U6284-V6284-W6284-X6284-Y6284</f>
        <v>100</v>
      </c>
      <c r="AD6284" s="1508">
        <f t="shared" ref="AD6284:AD6341" si="2183">D6284*AC6284</f>
        <v>1828.575</v>
      </c>
      <c r="AE6284" s="14">
        <f t="shared" si="2179"/>
        <v>-1500.5666666666666</v>
      </c>
      <c r="AF6284" s="14">
        <f t="shared" ref="AF6284:AF6341" si="2184">(N6284+O6284+P6284+Q6284+R6284+S6284+T6284+U6284+V6284+W6284+X6284+Y6284)/3</f>
        <v>0</v>
      </c>
      <c r="AG6284" s="14" t="e">
        <f t="shared" ref="AG6284:AG6341" si="2185">AC6284/AF6284</f>
        <v>#DIV/0!</v>
      </c>
      <c r="AH6284" s="14" t="e">
        <f t="shared" si="2180"/>
        <v>#DIV/0!</v>
      </c>
      <c r="AI6284" s="14">
        <f t="shared" si="2181"/>
        <v>100</v>
      </c>
      <c r="AJ6284" s="240"/>
    </row>
    <row r="6285" spans="1:36" ht="15.75">
      <c r="A6285" s="2634">
        <v>132</v>
      </c>
      <c r="B6285" s="517" t="s">
        <v>5429</v>
      </c>
      <c r="C6285" s="174" t="s">
        <v>66</v>
      </c>
      <c r="D6285" s="2652">
        <v>43.512</v>
      </c>
      <c r="E6285" s="517">
        <v>100</v>
      </c>
      <c r="F6285" s="2635">
        <f t="shared" si="2178"/>
        <v>4351.2</v>
      </c>
      <c r="G6285" s="517"/>
      <c r="H6285" s="2635"/>
      <c r="I6285" s="2651">
        <v>44831</v>
      </c>
      <c r="J6285" s="517"/>
      <c r="K6285" s="517"/>
      <c r="L6285" s="335">
        <v>788</v>
      </c>
      <c r="M6285" s="2636">
        <v>44824</v>
      </c>
      <c r="N6285" s="517"/>
      <c r="O6285" s="517"/>
      <c r="P6285" s="517"/>
      <c r="Q6285" s="517"/>
      <c r="R6285" s="2638"/>
      <c r="S6285" s="2638"/>
      <c r="T6285" s="2638"/>
      <c r="U6285" s="2638"/>
      <c r="V6285" s="2638"/>
      <c r="W6285" s="2638"/>
      <c r="X6285" s="2638"/>
      <c r="Y6285" s="2638"/>
      <c r="Z6285" s="2638"/>
      <c r="AA6285" s="2638"/>
      <c r="AB6285" s="2650"/>
      <c r="AC6285" s="1507">
        <f t="shared" si="2182"/>
        <v>100</v>
      </c>
      <c r="AD6285" s="1508">
        <f t="shared" si="2183"/>
        <v>4351.2</v>
      </c>
      <c r="AE6285" s="14">
        <f t="shared" si="2179"/>
        <v>-1500.5666666666666</v>
      </c>
      <c r="AF6285" s="14">
        <f t="shared" si="2184"/>
        <v>0</v>
      </c>
      <c r="AG6285" s="14" t="e">
        <f t="shared" si="2185"/>
        <v>#DIV/0!</v>
      </c>
      <c r="AH6285" s="14" t="e">
        <f t="shared" si="2180"/>
        <v>#DIV/0!</v>
      </c>
      <c r="AI6285" s="14">
        <f t="shared" si="2181"/>
        <v>100</v>
      </c>
      <c r="AJ6285" s="240"/>
    </row>
    <row r="6286" spans="1:36" ht="15.75">
      <c r="A6286" s="2634">
        <v>133</v>
      </c>
      <c r="B6286" s="517" t="s">
        <v>5496</v>
      </c>
      <c r="C6286" s="174" t="s">
        <v>66</v>
      </c>
      <c r="D6286" s="2649">
        <v>17.350501187599999</v>
      </c>
      <c r="E6286" s="517">
        <v>421</v>
      </c>
      <c r="F6286" s="517">
        <f t="shared" si="2178"/>
        <v>7304.5609999795997</v>
      </c>
      <c r="G6286" s="517"/>
      <c r="H6286" s="2652"/>
      <c r="I6286" s="2651">
        <v>44831</v>
      </c>
      <c r="J6286" s="517"/>
      <c r="K6286" s="517"/>
      <c r="L6286" s="335">
        <v>788</v>
      </c>
      <c r="M6286" s="2636">
        <v>44824</v>
      </c>
      <c r="N6286" s="517"/>
      <c r="O6286" s="517"/>
      <c r="P6286" s="517"/>
      <c r="Q6286" s="517"/>
      <c r="R6286" s="2638"/>
      <c r="S6286" s="2638"/>
      <c r="T6286" s="2638"/>
      <c r="U6286" s="2638"/>
      <c r="V6286" s="2638"/>
      <c r="W6286" s="2638"/>
      <c r="X6286" s="2638"/>
      <c r="Y6286" s="2638"/>
      <c r="Z6286" s="2638"/>
      <c r="AA6286" s="2638"/>
      <c r="AB6286" s="2650"/>
      <c r="AC6286" s="1507">
        <f t="shared" si="2182"/>
        <v>421</v>
      </c>
      <c r="AD6286" s="1508">
        <f t="shared" si="2183"/>
        <v>7304.5609999795997</v>
      </c>
      <c r="AE6286" s="14">
        <f t="shared" si="2179"/>
        <v>-1500.5666666666666</v>
      </c>
      <c r="AF6286" s="14">
        <f t="shared" si="2184"/>
        <v>0</v>
      </c>
      <c r="AG6286" s="14" t="e">
        <f t="shared" si="2185"/>
        <v>#DIV/0!</v>
      </c>
      <c r="AH6286" s="14" t="e">
        <f t="shared" si="2180"/>
        <v>#DIV/0!</v>
      </c>
      <c r="AI6286" s="14">
        <f t="shared" si="2181"/>
        <v>421</v>
      </c>
      <c r="AJ6286" s="240"/>
    </row>
    <row r="6287" spans="1:36" ht="15.75">
      <c r="A6287" s="2634">
        <v>134</v>
      </c>
      <c r="B6287" s="517" t="s">
        <v>5497</v>
      </c>
      <c r="C6287" s="174" t="s">
        <v>66</v>
      </c>
      <c r="D6287" s="2649">
        <v>18.3825</v>
      </c>
      <c r="E6287" s="517">
        <v>624</v>
      </c>
      <c r="F6287" s="517">
        <f t="shared" si="2178"/>
        <v>11470.68</v>
      </c>
      <c r="G6287" s="517"/>
      <c r="H6287" s="2635"/>
      <c r="I6287" s="2651">
        <v>44831</v>
      </c>
      <c r="J6287" s="517"/>
      <c r="K6287" s="517"/>
      <c r="L6287" s="335">
        <v>788</v>
      </c>
      <c r="M6287" s="2636">
        <v>44824</v>
      </c>
      <c r="N6287" s="517"/>
      <c r="O6287" s="517"/>
      <c r="P6287" s="517"/>
      <c r="Q6287" s="517"/>
      <c r="R6287" s="2638"/>
      <c r="S6287" s="2638"/>
      <c r="T6287" s="2638"/>
      <c r="U6287" s="2638"/>
      <c r="V6287" s="2638"/>
      <c r="W6287" s="2638"/>
      <c r="X6287" s="2638"/>
      <c r="Y6287" s="2638"/>
      <c r="Z6287" s="2638"/>
      <c r="AA6287" s="2638"/>
      <c r="AB6287" s="2650"/>
      <c r="AC6287" s="1507">
        <f t="shared" si="2182"/>
        <v>624</v>
      </c>
      <c r="AD6287" s="1508">
        <f t="shared" si="2183"/>
        <v>11470.68</v>
      </c>
      <c r="AE6287" s="14">
        <f t="shared" si="2179"/>
        <v>-1500.5666666666666</v>
      </c>
      <c r="AF6287" s="14">
        <f t="shared" si="2184"/>
        <v>0</v>
      </c>
      <c r="AG6287" s="14" t="e">
        <f t="shared" si="2185"/>
        <v>#DIV/0!</v>
      </c>
      <c r="AH6287" s="14" t="e">
        <f t="shared" si="2180"/>
        <v>#DIV/0!</v>
      </c>
      <c r="AI6287" s="14">
        <f t="shared" si="2181"/>
        <v>624</v>
      </c>
      <c r="AJ6287" s="240"/>
    </row>
    <row r="6288" spans="1:36" ht="15.75">
      <c r="A6288" s="2634">
        <v>135</v>
      </c>
      <c r="B6288" s="517" t="s">
        <v>5430</v>
      </c>
      <c r="C6288" s="174" t="s">
        <v>66</v>
      </c>
      <c r="D6288" s="2652">
        <v>41.734000000000002</v>
      </c>
      <c r="E6288" s="517">
        <v>800</v>
      </c>
      <c r="F6288" s="2635">
        <f t="shared" ref="F6288:F6293" si="2186">D6288*E6288</f>
        <v>33387.200000000004</v>
      </c>
      <c r="G6288" s="517"/>
      <c r="H6288" s="2635"/>
      <c r="I6288" s="2651">
        <v>44831</v>
      </c>
      <c r="J6288" s="517"/>
      <c r="K6288" s="517"/>
      <c r="L6288" s="335">
        <v>788</v>
      </c>
      <c r="M6288" s="2636">
        <v>44824</v>
      </c>
      <c r="N6288" s="517"/>
      <c r="O6288" s="517"/>
      <c r="P6288" s="517"/>
      <c r="Q6288" s="517"/>
      <c r="R6288" s="2638"/>
      <c r="S6288" s="2638"/>
      <c r="T6288" s="2638"/>
      <c r="U6288" s="2638"/>
      <c r="V6288" s="2638"/>
      <c r="W6288" s="2638"/>
      <c r="X6288" s="2638"/>
      <c r="Y6288" s="2638"/>
      <c r="Z6288" s="2638"/>
      <c r="AA6288" s="2638"/>
      <c r="AB6288" s="2650"/>
      <c r="AC6288" s="1507">
        <f t="shared" si="2182"/>
        <v>800</v>
      </c>
      <c r="AD6288" s="1508">
        <f t="shared" si="2183"/>
        <v>33387.200000000004</v>
      </c>
      <c r="AE6288" s="14">
        <f t="shared" si="2179"/>
        <v>-1500.5666666666666</v>
      </c>
      <c r="AF6288" s="14">
        <f t="shared" si="2184"/>
        <v>0</v>
      </c>
      <c r="AG6288" s="14" t="e">
        <f t="shared" si="2185"/>
        <v>#DIV/0!</v>
      </c>
      <c r="AH6288" s="14" t="e">
        <f t="shared" si="2180"/>
        <v>#DIV/0!</v>
      </c>
      <c r="AI6288" s="14">
        <f t="shared" si="2181"/>
        <v>800</v>
      </c>
      <c r="AJ6288" s="240"/>
    </row>
    <row r="6289" spans="1:36" ht="15.75">
      <c r="A6289" s="2634">
        <v>136</v>
      </c>
      <c r="B6289" s="517" t="s">
        <v>5431</v>
      </c>
      <c r="C6289" s="174" t="s">
        <v>66</v>
      </c>
      <c r="D6289" s="2652">
        <v>41.734000000000002</v>
      </c>
      <c r="E6289" s="517">
        <v>300</v>
      </c>
      <c r="F6289" s="2635">
        <f t="shared" si="2186"/>
        <v>12520.2</v>
      </c>
      <c r="G6289" s="517"/>
      <c r="H6289" s="2635"/>
      <c r="I6289" s="2651">
        <v>44831</v>
      </c>
      <c r="J6289" s="517"/>
      <c r="K6289" s="517"/>
      <c r="L6289" s="335">
        <v>788</v>
      </c>
      <c r="M6289" s="2636">
        <v>44824</v>
      </c>
      <c r="N6289" s="517"/>
      <c r="O6289" s="517"/>
      <c r="P6289" s="517"/>
      <c r="Q6289" s="517"/>
      <c r="R6289" s="2638"/>
      <c r="S6289" s="2638"/>
      <c r="T6289" s="2638"/>
      <c r="U6289" s="2638"/>
      <c r="V6289" s="2638"/>
      <c r="W6289" s="2638"/>
      <c r="X6289" s="2638"/>
      <c r="Y6289" s="2638"/>
      <c r="Z6289" s="2638"/>
      <c r="AA6289" s="2638"/>
      <c r="AB6289" s="2650"/>
      <c r="AC6289" s="1507">
        <f t="shared" si="2182"/>
        <v>300</v>
      </c>
      <c r="AD6289" s="1508">
        <f t="shared" si="2183"/>
        <v>12520.2</v>
      </c>
      <c r="AE6289" s="14">
        <f t="shared" si="2179"/>
        <v>-1500.5666666666666</v>
      </c>
      <c r="AF6289" s="14">
        <f t="shared" si="2184"/>
        <v>0</v>
      </c>
      <c r="AG6289" s="14" t="e">
        <f t="shared" si="2185"/>
        <v>#DIV/0!</v>
      </c>
      <c r="AH6289" s="14" t="e">
        <f t="shared" si="2180"/>
        <v>#DIV/0!</v>
      </c>
      <c r="AI6289" s="14">
        <f t="shared" si="2181"/>
        <v>300</v>
      </c>
      <c r="AJ6289" s="240"/>
    </row>
    <row r="6290" spans="1:36" ht="15.75">
      <c r="A6290" s="2634">
        <v>137</v>
      </c>
      <c r="B6290" s="517" t="s">
        <v>5345</v>
      </c>
      <c r="C6290" s="174" t="s">
        <v>66</v>
      </c>
      <c r="D6290" s="2652">
        <v>17.672999999999998</v>
      </c>
      <c r="E6290" s="517">
        <v>100</v>
      </c>
      <c r="F6290" s="2635">
        <f t="shared" si="2186"/>
        <v>1767.2999999999997</v>
      </c>
      <c r="G6290" s="517"/>
      <c r="H6290" s="2635"/>
      <c r="I6290" s="2651">
        <v>44831</v>
      </c>
      <c r="J6290" s="517"/>
      <c r="K6290" s="517"/>
      <c r="L6290" s="335">
        <v>788</v>
      </c>
      <c r="M6290" s="2636">
        <v>44824</v>
      </c>
      <c r="N6290" s="517"/>
      <c r="O6290" s="517"/>
      <c r="P6290" s="517"/>
      <c r="Q6290" s="517"/>
      <c r="R6290" s="2638"/>
      <c r="S6290" s="2638"/>
      <c r="T6290" s="2638"/>
      <c r="U6290" s="2638"/>
      <c r="V6290" s="2638"/>
      <c r="W6290" s="2638"/>
      <c r="X6290" s="2638"/>
      <c r="Y6290" s="2638"/>
      <c r="Z6290" s="2638"/>
      <c r="AA6290" s="2638"/>
      <c r="AB6290" s="2650"/>
      <c r="AC6290" s="1507">
        <f t="shared" si="2182"/>
        <v>100</v>
      </c>
      <c r="AD6290" s="1508">
        <f t="shared" si="2183"/>
        <v>1767.2999999999997</v>
      </c>
      <c r="AE6290" s="14">
        <f t="shared" si="2179"/>
        <v>-1500.5666666666666</v>
      </c>
      <c r="AF6290" s="14">
        <f t="shared" si="2184"/>
        <v>0</v>
      </c>
      <c r="AG6290" s="14" t="e">
        <f t="shared" si="2185"/>
        <v>#DIV/0!</v>
      </c>
      <c r="AH6290" s="14" t="e">
        <f t="shared" si="2180"/>
        <v>#DIV/0!</v>
      </c>
      <c r="AI6290" s="14">
        <f t="shared" si="2181"/>
        <v>100</v>
      </c>
      <c r="AJ6290" s="240"/>
    </row>
    <row r="6291" spans="1:36" ht="15.75">
      <c r="A6291" s="2634">
        <v>138</v>
      </c>
      <c r="B6291" s="517" t="s">
        <v>5287</v>
      </c>
      <c r="C6291" s="174" t="s">
        <v>66</v>
      </c>
      <c r="D6291" s="2652">
        <v>8.07</v>
      </c>
      <c r="E6291" s="517">
        <v>50</v>
      </c>
      <c r="F6291" s="2635">
        <f t="shared" si="2186"/>
        <v>403.5</v>
      </c>
      <c r="G6291" s="517"/>
      <c r="H6291" s="2635"/>
      <c r="I6291" s="2651">
        <v>44831</v>
      </c>
      <c r="J6291" s="517"/>
      <c r="K6291" s="517"/>
      <c r="L6291" s="335">
        <v>788</v>
      </c>
      <c r="M6291" s="2636">
        <v>44824</v>
      </c>
      <c r="N6291" s="517"/>
      <c r="O6291" s="517"/>
      <c r="P6291" s="517"/>
      <c r="Q6291" s="517"/>
      <c r="R6291" s="2638"/>
      <c r="S6291" s="2638"/>
      <c r="T6291" s="2638"/>
      <c r="U6291" s="2638"/>
      <c r="V6291" s="2638"/>
      <c r="W6291" s="2638"/>
      <c r="X6291" s="2638"/>
      <c r="Y6291" s="2638"/>
      <c r="Z6291" s="2638"/>
      <c r="AA6291" s="2638"/>
      <c r="AB6291" s="2650"/>
      <c r="AC6291" s="1507">
        <f t="shared" si="2182"/>
        <v>50</v>
      </c>
      <c r="AD6291" s="1508">
        <f t="shared" si="2183"/>
        <v>403.5</v>
      </c>
      <c r="AE6291" s="14">
        <f t="shared" si="2179"/>
        <v>-1500.5666666666666</v>
      </c>
      <c r="AF6291" s="14">
        <f t="shared" si="2184"/>
        <v>0</v>
      </c>
      <c r="AG6291" s="14" t="e">
        <f t="shared" si="2185"/>
        <v>#DIV/0!</v>
      </c>
      <c r="AH6291" s="14" t="e">
        <f t="shared" si="2180"/>
        <v>#DIV/0!</v>
      </c>
      <c r="AI6291" s="14">
        <f t="shared" si="2181"/>
        <v>50</v>
      </c>
      <c r="AJ6291" s="240"/>
    </row>
    <row r="6292" spans="1:36" ht="15.75">
      <c r="A6292" s="2634">
        <v>139</v>
      </c>
      <c r="B6292" s="517" t="s">
        <v>5395</v>
      </c>
      <c r="C6292" s="174" t="s">
        <v>66</v>
      </c>
      <c r="D6292" s="2641">
        <v>5.0002500000000003</v>
      </c>
      <c r="E6292" s="517">
        <v>100</v>
      </c>
      <c r="F6292" s="2649">
        <f t="shared" si="2186"/>
        <v>500.02500000000003</v>
      </c>
      <c r="G6292" s="517"/>
      <c r="H6292" s="2652"/>
      <c r="I6292" s="2651">
        <v>44831</v>
      </c>
      <c r="J6292" s="517"/>
      <c r="K6292" s="517"/>
      <c r="L6292" s="335">
        <v>788</v>
      </c>
      <c r="M6292" s="2636">
        <v>44824</v>
      </c>
      <c r="N6292" s="517"/>
      <c r="O6292" s="517"/>
      <c r="P6292" s="517"/>
      <c r="Q6292" s="517"/>
      <c r="R6292" s="2638"/>
      <c r="S6292" s="2638"/>
      <c r="T6292" s="2638"/>
      <c r="U6292" s="2638"/>
      <c r="V6292" s="2638"/>
      <c r="W6292" s="2638"/>
      <c r="X6292" s="2638"/>
      <c r="Y6292" s="2638"/>
      <c r="Z6292" s="2638"/>
      <c r="AA6292" s="2638"/>
      <c r="AB6292" s="2650"/>
      <c r="AC6292" s="1507">
        <f t="shared" si="2182"/>
        <v>100</v>
      </c>
      <c r="AD6292" s="1508">
        <f t="shared" si="2183"/>
        <v>500.02500000000003</v>
      </c>
      <c r="AE6292" s="14">
        <f t="shared" si="2179"/>
        <v>-1500.5666666666666</v>
      </c>
      <c r="AF6292" s="14">
        <f t="shared" si="2184"/>
        <v>0</v>
      </c>
      <c r="AG6292" s="14" t="e">
        <f t="shared" si="2185"/>
        <v>#DIV/0!</v>
      </c>
      <c r="AH6292" s="14" t="e">
        <f t="shared" si="2180"/>
        <v>#DIV/0!</v>
      </c>
      <c r="AI6292" s="14">
        <f t="shared" si="2181"/>
        <v>100</v>
      </c>
      <c r="AJ6292" s="240"/>
    </row>
    <row r="6293" spans="1:36" ht="28.15" customHeight="1">
      <c r="A6293" s="2634">
        <v>140</v>
      </c>
      <c r="B6293" s="2653" t="s">
        <v>5288</v>
      </c>
      <c r="C6293" s="174" t="s">
        <v>66</v>
      </c>
      <c r="D6293" s="2652">
        <v>17.898</v>
      </c>
      <c r="E6293" s="517">
        <v>200</v>
      </c>
      <c r="F6293" s="2635">
        <f t="shared" si="2186"/>
        <v>3579.6</v>
      </c>
      <c r="G6293" s="517"/>
      <c r="H6293" s="2635"/>
      <c r="I6293" s="2651">
        <v>44831</v>
      </c>
      <c r="J6293" s="517"/>
      <c r="K6293" s="517"/>
      <c r="L6293" s="335">
        <v>788</v>
      </c>
      <c r="M6293" s="2636">
        <v>44824</v>
      </c>
      <c r="N6293" s="517"/>
      <c r="O6293" s="517"/>
      <c r="P6293" s="517"/>
      <c r="Q6293" s="517"/>
      <c r="R6293" s="2638"/>
      <c r="S6293" s="2638"/>
      <c r="T6293" s="2638"/>
      <c r="U6293" s="2638"/>
      <c r="V6293" s="2638"/>
      <c r="W6293" s="2638"/>
      <c r="X6293" s="2638"/>
      <c r="Y6293" s="2638"/>
      <c r="Z6293" s="2638"/>
      <c r="AA6293" s="2638"/>
      <c r="AB6293" s="2650"/>
      <c r="AC6293" s="1507">
        <f t="shared" si="2182"/>
        <v>200</v>
      </c>
      <c r="AD6293" s="1508">
        <f t="shared" si="2183"/>
        <v>3579.6</v>
      </c>
      <c r="AE6293" s="14">
        <f t="shared" si="2179"/>
        <v>-1500.5666666666666</v>
      </c>
      <c r="AF6293" s="14">
        <f t="shared" si="2184"/>
        <v>0</v>
      </c>
      <c r="AG6293" s="14" t="e">
        <f t="shared" si="2185"/>
        <v>#DIV/0!</v>
      </c>
      <c r="AH6293" s="14" t="e">
        <f t="shared" si="2180"/>
        <v>#DIV/0!</v>
      </c>
      <c r="AI6293" s="14">
        <f t="shared" si="2181"/>
        <v>200</v>
      </c>
      <c r="AJ6293" s="240"/>
    </row>
    <row r="6294" spans="1:36" ht="15.75">
      <c r="A6294" s="2634">
        <v>141</v>
      </c>
      <c r="B6294" s="517" t="s">
        <v>5833</v>
      </c>
      <c r="C6294" s="174" t="s">
        <v>143</v>
      </c>
      <c r="D6294" s="2635"/>
      <c r="E6294" s="517">
        <v>10</v>
      </c>
      <c r="F6294" s="2635"/>
      <c r="G6294" s="517"/>
      <c r="H6294" s="2635"/>
      <c r="I6294" s="2651">
        <v>44832</v>
      </c>
      <c r="J6294" s="517"/>
      <c r="K6294" s="517"/>
      <c r="L6294" s="335"/>
      <c r="M6294" s="517"/>
      <c r="N6294" s="517"/>
      <c r="O6294" s="517"/>
      <c r="P6294" s="517"/>
      <c r="Q6294" s="517"/>
      <c r="R6294" s="2638"/>
      <c r="S6294" s="2638"/>
      <c r="T6294" s="2638"/>
      <c r="U6294" s="2638"/>
      <c r="V6294" s="2638"/>
      <c r="W6294" s="2638"/>
      <c r="X6294" s="2638"/>
      <c r="Y6294" s="2638"/>
      <c r="Z6294" s="2638"/>
      <c r="AA6294" s="2638"/>
      <c r="AB6294" s="2650"/>
      <c r="AC6294" s="1507">
        <f t="shared" si="2182"/>
        <v>10</v>
      </c>
      <c r="AD6294" s="1508">
        <f t="shared" si="2183"/>
        <v>0</v>
      </c>
      <c r="AE6294" s="14">
        <f t="shared" si="2179"/>
        <v>-1500.5666666666666</v>
      </c>
      <c r="AF6294" s="14">
        <f t="shared" si="2184"/>
        <v>0</v>
      </c>
      <c r="AG6294" s="14" t="e">
        <f t="shared" si="2185"/>
        <v>#DIV/0!</v>
      </c>
      <c r="AH6294" s="14" t="e">
        <f t="shared" si="2180"/>
        <v>#DIV/0!</v>
      </c>
      <c r="AI6294" s="14">
        <f t="shared" si="2181"/>
        <v>10</v>
      </c>
      <c r="AJ6294" s="240"/>
    </row>
    <row r="6295" spans="1:36" ht="15.75">
      <c r="A6295" s="2634">
        <v>142</v>
      </c>
      <c r="B6295" s="517" t="s">
        <v>5834</v>
      </c>
      <c r="C6295" s="174" t="s">
        <v>176</v>
      </c>
      <c r="D6295" s="2635"/>
      <c r="E6295" s="517">
        <v>5</v>
      </c>
      <c r="F6295" s="2635"/>
      <c r="G6295" s="517"/>
      <c r="H6295" s="2635"/>
      <c r="I6295" s="2651">
        <v>44832</v>
      </c>
      <c r="J6295" s="517"/>
      <c r="K6295" s="517"/>
      <c r="L6295" s="335"/>
      <c r="M6295" s="517"/>
      <c r="N6295" s="517"/>
      <c r="O6295" s="517"/>
      <c r="P6295" s="517"/>
      <c r="Q6295" s="517"/>
      <c r="R6295" s="2638"/>
      <c r="S6295" s="2638"/>
      <c r="T6295" s="2638"/>
      <c r="U6295" s="2638"/>
      <c r="V6295" s="2638"/>
      <c r="W6295" s="2638"/>
      <c r="X6295" s="2638"/>
      <c r="Y6295" s="2638"/>
      <c r="Z6295" s="2638"/>
      <c r="AA6295" s="2638"/>
      <c r="AB6295" s="2650"/>
      <c r="AC6295" s="1507">
        <f t="shared" si="2182"/>
        <v>5</v>
      </c>
      <c r="AD6295" s="1508">
        <f t="shared" si="2183"/>
        <v>0</v>
      </c>
      <c r="AE6295" s="14">
        <f t="shared" si="2179"/>
        <v>-1500.5666666666666</v>
      </c>
      <c r="AF6295" s="14">
        <f t="shared" si="2184"/>
        <v>0</v>
      </c>
      <c r="AG6295" s="14" t="e">
        <f t="shared" si="2185"/>
        <v>#DIV/0!</v>
      </c>
      <c r="AH6295" s="14" t="e">
        <f t="shared" si="2180"/>
        <v>#DIV/0!</v>
      </c>
      <c r="AI6295" s="14">
        <f t="shared" si="2181"/>
        <v>5</v>
      </c>
      <c r="AJ6295" s="240"/>
    </row>
    <row r="6296" spans="1:36" ht="15.75">
      <c r="A6296" s="2634">
        <v>143</v>
      </c>
      <c r="B6296" s="517" t="s">
        <v>5835</v>
      </c>
      <c r="C6296" s="174" t="s">
        <v>176</v>
      </c>
      <c r="D6296" s="2635"/>
      <c r="E6296" s="517">
        <v>10</v>
      </c>
      <c r="F6296" s="2635"/>
      <c r="G6296" s="517"/>
      <c r="H6296" s="2635"/>
      <c r="I6296" s="2651">
        <v>44832</v>
      </c>
      <c r="J6296" s="517"/>
      <c r="K6296" s="517"/>
      <c r="L6296" s="335"/>
      <c r="M6296" s="517"/>
      <c r="N6296" s="517">
        <v>2</v>
      </c>
      <c r="O6296" s="517"/>
      <c r="P6296" s="517"/>
      <c r="Q6296" s="517"/>
      <c r="R6296" s="2638"/>
      <c r="S6296" s="2638"/>
      <c r="T6296" s="2638"/>
      <c r="U6296" s="2638"/>
      <c r="V6296" s="2638"/>
      <c r="W6296" s="2638"/>
      <c r="X6296" s="2638"/>
      <c r="Y6296" s="2638"/>
      <c r="Z6296" s="2638"/>
      <c r="AA6296" s="2638"/>
      <c r="AB6296" s="2650"/>
      <c r="AC6296" s="1507">
        <f t="shared" si="2182"/>
        <v>8</v>
      </c>
      <c r="AD6296" s="1508">
        <f t="shared" si="2183"/>
        <v>0</v>
      </c>
      <c r="AE6296" s="14">
        <f t="shared" si="2179"/>
        <v>-1500.5666666666666</v>
      </c>
      <c r="AF6296" s="14">
        <f t="shared" si="2184"/>
        <v>0.66666666666666663</v>
      </c>
      <c r="AG6296" s="14">
        <f t="shared" si="2185"/>
        <v>12</v>
      </c>
      <c r="AH6296" s="14">
        <f t="shared" si="2180"/>
        <v>1512.5666666666666</v>
      </c>
      <c r="AI6296" s="14">
        <f t="shared" si="2181"/>
        <v>1008.3777777777777</v>
      </c>
      <c r="AJ6296" s="240"/>
    </row>
    <row r="6297" spans="1:36" ht="15.75">
      <c r="A6297" s="2634">
        <v>144</v>
      </c>
      <c r="B6297" s="517" t="s">
        <v>5836</v>
      </c>
      <c r="C6297" s="174" t="s">
        <v>176</v>
      </c>
      <c r="D6297" s="2635"/>
      <c r="E6297" s="517">
        <v>4</v>
      </c>
      <c r="F6297" s="2635"/>
      <c r="G6297" s="517"/>
      <c r="H6297" s="2635"/>
      <c r="I6297" s="2651">
        <v>44832</v>
      </c>
      <c r="J6297" s="517"/>
      <c r="K6297" s="517"/>
      <c r="L6297" s="335"/>
      <c r="M6297" s="517"/>
      <c r="N6297" s="517"/>
      <c r="O6297" s="517"/>
      <c r="P6297" s="517"/>
      <c r="Q6297" s="517"/>
      <c r="R6297" s="2638"/>
      <c r="S6297" s="2638"/>
      <c r="T6297" s="2638"/>
      <c r="U6297" s="2638"/>
      <c r="V6297" s="2638"/>
      <c r="W6297" s="2638"/>
      <c r="X6297" s="2638"/>
      <c r="Y6297" s="2638"/>
      <c r="Z6297" s="2638"/>
      <c r="AA6297" s="2638"/>
      <c r="AB6297" s="2650"/>
      <c r="AC6297" s="1507">
        <f t="shared" si="2182"/>
        <v>4</v>
      </c>
      <c r="AD6297" s="1508">
        <f t="shared" si="2183"/>
        <v>0</v>
      </c>
      <c r="AE6297" s="14">
        <f t="shared" si="2179"/>
        <v>-1500.5666666666666</v>
      </c>
      <c r="AF6297" s="14">
        <f t="shared" si="2184"/>
        <v>0</v>
      </c>
      <c r="AG6297" s="14" t="e">
        <f t="shared" si="2185"/>
        <v>#DIV/0!</v>
      </c>
      <c r="AH6297" s="14" t="e">
        <f t="shared" si="2180"/>
        <v>#DIV/0!</v>
      </c>
      <c r="AI6297" s="14">
        <f t="shared" si="2181"/>
        <v>4</v>
      </c>
      <c r="AJ6297" s="240"/>
    </row>
    <row r="6298" spans="1:36" ht="15.75">
      <c r="A6298" s="2634">
        <v>145</v>
      </c>
      <c r="B6298" s="517" t="s">
        <v>5837</v>
      </c>
      <c r="C6298" s="174" t="s">
        <v>176</v>
      </c>
      <c r="D6298" s="2635"/>
      <c r="E6298" s="517">
        <v>20</v>
      </c>
      <c r="F6298" s="2635"/>
      <c r="G6298" s="517"/>
      <c r="H6298" s="2635"/>
      <c r="I6298" s="2651">
        <v>44832</v>
      </c>
      <c r="J6298" s="517"/>
      <c r="K6298" s="517"/>
      <c r="L6298" s="335"/>
      <c r="M6298" s="517"/>
      <c r="N6298" s="517"/>
      <c r="O6298" s="517"/>
      <c r="P6298" s="517"/>
      <c r="Q6298" s="517"/>
      <c r="R6298" s="2638"/>
      <c r="S6298" s="2638"/>
      <c r="T6298" s="2638"/>
      <c r="U6298" s="2638"/>
      <c r="V6298" s="2638"/>
      <c r="W6298" s="2638"/>
      <c r="X6298" s="2638"/>
      <c r="Y6298" s="2638"/>
      <c r="Z6298" s="2638"/>
      <c r="AA6298" s="2638"/>
      <c r="AB6298" s="2650"/>
      <c r="AC6298" s="1507">
        <f t="shared" si="2182"/>
        <v>20</v>
      </c>
      <c r="AD6298" s="1508">
        <f t="shared" si="2183"/>
        <v>0</v>
      </c>
      <c r="AE6298" s="14">
        <f t="shared" si="2179"/>
        <v>-1500.5666666666666</v>
      </c>
      <c r="AF6298" s="14">
        <f t="shared" si="2184"/>
        <v>0</v>
      </c>
      <c r="AG6298" s="14" t="e">
        <f t="shared" si="2185"/>
        <v>#DIV/0!</v>
      </c>
      <c r="AH6298" s="14" t="e">
        <f t="shared" si="2180"/>
        <v>#DIV/0!</v>
      </c>
      <c r="AI6298" s="14">
        <f t="shared" si="2181"/>
        <v>20</v>
      </c>
      <c r="AJ6298" s="240"/>
    </row>
    <row r="6299" spans="1:36" ht="15.75">
      <c r="A6299" s="2634">
        <v>146</v>
      </c>
      <c r="B6299" s="517" t="s">
        <v>5838</v>
      </c>
      <c r="C6299" s="174" t="s">
        <v>176</v>
      </c>
      <c r="D6299" s="2635"/>
      <c r="E6299" s="517">
        <v>144</v>
      </c>
      <c r="F6299" s="2635"/>
      <c r="G6299" s="517"/>
      <c r="H6299" s="2635"/>
      <c r="I6299" s="2651">
        <v>44832</v>
      </c>
      <c r="J6299" s="517"/>
      <c r="K6299" s="517"/>
      <c r="L6299" s="335"/>
      <c r="M6299" s="517"/>
      <c r="N6299" s="517">
        <v>2</v>
      </c>
      <c r="O6299" s="517"/>
      <c r="P6299" s="517"/>
      <c r="Q6299" s="517"/>
      <c r="R6299" s="2638"/>
      <c r="S6299" s="2638"/>
      <c r="T6299" s="2638"/>
      <c r="U6299" s="2638"/>
      <c r="V6299" s="2638"/>
      <c r="W6299" s="2638"/>
      <c r="X6299" s="2638"/>
      <c r="Y6299" s="2638"/>
      <c r="Z6299" s="2638"/>
      <c r="AA6299" s="2638"/>
      <c r="AB6299" s="2650"/>
      <c r="AC6299" s="1507">
        <f t="shared" si="2182"/>
        <v>142</v>
      </c>
      <c r="AD6299" s="1508">
        <f t="shared" si="2183"/>
        <v>0</v>
      </c>
      <c r="AE6299" s="14">
        <f t="shared" si="2179"/>
        <v>-1500.5666666666666</v>
      </c>
      <c r="AF6299" s="14">
        <f t="shared" si="2184"/>
        <v>0.66666666666666663</v>
      </c>
      <c r="AG6299" s="14">
        <f t="shared" si="2185"/>
        <v>213</v>
      </c>
      <c r="AH6299" s="14">
        <f t="shared" si="2180"/>
        <v>1713.5666666666666</v>
      </c>
      <c r="AI6299" s="14">
        <f t="shared" si="2181"/>
        <v>1142.3777777777777</v>
      </c>
      <c r="AJ6299" s="240"/>
    </row>
    <row r="6300" spans="1:36" ht="47.25" customHeight="1">
      <c r="A6300" s="2634">
        <v>148</v>
      </c>
      <c r="B6300" s="517" t="s">
        <v>5839</v>
      </c>
      <c r="C6300" s="174" t="s">
        <v>234</v>
      </c>
      <c r="D6300" s="2635"/>
      <c r="E6300" s="517">
        <v>108</v>
      </c>
      <c r="F6300" s="2635"/>
      <c r="G6300" s="517"/>
      <c r="H6300" s="2635"/>
      <c r="I6300" s="2651">
        <v>44832</v>
      </c>
      <c r="J6300" s="517"/>
      <c r="K6300" s="517"/>
      <c r="L6300" s="335"/>
      <c r="M6300" s="517"/>
      <c r="N6300" s="517"/>
      <c r="O6300" s="517"/>
      <c r="P6300" s="517"/>
      <c r="Q6300" s="517"/>
      <c r="R6300" s="2638"/>
      <c r="S6300" s="2638"/>
      <c r="T6300" s="2638"/>
      <c r="U6300" s="2638"/>
      <c r="V6300" s="2638"/>
      <c r="W6300" s="2638"/>
      <c r="X6300" s="2638"/>
      <c r="Y6300" s="2638"/>
      <c r="Z6300" s="2638"/>
      <c r="AA6300" s="2638"/>
      <c r="AB6300" s="2650"/>
      <c r="AC6300" s="1507">
        <f t="shared" si="2182"/>
        <v>108</v>
      </c>
      <c r="AD6300" s="1508">
        <f t="shared" si="2183"/>
        <v>0</v>
      </c>
      <c r="AE6300" s="14">
        <f t="shared" si="2179"/>
        <v>-1500.5666666666666</v>
      </c>
      <c r="AF6300" s="14">
        <f t="shared" si="2184"/>
        <v>0</v>
      </c>
      <c r="AG6300" s="14" t="e">
        <f t="shared" si="2185"/>
        <v>#DIV/0!</v>
      </c>
      <c r="AH6300" s="14" t="e">
        <f t="shared" si="2180"/>
        <v>#DIV/0!</v>
      </c>
      <c r="AI6300" s="14">
        <f t="shared" si="2181"/>
        <v>108</v>
      </c>
      <c r="AJ6300" s="240"/>
    </row>
    <row r="6301" spans="1:36" ht="15.75">
      <c r="A6301" s="2634">
        <v>149</v>
      </c>
      <c r="B6301" s="517" t="s">
        <v>5840</v>
      </c>
      <c r="C6301" s="174" t="s">
        <v>176</v>
      </c>
      <c r="D6301" s="2635"/>
      <c r="E6301" s="517">
        <v>2</v>
      </c>
      <c r="F6301" s="2635"/>
      <c r="G6301" s="517"/>
      <c r="H6301" s="2635"/>
      <c r="I6301" s="2651">
        <v>44832</v>
      </c>
      <c r="J6301" s="517"/>
      <c r="K6301" s="517"/>
      <c r="L6301" s="335"/>
      <c r="M6301" s="517"/>
      <c r="N6301" s="517"/>
      <c r="O6301" s="517"/>
      <c r="P6301" s="517"/>
      <c r="Q6301" s="517"/>
      <c r="R6301" s="2638"/>
      <c r="S6301" s="2638"/>
      <c r="T6301" s="2638"/>
      <c r="U6301" s="2638"/>
      <c r="V6301" s="2638"/>
      <c r="W6301" s="2638"/>
      <c r="X6301" s="2638"/>
      <c r="Y6301" s="2638"/>
      <c r="Z6301" s="2638"/>
      <c r="AA6301" s="2638"/>
      <c r="AB6301" s="2650"/>
      <c r="AC6301" s="1507">
        <f t="shared" si="2182"/>
        <v>2</v>
      </c>
      <c r="AD6301" s="1508">
        <f t="shared" si="2183"/>
        <v>0</v>
      </c>
      <c r="AE6301" s="14">
        <f t="shared" si="2179"/>
        <v>-1500.5666666666666</v>
      </c>
      <c r="AF6301" s="14">
        <f t="shared" si="2184"/>
        <v>0</v>
      </c>
      <c r="AG6301" s="14" t="e">
        <f t="shared" si="2185"/>
        <v>#DIV/0!</v>
      </c>
      <c r="AH6301" s="14" t="e">
        <f t="shared" si="2180"/>
        <v>#DIV/0!</v>
      </c>
      <c r="AI6301" s="14">
        <f t="shared" si="2181"/>
        <v>2</v>
      </c>
      <c r="AJ6301" s="240"/>
    </row>
    <row r="6302" spans="1:36" ht="15.75">
      <c r="A6302" s="2634">
        <v>150</v>
      </c>
      <c r="B6302" s="517" t="s">
        <v>5445</v>
      </c>
      <c r="C6302" s="174" t="s">
        <v>176</v>
      </c>
      <c r="D6302" s="2635"/>
      <c r="E6302" s="517">
        <v>100</v>
      </c>
      <c r="F6302" s="2635"/>
      <c r="G6302" s="517"/>
      <c r="H6302" s="2635"/>
      <c r="I6302" s="2651">
        <v>44832</v>
      </c>
      <c r="J6302" s="517"/>
      <c r="K6302" s="517"/>
      <c r="L6302" s="335"/>
      <c r="M6302" s="517"/>
      <c r="N6302" s="517"/>
      <c r="O6302" s="517"/>
      <c r="P6302" s="517"/>
      <c r="Q6302" s="517"/>
      <c r="R6302" s="2638"/>
      <c r="S6302" s="2638"/>
      <c r="T6302" s="2638"/>
      <c r="U6302" s="2638"/>
      <c r="V6302" s="2638"/>
      <c r="W6302" s="2638"/>
      <c r="X6302" s="2638"/>
      <c r="Y6302" s="2638"/>
      <c r="Z6302" s="2638"/>
      <c r="AA6302" s="2638"/>
      <c r="AB6302" s="2650"/>
      <c r="AC6302" s="1507">
        <f t="shared" si="2182"/>
        <v>100</v>
      </c>
      <c r="AD6302" s="1508">
        <f t="shared" si="2183"/>
        <v>0</v>
      </c>
      <c r="AE6302" s="14">
        <f t="shared" si="2179"/>
        <v>-1500.5666666666666</v>
      </c>
      <c r="AF6302" s="14">
        <f t="shared" si="2184"/>
        <v>0</v>
      </c>
      <c r="AG6302" s="14" t="e">
        <f t="shared" si="2185"/>
        <v>#DIV/0!</v>
      </c>
      <c r="AH6302" s="14" t="e">
        <f t="shared" si="2180"/>
        <v>#DIV/0!</v>
      </c>
      <c r="AI6302" s="14">
        <f t="shared" si="2181"/>
        <v>100</v>
      </c>
      <c r="AJ6302" s="240"/>
    </row>
    <row r="6303" spans="1:36" ht="15.75">
      <c r="A6303" s="2634">
        <v>152</v>
      </c>
      <c r="B6303" s="517" t="s">
        <v>5393</v>
      </c>
      <c r="C6303" s="174" t="s">
        <v>143</v>
      </c>
      <c r="D6303" s="2635"/>
      <c r="E6303" s="517">
        <v>300</v>
      </c>
      <c r="F6303" s="2635"/>
      <c r="G6303" s="517"/>
      <c r="H6303" s="2635"/>
      <c r="I6303" s="2651">
        <v>44832</v>
      </c>
      <c r="J6303" s="517"/>
      <c r="K6303" s="517"/>
      <c r="L6303" s="335"/>
      <c r="M6303" s="517"/>
      <c r="N6303" s="517"/>
      <c r="O6303" s="517"/>
      <c r="P6303" s="517"/>
      <c r="Q6303" s="517"/>
      <c r="R6303" s="2638"/>
      <c r="S6303" s="2638"/>
      <c r="T6303" s="2638"/>
      <c r="U6303" s="2638"/>
      <c r="V6303" s="2638"/>
      <c r="W6303" s="2638"/>
      <c r="X6303" s="2638"/>
      <c r="Y6303" s="2638"/>
      <c r="Z6303" s="2638"/>
      <c r="AA6303" s="2638"/>
      <c r="AB6303" s="2650"/>
      <c r="AC6303" s="1507">
        <f t="shared" si="2182"/>
        <v>300</v>
      </c>
      <c r="AD6303" s="1508">
        <f t="shared" si="2183"/>
        <v>0</v>
      </c>
      <c r="AE6303" s="14">
        <f t="shared" ref="AE6303:AE6330" si="2187">(J6303-"01.04.2023")/30</f>
        <v>-1500.5666666666666</v>
      </c>
      <c r="AF6303" s="14">
        <f t="shared" si="2184"/>
        <v>0</v>
      </c>
      <c r="AG6303" s="14" t="e">
        <f t="shared" si="2185"/>
        <v>#DIV/0!</v>
      </c>
      <c r="AH6303" s="14" t="e">
        <f t="shared" ref="AH6303:AH6330" si="2188">AG6303-AE6303</f>
        <v>#DIV/0!</v>
      </c>
      <c r="AI6303" s="14">
        <f t="shared" ref="AI6303:AI6330" si="2189">AC6303-(AE6303*AF6303)</f>
        <v>300</v>
      </c>
      <c r="AJ6303" s="240"/>
    </row>
    <row r="6304" spans="1:36" ht="15.75">
      <c r="A6304" s="2634">
        <v>153</v>
      </c>
      <c r="B6304" s="517" t="s">
        <v>5841</v>
      </c>
      <c r="C6304" s="174" t="s">
        <v>176</v>
      </c>
      <c r="D6304" s="2635"/>
      <c r="E6304" s="517">
        <v>6</v>
      </c>
      <c r="F6304" s="2635"/>
      <c r="G6304" s="517"/>
      <c r="H6304" s="2635"/>
      <c r="I6304" s="2651">
        <v>44832</v>
      </c>
      <c r="J6304" s="517"/>
      <c r="K6304" s="517"/>
      <c r="L6304" s="335"/>
      <c r="M6304" s="517"/>
      <c r="N6304" s="517"/>
      <c r="O6304" s="517"/>
      <c r="P6304" s="517"/>
      <c r="Q6304" s="517"/>
      <c r="R6304" s="2638"/>
      <c r="S6304" s="2638"/>
      <c r="T6304" s="2638"/>
      <c r="U6304" s="2638"/>
      <c r="V6304" s="2638"/>
      <c r="W6304" s="2638"/>
      <c r="X6304" s="2638"/>
      <c r="Y6304" s="2638"/>
      <c r="Z6304" s="2638"/>
      <c r="AA6304" s="2638"/>
      <c r="AB6304" s="2650"/>
      <c r="AC6304" s="1507">
        <f t="shared" si="2182"/>
        <v>6</v>
      </c>
      <c r="AD6304" s="1508">
        <f t="shared" si="2183"/>
        <v>0</v>
      </c>
      <c r="AE6304" s="14">
        <f t="shared" si="2187"/>
        <v>-1500.5666666666666</v>
      </c>
      <c r="AF6304" s="14">
        <f t="shared" si="2184"/>
        <v>0</v>
      </c>
      <c r="AG6304" s="14" t="e">
        <f t="shared" si="2185"/>
        <v>#DIV/0!</v>
      </c>
      <c r="AH6304" s="14" t="e">
        <f t="shared" si="2188"/>
        <v>#DIV/0!</v>
      </c>
      <c r="AI6304" s="14">
        <f t="shared" si="2189"/>
        <v>6</v>
      </c>
      <c r="AJ6304" s="240"/>
    </row>
    <row r="6305" spans="1:36" ht="15.75">
      <c r="A6305" s="2634">
        <v>154</v>
      </c>
      <c r="B6305" s="517" t="s">
        <v>5394</v>
      </c>
      <c r="C6305" s="174" t="s">
        <v>143</v>
      </c>
      <c r="D6305" s="2635"/>
      <c r="E6305" s="517">
        <v>96</v>
      </c>
      <c r="F6305" s="2635"/>
      <c r="G6305" s="517"/>
      <c r="H6305" s="2635"/>
      <c r="I6305" s="2651">
        <v>44832</v>
      </c>
      <c r="J6305" s="517"/>
      <c r="K6305" s="517"/>
      <c r="L6305" s="335"/>
      <c r="M6305" s="517"/>
      <c r="N6305" s="517">
        <v>31</v>
      </c>
      <c r="O6305" s="517"/>
      <c r="P6305" s="517"/>
      <c r="Q6305" s="517"/>
      <c r="R6305" s="2638"/>
      <c r="S6305" s="2638"/>
      <c r="T6305" s="2638"/>
      <c r="U6305" s="2638"/>
      <c r="V6305" s="2638"/>
      <c r="W6305" s="2638"/>
      <c r="X6305" s="2638"/>
      <c r="Y6305" s="2638"/>
      <c r="Z6305" s="2638"/>
      <c r="AA6305" s="2638"/>
      <c r="AB6305" s="2650"/>
      <c r="AC6305" s="1507">
        <f t="shared" si="2182"/>
        <v>65</v>
      </c>
      <c r="AD6305" s="1508">
        <f t="shared" si="2183"/>
        <v>0</v>
      </c>
      <c r="AE6305" s="14">
        <f t="shared" si="2187"/>
        <v>-1500.5666666666666</v>
      </c>
      <c r="AF6305" s="14">
        <f t="shared" si="2184"/>
        <v>10.333333333333334</v>
      </c>
      <c r="AG6305" s="14">
        <f t="shared" si="2185"/>
        <v>6.290322580645161</v>
      </c>
      <c r="AH6305" s="14">
        <f t="shared" si="2188"/>
        <v>1506.8569892473117</v>
      </c>
      <c r="AI6305" s="14">
        <f t="shared" si="2189"/>
        <v>15570.855555555556</v>
      </c>
      <c r="AJ6305" s="240"/>
    </row>
    <row r="6306" spans="1:36" ht="15.75">
      <c r="A6306" s="2634">
        <v>155</v>
      </c>
      <c r="B6306" s="517" t="s">
        <v>5467</v>
      </c>
      <c r="C6306" s="174" t="s">
        <v>143</v>
      </c>
      <c r="D6306" s="2635"/>
      <c r="E6306" s="517">
        <v>100</v>
      </c>
      <c r="F6306" s="2635"/>
      <c r="G6306" s="517"/>
      <c r="H6306" s="2635"/>
      <c r="I6306" s="2651">
        <v>44832</v>
      </c>
      <c r="J6306" s="517"/>
      <c r="K6306" s="517"/>
      <c r="L6306" s="335"/>
      <c r="M6306" s="517"/>
      <c r="N6306" s="517">
        <v>20</v>
      </c>
      <c r="O6306" s="517"/>
      <c r="P6306" s="517"/>
      <c r="Q6306" s="517"/>
      <c r="R6306" s="2638"/>
      <c r="S6306" s="2638"/>
      <c r="T6306" s="2638"/>
      <c r="U6306" s="2638"/>
      <c r="V6306" s="2638"/>
      <c r="W6306" s="2638"/>
      <c r="X6306" s="2638"/>
      <c r="Y6306" s="2638"/>
      <c r="Z6306" s="2638"/>
      <c r="AA6306" s="2638"/>
      <c r="AB6306" s="2650"/>
      <c r="AC6306" s="1507">
        <f t="shared" si="2182"/>
        <v>80</v>
      </c>
      <c r="AD6306" s="1508">
        <f t="shared" si="2183"/>
        <v>0</v>
      </c>
      <c r="AE6306" s="14">
        <f t="shared" si="2187"/>
        <v>-1500.5666666666666</v>
      </c>
      <c r="AF6306" s="14">
        <f t="shared" si="2184"/>
        <v>6.666666666666667</v>
      </c>
      <c r="AG6306" s="14">
        <f t="shared" si="2185"/>
        <v>12</v>
      </c>
      <c r="AH6306" s="14">
        <f t="shared" si="2188"/>
        <v>1512.5666666666666</v>
      </c>
      <c r="AI6306" s="14">
        <f t="shared" si="2189"/>
        <v>10083.777777777777</v>
      </c>
      <c r="AJ6306" s="240"/>
    </row>
    <row r="6307" spans="1:36" ht="15.75">
      <c r="A6307" s="2634">
        <v>157</v>
      </c>
      <c r="B6307" s="517" t="s">
        <v>5978</v>
      </c>
      <c r="C6307" s="174" t="s">
        <v>234</v>
      </c>
      <c r="D6307" s="2635">
        <v>1</v>
      </c>
      <c r="E6307" s="517">
        <v>100</v>
      </c>
      <c r="F6307" s="2635">
        <f t="shared" ref="F6307:F6315" si="2190">D6307*E6307</f>
        <v>100</v>
      </c>
      <c r="G6307" s="517"/>
      <c r="H6307" s="2635"/>
      <c r="I6307" s="2651" t="s">
        <v>5979</v>
      </c>
      <c r="J6307" s="2636">
        <v>45473</v>
      </c>
      <c r="K6307" s="517"/>
      <c r="L6307" s="335"/>
      <c r="M6307" s="517"/>
      <c r="N6307" s="517"/>
      <c r="O6307" s="517"/>
      <c r="P6307" s="517"/>
      <c r="Q6307" s="517"/>
      <c r="R6307" s="2638"/>
      <c r="S6307" s="2638"/>
      <c r="T6307" s="2638"/>
      <c r="U6307" s="2638"/>
      <c r="V6307" s="2638"/>
      <c r="W6307" s="2638"/>
      <c r="X6307" s="2638"/>
      <c r="Y6307" s="2638"/>
      <c r="Z6307" s="2638"/>
      <c r="AA6307" s="2638"/>
      <c r="AB6307" s="2650"/>
      <c r="AC6307" s="1507">
        <f t="shared" si="2182"/>
        <v>100</v>
      </c>
      <c r="AD6307" s="1508">
        <f t="shared" si="2183"/>
        <v>100</v>
      </c>
      <c r="AE6307" s="14">
        <f t="shared" si="2187"/>
        <v>15.2</v>
      </c>
      <c r="AF6307" s="14">
        <f t="shared" si="2184"/>
        <v>0</v>
      </c>
      <c r="AG6307" s="14" t="e">
        <f t="shared" si="2185"/>
        <v>#DIV/0!</v>
      </c>
      <c r="AH6307" s="14" t="e">
        <f t="shared" si="2188"/>
        <v>#DIV/0!</v>
      </c>
      <c r="AI6307" s="14">
        <f t="shared" si="2189"/>
        <v>100</v>
      </c>
      <c r="AJ6307" s="240"/>
    </row>
    <row r="6308" spans="1:36" ht="31.5">
      <c r="A6308" s="2634">
        <v>158</v>
      </c>
      <c r="B6308" s="517" t="s">
        <v>6527</v>
      </c>
      <c r="C6308" s="174" t="s">
        <v>66</v>
      </c>
      <c r="D6308" s="2635">
        <v>1</v>
      </c>
      <c r="E6308" s="517">
        <v>3830</v>
      </c>
      <c r="F6308" s="2635">
        <f t="shared" si="2190"/>
        <v>3830</v>
      </c>
      <c r="G6308" s="517"/>
      <c r="H6308" s="2635"/>
      <c r="I6308" s="2651">
        <v>44894</v>
      </c>
      <c r="J6308" s="517"/>
      <c r="K6308" s="517"/>
      <c r="L6308" s="335"/>
      <c r="M6308" s="517"/>
      <c r="N6308" s="517">
        <v>1811</v>
      </c>
      <c r="O6308" s="517">
        <v>1319</v>
      </c>
      <c r="P6308" s="517"/>
      <c r="Q6308" s="517"/>
      <c r="R6308" s="2638"/>
      <c r="S6308" s="2638"/>
      <c r="T6308" s="2638"/>
      <c r="U6308" s="2638"/>
      <c r="V6308" s="2638"/>
      <c r="W6308" s="2638"/>
      <c r="X6308" s="2638"/>
      <c r="Y6308" s="2638"/>
      <c r="Z6308" s="2638"/>
      <c r="AA6308" s="2638"/>
      <c r="AB6308" s="2650"/>
      <c r="AC6308" s="1507">
        <f t="shared" si="2182"/>
        <v>700</v>
      </c>
      <c r="AD6308" s="1508">
        <f t="shared" si="2183"/>
        <v>700</v>
      </c>
      <c r="AE6308" s="14">
        <f t="shared" si="2187"/>
        <v>-1500.5666666666666</v>
      </c>
      <c r="AF6308" s="14">
        <f t="shared" si="2184"/>
        <v>1043.3333333333333</v>
      </c>
      <c r="AG6308" s="14">
        <f t="shared" si="2185"/>
        <v>0.67092651757188504</v>
      </c>
      <c r="AH6308" s="14">
        <f t="shared" si="2188"/>
        <v>1501.2375931842384</v>
      </c>
      <c r="AI6308" s="14">
        <f t="shared" si="2189"/>
        <v>1566291.222222222</v>
      </c>
      <c r="AJ6308" s="240"/>
    </row>
    <row r="6309" spans="1:36" ht="31.5">
      <c r="A6309" s="2634">
        <v>160</v>
      </c>
      <c r="B6309" s="517" t="s">
        <v>6528</v>
      </c>
      <c r="C6309" s="174" t="s">
        <v>4669</v>
      </c>
      <c r="D6309" s="2635">
        <v>1</v>
      </c>
      <c r="E6309" s="517">
        <v>10000</v>
      </c>
      <c r="F6309" s="2635">
        <f t="shared" si="2190"/>
        <v>10000</v>
      </c>
      <c r="G6309" s="517"/>
      <c r="H6309" s="2635"/>
      <c r="I6309" s="2651">
        <v>44894</v>
      </c>
      <c r="J6309" s="517"/>
      <c r="K6309" s="517"/>
      <c r="L6309" s="335"/>
      <c r="M6309" s="517"/>
      <c r="N6309" s="517">
        <v>1300</v>
      </c>
      <c r="O6309" s="517">
        <v>6959</v>
      </c>
      <c r="P6309" s="517">
        <v>841</v>
      </c>
      <c r="Q6309" s="517"/>
      <c r="R6309" s="2638"/>
      <c r="S6309" s="2638"/>
      <c r="T6309" s="2638"/>
      <c r="U6309" s="2638"/>
      <c r="V6309" s="2638"/>
      <c r="W6309" s="2638"/>
      <c r="X6309" s="2638"/>
      <c r="Y6309" s="2638"/>
      <c r="Z6309" s="2638"/>
      <c r="AA6309" s="2638"/>
      <c r="AB6309" s="2650"/>
      <c r="AC6309" s="1507">
        <f t="shared" si="2182"/>
        <v>900</v>
      </c>
      <c r="AD6309" s="1508">
        <f t="shared" si="2183"/>
        <v>900</v>
      </c>
      <c r="AE6309" s="14">
        <f t="shared" si="2187"/>
        <v>-1500.5666666666666</v>
      </c>
      <c r="AF6309" s="14">
        <f t="shared" si="2184"/>
        <v>3033.3333333333335</v>
      </c>
      <c r="AG6309" s="14">
        <f t="shared" si="2185"/>
        <v>0.2967032967032967</v>
      </c>
      <c r="AH6309" s="14">
        <f t="shared" si="2188"/>
        <v>1500.8633699633699</v>
      </c>
      <c r="AI6309" s="14">
        <f t="shared" si="2189"/>
        <v>4552618.888888889</v>
      </c>
      <c r="AJ6309" s="240"/>
    </row>
    <row r="6310" spans="1:36" ht="31.5">
      <c r="A6310" s="2634">
        <v>162</v>
      </c>
      <c r="B6310" s="517" t="s">
        <v>7567</v>
      </c>
      <c r="C6310" s="174" t="s">
        <v>66</v>
      </c>
      <c r="D6310" s="2635">
        <v>1</v>
      </c>
      <c r="E6310" s="517">
        <v>1000</v>
      </c>
      <c r="F6310" s="2635">
        <f t="shared" si="2190"/>
        <v>1000</v>
      </c>
      <c r="G6310" s="517"/>
      <c r="H6310" s="2635"/>
      <c r="I6310" s="2651">
        <v>44907</v>
      </c>
      <c r="J6310" s="517"/>
      <c r="K6310" s="517"/>
      <c r="L6310" s="335"/>
      <c r="M6310" s="517"/>
      <c r="N6310" s="517">
        <v>800</v>
      </c>
      <c r="O6310" s="517"/>
      <c r="P6310" s="517"/>
      <c r="Q6310" s="240"/>
      <c r="R6310" s="2638"/>
      <c r="S6310" s="2638"/>
      <c r="T6310" s="2638"/>
      <c r="U6310" s="2638"/>
      <c r="V6310" s="2638"/>
      <c r="W6310" s="2638"/>
      <c r="X6310" s="2638"/>
      <c r="Y6310" s="2638"/>
      <c r="Z6310" s="2638"/>
      <c r="AA6310" s="2638"/>
      <c r="AB6310" s="2650"/>
      <c r="AC6310" s="1507">
        <f t="shared" si="2182"/>
        <v>200</v>
      </c>
      <c r="AD6310" s="1508">
        <f t="shared" si="2183"/>
        <v>200</v>
      </c>
      <c r="AE6310" s="14">
        <f t="shared" si="2187"/>
        <v>-1500.5666666666666</v>
      </c>
      <c r="AF6310" s="14">
        <f t="shared" si="2184"/>
        <v>266.66666666666669</v>
      </c>
      <c r="AG6310" s="14">
        <f t="shared" si="2185"/>
        <v>0.75</v>
      </c>
      <c r="AH6310" s="14">
        <f t="shared" si="2188"/>
        <v>1501.3166666666666</v>
      </c>
      <c r="AI6310" s="14">
        <f t="shared" si="2189"/>
        <v>400351.11111111112</v>
      </c>
      <c r="AJ6310" s="240"/>
    </row>
    <row r="6311" spans="1:36" ht="31.5">
      <c r="A6311" s="2634">
        <v>163</v>
      </c>
      <c r="B6311" s="517" t="s">
        <v>7182</v>
      </c>
      <c r="C6311" s="174" t="s">
        <v>66</v>
      </c>
      <c r="D6311" s="2635">
        <v>1</v>
      </c>
      <c r="E6311" s="517">
        <v>1000</v>
      </c>
      <c r="F6311" s="2635">
        <f t="shared" si="2190"/>
        <v>1000</v>
      </c>
      <c r="G6311" s="517"/>
      <c r="H6311" s="2635"/>
      <c r="I6311" s="2651">
        <v>44907</v>
      </c>
      <c r="J6311" s="517"/>
      <c r="K6311" s="517"/>
      <c r="L6311" s="335"/>
      <c r="M6311" s="517"/>
      <c r="N6311" s="517">
        <v>700</v>
      </c>
      <c r="O6311" s="517"/>
      <c r="P6311" s="517"/>
      <c r="Q6311" s="517"/>
      <c r="R6311" s="2638"/>
      <c r="S6311" s="2638"/>
      <c r="T6311" s="2638"/>
      <c r="U6311" s="2638"/>
      <c r="V6311" s="2638"/>
      <c r="W6311" s="2638"/>
      <c r="X6311" s="2638"/>
      <c r="Y6311" s="2638"/>
      <c r="Z6311" s="2638"/>
      <c r="AA6311" s="2638"/>
      <c r="AB6311" s="2650"/>
      <c r="AC6311" s="1507">
        <f t="shared" si="2182"/>
        <v>300</v>
      </c>
      <c r="AD6311" s="1508">
        <f t="shared" si="2183"/>
        <v>300</v>
      </c>
      <c r="AE6311" s="14">
        <f t="shared" si="2187"/>
        <v>-1500.5666666666666</v>
      </c>
      <c r="AF6311" s="14">
        <f t="shared" si="2184"/>
        <v>233.33333333333334</v>
      </c>
      <c r="AG6311" s="14">
        <f t="shared" si="2185"/>
        <v>1.2857142857142856</v>
      </c>
      <c r="AH6311" s="14">
        <f t="shared" si="2188"/>
        <v>1501.8523809523808</v>
      </c>
      <c r="AI6311" s="14">
        <f t="shared" si="2189"/>
        <v>350432.22222222225</v>
      </c>
      <c r="AJ6311" s="240"/>
    </row>
    <row r="6312" spans="1:36" ht="31.5">
      <c r="A6312" s="2634">
        <v>164</v>
      </c>
      <c r="B6312" s="517" t="s">
        <v>8034</v>
      </c>
      <c r="C6312" s="174" t="s">
        <v>66</v>
      </c>
      <c r="D6312" s="2635">
        <v>1</v>
      </c>
      <c r="E6312" s="517">
        <v>2000</v>
      </c>
      <c r="F6312" s="2635">
        <f t="shared" si="2190"/>
        <v>2000</v>
      </c>
      <c r="G6312" s="517"/>
      <c r="H6312" s="2635"/>
      <c r="I6312" s="2651">
        <v>44907</v>
      </c>
      <c r="J6312" s="517"/>
      <c r="K6312" s="517"/>
      <c r="L6312" s="335"/>
      <c r="M6312" s="517"/>
      <c r="N6312" s="517">
        <v>1000</v>
      </c>
      <c r="O6312" s="517"/>
      <c r="P6312" s="517"/>
      <c r="Q6312" s="517"/>
      <c r="R6312" s="2638"/>
      <c r="S6312" s="2638"/>
      <c r="T6312" s="2638"/>
      <c r="U6312" s="2638"/>
      <c r="V6312" s="2638"/>
      <c r="W6312" s="2638"/>
      <c r="X6312" s="2638"/>
      <c r="Y6312" s="2638"/>
      <c r="Z6312" s="2638"/>
      <c r="AA6312" s="2638"/>
      <c r="AB6312" s="2650"/>
      <c r="AC6312" s="1507">
        <f t="shared" si="2182"/>
        <v>1000</v>
      </c>
      <c r="AD6312" s="1508">
        <f t="shared" si="2183"/>
        <v>1000</v>
      </c>
      <c r="AE6312" s="14">
        <f t="shared" si="2187"/>
        <v>-1500.5666666666666</v>
      </c>
      <c r="AF6312" s="14">
        <f t="shared" si="2184"/>
        <v>333.33333333333331</v>
      </c>
      <c r="AG6312" s="14">
        <f t="shared" si="2185"/>
        <v>3</v>
      </c>
      <c r="AH6312" s="14">
        <f t="shared" si="2188"/>
        <v>1503.5666666666666</v>
      </c>
      <c r="AI6312" s="14">
        <f t="shared" si="2189"/>
        <v>501188.88888888882</v>
      </c>
      <c r="AJ6312" s="240"/>
    </row>
    <row r="6313" spans="1:36" ht="47.25">
      <c r="A6313" s="2634">
        <v>165</v>
      </c>
      <c r="B6313" s="517" t="s">
        <v>8122</v>
      </c>
      <c r="C6313" s="174" t="s">
        <v>66</v>
      </c>
      <c r="D6313" s="2635">
        <v>1</v>
      </c>
      <c r="E6313" s="517">
        <v>90</v>
      </c>
      <c r="F6313" s="2635">
        <f t="shared" si="2190"/>
        <v>90</v>
      </c>
      <c r="G6313" s="517"/>
      <c r="H6313" s="2635"/>
      <c r="I6313" s="2651">
        <v>44907</v>
      </c>
      <c r="J6313" s="517"/>
      <c r="K6313" s="517"/>
      <c r="L6313" s="335"/>
      <c r="M6313" s="517"/>
      <c r="N6313" s="517"/>
      <c r="O6313" s="517"/>
      <c r="P6313" s="517"/>
      <c r="Q6313" s="517"/>
      <c r="R6313" s="2638"/>
      <c r="S6313" s="2638"/>
      <c r="T6313" s="2638"/>
      <c r="U6313" s="2638"/>
      <c r="V6313" s="2638"/>
      <c r="W6313" s="2638"/>
      <c r="X6313" s="2638"/>
      <c r="Y6313" s="2638"/>
      <c r="Z6313" s="2638"/>
      <c r="AA6313" s="2638"/>
      <c r="AB6313" s="2650"/>
      <c r="AC6313" s="1507">
        <f t="shared" si="2182"/>
        <v>90</v>
      </c>
      <c r="AD6313" s="1508">
        <f t="shared" si="2183"/>
        <v>90</v>
      </c>
      <c r="AE6313" s="14">
        <f t="shared" si="2187"/>
        <v>-1500.5666666666666</v>
      </c>
      <c r="AF6313" s="14">
        <f t="shared" si="2184"/>
        <v>0</v>
      </c>
      <c r="AG6313" s="14" t="e">
        <f t="shared" si="2185"/>
        <v>#DIV/0!</v>
      </c>
      <c r="AH6313" s="14" t="e">
        <f t="shared" si="2188"/>
        <v>#DIV/0!</v>
      </c>
      <c r="AI6313" s="14">
        <f t="shared" si="2189"/>
        <v>90</v>
      </c>
      <c r="AJ6313" s="240"/>
    </row>
    <row r="6314" spans="1:36" ht="15.75">
      <c r="A6314" s="2634">
        <v>166</v>
      </c>
      <c r="B6314" s="517" t="s">
        <v>8123</v>
      </c>
      <c r="C6314" s="174" t="s">
        <v>66</v>
      </c>
      <c r="D6314" s="2635">
        <v>1</v>
      </c>
      <c r="E6314" s="517">
        <v>1100</v>
      </c>
      <c r="F6314" s="2635">
        <f t="shared" si="2190"/>
        <v>1100</v>
      </c>
      <c r="G6314" s="517"/>
      <c r="H6314" s="2635"/>
      <c r="I6314" s="2651">
        <v>44907</v>
      </c>
      <c r="J6314" s="517"/>
      <c r="K6314" s="517"/>
      <c r="L6314" s="335"/>
      <c r="M6314" s="517"/>
      <c r="N6314" s="517">
        <v>860</v>
      </c>
      <c r="O6314" s="517"/>
      <c r="P6314" s="517"/>
      <c r="Q6314" s="517"/>
      <c r="R6314" s="2638"/>
      <c r="S6314" s="2638"/>
      <c r="T6314" s="2638"/>
      <c r="U6314" s="2638"/>
      <c r="V6314" s="2638"/>
      <c r="W6314" s="2638"/>
      <c r="X6314" s="2638"/>
      <c r="Y6314" s="2638"/>
      <c r="Z6314" s="2638"/>
      <c r="AA6314" s="2638"/>
      <c r="AB6314" s="2650"/>
      <c r="AC6314" s="1507">
        <f t="shared" si="2182"/>
        <v>240</v>
      </c>
      <c r="AD6314" s="1508">
        <f t="shared" si="2183"/>
        <v>240</v>
      </c>
      <c r="AE6314" s="14">
        <f t="shared" si="2187"/>
        <v>-1500.5666666666666</v>
      </c>
      <c r="AF6314" s="14">
        <f t="shared" si="2184"/>
        <v>286.66666666666669</v>
      </c>
      <c r="AG6314" s="14">
        <f t="shared" si="2185"/>
        <v>0.83720930232558133</v>
      </c>
      <c r="AH6314" s="14">
        <f t="shared" si="2188"/>
        <v>1501.4038759689922</v>
      </c>
      <c r="AI6314" s="14">
        <f t="shared" si="2189"/>
        <v>430402.44444444444</v>
      </c>
      <c r="AJ6314" s="240"/>
    </row>
    <row r="6315" spans="1:36" ht="15.75">
      <c r="A6315" s="2634">
        <v>167</v>
      </c>
      <c r="B6315" s="517" t="s">
        <v>7131</v>
      </c>
      <c r="C6315" s="174" t="s">
        <v>177</v>
      </c>
      <c r="D6315" s="2635">
        <v>1</v>
      </c>
      <c r="E6315" s="517">
        <v>336</v>
      </c>
      <c r="F6315" s="2635">
        <f t="shared" si="2190"/>
        <v>336</v>
      </c>
      <c r="G6315" s="517"/>
      <c r="H6315" s="2635"/>
      <c r="I6315" s="2651">
        <v>44907</v>
      </c>
      <c r="J6315" s="517"/>
      <c r="K6315" s="517"/>
      <c r="L6315" s="335"/>
      <c r="M6315" s="517"/>
      <c r="N6315" s="517"/>
      <c r="O6315" s="517"/>
      <c r="P6315" s="517"/>
      <c r="Q6315" s="517"/>
      <c r="R6315" s="2638"/>
      <c r="S6315" s="2638"/>
      <c r="T6315" s="2638"/>
      <c r="U6315" s="2638"/>
      <c r="V6315" s="2638"/>
      <c r="W6315" s="2638"/>
      <c r="X6315" s="2638"/>
      <c r="Y6315" s="2638"/>
      <c r="Z6315" s="2638"/>
      <c r="AA6315" s="2638"/>
      <c r="AB6315" s="2650"/>
      <c r="AC6315" s="1507">
        <f t="shared" si="2182"/>
        <v>336</v>
      </c>
      <c r="AD6315" s="1508">
        <f t="shared" si="2183"/>
        <v>336</v>
      </c>
      <c r="AE6315" s="14">
        <f t="shared" si="2187"/>
        <v>-1500.5666666666666</v>
      </c>
      <c r="AF6315" s="14">
        <f t="shared" si="2184"/>
        <v>0</v>
      </c>
      <c r="AG6315" s="14" t="e">
        <f t="shared" si="2185"/>
        <v>#DIV/0!</v>
      </c>
      <c r="AH6315" s="14" t="e">
        <f t="shared" si="2188"/>
        <v>#DIV/0!</v>
      </c>
      <c r="AI6315" s="14">
        <f t="shared" si="2189"/>
        <v>336</v>
      </c>
      <c r="AJ6315" s="240"/>
    </row>
    <row r="6316" spans="1:36" ht="31.5">
      <c r="A6316" s="2634">
        <v>168</v>
      </c>
      <c r="B6316" s="2647" t="s">
        <v>9085</v>
      </c>
      <c r="C6316" s="174" t="s">
        <v>66</v>
      </c>
      <c r="D6316" s="2635">
        <v>1</v>
      </c>
      <c r="E6316" s="517"/>
      <c r="F6316" s="517"/>
      <c r="G6316" s="517">
        <v>4000</v>
      </c>
      <c r="H6316" s="2635">
        <f t="shared" ref="H6316:H6357" si="2191">D6316*G6316</f>
        <v>4000</v>
      </c>
      <c r="I6316" s="2651">
        <v>44960</v>
      </c>
      <c r="J6316" s="2636">
        <v>45057</v>
      </c>
      <c r="K6316" s="517"/>
      <c r="L6316" s="335"/>
      <c r="M6316" s="517"/>
      <c r="N6316" s="517"/>
      <c r="O6316" s="517"/>
      <c r="P6316" s="517"/>
      <c r="Q6316" s="517"/>
      <c r="R6316" s="2638"/>
      <c r="S6316" s="2638"/>
      <c r="T6316" s="2638"/>
      <c r="U6316" s="2638"/>
      <c r="V6316" s="2638"/>
      <c r="W6316" s="2638"/>
      <c r="X6316" s="2638"/>
      <c r="Y6316" s="2638"/>
      <c r="Z6316" s="2638"/>
      <c r="AA6316" s="2638"/>
      <c r="AB6316" s="2650"/>
      <c r="AC6316" s="1507">
        <f t="shared" si="2182"/>
        <v>4000</v>
      </c>
      <c r="AD6316" s="1508">
        <f t="shared" si="2183"/>
        <v>4000</v>
      </c>
      <c r="AE6316" s="14">
        <f t="shared" si="2187"/>
        <v>1.3333333333333333</v>
      </c>
      <c r="AF6316" s="14">
        <f t="shared" si="2184"/>
        <v>0</v>
      </c>
      <c r="AG6316" s="14" t="e">
        <f t="shared" si="2185"/>
        <v>#DIV/0!</v>
      </c>
      <c r="AH6316" s="14" t="e">
        <f t="shared" si="2188"/>
        <v>#DIV/0!</v>
      </c>
      <c r="AI6316" s="14">
        <f t="shared" si="2189"/>
        <v>4000</v>
      </c>
      <c r="AJ6316" s="240"/>
    </row>
    <row r="6317" spans="1:36" ht="15.75">
      <c r="A6317" s="2634">
        <v>169</v>
      </c>
      <c r="B6317" s="2647" t="s">
        <v>9086</v>
      </c>
      <c r="C6317" s="174" t="s">
        <v>66</v>
      </c>
      <c r="D6317" s="2635">
        <v>1</v>
      </c>
      <c r="E6317" s="517"/>
      <c r="F6317" s="517"/>
      <c r="G6317" s="517">
        <v>160</v>
      </c>
      <c r="H6317" s="2635">
        <f t="shared" si="2191"/>
        <v>160</v>
      </c>
      <c r="I6317" s="2651">
        <v>44960</v>
      </c>
      <c r="J6317" s="2636">
        <v>45170</v>
      </c>
      <c r="K6317" s="517"/>
      <c r="L6317" s="335"/>
      <c r="M6317" s="517"/>
      <c r="N6317" s="517"/>
      <c r="O6317" s="517"/>
      <c r="P6317" s="517"/>
      <c r="Q6317" s="517"/>
      <c r="R6317" s="2638"/>
      <c r="S6317" s="2638"/>
      <c r="T6317" s="2638"/>
      <c r="U6317" s="2638"/>
      <c r="V6317" s="2638"/>
      <c r="W6317" s="2638"/>
      <c r="X6317" s="2638"/>
      <c r="Y6317" s="2638"/>
      <c r="Z6317" s="2638"/>
      <c r="AA6317" s="2638"/>
      <c r="AB6317" s="2650"/>
      <c r="AC6317" s="1507">
        <f t="shared" si="2182"/>
        <v>160</v>
      </c>
      <c r="AD6317" s="1508">
        <f t="shared" si="2183"/>
        <v>160</v>
      </c>
      <c r="AE6317" s="14">
        <f t="shared" si="2187"/>
        <v>5.0999999999999996</v>
      </c>
      <c r="AF6317" s="14">
        <f t="shared" si="2184"/>
        <v>0</v>
      </c>
      <c r="AG6317" s="14" t="e">
        <f t="shared" si="2185"/>
        <v>#DIV/0!</v>
      </c>
      <c r="AH6317" s="14" t="e">
        <f t="shared" si="2188"/>
        <v>#DIV/0!</v>
      </c>
      <c r="AI6317" s="14">
        <f t="shared" si="2189"/>
        <v>160</v>
      </c>
      <c r="AJ6317" s="240"/>
    </row>
    <row r="6318" spans="1:36" ht="15.75">
      <c r="A6318" s="2634">
        <v>170</v>
      </c>
      <c r="B6318" s="2647" t="s">
        <v>9087</v>
      </c>
      <c r="C6318" s="174" t="s">
        <v>66</v>
      </c>
      <c r="D6318" s="2635">
        <v>1</v>
      </c>
      <c r="E6318" s="2635"/>
      <c r="F6318" s="517"/>
      <c r="G6318" s="2642">
        <v>160</v>
      </c>
      <c r="H6318" s="2635">
        <f t="shared" si="2191"/>
        <v>160</v>
      </c>
      <c r="I6318" s="2651">
        <v>44960</v>
      </c>
      <c r="J6318" s="517"/>
      <c r="K6318" s="517"/>
      <c r="L6318" s="335"/>
      <c r="M6318" s="517"/>
      <c r="N6318" s="517"/>
      <c r="O6318" s="517"/>
      <c r="P6318" s="517"/>
      <c r="Q6318" s="517"/>
      <c r="R6318" s="2638"/>
      <c r="S6318" s="2638"/>
      <c r="T6318" s="2638"/>
      <c r="U6318" s="2638"/>
      <c r="V6318" s="2638"/>
      <c r="W6318" s="2638"/>
      <c r="X6318" s="2638"/>
      <c r="Y6318" s="2638"/>
      <c r="Z6318" s="2638"/>
      <c r="AA6318" s="2638"/>
      <c r="AB6318" s="2650"/>
      <c r="AC6318" s="1507">
        <f t="shared" si="2182"/>
        <v>160</v>
      </c>
      <c r="AD6318" s="1508">
        <f t="shared" si="2183"/>
        <v>160</v>
      </c>
      <c r="AE6318" s="14">
        <f t="shared" si="2187"/>
        <v>-1500.5666666666666</v>
      </c>
      <c r="AF6318" s="14">
        <f t="shared" si="2184"/>
        <v>0</v>
      </c>
      <c r="AG6318" s="14" t="e">
        <f t="shared" si="2185"/>
        <v>#DIV/0!</v>
      </c>
      <c r="AH6318" s="14" t="e">
        <f t="shared" si="2188"/>
        <v>#DIV/0!</v>
      </c>
      <c r="AI6318" s="14">
        <f t="shared" si="2189"/>
        <v>160</v>
      </c>
      <c r="AJ6318" s="240"/>
    </row>
    <row r="6319" spans="1:36" ht="15.75">
      <c r="A6319" s="2634">
        <v>171</v>
      </c>
      <c r="B6319" s="2647" t="s">
        <v>9088</v>
      </c>
      <c r="C6319" s="174" t="s">
        <v>66</v>
      </c>
      <c r="D6319" s="2635">
        <v>1</v>
      </c>
      <c r="E6319" s="2635"/>
      <c r="F6319" s="517"/>
      <c r="G6319" s="2642">
        <v>720</v>
      </c>
      <c r="H6319" s="2635">
        <f t="shared" si="2191"/>
        <v>720</v>
      </c>
      <c r="I6319" s="2651">
        <v>44960</v>
      </c>
      <c r="J6319" s="517"/>
      <c r="K6319" s="517"/>
      <c r="L6319" s="335"/>
      <c r="M6319" s="517"/>
      <c r="N6319" s="517"/>
      <c r="O6319" s="517"/>
      <c r="P6319" s="517"/>
      <c r="Q6319" s="517"/>
      <c r="R6319" s="2638"/>
      <c r="S6319" s="2638"/>
      <c r="T6319" s="2638"/>
      <c r="U6319" s="2638"/>
      <c r="V6319" s="2638"/>
      <c r="W6319" s="2638"/>
      <c r="X6319" s="2638"/>
      <c r="Y6319" s="2638"/>
      <c r="Z6319" s="2638"/>
      <c r="AA6319" s="2638"/>
      <c r="AB6319" s="2650"/>
      <c r="AC6319" s="1507">
        <f t="shared" si="2182"/>
        <v>720</v>
      </c>
      <c r="AD6319" s="1508">
        <f t="shared" si="2183"/>
        <v>720</v>
      </c>
      <c r="AE6319" s="14">
        <f t="shared" si="2187"/>
        <v>-1500.5666666666666</v>
      </c>
      <c r="AF6319" s="14">
        <f t="shared" si="2184"/>
        <v>0</v>
      </c>
      <c r="AG6319" s="14" t="e">
        <f t="shared" si="2185"/>
        <v>#DIV/0!</v>
      </c>
      <c r="AH6319" s="14" t="e">
        <f t="shared" si="2188"/>
        <v>#DIV/0!</v>
      </c>
      <c r="AI6319" s="14">
        <f t="shared" si="2189"/>
        <v>720</v>
      </c>
      <c r="AJ6319" s="240"/>
    </row>
    <row r="6320" spans="1:36" ht="15.75">
      <c r="A6320" s="2634">
        <v>172</v>
      </c>
      <c r="B6320" s="2647" t="s">
        <v>9089</v>
      </c>
      <c r="C6320" s="174" t="s">
        <v>64</v>
      </c>
      <c r="D6320" s="2635">
        <v>1</v>
      </c>
      <c r="E6320" s="2635"/>
      <c r="F6320" s="517"/>
      <c r="G6320" s="2642">
        <v>12</v>
      </c>
      <c r="H6320" s="2635">
        <f t="shared" si="2191"/>
        <v>12</v>
      </c>
      <c r="I6320" s="2651">
        <v>44960</v>
      </c>
      <c r="J6320" s="517"/>
      <c r="K6320" s="517"/>
      <c r="L6320" s="335"/>
      <c r="M6320" s="517"/>
      <c r="N6320" s="517"/>
      <c r="O6320" s="517"/>
      <c r="P6320" s="517"/>
      <c r="Q6320" s="517"/>
      <c r="R6320" s="2638"/>
      <c r="S6320" s="2638"/>
      <c r="T6320" s="2638"/>
      <c r="U6320" s="2638"/>
      <c r="V6320" s="2638"/>
      <c r="W6320" s="2638"/>
      <c r="X6320" s="2638"/>
      <c r="Y6320" s="2638"/>
      <c r="Z6320" s="2638"/>
      <c r="AA6320" s="2638"/>
      <c r="AB6320" s="2650"/>
      <c r="AC6320" s="1507">
        <f t="shared" si="2182"/>
        <v>12</v>
      </c>
      <c r="AD6320" s="1508">
        <f t="shared" si="2183"/>
        <v>12</v>
      </c>
      <c r="AE6320" s="14">
        <f t="shared" si="2187"/>
        <v>-1500.5666666666666</v>
      </c>
      <c r="AF6320" s="14">
        <f t="shared" si="2184"/>
        <v>0</v>
      </c>
      <c r="AG6320" s="14" t="e">
        <f t="shared" si="2185"/>
        <v>#DIV/0!</v>
      </c>
      <c r="AH6320" s="14" t="e">
        <f t="shared" si="2188"/>
        <v>#DIV/0!</v>
      </c>
      <c r="AI6320" s="14">
        <f t="shared" si="2189"/>
        <v>12</v>
      </c>
      <c r="AJ6320" s="240"/>
    </row>
    <row r="6321" spans="1:36" ht="15.75">
      <c r="A6321" s="2634">
        <v>173</v>
      </c>
      <c r="B6321" s="2647" t="s">
        <v>9090</v>
      </c>
      <c r="C6321" s="174" t="s">
        <v>66</v>
      </c>
      <c r="D6321" s="2635">
        <v>1</v>
      </c>
      <c r="E6321" s="2635"/>
      <c r="F6321" s="517"/>
      <c r="G6321" s="2642">
        <v>1175</v>
      </c>
      <c r="H6321" s="2635">
        <f t="shared" si="2191"/>
        <v>1175</v>
      </c>
      <c r="I6321" s="2651">
        <v>44960</v>
      </c>
      <c r="J6321" s="517"/>
      <c r="K6321" s="517"/>
      <c r="L6321" s="335"/>
      <c r="M6321" s="517"/>
      <c r="N6321" s="517"/>
      <c r="O6321" s="517"/>
      <c r="P6321" s="517"/>
      <c r="Q6321" s="517"/>
      <c r="R6321" s="2638"/>
      <c r="S6321" s="2638"/>
      <c r="T6321" s="2638"/>
      <c r="U6321" s="2638"/>
      <c r="V6321" s="2638"/>
      <c r="W6321" s="2638"/>
      <c r="X6321" s="2638"/>
      <c r="Y6321" s="2638"/>
      <c r="Z6321" s="2638"/>
      <c r="AA6321" s="2638"/>
      <c r="AB6321" s="2650"/>
      <c r="AC6321" s="1507">
        <f t="shared" si="2182"/>
        <v>1175</v>
      </c>
      <c r="AD6321" s="1508">
        <f t="shared" si="2183"/>
        <v>1175</v>
      </c>
      <c r="AE6321" s="14">
        <f t="shared" si="2187"/>
        <v>-1500.5666666666666</v>
      </c>
      <c r="AF6321" s="14">
        <f t="shared" si="2184"/>
        <v>0</v>
      </c>
      <c r="AG6321" s="14" t="e">
        <f t="shared" si="2185"/>
        <v>#DIV/0!</v>
      </c>
      <c r="AH6321" s="14" t="e">
        <f t="shared" si="2188"/>
        <v>#DIV/0!</v>
      </c>
      <c r="AI6321" s="14">
        <f t="shared" si="2189"/>
        <v>1175</v>
      </c>
      <c r="AJ6321" s="240"/>
    </row>
    <row r="6322" spans="1:36" ht="31.5">
      <c r="A6322" s="2634">
        <v>174</v>
      </c>
      <c r="B6322" s="2654" t="s">
        <v>9091</v>
      </c>
      <c r="C6322" s="2655" t="s">
        <v>66</v>
      </c>
      <c r="D6322" s="2656">
        <v>2.75</v>
      </c>
      <c r="E6322" s="2635"/>
      <c r="F6322" s="517"/>
      <c r="G6322" s="2642">
        <v>2000</v>
      </c>
      <c r="H6322" s="2635">
        <f t="shared" si="2191"/>
        <v>5500</v>
      </c>
      <c r="I6322" s="2651">
        <v>44964</v>
      </c>
      <c r="J6322" s="517"/>
      <c r="K6322" s="517"/>
      <c r="L6322" s="335"/>
      <c r="M6322" s="517"/>
      <c r="N6322" s="517"/>
      <c r="O6322" s="517"/>
      <c r="P6322" s="517"/>
      <c r="Q6322" s="517"/>
      <c r="R6322" s="2638"/>
      <c r="S6322" s="2638"/>
      <c r="T6322" s="2638"/>
      <c r="U6322" s="2638"/>
      <c r="V6322" s="2638"/>
      <c r="W6322" s="2638"/>
      <c r="X6322" s="2638"/>
      <c r="Y6322" s="2638"/>
      <c r="Z6322" s="2638"/>
      <c r="AA6322" s="2638"/>
      <c r="AB6322" s="2650"/>
      <c r="AC6322" s="1507">
        <f t="shared" si="2182"/>
        <v>2000</v>
      </c>
      <c r="AD6322" s="1508">
        <f t="shared" si="2183"/>
        <v>5500</v>
      </c>
      <c r="AE6322" s="14">
        <f t="shared" si="2187"/>
        <v>-1500.5666666666666</v>
      </c>
      <c r="AF6322" s="14">
        <f t="shared" si="2184"/>
        <v>0</v>
      </c>
      <c r="AG6322" s="14" t="e">
        <f t="shared" si="2185"/>
        <v>#DIV/0!</v>
      </c>
      <c r="AH6322" s="14" t="e">
        <f t="shared" si="2188"/>
        <v>#DIV/0!</v>
      </c>
      <c r="AI6322" s="14">
        <f t="shared" si="2189"/>
        <v>2000</v>
      </c>
      <c r="AJ6322" s="240"/>
    </row>
    <row r="6323" spans="1:36" ht="15.75">
      <c r="A6323" s="2634">
        <v>175</v>
      </c>
      <c r="B6323" s="2657" t="s">
        <v>9092</v>
      </c>
      <c r="C6323" s="2655" t="s">
        <v>66</v>
      </c>
      <c r="D6323" s="2658">
        <v>1</v>
      </c>
      <c r="E6323" s="2635"/>
      <c r="F6323" s="517"/>
      <c r="G6323" s="2642">
        <v>10000</v>
      </c>
      <c r="H6323" s="2635">
        <f t="shared" si="2191"/>
        <v>10000</v>
      </c>
      <c r="I6323" s="2651">
        <v>44964</v>
      </c>
      <c r="J6323" s="517"/>
      <c r="K6323" s="517"/>
      <c r="L6323" s="335"/>
      <c r="M6323" s="517"/>
      <c r="N6323" s="517"/>
      <c r="O6323" s="517"/>
      <c r="P6323" s="517"/>
      <c r="Q6323" s="517"/>
      <c r="R6323" s="2638"/>
      <c r="S6323" s="2638"/>
      <c r="T6323" s="2638"/>
      <c r="U6323" s="2638"/>
      <c r="V6323" s="2638"/>
      <c r="W6323" s="2638"/>
      <c r="X6323" s="2638"/>
      <c r="Y6323" s="2638"/>
      <c r="Z6323" s="2638"/>
      <c r="AA6323" s="2638"/>
      <c r="AB6323" s="2650"/>
      <c r="AC6323" s="1507">
        <f t="shared" si="2182"/>
        <v>10000</v>
      </c>
      <c r="AD6323" s="1508">
        <f t="shared" si="2183"/>
        <v>10000</v>
      </c>
      <c r="AE6323" s="14">
        <f t="shared" si="2187"/>
        <v>-1500.5666666666666</v>
      </c>
      <c r="AF6323" s="14">
        <f t="shared" si="2184"/>
        <v>0</v>
      </c>
      <c r="AG6323" s="14" t="e">
        <f t="shared" si="2185"/>
        <v>#DIV/0!</v>
      </c>
      <c r="AH6323" s="14" t="e">
        <f t="shared" si="2188"/>
        <v>#DIV/0!</v>
      </c>
      <c r="AI6323" s="14">
        <f t="shared" si="2189"/>
        <v>10000</v>
      </c>
      <c r="AJ6323" s="240"/>
    </row>
    <row r="6324" spans="1:36" ht="31.5">
      <c r="A6324" s="2634">
        <v>176</v>
      </c>
      <c r="B6324" s="2657" t="s">
        <v>8922</v>
      </c>
      <c r="C6324" s="2655" t="s">
        <v>177</v>
      </c>
      <c r="D6324" s="2659">
        <v>15.91</v>
      </c>
      <c r="E6324" s="2635"/>
      <c r="F6324" s="517"/>
      <c r="G6324" s="2642">
        <v>1500</v>
      </c>
      <c r="H6324" s="2635">
        <f t="shared" si="2191"/>
        <v>23865</v>
      </c>
      <c r="I6324" s="2651">
        <v>44964</v>
      </c>
      <c r="J6324" s="517"/>
      <c r="K6324" s="517"/>
      <c r="L6324" s="335"/>
      <c r="M6324" s="517"/>
      <c r="N6324" s="517"/>
      <c r="O6324" s="517"/>
      <c r="P6324" s="517"/>
      <c r="Q6324" s="517"/>
      <c r="R6324" s="2638"/>
      <c r="S6324" s="2638"/>
      <c r="T6324" s="2638"/>
      <c r="U6324" s="2638"/>
      <c r="V6324" s="2638"/>
      <c r="W6324" s="2638"/>
      <c r="X6324" s="2638"/>
      <c r="Y6324" s="2638"/>
      <c r="Z6324" s="2638"/>
      <c r="AA6324" s="2638"/>
      <c r="AB6324" s="2650"/>
      <c r="AC6324" s="1507">
        <f t="shared" si="2182"/>
        <v>1500</v>
      </c>
      <c r="AD6324" s="1508">
        <f t="shared" si="2183"/>
        <v>23865</v>
      </c>
      <c r="AE6324" s="14">
        <f t="shared" si="2187"/>
        <v>-1500.5666666666666</v>
      </c>
      <c r="AF6324" s="14">
        <f t="shared" si="2184"/>
        <v>0</v>
      </c>
      <c r="AG6324" s="14" t="e">
        <f t="shared" si="2185"/>
        <v>#DIV/0!</v>
      </c>
      <c r="AH6324" s="14" t="e">
        <f t="shared" si="2188"/>
        <v>#DIV/0!</v>
      </c>
      <c r="AI6324" s="14">
        <f t="shared" si="2189"/>
        <v>1500</v>
      </c>
      <c r="AJ6324" s="240"/>
    </row>
    <row r="6325" spans="1:36" ht="15.75">
      <c r="A6325" s="2634">
        <v>177</v>
      </c>
      <c r="B6325" s="517" t="s">
        <v>9093</v>
      </c>
      <c r="C6325" s="174" t="s">
        <v>66</v>
      </c>
      <c r="D6325" s="2635">
        <v>1</v>
      </c>
      <c r="E6325" s="2635"/>
      <c r="F6325" s="517"/>
      <c r="G6325" s="2642">
        <v>3600</v>
      </c>
      <c r="H6325" s="2635">
        <f t="shared" si="2191"/>
        <v>3600</v>
      </c>
      <c r="I6325" s="2651">
        <v>44977</v>
      </c>
      <c r="J6325" s="517"/>
      <c r="K6325" s="517"/>
      <c r="L6325" s="335"/>
      <c r="M6325" s="517"/>
      <c r="N6325" s="517"/>
      <c r="O6325" s="517"/>
      <c r="P6325" s="517"/>
      <c r="Q6325" s="517"/>
      <c r="R6325" s="2638"/>
      <c r="S6325" s="2638"/>
      <c r="T6325" s="2638"/>
      <c r="U6325" s="2638"/>
      <c r="V6325" s="2638"/>
      <c r="W6325" s="2638"/>
      <c r="X6325" s="2638"/>
      <c r="Y6325" s="2638"/>
      <c r="Z6325" s="2638"/>
      <c r="AA6325" s="2638"/>
      <c r="AB6325" s="2650"/>
      <c r="AC6325" s="1507">
        <f t="shared" si="2182"/>
        <v>3600</v>
      </c>
      <c r="AD6325" s="1508">
        <f t="shared" si="2183"/>
        <v>3600</v>
      </c>
      <c r="AE6325" s="14">
        <f t="shared" si="2187"/>
        <v>-1500.5666666666666</v>
      </c>
      <c r="AF6325" s="14">
        <f t="shared" si="2184"/>
        <v>0</v>
      </c>
      <c r="AG6325" s="14" t="e">
        <f t="shared" si="2185"/>
        <v>#DIV/0!</v>
      </c>
      <c r="AH6325" s="14" t="e">
        <f t="shared" si="2188"/>
        <v>#DIV/0!</v>
      </c>
      <c r="AI6325" s="14">
        <f t="shared" si="2189"/>
        <v>3600</v>
      </c>
      <c r="AJ6325" s="240"/>
    </row>
    <row r="6326" spans="1:36" ht="15.75">
      <c r="A6326" s="2634">
        <v>178</v>
      </c>
      <c r="B6326" s="2647" t="s">
        <v>9739</v>
      </c>
      <c r="C6326" s="2660" t="s">
        <v>66</v>
      </c>
      <c r="D6326" s="2650">
        <v>1</v>
      </c>
      <c r="E6326" s="2650"/>
      <c r="F6326" s="2638"/>
      <c r="G6326" s="2661">
        <v>108</v>
      </c>
      <c r="H6326" s="2650">
        <f t="shared" si="2191"/>
        <v>108</v>
      </c>
      <c r="I6326" s="2662" t="s">
        <v>9740</v>
      </c>
      <c r="J6326" s="2638"/>
      <c r="K6326" s="2638"/>
      <c r="L6326" s="2663"/>
      <c r="M6326" s="2638"/>
      <c r="N6326" s="2638"/>
      <c r="O6326" s="2638"/>
      <c r="P6326" s="2638"/>
      <c r="Q6326" s="2638"/>
      <c r="R6326" s="2638"/>
      <c r="S6326" s="2638"/>
      <c r="T6326" s="2638"/>
      <c r="U6326" s="2638"/>
      <c r="V6326" s="2638"/>
      <c r="W6326" s="2638"/>
      <c r="X6326" s="2638"/>
      <c r="Y6326" s="2638"/>
      <c r="Z6326" s="2638"/>
      <c r="AA6326" s="2638"/>
      <c r="AB6326" s="2650"/>
      <c r="AC6326" s="1507">
        <f t="shared" si="2182"/>
        <v>108</v>
      </c>
      <c r="AD6326" s="1508">
        <f t="shared" si="2183"/>
        <v>108</v>
      </c>
      <c r="AE6326" s="14">
        <f t="shared" si="2187"/>
        <v>-1500.5666666666666</v>
      </c>
      <c r="AF6326" s="14">
        <f t="shared" si="2184"/>
        <v>0</v>
      </c>
      <c r="AG6326" s="14" t="e">
        <f t="shared" si="2185"/>
        <v>#DIV/0!</v>
      </c>
      <c r="AH6326" s="14" t="e">
        <f t="shared" si="2188"/>
        <v>#DIV/0!</v>
      </c>
      <c r="AI6326" s="14">
        <f t="shared" si="2189"/>
        <v>108</v>
      </c>
      <c r="AJ6326" s="240"/>
    </row>
    <row r="6327" spans="1:36" ht="15.75">
      <c r="A6327" s="2634">
        <v>179</v>
      </c>
      <c r="B6327" s="2647" t="s">
        <v>9741</v>
      </c>
      <c r="C6327" s="2660" t="s">
        <v>66</v>
      </c>
      <c r="D6327" s="2650">
        <v>1</v>
      </c>
      <c r="E6327" s="2650"/>
      <c r="F6327" s="2638"/>
      <c r="G6327" s="2661">
        <v>120</v>
      </c>
      <c r="H6327" s="2650">
        <f t="shared" si="2191"/>
        <v>120</v>
      </c>
      <c r="I6327" s="2662" t="s">
        <v>9740</v>
      </c>
      <c r="J6327" s="2638"/>
      <c r="K6327" s="2638"/>
      <c r="L6327" s="2663"/>
      <c r="M6327" s="2638"/>
      <c r="N6327" s="2638"/>
      <c r="O6327" s="2638"/>
      <c r="P6327" s="2638"/>
      <c r="Q6327" s="2638"/>
      <c r="R6327" s="2638"/>
      <c r="S6327" s="2638"/>
      <c r="T6327" s="2638"/>
      <c r="U6327" s="2638"/>
      <c r="V6327" s="2638"/>
      <c r="W6327" s="2638"/>
      <c r="X6327" s="2638"/>
      <c r="Y6327" s="2638"/>
      <c r="Z6327" s="2638"/>
      <c r="AA6327" s="2638"/>
      <c r="AB6327" s="2650"/>
      <c r="AC6327" s="1507">
        <f t="shared" si="2182"/>
        <v>120</v>
      </c>
      <c r="AD6327" s="1508">
        <f t="shared" si="2183"/>
        <v>120</v>
      </c>
      <c r="AE6327" s="14">
        <f t="shared" si="2187"/>
        <v>-1500.5666666666666</v>
      </c>
      <c r="AF6327" s="14">
        <f t="shared" si="2184"/>
        <v>0</v>
      </c>
      <c r="AG6327" s="14" t="e">
        <f t="shared" si="2185"/>
        <v>#DIV/0!</v>
      </c>
      <c r="AH6327" s="14" t="e">
        <f t="shared" si="2188"/>
        <v>#DIV/0!</v>
      </c>
      <c r="AI6327" s="14">
        <f t="shared" si="2189"/>
        <v>120</v>
      </c>
      <c r="AJ6327" s="240"/>
    </row>
    <row r="6328" spans="1:36" ht="15.75">
      <c r="A6328" s="2634">
        <v>180</v>
      </c>
      <c r="B6328" s="2638" t="s">
        <v>9742</v>
      </c>
      <c r="C6328" s="2664" t="s">
        <v>177</v>
      </c>
      <c r="D6328" s="2650">
        <v>1</v>
      </c>
      <c r="E6328" s="2650"/>
      <c r="F6328" s="2638"/>
      <c r="G6328" s="2661">
        <v>1500</v>
      </c>
      <c r="H6328" s="2650">
        <f t="shared" si="2191"/>
        <v>1500</v>
      </c>
      <c r="I6328" s="2662" t="s">
        <v>9740</v>
      </c>
      <c r="J6328" s="2638" t="s">
        <v>9743</v>
      </c>
      <c r="K6328" s="2638"/>
      <c r="L6328" s="2663"/>
      <c r="M6328" s="2638"/>
      <c r="N6328" s="2638"/>
      <c r="O6328" s="2638"/>
      <c r="P6328" s="2638">
        <v>111</v>
      </c>
      <c r="Q6328" s="2638"/>
      <c r="R6328" s="2638"/>
      <c r="S6328" s="2638"/>
      <c r="T6328" s="2638"/>
      <c r="U6328" s="2638"/>
      <c r="V6328" s="2638"/>
      <c r="W6328" s="2638"/>
      <c r="X6328" s="2638"/>
      <c r="Y6328" s="2638"/>
      <c r="Z6328" s="2638"/>
      <c r="AA6328" s="2638"/>
      <c r="AB6328" s="2650"/>
      <c r="AC6328" s="1507">
        <f t="shared" si="2182"/>
        <v>1389</v>
      </c>
      <c r="AD6328" s="1508">
        <f t="shared" si="2183"/>
        <v>1389</v>
      </c>
      <c r="AE6328" s="14" t="e">
        <f t="shared" si="2187"/>
        <v>#VALUE!</v>
      </c>
      <c r="AF6328" s="14">
        <f t="shared" si="2184"/>
        <v>37</v>
      </c>
      <c r="AG6328" s="14">
        <f t="shared" si="2185"/>
        <v>37.54054054054054</v>
      </c>
      <c r="AH6328" s="14" t="e">
        <f t="shared" si="2188"/>
        <v>#VALUE!</v>
      </c>
      <c r="AI6328" s="14" t="e">
        <f t="shared" si="2189"/>
        <v>#VALUE!</v>
      </c>
      <c r="AJ6328" s="240"/>
    </row>
    <row r="6329" spans="1:36" ht="31.5">
      <c r="A6329" s="2634">
        <v>181</v>
      </c>
      <c r="B6329" s="545" t="s">
        <v>9744</v>
      </c>
      <c r="C6329" s="2664" t="s">
        <v>66</v>
      </c>
      <c r="D6329" s="2638"/>
      <c r="E6329" s="2650"/>
      <c r="F6329" s="2638"/>
      <c r="G6329" s="2661">
        <v>96</v>
      </c>
      <c r="H6329" s="2650">
        <f t="shared" si="2191"/>
        <v>0</v>
      </c>
      <c r="I6329" s="2662">
        <v>45002</v>
      </c>
      <c r="J6329" s="2638"/>
      <c r="K6329" s="2638"/>
      <c r="L6329" s="2663"/>
      <c r="M6329" s="2638"/>
      <c r="N6329" s="2638"/>
      <c r="O6329" s="2638"/>
      <c r="P6329" s="2638"/>
      <c r="Q6329" s="2638"/>
      <c r="R6329" s="2638"/>
      <c r="S6329" s="2638"/>
      <c r="T6329" s="2638"/>
      <c r="U6329" s="2638"/>
      <c r="V6329" s="2638"/>
      <c r="W6329" s="2638"/>
      <c r="X6329" s="2638"/>
      <c r="Y6329" s="2638"/>
      <c r="Z6329" s="2638"/>
      <c r="AA6329" s="2638"/>
      <c r="AB6329" s="2650"/>
      <c r="AC6329" s="1507">
        <f t="shared" si="2182"/>
        <v>96</v>
      </c>
      <c r="AD6329" s="1508">
        <f t="shared" si="2183"/>
        <v>0</v>
      </c>
      <c r="AE6329" s="14">
        <f t="shared" si="2187"/>
        <v>-1500.5666666666666</v>
      </c>
      <c r="AF6329" s="14">
        <f t="shared" si="2184"/>
        <v>0</v>
      </c>
      <c r="AG6329" s="14" t="e">
        <f t="shared" si="2185"/>
        <v>#DIV/0!</v>
      </c>
      <c r="AH6329" s="14" t="e">
        <f t="shared" si="2188"/>
        <v>#DIV/0!</v>
      </c>
      <c r="AI6329" s="14">
        <f t="shared" si="2189"/>
        <v>96</v>
      </c>
      <c r="AJ6329" s="240"/>
    </row>
    <row r="6330" spans="1:36" ht="15.75">
      <c r="A6330" s="2634">
        <v>182</v>
      </c>
      <c r="B6330" s="2648" t="s">
        <v>9745</v>
      </c>
      <c r="C6330" s="517" t="s">
        <v>1487</v>
      </c>
      <c r="D6330" s="517"/>
      <c r="E6330" s="2635"/>
      <c r="F6330" s="517"/>
      <c r="G6330" s="2642">
        <v>10</v>
      </c>
      <c r="H6330" s="2635">
        <f t="shared" si="2191"/>
        <v>0</v>
      </c>
      <c r="I6330" s="2651">
        <v>45002</v>
      </c>
      <c r="J6330" s="2638"/>
      <c r="K6330" s="2638"/>
      <c r="L6330" s="2663"/>
      <c r="M6330" s="2638"/>
      <c r="N6330" s="2638"/>
      <c r="O6330" s="2638"/>
      <c r="P6330" s="2638"/>
      <c r="Q6330" s="2638"/>
      <c r="R6330" s="2638"/>
      <c r="S6330" s="2638"/>
      <c r="T6330" s="2638"/>
      <c r="U6330" s="2638"/>
      <c r="V6330" s="2638"/>
      <c r="W6330" s="2638"/>
      <c r="X6330" s="2638"/>
      <c r="Y6330" s="2638"/>
      <c r="Z6330" s="2638"/>
      <c r="AA6330" s="2638"/>
      <c r="AB6330" s="2650"/>
      <c r="AC6330" s="1507">
        <f t="shared" si="2182"/>
        <v>10</v>
      </c>
      <c r="AD6330" s="1508">
        <f t="shared" si="2183"/>
        <v>0</v>
      </c>
      <c r="AE6330" s="14">
        <f t="shared" si="2187"/>
        <v>-1500.5666666666666</v>
      </c>
      <c r="AF6330" s="14">
        <f t="shared" si="2184"/>
        <v>0</v>
      </c>
      <c r="AG6330" s="14" t="e">
        <f t="shared" si="2185"/>
        <v>#DIV/0!</v>
      </c>
      <c r="AH6330" s="14" t="e">
        <f t="shared" si="2188"/>
        <v>#DIV/0!</v>
      </c>
      <c r="AI6330" s="14">
        <f t="shared" si="2189"/>
        <v>10</v>
      </c>
      <c r="AJ6330" s="240"/>
    </row>
    <row r="6331" spans="1:36" ht="15.75">
      <c r="A6331" s="2634">
        <v>183</v>
      </c>
      <c r="B6331" s="2648" t="s">
        <v>9596</v>
      </c>
      <c r="C6331" s="517" t="s">
        <v>1487</v>
      </c>
      <c r="D6331" s="517"/>
      <c r="E6331" s="2635"/>
      <c r="F6331" s="517"/>
      <c r="G6331" s="2642">
        <v>20</v>
      </c>
      <c r="H6331" s="2635">
        <f t="shared" si="2191"/>
        <v>0</v>
      </c>
      <c r="I6331" s="2651">
        <v>45002</v>
      </c>
      <c r="J6331" s="2638"/>
      <c r="K6331" s="2638"/>
      <c r="L6331" s="2663"/>
      <c r="M6331" s="2638"/>
      <c r="N6331" s="2638"/>
      <c r="O6331" s="2638"/>
      <c r="P6331" s="2638"/>
      <c r="Q6331" s="2638"/>
      <c r="R6331" s="2638"/>
      <c r="S6331" s="2638"/>
      <c r="T6331" s="2638"/>
      <c r="U6331" s="2638"/>
      <c r="V6331" s="2638"/>
      <c r="W6331" s="2638"/>
      <c r="X6331" s="2638"/>
      <c r="Y6331" s="2638"/>
      <c r="Z6331" s="2638"/>
      <c r="AA6331" s="2638"/>
      <c r="AB6331" s="2650"/>
      <c r="AC6331" s="1507">
        <f t="shared" si="2182"/>
        <v>20</v>
      </c>
      <c r="AD6331" s="1508">
        <f t="shared" si="2183"/>
        <v>0</v>
      </c>
      <c r="AE6331" s="14">
        <f t="shared" ref="AE6331:AE6357" si="2192">(J6331-"01.04.2023")/30</f>
        <v>-1500.5666666666666</v>
      </c>
      <c r="AF6331" s="14">
        <f t="shared" si="2184"/>
        <v>0</v>
      </c>
      <c r="AG6331" s="14" t="e">
        <f t="shared" si="2185"/>
        <v>#DIV/0!</v>
      </c>
      <c r="AH6331" s="14" t="e">
        <f t="shared" ref="AH6331:AH6357" si="2193">AG6331-AE6331</f>
        <v>#DIV/0!</v>
      </c>
      <c r="AI6331" s="14">
        <f t="shared" ref="AI6331:AI6357" si="2194">AC6331-(AE6331*AF6331)</f>
        <v>20</v>
      </c>
      <c r="AJ6331" s="240"/>
    </row>
    <row r="6332" spans="1:36" ht="15.75">
      <c r="A6332" s="2634">
        <v>184</v>
      </c>
      <c r="B6332" s="2648" t="s">
        <v>9746</v>
      </c>
      <c r="C6332" s="517" t="s">
        <v>1487</v>
      </c>
      <c r="D6332" s="517"/>
      <c r="E6332" s="2635"/>
      <c r="F6332" s="517"/>
      <c r="G6332" s="2642">
        <v>2</v>
      </c>
      <c r="H6332" s="2635">
        <f t="shared" si="2191"/>
        <v>0</v>
      </c>
      <c r="I6332" s="2651">
        <v>45002</v>
      </c>
      <c r="J6332" s="2638"/>
      <c r="K6332" s="2638"/>
      <c r="L6332" s="2663"/>
      <c r="M6332" s="2638"/>
      <c r="N6332" s="2638"/>
      <c r="O6332" s="2638"/>
      <c r="P6332" s="2638"/>
      <c r="Q6332" s="2638"/>
      <c r="R6332" s="2638"/>
      <c r="S6332" s="2638"/>
      <c r="T6332" s="2638"/>
      <c r="U6332" s="2638"/>
      <c r="V6332" s="2638"/>
      <c r="W6332" s="2638"/>
      <c r="X6332" s="2638"/>
      <c r="Y6332" s="2638"/>
      <c r="Z6332" s="2638"/>
      <c r="AA6332" s="2638"/>
      <c r="AB6332" s="2650"/>
      <c r="AC6332" s="1507">
        <f t="shared" si="2182"/>
        <v>2</v>
      </c>
      <c r="AD6332" s="1508">
        <f t="shared" si="2183"/>
        <v>0</v>
      </c>
      <c r="AE6332" s="14">
        <f t="shared" si="2192"/>
        <v>-1500.5666666666666</v>
      </c>
      <c r="AF6332" s="14">
        <f t="shared" si="2184"/>
        <v>0</v>
      </c>
      <c r="AG6332" s="14" t="e">
        <f t="shared" si="2185"/>
        <v>#DIV/0!</v>
      </c>
      <c r="AH6332" s="14" t="e">
        <f t="shared" si="2193"/>
        <v>#DIV/0!</v>
      </c>
      <c r="AI6332" s="14">
        <f t="shared" si="2194"/>
        <v>2</v>
      </c>
      <c r="AJ6332" s="240"/>
    </row>
    <row r="6333" spans="1:36" ht="15.75">
      <c r="A6333" s="2634">
        <v>185</v>
      </c>
      <c r="B6333" s="2648" t="s">
        <v>9747</v>
      </c>
      <c r="C6333" s="517" t="s">
        <v>1487</v>
      </c>
      <c r="D6333" s="517"/>
      <c r="E6333" s="2635"/>
      <c r="F6333" s="517"/>
      <c r="G6333" s="2642">
        <v>1</v>
      </c>
      <c r="H6333" s="2635">
        <f t="shared" si="2191"/>
        <v>0</v>
      </c>
      <c r="I6333" s="2651">
        <v>45002</v>
      </c>
      <c r="J6333" s="2638"/>
      <c r="K6333" s="2638"/>
      <c r="L6333" s="2663"/>
      <c r="M6333" s="2638"/>
      <c r="N6333" s="2638"/>
      <c r="O6333" s="2638"/>
      <c r="P6333" s="2638"/>
      <c r="Q6333" s="2638"/>
      <c r="R6333" s="2638"/>
      <c r="S6333" s="2638"/>
      <c r="T6333" s="2638"/>
      <c r="U6333" s="2638"/>
      <c r="V6333" s="2638"/>
      <c r="W6333" s="2638"/>
      <c r="X6333" s="2638"/>
      <c r="Y6333" s="2638"/>
      <c r="Z6333" s="2638"/>
      <c r="AA6333" s="2638"/>
      <c r="AB6333" s="2650"/>
      <c r="AC6333" s="1507">
        <f t="shared" si="2182"/>
        <v>1</v>
      </c>
      <c r="AD6333" s="1508">
        <f t="shared" si="2183"/>
        <v>0</v>
      </c>
      <c r="AE6333" s="14">
        <f t="shared" si="2192"/>
        <v>-1500.5666666666666</v>
      </c>
      <c r="AF6333" s="14">
        <f t="shared" si="2184"/>
        <v>0</v>
      </c>
      <c r="AG6333" s="14" t="e">
        <f t="shared" si="2185"/>
        <v>#DIV/0!</v>
      </c>
      <c r="AH6333" s="14" t="e">
        <f t="shared" si="2193"/>
        <v>#DIV/0!</v>
      </c>
      <c r="AI6333" s="14">
        <f t="shared" si="2194"/>
        <v>1</v>
      </c>
      <c r="AJ6333" s="240"/>
    </row>
    <row r="6334" spans="1:36" ht="15.75">
      <c r="A6334" s="2665">
        <v>186</v>
      </c>
      <c r="B6334" s="2648" t="s">
        <v>9748</v>
      </c>
      <c r="C6334" s="517" t="s">
        <v>1487</v>
      </c>
      <c r="D6334" s="517"/>
      <c r="E6334" s="2635"/>
      <c r="F6334" s="517"/>
      <c r="G6334" s="2642">
        <v>8</v>
      </c>
      <c r="H6334" s="2635">
        <f t="shared" si="2191"/>
        <v>0</v>
      </c>
      <c r="I6334" s="2651">
        <v>45002</v>
      </c>
      <c r="J6334" s="2638"/>
      <c r="K6334" s="2638"/>
      <c r="L6334" s="2663"/>
      <c r="M6334" s="2638"/>
      <c r="N6334" s="2638"/>
      <c r="O6334" s="2638"/>
      <c r="P6334" s="2638"/>
      <c r="Q6334" s="2638"/>
      <c r="R6334" s="2638"/>
      <c r="S6334" s="2638"/>
      <c r="T6334" s="2638"/>
      <c r="U6334" s="2638"/>
      <c r="V6334" s="2638"/>
      <c r="W6334" s="2638"/>
      <c r="X6334" s="2638"/>
      <c r="Y6334" s="2638"/>
      <c r="Z6334" s="2638"/>
      <c r="AA6334" s="2638"/>
      <c r="AB6334" s="2650"/>
      <c r="AC6334" s="1507">
        <f t="shared" si="2182"/>
        <v>8</v>
      </c>
      <c r="AD6334" s="1508">
        <f t="shared" si="2183"/>
        <v>0</v>
      </c>
      <c r="AE6334" s="14">
        <f t="shared" si="2192"/>
        <v>-1500.5666666666666</v>
      </c>
      <c r="AF6334" s="14">
        <f t="shared" si="2184"/>
        <v>0</v>
      </c>
      <c r="AG6334" s="14" t="e">
        <f t="shared" si="2185"/>
        <v>#DIV/0!</v>
      </c>
      <c r="AH6334" s="14" t="e">
        <f t="shared" si="2193"/>
        <v>#DIV/0!</v>
      </c>
      <c r="AI6334" s="14">
        <f t="shared" si="2194"/>
        <v>8</v>
      </c>
      <c r="AJ6334" s="240"/>
    </row>
    <row r="6335" spans="1:36" ht="15.75">
      <c r="A6335" s="2665">
        <v>187</v>
      </c>
      <c r="B6335" s="2648" t="s">
        <v>9749</v>
      </c>
      <c r="C6335" s="517" t="s">
        <v>1487</v>
      </c>
      <c r="D6335" s="517"/>
      <c r="E6335" s="2635"/>
      <c r="F6335" s="517"/>
      <c r="G6335" s="2642">
        <v>12</v>
      </c>
      <c r="H6335" s="2635">
        <f t="shared" si="2191"/>
        <v>0</v>
      </c>
      <c r="I6335" s="2651">
        <v>45002</v>
      </c>
      <c r="J6335" s="2638"/>
      <c r="K6335" s="2638"/>
      <c r="L6335" s="2663"/>
      <c r="M6335" s="2638"/>
      <c r="N6335" s="2638"/>
      <c r="O6335" s="2638"/>
      <c r="P6335" s="2638"/>
      <c r="Q6335" s="2638"/>
      <c r="R6335" s="2638"/>
      <c r="S6335" s="2638"/>
      <c r="T6335" s="2638"/>
      <c r="U6335" s="2638"/>
      <c r="V6335" s="2638"/>
      <c r="W6335" s="2638"/>
      <c r="X6335" s="2638"/>
      <c r="Y6335" s="2638"/>
      <c r="Z6335" s="2638"/>
      <c r="AA6335" s="2638"/>
      <c r="AB6335" s="2650"/>
      <c r="AC6335" s="1507">
        <f t="shared" si="2182"/>
        <v>12</v>
      </c>
      <c r="AD6335" s="1508">
        <f t="shared" si="2183"/>
        <v>0</v>
      </c>
      <c r="AE6335" s="14">
        <f t="shared" si="2192"/>
        <v>-1500.5666666666666</v>
      </c>
      <c r="AF6335" s="14">
        <f t="shared" si="2184"/>
        <v>0</v>
      </c>
      <c r="AG6335" s="14" t="e">
        <f t="shared" si="2185"/>
        <v>#DIV/0!</v>
      </c>
      <c r="AH6335" s="14" t="e">
        <f t="shared" si="2193"/>
        <v>#DIV/0!</v>
      </c>
      <c r="AI6335" s="14">
        <f t="shared" si="2194"/>
        <v>12</v>
      </c>
      <c r="AJ6335" s="240"/>
    </row>
    <row r="6336" spans="1:36" ht="15.75">
      <c r="A6336" s="2665">
        <v>188</v>
      </c>
      <c r="B6336" s="2648" t="s">
        <v>9597</v>
      </c>
      <c r="C6336" s="517" t="s">
        <v>1487</v>
      </c>
      <c r="D6336" s="517"/>
      <c r="E6336" s="2635"/>
      <c r="F6336" s="517"/>
      <c r="G6336" s="2642">
        <v>5</v>
      </c>
      <c r="H6336" s="2635">
        <f t="shared" si="2191"/>
        <v>0</v>
      </c>
      <c r="I6336" s="2651">
        <v>45002</v>
      </c>
      <c r="J6336" s="2638"/>
      <c r="K6336" s="2638"/>
      <c r="L6336" s="2663"/>
      <c r="M6336" s="2638"/>
      <c r="N6336" s="2638"/>
      <c r="O6336" s="2638"/>
      <c r="P6336" s="2638"/>
      <c r="Q6336" s="2638"/>
      <c r="R6336" s="2638"/>
      <c r="S6336" s="2638"/>
      <c r="T6336" s="2638"/>
      <c r="U6336" s="2638"/>
      <c r="V6336" s="2638"/>
      <c r="W6336" s="2638"/>
      <c r="X6336" s="2638"/>
      <c r="Y6336" s="2638"/>
      <c r="Z6336" s="2638"/>
      <c r="AA6336" s="2638"/>
      <c r="AB6336" s="2650"/>
      <c r="AC6336" s="1507">
        <f t="shared" si="2182"/>
        <v>5</v>
      </c>
      <c r="AD6336" s="1508">
        <f t="shared" si="2183"/>
        <v>0</v>
      </c>
      <c r="AE6336" s="14">
        <f t="shared" si="2192"/>
        <v>-1500.5666666666666</v>
      </c>
      <c r="AF6336" s="14">
        <f t="shared" si="2184"/>
        <v>0</v>
      </c>
      <c r="AG6336" s="14" t="e">
        <f t="shared" si="2185"/>
        <v>#DIV/0!</v>
      </c>
      <c r="AH6336" s="14" t="e">
        <f t="shared" si="2193"/>
        <v>#DIV/0!</v>
      </c>
      <c r="AI6336" s="14">
        <f t="shared" si="2194"/>
        <v>5</v>
      </c>
      <c r="AJ6336" s="240"/>
    </row>
    <row r="6337" spans="1:36" ht="15.75">
      <c r="A6337" s="2665">
        <v>189</v>
      </c>
      <c r="B6337" s="2648" t="s">
        <v>9750</v>
      </c>
      <c r="C6337" s="517" t="s">
        <v>1487</v>
      </c>
      <c r="D6337" s="517"/>
      <c r="E6337" s="2635"/>
      <c r="F6337" s="517"/>
      <c r="G6337" s="2642">
        <v>3</v>
      </c>
      <c r="H6337" s="2635">
        <f t="shared" si="2191"/>
        <v>0</v>
      </c>
      <c r="I6337" s="2651">
        <v>45002</v>
      </c>
      <c r="J6337" s="2638"/>
      <c r="K6337" s="2638"/>
      <c r="L6337" s="2663"/>
      <c r="M6337" s="2638"/>
      <c r="N6337" s="2638"/>
      <c r="O6337" s="2638"/>
      <c r="P6337" s="2638"/>
      <c r="Q6337" s="2638"/>
      <c r="R6337" s="2638"/>
      <c r="S6337" s="2638"/>
      <c r="T6337" s="2638"/>
      <c r="U6337" s="2638"/>
      <c r="V6337" s="2638"/>
      <c r="W6337" s="2638"/>
      <c r="X6337" s="2638"/>
      <c r="Y6337" s="2638"/>
      <c r="Z6337" s="2638"/>
      <c r="AA6337" s="2638"/>
      <c r="AB6337" s="2650"/>
      <c r="AC6337" s="1507">
        <f t="shared" si="2182"/>
        <v>3</v>
      </c>
      <c r="AD6337" s="1508">
        <f t="shared" si="2183"/>
        <v>0</v>
      </c>
      <c r="AE6337" s="14">
        <f t="shared" si="2192"/>
        <v>-1500.5666666666666</v>
      </c>
      <c r="AF6337" s="14">
        <f t="shared" si="2184"/>
        <v>0</v>
      </c>
      <c r="AG6337" s="14" t="e">
        <f t="shared" si="2185"/>
        <v>#DIV/0!</v>
      </c>
      <c r="AH6337" s="14" t="e">
        <f t="shared" si="2193"/>
        <v>#DIV/0!</v>
      </c>
      <c r="AI6337" s="14">
        <f t="shared" si="2194"/>
        <v>3</v>
      </c>
      <c r="AJ6337" s="240"/>
    </row>
    <row r="6338" spans="1:36" ht="15.75">
      <c r="A6338" s="2665">
        <v>190</v>
      </c>
      <c r="B6338" s="2648" t="s">
        <v>9751</v>
      </c>
      <c r="C6338" s="240" t="s">
        <v>176</v>
      </c>
      <c r="D6338" s="517"/>
      <c r="E6338" s="2635"/>
      <c r="F6338" s="517"/>
      <c r="G6338" s="2642">
        <v>20</v>
      </c>
      <c r="H6338" s="2635">
        <f t="shared" si="2191"/>
        <v>0</v>
      </c>
      <c r="I6338" s="2651">
        <v>45002</v>
      </c>
      <c r="J6338" s="2638"/>
      <c r="K6338" s="2638"/>
      <c r="L6338" s="2663"/>
      <c r="M6338" s="2638"/>
      <c r="N6338" s="2638"/>
      <c r="O6338" s="2638"/>
      <c r="P6338" s="2638"/>
      <c r="Q6338" s="2638"/>
      <c r="R6338" s="2638"/>
      <c r="S6338" s="2638"/>
      <c r="T6338" s="2638"/>
      <c r="U6338" s="2638"/>
      <c r="V6338" s="2638"/>
      <c r="W6338" s="2638"/>
      <c r="X6338" s="2638"/>
      <c r="Y6338" s="2638"/>
      <c r="Z6338" s="2638"/>
      <c r="AA6338" s="2638"/>
      <c r="AB6338" s="2650"/>
      <c r="AC6338" s="1507">
        <f t="shared" si="2182"/>
        <v>20</v>
      </c>
      <c r="AD6338" s="1508">
        <f t="shared" si="2183"/>
        <v>0</v>
      </c>
      <c r="AE6338" s="14">
        <f t="shared" si="2192"/>
        <v>-1500.5666666666666</v>
      </c>
      <c r="AF6338" s="14">
        <f t="shared" si="2184"/>
        <v>0</v>
      </c>
      <c r="AG6338" s="14" t="e">
        <f t="shared" si="2185"/>
        <v>#DIV/0!</v>
      </c>
      <c r="AH6338" s="14" t="e">
        <f t="shared" si="2193"/>
        <v>#DIV/0!</v>
      </c>
      <c r="AI6338" s="14">
        <f t="shared" si="2194"/>
        <v>20</v>
      </c>
      <c r="AJ6338" s="240"/>
    </row>
    <row r="6339" spans="1:36" ht="15.75">
      <c r="A6339" s="2665">
        <v>192</v>
      </c>
      <c r="B6339" s="2648" t="s">
        <v>9676</v>
      </c>
      <c r="C6339" s="517" t="s">
        <v>1487</v>
      </c>
      <c r="D6339" s="517"/>
      <c r="E6339" s="2635"/>
      <c r="F6339" s="517"/>
      <c r="G6339" s="2642">
        <v>5</v>
      </c>
      <c r="H6339" s="2635">
        <f t="shared" si="2191"/>
        <v>0</v>
      </c>
      <c r="I6339" s="2651">
        <v>45002</v>
      </c>
      <c r="J6339" s="2638"/>
      <c r="K6339" s="2638"/>
      <c r="L6339" s="2663"/>
      <c r="M6339" s="2638"/>
      <c r="N6339" s="2638"/>
      <c r="O6339" s="2638"/>
      <c r="P6339" s="2638"/>
      <c r="Q6339" s="2638"/>
      <c r="R6339" s="2638"/>
      <c r="S6339" s="2638"/>
      <c r="T6339" s="2638"/>
      <c r="U6339" s="2638"/>
      <c r="V6339" s="2638"/>
      <c r="W6339" s="2638"/>
      <c r="X6339" s="2638"/>
      <c r="Y6339" s="2638"/>
      <c r="Z6339" s="2638"/>
      <c r="AA6339" s="2638"/>
      <c r="AB6339" s="2650"/>
      <c r="AC6339" s="1507">
        <f t="shared" si="2182"/>
        <v>5</v>
      </c>
      <c r="AD6339" s="1508">
        <f t="shared" si="2183"/>
        <v>0</v>
      </c>
      <c r="AE6339" s="14">
        <f t="shared" si="2192"/>
        <v>-1500.5666666666666</v>
      </c>
      <c r="AF6339" s="14">
        <f t="shared" si="2184"/>
        <v>0</v>
      </c>
      <c r="AG6339" s="14" t="e">
        <f t="shared" si="2185"/>
        <v>#DIV/0!</v>
      </c>
      <c r="AH6339" s="14" t="e">
        <f t="shared" si="2193"/>
        <v>#DIV/0!</v>
      </c>
      <c r="AI6339" s="14">
        <f t="shared" si="2194"/>
        <v>5</v>
      </c>
      <c r="AJ6339" s="240"/>
    </row>
    <row r="6340" spans="1:36" ht="15.75">
      <c r="A6340" s="2665">
        <v>193</v>
      </c>
      <c r="B6340" s="2648" t="s">
        <v>9752</v>
      </c>
      <c r="C6340" s="240" t="s">
        <v>176</v>
      </c>
      <c r="D6340" s="517"/>
      <c r="E6340" s="2635"/>
      <c r="F6340" s="517"/>
      <c r="G6340" s="2642">
        <v>20</v>
      </c>
      <c r="H6340" s="2635">
        <f t="shared" si="2191"/>
        <v>0</v>
      </c>
      <c r="I6340" s="2651">
        <v>45002</v>
      </c>
      <c r="J6340" s="2638"/>
      <c r="K6340" s="2638"/>
      <c r="L6340" s="2663"/>
      <c r="M6340" s="2638"/>
      <c r="N6340" s="2638"/>
      <c r="O6340" s="2638"/>
      <c r="P6340" s="2638"/>
      <c r="Q6340" s="2638"/>
      <c r="R6340" s="2638"/>
      <c r="S6340" s="2638"/>
      <c r="T6340" s="2638"/>
      <c r="U6340" s="2638"/>
      <c r="V6340" s="2638"/>
      <c r="W6340" s="2638"/>
      <c r="X6340" s="2638"/>
      <c r="Y6340" s="2638"/>
      <c r="Z6340" s="2638"/>
      <c r="AA6340" s="2638"/>
      <c r="AB6340" s="2650"/>
      <c r="AC6340" s="1507">
        <f t="shared" si="2182"/>
        <v>20</v>
      </c>
      <c r="AD6340" s="1508">
        <f t="shared" si="2183"/>
        <v>0</v>
      </c>
      <c r="AE6340" s="14">
        <f t="shared" si="2192"/>
        <v>-1500.5666666666666</v>
      </c>
      <c r="AF6340" s="14">
        <f t="shared" si="2184"/>
        <v>0</v>
      </c>
      <c r="AG6340" s="14" t="e">
        <f t="shared" si="2185"/>
        <v>#DIV/0!</v>
      </c>
      <c r="AH6340" s="14" t="e">
        <f t="shared" si="2193"/>
        <v>#DIV/0!</v>
      </c>
      <c r="AI6340" s="14">
        <f t="shared" si="2194"/>
        <v>20</v>
      </c>
      <c r="AJ6340" s="240"/>
    </row>
    <row r="6341" spans="1:36" ht="15.75">
      <c r="A6341" s="2665">
        <v>194</v>
      </c>
      <c r="B6341" s="2648" t="s">
        <v>9753</v>
      </c>
      <c r="C6341" s="240" t="s">
        <v>176</v>
      </c>
      <c r="D6341" s="517"/>
      <c r="E6341" s="2635"/>
      <c r="F6341" s="517"/>
      <c r="G6341" s="2642">
        <v>4</v>
      </c>
      <c r="H6341" s="517">
        <f t="shared" si="2191"/>
        <v>0</v>
      </c>
      <c r="I6341" s="2651">
        <v>45002</v>
      </c>
      <c r="J6341" s="2638"/>
      <c r="K6341" s="2638"/>
      <c r="L6341" s="2663"/>
      <c r="M6341" s="2638"/>
      <c r="N6341" s="2638"/>
      <c r="O6341" s="2638"/>
      <c r="P6341" s="2638"/>
      <c r="Q6341" s="2638"/>
      <c r="R6341" s="2638"/>
      <c r="S6341" s="2638"/>
      <c r="T6341" s="2638"/>
      <c r="U6341" s="2638"/>
      <c r="V6341" s="2638"/>
      <c r="W6341" s="2638"/>
      <c r="X6341" s="2638"/>
      <c r="Y6341" s="2638"/>
      <c r="Z6341" s="2638"/>
      <c r="AA6341" s="2638"/>
      <c r="AB6341" s="2650"/>
      <c r="AC6341" s="1507">
        <f t="shared" si="2182"/>
        <v>4</v>
      </c>
      <c r="AD6341" s="1508">
        <f t="shared" si="2183"/>
        <v>0</v>
      </c>
      <c r="AE6341" s="14">
        <f t="shared" si="2192"/>
        <v>-1500.5666666666666</v>
      </c>
      <c r="AF6341" s="14">
        <f t="shared" si="2184"/>
        <v>0</v>
      </c>
      <c r="AG6341" s="14" t="e">
        <f t="shared" si="2185"/>
        <v>#DIV/0!</v>
      </c>
      <c r="AH6341" s="14" t="e">
        <f t="shared" si="2193"/>
        <v>#DIV/0!</v>
      </c>
      <c r="AI6341" s="14">
        <f t="shared" si="2194"/>
        <v>4</v>
      </c>
      <c r="AJ6341" s="240"/>
    </row>
    <row r="6342" spans="1:36" ht="15.75">
      <c r="A6342" s="2665">
        <v>195</v>
      </c>
      <c r="B6342" s="2648" t="s">
        <v>9754</v>
      </c>
      <c r="C6342" s="240" t="s">
        <v>176</v>
      </c>
      <c r="D6342" s="517"/>
      <c r="E6342" s="2635"/>
      <c r="F6342" s="517"/>
      <c r="G6342" s="2642">
        <v>100</v>
      </c>
      <c r="H6342" s="517">
        <f t="shared" si="2191"/>
        <v>0</v>
      </c>
      <c r="I6342" s="2651">
        <v>45002</v>
      </c>
      <c r="J6342" s="2638"/>
      <c r="K6342" s="2638"/>
      <c r="L6342" s="2663"/>
      <c r="M6342" s="2638"/>
      <c r="N6342" s="2638"/>
      <c r="O6342" s="2638"/>
      <c r="P6342" s="2638"/>
      <c r="Q6342" s="2638"/>
      <c r="R6342" s="2638"/>
      <c r="S6342" s="2638"/>
      <c r="T6342" s="2638"/>
      <c r="U6342" s="2638"/>
      <c r="V6342" s="2638"/>
      <c r="W6342" s="2638"/>
      <c r="X6342" s="2638"/>
      <c r="Y6342" s="2638"/>
      <c r="Z6342" s="2638"/>
      <c r="AA6342" s="2638"/>
      <c r="AB6342" s="2650"/>
      <c r="AC6342" s="1507">
        <f t="shared" ref="AC6342:AC6357" si="2195">E6342+G6342-N6342-O6342-AA6342-P6342-Q6342-R6342-S6342-T6342-U6342-V6342-W6342-X6342-Y6342</f>
        <v>100</v>
      </c>
      <c r="AD6342" s="1508">
        <f t="shared" ref="AD6342:AD6357" si="2196">D6342*AC6342</f>
        <v>0</v>
      </c>
      <c r="AE6342" s="14">
        <f t="shared" si="2192"/>
        <v>-1500.5666666666666</v>
      </c>
      <c r="AF6342" s="14">
        <f t="shared" ref="AF6342:AF6357" si="2197">(N6342+O6342+P6342+Q6342+R6342+S6342+T6342+U6342+V6342+W6342+X6342+Y6342)/3</f>
        <v>0</v>
      </c>
      <c r="AG6342" s="14" t="e">
        <f t="shared" ref="AG6342:AG6357" si="2198">AC6342/AF6342</f>
        <v>#DIV/0!</v>
      </c>
      <c r="AH6342" s="14" t="e">
        <f t="shared" si="2193"/>
        <v>#DIV/0!</v>
      </c>
      <c r="AI6342" s="14">
        <f t="shared" si="2194"/>
        <v>100</v>
      </c>
      <c r="AJ6342" s="240"/>
    </row>
    <row r="6343" spans="1:36" ht="15.75">
      <c r="A6343" s="2665">
        <v>196</v>
      </c>
      <c r="B6343" s="2648" t="s">
        <v>9755</v>
      </c>
      <c r="C6343" s="240" t="s">
        <v>176</v>
      </c>
      <c r="D6343" s="517"/>
      <c r="E6343" s="2635"/>
      <c r="F6343" s="517"/>
      <c r="G6343" s="2642">
        <v>7</v>
      </c>
      <c r="H6343" s="517">
        <f t="shared" si="2191"/>
        <v>0</v>
      </c>
      <c r="I6343" s="2651">
        <v>45002</v>
      </c>
      <c r="J6343" s="2638"/>
      <c r="K6343" s="2638"/>
      <c r="L6343" s="2663"/>
      <c r="M6343" s="2638"/>
      <c r="N6343" s="2638"/>
      <c r="O6343" s="2638"/>
      <c r="P6343" s="2638"/>
      <c r="Q6343" s="2638"/>
      <c r="R6343" s="2638"/>
      <c r="S6343" s="2638"/>
      <c r="T6343" s="2638"/>
      <c r="U6343" s="2638"/>
      <c r="V6343" s="2638"/>
      <c r="W6343" s="2638"/>
      <c r="X6343" s="2638"/>
      <c r="Y6343" s="2638"/>
      <c r="Z6343" s="2638"/>
      <c r="AA6343" s="2638"/>
      <c r="AB6343" s="2650"/>
      <c r="AC6343" s="1507">
        <f t="shared" si="2195"/>
        <v>7</v>
      </c>
      <c r="AD6343" s="1508">
        <f t="shared" si="2196"/>
        <v>0</v>
      </c>
      <c r="AE6343" s="14">
        <f t="shared" si="2192"/>
        <v>-1500.5666666666666</v>
      </c>
      <c r="AF6343" s="14">
        <f t="shared" si="2197"/>
        <v>0</v>
      </c>
      <c r="AG6343" s="14" t="e">
        <f t="shared" si="2198"/>
        <v>#DIV/0!</v>
      </c>
      <c r="AH6343" s="14" t="e">
        <f t="shared" si="2193"/>
        <v>#DIV/0!</v>
      </c>
      <c r="AI6343" s="14">
        <f t="shared" si="2194"/>
        <v>7</v>
      </c>
      <c r="AJ6343" s="240"/>
    </row>
    <row r="6344" spans="1:36" ht="15.75">
      <c r="A6344" s="2665">
        <v>197</v>
      </c>
      <c r="B6344" s="2648" t="s">
        <v>9756</v>
      </c>
      <c r="C6344" s="240" t="s">
        <v>176</v>
      </c>
      <c r="D6344" s="517"/>
      <c r="E6344" s="2635"/>
      <c r="F6344" s="517"/>
      <c r="G6344" s="2642">
        <v>10</v>
      </c>
      <c r="H6344" s="517">
        <f t="shared" si="2191"/>
        <v>0</v>
      </c>
      <c r="I6344" s="2651">
        <v>45002</v>
      </c>
      <c r="J6344" s="2638"/>
      <c r="K6344" s="2638"/>
      <c r="L6344" s="2663"/>
      <c r="M6344" s="2638"/>
      <c r="N6344" s="2638"/>
      <c r="O6344" s="2638"/>
      <c r="P6344" s="2638"/>
      <c r="Q6344" s="2638"/>
      <c r="R6344" s="2638"/>
      <c r="S6344" s="2638"/>
      <c r="T6344" s="2638"/>
      <c r="U6344" s="2638"/>
      <c r="V6344" s="2638"/>
      <c r="W6344" s="2638"/>
      <c r="X6344" s="2638"/>
      <c r="Y6344" s="2638"/>
      <c r="Z6344" s="2638"/>
      <c r="AA6344" s="2638"/>
      <c r="AB6344" s="2650"/>
      <c r="AC6344" s="1507">
        <f t="shared" si="2195"/>
        <v>10</v>
      </c>
      <c r="AD6344" s="1508">
        <f t="shared" si="2196"/>
        <v>0</v>
      </c>
      <c r="AE6344" s="14">
        <f t="shared" si="2192"/>
        <v>-1500.5666666666666</v>
      </c>
      <c r="AF6344" s="14">
        <f t="shared" si="2197"/>
        <v>0</v>
      </c>
      <c r="AG6344" s="14" t="e">
        <f t="shared" si="2198"/>
        <v>#DIV/0!</v>
      </c>
      <c r="AH6344" s="14" t="e">
        <f t="shared" si="2193"/>
        <v>#DIV/0!</v>
      </c>
      <c r="AI6344" s="14">
        <f t="shared" si="2194"/>
        <v>10</v>
      </c>
      <c r="AJ6344" s="240"/>
    </row>
    <row r="6345" spans="1:36" ht="15.75">
      <c r="A6345" s="2665">
        <v>198</v>
      </c>
      <c r="B6345" s="2648" t="s">
        <v>9677</v>
      </c>
      <c r="C6345" s="240" t="s">
        <v>176</v>
      </c>
      <c r="D6345" s="517"/>
      <c r="E6345" s="2635"/>
      <c r="F6345" s="517"/>
      <c r="G6345" s="2642">
        <v>10</v>
      </c>
      <c r="H6345" s="517">
        <f t="shared" si="2191"/>
        <v>0</v>
      </c>
      <c r="I6345" s="2651">
        <v>45002</v>
      </c>
      <c r="J6345" s="2638"/>
      <c r="K6345" s="2638"/>
      <c r="L6345" s="2663"/>
      <c r="M6345" s="2638"/>
      <c r="N6345" s="2638"/>
      <c r="O6345" s="2638"/>
      <c r="P6345" s="2638"/>
      <c r="Q6345" s="2638"/>
      <c r="R6345" s="2638"/>
      <c r="S6345" s="2638"/>
      <c r="T6345" s="2638"/>
      <c r="U6345" s="2638"/>
      <c r="V6345" s="2638"/>
      <c r="W6345" s="2638"/>
      <c r="X6345" s="2638"/>
      <c r="Y6345" s="2638"/>
      <c r="Z6345" s="2638"/>
      <c r="AA6345" s="2638"/>
      <c r="AB6345" s="2650"/>
      <c r="AC6345" s="1507">
        <f t="shared" si="2195"/>
        <v>10</v>
      </c>
      <c r="AD6345" s="1508">
        <f t="shared" si="2196"/>
        <v>0</v>
      </c>
      <c r="AE6345" s="14">
        <f t="shared" si="2192"/>
        <v>-1500.5666666666666</v>
      </c>
      <c r="AF6345" s="14">
        <f t="shared" si="2197"/>
        <v>0</v>
      </c>
      <c r="AG6345" s="14" t="e">
        <f t="shared" si="2198"/>
        <v>#DIV/0!</v>
      </c>
      <c r="AH6345" s="14" t="e">
        <f t="shared" si="2193"/>
        <v>#DIV/0!</v>
      </c>
      <c r="AI6345" s="14">
        <f t="shared" si="2194"/>
        <v>10</v>
      </c>
      <c r="AJ6345" s="240"/>
    </row>
    <row r="6346" spans="1:36" ht="15.75">
      <c r="A6346" s="2665">
        <v>199</v>
      </c>
      <c r="B6346" s="2648" t="s">
        <v>9757</v>
      </c>
      <c r="C6346" s="240" t="s">
        <v>176</v>
      </c>
      <c r="D6346" s="517"/>
      <c r="E6346" s="2635"/>
      <c r="F6346" s="517"/>
      <c r="G6346" s="2642">
        <v>30</v>
      </c>
      <c r="H6346" s="517">
        <f t="shared" si="2191"/>
        <v>0</v>
      </c>
      <c r="I6346" s="2651">
        <v>45002</v>
      </c>
      <c r="J6346" s="2638"/>
      <c r="K6346" s="2638"/>
      <c r="L6346" s="2663"/>
      <c r="M6346" s="2638"/>
      <c r="N6346" s="2638"/>
      <c r="O6346" s="2638"/>
      <c r="P6346" s="2638"/>
      <c r="Q6346" s="2638"/>
      <c r="R6346" s="2638"/>
      <c r="S6346" s="2638"/>
      <c r="T6346" s="2638"/>
      <c r="U6346" s="2638"/>
      <c r="V6346" s="2638"/>
      <c r="W6346" s="2638"/>
      <c r="X6346" s="2638"/>
      <c r="Y6346" s="2638"/>
      <c r="Z6346" s="2638"/>
      <c r="AA6346" s="2638"/>
      <c r="AB6346" s="2650"/>
      <c r="AC6346" s="1507">
        <f t="shared" si="2195"/>
        <v>30</v>
      </c>
      <c r="AD6346" s="1508">
        <f t="shared" si="2196"/>
        <v>0</v>
      </c>
      <c r="AE6346" s="14">
        <f t="shared" si="2192"/>
        <v>-1500.5666666666666</v>
      </c>
      <c r="AF6346" s="14">
        <f t="shared" si="2197"/>
        <v>0</v>
      </c>
      <c r="AG6346" s="14" t="e">
        <f t="shared" si="2198"/>
        <v>#DIV/0!</v>
      </c>
      <c r="AH6346" s="14" t="e">
        <f t="shared" si="2193"/>
        <v>#DIV/0!</v>
      </c>
      <c r="AI6346" s="14">
        <f t="shared" si="2194"/>
        <v>30</v>
      </c>
      <c r="AJ6346" s="240"/>
    </row>
    <row r="6347" spans="1:36" ht="15.75">
      <c r="A6347" s="2665">
        <v>200</v>
      </c>
      <c r="B6347" s="2648" t="s">
        <v>9758</v>
      </c>
      <c r="C6347" s="517" t="s">
        <v>1487</v>
      </c>
      <c r="D6347" s="517"/>
      <c r="E6347" s="2635"/>
      <c r="F6347" s="517"/>
      <c r="G6347" s="2642">
        <v>1</v>
      </c>
      <c r="H6347" s="517">
        <f t="shared" si="2191"/>
        <v>0</v>
      </c>
      <c r="I6347" s="2651">
        <v>45002</v>
      </c>
      <c r="J6347" s="2638"/>
      <c r="K6347" s="2638"/>
      <c r="L6347" s="2663"/>
      <c r="M6347" s="2638"/>
      <c r="N6347" s="2638"/>
      <c r="O6347" s="2638"/>
      <c r="P6347" s="2638"/>
      <c r="Q6347" s="2638"/>
      <c r="R6347" s="2638"/>
      <c r="S6347" s="2638"/>
      <c r="T6347" s="2638"/>
      <c r="U6347" s="2638"/>
      <c r="V6347" s="2638"/>
      <c r="W6347" s="2638"/>
      <c r="X6347" s="2638"/>
      <c r="Y6347" s="2638"/>
      <c r="Z6347" s="2638"/>
      <c r="AA6347" s="2638"/>
      <c r="AB6347" s="2650"/>
      <c r="AC6347" s="1507">
        <f t="shared" si="2195"/>
        <v>1</v>
      </c>
      <c r="AD6347" s="1508">
        <f t="shared" si="2196"/>
        <v>0</v>
      </c>
      <c r="AE6347" s="14">
        <f t="shared" si="2192"/>
        <v>-1500.5666666666666</v>
      </c>
      <c r="AF6347" s="14">
        <f t="shared" si="2197"/>
        <v>0</v>
      </c>
      <c r="AG6347" s="14" t="e">
        <f t="shared" si="2198"/>
        <v>#DIV/0!</v>
      </c>
      <c r="AH6347" s="14" t="e">
        <f t="shared" si="2193"/>
        <v>#DIV/0!</v>
      </c>
      <c r="AI6347" s="14">
        <f t="shared" si="2194"/>
        <v>1</v>
      </c>
      <c r="AJ6347" s="240"/>
    </row>
    <row r="6348" spans="1:36" ht="15.75">
      <c r="A6348" s="2665">
        <v>201</v>
      </c>
      <c r="B6348" s="2648" t="s">
        <v>9759</v>
      </c>
      <c r="C6348" s="240" t="s">
        <v>143</v>
      </c>
      <c r="D6348" s="517"/>
      <c r="E6348" s="2635"/>
      <c r="F6348" s="517"/>
      <c r="G6348" s="2642">
        <v>163</v>
      </c>
      <c r="H6348" s="517">
        <f t="shared" si="2191"/>
        <v>0</v>
      </c>
      <c r="I6348" s="2651">
        <v>45002</v>
      </c>
      <c r="J6348" s="2638"/>
      <c r="K6348" s="2638"/>
      <c r="L6348" s="2663"/>
      <c r="M6348" s="2638"/>
      <c r="N6348" s="2638"/>
      <c r="O6348" s="2638"/>
      <c r="P6348" s="2638"/>
      <c r="Q6348" s="2638"/>
      <c r="R6348" s="2638"/>
      <c r="S6348" s="2638"/>
      <c r="T6348" s="2638"/>
      <c r="U6348" s="2638"/>
      <c r="V6348" s="2638"/>
      <c r="W6348" s="2638"/>
      <c r="X6348" s="2638"/>
      <c r="Y6348" s="2638"/>
      <c r="Z6348" s="2638"/>
      <c r="AA6348" s="2638"/>
      <c r="AB6348" s="2650"/>
      <c r="AC6348" s="1507">
        <f t="shared" si="2195"/>
        <v>163</v>
      </c>
      <c r="AD6348" s="1508">
        <f t="shared" si="2196"/>
        <v>0</v>
      </c>
      <c r="AE6348" s="14">
        <f t="shared" si="2192"/>
        <v>-1500.5666666666666</v>
      </c>
      <c r="AF6348" s="14">
        <f t="shared" si="2197"/>
        <v>0</v>
      </c>
      <c r="AG6348" s="14" t="e">
        <f t="shared" si="2198"/>
        <v>#DIV/0!</v>
      </c>
      <c r="AH6348" s="14" t="e">
        <f t="shared" si="2193"/>
        <v>#DIV/0!</v>
      </c>
      <c r="AI6348" s="14">
        <f t="shared" si="2194"/>
        <v>163</v>
      </c>
      <c r="AJ6348" s="240"/>
    </row>
    <row r="6349" spans="1:36" ht="15.75">
      <c r="A6349" s="2665">
        <v>202</v>
      </c>
      <c r="B6349" s="2648" t="s">
        <v>9759</v>
      </c>
      <c r="C6349" s="240" t="s">
        <v>143</v>
      </c>
      <c r="D6349" s="517"/>
      <c r="E6349" s="2635"/>
      <c r="F6349" s="517"/>
      <c r="G6349" s="2642">
        <v>6</v>
      </c>
      <c r="H6349" s="517">
        <f t="shared" si="2191"/>
        <v>0</v>
      </c>
      <c r="I6349" s="2651">
        <v>45002</v>
      </c>
      <c r="J6349" s="2638"/>
      <c r="K6349" s="2638"/>
      <c r="L6349" s="2663"/>
      <c r="M6349" s="2638"/>
      <c r="N6349" s="2638"/>
      <c r="O6349" s="2638"/>
      <c r="P6349" s="2638"/>
      <c r="Q6349" s="2638"/>
      <c r="R6349" s="2638"/>
      <c r="S6349" s="2638"/>
      <c r="T6349" s="2638"/>
      <c r="U6349" s="2638"/>
      <c r="V6349" s="2638"/>
      <c r="W6349" s="2638"/>
      <c r="X6349" s="2638"/>
      <c r="Y6349" s="2638"/>
      <c r="Z6349" s="2638"/>
      <c r="AA6349" s="2638"/>
      <c r="AB6349" s="2650"/>
      <c r="AC6349" s="1507">
        <f t="shared" si="2195"/>
        <v>6</v>
      </c>
      <c r="AD6349" s="1508">
        <f t="shared" si="2196"/>
        <v>0</v>
      </c>
      <c r="AE6349" s="14">
        <f t="shared" si="2192"/>
        <v>-1500.5666666666666</v>
      </c>
      <c r="AF6349" s="14">
        <f t="shared" si="2197"/>
        <v>0</v>
      </c>
      <c r="AG6349" s="14" t="e">
        <f t="shared" si="2198"/>
        <v>#DIV/0!</v>
      </c>
      <c r="AH6349" s="14" t="e">
        <f t="shared" si="2193"/>
        <v>#DIV/0!</v>
      </c>
      <c r="AI6349" s="14">
        <f t="shared" si="2194"/>
        <v>6</v>
      </c>
      <c r="AJ6349" s="240"/>
    </row>
    <row r="6350" spans="1:36" ht="15.75">
      <c r="A6350" s="2665">
        <v>203</v>
      </c>
      <c r="B6350" s="2648" t="s">
        <v>9760</v>
      </c>
      <c r="C6350" s="240" t="s">
        <v>143</v>
      </c>
      <c r="D6350" s="517"/>
      <c r="E6350" s="2635"/>
      <c r="F6350" s="517"/>
      <c r="G6350" s="2642">
        <v>10</v>
      </c>
      <c r="H6350" s="517">
        <f t="shared" si="2191"/>
        <v>0</v>
      </c>
      <c r="I6350" s="2651">
        <v>45002</v>
      </c>
      <c r="J6350" s="2638"/>
      <c r="K6350" s="2638"/>
      <c r="L6350" s="2663"/>
      <c r="M6350" s="2638"/>
      <c r="N6350" s="2638"/>
      <c r="O6350" s="2638"/>
      <c r="P6350" s="2638"/>
      <c r="Q6350" s="2638"/>
      <c r="R6350" s="2638"/>
      <c r="S6350" s="2638"/>
      <c r="T6350" s="2638"/>
      <c r="U6350" s="2638"/>
      <c r="V6350" s="2638"/>
      <c r="W6350" s="2638"/>
      <c r="X6350" s="2638"/>
      <c r="Y6350" s="2638"/>
      <c r="Z6350" s="2638"/>
      <c r="AA6350" s="2638"/>
      <c r="AB6350" s="2650"/>
      <c r="AC6350" s="1507">
        <f t="shared" si="2195"/>
        <v>10</v>
      </c>
      <c r="AD6350" s="1508">
        <f t="shared" si="2196"/>
        <v>0</v>
      </c>
      <c r="AE6350" s="14">
        <f t="shared" si="2192"/>
        <v>-1500.5666666666666</v>
      </c>
      <c r="AF6350" s="14">
        <f t="shared" si="2197"/>
        <v>0</v>
      </c>
      <c r="AG6350" s="14" t="e">
        <f t="shared" si="2198"/>
        <v>#DIV/0!</v>
      </c>
      <c r="AH6350" s="14" t="e">
        <f t="shared" si="2193"/>
        <v>#DIV/0!</v>
      </c>
      <c r="AI6350" s="14">
        <f t="shared" si="2194"/>
        <v>10</v>
      </c>
      <c r="AJ6350" s="240"/>
    </row>
    <row r="6351" spans="1:36" ht="15.75">
      <c r="A6351" s="2665">
        <v>204</v>
      </c>
      <c r="B6351" s="2648" t="s">
        <v>9761</v>
      </c>
      <c r="C6351" s="517" t="s">
        <v>1487</v>
      </c>
      <c r="D6351" s="517"/>
      <c r="E6351" s="2635"/>
      <c r="F6351" s="517"/>
      <c r="G6351" s="2642">
        <v>50</v>
      </c>
      <c r="H6351" s="517">
        <f t="shared" si="2191"/>
        <v>0</v>
      </c>
      <c r="I6351" s="2651">
        <v>45002</v>
      </c>
      <c r="J6351" s="2638"/>
      <c r="K6351" s="2638"/>
      <c r="L6351" s="2663"/>
      <c r="M6351" s="2638"/>
      <c r="N6351" s="2638"/>
      <c r="O6351" s="2638"/>
      <c r="P6351" s="2638"/>
      <c r="Q6351" s="2638"/>
      <c r="R6351" s="2638"/>
      <c r="S6351" s="2638"/>
      <c r="T6351" s="2638"/>
      <c r="U6351" s="2638"/>
      <c r="V6351" s="2638"/>
      <c r="W6351" s="2638"/>
      <c r="X6351" s="2638"/>
      <c r="Y6351" s="2638"/>
      <c r="Z6351" s="2638"/>
      <c r="AA6351" s="2638"/>
      <c r="AB6351" s="2650"/>
      <c r="AC6351" s="1507">
        <f t="shared" si="2195"/>
        <v>50</v>
      </c>
      <c r="AD6351" s="1508">
        <f t="shared" si="2196"/>
        <v>0</v>
      </c>
      <c r="AE6351" s="14">
        <f t="shared" si="2192"/>
        <v>-1500.5666666666666</v>
      </c>
      <c r="AF6351" s="14">
        <f t="shared" si="2197"/>
        <v>0</v>
      </c>
      <c r="AG6351" s="14" t="e">
        <f t="shared" si="2198"/>
        <v>#DIV/0!</v>
      </c>
      <c r="AH6351" s="14" t="e">
        <f t="shared" si="2193"/>
        <v>#DIV/0!</v>
      </c>
      <c r="AI6351" s="14">
        <f t="shared" si="2194"/>
        <v>50</v>
      </c>
      <c r="AJ6351" s="240"/>
    </row>
    <row r="6352" spans="1:36" ht="15.75">
      <c r="A6352" s="2666">
        <v>205</v>
      </c>
      <c r="B6352" s="2648" t="s">
        <v>9762</v>
      </c>
      <c r="C6352" s="240" t="s">
        <v>176</v>
      </c>
      <c r="D6352" s="517"/>
      <c r="E6352" s="2635"/>
      <c r="F6352" s="517"/>
      <c r="G6352" s="2642">
        <v>5</v>
      </c>
      <c r="H6352" s="517">
        <f t="shared" si="2191"/>
        <v>0</v>
      </c>
      <c r="I6352" s="2651">
        <v>45002</v>
      </c>
      <c r="J6352" s="2638"/>
      <c r="K6352" s="2638"/>
      <c r="L6352" s="2663"/>
      <c r="M6352" s="2638"/>
      <c r="N6352" s="2638"/>
      <c r="O6352" s="2638"/>
      <c r="P6352" s="2638"/>
      <c r="Q6352" s="2638"/>
      <c r="R6352" s="2638"/>
      <c r="S6352" s="2638"/>
      <c r="T6352" s="2638"/>
      <c r="U6352" s="2638"/>
      <c r="V6352" s="2638"/>
      <c r="W6352" s="2638"/>
      <c r="X6352" s="2638"/>
      <c r="Y6352" s="2638"/>
      <c r="Z6352" s="2638"/>
      <c r="AA6352" s="2638"/>
      <c r="AB6352" s="2650"/>
      <c r="AC6352" s="1507">
        <f t="shared" si="2195"/>
        <v>5</v>
      </c>
      <c r="AD6352" s="1508">
        <f t="shared" si="2196"/>
        <v>0</v>
      </c>
      <c r="AE6352" s="14">
        <f t="shared" si="2192"/>
        <v>-1500.5666666666666</v>
      </c>
      <c r="AF6352" s="14">
        <f t="shared" si="2197"/>
        <v>0</v>
      </c>
      <c r="AG6352" s="14" t="e">
        <f t="shared" si="2198"/>
        <v>#DIV/0!</v>
      </c>
      <c r="AH6352" s="14" t="e">
        <f t="shared" si="2193"/>
        <v>#DIV/0!</v>
      </c>
      <c r="AI6352" s="14">
        <f t="shared" si="2194"/>
        <v>5</v>
      </c>
      <c r="AJ6352" s="240"/>
    </row>
    <row r="6353" spans="1:36" ht="15.75">
      <c r="A6353" s="2665">
        <v>206</v>
      </c>
      <c r="B6353" s="2648" t="s">
        <v>9763</v>
      </c>
      <c r="C6353" s="240" t="s">
        <v>66</v>
      </c>
      <c r="D6353" s="517"/>
      <c r="E6353" s="2635"/>
      <c r="F6353" s="517"/>
      <c r="G6353" s="2642">
        <v>3</v>
      </c>
      <c r="H6353" s="517">
        <f t="shared" si="2191"/>
        <v>0</v>
      </c>
      <c r="I6353" s="2651">
        <v>45002</v>
      </c>
      <c r="J6353" s="2638"/>
      <c r="K6353" s="2638"/>
      <c r="L6353" s="2663"/>
      <c r="M6353" s="2638"/>
      <c r="N6353" s="2638"/>
      <c r="O6353" s="2638"/>
      <c r="P6353" s="2638"/>
      <c r="Q6353" s="2638"/>
      <c r="R6353" s="2638"/>
      <c r="S6353" s="2638"/>
      <c r="T6353" s="2638"/>
      <c r="U6353" s="2638"/>
      <c r="V6353" s="2638"/>
      <c r="W6353" s="2638"/>
      <c r="X6353" s="2638"/>
      <c r="Y6353" s="2638"/>
      <c r="Z6353" s="2638"/>
      <c r="AA6353" s="2638"/>
      <c r="AB6353" s="2650"/>
      <c r="AC6353" s="1507">
        <f t="shared" si="2195"/>
        <v>3</v>
      </c>
      <c r="AD6353" s="1508">
        <f t="shared" si="2196"/>
        <v>0</v>
      </c>
      <c r="AE6353" s="14">
        <f t="shared" si="2192"/>
        <v>-1500.5666666666666</v>
      </c>
      <c r="AF6353" s="14">
        <f t="shared" si="2197"/>
        <v>0</v>
      </c>
      <c r="AG6353" s="14" t="e">
        <f t="shared" si="2198"/>
        <v>#DIV/0!</v>
      </c>
      <c r="AH6353" s="14" t="e">
        <f t="shared" si="2193"/>
        <v>#DIV/0!</v>
      </c>
      <c r="AI6353" s="14">
        <f t="shared" si="2194"/>
        <v>3</v>
      </c>
      <c r="AJ6353" s="2638"/>
    </row>
    <row r="6354" spans="1:36" ht="31.5">
      <c r="A6354" s="2665">
        <v>207</v>
      </c>
      <c r="B6354" s="2648" t="s">
        <v>9604</v>
      </c>
      <c r="C6354" s="240" t="s">
        <v>9665</v>
      </c>
      <c r="D6354" s="517"/>
      <c r="E6354" s="2635"/>
      <c r="F6354" s="517"/>
      <c r="G6354" s="2642">
        <v>2</v>
      </c>
      <c r="H6354" s="517">
        <f t="shared" si="2191"/>
        <v>0</v>
      </c>
      <c r="I6354" s="2651">
        <v>45002</v>
      </c>
      <c r="J6354" s="2638"/>
      <c r="K6354" s="2638"/>
      <c r="L6354" s="2663"/>
      <c r="M6354" s="2638"/>
      <c r="N6354" s="2638"/>
      <c r="O6354" s="2638"/>
      <c r="P6354" s="2638"/>
      <c r="Q6354" s="2638"/>
      <c r="R6354" s="2638"/>
      <c r="S6354" s="2638"/>
      <c r="T6354" s="2638"/>
      <c r="U6354" s="2638"/>
      <c r="V6354" s="2638"/>
      <c r="W6354" s="2638"/>
      <c r="X6354" s="2638"/>
      <c r="Y6354" s="2638"/>
      <c r="Z6354" s="2638"/>
      <c r="AA6354" s="2638"/>
      <c r="AB6354" s="2650"/>
      <c r="AC6354" s="1507">
        <f t="shared" si="2195"/>
        <v>2</v>
      </c>
      <c r="AD6354" s="1508">
        <f t="shared" si="2196"/>
        <v>0</v>
      </c>
      <c r="AE6354" s="14">
        <f t="shared" si="2192"/>
        <v>-1500.5666666666666</v>
      </c>
      <c r="AF6354" s="14">
        <f t="shared" si="2197"/>
        <v>0</v>
      </c>
      <c r="AG6354" s="14" t="e">
        <f t="shared" si="2198"/>
        <v>#DIV/0!</v>
      </c>
      <c r="AH6354" s="14" t="e">
        <f t="shared" si="2193"/>
        <v>#DIV/0!</v>
      </c>
      <c r="AI6354" s="14">
        <f t="shared" si="2194"/>
        <v>2</v>
      </c>
      <c r="AJ6354" s="2638"/>
    </row>
    <row r="6355" spans="1:36" ht="15.75">
      <c r="A6355" s="2665">
        <v>208</v>
      </c>
      <c r="B6355" s="2648" t="s">
        <v>9604</v>
      </c>
      <c r="C6355" s="517" t="s">
        <v>1487</v>
      </c>
      <c r="D6355" s="517"/>
      <c r="E6355" s="2635"/>
      <c r="F6355" s="517"/>
      <c r="G6355" s="2642">
        <v>8</v>
      </c>
      <c r="H6355" s="517">
        <f t="shared" si="2191"/>
        <v>0</v>
      </c>
      <c r="I6355" s="2651">
        <v>45002</v>
      </c>
      <c r="J6355" s="2638"/>
      <c r="K6355" s="2638"/>
      <c r="L6355" s="2663"/>
      <c r="M6355" s="2638"/>
      <c r="N6355" s="2638"/>
      <c r="O6355" s="2638"/>
      <c r="P6355" s="2638"/>
      <c r="Q6355" s="2638"/>
      <c r="R6355" s="2638"/>
      <c r="S6355" s="2638"/>
      <c r="T6355" s="2638"/>
      <c r="U6355" s="2638"/>
      <c r="V6355" s="2638"/>
      <c r="W6355" s="2638"/>
      <c r="X6355" s="2638"/>
      <c r="Y6355" s="2638"/>
      <c r="Z6355" s="2638"/>
      <c r="AA6355" s="2638"/>
      <c r="AB6355" s="2650"/>
      <c r="AC6355" s="1507">
        <f t="shared" si="2195"/>
        <v>8</v>
      </c>
      <c r="AD6355" s="1508">
        <f t="shared" si="2196"/>
        <v>0</v>
      </c>
      <c r="AE6355" s="14">
        <f t="shared" si="2192"/>
        <v>-1500.5666666666666</v>
      </c>
      <c r="AF6355" s="14">
        <f t="shared" si="2197"/>
        <v>0</v>
      </c>
      <c r="AG6355" s="14" t="e">
        <f t="shared" si="2198"/>
        <v>#DIV/0!</v>
      </c>
      <c r="AH6355" s="14" t="e">
        <f t="shared" si="2193"/>
        <v>#DIV/0!</v>
      </c>
      <c r="AI6355" s="14">
        <f t="shared" si="2194"/>
        <v>8</v>
      </c>
      <c r="AJ6355" s="240"/>
    </row>
    <row r="6356" spans="1:36" ht="15.75">
      <c r="A6356" s="2665">
        <v>209</v>
      </c>
      <c r="B6356" s="2648" t="s">
        <v>9764</v>
      </c>
      <c r="C6356" s="517" t="s">
        <v>1370</v>
      </c>
      <c r="D6356" s="517"/>
      <c r="E6356" s="2635"/>
      <c r="F6356" s="517"/>
      <c r="G6356" s="2642">
        <v>3</v>
      </c>
      <c r="H6356" s="517">
        <f t="shared" si="2191"/>
        <v>0</v>
      </c>
      <c r="I6356" s="2651">
        <v>45002</v>
      </c>
      <c r="J6356" s="2638"/>
      <c r="K6356" s="2638"/>
      <c r="L6356" s="2663"/>
      <c r="M6356" s="2638"/>
      <c r="N6356" s="2638"/>
      <c r="O6356" s="2638"/>
      <c r="P6356" s="2638"/>
      <c r="Q6356" s="2638"/>
      <c r="R6356" s="2638"/>
      <c r="S6356" s="2638"/>
      <c r="T6356" s="2638"/>
      <c r="U6356" s="2638"/>
      <c r="V6356" s="2638"/>
      <c r="W6356" s="2638"/>
      <c r="X6356" s="2638"/>
      <c r="Y6356" s="2638"/>
      <c r="Z6356" s="2638"/>
      <c r="AA6356" s="2638"/>
      <c r="AB6356" s="2650"/>
      <c r="AC6356" s="1507">
        <f t="shared" si="2195"/>
        <v>3</v>
      </c>
      <c r="AD6356" s="1508">
        <f t="shared" si="2196"/>
        <v>0</v>
      </c>
      <c r="AE6356" s="14">
        <f t="shared" si="2192"/>
        <v>-1500.5666666666666</v>
      </c>
      <c r="AF6356" s="14">
        <f t="shared" si="2197"/>
        <v>0</v>
      </c>
      <c r="AG6356" s="14" t="e">
        <f t="shared" si="2198"/>
        <v>#DIV/0!</v>
      </c>
      <c r="AH6356" s="14" t="e">
        <f t="shared" si="2193"/>
        <v>#DIV/0!</v>
      </c>
      <c r="AI6356" s="14">
        <f t="shared" si="2194"/>
        <v>3</v>
      </c>
      <c r="AJ6356" s="2638"/>
    </row>
    <row r="6357" spans="1:36" ht="15.75">
      <c r="A6357" s="2665">
        <v>210</v>
      </c>
      <c r="B6357" s="2648" t="s">
        <v>9765</v>
      </c>
      <c r="C6357" s="240" t="s">
        <v>176</v>
      </c>
      <c r="D6357" s="517"/>
      <c r="E6357" s="2635"/>
      <c r="F6357" s="517"/>
      <c r="G6357" s="2642">
        <v>4</v>
      </c>
      <c r="H6357" s="517">
        <f t="shared" si="2191"/>
        <v>0</v>
      </c>
      <c r="I6357" s="2651">
        <v>45002</v>
      </c>
      <c r="J6357" s="2638"/>
      <c r="K6357" s="2638"/>
      <c r="L6357" s="2663"/>
      <c r="M6357" s="2638"/>
      <c r="N6357" s="2638"/>
      <c r="O6357" s="2638"/>
      <c r="P6357" s="2638"/>
      <c r="Q6357" s="2638"/>
      <c r="R6357" s="2638"/>
      <c r="S6357" s="2638"/>
      <c r="T6357" s="2638"/>
      <c r="U6357" s="2638"/>
      <c r="V6357" s="2638"/>
      <c r="W6357" s="2638"/>
      <c r="X6357" s="2638"/>
      <c r="Y6357" s="2638"/>
      <c r="Z6357" s="2638"/>
      <c r="AA6357" s="2638"/>
      <c r="AB6357" s="2650"/>
      <c r="AC6357" s="1507">
        <f t="shared" si="2195"/>
        <v>4</v>
      </c>
      <c r="AD6357" s="1508">
        <f t="shared" si="2196"/>
        <v>0</v>
      </c>
      <c r="AE6357" s="14">
        <f t="shared" si="2192"/>
        <v>-1500.5666666666666</v>
      </c>
      <c r="AF6357" s="14">
        <f t="shared" si="2197"/>
        <v>0</v>
      </c>
      <c r="AG6357" s="14" t="e">
        <f t="shared" si="2198"/>
        <v>#DIV/0!</v>
      </c>
      <c r="AH6357" s="14" t="e">
        <f t="shared" si="2193"/>
        <v>#DIV/0!</v>
      </c>
      <c r="AI6357" s="14">
        <f t="shared" si="2194"/>
        <v>4</v>
      </c>
      <c r="AJ6357" s="2638"/>
    </row>
    <row r="6358" spans="1:36" ht="15" customHeight="1">
      <c r="A6358" s="4678" t="s">
        <v>51</v>
      </c>
      <c r="B6358" s="4679"/>
      <c r="C6358" s="4679"/>
      <c r="D6358" s="4679"/>
      <c r="E6358" s="4679"/>
      <c r="F6358" s="4679"/>
      <c r="G6358" s="4679"/>
      <c r="H6358" s="4679"/>
      <c r="I6358" s="4679"/>
      <c r="J6358" s="4679"/>
      <c r="K6358" s="4679"/>
      <c r="L6358" s="4679"/>
      <c r="M6358" s="4679"/>
      <c r="N6358" s="4679"/>
      <c r="O6358" s="4679"/>
      <c r="P6358" s="4679"/>
      <c r="Q6358" s="4679"/>
      <c r="R6358" s="4679"/>
      <c r="S6358" s="4679"/>
      <c r="T6358" s="4679"/>
      <c r="U6358" s="4679"/>
      <c r="V6358" s="4679"/>
      <c r="W6358" s="4679"/>
      <c r="X6358" s="4679"/>
      <c r="Y6358" s="4679"/>
      <c r="Z6358" s="4679"/>
      <c r="AA6358" s="4679"/>
      <c r="AB6358" s="4679"/>
      <c r="AC6358" s="4679"/>
      <c r="AD6358" s="4679"/>
      <c r="AE6358" s="4679"/>
      <c r="AF6358" s="4679"/>
      <c r="AG6358" s="4679"/>
      <c r="AH6358" s="4679"/>
      <c r="AI6358" s="4679"/>
      <c r="AJ6358" s="4680"/>
    </row>
    <row r="6359" spans="1:36" ht="15" customHeight="1">
      <c r="A6359" s="4602" t="s">
        <v>19</v>
      </c>
      <c r="B6359" s="4603"/>
      <c r="C6359" s="4603"/>
      <c r="D6359" s="4603"/>
      <c r="E6359" s="4603"/>
      <c r="F6359" s="4603"/>
      <c r="G6359" s="4603"/>
      <c r="H6359" s="4603"/>
      <c r="I6359" s="4603"/>
      <c r="J6359" s="4603"/>
      <c r="K6359" s="4603"/>
      <c r="L6359" s="4603"/>
      <c r="M6359" s="4603"/>
      <c r="N6359" s="4603"/>
      <c r="O6359" s="4603"/>
      <c r="P6359" s="4603"/>
      <c r="Q6359" s="4603"/>
      <c r="R6359" s="4603"/>
      <c r="S6359" s="4603"/>
      <c r="T6359" s="4603"/>
      <c r="U6359" s="4603"/>
      <c r="V6359" s="4603"/>
      <c r="W6359" s="4603"/>
      <c r="X6359" s="4603"/>
      <c r="Y6359" s="4603"/>
      <c r="Z6359" s="4603"/>
      <c r="AA6359" s="4603"/>
      <c r="AB6359" s="4603"/>
      <c r="AC6359" s="4603"/>
      <c r="AD6359" s="4603"/>
      <c r="AE6359" s="4603"/>
      <c r="AF6359" s="4603"/>
      <c r="AG6359" s="4603"/>
      <c r="AH6359" s="4603"/>
      <c r="AI6359" s="4603"/>
      <c r="AJ6359" s="4604"/>
    </row>
    <row r="6360" spans="1:36" ht="15" customHeight="1">
      <c r="A6360" s="4605"/>
      <c r="B6360" s="4606"/>
      <c r="C6360" s="4606"/>
      <c r="D6360" s="4606"/>
      <c r="E6360" s="4606"/>
      <c r="F6360" s="4606"/>
      <c r="G6360" s="4606"/>
      <c r="H6360" s="4606"/>
      <c r="I6360" s="4606"/>
      <c r="J6360" s="4606"/>
      <c r="K6360" s="4606"/>
      <c r="L6360" s="4606"/>
      <c r="M6360" s="4606"/>
      <c r="N6360" s="4606"/>
      <c r="O6360" s="4606"/>
      <c r="P6360" s="4606"/>
      <c r="Q6360" s="4606"/>
      <c r="R6360" s="4606"/>
      <c r="S6360" s="4606"/>
      <c r="T6360" s="4606"/>
      <c r="U6360" s="4606"/>
      <c r="V6360" s="4606"/>
      <c r="W6360" s="4606"/>
      <c r="X6360" s="4606"/>
      <c r="Y6360" s="4606"/>
      <c r="Z6360" s="4606"/>
      <c r="AA6360" s="4606"/>
      <c r="AB6360" s="4606"/>
      <c r="AC6360" s="4606"/>
      <c r="AD6360" s="4606"/>
      <c r="AE6360" s="4606"/>
      <c r="AF6360" s="4606"/>
      <c r="AG6360" s="4606"/>
      <c r="AH6360" s="4606"/>
      <c r="AI6360" s="4606"/>
      <c r="AJ6360" s="4607"/>
    </row>
    <row r="6361" spans="1:36" ht="15.75">
      <c r="A6361" s="2667">
        <v>1</v>
      </c>
      <c r="B6361" s="2668" t="s">
        <v>964</v>
      </c>
      <c r="C6361" s="2668" t="s">
        <v>181</v>
      </c>
      <c r="D6361" s="2669">
        <v>10.45978</v>
      </c>
      <c r="E6361" s="2668"/>
      <c r="F6361" s="2668">
        <f>D6361*E6361</f>
        <v>0</v>
      </c>
      <c r="G6361" s="2668">
        <v>5100</v>
      </c>
      <c r="H6361" s="2668">
        <f>D6361*G6361</f>
        <v>53344.878000000004</v>
      </c>
      <c r="I6361" s="2670">
        <v>44599</v>
      </c>
      <c r="J6361" s="2671" t="s">
        <v>334</v>
      </c>
      <c r="K6361" s="2672"/>
      <c r="L6361" s="2673">
        <v>61</v>
      </c>
      <c r="M6361" s="2672">
        <v>44594</v>
      </c>
      <c r="N6361" s="2668">
        <v>0</v>
      </c>
      <c r="O6361" s="2668">
        <v>0</v>
      </c>
      <c r="P6361" s="2668">
        <v>0</v>
      </c>
      <c r="Q6361" s="2668"/>
      <c r="R6361" s="2668"/>
      <c r="S6361" s="2668"/>
      <c r="T6361" s="2668"/>
      <c r="U6361" s="2668"/>
      <c r="V6361" s="2668"/>
      <c r="W6361" s="2668"/>
      <c r="X6361" s="2668"/>
      <c r="Y6361" s="2668"/>
      <c r="Z6361" s="2668"/>
      <c r="AA6361" s="2668"/>
      <c r="AB6361" s="2668"/>
      <c r="AC6361" s="1507">
        <f>E6361+G6361-N6361-O6361-AA6361-P6361-Q6361-R6361-S6361-T6361-U6361-V6361-W6361-X6361-Y6361</f>
        <v>5100</v>
      </c>
      <c r="AD6361" s="1508">
        <f>D6361*AC6361</f>
        <v>53344.878000000004</v>
      </c>
      <c r="AE6361" s="14" t="s">
        <v>334</v>
      </c>
      <c r="AF6361" s="14">
        <f>(N6361+O6361+P6361+Q6361+R6361+S6361+T6361+U6361+V6361+W6361+X6361+Y6361)/3</f>
        <v>0</v>
      </c>
      <c r="AG6361" s="14" t="e">
        <f>AC6361/AF6361</f>
        <v>#DIV/0!</v>
      </c>
      <c r="AH6361" s="14" t="s">
        <v>334</v>
      </c>
      <c r="AI6361" s="14" t="s">
        <v>334</v>
      </c>
      <c r="AJ6361" s="2674"/>
    </row>
    <row r="6362" spans="1:36" ht="15.75">
      <c r="A6362" s="2667">
        <v>2</v>
      </c>
      <c r="B6362" s="2668" t="s">
        <v>965</v>
      </c>
      <c r="C6362" s="2668" t="s">
        <v>181</v>
      </c>
      <c r="D6362" s="2669">
        <v>82.577290000000005</v>
      </c>
      <c r="E6362" s="2668"/>
      <c r="F6362" s="2668">
        <f>D6362*E6362</f>
        <v>0</v>
      </c>
      <c r="G6362" s="2668">
        <v>800</v>
      </c>
      <c r="H6362" s="2668">
        <f>D6362*G6362</f>
        <v>66061.832000000009</v>
      </c>
      <c r="I6362" s="2670">
        <v>44599</v>
      </c>
      <c r="J6362" s="2671" t="s">
        <v>334</v>
      </c>
      <c r="K6362" s="2672"/>
      <c r="L6362" s="2673">
        <v>61</v>
      </c>
      <c r="M6362" s="2672">
        <v>44594</v>
      </c>
      <c r="N6362" s="2668">
        <v>0</v>
      </c>
      <c r="O6362" s="2668">
        <v>0</v>
      </c>
      <c r="P6362" s="2668">
        <v>0</v>
      </c>
      <c r="Q6362" s="2668"/>
      <c r="R6362" s="2668"/>
      <c r="S6362" s="2668"/>
      <c r="T6362" s="2668"/>
      <c r="U6362" s="2668"/>
      <c r="V6362" s="2668"/>
      <c r="W6362" s="2668"/>
      <c r="X6362" s="2668"/>
      <c r="Y6362" s="2668"/>
      <c r="Z6362" s="2668"/>
      <c r="AA6362" s="2668"/>
      <c r="AB6362" s="2668"/>
      <c r="AC6362" s="1507">
        <f>E6362+G6362-N6362-O6362-AA6362-P6362-Q6362-R6362-S6362-T6362-U6362-V6362-W6362-X6362-Y6362</f>
        <v>800</v>
      </c>
      <c r="AD6362" s="1508">
        <f>D6362*AC6362</f>
        <v>66061.832000000009</v>
      </c>
      <c r="AE6362" s="14" t="s">
        <v>334</v>
      </c>
      <c r="AF6362" s="14">
        <f>(N6362+O6362+P6362+Q6362+R6362+S6362+T6362+U6362+V6362+W6362+X6362+Y6362)/3</f>
        <v>0</v>
      </c>
      <c r="AG6362" s="14" t="e">
        <f>AC6362/AF6362</f>
        <v>#DIV/0!</v>
      </c>
      <c r="AH6362" s="14" t="s">
        <v>334</v>
      </c>
      <c r="AI6362" s="14" t="s">
        <v>334</v>
      </c>
      <c r="AJ6362" s="2674"/>
    </row>
    <row r="6363" spans="1:36" ht="15.75">
      <c r="A6363" s="2675">
        <v>3</v>
      </c>
      <c r="B6363" s="2676" t="s">
        <v>966</v>
      </c>
      <c r="C6363" s="2676" t="s">
        <v>181</v>
      </c>
      <c r="D6363" s="2677">
        <v>81.809479999999994</v>
      </c>
      <c r="E6363" s="2676"/>
      <c r="F6363" s="2676">
        <v>0</v>
      </c>
      <c r="G6363" s="2676">
        <v>2700</v>
      </c>
      <c r="H6363" s="2676">
        <f>D6363*G6363</f>
        <v>220885.59599999999</v>
      </c>
      <c r="I6363" s="2678">
        <v>44599</v>
      </c>
      <c r="J6363" s="2679" t="s">
        <v>334</v>
      </c>
      <c r="K6363" s="2676"/>
      <c r="L6363" s="2680">
        <v>61</v>
      </c>
      <c r="M6363" s="2678">
        <v>44594</v>
      </c>
      <c r="N6363" s="2676">
        <v>0</v>
      </c>
      <c r="O6363" s="2676">
        <v>0</v>
      </c>
      <c r="P6363" s="2676">
        <v>0</v>
      </c>
      <c r="Q6363" s="2676"/>
      <c r="R6363" s="2676"/>
      <c r="S6363" s="2676"/>
      <c r="T6363" s="2676"/>
      <c r="U6363" s="2676"/>
      <c r="V6363" s="2676"/>
      <c r="W6363" s="2676"/>
      <c r="X6363" s="2676"/>
      <c r="Y6363" s="2676"/>
      <c r="Z6363" s="2676"/>
      <c r="AA6363" s="2676"/>
      <c r="AB6363" s="2676"/>
      <c r="AC6363" s="1507">
        <f>E6363+G6363-N6363-O6363-AA6363-P6363-Q6363-R6363-S6363-T6363-U6363-V6363-W6363-X6363-Y6363</f>
        <v>2700</v>
      </c>
      <c r="AD6363" s="1508">
        <f>D6363*AC6363</f>
        <v>220885.59599999999</v>
      </c>
      <c r="AE6363" s="14" t="s">
        <v>334</v>
      </c>
      <c r="AF6363" s="14">
        <f>(N6363+O6363+P6363+Q6363+R6363+S6363+T6363+U6363+V6363+W6363+X6363+Y6363)/3</f>
        <v>0</v>
      </c>
      <c r="AG6363" s="14" t="e">
        <f>AC6363/AF6363</f>
        <v>#DIV/0!</v>
      </c>
      <c r="AH6363" s="14" t="s">
        <v>334</v>
      </c>
      <c r="AI6363" s="14" t="s">
        <v>334</v>
      </c>
      <c r="AJ6363" s="2681"/>
    </row>
    <row r="6364" spans="1:36" ht="15.75" customHeight="1">
      <c r="A6364" s="4603"/>
      <c r="B6364" s="4603"/>
      <c r="C6364" s="4603"/>
      <c r="D6364" s="4603"/>
      <c r="E6364" s="4603"/>
      <c r="F6364" s="4603"/>
      <c r="G6364" s="4603"/>
      <c r="H6364" s="4603"/>
      <c r="I6364" s="4603"/>
      <c r="J6364" s="4603"/>
      <c r="K6364" s="4603"/>
      <c r="L6364" s="4603"/>
      <c r="M6364" s="4603"/>
      <c r="N6364" s="4603"/>
      <c r="O6364" s="4603"/>
      <c r="P6364" s="4603"/>
      <c r="Q6364" s="4603"/>
      <c r="R6364" s="4603"/>
      <c r="S6364" s="4603"/>
      <c r="T6364" s="4603"/>
      <c r="U6364" s="4603"/>
      <c r="V6364" s="4603"/>
      <c r="W6364" s="4603"/>
      <c r="X6364" s="4603"/>
      <c r="Y6364" s="4603"/>
      <c r="Z6364" s="4603"/>
      <c r="AA6364" s="4603"/>
      <c r="AB6364" s="4603"/>
      <c r="AC6364" s="4603"/>
      <c r="AD6364" s="4603"/>
      <c r="AE6364" s="4603"/>
      <c r="AF6364" s="4603"/>
      <c r="AG6364" s="4603"/>
      <c r="AH6364" s="4603"/>
      <c r="AI6364" s="4603"/>
      <c r="AJ6364" s="4603"/>
    </row>
    <row r="6365" spans="1:36" ht="15.75" customHeight="1">
      <c r="A6365" s="4605" t="s">
        <v>10223</v>
      </c>
      <c r="B6365" s="4606"/>
      <c r="C6365" s="4606"/>
      <c r="D6365" s="4606"/>
      <c r="E6365" s="4606"/>
      <c r="F6365" s="4606"/>
      <c r="G6365" s="4606"/>
      <c r="H6365" s="4606"/>
      <c r="I6365" s="4606"/>
      <c r="J6365" s="4606"/>
      <c r="K6365" s="4606"/>
      <c r="L6365" s="4606"/>
      <c r="M6365" s="4606"/>
      <c r="N6365" s="4606"/>
      <c r="O6365" s="4606"/>
      <c r="P6365" s="4606"/>
      <c r="Q6365" s="4606"/>
      <c r="R6365" s="4606"/>
      <c r="S6365" s="4606"/>
      <c r="T6365" s="4606"/>
      <c r="U6365" s="4606"/>
      <c r="V6365" s="4606"/>
      <c r="W6365" s="4606"/>
      <c r="X6365" s="4606"/>
      <c r="Y6365" s="4606"/>
      <c r="Z6365" s="4606"/>
      <c r="AA6365" s="4606"/>
      <c r="AB6365" s="4606"/>
      <c r="AC6365" s="4606"/>
      <c r="AD6365" s="4606"/>
      <c r="AE6365" s="4606"/>
      <c r="AF6365" s="4606"/>
      <c r="AG6365" s="4606"/>
      <c r="AH6365" s="4606"/>
      <c r="AI6365" s="4606"/>
      <c r="AJ6365" s="4607"/>
    </row>
    <row r="6366" spans="1:36" ht="15.75">
      <c r="A6366" s="2682">
        <v>1</v>
      </c>
      <c r="B6366" s="2668" t="s">
        <v>5984</v>
      </c>
      <c r="C6366" s="2673" t="s">
        <v>2918</v>
      </c>
      <c r="D6366" s="2683">
        <v>59.85</v>
      </c>
      <c r="E6366" s="2673">
        <v>175</v>
      </c>
      <c r="F6366" s="2673">
        <v>10473.75</v>
      </c>
      <c r="G6366" s="2673"/>
      <c r="H6366" s="2673"/>
      <c r="I6366" s="2684">
        <v>44637</v>
      </c>
      <c r="J6366" s="2684">
        <v>45352</v>
      </c>
      <c r="K6366" s="2673"/>
      <c r="L6366" s="2673" t="s">
        <v>5985</v>
      </c>
      <c r="M6366" s="2684">
        <v>44636</v>
      </c>
      <c r="N6366" s="2673">
        <v>0</v>
      </c>
      <c r="O6366" s="2673">
        <v>14</v>
      </c>
      <c r="P6366" s="2673">
        <v>3</v>
      </c>
      <c r="Q6366" s="2673"/>
      <c r="R6366" s="2673"/>
      <c r="S6366" s="2673"/>
      <c r="T6366" s="2673"/>
      <c r="U6366" s="2673"/>
      <c r="V6366" s="2673"/>
      <c r="W6366" s="2673"/>
      <c r="X6366" s="2673"/>
      <c r="Y6366" s="2673"/>
      <c r="Z6366" s="2673"/>
      <c r="AA6366" s="2673"/>
      <c r="AB6366" s="2673"/>
      <c r="AC6366" s="1507">
        <f>E6366+G6366-N6366-O6366-AA6366-P6366-Q6366-R6366-S6366-T6366-U6366-V6366-W6366-X6366-Y6366</f>
        <v>158</v>
      </c>
      <c r="AD6366" s="1508">
        <f>D6366*AC6366</f>
        <v>9456.3000000000011</v>
      </c>
      <c r="AE6366" s="14">
        <f>(J6366-"01.04.2023")/30</f>
        <v>11.166666666666666</v>
      </c>
      <c r="AF6366" s="14">
        <f>(N6366+O6366+P6366+Q6366+R6366+S6366+T6366+U6366+V6366+W6366+X6366+Y6366)/3</f>
        <v>5.666666666666667</v>
      </c>
      <c r="AG6366" s="14">
        <f>AC6366/AF6366</f>
        <v>27.882352941176467</v>
      </c>
      <c r="AH6366" s="14">
        <f>AG6366-AE6366</f>
        <v>16.7156862745098</v>
      </c>
      <c r="AI6366" s="14">
        <f>AC6366-(AE6366*AF6366)</f>
        <v>94.722222222222229</v>
      </c>
      <c r="AJ6366" s="2685"/>
    </row>
    <row r="6367" spans="1:36" ht="15.75">
      <c r="A6367" s="2682">
        <v>2</v>
      </c>
      <c r="B6367" s="2668" t="s">
        <v>5986</v>
      </c>
      <c r="C6367" s="2673" t="s">
        <v>2918</v>
      </c>
      <c r="D6367" s="2683">
        <v>28.15</v>
      </c>
      <c r="E6367" s="2673">
        <v>484</v>
      </c>
      <c r="F6367" s="2673">
        <v>13624.599999999999</v>
      </c>
      <c r="G6367" s="2673"/>
      <c r="H6367" s="2673"/>
      <c r="I6367" s="2684">
        <v>44637</v>
      </c>
      <c r="J6367" s="2684">
        <v>45627</v>
      </c>
      <c r="K6367" s="2673"/>
      <c r="L6367" s="2673" t="s">
        <v>5985</v>
      </c>
      <c r="M6367" s="2684">
        <v>44636</v>
      </c>
      <c r="N6367" s="2673">
        <v>0</v>
      </c>
      <c r="O6367" s="2673">
        <v>12</v>
      </c>
      <c r="P6367" s="2673">
        <v>13</v>
      </c>
      <c r="Q6367" s="2673"/>
      <c r="R6367" s="2673"/>
      <c r="S6367" s="2673"/>
      <c r="T6367" s="2673"/>
      <c r="U6367" s="2673"/>
      <c r="V6367" s="2673"/>
      <c r="W6367" s="2673"/>
      <c r="X6367" s="2673"/>
      <c r="Y6367" s="2673"/>
      <c r="Z6367" s="2673"/>
      <c r="AA6367" s="2673"/>
      <c r="AB6367" s="2673"/>
      <c r="AC6367" s="1507">
        <f>E6367+G6367-N6367-O6367-AA6367-P6367-Q6367-R6367-S6367-T6367-U6367-V6367-W6367-X6367-Y6367</f>
        <v>459</v>
      </c>
      <c r="AD6367" s="1508">
        <f>D6367*AC6367</f>
        <v>12920.849999999999</v>
      </c>
      <c r="AE6367" s="14">
        <f>(J6367-"01.04.2023")/30</f>
        <v>20.333333333333332</v>
      </c>
      <c r="AF6367" s="14">
        <f>(N6367+O6367+P6367+Q6367+R6367+S6367+T6367+U6367+V6367+W6367+X6367+Y6367)/3</f>
        <v>8.3333333333333339</v>
      </c>
      <c r="AG6367" s="14">
        <f>AC6367/AF6367</f>
        <v>55.08</v>
      </c>
      <c r="AH6367" s="14">
        <f>AG6367-AE6367</f>
        <v>34.74666666666667</v>
      </c>
      <c r="AI6367" s="14">
        <f>AC6367-(AE6367*AF6367)</f>
        <v>289.55555555555554</v>
      </c>
      <c r="AJ6367" s="2685"/>
    </row>
    <row r="6368" spans="1:36" ht="15.75">
      <c r="A6368" s="2682">
        <v>3</v>
      </c>
      <c r="B6368" s="2668" t="s">
        <v>5987</v>
      </c>
      <c r="C6368" s="2673" t="s">
        <v>2918</v>
      </c>
      <c r="D6368" s="2683">
        <v>42.25</v>
      </c>
      <c r="E6368" s="2673">
        <v>435</v>
      </c>
      <c r="F6368" s="2673">
        <v>18378.75</v>
      </c>
      <c r="G6368" s="2673"/>
      <c r="H6368" s="2683"/>
      <c r="I6368" s="2684">
        <v>44637</v>
      </c>
      <c r="J6368" s="2684">
        <v>45900</v>
      </c>
      <c r="K6368" s="2673"/>
      <c r="L6368" s="2673" t="s">
        <v>5985</v>
      </c>
      <c r="M6368" s="2684">
        <v>44636</v>
      </c>
      <c r="N6368" s="2673">
        <v>0</v>
      </c>
      <c r="O6368" s="2673">
        <v>16</v>
      </c>
      <c r="P6368" s="2673">
        <v>65</v>
      </c>
      <c r="Q6368" s="2673"/>
      <c r="R6368" s="2673"/>
      <c r="S6368" s="2673"/>
      <c r="T6368" s="2673"/>
      <c r="U6368" s="2673"/>
      <c r="V6368" s="2673"/>
      <c r="W6368" s="2673"/>
      <c r="X6368" s="2673"/>
      <c r="Y6368" s="2673"/>
      <c r="Z6368" s="2673"/>
      <c r="AA6368" s="2673"/>
      <c r="AB6368" s="2673"/>
      <c r="AC6368" s="1507">
        <f>E6368+G6368-N6368-O6368-AA6368-P6368-Q6368-R6368-S6368-T6368-U6368-V6368-W6368-X6368-Y6368</f>
        <v>354</v>
      </c>
      <c r="AD6368" s="1508">
        <f>D6368*AC6368</f>
        <v>14956.5</v>
      </c>
      <c r="AE6368" s="14">
        <f>(J6368-"01.04.2023")/30</f>
        <v>29.433333333333334</v>
      </c>
      <c r="AF6368" s="14">
        <f>(N6368+O6368+P6368+Q6368+R6368+S6368+T6368+U6368+V6368+W6368+X6368+Y6368)/3</f>
        <v>27</v>
      </c>
      <c r="AG6368" s="14">
        <f>AC6368/AF6368</f>
        <v>13.111111111111111</v>
      </c>
      <c r="AH6368" s="14">
        <f>AG6368-AE6368</f>
        <v>-16.322222222222223</v>
      </c>
      <c r="AI6368" s="14">
        <f>AC6368-(AE6368*AF6368)</f>
        <v>-440.70000000000005</v>
      </c>
      <c r="AJ6368" s="2685"/>
    </row>
    <row r="6369" spans="1:36" ht="15.75">
      <c r="A6369" s="2682">
        <v>4</v>
      </c>
      <c r="B6369" s="2668" t="s">
        <v>5988</v>
      </c>
      <c r="C6369" s="2673" t="s">
        <v>156</v>
      </c>
      <c r="D6369" s="2683">
        <v>5.8</v>
      </c>
      <c r="E6369" s="2673">
        <v>150</v>
      </c>
      <c r="F6369" s="2673">
        <v>870</v>
      </c>
      <c r="G6369" s="2673"/>
      <c r="H6369" s="2683"/>
      <c r="I6369" s="2684">
        <v>44637</v>
      </c>
      <c r="J6369" s="2684">
        <v>45900</v>
      </c>
      <c r="K6369" s="2673"/>
      <c r="L6369" s="2673" t="s">
        <v>5985</v>
      </c>
      <c r="M6369" s="2684" t="s">
        <v>10224</v>
      </c>
      <c r="N6369" s="2673">
        <v>0</v>
      </c>
      <c r="O6369" s="2673">
        <v>16</v>
      </c>
      <c r="P6369" s="2673">
        <v>65</v>
      </c>
      <c r="Q6369" s="2673"/>
      <c r="R6369" s="2673"/>
      <c r="S6369" s="2673"/>
      <c r="T6369" s="2673"/>
      <c r="U6369" s="2673"/>
      <c r="V6369" s="2673"/>
      <c r="W6369" s="2673"/>
      <c r="X6369" s="2673"/>
      <c r="Y6369" s="2673"/>
      <c r="Z6369" s="2673"/>
      <c r="AA6369" s="2673"/>
      <c r="AB6369" s="2673"/>
      <c r="AC6369" s="1507">
        <f>E6369+G6369-N6369-O6369-AA6369-P6369-Q6369-R6369-S6369-T6369-U6369-V6369-W6369-X6369-Y6369</f>
        <v>69</v>
      </c>
      <c r="AD6369" s="1508">
        <f>D6369*AC6369</f>
        <v>400.2</v>
      </c>
      <c r="AE6369" s="14">
        <f>(J6369-"01.04.2023")/30</f>
        <v>29.433333333333334</v>
      </c>
      <c r="AF6369" s="14">
        <f>(N6369+O6369+P6369+Q6369+R6369+S6369+T6369+U6369+V6369+W6369+X6369+Y6369)/3</f>
        <v>27</v>
      </c>
      <c r="AG6369" s="14">
        <f>AC6369/AF6369</f>
        <v>2.5555555555555554</v>
      </c>
      <c r="AH6369" s="14">
        <f>AG6369-AE6369</f>
        <v>-26.87777777777778</v>
      </c>
      <c r="AI6369" s="14">
        <f>AC6369-(AE6369*AF6369)</f>
        <v>-725.7</v>
      </c>
      <c r="AJ6369" s="2685"/>
    </row>
    <row r="6370" spans="1:36" ht="15" customHeight="1">
      <c r="A6370" s="2667">
        <v>5</v>
      </c>
      <c r="B6370" s="1821" t="s">
        <v>10225</v>
      </c>
      <c r="C6370" s="2673" t="s">
        <v>2918</v>
      </c>
      <c r="D6370" s="2683">
        <v>268</v>
      </c>
      <c r="E6370" s="2673">
        <v>70</v>
      </c>
      <c r="F6370" s="2673">
        <v>18760</v>
      </c>
      <c r="G6370" s="2673"/>
      <c r="H6370" s="2686"/>
      <c r="I6370" s="2684">
        <v>44882</v>
      </c>
      <c r="J6370" s="2684">
        <v>45536</v>
      </c>
      <c r="K6370" s="2673"/>
      <c r="L6370" s="2673" t="s">
        <v>6576</v>
      </c>
      <c r="M6370" s="2684">
        <v>44873</v>
      </c>
      <c r="N6370" s="2673">
        <v>0</v>
      </c>
      <c r="O6370" s="2673">
        <v>0</v>
      </c>
      <c r="P6370" s="2673">
        <v>0</v>
      </c>
      <c r="Q6370" s="2673"/>
      <c r="R6370" s="2673"/>
      <c r="S6370" s="2673"/>
      <c r="T6370" s="2673"/>
      <c r="U6370" s="2673"/>
      <c r="V6370" s="2673"/>
      <c r="W6370" s="2673"/>
      <c r="X6370" s="2673"/>
      <c r="Y6370" s="2673"/>
      <c r="Z6370" s="2673"/>
      <c r="AA6370" s="2673"/>
      <c r="AB6370" s="2673"/>
      <c r="AC6370" s="1507">
        <f>E6370+G6370-N6370-O6370-AA6370-P6370-Q6370-R6370-S6370-T6370-U6370-V6370-W6370-X6370-Y6370</f>
        <v>70</v>
      </c>
      <c r="AD6370" s="1508">
        <f>D6370*AC6370</f>
        <v>18760</v>
      </c>
      <c r="AE6370" s="14">
        <f>(J6370-"01.04.2023")/30</f>
        <v>17.3</v>
      </c>
      <c r="AF6370" s="14">
        <f>(N6370+O6370+P6370+Q6370+R6370+S6370+T6370+U6370+V6370+W6370+X6370+Y6370)/3</f>
        <v>0</v>
      </c>
      <c r="AG6370" s="14" t="e">
        <f>AC6370/AF6370</f>
        <v>#DIV/0!</v>
      </c>
      <c r="AH6370" s="14" t="e">
        <f>AG6370-AE6370</f>
        <v>#DIV/0!</v>
      </c>
      <c r="AI6370" s="14">
        <f>AC6370-(AE6370*AF6370)</f>
        <v>70</v>
      </c>
      <c r="AJ6370" s="2685"/>
    </row>
    <row r="6371" spans="1:36" ht="15" customHeight="1">
      <c r="A6371" s="4602" t="s">
        <v>21</v>
      </c>
      <c r="B6371" s="4603"/>
      <c r="C6371" s="4603"/>
      <c r="D6371" s="4603"/>
      <c r="E6371" s="4603"/>
      <c r="F6371" s="4603"/>
      <c r="G6371" s="4603"/>
      <c r="H6371" s="4603"/>
      <c r="I6371" s="4603"/>
      <c r="J6371" s="4603"/>
      <c r="K6371" s="4603"/>
      <c r="L6371" s="4603"/>
      <c r="M6371" s="4603"/>
      <c r="N6371" s="4603"/>
      <c r="O6371" s="4603"/>
      <c r="P6371" s="4603"/>
      <c r="Q6371" s="4603"/>
      <c r="R6371" s="4603"/>
      <c r="S6371" s="4603"/>
      <c r="T6371" s="4603"/>
      <c r="U6371" s="4603"/>
      <c r="V6371" s="4603"/>
      <c r="W6371" s="4603"/>
      <c r="X6371" s="4603"/>
      <c r="Y6371" s="4603"/>
      <c r="Z6371" s="4603"/>
      <c r="AA6371" s="4603"/>
      <c r="AB6371" s="4603"/>
      <c r="AC6371" s="4603"/>
      <c r="AD6371" s="4603"/>
      <c r="AE6371" s="4603"/>
      <c r="AF6371" s="4603"/>
      <c r="AG6371" s="4603"/>
      <c r="AH6371" s="4603"/>
      <c r="AI6371" s="4603"/>
      <c r="AJ6371" s="4604"/>
    </row>
    <row r="6372" spans="1:36">
      <c r="A6372" s="4605"/>
      <c r="B6372" s="4606"/>
      <c r="C6372" s="4606"/>
      <c r="D6372" s="4606"/>
      <c r="E6372" s="4606"/>
      <c r="F6372" s="4606"/>
      <c r="G6372" s="4606"/>
      <c r="H6372" s="4606"/>
      <c r="I6372" s="4606"/>
      <c r="J6372" s="4606"/>
      <c r="K6372" s="4606"/>
      <c r="L6372" s="4606"/>
      <c r="M6372" s="4606"/>
      <c r="N6372" s="4606"/>
      <c r="O6372" s="4606"/>
      <c r="P6372" s="4606"/>
      <c r="Q6372" s="4606"/>
      <c r="R6372" s="4606"/>
      <c r="S6372" s="4606"/>
      <c r="T6372" s="4606"/>
      <c r="U6372" s="4606"/>
      <c r="V6372" s="4606"/>
      <c r="W6372" s="4606"/>
      <c r="X6372" s="4606"/>
      <c r="Y6372" s="4606"/>
      <c r="Z6372" s="4606"/>
      <c r="AA6372" s="4606"/>
      <c r="AB6372" s="4606"/>
      <c r="AC6372" s="4606"/>
      <c r="AD6372" s="4606"/>
      <c r="AE6372" s="4606"/>
      <c r="AF6372" s="4606"/>
      <c r="AG6372" s="4606"/>
      <c r="AH6372" s="4606"/>
      <c r="AI6372" s="4606"/>
      <c r="AJ6372" s="4607"/>
    </row>
    <row r="6373" spans="1:36" ht="15.75">
      <c r="A6373" s="2667">
        <v>2</v>
      </c>
      <c r="B6373" s="2668" t="s">
        <v>2893</v>
      </c>
      <c r="C6373" s="2673" t="s">
        <v>303</v>
      </c>
      <c r="D6373" s="2683">
        <v>0</v>
      </c>
      <c r="E6373" s="2673">
        <v>40</v>
      </c>
      <c r="F6373" s="2673">
        <v>0</v>
      </c>
      <c r="G6373" s="2673"/>
      <c r="H6373" s="2673">
        <v>0</v>
      </c>
      <c r="I6373" s="2684">
        <v>44706</v>
      </c>
      <c r="J6373" s="2684">
        <v>46874</v>
      </c>
      <c r="K6373" s="2673"/>
      <c r="L6373" s="2673"/>
      <c r="M6373" s="2684"/>
      <c r="N6373" s="2673">
        <v>0</v>
      </c>
      <c r="O6373" s="2673">
        <v>0</v>
      </c>
      <c r="P6373" s="2673">
        <v>0</v>
      </c>
      <c r="Q6373" s="2673"/>
      <c r="R6373" s="2673"/>
      <c r="S6373" s="2673"/>
      <c r="T6373" s="2673"/>
      <c r="U6373" s="2673"/>
      <c r="V6373" s="2673"/>
      <c r="W6373" s="2673"/>
      <c r="X6373" s="2673"/>
      <c r="Y6373" s="2673"/>
      <c r="Z6373" s="2673"/>
      <c r="AA6373" s="2673"/>
      <c r="AB6373" s="2673"/>
      <c r="AC6373" s="1507">
        <f t="shared" ref="AC6373:AC6400" si="2199">E6373+G6373-N6373-O6373-AA6373-P6373-Q6373-R6373-S6373-T6373-U6373-V6373-W6373-X6373-Y6373</f>
        <v>40</v>
      </c>
      <c r="AD6373" s="1508">
        <f t="shared" ref="AD6373:AD6400" si="2200">D6373*AC6373</f>
        <v>0</v>
      </c>
      <c r="AE6373" s="14">
        <f>(J6373-"01.04.2023")/30</f>
        <v>61.9</v>
      </c>
      <c r="AF6373" s="14">
        <f t="shared" ref="AF6373:AF6400" si="2201">(N6373+O6373+P6373+Q6373+R6373+S6373+T6373+U6373+V6373+W6373+X6373+Y6373)/3</f>
        <v>0</v>
      </c>
      <c r="AG6373" s="14" t="e">
        <f t="shared" ref="AG6373:AG6400" si="2202">AC6373/AF6373</f>
        <v>#DIV/0!</v>
      </c>
      <c r="AH6373" s="14" t="e">
        <f>AG6373-AE6373</f>
        <v>#DIV/0!</v>
      </c>
      <c r="AI6373" s="14">
        <f>AC6373-(AE6373*AF6373)</f>
        <v>40</v>
      </c>
      <c r="AJ6373" s="2687"/>
    </row>
    <row r="6374" spans="1:36" ht="15.75">
      <c r="A6374" s="2667">
        <v>3</v>
      </c>
      <c r="B6374" s="2668" t="s">
        <v>2894</v>
      </c>
      <c r="C6374" s="2673" t="s">
        <v>303</v>
      </c>
      <c r="D6374" s="2683">
        <v>0</v>
      </c>
      <c r="E6374" s="2673">
        <v>30</v>
      </c>
      <c r="F6374" s="2673">
        <v>0</v>
      </c>
      <c r="G6374" s="2673"/>
      <c r="H6374" s="2673">
        <v>0</v>
      </c>
      <c r="I6374" s="2684">
        <v>44706</v>
      </c>
      <c r="J6374" s="2684" t="s">
        <v>334</v>
      </c>
      <c r="K6374" s="2673"/>
      <c r="L6374" s="2673"/>
      <c r="M6374" s="2684"/>
      <c r="N6374" s="2673">
        <v>0</v>
      </c>
      <c r="O6374" s="2673">
        <v>0</v>
      </c>
      <c r="P6374" s="2673">
        <v>0</v>
      </c>
      <c r="Q6374" s="2673"/>
      <c r="R6374" s="2673"/>
      <c r="S6374" s="2673"/>
      <c r="T6374" s="2673"/>
      <c r="U6374" s="2673"/>
      <c r="V6374" s="2673"/>
      <c r="W6374" s="2673"/>
      <c r="X6374" s="2673"/>
      <c r="Y6374" s="2673"/>
      <c r="Z6374" s="2673"/>
      <c r="AA6374" s="2673"/>
      <c r="AB6374" s="2673"/>
      <c r="AC6374" s="1507">
        <f t="shared" si="2199"/>
        <v>30</v>
      </c>
      <c r="AD6374" s="1508">
        <f t="shared" si="2200"/>
        <v>0</v>
      </c>
      <c r="AE6374" s="14" t="s">
        <v>334</v>
      </c>
      <c r="AF6374" s="14">
        <f t="shared" si="2201"/>
        <v>0</v>
      </c>
      <c r="AG6374" s="14" t="e">
        <f t="shared" si="2202"/>
        <v>#DIV/0!</v>
      </c>
      <c r="AH6374" s="14" t="s">
        <v>334</v>
      </c>
      <c r="AI6374" s="14" t="s">
        <v>334</v>
      </c>
      <c r="AJ6374" s="2687"/>
    </row>
    <row r="6375" spans="1:36" ht="15.75">
      <c r="A6375" s="2667">
        <v>5</v>
      </c>
      <c r="B6375" s="2668" t="s">
        <v>8010</v>
      </c>
      <c r="C6375" s="2673" t="s">
        <v>303</v>
      </c>
      <c r="D6375" s="2683">
        <v>0</v>
      </c>
      <c r="E6375" s="2673">
        <v>50</v>
      </c>
      <c r="F6375" s="2673">
        <v>0</v>
      </c>
      <c r="G6375" s="2673"/>
      <c r="H6375" s="2673">
        <v>0</v>
      </c>
      <c r="I6375" s="2684">
        <v>44706</v>
      </c>
      <c r="J6375" s="2684" t="s">
        <v>334</v>
      </c>
      <c r="K6375" s="2673"/>
      <c r="L6375" s="2673"/>
      <c r="M6375" s="2684"/>
      <c r="N6375" s="2673">
        <v>0</v>
      </c>
      <c r="O6375" s="2673">
        <v>0</v>
      </c>
      <c r="P6375" s="2673">
        <v>0</v>
      </c>
      <c r="Q6375" s="2673"/>
      <c r="R6375" s="2673"/>
      <c r="S6375" s="2673"/>
      <c r="T6375" s="2673"/>
      <c r="U6375" s="2673"/>
      <c r="V6375" s="2673"/>
      <c r="W6375" s="2673"/>
      <c r="X6375" s="2673"/>
      <c r="Y6375" s="2673"/>
      <c r="Z6375" s="2673"/>
      <c r="AA6375" s="2673"/>
      <c r="AB6375" s="2673"/>
      <c r="AC6375" s="1507">
        <f t="shared" si="2199"/>
        <v>50</v>
      </c>
      <c r="AD6375" s="1508">
        <f t="shared" si="2200"/>
        <v>0</v>
      </c>
      <c r="AE6375" s="14" t="s">
        <v>334</v>
      </c>
      <c r="AF6375" s="14">
        <f t="shared" si="2201"/>
        <v>0</v>
      </c>
      <c r="AG6375" s="14" t="e">
        <f t="shared" si="2202"/>
        <v>#DIV/0!</v>
      </c>
      <c r="AH6375" s="14" t="s">
        <v>334</v>
      </c>
      <c r="AI6375" s="14" t="s">
        <v>334</v>
      </c>
      <c r="AJ6375" s="2687"/>
    </row>
    <row r="6376" spans="1:36" ht="15.75">
      <c r="A6376" s="2667">
        <v>6</v>
      </c>
      <c r="B6376" s="2668" t="s">
        <v>2895</v>
      </c>
      <c r="C6376" s="2673" t="s">
        <v>303</v>
      </c>
      <c r="D6376" s="2683">
        <v>0</v>
      </c>
      <c r="E6376" s="2673">
        <v>2450</v>
      </c>
      <c r="F6376" s="2673">
        <v>0</v>
      </c>
      <c r="G6376" s="2673"/>
      <c r="H6376" s="2673">
        <v>0</v>
      </c>
      <c r="I6376" s="2684">
        <v>44706</v>
      </c>
      <c r="J6376" s="2684">
        <v>46235</v>
      </c>
      <c r="K6376" s="2673"/>
      <c r="L6376" s="2673"/>
      <c r="M6376" s="2684"/>
      <c r="N6376" s="2673">
        <v>0</v>
      </c>
      <c r="O6376" s="2673">
        <v>0</v>
      </c>
      <c r="P6376" s="2673">
        <v>0</v>
      </c>
      <c r="Q6376" s="2673"/>
      <c r="R6376" s="2673"/>
      <c r="S6376" s="2673"/>
      <c r="T6376" s="2673"/>
      <c r="U6376" s="2673"/>
      <c r="V6376" s="2673"/>
      <c r="W6376" s="2673"/>
      <c r="X6376" s="2673"/>
      <c r="Y6376" s="2673"/>
      <c r="Z6376" s="2673"/>
      <c r="AA6376" s="2673"/>
      <c r="AB6376" s="2673"/>
      <c r="AC6376" s="1507">
        <f t="shared" si="2199"/>
        <v>2450</v>
      </c>
      <c r="AD6376" s="1508">
        <f t="shared" si="2200"/>
        <v>0</v>
      </c>
      <c r="AE6376" s="14">
        <f t="shared" ref="AE6376:AE6400" si="2203">(J6376-"01.04.2023")/30</f>
        <v>40.6</v>
      </c>
      <c r="AF6376" s="14">
        <f t="shared" si="2201"/>
        <v>0</v>
      </c>
      <c r="AG6376" s="14" t="e">
        <f t="shared" si="2202"/>
        <v>#DIV/0!</v>
      </c>
      <c r="AH6376" s="14" t="e">
        <f t="shared" ref="AH6376:AH6400" si="2204">AG6376-AE6376</f>
        <v>#DIV/0!</v>
      </c>
      <c r="AI6376" s="14">
        <f t="shared" ref="AI6376:AI6400" si="2205">AC6376-(AE6376*AF6376)</f>
        <v>2450</v>
      </c>
      <c r="AJ6376" s="2687"/>
    </row>
    <row r="6377" spans="1:36" ht="15.75">
      <c r="A6377" s="2667">
        <v>7</v>
      </c>
      <c r="B6377" s="2668" t="s">
        <v>2896</v>
      </c>
      <c r="C6377" s="2673" t="s">
        <v>303</v>
      </c>
      <c r="D6377" s="2683">
        <v>0</v>
      </c>
      <c r="E6377" s="2673">
        <v>5</v>
      </c>
      <c r="F6377" s="2673">
        <v>0</v>
      </c>
      <c r="G6377" s="2673"/>
      <c r="H6377" s="2673">
        <v>0</v>
      </c>
      <c r="I6377" s="2684">
        <v>44706</v>
      </c>
      <c r="J6377" s="2684">
        <v>46082</v>
      </c>
      <c r="K6377" s="2673"/>
      <c r="L6377" s="2673"/>
      <c r="M6377" s="2684"/>
      <c r="N6377" s="2673">
        <v>0</v>
      </c>
      <c r="O6377" s="2673">
        <v>1</v>
      </c>
      <c r="P6377" s="2673">
        <v>0</v>
      </c>
      <c r="Q6377" s="2673"/>
      <c r="R6377" s="2673"/>
      <c r="S6377" s="2673"/>
      <c r="T6377" s="2673"/>
      <c r="U6377" s="2673"/>
      <c r="V6377" s="2673"/>
      <c r="W6377" s="2673"/>
      <c r="X6377" s="2673"/>
      <c r="Y6377" s="2673"/>
      <c r="Z6377" s="2673"/>
      <c r="AA6377" s="2673"/>
      <c r="AB6377" s="2673"/>
      <c r="AC6377" s="1507">
        <f t="shared" si="2199"/>
        <v>4</v>
      </c>
      <c r="AD6377" s="1508">
        <f t="shared" si="2200"/>
        <v>0</v>
      </c>
      <c r="AE6377" s="14">
        <f t="shared" si="2203"/>
        <v>35.5</v>
      </c>
      <c r="AF6377" s="14">
        <f t="shared" si="2201"/>
        <v>0.33333333333333331</v>
      </c>
      <c r="AG6377" s="14">
        <f t="shared" si="2202"/>
        <v>12</v>
      </c>
      <c r="AH6377" s="14">
        <f t="shared" si="2204"/>
        <v>-23.5</v>
      </c>
      <c r="AI6377" s="14">
        <f t="shared" si="2205"/>
        <v>-7.8333333333333321</v>
      </c>
      <c r="AJ6377" s="2687"/>
    </row>
    <row r="6378" spans="1:36" ht="15.75">
      <c r="A6378" s="2667">
        <v>8</v>
      </c>
      <c r="B6378" s="2668" t="s">
        <v>8011</v>
      </c>
      <c r="C6378" s="2673" t="s">
        <v>156</v>
      </c>
      <c r="D6378" s="2683">
        <v>0</v>
      </c>
      <c r="E6378" s="2673">
        <v>240</v>
      </c>
      <c r="F6378" s="2673">
        <v>0</v>
      </c>
      <c r="G6378" s="2673"/>
      <c r="H6378" s="2673">
        <v>0</v>
      </c>
      <c r="I6378" s="2684">
        <v>44706</v>
      </c>
      <c r="J6378" s="2684">
        <v>45536</v>
      </c>
      <c r="K6378" s="2673"/>
      <c r="L6378" s="2673"/>
      <c r="M6378" s="2684"/>
      <c r="N6378" s="2673">
        <v>0</v>
      </c>
      <c r="O6378" s="2673">
        <v>0</v>
      </c>
      <c r="P6378" s="2673">
        <v>0</v>
      </c>
      <c r="Q6378" s="2673"/>
      <c r="R6378" s="2673"/>
      <c r="S6378" s="2673"/>
      <c r="T6378" s="2673"/>
      <c r="U6378" s="2673"/>
      <c r="V6378" s="2673"/>
      <c r="W6378" s="2673"/>
      <c r="X6378" s="2673"/>
      <c r="Y6378" s="2673"/>
      <c r="Z6378" s="2673"/>
      <c r="AA6378" s="2673"/>
      <c r="AB6378" s="2673"/>
      <c r="AC6378" s="1507">
        <f t="shared" si="2199"/>
        <v>240</v>
      </c>
      <c r="AD6378" s="1508">
        <f t="shared" si="2200"/>
        <v>0</v>
      </c>
      <c r="AE6378" s="14">
        <f t="shared" si="2203"/>
        <v>17.3</v>
      </c>
      <c r="AF6378" s="14">
        <f t="shared" si="2201"/>
        <v>0</v>
      </c>
      <c r="AG6378" s="14" t="e">
        <f t="shared" si="2202"/>
        <v>#DIV/0!</v>
      </c>
      <c r="AH6378" s="14" t="e">
        <f t="shared" si="2204"/>
        <v>#DIV/0!</v>
      </c>
      <c r="AI6378" s="14">
        <f t="shared" si="2205"/>
        <v>240</v>
      </c>
      <c r="AJ6378" s="2687"/>
    </row>
    <row r="6379" spans="1:36" ht="15.75">
      <c r="A6379" s="2667">
        <v>9</v>
      </c>
      <c r="B6379" s="2668" t="s">
        <v>8012</v>
      </c>
      <c r="C6379" s="2673" t="s">
        <v>2897</v>
      </c>
      <c r="D6379" s="2683">
        <v>0</v>
      </c>
      <c r="E6379" s="2673">
        <v>30</v>
      </c>
      <c r="F6379" s="2673">
        <v>0</v>
      </c>
      <c r="G6379" s="2673"/>
      <c r="H6379" s="2673">
        <v>0</v>
      </c>
      <c r="I6379" s="2684">
        <v>44706</v>
      </c>
      <c r="J6379" s="2684">
        <v>45748</v>
      </c>
      <c r="K6379" s="2673"/>
      <c r="L6379" s="2673"/>
      <c r="M6379" s="2684"/>
      <c r="N6379" s="2673">
        <v>0</v>
      </c>
      <c r="O6379" s="2673">
        <v>0</v>
      </c>
      <c r="P6379" s="2673">
        <v>0</v>
      </c>
      <c r="Q6379" s="2673"/>
      <c r="R6379" s="2673"/>
      <c r="S6379" s="2673"/>
      <c r="T6379" s="2673"/>
      <c r="U6379" s="2673"/>
      <c r="V6379" s="2673"/>
      <c r="W6379" s="2673"/>
      <c r="X6379" s="2673"/>
      <c r="Y6379" s="2673"/>
      <c r="Z6379" s="2673"/>
      <c r="AA6379" s="2673"/>
      <c r="AB6379" s="2673"/>
      <c r="AC6379" s="1507">
        <f t="shared" si="2199"/>
        <v>30</v>
      </c>
      <c r="AD6379" s="1508">
        <f t="shared" si="2200"/>
        <v>0</v>
      </c>
      <c r="AE6379" s="14">
        <f t="shared" si="2203"/>
        <v>24.366666666666667</v>
      </c>
      <c r="AF6379" s="14">
        <f t="shared" si="2201"/>
        <v>0</v>
      </c>
      <c r="AG6379" s="14" t="e">
        <f t="shared" si="2202"/>
        <v>#DIV/0!</v>
      </c>
      <c r="AH6379" s="14" t="e">
        <f t="shared" si="2204"/>
        <v>#DIV/0!</v>
      </c>
      <c r="AI6379" s="14">
        <f t="shared" si="2205"/>
        <v>30</v>
      </c>
      <c r="AJ6379" s="2687"/>
    </row>
    <row r="6380" spans="1:36" ht="15.75">
      <c r="A6380" s="2667">
        <v>11</v>
      </c>
      <c r="B6380" s="2668" t="s">
        <v>2898</v>
      </c>
      <c r="C6380" s="2673" t="s">
        <v>2892</v>
      </c>
      <c r="D6380" s="2683">
        <v>0</v>
      </c>
      <c r="E6380" s="2673">
        <v>240</v>
      </c>
      <c r="F6380" s="2673">
        <v>0</v>
      </c>
      <c r="G6380" s="2673"/>
      <c r="H6380" s="2673">
        <v>0</v>
      </c>
      <c r="I6380" s="2684">
        <v>44706</v>
      </c>
      <c r="J6380" s="2684">
        <v>45352</v>
      </c>
      <c r="K6380" s="2673"/>
      <c r="L6380" s="2673"/>
      <c r="M6380" s="2684"/>
      <c r="N6380" s="2673">
        <v>0</v>
      </c>
      <c r="O6380" s="2673">
        <v>0</v>
      </c>
      <c r="P6380" s="2673">
        <v>40</v>
      </c>
      <c r="Q6380" s="2673"/>
      <c r="R6380" s="2673"/>
      <c r="S6380" s="2673"/>
      <c r="T6380" s="2673"/>
      <c r="U6380" s="2673"/>
      <c r="V6380" s="2673"/>
      <c r="W6380" s="2673"/>
      <c r="X6380" s="2673"/>
      <c r="Y6380" s="2673"/>
      <c r="Z6380" s="2673"/>
      <c r="AA6380" s="2673"/>
      <c r="AB6380" s="2673"/>
      <c r="AC6380" s="1507">
        <f t="shared" si="2199"/>
        <v>200</v>
      </c>
      <c r="AD6380" s="1508">
        <f t="shared" si="2200"/>
        <v>0</v>
      </c>
      <c r="AE6380" s="14">
        <f t="shared" si="2203"/>
        <v>11.166666666666666</v>
      </c>
      <c r="AF6380" s="14">
        <f t="shared" si="2201"/>
        <v>13.333333333333334</v>
      </c>
      <c r="AG6380" s="14">
        <f t="shared" si="2202"/>
        <v>15</v>
      </c>
      <c r="AH6380" s="14">
        <f t="shared" si="2204"/>
        <v>3.8333333333333339</v>
      </c>
      <c r="AI6380" s="14">
        <f t="shared" si="2205"/>
        <v>51.111111111111114</v>
      </c>
      <c r="AJ6380" s="2687"/>
    </row>
    <row r="6381" spans="1:36" ht="15.75">
      <c r="A6381" s="2667">
        <v>12</v>
      </c>
      <c r="B6381" s="2668" t="s">
        <v>8013</v>
      </c>
      <c r="C6381" s="2673" t="s">
        <v>143</v>
      </c>
      <c r="D6381" s="2683">
        <v>0</v>
      </c>
      <c r="E6381" s="2673">
        <v>280</v>
      </c>
      <c r="F6381" s="2673">
        <v>0</v>
      </c>
      <c r="G6381" s="2673"/>
      <c r="H6381" s="2673">
        <v>0</v>
      </c>
      <c r="I6381" s="2684">
        <v>44706</v>
      </c>
      <c r="J6381" s="2684">
        <v>45170</v>
      </c>
      <c r="K6381" s="2673"/>
      <c r="L6381" s="2673"/>
      <c r="M6381" s="2684"/>
      <c r="N6381" s="2673">
        <v>10</v>
      </c>
      <c r="O6381" s="2673">
        <v>0</v>
      </c>
      <c r="P6381" s="2673">
        <v>50</v>
      </c>
      <c r="Q6381" s="2673"/>
      <c r="R6381" s="2673"/>
      <c r="S6381" s="2673"/>
      <c r="T6381" s="2673"/>
      <c r="U6381" s="2673"/>
      <c r="V6381" s="2673"/>
      <c r="W6381" s="2673"/>
      <c r="X6381" s="2673"/>
      <c r="Y6381" s="2673"/>
      <c r="Z6381" s="2673"/>
      <c r="AA6381" s="2673"/>
      <c r="AB6381" s="2673"/>
      <c r="AC6381" s="1507">
        <f t="shared" si="2199"/>
        <v>220</v>
      </c>
      <c r="AD6381" s="1508">
        <f t="shared" si="2200"/>
        <v>0</v>
      </c>
      <c r="AE6381" s="14">
        <f t="shared" si="2203"/>
        <v>5.0999999999999996</v>
      </c>
      <c r="AF6381" s="14">
        <f t="shared" si="2201"/>
        <v>20</v>
      </c>
      <c r="AG6381" s="14">
        <f t="shared" si="2202"/>
        <v>11</v>
      </c>
      <c r="AH6381" s="14">
        <f t="shared" si="2204"/>
        <v>5.9</v>
      </c>
      <c r="AI6381" s="14">
        <f t="shared" si="2205"/>
        <v>118</v>
      </c>
      <c r="AJ6381" s="2687"/>
    </row>
    <row r="6382" spans="1:36" ht="15.75">
      <c r="A6382" s="2667">
        <v>13</v>
      </c>
      <c r="B6382" s="2668" t="s">
        <v>8014</v>
      </c>
      <c r="C6382" s="2673" t="s">
        <v>2892</v>
      </c>
      <c r="D6382" s="2683">
        <v>0</v>
      </c>
      <c r="E6382" s="2673">
        <v>160</v>
      </c>
      <c r="F6382" s="2673">
        <v>0</v>
      </c>
      <c r="G6382" s="2673"/>
      <c r="H6382" s="2673">
        <v>0</v>
      </c>
      <c r="I6382" s="2684">
        <v>44706</v>
      </c>
      <c r="J6382" s="2684">
        <v>46266</v>
      </c>
      <c r="K6382" s="2673"/>
      <c r="L6382" s="2673"/>
      <c r="M6382" s="2684"/>
      <c r="N6382" s="2673">
        <v>40</v>
      </c>
      <c r="O6382" s="2673">
        <v>0</v>
      </c>
      <c r="P6382" s="2673">
        <v>0</v>
      </c>
      <c r="Q6382" s="2673"/>
      <c r="R6382" s="2673"/>
      <c r="S6382" s="2673"/>
      <c r="T6382" s="2673"/>
      <c r="U6382" s="2673"/>
      <c r="V6382" s="2673"/>
      <c r="W6382" s="2673"/>
      <c r="X6382" s="2673"/>
      <c r="Y6382" s="2673"/>
      <c r="Z6382" s="2673"/>
      <c r="AA6382" s="2673"/>
      <c r="AB6382" s="2673"/>
      <c r="AC6382" s="1507">
        <f t="shared" si="2199"/>
        <v>120</v>
      </c>
      <c r="AD6382" s="1508">
        <f t="shared" si="2200"/>
        <v>0</v>
      </c>
      <c r="AE6382" s="14">
        <f t="shared" si="2203"/>
        <v>41.633333333333333</v>
      </c>
      <c r="AF6382" s="14">
        <f t="shared" si="2201"/>
        <v>13.333333333333334</v>
      </c>
      <c r="AG6382" s="14">
        <f t="shared" si="2202"/>
        <v>9</v>
      </c>
      <c r="AH6382" s="14">
        <f t="shared" si="2204"/>
        <v>-32.633333333333333</v>
      </c>
      <c r="AI6382" s="14">
        <f t="shared" si="2205"/>
        <v>-435.11111111111109</v>
      </c>
      <c r="AJ6382" s="2687"/>
    </row>
    <row r="6383" spans="1:36" ht="15.75">
      <c r="A6383" s="2667">
        <v>15</v>
      </c>
      <c r="B6383" s="2668" t="s">
        <v>2899</v>
      </c>
      <c r="C6383" s="2673" t="s">
        <v>2897</v>
      </c>
      <c r="D6383" s="2683">
        <v>0</v>
      </c>
      <c r="E6383" s="2673">
        <v>35</v>
      </c>
      <c r="F6383" s="2673">
        <v>0</v>
      </c>
      <c r="G6383" s="2673"/>
      <c r="H6383" s="2673">
        <v>0</v>
      </c>
      <c r="I6383" s="2684">
        <v>44706</v>
      </c>
      <c r="J6383" s="2684">
        <v>46204</v>
      </c>
      <c r="K6383" s="2673"/>
      <c r="L6383" s="2673"/>
      <c r="M6383" s="2684"/>
      <c r="N6383" s="2673">
        <v>0</v>
      </c>
      <c r="O6383" s="2673">
        <v>0</v>
      </c>
      <c r="P6383" s="2673">
        <v>0</v>
      </c>
      <c r="Q6383" s="2673"/>
      <c r="R6383" s="2673"/>
      <c r="S6383" s="2673"/>
      <c r="T6383" s="2673"/>
      <c r="U6383" s="2673"/>
      <c r="V6383" s="2673"/>
      <c r="W6383" s="2673"/>
      <c r="X6383" s="2673"/>
      <c r="Y6383" s="2673"/>
      <c r="Z6383" s="2673"/>
      <c r="AA6383" s="2673"/>
      <c r="AB6383" s="2673"/>
      <c r="AC6383" s="1507">
        <f t="shared" si="2199"/>
        <v>35</v>
      </c>
      <c r="AD6383" s="1508">
        <f t="shared" si="2200"/>
        <v>0</v>
      </c>
      <c r="AE6383" s="14">
        <f t="shared" si="2203"/>
        <v>39.56666666666667</v>
      </c>
      <c r="AF6383" s="14">
        <f t="shared" si="2201"/>
        <v>0</v>
      </c>
      <c r="AG6383" s="14" t="e">
        <f t="shared" si="2202"/>
        <v>#DIV/0!</v>
      </c>
      <c r="AH6383" s="14" t="e">
        <f t="shared" si="2204"/>
        <v>#DIV/0!</v>
      </c>
      <c r="AI6383" s="14">
        <f t="shared" si="2205"/>
        <v>35</v>
      </c>
      <c r="AJ6383" s="2687"/>
    </row>
    <row r="6384" spans="1:36" ht="15.75">
      <c r="A6384" s="2667">
        <v>16</v>
      </c>
      <c r="B6384" s="2668" t="s">
        <v>2901</v>
      </c>
      <c r="C6384" s="2673" t="s">
        <v>2900</v>
      </c>
      <c r="D6384" s="2683">
        <v>0</v>
      </c>
      <c r="E6384" s="2673">
        <v>4</v>
      </c>
      <c r="F6384" s="2673">
        <v>0</v>
      </c>
      <c r="G6384" s="2673"/>
      <c r="H6384" s="2673">
        <v>0</v>
      </c>
      <c r="I6384" s="2684">
        <v>44706</v>
      </c>
      <c r="J6384" s="2684">
        <v>45658</v>
      </c>
      <c r="K6384" s="2673"/>
      <c r="L6384" s="2673"/>
      <c r="M6384" s="2684"/>
      <c r="N6384" s="2673">
        <v>0</v>
      </c>
      <c r="O6384" s="2673">
        <v>0</v>
      </c>
      <c r="P6384" s="2673">
        <v>0</v>
      </c>
      <c r="Q6384" s="2673"/>
      <c r="R6384" s="2673"/>
      <c r="S6384" s="2673"/>
      <c r="T6384" s="2673"/>
      <c r="U6384" s="2673"/>
      <c r="V6384" s="2673"/>
      <c r="W6384" s="2673"/>
      <c r="X6384" s="2673"/>
      <c r="Y6384" s="2673"/>
      <c r="Z6384" s="2673"/>
      <c r="AA6384" s="2673"/>
      <c r="AB6384" s="2673"/>
      <c r="AC6384" s="1507">
        <f t="shared" si="2199"/>
        <v>4</v>
      </c>
      <c r="AD6384" s="1508">
        <f t="shared" si="2200"/>
        <v>0</v>
      </c>
      <c r="AE6384" s="14">
        <f t="shared" si="2203"/>
        <v>21.366666666666667</v>
      </c>
      <c r="AF6384" s="14">
        <f t="shared" si="2201"/>
        <v>0</v>
      </c>
      <c r="AG6384" s="14" t="e">
        <f t="shared" si="2202"/>
        <v>#DIV/0!</v>
      </c>
      <c r="AH6384" s="14" t="e">
        <f t="shared" si="2204"/>
        <v>#DIV/0!</v>
      </c>
      <c r="AI6384" s="14">
        <f t="shared" si="2205"/>
        <v>4</v>
      </c>
      <c r="AJ6384" s="2687"/>
    </row>
    <row r="6385" spans="1:36" ht="15.75">
      <c r="A6385" s="2667">
        <v>17</v>
      </c>
      <c r="B6385" s="2668" t="s">
        <v>2902</v>
      </c>
      <c r="C6385" s="2673" t="s">
        <v>2897</v>
      </c>
      <c r="D6385" s="2683">
        <v>0</v>
      </c>
      <c r="E6385" s="2673">
        <v>192</v>
      </c>
      <c r="F6385" s="2673">
        <v>0</v>
      </c>
      <c r="G6385" s="2673"/>
      <c r="H6385" s="2673">
        <v>0</v>
      </c>
      <c r="I6385" s="2684">
        <v>44706</v>
      </c>
      <c r="J6385" s="2684">
        <v>45413</v>
      </c>
      <c r="K6385" s="2673"/>
      <c r="L6385" s="2673"/>
      <c r="M6385" s="2684"/>
      <c r="N6385" s="2673">
        <v>0</v>
      </c>
      <c r="O6385" s="2673">
        <v>0</v>
      </c>
      <c r="P6385" s="2673">
        <v>0</v>
      </c>
      <c r="Q6385" s="2673"/>
      <c r="R6385" s="2673"/>
      <c r="S6385" s="2673"/>
      <c r="T6385" s="2673"/>
      <c r="U6385" s="2673"/>
      <c r="V6385" s="2673"/>
      <c r="W6385" s="2673"/>
      <c r="X6385" s="2673"/>
      <c r="Y6385" s="2673"/>
      <c r="Z6385" s="2673"/>
      <c r="AA6385" s="2673"/>
      <c r="AB6385" s="2673"/>
      <c r="AC6385" s="1507">
        <f t="shared" si="2199"/>
        <v>192</v>
      </c>
      <c r="AD6385" s="1508">
        <f t="shared" si="2200"/>
        <v>0</v>
      </c>
      <c r="AE6385" s="14">
        <f t="shared" si="2203"/>
        <v>13.2</v>
      </c>
      <c r="AF6385" s="14">
        <f t="shared" si="2201"/>
        <v>0</v>
      </c>
      <c r="AG6385" s="14" t="e">
        <f t="shared" si="2202"/>
        <v>#DIV/0!</v>
      </c>
      <c r="AH6385" s="14" t="e">
        <f t="shared" si="2204"/>
        <v>#DIV/0!</v>
      </c>
      <c r="AI6385" s="14">
        <f t="shared" si="2205"/>
        <v>192</v>
      </c>
      <c r="AJ6385" s="2687"/>
    </row>
    <row r="6386" spans="1:36" ht="15.75">
      <c r="A6386" s="2667">
        <v>18</v>
      </c>
      <c r="B6386" s="2668" t="s">
        <v>8015</v>
      </c>
      <c r="C6386" s="2673" t="s">
        <v>2897</v>
      </c>
      <c r="D6386" s="2683">
        <v>0</v>
      </c>
      <c r="E6386" s="2673">
        <v>100</v>
      </c>
      <c r="F6386" s="2673">
        <v>0</v>
      </c>
      <c r="G6386" s="2673"/>
      <c r="H6386" s="2673">
        <v>0</v>
      </c>
      <c r="I6386" s="2684">
        <v>44706</v>
      </c>
      <c r="J6386" s="2684">
        <v>45597</v>
      </c>
      <c r="K6386" s="2673"/>
      <c r="L6386" s="2673"/>
      <c r="M6386" s="2684"/>
      <c r="N6386" s="2673">
        <v>0</v>
      </c>
      <c r="O6386" s="2673">
        <v>8</v>
      </c>
      <c r="P6386" s="2673">
        <v>2</v>
      </c>
      <c r="Q6386" s="2673"/>
      <c r="R6386" s="2673"/>
      <c r="S6386" s="2673"/>
      <c r="T6386" s="2673"/>
      <c r="U6386" s="2673"/>
      <c r="V6386" s="2673"/>
      <c r="W6386" s="2673"/>
      <c r="X6386" s="2673"/>
      <c r="Y6386" s="2673"/>
      <c r="Z6386" s="2673"/>
      <c r="AA6386" s="2673"/>
      <c r="AB6386" s="2673"/>
      <c r="AC6386" s="1507">
        <f t="shared" si="2199"/>
        <v>90</v>
      </c>
      <c r="AD6386" s="1508">
        <f t="shared" si="2200"/>
        <v>0</v>
      </c>
      <c r="AE6386" s="14">
        <f t="shared" si="2203"/>
        <v>19.333333333333332</v>
      </c>
      <c r="AF6386" s="14">
        <f t="shared" si="2201"/>
        <v>3.3333333333333335</v>
      </c>
      <c r="AG6386" s="14">
        <f t="shared" si="2202"/>
        <v>27</v>
      </c>
      <c r="AH6386" s="14">
        <f t="shared" si="2204"/>
        <v>7.6666666666666679</v>
      </c>
      <c r="AI6386" s="14">
        <f t="shared" si="2205"/>
        <v>25.555555555555557</v>
      </c>
      <c r="AJ6386" s="2687"/>
    </row>
    <row r="6387" spans="1:36" ht="15.75">
      <c r="A6387" s="2667">
        <v>19</v>
      </c>
      <c r="B6387" s="2668" t="s">
        <v>8016</v>
      </c>
      <c r="C6387" s="2673" t="s">
        <v>303</v>
      </c>
      <c r="D6387" s="2683">
        <v>0</v>
      </c>
      <c r="E6387" s="2673">
        <v>1400</v>
      </c>
      <c r="F6387" s="2673">
        <v>0</v>
      </c>
      <c r="G6387" s="2673"/>
      <c r="H6387" s="2673">
        <v>0</v>
      </c>
      <c r="I6387" s="2684">
        <v>44706</v>
      </c>
      <c r="J6387" s="2684">
        <v>46874</v>
      </c>
      <c r="K6387" s="2673"/>
      <c r="L6387" s="2673"/>
      <c r="M6387" s="2684"/>
      <c r="N6387" s="2673">
        <v>0</v>
      </c>
      <c r="O6387" s="2673">
        <v>0</v>
      </c>
      <c r="P6387" s="2673">
        <v>200</v>
      </c>
      <c r="Q6387" s="2673"/>
      <c r="R6387" s="2673"/>
      <c r="S6387" s="2673"/>
      <c r="T6387" s="2673"/>
      <c r="U6387" s="2673"/>
      <c r="V6387" s="2673"/>
      <c r="W6387" s="2673"/>
      <c r="X6387" s="2673"/>
      <c r="Y6387" s="2673"/>
      <c r="Z6387" s="2673"/>
      <c r="AA6387" s="2673"/>
      <c r="AB6387" s="2673"/>
      <c r="AC6387" s="1507">
        <f t="shared" si="2199"/>
        <v>1200</v>
      </c>
      <c r="AD6387" s="1508">
        <f t="shared" si="2200"/>
        <v>0</v>
      </c>
      <c r="AE6387" s="14">
        <f t="shared" si="2203"/>
        <v>61.9</v>
      </c>
      <c r="AF6387" s="14">
        <f t="shared" si="2201"/>
        <v>66.666666666666671</v>
      </c>
      <c r="AG6387" s="14">
        <f t="shared" si="2202"/>
        <v>18</v>
      </c>
      <c r="AH6387" s="14">
        <f t="shared" si="2204"/>
        <v>-43.9</v>
      </c>
      <c r="AI6387" s="14">
        <f t="shared" si="2205"/>
        <v>-2926.666666666667</v>
      </c>
      <c r="AJ6387" s="2687"/>
    </row>
    <row r="6388" spans="1:36" ht="15.75">
      <c r="A6388" s="2667">
        <v>20</v>
      </c>
      <c r="B6388" s="2668" t="s">
        <v>2903</v>
      </c>
      <c r="C6388" s="2673" t="s">
        <v>2892</v>
      </c>
      <c r="D6388" s="2683">
        <v>0</v>
      </c>
      <c r="E6388" s="2673">
        <v>80</v>
      </c>
      <c r="F6388" s="2673">
        <v>0</v>
      </c>
      <c r="G6388" s="2673"/>
      <c r="H6388" s="2673">
        <v>0</v>
      </c>
      <c r="I6388" s="2684">
        <v>44706</v>
      </c>
      <c r="J6388" s="2684">
        <v>45839</v>
      </c>
      <c r="K6388" s="2673"/>
      <c r="L6388" s="2673"/>
      <c r="M6388" s="2684"/>
      <c r="N6388" s="2673">
        <v>0</v>
      </c>
      <c r="O6388" s="2673">
        <v>0</v>
      </c>
      <c r="P6388" s="2673">
        <v>20</v>
      </c>
      <c r="Q6388" s="2673"/>
      <c r="R6388" s="2673"/>
      <c r="S6388" s="2673"/>
      <c r="T6388" s="2673"/>
      <c r="U6388" s="2673"/>
      <c r="V6388" s="2673"/>
      <c r="W6388" s="2673"/>
      <c r="X6388" s="2673"/>
      <c r="Y6388" s="2673"/>
      <c r="Z6388" s="2673"/>
      <c r="AA6388" s="2673"/>
      <c r="AB6388" s="2673"/>
      <c r="AC6388" s="1507">
        <f t="shared" si="2199"/>
        <v>60</v>
      </c>
      <c r="AD6388" s="1508">
        <f t="shared" si="2200"/>
        <v>0</v>
      </c>
      <c r="AE6388" s="14">
        <f t="shared" si="2203"/>
        <v>27.4</v>
      </c>
      <c r="AF6388" s="14">
        <f t="shared" si="2201"/>
        <v>6.666666666666667</v>
      </c>
      <c r="AG6388" s="14">
        <f t="shared" si="2202"/>
        <v>9</v>
      </c>
      <c r="AH6388" s="14">
        <f t="shared" si="2204"/>
        <v>-18.399999999999999</v>
      </c>
      <c r="AI6388" s="14">
        <f t="shared" si="2205"/>
        <v>-122.66666666666666</v>
      </c>
      <c r="AJ6388" s="2687"/>
    </row>
    <row r="6389" spans="1:36" ht="15.75">
      <c r="A6389" s="2667">
        <v>21</v>
      </c>
      <c r="B6389" s="1821" t="s">
        <v>2904</v>
      </c>
      <c r="C6389" s="2673" t="s">
        <v>153</v>
      </c>
      <c r="D6389" s="2683">
        <v>0</v>
      </c>
      <c r="E6389" s="2673">
        <v>60</v>
      </c>
      <c r="F6389" s="2673">
        <v>0</v>
      </c>
      <c r="G6389" s="2673"/>
      <c r="H6389" s="2673">
        <v>0</v>
      </c>
      <c r="I6389" s="2684">
        <v>44706</v>
      </c>
      <c r="J6389" s="2688">
        <v>45566</v>
      </c>
      <c r="K6389" s="2673"/>
      <c r="L6389" s="2673"/>
      <c r="M6389" s="2684"/>
      <c r="N6389" s="2673">
        <v>18</v>
      </c>
      <c r="O6389" s="2673">
        <v>18</v>
      </c>
      <c r="P6389" s="2673">
        <v>0</v>
      </c>
      <c r="Q6389" s="2673"/>
      <c r="R6389" s="2673"/>
      <c r="S6389" s="2673"/>
      <c r="T6389" s="2673"/>
      <c r="U6389" s="2673"/>
      <c r="V6389" s="2673"/>
      <c r="W6389" s="2673"/>
      <c r="X6389" s="2673"/>
      <c r="Y6389" s="2673"/>
      <c r="Z6389" s="2673"/>
      <c r="AA6389" s="2673"/>
      <c r="AB6389" s="2673"/>
      <c r="AC6389" s="1507">
        <f t="shared" si="2199"/>
        <v>24</v>
      </c>
      <c r="AD6389" s="1508">
        <f t="shared" si="2200"/>
        <v>0</v>
      </c>
      <c r="AE6389" s="14">
        <f t="shared" si="2203"/>
        <v>18.3</v>
      </c>
      <c r="AF6389" s="14">
        <f t="shared" si="2201"/>
        <v>12</v>
      </c>
      <c r="AG6389" s="14">
        <f t="shared" si="2202"/>
        <v>2</v>
      </c>
      <c r="AH6389" s="14">
        <f t="shared" si="2204"/>
        <v>-16.3</v>
      </c>
      <c r="AI6389" s="14">
        <f t="shared" si="2205"/>
        <v>-195.60000000000002</v>
      </c>
      <c r="AJ6389" s="2687"/>
    </row>
    <row r="6390" spans="1:36" ht="15.75">
      <c r="A6390" s="2667">
        <v>24</v>
      </c>
      <c r="B6390" s="1821" t="s">
        <v>2905</v>
      </c>
      <c r="C6390" s="2673" t="s">
        <v>153</v>
      </c>
      <c r="D6390" s="2683">
        <v>0</v>
      </c>
      <c r="E6390" s="2673">
        <v>600</v>
      </c>
      <c r="F6390" s="2673">
        <v>0</v>
      </c>
      <c r="G6390" s="2673"/>
      <c r="H6390" s="2673">
        <v>0</v>
      </c>
      <c r="I6390" s="2684">
        <v>44706</v>
      </c>
      <c r="J6390" s="2688">
        <v>45413</v>
      </c>
      <c r="K6390" s="2673"/>
      <c r="L6390" s="2673"/>
      <c r="M6390" s="2684"/>
      <c r="N6390" s="2673">
        <v>0</v>
      </c>
      <c r="O6390" s="2673">
        <v>0</v>
      </c>
      <c r="P6390" s="2673">
        <v>0</v>
      </c>
      <c r="Q6390" s="2673"/>
      <c r="R6390" s="2673"/>
      <c r="S6390" s="2673"/>
      <c r="T6390" s="2673"/>
      <c r="U6390" s="2673"/>
      <c r="V6390" s="2673"/>
      <c r="W6390" s="2673"/>
      <c r="X6390" s="2673"/>
      <c r="Y6390" s="2673"/>
      <c r="Z6390" s="2673"/>
      <c r="AA6390" s="2673"/>
      <c r="AB6390" s="2673"/>
      <c r="AC6390" s="1507">
        <f t="shared" si="2199"/>
        <v>600</v>
      </c>
      <c r="AD6390" s="1508">
        <f t="shared" si="2200"/>
        <v>0</v>
      </c>
      <c r="AE6390" s="14">
        <f t="shared" si="2203"/>
        <v>13.2</v>
      </c>
      <c r="AF6390" s="14">
        <f t="shared" si="2201"/>
        <v>0</v>
      </c>
      <c r="AG6390" s="14" t="e">
        <f t="shared" si="2202"/>
        <v>#DIV/0!</v>
      </c>
      <c r="AH6390" s="14" t="e">
        <f t="shared" si="2204"/>
        <v>#DIV/0!</v>
      </c>
      <c r="AI6390" s="14">
        <f t="shared" si="2205"/>
        <v>600</v>
      </c>
      <c r="AJ6390" s="2687"/>
    </row>
    <row r="6391" spans="1:36" ht="15.75">
      <c r="A6391" s="2667">
        <v>25</v>
      </c>
      <c r="B6391" s="1821" t="s">
        <v>2906</v>
      </c>
      <c r="C6391" s="2673" t="s">
        <v>2907</v>
      </c>
      <c r="D6391" s="2683">
        <v>0</v>
      </c>
      <c r="E6391" s="2673">
        <v>5</v>
      </c>
      <c r="F6391" s="2673">
        <v>0</v>
      </c>
      <c r="G6391" s="2673"/>
      <c r="H6391" s="2673">
        <v>0</v>
      </c>
      <c r="I6391" s="2684">
        <v>44706</v>
      </c>
      <c r="J6391" s="2688">
        <v>45536</v>
      </c>
      <c r="K6391" s="2673"/>
      <c r="L6391" s="2673"/>
      <c r="M6391" s="2684"/>
      <c r="N6391" s="2673">
        <v>0</v>
      </c>
      <c r="O6391" s="2673">
        <v>0</v>
      </c>
      <c r="P6391" s="2673">
        <v>0</v>
      </c>
      <c r="Q6391" s="2673"/>
      <c r="R6391" s="2673"/>
      <c r="S6391" s="2673"/>
      <c r="T6391" s="2673"/>
      <c r="U6391" s="2673"/>
      <c r="V6391" s="2673"/>
      <c r="W6391" s="2673"/>
      <c r="X6391" s="2673"/>
      <c r="Y6391" s="2673"/>
      <c r="Z6391" s="2673"/>
      <c r="AA6391" s="2673"/>
      <c r="AB6391" s="2673"/>
      <c r="AC6391" s="1507">
        <f t="shared" si="2199"/>
        <v>5</v>
      </c>
      <c r="AD6391" s="1508">
        <f t="shared" si="2200"/>
        <v>0</v>
      </c>
      <c r="AE6391" s="14">
        <f t="shared" si="2203"/>
        <v>17.3</v>
      </c>
      <c r="AF6391" s="14">
        <f t="shared" si="2201"/>
        <v>0</v>
      </c>
      <c r="AG6391" s="14" t="e">
        <f t="shared" si="2202"/>
        <v>#DIV/0!</v>
      </c>
      <c r="AH6391" s="14" t="e">
        <f t="shared" si="2204"/>
        <v>#DIV/0!</v>
      </c>
      <c r="AI6391" s="14">
        <f t="shared" si="2205"/>
        <v>5</v>
      </c>
      <c r="AJ6391" s="2687"/>
    </row>
    <row r="6392" spans="1:36" ht="15.75">
      <c r="A6392" s="2667">
        <v>26</v>
      </c>
      <c r="B6392" s="1821" t="s">
        <v>2908</v>
      </c>
      <c r="C6392" s="2673" t="s">
        <v>156</v>
      </c>
      <c r="D6392" s="2683">
        <v>0</v>
      </c>
      <c r="E6392" s="2673">
        <v>2220</v>
      </c>
      <c r="F6392" s="2673">
        <v>0</v>
      </c>
      <c r="G6392" s="2673"/>
      <c r="H6392" s="2673">
        <v>0</v>
      </c>
      <c r="I6392" s="2684">
        <v>44706</v>
      </c>
      <c r="J6392" s="2688">
        <v>46204</v>
      </c>
      <c r="K6392" s="2673"/>
      <c r="L6392" s="2673"/>
      <c r="M6392" s="2684"/>
      <c r="N6392" s="2673">
        <v>0</v>
      </c>
      <c r="O6392" s="2673">
        <v>10</v>
      </c>
      <c r="P6392" s="2673">
        <v>0</v>
      </c>
      <c r="Q6392" s="2673"/>
      <c r="R6392" s="2673"/>
      <c r="S6392" s="2673"/>
      <c r="T6392" s="2673"/>
      <c r="U6392" s="2673"/>
      <c r="V6392" s="2673"/>
      <c r="W6392" s="2673"/>
      <c r="X6392" s="2673"/>
      <c r="Y6392" s="2673"/>
      <c r="Z6392" s="2673"/>
      <c r="AA6392" s="2673"/>
      <c r="AB6392" s="2673"/>
      <c r="AC6392" s="1507">
        <f t="shared" si="2199"/>
        <v>2210</v>
      </c>
      <c r="AD6392" s="1508">
        <f t="shared" si="2200"/>
        <v>0</v>
      </c>
      <c r="AE6392" s="14">
        <f t="shared" si="2203"/>
        <v>39.56666666666667</v>
      </c>
      <c r="AF6392" s="14">
        <f t="shared" si="2201"/>
        <v>3.3333333333333335</v>
      </c>
      <c r="AG6392" s="14">
        <f t="shared" si="2202"/>
        <v>663</v>
      </c>
      <c r="AH6392" s="14">
        <f t="shared" si="2204"/>
        <v>623.43333333333328</v>
      </c>
      <c r="AI6392" s="14">
        <f t="shared" si="2205"/>
        <v>2078.1111111111113</v>
      </c>
      <c r="AJ6392" s="2687"/>
    </row>
    <row r="6393" spans="1:36" ht="15.75">
      <c r="A6393" s="2667">
        <v>28</v>
      </c>
      <c r="B6393" s="1821" t="s">
        <v>2909</v>
      </c>
      <c r="C6393" s="2673" t="s">
        <v>153</v>
      </c>
      <c r="D6393" s="2683">
        <v>0</v>
      </c>
      <c r="E6393" s="2673">
        <v>1600</v>
      </c>
      <c r="F6393" s="2673">
        <v>0</v>
      </c>
      <c r="G6393" s="2673"/>
      <c r="H6393" s="2673">
        <v>0</v>
      </c>
      <c r="I6393" s="2684">
        <v>44706</v>
      </c>
      <c r="J6393" s="2688">
        <v>45474</v>
      </c>
      <c r="K6393" s="2673"/>
      <c r="L6393" s="2673"/>
      <c r="M6393" s="2684"/>
      <c r="N6393" s="2673">
        <v>0</v>
      </c>
      <c r="O6393" s="2673">
        <v>0</v>
      </c>
      <c r="P6393" s="2673">
        <v>0</v>
      </c>
      <c r="Q6393" s="2673"/>
      <c r="R6393" s="2673"/>
      <c r="S6393" s="2673"/>
      <c r="T6393" s="2673"/>
      <c r="U6393" s="2673"/>
      <c r="V6393" s="2673"/>
      <c r="W6393" s="2673"/>
      <c r="X6393" s="2673"/>
      <c r="Y6393" s="2673"/>
      <c r="Z6393" s="2673"/>
      <c r="AA6393" s="2673"/>
      <c r="AB6393" s="2673"/>
      <c r="AC6393" s="1507">
        <f t="shared" si="2199"/>
        <v>1600</v>
      </c>
      <c r="AD6393" s="1508">
        <f t="shared" si="2200"/>
        <v>0</v>
      </c>
      <c r="AE6393" s="14">
        <f t="shared" si="2203"/>
        <v>15.233333333333333</v>
      </c>
      <c r="AF6393" s="14">
        <f t="shared" si="2201"/>
        <v>0</v>
      </c>
      <c r="AG6393" s="14" t="e">
        <f t="shared" si="2202"/>
        <v>#DIV/0!</v>
      </c>
      <c r="AH6393" s="14" t="e">
        <f t="shared" si="2204"/>
        <v>#DIV/0!</v>
      </c>
      <c r="AI6393" s="14">
        <f t="shared" si="2205"/>
        <v>1600</v>
      </c>
      <c r="AJ6393" s="2687"/>
    </row>
    <row r="6394" spans="1:36" ht="15.75">
      <c r="A6394" s="2667">
        <v>29</v>
      </c>
      <c r="B6394" s="1821" t="s">
        <v>2910</v>
      </c>
      <c r="C6394" s="2673" t="s">
        <v>153</v>
      </c>
      <c r="D6394" s="2683">
        <v>0</v>
      </c>
      <c r="E6394" s="2673">
        <v>800</v>
      </c>
      <c r="F6394" s="2673">
        <v>0</v>
      </c>
      <c r="G6394" s="2673"/>
      <c r="H6394" s="2673">
        <v>0</v>
      </c>
      <c r="I6394" s="2684">
        <v>44706</v>
      </c>
      <c r="J6394" s="2688">
        <v>45474</v>
      </c>
      <c r="K6394" s="2673"/>
      <c r="L6394" s="2673"/>
      <c r="M6394" s="2684"/>
      <c r="N6394" s="2673">
        <v>0</v>
      </c>
      <c r="O6394" s="2673">
        <v>0</v>
      </c>
      <c r="P6394" s="2673">
        <v>0</v>
      </c>
      <c r="Q6394" s="2673"/>
      <c r="R6394" s="2673"/>
      <c r="S6394" s="2673"/>
      <c r="T6394" s="2673"/>
      <c r="U6394" s="2673"/>
      <c r="V6394" s="2673"/>
      <c r="W6394" s="2673"/>
      <c r="X6394" s="2673"/>
      <c r="Y6394" s="2673"/>
      <c r="Z6394" s="2673"/>
      <c r="AA6394" s="2673"/>
      <c r="AB6394" s="2673"/>
      <c r="AC6394" s="1507">
        <f t="shared" si="2199"/>
        <v>800</v>
      </c>
      <c r="AD6394" s="1508">
        <f t="shared" si="2200"/>
        <v>0</v>
      </c>
      <c r="AE6394" s="14">
        <f t="shared" si="2203"/>
        <v>15.233333333333333</v>
      </c>
      <c r="AF6394" s="14">
        <f t="shared" si="2201"/>
        <v>0</v>
      </c>
      <c r="AG6394" s="14" t="e">
        <f t="shared" si="2202"/>
        <v>#DIV/0!</v>
      </c>
      <c r="AH6394" s="14" t="e">
        <f t="shared" si="2204"/>
        <v>#DIV/0!</v>
      </c>
      <c r="AI6394" s="14">
        <f t="shared" si="2205"/>
        <v>800</v>
      </c>
      <c r="AJ6394" s="2687"/>
    </row>
    <row r="6395" spans="1:36" ht="15.75">
      <c r="A6395" s="2667">
        <v>30</v>
      </c>
      <c r="B6395" s="1821" t="s">
        <v>2911</v>
      </c>
      <c r="C6395" s="2673" t="s">
        <v>153</v>
      </c>
      <c r="D6395" s="2683">
        <v>0</v>
      </c>
      <c r="E6395" s="2673">
        <v>210</v>
      </c>
      <c r="F6395" s="2673">
        <v>0</v>
      </c>
      <c r="G6395" s="2673"/>
      <c r="H6395" s="2673">
        <v>0</v>
      </c>
      <c r="I6395" s="2684">
        <v>44706</v>
      </c>
      <c r="J6395" s="2688">
        <v>45200</v>
      </c>
      <c r="K6395" s="2673"/>
      <c r="L6395" s="2673"/>
      <c r="M6395" s="2684"/>
      <c r="N6395" s="2673">
        <v>0</v>
      </c>
      <c r="O6395" s="2673">
        <v>0</v>
      </c>
      <c r="P6395" s="2673">
        <v>0</v>
      </c>
      <c r="Q6395" s="2673"/>
      <c r="R6395" s="2673"/>
      <c r="S6395" s="2673"/>
      <c r="T6395" s="2673"/>
      <c r="U6395" s="2673"/>
      <c r="V6395" s="2673"/>
      <c r="W6395" s="2673"/>
      <c r="X6395" s="2673"/>
      <c r="Y6395" s="2673"/>
      <c r="Z6395" s="2673"/>
      <c r="AA6395" s="2673"/>
      <c r="AB6395" s="2673"/>
      <c r="AC6395" s="1507">
        <f t="shared" si="2199"/>
        <v>210</v>
      </c>
      <c r="AD6395" s="1508">
        <f t="shared" si="2200"/>
        <v>0</v>
      </c>
      <c r="AE6395" s="14">
        <f t="shared" si="2203"/>
        <v>6.1</v>
      </c>
      <c r="AF6395" s="14">
        <f t="shared" si="2201"/>
        <v>0</v>
      </c>
      <c r="AG6395" s="14" t="e">
        <f t="shared" si="2202"/>
        <v>#DIV/0!</v>
      </c>
      <c r="AH6395" s="14" t="e">
        <f t="shared" si="2204"/>
        <v>#DIV/0!</v>
      </c>
      <c r="AI6395" s="14">
        <f t="shared" si="2205"/>
        <v>210</v>
      </c>
      <c r="AJ6395" s="2687"/>
    </row>
    <row r="6396" spans="1:36" ht="15.75">
      <c r="A6396" s="2667">
        <v>31</v>
      </c>
      <c r="B6396" s="1821" t="s">
        <v>2912</v>
      </c>
      <c r="C6396" s="2673" t="s">
        <v>153</v>
      </c>
      <c r="D6396" s="2683">
        <v>0</v>
      </c>
      <c r="E6396" s="2673">
        <v>1500</v>
      </c>
      <c r="F6396" s="2673">
        <v>0</v>
      </c>
      <c r="G6396" s="2673"/>
      <c r="H6396" s="2673">
        <v>0</v>
      </c>
      <c r="I6396" s="2684">
        <v>44706</v>
      </c>
      <c r="J6396" s="2688">
        <v>45597</v>
      </c>
      <c r="K6396" s="2673"/>
      <c r="L6396" s="2673"/>
      <c r="M6396" s="2684"/>
      <c r="N6396" s="2673">
        <v>0</v>
      </c>
      <c r="O6396" s="2673">
        <v>0</v>
      </c>
      <c r="P6396" s="2673">
        <v>0</v>
      </c>
      <c r="Q6396" s="2673"/>
      <c r="R6396" s="2673"/>
      <c r="S6396" s="2673"/>
      <c r="T6396" s="2673"/>
      <c r="U6396" s="2673"/>
      <c r="V6396" s="2673"/>
      <c r="W6396" s="2673"/>
      <c r="X6396" s="2673"/>
      <c r="Y6396" s="2673"/>
      <c r="Z6396" s="2673"/>
      <c r="AA6396" s="2673"/>
      <c r="AB6396" s="2673"/>
      <c r="AC6396" s="1507">
        <f t="shared" si="2199"/>
        <v>1500</v>
      </c>
      <c r="AD6396" s="1508">
        <f t="shared" si="2200"/>
        <v>0</v>
      </c>
      <c r="AE6396" s="14">
        <f t="shared" si="2203"/>
        <v>19.333333333333332</v>
      </c>
      <c r="AF6396" s="14">
        <f t="shared" si="2201"/>
        <v>0</v>
      </c>
      <c r="AG6396" s="14" t="e">
        <f t="shared" si="2202"/>
        <v>#DIV/0!</v>
      </c>
      <c r="AH6396" s="14" t="e">
        <f t="shared" si="2204"/>
        <v>#DIV/0!</v>
      </c>
      <c r="AI6396" s="14">
        <f t="shared" si="2205"/>
        <v>1500</v>
      </c>
      <c r="AJ6396" s="2687"/>
    </row>
    <row r="6397" spans="1:36" ht="15.75">
      <c r="A6397" s="2667">
        <v>32</v>
      </c>
      <c r="B6397" s="1821" t="s">
        <v>2913</v>
      </c>
      <c r="C6397" s="2673" t="s">
        <v>153</v>
      </c>
      <c r="D6397" s="2683">
        <v>0</v>
      </c>
      <c r="E6397" s="2673">
        <v>950</v>
      </c>
      <c r="F6397" s="2673">
        <v>0</v>
      </c>
      <c r="G6397" s="2673"/>
      <c r="H6397" s="2673">
        <v>0</v>
      </c>
      <c r="I6397" s="2684">
        <v>44706</v>
      </c>
      <c r="J6397" s="2688">
        <v>46143</v>
      </c>
      <c r="K6397" s="2673"/>
      <c r="L6397" s="2673"/>
      <c r="M6397" s="2684"/>
      <c r="N6397" s="2673">
        <v>0</v>
      </c>
      <c r="O6397" s="2673">
        <v>0</v>
      </c>
      <c r="P6397" s="2673">
        <v>0</v>
      </c>
      <c r="Q6397" s="2673"/>
      <c r="R6397" s="2673"/>
      <c r="S6397" s="2673"/>
      <c r="T6397" s="2673"/>
      <c r="U6397" s="2673"/>
      <c r="V6397" s="2673"/>
      <c r="W6397" s="2673"/>
      <c r="X6397" s="2673"/>
      <c r="Y6397" s="2673"/>
      <c r="Z6397" s="2673"/>
      <c r="AA6397" s="2673"/>
      <c r="AB6397" s="2673"/>
      <c r="AC6397" s="1507">
        <f t="shared" si="2199"/>
        <v>950</v>
      </c>
      <c r="AD6397" s="1508">
        <f t="shared" si="2200"/>
        <v>0</v>
      </c>
      <c r="AE6397" s="14">
        <f t="shared" si="2203"/>
        <v>37.533333333333331</v>
      </c>
      <c r="AF6397" s="14">
        <f t="shared" si="2201"/>
        <v>0</v>
      </c>
      <c r="AG6397" s="14" t="e">
        <f t="shared" si="2202"/>
        <v>#DIV/0!</v>
      </c>
      <c r="AH6397" s="14" t="e">
        <f t="shared" si="2204"/>
        <v>#DIV/0!</v>
      </c>
      <c r="AI6397" s="14">
        <f t="shared" si="2205"/>
        <v>950</v>
      </c>
      <c r="AJ6397" s="2687"/>
    </row>
    <row r="6398" spans="1:36" ht="15.75">
      <c r="A6398" s="2667">
        <v>33</v>
      </c>
      <c r="B6398" s="1821" t="s">
        <v>2914</v>
      </c>
      <c r="C6398" s="2673" t="s">
        <v>153</v>
      </c>
      <c r="D6398" s="2683">
        <v>0</v>
      </c>
      <c r="E6398" s="2673">
        <v>420</v>
      </c>
      <c r="F6398" s="2673">
        <v>0</v>
      </c>
      <c r="G6398" s="2673"/>
      <c r="H6398" s="2673">
        <v>0</v>
      </c>
      <c r="I6398" s="2684">
        <v>44706</v>
      </c>
      <c r="J6398" s="2688">
        <v>45352</v>
      </c>
      <c r="K6398" s="2673"/>
      <c r="L6398" s="2673"/>
      <c r="M6398" s="2684"/>
      <c r="N6398" s="2673">
        <v>0</v>
      </c>
      <c r="O6398" s="2673">
        <v>0</v>
      </c>
      <c r="P6398" s="2673">
        <v>0</v>
      </c>
      <c r="Q6398" s="2673"/>
      <c r="R6398" s="2673"/>
      <c r="S6398" s="2673"/>
      <c r="T6398" s="2673"/>
      <c r="U6398" s="2673"/>
      <c r="V6398" s="2673"/>
      <c r="W6398" s="2673"/>
      <c r="X6398" s="2673"/>
      <c r="Y6398" s="2673"/>
      <c r="Z6398" s="2673"/>
      <c r="AA6398" s="2673"/>
      <c r="AB6398" s="2673"/>
      <c r="AC6398" s="1507">
        <f t="shared" si="2199"/>
        <v>420</v>
      </c>
      <c r="AD6398" s="1508">
        <f t="shared" si="2200"/>
        <v>0</v>
      </c>
      <c r="AE6398" s="14">
        <f t="shared" si="2203"/>
        <v>11.166666666666666</v>
      </c>
      <c r="AF6398" s="14">
        <f t="shared" si="2201"/>
        <v>0</v>
      </c>
      <c r="AG6398" s="14" t="e">
        <f t="shared" si="2202"/>
        <v>#DIV/0!</v>
      </c>
      <c r="AH6398" s="14" t="e">
        <f t="shared" si="2204"/>
        <v>#DIV/0!</v>
      </c>
      <c r="AI6398" s="14">
        <f t="shared" si="2205"/>
        <v>420</v>
      </c>
      <c r="AJ6398" s="2687"/>
    </row>
    <row r="6399" spans="1:36" ht="15.75">
      <c r="A6399" s="2667">
        <v>34</v>
      </c>
      <c r="B6399" s="1821" t="s">
        <v>2915</v>
      </c>
      <c r="C6399" s="2673" t="s">
        <v>153</v>
      </c>
      <c r="D6399" s="2683">
        <v>0</v>
      </c>
      <c r="E6399" s="2673">
        <v>1200</v>
      </c>
      <c r="F6399" s="2673">
        <v>0</v>
      </c>
      <c r="G6399" s="2673"/>
      <c r="H6399" s="2673">
        <v>0</v>
      </c>
      <c r="I6399" s="2684">
        <v>44706</v>
      </c>
      <c r="J6399" s="2688">
        <v>45444</v>
      </c>
      <c r="K6399" s="2673"/>
      <c r="L6399" s="2673"/>
      <c r="M6399" s="2684"/>
      <c r="N6399" s="2673">
        <v>0</v>
      </c>
      <c r="O6399" s="2673">
        <v>0</v>
      </c>
      <c r="P6399" s="2673">
        <v>0</v>
      </c>
      <c r="Q6399" s="2673"/>
      <c r="R6399" s="2673"/>
      <c r="S6399" s="2673"/>
      <c r="T6399" s="2673"/>
      <c r="U6399" s="2673"/>
      <c r="V6399" s="2673"/>
      <c r="W6399" s="2673"/>
      <c r="X6399" s="2673"/>
      <c r="Y6399" s="2673"/>
      <c r="Z6399" s="2673"/>
      <c r="AA6399" s="2673"/>
      <c r="AB6399" s="2673"/>
      <c r="AC6399" s="1507">
        <f t="shared" si="2199"/>
        <v>1200</v>
      </c>
      <c r="AD6399" s="1508">
        <f t="shared" si="2200"/>
        <v>0</v>
      </c>
      <c r="AE6399" s="14">
        <f t="shared" si="2203"/>
        <v>14.233333333333333</v>
      </c>
      <c r="AF6399" s="14">
        <f t="shared" si="2201"/>
        <v>0</v>
      </c>
      <c r="AG6399" s="14" t="e">
        <f t="shared" si="2202"/>
        <v>#DIV/0!</v>
      </c>
      <c r="AH6399" s="14" t="e">
        <f t="shared" si="2204"/>
        <v>#DIV/0!</v>
      </c>
      <c r="AI6399" s="14">
        <f t="shared" si="2205"/>
        <v>1200</v>
      </c>
      <c r="AJ6399" s="2687"/>
    </row>
    <row r="6400" spans="1:36" ht="15" customHeight="1">
      <c r="A6400" s="2667">
        <v>35</v>
      </c>
      <c r="B6400" s="1821" t="s">
        <v>2916</v>
      </c>
      <c r="C6400" s="2673" t="s">
        <v>153</v>
      </c>
      <c r="D6400" s="2683">
        <v>0</v>
      </c>
      <c r="E6400" s="2673">
        <v>1000</v>
      </c>
      <c r="F6400" s="2673">
        <v>0</v>
      </c>
      <c r="G6400" s="2673"/>
      <c r="H6400" s="2673">
        <v>0</v>
      </c>
      <c r="I6400" s="2684">
        <v>44706</v>
      </c>
      <c r="J6400" s="2688">
        <v>45444</v>
      </c>
      <c r="K6400" s="2673"/>
      <c r="L6400" s="2673"/>
      <c r="M6400" s="2684"/>
      <c r="N6400" s="2673">
        <v>200</v>
      </c>
      <c r="O6400" s="2673">
        <v>0</v>
      </c>
      <c r="P6400" s="2673">
        <v>300</v>
      </c>
      <c r="Q6400" s="2673"/>
      <c r="R6400" s="2673"/>
      <c r="S6400" s="2673"/>
      <c r="T6400" s="2673"/>
      <c r="U6400" s="2673"/>
      <c r="V6400" s="2673"/>
      <c r="W6400" s="2673"/>
      <c r="X6400" s="2673"/>
      <c r="Y6400" s="2673"/>
      <c r="Z6400" s="2673"/>
      <c r="AA6400" s="2673"/>
      <c r="AB6400" s="2673"/>
      <c r="AC6400" s="1507">
        <f t="shared" si="2199"/>
        <v>500</v>
      </c>
      <c r="AD6400" s="1508">
        <f t="shared" si="2200"/>
        <v>0</v>
      </c>
      <c r="AE6400" s="14">
        <f t="shared" si="2203"/>
        <v>14.233333333333333</v>
      </c>
      <c r="AF6400" s="14">
        <f t="shared" si="2201"/>
        <v>166.66666666666666</v>
      </c>
      <c r="AG6400" s="14">
        <f t="shared" si="2202"/>
        <v>3</v>
      </c>
      <c r="AH6400" s="14">
        <f t="shared" si="2204"/>
        <v>-11.233333333333333</v>
      </c>
      <c r="AI6400" s="14">
        <f t="shared" si="2205"/>
        <v>-1872.2222222222222</v>
      </c>
      <c r="AJ6400" s="2687"/>
    </row>
    <row r="6401" spans="1:36" ht="15" customHeight="1">
      <c r="A6401" s="4602" t="s">
        <v>2917</v>
      </c>
      <c r="B6401" s="4603"/>
      <c r="C6401" s="4603"/>
      <c r="D6401" s="4603"/>
      <c r="E6401" s="4603"/>
      <c r="F6401" s="4603"/>
      <c r="G6401" s="4603"/>
      <c r="H6401" s="4603"/>
      <c r="I6401" s="4603"/>
      <c r="J6401" s="4603"/>
      <c r="K6401" s="4603"/>
      <c r="L6401" s="4603"/>
      <c r="M6401" s="4603"/>
      <c r="N6401" s="4603"/>
      <c r="O6401" s="4603"/>
      <c r="P6401" s="4603"/>
      <c r="Q6401" s="4603"/>
      <c r="R6401" s="4603"/>
      <c r="S6401" s="4603"/>
      <c r="T6401" s="4603"/>
      <c r="U6401" s="4603"/>
      <c r="V6401" s="4603"/>
      <c r="W6401" s="4603"/>
      <c r="X6401" s="4603"/>
      <c r="Y6401" s="4603"/>
      <c r="Z6401" s="4603"/>
      <c r="AA6401" s="4603"/>
      <c r="AB6401" s="4603"/>
      <c r="AC6401" s="4603"/>
      <c r="AD6401" s="4603"/>
      <c r="AE6401" s="4603"/>
      <c r="AF6401" s="4603"/>
      <c r="AG6401" s="4603"/>
      <c r="AH6401" s="4603"/>
      <c r="AI6401" s="4603"/>
      <c r="AJ6401" s="4604"/>
    </row>
    <row r="6402" spans="1:36">
      <c r="A6402" s="4605"/>
      <c r="B6402" s="4606"/>
      <c r="C6402" s="4606"/>
      <c r="D6402" s="4606"/>
      <c r="E6402" s="4606"/>
      <c r="F6402" s="4606"/>
      <c r="G6402" s="4606"/>
      <c r="H6402" s="4606"/>
      <c r="I6402" s="4606"/>
      <c r="J6402" s="4606"/>
      <c r="K6402" s="4606"/>
      <c r="L6402" s="4606"/>
      <c r="M6402" s="4606"/>
      <c r="N6402" s="4606"/>
      <c r="O6402" s="4606"/>
      <c r="P6402" s="4606"/>
      <c r="Q6402" s="4606"/>
      <c r="R6402" s="4606"/>
      <c r="S6402" s="4606"/>
      <c r="T6402" s="4606"/>
      <c r="U6402" s="4606"/>
      <c r="V6402" s="4606"/>
      <c r="W6402" s="4606"/>
      <c r="X6402" s="4606"/>
      <c r="Y6402" s="4606"/>
      <c r="Z6402" s="4606"/>
      <c r="AA6402" s="4606"/>
      <c r="AB6402" s="4606"/>
      <c r="AC6402" s="4606"/>
      <c r="AD6402" s="4606"/>
      <c r="AE6402" s="4606"/>
      <c r="AF6402" s="4606"/>
      <c r="AG6402" s="4606"/>
      <c r="AH6402" s="4606"/>
      <c r="AI6402" s="4606"/>
      <c r="AJ6402" s="4607"/>
    </row>
    <row r="6403" spans="1:36" ht="15.75">
      <c r="A6403" s="2667">
        <v>3</v>
      </c>
      <c r="B6403" s="2668" t="s">
        <v>8017</v>
      </c>
      <c r="C6403" s="2673" t="s">
        <v>303</v>
      </c>
      <c r="D6403" s="2683">
        <v>1</v>
      </c>
      <c r="E6403" s="2673">
        <v>2000</v>
      </c>
      <c r="F6403" s="2673">
        <v>2000</v>
      </c>
      <c r="G6403" s="2673"/>
      <c r="H6403" s="2673"/>
      <c r="I6403" s="2684">
        <v>44704</v>
      </c>
      <c r="J6403" s="2684">
        <v>45809</v>
      </c>
      <c r="K6403" s="2673"/>
      <c r="L6403" s="2673"/>
      <c r="M6403" s="2684"/>
      <c r="N6403" s="2673">
        <v>0</v>
      </c>
      <c r="O6403" s="2673">
        <v>0</v>
      </c>
      <c r="P6403" s="2673">
        <v>0</v>
      </c>
      <c r="Q6403" s="2673"/>
      <c r="R6403" s="2673"/>
      <c r="S6403" s="2673"/>
      <c r="T6403" s="2673"/>
      <c r="U6403" s="2673"/>
      <c r="V6403" s="2673"/>
      <c r="W6403" s="2673"/>
      <c r="X6403" s="2673"/>
      <c r="Y6403" s="2673"/>
      <c r="Z6403" s="2673"/>
      <c r="AA6403" s="2673"/>
      <c r="AB6403" s="2673"/>
      <c r="AC6403" s="1507">
        <f t="shared" ref="AC6403:AC6431" si="2206">E6403+G6403-N6403-O6403-AA6403-P6403-Q6403-R6403-S6403-T6403-U6403-V6403-W6403-X6403-Y6403</f>
        <v>2000</v>
      </c>
      <c r="AD6403" s="1508">
        <f t="shared" ref="AD6403:AD6431" si="2207">D6403*AC6403</f>
        <v>2000</v>
      </c>
      <c r="AE6403" s="14">
        <f>(J6403-"01.04.2023")/30</f>
        <v>26.4</v>
      </c>
      <c r="AF6403" s="14">
        <f t="shared" ref="AF6403:AF6431" si="2208">(N6403+O6403+P6403+Q6403+R6403+S6403+T6403+U6403+V6403+W6403+X6403+Y6403)/3</f>
        <v>0</v>
      </c>
      <c r="AG6403" s="14" t="e">
        <f t="shared" ref="AG6403:AG6431" si="2209">AC6403/AF6403</f>
        <v>#DIV/0!</v>
      </c>
      <c r="AH6403" s="14" t="e">
        <f>AG6403-AE6403</f>
        <v>#DIV/0!</v>
      </c>
      <c r="AI6403" s="14">
        <f>AC6403-(AE6403*AF6403)</f>
        <v>2000</v>
      </c>
      <c r="AJ6403" s="2674"/>
    </row>
    <row r="6404" spans="1:36" ht="15.75">
      <c r="A6404" s="2667">
        <v>5</v>
      </c>
      <c r="B6404" s="2668" t="s">
        <v>3626</v>
      </c>
      <c r="C6404" s="2673" t="s">
        <v>143</v>
      </c>
      <c r="D6404" s="2683">
        <v>1</v>
      </c>
      <c r="E6404" s="2673">
        <v>200</v>
      </c>
      <c r="F6404" s="2673">
        <v>200</v>
      </c>
      <c r="G6404" s="2673"/>
      <c r="H6404" s="2673"/>
      <c r="I6404" s="2684">
        <v>44742</v>
      </c>
      <c r="J6404" s="2684">
        <v>45170</v>
      </c>
      <c r="K6404" s="2673"/>
      <c r="L6404" s="2673"/>
      <c r="M6404" s="2684"/>
      <c r="N6404" s="2673">
        <v>18</v>
      </c>
      <c r="O6404" s="2673">
        <v>0</v>
      </c>
      <c r="P6404" s="2673">
        <v>0</v>
      </c>
      <c r="Q6404" s="2673"/>
      <c r="R6404" s="2673"/>
      <c r="S6404" s="2673"/>
      <c r="T6404" s="2673"/>
      <c r="U6404" s="2673"/>
      <c r="V6404" s="2673"/>
      <c r="W6404" s="2673"/>
      <c r="X6404" s="2673"/>
      <c r="Y6404" s="2673"/>
      <c r="Z6404" s="2673"/>
      <c r="AA6404" s="2673"/>
      <c r="AB6404" s="2673"/>
      <c r="AC6404" s="1507">
        <f t="shared" si="2206"/>
        <v>182</v>
      </c>
      <c r="AD6404" s="1508">
        <f t="shared" si="2207"/>
        <v>182</v>
      </c>
      <c r="AE6404" s="14">
        <f>(J6404-"01.04.2023")/30</f>
        <v>5.0999999999999996</v>
      </c>
      <c r="AF6404" s="14">
        <f t="shared" si="2208"/>
        <v>6</v>
      </c>
      <c r="AG6404" s="14">
        <f t="shared" si="2209"/>
        <v>30.333333333333332</v>
      </c>
      <c r="AH6404" s="14">
        <f>AG6404-AE6404</f>
        <v>25.233333333333334</v>
      </c>
      <c r="AI6404" s="14">
        <f>AC6404-(AE6404*AF6404)</f>
        <v>151.4</v>
      </c>
      <c r="AJ6404" s="2674"/>
    </row>
    <row r="6405" spans="1:36" ht="15.75">
      <c r="A6405" s="2667">
        <v>6</v>
      </c>
      <c r="B6405" s="2668" t="s">
        <v>3627</v>
      </c>
      <c r="C6405" s="2673" t="s">
        <v>303</v>
      </c>
      <c r="D6405" s="2683">
        <v>1</v>
      </c>
      <c r="E6405" s="2673">
        <v>3000</v>
      </c>
      <c r="F6405" s="2673">
        <v>3000</v>
      </c>
      <c r="G6405" s="2673"/>
      <c r="H6405" s="2673"/>
      <c r="I6405" s="2684">
        <v>44742</v>
      </c>
      <c r="J6405" s="2684" t="s">
        <v>334</v>
      </c>
      <c r="K6405" s="2673"/>
      <c r="L6405" s="2673"/>
      <c r="M6405" s="2684"/>
      <c r="N6405" s="2673">
        <v>0</v>
      </c>
      <c r="O6405" s="2673">
        <v>0</v>
      </c>
      <c r="P6405" s="2673">
        <v>0</v>
      </c>
      <c r="Q6405" s="2673"/>
      <c r="R6405" s="2673"/>
      <c r="S6405" s="2673"/>
      <c r="T6405" s="2673"/>
      <c r="U6405" s="2673"/>
      <c r="V6405" s="2673"/>
      <c r="W6405" s="2673"/>
      <c r="X6405" s="2673"/>
      <c r="Y6405" s="2673"/>
      <c r="Z6405" s="2673"/>
      <c r="AA6405" s="2673"/>
      <c r="AB6405" s="2673"/>
      <c r="AC6405" s="1507">
        <f t="shared" si="2206"/>
        <v>3000</v>
      </c>
      <c r="AD6405" s="1508">
        <f t="shared" si="2207"/>
        <v>3000</v>
      </c>
      <c r="AE6405" s="14" t="s">
        <v>334</v>
      </c>
      <c r="AF6405" s="14">
        <f t="shared" si="2208"/>
        <v>0</v>
      </c>
      <c r="AG6405" s="14" t="e">
        <f t="shared" si="2209"/>
        <v>#DIV/0!</v>
      </c>
      <c r="AH6405" s="14" t="s">
        <v>334</v>
      </c>
      <c r="AI6405" s="14" t="s">
        <v>334</v>
      </c>
      <c r="AJ6405" s="2674"/>
    </row>
    <row r="6406" spans="1:36" ht="15.75">
      <c r="A6406" s="2667">
        <v>7</v>
      </c>
      <c r="B6406" s="2668" t="s">
        <v>3628</v>
      </c>
      <c r="C6406" s="2673" t="s">
        <v>66</v>
      </c>
      <c r="D6406" s="2683">
        <v>1</v>
      </c>
      <c r="E6406" s="2673">
        <v>420</v>
      </c>
      <c r="F6406" s="2673">
        <v>420</v>
      </c>
      <c r="G6406" s="2673"/>
      <c r="H6406" s="2673"/>
      <c r="I6406" s="2684">
        <v>44729</v>
      </c>
      <c r="J6406" s="2684">
        <v>46174</v>
      </c>
      <c r="K6406" s="2673"/>
      <c r="L6406" s="2673"/>
      <c r="M6406" s="2684"/>
      <c r="N6406" s="2673">
        <v>0</v>
      </c>
      <c r="O6406" s="2673">
        <v>0</v>
      </c>
      <c r="P6406" s="2673">
        <v>0</v>
      </c>
      <c r="Q6406" s="2673"/>
      <c r="R6406" s="2673"/>
      <c r="S6406" s="2673"/>
      <c r="T6406" s="2673"/>
      <c r="U6406" s="2673"/>
      <c r="V6406" s="2673"/>
      <c r="W6406" s="2673"/>
      <c r="X6406" s="2673"/>
      <c r="Y6406" s="2673"/>
      <c r="Z6406" s="2673"/>
      <c r="AA6406" s="2673"/>
      <c r="AB6406" s="2673"/>
      <c r="AC6406" s="1507">
        <f t="shared" si="2206"/>
        <v>420</v>
      </c>
      <c r="AD6406" s="1508">
        <f t="shared" si="2207"/>
        <v>420</v>
      </c>
      <c r="AE6406" s="14">
        <f t="shared" ref="AE6406:AE6412" si="2210">(J6406-"01.04.2023")/30</f>
        <v>38.56666666666667</v>
      </c>
      <c r="AF6406" s="14">
        <f t="shared" si="2208"/>
        <v>0</v>
      </c>
      <c r="AG6406" s="14" t="e">
        <f t="shared" si="2209"/>
        <v>#DIV/0!</v>
      </c>
      <c r="AH6406" s="14" t="e">
        <f t="shared" ref="AH6406:AH6412" si="2211">AG6406-AE6406</f>
        <v>#DIV/0!</v>
      </c>
      <c r="AI6406" s="14">
        <f t="shared" ref="AI6406:AI6412" si="2212">AC6406-(AE6406*AF6406)</f>
        <v>420</v>
      </c>
      <c r="AJ6406" s="2674"/>
    </row>
    <row r="6407" spans="1:36" ht="15.75">
      <c r="A6407" s="2667">
        <v>9</v>
      </c>
      <c r="B6407" s="2668" t="s">
        <v>4092</v>
      </c>
      <c r="C6407" s="2673" t="s">
        <v>2892</v>
      </c>
      <c r="D6407" s="2683">
        <v>1</v>
      </c>
      <c r="E6407" s="2673">
        <v>30</v>
      </c>
      <c r="F6407" s="2673">
        <v>30</v>
      </c>
      <c r="G6407" s="2673"/>
      <c r="H6407" s="2673"/>
      <c r="I6407" s="2684">
        <v>44734</v>
      </c>
      <c r="J6407" s="2684">
        <v>45292</v>
      </c>
      <c r="K6407" s="2673"/>
      <c r="L6407" s="2673"/>
      <c r="M6407" s="2684"/>
      <c r="N6407" s="2673">
        <v>0</v>
      </c>
      <c r="O6407" s="2673">
        <v>0</v>
      </c>
      <c r="P6407" s="2673">
        <v>0</v>
      </c>
      <c r="Q6407" s="2673"/>
      <c r="R6407" s="2673"/>
      <c r="S6407" s="2673"/>
      <c r="T6407" s="2673"/>
      <c r="U6407" s="2673"/>
      <c r="V6407" s="2673"/>
      <c r="W6407" s="2673"/>
      <c r="X6407" s="2673"/>
      <c r="Y6407" s="2673"/>
      <c r="Z6407" s="2673"/>
      <c r="AA6407" s="2673"/>
      <c r="AB6407" s="2673"/>
      <c r="AC6407" s="1507">
        <f t="shared" si="2206"/>
        <v>30</v>
      </c>
      <c r="AD6407" s="1508">
        <f t="shared" si="2207"/>
        <v>30</v>
      </c>
      <c r="AE6407" s="14">
        <f t="shared" si="2210"/>
        <v>9.1666666666666661</v>
      </c>
      <c r="AF6407" s="14">
        <f t="shared" si="2208"/>
        <v>0</v>
      </c>
      <c r="AG6407" s="14" t="e">
        <f t="shared" si="2209"/>
        <v>#DIV/0!</v>
      </c>
      <c r="AH6407" s="14" t="e">
        <f t="shared" si="2211"/>
        <v>#DIV/0!</v>
      </c>
      <c r="AI6407" s="14">
        <f t="shared" si="2212"/>
        <v>30</v>
      </c>
      <c r="AJ6407" s="2674"/>
    </row>
    <row r="6408" spans="1:36" ht="15.75">
      <c r="A6408" s="2667">
        <v>12</v>
      </c>
      <c r="B6408" s="2668" t="s">
        <v>4093</v>
      </c>
      <c r="C6408" s="2673" t="s">
        <v>2897</v>
      </c>
      <c r="D6408" s="2683">
        <v>1</v>
      </c>
      <c r="E6408" s="2673">
        <v>500</v>
      </c>
      <c r="F6408" s="2673">
        <v>500</v>
      </c>
      <c r="G6408" s="2673"/>
      <c r="H6408" s="2673"/>
      <c r="I6408" s="2684">
        <v>44734</v>
      </c>
      <c r="J6408" s="2684">
        <v>45383</v>
      </c>
      <c r="K6408" s="2673"/>
      <c r="L6408" s="2673"/>
      <c r="M6408" s="2684"/>
      <c r="N6408" s="2673">
        <v>0</v>
      </c>
      <c r="O6408" s="2673">
        <v>0</v>
      </c>
      <c r="P6408" s="2673">
        <v>0</v>
      </c>
      <c r="Q6408" s="2673"/>
      <c r="R6408" s="2673"/>
      <c r="S6408" s="2673"/>
      <c r="T6408" s="2673"/>
      <c r="U6408" s="2673"/>
      <c r="V6408" s="2673"/>
      <c r="W6408" s="2673"/>
      <c r="X6408" s="2673"/>
      <c r="Y6408" s="2673"/>
      <c r="Z6408" s="2673"/>
      <c r="AA6408" s="2673"/>
      <c r="AB6408" s="2673"/>
      <c r="AC6408" s="1507">
        <f t="shared" si="2206"/>
        <v>500</v>
      </c>
      <c r="AD6408" s="1508">
        <f t="shared" si="2207"/>
        <v>500</v>
      </c>
      <c r="AE6408" s="14">
        <f t="shared" si="2210"/>
        <v>12.2</v>
      </c>
      <c r="AF6408" s="14">
        <f t="shared" si="2208"/>
        <v>0</v>
      </c>
      <c r="AG6408" s="14" t="e">
        <f t="shared" si="2209"/>
        <v>#DIV/0!</v>
      </c>
      <c r="AH6408" s="14" t="e">
        <f t="shared" si="2211"/>
        <v>#DIV/0!</v>
      </c>
      <c r="AI6408" s="14">
        <f t="shared" si="2212"/>
        <v>500</v>
      </c>
      <c r="AJ6408" s="2674"/>
    </row>
    <row r="6409" spans="1:36" ht="15.75">
      <c r="A6409" s="2667">
        <v>13</v>
      </c>
      <c r="B6409" s="2668" t="s">
        <v>4748</v>
      </c>
      <c r="C6409" s="2673" t="s">
        <v>4749</v>
      </c>
      <c r="D6409" s="2683">
        <v>1</v>
      </c>
      <c r="E6409" s="2673">
        <v>100</v>
      </c>
      <c r="F6409" s="2673">
        <v>100</v>
      </c>
      <c r="G6409" s="2673"/>
      <c r="H6409" s="2673"/>
      <c r="I6409" s="2684">
        <v>44774</v>
      </c>
      <c r="J6409" s="2684">
        <v>46235</v>
      </c>
      <c r="K6409" s="2673"/>
      <c r="L6409" s="2673"/>
      <c r="M6409" s="2684"/>
      <c r="N6409" s="2673">
        <v>0</v>
      </c>
      <c r="O6409" s="2673">
        <v>0</v>
      </c>
      <c r="P6409" s="2673">
        <v>0</v>
      </c>
      <c r="Q6409" s="2673"/>
      <c r="R6409" s="2673"/>
      <c r="S6409" s="2673"/>
      <c r="T6409" s="2673"/>
      <c r="U6409" s="2673"/>
      <c r="V6409" s="2673"/>
      <c r="W6409" s="2673"/>
      <c r="X6409" s="2673"/>
      <c r="Y6409" s="2673"/>
      <c r="Z6409" s="2673"/>
      <c r="AA6409" s="2673"/>
      <c r="AB6409" s="2673"/>
      <c r="AC6409" s="1507">
        <f t="shared" si="2206"/>
        <v>100</v>
      </c>
      <c r="AD6409" s="1508">
        <f t="shared" si="2207"/>
        <v>100</v>
      </c>
      <c r="AE6409" s="14">
        <f t="shared" si="2210"/>
        <v>40.6</v>
      </c>
      <c r="AF6409" s="14">
        <f t="shared" si="2208"/>
        <v>0</v>
      </c>
      <c r="AG6409" s="14" t="e">
        <f t="shared" si="2209"/>
        <v>#DIV/0!</v>
      </c>
      <c r="AH6409" s="14" t="e">
        <f t="shared" si="2211"/>
        <v>#DIV/0!</v>
      </c>
      <c r="AI6409" s="14">
        <f t="shared" si="2212"/>
        <v>100</v>
      </c>
      <c r="AJ6409" s="2674"/>
    </row>
    <row r="6410" spans="1:36" ht="15.75">
      <c r="A6410" s="2667">
        <v>14</v>
      </c>
      <c r="B6410" s="2668" t="s">
        <v>4750</v>
      </c>
      <c r="C6410" s="2673" t="s">
        <v>4094</v>
      </c>
      <c r="D6410" s="2683">
        <v>1</v>
      </c>
      <c r="E6410" s="2673">
        <v>300</v>
      </c>
      <c r="F6410" s="2673">
        <v>300</v>
      </c>
      <c r="G6410" s="2673"/>
      <c r="H6410" s="2673"/>
      <c r="I6410" s="2684">
        <v>44778</v>
      </c>
      <c r="J6410" s="2684">
        <v>45444</v>
      </c>
      <c r="K6410" s="2673"/>
      <c r="L6410" s="2673"/>
      <c r="M6410" s="2684"/>
      <c r="N6410" s="2673">
        <v>0</v>
      </c>
      <c r="O6410" s="2673">
        <v>0</v>
      </c>
      <c r="P6410" s="2673">
        <v>0</v>
      </c>
      <c r="Q6410" s="2673"/>
      <c r="R6410" s="2673"/>
      <c r="S6410" s="2673"/>
      <c r="T6410" s="2673"/>
      <c r="U6410" s="2673"/>
      <c r="V6410" s="2673"/>
      <c r="W6410" s="2673"/>
      <c r="X6410" s="2673"/>
      <c r="Y6410" s="2673"/>
      <c r="Z6410" s="2673"/>
      <c r="AA6410" s="2673"/>
      <c r="AB6410" s="2673"/>
      <c r="AC6410" s="1507">
        <f t="shared" si="2206"/>
        <v>300</v>
      </c>
      <c r="AD6410" s="1508">
        <f t="shared" si="2207"/>
        <v>300</v>
      </c>
      <c r="AE6410" s="14">
        <f t="shared" si="2210"/>
        <v>14.233333333333333</v>
      </c>
      <c r="AF6410" s="14">
        <f t="shared" si="2208"/>
        <v>0</v>
      </c>
      <c r="AG6410" s="14" t="e">
        <f t="shared" si="2209"/>
        <v>#DIV/0!</v>
      </c>
      <c r="AH6410" s="14" t="e">
        <f t="shared" si="2211"/>
        <v>#DIV/0!</v>
      </c>
      <c r="AI6410" s="14">
        <f t="shared" si="2212"/>
        <v>300</v>
      </c>
      <c r="AJ6410" s="2674"/>
    </row>
    <row r="6411" spans="1:36" ht="15.75">
      <c r="A6411" s="2667">
        <v>16</v>
      </c>
      <c r="B6411" s="2668" t="s">
        <v>5815</v>
      </c>
      <c r="C6411" s="2673" t="s">
        <v>4094</v>
      </c>
      <c r="D6411" s="2683">
        <v>1.06</v>
      </c>
      <c r="E6411" s="2673">
        <v>672</v>
      </c>
      <c r="F6411" s="2673">
        <v>712.32</v>
      </c>
      <c r="G6411" s="2673"/>
      <c r="H6411" s="2673"/>
      <c r="I6411" s="2684">
        <v>44810</v>
      </c>
      <c r="J6411" s="2684">
        <v>45627</v>
      </c>
      <c r="K6411" s="2673"/>
      <c r="L6411" s="2673"/>
      <c r="M6411" s="2684"/>
      <c r="N6411" s="2673">
        <v>0</v>
      </c>
      <c r="O6411" s="2673">
        <v>0</v>
      </c>
      <c r="P6411" s="2673">
        <v>420</v>
      </c>
      <c r="Q6411" s="2673"/>
      <c r="R6411" s="2673"/>
      <c r="S6411" s="2673"/>
      <c r="T6411" s="2673"/>
      <c r="U6411" s="2673"/>
      <c r="V6411" s="2673"/>
      <c r="W6411" s="2673"/>
      <c r="X6411" s="2673"/>
      <c r="Y6411" s="2673"/>
      <c r="Z6411" s="2673"/>
      <c r="AA6411" s="2673"/>
      <c r="AB6411" s="2673"/>
      <c r="AC6411" s="1507">
        <f t="shared" si="2206"/>
        <v>252</v>
      </c>
      <c r="AD6411" s="1508">
        <f t="shared" si="2207"/>
        <v>267.12</v>
      </c>
      <c r="AE6411" s="14">
        <f t="shared" si="2210"/>
        <v>20.333333333333332</v>
      </c>
      <c r="AF6411" s="14">
        <f t="shared" si="2208"/>
        <v>140</v>
      </c>
      <c r="AG6411" s="14">
        <f t="shared" si="2209"/>
        <v>1.8</v>
      </c>
      <c r="AH6411" s="14">
        <f t="shared" si="2211"/>
        <v>-18.533333333333331</v>
      </c>
      <c r="AI6411" s="14">
        <f t="shared" si="2212"/>
        <v>-2594.6666666666665</v>
      </c>
      <c r="AJ6411" s="2674"/>
    </row>
    <row r="6412" spans="1:36" ht="15.75">
      <c r="A6412" s="2667">
        <v>17</v>
      </c>
      <c r="B6412" s="2668" t="s">
        <v>5816</v>
      </c>
      <c r="C6412" s="2673" t="s">
        <v>4094</v>
      </c>
      <c r="D6412" s="2683">
        <v>1.89</v>
      </c>
      <c r="E6412" s="2673">
        <v>132</v>
      </c>
      <c r="F6412" s="2673">
        <v>249.48</v>
      </c>
      <c r="G6412" s="2673"/>
      <c r="H6412" s="2673"/>
      <c r="I6412" s="2684">
        <v>44810</v>
      </c>
      <c r="J6412" s="2684">
        <v>45383</v>
      </c>
      <c r="K6412" s="2673"/>
      <c r="L6412" s="2673"/>
      <c r="M6412" s="2684"/>
      <c r="N6412" s="2673">
        <v>0</v>
      </c>
      <c r="O6412" s="2673">
        <v>0</v>
      </c>
      <c r="P6412" s="2673">
        <v>0</v>
      </c>
      <c r="Q6412" s="2673"/>
      <c r="R6412" s="2673"/>
      <c r="S6412" s="2673"/>
      <c r="T6412" s="2673"/>
      <c r="U6412" s="2673"/>
      <c r="V6412" s="2673"/>
      <c r="W6412" s="2673"/>
      <c r="X6412" s="2673"/>
      <c r="Y6412" s="2673"/>
      <c r="Z6412" s="2673"/>
      <c r="AA6412" s="2673"/>
      <c r="AB6412" s="2673"/>
      <c r="AC6412" s="1507">
        <f t="shared" si="2206"/>
        <v>132</v>
      </c>
      <c r="AD6412" s="1508">
        <f t="shared" si="2207"/>
        <v>249.48</v>
      </c>
      <c r="AE6412" s="14">
        <f t="shared" si="2210"/>
        <v>12.2</v>
      </c>
      <c r="AF6412" s="14">
        <f t="shared" si="2208"/>
        <v>0</v>
      </c>
      <c r="AG6412" s="14" t="e">
        <f t="shared" si="2209"/>
        <v>#DIV/0!</v>
      </c>
      <c r="AH6412" s="14" t="e">
        <f t="shared" si="2211"/>
        <v>#DIV/0!</v>
      </c>
      <c r="AI6412" s="14">
        <f t="shared" si="2212"/>
        <v>132</v>
      </c>
      <c r="AJ6412" s="2674"/>
    </row>
    <row r="6413" spans="1:36" ht="15.75">
      <c r="A6413" s="2667">
        <v>18</v>
      </c>
      <c r="B6413" s="2668" t="s">
        <v>8018</v>
      </c>
      <c r="C6413" s="2673" t="s">
        <v>5817</v>
      </c>
      <c r="D6413" s="2683">
        <v>0</v>
      </c>
      <c r="E6413" s="2673">
        <v>13500</v>
      </c>
      <c r="F6413" s="2673">
        <v>0</v>
      </c>
      <c r="G6413" s="2673"/>
      <c r="H6413" s="2673"/>
      <c r="I6413" s="2684">
        <v>44834</v>
      </c>
      <c r="J6413" s="2684" t="s">
        <v>5818</v>
      </c>
      <c r="K6413" s="2673"/>
      <c r="L6413" s="2673"/>
      <c r="M6413" s="2684"/>
      <c r="N6413" s="2673">
        <v>0</v>
      </c>
      <c r="O6413" s="2673">
        <v>0</v>
      </c>
      <c r="P6413" s="2673">
        <v>0</v>
      </c>
      <c r="Q6413" s="2673"/>
      <c r="R6413" s="2673"/>
      <c r="S6413" s="2673"/>
      <c r="T6413" s="2673"/>
      <c r="U6413" s="2673"/>
      <c r="V6413" s="2673"/>
      <c r="W6413" s="2673"/>
      <c r="X6413" s="2673"/>
      <c r="Y6413" s="2673"/>
      <c r="Z6413" s="2673"/>
      <c r="AA6413" s="2673"/>
      <c r="AB6413" s="2673"/>
      <c r="AC6413" s="1507">
        <f t="shared" si="2206"/>
        <v>13500</v>
      </c>
      <c r="AD6413" s="1508">
        <f t="shared" si="2207"/>
        <v>0</v>
      </c>
      <c r="AE6413" s="14" t="s">
        <v>334</v>
      </c>
      <c r="AF6413" s="14">
        <f t="shared" si="2208"/>
        <v>0</v>
      </c>
      <c r="AG6413" s="14" t="e">
        <f t="shared" si="2209"/>
        <v>#DIV/0!</v>
      </c>
      <c r="AH6413" s="14" t="s">
        <v>334</v>
      </c>
      <c r="AI6413" s="14" t="s">
        <v>334</v>
      </c>
      <c r="AJ6413" s="2674"/>
    </row>
    <row r="6414" spans="1:36" ht="15.75">
      <c r="A6414" s="2667">
        <v>19</v>
      </c>
      <c r="B6414" s="2668" t="s">
        <v>8019</v>
      </c>
      <c r="C6414" s="2673" t="s">
        <v>2900</v>
      </c>
      <c r="D6414" s="2683">
        <v>45</v>
      </c>
      <c r="E6414" s="2673">
        <v>25</v>
      </c>
      <c r="F6414" s="2673">
        <v>1125</v>
      </c>
      <c r="G6414" s="2673"/>
      <c r="H6414" s="2673"/>
      <c r="I6414" s="2684">
        <v>44796</v>
      </c>
      <c r="J6414" s="2684">
        <v>45566</v>
      </c>
      <c r="K6414" s="2673"/>
      <c r="L6414" s="2673"/>
      <c r="M6414" s="2684"/>
      <c r="N6414" s="2673">
        <v>5</v>
      </c>
      <c r="O6414" s="2673">
        <v>4</v>
      </c>
      <c r="P6414" s="2673">
        <v>0</v>
      </c>
      <c r="Q6414" s="2673"/>
      <c r="R6414" s="2673"/>
      <c r="S6414" s="2673"/>
      <c r="T6414" s="2673"/>
      <c r="U6414" s="2673"/>
      <c r="V6414" s="2673"/>
      <c r="W6414" s="2673"/>
      <c r="X6414" s="2673"/>
      <c r="Y6414" s="2673"/>
      <c r="Z6414" s="2673"/>
      <c r="AA6414" s="2673"/>
      <c r="AB6414" s="2673"/>
      <c r="AC6414" s="1507">
        <f t="shared" si="2206"/>
        <v>16</v>
      </c>
      <c r="AD6414" s="1508">
        <f t="shared" si="2207"/>
        <v>720</v>
      </c>
      <c r="AE6414" s="14">
        <f t="shared" ref="AE6414:AE6420" si="2213">(J6414-"01.04.2023")/30</f>
        <v>18.3</v>
      </c>
      <c r="AF6414" s="14">
        <f t="shared" si="2208"/>
        <v>3</v>
      </c>
      <c r="AG6414" s="14">
        <f t="shared" si="2209"/>
        <v>5.333333333333333</v>
      </c>
      <c r="AH6414" s="14">
        <f t="shared" ref="AH6414:AH6420" si="2214">AG6414-AE6414</f>
        <v>-12.966666666666669</v>
      </c>
      <c r="AI6414" s="14">
        <f t="shared" ref="AI6414:AI6420" si="2215">AC6414-(AE6414*AF6414)</f>
        <v>-38.900000000000006</v>
      </c>
      <c r="AJ6414" s="2674"/>
    </row>
    <row r="6415" spans="1:36" ht="15.75">
      <c r="A6415" s="2667">
        <v>20</v>
      </c>
      <c r="B6415" s="2668" t="s">
        <v>5989</v>
      </c>
      <c r="C6415" s="2673" t="s">
        <v>4094</v>
      </c>
      <c r="D6415" s="2683">
        <v>1.76</v>
      </c>
      <c r="E6415" s="2673">
        <v>200</v>
      </c>
      <c r="F6415" s="2673">
        <v>352</v>
      </c>
      <c r="G6415" s="2673"/>
      <c r="H6415" s="2673"/>
      <c r="I6415" s="2684" t="s">
        <v>5990</v>
      </c>
      <c r="J6415" s="2684">
        <v>45627</v>
      </c>
      <c r="K6415" s="2673"/>
      <c r="L6415" s="2673"/>
      <c r="M6415" s="2684"/>
      <c r="N6415" s="2673">
        <v>0</v>
      </c>
      <c r="O6415" s="2673">
        <v>0</v>
      </c>
      <c r="P6415" s="2673">
        <v>0</v>
      </c>
      <c r="Q6415" s="2673"/>
      <c r="R6415" s="2673"/>
      <c r="S6415" s="2673"/>
      <c r="T6415" s="2673"/>
      <c r="U6415" s="2673"/>
      <c r="V6415" s="2673"/>
      <c r="W6415" s="2673"/>
      <c r="X6415" s="2673"/>
      <c r="Y6415" s="2673"/>
      <c r="Z6415" s="2673"/>
      <c r="AA6415" s="2673"/>
      <c r="AB6415" s="2673"/>
      <c r="AC6415" s="1507">
        <f t="shared" si="2206"/>
        <v>200</v>
      </c>
      <c r="AD6415" s="1508">
        <f t="shared" si="2207"/>
        <v>352</v>
      </c>
      <c r="AE6415" s="14">
        <f t="shared" si="2213"/>
        <v>20.333333333333332</v>
      </c>
      <c r="AF6415" s="14">
        <f t="shared" si="2208"/>
        <v>0</v>
      </c>
      <c r="AG6415" s="14" t="e">
        <f t="shared" si="2209"/>
        <v>#DIV/0!</v>
      </c>
      <c r="AH6415" s="14" t="e">
        <f t="shared" si="2214"/>
        <v>#DIV/0!</v>
      </c>
      <c r="AI6415" s="14">
        <f t="shared" si="2215"/>
        <v>200</v>
      </c>
      <c r="AJ6415" s="2674"/>
    </row>
    <row r="6416" spans="1:36" ht="15.75">
      <c r="A6416" s="2667">
        <v>23</v>
      </c>
      <c r="B6416" s="2668" t="s">
        <v>5991</v>
      </c>
      <c r="C6416" s="2673" t="s">
        <v>2897</v>
      </c>
      <c r="D6416" s="2683">
        <v>1</v>
      </c>
      <c r="E6416" s="2673">
        <v>100</v>
      </c>
      <c r="F6416" s="2673">
        <v>100</v>
      </c>
      <c r="G6416" s="2673"/>
      <c r="H6416" s="2673"/>
      <c r="I6416" s="2684">
        <v>44838</v>
      </c>
      <c r="J6416" s="2684">
        <v>45200</v>
      </c>
      <c r="K6416" s="2673"/>
      <c r="L6416" s="2673"/>
      <c r="M6416" s="2684"/>
      <c r="N6416" s="2673">
        <v>0</v>
      </c>
      <c r="O6416" s="2673">
        <v>0</v>
      </c>
      <c r="P6416" s="2673">
        <v>0</v>
      </c>
      <c r="Q6416" s="2673"/>
      <c r="R6416" s="2673"/>
      <c r="S6416" s="2673"/>
      <c r="T6416" s="2673"/>
      <c r="U6416" s="2673"/>
      <c r="V6416" s="2673"/>
      <c r="W6416" s="2673"/>
      <c r="X6416" s="2673"/>
      <c r="Y6416" s="2673"/>
      <c r="Z6416" s="2673"/>
      <c r="AA6416" s="2673"/>
      <c r="AB6416" s="2673"/>
      <c r="AC6416" s="1507">
        <f t="shared" si="2206"/>
        <v>100</v>
      </c>
      <c r="AD6416" s="1508">
        <f t="shared" si="2207"/>
        <v>100</v>
      </c>
      <c r="AE6416" s="14">
        <f t="shared" si="2213"/>
        <v>6.1</v>
      </c>
      <c r="AF6416" s="14">
        <f t="shared" si="2208"/>
        <v>0</v>
      </c>
      <c r="AG6416" s="14" t="e">
        <f t="shared" si="2209"/>
        <v>#DIV/0!</v>
      </c>
      <c r="AH6416" s="14" t="e">
        <f t="shared" si="2214"/>
        <v>#DIV/0!</v>
      </c>
      <c r="AI6416" s="14">
        <f t="shared" si="2215"/>
        <v>100</v>
      </c>
      <c r="AJ6416" s="2674"/>
    </row>
    <row r="6417" spans="1:36" ht="15.75">
      <c r="A6417" s="2667">
        <v>24</v>
      </c>
      <c r="B6417" s="2668" t="s">
        <v>5992</v>
      </c>
      <c r="C6417" s="2673" t="s">
        <v>63</v>
      </c>
      <c r="D6417" s="2683">
        <v>1</v>
      </c>
      <c r="E6417" s="2673">
        <v>300</v>
      </c>
      <c r="F6417" s="2673">
        <v>300</v>
      </c>
      <c r="G6417" s="2673"/>
      <c r="H6417" s="2673"/>
      <c r="I6417" s="2684">
        <v>44838</v>
      </c>
      <c r="J6417" s="2684">
        <v>45078</v>
      </c>
      <c r="K6417" s="2673"/>
      <c r="L6417" s="2673"/>
      <c r="M6417" s="2684"/>
      <c r="N6417" s="2673">
        <v>0</v>
      </c>
      <c r="O6417" s="2673">
        <v>0</v>
      </c>
      <c r="P6417" s="2673">
        <v>180</v>
      </c>
      <c r="Q6417" s="2673"/>
      <c r="R6417" s="2673"/>
      <c r="S6417" s="2673"/>
      <c r="T6417" s="2673"/>
      <c r="U6417" s="2673"/>
      <c r="V6417" s="2673"/>
      <c r="W6417" s="2673"/>
      <c r="X6417" s="2673"/>
      <c r="Y6417" s="2673"/>
      <c r="Z6417" s="2673"/>
      <c r="AA6417" s="2673"/>
      <c r="AB6417" s="2673"/>
      <c r="AC6417" s="1507">
        <f t="shared" si="2206"/>
        <v>120</v>
      </c>
      <c r="AD6417" s="1508">
        <f t="shared" si="2207"/>
        <v>120</v>
      </c>
      <c r="AE6417" s="14">
        <f t="shared" si="2213"/>
        <v>2.0333333333333332</v>
      </c>
      <c r="AF6417" s="14">
        <f t="shared" si="2208"/>
        <v>60</v>
      </c>
      <c r="AG6417" s="14">
        <f t="shared" si="2209"/>
        <v>2</v>
      </c>
      <c r="AH6417" s="14">
        <f t="shared" si="2214"/>
        <v>-3.3333333333333215E-2</v>
      </c>
      <c r="AI6417" s="14">
        <f t="shared" si="2215"/>
        <v>-2</v>
      </c>
      <c r="AJ6417" s="2674"/>
    </row>
    <row r="6418" spans="1:36" ht="15.75">
      <c r="A6418" s="2667">
        <v>25</v>
      </c>
      <c r="B6418" s="2668" t="s">
        <v>5961</v>
      </c>
      <c r="C6418" s="2673" t="s">
        <v>63</v>
      </c>
      <c r="D6418" s="2683">
        <v>1</v>
      </c>
      <c r="E6418" s="2673">
        <v>300</v>
      </c>
      <c r="F6418" s="2673">
        <v>300</v>
      </c>
      <c r="G6418" s="2673"/>
      <c r="H6418" s="2673"/>
      <c r="I6418" s="2684">
        <v>44838</v>
      </c>
      <c r="J6418" s="2684">
        <v>44986</v>
      </c>
      <c r="K6418" s="2673"/>
      <c r="L6418" s="2673"/>
      <c r="M6418" s="2684"/>
      <c r="N6418" s="2673">
        <v>0</v>
      </c>
      <c r="O6418" s="2673">
        <v>0</v>
      </c>
      <c r="P6418" s="2673">
        <v>0</v>
      </c>
      <c r="Q6418" s="2673"/>
      <c r="R6418" s="2673"/>
      <c r="S6418" s="2673"/>
      <c r="T6418" s="2673"/>
      <c r="U6418" s="2673"/>
      <c r="V6418" s="2673"/>
      <c r="W6418" s="2673"/>
      <c r="X6418" s="2673"/>
      <c r="Y6418" s="2673"/>
      <c r="Z6418" s="2673"/>
      <c r="AA6418" s="2673"/>
      <c r="AB6418" s="2673"/>
      <c r="AC6418" s="1507">
        <f t="shared" si="2206"/>
        <v>300</v>
      </c>
      <c r="AD6418" s="1508">
        <f t="shared" si="2207"/>
        <v>300</v>
      </c>
      <c r="AE6418" s="14">
        <f t="shared" si="2213"/>
        <v>-1.0333333333333334</v>
      </c>
      <c r="AF6418" s="14">
        <f t="shared" si="2208"/>
        <v>0</v>
      </c>
      <c r="AG6418" s="14" t="e">
        <f t="shared" si="2209"/>
        <v>#DIV/0!</v>
      </c>
      <c r="AH6418" s="14" t="e">
        <f t="shared" si="2214"/>
        <v>#DIV/0!</v>
      </c>
      <c r="AI6418" s="14">
        <f t="shared" si="2215"/>
        <v>300</v>
      </c>
      <c r="AJ6418" s="2674"/>
    </row>
    <row r="6419" spans="1:36" ht="15.75">
      <c r="A6419" s="2667">
        <v>26</v>
      </c>
      <c r="B6419" s="2668" t="s">
        <v>5993</v>
      </c>
      <c r="C6419" s="2668" t="s">
        <v>63</v>
      </c>
      <c r="D6419" s="2683">
        <v>0.57923999999999998</v>
      </c>
      <c r="E6419" s="2673">
        <v>1500</v>
      </c>
      <c r="F6419" s="2673">
        <v>868.86</v>
      </c>
      <c r="G6419" s="2673"/>
      <c r="H6419" s="2673"/>
      <c r="I6419" s="2689">
        <v>44865</v>
      </c>
      <c r="J6419" s="2684">
        <v>45078</v>
      </c>
      <c r="K6419" s="2673"/>
      <c r="L6419" s="2673"/>
      <c r="M6419" s="2684"/>
      <c r="N6419" s="2673">
        <v>0</v>
      </c>
      <c r="O6419" s="2673">
        <v>0</v>
      </c>
      <c r="P6419" s="2673">
        <v>200</v>
      </c>
      <c r="Q6419" s="2673"/>
      <c r="R6419" s="2673"/>
      <c r="S6419" s="2673"/>
      <c r="T6419" s="2673"/>
      <c r="U6419" s="2673"/>
      <c r="V6419" s="2673"/>
      <c r="W6419" s="2673"/>
      <c r="X6419" s="2673"/>
      <c r="Y6419" s="2673"/>
      <c r="Z6419" s="2673"/>
      <c r="AA6419" s="2673"/>
      <c r="AB6419" s="2673"/>
      <c r="AC6419" s="1507">
        <f t="shared" si="2206"/>
        <v>1300</v>
      </c>
      <c r="AD6419" s="1508">
        <f t="shared" si="2207"/>
        <v>753.01199999999994</v>
      </c>
      <c r="AE6419" s="14">
        <f t="shared" si="2213"/>
        <v>2.0333333333333332</v>
      </c>
      <c r="AF6419" s="14">
        <f t="shared" si="2208"/>
        <v>66.666666666666671</v>
      </c>
      <c r="AG6419" s="14">
        <f t="shared" si="2209"/>
        <v>19.5</v>
      </c>
      <c r="AH6419" s="14">
        <f t="shared" si="2214"/>
        <v>17.466666666666669</v>
      </c>
      <c r="AI6419" s="14">
        <f t="shared" si="2215"/>
        <v>1164.4444444444443</v>
      </c>
      <c r="AJ6419" s="2674"/>
    </row>
    <row r="6420" spans="1:36" ht="15.75">
      <c r="A6420" s="2667">
        <v>32</v>
      </c>
      <c r="B6420" s="2668" t="s">
        <v>5994</v>
      </c>
      <c r="C6420" s="2673" t="s">
        <v>63</v>
      </c>
      <c r="D6420" s="2683">
        <v>1</v>
      </c>
      <c r="E6420" s="2673">
        <v>60</v>
      </c>
      <c r="F6420" s="2673">
        <v>60</v>
      </c>
      <c r="G6420" s="2673"/>
      <c r="H6420" s="2673"/>
      <c r="I6420" s="2684">
        <v>44865</v>
      </c>
      <c r="J6420" s="2684">
        <v>45627</v>
      </c>
      <c r="K6420" s="2673"/>
      <c r="L6420" s="2673"/>
      <c r="M6420" s="2684"/>
      <c r="N6420" s="2673">
        <v>0</v>
      </c>
      <c r="O6420" s="2673">
        <v>0</v>
      </c>
      <c r="P6420" s="2673">
        <v>0</v>
      </c>
      <c r="Q6420" s="2673"/>
      <c r="R6420" s="2673"/>
      <c r="S6420" s="2673"/>
      <c r="T6420" s="2673"/>
      <c r="U6420" s="2673"/>
      <c r="V6420" s="2673"/>
      <c r="W6420" s="2673"/>
      <c r="X6420" s="2673"/>
      <c r="Y6420" s="2673"/>
      <c r="Z6420" s="2673"/>
      <c r="AA6420" s="2673"/>
      <c r="AB6420" s="2673"/>
      <c r="AC6420" s="1507">
        <f t="shared" si="2206"/>
        <v>60</v>
      </c>
      <c r="AD6420" s="1508">
        <f t="shared" si="2207"/>
        <v>60</v>
      </c>
      <c r="AE6420" s="14">
        <f t="shared" si="2213"/>
        <v>20.333333333333332</v>
      </c>
      <c r="AF6420" s="14">
        <f t="shared" si="2208"/>
        <v>0</v>
      </c>
      <c r="AG6420" s="14" t="e">
        <f t="shared" si="2209"/>
        <v>#DIV/0!</v>
      </c>
      <c r="AH6420" s="14" t="e">
        <f t="shared" si="2214"/>
        <v>#DIV/0!</v>
      </c>
      <c r="AI6420" s="14">
        <f t="shared" si="2215"/>
        <v>60</v>
      </c>
      <c r="AJ6420" s="2674"/>
    </row>
    <row r="6421" spans="1:36" ht="15.75">
      <c r="A6421" s="2667">
        <v>33</v>
      </c>
      <c r="B6421" s="2668" t="s">
        <v>6529</v>
      </c>
      <c r="C6421" s="2673" t="s">
        <v>66</v>
      </c>
      <c r="D6421" s="2683">
        <v>1</v>
      </c>
      <c r="E6421" s="2673">
        <v>15000</v>
      </c>
      <c r="F6421" s="2673">
        <f>D6421*E6421</f>
        <v>15000</v>
      </c>
      <c r="G6421" s="2673"/>
      <c r="H6421" s="2673"/>
      <c r="I6421" s="2684">
        <v>44894</v>
      </c>
      <c r="J6421" s="2684" t="s">
        <v>5814</v>
      </c>
      <c r="K6421" s="2673"/>
      <c r="L6421" s="2673"/>
      <c r="M6421" s="2684"/>
      <c r="N6421" s="2673">
        <v>0</v>
      </c>
      <c r="O6421" s="2673">
        <v>0</v>
      </c>
      <c r="P6421" s="2673">
        <v>500</v>
      </c>
      <c r="Q6421" s="2673"/>
      <c r="R6421" s="2673"/>
      <c r="S6421" s="2673"/>
      <c r="T6421" s="2673"/>
      <c r="U6421" s="2673"/>
      <c r="V6421" s="2673"/>
      <c r="W6421" s="2673"/>
      <c r="X6421" s="2673"/>
      <c r="Y6421" s="2673"/>
      <c r="Z6421" s="2673"/>
      <c r="AA6421" s="2673"/>
      <c r="AB6421" s="2673"/>
      <c r="AC6421" s="1507">
        <f t="shared" si="2206"/>
        <v>14500</v>
      </c>
      <c r="AD6421" s="1508">
        <f t="shared" si="2207"/>
        <v>14500</v>
      </c>
      <c r="AE6421" s="14" t="s">
        <v>334</v>
      </c>
      <c r="AF6421" s="14">
        <f t="shared" si="2208"/>
        <v>166.66666666666666</v>
      </c>
      <c r="AG6421" s="14">
        <f t="shared" si="2209"/>
        <v>87</v>
      </c>
      <c r="AH6421" s="14" t="s">
        <v>334</v>
      </c>
      <c r="AI6421" s="14" t="s">
        <v>334</v>
      </c>
      <c r="AJ6421" s="2674"/>
    </row>
    <row r="6422" spans="1:36" ht="15.75">
      <c r="A6422" s="2667">
        <v>35</v>
      </c>
      <c r="B6422" s="2668" t="s">
        <v>6530</v>
      </c>
      <c r="C6422" s="2673" t="s">
        <v>4094</v>
      </c>
      <c r="D6422" s="2683">
        <v>1</v>
      </c>
      <c r="E6422" s="2673">
        <v>5418</v>
      </c>
      <c r="F6422" s="2673">
        <f>D6422*E6422</f>
        <v>5418</v>
      </c>
      <c r="G6422" s="2673"/>
      <c r="H6422" s="2673"/>
      <c r="I6422" s="2684">
        <v>44894</v>
      </c>
      <c r="J6422" s="2684">
        <v>45352</v>
      </c>
      <c r="K6422" s="2673"/>
      <c r="L6422" s="2673"/>
      <c r="M6422" s="2684"/>
      <c r="N6422" s="2673">
        <v>0</v>
      </c>
      <c r="O6422" s="2673">
        <v>0</v>
      </c>
      <c r="P6422" s="2673">
        <v>0</v>
      </c>
      <c r="Q6422" s="2673"/>
      <c r="R6422" s="2673"/>
      <c r="S6422" s="2673"/>
      <c r="T6422" s="2673"/>
      <c r="U6422" s="2673"/>
      <c r="V6422" s="2673"/>
      <c r="W6422" s="2673"/>
      <c r="X6422" s="2673"/>
      <c r="Y6422" s="2673"/>
      <c r="Z6422" s="2673"/>
      <c r="AA6422" s="2673"/>
      <c r="AB6422" s="2673"/>
      <c r="AC6422" s="1507">
        <f t="shared" si="2206"/>
        <v>5418</v>
      </c>
      <c r="AD6422" s="1508">
        <f t="shared" si="2207"/>
        <v>5418</v>
      </c>
      <c r="AE6422" s="14">
        <f t="shared" ref="AE6422:AE6431" si="2216">(J6422-"01.04.2023")/30</f>
        <v>11.166666666666666</v>
      </c>
      <c r="AF6422" s="14">
        <f t="shared" si="2208"/>
        <v>0</v>
      </c>
      <c r="AG6422" s="14" t="e">
        <f t="shared" si="2209"/>
        <v>#DIV/0!</v>
      </c>
      <c r="AH6422" s="14" t="e">
        <f t="shared" ref="AH6422:AH6431" si="2217">AG6422-AE6422</f>
        <v>#DIV/0!</v>
      </c>
      <c r="AI6422" s="14">
        <f t="shared" ref="AI6422:AI6431" si="2218">AC6422-(AE6422*AF6422)</f>
        <v>5418</v>
      </c>
      <c r="AJ6422" s="2674"/>
    </row>
    <row r="6423" spans="1:36" ht="15.75">
      <c r="A6423" s="2667">
        <v>37</v>
      </c>
      <c r="B6423" s="2668" t="s">
        <v>5936</v>
      </c>
      <c r="C6423" s="2673" t="s">
        <v>303</v>
      </c>
      <c r="D6423" s="2683">
        <v>1</v>
      </c>
      <c r="E6423" s="2673">
        <v>4000</v>
      </c>
      <c r="F6423" s="2673">
        <f>D6423*E6423</f>
        <v>4000</v>
      </c>
      <c r="G6423" s="2673"/>
      <c r="H6423" s="2673"/>
      <c r="I6423" s="2684">
        <v>44865</v>
      </c>
      <c r="J6423" s="2684">
        <v>45870</v>
      </c>
      <c r="K6423" s="2673"/>
      <c r="L6423" s="2673"/>
      <c r="M6423" s="2684"/>
      <c r="N6423" s="2673">
        <v>0</v>
      </c>
      <c r="O6423" s="2673">
        <v>0</v>
      </c>
      <c r="P6423" s="2673">
        <v>0</v>
      </c>
      <c r="Q6423" s="2673"/>
      <c r="R6423" s="2673"/>
      <c r="S6423" s="2673"/>
      <c r="T6423" s="2673"/>
      <c r="U6423" s="2673"/>
      <c r="V6423" s="2673"/>
      <c r="W6423" s="2673"/>
      <c r="X6423" s="2673"/>
      <c r="Y6423" s="2673"/>
      <c r="Z6423" s="2673"/>
      <c r="AA6423" s="2673"/>
      <c r="AB6423" s="2673"/>
      <c r="AC6423" s="1507">
        <f t="shared" si="2206"/>
        <v>4000</v>
      </c>
      <c r="AD6423" s="1508">
        <f t="shared" si="2207"/>
        <v>4000</v>
      </c>
      <c r="AE6423" s="14">
        <f t="shared" si="2216"/>
        <v>28.433333333333334</v>
      </c>
      <c r="AF6423" s="14">
        <f t="shared" si="2208"/>
        <v>0</v>
      </c>
      <c r="AG6423" s="14" t="e">
        <f t="shared" si="2209"/>
        <v>#DIV/0!</v>
      </c>
      <c r="AH6423" s="14" t="e">
        <f t="shared" si="2217"/>
        <v>#DIV/0!</v>
      </c>
      <c r="AI6423" s="14">
        <f t="shared" si="2218"/>
        <v>4000</v>
      </c>
      <c r="AJ6423" s="2674"/>
    </row>
    <row r="6424" spans="1:36" ht="15.75">
      <c r="A6424" s="2667">
        <v>38</v>
      </c>
      <c r="B6424" s="2668" t="s">
        <v>8142</v>
      </c>
      <c r="C6424" s="2673" t="s">
        <v>63</v>
      </c>
      <c r="D6424" s="2683">
        <v>1</v>
      </c>
      <c r="E6424" s="2673"/>
      <c r="F6424" s="2673"/>
      <c r="G6424" s="2673">
        <v>4800</v>
      </c>
      <c r="H6424" s="2673">
        <v>4800</v>
      </c>
      <c r="I6424" s="2684">
        <v>44930</v>
      </c>
      <c r="J6424" s="2684">
        <v>45658</v>
      </c>
      <c r="K6424" s="2673"/>
      <c r="L6424" s="2673"/>
      <c r="M6424" s="2684"/>
      <c r="N6424" s="2673">
        <v>0</v>
      </c>
      <c r="O6424" s="2673">
        <v>0</v>
      </c>
      <c r="P6424" s="2673">
        <v>1500</v>
      </c>
      <c r="Q6424" s="2673"/>
      <c r="R6424" s="2673"/>
      <c r="S6424" s="2673"/>
      <c r="T6424" s="2673"/>
      <c r="U6424" s="2673"/>
      <c r="V6424" s="2673"/>
      <c r="W6424" s="2673"/>
      <c r="X6424" s="2673"/>
      <c r="Y6424" s="2673"/>
      <c r="Z6424" s="2673"/>
      <c r="AA6424" s="2673"/>
      <c r="AB6424" s="2673"/>
      <c r="AC6424" s="1507">
        <f t="shared" si="2206"/>
        <v>3300</v>
      </c>
      <c r="AD6424" s="1508">
        <f t="shared" si="2207"/>
        <v>3300</v>
      </c>
      <c r="AE6424" s="14">
        <f t="shared" si="2216"/>
        <v>21.366666666666667</v>
      </c>
      <c r="AF6424" s="14">
        <f t="shared" si="2208"/>
        <v>500</v>
      </c>
      <c r="AG6424" s="14">
        <f t="shared" si="2209"/>
        <v>6.6</v>
      </c>
      <c r="AH6424" s="14">
        <f t="shared" si="2217"/>
        <v>-14.766666666666667</v>
      </c>
      <c r="AI6424" s="14">
        <f t="shared" si="2218"/>
        <v>-7383.3333333333339</v>
      </c>
      <c r="AJ6424" s="2674"/>
    </row>
    <row r="6425" spans="1:36" ht="15.75">
      <c r="A6425" s="2667">
        <v>39</v>
      </c>
      <c r="B6425" s="2668" t="s">
        <v>8143</v>
      </c>
      <c r="C6425" s="2673" t="s">
        <v>153</v>
      </c>
      <c r="D6425" s="2683">
        <v>6.57</v>
      </c>
      <c r="E6425" s="2673"/>
      <c r="F6425" s="2673"/>
      <c r="G6425" s="2673">
        <v>3000</v>
      </c>
      <c r="H6425" s="2673">
        <v>19710</v>
      </c>
      <c r="I6425" s="2684">
        <v>44930</v>
      </c>
      <c r="J6425" s="2684">
        <v>45352</v>
      </c>
      <c r="K6425" s="2673"/>
      <c r="L6425" s="2673"/>
      <c r="M6425" s="2684"/>
      <c r="N6425" s="2673">
        <v>0</v>
      </c>
      <c r="O6425" s="2673">
        <v>0</v>
      </c>
      <c r="P6425" s="2673">
        <v>1000</v>
      </c>
      <c r="Q6425" s="2673"/>
      <c r="R6425" s="2673"/>
      <c r="S6425" s="2673"/>
      <c r="T6425" s="2673"/>
      <c r="U6425" s="2673"/>
      <c r="V6425" s="2673"/>
      <c r="W6425" s="2673"/>
      <c r="X6425" s="2673"/>
      <c r="Y6425" s="2673"/>
      <c r="Z6425" s="2673"/>
      <c r="AA6425" s="2673"/>
      <c r="AB6425" s="2673"/>
      <c r="AC6425" s="1507">
        <f t="shared" si="2206"/>
        <v>2000</v>
      </c>
      <c r="AD6425" s="1508">
        <f t="shared" si="2207"/>
        <v>13140</v>
      </c>
      <c r="AE6425" s="14">
        <f t="shared" si="2216"/>
        <v>11.166666666666666</v>
      </c>
      <c r="AF6425" s="14">
        <f t="shared" si="2208"/>
        <v>333.33333333333331</v>
      </c>
      <c r="AG6425" s="14">
        <f t="shared" si="2209"/>
        <v>6</v>
      </c>
      <c r="AH6425" s="14">
        <f t="shared" si="2217"/>
        <v>-5.1666666666666661</v>
      </c>
      <c r="AI6425" s="14">
        <f t="shared" si="2218"/>
        <v>-1722.2222222222217</v>
      </c>
      <c r="AJ6425" s="2674"/>
    </row>
    <row r="6426" spans="1:36" ht="15.75">
      <c r="A6426" s="2667">
        <v>41</v>
      </c>
      <c r="B6426" s="2668" t="s">
        <v>9296</v>
      </c>
      <c r="C6426" s="2673" t="s">
        <v>2302</v>
      </c>
      <c r="D6426" s="2683">
        <v>1</v>
      </c>
      <c r="E6426" s="2673"/>
      <c r="F6426" s="2673"/>
      <c r="G6426" s="2673">
        <v>320</v>
      </c>
      <c r="H6426" s="2673">
        <v>320</v>
      </c>
      <c r="I6426" s="2684">
        <v>44960</v>
      </c>
      <c r="J6426" s="2684">
        <v>45170</v>
      </c>
      <c r="K6426" s="2673"/>
      <c r="L6426" s="2673"/>
      <c r="M6426" s="2684"/>
      <c r="N6426" s="2673"/>
      <c r="O6426" s="2673">
        <v>0</v>
      </c>
      <c r="P6426" s="2673">
        <v>0</v>
      </c>
      <c r="Q6426" s="2673"/>
      <c r="R6426" s="2673"/>
      <c r="S6426" s="2673"/>
      <c r="T6426" s="2673"/>
      <c r="U6426" s="2673"/>
      <c r="V6426" s="2673"/>
      <c r="W6426" s="2673"/>
      <c r="X6426" s="2673"/>
      <c r="Y6426" s="2673"/>
      <c r="Z6426" s="2673"/>
      <c r="AA6426" s="2673"/>
      <c r="AB6426" s="2673"/>
      <c r="AC6426" s="1507">
        <f t="shared" si="2206"/>
        <v>320</v>
      </c>
      <c r="AD6426" s="1508">
        <f t="shared" si="2207"/>
        <v>320</v>
      </c>
      <c r="AE6426" s="14">
        <f t="shared" si="2216"/>
        <v>5.0999999999999996</v>
      </c>
      <c r="AF6426" s="14">
        <f t="shared" si="2208"/>
        <v>0</v>
      </c>
      <c r="AG6426" s="14" t="e">
        <f t="shared" si="2209"/>
        <v>#DIV/0!</v>
      </c>
      <c r="AH6426" s="14" t="e">
        <f t="shared" si="2217"/>
        <v>#DIV/0!</v>
      </c>
      <c r="AI6426" s="14">
        <f t="shared" si="2218"/>
        <v>320</v>
      </c>
      <c r="AJ6426" s="2674"/>
    </row>
    <row r="6427" spans="1:36" ht="15.75">
      <c r="A6427" s="2667">
        <v>42</v>
      </c>
      <c r="B6427" s="2668" t="s">
        <v>9297</v>
      </c>
      <c r="C6427" s="2673" t="s">
        <v>9295</v>
      </c>
      <c r="D6427" s="2683">
        <v>1</v>
      </c>
      <c r="E6427" s="2673"/>
      <c r="F6427" s="2673"/>
      <c r="G6427" s="2673">
        <v>720</v>
      </c>
      <c r="H6427" s="2673">
        <v>720</v>
      </c>
      <c r="I6427" s="2684">
        <v>44960</v>
      </c>
      <c r="J6427" s="2684">
        <v>45717</v>
      </c>
      <c r="K6427" s="2673"/>
      <c r="L6427" s="2673"/>
      <c r="M6427" s="2684"/>
      <c r="N6427" s="2673"/>
      <c r="O6427" s="2673">
        <v>0</v>
      </c>
      <c r="P6427" s="2673">
        <v>0</v>
      </c>
      <c r="Q6427" s="2673"/>
      <c r="R6427" s="2673"/>
      <c r="S6427" s="2673"/>
      <c r="T6427" s="2673"/>
      <c r="U6427" s="2673"/>
      <c r="V6427" s="2673"/>
      <c r="W6427" s="2673"/>
      <c r="X6427" s="2673"/>
      <c r="Y6427" s="2673"/>
      <c r="Z6427" s="2673"/>
      <c r="AA6427" s="2673"/>
      <c r="AB6427" s="2673"/>
      <c r="AC6427" s="1507">
        <f t="shared" si="2206"/>
        <v>720</v>
      </c>
      <c r="AD6427" s="1508">
        <f t="shared" si="2207"/>
        <v>720</v>
      </c>
      <c r="AE6427" s="14">
        <f t="shared" si="2216"/>
        <v>23.333333333333332</v>
      </c>
      <c r="AF6427" s="14">
        <f t="shared" si="2208"/>
        <v>0</v>
      </c>
      <c r="AG6427" s="14" t="e">
        <f t="shared" si="2209"/>
        <v>#DIV/0!</v>
      </c>
      <c r="AH6427" s="14" t="e">
        <f t="shared" si="2217"/>
        <v>#DIV/0!</v>
      </c>
      <c r="AI6427" s="14">
        <f t="shared" si="2218"/>
        <v>720</v>
      </c>
      <c r="AJ6427" s="2674"/>
    </row>
    <row r="6428" spans="1:36" ht="15.75">
      <c r="A6428" s="2667">
        <v>45</v>
      </c>
      <c r="B6428" s="2676" t="s">
        <v>9297</v>
      </c>
      <c r="C6428" s="2680" t="s">
        <v>66</v>
      </c>
      <c r="D6428" s="2691">
        <v>1</v>
      </c>
      <c r="E6428" s="2680"/>
      <c r="F6428" s="2680"/>
      <c r="G6428" s="2680">
        <v>3600</v>
      </c>
      <c r="H6428" s="2680">
        <v>3600</v>
      </c>
      <c r="I6428" s="2692">
        <v>45005</v>
      </c>
      <c r="J6428" s="2692">
        <v>45717</v>
      </c>
      <c r="K6428" s="2680"/>
      <c r="L6428" s="2680"/>
      <c r="M6428" s="2692"/>
      <c r="N6428" s="2680"/>
      <c r="O6428" s="2680">
        <v>0</v>
      </c>
      <c r="P6428" s="2680">
        <v>0</v>
      </c>
      <c r="Q6428" s="2680"/>
      <c r="R6428" s="2680"/>
      <c r="S6428" s="2680"/>
      <c r="T6428" s="2680"/>
      <c r="U6428" s="2680"/>
      <c r="V6428" s="2680"/>
      <c r="W6428" s="2680"/>
      <c r="X6428" s="2680"/>
      <c r="Y6428" s="2680"/>
      <c r="Z6428" s="2680"/>
      <c r="AA6428" s="2680"/>
      <c r="AB6428" s="2680"/>
      <c r="AC6428" s="1507">
        <f t="shared" si="2206"/>
        <v>3600</v>
      </c>
      <c r="AD6428" s="1508">
        <f t="shared" si="2207"/>
        <v>3600</v>
      </c>
      <c r="AE6428" s="14">
        <f t="shared" si="2216"/>
        <v>23.333333333333332</v>
      </c>
      <c r="AF6428" s="14">
        <f t="shared" si="2208"/>
        <v>0</v>
      </c>
      <c r="AG6428" s="14" t="e">
        <f t="shared" si="2209"/>
        <v>#DIV/0!</v>
      </c>
      <c r="AH6428" s="14" t="e">
        <f t="shared" si="2217"/>
        <v>#DIV/0!</v>
      </c>
      <c r="AI6428" s="14">
        <f t="shared" si="2218"/>
        <v>3600</v>
      </c>
      <c r="AJ6428" s="2681"/>
    </row>
    <row r="6429" spans="1:36" ht="15.75">
      <c r="A6429" s="2667">
        <v>46</v>
      </c>
      <c r="B6429" s="2668" t="s">
        <v>10226</v>
      </c>
      <c r="C6429" s="2673" t="s">
        <v>303</v>
      </c>
      <c r="D6429" s="2683">
        <v>0</v>
      </c>
      <c r="E6429" s="2673"/>
      <c r="F6429" s="2673"/>
      <c r="G6429" s="2673">
        <v>267</v>
      </c>
      <c r="H6429" s="2673">
        <v>0</v>
      </c>
      <c r="I6429" s="2684" t="s">
        <v>5814</v>
      </c>
      <c r="J6429" s="2684">
        <v>45000</v>
      </c>
      <c r="K6429" s="2673"/>
      <c r="L6429" s="2673"/>
      <c r="M6429" s="2684"/>
      <c r="N6429" s="2673"/>
      <c r="O6429" s="2673"/>
      <c r="P6429" s="2673">
        <v>0</v>
      </c>
      <c r="Q6429" s="2673"/>
      <c r="R6429" s="2673"/>
      <c r="S6429" s="2673"/>
      <c r="T6429" s="2673"/>
      <c r="U6429" s="2673"/>
      <c r="V6429" s="2673"/>
      <c r="W6429" s="2673"/>
      <c r="X6429" s="2673"/>
      <c r="Y6429" s="2673"/>
      <c r="Z6429" s="2673"/>
      <c r="AA6429" s="2673"/>
      <c r="AB6429" s="2673"/>
      <c r="AC6429" s="1507">
        <f t="shared" si="2206"/>
        <v>267</v>
      </c>
      <c r="AD6429" s="1508">
        <f t="shared" si="2207"/>
        <v>0</v>
      </c>
      <c r="AE6429" s="14">
        <f t="shared" si="2216"/>
        <v>-0.56666666666666665</v>
      </c>
      <c r="AF6429" s="14">
        <f t="shared" si="2208"/>
        <v>0</v>
      </c>
      <c r="AG6429" s="14" t="e">
        <f t="shared" si="2209"/>
        <v>#DIV/0!</v>
      </c>
      <c r="AH6429" s="14" t="e">
        <f t="shared" si="2217"/>
        <v>#DIV/0!</v>
      </c>
      <c r="AI6429" s="14">
        <f t="shared" si="2218"/>
        <v>267</v>
      </c>
      <c r="AJ6429" s="2693"/>
    </row>
    <row r="6430" spans="1:36" ht="15.75">
      <c r="A6430" s="2667">
        <v>47</v>
      </c>
      <c r="B6430" s="2668" t="s">
        <v>10227</v>
      </c>
      <c r="C6430" s="2673" t="s">
        <v>2897</v>
      </c>
      <c r="D6430" s="2683">
        <v>1</v>
      </c>
      <c r="E6430" s="2673"/>
      <c r="F6430" s="2673"/>
      <c r="G6430" s="2673">
        <v>20</v>
      </c>
      <c r="H6430" s="2673">
        <v>20</v>
      </c>
      <c r="I6430" s="2684">
        <v>44995</v>
      </c>
      <c r="J6430" s="2684">
        <v>45504</v>
      </c>
      <c r="K6430" s="2673"/>
      <c r="L6430" s="2673"/>
      <c r="M6430" s="2684"/>
      <c r="N6430" s="2673"/>
      <c r="O6430" s="2673"/>
      <c r="P6430" s="2673">
        <v>0</v>
      </c>
      <c r="Q6430" s="2673"/>
      <c r="R6430" s="2673"/>
      <c r="S6430" s="2673"/>
      <c r="T6430" s="2673"/>
      <c r="U6430" s="2673"/>
      <c r="V6430" s="2673"/>
      <c r="W6430" s="2673"/>
      <c r="X6430" s="2673"/>
      <c r="Y6430" s="2673"/>
      <c r="Z6430" s="2673"/>
      <c r="AA6430" s="2673"/>
      <c r="AB6430" s="2673"/>
      <c r="AC6430" s="1507">
        <f t="shared" si="2206"/>
        <v>20</v>
      </c>
      <c r="AD6430" s="1508">
        <f t="shared" si="2207"/>
        <v>20</v>
      </c>
      <c r="AE6430" s="14">
        <f t="shared" si="2216"/>
        <v>16.233333333333334</v>
      </c>
      <c r="AF6430" s="14">
        <f t="shared" si="2208"/>
        <v>0</v>
      </c>
      <c r="AG6430" s="14" t="e">
        <f t="shared" si="2209"/>
        <v>#DIV/0!</v>
      </c>
      <c r="AH6430" s="14" t="e">
        <f t="shared" si="2217"/>
        <v>#DIV/0!</v>
      </c>
      <c r="AI6430" s="14">
        <f t="shared" si="2218"/>
        <v>20</v>
      </c>
      <c r="AJ6430" s="2693"/>
    </row>
    <row r="6431" spans="1:36" ht="15.75">
      <c r="A6431" s="2667">
        <v>48</v>
      </c>
      <c r="B6431" s="2668" t="s">
        <v>10227</v>
      </c>
      <c r="C6431" s="2673" t="s">
        <v>143</v>
      </c>
      <c r="D6431" s="2683">
        <v>73.14</v>
      </c>
      <c r="E6431" s="2673"/>
      <c r="F6431" s="2673"/>
      <c r="G6431" s="2673">
        <v>5</v>
      </c>
      <c r="H6431" s="2673">
        <v>365.7</v>
      </c>
      <c r="I6431" s="2684">
        <v>44995</v>
      </c>
      <c r="J6431" s="2684">
        <v>45565</v>
      </c>
      <c r="K6431" s="2673"/>
      <c r="L6431" s="2673"/>
      <c r="M6431" s="2684"/>
      <c r="N6431" s="2673"/>
      <c r="O6431" s="2673"/>
      <c r="P6431" s="2673">
        <v>0</v>
      </c>
      <c r="Q6431" s="2673"/>
      <c r="R6431" s="2673"/>
      <c r="S6431" s="2673"/>
      <c r="T6431" s="2673"/>
      <c r="U6431" s="2673"/>
      <c r="V6431" s="2673"/>
      <c r="W6431" s="2673"/>
      <c r="X6431" s="2673"/>
      <c r="Y6431" s="2673"/>
      <c r="Z6431" s="2673"/>
      <c r="AA6431" s="2673"/>
      <c r="AB6431" s="2673"/>
      <c r="AC6431" s="1507">
        <f t="shared" si="2206"/>
        <v>5</v>
      </c>
      <c r="AD6431" s="1508">
        <f t="shared" si="2207"/>
        <v>365.7</v>
      </c>
      <c r="AE6431" s="14">
        <f t="shared" si="2216"/>
        <v>18.266666666666666</v>
      </c>
      <c r="AF6431" s="14">
        <f t="shared" si="2208"/>
        <v>0</v>
      </c>
      <c r="AG6431" s="14" t="e">
        <f t="shared" si="2209"/>
        <v>#DIV/0!</v>
      </c>
      <c r="AH6431" s="14" t="e">
        <f t="shared" si="2217"/>
        <v>#DIV/0!</v>
      </c>
      <c r="AI6431" s="14">
        <f t="shared" si="2218"/>
        <v>5</v>
      </c>
      <c r="AJ6431" s="2693"/>
    </row>
    <row r="6432" spans="1:36" ht="15.75">
      <c r="A6432" s="4608" t="s">
        <v>10228</v>
      </c>
      <c r="B6432" s="4609"/>
      <c r="C6432" s="4609"/>
      <c r="D6432" s="4609"/>
      <c r="E6432" s="4609"/>
      <c r="F6432" s="4609"/>
      <c r="G6432" s="4609"/>
      <c r="H6432" s="4609"/>
      <c r="I6432" s="4609"/>
      <c r="J6432" s="4609"/>
      <c r="K6432" s="4609"/>
      <c r="L6432" s="4609"/>
      <c r="M6432" s="4609"/>
      <c r="N6432" s="4609"/>
      <c r="O6432" s="4609"/>
      <c r="P6432" s="4609"/>
      <c r="Q6432" s="4609"/>
      <c r="R6432" s="4609"/>
      <c r="S6432" s="4609"/>
      <c r="T6432" s="4609"/>
      <c r="U6432" s="4609"/>
      <c r="V6432" s="4609"/>
      <c r="W6432" s="4609"/>
      <c r="X6432" s="4609"/>
      <c r="Y6432" s="4609"/>
      <c r="Z6432" s="4609"/>
      <c r="AA6432" s="2694"/>
      <c r="AB6432" s="2694"/>
      <c r="AC6432" s="2694"/>
      <c r="AD6432" s="2694"/>
      <c r="AE6432" s="2694"/>
      <c r="AF6432" s="2694"/>
      <c r="AG6432" s="2694"/>
      <c r="AH6432" s="2694"/>
      <c r="AI6432" s="2694"/>
      <c r="AJ6432" s="2694"/>
    </row>
    <row r="6433" spans="1:36" ht="15.75">
      <c r="A6433" s="4608"/>
      <c r="B6433" s="4609"/>
      <c r="C6433" s="4609"/>
      <c r="D6433" s="4609"/>
      <c r="E6433" s="4609"/>
      <c r="F6433" s="4609"/>
      <c r="G6433" s="4609"/>
      <c r="H6433" s="4609"/>
      <c r="I6433" s="4609"/>
      <c r="J6433" s="4609"/>
      <c r="K6433" s="4609"/>
      <c r="L6433" s="4609"/>
      <c r="M6433" s="4609"/>
      <c r="N6433" s="4609"/>
      <c r="O6433" s="4609"/>
      <c r="P6433" s="4609"/>
      <c r="Q6433" s="4609"/>
      <c r="R6433" s="4609"/>
      <c r="S6433" s="4609"/>
      <c r="T6433" s="4609"/>
      <c r="U6433" s="4609"/>
      <c r="V6433" s="4609"/>
      <c r="W6433" s="4609"/>
      <c r="X6433" s="4609"/>
      <c r="Y6433" s="4609"/>
      <c r="Z6433" s="4609"/>
      <c r="AA6433" s="2694"/>
      <c r="AB6433" s="2694"/>
      <c r="AC6433" s="2694"/>
      <c r="AD6433" s="2694"/>
      <c r="AE6433" s="2694"/>
      <c r="AF6433" s="2694"/>
      <c r="AG6433" s="2694"/>
      <c r="AH6433" s="2694"/>
      <c r="AI6433" s="2694"/>
      <c r="AJ6433" s="2694"/>
    </row>
    <row r="6434" spans="1:36" ht="15.75">
      <c r="A6434" s="2675">
        <v>1</v>
      </c>
      <c r="B6434" s="2695" t="s">
        <v>10229</v>
      </c>
      <c r="C6434" s="2696" t="s">
        <v>66</v>
      </c>
      <c r="D6434" s="2697">
        <v>8.7899999999999991</v>
      </c>
      <c r="E6434" s="2698"/>
      <c r="F6434" s="2680"/>
      <c r="G6434" s="2699">
        <v>800</v>
      </c>
      <c r="H6434" s="2680">
        <f t="shared" ref="H6434:H6449" si="2219">D6434*G6434</f>
        <v>7031.9999999999991</v>
      </c>
      <c r="I6434" s="2692">
        <v>44992</v>
      </c>
      <c r="J6434" s="2692">
        <v>46266</v>
      </c>
      <c r="K6434" s="2680"/>
      <c r="L6434" s="2680" t="s">
        <v>10230</v>
      </c>
      <c r="M6434" s="2692">
        <v>44992</v>
      </c>
      <c r="N6434" s="2680"/>
      <c r="O6434" s="2680"/>
      <c r="P6434" s="2680">
        <v>0</v>
      </c>
      <c r="Q6434" s="2680"/>
      <c r="R6434" s="2680"/>
      <c r="S6434" s="2680"/>
      <c r="T6434" s="2680"/>
      <c r="U6434" s="2680"/>
      <c r="V6434" s="2680"/>
      <c r="W6434" s="2680"/>
      <c r="X6434" s="2680"/>
      <c r="Y6434" s="2680"/>
      <c r="Z6434" s="2680"/>
      <c r="AA6434" s="2680"/>
      <c r="AB6434" s="2680"/>
      <c r="AC6434" s="1507">
        <f t="shared" ref="AC6434:AC6449" si="2220">E6434+G6434-N6434-O6434-AA6434-P6434-Q6434-R6434-S6434-T6434-U6434-V6434-W6434-X6434-Y6434</f>
        <v>800</v>
      </c>
      <c r="AD6434" s="1508">
        <f t="shared" ref="AD6434:AD6449" si="2221">D6434*AC6434</f>
        <v>7031.9999999999991</v>
      </c>
      <c r="AE6434" s="14">
        <f t="shared" ref="AE6434:AE6449" si="2222">(J6434-"01.04.2023")/30</f>
        <v>41.633333333333333</v>
      </c>
      <c r="AF6434" s="14">
        <f t="shared" ref="AF6434:AF6449" si="2223">(N6434+O6434+P6434+Q6434+R6434+S6434+T6434+U6434+V6434+W6434+X6434+Y6434)/3</f>
        <v>0</v>
      </c>
      <c r="AG6434" s="14" t="e">
        <f t="shared" ref="AG6434:AG6449" si="2224">AC6434/AF6434</f>
        <v>#DIV/0!</v>
      </c>
      <c r="AH6434" s="14" t="e">
        <f t="shared" ref="AH6434:AH6449" si="2225">AG6434-AE6434</f>
        <v>#DIV/0!</v>
      </c>
      <c r="AI6434" s="14">
        <f t="shared" ref="AI6434:AI6449" si="2226">AC6434-(AE6434*AF6434)</f>
        <v>800</v>
      </c>
      <c r="AJ6434" s="2681"/>
    </row>
    <row r="6435" spans="1:36" ht="15.75">
      <c r="A6435" s="2675">
        <v>2</v>
      </c>
      <c r="B6435" s="2695" t="s">
        <v>10231</v>
      </c>
      <c r="C6435" s="2696" t="s">
        <v>66</v>
      </c>
      <c r="D6435" s="2697">
        <v>1.63</v>
      </c>
      <c r="E6435" s="2698"/>
      <c r="F6435" s="2680"/>
      <c r="G6435" s="2699">
        <v>100</v>
      </c>
      <c r="H6435" s="2680">
        <f t="shared" si="2219"/>
        <v>163</v>
      </c>
      <c r="I6435" s="2692">
        <v>44992</v>
      </c>
      <c r="J6435" s="2692">
        <v>46419</v>
      </c>
      <c r="K6435" s="2680"/>
      <c r="L6435" s="2680" t="s">
        <v>10230</v>
      </c>
      <c r="M6435" s="2692">
        <v>44992</v>
      </c>
      <c r="N6435" s="2680"/>
      <c r="O6435" s="2680"/>
      <c r="P6435" s="2680">
        <v>0</v>
      </c>
      <c r="Q6435" s="2680"/>
      <c r="R6435" s="2680"/>
      <c r="S6435" s="2680"/>
      <c r="T6435" s="2680"/>
      <c r="U6435" s="2680"/>
      <c r="V6435" s="2680"/>
      <c r="W6435" s="2680"/>
      <c r="X6435" s="2680"/>
      <c r="Y6435" s="2680"/>
      <c r="Z6435" s="2680"/>
      <c r="AA6435" s="2680"/>
      <c r="AB6435" s="2680"/>
      <c r="AC6435" s="1507">
        <f t="shared" si="2220"/>
        <v>100</v>
      </c>
      <c r="AD6435" s="1508">
        <f t="shared" si="2221"/>
        <v>163</v>
      </c>
      <c r="AE6435" s="14">
        <f t="shared" si="2222"/>
        <v>46.733333333333334</v>
      </c>
      <c r="AF6435" s="14">
        <f t="shared" si="2223"/>
        <v>0</v>
      </c>
      <c r="AG6435" s="14" t="e">
        <f t="shared" si="2224"/>
        <v>#DIV/0!</v>
      </c>
      <c r="AH6435" s="14" t="e">
        <f t="shared" si="2225"/>
        <v>#DIV/0!</v>
      </c>
      <c r="AI6435" s="14">
        <f t="shared" si="2226"/>
        <v>100</v>
      </c>
      <c r="AJ6435" s="2681"/>
    </row>
    <row r="6436" spans="1:36" ht="15.75">
      <c r="A6436" s="2675">
        <v>3</v>
      </c>
      <c r="B6436" s="2695" t="s">
        <v>10232</v>
      </c>
      <c r="C6436" s="2696" t="s">
        <v>66</v>
      </c>
      <c r="D6436" s="2697">
        <v>1.99</v>
      </c>
      <c r="E6436" s="2698"/>
      <c r="F6436" s="2680"/>
      <c r="G6436" s="2699">
        <v>1000</v>
      </c>
      <c r="H6436" s="2680">
        <f t="shared" si="2219"/>
        <v>1990</v>
      </c>
      <c r="I6436" s="2692">
        <v>44992</v>
      </c>
      <c r="J6436" s="2692">
        <v>46357</v>
      </c>
      <c r="K6436" s="2680"/>
      <c r="L6436" s="2680" t="s">
        <v>10230</v>
      </c>
      <c r="M6436" s="2692">
        <v>44992</v>
      </c>
      <c r="N6436" s="2680"/>
      <c r="O6436" s="2680"/>
      <c r="P6436" s="2680">
        <v>0</v>
      </c>
      <c r="Q6436" s="2680"/>
      <c r="R6436" s="2680"/>
      <c r="S6436" s="2680"/>
      <c r="T6436" s="2680"/>
      <c r="U6436" s="2680"/>
      <c r="V6436" s="2680"/>
      <c r="W6436" s="2680"/>
      <c r="X6436" s="2680"/>
      <c r="Y6436" s="2680"/>
      <c r="Z6436" s="2680"/>
      <c r="AA6436" s="2680"/>
      <c r="AB6436" s="2680"/>
      <c r="AC6436" s="1507">
        <f t="shared" si="2220"/>
        <v>1000</v>
      </c>
      <c r="AD6436" s="1508">
        <f t="shared" si="2221"/>
        <v>1990</v>
      </c>
      <c r="AE6436" s="14">
        <f t="shared" si="2222"/>
        <v>44.666666666666664</v>
      </c>
      <c r="AF6436" s="14">
        <f t="shared" si="2223"/>
        <v>0</v>
      </c>
      <c r="AG6436" s="14" t="e">
        <f t="shared" si="2224"/>
        <v>#DIV/0!</v>
      </c>
      <c r="AH6436" s="14" t="e">
        <f t="shared" si="2225"/>
        <v>#DIV/0!</v>
      </c>
      <c r="AI6436" s="14">
        <f t="shared" si="2226"/>
        <v>1000</v>
      </c>
      <c r="AJ6436" s="2681"/>
    </row>
    <row r="6437" spans="1:36" ht="15.75">
      <c r="A6437" s="2675">
        <v>4</v>
      </c>
      <c r="B6437" s="2695" t="s">
        <v>10233</v>
      </c>
      <c r="C6437" s="2696" t="s">
        <v>267</v>
      </c>
      <c r="D6437" s="2700">
        <v>25.273399999999999</v>
      </c>
      <c r="E6437" s="2698"/>
      <c r="F6437" s="2680"/>
      <c r="G6437" s="2699">
        <v>500</v>
      </c>
      <c r="H6437" s="2680">
        <f t="shared" si="2219"/>
        <v>12636.699999999999</v>
      </c>
      <c r="I6437" s="2692">
        <v>44992</v>
      </c>
      <c r="J6437" s="2692">
        <v>45383</v>
      </c>
      <c r="K6437" s="2680"/>
      <c r="L6437" s="2680" t="s">
        <v>10230</v>
      </c>
      <c r="M6437" s="2692">
        <v>44992</v>
      </c>
      <c r="N6437" s="2680"/>
      <c r="O6437" s="2680"/>
      <c r="P6437" s="2680">
        <v>0</v>
      </c>
      <c r="Q6437" s="2680"/>
      <c r="R6437" s="2680"/>
      <c r="S6437" s="2680"/>
      <c r="T6437" s="2680"/>
      <c r="U6437" s="2680"/>
      <c r="V6437" s="2680"/>
      <c r="W6437" s="2680"/>
      <c r="X6437" s="2680"/>
      <c r="Y6437" s="2680"/>
      <c r="Z6437" s="2680"/>
      <c r="AA6437" s="2680"/>
      <c r="AB6437" s="2680"/>
      <c r="AC6437" s="1507">
        <f t="shared" si="2220"/>
        <v>500</v>
      </c>
      <c r="AD6437" s="1508">
        <f t="shared" si="2221"/>
        <v>12636.699999999999</v>
      </c>
      <c r="AE6437" s="14">
        <f t="shared" si="2222"/>
        <v>12.2</v>
      </c>
      <c r="AF6437" s="14">
        <f t="shared" si="2223"/>
        <v>0</v>
      </c>
      <c r="AG6437" s="14" t="e">
        <f t="shared" si="2224"/>
        <v>#DIV/0!</v>
      </c>
      <c r="AH6437" s="14" t="e">
        <f t="shared" si="2225"/>
        <v>#DIV/0!</v>
      </c>
      <c r="AI6437" s="14">
        <f t="shared" si="2226"/>
        <v>500</v>
      </c>
      <c r="AJ6437" s="2681"/>
    </row>
    <row r="6438" spans="1:36" ht="15.75">
      <c r="A6438" s="2675">
        <v>5</v>
      </c>
      <c r="B6438" s="2695" t="s">
        <v>10234</v>
      </c>
      <c r="C6438" s="2696" t="s">
        <v>156</v>
      </c>
      <c r="D6438" s="2697">
        <v>38.520000000000003</v>
      </c>
      <c r="E6438" s="2698"/>
      <c r="F6438" s="2680"/>
      <c r="G6438" s="2699">
        <v>50</v>
      </c>
      <c r="H6438" s="2680">
        <f t="shared" si="2219"/>
        <v>1926.0000000000002</v>
      </c>
      <c r="I6438" s="2692">
        <v>44992</v>
      </c>
      <c r="J6438" s="2692">
        <v>46054</v>
      </c>
      <c r="K6438" s="2680"/>
      <c r="L6438" s="2680" t="s">
        <v>10230</v>
      </c>
      <c r="M6438" s="2692">
        <v>44992</v>
      </c>
      <c r="N6438" s="2680"/>
      <c r="O6438" s="2680"/>
      <c r="P6438" s="2680">
        <v>0</v>
      </c>
      <c r="Q6438" s="2680"/>
      <c r="R6438" s="2680"/>
      <c r="S6438" s="2680"/>
      <c r="T6438" s="2680"/>
      <c r="U6438" s="2680"/>
      <c r="V6438" s="2680"/>
      <c r="W6438" s="2680"/>
      <c r="X6438" s="2680"/>
      <c r="Y6438" s="2680"/>
      <c r="Z6438" s="2680"/>
      <c r="AA6438" s="2680"/>
      <c r="AB6438" s="2680"/>
      <c r="AC6438" s="1507">
        <f t="shared" si="2220"/>
        <v>50</v>
      </c>
      <c r="AD6438" s="1508">
        <f t="shared" si="2221"/>
        <v>1926.0000000000002</v>
      </c>
      <c r="AE6438" s="14">
        <f t="shared" si="2222"/>
        <v>34.56666666666667</v>
      </c>
      <c r="AF6438" s="14">
        <f t="shared" si="2223"/>
        <v>0</v>
      </c>
      <c r="AG6438" s="14" t="e">
        <f t="shared" si="2224"/>
        <v>#DIV/0!</v>
      </c>
      <c r="AH6438" s="14" t="e">
        <f t="shared" si="2225"/>
        <v>#DIV/0!</v>
      </c>
      <c r="AI6438" s="14">
        <f t="shared" si="2226"/>
        <v>50</v>
      </c>
      <c r="AJ6438" s="2681"/>
    </row>
    <row r="6439" spans="1:36" ht="15.75">
      <c r="A6439" s="2675">
        <v>6</v>
      </c>
      <c r="B6439" s="2695" t="s">
        <v>10235</v>
      </c>
      <c r="C6439" s="2696" t="s">
        <v>156</v>
      </c>
      <c r="D6439" s="2697">
        <v>5.14</v>
      </c>
      <c r="E6439" s="2698"/>
      <c r="F6439" s="2680"/>
      <c r="G6439" s="2699">
        <v>50</v>
      </c>
      <c r="H6439" s="2680">
        <f t="shared" si="2219"/>
        <v>257</v>
      </c>
      <c r="I6439" s="2692">
        <v>44992</v>
      </c>
      <c r="J6439" s="2692">
        <v>45323</v>
      </c>
      <c r="K6439" s="2680"/>
      <c r="L6439" s="2680" t="s">
        <v>10230</v>
      </c>
      <c r="M6439" s="2692">
        <v>44992</v>
      </c>
      <c r="N6439" s="2680"/>
      <c r="O6439" s="2680"/>
      <c r="P6439" s="2680">
        <v>0</v>
      </c>
      <c r="Q6439" s="2680"/>
      <c r="R6439" s="2680"/>
      <c r="S6439" s="2680"/>
      <c r="T6439" s="2680"/>
      <c r="U6439" s="2680"/>
      <c r="V6439" s="2680"/>
      <c r="W6439" s="2680"/>
      <c r="X6439" s="2680"/>
      <c r="Y6439" s="2680"/>
      <c r="Z6439" s="2680"/>
      <c r="AA6439" s="2680"/>
      <c r="AB6439" s="2680"/>
      <c r="AC6439" s="1507">
        <f t="shared" si="2220"/>
        <v>50</v>
      </c>
      <c r="AD6439" s="1508">
        <f t="shared" si="2221"/>
        <v>257</v>
      </c>
      <c r="AE6439" s="14">
        <f t="shared" si="2222"/>
        <v>10.199999999999999</v>
      </c>
      <c r="AF6439" s="14">
        <f t="shared" si="2223"/>
        <v>0</v>
      </c>
      <c r="AG6439" s="14" t="e">
        <f t="shared" si="2224"/>
        <v>#DIV/0!</v>
      </c>
      <c r="AH6439" s="14" t="e">
        <f t="shared" si="2225"/>
        <v>#DIV/0!</v>
      </c>
      <c r="AI6439" s="14">
        <f t="shared" si="2226"/>
        <v>50</v>
      </c>
      <c r="AJ6439" s="2681"/>
    </row>
    <row r="6440" spans="1:36" ht="15.75">
      <c r="A6440" s="2675">
        <v>7</v>
      </c>
      <c r="B6440" s="2695" t="s">
        <v>10236</v>
      </c>
      <c r="C6440" s="2696" t="s">
        <v>156</v>
      </c>
      <c r="D6440" s="2697">
        <v>2.68</v>
      </c>
      <c r="E6440" s="2698"/>
      <c r="F6440" s="2680"/>
      <c r="G6440" s="2699">
        <v>80</v>
      </c>
      <c r="H6440" s="2680">
        <f t="shared" si="2219"/>
        <v>214.4</v>
      </c>
      <c r="I6440" s="2692">
        <v>44992</v>
      </c>
      <c r="J6440" s="2692">
        <v>45231</v>
      </c>
      <c r="K6440" s="2680"/>
      <c r="L6440" s="2680" t="s">
        <v>10230</v>
      </c>
      <c r="M6440" s="2692">
        <v>44992</v>
      </c>
      <c r="N6440" s="2680"/>
      <c r="O6440" s="2680"/>
      <c r="P6440" s="2680">
        <v>0</v>
      </c>
      <c r="Q6440" s="2680"/>
      <c r="R6440" s="2680"/>
      <c r="S6440" s="2680"/>
      <c r="T6440" s="2680"/>
      <c r="U6440" s="2680"/>
      <c r="V6440" s="2680"/>
      <c r="W6440" s="2680"/>
      <c r="X6440" s="2680"/>
      <c r="Y6440" s="2680"/>
      <c r="Z6440" s="2680"/>
      <c r="AA6440" s="2680"/>
      <c r="AB6440" s="2680"/>
      <c r="AC6440" s="1507">
        <f t="shared" si="2220"/>
        <v>80</v>
      </c>
      <c r="AD6440" s="1508">
        <f t="shared" si="2221"/>
        <v>214.4</v>
      </c>
      <c r="AE6440" s="14">
        <f t="shared" si="2222"/>
        <v>7.1333333333333337</v>
      </c>
      <c r="AF6440" s="14">
        <f t="shared" si="2223"/>
        <v>0</v>
      </c>
      <c r="AG6440" s="14" t="e">
        <f t="shared" si="2224"/>
        <v>#DIV/0!</v>
      </c>
      <c r="AH6440" s="14" t="e">
        <f t="shared" si="2225"/>
        <v>#DIV/0!</v>
      </c>
      <c r="AI6440" s="14">
        <f t="shared" si="2226"/>
        <v>80</v>
      </c>
      <c r="AJ6440" s="2681"/>
    </row>
    <row r="6441" spans="1:36" ht="15.75">
      <c r="A6441" s="2675">
        <v>8</v>
      </c>
      <c r="B6441" s="2695" t="s">
        <v>10237</v>
      </c>
      <c r="C6441" s="2696" t="s">
        <v>156</v>
      </c>
      <c r="D6441" s="2697">
        <v>44.94</v>
      </c>
      <c r="E6441" s="2698"/>
      <c r="F6441" s="2680"/>
      <c r="G6441" s="2699">
        <v>50</v>
      </c>
      <c r="H6441" s="2680">
        <f t="shared" si="2219"/>
        <v>2247</v>
      </c>
      <c r="I6441" s="2692">
        <v>44992</v>
      </c>
      <c r="J6441" s="2701">
        <v>45627</v>
      </c>
      <c r="K6441" s="2680"/>
      <c r="L6441" s="2680" t="s">
        <v>10230</v>
      </c>
      <c r="M6441" s="2692">
        <v>44992</v>
      </c>
      <c r="N6441" s="2680"/>
      <c r="O6441" s="2680"/>
      <c r="P6441" s="2680">
        <v>0</v>
      </c>
      <c r="Q6441" s="2680"/>
      <c r="R6441" s="2680"/>
      <c r="S6441" s="2680"/>
      <c r="T6441" s="2680"/>
      <c r="U6441" s="2680"/>
      <c r="V6441" s="2680"/>
      <c r="W6441" s="2680"/>
      <c r="X6441" s="2680"/>
      <c r="Y6441" s="2680"/>
      <c r="Z6441" s="2680"/>
      <c r="AA6441" s="2680"/>
      <c r="AB6441" s="2680"/>
      <c r="AC6441" s="1507">
        <f t="shared" si="2220"/>
        <v>50</v>
      </c>
      <c r="AD6441" s="1508">
        <f t="shared" si="2221"/>
        <v>2247</v>
      </c>
      <c r="AE6441" s="14">
        <f t="shared" si="2222"/>
        <v>20.333333333333332</v>
      </c>
      <c r="AF6441" s="14">
        <f t="shared" si="2223"/>
        <v>0</v>
      </c>
      <c r="AG6441" s="14" t="e">
        <f t="shared" si="2224"/>
        <v>#DIV/0!</v>
      </c>
      <c r="AH6441" s="14" t="e">
        <f t="shared" si="2225"/>
        <v>#DIV/0!</v>
      </c>
      <c r="AI6441" s="14">
        <f t="shared" si="2226"/>
        <v>50</v>
      </c>
      <c r="AJ6441" s="2681"/>
    </row>
    <row r="6442" spans="1:36" ht="15.75">
      <c r="A6442" s="2675">
        <v>9</v>
      </c>
      <c r="B6442" s="2695" t="s">
        <v>10238</v>
      </c>
      <c r="C6442" s="2696" t="s">
        <v>267</v>
      </c>
      <c r="D6442" s="2697">
        <v>184.75700000000001</v>
      </c>
      <c r="E6442" s="2698"/>
      <c r="F6442" s="2680"/>
      <c r="G6442" s="2699">
        <v>20</v>
      </c>
      <c r="H6442" s="2680">
        <f t="shared" si="2219"/>
        <v>3695.1400000000003</v>
      </c>
      <c r="I6442" s="2692">
        <v>44992</v>
      </c>
      <c r="J6442" s="2692">
        <v>45323</v>
      </c>
      <c r="K6442" s="2680"/>
      <c r="L6442" s="2680" t="s">
        <v>10230</v>
      </c>
      <c r="M6442" s="2692">
        <v>44992</v>
      </c>
      <c r="N6442" s="2680"/>
      <c r="O6442" s="2680"/>
      <c r="P6442" s="2680">
        <v>0</v>
      </c>
      <c r="Q6442" s="2680"/>
      <c r="R6442" s="2680"/>
      <c r="S6442" s="2680"/>
      <c r="T6442" s="2680"/>
      <c r="U6442" s="2680"/>
      <c r="V6442" s="2680"/>
      <c r="W6442" s="2680"/>
      <c r="X6442" s="2680"/>
      <c r="Y6442" s="2680"/>
      <c r="Z6442" s="2680"/>
      <c r="AA6442" s="2680"/>
      <c r="AB6442" s="2680"/>
      <c r="AC6442" s="1507">
        <f t="shared" si="2220"/>
        <v>20</v>
      </c>
      <c r="AD6442" s="1508">
        <f t="shared" si="2221"/>
        <v>3695.1400000000003</v>
      </c>
      <c r="AE6442" s="14">
        <f t="shared" si="2222"/>
        <v>10.199999999999999</v>
      </c>
      <c r="AF6442" s="14">
        <f t="shared" si="2223"/>
        <v>0</v>
      </c>
      <c r="AG6442" s="14" t="e">
        <f t="shared" si="2224"/>
        <v>#DIV/0!</v>
      </c>
      <c r="AH6442" s="14" t="e">
        <f t="shared" si="2225"/>
        <v>#DIV/0!</v>
      </c>
      <c r="AI6442" s="14">
        <f t="shared" si="2226"/>
        <v>20</v>
      </c>
      <c r="AJ6442" s="2681"/>
    </row>
    <row r="6443" spans="1:36" ht="15.75">
      <c r="A6443" s="2675">
        <v>10</v>
      </c>
      <c r="B6443" s="2695" t="s">
        <v>10239</v>
      </c>
      <c r="C6443" s="2696" t="s">
        <v>156</v>
      </c>
      <c r="D6443" s="2697">
        <v>16.552900000000001</v>
      </c>
      <c r="E6443" s="2698"/>
      <c r="F6443" s="2680"/>
      <c r="G6443" s="2699">
        <v>300</v>
      </c>
      <c r="H6443" s="2680">
        <f t="shared" si="2219"/>
        <v>4965.87</v>
      </c>
      <c r="I6443" s="2692">
        <v>44992</v>
      </c>
      <c r="J6443" s="2692">
        <v>45352</v>
      </c>
      <c r="K6443" s="2680"/>
      <c r="L6443" s="2680" t="s">
        <v>10230</v>
      </c>
      <c r="M6443" s="2692">
        <v>44992</v>
      </c>
      <c r="N6443" s="2680"/>
      <c r="O6443" s="2680"/>
      <c r="P6443" s="2680">
        <v>0</v>
      </c>
      <c r="Q6443" s="2680"/>
      <c r="R6443" s="2680"/>
      <c r="S6443" s="2680"/>
      <c r="T6443" s="2680"/>
      <c r="U6443" s="2680"/>
      <c r="V6443" s="2680"/>
      <c r="W6443" s="2680"/>
      <c r="X6443" s="2680"/>
      <c r="Y6443" s="2680"/>
      <c r="Z6443" s="2680"/>
      <c r="AA6443" s="2680"/>
      <c r="AB6443" s="2680"/>
      <c r="AC6443" s="1507">
        <f t="shared" si="2220"/>
        <v>300</v>
      </c>
      <c r="AD6443" s="1508">
        <f t="shared" si="2221"/>
        <v>4965.87</v>
      </c>
      <c r="AE6443" s="14">
        <f t="shared" si="2222"/>
        <v>11.166666666666666</v>
      </c>
      <c r="AF6443" s="14">
        <f t="shared" si="2223"/>
        <v>0</v>
      </c>
      <c r="AG6443" s="14" t="e">
        <f t="shared" si="2224"/>
        <v>#DIV/0!</v>
      </c>
      <c r="AH6443" s="14" t="e">
        <f t="shared" si="2225"/>
        <v>#DIV/0!</v>
      </c>
      <c r="AI6443" s="14">
        <f t="shared" si="2226"/>
        <v>300</v>
      </c>
      <c r="AJ6443" s="2681"/>
    </row>
    <row r="6444" spans="1:36" ht="15.75">
      <c r="A6444" s="2675">
        <v>11</v>
      </c>
      <c r="B6444" s="2695" t="s">
        <v>10240</v>
      </c>
      <c r="C6444" s="2696" t="s">
        <v>66</v>
      </c>
      <c r="D6444" s="2697">
        <v>6.3129999999999997</v>
      </c>
      <c r="E6444" s="2698"/>
      <c r="F6444" s="2680"/>
      <c r="G6444" s="2699">
        <v>80</v>
      </c>
      <c r="H6444" s="2680">
        <f t="shared" si="2219"/>
        <v>505.03999999999996</v>
      </c>
      <c r="I6444" s="2692">
        <v>44992</v>
      </c>
      <c r="J6444" s="2692">
        <v>45627</v>
      </c>
      <c r="K6444" s="2680"/>
      <c r="L6444" s="2680" t="s">
        <v>10230</v>
      </c>
      <c r="M6444" s="2692">
        <v>44992</v>
      </c>
      <c r="N6444" s="2680"/>
      <c r="O6444" s="2680"/>
      <c r="P6444" s="2680">
        <v>0</v>
      </c>
      <c r="Q6444" s="2680"/>
      <c r="R6444" s="2680"/>
      <c r="S6444" s="2680"/>
      <c r="T6444" s="2680"/>
      <c r="U6444" s="2680"/>
      <c r="V6444" s="2680"/>
      <c r="W6444" s="2680"/>
      <c r="X6444" s="2680"/>
      <c r="Y6444" s="2680"/>
      <c r="Z6444" s="2680"/>
      <c r="AA6444" s="2680"/>
      <c r="AB6444" s="2680"/>
      <c r="AC6444" s="1507">
        <f t="shared" si="2220"/>
        <v>80</v>
      </c>
      <c r="AD6444" s="1508">
        <f t="shared" si="2221"/>
        <v>505.03999999999996</v>
      </c>
      <c r="AE6444" s="14">
        <f t="shared" si="2222"/>
        <v>20.333333333333332</v>
      </c>
      <c r="AF6444" s="14">
        <f t="shared" si="2223"/>
        <v>0</v>
      </c>
      <c r="AG6444" s="14" t="e">
        <f t="shared" si="2224"/>
        <v>#DIV/0!</v>
      </c>
      <c r="AH6444" s="14" t="e">
        <f t="shared" si="2225"/>
        <v>#DIV/0!</v>
      </c>
      <c r="AI6444" s="14">
        <f t="shared" si="2226"/>
        <v>80</v>
      </c>
      <c r="AJ6444" s="2681"/>
    </row>
    <row r="6445" spans="1:36" ht="15" customHeight="1">
      <c r="A6445" s="2675">
        <v>12</v>
      </c>
      <c r="B6445" s="2695" t="s">
        <v>10241</v>
      </c>
      <c r="C6445" s="2696" t="s">
        <v>156</v>
      </c>
      <c r="D6445" s="2697">
        <v>21.4</v>
      </c>
      <c r="E6445" s="2698"/>
      <c r="F6445" s="2680"/>
      <c r="G6445" s="2699">
        <v>100</v>
      </c>
      <c r="H6445" s="2680">
        <f t="shared" si="2219"/>
        <v>2140</v>
      </c>
      <c r="I6445" s="2692">
        <v>44992</v>
      </c>
      <c r="J6445" s="2692">
        <v>45352</v>
      </c>
      <c r="K6445" s="2680"/>
      <c r="L6445" s="2680" t="s">
        <v>10230</v>
      </c>
      <c r="M6445" s="2692">
        <v>44992</v>
      </c>
      <c r="N6445" s="2680"/>
      <c r="O6445" s="2680"/>
      <c r="P6445" s="2680">
        <v>0</v>
      </c>
      <c r="Q6445" s="2680"/>
      <c r="R6445" s="2680"/>
      <c r="S6445" s="2680"/>
      <c r="T6445" s="2680"/>
      <c r="U6445" s="2680"/>
      <c r="V6445" s="2680"/>
      <c r="W6445" s="2680"/>
      <c r="X6445" s="2680"/>
      <c r="Y6445" s="2680"/>
      <c r="Z6445" s="2680"/>
      <c r="AA6445" s="2680"/>
      <c r="AB6445" s="2680"/>
      <c r="AC6445" s="1507">
        <f t="shared" si="2220"/>
        <v>100</v>
      </c>
      <c r="AD6445" s="1508">
        <f t="shared" si="2221"/>
        <v>2140</v>
      </c>
      <c r="AE6445" s="14">
        <f t="shared" si="2222"/>
        <v>11.166666666666666</v>
      </c>
      <c r="AF6445" s="14">
        <f t="shared" si="2223"/>
        <v>0</v>
      </c>
      <c r="AG6445" s="14" t="e">
        <f t="shared" si="2224"/>
        <v>#DIV/0!</v>
      </c>
      <c r="AH6445" s="14" t="e">
        <f t="shared" si="2225"/>
        <v>#DIV/0!</v>
      </c>
      <c r="AI6445" s="14">
        <f t="shared" si="2226"/>
        <v>100</v>
      </c>
      <c r="AJ6445" s="2681"/>
    </row>
    <row r="6446" spans="1:36" ht="15" customHeight="1">
      <c r="A6446" s="2675">
        <v>13</v>
      </c>
      <c r="B6446" s="2695" t="s">
        <v>10242</v>
      </c>
      <c r="C6446" s="2696" t="s">
        <v>267</v>
      </c>
      <c r="D6446" s="2697">
        <v>103.9</v>
      </c>
      <c r="E6446" s="2698"/>
      <c r="F6446" s="2680"/>
      <c r="G6446" s="2699">
        <v>190</v>
      </c>
      <c r="H6446" s="2680">
        <f t="shared" si="2219"/>
        <v>19741</v>
      </c>
      <c r="I6446" s="2692">
        <v>44992</v>
      </c>
      <c r="J6446" s="2692">
        <v>45748</v>
      </c>
      <c r="K6446" s="2680"/>
      <c r="L6446" s="2680" t="s">
        <v>10230</v>
      </c>
      <c r="M6446" s="2692">
        <v>44992</v>
      </c>
      <c r="N6446" s="2680"/>
      <c r="O6446" s="2680"/>
      <c r="P6446" s="2680">
        <v>0</v>
      </c>
      <c r="Q6446" s="2680"/>
      <c r="R6446" s="2680"/>
      <c r="S6446" s="2680"/>
      <c r="T6446" s="2680"/>
      <c r="U6446" s="2680"/>
      <c r="V6446" s="2680"/>
      <c r="W6446" s="2680"/>
      <c r="X6446" s="2680"/>
      <c r="Y6446" s="2680"/>
      <c r="Z6446" s="2680"/>
      <c r="AA6446" s="2680"/>
      <c r="AB6446" s="2680"/>
      <c r="AC6446" s="1507">
        <f t="shared" si="2220"/>
        <v>190</v>
      </c>
      <c r="AD6446" s="1508">
        <f t="shared" si="2221"/>
        <v>19741</v>
      </c>
      <c r="AE6446" s="14">
        <f t="shared" si="2222"/>
        <v>24.366666666666667</v>
      </c>
      <c r="AF6446" s="14">
        <f t="shared" si="2223"/>
        <v>0</v>
      </c>
      <c r="AG6446" s="14" t="e">
        <f t="shared" si="2224"/>
        <v>#DIV/0!</v>
      </c>
      <c r="AH6446" s="14" t="e">
        <f t="shared" si="2225"/>
        <v>#DIV/0!</v>
      </c>
      <c r="AI6446" s="14">
        <f t="shared" si="2226"/>
        <v>190</v>
      </c>
      <c r="AJ6446" s="2681"/>
    </row>
    <row r="6447" spans="1:36" ht="15.75">
      <c r="A6447" s="2675">
        <v>14</v>
      </c>
      <c r="B6447" s="2695" t="s">
        <v>10243</v>
      </c>
      <c r="C6447" s="2696" t="s">
        <v>267</v>
      </c>
      <c r="D6447" s="2697">
        <v>78.48</v>
      </c>
      <c r="E6447" s="2698"/>
      <c r="F6447" s="2680"/>
      <c r="G6447" s="2699">
        <v>50</v>
      </c>
      <c r="H6447" s="2680">
        <f t="shared" si="2219"/>
        <v>3924</v>
      </c>
      <c r="I6447" s="2692">
        <v>44992</v>
      </c>
      <c r="J6447" s="2692">
        <v>44866</v>
      </c>
      <c r="K6447" s="2680"/>
      <c r="L6447" s="2680" t="s">
        <v>10230</v>
      </c>
      <c r="M6447" s="2692">
        <v>44992</v>
      </c>
      <c r="N6447" s="2680"/>
      <c r="O6447" s="2680"/>
      <c r="P6447" s="2680">
        <v>0</v>
      </c>
      <c r="Q6447" s="2680"/>
      <c r="R6447" s="2680"/>
      <c r="S6447" s="2680"/>
      <c r="T6447" s="2680"/>
      <c r="U6447" s="2680"/>
      <c r="V6447" s="2680"/>
      <c r="W6447" s="2680"/>
      <c r="X6447" s="2680"/>
      <c r="Y6447" s="2680"/>
      <c r="Z6447" s="2680"/>
      <c r="AA6447" s="2680"/>
      <c r="AB6447" s="2680"/>
      <c r="AC6447" s="1507">
        <f t="shared" si="2220"/>
        <v>50</v>
      </c>
      <c r="AD6447" s="1508">
        <f t="shared" si="2221"/>
        <v>3924</v>
      </c>
      <c r="AE6447" s="14">
        <f t="shared" si="2222"/>
        <v>-5.0333333333333332</v>
      </c>
      <c r="AF6447" s="14">
        <f t="shared" si="2223"/>
        <v>0</v>
      </c>
      <c r="AG6447" s="14" t="e">
        <f t="shared" si="2224"/>
        <v>#DIV/0!</v>
      </c>
      <c r="AH6447" s="14" t="e">
        <f t="shared" si="2225"/>
        <v>#DIV/0!</v>
      </c>
      <c r="AI6447" s="14">
        <f t="shared" si="2226"/>
        <v>50</v>
      </c>
      <c r="AJ6447" s="2681"/>
    </row>
    <row r="6448" spans="1:36" ht="15.75">
      <c r="A6448" s="2675">
        <v>15</v>
      </c>
      <c r="B6448" s="2695" t="s">
        <v>10244</v>
      </c>
      <c r="C6448" s="2696" t="s">
        <v>573</v>
      </c>
      <c r="D6448" s="2702">
        <v>9.35</v>
      </c>
      <c r="E6448" s="2680"/>
      <c r="F6448" s="2680"/>
      <c r="G6448" s="2680">
        <v>2000</v>
      </c>
      <c r="H6448" s="2680">
        <f t="shared" si="2219"/>
        <v>18700</v>
      </c>
      <c r="I6448" s="2692">
        <v>44992</v>
      </c>
      <c r="J6448" s="2692">
        <v>46357</v>
      </c>
      <c r="K6448" s="2680"/>
      <c r="L6448" s="2680" t="s">
        <v>10230</v>
      </c>
      <c r="M6448" s="2692">
        <v>44992</v>
      </c>
      <c r="N6448" s="2680"/>
      <c r="O6448" s="2680"/>
      <c r="P6448" s="2680">
        <v>0</v>
      </c>
      <c r="Q6448" s="2680"/>
      <c r="R6448" s="2680"/>
      <c r="S6448" s="2680"/>
      <c r="T6448" s="2680"/>
      <c r="U6448" s="2680"/>
      <c r="V6448" s="2680"/>
      <c r="W6448" s="2680"/>
      <c r="X6448" s="2680"/>
      <c r="Y6448" s="2680"/>
      <c r="Z6448" s="2680"/>
      <c r="AA6448" s="2680"/>
      <c r="AB6448" s="2680"/>
      <c r="AC6448" s="1507">
        <f t="shared" si="2220"/>
        <v>2000</v>
      </c>
      <c r="AD6448" s="1508">
        <f t="shared" si="2221"/>
        <v>18700</v>
      </c>
      <c r="AE6448" s="14">
        <f t="shared" si="2222"/>
        <v>44.666666666666664</v>
      </c>
      <c r="AF6448" s="14">
        <f t="shared" si="2223"/>
        <v>0</v>
      </c>
      <c r="AG6448" s="14" t="e">
        <f t="shared" si="2224"/>
        <v>#DIV/0!</v>
      </c>
      <c r="AH6448" s="14" t="e">
        <f t="shared" si="2225"/>
        <v>#DIV/0!</v>
      </c>
      <c r="AI6448" s="14">
        <f t="shared" si="2226"/>
        <v>2000</v>
      </c>
      <c r="AJ6448" s="2681"/>
    </row>
    <row r="6449" spans="1:36" ht="15.75">
      <c r="A6449" s="2675">
        <v>16</v>
      </c>
      <c r="B6449" s="2703" t="s">
        <v>10245</v>
      </c>
      <c r="C6449" s="2704" t="s">
        <v>573</v>
      </c>
      <c r="D6449" s="2705">
        <v>6.9</v>
      </c>
      <c r="E6449" s="2673"/>
      <c r="F6449" s="2673"/>
      <c r="G6449" s="2673">
        <v>2000</v>
      </c>
      <c r="H6449" s="2673">
        <f t="shared" si="2219"/>
        <v>13800</v>
      </c>
      <c r="I6449" s="2684">
        <v>44992</v>
      </c>
      <c r="J6449" s="2684">
        <v>46357</v>
      </c>
      <c r="K6449" s="2673"/>
      <c r="L6449" s="2673" t="s">
        <v>10230</v>
      </c>
      <c r="M6449" s="2684">
        <v>44992</v>
      </c>
      <c r="N6449" s="2673"/>
      <c r="O6449" s="2673"/>
      <c r="P6449" s="2673">
        <v>0</v>
      </c>
      <c r="Q6449" s="2673"/>
      <c r="R6449" s="2673"/>
      <c r="S6449" s="2673"/>
      <c r="T6449" s="2673"/>
      <c r="U6449" s="2673"/>
      <c r="V6449" s="2673"/>
      <c r="W6449" s="2673"/>
      <c r="X6449" s="2673"/>
      <c r="Y6449" s="2673"/>
      <c r="Z6449" s="2673"/>
      <c r="AA6449" s="2673"/>
      <c r="AB6449" s="2673"/>
      <c r="AC6449" s="1507">
        <f t="shared" si="2220"/>
        <v>2000</v>
      </c>
      <c r="AD6449" s="1508">
        <f t="shared" si="2221"/>
        <v>13800</v>
      </c>
      <c r="AE6449" s="14">
        <f t="shared" si="2222"/>
        <v>44.666666666666664</v>
      </c>
      <c r="AF6449" s="14">
        <f t="shared" si="2223"/>
        <v>0</v>
      </c>
      <c r="AG6449" s="14" t="e">
        <f t="shared" si="2224"/>
        <v>#DIV/0!</v>
      </c>
      <c r="AH6449" s="14" t="e">
        <f t="shared" si="2225"/>
        <v>#DIV/0!</v>
      </c>
      <c r="AI6449" s="14">
        <f t="shared" si="2226"/>
        <v>2000</v>
      </c>
      <c r="AJ6449" s="2674"/>
    </row>
    <row r="6450" spans="1:36" ht="15" customHeight="1">
      <c r="A6450" s="4610" t="s">
        <v>52</v>
      </c>
      <c r="B6450" s="4611"/>
      <c r="C6450" s="4611"/>
      <c r="D6450" s="4611"/>
      <c r="E6450" s="4611"/>
      <c r="F6450" s="4611"/>
      <c r="G6450" s="4611"/>
      <c r="H6450" s="4611"/>
      <c r="I6450" s="4611"/>
      <c r="J6450" s="4611"/>
      <c r="K6450" s="4611"/>
      <c r="L6450" s="4611"/>
      <c r="M6450" s="4611"/>
      <c r="N6450" s="4611"/>
      <c r="O6450" s="4611"/>
      <c r="P6450" s="4611"/>
      <c r="Q6450" s="4611"/>
      <c r="R6450" s="4611"/>
      <c r="S6450" s="4611"/>
      <c r="T6450" s="4611"/>
      <c r="U6450" s="4611"/>
      <c r="V6450" s="4611"/>
      <c r="W6450" s="4611"/>
      <c r="X6450" s="4611"/>
      <c r="Y6450" s="4611"/>
      <c r="Z6450" s="4611"/>
      <c r="AA6450" s="4611"/>
      <c r="AB6450" s="4611"/>
      <c r="AC6450" s="4611"/>
      <c r="AD6450" s="4611"/>
      <c r="AE6450" s="4611"/>
      <c r="AF6450" s="4611"/>
      <c r="AG6450" s="4611"/>
      <c r="AH6450" s="4611"/>
      <c r="AI6450" s="4611"/>
      <c r="AJ6450" s="4612"/>
    </row>
    <row r="6451" spans="1:36" ht="15.75">
      <c r="A6451" s="4618" t="s">
        <v>8169</v>
      </c>
      <c r="B6451" s="4619"/>
      <c r="C6451" s="4619"/>
      <c r="D6451" s="4619"/>
      <c r="E6451" s="4619"/>
      <c r="F6451" s="4619"/>
      <c r="G6451" s="4619"/>
      <c r="H6451" s="4619"/>
      <c r="I6451" s="4619"/>
      <c r="J6451" s="4619"/>
      <c r="K6451" s="4619"/>
      <c r="L6451" s="4619"/>
      <c r="M6451" s="4619"/>
      <c r="N6451" s="4619"/>
      <c r="O6451" s="4619"/>
      <c r="P6451" s="4619"/>
      <c r="Q6451" s="4619"/>
      <c r="R6451" s="4619"/>
      <c r="S6451" s="4619"/>
      <c r="T6451" s="4619"/>
      <c r="U6451" s="4619"/>
      <c r="V6451" s="4619"/>
      <c r="W6451" s="4619"/>
      <c r="X6451" s="4619"/>
      <c r="Y6451" s="4619"/>
      <c r="Z6451" s="4619"/>
      <c r="AA6451" s="4619"/>
      <c r="AB6451" s="4619"/>
      <c r="AC6451" s="4619"/>
      <c r="AD6451" s="4619"/>
      <c r="AE6451" s="4619"/>
      <c r="AF6451" s="4619"/>
      <c r="AG6451" s="4619"/>
      <c r="AH6451" s="4619"/>
      <c r="AI6451" s="4619"/>
      <c r="AJ6451" s="4620"/>
    </row>
    <row r="6452" spans="1:36" ht="15.75">
      <c r="A6452" s="4613" t="s">
        <v>2014</v>
      </c>
      <c r="B6452" s="4614"/>
      <c r="C6452" s="4614"/>
      <c r="D6452" s="4614"/>
      <c r="E6452" s="4614"/>
      <c r="F6452" s="4614"/>
      <c r="G6452" s="4614"/>
      <c r="H6452" s="4614"/>
      <c r="I6452" s="4614"/>
      <c r="J6452" s="4614"/>
      <c r="K6452" s="4614"/>
      <c r="L6452" s="4614"/>
      <c r="M6452" s="4614"/>
      <c r="N6452" s="4614"/>
      <c r="O6452" s="4614"/>
      <c r="P6452" s="4614"/>
      <c r="Q6452" s="4614"/>
      <c r="R6452" s="4614"/>
      <c r="S6452" s="4614"/>
      <c r="T6452" s="4614"/>
      <c r="U6452" s="4614"/>
      <c r="V6452" s="4614"/>
      <c r="W6452" s="4614"/>
      <c r="X6452" s="4614"/>
      <c r="Y6452" s="4614"/>
      <c r="Z6452" s="4614"/>
      <c r="AA6452" s="4614"/>
      <c r="AB6452" s="4614"/>
      <c r="AC6452" s="4614"/>
      <c r="AD6452" s="4614"/>
      <c r="AE6452" s="4614"/>
      <c r="AF6452" s="4614"/>
      <c r="AG6452" s="4614"/>
      <c r="AH6452" s="4614"/>
      <c r="AI6452" s="4614"/>
      <c r="AJ6452" s="4615"/>
    </row>
    <row r="6453" spans="1:36" ht="36.75" customHeight="1">
      <c r="A6453" s="2706">
        <v>1</v>
      </c>
      <c r="B6453" s="2707" t="s">
        <v>2015</v>
      </c>
      <c r="C6453" s="2708" t="s">
        <v>181</v>
      </c>
      <c r="D6453" s="2709">
        <v>85300</v>
      </c>
      <c r="E6453" s="2708">
        <v>1</v>
      </c>
      <c r="F6453" s="2710">
        <f>D6453*E6453</f>
        <v>85300</v>
      </c>
      <c r="G6453" s="2708"/>
      <c r="H6453" s="2710"/>
      <c r="I6453" s="2711">
        <v>43902</v>
      </c>
      <c r="J6453" s="2711">
        <v>44958</v>
      </c>
      <c r="K6453" s="2708"/>
      <c r="L6453" s="2708">
        <v>248</v>
      </c>
      <c r="M6453" s="2711">
        <v>43893</v>
      </c>
      <c r="N6453" s="2708"/>
      <c r="O6453" s="2708"/>
      <c r="P6453" s="2708"/>
      <c r="Q6453" s="2708"/>
      <c r="R6453" s="2708"/>
      <c r="S6453" s="2708"/>
      <c r="T6453" s="2708"/>
      <c r="U6453" s="2708"/>
      <c r="V6453" s="2708"/>
      <c r="W6453" s="2708"/>
      <c r="X6453" s="2708"/>
      <c r="Y6453" s="2708"/>
      <c r="Z6453" s="2708"/>
      <c r="AA6453" s="2708"/>
      <c r="AB6453" s="2708"/>
      <c r="AC6453" s="1507">
        <f t="shared" ref="AC6453:AC6472" si="2227">E6453+G6453-N6453-O6453-AA6453-P6453-Q6453-R6453-S6453-T6453-U6453-V6453-W6453-X6453-Y6453</f>
        <v>1</v>
      </c>
      <c r="AD6453" s="1508">
        <f t="shared" ref="AD6453:AD6472" si="2228">D6453*AC6453</f>
        <v>85300</v>
      </c>
      <c r="AE6453" s="14">
        <f t="shared" ref="AE6453:AE6472" si="2229">(J6453-"01.04.2023")/30</f>
        <v>-1.9666666666666666</v>
      </c>
      <c r="AF6453" s="14">
        <f t="shared" ref="AF6453:AF6472" si="2230">(N6453+O6453+P6453+Q6453+R6453+S6453+T6453+U6453+V6453+W6453+X6453+Y6453)/3</f>
        <v>0</v>
      </c>
      <c r="AG6453" s="14" t="e">
        <f t="shared" ref="AG6453:AG6472" si="2231">AC6453/AF6453</f>
        <v>#DIV/0!</v>
      </c>
      <c r="AH6453" s="14" t="e">
        <f t="shared" ref="AH6453:AH6472" si="2232">AG6453-AE6453</f>
        <v>#DIV/0!</v>
      </c>
      <c r="AI6453" s="14">
        <f t="shared" ref="AI6453:AI6472" si="2233">AC6453-(AE6453*AF6453)</f>
        <v>1</v>
      </c>
      <c r="AJ6453" s="2712"/>
    </row>
    <row r="6454" spans="1:36" ht="36.75" customHeight="1">
      <c r="A6454" s="2706">
        <v>3</v>
      </c>
      <c r="B6454" s="2707" t="s">
        <v>5964</v>
      </c>
      <c r="C6454" s="2708" t="s">
        <v>66</v>
      </c>
      <c r="D6454" s="2709">
        <v>90878</v>
      </c>
      <c r="E6454" s="2708">
        <v>3</v>
      </c>
      <c r="F6454" s="2710">
        <f t="shared" ref="F6454:F6471" si="2234">E6454*D6454</f>
        <v>272634</v>
      </c>
      <c r="G6454" s="2708"/>
      <c r="H6454" s="2710"/>
      <c r="I6454" s="2711">
        <v>44852</v>
      </c>
      <c r="J6454" s="2711">
        <v>47908</v>
      </c>
      <c r="K6454" s="2708"/>
      <c r="L6454" s="2708">
        <v>877</v>
      </c>
      <c r="M6454" s="2711">
        <v>44848</v>
      </c>
      <c r="N6454" s="2708">
        <v>1</v>
      </c>
      <c r="O6454" s="2708"/>
      <c r="P6454" s="2708">
        <v>1</v>
      </c>
      <c r="Q6454" s="2708"/>
      <c r="R6454" s="2708"/>
      <c r="S6454" s="2708"/>
      <c r="T6454" s="2708"/>
      <c r="U6454" s="2708"/>
      <c r="V6454" s="2708"/>
      <c r="W6454" s="2708"/>
      <c r="X6454" s="2708"/>
      <c r="Y6454" s="2708"/>
      <c r="Z6454" s="2708"/>
      <c r="AA6454" s="2708"/>
      <c r="AB6454" s="2708"/>
      <c r="AC6454" s="1507">
        <f t="shared" si="2227"/>
        <v>1</v>
      </c>
      <c r="AD6454" s="1508">
        <f t="shared" si="2228"/>
        <v>90878</v>
      </c>
      <c r="AE6454" s="14">
        <f t="shared" si="2229"/>
        <v>96.36666666666666</v>
      </c>
      <c r="AF6454" s="14">
        <f t="shared" si="2230"/>
        <v>0.66666666666666663</v>
      </c>
      <c r="AG6454" s="14">
        <f t="shared" si="2231"/>
        <v>1.5</v>
      </c>
      <c r="AH6454" s="14">
        <f t="shared" si="2232"/>
        <v>-94.86666666666666</v>
      </c>
      <c r="AI6454" s="14">
        <f t="shared" si="2233"/>
        <v>-63.24444444444444</v>
      </c>
      <c r="AJ6454" s="2712"/>
    </row>
    <row r="6455" spans="1:36" ht="42" customHeight="1">
      <c r="A6455" s="2706">
        <v>4</v>
      </c>
      <c r="B6455" s="2707" t="s">
        <v>8170</v>
      </c>
      <c r="C6455" s="2708" t="s">
        <v>66</v>
      </c>
      <c r="D6455" s="2709">
        <v>136450</v>
      </c>
      <c r="E6455" s="2708">
        <v>3</v>
      </c>
      <c r="F6455" s="2710">
        <f t="shared" si="2234"/>
        <v>409350</v>
      </c>
      <c r="G6455" s="2708"/>
      <c r="H6455" s="2710">
        <f>G6455*D6455</f>
        <v>0</v>
      </c>
      <c r="I6455" s="2711">
        <v>44852</v>
      </c>
      <c r="J6455" s="2711">
        <v>47818</v>
      </c>
      <c r="K6455" s="2708"/>
      <c r="L6455" s="2708">
        <v>877</v>
      </c>
      <c r="M6455" s="2711">
        <v>44848</v>
      </c>
      <c r="N6455" s="2708"/>
      <c r="O6455" s="2708">
        <v>1</v>
      </c>
      <c r="P6455" s="2708"/>
      <c r="Q6455" s="2708"/>
      <c r="R6455" s="2708"/>
      <c r="S6455" s="2708"/>
      <c r="T6455" s="2708"/>
      <c r="U6455" s="2708"/>
      <c r="V6455" s="2708"/>
      <c r="W6455" s="2708"/>
      <c r="X6455" s="2708"/>
      <c r="Y6455" s="2708"/>
      <c r="Z6455" s="2708"/>
      <c r="AA6455" s="2708"/>
      <c r="AB6455" s="2708"/>
      <c r="AC6455" s="1507">
        <f t="shared" si="2227"/>
        <v>2</v>
      </c>
      <c r="AD6455" s="1508">
        <f t="shared" si="2228"/>
        <v>272900</v>
      </c>
      <c r="AE6455" s="14">
        <f t="shared" si="2229"/>
        <v>93.36666666666666</v>
      </c>
      <c r="AF6455" s="14">
        <f t="shared" si="2230"/>
        <v>0.33333333333333331</v>
      </c>
      <c r="AG6455" s="14">
        <f t="shared" si="2231"/>
        <v>6</v>
      </c>
      <c r="AH6455" s="14">
        <f t="shared" si="2232"/>
        <v>-87.36666666666666</v>
      </c>
      <c r="AI6455" s="14">
        <f t="shared" si="2233"/>
        <v>-29.12222222222222</v>
      </c>
      <c r="AJ6455" s="2712"/>
    </row>
    <row r="6456" spans="1:36" ht="39.75" customHeight="1">
      <c r="A6456" s="2706">
        <v>5</v>
      </c>
      <c r="B6456" s="2707" t="s">
        <v>8118</v>
      </c>
      <c r="C6456" s="2708"/>
      <c r="D6456" s="2709">
        <v>62327.5</v>
      </c>
      <c r="E6456" s="2708">
        <v>16</v>
      </c>
      <c r="F6456" s="2710">
        <f t="shared" si="2234"/>
        <v>997240</v>
      </c>
      <c r="G6456" s="2708"/>
      <c r="H6456" s="2710">
        <f>G6456*D6456</f>
        <v>0</v>
      </c>
      <c r="I6456" s="2711">
        <v>44860</v>
      </c>
      <c r="J6456" s="2711">
        <v>46295</v>
      </c>
      <c r="K6456" s="2708"/>
      <c r="L6456" s="2708">
        <v>901</v>
      </c>
      <c r="M6456" s="2711">
        <v>44854</v>
      </c>
      <c r="N6456" s="2708">
        <v>8</v>
      </c>
      <c r="O6456" s="2708">
        <v>4</v>
      </c>
      <c r="P6456" s="2708">
        <v>3</v>
      </c>
      <c r="Q6456" s="2708"/>
      <c r="R6456" s="2708"/>
      <c r="S6456" s="2708"/>
      <c r="T6456" s="2708"/>
      <c r="U6456" s="2708"/>
      <c r="V6456" s="2708"/>
      <c r="W6456" s="2708"/>
      <c r="X6456" s="2708"/>
      <c r="Y6456" s="2708"/>
      <c r="Z6456" s="2708"/>
      <c r="AA6456" s="2708"/>
      <c r="AB6456" s="2708"/>
      <c r="AC6456" s="1507">
        <f t="shared" si="2227"/>
        <v>1</v>
      </c>
      <c r="AD6456" s="1508">
        <f t="shared" si="2228"/>
        <v>62327.5</v>
      </c>
      <c r="AE6456" s="14">
        <f t="shared" si="2229"/>
        <v>42.6</v>
      </c>
      <c r="AF6456" s="14">
        <f t="shared" si="2230"/>
        <v>5</v>
      </c>
      <c r="AG6456" s="14">
        <f t="shared" si="2231"/>
        <v>0.2</v>
      </c>
      <c r="AH6456" s="14">
        <f t="shared" si="2232"/>
        <v>-42.4</v>
      </c>
      <c r="AI6456" s="14">
        <f t="shared" si="2233"/>
        <v>-212</v>
      </c>
      <c r="AJ6456" s="2712"/>
    </row>
    <row r="6457" spans="1:36" ht="47.25" customHeight="1">
      <c r="A6457" s="2706">
        <v>6</v>
      </c>
      <c r="B6457" s="2707" t="s">
        <v>8119</v>
      </c>
      <c r="C6457" s="2708"/>
      <c r="D6457" s="2709">
        <v>54356</v>
      </c>
      <c r="E6457" s="2708">
        <v>13</v>
      </c>
      <c r="F6457" s="2710">
        <f t="shared" si="2234"/>
        <v>706628</v>
      </c>
      <c r="G6457" s="2708"/>
      <c r="H6457" s="2710"/>
      <c r="I6457" s="2711">
        <v>44865</v>
      </c>
      <c r="J6457" s="2711">
        <v>47866</v>
      </c>
      <c r="K6457" s="2708"/>
      <c r="L6457" s="2708">
        <v>901</v>
      </c>
      <c r="M6457" s="2711">
        <v>44854</v>
      </c>
      <c r="N6457" s="2708"/>
      <c r="O6457" s="2708">
        <v>2</v>
      </c>
      <c r="P6457" s="2708">
        <v>1</v>
      </c>
      <c r="Q6457" s="2708"/>
      <c r="R6457" s="2708"/>
      <c r="S6457" s="2708"/>
      <c r="T6457" s="2708"/>
      <c r="U6457" s="2708"/>
      <c r="V6457" s="2708"/>
      <c r="W6457" s="2708"/>
      <c r="X6457" s="2708"/>
      <c r="Y6457" s="2708"/>
      <c r="Z6457" s="2708"/>
      <c r="AA6457" s="2708"/>
      <c r="AB6457" s="2708"/>
      <c r="AC6457" s="1507">
        <f t="shared" si="2227"/>
        <v>10</v>
      </c>
      <c r="AD6457" s="1508">
        <f t="shared" si="2228"/>
        <v>543560</v>
      </c>
      <c r="AE6457" s="14">
        <f t="shared" si="2229"/>
        <v>94.966666666666669</v>
      </c>
      <c r="AF6457" s="14">
        <f t="shared" si="2230"/>
        <v>1</v>
      </c>
      <c r="AG6457" s="14">
        <f t="shared" si="2231"/>
        <v>10</v>
      </c>
      <c r="AH6457" s="14">
        <f t="shared" si="2232"/>
        <v>-84.966666666666669</v>
      </c>
      <c r="AI6457" s="14">
        <f t="shared" si="2233"/>
        <v>-84.966666666666669</v>
      </c>
      <c r="AJ6457" s="2712"/>
    </row>
    <row r="6458" spans="1:36" ht="15.75">
      <c r="A6458" s="2706">
        <v>7</v>
      </c>
      <c r="B6458" s="2707" t="s">
        <v>8171</v>
      </c>
      <c r="C6458" s="2708"/>
      <c r="D6458" s="2709">
        <v>32528</v>
      </c>
      <c r="E6458" s="2708">
        <v>6</v>
      </c>
      <c r="F6458" s="2710">
        <f t="shared" si="2234"/>
        <v>195168</v>
      </c>
      <c r="G6458" s="2708"/>
      <c r="H6458" s="2710"/>
      <c r="I6458" s="2711">
        <v>44901</v>
      </c>
      <c r="J6458" s="2711">
        <v>45626</v>
      </c>
      <c r="K6458" s="2708"/>
      <c r="L6458" s="2708">
        <v>901</v>
      </c>
      <c r="M6458" s="2711">
        <v>44854</v>
      </c>
      <c r="N6458" s="2708">
        <v>5</v>
      </c>
      <c r="O6458" s="2708"/>
      <c r="P6458" s="2708"/>
      <c r="Q6458" s="2708"/>
      <c r="R6458" s="2708"/>
      <c r="S6458" s="2708"/>
      <c r="T6458" s="2708"/>
      <c r="U6458" s="2708"/>
      <c r="V6458" s="2708"/>
      <c r="W6458" s="2708"/>
      <c r="X6458" s="2708"/>
      <c r="Y6458" s="2708"/>
      <c r="Z6458" s="2708"/>
      <c r="AA6458" s="2708"/>
      <c r="AB6458" s="2708"/>
      <c r="AC6458" s="1507">
        <f t="shared" si="2227"/>
        <v>1</v>
      </c>
      <c r="AD6458" s="1508">
        <f t="shared" si="2228"/>
        <v>32528</v>
      </c>
      <c r="AE6458" s="14">
        <f t="shared" si="2229"/>
        <v>20.3</v>
      </c>
      <c r="AF6458" s="14">
        <f t="shared" si="2230"/>
        <v>1.6666666666666667</v>
      </c>
      <c r="AG6458" s="14">
        <f t="shared" si="2231"/>
        <v>0.6</v>
      </c>
      <c r="AH6458" s="14">
        <f t="shared" si="2232"/>
        <v>-19.7</v>
      </c>
      <c r="AI6458" s="14">
        <f t="shared" si="2233"/>
        <v>-32.833333333333336</v>
      </c>
      <c r="AJ6458" s="2712"/>
    </row>
    <row r="6459" spans="1:36" ht="30.75" customHeight="1">
      <c r="A6459" s="2706">
        <v>8</v>
      </c>
      <c r="B6459" s="2707" t="s">
        <v>8172</v>
      </c>
      <c r="C6459" s="2708"/>
      <c r="D6459" s="2709">
        <v>59385</v>
      </c>
      <c r="E6459" s="2708">
        <v>22</v>
      </c>
      <c r="F6459" s="2710">
        <f t="shared" si="2234"/>
        <v>1306470</v>
      </c>
      <c r="G6459" s="2708"/>
      <c r="H6459" s="2710"/>
      <c r="I6459" s="2711">
        <v>44901</v>
      </c>
      <c r="J6459" s="2711">
        <v>46615</v>
      </c>
      <c r="K6459" s="2708"/>
      <c r="L6459" s="2708">
        <v>901</v>
      </c>
      <c r="M6459" s="2711">
        <v>44854</v>
      </c>
      <c r="N6459" s="2708"/>
      <c r="O6459" s="2708"/>
      <c r="P6459" s="2708">
        <v>3</v>
      </c>
      <c r="Q6459" s="2708"/>
      <c r="R6459" s="2708"/>
      <c r="S6459" s="2708"/>
      <c r="T6459" s="2708"/>
      <c r="U6459" s="2708"/>
      <c r="V6459" s="2708"/>
      <c r="W6459" s="2708"/>
      <c r="X6459" s="2708"/>
      <c r="Y6459" s="2708"/>
      <c r="Z6459" s="2708"/>
      <c r="AA6459" s="2708"/>
      <c r="AB6459" s="2708"/>
      <c r="AC6459" s="1507">
        <f t="shared" si="2227"/>
        <v>19</v>
      </c>
      <c r="AD6459" s="1508">
        <f t="shared" si="2228"/>
        <v>1128315</v>
      </c>
      <c r="AE6459" s="14">
        <f t="shared" si="2229"/>
        <v>53.266666666666666</v>
      </c>
      <c r="AF6459" s="14">
        <f t="shared" si="2230"/>
        <v>1</v>
      </c>
      <c r="AG6459" s="14">
        <f t="shared" si="2231"/>
        <v>19</v>
      </c>
      <c r="AH6459" s="14">
        <f t="shared" si="2232"/>
        <v>-34.266666666666666</v>
      </c>
      <c r="AI6459" s="14">
        <f t="shared" si="2233"/>
        <v>-34.266666666666666</v>
      </c>
      <c r="AJ6459" s="2712"/>
    </row>
    <row r="6460" spans="1:36" ht="27.75" customHeight="1">
      <c r="A6460" s="2706">
        <v>9</v>
      </c>
      <c r="B6460" s="2707" t="s">
        <v>8173</v>
      </c>
      <c r="C6460" s="2708"/>
      <c r="D6460" s="2709">
        <v>61530.64</v>
      </c>
      <c r="E6460" s="2708">
        <v>20</v>
      </c>
      <c r="F6460" s="2710">
        <f t="shared" si="2234"/>
        <v>1230612.8</v>
      </c>
      <c r="G6460" s="2708"/>
      <c r="H6460" s="2710"/>
      <c r="I6460" s="2711">
        <v>44904</v>
      </c>
      <c r="J6460" s="2711">
        <v>47757</v>
      </c>
      <c r="K6460" s="2708"/>
      <c r="L6460" s="2708">
        <v>1068</v>
      </c>
      <c r="M6460" s="2711">
        <v>44903</v>
      </c>
      <c r="N6460" s="2708"/>
      <c r="O6460" s="2708"/>
      <c r="P6460" s="2708"/>
      <c r="Q6460" s="2708"/>
      <c r="R6460" s="2708"/>
      <c r="S6460" s="2708"/>
      <c r="T6460" s="2708"/>
      <c r="U6460" s="2708"/>
      <c r="V6460" s="2708"/>
      <c r="W6460" s="2708"/>
      <c r="X6460" s="2708"/>
      <c r="Y6460" s="2708"/>
      <c r="Z6460" s="2708"/>
      <c r="AA6460" s="2708"/>
      <c r="AB6460" s="2708"/>
      <c r="AC6460" s="1507">
        <f t="shared" si="2227"/>
        <v>20</v>
      </c>
      <c r="AD6460" s="1508">
        <f t="shared" si="2228"/>
        <v>1230612.8</v>
      </c>
      <c r="AE6460" s="14">
        <f t="shared" si="2229"/>
        <v>91.333333333333329</v>
      </c>
      <c r="AF6460" s="14">
        <f t="shared" si="2230"/>
        <v>0</v>
      </c>
      <c r="AG6460" s="14" t="e">
        <f t="shared" si="2231"/>
        <v>#DIV/0!</v>
      </c>
      <c r="AH6460" s="14" t="e">
        <f t="shared" si="2232"/>
        <v>#DIV/0!</v>
      </c>
      <c r="AI6460" s="14">
        <f t="shared" si="2233"/>
        <v>20</v>
      </c>
      <c r="AJ6460" s="2712"/>
    </row>
    <row r="6461" spans="1:36" ht="36" customHeight="1">
      <c r="A6461" s="2706">
        <v>10</v>
      </c>
      <c r="B6461" s="2707" t="s">
        <v>8174</v>
      </c>
      <c r="C6461" s="2708"/>
      <c r="D6461" s="2709">
        <v>62327.5</v>
      </c>
      <c r="E6461" s="2708">
        <v>38</v>
      </c>
      <c r="F6461" s="2710">
        <f t="shared" si="2234"/>
        <v>2368445</v>
      </c>
      <c r="G6461" s="2708"/>
      <c r="H6461" s="2710"/>
      <c r="I6461" s="2711">
        <v>44909</v>
      </c>
      <c r="J6461" s="2711">
        <v>46306</v>
      </c>
      <c r="K6461" s="2708"/>
      <c r="L6461" s="2708">
        <v>1068</v>
      </c>
      <c r="M6461" s="2711">
        <v>44903</v>
      </c>
      <c r="N6461" s="2708">
        <v>2</v>
      </c>
      <c r="O6461" s="2708">
        <v>4</v>
      </c>
      <c r="P6461" s="2708">
        <v>5</v>
      </c>
      <c r="Q6461" s="2708"/>
      <c r="R6461" s="2708"/>
      <c r="S6461" s="2708"/>
      <c r="T6461" s="2708"/>
      <c r="U6461" s="2708"/>
      <c r="V6461" s="2708"/>
      <c r="W6461" s="2708"/>
      <c r="X6461" s="2708"/>
      <c r="Y6461" s="2708"/>
      <c r="Z6461" s="2708"/>
      <c r="AA6461" s="2708"/>
      <c r="AB6461" s="2708"/>
      <c r="AC6461" s="1507">
        <f t="shared" si="2227"/>
        <v>27</v>
      </c>
      <c r="AD6461" s="1508">
        <f t="shared" si="2228"/>
        <v>1682842.5</v>
      </c>
      <c r="AE6461" s="14">
        <f t="shared" si="2229"/>
        <v>42.966666666666669</v>
      </c>
      <c r="AF6461" s="14">
        <f t="shared" si="2230"/>
        <v>3.6666666666666665</v>
      </c>
      <c r="AG6461" s="14">
        <f t="shared" si="2231"/>
        <v>7.3636363636363642</v>
      </c>
      <c r="AH6461" s="14">
        <f t="shared" si="2232"/>
        <v>-35.603030303030302</v>
      </c>
      <c r="AI6461" s="14">
        <f t="shared" si="2233"/>
        <v>-130.54444444444445</v>
      </c>
      <c r="AJ6461" s="2712"/>
    </row>
    <row r="6462" spans="1:36" ht="28.5" customHeight="1">
      <c r="A6462" s="2706">
        <v>11</v>
      </c>
      <c r="B6462" s="2707" t="s">
        <v>8175</v>
      </c>
      <c r="C6462" s="2708"/>
      <c r="D6462" s="2709">
        <v>60990</v>
      </c>
      <c r="E6462" s="2708">
        <v>51</v>
      </c>
      <c r="F6462" s="2710">
        <f t="shared" si="2234"/>
        <v>3110490</v>
      </c>
      <c r="G6462" s="2708"/>
      <c r="H6462" s="2710"/>
      <c r="I6462" s="2711">
        <v>44909</v>
      </c>
      <c r="J6462" s="2711">
        <v>45535</v>
      </c>
      <c r="K6462" s="2708"/>
      <c r="L6462" s="2708">
        <v>1068</v>
      </c>
      <c r="M6462" s="2711">
        <v>44903</v>
      </c>
      <c r="N6462" s="2708">
        <v>13</v>
      </c>
      <c r="O6462" s="2708">
        <v>11</v>
      </c>
      <c r="P6462" s="2708">
        <v>7</v>
      </c>
      <c r="Q6462" s="2708"/>
      <c r="R6462" s="2708"/>
      <c r="S6462" s="2708"/>
      <c r="T6462" s="2708"/>
      <c r="U6462" s="2708"/>
      <c r="V6462" s="2708"/>
      <c r="W6462" s="2708"/>
      <c r="X6462" s="2708"/>
      <c r="Y6462" s="2708"/>
      <c r="Z6462" s="2708"/>
      <c r="AA6462" s="2708"/>
      <c r="AB6462" s="2708"/>
      <c r="AC6462" s="1507">
        <f t="shared" si="2227"/>
        <v>20</v>
      </c>
      <c r="AD6462" s="1508">
        <f t="shared" si="2228"/>
        <v>1219800</v>
      </c>
      <c r="AE6462" s="14">
        <f t="shared" si="2229"/>
        <v>17.266666666666666</v>
      </c>
      <c r="AF6462" s="14">
        <f t="shared" si="2230"/>
        <v>10.333333333333334</v>
      </c>
      <c r="AG6462" s="14">
        <f t="shared" si="2231"/>
        <v>1.9354838709677418</v>
      </c>
      <c r="AH6462" s="14">
        <f t="shared" si="2232"/>
        <v>-15.331182795698924</v>
      </c>
      <c r="AI6462" s="14">
        <f t="shared" si="2233"/>
        <v>-158.42222222222222</v>
      </c>
      <c r="AJ6462" s="2712"/>
    </row>
    <row r="6463" spans="1:36" ht="29.25" customHeight="1">
      <c r="A6463" s="2706">
        <v>12</v>
      </c>
      <c r="B6463" s="2707" t="s">
        <v>8176</v>
      </c>
      <c r="C6463" s="2708"/>
      <c r="D6463" s="2709">
        <v>153010</v>
      </c>
      <c r="E6463" s="2708">
        <v>15</v>
      </c>
      <c r="F6463" s="2710">
        <f t="shared" si="2234"/>
        <v>2295150</v>
      </c>
      <c r="G6463" s="2708"/>
      <c r="H6463" s="2710"/>
      <c r="I6463" s="2711">
        <v>44909</v>
      </c>
      <c r="J6463" s="2711">
        <v>45504</v>
      </c>
      <c r="K6463" s="2708"/>
      <c r="L6463" s="2708">
        <v>1068</v>
      </c>
      <c r="M6463" s="2711">
        <v>44903</v>
      </c>
      <c r="N6463" s="2708"/>
      <c r="O6463" s="2708"/>
      <c r="P6463" s="2708">
        <v>3</v>
      </c>
      <c r="Q6463" s="2708"/>
      <c r="R6463" s="2708"/>
      <c r="S6463" s="2708"/>
      <c r="T6463" s="2708"/>
      <c r="U6463" s="2708"/>
      <c r="V6463" s="2708"/>
      <c r="W6463" s="2708"/>
      <c r="X6463" s="2708"/>
      <c r="Y6463" s="2708"/>
      <c r="Z6463" s="2708"/>
      <c r="AA6463" s="2708"/>
      <c r="AB6463" s="2708"/>
      <c r="AC6463" s="1507">
        <f t="shared" si="2227"/>
        <v>12</v>
      </c>
      <c r="AD6463" s="1508">
        <f t="shared" si="2228"/>
        <v>1836120</v>
      </c>
      <c r="AE6463" s="14">
        <f t="shared" si="2229"/>
        <v>16.233333333333334</v>
      </c>
      <c r="AF6463" s="14">
        <f t="shared" si="2230"/>
        <v>1</v>
      </c>
      <c r="AG6463" s="14">
        <f t="shared" si="2231"/>
        <v>12</v>
      </c>
      <c r="AH6463" s="14">
        <f t="shared" si="2232"/>
        <v>-4.2333333333333343</v>
      </c>
      <c r="AI6463" s="14">
        <f t="shared" si="2233"/>
        <v>-4.2333333333333343</v>
      </c>
      <c r="AJ6463" s="2712"/>
    </row>
    <row r="6464" spans="1:36" ht="15.75">
      <c r="A6464" s="2706">
        <v>13</v>
      </c>
      <c r="B6464" s="2707" t="s">
        <v>8172</v>
      </c>
      <c r="C6464" s="2708"/>
      <c r="D6464" s="2709">
        <v>32528</v>
      </c>
      <c r="E6464" s="2708">
        <v>13</v>
      </c>
      <c r="F6464" s="2710">
        <f t="shared" si="2234"/>
        <v>422864</v>
      </c>
      <c r="G6464" s="2708"/>
      <c r="H6464" s="2710"/>
      <c r="I6464" s="2711">
        <v>44910</v>
      </c>
      <c r="J6464" s="2711">
        <v>45408</v>
      </c>
      <c r="K6464" s="2708"/>
      <c r="L6464" s="2708">
        <v>1068</v>
      </c>
      <c r="M6464" s="2711">
        <v>44903</v>
      </c>
      <c r="N6464" s="2708">
        <v>1</v>
      </c>
      <c r="O6464" s="2708">
        <v>2</v>
      </c>
      <c r="P6464" s="2708">
        <v>8</v>
      </c>
      <c r="Q6464" s="2708"/>
      <c r="R6464" s="2708"/>
      <c r="S6464" s="2708"/>
      <c r="T6464" s="2708"/>
      <c r="U6464" s="2708"/>
      <c r="V6464" s="2708"/>
      <c r="W6464" s="2708"/>
      <c r="X6464" s="2708"/>
      <c r="Y6464" s="2708"/>
      <c r="Z6464" s="2708"/>
      <c r="AA6464" s="2708"/>
      <c r="AB6464" s="2708"/>
      <c r="AC6464" s="1507">
        <f t="shared" si="2227"/>
        <v>2</v>
      </c>
      <c r="AD6464" s="1508">
        <f t="shared" si="2228"/>
        <v>65056</v>
      </c>
      <c r="AE6464" s="14">
        <f t="shared" si="2229"/>
        <v>13.033333333333333</v>
      </c>
      <c r="AF6464" s="14">
        <f t="shared" si="2230"/>
        <v>3.6666666666666665</v>
      </c>
      <c r="AG6464" s="14">
        <f t="shared" si="2231"/>
        <v>0.54545454545454553</v>
      </c>
      <c r="AH6464" s="14">
        <f t="shared" si="2232"/>
        <v>-12.487878787878788</v>
      </c>
      <c r="AI6464" s="14">
        <f t="shared" si="2233"/>
        <v>-45.788888888888884</v>
      </c>
      <c r="AJ6464" s="2712"/>
    </row>
    <row r="6465" spans="1:36" ht="15.75">
      <c r="A6465" s="2706">
        <v>14</v>
      </c>
      <c r="B6465" s="2707" t="s">
        <v>8177</v>
      </c>
      <c r="C6465" s="2708"/>
      <c r="D6465" s="2709">
        <v>59385</v>
      </c>
      <c r="E6465" s="2708">
        <v>42</v>
      </c>
      <c r="F6465" s="2710">
        <f t="shared" si="2234"/>
        <v>2494170</v>
      </c>
      <c r="G6465" s="2708"/>
      <c r="H6465" s="2710"/>
      <c r="I6465" s="2711">
        <v>44910</v>
      </c>
      <c r="J6465" s="2711">
        <v>46232</v>
      </c>
      <c r="K6465" s="2708"/>
      <c r="L6465" s="2708">
        <v>1068</v>
      </c>
      <c r="M6465" s="2711">
        <v>44903</v>
      </c>
      <c r="N6465" s="2708"/>
      <c r="O6465" s="2708"/>
      <c r="P6465" s="2708">
        <v>3</v>
      </c>
      <c r="Q6465" s="2708"/>
      <c r="R6465" s="2708"/>
      <c r="S6465" s="2708"/>
      <c r="T6465" s="2708"/>
      <c r="U6465" s="2708"/>
      <c r="V6465" s="2708"/>
      <c r="W6465" s="2708"/>
      <c r="X6465" s="2708"/>
      <c r="Y6465" s="2708"/>
      <c r="Z6465" s="2708"/>
      <c r="AA6465" s="2708"/>
      <c r="AB6465" s="2708"/>
      <c r="AC6465" s="1507">
        <f t="shared" si="2227"/>
        <v>39</v>
      </c>
      <c r="AD6465" s="1508">
        <f t="shared" si="2228"/>
        <v>2316015</v>
      </c>
      <c r="AE6465" s="14">
        <f t="shared" si="2229"/>
        <v>40.5</v>
      </c>
      <c r="AF6465" s="14">
        <f t="shared" si="2230"/>
        <v>1</v>
      </c>
      <c r="AG6465" s="14">
        <f t="shared" si="2231"/>
        <v>39</v>
      </c>
      <c r="AH6465" s="14">
        <f t="shared" si="2232"/>
        <v>-1.5</v>
      </c>
      <c r="AI6465" s="14">
        <f t="shared" si="2233"/>
        <v>-1.5</v>
      </c>
      <c r="AJ6465" s="2712"/>
    </row>
    <row r="6466" spans="1:36" ht="15.75">
      <c r="A6466" s="2706">
        <v>15</v>
      </c>
      <c r="B6466" s="2707" t="s">
        <v>8178</v>
      </c>
      <c r="C6466" s="2708"/>
      <c r="D6466" s="2709">
        <v>29104</v>
      </c>
      <c r="E6466" s="2708">
        <v>20</v>
      </c>
      <c r="F6466" s="2710">
        <f t="shared" si="2234"/>
        <v>582080</v>
      </c>
      <c r="G6466" s="2708"/>
      <c r="H6466" s="2710"/>
      <c r="I6466" s="2711">
        <v>44910</v>
      </c>
      <c r="J6466" s="2711">
        <v>45778</v>
      </c>
      <c r="K6466" s="2708"/>
      <c r="L6466" s="2708">
        <v>1068</v>
      </c>
      <c r="M6466" s="2711">
        <v>44903</v>
      </c>
      <c r="N6466" s="2708">
        <v>2</v>
      </c>
      <c r="O6466" s="2708"/>
      <c r="P6466" s="2708"/>
      <c r="Q6466" s="2708"/>
      <c r="R6466" s="2708"/>
      <c r="S6466" s="2708"/>
      <c r="T6466" s="2708"/>
      <c r="U6466" s="2708"/>
      <c r="V6466" s="2708"/>
      <c r="W6466" s="2708"/>
      <c r="X6466" s="2708"/>
      <c r="Y6466" s="2708"/>
      <c r="Z6466" s="2708"/>
      <c r="AA6466" s="2708"/>
      <c r="AB6466" s="2708"/>
      <c r="AC6466" s="1507">
        <f t="shared" si="2227"/>
        <v>18</v>
      </c>
      <c r="AD6466" s="1508">
        <f t="shared" si="2228"/>
        <v>523872</v>
      </c>
      <c r="AE6466" s="14">
        <f t="shared" si="2229"/>
        <v>25.366666666666667</v>
      </c>
      <c r="AF6466" s="14">
        <f t="shared" si="2230"/>
        <v>0.66666666666666663</v>
      </c>
      <c r="AG6466" s="14">
        <f t="shared" si="2231"/>
        <v>27</v>
      </c>
      <c r="AH6466" s="14">
        <f t="shared" si="2232"/>
        <v>1.6333333333333329</v>
      </c>
      <c r="AI6466" s="14">
        <f t="shared" si="2233"/>
        <v>1.0888888888888886</v>
      </c>
      <c r="AJ6466" s="2712"/>
    </row>
    <row r="6467" spans="1:36" ht="28.15" customHeight="1">
      <c r="A6467" s="2706">
        <v>16</v>
      </c>
      <c r="B6467" s="2707" t="s">
        <v>8179</v>
      </c>
      <c r="C6467" s="2708"/>
      <c r="D6467" s="2709">
        <v>54356</v>
      </c>
      <c r="E6467" s="2708">
        <v>11</v>
      </c>
      <c r="F6467" s="2710">
        <f t="shared" si="2234"/>
        <v>597916</v>
      </c>
      <c r="G6467" s="2708"/>
      <c r="H6467" s="2710"/>
      <c r="I6467" s="2711">
        <v>44910</v>
      </c>
      <c r="J6467" s="2711">
        <v>48407</v>
      </c>
      <c r="K6467" s="2708"/>
      <c r="L6467" s="2708">
        <v>1068</v>
      </c>
      <c r="M6467" s="2711">
        <v>44903</v>
      </c>
      <c r="N6467" s="2708">
        <v>1</v>
      </c>
      <c r="O6467" s="2708"/>
      <c r="P6467" s="2708"/>
      <c r="Q6467" s="2708"/>
      <c r="R6467" s="2708"/>
      <c r="S6467" s="2708"/>
      <c r="T6467" s="2708"/>
      <c r="U6467" s="2708"/>
      <c r="V6467" s="2708"/>
      <c r="W6467" s="2708"/>
      <c r="X6467" s="2708"/>
      <c r="Y6467" s="2708"/>
      <c r="Z6467" s="2708"/>
      <c r="AA6467" s="2708"/>
      <c r="AB6467" s="2708"/>
      <c r="AC6467" s="1507">
        <f t="shared" si="2227"/>
        <v>10</v>
      </c>
      <c r="AD6467" s="1508">
        <f t="shared" si="2228"/>
        <v>543560</v>
      </c>
      <c r="AE6467" s="14">
        <f t="shared" si="2229"/>
        <v>113</v>
      </c>
      <c r="AF6467" s="14">
        <f t="shared" si="2230"/>
        <v>0.33333333333333331</v>
      </c>
      <c r="AG6467" s="14">
        <f t="shared" si="2231"/>
        <v>30</v>
      </c>
      <c r="AH6467" s="14">
        <f t="shared" si="2232"/>
        <v>-83</v>
      </c>
      <c r="AI6467" s="14">
        <f t="shared" si="2233"/>
        <v>-27.666666666666664</v>
      </c>
      <c r="AJ6467" s="2712"/>
    </row>
    <row r="6468" spans="1:36" ht="15.75">
      <c r="A6468" s="2706">
        <v>17</v>
      </c>
      <c r="B6468" s="2707" t="s">
        <v>8180</v>
      </c>
      <c r="C6468" s="2708"/>
      <c r="D6468" s="2709">
        <v>60149</v>
      </c>
      <c r="E6468" s="2708">
        <v>15</v>
      </c>
      <c r="F6468" s="2710">
        <f t="shared" si="2234"/>
        <v>902235</v>
      </c>
      <c r="G6468" s="2708"/>
      <c r="H6468" s="2710"/>
      <c r="I6468" s="2711">
        <v>44921</v>
      </c>
      <c r="J6468" s="2711">
        <v>46112</v>
      </c>
      <c r="K6468" s="2708"/>
      <c r="L6468" s="2708">
        <v>1157</v>
      </c>
      <c r="M6468" s="2711">
        <v>44918</v>
      </c>
      <c r="N6468" s="2708">
        <v>1</v>
      </c>
      <c r="O6468" s="2708">
        <v>7</v>
      </c>
      <c r="P6468" s="2708">
        <v>3</v>
      </c>
      <c r="Q6468" s="2708"/>
      <c r="R6468" s="2708"/>
      <c r="S6468" s="2708"/>
      <c r="T6468" s="2708"/>
      <c r="U6468" s="2708"/>
      <c r="V6468" s="2708"/>
      <c r="W6468" s="2708"/>
      <c r="X6468" s="2708"/>
      <c r="Y6468" s="2708"/>
      <c r="Z6468" s="2708"/>
      <c r="AA6468" s="2708"/>
      <c r="AB6468" s="2708"/>
      <c r="AC6468" s="1507">
        <f t="shared" si="2227"/>
        <v>4</v>
      </c>
      <c r="AD6468" s="1508">
        <f t="shared" si="2228"/>
        <v>240596</v>
      </c>
      <c r="AE6468" s="14">
        <f t="shared" si="2229"/>
        <v>36.5</v>
      </c>
      <c r="AF6468" s="14">
        <f t="shared" si="2230"/>
        <v>3.6666666666666665</v>
      </c>
      <c r="AG6468" s="14">
        <f t="shared" si="2231"/>
        <v>1.0909090909090911</v>
      </c>
      <c r="AH6468" s="14">
        <f t="shared" si="2232"/>
        <v>-35.409090909090907</v>
      </c>
      <c r="AI6468" s="14">
        <f t="shared" si="2233"/>
        <v>-129.83333333333331</v>
      </c>
      <c r="AJ6468" s="2712"/>
    </row>
    <row r="6469" spans="1:36" ht="29.25" customHeight="1">
      <c r="A6469" s="2706">
        <v>18</v>
      </c>
      <c r="B6469" s="2707" t="s">
        <v>8175</v>
      </c>
      <c r="C6469" s="2708"/>
      <c r="D6469" s="2709">
        <v>60983</v>
      </c>
      <c r="E6469" s="2708">
        <v>1</v>
      </c>
      <c r="F6469" s="2710">
        <f t="shared" si="2234"/>
        <v>60983</v>
      </c>
      <c r="G6469" s="2708"/>
      <c r="H6469" s="2710"/>
      <c r="I6469" s="2711">
        <v>44922</v>
      </c>
      <c r="J6469" s="2711">
        <v>45291</v>
      </c>
      <c r="K6469" s="2708"/>
      <c r="L6469" s="2708">
        <v>1157</v>
      </c>
      <c r="M6469" s="2711">
        <v>44918</v>
      </c>
      <c r="N6469" s="2708"/>
      <c r="O6469" s="2708"/>
      <c r="P6469" s="2708"/>
      <c r="Q6469" s="2708"/>
      <c r="R6469" s="2708"/>
      <c r="S6469" s="2708"/>
      <c r="T6469" s="2708"/>
      <c r="U6469" s="2708"/>
      <c r="V6469" s="2708"/>
      <c r="W6469" s="2708"/>
      <c r="X6469" s="2708"/>
      <c r="Y6469" s="2708"/>
      <c r="Z6469" s="2708"/>
      <c r="AA6469" s="2708"/>
      <c r="AB6469" s="2708"/>
      <c r="AC6469" s="1507">
        <f t="shared" si="2227"/>
        <v>1</v>
      </c>
      <c r="AD6469" s="1508">
        <f t="shared" si="2228"/>
        <v>60983</v>
      </c>
      <c r="AE6469" s="14">
        <f t="shared" si="2229"/>
        <v>9.1333333333333329</v>
      </c>
      <c r="AF6469" s="14">
        <f t="shared" si="2230"/>
        <v>0</v>
      </c>
      <c r="AG6469" s="14" t="e">
        <f t="shared" si="2231"/>
        <v>#DIV/0!</v>
      </c>
      <c r="AH6469" s="14" t="e">
        <f t="shared" si="2232"/>
        <v>#DIV/0!</v>
      </c>
      <c r="AI6469" s="14">
        <f t="shared" si="2233"/>
        <v>1</v>
      </c>
      <c r="AJ6469" s="2712"/>
    </row>
    <row r="6470" spans="1:36" ht="31.5">
      <c r="A6470" s="2706">
        <v>19</v>
      </c>
      <c r="B6470" s="2707" t="s">
        <v>8181</v>
      </c>
      <c r="C6470" s="2708"/>
      <c r="D6470" s="2709">
        <v>106197.5</v>
      </c>
      <c r="E6470" s="2708">
        <v>9</v>
      </c>
      <c r="F6470" s="2710">
        <f t="shared" si="2234"/>
        <v>955777.5</v>
      </c>
      <c r="G6470" s="2708"/>
      <c r="H6470" s="2710"/>
      <c r="I6470" s="2711">
        <v>44922</v>
      </c>
      <c r="J6470" s="2711">
        <v>45443</v>
      </c>
      <c r="K6470" s="2708"/>
      <c r="L6470" s="2708">
        <v>1157</v>
      </c>
      <c r="M6470" s="2711">
        <v>44918</v>
      </c>
      <c r="N6470" s="2708">
        <v>2</v>
      </c>
      <c r="O6470" s="2708">
        <v>2</v>
      </c>
      <c r="P6470" s="2708">
        <v>2</v>
      </c>
      <c r="Q6470" s="2708"/>
      <c r="R6470" s="2708"/>
      <c r="S6470" s="2708"/>
      <c r="T6470" s="2708"/>
      <c r="U6470" s="2708"/>
      <c r="V6470" s="2708"/>
      <c r="W6470" s="2708"/>
      <c r="X6470" s="2708"/>
      <c r="Y6470" s="2708"/>
      <c r="Z6470" s="2708"/>
      <c r="AA6470" s="2708"/>
      <c r="AB6470" s="2708"/>
      <c r="AC6470" s="1507">
        <f t="shared" si="2227"/>
        <v>3</v>
      </c>
      <c r="AD6470" s="1508">
        <f t="shared" si="2228"/>
        <v>318592.5</v>
      </c>
      <c r="AE6470" s="14">
        <f t="shared" si="2229"/>
        <v>14.2</v>
      </c>
      <c r="AF6470" s="14">
        <f t="shared" si="2230"/>
        <v>2</v>
      </c>
      <c r="AG6470" s="14">
        <f t="shared" si="2231"/>
        <v>1.5</v>
      </c>
      <c r="AH6470" s="14">
        <f t="shared" si="2232"/>
        <v>-12.7</v>
      </c>
      <c r="AI6470" s="14">
        <f t="shared" si="2233"/>
        <v>-25.4</v>
      </c>
      <c r="AJ6470" s="2712"/>
    </row>
    <row r="6471" spans="1:36" ht="31.5">
      <c r="A6471" s="2706">
        <v>20</v>
      </c>
      <c r="B6471" s="2707" t="s">
        <v>8182</v>
      </c>
      <c r="C6471" s="2708"/>
      <c r="D6471" s="2709">
        <v>80624</v>
      </c>
      <c r="E6471" s="2708">
        <v>10</v>
      </c>
      <c r="F6471" s="2710">
        <f t="shared" si="2234"/>
        <v>806240</v>
      </c>
      <c r="G6471" s="2708"/>
      <c r="H6471" s="2710"/>
      <c r="I6471" s="2711">
        <v>44922</v>
      </c>
      <c r="J6471" s="2711">
        <v>45505</v>
      </c>
      <c r="K6471" s="2708"/>
      <c r="L6471" s="2708">
        <v>1157</v>
      </c>
      <c r="M6471" s="2711">
        <v>44918</v>
      </c>
      <c r="N6471" s="2708"/>
      <c r="O6471" s="2708"/>
      <c r="P6471" s="2708"/>
      <c r="Q6471" s="2708"/>
      <c r="R6471" s="2708"/>
      <c r="S6471" s="2708"/>
      <c r="T6471" s="2708"/>
      <c r="U6471" s="2708"/>
      <c r="V6471" s="2708"/>
      <c r="W6471" s="2708"/>
      <c r="X6471" s="2708"/>
      <c r="Y6471" s="2708"/>
      <c r="Z6471" s="2708"/>
      <c r="AA6471" s="2708"/>
      <c r="AB6471" s="2708"/>
      <c r="AC6471" s="1507">
        <f t="shared" si="2227"/>
        <v>10</v>
      </c>
      <c r="AD6471" s="1508">
        <f t="shared" si="2228"/>
        <v>806240</v>
      </c>
      <c r="AE6471" s="14">
        <f t="shared" si="2229"/>
        <v>16.266666666666666</v>
      </c>
      <c r="AF6471" s="14">
        <f t="shared" si="2230"/>
        <v>0</v>
      </c>
      <c r="AG6471" s="14" t="e">
        <f t="shared" si="2231"/>
        <v>#DIV/0!</v>
      </c>
      <c r="AH6471" s="14" t="e">
        <f t="shared" si="2232"/>
        <v>#DIV/0!</v>
      </c>
      <c r="AI6471" s="14">
        <f t="shared" si="2233"/>
        <v>10</v>
      </c>
      <c r="AJ6471" s="2712"/>
    </row>
    <row r="6472" spans="1:36" ht="15.75">
      <c r="A6472" s="2706">
        <v>21</v>
      </c>
      <c r="B6472" s="2707" t="s">
        <v>8180</v>
      </c>
      <c r="C6472" s="2708"/>
      <c r="D6472" s="2709">
        <v>22363</v>
      </c>
      <c r="E6472" s="2708"/>
      <c r="F6472" s="2710"/>
      <c r="G6472" s="2708">
        <v>10</v>
      </c>
      <c r="H6472" s="2710">
        <f>G6472*D6472</f>
        <v>223630</v>
      </c>
      <c r="I6472" s="2711">
        <v>45007</v>
      </c>
      <c r="J6472" s="2711">
        <v>45323</v>
      </c>
      <c r="K6472" s="2708"/>
      <c r="L6472" s="2708">
        <v>242</v>
      </c>
      <c r="M6472" s="2711">
        <v>44994</v>
      </c>
      <c r="N6472" s="2708"/>
      <c r="O6472" s="2708"/>
      <c r="P6472" s="2708"/>
      <c r="Q6472" s="2708"/>
      <c r="R6472" s="2708"/>
      <c r="S6472" s="2708"/>
      <c r="T6472" s="2708"/>
      <c r="U6472" s="2708"/>
      <c r="V6472" s="2708"/>
      <c r="W6472" s="2708"/>
      <c r="X6472" s="2708"/>
      <c r="Y6472" s="2708"/>
      <c r="Z6472" s="2708"/>
      <c r="AA6472" s="2708"/>
      <c r="AB6472" s="2708"/>
      <c r="AC6472" s="1507">
        <f t="shared" si="2227"/>
        <v>10</v>
      </c>
      <c r="AD6472" s="1508">
        <f t="shared" si="2228"/>
        <v>223630</v>
      </c>
      <c r="AE6472" s="14">
        <f t="shared" si="2229"/>
        <v>10.199999999999999</v>
      </c>
      <c r="AF6472" s="14">
        <f t="shared" si="2230"/>
        <v>0</v>
      </c>
      <c r="AG6472" s="14" t="e">
        <f t="shared" si="2231"/>
        <v>#DIV/0!</v>
      </c>
      <c r="AH6472" s="14" t="e">
        <f t="shared" si="2232"/>
        <v>#DIV/0!</v>
      </c>
      <c r="AI6472" s="14">
        <f t="shared" si="2233"/>
        <v>10</v>
      </c>
      <c r="AJ6472" s="2712"/>
    </row>
    <row r="6473" spans="1:36" ht="15.75">
      <c r="A6473" s="4624" t="s">
        <v>8183</v>
      </c>
      <c r="B6473" s="4625"/>
      <c r="C6473" s="4625"/>
      <c r="D6473" s="4625"/>
      <c r="E6473" s="4625"/>
      <c r="F6473" s="4625"/>
      <c r="G6473" s="4625"/>
      <c r="H6473" s="4625"/>
      <c r="I6473" s="4625"/>
      <c r="J6473" s="4625"/>
      <c r="K6473" s="4625"/>
      <c r="L6473" s="4625"/>
      <c r="M6473" s="4625"/>
      <c r="N6473" s="4625"/>
      <c r="O6473" s="4625"/>
      <c r="P6473" s="4625"/>
      <c r="Q6473" s="4625"/>
      <c r="R6473" s="4625"/>
      <c r="S6473" s="4625"/>
      <c r="T6473" s="4625"/>
      <c r="U6473" s="4625"/>
      <c r="V6473" s="4625"/>
      <c r="W6473" s="4625"/>
      <c r="X6473" s="4625"/>
      <c r="Y6473" s="4625"/>
      <c r="Z6473" s="4625"/>
      <c r="AA6473" s="4625"/>
      <c r="AB6473" s="4625"/>
      <c r="AC6473" s="4625"/>
      <c r="AD6473" s="4625"/>
      <c r="AE6473" s="4625"/>
      <c r="AF6473" s="4625"/>
      <c r="AG6473" s="4625"/>
      <c r="AH6473" s="4625"/>
      <c r="AI6473" s="4625"/>
      <c r="AJ6473" s="4625"/>
    </row>
    <row r="6474" spans="1:36" ht="15.75">
      <c r="A6474" s="4625" t="s">
        <v>2014</v>
      </c>
      <c r="B6474" s="4640"/>
      <c r="C6474" s="4640"/>
      <c r="D6474" s="4640"/>
      <c r="E6474" s="4640"/>
      <c r="F6474" s="4640"/>
      <c r="G6474" s="4640"/>
      <c r="H6474" s="4640"/>
      <c r="I6474" s="4640"/>
      <c r="J6474" s="4640"/>
      <c r="K6474" s="4640"/>
      <c r="L6474" s="4640"/>
      <c r="M6474" s="4640"/>
      <c r="N6474" s="4640"/>
      <c r="O6474" s="4640"/>
      <c r="P6474" s="4640"/>
      <c r="Q6474" s="4640"/>
      <c r="R6474" s="4640"/>
      <c r="S6474" s="4640"/>
      <c r="T6474" s="4640"/>
      <c r="U6474" s="4640"/>
      <c r="V6474" s="4640"/>
      <c r="W6474" s="4640"/>
      <c r="X6474" s="4640"/>
      <c r="Y6474" s="4640"/>
      <c r="Z6474" s="4640"/>
      <c r="AA6474" s="4640"/>
      <c r="AB6474" s="4640"/>
      <c r="AC6474" s="4640"/>
      <c r="AD6474" s="4640"/>
      <c r="AE6474" s="4640"/>
      <c r="AF6474" s="4640"/>
      <c r="AG6474" s="4640"/>
      <c r="AH6474" s="4640"/>
      <c r="AI6474" s="4640"/>
      <c r="AJ6474" s="4640"/>
    </row>
    <row r="6475" spans="1:36" ht="15.75">
      <c r="A6475" s="2706">
        <v>1</v>
      </c>
      <c r="B6475" s="2713" t="s">
        <v>8184</v>
      </c>
      <c r="C6475" s="2708" t="s">
        <v>181</v>
      </c>
      <c r="D6475" s="2709">
        <v>49366.8</v>
      </c>
      <c r="E6475" s="2708">
        <v>15</v>
      </c>
      <c r="F6475" s="2710">
        <f>E6475*D6475</f>
        <v>740502</v>
      </c>
      <c r="G6475" s="2708"/>
      <c r="H6475" s="2710"/>
      <c r="I6475" s="2708"/>
      <c r="J6475" s="2711">
        <v>45184</v>
      </c>
      <c r="K6475" s="2708"/>
      <c r="L6475" s="2708">
        <v>426</v>
      </c>
      <c r="M6475" s="2711">
        <v>44265</v>
      </c>
      <c r="N6475" s="2708">
        <v>2</v>
      </c>
      <c r="O6475" s="2714">
        <v>2</v>
      </c>
      <c r="P6475" s="2714">
        <v>2</v>
      </c>
      <c r="Q6475" s="2714"/>
      <c r="R6475" s="2714"/>
      <c r="S6475" s="2714"/>
      <c r="T6475" s="2714"/>
      <c r="U6475" s="2714"/>
      <c r="V6475" s="2714"/>
      <c r="W6475" s="2714"/>
      <c r="X6475" s="2714"/>
      <c r="Y6475" s="2714"/>
      <c r="Z6475" s="2708"/>
      <c r="AA6475" s="2708"/>
      <c r="AB6475" s="2708"/>
      <c r="AC6475" s="1507">
        <f t="shared" ref="AC6475:AC6481" si="2235">E6475+G6475-N6475-O6475-AA6475-P6475-Q6475-R6475-S6475-T6475-U6475-V6475-W6475-X6475-Y6475</f>
        <v>9</v>
      </c>
      <c r="AD6475" s="1508">
        <f t="shared" ref="AD6475:AD6481" si="2236">D6475*AC6475</f>
        <v>444301.2</v>
      </c>
      <c r="AE6475" s="14">
        <f t="shared" ref="AE6475:AE6481" si="2237">(J6475-"01.04.2023")/30</f>
        <v>5.5666666666666664</v>
      </c>
      <c r="AF6475" s="14">
        <f t="shared" ref="AF6475:AF6481" si="2238">(N6475+O6475+P6475+Q6475+R6475+S6475+T6475+U6475+V6475+W6475+X6475+Y6475)/3</f>
        <v>2</v>
      </c>
      <c r="AG6475" s="14">
        <f t="shared" ref="AG6475:AG6481" si="2239">AC6475/AF6475</f>
        <v>4.5</v>
      </c>
      <c r="AH6475" s="14">
        <f t="shared" ref="AH6475:AH6481" si="2240">AG6475-AE6475</f>
        <v>-1.0666666666666664</v>
      </c>
      <c r="AI6475" s="14">
        <f t="shared" ref="AI6475:AI6481" si="2241">AC6475-(AE6475*AF6475)</f>
        <v>-2.1333333333333329</v>
      </c>
      <c r="AJ6475" s="2712"/>
    </row>
    <row r="6476" spans="1:36" ht="15.75">
      <c r="A6476" s="2706">
        <v>3</v>
      </c>
      <c r="B6476" s="2713" t="s">
        <v>2017</v>
      </c>
      <c r="C6476" s="2708" t="s">
        <v>181</v>
      </c>
      <c r="D6476" s="2709">
        <v>9923.83</v>
      </c>
      <c r="E6476" s="2708">
        <v>9</v>
      </c>
      <c r="F6476" s="2708">
        <f>E6476*D6476</f>
        <v>89314.47</v>
      </c>
      <c r="G6476" s="2708"/>
      <c r="H6476" s="2710"/>
      <c r="I6476" s="2711">
        <v>44672</v>
      </c>
      <c r="J6476" s="2711">
        <v>46183</v>
      </c>
      <c r="K6476" s="2708"/>
      <c r="L6476" s="2708">
        <v>211</v>
      </c>
      <c r="M6476" s="2711">
        <v>44657</v>
      </c>
      <c r="N6476" s="2708">
        <v>7</v>
      </c>
      <c r="O6476" s="2714">
        <v>1</v>
      </c>
      <c r="P6476" s="2714"/>
      <c r="Q6476" s="2714"/>
      <c r="R6476" s="2714"/>
      <c r="S6476" s="2714"/>
      <c r="T6476" s="2714"/>
      <c r="U6476" s="2714"/>
      <c r="V6476" s="2714"/>
      <c r="W6476" s="2714"/>
      <c r="X6476" s="2714"/>
      <c r="Y6476" s="2714"/>
      <c r="Z6476" s="2708"/>
      <c r="AA6476" s="2714"/>
      <c r="AB6476" s="2709"/>
      <c r="AC6476" s="1507">
        <f t="shared" si="2235"/>
        <v>1</v>
      </c>
      <c r="AD6476" s="1508">
        <f t="shared" si="2236"/>
        <v>9923.83</v>
      </c>
      <c r="AE6476" s="14">
        <f t="shared" si="2237"/>
        <v>38.866666666666667</v>
      </c>
      <c r="AF6476" s="14">
        <f t="shared" si="2238"/>
        <v>2.6666666666666665</v>
      </c>
      <c r="AG6476" s="14">
        <f t="shared" si="2239"/>
        <v>0.375</v>
      </c>
      <c r="AH6476" s="14">
        <f t="shared" si="2240"/>
        <v>-38.491666666666667</v>
      </c>
      <c r="AI6476" s="14">
        <f t="shared" si="2241"/>
        <v>-102.64444444444445</v>
      </c>
      <c r="AJ6476" s="2712"/>
    </row>
    <row r="6477" spans="1:36" ht="15.75">
      <c r="A6477" s="2706">
        <v>4</v>
      </c>
      <c r="B6477" s="2713" t="s">
        <v>3052</v>
      </c>
      <c r="C6477" s="2708" t="s">
        <v>66</v>
      </c>
      <c r="D6477" s="2709">
        <v>18855.27</v>
      </c>
      <c r="E6477" s="2708">
        <v>56</v>
      </c>
      <c r="F6477" s="2708">
        <f>E6477*D6477</f>
        <v>1055895.1200000001</v>
      </c>
      <c r="G6477" s="2708"/>
      <c r="H6477" s="2710"/>
      <c r="I6477" s="2711">
        <v>44855</v>
      </c>
      <c r="J6477" s="2711">
        <v>46238</v>
      </c>
      <c r="K6477" s="2708"/>
      <c r="L6477" s="2708">
        <v>899</v>
      </c>
      <c r="M6477" s="2711">
        <v>44854</v>
      </c>
      <c r="N6477" s="2708">
        <v>3</v>
      </c>
      <c r="O6477" s="2714">
        <v>8</v>
      </c>
      <c r="P6477" s="2714">
        <v>4</v>
      </c>
      <c r="Q6477" s="2714"/>
      <c r="R6477" s="2714"/>
      <c r="S6477" s="2714"/>
      <c r="T6477" s="2714"/>
      <c r="U6477" s="2714"/>
      <c r="V6477" s="2714"/>
      <c r="W6477" s="2714"/>
      <c r="X6477" s="2714"/>
      <c r="Y6477" s="2714"/>
      <c r="Z6477" s="2713"/>
      <c r="AA6477" s="2713"/>
      <c r="AB6477" s="2715"/>
      <c r="AC6477" s="1507">
        <f t="shared" si="2235"/>
        <v>41</v>
      </c>
      <c r="AD6477" s="1508">
        <f t="shared" si="2236"/>
        <v>773066.07000000007</v>
      </c>
      <c r="AE6477" s="14">
        <f t="shared" si="2237"/>
        <v>40.700000000000003</v>
      </c>
      <c r="AF6477" s="14">
        <f t="shared" si="2238"/>
        <v>5</v>
      </c>
      <c r="AG6477" s="14">
        <f t="shared" si="2239"/>
        <v>8.1999999999999993</v>
      </c>
      <c r="AH6477" s="14">
        <f t="shared" si="2240"/>
        <v>-32.5</v>
      </c>
      <c r="AI6477" s="14">
        <f t="shared" si="2241"/>
        <v>-162.5</v>
      </c>
      <c r="AJ6477" s="2712"/>
    </row>
    <row r="6478" spans="1:36" ht="18" customHeight="1">
      <c r="A6478" s="2706">
        <v>5</v>
      </c>
      <c r="B6478" s="2713" t="s">
        <v>2016</v>
      </c>
      <c r="C6478" s="2708" t="s">
        <v>66</v>
      </c>
      <c r="D6478" s="2709">
        <v>44621.760000000002</v>
      </c>
      <c r="E6478" s="2708"/>
      <c r="F6478" s="2708"/>
      <c r="G6478" s="2708">
        <v>7</v>
      </c>
      <c r="H6478" s="2710">
        <f>G6478*D6478</f>
        <v>312352.32</v>
      </c>
      <c r="I6478" s="2711">
        <v>44930</v>
      </c>
      <c r="J6478" s="2711">
        <v>45484</v>
      </c>
      <c r="K6478" s="2708"/>
      <c r="L6478" s="2708">
        <v>996</v>
      </c>
      <c r="M6478" s="2711">
        <v>44886</v>
      </c>
      <c r="N6478" s="2708"/>
      <c r="O6478" s="2716"/>
      <c r="P6478" s="2716"/>
      <c r="Q6478" s="2714"/>
      <c r="R6478" s="2714"/>
      <c r="S6478" s="2714"/>
      <c r="T6478" s="2714"/>
      <c r="U6478" s="2714"/>
      <c r="V6478" s="2714"/>
      <c r="W6478" s="2714"/>
      <c r="X6478" s="2714"/>
      <c r="Y6478" s="2714"/>
      <c r="Z6478" s="2713"/>
      <c r="AA6478" s="2713"/>
      <c r="AB6478" s="2715"/>
      <c r="AC6478" s="1507">
        <f t="shared" si="2235"/>
        <v>7</v>
      </c>
      <c r="AD6478" s="1508">
        <f t="shared" si="2236"/>
        <v>312352.32</v>
      </c>
      <c r="AE6478" s="14">
        <f t="shared" si="2237"/>
        <v>15.566666666666666</v>
      </c>
      <c r="AF6478" s="14">
        <f t="shared" si="2238"/>
        <v>0</v>
      </c>
      <c r="AG6478" s="14" t="e">
        <f t="shared" si="2239"/>
        <v>#DIV/0!</v>
      </c>
      <c r="AH6478" s="14" t="e">
        <f t="shared" si="2240"/>
        <v>#DIV/0!</v>
      </c>
      <c r="AI6478" s="14">
        <f t="shared" si="2241"/>
        <v>7</v>
      </c>
      <c r="AJ6478" s="2712"/>
    </row>
    <row r="6479" spans="1:36" ht="15.75">
      <c r="A6479" s="2706">
        <v>6</v>
      </c>
      <c r="B6479" s="2713" t="s">
        <v>8185</v>
      </c>
      <c r="C6479" s="2708" t="s">
        <v>66</v>
      </c>
      <c r="D6479" s="2709">
        <v>61354.92</v>
      </c>
      <c r="E6479" s="2708"/>
      <c r="F6479" s="2708"/>
      <c r="G6479" s="2708">
        <v>2</v>
      </c>
      <c r="H6479" s="2710">
        <f>G6479*D6479</f>
        <v>122709.84</v>
      </c>
      <c r="I6479" s="2711">
        <v>44930</v>
      </c>
      <c r="J6479" s="2711">
        <v>45684</v>
      </c>
      <c r="K6479" s="2708"/>
      <c r="L6479" s="2708">
        <v>996</v>
      </c>
      <c r="M6479" s="2711">
        <v>44886</v>
      </c>
      <c r="N6479" s="2708"/>
      <c r="O6479" s="2716"/>
      <c r="P6479" s="2716"/>
      <c r="Q6479" s="2714"/>
      <c r="R6479" s="2714"/>
      <c r="S6479" s="2714"/>
      <c r="T6479" s="2714"/>
      <c r="U6479" s="2714"/>
      <c r="V6479" s="2714"/>
      <c r="W6479" s="2714"/>
      <c r="X6479" s="2714"/>
      <c r="Y6479" s="2714"/>
      <c r="Z6479" s="2713"/>
      <c r="AA6479" s="2713"/>
      <c r="AB6479" s="2715"/>
      <c r="AC6479" s="1507">
        <f t="shared" si="2235"/>
        <v>2</v>
      </c>
      <c r="AD6479" s="1508">
        <f t="shared" si="2236"/>
        <v>122709.84</v>
      </c>
      <c r="AE6479" s="14">
        <f t="shared" si="2237"/>
        <v>22.233333333333334</v>
      </c>
      <c r="AF6479" s="14">
        <f t="shared" si="2238"/>
        <v>0</v>
      </c>
      <c r="AG6479" s="14" t="e">
        <f t="shared" si="2239"/>
        <v>#DIV/0!</v>
      </c>
      <c r="AH6479" s="14" t="e">
        <f t="shared" si="2240"/>
        <v>#DIV/0!</v>
      </c>
      <c r="AI6479" s="14">
        <f t="shared" si="2241"/>
        <v>2</v>
      </c>
      <c r="AJ6479" s="2712"/>
    </row>
    <row r="6480" spans="1:36" ht="15.75">
      <c r="A6480" s="2706">
        <v>7</v>
      </c>
      <c r="B6480" s="2713" t="s">
        <v>8924</v>
      </c>
      <c r="C6480" s="2708" t="s">
        <v>66</v>
      </c>
      <c r="D6480" s="2709">
        <v>19104.87</v>
      </c>
      <c r="E6480" s="2708"/>
      <c r="F6480" s="2708"/>
      <c r="G6480" s="2708">
        <v>11</v>
      </c>
      <c r="H6480" s="2710">
        <f>G6480*D6480</f>
        <v>210153.56999999998</v>
      </c>
      <c r="I6480" s="2711">
        <v>44974</v>
      </c>
      <c r="J6480" s="2711">
        <v>45469</v>
      </c>
      <c r="K6480" s="2708"/>
      <c r="L6480" s="2708">
        <v>168</v>
      </c>
      <c r="M6480" s="2711">
        <v>44974</v>
      </c>
      <c r="N6480" s="2708"/>
      <c r="O6480" s="2716"/>
      <c r="P6480" s="2716"/>
      <c r="Q6480" s="2714"/>
      <c r="R6480" s="2714"/>
      <c r="S6480" s="2714"/>
      <c r="T6480" s="2714"/>
      <c r="U6480" s="2714"/>
      <c r="V6480" s="2714"/>
      <c r="W6480" s="2714"/>
      <c r="X6480" s="2714"/>
      <c r="Y6480" s="2714"/>
      <c r="Z6480" s="2713"/>
      <c r="AA6480" s="2713"/>
      <c r="AB6480" s="2715"/>
      <c r="AC6480" s="1507">
        <f t="shared" si="2235"/>
        <v>11</v>
      </c>
      <c r="AD6480" s="1508">
        <f t="shared" si="2236"/>
        <v>210153.56999999998</v>
      </c>
      <c r="AE6480" s="14">
        <f t="shared" si="2237"/>
        <v>15.066666666666666</v>
      </c>
      <c r="AF6480" s="14">
        <f t="shared" si="2238"/>
        <v>0</v>
      </c>
      <c r="AG6480" s="14" t="e">
        <f t="shared" si="2239"/>
        <v>#DIV/0!</v>
      </c>
      <c r="AH6480" s="14" t="e">
        <f t="shared" si="2240"/>
        <v>#DIV/0!</v>
      </c>
      <c r="AI6480" s="14">
        <f t="shared" si="2241"/>
        <v>11</v>
      </c>
      <c r="AJ6480" s="2712"/>
    </row>
    <row r="6481" spans="1:36" ht="15.75">
      <c r="A6481" s="2706">
        <v>8</v>
      </c>
      <c r="B6481" s="2713" t="s">
        <v>8924</v>
      </c>
      <c r="C6481" s="2708" t="s">
        <v>66</v>
      </c>
      <c r="D6481" s="2709">
        <v>19104.87</v>
      </c>
      <c r="E6481" s="2708"/>
      <c r="F6481" s="2708"/>
      <c r="G6481" s="2708">
        <v>18</v>
      </c>
      <c r="H6481" s="2710">
        <f>G6481*D6481</f>
        <v>343887.66</v>
      </c>
      <c r="I6481" s="2711">
        <v>44974</v>
      </c>
      <c r="J6481" s="2711">
        <v>45469</v>
      </c>
      <c r="K6481" s="2708"/>
      <c r="L6481" s="2708">
        <v>167</v>
      </c>
      <c r="M6481" s="2711">
        <v>44974</v>
      </c>
      <c r="N6481" s="2708"/>
      <c r="O6481" s="2716"/>
      <c r="P6481" s="2716"/>
      <c r="Q6481" s="2714"/>
      <c r="R6481" s="2714"/>
      <c r="S6481" s="2714"/>
      <c r="T6481" s="2714"/>
      <c r="U6481" s="2714"/>
      <c r="V6481" s="2714"/>
      <c r="W6481" s="2714"/>
      <c r="X6481" s="2714"/>
      <c r="Y6481" s="2714"/>
      <c r="Z6481" s="2713"/>
      <c r="AA6481" s="2713"/>
      <c r="AB6481" s="2715"/>
      <c r="AC6481" s="1507">
        <f t="shared" si="2235"/>
        <v>18</v>
      </c>
      <c r="AD6481" s="1508">
        <f t="shared" si="2236"/>
        <v>343887.66</v>
      </c>
      <c r="AE6481" s="14">
        <f t="shared" si="2237"/>
        <v>15.066666666666666</v>
      </c>
      <c r="AF6481" s="14">
        <f t="shared" si="2238"/>
        <v>0</v>
      </c>
      <c r="AG6481" s="14" t="e">
        <f t="shared" si="2239"/>
        <v>#DIV/0!</v>
      </c>
      <c r="AH6481" s="14" t="e">
        <f t="shared" si="2240"/>
        <v>#DIV/0!</v>
      </c>
      <c r="AI6481" s="14">
        <f t="shared" si="2241"/>
        <v>18</v>
      </c>
      <c r="AJ6481" s="2712"/>
    </row>
    <row r="6482" spans="1:36" ht="15.75">
      <c r="A6482" s="4625" t="s">
        <v>2019</v>
      </c>
      <c r="B6482" s="4640"/>
      <c r="C6482" s="4640"/>
      <c r="D6482" s="4640"/>
      <c r="E6482" s="4640"/>
      <c r="F6482" s="4640"/>
      <c r="G6482" s="4640"/>
      <c r="H6482" s="4640"/>
      <c r="I6482" s="4640"/>
      <c r="J6482" s="4640"/>
      <c r="K6482" s="4640"/>
      <c r="L6482" s="4640"/>
      <c r="M6482" s="4640"/>
      <c r="N6482" s="4640"/>
      <c r="O6482" s="4640"/>
      <c r="P6482" s="4640"/>
      <c r="Q6482" s="4640"/>
      <c r="R6482" s="4640"/>
      <c r="S6482" s="4640"/>
      <c r="T6482" s="4640"/>
      <c r="U6482" s="4640"/>
      <c r="V6482" s="4640"/>
      <c r="W6482" s="4640"/>
      <c r="X6482" s="4640"/>
      <c r="Y6482" s="4640"/>
      <c r="Z6482" s="4640"/>
      <c r="AA6482" s="4640"/>
      <c r="AB6482" s="4640"/>
      <c r="AC6482" s="4640"/>
      <c r="AD6482" s="4640"/>
      <c r="AE6482" s="4640"/>
      <c r="AF6482" s="4640"/>
      <c r="AG6482" s="4640"/>
      <c r="AH6482" s="4640"/>
      <c r="AI6482" s="4640"/>
      <c r="AJ6482" s="4640"/>
    </row>
    <row r="6483" spans="1:36" ht="15.75">
      <c r="A6483" s="1495">
        <v>2</v>
      </c>
      <c r="B6483" s="2707" t="s">
        <v>2020</v>
      </c>
      <c r="C6483" s="2714" t="s">
        <v>65</v>
      </c>
      <c r="D6483" s="2717">
        <v>4.1139599999999996</v>
      </c>
      <c r="E6483" s="2714">
        <v>3600</v>
      </c>
      <c r="F6483" s="2708">
        <f t="shared" ref="F6483:F6490" si="2242">E6483*D6483</f>
        <v>14810.255999999999</v>
      </c>
      <c r="G6483" s="2714"/>
      <c r="H6483" s="2714"/>
      <c r="I6483" s="2718"/>
      <c r="J6483" s="2718">
        <v>45777</v>
      </c>
      <c r="K6483" s="2714"/>
      <c r="L6483" s="2714"/>
      <c r="M6483" s="2718"/>
      <c r="N6483" s="2714"/>
      <c r="O6483" s="2714"/>
      <c r="P6483" s="2714">
        <v>84</v>
      </c>
      <c r="Q6483" s="2714"/>
      <c r="R6483" s="2714"/>
      <c r="S6483" s="2714"/>
      <c r="T6483" s="2714"/>
      <c r="U6483" s="2714"/>
      <c r="V6483" s="2714"/>
      <c r="W6483" s="2714"/>
      <c r="X6483" s="2714"/>
      <c r="Y6483" s="2714"/>
      <c r="Z6483" s="2714"/>
      <c r="AA6483" s="2714"/>
      <c r="AB6483" s="2714"/>
      <c r="AC6483" s="1507">
        <f t="shared" ref="AC6483:AC6490" si="2243">E6483+G6483-N6483-O6483-AA6483-P6483-Q6483-R6483-S6483-T6483-U6483-V6483-W6483-X6483-Y6483</f>
        <v>3516</v>
      </c>
      <c r="AD6483" s="1508">
        <f t="shared" ref="AD6483:AD6490" si="2244">D6483*AC6483</f>
        <v>14464.683359999999</v>
      </c>
      <c r="AE6483" s="14">
        <f t="shared" ref="AE6483:AE6490" si="2245">(J6483-"01.04.2023")/30</f>
        <v>25.333333333333332</v>
      </c>
      <c r="AF6483" s="14">
        <f t="shared" ref="AF6483:AF6490" si="2246">(N6483+O6483+P6483+Q6483+R6483+S6483+T6483+U6483+V6483+W6483+X6483+Y6483)/3</f>
        <v>28</v>
      </c>
      <c r="AG6483" s="14">
        <f t="shared" ref="AG6483:AG6490" si="2247">AC6483/AF6483</f>
        <v>125.57142857142857</v>
      </c>
      <c r="AH6483" s="14">
        <f t="shared" ref="AH6483:AH6490" si="2248">AG6483-AE6483</f>
        <v>100.23809523809524</v>
      </c>
      <c r="AI6483" s="14">
        <f t="shared" ref="AI6483:AI6490" si="2249">AC6483-(AE6483*AF6483)</f>
        <v>2806.666666666667</v>
      </c>
      <c r="AJ6483" s="2719"/>
    </row>
    <row r="6484" spans="1:36" ht="15.75">
      <c r="A6484" s="1495">
        <v>3</v>
      </c>
      <c r="B6484" s="2707" t="s">
        <v>8186</v>
      </c>
      <c r="C6484" s="2714" t="s">
        <v>65</v>
      </c>
      <c r="D6484" s="2717">
        <v>176.54</v>
      </c>
      <c r="E6484" s="2714">
        <v>65</v>
      </c>
      <c r="F6484" s="2708">
        <f t="shared" si="2242"/>
        <v>11475.1</v>
      </c>
      <c r="G6484" s="2714"/>
      <c r="H6484" s="2714"/>
      <c r="I6484" s="2718"/>
      <c r="J6484" s="2718">
        <v>45473</v>
      </c>
      <c r="K6484" s="2714"/>
      <c r="L6484" s="2714">
        <v>155</v>
      </c>
      <c r="M6484" s="2718">
        <v>44636</v>
      </c>
      <c r="N6484" s="2714">
        <v>2</v>
      </c>
      <c r="O6484" s="2714"/>
      <c r="P6484" s="2714">
        <v>7</v>
      </c>
      <c r="Q6484" s="2714"/>
      <c r="R6484" s="2714"/>
      <c r="S6484" s="2714"/>
      <c r="T6484" s="2714"/>
      <c r="U6484" s="2714"/>
      <c r="V6484" s="2714"/>
      <c r="W6484" s="2714"/>
      <c r="X6484" s="2714"/>
      <c r="Y6484" s="2714"/>
      <c r="Z6484" s="2714"/>
      <c r="AA6484" s="2714"/>
      <c r="AB6484" s="2714"/>
      <c r="AC6484" s="1507">
        <f t="shared" si="2243"/>
        <v>56</v>
      </c>
      <c r="AD6484" s="1508">
        <f t="shared" si="2244"/>
        <v>9886.24</v>
      </c>
      <c r="AE6484" s="14">
        <f t="shared" si="2245"/>
        <v>15.2</v>
      </c>
      <c r="AF6484" s="14">
        <f t="shared" si="2246"/>
        <v>3</v>
      </c>
      <c r="AG6484" s="14">
        <f t="shared" si="2247"/>
        <v>18.666666666666668</v>
      </c>
      <c r="AH6484" s="14">
        <f t="shared" si="2248"/>
        <v>3.4666666666666686</v>
      </c>
      <c r="AI6484" s="14">
        <f t="shared" si="2249"/>
        <v>10.400000000000006</v>
      </c>
      <c r="AJ6484" s="2719"/>
    </row>
    <row r="6485" spans="1:36" ht="25.5" customHeight="1">
      <c r="A6485" s="1495">
        <v>4</v>
      </c>
      <c r="B6485" s="2707" t="s">
        <v>8187</v>
      </c>
      <c r="C6485" s="2714" t="s">
        <v>65</v>
      </c>
      <c r="D6485" s="2717">
        <v>157.19999999999999</v>
      </c>
      <c r="E6485" s="2714">
        <v>80</v>
      </c>
      <c r="F6485" s="2708">
        <f t="shared" si="2242"/>
        <v>12576</v>
      </c>
      <c r="G6485" s="2714"/>
      <c r="H6485" s="2714"/>
      <c r="I6485" s="2718"/>
      <c r="J6485" s="125">
        <v>45138</v>
      </c>
      <c r="K6485" s="2714"/>
      <c r="L6485" s="2714">
        <v>154</v>
      </c>
      <c r="M6485" s="2718">
        <v>44636</v>
      </c>
      <c r="N6485" s="2714"/>
      <c r="O6485" s="2714"/>
      <c r="P6485" s="2714">
        <v>0</v>
      </c>
      <c r="Q6485" s="2714"/>
      <c r="R6485" s="2714"/>
      <c r="S6485" s="2714"/>
      <c r="T6485" s="2714"/>
      <c r="U6485" s="2714"/>
      <c r="V6485" s="2714"/>
      <c r="W6485" s="2714"/>
      <c r="X6485" s="2714"/>
      <c r="Y6485" s="2714"/>
      <c r="Z6485" s="2707" t="s">
        <v>9667</v>
      </c>
      <c r="AA6485" s="2707">
        <v>60</v>
      </c>
      <c r="AB6485" s="2714">
        <v>9432</v>
      </c>
      <c r="AC6485" s="1507">
        <f t="shared" si="2243"/>
        <v>20</v>
      </c>
      <c r="AD6485" s="1508">
        <f t="shared" si="2244"/>
        <v>3144</v>
      </c>
      <c r="AE6485" s="14">
        <f t="shared" si="2245"/>
        <v>4.0333333333333332</v>
      </c>
      <c r="AF6485" s="14">
        <f t="shared" si="2246"/>
        <v>0</v>
      </c>
      <c r="AG6485" s="14" t="e">
        <f t="shared" si="2247"/>
        <v>#DIV/0!</v>
      </c>
      <c r="AH6485" s="14" t="e">
        <f t="shared" si="2248"/>
        <v>#DIV/0!</v>
      </c>
      <c r="AI6485" s="14">
        <f t="shared" si="2249"/>
        <v>20</v>
      </c>
      <c r="AJ6485" s="2719"/>
    </row>
    <row r="6486" spans="1:36" ht="15.75">
      <c r="A6486" s="1495">
        <v>5</v>
      </c>
      <c r="B6486" s="2707" t="s">
        <v>6036</v>
      </c>
      <c r="C6486" s="2720" t="s">
        <v>143</v>
      </c>
      <c r="D6486" s="2721">
        <v>134275.57999999999</v>
      </c>
      <c r="E6486" s="2714">
        <v>3</v>
      </c>
      <c r="F6486" s="2708">
        <f t="shared" si="2242"/>
        <v>402826.74</v>
      </c>
      <c r="G6486" s="2714"/>
      <c r="H6486" s="2721"/>
      <c r="I6486" s="2722"/>
      <c r="J6486" s="2723">
        <v>45382</v>
      </c>
      <c r="K6486" s="2714"/>
      <c r="L6486" s="2720">
        <v>1103</v>
      </c>
      <c r="M6486" s="2722">
        <v>44739</v>
      </c>
      <c r="N6486" s="2714"/>
      <c r="O6486" s="2714"/>
      <c r="P6486" s="2714"/>
      <c r="Q6486" s="2714"/>
      <c r="R6486" s="2714"/>
      <c r="S6486" s="2714"/>
      <c r="T6486" s="2714"/>
      <c r="U6486" s="2714"/>
      <c r="V6486" s="2714"/>
      <c r="W6486" s="2714"/>
      <c r="X6486" s="2714"/>
      <c r="Y6486" s="2714"/>
      <c r="Z6486" s="2714"/>
      <c r="AA6486" s="2714"/>
      <c r="AB6486" s="2714"/>
      <c r="AC6486" s="1507">
        <f t="shared" si="2243"/>
        <v>3</v>
      </c>
      <c r="AD6486" s="1508">
        <f t="shared" si="2244"/>
        <v>402826.74</v>
      </c>
      <c r="AE6486" s="14">
        <f t="shared" si="2245"/>
        <v>12.166666666666666</v>
      </c>
      <c r="AF6486" s="14">
        <f t="shared" si="2246"/>
        <v>0</v>
      </c>
      <c r="AG6486" s="14" t="e">
        <f t="shared" si="2247"/>
        <v>#DIV/0!</v>
      </c>
      <c r="AH6486" s="14" t="e">
        <f t="shared" si="2248"/>
        <v>#DIV/0!</v>
      </c>
      <c r="AI6486" s="14">
        <f t="shared" si="2249"/>
        <v>3</v>
      </c>
      <c r="AJ6486" s="2719"/>
    </row>
    <row r="6487" spans="1:36" ht="15.75">
      <c r="A6487" s="1495">
        <v>6</v>
      </c>
      <c r="B6487" s="2707" t="s">
        <v>8188</v>
      </c>
      <c r="C6487" s="2720" t="s">
        <v>7625</v>
      </c>
      <c r="D6487" s="2721">
        <v>1978.67</v>
      </c>
      <c r="E6487" s="2714">
        <v>74</v>
      </c>
      <c r="F6487" s="2708">
        <f t="shared" si="2242"/>
        <v>146421.58000000002</v>
      </c>
      <c r="G6487" s="2714"/>
      <c r="H6487" s="2721"/>
      <c r="I6487" s="2722"/>
      <c r="J6487" s="2723">
        <v>45565</v>
      </c>
      <c r="K6487" s="2714"/>
      <c r="L6487" s="2720">
        <v>628</v>
      </c>
      <c r="M6487" s="2722">
        <v>44776</v>
      </c>
      <c r="N6487" s="2714"/>
      <c r="O6487" s="2714"/>
      <c r="P6487" s="2714"/>
      <c r="Q6487" s="2714"/>
      <c r="R6487" s="2714"/>
      <c r="S6487" s="2714"/>
      <c r="T6487" s="2714"/>
      <c r="U6487" s="2714"/>
      <c r="V6487" s="2714"/>
      <c r="W6487" s="2714"/>
      <c r="X6487" s="2714"/>
      <c r="Y6487" s="2714"/>
      <c r="Z6487" s="2714"/>
      <c r="AA6487" s="2714"/>
      <c r="AB6487" s="2714"/>
      <c r="AC6487" s="1507">
        <f t="shared" si="2243"/>
        <v>74</v>
      </c>
      <c r="AD6487" s="1508">
        <f t="shared" si="2244"/>
        <v>146421.58000000002</v>
      </c>
      <c r="AE6487" s="14">
        <f t="shared" si="2245"/>
        <v>18.266666666666666</v>
      </c>
      <c r="AF6487" s="14">
        <f t="shared" si="2246"/>
        <v>0</v>
      </c>
      <c r="AG6487" s="14" t="e">
        <f t="shared" si="2247"/>
        <v>#DIV/0!</v>
      </c>
      <c r="AH6487" s="14" t="e">
        <f t="shared" si="2248"/>
        <v>#DIV/0!</v>
      </c>
      <c r="AI6487" s="14">
        <f t="shared" si="2249"/>
        <v>74</v>
      </c>
      <c r="AJ6487" s="2719"/>
    </row>
    <row r="6488" spans="1:36" s="2724" customFormat="1" ht="18.75" customHeight="1">
      <c r="A6488" s="1495">
        <v>7</v>
      </c>
      <c r="B6488" s="128" t="s">
        <v>8188</v>
      </c>
      <c r="C6488" s="2720" t="s">
        <v>7625</v>
      </c>
      <c r="D6488" s="2721">
        <v>1978.67</v>
      </c>
      <c r="E6488" s="2714">
        <v>100</v>
      </c>
      <c r="F6488" s="2708">
        <f t="shared" si="2242"/>
        <v>197867</v>
      </c>
      <c r="G6488" s="2714"/>
      <c r="H6488" s="2714"/>
      <c r="I6488" s="2718"/>
      <c r="J6488" s="2723">
        <v>45351</v>
      </c>
      <c r="K6488" s="2714"/>
      <c r="L6488" s="2714">
        <v>696</v>
      </c>
      <c r="M6488" s="2718">
        <v>44791</v>
      </c>
      <c r="N6488" s="2714"/>
      <c r="O6488" s="2714"/>
      <c r="P6488" s="2714"/>
      <c r="Q6488" s="2714"/>
      <c r="R6488" s="2714"/>
      <c r="S6488" s="2714"/>
      <c r="T6488" s="2714"/>
      <c r="U6488" s="2714"/>
      <c r="V6488" s="2714"/>
      <c r="W6488" s="2714"/>
      <c r="X6488" s="2714"/>
      <c r="Y6488" s="2714"/>
      <c r="Z6488" s="2714"/>
      <c r="AA6488" s="2714"/>
      <c r="AB6488" s="2714"/>
      <c r="AC6488" s="1507">
        <f t="shared" si="2243"/>
        <v>100</v>
      </c>
      <c r="AD6488" s="1508">
        <f t="shared" si="2244"/>
        <v>197867</v>
      </c>
      <c r="AE6488" s="14">
        <f t="shared" si="2245"/>
        <v>11.133333333333333</v>
      </c>
      <c r="AF6488" s="14">
        <f t="shared" si="2246"/>
        <v>0</v>
      </c>
      <c r="AG6488" s="14" t="e">
        <f t="shared" si="2247"/>
        <v>#DIV/0!</v>
      </c>
      <c r="AH6488" s="14" t="e">
        <f t="shared" si="2248"/>
        <v>#DIV/0!</v>
      </c>
      <c r="AI6488" s="14">
        <f t="shared" si="2249"/>
        <v>100</v>
      </c>
      <c r="AJ6488" s="2719"/>
    </row>
    <row r="6489" spans="1:36" s="2724" customFormat="1" ht="16.5" customHeight="1">
      <c r="A6489" s="1495">
        <v>8</v>
      </c>
      <c r="B6489" s="2707" t="s">
        <v>9668</v>
      </c>
      <c r="C6489" s="2714" t="s">
        <v>176</v>
      </c>
      <c r="D6489" s="2725">
        <v>51.36</v>
      </c>
      <c r="E6489" s="2726">
        <v>5390</v>
      </c>
      <c r="F6489" s="2708">
        <f t="shared" si="2242"/>
        <v>276830.40000000002</v>
      </c>
      <c r="G6489" s="2726"/>
      <c r="H6489" s="2727"/>
      <c r="I6489" s="2722"/>
      <c r="J6489" s="2723">
        <v>45683</v>
      </c>
      <c r="K6489" s="2714"/>
      <c r="L6489" s="2720">
        <v>225</v>
      </c>
      <c r="M6489" s="2722">
        <v>44665</v>
      </c>
      <c r="N6489" s="2714"/>
      <c r="O6489" s="2714"/>
      <c r="P6489" s="2714">
        <v>2.2000000000000002</v>
      </c>
      <c r="Q6489" s="2714"/>
      <c r="R6489" s="2714"/>
      <c r="S6489" s="2714"/>
      <c r="T6489" s="2714"/>
      <c r="U6489" s="2714"/>
      <c r="V6489" s="2714"/>
      <c r="W6489" s="2714"/>
      <c r="X6489" s="2714"/>
      <c r="Y6489" s="2714"/>
      <c r="Z6489" s="2714"/>
      <c r="AA6489" s="2714"/>
      <c r="AB6489" s="2714"/>
      <c r="AC6489" s="1507">
        <f t="shared" si="2243"/>
        <v>5387.8</v>
      </c>
      <c r="AD6489" s="1508">
        <f t="shared" si="2244"/>
        <v>276717.408</v>
      </c>
      <c r="AE6489" s="14">
        <f t="shared" si="2245"/>
        <v>22.2</v>
      </c>
      <c r="AF6489" s="14">
        <f t="shared" si="2246"/>
        <v>0.73333333333333339</v>
      </c>
      <c r="AG6489" s="14">
        <f t="shared" si="2247"/>
        <v>7347</v>
      </c>
      <c r="AH6489" s="14">
        <f t="shared" si="2248"/>
        <v>7324.8</v>
      </c>
      <c r="AI6489" s="14">
        <f t="shared" si="2249"/>
        <v>5371.52</v>
      </c>
      <c r="AJ6489" s="2719"/>
    </row>
    <row r="6490" spans="1:36" s="2724" customFormat="1" ht="21.75" customHeight="1">
      <c r="A6490" s="1495">
        <v>9</v>
      </c>
      <c r="B6490" s="2707" t="s">
        <v>6037</v>
      </c>
      <c r="C6490" s="2714" t="s">
        <v>66</v>
      </c>
      <c r="D6490" s="2717">
        <v>42.009799999999998</v>
      </c>
      <c r="E6490" s="2714">
        <v>73</v>
      </c>
      <c r="F6490" s="2708">
        <f t="shared" si="2242"/>
        <v>3066.7154</v>
      </c>
      <c r="G6490" s="2714"/>
      <c r="H6490" s="2714"/>
      <c r="I6490" s="2718"/>
      <c r="J6490" s="125">
        <v>45200</v>
      </c>
      <c r="K6490" s="2714"/>
      <c r="L6490" s="2714"/>
      <c r="M6490" s="2718"/>
      <c r="N6490" s="2714"/>
      <c r="O6490" s="2714"/>
      <c r="P6490" s="2714">
        <v>47</v>
      </c>
      <c r="Q6490" s="2714"/>
      <c r="R6490" s="2714"/>
      <c r="S6490" s="2714"/>
      <c r="T6490" s="2714"/>
      <c r="U6490" s="2714"/>
      <c r="V6490" s="2714"/>
      <c r="W6490" s="2714"/>
      <c r="X6490" s="2714"/>
      <c r="Y6490" s="2714"/>
      <c r="Z6490" s="2714"/>
      <c r="AA6490" s="2714"/>
      <c r="AB6490" s="2714"/>
      <c r="AC6490" s="1507">
        <f t="shared" si="2243"/>
        <v>26</v>
      </c>
      <c r="AD6490" s="1508">
        <f t="shared" si="2244"/>
        <v>1092.2547999999999</v>
      </c>
      <c r="AE6490" s="14">
        <f t="shared" si="2245"/>
        <v>6.1</v>
      </c>
      <c r="AF6490" s="14">
        <f t="shared" si="2246"/>
        <v>15.666666666666666</v>
      </c>
      <c r="AG6490" s="14">
        <f t="shared" si="2247"/>
        <v>1.6595744680851063</v>
      </c>
      <c r="AH6490" s="14">
        <f t="shared" si="2248"/>
        <v>-4.4404255319148938</v>
      </c>
      <c r="AI6490" s="14">
        <f t="shared" si="2249"/>
        <v>-69.566666666666663</v>
      </c>
      <c r="AJ6490" s="2719"/>
    </row>
    <row r="6491" spans="1:36" s="2724" customFormat="1" ht="37.5" customHeight="1">
      <c r="A6491" s="4641" t="s">
        <v>2021</v>
      </c>
      <c r="B6491" s="4642"/>
      <c r="C6491" s="4642"/>
      <c r="D6491" s="4642"/>
      <c r="E6491" s="4642"/>
      <c r="F6491" s="4642"/>
      <c r="G6491" s="4642"/>
      <c r="H6491" s="4642"/>
      <c r="I6491" s="4642"/>
      <c r="J6491" s="4642"/>
      <c r="K6491" s="4642"/>
      <c r="L6491" s="4642"/>
      <c r="M6491" s="4642"/>
      <c r="N6491" s="4642"/>
      <c r="O6491" s="4642"/>
      <c r="P6491" s="4642"/>
      <c r="Q6491" s="4642"/>
      <c r="R6491" s="4642"/>
      <c r="S6491" s="4642"/>
      <c r="T6491" s="4642"/>
      <c r="U6491" s="4642"/>
      <c r="V6491" s="4642"/>
      <c r="W6491" s="4642"/>
      <c r="X6491" s="4642"/>
      <c r="Y6491" s="4642"/>
      <c r="Z6491" s="4642"/>
      <c r="AA6491" s="4642"/>
      <c r="AB6491" s="4642"/>
      <c r="AC6491" s="4642"/>
      <c r="AD6491" s="4642"/>
      <c r="AE6491" s="4642"/>
      <c r="AF6491" s="4642"/>
      <c r="AG6491" s="4642"/>
      <c r="AH6491" s="4642"/>
      <c r="AI6491" s="4642"/>
      <c r="AJ6491" s="4642"/>
    </row>
    <row r="6492" spans="1:36" s="2724" customFormat="1" ht="37.5" customHeight="1">
      <c r="A6492" s="1495">
        <v>1</v>
      </c>
      <c r="B6492" s="2707" t="s">
        <v>8189</v>
      </c>
      <c r="C6492" s="2714" t="s">
        <v>66</v>
      </c>
      <c r="D6492" s="2717">
        <v>896.5</v>
      </c>
      <c r="E6492" s="2714">
        <v>277</v>
      </c>
      <c r="F6492" s="2708">
        <f t="shared" ref="F6492:F6507" si="2250">E6492*D6492</f>
        <v>248330.5</v>
      </c>
      <c r="G6492" s="2714"/>
      <c r="H6492" s="2714"/>
      <c r="I6492" s="2714"/>
      <c r="J6492" s="2718">
        <v>45261</v>
      </c>
      <c r="K6492" s="2714"/>
      <c r="L6492" s="2714">
        <v>11</v>
      </c>
      <c r="M6492" s="2718">
        <v>44202</v>
      </c>
      <c r="N6492" s="2714"/>
      <c r="O6492" s="2714"/>
      <c r="P6492" s="2714">
        <v>41</v>
      </c>
      <c r="Q6492" s="2714"/>
      <c r="R6492" s="2714"/>
      <c r="S6492" s="2714"/>
      <c r="T6492" s="2714"/>
      <c r="U6492" s="2714"/>
      <c r="V6492" s="2714"/>
      <c r="W6492" s="2714"/>
      <c r="X6492" s="2714"/>
      <c r="Y6492" s="2714"/>
      <c r="Z6492" s="2714"/>
      <c r="AA6492" s="2714"/>
      <c r="AB6492" s="2714"/>
      <c r="AC6492" s="1507">
        <f t="shared" ref="AC6492:AC6511" si="2251">E6492+G6492-N6492-O6492-AA6492-P6492-Q6492-R6492-S6492-T6492-U6492-V6492-W6492-X6492-Y6492</f>
        <v>236</v>
      </c>
      <c r="AD6492" s="1508">
        <f t="shared" ref="AD6492:AD6511" si="2252">D6492*AC6492</f>
        <v>211574</v>
      </c>
      <c r="AE6492" s="14">
        <f t="shared" ref="AE6492:AE6500" si="2253">(J6492-"01.04.2023")/30</f>
        <v>8.1333333333333329</v>
      </c>
      <c r="AF6492" s="14">
        <f t="shared" ref="AF6492:AF6511" si="2254">(N6492+O6492+P6492+Q6492+R6492+S6492+T6492+U6492+V6492+W6492+X6492+Y6492)/3</f>
        <v>13.666666666666666</v>
      </c>
      <c r="AG6492" s="14">
        <f t="shared" ref="AG6492:AG6511" si="2255">AC6492/AF6492</f>
        <v>17.26829268292683</v>
      </c>
      <c r="AH6492" s="14">
        <f t="shared" ref="AH6492:AH6500" si="2256">AG6492-AE6492</f>
        <v>9.1349593495934975</v>
      </c>
      <c r="AI6492" s="14">
        <f t="shared" ref="AI6492:AI6500" si="2257">AC6492-(AE6492*AF6492)</f>
        <v>124.84444444444446</v>
      </c>
      <c r="AJ6492" s="2719"/>
    </row>
    <row r="6493" spans="1:36" s="2724" customFormat="1" ht="37.5" customHeight="1">
      <c r="A6493" s="1495">
        <v>2</v>
      </c>
      <c r="B6493" s="2707" t="s">
        <v>8189</v>
      </c>
      <c r="C6493" s="2714" t="s">
        <v>66</v>
      </c>
      <c r="D6493" s="2717">
        <v>896.5</v>
      </c>
      <c r="E6493" s="2714">
        <v>155</v>
      </c>
      <c r="F6493" s="2708">
        <f t="shared" si="2250"/>
        <v>138957.5</v>
      </c>
      <c r="G6493" s="2714"/>
      <c r="H6493" s="2714"/>
      <c r="I6493" s="2714"/>
      <c r="J6493" s="2718">
        <v>45261</v>
      </c>
      <c r="K6493" s="2714"/>
      <c r="L6493" s="2714">
        <v>262</v>
      </c>
      <c r="M6493" s="2718">
        <v>44267</v>
      </c>
      <c r="N6493" s="2714"/>
      <c r="O6493" s="2714"/>
      <c r="P6493" s="2714"/>
      <c r="Q6493" s="2714"/>
      <c r="R6493" s="2714"/>
      <c r="S6493" s="2714"/>
      <c r="T6493" s="2714"/>
      <c r="U6493" s="2714"/>
      <c r="V6493" s="2714"/>
      <c r="W6493" s="2714"/>
      <c r="X6493" s="2714"/>
      <c r="Y6493" s="2714"/>
      <c r="Z6493" s="2714"/>
      <c r="AA6493" s="2714"/>
      <c r="AB6493" s="2714"/>
      <c r="AC6493" s="1507">
        <f t="shared" si="2251"/>
        <v>155</v>
      </c>
      <c r="AD6493" s="1508">
        <f t="shared" si="2252"/>
        <v>138957.5</v>
      </c>
      <c r="AE6493" s="14">
        <f t="shared" si="2253"/>
        <v>8.1333333333333329</v>
      </c>
      <c r="AF6493" s="14">
        <f t="shared" si="2254"/>
        <v>0</v>
      </c>
      <c r="AG6493" s="14" t="e">
        <f t="shared" si="2255"/>
        <v>#DIV/0!</v>
      </c>
      <c r="AH6493" s="14" t="e">
        <f t="shared" si="2256"/>
        <v>#DIV/0!</v>
      </c>
      <c r="AI6493" s="14">
        <f t="shared" si="2257"/>
        <v>155</v>
      </c>
      <c r="AJ6493" s="2719"/>
    </row>
    <row r="6494" spans="1:36" s="2724" customFormat="1" ht="37.5" customHeight="1">
      <c r="A6494" s="1495">
        <v>3</v>
      </c>
      <c r="B6494" s="2707" t="s">
        <v>2023</v>
      </c>
      <c r="C6494" s="2714" t="s">
        <v>66</v>
      </c>
      <c r="D6494" s="2717">
        <v>300</v>
      </c>
      <c r="E6494" s="2714">
        <v>1258</v>
      </c>
      <c r="F6494" s="2708">
        <f t="shared" si="2250"/>
        <v>377400</v>
      </c>
      <c r="G6494" s="2714"/>
      <c r="H6494" s="2714"/>
      <c r="I6494" s="2714"/>
      <c r="J6494" s="2718">
        <v>46022</v>
      </c>
      <c r="K6494" s="2714"/>
      <c r="L6494" s="2714">
        <v>375</v>
      </c>
      <c r="M6494" s="2718">
        <v>44293</v>
      </c>
      <c r="N6494" s="2714"/>
      <c r="O6494" s="2714"/>
      <c r="P6494" s="2714">
        <v>1</v>
      </c>
      <c r="Q6494" s="2714"/>
      <c r="R6494" s="2714"/>
      <c r="S6494" s="2714"/>
      <c r="T6494" s="2714"/>
      <c r="U6494" s="2714"/>
      <c r="V6494" s="2714"/>
      <c r="W6494" s="2714"/>
      <c r="X6494" s="2714"/>
      <c r="Y6494" s="2714"/>
      <c r="Z6494" s="2714"/>
      <c r="AA6494" s="2714"/>
      <c r="AB6494" s="2714"/>
      <c r="AC6494" s="1507">
        <f t="shared" si="2251"/>
        <v>1257</v>
      </c>
      <c r="AD6494" s="1508">
        <f t="shared" si="2252"/>
        <v>377100</v>
      </c>
      <c r="AE6494" s="14">
        <f t="shared" si="2253"/>
        <v>33.5</v>
      </c>
      <c r="AF6494" s="14">
        <f t="shared" si="2254"/>
        <v>0.33333333333333331</v>
      </c>
      <c r="AG6494" s="14">
        <f t="shared" si="2255"/>
        <v>3771</v>
      </c>
      <c r="AH6494" s="14">
        <f t="shared" si="2256"/>
        <v>3737.5</v>
      </c>
      <c r="AI6494" s="14">
        <f t="shared" si="2257"/>
        <v>1245.8333333333333</v>
      </c>
      <c r="AJ6494" s="2719"/>
    </row>
    <row r="6495" spans="1:36" s="2724" customFormat="1" ht="37.5" customHeight="1">
      <c r="A6495" s="1495">
        <v>4</v>
      </c>
      <c r="B6495" s="2707" t="s">
        <v>8190</v>
      </c>
      <c r="C6495" s="2714" t="s">
        <v>66</v>
      </c>
      <c r="D6495" s="2717">
        <v>214.89</v>
      </c>
      <c r="E6495" s="2714">
        <v>1140</v>
      </c>
      <c r="F6495" s="2708">
        <f t="shared" si="2250"/>
        <v>244974.59999999998</v>
      </c>
      <c r="G6495" s="2714"/>
      <c r="H6495" s="2714"/>
      <c r="I6495" s="2714"/>
      <c r="J6495" s="2718">
        <v>45291</v>
      </c>
      <c r="K6495" s="2714"/>
      <c r="L6495" s="2714">
        <v>377</v>
      </c>
      <c r="M6495" s="2718">
        <v>44293</v>
      </c>
      <c r="N6495" s="2714"/>
      <c r="O6495" s="2714"/>
      <c r="P6495" s="2714">
        <v>452</v>
      </c>
      <c r="Q6495" s="2714"/>
      <c r="R6495" s="2714"/>
      <c r="S6495" s="2714"/>
      <c r="T6495" s="2714"/>
      <c r="U6495" s="2714"/>
      <c r="V6495" s="2714"/>
      <c r="W6495" s="2714"/>
      <c r="X6495" s="2714"/>
      <c r="Y6495" s="2714"/>
      <c r="Z6495" s="2714"/>
      <c r="AA6495" s="2714"/>
      <c r="AB6495" s="2714"/>
      <c r="AC6495" s="1507">
        <f t="shared" si="2251"/>
        <v>688</v>
      </c>
      <c r="AD6495" s="1508">
        <f t="shared" si="2252"/>
        <v>147844.31999999998</v>
      </c>
      <c r="AE6495" s="14">
        <f t="shared" si="2253"/>
        <v>9.1333333333333329</v>
      </c>
      <c r="AF6495" s="14">
        <f t="shared" si="2254"/>
        <v>150.66666666666666</v>
      </c>
      <c r="AG6495" s="14">
        <f t="shared" si="2255"/>
        <v>4.5663716814159292</v>
      </c>
      <c r="AH6495" s="14">
        <f t="shared" si="2256"/>
        <v>-4.5669616519174037</v>
      </c>
      <c r="AI6495" s="14">
        <f t="shared" si="2257"/>
        <v>-688.08888888888873</v>
      </c>
      <c r="AJ6495" s="2719"/>
    </row>
    <row r="6496" spans="1:36" s="2724" customFormat="1" ht="23.25" customHeight="1">
      <c r="A6496" s="1495">
        <v>5</v>
      </c>
      <c r="B6496" s="2707" t="s">
        <v>8191</v>
      </c>
      <c r="C6496" s="2714" t="s">
        <v>66</v>
      </c>
      <c r="D6496" s="2717">
        <v>220</v>
      </c>
      <c r="E6496" s="2714">
        <v>1111</v>
      </c>
      <c r="F6496" s="2708">
        <f t="shared" si="2250"/>
        <v>244420</v>
      </c>
      <c r="G6496" s="2714"/>
      <c r="H6496" s="2714"/>
      <c r="I6496" s="2714"/>
      <c r="J6496" s="2718">
        <v>45292</v>
      </c>
      <c r="K6496" s="2714"/>
      <c r="L6496" s="2714">
        <v>11</v>
      </c>
      <c r="M6496" s="2718">
        <v>44202</v>
      </c>
      <c r="N6496" s="2714"/>
      <c r="O6496" s="2714"/>
      <c r="P6496" s="2714"/>
      <c r="Q6496" s="2714"/>
      <c r="R6496" s="2714"/>
      <c r="S6496" s="2714"/>
      <c r="T6496" s="2714"/>
      <c r="U6496" s="2714"/>
      <c r="V6496" s="2714"/>
      <c r="W6496" s="2714"/>
      <c r="X6496" s="2714"/>
      <c r="Y6496" s="2714"/>
      <c r="Z6496" s="2714"/>
      <c r="AA6496" s="2714"/>
      <c r="AB6496" s="2714"/>
      <c r="AC6496" s="1507">
        <f t="shared" si="2251"/>
        <v>1111</v>
      </c>
      <c r="AD6496" s="1508">
        <f t="shared" si="2252"/>
        <v>244420</v>
      </c>
      <c r="AE6496" s="14">
        <f t="shared" si="2253"/>
        <v>9.1666666666666661</v>
      </c>
      <c r="AF6496" s="14">
        <f t="shared" si="2254"/>
        <v>0</v>
      </c>
      <c r="AG6496" s="14" t="e">
        <f t="shared" si="2255"/>
        <v>#DIV/0!</v>
      </c>
      <c r="AH6496" s="14" t="e">
        <f t="shared" si="2256"/>
        <v>#DIV/0!</v>
      </c>
      <c r="AI6496" s="14">
        <f t="shared" si="2257"/>
        <v>1111</v>
      </c>
      <c r="AJ6496" s="2719"/>
    </row>
    <row r="6497" spans="1:36" s="2724" customFormat="1" ht="23.25" customHeight="1">
      <c r="A6497" s="1495">
        <v>6</v>
      </c>
      <c r="B6497" s="2707" t="s">
        <v>8191</v>
      </c>
      <c r="C6497" s="2714" t="s">
        <v>66</v>
      </c>
      <c r="D6497" s="2717">
        <v>220</v>
      </c>
      <c r="E6497" s="2714">
        <v>2571</v>
      </c>
      <c r="F6497" s="2708">
        <f t="shared" si="2250"/>
        <v>565620</v>
      </c>
      <c r="G6497" s="2714"/>
      <c r="H6497" s="2714"/>
      <c r="I6497" s="2714"/>
      <c r="J6497" s="2718">
        <v>45292</v>
      </c>
      <c r="K6497" s="2714"/>
      <c r="L6497" s="2714">
        <v>464</v>
      </c>
      <c r="M6497" s="2718">
        <v>44309</v>
      </c>
      <c r="N6497" s="2714"/>
      <c r="O6497" s="2714"/>
      <c r="P6497" s="2714"/>
      <c r="Q6497" s="2714"/>
      <c r="R6497" s="2714"/>
      <c r="S6497" s="2714"/>
      <c r="T6497" s="2714"/>
      <c r="U6497" s="2714"/>
      <c r="V6497" s="2714"/>
      <c r="W6497" s="2714"/>
      <c r="X6497" s="2714"/>
      <c r="Y6497" s="2714"/>
      <c r="Z6497" s="2714"/>
      <c r="AA6497" s="2714"/>
      <c r="AB6497" s="2714"/>
      <c r="AC6497" s="1507">
        <f t="shared" si="2251"/>
        <v>2571</v>
      </c>
      <c r="AD6497" s="1508">
        <f t="shared" si="2252"/>
        <v>565620</v>
      </c>
      <c r="AE6497" s="14">
        <f t="shared" si="2253"/>
        <v>9.1666666666666661</v>
      </c>
      <c r="AF6497" s="14">
        <f t="shared" si="2254"/>
        <v>0</v>
      </c>
      <c r="AG6497" s="14" t="e">
        <f t="shared" si="2255"/>
        <v>#DIV/0!</v>
      </c>
      <c r="AH6497" s="14" t="e">
        <f t="shared" si="2256"/>
        <v>#DIV/0!</v>
      </c>
      <c r="AI6497" s="14">
        <f t="shared" si="2257"/>
        <v>2571</v>
      </c>
      <c r="AJ6497" s="2719"/>
    </row>
    <row r="6498" spans="1:36" s="2724" customFormat="1" ht="23.25" customHeight="1">
      <c r="A6498" s="1495">
        <v>7</v>
      </c>
      <c r="B6498" s="2707" t="s">
        <v>8191</v>
      </c>
      <c r="C6498" s="2714" t="s">
        <v>66</v>
      </c>
      <c r="D6498" s="2717">
        <v>220</v>
      </c>
      <c r="E6498" s="2714">
        <v>1436</v>
      </c>
      <c r="F6498" s="2708">
        <f t="shared" si="2250"/>
        <v>315920</v>
      </c>
      <c r="G6498" s="2714"/>
      <c r="H6498" s="2714"/>
      <c r="I6498" s="2714"/>
      <c r="J6498" s="2718">
        <v>45292</v>
      </c>
      <c r="K6498" s="2714"/>
      <c r="L6498" s="2714">
        <v>1489</v>
      </c>
      <c r="M6498" s="2718">
        <v>44193</v>
      </c>
      <c r="N6498" s="2714"/>
      <c r="O6498" s="2714"/>
      <c r="P6498" s="2714">
        <v>46</v>
      </c>
      <c r="Q6498" s="2714"/>
      <c r="R6498" s="2714"/>
      <c r="S6498" s="2714"/>
      <c r="T6498" s="2714"/>
      <c r="U6498" s="2714"/>
      <c r="V6498" s="2714"/>
      <c r="W6498" s="2714"/>
      <c r="X6498" s="2714"/>
      <c r="Y6498" s="2714"/>
      <c r="Z6498" s="2714"/>
      <c r="AA6498" s="2714"/>
      <c r="AB6498" s="2714"/>
      <c r="AC6498" s="1507">
        <f t="shared" si="2251"/>
        <v>1390</v>
      </c>
      <c r="AD6498" s="1508">
        <f t="shared" si="2252"/>
        <v>305800</v>
      </c>
      <c r="AE6498" s="14">
        <f t="shared" si="2253"/>
        <v>9.1666666666666661</v>
      </c>
      <c r="AF6498" s="14">
        <f t="shared" si="2254"/>
        <v>15.333333333333334</v>
      </c>
      <c r="AG6498" s="14">
        <f t="shared" si="2255"/>
        <v>90.65217391304347</v>
      </c>
      <c r="AH6498" s="14">
        <f t="shared" si="2256"/>
        <v>81.485507246376798</v>
      </c>
      <c r="AI6498" s="14">
        <f t="shared" si="2257"/>
        <v>1249.4444444444443</v>
      </c>
      <c r="AJ6498" s="2719"/>
    </row>
    <row r="6499" spans="1:36" s="2724" customFormat="1" ht="23.25" customHeight="1">
      <c r="A6499" s="1495">
        <v>8</v>
      </c>
      <c r="B6499" s="2707" t="s">
        <v>8192</v>
      </c>
      <c r="C6499" s="2714" t="s">
        <v>66</v>
      </c>
      <c r="D6499" s="2717">
        <v>56.98</v>
      </c>
      <c r="E6499" s="2714">
        <v>2277</v>
      </c>
      <c r="F6499" s="2708">
        <f t="shared" si="2250"/>
        <v>129743.45999999999</v>
      </c>
      <c r="G6499" s="2714"/>
      <c r="H6499" s="2714"/>
      <c r="I6499" s="2714"/>
      <c r="J6499" s="2718">
        <v>45292</v>
      </c>
      <c r="K6499" s="2714"/>
      <c r="L6499" s="2714">
        <v>377</v>
      </c>
      <c r="M6499" s="2718">
        <v>44293</v>
      </c>
      <c r="N6499" s="2714"/>
      <c r="O6499" s="2714"/>
      <c r="P6499" s="2714">
        <v>194</v>
      </c>
      <c r="Q6499" s="2714"/>
      <c r="R6499" s="2714"/>
      <c r="S6499" s="2714"/>
      <c r="T6499" s="2714"/>
      <c r="U6499" s="2714"/>
      <c r="V6499" s="2714"/>
      <c r="W6499" s="2714"/>
      <c r="X6499" s="2714"/>
      <c r="Y6499" s="2714"/>
      <c r="Z6499" s="2714"/>
      <c r="AA6499" s="2714"/>
      <c r="AB6499" s="2714"/>
      <c r="AC6499" s="1507">
        <f t="shared" si="2251"/>
        <v>2083</v>
      </c>
      <c r="AD6499" s="1508">
        <f t="shared" si="2252"/>
        <v>118689.34</v>
      </c>
      <c r="AE6499" s="14">
        <f t="shared" si="2253"/>
        <v>9.1666666666666661</v>
      </c>
      <c r="AF6499" s="14">
        <f t="shared" si="2254"/>
        <v>64.666666666666671</v>
      </c>
      <c r="AG6499" s="14">
        <f t="shared" si="2255"/>
        <v>32.211340206185568</v>
      </c>
      <c r="AH6499" s="14">
        <f t="shared" si="2256"/>
        <v>23.044673539518904</v>
      </c>
      <c r="AI6499" s="14">
        <f t="shared" si="2257"/>
        <v>1490.2222222222222</v>
      </c>
      <c r="AJ6499" s="2719"/>
    </row>
    <row r="6500" spans="1:36" s="2724" customFormat="1" ht="23.25" customHeight="1">
      <c r="A6500" s="1495">
        <v>9</v>
      </c>
      <c r="B6500" s="2707" t="s">
        <v>8193</v>
      </c>
      <c r="C6500" s="2714" t="s">
        <v>66</v>
      </c>
      <c r="D6500" s="2728">
        <v>104.91399699999999</v>
      </c>
      <c r="E6500" s="2729">
        <v>2580</v>
      </c>
      <c r="F6500" s="2708">
        <f t="shared" si="2250"/>
        <v>270678.11225999997</v>
      </c>
      <c r="G6500" s="2714"/>
      <c r="H6500" s="2714"/>
      <c r="I6500" s="2714"/>
      <c r="J6500" s="2718">
        <v>45293</v>
      </c>
      <c r="K6500" s="2714"/>
      <c r="L6500" s="2720">
        <v>1118</v>
      </c>
      <c r="M6500" s="2722">
        <v>44215</v>
      </c>
      <c r="N6500" s="2714"/>
      <c r="O6500" s="2714"/>
      <c r="P6500" s="2714">
        <v>750</v>
      </c>
      <c r="Q6500" s="2714"/>
      <c r="R6500" s="2714"/>
      <c r="S6500" s="2714"/>
      <c r="T6500" s="2714"/>
      <c r="U6500" s="2714"/>
      <c r="V6500" s="2714"/>
      <c r="W6500" s="2714"/>
      <c r="X6500" s="2714"/>
      <c r="Y6500" s="2714"/>
      <c r="Z6500" s="2714"/>
      <c r="AA6500" s="2714"/>
      <c r="AB6500" s="2714"/>
      <c r="AC6500" s="1507">
        <f t="shared" si="2251"/>
        <v>1830</v>
      </c>
      <c r="AD6500" s="1508">
        <f t="shared" si="2252"/>
        <v>191992.61450999998</v>
      </c>
      <c r="AE6500" s="14">
        <f t="shared" si="2253"/>
        <v>9.1999999999999993</v>
      </c>
      <c r="AF6500" s="14">
        <f t="shared" si="2254"/>
        <v>250</v>
      </c>
      <c r="AG6500" s="14">
        <f t="shared" si="2255"/>
        <v>7.32</v>
      </c>
      <c r="AH6500" s="14">
        <f t="shared" si="2256"/>
        <v>-1.879999999999999</v>
      </c>
      <c r="AI6500" s="14">
        <f t="shared" si="2257"/>
        <v>-470</v>
      </c>
      <c r="AJ6500" s="2719"/>
    </row>
    <row r="6501" spans="1:36" s="2724" customFormat="1" ht="23.25" customHeight="1">
      <c r="A6501" s="1495">
        <v>12</v>
      </c>
      <c r="B6501" s="2707" t="s">
        <v>6039</v>
      </c>
      <c r="C6501" s="2720" t="s">
        <v>7536</v>
      </c>
      <c r="D6501" s="2725">
        <v>10.45978</v>
      </c>
      <c r="E6501" s="2726">
        <v>806</v>
      </c>
      <c r="F6501" s="2708">
        <f t="shared" si="2250"/>
        <v>8430.5826799999995</v>
      </c>
      <c r="G6501" s="2726"/>
      <c r="H6501" s="2721"/>
      <c r="I6501" s="2722"/>
      <c r="J6501" s="2722" t="s">
        <v>6038</v>
      </c>
      <c r="K6501" s="2714"/>
      <c r="L6501" s="2720"/>
      <c r="M6501" s="2722"/>
      <c r="N6501" s="2714"/>
      <c r="O6501" s="2714"/>
      <c r="P6501" s="127">
        <v>0</v>
      </c>
      <c r="Q6501" s="2714"/>
      <c r="R6501" s="2714"/>
      <c r="S6501" s="2714"/>
      <c r="T6501" s="2714"/>
      <c r="U6501" s="2714"/>
      <c r="V6501" s="2726"/>
      <c r="W6501" s="2714"/>
      <c r="X6501" s="2714"/>
      <c r="Y6501" s="2714"/>
      <c r="Z6501" s="2714"/>
      <c r="AA6501" s="2714"/>
      <c r="AB6501" s="2714"/>
      <c r="AC6501" s="1507">
        <f t="shared" si="2251"/>
        <v>806</v>
      </c>
      <c r="AD6501" s="1508">
        <f t="shared" si="2252"/>
        <v>8430.5826799999995</v>
      </c>
      <c r="AE6501" s="14" t="s">
        <v>334</v>
      </c>
      <c r="AF6501" s="14">
        <f t="shared" si="2254"/>
        <v>0</v>
      </c>
      <c r="AG6501" s="14" t="e">
        <f t="shared" si="2255"/>
        <v>#DIV/0!</v>
      </c>
      <c r="AH6501" s="14" t="s">
        <v>334</v>
      </c>
      <c r="AI6501" s="14" t="s">
        <v>334</v>
      </c>
      <c r="AJ6501" s="2719"/>
    </row>
    <row r="6502" spans="1:36" s="2724" customFormat="1" ht="23.25" customHeight="1">
      <c r="A6502" s="1495">
        <v>13</v>
      </c>
      <c r="B6502" s="2707" t="s">
        <v>6040</v>
      </c>
      <c r="C6502" s="2720" t="s">
        <v>66</v>
      </c>
      <c r="D6502" s="2725">
        <v>82.577290000000005</v>
      </c>
      <c r="E6502" s="2726">
        <v>3000</v>
      </c>
      <c r="F6502" s="2708">
        <f t="shared" si="2250"/>
        <v>247731.87000000002</v>
      </c>
      <c r="G6502" s="2726"/>
      <c r="H6502" s="2721"/>
      <c r="I6502" s="2722"/>
      <c r="J6502" s="2722" t="s">
        <v>6038</v>
      </c>
      <c r="K6502" s="2714"/>
      <c r="L6502" s="2720"/>
      <c r="M6502" s="2722"/>
      <c r="N6502" s="2714"/>
      <c r="O6502" s="2714"/>
      <c r="P6502" s="127">
        <v>0</v>
      </c>
      <c r="Q6502" s="2714"/>
      <c r="R6502" s="2714"/>
      <c r="S6502" s="2714"/>
      <c r="T6502" s="2714"/>
      <c r="U6502" s="2714"/>
      <c r="V6502" s="2726"/>
      <c r="W6502" s="2714"/>
      <c r="X6502" s="2714"/>
      <c r="Y6502" s="2714"/>
      <c r="Z6502" s="2714"/>
      <c r="AA6502" s="2714"/>
      <c r="AB6502" s="2714"/>
      <c r="AC6502" s="1507">
        <f t="shared" si="2251"/>
        <v>3000</v>
      </c>
      <c r="AD6502" s="1508">
        <f t="shared" si="2252"/>
        <v>247731.87000000002</v>
      </c>
      <c r="AE6502" s="14" t="s">
        <v>334</v>
      </c>
      <c r="AF6502" s="14">
        <f t="shared" si="2254"/>
        <v>0</v>
      </c>
      <c r="AG6502" s="14" t="e">
        <f t="shared" si="2255"/>
        <v>#DIV/0!</v>
      </c>
      <c r="AH6502" s="14" t="s">
        <v>334</v>
      </c>
      <c r="AI6502" s="14" t="s">
        <v>334</v>
      </c>
      <c r="AJ6502" s="2719"/>
    </row>
    <row r="6503" spans="1:36" s="2724" customFormat="1" ht="30.75" customHeight="1">
      <c r="A6503" s="1495">
        <v>14</v>
      </c>
      <c r="B6503" s="2707" t="s">
        <v>6041</v>
      </c>
      <c r="C6503" s="2720" t="s">
        <v>66</v>
      </c>
      <c r="D6503" s="2725">
        <v>81.809479999999994</v>
      </c>
      <c r="E6503" s="2726">
        <v>11500</v>
      </c>
      <c r="F6503" s="2708">
        <f t="shared" si="2250"/>
        <v>940809.0199999999</v>
      </c>
      <c r="G6503" s="2726"/>
      <c r="H6503" s="2721"/>
      <c r="I6503" s="2722"/>
      <c r="J6503" s="2722" t="s">
        <v>6038</v>
      </c>
      <c r="K6503" s="2714"/>
      <c r="L6503" s="2720"/>
      <c r="M6503" s="2722"/>
      <c r="N6503" s="2714"/>
      <c r="O6503" s="2714"/>
      <c r="P6503" s="127">
        <v>1150</v>
      </c>
      <c r="Q6503" s="2714"/>
      <c r="R6503" s="2714"/>
      <c r="S6503" s="2714"/>
      <c r="T6503" s="2714"/>
      <c r="U6503" s="2714"/>
      <c r="V6503" s="2726"/>
      <c r="W6503" s="2714"/>
      <c r="X6503" s="2714"/>
      <c r="Y6503" s="2714"/>
      <c r="Z6503" s="2714"/>
      <c r="AA6503" s="2714"/>
      <c r="AB6503" s="2714"/>
      <c r="AC6503" s="1507">
        <f t="shared" si="2251"/>
        <v>10350</v>
      </c>
      <c r="AD6503" s="1508">
        <f t="shared" si="2252"/>
        <v>846728.1179999999</v>
      </c>
      <c r="AE6503" s="14" t="s">
        <v>334</v>
      </c>
      <c r="AF6503" s="14">
        <f t="shared" si="2254"/>
        <v>383.33333333333331</v>
      </c>
      <c r="AG6503" s="14">
        <f t="shared" si="2255"/>
        <v>27</v>
      </c>
      <c r="AH6503" s="14" t="s">
        <v>334</v>
      </c>
      <c r="AI6503" s="14" t="s">
        <v>334</v>
      </c>
      <c r="AJ6503" s="2719"/>
    </row>
    <row r="6504" spans="1:36" s="2724" customFormat="1" ht="27" customHeight="1">
      <c r="A6504" s="1495">
        <v>15</v>
      </c>
      <c r="B6504" s="2707" t="s">
        <v>6042</v>
      </c>
      <c r="C6504" s="2720" t="s">
        <v>66</v>
      </c>
      <c r="D6504" s="2728">
        <v>105.34868</v>
      </c>
      <c r="E6504" s="2726">
        <v>4095</v>
      </c>
      <c r="F6504" s="2708">
        <f t="shared" si="2250"/>
        <v>431402.84460000001</v>
      </c>
      <c r="G6504" s="2726"/>
      <c r="H6504" s="2730"/>
      <c r="I6504" s="2722"/>
      <c r="J6504" s="2723">
        <v>45443</v>
      </c>
      <c r="K6504" s="2714"/>
      <c r="L6504" s="2720"/>
      <c r="M6504" s="2722"/>
      <c r="N6504" s="2714"/>
      <c r="O6504" s="2714"/>
      <c r="P6504" s="127">
        <v>0</v>
      </c>
      <c r="Q6504" s="2714"/>
      <c r="R6504" s="2714"/>
      <c r="S6504" s="2714"/>
      <c r="T6504" s="2714"/>
      <c r="U6504" s="2714"/>
      <c r="V6504" s="2726"/>
      <c r="W6504" s="2714"/>
      <c r="X6504" s="2714"/>
      <c r="Y6504" s="2714"/>
      <c r="Z6504" s="2714"/>
      <c r="AA6504" s="2714"/>
      <c r="AB6504" s="2714"/>
      <c r="AC6504" s="1507">
        <f t="shared" si="2251"/>
        <v>4095</v>
      </c>
      <c r="AD6504" s="1508">
        <f t="shared" si="2252"/>
        <v>431402.84460000001</v>
      </c>
      <c r="AE6504" s="14">
        <f>(J6504-"01.04.2023")/30</f>
        <v>14.2</v>
      </c>
      <c r="AF6504" s="14">
        <f t="shared" si="2254"/>
        <v>0</v>
      </c>
      <c r="AG6504" s="14" t="e">
        <f t="shared" si="2255"/>
        <v>#DIV/0!</v>
      </c>
      <c r="AH6504" s="14" t="e">
        <f>AG6504-AE6504</f>
        <v>#DIV/0!</v>
      </c>
      <c r="AI6504" s="14">
        <f>AC6504-(AE6504*AF6504)</f>
        <v>4095</v>
      </c>
      <c r="AJ6504" s="2719"/>
    </row>
    <row r="6505" spans="1:36" s="2724" customFormat="1" ht="27" customHeight="1">
      <c r="A6505" s="1495">
        <v>16</v>
      </c>
      <c r="B6505" s="2707" t="s">
        <v>8194</v>
      </c>
      <c r="C6505" s="2720" t="s">
        <v>66</v>
      </c>
      <c r="D6505" s="2728">
        <v>48.392159999999997</v>
      </c>
      <c r="E6505" s="2726">
        <v>2840</v>
      </c>
      <c r="F6505" s="2708">
        <f t="shared" si="2250"/>
        <v>137433.73439999999</v>
      </c>
      <c r="G6505" s="2726"/>
      <c r="H6505" s="2730"/>
      <c r="I6505" s="2722"/>
      <c r="J6505" s="2723">
        <v>45170</v>
      </c>
      <c r="K6505" s="2714"/>
      <c r="L6505" s="2720"/>
      <c r="M6505" s="2722"/>
      <c r="N6505" s="2714"/>
      <c r="O6505" s="2714"/>
      <c r="P6505" s="127">
        <v>486</v>
      </c>
      <c r="Q6505" s="2714"/>
      <c r="R6505" s="2714"/>
      <c r="S6505" s="2714"/>
      <c r="T6505" s="2714"/>
      <c r="U6505" s="2714"/>
      <c r="V6505" s="2726"/>
      <c r="W6505" s="2714"/>
      <c r="X6505" s="2714"/>
      <c r="Y6505" s="2714"/>
      <c r="Z6505" s="2714"/>
      <c r="AA6505" s="2714"/>
      <c r="AB6505" s="2714"/>
      <c r="AC6505" s="1507">
        <f t="shared" si="2251"/>
        <v>2354</v>
      </c>
      <c r="AD6505" s="1508">
        <f t="shared" si="2252"/>
        <v>113915.14464</v>
      </c>
      <c r="AE6505" s="14">
        <f>(J6505-"01.04.2023")/30</f>
        <v>5.0999999999999996</v>
      </c>
      <c r="AF6505" s="14">
        <f t="shared" si="2254"/>
        <v>162</v>
      </c>
      <c r="AG6505" s="14">
        <f t="shared" si="2255"/>
        <v>14.530864197530864</v>
      </c>
      <c r="AH6505" s="14">
        <f>AG6505-AE6505</f>
        <v>9.4308641975308642</v>
      </c>
      <c r="AI6505" s="14">
        <f>AC6505-(AE6505*AF6505)</f>
        <v>1527.8000000000002</v>
      </c>
      <c r="AJ6505" s="2719"/>
    </row>
    <row r="6506" spans="1:36" s="2724" customFormat="1" ht="27" customHeight="1">
      <c r="A6506" s="1495">
        <v>17</v>
      </c>
      <c r="B6506" s="2707" t="s">
        <v>8194</v>
      </c>
      <c r="C6506" s="2720" t="s">
        <v>66</v>
      </c>
      <c r="D6506" s="2728">
        <v>48.94538</v>
      </c>
      <c r="E6506" s="2726">
        <v>2500</v>
      </c>
      <c r="F6506" s="2708">
        <f t="shared" si="2250"/>
        <v>122363.45</v>
      </c>
      <c r="G6506" s="2726"/>
      <c r="H6506" s="2730"/>
      <c r="I6506" s="2722"/>
      <c r="J6506" s="2723">
        <v>45170</v>
      </c>
      <c r="K6506" s="2714"/>
      <c r="L6506" s="2720"/>
      <c r="M6506" s="2722"/>
      <c r="N6506" s="2714"/>
      <c r="O6506" s="2714"/>
      <c r="P6506" s="127">
        <v>72</v>
      </c>
      <c r="Q6506" s="2714"/>
      <c r="R6506" s="2714"/>
      <c r="S6506" s="2714"/>
      <c r="T6506" s="2714"/>
      <c r="U6506" s="2714"/>
      <c r="V6506" s="2726"/>
      <c r="W6506" s="2714"/>
      <c r="X6506" s="2714"/>
      <c r="Y6506" s="2714"/>
      <c r="Z6506" s="2714"/>
      <c r="AA6506" s="2714"/>
      <c r="AB6506" s="2714"/>
      <c r="AC6506" s="1507">
        <f t="shared" si="2251"/>
        <v>2428</v>
      </c>
      <c r="AD6506" s="1508">
        <f t="shared" si="2252"/>
        <v>118839.38264</v>
      </c>
      <c r="AE6506" s="14">
        <f>(J6506-"01.04.2023")/30</f>
        <v>5.0999999999999996</v>
      </c>
      <c r="AF6506" s="14">
        <f t="shared" si="2254"/>
        <v>24</v>
      </c>
      <c r="AG6506" s="14">
        <f t="shared" si="2255"/>
        <v>101.16666666666667</v>
      </c>
      <c r="AH6506" s="14">
        <f>AG6506-AE6506</f>
        <v>96.066666666666677</v>
      </c>
      <c r="AI6506" s="14">
        <f>AC6506-(AE6506*AF6506)</f>
        <v>2305.6</v>
      </c>
      <c r="AJ6506" s="2719"/>
    </row>
    <row r="6507" spans="1:36" s="2724" customFormat="1" ht="26.25" customHeight="1">
      <c r="A6507" s="1495">
        <v>18</v>
      </c>
      <c r="B6507" s="2707" t="s">
        <v>8195</v>
      </c>
      <c r="C6507" s="2720" t="s">
        <v>66</v>
      </c>
      <c r="D6507" s="2728">
        <v>268</v>
      </c>
      <c r="E6507" s="2726">
        <v>3768</v>
      </c>
      <c r="F6507" s="2708">
        <f t="shared" si="2250"/>
        <v>1009824</v>
      </c>
      <c r="G6507" s="2726"/>
      <c r="H6507" s="2730"/>
      <c r="I6507" s="2722"/>
      <c r="J6507" s="125">
        <v>45536</v>
      </c>
      <c r="K6507" s="2714"/>
      <c r="L6507" s="2720"/>
      <c r="M6507" s="2722"/>
      <c r="N6507" s="2714"/>
      <c r="O6507" s="2714"/>
      <c r="P6507" s="2714">
        <v>369</v>
      </c>
      <c r="Q6507" s="2714"/>
      <c r="R6507" s="2714"/>
      <c r="S6507" s="2714"/>
      <c r="T6507" s="2714"/>
      <c r="U6507" s="2714"/>
      <c r="V6507" s="2726"/>
      <c r="W6507" s="2714"/>
      <c r="X6507" s="2714"/>
      <c r="Y6507" s="2714"/>
      <c r="Z6507" s="2714"/>
      <c r="AA6507" s="2714"/>
      <c r="AB6507" s="2714"/>
      <c r="AC6507" s="1507">
        <f t="shared" si="2251"/>
        <v>3399</v>
      </c>
      <c r="AD6507" s="1508">
        <f t="shared" si="2252"/>
        <v>910932</v>
      </c>
      <c r="AE6507" s="14">
        <f>(J6507-"01.04.2023")/30</f>
        <v>17.3</v>
      </c>
      <c r="AF6507" s="14">
        <f t="shared" si="2254"/>
        <v>123</v>
      </c>
      <c r="AG6507" s="14">
        <f t="shared" si="2255"/>
        <v>27.634146341463413</v>
      </c>
      <c r="AH6507" s="14">
        <f>AG6507-AE6507</f>
        <v>10.334146341463413</v>
      </c>
      <c r="AI6507" s="14">
        <f>AC6507-(AE6507*AF6507)</f>
        <v>1271.0999999999999</v>
      </c>
      <c r="AJ6507" s="2719"/>
    </row>
    <row r="6508" spans="1:36" s="2724" customFormat="1" ht="24" customHeight="1">
      <c r="A6508" s="1495">
        <v>19</v>
      </c>
      <c r="B6508" s="2707" t="s">
        <v>2925</v>
      </c>
      <c r="C6508" s="2720" t="s">
        <v>66</v>
      </c>
      <c r="D6508" s="2728">
        <v>1</v>
      </c>
      <c r="E6508" s="127"/>
      <c r="F6508" s="2708"/>
      <c r="G6508" s="127">
        <v>4000</v>
      </c>
      <c r="H6508" s="127">
        <v>4000</v>
      </c>
      <c r="I6508" s="2723">
        <v>44960</v>
      </c>
      <c r="J6508" s="2722" t="s">
        <v>6038</v>
      </c>
      <c r="K6508" s="2714"/>
      <c r="L6508" s="2720"/>
      <c r="M6508" s="2722"/>
      <c r="N6508" s="2714"/>
      <c r="O6508" s="2714"/>
      <c r="P6508" s="2714">
        <v>850</v>
      </c>
      <c r="Q6508" s="2714"/>
      <c r="R6508" s="2714"/>
      <c r="S6508" s="2714"/>
      <c r="T6508" s="2714"/>
      <c r="U6508" s="2714"/>
      <c r="V6508" s="2726"/>
      <c r="W6508" s="2714"/>
      <c r="X6508" s="2714"/>
      <c r="Y6508" s="2714"/>
      <c r="Z6508" s="2714"/>
      <c r="AA6508" s="2714"/>
      <c r="AB6508" s="2714"/>
      <c r="AC6508" s="1507">
        <f t="shared" si="2251"/>
        <v>3150</v>
      </c>
      <c r="AD6508" s="1508">
        <f t="shared" si="2252"/>
        <v>3150</v>
      </c>
      <c r="AE6508" s="14" t="s">
        <v>334</v>
      </c>
      <c r="AF6508" s="14">
        <f t="shared" si="2254"/>
        <v>283.33333333333331</v>
      </c>
      <c r="AG6508" s="14">
        <f t="shared" si="2255"/>
        <v>11.117647058823531</v>
      </c>
      <c r="AH6508" s="14" t="s">
        <v>334</v>
      </c>
      <c r="AI6508" s="14" t="s">
        <v>334</v>
      </c>
      <c r="AJ6508" s="2719"/>
    </row>
    <row r="6509" spans="1:36" s="2724" customFormat="1" ht="24" customHeight="1">
      <c r="A6509" s="1495">
        <v>22</v>
      </c>
      <c r="B6509" s="2707" t="s">
        <v>8925</v>
      </c>
      <c r="C6509" s="2720" t="s">
        <v>66</v>
      </c>
      <c r="D6509" s="2728">
        <v>1</v>
      </c>
      <c r="E6509" s="127"/>
      <c r="F6509" s="2708"/>
      <c r="G6509" s="127">
        <v>720</v>
      </c>
      <c r="H6509" s="127">
        <v>720</v>
      </c>
      <c r="I6509" s="2723">
        <v>44960</v>
      </c>
      <c r="J6509" s="2723">
        <v>45717</v>
      </c>
      <c r="K6509" s="2714"/>
      <c r="L6509" s="2720"/>
      <c r="M6509" s="2722"/>
      <c r="N6509" s="2714"/>
      <c r="O6509" s="2714"/>
      <c r="P6509" s="2714">
        <v>0</v>
      </c>
      <c r="Q6509" s="2714"/>
      <c r="R6509" s="2714"/>
      <c r="S6509" s="2714"/>
      <c r="T6509" s="2714"/>
      <c r="U6509" s="2714"/>
      <c r="V6509" s="2726"/>
      <c r="W6509" s="2714"/>
      <c r="X6509" s="2714"/>
      <c r="Y6509" s="2714"/>
      <c r="Z6509" s="2714"/>
      <c r="AA6509" s="2714"/>
      <c r="AB6509" s="2714"/>
      <c r="AC6509" s="1507">
        <f t="shared" si="2251"/>
        <v>720</v>
      </c>
      <c r="AD6509" s="1508">
        <f t="shared" si="2252"/>
        <v>720</v>
      </c>
      <c r="AE6509" s="14">
        <f>(J6509-"01.04.2023")/30</f>
        <v>23.333333333333332</v>
      </c>
      <c r="AF6509" s="14">
        <f t="shared" si="2254"/>
        <v>0</v>
      </c>
      <c r="AG6509" s="14" t="e">
        <f t="shared" si="2255"/>
        <v>#DIV/0!</v>
      </c>
      <c r="AH6509" s="14" t="e">
        <f>AG6509-AE6509</f>
        <v>#DIV/0!</v>
      </c>
      <c r="AI6509" s="14">
        <f>AC6509-(AE6509*AF6509)</f>
        <v>720</v>
      </c>
      <c r="AJ6509" s="2719"/>
    </row>
    <row r="6510" spans="1:36" s="2724" customFormat="1" ht="24" customHeight="1">
      <c r="A6510" s="1495">
        <v>24</v>
      </c>
      <c r="B6510" s="2707" t="s">
        <v>8926</v>
      </c>
      <c r="C6510" s="2720" t="s">
        <v>66</v>
      </c>
      <c r="D6510" s="2728">
        <v>1</v>
      </c>
      <c r="E6510" s="127"/>
      <c r="F6510" s="2708"/>
      <c r="G6510" s="127">
        <v>1175</v>
      </c>
      <c r="H6510" s="127">
        <v>1175</v>
      </c>
      <c r="I6510" s="2723">
        <v>44960</v>
      </c>
      <c r="J6510" s="2723">
        <v>45046</v>
      </c>
      <c r="K6510" s="2714"/>
      <c r="L6510" s="2720"/>
      <c r="M6510" s="2722"/>
      <c r="N6510" s="2714"/>
      <c r="O6510" s="2714"/>
      <c r="P6510" s="2714">
        <v>1030</v>
      </c>
      <c r="Q6510" s="2714"/>
      <c r="R6510" s="2714"/>
      <c r="S6510" s="2714"/>
      <c r="T6510" s="2714"/>
      <c r="U6510" s="2714"/>
      <c r="V6510" s="2726"/>
      <c r="W6510" s="2714"/>
      <c r="X6510" s="2714"/>
      <c r="Y6510" s="2714"/>
      <c r="Z6510" s="2714"/>
      <c r="AA6510" s="2714"/>
      <c r="AB6510" s="2714"/>
      <c r="AC6510" s="1507">
        <f t="shared" si="2251"/>
        <v>145</v>
      </c>
      <c r="AD6510" s="1508">
        <f t="shared" si="2252"/>
        <v>145</v>
      </c>
      <c r="AE6510" s="14">
        <f>(J6510-"01.04.2023")/30</f>
        <v>0.96666666666666667</v>
      </c>
      <c r="AF6510" s="14">
        <f t="shared" si="2254"/>
        <v>343.33333333333331</v>
      </c>
      <c r="AG6510" s="14">
        <f t="shared" si="2255"/>
        <v>0.42233009708737868</v>
      </c>
      <c r="AH6510" s="14">
        <f>AG6510-AE6510</f>
        <v>-0.544336569579288</v>
      </c>
      <c r="AI6510" s="14">
        <f>AC6510-(AE6510*AF6510)</f>
        <v>-186.88888888888886</v>
      </c>
      <c r="AJ6510" s="2712"/>
    </row>
    <row r="6511" spans="1:36" s="2724" customFormat="1" ht="24" customHeight="1">
      <c r="A6511" s="1495">
        <v>25</v>
      </c>
      <c r="B6511" s="2707" t="s">
        <v>8925</v>
      </c>
      <c r="C6511" s="2720" t="s">
        <v>66</v>
      </c>
      <c r="D6511" s="2728">
        <v>1</v>
      </c>
      <c r="E6511" s="127"/>
      <c r="F6511" s="2708"/>
      <c r="G6511" s="127">
        <v>3600</v>
      </c>
      <c r="H6511" s="127">
        <v>3600</v>
      </c>
      <c r="I6511" s="2723">
        <v>44977</v>
      </c>
      <c r="J6511" s="2722" t="s">
        <v>6038</v>
      </c>
      <c r="K6511" s="2714"/>
      <c r="L6511" s="2720"/>
      <c r="M6511" s="2722"/>
      <c r="N6511" s="2714"/>
      <c r="O6511" s="2714"/>
      <c r="P6511" s="2714">
        <v>0</v>
      </c>
      <c r="Q6511" s="2714"/>
      <c r="R6511" s="2714"/>
      <c r="S6511" s="2714"/>
      <c r="T6511" s="2714"/>
      <c r="U6511" s="2714"/>
      <c r="V6511" s="2726"/>
      <c r="W6511" s="2714"/>
      <c r="X6511" s="2714"/>
      <c r="Y6511" s="2714"/>
      <c r="Z6511" s="2714"/>
      <c r="AA6511" s="2714"/>
      <c r="AB6511" s="2714"/>
      <c r="AC6511" s="1507">
        <f t="shared" si="2251"/>
        <v>3600</v>
      </c>
      <c r="AD6511" s="1508">
        <f t="shared" si="2252"/>
        <v>3600</v>
      </c>
      <c r="AE6511" s="14" t="s">
        <v>334</v>
      </c>
      <c r="AF6511" s="14">
        <f t="shared" si="2254"/>
        <v>0</v>
      </c>
      <c r="AG6511" s="14" t="e">
        <f t="shared" si="2255"/>
        <v>#DIV/0!</v>
      </c>
      <c r="AH6511" s="14" t="s">
        <v>334</v>
      </c>
      <c r="AI6511" s="14" t="s">
        <v>334</v>
      </c>
      <c r="AJ6511" s="2712"/>
    </row>
    <row r="6512" spans="1:36" s="2724" customFormat="1" ht="15.75">
      <c r="A6512" s="4641" t="s">
        <v>6043</v>
      </c>
      <c r="B6512" s="4642"/>
      <c r="C6512" s="4642"/>
      <c r="D6512" s="4642"/>
      <c r="E6512" s="4642"/>
      <c r="F6512" s="4642"/>
      <c r="G6512" s="4642"/>
      <c r="H6512" s="4642"/>
      <c r="I6512" s="4642"/>
      <c r="J6512" s="4642"/>
      <c r="K6512" s="4642"/>
      <c r="L6512" s="4642"/>
      <c r="M6512" s="4642"/>
      <c r="N6512" s="4642"/>
      <c r="O6512" s="4642"/>
      <c r="P6512" s="4642"/>
      <c r="Q6512" s="4642"/>
      <c r="R6512" s="4642"/>
      <c r="S6512" s="4642"/>
      <c r="T6512" s="4642"/>
      <c r="U6512" s="4642"/>
      <c r="V6512" s="4642"/>
      <c r="W6512" s="4642"/>
      <c r="X6512" s="4642"/>
      <c r="Y6512" s="4642"/>
      <c r="Z6512" s="4642"/>
      <c r="AA6512" s="4642"/>
      <c r="AB6512" s="4642"/>
      <c r="AC6512" s="4642"/>
      <c r="AD6512" s="4642"/>
      <c r="AE6512" s="4642"/>
      <c r="AF6512" s="4642"/>
      <c r="AG6512" s="4642"/>
      <c r="AH6512" s="4642"/>
      <c r="AI6512" s="4642"/>
      <c r="AJ6512" s="4642"/>
    </row>
    <row r="6513" spans="1:36" s="2724" customFormat="1" ht="15.75">
      <c r="A6513" s="1495">
        <v>1</v>
      </c>
      <c r="B6513" s="2731" t="s">
        <v>6044</v>
      </c>
      <c r="C6513" s="2714" t="s">
        <v>66</v>
      </c>
      <c r="D6513" s="2732">
        <v>867</v>
      </c>
      <c r="E6513" s="2733">
        <v>48</v>
      </c>
      <c r="F6513" s="2708">
        <f t="shared" ref="F6513:F6537" si="2258">E6513*D6513</f>
        <v>41616</v>
      </c>
      <c r="G6513" s="2733"/>
      <c r="H6513" s="2719"/>
      <c r="I6513" s="2734"/>
      <c r="J6513" s="2718">
        <v>45717</v>
      </c>
      <c r="K6513" s="2714"/>
      <c r="L6513" s="2714"/>
      <c r="M6513" s="2718"/>
      <c r="N6513" s="2714"/>
      <c r="O6513" s="2714"/>
      <c r="P6513" s="2714">
        <v>0</v>
      </c>
      <c r="Q6513" s="2714"/>
      <c r="R6513" s="2714"/>
      <c r="S6513" s="2714"/>
      <c r="T6513" s="2714"/>
      <c r="U6513" s="2714"/>
      <c r="V6513" s="2714"/>
      <c r="W6513" s="2714"/>
      <c r="X6513" s="2714"/>
      <c r="Y6513" s="2714"/>
      <c r="Z6513" s="2714"/>
      <c r="AA6513" s="2714"/>
      <c r="AB6513" s="2714"/>
      <c r="AC6513" s="1507">
        <f t="shared" ref="AC6513:AC6537" si="2259">E6513+G6513-N6513-O6513-AA6513-P6513-Q6513-R6513-S6513-T6513-U6513-V6513-W6513-X6513-Y6513</f>
        <v>48</v>
      </c>
      <c r="AD6513" s="1508">
        <f t="shared" ref="AD6513:AD6537" si="2260">D6513*AC6513</f>
        <v>41616</v>
      </c>
      <c r="AE6513" s="14">
        <f>(J6513-"01.04.2023")/30</f>
        <v>23.333333333333332</v>
      </c>
      <c r="AF6513" s="14">
        <f t="shared" ref="AF6513:AF6537" si="2261">(N6513+O6513+P6513+Q6513+R6513+S6513+T6513+U6513+V6513+W6513+X6513+Y6513)/3</f>
        <v>0</v>
      </c>
      <c r="AG6513" s="14" t="e">
        <f t="shared" ref="AG6513:AG6537" si="2262">AC6513/AF6513</f>
        <v>#DIV/0!</v>
      </c>
      <c r="AH6513" s="14" t="e">
        <f>AG6513-AE6513</f>
        <v>#DIV/0!</v>
      </c>
      <c r="AI6513" s="14">
        <f>AC6513-(AE6513*AF6513)</f>
        <v>48</v>
      </c>
      <c r="AJ6513" s="2719"/>
    </row>
    <row r="6514" spans="1:36" s="2724" customFormat="1" ht="15.75">
      <c r="A6514" s="1495">
        <v>4</v>
      </c>
      <c r="B6514" s="2731" t="s">
        <v>6045</v>
      </c>
      <c r="C6514" s="2714" t="s">
        <v>66</v>
      </c>
      <c r="D6514" s="2732">
        <v>66000</v>
      </c>
      <c r="E6514" s="2733">
        <v>5</v>
      </c>
      <c r="F6514" s="2708">
        <f t="shared" si="2258"/>
        <v>330000</v>
      </c>
      <c r="G6514" s="2733"/>
      <c r="H6514" s="2719"/>
      <c r="I6514" s="2734"/>
      <c r="J6514" s="2718" t="s">
        <v>6038</v>
      </c>
      <c r="K6514" s="2714"/>
      <c r="L6514" s="2714"/>
      <c r="M6514" s="2718"/>
      <c r="N6514" s="2714"/>
      <c r="O6514" s="2714"/>
      <c r="P6514" s="2714">
        <v>0</v>
      </c>
      <c r="Q6514" s="2714"/>
      <c r="R6514" s="2714"/>
      <c r="S6514" s="2714"/>
      <c r="T6514" s="2714"/>
      <c r="U6514" s="2714"/>
      <c r="V6514" s="2714"/>
      <c r="W6514" s="2714"/>
      <c r="X6514" s="2714"/>
      <c r="Y6514" s="2714"/>
      <c r="Z6514" s="2714"/>
      <c r="AA6514" s="2714"/>
      <c r="AB6514" s="2714"/>
      <c r="AC6514" s="1507">
        <f t="shared" si="2259"/>
        <v>5</v>
      </c>
      <c r="AD6514" s="1508">
        <f t="shared" si="2260"/>
        <v>330000</v>
      </c>
      <c r="AE6514" s="14" t="s">
        <v>334</v>
      </c>
      <c r="AF6514" s="14">
        <f t="shared" si="2261"/>
        <v>0</v>
      </c>
      <c r="AG6514" s="14" t="e">
        <f t="shared" si="2262"/>
        <v>#DIV/0!</v>
      </c>
      <c r="AH6514" s="14" t="s">
        <v>334</v>
      </c>
      <c r="AI6514" s="14" t="s">
        <v>334</v>
      </c>
      <c r="AJ6514" s="2719"/>
    </row>
    <row r="6515" spans="1:36" s="2724" customFormat="1" ht="15.75">
      <c r="A6515" s="1495">
        <v>5</v>
      </c>
      <c r="B6515" s="128" t="s">
        <v>2936</v>
      </c>
      <c r="C6515" s="2720" t="s">
        <v>66</v>
      </c>
      <c r="D6515" s="2721">
        <v>1</v>
      </c>
      <c r="E6515" s="2726">
        <v>1</v>
      </c>
      <c r="F6515" s="2708">
        <f t="shared" si="2258"/>
        <v>1</v>
      </c>
      <c r="G6515" s="2726"/>
      <c r="H6515" s="2719"/>
      <c r="I6515" s="2722"/>
      <c r="J6515" s="2718" t="s">
        <v>6038</v>
      </c>
      <c r="K6515" s="2714"/>
      <c r="L6515" s="2714"/>
      <c r="M6515" s="2718"/>
      <c r="N6515" s="2714"/>
      <c r="O6515" s="2714"/>
      <c r="P6515" s="2714"/>
      <c r="Q6515" s="2714"/>
      <c r="R6515" s="2714"/>
      <c r="S6515" s="2714"/>
      <c r="T6515" s="2714"/>
      <c r="U6515" s="2714"/>
      <c r="V6515" s="2714"/>
      <c r="W6515" s="2714"/>
      <c r="X6515" s="2714"/>
      <c r="Y6515" s="2714"/>
      <c r="Z6515" s="2714"/>
      <c r="AA6515" s="2714"/>
      <c r="AB6515" s="2714"/>
      <c r="AC6515" s="1507">
        <f t="shared" si="2259"/>
        <v>1</v>
      </c>
      <c r="AD6515" s="1508">
        <f t="shared" si="2260"/>
        <v>1</v>
      </c>
      <c r="AE6515" s="14" t="s">
        <v>334</v>
      </c>
      <c r="AF6515" s="14">
        <f t="shared" si="2261"/>
        <v>0</v>
      </c>
      <c r="AG6515" s="14" t="e">
        <f t="shared" si="2262"/>
        <v>#DIV/0!</v>
      </c>
      <c r="AH6515" s="14" t="s">
        <v>334</v>
      </c>
      <c r="AI6515" s="14" t="s">
        <v>334</v>
      </c>
      <c r="AJ6515" s="2719"/>
    </row>
    <row r="6516" spans="1:36" s="2724" customFormat="1" ht="15.75">
      <c r="A6516" s="1495">
        <v>8</v>
      </c>
      <c r="B6516" s="128" t="s">
        <v>6046</v>
      </c>
      <c r="C6516" s="2720" t="s">
        <v>66</v>
      </c>
      <c r="D6516" s="2721">
        <v>1</v>
      </c>
      <c r="E6516" s="2726">
        <v>1</v>
      </c>
      <c r="F6516" s="2708">
        <f t="shared" si="2258"/>
        <v>1</v>
      </c>
      <c r="G6516" s="2726"/>
      <c r="H6516" s="2719"/>
      <c r="I6516" s="2722"/>
      <c r="J6516" s="2719" t="s">
        <v>6038</v>
      </c>
      <c r="K6516" s="2714"/>
      <c r="L6516" s="2714"/>
      <c r="M6516" s="2718"/>
      <c r="N6516" s="2714"/>
      <c r="O6516" s="2714"/>
      <c r="P6516" s="2714"/>
      <c r="Q6516" s="2714"/>
      <c r="R6516" s="2714"/>
      <c r="S6516" s="2714"/>
      <c r="T6516" s="2714"/>
      <c r="U6516" s="2714"/>
      <c r="V6516" s="2714"/>
      <c r="W6516" s="2714"/>
      <c r="X6516" s="2714"/>
      <c r="Y6516" s="2714"/>
      <c r="Z6516" s="2714"/>
      <c r="AA6516" s="2714"/>
      <c r="AB6516" s="2714"/>
      <c r="AC6516" s="1507">
        <f t="shared" si="2259"/>
        <v>1</v>
      </c>
      <c r="AD6516" s="1508">
        <f t="shared" si="2260"/>
        <v>1</v>
      </c>
      <c r="AE6516" s="14" t="s">
        <v>334</v>
      </c>
      <c r="AF6516" s="14">
        <f t="shared" si="2261"/>
        <v>0</v>
      </c>
      <c r="AG6516" s="14" t="e">
        <f t="shared" si="2262"/>
        <v>#DIV/0!</v>
      </c>
      <c r="AH6516" s="14" t="s">
        <v>334</v>
      </c>
      <c r="AI6516" s="14" t="s">
        <v>334</v>
      </c>
      <c r="AJ6516" s="2719"/>
    </row>
    <row r="6517" spans="1:36" s="2724" customFormat="1" ht="15.75">
      <c r="A6517" s="1495">
        <v>9</v>
      </c>
      <c r="B6517" s="128" t="s">
        <v>3604</v>
      </c>
      <c r="C6517" s="2720" t="s">
        <v>153</v>
      </c>
      <c r="D6517" s="2728">
        <v>1</v>
      </c>
      <c r="E6517" s="2726">
        <v>1083</v>
      </c>
      <c r="F6517" s="2708">
        <f t="shared" si="2258"/>
        <v>1083</v>
      </c>
      <c r="G6517" s="2726"/>
      <c r="H6517" s="2719"/>
      <c r="I6517" s="2722"/>
      <c r="J6517" s="2718">
        <v>45170</v>
      </c>
      <c r="K6517" s="2714"/>
      <c r="L6517" s="2714"/>
      <c r="M6517" s="2718"/>
      <c r="N6517" s="2714"/>
      <c r="O6517" s="2714"/>
      <c r="P6517" s="2726">
        <v>140</v>
      </c>
      <c r="Q6517" s="2714"/>
      <c r="R6517" s="2714"/>
      <c r="S6517" s="2714"/>
      <c r="T6517" s="2714"/>
      <c r="U6517" s="2714"/>
      <c r="V6517" s="2714"/>
      <c r="W6517" s="2714"/>
      <c r="X6517" s="2714"/>
      <c r="Y6517" s="2714"/>
      <c r="Z6517" s="2714"/>
      <c r="AA6517" s="2714"/>
      <c r="AB6517" s="2714"/>
      <c r="AC6517" s="1507">
        <f t="shared" si="2259"/>
        <v>943</v>
      </c>
      <c r="AD6517" s="1508">
        <f t="shared" si="2260"/>
        <v>943</v>
      </c>
      <c r="AE6517" s="14">
        <f t="shared" ref="AE6517:AE6529" si="2263">(J6517-"01.04.2023")/30</f>
        <v>5.0999999999999996</v>
      </c>
      <c r="AF6517" s="14">
        <f t="shared" si="2261"/>
        <v>46.666666666666664</v>
      </c>
      <c r="AG6517" s="14">
        <f t="shared" si="2262"/>
        <v>20.207142857142859</v>
      </c>
      <c r="AH6517" s="14">
        <f t="shared" ref="AH6517:AH6529" si="2264">AG6517-AE6517</f>
        <v>15.107142857142859</v>
      </c>
      <c r="AI6517" s="14">
        <f t="shared" ref="AI6517:AI6529" si="2265">AC6517-(AE6517*AF6517)</f>
        <v>705</v>
      </c>
      <c r="AJ6517" s="2719"/>
    </row>
    <row r="6518" spans="1:36" s="2724" customFormat="1" ht="15.75">
      <c r="A6518" s="1495">
        <v>10</v>
      </c>
      <c r="B6518" s="128" t="s">
        <v>6047</v>
      </c>
      <c r="C6518" s="2720" t="s">
        <v>3459</v>
      </c>
      <c r="D6518" s="2728">
        <v>1</v>
      </c>
      <c r="E6518" s="2726">
        <v>45</v>
      </c>
      <c r="F6518" s="2708">
        <f t="shared" si="2258"/>
        <v>45</v>
      </c>
      <c r="G6518" s="2726"/>
      <c r="H6518" s="2719"/>
      <c r="I6518" s="2722"/>
      <c r="J6518" s="2718">
        <v>45717</v>
      </c>
      <c r="K6518" s="2714"/>
      <c r="L6518" s="2714"/>
      <c r="M6518" s="2718"/>
      <c r="N6518" s="2714"/>
      <c r="O6518" s="2714"/>
      <c r="P6518" s="2726">
        <v>15</v>
      </c>
      <c r="Q6518" s="2714"/>
      <c r="R6518" s="2714"/>
      <c r="S6518" s="2714"/>
      <c r="T6518" s="2714"/>
      <c r="U6518" s="2714"/>
      <c r="V6518" s="2714"/>
      <c r="W6518" s="2714"/>
      <c r="X6518" s="2714"/>
      <c r="Y6518" s="2714"/>
      <c r="Z6518" s="2714"/>
      <c r="AA6518" s="2714"/>
      <c r="AB6518" s="2714"/>
      <c r="AC6518" s="1507">
        <f t="shared" si="2259"/>
        <v>30</v>
      </c>
      <c r="AD6518" s="1508">
        <f t="shared" si="2260"/>
        <v>30</v>
      </c>
      <c r="AE6518" s="14">
        <f t="shared" si="2263"/>
        <v>23.333333333333332</v>
      </c>
      <c r="AF6518" s="14">
        <f t="shared" si="2261"/>
        <v>5</v>
      </c>
      <c r="AG6518" s="14">
        <f t="shared" si="2262"/>
        <v>6</v>
      </c>
      <c r="AH6518" s="14">
        <f t="shared" si="2264"/>
        <v>-17.333333333333332</v>
      </c>
      <c r="AI6518" s="14">
        <f t="shared" si="2265"/>
        <v>-86.666666666666657</v>
      </c>
      <c r="AJ6518" s="2719"/>
    </row>
    <row r="6519" spans="1:36" s="2724" customFormat="1" ht="15.75">
      <c r="A6519" s="1495">
        <v>11</v>
      </c>
      <c r="B6519" s="128" t="s">
        <v>3475</v>
      </c>
      <c r="C6519" s="2720" t="s">
        <v>66</v>
      </c>
      <c r="D6519" s="2721">
        <v>1</v>
      </c>
      <c r="E6519" s="2726">
        <v>80</v>
      </c>
      <c r="F6519" s="2708">
        <f t="shared" si="2258"/>
        <v>80</v>
      </c>
      <c r="G6519" s="2726"/>
      <c r="H6519" s="2719"/>
      <c r="I6519" s="2722"/>
      <c r="J6519" s="2718">
        <v>46174</v>
      </c>
      <c r="K6519" s="2714"/>
      <c r="L6519" s="2714"/>
      <c r="M6519" s="2718"/>
      <c r="N6519" s="2714"/>
      <c r="O6519" s="2714"/>
      <c r="P6519" s="2714"/>
      <c r="Q6519" s="2714"/>
      <c r="R6519" s="2714"/>
      <c r="S6519" s="2714"/>
      <c r="T6519" s="2714"/>
      <c r="U6519" s="2714"/>
      <c r="V6519" s="2714"/>
      <c r="W6519" s="2714"/>
      <c r="X6519" s="2714"/>
      <c r="Y6519" s="2714"/>
      <c r="Z6519" s="2714"/>
      <c r="AA6519" s="2714"/>
      <c r="AB6519" s="2714"/>
      <c r="AC6519" s="1507">
        <f t="shared" si="2259"/>
        <v>80</v>
      </c>
      <c r="AD6519" s="1508">
        <f t="shared" si="2260"/>
        <v>80</v>
      </c>
      <c r="AE6519" s="14">
        <f t="shared" si="2263"/>
        <v>38.56666666666667</v>
      </c>
      <c r="AF6519" s="14">
        <f t="shared" si="2261"/>
        <v>0</v>
      </c>
      <c r="AG6519" s="14" t="e">
        <f t="shared" si="2262"/>
        <v>#DIV/0!</v>
      </c>
      <c r="AH6519" s="14" t="e">
        <f t="shared" si="2264"/>
        <v>#DIV/0!</v>
      </c>
      <c r="AI6519" s="14">
        <f t="shared" si="2265"/>
        <v>80</v>
      </c>
      <c r="AJ6519" s="2719"/>
    </row>
    <row r="6520" spans="1:36" s="2724" customFormat="1" ht="15.75">
      <c r="A6520" s="1495">
        <v>12</v>
      </c>
      <c r="B6520" s="128" t="s">
        <v>6048</v>
      </c>
      <c r="C6520" s="2720" t="s">
        <v>153</v>
      </c>
      <c r="D6520" s="2721">
        <v>1</v>
      </c>
      <c r="E6520" s="2726">
        <v>210</v>
      </c>
      <c r="F6520" s="2708">
        <f t="shared" si="2258"/>
        <v>210</v>
      </c>
      <c r="G6520" s="2726"/>
      <c r="H6520" s="2719"/>
      <c r="I6520" s="2722"/>
      <c r="J6520" s="2718">
        <v>45536</v>
      </c>
      <c r="K6520" s="2714"/>
      <c r="L6520" s="2714"/>
      <c r="M6520" s="2718"/>
      <c r="N6520" s="2714"/>
      <c r="O6520" s="2714"/>
      <c r="P6520" s="2714"/>
      <c r="Q6520" s="2714"/>
      <c r="R6520" s="2714"/>
      <c r="S6520" s="2714"/>
      <c r="T6520" s="2714"/>
      <c r="U6520" s="2714"/>
      <c r="V6520" s="2714"/>
      <c r="W6520" s="2714"/>
      <c r="X6520" s="2714"/>
      <c r="Y6520" s="2714"/>
      <c r="Z6520" s="2714"/>
      <c r="AA6520" s="2714"/>
      <c r="AB6520" s="2714"/>
      <c r="AC6520" s="1507">
        <f t="shared" si="2259"/>
        <v>210</v>
      </c>
      <c r="AD6520" s="1508">
        <f t="shared" si="2260"/>
        <v>210</v>
      </c>
      <c r="AE6520" s="14">
        <f t="shared" si="2263"/>
        <v>17.3</v>
      </c>
      <c r="AF6520" s="14">
        <f t="shared" si="2261"/>
        <v>0</v>
      </c>
      <c r="AG6520" s="14" t="e">
        <f t="shared" si="2262"/>
        <v>#DIV/0!</v>
      </c>
      <c r="AH6520" s="14" t="e">
        <f t="shared" si="2264"/>
        <v>#DIV/0!</v>
      </c>
      <c r="AI6520" s="14">
        <f t="shared" si="2265"/>
        <v>210</v>
      </c>
      <c r="AJ6520" s="2719"/>
    </row>
    <row r="6521" spans="1:36" s="2724" customFormat="1" ht="15.75">
      <c r="A6521" s="1495">
        <v>13</v>
      </c>
      <c r="B6521" s="128" t="s">
        <v>6049</v>
      </c>
      <c r="C6521" s="2720" t="s">
        <v>454</v>
      </c>
      <c r="D6521" s="2721">
        <v>1</v>
      </c>
      <c r="E6521" s="2726">
        <v>30</v>
      </c>
      <c r="F6521" s="2708">
        <f t="shared" si="2258"/>
        <v>30</v>
      </c>
      <c r="G6521" s="2726"/>
      <c r="H6521" s="2719"/>
      <c r="I6521" s="2722"/>
      <c r="J6521" s="2718">
        <v>45200</v>
      </c>
      <c r="K6521" s="2714"/>
      <c r="L6521" s="2714"/>
      <c r="M6521" s="2718"/>
      <c r="N6521" s="2714"/>
      <c r="O6521" s="2714"/>
      <c r="P6521" s="2714"/>
      <c r="Q6521" s="2714"/>
      <c r="R6521" s="2714"/>
      <c r="S6521" s="2714"/>
      <c r="T6521" s="2714"/>
      <c r="U6521" s="2714"/>
      <c r="V6521" s="2714"/>
      <c r="W6521" s="2714"/>
      <c r="X6521" s="2714"/>
      <c r="Y6521" s="2714"/>
      <c r="Z6521" s="2714"/>
      <c r="AA6521" s="2714"/>
      <c r="AB6521" s="2714"/>
      <c r="AC6521" s="1507">
        <f t="shared" si="2259"/>
        <v>30</v>
      </c>
      <c r="AD6521" s="1508">
        <f t="shared" si="2260"/>
        <v>30</v>
      </c>
      <c r="AE6521" s="14">
        <f t="shared" si="2263"/>
        <v>6.1</v>
      </c>
      <c r="AF6521" s="14">
        <f t="shared" si="2261"/>
        <v>0</v>
      </c>
      <c r="AG6521" s="14" t="e">
        <f t="shared" si="2262"/>
        <v>#DIV/0!</v>
      </c>
      <c r="AH6521" s="14" t="e">
        <f t="shared" si="2264"/>
        <v>#DIV/0!</v>
      </c>
      <c r="AI6521" s="14">
        <f t="shared" si="2265"/>
        <v>30</v>
      </c>
      <c r="AJ6521" s="2719"/>
    </row>
    <row r="6522" spans="1:36" s="2724" customFormat="1" ht="15.75">
      <c r="A6522" s="1495">
        <v>15</v>
      </c>
      <c r="B6522" s="128" t="s">
        <v>6050</v>
      </c>
      <c r="C6522" s="2720" t="s">
        <v>153</v>
      </c>
      <c r="D6522" s="2721">
        <v>1</v>
      </c>
      <c r="E6522" s="2726">
        <v>150</v>
      </c>
      <c r="F6522" s="2708">
        <f t="shared" si="2258"/>
        <v>150</v>
      </c>
      <c r="G6522" s="2726"/>
      <c r="H6522" s="2719"/>
      <c r="I6522" s="2722"/>
      <c r="J6522" s="2718">
        <v>45323</v>
      </c>
      <c r="K6522" s="2714"/>
      <c r="L6522" s="2714"/>
      <c r="M6522" s="2718"/>
      <c r="N6522" s="2714"/>
      <c r="O6522" s="2714"/>
      <c r="P6522" s="127">
        <v>60</v>
      </c>
      <c r="Q6522" s="2714"/>
      <c r="R6522" s="2714"/>
      <c r="S6522" s="2714"/>
      <c r="T6522" s="2714"/>
      <c r="U6522" s="2714"/>
      <c r="V6522" s="2714"/>
      <c r="W6522" s="2714"/>
      <c r="X6522" s="2714"/>
      <c r="Y6522" s="2714"/>
      <c r="Z6522" s="2714"/>
      <c r="AA6522" s="2714"/>
      <c r="AB6522" s="2714"/>
      <c r="AC6522" s="1507">
        <f t="shared" si="2259"/>
        <v>90</v>
      </c>
      <c r="AD6522" s="1508">
        <f t="shared" si="2260"/>
        <v>90</v>
      </c>
      <c r="AE6522" s="14">
        <f t="shared" si="2263"/>
        <v>10.199999999999999</v>
      </c>
      <c r="AF6522" s="14">
        <f t="shared" si="2261"/>
        <v>20</v>
      </c>
      <c r="AG6522" s="14">
        <f t="shared" si="2262"/>
        <v>4.5</v>
      </c>
      <c r="AH6522" s="14">
        <f t="shared" si="2264"/>
        <v>-5.6999999999999993</v>
      </c>
      <c r="AI6522" s="14">
        <f t="shared" si="2265"/>
        <v>-114</v>
      </c>
      <c r="AJ6522" s="2719"/>
    </row>
    <row r="6523" spans="1:36" s="2724" customFormat="1" ht="15.75">
      <c r="A6523" s="1495">
        <v>16</v>
      </c>
      <c r="B6523" s="128" t="s">
        <v>6653</v>
      </c>
      <c r="C6523" s="2720" t="s">
        <v>63</v>
      </c>
      <c r="D6523" s="2721">
        <v>1</v>
      </c>
      <c r="E6523" s="2726">
        <v>200</v>
      </c>
      <c r="F6523" s="2708">
        <f t="shared" si="2258"/>
        <v>200</v>
      </c>
      <c r="G6523" s="2726"/>
      <c r="H6523" s="2719"/>
      <c r="I6523" s="2722"/>
      <c r="J6523" s="2718">
        <v>45261</v>
      </c>
      <c r="K6523" s="2714"/>
      <c r="L6523" s="2714"/>
      <c r="M6523" s="2718"/>
      <c r="N6523" s="2714"/>
      <c r="O6523" s="2714"/>
      <c r="P6523" s="127">
        <v>22</v>
      </c>
      <c r="Q6523" s="2714"/>
      <c r="R6523" s="2714"/>
      <c r="S6523" s="2714"/>
      <c r="T6523" s="2714"/>
      <c r="U6523" s="2714"/>
      <c r="V6523" s="2714"/>
      <c r="W6523" s="2714"/>
      <c r="X6523" s="2714"/>
      <c r="Y6523" s="2714"/>
      <c r="Z6523" s="2714"/>
      <c r="AA6523" s="2714"/>
      <c r="AB6523" s="2714"/>
      <c r="AC6523" s="1507">
        <f t="shared" si="2259"/>
        <v>178</v>
      </c>
      <c r="AD6523" s="1508">
        <f t="shared" si="2260"/>
        <v>178</v>
      </c>
      <c r="AE6523" s="14">
        <f t="shared" si="2263"/>
        <v>8.1333333333333329</v>
      </c>
      <c r="AF6523" s="14">
        <f t="shared" si="2261"/>
        <v>7.333333333333333</v>
      </c>
      <c r="AG6523" s="14">
        <f t="shared" si="2262"/>
        <v>24.272727272727273</v>
      </c>
      <c r="AH6523" s="14">
        <f t="shared" si="2264"/>
        <v>16.139393939393941</v>
      </c>
      <c r="AI6523" s="14">
        <f t="shared" si="2265"/>
        <v>118.35555555555555</v>
      </c>
      <c r="AJ6523" s="2719"/>
    </row>
    <row r="6524" spans="1:36" s="2724" customFormat="1" ht="15.75">
      <c r="A6524" s="1495">
        <v>18</v>
      </c>
      <c r="B6524" s="128" t="s">
        <v>6051</v>
      </c>
      <c r="C6524" s="2720" t="s">
        <v>63</v>
      </c>
      <c r="D6524" s="2721">
        <v>1</v>
      </c>
      <c r="E6524" s="2726">
        <v>440</v>
      </c>
      <c r="F6524" s="2708">
        <f t="shared" si="2258"/>
        <v>440</v>
      </c>
      <c r="G6524" s="2726"/>
      <c r="H6524" s="2719"/>
      <c r="I6524" s="2722"/>
      <c r="J6524" s="2718">
        <v>45170</v>
      </c>
      <c r="K6524" s="2714"/>
      <c r="L6524" s="2714"/>
      <c r="M6524" s="2718"/>
      <c r="N6524" s="2714"/>
      <c r="O6524" s="2714"/>
      <c r="P6524" s="127">
        <v>200</v>
      </c>
      <c r="Q6524" s="2714"/>
      <c r="R6524" s="2714"/>
      <c r="S6524" s="2714"/>
      <c r="T6524" s="2714"/>
      <c r="U6524" s="2714"/>
      <c r="V6524" s="2714"/>
      <c r="W6524" s="2714"/>
      <c r="X6524" s="2714"/>
      <c r="Y6524" s="2714"/>
      <c r="Z6524" s="2714"/>
      <c r="AA6524" s="2714"/>
      <c r="AB6524" s="2714"/>
      <c r="AC6524" s="1507">
        <f t="shared" si="2259"/>
        <v>240</v>
      </c>
      <c r="AD6524" s="1508">
        <f t="shared" si="2260"/>
        <v>240</v>
      </c>
      <c r="AE6524" s="14">
        <f t="shared" si="2263"/>
        <v>5.0999999999999996</v>
      </c>
      <c r="AF6524" s="14">
        <f t="shared" si="2261"/>
        <v>66.666666666666671</v>
      </c>
      <c r="AG6524" s="14">
        <f t="shared" si="2262"/>
        <v>3.5999999999999996</v>
      </c>
      <c r="AH6524" s="14">
        <f t="shared" si="2264"/>
        <v>-1.5</v>
      </c>
      <c r="AI6524" s="14">
        <f t="shared" si="2265"/>
        <v>-100</v>
      </c>
      <c r="AJ6524" s="2719"/>
    </row>
    <row r="6525" spans="1:36" s="2724" customFormat="1" ht="15.75">
      <c r="A6525" s="1495">
        <v>19</v>
      </c>
      <c r="B6525" s="128" t="s">
        <v>8196</v>
      </c>
      <c r="C6525" s="2720" t="s">
        <v>176</v>
      </c>
      <c r="D6525" s="2721">
        <v>1</v>
      </c>
      <c r="E6525" s="2726">
        <v>158</v>
      </c>
      <c r="F6525" s="2708">
        <f t="shared" si="2258"/>
        <v>158</v>
      </c>
      <c r="G6525" s="2726"/>
      <c r="H6525" s="2719"/>
      <c r="I6525" s="2722"/>
      <c r="J6525" s="2718">
        <v>45505</v>
      </c>
      <c r="K6525" s="2714"/>
      <c r="L6525" s="2714"/>
      <c r="M6525" s="2718"/>
      <c r="N6525" s="2714"/>
      <c r="O6525" s="2714"/>
      <c r="P6525" s="127">
        <v>84</v>
      </c>
      <c r="Q6525" s="2714"/>
      <c r="R6525" s="2714"/>
      <c r="S6525" s="2714"/>
      <c r="T6525" s="2714"/>
      <c r="U6525" s="2714"/>
      <c r="V6525" s="2714"/>
      <c r="W6525" s="2714"/>
      <c r="X6525" s="2714"/>
      <c r="Y6525" s="2714"/>
      <c r="Z6525" s="2714"/>
      <c r="AA6525" s="2714"/>
      <c r="AB6525" s="2714"/>
      <c r="AC6525" s="1507">
        <f t="shared" si="2259"/>
        <v>74</v>
      </c>
      <c r="AD6525" s="1508">
        <f t="shared" si="2260"/>
        <v>74</v>
      </c>
      <c r="AE6525" s="14">
        <f t="shared" si="2263"/>
        <v>16.266666666666666</v>
      </c>
      <c r="AF6525" s="14">
        <f t="shared" si="2261"/>
        <v>28</v>
      </c>
      <c r="AG6525" s="14">
        <f t="shared" si="2262"/>
        <v>2.6428571428571428</v>
      </c>
      <c r="AH6525" s="14">
        <f t="shared" si="2264"/>
        <v>-13.623809523809523</v>
      </c>
      <c r="AI6525" s="14">
        <f t="shared" si="2265"/>
        <v>-381.46666666666664</v>
      </c>
      <c r="AJ6525" s="2719"/>
    </row>
    <row r="6526" spans="1:36" s="2724" customFormat="1" ht="15.75">
      <c r="A6526" s="1495">
        <v>21</v>
      </c>
      <c r="B6526" s="128" t="s">
        <v>6052</v>
      </c>
      <c r="C6526" s="2720" t="s">
        <v>63</v>
      </c>
      <c r="D6526" s="2721">
        <v>1.24</v>
      </c>
      <c r="E6526" s="2726">
        <v>100</v>
      </c>
      <c r="F6526" s="2708">
        <f t="shared" si="2258"/>
        <v>124</v>
      </c>
      <c r="G6526" s="2726"/>
      <c r="H6526" s="2719"/>
      <c r="I6526" s="2722"/>
      <c r="J6526" s="2718">
        <v>45383</v>
      </c>
      <c r="K6526" s="2714"/>
      <c r="L6526" s="2714"/>
      <c r="M6526" s="2718"/>
      <c r="N6526" s="2714"/>
      <c r="O6526" s="2714"/>
      <c r="P6526" s="2714">
        <v>0</v>
      </c>
      <c r="Q6526" s="2714"/>
      <c r="R6526" s="2714"/>
      <c r="S6526" s="2714"/>
      <c r="T6526" s="2714"/>
      <c r="U6526" s="2714"/>
      <c r="V6526" s="2714"/>
      <c r="W6526" s="2714"/>
      <c r="X6526" s="2714"/>
      <c r="Y6526" s="2714"/>
      <c r="Z6526" s="2714"/>
      <c r="AA6526" s="2714"/>
      <c r="AB6526" s="2714"/>
      <c r="AC6526" s="1507">
        <f t="shared" si="2259"/>
        <v>100</v>
      </c>
      <c r="AD6526" s="1508">
        <f t="shared" si="2260"/>
        <v>124</v>
      </c>
      <c r="AE6526" s="14">
        <f t="shared" si="2263"/>
        <v>12.2</v>
      </c>
      <c r="AF6526" s="14">
        <f t="shared" si="2261"/>
        <v>0</v>
      </c>
      <c r="AG6526" s="14" t="e">
        <f t="shared" si="2262"/>
        <v>#DIV/0!</v>
      </c>
      <c r="AH6526" s="14" t="e">
        <f t="shared" si="2264"/>
        <v>#DIV/0!</v>
      </c>
      <c r="AI6526" s="14">
        <f t="shared" si="2265"/>
        <v>100</v>
      </c>
      <c r="AJ6526" s="2719"/>
    </row>
    <row r="6527" spans="1:36" s="2724" customFormat="1" ht="15.75">
      <c r="A6527" s="1495">
        <v>22</v>
      </c>
      <c r="B6527" s="2707" t="s">
        <v>6053</v>
      </c>
      <c r="C6527" s="2720" t="s">
        <v>63</v>
      </c>
      <c r="D6527" s="2721">
        <v>1</v>
      </c>
      <c r="E6527" s="2726">
        <v>714</v>
      </c>
      <c r="F6527" s="2708">
        <f t="shared" si="2258"/>
        <v>714</v>
      </c>
      <c r="G6527" s="2726"/>
      <c r="H6527" s="2719"/>
      <c r="I6527" s="2722"/>
      <c r="J6527" s="2718">
        <v>45352</v>
      </c>
      <c r="K6527" s="2714"/>
      <c r="L6527" s="2714"/>
      <c r="M6527" s="2718"/>
      <c r="N6527" s="2714"/>
      <c r="O6527" s="2714"/>
      <c r="P6527" s="2714">
        <v>210</v>
      </c>
      <c r="Q6527" s="2714"/>
      <c r="R6527" s="2714"/>
      <c r="S6527" s="2714"/>
      <c r="T6527" s="2714"/>
      <c r="U6527" s="2714"/>
      <c r="V6527" s="2714"/>
      <c r="W6527" s="2714"/>
      <c r="X6527" s="2714"/>
      <c r="Y6527" s="2714"/>
      <c r="Z6527" s="2714"/>
      <c r="AA6527" s="2714"/>
      <c r="AB6527" s="2714"/>
      <c r="AC6527" s="1507">
        <f t="shared" si="2259"/>
        <v>504</v>
      </c>
      <c r="AD6527" s="1508">
        <f t="shared" si="2260"/>
        <v>504</v>
      </c>
      <c r="AE6527" s="14">
        <f t="shared" si="2263"/>
        <v>11.166666666666666</v>
      </c>
      <c r="AF6527" s="14">
        <f t="shared" si="2261"/>
        <v>70</v>
      </c>
      <c r="AG6527" s="14">
        <f t="shared" si="2262"/>
        <v>7.2</v>
      </c>
      <c r="AH6527" s="14">
        <f t="shared" si="2264"/>
        <v>-3.9666666666666659</v>
      </c>
      <c r="AI6527" s="14">
        <f t="shared" si="2265"/>
        <v>-277.66666666666663</v>
      </c>
      <c r="AJ6527" s="2719"/>
    </row>
    <row r="6528" spans="1:36" s="2724" customFormat="1" ht="15.75">
      <c r="A6528" s="1495">
        <v>23</v>
      </c>
      <c r="B6528" s="2707" t="s">
        <v>6054</v>
      </c>
      <c r="C6528" s="2720" t="s">
        <v>143</v>
      </c>
      <c r="D6528" s="2721">
        <v>1</v>
      </c>
      <c r="E6528" s="2726">
        <v>200</v>
      </c>
      <c r="F6528" s="2708">
        <f t="shared" si="2258"/>
        <v>200</v>
      </c>
      <c r="G6528" s="2726"/>
      <c r="H6528" s="2719"/>
      <c r="I6528" s="2722"/>
      <c r="J6528" s="2718">
        <v>45658</v>
      </c>
      <c r="K6528" s="2714"/>
      <c r="L6528" s="2714"/>
      <c r="M6528" s="2718"/>
      <c r="N6528" s="2714"/>
      <c r="O6528" s="2714"/>
      <c r="P6528" s="2714">
        <v>0</v>
      </c>
      <c r="Q6528" s="2714"/>
      <c r="R6528" s="2714"/>
      <c r="S6528" s="2714"/>
      <c r="T6528" s="2714"/>
      <c r="U6528" s="2714"/>
      <c r="V6528" s="2714"/>
      <c r="W6528" s="2714"/>
      <c r="X6528" s="2714"/>
      <c r="Y6528" s="2714"/>
      <c r="Z6528" s="2714"/>
      <c r="AA6528" s="2714"/>
      <c r="AB6528" s="2714"/>
      <c r="AC6528" s="1507">
        <f t="shared" si="2259"/>
        <v>200</v>
      </c>
      <c r="AD6528" s="1508">
        <f t="shared" si="2260"/>
        <v>200</v>
      </c>
      <c r="AE6528" s="14">
        <f t="shared" si="2263"/>
        <v>21.366666666666667</v>
      </c>
      <c r="AF6528" s="14">
        <f t="shared" si="2261"/>
        <v>0</v>
      </c>
      <c r="AG6528" s="14" t="e">
        <f t="shared" si="2262"/>
        <v>#DIV/0!</v>
      </c>
      <c r="AH6528" s="14" t="e">
        <f t="shared" si="2264"/>
        <v>#DIV/0!</v>
      </c>
      <c r="AI6528" s="14">
        <f t="shared" si="2265"/>
        <v>200</v>
      </c>
      <c r="AJ6528" s="2719"/>
    </row>
    <row r="6529" spans="1:36" s="2724" customFormat="1" ht="15.75">
      <c r="A6529" s="1495">
        <v>25</v>
      </c>
      <c r="B6529" s="2707" t="s">
        <v>3504</v>
      </c>
      <c r="C6529" s="2720" t="s">
        <v>3505</v>
      </c>
      <c r="D6529" s="2721">
        <v>5</v>
      </c>
      <c r="E6529" s="2726">
        <v>200</v>
      </c>
      <c r="F6529" s="2708">
        <f t="shared" si="2258"/>
        <v>1000</v>
      </c>
      <c r="G6529" s="2726"/>
      <c r="H6529" s="2719"/>
      <c r="I6529" s="2722"/>
      <c r="J6529" s="2718">
        <v>45658</v>
      </c>
      <c r="K6529" s="2714"/>
      <c r="L6529" s="2714"/>
      <c r="M6529" s="2718"/>
      <c r="N6529" s="2714"/>
      <c r="O6529" s="2714"/>
      <c r="P6529" s="2714">
        <v>75</v>
      </c>
      <c r="Q6529" s="2714"/>
      <c r="R6529" s="2714"/>
      <c r="S6529" s="2714"/>
      <c r="T6529" s="2714"/>
      <c r="U6529" s="2714"/>
      <c r="V6529" s="2714"/>
      <c r="W6529" s="2714"/>
      <c r="X6529" s="2714"/>
      <c r="Y6529" s="2714"/>
      <c r="Z6529" s="2714"/>
      <c r="AA6529" s="2714"/>
      <c r="AB6529" s="2714"/>
      <c r="AC6529" s="1507">
        <f t="shared" si="2259"/>
        <v>125</v>
      </c>
      <c r="AD6529" s="1508">
        <f t="shared" si="2260"/>
        <v>625</v>
      </c>
      <c r="AE6529" s="14">
        <f t="shared" si="2263"/>
        <v>21.366666666666667</v>
      </c>
      <c r="AF6529" s="14">
        <f t="shared" si="2261"/>
        <v>25</v>
      </c>
      <c r="AG6529" s="14">
        <f t="shared" si="2262"/>
        <v>5</v>
      </c>
      <c r="AH6529" s="14">
        <f t="shared" si="2264"/>
        <v>-16.366666666666667</v>
      </c>
      <c r="AI6529" s="14">
        <f t="shared" si="2265"/>
        <v>-409.16666666666663</v>
      </c>
      <c r="AJ6529" s="2719"/>
    </row>
    <row r="6530" spans="1:36" s="2724" customFormat="1" ht="15.75">
      <c r="A6530" s="1495">
        <v>26</v>
      </c>
      <c r="B6530" s="2707" t="s">
        <v>4761</v>
      </c>
      <c r="C6530" s="2735" t="s">
        <v>66</v>
      </c>
      <c r="D6530" s="2736">
        <v>30</v>
      </c>
      <c r="E6530" s="2737">
        <v>20</v>
      </c>
      <c r="F6530" s="2708">
        <f t="shared" si="2258"/>
        <v>600</v>
      </c>
      <c r="G6530" s="2737"/>
      <c r="H6530" s="2719"/>
      <c r="I6530" s="2738"/>
      <c r="J6530" s="2718" t="s">
        <v>6038</v>
      </c>
      <c r="K6530" s="2714"/>
      <c r="L6530" s="2714"/>
      <c r="M6530" s="2718"/>
      <c r="N6530" s="2714"/>
      <c r="O6530" s="2714"/>
      <c r="P6530" s="2714"/>
      <c r="Q6530" s="2714"/>
      <c r="R6530" s="2714"/>
      <c r="S6530" s="2714"/>
      <c r="T6530" s="2714"/>
      <c r="U6530" s="2714"/>
      <c r="V6530" s="2714"/>
      <c r="W6530" s="2714"/>
      <c r="X6530" s="2714"/>
      <c r="Y6530" s="2714"/>
      <c r="Z6530" s="2714"/>
      <c r="AA6530" s="2714"/>
      <c r="AB6530" s="2714"/>
      <c r="AC6530" s="1507">
        <f t="shared" si="2259"/>
        <v>20</v>
      </c>
      <c r="AD6530" s="1508">
        <f t="shared" si="2260"/>
        <v>600</v>
      </c>
      <c r="AE6530" s="14" t="s">
        <v>334</v>
      </c>
      <c r="AF6530" s="14">
        <f t="shared" si="2261"/>
        <v>0</v>
      </c>
      <c r="AG6530" s="14" t="e">
        <f t="shared" si="2262"/>
        <v>#DIV/0!</v>
      </c>
      <c r="AH6530" s="14" t="s">
        <v>334</v>
      </c>
      <c r="AI6530" s="14" t="s">
        <v>334</v>
      </c>
      <c r="AJ6530" s="2719"/>
    </row>
    <row r="6531" spans="1:36" s="2724" customFormat="1" ht="15.75">
      <c r="A6531" s="1495">
        <v>27</v>
      </c>
      <c r="B6531" s="2707" t="s">
        <v>4762</v>
      </c>
      <c r="C6531" s="2735" t="s">
        <v>66</v>
      </c>
      <c r="D6531" s="2736">
        <v>50</v>
      </c>
      <c r="E6531" s="2737">
        <v>30</v>
      </c>
      <c r="F6531" s="2708">
        <f t="shared" si="2258"/>
        <v>1500</v>
      </c>
      <c r="G6531" s="2737"/>
      <c r="H6531" s="2719"/>
      <c r="I6531" s="2738"/>
      <c r="J6531" s="2718" t="s">
        <v>6038</v>
      </c>
      <c r="K6531" s="2714"/>
      <c r="L6531" s="2714"/>
      <c r="M6531" s="2718"/>
      <c r="N6531" s="2714"/>
      <c r="O6531" s="2714"/>
      <c r="P6531" s="2714"/>
      <c r="Q6531" s="2714"/>
      <c r="R6531" s="2714"/>
      <c r="S6531" s="2714"/>
      <c r="T6531" s="2714"/>
      <c r="U6531" s="2714"/>
      <c r="V6531" s="2714"/>
      <c r="W6531" s="2714"/>
      <c r="X6531" s="2714"/>
      <c r="Y6531" s="2714"/>
      <c r="Z6531" s="2714"/>
      <c r="AA6531" s="2714"/>
      <c r="AB6531" s="2714"/>
      <c r="AC6531" s="1507">
        <f t="shared" si="2259"/>
        <v>30</v>
      </c>
      <c r="AD6531" s="1508">
        <f t="shared" si="2260"/>
        <v>1500</v>
      </c>
      <c r="AE6531" s="14" t="s">
        <v>334</v>
      </c>
      <c r="AF6531" s="14">
        <f t="shared" si="2261"/>
        <v>0</v>
      </c>
      <c r="AG6531" s="14" t="e">
        <f t="shared" si="2262"/>
        <v>#DIV/0!</v>
      </c>
      <c r="AH6531" s="14" t="s">
        <v>334</v>
      </c>
      <c r="AI6531" s="14" t="s">
        <v>334</v>
      </c>
      <c r="AJ6531" s="2719"/>
    </row>
    <row r="6532" spans="1:36" s="2724" customFormat="1" ht="15.75">
      <c r="A6532" s="1495">
        <v>28</v>
      </c>
      <c r="B6532" s="2707" t="s">
        <v>4572</v>
      </c>
      <c r="C6532" s="2735" t="s">
        <v>66</v>
      </c>
      <c r="D6532" s="2736">
        <v>700</v>
      </c>
      <c r="E6532" s="2737">
        <v>5</v>
      </c>
      <c r="F6532" s="2708">
        <f t="shared" si="2258"/>
        <v>3500</v>
      </c>
      <c r="G6532" s="2737"/>
      <c r="H6532" s="2719"/>
      <c r="I6532" s="2738"/>
      <c r="J6532" s="2718" t="s">
        <v>6038</v>
      </c>
      <c r="K6532" s="2714"/>
      <c r="L6532" s="2714"/>
      <c r="M6532" s="2718"/>
      <c r="N6532" s="2714"/>
      <c r="O6532" s="2714"/>
      <c r="P6532" s="2714"/>
      <c r="Q6532" s="2714"/>
      <c r="R6532" s="2714"/>
      <c r="S6532" s="2714"/>
      <c r="T6532" s="2714"/>
      <c r="U6532" s="2714"/>
      <c r="V6532" s="2714"/>
      <c r="W6532" s="2714"/>
      <c r="X6532" s="2714"/>
      <c r="Y6532" s="2714"/>
      <c r="Z6532" s="2714"/>
      <c r="AA6532" s="2714"/>
      <c r="AB6532" s="2714"/>
      <c r="AC6532" s="1507">
        <f t="shared" si="2259"/>
        <v>5</v>
      </c>
      <c r="AD6532" s="1508">
        <f t="shared" si="2260"/>
        <v>3500</v>
      </c>
      <c r="AE6532" s="14" t="s">
        <v>334</v>
      </c>
      <c r="AF6532" s="14">
        <f t="shared" si="2261"/>
        <v>0</v>
      </c>
      <c r="AG6532" s="14" t="e">
        <f t="shared" si="2262"/>
        <v>#DIV/0!</v>
      </c>
      <c r="AH6532" s="14" t="s">
        <v>334</v>
      </c>
      <c r="AI6532" s="14" t="s">
        <v>334</v>
      </c>
      <c r="AJ6532" s="2719"/>
    </row>
    <row r="6533" spans="1:36" s="2724" customFormat="1" ht="15.75">
      <c r="A6533" s="1495">
        <v>29</v>
      </c>
      <c r="B6533" s="2707" t="s">
        <v>4851</v>
      </c>
      <c r="C6533" s="2735" t="s">
        <v>66</v>
      </c>
      <c r="D6533" s="2736">
        <v>400</v>
      </c>
      <c r="E6533" s="2737">
        <v>10</v>
      </c>
      <c r="F6533" s="2708">
        <f t="shared" si="2258"/>
        <v>4000</v>
      </c>
      <c r="G6533" s="2737"/>
      <c r="H6533" s="2719"/>
      <c r="I6533" s="2738"/>
      <c r="J6533" s="2718" t="s">
        <v>6038</v>
      </c>
      <c r="K6533" s="2714"/>
      <c r="L6533" s="2714"/>
      <c r="M6533" s="2718"/>
      <c r="N6533" s="2714"/>
      <c r="O6533" s="2714"/>
      <c r="P6533" s="2714"/>
      <c r="Q6533" s="2714"/>
      <c r="R6533" s="2714"/>
      <c r="S6533" s="2714"/>
      <c r="T6533" s="2714"/>
      <c r="U6533" s="2714"/>
      <c r="V6533" s="2714"/>
      <c r="W6533" s="2714"/>
      <c r="X6533" s="2714"/>
      <c r="Y6533" s="2714"/>
      <c r="Z6533" s="2714"/>
      <c r="AA6533" s="2714"/>
      <c r="AB6533" s="2714"/>
      <c r="AC6533" s="1507">
        <f t="shared" si="2259"/>
        <v>10</v>
      </c>
      <c r="AD6533" s="1508">
        <f t="shared" si="2260"/>
        <v>4000</v>
      </c>
      <c r="AE6533" s="14" t="s">
        <v>334</v>
      </c>
      <c r="AF6533" s="14">
        <f t="shared" si="2261"/>
        <v>0</v>
      </c>
      <c r="AG6533" s="14" t="e">
        <f t="shared" si="2262"/>
        <v>#DIV/0!</v>
      </c>
      <c r="AH6533" s="14" t="s">
        <v>334</v>
      </c>
      <c r="AI6533" s="14" t="s">
        <v>334</v>
      </c>
      <c r="AJ6533" s="2719"/>
    </row>
    <row r="6534" spans="1:36" s="2724" customFormat="1" ht="15.75">
      <c r="A6534" s="1495">
        <v>30</v>
      </c>
      <c r="B6534" s="2707" t="s">
        <v>6055</v>
      </c>
      <c r="C6534" s="2735" t="s">
        <v>66</v>
      </c>
      <c r="D6534" s="2736">
        <v>350</v>
      </c>
      <c r="E6534" s="2737">
        <v>1</v>
      </c>
      <c r="F6534" s="2708">
        <f t="shared" si="2258"/>
        <v>350</v>
      </c>
      <c r="G6534" s="2737"/>
      <c r="H6534" s="2719"/>
      <c r="I6534" s="2738"/>
      <c r="J6534" s="2718" t="s">
        <v>6038</v>
      </c>
      <c r="K6534" s="2714"/>
      <c r="L6534" s="2714"/>
      <c r="M6534" s="2718"/>
      <c r="N6534" s="2714"/>
      <c r="O6534" s="2714"/>
      <c r="P6534" s="2714"/>
      <c r="Q6534" s="2714"/>
      <c r="R6534" s="2714"/>
      <c r="S6534" s="2714"/>
      <c r="T6534" s="2714"/>
      <c r="U6534" s="2714"/>
      <c r="V6534" s="2714"/>
      <c r="W6534" s="2714"/>
      <c r="X6534" s="2714"/>
      <c r="Y6534" s="2714"/>
      <c r="Z6534" s="2714"/>
      <c r="AA6534" s="2714"/>
      <c r="AB6534" s="2714"/>
      <c r="AC6534" s="1507">
        <f t="shared" si="2259"/>
        <v>1</v>
      </c>
      <c r="AD6534" s="1508">
        <f t="shared" si="2260"/>
        <v>350</v>
      </c>
      <c r="AE6534" s="14" t="s">
        <v>334</v>
      </c>
      <c r="AF6534" s="14">
        <f t="shared" si="2261"/>
        <v>0</v>
      </c>
      <c r="AG6534" s="14" t="e">
        <f t="shared" si="2262"/>
        <v>#DIV/0!</v>
      </c>
      <c r="AH6534" s="14" t="s">
        <v>334</v>
      </c>
      <c r="AI6534" s="14" t="s">
        <v>334</v>
      </c>
      <c r="AJ6534" s="2719"/>
    </row>
    <row r="6535" spans="1:36" s="2724" customFormat="1" ht="15.75">
      <c r="A6535" s="1495">
        <v>31</v>
      </c>
      <c r="B6535" s="2707" t="s">
        <v>4692</v>
      </c>
      <c r="C6535" s="2735" t="s">
        <v>66</v>
      </c>
      <c r="D6535" s="2736">
        <v>4</v>
      </c>
      <c r="E6535" s="2737">
        <v>2</v>
      </c>
      <c r="F6535" s="2708">
        <f t="shared" si="2258"/>
        <v>8</v>
      </c>
      <c r="G6535" s="2737"/>
      <c r="H6535" s="2719"/>
      <c r="I6535" s="2738"/>
      <c r="J6535" s="2718" t="s">
        <v>6038</v>
      </c>
      <c r="K6535" s="2714"/>
      <c r="L6535" s="2714"/>
      <c r="M6535" s="2718"/>
      <c r="N6535" s="2714"/>
      <c r="O6535" s="2714"/>
      <c r="P6535" s="2714"/>
      <c r="Q6535" s="2714"/>
      <c r="R6535" s="2714"/>
      <c r="S6535" s="2714"/>
      <c r="T6535" s="2714"/>
      <c r="U6535" s="2714"/>
      <c r="V6535" s="2714"/>
      <c r="W6535" s="2714"/>
      <c r="X6535" s="2714"/>
      <c r="Y6535" s="2714"/>
      <c r="Z6535" s="2714"/>
      <c r="AA6535" s="2714"/>
      <c r="AB6535" s="2714"/>
      <c r="AC6535" s="1507">
        <f t="shared" si="2259"/>
        <v>2</v>
      </c>
      <c r="AD6535" s="1508">
        <f t="shared" si="2260"/>
        <v>8</v>
      </c>
      <c r="AE6535" s="14" t="s">
        <v>334</v>
      </c>
      <c r="AF6535" s="14">
        <f t="shared" si="2261"/>
        <v>0</v>
      </c>
      <c r="AG6535" s="14" t="e">
        <f t="shared" si="2262"/>
        <v>#DIV/0!</v>
      </c>
      <c r="AH6535" s="14" t="s">
        <v>334</v>
      </c>
      <c r="AI6535" s="14" t="s">
        <v>334</v>
      </c>
      <c r="AJ6535" s="2719"/>
    </row>
    <row r="6536" spans="1:36" s="2724" customFormat="1" ht="15.75">
      <c r="A6536" s="1495">
        <v>32</v>
      </c>
      <c r="B6536" s="2707" t="s">
        <v>4766</v>
      </c>
      <c r="C6536" s="2735" t="s">
        <v>66</v>
      </c>
      <c r="D6536" s="2736">
        <v>6</v>
      </c>
      <c r="E6536" s="2737">
        <v>2</v>
      </c>
      <c r="F6536" s="2708">
        <f t="shared" si="2258"/>
        <v>12</v>
      </c>
      <c r="G6536" s="2737"/>
      <c r="H6536" s="2719"/>
      <c r="I6536" s="2738"/>
      <c r="J6536" s="2718" t="s">
        <v>6038</v>
      </c>
      <c r="K6536" s="2714"/>
      <c r="L6536" s="2714"/>
      <c r="M6536" s="2718"/>
      <c r="N6536" s="2714"/>
      <c r="O6536" s="2714"/>
      <c r="P6536" s="2714"/>
      <c r="Q6536" s="2714"/>
      <c r="R6536" s="2714"/>
      <c r="S6536" s="2714"/>
      <c r="T6536" s="2714"/>
      <c r="U6536" s="2714"/>
      <c r="V6536" s="2714"/>
      <c r="W6536" s="2714"/>
      <c r="X6536" s="2714"/>
      <c r="Y6536" s="2714"/>
      <c r="Z6536" s="2714"/>
      <c r="AA6536" s="2714"/>
      <c r="AB6536" s="2714"/>
      <c r="AC6536" s="1507">
        <f t="shared" si="2259"/>
        <v>2</v>
      </c>
      <c r="AD6536" s="1508">
        <f t="shared" si="2260"/>
        <v>12</v>
      </c>
      <c r="AE6536" s="14" t="s">
        <v>334</v>
      </c>
      <c r="AF6536" s="14">
        <f t="shared" si="2261"/>
        <v>0</v>
      </c>
      <c r="AG6536" s="14" t="e">
        <f t="shared" si="2262"/>
        <v>#DIV/0!</v>
      </c>
      <c r="AH6536" s="14" t="s">
        <v>334</v>
      </c>
      <c r="AI6536" s="14" t="s">
        <v>334</v>
      </c>
      <c r="AJ6536" s="2719"/>
    </row>
    <row r="6537" spans="1:36" s="2724" customFormat="1" ht="15.75">
      <c r="A6537" s="1495">
        <v>33</v>
      </c>
      <c r="B6537" s="128" t="s">
        <v>8197</v>
      </c>
      <c r="C6537" s="2720" t="s">
        <v>153</v>
      </c>
      <c r="D6537" s="2721">
        <v>1</v>
      </c>
      <c r="E6537" s="2726">
        <v>30</v>
      </c>
      <c r="F6537" s="2708">
        <f t="shared" si="2258"/>
        <v>30</v>
      </c>
      <c r="G6537" s="2726"/>
      <c r="H6537" s="2719"/>
      <c r="I6537" s="2722"/>
      <c r="J6537" s="2718">
        <v>45658</v>
      </c>
      <c r="K6537" s="2714"/>
      <c r="L6537" s="2714"/>
      <c r="M6537" s="2718"/>
      <c r="N6537" s="2714"/>
      <c r="O6537" s="2714"/>
      <c r="P6537" s="2714"/>
      <c r="Q6537" s="2714"/>
      <c r="R6537" s="2714"/>
      <c r="S6537" s="2714"/>
      <c r="T6537" s="2714"/>
      <c r="U6537" s="2714"/>
      <c r="V6537" s="2714"/>
      <c r="W6537" s="2714"/>
      <c r="X6537" s="2714"/>
      <c r="Y6537" s="2714"/>
      <c r="Z6537" s="2714"/>
      <c r="AA6537" s="2714"/>
      <c r="AB6537" s="2714"/>
      <c r="AC6537" s="1507">
        <f t="shared" si="2259"/>
        <v>30</v>
      </c>
      <c r="AD6537" s="1508">
        <f t="shared" si="2260"/>
        <v>30</v>
      </c>
      <c r="AE6537" s="14">
        <f>(J6537-"01.04.2023")/30</f>
        <v>21.366666666666667</v>
      </c>
      <c r="AF6537" s="14">
        <f t="shared" si="2261"/>
        <v>0</v>
      </c>
      <c r="AG6537" s="14" t="e">
        <f t="shared" si="2262"/>
        <v>#DIV/0!</v>
      </c>
      <c r="AH6537" s="14" t="e">
        <f>AG6537-AE6537</f>
        <v>#DIV/0!</v>
      </c>
      <c r="AI6537" s="14">
        <f>AC6537-(AE6537*AF6537)</f>
        <v>30</v>
      </c>
      <c r="AJ6537" s="2719"/>
    </row>
    <row r="6538" spans="1:36" s="2724" customFormat="1" ht="15.75">
      <c r="A6538" s="1495">
        <v>35</v>
      </c>
      <c r="B6538" s="128" t="s">
        <v>6056</v>
      </c>
      <c r="C6538" s="2720" t="s">
        <v>234</v>
      </c>
      <c r="D6538" s="2721">
        <v>1</v>
      </c>
      <c r="E6538" s="2726">
        <v>170</v>
      </c>
      <c r="F6538" s="2708">
        <f t="shared" ref="F6538:F6564" si="2266">E6538*D6538</f>
        <v>170</v>
      </c>
      <c r="G6538" s="2726"/>
      <c r="H6538" s="2719"/>
      <c r="I6538" s="2722"/>
      <c r="J6538" s="2718">
        <v>45536</v>
      </c>
      <c r="K6538" s="2714"/>
      <c r="L6538" s="2714"/>
      <c r="M6538" s="2718"/>
      <c r="N6538" s="2714"/>
      <c r="O6538" s="2714"/>
      <c r="P6538" s="2714"/>
      <c r="Q6538" s="2714"/>
      <c r="R6538" s="2714"/>
      <c r="S6538" s="2714"/>
      <c r="T6538" s="2714"/>
      <c r="U6538" s="2714"/>
      <c r="V6538" s="2714"/>
      <c r="W6538" s="2714"/>
      <c r="X6538" s="2714"/>
      <c r="Y6538" s="2714"/>
      <c r="Z6538" s="2719" t="s">
        <v>9669</v>
      </c>
      <c r="AA6538" s="2719">
        <v>110</v>
      </c>
      <c r="AB6538" s="2714">
        <v>110</v>
      </c>
      <c r="AC6538" s="1507">
        <f t="shared" ref="AC6538:AC6564" si="2267">E6538+G6538-N6538-O6538-AA6538-P6538-Q6538-R6538-S6538-T6538-U6538-V6538-W6538-X6538-Y6538</f>
        <v>60</v>
      </c>
      <c r="AD6538" s="1508">
        <f t="shared" ref="AD6538:AD6564" si="2268">D6538*AC6538</f>
        <v>60</v>
      </c>
      <c r="AE6538" s="14">
        <f>(J6538-"01.04.2023")/30</f>
        <v>17.3</v>
      </c>
      <c r="AF6538" s="14">
        <f t="shared" ref="AF6538:AF6564" si="2269">(N6538+O6538+P6538+Q6538+R6538+S6538+T6538+U6538+V6538+W6538+X6538+Y6538)/3</f>
        <v>0</v>
      </c>
      <c r="AG6538" s="14" t="e">
        <f t="shared" ref="AG6538:AG6564" si="2270">AC6538/AF6538</f>
        <v>#DIV/0!</v>
      </c>
      <c r="AH6538" s="14" t="e">
        <f>AG6538-AE6538</f>
        <v>#DIV/0!</v>
      </c>
      <c r="AI6538" s="14">
        <f>AC6538-(AE6538*AF6538)</f>
        <v>60</v>
      </c>
      <c r="AJ6538" s="2719"/>
    </row>
    <row r="6539" spans="1:36" s="2724" customFormat="1" ht="15.75">
      <c r="A6539" s="1495">
        <v>36</v>
      </c>
      <c r="B6539" s="128" t="s">
        <v>8198</v>
      </c>
      <c r="C6539" s="2720" t="s">
        <v>66</v>
      </c>
      <c r="D6539" s="2721">
        <v>1</v>
      </c>
      <c r="E6539" s="2726">
        <v>2</v>
      </c>
      <c r="F6539" s="2708">
        <f t="shared" si="2266"/>
        <v>2</v>
      </c>
      <c r="G6539" s="2726"/>
      <c r="H6539" s="2719"/>
      <c r="I6539" s="2722"/>
      <c r="J6539" s="2718" t="s">
        <v>6038</v>
      </c>
      <c r="K6539" s="2714"/>
      <c r="L6539" s="2714"/>
      <c r="M6539" s="2718"/>
      <c r="N6539" s="2714"/>
      <c r="O6539" s="2714"/>
      <c r="P6539" s="2714"/>
      <c r="Q6539" s="2714"/>
      <c r="R6539" s="2714"/>
      <c r="S6539" s="2714"/>
      <c r="T6539" s="2714"/>
      <c r="U6539" s="2714"/>
      <c r="V6539" s="2714"/>
      <c r="W6539" s="2714"/>
      <c r="X6539" s="2714"/>
      <c r="Y6539" s="2714"/>
      <c r="Z6539" s="2714"/>
      <c r="AA6539" s="2714"/>
      <c r="AB6539" s="2714"/>
      <c r="AC6539" s="1507">
        <f t="shared" si="2267"/>
        <v>2</v>
      </c>
      <c r="AD6539" s="1508">
        <f t="shared" si="2268"/>
        <v>2</v>
      </c>
      <c r="AE6539" s="14" t="s">
        <v>334</v>
      </c>
      <c r="AF6539" s="14">
        <f t="shared" si="2269"/>
        <v>0</v>
      </c>
      <c r="AG6539" s="14" t="e">
        <f t="shared" si="2270"/>
        <v>#DIV/0!</v>
      </c>
      <c r="AH6539" s="14" t="s">
        <v>334</v>
      </c>
      <c r="AI6539" s="14" t="s">
        <v>334</v>
      </c>
      <c r="AJ6539" s="2719"/>
    </row>
    <row r="6540" spans="1:36" s="2724" customFormat="1" ht="15.75">
      <c r="A6540" s="1495">
        <v>38</v>
      </c>
      <c r="B6540" s="128" t="s">
        <v>5711</v>
      </c>
      <c r="C6540" s="2720" t="s">
        <v>262</v>
      </c>
      <c r="D6540" s="2721">
        <v>1</v>
      </c>
      <c r="E6540" s="2726">
        <v>840</v>
      </c>
      <c r="F6540" s="2708">
        <f t="shared" si="2266"/>
        <v>840</v>
      </c>
      <c r="G6540" s="2726"/>
      <c r="H6540" s="2719"/>
      <c r="I6540" s="2722"/>
      <c r="J6540" s="2718">
        <v>45108</v>
      </c>
      <c r="K6540" s="2714"/>
      <c r="L6540" s="2714"/>
      <c r="M6540" s="2718"/>
      <c r="N6540" s="2714"/>
      <c r="O6540" s="2719"/>
      <c r="P6540" s="127">
        <v>720</v>
      </c>
      <c r="Q6540" s="2719"/>
      <c r="R6540" s="2719"/>
      <c r="S6540" s="2719"/>
      <c r="T6540" s="2714"/>
      <c r="U6540" s="2714"/>
      <c r="V6540" s="2714"/>
      <c r="W6540" s="2714"/>
      <c r="X6540" s="2714"/>
      <c r="Y6540" s="2714"/>
      <c r="Z6540" s="2714"/>
      <c r="AA6540" s="2714"/>
      <c r="AB6540" s="2714"/>
      <c r="AC6540" s="1507">
        <f t="shared" si="2267"/>
        <v>120</v>
      </c>
      <c r="AD6540" s="1508">
        <f t="shared" si="2268"/>
        <v>120</v>
      </c>
      <c r="AE6540" s="14">
        <f t="shared" ref="AE6540:AE6560" si="2271">(J6540-"01.04.2023")/30</f>
        <v>3.0333333333333332</v>
      </c>
      <c r="AF6540" s="14">
        <f t="shared" si="2269"/>
        <v>240</v>
      </c>
      <c r="AG6540" s="14">
        <f t="shared" si="2270"/>
        <v>0.5</v>
      </c>
      <c r="AH6540" s="14">
        <f t="shared" ref="AH6540:AH6560" si="2272">AG6540-AE6540</f>
        <v>-2.5333333333333332</v>
      </c>
      <c r="AI6540" s="14">
        <f t="shared" ref="AI6540:AI6560" si="2273">AC6540-(AE6540*AF6540)</f>
        <v>-608</v>
      </c>
      <c r="AJ6540" s="2719"/>
    </row>
    <row r="6541" spans="1:36" s="2724" customFormat="1" ht="15.75">
      <c r="A6541" s="1495">
        <v>39</v>
      </c>
      <c r="B6541" s="2707" t="s">
        <v>6057</v>
      </c>
      <c r="C6541" s="2739" t="s">
        <v>177</v>
      </c>
      <c r="D6541" s="2740">
        <v>1.76</v>
      </c>
      <c r="E6541" s="2726">
        <v>1100</v>
      </c>
      <c r="F6541" s="2708">
        <f t="shared" si="2266"/>
        <v>1936</v>
      </c>
      <c r="G6541" s="127"/>
      <c r="H6541" s="2719"/>
      <c r="I6541" s="2722"/>
      <c r="J6541" s="2718">
        <v>45627</v>
      </c>
      <c r="K6541" s="2714"/>
      <c r="L6541" s="2714"/>
      <c r="M6541" s="2718"/>
      <c r="N6541" s="2714"/>
      <c r="O6541" s="2714"/>
      <c r="P6541" s="127">
        <v>0</v>
      </c>
      <c r="Q6541" s="2714"/>
      <c r="R6541" s="2714"/>
      <c r="S6541" s="2714"/>
      <c r="T6541" s="2714"/>
      <c r="U6541" s="2714"/>
      <c r="V6541" s="2714"/>
      <c r="W6541" s="2714"/>
      <c r="X6541" s="2714"/>
      <c r="Y6541" s="2726"/>
      <c r="Z6541" s="2714"/>
      <c r="AA6541" s="2714"/>
      <c r="AB6541" s="2714"/>
      <c r="AC6541" s="1507">
        <f t="shared" si="2267"/>
        <v>1100</v>
      </c>
      <c r="AD6541" s="1508">
        <f t="shared" si="2268"/>
        <v>1936</v>
      </c>
      <c r="AE6541" s="14">
        <f t="shared" si="2271"/>
        <v>20.333333333333332</v>
      </c>
      <c r="AF6541" s="14">
        <f t="shared" si="2269"/>
        <v>0</v>
      </c>
      <c r="AG6541" s="14" t="e">
        <f t="shared" si="2270"/>
        <v>#DIV/0!</v>
      </c>
      <c r="AH6541" s="14" t="e">
        <f t="shared" si="2272"/>
        <v>#DIV/0!</v>
      </c>
      <c r="AI6541" s="14">
        <f t="shared" si="2273"/>
        <v>1100</v>
      </c>
      <c r="AJ6541" s="2719"/>
    </row>
    <row r="6542" spans="1:36" s="2724" customFormat="1" ht="15.75">
      <c r="A6542" s="1495">
        <v>41</v>
      </c>
      <c r="B6542" s="2707" t="s">
        <v>6058</v>
      </c>
      <c r="C6542" s="2739" t="s">
        <v>143</v>
      </c>
      <c r="D6542" s="2740">
        <v>1</v>
      </c>
      <c r="E6542" s="2726">
        <v>10</v>
      </c>
      <c r="F6542" s="2708">
        <f t="shared" si="2266"/>
        <v>10</v>
      </c>
      <c r="G6542" s="127"/>
      <c r="H6542" s="2719"/>
      <c r="I6542" s="2722"/>
      <c r="J6542" s="2718">
        <v>45717</v>
      </c>
      <c r="K6542" s="2714"/>
      <c r="L6542" s="2714"/>
      <c r="M6542" s="2718"/>
      <c r="N6542" s="2714"/>
      <c r="O6542" s="2714"/>
      <c r="P6542" s="127">
        <v>0</v>
      </c>
      <c r="Q6542" s="2714"/>
      <c r="R6542" s="2714"/>
      <c r="S6542" s="2714"/>
      <c r="T6542" s="2714"/>
      <c r="U6542" s="2714"/>
      <c r="V6542" s="2714"/>
      <c r="W6542" s="2714"/>
      <c r="X6542" s="2714"/>
      <c r="Y6542" s="2726"/>
      <c r="Z6542" s="2714"/>
      <c r="AA6542" s="2714"/>
      <c r="AB6542" s="2714"/>
      <c r="AC6542" s="1507">
        <f t="shared" si="2267"/>
        <v>10</v>
      </c>
      <c r="AD6542" s="1508">
        <f t="shared" si="2268"/>
        <v>10</v>
      </c>
      <c r="AE6542" s="14">
        <f t="shared" si="2271"/>
        <v>23.333333333333332</v>
      </c>
      <c r="AF6542" s="14">
        <f t="shared" si="2269"/>
        <v>0</v>
      </c>
      <c r="AG6542" s="14" t="e">
        <f t="shared" si="2270"/>
        <v>#DIV/0!</v>
      </c>
      <c r="AH6542" s="14" t="e">
        <f t="shared" si="2272"/>
        <v>#DIV/0!</v>
      </c>
      <c r="AI6542" s="14">
        <f t="shared" si="2273"/>
        <v>10</v>
      </c>
      <c r="AJ6542" s="2719"/>
    </row>
    <row r="6543" spans="1:36" s="2724" customFormat="1" ht="15.75">
      <c r="A6543" s="1495">
        <v>42</v>
      </c>
      <c r="B6543" s="2707" t="s">
        <v>6059</v>
      </c>
      <c r="C6543" s="2739" t="s">
        <v>177</v>
      </c>
      <c r="D6543" s="2740">
        <v>1</v>
      </c>
      <c r="E6543" s="2726">
        <v>1200</v>
      </c>
      <c r="F6543" s="2708">
        <f t="shared" si="2266"/>
        <v>1200</v>
      </c>
      <c r="G6543" s="127"/>
      <c r="H6543" s="2719"/>
      <c r="I6543" s="2722"/>
      <c r="J6543" s="2718">
        <v>45078</v>
      </c>
      <c r="K6543" s="2719"/>
      <c r="L6543" s="2719"/>
      <c r="M6543" s="2719"/>
      <c r="N6543" s="2719"/>
      <c r="O6543" s="2719"/>
      <c r="P6543" s="127">
        <v>530</v>
      </c>
      <c r="Q6543" s="2719"/>
      <c r="R6543" s="2719"/>
      <c r="S6543" s="2719"/>
      <c r="T6543" s="2719"/>
      <c r="U6543" s="2719"/>
      <c r="V6543" s="2714"/>
      <c r="W6543" s="2719"/>
      <c r="X6543" s="2719"/>
      <c r="Y6543" s="2726"/>
      <c r="Z6543" s="2719"/>
      <c r="AA6543" s="2719"/>
      <c r="AB6543" s="2719"/>
      <c r="AC6543" s="1507">
        <f t="shared" si="2267"/>
        <v>670</v>
      </c>
      <c r="AD6543" s="1508">
        <f t="shared" si="2268"/>
        <v>670</v>
      </c>
      <c r="AE6543" s="14">
        <f t="shared" si="2271"/>
        <v>2.0333333333333332</v>
      </c>
      <c r="AF6543" s="14">
        <f t="shared" si="2269"/>
        <v>176.66666666666666</v>
      </c>
      <c r="AG6543" s="14">
        <f t="shared" si="2270"/>
        <v>3.7924528301886795</v>
      </c>
      <c r="AH6543" s="14">
        <f t="shared" si="2272"/>
        <v>1.7591194968553463</v>
      </c>
      <c r="AI6543" s="14">
        <f t="shared" si="2273"/>
        <v>310.77777777777783</v>
      </c>
      <c r="AJ6543" s="2719"/>
    </row>
    <row r="6544" spans="1:36" s="2724" customFormat="1" ht="15.75">
      <c r="A6544" s="1495">
        <v>43</v>
      </c>
      <c r="B6544" s="2707" t="s">
        <v>6060</v>
      </c>
      <c r="C6544" s="2739" t="s">
        <v>177</v>
      </c>
      <c r="D6544" s="2740">
        <v>1</v>
      </c>
      <c r="E6544" s="2726">
        <v>800</v>
      </c>
      <c r="F6544" s="2708">
        <f t="shared" si="2266"/>
        <v>800</v>
      </c>
      <c r="G6544" s="127"/>
      <c r="H6544" s="2719"/>
      <c r="I6544" s="2722"/>
      <c r="J6544" s="2718">
        <v>45079</v>
      </c>
      <c r="K6544" s="2719"/>
      <c r="L6544" s="2719"/>
      <c r="M6544" s="2719"/>
      <c r="N6544" s="2719"/>
      <c r="O6544" s="2719"/>
      <c r="P6544" s="127">
        <v>540</v>
      </c>
      <c r="Q6544" s="2719"/>
      <c r="R6544" s="2719"/>
      <c r="S6544" s="2719"/>
      <c r="T6544" s="2719"/>
      <c r="U6544" s="2719"/>
      <c r="V6544" s="2714"/>
      <c r="W6544" s="2719"/>
      <c r="X6544" s="2719"/>
      <c r="Y6544" s="2726"/>
      <c r="Z6544" s="2719"/>
      <c r="AA6544" s="2719"/>
      <c r="AB6544" s="2719"/>
      <c r="AC6544" s="1507">
        <f t="shared" si="2267"/>
        <v>260</v>
      </c>
      <c r="AD6544" s="1508">
        <f t="shared" si="2268"/>
        <v>260</v>
      </c>
      <c r="AE6544" s="14">
        <f t="shared" si="2271"/>
        <v>2.0666666666666669</v>
      </c>
      <c r="AF6544" s="14">
        <f t="shared" si="2269"/>
        <v>180</v>
      </c>
      <c r="AG6544" s="14">
        <f t="shared" si="2270"/>
        <v>1.4444444444444444</v>
      </c>
      <c r="AH6544" s="14">
        <f t="shared" si="2272"/>
        <v>-0.62222222222222245</v>
      </c>
      <c r="AI6544" s="14">
        <f t="shared" si="2273"/>
        <v>-112.00000000000006</v>
      </c>
      <c r="AJ6544" s="2719"/>
    </row>
    <row r="6545" spans="1:36" s="2724" customFormat="1" ht="30" customHeight="1">
      <c r="A6545" s="1495">
        <v>45</v>
      </c>
      <c r="B6545" s="128" t="s">
        <v>6061</v>
      </c>
      <c r="C6545" s="2720" t="s">
        <v>156</v>
      </c>
      <c r="D6545" s="2721">
        <v>1</v>
      </c>
      <c r="E6545" s="2726">
        <v>100</v>
      </c>
      <c r="F6545" s="2708">
        <f t="shared" si="2266"/>
        <v>100</v>
      </c>
      <c r="G6545" s="2726"/>
      <c r="H6545" s="2719"/>
      <c r="I6545" s="2722"/>
      <c r="J6545" s="2723">
        <v>45473</v>
      </c>
      <c r="K6545" s="2719"/>
      <c r="L6545" s="2719"/>
      <c r="M6545" s="2719"/>
      <c r="N6545" s="2719"/>
      <c r="O6545" s="2719"/>
      <c r="P6545" s="2719">
        <v>3</v>
      </c>
      <c r="Q6545" s="2719"/>
      <c r="R6545" s="2719"/>
      <c r="S6545" s="2719"/>
      <c r="T6545" s="2719"/>
      <c r="U6545" s="2719"/>
      <c r="V6545" s="2714"/>
      <c r="W6545" s="2719"/>
      <c r="X6545" s="2719"/>
      <c r="Y6545" s="2719"/>
      <c r="Z6545" s="2719"/>
      <c r="AA6545" s="2719"/>
      <c r="AB6545" s="2719"/>
      <c r="AC6545" s="1507">
        <f t="shared" si="2267"/>
        <v>97</v>
      </c>
      <c r="AD6545" s="1508">
        <f t="shared" si="2268"/>
        <v>97</v>
      </c>
      <c r="AE6545" s="14">
        <f t="shared" si="2271"/>
        <v>15.2</v>
      </c>
      <c r="AF6545" s="14">
        <f t="shared" si="2269"/>
        <v>1</v>
      </c>
      <c r="AG6545" s="14">
        <f t="shared" si="2270"/>
        <v>97</v>
      </c>
      <c r="AH6545" s="14">
        <f t="shared" si="2272"/>
        <v>81.8</v>
      </c>
      <c r="AI6545" s="14">
        <f t="shared" si="2273"/>
        <v>81.8</v>
      </c>
      <c r="AJ6545" s="2719"/>
    </row>
    <row r="6546" spans="1:36" s="2724" customFormat="1" ht="15.75">
      <c r="A6546" s="1495">
        <v>46</v>
      </c>
      <c r="B6546" s="2707" t="s">
        <v>6062</v>
      </c>
      <c r="C6546" s="2739" t="s">
        <v>156</v>
      </c>
      <c r="D6546" s="2740">
        <v>1</v>
      </c>
      <c r="E6546" s="2726">
        <v>100</v>
      </c>
      <c r="F6546" s="2708">
        <f t="shared" si="2266"/>
        <v>100</v>
      </c>
      <c r="G6546" s="127"/>
      <c r="H6546" s="2719"/>
      <c r="I6546" s="2722"/>
      <c r="J6546" s="2718">
        <v>45323</v>
      </c>
      <c r="K6546" s="2719"/>
      <c r="L6546" s="2719"/>
      <c r="M6546" s="2719"/>
      <c r="N6546" s="2719"/>
      <c r="O6546" s="2719"/>
      <c r="P6546" s="2719"/>
      <c r="Q6546" s="2719"/>
      <c r="R6546" s="2719"/>
      <c r="S6546" s="2719"/>
      <c r="T6546" s="2719"/>
      <c r="U6546" s="2719"/>
      <c r="V6546" s="2714"/>
      <c r="W6546" s="2719"/>
      <c r="X6546" s="2719"/>
      <c r="Y6546" s="2719"/>
      <c r="Z6546" s="2719"/>
      <c r="AA6546" s="2719"/>
      <c r="AB6546" s="2719"/>
      <c r="AC6546" s="1507">
        <f t="shared" si="2267"/>
        <v>100</v>
      </c>
      <c r="AD6546" s="1508">
        <f t="shared" si="2268"/>
        <v>100</v>
      </c>
      <c r="AE6546" s="14">
        <f t="shared" si="2271"/>
        <v>10.199999999999999</v>
      </c>
      <c r="AF6546" s="14">
        <f t="shared" si="2269"/>
        <v>0</v>
      </c>
      <c r="AG6546" s="14" t="e">
        <f t="shared" si="2270"/>
        <v>#DIV/0!</v>
      </c>
      <c r="AH6546" s="14" t="e">
        <f t="shared" si="2272"/>
        <v>#DIV/0!</v>
      </c>
      <c r="AI6546" s="14">
        <f t="shared" si="2273"/>
        <v>100</v>
      </c>
      <c r="AJ6546" s="2719"/>
    </row>
    <row r="6547" spans="1:36" s="2724" customFormat="1" ht="15.75">
      <c r="A6547" s="1495">
        <v>47</v>
      </c>
      <c r="B6547" s="2707" t="s">
        <v>6063</v>
      </c>
      <c r="C6547" s="2739" t="s">
        <v>156</v>
      </c>
      <c r="D6547" s="2740">
        <v>1</v>
      </c>
      <c r="E6547" s="2726">
        <v>1000</v>
      </c>
      <c r="F6547" s="2708">
        <f t="shared" si="2266"/>
        <v>1000</v>
      </c>
      <c r="G6547" s="127"/>
      <c r="H6547" s="2719"/>
      <c r="I6547" s="2722"/>
      <c r="J6547" s="2718">
        <v>45323</v>
      </c>
      <c r="K6547" s="2719"/>
      <c r="L6547" s="2719"/>
      <c r="M6547" s="2719"/>
      <c r="N6547" s="2719"/>
      <c r="O6547" s="2719"/>
      <c r="P6547" s="2719"/>
      <c r="Q6547" s="2719"/>
      <c r="R6547" s="2719"/>
      <c r="S6547" s="2719"/>
      <c r="T6547" s="2719"/>
      <c r="U6547" s="2719"/>
      <c r="V6547" s="2714"/>
      <c r="W6547" s="2719"/>
      <c r="X6547" s="2719"/>
      <c r="Y6547" s="2719"/>
      <c r="Z6547" s="2719"/>
      <c r="AA6547" s="2719"/>
      <c r="AB6547" s="2719"/>
      <c r="AC6547" s="1507">
        <f t="shared" si="2267"/>
        <v>1000</v>
      </c>
      <c r="AD6547" s="1508">
        <f t="shared" si="2268"/>
        <v>1000</v>
      </c>
      <c r="AE6547" s="14">
        <f t="shared" si="2271"/>
        <v>10.199999999999999</v>
      </c>
      <c r="AF6547" s="14">
        <f t="shared" si="2269"/>
        <v>0</v>
      </c>
      <c r="AG6547" s="14" t="e">
        <f t="shared" si="2270"/>
        <v>#DIV/0!</v>
      </c>
      <c r="AH6547" s="14" t="e">
        <f t="shared" si="2272"/>
        <v>#DIV/0!</v>
      </c>
      <c r="AI6547" s="14">
        <f t="shared" si="2273"/>
        <v>1000</v>
      </c>
      <c r="AJ6547" s="2719"/>
    </row>
    <row r="6548" spans="1:36" s="2724" customFormat="1" ht="15.75">
      <c r="A6548" s="1495">
        <v>49</v>
      </c>
      <c r="B6548" s="2707" t="s">
        <v>6064</v>
      </c>
      <c r="C6548" s="2739" t="s">
        <v>66</v>
      </c>
      <c r="D6548" s="2740">
        <v>1</v>
      </c>
      <c r="E6548" s="127">
        <v>99</v>
      </c>
      <c r="F6548" s="2708">
        <f t="shared" si="2266"/>
        <v>99</v>
      </c>
      <c r="G6548" s="127"/>
      <c r="H6548" s="2719"/>
      <c r="I6548" s="2722"/>
      <c r="J6548" s="125">
        <v>45717</v>
      </c>
      <c r="K6548" s="2719"/>
      <c r="L6548" s="2719"/>
      <c r="M6548" s="2719"/>
      <c r="N6548" s="2719"/>
      <c r="O6548" s="2719"/>
      <c r="P6548" s="2739">
        <v>43.7</v>
      </c>
      <c r="Q6548" s="2719"/>
      <c r="R6548" s="2719"/>
      <c r="S6548" s="2719"/>
      <c r="T6548" s="2719"/>
      <c r="U6548" s="2719"/>
      <c r="V6548" s="2714"/>
      <c r="W6548" s="2719"/>
      <c r="X6548" s="2719"/>
      <c r="Y6548" s="2720"/>
      <c r="Z6548" s="2719"/>
      <c r="AA6548" s="2719"/>
      <c r="AB6548" s="2719"/>
      <c r="AC6548" s="1507">
        <f t="shared" si="2267"/>
        <v>55.3</v>
      </c>
      <c r="AD6548" s="1508">
        <f t="shared" si="2268"/>
        <v>55.3</v>
      </c>
      <c r="AE6548" s="14">
        <f t="shared" si="2271"/>
        <v>23.333333333333332</v>
      </c>
      <c r="AF6548" s="14">
        <f t="shared" si="2269"/>
        <v>14.566666666666668</v>
      </c>
      <c r="AG6548" s="14">
        <f t="shared" si="2270"/>
        <v>3.7963386727688779</v>
      </c>
      <c r="AH6548" s="14">
        <f t="shared" si="2272"/>
        <v>-19.536994660564453</v>
      </c>
      <c r="AI6548" s="14">
        <f t="shared" si="2273"/>
        <v>-284.5888888888889</v>
      </c>
      <c r="AJ6548" s="2719"/>
    </row>
    <row r="6549" spans="1:36" s="2724" customFormat="1" ht="15.75">
      <c r="A6549" s="1495">
        <v>50</v>
      </c>
      <c r="B6549" s="2714" t="s">
        <v>6065</v>
      </c>
      <c r="C6549" s="2739" t="s">
        <v>66</v>
      </c>
      <c r="D6549" s="2740">
        <v>1</v>
      </c>
      <c r="E6549" s="127">
        <v>138</v>
      </c>
      <c r="F6549" s="2708">
        <f t="shared" si="2266"/>
        <v>138</v>
      </c>
      <c r="G6549" s="127"/>
      <c r="H6549" s="2719"/>
      <c r="I6549" s="2722"/>
      <c r="J6549" s="125">
        <v>45778</v>
      </c>
      <c r="K6549" s="2719"/>
      <c r="L6549" s="2719"/>
      <c r="M6549" s="2719"/>
      <c r="N6549" s="2719"/>
      <c r="O6549" s="2719"/>
      <c r="P6549" s="2739">
        <v>36</v>
      </c>
      <c r="Q6549" s="2719"/>
      <c r="R6549" s="2719"/>
      <c r="S6549" s="2719"/>
      <c r="T6549" s="2719"/>
      <c r="U6549" s="2719"/>
      <c r="V6549" s="2714"/>
      <c r="W6549" s="2719"/>
      <c r="X6549" s="2719"/>
      <c r="Y6549" s="2720"/>
      <c r="Z6549" s="2719"/>
      <c r="AA6549" s="2719"/>
      <c r="AB6549" s="2719"/>
      <c r="AC6549" s="1507">
        <f t="shared" si="2267"/>
        <v>102</v>
      </c>
      <c r="AD6549" s="1508">
        <f t="shared" si="2268"/>
        <v>102</v>
      </c>
      <c r="AE6549" s="14">
        <f t="shared" si="2271"/>
        <v>25.366666666666667</v>
      </c>
      <c r="AF6549" s="14">
        <f t="shared" si="2269"/>
        <v>12</v>
      </c>
      <c r="AG6549" s="14">
        <f t="shared" si="2270"/>
        <v>8.5</v>
      </c>
      <c r="AH6549" s="14">
        <f t="shared" si="2272"/>
        <v>-16.866666666666667</v>
      </c>
      <c r="AI6549" s="14">
        <f t="shared" si="2273"/>
        <v>-202.39999999999998</v>
      </c>
      <c r="AJ6549" s="2719"/>
    </row>
    <row r="6550" spans="1:36" s="2724" customFormat="1" ht="15.75">
      <c r="A6550" s="1495">
        <v>51</v>
      </c>
      <c r="B6550" s="2714" t="s">
        <v>6066</v>
      </c>
      <c r="C6550" s="2739" t="s">
        <v>66</v>
      </c>
      <c r="D6550" s="2740">
        <v>1</v>
      </c>
      <c r="E6550" s="127">
        <v>18</v>
      </c>
      <c r="F6550" s="2708">
        <f t="shared" si="2266"/>
        <v>18</v>
      </c>
      <c r="G6550" s="127"/>
      <c r="H6550" s="2719"/>
      <c r="I6550" s="2722"/>
      <c r="J6550" s="125">
        <v>45778</v>
      </c>
      <c r="K6550" s="2719"/>
      <c r="L6550" s="2719"/>
      <c r="M6550" s="2719"/>
      <c r="N6550" s="2719"/>
      <c r="O6550" s="2719"/>
      <c r="P6550" s="2739">
        <v>16</v>
      </c>
      <c r="Q6550" s="2719"/>
      <c r="R6550" s="2719"/>
      <c r="S6550" s="2719"/>
      <c r="T6550" s="2719"/>
      <c r="U6550" s="2719"/>
      <c r="V6550" s="2714"/>
      <c r="W6550" s="2719"/>
      <c r="X6550" s="2719"/>
      <c r="Y6550" s="2720"/>
      <c r="Z6550" s="2719"/>
      <c r="AA6550" s="2719"/>
      <c r="AB6550" s="2719"/>
      <c r="AC6550" s="1507">
        <f t="shared" si="2267"/>
        <v>2</v>
      </c>
      <c r="AD6550" s="1508">
        <f t="shared" si="2268"/>
        <v>2</v>
      </c>
      <c r="AE6550" s="14">
        <f t="shared" si="2271"/>
        <v>25.366666666666667</v>
      </c>
      <c r="AF6550" s="14">
        <f t="shared" si="2269"/>
        <v>5.333333333333333</v>
      </c>
      <c r="AG6550" s="14">
        <f t="shared" si="2270"/>
        <v>0.375</v>
      </c>
      <c r="AH6550" s="14">
        <f t="shared" si="2272"/>
        <v>-24.991666666666667</v>
      </c>
      <c r="AI6550" s="14">
        <f t="shared" si="2273"/>
        <v>-133.28888888888889</v>
      </c>
      <c r="AJ6550" s="2719"/>
    </row>
    <row r="6551" spans="1:36" s="2724" customFormat="1" ht="15.75">
      <c r="A6551" s="1495">
        <v>52</v>
      </c>
      <c r="B6551" s="2707" t="s">
        <v>6067</v>
      </c>
      <c r="C6551" s="2739" t="s">
        <v>66</v>
      </c>
      <c r="D6551" s="2740">
        <v>1</v>
      </c>
      <c r="E6551" s="127">
        <v>21</v>
      </c>
      <c r="F6551" s="2708">
        <f t="shared" si="2266"/>
        <v>21</v>
      </c>
      <c r="G6551" s="127"/>
      <c r="H6551" s="2719"/>
      <c r="I6551" s="2722"/>
      <c r="J6551" s="125">
        <v>45778</v>
      </c>
      <c r="K6551" s="2719"/>
      <c r="L6551" s="2719"/>
      <c r="M6551" s="2719"/>
      <c r="N6551" s="2719"/>
      <c r="O6551" s="2719"/>
      <c r="P6551" s="2739">
        <v>10</v>
      </c>
      <c r="Q6551" s="2719"/>
      <c r="R6551" s="2719"/>
      <c r="S6551" s="2719"/>
      <c r="T6551" s="2719"/>
      <c r="U6551" s="2719"/>
      <c r="V6551" s="2714"/>
      <c r="W6551" s="2719"/>
      <c r="X6551" s="2719"/>
      <c r="Y6551" s="2720"/>
      <c r="Z6551" s="2719"/>
      <c r="AA6551" s="2719"/>
      <c r="AB6551" s="2719"/>
      <c r="AC6551" s="1507">
        <f t="shared" si="2267"/>
        <v>11</v>
      </c>
      <c r="AD6551" s="1508">
        <f t="shared" si="2268"/>
        <v>11</v>
      </c>
      <c r="AE6551" s="14">
        <f t="shared" si="2271"/>
        <v>25.366666666666667</v>
      </c>
      <c r="AF6551" s="14">
        <f t="shared" si="2269"/>
        <v>3.3333333333333335</v>
      </c>
      <c r="AG6551" s="14">
        <f t="shared" si="2270"/>
        <v>3.3</v>
      </c>
      <c r="AH6551" s="14">
        <f t="shared" si="2272"/>
        <v>-22.066666666666666</v>
      </c>
      <c r="AI6551" s="14">
        <f t="shared" si="2273"/>
        <v>-73.555555555555557</v>
      </c>
      <c r="AJ6551" s="2719"/>
    </row>
    <row r="6552" spans="1:36" s="2724" customFormat="1" ht="15.75">
      <c r="A6552" s="1495">
        <v>53</v>
      </c>
      <c r="B6552" s="2707" t="s">
        <v>6068</v>
      </c>
      <c r="C6552" s="2739" t="s">
        <v>66</v>
      </c>
      <c r="D6552" s="2740">
        <v>1</v>
      </c>
      <c r="E6552" s="127">
        <v>73</v>
      </c>
      <c r="F6552" s="2708">
        <f t="shared" si="2266"/>
        <v>73</v>
      </c>
      <c r="G6552" s="127"/>
      <c r="H6552" s="2719"/>
      <c r="I6552" s="2722"/>
      <c r="J6552" s="125">
        <v>46204</v>
      </c>
      <c r="K6552" s="2719"/>
      <c r="L6552" s="2719"/>
      <c r="M6552" s="2719"/>
      <c r="N6552" s="2719"/>
      <c r="O6552" s="2719"/>
      <c r="P6552" s="2739">
        <v>1</v>
      </c>
      <c r="Q6552" s="2719"/>
      <c r="R6552" s="2719"/>
      <c r="S6552" s="2719"/>
      <c r="T6552" s="2719"/>
      <c r="U6552" s="2719"/>
      <c r="V6552" s="2714"/>
      <c r="W6552" s="2719"/>
      <c r="X6552" s="2719"/>
      <c r="Y6552" s="2720"/>
      <c r="Z6552" s="2719"/>
      <c r="AA6552" s="2719"/>
      <c r="AB6552" s="2719"/>
      <c r="AC6552" s="1507">
        <f t="shared" si="2267"/>
        <v>72</v>
      </c>
      <c r="AD6552" s="1508">
        <f t="shared" si="2268"/>
        <v>72</v>
      </c>
      <c r="AE6552" s="14">
        <f t="shared" si="2271"/>
        <v>39.56666666666667</v>
      </c>
      <c r="AF6552" s="14">
        <f t="shared" si="2269"/>
        <v>0.33333333333333331</v>
      </c>
      <c r="AG6552" s="14">
        <f t="shared" si="2270"/>
        <v>216</v>
      </c>
      <c r="AH6552" s="14">
        <f t="shared" si="2272"/>
        <v>176.43333333333334</v>
      </c>
      <c r="AI6552" s="14">
        <f t="shared" si="2273"/>
        <v>58.81111111111111</v>
      </c>
      <c r="AJ6552" s="2719"/>
    </row>
    <row r="6553" spans="1:36" s="2724" customFormat="1" ht="15.75">
      <c r="A6553" s="1495">
        <v>55</v>
      </c>
      <c r="B6553" s="2707" t="s">
        <v>8199</v>
      </c>
      <c r="C6553" s="2739" t="s">
        <v>66</v>
      </c>
      <c r="D6553" s="2740">
        <v>1</v>
      </c>
      <c r="E6553" s="127">
        <v>275</v>
      </c>
      <c r="F6553" s="2708">
        <f t="shared" si="2266"/>
        <v>275</v>
      </c>
      <c r="G6553" s="127"/>
      <c r="H6553" s="2719"/>
      <c r="I6553" s="2722"/>
      <c r="J6553" s="125">
        <v>45717</v>
      </c>
      <c r="K6553" s="2719"/>
      <c r="L6553" s="2719"/>
      <c r="M6553" s="2719"/>
      <c r="N6553" s="2719"/>
      <c r="O6553" s="2719"/>
      <c r="P6553" s="2739">
        <v>79.7</v>
      </c>
      <c r="Q6553" s="2719"/>
      <c r="R6553" s="2719"/>
      <c r="S6553" s="2719"/>
      <c r="T6553" s="2719"/>
      <c r="U6553" s="2719"/>
      <c r="V6553" s="2714"/>
      <c r="W6553" s="2719"/>
      <c r="X6553" s="2719"/>
      <c r="Y6553" s="2720"/>
      <c r="Z6553" s="2719"/>
      <c r="AA6553" s="2719"/>
      <c r="AB6553" s="2719"/>
      <c r="AC6553" s="1507">
        <f t="shared" si="2267"/>
        <v>195.3</v>
      </c>
      <c r="AD6553" s="1508">
        <f t="shared" si="2268"/>
        <v>195.3</v>
      </c>
      <c r="AE6553" s="14">
        <f t="shared" si="2271"/>
        <v>23.333333333333332</v>
      </c>
      <c r="AF6553" s="14">
        <f t="shared" si="2269"/>
        <v>26.566666666666666</v>
      </c>
      <c r="AG6553" s="14">
        <f t="shared" si="2270"/>
        <v>7.3513174404015063</v>
      </c>
      <c r="AH6553" s="14">
        <f t="shared" si="2272"/>
        <v>-15.982015892931827</v>
      </c>
      <c r="AI6553" s="14">
        <f t="shared" si="2273"/>
        <v>-424.58888888888879</v>
      </c>
      <c r="AJ6553" s="2719"/>
    </row>
    <row r="6554" spans="1:36" s="2724" customFormat="1" ht="15.75">
      <c r="A6554" s="1495">
        <v>56</v>
      </c>
      <c r="B6554" s="2707" t="s">
        <v>6069</v>
      </c>
      <c r="C6554" s="2739" t="s">
        <v>66</v>
      </c>
      <c r="D6554" s="2740">
        <v>1</v>
      </c>
      <c r="E6554" s="127">
        <v>30</v>
      </c>
      <c r="F6554" s="2708">
        <f t="shared" si="2266"/>
        <v>30</v>
      </c>
      <c r="G6554" s="127"/>
      <c r="H6554" s="2719"/>
      <c r="I6554" s="2722"/>
      <c r="J6554" s="125">
        <v>45748</v>
      </c>
      <c r="K6554" s="2719"/>
      <c r="L6554" s="2719"/>
      <c r="M6554" s="2719"/>
      <c r="N6554" s="2719"/>
      <c r="O6554" s="2719"/>
      <c r="P6554" s="2739">
        <v>25</v>
      </c>
      <c r="Q6554" s="2719"/>
      <c r="R6554" s="2719"/>
      <c r="S6554" s="2719"/>
      <c r="T6554" s="2719"/>
      <c r="U6554" s="2719"/>
      <c r="V6554" s="2714"/>
      <c r="W6554" s="2719"/>
      <c r="X6554" s="2719"/>
      <c r="Y6554" s="2720"/>
      <c r="Z6554" s="2719"/>
      <c r="AA6554" s="2719"/>
      <c r="AB6554" s="2719"/>
      <c r="AC6554" s="1507">
        <f t="shared" si="2267"/>
        <v>5</v>
      </c>
      <c r="AD6554" s="1508">
        <f t="shared" si="2268"/>
        <v>5</v>
      </c>
      <c r="AE6554" s="14">
        <f t="shared" si="2271"/>
        <v>24.366666666666667</v>
      </c>
      <c r="AF6554" s="14">
        <f t="shared" si="2269"/>
        <v>8.3333333333333339</v>
      </c>
      <c r="AG6554" s="14">
        <f t="shared" si="2270"/>
        <v>0.6</v>
      </c>
      <c r="AH6554" s="14">
        <f t="shared" si="2272"/>
        <v>-23.766666666666666</v>
      </c>
      <c r="AI6554" s="14">
        <f t="shared" si="2273"/>
        <v>-198.05555555555557</v>
      </c>
      <c r="AJ6554" s="2719"/>
    </row>
    <row r="6555" spans="1:36" s="2724" customFormat="1" ht="15.6" customHeight="1">
      <c r="A6555" s="1495">
        <v>57</v>
      </c>
      <c r="B6555" s="2707" t="s">
        <v>6070</v>
      </c>
      <c r="C6555" s="2739" t="s">
        <v>66</v>
      </c>
      <c r="D6555" s="2740">
        <v>1</v>
      </c>
      <c r="E6555" s="127">
        <v>229</v>
      </c>
      <c r="F6555" s="2708">
        <f t="shared" si="2266"/>
        <v>229</v>
      </c>
      <c r="G6555" s="127"/>
      <c r="H6555" s="2719"/>
      <c r="I6555" s="2722"/>
      <c r="J6555" s="125">
        <v>45778</v>
      </c>
      <c r="K6555" s="2719"/>
      <c r="L6555" s="2719"/>
      <c r="M6555" s="2719"/>
      <c r="N6555" s="2719"/>
      <c r="O6555" s="2719"/>
      <c r="P6555" s="2739">
        <v>77</v>
      </c>
      <c r="Q6555" s="2719"/>
      <c r="R6555" s="2719"/>
      <c r="S6555" s="2719"/>
      <c r="T6555" s="2719"/>
      <c r="U6555" s="2719"/>
      <c r="V6555" s="2714"/>
      <c r="W6555" s="2719"/>
      <c r="X6555" s="2719"/>
      <c r="Y6555" s="2720"/>
      <c r="Z6555" s="2719"/>
      <c r="AA6555" s="2719"/>
      <c r="AB6555" s="2719"/>
      <c r="AC6555" s="1507">
        <f t="shared" si="2267"/>
        <v>152</v>
      </c>
      <c r="AD6555" s="1508">
        <f t="shared" si="2268"/>
        <v>152</v>
      </c>
      <c r="AE6555" s="14">
        <f t="shared" si="2271"/>
        <v>25.366666666666667</v>
      </c>
      <c r="AF6555" s="14">
        <f t="shared" si="2269"/>
        <v>25.666666666666668</v>
      </c>
      <c r="AG6555" s="14">
        <f t="shared" si="2270"/>
        <v>5.9220779220779214</v>
      </c>
      <c r="AH6555" s="14">
        <f t="shared" si="2272"/>
        <v>-19.444588744588746</v>
      </c>
      <c r="AI6555" s="14">
        <f t="shared" si="2273"/>
        <v>-499.07777777777778</v>
      </c>
      <c r="AJ6555" s="2719"/>
    </row>
    <row r="6556" spans="1:36" s="2724" customFormat="1" ht="15.75">
      <c r="A6556" s="1495">
        <v>58</v>
      </c>
      <c r="B6556" s="2707" t="s">
        <v>6071</v>
      </c>
      <c r="C6556" s="2739" t="s">
        <v>66</v>
      </c>
      <c r="D6556" s="2740">
        <v>1</v>
      </c>
      <c r="E6556" s="127">
        <v>12</v>
      </c>
      <c r="F6556" s="2708">
        <f t="shared" si="2266"/>
        <v>12</v>
      </c>
      <c r="G6556" s="127"/>
      <c r="H6556" s="2719"/>
      <c r="I6556" s="2722"/>
      <c r="J6556" s="125">
        <v>45717</v>
      </c>
      <c r="K6556" s="2719"/>
      <c r="L6556" s="2719"/>
      <c r="M6556" s="2719"/>
      <c r="N6556" s="2719"/>
      <c r="O6556" s="2719"/>
      <c r="P6556" s="2739">
        <v>0</v>
      </c>
      <c r="Q6556" s="2719"/>
      <c r="R6556" s="2719"/>
      <c r="S6556" s="2719"/>
      <c r="T6556" s="2719"/>
      <c r="U6556" s="2719"/>
      <c r="V6556" s="2714"/>
      <c r="W6556" s="2719"/>
      <c r="X6556" s="2719"/>
      <c r="Y6556" s="2720"/>
      <c r="Z6556" s="2719"/>
      <c r="AA6556" s="2719"/>
      <c r="AB6556" s="2719"/>
      <c r="AC6556" s="1507">
        <f t="shared" si="2267"/>
        <v>12</v>
      </c>
      <c r="AD6556" s="1508">
        <f t="shared" si="2268"/>
        <v>12</v>
      </c>
      <c r="AE6556" s="14">
        <f t="shared" si="2271"/>
        <v>23.333333333333332</v>
      </c>
      <c r="AF6556" s="14">
        <f t="shared" si="2269"/>
        <v>0</v>
      </c>
      <c r="AG6556" s="14" t="e">
        <f t="shared" si="2270"/>
        <v>#DIV/0!</v>
      </c>
      <c r="AH6556" s="14" t="e">
        <f t="shared" si="2272"/>
        <v>#DIV/0!</v>
      </c>
      <c r="AI6556" s="14">
        <f t="shared" si="2273"/>
        <v>12</v>
      </c>
      <c r="AJ6556" s="2719"/>
    </row>
    <row r="6557" spans="1:36" s="2724" customFormat="1" ht="15.75">
      <c r="A6557" s="1495">
        <v>59</v>
      </c>
      <c r="B6557" s="2707" t="s">
        <v>6072</v>
      </c>
      <c r="C6557" s="2739" t="s">
        <v>66</v>
      </c>
      <c r="D6557" s="2740">
        <v>1</v>
      </c>
      <c r="E6557" s="127">
        <v>246</v>
      </c>
      <c r="F6557" s="2708">
        <f t="shared" si="2266"/>
        <v>246</v>
      </c>
      <c r="G6557" s="127"/>
      <c r="H6557" s="2719"/>
      <c r="I6557" s="2722"/>
      <c r="J6557" s="125">
        <v>45870</v>
      </c>
      <c r="K6557" s="2719"/>
      <c r="L6557" s="2719"/>
      <c r="M6557" s="2719"/>
      <c r="N6557" s="2719"/>
      <c r="O6557" s="2719"/>
      <c r="P6557" s="2739">
        <v>97</v>
      </c>
      <c r="Q6557" s="2719"/>
      <c r="R6557" s="2719"/>
      <c r="S6557" s="2719"/>
      <c r="T6557" s="2719"/>
      <c r="U6557" s="2719"/>
      <c r="V6557" s="2714"/>
      <c r="W6557" s="2719"/>
      <c r="X6557" s="2719"/>
      <c r="Y6557" s="2720"/>
      <c r="Z6557" s="2719"/>
      <c r="AA6557" s="2719"/>
      <c r="AB6557" s="2719"/>
      <c r="AC6557" s="1507">
        <f t="shared" si="2267"/>
        <v>149</v>
      </c>
      <c r="AD6557" s="1508">
        <f t="shared" si="2268"/>
        <v>149</v>
      </c>
      <c r="AE6557" s="14">
        <f t="shared" si="2271"/>
        <v>28.433333333333334</v>
      </c>
      <c r="AF6557" s="14">
        <f t="shared" si="2269"/>
        <v>32.333333333333336</v>
      </c>
      <c r="AG6557" s="14">
        <f t="shared" si="2270"/>
        <v>4.608247422680412</v>
      </c>
      <c r="AH6557" s="14">
        <f t="shared" si="2272"/>
        <v>-23.825085910652923</v>
      </c>
      <c r="AI6557" s="14">
        <f t="shared" si="2273"/>
        <v>-770.34444444444455</v>
      </c>
      <c r="AJ6557" s="2719"/>
    </row>
    <row r="6558" spans="1:36" s="2724" customFormat="1" ht="15.75">
      <c r="A6558" s="1495">
        <v>60</v>
      </c>
      <c r="B6558" s="2707" t="s">
        <v>4978</v>
      </c>
      <c r="C6558" s="2739" t="s">
        <v>66</v>
      </c>
      <c r="D6558" s="2740">
        <v>1</v>
      </c>
      <c r="E6558" s="127">
        <v>163</v>
      </c>
      <c r="F6558" s="2708">
        <f t="shared" si="2266"/>
        <v>163</v>
      </c>
      <c r="G6558" s="127"/>
      <c r="H6558" s="2719"/>
      <c r="I6558" s="2722"/>
      <c r="J6558" s="125">
        <v>46235</v>
      </c>
      <c r="K6558" s="2719"/>
      <c r="L6558" s="2719"/>
      <c r="M6558" s="2719"/>
      <c r="N6558" s="2719"/>
      <c r="O6558" s="2719"/>
      <c r="P6558" s="2739">
        <v>57</v>
      </c>
      <c r="Q6558" s="2719"/>
      <c r="R6558" s="2719"/>
      <c r="S6558" s="2719"/>
      <c r="T6558" s="2719"/>
      <c r="U6558" s="2719"/>
      <c r="V6558" s="2714"/>
      <c r="W6558" s="2719"/>
      <c r="X6558" s="2719"/>
      <c r="Y6558" s="2720"/>
      <c r="Z6558" s="2719"/>
      <c r="AA6558" s="2719"/>
      <c r="AB6558" s="2719"/>
      <c r="AC6558" s="1507">
        <f t="shared" si="2267"/>
        <v>106</v>
      </c>
      <c r="AD6558" s="1508">
        <f t="shared" si="2268"/>
        <v>106</v>
      </c>
      <c r="AE6558" s="14">
        <f t="shared" si="2271"/>
        <v>40.6</v>
      </c>
      <c r="AF6558" s="14">
        <f t="shared" si="2269"/>
        <v>19</v>
      </c>
      <c r="AG6558" s="14">
        <f t="shared" si="2270"/>
        <v>5.5789473684210522</v>
      </c>
      <c r="AH6558" s="14">
        <f t="shared" si="2272"/>
        <v>-35.021052631578947</v>
      </c>
      <c r="AI6558" s="14">
        <f t="shared" si="2273"/>
        <v>-665.4</v>
      </c>
      <c r="AJ6558" s="2719"/>
    </row>
    <row r="6559" spans="1:36" s="2724" customFormat="1" ht="15.75">
      <c r="A6559" s="1495">
        <v>61</v>
      </c>
      <c r="B6559" s="2707" t="s">
        <v>6073</v>
      </c>
      <c r="C6559" s="2739" t="s">
        <v>66</v>
      </c>
      <c r="D6559" s="2740">
        <v>1</v>
      </c>
      <c r="E6559" s="127">
        <v>55</v>
      </c>
      <c r="F6559" s="2708">
        <f t="shared" si="2266"/>
        <v>55</v>
      </c>
      <c r="G6559" s="127"/>
      <c r="H6559" s="2719"/>
      <c r="I6559" s="2723"/>
      <c r="J6559" s="125">
        <v>45809</v>
      </c>
      <c r="K6559" s="2719"/>
      <c r="L6559" s="2719"/>
      <c r="M6559" s="2719"/>
      <c r="N6559" s="2719"/>
      <c r="O6559" s="2719"/>
      <c r="P6559" s="2739">
        <v>0</v>
      </c>
      <c r="Q6559" s="2719"/>
      <c r="R6559" s="2719"/>
      <c r="S6559" s="2719"/>
      <c r="T6559" s="2719"/>
      <c r="U6559" s="2719"/>
      <c r="V6559" s="2714"/>
      <c r="W6559" s="2719"/>
      <c r="X6559" s="2719"/>
      <c r="Y6559" s="2720"/>
      <c r="Z6559" s="2719"/>
      <c r="AA6559" s="2719"/>
      <c r="AB6559" s="2719"/>
      <c r="AC6559" s="1507">
        <f t="shared" si="2267"/>
        <v>55</v>
      </c>
      <c r="AD6559" s="1508">
        <f t="shared" si="2268"/>
        <v>55</v>
      </c>
      <c r="AE6559" s="14">
        <f t="shared" si="2271"/>
        <v>26.4</v>
      </c>
      <c r="AF6559" s="14">
        <f t="shared" si="2269"/>
        <v>0</v>
      </c>
      <c r="AG6559" s="14" t="e">
        <f t="shared" si="2270"/>
        <v>#DIV/0!</v>
      </c>
      <c r="AH6559" s="14" t="e">
        <f t="shared" si="2272"/>
        <v>#DIV/0!</v>
      </c>
      <c r="AI6559" s="14">
        <f t="shared" si="2273"/>
        <v>55</v>
      </c>
      <c r="AJ6559" s="2719"/>
    </row>
    <row r="6560" spans="1:36" s="2724" customFormat="1" ht="15.75">
      <c r="A6560" s="1495">
        <v>63</v>
      </c>
      <c r="B6560" s="2707" t="s">
        <v>6074</v>
      </c>
      <c r="C6560" s="2739" t="s">
        <v>66</v>
      </c>
      <c r="D6560" s="2740">
        <v>1</v>
      </c>
      <c r="E6560" s="127">
        <v>5</v>
      </c>
      <c r="F6560" s="2708">
        <f t="shared" si="2266"/>
        <v>5</v>
      </c>
      <c r="G6560" s="127"/>
      <c r="H6560" s="2719"/>
      <c r="I6560" s="2723"/>
      <c r="J6560" s="125">
        <v>46174</v>
      </c>
      <c r="K6560" s="2719"/>
      <c r="L6560" s="2719"/>
      <c r="M6560" s="2719"/>
      <c r="N6560" s="2719"/>
      <c r="O6560" s="2719"/>
      <c r="P6560" s="2739">
        <v>0</v>
      </c>
      <c r="Q6560" s="2719"/>
      <c r="R6560" s="2719"/>
      <c r="S6560" s="2719"/>
      <c r="T6560" s="2719"/>
      <c r="U6560" s="2719"/>
      <c r="V6560" s="2714"/>
      <c r="W6560" s="2719"/>
      <c r="X6560" s="2719"/>
      <c r="Y6560" s="2720"/>
      <c r="Z6560" s="2719"/>
      <c r="AA6560" s="2719"/>
      <c r="AB6560" s="2719"/>
      <c r="AC6560" s="1507">
        <f t="shared" si="2267"/>
        <v>5</v>
      </c>
      <c r="AD6560" s="1508">
        <f t="shared" si="2268"/>
        <v>5</v>
      </c>
      <c r="AE6560" s="14">
        <f t="shared" si="2271"/>
        <v>38.56666666666667</v>
      </c>
      <c r="AF6560" s="14">
        <f t="shared" si="2269"/>
        <v>0</v>
      </c>
      <c r="AG6560" s="14" t="e">
        <f t="shared" si="2270"/>
        <v>#DIV/0!</v>
      </c>
      <c r="AH6560" s="14" t="e">
        <f t="shared" si="2272"/>
        <v>#DIV/0!</v>
      </c>
      <c r="AI6560" s="14">
        <f t="shared" si="2273"/>
        <v>5</v>
      </c>
      <c r="AJ6560" s="2719"/>
    </row>
    <row r="6561" spans="1:36" s="2724" customFormat="1" ht="15.75">
      <c r="A6561" s="1495">
        <v>64</v>
      </c>
      <c r="B6561" s="2707" t="s">
        <v>6075</v>
      </c>
      <c r="C6561" s="2739" t="s">
        <v>66</v>
      </c>
      <c r="D6561" s="2740">
        <v>1</v>
      </c>
      <c r="E6561" s="127">
        <v>29</v>
      </c>
      <c r="F6561" s="2708">
        <f t="shared" si="2266"/>
        <v>29</v>
      </c>
      <c r="G6561" s="127"/>
      <c r="H6561" s="2719"/>
      <c r="I6561" s="2723"/>
      <c r="J6561" s="125" t="s">
        <v>6076</v>
      </c>
      <c r="K6561" s="2719"/>
      <c r="L6561" s="2719"/>
      <c r="M6561" s="2719"/>
      <c r="N6561" s="2719"/>
      <c r="O6561" s="2719"/>
      <c r="P6561" s="2739">
        <v>0</v>
      </c>
      <c r="Q6561" s="2719"/>
      <c r="R6561" s="2719"/>
      <c r="S6561" s="2719"/>
      <c r="T6561" s="2719"/>
      <c r="U6561" s="2719"/>
      <c r="V6561" s="2714"/>
      <c r="W6561" s="2719"/>
      <c r="X6561" s="2719"/>
      <c r="Y6561" s="2720"/>
      <c r="Z6561" s="2719"/>
      <c r="AA6561" s="2719"/>
      <c r="AB6561" s="2719"/>
      <c r="AC6561" s="1507">
        <f t="shared" si="2267"/>
        <v>29</v>
      </c>
      <c r="AD6561" s="1508">
        <f t="shared" si="2268"/>
        <v>29</v>
      </c>
      <c r="AE6561" s="14" t="s">
        <v>334</v>
      </c>
      <c r="AF6561" s="14">
        <f t="shared" si="2269"/>
        <v>0</v>
      </c>
      <c r="AG6561" s="14" t="e">
        <f t="shared" si="2270"/>
        <v>#DIV/0!</v>
      </c>
      <c r="AH6561" s="14" t="s">
        <v>334</v>
      </c>
      <c r="AI6561" s="14" t="s">
        <v>334</v>
      </c>
      <c r="AJ6561" s="2719"/>
    </row>
    <row r="6562" spans="1:36" s="2724" customFormat="1" ht="15.75">
      <c r="A6562" s="1495">
        <v>65</v>
      </c>
      <c r="B6562" s="2707" t="s">
        <v>6077</v>
      </c>
      <c r="C6562" s="2739" t="s">
        <v>66</v>
      </c>
      <c r="D6562" s="2740">
        <v>1</v>
      </c>
      <c r="E6562" s="127">
        <v>390</v>
      </c>
      <c r="F6562" s="2708">
        <f t="shared" si="2266"/>
        <v>390</v>
      </c>
      <c r="G6562" s="127"/>
      <c r="H6562" s="2719"/>
      <c r="I6562" s="2723"/>
      <c r="J6562" s="125">
        <v>45778</v>
      </c>
      <c r="K6562" s="2719"/>
      <c r="L6562" s="2719"/>
      <c r="M6562" s="2719"/>
      <c r="N6562" s="2719"/>
      <c r="O6562" s="2719"/>
      <c r="P6562" s="2739">
        <v>231</v>
      </c>
      <c r="Q6562" s="2719"/>
      <c r="R6562" s="2719"/>
      <c r="S6562" s="2719"/>
      <c r="T6562" s="2719"/>
      <c r="U6562" s="2719"/>
      <c r="V6562" s="2714"/>
      <c r="W6562" s="2719"/>
      <c r="X6562" s="2719"/>
      <c r="Y6562" s="2720"/>
      <c r="Z6562" s="2719"/>
      <c r="AA6562" s="2719"/>
      <c r="AB6562" s="2719"/>
      <c r="AC6562" s="1507">
        <f t="shared" si="2267"/>
        <v>159</v>
      </c>
      <c r="AD6562" s="1508">
        <f t="shared" si="2268"/>
        <v>159</v>
      </c>
      <c r="AE6562" s="14">
        <f t="shared" ref="AE6562:AE6578" si="2274">(J6562-"01.04.2023")/30</f>
        <v>25.366666666666667</v>
      </c>
      <c r="AF6562" s="14">
        <f t="shared" si="2269"/>
        <v>77</v>
      </c>
      <c r="AG6562" s="14">
        <f t="shared" si="2270"/>
        <v>2.0649350649350651</v>
      </c>
      <c r="AH6562" s="14">
        <f t="shared" ref="AH6562:AH6578" si="2275">AG6562-AE6562</f>
        <v>-23.301731601731603</v>
      </c>
      <c r="AI6562" s="14">
        <f t="shared" ref="AI6562:AI6578" si="2276">AC6562-(AE6562*AF6562)</f>
        <v>-1794.2333333333333</v>
      </c>
      <c r="AJ6562" s="2719"/>
    </row>
    <row r="6563" spans="1:36" s="2724" customFormat="1" ht="15.75">
      <c r="A6563" s="1495">
        <v>66</v>
      </c>
      <c r="B6563" s="2707" t="s">
        <v>5333</v>
      </c>
      <c r="C6563" s="2739" t="s">
        <v>206</v>
      </c>
      <c r="D6563" s="2740">
        <v>1</v>
      </c>
      <c r="E6563" s="127">
        <v>100</v>
      </c>
      <c r="F6563" s="2708">
        <f t="shared" si="2266"/>
        <v>100</v>
      </c>
      <c r="G6563" s="127"/>
      <c r="H6563" s="127"/>
      <c r="I6563" s="2723"/>
      <c r="J6563" s="125">
        <v>45931</v>
      </c>
      <c r="K6563" s="2719"/>
      <c r="L6563" s="2719"/>
      <c r="M6563" s="2719"/>
      <c r="N6563" s="2719"/>
      <c r="O6563" s="2719"/>
      <c r="P6563" s="127">
        <v>50</v>
      </c>
      <c r="Q6563" s="2719"/>
      <c r="R6563" s="2719"/>
      <c r="S6563" s="2719"/>
      <c r="T6563" s="2719"/>
      <c r="U6563" s="2719"/>
      <c r="V6563" s="2714"/>
      <c r="W6563" s="2719"/>
      <c r="X6563" s="2719"/>
      <c r="Y6563" s="2726"/>
      <c r="Z6563" s="2719"/>
      <c r="AA6563" s="2719"/>
      <c r="AB6563" s="2719"/>
      <c r="AC6563" s="1507">
        <f t="shared" si="2267"/>
        <v>50</v>
      </c>
      <c r="AD6563" s="1508">
        <f t="shared" si="2268"/>
        <v>50</v>
      </c>
      <c r="AE6563" s="14">
        <f t="shared" si="2274"/>
        <v>30.466666666666665</v>
      </c>
      <c r="AF6563" s="14">
        <f t="shared" si="2269"/>
        <v>16.666666666666668</v>
      </c>
      <c r="AG6563" s="14">
        <f t="shared" si="2270"/>
        <v>3</v>
      </c>
      <c r="AH6563" s="14">
        <f t="shared" si="2275"/>
        <v>-27.466666666666665</v>
      </c>
      <c r="AI6563" s="14">
        <f t="shared" si="2276"/>
        <v>-457.77777777777777</v>
      </c>
      <c r="AJ6563" s="2719"/>
    </row>
    <row r="6564" spans="1:36" s="2724" customFormat="1" ht="15.75">
      <c r="A6564" s="1495">
        <v>67</v>
      </c>
      <c r="B6564" s="2707" t="s">
        <v>6610</v>
      </c>
      <c r="C6564" s="2739" t="s">
        <v>206</v>
      </c>
      <c r="D6564" s="2740">
        <v>1</v>
      </c>
      <c r="E6564" s="127">
        <v>2</v>
      </c>
      <c r="F6564" s="2708">
        <f t="shared" si="2266"/>
        <v>2</v>
      </c>
      <c r="G6564" s="127"/>
      <c r="H6564" s="127"/>
      <c r="I6564" s="2723"/>
      <c r="J6564" s="125">
        <v>45778</v>
      </c>
      <c r="K6564" s="2719"/>
      <c r="L6564" s="2719"/>
      <c r="M6564" s="2719"/>
      <c r="N6564" s="2719"/>
      <c r="O6564" s="2719"/>
      <c r="P6564" s="127">
        <v>1</v>
      </c>
      <c r="Q6564" s="2719"/>
      <c r="R6564" s="2719"/>
      <c r="S6564" s="2719"/>
      <c r="T6564" s="2719"/>
      <c r="U6564" s="2719"/>
      <c r="V6564" s="2714"/>
      <c r="W6564" s="2719"/>
      <c r="X6564" s="2719"/>
      <c r="Y6564" s="2726"/>
      <c r="Z6564" s="2719"/>
      <c r="AA6564" s="2719"/>
      <c r="AB6564" s="2719"/>
      <c r="AC6564" s="1507">
        <f t="shared" si="2267"/>
        <v>1</v>
      </c>
      <c r="AD6564" s="1508">
        <f t="shared" si="2268"/>
        <v>1</v>
      </c>
      <c r="AE6564" s="14">
        <f t="shared" si="2274"/>
        <v>25.366666666666667</v>
      </c>
      <c r="AF6564" s="14">
        <f t="shared" si="2269"/>
        <v>0.33333333333333331</v>
      </c>
      <c r="AG6564" s="14">
        <f t="shared" si="2270"/>
        <v>3</v>
      </c>
      <c r="AH6564" s="14">
        <f t="shared" si="2275"/>
        <v>-22.366666666666667</v>
      </c>
      <c r="AI6564" s="14">
        <f t="shared" si="2276"/>
        <v>-7.4555555555555557</v>
      </c>
      <c r="AJ6564" s="2719"/>
    </row>
    <row r="6565" spans="1:36" s="2724" customFormat="1" ht="15.75">
      <c r="A6565" s="1495">
        <v>68</v>
      </c>
      <c r="B6565" s="2707" t="s">
        <v>5837</v>
      </c>
      <c r="C6565" s="2739" t="s">
        <v>206</v>
      </c>
      <c r="D6565" s="2740">
        <v>1</v>
      </c>
      <c r="E6565" s="127">
        <v>40</v>
      </c>
      <c r="F6565" s="2708">
        <f t="shared" ref="F6565:F6593" si="2277">E6565*D6565</f>
        <v>40</v>
      </c>
      <c r="G6565" s="127"/>
      <c r="H6565" s="127"/>
      <c r="I6565" s="2723"/>
      <c r="J6565" s="125">
        <v>46296</v>
      </c>
      <c r="K6565" s="2719"/>
      <c r="L6565" s="2719"/>
      <c r="M6565" s="2719"/>
      <c r="N6565" s="2719"/>
      <c r="O6565" s="2719"/>
      <c r="P6565" s="127">
        <v>34.4</v>
      </c>
      <c r="Q6565" s="2719"/>
      <c r="R6565" s="2719"/>
      <c r="S6565" s="2719"/>
      <c r="T6565" s="2719"/>
      <c r="U6565" s="2719"/>
      <c r="V6565" s="2714"/>
      <c r="W6565" s="2719"/>
      <c r="X6565" s="2719"/>
      <c r="Y6565" s="2726"/>
      <c r="Z6565" s="2719"/>
      <c r="AA6565" s="2719"/>
      <c r="AB6565" s="2719"/>
      <c r="AC6565" s="1507">
        <f t="shared" ref="AC6565:AC6593" si="2278">E6565+G6565-N6565-O6565-AA6565-P6565-Q6565-R6565-S6565-T6565-U6565-V6565-W6565-X6565-Y6565</f>
        <v>5.6000000000000014</v>
      </c>
      <c r="AD6565" s="1508">
        <f t="shared" ref="AD6565:AD6593" si="2279">D6565*AC6565</f>
        <v>5.6000000000000014</v>
      </c>
      <c r="AE6565" s="14">
        <f t="shared" si="2274"/>
        <v>42.633333333333333</v>
      </c>
      <c r="AF6565" s="14">
        <f t="shared" ref="AF6565:AF6593" si="2280">(N6565+O6565+P6565+Q6565+R6565+S6565+T6565+U6565+V6565+W6565+X6565+Y6565)/3</f>
        <v>11.466666666666667</v>
      </c>
      <c r="AG6565" s="14">
        <f t="shared" ref="AG6565:AG6593" si="2281">AC6565/AF6565</f>
        <v>0.48837209302325596</v>
      </c>
      <c r="AH6565" s="14">
        <f t="shared" si="2275"/>
        <v>-42.144961240310074</v>
      </c>
      <c r="AI6565" s="14">
        <f t="shared" si="2276"/>
        <v>-483.26222222222219</v>
      </c>
      <c r="AJ6565" s="2719"/>
    </row>
    <row r="6566" spans="1:36" s="2724" customFormat="1" ht="15.75">
      <c r="A6566" s="1495">
        <v>69</v>
      </c>
      <c r="B6566" s="2707" t="s">
        <v>5695</v>
      </c>
      <c r="C6566" s="2739" t="s">
        <v>206</v>
      </c>
      <c r="D6566" s="2740">
        <v>1</v>
      </c>
      <c r="E6566" s="127">
        <v>174</v>
      </c>
      <c r="F6566" s="2708">
        <f t="shared" si="2277"/>
        <v>174</v>
      </c>
      <c r="G6566" s="127"/>
      <c r="H6566" s="127"/>
      <c r="I6566" s="2723"/>
      <c r="J6566" s="125">
        <v>45627</v>
      </c>
      <c r="K6566" s="2719"/>
      <c r="L6566" s="2719"/>
      <c r="M6566" s="2719"/>
      <c r="N6566" s="2719"/>
      <c r="O6566" s="2719"/>
      <c r="P6566" s="127">
        <v>5</v>
      </c>
      <c r="Q6566" s="2719"/>
      <c r="R6566" s="2719"/>
      <c r="S6566" s="2719"/>
      <c r="T6566" s="2719"/>
      <c r="U6566" s="2719"/>
      <c r="V6566" s="2714"/>
      <c r="W6566" s="2719"/>
      <c r="X6566" s="2719"/>
      <c r="Y6566" s="2726"/>
      <c r="Z6566" s="2719"/>
      <c r="AA6566" s="2719"/>
      <c r="AB6566" s="2719"/>
      <c r="AC6566" s="1507">
        <f t="shared" si="2278"/>
        <v>169</v>
      </c>
      <c r="AD6566" s="1508">
        <f t="shared" si="2279"/>
        <v>169</v>
      </c>
      <c r="AE6566" s="14">
        <f t="shared" si="2274"/>
        <v>20.333333333333332</v>
      </c>
      <c r="AF6566" s="14">
        <f t="shared" si="2280"/>
        <v>1.6666666666666667</v>
      </c>
      <c r="AG6566" s="14">
        <f t="shared" si="2281"/>
        <v>101.39999999999999</v>
      </c>
      <c r="AH6566" s="14">
        <f t="shared" si="2275"/>
        <v>81.066666666666663</v>
      </c>
      <c r="AI6566" s="14">
        <f t="shared" si="2276"/>
        <v>135.11111111111111</v>
      </c>
      <c r="AJ6566" s="2719"/>
    </row>
    <row r="6567" spans="1:36" s="2724" customFormat="1" ht="15.75">
      <c r="A6567" s="1495">
        <v>70</v>
      </c>
      <c r="B6567" s="2707" t="s">
        <v>6611</v>
      </c>
      <c r="C6567" s="2739" t="s">
        <v>206</v>
      </c>
      <c r="D6567" s="2740">
        <v>1</v>
      </c>
      <c r="E6567" s="127">
        <v>48</v>
      </c>
      <c r="F6567" s="2708">
        <f t="shared" si="2277"/>
        <v>48</v>
      </c>
      <c r="G6567" s="127"/>
      <c r="H6567" s="127"/>
      <c r="I6567" s="2723"/>
      <c r="J6567" s="125">
        <v>45536</v>
      </c>
      <c r="K6567" s="2719"/>
      <c r="L6567" s="2719"/>
      <c r="M6567" s="2719"/>
      <c r="N6567" s="2719"/>
      <c r="O6567" s="2719"/>
      <c r="P6567" s="127">
        <v>10</v>
      </c>
      <c r="Q6567" s="2719"/>
      <c r="R6567" s="2719"/>
      <c r="S6567" s="2719"/>
      <c r="T6567" s="2719"/>
      <c r="U6567" s="2719"/>
      <c r="V6567" s="2714"/>
      <c r="W6567" s="2719"/>
      <c r="X6567" s="2719"/>
      <c r="Y6567" s="2726"/>
      <c r="Z6567" s="2719"/>
      <c r="AA6567" s="2719"/>
      <c r="AB6567" s="2719"/>
      <c r="AC6567" s="1507">
        <f t="shared" si="2278"/>
        <v>38</v>
      </c>
      <c r="AD6567" s="1508">
        <f t="shared" si="2279"/>
        <v>38</v>
      </c>
      <c r="AE6567" s="14">
        <f t="shared" si="2274"/>
        <v>17.3</v>
      </c>
      <c r="AF6567" s="14">
        <f t="shared" si="2280"/>
        <v>3.3333333333333335</v>
      </c>
      <c r="AG6567" s="14">
        <f t="shared" si="2281"/>
        <v>11.4</v>
      </c>
      <c r="AH6567" s="14">
        <f t="shared" si="2275"/>
        <v>-5.9</v>
      </c>
      <c r="AI6567" s="14">
        <f t="shared" si="2276"/>
        <v>-19.666666666666671</v>
      </c>
      <c r="AJ6567" s="2719"/>
    </row>
    <row r="6568" spans="1:36" s="2724" customFormat="1" ht="15.75">
      <c r="A6568" s="1495">
        <v>71</v>
      </c>
      <c r="B6568" s="2707" t="s">
        <v>6612</v>
      </c>
      <c r="C6568" s="2739" t="s">
        <v>206</v>
      </c>
      <c r="D6568" s="2740">
        <v>1</v>
      </c>
      <c r="E6568" s="127">
        <v>44</v>
      </c>
      <c r="F6568" s="2708">
        <f t="shared" si="2277"/>
        <v>44</v>
      </c>
      <c r="G6568" s="127"/>
      <c r="H6568" s="127"/>
      <c r="I6568" s="2723"/>
      <c r="J6568" s="125">
        <v>45474</v>
      </c>
      <c r="K6568" s="2719"/>
      <c r="L6568" s="2719"/>
      <c r="M6568" s="2719"/>
      <c r="N6568" s="2719"/>
      <c r="O6568" s="2719"/>
      <c r="P6568" s="127">
        <v>0</v>
      </c>
      <c r="Q6568" s="2719"/>
      <c r="R6568" s="2719"/>
      <c r="S6568" s="2719"/>
      <c r="T6568" s="2719"/>
      <c r="U6568" s="2719"/>
      <c r="V6568" s="2714"/>
      <c r="W6568" s="2719"/>
      <c r="X6568" s="2719"/>
      <c r="Y6568" s="2726"/>
      <c r="Z6568" s="2719"/>
      <c r="AA6568" s="2719"/>
      <c r="AB6568" s="2719"/>
      <c r="AC6568" s="1507">
        <f t="shared" si="2278"/>
        <v>44</v>
      </c>
      <c r="AD6568" s="1508">
        <f t="shared" si="2279"/>
        <v>44</v>
      </c>
      <c r="AE6568" s="14">
        <f t="shared" si="2274"/>
        <v>15.233333333333333</v>
      </c>
      <c r="AF6568" s="14">
        <f t="shared" si="2280"/>
        <v>0</v>
      </c>
      <c r="AG6568" s="14" t="e">
        <f t="shared" si="2281"/>
        <v>#DIV/0!</v>
      </c>
      <c r="AH6568" s="14" t="e">
        <f t="shared" si="2275"/>
        <v>#DIV/0!</v>
      </c>
      <c r="AI6568" s="14">
        <f t="shared" si="2276"/>
        <v>44</v>
      </c>
      <c r="AJ6568" s="2719"/>
    </row>
    <row r="6569" spans="1:36" s="2724" customFormat="1" ht="15.75">
      <c r="A6569" s="1495">
        <v>72</v>
      </c>
      <c r="B6569" s="2707" t="s">
        <v>5493</v>
      </c>
      <c r="C6569" s="2739" t="s">
        <v>64</v>
      </c>
      <c r="D6569" s="2740">
        <v>1</v>
      </c>
      <c r="E6569" s="127">
        <v>10</v>
      </c>
      <c r="F6569" s="2708">
        <f t="shared" si="2277"/>
        <v>10</v>
      </c>
      <c r="G6569" s="127"/>
      <c r="H6569" s="127"/>
      <c r="I6569" s="2723"/>
      <c r="J6569" s="125">
        <v>45505</v>
      </c>
      <c r="K6569" s="2719"/>
      <c r="L6569" s="2719"/>
      <c r="M6569" s="2719"/>
      <c r="N6569" s="2719"/>
      <c r="O6569" s="2719"/>
      <c r="P6569" s="127">
        <v>8</v>
      </c>
      <c r="Q6569" s="2719"/>
      <c r="R6569" s="2719"/>
      <c r="S6569" s="2719"/>
      <c r="T6569" s="2719"/>
      <c r="U6569" s="2719"/>
      <c r="V6569" s="2714"/>
      <c r="W6569" s="2719"/>
      <c r="X6569" s="2719"/>
      <c r="Y6569" s="2726"/>
      <c r="Z6569" s="2719"/>
      <c r="AA6569" s="2719"/>
      <c r="AB6569" s="2719"/>
      <c r="AC6569" s="1507">
        <f t="shared" si="2278"/>
        <v>2</v>
      </c>
      <c r="AD6569" s="1508">
        <f t="shared" si="2279"/>
        <v>2</v>
      </c>
      <c r="AE6569" s="14">
        <f t="shared" si="2274"/>
        <v>16.266666666666666</v>
      </c>
      <c r="AF6569" s="14">
        <f t="shared" si="2280"/>
        <v>2.6666666666666665</v>
      </c>
      <c r="AG6569" s="14">
        <f t="shared" si="2281"/>
        <v>0.75</v>
      </c>
      <c r="AH6569" s="14">
        <f t="shared" si="2275"/>
        <v>-15.516666666666666</v>
      </c>
      <c r="AI6569" s="14">
        <f t="shared" si="2276"/>
        <v>-41.377777777777773</v>
      </c>
      <c r="AJ6569" s="2719"/>
    </row>
    <row r="6570" spans="1:36" s="2724" customFormat="1" ht="15.75">
      <c r="A6570" s="1495">
        <v>73</v>
      </c>
      <c r="B6570" s="2707" t="s">
        <v>6613</v>
      </c>
      <c r="C6570" s="2739" t="s">
        <v>64</v>
      </c>
      <c r="D6570" s="2740">
        <v>1</v>
      </c>
      <c r="E6570" s="127">
        <v>10</v>
      </c>
      <c r="F6570" s="2708">
        <f t="shared" si="2277"/>
        <v>10</v>
      </c>
      <c r="G6570" s="127"/>
      <c r="H6570" s="127"/>
      <c r="I6570" s="2723"/>
      <c r="J6570" s="125">
        <v>45323</v>
      </c>
      <c r="K6570" s="2719"/>
      <c r="L6570" s="2719"/>
      <c r="M6570" s="2719"/>
      <c r="N6570" s="2719"/>
      <c r="O6570" s="2719"/>
      <c r="P6570" s="127">
        <v>0</v>
      </c>
      <c r="Q6570" s="2719"/>
      <c r="R6570" s="2719"/>
      <c r="S6570" s="2719"/>
      <c r="T6570" s="2719"/>
      <c r="U6570" s="2719"/>
      <c r="V6570" s="2714"/>
      <c r="W6570" s="2719"/>
      <c r="X6570" s="2719"/>
      <c r="Y6570" s="2726"/>
      <c r="Z6570" s="2719"/>
      <c r="AA6570" s="2719"/>
      <c r="AB6570" s="2719"/>
      <c r="AC6570" s="1507">
        <f t="shared" si="2278"/>
        <v>10</v>
      </c>
      <c r="AD6570" s="1508">
        <f t="shared" si="2279"/>
        <v>10</v>
      </c>
      <c r="AE6570" s="14">
        <f t="shared" si="2274"/>
        <v>10.199999999999999</v>
      </c>
      <c r="AF6570" s="14">
        <f t="shared" si="2280"/>
        <v>0</v>
      </c>
      <c r="AG6570" s="14" t="e">
        <f t="shared" si="2281"/>
        <v>#DIV/0!</v>
      </c>
      <c r="AH6570" s="14" t="e">
        <f t="shared" si="2275"/>
        <v>#DIV/0!</v>
      </c>
      <c r="AI6570" s="14">
        <f t="shared" si="2276"/>
        <v>10</v>
      </c>
      <c r="AJ6570" s="2719"/>
    </row>
    <row r="6571" spans="1:36" s="2724" customFormat="1" ht="15.75">
      <c r="A6571" s="1495">
        <v>74</v>
      </c>
      <c r="B6571" s="2707" t="s">
        <v>6614</v>
      </c>
      <c r="C6571" s="127" t="s">
        <v>206</v>
      </c>
      <c r="D6571" s="2740">
        <v>1</v>
      </c>
      <c r="E6571" s="127">
        <v>140</v>
      </c>
      <c r="F6571" s="2708">
        <f t="shared" si="2277"/>
        <v>140</v>
      </c>
      <c r="G6571" s="127"/>
      <c r="H6571" s="127"/>
      <c r="I6571" s="2723"/>
      <c r="J6571" s="125">
        <v>45444</v>
      </c>
      <c r="K6571" s="2719"/>
      <c r="L6571" s="2719"/>
      <c r="M6571" s="2719"/>
      <c r="N6571" s="2719"/>
      <c r="O6571" s="2719"/>
      <c r="P6571" s="2739">
        <v>10</v>
      </c>
      <c r="Q6571" s="2719"/>
      <c r="R6571" s="2719"/>
      <c r="S6571" s="2719"/>
      <c r="T6571" s="2719"/>
      <c r="U6571" s="2719"/>
      <c r="V6571" s="2714"/>
      <c r="W6571" s="2719"/>
      <c r="X6571" s="2719"/>
      <c r="Y6571" s="2719"/>
      <c r="Z6571" s="2719"/>
      <c r="AA6571" s="2719"/>
      <c r="AB6571" s="2719"/>
      <c r="AC6571" s="1507">
        <f t="shared" si="2278"/>
        <v>130</v>
      </c>
      <c r="AD6571" s="1508">
        <f t="shared" si="2279"/>
        <v>130</v>
      </c>
      <c r="AE6571" s="14">
        <f t="shared" si="2274"/>
        <v>14.233333333333333</v>
      </c>
      <c r="AF6571" s="14">
        <f t="shared" si="2280"/>
        <v>3.3333333333333335</v>
      </c>
      <c r="AG6571" s="14">
        <f t="shared" si="2281"/>
        <v>39</v>
      </c>
      <c r="AH6571" s="14">
        <f t="shared" si="2275"/>
        <v>24.766666666666666</v>
      </c>
      <c r="AI6571" s="14">
        <f t="shared" si="2276"/>
        <v>82.555555555555557</v>
      </c>
      <c r="AJ6571" s="2719"/>
    </row>
    <row r="6572" spans="1:36" s="2724" customFormat="1" ht="15.75">
      <c r="A6572" s="1495">
        <v>75</v>
      </c>
      <c r="B6572" s="2707" t="s">
        <v>6615</v>
      </c>
      <c r="C6572" s="127" t="s">
        <v>206</v>
      </c>
      <c r="D6572" s="2740">
        <v>1</v>
      </c>
      <c r="E6572" s="127">
        <v>10</v>
      </c>
      <c r="F6572" s="2708">
        <f t="shared" si="2277"/>
        <v>10</v>
      </c>
      <c r="G6572" s="127"/>
      <c r="H6572" s="127"/>
      <c r="I6572" s="2723"/>
      <c r="J6572" s="125">
        <v>45383</v>
      </c>
      <c r="K6572" s="2719"/>
      <c r="L6572" s="2719"/>
      <c r="M6572" s="2719"/>
      <c r="N6572" s="2719"/>
      <c r="O6572" s="2719"/>
      <c r="P6572" s="2739">
        <v>2.5</v>
      </c>
      <c r="Q6572" s="2719"/>
      <c r="R6572" s="2719"/>
      <c r="S6572" s="2719"/>
      <c r="T6572" s="2719"/>
      <c r="U6572" s="2719"/>
      <c r="V6572" s="2714"/>
      <c r="W6572" s="2719"/>
      <c r="X6572" s="2719"/>
      <c r="Y6572" s="2719"/>
      <c r="Z6572" s="2719"/>
      <c r="AA6572" s="2719"/>
      <c r="AB6572" s="2719"/>
      <c r="AC6572" s="1507">
        <f t="shared" si="2278"/>
        <v>7.5</v>
      </c>
      <c r="AD6572" s="1508">
        <f t="shared" si="2279"/>
        <v>7.5</v>
      </c>
      <c r="AE6572" s="14">
        <f t="shared" si="2274"/>
        <v>12.2</v>
      </c>
      <c r="AF6572" s="14">
        <f t="shared" si="2280"/>
        <v>0.83333333333333337</v>
      </c>
      <c r="AG6572" s="14">
        <f t="shared" si="2281"/>
        <v>9</v>
      </c>
      <c r="AH6572" s="14">
        <f t="shared" si="2275"/>
        <v>-3.1999999999999993</v>
      </c>
      <c r="AI6572" s="14">
        <f t="shared" si="2276"/>
        <v>-2.6666666666666661</v>
      </c>
      <c r="AJ6572" s="2719"/>
    </row>
    <row r="6573" spans="1:36" s="2724" customFormat="1" ht="15.75">
      <c r="A6573" s="1495">
        <v>76</v>
      </c>
      <c r="B6573" s="2707" t="s">
        <v>6616</v>
      </c>
      <c r="C6573" s="127" t="s">
        <v>206</v>
      </c>
      <c r="D6573" s="2740">
        <v>1</v>
      </c>
      <c r="E6573" s="127">
        <v>40</v>
      </c>
      <c r="F6573" s="2708">
        <f t="shared" si="2277"/>
        <v>40</v>
      </c>
      <c r="G6573" s="127"/>
      <c r="H6573" s="127"/>
      <c r="I6573" s="2723"/>
      <c r="J6573" s="125">
        <v>45383</v>
      </c>
      <c r="K6573" s="2719"/>
      <c r="L6573" s="2719"/>
      <c r="M6573" s="2719"/>
      <c r="N6573" s="2719"/>
      <c r="O6573" s="2719"/>
      <c r="P6573" s="2739">
        <v>6.2</v>
      </c>
      <c r="Q6573" s="2719"/>
      <c r="R6573" s="2719"/>
      <c r="S6573" s="2719"/>
      <c r="T6573" s="2719"/>
      <c r="U6573" s="2719"/>
      <c r="V6573" s="2714"/>
      <c r="W6573" s="2719"/>
      <c r="X6573" s="2719"/>
      <c r="Y6573" s="2719"/>
      <c r="Z6573" s="2719"/>
      <c r="AA6573" s="2719"/>
      <c r="AB6573" s="2719"/>
      <c r="AC6573" s="1507">
        <f t="shared" si="2278"/>
        <v>33.799999999999997</v>
      </c>
      <c r="AD6573" s="1508">
        <f t="shared" si="2279"/>
        <v>33.799999999999997</v>
      </c>
      <c r="AE6573" s="14">
        <f t="shared" si="2274"/>
        <v>12.2</v>
      </c>
      <c r="AF6573" s="14">
        <f t="shared" si="2280"/>
        <v>2.0666666666666669</v>
      </c>
      <c r="AG6573" s="14">
        <f t="shared" si="2281"/>
        <v>16.354838709677416</v>
      </c>
      <c r="AH6573" s="14">
        <f t="shared" si="2275"/>
        <v>4.1548387096774171</v>
      </c>
      <c r="AI6573" s="14">
        <f t="shared" si="2276"/>
        <v>8.5866666666666625</v>
      </c>
      <c r="AJ6573" s="2719"/>
    </row>
    <row r="6574" spans="1:36" s="2724" customFormat="1" ht="15.75">
      <c r="A6574" s="1495">
        <v>77</v>
      </c>
      <c r="B6574" s="2707" t="s">
        <v>6617</v>
      </c>
      <c r="C6574" s="127" t="s">
        <v>206</v>
      </c>
      <c r="D6574" s="2740">
        <v>1</v>
      </c>
      <c r="E6574" s="127">
        <v>49</v>
      </c>
      <c r="F6574" s="2708">
        <f t="shared" si="2277"/>
        <v>49</v>
      </c>
      <c r="G6574" s="127"/>
      <c r="H6574" s="127"/>
      <c r="I6574" s="2723"/>
      <c r="J6574" s="125">
        <v>45505</v>
      </c>
      <c r="K6574" s="2719"/>
      <c r="L6574" s="2719"/>
      <c r="M6574" s="2719"/>
      <c r="N6574" s="2719"/>
      <c r="O6574" s="2719"/>
      <c r="P6574" s="2739">
        <v>0</v>
      </c>
      <c r="Q6574" s="2719"/>
      <c r="R6574" s="2719"/>
      <c r="S6574" s="2719"/>
      <c r="T6574" s="2719"/>
      <c r="U6574" s="2719"/>
      <c r="V6574" s="2714"/>
      <c r="W6574" s="2719"/>
      <c r="X6574" s="2719"/>
      <c r="Y6574" s="2719"/>
      <c r="Z6574" s="2719"/>
      <c r="AA6574" s="2719"/>
      <c r="AB6574" s="2719"/>
      <c r="AC6574" s="1507">
        <f t="shared" si="2278"/>
        <v>49</v>
      </c>
      <c r="AD6574" s="1508">
        <f t="shared" si="2279"/>
        <v>49</v>
      </c>
      <c r="AE6574" s="14">
        <f t="shared" si="2274"/>
        <v>16.266666666666666</v>
      </c>
      <c r="AF6574" s="14">
        <f t="shared" si="2280"/>
        <v>0</v>
      </c>
      <c r="AG6574" s="14" t="e">
        <f t="shared" si="2281"/>
        <v>#DIV/0!</v>
      </c>
      <c r="AH6574" s="14" t="e">
        <f t="shared" si="2275"/>
        <v>#DIV/0!</v>
      </c>
      <c r="AI6574" s="14">
        <f t="shared" si="2276"/>
        <v>49</v>
      </c>
      <c r="AJ6574" s="2719"/>
    </row>
    <row r="6575" spans="1:36" s="2724" customFormat="1" ht="15.75">
      <c r="A6575" s="1495">
        <v>78</v>
      </c>
      <c r="B6575" s="2707" t="s">
        <v>8200</v>
      </c>
      <c r="C6575" s="127" t="s">
        <v>206</v>
      </c>
      <c r="D6575" s="2740">
        <v>1</v>
      </c>
      <c r="E6575" s="127">
        <v>20</v>
      </c>
      <c r="F6575" s="2708">
        <f t="shared" si="2277"/>
        <v>20</v>
      </c>
      <c r="G6575" s="127"/>
      <c r="H6575" s="127"/>
      <c r="I6575" s="2723"/>
      <c r="J6575" s="125">
        <v>45078</v>
      </c>
      <c r="K6575" s="2719"/>
      <c r="L6575" s="2719"/>
      <c r="M6575" s="2719"/>
      <c r="N6575" s="2719"/>
      <c r="O6575" s="2719"/>
      <c r="P6575" s="2739">
        <v>9.23</v>
      </c>
      <c r="Q6575" s="2719"/>
      <c r="R6575" s="2719"/>
      <c r="S6575" s="2719"/>
      <c r="T6575" s="2719"/>
      <c r="U6575" s="2719"/>
      <c r="V6575" s="2714"/>
      <c r="W6575" s="2719"/>
      <c r="X6575" s="2719"/>
      <c r="Y6575" s="2719"/>
      <c r="Z6575" s="2719"/>
      <c r="AA6575" s="2719"/>
      <c r="AB6575" s="2719"/>
      <c r="AC6575" s="1507">
        <f t="shared" si="2278"/>
        <v>10.77</v>
      </c>
      <c r="AD6575" s="1508">
        <f t="shared" si="2279"/>
        <v>10.77</v>
      </c>
      <c r="AE6575" s="14">
        <f t="shared" si="2274"/>
        <v>2.0333333333333332</v>
      </c>
      <c r="AF6575" s="14">
        <f t="shared" si="2280"/>
        <v>3.0766666666666667</v>
      </c>
      <c r="AG6575" s="14">
        <f t="shared" si="2281"/>
        <v>3.5005417118093174</v>
      </c>
      <c r="AH6575" s="14">
        <f t="shared" si="2275"/>
        <v>1.4672083784759842</v>
      </c>
      <c r="AI6575" s="14">
        <f t="shared" si="2276"/>
        <v>4.5141111111111112</v>
      </c>
      <c r="AJ6575" s="2719"/>
    </row>
    <row r="6576" spans="1:36" s="2724" customFormat="1" ht="15.75">
      <c r="A6576" s="1495">
        <v>79</v>
      </c>
      <c r="B6576" s="2707" t="s">
        <v>6618</v>
      </c>
      <c r="C6576" s="127" t="s">
        <v>206</v>
      </c>
      <c r="D6576" s="2740">
        <v>1</v>
      </c>
      <c r="E6576" s="127">
        <v>20</v>
      </c>
      <c r="F6576" s="2708">
        <f t="shared" si="2277"/>
        <v>20</v>
      </c>
      <c r="G6576" s="127"/>
      <c r="H6576" s="127"/>
      <c r="I6576" s="2723"/>
      <c r="J6576" s="125">
        <v>45474</v>
      </c>
      <c r="K6576" s="2719"/>
      <c r="L6576" s="2719"/>
      <c r="M6576" s="2719"/>
      <c r="N6576" s="2719"/>
      <c r="O6576" s="2719"/>
      <c r="P6576" s="2739">
        <v>5</v>
      </c>
      <c r="Q6576" s="2719"/>
      <c r="R6576" s="2719"/>
      <c r="S6576" s="2719"/>
      <c r="T6576" s="2719"/>
      <c r="U6576" s="2719"/>
      <c r="V6576" s="2714"/>
      <c r="W6576" s="2719"/>
      <c r="X6576" s="2719"/>
      <c r="Y6576" s="2719"/>
      <c r="Z6576" s="2719"/>
      <c r="AA6576" s="2719"/>
      <c r="AB6576" s="2719"/>
      <c r="AC6576" s="1507">
        <f t="shared" si="2278"/>
        <v>15</v>
      </c>
      <c r="AD6576" s="1508">
        <f t="shared" si="2279"/>
        <v>15</v>
      </c>
      <c r="AE6576" s="14">
        <f t="shared" si="2274"/>
        <v>15.233333333333333</v>
      </c>
      <c r="AF6576" s="14">
        <f t="shared" si="2280"/>
        <v>1.6666666666666667</v>
      </c>
      <c r="AG6576" s="14">
        <f t="shared" si="2281"/>
        <v>9</v>
      </c>
      <c r="AH6576" s="14">
        <f t="shared" si="2275"/>
        <v>-6.2333333333333325</v>
      </c>
      <c r="AI6576" s="14">
        <f t="shared" si="2276"/>
        <v>-10.388888888888889</v>
      </c>
      <c r="AJ6576" s="2719"/>
    </row>
    <row r="6577" spans="1:36" s="2724" customFormat="1" ht="15.75">
      <c r="A6577" s="1495">
        <v>80</v>
      </c>
      <c r="B6577" s="2707" t="s">
        <v>6619</v>
      </c>
      <c r="C6577" s="127" t="s">
        <v>206</v>
      </c>
      <c r="D6577" s="2740">
        <v>1</v>
      </c>
      <c r="E6577" s="127">
        <v>300</v>
      </c>
      <c r="F6577" s="2708">
        <f t="shared" si="2277"/>
        <v>300</v>
      </c>
      <c r="G6577" s="127"/>
      <c r="H6577" s="127"/>
      <c r="I6577" s="2723"/>
      <c r="J6577" s="125">
        <v>45536</v>
      </c>
      <c r="K6577" s="2719"/>
      <c r="L6577" s="2719"/>
      <c r="M6577" s="2719"/>
      <c r="N6577" s="2719"/>
      <c r="O6577" s="2719"/>
      <c r="P6577" s="2739">
        <v>272.39999999999998</v>
      </c>
      <c r="Q6577" s="2719"/>
      <c r="R6577" s="2719"/>
      <c r="S6577" s="2719"/>
      <c r="T6577" s="2719"/>
      <c r="U6577" s="2719"/>
      <c r="V6577" s="2714"/>
      <c r="W6577" s="2719"/>
      <c r="X6577" s="2719"/>
      <c r="Y6577" s="2719"/>
      <c r="Z6577" s="2719"/>
      <c r="AA6577" s="2719"/>
      <c r="AB6577" s="2719"/>
      <c r="AC6577" s="1507">
        <f t="shared" si="2278"/>
        <v>27.600000000000023</v>
      </c>
      <c r="AD6577" s="1508">
        <f t="shared" si="2279"/>
        <v>27.600000000000023</v>
      </c>
      <c r="AE6577" s="14">
        <f t="shared" si="2274"/>
        <v>17.3</v>
      </c>
      <c r="AF6577" s="14">
        <f t="shared" si="2280"/>
        <v>90.8</v>
      </c>
      <c r="AG6577" s="14">
        <f t="shared" si="2281"/>
        <v>0.30396475770925135</v>
      </c>
      <c r="AH6577" s="14">
        <f t="shared" si="2275"/>
        <v>-16.996035242290748</v>
      </c>
      <c r="AI6577" s="14">
        <f t="shared" si="2276"/>
        <v>-1543.2399999999998</v>
      </c>
      <c r="AJ6577" s="2719"/>
    </row>
    <row r="6578" spans="1:36" s="2724" customFormat="1" ht="15.75">
      <c r="A6578" s="1495">
        <v>82</v>
      </c>
      <c r="B6578" s="2707" t="s">
        <v>6620</v>
      </c>
      <c r="C6578" s="127" t="s">
        <v>66</v>
      </c>
      <c r="D6578" s="2740">
        <v>1</v>
      </c>
      <c r="E6578" s="127">
        <v>26</v>
      </c>
      <c r="F6578" s="2708">
        <f t="shared" si="2277"/>
        <v>26</v>
      </c>
      <c r="G6578" s="127"/>
      <c r="H6578" s="127"/>
      <c r="I6578" s="2723"/>
      <c r="J6578" s="125">
        <v>45474</v>
      </c>
      <c r="K6578" s="2719"/>
      <c r="L6578" s="2719"/>
      <c r="M6578" s="2719"/>
      <c r="N6578" s="2719"/>
      <c r="O6578" s="2719"/>
      <c r="P6578" s="2739">
        <v>3</v>
      </c>
      <c r="Q6578" s="2719"/>
      <c r="R6578" s="2719"/>
      <c r="S6578" s="2719"/>
      <c r="T6578" s="2719"/>
      <c r="U6578" s="2719"/>
      <c r="V6578" s="2714"/>
      <c r="W6578" s="2719"/>
      <c r="X6578" s="2719"/>
      <c r="Y6578" s="2719"/>
      <c r="Z6578" s="2719"/>
      <c r="AA6578" s="2719"/>
      <c r="AB6578" s="2719"/>
      <c r="AC6578" s="1507">
        <f t="shared" si="2278"/>
        <v>23</v>
      </c>
      <c r="AD6578" s="1508">
        <f t="shared" si="2279"/>
        <v>23</v>
      </c>
      <c r="AE6578" s="14">
        <f t="shared" si="2274"/>
        <v>15.233333333333333</v>
      </c>
      <c r="AF6578" s="14">
        <f t="shared" si="2280"/>
        <v>1</v>
      </c>
      <c r="AG6578" s="14">
        <f t="shared" si="2281"/>
        <v>23</v>
      </c>
      <c r="AH6578" s="14">
        <f t="shared" si="2275"/>
        <v>7.7666666666666675</v>
      </c>
      <c r="AI6578" s="14">
        <f t="shared" si="2276"/>
        <v>7.7666666666666675</v>
      </c>
      <c r="AJ6578" s="2719"/>
    </row>
    <row r="6579" spans="1:36" s="2724" customFormat="1" ht="15.75">
      <c r="A6579" s="1495">
        <v>83</v>
      </c>
      <c r="B6579" s="2707" t="s">
        <v>6621</v>
      </c>
      <c r="C6579" s="127" t="s">
        <v>66</v>
      </c>
      <c r="D6579" s="2740">
        <v>1</v>
      </c>
      <c r="E6579" s="127">
        <v>24</v>
      </c>
      <c r="F6579" s="2708">
        <f t="shared" si="2277"/>
        <v>24</v>
      </c>
      <c r="G6579" s="127"/>
      <c r="H6579" s="127"/>
      <c r="I6579" s="2723"/>
      <c r="J6579" s="127" t="s">
        <v>6622</v>
      </c>
      <c r="K6579" s="2719"/>
      <c r="L6579" s="2719"/>
      <c r="M6579" s="2719"/>
      <c r="N6579" s="2719"/>
      <c r="O6579" s="2719"/>
      <c r="P6579" s="2739">
        <v>14</v>
      </c>
      <c r="Q6579" s="2719"/>
      <c r="R6579" s="2719"/>
      <c r="S6579" s="2719"/>
      <c r="T6579" s="2719"/>
      <c r="U6579" s="2719"/>
      <c r="V6579" s="2714"/>
      <c r="W6579" s="2719"/>
      <c r="X6579" s="2719"/>
      <c r="Y6579" s="2719"/>
      <c r="Z6579" s="2719"/>
      <c r="AA6579" s="2719"/>
      <c r="AB6579" s="2719"/>
      <c r="AC6579" s="1507">
        <f t="shared" si="2278"/>
        <v>10</v>
      </c>
      <c r="AD6579" s="1508">
        <f t="shared" si="2279"/>
        <v>10</v>
      </c>
      <c r="AE6579" s="14" t="s">
        <v>334</v>
      </c>
      <c r="AF6579" s="14">
        <f t="shared" si="2280"/>
        <v>4.666666666666667</v>
      </c>
      <c r="AG6579" s="14">
        <f t="shared" si="2281"/>
        <v>2.1428571428571428</v>
      </c>
      <c r="AH6579" s="14" t="s">
        <v>334</v>
      </c>
      <c r="AI6579" s="14" t="s">
        <v>334</v>
      </c>
      <c r="AJ6579" s="2719"/>
    </row>
    <row r="6580" spans="1:36" s="2724" customFormat="1" ht="15.75">
      <c r="A6580" s="1495">
        <v>84</v>
      </c>
      <c r="B6580" s="2707" t="s">
        <v>6623</v>
      </c>
      <c r="C6580" s="127" t="s">
        <v>66</v>
      </c>
      <c r="D6580" s="2740">
        <v>1</v>
      </c>
      <c r="E6580" s="127">
        <v>36</v>
      </c>
      <c r="F6580" s="2708">
        <f t="shared" si="2277"/>
        <v>36</v>
      </c>
      <c r="G6580" s="127"/>
      <c r="H6580" s="127"/>
      <c r="I6580" s="2723"/>
      <c r="J6580" s="127" t="s">
        <v>6622</v>
      </c>
      <c r="K6580" s="2719"/>
      <c r="L6580" s="2719"/>
      <c r="M6580" s="2719"/>
      <c r="N6580" s="2719"/>
      <c r="O6580" s="2719"/>
      <c r="P6580" s="2739">
        <v>10</v>
      </c>
      <c r="Q6580" s="2719"/>
      <c r="R6580" s="2719"/>
      <c r="S6580" s="2719"/>
      <c r="T6580" s="2719"/>
      <c r="U6580" s="2719"/>
      <c r="V6580" s="2714"/>
      <c r="W6580" s="2719"/>
      <c r="X6580" s="2719"/>
      <c r="Y6580" s="2719"/>
      <c r="Z6580" s="2719"/>
      <c r="AA6580" s="2719"/>
      <c r="AB6580" s="2719"/>
      <c r="AC6580" s="1507">
        <f t="shared" si="2278"/>
        <v>26</v>
      </c>
      <c r="AD6580" s="1508">
        <f t="shared" si="2279"/>
        <v>26</v>
      </c>
      <c r="AE6580" s="14" t="s">
        <v>334</v>
      </c>
      <c r="AF6580" s="14">
        <f t="shared" si="2280"/>
        <v>3.3333333333333335</v>
      </c>
      <c r="AG6580" s="14">
        <f t="shared" si="2281"/>
        <v>7.8</v>
      </c>
      <c r="AH6580" s="14" t="s">
        <v>334</v>
      </c>
      <c r="AI6580" s="14" t="s">
        <v>334</v>
      </c>
      <c r="AJ6580" s="2719"/>
    </row>
    <row r="6581" spans="1:36" s="2724" customFormat="1" ht="15.75">
      <c r="A6581" s="1495">
        <v>85</v>
      </c>
      <c r="B6581" s="2707" t="s">
        <v>6624</v>
      </c>
      <c r="C6581" s="127" t="s">
        <v>206</v>
      </c>
      <c r="D6581" s="2740">
        <v>1</v>
      </c>
      <c r="E6581" s="127">
        <v>3</v>
      </c>
      <c r="F6581" s="2708">
        <f t="shared" si="2277"/>
        <v>3</v>
      </c>
      <c r="G6581" s="127"/>
      <c r="H6581" s="127"/>
      <c r="I6581" s="2723"/>
      <c r="J6581" s="125">
        <v>46204</v>
      </c>
      <c r="K6581" s="2719"/>
      <c r="L6581" s="2719"/>
      <c r="M6581" s="2719"/>
      <c r="N6581" s="2719"/>
      <c r="O6581" s="2719"/>
      <c r="P6581" s="2739">
        <v>1.34</v>
      </c>
      <c r="Q6581" s="2719"/>
      <c r="R6581" s="2719"/>
      <c r="S6581" s="2719"/>
      <c r="T6581" s="2719"/>
      <c r="U6581" s="2719"/>
      <c r="V6581" s="2714"/>
      <c r="W6581" s="2719"/>
      <c r="X6581" s="2719"/>
      <c r="Y6581" s="2719"/>
      <c r="Z6581" s="2719"/>
      <c r="AA6581" s="2719"/>
      <c r="AB6581" s="2719"/>
      <c r="AC6581" s="1507">
        <f t="shared" si="2278"/>
        <v>1.66</v>
      </c>
      <c r="AD6581" s="1508">
        <f t="shared" si="2279"/>
        <v>1.66</v>
      </c>
      <c r="AE6581" s="14">
        <f t="shared" ref="AE6581:AE6599" si="2282">(J6581-"01.04.2023")/30</f>
        <v>39.56666666666667</v>
      </c>
      <c r="AF6581" s="14">
        <f t="shared" si="2280"/>
        <v>0.44666666666666671</v>
      </c>
      <c r="AG6581" s="14">
        <f t="shared" si="2281"/>
        <v>3.7164179104477606</v>
      </c>
      <c r="AH6581" s="14">
        <f t="shared" ref="AH6581:AH6599" si="2283">AG6581-AE6581</f>
        <v>-35.85024875621891</v>
      </c>
      <c r="AI6581" s="14">
        <f t="shared" ref="AI6581:AI6599" si="2284">AC6581-(AE6581*AF6581)</f>
        <v>-16.013111111111115</v>
      </c>
      <c r="AJ6581" s="2719"/>
    </row>
    <row r="6582" spans="1:36" s="2724" customFormat="1" ht="15.75">
      <c r="A6582" s="1495">
        <v>86</v>
      </c>
      <c r="B6582" s="2707" t="s">
        <v>6625</v>
      </c>
      <c r="C6582" s="127" t="s">
        <v>64</v>
      </c>
      <c r="D6582" s="2740">
        <v>1</v>
      </c>
      <c r="E6582" s="127">
        <v>157</v>
      </c>
      <c r="F6582" s="2708">
        <f t="shared" si="2277"/>
        <v>157</v>
      </c>
      <c r="G6582" s="127"/>
      <c r="H6582" s="127"/>
      <c r="I6582" s="2723"/>
      <c r="J6582" s="125">
        <v>45047</v>
      </c>
      <c r="K6582" s="2719"/>
      <c r="L6582" s="2719"/>
      <c r="M6582" s="2719"/>
      <c r="N6582" s="2719"/>
      <c r="O6582" s="2719"/>
      <c r="P6582" s="2739">
        <v>47</v>
      </c>
      <c r="Q6582" s="2719"/>
      <c r="R6582" s="2719"/>
      <c r="S6582" s="2719"/>
      <c r="T6582" s="2719"/>
      <c r="U6582" s="2719"/>
      <c r="V6582" s="2714"/>
      <c r="W6582" s="2719"/>
      <c r="X6582" s="2719"/>
      <c r="Y6582" s="2719"/>
      <c r="Z6582" s="2719"/>
      <c r="AA6582" s="2719"/>
      <c r="AB6582" s="2719"/>
      <c r="AC6582" s="1507">
        <f t="shared" si="2278"/>
        <v>110</v>
      </c>
      <c r="AD6582" s="1508">
        <f t="shared" si="2279"/>
        <v>110</v>
      </c>
      <c r="AE6582" s="14">
        <f t="shared" si="2282"/>
        <v>1</v>
      </c>
      <c r="AF6582" s="14">
        <f t="shared" si="2280"/>
        <v>15.666666666666666</v>
      </c>
      <c r="AG6582" s="14">
        <f t="shared" si="2281"/>
        <v>7.0212765957446814</v>
      </c>
      <c r="AH6582" s="14">
        <f t="shared" si="2283"/>
        <v>6.0212765957446814</v>
      </c>
      <c r="AI6582" s="14">
        <f t="shared" si="2284"/>
        <v>94.333333333333329</v>
      </c>
      <c r="AJ6582" s="2719"/>
    </row>
    <row r="6583" spans="1:36" s="2724" customFormat="1" ht="15.75">
      <c r="A6583" s="1495">
        <v>87</v>
      </c>
      <c r="B6583" s="2707" t="s">
        <v>6626</v>
      </c>
      <c r="C6583" s="127" t="s">
        <v>64</v>
      </c>
      <c r="D6583" s="2740">
        <v>1</v>
      </c>
      <c r="E6583" s="127">
        <v>48</v>
      </c>
      <c r="F6583" s="2708">
        <f t="shared" si="2277"/>
        <v>48</v>
      </c>
      <c r="G6583" s="127"/>
      <c r="H6583" s="127"/>
      <c r="I6583" s="2723"/>
      <c r="J6583" s="125">
        <v>45048</v>
      </c>
      <c r="K6583" s="2719"/>
      <c r="L6583" s="2719"/>
      <c r="M6583" s="2719"/>
      <c r="N6583" s="2719"/>
      <c r="O6583" s="2719"/>
      <c r="P6583" s="2739">
        <v>35</v>
      </c>
      <c r="Q6583" s="2719"/>
      <c r="R6583" s="2719"/>
      <c r="S6583" s="2719"/>
      <c r="T6583" s="2719"/>
      <c r="U6583" s="2719"/>
      <c r="V6583" s="2714"/>
      <c r="W6583" s="2719"/>
      <c r="X6583" s="2719"/>
      <c r="Y6583" s="2719"/>
      <c r="Z6583" s="2719"/>
      <c r="AA6583" s="2719"/>
      <c r="AB6583" s="2719"/>
      <c r="AC6583" s="1507">
        <f t="shared" si="2278"/>
        <v>13</v>
      </c>
      <c r="AD6583" s="1508">
        <f t="shared" si="2279"/>
        <v>13</v>
      </c>
      <c r="AE6583" s="14">
        <f t="shared" si="2282"/>
        <v>1.0333333333333334</v>
      </c>
      <c r="AF6583" s="14">
        <f t="shared" si="2280"/>
        <v>11.666666666666666</v>
      </c>
      <c r="AG6583" s="14">
        <f t="shared" si="2281"/>
        <v>1.1142857142857143</v>
      </c>
      <c r="AH6583" s="14">
        <f t="shared" si="2283"/>
        <v>8.0952380952380887E-2</v>
      </c>
      <c r="AI6583" s="14">
        <f t="shared" si="2284"/>
        <v>0.94444444444444464</v>
      </c>
      <c r="AJ6583" s="2719"/>
    </row>
    <row r="6584" spans="1:36" s="2724" customFormat="1" ht="15.75">
      <c r="A6584" s="1495">
        <v>88</v>
      </c>
      <c r="B6584" s="2707" t="s">
        <v>6627</v>
      </c>
      <c r="C6584" s="127" t="s">
        <v>66</v>
      </c>
      <c r="D6584" s="2740">
        <v>1</v>
      </c>
      <c r="E6584" s="127">
        <v>120</v>
      </c>
      <c r="F6584" s="2708">
        <f t="shared" si="2277"/>
        <v>120</v>
      </c>
      <c r="G6584" s="127"/>
      <c r="H6584" s="127"/>
      <c r="I6584" s="2723"/>
      <c r="J6584" s="125">
        <v>46235</v>
      </c>
      <c r="K6584" s="2719"/>
      <c r="L6584" s="2719"/>
      <c r="M6584" s="2719"/>
      <c r="N6584" s="2719"/>
      <c r="O6584" s="2719"/>
      <c r="P6584" s="2739">
        <v>48</v>
      </c>
      <c r="Q6584" s="2719"/>
      <c r="R6584" s="2719"/>
      <c r="S6584" s="2719"/>
      <c r="T6584" s="2719"/>
      <c r="U6584" s="2719"/>
      <c r="V6584" s="2714"/>
      <c r="W6584" s="2719"/>
      <c r="X6584" s="2719"/>
      <c r="Y6584" s="2719"/>
      <c r="Z6584" s="2719"/>
      <c r="AA6584" s="2719"/>
      <c r="AB6584" s="2719"/>
      <c r="AC6584" s="1507">
        <f t="shared" si="2278"/>
        <v>72</v>
      </c>
      <c r="AD6584" s="1508">
        <f t="shared" si="2279"/>
        <v>72</v>
      </c>
      <c r="AE6584" s="14">
        <f t="shared" si="2282"/>
        <v>40.6</v>
      </c>
      <c r="AF6584" s="14">
        <f t="shared" si="2280"/>
        <v>16</v>
      </c>
      <c r="AG6584" s="14">
        <f t="shared" si="2281"/>
        <v>4.5</v>
      </c>
      <c r="AH6584" s="14">
        <f t="shared" si="2283"/>
        <v>-36.1</v>
      </c>
      <c r="AI6584" s="14">
        <f t="shared" si="2284"/>
        <v>-577.6</v>
      </c>
      <c r="AJ6584" s="2719"/>
    </row>
    <row r="6585" spans="1:36" s="2724" customFormat="1" ht="15.75">
      <c r="A6585" s="1495">
        <v>89</v>
      </c>
      <c r="B6585" s="2707" t="s">
        <v>6628</v>
      </c>
      <c r="C6585" s="127" t="s">
        <v>66</v>
      </c>
      <c r="D6585" s="2740">
        <v>1</v>
      </c>
      <c r="E6585" s="127">
        <v>85</v>
      </c>
      <c r="F6585" s="2708">
        <f t="shared" si="2277"/>
        <v>85</v>
      </c>
      <c r="G6585" s="127"/>
      <c r="H6585" s="127"/>
      <c r="I6585" s="2723"/>
      <c r="J6585" s="125">
        <v>45047</v>
      </c>
      <c r="K6585" s="2719"/>
      <c r="L6585" s="2719"/>
      <c r="M6585" s="2719"/>
      <c r="N6585" s="2719"/>
      <c r="O6585" s="2719"/>
      <c r="P6585" s="2739">
        <v>46</v>
      </c>
      <c r="Q6585" s="2719"/>
      <c r="R6585" s="2719"/>
      <c r="S6585" s="2719"/>
      <c r="T6585" s="2719"/>
      <c r="U6585" s="2719"/>
      <c r="V6585" s="2714"/>
      <c r="W6585" s="2719"/>
      <c r="X6585" s="2719"/>
      <c r="Y6585" s="2719"/>
      <c r="Z6585" s="2719"/>
      <c r="AA6585" s="2719"/>
      <c r="AB6585" s="2719"/>
      <c r="AC6585" s="1507">
        <f t="shared" si="2278"/>
        <v>39</v>
      </c>
      <c r="AD6585" s="1508">
        <f t="shared" si="2279"/>
        <v>39</v>
      </c>
      <c r="AE6585" s="14">
        <f t="shared" si="2282"/>
        <v>1</v>
      </c>
      <c r="AF6585" s="14">
        <f t="shared" si="2280"/>
        <v>15.333333333333334</v>
      </c>
      <c r="AG6585" s="14">
        <f t="shared" si="2281"/>
        <v>2.543478260869565</v>
      </c>
      <c r="AH6585" s="14">
        <f t="shared" si="2283"/>
        <v>1.543478260869565</v>
      </c>
      <c r="AI6585" s="14">
        <f t="shared" si="2284"/>
        <v>23.666666666666664</v>
      </c>
      <c r="AJ6585" s="2719"/>
    </row>
    <row r="6586" spans="1:36" s="2724" customFormat="1" ht="15.75">
      <c r="A6586" s="1495">
        <v>90</v>
      </c>
      <c r="B6586" s="2707" t="s">
        <v>8201</v>
      </c>
      <c r="C6586" s="127" t="s">
        <v>206</v>
      </c>
      <c r="D6586" s="2740">
        <v>1</v>
      </c>
      <c r="E6586" s="127">
        <v>20</v>
      </c>
      <c r="F6586" s="2708">
        <f t="shared" si="2277"/>
        <v>20</v>
      </c>
      <c r="G6586" s="127"/>
      <c r="H6586" s="127"/>
      <c r="I6586" s="2723"/>
      <c r="J6586" s="125">
        <v>45505</v>
      </c>
      <c r="K6586" s="2719"/>
      <c r="L6586" s="2719"/>
      <c r="M6586" s="2719"/>
      <c r="N6586" s="2719"/>
      <c r="O6586" s="2719"/>
      <c r="P6586" s="2739">
        <v>5.05</v>
      </c>
      <c r="Q6586" s="2719"/>
      <c r="R6586" s="2719"/>
      <c r="S6586" s="2719"/>
      <c r="T6586" s="2719"/>
      <c r="U6586" s="2719"/>
      <c r="V6586" s="2714"/>
      <c r="W6586" s="2719"/>
      <c r="X6586" s="2719"/>
      <c r="Y6586" s="2719"/>
      <c r="Z6586" s="2719"/>
      <c r="AA6586" s="2719"/>
      <c r="AB6586" s="2719"/>
      <c r="AC6586" s="1507">
        <f t="shared" si="2278"/>
        <v>14.95</v>
      </c>
      <c r="AD6586" s="1508">
        <f t="shared" si="2279"/>
        <v>14.95</v>
      </c>
      <c r="AE6586" s="14">
        <f t="shared" si="2282"/>
        <v>16.266666666666666</v>
      </c>
      <c r="AF6586" s="14">
        <f t="shared" si="2280"/>
        <v>1.6833333333333333</v>
      </c>
      <c r="AG6586" s="14">
        <f t="shared" si="2281"/>
        <v>8.8811881188118811</v>
      </c>
      <c r="AH6586" s="14">
        <f t="shared" si="2283"/>
        <v>-7.3854785478547846</v>
      </c>
      <c r="AI6586" s="14">
        <f t="shared" si="2284"/>
        <v>-12.432222222222222</v>
      </c>
      <c r="AJ6586" s="2719"/>
    </row>
    <row r="6587" spans="1:36" s="2724" customFormat="1" ht="15.75">
      <c r="A6587" s="1495">
        <v>91</v>
      </c>
      <c r="B6587" s="2707" t="s">
        <v>8202</v>
      </c>
      <c r="C6587" s="127" t="s">
        <v>206</v>
      </c>
      <c r="D6587" s="2740">
        <v>1</v>
      </c>
      <c r="E6587" s="127">
        <v>10</v>
      </c>
      <c r="F6587" s="2708">
        <f t="shared" si="2277"/>
        <v>10</v>
      </c>
      <c r="G6587" s="127"/>
      <c r="H6587" s="127"/>
      <c r="I6587" s="2723"/>
      <c r="J6587" s="125">
        <v>45170</v>
      </c>
      <c r="K6587" s="2719"/>
      <c r="L6587" s="2719"/>
      <c r="M6587" s="2719"/>
      <c r="N6587" s="2719"/>
      <c r="O6587" s="2719"/>
      <c r="P6587" s="2739">
        <v>0</v>
      </c>
      <c r="Q6587" s="2719"/>
      <c r="R6587" s="2719"/>
      <c r="S6587" s="2719"/>
      <c r="T6587" s="2719"/>
      <c r="U6587" s="2719"/>
      <c r="V6587" s="2714"/>
      <c r="W6587" s="2719"/>
      <c r="X6587" s="2719"/>
      <c r="Y6587" s="2719"/>
      <c r="Z6587" s="2719"/>
      <c r="AA6587" s="2719"/>
      <c r="AB6587" s="2719"/>
      <c r="AC6587" s="1507">
        <f t="shared" si="2278"/>
        <v>10</v>
      </c>
      <c r="AD6587" s="1508">
        <f t="shared" si="2279"/>
        <v>10</v>
      </c>
      <c r="AE6587" s="14">
        <f t="shared" si="2282"/>
        <v>5.0999999999999996</v>
      </c>
      <c r="AF6587" s="14">
        <f t="shared" si="2280"/>
        <v>0</v>
      </c>
      <c r="AG6587" s="14" t="e">
        <f t="shared" si="2281"/>
        <v>#DIV/0!</v>
      </c>
      <c r="AH6587" s="14" t="e">
        <f t="shared" si="2283"/>
        <v>#DIV/0!</v>
      </c>
      <c r="AI6587" s="14">
        <f t="shared" si="2284"/>
        <v>10</v>
      </c>
      <c r="AJ6587" s="2719"/>
    </row>
    <row r="6588" spans="1:36" s="2724" customFormat="1" ht="15.75">
      <c r="A6588" s="1495">
        <v>92</v>
      </c>
      <c r="B6588" s="2707" t="s">
        <v>6629</v>
      </c>
      <c r="C6588" s="127" t="s">
        <v>206</v>
      </c>
      <c r="D6588" s="2740">
        <v>1</v>
      </c>
      <c r="E6588" s="127">
        <v>10</v>
      </c>
      <c r="F6588" s="2708">
        <f t="shared" si="2277"/>
        <v>10</v>
      </c>
      <c r="G6588" s="127"/>
      <c r="H6588" s="127"/>
      <c r="I6588" s="2723"/>
      <c r="J6588" s="125">
        <v>45444</v>
      </c>
      <c r="K6588" s="2719"/>
      <c r="L6588" s="2719"/>
      <c r="M6588" s="2719"/>
      <c r="N6588" s="2719"/>
      <c r="O6588" s="2719"/>
      <c r="P6588" s="2739">
        <v>5.5</v>
      </c>
      <c r="Q6588" s="2719"/>
      <c r="R6588" s="2719"/>
      <c r="S6588" s="2719"/>
      <c r="T6588" s="2719"/>
      <c r="U6588" s="2719"/>
      <c r="V6588" s="2714"/>
      <c r="W6588" s="2719"/>
      <c r="X6588" s="2719"/>
      <c r="Y6588" s="2719"/>
      <c r="Z6588" s="2719"/>
      <c r="AA6588" s="2719"/>
      <c r="AB6588" s="2719"/>
      <c r="AC6588" s="1507">
        <f t="shared" si="2278"/>
        <v>4.5</v>
      </c>
      <c r="AD6588" s="1508">
        <f t="shared" si="2279"/>
        <v>4.5</v>
      </c>
      <c r="AE6588" s="14">
        <f t="shared" si="2282"/>
        <v>14.233333333333333</v>
      </c>
      <c r="AF6588" s="14">
        <f t="shared" si="2280"/>
        <v>1.8333333333333333</v>
      </c>
      <c r="AG6588" s="14">
        <f t="shared" si="2281"/>
        <v>2.4545454545454546</v>
      </c>
      <c r="AH6588" s="14">
        <f t="shared" si="2283"/>
        <v>-11.778787878787877</v>
      </c>
      <c r="AI6588" s="14">
        <f t="shared" si="2284"/>
        <v>-21.594444444444441</v>
      </c>
      <c r="AJ6588" s="2719"/>
    </row>
    <row r="6589" spans="1:36" s="2724" customFormat="1" ht="15.75">
      <c r="A6589" s="1495">
        <v>93</v>
      </c>
      <c r="B6589" s="2707" t="s">
        <v>6630</v>
      </c>
      <c r="C6589" s="127" t="s">
        <v>64</v>
      </c>
      <c r="D6589" s="2740">
        <v>1</v>
      </c>
      <c r="E6589" s="127">
        <v>100</v>
      </c>
      <c r="F6589" s="2708">
        <f t="shared" si="2277"/>
        <v>100</v>
      </c>
      <c r="G6589" s="127"/>
      <c r="H6589" s="127"/>
      <c r="I6589" s="2723"/>
      <c r="J6589" s="125">
        <v>45809</v>
      </c>
      <c r="K6589" s="2719"/>
      <c r="L6589" s="2719"/>
      <c r="M6589" s="2719"/>
      <c r="N6589" s="2719"/>
      <c r="O6589" s="2719"/>
      <c r="P6589" s="2739">
        <v>4</v>
      </c>
      <c r="Q6589" s="2719"/>
      <c r="R6589" s="2719"/>
      <c r="S6589" s="2719"/>
      <c r="T6589" s="2719"/>
      <c r="U6589" s="2719"/>
      <c r="V6589" s="2714"/>
      <c r="W6589" s="2719"/>
      <c r="X6589" s="2719"/>
      <c r="Y6589" s="2719"/>
      <c r="Z6589" s="2719"/>
      <c r="AA6589" s="2719"/>
      <c r="AB6589" s="2719"/>
      <c r="AC6589" s="1507">
        <f t="shared" si="2278"/>
        <v>96</v>
      </c>
      <c r="AD6589" s="1508">
        <f t="shared" si="2279"/>
        <v>96</v>
      </c>
      <c r="AE6589" s="14">
        <f t="shared" si="2282"/>
        <v>26.4</v>
      </c>
      <c r="AF6589" s="14">
        <f t="shared" si="2280"/>
        <v>1.3333333333333333</v>
      </c>
      <c r="AG6589" s="14">
        <f t="shared" si="2281"/>
        <v>72</v>
      </c>
      <c r="AH6589" s="14">
        <f t="shared" si="2283"/>
        <v>45.6</v>
      </c>
      <c r="AI6589" s="14">
        <f t="shared" si="2284"/>
        <v>60.800000000000004</v>
      </c>
      <c r="AJ6589" s="2719"/>
    </row>
    <row r="6590" spans="1:36" s="2724" customFormat="1" ht="15.75">
      <c r="A6590" s="1495">
        <v>94</v>
      </c>
      <c r="B6590" s="2707" t="s">
        <v>6631</v>
      </c>
      <c r="C6590" s="127" t="s">
        <v>836</v>
      </c>
      <c r="D6590" s="2740">
        <v>1</v>
      </c>
      <c r="E6590" s="127">
        <v>160</v>
      </c>
      <c r="F6590" s="2708">
        <f t="shared" si="2277"/>
        <v>160</v>
      </c>
      <c r="G6590" s="127"/>
      <c r="H6590" s="127"/>
      <c r="I6590" s="2723"/>
      <c r="J6590" s="125">
        <v>45444</v>
      </c>
      <c r="K6590" s="2719"/>
      <c r="L6590" s="2719"/>
      <c r="M6590" s="2719"/>
      <c r="N6590" s="2719"/>
      <c r="O6590" s="2719"/>
      <c r="P6590" s="2739">
        <v>0</v>
      </c>
      <c r="Q6590" s="2719"/>
      <c r="R6590" s="2719"/>
      <c r="S6590" s="2719"/>
      <c r="T6590" s="2719"/>
      <c r="U6590" s="2719"/>
      <c r="V6590" s="2714"/>
      <c r="W6590" s="2719"/>
      <c r="X6590" s="2719"/>
      <c r="Y6590" s="2719"/>
      <c r="Z6590" s="2719"/>
      <c r="AA6590" s="2719"/>
      <c r="AB6590" s="2719"/>
      <c r="AC6590" s="1507">
        <f t="shared" si="2278"/>
        <v>160</v>
      </c>
      <c r="AD6590" s="1508">
        <f t="shared" si="2279"/>
        <v>160</v>
      </c>
      <c r="AE6590" s="14">
        <f t="shared" si="2282"/>
        <v>14.233333333333333</v>
      </c>
      <c r="AF6590" s="14">
        <f t="shared" si="2280"/>
        <v>0</v>
      </c>
      <c r="AG6590" s="14" t="e">
        <f t="shared" si="2281"/>
        <v>#DIV/0!</v>
      </c>
      <c r="AH6590" s="14" t="e">
        <f t="shared" si="2283"/>
        <v>#DIV/0!</v>
      </c>
      <c r="AI6590" s="14">
        <f t="shared" si="2284"/>
        <v>160</v>
      </c>
      <c r="AJ6590" s="2719"/>
    </row>
    <row r="6591" spans="1:36" s="2724" customFormat="1" ht="15.75">
      <c r="A6591" s="1495">
        <v>96</v>
      </c>
      <c r="B6591" s="2707" t="s">
        <v>6632</v>
      </c>
      <c r="C6591" s="127" t="s">
        <v>836</v>
      </c>
      <c r="D6591" s="2740">
        <v>1</v>
      </c>
      <c r="E6591" s="127">
        <v>100</v>
      </c>
      <c r="F6591" s="2708">
        <f t="shared" si="2277"/>
        <v>100</v>
      </c>
      <c r="G6591" s="127"/>
      <c r="H6591" s="127"/>
      <c r="I6591" s="2723"/>
      <c r="J6591" s="125">
        <v>45292</v>
      </c>
      <c r="K6591" s="2719"/>
      <c r="L6591" s="2719"/>
      <c r="M6591" s="2719"/>
      <c r="N6591" s="2719"/>
      <c r="O6591" s="2719"/>
      <c r="P6591" s="2739">
        <v>0</v>
      </c>
      <c r="Q6591" s="2719"/>
      <c r="R6591" s="2719"/>
      <c r="S6591" s="2719"/>
      <c r="T6591" s="2719"/>
      <c r="U6591" s="2719"/>
      <c r="V6591" s="2714"/>
      <c r="W6591" s="2719"/>
      <c r="X6591" s="2719"/>
      <c r="Y6591" s="2719"/>
      <c r="Z6591" s="2719"/>
      <c r="AA6591" s="2719"/>
      <c r="AB6591" s="2719"/>
      <c r="AC6591" s="1507">
        <f t="shared" si="2278"/>
        <v>100</v>
      </c>
      <c r="AD6591" s="1508">
        <f t="shared" si="2279"/>
        <v>100</v>
      </c>
      <c r="AE6591" s="14">
        <f t="shared" si="2282"/>
        <v>9.1666666666666661</v>
      </c>
      <c r="AF6591" s="14">
        <f t="shared" si="2280"/>
        <v>0</v>
      </c>
      <c r="AG6591" s="14" t="e">
        <f t="shared" si="2281"/>
        <v>#DIV/0!</v>
      </c>
      <c r="AH6591" s="14" t="e">
        <f t="shared" si="2283"/>
        <v>#DIV/0!</v>
      </c>
      <c r="AI6591" s="14">
        <f t="shared" si="2284"/>
        <v>100</v>
      </c>
      <c r="AJ6591" s="2719"/>
    </row>
    <row r="6592" spans="1:36" s="2724" customFormat="1" ht="15.75">
      <c r="A6592" s="1495">
        <v>97</v>
      </c>
      <c r="B6592" s="2707" t="s">
        <v>6633</v>
      </c>
      <c r="C6592" s="127" t="s">
        <v>836</v>
      </c>
      <c r="D6592" s="2740">
        <v>1</v>
      </c>
      <c r="E6592" s="127">
        <v>18</v>
      </c>
      <c r="F6592" s="2708">
        <f t="shared" si="2277"/>
        <v>18</v>
      </c>
      <c r="G6592" s="127"/>
      <c r="H6592" s="127"/>
      <c r="I6592" s="2723"/>
      <c r="J6592" s="125">
        <v>45170</v>
      </c>
      <c r="K6592" s="2719"/>
      <c r="L6592" s="2719"/>
      <c r="M6592" s="2719"/>
      <c r="N6592" s="2719"/>
      <c r="O6592" s="2719"/>
      <c r="P6592" s="2739">
        <v>5</v>
      </c>
      <c r="Q6592" s="2719"/>
      <c r="R6592" s="2719"/>
      <c r="S6592" s="2719"/>
      <c r="T6592" s="2719"/>
      <c r="U6592" s="2719"/>
      <c r="V6592" s="2714"/>
      <c r="W6592" s="2719"/>
      <c r="X6592" s="2719"/>
      <c r="Y6592" s="2719"/>
      <c r="Z6592" s="2719"/>
      <c r="AA6592" s="2719"/>
      <c r="AB6592" s="2719"/>
      <c r="AC6592" s="1507">
        <f t="shared" si="2278"/>
        <v>13</v>
      </c>
      <c r="AD6592" s="1508">
        <f t="shared" si="2279"/>
        <v>13</v>
      </c>
      <c r="AE6592" s="14">
        <f t="shared" si="2282"/>
        <v>5.0999999999999996</v>
      </c>
      <c r="AF6592" s="14">
        <f t="shared" si="2280"/>
        <v>1.6666666666666667</v>
      </c>
      <c r="AG6592" s="14">
        <f t="shared" si="2281"/>
        <v>7.8</v>
      </c>
      <c r="AH6592" s="14">
        <f t="shared" si="2283"/>
        <v>2.7</v>
      </c>
      <c r="AI6592" s="14">
        <f t="shared" si="2284"/>
        <v>4.5</v>
      </c>
      <c r="AJ6592" s="2719"/>
    </row>
    <row r="6593" spans="1:36" s="2724" customFormat="1" ht="15.75">
      <c r="A6593" s="1495">
        <v>99</v>
      </c>
      <c r="B6593" s="2707" t="s">
        <v>6634</v>
      </c>
      <c r="C6593" s="127" t="s">
        <v>64</v>
      </c>
      <c r="D6593" s="2740">
        <v>1</v>
      </c>
      <c r="E6593" s="127">
        <v>200</v>
      </c>
      <c r="F6593" s="2708">
        <f t="shared" si="2277"/>
        <v>200</v>
      </c>
      <c r="G6593" s="127"/>
      <c r="H6593" s="127"/>
      <c r="I6593" s="2723"/>
      <c r="J6593" s="125">
        <v>45474</v>
      </c>
      <c r="K6593" s="2719"/>
      <c r="L6593" s="2719"/>
      <c r="M6593" s="2719"/>
      <c r="N6593" s="2719"/>
      <c r="O6593" s="2719"/>
      <c r="P6593" s="2739">
        <v>50</v>
      </c>
      <c r="Q6593" s="2719"/>
      <c r="R6593" s="2719"/>
      <c r="S6593" s="2719"/>
      <c r="T6593" s="2719"/>
      <c r="U6593" s="2719"/>
      <c r="V6593" s="2714"/>
      <c r="W6593" s="2719"/>
      <c r="X6593" s="2719"/>
      <c r="Y6593" s="2719"/>
      <c r="Z6593" s="2714"/>
      <c r="AA6593" s="2719"/>
      <c r="AB6593" s="2719"/>
      <c r="AC6593" s="1507">
        <f t="shared" si="2278"/>
        <v>150</v>
      </c>
      <c r="AD6593" s="1508">
        <f t="shared" si="2279"/>
        <v>150</v>
      </c>
      <c r="AE6593" s="14">
        <f t="shared" si="2282"/>
        <v>15.233333333333333</v>
      </c>
      <c r="AF6593" s="14">
        <f t="shared" si="2280"/>
        <v>16.666666666666668</v>
      </c>
      <c r="AG6593" s="14">
        <f t="shared" si="2281"/>
        <v>9</v>
      </c>
      <c r="AH6593" s="14">
        <f t="shared" si="2283"/>
        <v>-6.2333333333333325</v>
      </c>
      <c r="AI6593" s="14">
        <f t="shared" si="2284"/>
        <v>-103.88888888888889</v>
      </c>
      <c r="AJ6593" s="2719"/>
    </row>
    <row r="6594" spans="1:36" s="2724" customFormat="1" ht="15.75">
      <c r="A6594" s="1495">
        <v>100</v>
      </c>
      <c r="B6594" s="2707" t="s">
        <v>6635</v>
      </c>
      <c r="C6594" s="127" t="s">
        <v>836</v>
      </c>
      <c r="D6594" s="2740">
        <v>1</v>
      </c>
      <c r="E6594" s="127">
        <v>145</v>
      </c>
      <c r="F6594" s="2708">
        <f t="shared" ref="F6594:F6618" si="2285">E6594*D6594</f>
        <v>145</v>
      </c>
      <c r="G6594" s="127"/>
      <c r="H6594" s="127"/>
      <c r="I6594" s="2723"/>
      <c r="J6594" s="125">
        <v>45323</v>
      </c>
      <c r="K6594" s="2719"/>
      <c r="L6594" s="2719"/>
      <c r="M6594" s="2719"/>
      <c r="N6594" s="2719"/>
      <c r="O6594" s="2719"/>
      <c r="P6594" s="2739">
        <v>125</v>
      </c>
      <c r="Q6594" s="2719"/>
      <c r="R6594" s="2719"/>
      <c r="S6594" s="2719"/>
      <c r="T6594" s="2719"/>
      <c r="U6594" s="2719"/>
      <c r="V6594" s="2714"/>
      <c r="W6594" s="2719"/>
      <c r="X6594" s="2719"/>
      <c r="Y6594" s="2719"/>
      <c r="Z6594" s="2719"/>
      <c r="AA6594" s="2719"/>
      <c r="AB6594" s="2719"/>
      <c r="AC6594" s="1507">
        <f t="shared" ref="AC6594:AC6618" si="2286">E6594+G6594-N6594-O6594-AA6594-P6594-Q6594-R6594-S6594-T6594-U6594-V6594-W6594-X6594-Y6594</f>
        <v>20</v>
      </c>
      <c r="AD6594" s="1508">
        <f t="shared" ref="AD6594:AD6618" si="2287">D6594*AC6594</f>
        <v>20</v>
      </c>
      <c r="AE6594" s="14">
        <f t="shared" si="2282"/>
        <v>10.199999999999999</v>
      </c>
      <c r="AF6594" s="14">
        <f t="shared" ref="AF6594:AF6618" si="2288">(N6594+O6594+P6594+Q6594+R6594+S6594+T6594+U6594+V6594+W6594+X6594+Y6594)/3</f>
        <v>41.666666666666664</v>
      </c>
      <c r="AG6594" s="14">
        <f t="shared" ref="AG6594:AG6618" si="2289">AC6594/AF6594</f>
        <v>0.48000000000000004</v>
      </c>
      <c r="AH6594" s="14">
        <f t="shared" si="2283"/>
        <v>-9.7199999999999989</v>
      </c>
      <c r="AI6594" s="14">
        <f t="shared" si="2284"/>
        <v>-404.99999999999994</v>
      </c>
      <c r="AJ6594" s="2719"/>
    </row>
    <row r="6595" spans="1:36" s="2724" customFormat="1" ht="15.75">
      <c r="A6595" s="1495">
        <v>101</v>
      </c>
      <c r="B6595" s="2707" t="s">
        <v>6636</v>
      </c>
      <c r="C6595" s="127" t="s">
        <v>836</v>
      </c>
      <c r="D6595" s="2740">
        <v>1</v>
      </c>
      <c r="E6595" s="127">
        <v>67</v>
      </c>
      <c r="F6595" s="2708">
        <f t="shared" si="2285"/>
        <v>67</v>
      </c>
      <c r="G6595" s="127"/>
      <c r="H6595" s="127"/>
      <c r="I6595" s="2723"/>
      <c r="J6595" s="125">
        <v>45261</v>
      </c>
      <c r="K6595" s="2719"/>
      <c r="L6595" s="2719"/>
      <c r="M6595" s="2719"/>
      <c r="N6595" s="2719"/>
      <c r="O6595" s="2719"/>
      <c r="P6595" s="2739">
        <v>42</v>
      </c>
      <c r="Q6595" s="2719"/>
      <c r="R6595" s="2719"/>
      <c r="S6595" s="2719"/>
      <c r="T6595" s="2719"/>
      <c r="U6595" s="2719"/>
      <c r="V6595" s="2714"/>
      <c r="W6595" s="2719"/>
      <c r="X6595" s="2719"/>
      <c r="Y6595" s="2719"/>
      <c r="Z6595" s="2719"/>
      <c r="AA6595" s="2719"/>
      <c r="AB6595" s="2719"/>
      <c r="AC6595" s="1507">
        <f t="shared" si="2286"/>
        <v>25</v>
      </c>
      <c r="AD6595" s="1508">
        <f t="shared" si="2287"/>
        <v>25</v>
      </c>
      <c r="AE6595" s="14">
        <f t="shared" si="2282"/>
        <v>8.1333333333333329</v>
      </c>
      <c r="AF6595" s="14">
        <f t="shared" si="2288"/>
        <v>14</v>
      </c>
      <c r="AG6595" s="14">
        <f t="shared" si="2289"/>
        <v>1.7857142857142858</v>
      </c>
      <c r="AH6595" s="14">
        <f t="shared" si="2283"/>
        <v>-6.3476190476190473</v>
      </c>
      <c r="AI6595" s="14">
        <f t="shared" si="2284"/>
        <v>-88.86666666666666</v>
      </c>
      <c r="AJ6595" s="2719"/>
    </row>
    <row r="6596" spans="1:36" s="2724" customFormat="1" ht="15.75">
      <c r="A6596" s="1495">
        <v>104</v>
      </c>
      <c r="B6596" s="2707" t="s">
        <v>6637</v>
      </c>
      <c r="C6596" s="127" t="s">
        <v>64</v>
      </c>
      <c r="D6596" s="2740">
        <v>1</v>
      </c>
      <c r="E6596" s="127">
        <v>40</v>
      </c>
      <c r="F6596" s="2708">
        <f t="shared" si="2285"/>
        <v>40</v>
      </c>
      <c r="G6596" s="127"/>
      <c r="H6596" s="127"/>
      <c r="I6596" s="2723"/>
      <c r="J6596" s="125">
        <v>45444</v>
      </c>
      <c r="K6596" s="2719"/>
      <c r="L6596" s="2719"/>
      <c r="M6596" s="2719"/>
      <c r="N6596" s="2719"/>
      <c r="O6596" s="2719"/>
      <c r="P6596" s="2739">
        <v>19</v>
      </c>
      <c r="Q6596" s="2719"/>
      <c r="R6596" s="2719"/>
      <c r="S6596" s="2719"/>
      <c r="T6596" s="2719"/>
      <c r="U6596" s="2719"/>
      <c r="V6596" s="2714"/>
      <c r="W6596" s="2719"/>
      <c r="X6596" s="2719"/>
      <c r="Y6596" s="2719"/>
      <c r="Z6596" s="2719"/>
      <c r="AA6596" s="2719"/>
      <c r="AB6596" s="2719"/>
      <c r="AC6596" s="1507">
        <f t="shared" si="2286"/>
        <v>21</v>
      </c>
      <c r="AD6596" s="1508">
        <f t="shared" si="2287"/>
        <v>21</v>
      </c>
      <c r="AE6596" s="14">
        <f t="shared" si="2282"/>
        <v>14.233333333333333</v>
      </c>
      <c r="AF6596" s="14">
        <f t="shared" si="2288"/>
        <v>6.333333333333333</v>
      </c>
      <c r="AG6596" s="14">
        <f t="shared" si="2289"/>
        <v>3.3157894736842106</v>
      </c>
      <c r="AH6596" s="14">
        <f t="shared" si="2283"/>
        <v>-10.917543859649122</v>
      </c>
      <c r="AI6596" s="14">
        <f t="shared" si="2284"/>
        <v>-69.144444444444431</v>
      </c>
      <c r="AJ6596" s="2719"/>
    </row>
    <row r="6597" spans="1:36" s="2724" customFormat="1" ht="15.75">
      <c r="A6597" s="1495">
        <v>106</v>
      </c>
      <c r="B6597" s="2707" t="s">
        <v>6638</v>
      </c>
      <c r="C6597" s="127" t="s">
        <v>206</v>
      </c>
      <c r="D6597" s="2740">
        <v>1</v>
      </c>
      <c r="E6597" s="127">
        <v>95</v>
      </c>
      <c r="F6597" s="2708">
        <f t="shared" si="2285"/>
        <v>95</v>
      </c>
      <c r="G6597" s="127"/>
      <c r="H6597" s="127"/>
      <c r="I6597" s="2723"/>
      <c r="J6597" s="125">
        <v>45413</v>
      </c>
      <c r="K6597" s="2719"/>
      <c r="L6597" s="2719"/>
      <c r="M6597" s="2719"/>
      <c r="N6597" s="2719"/>
      <c r="O6597" s="2719"/>
      <c r="P6597" s="2739">
        <v>2</v>
      </c>
      <c r="Q6597" s="2719"/>
      <c r="R6597" s="2719"/>
      <c r="S6597" s="2719"/>
      <c r="T6597" s="2719"/>
      <c r="U6597" s="2719"/>
      <c r="V6597" s="2714"/>
      <c r="W6597" s="2719"/>
      <c r="X6597" s="2719"/>
      <c r="Y6597" s="2719"/>
      <c r="Z6597" s="2714"/>
      <c r="AA6597" s="2719"/>
      <c r="AB6597" s="2719"/>
      <c r="AC6597" s="1507">
        <f t="shared" si="2286"/>
        <v>93</v>
      </c>
      <c r="AD6597" s="1508">
        <f t="shared" si="2287"/>
        <v>93</v>
      </c>
      <c r="AE6597" s="14">
        <f t="shared" si="2282"/>
        <v>13.2</v>
      </c>
      <c r="AF6597" s="14">
        <f t="shared" si="2288"/>
        <v>0.66666666666666663</v>
      </c>
      <c r="AG6597" s="14">
        <f t="shared" si="2289"/>
        <v>139.5</v>
      </c>
      <c r="AH6597" s="14">
        <f t="shared" si="2283"/>
        <v>126.3</v>
      </c>
      <c r="AI6597" s="14">
        <f t="shared" si="2284"/>
        <v>84.2</v>
      </c>
      <c r="AJ6597" s="2719"/>
    </row>
    <row r="6598" spans="1:36" s="2724" customFormat="1" ht="15.75">
      <c r="A6598" s="1495">
        <v>107</v>
      </c>
      <c r="B6598" s="2707" t="s">
        <v>6639</v>
      </c>
      <c r="C6598" s="127" t="s">
        <v>66</v>
      </c>
      <c r="D6598" s="2740">
        <v>1</v>
      </c>
      <c r="E6598" s="127">
        <v>9</v>
      </c>
      <c r="F6598" s="2708">
        <f t="shared" si="2285"/>
        <v>9</v>
      </c>
      <c r="G6598" s="127"/>
      <c r="H6598" s="127"/>
      <c r="I6598" s="2723"/>
      <c r="J6598" s="125">
        <v>46143</v>
      </c>
      <c r="K6598" s="2719"/>
      <c r="L6598" s="2719"/>
      <c r="M6598" s="2719"/>
      <c r="N6598" s="2719"/>
      <c r="O6598" s="2719"/>
      <c r="P6598" s="2739">
        <v>0</v>
      </c>
      <c r="Q6598" s="2719"/>
      <c r="R6598" s="2719"/>
      <c r="S6598" s="2719"/>
      <c r="T6598" s="2719"/>
      <c r="U6598" s="2719"/>
      <c r="V6598" s="2714"/>
      <c r="W6598" s="2719"/>
      <c r="X6598" s="2719"/>
      <c r="Y6598" s="2720"/>
      <c r="Z6598" s="2719"/>
      <c r="AA6598" s="2719"/>
      <c r="AB6598" s="2719"/>
      <c r="AC6598" s="1507">
        <f t="shared" si="2286"/>
        <v>9</v>
      </c>
      <c r="AD6598" s="1508">
        <f t="shared" si="2287"/>
        <v>9</v>
      </c>
      <c r="AE6598" s="14">
        <f t="shared" si="2282"/>
        <v>37.533333333333331</v>
      </c>
      <c r="AF6598" s="14">
        <f t="shared" si="2288"/>
        <v>0</v>
      </c>
      <c r="AG6598" s="14" t="e">
        <f t="shared" si="2289"/>
        <v>#DIV/0!</v>
      </c>
      <c r="AH6598" s="14" t="e">
        <f t="shared" si="2283"/>
        <v>#DIV/0!</v>
      </c>
      <c r="AI6598" s="14">
        <f t="shared" si="2284"/>
        <v>9</v>
      </c>
      <c r="AJ6598" s="2719"/>
    </row>
    <row r="6599" spans="1:36" s="2724" customFormat="1" ht="15.75">
      <c r="A6599" s="1495">
        <v>108</v>
      </c>
      <c r="B6599" s="2707" t="s">
        <v>2628</v>
      </c>
      <c r="C6599" s="127" t="s">
        <v>66</v>
      </c>
      <c r="D6599" s="2740">
        <v>1</v>
      </c>
      <c r="E6599" s="127">
        <v>495</v>
      </c>
      <c r="F6599" s="2708">
        <f t="shared" si="2285"/>
        <v>495</v>
      </c>
      <c r="G6599" s="127"/>
      <c r="H6599" s="127"/>
      <c r="I6599" s="2723"/>
      <c r="J6599" s="125">
        <v>46143</v>
      </c>
      <c r="K6599" s="2719"/>
      <c r="L6599" s="2719"/>
      <c r="M6599" s="2719"/>
      <c r="N6599" s="2719"/>
      <c r="O6599" s="2719"/>
      <c r="P6599" s="2739">
        <v>5</v>
      </c>
      <c r="Q6599" s="2719"/>
      <c r="R6599" s="2719"/>
      <c r="S6599" s="2719"/>
      <c r="T6599" s="2719"/>
      <c r="U6599" s="2719"/>
      <c r="V6599" s="2714"/>
      <c r="W6599" s="2719"/>
      <c r="X6599" s="2719"/>
      <c r="Y6599" s="2720"/>
      <c r="Z6599" s="2719"/>
      <c r="AA6599" s="2719"/>
      <c r="AB6599" s="2719"/>
      <c r="AC6599" s="1507">
        <f t="shared" si="2286"/>
        <v>490</v>
      </c>
      <c r="AD6599" s="1508">
        <f t="shared" si="2287"/>
        <v>490</v>
      </c>
      <c r="AE6599" s="14">
        <f t="shared" si="2282"/>
        <v>37.533333333333331</v>
      </c>
      <c r="AF6599" s="14">
        <f t="shared" si="2288"/>
        <v>1.6666666666666667</v>
      </c>
      <c r="AG6599" s="14">
        <f t="shared" si="2289"/>
        <v>294</v>
      </c>
      <c r="AH6599" s="14">
        <f t="shared" si="2283"/>
        <v>256.4666666666667</v>
      </c>
      <c r="AI6599" s="14">
        <f t="shared" si="2284"/>
        <v>427.44444444444446</v>
      </c>
      <c r="AJ6599" s="2719"/>
    </row>
    <row r="6600" spans="1:36" s="2724" customFormat="1" ht="15.75">
      <c r="A6600" s="1495">
        <v>109</v>
      </c>
      <c r="B6600" s="2707" t="s">
        <v>6640</v>
      </c>
      <c r="C6600" s="127" t="s">
        <v>66</v>
      </c>
      <c r="D6600" s="2740">
        <v>1</v>
      </c>
      <c r="E6600" s="127">
        <v>12</v>
      </c>
      <c r="F6600" s="2708">
        <f t="shared" si="2285"/>
        <v>12</v>
      </c>
      <c r="G6600" s="127"/>
      <c r="H6600" s="127"/>
      <c r="I6600" s="2723"/>
      <c r="J6600" s="127" t="s">
        <v>6622</v>
      </c>
      <c r="K6600" s="2719"/>
      <c r="L6600" s="2719"/>
      <c r="M6600" s="2719"/>
      <c r="N6600" s="2719"/>
      <c r="O6600" s="2719"/>
      <c r="P6600" s="2739">
        <v>0</v>
      </c>
      <c r="Q6600" s="2719"/>
      <c r="R6600" s="2719"/>
      <c r="S6600" s="2719"/>
      <c r="T6600" s="2719"/>
      <c r="U6600" s="2719"/>
      <c r="V6600" s="2714"/>
      <c r="W6600" s="2719"/>
      <c r="X6600" s="2719"/>
      <c r="Y6600" s="2720"/>
      <c r="Z6600" s="2719"/>
      <c r="AA6600" s="2719"/>
      <c r="AB6600" s="2719"/>
      <c r="AC6600" s="1507">
        <f t="shared" si="2286"/>
        <v>12</v>
      </c>
      <c r="AD6600" s="1508">
        <f t="shared" si="2287"/>
        <v>12</v>
      </c>
      <c r="AE6600" s="14" t="s">
        <v>334</v>
      </c>
      <c r="AF6600" s="14">
        <f t="shared" si="2288"/>
        <v>0</v>
      </c>
      <c r="AG6600" s="14" t="e">
        <f t="shared" si="2289"/>
        <v>#DIV/0!</v>
      </c>
      <c r="AH6600" s="14" t="s">
        <v>334</v>
      </c>
      <c r="AI6600" s="14" t="s">
        <v>334</v>
      </c>
      <c r="AJ6600" s="2719"/>
    </row>
    <row r="6601" spans="1:36" s="2724" customFormat="1" ht="15.75">
      <c r="A6601" s="1495">
        <v>110</v>
      </c>
      <c r="B6601" s="2707" t="s">
        <v>5308</v>
      </c>
      <c r="C6601" s="127" t="s">
        <v>7440</v>
      </c>
      <c r="D6601" s="2740">
        <v>1</v>
      </c>
      <c r="E6601" s="127">
        <v>26</v>
      </c>
      <c r="F6601" s="2708">
        <f t="shared" si="2285"/>
        <v>26</v>
      </c>
      <c r="G6601" s="127"/>
      <c r="H6601" s="127"/>
      <c r="I6601" s="2723"/>
      <c r="J6601" s="125">
        <v>45748</v>
      </c>
      <c r="K6601" s="2719"/>
      <c r="L6601" s="2719"/>
      <c r="M6601" s="2719"/>
      <c r="N6601" s="2719"/>
      <c r="O6601" s="2719"/>
      <c r="P6601" s="2739">
        <v>25</v>
      </c>
      <c r="Q6601" s="2719"/>
      <c r="R6601" s="2719"/>
      <c r="S6601" s="2719"/>
      <c r="T6601" s="2719"/>
      <c r="U6601" s="2719"/>
      <c r="V6601" s="2714"/>
      <c r="W6601" s="2719"/>
      <c r="X6601" s="2719"/>
      <c r="Y6601" s="2720"/>
      <c r="Z6601" s="2719"/>
      <c r="AA6601" s="2719"/>
      <c r="AB6601" s="2719"/>
      <c r="AC6601" s="1507">
        <f t="shared" si="2286"/>
        <v>1</v>
      </c>
      <c r="AD6601" s="1508">
        <f t="shared" si="2287"/>
        <v>1</v>
      </c>
      <c r="AE6601" s="14">
        <f>(J6601-"01.04.2023")/30</f>
        <v>24.366666666666667</v>
      </c>
      <c r="AF6601" s="14">
        <f t="shared" si="2288"/>
        <v>8.3333333333333339</v>
      </c>
      <c r="AG6601" s="14">
        <f t="shared" si="2289"/>
        <v>0.12</v>
      </c>
      <c r="AH6601" s="14">
        <f>AG6601-AE6601</f>
        <v>-24.246666666666666</v>
      </c>
      <c r="AI6601" s="14">
        <f>AC6601-(AE6601*AF6601)</f>
        <v>-202.05555555555557</v>
      </c>
      <c r="AJ6601" s="2719"/>
    </row>
    <row r="6602" spans="1:36" s="2724" customFormat="1" ht="15.75">
      <c r="A6602" s="1495">
        <v>111</v>
      </c>
      <c r="B6602" s="2707" t="s">
        <v>6641</v>
      </c>
      <c r="C6602" s="127" t="s">
        <v>64</v>
      </c>
      <c r="D6602" s="2740">
        <v>1</v>
      </c>
      <c r="E6602" s="127">
        <v>578</v>
      </c>
      <c r="F6602" s="2708">
        <f t="shared" si="2285"/>
        <v>578</v>
      </c>
      <c r="G6602" s="127"/>
      <c r="H6602" s="127"/>
      <c r="I6602" s="2723"/>
      <c r="J6602" s="125">
        <v>46054</v>
      </c>
      <c r="K6602" s="2719"/>
      <c r="L6602" s="2719"/>
      <c r="M6602" s="2719"/>
      <c r="N6602" s="2719"/>
      <c r="O6602" s="2719"/>
      <c r="P6602" s="2739">
        <v>29</v>
      </c>
      <c r="Q6602" s="2719"/>
      <c r="R6602" s="2719"/>
      <c r="S6602" s="2719"/>
      <c r="T6602" s="2719"/>
      <c r="U6602" s="2719"/>
      <c r="V6602" s="2714"/>
      <c r="W6602" s="2719"/>
      <c r="X6602" s="2719"/>
      <c r="Y6602" s="2720"/>
      <c r="Z6602" s="2719"/>
      <c r="AA6602" s="2719"/>
      <c r="AB6602" s="2719"/>
      <c r="AC6602" s="1507">
        <f t="shared" si="2286"/>
        <v>549</v>
      </c>
      <c r="AD6602" s="1508">
        <f t="shared" si="2287"/>
        <v>549</v>
      </c>
      <c r="AE6602" s="14">
        <f>(J6602-"01.04.2023")/30</f>
        <v>34.56666666666667</v>
      </c>
      <c r="AF6602" s="14">
        <f t="shared" si="2288"/>
        <v>9.6666666666666661</v>
      </c>
      <c r="AG6602" s="14">
        <f t="shared" si="2289"/>
        <v>56.793103448275865</v>
      </c>
      <c r="AH6602" s="14">
        <f>AG6602-AE6602</f>
        <v>22.226436781609195</v>
      </c>
      <c r="AI6602" s="14">
        <f>AC6602-(AE6602*AF6602)</f>
        <v>214.85555555555555</v>
      </c>
      <c r="AJ6602" s="2719"/>
    </row>
    <row r="6603" spans="1:36" s="2724" customFormat="1" ht="15.75">
      <c r="A6603" s="1495">
        <v>112</v>
      </c>
      <c r="B6603" s="2707" t="s">
        <v>6642</v>
      </c>
      <c r="C6603" s="127" t="s">
        <v>64</v>
      </c>
      <c r="D6603" s="2740">
        <v>1</v>
      </c>
      <c r="E6603" s="127">
        <v>1076</v>
      </c>
      <c r="F6603" s="2708">
        <f t="shared" si="2285"/>
        <v>1076</v>
      </c>
      <c r="G6603" s="127"/>
      <c r="H6603" s="127"/>
      <c r="I6603" s="2723"/>
      <c r="J6603" s="125">
        <v>45505</v>
      </c>
      <c r="K6603" s="2719"/>
      <c r="L6603" s="2719"/>
      <c r="M6603" s="2719"/>
      <c r="N6603" s="2719"/>
      <c r="O6603" s="2719"/>
      <c r="P6603" s="2739">
        <v>165</v>
      </c>
      <c r="Q6603" s="2719"/>
      <c r="R6603" s="2719"/>
      <c r="S6603" s="2719"/>
      <c r="T6603" s="2719"/>
      <c r="U6603" s="2719"/>
      <c r="V6603" s="2714"/>
      <c r="W6603" s="2719"/>
      <c r="X6603" s="2719"/>
      <c r="Y6603" s="2720"/>
      <c r="Z6603" s="2714"/>
      <c r="AA6603" s="2719"/>
      <c r="AB6603" s="2719"/>
      <c r="AC6603" s="1507">
        <f t="shared" si="2286"/>
        <v>911</v>
      </c>
      <c r="AD6603" s="1508">
        <f t="shared" si="2287"/>
        <v>911</v>
      </c>
      <c r="AE6603" s="14">
        <f>(J6603-"01.04.2023")/30</f>
        <v>16.266666666666666</v>
      </c>
      <c r="AF6603" s="14">
        <f t="shared" si="2288"/>
        <v>55</v>
      </c>
      <c r="AG6603" s="14">
        <f t="shared" si="2289"/>
        <v>16.563636363636363</v>
      </c>
      <c r="AH6603" s="14">
        <f>AG6603-AE6603</f>
        <v>0.29696969696969688</v>
      </c>
      <c r="AI6603" s="14">
        <f>AC6603-(AE6603*AF6603)</f>
        <v>16.333333333333371</v>
      </c>
      <c r="AJ6603" s="2719"/>
    </row>
    <row r="6604" spans="1:36" s="2724" customFormat="1" ht="15.75">
      <c r="A6604" s="1495">
        <v>113</v>
      </c>
      <c r="B6604" s="2707" t="s">
        <v>6643</v>
      </c>
      <c r="C6604" s="127" t="s">
        <v>66</v>
      </c>
      <c r="D6604" s="2740">
        <v>1</v>
      </c>
      <c r="E6604" s="127">
        <v>4</v>
      </c>
      <c r="F6604" s="2708">
        <f t="shared" si="2285"/>
        <v>4</v>
      </c>
      <c r="G6604" s="127"/>
      <c r="H6604" s="127"/>
      <c r="I6604" s="2723"/>
      <c r="J6604" s="127" t="s">
        <v>6622</v>
      </c>
      <c r="K6604" s="2719"/>
      <c r="L6604" s="2719"/>
      <c r="M6604" s="2719"/>
      <c r="N6604" s="2719"/>
      <c r="O6604" s="2719"/>
      <c r="P6604" s="2739">
        <v>0</v>
      </c>
      <c r="Q6604" s="2719"/>
      <c r="R6604" s="2719"/>
      <c r="S6604" s="2719"/>
      <c r="T6604" s="2719"/>
      <c r="U6604" s="2719"/>
      <c r="V6604" s="2714"/>
      <c r="W6604" s="2719"/>
      <c r="X6604" s="2719"/>
      <c r="Y6604" s="2720"/>
      <c r="Z6604" s="2719"/>
      <c r="AA6604" s="2719"/>
      <c r="AB6604" s="2719"/>
      <c r="AC6604" s="1507">
        <f t="shared" si="2286"/>
        <v>4</v>
      </c>
      <c r="AD6604" s="1508">
        <f t="shared" si="2287"/>
        <v>4</v>
      </c>
      <c r="AE6604" s="14" t="s">
        <v>334</v>
      </c>
      <c r="AF6604" s="14">
        <f t="shared" si="2288"/>
        <v>0</v>
      </c>
      <c r="AG6604" s="14" t="e">
        <f t="shared" si="2289"/>
        <v>#DIV/0!</v>
      </c>
      <c r="AH6604" s="14" t="s">
        <v>334</v>
      </c>
      <c r="AI6604" s="14" t="s">
        <v>334</v>
      </c>
      <c r="AJ6604" s="2719"/>
    </row>
    <row r="6605" spans="1:36" s="2724" customFormat="1" ht="15.75">
      <c r="A6605" s="1495">
        <v>114</v>
      </c>
      <c r="B6605" s="2707" t="s">
        <v>6644</v>
      </c>
      <c r="C6605" s="127" t="s">
        <v>66</v>
      </c>
      <c r="D6605" s="2740">
        <v>1</v>
      </c>
      <c r="E6605" s="127">
        <v>14671</v>
      </c>
      <c r="F6605" s="2708">
        <f t="shared" si="2285"/>
        <v>14671</v>
      </c>
      <c r="G6605" s="127"/>
      <c r="H6605" s="127"/>
      <c r="I6605" s="2723"/>
      <c r="J6605" s="125">
        <v>46174</v>
      </c>
      <c r="K6605" s="2719"/>
      <c r="L6605" s="2719"/>
      <c r="M6605" s="2719"/>
      <c r="N6605" s="2719"/>
      <c r="O6605" s="2719"/>
      <c r="P6605" s="2739">
        <v>13446</v>
      </c>
      <c r="Q6605" s="2719"/>
      <c r="R6605" s="2719"/>
      <c r="S6605" s="2719"/>
      <c r="T6605" s="2719"/>
      <c r="U6605" s="2719"/>
      <c r="V6605" s="2714"/>
      <c r="W6605" s="2719"/>
      <c r="X6605" s="2719"/>
      <c r="Y6605" s="2720"/>
      <c r="Z6605" s="2719"/>
      <c r="AA6605" s="2719"/>
      <c r="AB6605" s="2719"/>
      <c r="AC6605" s="1507">
        <f t="shared" si="2286"/>
        <v>1225</v>
      </c>
      <c r="AD6605" s="1508">
        <f t="shared" si="2287"/>
        <v>1225</v>
      </c>
      <c r="AE6605" s="14">
        <f>(J6605-"01.04.2023")/30</f>
        <v>38.56666666666667</v>
      </c>
      <c r="AF6605" s="14">
        <f t="shared" si="2288"/>
        <v>4482</v>
      </c>
      <c r="AG6605" s="14">
        <f t="shared" si="2289"/>
        <v>0.27331548415885765</v>
      </c>
      <c r="AH6605" s="14">
        <f>AG6605-AE6605</f>
        <v>-38.293351182507813</v>
      </c>
      <c r="AI6605" s="14">
        <f>AC6605-(AE6605*AF6605)</f>
        <v>-171630.80000000002</v>
      </c>
      <c r="AJ6605" s="2719"/>
    </row>
    <row r="6606" spans="1:36" s="2724" customFormat="1" ht="15.75">
      <c r="A6606" s="1495">
        <v>115</v>
      </c>
      <c r="B6606" s="2707" t="s">
        <v>8203</v>
      </c>
      <c r="C6606" s="127" t="s">
        <v>63</v>
      </c>
      <c r="D6606" s="2740">
        <v>1</v>
      </c>
      <c r="E6606" s="127">
        <v>5541</v>
      </c>
      <c r="F6606" s="2708">
        <f t="shared" si="2285"/>
        <v>5541</v>
      </c>
      <c r="G6606" s="127"/>
      <c r="H6606" s="127"/>
      <c r="I6606" s="2723"/>
      <c r="J6606" s="125">
        <v>46753</v>
      </c>
      <c r="K6606" s="2719"/>
      <c r="L6606" s="2719"/>
      <c r="M6606" s="2719"/>
      <c r="N6606" s="2719"/>
      <c r="O6606" s="2719"/>
      <c r="P6606" s="2739">
        <v>0</v>
      </c>
      <c r="Q6606" s="2719"/>
      <c r="R6606" s="2719"/>
      <c r="S6606" s="2719"/>
      <c r="T6606" s="2719"/>
      <c r="U6606" s="2719"/>
      <c r="V6606" s="2714"/>
      <c r="W6606" s="2719"/>
      <c r="X6606" s="2719"/>
      <c r="Y6606" s="2720"/>
      <c r="Z6606" s="2719"/>
      <c r="AA6606" s="2719"/>
      <c r="AB6606" s="2719"/>
      <c r="AC6606" s="1507">
        <f t="shared" si="2286"/>
        <v>5541</v>
      </c>
      <c r="AD6606" s="1508">
        <f t="shared" si="2287"/>
        <v>5541</v>
      </c>
      <c r="AE6606" s="14">
        <f>(J6606-"01.04.2023")/30</f>
        <v>57.866666666666667</v>
      </c>
      <c r="AF6606" s="14">
        <f t="shared" si="2288"/>
        <v>0</v>
      </c>
      <c r="AG6606" s="14" t="e">
        <f t="shared" si="2289"/>
        <v>#DIV/0!</v>
      </c>
      <c r="AH6606" s="14" t="e">
        <f>AG6606-AE6606</f>
        <v>#DIV/0!</v>
      </c>
      <c r="AI6606" s="14">
        <f>AC6606-(AE6606*AF6606)</f>
        <v>5541</v>
      </c>
      <c r="AJ6606" s="2719"/>
    </row>
    <row r="6607" spans="1:36" s="2724" customFormat="1" ht="15.75">
      <c r="A6607" s="1495">
        <v>116</v>
      </c>
      <c r="B6607" s="2707" t="s">
        <v>8203</v>
      </c>
      <c r="C6607" s="127" t="s">
        <v>63</v>
      </c>
      <c r="D6607" s="2740">
        <v>1</v>
      </c>
      <c r="E6607" s="127">
        <v>19781</v>
      </c>
      <c r="F6607" s="2708">
        <f t="shared" si="2285"/>
        <v>19781</v>
      </c>
      <c r="G6607" s="127"/>
      <c r="H6607" s="127"/>
      <c r="I6607" s="2723"/>
      <c r="J6607" s="125">
        <v>45170</v>
      </c>
      <c r="K6607" s="2719"/>
      <c r="L6607" s="2719"/>
      <c r="M6607" s="2719"/>
      <c r="N6607" s="2719"/>
      <c r="O6607" s="2719"/>
      <c r="P6607" s="2739">
        <v>1096</v>
      </c>
      <c r="Q6607" s="2719"/>
      <c r="R6607" s="2719"/>
      <c r="S6607" s="2719"/>
      <c r="T6607" s="2719"/>
      <c r="U6607" s="2719"/>
      <c r="V6607" s="2714"/>
      <c r="W6607" s="2719"/>
      <c r="X6607" s="2719"/>
      <c r="Y6607" s="2720"/>
      <c r="Z6607" s="2719"/>
      <c r="AA6607" s="2719"/>
      <c r="AB6607" s="2719"/>
      <c r="AC6607" s="1507">
        <f t="shared" si="2286"/>
        <v>18685</v>
      </c>
      <c r="AD6607" s="1508">
        <f t="shared" si="2287"/>
        <v>18685</v>
      </c>
      <c r="AE6607" s="14">
        <f>(J6607-"01.04.2023")/30</f>
        <v>5.0999999999999996</v>
      </c>
      <c r="AF6607" s="14">
        <f t="shared" si="2288"/>
        <v>365.33333333333331</v>
      </c>
      <c r="AG6607" s="14">
        <f t="shared" si="2289"/>
        <v>51.145072992700733</v>
      </c>
      <c r="AH6607" s="14">
        <f>AG6607-AE6607</f>
        <v>46.045072992700732</v>
      </c>
      <c r="AI6607" s="14">
        <f>AC6607-(AE6607*AF6607)</f>
        <v>16821.8</v>
      </c>
      <c r="AJ6607" s="2719"/>
    </row>
    <row r="6608" spans="1:36" s="2724" customFormat="1" ht="15.75">
      <c r="A6608" s="1495">
        <v>117</v>
      </c>
      <c r="B6608" s="2707" t="s">
        <v>6645</v>
      </c>
      <c r="C6608" s="127" t="s">
        <v>66</v>
      </c>
      <c r="D6608" s="2740">
        <v>1</v>
      </c>
      <c r="E6608" s="127">
        <v>27</v>
      </c>
      <c r="F6608" s="2708">
        <f t="shared" si="2285"/>
        <v>27</v>
      </c>
      <c r="G6608" s="127"/>
      <c r="H6608" s="127"/>
      <c r="I6608" s="2723"/>
      <c r="J6608" s="127" t="s">
        <v>6622</v>
      </c>
      <c r="K6608" s="2719"/>
      <c r="L6608" s="2719"/>
      <c r="M6608" s="2719"/>
      <c r="N6608" s="2719"/>
      <c r="O6608" s="2719"/>
      <c r="P6608" s="2739">
        <v>17</v>
      </c>
      <c r="Q6608" s="2719"/>
      <c r="R6608" s="2719"/>
      <c r="S6608" s="2719"/>
      <c r="T6608" s="2719"/>
      <c r="U6608" s="2719"/>
      <c r="V6608" s="2714"/>
      <c r="W6608" s="2719"/>
      <c r="X6608" s="2719"/>
      <c r="Y6608" s="2720"/>
      <c r="Z6608" s="2719"/>
      <c r="AA6608" s="2719"/>
      <c r="AB6608" s="2719"/>
      <c r="AC6608" s="1507">
        <f t="shared" si="2286"/>
        <v>10</v>
      </c>
      <c r="AD6608" s="1508">
        <f t="shared" si="2287"/>
        <v>10</v>
      </c>
      <c r="AE6608" s="14" t="s">
        <v>334</v>
      </c>
      <c r="AF6608" s="14">
        <f t="shared" si="2288"/>
        <v>5.666666666666667</v>
      </c>
      <c r="AG6608" s="14">
        <f t="shared" si="2289"/>
        <v>1.7647058823529411</v>
      </c>
      <c r="AH6608" s="14" t="s">
        <v>334</v>
      </c>
      <c r="AI6608" s="14" t="s">
        <v>334</v>
      </c>
      <c r="AJ6608" s="2719"/>
    </row>
    <row r="6609" spans="1:36" s="2724" customFormat="1" ht="15.75">
      <c r="A6609" s="1495">
        <v>119</v>
      </c>
      <c r="B6609" s="2707" t="s">
        <v>6646</v>
      </c>
      <c r="C6609" s="127" t="s">
        <v>64</v>
      </c>
      <c r="D6609" s="2740">
        <v>1</v>
      </c>
      <c r="E6609" s="127">
        <v>19</v>
      </c>
      <c r="F6609" s="2708">
        <f t="shared" si="2285"/>
        <v>19</v>
      </c>
      <c r="G6609" s="127"/>
      <c r="H6609" s="127"/>
      <c r="I6609" s="2723"/>
      <c r="J6609" s="125">
        <v>45170</v>
      </c>
      <c r="K6609" s="2719"/>
      <c r="L6609" s="2719"/>
      <c r="M6609" s="2719"/>
      <c r="N6609" s="2719"/>
      <c r="O6609" s="2719"/>
      <c r="P6609" s="2739">
        <v>9.1999999999999993</v>
      </c>
      <c r="Q6609" s="2719"/>
      <c r="R6609" s="2719"/>
      <c r="S6609" s="2719"/>
      <c r="T6609" s="2719"/>
      <c r="U6609" s="2719"/>
      <c r="V6609" s="2714"/>
      <c r="W6609" s="2719"/>
      <c r="X6609" s="2719"/>
      <c r="Y6609" s="2720"/>
      <c r="Z6609" s="2719"/>
      <c r="AA6609" s="2719"/>
      <c r="AB6609" s="2719"/>
      <c r="AC6609" s="1507">
        <f t="shared" si="2286"/>
        <v>9.8000000000000007</v>
      </c>
      <c r="AD6609" s="1508">
        <f t="shared" si="2287"/>
        <v>9.8000000000000007</v>
      </c>
      <c r="AE6609" s="14">
        <f>(J6609-"01.04.2023")/30</f>
        <v>5.0999999999999996</v>
      </c>
      <c r="AF6609" s="14">
        <f t="shared" si="2288"/>
        <v>3.0666666666666664</v>
      </c>
      <c r="AG6609" s="14">
        <f t="shared" si="2289"/>
        <v>3.1956521739130439</v>
      </c>
      <c r="AH6609" s="14">
        <f>AG6609-AE6609</f>
        <v>-1.9043478260869557</v>
      </c>
      <c r="AI6609" s="14">
        <f>AC6609-(AE6609*AF6609)</f>
        <v>-5.8399999999999963</v>
      </c>
      <c r="AJ6609" s="2719"/>
    </row>
    <row r="6610" spans="1:36" s="2724" customFormat="1" ht="15.75">
      <c r="A6610" s="1495">
        <v>120</v>
      </c>
      <c r="B6610" s="2707" t="s">
        <v>6647</v>
      </c>
      <c r="C6610" s="127" t="s">
        <v>264</v>
      </c>
      <c r="D6610" s="2740">
        <v>1</v>
      </c>
      <c r="E6610" s="127">
        <v>6</v>
      </c>
      <c r="F6610" s="2708">
        <f t="shared" si="2285"/>
        <v>6</v>
      </c>
      <c r="G6610" s="127"/>
      <c r="H6610" s="127"/>
      <c r="I6610" s="2723"/>
      <c r="J6610" s="127" t="s">
        <v>6622</v>
      </c>
      <c r="K6610" s="2719"/>
      <c r="L6610" s="2719"/>
      <c r="M6610" s="2719"/>
      <c r="N6610" s="2719"/>
      <c r="O6610" s="2719"/>
      <c r="P6610" s="2739">
        <v>0</v>
      </c>
      <c r="Q6610" s="2719"/>
      <c r="R6610" s="2719"/>
      <c r="S6610" s="2719"/>
      <c r="T6610" s="2719"/>
      <c r="U6610" s="2719"/>
      <c r="V6610" s="2714"/>
      <c r="W6610" s="2719"/>
      <c r="X6610" s="2719"/>
      <c r="Y6610" s="2719"/>
      <c r="Z6610" s="2719"/>
      <c r="AA6610" s="2719"/>
      <c r="AB6610" s="2719"/>
      <c r="AC6610" s="1507">
        <f t="shared" si="2286"/>
        <v>6</v>
      </c>
      <c r="AD6610" s="1508">
        <f t="shared" si="2287"/>
        <v>6</v>
      </c>
      <c r="AE6610" s="14" t="s">
        <v>334</v>
      </c>
      <c r="AF6610" s="14">
        <f t="shared" si="2288"/>
        <v>0</v>
      </c>
      <c r="AG6610" s="14" t="e">
        <f t="shared" si="2289"/>
        <v>#DIV/0!</v>
      </c>
      <c r="AH6610" s="14" t="s">
        <v>334</v>
      </c>
      <c r="AI6610" s="14" t="s">
        <v>334</v>
      </c>
      <c r="AJ6610" s="2719"/>
    </row>
    <row r="6611" spans="1:36" s="2724" customFormat="1" ht="15.75">
      <c r="A6611" s="1495">
        <v>121</v>
      </c>
      <c r="B6611" s="2707" t="s">
        <v>8204</v>
      </c>
      <c r="C6611" s="127" t="s">
        <v>206</v>
      </c>
      <c r="D6611" s="2740">
        <v>1</v>
      </c>
      <c r="E6611" s="127">
        <v>8</v>
      </c>
      <c r="F6611" s="2708">
        <f t="shared" si="2285"/>
        <v>8</v>
      </c>
      <c r="G6611" s="127"/>
      <c r="H6611" s="127"/>
      <c r="I6611" s="2723"/>
      <c r="J6611" s="125">
        <v>45352</v>
      </c>
      <c r="K6611" s="2719"/>
      <c r="L6611" s="2719"/>
      <c r="M6611" s="2719"/>
      <c r="N6611" s="2719"/>
      <c r="O6611" s="2719"/>
      <c r="P6611" s="2739">
        <v>0</v>
      </c>
      <c r="Q6611" s="2719"/>
      <c r="R6611" s="2719"/>
      <c r="S6611" s="2719"/>
      <c r="T6611" s="2719"/>
      <c r="U6611" s="2719"/>
      <c r="V6611" s="2714"/>
      <c r="W6611" s="2719"/>
      <c r="X6611" s="2719"/>
      <c r="Y6611" s="2719"/>
      <c r="Z6611" s="2719"/>
      <c r="AA6611" s="2719"/>
      <c r="AB6611" s="2719"/>
      <c r="AC6611" s="1507">
        <f t="shared" si="2286"/>
        <v>8</v>
      </c>
      <c r="AD6611" s="1508">
        <f t="shared" si="2287"/>
        <v>8</v>
      </c>
      <c r="AE6611" s="14">
        <f>(J6611-"01.04.2023")/30</f>
        <v>11.166666666666666</v>
      </c>
      <c r="AF6611" s="14">
        <f t="shared" si="2288"/>
        <v>0</v>
      </c>
      <c r="AG6611" s="14" t="e">
        <f t="shared" si="2289"/>
        <v>#DIV/0!</v>
      </c>
      <c r="AH6611" s="14" t="e">
        <f>AG6611-AE6611</f>
        <v>#DIV/0!</v>
      </c>
      <c r="AI6611" s="14">
        <f>AC6611-(AE6611*AF6611)</f>
        <v>8</v>
      </c>
      <c r="AJ6611" s="2719"/>
    </row>
    <row r="6612" spans="1:36" s="2724" customFormat="1" ht="15.75">
      <c r="A6612" s="1495">
        <v>122</v>
      </c>
      <c r="B6612" s="2707" t="s">
        <v>6648</v>
      </c>
      <c r="C6612" s="127" t="s">
        <v>836</v>
      </c>
      <c r="D6612" s="2740">
        <v>1</v>
      </c>
      <c r="E6612" s="127">
        <v>300</v>
      </c>
      <c r="F6612" s="2708">
        <f t="shared" si="2285"/>
        <v>300</v>
      </c>
      <c r="G6612" s="127"/>
      <c r="H6612" s="127"/>
      <c r="I6612" s="2723"/>
      <c r="J6612" s="125">
        <v>46266</v>
      </c>
      <c r="K6612" s="2719"/>
      <c r="L6612" s="2719"/>
      <c r="M6612" s="2719"/>
      <c r="N6612" s="2719"/>
      <c r="O6612" s="2719"/>
      <c r="P6612" s="2739">
        <v>0</v>
      </c>
      <c r="Q6612" s="2719"/>
      <c r="R6612" s="2719"/>
      <c r="S6612" s="2719"/>
      <c r="T6612" s="2719"/>
      <c r="U6612" s="2719"/>
      <c r="V6612" s="2714"/>
      <c r="W6612" s="2719"/>
      <c r="X6612" s="2719"/>
      <c r="Y6612" s="2719"/>
      <c r="Z6612" s="2719"/>
      <c r="AA6612" s="2719"/>
      <c r="AB6612" s="2719"/>
      <c r="AC6612" s="1507">
        <f t="shared" si="2286"/>
        <v>300</v>
      </c>
      <c r="AD6612" s="1508">
        <f t="shared" si="2287"/>
        <v>300</v>
      </c>
      <c r="AE6612" s="14">
        <f>(J6612-"01.04.2023")/30</f>
        <v>41.633333333333333</v>
      </c>
      <c r="AF6612" s="14">
        <f t="shared" si="2288"/>
        <v>0</v>
      </c>
      <c r="AG6612" s="14" t="e">
        <f t="shared" si="2289"/>
        <v>#DIV/0!</v>
      </c>
      <c r="AH6612" s="14" t="e">
        <f>AG6612-AE6612</f>
        <v>#DIV/0!</v>
      </c>
      <c r="AI6612" s="14">
        <f>AC6612-(AE6612*AF6612)</f>
        <v>300</v>
      </c>
      <c r="AJ6612" s="2719"/>
    </row>
    <row r="6613" spans="1:36" s="2724" customFormat="1" ht="15.75">
      <c r="A6613" s="1495">
        <v>123</v>
      </c>
      <c r="B6613" s="2707" t="s">
        <v>6649</v>
      </c>
      <c r="C6613" s="127" t="s">
        <v>236</v>
      </c>
      <c r="D6613" s="2740">
        <v>1</v>
      </c>
      <c r="E6613" s="127">
        <v>15</v>
      </c>
      <c r="F6613" s="2708">
        <f t="shared" si="2285"/>
        <v>15</v>
      </c>
      <c r="G6613" s="127"/>
      <c r="H6613" s="127"/>
      <c r="I6613" s="2723"/>
      <c r="J6613" s="127" t="s">
        <v>6622</v>
      </c>
      <c r="K6613" s="2719"/>
      <c r="L6613" s="2719"/>
      <c r="M6613" s="2719"/>
      <c r="N6613" s="2719"/>
      <c r="O6613" s="2719"/>
      <c r="P6613" s="2739">
        <v>0</v>
      </c>
      <c r="Q6613" s="2719"/>
      <c r="R6613" s="2719"/>
      <c r="S6613" s="2719"/>
      <c r="T6613" s="2719"/>
      <c r="U6613" s="2719"/>
      <c r="V6613" s="2714"/>
      <c r="W6613" s="2719"/>
      <c r="X6613" s="2719"/>
      <c r="Y6613" s="2719"/>
      <c r="Z6613" s="2719"/>
      <c r="AA6613" s="2719"/>
      <c r="AB6613" s="2719"/>
      <c r="AC6613" s="1507">
        <f t="shared" si="2286"/>
        <v>15</v>
      </c>
      <c r="AD6613" s="1508">
        <f t="shared" si="2287"/>
        <v>15</v>
      </c>
      <c r="AE6613" s="14" t="s">
        <v>334</v>
      </c>
      <c r="AF6613" s="14">
        <f t="shared" si="2288"/>
        <v>0</v>
      </c>
      <c r="AG6613" s="14" t="e">
        <f t="shared" si="2289"/>
        <v>#DIV/0!</v>
      </c>
      <c r="AH6613" s="14" t="s">
        <v>334</v>
      </c>
      <c r="AI6613" s="14" t="s">
        <v>334</v>
      </c>
      <c r="AJ6613" s="2719"/>
    </row>
    <row r="6614" spans="1:36" s="2724" customFormat="1" ht="15.75" customHeight="1">
      <c r="A6614" s="1495">
        <v>125</v>
      </c>
      <c r="B6614" s="2707" t="s">
        <v>8205</v>
      </c>
      <c r="C6614" s="127" t="s">
        <v>64</v>
      </c>
      <c r="D6614" s="2740">
        <v>1</v>
      </c>
      <c r="E6614" s="127">
        <v>70</v>
      </c>
      <c r="F6614" s="2708">
        <f t="shared" si="2285"/>
        <v>70</v>
      </c>
      <c r="G6614" s="127"/>
      <c r="H6614" s="127"/>
      <c r="I6614" s="2723"/>
      <c r="J6614" s="125">
        <v>45627</v>
      </c>
      <c r="K6614" s="2719"/>
      <c r="L6614" s="2719"/>
      <c r="M6614" s="2719"/>
      <c r="N6614" s="2719"/>
      <c r="O6614" s="2719"/>
      <c r="P6614" s="2739">
        <v>24</v>
      </c>
      <c r="Q6614" s="2719"/>
      <c r="R6614" s="2719"/>
      <c r="S6614" s="2719"/>
      <c r="T6614" s="2719"/>
      <c r="U6614" s="2719"/>
      <c r="V6614" s="2714"/>
      <c r="W6614" s="2719"/>
      <c r="X6614" s="2719"/>
      <c r="Y6614" s="2721"/>
      <c r="Z6614" s="2719"/>
      <c r="AA6614" s="2719"/>
      <c r="AB6614" s="2719"/>
      <c r="AC6614" s="1507">
        <f t="shared" si="2286"/>
        <v>46</v>
      </c>
      <c r="AD6614" s="1508">
        <f t="shared" si="2287"/>
        <v>46</v>
      </c>
      <c r="AE6614" s="14">
        <f t="shared" ref="AE6614:AE6644" si="2290">(J6614-"01.04.2023")/30</f>
        <v>20.333333333333332</v>
      </c>
      <c r="AF6614" s="14">
        <f t="shared" si="2288"/>
        <v>8</v>
      </c>
      <c r="AG6614" s="14">
        <f t="shared" si="2289"/>
        <v>5.75</v>
      </c>
      <c r="AH6614" s="14">
        <f t="shared" ref="AH6614:AH6644" si="2291">AG6614-AE6614</f>
        <v>-14.583333333333332</v>
      </c>
      <c r="AI6614" s="14">
        <f t="shared" ref="AI6614:AI6644" si="2292">AC6614-(AE6614*AF6614)</f>
        <v>-116.66666666666666</v>
      </c>
      <c r="AJ6614" s="2719"/>
    </row>
    <row r="6615" spans="1:36" s="2724" customFormat="1" ht="15.75">
      <c r="A6615" s="1495">
        <v>126</v>
      </c>
      <c r="B6615" s="2707" t="s">
        <v>6650</v>
      </c>
      <c r="C6615" s="127" t="s">
        <v>64</v>
      </c>
      <c r="D6615" s="2740">
        <v>1</v>
      </c>
      <c r="E6615" s="127">
        <v>300</v>
      </c>
      <c r="F6615" s="2708">
        <f t="shared" si="2285"/>
        <v>300</v>
      </c>
      <c r="G6615" s="127"/>
      <c r="H6615" s="127"/>
      <c r="I6615" s="2723"/>
      <c r="J6615" s="125">
        <v>45474</v>
      </c>
      <c r="K6615" s="2719"/>
      <c r="L6615" s="2719"/>
      <c r="M6615" s="2719"/>
      <c r="N6615" s="2719"/>
      <c r="O6615" s="2719"/>
      <c r="P6615" s="2739">
        <v>40</v>
      </c>
      <c r="Q6615" s="2719"/>
      <c r="R6615" s="2719"/>
      <c r="S6615" s="2719"/>
      <c r="T6615" s="2719"/>
      <c r="U6615" s="2719"/>
      <c r="V6615" s="2714"/>
      <c r="W6615" s="2719"/>
      <c r="X6615" s="2719"/>
      <c r="Y6615" s="2721"/>
      <c r="Z6615" s="2719"/>
      <c r="AA6615" s="2719"/>
      <c r="AB6615" s="2719"/>
      <c r="AC6615" s="1507">
        <f t="shared" si="2286"/>
        <v>260</v>
      </c>
      <c r="AD6615" s="1508">
        <f t="shared" si="2287"/>
        <v>260</v>
      </c>
      <c r="AE6615" s="14">
        <f t="shared" si="2290"/>
        <v>15.233333333333333</v>
      </c>
      <c r="AF6615" s="14">
        <f t="shared" si="2288"/>
        <v>13.333333333333334</v>
      </c>
      <c r="AG6615" s="14">
        <f t="shared" si="2289"/>
        <v>19.5</v>
      </c>
      <c r="AH6615" s="14">
        <f t="shared" si="2291"/>
        <v>4.2666666666666675</v>
      </c>
      <c r="AI6615" s="14">
        <f t="shared" si="2292"/>
        <v>56.888888888888886</v>
      </c>
      <c r="AJ6615" s="2719"/>
    </row>
    <row r="6616" spans="1:36" s="2724" customFormat="1" ht="15.75">
      <c r="A6616" s="1495">
        <v>127</v>
      </c>
      <c r="B6616" s="2707" t="s">
        <v>6651</v>
      </c>
      <c r="C6616" s="127" t="s">
        <v>836</v>
      </c>
      <c r="D6616" s="2740">
        <v>1</v>
      </c>
      <c r="E6616" s="127">
        <v>480</v>
      </c>
      <c r="F6616" s="2708">
        <f t="shared" si="2285"/>
        <v>480</v>
      </c>
      <c r="G6616" s="127"/>
      <c r="H6616" s="127"/>
      <c r="I6616" s="2723"/>
      <c r="J6616" s="125">
        <v>45413</v>
      </c>
      <c r="K6616" s="2719"/>
      <c r="L6616" s="2719"/>
      <c r="M6616" s="2719"/>
      <c r="N6616" s="2719"/>
      <c r="O6616" s="2719"/>
      <c r="P6616" s="2739">
        <v>439</v>
      </c>
      <c r="Q6616" s="2719"/>
      <c r="R6616" s="2719"/>
      <c r="S6616" s="2719"/>
      <c r="T6616" s="2719"/>
      <c r="U6616" s="2719"/>
      <c r="V6616" s="2714"/>
      <c r="W6616" s="2719"/>
      <c r="X6616" s="2719"/>
      <c r="Y6616" s="2721"/>
      <c r="Z6616" s="2719"/>
      <c r="AA6616" s="2719"/>
      <c r="AB6616" s="2719"/>
      <c r="AC6616" s="1507">
        <f t="shared" si="2286"/>
        <v>41</v>
      </c>
      <c r="AD6616" s="1508">
        <f t="shared" si="2287"/>
        <v>41</v>
      </c>
      <c r="AE6616" s="14">
        <f t="shared" si="2290"/>
        <v>13.2</v>
      </c>
      <c r="AF6616" s="14">
        <f t="shared" si="2288"/>
        <v>146.33333333333334</v>
      </c>
      <c r="AG6616" s="14">
        <f t="shared" si="2289"/>
        <v>0.28018223234624146</v>
      </c>
      <c r="AH6616" s="14">
        <f t="shared" si="2291"/>
        <v>-12.919817767653758</v>
      </c>
      <c r="AI6616" s="14">
        <f t="shared" si="2292"/>
        <v>-1890.6</v>
      </c>
      <c r="AJ6616" s="2719"/>
    </row>
    <row r="6617" spans="1:36" s="2724" customFormat="1" ht="15.75">
      <c r="A6617" s="1495">
        <v>128</v>
      </c>
      <c r="B6617" s="2707" t="s">
        <v>6652</v>
      </c>
      <c r="C6617" s="127" t="s">
        <v>836</v>
      </c>
      <c r="D6617" s="2740">
        <v>1</v>
      </c>
      <c r="E6617" s="127">
        <v>300</v>
      </c>
      <c r="F6617" s="2708">
        <f t="shared" si="2285"/>
        <v>300</v>
      </c>
      <c r="G6617" s="127"/>
      <c r="H6617" s="127"/>
      <c r="I6617" s="2723"/>
      <c r="J6617" s="125">
        <v>46266</v>
      </c>
      <c r="K6617" s="2719"/>
      <c r="L6617" s="2719"/>
      <c r="M6617" s="2719"/>
      <c r="N6617" s="2719"/>
      <c r="O6617" s="2719"/>
      <c r="P6617" s="2739">
        <v>0</v>
      </c>
      <c r="Q6617" s="2719"/>
      <c r="R6617" s="2719"/>
      <c r="S6617" s="2719"/>
      <c r="T6617" s="2719"/>
      <c r="U6617" s="2719"/>
      <c r="V6617" s="2714"/>
      <c r="W6617" s="2719"/>
      <c r="X6617" s="2719"/>
      <c r="Y6617" s="2721"/>
      <c r="Z6617" s="2719"/>
      <c r="AA6617" s="2719"/>
      <c r="AB6617" s="2719"/>
      <c r="AC6617" s="1507">
        <f t="shared" si="2286"/>
        <v>300</v>
      </c>
      <c r="AD6617" s="1508">
        <f t="shared" si="2287"/>
        <v>300</v>
      </c>
      <c r="AE6617" s="14">
        <f t="shared" si="2290"/>
        <v>41.633333333333333</v>
      </c>
      <c r="AF6617" s="14">
        <f t="shared" si="2288"/>
        <v>0</v>
      </c>
      <c r="AG6617" s="14" t="e">
        <f t="shared" si="2289"/>
        <v>#DIV/0!</v>
      </c>
      <c r="AH6617" s="14" t="e">
        <f t="shared" si="2291"/>
        <v>#DIV/0!</v>
      </c>
      <c r="AI6617" s="14">
        <f t="shared" si="2292"/>
        <v>300</v>
      </c>
      <c r="AJ6617" s="2719"/>
    </row>
    <row r="6618" spans="1:36" s="2724" customFormat="1" ht="15.75">
      <c r="A6618" s="1495">
        <v>132</v>
      </c>
      <c r="B6618" s="2707" t="s">
        <v>8120</v>
      </c>
      <c r="C6618" s="2739" t="s">
        <v>66</v>
      </c>
      <c r="D6618" s="2740">
        <v>1</v>
      </c>
      <c r="E6618" s="127">
        <v>4000</v>
      </c>
      <c r="F6618" s="2708">
        <f t="shared" si="2285"/>
        <v>4000</v>
      </c>
      <c r="G6618" s="127"/>
      <c r="H6618" s="2719"/>
      <c r="I6618" s="2723"/>
      <c r="J6618" s="125">
        <v>45991</v>
      </c>
      <c r="K6618" s="2719"/>
      <c r="L6618" s="2719"/>
      <c r="M6618" s="2719"/>
      <c r="N6618" s="2719"/>
      <c r="O6618" s="2719"/>
      <c r="P6618" s="2719">
        <v>2850</v>
      </c>
      <c r="Q6618" s="2719"/>
      <c r="R6618" s="2719"/>
      <c r="S6618" s="2719"/>
      <c r="T6618" s="2719"/>
      <c r="U6618" s="2719"/>
      <c r="V6618" s="2714"/>
      <c r="W6618" s="2719"/>
      <c r="X6618" s="2719"/>
      <c r="Y6618" s="2726"/>
      <c r="Z6618" s="2719"/>
      <c r="AA6618" s="2719"/>
      <c r="AB6618" s="2719"/>
      <c r="AC6618" s="1507">
        <f t="shared" si="2286"/>
        <v>1150</v>
      </c>
      <c r="AD6618" s="1508">
        <f t="shared" si="2287"/>
        <v>1150</v>
      </c>
      <c r="AE6618" s="14">
        <f t="shared" si="2290"/>
        <v>32.466666666666669</v>
      </c>
      <c r="AF6618" s="14">
        <f t="shared" si="2288"/>
        <v>950</v>
      </c>
      <c r="AG6618" s="14">
        <f t="shared" si="2289"/>
        <v>1.2105263157894737</v>
      </c>
      <c r="AH6618" s="14">
        <f t="shared" si="2291"/>
        <v>-31.256140350877196</v>
      </c>
      <c r="AI6618" s="14">
        <f t="shared" si="2292"/>
        <v>-29693.333333333336</v>
      </c>
      <c r="AJ6618" s="2719"/>
    </row>
    <row r="6619" spans="1:36" s="2724" customFormat="1" ht="15.75">
      <c r="A6619" s="1495">
        <v>134</v>
      </c>
      <c r="B6619" s="2707" t="s">
        <v>8121</v>
      </c>
      <c r="C6619" s="2739" t="s">
        <v>63</v>
      </c>
      <c r="D6619" s="2740">
        <v>1</v>
      </c>
      <c r="E6619" s="127">
        <v>112</v>
      </c>
      <c r="F6619" s="2708">
        <f t="shared" ref="F6619" si="2293">E6619*D6619</f>
        <v>112</v>
      </c>
      <c r="G6619" s="127"/>
      <c r="H6619" s="2719"/>
      <c r="I6619" s="2723"/>
      <c r="J6619" s="125">
        <v>45108</v>
      </c>
      <c r="K6619" s="2719"/>
      <c r="L6619" s="2719"/>
      <c r="M6619" s="2719"/>
      <c r="N6619" s="2719"/>
      <c r="O6619" s="2719"/>
      <c r="P6619" s="127">
        <v>32</v>
      </c>
      <c r="Q6619" s="2719"/>
      <c r="R6619" s="2719"/>
      <c r="S6619" s="2719"/>
      <c r="T6619" s="2719"/>
      <c r="U6619" s="2719"/>
      <c r="V6619" s="2714"/>
      <c r="W6619" s="2719"/>
      <c r="X6619" s="2719"/>
      <c r="Y6619" s="2726"/>
      <c r="Z6619" s="2719"/>
      <c r="AA6619" s="2719"/>
      <c r="AB6619" s="2719"/>
      <c r="AC6619" s="1507">
        <f t="shared" ref="AC6619:AC6644" si="2294">E6619+G6619-N6619-O6619-AA6619-P6619-Q6619-R6619-S6619-T6619-U6619-V6619-W6619-X6619-Y6619</f>
        <v>80</v>
      </c>
      <c r="AD6619" s="1508">
        <f t="shared" ref="AD6619:AD6644" si="2295">D6619*AC6619</f>
        <v>80</v>
      </c>
      <c r="AE6619" s="14">
        <f t="shared" si="2290"/>
        <v>3.0333333333333332</v>
      </c>
      <c r="AF6619" s="14">
        <f t="shared" ref="AF6619:AF6644" si="2296">(N6619+O6619+P6619+Q6619+R6619+S6619+T6619+U6619+V6619+W6619+X6619+Y6619)/3</f>
        <v>10.666666666666666</v>
      </c>
      <c r="AG6619" s="14">
        <f t="shared" ref="AG6619:AG6644" si="2297">AC6619/AF6619</f>
        <v>7.5</v>
      </c>
      <c r="AH6619" s="14">
        <f t="shared" si="2291"/>
        <v>4.4666666666666668</v>
      </c>
      <c r="AI6619" s="14">
        <f t="shared" si="2292"/>
        <v>47.644444444444446</v>
      </c>
      <c r="AJ6619" s="2719"/>
    </row>
    <row r="6620" spans="1:36" s="2724" customFormat="1" ht="15.75">
      <c r="A6620" s="1495"/>
      <c r="B6620" s="2707" t="s">
        <v>9670</v>
      </c>
      <c r="C6620" s="2739" t="s">
        <v>66</v>
      </c>
      <c r="D6620" s="2740">
        <v>2.75</v>
      </c>
      <c r="E6620" s="2712"/>
      <c r="F6620" s="2712"/>
      <c r="G6620" s="127">
        <v>2000</v>
      </c>
      <c r="H6620" s="127">
        <v>5500</v>
      </c>
      <c r="I6620" s="2723">
        <v>44964</v>
      </c>
      <c r="J6620" s="2723">
        <v>46388</v>
      </c>
      <c r="K6620" s="2719"/>
      <c r="L6620" s="2719"/>
      <c r="M6620" s="2719"/>
      <c r="N6620" s="2719"/>
      <c r="O6620" s="2719"/>
      <c r="P6620" s="127">
        <v>0</v>
      </c>
      <c r="Q6620" s="2719"/>
      <c r="R6620" s="2719"/>
      <c r="S6620" s="2719"/>
      <c r="T6620" s="2719"/>
      <c r="U6620" s="2719"/>
      <c r="V6620" s="2714"/>
      <c r="W6620" s="2719"/>
      <c r="X6620" s="2719"/>
      <c r="Y6620" s="2726"/>
      <c r="Z6620" s="2719"/>
      <c r="AA6620" s="2719"/>
      <c r="AB6620" s="2719"/>
      <c r="AC6620" s="1507">
        <f t="shared" si="2294"/>
        <v>2000</v>
      </c>
      <c r="AD6620" s="1508">
        <f t="shared" si="2295"/>
        <v>5500</v>
      </c>
      <c r="AE6620" s="14">
        <f t="shared" si="2290"/>
        <v>45.7</v>
      </c>
      <c r="AF6620" s="14">
        <f t="shared" si="2296"/>
        <v>0</v>
      </c>
      <c r="AG6620" s="14" t="e">
        <f t="shared" si="2297"/>
        <v>#DIV/0!</v>
      </c>
      <c r="AH6620" s="14" t="e">
        <f t="shared" si="2291"/>
        <v>#DIV/0!</v>
      </c>
      <c r="AI6620" s="14">
        <f t="shared" si="2292"/>
        <v>2000</v>
      </c>
      <c r="AJ6620" s="2719"/>
    </row>
    <row r="6621" spans="1:36" s="2724" customFormat="1" ht="15.75">
      <c r="A6621" s="1495"/>
      <c r="B6621" s="2707" t="s">
        <v>9671</v>
      </c>
      <c r="C6621" s="2739" t="s">
        <v>66</v>
      </c>
      <c r="D6621" s="2740">
        <v>1</v>
      </c>
      <c r="E6621" s="2712"/>
      <c r="F6621" s="2712"/>
      <c r="G6621" s="127">
        <v>2400</v>
      </c>
      <c r="H6621" s="127">
        <v>2400</v>
      </c>
      <c r="I6621" s="2723">
        <v>44964</v>
      </c>
      <c r="J6621" s="125">
        <v>45443</v>
      </c>
      <c r="K6621" s="2719"/>
      <c r="L6621" s="2719"/>
      <c r="M6621" s="2719"/>
      <c r="N6621" s="2719"/>
      <c r="O6621" s="2719"/>
      <c r="P6621" s="127">
        <v>100</v>
      </c>
      <c r="Q6621" s="2719"/>
      <c r="R6621" s="2719"/>
      <c r="S6621" s="2719"/>
      <c r="T6621" s="2719"/>
      <c r="U6621" s="2719"/>
      <c r="V6621" s="2714"/>
      <c r="W6621" s="2719"/>
      <c r="X6621" s="2719"/>
      <c r="Y6621" s="2726"/>
      <c r="Z6621" s="2719"/>
      <c r="AA6621" s="2719"/>
      <c r="AB6621" s="2719"/>
      <c r="AC6621" s="1507">
        <f t="shared" si="2294"/>
        <v>2300</v>
      </c>
      <c r="AD6621" s="1508">
        <f t="shared" si="2295"/>
        <v>2300</v>
      </c>
      <c r="AE6621" s="14">
        <f t="shared" si="2290"/>
        <v>14.2</v>
      </c>
      <c r="AF6621" s="14">
        <f t="shared" si="2296"/>
        <v>33.333333333333336</v>
      </c>
      <c r="AG6621" s="14">
        <f t="shared" si="2297"/>
        <v>69</v>
      </c>
      <c r="AH6621" s="14">
        <f t="shared" si="2291"/>
        <v>54.8</v>
      </c>
      <c r="AI6621" s="14">
        <f t="shared" si="2292"/>
        <v>1826.6666666666665</v>
      </c>
      <c r="AJ6621" s="2719"/>
    </row>
    <row r="6622" spans="1:36" s="2724" customFormat="1" ht="15.75">
      <c r="A6622" s="1495">
        <v>136</v>
      </c>
      <c r="B6622" s="2707" t="s">
        <v>8927</v>
      </c>
      <c r="C6622" s="2741" t="s">
        <v>262</v>
      </c>
      <c r="D6622" s="2742">
        <v>21.78</v>
      </c>
      <c r="E6622" s="127"/>
      <c r="F6622" s="2708"/>
      <c r="G6622" s="127">
        <v>1980</v>
      </c>
      <c r="H6622" s="2719">
        <f t="shared" ref="H6622:H6628" si="2298">D6622*G6622</f>
        <v>43124.4</v>
      </c>
      <c r="I6622" s="2723">
        <v>44974</v>
      </c>
      <c r="J6622" s="125">
        <v>45108</v>
      </c>
      <c r="K6622" s="2719"/>
      <c r="L6622" s="2719"/>
      <c r="M6622" s="2719"/>
      <c r="N6622" s="2719"/>
      <c r="O6622" s="2719"/>
      <c r="P6622" s="127">
        <v>624</v>
      </c>
      <c r="Q6622" s="2719"/>
      <c r="R6622" s="2719"/>
      <c r="S6622" s="2719"/>
      <c r="T6622" s="2719"/>
      <c r="U6622" s="2719"/>
      <c r="V6622" s="2714"/>
      <c r="W6622" s="2719"/>
      <c r="X6622" s="2719"/>
      <c r="Y6622" s="2726"/>
      <c r="Z6622" s="2719"/>
      <c r="AA6622" s="2719"/>
      <c r="AB6622" s="2719"/>
      <c r="AC6622" s="1507">
        <f t="shared" si="2294"/>
        <v>1356</v>
      </c>
      <c r="AD6622" s="1508">
        <f t="shared" si="2295"/>
        <v>29533.68</v>
      </c>
      <c r="AE6622" s="14">
        <f t="shared" si="2290"/>
        <v>3.0333333333333332</v>
      </c>
      <c r="AF6622" s="14">
        <f t="shared" si="2296"/>
        <v>208</v>
      </c>
      <c r="AG6622" s="14">
        <f t="shared" si="2297"/>
        <v>6.5192307692307692</v>
      </c>
      <c r="AH6622" s="14">
        <f t="shared" si="2291"/>
        <v>3.4858974358974359</v>
      </c>
      <c r="AI6622" s="14">
        <f t="shared" si="2292"/>
        <v>725.06666666666672</v>
      </c>
      <c r="AJ6622" s="2719"/>
    </row>
    <row r="6623" spans="1:36" s="2724" customFormat="1" ht="15.75">
      <c r="A6623" s="1495">
        <v>137</v>
      </c>
      <c r="B6623" s="2707" t="s">
        <v>8928</v>
      </c>
      <c r="C6623" s="2741" t="s">
        <v>63</v>
      </c>
      <c r="D6623" s="2742">
        <v>12.58</v>
      </c>
      <c r="E6623" s="127"/>
      <c r="F6623" s="2708"/>
      <c r="G6623" s="127">
        <v>1000</v>
      </c>
      <c r="H6623" s="2719">
        <f t="shared" si="2298"/>
        <v>12580</v>
      </c>
      <c r="I6623" s="2723">
        <v>44974</v>
      </c>
      <c r="J6623" s="125">
        <v>45139</v>
      </c>
      <c r="K6623" s="2719"/>
      <c r="L6623" s="2719"/>
      <c r="M6623" s="2719"/>
      <c r="N6623" s="2719"/>
      <c r="O6623" s="2719"/>
      <c r="P6623" s="127">
        <v>200</v>
      </c>
      <c r="Q6623" s="2719"/>
      <c r="R6623" s="2719"/>
      <c r="S6623" s="2719"/>
      <c r="T6623" s="2719"/>
      <c r="U6623" s="2719"/>
      <c r="V6623" s="2714"/>
      <c r="W6623" s="2719"/>
      <c r="X6623" s="2719"/>
      <c r="Y6623" s="2726"/>
      <c r="Z6623" s="2719"/>
      <c r="AA6623" s="2719"/>
      <c r="AB6623" s="2719"/>
      <c r="AC6623" s="1507">
        <f t="shared" si="2294"/>
        <v>800</v>
      </c>
      <c r="AD6623" s="1508">
        <f t="shared" si="2295"/>
        <v>10064</v>
      </c>
      <c r="AE6623" s="14">
        <f t="shared" si="2290"/>
        <v>4.0666666666666664</v>
      </c>
      <c r="AF6623" s="14">
        <f t="shared" si="2296"/>
        <v>66.666666666666671</v>
      </c>
      <c r="AG6623" s="14">
        <f t="shared" si="2297"/>
        <v>12</v>
      </c>
      <c r="AH6623" s="14">
        <f t="shared" si="2291"/>
        <v>7.9333333333333336</v>
      </c>
      <c r="AI6623" s="14">
        <f t="shared" si="2292"/>
        <v>528.88888888888891</v>
      </c>
      <c r="AJ6623" s="2719"/>
    </row>
    <row r="6624" spans="1:36" s="2724" customFormat="1" ht="15.75">
      <c r="A6624" s="1495">
        <v>138</v>
      </c>
      <c r="B6624" s="2707" t="s">
        <v>8929</v>
      </c>
      <c r="C6624" s="2741" t="s">
        <v>262</v>
      </c>
      <c r="D6624" s="2742">
        <v>46.63</v>
      </c>
      <c r="E6624" s="127"/>
      <c r="F6624" s="2708"/>
      <c r="G6624" s="127">
        <v>180</v>
      </c>
      <c r="H6624" s="2719">
        <f t="shared" si="2298"/>
        <v>8393.4</v>
      </c>
      <c r="I6624" s="2723">
        <v>44974</v>
      </c>
      <c r="J6624" s="125">
        <v>45108</v>
      </c>
      <c r="K6624" s="2719"/>
      <c r="L6624" s="2719"/>
      <c r="M6624" s="2719"/>
      <c r="N6624" s="2719"/>
      <c r="O6624" s="2719"/>
      <c r="P6624" s="127">
        <v>128</v>
      </c>
      <c r="Q6624" s="2719"/>
      <c r="R6624" s="2719"/>
      <c r="S6624" s="2719"/>
      <c r="T6624" s="2719"/>
      <c r="U6624" s="2719"/>
      <c r="V6624" s="2714"/>
      <c r="W6624" s="2719"/>
      <c r="X6624" s="2719"/>
      <c r="Y6624" s="2726"/>
      <c r="Z6624" s="2719"/>
      <c r="AA6624" s="2719"/>
      <c r="AB6624" s="2719"/>
      <c r="AC6624" s="1507">
        <f t="shared" si="2294"/>
        <v>52</v>
      </c>
      <c r="AD6624" s="1508">
        <f t="shared" si="2295"/>
        <v>2424.7600000000002</v>
      </c>
      <c r="AE6624" s="14">
        <f t="shared" si="2290"/>
        <v>3.0333333333333332</v>
      </c>
      <c r="AF6624" s="14">
        <f t="shared" si="2296"/>
        <v>42.666666666666664</v>
      </c>
      <c r="AG6624" s="14">
        <f t="shared" si="2297"/>
        <v>1.21875</v>
      </c>
      <c r="AH6624" s="14">
        <f t="shared" si="2291"/>
        <v>-1.8145833333333332</v>
      </c>
      <c r="AI6624" s="14">
        <f t="shared" si="2292"/>
        <v>-77.422222222222217</v>
      </c>
      <c r="AJ6624" s="2719"/>
    </row>
    <row r="6625" spans="1:36" s="2724" customFormat="1" ht="15.75">
      <c r="A6625" s="1495">
        <v>139</v>
      </c>
      <c r="B6625" s="2707" t="s">
        <v>8930</v>
      </c>
      <c r="C6625" s="2741" t="s">
        <v>63</v>
      </c>
      <c r="D6625" s="2742">
        <v>6.8</v>
      </c>
      <c r="E6625" s="127"/>
      <c r="F6625" s="2708"/>
      <c r="G6625" s="127">
        <v>200</v>
      </c>
      <c r="H6625" s="2719">
        <f t="shared" si="2298"/>
        <v>1360</v>
      </c>
      <c r="I6625" s="2723">
        <v>44974</v>
      </c>
      <c r="J6625" s="125">
        <v>45139</v>
      </c>
      <c r="K6625" s="2719"/>
      <c r="L6625" s="2719"/>
      <c r="M6625" s="2719"/>
      <c r="N6625" s="2719"/>
      <c r="O6625" s="2719"/>
      <c r="P6625" s="127">
        <v>110</v>
      </c>
      <c r="Q6625" s="2719"/>
      <c r="R6625" s="2719"/>
      <c r="S6625" s="2719"/>
      <c r="T6625" s="2719"/>
      <c r="U6625" s="2719"/>
      <c r="V6625" s="2714"/>
      <c r="W6625" s="2719"/>
      <c r="X6625" s="2719"/>
      <c r="Y6625" s="2726"/>
      <c r="Z6625" s="2719"/>
      <c r="AA6625" s="2719"/>
      <c r="AB6625" s="2719"/>
      <c r="AC6625" s="1507">
        <f t="shared" si="2294"/>
        <v>90</v>
      </c>
      <c r="AD6625" s="1508">
        <f t="shared" si="2295"/>
        <v>612</v>
      </c>
      <c r="AE6625" s="14">
        <f t="shared" si="2290"/>
        <v>4.0666666666666664</v>
      </c>
      <c r="AF6625" s="14">
        <f t="shared" si="2296"/>
        <v>36.666666666666664</v>
      </c>
      <c r="AG6625" s="14">
        <f t="shared" si="2297"/>
        <v>2.4545454545454546</v>
      </c>
      <c r="AH6625" s="14">
        <f t="shared" si="2291"/>
        <v>-1.6121212121212118</v>
      </c>
      <c r="AI6625" s="14">
        <f t="shared" si="2292"/>
        <v>-59.111111111111086</v>
      </c>
      <c r="AJ6625" s="2719"/>
    </row>
    <row r="6626" spans="1:36" ht="15.75">
      <c r="A6626" s="1495">
        <v>140</v>
      </c>
      <c r="B6626" s="2707" t="s">
        <v>8931</v>
      </c>
      <c r="C6626" s="2741" t="s">
        <v>63</v>
      </c>
      <c r="D6626" s="2742">
        <v>24.02</v>
      </c>
      <c r="E6626" s="127"/>
      <c r="F6626" s="2708"/>
      <c r="G6626" s="127">
        <v>300</v>
      </c>
      <c r="H6626" s="2719">
        <f t="shared" si="2298"/>
        <v>7206</v>
      </c>
      <c r="I6626" s="2723">
        <v>44974</v>
      </c>
      <c r="J6626" s="125">
        <v>45139</v>
      </c>
      <c r="K6626" s="2719"/>
      <c r="L6626" s="2719"/>
      <c r="M6626" s="2719"/>
      <c r="N6626" s="2719"/>
      <c r="O6626" s="2719"/>
      <c r="P6626" s="127">
        <v>0</v>
      </c>
      <c r="Q6626" s="2719"/>
      <c r="R6626" s="2719"/>
      <c r="S6626" s="2719"/>
      <c r="T6626" s="2719"/>
      <c r="U6626" s="2719"/>
      <c r="V6626" s="2714"/>
      <c r="W6626" s="2719"/>
      <c r="X6626" s="2719"/>
      <c r="Y6626" s="2726"/>
      <c r="Z6626" s="2719"/>
      <c r="AA6626" s="2719"/>
      <c r="AB6626" s="2719"/>
      <c r="AC6626" s="1507">
        <f t="shared" si="2294"/>
        <v>300</v>
      </c>
      <c r="AD6626" s="1508">
        <f t="shared" si="2295"/>
        <v>7206</v>
      </c>
      <c r="AE6626" s="14">
        <f t="shared" si="2290"/>
        <v>4.0666666666666664</v>
      </c>
      <c r="AF6626" s="14">
        <f t="shared" si="2296"/>
        <v>0</v>
      </c>
      <c r="AG6626" s="14" t="e">
        <f t="shared" si="2297"/>
        <v>#DIV/0!</v>
      </c>
      <c r="AH6626" s="14" t="e">
        <f t="shared" si="2291"/>
        <v>#DIV/0!</v>
      </c>
      <c r="AI6626" s="14">
        <f t="shared" si="2292"/>
        <v>300</v>
      </c>
      <c r="AJ6626" s="2719"/>
    </row>
    <row r="6627" spans="1:36" ht="15.75">
      <c r="A6627" s="1495">
        <v>141</v>
      </c>
      <c r="B6627" s="2707" t="s">
        <v>8932</v>
      </c>
      <c r="C6627" s="2741" t="s">
        <v>63</v>
      </c>
      <c r="D6627" s="2742">
        <v>28.33</v>
      </c>
      <c r="E6627" s="127"/>
      <c r="F6627" s="2708"/>
      <c r="G6627" s="127">
        <v>3400</v>
      </c>
      <c r="H6627" s="2719">
        <f t="shared" si="2298"/>
        <v>96322</v>
      </c>
      <c r="I6627" s="2723">
        <v>44974</v>
      </c>
      <c r="J6627" s="125">
        <v>45108</v>
      </c>
      <c r="K6627" s="2719"/>
      <c r="L6627" s="2719"/>
      <c r="M6627" s="2719"/>
      <c r="N6627" s="2719"/>
      <c r="O6627" s="2719"/>
      <c r="P6627" s="127">
        <v>1300</v>
      </c>
      <c r="Q6627" s="2719"/>
      <c r="R6627" s="2719"/>
      <c r="S6627" s="2719"/>
      <c r="T6627" s="2719"/>
      <c r="U6627" s="2719"/>
      <c r="V6627" s="2714"/>
      <c r="W6627" s="2719"/>
      <c r="X6627" s="2719"/>
      <c r="Y6627" s="2726"/>
      <c r="Z6627" s="2719"/>
      <c r="AA6627" s="2719"/>
      <c r="AB6627" s="2719"/>
      <c r="AC6627" s="1507">
        <f t="shared" si="2294"/>
        <v>2100</v>
      </c>
      <c r="AD6627" s="1508">
        <f t="shared" si="2295"/>
        <v>59493</v>
      </c>
      <c r="AE6627" s="14">
        <f t="shared" si="2290"/>
        <v>3.0333333333333332</v>
      </c>
      <c r="AF6627" s="14">
        <f t="shared" si="2296"/>
        <v>433.33333333333331</v>
      </c>
      <c r="AG6627" s="14">
        <f t="shared" si="2297"/>
        <v>4.8461538461538467</v>
      </c>
      <c r="AH6627" s="14">
        <f t="shared" si="2291"/>
        <v>1.8128205128205135</v>
      </c>
      <c r="AI6627" s="14">
        <f t="shared" si="2292"/>
        <v>785.55555555555566</v>
      </c>
      <c r="AJ6627" s="2719"/>
    </row>
    <row r="6628" spans="1:36" ht="15.75">
      <c r="A6628" s="1495">
        <v>142</v>
      </c>
      <c r="B6628" s="2707" t="s">
        <v>9672</v>
      </c>
      <c r="C6628" s="2741" t="s">
        <v>156</v>
      </c>
      <c r="D6628" s="2742">
        <v>404.33</v>
      </c>
      <c r="E6628" s="127"/>
      <c r="F6628" s="2708"/>
      <c r="G6628" s="127">
        <v>75</v>
      </c>
      <c r="H6628" s="2719">
        <f t="shared" si="2298"/>
        <v>30324.75</v>
      </c>
      <c r="I6628" s="2723">
        <v>44992</v>
      </c>
      <c r="J6628" s="125">
        <v>45262</v>
      </c>
      <c r="K6628" s="2719"/>
      <c r="L6628" s="2719"/>
      <c r="M6628" s="2719"/>
      <c r="N6628" s="2719"/>
      <c r="O6628" s="2719"/>
      <c r="P6628" s="2719">
        <v>0</v>
      </c>
      <c r="Q6628" s="2719"/>
      <c r="R6628" s="2719"/>
      <c r="S6628" s="2719"/>
      <c r="T6628" s="2719"/>
      <c r="U6628" s="2719"/>
      <c r="V6628" s="2714"/>
      <c r="W6628" s="2719"/>
      <c r="X6628" s="2719"/>
      <c r="Y6628" s="2726"/>
      <c r="Z6628" s="2719"/>
      <c r="AA6628" s="2719"/>
      <c r="AB6628" s="2719"/>
      <c r="AC6628" s="1507">
        <f t="shared" si="2294"/>
        <v>75</v>
      </c>
      <c r="AD6628" s="1508">
        <f t="shared" si="2295"/>
        <v>30324.75</v>
      </c>
      <c r="AE6628" s="14">
        <f t="shared" si="2290"/>
        <v>8.1666666666666661</v>
      </c>
      <c r="AF6628" s="14">
        <f t="shared" si="2296"/>
        <v>0</v>
      </c>
      <c r="AG6628" s="14" t="e">
        <f t="shared" si="2297"/>
        <v>#DIV/0!</v>
      </c>
      <c r="AH6628" s="14" t="e">
        <f t="shared" si="2291"/>
        <v>#DIV/0!</v>
      </c>
      <c r="AI6628" s="14">
        <f t="shared" si="2292"/>
        <v>75</v>
      </c>
      <c r="AJ6628" s="2719"/>
    </row>
    <row r="6629" spans="1:36" ht="15.75">
      <c r="A6629" s="1495">
        <v>143</v>
      </c>
      <c r="B6629" s="2707" t="s">
        <v>9673</v>
      </c>
      <c r="C6629" s="2743" t="s">
        <v>9674</v>
      </c>
      <c r="D6629" s="2742">
        <v>0</v>
      </c>
      <c r="E6629" s="127"/>
      <c r="F6629" s="2708"/>
      <c r="G6629" s="2743">
        <v>80</v>
      </c>
      <c r="H6629" s="2742">
        <v>0</v>
      </c>
      <c r="I6629" s="2723">
        <v>45002</v>
      </c>
      <c r="J6629" s="125">
        <v>45170</v>
      </c>
      <c r="K6629" s="2719"/>
      <c r="L6629" s="2719"/>
      <c r="M6629" s="2719"/>
      <c r="N6629" s="2719"/>
      <c r="O6629" s="2719"/>
      <c r="P6629" s="2719">
        <v>40</v>
      </c>
      <c r="Q6629" s="2719"/>
      <c r="R6629" s="2719"/>
      <c r="S6629" s="2719"/>
      <c r="T6629" s="2719"/>
      <c r="U6629" s="2719"/>
      <c r="V6629" s="2714"/>
      <c r="W6629" s="2719"/>
      <c r="X6629" s="2719"/>
      <c r="Y6629" s="2726"/>
      <c r="Z6629" s="2719"/>
      <c r="AA6629" s="2719"/>
      <c r="AB6629" s="2719"/>
      <c r="AC6629" s="1507">
        <f t="shared" si="2294"/>
        <v>40</v>
      </c>
      <c r="AD6629" s="1508">
        <f t="shared" si="2295"/>
        <v>0</v>
      </c>
      <c r="AE6629" s="14">
        <f t="shared" si="2290"/>
        <v>5.0999999999999996</v>
      </c>
      <c r="AF6629" s="14">
        <f t="shared" si="2296"/>
        <v>13.333333333333334</v>
      </c>
      <c r="AG6629" s="14">
        <f t="shared" si="2297"/>
        <v>3</v>
      </c>
      <c r="AH6629" s="14">
        <f t="shared" si="2291"/>
        <v>-2.0999999999999996</v>
      </c>
      <c r="AI6629" s="14">
        <f t="shared" si="2292"/>
        <v>-28</v>
      </c>
      <c r="AJ6629" s="2719"/>
    </row>
    <row r="6630" spans="1:36" ht="15.75">
      <c r="A6630" s="1495">
        <v>144</v>
      </c>
      <c r="B6630" s="2707" t="s">
        <v>9675</v>
      </c>
      <c r="C6630" s="2743" t="s">
        <v>9674</v>
      </c>
      <c r="D6630" s="2742">
        <v>0</v>
      </c>
      <c r="E6630" s="127"/>
      <c r="F6630" s="2708"/>
      <c r="G6630" s="2743">
        <v>1</v>
      </c>
      <c r="H6630" s="2742">
        <v>0</v>
      </c>
      <c r="I6630" s="2723">
        <v>45002</v>
      </c>
      <c r="J6630" s="125">
        <v>45627</v>
      </c>
      <c r="K6630" s="2719"/>
      <c r="L6630" s="2719"/>
      <c r="M6630" s="2719"/>
      <c r="N6630" s="2719"/>
      <c r="O6630" s="2719"/>
      <c r="P6630" s="2719"/>
      <c r="Q6630" s="2719"/>
      <c r="R6630" s="2719"/>
      <c r="S6630" s="2719"/>
      <c r="T6630" s="2719"/>
      <c r="U6630" s="2719"/>
      <c r="V6630" s="2714"/>
      <c r="W6630" s="2719"/>
      <c r="X6630" s="2719"/>
      <c r="Y6630" s="2726"/>
      <c r="Z6630" s="2719"/>
      <c r="AA6630" s="2719"/>
      <c r="AB6630" s="2719"/>
      <c r="AC6630" s="1507">
        <f t="shared" si="2294"/>
        <v>1</v>
      </c>
      <c r="AD6630" s="1508">
        <f t="shared" si="2295"/>
        <v>0</v>
      </c>
      <c r="AE6630" s="14">
        <f t="shared" si="2290"/>
        <v>20.333333333333332</v>
      </c>
      <c r="AF6630" s="14">
        <f t="shared" si="2296"/>
        <v>0</v>
      </c>
      <c r="AG6630" s="14" t="e">
        <f t="shared" si="2297"/>
        <v>#DIV/0!</v>
      </c>
      <c r="AH6630" s="14" t="e">
        <f t="shared" si="2291"/>
        <v>#DIV/0!</v>
      </c>
      <c r="AI6630" s="14">
        <f t="shared" si="2292"/>
        <v>1</v>
      </c>
      <c r="AJ6630" s="2719"/>
    </row>
    <row r="6631" spans="1:36" ht="15.75">
      <c r="A6631" s="1495">
        <v>145</v>
      </c>
      <c r="B6631" s="2707" t="s">
        <v>9676</v>
      </c>
      <c r="C6631" s="2743" t="s">
        <v>9674</v>
      </c>
      <c r="D6631" s="2742">
        <v>0</v>
      </c>
      <c r="E6631" s="127"/>
      <c r="F6631" s="2708"/>
      <c r="G6631" s="2743">
        <v>7</v>
      </c>
      <c r="H6631" s="2742">
        <v>0</v>
      </c>
      <c r="I6631" s="2723">
        <v>45002</v>
      </c>
      <c r="J6631" s="125">
        <v>45717</v>
      </c>
      <c r="K6631" s="2719"/>
      <c r="L6631" s="2719"/>
      <c r="M6631" s="2719"/>
      <c r="N6631" s="2719"/>
      <c r="O6631" s="2719"/>
      <c r="P6631" s="2719"/>
      <c r="Q6631" s="2719"/>
      <c r="R6631" s="2719"/>
      <c r="S6631" s="2719"/>
      <c r="T6631" s="2719"/>
      <c r="U6631" s="2719"/>
      <c r="V6631" s="2714"/>
      <c r="W6631" s="2719"/>
      <c r="X6631" s="2719"/>
      <c r="Y6631" s="2726"/>
      <c r="Z6631" s="2719"/>
      <c r="AA6631" s="2719"/>
      <c r="AB6631" s="2719"/>
      <c r="AC6631" s="1507">
        <f t="shared" si="2294"/>
        <v>7</v>
      </c>
      <c r="AD6631" s="1508">
        <f t="shared" si="2295"/>
        <v>0</v>
      </c>
      <c r="AE6631" s="14">
        <f t="shared" si="2290"/>
        <v>23.333333333333332</v>
      </c>
      <c r="AF6631" s="14">
        <f t="shared" si="2296"/>
        <v>0</v>
      </c>
      <c r="AG6631" s="14" t="e">
        <f t="shared" si="2297"/>
        <v>#DIV/0!</v>
      </c>
      <c r="AH6631" s="14" t="e">
        <f t="shared" si="2291"/>
        <v>#DIV/0!</v>
      </c>
      <c r="AI6631" s="14">
        <f t="shared" si="2292"/>
        <v>7</v>
      </c>
      <c r="AJ6631" s="2719"/>
    </row>
    <row r="6632" spans="1:36" ht="15.75">
      <c r="A6632" s="1495">
        <v>146</v>
      </c>
      <c r="B6632" s="2707" t="s">
        <v>9623</v>
      </c>
      <c r="C6632" s="2743" t="s">
        <v>176</v>
      </c>
      <c r="D6632" s="2742">
        <v>0</v>
      </c>
      <c r="E6632" s="127"/>
      <c r="F6632" s="2708"/>
      <c r="G6632" s="2743">
        <v>2</v>
      </c>
      <c r="H6632" s="2742">
        <v>0</v>
      </c>
      <c r="I6632" s="2723">
        <v>45002</v>
      </c>
      <c r="J6632" s="125">
        <v>45352</v>
      </c>
      <c r="K6632" s="2719"/>
      <c r="L6632" s="2719"/>
      <c r="M6632" s="2719"/>
      <c r="N6632" s="2719"/>
      <c r="O6632" s="2719"/>
      <c r="P6632" s="2719"/>
      <c r="Q6632" s="2719"/>
      <c r="R6632" s="2719"/>
      <c r="S6632" s="2719"/>
      <c r="T6632" s="2719"/>
      <c r="U6632" s="2719"/>
      <c r="V6632" s="2714"/>
      <c r="W6632" s="2719"/>
      <c r="X6632" s="2719"/>
      <c r="Y6632" s="2726"/>
      <c r="Z6632" s="2719"/>
      <c r="AA6632" s="2719"/>
      <c r="AB6632" s="2719"/>
      <c r="AC6632" s="1507">
        <f t="shared" si="2294"/>
        <v>2</v>
      </c>
      <c r="AD6632" s="1508">
        <f t="shared" si="2295"/>
        <v>0</v>
      </c>
      <c r="AE6632" s="14">
        <f t="shared" si="2290"/>
        <v>11.166666666666666</v>
      </c>
      <c r="AF6632" s="14">
        <f t="shared" si="2296"/>
        <v>0</v>
      </c>
      <c r="AG6632" s="14" t="e">
        <f t="shared" si="2297"/>
        <v>#DIV/0!</v>
      </c>
      <c r="AH6632" s="14" t="e">
        <f t="shared" si="2291"/>
        <v>#DIV/0!</v>
      </c>
      <c r="AI6632" s="14">
        <f t="shared" si="2292"/>
        <v>2</v>
      </c>
      <c r="AJ6632" s="2719"/>
    </row>
    <row r="6633" spans="1:36" ht="15.75">
      <c r="A6633" s="1495">
        <v>147</v>
      </c>
      <c r="B6633" s="2707" t="s">
        <v>9598</v>
      </c>
      <c r="C6633" s="2743" t="s">
        <v>176</v>
      </c>
      <c r="D6633" s="2742">
        <v>0</v>
      </c>
      <c r="E6633" s="127"/>
      <c r="F6633" s="2708"/>
      <c r="G6633" s="2743">
        <v>2</v>
      </c>
      <c r="H6633" s="2742">
        <v>0</v>
      </c>
      <c r="I6633" s="2723">
        <v>45002</v>
      </c>
      <c r="J6633" s="125">
        <v>45566</v>
      </c>
      <c r="K6633" s="2719"/>
      <c r="L6633" s="2719"/>
      <c r="M6633" s="2719"/>
      <c r="N6633" s="2719"/>
      <c r="O6633" s="2719"/>
      <c r="P6633" s="2719"/>
      <c r="Q6633" s="2719"/>
      <c r="R6633" s="2719"/>
      <c r="S6633" s="2719"/>
      <c r="T6633" s="2719"/>
      <c r="U6633" s="2719"/>
      <c r="V6633" s="2714"/>
      <c r="W6633" s="2719"/>
      <c r="X6633" s="2719"/>
      <c r="Y6633" s="2726"/>
      <c r="Z6633" s="2719"/>
      <c r="AA6633" s="2719"/>
      <c r="AB6633" s="2719"/>
      <c r="AC6633" s="1507">
        <f t="shared" si="2294"/>
        <v>2</v>
      </c>
      <c r="AD6633" s="1508">
        <f t="shared" si="2295"/>
        <v>0</v>
      </c>
      <c r="AE6633" s="14">
        <f t="shared" si="2290"/>
        <v>18.3</v>
      </c>
      <c r="AF6633" s="14">
        <f t="shared" si="2296"/>
        <v>0</v>
      </c>
      <c r="AG6633" s="14" t="e">
        <f t="shared" si="2297"/>
        <v>#DIV/0!</v>
      </c>
      <c r="AH6633" s="14" t="e">
        <f t="shared" si="2291"/>
        <v>#DIV/0!</v>
      </c>
      <c r="AI6633" s="14">
        <f t="shared" si="2292"/>
        <v>2</v>
      </c>
      <c r="AJ6633" s="2719"/>
    </row>
    <row r="6634" spans="1:36" ht="15.75">
      <c r="A6634" s="1495">
        <v>148</v>
      </c>
      <c r="B6634" s="2707" t="s">
        <v>9598</v>
      </c>
      <c r="C6634" s="2743" t="s">
        <v>176</v>
      </c>
      <c r="D6634" s="2742">
        <v>0</v>
      </c>
      <c r="E6634" s="127"/>
      <c r="F6634" s="2708"/>
      <c r="G6634" s="2743">
        <v>10</v>
      </c>
      <c r="H6634" s="2742">
        <v>0</v>
      </c>
      <c r="I6634" s="2723">
        <v>45002</v>
      </c>
      <c r="J6634" s="125">
        <v>45566</v>
      </c>
      <c r="K6634" s="2719"/>
      <c r="L6634" s="2719"/>
      <c r="M6634" s="2719"/>
      <c r="N6634" s="2719"/>
      <c r="O6634" s="2719"/>
      <c r="P6634" s="2719"/>
      <c r="Q6634" s="2719"/>
      <c r="R6634" s="2719"/>
      <c r="S6634" s="2719"/>
      <c r="T6634" s="2719"/>
      <c r="U6634" s="2719"/>
      <c r="V6634" s="2714"/>
      <c r="W6634" s="2719"/>
      <c r="X6634" s="2719"/>
      <c r="Y6634" s="2726"/>
      <c r="Z6634" s="2719"/>
      <c r="AA6634" s="2719"/>
      <c r="AB6634" s="2719"/>
      <c r="AC6634" s="1507">
        <f t="shared" si="2294"/>
        <v>10</v>
      </c>
      <c r="AD6634" s="1508">
        <f t="shared" si="2295"/>
        <v>0</v>
      </c>
      <c r="AE6634" s="14">
        <f t="shared" si="2290"/>
        <v>18.3</v>
      </c>
      <c r="AF6634" s="14">
        <f t="shared" si="2296"/>
        <v>0</v>
      </c>
      <c r="AG6634" s="14" t="e">
        <f t="shared" si="2297"/>
        <v>#DIV/0!</v>
      </c>
      <c r="AH6634" s="14" t="e">
        <f t="shared" si="2291"/>
        <v>#DIV/0!</v>
      </c>
      <c r="AI6634" s="14">
        <f t="shared" si="2292"/>
        <v>10</v>
      </c>
      <c r="AJ6634" s="2719"/>
    </row>
    <row r="6635" spans="1:36" ht="15.75">
      <c r="A6635" s="1495">
        <v>149</v>
      </c>
      <c r="B6635" s="2707" t="s">
        <v>9677</v>
      </c>
      <c r="C6635" s="2743" t="s">
        <v>176</v>
      </c>
      <c r="D6635" s="2742">
        <v>0</v>
      </c>
      <c r="E6635" s="127"/>
      <c r="F6635" s="2708"/>
      <c r="G6635" s="2743">
        <v>10</v>
      </c>
      <c r="H6635" s="2742">
        <v>0</v>
      </c>
      <c r="I6635" s="2723">
        <v>45002</v>
      </c>
      <c r="J6635" s="125">
        <v>46388</v>
      </c>
      <c r="K6635" s="2719"/>
      <c r="L6635" s="2719"/>
      <c r="M6635" s="2719"/>
      <c r="N6635" s="2719"/>
      <c r="O6635" s="2719"/>
      <c r="P6635" s="2719">
        <v>1</v>
      </c>
      <c r="Q6635" s="2719"/>
      <c r="R6635" s="2719"/>
      <c r="S6635" s="2719"/>
      <c r="T6635" s="2719"/>
      <c r="U6635" s="2719"/>
      <c r="V6635" s="2714"/>
      <c r="W6635" s="2719"/>
      <c r="X6635" s="2719"/>
      <c r="Y6635" s="2726"/>
      <c r="Z6635" s="2719"/>
      <c r="AA6635" s="2719"/>
      <c r="AB6635" s="2719"/>
      <c r="AC6635" s="1507">
        <f t="shared" si="2294"/>
        <v>9</v>
      </c>
      <c r="AD6635" s="1508">
        <f t="shared" si="2295"/>
        <v>0</v>
      </c>
      <c r="AE6635" s="14">
        <f t="shared" si="2290"/>
        <v>45.7</v>
      </c>
      <c r="AF6635" s="14">
        <f t="shared" si="2296"/>
        <v>0.33333333333333331</v>
      </c>
      <c r="AG6635" s="14">
        <f t="shared" si="2297"/>
        <v>27</v>
      </c>
      <c r="AH6635" s="14">
        <f t="shared" si="2291"/>
        <v>-18.700000000000003</v>
      </c>
      <c r="AI6635" s="14">
        <f t="shared" si="2292"/>
        <v>-6.2333333333333343</v>
      </c>
      <c r="AJ6635" s="2719"/>
    </row>
    <row r="6636" spans="1:36" ht="15.75">
      <c r="A6636" s="1495">
        <v>150</v>
      </c>
      <c r="B6636" s="2707" t="s">
        <v>9678</v>
      </c>
      <c r="C6636" s="2743" t="s">
        <v>176</v>
      </c>
      <c r="D6636" s="2742">
        <v>0</v>
      </c>
      <c r="E6636" s="127"/>
      <c r="F6636" s="2708"/>
      <c r="G6636" s="2743">
        <v>10</v>
      </c>
      <c r="H6636" s="2742">
        <v>0</v>
      </c>
      <c r="I6636" s="2723">
        <v>45002</v>
      </c>
      <c r="J6636" s="125">
        <v>45597</v>
      </c>
      <c r="K6636" s="2719"/>
      <c r="L6636" s="2719"/>
      <c r="M6636" s="2719"/>
      <c r="N6636" s="2719"/>
      <c r="O6636" s="2719"/>
      <c r="P6636" s="2719">
        <v>1.333</v>
      </c>
      <c r="Q6636" s="2719"/>
      <c r="R6636" s="2719"/>
      <c r="S6636" s="2719"/>
      <c r="T6636" s="2719"/>
      <c r="U6636" s="2719"/>
      <c r="V6636" s="2714"/>
      <c r="W6636" s="2719"/>
      <c r="X6636" s="2719"/>
      <c r="Y6636" s="2726"/>
      <c r="Z6636" s="2719"/>
      <c r="AA6636" s="2719"/>
      <c r="AB6636" s="2719"/>
      <c r="AC6636" s="1507">
        <f t="shared" si="2294"/>
        <v>8.6669999999999998</v>
      </c>
      <c r="AD6636" s="1508">
        <f t="shared" si="2295"/>
        <v>0</v>
      </c>
      <c r="AE6636" s="14">
        <f t="shared" si="2290"/>
        <v>19.333333333333332</v>
      </c>
      <c r="AF6636" s="14">
        <f t="shared" si="2296"/>
        <v>0.4443333333333333</v>
      </c>
      <c r="AG6636" s="14">
        <f t="shared" si="2297"/>
        <v>19.50562640660165</v>
      </c>
      <c r="AH6636" s="14">
        <f t="shared" si="2291"/>
        <v>0.17229307326831744</v>
      </c>
      <c r="AI6636" s="14">
        <f t="shared" si="2292"/>
        <v>7.6555555555556154E-2</v>
      </c>
      <c r="AJ6636" s="2719"/>
    </row>
    <row r="6637" spans="1:36" ht="15.75">
      <c r="A6637" s="1495">
        <v>151</v>
      </c>
      <c r="B6637" s="2707" t="s">
        <v>9679</v>
      </c>
      <c r="C6637" s="2743" t="s">
        <v>176</v>
      </c>
      <c r="D6637" s="2742">
        <v>0</v>
      </c>
      <c r="E6637" s="127"/>
      <c r="F6637" s="2708"/>
      <c r="G6637" s="2743">
        <v>5</v>
      </c>
      <c r="H6637" s="2742">
        <v>0</v>
      </c>
      <c r="I6637" s="2723">
        <v>45002</v>
      </c>
      <c r="J6637" s="125">
        <v>45261</v>
      </c>
      <c r="K6637" s="2719"/>
      <c r="L6637" s="2719"/>
      <c r="M6637" s="2719"/>
      <c r="N6637" s="2719"/>
      <c r="O6637" s="2719"/>
      <c r="P6637" s="2719"/>
      <c r="Q6637" s="2719"/>
      <c r="R6637" s="2719"/>
      <c r="S6637" s="2719"/>
      <c r="T6637" s="2719"/>
      <c r="U6637" s="2719"/>
      <c r="V6637" s="2714"/>
      <c r="W6637" s="2719"/>
      <c r="X6637" s="2719"/>
      <c r="Y6637" s="2726"/>
      <c r="Z6637" s="2719"/>
      <c r="AA6637" s="2719"/>
      <c r="AB6637" s="2719"/>
      <c r="AC6637" s="1507">
        <f t="shared" si="2294"/>
        <v>5</v>
      </c>
      <c r="AD6637" s="1508">
        <f t="shared" si="2295"/>
        <v>0</v>
      </c>
      <c r="AE6637" s="14">
        <f t="shared" si="2290"/>
        <v>8.1333333333333329</v>
      </c>
      <c r="AF6637" s="14">
        <f t="shared" si="2296"/>
        <v>0</v>
      </c>
      <c r="AG6637" s="14" t="e">
        <f t="shared" si="2297"/>
        <v>#DIV/0!</v>
      </c>
      <c r="AH6637" s="14" t="e">
        <f t="shared" si="2291"/>
        <v>#DIV/0!</v>
      </c>
      <c r="AI6637" s="14">
        <f t="shared" si="2292"/>
        <v>5</v>
      </c>
      <c r="AJ6637" s="2719"/>
    </row>
    <row r="6638" spans="1:36" ht="15.75">
      <c r="A6638" s="1495">
        <v>152</v>
      </c>
      <c r="B6638" s="2707" t="s">
        <v>9680</v>
      </c>
      <c r="C6638" s="2743" t="s">
        <v>176</v>
      </c>
      <c r="D6638" s="2742">
        <v>0</v>
      </c>
      <c r="E6638" s="127"/>
      <c r="F6638" s="2708"/>
      <c r="G6638" s="2743">
        <v>90</v>
      </c>
      <c r="H6638" s="2742">
        <v>0</v>
      </c>
      <c r="I6638" s="2723">
        <v>45002</v>
      </c>
      <c r="J6638" s="125">
        <v>45200</v>
      </c>
      <c r="K6638" s="2719"/>
      <c r="L6638" s="2719"/>
      <c r="M6638" s="2719"/>
      <c r="N6638" s="2719"/>
      <c r="O6638" s="2719"/>
      <c r="P6638" s="2719">
        <v>4.8</v>
      </c>
      <c r="Q6638" s="2719"/>
      <c r="R6638" s="2719"/>
      <c r="S6638" s="2719"/>
      <c r="T6638" s="2719"/>
      <c r="U6638" s="2719"/>
      <c r="V6638" s="2714"/>
      <c r="W6638" s="2719"/>
      <c r="X6638" s="2719"/>
      <c r="Y6638" s="2726"/>
      <c r="Z6638" s="2719"/>
      <c r="AA6638" s="2719"/>
      <c r="AB6638" s="2719"/>
      <c r="AC6638" s="1507">
        <f t="shared" si="2294"/>
        <v>85.2</v>
      </c>
      <c r="AD6638" s="1508">
        <f t="shared" si="2295"/>
        <v>0</v>
      </c>
      <c r="AE6638" s="14">
        <f t="shared" si="2290"/>
        <v>6.1</v>
      </c>
      <c r="AF6638" s="14">
        <f t="shared" si="2296"/>
        <v>1.5999999999999999</v>
      </c>
      <c r="AG6638" s="14">
        <f t="shared" si="2297"/>
        <v>53.250000000000007</v>
      </c>
      <c r="AH6638" s="14">
        <f t="shared" si="2291"/>
        <v>47.150000000000006</v>
      </c>
      <c r="AI6638" s="14">
        <f t="shared" si="2292"/>
        <v>75.44</v>
      </c>
      <c r="AJ6638" s="2719"/>
    </row>
    <row r="6639" spans="1:36" ht="15.75">
      <c r="A6639" s="1495">
        <v>153</v>
      </c>
      <c r="B6639" s="2707" t="s">
        <v>9681</v>
      </c>
      <c r="C6639" s="2743" t="s">
        <v>176</v>
      </c>
      <c r="D6639" s="2742">
        <v>0</v>
      </c>
      <c r="E6639" s="127"/>
      <c r="F6639" s="2708"/>
      <c r="G6639" s="2743">
        <v>13</v>
      </c>
      <c r="H6639" s="2742">
        <v>0</v>
      </c>
      <c r="I6639" s="2723">
        <v>45002</v>
      </c>
      <c r="J6639" s="125">
        <v>45566</v>
      </c>
      <c r="K6639" s="2719"/>
      <c r="L6639" s="2719"/>
      <c r="M6639" s="2719"/>
      <c r="N6639" s="2719"/>
      <c r="O6639" s="2719"/>
      <c r="P6639" s="2719"/>
      <c r="Q6639" s="2719"/>
      <c r="R6639" s="2719"/>
      <c r="S6639" s="2719"/>
      <c r="T6639" s="2719"/>
      <c r="U6639" s="2719"/>
      <c r="V6639" s="2714"/>
      <c r="W6639" s="2719"/>
      <c r="X6639" s="2719"/>
      <c r="Y6639" s="2726"/>
      <c r="Z6639" s="2719"/>
      <c r="AA6639" s="2719"/>
      <c r="AB6639" s="2719"/>
      <c r="AC6639" s="1507">
        <f t="shared" si="2294"/>
        <v>13</v>
      </c>
      <c r="AD6639" s="1508">
        <f t="shared" si="2295"/>
        <v>0</v>
      </c>
      <c r="AE6639" s="14">
        <f t="shared" si="2290"/>
        <v>18.3</v>
      </c>
      <c r="AF6639" s="14">
        <f t="shared" si="2296"/>
        <v>0</v>
      </c>
      <c r="AG6639" s="14" t="e">
        <f t="shared" si="2297"/>
        <v>#DIV/0!</v>
      </c>
      <c r="AH6639" s="14" t="e">
        <f t="shared" si="2291"/>
        <v>#DIV/0!</v>
      </c>
      <c r="AI6639" s="14">
        <f t="shared" si="2292"/>
        <v>13</v>
      </c>
      <c r="AJ6639" s="2719"/>
    </row>
    <row r="6640" spans="1:36" ht="15.75">
      <c r="A6640" s="1495">
        <v>154</v>
      </c>
      <c r="B6640" s="2707" t="s">
        <v>9600</v>
      </c>
      <c r="C6640" s="2743" t="s">
        <v>9674</v>
      </c>
      <c r="D6640" s="2742">
        <v>0</v>
      </c>
      <c r="E6640" s="127"/>
      <c r="F6640" s="2708"/>
      <c r="G6640" s="2743">
        <v>90</v>
      </c>
      <c r="H6640" s="2742">
        <v>0</v>
      </c>
      <c r="I6640" s="2723">
        <v>45002</v>
      </c>
      <c r="J6640" s="125">
        <v>45901</v>
      </c>
      <c r="K6640" s="2719"/>
      <c r="L6640" s="2719"/>
      <c r="M6640" s="2719"/>
      <c r="N6640" s="2719"/>
      <c r="O6640" s="2719"/>
      <c r="P6640" s="2719"/>
      <c r="Q6640" s="2719"/>
      <c r="R6640" s="2719"/>
      <c r="S6640" s="2719"/>
      <c r="T6640" s="2719"/>
      <c r="U6640" s="2719"/>
      <c r="V6640" s="2714"/>
      <c r="W6640" s="2719"/>
      <c r="X6640" s="2719"/>
      <c r="Y6640" s="2726"/>
      <c r="Z6640" s="2719"/>
      <c r="AA6640" s="2719"/>
      <c r="AB6640" s="2719"/>
      <c r="AC6640" s="1507">
        <f t="shared" si="2294"/>
        <v>90</v>
      </c>
      <c r="AD6640" s="1508">
        <f t="shared" si="2295"/>
        <v>0</v>
      </c>
      <c r="AE6640" s="14">
        <f t="shared" si="2290"/>
        <v>29.466666666666665</v>
      </c>
      <c r="AF6640" s="14">
        <f t="shared" si="2296"/>
        <v>0</v>
      </c>
      <c r="AG6640" s="14" t="e">
        <f t="shared" si="2297"/>
        <v>#DIV/0!</v>
      </c>
      <c r="AH6640" s="14" t="e">
        <f t="shared" si="2291"/>
        <v>#DIV/0!</v>
      </c>
      <c r="AI6640" s="14">
        <f t="shared" si="2292"/>
        <v>90</v>
      </c>
      <c r="AJ6640" s="2719"/>
    </row>
    <row r="6641" spans="1:36" ht="15.75">
      <c r="A6641" s="1495">
        <v>155</v>
      </c>
      <c r="B6641" s="2707" t="s">
        <v>9682</v>
      </c>
      <c r="C6641" s="2743" t="s">
        <v>9674</v>
      </c>
      <c r="D6641" s="2742">
        <v>0</v>
      </c>
      <c r="E6641" s="127"/>
      <c r="F6641" s="2708"/>
      <c r="G6641" s="2743">
        <v>94</v>
      </c>
      <c r="H6641" s="2742">
        <v>0</v>
      </c>
      <c r="I6641" s="2723">
        <v>45002</v>
      </c>
      <c r="J6641" s="125">
        <v>45962</v>
      </c>
      <c r="K6641" s="2719"/>
      <c r="L6641" s="2719"/>
      <c r="M6641" s="2719"/>
      <c r="N6641" s="2719"/>
      <c r="O6641" s="2719"/>
      <c r="P6641" s="2719"/>
      <c r="Q6641" s="2719"/>
      <c r="R6641" s="2719"/>
      <c r="S6641" s="2719"/>
      <c r="T6641" s="2719"/>
      <c r="U6641" s="2719"/>
      <c r="V6641" s="2714"/>
      <c r="W6641" s="2719"/>
      <c r="X6641" s="2719"/>
      <c r="Y6641" s="2726"/>
      <c r="Z6641" s="2719"/>
      <c r="AA6641" s="2719"/>
      <c r="AB6641" s="2719"/>
      <c r="AC6641" s="1507">
        <f t="shared" si="2294"/>
        <v>94</v>
      </c>
      <c r="AD6641" s="1508">
        <f t="shared" si="2295"/>
        <v>0</v>
      </c>
      <c r="AE6641" s="14">
        <f t="shared" si="2290"/>
        <v>31.5</v>
      </c>
      <c r="AF6641" s="14">
        <f t="shared" si="2296"/>
        <v>0</v>
      </c>
      <c r="AG6641" s="14" t="e">
        <f t="shared" si="2297"/>
        <v>#DIV/0!</v>
      </c>
      <c r="AH6641" s="14" t="e">
        <f t="shared" si="2291"/>
        <v>#DIV/0!</v>
      </c>
      <c r="AI6641" s="14">
        <f t="shared" si="2292"/>
        <v>94</v>
      </c>
      <c r="AJ6641" s="2719"/>
    </row>
    <row r="6642" spans="1:36" ht="15.75">
      <c r="A6642" s="1495">
        <v>156</v>
      </c>
      <c r="B6642" s="2707" t="s">
        <v>9683</v>
      </c>
      <c r="C6642" s="2743" t="s">
        <v>9674</v>
      </c>
      <c r="D6642" s="2742">
        <v>0</v>
      </c>
      <c r="E6642" s="127"/>
      <c r="F6642" s="2708"/>
      <c r="G6642" s="2743">
        <v>24</v>
      </c>
      <c r="H6642" s="2742">
        <v>0</v>
      </c>
      <c r="I6642" s="2723">
        <v>45003</v>
      </c>
      <c r="J6642" s="125">
        <v>45962</v>
      </c>
      <c r="K6642" s="2719"/>
      <c r="L6642" s="2719"/>
      <c r="M6642" s="2719"/>
      <c r="N6642" s="2719"/>
      <c r="O6642" s="2719"/>
      <c r="P6642" s="2719"/>
      <c r="Q6642" s="2719"/>
      <c r="R6642" s="2719"/>
      <c r="S6642" s="2719"/>
      <c r="T6642" s="2719"/>
      <c r="U6642" s="2719"/>
      <c r="V6642" s="2714"/>
      <c r="W6642" s="2719"/>
      <c r="X6642" s="2719"/>
      <c r="Y6642" s="2726"/>
      <c r="Z6642" s="2719"/>
      <c r="AA6642" s="2719"/>
      <c r="AB6642" s="2719"/>
      <c r="AC6642" s="1507">
        <f t="shared" si="2294"/>
        <v>24</v>
      </c>
      <c r="AD6642" s="1508">
        <f t="shared" si="2295"/>
        <v>0</v>
      </c>
      <c r="AE6642" s="14">
        <f t="shared" si="2290"/>
        <v>31.5</v>
      </c>
      <c r="AF6642" s="14">
        <f t="shared" si="2296"/>
        <v>0</v>
      </c>
      <c r="AG6642" s="14" t="e">
        <f t="shared" si="2297"/>
        <v>#DIV/0!</v>
      </c>
      <c r="AH6642" s="14" t="e">
        <f t="shared" si="2291"/>
        <v>#DIV/0!</v>
      </c>
      <c r="AI6642" s="14">
        <f t="shared" si="2292"/>
        <v>24</v>
      </c>
      <c r="AJ6642" s="2719"/>
    </row>
    <row r="6643" spans="1:36" ht="15.75">
      <c r="A6643" s="1495">
        <v>157</v>
      </c>
      <c r="B6643" s="2707" t="s">
        <v>9684</v>
      </c>
      <c r="C6643" s="2743" t="s">
        <v>9674</v>
      </c>
      <c r="D6643" s="2742">
        <v>0</v>
      </c>
      <c r="E6643" s="127"/>
      <c r="F6643" s="2708"/>
      <c r="G6643" s="2743">
        <v>550</v>
      </c>
      <c r="H6643" s="2742">
        <v>0</v>
      </c>
      <c r="I6643" s="2723">
        <v>45002</v>
      </c>
      <c r="J6643" s="125">
        <v>46143</v>
      </c>
      <c r="K6643" s="2719"/>
      <c r="L6643" s="2719"/>
      <c r="M6643" s="2719"/>
      <c r="N6643" s="2719"/>
      <c r="O6643" s="2719"/>
      <c r="P6643" s="2719"/>
      <c r="Q6643" s="2719"/>
      <c r="R6643" s="2719"/>
      <c r="S6643" s="2719"/>
      <c r="T6643" s="2719"/>
      <c r="U6643" s="2719"/>
      <c r="V6643" s="2714"/>
      <c r="W6643" s="2719"/>
      <c r="X6643" s="2719"/>
      <c r="Y6643" s="2726"/>
      <c r="Z6643" s="2719"/>
      <c r="AA6643" s="2719"/>
      <c r="AB6643" s="2719"/>
      <c r="AC6643" s="1507">
        <f t="shared" si="2294"/>
        <v>550</v>
      </c>
      <c r="AD6643" s="1508">
        <f t="shared" si="2295"/>
        <v>0</v>
      </c>
      <c r="AE6643" s="14">
        <f t="shared" si="2290"/>
        <v>37.533333333333331</v>
      </c>
      <c r="AF6643" s="14">
        <f t="shared" si="2296"/>
        <v>0</v>
      </c>
      <c r="AG6643" s="14" t="e">
        <f t="shared" si="2297"/>
        <v>#DIV/0!</v>
      </c>
      <c r="AH6643" s="14" t="e">
        <f t="shared" si="2291"/>
        <v>#DIV/0!</v>
      </c>
      <c r="AI6643" s="14">
        <f t="shared" si="2292"/>
        <v>550</v>
      </c>
      <c r="AJ6643" s="2719"/>
    </row>
    <row r="6644" spans="1:36" ht="15.75">
      <c r="A6644" s="1495">
        <v>158</v>
      </c>
      <c r="B6644" s="2707" t="s">
        <v>9659</v>
      </c>
      <c r="C6644" s="2743" t="s">
        <v>66</v>
      </c>
      <c r="D6644" s="2742">
        <v>0</v>
      </c>
      <c r="E6644" s="2719"/>
      <c r="F6644" s="2719"/>
      <c r="G6644" s="2743">
        <v>4000</v>
      </c>
      <c r="H6644" s="2742">
        <v>0</v>
      </c>
      <c r="I6644" s="2723">
        <v>45002</v>
      </c>
      <c r="J6644" s="125">
        <v>45931</v>
      </c>
      <c r="K6644" s="2719"/>
      <c r="L6644" s="2719"/>
      <c r="M6644" s="2719"/>
      <c r="N6644" s="2719"/>
      <c r="O6644" s="2719"/>
      <c r="P6644" s="2719"/>
      <c r="Q6644" s="2719"/>
      <c r="R6644" s="2719"/>
      <c r="S6644" s="2719"/>
      <c r="T6644" s="2719"/>
      <c r="U6644" s="2719"/>
      <c r="V6644" s="2714"/>
      <c r="W6644" s="2719"/>
      <c r="X6644" s="2719"/>
      <c r="Y6644" s="2726"/>
      <c r="Z6644" s="2719"/>
      <c r="AA6644" s="2719"/>
      <c r="AB6644" s="2719"/>
      <c r="AC6644" s="1507">
        <f t="shared" si="2294"/>
        <v>4000</v>
      </c>
      <c r="AD6644" s="1508">
        <f t="shared" si="2295"/>
        <v>0</v>
      </c>
      <c r="AE6644" s="14">
        <f t="shared" si="2290"/>
        <v>30.466666666666665</v>
      </c>
      <c r="AF6644" s="14">
        <f t="shared" si="2296"/>
        <v>0</v>
      </c>
      <c r="AG6644" s="14" t="e">
        <f t="shared" si="2297"/>
        <v>#DIV/0!</v>
      </c>
      <c r="AH6644" s="14" t="e">
        <f t="shared" si="2291"/>
        <v>#DIV/0!</v>
      </c>
      <c r="AI6644" s="14">
        <f t="shared" si="2292"/>
        <v>4000</v>
      </c>
      <c r="AJ6644" s="2719"/>
    </row>
    <row r="6645" spans="1:36" ht="15" customHeight="1">
      <c r="A6645" s="4340" t="s">
        <v>1614</v>
      </c>
      <c r="B6645" s="4384"/>
      <c r="C6645" s="4384"/>
      <c r="D6645" s="4384"/>
      <c r="E6645" s="4384"/>
      <c r="F6645" s="4384"/>
      <c r="G6645" s="4384"/>
      <c r="H6645" s="4384"/>
      <c r="I6645" s="4384"/>
      <c r="J6645" s="4384"/>
      <c r="K6645" s="4384"/>
      <c r="L6645" s="4384"/>
      <c r="M6645" s="4384"/>
      <c r="N6645" s="4384"/>
      <c r="O6645" s="4384"/>
      <c r="P6645" s="4384"/>
      <c r="Q6645" s="4384"/>
      <c r="R6645" s="4384"/>
      <c r="S6645" s="4384"/>
      <c r="T6645" s="4384"/>
      <c r="U6645" s="4384"/>
      <c r="V6645" s="4384"/>
      <c r="W6645" s="4384"/>
      <c r="X6645" s="4384"/>
      <c r="Y6645" s="4384"/>
      <c r="Z6645" s="4384"/>
      <c r="AA6645" s="4384"/>
      <c r="AB6645" s="4384"/>
      <c r="AC6645" s="4384"/>
      <c r="AD6645" s="4384"/>
      <c r="AE6645" s="4384"/>
      <c r="AF6645" s="4384"/>
      <c r="AG6645" s="4384"/>
      <c r="AH6645" s="4384"/>
      <c r="AI6645" s="4384"/>
      <c r="AJ6645" s="4486"/>
    </row>
    <row r="6646" spans="1:36" ht="15.75" customHeight="1">
      <c r="A6646" s="4581" t="s">
        <v>19</v>
      </c>
      <c r="B6646" s="4581"/>
      <c r="C6646" s="4581"/>
      <c r="D6646" s="4581"/>
      <c r="E6646" s="4581"/>
      <c r="F6646" s="4581"/>
      <c r="G6646" s="4581"/>
      <c r="H6646" s="4581"/>
      <c r="I6646" s="4581"/>
      <c r="J6646" s="4581"/>
      <c r="K6646" s="4581"/>
      <c r="L6646" s="4581"/>
      <c r="M6646" s="4581"/>
      <c r="N6646" s="4581"/>
      <c r="O6646" s="4581"/>
      <c r="P6646" s="4581"/>
      <c r="Q6646" s="4581"/>
      <c r="R6646" s="4581"/>
      <c r="S6646" s="4581"/>
      <c r="T6646" s="4581"/>
      <c r="U6646" s="4581"/>
      <c r="V6646" s="4581"/>
      <c r="W6646" s="4581"/>
      <c r="X6646" s="4581"/>
      <c r="Y6646" s="4581"/>
      <c r="Z6646" s="4581"/>
      <c r="AA6646" s="4581"/>
      <c r="AB6646" s="4581"/>
      <c r="AC6646" s="4581"/>
      <c r="AD6646" s="4581"/>
      <c r="AE6646" s="4581"/>
      <c r="AF6646" s="4581"/>
      <c r="AG6646" s="4581"/>
      <c r="AH6646" s="4581"/>
      <c r="AI6646" s="4581"/>
      <c r="AJ6646" s="4581"/>
    </row>
    <row r="6647" spans="1:36" ht="15.75" customHeight="1">
      <c r="A6647" s="4616" t="s">
        <v>1593</v>
      </c>
      <c r="B6647" s="4617"/>
      <c r="C6647" s="4617"/>
      <c r="D6647" s="4617"/>
      <c r="E6647" s="4617"/>
      <c r="F6647" s="4617"/>
      <c r="G6647" s="4617"/>
      <c r="H6647" s="4617"/>
      <c r="I6647" s="4617"/>
      <c r="J6647" s="4617"/>
      <c r="K6647" s="4617"/>
      <c r="L6647" s="4617"/>
      <c r="M6647" s="4617"/>
      <c r="N6647" s="4617"/>
      <c r="O6647" s="4617"/>
      <c r="P6647" s="4617"/>
      <c r="Q6647" s="4617"/>
      <c r="R6647" s="4617"/>
      <c r="S6647" s="4617"/>
      <c r="T6647" s="4617"/>
      <c r="U6647" s="4617"/>
      <c r="V6647" s="4617"/>
      <c r="W6647" s="4617"/>
      <c r="X6647" s="4617"/>
      <c r="Y6647" s="4617"/>
      <c r="Z6647" s="4617"/>
      <c r="AA6647" s="4617"/>
      <c r="AB6647" s="4617"/>
      <c r="AC6647" s="4617"/>
      <c r="AD6647" s="4617"/>
      <c r="AE6647" s="4617"/>
      <c r="AF6647" s="4617"/>
      <c r="AG6647" s="4617"/>
      <c r="AH6647" s="4617"/>
      <c r="AI6647" s="4617"/>
      <c r="AJ6647" s="4617"/>
    </row>
    <row r="6648" spans="1:36" ht="15.75">
      <c r="A6648" s="1482">
        <v>3</v>
      </c>
      <c r="B6648" s="404" t="s">
        <v>1594</v>
      </c>
      <c r="C6648" s="404" t="s">
        <v>215</v>
      </c>
      <c r="D6648" s="505">
        <v>1.39</v>
      </c>
      <c r="E6648" s="404">
        <v>2997</v>
      </c>
      <c r="F6648" s="404">
        <f>D6648*E6648</f>
        <v>4165.83</v>
      </c>
      <c r="G6648" s="404"/>
      <c r="H6648" s="404"/>
      <c r="I6648" s="506"/>
      <c r="J6648" s="506">
        <v>45352</v>
      </c>
      <c r="K6648" s="506"/>
      <c r="L6648" s="404">
        <v>1168</v>
      </c>
      <c r="M6648" s="506">
        <v>44139</v>
      </c>
      <c r="N6648" s="404">
        <v>18</v>
      </c>
      <c r="O6648" s="404">
        <v>125</v>
      </c>
      <c r="P6648" s="404">
        <v>80</v>
      </c>
      <c r="Q6648" s="404"/>
      <c r="R6648" s="404"/>
      <c r="S6648" s="404"/>
      <c r="T6648" s="404"/>
      <c r="U6648" s="404"/>
      <c r="V6648" s="404"/>
      <c r="W6648" s="404"/>
      <c r="X6648" s="404"/>
      <c r="Y6648" s="404"/>
      <c r="Z6648" s="404"/>
      <c r="AA6648" s="404"/>
      <c r="AB6648" s="404"/>
      <c r="AC6648" s="1507">
        <f>E6648+G6648-N6648-O6648-AA6648-P6648-Q6648-R6648-S6648-T6648-U6648-V6648-W6648-X6648-Y6648</f>
        <v>2774</v>
      </c>
      <c r="AD6648" s="1508">
        <f>D6648*AC6648</f>
        <v>3855.8599999999997</v>
      </c>
      <c r="AE6648" s="14">
        <f>(J6648-"01.04.2023")/30</f>
        <v>11.166666666666666</v>
      </c>
      <c r="AF6648" s="14">
        <f>(N6648+O6648+P6648+Q6648+R6648+S6648+T6648+U6648+V6648+W6648+X6648+Y6648)/3</f>
        <v>74.333333333333329</v>
      </c>
      <c r="AG6648" s="14">
        <f>AC6648/AF6648</f>
        <v>37.318385650224215</v>
      </c>
      <c r="AH6648" s="14">
        <f>AG6648-AE6648</f>
        <v>26.151718983557551</v>
      </c>
      <c r="AI6648" s="14">
        <f>AC6648-(AE6648*AF6648)</f>
        <v>1943.9444444444446</v>
      </c>
      <c r="AJ6648" s="2744"/>
    </row>
    <row r="6649" spans="1:36" ht="15.75" customHeight="1">
      <c r="A6649" s="4659" t="s">
        <v>3053</v>
      </c>
      <c r="B6649" s="4660"/>
      <c r="C6649" s="4660"/>
      <c r="D6649" s="4660"/>
      <c r="E6649" s="4660"/>
      <c r="F6649" s="4660"/>
      <c r="G6649" s="4660"/>
      <c r="H6649" s="4660"/>
      <c r="I6649" s="4660"/>
      <c r="J6649" s="4660"/>
      <c r="K6649" s="4660"/>
      <c r="L6649" s="4660"/>
      <c r="M6649" s="4660"/>
      <c r="N6649" s="4660"/>
      <c r="O6649" s="4660"/>
      <c r="P6649" s="4660"/>
      <c r="Q6649" s="4660"/>
      <c r="R6649" s="4660"/>
      <c r="S6649" s="4660"/>
      <c r="T6649" s="4660"/>
      <c r="U6649" s="4660"/>
      <c r="V6649" s="4660"/>
      <c r="W6649" s="4660"/>
      <c r="X6649" s="4660"/>
      <c r="Y6649" s="4660"/>
      <c r="Z6649" s="4660"/>
      <c r="AA6649" s="4660"/>
      <c r="AB6649" s="4660"/>
      <c r="AC6649" s="4660"/>
      <c r="AD6649" s="4660"/>
      <c r="AE6649" s="4660"/>
      <c r="AF6649" s="4660"/>
      <c r="AG6649" s="4660"/>
      <c r="AH6649" s="4660"/>
      <c r="AI6649" s="4660"/>
      <c r="AJ6649" s="4661"/>
    </row>
    <row r="6650" spans="1:36" ht="15.75">
      <c r="A6650" s="1482">
        <v>1</v>
      </c>
      <c r="B6650" s="517" t="s">
        <v>4242</v>
      </c>
      <c r="C6650" s="404" t="s">
        <v>66</v>
      </c>
      <c r="D6650" s="2746">
        <v>43.986750000000001</v>
      </c>
      <c r="E6650" s="404">
        <v>3161</v>
      </c>
      <c r="F6650" s="2745">
        <f>D6650*E6650</f>
        <v>139042.11675000002</v>
      </c>
      <c r="G6650" s="404"/>
      <c r="H6650" s="505"/>
      <c r="I6650" s="506"/>
      <c r="J6650" s="507">
        <v>45200</v>
      </c>
      <c r="K6650" s="506"/>
      <c r="L6650" s="404">
        <v>410</v>
      </c>
      <c r="M6650" s="506">
        <v>44718</v>
      </c>
      <c r="N6650" s="404">
        <v>528</v>
      </c>
      <c r="O6650" s="404">
        <v>517</v>
      </c>
      <c r="P6650" s="404">
        <v>550</v>
      </c>
      <c r="Q6650" s="404"/>
      <c r="R6650" s="404"/>
      <c r="S6650" s="404"/>
      <c r="T6650" s="404"/>
      <c r="U6650" s="404"/>
      <c r="V6650" s="404"/>
      <c r="W6650" s="404"/>
      <c r="X6650" s="404"/>
      <c r="Y6650" s="404"/>
      <c r="Z6650" s="404"/>
      <c r="AA6650" s="404"/>
      <c r="AB6650" s="404"/>
      <c r="AC6650" s="1507">
        <f>E6650+G6650-N6650-O6650-AA6650-P6650-Q6650-R6650-S6650-T6650-U6650-V6650-W6650-X6650-Y6650</f>
        <v>1566</v>
      </c>
      <c r="AD6650" s="1508">
        <f>D6650*AC6650</f>
        <v>68883.250499999995</v>
      </c>
      <c r="AE6650" s="14">
        <f>(J6650-"01.04.2023")/30</f>
        <v>6.1</v>
      </c>
      <c r="AF6650" s="14">
        <f>(N6650+O6650+P6650+Q6650+R6650+S6650+T6650+U6650+V6650+W6650+X6650+Y6650)/3</f>
        <v>531.66666666666663</v>
      </c>
      <c r="AG6650" s="14">
        <f>AC6650/AF6650</f>
        <v>2.9454545454545458</v>
      </c>
      <c r="AH6650" s="14">
        <f>AG6650-AE6650</f>
        <v>-3.1545454545454539</v>
      </c>
      <c r="AI6650" s="14">
        <f>AC6650-(AE6650*AF6650)</f>
        <v>-1677.1666666666661</v>
      </c>
      <c r="AJ6650" s="2744"/>
    </row>
    <row r="6651" spans="1:36" ht="15.75" customHeight="1">
      <c r="A6651" s="4659" t="s">
        <v>3054</v>
      </c>
      <c r="B6651" s="4660"/>
      <c r="C6651" s="4660"/>
      <c r="D6651" s="4660"/>
      <c r="E6651" s="4660"/>
      <c r="F6651" s="4660"/>
      <c r="G6651" s="4660"/>
      <c r="H6651" s="4660"/>
      <c r="I6651" s="4660"/>
      <c r="J6651" s="4660"/>
      <c r="K6651" s="4660"/>
      <c r="L6651" s="4660"/>
      <c r="M6651" s="4660"/>
      <c r="N6651" s="4660"/>
      <c r="O6651" s="4660"/>
      <c r="P6651" s="4660"/>
      <c r="Q6651" s="4660"/>
      <c r="R6651" s="4660"/>
      <c r="S6651" s="4660"/>
      <c r="T6651" s="4660"/>
      <c r="U6651" s="4660"/>
      <c r="V6651" s="4660"/>
      <c r="W6651" s="4660"/>
      <c r="X6651" s="4660"/>
      <c r="Y6651" s="4660"/>
      <c r="Z6651" s="4660"/>
      <c r="AA6651" s="4660"/>
      <c r="AB6651" s="4660"/>
      <c r="AC6651" s="4660"/>
      <c r="AD6651" s="4660"/>
      <c r="AE6651" s="4660"/>
      <c r="AF6651" s="4660"/>
      <c r="AG6651" s="4660"/>
      <c r="AH6651" s="4660"/>
      <c r="AI6651" s="4660"/>
      <c r="AJ6651" s="4661"/>
    </row>
    <row r="6652" spans="1:36" ht="15.75">
      <c r="A6652" s="1482">
        <v>1</v>
      </c>
      <c r="B6652" s="517" t="s">
        <v>3055</v>
      </c>
      <c r="C6652" s="404" t="s">
        <v>66</v>
      </c>
      <c r="D6652" s="505">
        <v>9.9</v>
      </c>
      <c r="E6652" s="404">
        <v>2980</v>
      </c>
      <c r="F6652" s="2745">
        <f>D6652*E6652</f>
        <v>29502</v>
      </c>
      <c r="G6652" s="404"/>
      <c r="H6652" s="404"/>
      <c r="I6652" s="506"/>
      <c r="J6652" s="506">
        <v>46357</v>
      </c>
      <c r="K6652" s="506"/>
      <c r="L6652" s="404">
        <v>115</v>
      </c>
      <c r="M6652" s="506">
        <v>44610</v>
      </c>
      <c r="N6652" s="404">
        <v>520</v>
      </c>
      <c r="O6652" s="404">
        <v>110</v>
      </c>
      <c r="P6652" s="404">
        <v>62</v>
      </c>
      <c r="Q6652" s="404"/>
      <c r="R6652" s="404"/>
      <c r="S6652" s="404"/>
      <c r="T6652" s="404"/>
      <c r="U6652" s="404"/>
      <c r="V6652" s="404"/>
      <c r="W6652" s="404"/>
      <c r="X6652" s="404"/>
      <c r="Y6652" s="404"/>
      <c r="Z6652" s="404"/>
      <c r="AA6652" s="404"/>
      <c r="AB6652" s="404"/>
      <c r="AC6652" s="1507">
        <f>E6652+G6652-N6652-O6652-AA6652-P6652-Q6652-R6652-S6652-T6652-U6652-V6652-W6652-X6652-Y6652</f>
        <v>2288</v>
      </c>
      <c r="AD6652" s="1508">
        <f>D6652*AC6652</f>
        <v>22651.200000000001</v>
      </c>
      <c r="AE6652" s="14">
        <f>(J6652-"01.04.2023")/30</f>
        <v>44.666666666666664</v>
      </c>
      <c r="AF6652" s="14">
        <f>(N6652+O6652+P6652+Q6652+R6652+S6652+T6652+U6652+V6652+W6652+X6652+Y6652)/3</f>
        <v>230.66666666666666</v>
      </c>
      <c r="AG6652" s="14">
        <f>AC6652/AF6652</f>
        <v>9.9190751445086711</v>
      </c>
      <c r="AH6652" s="14">
        <f>AG6652-AE6652</f>
        <v>-34.74759152215799</v>
      </c>
      <c r="AI6652" s="14">
        <f>AC6652-(AE6652*AF6652)</f>
        <v>-8015.1111111111095</v>
      </c>
      <c r="AJ6652" s="2744"/>
    </row>
    <row r="6653" spans="1:36" ht="27" customHeight="1">
      <c r="A6653" s="4581" t="s">
        <v>20</v>
      </c>
      <c r="B6653" s="4581"/>
      <c r="C6653" s="4581"/>
      <c r="D6653" s="4581"/>
      <c r="E6653" s="4581"/>
      <c r="F6653" s="4581"/>
      <c r="G6653" s="4581"/>
      <c r="H6653" s="4581"/>
      <c r="I6653" s="4581"/>
      <c r="J6653" s="4581"/>
      <c r="K6653" s="4581"/>
      <c r="L6653" s="4581"/>
      <c r="M6653" s="4581"/>
      <c r="N6653" s="4581"/>
      <c r="O6653" s="4581"/>
      <c r="P6653" s="4581"/>
      <c r="Q6653" s="4581"/>
      <c r="R6653" s="4581"/>
      <c r="S6653" s="4581"/>
      <c r="T6653" s="4581"/>
      <c r="U6653" s="4581"/>
      <c r="V6653" s="4581"/>
      <c r="W6653" s="4581"/>
      <c r="X6653" s="4581"/>
      <c r="Y6653" s="4581"/>
      <c r="Z6653" s="4581"/>
      <c r="AA6653" s="4581"/>
      <c r="AB6653" s="4581"/>
      <c r="AC6653" s="4581"/>
      <c r="AD6653" s="4581"/>
      <c r="AE6653" s="4581"/>
      <c r="AF6653" s="4581"/>
      <c r="AG6653" s="4581"/>
      <c r="AH6653" s="4581"/>
      <c r="AI6653" s="4581"/>
      <c r="AJ6653" s="4581"/>
    </row>
    <row r="6654" spans="1:36" ht="27" customHeight="1">
      <c r="A6654" s="4647" t="s">
        <v>1595</v>
      </c>
      <c r="B6654" s="4648"/>
      <c r="C6654" s="4648"/>
      <c r="D6654" s="4648"/>
      <c r="E6654" s="4648"/>
      <c r="F6654" s="4648"/>
      <c r="G6654" s="4648"/>
      <c r="H6654" s="4648"/>
      <c r="I6654" s="4648"/>
      <c r="J6654" s="4648"/>
      <c r="K6654" s="4648"/>
      <c r="L6654" s="4648"/>
      <c r="M6654" s="4648"/>
      <c r="N6654" s="4648"/>
      <c r="O6654" s="4648"/>
      <c r="P6654" s="4648"/>
      <c r="Q6654" s="4648"/>
      <c r="R6654" s="4648"/>
      <c r="S6654" s="4648"/>
      <c r="T6654" s="4648"/>
      <c r="U6654" s="4648"/>
      <c r="V6654" s="4648"/>
      <c r="W6654" s="4648"/>
      <c r="X6654" s="4648"/>
      <c r="Y6654" s="4648"/>
      <c r="Z6654" s="4648"/>
      <c r="AA6654" s="4648"/>
      <c r="AB6654" s="4648"/>
      <c r="AC6654" s="4648"/>
      <c r="AD6654" s="4648"/>
      <c r="AE6654" s="4648"/>
      <c r="AF6654" s="4648"/>
      <c r="AG6654" s="4648"/>
      <c r="AH6654" s="4648"/>
      <c r="AI6654" s="4648"/>
      <c r="AJ6654" s="4649"/>
    </row>
    <row r="6655" spans="1:36" ht="15.75">
      <c r="A6655" s="1482">
        <v>1</v>
      </c>
      <c r="B6655" s="517" t="s">
        <v>1596</v>
      </c>
      <c r="C6655" s="404" t="s">
        <v>66</v>
      </c>
      <c r="D6655" s="505">
        <v>896.5</v>
      </c>
      <c r="E6655" s="404">
        <v>7</v>
      </c>
      <c r="F6655" s="505">
        <f t="shared" ref="F6655:F6659" si="2299">D6655*E6655</f>
        <v>6275.5</v>
      </c>
      <c r="G6655" s="404"/>
      <c r="H6655" s="404"/>
      <c r="I6655" s="404"/>
      <c r="J6655" s="507">
        <v>45261</v>
      </c>
      <c r="K6655" s="404"/>
      <c r="L6655" s="404">
        <v>262</v>
      </c>
      <c r="M6655" s="507">
        <v>44267</v>
      </c>
      <c r="N6655" s="404"/>
      <c r="O6655" s="404"/>
      <c r="P6655" s="404"/>
      <c r="Q6655" s="404"/>
      <c r="R6655" s="404"/>
      <c r="S6655" s="404"/>
      <c r="T6655" s="404"/>
      <c r="U6655" s="404"/>
      <c r="V6655" s="404"/>
      <c r="W6655" s="404"/>
      <c r="X6655" s="404"/>
      <c r="Y6655" s="404"/>
      <c r="Z6655" s="404"/>
      <c r="AA6655" s="404"/>
      <c r="AB6655" s="404"/>
      <c r="AC6655" s="1507">
        <f t="shared" ref="AC6655:AC6659" si="2300">E6655+G6655-N6655-O6655-AA6655-P6655-Q6655-R6655-S6655-T6655-U6655-V6655-W6655-X6655-Y6655</f>
        <v>7</v>
      </c>
      <c r="AD6655" s="1508">
        <f t="shared" ref="AD6655:AD6659" si="2301">D6655*AC6655</f>
        <v>6275.5</v>
      </c>
      <c r="AE6655" s="14">
        <f t="shared" ref="AE6655:AE6659" si="2302">(J6655-"01.04.2023")/30</f>
        <v>8.1333333333333329</v>
      </c>
      <c r="AF6655" s="14">
        <f t="shared" ref="AF6655:AF6659" si="2303">(N6655+O6655+P6655+Q6655+R6655+S6655+T6655+U6655+V6655+W6655+X6655+Y6655)/3</f>
        <v>0</v>
      </c>
      <c r="AG6655" s="14" t="e">
        <f t="shared" ref="AG6655:AG6659" si="2304">AC6655/AF6655</f>
        <v>#DIV/0!</v>
      </c>
      <c r="AH6655" s="14" t="e">
        <f t="shared" ref="AH6655:AH6659" si="2305">AG6655-AE6655</f>
        <v>#DIV/0!</v>
      </c>
      <c r="AI6655" s="14">
        <f t="shared" ref="AI6655:AI6659" si="2306">AC6655-(AE6655*AF6655)</f>
        <v>7</v>
      </c>
      <c r="AJ6655" s="2744"/>
    </row>
    <row r="6656" spans="1:36" ht="15.75">
      <c r="A6656" s="1482">
        <v>2</v>
      </c>
      <c r="B6656" s="517" t="s">
        <v>1597</v>
      </c>
      <c r="C6656" s="404" t="s">
        <v>66</v>
      </c>
      <c r="D6656" s="505">
        <v>896.5</v>
      </c>
      <c r="E6656" s="404">
        <v>30</v>
      </c>
      <c r="F6656" s="505">
        <f t="shared" si="2299"/>
        <v>26895</v>
      </c>
      <c r="G6656" s="404"/>
      <c r="H6656" s="404"/>
      <c r="I6656" s="404"/>
      <c r="J6656" s="507">
        <v>45261</v>
      </c>
      <c r="K6656" s="404"/>
      <c r="L6656" s="404">
        <v>262</v>
      </c>
      <c r="M6656" s="507">
        <v>44267</v>
      </c>
      <c r="N6656" s="404"/>
      <c r="O6656" s="404"/>
      <c r="P6656" s="404"/>
      <c r="Q6656" s="404"/>
      <c r="R6656" s="404"/>
      <c r="S6656" s="404"/>
      <c r="T6656" s="404"/>
      <c r="U6656" s="404"/>
      <c r="V6656" s="404"/>
      <c r="W6656" s="404"/>
      <c r="X6656" s="404"/>
      <c r="Y6656" s="404"/>
      <c r="Z6656" s="404"/>
      <c r="AA6656" s="404"/>
      <c r="AB6656" s="404"/>
      <c r="AC6656" s="1507">
        <f t="shared" si="2300"/>
        <v>30</v>
      </c>
      <c r="AD6656" s="1508">
        <f t="shared" si="2301"/>
        <v>26895</v>
      </c>
      <c r="AE6656" s="14">
        <f t="shared" si="2302"/>
        <v>8.1333333333333329</v>
      </c>
      <c r="AF6656" s="14">
        <f t="shared" si="2303"/>
        <v>0</v>
      </c>
      <c r="AG6656" s="14" t="e">
        <f t="shared" si="2304"/>
        <v>#DIV/0!</v>
      </c>
      <c r="AH6656" s="14" t="e">
        <f t="shared" si="2305"/>
        <v>#DIV/0!</v>
      </c>
      <c r="AI6656" s="14">
        <f t="shared" si="2306"/>
        <v>30</v>
      </c>
      <c r="AJ6656" s="2744"/>
    </row>
    <row r="6657" spans="1:36" ht="15.75">
      <c r="A6657" s="1482">
        <v>8</v>
      </c>
      <c r="B6657" s="107" t="s">
        <v>7058</v>
      </c>
      <c r="C6657" s="509" t="s">
        <v>66</v>
      </c>
      <c r="D6657" s="505">
        <v>220</v>
      </c>
      <c r="E6657" s="509">
        <v>120</v>
      </c>
      <c r="F6657" s="505">
        <f t="shared" si="2299"/>
        <v>26400</v>
      </c>
      <c r="G6657" s="404"/>
      <c r="H6657" s="404"/>
      <c r="I6657" s="404"/>
      <c r="J6657" s="2177">
        <v>45352</v>
      </c>
      <c r="K6657" s="404"/>
      <c r="L6657" s="404">
        <v>464</v>
      </c>
      <c r="M6657" s="507">
        <v>44309</v>
      </c>
      <c r="N6657" s="404">
        <v>5</v>
      </c>
      <c r="O6657" s="404">
        <v>5</v>
      </c>
      <c r="P6657" s="404">
        <v>5</v>
      </c>
      <c r="Q6657" s="404"/>
      <c r="R6657" s="404"/>
      <c r="S6657" s="404"/>
      <c r="T6657" s="404"/>
      <c r="U6657" s="404"/>
      <c r="V6657" s="404"/>
      <c r="W6657" s="404"/>
      <c r="X6657" s="404"/>
      <c r="Y6657" s="404"/>
      <c r="Z6657" s="404"/>
      <c r="AA6657" s="404"/>
      <c r="AB6657" s="404"/>
      <c r="AC6657" s="1507">
        <f t="shared" si="2300"/>
        <v>105</v>
      </c>
      <c r="AD6657" s="1508">
        <f t="shared" si="2301"/>
        <v>23100</v>
      </c>
      <c r="AE6657" s="14">
        <f t="shared" si="2302"/>
        <v>11.166666666666666</v>
      </c>
      <c r="AF6657" s="14">
        <f t="shared" si="2303"/>
        <v>5</v>
      </c>
      <c r="AG6657" s="14">
        <f t="shared" si="2304"/>
        <v>21</v>
      </c>
      <c r="AH6657" s="14">
        <f t="shared" si="2305"/>
        <v>9.8333333333333339</v>
      </c>
      <c r="AI6657" s="14">
        <f t="shared" si="2306"/>
        <v>49.166666666666671</v>
      </c>
      <c r="AJ6657" s="2744"/>
    </row>
    <row r="6658" spans="1:36" ht="15.75">
      <c r="A6658" s="1482">
        <v>9</v>
      </c>
      <c r="B6658" s="107" t="s">
        <v>7056</v>
      </c>
      <c r="C6658" s="509" t="s">
        <v>66</v>
      </c>
      <c r="D6658" s="505">
        <v>220</v>
      </c>
      <c r="E6658" s="509">
        <v>300</v>
      </c>
      <c r="F6658" s="505">
        <f t="shared" si="2299"/>
        <v>66000</v>
      </c>
      <c r="G6658" s="404"/>
      <c r="H6658" s="404"/>
      <c r="I6658" s="404"/>
      <c r="J6658" s="2177">
        <v>45352</v>
      </c>
      <c r="K6658" s="404"/>
      <c r="L6658" s="404">
        <v>464</v>
      </c>
      <c r="M6658" s="507">
        <v>44309</v>
      </c>
      <c r="N6658" s="404">
        <v>22</v>
      </c>
      <c r="O6658" s="404">
        <v>22</v>
      </c>
      <c r="P6658" s="404">
        <v>73</v>
      </c>
      <c r="Q6658" s="404"/>
      <c r="R6658" s="404"/>
      <c r="S6658" s="404"/>
      <c r="T6658" s="404"/>
      <c r="U6658" s="404"/>
      <c r="V6658" s="404"/>
      <c r="W6658" s="404"/>
      <c r="X6658" s="404"/>
      <c r="Y6658" s="404"/>
      <c r="Z6658" s="404"/>
      <c r="AA6658" s="404"/>
      <c r="AB6658" s="404"/>
      <c r="AC6658" s="1507">
        <f t="shared" si="2300"/>
        <v>183</v>
      </c>
      <c r="AD6658" s="1508">
        <f t="shared" si="2301"/>
        <v>40260</v>
      </c>
      <c r="AE6658" s="14">
        <f t="shared" si="2302"/>
        <v>11.166666666666666</v>
      </c>
      <c r="AF6658" s="14">
        <f t="shared" si="2303"/>
        <v>39</v>
      </c>
      <c r="AG6658" s="14">
        <f t="shared" si="2304"/>
        <v>4.6923076923076925</v>
      </c>
      <c r="AH6658" s="14">
        <f t="shared" si="2305"/>
        <v>-6.4743589743589736</v>
      </c>
      <c r="AI6658" s="14">
        <f t="shared" si="2306"/>
        <v>-252.5</v>
      </c>
      <c r="AJ6658" s="2744"/>
    </row>
    <row r="6659" spans="1:36" ht="15.75">
      <c r="A6659" s="1482">
        <v>10</v>
      </c>
      <c r="B6659" s="107" t="s">
        <v>7057</v>
      </c>
      <c r="C6659" s="509" t="s">
        <v>66</v>
      </c>
      <c r="D6659" s="505">
        <v>220</v>
      </c>
      <c r="E6659" s="509">
        <v>54</v>
      </c>
      <c r="F6659" s="505">
        <f t="shared" si="2299"/>
        <v>11880</v>
      </c>
      <c r="G6659" s="404"/>
      <c r="H6659" s="404"/>
      <c r="I6659" s="404"/>
      <c r="J6659" s="2177">
        <v>45352</v>
      </c>
      <c r="K6659" s="404"/>
      <c r="L6659" s="404">
        <v>464</v>
      </c>
      <c r="M6659" s="507">
        <v>44309</v>
      </c>
      <c r="N6659" s="404">
        <v>5</v>
      </c>
      <c r="O6659" s="404">
        <v>5</v>
      </c>
      <c r="P6659" s="404">
        <v>5</v>
      </c>
      <c r="Q6659" s="404"/>
      <c r="R6659" s="404"/>
      <c r="S6659" s="404"/>
      <c r="T6659" s="404"/>
      <c r="U6659" s="404"/>
      <c r="V6659" s="404"/>
      <c r="W6659" s="404"/>
      <c r="X6659" s="404"/>
      <c r="Y6659" s="404"/>
      <c r="Z6659" s="404"/>
      <c r="AA6659" s="404"/>
      <c r="AB6659" s="404"/>
      <c r="AC6659" s="1507">
        <f t="shared" si="2300"/>
        <v>39</v>
      </c>
      <c r="AD6659" s="1508">
        <f t="shared" si="2301"/>
        <v>8580</v>
      </c>
      <c r="AE6659" s="14">
        <f t="shared" si="2302"/>
        <v>11.166666666666666</v>
      </c>
      <c r="AF6659" s="14">
        <f t="shared" si="2303"/>
        <v>5</v>
      </c>
      <c r="AG6659" s="14">
        <f t="shared" si="2304"/>
        <v>7.8</v>
      </c>
      <c r="AH6659" s="14">
        <f t="shared" si="2305"/>
        <v>-3.3666666666666663</v>
      </c>
      <c r="AI6659" s="14">
        <f t="shared" si="2306"/>
        <v>-16.833333333333329</v>
      </c>
      <c r="AJ6659" s="2744"/>
    </row>
    <row r="6660" spans="1:36" ht="15.75">
      <c r="A6660" s="4647" t="s">
        <v>1598</v>
      </c>
      <c r="B6660" s="4648"/>
      <c r="C6660" s="4648"/>
      <c r="D6660" s="4648"/>
      <c r="E6660" s="4648"/>
      <c r="F6660" s="4648"/>
      <c r="G6660" s="4648"/>
      <c r="H6660" s="4648"/>
      <c r="I6660" s="4648"/>
      <c r="J6660" s="4648"/>
      <c r="K6660" s="4648"/>
      <c r="L6660" s="4648"/>
      <c r="M6660" s="4648"/>
      <c r="N6660" s="4648"/>
      <c r="O6660" s="4648"/>
      <c r="P6660" s="4648"/>
      <c r="Q6660" s="4648"/>
      <c r="R6660" s="4648"/>
      <c r="S6660" s="4648"/>
      <c r="T6660" s="4648"/>
      <c r="U6660" s="4648"/>
      <c r="V6660" s="4648"/>
      <c r="W6660" s="4648"/>
      <c r="X6660" s="4648"/>
      <c r="Y6660" s="4648"/>
      <c r="Z6660" s="4648"/>
      <c r="AA6660" s="4648"/>
      <c r="AB6660" s="4648"/>
      <c r="AC6660" s="4648"/>
      <c r="AD6660" s="4648"/>
      <c r="AE6660" s="4648"/>
      <c r="AF6660" s="4648"/>
      <c r="AG6660" s="4648"/>
      <c r="AH6660" s="4648"/>
      <c r="AI6660" s="4648"/>
      <c r="AJ6660" s="4649"/>
    </row>
    <row r="6661" spans="1:36" ht="15.75">
      <c r="A6661" s="1482">
        <v>2</v>
      </c>
      <c r="B6661" s="545" t="s">
        <v>7059</v>
      </c>
      <c r="C6661" s="2747" t="s">
        <v>181</v>
      </c>
      <c r="D6661" s="505">
        <v>1720</v>
      </c>
      <c r="E6661" s="509">
        <v>49</v>
      </c>
      <c r="F6661" s="505">
        <f>D6661*E6661</f>
        <v>84280</v>
      </c>
      <c r="G6661" s="404"/>
      <c r="H6661" s="404"/>
      <c r="I6661" s="507"/>
      <c r="J6661" s="2177">
        <v>45501</v>
      </c>
      <c r="K6661" s="404"/>
      <c r="L6661" s="404">
        <v>176</v>
      </c>
      <c r="M6661" s="507">
        <v>44645</v>
      </c>
      <c r="N6661" s="509">
        <v>3</v>
      </c>
      <c r="O6661" s="404">
        <v>3</v>
      </c>
      <c r="P6661" s="404">
        <v>5</v>
      </c>
      <c r="Q6661" s="404"/>
      <c r="R6661" s="404"/>
      <c r="S6661" s="404"/>
      <c r="T6661" s="404"/>
      <c r="U6661" s="404"/>
      <c r="V6661" s="404"/>
      <c r="W6661" s="404"/>
      <c r="X6661" s="404"/>
      <c r="Y6661" s="404"/>
      <c r="Z6661" s="404"/>
      <c r="AA6661" s="404"/>
      <c r="AB6661" s="404"/>
      <c r="AC6661" s="1507">
        <f>E6661+G6661-N6661-O6661-AA6661-P6661-Q6661-R6661-S6661-T6661-U6661-V6661-W6661-X6661-Y6661</f>
        <v>38</v>
      </c>
      <c r="AD6661" s="1508">
        <f>D6661*AC6661</f>
        <v>65360</v>
      </c>
      <c r="AE6661" s="14">
        <f>(J6661-"01.04.2023")/30</f>
        <v>16.133333333333333</v>
      </c>
      <c r="AF6661" s="14">
        <f>(N6661+O6661+P6661+Q6661+R6661+S6661+T6661+U6661+V6661+W6661+X6661+Y6661)/3</f>
        <v>3.6666666666666665</v>
      </c>
      <c r="AG6661" s="14">
        <f>AC6661/AF6661</f>
        <v>10.363636363636363</v>
      </c>
      <c r="AH6661" s="14">
        <f>AG6661-AE6661</f>
        <v>-5.7696969696969695</v>
      </c>
      <c r="AI6661" s="14">
        <f>AC6661-(AE6661*AF6661)</f>
        <v>-21.155555555555551</v>
      </c>
      <c r="AJ6661" s="2744"/>
    </row>
    <row r="6662" spans="1:36" ht="15.75">
      <c r="A6662" s="4650" t="s">
        <v>1600</v>
      </c>
      <c r="B6662" s="4651"/>
      <c r="C6662" s="4651"/>
      <c r="D6662" s="4651"/>
      <c r="E6662" s="4651"/>
      <c r="F6662" s="4651"/>
      <c r="G6662" s="4651"/>
      <c r="H6662" s="4651"/>
      <c r="I6662" s="4651"/>
      <c r="J6662" s="4651"/>
      <c r="K6662" s="4651"/>
      <c r="L6662" s="4651"/>
      <c r="M6662" s="4651"/>
      <c r="N6662" s="4651"/>
      <c r="O6662" s="4651"/>
      <c r="P6662" s="4651"/>
      <c r="Q6662" s="4651"/>
      <c r="R6662" s="4651"/>
      <c r="S6662" s="4651"/>
      <c r="T6662" s="4651"/>
      <c r="U6662" s="4651"/>
      <c r="V6662" s="4651"/>
      <c r="W6662" s="4651"/>
      <c r="X6662" s="4651"/>
      <c r="Y6662" s="4651"/>
      <c r="Z6662" s="4651"/>
      <c r="AA6662" s="4651"/>
      <c r="AB6662" s="4651"/>
      <c r="AC6662" s="4651"/>
      <c r="AD6662" s="4651"/>
      <c r="AE6662" s="4651"/>
      <c r="AF6662" s="4651"/>
      <c r="AG6662" s="4651"/>
      <c r="AH6662" s="4651"/>
      <c r="AI6662" s="4651"/>
      <c r="AJ6662" s="4652"/>
    </row>
    <row r="6663" spans="1:36" ht="15.75">
      <c r="A6663" s="1482">
        <v>1</v>
      </c>
      <c r="B6663" s="517" t="s">
        <v>6654</v>
      </c>
      <c r="C6663" s="519" t="s">
        <v>66</v>
      </c>
      <c r="D6663" s="519">
        <v>372.4</v>
      </c>
      <c r="E6663" s="519">
        <v>15</v>
      </c>
      <c r="F6663" s="505">
        <f>D6663*E6663</f>
        <v>5586</v>
      </c>
      <c r="G6663" s="519"/>
      <c r="H6663" s="404"/>
      <c r="I6663" s="510"/>
      <c r="J6663" s="510">
        <v>46211</v>
      </c>
      <c r="K6663" s="519"/>
      <c r="L6663" s="519">
        <v>953</v>
      </c>
      <c r="M6663" s="510">
        <v>44874</v>
      </c>
      <c r="N6663" s="2748"/>
      <c r="O6663" s="2748"/>
      <c r="P6663" s="2748"/>
      <c r="Q6663" s="2749"/>
      <c r="R6663" s="2749"/>
      <c r="S6663" s="2749"/>
      <c r="T6663" s="2749"/>
      <c r="U6663" s="2749"/>
      <c r="V6663" s="2749"/>
      <c r="W6663" s="2749"/>
      <c r="X6663" s="2749"/>
      <c r="Y6663" s="2749"/>
      <c r="Z6663" s="2749"/>
      <c r="AA6663" s="2749"/>
      <c r="AB6663" s="2749"/>
      <c r="AC6663" s="1507">
        <f>E6663+G6663-N6663-O6663-AA6663-P6663-Q6663-R6663-S6663-T6663-U6663-V6663-W6663-X6663-Y6663</f>
        <v>15</v>
      </c>
      <c r="AD6663" s="1508">
        <f>D6663*AC6663</f>
        <v>5586</v>
      </c>
      <c r="AE6663" s="14">
        <f>(J6663-"01.04.2023")/30</f>
        <v>39.799999999999997</v>
      </c>
      <c r="AF6663" s="14">
        <f>(N6663+O6663+P6663+Q6663+R6663+S6663+T6663+U6663+V6663+W6663+X6663+Y6663)/3</f>
        <v>0</v>
      </c>
      <c r="AG6663" s="14" t="e">
        <f>AC6663/AF6663</f>
        <v>#DIV/0!</v>
      </c>
      <c r="AH6663" s="14" t="e">
        <f>AG6663-AE6663</f>
        <v>#DIV/0!</v>
      </c>
      <c r="AI6663" s="14">
        <f>AC6663-(AE6663*AF6663)</f>
        <v>15</v>
      </c>
      <c r="AJ6663" s="2750"/>
    </row>
    <row r="6664" spans="1:36" ht="15.75">
      <c r="A6664" s="1482">
        <v>2</v>
      </c>
      <c r="B6664" s="107" t="s">
        <v>1601</v>
      </c>
      <c r="C6664" s="509" t="s">
        <v>86</v>
      </c>
      <c r="D6664" s="505">
        <v>2188.86</v>
      </c>
      <c r="E6664" s="509">
        <v>31.54</v>
      </c>
      <c r="F6664" s="505">
        <f>D6664*E6664</f>
        <v>69036.644400000005</v>
      </c>
      <c r="G6664" s="509"/>
      <c r="H6664" s="404"/>
      <c r="I6664" s="2177"/>
      <c r="J6664" s="2177">
        <v>45225</v>
      </c>
      <c r="K6664" s="404"/>
      <c r="L6664" s="404">
        <v>53</v>
      </c>
      <c r="M6664" s="507">
        <v>44587</v>
      </c>
      <c r="N6664" s="404">
        <v>2</v>
      </c>
      <c r="O6664" s="404"/>
      <c r="P6664" s="404"/>
      <c r="Q6664" s="404"/>
      <c r="R6664" s="404"/>
      <c r="S6664" s="404"/>
      <c r="T6664" s="404"/>
      <c r="U6664" s="404"/>
      <c r="V6664" s="404"/>
      <c r="W6664" s="404"/>
      <c r="X6664" s="404"/>
      <c r="Y6664" s="404"/>
      <c r="Z6664" s="404"/>
      <c r="AA6664" s="404"/>
      <c r="AB6664" s="404"/>
      <c r="AC6664" s="1507">
        <f>E6664+G6664-N6664-O6664-AA6664-P6664-Q6664-R6664-S6664-T6664-U6664-V6664-W6664-X6664-Y6664</f>
        <v>29.54</v>
      </c>
      <c r="AD6664" s="1508">
        <f>D6664*AC6664</f>
        <v>64658.924400000004</v>
      </c>
      <c r="AE6664" s="14">
        <f>(J6664-"01.04.2023")/30</f>
        <v>6.9333333333333336</v>
      </c>
      <c r="AF6664" s="14">
        <f>(N6664+O6664+P6664+Q6664+R6664+S6664+T6664+U6664+V6664+W6664+X6664+Y6664)/3</f>
        <v>0.66666666666666663</v>
      </c>
      <c r="AG6664" s="14">
        <f>AC6664/AF6664</f>
        <v>44.31</v>
      </c>
      <c r="AH6664" s="14">
        <f>AG6664-AE6664</f>
        <v>37.376666666666665</v>
      </c>
      <c r="AI6664" s="14">
        <f>AC6664-(AE6664*AF6664)</f>
        <v>24.917777777777779</v>
      </c>
      <c r="AJ6664" s="2744"/>
    </row>
    <row r="6665" spans="1:36" ht="15.75">
      <c r="A6665" s="4647" t="s">
        <v>7060</v>
      </c>
      <c r="B6665" s="4648"/>
      <c r="C6665" s="4648"/>
      <c r="D6665" s="4648"/>
      <c r="E6665" s="4648"/>
      <c r="F6665" s="4648"/>
      <c r="G6665" s="4648"/>
      <c r="H6665" s="4648"/>
      <c r="I6665" s="4648"/>
      <c r="J6665" s="4648"/>
      <c r="K6665" s="4648"/>
      <c r="L6665" s="4648"/>
      <c r="M6665" s="4648"/>
      <c r="N6665" s="4648"/>
      <c r="O6665" s="4648"/>
      <c r="P6665" s="4648"/>
      <c r="Q6665" s="4648"/>
      <c r="R6665" s="4648"/>
      <c r="S6665" s="4648"/>
      <c r="T6665" s="4648"/>
      <c r="U6665" s="4648"/>
      <c r="V6665" s="4648"/>
      <c r="W6665" s="4648"/>
      <c r="X6665" s="4648"/>
      <c r="Y6665" s="4648"/>
      <c r="Z6665" s="4648"/>
      <c r="AA6665" s="4648"/>
      <c r="AB6665" s="4648"/>
      <c r="AC6665" s="4648"/>
      <c r="AD6665" s="4648"/>
      <c r="AE6665" s="4648"/>
      <c r="AF6665" s="4648"/>
      <c r="AG6665" s="4648"/>
      <c r="AH6665" s="4648"/>
      <c r="AI6665" s="4648"/>
      <c r="AJ6665" s="4649"/>
    </row>
    <row r="6666" spans="1:36" ht="15.75">
      <c r="A6666" s="1482">
        <v>1</v>
      </c>
      <c r="B6666" s="107" t="s">
        <v>3238</v>
      </c>
      <c r="C6666" s="509" t="s">
        <v>176</v>
      </c>
      <c r="D6666" s="505">
        <v>51.36</v>
      </c>
      <c r="E6666" s="509">
        <v>50</v>
      </c>
      <c r="F6666" s="505">
        <f>D6666*E6666</f>
        <v>2568</v>
      </c>
      <c r="G6666" s="404"/>
      <c r="H6666" s="2745"/>
      <c r="I6666" s="507"/>
      <c r="J6666" s="2752">
        <v>45658</v>
      </c>
      <c r="K6666" s="404"/>
      <c r="L6666" s="404">
        <v>453</v>
      </c>
      <c r="M6666" s="507">
        <v>44728</v>
      </c>
      <c r="N6666" s="509"/>
      <c r="O6666" s="404"/>
      <c r="P6666" s="404"/>
      <c r="Q6666" s="404"/>
      <c r="R6666" s="404"/>
      <c r="S6666" s="404"/>
      <c r="T6666" s="404"/>
      <c r="U6666" s="404"/>
      <c r="V6666" s="404"/>
      <c r="W6666" s="404"/>
      <c r="X6666" s="404"/>
      <c r="Y6666" s="404"/>
      <c r="Z6666" s="404"/>
      <c r="AA6666" s="404"/>
      <c r="AB6666" s="404"/>
      <c r="AC6666" s="1507">
        <f t="shared" ref="AC6666:AC6684" si="2307">E6666+G6666-N6666-O6666-AA6666-P6666-Q6666-R6666-S6666-T6666-U6666-V6666-W6666-X6666-Y6666</f>
        <v>50</v>
      </c>
      <c r="AD6666" s="1508">
        <f t="shared" ref="AD6666:AD6684" si="2308">D6666*AC6666</f>
        <v>2568</v>
      </c>
      <c r="AE6666" s="14">
        <f t="shared" ref="AE6666:AE6684" si="2309">(J6666-"01.04.2023")/30</f>
        <v>21.366666666666667</v>
      </c>
      <c r="AF6666" s="14">
        <f t="shared" ref="AF6666:AF6684" si="2310">(N6666+O6666+P6666+Q6666+R6666+S6666+T6666+U6666+V6666+W6666+X6666+Y6666)/3</f>
        <v>0</v>
      </c>
      <c r="AG6666" s="14" t="e">
        <f t="shared" ref="AG6666:AG6684" si="2311">AC6666/AF6666</f>
        <v>#DIV/0!</v>
      </c>
      <c r="AH6666" s="14" t="e">
        <f t="shared" ref="AH6666:AH6684" si="2312">AG6666-AE6666</f>
        <v>#DIV/0!</v>
      </c>
      <c r="AI6666" s="14">
        <f t="shared" ref="AI6666:AI6684" si="2313">AC6666-(AE6666*AF6666)</f>
        <v>50</v>
      </c>
      <c r="AJ6666" s="2744"/>
    </row>
    <row r="6667" spans="1:36" ht="15.75">
      <c r="A6667" s="1482">
        <v>2</v>
      </c>
      <c r="B6667" s="107" t="s">
        <v>3642</v>
      </c>
      <c r="C6667" s="509" t="s">
        <v>153</v>
      </c>
      <c r="D6667" s="505">
        <v>392.92518000000001</v>
      </c>
      <c r="E6667" s="509">
        <v>1344</v>
      </c>
      <c r="F6667" s="505">
        <f>D6667*E6667</f>
        <v>528091.44192000001</v>
      </c>
      <c r="G6667" s="404"/>
      <c r="H6667" s="2745"/>
      <c r="I6667" s="507"/>
      <c r="J6667" s="2753">
        <v>45504</v>
      </c>
      <c r="K6667" s="404"/>
      <c r="L6667" s="404">
        <v>288</v>
      </c>
      <c r="M6667" s="507">
        <v>44684</v>
      </c>
      <c r="N6667" s="509"/>
      <c r="O6667" s="404">
        <v>56</v>
      </c>
      <c r="P6667" s="404">
        <v>448</v>
      </c>
      <c r="Q6667" s="404"/>
      <c r="R6667" s="404"/>
      <c r="S6667" s="404"/>
      <c r="T6667" s="404"/>
      <c r="U6667" s="404"/>
      <c r="V6667" s="404"/>
      <c r="W6667" s="404"/>
      <c r="X6667" s="404"/>
      <c r="Y6667" s="404"/>
      <c r="Z6667" s="404"/>
      <c r="AA6667" s="404"/>
      <c r="AB6667" s="404"/>
      <c r="AC6667" s="1507">
        <f t="shared" si="2307"/>
        <v>840</v>
      </c>
      <c r="AD6667" s="1508">
        <f t="shared" si="2308"/>
        <v>330057.15120000002</v>
      </c>
      <c r="AE6667" s="14">
        <f t="shared" si="2309"/>
        <v>16.233333333333334</v>
      </c>
      <c r="AF6667" s="14">
        <f t="shared" si="2310"/>
        <v>168</v>
      </c>
      <c r="AG6667" s="14">
        <f t="shared" si="2311"/>
        <v>5</v>
      </c>
      <c r="AH6667" s="14">
        <f t="shared" si="2312"/>
        <v>-11.233333333333334</v>
      </c>
      <c r="AI6667" s="14">
        <f t="shared" si="2313"/>
        <v>-1887.2000000000003</v>
      </c>
      <c r="AJ6667" s="2744"/>
    </row>
    <row r="6668" spans="1:36" ht="15.75">
      <c r="A6668" s="1482">
        <v>3</v>
      </c>
      <c r="B6668" s="107" t="s">
        <v>3643</v>
      </c>
      <c r="C6668" s="509" t="s">
        <v>153</v>
      </c>
      <c r="D6668" s="505">
        <v>34.165889999999997</v>
      </c>
      <c r="E6668" s="509">
        <v>1344</v>
      </c>
      <c r="F6668" s="505">
        <f>D6668*E6668</f>
        <v>45918.956159999994</v>
      </c>
      <c r="G6668" s="404"/>
      <c r="H6668" s="2745"/>
      <c r="I6668" s="507"/>
      <c r="J6668" s="2753">
        <v>45443</v>
      </c>
      <c r="K6668" s="404"/>
      <c r="L6668" s="404">
        <v>288</v>
      </c>
      <c r="M6668" s="507">
        <v>44684</v>
      </c>
      <c r="N6668" s="509"/>
      <c r="O6668" s="404">
        <v>56</v>
      </c>
      <c r="P6668" s="404">
        <v>448</v>
      </c>
      <c r="Q6668" s="404"/>
      <c r="R6668" s="404"/>
      <c r="S6668" s="404"/>
      <c r="T6668" s="404"/>
      <c r="U6668" s="404"/>
      <c r="V6668" s="404"/>
      <c r="W6668" s="404"/>
      <c r="X6668" s="404"/>
      <c r="Y6668" s="404"/>
      <c r="Z6668" s="404"/>
      <c r="AA6668" s="404"/>
      <c r="AB6668" s="404"/>
      <c r="AC6668" s="1507">
        <f t="shared" si="2307"/>
        <v>840</v>
      </c>
      <c r="AD6668" s="1508">
        <f t="shared" si="2308"/>
        <v>28699.347599999997</v>
      </c>
      <c r="AE6668" s="14">
        <f t="shared" si="2309"/>
        <v>14.2</v>
      </c>
      <c r="AF6668" s="14">
        <f t="shared" si="2310"/>
        <v>168</v>
      </c>
      <c r="AG6668" s="14">
        <f t="shared" si="2311"/>
        <v>5</v>
      </c>
      <c r="AH6668" s="14">
        <f t="shared" si="2312"/>
        <v>-9.1999999999999993</v>
      </c>
      <c r="AI6668" s="14">
        <f t="shared" si="2313"/>
        <v>-1545.6</v>
      </c>
      <c r="AJ6668" s="2744"/>
    </row>
    <row r="6669" spans="1:36" ht="15.75">
      <c r="A6669" s="1482">
        <v>4</v>
      </c>
      <c r="B6669" s="107" t="s">
        <v>9808</v>
      </c>
      <c r="C6669" s="509" t="s">
        <v>153</v>
      </c>
      <c r="D6669" s="505">
        <v>500.64499999999998</v>
      </c>
      <c r="E6669" s="509"/>
      <c r="F6669" s="505"/>
      <c r="G6669" s="404">
        <v>1624</v>
      </c>
      <c r="H6669" s="505">
        <f>G6669*D6669</f>
        <v>813047.48</v>
      </c>
      <c r="I6669" s="507">
        <v>45008</v>
      </c>
      <c r="J6669" s="2753">
        <v>45504</v>
      </c>
      <c r="K6669" s="404"/>
      <c r="L6669" s="404">
        <v>220</v>
      </c>
      <c r="M6669" s="507">
        <v>44988</v>
      </c>
      <c r="N6669" s="509"/>
      <c r="O6669" s="404"/>
      <c r="P6669" s="404"/>
      <c r="Q6669" s="404"/>
      <c r="R6669" s="404"/>
      <c r="S6669" s="404"/>
      <c r="T6669" s="404"/>
      <c r="U6669" s="404"/>
      <c r="V6669" s="404"/>
      <c r="W6669" s="404"/>
      <c r="X6669" s="404"/>
      <c r="Y6669" s="404"/>
      <c r="Z6669" s="404"/>
      <c r="AA6669" s="404"/>
      <c r="AB6669" s="404"/>
      <c r="AC6669" s="1507">
        <f t="shared" si="2307"/>
        <v>1624</v>
      </c>
      <c r="AD6669" s="1508">
        <f t="shared" si="2308"/>
        <v>813047.48</v>
      </c>
      <c r="AE6669" s="14">
        <f t="shared" si="2309"/>
        <v>16.233333333333334</v>
      </c>
      <c r="AF6669" s="14">
        <f t="shared" si="2310"/>
        <v>0</v>
      </c>
      <c r="AG6669" s="14" t="e">
        <f t="shared" si="2311"/>
        <v>#DIV/0!</v>
      </c>
      <c r="AH6669" s="14" t="e">
        <f t="shared" si="2312"/>
        <v>#DIV/0!</v>
      </c>
      <c r="AI6669" s="14">
        <f t="shared" si="2313"/>
        <v>1624</v>
      </c>
      <c r="AJ6669" s="2744"/>
    </row>
    <row r="6670" spans="1:36" ht="15.75">
      <c r="A6670" s="1482">
        <v>5</v>
      </c>
      <c r="B6670" s="107" t="s">
        <v>3255</v>
      </c>
      <c r="C6670" s="509" t="s">
        <v>153</v>
      </c>
      <c r="D6670" s="505">
        <v>43.530999999999999</v>
      </c>
      <c r="E6670" s="509"/>
      <c r="F6670" s="505"/>
      <c r="G6670" s="404">
        <v>1624</v>
      </c>
      <c r="H6670" s="505">
        <f>G6670*D6670</f>
        <v>70694.343999999997</v>
      </c>
      <c r="I6670" s="507">
        <v>45009</v>
      </c>
      <c r="J6670" s="2753">
        <v>45808</v>
      </c>
      <c r="K6670" s="404"/>
      <c r="L6670" s="404">
        <v>220</v>
      </c>
      <c r="M6670" s="507">
        <v>44988</v>
      </c>
      <c r="N6670" s="509"/>
      <c r="O6670" s="404"/>
      <c r="P6670" s="404"/>
      <c r="Q6670" s="404"/>
      <c r="R6670" s="404"/>
      <c r="S6670" s="404"/>
      <c r="T6670" s="404"/>
      <c r="U6670" s="404"/>
      <c r="V6670" s="404"/>
      <c r="W6670" s="404"/>
      <c r="X6670" s="404"/>
      <c r="Y6670" s="404"/>
      <c r="Z6670" s="404"/>
      <c r="AA6670" s="404"/>
      <c r="AB6670" s="404"/>
      <c r="AC6670" s="1507">
        <f t="shared" si="2307"/>
        <v>1624</v>
      </c>
      <c r="AD6670" s="1508">
        <f t="shared" si="2308"/>
        <v>70694.343999999997</v>
      </c>
      <c r="AE6670" s="14">
        <f t="shared" si="2309"/>
        <v>26.366666666666667</v>
      </c>
      <c r="AF6670" s="14">
        <f t="shared" si="2310"/>
        <v>0</v>
      </c>
      <c r="AG6670" s="14" t="e">
        <f t="shared" si="2311"/>
        <v>#DIV/0!</v>
      </c>
      <c r="AH6670" s="14" t="e">
        <f t="shared" si="2312"/>
        <v>#DIV/0!</v>
      </c>
      <c r="AI6670" s="14">
        <f t="shared" si="2313"/>
        <v>1624</v>
      </c>
      <c r="AJ6670" s="2744"/>
    </row>
    <row r="6671" spans="1:36" ht="15.75">
      <c r="A6671" s="1482">
        <v>6</v>
      </c>
      <c r="B6671" s="107" t="s">
        <v>9808</v>
      </c>
      <c r="C6671" s="509" t="s">
        <v>153</v>
      </c>
      <c r="D6671" s="505">
        <v>392.92518000000001</v>
      </c>
      <c r="E6671" s="509"/>
      <c r="F6671" s="505"/>
      <c r="G6671" s="404">
        <v>336</v>
      </c>
      <c r="H6671" s="505">
        <f>G6671*D6671</f>
        <v>132022.86048</v>
      </c>
      <c r="I6671" s="507">
        <v>45009</v>
      </c>
      <c r="J6671" s="2753">
        <v>45504</v>
      </c>
      <c r="K6671" s="404"/>
      <c r="L6671" s="404">
        <v>226</v>
      </c>
      <c r="M6671" s="507">
        <v>44988</v>
      </c>
      <c r="N6671" s="509"/>
      <c r="O6671" s="404"/>
      <c r="P6671" s="404"/>
      <c r="Q6671" s="404"/>
      <c r="R6671" s="404"/>
      <c r="S6671" s="404"/>
      <c r="T6671" s="404"/>
      <c r="U6671" s="404"/>
      <c r="V6671" s="404"/>
      <c r="W6671" s="404"/>
      <c r="X6671" s="404"/>
      <c r="Y6671" s="404"/>
      <c r="Z6671" s="404"/>
      <c r="AA6671" s="404"/>
      <c r="AB6671" s="404"/>
      <c r="AC6671" s="1507">
        <f t="shared" si="2307"/>
        <v>336</v>
      </c>
      <c r="AD6671" s="1508">
        <f t="shared" si="2308"/>
        <v>132022.86048</v>
      </c>
      <c r="AE6671" s="14">
        <f t="shared" si="2309"/>
        <v>16.233333333333334</v>
      </c>
      <c r="AF6671" s="14">
        <f t="shared" si="2310"/>
        <v>0</v>
      </c>
      <c r="AG6671" s="14" t="e">
        <f t="shared" si="2311"/>
        <v>#DIV/0!</v>
      </c>
      <c r="AH6671" s="14" t="e">
        <f t="shared" si="2312"/>
        <v>#DIV/0!</v>
      </c>
      <c r="AI6671" s="14">
        <f t="shared" si="2313"/>
        <v>336</v>
      </c>
      <c r="AJ6671" s="2744"/>
    </row>
    <row r="6672" spans="1:36" ht="15.75">
      <c r="A6672" s="1482">
        <v>7</v>
      </c>
      <c r="B6672" s="107" t="s">
        <v>3255</v>
      </c>
      <c r="C6672" s="509" t="s">
        <v>153</v>
      </c>
      <c r="D6672" s="505">
        <v>34.165889999999997</v>
      </c>
      <c r="E6672" s="509"/>
      <c r="F6672" s="505"/>
      <c r="G6672" s="404">
        <v>336</v>
      </c>
      <c r="H6672" s="505">
        <f>G6672*D6672</f>
        <v>11479.739039999999</v>
      </c>
      <c r="I6672" s="507">
        <v>45009</v>
      </c>
      <c r="J6672" s="2753">
        <v>45412</v>
      </c>
      <c r="K6672" s="404"/>
      <c r="L6672" s="404">
        <v>226</v>
      </c>
      <c r="M6672" s="507">
        <v>44988</v>
      </c>
      <c r="N6672" s="509"/>
      <c r="O6672" s="404"/>
      <c r="P6672" s="404"/>
      <c r="Q6672" s="404"/>
      <c r="R6672" s="404"/>
      <c r="S6672" s="404"/>
      <c r="T6672" s="404"/>
      <c r="U6672" s="404"/>
      <c r="V6672" s="404"/>
      <c r="W6672" s="404"/>
      <c r="X6672" s="404"/>
      <c r="Y6672" s="404"/>
      <c r="Z6672" s="404"/>
      <c r="AA6672" s="404"/>
      <c r="AB6672" s="404"/>
      <c r="AC6672" s="1507">
        <f t="shared" si="2307"/>
        <v>336</v>
      </c>
      <c r="AD6672" s="1508">
        <f t="shared" si="2308"/>
        <v>11479.739039999999</v>
      </c>
      <c r="AE6672" s="14">
        <f t="shared" si="2309"/>
        <v>13.166666666666666</v>
      </c>
      <c r="AF6672" s="14">
        <f t="shared" si="2310"/>
        <v>0</v>
      </c>
      <c r="AG6672" s="14" t="e">
        <f t="shared" si="2311"/>
        <v>#DIV/0!</v>
      </c>
      <c r="AH6672" s="14" t="e">
        <f t="shared" si="2312"/>
        <v>#DIV/0!</v>
      </c>
      <c r="AI6672" s="14">
        <f t="shared" si="2313"/>
        <v>336</v>
      </c>
      <c r="AJ6672" s="2744"/>
    </row>
    <row r="6673" spans="1:36" ht="15.75">
      <c r="A6673" s="1482">
        <v>8</v>
      </c>
      <c r="B6673" s="107" t="s">
        <v>1599</v>
      </c>
      <c r="C6673" s="509" t="s">
        <v>215</v>
      </c>
      <c r="D6673" s="505">
        <v>15.545999999999999</v>
      </c>
      <c r="E6673" s="509">
        <v>6930</v>
      </c>
      <c r="F6673" s="505">
        <f>D6673*E6673</f>
        <v>107733.78</v>
      </c>
      <c r="G6673" s="404"/>
      <c r="H6673" s="505"/>
      <c r="I6673" s="507"/>
      <c r="J6673" s="2753">
        <v>45351</v>
      </c>
      <c r="K6673" s="404"/>
      <c r="L6673" s="404">
        <v>986</v>
      </c>
      <c r="M6673" s="507">
        <v>44883</v>
      </c>
      <c r="N6673" s="509"/>
      <c r="O6673" s="404">
        <v>420</v>
      </c>
      <c r="P6673" s="404">
        <v>600</v>
      </c>
      <c r="Q6673" s="404"/>
      <c r="R6673" s="404"/>
      <c r="S6673" s="404"/>
      <c r="T6673" s="404"/>
      <c r="U6673" s="404"/>
      <c r="V6673" s="404"/>
      <c r="W6673" s="404"/>
      <c r="X6673" s="404"/>
      <c r="Y6673" s="404"/>
      <c r="Z6673" s="404"/>
      <c r="AA6673" s="404"/>
      <c r="AB6673" s="404"/>
      <c r="AC6673" s="1507">
        <f t="shared" si="2307"/>
        <v>5910</v>
      </c>
      <c r="AD6673" s="1508">
        <f t="shared" si="2308"/>
        <v>91876.86</v>
      </c>
      <c r="AE6673" s="14">
        <f t="shared" si="2309"/>
        <v>11.133333333333333</v>
      </c>
      <c r="AF6673" s="14">
        <f t="shared" si="2310"/>
        <v>340</v>
      </c>
      <c r="AG6673" s="14">
        <f t="shared" si="2311"/>
        <v>17.382352941176471</v>
      </c>
      <c r="AH6673" s="14">
        <f t="shared" si="2312"/>
        <v>6.2490196078431381</v>
      </c>
      <c r="AI6673" s="14">
        <f t="shared" si="2313"/>
        <v>2124.666666666667</v>
      </c>
      <c r="AJ6673" s="2744"/>
    </row>
    <row r="6674" spans="1:36" ht="15.75">
      <c r="A6674" s="1482">
        <v>9</v>
      </c>
      <c r="B6674" s="107" t="s">
        <v>5459</v>
      </c>
      <c r="C6674" s="509" t="s">
        <v>153</v>
      </c>
      <c r="D6674" s="505">
        <v>59.666069999999998</v>
      </c>
      <c r="E6674" s="509">
        <v>4032</v>
      </c>
      <c r="F6674" s="505">
        <f>D6674*E6674</f>
        <v>240573.59423999998</v>
      </c>
      <c r="G6674" s="404"/>
      <c r="H6674" s="404"/>
      <c r="I6674" s="507"/>
      <c r="J6674" s="2177">
        <v>45688</v>
      </c>
      <c r="K6674" s="404"/>
      <c r="L6674" s="404">
        <v>748</v>
      </c>
      <c r="M6674" s="507">
        <v>44816</v>
      </c>
      <c r="N6674" s="509">
        <v>1568</v>
      </c>
      <c r="O6674" s="404">
        <v>868</v>
      </c>
      <c r="P6674" s="404">
        <v>1036</v>
      </c>
      <c r="Q6674" s="404"/>
      <c r="R6674" s="404"/>
      <c r="S6674" s="404"/>
      <c r="T6674" s="404"/>
      <c r="U6674" s="404"/>
      <c r="V6674" s="404"/>
      <c r="W6674" s="404"/>
      <c r="X6674" s="404"/>
      <c r="Y6674" s="404"/>
      <c r="Z6674" s="404"/>
      <c r="AA6674" s="404"/>
      <c r="AB6674" s="404"/>
      <c r="AC6674" s="1507">
        <f t="shared" si="2307"/>
        <v>560</v>
      </c>
      <c r="AD6674" s="1508">
        <f t="shared" si="2308"/>
        <v>33412.999199999998</v>
      </c>
      <c r="AE6674" s="14">
        <f t="shared" si="2309"/>
        <v>22.366666666666667</v>
      </c>
      <c r="AF6674" s="14">
        <f t="shared" si="2310"/>
        <v>1157.3333333333333</v>
      </c>
      <c r="AG6674" s="14">
        <f t="shared" si="2311"/>
        <v>0.4838709677419355</v>
      </c>
      <c r="AH6674" s="14">
        <f t="shared" si="2312"/>
        <v>-21.882795698924731</v>
      </c>
      <c r="AI6674" s="14">
        <f t="shared" si="2313"/>
        <v>-25325.688888888886</v>
      </c>
      <c r="AJ6674" s="2744"/>
    </row>
    <row r="6675" spans="1:36" ht="15.75" customHeight="1">
      <c r="A6675" s="1482">
        <v>10</v>
      </c>
      <c r="B6675" s="107" t="s">
        <v>5459</v>
      </c>
      <c r="C6675" s="509" t="s">
        <v>153</v>
      </c>
      <c r="D6675" s="505">
        <v>59.666069999999998</v>
      </c>
      <c r="E6675" s="509">
        <v>476</v>
      </c>
      <c r="F6675" s="505">
        <f>D6675*E6675</f>
        <v>28401.049319999998</v>
      </c>
      <c r="G6675" s="404"/>
      <c r="H6675" s="404"/>
      <c r="I6675" s="507"/>
      <c r="J6675" s="2177">
        <v>45777</v>
      </c>
      <c r="K6675" s="404"/>
      <c r="L6675" s="404">
        <v>911</v>
      </c>
      <c r="M6675" s="507">
        <v>44860</v>
      </c>
      <c r="N6675" s="509"/>
      <c r="O6675" s="404"/>
      <c r="P6675" s="404"/>
      <c r="Q6675" s="404"/>
      <c r="R6675" s="404"/>
      <c r="S6675" s="404"/>
      <c r="T6675" s="404"/>
      <c r="U6675" s="404"/>
      <c r="V6675" s="404"/>
      <c r="W6675" s="404"/>
      <c r="X6675" s="404"/>
      <c r="Y6675" s="404"/>
      <c r="Z6675" s="404"/>
      <c r="AA6675" s="404"/>
      <c r="AB6675" s="404"/>
      <c r="AC6675" s="1507">
        <f t="shared" si="2307"/>
        <v>476</v>
      </c>
      <c r="AD6675" s="1508">
        <f t="shared" si="2308"/>
        <v>28401.049319999998</v>
      </c>
      <c r="AE6675" s="14">
        <f t="shared" si="2309"/>
        <v>25.333333333333332</v>
      </c>
      <c r="AF6675" s="14">
        <f t="shared" si="2310"/>
        <v>0</v>
      </c>
      <c r="AG6675" s="14" t="e">
        <f t="shared" si="2311"/>
        <v>#DIV/0!</v>
      </c>
      <c r="AH6675" s="14" t="e">
        <f t="shared" si="2312"/>
        <v>#DIV/0!</v>
      </c>
      <c r="AI6675" s="14">
        <f t="shared" si="2313"/>
        <v>476</v>
      </c>
      <c r="AJ6675" s="2744"/>
    </row>
    <row r="6676" spans="1:36" ht="15.75">
      <c r="A6676" s="1482">
        <v>11</v>
      </c>
      <c r="B6676" s="107" t="s">
        <v>5459</v>
      </c>
      <c r="C6676" s="509" t="s">
        <v>153</v>
      </c>
      <c r="D6676" s="505">
        <v>60.947499999999998</v>
      </c>
      <c r="E6676" s="509"/>
      <c r="F6676" s="505"/>
      <c r="G6676" s="404">
        <v>55188</v>
      </c>
      <c r="H6676" s="505">
        <f>G6676*D6676</f>
        <v>3363570.63</v>
      </c>
      <c r="I6676" s="507">
        <v>45009</v>
      </c>
      <c r="J6676" s="2177">
        <v>45961</v>
      </c>
      <c r="K6676" s="404"/>
      <c r="L6676" s="404">
        <v>282</v>
      </c>
      <c r="M6676" s="507">
        <v>45000</v>
      </c>
      <c r="N6676" s="509"/>
      <c r="O6676" s="404"/>
      <c r="P6676" s="404"/>
      <c r="Q6676" s="404"/>
      <c r="R6676" s="404"/>
      <c r="S6676" s="404"/>
      <c r="T6676" s="404"/>
      <c r="U6676" s="404"/>
      <c r="V6676" s="404"/>
      <c r="W6676" s="404"/>
      <c r="X6676" s="404"/>
      <c r="Y6676" s="404"/>
      <c r="Z6676" s="404"/>
      <c r="AA6676" s="404"/>
      <c r="AB6676" s="404"/>
      <c r="AC6676" s="1507">
        <f t="shared" si="2307"/>
        <v>55188</v>
      </c>
      <c r="AD6676" s="1508">
        <f t="shared" si="2308"/>
        <v>3363570.63</v>
      </c>
      <c r="AE6676" s="14">
        <f t="shared" si="2309"/>
        <v>31.466666666666665</v>
      </c>
      <c r="AF6676" s="14">
        <f t="shared" si="2310"/>
        <v>0</v>
      </c>
      <c r="AG6676" s="14" t="e">
        <f t="shared" si="2311"/>
        <v>#DIV/0!</v>
      </c>
      <c r="AH6676" s="14" t="e">
        <f t="shared" si="2312"/>
        <v>#DIV/0!</v>
      </c>
      <c r="AI6676" s="14">
        <f t="shared" si="2313"/>
        <v>55188</v>
      </c>
      <c r="AJ6676" s="2744"/>
    </row>
    <row r="6677" spans="1:36" ht="15.75" customHeight="1">
      <c r="A6677" s="1482">
        <v>13</v>
      </c>
      <c r="B6677" s="107" t="s">
        <v>1603</v>
      </c>
      <c r="C6677" s="509" t="s">
        <v>215</v>
      </c>
      <c r="D6677" s="2746">
        <v>2.6806700000000001</v>
      </c>
      <c r="E6677" s="509">
        <v>11790</v>
      </c>
      <c r="F6677" s="505">
        <f>D6677*E6677</f>
        <v>31605.099300000002</v>
      </c>
      <c r="G6677" s="404"/>
      <c r="H6677" s="404"/>
      <c r="I6677" s="507"/>
      <c r="J6677" s="2177">
        <v>45473</v>
      </c>
      <c r="K6677" s="404"/>
      <c r="L6677" s="404">
        <v>978</v>
      </c>
      <c r="M6677" s="507">
        <v>44880</v>
      </c>
      <c r="N6677" s="509">
        <v>3270</v>
      </c>
      <c r="O6677" s="404">
        <v>930</v>
      </c>
      <c r="P6677" s="404">
        <v>1140</v>
      </c>
      <c r="Q6677" s="404"/>
      <c r="R6677" s="404"/>
      <c r="S6677" s="404"/>
      <c r="T6677" s="404"/>
      <c r="U6677" s="404"/>
      <c r="V6677" s="404"/>
      <c r="W6677" s="404"/>
      <c r="X6677" s="404"/>
      <c r="Y6677" s="404"/>
      <c r="Z6677" s="404"/>
      <c r="AA6677" s="404"/>
      <c r="AB6677" s="404"/>
      <c r="AC6677" s="1507">
        <f t="shared" si="2307"/>
        <v>6450</v>
      </c>
      <c r="AD6677" s="1508">
        <f t="shared" si="2308"/>
        <v>17290.321500000002</v>
      </c>
      <c r="AE6677" s="14">
        <f t="shared" si="2309"/>
        <v>15.2</v>
      </c>
      <c r="AF6677" s="14">
        <f t="shared" si="2310"/>
        <v>1780</v>
      </c>
      <c r="AG6677" s="14">
        <f t="shared" si="2311"/>
        <v>3.6235955056179776</v>
      </c>
      <c r="AH6677" s="14">
        <f t="shared" si="2312"/>
        <v>-11.576404494382022</v>
      </c>
      <c r="AI6677" s="14">
        <f t="shared" si="2313"/>
        <v>-20606</v>
      </c>
      <c r="AJ6677" s="2744"/>
    </row>
    <row r="6678" spans="1:36" ht="15.75">
      <c r="A6678" s="1482">
        <v>14</v>
      </c>
      <c r="B6678" s="107" t="s">
        <v>1603</v>
      </c>
      <c r="C6678" s="509" t="s">
        <v>215</v>
      </c>
      <c r="D6678" s="2746">
        <v>2.5543330000000002</v>
      </c>
      <c r="E6678" s="509"/>
      <c r="F6678" s="505"/>
      <c r="G6678" s="404">
        <v>42630</v>
      </c>
      <c r="H6678" s="505">
        <f>G6678*D6678</f>
        <v>108891.21579</v>
      </c>
      <c r="I6678" s="507">
        <v>45009</v>
      </c>
      <c r="J6678" s="2177">
        <v>45596</v>
      </c>
      <c r="K6678" s="404"/>
      <c r="L6678" s="404">
        <v>282</v>
      </c>
      <c r="M6678" s="507">
        <v>45000</v>
      </c>
      <c r="N6678" s="509"/>
      <c r="O6678" s="404"/>
      <c r="P6678" s="404"/>
      <c r="Q6678" s="404"/>
      <c r="R6678" s="404"/>
      <c r="S6678" s="404"/>
      <c r="T6678" s="404"/>
      <c r="U6678" s="404"/>
      <c r="V6678" s="404"/>
      <c r="W6678" s="404"/>
      <c r="X6678" s="404"/>
      <c r="Y6678" s="404"/>
      <c r="Z6678" s="404"/>
      <c r="AA6678" s="404"/>
      <c r="AB6678" s="404"/>
      <c r="AC6678" s="1507">
        <f t="shared" si="2307"/>
        <v>42630</v>
      </c>
      <c r="AD6678" s="1508">
        <f t="shared" si="2308"/>
        <v>108891.21579</v>
      </c>
      <c r="AE6678" s="14">
        <f t="shared" si="2309"/>
        <v>19.3</v>
      </c>
      <c r="AF6678" s="14">
        <f t="shared" si="2310"/>
        <v>0</v>
      </c>
      <c r="AG6678" s="14" t="e">
        <f t="shared" si="2311"/>
        <v>#DIV/0!</v>
      </c>
      <c r="AH6678" s="14" t="e">
        <f t="shared" si="2312"/>
        <v>#DIV/0!</v>
      </c>
      <c r="AI6678" s="14">
        <f t="shared" si="2313"/>
        <v>42630</v>
      </c>
      <c r="AJ6678" s="2744"/>
    </row>
    <row r="6679" spans="1:36" ht="15.75">
      <c r="A6679" s="1482">
        <v>15</v>
      </c>
      <c r="B6679" s="107" t="s">
        <v>1602</v>
      </c>
      <c r="C6679" s="509" t="s">
        <v>143</v>
      </c>
      <c r="D6679" s="505">
        <v>227.48</v>
      </c>
      <c r="E6679" s="509">
        <v>383</v>
      </c>
      <c r="F6679" s="505">
        <f t="shared" ref="F6679:F6684" si="2314">D6679*E6679</f>
        <v>87124.84</v>
      </c>
      <c r="G6679" s="404"/>
      <c r="H6679" s="404"/>
      <c r="I6679" s="507"/>
      <c r="J6679" s="2177">
        <v>45181</v>
      </c>
      <c r="K6679" s="404"/>
      <c r="L6679" s="404"/>
      <c r="M6679" s="507"/>
      <c r="N6679" s="509">
        <v>2</v>
      </c>
      <c r="O6679" s="404"/>
      <c r="P6679" s="404">
        <v>1</v>
      </c>
      <c r="Q6679" s="404"/>
      <c r="R6679" s="404"/>
      <c r="S6679" s="404"/>
      <c r="T6679" s="404"/>
      <c r="U6679" s="404"/>
      <c r="V6679" s="404"/>
      <c r="W6679" s="404"/>
      <c r="X6679" s="404"/>
      <c r="Y6679" s="404"/>
      <c r="Z6679" s="404"/>
      <c r="AA6679" s="404"/>
      <c r="AB6679" s="404"/>
      <c r="AC6679" s="1507">
        <f t="shared" si="2307"/>
        <v>380</v>
      </c>
      <c r="AD6679" s="1508">
        <f t="shared" si="2308"/>
        <v>86442.4</v>
      </c>
      <c r="AE6679" s="14">
        <f t="shared" si="2309"/>
        <v>5.4666666666666668</v>
      </c>
      <c r="AF6679" s="14">
        <f t="shared" si="2310"/>
        <v>1</v>
      </c>
      <c r="AG6679" s="14">
        <f t="shared" si="2311"/>
        <v>380</v>
      </c>
      <c r="AH6679" s="14">
        <f t="shared" si="2312"/>
        <v>374.53333333333336</v>
      </c>
      <c r="AI6679" s="14">
        <f t="shared" si="2313"/>
        <v>374.53333333333336</v>
      </c>
      <c r="AJ6679" s="2744"/>
    </row>
    <row r="6680" spans="1:36" ht="31.5">
      <c r="A6680" s="1482">
        <v>16</v>
      </c>
      <c r="B6680" s="517" t="s">
        <v>1604</v>
      </c>
      <c r="C6680" s="509" t="s">
        <v>66</v>
      </c>
      <c r="D6680" s="505">
        <v>1.2312099999999999</v>
      </c>
      <c r="E6680" s="509">
        <v>476</v>
      </c>
      <c r="F6680" s="505">
        <f t="shared" si="2314"/>
        <v>586.05595999999991</v>
      </c>
      <c r="G6680" s="404"/>
      <c r="H6680" s="404"/>
      <c r="I6680" s="507"/>
      <c r="J6680" s="2177">
        <v>45838</v>
      </c>
      <c r="K6680" s="404"/>
      <c r="L6680" s="404"/>
      <c r="M6680" s="507"/>
      <c r="N6680" s="404">
        <v>5</v>
      </c>
      <c r="O6680" s="404"/>
      <c r="P6680" s="404">
        <v>2</v>
      </c>
      <c r="Q6680" s="404"/>
      <c r="R6680" s="404"/>
      <c r="S6680" s="404"/>
      <c r="T6680" s="404"/>
      <c r="U6680" s="404"/>
      <c r="V6680" s="404"/>
      <c r="W6680" s="404"/>
      <c r="X6680" s="404"/>
      <c r="Y6680" s="404"/>
      <c r="Z6680" s="404"/>
      <c r="AA6680" s="404"/>
      <c r="AB6680" s="404"/>
      <c r="AC6680" s="1507">
        <f t="shared" si="2307"/>
        <v>469</v>
      </c>
      <c r="AD6680" s="1508">
        <f t="shared" si="2308"/>
        <v>577.43748999999991</v>
      </c>
      <c r="AE6680" s="14">
        <f t="shared" si="2309"/>
        <v>27.366666666666667</v>
      </c>
      <c r="AF6680" s="14">
        <f t="shared" si="2310"/>
        <v>2.3333333333333335</v>
      </c>
      <c r="AG6680" s="14">
        <f t="shared" si="2311"/>
        <v>201</v>
      </c>
      <c r="AH6680" s="14">
        <f t="shared" si="2312"/>
        <v>173.63333333333333</v>
      </c>
      <c r="AI6680" s="14">
        <f t="shared" si="2313"/>
        <v>405.14444444444445</v>
      </c>
      <c r="AJ6680" s="2744"/>
    </row>
    <row r="6681" spans="1:36" ht="15.75">
      <c r="A6681" s="1482">
        <v>17</v>
      </c>
      <c r="B6681" s="545" t="s">
        <v>1605</v>
      </c>
      <c r="C6681" s="2747" t="s">
        <v>224</v>
      </c>
      <c r="D6681" s="505">
        <v>277</v>
      </c>
      <c r="E6681" s="509">
        <v>82.6</v>
      </c>
      <c r="F6681" s="505">
        <f t="shared" si="2314"/>
        <v>22880.199999999997</v>
      </c>
      <c r="G6681" s="404"/>
      <c r="H6681" s="2745"/>
      <c r="I6681" s="507"/>
      <c r="J6681" s="523">
        <v>45627</v>
      </c>
      <c r="K6681" s="404"/>
      <c r="L6681" s="404">
        <v>156</v>
      </c>
      <c r="M6681" s="507">
        <v>44636</v>
      </c>
      <c r="N6681" s="404">
        <v>6.5</v>
      </c>
      <c r="O6681" s="404">
        <v>2.2000000000000002</v>
      </c>
      <c r="P6681" s="404"/>
      <c r="Q6681" s="404"/>
      <c r="R6681" s="404"/>
      <c r="S6681" s="404"/>
      <c r="T6681" s="404"/>
      <c r="U6681" s="404"/>
      <c r="V6681" s="404"/>
      <c r="W6681" s="404"/>
      <c r="X6681" s="404"/>
      <c r="Y6681" s="404"/>
      <c r="Z6681" s="404"/>
      <c r="AA6681" s="404"/>
      <c r="AB6681" s="404"/>
      <c r="AC6681" s="1507">
        <f t="shared" si="2307"/>
        <v>73.899999999999991</v>
      </c>
      <c r="AD6681" s="1508">
        <f t="shared" si="2308"/>
        <v>20470.3</v>
      </c>
      <c r="AE6681" s="14">
        <f t="shared" si="2309"/>
        <v>20.333333333333332</v>
      </c>
      <c r="AF6681" s="14">
        <f t="shared" si="2310"/>
        <v>2.9</v>
      </c>
      <c r="AG6681" s="14">
        <f t="shared" si="2311"/>
        <v>25.482758620689651</v>
      </c>
      <c r="AH6681" s="14">
        <f t="shared" si="2312"/>
        <v>5.1494252873563191</v>
      </c>
      <c r="AI6681" s="14">
        <f t="shared" si="2313"/>
        <v>14.93333333333333</v>
      </c>
      <c r="AJ6681" s="2744"/>
    </row>
    <row r="6682" spans="1:36" ht="15.75">
      <c r="A6682" s="1482">
        <v>18</v>
      </c>
      <c r="B6682" s="545" t="s">
        <v>1606</v>
      </c>
      <c r="C6682" s="2747" t="s">
        <v>224</v>
      </c>
      <c r="D6682" s="505">
        <v>209</v>
      </c>
      <c r="E6682" s="509">
        <v>104.4</v>
      </c>
      <c r="F6682" s="505">
        <f t="shared" si="2314"/>
        <v>21819.600000000002</v>
      </c>
      <c r="G6682" s="404"/>
      <c r="H6682" s="2745"/>
      <c r="I6682" s="507"/>
      <c r="J6682" s="523">
        <v>45352</v>
      </c>
      <c r="K6682" s="404"/>
      <c r="L6682" s="404">
        <v>156</v>
      </c>
      <c r="M6682" s="507">
        <v>44636</v>
      </c>
      <c r="N6682" s="404">
        <v>2</v>
      </c>
      <c r="O6682" s="404">
        <v>2.4</v>
      </c>
      <c r="P6682" s="404"/>
      <c r="Q6682" s="404"/>
      <c r="R6682" s="404"/>
      <c r="S6682" s="404"/>
      <c r="T6682" s="404"/>
      <c r="U6682" s="404"/>
      <c r="V6682" s="404"/>
      <c r="W6682" s="404"/>
      <c r="X6682" s="404"/>
      <c r="Y6682" s="404"/>
      <c r="Z6682" s="404"/>
      <c r="AA6682" s="404"/>
      <c r="AB6682" s="404"/>
      <c r="AC6682" s="1507">
        <f t="shared" si="2307"/>
        <v>100</v>
      </c>
      <c r="AD6682" s="1508">
        <f t="shared" si="2308"/>
        <v>20900</v>
      </c>
      <c r="AE6682" s="14">
        <f t="shared" si="2309"/>
        <v>11.166666666666666</v>
      </c>
      <c r="AF6682" s="14">
        <f t="shared" si="2310"/>
        <v>1.4666666666666668</v>
      </c>
      <c r="AG6682" s="14">
        <f t="shared" si="2311"/>
        <v>68.181818181818173</v>
      </c>
      <c r="AH6682" s="14">
        <f t="shared" si="2312"/>
        <v>57.015151515151508</v>
      </c>
      <c r="AI6682" s="14">
        <f t="shared" si="2313"/>
        <v>83.62222222222222</v>
      </c>
      <c r="AJ6682" s="2744"/>
    </row>
    <row r="6683" spans="1:36" ht="15.75">
      <c r="A6683" s="1482">
        <v>19</v>
      </c>
      <c r="B6683" s="545" t="s">
        <v>1607</v>
      </c>
      <c r="C6683" s="2747" t="s">
        <v>224</v>
      </c>
      <c r="D6683" s="505">
        <v>317.79000000000002</v>
      </c>
      <c r="E6683" s="509">
        <v>9.8000000000000007</v>
      </c>
      <c r="F6683" s="505">
        <f t="shared" si="2314"/>
        <v>3114.3420000000006</v>
      </c>
      <c r="G6683" s="404"/>
      <c r="H6683" s="2745"/>
      <c r="I6683" s="507"/>
      <c r="J6683" s="523">
        <v>45352</v>
      </c>
      <c r="K6683" s="404"/>
      <c r="L6683" s="404">
        <v>156</v>
      </c>
      <c r="M6683" s="507">
        <v>44636</v>
      </c>
      <c r="N6683" s="404">
        <v>0.8</v>
      </c>
      <c r="O6683" s="404"/>
      <c r="P6683" s="404"/>
      <c r="Q6683" s="404"/>
      <c r="R6683" s="404"/>
      <c r="S6683" s="404"/>
      <c r="T6683" s="404"/>
      <c r="U6683" s="404"/>
      <c r="V6683" s="404"/>
      <c r="W6683" s="404"/>
      <c r="X6683" s="404"/>
      <c r="Y6683" s="404"/>
      <c r="Z6683" s="404"/>
      <c r="AA6683" s="404"/>
      <c r="AB6683" s="404"/>
      <c r="AC6683" s="1507">
        <f t="shared" si="2307"/>
        <v>9</v>
      </c>
      <c r="AD6683" s="1508">
        <f t="shared" si="2308"/>
        <v>2860.11</v>
      </c>
      <c r="AE6683" s="14">
        <f t="shared" si="2309"/>
        <v>11.166666666666666</v>
      </c>
      <c r="AF6683" s="14">
        <f t="shared" si="2310"/>
        <v>0.26666666666666666</v>
      </c>
      <c r="AG6683" s="14">
        <f t="shared" si="2311"/>
        <v>33.75</v>
      </c>
      <c r="AH6683" s="14">
        <f t="shared" si="2312"/>
        <v>22.583333333333336</v>
      </c>
      <c r="AI6683" s="14">
        <f t="shared" si="2313"/>
        <v>6.0222222222222221</v>
      </c>
      <c r="AJ6683" s="2744"/>
    </row>
    <row r="6684" spans="1:36" ht="15.75">
      <c r="A6684" s="1482">
        <v>14</v>
      </c>
      <c r="B6684" s="545" t="s">
        <v>1608</v>
      </c>
      <c r="C6684" s="2747" t="s">
        <v>224</v>
      </c>
      <c r="D6684" s="505">
        <v>57.25</v>
      </c>
      <c r="E6684" s="509">
        <v>23</v>
      </c>
      <c r="F6684" s="505">
        <f t="shared" si="2314"/>
        <v>1316.75</v>
      </c>
      <c r="G6684" s="404"/>
      <c r="H6684" s="2745"/>
      <c r="I6684" s="507"/>
      <c r="J6684" s="523">
        <v>45900</v>
      </c>
      <c r="K6684" s="404"/>
      <c r="L6684" s="404">
        <v>156</v>
      </c>
      <c r="M6684" s="507">
        <v>44636</v>
      </c>
      <c r="N6684" s="404"/>
      <c r="O6684" s="404"/>
      <c r="P6684" s="404"/>
      <c r="Q6684" s="404"/>
      <c r="R6684" s="404"/>
      <c r="S6684" s="404"/>
      <c r="T6684" s="404"/>
      <c r="U6684" s="404"/>
      <c r="V6684" s="404"/>
      <c r="W6684" s="404"/>
      <c r="X6684" s="404"/>
      <c r="Y6684" s="404"/>
      <c r="Z6684" s="404"/>
      <c r="AA6684" s="404"/>
      <c r="AB6684" s="404"/>
      <c r="AC6684" s="1507">
        <f t="shared" si="2307"/>
        <v>23</v>
      </c>
      <c r="AD6684" s="1508">
        <f t="shared" si="2308"/>
        <v>1316.75</v>
      </c>
      <c r="AE6684" s="14">
        <f t="shared" si="2309"/>
        <v>29.433333333333334</v>
      </c>
      <c r="AF6684" s="14">
        <f t="shared" si="2310"/>
        <v>0</v>
      </c>
      <c r="AG6684" s="14" t="e">
        <f t="shared" si="2311"/>
        <v>#DIV/0!</v>
      </c>
      <c r="AH6684" s="14" t="e">
        <f t="shared" si="2312"/>
        <v>#DIV/0!</v>
      </c>
      <c r="AI6684" s="14">
        <f t="shared" si="2313"/>
        <v>23</v>
      </c>
      <c r="AJ6684" s="2744"/>
    </row>
    <row r="6685" spans="1:36" ht="15.75">
      <c r="A6685" s="4591" t="s">
        <v>8219</v>
      </c>
      <c r="B6685" s="4592"/>
      <c r="C6685" s="4592"/>
      <c r="D6685" s="4592"/>
      <c r="E6685" s="4592"/>
      <c r="F6685" s="4592"/>
      <c r="G6685" s="4592"/>
      <c r="H6685" s="4592"/>
      <c r="I6685" s="4592"/>
      <c r="J6685" s="4592"/>
      <c r="K6685" s="4592"/>
      <c r="L6685" s="4592"/>
      <c r="M6685" s="4592"/>
      <c r="N6685" s="4592"/>
      <c r="O6685" s="4592"/>
      <c r="P6685" s="4592"/>
      <c r="Q6685" s="4592"/>
      <c r="R6685" s="4592"/>
      <c r="S6685" s="4592"/>
      <c r="T6685" s="4592"/>
      <c r="U6685" s="4592"/>
      <c r="V6685" s="4592"/>
      <c r="W6685" s="4592"/>
      <c r="X6685" s="4592"/>
      <c r="Y6685" s="4592"/>
      <c r="Z6685" s="4592"/>
      <c r="AA6685" s="4592"/>
      <c r="AB6685" s="4592"/>
      <c r="AC6685" s="4592"/>
      <c r="AD6685" s="4592"/>
      <c r="AE6685" s="4592"/>
      <c r="AF6685" s="4592"/>
      <c r="AG6685" s="4592"/>
      <c r="AH6685" s="4592"/>
      <c r="AI6685" s="4592"/>
      <c r="AJ6685" s="4593"/>
    </row>
    <row r="6686" spans="1:36" ht="15.75">
      <c r="A6686" s="1482">
        <v>1</v>
      </c>
      <c r="B6686" s="545" t="s">
        <v>8220</v>
      </c>
      <c r="C6686" s="2747" t="s">
        <v>156</v>
      </c>
      <c r="D6686" s="505">
        <v>4.7699999999999996</v>
      </c>
      <c r="E6686" s="509"/>
      <c r="F6686" s="505"/>
      <c r="G6686" s="404">
        <v>100</v>
      </c>
      <c r="H6686" s="2745">
        <f t="shared" ref="H6686:H6697" si="2315">G6686*D6686</f>
        <v>476.99999999999994</v>
      </c>
      <c r="I6686" s="507">
        <v>44942</v>
      </c>
      <c r="J6686" s="523">
        <v>45308</v>
      </c>
      <c r="K6686" s="404"/>
      <c r="L6686" s="404">
        <v>1026</v>
      </c>
      <c r="M6686" s="507">
        <v>44890</v>
      </c>
      <c r="N6686" s="404">
        <v>13</v>
      </c>
      <c r="O6686" s="404">
        <v>41</v>
      </c>
      <c r="P6686" s="404"/>
      <c r="Q6686" s="404"/>
      <c r="R6686" s="404"/>
      <c r="S6686" s="404"/>
      <c r="T6686" s="404"/>
      <c r="U6686" s="404"/>
      <c r="V6686" s="404"/>
      <c r="W6686" s="404"/>
      <c r="X6686" s="404"/>
      <c r="Y6686" s="404"/>
      <c r="Z6686" s="404"/>
      <c r="AA6686" s="404"/>
      <c r="AB6686" s="404"/>
      <c r="AC6686" s="1507">
        <f t="shared" ref="AC6686:AC6697" si="2316">E6686+G6686-N6686-O6686-AA6686-P6686-Q6686-R6686-S6686-T6686-U6686-V6686-W6686-X6686-Y6686</f>
        <v>46</v>
      </c>
      <c r="AD6686" s="1508">
        <f t="shared" ref="AD6686:AD6697" si="2317">D6686*AC6686</f>
        <v>219.42</v>
      </c>
      <c r="AE6686" s="14">
        <f t="shared" ref="AE6686:AE6697" si="2318">(J6686-"01.04.2023")/30</f>
        <v>9.6999999999999993</v>
      </c>
      <c r="AF6686" s="14">
        <f t="shared" ref="AF6686:AF6697" si="2319">(N6686+O6686+P6686+Q6686+R6686+S6686+T6686+U6686+V6686+W6686+X6686+Y6686)/3</f>
        <v>18</v>
      </c>
      <c r="AG6686" s="14">
        <f t="shared" ref="AG6686:AG6697" si="2320">AC6686/AF6686</f>
        <v>2.5555555555555554</v>
      </c>
      <c r="AH6686" s="14">
        <f t="shared" ref="AH6686:AH6697" si="2321">AG6686-AE6686</f>
        <v>-7.1444444444444439</v>
      </c>
      <c r="AI6686" s="14">
        <f t="shared" ref="AI6686:AI6697" si="2322">AC6686-(AE6686*AF6686)</f>
        <v>-128.6</v>
      </c>
      <c r="AJ6686" s="2744"/>
    </row>
    <row r="6687" spans="1:36" ht="15.75">
      <c r="A6687" s="1482">
        <v>2</v>
      </c>
      <c r="B6687" s="545" t="s">
        <v>8221</v>
      </c>
      <c r="C6687" s="2747" t="s">
        <v>156</v>
      </c>
      <c r="D6687" s="505">
        <v>26.15</v>
      </c>
      <c r="E6687" s="509"/>
      <c r="F6687" s="505"/>
      <c r="G6687" s="404">
        <v>300</v>
      </c>
      <c r="H6687" s="2745">
        <f t="shared" si="2315"/>
        <v>7845</v>
      </c>
      <c r="I6687" s="507">
        <v>44942</v>
      </c>
      <c r="J6687" s="523">
        <v>46419</v>
      </c>
      <c r="K6687" s="404"/>
      <c r="L6687" s="404">
        <v>1026</v>
      </c>
      <c r="M6687" s="507">
        <v>44890</v>
      </c>
      <c r="N6687" s="404"/>
      <c r="O6687" s="404">
        <v>7</v>
      </c>
      <c r="P6687" s="404"/>
      <c r="Q6687" s="404"/>
      <c r="R6687" s="404"/>
      <c r="S6687" s="404"/>
      <c r="T6687" s="404"/>
      <c r="U6687" s="404"/>
      <c r="V6687" s="404"/>
      <c r="W6687" s="404"/>
      <c r="X6687" s="404"/>
      <c r="Y6687" s="404"/>
      <c r="Z6687" s="404"/>
      <c r="AA6687" s="404"/>
      <c r="AB6687" s="404"/>
      <c r="AC6687" s="1507">
        <f t="shared" si="2316"/>
        <v>293</v>
      </c>
      <c r="AD6687" s="1508">
        <f t="shared" si="2317"/>
        <v>7661.95</v>
      </c>
      <c r="AE6687" s="14">
        <f t="shared" si="2318"/>
        <v>46.733333333333334</v>
      </c>
      <c r="AF6687" s="14">
        <f t="shared" si="2319"/>
        <v>2.3333333333333335</v>
      </c>
      <c r="AG6687" s="14">
        <f t="shared" si="2320"/>
        <v>125.57142857142857</v>
      </c>
      <c r="AH6687" s="14">
        <f t="shared" si="2321"/>
        <v>78.838095238095235</v>
      </c>
      <c r="AI6687" s="14">
        <f t="shared" si="2322"/>
        <v>183.95555555555555</v>
      </c>
      <c r="AJ6687" s="2744"/>
    </row>
    <row r="6688" spans="1:36" ht="15.75">
      <c r="A6688" s="1482">
        <v>3</v>
      </c>
      <c r="B6688" s="545" t="s">
        <v>9809</v>
      </c>
      <c r="C6688" s="2747" t="s">
        <v>181</v>
      </c>
      <c r="D6688" s="505">
        <v>8.7899999999999991</v>
      </c>
      <c r="E6688" s="509"/>
      <c r="F6688" s="505"/>
      <c r="G6688" s="404">
        <v>1000</v>
      </c>
      <c r="H6688" s="2745">
        <f t="shared" si="2315"/>
        <v>8790</v>
      </c>
      <c r="I6688" s="507">
        <v>44992</v>
      </c>
      <c r="J6688" s="523">
        <v>46266</v>
      </c>
      <c r="K6688" s="404"/>
      <c r="L6688" s="404">
        <v>210</v>
      </c>
      <c r="M6688" s="507">
        <v>44987</v>
      </c>
      <c r="N6688" s="404"/>
      <c r="O6688" s="404"/>
      <c r="P6688" s="404">
        <v>638</v>
      </c>
      <c r="Q6688" s="404"/>
      <c r="R6688" s="404"/>
      <c r="S6688" s="404"/>
      <c r="T6688" s="404"/>
      <c r="U6688" s="404"/>
      <c r="V6688" s="404"/>
      <c r="W6688" s="404"/>
      <c r="X6688" s="404"/>
      <c r="Y6688" s="404"/>
      <c r="Z6688" s="404"/>
      <c r="AA6688" s="404"/>
      <c r="AB6688" s="404"/>
      <c r="AC6688" s="1507">
        <f t="shared" si="2316"/>
        <v>362</v>
      </c>
      <c r="AD6688" s="1508">
        <f t="shared" si="2317"/>
        <v>3181.9799999999996</v>
      </c>
      <c r="AE6688" s="14">
        <f t="shared" si="2318"/>
        <v>41.633333333333333</v>
      </c>
      <c r="AF6688" s="14">
        <f t="shared" si="2319"/>
        <v>212.66666666666666</v>
      </c>
      <c r="AG6688" s="14">
        <f t="shared" si="2320"/>
        <v>1.7021943573667713</v>
      </c>
      <c r="AH6688" s="14">
        <f t="shared" si="2321"/>
        <v>-39.931138975966562</v>
      </c>
      <c r="AI6688" s="14">
        <f t="shared" si="2322"/>
        <v>-8492.0222222222219</v>
      </c>
      <c r="AJ6688" s="2744"/>
    </row>
    <row r="6689" spans="1:36" ht="15.75">
      <c r="A6689" s="1482">
        <v>4</v>
      </c>
      <c r="B6689" s="545" t="s">
        <v>9810</v>
      </c>
      <c r="C6689" s="2747" t="s">
        <v>181</v>
      </c>
      <c r="D6689" s="505">
        <v>1.63</v>
      </c>
      <c r="E6689" s="509"/>
      <c r="F6689" s="505"/>
      <c r="G6689" s="404">
        <v>100</v>
      </c>
      <c r="H6689" s="2745">
        <f t="shared" si="2315"/>
        <v>163</v>
      </c>
      <c r="I6689" s="507">
        <v>44992</v>
      </c>
      <c r="J6689" s="523">
        <v>46419</v>
      </c>
      <c r="K6689" s="404"/>
      <c r="L6689" s="404">
        <v>210</v>
      </c>
      <c r="M6689" s="507">
        <v>44987</v>
      </c>
      <c r="N6689" s="404"/>
      <c r="O6689" s="404"/>
      <c r="P6689" s="404"/>
      <c r="Q6689" s="404"/>
      <c r="R6689" s="404"/>
      <c r="S6689" s="404"/>
      <c r="T6689" s="404"/>
      <c r="U6689" s="404"/>
      <c r="V6689" s="404"/>
      <c r="W6689" s="404"/>
      <c r="X6689" s="404"/>
      <c r="Y6689" s="404"/>
      <c r="Z6689" s="404"/>
      <c r="AA6689" s="404"/>
      <c r="AB6689" s="404"/>
      <c r="AC6689" s="1507">
        <f t="shared" si="2316"/>
        <v>100</v>
      </c>
      <c r="AD6689" s="1508">
        <f t="shared" si="2317"/>
        <v>163</v>
      </c>
      <c r="AE6689" s="14">
        <f t="shared" si="2318"/>
        <v>46.733333333333334</v>
      </c>
      <c r="AF6689" s="14">
        <f t="shared" si="2319"/>
        <v>0</v>
      </c>
      <c r="AG6689" s="14" t="e">
        <f t="shared" si="2320"/>
        <v>#DIV/0!</v>
      </c>
      <c r="AH6689" s="14" t="e">
        <f t="shared" si="2321"/>
        <v>#DIV/0!</v>
      </c>
      <c r="AI6689" s="14">
        <f t="shared" si="2322"/>
        <v>100</v>
      </c>
      <c r="AJ6689" s="2744"/>
    </row>
    <row r="6690" spans="1:36" ht="15.75">
      <c r="A6690" s="1482">
        <v>5</v>
      </c>
      <c r="B6690" s="545" t="s">
        <v>9811</v>
      </c>
      <c r="C6690" s="2747" t="s">
        <v>181</v>
      </c>
      <c r="D6690" s="505">
        <v>1.99</v>
      </c>
      <c r="E6690" s="509"/>
      <c r="F6690" s="505"/>
      <c r="G6690" s="404">
        <v>1000</v>
      </c>
      <c r="H6690" s="2745">
        <f t="shared" si="2315"/>
        <v>1990</v>
      </c>
      <c r="I6690" s="507">
        <v>44992</v>
      </c>
      <c r="J6690" s="523">
        <v>46357</v>
      </c>
      <c r="K6690" s="404"/>
      <c r="L6690" s="404">
        <v>210</v>
      </c>
      <c r="M6690" s="507">
        <v>44987</v>
      </c>
      <c r="N6690" s="404"/>
      <c r="O6690" s="404"/>
      <c r="P6690" s="404"/>
      <c r="Q6690" s="404"/>
      <c r="R6690" s="404"/>
      <c r="S6690" s="404"/>
      <c r="T6690" s="404"/>
      <c r="U6690" s="404"/>
      <c r="V6690" s="404"/>
      <c r="W6690" s="404"/>
      <c r="X6690" s="404"/>
      <c r="Y6690" s="404"/>
      <c r="Z6690" s="404"/>
      <c r="AA6690" s="404"/>
      <c r="AB6690" s="404"/>
      <c r="AC6690" s="1507">
        <f t="shared" si="2316"/>
        <v>1000</v>
      </c>
      <c r="AD6690" s="1508">
        <f t="shared" si="2317"/>
        <v>1990</v>
      </c>
      <c r="AE6690" s="14">
        <f t="shared" si="2318"/>
        <v>44.666666666666664</v>
      </c>
      <c r="AF6690" s="14">
        <f t="shared" si="2319"/>
        <v>0</v>
      </c>
      <c r="AG6690" s="14" t="e">
        <f t="shared" si="2320"/>
        <v>#DIV/0!</v>
      </c>
      <c r="AH6690" s="14" t="e">
        <f t="shared" si="2321"/>
        <v>#DIV/0!</v>
      </c>
      <c r="AI6690" s="14">
        <f t="shared" si="2322"/>
        <v>1000</v>
      </c>
      <c r="AJ6690" s="2744"/>
    </row>
    <row r="6691" spans="1:36" ht="15.75">
      <c r="A6691" s="1482">
        <v>6</v>
      </c>
      <c r="B6691" s="545" t="s">
        <v>9812</v>
      </c>
      <c r="C6691" s="2747" t="s">
        <v>181</v>
      </c>
      <c r="D6691" s="505">
        <v>9.35</v>
      </c>
      <c r="E6691" s="509"/>
      <c r="F6691" s="505"/>
      <c r="G6691" s="404">
        <v>2000</v>
      </c>
      <c r="H6691" s="2745">
        <f t="shared" si="2315"/>
        <v>18700</v>
      </c>
      <c r="I6691" s="507">
        <v>44992</v>
      </c>
      <c r="J6691" s="523">
        <v>46357</v>
      </c>
      <c r="K6691" s="404"/>
      <c r="L6691" s="404">
        <v>210</v>
      </c>
      <c r="M6691" s="507">
        <v>44987</v>
      </c>
      <c r="N6691" s="404"/>
      <c r="O6691" s="404"/>
      <c r="P6691" s="404"/>
      <c r="Q6691" s="404"/>
      <c r="R6691" s="404"/>
      <c r="S6691" s="404"/>
      <c r="T6691" s="404"/>
      <c r="U6691" s="404"/>
      <c r="V6691" s="404"/>
      <c r="W6691" s="404"/>
      <c r="X6691" s="404"/>
      <c r="Y6691" s="404"/>
      <c r="Z6691" s="404"/>
      <c r="AA6691" s="404"/>
      <c r="AB6691" s="404"/>
      <c r="AC6691" s="1507">
        <f t="shared" si="2316"/>
        <v>2000</v>
      </c>
      <c r="AD6691" s="1508">
        <f t="shared" si="2317"/>
        <v>18700</v>
      </c>
      <c r="AE6691" s="14">
        <f t="shared" si="2318"/>
        <v>44.666666666666664</v>
      </c>
      <c r="AF6691" s="14">
        <f t="shared" si="2319"/>
        <v>0</v>
      </c>
      <c r="AG6691" s="14" t="e">
        <f t="shared" si="2320"/>
        <v>#DIV/0!</v>
      </c>
      <c r="AH6691" s="14" t="e">
        <f t="shared" si="2321"/>
        <v>#DIV/0!</v>
      </c>
      <c r="AI6691" s="14">
        <f t="shared" si="2322"/>
        <v>2000</v>
      </c>
      <c r="AJ6691" s="2744"/>
    </row>
    <row r="6692" spans="1:36" ht="15.75">
      <c r="A6692" s="1482">
        <v>7</v>
      </c>
      <c r="B6692" s="545" t="s">
        <v>9813</v>
      </c>
      <c r="C6692" s="2747" t="s">
        <v>181</v>
      </c>
      <c r="D6692" s="505">
        <v>6.9</v>
      </c>
      <c r="E6692" s="509"/>
      <c r="F6692" s="505"/>
      <c r="G6692" s="404">
        <v>2000</v>
      </c>
      <c r="H6692" s="2745">
        <f t="shared" si="2315"/>
        <v>13800</v>
      </c>
      <c r="I6692" s="507">
        <v>44992</v>
      </c>
      <c r="J6692" s="523">
        <v>46357</v>
      </c>
      <c r="K6692" s="404"/>
      <c r="L6692" s="404">
        <v>210</v>
      </c>
      <c r="M6692" s="507">
        <v>44987</v>
      </c>
      <c r="N6692" s="404"/>
      <c r="O6692" s="404"/>
      <c r="P6692" s="404"/>
      <c r="Q6692" s="404"/>
      <c r="R6692" s="404"/>
      <c r="S6692" s="404"/>
      <c r="T6692" s="404"/>
      <c r="U6692" s="404"/>
      <c r="V6692" s="404"/>
      <c r="W6692" s="404"/>
      <c r="X6692" s="404"/>
      <c r="Y6692" s="404"/>
      <c r="Z6692" s="404"/>
      <c r="AA6692" s="404"/>
      <c r="AB6692" s="404"/>
      <c r="AC6692" s="1507">
        <f t="shared" si="2316"/>
        <v>2000</v>
      </c>
      <c r="AD6692" s="1508">
        <f t="shared" si="2317"/>
        <v>13800</v>
      </c>
      <c r="AE6692" s="14">
        <f t="shared" si="2318"/>
        <v>44.666666666666664</v>
      </c>
      <c r="AF6692" s="14">
        <f t="shared" si="2319"/>
        <v>0</v>
      </c>
      <c r="AG6692" s="14" t="e">
        <f t="shared" si="2320"/>
        <v>#DIV/0!</v>
      </c>
      <c r="AH6692" s="14" t="e">
        <f t="shared" si="2321"/>
        <v>#DIV/0!</v>
      </c>
      <c r="AI6692" s="14">
        <f t="shared" si="2322"/>
        <v>2000</v>
      </c>
      <c r="AJ6692" s="2744"/>
    </row>
    <row r="6693" spans="1:36" ht="15.75">
      <c r="A6693" s="1482">
        <v>8</v>
      </c>
      <c r="B6693" s="545" t="s">
        <v>9814</v>
      </c>
      <c r="C6693" s="2747" t="s">
        <v>233</v>
      </c>
      <c r="D6693" s="505">
        <v>25.273402000000001</v>
      </c>
      <c r="E6693" s="509"/>
      <c r="F6693" s="505"/>
      <c r="G6693" s="404">
        <v>500</v>
      </c>
      <c r="H6693" s="2745">
        <f t="shared" si="2315"/>
        <v>12636.701000000001</v>
      </c>
      <c r="I6693" s="507">
        <v>44992</v>
      </c>
      <c r="J6693" s="523">
        <v>45383</v>
      </c>
      <c r="K6693" s="404"/>
      <c r="L6693" s="404">
        <v>210</v>
      </c>
      <c r="M6693" s="507">
        <v>44987</v>
      </c>
      <c r="N6693" s="404"/>
      <c r="O6693" s="404"/>
      <c r="P6693" s="404"/>
      <c r="Q6693" s="404"/>
      <c r="R6693" s="404"/>
      <c r="S6693" s="404"/>
      <c r="T6693" s="404"/>
      <c r="U6693" s="404"/>
      <c r="V6693" s="404"/>
      <c r="W6693" s="404"/>
      <c r="X6693" s="404"/>
      <c r="Y6693" s="404"/>
      <c r="Z6693" s="404"/>
      <c r="AA6693" s="404"/>
      <c r="AB6693" s="404"/>
      <c r="AC6693" s="1507">
        <f t="shared" si="2316"/>
        <v>500</v>
      </c>
      <c r="AD6693" s="1508">
        <f t="shared" si="2317"/>
        <v>12636.701000000001</v>
      </c>
      <c r="AE6693" s="14">
        <f t="shared" si="2318"/>
        <v>12.2</v>
      </c>
      <c r="AF6693" s="14">
        <f t="shared" si="2319"/>
        <v>0</v>
      </c>
      <c r="AG6693" s="14" t="e">
        <f t="shared" si="2320"/>
        <v>#DIV/0!</v>
      </c>
      <c r="AH6693" s="14" t="e">
        <f t="shared" si="2321"/>
        <v>#DIV/0!</v>
      </c>
      <c r="AI6693" s="14">
        <f t="shared" si="2322"/>
        <v>500</v>
      </c>
      <c r="AJ6693" s="2744"/>
    </row>
    <row r="6694" spans="1:36" ht="15.75">
      <c r="A6694" s="1482">
        <v>9</v>
      </c>
      <c r="B6694" s="545" t="s">
        <v>9815</v>
      </c>
      <c r="C6694" s="404" t="s">
        <v>234</v>
      </c>
      <c r="D6694" s="505">
        <v>38.520000000000003</v>
      </c>
      <c r="E6694" s="509"/>
      <c r="F6694" s="505"/>
      <c r="G6694" s="404">
        <v>217</v>
      </c>
      <c r="H6694" s="2745">
        <f t="shared" si="2315"/>
        <v>8358.84</v>
      </c>
      <c r="I6694" s="507">
        <v>44992</v>
      </c>
      <c r="J6694" s="523">
        <v>46054</v>
      </c>
      <c r="K6694" s="404"/>
      <c r="L6694" s="404">
        <v>210</v>
      </c>
      <c r="M6694" s="507">
        <v>44987</v>
      </c>
      <c r="N6694" s="404"/>
      <c r="O6694" s="404"/>
      <c r="P6694" s="404"/>
      <c r="Q6694" s="404"/>
      <c r="R6694" s="404"/>
      <c r="S6694" s="404"/>
      <c r="T6694" s="404"/>
      <c r="U6694" s="404"/>
      <c r="V6694" s="404"/>
      <c r="W6694" s="404"/>
      <c r="X6694" s="404"/>
      <c r="Y6694" s="404"/>
      <c r="Z6694" s="404"/>
      <c r="AA6694" s="404"/>
      <c r="AB6694" s="404"/>
      <c r="AC6694" s="1507">
        <f t="shared" si="2316"/>
        <v>217</v>
      </c>
      <c r="AD6694" s="1508">
        <f t="shared" si="2317"/>
        <v>8358.84</v>
      </c>
      <c r="AE6694" s="14">
        <f t="shared" si="2318"/>
        <v>34.56666666666667</v>
      </c>
      <c r="AF6694" s="14">
        <f t="shared" si="2319"/>
        <v>0</v>
      </c>
      <c r="AG6694" s="14" t="e">
        <f t="shared" si="2320"/>
        <v>#DIV/0!</v>
      </c>
      <c r="AH6694" s="14" t="e">
        <f t="shared" si="2321"/>
        <v>#DIV/0!</v>
      </c>
      <c r="AI6694" s="14">
        <f t="shared" si="2322"/>
        <v>217</v>
      </c>
      <c r="AJ6694" s="2744"/>
    </row>
    <row r="6695" spans="1:36" ht="15.75">
      <c r="A6695" s="1482">
        <v>10</v>
      </c>
      <c r="B6695" s="545" t="s">
        <v>9816</v>
      </c>
      <c r="C6695" s="404" t="s">
        <v>234</v>
      </c>
      <c r="D6695" s="505">
        <v>3.53</v>
      </c>
      <c r="E6695" s="509"/>
      <c r="F6695" s="505"/>
      <c r="G6695" s="404">
        <v>500</v>
      </c>
      <c r="H6695" s="2745">
        <f t="shared" si="2315"/>
        <v>1765</v>
      </c>
      <c r="I6695" s="507">
        <v>44992</v>
      </c>
      <c r="J6695" s="523">
        <v>46054</v>
      </c>
      <c r="K6695" s="404"/>
      <c r="L6695" s="404">
        <v>210</v>
      </c>
      <c r="M6695" s="507">
        <v>44987</v>
      </c>
      <c r="N6695" s="404"/>
      <c r="O6695" s="404"/>
      <c r="P6695" s="404"/>
      <c r="Q6695" s="404"/>
      <c r="R6695" s="404"/>
      <c r="S6695" s="404"/>
      <c r="T6695" s="404"/>
      <c r="U6695" s="404"/>
      <c r="V6695" s="404"/>
      <c r="W6695" s="404"/>
      <c r="X6695" s="404"/>
      <c r="Y6695" s="404"/>
      <c r="Z6695" s="404"/>
      <c r="AA6695" s="404"/>
      <c r="AB6695" s="404"/>
      <c r="AC6695" s="1507">
        <f t="shared" si="2316"/>
        <v>500</v>
      </c>
      <c r="AD6695" s="1508">
        <f t="shared" si="2317"/>
        <v>1765</v>
      </c>
      <c r="AE6695" s="14">
        <f t="shared" si="2318"/>
        <v>34.56666666666667</v>
      </c>
      <c r="AF6695" s="14">
        <f t="shared" si="2319"/>
        <v>0</v>
      </c>
      <c r="AG6695" s="14" t="e">
        <f t="shared" si="2320"/>
        <v>#DIV/0!</v>
      </c>
      <c r="AH6695" s="14" t="e">
        <f t="shared" si="2321"/>
        <v>#DIV/0!</v>
      </c>
      <c r="AI6695" s="14">
        <f t="shared" si="2322"/>
        <v>500</v>
      </c>
      <c r="AJ6695" s="2744"/>
    </row>
    <row r="6696" spans="1:36" ht="15.75">
      <c r="A6696" s="1482">
        <v>11</v>
      </c>
      <c r="B6696" s="545" t="s">
        <v>9817</v>
      </c>
      <c r="C6696" s="2747" t="s">
        <v>233</v>
      </c>
      <c r="D6696" s="505">
        <v>131.25</v>
      </c>
      <c r="E6696" s="509"/>
      <c r="F6696" s="505"/>
      <c r="G6696" s="404">
        <v>50</v>
      </c>
      <c r="H6696" s="2745">
        <f t="shared" si="2315"/>
        <v>6562.5</v>
      </c>
      <c r="I6696" s="507">
        <v>44992</v>
      </c>
      <c r="J6696" s="523">
        <v>45566</v>
      </c>
      <c r="K6696" s="404"/>
      <c r="L6696" s="404">
        <v>210</v>
      </c>
      <c r="M6696" s="507">
        <v>44987</v>
      </c>
      <c r="N6696" s="404"/>
      <c r="O6696" s="404"/>
      <c r="P6696" s="404"/>
      <c r="Q6696" s="404"/>
      <c r="R6696" s="404"/>
      <c r="S6696" s="404"/>
      <c r="T6696" s="404"/>
      <c r="U6696" s="404"/>
      <c r="V6696" s="404"/>
      <c r="W6696" s="404"/>
      <c r="X6696" s="404"/>
      <c r="Y6696" s="404"/>
      <c r="Z6696" s="404"/>
      <c r="AA6696" s="404"/>
      <c r="AB6696" s="404"/>
      <c r="AC6696" s="1507">
        <f t="shared" si="2316"/>
        <v>50</v>
      </c>
      <c r="AD6696" s="1508">
        <f t="shared" si="2317"/>
        <v>6562.5</v>
      </c>
      <c r="AE6696" s="14">
        <f t="shared" si="2318"/>
        <v>18.3</v>
      </c>
      <c r="AF6696" s="14">
        <f t="shared" si="2319"/>
        <v>0</v>
      </c>
      <c r="AG6696" s="14" t="e">
        <f t="shared" si="2320"/>
        <v>#DIV/0!</v>
      </c>
      <c r="AH6696" s="14" t="e">
        <f t="shared" si="2321"/>
        <v>#DIV/0!</v>
      </c>
      <c r="AI6696" s="14">
        <f t="shared" si="2322"/>
        <v>50</v>
      </c>
      <c r="AJ6696" s="2744"/>
    </row>
    <row r="6697" spans="1:36" ht="15.75">
      <c r="A6697" s="1482">
        <v>12</v>
      </c>
      <c r="B6697" s="545" t="s">
        <v>9818</v>
      </c>
      <c r="C6697" s="2747" t="s">
        <v>233</v>
      </c>
      <c r="D6697" s="505">
        <v>9.85</v>
      </c>
      <c r="E6697" s="509"/>
      <c r="F6697" s="505"/>
      <c r="G6697" s="404">
        <v>200</v>
      </c>
      <c r="H6697" s="2745">
        <f t="shared" si="2315"/>
        <v>1970</v>
      </c>
      <c r="I6697" s="507">
        <v>44992</v>
      </c>
      <c r="J6697" s="523">
        <v>45689</v>
      </c>
      <c r="K6697" s="404"/>
      <c r="L6697" s="404">
        <v>210</v>
      </c>
      <c r="M6697" s="507">
        <v>44987</v>
      </c>
      <c r="N6697" s="404"/>
      <c r="O6697" s="404"/>
      <c r="P6697" s="404"/>
      <c r="Q6697" s="404"/>
      <c r="R6697" s="404"/>
      <c r="S6697" s="404"/>
      <c r="T6697" s="404"/>
      <c r="U6697" s="404"/>
      <c r="V6697" s="404"/>
      <c r="W6697" s="404"/>
      <c r="X6697" s="404"/>
      <c r="Y6697" s="404"/>
      <c r="Z6697" s="404"/>
      <c r="AA6697" s="404"/>
      <c r="AB6697" s="404"/>
      <c r="AC6697" s="1507">
        <f t="shared" si="2316"/>
        <v>200</v>
      </c>
      <c r="AD6697" s="1508">
        <f t="shared" si="2317"/>
        <v>1970</v>
      </c>
      <c r="AE6697" s="14">
        <f t="shared" si="2318"/>
        <v>22.4</v>
      </c>
      <c r="AF6697" s="14">
        <f t="shared" si="2319"/>
        <v>0</v>
      </c>
      <c r="AG6697" s="14" t="e">
        <f t="shared" si="2320"/>
        <v>#DIV/0!</v>
      </c>
      <c r="AH6697" s="14" t="e">
        <f t="shared" si="2321"/>
        <v>#DIV/0!</v>
      </c>
      <c r="AI6697" s="14">
        <f t="shared" si="2322"/>
        <v>200</v>
      </c>
      <c r="AJ6697" s="2744"/>
    </row>
    <row r="6698" spans="1:36" ht="15.75">
      <c r="A6698" s="4646" t="s">
        <v>21</v>
      </c>
      <c r="B6698" s="4359"/>
      <c r="C6698" s="4359"/>
      <c r="D6698" s="4359"/>
      <c r="E6698" s="4359"/>
      <c r="F6698" s="4359"/>
      <c r="G6698" s="4359"/>
      <c r="H6698" s="4359"/>
      <c r="I6698" s="4359"/>
      <c r="J6698" s="4359"/>
      <c r="K6698" s="4359"/>
      <c r="L6698" s="4359"/>
      <c r="M6698" s="4359"/>
      <c r="N6698" s="4359"/>
      <c r="O6698" s="4359"/>
      <c r="P6698" s="4359"/>
      <c r="Q6698" s="4359"/>
      <c r="R6698" s="4359"/>
      <c r="S6698" s="4359"/>
      <c r="T6698" s="4359"/>
      <c r="U6698" s="4359"/>
      <c r="V6698" s="4359"/>
      <c r="W6698" s="4359"/>
      <c r="X6698" s="4359"/>
      <c r="Y6698" s="4359"/>
      <c r="Z6698" s="4359"/>
      <c r="AA6698" s="4359"/>
      <c r="AB6698" s="4359"/>
      <c r="AC6698" s="4359"/>
      <c r="AD6698" s="4359"/>
      <c r="AE6698" s="4359"/>
      <c r="AF6698" s="4359"/>
      <c r="AG6698" s="4359"/>
      <c r="AH6698" s="4359"/>
      <c r="AI6698" s="4359"/>
      <c r="AJ6698" s="4360"/>
    </row>
    <row r="6699" spans="1:36" ht="15.75">
      <c r="A6699" s="2754">
        <v>1</v>
      </c>
      <c r="B6699" s="482" t="s">
        <v>1609</v>
      </c>
      <c r="C6699" s="519" t="s">
        <v>65</v>
      </c>
      <c r="D6699" s="505">
        <v>261.89999999999998</v>
      </c>
      <c r="E6699" s="519">
        <v>10</v>
      </c>
      <c r="F6699" s="505">
        <f t="shared" ref="F6699:F6709" si="2323">D6699*E6699</f>
        <v>2619</v>
      </c>
      <c r="G6699" s="519"/>
      <c r="H6699" s="404"/>
      <c r="I6699" s="510"/>
      <c r="J6699" s="510">
        <v>44659</v>
      </c>
      <c r="K6699" s="404">
        <v>10</v>
      </c>
      <c r="L6699" s="404"/>
      <c r="M6699" s="404"/>
      <c r="N6699" s="519"/>
      <c r="O6699" s="404"/>
      <c r="P6699" s="404"/>
      <c r="Q6699" s="404"/>
      <c r="R6699" s="404"/>
      <c r="S6699" s="404"/>
      <c r="T6699" s="404"/>
      <c r="U6699" s="404"/>
      <c r="V6699" s="404"/>
      <c r="W6699" s="404"/>
      <c r="X6699" s="404"/>
      <c r="Y6699" s="404"/>
      <c r="Z6699" s="404"/>
      <c r="AA6699" s="404"/>
      <c r="AB6699" s="404"/>
      <c r="AC6699" s="1507">
        <f t="shared" ref="AC6699:AC6724" si="2324">E6699+G6699-N6699-O6699-AA6699-P6699-Q6699-R6699-S6699-T6699-U6699-V6699-W6699-X6699-Y6699</f>
        <v>10</v>
      </c>
      <c r="AD6699" s="1508">
        <f t="shared" ref="AD6699:AD6724" si="2325">D6699*AC6699</f>
        <v>2619</v>
      </c>
      <c r="AE6699" s="14">
        <f t="shared" ref="AE6699:AE6724" si="2326">(J6699-"01.04.2023")/30</f>
        <v>-11.933333333333334</v>
      </c>
      <c r="AF6699" s="14">
        <f t="shared" ref="AF6699:AF6724" si="2327">(N6699+O6699+P6699+Q6699+R6699+S6699+T6699+U6699+V6699+W6699+X6699+Y6699)/3</f>
        <v>0</v>
      </c>
      <c r="AG6699" s="14" t="e">
        <f t="shared" ref="AG6699:AG6724" si="2328">AC6699/AF6699</f>
        <v>#DIV/0!</v>
      </c>
      <c r="AH6699" s="14" t="e">
        <f t="shared" ref="AH6699:AH6724" si="2329">AG6699-AE6699</f>
        <v>#DIV/0!</v>
      </c>
      <c r="AI6699" s="14">
        <f t="shared" ref="AI6699:AI6724" si="2330">AC6699-(AE6699*AF6699)</f>
        <v>10</v>
      </c>
      <c r="AJ6699" s="2751">
        <v>10</v>
      </c>
    </row>
    <row r="6700" spans="1:36" ht="15.75">
      <c r="A6700" s="2754">
        <v>2</v>
      </c>
      <c r="B6700" s="469" t="s">
        <v>3644</v>
      </c>
      <c r="C6700" s="469" t="s">
        <v>181</v>
      </c>
      <c r="D6700" s="505">
        <v>815.4</v>
      </c>
      <c r="E6700" s="519">
        <v>1</v>
      </c>
      <c r="F6700" s="505">
        <f t="shared" si="2323"/>
        <v>815.4</v>
      </c>
      <c r="G6700" s="519"/>
      <c r="H6700" s="505"/>
      <c r="I6700" s="510"/>
      <c r="J6700" s="510">
        <v>45748</v>
      </c>
      <c r="K6700" s="404"/>
      <c r="L6700" s="404">
        <v>447</v>
      </c>
      <c r="M6700" s="507">
        <v>44726</v>
      </c>
      <c r="N6700" s="519"/>
      <c r="O6700" s="404"/>
      <c r="P6700" s="404"/>
      <c r="Q6700" s="404"/>
      <c r="R6700" s="404"/>
      <c r="S6700" s="404"/>
      <c r="T6700" s="404"/>
      <c r="U6700" s="404"/>
      <c r="V6700" s="404"/>
      <c r="W6700" s="404"/>
      <c r="X6700" s="404"/>
      <c r="Y6700" s="404"/>
      <c r="Z6700" s="404"/>
      <c r="AA6700" s="404"/>
      <c r="AB6700" s="404"/>
      <c r="AC6700" s="1507">
        <f t="shared" si="2324"/>
        <v>1</v>
      </c>
      <c r="AD6700" s="1508">
        <f t="shared" si="2325"/>
        <v>815.4</v>
      </c>
      <c r="AE6700" s="14">
        <f t="shared" si="2326"/>
        <v>24.366666666666667</v>
      </c>
      <c r="AF6700" s="14">
        <f t="shared" si="2327"/>
        <v>0</v>
      </c>
      <c r="AG6700" s="14" t="e">
        <f t="shared" si="2328"/>
        <v>#DIV/0!</v>
      </c>
      <c r="AH6700" s="14" t="e">
        <f t="shared" si="2329"/>
        <v>#DIV/0!</v>
      </c>
      <c r="AI6700" s="14">
        <f t="shared" si="2330"/>
        <v>1</v>
      </c>
      <c r="AJ6700" s="2744"/>
    </row>
    <row r="6701" spans="1:36" ht="15.75">
      <c r="A6701" s="2754">
        <v>5</v>
      </c>
      <c r="B6701" s="469" t="s">
        <v>3143</v>
      </c>
      <c r="C6701" s="469" t="s">
        <v>181</v>
      </c>
      <c r="D6701" s="505">
        <v>801.3</v>
      </c>
      <c r="E6701" s="519">
        <v>2</v>
      </c>
      <c r="F6701" s="505">
        <f t="shared" si="2323"/>
        <v>1602.6</v>
      </c>
      <c r="G6701" s="519"/>
      <c r="H6701" s="505"/>
      <c r="I6701" s="510"/>
      <c r="J6701" s="510">
        <v>45748</v>
      </c>
      <c r="K6701" s="404"/>
      <c r="L6701" s="404">
        <v>447</v>
      </c>
      <c r="M6701" s="507">
        <v>44726</v>
      </c>
      <c r="N6701" s="519">
        <v>1</v>
      </c>
      <c r="O6701" s="404"/>
      <c r="P6701" s="404"/>
      <c r="Q6701" s="404"/>
      <c r="R6701" s="404"/>
      <c r="S6701" s="404"/>
      <c r="T6701" s="404"/>
      <c r="U6701" s="404"/>
      <c r="V6701" s="404"/>
      <c r="W6701" s="404"/>
      <c r="X6701" s="404"/>
      <c r="Y6701" s="404"/>
      <c r="Z6701" s="404"/>
      <c r="AA6701" s="404"/>
      <c r="AB6701" s="404"/>
      <c r="AC6701" s="1507">
        <f t="shared" si="2324"/>
        <v>1</v>
      </c>
      <c r="AD6701" s="1508">
        <f t="shared" si="2325"/>
        <v>801.3</v>
      </c>
      <c r="AE6701" s="14">
        <f t="shared" si="2326"/>
        <v>24.366666666666667</v>
      </c>
      <c r="AF6701" s="14">
        <f t="shared" si="2327"/>
        <v>0.33333333333333331</v>
      </c>
      <c r="AG6701" s="14">
        <f t="shared" si="2328"/>
        <v>3</v>
      </c>
      <c r="AH6701" s="14">
        <f t="shared" si="2329"/>
        <v>-21.366666666666667</v>
      </c>
      <c r="AI6701" s="14">
        <f t="shared" si="2330"/>
        <v>-7.1222222222222218</v>
      </c>
      <c r="AJ6701" s="2744"/>
    </row>
    <row r="6702" spans="1:36" ht="15.75">
      <c r="A6702" s="2754">
        <v>6</v>
      </c>
      <c r="B6702" s="477" t="s">
        <v>3645</v>
      </c>
      <c r="C6702" s="469" t="s">
        <v>181</v>
      </c>
      <c r="D6702" s="505">
        <v>927.9</v>
      </c>
      <c r="E6702" s="519">
        <v>1</v>
      </c>
      <c r="F6702" s="505">
        <f t="shared" si="2323"/>
        <v>927.9</v>
      </c>
      <c r="G6702" s="519"/>
      <c r="H6702" s="505"/>
      <c r="I6702" s="510"/>
      <c r="J6702" s="510">
        <v>45748</v>
      </c>
      <c r="K6702" s="404"/>
      <c r="L6702" s="404">
        <v>447</v>
      </c>
      <c r="M6702" s="507">
        <v>44726</v>
      </c>
      <c r="N6702" s="519"/>
      <c r="O6702" s="404"/>
      <c r="P6702" s="404"/>
      <c r="Q6702" s="404"/>
      <c r="R6702" s="404"/>
      <c r="S6702" s="404"/>
      <c r="T6702" s="404"/>
      <c r="U6702" s="404"/>
      <c r="V6702" s="404"/>
      <c r="W6702" s="404"/>
      <c r="X6702" s="404"/>
      <c r="Y6702" s="404"/>
      <c r="Z6702" s="404"/>
      <c r="AA6702" s="404"/>
      <c r="AB6702" s="404"/>
      <c r="AC6702" s="1507">
        <f t="shared" si="2324"/>
        <v>1</v>
      </c>
      <c r="AD6702" s="1508">
        <f t="shared" si="2325"/>
        <v>927.9</v>
      </c>
      <c r="AE6702" s="14">
        <f t="shared" si="2326"/>
        <v>24.366666666666667</v>
      </c>
      <c r="AF6702" s="14">
        <f t="shared" si="2327"/>
        <v>0</v>
      </c>
      <c r="AG6702" s="14" t="e">
        <f t="shared" si="2328"/>
        <v>#DIV/0!</v>
      </c>
      <c r="AH6702" s="14" t="e">
        <f t="shared" si="2329"/>
        <v>#DIV/0!</v>
      </c>
      <c r="AI6702" s="14">
        <f t="shared" si="2330"/>
        <v>1</v>
      </c>
      <c r="AJ6702" s="2744"/>
    </row>
    <row r="6703" spans="1:36" ht="31.5">
      <c r="A6703" s="2754">
        <v>7</v>
      </c>
      <c r="B6703" s="477" t="s">
        <v>3646</v>
      </c>
      <c r="C6703" s="519"/>
      <c r="D6703" s="505">
        <v>2812.3</v>
      </c>
      <c r="E6703" s="519">
        <v>1</v>
      </c>
      <c r="F6703" s="505">
        <f t="shared" si="2323"/>
        <v>2812.3</v>
      </c>
      <c r="G6703" s="519"/>
      <c r="H6703" s="505"/>
      <c r="I6703" s="510"/>
      <c r="J6703" s="510">
        <v>45748</v>
      </c>
      <c r="K6703" s="404"/>
      <c r="L6703" s="404">
        <v>447</v>
      </c>
      <c r="M6703" s="507">
        <v>44726</v>
      </c>
      <c r="N6703" s="519"/>
      <c r="O6703" s="404"/>
      <c r="P6703" s="404"/>
      <c r="Q6703" s="404"/>
      <c r="R6703" s="404"/>
      <c r="S6703" s="404"/>
      <c r="T6703" s="404"/>
      <c r="U6703" s="404"/>
      <c r="V6703" s="404"/>
      <c r="W6703" s="404"/>
      <c r="X6703" s="404"/>
      <c r="Y6703" s="404"/>
      <c r="Z6703" s="404"/>
      <c r="AA6703" s="404"/>
      <c r="AB6703" s="404"/>
      <c r="AC6703" s="1507">
        <f t="shared" si="2324"/>
        <v>1</v>
      </c>
      <c r="AD6703" s="1508">
        <f t="shared" si="2325"/>
        <v>2812.3</v>
      </c>
      <c r="AE6703" s="14">
        <f t="shared" si="2326"/>
        <v>24.366666666666667</v>
      </c>
      <c r="AF6703" s="14">
        <f t="shared" si="2327"/>
        <v>0</v>
      </c>
      <c r="AG6703" s="14" t="e">
        <f t="shared" si="2328"/>
        <v>#DIV/0!</v>
      </c>
      <c r="AH6703" s="14" t="e">
        <f t="shared" si="2329"/>
        <v>#DIV/0!</v>
      </c>
      <c r="AI6703" s="14">
        <f t="shared" si="2330"/>
        <v>1</v>
      </c>
      <c r="AJ6703" s="2744"/>
    </row>
    <row r="6704" spans="1:36" ht="31.5">
      <c r="A6704" s="2754">
        <v>8</v>
      </c>
      <c r="B6704" s="469" t="s">
        <v>3647</v>
      </c>
      <c r="C6704" s="469" t="s">
        <v>181</v>
      </c>
      <c r="D6704" s="505">
        <v>867</v>
      </c>
      <c r="E6704" s="519">
        <v>5</v>
      </c>
      <c r="F6704" s="505">
        <f t="shared" si="2323"/>
        <v>4335</v>
      </c>
      <c r="G6704" s="519"/>
      <c r="H6704" s="505"/>
      <c r="I6704" s="510"/>
      <c r="J6704" s="510">
        <v>45748</v>
      </c>
      <c r="K6704" s="404"/>
      <c r="L6704" s="404">
        <v>447</v>
      </c>
      <c r="M6704" s="507">
        <v>44726</v>
      </c>
      <c r="N6704" s="519">
        <v>1</v>
      </c>
      <c r="O6704" s="404">
        <v>1</v>
      </c>
      <c r="P6704" s="404"/>
      <c r="Q6704" s="404"/>
      <c r="R6704" s="404"/>
      <c r="S6704" s="404"/>
      <c r="T6704" s="404"/>
      <c r="U6704" s="404"/>
      <c r="V6704" s="404"/>
      <c r="W6704" s="404"/>
      <c r="X6704" s="404"/>
      <c r="Y6704" s="404"/>
      <c r="Z6704" s="404"/>
      <c r="AA6704" s="404"/>
      <c r="AB6704" s="404"/>
      <c r="AC6704" s="1507">
        <f t="shared" si="2324"/>
        <v>3</v>
      </c>
      <c r="AD6704" s="1508">
        <f t="shared" si="2325"/>
        <v>2601</v>
      </c>
      <c r="AE6704" s="14">
        <f t="shared" si="2326"/>
        <v>24.366666666666667</v>
      </c>
      <c r="AF6704" s="14">
        <f t="shared" si="2327"/>
        <v>0.66666666666666663</v>
      </c>
      <c r="AG6704" s="14">
        <f t="shared" si="2328"/>
        <v>4.5</v>
      </c>
      <c r="AH6704" s="14">
        <f t="shared" si="2329"/>
        <v>-19.866666666666667</v>
      </c>
      <c r="AI6704" s="14">
        <f t="shared" si="2330"/>
        <v>-13.244444444444444</v>
      </c>
      <c r="AJ6704" s="2744"/>
    </row>
    <row r="6705" spans="1:36" ht="31.5">
      <c r="A6705" s="2754">
        <v>9</v>
      </c>
      <c r="B6705" s="469" t="s">
        <v>3593</v>
      </c>
      <c r="C6705" s="469" t="s">
        <v>181</v>
      </c>
      <c r="D6705" s="505">
        <v>84.3</v>
      </c>
      <c r="E6705" s="519">
        <v>1</v>
      </c>
      <c r="F6705" s="505">
        <f t="shared" si="2323"/>
        <v>84.3</v>
      </c>
      <c r="G6705" s="519"/>
      <c r="H6705" s="505"/>
      <c r="I6705" s="510"/>
      <c r="J6705" s="510">
        <v>45748</v>
      </c>
      <c r="K6705" s="404"/>
      <c r="L6705" s="404">
        <v>447</v>
      </c>
      <c r="M6705" s="507">
        <v>44726</v>
      </c>
      <c r="N6705" s="519"/>
      <c r="O6705" s="404"/>
      <c r="P6705" s="404"/>
      <c r="Q6705" s="404"/>
      <c r="R6705" s="404"/>
      <c r="S6705" s="404"/>
      <c r="T6705" s="404"/>
      <c r="U6705" s="404"/>
      <c r="V6705" s="404"/>
      <c r="W6705" s="404"/>
      <c r="X6705" s="404"/>
      <c r="Y6705" s="404"/>
      <c r="Z6705" s="404"/>
      <c r="AA6705" s="404"/>
      <c r="AB6705" s="404"/>
      <c r="AC6705" s="1507">
        <f t="shared" si="2324"/>
        <v>1</v>
      </c>
      <c r="AD6705" s="1508">
        <f t="shared" si="2325"/>
        <v>84.3</v>
      </c>
      <c r="AE6705" s="14">
        <f t="shared" si="2326"/>
        <v>24.366666666666667</v>
      </c>
      <c r="AF6705" s="14">
        <f t="shared" si="2327"/>
        <v>0</v>
      </c>
      <c r="AG6705" s="14" t="e">
        <f t="shared" si="2328"/>
        <v>#DIV/0!</v>
      </c>
      <c r="AH6705" s="14" t="e">
        <f t="shared" si="2329"/>
        <v>#DIV/0!</v>
      </c>
      <c r="AI6705" s="14">
        <f t="shared" si="2330"/>
        <v>1</v>
      </c>
      <c r="AJ6705" s="2744"/>
    </row>
    <row r="6706" spans="1:36" ht="15.75">
      <c r="A6706" s="2754">
        <v>10</v>
      </c>
      <c r="B6706" s="469" t="s">
        <v>3592</v>
      </c>
      <c r="C6706" s="469" t="s">
        <v>181</v>
      </c>
      <c r="D6706" s="505">
        <v>309.3</v>
      </c>
      <c r="E6706" s="519">
        <v>1</v>
      </c>
      <c r="F6706" s="505">
        <f t="shared" si="2323"/>
        <v>309.3</v>
      </c>
      <c r="G6706" s="519"/>
      <c r="H6706" s="505"/>
      <c r="I6706" s="510"/>
      <c r="J6706" s="510">
        <v>45748</v>
      </c>
      <c r="K6706" s="404"/>
      <c r="L6706" s="404">
        <v>447</v>
      </c>
      <c r="M6706" s="507">
        <v>44726</v>
      </c>
      <c r="N6706" s="519"/>
      <c r="O6706" s="404"/>
      <c r="P6706" s="404"/>
      <c r="Q6706" s="404"/>
      <c r="R6706" s="404"/>
      <c r="S6706" s="404"/>
      <c r="T6706" s="404"/>
      <c r="U6706" s="404"/>
      <c r="V6706" s="404"/>
      <c r="W6706" s="404"/>
      <c r="X6706" s="404"/>
      <c r="Y6706" s="404"/>
      <c r="Z6706" s="404"/>
      <c r="AA6706" s="404"/>
      <c r="AB6706" s="404"/>
      <c r="AC6706" s="1507">
        <f t="shared" si="2324"/>
        <v>1</v>
      </c>
      <c r="AD6706" s="1508">
        <f t="shared" si="2325"/>
        <v>309.3</v>
      </c>
      <c r="AE6706" s="14">
        <f t="shared" si="2326"/>
        <v>24.366666666666667</v>
      </c>
      <c r="AF6706" s="14">
        <f t="shared" si="2327"/>
        <v>0</v>
      </c>
      <c r="AG6706" s="14" t="e">
        <f t="shared" si="2328"/>
        <v>#DIV/0!</v>
      </c>
      <c r="AH6706" s="14" t="e">
        <f t="shared" si="2329"/>
        <v>#DIV/0!</v>
      </c>
      <c r="AI6706" s="14">
        <f t="shared" si="2330"/>
        <v>1</v>
      </c>
      <c r="AJ6706" s="2744"/>
    </row>
    <row r="6707" spans="1:36" ht="15.75">
      <c r="A6707" s="2754">
        <v>11</v>
      </c>
      <c r="B6707" s="469" t="s">
        <v>3648</v>
      </c>
      <c r="C6707" s="469" t="s">
        <v>181</v>
      </c>
      <c r="D6707" s="505">
        <v>1</v>
      </c>
      <c r="E6707" s="519">
        <v>990</v>
      </c>
      <c r="F6707" s="505">
        <f t="shared" si="2323"/>
        <v>990</v>
      </c>
      <c r="G6707" s="519"/>
      <c r="H6707" s="505"/>
      <c r="I6707" s="510"/>
      <c r="J6707" s="510">
        <v>45047</v>
      </c>
      <c r="K6707" s="404"/>
      <c r="L6707" s="404"/>
      <c r="M6707" s="404"/>
      <c r="N6707" s="519">
        <v>10</v>
      </c>
      <c r="O6707" s="404">
        <v>5</v>
      </c>
      <c r="P6707" s="404">
        <v>10</v>
      </c>
      <c r="Q6707" s="404"/>
      <c r="R6707" s="404"/>
      <c r="S6707" s="404"/>
      <c r="T6707" s="404"/>
      <c r="U6707" s="404"/>
      <c r="V6707" s="404"/>
      <c r="W6707" s="404"/>
      <c r="X6707" s="404"/>
      <c r="Y6707" s="404"/>
      <c r="Z6707" s="404"/>
      <c r="AA6707" s="404"/>
      <c r="AB6707" s="404"/>
      <c r="AC6707" s="1507">
        <f t="shared" si="2324"/>
        <v>965</v>
      </c>
      <c r="AD6707" s="1508">
        <f t="shared" si="2325"/>
        <v>965</v>
      </c>
      <c r="AE6707" s="14">
        <f t="shared" si="2326"/>
        <v>1</v>
      </c>
      <c r="AF6707" s="14">
        <f t="shared" si="2327"/>
        <v>8.3333333333333339</v>
      </c>
      <c r="AG6707" s="14">
        <f t="shared" si="2328"/>
        <v>115.8</v>
      </c>
      <c r="AH6707" s="14">
        <f t="shared" si="2329"/>
        <v>114.8</v>
      </c>
      <c r="AI6707" s="14">
        <f t="shared" si="2330"/>
        <v>956.66666666666663</v>
      </c>
      <c r="AJ6707" s="2744"/>
    </row>
    <row r="6708" spans="1:36" ht="15.75">
      <c r="A6708" s="2754">
        <v>12</v>
      </c>
      <c r="B6708" s="469" t="s">
        <v>3649</v>
      </c>
      <c r="C6708" s="469" t="s">
        <v>224</v>
      </c>
      <c r="D6708" s="505">
        <v>1</v>
      </c>
      <c r="E6708" s="519">
        <v>129.44</v>
      </c>
      <c r="F6708" s="505">
        <f t="shared" si="2323"/>
        <v>129.44</v>
      </c>
      <c r="G6708" s="519"/>
      <c r="H6708" s="505"/>
      <c r="I6708" s="510"/>
      <c r="J6708" s="510">
        <v>46082</v>
      </c>
      <c r="K6708" s="404"/>
      <c r="L6708" s="404"/>
      <c r="M6708" s="404"/>
      <c r="N6708" s="519">
        <v>4.84</v>
      </c>
      <c r="O6708" s="404">
        <v>6.83</v>
      </c>
      <c r="P6708" s="404">
        <v>3.44</v>
      </c>
      <c r="Q6708" s="404"/>
      <c r="R6708" s="404"/>
      <c r="S6708" s="404"/>
      <c r="T6708" s="404"/>
      <c r="U6708" s="404"/>
      <c r="V6708" s="404"/>
      <c r="W6708" s="404"/>
      <c r="X6708" s="404"/>
      <c r="Y6708" s="404"/>
      <c r="Z6708" s="404"/>
      <c r="AA6708" s="404"/>
      <c r="AB6708" s="404"/>
      <c r="AC6708" s="1507">
        <f t="shared" si="2324"/>
        <v>114.33</v>
      </c>
      <c r="AD6708" s="1508">
        <f t="shared" si="2325"/>
        <v>114.33</v>
      </c>
      <c r="AE6708" s="14">
        <f t="shared" si="2326"/>
        <v>35.5</v>
      </c>
      <c r="AF6708" s="14">
        <f t="shared" si="2327"/>
        <v>5.0366666666666662</v>
      </c>
      <c r="AG6708" s="14">
        <f t="shared" si="2328"/>
        <v>22.69953673064196</v>
      </c>
      <c r="AH6708" s="14">
        <f t="shared" si="2329"/>
        <v>-12.80046326935804</v>
      </c>
      <c r="AI6708" s="14">
        <f t="shared" si="2330"/>
        <v>-64.47166666666665</v>
      </c>
      <c r="AJ6708" s="2744"/>
    </row>
    <row r="6709" spans="1:36" ht="47.25">
      <c r="A6709" s="2754">
        <v>13</v>
      </c>
      <c r="B6709" s="469" t="s">
        <v>3650</v>
      </c>
      <c r="C6709" s="469" t="s">
        <v>224</v>
      </c>
      <c r="D6709" s="505">
        <v>17.04</v>
      </c>
      <c r="E6709" s="519">
        <v>8.6</v>
      </c>
      <c r="F6709" s="505">
        <f t="shared" si="2323"/>
        <v>146.54399999999998</v>
      </c>
      <c r="G6709" s="519"/>
      <c r="H6709" s="505"/>
      <c r="I6709" s="510"/>
      <c r="J6709" s="510">
        <v>45017</v>
      </c>
      <c r="K6709" s="404">
        <v>1</v>
      </c>
      <c r="L6709" s="404"/>
      <c r="M6709" s="404"/>
      <c r="N6709" s="519">
        <v>0.6</v>
      </c>
      <c r="O6709" s="404">
        <v>3</v>
      </c>
      <c r="P6709" s="404">
        <v>4</v>
      </c>
      <c r="Q6709" s="404"/>
      <c r="R6709" s="404"/>
      <c r="S6709" s="404"/>
      <c r="T6709" s="404"/>
      <c r="U6709" s="404"/>
      <c r="V6709" s="404"/>
      <c r="W6709" s="404"/>
      <c r="X6709" s="404"/>
      <c r="Y6709" s="404"/>
      <c r="Z6709" s="404"/>
      <c r="AA6709" s="404"/>
      <c r="AB6709" s="404"/>
      <c r="AC6709" s="1507">
        <f t="shared" si="2324"/>
        <v>1</v>
      </c>
      <c r="AD6709" s="1508">
        <f t="shared" si="2325"/>
        <v>17.04</v>
      </c>
      <c r="AE6709" s="14">
        <f t="shared" si="2326"/>
        <v>0</v>
      </c>
      <c r="AF6709" s="14">
        <f t="shared" si="2327"/>
        <v>2.5333333333333332</v>
      </c>
      <c r="AG6709" s="14">
        <f t="shared" si="2328"/>
        <v>0.39473684210526316</v>
      </c>
      <c r="AH6709" s="14">
        <f t="shared" si="2329"/>
        <v>0.39473684210526316</v>
      </c>
      <c r="AI6709" s="14">
        <f t="shared" si="2330"/>
        <v>1</v>
      </c>
      <c r="AJ6709" s="2751">
        <v>2</v>
      </c>
    </row>
    <row r="6710" spans="1:36" ht="15.75">
      <c r="A6710" s="2754">
        <v>14</v>
      </c>
      <c r="B6710" s="469" t="s">
        <v>9819</v>
      </c>
      <c r="C6710" s="469" t="s">
        <v>234</v>
      </c>
      <c r="D6710" s="505">
        <v>1</v>
      </c>
      <c r="E6710" s="519"/>
      <c r="F6710" s="505"/>
      <c r="G6710" s="519">
        <v>5</v>
      </c>
      <c r="H6710" s="404">
        <f>D6710*G6710</f>
        <v>5</v>
      </c>
      <c r="I6710" s="510">
        <v>44986</v>
      </c>
      <c r="J6710" s="510">
        <v>45473</v>
      </c>
      <c r="K6710" s="404"/>
      <c r="L6710" s="404"/>
      <c r="M6710" s="404"/>
      <c r="N6710" s="519"/>
      <c r="O6710" s="404"/>
      <c r="P6710" s="2755">
        <v>0.35399999999999998</v>
      </c>
      <c r="Q6710" s="404"/>
      <c r="R6710" s="404"/>
      <c r="S6710" s="404"/>
      <c r="T6710" s="404"/>
      <c r="U6710" s="404"/>
      <c r="V6710" s="404"/>
      <c r="W6710" s="404"/>
      <c r="X6710" s="404"/>
      <c r="Y6710" s="404"/>
      <c r="Z6710" s="404"/>
      <c r="AA6710" s="404"/>
      <c r="AB6710" s="404"/>
      <c r="AC6710" s="1507">
        <f t="shared" si="2324"/>
        <v>4.6459999999999999</v>
      </c>
      <c r="AD6710" s="1508">
        <f t="shared" si="2325"/>
        <v>4.6459999999999999</v>
      </c>
      <c r="AE6710" s="14">
        <f t="shared" si="2326"/>
        <v>15.2</v>
      </c>
      <c r="AF6710" s="14">
        <f t="shared" si="2327"/>
        <v>0.11799999999999999</v>
      </c>
      <c r="AG6710" s="14">
        <f t="shared" si="2328"/>
        <v>39.372881355932208</v>
      </c>
      <c r="AH6710" s="14">
        <f t="shared" si="2329"/>
        <v>24.172881355932208</v>
      </c>
      <c r="AI6710" s="14">
        <f t="shared" si="2330"/>
        <v>2.8524000000000003</v>
      </c>
      <c r="AJ6710" s="2744"/>
    </row>
    <row r="6711" spans="1:36" ht="15.75">
      <c r="A6711" s="2754">
        <v>15</v>
      </c>
      <c r="B6711" s="482" t="s">
        <v>2982</v>
      </c>
      <c r="C6711" s="519" t="s">
        <v>234</v>
      </c>
      <c r="D6711" s="505">
        <v>7.49</v>
      </c>
      <c r="E6711" s="519">
        <v>628</v>
      </c>
      <c r="F6711" s="505">
        <f t="shared" ref="F6711:F6719" si="2331">D6711*E6711</f>
        <v>4703.72</v>
      </c>
      <c r="G6711" s="519"/>
      <c r="H6711" s="505"/>
      <c r="I6711" s="507"/>
      <c r="J6711" s="510">
        <v>44805</v>
      </c>
      <c r="K6711" s="404">
        <v>628</v>
      </c>
      <c r="L6711" s="404"/>
      <c r="M6711" s="404"/>
      <c r="N6711" s="519"/>
      <c r="O6711" s="404"/>
      <c r="P6711" s="404"/>
      <c r="Q6711" s="404"/>
      <c r="R6711" s="404"/>
      <c r="S6711" s="404"/>
      <c r="T6711" s="404"/>
      <c r="U6711" s="404"/>
      <c r="V6711" s="404"/>
      <c r="W6711" s="404"/>
      <c r="X6711" s="404"/>
      <c r="Y6711" s="404"/>
      <c r="Z6711" s="404"/>
      <c r="AA6711" s="404"/>
      <c r="AB6711" s="404"/>
      <c r="AC6711" s="1507">
        <f t="shared" si="2324"/>
        <v>628</v>
      </c>
      <c r="AD6711" s="1508">
        <f t="shared" si="2325"/>
        <v>4703.72</v>
      </c>
      <c r="AE6711" s="14">
        <f t="shared" si="2326"/>
        <v>-7.0666666666666664</v>
      </c>
      <c r="AF6711" s="14">
        <f t="shared" si="2327"/>
        <v>0</v>
      </c>
      <c r="AG6711" s="14" t="e">
        <f t="shared" si="2328"/>
        <v>#DIV/0!</v>
      </c>
      <c r="AH6711" s="14" t="e">
        <f t="shared" si="2329"/>
        <v>#DIV/0!</v>
      </c>
      <c r="AI6711" s="14">
        <f t="shared" si="2330"/>
        <v>628</v>
      </c>
      <c r="AJ6711" s="2751">
        <v>628</v>
      </c>
    </row>
    <row r="6712" spans="1:36" ht="15.75">
      <c r="A6712" s="2754">
        <v>17</v>
      </c>
      <c r="B6712" s="482" t="s">
        <v>3661</v>
      </c>
      <c r="C6712" s="404" t="s">
        <v>234</v>
      </c>
      <c r="D6712" s="505">
        <v>1</v>
      </c>
      <c r="E6712" s="404">
        <v>280</v>
      </c>
      <c r="F6712" s="505">
        <f t="shared" si="2331"/>
        <v>280</v>
      </c>
      <c r="G6712" s="404"/>
      <c r="H6712" s="404"/>
      <c r="I6712" s="507"/>
      <c r="J6712" s="507">
        <v>45047</v>
      </c>
      <c r="K6712" s="404"/>
      <c r="L6712" s="404"/>
      <c r="M6712" s="507"/>
      <c r="N6712" s="404">
        <v>78</v>
      </c>
      <c r="O6712" s="404">
        <v>123</v>
      </c>
      <c r="P6712" s="404"/>
      <c r="Q6712" s="404"/>
      <c r="R6712" s="404"/>
      <c r="S6712" s="404"/>
      <c r="T6712" s="404"/>
      <c r="U6712" s="404"/>
      <c r="V6712" s="404"/>
      <c r="W6712" s="404"/>
      <c r="X6712" s="404"/>
      <c r="Y6712" s="404"/>
      <c r="Z6712" s="404"/>
      <c r="AA6712" s="404"/>
      <c r="AB6712" s="404"/>
      <c r="AC6712" s="1507">
        <f t="shared" si="2324"/>
        <v>79</v>
      </c>
      <c r="AD6712" s="1508">
        <f t="shared" si="2325"/>
        <v>79</v>
      </c>
      <c r="AE6712" s="14">
        <f t="shared" si="2326"/>
        <v>1</v>
      </c>
      <c r="AF6712" s="14">
        <f t="shared" si="2327"/>
        <v>67</v>
      </c>
      <c r="AG6712" s="14">
        <f t="shared" si="2328"/>
        <v>1.1791044776119404</v>
      </c>
      <c r="AH6712" s="14">
        <f t="shared" si="2329"/>
        <v>0.17910447761194037</v>
      </c>
      <c r="AI6712" s="14">
        <f t="shared" si="2330"/>
        <v>12</v>
      </c>
      <c r="AJ6712" s="2744"/>
    </row>
    <row r="6713" spans="1:36" ht="15.75">
      <c r="A6713" s="2754">
        <v>19</v>
      </c>
      <c r="B6713" s="482" t="s">
        <v>3056</v>
      </c>
      <c r="C6713" s="404" t="s">
        <v>143</v>
      </c>
      <c r="D6713" s="505">
        <v>1</v>
      </c>
      <c r="E6713" s="404">
        <v>45</v>
      </c>
      <c r="F6713" s="505">
        <f t="shared" si="2331"/>
        <v>45</v>
      </c>
      <c r="G6713" s="404"/>
      <c r="H6713" s="505"/>
      <c r="I6713" s="507"/>
      <c r="J6713" s="507">
        <v>45139</v>
      </c>
      <c r="K6713" s="404"/>
      <c r="L6713" s="404"/>
      <c r="M6713" s="507"/>
      <c r="N6713" s="404">
        <v>9</v>
      </c>
      <c r="O6713" s="404">
        <v>3</v>
      </c>
      <c r="P6713" s="404">
        <v>3</v>
      </c>
      <c r="Q6713" s="404"/>
      <c r="R6713" s="404"/>
      <c r="S6713" s="404"/>
      <c r="T6713" s="404"/>
      <c r="U6713" s="404"/>
      <c r="V6713" s="404"/>
      <c r="W6713" s="404"/>
      <c r="X6713" s="404"/>
      <c r="Y6713" s="404"/>
      <c r="Z6713" s="404"/>
      <c r="AA6713" s="404"/>
      <c r="AB6713" s="404"/>
      <c r="AC6713" s="1507">
        <f t="shared" si="2324"/>
        <v>30</v>
      </c>
      <c r="AD6713" s="1508">
        <f t="shared" si="2325"/>
        <v>30</v>
      </c>
      <c r="AE6713" s="14">
        <f t="shared" si="2326"/>
        <v>4.0666666666666664</v>
      </c>
      <c r="AF6713" s="14">
        <f t="shared" si="2327"/>
        <v>5</v>
      </c>
      <c r="AG6713" s="14">
        <f t="shared" si="2328"/>
        <v>6</v>
      </c>
      <c r="AH6713" s="14">
        <f t="shared" si="2329"/>
        <v>1.9333333333333336</v>
      </c>
      <c r="AI6713" s="14">
        <f t="shared" si="2330"/>
        <v>9.6666666666666679</v>
      </c>
      <c r="AJ6713" s="2744"/>
    </row>
    <row r="6714" spans="1:36" ht="15.75">
      <c r="A6714" s="2754">
        <v>20</v>
      </c>
      <c r="B6714" s="482" t="s">
        <v>4243</v>
      </c>
      <c r="C6714" s="404" t="s">
        <v>153</v>
      </c>
      <c r="D6714" s="505">
        <v>1.24</v>
      </c>
      <c r="E6714" s="404">
        <v>332</v>
      </c>
      <c r="F6714" s="505">
        <f t="shared" si="2331"/>
        <v>411.68</v>
      </c>
      <c r="G6714" s="404"/>
      <c r="H6714" s="505"/>
      <c r="I6714" s="507"/>
      <c r="J6714" s="507">
        <v>45383</v>
      </c>
      <c r="K6714" s="404"/>
      <c r="L6714" s="404"/>
      <c r="M6714" s="507"/>
      <c r="N6714" s="404">
        <v>38</v>
      </c>
      <c r="O6714" s="404"/>
      <c r="P6714" s="404"/>
      <c r="Q6714" s="404"/>
      <c r="R6714" s="404"/>
      <c r="S6714" s="404"/>
      <c r="T6714" s="404"/>
      <c r="U6714" s="404"/>
      <c r="V6714" s="404"/>
      <c r="W6714" s="404"/>
      <c r="X6714" s="404"/>
      <c r="Y6714" s="404"/>
      <c r="Z6714" s="404"/>
      <c r="AA6714" s="404"/>
      <c r="AB6714" s="404"/>
      <c r="AC6714" s="1507">
        <f t="shared" si="2324"/>
        <v>294</v>
      </c>
      <c r="AD6714" s="1508">
        <f t="shared" si="2325"/>
        <v>364.56</v>
      </c>
      <c r="AE6714" s="14">
        <f t="shared" si="2326"/>
        <v>12.2</v>
      </c>
      <c r="AF6714" s="14">
        <f t="shared" si="2327"/>
        <v>12.666666666666666</v>
      </c>
      <c r="AG6714" s="14">
        <f t="shared" si="2328"/>
        <v>23.210526315789476</v>
      </c>
      <c r="AH6714" s="14">
        <f t="shared" si="2329"/>
        <v>11.010526315789477</v>
      </c>
      <c r="AI6714" s="14">
        <f t="shared" si="2330"/>
        <v>139.4666666666667</v>
      </c>
      <c r="AJ6714" s="2744"/>
    </row>
    <row r="6715" spans="1:36" ht="15.75">
      <c r="A6715" s="2754">
        <v>21</v>
      </c>
      <c r="B6715" s="482" t="s">
        <v>4244</v>
      </c>
      <c r="C6715" s="404" t="s">
        <v>234</v>
      </c>
      <c r="D6715" s="505">
        <v>1</v>
      </c>
      <c r="E6715" s="404">
        <v>1667</v>
      </c>
      <c r="F6715" s="505">
        <f t="shared" si="2331"/>
        <v>1667</v>
      </c>
      <c r="G6715" s="404"/>
      <c r="H6715" s="505"/>
      <c r="I6715" s="507"/>
      <c r="J6715" s="507">
        <v>45017</v>
      </c>
      <c r="K6715" s="404">
        <v>135</v>
      </c>
      <c r="L6715" s="404"/>
      <c r="M6715" s="507"/>
      <c r="N6715" s="404">
        <v>325</v>
      </c>
      <c r="O6715" s="404">
        <v>641</v>
      </c>
      <c r="P6715" s="404">
        <v>566</v>
      </c>
      <c r="Q6715" s="404"/>
      <c r="R6715" s="404"/>
      <c r="S6715" s="404"/>
      <c r="T6715" s="404"/>
      <c r="U6715" s="404"/>
      <c r="V6715" s="404"/>
      <c r="W6715" s="404"/>
      <c r="X6715" s="404"/>
      <c r="Y6715" s="404"/>
      <c r="Z6715" s="404"/>
      <c r="AA6715" s="404"/>
      <c r="AB6715" s="404"/>
      <c r="AC6715" s="1507">
        <f t="shared" si="2324"/>
        <v>135</v>
      </c>
      <c r="AD6715" s="1508">
        <f t="shared" si="2325"/>
        <v>135</v>
      </c>
      <c r="AE6715" s="14">
        <f t="shared" si="2326"/>
        <v>0</v>
      </c>
      <c r="AF6715" s="14">
        <f t="shared" si="2327"/>
        <v>510.66666666666669</v>
      </c>
      <c r="AG6715" s="14">
        <f t="shared" si="2328"/>
        <v>0.26436031331592691</v>
      </c>
      <c r="AH6715" s="14">
        <f t="shared" si="2329"/>
        <v>0.26436031331592691</v>
      </c>
      <c r="AI6715" s="14">
        <f t="shared" si="2330"/>
        <v>135</v>
      </c>
      <c r="AJ6715" s="2751">
        <v>135</v>
      </c>
    </row>
    <row r="6716" spans="1:36" ht="15.75">
      <c r="A6716" s="2754">
        <v>23</v>
      </c>
      <c r="B6716" s="482" t="s">
        <v>2942</v>
      </c>
      <c r="C6716" s="404" t="s">
        <v>66</v>
      </c>
      <c r="D6716" s="505">
        <v>1</v>
      </c>
      <c r="E6716" s="404">
        <v>1</v>
      </c>
      <c r="F6716" s="505">
        <f t="shared" si="2331"/>
        <v>1</v>
      </c>
      <c r="G6716" s="404"/>
      <c r="H6716" s="404"/>
      <c r="I6716" s="507"/>
      <c r="J6716" s="507">
        <v>45169</v>
      </c>
      <c r="K6716" s="404"/>
      <c r="L6716" s="404"/>
      <c r="M6716" s="404"/>
      <c r="N6716" s="404"/>
      <c r="O6716" s="404"/>
      <c r="P6716" s="404"/>
      <c r="Q6716" s="404"/>
      <c r="R6716" s="404"/>
      <c r="S6716" s="404"/>
      <c r="T6716" s="404"/>
      <c r="U6716" s="404"/>
      <c r="V6716" s="404"/>
      <c r="W6716" s="404"/>
      <c r="X6716" s="404"/>
      <c r="Y6716" s="404"/>
      <c r="Z6716" s="404"/>
      <c r="AA6716" s="404"/>
      <c r="AB6716" s="404"/>
      <c r="AC6716" s="1507">
        <f t="shared" si="2324"/>
        <v>1</v>
      </c>
      <c r="AD6716" s="1508">
        <f t="shared" si="2325"/>
        <v>1</v>
      </c>
      <c r="AE6716" s="14">
        <f t="shared" si="2326"/>
        <v>5.0666666666666664</v>
      </c>
      <c r="AF6716" s="14">
        <f t="shared" si="2327"/>
        <v>0</v>
      </c>
      <c r="AG6716" s="14" t="e">
        <f t="shared" si="2328"/>
        <v>#DIV/0!</v>
      </c>
      <c r="AH6716" s="14" t="e">
        <f t="shared" si="2329"/>
        <v>#DIV/0!</v>
      </c>
      <c r="AI6716" s="14">
        <f t="shared" si="2330"/>
        <v>1</v>
      </c>
      <c r="AJ6716" s="2744"/>
    </row>
    <row r="6717" spans="1:36" ht="15.75">
      <c r="A6717" s="2754">
        <v>25</v>
      </c>
      <c r="B6717" s="469" t="s">
        <v>3651</v>
      </c>
      <c r="C6717" s="404" t="s">
        <v>153</v>
      </c>
      <c r="D6717" s="505">
        <v>1</v>
      </c>
      <c r="E6717" s="404">
        <v>60</v>
      </c>
      <c r="F6717" s="505">
        <f t="shared" si="2331"/>
        <v>60</v>
      </c>
      <c r="G6717" s="404"/>
      <c r="H6717" s="505"/>
      <c r="I6717" s="507"/>
      <c r="J6717" s="507">
        <v>46327</v>
      </c>
      <c r="K6717" s="404"/>
      <c r="L6717" s="404"/>
      <c r="M6717" s="507"/>
      <c r="N6717" s="404"/>
      <c r="O6717" s="404"/>
      <c r="P6717" s="404">
        <v>10</v>
      </c>
      <c r="Q6717" s="404"/>
      <c r="R6717" s="404"/>
      <c r="S6717" s="404"/>
      <c r="T6717" s="404"/>
      <c r="U6717" s="404"/>
      <c r="V6717" s="404"/>
      <c r="W6717" s="404"/>
      <c r="X6717" s="404"/>
      <c r="Y6717" s="404"/>
      <c r="Z6717" s="404"/>
      <c r="AA6717" s="404"/>
      <c r="AB6717" s="404"/>
      <c r="AC6717" s="1507">
        <f t="shared" si="2324"/>
        <v>50</v>
      </c>
      <c r="AD6717" s="1508">
        <f t="shared" si="2325"/>
        <v>50</v>
      </c>
      <c r="AE6717" s="14">
        <f t="shared" si="2326"/>
        <v>43.666666666666664</v>
      </c>
      <c r="AF6717" s="14">
        <f t="shared" si="2327"/>
        <v>3.3333333333333335</v>
      </c>
      <c r="AG6717" s="14">
        <f t="shared" si="2328"/>
        <v>15</v>
      </c>
      <c r="AH6717" s="14">
        <f t="shared" si="2329"/>
        <v>-28.666666666666664</v>
      </c>
      <c r="AI6717" s="14">
        <f t="shared" si="2330"/>
        <v>-95.555555555555543</v>
      </c>
      <c r="AJ6717" s="2744"/>
    </row>
    <row r="6718" spans="1:36" ht="15.75">
      <c r="A6718" s="2754">
        <v>26</v>
      </c>
      <c r="B6718" s="482" t="s">
        <v>1611</v>
      </c>
      <c r="C6718" s="404" t="s">
        <v>66</v>
      </c>
      <c r="D6718" s="505">
        <v>1370.73</v>
      </c>
      <c r="E6718" s="404">
        <v>2</v>
      </c>
      <c r="F6718" s="505">
        <f t="shared" si="2331"/>
        <v>2741.46</v>
      </c>
      <c r="G6718" s="404"/>
      <c r="H6718" s="404"/>
      <c r="I6718" s="404"/>
      <c r="J6718" s="507">
        <v>45748</v>
      </c>
      <c r="K6718" s="404"/>
      <c r="L6718" s="404">
        <v>616</v>
      </c>
      <c r="M6718" s="507">
        <v>44001</v>
      </c>
      <c r="N6718" s="404"/>
      <c r="O6718" s="404"/>
      <c r="P6718" s="404"/>
      <c r="Q6718" s="404"/>
      <c r="R6718" s="404"/>
      <c r="S6718" s="404"/>
      <c r="T6718" s="404"/>
      <c r="U6718" s="404"/>
      <c r="V6718" s="404"/>
      <c r="W6718" s="404"/>
      <c r="X6718" s="404"/>
      <c r="Y6718" s="404"/>
      <c r="Z6718" s="404"/>
      <c r="AA6718" s="404"/>
      <c r="AB6718" s="404"/>
      <c r="AC6718" s="1507">
        <f t="shared" si="2324"/>
        <v>2</v>
      </c>
      <c r="AD6718" s="1508">
        <f t="shared" si="2325"/>
        <v>2741.46</v>
      </c>
      <c r="AE6718" s="14">
        <f t="shared" si="2326"/>
        <v>24.366666666666667</v>
      </c>
      <c r="AF6718" s="14">
        <f t="shared" si="2327"/>
        <v>0</v>
      </c>
      <c r="AG6718" s="14" t="e">
        <f t="shared" si="2328"/>
        <v>#DIV/0!</v>
      </c>
      <c r="AH6718" s="14" t="e">
        <f t="shared" si="2329"/>
        <v>#DIV/0!</v>
      </c>
      <c r="AI6718" s="14">
        <f t="shared" si="2330"/>
        <v>2</v>
      </c>
      <c r="AJ6718" s="2744"/>
    </row>
    <row r="6719" spans="1:36" ht="15.75">
      <c r="A6719" s="2754">
        <v>27</v>
      </c>
      <c r="B6719" s="482" t="s">
        <v>3657</v>
      </c>
      <c r="C6719" s="404" t="s">
        <v>215</v>
      </c>
      <c r="D6719" s="505">
        <v>1</v>
      </c>
      <c r="E6719" s="404">
        <v>750</v>
      </c>
      <c r="F6719" s="505">
        <f t="shared" si="2331"/>
        <v>750</v>
      </c>
      <c r="G6719" s="404"/>
      <c r="H6719" s="404"/>
      <c r="I6719" s="507"/>
      <c r="J6719" s="507">
        <v>45017</v>
      </c>
      <c r="K6719" s="404"/>
      <c r="L6719" s="404"/>
      <c r="M6719" s="507"/>
      <c r="N6719" s="404"/>
      <c r="O6719" s="404"/>
      <c r="P6719" s="404"/>
      <c r="Q6719" s="404"/>
      <c r="R6719" s="404"/>
      <c r="S6719" s="404"/>
      <c r="T6719" s="404"/>
      <c r="U6719" s="404"/>
      <c r="V6719" s="404"/>
      <c r="W6719" s="404"/>
      <c r="X6719" s="404"/>
      <c r="Y6719" s="404"/>
      <c r="Z6719" s="404"/>
      <c r="AA6719" s="404"/>
      <c r="AB6719" s="404"/>
      <c r="AC6719" s="1507">
        <f t="shared" si="2324"/>
        <v>750</v>
      </c>
      <c r="AD6719" s="1508">
        <f t="shared" si="2325"/>
        <v>750</v>
      </c>
      <c r="AE6719" s="14">
        <f t="shared" si="2326"/>
        <v>0</v>
      </c>
      <c r="AF6719" s="14">
        <f t="shared" si="2327"/>
        <v>0</v>
      </c>
      <c r="AG6719" s="14" t="e">
        <f t="shared" si="2328"/>
        <v>#DIV/0!</v>
      </c>
      <c r="AH6719" s="14" t="e">
        <f t="shared" si="2329"/>
        <v>#DIV/0!</v>
      </c>
      <c r="AI6719" s="14">
        <f t="shared" si="2330"/>
        <v>750</v>
      </c>
      <c r="AJ6719" s="2744"/>
    </row>
    <row r="6720" spans="1:36" ht="15.75">
      <c r="A6720" s="2754">
        <v>28</v>
      </c>
      <c r="B6720" s="482" t="s">
        <v>9026</v>
      </c>
      <c r="C6720" s="404" t="s">
        <v>309</v>
      </c>
      <c r="D6720" s="505">
        <v>21.78</v>
      </c>
      <c r="E6720" s="404"/>
      <c r="F6720" s="505"/>
      <c r="G6720" s="404">
        <v>1080</v>
      </c>
      <c r="H6720" s="404">
        <f>D6720*G6720</f>
        <v>23522.400000000001</v>
      </c>
      <c r="I6720" s="507">
        <v>44973</v>
      </c>
      <c r="J6720" s="507">
        <v>45078</v>
      </c>
      <c r="K6720" s="404"/>
      <c r="L6720" s="404"/>
      <c r="M6720" s="507"/>
      <c r="N6720" s="404"/>
      <c r="O6720" s="404">
        <v>5</v>
      </c>
      <c r="P6720" s="404">
        <v>112</v>
      </c>
      <c r="Q6720" s="404"/>
      <c r="R6720" s="404"/>
      <c r="S6720" s="404"/>
      <c r="T6720" s="404"/>
      <c r="U6720" s="404"/>
      <c r="V6720" s="404"/>
      <c r="W6720" s="404"/>
      <c r="X6720" s="404"/>
      <c r="Y6720" s="404"/>
      <c r="Z6720" s="404"/>
      <c r="AA6720" s="404"/>
      <c r="AB6720" s="404"/>
      <c r="AC6720" s="1507">
        <f t="shared" si="2324"/>
        <v>963</v>
      </c>
      <c r="AD6720" s="1508">
        <f t="shared" si="2325"/>
        <v>20974.14</v>
      </c>
      <c r="AE6720" s="14">
        <f t="shared" si="2326"/>
        <v>2.0333333333333332</v>
      </c>
      <c r="AF6720" s="14">
        <f t="shared" si="2327"/>
        <v>39</v>
      </c>
      <c r="AG6720" s="14">
        <f t="shared" si="2328"/>
        <v>24.692307692307693</v>
      </c>
      <c r="AH6720" s="14">
        <f t="shared" si="2329"/>
        <v>22.658974358974362</v>
      </c>
      <c r="AI6720" s="14">
        <f t="shared" si="2330"/>
        <v>883.7</v>
      </c>
      <c r="AJ6720" s="2744"/>
    </row>
    <row r="6721" spans="1:36" ht="15.75">
      <c r="A6721" s="2754">
        <v>29</v>
      </c>
      <c r="B6721" s="482" t="s">
        <v>9027</v>
      </c>
      <c r="C6721" s="404" t="s">
        <v>153</v>
      </c>
      <c r="D6721" s="505">
        <v>6.8</v>
      </c>
      <c r="E6721" s="404"/>
      <c r="F6721" s="505"/>
      <c r="G6721" s="404">
        <v>200</v>
      </c>
      <c r="H6721" s="404">
        <f>D6721*G6721</f>
        <v>1360</v>
      </c>
      <c r="I6721" s="507">
        <v>44973</v>
      </c>
      <c r="J6721" s="507">
        <v>45108</v>
      </c>
      <c r="K6721" s="404"/>
      <c r="L6721" s="404"/>
      <c r="M6721" s="507"/>
      <c r="N6721" s="404"/>
      <c r="O6721" s="404">
        <v>20</v>
      </c>
      <c r="P6721" s="404">
        <v>80</v>
      </c>
      <c r="Q6721" s="404"/>
      <c r="R6721" s="404"/>
      <c r="S6721" s="404"/>
      <c r="T6721" s="404"/>
      <c r="U6721" s="404"/>
      <c r="V6721" s="404"/>
      <c r="W6721" s="404"/>
      <c r="X6721" s="404"/>
      <c r="Y6721" s="404"/>
      <c r="Z6721" s="404"/>
      <c r="AA6721" s="404"/>
      <c r="AB6721" s="404"/>
      <c r="AC6721" s="1507">
        <f t="shared" si="2324"/>
        <v>100</v>
      </c>
      <c r="AD6721" s="1508">
        <f t="shared" si="2325"/>
        <v>680</v>
      </c>
      <c r="AE6721" s="14">
        <f t="shared" si="2326"/>
        <v>3.0333333333333332</v>
      </c>
      <c r="AF6721" s="14">
        <f t="shared" si="2327"/>
        <v>33.333333333333336</v>
      </c>
      <c r="AG6721" s="14">
        <f t="shared" si="2328"/>
        <v>3</v>
      </c>
      <c r="AH6721" s="14">
        <f t="shared" si="2329"/>
        <v>-3.3333333333333215E-2</v>
      </c>
      <c r="AI6721" s="14">
        <f t="shared" si="2330"/>
        <v>-1.1111111111111143</v>
      </c>
      <c r="AJ6721" s="2744"/>
    </row>
    <row r="6722" spans="1:36" ht="15.75">
      <c r="A6722" s="2754">
        <v>30</v>
      </c>
      <c r="B6722" s="469" t="s">
        <v>3655</v>
      </c>
      <c r="C6722" s="404" t="s">
        <v>234</v>
      </c>
      <c r="D6722" s="505">
        <v>1</v>
      </c>
      <c r="E6722" s="404">
        <v>42</v>
      </c>
      <c r="F6722" s="505">
        <f>D6722*E6722</f>
        <v>42</v>
      </c>
      <c r="G6722" s="404"/>
      <c r="H6722" s="404"/>
      <c r="I6722" s="507"/>
      <c r="J6722" s="507">
        <v>45536</v>
      </c>
      <c r="K6722" s="404"/>
      <c r="L6722" s="404"/>
      <c r="M6722" s="507"/>
      <c r="N6722" s="404">
        <v>12</v>
      </c>
      <c r="O6722" s="404"/>
      <c r="P6722" s="404"/>
      <c r="Q6722" s="404"/>
      <c r="R6722" s="404"/>
      <c r="S6722" s="404"/>
      <c r="T6722" s="404"/>
      <c r="U6722" s="404"/>
      <c r="V6722" s="404"/>
      <c r="W6722" s="404"/>
      <c r="X6722" s="404"/>
      <c r="Y6722" s="404"/>
      <c r="Z6722" s="404"/>
      <c r="AA6722" s="404"/>
      <c r="AB6722" s="404"/>
      <c r="AC6722" s="1507">
        <f t="shared" si="2324"/>
        <v>30</v>
      </c>
      <c r="AD6722" s="1508">
        <f t="shared" si="2325"/>
        <v>30</v>
      </c>
      <c r="AE6722" s="14">
        <f t="shared" si="2326"/>
        <v>17.3</v>
      </c>
      <c r="AF6722" s="14">
        <f t="shared" si="2327"/>
        <v>4</v>
      </c>
      <c r="AG6722" s="14">
        <f t="shared" si="2328"/>
        <v>7.5</v>
      </c>
      <c r="AH6722" s="14">
        <f t="shared" si="2329"/>
        <v>-9.8000000000000007</v>
      </c>
      <c r="AI6722" s="14">
        <f t="shared" si="2330"/>
        <v>-39.200000000000003</v>
      </c>
      <c r="AJ6722" s="2744"/>
    </row>
    <row r="6723" spans="1:36" ht="15.75">
      <c r="A6723" s="2754">
        <v>31</v>
      </c>
      <c r="B6723" s="469" t="s">
        <v>9820</v>
      </c>
      <c r="C6723" s="404" t="s">
        <v>177</v>
      </c>
      <c r="D6723" s="505">
        <v>1</v>
      </c>
      <c r="E6723" s="404"/>
      <c r="F6723" s="505"/>
      <c r="G6723" s="404">
        <v>420</v>
      </c>
      <c r="H6723" s="404">
        <f>D6723*G6723</f>
        <v>420</v>
      </c>
      <c r="I6723" s="507">
        <v>44986</v>
      </c>
      <c r="J6723" s="507">
        <v>45474</v>
      </c>
      <c r="K6723" s="404"/>
      <c r="L6723" s="404"/>
      <c r="M6723" s="507"/>
      <c r="N6723" s="404"/>
      <c r="O6723" s="404"/>
      <c r="P6723" s="404">
        <v>198</v>
      </c>
      <c r="Q6723" s="404"/>
      <c r="R6723" s="404"/>
      <c r="S6723" s="404"/>
      <c r="T6723" s="404"/>
      <c r="U6723" s="404"/>
      <c r="V6723" s="404"/>
      <c r="W6723" s="404"/>
      <c r="X6723" s="404"/>
      <c r="Y6723" s="404"/>
      <c r="Z6723" s="404"/>
      <c r="AA6723" s="404"/>
      <c r="AB6723" s="404"/>
      <c r="AC6723" s="1507">
        <f t="shared" si="2324"/>
        <v>222</v>
      </c>
      <c r="AD6723" s="1508">
        <f t="shared" si="2325"/>
        <v>222</v>
      </c>
      <c r="AE6723" s="14">
        <f t="shared" si="2326"/>
        <v>15.233333333333333</v>
      </c>
      <c r="AF6723" s="14">
        <f t="shared" si="2327"/>
        <v>66</v>
      </c>
      <c r="AG6723" s="14">
        <f t="shared" si="2328"/>
        <v>3.3636363636363638</v>
      </c>
      <c r="AH6723" s="14">
        <f t="shared" si="2329"/>
        <v>-11.869696969696969</v>
      </c>
      <c r="AI6723" s="14">
        <f t="shared" si="2330"/>
        <v>-783.4</v>
      </c>
      <c r="AJ6723" s="2744"/>
    </row>
    <row r="6724" spans="1:36" ht="15.75">
      <c r="A6724" s="2754">
        <v>32</v>
      </c>
      <c r="B6724" s="469" t="s">
        <v>4245</v>
      </c>
      <c r="C6724" s="404" t="s">
        <v>153</v>
      </c>
      <c r="D6724" s="505">
        <v>1</v>
      </c>
      <c r="E6724" s="404">
        <v>698</v>
      </c>
      <c r="F6724" s="505">
        <f t="shared" ref="F6724:F6730" si="2332">D6724*E6724</f>
        <v>698</v>
      </c>
      <c r="G6724" s="404"/>
      <c r="H6724" s="505"/>
      <c r="I6724" s="507"/>
      <c r="J6724" s="507">
        <v>45352</v>
      </c>
      <c r="K6724" s="404"/>
      <c r="L6724" s="404"/>
      <c r="M6724" s="507"/>
      <c r="N6724" s="404">
        <v>197</v>
      </c>
      <c r="O6724" s="404">
        <v>71</v>
      </c>
      <c r="P6724" s="404">
        <v>64</v>
      </c>
      <c r="Q6724" s="404"/>
      <c r="R6724" s="404"/>
      <c r="S6724" s="404"/>
      <c r="T6724" s="404"/>
      <c r="U6724" s="404"/>
      <c r="V6724" s="404"/>
      <c r="W6724" s="404"/>
      <c r="X6724" s="404"/>
      <c r="Y6724" s="404"/>
      <c r="Z6724" s="404"/>
      <c r="AA6724" s="404"/>
      <c r="AB6724" s="404"/>
      <c r="AC6724" s="1507">
        <f t="shared" si="2324"/>
        <v>366</v>
      </c>
      <c r="AD6724" s="1508">
        <f t="shared" si="2325"/>
        <v>366</v>
      </c>
      <c r="AE6724" s="14">
        <f t="shared" si="2326"/>
        <v>11.166666666666666</v>
      </c>
      <c r="AF6724" s="14">
        <f t="shared" si="2327"/>
        <v>110.66666666666667</v>
      </c>
      <c r="AG6724" s="14">
        <f t="shared" si="2328"/>
        <v>3.3072289156626504</v>
      </c>
      <c r="AH6724" s="14">
        <f t="shared" si="2329"/>
        <v>-7.8594377510040161</v>
      </c>
      <c r="AI6724" s="14">
        <f t="shared" si="2330"/>
        <v>-869.77777777777783</v>
      </c>
      <c r="AJ6724" s="2744"/>
    </row>
    <row r="6725" spans="1:36" ht="15.75">
      <c r="A6725" s="2754">
        <v>33</v>
      </c>
      <c r="B6725" s="469" t="s">
        <v>4246</v>
      </c>
      <c r="C6725" s="404" t="s">
        <v>153</v>
      </c>
      <c r="D6725" s="505">
        <v>1</v>
      </c>
      <c r="E6725" s="404">
        <v>2102</v>
      </c>
      <c r="F6725" s="505">
        <f t="shared" si="2332"/>
        <v>2102</v>
      </c>
      <c r="G6725" s="404"/>
      <c r="H6725" s="505"/>
      <c r="I6725" s="507"/>
      <c r="J6725" s="507">
        <v>45352</v>
      </c>
      <c r="K6725" s="404"/>
      <c r="L6725" s="404"/>
      <c r="M6725" s="507"/>
      <c r="N6725" s="404">
        <v>137</v>
      </c>
      <c r="O6725" s="404">
        <v>299</v>
      </c>
      <c r="P6725" s="404">
        <v>395</v>
      </c>
      <c r="Q6725" s="404"/>
      <c r="R6725" s="404"/>
      <c r="S6725" s="404"/>
      <c r="T6725" s="404"/>
      <c r="U6725" s="404"/>
      <c r="V6725" s="404"/>
      <c r="W6725" s="404"/>
      <c r="X6725" s="404"/>
      <c r="Y6725" s="404"/>
      <c r="Z6725" s="404"/>
      <c r="AA6725" s="404"/>
      <c r="AB6725" s="404"/>
      <c r="AC6725" s="1507">
        <f t="shared" ref="AC6725:AC6752" si="2333">E6725+G6725-N6725-O6725-AA6725-P6725-Q6725-R6725-S6725-T6725-U6725-V6725-W6725-X6725-Y6725</f>
        <v>1271</v>
      </c>
      <c r="AD6725" s="1508">
        <f t="shared" ref="AD6725:AD6752" si="2334">D6725*AC6725</f>
        <v>1271</v>
      </c>
      <c r="AE6725" s="14">
        <f t="shared" ref="AE6725:AE6749" si="2335">(J6725-"01.04.2023")/30</f>
        <v>11.166666666666666</v>
      </c>
      <c r="AF6725" s="14">
        <f t="shared" ref="AF6725:AF6752" si="2336">(N6725+O6725+P6725+Q6725+R6725+S6725+T6725+U6725+V6725+W6725+X6725+Y6725)/3</f>
        <v>277</v>
      </c>
      <c r="AG6725" s="14">
        <f t="shared" ref="AG6725:AG6752" si="2337">AC6725/AF6725</f>
        <v>4.5884476534296033</v>
      </c>
      <c r="AH6725" s="14">
        <f t="shared" ref="AH6725:AH6749" si="2338">AG6725-AE6725</f>
        <v>-6.5782190132370628</v>
      </c>
      <c r="AI6725" s="14">
        <f t="shared" ref="AI6725:AI6749" si="2339">AC6725-(AE6725*AF6725)</f>
        <v>-1822.1666666666665</v>
      </c>
      <c r="AJ6725" s="2744"/>
    </row>
    <row r="6726" spans="1:36" ht="15.75">
      <c r="A6726" s="2754">
        <v>34</v>
      </c>
      <c r="B6726" s="482" t="s">
        <v>2923</v>
      </c>
      <c r="C6726" s="404" t="s">
        <v>66</v>
      </c>
      <c r="D6726" s="505">
        <v>105.34868</v>
      </c>
      <c r="E6726" s="404">
        <v>205</v>
      </c>
      <c r="F6726" s="505">
        <f t="shared" si="2332"/>
        <v>21596.4794</v>
      </c>
      <c r="G6726" s="404"/>
      <c r="H6726" s="404"/>
      <c r="I6726" s="507"/>
      <c r="J6726" s="507">
        <v>45413</v>
      </c>
      <c r="K6726" s="404"/>
      <c r="L6726" s="404"/>
      <c r="M6726" s="404"/>
      <c r="N6726" s="404"/>
      <c r="O6726" s="404"/>
      <c r="P6726" s="404">
        <v>125</v>
      </c>
      <c r="Q6726" s="404"/>
      <c r="R6726" s="404"/>
      <c r="S6726" s="404"/>
      <c r="T6726" s="404"/>
      <c r="U6726" s="404"/>
      <c r="V6726" s="404"/>
      <c r="W6726" s="404"/>
      <c r="X6726" s="404"/>
      <c r="Y6726" s="404"/>
      <c r="Z6726" s="404"/>
      <c r="AA6726" s="404"/>
      <c r="AB6726" s="404"/>
      <c r="AC6726" s="1507">
        <f t="shared" si="2333"/>
        <v>80</v>
      </c>
      <c r="AD6726" s="1508">
        <f t="shared" si="2334"/>
        <v>8427.894400000001</v>
      </c>
      <c r="AE6726" s="14">
        <f t="shared" si="2335"/>
        <v>13.2</v>
      </c>
      <c r="AF6726" s="14">
        <f t="shared" si="2336"/>
        <v>41.666666666666664</v>
      </c>
      <c r="AG6726" s="14">
        <f t="shared" si="2337"/>
        <v>1.9200000000000002</v>
      </c>
      <c r="AH6726" s="14">
        <f t="shared" si="2338"/>
        <v>-11.28</v>
      </c>
      <c r="AI6726" s="14">
        <f t="shared" si="2339"/>
        <v>-469.99999999999989</v>
      </c>
      <c r="AJ6726" s="2744"/>
    </row>
    <row r="6727" spans="1:36" ht="15.75">
      <c r="A6727" s="2754">
        <v>36</v>
      </c>
      <c r="B6727" s="482" t="s">
        <v>3058</v>
      </c>
      <c r="C6727" s="404" t="s">
        <v>66</v>
      </c>
      <c r="D6727" s="505">
        <v>1</v>
      </c>
      <c r="E6727" s="404">
        <v>1574</v>
      </c>
      <c r="F6727" s="505">
        <f t="shared" si="2332"/>
        <v>1574</v>
      </c>
      <c r="G6727" s="404"/>
      <c r="H6727" s="404"/>
      <c r="I6727" s="507"/>
      <c r="J6727" s="507">
        <v>45838</v>
      </c>
      <c r="K6727" s="404"/>
      <c r="L6727" s="404"/>
      <c r="M6727" s="404"/>
      <c r="N6727" s="404">
        <v>46</v>
      </c>
      <c r="O6727" s="404">
        <v>48</v>
      </c>
      <c r="P6727" s="404">
        <v>83</v>
      </c>
      <c r="Q6727" s="404"/>
      <c r="R6727" s="404"/>
      <c r="S6727" s="404"/>
      <c r="T6727" s="404"/>
      <c r="U6727" s="404"/>
      <c r="V6727" s="404"/>
      <c r="W6727" s="404"/>
      <c r="X6727" s="404"/>
      <c r="Y6727" s="404"/>
      <c r="Z6727" s="404"/>
      <c r="AA6727" s="404"/>
      <c r="AB6727" s="404"/>
      <c r="AC6727" s="1507">
        <f t="shared" si="2333"/>
        <v>1397</v>
      </c>
      <c r="AD6727" s="1508">
        <f t="shared" si="2334"/>
        <v>1397</v>
      </c>
      <c r="AE6727" s="14">
        <f t="shared" si="2335"/>
        <v>27.366666666666667</v>
      </c>
      <c r="AF6727" s="14">
        <f t="shared" si="2336"/>
        <v>59</v>
      </c>
      <c r="AG6727" s="14">
        <f t="shared" si="2337"/>
        <v>23.677966101694917</v>
      </c>
      <c r="AH6727" s="14">
        <f t="shared" si="2338"/>
        <v>-3.6887005649717501</v>
      </c>
      <c r="AI6727" s="14">
        <f t="shared" si="2339"/>
        <v>-217.63333333333344</v>
      </c>
      <c r="AJ6727" s="2744"/>
    </row>
    <row r="6728" spans="1:36" ht="15.75">
      <c r="A6728" s="2754">
        <v>37</v>
      </c>
      <c r="B6728" s="469" t="s">
        <v>3656</v>
      </c>
      <c r="C6728" s="404" t="s">
        <v>153</v>
      </c>
      <c r="D6728" s="505">
        <v>1</v>
      </c>
      <c r="E6728" s="404">
        <v>100</v>
      </c>
      <c r="F6728" s="505">
        <f t="shared" si="2332"/>
        <v>100</v>
      </c>
      <c r="G6728" s="404"/>
      <c r="H6728" s="505"/>
      <c r="I6728" s="507"/>
      <c r="J6728" s="507">
        <v>45231</v>
      </c>
      <c r="K6728" s="404"/>
      <c r="L6728" s="404"/>
      <c r="M6728" s="507"/>
      <c r="N6728" s="404"/>
      <c r="O6728" s="404">
        <v>10</v>
      </c>
      <c r="P6728" s="404">
        <v>42</v>
      </c>
      <c r="Q6728" s="404"/>
      <c r="R6728" s="404"/>
      <c r="S6728" s="404"/>
      <c r="T6728" s="404"/>
      <c r="U6728" s="404"/>
      <c r="V6728" s="404"/>
      <c r="W6728" s="404"/>
      <c r="X6728" s="404"/>
      <c r="Y6728" s="404"/>
      <c r="Z6728" s="404"/>
      <c r="AA6728" s="404"/>
      <c r="AB6728" s="404"/>
      <c r="AC6728" s="1507">
        <f t="shared" si="2333"/>
        <v>48</v>
      </c>
      <c r="AD6728" s="1508">
        <f t="shared" si="2334"/>
        <v>48</v>
      </c>
      <c r="AE6728" s="14">
        <f t="shared" si="2335"/>
        <v>7.1333333333333337</v>
      </c>
      <c r="AF6728" s="14">
        <f t="shared" si="2336"/>
        <v>17.333333333333332</v>
      </c>
      <c r="AG6728" s="14">
        <f t="shared" si="2337"/>
        <v>2.7692307692307696</v>
      </c>
      <c r="AH6728" s="14">
        <f t="shared" si="2338"/>
        <v>-4.3641025641025646</v>
      </c>
      <c r="AI6728" s="14">
        <f t="shared" si="2339"/>
        <v>-75.644444444444446</v>
      </c>
      <c r="AJ6728" s="2744"/>
    </row>
    <row r="6729" spans="1:36" ht="15.75">
      <c r="A6729" s="2754">
        <v>38</v>
      </c>
      <c r="B6729" s="469" t="s">
        <v>5965</v>
      </c>
      <c r="C6729" s="404" t="s">
        <v>153</v>
      </c>
      <c r="D6729" s="505">
        <v>1.76</v>
      </c>
      <c r="E6729" s="404">
        <v>100</v>
      </c>
      <c r="F6729" s="505">
        <f t="shared" si="2332"/>
        <v>176</v>
      </c>
      <c r="G6729" s="404"/>
      <c r="H6729" s="505"/>
      <c r="I6729" s="507"/>
      <c r="J6729" s="507">
        <v>45627</v>
      </c>
      <c r="K6729" s="404"/>
      <c r="L6729" s="404"/>
      <c r="M6729" s="507"/>
      <c r="N6729" s="404"/>
      <c r="O6729" s="404"/>
      <c r="P6729" s="404">
        <v>9</v>
      </c>
      <c r="Q6729" s="404"/>
      <c r="R6729" s="404"/>
      <c r="S6729" s="404"/>
      <c r="T6729" s="404"/>
      <c r="U6729" s="404"/>
      <c r="V6729" s="404"/>
      <c r="W6729" s="404"/>
      <c r="X6729" s="404"/>
      <c r="Y6729" s="404"/>
      <c r="Z6729" s="404"/>
      <c r="AA6729" s="404"/>
      <c r="AB6729" s="404"/>
      <c r="AC6729" s="1507">
        <f t="shared" si="2333"/>
        <v>91</v>
      </c>
      <c r="AD6729" s="1508">
        <f t="shared" si="2334"/>
        <v>160.16</v>
      </c>
      <c r="AE6729" s="14">
        <f t="shared" si="2335"/>
        <v>20.333333333333332</v>
      </c>
      <c r="AF6729" s="14">
        <f t="shared" si="2336"/>
        <v>3</v>
      </c>
      <c r="AG6729" s="14">
        <f t="shared" si="2337"/>
        <v>30.333333333333332</v>
      </c>
      <c r="AH6729" s="14">
        <f t="shared" si="2338"/>
        <v>10</v>
      </c>
      <c r="AI6729" s="14">
        <f t="shared" si="2339"/>
        <v>30</v>
      </c>
      <c r="AJ6729" s="2744"/>
    </row>
    <row r="6730" spans="1:36" ht="15.75">
      <c r="A6730" s="2754">
        <v>39</v>
      </c>
      <c r="B6730" s="469" t="s">
        <v>3659</v>
      </c>
      <c r="C6730" s="404" t="s">
        <v>309</v>
      </c>
      <c r="D6730" s="505">
        <v>1</v>
      </c>
      <c r="E6730" s="404">
        <v>220</v>
      </c>
      <c r="F6730" s="505">
        <f t="shared" si="2332"/>
        <v>220</v>
      </c>
      <c r="G6730" s="404"/>
      <c r="H6730" s="404"/>
      <c r="I6730" s="507"/>
      <c r="J6730" s="507">
        <v>45139</v>
      </c>
      <c r="K6730" s="404"/>
      <c r="L6730" s="404"/>
      <c r="M6730" s="507"/>
      <c r="N6730" s="404">
        <v>50</v>
      </c>
      <c r="O6730" s="404">
        <v>70</v>
      </c>
      <c r="P6730" s="404">
        <v>60</v>
      </c>
      <c r="Q6730" s="404"/>
      <c r="R6730" s="404"/>
      <c r="S6730" s="404"/>
      <c r="T6730" s="404"/>
      <c r="U6730" s="404"/>
      <c r="V6730" s="404"/>
      <c r="W6730" s="404"/>
      <c r="X6730" s="404"/>
      <c r="Y6730" s="404"/>
      <c r="Z6730" s="404"/>
      <c r="AA6730" s="404"/>
      <c r="AB6730" s="404"/>
      <c r="AC6730" s="1507">
        <f t="shared" si="2333"/>
        <v>40</v>
      </c>
      <c r="AD6730" s="1508">
        <f t="shared" si="2334"/>
        <v>40</v>
      </c>
      <c r="AE6730" s="14">
        <f t="shared" si="2335"/>
        <v>4.0666666666666664</v>
      </c>
      <c r="AF6730" s="14">
        <f t="shared" si="2336"/>
        <v>60</v>
      </c>
      <c r="AG6730" s="14">
        <f t="shared" si="2337"/>
        <v>0.66666666666666663</v>
      </c>
      <c r="AH6730" s="14">
        <f t="shared" si="2338"/>
        <v>-3.4</v>
      </c>
      <c r="AI6730" s="14">
        <f t="shared" si="2339"/>
        <v>-204</v>
      </c>
      <c r="AJ6730" s="2744"/>
    </row>
    <row r="6731" spans="1:36" ht="15.75">
      <c r="A6731" s="2754">
        <v>41</v>
      </c>
      <c r="B6731" s="482" t="s">
        <v>9028</v>
      </c>
      <c r="C6731" s="404" t="s">
        <v>66</v>
      </c>
      <c r="D6731" s="505">
        <v>1</v>
      </c>
      <c r="E6731" s="404"/>
      <c r="F6731" s="505"/>
      <c r="G6731" s="404">
        <v>4000</v>
      </c>
      <c r="H6731" s="404">
        <f>D6731*G6731</f>
        <v>4000</v>
      </c>
      <c r="I6731" s="507">
        <v>44960</v>
      </c>
      <c r="J6731" s="507">
        <v>45067</v>
      </c>
      <c r="K6731" s="404"/>
      <c r="L6731" s="404"/>
      <c r="M6731" s="507"/>
      <c r="N6731" s="404"/>
      <c r="O6731" s="404">
        <v>524</v>
      </c>
      <c r="P6731" s="404">
        <v>1226</v>
      </c>
      <c r="Q6731" s="404"/>
      <c r="R6731" s="404"/>
      <c r="S6731" s="404"/>
      <c r="T6731" s="404"/>
      <c r="U6731" s="404"/>
      <c r="V6731" s="404"/>
      <c r="W6731" s="404"/>
      <c r="X6731" s="404"/>
      <c r="Y6731" s="404"/>
      <c r="Z6731" s="404"/>
      <c r="AA6731" s="404"/>
      <c r="AB6731" s="404"/>
      <c r="AC6731" s="1507">
        <f t="shared" si="2333"/>
        <v>2250</v>
      </c>
      <c r="AD6731" s="1508">
        <f t="shared" si="2334"/>
        <v>2250</v>
      </c>
      <c r="AE6731" s="14">
        <f t="shared" si="2335"/>
        <v>1.6666666666666667</v>
      </c>
      <c r="AF6731" s="14">
        <f t="shared" si="2336"/>
        <v>583.33333333333337</v>
      </c>
      <c r="AG6731" s="14">
        <f t="shared" si="2337"/>
        <v>3.8571428571428568</v>
      </c>
      <c r="AH6731" s="14">
        <f t="shared" si="2338"/>
        <v>2.1904761904761898</v>
      </c>
      <c r="AI6731" s="14">
        <f t="shared" si="2339"/>
        <v>1277.7777777777778</v>
      </c>
      <c r="AJ6731" s="2744"/>
    </row>
    <row r="6732" spans="1:36" ht="15.75">
      <c r="A6732" s="2754">
        <v>43</v>
      </c>
      <c r="B6732" s="469" t="s">
        <v>3653</v>
      </c>
      <c r="C6732" s="404" t="s">
        <v>153</v>
      </c>
      <c r="D6732" s="505">
        <v>1</v>
      </c>
      <c r="E6732" s="404">
        <v>300</v>
      </c>
      <c r="F6732" s="505">
        <f t="shared" ref="F6732:F6742" si="2340">D6732*E6732</f>
        <v>300</v>
      </c>
      <c r="G6732" s="404"/>
      <c r="H6732" s="505"/>
      <c r="I6732" s="507"/>
      <c r="J6732" s="507">
        <v>45536</v>
      </c>
      <c r="K6732" s="404"/>
      <c r="L6732" s="404"/>
      <c r="M6732" s="507"/>
      <c r="N6732" s="404"/>
      <c r="O6732" s="404"/>
      <c r="P6732" s="404"/>
      <c r="Q6732" s="404"/>
      <c r="R6732" s="404"/>
      <c r="S6732" s="404"/>
      <c r="T6732" s="404"/>
      <c r="U6732" s="404"/>
      <c r="V6732" s="404"/>
      <c r="W6732" s="404"/>
      <c r="X6732" s="404"/>
      <c r="Y6732" s="404"/>
      <c r="Z6732" s="404"/>
      <c r="AA6732" s="404"/>
      <c r="AB6732" s="404"/>
      <c r="AC6732" s="1507">
        <f t="shared" si="2333"/>
        <v>300</v>
      </c>
      <c r="AD6732" s="1508">
        <f t="shared" si="2334"/>
        <v>300</v>
      </c>
      <c r="AE6732" s="14">
        <f t="shared" si="2335"/>
        <v>17.3</v>
      </c>
      <c r="AF6732" s="14">
        <f t="shared" si="2336"/>
        <v>0</v>
      </c>
      <c r="AG6732" s="14" t="e">
        <f t="shared" si="2337"/>
        <v>#DIV/0!</v>
      </c>
      <c r="AH6732" s="14" t="e">
        <f t="shared" si="2338"/>
        <v>#DIV/0!</v>
      </c>
      <c r="AI6732" s="14">
        <f t="shared" si="2339"/>
        <v>300</v>
      </c>
      <c r="AJ6732" s="2744"/>
    </row>
    <row r="6733" spans="1:36" ht="15.75">
      <c r="A6733" s="2754">
        <v>44</v>
      </c>
      <c r="B6733" s="469" t="s">
        <v>3652</v>
      </c>
      <c r="C6733" s="404" t="s">
        <v>153</v>
      </c>
      <c r="D6733" s="505">
        <v>1</v>
      </c>
      <c r="E6733" s="404">
        <v>270</v>
      </c>
      <c r="F6733" s="505">
        <f t="shared" si="2340"/>
        <v>270</v>
      </c>
      <c r="G6733" s="404"/>
      <c r="H6733" s="505"/>
      <c r="I6733" s="507"/>
      <c r="J6733" s="507">
        <v>46296</v>
      </c>
      <c r="K6733" s="404"/>
      <c r="L6733" s="404"/>
      <c r="M6733" s="507"/>
      <c r="N6733" s="404">
        <v>10</v>
      </c>
      <c r="O6733" s="404"/>
      <c r="P6733" s="404"/>
      <c r="Q6733" s="404"/>
      <c r="R6733" s="404"/>
      <c r="S6733" s="404"/>
      <c r="T6733" s="404"/>
      <c r="U6733" s="404"/>
      <c r="V6733" s="404"/>
      <c r="W6733" s="404"/>
      <c r="X6733" s="404"/>
      <c r="Y6733" s="404"/>
      <c r="Z6733" s="404"/>
      <c r="AA6733" s="404"/>
      <c r="AB6733" s="404"/>
      <c r="AC6733" s="1507">
        <f t="shared" si="2333"/>
        <v>260</v>
      </c>
      <c r="AD6733" s="1508">
        <f t="shared" si="2334"/>
        <v>260</v>
      </c>
      <c r="AE6733" s="14">
        <f t="shared" si="2335"/>
        <v>42.633333333333333</v>
      </c>
      <c r="AF6733" s="14">
        <f t="shared" si="2336"/>
        <v>3.3333333333333335</v>
      </c>
      <c r="AG6733" s="14">
        <f t="shared" si="2337"/>
        <v>78</v>
      </c>
      <c r="AH6733" s="14">
        <f t="shared" si="2338"/>
        <v>35.366666666666667</v>
      </c>
      <c r="AI6733" s="14">
        <f t="shared" si="2339"/>
        <v>117.88888888888889</v>
      </c>
      <c r="AJ6733" s="2744"/>
    </row>
    <row r="6734" spans="1:36" ht="15.75">
      <c r="A6734" s="2754">
        <v>45</v>
      </c>
      <c r="B6734" s="482" t="s">
        <v>3059</v>
      </c>
      <c r="C6734" s="404" t="s">
        <v>153</v>
      </c>
      <c r="D6734" s="505">
        <v>1</v>
      </c>
      <c r="E6734" s="404">
        <v>168</v>
      </c>
      <c r="F6734" s="505">
        <f t="shared" si="2340"/>
        <v>168</v>
      </c>
      <c r="G6734" s="404"/>
      <c r="H6734" s="404"/>
      <c r="I6734" s="507"/>
      <c r="J6734" s="507">
        <v>45505</v>
      </c>
      <c r="K6734" s="404"/>
      <c r="L6734" s="404"/>
      <c r="M6734" s="507"/>
      <c r="N6734" s="404">
        <v>138</v>
      </c>
      <c r="O6734" s="404">
        <v>11</v>
      </c>
      <c r="P6734" s="404">
        <v>13</v>
      </c>
      <c r="Q6734" s="404"/>
      <c r="R6734" s="404"/>
      <c r="S6734" s="404"/>
      <c r="T6734" s="404"/>
      <c r="U6734" s="404"/>
      <c r="V6734" s="404"/>
      <c r="W6734" s="404"/>
      <c r="X6734" s="404"/>
      <c r="Y6734" s="404"/>
      <c r="Z6734" s="404"/>
      <c r="AA6734" s="404"/>
      <c r="AB6734" s="404"/>
      <c r="AC6734" s="1507">
        <f t="shared" si="2333"/>
        <v>6</v>
      </c>
      <c r="AD6734" s="1508">
        <f t="shared" si="2334"/>
        <v>6</v>
      </c>
      <c r="AE6734" s="14">
        <f t="shared" si="2335"/>
        <v>16.266666666666666</v>
      </c>
      <c r="AF6734" s="14">
        <f t="shared" si="2336"/>
        <v>54</v>
      </c>
      <c r="AG6734" s="14">
        <f t="shared" si="2337"/>
        <v>0.1111111111111111</v>
      </c>
      <c r="AH6734" s="14">
        <f t="shared" si="2338"/>
        <v>-16.155555555555555</v>
      </c>
      <c r="AI6734" s="14">
        <f t="shared" si="2339"/>
        <v>-872.4</v>
      </c>
      <c r="AJ6734" s="2744"/>
    </row>
    <row r="6735" spans="1:36" ht="15.75">
      <c r="A6735" s="2754">
        <v>46</v>
      </c>
      <c r="B6735" s="482" t="s">
        <v>3060</v>
      </c>
      <c r="C6735" s="404" t="s">
        <v>153</v>
      </c>
      <c r="D6735" s="505">
        <v>1</v>
      </c>
      <c r="E6735" s="404">
        <v>202</v>
      </c>
      <c r="F6735" s="505">
        <f t="shared" si="2340"/>
        <v>202</v>
      </c>
      <c r="G6735" s="404"/>
      <c r="H6735" s="404"/>
      <c r="I6735" s="507"/>
      <c r="J6735" s="507">
        <v>44986</v>
      </c>
      <c r="K6735" s="404">
        <v>79</v>
      </c>
      <c r="L6735" s="404"/>
      <c r="M6735" s="507"/>
      <c r="N6735" s="404">
        <v>60</v>
      </c>
      <c r="O6735" s="404">
        <v>55</v>
      </c>
      <c r="P6735" s="404">
        <v>8</v>
      </c>
      <c r="Q6735" s="404"/>
      <c r="R6735" s="404"/>
      <c r="S6735" s="404"/>
      <c r="T6735" s="404"/>
      <c r="U6735" s="404"/>
      <c r="V6735" s="404"/>
      <c r="W6735" s="404"/>
      <c r="X6735" s="404"/>
      <c r="Y6735" s="404"/>
      <c r="Z6735" s="404"/>
      <c r="AA6735" s="404"/>
      <c r="AB6735" s="404"/>
      <c r="AC6735" s="1507">
        <f t="shared" si="2333"/>
        <v>79</v>
      </c>
      <c r="AD6735" s="1508">
        <f t="shared" si="2334"/>
        <v>79</v>
      </c>
      <c r="AE6735" s="14">
        <f t="shared" si="2335"/>
        <v>-1.0333333333333334</v>
      </c>
      <c r="AF6735" s="14">
        <f t="shared" si="2336"/>
        <v>41</v>
      </c>
      <c r="AG6735" s="14">
        <f t="shared" si="2337"/>
        <v>1.9268292682926829</v>
      </c>
      <c r="AH6735" s="14">
        <f t="shared" si="2338"/>
        <v>2.9601626016260161</v>
      </c>
      <c r="AI6735" s="14">
        <f t="shared" si="2339"/>
        <v>121.36666666666667</v>
      </c>
      <c r="AJ6735" s="2751">
        <v>79</v>
      </c>
    </row>
    <row r="6736" spans="1:36" ht="15.75">
      <c r="A6736" s="2754">
        <v>47</v>
      </c>
      <c r="B6736" s="482" t="s">
        <v>5966</v>
      </c>
      <c r="C6736" s="404" t="s">
        <v>153</v>
      </c>
      <c r="D6736" s="505">
        <v>1</v>
      </c>
      <c r="E6736" s="404">
        <v>466</v>
      </c>
      <c r="F6736" s="505">
        <f t="shared" si="2340"/>
        <v>466</v>
      </c>
      <c r="G6736" s="404"/>
      <c r="H6736" s="404"/>
      <c r="I6736" s="507"/>
      <c r="J6736" s="507">
        <v>45047</v>
      </c>
      <c r="K6736" s="404"/>
      <c r="L6736" s="404"/>
      <c r="M6736" s="507"/>
      <c r="N6736" s="404">
        <v>70</v>
      </c>
      <c r="O6736" s="404">
        <v>94</v>
      </c>
      <c r="P6736" s="404">
        <v>114</v>
      </c>
      <c r="Q6736" s="404"/>
      <c r="R6736" s="404"/>
      <c r="S6736" s="404"/>
      <c r="T6736" s="404"/>
      <c r="U6736" s="404"/>
      <c r="V6736" s="404"/>
      <c r="W6736" s="404"/>
      <c r="X6736" s="404"/>
      <c r="Y6736" s="404"/>
      <c r="Z6736" s="404"/>
      <c r="AA6736" s="404"/>
      <c r="AB6736" s="404"/>
      <c r="AC6736" s="1507">
        <f t="shared" si="2333"/>
        <v>188</v>
      </c>
      <c r="AD6736" s="1508">
        <f t="shared" si="2334"/>
        <v>188</v>
      </c>
      <c r="AE6736" s="14">
        <f t="shared" si="2335"/>
        <v>1</v>
      </c>
      <c r="AF6736" s="14">
        <f t="shared" si="2336"/>
        <v>92.666666666666671</v>
      </c>
      <c r="AG6736" s="14">
        <f t="shared" si="2337"/>
        <v>2.028776978417266</v>
      </c>
      <c r="AH6736" s="14">
        <f t="shared" si="2338"/>
        <v>1.028776978417266</v>
      </c>
      <c r="AI6736" s="14">
        <f t="shared" si="2339"/>
        <v>95.333333333333329</v>
      </c>
      <c r="AJ6736" s="2744"/>
    </row>
    <row r="6737" spans="1:36" ht="15.75">
      <c r="A6737" s="2754">
        <v>48</v>
      </c>
      <c r="B6737" s="469" t="s">
        <v>3475</v>
      </c>
      <c r="C6737" s="404" t="s">
        <v>181</v>
      </c>
      <c r="D6737" s="505">
        <v>1</v>
      </c>
      <c r="E6737" s="404">
        <v>30</v>
      </c>
      <c r="F6737" s="505">
        <f t="shared" si="2340"/>
        <v>30</v>
      </c>
      <c r="G6737" s="404"/>
      <c r="H6737" s="505"/>
      <c r="I6737" s="507"/>
      <c r="J6737" s="507">
        <v>46174</v>
      </c>
      <c r="K6737" s="404"/>
      <c r="L6737" s="404"/>
      <c r="M6737" s="507"/>
      <c r="N6737" s="404"/>
      <c r="O6737" s="404">
        <v>9</v>
      </c>
      <c r="P6737" s="404">
        <v>10</v>
      </c>
      <c r="Q6737" s="404"/>
      <c r="R6737" s="404"/>
      <c r="S6737" s="404"/>
      <c r="T6737" s="404"/>
      <c r="U6737" s="404"/>
      <c r="V6737" s="404"/>
      <c r="W6737" s="404"/>
      <c r="X6737" s="404"/>
      <c r="Y6737" s="404"/>
      <c r="Z6737" s="404"/>
      <c r="AA6737" s="404"/>
      <c r="AB6737" s="404"/>
      <c r="AC6737" s="1507">
        <f t="shared" si="2333"/>
        <v>11</v>
      </c>
      <c r="AD6737" s="1508">
        <f t="shared" si="2334"/>
        <v>11</v>
      </c>
      <c r="AE6737" s="14">
        <f t="shared" si="2335"/>
        <v>38.56666666666667</v>
      </c>
      <c r="AF6737" s="14">
        <f t="shared" si="2336"/>
        <v>6.333333333333333</v>
      </c>
      <c r="AG6737" s="14">
        <f t="shared" si="2337"/>
        <v>1.736842105263158</v>
      </c>
      <c r="AH6737" s="14">
        <f t="shared" si="2338"/>
        <v>-36.829824561403512</v>
      </c>
      <c r="AI6737" s="14">
        <f t="shared" si="2339"/>
        <v>-233.25555555555556</v>
      </c>
      <c r="AJ6737" s="2744"/>
    </row>
    <row r="6738" spans="1:36" ht="15.75">
      <c r="A6738" s="2754">
        <v>49</v>
      </c>
      <c r="B6738" s="469" t="s">
        <v>3658</v>
      </c>
      <c r="C6738" s="404" t="s">
        <v>3459</v>
      </c>
      <c r="D6738" s="505">
        <v>1</v>
      </c>
      <c r="E6738" s="404">
        <v>114</v>
      </c>
      <c r="F6738" s="505">
        <f t="shared" si="2340"/>
        <v>114</v>
      </c>
      <c r="G6738" s="404"/>
      <c r="H6738" s="404"/>
      <c r="I6738" s="507"/>
      <c r="J6738" s="507">
        <v>45717</v>
      </c>
      <c r="K6738" s="404"/>
      <c r="L6738" s="404"/>
      <c r="M6738" s="507"/>
      <c r="N6738" s="404">
        <v>60</v>
      </c>
      <c r="O6738" s="404"/>
      <c r="P6738" s="404"/>
      <c r="Q6738" s="404"/>
      <c r="R6738" s="404"/>
      <c r="S6738" s="404"/>
      <c r="T6738" s="404"/>
      <c r="U6738" s="404"/>
      <c r="V6738" s="404"/>
      <c r="W6738" s="404"/>
      <c r="X6738" s="404"/>
      <c r="Y6738" s="404"/>
      <c r="Z6738" s="404"/>
      <c r="AA6738" s="404"/>
      <c r="AB6738" s="404"/>
      <c r="AC6738" s="1507">
        <f t="shared" si="2333"/>
        <v>54</v>
      </c>
      <c r="AD6738" s="1508">
        <f t="shared" si="2334"/>
        <v>54</v>
      </c>
      <c r="AE6738" s="14">
        <f t="shared" si="2335"/>
        <v>23.333333333333332</v>
      </c>
      <c r="AF6738" s="14">
        <f t="shared" si="2336"/>
        <v>20</v>
      </c>
      <c r="AG6738" s="14">
        <f t="shared" si="2337"/>
        <v>2.7</v>
      </c>
      <c r="AH6738" s="14">
        <f t="shared" si="2338"/>
        <v>-20.633333333333333</v>
      </c>
      <c r="AI6738" s="14">
        <f t="shared" si="2339"/>
        <v>-412.66666666666663</v>
      </c>
      <c r="AJ6738" s="2744"/>
    </row>
    <row r="6739" spans="1:36" ht="15.75">
      <c r="A6739" s="2754">
        <v>50</v>
      </c>
      <c r="B6739" s="482" t="s">
        <v>4743</v>
      </c>
      <c r="C6739" s="404" t="s">
        <v>234</v>
      </c>
      <c r="D6739" s="505">
        <v>3.21</v>
      </c>
      <c r="E6739" s="404">
        <v>50</v>
      </c>
      <c r="F6739" s="505">
        <f t="shared" si="2340"/>
        <v>160.5</v>
      </c>
      <c r="G6739" s="404"/>
      <c r="H6739" s="505"/>
      <c r="I6739" s="507"/>
      <c r="J6739" s="507">
        <v>45627</v>
      </c>
      <c r="K6739" s="404"/>
      <c r="L6739" s="404"/>
      <c r="M6739" s="507"/>
      <c r="N6739" s="404"/>
      <c r="O6739" s="404"/>
      <c r="P6739" s="404"/>
      <c r="Q6739" s="404"/>
      <c r="R6739" s="404"/>
      <c r="S6739" s="404"/>
      <c r="T6739" s="404"/>
      <c r="U6739" s="404"/>
      <c r="V6739" s="404"/>
      <c r="W6739" s="404"/>
      <c r="X6739" s="404"/>
      <c r="Y6739" s="404"/>
      <c r="Z6739" s="404"/>
      <c r="AA6739" s="404"/>
      <c r="AB6739" s="404"/>
      <c r="AC6739" s="1507">
        <f t="shared" si="2333"/>
        <v>50</v>
      </c>
      <c r="AD6739" s="1508">
        <f t="shared" si="2334"/>
        <v>160.5</v>
      </c>
      <c r="AE6739" s="14">
        <f t="shared" si="2335"/>
        <v>20.333333333333332</v>
      </c>
      <c r="AF6739" s="14">
        <f t="shared" si="2336"/>
        <v>0</v>
      </c>
      <c r="AG6739" s="14" t="e">
        <f t="shared" si="2337"/>
        <v>#DIV/0!</v>
      </c>
      <c r="AH6739" s="14" t="e">
        <f t="shared" si="2338"/>
        <v>#DIV/0!</v>
      </c>
      <c r="AI6739" s="14">
        <f t="shared" si="2339"/>
        <v>50</v>
      </c>
      <c r="AJ6739" s="2744"/>
    </row>
    <row r="6740" spans="1:36" ht="15.75">
      <c r="A6740" s="2754">
        <v>51</v>
      </c>
      <c r="B6740" s="482" t="s">
        <v>4744</v>
      </c>
      <c r="C6740" s="404" t="s">
        <v>143</v>
      </c>
      <c r="D6740" s="505">
        <v>1</v>
      </c>
      <c r="E6740" s="404">
        <v>400</v>
      </c>
      <c r="F6740" s="505">
        <f t="shared" si="2340"/>
        <v>400</v>
      </c>
      <c r="G6740" s="404"/>
      <c r="H6740" s="505"/>
      <c r="I6740" s="507"/>
      <c r="J6740" s="507">
        <v>44927</v>
      </c>
      <c r="K6740" s="404">
        <v>400</v>
      </c>
      <c r="L6740" s="404"/>
      <c r="M6740" s="507"/>
      <c r="N6740" s="404"/>
      <c r="O6740" s="404"/>
      <c r="P6740" s="404"/>
      <c r="Q6740" s="404"/>
      <c r="R6740" s="404"/>
      <c r="S6740" s="404"/>
      <c r="T6740" s="404"/>
      <c r="U6740" s="404"/>
      <c r="V6740" s="404"/>
      <c r="W6740" s="404"/>
      <c r="X6740" s="404"/>
      <c r="Y6740" s="404"/>
      <c r="Z6740" s="404"/>
      <c r="AA6740" s="404"/>
      <c r="AB6740" s="404"/>
      <c r="AC6740" s="1507">
        <f t="shared" si="2333"/>
        <v>400</v>
      </c>
      <c r="AD6740" s="1508">
        <f t="shared" si="2334"/>
        <v>400</v>
      </c>
      <c r="AE6740" s="14">
        <f t="shared" si="2335"/>
        <v>-3</v>
      </c>
      <c r="AF6740" s="14">
        <f t="shared" si="2336"/>
        <v>0</v>
      </c>
      <c r="AG6740" s="14" t="e">
        <f t="shared" si="2337"/>
        <v>#DIV/0!</v>
      </c>
      <c r="AH6740" s="14" t="e">
        <f t="shared" si="2338"/>
        <v>#DIV/0!</v>
      </c>
      <c r="AI6740" s="14">
        <f t="shared" si="2339"/>
        <v>400</v>
      </c>
      <c r="AJ6740" s="2751">
        <v>400</v>
      </c>
    </row>
    <row r="6741" spans="1:36" ht="15.75">
      <c r="A6741" s="2754">
        <v>52</v>
      </c>
      <c r="B6741" s="482" t="s">
        <v>2628</v>
      </c>
      <c r="C6741" s="404" t="s">
        <v>66</v>
      </c>
      <c r="D6741" s="505">
        <v>114.896</v>
      </c>
      <c r="E6741" s="404">
        <v>63</v>
      </c>
      <c r="F6741" s="505">
        <f t="shared" si="2340"/>
        <v>7238.4480000000003</v>
      </c>
      <c r="G6741" s="404"/>
      <c r="H6741" s="404"/>
      <c r="I6741" s="404"/>
      <c r="J6741" s="507">
        <v>45047</v>
      </c>
      <c r="K6741" s="404"/>
      <c r="L6741" s="404">
        <v>616</v>
      </c>
      <c r="M6741" s="507">
        <v>44001</v>
      </c>
      <c r="N6741" s="404">
        <v>15</v>
      </c>
      <c r="O6741" s="404">
        <v>13</v>
      </c>
      <c r="P6741" s="404"/>
      <c r="Q6741" s="404"/>
      <c r="R6741" s="404"/>
      <c r="S6741" s="404"/>
      <c r="T6741" s="404"/>
      <c r="U6741" s="404"/>
      <c r="V6741" s="404"/>
      <c r="W6741" s="404"/>
      <c r="X6741" s="404"/>
      <c r="Y6741" s="404"/>
      <c r="Z6741" s="404"/>
      <c r="AA6741" s="404"/>
      <c r="AB6741" s="404"/>
      <c r="AC6741" s="1507">
        <f t="shared" si="2333"/>
        <v>35</v>
      </c>
      <c r="AD6741" s="1508">
        <f t="shared" si="2334"/>
        <v>4021.36</v>
      </c>
      <c r="AE6741" s="14">
        <f t="shared" si="2335"/>
        <v>1</v>
      </c>
      <c r="AF6741" s="14">
        <f t="shared" si="2336"/>
        <v>9.3333333333333339</v>
      </c>
      <c r="AG6741" s="14">
        <f t="shared" si="2337"/>
        <v>3.7499999999999996</v>
      </c>
      <c r="AH6741" s="14">
        <f t="shared" si="2338"/>
        <v>2.7499999999999996</v>
      </c>
      <c r="AI6741" s="14">
        <f t="shared" si="2339"/>
        <v>25.666666666666664</v>
      </c>
      <c r="AJ6741" s="2744"/>
    </row>
    <row r="6742" spans="1:36" ht="15.75">
      <c r="A6742" s="2754">
        <v>53</v>
      </c>
      <c r="B6742" s="482" t="s">
        <v>4745</v>
      </c>
      <c r="C6742" s="404" t="s">
        <v>234</v>
      </c>
      <c r="D6742" s="505">
        <v>1</v>
      </c>
      <c r="E6742" s="404">
        <v>436</v>
      </c>
      <c r="F6742" s="505">
        <f t="shared" si="2340"/>
        <v>436</v>
      </c>
      <c r="G6742" s="404"/>
      <c r="H6742" s="505"/>
      <c r="I6742" s="507"/>
      <c r="J6742" s="507">
        <v>46235</v>
      </c>
      <c r="K6742" s="404"/>
      <c r="L6742" s="404"/>
      <c r="M6742" s="507"/>
      <c r="N6742" s="404">
        <v>93</v>
      </c>
      <c r="O6742" s="404">
        <v>123</v>
      </c>
      <c r="P6742" s="404">
        <v>24</v>
      </c>
      <c r="Q6742" s="404"/>
      <c r="R6742" s="404"/>
      <c r="S6742" s="404"/>
      <c r="T6742" s="404"/>
      <c r="U6742" s="404"/>
      <c r="V6742" s="404"/>
      <c r="W6742" s="404"/>
      <c r="X6742" s="404"/>
      <c r="Y6742" s="404"/>
      <c r="Z6742" s="404"/>
      <c r="AA6742" s="404"/>
      <c r="AB6742" s="404"/>
      <c r="AC6742" s="1507">
        <f t="shared" si="2333"/>
        <v>196</v>
      </c>
      <c r="AD6742" s="1508">
        <f t="shared" si="2334"/>
        <v>196</v>
      </c>
      <c r="AE6742" s="14">
        <f t="shared" si="2335"/>
        <v>40.6</v>
      </c>
      <c r="AF6742" s="14">
        <f t="shared" si="2336"/>
        <v>80</v>
      </c>
      <c r="AG6742" s="14">
        <f t="shared" si="2337"/>
        <v>2.4500000000000002</v>
      </c>
      <c r="AH6742" s="14">
        <f t="shared" si="2338"/>
        <v>-38.15</v>
      </c>
      <c r="AI6742" s="14">
        <f t="shared" si="2339"/>
        <v>-3052</v>
      </c>
      <c r="AJ6742" s="2744"/>
    </row>
    <row r="6743" spans="1:36" ht="15.75">
      <c r="A6743" s="2754">
        <v>54</v>
      </c>
      <c r="B6743" s="482" t="s">
        <v>9029</v>
      </c>
      <c r="C6743" s="404" t="s">
        <v>66</v>
      </c>
      <c r="D6743" s="505">
        <v>1</v>
      </c>
      <c r="E6743" s="404"/>
      <c r="F6743" s="505"/>
      <c r="G6743" s="404">
        <v>320</v>
      </c>
      <c r="H6743" s="505">
        <f>D6743*G6743</f>
        <v>320</v>
      </c>
      <c r="I6743" s="507">
        <v>44960</v>
      </c>
      <c r="J6743" s="507">
        <v>45170</v>
      </c>
      <c r="K6743" s="404"/>
      <c r="L6743" s="404"/>
      <c r="M6743" s="507"/>
      <c r="N6743" s="404"/>
      <c r="O6743" s="404"/>
      <c r="P6743" s="404">
        <v>50</v>
      </c>
      <c r="Q6743" s="404"/>
      <c r="R6743" s="404"/>
      <c r="S6743" s="404"/>
      <c r="T6743" s="404"/>
      <c r="U6743" s="404"/>
      <c r="V6743" s="404"/>
      <c r="W6743" s="404"/>
      <c r="X6743" s="404"/>
      <c r="Y6743" s="404"/>
      <c r="Z6743" s="404"/>
      <c r="AA6743" s="404"/>
      <c r="AB6743" s="404"/>
      <c r="AC6743" s="1507">
        <f t="shared" si="2333"/>
        <v>270</v>
      </c>
      <c r="AD6743" s="1508">
        <f t="shared" si="2334"/>
        <v>270</v>
      </c>
      <c r="AE6743" s="14">
        <f t="shared" si="2335"/>
        <v>5.0999999999999996</v>
      </c>
      <c r="AF6743" s="14">
        <f t="shared" si="2336"/>
        <v>16.666666666666668</v>
      </c>
      <c r="AG6743" s="14">
        <f t="shared" si="2337"/>
        <v>16.2</v>
      </c>
      <c r="AH6743" s="14">
        <f t="shared" si="2338"/>
        <v>11.1</v>
      </c>
      <c r="AI6743" s="14">
        <f t="shared" si="2339"/>
        <v>185</v>
      </c>
      <c r="AJ6743" s="2744"/>
    </row>
    <row r="6744" spans="1:36" ht="15.75">
      <c r="A6744" s="2754">
        <v>55</v>
      </c>
      <c r="B6744" s="482" t="s">
        <v>9030</v>
      </c>
      <c r="C6744" s="404" t="s">
        <v>66</v>
      </c>
      <c r="D6744" s="505">
        <v>1</v>
      </c>
      <c r="E6744" s="404"/>
      <c r="F6744" s="505"/>
      <c r="G6744" s="404">
        <v>4680</v>
      </c>
      <c r="H6744" s="505">
        <f>D6744*G6744</f>
        <v>4680</v>
      </c>
      <c r="I6744" s="507">
        <v>44960</v>
      </c>
      <c r="J6744" s="507">
        <v>45717</v>
      </c>
      <c r="K6744" s="404"/>
      <c r="L6744" s="404"/>
      <c r="M6744" s="507"/>
      <c r="N6744" s="404"/>
      <c r="O6744" s="404"/>
      <c r="P6744" s="404"/>
      <c r="Q6744" s="404"/>
      <c r="R6744" s="404"/>
      <c r="S6744" s="404"/>
      <c r="T6744" s="404"/>
      <c r="U6744" s="404"/>
      <c r="V6744" s="404"/>
      <c r="W6744" s="404"/>
      <c r="X6744" s="404"/>
      <c r="Y6744" s="404"/>
      <c r="Z6744" s="404"/>
      <c r="AA6744" s="404"/>
      <c r="AB6744" s="404"/>
      <c r="AC6744" s="1507">
        <f t="shared" si="2333"/>
        <v>4680</v>
      </c>
      <c r="AD6744" s="1508">
        <f t="shared" si="2334"/>
        <v>4680</v>
      </c>
      <c r="AE6744" s="14">
        <f t="shared" si="2335"/>
        <v>23.333333333333332</v>
      </c>
      <c r="AF6744" s="14">
        <f t="shared" si="2336"/>
        <v>0</v>
      </c>
      <c r="AG6744" s="14" t="e">
        <f t="shared" si="2337"/>
        <v>#DIV/0!</v>
      </c>
      <c r="AH6744" s="14" t="e">
        <f t="shared" si="2338"/>
        <v>#DIV/0!</v>
      </c>
      <c r="AI6744" s="14">
        <f t="shared" si="2339"/>
        <v>4680</v>
      </c>
      <c r="AJ6744" s="2744"/>
    </row>
    <row r="6745" spans="1:36" ht="15.75">
      <c r="A6745" s="2754">
        <v>56</v>
      </c>
      <c r="B6745" s="469" t="s">
        <v>7061</v>
      </c>
      <c r="C6745" s="404" t="s">
        <v>177</v>
      </c>
      <c r="D6745" s="505">
        <v>1</v>
      </c>
      <c r="E6745" s="404">
        <v>346</v>
      </c>
      <c r="F6745" s="505">
        <f t="shared" ref="F6745:F6751" si="2341">D6745*E6745</f>
        <v>346</v>
      </c>
      <c r="G6745" s="404"/>
      <c r="H6745" s="404"/>
      <c r="I6745" s="507"/>
      <c r="J6745" s="507">
        <v>45261</v>
      </c>
      <c r="K6745" s="404"/>
      <c r="L6745" s="404"/>
      <c r="M6745" s="507"/>
      <c r="N6745" s="404">
        <v>10</v>
      </c>
      <c r="O6745" s="404">
        <v>124</v>
      </c>
      <c r="P6745" s="404">
        <v>88</v>
      </c>
      <c r="Q6745" s="404"/>
      <c r="R6745" s="404"/>
      <c r="S6745" s="404"/>
      <c r="T6745" s="404"/>
      <c r="U6745" s="404"/>
      <c r="V6745" s="404"/>
      <c r="W6745" s="404"/>
      <c r="X6745" s="404"/>
      <c r="Y6745" s="404"/>
      <c r="Z6745" s="404"/>
      <c r="AA6745" s="404"/>
      <c r="AB6745" s="404"/>
      <c r="AC6745" s="1507">
        <f t="shared" si="2333"/>
        <v>124</v>
      </c>
      <c r="AD6745" s="1508">
        <f t="shared" si="2334"/>
        <v>124</v>
      </c>
      <c r="AE6745" s="14">
        <f t="shared" si="2335"/>
        <v>8.1333333333333329</v>
      </c>
      <c r="AF6745" s="14">
        <f t="shared" si="2336"/>
        <v>74</v>
      </c>
      <c r="AG6745" s="14">
        <f t="shared" si="2337"/>
        <v>1.6756756756756757</v>
      </c>
      <c r="AH6745" s="14">
        <f t="shared" si="2338"/>
        <v>-6.4576576576576574</v>
      </c>
      <c r="AI6745" s="14">
        <f t="shared" si="2339"/>
        <v>-477.86666666666667</v>
      </c>
      <c r="AJ6745" s="2744"/>
    </row>
    <row r="6746" spans="1:36" ht="15.75">
      <c r="A6746" s="2754">
        <v>57</v>
      </c>
      <c r="B6746" s="482" t="s">
        <v>7062</v>
      </c>
      <c r="C6746" s="404" t="s">
        <v>66</v>
      </c>
      <c r="D6746" s="505">
        <v>1</v>
      </c>
      <c r="E6746" s="404">
        <v>1000</v>
      </c>
      <c r="F6746" s="505">
        <f t="shared" si="2341"/>
        <v>1000</v>
      </c>
      <c r="G6746" s="404"/>
      <c r="H6746" s="404"/>
      <c r="I6746" s="507"/>
      <c r="J6746" s="507">
        <v>45962</v>
      </c>
      <c r="K6746" s="404"/>
      <c r="L6746" s="404"/>
      <c r="M6746" s="507"/>
      <c r="N6746" s="404"/>
      <c r="O6746" s="404"/>
      <c r="P6746" s="404"/>
      <c r="Q6746" s="404"/>
      <c r="R6746" s="404"/>
      <c r="S6746" s="404"/>
      <c r="T6746" s="404"/>
      <c r="U6746" s="404"/>
      <c r="V6746" s="404"/>
      <c r="W6746" s="404"/>
      <c r="X6746" s="404"/>
      <c r="Y6746" s="404"/>
      <c r="Z6746" s="404"/>
      <c r="AA6746" s="404"/>
      <c r="AB6746" s="404"/>
      <c r="AC6746" s="1507">
        <f t="shared" si="2333"/>
        <v>1000</v>
      </c>
      <c r="AD6746" s="1508">
        <f t="shared" si="2334"/>
        <v>1000</v>
      </c>
      <c r="AE6746" s="14">
        <f t="shared" si="2335"/>
        <v>31.5</v>
      </c>
      <c r="AF6746" s="14">
        <f t="shared" si="2336"/>
        <v>0</v>
      </c>
      <c r="AG6746" s="14" t="e">
        <f t="shared" si="2337"/>
        <v>#DIV/0!</v>
      </c>
      <c r="AH6746" s="14" t="e">
        <f t="shared" si="2338"/>
        <v>#DIV/0!</v>
      </c>
      <c r="AI6746" s="14">
        <f t="shared" si="2339"/>
        <v>1000</v>
      </c>
      <c r="AJ6746" s="2744"/>
    </row>
    <row r="6747" spans="1:36" ht="15.75">
      <c r="A6747" s="2754">
        <v>58</v>
      </c>
      <c r="B6747" s="482" t="s">
        <v>7063</v>
      </c>
      <c r="C6747" s="404" t="s">
        <v>66</v>
      </c>
      <c r="D6747" s="505">
        <v>1</v>
      </c>
      <c r="E6747" s="404">
        <v>2000</v>
      </c>
      <c r="F6747" s="505">
        <f t="shared" si="2341"/>
        <v>2000</v>
      </c>
      <c r="G6747" s="404"/>
      <c r="H6747" s="404"/>
      <c r="I6747" s="507"/>
      <c r="J6747" s="507">
        <v>45261</v>
      </c>
      <c r="K6747" s="404"/>
      <c r="L6747" s="404"/>
      <c r="M6747" s="507"/>
      <c r="N6747" s="404"/>
      <c r="O6747" s="404">
        <v>350</v>
      </c>
      <c r="P6747" s="404">
        <v>1346</v>
      </c>
      <c r="Q6747" s="404"/>
      <c r="R6747" s="404"/>
      <c r="S6747" s="404"/>
      <c r="T6747" s="404"/>
      <c r="U6747" s="404"/>
      <c r="V6747" s="404"/>
      <c r="W6747" s="404"/>
      <c r="X6747" s="404"/>
      <c r="Y6747" s="404"/>
      <c r="Z6747" s="404"/>
      <c r="AA6747" s="404"/>
      <c r="AB6747" s="404"/>
      <c r="AC6747" s="1507">
        <f t="shared" si="2333"/>
        <v>304</v>
      </c>
      <c r="AD6747" s="1508">
        <f t="shared" si="2334"/>
        <v>304</v>
      </c>
      <c r="AE6747" s="14">
        <f t="shared" si="2335"/>
        <v>8.1333333333333329</v>
      </c>
      <c r="AF6747" s="14">
        <f t="shared" si="2336"/>
        <v>565.33333333333337</v>
      </c>
      <c r="AG6747" s="14">
        <f t="shared" si="2337"/>
        <v>0.53773584905660377</v>
      </c>
      <c r="AH6747" s="14">
        <f t="shared" si="2338"/>
        <v>-7.5955974842767287</v>
      </c>
      <c r="AI6747" s="14">
        <f t="shared" si="2339"/>
        <v>-4294.0444444444447</v>
      </c>
      <c r="AJ6747" s="2744"/>
    </row>
    <row r="6748" spans="1:36" ht="15.75">
      <c r="A6748" s="2754">
        <v>60</v>
      </c>
      <c r="B6748" s="482" t="s">
        <v>7064</v>
      </c>
      <c r="C6748" s="404" t="s">
        <v>181</v>
      </c>
      <c r="D6748" s="505">
        <v>1</v>
      </c>
      <c r="E6748" s="404">
        <v>16000</v>
      </c>
      <c r="F6748" s="505">
        <f t="shared" si="2341"/>
        <v>16000</v>
      </c>
      <c r="G6748" s="404"/>
      <c r="H6748" s="404"/>
      <c r="I6748" s="507"/>
      <c r="J6748" s="507">
        <v>45566</v>
      </c>
      <c r="K6748" s="404"/>
      <c r="L6748" s="404"/>
      <c r="M6748" s="507"/>
      <c r="N6748" s="404"/>
      <c r="O6748" s="404">
        <v>500</v>
      </c>
      <c r="P6748" s="404">
        <v>800</v>
      </c>
      <c r="Q6748" s="404"/>
      <c r="R6748" s="404"/>
      <c r="S6748" s="404"/>
      <c r="T6748" s="404"/>
      <c r="U6748" s="404"/>
      <c r="V6748" s="404"/>
      <c r="W6748" s="404"/>
      <c r="X6748" s="404"/>
      <c r="Y6748" s="404"/>
      <c r="Z6748" s="404"/>
      <c r="AA6748" s="404"/>
      <c r="AB6748" s="404"/>
      <c r="AC6748" s="1507">
        <f t="shared" si="2333"/>
        <v>14700</v>
      </c>
      <c r="AD6748" s="1508">
        <f t="shared" si="2334"/>
        <v>14700</v>
      </c>
      <c r="AE6748" s="14">
        <f t="shared" si="2335"/>
        <v>18.3</v>
      </c>
      <c r="AF6748" s="14">
        <f t="shared" si="2336"/>
        <v>433.33333333333331</v>
      </c>
      <c r="AG6748" s="14">
        <f t="shared" si="2337"/>
        <v>33.923076923076927</v>
      </c>
      <c r="AH6748" s="14">
        <f t="shared" si="2338"/>
        <v>15.623076923076926</v>
      </c>
      <c r="AI6748" s="14">
        <f t="shared" si="2339"/>
        <v>6770</v>
      </c>
      <c r="AJ6748" s="2744"/>
    </row>
    <row r="6749" spans="1:36" ht="15.75">
      <c r="A6749" s="2754">
        <v>61</v>
      </c>
      <c r="B6749" s="482" t="s">
        <v>3662</v>
      </c>
      <c r="C6749" s="404" t="s">
        <v>234</v>
      </c>
      <c r="D6749" s="505">
        <v>1</v>
      </c>
      <c r="E6749" s="404">
        <v>59</v>
      </c>
      <c r="F6749" s="505">
        <f t="shared" si="2341"/>
        <v>59</v>
      </c>
      <c r="G6749" s="404"/>
      <c r="H6749" s="404"/>
      <c r="I6749" s="507"/>
      <c r="J6749" s="507">
        <v>45047</v>
      </c>
      <c r="K6749" s="404"/>
      <c r="L6749" s="404"/>
      <c r="M6749" s="507"/>
      <c r="N6749" s="404"/>
      <c r="O6749" s="404"/>
      <c r="P6749" s="404"/>
      <c r="Q6749" s="404"/>
      <c r="R6749" s="404"/>
      <c r="S6749" s="404"/>
      <c r="T6749" s="404"/>
      <c r="U6749" s="404"/>
      <c r="V6749" s="404"/>
      <c r="W6749" s="404"/>
      <c r="X6749" s="404"/>
      <c r="Y6749" s="404"/>
      <c r="Z6749" s="404"/>
      <c r="AA6749" s="404"/>
      <c r="AB6749" s="404"/>
      <c r="AC6749" s="1507">
        <f t="shared" si="2333"/>
        <v>59</v>
      </c>
      <c r="AD6749" s="1508">
        <f t="shared" si="2334"/>
        <v>59</v>
      </c>
      <c r="AE6749" s="14">
        <f t="shared" si="2335"/>
        <v>1</v>
      </c>
      <c r="AF6749" s="14">
        <f t="shared" si="2336"/>
        <v>0</v>
      </c>
      <c r="AG6749" s="14" t="e">
        <f t="shared" si="2337"/>
        <v>#DIV/0!</v>
      </c>
      <c r="AH6749" s="14" t="e">
        <f t="shared" si="2338"/>
        <v>#DIV/0!</v>
      </c>
      <c r="AI6749" s="14">
        <f t="shared" si="2339"/>
        <v>59</v>
      </c>
      <c r="AJ6749" s="2744"/>
    </row>
    <row r="6750" spans="1:36" ht="15.75">
      <c r="A6750" s="2754">
        <v>62</v>
      </c>
      <c r="B6750" s="482" t="s">
        <v>3663</v>
      </c>
      <c r="C6750" s="404" t="s">
        <v>344</v>
      </c>
      <c r="D6750" s="505">
        <v>4</v>
      </c>
      <c r="E6750" s="404">
        <v>64.42</v>
      </c>
      <c r="F6750" s="505">
        <f t="shared" si="2341"/>
        <v>257.68</v>
      </c>
      <c r="G6750" s="404"/>
      <c r="H6750" s="404"/>
      <c r="I6750" s="507"/>
      <c r="J6750" s="404" t="s">
        <v>2040</v>
      </c>
      <c r="K6750" s="404"/>
      <c r="L6750" s="404">
        <v>380</v>
      </c>
      <c r="M6750" s="507">
        <v>44708</v>
      </c>
      <c r="N6750" s="404">
        <v>7.96</v>
      </c>
      <c r="O6750" s="404">
        <v>4.26</v>
      </c>
      <c r="P6750" s="404">
        <v>3.96</v>
      </c>
      <c r="Q6750" s="404"/>
      <c r="R6750" s="404"/>
      <c r="S6750" s="404"/>
      <c r="T6750" s="2745"/>
      <c r="U6750" s="404"/>
      <c r="V6750" s="404"/>
      <c r="W6750" s="404"/>
      <c r="X6750" s="404"/>
      <c r="Y6750" s="404"/>
      <c r="Z6750" s="404"/>
      <c r="AA6750" s="404"/>
      <c r="AB6750" s="404"/>
      <c r="AC6750" s="1507">
        <f t="shared" si="2333"/>
        <v>48.24</v>
      </c>
      <c r="AD6750" s="1508">
        <f t="shared" si="2334"/>
        <v>192.96</v>
      </c>
      <c r="AE6750" s="14" t="s">
        <v>334</v>
      </c>
      <c r="AF6750" s="14">
        <f t="shared" si="2336"/>
        <v>5.3933333333333335</v>
      </c>
      <c r="AG6750" s="14">
        <f t="shared" si="2337"/>
        <v>8.9443757725587147</v>
      </c>
      <c r="AH6750" s="14" t="s">
        <v>334</v>
      </c>
      <c r="AI6750" s="14" t="s">
        <v>334</v>
      </c>
      <c r="AJ6750" s="2744"/>
    </row>
    <row r="6751" spans="1:36" ht="15.75">
      <c r="A6751" s="2754">
        <v>63</v>
      </c>
      <c r="B6751" s="482" t="s">
        <v>3061</v>
      </c>
      <c r="C6751" s="404" t="s">
        <v>66</v>
      </c>
      <c r="D6751" s="505">
        <v>1</v>
      </c>
      <c r="E6751" s="404">
        <v>582</v>
      </c>
      <c r="F6751" s="505">
        <f t="shared" si="2341"/>
        <v>582</v>
      </c>
      <c r="G6751" s="404"/>
      <c r="H6751" s="404"/>
      <c r="I6751" s="507"/>
      <c r="J6751" s="507">
        <v>45190</v>
      </c>
      <c r="K6751" s="404"/>
      <c r="L6751" s="404"/>
      <c r="M6751" s="507"/>
      <c r="N6751" s="404">
        <v>37</v>
      </c>
      <c r="O6751" s="404">
        <v>40</v>
      </c>
      <c r="P6751" s="404">
        <v>77</v>
      </c>
      <c r="Q6751" s="404"/>
      <c r="R6751" s="404"/>
      <c r="S6751" s="404"/>
      <c r="T6751" s="404"/>
      <c r="U6751" s="404"/>
      <c r="V6751" s="404"/>
      <c r="W6751" s="404"/>
      <c r="X6751" s="404"/>
      <c r="Y6751" s="404"/>
      <c r="Z6751" s="404"/>
      <c r="AA6751" s="404"/>
      <c r="AB6751" s="404"/>
      <c r="AC6751" s="1507">
        <f t="shared" si="2333"/>
        <v>428</v>
      </c>
      <c r="AD6751" s="1508">
        <f t="shared" si="2334"/>
        <v>428</v>
      </c>
      <c r="AE6751" s="14">
        <f t="shared" ref="AE6751:AE6792" si="2342">(J6751-"01.04.2023")/30</f>
        <v>5.7666666666666666</v>
      </c>
      <c r="AF6751" s="14">
        <f t="shared" si="2336"/>
        <v>51.333333333333336</v>
      </c>
      <c r="AG6751" s="14">
        <f t="shared" si="2337"/>
        <v>8.3376623376623371</v>
      </c>
      <c r="AH6751" s="14">
        <f t="shared" ref="AH6751:AH6792" si="2343">AG6751-AE6751</f>
        <v>2.5709956709956705</v>
      </c>
      <c r="AI6751" s="14">
        <f t="shared" ref="AI6751:AI6792" si="2344">AC6751-(AE6751*AF6751)</f>
        <v>131.97777777777776</v>
      </c>
      <c r="AJ6751" s="2744"/>
    </row>
    <row r="6752" spans="1:36" ht="15.75">
      <c r="A6752" s="2754">
        <v>64</v>
      </c>
      <c r="B6752" s="482" t="s">
        <v>9821</v>
      </c>
      <c r="C6752" s="404" t="s">
        <v>309</v>
      </c>
      <c r="D6752" s="505">
        <v>1</v>
      </c>
      <c r="E6752" s="404"/>
      <c r="F6752" s="505"/>
      <c r="G6752" s="404">
        <v>140</v>
      </c>
      <c r="H6752" s="505">
        <f>D6752*G6752</f>
        <v>140</v>
      </c>
      <c r="I6752" s="507">
        <v>44986</v>
      </c>
      <c r="J6752" s="507">
        <v>45200</v>
      </c>
      <c r="K6752" s="404"/>
      <c r="L6752" s="404"/>
      <c r="M6752" s="507"/>
      <c r="N6752" s="404"/>
      <c r="O6752" s="404"/>
      <c r="P6752" s="404"/>
      <c r="Q6752" s="404"/>
      <c r="R6752" s="404"/>
      <c r="S6752" s="404"/>
      <c r="T6752" s="404"/>
      <c r="U6752" s="404"/>
      <c r="V6752" s="404"/>
      <c r="W6752" s="404"/>
      <c r="X6752" s="404"/>
      <c r="Y6752" s="404"/>
      <c r="Z6752" s="404"/>
      <c r="AA6752" s="404"/>
      <c r="AB6752" s="404"/>
      <c r="AC6752" s="1507">
        <f t="shared" si="2333"/>
        <v>140</v>
      </c>
      <c r="AD6752" s="1508">
        <f t="shared" si="2334"/>
        <v>140</v>
      </c>
      <c r="AE6752" s="14">
        <f t="shared" si="2342"/>
        <v>6.1</v>
      </c>
      <c r="AF6752" s="14">
        <f t="shared" si="2336"/>
        <v>0</v>
      </c>
      <c r="AG6752" s="14" t="e">
        <f t="shared" si="2337"/>
        <v>#DIV/0!</v>
      </c>
      <c r="AH6752" s="14" t="e">
        <f t="shared" si="2343"/>
        <v>#DIV/0!</v>
      </c>
      <c r="AI6752" s="14">
        <f t="shared" si="2344"/>
        <v>140</v>
      </c>
      <c r="AJ6752" s="2744"/>
    </row>
    <row r="6753" spans="1:36" ht="15.75">
      <c r="A6753" s="2754">
        <v>65</v>
      </c>
      <c r="B6753" s="482" t="s">
        <v>9822</v>
      </c>
      <c r="C6753" s="404" t="s">
        <v>309</v>
      </c>
      <c r="D6753" s="505">
        <v>1</v>
      </c>
      <c r="E6753" s="404"/>
      <c r="F6753" s="505"/>
      <c r="G6753" s="404">
        <v>280</v>
      </c>
      <c r="H6753" s="505">
        <f>D6753*G6753</f>
        <v>280</v>
      </c>
      <c r="I6753" s="507">
        <v>44986</v>
      </c>
      <c r="J6753" s="507">
        <v>45261</v>
      </c>
      <c r="K6753" s="404"/>
      <c r="L6753" s="404"/>
      <c r="M6753" s="507"/>
      <c r="N6753" s="404"/>
      <c r="O6753" s="404"/>
      <c r="P6753" s="404"/>
      <c r="Q6753" s="404"/>
      <c r="R6753" s="404"/>
      <c r="S6753" s="404"/>
      <c r="T6753" s="404"/>
      <c r="U6753" s="404"/>
      <c r="V6753" s="404"/>
      <c r="W6753" s="404"/>
      <c r="X6753" s="404"/>
      <c r="Y6753" s="404"/>
      <c r="Z6753" s="404"/>
      <c r="AA6753" s="404"/>
      <c r="AB6753" s="404"/>
      <c r="AC6753" s="1507">
        <f t="shared" ref="AC6753:AC6784" si="2345">E6753+G6753-N6753-O6753-AA6753-P6753-Q6753-R6753-S6753-T6753-U6753-V6753-W6753-X6753-Y6753</f>
        <v>280</v>
      </c>
      <c r="AD6753" s="1508">
        <f t="shared" ref="AD6753:AD6784" si="2346">D6753*AC6753</f>
        <v>280</v>
      </c>
      <c r="AE6753" s="14">
        <f t="shared" si="2342"/>
        <v>8.1333333333333329</v>
      </c>
      <c r="AF6753" s="14">
        <f t="shared" ref="AF6753:AF6784" si="2347">(N6753+O6753+P6753+Q6753+R6753+S6753+T6753+U6753+V6753+W6753+X6753+Y6753)/3</f>
        <v>0</v>
      </c>
      <c r="AG6753" s="14" t="e">
        <f t="shared" ref="AG6753:AG6784" si="2348">AC6753/AF6753</f>
        <v>#DIV/0!</v>
      </c>
      <c r="AH6753" s="14" t="e">
        <f t="shared" si="2343"/>
        <v>#DIV/0!</v>
      </c>
      <c r="AI6753" s="14">
        <f t="shared" si="2344"/>
        <v>280</v>
      </c>
      <c r="AJ6753" s="2744"/>
    </row>
    <row r="6754" spans="1:36" ht="15.75">
      <c r="A6754" s="2754">
        <v>66</v>
      </c>
      <c r="B6754" s="482" t="s">
        <v>9823</v>
      </c>
      <c r="C6754" s="404" t="s">
        <v>309</v>
      </c>
      <c r="D6754" s="505">
        <v>1</v>
      </c>
      <c r="E6754" s="404"/>
      <c r="F6754" s="505"/>
      <c r="G6754" s="404">
        <v>280</v>
      </c>
      <c r="H6754" s="505">
        <f>D6754*G6754</f>
        <v>280</v>
      </c>
      <c r="I6754" s="507">
        <v>44986</v>
      </c>
      <c r="J6754" s="507">
        <v>45323</v>
      </c>
      <c r="K6754" s="404"/>
      <c r="L6754" s="404"/>
      <c r="M6754" s="507"/>
      <c r="N6754" s="404"/>
      <c r="O6754" s="404"/>
      <c r="P6754" s="404"/>
      <c r="Q6754" s="404"/>
      <c r="R6754" s="404"/>
      <c r="S6754" s="404"/>
      <c r="T6754" s="404"/>
      <c r="U6754" s="404"/>
      <c r="V6754" s="404"/>
      <c r="W6754" s="404"/>
      <c r="X6754" s="404"/>
      <c r="Y6754" s="404"/>
      <c r="Z6754" s="404"/>
      <c r="AA6754" s="404"/>
      <c r="AB6754" s="404"/>
      <c r="AC6754" s="1507">
        <f t="shared" si="2345"/>
        <v>280</v>
      </c>
      <c r="AD6754" s="1508">
        <f t="shared" si="2346"/>
        <v>280</v>
      </c>
      <c r="AE6754" s="14">
        <f t="shared" si="2342"/>
        <v>10.199999999999999</v>
      </c>
      <c r="AF6754" s="14">
        <f t="shared" si="2347"/>
        <v>0</v>
      </c>
      <c r="AG6754" s="14" t="e">
        <f t="shared" si="2348"/>
        <v>#DIV/0!</v>
      </c>
      <c r="AH6754" s="14" t="e">
        <f t="shared" si="2343"/>
        <v>#DIV/0!</v>
      </c>
      <c r="AI6754" s="14">
        <f t="shared" si="2344"/>
        <v>280</v>
      </c>
      <c r="AJ6754" s="2744"/>
    </row>
    <row r="6755" spans="1:36" ht="15.75">
      <c r="A6755" s="2754">
        <v>67</v>
      </c>
      <c r="B6755" s="469" t="s">
        <v>3654</v>
      </c>
      <c r="C6755" s="404" t="s">
        <v>234</v>
      </c>
      <c r="D6755" s="505">
        <v>1</v>
      </c>
      <c r="E6755" s="404">
        <v>29</v>
      </c>
      <c r="F6755" s="505">
        <f t="shared" ref="F6755:F6770" si="2349">D6755*E6755</f>
        <v>29</v>
      </c>
      <c r="G6755" s="404"/>
      <c r="H6755" s="505"/>
      <c r="I6755" s="507"/>
      <c r="J6755" s="507">
        <v>45627</v>
      </c>
      <c r="K6755" s="404"/>
      <c r="L6755" s="404"/>
      <c r="M6755" s="507"/>
      <c r="N6755" s="404">
        <v>2</v>
      </c>
      <c r="O6755" s="404">
        <v>5</v>
      </c>
      <c r="P6755" s="404">
        <v>1</v>
      </c>
      <c r="Q6755" s="404"/>
      <c r="R6755" s="404"/>
      <c r="S6755" s="404"/>
      <c r="T6755" s="404"/>
      <c r="U6755" s="404"/>
      <c r="V6755" s="404"/>
      <c r="W6755" s="404"/>
      <c r="X6755" s="404"/>
      <c r="Y6755" s="404"/>
      <c r="Z6755" s="404"/>
      <c r="AA6755" s="404"/>
      <c r="AB6755" s="404"/>
      <c r="AC6755" s="1507">
        <f t="shared" si="2345"/>
        <v>21</v>
      </c>
      <c r="AD6755" s="1508">
        <f t="shared" si="2346"/>
        <v>21</v>
      </c>
      <c r="AE6755" s="14">
        <f t="shared" si="2342"/>
        <v>20.333333333333332</v>
      </c>
      <c r="AF6755" s="14">
        <f t="shared" si="2347"/>
        <v>2.6666666666666665</v>
      </c>
      <c r="AG6755" s="14">
        <f t="shared" si="2348"/>
        <v>7.875</v>
      </c>
      <c r="AH6755" s="14">
        <f t="shared" si="2343"/>
        <v>-12.458333333333332</v>
      </c>
      <c r="AI6755" s="14">
        <f t="shared" si="2344"/>
        <v>-33.222222222222214</v>
      </c>
      <c r="AJ6755" s="2744"/>
    </row>
    <row r="6756" spans="1:36" ht="15.75">
      <c r="A6756" s="2754">
        <v>68</v>
      </c>
      <c r="B6756" s="482" t="s">
        <v>3062</v>
      </c>
      <c r="C6756" s="404" t="s">
        <v>66</v>
      </c>
      <c r="D6756" s="505">
        <v>48.392159999999997</v>
      </c>
      <c r="E6756" s="404">
        <v>262</v>
      </c>
      <c r="F6756" s="505">
        <f t="shared" si="2349"/>
        <v>12678.745919999999</v>
      </c>
      <c r="G6756" s="404"/>
      <c r="H6756" s="404"/>
      <c r="I6756" s="507"/>
      <c r="J6756" s="507">
        <v>45170</v>
      </c>
      <c r="K6756" s="404"/>
      <c r="L6756" s="404">
        <v>280</v>
      </c>
      <c r="M6756" s="507">
        <v>44683</v>
      </c>
      <c r="N6756" s="404"/>
      <c r="O6756" s="404"/>
      <c r="P6756" s="404">
        <v>100</v>
      </c>
      <c r="Q6756" s="404"/>
      <c r="R6756" s="404"/>
      <c r="S6756" s="404"/>
      <c r="T6756" s="404"/>
      <c r="U6756" s="404"/>
      <c r="V6756" s="404"/>
      <c r="W6756" s="404"/>
      <c r="X6756" s="404"/>
      <c r="Y6756" s="404"/>
      <c r="Z6756" s="404"/>
      <c r="AA6756" s="404"/>
      <c r="AB6756" s="404"/>
      <c r="AC6756" s="1507">
        <f t="shared" si="2345"/>
        <v>162</v>
      </c>
      <c r="AD6756" s="1508">
        <f t="shared" si="2346"/>
        <v>7839.5299199999999</v>
      </c>
      <c r="AE6756" s="14">
        <f t="shared" si="2342"/>
        <v>5.0999999999999996</v>
      </c>
      <c r="AF6756" s="14">
        <f t="shared" si="2347"/>
        <v>33.333333333333336</v>
      </c>
      <c r="AG6756" s="14">
        <f t="shared" si="2348"/>
        <v>4.8599999999999994</v>
      </c>
      <c r="AH6756" s="14">
        <f t="shared" si="2343"/>
        <v>-0.24000000000000021</v>
      </c>
      <c r="AI6756" s="14">
        <f t="shared" si="2344"/>
        <v>-8</v>
      </c>
      <c r="AJ6756" s="2744"/>
    </row>
    <row r="6757" spans="1:36" ht="15.75">
      <c r="A6757" s="2754">
        <v>69</v>
      </c>
      <c r="B6757" s="482" t="s">
        <v>3062</v>
      </c>
      <c r="C6757" s="404" t="s">
        <v>66</v>
      </c>
      <c r="D6757" s="505">
        <v>48.94538</v>
      </c>
      <c r="E6757" s="404">
        <v>300</v>
      </c>
      <c r="F6757" s="505">
        <f t="shared" si="2349"/>
        <v>14683.614</v>
      </c>
      <c r="G6757" s="404"/>
      <c r="H6757" s="404"/>
      <c r="I6757" s="507"/>
      <c r="J6757" s="507">
        <v>45170</v>
      </c>
      <c r="K6757" s="404"/>
      <c r="L6757" s="404">
        <v>280</v>
      </c>
      <c r="M6757" s="507">
        <v>44683</v>
      </c>
      <c r="N6757" s="404">
        <v>47</v>
      </c>
      <c r="O6757" s="404">
        <v>21</v>
      </c>
      <c r="P6757" s="404">
        <v>100</v>
      </c>
      <c r="Q6757" s="404"/>
      <c r="R6757" s="404"/>
      <c r="S6757" s="404"/>
      <c r="T6757" s="404"/>
      <c r="U6757" s="404"/>
      <c r="V6757" s="404"/>
      <c r="W6757" s="404"/>
      <c r="X6757" s="404"/>
      <c r="Y6757" s="404"/>
      <c r="Z6757" s="404"/>
      <c r="AA6757" s="404"/>
      <c r="AB6757" s="404"/>
      <c r="AC6757" s="1507">
        <f t="shared" si="2345"/>
        <v>132</v>
      </c>
      <c r="AD6757" s="1508">
        <f t="shared" si="2346"/>
        <v>6460.7901600000005</v>
      </c>
      <c r="AE6757" s="14">
        <f t="shared" si="2342"/>
        <v>5.0999999999999996</v>
      </c>
      <c r="AF6757" s="14">
        <f t="shared" si="2347"/>
        <v>56</v>
      </c>
      <c r="AG6757" s="14">
        <f t="shared" si="2348"/>
        <v>2.3571428571428572</v>
      </c>
      <c r="AH6757" s="14">
        <f t="shared" si="2343"/>
        <v>-2.7428571428571424</v>
      </c>
      <c r="AI6757" s="14">
        <f t="shared" si="2344"/>
        <v>-153.59999999999997</v>
      </c>
      <c r="AJ6757" s="2744"/>
    </row>
    <row r="6758" spans="1:36" ht="15.75">
      <c r="A6758" s="2754">
        <v>70</v>
      </c>
      <c r="B6758" s="477" t="s">
        <v>5460</v>
      </c>
      <c r="C6758" s="404" t="s">
        <v>176</v>
      </c>
      <c r="D6758" s="505">
        <v>0</v>
      </c>
      <c r="E6758" s="404">
        <v>1</v>
      </c>
      <c r="F6758" s="505">
        <f t="shared" si="2349"/>
        <v>0</v>
      </c>
      <c r="G6758" s="404"/>
      <c r="H6758" s="505"/>
      <c r="I6758" s="507"/>
      <c r="J6758" s="507">
        <v>45413</v>
      </c>
      <c r="K6758" s="404"/>
      <c r="L6758" s="404"/>
      <c r="M6758" s="507"/>
      <c r="N6758" s="404"/>
      <c r="O6758" s="404"/>
      <c r="P6758" s="404"/>
      <c r="Q6758" s="404"/>
      <c r="R6758" s="404"/>
      <c r="S6758" s="404"/>
      <c r="T6758" s="404"/>
      <c r="U6758" s="404"/>
      <c r="V6758" s="404"/>
      <c r="W6758" s="404"/>
      <c r="X6758" s="404"/>
      <c r="Y6758" s="404"/>
      <c r="Z6758" s="404"/>
      <c r="AA6758" s="404"/>
      <c r="AB6758" s="404"/>
      <c r="AC6758" s="1507">
        <f t="shared" si="2345"/>
        <v>1</v>
      </c>
      <c r="AD6758" s="1508">
        <f t="shared" si="2346"/>
        <v>0</v>
      </c>
      <c r="AE6758" s="14">
        <f t="shared" si="2342"/>
        <v>13.2</v>
      </c>
      <c r="AF6758" s="14">
        <f t="shared" si="2347"/>
        <v>0</v>
      </c>
      <c r="AG6758" s="14" t="e">
        <f t="shared" si="2348"/>
        <v>#DIV/0!</v>
      </c>
      <c r="AH6758" s="14" t="e">
        <f t="shared" si="2343"/>
        <v>#DIV/0!</v>
      </c>
      <c r="AI6758" s="14">
        <f t="shared" si="2344"/>
        <v>1</v>
      </c>
      <c r="AJ6758" s="2744"/>
    </row>
    <row r="6759" spans="1:36" ht="15.75">
      <c r="A6759" s="2754">
        <v>71</v>
      </c>
      <c r="B6759" s="477" t="s">
        <v>5461</v>
      </c>
      <c r="C6759" s="404" t="s">
        <v>176</v>
      </c>
      <c r="D6759" s="505">
        <v>0</v>
      </c>
      <c r="E6759" s="404">
        <v>1</v>
      </c>
      <c r="F6759" s="505">
        <f t="shared" si="2349"/>
        <v>0</v>
      </c>
      <c r="G6759" s="404"/>
      <c r="H6759" s="505"/>
      <c r="I6759" s="507"/>
      <c r="J6759" s="507">
        <v>44986</v>
      </c>
      <c r="K6759" s="404">
        <v>1</v>
      </c>
      <c r="L6759" s="404"/>
      <c r="M6759" s="507"/>
      <c r="N6759" s="404"/>
      <c r="O6759" s="404"/>
      <c r="P6759" s="404"/>
      <c r="Q6759" s="404"/>
      <c r="R6759" s="404"/>
      <c r="S6759" s="404"/>
      <c r="T6759" s="404"/>
      <c r="U6759" s="404"/>
      <c r="V6759" s="404"/>
      <c r="W6759" s="404"/>
      <c r="X6759" s="404"/>
      <c r="Y6759" s="404"/>
      <c r="Z6759" s="404"/>
      <c r="AA6759" s="404"/>
      <c r="AB6759" s="404"/>
      <c r="AC6759" s="1507">
        <f t="shared" si="2345"/>
        <v>1</v>
      </c>
      <c r="AD6759" s="1508">
        <f t="shared" si="2346"/>
        <v>0</v>
      </c>
      <c r="AE6759" s="14">
        <f t="shared" si="2342"/>
        <v>-1.0333333333333334</v>
      </c>
      <c r="AF6759" s="14">
        <f t="shared" si="2347"/>
        <v>0</v>
      </c>
      <c r="AG6759" s="14" t="e">
        <f t="shared" si="2348"/>
        <v>#DIV/0!</v>
      </c>
      <c r="AH6759" s="14" t="e">
        <f t="shared" si="2343"/>
        <v>#DIV/0!</v>
      </c>
      <c r="AI6759" s="14">
        <f t="shared" si="2344"/>
        <v>1</v>
      </c>
      <c r="AJ6759" s="2751">
        <v>1</v>
      </c>
    </row>
    <row r="6760" spans="1:36" ht="15.75">
      <c r="A6760" s="2754">
        <v>72</v>
      </c>
      <c r="B6760" s="174" t="s">
        <v>5462</v>
      </c>
      <c r="C6760" s="404" t="s">
        <v>176</v>
      </c>
      <c r="D6760" s="505">
        <v>0</v>
      </c>
      <c r="E6760" s="404">
        <v>5</v>
      </c>
      <c r="F6760" s="505">
        <f t="shared" si="2349"/>
        <v>0</v>
      </c>
      <c r="G6760" s="404"/>
      <c r="H6760" s="505"/>
      <c r="I6760" s="507"/>
      <c r="J6760" s="507">
        <v>45627</v>
      </c>
      <c r="K6760" s="404"/>
      <c r="L6760" s="404"/>
      <c r="M6760" s="507"/>
      <c r="N6760" s="404"/>
      <c r="O6760" s="404"/>
      <c r="P6760" s="404">
        <v>1</v>
      </c>
      <c r="Q6760" s="404"/>
      <c r="R6760" s="404"/>
      <c r="S6760" s="404"/>
      <c r="T6760" s="404"/>
      <c r="U6760" s="404"/>
      <c r="V6760" s="404"/>
      <c r="W6760" s="404"/>
      <c r="X6760" s="404"/>
      <c r="Y6760" s="404"/>
      <c r="Z6760" s="404"/>
      <c r="AA6760" s="404"/>
      <c r="AB6760" s="404"/>
      <c r="AC6760" s="1507">
        <f t="shared" si="2345"/>
        <v>4</v>
      </c>
      <c r="AD6760" s="1508">
        <f t="shared" si="2346"/>
        <v>0</v>
      </c>
      <c r="AE6760" s="14">
        <f t="shared" si="2342"/>
        <v>20.333333333333332</v>
      </c>
      <c r="AF6760" s="14">
        <f t="shared" si="2347"/>
        <v>0.33333333333333331</v>
      </c>
      <c r="AG6760" s="14">
        <f t="shared" si="2348"/>
        <v>12</v>
      </c>
      <c r="AH6760" s="14">
        <f t="shared" si="2343"/>
        <v>-8.3333333333333321</v>
      </c>
      <c r="AI6760" s="14">
        <f t="shared" si="2344"/>
        <v>-2.7777777777777768</v>
      </c>
      <c r="AJ6760" s="2744"/>
    </row>
    <row r="6761" spans="1:36" ht="15.75">
      <c r="A6761" s="2754">
        <v>73</v>
      </c>
      <c r="B6761" s="174" t="s">
        <v>5445</v>
      </c>
      <c r="C6761" s="404" t="s">
        <v>176</v>
      </c>
      <c r="D6761" s="505">
        <v>0</v>
      </c>
      <c r="E6761" s="404">
        <v>100</v>
      </c>
      <c r="F6761" s="505">
        <f t="shared" si="2349"/>
        <v>0</v>
      </c>
      <c r="G6761" s="404"/>
      <c r="H6761" s="505"/>
      <c r="I6761" s="507"/>
      <c r="J6761" s="507">
        <v>46174</v>
      </c>
      <c r="K6761" s="404"/>
      <c r="L6761" s="404"/>
      <c r="M6761" s="507"/>
      <c r="N6761" s="404"/>
      <c r="O6761" s="404"/>
      <c r="P6761" s="404"/>
      <c r="Q6761" s="404"/>
      <c r="R6761" s="404"/>
      <c r="S6761" s="404"/>
      <c r="T6761" s="404"/>
      <c r="U6761" s="404"/>
      <c r="V6761" s="404"/>
      <c r="W6761" s="404"/>
      <c r="X6761" s="404"/>
      <c r="Y6761" s="404"/>
      <c r="Z6761" s="404"/>
      <c r="AA6761" s="404"/>
      <c r="AB6761" s="404"/>
      <c r="AC6761" s="1507">
        <f t="shared" si="2345"/>
        <v>100</v>
      </c>
      <c r="AD6761" s="1508">
        <f t="shared" si="2346"/>
        <v>0</v>
      </c>
      <c r="AE6761" s="14">
        <f t="shared" si="2342"/>
        <v>38.56666666666667</v>
      </c>
      <c r="AF6761" s="14">
        <f t="shared" si="2347"/>
        <v>0</v>
      </c>
      <c r="AG6761" s="14" t="e">
        <f t="shared" si="2348"/>
        <v>#DIV/0!</v>
      </c>
      <c r="AH6761" s="14" t="e">
        <f t="shared" si="2343"/>
        <v>#DIV/0!</v>
      </c>
      <c r="AI6761" s="14">
        <f t="shared" si="2344"/>
        <v>100</v>
      </c>
      <c r="AJ6761" s="2744"/>
    </row>
    <row r="6762" spans="1:36" ht="15.75">
      <c r="A6762" s="2754">
        <v>74</v>
      </c>
      <c r="B6762" s="174" t="s">
        <v>5463</v>
      </c>
      <c r="C6762" s="404" t="s">
        <v>176</v>
      </c>
      <c r="D6762" s="505">
        <v>0</v>
      </c>
      <c r="E6762" s="404">
        <v>4</v>
      </c>
      <c r="F6762" s="505">
        <f t="shared" si="2349"/>
        <v>0</v>
      </c>
      <c r="G6762" s="404"/>
      <c r="H6762" s="505"/>
      <c r="I6762" s="507"/>
      <c r="J6762" s="507">
        <v>45627</v>
      </c>
      <c r="K6762" s="404"/>
      <c r="L6762" s="404"/>
      <c r="M6762" s="507"/>
      <c r="N6762" s="404">
        <v>0.38</v>
      </c>
      <c r="O6762" s="404">
        <v>0.79</v>
      </c>
      <c r="P6762" s="404"/>
      <c r="Q6762" s="404"/>
      <c r="R6762" s="404"/>
      <c r="S6762" s="404"/>
      <c r="T6762" s="404"/>
      <c r="U6762" s="404"/>
      <c r="V6762" s="404"/>
      <c r="W6762" s="404"/>
      <c r="X6762" s="404"/>
      <c r="Y6762" s="404"/>
      <c r="Z6762" s="404"/>
      <c r="AA6762" s="404"/>
      <c r="AB6762" s="404"/>
      <c r="AC6762" s="1507">
        <f t="shared" si="2345"/>
        <v>2.83</v>
      </c>
      <c r="AD6762" s="1508">
        <f t="shared" si="2346"/>
        <v>0</v>
      </c>
      <c r="AE6762" s="14">
        <f t="shared" si="2342"/>
        <v>20.333333333333332</v>
      </c>
      <c r="AF6762" s="14">
        <f t="shared" si="2347"/>
        <v>0.38999999999999996</v>
      </c>
      <c r="AG6762" s="14">
        <f t="shared" si="2348"/>
        <v>7.2564102564102573</v>
      </c>
      <c r="AH6762" s="14">
        <f t="shared" si="2343"/>
        <v>-13.076923076923075</v>
      </c>
      <c r="AI6762" s="14">
        <f t="shared" si="2344"/>
        <v>-5.0999999999999988</v>
      </c>
      <c r="AJ6762" s="2744"/>
    </row>
    <row r="6763" spans="1:36" ht="15.75">
      <c r="A6763" s="2754">
        <v>75</v>
      </c>
      <c r="B6763" s="174" t="s">
        <v>5464</v>
      </c>
      <c r="C6763" s="404" t="s">
        <v>143</v>
      </c>
      <c r="D6763" s="505">
        <v>0</v>
      </c>
      <c r="E6763" s="404">
        <v>3</v>
      </c>
      <c r="F6763" s="505">
        <f t="shared" si="2349"/>
        <v>0</v>
      </c>
      <c r="G6763" s="404"/>
      <c r="H6763" s="505"/>
      <c r="I6763" s="507"/>
      <c r="J6763" s="507">
        <v>45505</v>
      </c>
      <c r="K6763" s="404"/>
      <c r="L6763" s="404"/>
      <c r="M6763" s="507"/>
      <c r="N6763" s="404"/>
      <c r="O6763" s="404"/>
      <c r="P6763" s="404">
        <v>1</v>
      </c>
      <c r="Q6763" s="404"/>
      <c r="R6763" s="404"/>
      <c r="S6763" s="404"/>
      <c r="T6763" s="404"/>
      <c r="U6763" s="404"/>
      <c r="V6763" s="404"/>
      <c r="W6763" s="404"/>
      <c r="X6763" s="404"/>
      <c r="Y6763" s="404"/>
      <c r="Z6763" s="404"/>
      <c r="AA6763" s="404"/>
      <c r="AB6763" s="404"/>
      <c r="AC6763" s="1507">
        <f t="shared" si="2345"/>
        <v>2</v>
      </c>
      <c r="AD6763" s="1508">
        <f t="shared" si="2346"/>
        <v>0</v>
      </c>
      <c r="AE6763" s="14">
        <f t="shared" si="2342"/>
        <v>16.266666666666666</v>
      </c>
      <c r="AF6763" s="14">
        <f t="shared" si="2347"/>
        <v>0.33333333333333331</v>
      </c>
      <c r="AG6763" s="14">
        <f t="shared" si="2348"/>
        <v>6</v>
      </c>
      <c r="AH6763" s="14">
        <f t="shared" si="2343"/>
        <v>-10.266666666666666</v>
      </c>
      <c r="AI6763" s="14">
        <f t="shared" si="2344"/>
        <v>-3.4222222222222216</v>
      </c>
      <c r="AJ6763" s="2744"/>
    </row>
    <row r="6764" spans="1:36" ht="15.75">
      <c r="A6764" s="2754">
        <v>76</v>
      </c>
      <c r="B6764" s="174" t="s">
        <v>5393</v>
      </c>
      <c r="C6764" s="404" t="s">
        <v>143</v>
      </c>
      <c r="D6764" s="505">
        <v>0</v>
      </c>
      <c r="E6764" s="404">
        <v>39</v>
      </c>
      <c r="F6764" s="505">
        <f t="shared" si="2349"/>
        <v>0</v>
      </c>
      <c r="G6764" s="404"/>
      <c r="H6764" s="505"/>
      <c r="I6764" s="507"/>
      <c r="J6764" s="507">
        <v>44927</v>
      </c>
      <c r="K6764" s="404">
        <v>4</v>
      </c>
      <c r="L6764" s="404"/>
      <c r="M6764" s="507"/>
      <c r="N6764" s="404">
        <v>23</v>
      </c>
      <c r="O6764" s="404">
        <v>10</v>
      </c>
      <c r="P6764" s="404">
        <v>2</v>
      </c>
      <c r="Q6764" s="404"/>
      <c r="R6764" s="404"/>
      <c r="S6764" s="404"/>
      <c r="T6764" s="404"/>
      <c r="U6764" s="404"/>
      <c r="V6764" s="404"/>
      <c r="W6764" s="404"/>
      <c r="X6764" s="404"/>
      <c r="Y6764" s="404"/>
      <c r="Z6764" s="404"/>
      <c r="AA6764" s="404"/>
      <c r="AB6764" s="404"/>
      <c r="AC6764" s="1507">
        <f t="shared" si="2345"/>
        <v>4</v>
      </c>
      <c r="AD6764" s="1508">
        <f t="shared" si="2346"/>
        <v>0</v>
      </c>
      <c r="AE6764" s="14">
        <f t="shared" si="2342"/>
        <v>-3</v>
      </c>
      <c r="AF6764" s="14">
        <f t="shared" si="2347"/>
        <v>11.666666666666666</v>
      </c>
      <c r="AG6764" s="14">
        <f t="shared" si="2348"/>
        <v>0.34285714285714286</v>
      </c>
      <c r="AH6764" s="14">
        <f t="shared" si="2343"/>
        <v>3.342857142857143</v>
      </c>
      <c r="AI6764" s="14">
        <f t="shared" si="2344"/>
        <v>39</v>
      </c>
      <c r="AJ6764" s="2751">
        <v>4</v>
      </c>
    </row>
    <row r="6765" spans="1:36" ht="15.75">
      <c r="A6765" s="2754">
        <v>77</v>
      </c>
      <c r="B6765" s="174" t="s">
        <v>5465</v>
      </c>
      <c r="C6765" s="404" t="s">
        <v>176</v>
      </c>
      <c r="D6765" s="505">
        <v>0</v>
      </c>
      <c r="E6765" s="404">
        <v>4</v>
      </c>
      <c r="F6765" s="505">
        <f t="shared" si="2349"/>
        <v>0</v>
      </c>
      <c r="G6765" s="404"/>
      <c r="H6765" s="505"/>
      <c r="I6765" s="507"/>
      <c r="J6765" s="507">
        <v>44958</v>
      </c>
      <c r="K6765" s="404">
        <v>2</v>
      </c>
      <c r="L6765" s="404"/>
      <c r="M6765" s="507"/>
      <c r="N6765" s="404">
        <v>2</v>
      </c>
      <c r="O6765" s="404"/>
      <c r="P6765" s="404"/>
      <c r="Q6765" s="404"/>
      <c r="R6765" s="404"/>
      <c r="S6765" s="404"/>
      <c r="T6765" s="404"/>
      <c r="U6765" s="404"/>
      <c r="V6765" s="404"/>
      <c r="W6765" s="404"/>
      <c r="X6765" s="404"/>
      <c r="Y6765" s="404"/>
      <c r="Z6765" s="404"/>
      <c r="AA6765" s="404"/>
      <c r="AB6765" s="404"/>
      <c r="AC6765" s="1507">
        <f t="shared" si="2345"/>
        <v>2</v>
      </c>
      <c r="AD6765" s="1508">
        <f t="shared" si="2346"/>
        <v>0</v>
      </c>
      <c r="AE6765" s="14">
        <f t="shared" si="2342"/>
        <v>-1.9666666666666666</v>
      </c>
      <c r="AF6765" s="14">
        <f t="shared" si="2347"/>
        <v>0.66666666666666663</v>
      </c>
      <c r="AG6765" s="14">
        <f t="shared" si="2348"/>
        <v>3</v>
      </c>
      <c r="AH6765" s="14">
        <f t="shared" si="2343"/>
        <v>4.9666666666666668</v>
      </c>
      <c r="AI6765" s="14">
        <f t="shared" si="2344"/>
        <v>3.3111111111111109</v>
      </c>
      <c r="AJ6765" s="2751">
        <v>2</v>
      </c>
    </row>
    <row r="6766" spans="1:36" ht="15.75">
      <c r="A6766" s="2754">
        <v>78</v>
      </c>
      <c r="B6766" s="174" t="s">
        <v>5394</v>
      </c>
      <c r="C6766" s="404" t="s">
        <v>143</v>
      </c>
      <c r="D6766" s="505">
        <v>0</v>
      </c>
      <c r="E6766" s="404">
        <v>40</v>
      </c>
      <c r="F6766" s="505">
        <f t="shared" si="2349"/>
        <v>0</v>
      </c>
      <c r="G6766" s="404"/>
      <c r="H6766" s="505"/>
      <c r="I6766" s="507"/>
      <c r="J6766" s="507">
        <v>45323</v>
      </c>
      <c r="K6766" s="404"/>
      <c r="L6766" s="404"/>
      <c r="M6766" s="507"/>
      <c r="N6766" s="404"/>
      <c r="O6766" s="404">
        <v>10</v>
      </c>
      <c r="P6766" s="404">
        <v>9</v>
      </c>
      <c r="Q6766" s="404"/>
      <c r="R6766" s="404"/>
      <c r="S6766" s="404"/>
      <c r="T6766" s="404"/>
      <c r="U6766" s="404"/>
      <c r="V6766" s="404"/>
      <c r="W6766" s="404"/>
      <c r="X6766" s="404"/>
      <c r="Y6766" s="404"/>
      <c r="Z6766" s="404"/>
      <c r="AA6766" s="404"/>
      <c r="AB6766" s="404"/>
      <c r="AC6766" s="1507">
        <f t="shared" si="2345"/>
        <v>21</v>
      </c>
      <c r="AD6766" s="1508">
        <f t="shared" si="2346"/>
        <v>0</v>
      </c>
      <c r="AE6766" s="14">
        <f t="shared" si="2342"/>
        <v>10.199999999999999</v>
      </c>
      <c r="AF6766" s="14">
        <f t="shared" si="2347"/>
        <v>6.333333333333333</v>
      </c>
      <c r="AG6766" s="14">
        <f t="shared" si="2348"/>
        <v>3.3157894736842106</v>
      </c>
      <c r="AH6766" s="14">
        <f t="shared" si="2343"/>
        <v>-6.8842105263157887</v>
      </c>
      <c r="AI6766" s="14">
        <f t="shared" si="2344"/>
        <v>-43.599999999999994</v>
      </c>
      <c r="AJ6766" s="2744"/>
    </row>
    <row r="6767" spans="1:36" ht="15.75">
      <c r="A6767" s="2754">
        <v>79</v>
      </c>
      <c r="B6767" s="174" t="s">
        <v>5466</v>
      </c>
      <c r="C6767" s="404" t="s">
        <v>143</v>
      </c>
      <c r="D6767" s="505">
        <v>0</v>
      </c>
      <c r="E6767" s="404">
        <v>30</v>
      </c>
      <c r="F6767" s="505">
        <f t="shared" si="2349"/>
        <v>0</v>
      </c>
      <c r="G6767" s="404"/>
      <c r="H6767" s="505"/>
      <c r="I6767" s="507"/>
      <c r="J6767" s="507">
        <v>45231</v>
      </c>
      <c r="K6767" s="404"/>
      <c r="L6767" s="404"/>
      <c r="M6767" s="507"/>
      <c r="N6767" s="404"/>
      <c r="O6767" s="404"/>
      <c r="P6767" s="404"/>
      <c r="Q6767" s="404"/>
      <c r="R6767" s="404"/>
      <c r="S6767" s="404"/>
      <c r="T6767" s="404"/>
      <c r="U6767" s="404"/>
      <c r="V6767" s="404"/>
      <c r="W6767" s="404"/>
      <c r="X6767" s="404"/>
      <c r="Y6767" s="404"/>
      <c r="Z6767" s="404"/>
      <c r="AA6767" s="404"/>
      <c r="AB6767" s="404"/>
      <c r="AC6767" s="1507">
        <f t="shared" si="2345"/>
        <v>30</v>
      </c>
      <c r="AD6767" s="1508">
        <f t="shared" si="2346"/>
        <v>0</v>
      </c>
      <c r="AE6767" s="14">
        <f t="shared" si="2342"/>
        <v>7.1333333333333337</v>
      </c>
      <c r="AF6767" s="14">
        <f t="shared" si="2347"/>
        <v>0</v>
      </c>
      <c r="AG6767" s="14" t="e">
        <f t="shared" si="2348"/>
        <v>#DIV/0!</v>
      </c>
      <c r="AH6767" s="14" t="e">
        <f t="shared" si="2343"/>
        <v>#DIV/0!</v>
      </c>
      <c r="AI6767" s="14">
        <f t="shared" si="2344"/>
        <v>30</v>
      </c>
      <c r="AJ6767" s="2744"/>
    </row>
    <row r="6768" spans="1:36" ht="15.75">
      <c r="A6768" s="2754">
        <v>80</v>
      </c>
      <c r="B6768" s="174" t="s">
        <v>5468</v>
      </c>
      <c r="C6768" s="404" t="s">
        <v>176</v>
      </c>
      <c r="D6768" s="505">
        <v>0</v>
      </c>
      <c r="E6768" s="404">
        <v>19.399999999999999</v>
      </c>
      <c r="F6768" s="505">
        <f t="shared" si="2349"/>
        <v>0</v>
      </c>
      <c r="G6768" s="404"/>
      <c r="H6768" s="505"/>
      <c r="I6768" s="507"/>
      <c r="J6768" s="507">
        <v>45627</v>
      </c>
      <c r="K6768" s="404"/>
      <c r="L6768" s="404"/>
      <c r="M6768" s="507"/>
      <c r="N6768" s="404">
        <v>4.8</v>
      </c>
      <c r="O6768" s="404">
        <v>1</v>
      </c>
      <c r="P6768" s="404">
        <v>3.2</v>
      </c>
      <c r="Q6768" s="404"/>
      <c r="R6768" s="404"/>
      <c r="S6768" s="404"/>
      <c r="T6768" s="404"/>
      <c r="U6768" s="404"/>
      <c r="V6768" s="404"/>
      <c r="W6768" s="404"/>
      <c r="X6768" s="404"/>
      <c r="Y6768" s="404"/>
      <c r="Z6768" s="404"/>
      <c r="AA6768" s="404"/>
      <c r="AB6768" s="404"/>
      <c r="AC6768" s="1507">
        <f t="shared" si="2345"/>
        <v>10.399999999999999</v>
      </c>
      <c r="AD6768" s="1508">
        <f t="shared" si="2346"/>
        <v>0</v>
      </c>
      <c r="AE6768" s="14">
        <f t="shared" si="2342"/>
        <v>20.333333333333332</v>
      </c>
      <c r="AF6768" s="14">
        <f t="shared" si="2347"/>
        <v>3</v>
      </c>
      <c r="AG6768" s="14">
        <f t="shared" si="2348"/>
        <v>3.4666666666666663</v>
      </c>
      <c r="AH6768" s="14">
        <f t="shared" si="2343"/>
        <v>-16.866666666666667</v>
      </c>
      <c r="AI6768" s="14">
        <f t="shared" si="2344"/>
        <v>-50.6</v>
      </c>
      <c r="AJ6768" s="2744"/>
    </row>
    <row r="6769" spans="1:36" ht="15.75">
      <c r="A6769" s="2754">
        <v>81</v>
      </c>
      <c r="B6769" s="174" t="s">
        <v>5469</v>
      </c>
      <c r="C6769" s="404" t="s">
        <v>176</v>
      </c>
      <c r="D6769" s="505">
        <v>0</v>
      </c>
      <c r="E6769" s="404">
        <v>3.6</v>
      </c>
      <c r="F6769" s="505">
        <f t="shared" si="2349"/>
        <v>0</v>
      </c>
      <c r="G6769" s="404"/>
      <c r="H6769" s="505"/>
      <c r="I6769" s="507"/>
      <c r="J6769" s="507">
        <v>45597</v>
      </c>
      <c r="K6769" s="404"/>
      <c r="L6769" s="404"/>
      <c r="M6769" s="507"/>
      <c r="N6769" s="404">
        <v>2.2000000000000002</v>
      </c>
      <c r="O6769" s="404">
        <v>0.6</v>
      </c>
      <c r="P6769" s="404"/>
      <c r="Q6769" s="404"/>
      <c r="R6769" s="404"/>
      <c r="S6769" s="404"/>
      <c r="T6769" s="404"/>
      <c r="U6769" s="404"/>
      <c r="V6769" s="404"/>
      <c r="W6769" s="404"/>
      <c r="X6769" s="404"/>
      <c r="Y6769" s="404"/>
      <c r="Z6769" s="404"/>
      <c r="AA6769" s="404"/>
      <c r="AB6769" s="404"/>
      <c r="AC6769" s="1507">
        <f t="shared" si="2345"/>
        <v>0.79999999999999993</v>
      </c>
      <c r="AD6769" s="1508">
        <f t="shared" si="2346"/>
        <v>0</v>
      </c>
      <c r="AE6769" s="14">
        <f t="shared" si="2342"/>
        <v>19.333333333333332</v>
      </c>
      <c r="AF6769" s="14">
        <f t="shared" si="2347"/>
        <v>0.93333333333333346</v>
      </c>
      <c r="AG6769" s="14">
        <f t="shared" si="2348"/>
        <v>0.85714285714285698</v>
      </c>
      <c r="AH6769" s="14">
        <f t="shared" si="2343"/>
        <v>-18.476190476190474</v>
      </c>
      <c r="AI6769" s="14">
        <f t="shared" si="2344"/>
        <v>-17.244444444444444</v>
      </c>
      <c r="AJ6769" s="2744"/>
    </row>
    <row r="6770" spans="1:36" ht="15.75">
      <c r="A6770" s="2754">
        <v>82</v>
      </c>
      <c r="B6770" s="174" t="s">
        <v>5471</v>
      </c>
      <c r="C6770" s="404" t="s">
        <v>176</v>
      </c>
      <c r="D6770" s="505">
        <v>0</v>
      </c>
      <c r="E6770" s="404">
        <v>13</v>
      </c>
      <c r="F6770" s="505">
        <f t="shared" si="2349"/>
        <v>0</v>
      </c>
      <c r="G6770" s="404"/>
      <c r="H6770" s="505"/>
      <c r="I6770" s="507"/>
      <c r="J6770" s="507">
        <v>45931</v>
      </c>
      <c r="K6770" s="404"/>
      <c r="L6770" s="404"/>
      <c r="M6770" s="507"/>
      <c r="N6770" s="404">
        <v>3</v>
      </c>
      <c r="O6770" s="404"/>
      <c r="P6770" s="404">
        <v>4</v>
      </c>
      <c r="Q6770" s="404"/>
      <c r="R6770" s="404"/>
      <c r="S6770" s="404"/>
      <c r="T6770" s="404"/>
      <c r="U6770" s="404"/>
      <c r="V6770" s="404"/>
      <c r="W6770" s="404"/>
      <c r="X6770" s="404"/>
      <c r="Y6770" s="404"/>
      <c r="Z6770" s="404"/>
      <c r="AA6770" s="404"/>
      <c r="AB6770" s="404"/>
      <c r="AC6770" s="1507">
        <f t="shared" si="2345"/>
        <v>6</v>
      </c>
      <c r="AD6770" s="1508">
        <f t="shared" si="2346"/>
        <v>0</v>
      </c>
      <c r="AE6770" s="14">
        <f t="shared" si="2342"/>
        <v>30.466666666666665</v>
      </c>
      <c r="AF6770" s="14">
        <f t="shared" si="2347"/>
        <v>2.3333333333333335</v>
      </c>
      <c r="AG6770" s="14">
        <f t="shared" si="2348"/>
        <v>2.5714285714285712</v>
      </c>
      <c r="AH6770" s="14">
        <f t="shared" si="2343"/>
        <v>-27.895238095238092</v>
      </c>
      <c r="AI6770" s="14">
        <f t="shared" si="2344"/>
        <v>-65.088888888888889</v>
      </c>
      <c r="AJ6770" s="2744"/>
    </row>
    <row r="6771" spans="1:36" ht="15.75">
      <c r="A6771" s="2754">
        <v>83</v>
      </c>
      <c r="B6771" s="174" t="s">
        <v>9824</v>
      </c>
      <c r="C6771" s="404" t="s">
        <v>1370</v>
      </c>
      <c r="D6771" s="505">
        <v>0</v>
      </c>
      <c r="E6771" s="404"/>
      <c r="F6771" s="505"/>
      <c r="G6771" s="404">
        <v>10</v>
      </c>
      <c r="H6771" s="505">
        <f t="shared" ref="H6771:H6780" si="2350">D6771*G6771</f>
        <v>0</v>
      </c>
      <c r="I6771" s="507">
        <v>45002</v>
      </c>
      <c r="J6771" s="507">
        <v>45444</v>
      </c>
      <c r="K6771" s="404"/>
      <c r="L6771" s="404"/>
      <c r="M6771" s="507"/>
      <c r="N6771" s="404"/>
      <c r="O6771" s="404"/>
      <c r="P6771" s="404"/>
      <c r="Q6771" s="404"/>
      <c r="R6771" s="404"/>
      <c r="S6771" s="404"/>
      <c r="T6771" s="404"/>
      <c r="U6771" s="404"/>
      <c r="V6771" s="404"/>
      <c r="W6771" s="404"/>
      <c r="X6771" s="404"/>
      <c r="Y6771" s="404"/>
      <c r="Z6771" s="404"/>
      <c r="AA6771" s="404"/>
      <c r="AB6771" s="404"/>
      <c r="AC6771" s="1507">
        <f t="shared" si="2345"/>
        <v>10</v>
      </c>
      <c r="AD6771" s="1508">
        <f t="shared" si="2346"/>
        <v>0</v>
      </c>
      <c r="AE6771" s="14">
        <f t="shared" si="2342"/>
        <v>14.233333333333333</v>
      </c>
      <c r="AF6771" s="14">
        <f t="shared" si="2347"/>
        <v>0</v>
      </c>
      <c r="AG6771" s="14" t="e">
        <f t="shared" si="2348"/>
        <v>#DIV/0!</v>
      </c>
      <c r="AH6771" s="14" t="e">
        <f t="shared" si="2343"/>
        <v>#DIV/0!</v>
      </c>
      <c r="AI6771" s="14">
        <f t="shared" si="2344"/>
        <v>10</v>
      </c>
      <c r="AJ6771" s="2744"/>
    </row>
    <row r="6772" spans="1:36" ht="15.75">
      <c r="A6772" s="2754">
        <v>84</v>
      </c>
      <c r="B6772" s="174" t="s">
        <v>9825</v>
      </c>
      <c r="C6772" s="404" t="s">
        <v>1370</v>
      </c>
      <c r="D6772" s="505">
        <v>0</v>
      </c>
      <c r="E6772" s="404"/>
      <c r="F6772" s="505"/>
      <c r="G6772" s="404">
        <v>2</v>
      </c>
      <c r="H6772" s="505">
        <f t="shared" si="2350"/>
        <v>0</v>
      </c>
      <c r="I6772" s="507">
        <v>45002</v>
      </c>
      <c r="J6772" s="507">
        <v>45170</v>
      </c>
      <c r="K6772" s="404"/>
      <c r="L6772" s="404"/>
      <c r="M6772" s="507"/>
      <c r="N6772" s="404"/>
      <c r="O6772" s="404"/>
      <c r="P6772" s="404"/>
      <c r="Q6772" s="404"/>
      <c r="R6772" s="404"/>
      <c r="S6772" s="404"/>
      <c r="T6772" s="404"/>
      <c r="U6772" s="404"/>
      <c r="V6772" s="404"/>
      <c r="W6772" s="404"/>
      <c r="X6772" s="404"/>
      <c r="Y6772" s="404"/>
      <c r="Z6772" s="404"/>
      <c r="AA6772" s="404"/>
      <c r="AB6772" s="404"/>
      <c r="AC6772" s="1507">
        <f t="shared" si="2345"/>
        <v>2</v>
      </c>
      <c r="AD6772" s="1508">
        <f t="shared" si="2346"/>
        <v>0</v>
      </c>
      <c r="AE6772" s="14">
        <f t="shared" si="2342"/>
        <v>5.0999999999999996</v>
      </c>
      <c r="AF6772" s="14">
        <f t="shared" si="2347"/>
        <v>0</v>
      </c>
      <c r="AG6772" s="14" t="e">
        <f t="shared" si="2348"/>
        <v>#DIV/0!</v>
      </c>
      <c r="AH6772" s="14" t="e">
        <f t="shared" si="2343"/>
        <v>#DIV/0!</v>
      </c>
      <c r="AI6772" s="14">
        <f t="shared" si="2344"/>
        <v>2</v>
      </c>
      <c r="AJ6772" s="2744"/>
    </row>
    <row r="6773" spans="1:36" ht="15.75">
      <c r="A6773" s="2754">
        <v>85</v>
      </c>
      <c r="B6773" s="174" t="s">
        <v>9826</v>
      </c>
      <c r="C6773" s="404" t="s">
        <v>1370</v>
      </c>
      <c r="D6773" s="505">
        <v>0</v>
      </c>
      <c r="E6773" s="404"/>
      <c r="F6773" s="505"/>
      <c r="G6773" s="404">
        <v>2</v>
      </c>
      <c r="H6773" s="505">
        <f t="shared" si="2350"/>
        <v>0</v>
      </c>
      <c r="I6773" s="507">
        <v>45002</v>
      </c>
      <c r="J6773" s="507">
        <v>45170</v>
      </c>
      <c r="K6773" s="404"/>
      <c r="L6773" s="404"/>
      <c r="M6773" s="507"/>
      <c r="N6773" s="404"/>
      <c r="O6773" s="404"/>
      <c r="P6773" s="404"/>
      <c r="Q6773" s="404"/>
      <c r="R6773" s="404"/>
      <c r="S6773" s="404"/>
      <c r="T6773" s="404"/>
      <c r="U6773" s="404"/>
      <c r="V6773" s="404"/>
      <c r="W6773" s="404"/>
      <c r="X6773" s="404"/>
      <c r="Y6773" s="404"/>
      <c r="Z6773" s="404"/>
      <c r="AA6773" s="404"/>
      <c r="AB6773" s="404"/>
      <c r="AC6773" s="1507">
        <f t="shared" si="2345"/>
        <v>2</v>
      </c>
      <c r="AD6773" s="1508">
        <f t="shared" si="2346"/>
        <v>0</v>
      </c>
      <c r="AE6773" s="14">
        <f t="shared" si="2342"/>
        <v>5.0999999999999996</v>
      </c>
      <c r="AF6773" s="14">
        <f t="shared" si="2347"/>
        <v>0</v>
      </c>
      <c r="AG6773" s="14" t="e">
        <f t="shared" si="2348"/>
        <v>#DIV/0!</v>
      </c>
      <c r="AH6773" s="14" t="e">
        <f t="shared" si="2343"/>
        <v>#DIV/0!</v>
      </c>
      <c r="AI6773" s="14">
        <f t="shared" si="2344"/>
        <v>2</v>
      </c>
      <c r="AJ6773" s="2744"/>
    </row>
    <row r="6774" spans="1:36" ht="15.75">
      <c r="A6774" s="2754">
        <v>86</v>
      </c>
      <c r="B6774" s="174" t="s">
        <v>9827</v>
      </c>
      <c r="C6774" s="404" t="s">
        <v>176</v>
      </c>
      <c r="D6774" s="505">
        <v>0</v>
      </c>
      <c r="E6774" s="404"/>
      <c r="F6774" s="505"/>
      <c r="G6774" s="404">
        <v>10</v>
      </c>
      <c r="H6774" s="505">
        <f t="shared" si="2350"/>
        <v>0</v>
      </c>
      <c r="I6774" s="507">
        <v>45002</v>
      </c>
      <c r="J6774" s="507">
        <v>45261</v>
      </c>
      <c r="K6774" s="404"/>
      <c r="L6774" s="404"/>
      <c r="M6774" s="507"/>
      <c r="N6774" s="404"/>
      <c r="O6774" s="404"/>
      <c r="P6774" s="404"/>
      <c r="Q6774" s="404"/>
      <c r="R6774" s="404"/>
      <c r="S6774" s="404"/>
      <c r="T6774" s="404"/>
      <c r="U6774" s="404"/>
      <c r="V6774" s="404"/>
      <c r="W6774" s="404"/>
      <c r="X6774" s="404"/>
      <c r="Y6774" s="404"/>
      <c r="Z6774" s="404"/>
      <c r="AA6774" s="404"/>
      <c r="AB6774" s="404"/>
      <c r="AC6774" s="1507">
        <f t="shared" si="2345"/>
        <v>10</v>
      </c>
      <c r="AD6774" s="1508">
        <f t="shared" si="2346"/>
        <v>0</v>
      </c>
      <c r="AE6774" s="14">
        <f t="shared" si="2342"/>
        <v>8.1333333333333329</v>
      </c>
      <c r="AF6774" s="14">
        <f t="shared" si="2347"/>
        <v>0</v>
      </c>
      <c r="AG6774" s="14" t="e">
        <f t="shared" si="2348"/>
        <v>#DIV/0!</v>
      </c>
      <c r="AH6774" s="14" t="e">
        <f t="shared" si="2343"/>
        <v>#DIV/0!</v>
      </c>
      <c r="AI6774" s="14">
        <f t="shared" si="2344"/>
        <v>10</v>
      </c>
      <c r="AJ6774" s="2744"/>
    </row>
    <row r="6775" spans="1:36" ht="15.75">
      <c r="A6775" s="2754">
        <v>87</v>
      </c>
      <c r="B6775" s="174" t="s">
        <v>9828</v>
      </c>
      <c r="C6775" s="404" t="s">
        <v>176</v>
      </c>
      <c r="D6775" s="505">
        <v>0</v>
      </c>
      <c r="E6775" s="404"/>
      <c r="F6775" s="505"/>
      <c r="G6775" s="404">
        <v>2</v>
      </c>
      <c r="H6775" s="505">
        <f t="shared" si="2350"/>
        <v>0</v>
      </c>
      <c r="I6775" s="507">
        <v>45002</v>
      </c>
      <c r="J6775" s="507">
        <v>45566</v>
      </c>
      <c r="K6775" s="404"/>
      <c r="L6775" s="404"/>
      <c r="M6775" s="507"/>
      <c r="N6775" s="404"/>
      <c r="O6775" s="404"/>
      <c r="P6775" s="404"/>
      <c r="Q6775" s="404"/>
      <c r="R6775" s="404"/>
      <c r="S6775" s="404"/>
      <c r="T6775" s="404"/>
      <c r="U6775" s="404"/>
      <c r="V6775" s="404"/>
      <c r="W6775" s="404"/>
      <c r="X6775" s="404"/>
      <c r="Y6775" s="404"/>
      <c r="Z6775" s="404"/>
      <c r="AA6775" s="404"/>
      <c r="AB6775" s="404"/>
      <c r="AC6775" s="1507">
        <f t="shared" si="2345"/>
        <v>2</v>
      </c>
      <c r="AD6775" s="1508">
        <f t="shared" si="2346"/>
        <v>0</v>
      </c>
      <c r="AE6775" s="14">
        <f t="shared" si="2342"/>
        <v>18.3</v>
      </c>
      <c r="AF6775" s="14">
        <f t="shared" si="2347"/>
        <v>0</v>
      </c>
      <c r="AG6775" s="14" t="e">
        <f t="shared" si="2348"/>
        <v>#DIV/0!</v>
      </c>
      <c r="AH6775" s="14" t="e">
        <f t="shared" si="2343"/>
        <v>#DIV/0!</v>
      </c>
      <c r="AI6775" s="14">
        <f t="shared" si="2344"/>
        <v>2</v>
      </c>
      <c r="AJ6775" s="2744"/>
    </row>
    <row r="6776" spans="1:36" ht="15.75">
      <c r="A6776" s="2754">
        <v>88</v>
      </c>
      <c r="B6776" s="174" t="s">
        <v>9828</v>
      </c>
      <c r="C6776" s="404" t="s">
        <v>176</v>
      </c>
      <c r="D6776" s="505">
        <v>0</v>
      </c>
      <c r="E6776" s="404"/>
      <c r="F6776" s="505"/>
      <c r="G6776" s="404">
        <v>8</v>
      </c>
      <c r="H6776" s="505">
        <f t="shared" si="2350"/>
        <v>0</v>
      </c>
      <c r="I6776" s="507">
        <v>45002</v>
      </c>
      <c r="J6776" s="507">
        <v>45566</v>
      </c>
      <c r="K6776" s="404"/>
      <c r="L6776" s="404"/>
      <c r="M6776" s="507"/>
      <c r="N6776" s="404"/>
      <c r="O6776" s="404"/>
      <c r="P6776" s="404"/>
      <c r="Q6776" s="404"/>
      <c r="R6776" s="404"/>
      <c r="S6776" s="404"/>
      <c r="T6776" s="404"/>
      <c r="U6776" s="404"/>
      <c r="V6776" s="404"/>
      <c r="W6776" s="404"/>
      <c r="X6776" s="404"/>
      <c r="Y6776" s="404"/>
      <c r="Z6776" s="404"/>
      <c r="AA6776" s="404"/>
      <c r="AB6776" s="404"/>
      <c r="AC6776" s="1507">
        <f t="shared" si="2345"/>
        <v>8</v>
      </c>
      <c r="AD6776" s="1508">
        <f t="shared" si="2346"/>
        <v>0</v>
      </c>
      <c r="AE6776" s="14">
        <f t="shared" si="2342"/>
        <v>18.3</v>
      </c>
      <c r="AF6776" s="14">
        <f t="shared" si="2347"/>
        <v>0</v>
      </c>
      <c r="AG6776" s="14" t="e">
        <f t="shared" si="2348"/>
        <v>#DIV/0!</v>
      </c>
      <c r="AH6776" s="14" t="e">
        <f t="shared" si="2343"/>
        <v>#DIV/0!</v>
      </c>
      <c r="AI6776" s="14">
        <f t="shared" si="2344"/>
        <v>8</v>
      </c>
      <c r="AJ6776" s="2744"/>
    </row>
    <row r="6777" spans="1:36" ht="15.75">
      <c r="A6777" s="2754">
        <v>89</v>
      </c>
      <c r="B6777" s="174" t="s">
        <v>9829</v>
      </c>
      <c r="C6777" s="404" t="s">
        <v>176</v>
      </c>
      <c r="D6777" s="505">
        <v>0</v>
      </c>
      <c r="E6777" s="404"/>
      <c r="F6777" s="505"/>
      <c r="G6777" s="404">
        <v>30</v>
      </c>
      <c r="H6777" s="505">
        <f t="shared" si="2350"/>
        <v>0</v>
      </c>
      <c r="I6777" s="507">
        <v>45002</v>
      </c>
      <c r="J6777" s="507">
        <v>45323</v>
      </c>
      <c r="K6777" s="404"/>
      <c r="L6777" s="404"/>
      <c r="M6777" s="507"/>
      <c r="N6777" s="404"/>
      <c r="O6777" s="404"/>
      <c r="P6777" s="404"/>
      <c r="Q6777" s="404"/>
      <c r="R6777" s="404"/>
      <c r="S6777" s="404"/>
      <c r="T6777" s="404"/>
      <c r="U6777" s="404"/>
      <c r="V6777" s="404"/>
      <c r="W6777" s="404"/>
      <c r="X6777" s="404"/>
      <c r="Y6777" s="404"/>
      <c r="Z6777" s="404"/>
      <c r="AA6777" s="404"/>
      <c r="AB6777" s="404"/>
      <c r="AC6777" s="1507">
        <f t="shared" si="2345"/>
        <v>30</v>
      </c>
      <c r="AD6777" s="1508">
        <f t="shared" si="2346"/>
        <v>0</v>
      </c>
      <c r="AE6777" s="14">
        <f t="shared" si="2342"/>
        <v>10.199999999999999</v>
      </c>
      <c r="AF6777" s="14">
        <f t="shared" si="2347"/>
        <v>0</v>
      </c>
      <c r="AG6777" s="14" t="e">
        <f t="shared" si="2348"/>
        <v>#DIV/0!</v>
      </c>
      <c r="AH6777" s="14" t="e">
        <f t="shared" si="2343"/>
        <v>#DIV/0!</v>
      </c>
      <c r="AI6777" s="14">
        <f t="shared" si="2344"/>
        <v>30</v>
      </c>
      <c r="AJ6777" s="2744"/>
    </row>
    <row r="6778" spans="1:36" ht="15.75">
      <c r="A6778" s="2754">
        <v>90</v>
      </c>
      <c r="B6778" s="174" t="s">
        <v>5769</v>
      </c>
      <c r="C6778" s="404" t="s">
        <v>143</v>
      </c>
      <c r="D6778" s="505">
        <v>0</v>
      </c>
      <c r="E6778" s="404"/>
      <c r="F6778" s="505"/>
      <c r="G6778" s="404">
        <v>10</v>
      </c>
      <c r="H6778" s="505">
        <f t="shared" si="2350"/>
        <v>0</v>
      </c>
      <c r="I6778" s="507">
        <v>45002</v>
      </c>
      <c r="J6778" s="507">
        <v>46419</v>
      </c>
      <c r="K6778" s="404"/>
      <c r="L6778" s="404"/>
      <c r="M6778" s="507"/>
      <c r="N6778" s="404"/>
      <c r="O6778" s="404"/>
      <c r="P6778" s="404"/>
      <c r="Q6778" s="404"/>
      <c r="R6778" s="404"/>
      <c r="S6778" s="404"/>
      <c r="T6778" s="404"/>
      <c r="U6778" s="404"/>
      <c r="V6778" s="404"/>
      <c r="W6778" s="404"/>
      <c r="X6778" s="404"/>
      <c r="Y6778" s="404"/>
      <c r="Z6778" s="404"/>
      <c r="AA6778" s="404"/>
      <c r="AB6778" s="404"/>
      <c r="AC6778" s="1507">
        <f t="shared" si="2345"/>
        <v>10</v>
      </c>
      <c r="AD6778" s="1508">
        <f t="shared" si="2346"/>
        <v>0</v>
      </c>
      <c r="AE6778" s="14">
        <f t="shared" si="2342"/>
        <v>46.733333333333334</v>
      </c>
      <c r="AF6778" s="14">
        <f t="shared" si="2347"/>
        <v>0</v>
      </c>
      <c r="AG6778" s="14" t="e">
        <f t="shared" si="2348"/>
        <v>#DIV/0!</v>
      </c>
      <c r="AH6778" s="14" t="e">
        <f t="shared" si="2343"/>
        <v>#DIV/0!</v>
      </c>
      <c r="AI6778" s="14">
        <f t="shared" si="2344"/>
        <v>10</v>
      </c>
      <c r="AJ6778" s="2744"/>
    </row>
    <row r="6779" spans="1:36" ht="15.75">
      <c r="A6779" s="2754">
        <v>91</v>
      </c>
      <c r="B6779" s="174" t="s">
        <v>9830</v>
      </c>
      <c r="C6779" s="404" t="s">
        <v>1370</v>
      </c>
      <c r="D6779" s="505">
        <v>0</v>
      </c>
      <c r="E6779" s="404"/>
      <c r="F6779" s="505"/>
      <c r="G6779" s="404">
        <v>4</v>
      </c>
      <c r="H6779" s="505">
        <f t="shared" si="2350"/>
        <v>0</v>
      </c>
      <c r="I6779" s="507">
        <v>45002</v>
      </c>
      <c r="J6779" s="507">
        <v>46357</v>
      </c>
      <c r="K6779" s="404"/>
      <c r="L6779" s="404"/>
      <c r="M6779" s="507"/>
      <c r="N6779" s="404"/>
      <c r="O6779" s="404"/>
      <c r="P6779" s="404"/>
      <c r="Q6779" s="404"/>
      <c r="R6779" s="404"/>
      <c r="S6779" s="404"/>
      <c r="T6779" s="404"/>
      <c r="U6779" s="404"/>
      <c r="V6779" s="404"/>
      <c r="W6779" s="404"/>
      <c r="X6779" s="404"/>
      <c r="Y6779" s="404"/>
      <c r="Z6779" s="404"/>
      <c r="AA6779" s="404"/>
      <c r="AB6779" s="404"/>
      <c r="AC6779" s="1507">
        <f t="shared" si="2345"/>
        <v>4</v>
      </c>
      <c r="AD6779" s="1508">
        <f t="shared" si="2346"/>
        <v>0</v>
      </c>
      <c r="AE6779" s="14">
        <f t="shared" si="2342"/>
        <v>44.666666666666664</v>
      </c>
      <c r="AF6779" s="14">
        <f t="shared" si="2347"/>
        <v>0</v>
      </c>
      <c r="AG6779" s="14" t="e">
        <f t="shared" si="2348"/>
        <v>#DIV/0!</v>
      </c>
      <c r="AH6779" s="14" t="e">
        <f t="shared" si="2343"/>
        <v>#DIV/0!</v>
      </c>
      <c r="AI6779" s="14">
        <f t="shared" si="2344"/>
        <v>4</v>
      </c>
      <c r="AJ6779" s="2744"/>
    </row>
    <row r="6780" spans="1:36" ht="15.75">
      <c r="A6780" s="2754">
        <v>92</v>
      </c>
      <c r="B6780" s="174" t="s">
        <v>9831</v>
      </c>
      <c r="C6780" s="404" t="s">
        <v>66</v>
      </c>
      <c r="D6780" s="505">
        <v>0</v>
      </c>
      <c r="E6780" s="404"/>
      <c r="F6780" s="505"/>
      <c r="G6780" s="404">
        <v>96</v>
      </c>
      <c r="H6780" s="505">
        <f t="shared" si="2350"/>
        <v>0</v>
      </c>
      <c r="I6780" s="507">
        <v>45002</v>
      </c>
      <c r="J6780" s="507">
        <v>45047</v>
      </c>
      <c r="K6780" s="404"/>
      <c r="L6780" s="404"/>
      <c r="M6780" s="507"/>
      <c r="N6780" s="404"/>
      <c r="O6780" s="404"/>
      <c r="P6780" s="404">
        <v>15</v>
      </c>
      <c r="Q6780" s="404"/>
      <c r="R6780" s="404"/>
      <c r="S6780" s="404"/>
      <c r="T6780" s="404"/>
      <c r="U6780" s="404"/>
      <c r="V6780" s="404"/>
      <c r="W6780" s="404"/>
      <c r="X6780" s="404"/>
      <c r="Y6780" s="404"/>
      <c r="Z6780" s="404"/>
      <c r="AA6780" s="404"/>
      <c r="AB6780" s="404"/>
      <c r="AC6780" s="1507">
        <f t="shared" si="2345"/>
        <v>81</v>
      </c>
      <c r="AD6780" s="1508">
        <f t="shared" si="2346"/>
        <v>0</v>
      </c>
      <c r="AE6780" s="14">
        <f t="shared" si="2342"/>
        <v>1</v>
      </c>
      <c r="AF6780" s="14">
        <f t="shared" si="2347"/>
        <v>5</v>
      </c>
      <c r="AG6780" s="14">
        <f t="shared" si="2348"/>
        <v>16.2</v>
      </c>
      <c r="AH6780" s="14">
        <f t="shared" si="2343"/>
        <v>15.2</v>
      </c>
      <c r="AI6780" s="14">
        <f t="shared" si="2344"/>
        <v>76</v>
      </c>
      <c r="AJ6780" s="2744"/>
    </row>
    <row r="6781" spans="1:36" ht="15.75">
      <c r="A6781" s="2754">
        <v>93</v>
      </c>
      <c r="B6781" s="174" t="s">
        <v>6655</v>
      </c>
      <c r="C6781" s="404" t="s">
        <v>176</v>
      </c>
      <c r="D6781" s="505">
        <v>534.75</v>
      </c>
      <c r="E6781" s="404">
        <v>23.44</v>
      </c>
      <c r="F6781" s="505">
        <f>D6781*E6781</f>
        <v>12534.54</v>
      </c>
      <c r="G6781" s="404"/>
      <c r="H6781" s="505"/>
      <c r="I6781" s="507"/>
      <c r="J6781" s="507">
        <v>45688</v>
      </c>
      <c r="K6781" s="404"/>
      <c r="L6781" s="404"/>
      <c r="M6781" s="507"/>
      <c r="N6781" s="404">
        <v>10.82</v>
      </c>
      <c r="O6781" s="404">
        <v>12.4</v>
      </c>
      <c r="P6781" s="404"/>
      <c r="Q6781" s="404"/>
      <c r="R6781" s="404"/>
      <c r="S6781" s="404"/>
      <c r="T6781" s="404"/>
      <c r="U6781" s="404"/>
      <c r="V6781" s="404"/>
      <c r="W6781" s="404"/>
      <c r="X6781" s="404"/>
      <c r="Y6781" s="404"/>
      <c r="Z6781" s="404"/>
      <c r="AA6781" s="404"/>
      <c r="AB6781" s="404"/>
      <c r="AC6781" s="1507">
        <f t="shared" si="2345"/>
        <v>0.22000000000000064</v>
      </c>
      <c r="AD6781" s="1508">
        <f t="shared" si="2346"/>
        <v>117.64500000000034</v>
      </c>
      <c r="AE6781" s="14">
        <f t="shared" si="2342"/>
        <v>22.366666666666667</v>
      </c>
      <c r="AF6781" s="14">
        <f t="shared" si="2347"/>
        <v>7.7399999999999993</v>
      </c>
      <c r="AG6781" s="14">
        <f t="shared" si="2348"/>
        <v>2.8423772609819205E-2</v>
      </c>
      <c r="AH6781" s="14">
        <f t="shared" si="2343"/>
        <v>-22.338242894056847</v>
      </c>
      <c r="AI6781" s="14">
        <f t="shared" si="2344"/>
        <v>-172.898</v>
      </c>
      <c r="AJ6781" s="2744"/>
    </row>
    <row r="6782" spans="1:36" ht="15.75">
      <c r="A6782" s="2754">
        <v>94</v>
      </c>
      <c r="B6782" s="174" t="s">
        <v>6655</v>
      </c>
      <c r="C6782" s="404" t="s">
        <v>176</v>
      </c>
      <c r="D6782" s="505">
        <v>534.75</v>
      </c>
      <c r="E6782" s="404"/>
      <c r="F6782" s="505"/>
      <c r="G6782" s="404">
        <v>30</v>
      </c>
      <c r="H6782" s="505">
        <f>D6782*G6782</f>
        <v>16042.5</v>
      </c>
      <c r="I6782" s="507">
        <v>44991</v>
      </c>
      <c r="J6782" s="507">
        <v>45688</v>
      </c>
      <c r="K6782" s="404"/>
      <c r="L6782" s="404"/>
      <c r="M6782" s="507"/>
      <c r="N6782" s="404"/>
      <c r="O6782" s="404"/>
      <c r="P6782" s="404"/>
      <c r="Q6782" s="404"/>
      <c r="R6782" s="404"/>
      <c r="S6782" s="404"/>
      <c r="T6782" s="404"/>
      <c r="U6782" s="404"/>
      <c r="V6782" s="404"/>
      <c r="W6782" s="404"/>
      <c r="X6782" s="404"/>
      <c r="Y6782" s="404"/>
      <c r="Z6782" s="404"/>
      <c r="AA6782" s="404"/>
      <c r="AB6782" s="404"/>
      <c r="AC6782" s="1507">
        <f t="shared" si="2345"/>
        <v>30</v>
      </c>
      <c r="AD6782" s="1508">
        <f t="shared" si="2346"/>
        <v>16042.5</v>
      </c>
      <c r="AE6782" s="14">
        <f t="shared" si="2342"/>
        <v>22.366666666666667</v>
      </c>
      <c r="AF6782" s="14">
        <f t="shared" si="2347"/>
        <v>0</v>
      </c>
      <c r="AG6782" s="14" t="e">
        <f t="shared" si="2348"/>
        <v>#DIV/0!</v>
      </c>
      <c r="AH6782" s="14" t="e">
        <f t="shared" si="2343"/>
        <v>#DIV/0!</v>
      </c>
      <c r="AI6782" s="14">
        <f t="shared" si="2344"/>
        <v>30</v>
      </c>
      <c r="AJ6782" s="2744"/>
    </row>
    <row r="6783" spans="1:36" ht="15.75">
      <c r="A6783" s="2754">
        <v>95</v>
      </c>
      <c r="B6783" s="174" t="s">
        <v>9832</v>
      </c>
      <c r="C6783" s="404" t="s">
        <v>177</v>
      </c>
      <c r="D6783" s="505">
        <v>1</v>
      </c>
      <c r="E6783" s="404"/>
      <c r="F6783" s="505"/>
      <c r="G6783" s="404">
        <v>15000</v>
      </c>
      <c r="H6783" s="505">
        <f>D6783*G6783</f>
        <v>15000</v>
      </c>
      <c r="I6783" s="507">
        <v>44986</v>
      </c>
      <c r="J6783" s="507">
        <v>46143</v>
      </c>
      <c r="K6783" s="404"/>
      <c r="L6783" s="404"/>
      <c r="M6783" s="507"/>
      <c r="N6783" s="404"/>
      <c r="O6783" s="404"/>
      <c r="P6783" s="404">
        <v>17</v>
      </c>
      <c r="Q6783" s="404"/>
      <c r="R6783" s="404"/>
      <c r="S6783" s="404"/>
      <c r="T6783" s="404"/>
      <c r="U6783" s="404"/>
      <c r="V6783" s="404"/>
      <c r="W6783" s="404"/>
      <c r="X6783" s="404"/>
      <c r="Y6783" s="404"/>
      <c r="Z6783" s="404"/>
      <c r="AA6783" s="404"/>
      <c r="AB6783" s="404"/>
      <c r="AC6783" s="1507">
        <f t="shared" si="2345"/>
        <v>14983</v>
      </c>
      <c r="AD6783" s="1508">
        <f t="shared" si="2346"/>
        <v>14983</v>
      </c>
      <c r="AE6783" s="14">
        <f t="shared" si="2342"/>
        <v>37.533333333333331</v>
      </c>
      <c r="AF6783" s="14">
        <f t="shared" si="2347"/>
        <v>5.666666666666667</v>
      </c>
      <c r="AG6783" s="14">
        <f t="shared" si="2348"/>
        <v>2644.0588235294117</v>
      </c>
      <c r="AH6783" s="14">
        <f t="shared" si="2343"/>
        <v>2606.5254901960784</v>
      </c>
      <c r="AI6783" s="14">
        <f t="shared" si="2344"/>
        <v>14770.31111111111</v>
      </c>
      <c r="AJ6783" s="2744"/>
    </row>
    <row r="6784" spans="1:36" ht="15.75">
      <c r="A6784" s="2754">
        <v>96</v>
      </c>
      <c r="B6784" s="174" t="s">
        <v>9031</v>
      </c>
      <c r="C6784" s="404" t="s">
        <v>66</v>
      </c>
      <c r="D6784" s="505">
        <v>1</v>
      </c>
      <c r="E6784" s="404"/>
      <c r="F6784" s="505"/>
      <c r="G6784" s="404">
        <v>500</v>
      </c>
      <c r="H6784" s="505">
        <f>D6784*G6784</f>
        <v>500</v>
      </c>
      <c r="I6784" s="507">
        <v>44977</v>
      </c>
      <c r="J6784" s="507">
        <v>45200</v>
      </c>
      <c r="K6784" s="404"/>
      <c r="L6784" s="404"/>
      <c r="M6784" s="507"/>
      <c r="N6784" s="404"/>
      <c r="O6784" s="404"/>
      <c r="P6784" s="404">
        <v>50</v>
      </c>
      <c r="Q6784" s="404"/>
      <c r="R6784" s="404"/>
      <c r="S6784" s="404"/>
      <c r="T6784" s="404"/>
      <c r="U6784" s="404"/>
      <c r="V6784" s="404"/>
      <c r="W6784" s="404"/>
      <c r="X6784" s="404"/>
      <c r="Y6784" s="404"/>
      <c r="Z6784" s="404"/>
      <c r="AA6784" s="404"/>
      <c r="AB6784" s="404"/>
      <c r="AC6784" s="1507">
        <f t="shared" si="2345"/>
        <v>450</v>
      </c>
      <c r="AD6784" s="1508">
        <f t="shared" si="2346"/>
        <v>450</v>
      </c>
      <c r="AE6784" s="14">
        <f t="shared" si="2342"/>
        <v>6.1</v>
      </c>
      <c r="AF6784" s="14">
        <f t="shared" si="2347"/>
        <v>16.666666666666668</v>
      </c>
      <c r="AG6784" s="14">
        <f t="shared" si="2348"/>
        <v>26.999999999999996</v>
      </c>
      <c r="AH6784" s="14">
        <f t="shared" si="2343"/>
        <v>20.9</v>
      </c>
      <c r="AI6784" s="14">
        <f t="shared" si="2344"/>
        <v>348.33333333333331</v>
      </c>
      <c r="AJ6784" s="2744"/>
    </row>
    <row r="6785" spans="1:36" ht="15.75">
      <c r="A6785" s="2754">
        <v>97</v>
      </c>
      <c r="B6785" s="517" t="s">
        <v>3660</v>
      </c>
      <c r="C6785" s="404" t="s">
        <v>234</v>
      </c>
      <c r="D6785" s="505">
        <v>1</v>
      </c>
      <c r="E6785" s="404">
        <v>80</v>
      </c>
      <c r="F6785" s="505">
        <f>D6785*E6785</f>
        <v>80</v>
      </c>
      <c r="G6785" s="404"/>
      <c r="H6785" s="404"/>
      <c r="I6785" s="507"/>
      <c r="J6785" s="507">
        <v>45689</v>
      </c>
      <c r="K6785" s="404"/>
      <c r="L6785" s="404"/>
      <c r="M6785" s="507"/>
      <c r="N6785" s="404"/>
      <c r="O6785" s="404"/>
      <c r="P6785" s="404"/>
      <c r="Q6785" s="404"/>
      <c r="R6785" s="404"/>
      <c r="S6785" s="404"/>
      <c r="T6785" s="404"/>
      <c r="U6785" s="404"/>
      <c r="V6785" s="404"/>
      <c r="W6785" s="404"/>
      <c r="X6785" s="404"/>
      <c r="Y6785" s="404"/>
      <c r="Z6785" s="404"/>
      <c r="AA6785" s="404"/>
      <c r="AB6785" s="404"/>
      <c r="AC6785" s="1507">
        <f t="shared" ref="AC6785:AC6792" si="2351">E6785+G6785-N6785-O6785-AA6785-P6785-Q6785-R6785-S6785-T6785-U6785-V6785-W6785-X6785-Y6785</f>
        <v>80</v>
      </c>
      <c r="AD6785" s="1508">
        <f t="shared" ref="AD6785:AD6792" si="2352">D6785*AC6785</f>
        <v>80</v>
      </c>
      <c r="AE6785" s="14">
        <f t="shared" si="2342"/>
        <v>22.4</v>
      </c>
      <c r="AF6785" s="14">
        <f t="shared" ref="AF6785:AF6792" si="2353">(N6785+O6785+P6785+Q6785+R6785+S6785+T6785+U6785+V6785+W6785+X6785+Y6785)/3</f>
        <v>0</v>
      </c>
      <c r="AG6785" s="14" t="e">
        <f t="shared" ref="AG6785:AG6792" si="2354">AC6785/AF6785</f>
        <v>#DIV/0!</v>
      </c>
      <c r="AH6785" s="14" t="e">
        <f t="shared" si="2343"/>
        <v>#DIV/0!</v>
      </c>
      <c r="AI6785" s="14">
        <f t="shared" si="2344"/>
        <v>80</v>
      </c>
      <c r="AJ6785" s="2744"/>
    </row>
    <row r="6786" spans="1:36" ht="15.75">
      <c r="A6786" s="2754">
        <v>98</v>
      </c>
      <c r="B6786" s="517" t="s">
        <v>4746</v>
      </c>
      <c r="C6786" s="404" t="s">
        <v>153</v>
      </c>
      <c r="D6786" s="505">
        <v>1</v>
      </c>
      <c r="E6786" s="404">
        <v>95</v>
      </c>
      <c r="F6786" s="505">
        <f>D6786*E6786</f>
        <v>95</v>
      </c>
      <c r="G6786" s="404"/>
      <c r="H6786" s="505"/>
      <c r="I6786" s="507"/>
      <c r="J6786" s="507">
        <v>45689</v>
      </c>
      <c r="K6786" s="404"/>
      <c r="L6786" s="404"/>
      <c r="M6786" s="507"/>
      <c r="N6786" s="404">
        <v>8</v>
      </c>
      <c r="O6786" s="404">
        <v>50</v>
      </c>
      <c r="P6786" s="404">
        <v>28</v>
      </c>
      <c r="Q6786" s="404"/>
      <c r="R6786" s="404"/>
      <c r="S6786" s="404"/>
      <c r="T6786" s="404"/>
      <c r="U6786" s="404"/>
      <c r="V6786" s="404"/>
      <c r="W6786" s="404"/>
      <c r="X6786" s="404"/>
      <c r="Y6786" s="404"/>
      <c r="Z6786" s="404"/>
      <c r="AA6786" s="404"/>
      <c r="AB6786" s="404"/>
      <c r="AC6786" s="1507">
        <f t="shared" si="2351"/>
        <v>9</v>
      </c>
      <c r="AD6786" s="1508">
        <f t="shared" si="2352"/>
        <v>9</v>
      </c>
      <c r="AE6786" s="14">
        <f t="shared" si="2342"/>
        <v>22.4</v>
      </c>
      <c r="AF6786" s="14">
        <f t="shared" si="2353"/>
        <v>28.666666666666668</v>
      </c>
      <c r="AG6786" s="14">
        <f t="shared" si="2354"/>
        <v>0.31395348837209303</v>
      </c>
      <c r="AH6786" s="14">
        <f t="shared" si="2343"/>
        <v>-22.086046511627906</v>
      </c>
      <c r="AI6786" s="14">
        <f t="shared" si="2344"/>
        <v>-633.13333333333333</v>
      </c>
      <c r="AJ6786" s="2744"/>
    </row>
    <row r="6787" spans="1:36" ht="15.75">
      <c r="A6787" s="2754">
        <v>99</v>
      </c>
      <c r="B6787" s="517" t="s">
        <v>9032</v>
      </c>
      <c r="C6787" s="404" t="s">
        <v>66</v>
      </c>
      <c r="D6787" s="505">
        <v>1</v>
      </c>
      <c r="E6787" s="404">
        <v>2280</v>
      </c>
      <c r="F6787" s="505">
        <f>D6787*E6787</f>
        <v>2280</v>
      </c>
      <c r="G6787" s="404"/>
      <c r="H6787" s="505"/>
      <c r="I6787" s="507"/>
      <c r="J6787" s="507">
        <v>45139</v>
      </c>
      <c r="K6787" s="404"/>
      <c r="L6787" s="404"/>
      <c r="M6787" s="507"/>
      <c r="N6787" s="404">
        <v>437</v>
      </c>
      <c r="O6787" s="404">
        <v>73</v>
      </c>
      <c r="P6787" s="404"/>
      <c r="Q6787" s="404"/>
      <c r="R6787" s="404"/>
      <c r="S6787" s="404"/>
      <c r="T6787" s="404"/>
      <c r="U6787" s="404"/>
      <c r="V6787" s="404"/>
      <c r="W6787" s="404"/>
      <c r="X6787" s="404"/>
      <c r="Y6787" s="404"/>
      <c r="Z6787" s="404"/>
      <c r="AA6787" s="404"/>
      <c r="AB6787" s="404"/>
      <c r="AC6787" s="1507">
        <f t="shared" si="2351"/>
        <v>1770</v>
      </c>
      <c r="AD6787" s="1508">
        <f t="shared" si="2352"/>
        <v>1770</v>
      </c>
      <c r="AE6787" s="14">
        <f t="shared" si="2342"/>
        <v>4.0666666666666664</v>
      </c>
      <c r="AF6787" s="14">
        <f t="shared" si="2353"/>
        <v>170</v>
      </c>
      <c r="AG6787" s="14">
        <f t="shared" si="2354"/>
        <v>10.411764705882353</v>
      </c>
      <c r="AH6787" s="14">
        <f t="shared" si="2343"/>
        <v>6.3450980392156868</v>
      </c>
      <c r="AI6787" s="14">
        <f t="shared" si="2344"/>
        <v>1078.6666666666667</v>
      </c>
      <c r="AJ6787" s="2744"/>
    </row>
    <row r="6788" spans="1:36" ht="15.75">
      <c r="A6788" s="2754">
        <v>100</v>
      </c>
      <c r="B6788" s="517" t="s">
        <v>9033</v>
      </c>
      <c r="C6788" s="404" t="s">
        <v>66</v>
      </c>
      <c r="D6788" s="505">
        <v>1</v>
      </c>
      <c r="E6788" s="404"/>
      <c r="F6788" s="505"/>
      <c r="G6788" s="404">
        <v>1175</v>
      </c>
      <c r="H6788" s="505">
        <f>D6788*G6788</f>
        <v>1175</v>
      </c>
      <c r="I6788" s="507">
        <v>44960</v>
      </c>
      <c r="J6788" s="507">
        <v>45078</v>
      </c>
      <c r="K6788" s="404"/>
      <c r="L6788" s="404"/>
      <c r="M6788" s="507"/>
      <c r="N6788" s="404"/>
      <c r="O6788" s="404">
        <v>200</v>
      </c>
      <c r="P6788" s="404">
        <v>793</v>
      </c>
      <c r="Q6788" s="404"/>
      <c r="R6788" s="404"/>
      <c r="S6788" s="404"/>
      <c r="T6788" s="404"/>
      <c r="U6788" s="404"/>
      <c r="V6788" s="404"/>
      <c r="W6788" s="404"/>
      <c r="X6788" s="404"/>
      <c r="Y6788" s="404"/>
      <c r="Z6788" s="404"/>
      <c r="AA6788" s="404"/>
      <c r="AB6788" s="404"/>
      <c r="AC6788" s="1507">
        <f t="shared" si="2351"/>
        <v>182</v>
      </c>
      <c r="AD6788" s="1508">
        <f t="shared" si="2352"/>
        <v>182</v>
      </c>
      <c r="AE6788" s="14">
        <f t="shared" si="2342"/>
        <v>2.0333333333333332</v>
      </c>
      <c r="AF6788" s="14">
        <f t="shared" si="2353"/>
        <v>331</v>
      </c>
      <c r="AG6788" s="14">
        <f t="shared" si="2354"/>
        <v>0.54984894259818728</v>
      </c>
      <c r="AH6788" s="14">
        <f t="shared" si="2343"/>
        <v>-1.4834843907351458</v>
      </c>
      <c r="AI6788" s="14">
        <f t="shared" si="2344"/>
        <v>-491.0333333333333</v>
      </c>
      <c r="AJ6788" s="2744"/>
    </row>
    <row r="6789" spans="1:36" ht="15.75">
      <c r="A6789" s="2754">
        <v>101</v>
      </c>
      <c r="B6789" s="517" t="s">
        <v>7065</v>
      </c>
      <c r="C6789" s="404" t="s">
        <v>66</v>
      </c>
      <c r="D6789" s="505">
        <v>1</v>
      </c>
      <c r="E6789" s="404">
        <v>120</v>
      </c>
      <c r="F6789" s="505">
        <f>D6789*E6789</f>
        <v>120</v>
      </c>
      <c r="G6789" s="404"/>
      <c r="H6789" s="505"/>
      <c r="I6789" s="507"/>
      <c r="J6789" s="507">
        <v>45443</v>
      </c>
      <c r="K6789" s="404"/>
      <c r="L6789" s="404"/>
      <c r="M6789" s="507"/>
      <c r="N6789" s="404">
        <v>11</v>
      </c>
      <c r="O6789" s="404">
        <v>3</v>
      </c>
      <c r="P6789" s="404">
        <v>4</v>
      </c>
      <c r="Q6789" s="404"/>
      <c r="R6789" s="404"/>
      <c r="S6789" s="404"/>
      <c r="T6789" s="404"/>
      <c r="U6789" s="404"/>
      <c r="V6789" s="404"/>
      <c r="W6789" s="404"/>
      <c r="X6789" s="404"/>
      <c r="Y6789" s="404"/>
      <c r="Z6789" s="404"/>
      <c r="AA6789" s="404"/>
      <c r="AB6789" s="404"/>
      <c r="AC6789" s="1507">
        <f t="shared" si="2351"/>
        <v>102</v>
      </c>
      <c r="AD6789" s="1508">
        <f t="shared" si="2352"/>
        <v>102</v>
      </c>
      <c r="AE6789" s="14">
        <f t="shared" si="2342"/>
        <v>14.2</v>
      </c>
      <c r="AF6789" s="14">
        <f t="shared" si="2353"/>
        <v>6</v>
      </c>
      <c r="AG6789" s="14">
        <f t="shared" si="2354"/>
        <v>17</v>
      </c>
      <c r="AH6789" s="14">
        <f t="shared" si="2343"/>
        <v>2.8000000000000007</v>
      </c>
      <c r="AI6789" s="14">
        <f t="shared" si="2344"/>
        <v>16.800000000000011</v>
      </c>
      <c r="AJ6789" s="2744"/>
    </row>
    <row r="6790" spans="1:36" ht="15.75">
      <c r="A6790" s="2754">
        <v>102</v>
      </c>
      <c r="B6790" s="517" t="s">
        <v>9034</v>
      </c>
      <c r="C6790" s="404" t="s">
        <v>66</v>
      </c>
      <c r="D6790" s="505">
        <v>2.75</v>
      </c>
      <c r="E6790" s="404"/>
      <c r="F6790" s="505"/>
      <c r="G6790" s="404">
        <v>2000</v>
      </c>
      <c r="H6790" s="505">
        <f>D6790*G6790</f>
        <v>5500</v>
      </c>
      <c r="I6790" s="507">
        <v>44964</v>
      </c>
      <c r="J6790" s="2756">
        <v>46388</v>
      </c>
      <c r="K6790" s="404"/>
      <c r="L6790" s="404"/>
      <c r="M6790" s="507"/>
      <c r="N6790" s="404"/>
      <c r="O6790" s="404">
        <v>100</v>
      </c>
      <c r="P6790" s="404">
        <v>142</v>
      </c>
      <c r="Q6790" s="404"/>
      <c r="R6790" s="404"/>
      <c r="S6790" s="404"/>
      <c r="T6790" s="404"/>
      <c r="U6790" s="404"/>
      <c r="V6790" s="404"/>
      <c r="W6790" s="404"/>
      <c r="X6790" s="404"/>
      <c r="Y6790" s="404"/>
      <c r="Z6790" s="404"/>
      <c r="AA6790" s="404"/>
      <c r="AB6790" s="404"/>
      <c r="AC6790" s="1507">
        <f t="shared" si="2351"/>
        <v>1758</v>
      </c>
      <c r="AD6790" s="1508">
        <f t="shared" si="2352"/>
        <v>4834.5</v>
      </c>
      <c r="AE6790" s="14">
        <f t="shared" si="2342"/>
        <v>45.7</v>
      </c>
      <c r="AF6790" s="14">
        <f t="shared" si="2353"/>
        <v>80.666666666666671</v>
      </c>
      <c r="AG6790" s="14">
        <f t="shared" si="2354"/>
        <v>21.793388429752063</v>
      </c>
      <c r="AH6790" s="14">
        <f t="shared" si="2343"/>
        <v>-23.906611570247939</v>
      </c>
      <c r="AI6790" s="14">
        <f t="shared" si="2344"/>
        <v>-1928.4666666666672</v>
      </c>
      <c r="AJ6790" s="2744"/>
    </row>
    <row r="6791" spans="1:36" ht="15.75">
      <c r="A6791" s="2754">
        <v>103</v>
      </c>
      <c r="B6791" s="517" t="s">
        <v>1613</v>
      </c>
      <c r="C6791" s="404" t="s">
        <v>66</v>
      </c>
      <c r="D6791" s="505">
        <v>1.2312099999999999</v>
      </c>
      <c r="E6791" s="404">
        <v>250</v>
      </c>
      <c r="F6791" s="505">
        <f t="shared" ref="F6791:F6792" si="2355">D6791*E6791</f>
        <v>307.80249999999995</v>
      </c>
      <c r="G6791" s="404"/>
      <c r="H6791" s="404"/>
      <c r="I6791" s="404"/>
      <c r="J6791" s="507">
        <v>45838</v>
      </c>
      <c r="K6791" s="404"/>
      <c r="L6791" s="404"/>
      <c r="M6791" s="404"/>
      <c r="N6791" s="404"/>
      <c r="O6791" s="404"/>
      <c r="P6791" s="404"/>
      <c r="Q6791" s="404"/>
      <c r="R6791" s="404"/>
      <c r="S6791" s="404"/>
      <c r="T6791" s="404"/>
      <c r="U6791" s="404"/>
      <c r="V6791" s="404"/>
      <c r="W6791" s="404"/>
      <c r="X6791" s="404"/>
      <c r="Y6791" s="404"/>
      <c r="Z6791" s="404"/>
      <c r="AA6791" s="404"/>
      <c r="AB6791" s="404"/>
      <c r="AC6791" s="1507">
        <f t="shared" si="2351"/>
        <v>250</v>
      </c>
      <c r="AD6791" s="1508">
        <f t="shared" si="2352"/>
        <v>307.80249999999995</v>
      </c>
      <c r="AE6791" s="14">
        <f t="shared" si="2342"/>
        <v>27.366666666666667</v>
      </c>
      <c r="AF6791" s="14">
        <f t="shared" si="2353"/>
        <v>0</v>
      </c>
      <c r="AG6791" s="14" t="e">
        <f t="shared" si="2354"/>
        <v>#DIV/0!</v>
      </c>
      <c r="AH6791" s="14" t="e">
        <f t="shared" si="2343"/>
        <v>#DIV/0!</v>
      </c>
      <c r="AI6791" s="14">
        <f t="shared" si="2344"/>
        <v>250</v>
      </c>
      <c r="AJ6791" s="2744"/>
    </row>
    <row r="6792" spans="1:36" ht="15.75">
      <c r="A6792" s="2754">
        <v>104</v>
      </c>
      <c r="B6792" s="517" t="s">
        <v>1613</v>
      </c>
      <c r="C6792" s="404" t="s">
        <v>66</v>
      </c>
      <c r="D6792" s="505">
        <v>1.2312099999999999</v>
      </c>
      <c r="E6792" s="404">
        <v>50</v>
      </c>
      <c r="F6792" s="505">
        <f t="shared" si="2355"/>
        <v>61.560499999999998</v>
      </c>
      <c r="G6792" s="404"/>
      <c r="H6792" s="404"/>
      <c r="I6792" s="510"/>
      <c r="J6792" s="507">
        <v>45838</v>
      </c>
      <c r="K6792" s="404"/>
      <c r="L6792" s="404"/>
      <c r="M6792" s="404"/>
      <c r="N6792" s="404"/>
      <c r="O6792" s="404"/>
      <c r="P6792" s="404"/>
      <c r="Q6792" s="404"/>
      <c r="R6792" s="404"/>
      <c r="S6792" s="404"/>
      <c r="T6792" s="404"/>
      <c r="U6792" s="404"/>
      <c r="V6792" s="404"/>
      <c r="W6792" s="404"/>
      <c r="X6792" s="404"/>
      <c r="Y6792" s="404"/>
      <c r="Z6792" s="404"/>
      <c r="AA6792" s="404"/>
      <c r="AB6792" s="404"/>
      <c r="AC6792" s="1507">
        <f t="shared" si="2351"/>
        <v>50</v>
      </c>
      <c r="AD6792" s="1508">
        <f t="shared" si="2352"/>
        <v>61.560499999999998</v>
      </c>
      <c r="AE6792" s="14">
        <f t="shared" si="2342"/>
        <v>27.366666666666667</v>
      </c>
      <c r="AF6792" s="14">
        <f t="shared" si="2353"/>
        <v>0</v>
      </c>
      <c r="AG6792" s="14" t="e">
        <f t="shared" si="2354"/>
        <v>#DIV/0!</v>
      </c>
      <c r="AH6792" s="14" t="e">
        <f t="shared" si="2343"/>
        <v>#DIV/0!</v>
      </c>
      <c r="AI6792" s="14">
        <f t="shared" si="2344"/>
        <v>50</v>
      </c>
      <c r="AJ6792" s="2744"/>
    </row>
    <row r="6793" spans="1:36" ht="15" customHeight="1">
      <c r="A6793" s="4621" t="s">
        <v>53</v>
      </c>
      <c r="B6793" s="4622"/>
      <c r="C6793" s="4622"/>
      <c r="D6793" s="4622"/>
      <c r="E6793" s="4622"/>
      <c r="F6793" s="4622"/>
      <c r="G6793" s="4622"/>
      <c r="H6793" s="4622"/>
      <c r="I6793" s="4622"/>
      <c r="J6793" s="4622"/>
      <c r="K6793" s="4622"/>
      <c r="L6793" s="4622"/>
      <c r="M6793" s="4622"/>
      <c r="N6793" s="4622"/>
      <c r="O6793" s="4622"/>
      <c r="P6793" s="4622"/>
      <c r="Q6793" s="4622"/>
      <c r="R6793" s="4622"/>
      <c r="S6793" s="4622"/>
      <c r="T6793" s="4622"/>
      <c r="U6793" s="4622"/>
      <c r="V6793" s="4622"/>
      <c r="W6793" s="4622"/>
      <c r="X6793" s="4622"/>
      <c r="Y6793" s="4622"/>
      <c r="Z6793" s="4622"/>
      <c r="AA6793" s="4622"/>
      <c r="AB6793" s="4622"/>
      <c r="AC6793" s="4622"/>
      <c r="AD6793" s="4622"/>
      <c r="AE6793" s="4622"/>
      <c r="AF6793" s="4622"/>
      <c r="AG6793" s="4622"/>
      <c r="AH6793" s="4622"/>
      <c r="AI6793" s="4622"/>
      <c r="AJ6793" s="4623"/>
    </row>
    <row r="6794" spans="1:36" ht="15.75">
      <c r="A6794" s="4414" t="s">
        <v>1425</v>
      </c>
      <c r="B6794" s="4414"/>
      <c r="C6794" s="4414"/>
      <c r="D6794" s="4414"/>
      <c r="E6794" s="4414"/>
      <c r="F6794" s="4414"/>
      <c r="G6794" s="4414"/>
      <c r="H6794" s="4414"/>
      <c r="I6794" s="4414"/>
      <c r="J6794" s="4414"/>
      <c r="K6794" s="4414"/>
      <c r="L6794" s="4414"/>
      <c r="M6794" s="4414"/>
      <c r="N6794" s="4414"/>
      <c r="O6794" s="4414"/>
      <c r="P6794" s="4414"/>
      <c r="Q6794" s="4414"/>
      <c r="R6794" s="4414"/>
      <c r="S6794" s="4414"/>
      <c r="T6794" s="4414"/>
      <c r="U6794" s="4414"/>
      <c r="V6794" s="4414"/>
      <c r="W6794" s="4414"/>
      <c r="X6794" s="4414"/>
      <c r="Y6794" s="4414"/>
      <c r="Z6794" s="4414"/>
      <c r="AA6794" s="4414"/>
      <c r="AB6794" s="4414"/>
      <c r="AC6794" s="4414"/>
      <c r="AD6794" s="4414"/>
      <c r="AE6794" s="4414"/>
      <c r="AF6794" s="4414"/>
      <c r="AG6794" s="4414"/>
      <c r="AH6794" s="4414"/>
      <c r="AI6794" s="4414"/>
      <c r="AJ6794" s="4414"/>
    </row>
    <row r="6795" spans="1:36" ht="15.75">
      <c r="A6795" s="4551" t="s">
        <v>10505</v>
      </c>
      <c r="B6795" s="4508"/>
      <c r="C6795" s="4508"/>
      <c r="D6795" s="4508"/>
      <c r="E6795" s="4508"/>
      <c r="F6795" s="4508"/>
      <c r="G6795" s="4508"/>
      <c r="H6795" s="4508"/>
      <c r="I6795" s="4508"/>
      <c r="J6795" s="4508"/>
      <c r="K6795" s="4508"/>
      <c r="L6795" s="4508"/>
      <c r="M6795" s="4508"/>
      <c r="N6795" s="4508"/>
      <c r="O6795" s="4508"/>
      <c r="P6795" s="4508"/>
      <c r="Q6795" s="4508"/>
      <c r="R6795" s="4508"/>
      <c r="S6795" s="4508"/>
      <c r="T6795" s="4508"/>
      <c r="U6795" s="4508"/>
      <c r="V6795" s="4508"/>
      <c r="W6795" s="4508"/>
      <c r="X6795" s="4508"/>
      <c r="Y6795" s="4508"/>
      <c r="Z6795" s="4508"/>
      <c r="AA6795" s="4508"/>
      <c r="AB6795" s="4508"/>
      <c r="AC6795" s="4508"/>
      <c r="AD6795" s="4508"/>
      <c r="AE6795" s="4508"/>
      <c r="AF6795" s="4508"/>
      <c r="AG6795" s="4508"/>
      <c r="AH6795" s="4508"/>
      <c r="AI6795" s="4508"/>
      <c r="AJ6795" s="4508"/>
    </row>
    <row r="6796" spans="1:36" ht="15.75">
      <c r="A6796" s="1461">
        <v>1</v>
      </c>
      <c r="B6796" s="2757" t="s">
        <v>2709</v>
      </c>
      <c r="C6796" s="2758" t="s">
        <v>66</v>
      </c>
      <c r="D6796" s="2759">
        <v>820.4</v>
      </c>
      <c r="E6796" s="2760">
        <v>12</v>
      </c>
      <c r="F6796" s="1280">
        <f t="shared" ref="F6796:F6823" si="2356" xml:space="preserve"> D6796*E6796</f>
        <v>9844.7999999999993</v>
      </c>
      <c r="G6796" s="2761"/>
      <c r="H6796" s="2539">
        <f t="shared" ref="H6796:H6823" si="2357">D6796*G6796</f>
        <v>0</v>
      </c>
      <c r="I6796" s="2762">
        <v>44550</v>
      </c>
      <c r="J6796" s="2762" t="s">
        <v>709</v>
      </c>
      <c r="K6796" s="1461"/>
      <c r="L6796" s="2763" t="s">
        <v>1319</v>
      </c>
      <c r="M6796" s="1461"/>
      <c r="N6796" s="1461">
        <v>0</v>
      </c>
      <c r="O6796" s="1461">
        <v>0</v>
      </c>
      <c r="P6796" s="1461">
        <v>0</v>
      </c>
      <c r="Q6796" s="1461"/>
      <c r="R6796" s="1461"/>
      <c r="S6796" s="1461"/>
      <c r="T6796" s="1461"/>
      <c r="U6796" s="1461"/>
      <c r="V6796" s="1461"/>
      <c r="W6796" s="1461"/>
      <c r="X6796" s="1461"/>
      <c r="Y6796" s="1461"/>
      <c r="Z6796" s="1461"/>
      <c r="AA6796" s="1461"/>
      <c r="AB6796" s="1461"/>
      <c r="AC6796" s="1507">
        <f t="shared" ref="AC6796:AC6823" si="2358">E6796+G6796-N6796-O6796-AA6796-P6796-Q6796-R6796-S6796-T6796-U6796-V6796-W6796-X6796-Y6796</f>
        <v>12</v>
      </c>
      <c r="AD6796" s="1508">
        <f t="shared" ref="AD6796:AD6823" si="2359">D6796*AC6796</f>
        <v>9844.7999999999993</v>
      </c>
      <c r="AE6796" s="14">
        <f t="shared" ref="AE6796:AE6817" si="2360">(J6796-"01.04.2023")/30</f>
        <v>21.366666666666667</v>
      </c>
      <c r="AF6796" s="14">
        <f t="shared" ref="AF6796:AF6823" si="2361">(N6796+O6796+P6796+Q6796+R6796+S6796+T6796+U6796+V6796+W6796+X6796+Y6796)/3</f>
        <v>0</v>
      </c>
      <c r="AG6796" s="14" t="e">
        <f t="shared" ref="AG6796:AG6823" si="2362">AC6796/AF6796</f>
        <v>#DIV/0!</v>
      </c>
      <c r="AH6796" s="14" t="e">
        <f t="shared" ref="AH6796:AH6817" si="2363">AG6796-AE6796</f>
        <v>#DIV/0!</v>
      </c>
      <c r="AI6796" s="14">
        <f t="shared" ref="AI6796:AI6817" si="2364">AC6796-(AE6796*AF6796)</f>
        <v>12</v>
      </c>
      <c r="AJ6796" s="1461"/>
    </row>
    <row r="6797" spans="1:36" ht="15.75">
      <c r="A6797" s="1461">
        <f>A6796+1</f>
        <v>2</v>
      </c>
      <c r="B6797" s="2757" t="s">
        <v>2711</v>
      </c>
      <c r="C6797" s="2758" t="s">
        <v>66</v>
      </c>
      <c r="D6797" s="2759">
        <v>116.7</v>
      </c>
      <c r="E6797" s="2760">
        <v>1176</v>
      </c>
      <c r="F6797" s="1280">
        <f t="shared" si="2356"/>
        <v>137239.20000000001</v>
      </c>
      <c r="G6797" s="2761"/>
      <c r="H6797" s="2539">
        <f t="shared" si="2357"/>
        <v>0</v>
      </c>
      <c r="I6797" s="2762">
        <v>44550</v>
      </c>
      <c r="J6797" s="2762" t="s">
        <v>2710</v>
      </c>
      <c r="K6797" s="1461"/>
      <c r="L6797" s="2763" t="s">
        <v>1319</v>
      </c>
      <c r="M6797" s="1461"/>
      <c r="N6797" s="1461">
        <v>0</v>
      </c>
      <c r="O6797" s="1461">
        <v>48</v>
      </c>
      <c r="P6797" s="1461">
        <v>36</v>
      </c>
      <c r="Q6797" s="1461"/>
      <c r="R6797" s="1461"/>
      <c r="S6797" s="1461"/>
      <c r="T6797" s="1461"/>
      <c r="U6797" s="1461"/>
      <c r="V6797" s="1461"/>
      <c r="W6797" s="1461"/>
      <c r="X6797" s="1461"/>
      <c r="Y6797" s="1461"/>
      <c r="Z6797" s="1461"/>
      <c r="AA6797" s="1461"/>
      <c r="AB6797" s="1461"/>
      <c r="AC6797" s="1507">
        <f t="shared" si="2358"/>
        <v>1092</v>
      </c>
      <c r="AD6797" s="1508">
        <f t="shared" si="2359"/>
        <v>127436.40000000001</v>
      </c>
      <c r="AE6797" s="14">
        <f t="shared" si="2360"/>
        <v>35.5</v>
      </c>
      <c r="AF6797" s="14">
        <f t="shared" si="2361"/>
        <v>28</v>
      </c>
      <c r="AG6797" s="14">
        <f t="shared" si="2362"/>
        <v>39</v>
      </c>
      <c r="AH6797" s="14">
        <f t="shared" si="2363"/>
        <v>3.5</v>
      </c>
      <c r="AI6797" s="14">
        <f t="shared" si="2364"/>
        <v>98</v>
      </c>
      <c r="AJ6797" s="1461"/>
    </row>
    <row r="6798" spans="1:36" ht="15.75">
      <c r="A6798" s="1461">
        <v>72</v>
      </c>
      <c r="B6798" s="2757" t="s">
        <v>2712</v>
      </c>
      <c r="C6798" s="2758" t="s">
        <v>66</v>
      </c>
      <c r="D6798" s="2759">
        <v>120.1</v>
      </c>
      <c r="E6798" s="2760">
        <v>1080</v>
      </c>
      <c r="F6798" s="1280">
        <f t="shared" si="2356"/>
        <v>129708</v>
      </c>
      <c r="G6798" s="2761"/>
      <c r="H6798" s="2539">
        <f t="shared" si="2357"/>
        <v>0</v>
      </c>
      <c r="I6798" s="2762">
        <v>44550</v>
      </c>
      <c r="J6798" s="2762" t="s">
        <v>2710</v>
      </c>
      <c r="K6798" s="1461"/>
      <c r="L6798" s="2763" t="s">
        <v>1319</v>
      </c>
      <c r="M6798" s="1461"/>
      <c r="N6798" s="1461">
        <v>0</v>
      </c>
      <c r="O6798" s="1461">
        <v>0</v>
      </c>
      <c r="P6798" s="1461">
        <v>24</v>
      </c>
      <c r="Q6798" s="1461"/>
      <c r="R6798" s="1461"/>
      <c r="S6798" s="1461"/>
      <c r="T6798" s="1461"/>
      <c r="U6798" s="1461"/>
      <c r="V6798" s="1461"/>
      <c r="W6798" s="1461"/>
      <c r="X6798" s="1461"/>
      <c r="Y6798" s="1461"/>
      <c r="Z6798" s="1461"/>
      <c r="AA6798" s="1461"/>
      <c r="AB6798" s="1461"/>
      <c r="AC6798" s="1507">
        <f t="shared" si="2358"/>
        <v>1056</v>
      </c>
      <c r="AD6798" s="1508">
        <f t="shared" si="2359"/>
        <v>126825.59999999999</v>
      </c>
      <c r="AE6798" s="14">
        <f t="shared" si="2360"/>
        <v>35.5</v>
      </c>
      <c r="AF6798" s="14">
        <f t="shared" si="2361"/>
        <v>8</v>
      </c>
      <c r="AG6798" s="14">
        <f t="shared" si="2362"/>
        <v>132</v>
      </c>
      <c r="AH6798" s="14">
        <f t="shared" si="2363"/>
        <v>96.5</v>
      </c>
      <c r="AI6798" s="14">
        <f t="shared" si="2364"/>
        <v>772</v>
      </c>
      <c r="AJ6798" s="1461"/>
    </row>
    <row r="6799" spans="1:36" ht="15.75">
      <c r="A6799" s="1461">
        <v>5</v>
      </c>
      <c r="B6799" s="2757" t="s">
        <v>2713</v>
      </c>
      <c r="C6799" s="2758" t="s">
        <v>66</v>
      </c>
      <c r="D6799" s="2759">
        <v>164.1</v>
      </c>
      <c r="E6799" s="2760">
        <v>504</v>
      </c>
      <c r="F6799" s="1280">
        <f t="shared" si="2356"/>
        <v>82706.399999999994</v>
      </c>
      <c r="G6799" s="2761"/>
      <c r="H6799" s="2539">
        <f t="shared" si="2357"/>
        <v>0</v>
      </c>
      <c r="I6799" s="2762">
        <v>44550</v>
      </c>
      <c r="J6799" s="2762" t="s">
        <v>2714</v>
      </c>
      <c r="K6799" s="1461"/>
      <c r="L6799" s="2763" t="s">
        <v>1319</v>
      </c>
      <c r="M6799" s="1461"/>
      <c r="N6799" s="1461">
        <v>0</v>
      </c>
      <c r="O6799" s="1461">
        <v>72</v>
      </c>
      <c r="P6799" s="1461">
        <v>48</v>
      </c>
      <c r="Q6799" s="1461"/>
      <c r="R6799" s="1461"/>
      <c r="S6799" s="1461"/>
      <c r="T6799" s="1461"/>
      <c r="U6799" s="1461"/>
      <c r="V6799" s="1461"/>
      <c r="W6799" s="1461"/>
      <c r="X6799" s="1461"/>
      <c r="Y6799" s="1461"/>
      <c r="Z6799" s="1461"/>
      <c r="AA6799" s="1461"/>
      <c r="AB6799" s="1461"/>
      <c r="AC6799" s="1507">
        <f t="shared" si="2358"/>
        <v>384</v>
      </c>
      <c r="AD6799" s="1508">
        <f t="shared" si="2359"/>
        <v>63014.399999999994</v>
      </c>
      <c r="AE6799" s="14">
        <f t="shared" si="2360"/>
        <v>15.233333333333333</v>
      </c>
      <c r="AF6799" s="14">
        <f t="shared" si="2361"/>
        <v>40</v>
      </c>
      <c r="AG6799" s="14">
        <f t="shared" si="2362"/>
        <v>9.6</v>
      </c>
      <c r="AH6799" s="14">
        <f t="shared" si="2363"/>
        <v>-5.6333333333333329</v>
      </c>
      <c r="AI6799" s="14">
        <f t="shared" si="2364"/>
        <v>-225.33333333333326</v>
      </c>
      <c r="AJ6799" s="1461"/>
    </row>
    <row r="6800" spans="1:36" ht="15.75">
      <c r="A6800" s="1461">
        <v>6</v>
      </c>
      <c r="B6800" s="2757" t="s">
        <v>2715</v>
      </c>
      <c r="C6800" s="2758" t="s">
        <v>66</v>
      </c>
      <c r="D6800" s="2759">
        <v>125.4</v>
      </c>
      <c r="E6800" s="2760">
        <v>1056</v>
      </c>
      <c r="F6800" s="1280">
        <f t="shared" si="2356"/>
        <v>132422.39999999999</v>
      </c>
      <c r="G6800" s="2761"/>
      <c r="H6800" s="2539">
        <f t="shared" si="2357"/>
        <v>0</v>
      </c>
      <c r="I6800" s="2762">
        <v>44550</v>
      </c>
      <c r="J6800" s="2762" t="s">
        <v>2716</v>
      </c>
      <c r="K6800" s="1461"/>
      <c r="L6800" s="2763" t="s">
        <v>1319</v>
      </c>
      <c r="M6800" s="1461"/>
      <c r="N6800" s="1461">
        <v>48</v>
      </c>
      <c r="O6800" s="1461">
        <v>0</v>
      </c>
      <c r="P6800" s="1461">
        <v>36</v>
      </c>
      <c r="Q6800" s="1461"/>
      <c r="R6800" s="1461"/>
      <c r="S6800" s="1461"/>
      <c r="T6800" s="1461"/>
      <c r="U6800" s="1461"/>
      <c r="V6800" s="1461"/>
      <c r="W6800" s="1461"/>
      <c r="X6800" s="1461"/>
      <c r="Y6800" s="1461"/>
      <c r="Z6800" s="1461"/>
      <c r="AA6800" s="1461"/>
      <c r="AB6800" s="1461"/>
      <c r="AC6800" s="1507">
        <f t="shared" si="2358"/>
        <v>972</v>
      </c>
      <c r="AD6800" s="1508">
        <f t="shared" si="2359"/>
        <v>121888.8</v>
      </c>
      <c r="AE6800" s="14">
        <f t="shared" si="2360"/>
        <v>26.4</v>
      </c>
      <c r="AF6800" s="14">
        <f t="shared" si="2361"/>
        <v>28</v>
      </c>
      <c r="AG6800" s="14">
        <f t="shared" si="2362"/>
        <v>34.714285714285715</v>
      </c>
      <c r="AH6800" s="14">
        <f t="shared" si="2363"/>
        <v>8.3142857142857167</v>
      </c>
      <c r="AI6800" s="14">
        <f t="shared" si="2364"/>
        <v>232.80000000000007</v>
      </c>
      <c r="AJ6800" s="1461"/>
    </row>
    <row r="6801" spans="1:36" ht="15.75">
      <c r="A6801" s="1461">
        <v>7</v>
      </c>
      <c r="B6801" s="2757" t="s">
        <v>2717</v>
      </c>
      <c r="C6801" s="2758" t="s">
        <v>66</v>
      </c>
      <c r="D6801" s="2759">
        <v>145.1</v>
      </c>
      <c r="E6801" s="2760">
        <v>828</v>
      </c>
      <c r="F6801" s="1280">
        <f t="shared" si="2356"/>
        <v>120142.79999999999</v>
      </c>
      <c r="G6801" s="2761"/>
      <c r="H6801" s="2539">
        <f t="shared" si="2357"/>
        <v>0</v>
      </c>
      <c r="I6801" s="2762">
        <v>44550</v>
      </c>
      <c r="J6801" s="2762" t="s">
        <v>2718</v>
      </c>
      <c r="K6801" s="1461"/>
      <c r="L6801" s="2763" t="s">
        <v>1319</v>
      </c>
      <c r="M6801" s="1461"/>
      <c r="N6801" s="1461">
        <v>36</v>
      </c>
      <c r="O6801" s="1461">
        <v>0</v>
      </c>
      <c r="P6801" s="1461">
        <v>36</v>
      </c>
      <c r="Q6801" s="1461"/>
      <c r="R6801" s="1461"/>
      <c r="S6801" s="1461"/>
      <c r="T6801" s="1461"/>
      <c r="U6801" s="1461"/>
      <c r="V6801" s="1461"/>
      <c r="W6801" s="1461"/>
      <c r="X6801" s="1461"/>
      <c r="Y6801" s="1461"/>
      <c r="Z6801" s="1461"/>
      <c r="AA6801" s="1461"/>
      <c r="AB6801" s="1461"/>
      <c r="AC6801" s="1507">
        <f t="shared" si="2358"/>
        <v>756</v>
      </c>
      <c r="AD6801" s="1508">
        <f t="shared" si="2359"/>
        <v>109695.59999999999</v>
      </c>
      <c r="AE6801" s="14">
        <f t="shared" si="2360"/>
        <v>23.333333333333332</v>
      </c>
      <c r="AF6801" s="14">
        <f t="shared" si="2361"/>
        <v>24</v>
      </c>
      <c r="AG6801" s="14">
        <f t="shared" si="2362"/>
        <v>31.5</v>
      </c>
      <c r="AH6801" s="14">
        <f t="shared" si="2363"/>
        <v>8.1666666666666679</v>
      </c>
      <c r="AI6801" s="14">
        <f t="shared" si="2364"/>
        <v>196</v>
      </c>
      <c r="AJ6801" s="1461"/>
    </row>
    <row r="6802" spans="1:36" ht="15.75">
      <c r="A6802" s="1461">
        <v>8</v>
      </c>
      <c r="B6802" s="2757" t="s">
        <v>2719</v>
      </c>
      <c r="C6802" s="2758" t="s">
        <v>66</v>
      </c>
      <c r="D6802" s="2759">
        <v>163.5</v>
      </c>
      <c r="E6802" s="2760">
        <v>1020</v>
      </c>
      <c r="F6802" s="1280">
        <f t="shared" si="2356"/>
        <v>166770</v>
      </c>
      <c r="G6802" s="2761"/>
      <c r="H6802" s="2539">
        <f t="shared" si="2357"/>
        <v>0</v>
      </c>
      <c r="I6802" s="2762">
        <v>44550</v>
      </c>
      <c r="J6802" s="2762" t="s">
        <v>67</v>
      </c>
      <c r="K6802" s="1461"/>
      <c r="L6802" s="2763" t="s">
        <v>1319</v>
      </c>
      <c r="M6802" s="1461"/>
      <c r="N6802" s="1461">
        <v>12</v>
      </c>
      <c r="O6802" s="1461">
        <v>72</v>
      </c>
      <c r="P6802" s="1461">
        <v>72</v>
      </c>
      <c r="Q6802" s="1461"/>
      <c r="R6802" s="1461"/>
      <c r="S6802" s="1461"/>
      <c r="T6802" s="1461"/>
      <c r="U6802" s="1461"/>
      <c r="V6802" s="1461"/>
      <c r="W6802" s="1461"/>
      <c r="X6802" s="1461"/>
      <c r="Y6802" s="1461"/>
      <c r="Z6802" s="1461"/>
      <c r="AA6802" s="1461"/>
      <c r="AB6802" s="1461"/>
      <c r="AC6802" s="1507">
        <f t="shared" si="2358"/>
        <v>864</v>
      </c>
      <c r="AD6802" s="1508">
        <f t="shared" si="2359"/>
        <v>141264</v>
      </c>
      <c r="AE6802" s="14">
        <f t="shared" si="2360"/>
        <v>-1.0333333333333334</v>
      </c>
      <c r="AF6802" s="14">
        <f t="shared" si="2361"/>
        <v>52</v>
      </c>
      <c r="AG6802" s="14">
        <f t="shared" si="2362"/>
        <v>16.615384615384617</v>
      </c>
      <c r="AH6802" s="14">
        <f t="shared" si="2363"/>
        <v>17.648717948717952</v>
      </c>
      <c r="AI6802" s="14">
        <f t="shared" si="2364"/>
        <v>917.73333333333335</v>
      </c>
      <c r="AJ6802" s="1461"/>
    </row>
    <row r="6803" spans="1:36" ht="15.75">
      <c r="A6803" s="1461">
        <v>17</v>
      </c>
      <c r="B6803" s="2757" t="s">
        <v>2721</v>
      </c>
      <c r="C6803" s="2758" t="s">
        <v>176</v>
      </c>
      <c r="D6803" s="2759">
        <v>24.19</v>
      </c>
      <c r="E6803" s="2760">
        <v>33.700000000000003</v>
      </c>
      <c r="F6803" s="1280">
        <f t="shared" si="2356"/>
        <v>815.20300000000009</v>
      </c>
      <c r="G6803" s="2761"/>
      <c r="H6803" s="2539">
        <f t="shared" si="2357"/>
        <v>0</v>
      </c>
      <c r="I6803" s="2762">
        <v>44548</v>
      </c>
      <c r="J6803" s="2762" t="s">
        <v>310</v>
      </c>
      <c r="K6803" s="1461"/>
      <c r="L6803" s="2763" t="s">
        <v>1319</v>
      </c>
      <c r="M6803" s="1461"/>
      <c r="N6803" s="1461">
        <v>0.7</v>
      </c>
      <c r="O6803" s="1461">
        <v>29.7</v>
      </c>
      <c r="P6803" s="1461">
        <v>3.2</v>
      </c>
      <c r="Q6803" s="1461"/>
      <c r="R6803" s="1461"/>
      <c r="S6803" s="1461"/>
      <c r="T6803" s="1461"/>
      <c r="U6803" s="1461"/>
      <c r="V6803" s="1461"/>
      <c r="W6803" s="1461"/>
      <c r="X6803" s="1461"/>
      <c r="Y6803" s="1461"/>
      <c r="Z6803" s="1461"/>
      <c r="AA6803" s="1461"/>
      <c r="AB6803" s="1461"/>
      <c r="AC6803" s="1507">
        <f t="shared" si="2358"/>
        <v>0.10000000000000053</v>
      </c>
      <c r="AD6803" s="1508">
        <f t="shared" si="2359"/>
        <v>2.4190000000000129</v>
      </c>
      <c r="AE6803" s="14">
        <f t="shared" si="2360"/>
        <v>0</v>
      </c>
      <c r="AF6803" s="14">
        <f t="shared" si="2361"/>
        <v>11.200000000000001</v>
      </c>
      <c r="AG6803" s="14">
        <f t="shared" si="2362"/>
        <v>8.9285714285714749E-3</v>
      </c>
      <c r="AH6803" s="14">
        <f t="shared" si="2363"/>
        <v>8.9285714285714749E-3</v>
      </c>
      <c r="AI6803" s="14">
        <f t="shared" si="2364"/>
        <v>0.10000000000000053</v>
      </c>
      <c r="AJ6803" s="1461"/>
    </row>
    <row r="6804" spans="1:36" ht="15.75">
      <c r="A6804" s="1461">
        <v>20</v>
      </c>
      <c r="B6804" s="2757" t="s">
        <v>2722</v>
      </c>
      <c r="C6804" s="2758" t="s">
        <v>176</v>
      </c>
      <c r="D6804" s="2759">
        <v>46.28</v>
      </c>
      <c r="E6804" s="2760">
        <v>50</v>
      </c>
      <c r="F6804" s="1280">
        <f t="shared" si="2356"/>
        <v>2314</v>
      </c>
      <c r="G6804" s="2761"/>
      <c r="H6804" s="2539">
        <f t="shared" si="2357"/>
        <v>0</v>
      </c>
      <c r="I6804" s="2762">
        <v>44543</v>
      </c>
      <c r="J6804" s="2762" t="s">
        <v>76</v>
      </c>
      <c r="K6804" s="1461"/>
      <c r="L6804" s="2763" t="s">
        <v>1319</v>
      </c>
      <c r="M6804" s="1461"/>
      <c r="N6804" s="1461">
        <v>0</v>
      </c>
      <c r="O6804" s="1461">
        <v>0</v>
      </c>
      <c r="P6804" s="1461">
        <v>0</v>
      </c>
      <c r="Q6804" s="1461"/>
      <c r="R6804" s="1461"/>
      <c r="S6804" s="1461"/>
      <c r="T6804" s="1461"/>
      <c r="U6804" s="1461"/>
      <c r="V6804" s="1461"/>
      <c r="W6804" s="1461"/>
      <c r="X6804" s="1461"/>
      <c r="Y6804" s="1461"/>
      <c r="Z6804" s="1461"/>
      <c r="AA6804" s="1461"/>
      <c r="AB6804" s="1461"/>
      <c r="AC6804" s="1507">
        <f t="shared" si="2358"/>
        <v>50</v>
      </c>
      <c r="AD6804" s="1508">
        <f t="shared" si="2359"/>
        <v>2314</v>
      </c>
      <c r="AE6804" s="14">
        <f t="shared" si="2360"/>
        <v>14.233333333333333</v>
      </c>
      <c r="AF6804" s="14">
        <f t="shared" si="2361"/>
        <v>0</v>
      </c>
      <c r="AG6804" s="14" t="e">
        <f t="shared" si="2362"/>
        <v>#DIV/0!</v>
      </c>
      <c r="AH6804" s="14" t="e">
        <f t="shared" si="2363"/>
        <v>#DIV/0!</v>
      </c>
      <c r="AI6804" s="14">
        <f t="shared" si="2364"/>
        <v>50</v>
      </c>
      <c r="AJ6804" s="1461"/>
    </row>
    <row r="6805" spans="1:36" ht="15.75">
      <c r="A6805" s="1461">
        <v>21</v>
      </c>
      <c r="B6805" s="2757" t="s">
        <v>2722</v>
      </c>
      <c r="C6805" s="2758" t="s">
        <v>176</v>
      </c>
      <c r="D6805" s="2759">
        <v>47.3</v>
      </c>
      <c r="E6805" s="2760">
        <v>11.2</v>
      </c>
      <c r="F6805" s="1280">
        <f t="shared" si="2356"/>
        <v>529.76</v>
      </c>
      <c r="G6805" s="2761"/>
      <c r="H6805" s="2539">
        <f t="shared" si="2357"/>
        <v>0</v>
      </c>
      <c r="I6805" s="2762">
        <v>44522</v>
      </c>
      <c r="J6805" s="2762" t="s">
        <v>76</v>
      </c>
      <c r="K6805" s="1461"/>
      <c r="L6805" s="2763" t="s">
        <v>1319</v>
      </c>
      <c r="M6805" s="1461"/>
      <c r="N6805" s="1461">
        <v>2.2000000000000002</v>
      </c>
      <c r="O6805" s="1461">
        <v>1.3</v>
      </c>
      <c r="P6805" s="1461">
        <v>0</v>
      </c>
      <c r="Q6805" s="1461"/>
      <c r="R6805" s="1461"/>
      <c r="S6805" s="1461"/>
      <c r="T6805" s="1461"/>
      <c r="U6805" s="1461"/>
      <c r="V6805" s="1461"/>
      <c r="W6805" s="1461"/>
      <c r="X6805" s="1461"/>
      <c r="Y6805" s="1461"/>
      <c r="Z6805" s="1461"/>
      <c r="AA6805" s="1461"/>
      <c r="AB6805" s="1461"/>
      <c r="AC6805" s="1507">
        <f t="shared" si="2358"/>
        <v>7.7</v>
      </c>
      <c r="AD6805" s="1508">
        <f t="shared" si="2359"/>
        <v>364.21</v>
      </c>
      <c r="AE6805" s="14">
        <f t="shared" si="2360"/>
        <v>14.233333333333333</v>
      </c>
      <c r="AF6805" s="14">
        <f t="shared" si="2361"/>
        <v>1.1666666666666667</v>
      </c>
      <c r="AG6805" s="14">
        <f t="shared" si="2362"/>
        <v>6.6</v>
      </c>
      <c r="AH6805" s="14">
        <f t="shared" si="2363"/>
        <v>-7.6333333333333329</v>
      </c>
      <c r="AI6805" s="14">
        <f t="shared" si="2364"/>
        <v>-8.905555555555555</v>
      </c>
      <c r="AJ6805" s="1461"/>
    </row>
    <row r="6806" spans="1:36" ht="15.75">
      <c r="A6806" s="1461">
        <v>22</v>
      </c>
      <c r="B6806" s="2757" t="s">
        <v>2722</v>
      </c>
      <c r="C6806" s="2758" t="s">
        <v>176</v>
      </c>
      <c r="D6806" s="2759">
        <v>48.48</v>
      </c>
      <c r="E6806" s="2760">
        <v>100</v>
      </c>
      <c r="F6806" s="1280">
        <f t="shared" si="2356"/>
        <v>4848</v>
      </c>
      <c r="G6806" s="2761"/>
      <c r="H6806" s="2539">
        <f t="shared" si="2357"/>
        <v>0</v>
      </c>
      <c r="I6806" s="2762">
        <v>44552</v>
      </c>
      <c r="J6806" s="2762" t="s">
        <v>76</v>
      </c>
      <c r="K6806" s="1461"/>
      <c r="L6806" s="2763" t="s">
        <v>1319</v>
      </c>
      <c r="M6806" s="1461"/>
      <c r="N6806" s="1461">
        <v>0</v>
      </c>
      <c r="O6806" s="1461">
        <v>0</v>
      </c>
      <c r="P6806" s="1461">
        <v>0</v>
      </c>
      <c r="Q6806" s="1461"/>
      <c r="R6806" s="1461"/>
      <c r="S6806" s="1461"/>
      <c r="T6806" s="1461"/>
      <c r="U6806" s="1461"/>
      <c r="V6806" s="1461"/>
      <c r="W6806" s="1461"/>
      <c r="X6806" s="1461"/>
      <c r="Y6806" s="1461"/>
      <c r="Z6806" s="1461"/>
      <c r="AA6806" s="1461"/>
      <c r="AB6806" s="1461"/>
      <c r="AC6806" s="1507">
        <f t="shared" si="2358"/>
        <v>100</v>
      </c>
      <c r="AD6806" s="1508">
        <f t="shared" si="2359"/>
        <v>4848</v>
      </c>
      <c r="AE6806" s="14">
        <f t="shared" si="2360"/>
        <v>14.233333333333333</v>
      </c>
      <c r="AF6806" s="14">
        <f t="shared" si="2361"/>
        <v>0</v>
      </c>
      <c r="AG6806" s="14" t="e">
        <f t="shared" si="2362"/>
        <v>#DIV/0!</v>
      </c>
      <c r="AH6806" s="14" t="e">
        <f t="shared" si="2363"/>
        <v>#DIV/0!</v>
      </c>
      <c r="AI6806" s="14">
        <f t="shared" si="2364"/>
        <v>100</v>
      </c>
      <c r="AJ6806" s="1461"/>
    </row>
    <row r="6807" spans="1:36" ht="15.75">
      <c r="A6807" s="1461">
        <v>31</v>
      </c>
      <c r="B6807" s="2757" t="s">
        <v>2725</v>
      </c>
      <c r="C6807" s="2758" t="s">
        <v>573</v>
      </c>
      <c r="D6807" s="2759">
        <v>0.7</v>
      </c>
      <c r="E6807" s="2760">
        <v>2200</v>
      </c>
      <c r="F6807" s="1280">
        <f t="shared" si="2356"/>
        <v>1540</v>
      </c>
      <c r="G6807" s="2761"/>
      <c r="H6807" s="2539">
        <f t="shared" si="2357"/>
        <v>0</v>
      </c>
      <c r="I6807" s="2762">
        <v>44137</v>
      </c>
      <c r="J6807" s="2762" t="s">
        <v>709</v>
      </c>
      <c r="K6807" s="1461"/>
      <c r="L6807" s="2763" t="s">
        <v>1319</v>
      </c>
      <c r="M6807" s="1461"/>
      <c r="N6807" s="1461">
        <v>0</v>
      </c>
      <c r="O6807" s="1461">
        <v>0</v>
      </c>
      <c r="P6807" s="1461">
        <v>0</v>
      </c>
      <c r="Q6807" s="1461"/>
      <c r="R6807" s="1461"/>
      <c r="S6807" s="1461"/>
      <c r="T6807" s="1461"/>
      <c r="U6807" s="1461"/>
      <c r="V6807" s="1461"/>
      <c r="W6807" s="1461"/>
      <c r="X6807" s="1461"/>
      <c r="Y6807" s="1461"/>
      <c r="Z6807" s="1461"/>
      <c r="AA6807" s="1461"/>
      <c r="AB6807" s="1461"/>
      <c r="AC6807" s="1507">
        <f t="shared" si="2358"/>
        <v>2200</v>
      </c>
      <c r="AD6807" s="1508">
        <f t="shared" si="2359"/>
        <v>1540</v>
      </c>
      <c r="AE6807" s="14">
        <f t="shared" si="2360"/>
        <v>21.366666666666667</v>
      </c>
      <c r="AF6807" s="14">
        <f t="shared" si="2361"/>
        <v>0</v>
      </c>
      <c r="AG6807" s="14" t="e">
        <f t="shared" si="2362"/>
        <v>#DIV/0!</v>
      </c>
      <c r="AH6807" s="14" t="e">
        <f t="shared" si="2363"/>
        <v>#DIV/0!</v>
      </c>
      <c r="AI6807" s="14">
        <f t="shared" si="2364"/>
        <v>2200</v>
      </c>
      <c r="AJ6807" s="1461"/>
    </row>
    <row r="6808" spans="1:36" ht="15.75">
      <c r="A6808" s="1461">
        <v>35</v>
      </c>
      <c r="B6808" s="2757" t="s">
        <v>2726</v>
      </c>
      <c r="C6808" s="2758" t="s">
        <v>66</v>
      </c>
      <c r="D6808" s="2759">
        <v>17.64</v>
      </c>
      <c r="E6808" s="2760">
        <v>250</v>
      </c>
      <c r="F6808" s="1280">
        <f t="shared" si="2356"/>
        <v>4410</v>
      </c>
      <c r="G6808" s="2761"/>
      <c r="H6808" s="2539">
        <f t="shared" si="2357"/>
        <v>0</v>
      </c>
      <c r="I6808" s="2762">
        <v>44547</v>
      </c>
      <c r="J6808" s="2762" t="s">
        <v>2727</v>
      </c>
      <c r="K6808" s="1461"/>
      <c r="L6808" s="2763" t="s">
        <v>1319</v>
      </c>
      <c r="M6808" s="1461"/>
      <c r="N6808" s="1461">
        <v>0</v>
      </c>
      <c r="O6808" s="1461">
        <v>0</v>
      </c>
      <c r="P6808" s="1461">
        <v>0</v>
      </c>
      <c r="Q6808" s="1461"/>
      <c r="R6808" s="1461"/>
      <c r="S6808" s="1461"/>
      <c r="T6808" s="1461"/>
      <c r="U6808" s="1461"/>
      <c r="V6808" s="1461"/>
      <c r="W6808" s="1461"/>
      <c r="X6808" s="1461"/>
      <c r="Y6808" s="1461"/>
      <c r="Z6808" s="1461"/>
      <c r="AA6808" s="1461"/>
      <c r="AB6808" s="1461"/>
      <c r="AC6808" s="1507">
        <f t="shared" si="2358"/>
        <v>250</v>
      </c>
      <c r="AD6808" s="1508">
        <f t="shared" si="2359"/>
        <v>4410</v>
      </c>
      <c r="AE6808" s="14">
        <f t="shared" si="2360"/>
        <v>17.3</v>
      </c>
      <c r="AF6808" s="14">
        <f t="shared" si="2361"/>
        <v>0</v>
      </c>
      <c r="AG6808" s="14" t="e">
        <f t="shared" si="2362"/>
        <v>#DIV/0!</v>
      </c>
      <c r="AH6808" s="14" t="e">
        <f t="shared" si="2363"/>
        <v>#DIV/0!</v>
      </c>
      <c r="AI6808" s="14">
        <f t="shared" si="2364"/>
        <v>250</v>
      </c>
      <c r="AJ6808" s="1461"/>
    </row>
    <row r="6809" spans="1:36" ht="15.75">
      <c r="A6809" s="1461">
        <v>36</v>
      </c>
      <c r="B6809" s="2757" t="s">
        <v>2728</v>
      </c>
      <c r="C6809" s="2758" t="s">
        <v>66</v>
      </c>
      <c r="D6809" s="2759">
        <v>23.6</v>
      </c>
      <c r="E6809" s="2760">
        <v>200</v>
      </c>
      <c r="F6809" s="1280">
        <f t="shared" si="2356"/>
        <v>4720</v>
      </c>
      <c r="G6809" s="2761"/>
      <c r="H6809" s="2539">
        <f t="shared" si="2357"/>
        <v>0</v>
      </c>
      <c r="I6809" s="2762">
        <v>44547</v>
      </c>
      <c r="J6809" s="2762" t="s">
        <v>2727</v>
      </c>
      <c r="K6809" s="1461"/>
      <c r="L6809" s="2763" t="s">
        <v>1319</v>
      </c>
      <c r="M6809" s="1461"/>
      <c r="N6809" s="1461">
        <v>0</v>
      </c>
      <c r="O6809" s="1461">
        <v>0</v>
      </c>
      <c r="P6809" s="1461">
        <v>0</v>
      </c>
      <c r="Q6809" s="1461"/>
      <c r="R6809" s="1461"/>
      <c r="S6809" s="1461"/>
      <c r="T6809" s="1461"/>
      <c r="U6809" s="1461"/>
      <c r="V6809" s="1461"/>
      <c r="W6809" s="1461"/>
      <c r="X6809" s="1461"/>
      <c r="Y6809" s="1461"/>
      <c r="Z6809" s="1461"/>
      <c r="AA6809" s="1461"/>
      <c r="AB6809" s="1461"/>
      <c r="AC6809" s="1507">
        <f t="shared" si="2358"/>
        <v>200</v>
      </c>
      <c r="AD6809" s="1508">
        <f t="shared" si="2359"/>
        <v>4720</v>
      </c>
      <c r="AE6809" s="14">
        <f t="shared" si="2360"/>
        <v>17.3</v>
      </c>
      <c r="AF6809" s="14">
        <f t="shared" si="2361"/>
        <v>0</v>
      </c>
      <c r="AG6809" s="14" t="e">
        <f t="shared" si="2362"/>
        <v>#DIV/0!</v>
      </c>
      <c r="AH6809" s="14" t="e">
        <f t="shared" si="2363"/>
        <v>#DIV/0!</v>
      </c>
      <c r="AI6809" s="14">
        <f t="shared" si="2364"/>
        <v>200</v>
      </c>
      <c r="AJ6809" s="1461"/>
    </row>
    <row r="6810" spans="1:36" ht="15.75">
      <c r="A6810" s="1461">
        <v>48</v>
      </c>
      <c r="B6810" s="2757" t="s">
        <v>2732</v>
      </c>
      <c r="C6810" s="2758" t="s">
        <v>176</v>
      </c>
      <c r="D6810" s="2759">
        <v>12789</v>
      </c>
      <c r="E6810" s="2760">
        <v>50</v>
      </c>
      <c r="F6810" s="1280">
        <f t="shared" si="2356"/>
        <v>639450</v>
      </c>
      <c r="G6810" s="2761"/>
      <c r="H6810" s="2539">
        <f t="shared" si="2357"/>
        <v>0</v>
      </c>
      <c r="I6810" s="2762">
        <v>44543</v>
      </c>
      <c r="J6810" s="2762" t="s">
        <v>314</v>
      </c>
      <c r="K6810" s="1461"/>
      <c r="L6810" s="2763" t="s">
        <v>1319</v>
      </c>
      <c r="M6810" s="1461"/>
      <c r="N6810" s="1461">
        <v>6</v>
      </c>
      <c r="O6810" s="1461">
        <v>0</v>
      </c>
      <c r="P6810" s="1461">
        <v>0</v>
      </c>
      <c r="Q6810" s="1461"/>
      <c r="R6810" s="1461"/>
      <c r="S6810" s="1461"/>
      <c r="T6810" s="1461"/>
      <c r="U6810" s="1461"/>
      <c r="V6810" s="1461"/>
      <c r="W6810" s="1461"/>
      <c r="X6810" s="1461"/>
      <c r="Y6810" s="1461"/>
      <c r="Z6810" s="1461"/>
      <c r="AA6810" s="1461"/>
      <c r="AB6810" s="1461"/>
      <c r="AC6810" s="1507">
        <f t="shared" si="2358"/>
        <v>44</v>
      </c>
      <c r="AD6810" s="1508">
        <f t="shared" si="2359"/>
        <v>562716</v>
      </c>
      <c r="AE6810" s="14">
        <f t="shared" si="2360"/>
        <v>18.3</v>
      </c>
      <c r="AF6810" s="14">
        <f t="shared" si="2361"/>
        <v>2</v>
      </c>
      <c r="AG6810" s="14">
        <f t="shared" si="2362"/>
        <v>22</v>
      </c>
      <c r="AH6810" s="14">
        <f t="shared" si="2363"/>
        <v>3.6999999999999993</v>
      </c>
      <c r="AI6810" s="14">
        <f t="shared" si="2364"/>
        <v>7.3999999999999986</v>
      </c>
      <c r="AJ6810" s="1461"/>
    </row>
    <row r="6811" spans="1:36" ht="15.75">
      <c r="A6811" s="1461">
        <v>51</v>
      </c>
      <c r="B6811" s="2757" t="s">
        <v>2733</v>
      </c>
      <c r="C6811" s="2758" t="s">
        <v>66</v>
      </c>
      <c r="D6811" s="2759">
        <v>10.89</v>
      </c>
      <c r="E6811" s="2760">
        <v>180</v>
      </c>
      <c r="F6811" s="1280">
        <f t="shared" si="2356"/>
        <v>1960.2</v>
      </c>
      <c r="G6811" s="2761"/>
      <c r="H6811" s="2539">
        <f t="shared" si="2357"/>
        <v>0</v>
      </c>
      <c r="I6811" s="2762">
        <v>44547</v>
      </c>
      <c r="J6811" s="2762" t="s">
        <v>2731</v>
      </c>
      <c r="K6811" s="1461"/>
      <c r="L6811" s="2763" t="s">
        <v>1319</v>
      </c>
      <c r="M6811" s="1461"/>
      <c r="N6811" s="1461">
        <v>0</v>
      </c>
      <c r="O6811" s="1461">
        <v>0</v>
      </c>
      <c r="P6811" s="1461">
        <v>0</v>
      </c>
      <c r="Q6811" s="1461"/>
      <c r="R6811" s="1461"/>
      <c r="S6811" s="1461"/>
      <c r="T6811" s="1461"/>
      <c r="U6811" s="1461"/>
      <c r="V6811" s="1461"/>
      <c r="W6811" s="1461"/>
      <c r="X6811" s="1461"/>
      <c r="Y6811" s="1461"/>
      <c r="Z6811" s="1461"/>
      <c r="AA6811" s="1461"/>
      <c r="AB6811" s="1461"/>
      <c r="AC6811" s="1507">
        <f t="shared" si="2358"/>
        <v>180</v>
      </c>
      <c r="AD6811" s="1508">
        <f t="shared" si="2359"/>
        <v>1960.2</v>
      </c>
      <c r="AE6811" s="14">
        <f t="shared" si="2360"/>
        <v>56.833333333333336</v>
      </c>
      <c r="AF6811" s="14">
        <f t="shared" si="2361"/>
        <v>0</v>
      </c>
      <c r="AG6811" s="14" t="e">
        <f t="shared" si="2362"/>
        <v>#DIV/0!</v>
      </c>
      <c r="AH6811" s="14" t="e">
        <f t="shared" si="2363"/>
        <v>#DIV/0!</v>
      </c>
      <c r="AI6811" s="14">
        <f t="shared" si="2364"/>
        <v>180</v>
      </c>
      <c r="AJ6811" s="1461"/>
    </row>
    <row r="6812" spans="1:36" ht="15.75">
      <c r="A6812" s="1461">
        <v>62</v>
      </c>
      <c r="B6812" s="2757" t="s">
        <v>2734</v>
      </c>
      <c r="C6812" s="2758" t="s">
        <v>176</v>
      </c>
      <c r="D6812" s="2759">
        <v>617.66</v>
      </c>
      <c r="E6812" s="2760">
        <v>50</v>
      </c>
      <c r="F6812" s="1280">
        <f t="shared" si="2356"/>
        <v>30883</v>
      </c>
      <c r="G6812" s="2761"/>
      <c r="H6812" s="2539">
        <f t="shared" si="2357"/>
        <v>0</v>
      </c>
      <c r="I6812" s="2762">
        <v>44552</v>
      </c>
      <c r="J6812" s="2762" t="s">
        <v>316</v>
      </c>
      <c r="K6812" s="1461"/>
      <c r="L6812" s="2763" t="s">
        <v>1319</v>
      </c>
      <c r="M6812" s="1461"/>
      <c r="N6812" s="1461">
        <v>0</v>
      </c>
      <c r="O6812" s="1461">
        <v>0</v>
      </c>
      <c r="P6812" s="1461">
        <v>0</v>
      </c>
      <c r="Q6812" s="1461"/>
      <c r="R6812" s="1461"/>
      <c r="S6812" s="1461"/>
      <c r="T6812" s="1461"/>
      <c r="U6812" s="1461"/>
      <c r="V6812" s="1461"/>
      <c r="W6812" s="1461"/>
      <c r="X6812" s="1461"/>
      <c r="Y6812" s="1461"/>
      <c r="Z6812" s="1461"/>
      <c r="AA6812" s="1461"/>
      <c r="AB6812" s="1461"/>
      <c r="AC6812" s="1507">
        <f t="shared" si="2358"/>
        <v>50</v>
      </c>
      <c r="AD6812" s="1508">
        <f t="shared" si="2359"/>
        <v>30883</v>
      </c>
      <c r="AE6812" s="14">
        <f t="shared" si="2360"/>
        <v>8.1333333333333329</v>
      </c>
      <c r="AF6812" s="14">
        <f t="shared" si="2361"/>
        <v>0</v>
      </c>
      <c r="AG6812" s="14" t="e">
        <f t="shared" si="2362"/>
        <v>#DIV/0!</v>
      </c>
      <c r="AH6812" s="14" t="e">
        <f t="shared" si="2363"/>
        <v>#DIV/0!</v>
      </c>
      <c r="AI6812" s="14">
        <f t="shared" si="2364"/>
        <v>50</v>
      </c>
      <c r="AJ6812" s="1461"/>
    </row>
    <row r="6813" spans="1:36" ht="15.75">
      <c r="A6813" s="1461">
        <v>67</v>
      </c>
      <c r="B6813" s="2757" t="s">
        <v>2735</v>
      </c>
      <c r="C6813" s="2758" t="s">
        <v>66</v>
      </c>
      <c r="D6813" s="2759">
        <v>5.1100000000000003</v>
      </c>
      <c r="E6813" s="2760">
        <v>104</v>
      </c>
      <c r="F6813" s="1280">
        <f t="shared" si="2356"/>
        <v>531.44000000000005</v>
      </c>
      <c r="G6813" s="2761"/>
      <c r="H6813" s="2539">
        <f t="shared" si="2357"/>
        <v>0</v>
      </c>
      <c r="I6813" s="2762">
        <v>44547</v>
      </c>
      <c r="J6813" s="2762" t="s">
        <v>307</v>
      </c>
      <c r="K6813" s="1461"/>
      <c r="L6813" s="2763" t="s">
        <v>1319</v>
      </c>
      <c r="M6813" s="1461"/>
      <c r="N6813" s="1461">
        <v>54</v>
      </c>
      <c r="O6813" s="1461">
        <v>0</v>
      </c>
      <c r="P6813" s="1461">
        <v>31</v>
      </c>
      <c r="Q6813" s="1461"/>
      <c r="R6813" s="1461"/>
      <c r="S6813" s="1461"/>
      <c r="T6813" s="1461"/>
      <c r="U6813" s="1461"/>
      <c r="V6813" s="1461"/>
      <c r="W6813" s="1461"/>
      <c r="X6813" s="1461"/>
      <c r="Y6813" s="1461"/>
      <c r="Z6813" s="1461"/>
      <c r="AA6813" s="1461"/>
      <c r="AB6813" s="1461"/>
      <c r="AC6813" s="1507">
        <f t="shared" si="2358"/>
        <v>19</v>
      </c>
      <c r="AD6813" s="1508">
        <f t="shared" si="2359"/>
        <v>97.09</v>
      </c>
      <c r="AE6813" s="14">
        <f t="shared" si="2360"/>
        <v>28.433333333333334</v>
      </c>
      <c r="AF6813" s="14">
        <f t="shared" si="2361"/>
        <v>28.333333333333332</v>
      </c>
      <c r="AG6813" s="14">
        <f t="shared" si="2362"/>
        <v>0.67058823529411771</v>
      </c>
      <c r="AH6813" s="14">
        <f t="shared" si="2363"/>
        <v>-27.762745098039215</v>
      </c>
      <c r="AI6813" s="14">
        <f t="shared" si="2364"/>
        <v>-786.61111111111109</v>
      </c>
      <c r="AJ6813" s="1461"/>
    </row>
    <row r="6814" spans="1:36" ht="15.75">
      <c r="A6814" s="1461">
        <v>71</v>
      </c>
      <c r="B6814" s="2757" t="s">
        <v>2737</v>
      </c>
      <c r="C6814" s="2758" t="s">
        <v>66</v>
      </c>
      <c r="D6814" s="2759">
        <v>109.98</v>
      </c>
      <c r="E6814" s="2760">
        <v>20</v>
      </c>
      <c r="F6814" s="1280">
        <f t="shared" si="2356"/>
        <v>2199.6</v>
      </c>
      <c r="G6814" s="2761"/>
      <c r="H6814" s="2539">
        <f t="shared" si="2357"/>
        <v>0</v>
      </c>
      <c r="I6814" s="2762">
        <v>44547</v>
      </c>
      <c r="J6814" s="2762" t="s">
        <v>2736</v>
      </c>
      <c r="K6814" s="1461"/>
      <c r="L6814" s="2763" t="s">
        <v>1319</v>
      </c>
      <c r="M6814" s="1461"/>
      <c r="N6814" s="1461">
        <v>0</v>
      </c>
      <c r="O6814" s="1461">
        <v>0</v>
      </c>
      <c r="P6814" s="1461">
        <v>0</v>
      </c>
      <c r="Q6814" s="1461"/>
      <c r="R6814" s="1461"/>
      <c r="S6814" s="1461"/>
      <c r="T6814" s="1461"/>
      <c r="U6814" s="1461"/>
      <c r="V6814" s="1461"/>
      <c r="W6814" s="1461"/>
      <c r="X6814" s="1461"/>
      <c r="Y6814" s="1461"/>
      <c r="Z6814" s="1461"/>
      <c r="AA6814" s="1461"/>
      <c r="AB6814" s="1461"/>
      <c r="AC6814" s="1507">
        <f t="shared" si="2358"/>
        <v>20</v>
      </c>
      <c r="AD6814" s="1508">
        <f t="shared" si="2359"/>
        <v>2199.6</v>
      </c>
      <c r="AE6814" s="14">
        <f t="shared" si="2360"/>
        <v>44.666666666666664</v>
      </c>
      <c r="AF6814" s="14">
        <f t="shared" si="2361"/>
        <v>0</v>
      </c>
      <c r="AG6814" s="14" t="e">
        <f t="shared" si="2362"/>
        <v>#DIV/0!</v>
      </c>
      <c r="AH6814" s="14" t="e">
        <f t="shared" si="2363"/>
        <v>#DIV/0!</v>
      </c>
      <c r="AI6814" s="14">
        <f t="shared" si="2364"/>
        <v>20</v>
      </c>
      <c r="AJ6814" s="1461"/>
    </row>
    <row r="6815" spans="1:36" ht="15.75">
      <c r="A6815" s="1461">
        <v>72</v>
      </c>
      <c r="B6815" s="2757" t="s">
        <v>2738</v>
      </c>
      <c r="C6815" s="2758" t="s">
        <v>66</v>
      </c>
      <c r="D6815" s="2759">
        <v>109.98</v>
      </c>
      <c r="E6815" s="2760">
        <v>20</v>
      </c>
      <c r="F6815" s="1280">
        <f t="shared" si="2356"/>
        <v>2199.6</v>
      </c>
      <c r="G6815" s="2761"/>
      <c r="H6815" s="2539">
        <f t="shared" si="2357"/>
        <v>0</v>
      </c>
      <c r="I6815" s="2762">
        <v>44547</v>
      </c>
      <c r="J6815" s="2762" t="s">
        <v>678</v>
      </c>
      <c r="K6815" s="1461"/>
      <c r="L6815" s="2763" t="s">
        <v>1319</v>
      </c>
      <c r="M6815" s="1461"/>
      <c r="N6815" s="1461">
        <v>0</v>
      </c>
      <c r="O6815" s="1461">
        <v>0</v>
      </c>
      <c r="P6815" s="1461">
        <v>0</v>
      </c>
      <c r="Q6815" s="1461"/>
      <c r="R6815" s="1461"/>
      <c r="S6815" s="1461"/>
      <c r="T6815" s="1461"/>
      <c r="U6815" s="1461"/>
      <c r="V6815" s="1461"/>
      <c r="W6815" s="1461"/>
      <c r="X6815" s="1461"/>
      <c r="Y6815" s="1461"/>
      <c r="Z6815" s="1461"/>
      <c r="AA6815" s="1461"/>
      <c r="AB6815" s="1461"/>
      <c r="AC6815" s="1507">
        <f t="shared" si="2358"/>
        <v>20</v>
      </c>
      <c r="AD6815" s="1508">
        <f t="shared" si="2359"/>
        <v>2199.6</v>
      </c>
      <c r="AE6815" s="14">
        <f t="shared" si="2360"/>
        <v>42.633333333333333</v>
      </c>
      <c r="AF6815" s="14">
        <f t="shared" si="2361"/>
        <v>0</v>
      </c>
      <c r="AG6815" s="14" t="e">
        <f t="shared" si="2362"/>
        <v>#DIV/0!</v>
      </c>
      <c r="AH6815" s="14" t="e">
        <f t="shared" si="2363"/>
        <v>#DIV/0!</v>
      </c>
      <c r="AI6815" s="14">
        <f t="shared" si="2364"/>
        <v>20</v>
      </c>
      <c r="AJ6815" s="1461"/>
    </row>
    <row r="6816" spans="1:36" ht="15.75">
      <c r="A6816" s="1461">
        <v>73</v>
      </c>
      <c r="B6816" s="2757" t="s">
        <v>2739</v>
      </c>
      <c r="C6816" s="2758" t="s">
        <v>66</v>
      </c>
      <c r="D6816" s="2759">
        <v>18.93</v>
      </c>
      <c r="E6816" s="2760">
        <v>20</v>
      </c>
      <c r="F6816" s="1280">
        <f t="shared" si="2356"/>
        <v>378.6</v>
      </c>
      <c r="G6816" s="2761"/>
      <c r="H6816" s="2539">
        <f t="shared" si="2357"/>
        <v>0</v>
      </c>
      <c r="I6816" s="2762">
        <v>44547</v>
      </c>
      <c r="J6816" s="2762" t="s">
        <v>326</v>
      </c>
      <c r="K6816" s="1461"/>
      <c r="L6816" s="2763" t="s">
        <v>1319</v>
      </c>
      <c r="M6816" s="1461"/>
      <c r="N6816" s="1461">
        <v>1</v>
      </c>
      <c r="O6816" s="1461">
        <v>1</v>
      </c>
      <c r="P6816" s="1461">
        <v>1</v>
      </c>
      <c r="Q6816" s="1461"/>
      <c r="R6816" s="1461"/>
      <c r="S6816" s="1461"/>
      <c r="T6816" s="1461"/>
      <c r="U6816" s="1461"/>
      <c r="V6816" s="1461"/>
      <c r="W6816" s="1461"/>
      <c r="X6816" s="1461"/>
      <c r="Y6816" s="1461"/>
      <c r="Z6816" s="1461"/>
      <c r="AA6816" s="1461"/>
      <c r="AB6816" s="1461"/>
      <c r="AC6816" s="1507">
        <f t="shared" si="2358"/>
        <v>17</v>
      </c>
      <c r="AD6816" s="1508">
        <f t="shared" si="2359"/>
        <v>321.81</v>
      </c>
      <c r="AE6816" s="14">
        <f t="shared" si="2360"/>
        <v>19.333333333333332</v>
      </c>
      <c r="AF6816" s="14">
        <f t="shared" si="2361"/>
        <v>1</v>
      </c>
      <c r="AG6816" s="14">
        <f t="shared" si="2362"/>
        <v>17</v>
      </c>
      <c r="AH6816" s="14">
        <f t="shared" si="2363"/>
        <v>-2.3333333333333321</v>
      </c>
      <c r="AI6816" s="14">
        <f t="shared" si="2364"/>
        <v>-2.3333333333333321</v>
      </c>
      <c r="AJ6816" s="1461"/>
    </row>
    <row r="6817" spans="1:36" ht="15.75">
      <c r="A6817" s="1461">
        <v>76</v>
      </c>
      <c r="B6817" s="2757" t="s">
        <v>2740</v>
      </c>
      <c r="C6817" s="2758" t="s">
        <v>176</v>
      </c>
      <c r="D6817" s="2759">
        <v>135.1</v>
      </c>
      <c r="E6817" s="2760">
        <v>34.9</v>
      </c>
      <c r="F6817" s="1280">
        <f t="shared" si="2356"/>
        <v>4714.99</v>
      </c>
      <c r="G6817" s="2761"/>
      <c r="H6817" s="2539">
        <f t="shared" si="2357"/>
        <v>0</v>
      </c>
      <c r="I6817" s="2762">
        <v>44553</v>
      </c>
      <c r="J6817" s="2762" t="s">
        <v>315</v>
      </c>
      <c r="K6817" s="1461"/>
      <c r="L6817" s="2763" t="s">
        <v>1319</v>
      </c>
      <c r="M6817" s="1461"/>
      <c r="N6817" s="1461">
        <v>1.8</v>
      </c>
      <c r="O6817" s="1461">
        <v>3.1</v>
      </c>
      <c r="P6817" s="1461">
        <v>0</v>
      </c>
      <c r="Q6817" s="1461"/>
      <c r="R6817" s="1461"/>
      <c r="S6817" s="1461"/>
      <c r="T6817" s="1461"/>
      <c r="U6817" s="1461"/>
      <c r="V6817" s="1461"/>
      <c r="W6817" s="1461"/>
      <c r="X6817" s="1461"/>
      <c r="Y6817" s="1461"/>
      <c r="Z6817" s="1461"/>
      <c r="AA6817" s="1461"/>
      <c r="AB6817" s="1461"/>
      <c r="AC6817" s="1507">
        <f t="shared" si="2358"/>
        <v>30</v>
      </c>
      <c r="AD6817" s="1508">
        <f t="shared" si="2359"/>
        <v>4053</v>
      </c>
      <c r="AE6817" s="14">
        <f t="shared" si="2360"/>
        <v>7.1333333333333337</v>
      </c>
      <c r="AF6817" s="14">
        <f t="shared" si="2361"/>
        <v>1.6333333333333335</v>
      </c>
      <c r="AG6817" s="14">
        <f t="shared" si="2362"/>
        <v>18.367346938775508</v>
      </c>
      <c r="AH6817" s="14">
        <f t="shared" si="2363"/>
        <v>11.234013605442176</v>
      </c>
      <c r="AI6817" s="14">
        <f t="shared" si="2364"/>
        <v>18.348888888888887</v>
      </c>
      <c r="AJ6817" s="1461"/>
    </row>
    <row r="6818" spans="1:36" ht="31.5">
      <c r="A6818" s="1461">
        <v>79</v>
      </c>
      <c r="B6818" s="2757" t="s">
        <v>2741</v>
      </c>
      <c r="C6818" s="2758" t="s">
        <v>66</v>
      </c>
      <c r="D6818" s="2759">
        <v>19.8</v>
      </c>
      <c r="E6818" s="2760">
        <v>65</v>
      </c>
      <c r="F6818" s="1280">
        <f t="shared" si="2356"/>
        <v>1287</v>
      </c>
      <c r="G6818" s="2761"/>
      <c r="H6818" s="2539">
        <f t="shared" si="2357"/>
        <v>0</v>
      </c>
      <c r="I6818" s="2762">
        <v>44012</v>
      </c>
      <c r="J6818" s="2764" t="s">
        <v>2742</v>
      </c>
      <c r="K6818" s="1461"/>
      <c r="L6818" s="2763" t="s">
        <v>1319</v>
      </c>
      <c r="M6818" s="1461"/>
      <c r="N6818" s="1461">
        <v>0</v>
      </c>
      <c r="O6818" s="1461">
        <v>0</v>
      </c>
      <c r="P6818" s="1461">
        <v>0</v>
      </c>
      <c r="Q6818" s="1461"/>
      <c r="R6818" s="1461"/>
      <c r="S6818" s="1461"/>
      <c r="T6818" s="1461"/>
      <c r="U6818" s="1461"/>
      <c r="V6818" s="1461"/>
      <c r="W6818" s="1461"/>
      <c r="X6818" s="1461"/>
      <c r="Y6818" s="1461"/>
      <c r="Z6818" s="1461"/>
      <c r="AA6818" s="1461"/>
      <c r="AB6818" s="1461"/>
      <c r="AC6818" s="1507">
        <f t="shared" si="2358"/>
        <v>65</v>
      </c>
      <c r="AD6818" s="1508">
        <f t="shared" si="2359"/>
        <v>1287</v>
      </c>
      <c r="AE6818" s="14" t="s">
        <v>334</v>
      </c>
      <c r="AF6818" s="14">
        <f t="shared" si="2361"/>
        <v>0</v>
      </c>
      <c r="AG6818" s="14" t="e">
        <f t="shared" si="2362"/>
        <v>#DIV/0!</v>
      </c>
      <c r="AH6818" s="14" t="s">
        <v>334</v>
      </c>
      <c r="AI6818" s="14" t="s">
        <v>334</v>
      </c>
      <c r="AJ6818" s="1461"/>
    </row>
    <row r="6819" spans="1:36" ht="15.75">
      <c r="A6819" s="1461">
        <v>80</v>
      </c>
      <c r="B6819" s="2757" t="s">
        <v>2743</v>
      </c>
      <c r="C6819" s="2758" t="s">
        <v>176</v>
      </c>
      <c r="D6819" s="2759">
        <v>250</v>
      </c>
      <c r="E6819" s="2760">
        <v>50</v>
      </c>
      <c r="F6819" s="1280">
        <f t="shared" si="2356"/>
        <v>12500</v>
      </c>
      <c r="G6819" s="2761"/>
      <c r="H6819" s="2539">
        <f t="shared" si="2357"/>
        <v>0</v>
      </c>
      <c r="I6819" s="2762">
        <v>44547</v>
      </c>
      <c r="J6819" s="2762" t="s">
        <v>317</v>
      </c>
      <c r="K6819" s="1461"/>
      <c r="L6819" s="2763" t="s">
        <v>1319</v>
      </c>
      <c r="M6819" s="1461"/>
      <c r="N6819" s="1461">
        <v>0</v>
      </c>
      <c r="O6819" s="1461">
        <v>0</v>
      </c>
      <c r="P6819" s="1461">
        <v>0</v>
      </c>
      <c r="Q6819" s="1461"/>
      <c r="R6819" s="1461"/>
      <c r="S6819" s="1461"/>
      <c r="T6819" s="1461"/>
      <c r="U6819" s="1461"/>
      <c r="V6819" s="1461"/>
      <c r="W6819" s="1461"/>
      <c r="X6819" s="1461"/>
      <c r="Y6819" s="1461"/>
      <c r="Z6819" s="1461"/>
      <c r="AA6819" s="1461"/>
      <c r="AB6819" s="1461"/>
      <c r="AC6819" s="1507">
        <f t="shared" si="2358"/>
        <v>50</v>
      </c>
      <c r="AD6819" s="1508">
        <f t="shared" si="2359"/>
        <v>12500</v>
      </c>
      <c r="AE6819" s="14">
        <f t="shared" ref="AE6819:AE6846" si="2365">(J6819-"01.04.2023")/30</f>
        <v>33.533333333333331</v>
      </c>
      <c r="AF6819" s="14">
        <f t="shared" si="2361"/>
        <v>0</v>
      </c>
      <c r="AG6819" s="14" t="e">
        <f t="shared" si="2362"/>
        <v>#DIV/0!</v>
      </c>
      <c r="AH6819" s="14" t="e">
        <f t="shared" ref="AH6819:AH6846" si="2366">AG6819-AE6819</f>
        <v>#DIV/0!</v>
      </c>
      <c r="AI6819" s="14">
        <f t="shared" ref="AI6819:AI6846" si="2367">AC6819-(AE6819*AF6819)</f>
        <v>50</v>
      </c>
      <c r="AJ6819" s="1461"/>
    </row>
    <row r="6820" spans="1:36" ht="15.75">
      <c r="A6820" s="1461">
        <v>81</v>
      </c>
      <c r="B6820" s="2757" t="s">
        <v>2743</v>
      </c>
      <c r="C6820" s="2758" t="s">
        <v>176</v>
      </c>
      <c r="D6820" s="2759">
        <v>250</v>
      </c>
      <c r="E6820" s="2760">
        <v>50</v>
      </c>
      <c r="F6820" s="1280">
        <f t="shared" si="2356"/>
        <v>12500</v>
      </c>
      <c r="G6820" s="2761"/>
      <c r="H6820" s="2539">
        <f t="shared" si="2357"/>
        <v>0</v>
      </c>
      <c r="I6820" s="2762">
        <v>44554</v>
      </c>
      <c r="J6820" s="2762">
        <v>46023</v>
      </c>
      <c r="K6820" s="1461"/>
      <c r="L6820" s="2763" t="s">
        <v>1319</v>
      </c>
      <c r="M6820" s="1461"/>
      <c r="N6820" s="1461">
        <v>0</v>
      </c>
      <c r="O6820" s="1461">
        <v>0</v>
      </c>
      <c r="P6820" s="1461">
        <v>0</v>
      </c>
      <c r="Q6820" s="1461"/>
      <c r="R6820" s="1461"/>
      <c r="S6820" s="1461"/>
      <c r="T6820" s="1461"/>
      <c r="U6820" s="1461"/>
      <c r="V6820" s="1461"/>
      <c r="W6820" s="1461"/>
      <c r="X6820" s="1461"/>
      <c r="Y6820" s="1461"/>
      <c r="Z6820" s="1461"/>
      <c r="AA6820" s="1461"/>
      <c r="AB6820" s="1461"/>
      <c r="AC6820" s="1507">
        <f t="shared" si="2358"/>
        <v>50</v>
      </c>
      <c r="AD6820" s="1508">
        <f t="shared" si="2359"/>
        <v>12500</v>
      </c>
      <c r="AE6820" s="14">
        <f t="shared" si="2365"/>
        <v>33.533333333333331</v>
      </c>
      <c r="AF6820" s="14">
        <f t="shared" si="2361"/>
        <v>0</v>
      </c>
      <c r="AG6820" s="14" t="e">
        <f t="shared" si="2362"/>
        <v>#DIV/0!</v>
      </c>
      <c r="AH6820" s="14" t="e">
        <f t="shared" si="2366"/>
        <v>#DIV/0!</v>
      </c>
      <c r="AI6820" s="14">
        <f t="shared" si="2367"/>
        <v>50</v>
      </c>
      <c r="AJ6820" s="1461"/>
    </row>
    <row r="6821" spans="1:36" ht="15.75">
      <c r="A6821" s="1461">
        <v>82</v>
      </c>
      <c r="B6821" s="2757" t="s">
        <v>2743</v>
      </c>
      <c r="C6821" s="2758" t="s">
        <v>176</v>
      </c>
      <c r="D6821" s="2759">
        <v>480</v>
      </c>
      <c r="E6821" s="2760">
        <v>75</v>
      </c>
      <c r="F6821" s="1280">
        <f t="shared" si="2356"/>
        <v>36000</v>
      </c>
      <c r="G6821" s="2761"/>
      <c r="H6821" s="2539">
        <f t="shared" si="2357"/>
        <v>0</v>
      </c>
      <c r="I6821" s="2762">
        <v>44554</v>
      </c>
      <c r="J6821" s="2762">
        <v>46023</v>
      </c>
      <c r="K6821" s="1461"/>
      <c r="L6821" s="2763" t="s">
        <v>1319</v>
      </c>
      <c r="M6821" s="1461"/>
      <c r="N6821" s="1461">
        <v>0</v>
      </c>
      <c r="O6821" s="1461">
        <v>0</v>
      </c>
      <c r="P6821" s="1461">
        <v>0</v>
      </c>
      <c r="Q6821" s="1461"/>
      <c r="R6821" s="1461"/>
      <c r="S6821" s="1461"/>
      <c r="T6821" s="1461"/>
      <c r="U6821" s="1461"/>
      <c r="V6821" s="1461"/>
      <c r="W6821" s="1461"/>
      <c r="X6821" s="1461"/>
      <c r="Y6821" s="1461"/>
      <c r="Z6821" s="1461"/>
      <c r="AA6821" s="1461"/>
      <c r="AB6821" s="1461"/>
      <c r="AC6821" s="1507">
        <f t="shared" si="2358"/>
        <v>75</v>
      </c>
      <c r="AD6821" s="1508">
        <f t="shared" si="2359"/>
        <v>36000</v>
      </c>
      <c r="AE6821" s="14">
        <f t="shared" si="2365"/>
        <v>33.533333333333331</v>
      </c>
      <c r="AF6821" s="14">
        <f t="shared" si="2361"/>
        <v>0</v>
      </c>
      <c r="AG6821" s="14" t="e">
        <f t="shared" si="2362"/>
        <v>#DIV/0!</v>
      </c>
      <c r="AH6821" s="14" t="e">
        <f t="shared" si="2366"/>
        <v>#DIV/0!</v>
      </c>
      <c r="AI6821" s="14">
        <f t="shared" si="2367"/>
        <v>75</v>
      </c>
      <c r="AJ6821" s="1461"/>
    </row>
    <row r="6822" spans="1:36" ht="15.75">
      <c r="A6822" s="1461">
        <v>83</v>
      </c>
      <c r="B6822" s="2757" t="s">
        <v>2744</v>
      </c>
      <c r="C6822" s="2758" t="s">
        <v>176</v>
      </c>
      <c r="D6822" s="2759">
        <v>180</v>
      </c>
      <c r="E6822" s="2760">
        <v>75</v>
      </c>
      <c r="F6822" s="1280">
        <f t="shared" si="2356"/>
        <v>13500</v>
      </c>
      <c r="G6822" s="2761"/>
      <c r="H6822" s="2539">
        <f t="shared" si="2357"/>
        <v>0</v>
      </c>
      <c r="I6822" s="2762">
        <v>44547</v>
      </c>
      <c r="J6822" s="2762" t="s">
        <v>2736</v>
      </c>
      <c r="K6822" s="1461"/>
      <c r="L6822" s="2763" t="s">
        <v>1319</v>
      </c>
      <c r="M6822" s="1461"/>
      <c r="N6822" s="1461">
        <v>0</v>
      </c>
      <c r="O6822" s="1461">
        <v>0</v>
      </c>
      <c r="P6822" s="1461">
        <v>0</v>
      </c>
      <c r="Q6822" s="1461"/>
      <c r="R6822" s="1461"/>
      <c r="S6822" s="1461"/>
      <c r="T6822" s="1461"/>
      <c r="U6822" s="1461"/>
      <c r="V6822" s="1461"/>
      <c r="W6822" s="1461"/>
      <c r="X6822" s="1461"/>
      <c r="Y6822" s="1461"/>
      <c r="Z6822" s="1461"/>
      <c r="AA6822" s="1461"/>
      <c r="AB6822" s="1461"/>
      <c r="AC6822" s="1507">
        <f t="shared" si="2358"/>
        <v>75</v>
      </c>
      <c r="AD6822" s="1508">
        <f t="shared" si="2359"/>
        <v>13500</v>
      </c>
      <c r="AE6822" s="14">
        <f t="shared" si="2365"/>
        <v>44.666666666666664</v>
      </c>
      <c r="AF6822" s="14">
        <f t="shared" si="2361"/>
        <v>0</v>
      </c>
      <c r="AG6822" s="14" t="e">
        <f t="shared" si="2362"/>
        <v>#DIV/0!</v>
      </c>
      <c r="AH6822" s="14" t="e">
        <f t="shared" si="2366"/>
        <v>#DIV/0!</v>
      </c>
      <c r="AI6822" s="14">
        <f t="shared" si="2367"/>
        <v>75</v>
      </c>
      <c r="AJ6822" s="1461"/>
    </row>
    <row r="6823" spans="1:36" ht="15.75">
      <c r="A6823" s="1461">
        <v>85</v>
      </c>
      <c r="B6823" s="2757" t="s">
        <v>2745</v>
      </c>
      <c r="C6823" s="2758" t="s">
        <v>176</v>
      </c>
      <c r="D6823" s="2759">
        <v>480</v>
      </c>
      <c r="E6823" s="2760">
        <v>75</v>
      </c>
      <c r="F6823" s="1280">
        <f t="shared" si="2356"/>
        <v>36000</v>
      </c>
      <c r="G6823" s="2761"/>
      <c r="H6823" s="2539">
        <f t="shared" si="2357"/>
        <v>0</v>
      </c>
      <c r="I6823" s="2762">
        <v>44554</v>
      </c>
      <c r="J6823" s="2762">
        <v>46023</v>
      </c>
      <c r="K6823" s="1461"/>
      <c r="L6823" s="2763"/>
      <c r="M6823" s="1461"/>
      <c r="N6823" s="1461">
        <v>0</v>
      </c>
      <c r="O6823" s="1461">
        <v>0</v>
      </c>
      <c r="P6823" s="1461">
        <v>0</v>
      </c>
      <c r="Q6823" s="1461"/>
      <c r="R6823" s="1461"/>
      <c r="S6823" s="1461"/>
      <c r="T6823" s="1461"/>
      <c r="U6823" s="1461"/>
      <c r="V6823" s="1461"/>
      <c r="W6823" s="1461"/>
      <c r="X6823" s="1461"/>
      <c r="Y6823" s="1461"/>
      <c r="Z6823" s="1461"/>
      <c r="AA6823" s="1461"/>
      <c r="AB6823" s="1461"/>
      <c r="AC6823" s="1507">
        <f t="shared" si="2358"/>
        <v>75</v>
      </c>
      <c r="AD6823" s="1508">
        <f t="shared" si="2359"/>
        <v>36000</v>
      </c>
      <c r="AE6823" s="14">
        <f t="shared" si="2365"/>
        <v>33.533333333333331</v>
      </c>
      <c r="AF6823" s="14">
        <f t="shared" si="2361"/>
        <v>0</v>
      </c>
      <c r="AG6823" s="14" t="e">
        <f t="shared" si="2362"/>
        <v>#DIV/0!</v>
      </c>
      <c r="AH6823" s="14" t="e">
        <f t="shared" si="2366"/>
        <v>#DIV/0!</v>
      </c>
      <c r="AI6823" s="14">
        <f t="shared" si="2367"/>
        <v>75</v>
      </c>
      <c r="AJ6823" s="1461"/>
    </row>
    <row r="6824" spans="1:36" ht="15.75">
      <c r="A6824" s="1461">
        <v>90</v>
      </c>
      <c r="B6824" s="2757" t="s">
        <v>2747</v>
      </c>
      <c r="C6824" s="2758" t="s">
        <v>66</v>
      </c>
      <c r="D6824" s="2759">
        <v>180</v>
      </c>
      <c r="E6824" s="2760">
        <v>75</v>
      </c>
      <c r="F6824" s="1280">
        <f t="shared" ref="F6824:F6851" si="2368" xml:space="preserve"> D6824*E6824</f>
        <v>13500</v>
      </c>
      <c r="G6824" s="2761"/>
      <c r="H6824" s="2539">
        <f t="shared" ref="H6824:H6851" si="2369">D6824*G6824</f>
        <v>0</v>
      </c>
      <c r="I6824" s="2762">
        <v>44547</v>
      </c>
      <c r="J6824" s="2762" t="s">
        <v>2736</v>
      </c>
      <c r="K6824" s="1461"/>
      <c r="L6824" s="2763" t="s">
        <v>1319</v>
      </c>
      <c r="M6824" s="1461"/>
      <c r="N6824" s="1461">
        <v>0</v>
      </c>
      <c r="O6824" s="1461">
        <v>0</v>
      </c>
      <c r="P6824" s="1461">
        <v>0</v>
      </c>
      <c r="Q6824" s="1461"/>
      <c r="R6824" s="1461"/>
      <c r="S6824" s="1461"/>
      <c r="T6824" s="1461"/>
      <c r="U6824" s="1461"/>
      <c r="V6824" s="1461"/>
      <c r="W6824" s="1461"/>
      <c r="X6824" s="1461"/>
      <c r="Y6824" s="1461"/>
      <c r="Z6824" s="1461"/>
      <c r="AA6824" s="1461"/>
      <c r="AB6824" s="1461"/>
      <c r="AC6824" s="1507">
        <f t="shared" ref="AC6824:AC6851" si="2370">E6824+G6824-N6824-O6824-AA6824-P6824-Q6824-R6824-S6824-T6824-U6824-V6824-W6824-X6824-Y6824</f>
        <v>75</v>
      </c>
      <c r="AD6824" s="1508">
        <f t="shared" ref="AD6824:AD6851" si="2371">D6824*AC6824</f>
        <v>13500</v>
      </c>
      <c r="AE6824" s="14">
        <f t="shared" si="2365"/>
        <v>44.666666666666664</v>
      </c>
      <c r="AF6824" s="14">
        <f t="shared" ref="AF6824:AF6851" si="2372">(N6824+O6824+P6824+Q6824+R6824+S6824+T6824+U6824+V6824+W6824+X6824+Y6824)/3</f>
        <v>0</v>
      </c>
      <c r="AG6824" s="14" t="e">
        <f t="shared" ref="AG6824:AG6851" si="2373">AC6824/AF6824</f>
        <v>#DIV/0!</v>
      </c>
      <c r="AH6824" s="14" t="e">
        <f t="shared" si="2366"/>
        <v>#DIV/0!</v>
      </c>
      <c r="AI6824" s="14">
        <f t="shared" si="2367"/>
        <v>75</v>
      </c>
      <c r="AJ6824" s="1461"/>
    </row>
    <row r="6825" spans="1:36" ht="15.75">
      <c r="A6825" s="1461">
        <v>94</v>
      </c>
      <c r="B6825" s="2757" t="s">
        <v>2748</v>
      </c>
      <c r="C6825" s="2758" t="s">
        <v>176</v>
      </c>
      <c r="D6825" s="2759">
        <v>75.77</v>
      </c>
      <c r="E6825" s="2760">
        <v>60</v>
      </c>
      <c r="F6825" s="1280">
        <f t="shared" si="2368"/>
        <v>4546.2</v>
      </c>
      <c r="G6825" s="2761"/>
      <c r="H6825" s="2539">
        <f t="shared" si="2369"/>
        <v>0</v>
      </c>
      <c r="I6825" s="2762">
        <v>44559</v>
      </c>
      <c r="J6825" s="2762" t="s">
        <v>220</v>
      </c>
      <c r="K6825" s="1461"/>
      <c r="L6825" s="2763" t="s">
        <v>1319</v>
      </c>
      <c r="M6825" s="1461"/>
      <c r="N6825" s="1461">
        <v>12</v>
      </c>
      <c r="O6825" s="1461">
        <v>16</v>
      </c>
      <c r="P6825" s="1461">
        <v>17</v>
      </c>
      <c r="Q6825" s="1461"/>
      <c r="R6825" s="1461"/>
      <c r="S6825" s="1461"/>
      <c r="T6825" s="1461"/>
      <c r="U6825" s="1461"/>
      <c r="V6825" s="1461"/>
      <c r="W6825" s="1461"/>
      <c r="X6825" s="1461"/>
      <c r="Y6825" s="1461"/>
      <c r="Z6825" s="1461"/>
      <c r="AA6825" s="1461"/>
      <c r="AB6825" s="1461"/>
      <c r="AC6825" s="1507">
        <f t="shared" si="2370"/>
        <v>15</v>
      </c>
      <c r="AD6825" s="1508">
        <f t="shared" si="2371"/>
        <v>1136.55</v>
      </c>
      <c r="AE6825" s="14">
        <f t="shared" si="2365"/>
        <v>5.0999999999999996</v>
      </c>
      <c r="AF6825" s="14">
        <f t="shared" si="2372"/>
        <v>15</v>
      </c>
      <c r="AG6825" s="14">
        <f t="shared" si="2373"/>
        <v>1</v>
      </c>
      <c r="AH6825" s="14">
        <f t="shared" si="2366"/>
        <v>-4.0999999999999996</v>
      </c>
      <c r="AI6825" s="14">
        <f t="shared" si="2367"/>
        <v>-61.5</v>
      </c>
      <c r="AJ6825" s="1461"/>
    </row>
    <row r="6826" spans="1:36" ht="15.75">
      <c r="A6826" s="1461">
        <v>96</v>
      </c>
      <c r="B6826" s="2757" t="s">
        <v>2749</v>
      </c>
      <c r="C6826" s="2758" t="s">
        <v>176</v>
      </c>
      <c r="D6826" s="2759">
        <v>124.74</v>
      </c>
      <c r="E6826" s="2760">
        <v>431</v>
      </c>
      <c r="F6826" s="1280">
        <f t="shared" si="2368"/>
        <v>53762.939999999995</v>
      </c>
      <c r="G6826" s="2761"/>
      <c r="H6826" s="2539">
        <f t="shared" si="2369"/>
        <v>0</v>
      </c>
      <c r="I6826" s="2762">
        <v>44552</v>
      </c>
      <c r="J6826" s="2762" t="s">
        <v>326</v>
      </c>
      <c r="K6826" s="1461"/>
      <c r="L6826" s="2763" t="s">
        <v>1319</v>
      </c>
      <c r="M6826" s="1461"/>
      <c r="N6826" s="1461">
        <v>52</v>
      </c>
      <c r="O6826" s="1461">
        <v>56</v>
      </c>
      <c r="P6826" s="1461">
        <v>0</v>
      </c>
      <c r="Q6826" s="1461"/>
      <c r="R6826" s="1461"/>
      <c r="S6826" s="1461"/>
      <c r="T6826" s="1461"/>
      <c r="U6826" s="1461"/>
      <c r="V6826" s="1461"/>
      <c r="W6826" s="1461"/>
      <c r="X6826" s="1461"/>
      <c r="Y6826" s="1461"/>
      <c r="Z6826" s="1461"/>
      <c r="AA6826" s="1461"/>
      <c r="AB6826" s="1461"/>
      <c r="AC6826" s="1507">
        <f t="shared" si="2370"/>
        <v>323</v>
      </c>
      <c r="AD6826" s="1508">
        <f t="shared" si="2371"/>
        <v>40291.019999999997</v>
      </c>
      <c r="AE6826" s="14">
        <f t="shared" si="2365"/>
        <v>19.333333333333332</v>
      </c>
      <c r="AF6826" s="14">
        <f t="shared" si="2372"/>
        <v>36</v>
      </c>
      <c r="AG6826" s="14">
        <f t="shared" si="2373"/>
        <v>8.9722222222222214</v>
      </c>
      <c r="AH6826" s="14">
        <f t="shared" si="2366"/>
        <v>-10.361111111111111</v>
      </c>
      <c r="AI6826" s="14">
        <f t="shared" si="2367"/>
        <v>-373</v>
      </c>
      <c r="AJ6826" s="1461"/>
    </row>
    <row r="6827" spans="1:36" ht="15.75">
      <c r="A6827" s="1461">
        <v>97</v>
      </c>
      <c r="B6827" s="2757" t="s">
        <v>2750</v>
      </c>
      <c r="C6827" s="2758" t="s">
        <v>66</v>
      </c>
      <c r="D6827" s="2759">
        <v>7.56</v>
      </c>
      <c r="E6827" s="2760">
        <v>1300</v>
      </c>
      <c r="F6827" s="1280">
        <f t="shared" si="2368"/>
        <v>9828</v>
      </c>
      <c r="G6827" s="2761"/>
      <c r="H6827" s="2539">
        <f t="shared" si="2369"/>
        <v>0</v>
      </c>
      <c r="I6827" s="2762">
        <v>44550</v>
      </c>
      <c r="J6827" s="2762" t="s">
        <v>2730</v>
      </c>
      <c r="K6827" s="1461"/>
      <c r="L6827" s="2763" t="s">
        <v>1319</v>
      </c>
      <c r="M6827" s="1461"/>
      <c r="N6827" s="1461">
        <v>0</v>
      </c>
      <c r="O6827" s="1461">
        <v>0</v>
      </c>
      <c r="P6827" s="1461">
        <v>100</v>
      </c>
      <c r="Q6827" s="1461"/>
      <c r="R6827" s="1461"/>
      <c r="S6827" s="1461"/>
      <c r="T6827" s="1461"/>
      <c r="U6827" s="1461"/>
      <c r="V6827" s="1461"/>
      <c r="W6827" s="1461"/>
      <c r="X6827" s="1461"/>
      <c r="Y6827" s="1461"/>
      <c r="Z6827" s="1461"/>
      <c r="AA6827" s="1461"/>
      <c r="AB6827" s="1461"/>
      <c r="AC6827" s="1507">
        <f t="shared" si="2370"/>
        <v>1200</v>
      </c>
      <c r="AD6827" s="1508">
        <f t="shared" si="2371"/>
        <v>9072</v>
      </c>
      <c r="AE6827" s="14">
        <f t="shared" si="2365"/>
        <v>37.533333333333331</v>
      </c>
      <c r="AF6827" s="14">
        <f t="shared" si="2372"/>
        <v>33.333333333333336</v>
      </c>
      <c r="AG6827" s="14">
        <f t="shared" si="2373"/>
        <v>36</v>
      </c>
      <c r="AH6827" s="14">
        <f t="shared" si="2366"/>
        <v>-1.5333333333333314</v>
      </c>
      <c r="AI6827" s="14">
        <f t="shared" si="2367"/>
        <v>-51.111111111111086</v>
      </c>
      <c r="AJ6827" s="1461"/>
    </row>
    <row r="6828" spans="1:36" ht="15.75">
      <c r="A6828" s="1461">
        <v>98</v>
      </c>
      <c r="B6828" s="2757" t="s">
        <v>2751</v>
      </c>
      <c r="C6828" s="2758" t="s">
        <v>176</v>
      </c>
      <c r="D6828" s="2759">
        <v>7.56</v>
      </c>
      <c r="E6828" s="2760">
        <v>1700</v>
      </c>
      <c r="F6828" s="1280">
        <f t="shared" si="2368"/>
        <v>12852</v>
      </c>
      <c r="G6828" s="2761"/>
      <c r="H6828" s="2539">
        <f t="shared" si="2369"/>
        <v>0</v>
      </c>
      <c r="I6828" s="2762">
        <v>44550</v>
      </c>
      <c r="J6828" s="2762" t="s">
        <v>2710</v>
      </c>
      <c r="K6828" s="1461"/>
      <c r="L6828" s="2763" t="s">
        <v>1319</v>
      </c>
      <c r="M6828" s="1461"/>
      <c r="N6828" s="1461">
        <v>200</v>
      </c>
      <c r="O6828" s="1461">
        <v>200</v>
      </c>
      <c r="P6828" s="1461">
        <v>300</v>
      </c>
      <c r="Q6828" s="1461"/>
      <c r="R6828" s="1461"/>
      <c r="S6828" s="1461"/>
      <c r="T6828" s="1461"/>
      <c r="U6828" s="1461"/>
      <c r="V6828" s="1461"/>
      <c r="W6828" s="1461"/>
      <c r="X6828" s="1461"/>
      <c r="Y6828" s="1461"/>
      <c r="Z6828" s="1461"/>
      <c r="AA6828" s="1461"/>
      <c r="AB6828" s="1461"/>
      <c r="AC6828" s="1507">
        <f t="shared" si="2370"/>
        <v>1000</v>
      </c>
      <c r="AD6828" s="1508">
        <f t="shared" si="2371"/>
        <v>7560</v>
      </c>
      <c r="AE6828" s="14">
        <f t="shared" si="2365"/>
        <v>35.5</v>
      </c>
      <c r="AF6828" s="14">
        <f t="shared" si="2372"/>
        <v>233.33333333333334</v>
      </c>
      <c r="AG6828" s="14">
        <f t="shared" si="2373"/>
        <v>4.2857142857142856</v>
      </c>
      <c r="AH6828" s="14">
        <f t="shared" si="2366"/>
        <v>-31.214285714285715</v>
      </c>
      <c r="AI6828" s="14">
        <f t="shared" si="2367"/>
        <v>-7283.3333333333339</v>
      </c>
      <c r="AJ6828" s="1461"/>
    </row>
    <row r="6829" spans="1:36" ht="15.75">
      <c r="A6829" s="1461">
        <v>99</v>
      </c>
      <c r="B6829" s="2757" t="s">
        <v>2752</v>
      </c>
      <c r="C6829" s="2758" t="s">
        <v>176</v>
      </c>
      <c r="D6829" s="2759">
        <v>132.44</v>
      </c>
      <c r="E6829" s="2760">
        <v>967</v>
      </c>
      <c r="F6829" s="1280">
        <f t="shared" si="2368"/>
        <v>128069.48</v>
      </c>
      <c r="G6829" s="2761"/>
      <c r="H6829" s="2539">
        <f t="shared" si="2369"/>
        <v>0</v>
      </c>
      <c r="I6829" s="2762">
        <v>44552</v>
      </c>
      <c r="J6829" s="2762" t="s">
        <v>326</v>
      </c>
      <c r="K6829" s="1461"/>
      <c r="L6829" s="2763" t="s">
        <v>1319</v>
      </c>
      <c r="M6829" s="1461"/>
      <c r="N6829" s="1461">
        <v>1</v>
      </c>
      <c r="O6829" s="1461">
        <v>0</v>
      </c>
      <c r="P6829" s="1461">
        <v>0</v>
      </c>
      <c r="Q6829" s="1461"/>
      <c r="R6829" s="1461"/>
      <c r="S6829" s="1461"/>
      <c r="T6829" s="1461"/>
      <c r="U6829" s="1461"/>
      <c r="V6829" s="1461"/>
      <c r="W6829" s="1461"/>
      <c r="X6829" s="1461"/>
      <c r="Y6829" s="1461"/>
      <c r="Z6829" s="1461"/>
      <c r="AA6829" s="1461"/>
      <c r="AB6829" s="1461"/>
      <c r="AC6829" s="1507">
        <f t="shared" si="2370"/>
        <v>966</v>
      </c>
      <c r="AD6829" s="1508">
        <f t="shared" si="2371"/>
        <v>127937.04</v>
      </c>
      <c r="AE6829" s="14">
        <f t="shared" si="2365"/>
        <v>19.333333333333332</v>
      </c>
      <c r="AF6829" s="14">
        <f t="shared" si="2372"/>
        <v>0.33333333333333331</v>
      </c>
      <c r="AG6829" s="14">
        <f t="shared" si="2373"/>
        <v>2898</v>
      </c>
      <c r="AH6829" s="14">
        <f t="shared" si="2366"/>
        <v>2878.6666666666665</v>
      </c>
      <c r="AI6829" s="14">
        <f t="shared" si="2367"/>
        <v>959.55555555555554</v>
      </c>
      <c r="AJ6829" s="1461"/>
    </row>
    <row r="6830" spans="1:36" ht="15.75">
      <c r="A6830" s="1461">
        <v>101</v>
      </c>
      <c r="B6830" s="2757" t="s">
        <v>2753</v>
      </c>
      <c r="C6830" s="2758" t="s">
        <v>176</v>
      </c>
      <c r="D6830" s="2759">
        <v>21.96</v>
      </c>
      <c r="E6830" s="2760">
        <v>368</v>
      </c>
      <c r="F6830" s="1280">
        <f t="shared" si="2368"/>
        <v>8081.2800000000007</v>
      </c>
      <c r="G6830" s="2761"/>
      <c r="H6830" s="2539">
        <f t="shared" si="2369"/>
        <v>0</v>
      </c>
      <c r="I6830" s="2762">
        <v>44543</v>
      </c>
      <c r="J6830" s="2762" t="s">
        <v>2727</v>
      </c>
      <c r="K6830" s="1461"/>
      <c r="L6830" s="2763" t="s">
        <v>1319</v>
      </c>
      <c r="M6830" s="1461"/>
      <c r="N6830" s="1461">
        <v>0</v>
      </c>
      <c r="O6830" s="1461">
        <v>0</v>
      </c>
      <c r="P6830" s="1461">
        <v>0</v>
      </c>
      <c r="Q6830" s="1461"/>
      <c r="R6830" s="1461"/>
      <c r="S6830" s="1461"/>
      <c r="T6830" s="1461"/>
      <c r="U6830" s="1461"/>
      <c r="V6830" s="1461"/>
      <c r="W6830" s="1461"/>
      <c r="X6830" s="1461"/>
      <c r="Y6830" s="1461"/>
      <c r="Z6830" s="1461"/>
      <c r="AA6830" s="1461"/>
      <c r="AB6830" s="1461"/>
      <c r="AC6830" s="1507">
        <f t="shared" si="2370"/>
        <v>368</v>
      </c>
      <c r="AD6830" s="1508">
        <f t="shared" si="2371"/>
        <v>8081.2800000000007</v>
      </c>
      <c r="AE6830" s="14">
        <f t="shared" si="2365"/>
        <v>17.3</v>
      </c>
      <c r="AF6830" s="14">
        <f t="shared" si="2372"/>
        <v>0</v>
      </c>
      <c r="AG6830" s="14" t="e">
        <f t="shared" si="2373"/>
        <v>#DIV/0!</v>
      </c>
      <c r="AH6830" s="14" t="e">
        <f t="shared" si="2366"/>
        <v>#DIV/0!</v>
      </c>
      <c r="AI6830" s="14">
        <f t="shared" si="2367"/>
        <v>368</v>
      </c>
      <c r="AJ6830" s="1461"/>
    </row>
    <row r="6831" spans="1:36" ht="15.75">
      <c r="A6831" s="1461">
        <v>104</v>
      </c>
      <c r="B6831" s="2757" t="s">
        <v>2754</v>
      </c>
      <c r="C6831" s="2758" t="s">
        <v>176</v>
      </c>
      <c r="D6831" s="2759">
        <v>34.44</v>
      </c>
      <c r="E6831" s="2760">
        <v>500</v>
      </c>
      <c r="F6831" s="1280">
        <f t="shared" si="2368"/>
        <v>17220</v>
      </c>
      <c r="G6831" s="2761"/>
      <c r="H6831" s="2539">
        <f t="shared" si="2369"/>
        <v>0</v>
      </c>
      <c r="I6831" s="2762">
        <v>44543</v>
      </c>
      <c r="J6831" s="2762" t="s">
        <v>150</v>
      </c>
      <c r="K6831" s="1461"/>
      <c r="L6831" s="2763" t="s">
        <v>1319</v>
      </c>
      <c r="M6831" s="1461"/>
      <c r="N6831" s="1461">
        <v>0</v>
      </c>
      <c r="O6831" s="1461">
        <v>0</v>
      </c>
      <c r="P6831" s="1461">
        <v>0</v>
      </c>
      <c r="Q6831" s="1461"/>
      <c r="R6831" s="1461"/>
      <c r="S6831" s="1461"/>
      <c r="T6831" s="1461"/>
      <c r="U6831" s="1461"/>
      <c r="V6831" s="1461"/>
      <c r="W6831" s="1461"/>
      <c r="X6831" s="1461"/>
      <c r="Y6831" s="1461"/>
      <c r="Z6831" s="1461"/>
      <c r="AA6831" s="1461"/>
      <c r="AB6831" s="1461"/>
      <c r="AC6831" s="1507">
        <f t="shared" si="2370"/>
        <v>500</v>
      </c>
      <c r="AD6831" s="1508">
        <f t="shared" si="2371"/>
        <v>17220</v>
      </c>
      <c r="AE6831" s="14">
        <f t="shared" si="2365"/>
        <v>41.633333333333333</v>
      </c>
      <c r="AF6831" s="14">
        <f t="shared" si="2372"/>
        <v>0</v>
      </c>
      <c r="AG6831" s="14" t="e">
        <f t="shared" si="2373"/>
        <v>#DIV/0!</v>
      </c>
      <c r="AH6831" s="14" t="e">
        <f t="shared" si="2366"/>
        <v>#DIV/0!</v>
      </c>
      <c r="AI6831" s="14">
        <f t="shared" si="2367"/>
        <v>500</v>
      </c>
      <c r="AJ6831" s="1461"/>
    </row>
    <row r="6832" spans="1:36" ht="15.75">
      <c r="A6832" s="1461">
        <v>111</v>
      </c>
      <c r="B6832" s="2757" t="s">
        <v>2755</v>
      </c>
      <c r="C6832" s="2758" t="s">
        <v>66</v>
      </c>
      <c r="D6832" s="2759">
        <v>2921.1</v>
      </c>
      <c r="E6832" s="2760">
        <v>5</v>
      </c>
      <c r="F6832" s="1280">
        <f t="shared" si="2368"/>
        <v>14605.5</v>
      </c>
      <c r="G6832" s="2761"/>
      <c r="H6832" s="2539">
        <f t="shared" si="2369"/>
        <v>0</v>
      </c>
      <c r="I6832" s="2762">
        <v>44546</v>
      </c>
      <c r="J6832" s="2762" t="s">
        <v>2730</v>
      </c>
      <c r="K6832" s="1461"/>
      <c r="L6832" s="2763" t="s">
        <v>1319</v>
      </c>
      <c r="M6832" s="1461"/>
      <c r="N6832" s="1461">
        <v>0</v>
      </c>
      <c r="O6832" s="1461">
        <v>0</v>
      </c>
      <c r="P6832" s="1461">
        <v>0</v>
      </c>
      <c r="Q6832" s="1461"/>
      <c r="R6832" s="1461"/>
      <c r="S6832" s="1461"/>
      <c r="T6832" s="1461"/>
      <c r="U6832" s="1461"/>
      <c r="V6832" s="1461"/>
      <c r="W6832" s="1461"/>
      <c r="X6832" s="1461"/>
      <c r="Y6832" s="1461"/>
      <c r="Z6832" s="1461"/>
      <c r="AA6832" s="1461"/>
      <c r="AB6832" s="1461"/>
      <c r="AC6832" s="1507">
        <f t="shared" si="2370"/>
        <v>5</v>
      </c>
      <c r="AD6832" s="1508">
        <f t="shared" si="2371"/>
        <v>14605.5</v>
      </c>
      <c r="AE6832" s="14">
        <f t="shared" si="2365"/>
        <v>37.533333333333331</v>
      </c>
      <c r="AF6832" s="14">
        <f t="shared" si="2372"/>
        <v>0</v>
      </c>
      <c r="AG6832" s="14" t="e">
        <f t="shared" si="2373"/>
        <v>#DIV/0!</v>
      </c>
      <c r="AH6832" s="14" t="e">
        <f t="shared" si="2366"/>
        <v>#DIV/0!</v>
      </c>
      <c r="AI6832" s="14">
        <f t="shared" si="2367"/>
        <v>5</v>
      </c>
      <c r="AJ6832" s="1461"/>
    </row>
    <row r="6833" spans="1:36" ht="15.75">
      <c r="A6833" s="1461">
        <v>112</v>
      </c>
      <c r="B6833" s="2757" t="s">
        <v>2756</v>
      </c>
      <c r="C6833" s="2758" t="s">
        <v>66</v>
      </c>
      <c r="D6833" s="2759">
        <v>2921.1</v>
      </c>
      <c r="E6833" s="2760">
        <v>5</v>
      </c>
      <c r="F6833" s="1280">
        <f t="shared" si="2368"/>
        <v>14605.5</v>
      </c>
      <c r="G6833" s="2761"/>
      <c r="H6833" s="2539">
        <f t="shared" si="2369"/>
        <v>0</v>
      </c>
      <c r="I6833" s="2762">
        <v>44546</v>
      </c>
      <c r="J6833" s="2762" t="s">
        <v>2757</v>
      </c>
      <c r="K6833" s="1461"/>
      <c r="L6833" s="2763" t="s">
        <v>1319</v>
      </c>
      <c r="M6833" s="1461"/>
      <c r="N6833" s="1461">
        <v>0</v>
      </c>
      <c r="O6833" s="1461">
        <v>0</v>
      </c>
      <c r="P6833" s="1461">
        <v>0</v>
      </c>
      <c r="Q6833" s="1461"/>
      <c r="R6833" s="1461"/>
      <c r="S6833" s="1461"/>
      <c r="T6833" s="1461"/>
      <c r="U6833" s="1461"/>
      <c r="V6833" s="1461"/>
      <c r="W6833" s="1461"/>
      <c r="X6833" s="1461"/>
      <c r="Y6833" s="1461"/>
      <c r="Z6833" s="1461"/>
      <c r="AA6833" s="1461"/>
      <c r="AB6833" s="1461"/>
      <c r="AC6833" s="1507">
        <f t="shared" si="2370"/>
        <v>5</v>
      </c>
      <c r="AD6833" s="1508">
        <f t="shared" si="2371"/>
        <v>14605.5</v>
      </c>
      <c r="AE6833" s="14">
        <f t="shared" si="2365"/>
        <v>933.43333333333328</v>
      </c>
      <c r="AF6833" s="14">
        <f t="shared" si="2372"/>
        <v>0</v>
      </c>
      <c r="AG6833" s="14" t="e">
        <f t="shared" si="2373"/>
        <v>#DIV/0!</v>
      </c>
      <c r="AH6833" s="14" t="e">
        <f t="shared" si="2366"/>
        <v>#DIV/0!</v>
      </c>
      <c r="AI6833" s="14">
        <f t="shared" si="2367"/>
        <v>5</v>
      </c>
      <c r="AJ6833" s="1461"/>
    </row>
    <row r="6834" spans="1:36" ht="15.75">
      <c r="A6834" s="1461">
        <v>113</v>
      </c>
      <c r="B6834" s="2757" t="s">
        <v>2758</v>
      </c>
      <c r="C6834" s="2758" t="s">
        <v>66</v>
      </c>
      <c r="D6834" s="2759">
        <v>2921.1</v>
      </c>
      <c r="E6834" s="2760">
        <v>5</v>
      </c>
      <c r="F6834" s="1280">
        <f t="shared" si="2368"/>
        <v>14605.5</v>
      </c>
      <c r="G6834" s="2761"/>
      <c r="H6834" s="2539">
        <f t="shared" si="2369"/>
        <v>0</v>
      </c>
      <c r="I6834" s="2762">
        <v>44546</v>
      </c>
      <c r="J6834" s="2762" t="s">
        <v>2759</v>
      </c>
      <c r="K6834" s="1461"/>
      <c r="L6834" s="2763" t="s">
        <v>1319</v>
      </c>
      <c r="M6834" s="1461"/>
      <c r="N6834" s="1461">
        <v>0</v>
      </c>
      <c r="O6834" s="1461">
        <v>0</v>
      </c>
      <c r="P6834" s="1461">
        <v>0</v>
      </c>
      <c r="Q6834" s="1461"/>
      <c r="R6834" s="1461"/>
      <c r="S6834" s="1461"/>
      <c r="T6834" s="1461"/>
      <c r="U6834" s="1461"/>
      <c r="V6834" s="1461"/>
      <c r="W6834" s="1461"/>
      <c r="X6834" s="1461"/>
      <c r="Y6834" s="1461"/>
      <c r="Z6834" s="1461"/>
      <c r="AA6834" s="1461"/>
      <c r="AB6834" s="1461"/>
      <c r="AC6834" s="1507">
        <f t="shared" si="2370"/>
        <v>5</v>
      </c>
      <c r="AD6834" s="1508">
        <f t="shared" si="2371"/>
        <v>14605.5</v>
      </c>
      <c r="AE6834" s="14">
        <f t="shared" si="2365"/>
        <v>36.533333333333331</v>
      </c>
      <c r="AF6834" s="14">
        <f t="shared" si="2372"/>
        <v>0</v>
      </c>
      <c r="AG6834" s="14" t="e">
        <f t="shared" si="2373"/>
        <v>#DIV/0!</v>
      </c>
      <c r="AH6834" s="14" t="e">
        <f t="shared" si="2366"/>
        <v>#DIV/0!</v>
      </c>
      <c r="AI6834" s="14">
        <f t="shared" si="2367"/>
        <v>5</v>
      </c>
      <c r="AJ6834" s="1461"/>
    </row>
    <row r="6835" spans="1:36" ht="15.75">
      <c r="A6835" s="1461">
        <v>114</v>
      </c>
      <c r="B6835" s="2757" t="s">
        <v>2760</v>
      </c>
      <c r="C6835" s="2758" t="s">
        <v>66</v>
      </c>
      <c r="D6835" s="2759">
        <v>1.1499999999999999</v>
      </c>
      <c r="E6835" s="2760">
        <v>2220</v>
      </c>
      <c r="F6835" s="1280">
        <f t="shared" si="2368"/>
        <v>2553</v>
      </c>
      <c r="G6835" s="2761"/>
      <c r="H6835" s="2539">
        <f t="shared" si="2369"/>
        <v>0</v>
      </c>
      <c r="I6835" s="2762">
        <v>44551</v>
      </c>
      <c r="J6835" s="2762" t="s">
        <v>2736</v>
      </c>
      <c r="K6835" s="1461"/>
      <c r="L6835" s="2763" t="s">
        <v>1319</v>
      </c>
      <c r="M6835" s="1461"/>
      <c r="N6835" s="1461">
        <v>0</v>
      </c>
      <c r="O6835" s="1461">
        <v>0</v>
      </c>
      <c r="P6835" s="1461">
        <v>0</v>
      </c>
      <c r="Q6835" s="1461"/>
      <c r="R6835" s="1461"/>
      <c r="S6835" s="1461"/>
      <c r="T6835" s="1461"/>
      <c r="U6835" s="1461"/>
      <c r="V6835" s="1461"/>
      <c r="W6835" s="1461"/>
      <c r="X6835" s="1461"/>
      <c r="Y6835" s="1461"/>
      <c r="Z6835" s="1461"/>
      <c r="AA6835" s="1461"/>
      <c r="AB6835" s="1461"/>
      <c r="AC6835" s="1507">
        <f t="shared" si="2370"/>
        <v>2220</v>
      </c>
      <c r="AD6835" s="1508">
        <f t="shared" si="2371"/>
        <v>2553</v>
      </c>
      <c r="AE6835" s="14">
        <f t="shared" si="2365"/>
        <v>44.666666666666664</v>
      </c>
      <c r="AF6835" s="14">
        <f t="shared" si="2372"/>
        <v>0</v>
      </c>
      <c r="AG6835" s="14" t="e">
        <f t="shared" si="2373"/>
        <v>#DIV/0!</v>
      </c>
      <c r="AH6835" s="14" t="e">
        <f t="shared" si="2366"/>
        <v>#DIV/0!</v>
      </c>
      <c r="AI6835" s="14">
        <f t="shared" si="2367"/>
        <v>2220</v>
      </c>
      <c r="AJ6835" s="1461"/>
    </row>
    <row r="6836" spans="1:36" ht="15.75">
      <c r="A6836" s="1461">
        <v>115</v>
      </c>
      <c r="B6836" s="2757" t="s">
        <v>2761</v>
      </c>
      <c r="C6836" s="2758" t="s">
        <v>66</v>
      </c>
      <c r="D6836" s="2759">
        <v>1</v>
      </c>
      <c r="E6836" s="2760">
        <v>15000</v>
      </c>
      <c r="F6836" s="1280">
        <f t="shared" si="2368"/>
        <v>15000</v>
      </c>
      <c r="G6836" s="2761"/>
      <c r="H6836" s="2539">
        <f t="shared" si="2369"/>
        <v>0</v>
      </c>
      <c r="I6836" s="2762">
        <v>44547</v>
      </c>
      <c r="J6836" s="2762" t="s">
        <v>2290</v>
      </c>
      <c r="K6836" s="1461"/>
      <c r="L6836" s="2763" t="s">
        <v>1319</v>
      </c>
      <c r="M6836" s="1461"/>
      <c r="N6836" s="1461">
        <v>0</v>
      </c>
      <c r="O6836" s="1461">
        <v>0</v>
      </c>
      <c r="P6836" s="1461">
        <v>0</v>
      </c>
      <c r="Q6836" s="1461"/>
      <c r="R6836" s="1461"/>
      <c r="S6836" s="1461"/>
      <c r="T6836" s="1461"/>
      <c r="U6836" s="1461"/>
      <c r="V6836" s="1461"/>
      <c r="W6836" s="1461"/>
      <c r="X6836" s="1461"/>
      <c r="Y6836" s="1461"/>
      <c r="Z6836" s="1461"/>
      <c r="AA6836" s="1461"/>
      <c r="AB6836" s="1461"/>
      <c r="AC6836" s="1507">
        <f t="shared" si="2370"/>
        <v>15000</v>
      </c>
      <c r="AD6836" s="1508">
        <f t="shared" si="2371"/>
        <v>15000</v>
      </c>
      <c r="AE6836" s="14">
        <f t="shared" si="2365"/>
        <v>29.466666666666665</v>
      </c>
      <c r="AF6836" s="14">
        <f t="shared" si="2372"/>
        <v>0</v>
      </c>
      <c r="AG6836" s="14" t="e">
        <f t="shared" si="2373"/>
        <v>#DIV/0!</v>
      </c>
      <c r="AH6836" s="14" t="e">
        <f t="shared" si="2366"/>
        <v>#DIV/0!</v>
      </c>
      <c r="AI6836" s="14">
        <f t="shared" si="2367"/>
        <v>15000</v>
      </c>
      <c r="AJ6836" s="1461"/>
    </row>
    <row r="6837" spans="1:36" ht="31.5">
      <c r="A6837" s="1461">
        <v>116</v>
      </c>
      <c r="B6837" s="2757" t="s">
        <v>2762</v>
      </c>
      <c r="C6837" s="2758" t="s">
        <v>66</v>
      </c>
      <c r="D6837" s="2759">
        <v>101.64</v>
      </c>
      <c r="E6837" s="2760">
        <v>972</v>
      </c>
      <c r="F6837" s="1280">
        <f t="shared" si="2368"/>
        <v>98794.08</v>
      </c>
      <c r="G6837" s="2761"/>
      <c r="H6837" s="2539">
        <f t="shared" si="2369"/>
        <v>0</v>
      </c>
      <c r="I6837" s="2762">
        <v>44550</v>
      </c>
      <c r="J6837" s="2762" t="s">
        <v>2729</v>
      </c>
      <c r="K6837" s="1461"/>
      <c r="L6837" s="2763" t="s">
        <v>1319</v>
      </c>
      <c r="M6837" s="1461"/>
      <c r="N6837" s="1461">
        <v>0</v>
      </c>
      <c r="O6837" s="1461">
        <v>0</v>
      </c>
      <c r="P6837" s="1461">
        <v>36</v>
      </c>
      <c r="Q6837" s="1461"/>
      <c r="R6837" s="1461"/>
      <c r="S6837" s="1461"/>
      <c r="T6837" s="1461"/>
      <c r="U6837" s="1461"/>
      <c r="V6837" s="1461"/>
      <c r="W6837" s="1461"/>
      <c r="X6837" s="1461"/>
      <c r="Y6837" s="1461"/>
      <c r="Z6837" s="1461"/>
      <c r="AA6837" s="1461"/>
      <c r="AB6837" s="1461"/>
      <c r="AC6837" s="1507">
        <f t="shared" si="2370"/>
        <v>936</v>
      </c>
      <c r="AD6837" s="1508">
        <f t="shared" si="2371"/>
        <v>95135.039999999994</v>
      </c>
      <c r="AE6837" s="14">
        <f t="shared" si="2365"/>
        <v>38.56666666666667</v>
      </c>
      <c r="AF6837" s="14">
        <f t="shared" si="2372"/>
        <v>12</v>
      </c>
      <c r="AG6837" s="14">
        <f t="shared" si="2373"/>
        <v>78</v>
      </c>
      <c r="AH6837" s="14">
        <f t="shared" si="2366"/>
        <v>39.43333333333333</v>
      </c>
      <c r="AI6837" s="14">
        <f t="shared" si="2367"/>
        <v>473.19999999999993</v>
      </c>
      <c r="AJ6837" s="1461"/>
    </row>
    <row r="6838" spans="1:36" ht="31.5">
      <c r="A6838" s="1461">
        <v>117</v>
      </c>
      <c r="B6838" s="2757" t="s">
        <v>2763</v>
      </c>
      <c r="C6838" s="2758" t="s">
        <v>66</v>
      </c>
      <c r="D6838" s="2759">
        <v>95</v>
      </c>
      <c r="E6838" s="2760">
        <v>1044</v>
      </c>
      <c r="F6838" s="1280">
        <f t="shared" si="2368"/>
        <v>99180</v>
      </c>
      <c r="G6838" s="2761"/>
      <c r="H6838" s="2539">
        <f t="shared" si="2369"/>
        <v>0</v>
      </c>
      <c r="I6838" s="2762">
        <v>44550</v>
      </c>
      <c r="J6838" s="2762" t="s">
        <v>2729</v>
      </c>
      <c r="K6838" s="1461"/>
      <c r="L6838" s="2763" t="s">
        <v>1319</v>
      </c>
      <c r="M6838" s="1461"/>
      <c r="N6838" s="1461">
        <v>0</v>
      </c>
      <c r="O6838" s="1461">
        <v>72</v>
      </c>
      <c r="P6838" s="1461">
        <v>36</v>
      </c>
      <c r="Q6838" s="1461"/>
      <c r="R6838" s="1461"/>
      <c r="S6838" s="1461"/>
      <c r="T6838" s="1461"/>
      <c r="U6838" s="1461"/>
      <c r="V6838" s="1461"/>
      <c r="W6838" s="1461"/>
      <c r="X6838" s="1461"/>
      <c r="Y6838" s="1461"/>
      <c r="Z6838" s="1461"/>
      <c r="AA6838" s="1461"/>
      <c r="AB6838" s="1461"/>
      <c r="AC6838" s="1507">
        <f t="shared" si="2370"/>
        <v>936</v>
      </c>
      <c r="AD6838" s="1508">
        <f t="shared" si="2371"/>
        <v>88920</v>
      </c>
      <c r="AE6838" s="14">
        <f t="shared" si="2365"/>
        <v>38.56666666666667</v>
      </c>
      <c r="AF6838" s="14">
        <f t="shared" si="2372"/>
        <v>36</v>
      </c>
      <c r="AG6838" s="14">
        <f t="shared" si="2373"/>
        <v>26</v>
      </c>
      <c r="AH6838" s="14">
        <f t="shared" si="2366"/>
        <v>-12.56666666666667</v>
      </c>
      <c r="AI6838" s="14">
        <f t="shared" si="2367"/>
        <v>-452.40000000000009</v>
      </c>
      <c r="AJ6838" s="1461"/>
    </row>
    <row r="6839" spans="1:36" ht="31.5">
      <c r="A6839" s="1461">
        <v>118</v>
      </c>
      <c r="B6839" s="2757" t="s">
        <v>2764</v>
      </c>
      <c r="C6839" s="2758" t="s">
        <v>66</v>
      </c>
      <c r="D6839" s="2759">
        <v>98.1</v>
      </c>
      <c r="E6839" s="2760">
        <v>1044</v>
      </c>
      <c r="F6839" s="1280">
        <f t="shared" si="2368"/>
        <v>102416.4</v>
      </c>
      <c r="G6839" s="2761"/>
      <c r="H6839" s="2539">
        <f t="shared" si="2369"/>
        <v>0</v>
      </c>
      <c r="I6839" s="2762">
        <v>44550</v>
      </c>
      <c r="J6839" s="2762" t="s">
        <v>2729</v>
      </c>
      <c r="K6839" s="1461"/>
      <c r="L6839" s="2763" t="s">
        <v>1319</v>
      </c>
      <c r="M6839" s="1461"/>
      <c r="N6839" s="1461">
        <v>0</v>
      </c>
      <c r="O6839" s="1461">
        <v>72</v>
      </c>
      <c r="P6839" s="1461">
        <v>72</v>
      </c>
      <c r="Q6839" s="1461"/>
      <c r="R6839" s="1461"/>
      <c r="S6839" s="1461"/>
      <c r="T6839" s="1461"/>
      <c r="U6839" s="1461"/>
      <c r="V6839" s="1461"/>
      <c r="W6839" s="1461"/>
      <c r="X6839" s="1461"/>
      <c r="Y6839" s="1461"/>
      <c r="Z6839" s="1461"/>
      <c r="AA6839" s="1461"/>
      <c r="AB6839" s="1461"/>
      <c r="AC6839" s="1507">
        <f t="shared" si="2370"/>
        <v>900</v>
      </c>
      <c r="AD6839" s="1508">
        <f t="shared" si="2371"/>
        <v>88290</v>
      </c>
      <c r="AE6839" s="14">
        <f t="shared" si="2365"/>
        <v>38.56666666666667</v>
      </c>
      <c r="AF6839" s="14">
        <f t="shared" si="2372"/>
        <v>48</v>
      </c>
      <c r="AG6839" s="14">
        <f t="shared" si="2373"/>
        <v>18.75</v>
      </c>
      <c r="AH6839" s="14">
        <f t="shared" si="2366"/>
        <v>-19.81666666666667</v>
      </c>
      <c r="AI6839" s="14">
        <f t="shared" si="2367"/>
        <v>-951.20000000000027</v>
      </c>
      <c r="AJ6839" s="1461"/>
    </row>
    <row r="6840" spans="1:36" ht="15.75">
      <c r="A6840" s="1461">
        <v>120</v>
      </c>
      <c r="B6840" s="2757" t="s">
        <v>2765</v>
      </c>
      <c r="C6840" s="2758" t="s">
        <v>176</v>
      </c>
      <c r="D6840" s="2759">
        <v>1785</v>
      </c>
      <c r="E6840" s="2760">
        <v>91</v>
      </c>
      <c r="F6840" s="1280">
        <f t="shared" si="2368"/>
        <v>162435</v>
      </c>
      <c r="G6840" s="2761"/>
      <c r="H6840" s="2539">
        <f t="shared" si="2369"/>
        <v>0</v>
      </c>
      <c r="I6840" s="2762">
        <v>44551</v>
      </c>
      <c r="J6840" s="2762" t="s">
        <v>304</v>
      </c>
      <c r="K6840" s="1461"/>
      <c r="L6840" s="2763" t="s">
        <v>1319</v>
      </c>
      <c r="M6840" s="1461"/>
      <c r="N6840" s="1461">
        <v>0</v>
      </c>
      <c r="O6840" s="1461">
        <v>0</v>
      </c>
      <c r="P6840" s="1461">
        <v>0</v>
      </c>
      <c r="Q6840" s="1461"/>
      <c r="R6840" s="1461"/>
      <c r="S6840" s="1461"/>
      <c r="T6840" s="1461"/>
      <c r="U6840" s="1461"/>
      <c r="V6840" s="1461"/>
      <c r="W6840" s="1461"/>
      <c r="X6840" s="1461"/>
      <c r="Y6840" s="1461"/>
      <c r="Z6840" s="1461"/>
      <c r="AA6840" s="1461"/>
      <c r="AB6840" s="1461"/>
      <c r="AC6840" s="1507">
        <f t="shared" si="2370"/>
        <v>91</v>
      </c>
      <c r="AD6840" s="1508">
        <f t="shared" si="2371"/>
        <v>162435</v>
      </c>
      <c r="AE6840" s="14">
        <f t="shared" si="2365"/>
        <v>4.0666666666666664</v>
      </c>
      <c r="AF6840" s="14">
        <f t="shared" si="2372"/>
        <v>0</v>
      </c>
      <c r="AG6840" s="14" t="e">
        <f t="shared" si="2373"/>
        <v>#DIV/0!</v>
      </c>
      <c r="AH6840" s="14" t="e">
        <f t="shared" si="2366"/>
        <v>#DIV/0!</v>
      </c>
      <c r="AI6840" s="14">
        <f t="shared" si="2367"/>
        <v>91</v>
      </c>
      <c r="AJ6840" s="1461"/>
    </row>
    <row r="6841" spans="1:36" ht="15.75">
      <c r="A6841" s="1461">
        <v>121</v>
      </c>
      <c r="B6841" s="2757" t="s">
        <v>2766</v>
      </c>
      <c r="C6841" s="2758" t="s">
        <v>176</v>
      </c>
      <c r="D6841" s="2759">
        <v>3685</v>
      </c>
      <c r="E6841" s="2760">
        <v>348</v>
      </c>
      <c r="F6841" s="1280">
        <f t="shared" si="2368"/>
        <v>1282380</v>
      </c>
      <c r="G6841" s="2761"/>
      <c r="H6841" s="2539">
        <f t="shared" si="2369"/>
        <v>0</v>
      </c>
      <c r="I6841" s="2762">
        <v>44552</v>
      </c>
      <c r="J6841" s="2762" t="s">
        <v>68</v>
      </c>
      <c r="K6841" s="1461"/>
      <c r="L6841" s="2763" t="s">
        <v>1319</v>
      </c>
      <c r="M6841" s="1461"/>
      <c r="N6841" s="1461">
        <v>9</v>
      </c>
      <c r="O6841" s="1461">
        <v>8</v>
      </c>
      <c r="P6841" s="1461">
        <v>30</v>
      </c>
      <c r="Q6841" s="1461"/>
      <c r="R6841" s="1461"/>
      <c r="S6841" s="1461"/>
      <c r="T6841" s="1461"/>
      <c r="U6841" s="1461"/>
      <c r="V6841" s="1461"/>
      <c r="W6841" s="1461"/>
      <c r="X6841" s="1461"/>
      <c r="Y6841" s="1461"/>
      <c r="Z6841" s="1461"/>
      <c r="AA6841" s="1461"/>
      <c r="AB6841" s="1461"/>
      <c r="AC6841" s="1507">
        <f t="shared" si="2370"/>
        <v>301</v>
      </c>
      <c r="AD6841" s="1508">
        <f t="shared" si="2371"/>
        <v>1109185</v>
      </c>
      <c r="AE6841" s="14">
        <f t="shared" si="2365"/>
        <v>16.266666666666666</v>
      </c>
      <c r="AF6841" s="14">
        <f t="shared" si="2372"/>
        <v>15.666666666666666</v>
      </c>
      <c r="AG6841" s="14">
        <f t="shared" si="2373"/>
        <v>19.212765957446809</v>
      </c>
      <c r="AH6841" s="14">
        <f t="shared" si="2366"/>
        <v>2.9460992907801433</v>
      </c>
      <c r="AI6841" s="14">
        <f t="shared" si="2367"/>
        <v>46.155555555555594</v>
      </c>
      <c r="AJ6841" s="1461"/>
    </row>
    <row r="6842" spans="1:36" ht="15.75">
      <c r="A6842" s="1461">
        <v>122</v>
      </c>
      <c r="B6842" s="2757" t="s">
        <v>2767</v>
      </c>
      <c r="C6842" s="2758" t="s">
        <v>176</v>
      </c>
      <c r="D6842" s="2759">
        <v>54.67</v>
      </c>
      <c r="E6842" s="2760">
        <v>400</v>
      </c>
      <c r="F6842" s="1280">
        <f t="shared" si="2368"/>
        <v>21868</v>
      </c>
      <c r="G6842" s="2761"/>
      <c r="H6842" s="2539">
        <f t="shared" si="2369"/>
        <v>0</v>
      </c>
      <c r="I6842" s="2762">
        <v>44543</v>
      </c>
      <c r="J6842" s="2762" t="s">
        <v>2290</v>
      </c>
      <c r="K6842" s="1461"/>
      <c r="L6842" s="2763" t="s">
        <v>1319</v>
      </c>
      <c r="M6842" s="1461"/>
      <c r="N6842" s="1461">
        <v>0</v>
      </c>
      <c r="O6842" s="1461">
        <v>0</v>
      </c>
      <c r="P6842" s="1461">
        <v>0</v>
      </c>
      <c r="Q6842" s="1461"/>
      <c r="R6842" s="1461"/>
      <c r="S6842" s="1461"/>
      <c r="T6842" s="1461"/>
      <c r="U6842" s="1461"/>
      <c r="V6842" s="1461"/>
      <c r="W6842" s="1461"/>
      <c r="X6842" s="1461"/>
      <c r="Y6842" s="1461"/>
      <c r="Z6842" s="1461"/>
      <c r="AA6842" s="1461"/>
      <c r="AB6842" s="1461"/>
      <c r="AC6842" s="1507">
        <f t="shared" si="2370"/>
        <v>400</v>
      </c>
      <c r="AD6842" s="1508">
        <f t="shared" si="2371"/>
        <v>21868</v>
      </c>
      <c r="AE6842" s="14">
        <f t="shared" si="2365"/>
        <v>29.466666666666665</v>
      </c>
      <c r="AF6842" s="14">
        <f t="shared" si="2372"/>
        <v>0</v>
      </c>
      <c r="AG6842" s="14" t="e">
        <f t="shared" si="2373"/>
        <v>#DIV/0!</v>
      </c>
      <c r="AH6842" s="14" t="e">
        <f t="shared" si="2366"/>
        <v>#DIV/0!</v>
      </c>
      <c r="AI6842" s="14">
        <f t="shared" si="2367"/>
        <v>400</v>
      </c>
      <c r="AJ6842" s="1461"/>
    </row>
    <row r="6843" spans="1:36" ht="15.75">
      <c r="A6843" s="1461">
        <v>124</v>
      </c>
      <c r="B6843" s="2757" t="s">
        <v>2768</v>
      </c>
      <c r="C6843" s="2758" t="s">
        <v>176</v>
      </c>
      <c r="D6843" s="2759">
        <v>55.88</v>
      </c>
      <c r="E6843" s="2760">
        <v>98</v>
      </c>
      <c r="F6843" s="1280">
        <f t="shared" si="2368"/>
        <v>5476.2400000000007</v>
      </c>
      <c r="G6843" s="2761"/>
      <c r="H6843" s="2539">
        <f t="shared" si="2369"/>
        <v>0</v>
      </c>
      <c r="I6843" s="2762">
        <v>44522</v>
      </c>
      <c r="J6843" s="2762" t="s">
        <v>2290</v>
      </c>
      <c r="K6843" s="1461"/>
      <c r="L6843" s="2763" t="s">
        <v>1319</v>
      </c>
      <c r="M6843" s="1461"/>
      <c r="N6843" s="1461">
        <v>28</v>
      </c>
      <c r="O6843" s="1461">
        <v>33.299999999999997</v>
      </c>
      <c r="P6843" s="1461">
        <v>3.4</v>
      </c>
      <c r="Q6843" s="1461"/>
      <c r="R6843" s="1461"/>
      <c r="S6843" s="1461"/>
      <c r="T6843" s="1461"/>
      <c r="U6843" s="1461"/>
      <c r="V6843" s="1461"/>
      <c r="W6843" s="1461"/>
      <c r="X6843" s="1461"/>
      <c r="Y6843" s="1461"/>
      <c r="Z6843" s="1461"/>
      <c r="AA6843" s="1461"/>
      <c r="AB6843" s="1461"/>
      <c r="AC6843" s="1507">
        <f t="shared" si="2370"/>
        <v>33.300000000000004</v>
      </c>
      <c r="AD6843" s="1508">
        <f t="shared" si="2371"/>
        <v>1860.8040000000003</v>
      </c>
      <c r="AE6843" s="14">
        <f t="shared" si="2365"/>
        <v>29.466666666666665</v>
      </c>
      <c r="AF6843" s="14">
        <f t="shared" si="2372"/>
        <v>21.566666666666666</v>
      </c>
      <c r="AG6843" s="14">
        <f t="shared" si="2373"/>
        <v>1.5440494590417313</v>
      </c>
      <c r="AH6843" s="14">
        <f t="shared" si="2366"/>
        <v>-27.922617207624935</v>
      </c>
      <c r="AI6843" s="14">
        <f t="shared" si="2367"/>
        <v>-602.19777777777779</v>
      </c>
      <c r="AJ6843" s="1461"/>
    </row>
    <row r="6844" spans="1:36" ht="15.75">
      <c r="A6844" s="1461">
        <v>125</v>
      </c>
      <c r="B6844" s="2757" t="s">
        <v>2769</v>
      </c>
      <c r="C6844" s="2758" t="s">
        <v>143</v>
      </c>
      <c r="D6844" s="2759">
        <v>20.88</v>
      </c>
      <c r="E6844" s="2760">
        <v>1500</v>
      </c>
      <c r="F6844" s="1280">
        <f t="shared" si="2368"/>
        <v>31320</v>
      </c>
      <c r="G6844" s="2761"/>
      <c r="H6844" s="2539">
        <f t="shared" si="2369"/>
        <v>0</v>
      </c>
      <c r="I6844" s="2762">
        <v>44543</v>
      </c>
      <c r="J6844" s="2762" t="s">
        <v>314</v>
      </c>
      <c r="K6844" s="1461"/>
      <c r="L6844" s="2763" t="s">
        <v>1319</v>
      </c>
      <c r="M6844" s="1461"/>
      <c r="N6844" s="1461">
        <v>110</v>
      </c>
      <c r="O6844" s="1461">
        <v>0</v>
      </c>
      <c r="P6844" s="1461">
        <v>0</v>
      </c>
      <c r="Q6844" s="1461"/>
      <c r="R6844" s="1461"/>
      <c r="S6844" s="1461"/>
      <c r="T6844" s="1461"/>
      <c r="U6844" s="1461"/>
      <c r="V6844" s="1461"/>
      <c r="W6844" s="1461"/>
      <c r="X6844" s="1461"/>
      <c r="Y6844" s="1461"/>
      <c r="Z6844" s="1461"/>
      <c r="AA6844" s="1461"/>
      <c r="AB6844" s="1461"/>
      <c r="AC6844" s="1507">
        <f t="shared" si="2370"/>
        <v>1390</v>
      </c>
      <c r="AD6844" s="1508">
        <f t="shared" si="2371"/>
        <v>29023.199999999997</v>
      </c>
      <c r="AE6844" s="14">
        <f t="shared" si="2365"/>
        <v>18.3</v>
      </c>
      <c r="AF6844" s="14">
        <f t="shared" si="2372"/>
        <v>36.666666666666664</v>
      </c>
      <c r="AG6844" s="14">
        <f t="shared" si="2373"/>
        <v>37.909090909090914</v>
      </c>
      <c r="AH6844" s="14">
        <f t="shared" si="2366"/>
        <v>19.609090909090913</v>
      </c>
      <c r="AI6844" s="14">
        <f t="shared" si="2367"/>
        <v>719</v>
      </c>
      <c r="AJ6844" s="1461"/>
    </row>
    <row r="6845" spans="1:36" ht="15.75">
      <c r="A6845" s="1461">
        <v>129</v>
      </c>
      <c r="B6845" s="2757" t="s">
        <v>2770</v>
      </c>
      <c r="C6845" s="2758" t="s">
        <v>176</v>
      </c>
      <c r="D6845" s="2759">
        <v>200.31</v>
      </c>
      <c r="E6845" s="2760">
        <v>30</v>
      </c>
      <c r="F6845" s="1280">
        <f t="shared" si="2368"/>
        <v>6009.3</v>
      </c>
      <c r="G6845" s="2761"/>
      <c r="H6845" s="2539">
        <f t="shared" si="2369"/>
        <v>0</v>
      </c>
      <c r="I6845" s="2762">
        <v>44552</v>
      </c>
      <c r="J6845" s="2762" t="s">
        <v>2723</v>
      </c>
      <c r="K6845" s="1461"/>
      <c r="L6845" s="2763" t="s">
        <v>1319</v>
      </c>
      <c r="M6845" s="1461"/>
      <c r="N6845" s="1461">
        <v>0</v>
      </c>
      <c r="O6845" s="1461">
        <v>0</v>
      </c>
      <c r="P6845" s="1461">
        <v>0</v>
      </c>
      <c r="Q6845" s="1461"/>
      <c r="R6845" s="1461"/>
      <c r="S6845" s="1461"/>
      <c r="T6845" s="1461"/>
      <c r="U6845" s="1461"/>
      <c r="V6845" s="1461"/>
      <c r="W6845" s="1461"/>
      <c r="X6845" s="1461"/>
      <c r="Y6845" s="1461"/>
      <c r="Z6845" s="1461"/>
      <c r="AA6845" s="1461"/>
      <c r="AB6845" s="1461"/>
      <c r="AC6845" s="1507">
        <f t="shared" si="2370"/>
        <v>30</v>
      </c>
      <c r="AD6845" s="1508">
        <f t="shared" si="2371"/>
        <v>6009.3</v>
      </c>
      <c r="AE6845" s="14">
        <f t="shared" si="2365"/>
        <v>30.466666666666665</v>
      </c>
      <c r="AF6845" s="14">
        <f t="shared" si="2372"/>
        <v>0</v>
      </c>
      <c r="AG6845" s="14" t="e">
        <f t="shared" si="2373"/>
        <v>#DIV/0!</v>
      </c>
      <c r="AH6845" s="14" t="e">
        <f t="shared" si="2366"/>
        <v>#DIV/0!</v>
      </c>
      <c r="AI6845" s="14">
        <f t="shared" si="2367"/>
        <v>30</v>
      </c>
      <c r="AJ6845" s="1461"/>
    </row>
    <row r="6846" spans="1:36" ht="15.75">
      <c r="A6846" s="1461">
        <v>138</v>
      </c>
      <c r="B6846" s="2757" t="s">
        <v>2772</v>
      </c>
      <c r="C6846" s="2758" t="s">
        <v>736</v>
      </c>
      <c r="D6846" s="2759">
        <v>14.88</v>
      </c>
      <c r="E6846" s="2760">
        <v>2920</v>
      </c>
      <c r="F6846" s="1280">
        <f t="shared" si="2368"/>
        <v>43449.600000000006</v>
      </c>
      <c r="G6846" s="2761"/>
      <c r="H6846" s="2539">
        <f t="shared" si="2369"/>
        <v>0</v>
      </c>
      <c r="I6846" s="2762">
        <v>44543</v>
      </c>
      <c r="J6846" s="2762" t="s">
        <v>314</v>
      </c>
      <c r="K6846" s="1461"/>
      <c r="L6846" s="2763" t="s">
        <v>1319</v>
      </c>
      <c r="M6846" s="1461"/>
      <c r="N6846" s="1461">
        <v>0</v>
      </c>
      <c r="O6846" s="1461">
        <v>0</v>
      </c>
      <c r="P6846" s="1461">
        <v>361</v>
      </c>
      <c r="Q6846" s="1461"/>
      <c r="R6846" s="1461"/>
      <c r="S6846" s="1461"/>
      <c r="T6846" s="1461"/>
      <c r="U6846" s="1461"/>
      <c r="V6846" s="1461"/>
      <c r="W6846" s="1461"/>
      <c r="X6846" s="1461"/>
      <c r="Y6846" s="1461"/>
      <c r="Z6846" s="1461"/>
      <c r="AA6846" s="1461"/>
      <c r="AB6846" s="1461"/>
      <c r="AC6846" s="1507">
        <f t="shared" si="2370"/>
        <v>2559</v>
      </c>
      <c r="AD6846" s="1508">
        <f t="shared" si="2371"/>
        <v>38077.920000000006</v>
      </c>
      <c r="AE6846" s="14">
        <f t="shared" si="2365"/>
        <v>18.3</v>
      </c>
      <c r="AF6846" s="14">
        <f t="shared" si="2372"/>
        <v>120.33333333333333</v>
      </c>
      <c r="AG6846" s="14">
        <f t="shared" si="2373"/>
        <v>21.265927977839336</v>
      </c>
      <c r="AH6846" s="14">
        <f t="shared" si="2366"/>
        <v>2.9659279778393355</v>
      </c>
      <c r="AI6846" s="14">
        <f t="shared" si="2367"/>
        <v>356.90000000000009</v>
      </c>
      <c r="AJ6846" s="1461"/>
    </row>
    <row r="6847" spans="1:36" ht="15.75">
      <c r="A6847" s="1461">
        <v>139</v>
      </c>
      <c r="B6847" s="2757" t="s">
        <v>2773</v>
      </c>
      <c r="C6847" s="2758" t="s">
        <v>143</v>
      </c>
      <c r="D6847" s="2759">
        <v>14.58</v>
      </c>
      <c r="E6847" s="2760">
        <v>2025</v>
      </c>
      <c r="F6847" s="1280">
        <f t="shared" si="2368"/>
        <v>29524.5</v>
      </c>
      <c r="G6847" s="2761"/>
      <c r="H6847" s="2539">
        <f t="shared" si="2369"/>
        <v>0</v>
      </c>
      <c r="I6847" s="2762">
        <v>44543</v>
      </c>
      <c r="J6847" s="2762" t="s">
        <v>315</v>
      </c>
      <c r="K6847" s="1461"/>
      <c r="L6847" s="2763" t="s">
        <v>1319</v>
      </c>
      <c r="M6847" s="1461"/>
      <c r="N6847" s="1461">
        <v>33</v>
      </c>
      <c r="O6847" s="1461">
        <v>1813</v>
      </c>
      <c r="P6847" s="1461">
        <v>133</v>
      </c>
      <c r="Q6847" s="1461"/>
      <c r="R6847" s="1461"/>
      <c r="S6847" s="1461"/>
      <c r="T6847" s="1461"/>
      <c r="U6847" s="1461"/>
      <c r="V6847" s="1461"/>
      <c r="W6847" s="1461"/>
      <c r="X6847" s="1461"/>
      <c r="Y6847" s="1461"/>
      <c r="Z6847" s="1461"/>
      <c r="AA6847" s="1461"/>
      <c r="AB6847" s="1461"/>
      <c r="AC6847" s="1507">
        <f t="shared" si="2370"/>
        <v>46</v>
      </c>
      <c r="AD6847" s="1508">
        <f t="shared" si="2371"/>
        <v>670.68</v>
      </c>
      <c r="AE6847" s="14">
        <f t="shared" ref="AE6847:AE6871" si="2374">(J6847-"01.04.2023")/30</f>
        <v>7.1333333333333337</v>
      </c>
      <c r="AF6847" s="14">
        <f t="shared" si="2372"/>
        <v>659.66666666666663</v>
      </c>
      <c r="AG6847" s="14">
        <f t="shared" si="2373"/>
        <v>6.9732187973724102E-2</v>
      </c>
      <c r="AH6847" s="14">
        <f t="shared" ref="AH6847:AH6871" si="2375">AG6847-AE6847</f>
        <v>-7.0636011453596099</v>
      </c>
      <c r="AI6847" s="14">
        <f t="shared" ref="AI6847:AI6871" si="2376">AC6847-(AE6847*AF6847)</f>
        <v>-4659.6222222222223</v>
      </c>
      <c r="AJ6847" s="1461"/>
    </row>
    <row r="6848" spans="1:36" ht="15.75">
      <c r="A6848" s="1461">
        <v>142</v>
      </c>
      <c r="B6848" s="2757" t="s">
        <v>2774</v>
      </c>
      <c r="C6848" s="2758" t="s">
        <v>176</v>
      </c>
      <c r="D6848" s="2759">
        <v>237.42</v>
      </c>
      <c r="E6848" s="2760">
        <v>50</v>
      </c>
      <c r="F6848" s="1280">
        <f t="shared" si="2368"/>
        <v>11871</v>
      </c>
      <c r="G6848" s="2761"/>
      <c r="H6848" s="2539">
        <f t="shared" si="2369"/>
        <v>0</v>
      </c>
      <c r="I6848" s="2762">
        <v>44538</v>
      </c>
      <c r="J6848" s="2762" t="s">
        <v>329</v>
      </c>
      <c r="K6848" s="1461"/>
      <c r="L6848" s="2763" t="s">
        <v>1319</v>
      </c>
      <c r="M6848" s="1461"/>
      <c r="N6848" s="1461">
        <v>0</v>
      </c>
      <c r="O6848" s="1461">
        <v>0</v>
      </c>
      <c r="P6848" s="1461">
        <v>0</v>
      </c>
      <c r="Q6848" s="1461"/>
      <c r="R6848" s="1461"/>
      <c r="S6848" s="1461"/>
      <c r="T6848" s="1461"/>
      <c r="U6848" s="1461"/>
      <c r="V6848" s="1461"/>
      <c r="W6848" s="1461"/>
      <c r="X6848" s="1461"/>
      <c r="Y6848" s="1461"/>
      <c r="Z6848" s="1461"/>
      <c r="AA6848" s="1461"/>
      <c r="AB6848" s="1461"/>
      <c r="AC6848" s="1507">
        <f t="shared" si="2370"/>
        <v>50</v>
      </c>
      <c r="AD6848" s="1508">
        <f t="shared" si="2371"/>
        <v>11871</v>
      </c>
      <c r="AE6848" s="14">
        <f t="shared" si="2374"/>
        <v>20.333333333333332</v>
      </c>
      <c r="AF6848" s="14">
        <f t="shared" si="2372"/>
        <v>0</v>
      </c>
      <c r="AG6848" s="14" t="e">
        <f t="shared" si="2373"/>
        <v>#DIV/0!</v>
      </c>
      <c r="AH6848" s="14" t="e">
        <f t="shared" si="2375"/>
        <v>#DIV/0!</v>
      </c>
      <c r="AI6848" s="14">
        <f t="shared" si="2376"/>
        <v>50</v>
      </c>
      <c r="AJ6848" s="1461"/>
    </row>
    <row r="6849" spans="1:36" ht="15.75">
      <c r="A6849" s="1461">
        <v>145</v>
      </c>
      <c r="B6849" s="2757" t="s">
        <v>2775</v>
      </c>
      <c r="C6849" s="2758" t="s">
        <v>176</v>
      </c>
      <c r="D6849" s="2759">
        <v>2177.29</v>
      </c>
      <c r="E6849" s="2760">
        <v>56</v>
      </c>
      <c r="F6849" s="1280">
        <f t="shared" si="2368"/>
        <v>121928.23999999999</v>
      </c>
      <c r="G6849" s="2761"/>
      <c r="H6849" s="2539">
        <f t="shared" si="2369"/>
        <v>0</v>
      </c>
      <c r="I6849" s="2762">
        <v>44547</v>
      </c>
      <c r="J6849" s="2762" t="s">
        <v>304</v>
      </c>
      <c r="K6849" s="1461"/>
      <c r="L6849" s="2763" t="s">
        <v>1319</v>
      </c>
      <c r="M6849" s="1461"/>
      <c r="N6849" s="1461">
        <v>9</v>
      </c>
      <c r="O6849" s="1461">
        <v>8</v>
      </c>
      <c r="P6849" s="1461">
        <v>0</v>
      </c>
      <c r="Q6849" s="1461"/>
      <c r="R6849" s="1461"/>
      <c r="S6849" s="1461"/>
      <c r="T6849" s="1461"/>
      <c r="U6849" s="1461"/>
      <c r="V6849" s="1461"/>
      <c r="W6849" s="1461"/>
      <c r="X6849" s="1461"/>
      <c r="Y6849" s="1461"/>
      <c r="Z6849" s="1461"/>
      <c r="AA6849" s="1461"/>
      <c r="AB6849" s="1461"/>
      <c r="AC6849" s="1507">
        <f t="shared" si="2370"/>
        <v>39</v>
      </c>
      <c r="AD6849" s="1508">
        <f t="shared" si="2371"/>
        <v>84914.31</v>
      </c>
      <c r="AE6849" s="14">
        <f t="shared" si="2374"/>
        <v>4.0666666666666664</v>
      </c>
      <c r="AF6849" s="14">
        <f t="shared" si="2372"/>
        <v>5.666666666666667</v>
      </c>
      <c r="AG6849" s="14">
        <f t="shared" si="2373"/>
        <v>6.8823529411764701</v>
      </c>
      <c r="AH6849" s="14">
        <f t="shared" si="2375"/>
        <v>2.8156862745098037</v>
      </c>
      <c r="AI6849" s="14">
        <f t="shared" si="2376"/>
        <v>15.955555555555556</v>
      </c>
      <c r="AJ6849" s="1461"/>
    </row>
    <row r="6850" spans="1:36" ht="15.75">
      <c r="A6850" s="1461">
        <v>147</v>
      </c>
      <c r="B6850" s="2757" t="s">
        <v>2776</v>
      </c>
      <c r="C6850" s="2758" t="s">
        <v>66</v>
      </c>
      <c r="D6850" s="2759">
        <v>35.630000000000003</v>
      </c>
      <c r="E6850" s="2760">
        <v>5</v>
      </c>
      <c r="F6850" s="1280">
        <f t="shared" si="2368"/>
        <v>178.15</v>
      </c>
      <c r="G6850" s="2761"/>
      <c r="H6850" s="2539">
        <f t="shared" si="2369"/>
        <v>0</v>
      </c>
      <c r="I6850" s="2762">
        <v>44543</v>
      </c>
      <c r="J6850" s="2762" t="s">
        <v>313</v>
      </c>
      <c r="K6850" s="1461"/>
      <c r="L6850" s="2763" t="s">
        <v>1319</v>
      </c>
      <c r="M6850" s="1461"/>
      <c r="N6850" s="1461">
        <v>0</v>
      </c>
      <c r="O6850" s="1461">
        <v>0</v>
      </c>
      <c r="P6850" s="1461">
        <v>0</v>
      </c>
      <c r="Q6850" s="1461"/>
      <c r="R6850" s="1461"/>
      <c r="S6850" s="1461"/>
      <c r="T6850" s="1461"/>
      <c r="U6850" s="1461"/>
      <c r="V6850" s="1461"/>
      <c r="W6850" s="1461"/>
      <c r="X6850" s="1461"/>
      <c r="Y6850" s="1461"/>
      <c r="Z6850" s="1461"/>
      <c r="AA6850" s="1461"/>
      <c r="AB6850" s="1461"/>
      <c r="AC6850" s="1507">
        <f t="shared" si="2370"/>
        <v>5</v>
      </c>
      <c r="AD6850" s="1508">
        <f t="shared" si="2371"/>
        <v>178.15</v>
      </c>
      <c r="AE6850" s="14">
        <f t="shared" si="2374"/>
        <v>11.166666666666666</v>
      </c>
      <c r="AF6850" s="14">
        <f t="shared" si="2372"/>
        <v>0</v>
      </c>
      <c r="AG6850" s="14" t="e">
        <f t="shared" si="2373"/>
        <v>#DIV/0!</v>
      </c>
      <c r="AH6850" s="14" t="e">
        <f t="shared" si="2375"/>
        <v>#DIV/0!</v>
      </c>
      <c r="AI6850" s="14">
        <f t="shared" si="2376"/>
        <v>5</v>
      </c>
      <c r="AJ6850" s="1461"/>
    </row>
    <row r="6851" spans="1:36" ht="15.75">
      <c r="A6851" s="1461">
        <v>149</v>
      </c>
      <c r="B6851" s="2757" t="s">
        <v>2777</v>
      </c>
      <c r="C6851" s="2758" t="s">
        <v>176</v>
      </c>
      <c r="D6851" s="2759">
        <v>53.55</v>
      </c>
      <c r="E6851" s="2760">
        <v>444</v>
      </c>
      <c r="F6851" s="1280">
        <f t="shared" si="2368"/>
        <v>23776.199999999997</v>
      </c>
      <c r="G6851" s="2761"/>
      <c r="H6851" s="2539">
        <f t="shared" si="2369"/>
        <v>0</v>
      </c>
      <c r="I6851" s="2762">
        <v>44543</v>
      </c>
      <c r="J6851" s="2762" t="s">
        <v>308</v>
      </c>
      <c r="K6851" s="1461"/>
      <c r="L6851" s="2763" t="s">
        <v>1319</v>
      </c>
      <c r="M6851" s="1461"/>
      <c r="N6851" s="1461">
        <v>0</v>
      </c>
      <c r="O6851" s="1461">
        <v>0</v>
      </c>
      <c r="P6851" s="1461">
        <v>202</v>
      </c>
      <c r="Q6851" s="1461"/>
      <c r="R6851" s="1461"/>
      <c r="S6851" s="1461"/>
      <c r="T6851" s="1461"/>
      <c r="U6851" s="1461"/>
      <c r="V6851" s="1461"/>
      <c r="W6851" s="1461"/>
      <c r="X6851" s="1461"/>
      <c r="Y6851" s="1461"/>
      <c r="Z6851" s="1461"/>
      <c r="AA6851" s="1461"/>
      <c r="AB6851" s="1461"/>
      <c r="AC6851" s="1507">
        <f t="shared" si="2370"/>
        <v>242</v>
      </c>
      <c r="AD6851" s="1508">
        <f t="shared" si="2371"/>
        <v>12959.099999999999</v>
      </c>
      <c r="AE6851" s="14">
        <f t="shared" si="2374"/>
        <v>3.0333333333333332</v>
      </c>
      <c r="AF6851" s="14">
        <f t="shared" si="2372"/>
        <v>67.333333333333329</v>
      </c>
      <c r="AG6851" s="14">
        <f t="shared" si="2373"/>
        <v>3.5940594059405941</v>
      </c>
      <c r="AH6851" s="14">
        <f t="shared" si="2375"/>
        <v>0.56072607260726093</v>
      </c>
      <c r="AI6851" s="14">
        <f t="shared" si="2376"/>
        <v>37.755555555555588</v>
      </c>
      <c r="AJ6851" s="1461"/>
    </row>
    <row r="6852" spans="1:36" ht="15.75">
      <c r="A6852" s="1461">
        <v>150</v>
      </c>
      <c r="B6852" s="2757" t="s">
        <v>2778</v>
      </c>
      <c r="C6852" s="2758" t="s">
        <v>176</v>
      </c>
      <c r="D6852" s="2759">
        <v>99.81</v>
      </c>
      <c r="E6852" s="2760">
        <v>120</v>
      </c>
      <c r="F6852" s="1280">
        <f t="shared" ref="F6852:F6875" si="2377" xml:space="preserve"> D6852*E6852</f>
        <v>11977.2</v>
      </c>
      <c r="G6852" s="2761"/>
      <c r="H6852" s="2539">
        <f t="shared" ref="H6852:H6875" si="2378">D6852*G6852</f>
        <v>0</v>
      </c>
      <c r="I6852" s="2762">
        <v>44543</v>
      </c>
      <c r="J6852" s="2762" t="s">
        <v>308</v>
      </c>
      <c r="K6852" s="1461"/>
      <c r="L6852" s="2763" t="s">
        <v>1319</v>
      </c>
      <c r="M6852" s="1461"/>
      <c r="N6852" s="1461">
        <v>0</v>
      </c>
      <c r="O6852" s="1461">
        <v>0</v>
      </c>
      <c r="P6852" s="1461">
        <v>0</v>
      </c>
      <c r="Q6852" s="1461"/>
      <c r="R6852" s="1461"/>
      <c r="S6852" s="1461"/>
      <c r="T6852" s="1461"/>
      <c r="U6852" s="1461"/>
      <c r="V6852" s="1461"/>
      <c r="W6852" s="1461"/>
      <c r="X6852" s="1461"/>
      <c r="Y6852" s="1461"/>
      <c r="Z6852" s="1461"/>
      <c r="AA6852" s="1461"/>
      <c r="AB6852" s="1461"/>
      <c r="AC6852" s="1507">
        <f t="shared" ref="AC6852:AC6875" si="2379">E6852+G6852-N6852-O6852-AA6852-P6852-Q6852-R6852-S6852-T6852-U6852-V6852-W6852-X6852-Y6852</f>
        <v>120</v>
      </c>
      <c r="AD6852" s="1508">
        <f t="shared" ref="AD6852:AD6875" si="2380">D6852*AC6852</f>
        <v>11977.2</v>
      </c>
      <c r="AE6852" s="14">
        <f t="shared" si="2374"/>
        <v>3.0333333333333332</v>
      </c>
      <c r="AF6852" s="14">
        <f t="shared" ref="AF6852:AF6875" si="2381">(N6852+O6852+P6852+Q6852+R6852+S6852+T6852+U6852+V6852+W6852+X6852+Y6852)/3</f>
        <v>0</v>
      </c>
      <c r="AG6852" s="14" t="e">
        <f t="shared" ref="AG6852:AG6875" si="2382">AC6852/AF6852</f>
        <v>#DIV/0!</v>
      </c>
      <c r="AH6852" s="14" t="e">
        <f t="shared" si="2375"/>
        <v>#DIV/0!</v>
      </c>
      <c r="AI6852" s="14">
        <f t="shared" si="2376"/>
        <v>120</v>
      </c>
      <c r="AJ6852" s="1461"/>
    </row>
    <row r="6853" spans="1:36" ht="15.75">
      <c r="A6853" s="1461">
        <v>151</v>
      </c>
      <c r="B6853" s="2757" t="s">
        <v>2779</v>
      </c>
      <c r="C6853" s="2758" t="s">
        <v>2720</v>
      </c>
      <c r="D6853" s="2759">
        <v>56.68</v>
      </c>
      <c r="E6853" s="2760">
        <v>111</v>
      </c>
      <c r="F6853" s="1280">
        <f t="shared" si="2377"/>
        <v>6291.48</v>
      </c>
      <c r="G6853" s="2761"/>
      <c r="H6853" s="2539">
        <f t="shared" si="2378"/>
        <v>0</v>
      </c>
      <c r="I6853" s="2762">
        <v>44538</v>
      </c>
      <c r="J6853" s="2762" t="s">
        <v>220</v>
      </c>
      <c r="K6853" s="1461"/>
      <c r="L6853" s="2763" t="s">
        <v>1319</v>
      </c>
      <c r="M6853" s="1461"/>
      <c r="N6853" s="1461">
        <v>18</v>
      </c>
      <c r="O6853" s="1461">
        <v>15</v>
      </c>
      <c r="P6853" s="1461">
        <v>3</v>
      </c>
      <c r="Q6853" s="1461"/>
      <c r="R6853" s="1461"/>
      <c r="S6853" s="1461"/>
      <c r="T6853" s="1461"/>
      <c r="U6853" s="1461"/>
      <c r="V6853" s="1461"/>
      <c r="W6853" s="1461"/>
      <c r="X6853" s="1461"/>
      <c r="Y6853" s="1461"/>
      <c r="Z6853" s="1461"/>
      <c r="AA6853" s="1461"/>
      <c r="AB6853" s="1461"/>
      <c r="AC6853" s="1507">
        <f t="shared" si="2379"/>
        <v>75</v>
      </c>
      <c r="AD6853" s="1508">
        <f t="shared" si="2380"/>
        <v>4251</v>
      </c>
      <c r="AE6853" s="14">
        <f t="shared" si="2374"/>
        <v>5.0999999999999996</v>
      </c>
      <c r="AF6853" s="14">
        <f t="shared" si="2381"/>
        <v>12</v>
      </c>
      <c r="AG6853" s="14">
        <f t="shared" si="2382"/>
        <v>6.25</v>
      </c>
      <c r="AH6853" s="14">
        <f t="shared" si="2375"/>
        <v>1.1500000000000004</v>
      </c>
      <c r="AI6853" s="14">
        <f t="shared" si="2376"/>
        <v>13.800000000000004</v>
      </c>
      <c r="AJ6853" s="1461"/>
    </row>
    <row r="6854" spans="1:36" ht="15.75">
      <c r="A6854" s="1461">
        <v>153</v>
      </c>
      <c r="B6854" s="2757" t="s">
        <v>2780</v>
      </c>
      <c r="C6854" s="2758" t="s">
        <v>176</v>
      </c>
      <c r="D6854" s="2759">
        <v>20.29</v>
      </c>
      <c r="E6854" s="2760">
        <v>600</v>
      </c>
      <c r="F6854" s="1280">
        <f t="shared" si="2377"/>
        <v>12174</v>
      </c>
      <c r="G6854" s="2761"/>
      <c r="H6854" s="2539">
        <f t="shared" si="2378"/>
        <v>0</v>
      </c>
      <c r="I6854" s="2762">
        <v>44543</v>
      </c>
      <c r="J6854" s="2762" t="s">
        <v>708</v>
      </c>
      <c r="K6854" s="1461"/>
      <c r="L6854" s="2763" t="s">
        <v>1319</v>
      </c>
      <c r="M6854" s="1461"/>
      <c r="N6854" s="1461">
        <v>0</v>
      </c>
      <c r="O6854" s="1461">
        <v>0</v>
      </c>
      <c r="P6854" s="1461">
        <v>82</v>
      </c>
      <c r="Q6854" s="1461"/>
      <c r="R6854" s="1461"/>
      <c r="S6854" s="1461"/>
      <c r="T6854" s="1461"/>
      <c r="U6854" s="1461"/>
      <c r="V6854" s="1461"/>
      <c r="W6854" s="1461"/>
      <c r="X6854" s="1461"/>
      <c r="Y6854" s="1461"/>
      <c r="Z6854" s="1461"/>
      <c r="AA6854" s="1461"/>
      <c r="AB6854" s="1461"/>
      <c r="AC6854" s="1507">
        <f t="shared" si="2379"/>
        <v>518</v>
      </c>
      <c r="AD6854" s="1508">
        <f t="shared" si="2380"/>
        <v>10510.22</v>
      </c>
      <c r="AE6854" s="14">
        <f t="shared" si="2374"/>
        <v>31.5</v>
      </c>
      <c r="AF6854" s="14">
        <f t="shared" si="2381"/>
        <v>27.333333333333332</v>
      </c>
      <c r="AG6854" s="14">
        <f t="shared" si="2382"/>
        <v>18.951219512195124</v>
      </c>
      <c r="AH6854" s="14">
        <f t="shared" si="2375"/>
        <v>-12.548780487804876</v>
      </c>
      <c r="AI6854" s="14">
        <f t="shared" si="2376"/>
        <v>-343</v>
      </c>
      <c r="AJ6854" s="1461"/>
    </row>
    <row r="6855" spans="1:36" ht="15.75">
      <c r="A6855" s="1461">
        <v>154</v>
      </c>
      <c r="B6855" s="2757" t="s">
        <v>2780</v>
      </c>
      <c r="C6855" s="2758" t="s">
        <v>176</v>
      </c>
      <c r="D6855" s="2759">
        <v>15.25</v>
      </c>
      <c r="E6855" s="2760">
        <v>66</v>
      </c>
      <c r="F6855" s="1280">
        <f t="shared" si="2377"/>
        <v>1006.5</v>
      </c>
      <c r="G6855" s="2761"/>
      <c r="H6855" s="2539">
        <f t="shared" si="2378"/>
        <v>0</v>
      </c>
      <c r="I6855" s="2762">
        <v>44012</v>
      </c>
      <c r="J6855" s="2762" t="s">
        <v>313</v>
      </c>
      <c r="K6855" s="1461"/>
      <c r="L6855" s="2763" t="s">
        <v>1319</v>
      </c>
      <c r="M6855" s="1461"/>
      <c r="N6855" s="1461">
        <v>0</v>
      </c>
      <c r="O6855" s="1461">
        <v>0</v>
      </c>
      <c r="P6855" s="1461">
        <v>0</v>
      </c>
      <c r="Q6855" s="1461"/>
      <c r="R6855" s="1461"/>
      <c r="S6855" s="1461"/>
      <c r="T6855" s="1461"/>
      <c r="U6855" s="1461"/>
      <c r="V6855" s="1461"/>
      <c r="W6855" s="1461"/>
      <c r="X6855" s="1461"/>
      <c r="Y6855" s="1461"/>
      <c r="Z6855" s="1461"/>
      <c r="AA6855" s="1461"/>
      <c r="AB6855" s="1461"/>
      <c r="AC6855" s="1507">
        <f t="shared" si="2379"/>
        <v>66</v>
      </c>
      <c r="AD6855" s="1508">
        <f t="shared" si="2380"/>
        <v>1006.5</v>
      </c>
      <c r="AE6855" s="14">
        <f t="shared" si="2374"/>
        <v>11.166666666666666</v>
      </c>
      <c r="AF6855" s="14">
        <f t="shared" si="2381"/>
        <v>0</v>
      </c>
      <c r="AG6855" s="14" t="e">
        <f t="shared" si="2382"/>
        <v>#DIV/0!</v>
      </c>
      <c r="AH6855" s="14" t="e">
        <f t="shared" si="2375"/>
        <v>#DIV/0!</v>
      </c>
      <c r="AI6855" s="14">
        <f t="shared" si="2376"/>
        <v>66</v>
      </c>
      <c r="AJ6855" s="1461"/>
    </row>
    <row r="6856" spans="1:36" ht="15.75">
      <c r="A6856" s="1461">
        <v>155</v>
      </c>
      <c r="B6856" s="2757" t="s">
        <v>2781</v>
      </c>
      <c r="C6856" s="2758" t="s">
        <v>66</v>
      </c>
      <c r="D6856" s="2759">
        <v>2300</v>
      </c>
      <c r="E6856" s="2760">
        <v>1</v>
      </c>
      <c r="F6856" s="1280">
        <f t="shared" si="2377"/>
        <v>2300</v>
      </c>
      <c r="G6856" s="2761"/>
      <c r="H6856" s="2539">
        <f t="shared" si="2378"/>
        <v>0</v>
      </c>
      <c r="I6856" s="2762">
        <v>44012</v>
      </c>
      <c r="J6856" s="2762" t="s">
        <v>76</v>
      </c>
      <c r="K6856" s="1461"/>
      <c r="L6856" s="2763" t="s">
        <v>1319</v>
      </c>
      <c r="M6856" s="1461"/>
      <c r="N6856" s="1461">
        <v>0</v>
      </c>
      <c r="O6856" s="1461">
        <v>0</v>
      </c>
      <c r="P6856" s="1461">
        <v>0</v>
      </c>
      <c r="Q6856" s="1461"/>
      <c r="R6856" s="1461"/>
      <c r="S6856" s="1461"/>
      <c r="T6856" s="1461"/>
      <c r="U6856" s="1461"/>
      <c r="V6856" s="1461"/>
      <c r="W6856" s="1461"/>
      <c r="X6856" s="1461"/>
      <c r="Y6856" s="1461"/>
      <c r="Z6856" s="1461"/>
      <c r="AA6856" s="1461"/>
      <c r="AB6856" s="1461"/>
      <c r="AC6856" s="1507">
        <f t="shared" si="2379"/>
        <v>1</v>
      </c>
      <c r="AD6856" s="1508">
        <f t="shared" si="2380"/>
        <v>2300</v>
      </c>
      <c r="AE6856" s="14">
        <f t="shared" si="2374"/>
        <v>14.233333333333333</v>
      </c>
      <c r="AF6856" s="14">
        <f t="shared" si="2381"/>
        <v>0</v>
      </c>
      <c r="AG6856" s="14" t="e">
        <f t="shared" si="2382"/>
        <v>#DIV/0!</v>
      </c>
      <c r="AH6856" s="14" t="e">
        <f t="shared" si="2375"/>
        <v>#DIV/0!</v>
      </c>
      <c r="AI6856" s="14">
        <f t="shared" si="2376"/>
        <v>1</v>
      </c>
      <c r="AJ6856" s="1461"/>
    </row>
    <row r="6857" spans="1:36" ht="15.75">
      <c r="A6857" s="1461">
        <v>162</v>
      </c>
      <c r="B6857" s="2757" t="s">
        <v>2782</v>
      </c>
      <c r="C6857" s="2758" t="s">
        <v>66</v>
      </c>
      <c r="D6857" s="2759">
        <v>353.34</v>
      </c>
      <c r="E6857" s="2760">
        <v>5</v>
      </c>
      <c r="F6857" s="1280">
        <f t="shared" si="2377"/>
        <v>1766.6999999999998</v>
      </c>
      <c r="G6857" s="2761"/>
      <c r="H6857" s="2539">
        <f t="shared" si="2378"/>
        <v>0</v>
      </c>
      <c r="I6857" s="2762">
        <v>44547</v>
      </c>
      <c r="J6857" s="2762" t="s">
        <v>88</v>
      </c>
      <c r="K6857" s="1461"/>
      <c r="L6857" s="2763" t="s">
        <v>1319</v>
      </c>
      <c r="M6857" s="1461"/>
      <c r="N6857" s="1461">
        <v>0</v>
      </c>
      <c r="O6857" s="1461">
        <v>2</v>
      </c>
      <c r="P6857" s="1461">
        <v>0</v>
      </c>
      <c r="Q6857" s="1461"/>
      <c r="R6857" s="1461"/>
      <c r="S6857" s="1461"/>
      <c r="T6857" s="1461"/>
      <c r="U6857" s="1461"/>
      <c r="V6857" s="1461"/>
      <c r="W6857" s="1461"/>
      <c r="X6857" s="1461"/>
      <c r="Y6857" s="1461"/>
      <c r="Z6857" s="1461"/>
      <c r="AA6857" s="1461"/>
      <c r="AB6857" s="1461"/>
      <c r="AC6857" s="1507">
        <f t="shared" si="2379"/>
        <v>3</v>
      </c>
      <c r="AD6857" s="1508">
        <f t="shared" si="2380"/>
        <v>1060.02</v>
      </c>
      <c r="AE6857" s="14">
        <f t="shared" si="2374"/>
        <v>39.56666666666667</v>
      </c>
      <c r="AF6857" s="14">
        <f t="shared" si="2381"/>
        <v>0.66666666666666663</v>
      </c>
      <c r="AG6857" s="14">
        <f t="shared" si="2382"/>
        <v>4.5</v>
      </c>
      <c r="AH6857" s="14">
        <f t="shared" si="2375"/>
        <v>-35.06666666666667</v>
      </c>
      <c r="AI6857" s="14">
        <f t="shared" si="2376"/>
        <v>-23.37777777777778</v>
      </c>
      <c r="AJ6857" s="1461"/>
    </row>
    <row r="6858" spans="1:36" ht="15.75">
      <c r="A6858" s="1461">
        <v>177</v>
      </c>
      <c r="B6858" s="2757" t="s">
        <v>2783</v>
      </c>
      <c r="C6858" s="2758" t="s">
        <v>176</v>
      </c>
      <c r="D6858" s="2759">
        <v>497.16</v>
      </c>
      <c r="E6858" s="2760">
        <v>7</v>
      </c>
      <c r="F6858" s="1280">
        <f t="shared" si="2377"/>
        <v>3480.1200000000003</v>
      </c>
      <c r="G6858" s="2761"/>
      <c r="H6858" s="2539">
        <f t="shared" si="2378"/>
        <v>0</v>
      </c>
      <c r="I6858" s="2762">
        <v>44547</v>
      </c>
      <c r="J6858" s="2762" t="s">
        <v>2759</v>
      </c>
      <c r="K6858" s="1461"/>
      <c r="L6858" s="2763" t="s">
        <v>1319</v>
      </c>
      <c r="M6858" s="1461"/>
      <c r="N6858" s="1461">
        <v>0</v>
      </c>
      <c r="O6858" s="1461">
        <v>0</v>
      </c>
      <c r="P6858" s="1461">
        <v>3</v>
      </c>
      <c r="Q6858" s="1461"/>
      <c r="R6858" s="1461"/>
      <c r="S6858" s="1461"/>
      <c r="T6858" s="1461"/>
      <c r="U6858" s="1461"/>
      <c r="V6858" s="1461"/>
      <c r="W6858" s="1461"/>
      <c r="X6858" s="1461"/>
      <c r="Y6858" s="1461"/>
      <c r="Z6858" s="1461"/>
      <c r="AA6858" s="1461"/>
      <c r="AB6858" s="1461"/>
      <c r="AC6858" s="1507">
        <f t="shared" si="2379"/>
        <v>4</v>
      </c>
      <c r="AD6858" s="1508">
        <f t="shared" si="2380"/>
        <v>1988.64</v>
      </c>
      <c r="AE6858" s="14">
        <f t="shared" si="2374"/>
        <v>36.533333333333331</v>
      </c>
      <c r="AF6858" s="14">
        <f t="shared" si="2381"/>
        <v>1</v>
      </c>
      <c r="AG6858" s="14">
        <f t="shared" si="2382"/>
        <v>4</v>
      </c>
      <c r="AH6858" s="14">
        <f t="shared" si="2375"/>
        <v>-32.533333333333331</v>
      </c>
      <c r="AI6858" s="14">
        <f t="shared" si="2376"/>
        <v>-32.533333333333331</v>
      </c>
      <c r="AJ6858" s="1461"/>
    </row>
    <row r="6859" spans="1:36" ht="15.75">
      <c r="A6859" s="1461">
        <v>183</v>
      </c>
      <c r="B6859" s="2757" t="s">
        <v>2785</v>
      </c>
      <c r="C6859" s="2758" t="s">
        <v>573</v>
      </c>
      <c r="D6859" s="2759">
        <v>4.63</v>
      </c>
      <c r="E6859" s="2760">
        <v>100000</v>
      </c>
      <c r="F6859" s="1280">
        <f t="shared" si="2377"/>
        <v>463000</v>
      </c>
      <c r="G6859" s="2761"/>
      <c r="H6859" s="2539">
        <f t="shared" si="2378"/>
        <v>0</v>
      </c>
      <c r="I6859" s="2762">
        <v>44543</v>
      </c>
      <c r="J6859" s="2762" t="s">
        <v>328</v>
      </c>
      <c r="K6859" s="1461"/>
      <c r="L6859" s="2763" t="s">
        <v>1319</v>
      </c>
      <c r="M6859" s="1461"/>
      <c r="N6859" s="1461">
        <v>0</v>
      </c>
      <c r="O6859" s="1461">
        <v>0</v>
      </c>
      <c r="P6859" s="1461">
        <v>0</v>
      </c>
      <c r="Q6859" s="1461"/>
      <c r="R6859" s="1461"/>
      <c r="S6859" s="1461"/>
      <c r="T6859" s="1461"/>
      <c r="U6859" s="1461"/>
      <c r="V6859" s="1461"/>
      <c r="W6859" s="1461"/>
      <c r="X6859" s="1461"/>
      <c r="Y6859" s="1461"/>
      <c r="Z6859" s="1461"/>
      <c r="AA6859" s="1461"/>
      <c r="AB6859" s="1461"/>
      <c r="AC6859" s="1507">
        <f t="shared" si="2379"/>
        <v>100000</v>
      </c>
      <c r="AD6859" s="1508">
        <f t="shared" si="2380"/>
        <v>463000</v>
      </c>
      <c r="AE6859" s="14">
        <f t="shared" si="2374"/>
        <v>34.56666666666667</v>
      </c>
      <c r="AF6859" s="14">
        <f t="shared" si="2381"/>
        <v>0</v>
      </c>
      <c r="AG6859" s="14" t="e">
        <f t="shared" si="2382"/>
        <v>#DIV/0!</v>
      </c>
      <c r="AH6859" s="14" t="e">
        <f t="shared" si="2375"/>
        <v>#DIV/0!</v>
      </c>
      <c r="AI6859" s="14">
        <f t="shared" si="2376"/>
        <v>100000</v>
      </c>
      <c r="AJ6859" s="1461"/>
    </row>
    <row r="6860" spans="1:36" ht="15.75" customHeight="1">
      <c r="A6860" s="1461">
        <v>186</v>
      </c>
      <c r="B6860" s="2757" t="s">
        <v>2786</v>
      </c>
      <c r="C6860" s="2758" t="s">
        <v>573</v>
      </c>
      <c r="D6860" s="2759">
        <v>29.56</v>
      </c>
      <c r="E6860" s="2760">
        <v>50</v>
      </c>
      <c r="F6860" s="1280">
        <f t="shared" si="2377"/>
        <v>1478</v>
      </c>
      <c r="G6860" s="2761"/>
      <c r="H6860" s="2539">
        <f t="shared" si="2378"/>
        <v>0</v>
      </c>
      <c r="I6860" s="2762">
        <v>44543</v>
      </c>
      <c r="J6860" s="2762" t="s">
        <v>2730</v>
      </c>
      <c r="K6860" s="1461"/>
      <c r="L6860" s="2763" t="s">
        <v>1319</v>
      </c>
      <c r="M6860" s="1461"/>
      <c r="N6860" s="1461">
        <v>0</v>
      </c>
      <c r="O6860" s="1461">
        <v>0</v>
      </c>
      <c r="P6860" s="1461">
        <v>0</v>
      </c>
      <c r="Q6860" s="1461"/>
      <c r="R6860" s="1461"/>
      <c r="S6860" s="1461"/>
      <c r="T6860" s="1461"/>
      <c r="U6860" s="1461"/>
      <c r="V6860" s="1461"/>
      <c r="W6860" s="1461"/>
      <c r="X6860" s="1461"/>
      <c r="Y6860" s="1461"/>
      <c r="Z6860" s="1461"/>
      <c r="AA6860" s="1461"/>
      <c r="AB6860" s="1461"/>
      <c r="AC6860" s="1507">
        <f t="shared" si="2379"/>
        <v>50</v>
      </c>
      <c r="AD6860" s="1508">
        <f t="shared" si="2380"/>
        <v>1478</v>
      </c>
      <c r="AE6860" s="14">
        <f t="shared" si="2374"/>
        <v>37.533333333333331</v>
      </c>
      <c r="AF6860" s="14">
        <f t="shared" si="2381"/>
        <v>0</v>
      </c>
      <c r="AG6860" s="14" t="e">
        <f t="shared" si="2382"/>
        <v>#DIV/0!</v>
      </c>
      <c r="AH6860" s="14" t="e">
        <f t="shared" si="2375"/>
        <v>#DIV/0!</v>
      </c>
      <c r="AI6860" s="14">
        <f t="shared" si="2376"/>
        <v>50</v>
      </c>
      <c r="AJ6860" s="1461"/>
    </row>
    <row r="6861" spans="1:36" ht="15.75">
      <c r="A6861" s="1461">
        <v>187</v>
      </c>
      <c r="B6861" s="2757" t="s">
        <v>2787</v>
      </c>
      <c r="C6861" s="2758" t="s">
        <v>573</v>
      </c>
      <c r="D6861" s="2759">
        <v>4.72</v>
      </c>
      <c r="E6861" s="2760">
        <v>11300</v>
      </c>
      <c r="F6861" s="1280">
        <f t="shared" si="2377"/>
        <v>53336</v>
      </c>
      <c r="G6861" s="2761"/>
      <c r="H6861" s="2539">
        <f t="shared" si="2378"/>
        <v>0</v>
      </c>
      <c r="I6861" s="2762">
        <v>44547</v>
      </c>
      <c r="J6861" s="2762" t="s">
        <v>328</v>
      </c>
      <c r="K6861" s="1461"/>
      <c r="L6861" s="2763" t="s">
        <v>1319</v>
      </c>
      <c r="M6861" s="1461"/>
      <c r="N6861" s="1461">
        <v>7050</v>
      </c>
      <c r="O6861" s="1461">
        <v>2760</v>
      </c>
      <c r="P6861" s="1461">
        <v>530</v>
      </c>
      <c r="Q6861" s="1461"/>
      <c r="R6861" s="1461"/>
      <c r="S6861" s="1461"/>
      <c r="T6861" s="1461"/>
      <c r="U6861" s="1461"/>
      <c r="V6861" s="1461"/>
      <c r="W6861" s="1461"/>
      <c r="X6861" s="1461"/>
      <c r="Y6861" s="1461"/>
      <c r="Z6861" s="1461"/>
      <c r="AA6861" s="1461"/>
      <c r="AB6861" s="1461"/>
      <c r="AC6861" s="1507">
        <f t="shared" si="2379"/>
        <v>960</v>
      </c>
      <c r="AD6861" s="1508">
        <f t="shared" si="2380"/>
        <v>4531.2</v>
      </c>
      <c r="AE6861" s="14">
        <f t="shared" si="2374"/>
        <v>34.56666666666667</v>
      </c>
      <c r="AF6861" s="14">
        <f t="shared" si="2381"/>
        <v>3446.6666666666665</v>
      </c>
      <c r="AG6861" s="14">
        <f t="shared" si="2382"/>
        <v>0.27852998065764023</v>
      </c>
      <c r="AH6861" s="14">
        <f t="shared" si="2375"/>
        <v>-34.288136686009032</v>
      </c>
      <c r="AI6861" s="14">
        <f t="shared" si="2376"/>
        <v>-118179.77777777778</v>
      </c>
      <c r="AJ6861" s="1461"/>
    </row>
    <row r="6862" spans="1:36" ht="15.75">
      <c r="A6862" s="1461">
        <v>188</v>
      </c>
      <c r="B6862" s="2757" t="s">
        <v>2788</v>
      </c>
      <c r="C6862" s="2758" t="s">
        <v>573</v>
      </c>
      <c r="D6862" s="2759">
        <v>7.39</v>
      </c>
      <c r="E6862" s="2760">
        <v>1900</v>
      </c>
      <c r="F6862" s="1280">
        <f t="shared" si="2377"/>
        <v>14041</v>
      </c>
      <c r="G6862" s="2761"/>
      <c r="H6862" s="2539">
        <f t="shared" si="2378"/>
        <v>0</v>
      </c>
      <c r="I6862" s="2762">
        <v>44547</v>
      </c>
      <c r="J6862" s="2762" t="s">
        <v>74</v>
      </c>
      <c r="K6862" s="1461"/>
      <c r="L6862" s="2763" t="s">
        <v>1319</v>
      </c>
      <c r="M6862" s="1461"/>
      <c r="N6862" s="1461">
        <v>200</v>
      </c>
      <c r="O6862" s="1461">
        <v>200</v>
      </c>
      <c r="P6862" s="1461">
        <v>200</v>
      </c>
      <c r="Q6862" s="1461"/>
      <c r="R6862" s="1461"/>
      <c r="S6862" s="1461"/>
      <c r="T6862" s="1461"/>
      <c r="U6862" s="1461"/>
      <c r="V6862" s="1461"/>
      <c r="W6862" s="1461"/>
      <c r="X6862" s="1461"/>
      <c r="Y6862" s="1461"/>
      <c r="Z6862" s="1461"/>
      <c r="AA6862" s="1461"/>
      <c r="AB6862" s="1461"/>
      <c r="AC6862" s="1507">
        <f t="shared" si="2379"/>
        <v>1300</v>
      </c>
      <c r="AD6862" s="1508">
        <f t="shared" si="2380"/>
        <v>9607</v>
      </c>
      <c r="AE6862" s="14">
        <f t="shared" si="2374"/>
        <v>13.2</v>
      </c>
      <c r="AF6862" s="14">
        <f t="shared" si="2381"/>
        <v>200</v>
      </c>
      <c r="AG6862" s="14">
        <f t="shared" si="2382"/>
        <v>6.5</v>
      </c>
      <c r="AH6862" s="14">
        <f t="shared" si="2375"/>
        <v>-6.6999999999999993</v>
      </c>
      <c r="AI6862" s="14">
        <f t="shared" si="2376"/>
        <v>-1340</v>
      </c>
      <c r="AJ6862" s="1461"/>
    </row>
    <row r="6863" spans="1:36" ht="15.75">
      <c r="A6863" s="1461">
        <v>189</v>
      </c>
      <c r="B6863" s="2757" t="s">
        <v>2789</v>
      </c>
      <c r="C6863" s="2758" t="s">
        <v>573</v>
      </c>
      <c r="D6863" s="2759">
        <v>7.39</v>
      </c>
      <c r="E6863" s="2760">
        <v>1550</v>
      </c>
      <c r="F6863" s="1280">
        <f t="shared" si="2377"/>
        <v>11454.5</v>
      </c>
      <c r="G6863" s="2761"/>
      <c r="H6863" s="2539">
        <f t="shared" si="2378"/>
        <v>0</v>
      </c>
      <c r="I6863" s="2762">
        <v>44547</v>
      </c>
      <c r="J6863" s="2762" t="s">
        <v>313</v>
      </c>
      <c r="K6863" s="1461"/>
      <c r="L6863" s="2763" t="s">
        <v>1319</v>
      </c>
      <c r="M6863" s="1461"/>
      <c r="N6863" s="1461">
        <v>50</v>
      </c>
      <c r="O6863" s="1461">
        <v>200</v>
      </c>
      <c r="P6863" s="1461">
        <v>200</v>
      </c>
      <c r="Q6863" s="1461"/>
      <c r="R6863" s="1461"/>
      <c r="S6863" s="1461"/>
      <c r="T6863" s="1461"/>
      <c r="U6863" s="1461"/>
      <c r="V6863" s="1461"/>
      <c r="W6863" s="1461"/>
      <c r="X6863" s="1461"/>
      <c r="Y6863" s="1461"/>
      <c r="Z6863" s="1461"/>
      <c r="AA6863" s="1461"/>
      <c r="AB6863" s="1461"/>
      <c r="AC6863" s="1507">
        <f t="shared" si="2379"/>
        <v>1100</v>
      </c>
      <c r="AD6863" s="1508">
        <f t="shared" si="2380"/>
        <v>8129</v>
      </c>
      <c r="AE6863" s="14">
        <f t="shared" si="2374"/>
        <v>11.166666666666666</v>
      </c>
      <c r="AF6863" s="14">
        <f t="shared" si="2381"/>
        <v>150</v>
      </c>
      <c r="AG6863" s="14">
        <f t="shared" si="2382"/>
        <v>7.333333333333333</v>
      </c>
      <c r="AH6863" s="14">
        <f t="shared" si="2375"/>
        <v>-3.833333333333333</v>
      </c>
      <c r="AI6863" s="14">
        <f t="shared" si="2376"/>
        <v>-575</v>
      </c>
      <c r="AJ6863" s="1461"/>
    </row>
    <row r="6864" spans="1:36" ht="15.75">
      <c r="A6864" s="1461">
        <v>192</v>
      </c>
      <c r="B6864" s="2757" t="s">
        <v>2790</v>
      </c>
      <c r="C6864" s="2758" t="s">
        <v>176</v>
      </c>
      <c r="D6864" s="2759">
        <v>62.26</v>
      </c>
      <c r="E6864" s="2760">
        <v>9</v>
      </c>
      <c r="F6864" s="1280">
        <f t="shared" si="2377"/>
        <v>560.34</v>
      </c>
      <c r="G6864" s="2761"/>
      <c r="H6864" s="2539">
        <f t="shared" si="2378"/>
        <v>0</v>
      </c>
      <c r="I6864" s="2762">
        <v>44522</v>
      </c>
      <c r="J6864" s="2762" t="s">
        <v>305</v>
      </c>
      <c r="K6864" s="1461"/>
      <c r="L6864" s="2763" t="s">
        <v>1319</v>
      </c>
      <c r="M6864" s="1461"/>
      <c r="N6864" s="1461">
        <v>1</v>
      </c>
      <c r="O6864" s="1461">
        <v>6</v>
      </c>
      <c r="P6864" s="1461">
        <v>0</v>
      </c>
      <c r="Q6864" s="1461"/>
      <c r="R6864" s="1461"/>
      <c r="S6864" s="1461"/>
      <c r="T6864" s="1461"/>
      <c r="U6864" s="1461"/>
      <c r="V6864" s="1461"/>
      <c r="W6864" s="1461"/>
      <c r="X6864" s="1461"/>
      <c r="Y6864" s="1461"/>
      <c r="Z6864" s="1461"/>
      <c r="AA6864" s="1461"/>
      <c r="AB6864" s="1461"/>
      <c r="AC6864" s="1507">
        <f t="shared" si="2379"/>
        <v>2</v>
      </c>
      <c r="AD6864" s="1508">
        <f t="shared" si="2380"/>
        <v>124.52</v>
      </c>
      <c r="AE6864" s="14">
        <f t="shared" si="2374"/>
        <v>1</v>
      </c>
      <c r="AF6864" s="14">
        <f t="shared" si="2381"/>
        <v>2.3333333333333335</v>
      </c>
      <c r="AG6864" s="14">
        <f t="shared" si="2382"/>
        <v>0.8571428571428571</v>
      </c>
      <c r="AH6864" s="14">
        <f t="shared" si="2375"/>
        <v>-0.1428571428571429</v>
      </c>
      <c r="AI6864" s="14">
        <f t="shared" si="2376"/>
        <v>-0.33333333333333348</v>
      </c>
      <c r="AJ6864" s="1461"/>
    </row>
    <row r="6865" spans="1:36" ht="15.75">
      <c r="A6865" s="1461">
        <v>193</v>
      </c>
      <c r="B6865" s="2757" t="s">
        <v>2791</v>
      </c>
      <c r="C6865" s="2758" t="s">
        <v>176</v>
      </c>
      <c r="D6865" s="2759">
        <v>112.56</v>
      </c>
      <c r="E6865" s="2760">
        <v>120</v>
      </c>
      <c r="F6865" s="1280">
        <f t="shared" si="2377"/>
        <v>13507.2</v>
      </c>
      <c r="G6865" s="2761"/>
      <c r="H6865" s="2539">
        <f t="shared" si="2378"/>
        <v>0</v>
      </c>
      <c r="I6865" s="2762">
        <v>44543</v>
      </c>
      <c r="J6865" s="2762" t="s">
        <v>61</v>
      </c>
      <c r="K6865" s="1461"/>
      <c r="L6865" s="2763" t="s">
        <v>1319</v>
      </c>
      <c r="M6865" s="1461"/>
      <c r="N6865" s="1461">
        <v>20</v>
      </c>
      <c r="O6865" s="1461">
        <v>21.2</v>
      </c>
      <c r="P6865" s="1461">
        <v>0</v>
      </c>
      <c r="Q6865" s="1461"/>
      <c r="R6865" s="1461"/>
      <c r="S6865" s="1461"/>
      <c r="T6865" s="1461"/>
      <c r="U6865" s="1461"/>
      <c r="V6865" s="1461"/>
      <c r="W6865" s="1461"/>
      <c r="X6865" s="1461"/>
      <c r="Y6865" s="1461"/>
      <c r="Z6865" s="1461"/>
      <c r="AA6865" s="1461"/>
      <c r="AB6865" s="1461"/>
      <c r="AC6865" s="1507">
        <f t="shared" si="2379"/>
        <v>78.8</v>
      </c>
      <c r="AD6865" s="1508">
        <f t="shared" si="2380"/>
        <v>8869.7279999999992</v>
      </c>
      <c r="AE6865" s="14">
        <f t="shared" si="2374"/>
        <v>2.0333333333333332</v>
      </c>
      <c r="AF6865" s="14">
        <f t="shared" si="2381"/>
        <v>13.733333333333334</v>
      </c>
      <c r="AG6865" s="14">
        <f t="shared" si="2382"/>
        <v>5.7378640776699026</v>
      </c>
      <c r="AH6865" s="14">
        <f t="shared" si="2375"/>
        <v>3.7045307443365694</v>
      </c>
      <c r="AI6865" s="14">
        <f t="shared" si="2376"/>
        <v>50.87555555555555</v>
      </c>
      <c r="AJ6865" s="1461"/>
    </row>
    <row r="6866" spans="1:36" ht="15.75">
      <c r="A6866" s="1461">
        <v>196</v>
      </c>
      <c r="B6866" s="2757" t="s">
        <v>2792</v>
      </c>
      <c r="C6866" s="2758" t="s">
        <v>176</v>
      </c>
      <c r="D6866" s="2759">
        <v>104</v>
      </c>
      <c r="E6866" s="2760">
        <v>160</v>
      </c>
      <c r="F6866" s="1280">
        <f t="shared" si="2377"/>
        <v>16640</v>
      </c>
      <c r="G6866" s="2761"/>
      <c r="H6866" s="2539">
        <f t="shared" si="2378"/>
        <v>0</v>
      </c>
      <c r="I6866" s="2762">
        <v>44559</v>
      </c>
      <c r="J6866" s="2762" t="s">
        <v>313</v>
      </c>
      <c r="K6866" s="1461"/>
      <c r="L6866" s="2763" t="s">
        <v>1319</v>
      </c>
      <c r="M6866" s="1461"/>
      <c r="N6866" s="1461">
        <v>0</v>
      </c>
      <c r="O6866" s="1461">
        <v>0</v>
      </c>
      <c r="P6866" s="1461">
        <v>0</v>
      </c>
      <c r="Q6866" s="1461"/>
      <c r="R6866" s="1461"/>
      <c r="S6866" s="1461"/>
      <c r="T6866" s="1461"/>
      <c r="U6866" s="1461"/>
      <c r="V6866" s="1461"/>
      <c r="W6866" s="1461"/>
      <c r="X6866" s="1461"/>
      <c r="Y6866" s="1461"/>
      <c r="Z6866" s="1461"/>
      <c r="AA6866" s="1461"/>
      <c r="AB6866" s="1461"/>
      <c r="AC6866" s="1507">
        <f t="shared" si="2379"/>
        <v>160</v>
      </c>
      <c r="AD6866" s="1508">
        <f t="shared" si="2380"/>
        <v>16640</v>
      </c>
      <c r="AE6866" s="14">
        <f t="shared" si="2374"/>
        <v>11.166666666666666</v>
      </c>
      <c r="AF6866" s="14">
        <f t="shared" si="2381"/>
        <v>0</v>
      </c>
      <c r="AG6866" s="14" t="e">
        <f t="shared" si="2382"/>
        <v>#DIV/0!</v>
      </c>
      <c r="AH6866" s="14" t="e">
        <f t="shared" si="2375"/>
        <v>#DIV/0!</v>
      </c>
      <c r="AI6866" s="14">
        <f t="shared" si="2376"/>
        <v>160</v>
      </c>
      <c r="AJ6866" s="1461"/>
    </row>
    <row r="6867" spans="1:36" ht="15.75">
      <c r="A6867" s="1461">
        <v>199</v>
      </c>
      <c r="B6867" s="2757" t="s">
        <v>2793</v>
      </c>
      <c r="C6867" s="2758" t="s">
        <v>176</v>
      </c>
      <c r="D6867" s="2759">
        <v>2748.66</v>
      </c>
      <c r="E6867" s="2760">
        <v>6</v>
      </c>
      <c r="F6867" s="1280">
        <f t="shared" si="2377"/>
        <v>16491.96</v>
      </c>
      <c r="G6867" s="2761"/>
      <c r="H6867" s="2539">
        <f t="shared" si="2378"/>
        <v>0</v>
      </c>
      <c r="I6867" s="2762">
        <v>44522</v>
      </c>
      <c r="J6867" s="2762">
        <v>46296</v>
      </c>
      <c r="K6867" s="1461"/>
      <c r="L6867" s="2763" t="s">
        <v>1319</v>
      </c>
      <c r="M6867" s="1461"/>
      <c r="N6867" s="1461">
        <v>0</v>
      </c>
      <c r="O6867" s="1461">
        <v>0</v>
      </c>
      <c r="P6867" s="1461">
        <v>0</v>
      </c>
      <c r="Q6867" s="1461"/>
      <c r="R6867" s="1461"/>
      <c r="S6867" s="1461"/>
      <c r="T6867" s="1461"/>
      <c r="U6867" s="1461"/>
      <c r="V6867" s="1461"/>
      <c r="W6867" s="1461"/>
      <c r="X6867" s="1461"/>
      <c r="Y6867" s="1461"/>
      <c r="Z6867" s="1461"/>
      <c r="AA6867" s="1461"/>
      <c r="AB6867" s="1461"/>
      <c r="AC6867" s="1507">
        <f t="shared" si="2379"/>
        <v>6</v>
      </c>
      <c r="AD6867" s="1508">
        <f t="shared" si="2380"/>
        <v>16491.96</v>
      </c>
      <c r="AE6867" s="14">
        <f t="shared" si="2374"/>
        <v>42.633333333333333</v>
      </c>
      <c r="AF6867" s="14">
        <f t="shared" si="2381"/>
        <v>0</v>
      </c>
      <c r="AG6867" s="14" t="e">
        <f t="shared" si="2382"/>
        <v>#DIV/0!</v>
      </c>
      <c r="AH6867" s="14" t="e">
        <f t="shared" si="2375"/>
        <v>#DIV/0!</v>
      </c>
      <c r="AI6867" s="14">
        <f t="shared" si="2376"/>
        <v>6</v>
      </c>
      <c r="AJ6867" s="1461"/>
    </row>
    <row r="6868" spans="1:36" ht="15.75">
      <c r="A6868" s="1461">
        <v>203</v>
      </c>
      <c r="B6868" s="2757" t="s">
        <v>2794</v>
      </c>
      <c r="C6868" s="2758" t="s">
        <v>176</v>
      </c>
      <c r="D6868" s="2759">
        <v>22.16</v>
      </c>
      <c r="E6868" s="2760">
        <v>1000</v>
      </c>
      <c r="F6868" s="1280">
        <f t="shared" si="2377"/>
        <v>22160</v>
      </c>
      <c r="G6868" s="2761"/>
      <c r="H6868" s="2539">
        <f t="shared" si="2378"/>
        <v>0</v>
      </c>
      <c r="I6868" s="2762">
        <v>44543</v>
      </c>
      <c r="J6868" s="2762" t="s">
        <v>2746</v>
      </c>
      <c r="K6868" s="1461"/>
      <c r="L6868" s="2763" t="s">
        <v>1319</v>
      </c>
      <c r="M6868" s="1461"/>
      <c r="N6868" s="1461">
        <v>0</v>
      </c>
      <c r="O6868" s="1461">
        <v>0</v>
      </c>
      <c r="P6868" s="1461">
        <v>0</v>
      </c>
      <c r="Q6868" s="1461"/>
      <c r="R6868" s="1461"/>
      <c r="S6868" s="1461"/>
      <c r="T6868" s="1461"/>
      <c r="U6868" s="1461"/>
      <c r="V6868" s="1461"/>
      <c r="W6868" s="1461"/>
      <c r="X6868" s="1461"/>
      <c r="Y6868" s="1461"/>
      <c r="Z6868" s="1461"/>
      <c r="AA6868" s="1461"/>
      <c r="AB6868" s="1461"/>
      <c r="AC6868" s="1507">
        <f t="shared" si="2379"/>
        <v>1000</v>
      </c>
      <c r="AD6868" s="1508">
        <f t="shared" si="2380"/>
        <v>22160</v>
      </c>
      <c r="AE6868" s="14">
        <f t="shared" si="2374"/>
        <v>40.6</v>
      </c>
      <c r="AF6868" s="14">
        <f t="shared" si="2381"/>
        <v>0</v>
      </c>
      <c r="AG6868" s="14" t="e">
        <f t="shared" si="2382"/>
        <v>#DIV/0!</v>
      </c>
      <c r="AH6868" s="14" t="e">
        <f t="shared" si="2375"/>
        <v>#DIV/0!</v>
      </c>
      <c r="AI6868" s="14">
        <f t="shared" si="2376"/>
        <v>1000</v>
      </c>
      <c r="AJ6868" s="1461"/>
    </row>
    <row r="6869" spans="1:36" ht="15.75">
      <c r="A6869" s="1461">
        <v>214</v>
      </c>
      <c r="B6869" s="2757" t="s">
        <v>2795</v>
      </c>
      <c r="C6869" s="2758" t="s">
        <v>176</v>
      </c>
      <c r="D6869" s="2759">
        <v>122.85</v>
      </c>
      <c r="E6869" s="2760">
        <v>6500</v>
      </c>
      <c r="F6869" s="1280">
        <f t="shared" si="2377"/>
        <v>798525</v>
      </c>
      <c r="G6869" s="2761"/>
      <c r="H6869" s="2539">
        <f t="shared" si="2378"/>
        <v>0</v>
      </c>
      <c r="I6869" s="2762">
        <v>44547</v>
      </c>
      <c r="J6869" s="2762" t="s">
        <v>305</v>
      </c>
      <c r="K6869" s="1461"/>
      <c r="L6869" s="2763" t="s">
        <v>1319</v>
      </c>
      <c r="M6869" s="1461"/>
      <c r="N6869" s="1461">
        <v>1187</v>
      </c>
      <c r="O6869" s="1461">
        <v>3042</v>
      </c>
      <c r="P6869" s="1461">
        <v>1284</v>
      </c>
      <c r="Q6869" s="1461"/>
      <c r="R6869" s="1461"/>
      <c r="S6869" s="1461"/>
      <c r="T6869" s="1461"/>
      <c r="U6869" s="1461"/>
      <c r="V6869" s="1461"/>
      <c r="W6869" s="1461"/>
      <c r="X6869" s="1461"/>
      <c r="Y6869" s="1461"/>
      <c r="Z6869" s="1461"/>
      <c r="AA6869" s="1461"/>
      <c r="AB6869" s="1461"/>
      <c r="AC6869" s="1507">
        <f t="shared" si="2379"/>
        <v>987</v>
      </c>
      <c r="AD6869" s="1508">
        <f t="shared" si="2380"/>
        <v>121252.95</v>
      </c>
      <c r="AE6869" s="14">
        <f t="shared" si="2374"/>
        <v>1</v>
      </c>
      <c r="AF6869" s="14">
        <f t="shared" si="2381"/>
        <v>1837.6666666666667</v>
      </c>
      <c r="AG6869" s="14">
        <f t="shared" si="2382"/>
        <v>0.53709414112098675</v>
      </c>
      <c r="AH6869" s="14">
        <f t="shared" si="2375"/>
        <v>-0.46290585887901325</v>
      </c>
      <c r="AI6869" s="14">
        <f t="shared" si="2376"/>
        <v>-850.66666666666674</v>
      </c>
      <c r="AJ6869" s="1461"/>
    </row>
    <row r="6870" spans="1:36" ht="15.75">
      <c r="A6870" s="1461">
        <v>217</v>
      </c>
      <c r="B6870" s="2757" t="s">
        <v>2797</v>
      </c>
      <c r="C6870" s="2758" t="s">
        <v>66</v>
      </c>
      <c r="D6870" s="2759">
        <v>28.74</v>
      </c>
      <c r="E6870" s="2760">
        <v>7</v>
      </c>
      <c r="F6870" s="1280">
        <f t="shared" si="2377"/>
        <v>201.17999999999998</v>
      </c>
      <c r="G6870" s="2761"/>
      <c r="H6870" s="2539">
        <f t="shared" si="2378"/>
        <v>0</v>
      </c>
      <c r="I6870" s="2762">
        <v>44012</v>
      </c>
      <c r="J6870" s="2762" t="s">
        <v>2796</v>
      </c>
      <c r="K6870" s="1461"/>
      <c r="L6870" s="2763" t="s">
        <v>1319</v>
      </c>
      <c r="M6870" s="1461"/>
      <c r="N6870" s="1461">
        <v>0</v>
      </c>
      <c r="O6870" s="1461">
        <v>0</v>
      </c>
      <c r="P6870" s="1461">
        <v>0</v>
      </c>
      <c r="Q6870" s="1461"/>
      <c r="R6870" s="1461"/>
      <c r="S6870" s="1461"/>
      <c r="T6870" s="1461"/>
      <c r="U6870" s="1461"/>
      <c r="V6870" s="1461"/>
      <c r="W6870" s="1461"/>
      <c r="X6870" s="1461"/>
      <c r="Y6870" s="1461"/>
      <c r="Z6870" s="1461"/>
      <c r="AA6870" s="1461"/>
      <c r="AB6870" s="1461"/>
      <c r="AC6870" s="1507">
        <f t="shared" si="2379"/>
        <v>7</v>
      </c>
      <c r="AD6870" s="1508">
        <f t="shared" si="2380"/>
        <v>201.17999999999998</v>
      </c>
      <c r="AE6870" s="14">
        <f t="shared" si="2374"/>
        <v>27.4</v>
      </c>
      <c r="AF6870" s="14">
        <f t="shared" si="2381"/>
        <v>0</v>
      </c>
      <c r="AG6870" s="14" t="e">
        <f t="shared" si="2382"/>
        <v>#DIV/0!</v>
      </c>
      <c r="AH6870" s="14" t="e">
        <f t="shared" si="2375"/>
        <v>#DIV/0!</v>
      </c>
      <c r="AI6870" s="14">
        <f t="shared" si="2376"/>
        <v>7</v>
      </c>
      <c r="AJ6870" s="1461"/>
    </row>
    <row r="6871" spans="1:36" ht="15.75">
      <c r="A6871" s="1461">
        <v>218</v>
      </c>
      <c r="B6871" s="2757" t="s">
        <v>2798</v>
      </c>
      <c r="C6871" s="2758" t="s">
        <v>66</v>
      </c>
      <c r="D6871" s="2759">
        <v>41.75</v>
      </c>
      <c r="E6871" s="2760">
        <v>2</v>
      </c>
      <c r="F6871" s="1280">
        <f t="shared" si="2377"/>
        <v>83.5</v>
      </c>
      <c r="G6871" s="2761"/>
      <c r="H6871" s="2539">
        <f t="shared" si="2378"/>
        <v>0</v>
      </c>
      <c r="I6871" s="2762">
        <v>44012</v>
      </c>
      <c r="J6871" s="2762" t="s">
        <v>76</v>
      </c>
      <c r="K6871" s="1461"/>
      <c r="L6871" s="2763" t="s">
        <v>1319</v>
      </c>
      <c r="M6871" s="1461"/>
      <c r="N6871" s="1461">
        <v>0</v>
      </c>
      <c r="O6871" s="1461">
        <v>0</v>
      </c>
      <c r="P6871" s="1461">
        <v>0</v>
      </c>
      <c r="Q6871" s="1461"/>
      <c r="R6871" s="1461"/>
      <c r="S6871" s="1461"/>
      <c r="T6871" s="1461"/>
      <c r="U6871" s="1461"/>
      <c r="V6871" s="1461"/>
      <c r="W6871" s="1461"/>
      <c r="X6871" s="1461"/>
      <c r="Y6871" s="1461"/>
      <c r="Z6871" s="1461"/>
      <c r="AA6871" s="1461"/>
      <c r="AB6871" s="1461"/>
      <c r="AC6871" s="1507">
        <f t="shared" si="2379"/>
        <v>2</v>
      </c>
      <c r="AD6871" s="1508">
        <f t="shared" si="2380"/>
        <v>83.5</v>
      </c>
      <c r="AE6871" s="14">
        <f t="shared" si="2374"/>
        <v>14.233333333333333</v>
      </c>
      <c r="AF6871" s="14">
        <f t="shared" si="2381"/>
        <v>0</v>
      </c>
      <c r="AG6871" s="14" t="e">
        <f t="shared" si="2382"/>
        <v>#DIV/0!</v>
      </c>
      <c r="AH6871" s="14" t="e">
        <f t="shared" si="2375"/>
        <v>#DIV/0!</v>
      </c>
      <c r="AI6871" s="14">
        <f t="shared" si="2376"/>
        <v>2</v>
      </c>
      <c r="AJ6871" s="1461"/>
    </row>
    <row r="6872" spans="1:36" ht="15.75">
      <c r="A6872" s="1461">
        <v>226</v>
      </c>
      <c r="B6872" s="2757" t="s">
        <v>2800</v>
      </c>
      <c r="C6872" s="2758" t="s">
        <v>66</v>
      </c>
      <c r="D6872" s="2759">
        <v>40.25</v>
      </c>
      <c r="E6872" s="2760">
        <v>400</v>
      </c>
      <c r="F6872" s="1280">
        <f t="shared" si="2377"/>
        <v>16100</v>
      </c>
      <c r="G6872" s="2761"/>
      <c r="H6872" s="2539">
        <f t="shared" si="2378"/>
        <v>0</v>
      </c>
      <c r="I6872" s="2762">
        <v>44126</v>
      </c>
      <c r="J6872" s="2762" t="s">
        <v>2801</v>
      </c>
      <c r="K6872" s="1461"/>
      <c r="L6872" s="2763" t="s">
        <v>1319</v>
      </c>
      <c r="M6872" s="1461"/>
      <c r="N6872" s="1461">
        <v>0</v>
      </c>
      <c r="O6872" s="1461">
        <v>0</v>
      </c>
      <c r="P6872" s="1461">
        <v>0</v>
      </c>
      <c r="Q6872" s="1461"/>
      <c r="R6872" s="1461"/>
      <c r="S6872" s="1461"/>
      <c r="T6872" s="1461"/>
      <c r="U6872" s="1461"/>
      <c r="V6872" s="1461"/>
      <c r="W6872" s="1461"/>
      <c r="X6872" s="1461"/>
      <c r="Y6872" s="1461"/>
      <c r="Z6872" s="1461"/>
      <c r="AA6872" s="1461"/>
      <c r="AB6872" s="1461"/>
      <c r="AC6872" s="1507">
        <f t="shared" si="2379"/>
        <v>400</v>
      </c>
      <c r="AD6872" s="1508">
        <f t="shared" si="2380"/>
        <v>16100</v>
      </c>
      <c r="AE6872" s="14">
        <f t="shared" ref="AE6872:AE6902" si="2383">(J6872-"01.04.2023")/30</f>
        <v>24.366666666666667</v>
      </c>
      <c r="AF6872" s="14">
        <f t="shared" si="2381"/>
        <v>0</v>
      </c>
      <c r="AG6872" s="14" t="e">
        <f t="shared" si="2382"/>
        <v>#DIV/0!</v>
      </c>
      <c r="AH6872" s="14" t="e">
        <f t="shared" ref="AH6872:AH6899" si="2384">AG6872-AE6872</f>
        <v>#DIV/0!</v>
      </c>
      <c r="AI6872" s="14">
        <f t="shared" ref="AI6872:AI6902" si="2385">AC6872-(AE6872*AF6872)</f>
        <v>400</v>
      </c>
      <c r="AJ6872" s="1461"/>
    </row>
    <row r="6873" spans="1:36" ht="15.75">
      <c r="A6873" s="1461">
        <v>230</v>
      </c>
      <c r="B6873" s="2757" t="s">
        <v>2802</v>
      </c>
      <c r="C6873" s="2758" t="s">
        <v>176</v>
      </c>
      <c r="D6873" s="2759">
        <v>3797.33</v>
      </c>
      <c r="E6873" s="2760">
        <v>58</v>
      </c>
      <c r="F6873" s="1280">
        <f t="shared" si="2377"/>
        <v>220245.13999999998</v>
      </c>
      <c r="G6873" s="2761"/>
      <c r="H6873" s="2539">
        <f t="shared" si="2378"/>
        <v>0</v>
      </c>
      <c r="I6873" s="2762">
        <v>44543</v>
      </c>
      <c r="J6873" s="2762" t="s">
        <v>315</v>
      </c>
      <c r="K6873" s="1461"/>
      <c r="L6873" s="2763" t="s">
        <v>1319</v>
      </c>
      <c r="M6873" s="1461"/>
      <c r="N6873" s="1461">
        <v>0</v>
      </c>
      <c r="O6873" s="1461">
        <v>0</v>
      </c>
      <c r="P6873" s="1461">
        <v>0</v>
      </c>
      <c r="Q6873" s="1461"/>
      <c r="R6873" s="1461"/>
      <c r="S6873" s="1461"/>
      <c r="T6873" s="1461"/>
      <c r="U6873" s="1461"/>
      <c r="V6873" s="1461"/>
      <c r="W6873" s="1461"/>
      <c r="X6873" s="1461"/>
      <c r="Y6873" s="1461"/>
      <c r="Z6873" s="1461">
        <v>0</v>
      </c>
      <c r="AA6873" s="1461"/>
      <c r="AB6873" s="1461"/>
      <c r="AC6873" s="1507">
        <f t="shared" si="2379"/>
        <v>58</v>
      </c>
      <c r="AD6873" s="1508">
        <f t="shared" si="2380"/>
        <v>220245.13999999998</v>
      </c>
      <c r="AE6873" s="14">
        <f t="shared" si="2383"/>
        <v>7.1333333333333337</v>
      </c>
      <c r="AF6873" s="14">
        <f t="shared" si="2381"/>
        <v>0</v>
      </c>
      <c r="AG6873" s="14" t="e">
        <f t="shared" si="2382"/>
        <v>#DIV/0!</v>
      </c>
      <c r="AH6873" s="14" t="e">
        <f t="shared" si="2384"/>
        <v>#DIV/0!</v>
      </c>
      <c r="AI6873" s="14">
        <f t="shared" si="2385"/>
        <v>58</v>
      </c>
      <c r="AJ6873" s="1461"/>
    </row>
    <row r="6874" spans="1:36" ht="15.75">
      <c r="A6874" s="1461">
        <v>233</v>
      </c>
      <c r="B6874" s="2757" t="s">
        <v>2803</v>
      </c>
      <c r="C6874" s="2758" t="s">
        <v>176</v>
      </c>
      <c r="D6874" s="2759">
        <v>287.95</v>
      </c>
      <c r="E6874" s="2760">
        <v>700</v>
      </c>
      <c r="F6874" s="1280">
        <f t="shared" si="2377"/>
        <v>201565</v>
      </c>
      <c r="G6874" s="2761"/>
      <c r="H6874" s="2539">
        <f t="shared" si="2378"/>
        <v>0</v>
      </c>
      <c r="I6874" s="2762">
        <v>44551</v>
      </c>
      <c r="J6874" s="2762" t="s">
        <v>2723</v>
      </c>
      <c r="K6874" s="1461"/>
      <c r="L6874" s="2763"/>
      <c r="M6874" s="1461"/>
      <c r="N6874" s="1461">
        <v>0</v>
      </c>
      <c r="O6874" s="1461">
        <v>0</v>
      </c>
      <c r="P6874" s="1461">
        <v>300</v>
      </c>
      <c r="Q6874" s="1461"/>
      <c r="R6874" s="1461"/>
      <c r="S6874" s="1461"/>
      <c r="T6874" s="1461"/>
      <c r="U6874" s="1461"/>
      <c r="V6874" s="1461"/>
      <c r="W6874" s="1461"/>
      <c r="X6874" s="1461"/>
      <c r="Y6874" s="1461"/>
      <c r="Z6874" s="1461"/>
      <c r="AA6874" s="1461"/>
      <c r="AB6874" s="1461"/>
      <c r="AC6874" s="1507">
        <f t="shared" si="2379"/>
        <v>400</v>
      </c>
      <c r="AD6874" s="1508">
        <f t="shared" si="2380"/>
        <v>115180</v>
      </c>
      <c r="AE6874" s="14">
        <f t="shared" si="2383"/>
        <v>30.466666666666665</v>
      </c>
      <c r="AF6874" s="14">
        <f t="shared" si="2381"/>
        <v>100</v>
      </c>
      <c r="AG6874" s="14">
        <f t="shared" si="2382"/>
        <v>4</v>
      </c>
      <c r="AH6874" s="14">
        <f t="shared" si="2384"/>
        <v>-26.466666666666665</v>
      </c>
      <c r="AI6874" s="14">
        <f t="shared" si="2385"/>
        <v>-2646.6666666666665</v>
      </c>
      <c r="AJ6874" s="1461"/>
    </row>
    <row r="6875" spans="1:36" ht="15.75">
      <c r="A6875" s="1461">
        <v>234</v>
      </c>
      <c r="B6875" s="2757" t="s">
        <v>2804</v>
      </c>
      <c r="C6875" s="2758" t="s">
        <v>176</v>
      </c>
      <c r="D6875" s="2759">
        <v>135.30000000000001</v>
      </c>
      <c r="E6875" s="2760">
        <v>3</v>
      </c>
      <c r="F6875" s="1280">
        <f t="shared" si="2377"/>
        <v>405.90000000000003</v>
      </c>
      <c r="G6875" s="2761"/>
      <c r="H6875" s="2539">
        <f t="shared" si="2378"/>
        <v>0</v>
      </c>
      <c r="I6875" s="2762">
        <v>44552</v>
      </c>
      <c r="J6875" s="2762" t="s">
        <v>326</v>
      </c>
      <c r="K6875" s="1461"/>
      <c r="L6875" s="2763" t="s">
        <v>1319</v>
      </c>
      <c r="M6875" s="1461"/>
      <c r="N6875" s="1461">
        <v>0</v>
      </c>
      <c r="O6875" s="1461">
        <v>1</v>
      </c>
      <c r="P6875" s="1461">
        <v>1</v>
      </c>
      <c r="Q6875" s="1461"/>
      <c r="R6875" s="1461"/>
      <c r="S6875" s="1461"/>
      <c r="T6875" s="1461"/>
      <c r="U6875" s="1461"/>
      <c r="V6875" s="1461"/>
      <c r="W6875" s="1461"/>
      <c r="X6875" s="1461"/>
      <c r="Y6875" s="1461"/>
      <c r="Z6875" s="1461"/>
      <c r="AA6875" s="1461"/>
      <c r="AB6875" s="1461"/>
      <c r="AC6875" s="1507">
        <f t="shared" si="2379"/>
        <v>1</v>
      </c>
      <c r="AD6875" s="1508">
        <f t="shared" si="2380"/>
        <v>135.30000000000001</v>
      </c>
      <c r="AE6875" s="14">
        <f t="shared" si="2383"/>
        <v>19.333333333333332</v>
      </c>
      <c r="AF6875" s="14">
        <f t="shared" si="2381"/>
        <v>0.66666666666666663</v>
      </c>
      <c r="AG6875" s="14">
        <f t="shared" si="2382"/>
        <v>1.5</v>
      </c>
      <c r="AH6875" s="14">
        <f t="shared" si="2384"/>
        <v>-17.833333333333332</v>
      </c>
      <c r="AI6875" s="14">
        <f t="shared" si="2385"/>
        <v>-11.888888888888888</v>
      </c>
      <c r="AJ6875" s="1461"/>
    </row>
    <row r="6876" spans="1:36" ht="15.75">
      <c r="A6876" s="1461">
        <v>236</v>
      </c>
      <c r="B6876" s="2757" t="s">
        <v>2805</v>
      </c>
      <c r="C6876" s="2758" t="s">
        <v>176</v>
      </c>
      <c r="D6876" s="2759">
        <v>1721.27</v>
      </c>
      <c r="E6876" s="2760">
        <v>730</v>
      </c>
      <c r="F6876" s="1280">
        <f t="shared" ref="F6876:F6905" si="2386" xml:space="preserve"> D6876*E6876</f>
        <v>1256527.1000000001</v>
      </c>
      <c r="G6876" s="2761"/>
      <c r="H6876" s="2539">
        <f t="shared" ref="H6876:H6905" si="2387">D6876*G6876</f>
        <v>0</v>
      </c>
      <c r="I6876" s="2762">
        <v>44543</v>
      </c>
      <c r="J6876" s="2762" t="s">
        <v>305</v>
      </c>
      <c r="K6876" s="1461"/>
      <c r="L6876" s="2763" t="s">
        <v>1319</v>
      </c>
      <c r="M6876" s="1461"/>
      <c r="N6876" s="1461">
        <v>0</v>
      </c>
      <c r="O6876" s="1461">
        <v>64</v>
      </c>
      <c r="P6876" s="1461">
        <v>111</v>
      </c>
      <c r="Q6876" s="1461"/>
      <c r="R6876" s="1461"/>
      <c r="S6876" s="1461"/>
      <c r="T6876" s="1461"/>
      <c r="U6876" s="1461"/>
      <c r="V6876" s="1461"/>
      <c r="W6876" s="1461"/>
      <c r="X6876" s="1461"/>
      <c r="Y6876" s="1461"/>
      <c r="Z6876" s="1461"/>
      <c r="AA6876" s="1461"/>
      <c r="AB6876" s="1461"/>
      <c r="AC6876" s="1507">
        <f t="shared" ref="AC6876:AC6905" si="2388">E6876+G6876-N6876-O6876-AA6876-P6876-Q6876-R6876-S6876-T6876-U6876-V6876-W6876-X6876-Y6876</f>
        <v>555</v>
      </c>
      <c r="AD6876" s="1508">
        <f t="shared" ref="AD6876:AD6905" si="2389">D6876*AC6876</f>
        <v>955304.85</v>
      </c>
      <c r="AE6876" s="14">
        <f t="shared" si="2383"/>
        <v>1</v>
      </c>
      <c r="AF6876" s="14">
        <f t="shared" ref="AF6876:AF6905" si="2390">(N6876+O6876+P6876+Q6876+R6876+S6876+T6876+U6876+V6876+W6876+X6876+Y6876)/3</f>
        <v>58.333333333333336</v>
      </c>
      <c r="AG6876" s="14">
        <f t="shared" ref="AG6876:AG6905" si="2391">AC6876/AF6876</f>
        <v>9.5142857142857142</v>
      </c>
      <c r="AH6876" s="14">
        <f t="shared" si="2384"/>
        <v>8.5142857142857142</v>
      </c>
      <c r="AI6876" s="14">
        <f t="shared" si="2385"/>
        <v>496.66666666666669</v>
      </c>
      <c r="AJ6876" s="1461"/>
    </row>
    <row r="6877" spans="1:36" ht="15.75">
      <c r="A6877" s="1461">
        <v>237</v>
      </c>
      <c r="B6877" s="2757" t="s">
        <v>2806</v>
      </c>
      <c r="C6877" s="2758" t="s">
        <v>176</v>
      </c>
      <c r="D6877" s="2759">
        <v>24.54</v>
      </c>
      <c r="E6877" s="2760">
        <v>250</v>
      </c>
      <c r="F6877" s="1280">
        <f t="shared" si="2386"/>
        <v>6135</v>
      </c>
      <c r="G6877" s="2761"/>
      <c r="H6877" s="2539">
        <f t="shared" si="2387"/>
        <v>0</v>
      </c>
      <c r="I6877" s="2762">
        <v>44543</v>
      </c>
      <c r="J6877" s="2762" t="s">
        <v>314</v>
      </c>
      <c r="K6877" s="1461"/>
      <c r="L6877" s="2763" t="s">
        <v>1319</v>
      </c>
      <c r="M6877" s="1461"/>
      <c r="N6877" s="1461">
        <v>0</v>
      </c>
      <c r="O6877" s="1461">
        <v>2</v>
      </c>
      <c r="P6877" s="1461">
        <v>2</v>
      </c>
      <c r="Q6877" s="1461"/>
      <c r="R6877" s="1461"/>
      <c r="S6877" s="1461"/>
      <c r="T6877" s="1461"/>
      <c r="U6877" s="1461"/>
      <c r="V6877" s="1461"/>
      <c r="W6877" s="1461"/>
      <c r="X6877" s="1461"/>
      <c r="Y6877" s="1461"/>
      <c r="Z6877" s="1461"/>
      <c r="AA6877" s="1461"/>
      <c r="AB6877" s="1461"/>
      <c r="AC6877" s="1507">
        <f t="shared" si="2388"/>
        <v>246</v>
      </c>
      <c r="AD6877" s="1508">
        <f t="shared" si="2389"/>
        <v>6036.84</v>
      </c>
      <c r="AE6877" s="14">
        <f t="shared" si="2383"/>
        <v>18.3</v>
      </c>
      <c r="AF6877" s="14">
        <f t="shared" si="2390"/>
        <v>1.3333333333333333</v>
      </c>
      <c r="AG6877" s="14">
        <f t="shared" si="2391"/>
        <v>184.5</v>
      </c>
      <c r="AH6877" s="14">
        <f t="shared" si="2384"/>
        <v>166.2</v>
      </c>
      <c r="AI6877" s="14">
        <f t="shared" si="2385"/>
        <v>221.6</v>
      </c>
      <c r="AJ6877" s="1461"/>
    </row>
    <row r="6878" spans="1:36" ht="15.75">
      <c r="A6878" s="1461">
        <v>238</v>
      </c>
      <c r="B6878" s="2757" t="s">
        <v>2806</v>
      </c>
      <c r="C6878" s="2758" t="s">
        <v>176</v>
      </c>
      <c r="D6878" s="2759">
        <v>25.08</v>
      </c>
      <c r="E6878" s="2760">
        <v>4</v>
      </c>
      <c r="F6878" s="1280">
        <f t="shared" si="2386"/>
        <v>100.32</v>
      </c>
      <c r="G6878" s="2761"/>
      <c r="H6878" s="2539">
        <f t="shared" si="2387"/>
        <v>0</v>
      </c>
      <c r="I6878" s="2762">
        <v>44522</v>
      </c>
      <c r="J6878" s="2762" t="s">
        <v>314</v>
      </c>
      <c r="K6878" s="1461"/>
      <c r="L6878" s="2763" t="s">
        <v>1319</v>
      </c>
      <c r="M6878" s="1461"/>
      <c r="N6878" s="1461">
        <v>0</v>
      </c>
      <c r="O6878" s="1461">
        <v>1</v>
      </c>
      <c r="P6878" s="1461">
        <v>1</v>
      </c>
      <c r="Q6878" s="1461"/>
      <c r="R6878" s="1461"/>
      <c r="S6878" s="1461"/>
      <c r="T6878" s="1461"/>
      <c r="U6878" s="1461"/>
      <c r="V6878" s="1461"/>
      <c r="W6878" s="1461"/>
      <c r="X6878" s="1461"/>
      <c r="Y6878" s="1461"/>
      <c r="Z6878" s="1461"/>
      <c r="AA6878" s="1461"/>
      <c r="AB6878" s="1461"/>
      <c r="AC6878" s="1507">
        <f t="shared" si="2388"/>
        <v>2</v>
      </c>
      <c r="AD6878" s="1508">
        <f t="shared" si="2389"/>
        <v>50.16</v>
      </c>
      <c r="AE6878" s="14">
        <f t="shared" si="2383"/>
        <v>18.3</v>
      </c>
      <c r="AF6878" s="14">
        <f t="shared" si="2390"/>
        <v>0.66666666666666663</v>
      </c>
      <c r="AG6878" s="14">
        <f t="shared" si="2391"/>
        <v>3</v>
      </c>
      <c r="AH6878" s="14">
        <f t="shared" si="2384"/>
        <v>-15.3</v>
      </c>
      <c r="AI6878" s="14">
        <f t="shared" si="2385"/>
        <v>-10.199999999999999</v>
      </c>
      <c r="AJ6878" s="1461"/>
    </row>
    <row r="6879" spans="1:36" ht="15.75">
      <c r="A6879" s="1461">
        <v>239</v>
      </c>
      <c r="B6879" s="2757" t="s">
        <v>2807</v>
      </c>
      <c r="C6879" s="2758" t="s">
        <v>176</v>
      </c>
      <c r="D6879" s="2759">
        <v>39.9</v>
      </c>
      <c r="E6879" s="2760">
        <v>275</v>
      </c>
      <c r="F6879" s="1280">
        <f t="shared" si="2386"/>
        <v>10972.5</v>
      </c>
      <c r="G6879" s="2761"/>
      <c r="H6879" s="2539">
        <f t="shared" si="2387"/>
        <v>0</v>
      </c>
      <c r="I6879" s="2762">
        <v>44512</v>
      </c>
      <c r="J6879" s="2762" t="s">
        <v>2736</v>
      </c>
      <c r="K6879" s="1461"/>
      <c r="L6879" s="2763" t="s">
        <v>1319</v>
      </c>
      <c r="M6879" s="1461"/>
      <c r="N6879" s="1461">
        <v>5</v>
      </c>
      <c r="O6879" s="1461">
        <v>5</v>
      </c>
      <c r="P6879" s="1461">
        <v>10</v>
      </c>
      <c r="Q6879" s="1461"/>
      <c r="R6879" s="1461"/>
      <c r="S6879" s="1461"/>
      <c r="T6879" s="1461"/>
      <c r="U6879" s="1461"/>
      <c r="V6879" s="1461"/>
      <c r="W6879" s="1461"/>
      <c r="X6879" s="1461"/>
      <c r="Y6879" s="1461"/>
      <c r="Z6879" s="1461"/>
      <c r="AA6879" s="1461"/>
      <c r="AB6879" s="1461"/>
      <c r="AC6879" s="1507">
        <f t="shared" si="2388"/>
        <v>255</v>
      </c>
      <c r="AD6879" s="1508">
        <f t="shared" si="2389"/>
        <v>10174.5</v>
      </c>
      <c r="AE6879" s="14">
        <f t="shared" si="2383"/>
        <v>44.666666666666664</v>
      </c>
      <c r="AF6879" s="14">
        <f t="shared" si="2390"/>
        <v>6.666666666666667</v>
      </c>
      <c r="AG6879" s="14">
        <f t="shared" si="2391"/>
        <v>38.25</v>
      </c>
      <c r="AH6879" s="14">
        <f t="shared" si="2384"/>
        <v>-6.4166666666666643</v>
      </c>
      <c r="AI6879" s="14">
        <f t="shared" si="2385"/>
        <v>-42.777777777777771</v>
      </c>
      <c r="AJ6879" s="1461"/>
    </row>
    <row r="6880" spans="1:36" ht="15.75">
      <c r="A6880" s="1461">
        <v>240</v>
      </c>
      <c r="B6880" s="2757" t="s">
        <v>2807</v>
      </c>
      <c r="C6880" s="2758" t="s">
        <v>176</v>
      </c>
      <c r="D6880" s="2759">
        <v>40</v>
      </c>
      <c r="E6880" s="2760">
        <v>150</v>
      </c>
      <c r="F6880" s="1280">
        <f t="shared" si="2386"/>
        <v>6000</v>
      </c>
      <c r="G6880" s="2761"/>
      <c r="H6880" s="2539">
        <f t="shared" si="2387"/>
        <v>0</v>
      </c>
      <c r="I6880" s="2762">
        <v>44552</v>
      </c>
      <c r="J6880" s="2762">
        <v>46357</v>
      </c>
      <c r="K6880" s="1461"/>
      <c r="L6880" s="2763" t="s">
        <v>1319</v>
      </c>
      <c r="M6880" s="1461"/>
      <c r="N6880" s="1461">
        <v>0</v>
      </c>
      <c r="O6880" s="1461">
        <v>0</v>
      </c>
      <c r="P6880" s="1461">
        <v>0</v>
      </c>
      <c r="Q6880" s="1461"/>
      <c r="R6880" s="1461"/>
      <c r="S6880" s="1461"/>
      <c r="T6880" s="1461"/>
      <c r="U6880" s="1461"/>
      <c r="V6880" s="1461"/>
      <c r="W6880" s="1461"/>
      <c r="X6880" s="1461"/>
      <c r="Y6880" s="1461"/>
      <c r="Z6880" s="1461"/>
      <c r="AA6880" s="1461"/>
      <c r="AB6880" s="1461"/>
      <c r="AC6880" s="1507">
        <f t="shared" si="2388"/>
        <v>150</v>
      </c>
      <c r="AD6880" s="1508">
        <f t="shared" si="2389"/>
        <v>6000</v>
      </c>
      <c r="AE6880" s="14">
        <f t="shared" si="2383"/>
        <v>44.666666666666664</v>
      </c>
      <c r="AF6880" s="14">
        <f t="shared" si="2390"/>
        <v>0</v>
      </c>
      <c r="AG6880" s="14" t="e">
        <f t="shared" si="2391"/>
        <v>#DIV/0!</v>
      </c>
      <c r="AH6880" s="14" t="e">
        <f t="shared" si="2384"/>
        <v>#DIV/0!</v>
      </c>
      <c r="AI6880" s="14">
        <f t="shared" si="2385"/>
        <v>150</v>
      </c>
      <c r="AJ6880" s="1461"/>
    </row>
    <row r="6881" spans="1:36" ht="15.75">
      <c r="A6881" s="1461">
        <v>241</v>
      </c>
      <c r="B6881" s="2757" t="s">
        <v>2807</v>
      </c>
      <c r="C6881" s="2758" t="s">
        <v>176</v>
      </c>
      <c r="D6881" s="2759">
        <v>74</v>
      </c>
      <c r="E6881" s="2760">
        <v>50</v>
      </c>
      <c r="F6881" s="1280">
        <f t="shared" si="2386"/>
        <v>3700</v>
      </c>
      <c r="G6881" s="2761"/>
      <c r="H6881" s="2539">
        <f t="shared" si="2387"/>
        <v>0</v>
      </c>
      <c r="I6881" s="2762">
        <v>44554</v>
      </c>
      <c r="J6881" s="2762">
        <v>46357</v>
      </c>
      <c r="K6881" s="1461"/>
      <c r="L6881" s="2763" t="s">
        <v>1319</v>
      </c>
      <c r="M6881" s="1461"/>
      <c r="N6881" s="1461">
        <v>0</v>
      </c>
      <c r="O6881" s="1461">
        <v>0</v>
      </c>
      <c r="P6881" s="1461">
        <v>0</v>
      </c>
      <c r="Q6881" s="1461"/>
      <c r="R6881" s="1461"/>
      <c r="S6881" s="1461"/>
      <c r="T6881" s="1461"/>
      <c r="U6881" s="1461"/>
      <c r="V6881" s="1461"/>
      <c r="W6881" s="1461"/>
      <c r="X6881" s="1461"/>
      <c r="Y6881" s="1461"/>
      <c r="Z6881" s="1461"/>
      <c r="AA6881" s="1461"/>
      <c r="AB6881" s="1461"/>
      <c r="AC6881" s="1507">
        <f t="shared" si="2388"/>
        <v>50</v>
      </c>
      <c r="AD6881" s="1508">
        <f t="shared" si="2389"/>
        <v>3700</v>
      </c>
      <c r="AE6881" s="14">
        <f t="shared" si="2383"/>
        <v>44.666666666666664</v>
      </c>
      <c r="AF6881" s="14">
        <f t="shared" si="2390"/>
        <v>0</v>
      </c>
      <c r="AG6881" s="14" t="e">
        <f t="shared" si="2391"/>
        <v>#DIV/0!</v>
      </c>
      <c r="AH6881" s="14" t="e">
        <f t="shared" si="2384"/>
        <v>#DIV/0!</v>
      </c>
      <c r="AI6881" s="14">
        <f t="shared" si="2385"/>
        <v>50</v>
      </c>
      <c r="AJ6881" s="1461"/>
    </row>
    <row r="6882" spans="1:36" ht="15.75">
      <c r="A6882" s="1461">
        <v>242</v>
      </c>
      <c r="B6882" s="2757" t="s">
        <v>2808</v>
      </c>
      <c r="C6882" s="2758" t="s">
        <v>176</v>
      </c>
      <c r="D6882" s="2759">
        <v>74</v>
      </c>
      <c r="E6882" s="2760">
        <v>65</v>
      </c>
      <c r="F6882" s="1280">
        <f t="shared" si="2386"/>
        <v>4810</v>
      </c>
      <c r="G6882" s="2761"/>
      <c r="H6882" s="2539">
        <f t="shared" si="2387"/>
        <v>0</v>
      </c>
      <c r="I6882" s="2762">
        <v>44554</v>
      </c>
      <c r="J6882" s="2762" t="s">
        <v>2736</v>
      </c>
      <c r="K6882" s="1461"/>
      <c r="L6882" s="2763" t="s">
        <v>1319</v>
      </c>
      <c r="M6882" s="1461"/>
      <c r="N6882" s="1461">
        <v>0</v>
      </c>
      <c r="O6882" s="1461">
        <v>0</v>
      </c>
      <c r="P6882" s="1461">
        <v>0</v>
      </c>
      <c r="Q6882" s="1461"/>
      <c r="R6882" s="1461"/>
      <c r="S6882" s="1461"/>
      <c r="T6882" s="1461"/>
      <c r="U6882" s="1461"/>
      <c r="V6882" s="1461"/>
      <c r="W6882" s="1461"/>
      <c r="X6882" s="1461"/>
      <c r="Y6882" s="1461"/>
      <c r="Z6882" s="1461"/>
      <c r="AA6882" s="1461"/>
      <c r="AB6882" s="1461"/>
      <c r="AC6882" s="1507">
        <f t="shared" si="2388"/>
        <v>65</v>
      </c>
      <c r="AD6882" s="1508">
        <f t="shared" si="2389"/>
        <v>4810</v>
      </c>
      <c r="AE6882" s="14">
        <f t="shared" si="2383"/>
        <v>44.666666666666664</v>
      </c>
      <c r="AF6882" s="14">
        <f t="shared" si="2390"/>
        <v>0</v>
      </c>
      <c r="AG6882" s="14" t="e">
        <f t="shared" si="2391"/>
        <v>#DIV/0!</v>
      </c>
      <c r="AH6882" s="14" t="e">
        <f t="shared" si="2384"/>
        <v>#DIV/0!</v>
      </c>
      <c r="AI6882" s="14">
        <f t="shared" si="2385"/>
        <v>65</v>
      </c>
      <c r="AJ6882" s="1461"/>
    </row>
    <row r="6883" spans="1:36" ht="15.75">
      <c r="A6883" s="1461">
        <v>243</v>
      </c>
      <c r="B6883" s="2757" t="s">
        <v>2809</v>
      </c>
      <c r="C6883" s="2758" t="s">
        <v>176</v>
      </c>
      <c r="D6883" s="2759">
        <v>40</v>
      </c>
      <c r="E6883" s="2760">
        <v>150</v>
      </c>
      <c r="F6883" s="1280">
        <f t="shared" si="2386"/>
        <v>6000</v>
      </c>
      <c r="G6883" s="2761"/>
      <c r="H6883" s="2539">
        <f t="shared" si="2387"/>
        <v>0</v>
      </c>
      <c r="I6883" s="2762">
        <v>44554</v>
      </c>
      <c r="J6883" s="2762" t="s">
        <v>150</v>
      </c>
      <c r="K6883" s="1461"/>
      <c r="L6883" s="2763" t="s">
        <v>1319</v>
      </c>
      <c r="M6883" s="1461"/>
      <c r="N6883" s="1461">
        <v>0</v>
      </c>
      <c r="O6883" s="1461">
        <v>0</v>
      </c>
      <c r="P6883" s="1461">
        <v>0</v>
      </c>
      <c r="Q6883" s="1461"/>
      <c r="R6883" s="1461"/>
      <c r="S6883" s="1461"/>
      <c r="T6883" s="1461"/>
      <c r="U6883" s="1461"/>
      <c r="V6883" s="1461"/>
      <c r="W6883" s="1461"/>
      <c r="X6883" s="1461"/>
      <c r="Y6883" s="1461"/>
      <c r="Z6883" s="1461"/>
      <c r="AA6883" s="1461"/>
      <c r="AB6883" s="1461"/>
      <c r="AC6883" s="1507">
        <f t="shared" si="2388"/>
        <v>150</v>
      </c>
      <c r="AD6883" s="1508">
        <f t="shared" si="2389"/>
        <v>6000</v>
      </c>
      <c r="AE6883" s="14">
        <f t="shared" si="2383"/>
        <v>41.633333333333333</v>
      </c>
      <c r="AF6883" s="14">
        <f t="shared" si="2390"/>
        <v>0</v>
      </c>
      <c r="AG6883" s="14" t="e">
        <f t="shared" si="2391"/>
        <v>#DIV/0!</v>
      </c>
      <c r="AH6883" s="14" t="e">
        <f t="shared" si="2384"/>
        <v>#DIV/0!</v>
      </c>
      <c r="AI6883" s="14">
        <f t="shared" si="2385"/>
        <v>150</v>
      </c>
      <c r="AJ6883" s="1461"/>
    </row>
    <row r="6884" spans="1:36" ht="15.75">
      <c r="A6884" s="1461">
        <v>245</v>
      </c>
      <c r="B6884" s="2757" t="s">
        <v>2810</v>
      </c>
      <c r="C6884" s="2758" t="s">
        <v>176</v>
      </c>
      <c r="D6884" s="2759">
        <v>1260</v>
      </c>
      <c r="E6884" s="2760">
        <v>7</v>
      </c>
      <c r="F6884" s="1280">
        <f t="shared" si="2386"/>
        <v>8820</v>
      </c>
      <c r="G6884" s="2761"/>
      <c r="H6884" s="2539">
        <f t="shared" si="2387"/>
        <v>0</v>
      </c>
      <c r="I6884" s="2762">
        <v>44543</v>
      </c>
      <c r="J6884" s="2762" t="s">
        <v>312</v>
      </c>
      <c r="K6884" s="1461"/>
      <c r="L6884" s="2763" t="s">
        <v>1319</v>
      </c>
      <c r="M6884" s="1461"/>
      <c r="N6884" s="1461">
        <v>0</v>
      </c>
      <c r="O6884" s="1461">
        <v>0</v>
      </c>
      <c r="P6884" s="1461">
        <v>0</v>
      </c>
      <c r="Q6884" s="1461"/>
      <c r="R6884" s="1461"/>
      <c r="S6884" s="1461"/>
      <c r="T6884" s="1461"/>
      <c r="U6884" s="1461"/>
      <c r="V6884" s="1461"/>
      <c r="W6884" s="1461"/>
      <c r="X6884" s="1461"/>
      <c r="Y6884" s="1461"/>
      <c r="Z6884" s="1461"/>
      <c r="AA6884" s="1461"/>
      <c r="AB6884" s="1461"/>
      <c r="AC6884" s="1507">
        <f t="shared" si="2388"/>
        <v>7</v>
      </c>
      <c r="AD6884" s="1508">
        <f t="shared" si="2389"/>
        <v>8820</v>
      </c>
      <c r="AE6884" s="14">
        <f t="shared" si="2383"/>
        <v>9.1666666666666661</v>
      </c>
      <c r="AF6884" s="14">
        <f t="shared" si="2390"/>
        <v>0</v>
      </c>
      <c r="AG6884" s="14" t="e">
        <f t="shared" si="2391"/>
        <v>#DIV/0!</v>
      </c>
      <c r="AH6884" s="14" t="e">
        <f t="shared" si="2384"/>
        <v>#DIV/0!</v>
      </c>
      <c r="AI6884" s="14">
        <f t="shared" si="2385"/>
        <v>7</v>
      </c>
      <c r="AJ6884" s="1461"/>
    </row>
    <row r="6885" spans="1:36" ht="15.75">
      <c r="A6885" s="1461">
        <v>247</v>
      </c>
      <c r="B6885" s="2757" t="s">
        <v>2811</v>
      </c>
      <c r="C6885" s="2758" t="s">
        <v>176</v>
      </c>
      <c r="D6885" s="2759">
        <v>104.5</v>
      </c>
      <c r="E6885" s="2760">
        <v>1300</v>
      </c>
      <c r="F6885" s="1280">
        <f t="shared" si="2386"/>
        <v>135850</v>
      </c>
      <c r="G6885" s="2761"/>
      <c r="H6885" s="2539">
        <f t="shared" si="2387"/>
        <v>0</v>
      </c>
      <c r="I6885" s="2762">
        <v>44552</v>
      </c>
      <c r="J6885" s="2762" t="s">
        <v>68</v>
      </c>
      <c r="K6885" s="1461"/>
      <c r="L6885" s="2763" t="s">
        <v>1319</v>
      </c>
      <c r="M6885" s="1461"/>
      <c r="N6885" s="1461">
        <v>0</v>
      </c>
      <c r="O6885" s="1461">
        <v>0</v>
      </c>
      <c r="P6885" s="1461">
        <v>0</v>
      </c>
      <c r="Q6885" s="1461"/>
      <c r="R6885" s="1461"/>
      <c r="S6885" s="1461"/>
      <c r="T6885" s="1461"/>
      <c r="U6885" s="1461"/>
      <c r="V6885" s="1461"/>
      <c r="W6885" s="1461"/>
      <c r="X6885" s="1461"/>
      <c r="Y6885" s="1461"/>
      <c r="Z6885" s="1461"/>
      <c r="AA6885" s="1461"/>
      <c r="AB6885" s="1461"/>
      <c r="AC6885" s="1507">
        <f t="shared" si="2388"/>
        <v>1300</v>
      </c>
      <c r="AD6885" s="1508">
        <f t="shared" si="2389"/>
        <v>135850</v>
      </c>
      <c r="AE6885" s="14">
        <f t="shared" si="2383"/>
        <v>16.266666666666666</v>
      </c>
      <c r="AF6885" s="14">
        <f t="shared" si="2390"/>
        <v>0</v>
      </c>
      <c r="AG6885" s="14" t="e">
        <f t="shared" si="2391"/>
        <v>#DIV/0!</v>
      </c>
      <c r="AH6885" s="14" t="e">
        <f t="shared" si="2384"/>
        <v>#DIV/0!</v>
      </c>
      <c r="AI6885" s="14">
        <f t="shared" si="2385"/>
        <v>1300</v>
      </c>
      <c r="AJ6885" s="1461"/>
    </row>
    <row r="6886" spans="1:36" ht="15.75">
      <c r="A6886" s="1461">
        <v>248</v>
      </c>
      <c r="B6886" s="2757" t="s">
        <v>2812</v>
      </c>
      <c r="C6886" s="2758" t="s">
        <v>176</v>
      </c>
      <c r="D6886" s="2759">
        <v>997.5</v>
      </c>
      <c r="E6886" s="2760">
        <v>100</v>
      </c>
      <c r="F6886" s="1280">
        <f t="shared" si="2386"/>
        <v>99750</v>
      </c>
      <c r="G6886" s="2761"/>
      <c r="H6886" s="2539">
        <f t="shared" si="2387"/>
        <v>0</v>
      </c>
      <c r="I6886" s="2762">
        <v>44551</v>
      </c>
      <c r="J6886" s="2762" t="s">
        <v>72</v>
      </c>
      <c r="K6886" s="1461"/>
      <c r="L6886" s="2763" t="s">
        <v>1319</v>
      </c>
      <c r="M6886" s="1461"/>
      <c r="N6886" s="1461">
        <v>4</v>
      </c>
      <c r="O6886" s="1461">
        <v>8</v>
      </c>
      <c r="P6886" s="1461">
        <v>6</v>
      </c>
      <c r="Q6886" s="1461"/>
      <c r="R6886" s="1461"/>
      <c r="S6886" s="1461"/>
      <c r="T6886" s="1461"/>
      <c r="U6886" s="1461"/>
      <c r="V6886" s="1461"/>
      <c r="W6886" s="1461"/>
      <c r="X6886" s="1461"/>
      <c r="Y6886" s="1461"/>
      <c r="Z6886" s="1461"/>
      <c r="AA6886" s="1461"/>
      <c r="AB6886" s="1461"/>
      <c r="AC6886" s="1507">
        <f t="shared" si="2388"/>
        <v>82</v>
      </c>
      <c r="AD6886" s="1508">
        <f t="shared" si="2389"/>
        <v>81795</v>
      </c>
      <c r="AE6886" s="14">
        <f t="shared" si="2383"/>
        <v>12.2</v>
      </c>
      <c r="AF6886" s="14">
        <f t="shared" si="2390"/>
        <v>6</v>
      </c>
      <c r="AG6886" s="14">
        <f t="shared" si="2391"/>
        <v>13.666666666666666</v>
      </c>
      <c r="AH6886" s="14">
        <f t="shared" si="2384"/>
        <v>1.4666666666666668</v>
      </c>
      <c r="AI6886" s="14">
        <f t="shared" si="2385"/>
        <v>8.8000000000000114</v>
      </c>
      <c r="AJ6886" s="1461"/>
    </row>
    <row r="6887" spans="1:36" ht="15.75">
      <c r="A6887" s="1461">
        <v>249</v>
      </c>
      <c r="B6887" s="2757" t="s">
        <v>2813</v>
      </c>
      <c r="C6887" s="2758" t="s">
        <v>176</v>
      </c>
      <c r="D6887" s="2759">
        <v>23.1</v>
      </c>
      <c r="E6887" s="2760">
        <v>50</v>
      </c>
      <c r="F6887" s="1280">
        <f t="shared" si="2386"/>
        <v>1155</v>
      </c>
      <c r="G6887" s="2761"/>
      <c r="H6887" s="2539">
        <f t="shared" si="2387"/>
        <v>0</v>
      </c>
      <c r="I6887" s="2762">
        <v>44523</v>
      </c>
      <c r="J6887" s="2762" t="s">
        <v>2727</v>
      </c>
      <c r="K6887" s="1461"/>
      <c r="L6887" s="2763" t="s">
        <v>1319</v>
      </c>
      <c r="M6887" s="1461"/>
      <c r="N6887" s="1461">
        <v>0</v>
      </c>
      <c r="O6887" s="1461">
        <v>0</v>
      </c>
      <c r="P6887" s="1461">
        <v>0</v>
      </c>
      <c r="Q6887" s="1461"/>
      <c r="R6887" s="1461"/>
      <c r="S6887" s="1461"/>
      <c r="T6887" s="1461"/>
      <c r="U6887" s="1461"/>
      <c r="V6887" s="1461"/>
      <c r="W6887" s="1461"/>
      <c r="X6887" s="1461"/>
      <c r="Y6887" s="1461"/>
      <c r="Z6887" s="1461"/>
      <c r="AA6887" s="1461"/>
      <c r="AB6887" s="1461"/>
      <c r="AC6887" s="1507">
        <f t="shared" si="2388"/>
        <v>50</v>
      </c>
      <c r="AD6887" s="1508">
        <f t="shared" si="2389"/>
        <v>1155</v>
      </c>
      <c r="AE6887" s="14">
        <f t="shared" si="2383"/>
        <v>17.3</v>
      </c>
      <c r="AF6887" s="14">
        <f t="shared" si="2390"/>
        <v>0</v>
      </c>
      <c r="AG6887" s="14" t="e">
        <f t="shared" si="2391"/>
        <v>#DIV/0!</v>
      </c>
      <c r="AH6887" s="14" t="e">
        <f t="shared" si="2384"/>
        <v>#DIV/0!</v>
      </c>
      <c r="AI6887" s="14">
        <f t="shared" si="2385"/>
        <v>50</v>
      </c>
      <c r="AJ6887" s="1461"/>
    </row>
    <row r="6888" spans="1:36" ht="15.75">
      <c r="A6888" s="1461">
        <v>251</v>
      </c>
      <c r="B6888" s="2757" t="s">
        <v>2815</v>
      </c>
      <c r="C6888" s="2758" t="s">
        <v>176</v>
      </c>
      <c r="D6888" s="2759">
        <v>211.53</v>
      </c>
      <c r="E6888" s="2760">
        <v>665</v>
      </c>
      <c r="F6888" s="1280">
        <f t="shared" si="2386"/>
        <v>140667.45000000001</v>
      </c>
      <c r="G6888" s="2761"/>
      <c r="H6888" s="2539">
        <f t="shared" si="2387"/>
        <v>0</v>
      </c>
      <c r="I6888" s="2762">
        <v>44522</v>
      </c>
      <c r="J6888" s="2762">
        <v>45566</v>
      </c>
      <c r="K6888" s="1461"/>
      <c r="L6888" s="2763" t="s">
        <v>1319</v>
      </c>
      <c r="M6888" s="1461"/>
      <c r="N6888" s="1461">
        <v>172</v>
      </c>
      <c r="O6888" s="1461">
        <v>9</v>
      </c>
      <c r="P6888" s="1461">
        <v>0</v>
      </c>
      <c r="Q6888" s="1461"/>
      <c r="R6888" s="1461"/>
      <c r="S6888" s="1461"/>
      <c r="T6888" s="1461"/>
      <c r="U6888" s="1461"/>
      <c r="V6888" s="1461"/>
      <c r="W6888" s="1461"/>
      <c r="X6888" s="1461"/>
      <c r="Y6888" s="1461"/>
      <c r="Z6888" s="1461"/>
      <c r="AA6888" s="1461"/>
      <c r="AB6888" s="1461"/>
      <c r="AC6888" s="1507">
        <f t="shared" si="2388"/>
        <v>484</v>
      </c>
      <c r="AD6888" s="1508">
        <f t="shared" si="2389"/>
        <v>102380.52</v>
      </c>
      <c r="AE6888" s="14">
        <f t="shared" si="2383"/>
        <v>18.3</v>
      </c>
      <c r="AF6888" s="14">
        <f t="shared" si="2390"/>
        <v>60.333333333333336</v>
      </c>
      <c r="AG6888" s="14">
        <f t="shared" si="2391"/>
        <v>8.0220994475138117</v>
      </c>
      <c r="AH6888" s="14">
        <f t="shared" si="2384"/>
        <v>-10.277900552486189</v>
      </c>
      <c r="AI6888" s="14">
        <f t="shared" si="2385"/>
        <v>-620.10000000000014</v>
      </c>
      <c r="AJ6888" s="1461"/>
    </row>
    <row r="6889" spans="1:36" ht="15.75">
      <c r="A6889" s="1461">
        <v>254</v>
      </c>
      <c r="B6889" s="2757" t="s">
        <v>2816</v>
      </c>
      <c r="C6889" s="2758" t="s">
        <v>66</v>
      </c>
      <c r="D6889" s="2759">
        <v>1.1000000000000001</v>
      </c>
      <c r="E6889" s="2760">
        <v>258</v>
      </c>
      <c r="F6889" s="1280">
        <f t="shared" si="2386"/>
        <v>283.8</v>
      </c>
      <c r="G6889" s="2761"/>
      <c r="H6889" s="2539">
        <f t="shared" si="2387"/>
        <v>0</v>
      </c>
      <c r="I6889" s="2762">
        <v>44547</v>
      </c>
      <c r="J6889" s="2762" t="s">
        <v>2736</v>
      </c>
      <c r="K6889" s="1461"/>
      <c r="L6889" s="2763" t="s">
        <v>1319</v>
      </c>
      <c r="M6889" s="1461"/>
      <c r="N6889" s="1461">
        <v>0</v>
      </c>
      <c r="O6889" s="1461">
        <v>0</v>
      </c>
      <c r="P6889" s="1461">
        <v>0</v>
      </c>
      <c r="Q6889" s="1461"/>
      <c r="R6889" s="1461"/>
      <c r="S6889" s="1461"/>
      <c r="T6889" s="1461"/>
      <c r="U6889" s="1461"/>
      <c r="V6889" s="1461"/>
      <c r="W6889" s="1461"/>
      <c r="X6889" s="1461"/>
      <c r="Y6889" s="1461"/>
      <c r="Z6889" s="1461"/>
      <c r="AA6889" s="1461"/>
      <c r="AB6889" s="1461"/>
      <c r="AC6889" s="1507">
        <f t="shared" si="2388"/>
        <v>258</v>
      </c>
      <c r="AD6889" s="1508">
        <f t="shared" si="2389"/>
        <v>283.8</v>
      </c>
      <c r="AE6889" s="14">
        <f t="shared" si="2383"/>
        <v>44.666666666666664</v>
      </c>
      <c r="AF6889" s="14">
        <f t="shared" si="2390"/>
        <v>0</v>
      </c>
      <c r="AG6889" s="14" t="e">
        <f t="shared" si="2391"/>
        <v>#DIV/0!</v>
      </c>
      <c r="AH6889" s="14" t="e">
        <f t="shared" si="2384"/>
        <v>#DIV/0!</v>
      </c>
      <c r="AI6889" s="14">
        <f t="shared" si="2385"/>
        <v>258</v>
      </c>
      <c r="AJ6889" s="1461"/>
    </row>
    <row r="6890" spans="1:36" ht="15.75">
      <c r="A6890" s="1461">
        <v>255</v>
      </c>
      <c r="B6890" s="2757" t="s">
        <v>2817</v>
      </c>
      <c r="C6890" s="2758" t="s">
        <v>66</v>
      </c>
      <c r="D6890" s="2759">
        <v>1.18</v>
      </c>
      <c r="E6890" s="2760">
        <v>8100</v>
      </c>
      <c r="F6890" s="1280">
        <f t="shared" si="2386"/>
        <v>9558</v>
      </c>
      <c r="G6890" s="2761"/>
      <c r="H6890" s="2539">
        <f t="shared" si="2387"/>
        <v>0</v>
      </c>
      <c r="I6890" s="2762">
        <v>44547</v>
      </c>
      <c r="J6890" s="2762" t="s">
        <v>328</v>
      </c>
      <c r="K6890" s="1461"/>
      <c r="L6890" s="2763" t="s">
        <v>1319</v>
      </c>
      <c r="M6890" s="1461"/>
      <c r="N6890" s="1461">
        <v>200</v>
      </c>
      <c r="O6890" s="1461">
        <v>550</v>
      </c>
      <c r="P6890" s="1461">
        <v>500</v>
      </c>
      <c r="Q6890" s="1461"/>
      <c r="R6890" s="1461"/>
      <c r="S6890" s="1461"/>
      <c r="T6890" s="1461"/>
      <c r="U6890" s="1461"/>
      <c r="V6890" s="1461"/>
      <c r="W6890" s="1461"/>
      <c r="X6890" s="1461"/>
      <c r="Y6890" s="1461"/>
      <c r="Z6890" s="1461"/>
      <c r="AA6890" s="1461"/>
      <c r="AB6890" s="1461"/>
      <c r="AC6890" s="1507">
        <f t="shared" si="2388"/>
        <v>6850</v>
      </c>
      <c r="AD6890" s="1508">
        <f t="shared" si="2389"/>
        <v>8083</v>
      </c>
      <c r="AE6890" s="14">
        <f t="shared" si="2383"/>
        <v>34.56666666666667</v>
      </c>
      <c r="AF6890" s="14">
        <f t="shared" si="2390"/>
        <v>416.66666666666669</v>
      </c>
      <c r="AG6890" s="14">
        <f t="shared" si="2391"/>
        <v>16.439999999999998</v>
      </c>
      <c r="AH6890" s="14">
        <f t="shared" si="2384"/>
        <v>-18.126666666666672</v>
      </c>
      <c r="AI6890" s="14">
        <f t="shared" si="2385"/>
        <v>-7552.7777777777792</v>
      </c>
      <c r="AJ6890" s="1461"/>
    </row>
    <row r="6891" spans="1:36" ht="31.5">
      <c r="A6891" s="1461">
        <v>256</v>
      </c>
      <c r="B6891" s="2757" t="s">
        <v>2818</v>
      </c>
      <c r="C6891" s="2758" t="s">
        <v>66</v>
      </c>
      <c r="D6891" s="2759">
        <v>83.5</v>
      </c>
      <c r="E6891" s="2760">
        <v>850</v>
      </c>
      <c r="F6891" s="1280">
        <f t="shared" si="2386"/>
        <v>70975</v>
      </c>
      <c r="G6891" s="2761"/>
      <c r="H6891" s="2539">
        <f t="shared" si="2387"/>
        <v>0</v>
      </c>
      <c r="I6891" s="2762">
        <v>44550</v>
      </c>
      <c r="J6891" s="2762" t="s">
        <v>2736</v>
      </c>
      <c r="K6891" s="1461"/>
      <c r="L6891" s="2763" t="s">
        <v>1319</v>
      </c>
      <c r="M6891" s="1461"/>
      <c r="N6891" s="1461">
        <v>0</v>
      </c>
      <c r="O6891" s="1461">
        <v>0</v>
      </c>
      <c r="P6891" s="1461">
        <v>50</v>
      </c>
      <c r="Q6891" s="1461"/>
      <c r="R6891" s="1461"/>
      <c r="S6891" s="1461"/>
      <c r="T6891" s="1461"/>
      <c r="U6891" s="1461"/>
      <c r="V6891" s="1461"/>
      <c r="W6891" s="1461"/>
      <c r="X6891" s="1461"/>
      <c r="Y6891" s="1461"/>
      <c r="Z6891" s="1461"/>
      <c r="AA6891" s="1461"/>
      <c r="AB6891" s="1461"/>
      <c r="AC6891" s="1507">
        <f t="shared" si="2388"/>
        <v>800</v>
      </c>
      <c r="AD6891" s="1508">
        <f t="shared" si="2389"/>
        <v>66800</v>
      </c>
      <c r="AE6891" s="14">
        <f t="shared" si="2383"/>
        <v>44.666666666666664</v>
      </c>
      <c r="AF6891" s="14">
        <f t="shared" si="2390"/>
        <v>16.666666666666668</v>
      </c>
      <c r="AG6891" s="14">
        <f t="shared" si="2391"/>
        <v>48</v>
      </c>
      <c r="AH6891" s="14">
        <f t="shared" si="2384"/>
        <v>3.3333333333333357</v>
      </c>
      <c r="AI6891" s="14">
        <f t="shared" si="2385"/>
        <v>55.555555555555543</v>
      </c>
      <c r="AJ6891" s="1461"/>
    </row>
    <row r="6892" spans="1:36" ht="31.5">
      <c r="A6892" s="1461">
        <v>257</v>
      </c>
      <c r="B6892" s="2757" t="s">
        <v>2819</v>
      </c>
      <c r="C6892" s="2758" t="s">
        <v>66</v>
      </c>
      <c r="D6892" s="2759">
        <v>70.099999999999994</v>
      </c>
      <c r="E6892" s="2760">
        <v>650</v>
      </c>
      <c r="F6892" s="1280">
        <f t="shared" si="2386"/>
        <v>45564.999999999993</v>
      </c>
      <c r="G6892" s="2761"/>
      <c r="H6892" s="2539">
        <f t="shared" si="2387"/>
        <v>0</v>
      </c>
      <c r="I6892" s="2762">
        <v>44550</v>
      </c>
      <c r="J6892" s="2762" t="s">
        <v>2736</v>
      </c>
      <c r="K6892" s="1461"/>
      <c r="L6892" s="2763" t="s">
        <v>1319</v>
      </c>
      <c r="M6892" s="1461"/>
      <c r="N6892" s="1461">
        <v>0</v>
      </c>
      <c r="O6892" s="1461">
        <v>0</v>
      </c>
      <c r="P6892" s="1461">
        <v>50</v>
      </c>
      <c r="Q6892" s="1461"/>
      <c r="R6892" s="1461"/>
      <c r="S6892" s="1461"/>
      <c r="T6892" s="1461"/>
      <c r="U6892" s="1461"/>
      <c r="V6892" s="1461"/>
      <c r="W6892" s="1461"/>
      <c r="X6892" s="1461"/>
      <c r="Y6892" s="1461"/>
      <c r="Z6892" s="1461"/>
      <c r="AA6892" s="1461"/>
      <c r="AB6892" s="1461"/>
      <c r="AC6892" s="1507">
        <f t="shared" si="2388"/>
        <v>600</v>
      </c>
      <c r="AD6892" s="1508">
        <f t="shared" si="2389"/>
        <v>42060</v>
      </c>
      <c r="AE6892" s="14">
        <f t="shared" si="2383"/>
        <v>44.666666666666664</v>
      </c>
      <c r="AF6892" s="14">
        <f t="shared" si="2390"/>
        <v>16.666666666666668</v>
      </c>
      <c r="AG6892" s="14">
        <f t="shared" si="2391"/>
        <v>36</v>
      </c>
      <c r="AH6892" s="14">
        <f t="shared" si="2384"/>
        <v>-8.6666666666666643</v>
      </c>
      <c r="AI6892" s="14">
        <f t="shared" si="2385"/>
        <v>-144.44444444444446</v>
      </c>
      <c r="AJ6892" s="1461"/>
    </row>
    <row r="6893" spans="1:36" ht="15.75">
      <c r="A6893" s="1461">
        <v>258</v>
      </c>
      <c r="B6893" s="2757" t="s">
        <v>2820</v>
      </c>
      <c r="C6893" s="2758" t="s">
        <v>66</v>
      </c>
      <c r="D6893" s="2759">
        <v>76.3</v>
      </c>
      <c r="E6893" s="2760">
        <v>850</v>
      </c>
      <c r="F6893" s="1280">
        <f t="shared" si="2386"/>
        <v>64855</v>
      </c>
      <c r="G6893" s="2761"/>
      <c r="H6893" s="2539">
        <f t="shared" si="2387"/>
        <v>0</v>
      </c>
      <c r="I6893" s="2762">
        <v>44550</v>
      </c>
      <c r="J6893" s="2762" t="s">
        <v>2736</v>
      </c>
      <c r="K6893" s="1461"/>
      <c r="L6893" s="2763" t="s">
        <v>1319</v>
      </c>
      <c r="M6893" s="1461"/>
      <c r="N6893" s="1461">
        <v>0</v>
      </c>
      <c r="O6893" s="1461">
        <v>50</v>
      </c>
      <c r="P6893" s="1461">
        <v>40</v>
      </c>
      <c r="Q6893" s="1461"/>
      <c r="R6893" s="1461"/>
      <c r="S6893" s="1461"/>
      <c r="T6893" s="1461"/>
      <c r="U6893" s="1461"/>
      <c r="V6893" s="1461"/>
      <c r="W6893" s="1461"/>
      <c r="X6893" s="1461"/>
      <c r="Y6893" s="1461"/>
      <c r="Z6893" s="1461"/>
      <c r="AA6893" s="1461"/>
      <c r="AB6893" s="1461"/>
      <c r="AC6893" s="1507">
        <f t="shared" si="2388"/>
        <v>760</v>
      </c>
      <c r="AD6893" s="1508">
        <f t="shared" si="2389"/>
        <v>57988</v>
      </c>
      <c r="AE6893" s="14">
        <f t="shared" si="2383"/>
        <v>44.666666666666664</v>
      </c>
      <c r="AF6893" s="14">
        <f t="shared" si="2390"/>
        <v>30</v>
      </c>
      <c r="AG6893" s="14">
        <f t="shared" si="2391"/>
        <v>25.333333333333332</v>
      </c>
      <c r="AH6893" s="14">
        <f t="shared" si="2384"/>
        <v>-19.333333333333332</v>
      </c>
      <c r="AI6893" s="14">
        <f t="shared" si="2385"/>
        <v>-580</v>
      </c>
      <c r="AJ6893" s="1461"/>
    </row>
    <row r="6894" spans="1:36" ht="15.75">
      <c r="A6894" s="1461">
        <v>261</v>
      </c>
      <c r="B6894" s="2757" t="s">
        <v>2821</v>
      </c>
      <c r="C6894" s="2758" t="s">
        <v>66</v>
      </c>
      <c r="D6894" s="2759">
        <v>1.57</v>
      </c>
      <c r="E6894" s="2760">
        <v>100</v>
      </c>
      <c r="F6894" s="1280">
        <f t="shared" si="2386"/>
        <v>157</v>
      </c>
      <c r="G6894" s="2761"/>
      <c r="H6894" s="2539">
        <f t="shared" si="2387"/>
        <v>0</v>
      </c>
      <c r="I6894" s="2762">
        <v>44377</v>
      </c>
      <c r="J6894" s="2762" t="s">
        <v>2796</v>
      </c>
      <c r="K6894" s="1461"/>
      <c r="L6894" s="2763" t="s">
        <v>1319</v>
      </c>
      <c r="M6894" s="1461"/>
      <c r="N6894" s="1461">
        <v>0</v>
      </c>
      <c r="O6894" s="1461">
        <v>0</v>
      </c>
      <c r="P6894" s="1461">
        <v>0</v>
      </c>
      <c r="Q6894" s="1461"/>
      <c r="R6894" s="1461"/>
      <c r="S6894" s="1461"/>
      <c r="T6894" s="1461"/>
      <c r="U6894" s="1461"/>
      <c r="V6894" s="1461"/>
      <c r="W6894" s="1461"/>
      <c r="X6894" s="1461"/>
      <c r="Y6894" s="1461"/>
      <c r="Z6894" s="1461"/>
      <c r="AA6894" s="1461"/>
      <c r="AB6894" s="1461"/>
      <c r="AC6894" s="1507">
        <f t="shared" si="2388"/>
        <v>100</v>
      </c>
      <c r="AD6894" s="1508">
        <f t="shared" si="2389"/>
        <v>157</v>
      </c>
      <c r="AE6894" s="14">
        <f t="shared" si="2383"/>
        <v>27.4</v>
      </c>
      <c r="AF6894" s="14">
        <f t="shared" si="2390"/>
        <v>0</v>
      </c>
      <c r="AG6894" s="14" t="e">
        <f t="shared" si="2391"/>
        <v>#DIV/0!</v>
      </c>
      <c r="AH6894" s="14" t="e">
        <f t="shared" si="2384"/>
        <v>#DIV/0!</v>
      </c>
      <c r="AI6894" s="14">
        <f t="shared" si="2385"/>
        <v>100</v>
      </c>
      <c r="AJ6894" s="1461"/>
    </row>
    <row r="6895" spans="1:36" ht="15.75">
      <c r="A6895" s="1461">
        <v>265</v>
      </c>
      <c r="B6895" s="2757" t="s">
        <v>2822</v>
      </c>
      <c r="C6895" s="2758" t="s">
        <v>66</v>
      </c>
      <c r="D6895" s="2759">
        <v>1.05</v>
      </c>
      <c r="E6895" s="2760">
        <v>10000</v>
      </c>
      <c r="F6895" s="1280">
        <f t="shared" si="2386"/>
        <v>10500</v>
      </c>
      <c r="G6895" s="2761"/>
      <c r="H6895" s="2539">
        <f t="shared" si="2387"/>
        <v>0</v>
      </c>
      <c r="I6895" s="2762">
        <v>44543</v>
      </c>
      <c r="J6895" s="2762" t="s">
        <v>2730</v>
      </c>
      <c r="K6895" s="1461"/>
      <c r="L6895" s="2763" t="s">
        <v>1319</v>
      </c>
      <c r="M6895" s="1461"/>
      <c r="N6895" s="1461">
        <v>0</v>
      </c>
      <c r="O6895" s="1461">
        <v>0</v>
      </c>
      <c r="P6895" s="1461">
        <v>0</v>
      </c>
      <c r="Q6895" s="1461"/>
      <c r="R6895" s="1461"/>
      <c r="S6895" s="1461"/>
      <c r="T6895" s="1461"/>
      <c r="U6895" s="1461"/>
      <c r="V6895" s="1461"/>
      <c r="W6895" s="1461"/>
      <c r="X6895" s="1461"/>
      <c r="Y6895" s="1461"/>
      <c r="Z6895" s="1461"/>
      <c r="AA6895" s="1461"/>
      <c r="AB6895" s="1461"/>
      <c r="AC6895" s="1507">
        <f t="shared" si="2388"/>
        <v>10000</v>
      </c>
      <c r="AD6895" s="1508">
        <f t="shared" si="2389"/>
        <v>10500</v>
      </c>
      <c r="AE6895" s="14">
        <f t="shared" si="2383"/>
        <v>37.533333333333331</v>
      </c>
      <c r="AF6895" s="14">
        <f t="shared" si="2390"/>
        <v>0</v>
      </c>
      <c r="AG6895" s="14" t="e">
        <f t="shared" si="2391"/>
        <v>#DIV/0!</v>
      </c>
      <c r="AH6895" s="14" t="e">
        <f t="shared" si="2384"/>
        <v>#DIV/0!</v>
      </c>
      <c r="AI6895" s="14">
        <f t="shared" si="2385"/>
        <v>10000</v>
      </c>
      <c r="AJ6895" s="1461"/>
    </row>
    <row r="6896" spans="1:36" ht="15.75">
      <c r="A6896" s="1461">
        <v>266</v>
      </c>
      <c r="B6896" s="2757" t="s">
        <v>2822</v>
      </c>
      <c r="C6896" s="2758" t="s">
        <v>66</v>
      </c>
      <c r="D6896" s="2759">
        <v>1.1000000000000001</v>
      </c>
      <c r="E6896" s="2760">
        <v>3200</v>
      </c>
      <c r="F6896" s="1280">
        <f t="shared" si="2386"/>
        <v>3520.0000000000005</v>
      </c>
      <c r="G6896" s="2761"/>
      <c r="H6896" s="2539">
        <f t="shared" si="2387"/>
        <v>0</v>
      </c>
      <c r="I6896" s="2762">
        <v>44547</v>
      </c>
      <c r="J6896" s="2762" t="s">
        <v>88</v>
      </c>
      <c r="K6896" s="1461"/>
      <c r="L6896" s="2763" t="s">
        <v>1319</v>
      </c>
      <c r="M6896" s="1461"/>
      <c r="N6896" s="1461">
        <v>1300</v>
      </c>
      <c r="O6896" s="1461">
        <v>900</v>
      </c>
      <c r="P6896" s="1461">
        <v>0</v>
      </c>
      <c r="Q6896" s="1461"/>
      <c r="R6896" s="1461"/>
      <c r="S6896" s="1461"/>
      <c r="T6896" s="1461"/>
      <c r="U6896" s="1461"/>
      <c r="V6896" s="1461"/>
      <c r="W6896" s="1461"/>
      <c r="X6896" s="1461"/>
      <c r="Y6896" s="1461"/>
      <c r="Z6896" s="1461"/>
      <c r="AA6896" s="1461"/>
      <c r="AB6896" s="1461"/>
      <c r="AC6896" s="1507">
        <f t="shared" si="2388"/>
        <v>1000</v>
      </c>
      <c r="AD6896" s="1508">
        <f t="shared" si="2389"/>
        <v>1100</v>
      </c>
      <c r="AE6896" s="14">
        <f t="shared" si="2383"/>
        <v>39.56666666666667</v>
      </c>
      <c r="AF6896" s="14">
        <f t="shared" si="2390"/>
        <v>733.33333333333337</v>
      </c>
      <c r="AG6896" s="14">
        <f t="shared" si="2391"/>
        <v>1.3636363636363635</v>
      </c>
      <c r="AH6896" s="14">
        <f t="shared" si="2384"/>
        <v>-38.203030303030303</v>
      </c>
      <c r="AI6896" s="14">
        <f t="shared" si="2385"/>
        <v>-28015.555555555558</v>
      </c>
      <c r="AJ6896" s="1461"/>
    </row>
    <row r="6897" spans="1:36" ht="15.75" customHeight="1">
      <c r="A6897" s="1461">
        <v>268</v>
      </c>
      <c r="B6897" s="2757" t="s">
        <v>2823</v>
      </c>
      <c r="C6897" s="2758" t="s">
        <v>66</v>
      </c>
      <c r="D6897" s="2759">
        <v>1.18</v>
      </c>
      <c r="E6897" s="2760">
        <v>16990</v>
      </c>
      <c r="F6897" s="1280">
        <f t="shared" si="2386"/>
        <v>20048.2</v>
      </c>
      <c r="G6897" s="2761"/>
      <c r="H6897" s="2539">
        <f t="shared" si="2387"/>
        <v>0</v>
      </c>
      <c r="I6897" s="2762">
        <v>44543</v>
      </c>
      <c r="J6897" s="2762" t="s">
        <v>678</v>
      </c>
      <c r="K6897" s="1461"/>
      <c r="L6897" s="2763" t="s">
        <v>1319</v>
      </c>
      <c r="M6897" s="1461"/>
      <c r="N6897" s="1461">
        <v>0</v>
      </c>
      <c r="O6897" s="1461">
        <v>0</v>
      </c>
      <c r="P6897" s="1461">
        <v>0</v>
      </c>
      <c r="Q6897" s="1461"/>
      <c r="R6897" s="1461"/>
      <c r="S6897" s="1461"/>
      <c r="T6897" s="1461"/>
      <c r="U6897" s="1461"/>
      <c r="V6897" s="1461"/>
      <c r="W6897" s="1461"/>
      <c r="X6897" s="1461"/>
      <c r="Y6897" s="1461"/>
      <c r="Z6897" s="1461"/>
      <c r="AA6897" s="1461"/>
      <c r="AB6897" s="1461"/>
      <c r="AC6897" s="1507">
        <f t="shared" si="2388"/>
        <v>16990</v>
      </c>
      <c r="AD6897" s="1508">
        <f t="shared" si="2389"/>
        <v>20048.2</v>
      </c>
      <c r="AE6897" s="14">
        <f t="shared" si="2383"/>
        <v>42.633333333333333</v>
      </c>
      <c r="AF6897" s="14">
        <f t="shared" si="2390"/>
        <v>0</v>
      </c>
      <c r="AG6897" s="14" t="e">
        <f t="shared" si="2391"/>
        <v>#DIV/0!</v>
      </c>
      <c r="AH6897" s="14" t="e">
        <f t="shared" si="2384"/>
        <v>#DIV/0!</v>
      </c>
      <c r="AI6897" s="14">
        <f t="shared" si="2385"/>
        <v>16990</v>
      </c>
      <c r="AJ6897" s="1461"/>
    </row>
    <row r="6898" spans="1:36" ht="15.75" customHeight="1">
      <c r="A6898" s="1461">
        <v>270</v>
      </c>
      <c r="B6898" s="2757" t="s">
        <v>2824</v>
      </c>
      <c r="C6898" s="2758" t="s">
        <v>66</v>
      </c>
      <c r="D6898" s="2759">
        <v>6.58</v>
      </c>
      <c r="E6898" s="2760">
        <v>167</v>
      </c>
      <c r="F6898" s="1280">
        <f t="shared" si="2386"/>
        <v>1098.8599999999999</v>
      </c>
      <c r="G6898" s="2761"/>
      <c r="H6898" s="2539">
        <f t="shared" si="2387"/>
        <v>0</v>
      </c>
      <c r="I6898" s="2762">
        <v>44547</v>
      </c>
      <c r="J6898" s="2762" t="s">
        <v>2714</v>
      </c>
      <c r="K6898" s="1461"/>
      <c r="L6898" s="2763" t="s">
        <v>1319</v>
      </c>
      <c r="M6898" s="1461"/>
      <c r="N6898" s="1461">
        <v>6</v>
      </c>
      <c r="O6898" s="1461">
        <v>5</v>
      </c>
      <c r="P6898" s="1461">
        <v>6</v>
      </c>
      <c r="Q6898" s="1461"/>
      <c r="R6898" s="1461"/>
      <c r="S6898" s="1461"/>
      <c r="T6898" s="1461"/>
      <c r="U6898" s="1461"/>
      <c r="V6898" s="1461"/>
      <c r="W6898" s="1461"/>
      <c r="X6898" s="1461"/>
      <c r="Y6898" s="1461"/>
      <c r="Z6898" s="1461"/>
      <c r="AA6898" s="1461"/>
      <c r="AB6898" s="1461"/>
      <c r="AC6898" s="1507">
        <f t="shared" si="2388"/>
        <v>150</v>
      </c>
      <c r="AD6898" s="1508">
        <f t="shared" si="2389"/>
        <v>987</v>
      </c>
      <c r="AE6898" s="14">
        <f t="shared" si="2383"/>
        <v>15.233333333333333</v>
      </c>
      <c r="AF6898" s="14">
        <f t="shared" si="2390"/>
        <v>5.666666666666667</v>
      </c>
      <c r="AG6898" s="14">
        <f t="shared" si="2391"/>
        <v>26.470588235294116</v>
      </c>
      <c r="AH6898" s="14">
        <f t="shared" si="2384"/>
        <v>11.237254901960783</v>
      </c>
      <c r="AI6898" s="14">
        <f t="shared" si="2385"/>
        <v>63.677777777777777</v>
      </c>
      <c r="AJ6898" s="1461"/>
    </row>
    <row r="6899" spans="1:36" ht="15.75" customHeight="1">
      <c r="A6899" s="1461">
        <v>271</v>
      </c>
      <c r="B6899" s="2757" t="s">
        <v>2825</v>
      </c>
      <c r="C6899" s="2758" t="s">
        <v>66</v>
      </c>
      <c r="D6899" s="2759">
        <v>2.46</v>
      </c>
      <c r="E6899" s="2760">
        <v>9980</v>
      </c>
      <c r="F6899" s="1280">
        <f t="shared" si="2386"/>
        <v>24550.799999999999</v>
      </c>
      <c r="G6899" s="2761"/>
      <c r="H6899" s="2539">
        <f t="shared" si="2387"/>
        <v>0</v>
      </c>
      <c r="I6899" s="2762">
        <v>44554</v>
      </c>
      <c r="J6899" s="2762" t="s">
        <v>2724</v>
      </c>
      <c r="K6899" s="1461"/>
      <c r="L6899" s="2763" t="s">
        <v>1319</v>
      </c>
      <c r="M6899" s="1461"/>
      <c r="N6899" s="1461">
        <v>0</v>
      </c>
      <c r="O6899" s="1461">
        <v>0</v>
      </c>
      <c r="P6899" s="1461">
        <v>0</v>
      </c>
      <c r="Q6899" s="1461"/>
      <c r="R6899" s="1461"/>
      <c r="S6899" s="1461"/>
      <c r="T6899" s="1461"/>
      <c r="U6899" s="1461"/>
      <c r="V6899" s="1461"/>
      <c r="W6899" s="1461"/>
      <c r="X6899" s="1461"/>
      <c r="Y6899" s="1461"/>
      <c r="Z6899" s="1461"/>
      <c r="AA6899" s="1461"/>
      <c r="AB6899" s="1461"/>
      <c r="AC6899" s="1507">
        <f t="shared" si="2388"/>
        <v>9980</v>
      </c>
      <c r="AD6899" s="1508">
        <f t="shared" si="2389"/>
        <v>24550.799999999999</v>
      </c>
      <c r="AE6899" s="14">
        <f t="shared" si="2383"/>
        <v>43.666666666666664</v>
      </c>
      <c r="AF6899" s="14">
        <f t="shared" si="2390"/>
        <v>0</v>
      </c>
      <c r="AG6899" s="14" t="e">
        <f t="shared" si="2391"/>
        <v>#DIV/0!</v>
      </c>
      <c r="AH6899" s="14" t="e">
        <f t="shared" si="2384"/>
        <v>#DIV/0!</v>
      </c>
      <c r="AI6899" s="14">
        <f t="shared" si="2385"/>
        <v>9980</v>
      </c>
      <c r="AJ6899" s="1461"/>
    </row>
    <row r="6900" spans="1:36" ht="15.75" customHeight="1">
      <c r="A6900" s="1461">
        <v>272</v>
      </c>
      <c r="B6900" s="2757" t="s">
        <v>2826</v>
      </c>
      <c r="C6900" s="2758" t="s">
        <v>176</v>
      </c>
      <c r="D6900" s="2759">
        <v>192.81</v>
      </c>
      <c r="E6900" s="2760">
        <v>63</v>
      </c>
      <c r="F6900" s="1280">
        <f t="shared" si="2386"/>
        <v>12147.03</v>
      </c>
      <c r="G6900" s="2761"/>
      <c r="H6900" s="2539">
        <f t="shared" si="2387"/>
        <v>0</v>
      </c>
      <c r="I6900" s="2762">
        <v>44547</v>
      </c>
      <c r="J6900" s="2762" t="s">
        <v>306</v>
      </c>
      <c r="K6900" s="1461"/>
      <c r="L6900" s="2763" t="s">
        <v>1319</v>
      </c>
      <c r="M6900" s="1461"/>
      <c r="N6900" s="1461">
        <v>0</v>
      </c>
      <c r="O6900" s="1461">
        <v>0</v>
      </c>
      <c r="P6900" s="1461">
        <v>60</v>
      </c>
      <c r="Q6900" s="1461"/>
      <c r="R6900" s="1461"/>
      <c r="S6900" s="1461"/>
      <c r="T6900" s="1461"/>
      <c r="U6900" s="1461"/>
      <c r="V6900" s="1461"/>
      <c r="W6900" s="1461"/>
      <c r="X6900" s="1461"/>
      <c r="Y6900" s="1461"/>
      <c r="Z6900" s="1461"/>
      <c r="AA6900" s="1461"/>
      <c r="AB6900" s="1461"/>
      <c r="AC6900" s="1507">
        <f t="shared" si="2388"/>
        <v>3</v>
      </c>
      <c r="AD6900" s="1508">
        <f t="shared" si="2389"/>
        <v>578.43000000000006</v>
      </c>
      <c r="AE6900" s="14">
        <f t="shared" si="2383"/>
        <v>6.1</v>
      </c>
      <c r="AF6900" s="14">
        <f t="shared" si="2390"/>
        <v>20</v>
      </c>
      <c r="AG6900" s="14">
        <f t="shared" si="2391"/>
        <v>0.15</v>
      </c>
      <c r="AH6900" s="14">
        <f t="shared" ref="AH6900:AH6902" si="2392">AG6900-AE6900</f>
        <v>-5.9499999999999993</v>
      </c>
      <c r="AI6900" s="14">
        <f t="shared" si="2385"/>
        <v>-119</v>
      </c>
      <c r="AJ6900" s="1461"/>
    </row>
    <row r="6901" spans="1:36" ht="15.75">
      <c r="A6901" s="1461">
        <v>273</v>
      </c>
      <c r="B6901" s="2757" t="s">
        <v>2827</v>
      </c>
      <c r="C6901" s="2758" t="s">
        <v>176</v>
      </c>
      <c r="D6901" s="2759">
        <v>192.81</v>
      </c>
      <c r="E6901" s="2760">
        <v>100</v>
      </c>
      <c r="F6901" s="1280">
        <f t="shared" si="2386"/>
        <v>19281</v>
      </c>
      <c r="G6901" s="2761"/>
      <c r="H6901" s="2539">
        <f t="shared" si="2387"/>
        <v>0</v>
      </c>
      <c r="I6901" s="2762">
        <v>44543</v>
      </c>
      <c r="J6901" s="2762" t="s">
        <v>306</v>
      </c>
      <c r="K6901" s="1461"/>
      <c r="L6901" s="2763" t="s">
        <v>1319</v>
      </c>
      <c r="M6901" s="1461"/>
      <c r="N6901" s="1461">
        <v>0</v>
      </c>
      <c r="O6901" s="1461">
        <v>0</v>
      </c>
      <c r="P6901" s="1461">
        <v>76</v>
      </c>
      <c r="Q6901" s="1461"/>
      <c r="R6901" s="1461"/>
      <c r="S6901" s="1461"/>
      <c r="T6901" s="1461"/>
      <c r="U6901" s="1461"/>
      <c r="V6901" s="1461"/>
      <c r="W6901" s="1461"/>
      <c r="X6901" s="1461"/>
      <c r="Y6901" s="1461"/>
      <c r="Z6901" s="1461"/>
      <c r="AA6901" s="1461"/>
      <c r="AB6901" s="1461"/>
      <c r="AC6901" s="1507">
        <f t="shared" si="2388"/>
        <v>24</v>
      </c>
      <c r="AD6901" s="1508">
        <f t="shared" si="2389"/>
        <v>4627.4400000000005</v>
      </c>
      <c r="AE6901" s="14">
        <f t="shared" si="2383"/>
        <v>6.1</v>
      </c>
      <c r="AF6901" s="14">
        <f t="shared" si="2390"/>
        <v>25.333333333333332</v>
      </c>
      <c r="AG6901" s="14">
        <f t="shared" si="2391"/>
        <v>0.94736842105263164</v>
      </c>
      <c r="AH6901" s="14">
        <f t="shared" si="2392"/>
        <v>-5.1526315789473678</v>
      </c>
      <c r="AI6901" s="14">
        <f t="shared" si="2385"/>
        <v>-130.5333333333333</v>
      </c>
      <c r="AJ6901" s="1461"/>
    </row>
    <row r="6902" spans="1:36" ht="15.75">
      <c r="A6902" s="1461">
        <v>274</v>
      </c>
      <c r="B6902" s="2757" t="s">
        <v>2828</v>
      </c>
      <c r="C6902" s="2758" t="s">
        <v>176</v>
      </c>
      <c r="D6902" s="2759">
        <v>192.81</v>
      </c>
      <c r="E6902" s="2760">
        <v>389</v>
      </c>
      <c r="F6902" s="1280">
        <f t="shared" si="2386"/>
        <v>75003.09</v>
      </c>
      <c r="G6902" s="2761"/>
      <c r="H6902" s="2539">
        <f t="shared" si="2387"/>
        <v>0</v>
      </c>
      <c r="I6902" s="2762">
        <v>44558</v>
      </c>
      <c r="J6902" s="2762">
        <v>45200</v>
      </c>
      <c r="K6902" s="1461"/>
      <c r="L6902" s="2763" t="s">
        <v>1319</v>
      </c>
      <c r="M6902" s="1461"/>
      <c r="N6902" s="1461">
        <v>0</v>
      </c>
      <c r="O6902" s="1461">
        <v>0</v>
      </c>
      <c r="P6902" s="1461">
        <v>60</v>
      </c>
      <c r="Q6902" s="1461"/>
      <c r="R6902" s="1461"/>
      <c r="S6902" s="1461"/>
      <c r="T6902" s="1461"/>
      <c r="U6902" s="1461"/>
      <c r="V6902" s="1461"/>
      <c r="W6902" s="1461"/>
      <c r="X6902" s="1461"/>
      <c r="Y6902" s="1461"/>
      <c r="Z6902" s="1461"/>
      <c r="AA6902" s="1461"/>
      <c r="AB6902" s="1461"/>
      <c r="AC6902" s="1507">
        <f t="shared" si="2388"/>
        <v>329</v>
      </c>
      <c r="AD6902" s="1508">
        <f t="shared" si="2389"/>
        <v>63434.49</v>
      </c>
      <c r="AE6902" s="14">
        <f t="shared" si="2383"/>
        <v>6.1</v>
      </c>
      <c r="AF6902" s="14">
        <f t="shared" si="2390"/>
        <v>20</v>
      </c>
      <c r="AG6902" s="14">
        <f t="shared" si="2391"/>
        <v>16.45</v>
      </c>
      <c r="AH6902" s="14">
        <f t="shared" si="2392"/>
        <v>10.35</v>
      </c>
      <c r="AI6902" s="14">
        <f t="shared" si="2385"/>
        <v>207</v>
      </c>
      <c r="AJ6902" s="1461"/>
    </row>
    <row r="6903" spans="1:36" ht="31.5">
      <c r="A6903" s="1461">
        <v>275</v>
      </c>
      <c r="B6903" s="2757" t="s">
        <v>579</v>
      </c>
      <c r="C6903" s="2758" t="s">
        <v>66</v>
      </c>
      <c r="D6903" s="2759">
        <v>10.45978</v>
      </c>
      <c r="E6903" s="2760">
        <v>10400</v>
      </c>
      <c r="F6903" s="1280">
        <f t="shared" si="2386"/>
        <v>108781.712</v>
      </c>
      <c r="G6903" s="2761"/>
      <c r="H6903" s="2539">
        <f t="shared" si="2387"/>
        <v>0</v>
      </c>
      <c r="I6903" s="2762">
        <v>44601</v>
      </c>
      <c r="J6903" s="2762" t="s">
        <v>334</v>
      </c>
      <c r="K6903" s="1270"/>
      <c r="L6903" s="2763">
        <v>61</v>
      </c>
      <c r="M6903" s="1282">
        <v>44594</v>
      </c>
      <c r="N6903" s="1270">
        <v>780</v>
      </c>
      <c r="O6903" s="1270">
        <v>1270</v>
      </c>
      <c r="P6903" s="1270">
        <v>1200</v>
      </c>
      <c r="Q6903" s="1270"/>
      <c r="R6903" s="1270"/>
      <c r="S6903" s="1270"/>
      <c r="T6903" s="1270"/>
      <c r="U6903" s="1270"/>
      <c r="V6903" s="1270"/>
      <c r="W6903" s="1270"/>
      <c r="X6903" s="1270"/>
      <c r="Y6903" s="1270"/>
      <c r="Z6903" s="1270"/>
      <c r="AA6903" s="1270"/>
      <c r="AB6903" s="1461"/>
      <c r="AC6903" s="1507">
        <f t="shared" si="2388"/>
        <v>7150</v>
      </c>
      <c r="AD6903" s="1508">
        <f t="shared" si="2389"/>
        <v>74787.426999999996</v>
      </c>
      <c r="AE6903" s="14" t="s">
        <v>334</v>
      </c>
      <c r="AF6903" s="14">
        <f t="shared" si="2390"/>
        <v>1083.3333333333333</v>
      </c>
      <c r="AG6903" s="14">
        <f t="shared" si="2391"/>
        <v>6.6000000000000005</v>
      </c>
      <c r="AH6903" s="14" t="s">
        <v>334</v>
      </c>
      <c r="AI6903" s="14" t="s">
        <v>334</v>
      </c>
      <c r="AJ6903" s="1294"/>
    </row>
    <row r="6904" spans="1:36" ht="31.5">
      <c r="A6904" s="1461">
        <v>276</v>
      </c>
      <c r="B6904" s="2757" t="s">
        <v>580</v>
      </c>
      <c r="C6904" s="2758" t="s">
        <v>66</v>
      </c>
      <c r="D6904" s="2759">
        <v>82.577290000000005</v>
      </c>
      <c r="E6904" s="2760">
        <v>3000</v>
      </c>
      <c r="F6904" s="1280">
        <f t="shared" si="2386"/>
        <v>247731.87000000002</v>
      </c>
      <c r="G6904" s="2761"/>
      <c r="H6904" s="2539">
        <f t="shared" si="2387"/>
        <v>0</v>
      </c>
      <c r="I6904" s="2762" t="s">
        <v>2829</v>
      </c>
      <c r="J6904" s="2762" t="s">
        <v>334</v>
      </c>
      <c r="K6904" s="1270"/>
      <c r="L6904" s="2763">
        <v>61</v>
      </c>
      <c r="M6904" s="1282">
        <v>44594</v>
      </c>
      <c r="N6904" s="1270">
        <v>0</v>
      </c>
      <c r="O6904" s="1270">
        <v>0</v>
      </c>
      <c r="P6904" s="1270">
        <v>0</v>
      </c>
      <c r="Q6904" s="1270"/>
      <c r="R6904" s="1270"/>
      <c r="S6904" s="1270"/>
      <c r="T6904" s="1270"/>
      <c r="U6904" s="1270"/>
      <c r="V6904" s="1270"/>
      <c r="W6904" s="1270"/>
      <c r="X6904" s="1270"/>
      <c r="Y6904" s="1270"/>
      <c r="Z6904" s="1270"/>
      <c r="AA6904" s="1270"/>
      <c r="AB6904" s="1461"/>
      <c r="AC6904" s="1507">
        <f t="shared" si="2388"/>
        <v>3000</v>
      </c>
      <c r="AD6904" s="1508">
        <f t="shared" si="2389"/>
        <v>247731.87000000002</v>
      </c>
      <c r="AE6904" s="14" t="s">
        <v>334</v>
      </c>
      <c r="AF6904" s="14">
        <f t="shared" si="2390"/>
        <v>0</v>
      </c>
      <c r="AG6904" s="14" t="e">
        <f t="shared" si="2391"/>
        <v>#DIV/0!</v>
      </c>
      <c r="AH6904" s="14" t="s">
        <v>334</v>
      </c>
      <c r="AI6904" s="14" t="s">
        <v>334</v>
      </c>
      <c r="AJ6904" s="1294"/>
    </row>
    <row r="6905" spans="1:36" ht="31.5">
      <c r="A6905" s="1461">
        <v>277</v>
      </c>
      <c r="B6905" s="2757" t="s">
        <v>1397</v>
      </c>
      <c r="C6905" s="2758" t="s">
        <v>66</v>
      </c>
      <c r="D6905" s="2759">
        <v>81.809479999999994</v>
      </c>
      <c r="E6905" s="2760">
        <v>5000</v>
      </c>
      <c r="F6905" s="1280">
        <f t="shared" si="2386"/>
        <v>409047.39999999997</v>
      </c>
      <c r="G6905" s="2761"/>
      <c r="H6905" s="2539">
        <f t="shared" si="2387"/>
        <v>0</v>
      </c>
      <c r="I6905" s="2762" t="s">
        <v>2829</v>
      </c>
      <c r="J6905" s="2762" t="s">
        <v>334</v>
      </c>
      <c r="K6905" s="1270"/>
      <c r="L6905" s="2763">
        <v>61</v>
      </c>
      <c r="M6905" s="1282">
        <v>44594</v>
      </c>
      <c r="N6905" s="1270">
        <v>0</v>
      </c>
      <c r="O6905" s="1270">
        <v>0</v>
      </c>
      <c r="P6905" s="1270">
        <v>0</v>
      </c>
      <c r="Q6905" s="1270"/>
      <c r="R6905" s="1270"/>
      <c r="S6905" s="1270"/>
      <c r="T6905" s="1270"/>
      <c r="U6905" s="1270"/>
      <c r="V6905" s="1270"/>
      <c r="W6905" s="1270"/>
      <c r="X6905" s="1270"/>
      <c r="Y6905" s="1270"/>
      <c r="Z6905" s="1270"/>
      <c r="AA6905" s="1270"/>
      <c r="AB6905" s="1461"/>
      <c r="AC6905" s="1507">
        <f t="shared" si="2388"/>
        <v>5000</v>
      </c>
      <c r="AD6905" s="1508">
        <f t="shared" si="2389"/>
        <v>409047.39999999997</v>
      </c>
      <c r="AE6905" s="14" t="s">
        <v>334</v>
      </c>
      <c r="AF6905" s="14">
        <f t="shared" si="2390"/>
        <v>0</v>
      </c>
      <c r="AG6905" s="14" t="e">
        <f t="shared" si="2391"/>
        <v>#DIV/0!</v>
      </c>
      <c r="AH6905" s="14" t="s">
        <v>334</v>
      </c>
      <c r="AI6905" s="14" t="s">
        <v>334</v>
      </c>
      <c r="AJ6905" s="1294"/>
    </row>
    <row r="6906" spans="1:36" ht="15.75">
      <c r="A6906" s="1461">
        <v>282</v>
      </c>
      <c r="B6906" s="2757" t="s">
        <v>2830</v>
      </c>
      <c r="C6906" s="2758" t="s">
        <v>176</v>
      </c>
      <c r="D6906" s="2759">
        <v>317.79000000000002</v>
      </c>
      <c r="E6906" s="2760">
        <v>15</v>
      </c>
      <c r="F6906" s="1280">
        <f t="shared" ref="F6906:F6926" si="2393" xml:space="preserve"> D6906*E6906</f>
        <v>4766.8500000000004</v>
      </c>
      <c r="G6906" s="2761"/>
      <c r="H6906" s="2539">
        <f t="shared" ref="H6906:H6926" si="2394">D6906*G6906</f>
        <v>0</v>
      </c>
      <c r="I6906" s="2762" t="s">
        <v>865</v>
      </c>
      <c r="J6906" s="2762" t="s">
        <v>313</v>
      </c>
      <c r="K6906" s="1461"/>
      <c r="L6906" s="2763">
        <v>156</v>
      </c>
      <c r="M6906" s="1269">
        <v>44636</v>
      </c>
      <c r="N6906" s="1461">
        <v>10</v>
      </c>
      <c r="O6906" s="2765">
        <v>0</v>
      </c>
      <c r="P6906" s="1461">
        <v>0</v>
      </c>
      <c r="Q6906" s="1461"/>
      <c r="R6906" s="1461"/>
      <c r="S6906" s="1461"/>
      <c r="T6906" s="1461"/>
      <c r="U6906" s="1461"/>
      <c r="V6906" s="1461"/>
      <c r="W6906" s="1461"/>
      <c r="X6906" s="1461"/>
      <c r="Y6906" s="1461"/>
      <c r="Z6906" s="1461"/>
      <c r="AA6906" s="1461"/>
      <c r="AB6906" s="1461"/>
      <c r="AC6906" s="1507">
        <f t="shared" ref="AC6906:AC6926" si="2395">E6906+G6906-N6906-O6906-AA6906-P6906-Q6906-R6906-S6906-T6906-U6906-V6906-W6906-X6906-Y6906</f>
        <v>5</v>
      </c>
      <c r="AD6906" s="1508">
        <f t="shared" ref="AD6906:AD6926" si="2396">D6906*AC6906</f>
        <v>1588.95</v>
      </c>
      <c r="AE6906" s="14">
        <f t="shared" ref="AE6906:AE6926" si="2397">(J6906-"01.04.2023")/30</f>
        <v>11.166666666666666</v>
      </c>
      <c r="AF6906" s="14">
        <f t="shared" ref="AF6906:AF6926" si="2398">(N6906+O6906+P6906+Q6906+R6906+S6906+T6906+U6906+V6906+W6906+X6906+Y6906)/3</f>
        <v>3.3333333333333335</v>
      </c>
      <c r="AG6906" s="14">
        <f t="shared" ref="AG6906:AG6926" si="2399">AC6906/AF6906</f>
        <v>1.5</v>
      </c>
      <c r="AH6906" s="14">
        <f t="shared" ref="AH6906:AH6926" si="2400">AG6906-AE6906</f>
        <v>-9.6666666666666661</v>
      </c>
      <c r="AI6906" s="14">
        <f t="shared" ref="AI6906:AI6926" si="2401">AC6906-(AE6906*AF6906)</f>
        <v>-32.222222222222221</v>
      </c>
      <c r="AJ6906" s="1461"/>
    </row>
    <row r="6907" spans="1:36" ht="47.25">
      <c r="A6907" s="1461">
        <v>300</v>
      </c>
      <c r="B6907" s="2757" t="s">
        <v>2832</v>
      </c>
      <c r="C6907" s="2758" t="s">
        <v>65</v>
      </c>
      <c r="D6907" s="2759">
        <v>227.48</v>
      </c>
      <c r="E6907" s="2760">
        <v>400</v>
      </c>
      <c r="F6907" s="1280">
        <f t="shared" si="2393"/>
        <v>90992</v>
      </c>
      <c r="G6907" s="2761"/>
      <c r="H6907" s="2539">
        <f t="shared" si="2394"/>
        <v>0</v>
      </c>
      <c r="I6907" s="2762">
        <v>44594</v>
      </c>
      <c r="J6907" s="2762">
        <v>45181</v>
      </c>
      <c r="K6907" s="1461"/>
      <c r="L6907" s="2763" t="s">
        <v>1319</v>
      </c>
      <c r="M6907" s="2763"/>
      <c r="N6907" s="1461">
        <v>0</v>
      </c>
      <c r="O6907" s="2765">
        <v>0</v>
      </c>
      <c r="P6907" s="1461">
        <v>0</v>
      </c>
      <c r="Q6907" s="1461"/>
      <c r="R6907" s="1461"/>
      <c r="S6907" s="1461"/>
      <c r="T6907" s="1461"/>
      <c r="U6907" s="1461"/>
      <c r="V6907" s="1461"/>
      <c r="W6907" s="1461"/>
      <c r="X6907" s="1461"/>
      <c r="Y6907" s="1461"/>
      <c r="Z6907" s="1461"/>
      <c r="AA6907" s="1461"/>
      <c r="AB6907" s="1461"/>
      <c r="AC6907" s="1507">
        <f t="shared" si="2395"/>
        <v>400</v>
      </c>
      <c r="AD6907" s="1508">
        <f t="shared" si="2396"/>
        <v>90992</v>
      </c>
      <c r="AE6907" s="14">
        <f t="shared" si="2397"/>
        <v>5.4666666666666668</v>
      </c>
      <c r="AF6907" s="14">
        <f t="shared" si="2398"/>
        <v>0</v>
      </c>
      <c r="AG6907" s="14" t="e">
        <f t="shared" si="2399"/>
        <v>#DIV/0!</v>
      </c>
      <c r="AH6907" s="14" t="e">
        <f t="shared" si="2400"/>
        <v>#DIV/0!</v>
      </c>
      <c r="AI6907" s="14">
        <f t="shared" si="2401"/>
        <v>400</v>
      </c>
      <c r="AJ6907" s="1461"/>
    </row>
    <row r="6908" spans="1:36" ht="31.5">
      <c r="A6908" s="1461">
        <v>301</v>
      </c>
      <c r="B6908" s="2757" t="s">
        <v>2833</v>
      </c>
      <c r="C6908" s="2758" t="s">
        <v>66</v>
      </c>
      <c r="D6908" s="2759">
        <v>1.2312099999999999</v>
      </c>
      <c r="E6908" s="2760">
        <v>400</v>
      </c>
      <c r="F6908" s="1280">
        <f t="shared" si="2393"/>
        <v>492.48399999999998</v>
      </c>
      <c r="G6908" s="2761"/>
      <c r="H6908" s="2539">
        <f t="shared" si="2394"/>
        <v>0</v>
      </c>
      <c r="I6908" s="2762">
        <v>44594</v>
      </c>
      <c r="J6908" s="2762">
        <v>45838</v>
      </c>
      <c r="K6908" s="1461"/>
      <c r="L6908" s="2763" t="s">
        <v>1319</v>
      </c>
      <c r="M6908" s="1461"/>
      <c r="N6908" s="1461">
        <v>0</v>
      </c>
      <c r="O6908" s="1461">
        <v>0</v>
      </c>
      <c r="P6908" s="1461">
        <v>0</v>
      </c>
      <c r="Q6908" s="1461"/>
      <c r="R6908" s="1461"/>
      <c r="S6908" s="1461"/>
      <c r="T6908" s="1461"/>
      <c r="U6908" s="1461"/>
      <c r="V6908" s="1461"/>
      <c r="W6908" s="1461"/>
      <c r="X6908" s="1461"/>
      <c r="Y6908" s="1461"/>
      <c r="Z6908" s="1461"/>
      <c r="AA6908" s="1461"/>
      <c r="AB6908" s="1461"/>
      <c r="AC6908" s="1507">
        <f t="shared" si="2395"/>
        <v>400</v>
      </c>
      <c r="AD6908" s="1508">
        <f t="shared" si="2396"/>
        <v>492.48399999999998</v>
      </c>
      <c r="AE6908" s="14">
        <f t="shared" si="2397"/>
        <v>27.366666666666667</v>
      </c>
      <c r="AF6908" s="14">
        <f t="shared" si="2398"/>
        <v>0</v>
      </c>
      <c r="AG6908" s="14" t="e">
        <f t="shared" si="2399"/>
        <v>#DIV/0!</v>
      </c>
      <c r="AH6908" s="14" t="e">
        <f t="shared" si="2400"/>
        <v>#DIV/0!</v>
      </c>
      <c r="AI6908" s="14">
        <f t="shared" si="2401"/>
        <v>400</v>
      </c>
      <c r="AJ6908" s="1461"/>
    </row>
    <row r="6909" spans="1:36" ht="15.75">
      <c r="A6909" s="1461">
        <v>310</v>
      </c>
      <c r="B6909" s="2757" t="s">
        <v>3237</v>
      </c>
      <c r="C6909" s="2758" t="s">
        <v>66</v>
      </c>
      <c r="D6909" s="2759">
        <v>105.34868</v>
      </c>
      <c r="E6909" s="2760">
        <v>450</v>
      </c>
      <c r="F6909" s="1280">
        <f t="shared" si="2393"/>
        <v>47406.906000000003</v>
      </c>
      <c r="G6909" s="2761"/>
      <c r="H6909" s="2539">
        <f t="shared" si="2394"/>
        <v>0</v>
      </c>
      <c r="I6909" s="2762">
        <v>44685</v>
      </c>
      <c r="J6909" s="2762">
        <v>45413</v>
      </c>
      <c r="K6909" s="1461"/>
      <c r="L6909" s="2763">
        <v>280</v>
      </c>
      <c r="M6909" s="1269">
        <v>44683</v>
      </c>
      <c r="N6909" s="1461">
        <v>0</v>
      </c>
      <c r="O6909" s="1461">
        <v>0</v>
      </c>
      <c r="P6909" s="1461">
        <v>0</v>
      </c>
      <c r="Q6909" s="1461"/>
      <c r="R6909" s="1461"/>
      <c r="S6909" s="1461"/>
      <c r="T6909" s="1461"/>
      <c r="U6909" s="1461"/>
      <c r="V6909" s="1461"/>
      <c r="W6909" s="1461"/>
      <c r="X6909" s="1461"/>
      <c r="Y6909" s="1461"/>
      <c r="Z6909" s="1461"/>
      <c r="AA6909" s="1461"/>
      <c r="AB6909" s="1461"/>
      <c r="AC6909" s="1507">
        <f t="shared" si="2395"/>
        <v>450</v>
      </c>
      <c r="AD6909" s="1508">
        <f t="shared" si="2396"/>
        <v>47406.906000000003</v>
      </c>
      <c r="AE6909" s="14">
        <f t="shared" si="2397"/>
        <v>13.2</v>
      </c>
      <c r="AF6909" s="14">
        <f t="shared" si="2398"/>
        <v>0</v>
      </c>
      <c r="AG6909" s="14" t="e">
        <f t="shared" si="2399"/>
        <v>#DIV/0!</v>
      </c>
      <c r="AH6909" s="14" t="e">
        <f t="shared" si="2400"/>
        <v>#DIV/0!</v>
      </c>
      <c r="AI6909" s="14">
        <f t="shared" si="2401"/>
        <v>450</v>
      </c>
      <c r="AJ6909" s="1461"/>
    </row>
    <row r="6910" spans="1:36" ht="15.75">
      <c r="A6910" s="1461">
        <v>311</v>
      </c>
      <c r="B6910" s="2757" t="s">
        <v>3237</v>
      </c>
      <c r="C6910" s="2758" t="s">
        <v>66</v>
      </c>
      <c r="D6910" s="2759">
        <v>105.34868</v>
      </c>
      <c r="E6910" s="2760">
        <v>80</v>
      </c>
      <c r="F6910" s="1280">
        <f t="shared" si="2393"/>
        <v>8427.894400000001</v>
      </c>
      <c r="G6910" s="2761"/>
      <c r="H6910" s="2539">
        <f t="shared" si="2394"/>
        <v>0</v>
      </c>
      <c r="I6910" s="2762">
        <v>44685</v>
      </c>
      <c r="J6910" s="2762">
        <v>45413</v>
      </c>
      <c r="K6910" s="1461"/>
      <c r="L6910" s="2763">
        <v>280</v>
      </c>
      <c r="M6910" s="1269">
        <v>44683</v>
      </c>
      <c r="N6910" s="1461">
        <v>0</v>
      </c>
      <c r="O6910" s="1461">
        <v>0</v>
      </c>
      <c r="P6910" s="1461">
        <v>0</v>
      </c>
      <c r="Q6910" s="1461"/>
      <c r="R6910" s="1461"/>
      <c r="S6910" s="1461"/>
      <c r="T6910" s="1461"/>
      <c r="U6910" s="1461"/>
      <c r="V6910" s="1461"/>
      <c r="W6910" s="1461"/>
      <c r="X6910" s="1461"/>
      <c r="Y6910" s="1461"/>
      <c r="Z6910" s="1461"/>
      <c r="AA6910" s="1461"/>
      <c r="AB6910" s="1461"/>
      <c r="AC6910" s="1507">
        <f t="shared" si="2395"/>
        <v>80</v>
      </c>
      <c r="AD6910" s="1508">
        <f t="shared" si="2396"/>
        <v>8427.894400000001</v>
      </c>
      <c r="AE6910" s="14">
        <f t="shared" si="2397"/>
        <v>13.2</v>
      </c>
      <c r="AF6910" s="14">
        <f t="shared" si="2398"/>
        <v>0</v>
      </c>
      <c r="AG6910" s="14" t="e">
        <f t="shared" si="2399"/>
        <v>#DIV/0!</v>
      </c>
      <c r="AH6910" s="14" t="e">
        <f t="shared" si="2400"/>
        <v>#DIV/0!</v>
      </c>
      <c r="AI6910" s="14">
        <f t="shared" si="2401"/>
        <v>80</v>
      </c>
      <c r="AJ6910" s="1461"/>
    </row>
    <row r="6911" spans="1:36" ht="15.75">
      <c r="A6911" s="1461">
        <v>317</v>
      </c>
      <c r="B6911" s="2757" t="s">
        <v>3238</v>
      </c>
      <c r="C6911" s="2758" t="s">
        <v>176</v>
      </c>
      <c r="D6911" s="2759">
        <v>51.36</v>
      </c>
      <c r="E6911" s="2760">
        <v>100</v>
      </c>
      <c r="F6911" s="1280">
        <f t="shared" si="2393"/>
        <v>5136</v>
      </c>
      <c r="G6911" s="2761"/>
      <c r="H6911" s="2539">
        <f t="shared" si="2394"/>
        <v>0</v>
      </c>
      <c r="I6911" s="2762">
        <v>44663</v>
      </c>
      <c r="J6911" s="2762">
        <v>45658</v>
      </c>
      <c r="K6911" s="1461"/>
      <c r="L6911" s="2763" t="s">
        <v>1319</v>
      </c>
      <c r="M6911" s="1269"/>
      <c r="N6911" s="1461">
        <v>0</v>
      </c>
      <c r="O6911" s="1461">
        <v>0</v>
      </c>
      <c r="P6911" s="1461">
        <v>0</v>
      </c>
      <c r="Q6911" s="1461"/>
      <c r="R6911" s="1461"/>
      <c r="S6911" s="1461"/>
      <c r="T6911" s="1461"/>
      <c r="U6911" s="1461"/>
      <c r="V6911" s="1461"/>
      <c r="W6911" s="1461"/>
      <c r="X6911" s="1461"/>
      <c r="Y6911" s="1461"/>
      <c r="Z6911" s="1461"/>
      <c r="AA6911" s="1461"/>
      <c r="AB6911" s="1461"/>
      <c r="AC6911" s="1507">
        <f t="shared" si="2395"/>
        <v>100</v>
      </c>
      <c r="AD6911" s="1508">
        <f t="shared" si="2396"/>
        <v>5136</v>
      </c>
      <c r="AE6911" s="14">
        <f t="shared" si="2397"/>
        <v>21.366666666666667</v>
      </c>
      <c r="AF6911" s="14">
        <f t="shared" si="2398"/>
        <v>0</v>
      </c>
      <c r="AG6911" s="14" t="e">
        <f t="shared" si="2399"/>
        <v>#DIV/0!</v>
      </c>
      <c r="AH6911" s="14" t="e">
        <f t="shared" si="2400"/>
        <v>#DIV/0!</v>
      </c>
      <c r="AI6911" s="14">
        <f t="shared" si="2401"/>
        <v>100</v>
      </c>
      <c r="AJ6911" s="1461"/>
    </row>
    <row r="6912" spans="1:36" ht="15.75">
      <c r="A6912" s="1461">
        <v>321</v>
      </c>
      <c r="B6912" s="2757" t="s">
        <v>2933</v>
      </c>
      <c r="C6912" s="2758" t="s">
        <v>66</v>
      </c>
      <c r="D6912" s="2759">
        <v>48.392159999999997</v>
      </c>
      <c r="E6912" s="2760">
        <v>700</v>
      </c>
      <c r="F6912" s="1280">
        <f t="shared" si="2393"/>
        <v>33874.511999999995</v>
      </c>
      <c r="G6912" s="2761"/>
      <c r="H6912" s="2539">
        <f t="shared" si="2394"/>
        <v>0</v>
      </c>
      <c r="I6912" s="2762">
        <v>44685</v>
      </c>
      <c r="J6912" s="2762">
        <v>45170</v>
      </c>
      <c r="K6912" s="1461"/>
      <c r="L6912" s="2763">
        <v>280</v>
      </c>
      <c r="M6912" s="1269">
        <v>44683</v>
      </c>
      <c r="N6912" s="1461">
        <v>0</v>
      </c>
      <c r="O6912" s="1461">
        <v>0</v>
      </c>
      <c r="P6912" s="1461">
        <v>0</v>
      </c>
      <c r="Q6912" s="1461"/>
      <c r="R6912" s="1461"/>
      <c r="S6912" s="1461"/>
      <c r="T6912" s="1461"/>
      <c r="U6912" s="1461"/>
      <c r="V6912" s="1461"/>
      <c r="W6912" s="1461"/>
      <c r="X6912" s="1461"/>
      <c r="Y6912" s="1461"/>
      <c r="Z6912" s="1461"/>
      <c r="AA6912" s="1461"/>
      <c r="AB6912" s="1461"/>
      <c r="AC6912" s="1507">
        <f t="shared" si="2395"/>
        <v>700</v>
      </c>
      <c r="AD6912" s="1508">
        <f t="shared" si="2396"/>
        <v>33874.511999999995</v>
      </c>
      <c r="AE6912" s="14">
        <f t="shared" si="2397"/>
        <v>5.0999999999999996</v>
      </c>
      <c r="AF6912" s="14">
        <f t="shared" si="2398"/>
        <v>0</v>
      </c>
      <c r="AG6912" s="14" t="e">
        <f t="shared" si="2399"/>
        <v>#DIV/0!</v>
      </c>
      <c r="AH6912" s="14" t="e">
        <f t="shared" si="2400"/>
        <v>#DIV/0!</v>
      </c>
      <c r="AI6912" s="14">
        <f t="shared" si="2401"/>
        <v>700</v>
      </c>
      <c r="AJ6912" s="1461"/>
    </row>
    <row r="6913" spans="1:36" ht="15.75">
      <c r="A6913" s="1461">
        <v>322</v>
      </c>
      <c r="B6913" s="2757" t="s">
        <v>2933</v>
      </c>
      <c r="C6913" s="2758" t="s">
        <v>66</v>
      </c>
      <c r="D6913" s="2759">
        <v>48.94538</v>
      </c>
      <c r="E6913" s="2760">
        <v>300</v>
      </c>
      <c r="F6913" s="1280">
        <f t="shared" si="2393"/>
        <v>14683.614</v>
      </c>
      <c r="G6913" s="2761"/>
      <c r="H6913" s="2539">
        <f t="shared" si="2394"/>
        <v>0</v>
      </c>
      <c r="I6913" s="2762">
        <v>44685</v>
      </c>
      <c r="J6913" s="2762">
        <v>45170</v>
      </c>
      <c r="K6913" s="1461"/>
      <c r="L6913" s="2763">
        <v>280</v>
      </c>
      <c r="M6913" s="1269">
        <v>44683</v>
      </c>
      <c r="N6913" s="1461">
        <v>100</v>
      </c>
      <c r="O6913" s="1461">
        <v>50</v>
      </c>
      <c r="P6913" s="1461">
        <v>100</v>
      </c>
      <c r="Q6913" s="1461"/>
      <c r="R6913" s="1461"/>
      <c r="S6913" s="1461"/>
      <c r="T6913" s="1461"/>
      <c r="U6913" s="1461"/>
      <c r="V6913" s="1461"/>
      <c r="W6913" s="1461"/>
      <c r="X6913" s="1461"/>
      <c r="Y6913" s="1461"/>
      <c r="Z6913" s="1461"/>
      <c r="AA6913" s="1461"/>
      <c r="AB6913" s="1461"/>
      <c r="AC6913" s="1507">
        <f t="shared" si="2395"/>
        <v>50</v>
      </c>
      <c r="AD6913" s="1508">
        <f t="shared" si="2396"/>
        <v>2447.2690000000002</v>
      </c>
      <c r="AE6913" s="14">
        <f t="shared" si="2397"/>
        <v>5.0999999999999996</v>
      </c>
      <c r="AF6913" s="14">
        <f t="shared" si="2398"/>
        <v>83.333333333333329</v>
      </c>
      <c r="AG6913" s="14">
        <f t="shared" si="2399"/>
        <v>0.60000000000000009</v>
      </c>
      <c r="AH6913" s="14">
        <f t="shared" si="2400"/>
        <v>-4.5</v>
      </c>
      <c r="AI6913" s="14">
        <f t="shared" si="2401"/>
        <v>-374.99999999999994</v>
      </c>
      <c r="AJ6913" s="1461"/>
    </row>
    <row r="6914" spans="1:36" ht="15.75">
      <c r="A6914" s="1461">
        <v>335</v>
      </c>
      <c r="B6914" s="2757" t="s">
        <v>4010</v>
      </c>
      <c r="C6914" s="2758" t="s">
        <v>66</v>
      </c>
      <c r="D6914" s="2759">
        <v>0.65</v>
      </c>
      <c r="E6914" s="2760">
        <v>1495</v>
      </c>
      <c r="F6914" s="1280">
        <f t="shared" si="2393"/>
        <v>971.75</v>
      </c>
      <c r="G6914" s="2761"/>
      <c r="H6914" s="2539">
        <f t="shared" si="2394"/>
        <v>0</v>
      </c>
      <c r="I6914" s="2762">
        <v>44718</v>
      </c>
      <c r="J6914" s="2762"/>
      <c r="K6914" s="1461"/>
      <c r="L6914" s="2763">
        <v>380</v>
      </c>
      <c r="M6914" s="1269">
        <v>44708</v>
      </c>
      <c r="N6914" s="1461">
        <v>198</v>
      </c>
      <c r="O6914" s="1461">
        <v>413</v>
      </c>
      <c r="P6914" s="1461">
        <v>120</v>
      </c>
      <c r="Q6914" s="1461"/>
      <c r="R6914" s="1461"/>
      <c r="S6914" s="1461"/>
      <c r="T6914" s="1461"/>
      <c r="U6914" s="1461"/>
      <c r="V6914" s="1461"/>
      <c r="W6914" s="1461"/>
      <c r="X6914" s="1461"/>
      <c r="Y6914" s="1461"/>
      <c r="Z6914" s="1461"/>
      <c r="AA6914" s="1461"/>
      <c r="AB6914" s="1461"/>
      <c r="AC6914" s="1507">
        <f t="shared" si="2395"/>
        <v>764</v>
      </c>
      <c r="AD6914" s="1508">
        <f t="shared" si="2396"/>
        <v>496.6</v>
      </c>
      <c r="AE6914" s="14">
        <f t="shared" si="2397"/>
        <v>-1500.5666666666666</v>
      </c>
      <c r="AF6914" s="14">
        <f t="shared" si="2398"/>
        <v>243.66666666666666</v>
      </c>
      <c r="AG6914" s="14">
        <f t="shared" si="2399"/>
        <v>3.1354309165526675</v>
      </c>
      <c r="AH6914" s="14">
        <f t="shared" si="2400"/>
        <v>1503.7020975832193</v>
      </c>
      <c r="AI6914" s="14">
        <f t="shared" si="2401"/>
        <v>366402.07777777774</v>
      </c>
      <c r="AJ6914" s="1461"/>
    </row>
    <row r="6915" spans="1:36" ht="15.75">
      <c r="A6915" s="1461">
        <v>337</v>
      </c>
      <c r="B6915" s="2757" t="s">
        <v>4011</v>
      </c>
      <c r="C6915" s="2758" t="s">
        <v>66</v>
      </c>
      <c r="D6915" s="2759">
        <v>0.8</v>
      </c>
      <c r="E6915" s="2760">
        <v>780</v>
      </c>
      <c r="F6915" s="1280">
        <f t="shared" si="2393"/>
        <v>624</v>
      </c>
      <c r="G6915" s="2761"/>
      <c r="H6915" s="2539">
        <f t="shared" si="2394"/>
        <v>0</v>
      </c>
      <c r="I6915" s="2762">
        <v>44718</v>
      </c>
      <c r="J6915" s="2762"/>
      <c r="K6915" s="1461"/>
      <c r="L6915" s="2763">
        <v>380</v>
      </c>
      <c r="M6915" s="1269">
        <v>44708</v>
      </c>
      <c r="N6915" s="1461">
        <v>20</v>
      </c>
      <c r="O6915" s="1461">
        <v>20</v>
      </c>
      <c r="P6915" s="1461">
        <v>15</v>
      </c>
      <c r="Q6915" s="1461"/>
      <c r="R6915" s="1461"/>
      <c r="S6915" s="1461"/>
      <c r="T6915" s="1461"/>
      <c r="U6915" s="1461"/>
      <c r="V6915" s="1461"/>
      <c r="W6915" s="1461"/>
      <c r="X6915" s="1461"/>
      <c r="Y6915" s="1461"/>
      <c r="Z6915" s="1461"/>
      <c r="AA6915" s="1461"/>
      <c r="AB6915" s="1461"/>
      <c r="AC6915" s="1507">
        <f t="shared" si="2395"/>
        <v>725</v>
      </c>
      <c r="AD6915" s="1508">
        <f t="shared" si="2396"/>
        <v>580</v>
      </c>
      <c r="AE6915" s="14">
        <f t="shared" si="2397"/>
        <v>-1500.5666666666666</v>
      </c>
      <c r="AF6915" s="14">
        <f t="shared" si="2398"/>
        <v>18.333333333333332</v>
      </c>
      <c r="AG6915" s="14">
        <f t="shared" si="2399"/>
        <v>39.545454545454547</v>
      </c>
      <c r="AH6915" s="14">
        <f t="shared" si="2400"/>
        <v>1540.1121212121211</v>
      </c>
      <c r="AI6915" s="14">
        <f t="shared" si="2401"/>
        <v>28235.388888888887</v>
      </c>
      <c r="AJ6915" s="1461"/>
    </row>
    <row r="6916" spans="1:36" ht="15.75">
      <c r="A6916" s="1461">
        <v>338</v>
      </c>
      <c r="B6916" s="2757" t="s">
        <v>4012</v>
      </c>
      <c r="C6916" s="2758" t="s">
        <v>2568</v>
      </c>
      <c r="D6916" s="2759">
        <v>0.7</v>
      </c>
      <c r="E6916" s="2760">
        <v>709</v>
      </c>
      <c r="F6916" s="1280">
        <f t="shared" si="2393"/>
        <v>496.29999999999995</v>
      </c>
      <c r="G6916" s="2761"/>
      <c r="H6916" s="2539">
        <f t="shared" si="2394"/>
        <v>0</v>
      </c>
      <c r="I6916" s="2762">
        <v>44718</v>
      </c>
      <c r="J6916" s="2762"/>
      <c r="K6916" s="1461"/>
      <c r="L6916" s="2763">
        <v>380</v>
      </c>
      <c r="M6916" s="1269">
        <v>44708</v>
      </c>
      <c r="N6916" s="1461">
        <v>0</v>
      </c>
      <c r="O6916" s="1461">
        <v>0</v>
      </c>
      <c r="P6916" s="1461"/>
      <c r="Q6916" s="1461"/>
      <c r="R6916" s="1461"/>
      <c r="S6916" s="1461"/>
      <c r="T6916" s="1461"/>
      <c r="U6916" s="1461"/>
      <c r="V6916" s="1461"/>
      <c r="W6916" s="1461"/>
      <c r="X6916" s="1461"/>
      <c r="Y6916" s="1461"/>
      <c r="Z6916" s="1461"/>
      <c r="AA6916" s="1461"/>
      <c r="AB6916" s="1461"/>
      <c r="AC6916" s="1507">
        <f t="shared" si="2395"/>
        <v>709</v>
      </c>
      <c r="AD6916" s="1508">
        <f t="shared" si="2396"/>
        <v>496.29999999999995</v>
      </c>
      <c r="AE6916" s="14">
        <f t="shared" si="2397"/>
        <v>-1500.5666666666666</v>
      </c>
      <c r="AF6916" s="14">
        <f t="shared" si="2398"/>
        <v>0</v>
      </c>
      <c r="AG6916" s="14" t="e">
        <f t="shared" si="2399"/>
        <v>#DIV/0!</v>
      </c>
      <c r="AH6916" s="14" t="e">
        <f t="shared" si="2400"/>
        <v>#DIV/0!</v>
      </c>
      <c r="AI6916" s="14">
        <f t="shared" si="2401"/>
        <v>709</v>
      </c>
      <c r="AJ6916" s="1461"/>
    </row>
    <row r="6917" spans="1:36" ht="15.75">
      <c r="A6917" s="1461">
        <v>339</v>
      </c>
      <c r="B6917" s="2757" t="s">
        <v>4013</v>
      </c>
      <c r="C6917" s="2758" t="s">
        <v>66</v>
      </c>
      <c r="D6917" s="2759">
        <v>0.01</v>
      </c>
      <c r="E6917" s="2760">
        <v>2999</v>
      </c>
      <c r="F6917" s="1280">
        <f t="shared" si="2393"/>
        <v>29.990000000000002</v>
      </c>
      <c r="G6917" s="2761"/>
      <c r="H6917" s="2539">
        <f t="shared" si="2394"/>
        <v>0</v>
      </c>
      <c r="I6917" s="2762">
        <v>44718</v>
      </c>
      <c r="J6917" s="2762"/>
      <c r="K6917" s="1461"/>
      <c r="L6917" s="2763">
        <v>380</v>
      </c>
      <c r="M6917" s="1269">
        <v>44708</v>
      </c>
      <c r="N6917" s="1461">
        <v>0</v>
      </c>
      <c r="O6917" s="1461">
        <v>0</v>
      </c>
      <c r="P6917" s="1461">
        <v>0</v>
      </c>
      <c r="Q6917" s="1461"/>
      <c r="R6917" s="1461"/>
      <c r="S6917" s="1461"/>
      <c r="T6917" s="1461"/>
      <c r="U6917" s="1461"/>
      <c r="V6917" s="1461"/>
      <c r="W6917" s="1461"/>
      <c r="X6917" s="1461"/>
      <c r="Y6917" s="1461"/>
      <c r="Z6917" s="1461"/>
      <c r="AA6917" s="1461"/>
      <c r="AB6917" s="1461"/>
      <c r="AC6917" s="1507">
        <f t="shared" si="2395"/>
        <v>2999</v>
      </c>
      <c r="AD6917" s="1508">
        <f t="shared" si="2396"/>
        <v>29.990000000000002</v>
      </c>
      <c r="AE6917" s="14">
        <f t="shared" si="2397"/>
        <v>-1500.5666666666666</v>
      </c>
      <c r="AF6917" s="14">
        <f t="shared" si="2398"/>
        <v>0</v>
      </c>
      <c r="AG6917" s="14" t="e">
        <f t="shared" si="2399"/>
        <v>#DIV/0!</v>
      </c>
      <c r="AH6917" s="14" t="e">
        <f t="shared" si="2400"/>
        <v>#DIV/0!</v>
      </c>
      <c r="AI6917" s="14">
        <f t="shared" si="2401"/>
        <v>2999</v>
      </c>
      <c r="AJ6917" s="1461"/>
    </row>
    <row r="6918" spans="1:36" ht="15.75">
      <c r="A6918" s="1461">
        <v>340</v>
      </c>
      <c r="B6918" s="2757" t="s">
        <v>3963</v>
      </c>
      <c r="C6918" s="2758" t="s">
        <v>66</v>
      </c>
      <c r="D6918" s="2759">
        <v>1.5</v>
      </c>
      <c r="E6918" s="2760">
        <v>175</v>
      </c>
      <c r="F6918" s="1280">
        <f t="shared" si="2393"/>
        <v>262.5</v>
      </c>
      <c r="G6918" s="2761"/>
      <c r="H6918" s="2539">
        <f t="shared" si="2394"/>
        <v>0</v>
      </c>
      <c r="I6918" s="2762">
        <v>44718</v>
      </c>
      <c r="J6918" s="2762"/>
      <c r="K6918" s="1461"/>
      <c r="L6918" s="2763">
        <v>380</v>
      </c>
      <c r="M6918" s="1269">
        <v>44708</v>
      </c>
      <c r="N6918" s="1461">
        <v>0</v>
      </c>
      <c r="O6918" s="1461">
        <v>10</v>
      </c>
      <c r="P6918" s="1461">
        <v>0</v>
      </c>
      <c r="Q6918" s="1461"/>
      <c r="R6918" s="1461"/>
      <c r="S6918" s="1461"/>
      <c r="T6918" s="1461"/>
      <c r="U6918" s="1461"/>
      <c r="V6918" s="1461"/>
      <c r="W6918" s="1461"/>
      <c r="X6918" s="1461"/>
      <c r="Y6918" s="1461"/>
      <c r="Z6918" s="1461"/>
      <c r="AA6918" s="1461"/>
      <c r="AB6918" s="1461"/>
      <c r="AC6918" s="1507">
        <f t="shared" si="2395"/>
        <v>165</v>
      </c>
      <c r="AD6918" s="1508">
        <f t="shared" si="2396"/>
        <v>247.5</v>
      </c>
      <c r="AE6918" s="14">
        <f t="shared" si="2397"/>
        <v>-1500.5666666666666</v>
      </c>
      <c r="AF6918" s="14">
        <f t="shared" si="2398"/>
        <v>3.3333333333333335</v>
      </c>
      <c r="AG6918" s="14">
        <f t="shared" si="2399"/>
        <v>49.5</v>
      </c>
      <c r="AH6918" s="14">
        <f t="shared" si="2400"/>
        <v>1550.0666666666666</v>
      </c>
      <c r="AI6918" s="14">
        <f t="shared" si="2401"/>
        <v>5166.8888888888887</v>
      </c>
      <c r="AJ6918" s="1461"/>
    </row>
    <row r="6919" spans="1:36" ht="15.75">
      <c r="A6919" s="1461">
        <v>342</v>
      </c>
      <c r="B6919" s="2757" t="s">
        <v>4014</v>
      </c>
      <c r="C6919" s="2758" t="s">
        <v>66</v>
      </c>
      <c r="D6919" s="2759">
        <v>0.01</v>
      </c>
      <c r="E6919" s="2760">
        <v>100</v>
      </c>
      <c r="F6919" s="1280">
        <f t="shared" si="2393"/>
        <v>1</v>
      </c>
      <c r="G6919" s="2761"/>
      <c r="H6919" s="2539">
        <f t="shared" si="2394"/>
        <v>0</v>
      </c>
      <c r="I6919" s="2762">
        <v>44718</v>
      </c>
      <c r="J6919" s="2762"/>
      <c r="K6919" s="1461"/>
      <c r="L6919" s="2763">
        <v>380</v>
      </c>
      <c r="M6919" s="1269">
        <v>44708</v>
      </c>
      <c r="N6919" s="1461">
        <v>0</v>
      </c>
      <c r="O6919" s="1461">
        <v>0</v>
      </c>
      <c r="P6919" s="1461">
        <v>0</v>
      </c>
      <c r="Q6919" s="1461"/>
      <c r="R6919" s="1461"/>
      <c r="S6919" s="1461"/>
      <c r="T6919" s="1461"/>
      <c r="U6919" s="1461"/>
      <c r="V6919" s="1461"/>
      <c r="W6919" s="1461"/>
      <c r="X6919" s="1461"/>
      <c r="Y6919" s="1461"/>
      <c r="Z6919" s="1461"/>
      <c r="AA6919" s="1461"/>
      <c r="AB6919" s="1461"/>
      <c r="AC6919" s="1507">
        <f t="shared" si="2395"/>
        <v>100</v>
      </c>
      <c r="AD6919" s="1508">
        <f t="shared" si="2396"/>
        <v>1</v>
      </c>
      <c r="AE6919" s="14">
        <f t="shared" si="2397"/>
        <v>-1500.5666666666666</v>
      </c>
      <c r="AF6919" s="14">
        <f t="shared" si="2398"/>
        <v>0</v>
      </c>
      <c r="AG6919" s="14" t="e">
        <f t="shared" si="2399"/>
        <v>#DIV/0!</v>
      </c>
      <c r="AH6919" s="14" t="e">
        <f t="shared" si="2400"/>
        <v>#DIV/0!</v>
      </c>
      <c r="AI6919" s="14">
        <f t="shared" si="2401"/>
        <v>100</v>
      </c>
      <c r="AJ6919" s="1461"/>
    </row>
    <row r="6920" spans="1:36" ht="15.75">
      <c r="A6920" s="1461">
        <v>343</v>
      </c>
      <c r="B6920" s="2757" t="s">
        <v>4015</v>
      </c>
      <c r="C6920" s="2758" t="s">
        <v>66</v>
      </c>
      <c r="D6920" s="2759">
        <v>0.2</v>
      </c>
      <c r="E6920" s="2760">
        <v>1700</v>
      </c>
      <c r="F6920" s="1280">
        <f t="shared" si="2393"/>
        <v>340</v>
      </c>
      <c r="G6920" s="2761"/>
      <c r="H6920" s="2539">
        <f t="shared" si="2394"/>
        <v>0</v>
      </c>
      <c r="I6920" s="2762">
        <v>44718</v>
      </c>
      <c r="J6920" s="2762"/>
      <c r="K6920" s="1461"/>
      <c r="L6920" s="2763">
        <v>380</v>
      </c>
      <c r="M6920" s="1269">
        <v>44708</v>
      </c>
      <c r="N6920" s="1461">
        <v>100</v>
      </c>
      <c r="O6920" s="1461">
        <v>50</v>
      </c>
      <c r="P6920" s="1461">
        <v>50</v>
      </c>
      <c r="Q6920" s="1461"/>
      <c r="R6920" s="1461"/>
      <c r="S6920" s="1461"/>
      <c r="T6920" s="1461"/>
      <c r="U6920" s="1461"/>
      <c r="V6920" s="1461"/>
      <c r="W6920" s="1461"/>
      <c r="X6920" s="1461"/>
      <c r="Y6920" s="1461"/>
      <c r="Z6920" s="1461"/>
      <c r="AA6920" s="1461"/>
      <c r="AB6920" s="1461"/>
      <c r="AC6920" s="1507">
        <f t="shared" si="2395"/>
        <v>1500</v>
      </c>
      <c r="AD6920" s="1508">
        <f t="shared" si="2396"/>
        <v>300</v>
      </c>
      <c r="AE6920" s="14">
        <f t="shared" si="2397"/>
        <v>-1500.5666666666666</v>
      </c>
      <c r="AF6920" s="14">
        <f t="shared" si="2398"/>
        <v>66.666666666666671</v>
      </c>
      <c r="AG6920" s="14">
        <f t="shared" si="2399"/>
        <v>22.5</v>
      </c>
      <c r="AH6920" s="14">
        <f t="shared" si="2400"/>
        <v>1523.0666666666666</v>
      </c>
      <c r="AI6920" s="14">
        <f t="shared" si="2401"/>
        <v>101537.77777777778</v>
      </c>
      <c r="AJ6920" s="1461"/>
    </row>
    <row r="6921" spans="1:36" ht="15.75">
      <c r="A6921" s="1461">
        <v>344</v>
      </c>
      <c r="B6921" s="2757" t="s">
        <v>4016</v>
      </c>
      <c r="C6921" s="2758" t="s">
        <v>66</v>
      </c>
      <c r="D6921" s="2759">
        <v>0.5</v>
      </c>
      <c r="E6921" s="2760">
        <v>100</v>
      </c>
      <c r="F6921" s="1280">
        <f t="shared" si="2393"/>
        <v>50</v>
      </c>
      <c r="G6921" s="2761"/>
      <c r="H6921" s="2539">
        <f t="shared" si="2394"/>
        <v>0</v>
      </c>
      <c r="I6921" s="2762">
        <v>44718</v>
      </c>
      <c r="J6921" s="2762"/>
      <c r="K6921" s="1461"/>
      <c r="L6921" s="2763">
        <v>380</v>
      </c>
      <c r="M6921" s="1269">
        <v>44708</v>
      </c>
      <c r="N6921" s="1461">
        <v>0</v>
      </c>
      <c r="O6921" s="1461">
        <v>0</v>
      </c>
      <c r="P6921" s="1461">
        <v>0</v>
      </c>
      <c r="Q6921" s="1461"/>
      <c r="R6921" s="1461"/>
      <c r="S6921" s="1461"/>
      <c r="T6921" s="1461"/>
      <c r="U6921" s="1461"/>
      <c r="V6921" s="1461"/>
      <c r="W6921" s="1461"/>
      <c r="X6921" s="1461"/>
      <c r="Y6921" s="1461"/>
      <c r="Z6921" s="1461"/>
      <c r="AA6921" s="1461"/>
      <c r="AB6921" s="1461"/>
      <c r="AC6921" s="1507">
        <f t="shared" si="2395"/>
        <v>100</v>
      </c>
      <c r="AD6921" s="1508">
        <f t="shared" si="2396"/>
        <v>50</v>
      </c>
      <c r="AE6921" s="14">
        <f t="shared" si="2397"/>
        <v>-1500.5666666666666</v>
      </c>
      <c r="AF6921" s="14">
        <f t="shared" si="2398"/>
        <v>0</v>
      </c>
      <c r="AG6921" s="14" t="e">
        <f t="shared" si="2399"/>
        <v>#DIV/0!</v>
      </c>
      <c r="AH6921" s="14" t="e">
        <f t="shared" si="2400"/>
        <v>#DIV/0!</v>
      </c>
      <c r="AI6921" s="14">
        <f t="shared" si="2401"/>
        <v>100</v>
      </c>
      <c r="AJ6921" s="1461"/>
    </row>
    <row r="6922" spans="1:36" ht="31.5">
      <c r="A6922" s="1461">
        <v>344</v>
      </c>
      <c r="B6922" s="2757" t="s">
        <v>4387</v>
      </c>
      <c r="C6922" s="2758" t="s">
        <v>143</v>
      </c>
      <c r="D6922" s="2759">
        <v>60</v>
      </c>
      <c r="E6922" s="2760">
        <v>786</v>
      </c>
      <c r="F6922" s="1280">
        <f t="shared" si="2393"/>
        <v>47160</v>
      </c>
      <c r="G6922" s="2761"/>
      <c r="H6922" s="2539">
        <f t="shared" si="2394"/>
        <v>0</v>
      </c>
      <c r="I6922" s="2762">
        <v>44747</v>
      </c>
      <c r="J6922" s="2762">
        <v>45169</v>
      </c>
      <c r="K6922" s="1461"/>
      <c r="L6922" s="2763">
        <v>312</v>
      </c>
      <c r="M6922" s="1269">
        <v>44691</v>
      </c>
      <c r="N6922" s="1461">
        <v>15</v>
      </c>
      <c r="O6922" s="1461">
        <v>13</v>
      </c>
      <c r="P6922" s="1461">
        <v>0</v>
      </c>
      <c r="Q6922" s="1461"/>
      <c r="R6922" s="1461"/>
      <c r="S6922" s="1461"/>
      <c r="T6922" s="1461"/>
      <c r="U6922" s="1461"/>
      <c r="V6922" s="1461"/>
      <c r="W6922" s="1461"/>
      <c r="X6922" s="1461"/>
      <c r="Y6922" s="1461"/>
      <c r="Z6922" s="1461"/>
      <c r="AA6922" s="1461"/>
      <c r="AB6922" s="1461"/>
      <c r="AC6922" s="1507">
        <f t="shared" si="2395"/>
        <v>758</v>
      </c>
      <c r="AD6922" s="1508">
        <f t="shared" si="2396"/>
        <v>45480</v>
      </c>
      <c r="AE6922" s="14">
        <f t="shared" si="2397"/>
        <v>5.0666666666666664</v>
      </c>
      <c r="AF6922" s="14">
        <f t="shared" si="2398"/>
        <v>9.3333333333333339</v>
      </c>
      <c r="AG6922" s="14">
        <f t="shared" si="2399"/>
        <v>81.214285714285708</v>
      </c>
      <c r="AH6922" s="14">
        <f t="shared" si="2400"/>
        <v>76.147619047619045</v>
      </c>
      <c r="AI6922" s="14">
        <f t="shared" si="2401"/>
        <v>710.71111111111111</v>
      </c>
      <c r="AJ6922" s="1461"/>
    </row>
    <row r="6923" spans="1:36" ht="15.75">
      <c r="A6923" s="1461">
        <v>362</v>
      </c>
      <c r="B6923" s="2757" t="s">
        <v>5115</v>
      </c>
      <c r="C6923" s="2758" t="s">
        <v>344</v>
      </c>
      <c r="D6923" s="2759">
        <v>5.7057929999999999</v>
      </c>
      <c r="E6923" s="2760">
        <v>68</v>
      </c>
      <c r="F6923" s="1280">
        <f t="shared" si="2393"/>
        <v>387.99392399999999</v>
      </c>
      <c r="G6923" s="2761"/>
      <c r="H6923" s="2539">
        <f t="shared" si="2394"/>
        <v>0</v>
      </c>
      <c r="I6923" s="2762">
        <v>44791</v>
      </c>
      <c r="J6923" s="2762">
        <v>46236</v>
      </c>
      <c r="K6923" s="1461"/>
      <c r="L6923" s="2763">
        <v>592</v>
      </c>
      <c r="M6923" s="1269">
        <v>44769</v>
      </c>
      <c r="N6923" s="1461">
        <v>12.5</v>
      </c>
      <c r="O6923" s="1461">
        <v>10</v>
      </c>
      <c r="P6923" s="1461">
        <v>9.5</v>
      </c>
      <c r="Q6923" s="1461"/>
      <c r="R6923" s="1461"/>
      <c r="S6923" s="1461"/>
      <c r="T6923" s="1461"/>
      <c r="U6923" s="1461"/>
      <c r="V6923" s="1461"/>
      <c r="W6923" s="1461"/>
      <c r="X6923" s="1461"/>
      <c r="Y6923" s="1461"/>
      <c r="Z6923" s="1461"/>
      <c r="AA6923" s="1461"/>
      <c r="AB6923" s="1461"/>
      <c r="AC6923" s="1507">
        <f t="shared" si="2395"/>
        <v>36</v>
      </c>
      <c r="AD6923" s="1508">
        <f t="shared" si="2396"/>
        <v>205.408548</v>
      </c>
      <c r="AE6923" s="14">
        <f t="shared" si="2397"/>
        <v>40.633333333333333</v>
      </c>
      <c r="AF6923" s="14">
        <f t="shared" si="2398"/>
        <v>10.666666666666666</v>
      </c>
      <c r="AG6923" s="14">
        <f t="shared" si="2399"/>
        <v>3.375</v>
      </c>
      <c r="AH6923" s="14">
        <f t="shared" si="2400"/>
        <v>-37.258333333333333</v>
      </c>
      <c r="AI6923" s="14">
        <f t="shared" si="2401"/>
        <v>-397.42222222222222</v>
      </c>
      <c r="AJ6923" s="1461"/>
    </row>
    <row r="6924" spans="1:36" ht="15.75">
      <c r="A6924" s="1461">
        <v>363</v>
      </c>
      <c r="B6924" s="2757" t="s">
        <v>5116</v>
      </c>
      <c r="C6924" s="2758" t="s">
        <v>344</v>
      </c>
      <c r="D6924" s="2759">
        <v>10</v>
      </c>
      <c r="E6924" s="2760">
        <v>7</v>
      </c>
      <c r="F6924" s="1280">
        <f t="shared" si="2393"/>
        <v>70</v>
      </c>
      <c r="G6924" s="2761"/>
      <c r="H6924" s="2539">
        <f t="shared" si="2394"/>
        <v>0</v>
      </c>
      <c r="I6924" s="2762">
        <v>44791</v>
      </c>
      <c r="J6924" s="2762">
        <v>46237</v>
      </c>
      <c r="K6924" s="1461"/>
      <c r="L6924" s="2763">
        <v>592</v>
      </c>
      <c r="M6924" s="1269">
        <v>44769</v>
      </c>
      <c r="N6924" s="1461">
        <v>0.5</v>
      </c>
      <c r="O6924" s="1461">
        <v>3.5</v>
      </c>
      <c r="P6924" s="1461">
        <v>2</v>
      </c>
      <c r="Q6924" s="1461"/>
      <c r="R6924" s="1461"/>
      <c r="S6924" s="1461"/>
      <c r="T6924" s="1461"/>
      <c r="U6924" s="1461"/>
      <c r="V6924" s="1461"/>
      <c r="W6924" s="1461"/>
      <c r="X6924" s="1461"/>
      <c r="Y6924" s="1461"/>
      <c r="Z6924" s="1461"/>
      <c r="AA6924" s="1461"/>
      <c r="AB6924" s="1461"/>
      <c r="AC6924" s="1507">
        <f t="shared" si="2395"/>
        <v>1</v>
      </c>
      <c r="AD6924" s="1508">
        <f t="shared" si="2396"/>
        <v>10</v>
      </c>
      <c r="AE6924" s="14">
        <f t="shared" si="2397"/>
        <v>40.666666666666664</v>
      </c>
      <c r="AF6924" s="14">
        <f t="shared" si="2398"/>
        <v>2</v>
      </c>
      <c r="AG6924" s="14">
        <f t="shared" si="2399"/>
        <v>0.5</v>
      </c>
      <c r="AH6924" s="14">
        <f t="shared" si="2400"/>
        <v>-40.166666666666664</v>
      </c>
      <c r="AI6924" s="14">
        <f t="shared" si="2401"/>
        <v>-80.333333333333329</v>
      </c>
      <c r="AJ6924" s="1461"/>
    </row>
    <row r="6925" spans="1:36" ht="15.75">
      <c r="A6925" s="1461">
        <v>364</v>
      </c>
      <c r="B6925" s="2757" t="s">
        <v>3504</v>
      </c>
      <c r="C6925" s="2758" t="s">
        <v>3505</v>
      </c>
      <c r="D6925" s="2759">
        <v>5</v>
      </c>
      <c r="E6925" s="2760">
        <v>200</v>
      </c>
      <c r="F6925" s="1280">
        <f t="shared" si="2393"/>
        <v>1000</v>
      </c>
      <c r="G6925" s="2761"/>
      <c r="H6925" s="2539">
        <f t="shared" si="2394"/>
        <v>0</v>
      </c>
      <c r="I6925" s="2762">
        <v>44791</v>
      </c>
      <c r="J6925" s="2762">
        <v>46238</v>
      </c>
      <c r="K6925" s="1461"/>
      <c r="L6925" s="2763">
        <v>592</v>
      </c>
      <c r="M6925" s="1269">
        <v>44769</v>
      </c>
      <c r="N6925" s="1461">
        <v>0</v>
      </c>
      <c r="O6925" s="1461">
        <v>20</v>
      </c>
      <c r="P6925" s="1461">
        <v>0</v>
      </c>
      <c r="Q6925" s="1461"/>
      <c r="R6925" s="1461"/>
      <c r="S6925" s="1461"/>
      <c r="T6925" s="1461"/>
      <c r="U6925" s="1461"/>
      <c r="V6925" s="1461"/>
      <c r="W6925" s="1461"/>
      <c r="X6925" s="1461"/>
      <c r="Y6925" s="1461"/>
      <c r="Z6925" s="1461"/>
      <c r="AA6925" s="1461"/>
      <c r="AB6925" s="1461"/>
      <c r="AC6925" s="1507">
        <f t="shared" si="2395"/>
        <v>180</v>
      </c>
      <c r="AD6925" s="1508">
        <f t="shared" si="2396"/>
        <v>900</v>
      </c>
      <c r="AE6925" s="14">
        <f t="shared" si="2397"/>
        <v>40.700000000000003</v>
      </c>
      <c r="AF6925" s="14">
        <f t="shared" si="2398"/>
        <v>6.666666666666667</v>
      </c>
      <c r="AG6925" s="14">
        <f t="shared" si="2399"/>
        <v>27</v>
      </c>
      <c r="AH6925" s="14">
        <f t="shared" si="2400"/>
        <v>-13.700000000000003</v>
      </c>
      <c r="AI6925" s="14">
        <f t="shared" si="2401"/>
        <v>-91.333333333333371</v>
      </c>
      <c r="AJ6925" s="1461"/>
    </row>
    <row r="6926" spans="1:36" ht="31.5">
      <c r="A6926" s="1461" t="e">
        <f>#REF!+1</f>
        <v>#REF!</v>
      </c>
      <c r="B6926" s="2757" t="s">
        <v>6758</v>
      </c>
      <c r="C6926" s="2758" t="s">
        <v>66</v>
      </c>
      <c r="D6926" s="2759">
        <v>372.4</v>
      </c>
      <c r="E6926" s="2758">
        <v>6</v>
      </c>
      <c r="F6926" s="1280">
        <f t="shared" si="2393"/>
        <v>2234.3999999999996</v>
      </c>
      <c r="G6926" s="2763"/>
      <c r="H6926" s="2539">
        <f t="shared" si="2394"/>
        <v>0</v>
      </c>
      <c r="I6926" s="2762">
        <v>44876</v>
      </c>
      <c r="J6926" s="2762"/>
      <c r="K6926" s="1461"/>
      <c r="L6926" s="2763"/>
      <c r="M6926" s="1269"/>
      <c r="N6926" s="1461">
        <v>0</v>
      </c>
      <c r="O6926" s="1461">
        <v>0</v>
      </c>
      <c r="P6926" s="1461">
        <v>0</v>
      </c>
      <c r="Q6926" s="1461"/>
      <c r="R6926" s="1461"/>
      <c r="S6926" s="1461"/>
      <c r="T6926" s="1461"/>
      <c r="U6926" s="1461"/>
      <c r="V6926" s="1461"/>
      <c r="W6926" s="1461"/>
      <c r="X6926" s="1461"/>
      <c r="Y6926" s="1461"/>
      <c r="Z6926" s="1461"/>
      <c r="AA6926" s="1461"/>
      <c r="AB6926" s="1461"/>
      <c r="AC6926" s="1507">
        <f t="shared" si="2395"/>
        <v>6</v>
      </c>
      <c r="AD6926" s="1508">
        <f t="shared" si="2396"/>
        <v>2234.3999999999996</v>
      </c>
      <c r="AE6926" s="14">
        <f t="shared" si="2397"/>
        <v>-1500.5666666666666</v>
      </c>
      <c r="AF6926" s="14">
        <f t="shared" si="2398"/>
        <v>0</v>
      </c>
      <c r="AG6926" s="14" t="e">
        <f t="shared" si="2399"/>
        <v>#DIV/0!</v>
      </c>
      <c r="AH6926" s="14" t="e">
        <f t="shared" si="2400"/>
        <v>#DIV/0!</v>
      </c>
      <c r="AI6926" s="14">
        <f t="shared" si="2401"/>
        <v>6</v>
      </c>
      <c r="AJ6926" s="1461"/>
    </row>
    <row r="6927" spans="1:36" ht="15.75">
      <c r="A6927" s="4551" t="s">
        <v>10455</v>
      </c>
      <c r="B6927" s="4508"/>
      <c r="C6927" s="4508"/>
      <c r="D6927" s="4508"/>
      <c r="E6927" s="4508"/>
      <c r="F6927" s="4508"/>
      <c r="G6927" s="4508"/>
      <c r="H6927" s="4508"/>
      <c r="I6927" s="4508"/>
      <c r="J6927" s="4508"/>
      <c r="K6927" s="4508"/>
      <c r="L6927" s="4508"/>
      <c r="M6927" s="4508"/>
      <c r="N6927" s="4508"/>
      <c r="O6927" s="4508"/>
      <c r="P6927" s="4508"/>
      <c r="Q6927" s="4508"/>
      <c r="R6927" s="4508"/>
      <c r="S6927" s="4508"/>
      <c r="T6927" s="4508"/>
      <c r="U6927" s="4508"/>
      <c r="V6927" s="4508"/>
      <c r="W6927" s="4508"/>
      <c r="X6927" s="4508"/>
      <c r="Y6927" s="4508"/>
      <c r="Z6927" s="4508"/>
      <c r="AA6927" s="4508"/>
      <c r="AB6927" s="4508"/>
      <c r="AC6927" s="4508"/>
      <c r="AD6927" s="4508"/>
      <c r="AE6927" s="4508"/>
      <c r="AF6927" s="4508"/>
      <c r="AG6927" s="4508"/>
      <c r="AH6927" s="4508"/>
      <c r="AI6927" s="4508"/>
      <c r="AJ6927" s="4508"/>
    </row>
    <row r="6928" spans="1:36" ht="47.25">
      <c r="A6928" s="1461">
        <v>76</v>
      </c>
      <c r="B6928" s="2757" t="s">
        <v>10456</v>
      </c>
      <c r="C6928" s="2757" t="s">
        <v>66</v>
      </c>
      <c r="D6928" s="2759">
        <v>17869</v>
      </c>
      <c r="E6928" s="2606"/>
      <c r="F6928" s="2758"/>
      <c r="G6928" s="2763">
        <v>7</v>
      </c>
      <c r="H6928" s="2766">
        <f t="shared" ref="H6928:H6941" si="2402">D6928*G6928</f>
        <v>125083</v>
      </c>
      <c r="I6928" s="2762"/>
      <c r="J6928" s="2762"/>
      <c r="K6928" s="2762"/>
      <c r="L6928" s="2763">
        <v>977</v>
      </c>
      <c r="M6928" s="1270" t="s">
        <v>10457</v>
      </c>
      <c r="N6928" s="1270"/>
      <c r="O6928" s="1270"/>
      <c r="P6928" s="1270">
        <v>0</v>
      </c>
      <c r="Q6928" s="1270"/>
      <c r="R6928" s="1270"/>
      <c r="S6928" s="1270"/>
      <c r="T6928" s="1270"/>
      <c r="U6928" s="1270"/>
      <c r="V6928" s="1270"/>
      <c r="W6928" s="1270"/>
      <c r="X6928" s="1270"/>
      <c r="Y6928" s="1270"/>
      <c r="Z6928" s="1270"/>
      <c r="AA6928" s="1270"/>
      <c r="AB6928" s="1270"/>
      <c r="AC6928" s="1507">
        <f t="shared" ref="AC6928:AC6941" si="2403">E6928+G6928-N6928-O6928-AA6928-P6928-Q6928-R6928-S6928-T6928-U6928-V6928-W6928-X6928-Y6928</f>
        <v>7</v>
      </c>
      <c r="AD6928" s="1508">
        <f t="shared" ref="AD6928:AD6941" si="2404">D6928*AC6928</f>
        <v>125083</v>
      </c>
      <c r="AE6928" s="14">
        <f t="shared" ref="AE6928:AE6941" si="2405">(J6928-"01.04.2023")/30</f>
        <v>-1500.5666666666666</v>
      </c>
      <c r="AF6928" s="14">
        <f t="shared" ref="AF6928:AF6941" si="2406">(N6928+O6928+P6928+Q6928+R6928+S6928+T6928+U6928+V6928+W6928+X6928+Y6928)/3</f>
        <v>0</v>
      </c>
      <c r="AG6928" s="14" t="e">
        <f t="shared" ref="AG6928:AG6941" si="2407">AC6928/AF6928</f>
        <v>#DIV/0!</v>
      </c>
      <c r="AH6928" s="14" t="e">
        <f t="shared" ref="AH6928:AH6941" si="2408">AG6928-AE6928</f>
        <v>#DIV/0!</v>
      </c>
      <c r="AI6928" s="14">
        <f t="shared" ref="AI6928:AI6941" si="2409">AC6928-(AE6928*AF6928)</f>
        <v>7</v>
      </c>
      <c r="AJ6928" s="2767"/>
    </row>
    <row r="6929" spans="1:36" ht="47.25">
      <c r="A6929" s="1461">
        <f t="shared" ref="A6929:A6941" si="2410">A6928+1</f>
        <v>77</v>
      </c>
      <c r="B6929" s="2757" t="s">
        <v>10458</v>
      </c>
      <c r="C6929" s="2757" t="s">
        <v>66</v>
      </c>
      <c r="D6929" s="2759">
        <v>17869</v>
      </c>
      <c r="E6929" s="2606"/>
      <c r="F6929" s="2758"/>
      <c r="G6929" s="2763">
        <v>2</v>
      </c>
      <c r="H6929" s="2766">
        <f t="shared" si="2402"/>
        <v>35738</v>
      </c>
      <c r="I6929" s="2762"/>
      <c r="J6929" s="2762"/>
      <c r="K6929" s="2762"/>
      <c r="L6929" s="2763">
        <v>977</v>
      </c>
      <c r="M6929" s="1270" t="s">
        <v>10457</v>
      </c>
      <c r="N6929" s="1270"/>
      <c r="O6929" s="1270"/>
      <c r="P6929" s="1270">
        <v>0</v>
      </c>
      <c r="Q6929" s="1270"/>
      <c r="R6929" s="1270"/>
      <c r="S6929" s="1270"/>
      <c r="T6929" s="1270"/>
      <c r="U6929" s="1270"/>
      <c r="V6929" s="1270"/>
      <c r="W6929" s="1270"/>
      <c r="X6929" s="1270"/>
      <c r="Y6929" s="1270"/>
      <c r="Z6929" s="1270"/>
      <c r="AA6929" s="1270"/>
      <c r="AB6929" s="1270"/>
      <c r="AC6929" s="1507">
        <f t="shared" si="2403"/>
        <v>2</v>
      </c>
      <c r="AD6929" s="1508">
        <f t="shared" si="2404"/>
        <v>35738</v>
      </c>
      <c r="AE6929" s="14">
        <f t="shared" si="2405"/>
        <v>-1500.5666666666666</v>
      </c>
      <c r="AF6929" s="14">
        <f t="shared" si="2406"/>
        <v>0</v>
      </c>
      <c r="AG6929" s="14" t="e">
        <f t="shared" si="2407"/>
        <v>#DIV/0!</v>
      </c>
      <c r="AH6929" s="14" t="e">
        <f t="shared" si="2408"/>
        <v>#DIV/0!</v>
      </c>
      <c r="AI6929" s="14">
        <f t="shared" si="2409"/>
        <v>2</v>
      </c>
      <c r="AJ6929" s="2767"/>
    </row>
    <row r="6930" spans="1:36" ht="31.5">
      <c r="A6930" s="1461" t="e">
        <f>#REF!+1</f>
        <v>#REF!</v>
      </c>
      <c r="B6930" s="2757" t="s">
        <v>10459</v>
      </c>
      <c r="C6930" s="2757" t="s">
        <v>66</v>
      </c>
      <c r="D6930" s="2759">
        <v>44191</v>
      </c>
      <c r="E6930" s="2606"/>
      <c r="F6930" s="2758"/>
      <c r="G6930" s="2763">
        <v>6</v>
      </c>
      <c r="H6930" s="2766">
        <f t="shared" si="2402"/>
        <v>265146</v>
      </c>
      <c r="I6930" s="2762"/>
      <c r="J6930" s="2762"/>
      <c r="K6930" s="2762"/>
      <c r="L6930" s="2763">
        <v>977</v>
      </c>
      <c r="M6930" s="1270" t="s">
        <v>10457</v>
      </c>
      <c r="N6930" s="1270"/>
      <c r="O6930" s="1270"/>
      <c r="P6930" s="1270">
        <v>1</v>
      </c>
      <c r="Q6930" s="1270"/>
      <c r="R6930" s="1270"/>
      <c r="S6930" s="1270"/>
      <c r="T6930" s="1270"/>
      <c r="U6930" s="1270"/>
      <c r="V6930" s="1270"/>
      <c r="W6930" s="1270"/>
      <c r="X6930" s="1270"/>
      <c r="Y6930" s="1270"/>
      <c r="Z6930" s="1270"/>
      <c r="AA6930" s="1270"/>
      <c r="AB6930" s="1270"/>
      <c r="AC6930" s="1507">
        <f t="shared" si="2403"/>
        <v>5</v>
      </c>
      <c r="AD6930" s="1508">
        <f t="shared" si="2404"/>
        <v>220955</v>
      </c>
      <c r="AE6930" s="14">
        <f t="shared" si="2405"/>
        <v>-1500.5666666666666</v>
      </c>
      <c r="AF6930" s="14">
        <f t="shared" si="2406"/>
        <v>0.33333333333333331</v>
      </c>
      <c r="AG6930" s="14">
        <f t="shared" si="2407"/>
        <v>15</v>
      </c>
      <c r="AH6930" s="14">
        <f t="shared" si="2408"/>
        <v>1515.5666666666666</v>
      </c>
      <c r="AI6930" s="14">
        <f t="shared" si="2409"/>
        <v>505.18888888888887</v>
      </c>
      <c r="AJ6930" s="2767"/>
    </row>
    <row r="6931" spans="1:36" ht="15.75">
      <c r="A6931" s="1461" t="e">
        <f t="shared" si="2410"/>
        <v>#REF!</v>
      </c>
      <c r="B6931" s="2757" t="s">
        <v>7228</v>
      </c>
      <c r="C6931" s="2757" t="s">
        <v>66</v>
      </c>
      <c r="D6931" s="2759">
        <v>9040</v>
      </c>
      <c r="E6931" s="2606"/>
      <c r="F6931" s="2758"/>
      <c r="G6931" s="2763">
        <v>4</v>
      </c>
      <c r="H6931" s="2766">
        <f t="shared" si="2402"/>
        <v>36160</v>
      </c>
      <c r="I6931" s="2762"/>
      <c r="J6931" s="2762"/>
      <c r="K6931" s="2762"/>
      <c r="L6931" s="2763">
        <v>977</v>
      </c>
      <c r="M6931" s="1270" t="s">
        <v>10457</v>
      </c>
      <c r="N6931" s="1270"/>
      <c r="O6931" s="1270"/>
      <c r="P6931" s="1270">
        <v>0</v>
      </c>
      <c r="Q6931" s="1270"/>
      <c r="R6931" s="1270"/>
      <c r="S6931" s="1270"/>
      <c r="T6931" s="1270"/>
      <c r="U6931" s="1270"/>
      <c r="V6931" s="1270"/>
      <c r="W6931" s="1270"/>
      <c r="X6931" s="1270"/>
      <c r="Y6931" s="1270"/>
      <c r="Z6931" s="1270"/>
      <c r="AA6931" s="1270"/>
      <c r="AB6931" s="1270"/>
      <c r="AC6931" s="1507">
        <f t="shared" si="2403"/>
        <v>4</v>
      </c>
      <c r="AD6931" s="1508">
        <f t="shared" si="2404"/>
        <v>36160</v>
      </c>
      <c r="AE6931" s="14">
        <f t="shared" si="2405"/>
        <v>-1500.5666666666666</v>
      </c>
      <c r="AF6931" s="14">
        <f t="shared" si="2406"/>
        <v>0</v>
      </c>
      <c r="AG6931" s="14" t="e">
        <f t="shared" si="2407"/>
        <v>#DIV/0!</v>
      </c>
      <c r="AH6931" s="14" t="e">
        <f t="shared" si="2408"/>
        <v>#DIV/0!</v>
      </c>
      <c r="AI6931" s="14">
        <f t="shared" si="2409"/>
        <v>4</v>
      </c>
      <c r="AJ6931" s="2767"/>
    </row>
    <row r="6932" spans="1:36" ht="31.5">
      <c r="A6932" s="1461" t="e">
        <f t="shared" si="2410"/>
        <v>#REF!</v>
      </c>
      <c r="B6932" s="2757" t="s">
        <v>10460</v>
      </c>
      <c r="C6932" s="2757" t="s">
        <v>66</v>
      </c>
      <c r="D6932" s="2759">
        <v>23128.560000000001</v>
      </c>
      <c r="E6932" s="2606"/>
      <c r="F6932" s="2758"/>
      <c r="G6932" s="2763">
        <v>8</v>
      </c>
      <c r="H6932" s="2766">
        <f t="shared" si="2402"/>
        <v>185028.48000000001</v>
      </c>
      <c r="I6932" s="2762"/>
      <c r="J6932" s="2762"/>
      <c r="K6932" s="2762"/>
      <c r="L6932" s="2763">
        <v>977</v>
      </c>
      <c r="M6932" s="1270" t="s">
        <v>10457</v>
      </c>
      <c r="N6932" s="1270"/>
      <c r="O6932" s="1270"/>
      <c r="P6932" s="1270">
        <v>0</v>
      </c>
      <c r="Q6932" s="1270"/>
      <c r="R6932" s="1270"/>
      <c r="S6932" s="1270"/>
      <c r="T6932" s="1270"/>
      <c r="U6932" s="1270"/>
      <c r="V6932" s="1270"/>
      <c r="W6932" s="1270"/>
      <c r="X6932" s="1270"/>
      <c r="Y6932" s="1270"/>
      <c r="Z6932" s="1270"/>
      <c r="AA6932" s="1270"/>
      <c r="AB6932" s="1270"/>
      <c r="AC6932" s="1507">
        <f t="shared" si="2403"/>
        <v>8</v>
      </c>
      <c r="AD6932" s="1508">
        <f t="shared" si="2404"/>
        <v>185028.48000000001</v>
      </c>
      <c r="AE6932" s="14">
        <f t="shared" si="2405"/>
        <v>-1500.5666666666666</v>
      </c>
      <c r="AF6932" s="14">
        <f t="shared" si="2406"/>
        <v>0</v>
      </c>
      <c r="AG6932" s="14" t="e">
        <f t="shared" si="2407"/>
        <v>#DIV/0!</v>
      </c>
      <c r="AH6932" s="14" t="e">
        <f t="shared" si="2408"/>
        <v>#DIV/0!</v>
      </c>
      <c r="AI6932" s="14">
        <f t="shared" si="2409"/>
        <v>8</v>
      </c>
      <c r="AJ6932" s="2767"/>
    </row>
    <row r="6933" spans="1:36" ht="31.5">
      <c r="A6933" s="1461" t="e">
        <f t="shared" si="2410"/>
        <v>#REF!</v>
      </c>
      <c r="B6933" s="2757" t="s">
        <v>10461</v>
      </c>
      <c r="C6933" s="2757" t="s">
        <v>66</v>
      </c>
      <c r="D6933" s="2759">
        <v>49771.25</v>
      </c>
      <c r="E6933" s="2606"/>
      <c r="F6933" s="2758"/>
      <c r="G6933" s="2763">
        <v>8</v>
      </c>
      <c r="H6933" s="2766">
        <f t="shared" si="2402"/>
        <v>398170</v>
      </c>
      <c r="I6933" s="2762"/>
      <c r="J6933" s="2762"/>
      <c r="K6933" s="2762"/>
      <c r="L6933" s="2763">
        <v>977</v>
      </c>
      <c r="M6933" s="1270" t="s">
        <v>10457</v>
      </c>
      <c r="N6933" s="1270"/>
      <c r="O6933" s="1270"/>
      <c r="P6933" s="1270">
        <v>0</v>
      </c>
      <c r="Q6933" s="1270"/>
      <c r="R6933" s="1270"/>
      <c r="S6933" s="1270"/>
      <c r="T6933" s="1270"/>
      <c r="U6933" s="1270"/>
      <c r="V6933" s="1270"/>
      <c r="W6933" s="1270"/>
      <c r="X6933" s="1270"/>
      <c r="Y6933" s="1270"/>
      <c r="Z6933" s="1270"/>
      <c r="AA6933" s="1270"/>
      <c r="AB6933" s="1270"/>
      <c r="AC6933" s="1507">
        <f t="shared" si="2403"/>
        <v>8</v>
      </c>
      <c r="AD6933" s="1508">
        <f t="shared" si="2404"/>
        <v>398170</v>
      </c>
      <c r="AE6933" s="14">
        <f t="shared" si="2405"/>
        <v>-1500.5666666666666</v>
      </c>
      <c r="AF6933" s="14">
        <f t="shared" si="2406"/>
        <v>0</v>
      </c>
      <c r="AG6933" s="14" t="e">
        <f t="shared" si="2407"/>
        <v>#DIV/0!</v>
      </c>
      <c r="AH6933" s="14" t="e">
        <f t="shared" si="2408"/>
        <v>#DIV/0!</v>
      </c>
      <c r="AI6933" s="14">
        <f t="shared" si="2409"/>
        <v>8</v>
      </c>
      <c r="AJ6933" s="2767"/>
    </row>
    <row r="6934" spans="1:36" ht="31.5">
      <c r="A6934" s="1461" t="e">
        <f t="shared" si="2410"/>
        <v>#REF!</v>
      </c>
      <c r="B6934" s="2757" t="s">
        <v>10462</v>
      </c>
      <c r="C6934" s="2757" t="s">
        <v>66</v>
      </c>
      <c r="D6934" s="2759">
        <v>591542.65</v>
      </c>
      <c r="E6934" s="2606"/>
      <c r="F6934" s="2758"/>
      <c r="G6934" s="2763">
        <v>1</v>
      </c>
      <c r="H6934" s="2766">
        <f t="shared" si="2402"/>
        <v>591542.65</v>
      </c>
      <c r="I6934" s="2762"/>
      <c r="J6934" s="2762"/>
      <c r="K6934" s="2762"/>
      <c r="L6934" s="2763">
        <v>977</v>
      </c>
      <c r="M6934" s="1270" t="s">
        <v>10457</v>
      </c>
      <c r="N6934" s="1270"/>
      <c r="O6934" s="1270"/>
      <c r="P6934" s="1270">
        <v>0</v>
      </c>
      <c r="Q6934" s="1270"/>
      <c r="R6934" s="1270"/>
      <c r="S6934" s="1270"/>
      <c r="T6934" s="1270"/>
      <c r="U6934" s="1270"/>
      <c r="V6934" s="1270"/>
      <c r="W6934" s="1270"/>
      <c r="X6934" s="1270"/>
      <c r="Y6934" s="1270"/>
      <c r="Z6934" s="1270"/>
      <c r="AA6934" s="1270"/>
      <c r="AB6934" s="1270"/>
      <c r="AC6934" s="1507">
        <f t="shared" si="2403"/>
        <v>1</v>
      </c>
      <c r="AD6934" s="1508">
        <f t="shared" si="2404"/>
        <v>591542.65</v>
      </c>
      <c r="AE6934" s="14">
        <f t="shared" si="2405"/>
        <v>-1500.5666666666666</v>
      </c>
      <c r="AF6934" s="14">
        <f t="shared" si="2406"/>
        <v>0</v>
      </c>
      <c r="AG6934" s="14" t="e">
        <f t="shared" si="2407"/>
        <v>#DIV/0!</v>
      </c>
      <c r="AH6934" s="14" t="e">
        <f t="shared" si="2408"/>
        <v>#DIV/0!</v>
      </c>
      <c r="AI6934" s="14">
        <f t="shared" si="2409"/>
        <v>1</v>
      </c>
      <c r="AJ6934" s="2767"/>
    </row>
    <row r="6935" spans="1:36" ht="15.75">
      <c r="A6935" s="1461" t="e">
        <f t="shared" si="2410"/>
        <v>#REF!</v>
      </c>
      <c r="B6935" s="2757" t="s">
        <v>10463</v>
      </c>
      <c r="C6935" s="2757" t="s">
        <v>66</v>
      </c>
      <c r="D6935" s="2759">
        <v>12713.32</v>
      </c>
      <c r="E6935" s="2606"/>
      <c r="F6935" s="2758"/>
      <c r="G6935" s="2763">
        <v>1</v>
      </c>
      <c r="H6935" s="2766">
        <f t="shared" si="2402"/>
        <v>12713.32</v>
      </c>
      <c r="I6935" s="2762"/>
      <c r="J6935" s="2762"/>
      <c r="K6935" s="2762"/>
      <c r="L6935" s="2763">
        <v>977</v>
      </c>
      <c r="M6935" s="1270" t="s">
        <v>10457</v>
      </c>
      <c r="N6935" s="1270"/>
      <c r="O6935" s="1270"/>
      <c r="P6935" s="1270">
        <v>0</v>
      </c>
      <c r="Q6935" s="1270"/>
      <c r="R6935" s="1270"/>
      <c r="S6935" s="1270"/>
      <c r="T6935" s="1270"/>
      <c r="U6935" s="1270"/>
      <c r="V6935" s="1270"/>
      <c r="W6935" s="1270"/>
      <c r="X6935" s="1270"/>
      <c r="Y6935" s="1270"/>
      <c r="Z6935" s="1270"/>
      <c r="AA6935" s="1270"/>
      <c r="AB6935" s="1270"/>
      <c r="AC6935" s="1507">
        <f t="shared" si="2403"/>
        <v>1</v>
      </c>
      <c r="AD6935" s="1508">
        <f t="shared" si="2404"/>
        <v>12713.32</v>
      </c>
      <c r="AE6935" s="14">
        <f t="shared" si="2405"/>
        <v>-1500.5666666666666</v>
      </c>
      <c r="AF6935" s="14">
        <f t="shared" si="2406"/>
        <v>0</v>
      </c>
      <c r="AG6935" s="14" t="e">
        <f t="shared" si="2407"/>
        <v>#DIV/0!</v>
      </c>
      <c r="AH6935" s="14" t="e">
        <f t="shared" si="2408"/>
        <v>#DIV/0!</v>
      </c>
      <c r="AI6935" s="14">
        <f t="shared" si="2409"/>
        <v>1</v>
      </c>
      <c r="AJ6935" s="2767"/>
    </row>
    <row r="6936" spans="1:36" ht="15.75">
      <c r="A6936" s="1461" t="e">
        <f t="shared" si="2410"/>
        <v>#REF!</v>
      </c>
      <c r="B6936" s="2757" t="s">
        <v>10464</v>
      </c>
      <c r="C6936" s="2757" t="s">
        <v>66</v>
      </c>
      <c r="D6936" s="2759">
        <v>16224</v>
      </c>
      <c r="E6936" s="2606"/>
      <c r="F6936" s="2758"/>
      <c r="G6936" s="2763">
        <v>2</v>
      </c>
      <c r="H6936" s="2766">
        <f t="shared" si="2402"/>
        <v>32448</v>
      </c>
      <c r="I6936" s="2762"/>
      <c r="J6936" s="2762"/>
      <c r="K6936" s="2762"/>
      <c r="L6936" s="2763">
        <v>977</v>
      </c>
      <c r="M6936" s="1270" t="s">
        <v>10457</v>
      </c>
      <c r="N6936" s="1270"/>
      <c r="O6936" s="1270"/>
      <c r="P6936" s="1270">
        <v>0</v>
      </c>
      <c r="Q6936" s="1270"/>
      <c r="R6936" s="1270"/>
      <c r="S6936" s="1270"/>
      <c r="T6936" s="1270"/>
      <c r="U6936" s="1270"/>
      <c r="V6936" s="1270"/>
      <c r="W6936" s="1270"/>
      <c r="X6936" s="1270"/>
      <c r="Y6936" s="1270"/>
      <c r="Z6936" s="1270"/>
      <c r="AA6936" s="1270"/>
      <c r="AB6936" s="1270"/>
      <c r="AC6936" s="1507">
        <f t="shared" si="2403"/>
        <v>2</v>
      </c>
      <c r="AD6936" s="1508">
        <f t="shared" si="2404"/>
        <v>32448</v>
      </c>
      <c r="AE6936" s="14">
        <f t="shared" si="2405"/>
        <v>-1500.5666666666666</v>
      </c>
      <c r="AF6936" s="14">
        <f t="shared" si="2406"/>
        <v>0</v>
      </c>
      <c r="AG6936" s="14" t="e">
        <f t="shared" si="2407"/>
        <v>#DIV/0!</v>
      </c>
      <c r="AH6936" s="14" t="e">
        <f t="shared" si="2408"/>
        <v>#DIV/0!</v>
      </c>
      <c r="AI6936" s="14">
        <f t="shared" si="2409"/>
        <v>2</v>
      </c>
      <c r="AJ6936" s="2767"/>
    </row>
    <row r="6937" spans="1:36" ht="15.75">
      <c r="A6937" s="1461" t="e">
        <f t="shared" si="2410"/>
        <v>#REF!</v>
      </c>
      <c r="B6937" s="2757" t="s">
        <v>10465</v>
      </c>
      <c r="C6937" s="2757" t="s">
        <v>66</v>
      </c>
      <c r="D6937" s="2759">
        <v>10077.450000000001</v>
      </c>
      <c r="E6937" s="2606"/>
      <c r="F6937" s="2758"/>
      <c r="G6937" s="2763">
        <v>8</v>
      </c>
      <c r="H6937" s="2766">
        <f t="shared" si="2402"/>
        <v>80619.600000000006</v>
      </c>
      <c r="I6937" s="2762"/>
      <c r="J6937" s="2762"/>
      <c r="K6937" s="2762"/>
      <c r="L6937" s="2763">
        <v>977</v>
      </c>
      <c r="M6937" s="1270" t="s">
        <v>10457</v>
      </c>
      <c r="N6937" s="1270"/>
      <c r="O6937" s="1270"/>
      <c r="P6937" s="1270">
        <v>0</v>
      </c>
      <c r="Q6937" s="1270"/>
      <c r="R6937" s="1270"/>
      <c r="S6937" s="1270"/>
      <c r="T6937" s="1270"/>
      <c r="U6937" s="1270"/>
      <c r="V6937" s="1270"/>
      <c r="W6937" s="1270"/>
      <c r="X6937" s="1270"/>
      <c r="Y6937" s="1270"/>
      <c r="Z6937" s="1270"/>
      <c r="AA6937" s="1270"/>
      <c r="AB6937" s="1270"/>
      <c r="AC6937" s="1507">
        <f t="shared" si="2403"/>
        <v>8</v>
      </c>
      <c r="AD6937" s="1508">
        <f t="shared" si="2404"/>
        <v>80619.600000000006</v>
      </c>
      <c r="AE6937" s="14">
        <f t="shared" si="2405"/>
        <v>-1500.5666666666666</v>
      </c>
      <c r="AF6937" s="14">
        <f t="shared" si="2406"/>
        <v>0</v>
      </c>
      <c r="AG6937" s="14" t="e">
        <f t="shared" si="2407"/>
        <v>#DIV/0!</v>
      </c>
      <c r="AH6937" s="14" t="e">
        <f t="shared" si="2408"/>
        <v>#DIV/0!</v>
      </c>
      <c r="AI6937" s="14">
        <f t="shared" si="2409"/>
        <v>8</v>
      </c>
      <c r="AJ6937" s="2767"/>
    </row>
    <row r="6938" spans="1:36" ht="15.75">
      <c r="A6938" s="1461" t="e">
        <f t="shared" si="2410"/>
        <v>#REF!</v>
      </c>
      <c r="B6938" s="2757" t="s">
        <v>10466</v>
      </c>
      <c r="C6938" s="2757" t="s">
        <v>66</v>
      </c>
      <c r="D6938" s="2759">
        <v>14084.96</v>
      </c>
      <c r="E6938" s="2606"/>
      <c r="F6938" s="2758"/>
      <c r="G6938" s="2763">
        <v>8</v>
      </c>
      <c r="H6938" s="2766">
        <f t="shared" si="2402"/>
        <v>112679.67999999999</v>
      </c>
      <c r="I6938" s="2762"/>
      <c r="J6938" s="2762"/>
      <c r="K6938" s="2762"/>
      <c r="L6938" s="2763">
        <v>977</v>
      </c>
      <c r="M6938" s="1270" t="s">
        <v>10457</v>
      </c>
      <c r="N6938" s="1270"/>
      <c r="O6938" s="1270"/>
      <c r="P6938" s="1270">
        <v>0</v>
      </c>
      <c r="Q6938" s="1270"/>
      <c r="R6938" s="1270"/>
      <c r="S6938" s="1270"/>
      <c r="T6938" s="1270"/>
      <c r="U6938" s="1270"/>
      <c r="V6938" s="1270"/>
      <c r="W6938" s="1270"/>
      <c r="X6938" s="1270"/>
      <c r="Y6938" s="1270"/>
      <c r="Z6938" s="1270"/>
      <c r="AA6938" s="1270"/>
      <c r="AB6938" s="1270"/>
      <c r="AC6938" s="1507">
        <f t="shared" si="2403"/>
        <v>8</v>
      </c>
      <c r="AD6938" s="1508">
        <f t="shared" si="2404"/>
        <v>112679.67999999999</v>
      </c>
      <c r="AE6938" s="14">
        <f t="shared" si="2405"/>
        <v>-1500.5666666666666</v>
      </c>
      <c r="AF6938" s="14">
        <f t="shared" si="2406"/>
        <v>0</v>
      </c>
      <c r="AG6938" s="14" t="e">
        <f t="shared" si="2407"/>
        <v>#DIV/0!</v>
      </c>
      <c r="AH6938" s="14" t="e">
        <f t="shared" si="2408"/>
        <v>#DIV/0!</v>
      </c>
      <c r="AI6938" s="14">
        <f t="shared" si="2409"/>
        <v>8</v>
      </c>
      <c r="AJ6938" s="2767"/>
    </row>
    <row r="6939" spans="1:36" ht="15.75">
      <c r="A6939" s="1461" t="e">
        <f t="shared" si="2410"/>
        <v>#REF!</v>
      </c>
      <c r="B6939" s="2757" t="s">
        <v>10467</v>
      </c>
      <c r="C6939" s="2757" t="s">
        <v>66</v>
      </c>
      <c r="D6939" s="2759">
        <v>82431.11</v>
      </c>
      <c r="E6939" s="2606"/>
      <c r="F6939" s="2758"/>
      <c r="G6939" s="2763">
        <v>13</v>
      </c>
      <c r="H6939" s="2766">
        <f t="shared" si="2402"/>
        <v>1071604.43</v>
      </c>
      <c r="I6939" s="2762"/>
      <c r="J6939" s="2762"/>
      <c r="K6939" s="2762"/>
      <c r="L6939" s="2763">
        <v>977</v>
      </c>
      <c r="M6939" s="1270" t="s">
        <v>10457</v>
      </c>
      <c r="N6939" s="1270"/>
      <c r="O6939" s="1270"/>
      <c r="P6939" s="1270">
        <v>0</v>
      </c>
      <c r="Q6939" s="1270"/>
      <c r="R6939" s="1270"/>
      <c r="S6939" s="1270"/>
      <c r="T6939" s="1270"/>
      <c r="U6939" s="1270"/>
      <c r="V6939" s="1270"/>
      <c r="W6939" s="1270"/>
      <c r="X6939" s="1270"/>
      <c r="Y6939" s="1270"/>
      <c r="Z6939" s="1270"/>
      <c r="AA6939" s="1270"/>
      <c r="AB6939" s="1270"/>
      <c r="AC6939" s="1507">
        <f t="shared" si="2403"/>
        <v>13</v>
      </c>
      <c r="AD6939" s="1508">
        <f t="shared" si="2404"/>
        <v>1071604.43</v>
      </c>
      <c r="AE6939" s="14">
        <f t="shared" si="2405"/>
        <v>-1500.5666666666666</v>
      </c>
      <c r="AF6939" s="14">
        <f t="shared" si="2406"/>
        <v>0</v>
      </c>
      <c r="AG6939" s="14" t="e">
        <f t="shared" si="2407"/>
        <v>#DIV/0!</v>
      </c>
      <c r="AH6939" s="14" t="e">
        <f t="shared" si="2408"/>
        <v>#DIV/0!</v>
      </c>
      <c r="AI6939" s="14">
        <f t="shared" si="2409"/>
        <v>13</v>
      </c>
      <c r="AJ6939" s="2767"/>
    </row>
    <row r="6940" spans="1:36" ht="31.5">
      <c r="A6940" s="1461" t="e">
        <f t="shared" si="2410"/>
        <v>#REF!</v>
      </c>
      <c r="B6940" s="2757" t="s">
        <v>10468</v>
      </c>
      <c r="C6940" s="2757" t="s">
        <v>66</v>
      </c>
      <c r="D6940" s="2759">
        <v>743074</v>
      </c>
      <c r="E6940" s="2606"/>
      <c r="F6940" s="2758"/>
      <c r="G6940" s="2763">
        <v>1</v>
      </c>
      <c r="H6940" s="2766">
        <f t="shared" si="2402"/>
        <v>743074</v>
      </c>
      <c r="I6940" s="2762"/>
      <c r="J6940" s="2762"/>
      <c r="K6940" s="2762"/>
      <c r="L6940" s="2763">
        <v>977</v>
      </c>
      <c r="M6940" s="1270" t="s">
        <v>10457</v>
      </c>
      <c r="N6940" s="1270"/>
      <c r="O6940" s="1270"/>
      <c r="P6940" s="1270">
        <v>0</v>
      </c>
      <c r="Q6940" s="1270"/>
      <c r="R6940" s="1270"/>
      <c r="S6940" s="1270"/>
      <c r="T6940" s="1270"/>
      <c r="U6940" s="1270"/>
      <c r="V6940" s="1270"/>
      <c r="W6940" s="1270"/>
      <c r="X6940" s="1270"/>
      <c r="Y6940" s="1270"/>
      <c r="Z6940" s="1270"/>
      <c r="AA6940" s="1270"/>
      <c r="AB6940" s="1270"/>
      <c r="AC6940" s="1507">
        <f t="shared" si="2403"/>
        <v>1</v>
      </c>
      <c r="AD6940" s="1508">
        <f t="shared" si="2404"/>
        <v>743074</v>
      </c>
      <c r="AE6940" s="14">
        <f t="shared" si="2405"/>
        <v>-1500.5666666666666</v>
      </c>
      <c r="AF6940" s="14">
        <f t="shared" si="2406"/>
        <v>0</v>
      </c>
      <c r="AG6940" s="14" t="e">
        <f t="shared" si="2407"/>
        <v>#DIV/0!</v>
      </c>
      <c r="AH6940" s="14" t="e">
        <f t="shared" si="2408"/>
        <v>#DIV/0!</v>
      </c>
      <c r="AI6940" s="14">
        <f t="shared" si="2409"/>
        <v>1</v>
      </c>
      <c r="AJ6940" s="2767"/>
    </row>
    <row r="6941" spans="1:36" ht="15.75">
      <c r="A6941" s="1461" t="e">
        <f t="shared" si="2410"/>
        <v>#REF!</v>
      </c>
      <c r="B6941" s="2757" t="s">
        <v>10469</v>
      </c>
      <c r="C6941" s="2757" t="s">
        <v>66</v>
      </c>
      <c r="D6941" s="2759">
        <v>24950</v>
      </c>
      <c r="E6941" s="2606"/>
      <c r="F6941" s="2758"/>
      <c r="G6941" s="2763">
        <v>1</v>
      </c>
      <c r="H6941" s="2766">
        <f t="shared" si="2402"/>
        <v>24950</v>
      </c>
      <c r="I6941" s="2762"/>
      <c r="J6941" s="2762"/>
      <c r="K6941" s="2762"/>
      <c r="L6941" s="2763">
        <v>977</v>
      </c>
      <c r="M6941" s="1270" t="s">
        <v>10457</v>
      </c>
      <c r="N6941" s="1270"/>
      <c r="O6941" s="1270"/>
      <c r="P6941" s="1270">
        <v>0</v>
      </c>
      <c r="Q6941" s="1270"/>
      <c r="R6941" s="1270"/>
      <c r="S6941" s="1270"/>
      <c r="T6941" s="1270"/>
      <c r="U6941" s="1270"/>
      <c r="V6941" s="1270"/>
      <c r="W6941" s="1270"/>
      <c r="X6941" s="1270"/>
      <c r="Y6941" s="1270"/>
      <c r="Z6941" s="1270"/>
      <c r="AA6941" s="1270"/>
      <c r="AB6941" s="1270"/>
      <c r="AC6941" s="1507">
        <f t="shared" si="2403"/>
        <v>1</v>
      </c>
      <c r="AD6941" s="1508">
        <f t="shared" si="2404"/>
        <v>24950</v>
      </c>
      <c r="AE6941" s="14">
        <f t="shared" si="2405"/>
        <v>-1500.5666666666666</v>
      </c>
      <c r="AF6941" s="14">
        <f t="shared" si="2406"/>
        <v>0</v>
      </c>
      <c r="AG6941" s="14" t="e">
        <f t="shared" si="2407"/>
        <v>#DIV/0!</v>
      </c>
      <c r="AH6941" s="14" t="e">
        <f t="shared" si="2408"/>
        <v>#DIV/0!</v>
      </c>
      <c r="AI6941" s="14">
        <f t="shared" si="2409"/>
        <v>1</v>
      </c>
      <c r="AJ6941" s="2767"/>
    </row>
    <row r="6942" spans="1:36" ht="15.75">
      <c r="A6942" s="4414" t="s">
        <v>20</v>
      </c>
      <c r="B6942" s="4414"/>
      <c r="C6942" s="4414"/>
      <c r="D6942" s="4414"/>
      <c r="E6942" s="4414"/>
      <c r="F6942" s="4414"/>
      <c r="G6942" s="4414"/>
      <c r="H6942" s="4414"/>
      <c r="I6942" s="4414"/>
      <c r="J6942" s="4414"/>
      <c r="K6942" s="4414"/>
      <c r="L6942" s="4414"/>
      <c r="M6942" s="4414"/>
      <c r="N6942" s="4414"/>
      <c r="O6942" s="4414"/>
      <c r="P6942" s="4414"/>
      <c r="Q6942" s="4414"/>
      <c r="R6942" s="4414"/>
      <c r="S6942" s="4414"/>
      <c r="T6942" s="4414"/>
      <c r="U6942" s="4414"/>
      <c r="V6942" s="4414"/>
      <c r="W6942" s="4414"/>
      <c r="X6942" s="4414"/>
      <c r="Y6942" s="4414"/>
      <c r="Z6942" s="4414"/>
      <c r="AA6942" s="4414"/>
      <c r="AB6942" s="4414"/>
      <c r="AC6942" s="4414"/>
      <c r="AD6942" s="4414"/>
      <c r="AE6942" s="4414"/>
      <c r="AF6942" s="4414"/>
      <c r="AG6942" s="4414"/>
      <c r="AH6942" s="4414"/>
      <c r="AI6942" s="4414"/>
      <c r="AJ6942" s="4414"/>
    </row>
    <row r="6943" spans="1:36" ht="15.75">
      <c r="A6943" s="4551" t="s">
        <v>10505</v>
      </c>
      <c r="B6943" s="4508"/>
      <c r="C6943" s="4508"/>
      <c r="D6943" s="4508"/>
      <c r="E6943" s="4508"/>
      <c r="F6943" s="4508"/>
      <c r="G6943" s="4508"/>
      <c r="H6943" s="4508"/>
      <c r="I6943" s="4508"/>
      <c r="J6943" s="4508"/>
      <c r="K6943" s="4508"/>
      <c r="L6943" s="4508"/>
      <c r="M6943" s="4508"/>
      <c r="N6943" s="4508"/>
      <c r="O6943" s="4508"/>
      <c r="P6943" s="4508"/>
      <c r="Q6943" s="4508"/>
      <c r="R6943" s="4508"/>
      <c r="S6943" s="4508"/>
      <c r="T6943" s="4508"/>
      <c r="U6943" s="4508"/>
      <c r="V6943" s="4508"/>
      <c r="W6943" s="4508"/>
      <c r="X6943" s="4508"/>
      <c r="Y6943" s="4508"/>
      <c r="Z6943" s="4508"/>
      <c r="AA6943" s="4508"/>
      <c r="AB6943" s="4508"/>
      <c r="AC6943" s="4508"/>
      <c r="AD6943" s="4508"/>
      <c r="AE6943" s="4508"/>
      <c r="AF6943" s="4508"/>
      <c r="AG6943" s="4508"/>
      <c r="AH6943" s="4508"/>
      <c r="AI6943" s="4508"/>
      <c r="AJ6943" s="4508"/>
    </row>
    <row r="6944" spans="1:36" ht="15.75">
      <c r="A6944" s="1461" t="e">
        <f>#REF!+1</f>
        <v>#REF!</v>
      </c>
      <c r="B6944" s="2757" t="s">
        <v>2835</v>
      </c>
      <c r="C6944" s="2758" t="s">
        <v>143</v>
      </c>
      <c r="D6944" s="2759">
        <v>613.49</v>
      </c>
      <c r="E6944" s="2760">
        <v>552</v>
      </c>
      <c r="F6944" s="1280">
        <f t="shared" ref="F6944:F6949" si="2411" xml:space="preserve"> D6944*E6944</f>
        <v>338646.48</v>
      </c>
      <c r="G6944" s="2761"/>
      <c r="H6944" s="2539">
        <f t="shared" ref="H6944:H6968" si="2412">D6944*G6944</f>
        <v>0</v>
      </c>
      <c r="I6944" s="2762">
        <v>44208</v>
      </c>
      <c r="J6944" s="2762" t="s">
        <v>310</v>
      </c>
      <c r="K6944" s="1461"/>
      <c r="L6944" s="2763" t="s">
        <v>1319</v>
      </c>
      <c r="M6944" s="1269"/>
      <c r="N6944" s="1461">
        <v>0</v>
      </c>
      <c r="O6944" s="1461">
        <v>276</v>
      </c>
      <c r="P6944" s="1461">
        <v>71</v>
      </c>
      <c r="Q6944" s="1461"/>
      <c r="R6944" s="1461"/>
      <c r="S6944" s="1461"/>
      <c r="T6944" s="1461"/>
      <c r="U6944" s="1461"/>
      <c r="V6944" s="1461"/>
      <c r="W6944" s="1461"/>
      <c r="X6944" s="1461"/>
      <c r="Y6944" s="1461"/>
      <c r="Z6944" s="1461"/>
      <c r="AA6944" s="1461"/>
      <c r="AB6944" s="1461"/>
      <c r="AC6944" s="1507">
        <f t="shared" ref="AC6944:AC6968" si="2413">E6944+G6944-N6944-O6944-AA6944-P6944-Q6944-R6944-S6944-T6944-U6944-V6944-W6944-X6944-Y6944</f>
        <v>205</v>
      </c>
      <c r="AD6944" s="1508">
        <f t="shared" ref="AD6944:AD6968" si="2414">D6944*AC6944</f>
        <v>125765.45</v>
      </c>
      <c r="AE6944" s="14">
        <f t="shared" ref="AE6944:AE6968" si="2415">(J6944-"01.04.2023")/30</f>
        <v>0</v>
      </c>
      <c r="AF6944" s="14">
        <f t="shared" ref="AF6944:AF6968" si="2416">(N6944+O6944+P6944+Q6944+R6944+S6944+T6944+U6944+V6944+W6944+X6944+Y6944)/3</f>
        <v>115.66666666666667</v>
      </c>
      <c r="AG6944" s="14">
        <f t="shared" ref="AG6944:AG6968" si="2417">AC6944/AF6944</f>
        <v>1.7723342939481268</v>
      </c>
      <c r="AH6944" s="14">
        <f t="shared" ref="AH6944:AH6968" si="2418">AG6944-AE6944</f>
        <v>1.7723342939481268</v>
      </c>
      <c r="AI6944" s="14">
        <f t="shared" ref="AI6944:AI6968" si="2419">AC6944-(AE6944*AF6944)</f>
        <v>205</v>
      </c>
      <c r="AJ6944" s="1461"/>
    </row>
    <row r="6945" spans="1:36" ht="15.75">
      <c r="A6945" s="1461" t="e">
        <f>A6944+1</f>
        <v>#REF!</v>
      </c>
      <c r="B6945" s="2757" t="s">
        <v>2771</v>
      </c>
      <c r="C6945" s="2758" t="s">
        <v>143</v>
      </c>
      <c r="D6945" s="2759">
        <v>763</v>
      </c>
      <c r="E6945" s="2760">
        <v>340</v>
      </c>
      <c r="F6945" s="1280">
        <f t="shared" si="2411"/>
        <v>259420</v>
      </c>
      <c r="G6945" s="2761"/>
      <c r="H6945" s="2539">
        <f t="shared" si="2412"/>
        <v>0</v>
      </c>
      <c r="I6945" s="2762">
        <v>44092</v>
      </c>
      <c r="J6945" s="2762" t="s">
        <v>61</v>
      </c>
      <c r="K6945" s="1461"/>
      <c r="L6945" s="2763" t="s">
        <v>1319</v>
      </c>
      <c r="M6945" s="1269"/>
      <c r="N6945" s="1461">
        <v>0</v>
      </c>
      <c r="O6945" s="1461">
        <v>78</v>
      </c>
      <c r="P6945" s="1461">
        <v>93</v>
      </c>
      <c r="Q6945" s="1461"/>
      <c r="R6945" s="1461"/>
      <c r="S6945" s="1461"/>
      <c r="T6945" s="1461"/>
      <c r="U6945" s="1461"/>
      <c r="V6945" s="1461"/>
      <c r="W6945" s="1461"/>
      <c r="X6945" s="1461"/>
      <c r="Y6945" s="1461"/>
      <c r="Z6945" s="1461"/>
      <c r="AA6945" s="1461"/>
      <c r="AB6945" s="1461"/>
      <c r="AC6945" s="1507">
        <f t="shared" si="2413"/>
        <v>169</v>
      </c>
      <c r="AD6945" s="1508">
        <f t="shared" si="2414"/>
        <v>128947</v>
      </c>
      <c r="AE6945" s="14">
        <f t="shared" si="2415"/>
        <v>2.0333333333333332</v>
      </c>
      <c r="AF6945" s="14">
        <f t="shared" si="2416"/>
        <v>57</v>
      </c>
      <c r="AG6945" s="14">
        <f t="shared" si="2417"/>
        <v>2.9649122807017543</v>
      </c>
      <c r="AH6945" s="14">
        <f t="shared" si="2418"/>
        <v>0.93157894736842106</v>
      </c>
      <c r="AI6945" s="14">
        <f t="shared" si="2419"/>
        <v>53.100000000000009</v>
      </c>
      <c r="AJ6945" s="1461"/>
    </row>
    <row r="6946" spans="1:36" ht="15.75">
      <c r="A6946" s="1461" t="e">
        <f>A6945+1</f>
        <v>#REF!</v>
      </c>
      <c r="B6946" s="2757" t="s">
        <v>2836</v>
      </c>
      <c r="C6946" s="2758" t="s">
        <v>153</v>
      </c>
      <c r="D6946" s="2759">
        <v>1.39</v>
      </c>
      <c r="E6946" s="2760">
        <v>310</v>
      </c>
      <c r="F6946" s="1280">
        <f t="shared" si="2411"/>
        <v>430.9</v>
      </c>
      <c r="G6946" s="2761"/>
      <c r="H6946" s="2539">
        <f t="shared" si="2412"/>
        <v>0</v>
      </c>
      <c r="I6946" s="2762">
        <v>44208</v>
      </c>
      <c r="J6946" s="2762" t="s">
        <v>313</v>
      </c>
      <c r="K6946" s="1461"/>
      <c r="L6946" s="2763" t="s">
        <v>1319</v>
      </c>
      <c r="M6946" s="1269"/>
      <c r="N6946" s="1461">
        <v>0</v>
      </c>
      <c r="O6946" s="1461">
        <v>40</v>
      </c>
      <c r="P6946" s="1461">
        <v>0</v>
      </c>
      <c r="Q6946" s="1461"/>
      <c r="R6946" s="1461"/>
      <c r="S6946" s="1461"/>
      <c r="T6946" s="1461"/>
      <c r="U6946" s="1461"/>
      <c r="V6946" s="1461"/>
      <c r="W6946" s="1461"/>
      <c r="X6946" s="1461"/>
      <c r="Y6946" s="1461"/>
      <c r="Z6946" s="1461"/>
      <c r="AA6946" s="1461"/>
      <c r="AB6946" s="1461"/>
      <c r="AC6946" s="1507">
        <f t="shared" si="2413"/>
        <v>270</v>
      </c>
      <c r="AD6946" s="1508">
        <f t="shared" si="2414"/>
        <v>375.29999999999995</v>
      </c>
      <c r="AE6946" s="14">
        <f t="shared" si="2415"/>
        <v>11.166666666666666</v>
      </c>
      <c r="AF6946" s="14">
        <f t="shared" si="2416"/>
        <v>13.333333333333334</v>
      </c>
      <c r="AG6946" s="14">
        <f t="shared" si="2417"/>
        <v>20.25</v>
      </c>
      <c r="AH6946" s="14">
        <f t="shared" si="2418"/>
        <v>9.0833333333333339</v>
      </c>
      <c r="AI6946" s="14">
        <f t="shared" si="2419"/>
        <v>121.11111111111111</v>
      </c>
      <c r="AJ6946" s="1461"/>
    </row>
    <row r="6947" spans="1:36" ht="15.75">
      <c r="A6947" s="1461" t="e">
        <f>A6946+1</f>
        <v>#REF!</v>
      </c>
      <c r="B6947" s="2757" t="s">
        <v>740</v>
      </c>
      <c r="C6947" s="2758" t="s">
        <v>66</v>
      </c>
      <c r="D6947" s="2759">
        <v>214.89</v>
      </c>
      <c r="E6947" s="2760">
        <v>50</v>
      </c>
      <c r="F6947" s="1280">
        <f t="shared" si="2411"/>
        <v>10744.5</v>
      </c>
      <c r="G6947" s="2761"/>
      <c r="H6947" s="2539">
        <f t="shared" si="2412"/>
        <v>0</v>
      </c>
      <c r="I6947" s="2762">
        <v>44552</v>
      </c>
      <c r="J6947" s="2762" t="s">
        <v>316</v>
      </c>
      <c r="K6947" s="1461"/>
      <c r="L6947" s="2763" t="s">
        <v>1319</v>
      </c>
      <c r="M6947" s="1269"/>
      <c r="N6947" s="1461">
        <v>0</v>
      </c>
      <c r="O6947" s="1461">
        <v>0</v>
      </c>
      <c r="P6947" s="1461">
        <v>0</v>
      </c>
      <c r="Q6947" s="1461"/>
      <c r="R6947" s="1461"/>
      <c r="S6947" s="1461"/>
      <c r="T6947" s="1461"/>
      <c r="U6947" s="1461"/>
      <c r="V6947" s="1461"/>
      <c r="W6947" s="1461"/>
      <c r="X6947" s="1461"/>
      <c r="Y6947" s="1461"/>
      <c r="Z6947" s="1461"/>
      <c r="AA6947" s="1461"/>
      <c r="AB6947" s="1461"/>
      <c r="AC6947" s="1507">
        <f t="shared" si="2413"/>
        <v>50</v>
      </c>
      <c r="AD6947" s="1508">
        <f t="shared" si="2414"/>
        <v>10744.5</v>
      </c>
      <c r="AE6947" s="14">
        <f t="shared" si="2415"/>
        <v>8.1333333333333329</v>
      </c>
      <c r="AF6947" s="14">
        <f t="shared" si="2416"/>
        <v>0</v>
      </c>
      <c r="AG6947" s="14" t="e">
        <f t="shared" si="2417"/>
        <v>#DIV/0!</v>
      </c>
      <c r="AH6947" s="14" t="e">
        <f t="shared" si="2418"/>
        <v>#DIV/0!</v>
      </c>
      <c r="AI6947" s="14">
        <f t="shared" si="2419"/>
        <v>50</v>
      </c>
      <c r="AJ6947" s="1461"/>
    </row>
    <row r="6948" spans="1:36" ht="15.75">
      <c r="A6948" s="1461" t="e">
        <f>A6947+1</f>
        <v>#REF!</v>
      </c>
      <c r="B6948" s="2757" t="s">
        <v>2544</v>
      </c>
      <c r="C6948" s="2758" t="s">
        <v>66</v>
      </c>
      <c r="D6948" s="2759">
        <v>214.89</v>
      </c>
      <c r="E6948" s="2760">
        <v>100</v>
      </c>
      <c r="F6948" s="1280">
        <f t="shared" si="2411"/>
        <v>21489</v>
      </c>
      <c r="G6948" s="2761"/>
      <c r="H6948" s="2539">
        <f t="shared" si="2412"/>
        <v>0</v>
      </c>
      <c r="I6948" s="2762">
        <v>44552</v>
      </c>
      <c r="J6948" s="2762" t="s">
        <v>316</v>
      </c>
      <c r="K6948" s="1461"/>
      <c r="L6948" s="2763" t="s">
        <v>1319</v>
      </c>
      <c r="M6948" s="1269"/>
      <c r="N6948" s="1461">
        <v>0</v>
      </c>
      <c r="O6948" s="1461">
        <v>0</v>
      </c>
      <c r="P6948" s="1461">
        <v>0</v>
      </c>
      <c r="Q6948" s="1461"/>
      <c r="R6948" s="1461"/>
      <c r="S6948" s="1461"/>
      <c r="T6948" s="1461"/>
      <c r="U6948" s="1461"/>
      <c r="V6948" s="1461"/>
      <c r="W6948" s="1461"/>
      <c r="X6948" s="1461"/>
      <c r="Y6948" s="1461"/>
      <c r="Z6948" s="1461"/>
      <c r="AA6948" s="1461"/>
      <c r="AB6948" s="1461"/>
      <c r="AC6948" s="1507">
        <f t="shared" si="2413"/>
        <v>100</v>
      </c>
      <c r="AD6948" s="1508">
        <f t="shared" si="2414"/>
        <v>21489</v>
      </c>
      <c r="AE6948" s="14">
        <f t="shared" si="2415"/>
        <v>8.1333333333333329</v>
      </c>
      <c r="AF6948" s="14">
        <f t="shared" si="2416"/>
        <v>0</v>
      </c>
      <c r="AG6948" s="14" t="e">
        <f t="shared" si="2417"/>
        <v>#DIV/0!</v>
      </c>
      <c r="AH6948" s="14" t="e">
        <f t="shared" si="2418"/>
        <v>#DIV/0!</v>
      </c>
      <c r="AI6948" s="14">
        <f t="shared" si="2419"/>
        <v>100</v>
      </c>
      <c r="AJ6948" s="1461"/>
    </row>
    <row r="6949" spans="1:36" ht="15.75">
      <c r="A6949" s="1461">
        <v>8</v>
      </c>
      <c r="B6949" s="2757" t="s">
        <v>2814</v>
      </c>
      <c r="C6949" s="2758" t="s">
        <v>176</v>
      </c>
      <c r="D6949" s="2759">
        <v>172.81</v>
      </c>
      <c r="E6949" s="2760">
        <v>665</v>
      </c>
      <c r="F6949" s="1280">
        <f t="shared" si="2411"/>
        <v>114918.65000000001</v>
      </c>
      <c r="G6949" s="2761"/>
      <c r="H6949" s="2539">
        <f t="shared" si="2412"/>
        <v>0</v>
      </c>
      <c r="I6949" s="2762">
        <v>44552</v>
      </c>
      <c r="J6949" s="2762" t="s">
        <v>2784</v>
      </c>
      <c r="K6949" s="1461"/>
      <c r="L6949" s="2763" t="s">
        <v>1319</v>
      </c>
      <c r="M6949" s="1269"/>
      <c r="N6949" s="1461">
        <v>0</v>
      </c>
      <c r="O6949" s="1461">
        <v>181</v>
      </c>
      <c r="P6949" s="1461">
        <v>0</v>
      </c>
      <c r="Q6949" s="1461"/>
      <c r="R6949" s="1461"/>
      <c r="S6949" s="1461"/>
      <c r="T6949" s="1461"/>
      <c r="U6949" s="1461"/>
      <c r="V6949" s="1461"/>
      <c r="W6949" s="1461"/>
      <c r="X6949" s="1461"/>
      <c r="Y6949" s="1461"/>
      <c r="Z6949" s="1461"/>
      <c r="AA6949" s="1461"/>
      <c r="AB6949" s="1461"/>
      <c r="AC6949" s="1507">
        <f t="shared" si="2413"/>
        <v>484</v>
      </c>
      <c r="AD6949" s="1508">
        <f t="shared" si="2414"/>
        <v>83640.040000000008</v>
      </c>
      <c r="AE6949" s="14">
        <f t="shared" si="2415"/>
        <v>32.5</v>
      </c>
      <c r="AF6949" s="14">
        <f t="shared" si="2416"/>
        <v>60.333333333333336</v>
      </c>
      <c r="AG6949" s="14">
        <f t="shared" si="2417"/>
        <v>8.0220994475138117</v>
      </c>
      <c r="AH6949" s="14">
        <f t="shared" si="2418"/>
        <v>-24.47790055248619</v>
      </c>
      <c r="AI6949" s="14">
        <f t="shared" si="2419"/>
        <v>-1476.8333333333335</v>
      </c>
      <c r="AJ6949" s="1461"/>
    </row>
    <row r="6950" spans="1:36" ht="15.75">
      <c r="A6950" s="1461">
        <v>9</v>
      </c>
      <c r="B6950" s="1355" t="s">
        <v>10470</v>
      </c>
      <c r="C6950" s="1353" t="s">
        <v>66</v>
      </c>
      <c r="D6950" s="1281">
        <v>8.7899999999999991</v>
      </c>
      <c r="E6950" s="2760"/>
      <c r="F6950" s="1280"/>
      <c r="G6950" s="2768">
        <v>800</v>
      </c>
      <c r="H6950" s="2539">
        <f t="shared" si="2412"/>
        <v>7031.9999999999991</v>
      </c>
      <c r="I6950" s="2762">
        <v>44992</v>
      </c>
      <c r="J6950" s="2762"/>
      <c r="K6950" s="1461"/>
      <c r="L6950" s="2763">
        <v>210</v>
      </c>
      <c r="M6950" s="1269">
        <v>44987</v>
      </c>
      <c r="N6950" s="1461"/>
      <c r="O6950" s="1461"/>
      <c r="P6950" s="1461">
        <v>0</v>
      </c>
      <c r="Q6950" s="1461"/>
      <c r="R6950" s="1461"/>
      <c r="S6950" s="1461"/>
      <c r="T6950" s="1461"/>
      <c r="U6950" s="1461"/>
      <c r="V6950" s="1461"/>
      <c r="W6950" s="1461"/>
      <c r="X6950" s="1461"/>
      <c r="Y6950" s="1461"/>
      <c r="Z6950" s="1461"/>
      <c r="AA6950" s="1461"/>
      <c r="AB6950" s="1461"/>
      <c r="AC6950" s="1507">
        <f t="shared" si="2413"/>
        <v>800</v>
      </c>
      <c r="AD6950" s="1508">
        <f t="shared" si="2414"/>
        <v>7031.9999999999991</v>
      </c>
      <c r="AE6950" s="14">
        <f t="shared" si="2415"/>
        <v>-1500.5666666666666</v>
      </c>
      <c r="AF6950" s="14">
        <f t="shared" si="2416"/>
        <v>0</v>
      </c>
      <c r="AG6950" s="14" t="e">
        <f t="shared" si="2417"/>
        <v>#DIV/0!</v>
      </c>
      <c r="AH6950" s="14" t="e">
        <f t="shared" si="2418"/>
        <v>#DIV/0!</v>
      </c>
      <c r="AI6950" s="14">
        <f t="shared" si="2419"/>
        <v>800</v>
      </c>
      <c r="AJ6950" s="1461"/>
    </row>
    <row r="6951" spans="1:36" ht="15.75">
      <c r="A6951" s="1461">
        <f t="shared" ref="A6951:A6968" si="2420">A6950+1</f>
        <v>10</v>
      </c>
      <c r="B6951" s="1355" t="s">
        <v>10035</v>
      </c>
      <c r="C6951" s="1353" t="s">
        <v>66</v>
      </c>
      <c r="D6951" s="1281">
        <v>21.95</v>
      </c>
      <c r="E6951" s="2760"/>
      <c r="F6951" s="1280"/>
      <c r="G6951" s="2768">
        <v>100</v>
      </c>
      <c r="H6951" s="2539">
        <f t="shared" si="2412"/>
        <v>2195</v>
      </c>
      <c r="I6951" s="2762">
        <v>44992</v>
      </c>
      <c r="J6951" s="2762"/>
      <c r="K6951" s="1461"/>
      <c r="L6951" s="2763">
        <v>210</v>
      </c>
      <c r="M6951" s="1269">
        <v>44988</v>
      </c>
      <c r="N6951" s="1461"/>
      <c r="O6951" s="1461"/>
      <c r="P6951" s="1461">
        <v>0</v>
      </c>
      <c r="Q6951" s="1461"/>
      <c r="R6951" s="1461"/>
      <c r="S6951" s="1461"/>
      <c r="T6951" s="1461"/>
      <c r="U6951" s="1461"/>
      <c r="V6951" s="1461"/>
      <c r="W6951" s="1461"/>
      <c r="X6951" s="1461"/>
      <c r="Y6951" s="1461"/>
      <c r="Z6951" s="1461"/>
      <c r="AA6951" s="1461"/>
      <c r="AB6951" s="1461"/>
      <c r="AC6951" s="1507">
        <f t="shared" si="2413"/>
        <v>100</v>
      </c>
      <c r="AD6951" s="1508">
        <f t="shared" si="2414"/>
        <v>2195</v>
      </c>
      <c r="AE6951" s="14">
        <f t="shared" si="2415"/>
        <v>-1500.5666666666666</v>
      </c>
      <c r="AF6951" s="14">
        <f t="shared" si="2416"/>
        <v>0</v>
      </c>
      <c r="AG6951" s="14" t="e">
        <f t="shared" si="2417"/>
        <v>#DIV/0!</v>
      </c>
      <c r="AH6951" s="14" t="e">
        <f t="shared" si="2418"/>
        <v>#DIV/0!</v>
      </c>
      <c r="AI6951" s="14">
        <f t="shared" si="2419"/>
        <v>100</v>
      </c>
      <c r="AJ6951" s="1461"/>
    </row>
    <row r="6952" spans="1:36" ht="15.75">
      <c r="A6952" s="1461">
        <f t="shared" si="2420"/>
        <v>11</v>
      </c>
      <c r="B6952" s="1355" t="s">
        <v>10471</v>
      </c>
      <c r="C6952" s="1353" t="s">
        <v>66</v>
      </c>
      <c r="D6952" s="1281">
        <v>21.95</v>
      </c>
      <c r="E6952" s="2760"/>
      <c r="F6952" s="1280"/>
      <c r="G6952" s="2768">
        <v>300</v>
      </c>
      <c r="H6952" s="2539">
        <f t="shared" si="2412"/>
        <v>6585</v>
      </c>
      <c r="I6952" s="2762">
        <v>44992</v>
      </c>
      <c r="J6952" s="2762"/>
      <c r="K6952" s="1461"/>
      <c r="L6952" s="2763">
        <v>210</v>
      </c>
      <c r="M6952" s="1269">
        <v>44989</v>
      </c>
      <c r="N6952" s="1461"/>
      <c r="O6952" s="1461"/>
      <c r="P6952" s="1461">
        <v>0</v>
      </c>
      <c r="Q6952" s="1461"/>
      <c r="R6952" s="1461"/>
      <c r="S6952" s="1461"/>
      <c r="T6952" s="1461"/>
      <c r="U6952" s="1461"/>
      <c r="V6952" s="1461"/>
      <c r="W6952" s="1461"/>
      <c r="X6952" s="1461"/>
      <c r="Y6952" s="1461"/>
      <c r="Z6952" s="1461"/>
      <c r="AA6952" s="1461"/>
      <c r="AB6952" s="1461"/>
      <c r="AC6952" s="1507">
        <f t="shared" si="2413"/>
        <v>300</v>
      </c>
      <c r="AD6952" s="1508">
        <f t="shared" si="2414"/>
        <v>6585</v>
      </c>
      <c r="AE6952" s="14">
        <f t="shared" si="2415"/>
        <v>-1500.5666666666666</v>
      </c>
      <c r="AF6952" s="14">
        <f t="shared" si="2416"/>
        <v>0</v>
      </c>
      <c r="AG6952" s="14" t="e">
        <f t="shared" si="2417"/>
        <v>#DIV/0!</v>
      </c>
      <c r="AH6952" s="14" t="e">
        <f t="shared" si="2418"/>
        <v>#DIV/0!</v>
      </c>
      <c r="AI6952" s="14">
        <f t="shared" si="2419"/>
        <v>300</v>
      </c>
      <c r="AJ6952" s="1461"/>
    </row>
    <row r="6953" spans="1:36" ht="15.75">
      <c r="A6953" s="1461">
        <f t="shared" si="2420"/>
        <v>12</v>
      </c>
      <c r="B6953" s="1355" t="s">
        <v>10472</v>
      </c>
      <c r="C6953" s="1353" t="s">
        <v>66</v>
      </c>
      <c r="D6953" s="1281">
        <v>1.99</v>
      </c>
      <c r="E6953" s="2760"/>
      <c r="F6953" s="1280"/>
      <c r="G6953" s="2768">
        <v>1000</v>
      </c>
      <c r="H6953" s="2539">
        <f t="shared" si="2412"/>
        <v>1990</v>
      </c>
      <c r="I6953" s="2762">
        <v>44993</v>
      </c>
      <c r="J6953" s="2762"/>
      <c r="K6953" s="1461"/>
      <c r="L6953" s="2763">
        <v>210</v>
      </c>
      <c r="M6953" s="1269">
        <v>44990</v>
      </c>
      <c r="N6953" s="1461"/>
      <c r="O6953" s="1461"/>
      <c r="P6953" s="1461">
        <v>0</v>
      </c>
      <c r="Q6953" s="1461"/>
      <c r="R6953" s="1461"/>
      <c r="S6953" s="1461"/>
      <c r="T6953" s="1461"/>
      <c r="U6953" s="1461"/>
      <c r="V6953" s="1461"/>
      <c r="W6953" s="1461"/>
      <c r="X6953" s="1461"/>
      <c r="Y6953" s="1461"/>
      <c r="Z6953" s="1461"/>
      <c r="AA6953" s="1461"/>
      <c r="AB6953" s="1461"/>
      <c r="AC6953" s="1507">
        <f t="shared" si="2413"/>
        <v>1000</v>
      </c>
      <c r="AD6953" s="1508">
        <f t="shared" si="2414"/>
        <v>1990</v>
      </c>
      <c r="AE6953" s="14">
        <f t="shared" si="2415"/>
        <v>-1500.5666666666666</v>
      </c>
      <c r="AF6953" s="14">
        <f t="shared" si="2416"/>
        <v>0</v>
      </c>
      <c r="AG6953" s="14" t="e">
        <f t="shared" si="2417"/>
        <v>#DIV/0!</v>
      </c>
      <c r="AH6953" s="14" t="e">
        <f t="shared" si="2418"/>
        <v>#DIV/0!</v>
      </c>
      <c r="AI6953" s="14">
        <f t="shared" si="2419"/>
        <v>1000</v>
      </c>
      <c r="AJ6953" s="1461"/>
    </row>
    <row r="6954" spans="1:36" ht="15.75">
      <c r="A6954" s="1461">
        <f t="shared" si="2420"/>
        <v>13</v>
      </c>
      <c r="B6954" s="1355" t="s">
        <v>10473</v>
      </c>
      <c r="C6954" s="1353" t="s">
        <v>66</v>
      </c>
      <c r="D6954" s="1281">
        <v>3.24</v>
      </c>
      <c r="E6954" s="2760"/>
      <c r="F6954" s="1280"/>
      <c r="G6954" s="2768">
        <v>150</v>
      </c>
      <c r="H6954" s="2539">
        <f t="shared" si="2412"/>
        <v>486.00000000000006</v>
      </c>
      <c r="I6954" s="2762">
        <v>44994</v>
      </c>
      <c r="J6954" s="2762"/>
      <c r="K6954" s="1461"/>
      <c r="L6954" s="2763">
        <v>210</v>
      </c>
      <c r="M6954" s="1269">
        <v>44991</v>
      </c>
      <c r="N6954" s="1461"/>
      <c r="O6954" s="1461"/>
      <c r="P6954" s="1461">
        <v>0</v>
      </c>
      <c r="Q6954" s="1461"/>
      <c r="R6954" s="1461"/>
      <c r="S6954" s="1461"/>
      <c r="T6954" s="1461"/>
      <c r="U6954" s="1461"/>
      <c r="V6954" s="1461"/>
      <c r="W6954" s="1461"/>
      <c r="X6954" s="1461"/>
      <c r="Y6954" s="1461"/>
      <c r="Z6954" s="1461"/>
      <c r="AA6954" s="1461"/>
      <c r="AB6954" s="1461"/>
      <c r="AC6954" s="1507">
        <f t="shared" si="2413"/>
        <v>150</v>
      </c>
      <c r="AD6954" s="1508">
        <f t="shared" si="2414"/>
        <v>486.00000000000006</v>
      </c>
      <c r="AE6954" s="14">
        <f t="shared" si="2415"/>
        <v>-1500.5666666666666</v>
      </c>
      <c r="AF6954" s="14">
        <f t="shared" si="2416"/>
        <v>0</v>
      </c>
      <c r="AG6954" s="14" t="e">
        <f t="shared" si="2417"/>
        <v>#DIV/0!</v>
      </c>
      <c r="AH6954" s="14" t="e">
        <f t="shared" si="2418"/>
        <v>#DIV/0!</v>
      </c>
      <c r="AI6954" s="14">
        <f t="shared" si="2419"/>
        <v>150</v>
      </c>
      <c r="AJ6954" s="1461"/>
    </row>
    <row r="6955" spans="1:36" ht="15.75">
      <c r="A6955" s="1461">
        <f t="shared" si="2420"/>
        <v>14</v>
      </c>
      <c r="B6955" s="1355" t="s">
        <v>10474</v>
      </c>
      <c r="C6955" s="1353" t="s">
        <v>66</v>
      </c>
      <c r="D6955" s="1281">
        <v>9.35</v>
      </c>
      <c r="E6955" s="2760"/>
      <c r="F6955" s="1280"/>
      <c r="G6955" s="2768">
        <v>2000</v>
      </c>
      <c r="H6955" s="2539">
        <f t="shared" si="2412"/>
        <v>18700</v>
      </c>
      <c r="I6955" s="2762">
        <v>44995</v>
      </c>
      <c r="J6955" s="2762"/>
      <c r="K6955" s="1461"/>
      <c r="L6955" s="2763">
        <v>210</v>
      </c>
      <c r="M6955" s="1269">
        <v>44992</v>
      </c>
      <c r="N6955" s="1461"/>
      <c r="O6955" s="1461"/>
      <c r="P6955" s="1461">
        <v>530</v>
      </c>
      <c r="Q6955" s="1461"/>
      <c r="R6955" s="1461"/>
      <c r="S6955" s="1461"/>
      <c r="T6955" s="1461"/>
      <c r="U6955" s="1461"/>
      <c r="V6955" s="1461"/>
      <c r="W6955" s="1461"/>
      <c r="X6955" s="1461"/>
      <c r="Y6955" s="1461"/>
      <c r="Z6955" s="1461"/>
      <c r="AA6955" s="1461"/>
      <c r="AB6955" s="1461"/>
      <c r="AC6955" s="1507">
        <f t="shared" si="2413"/>
        <v>1470</v>
      </c>
      <c r="AD6955" s="1508">
        <f t="shared" si="2414"/>
        <v>13744.5</v>
      </c>
      <c r="AE6955" s="14">
        <f t="shared" si="2415"/>
        <v>-1500.5666666666666</v>
      </c>
      <c r="AF6955" s="14">
        <f t="shared" si="2416"/>
        <v>176.66666666666666</v>
      </c>
      <c r="AG6955" s="14">
        <f t="shared" si="2417"/>
        <v>8.3207547169811331</v>
      </c>
      <c r="AH6955" s="14">
        <f t="shared" si="2418"/>
        <v>1508.8874213836477</v>
      </c>
      <c r="AI6955" s="14">
        <f t="shared" si="2419"/>
        <v>266570.11111111107</v>
      </c>
      <c r="AJ6955" s="1461"/>
    </row>
    <row r="6956" spans="1:36" ht="15.75">
      <c r="A6956" s="1461">
        <f t="shared" si="2420"/>
        <v>15</v>
      </c>
      <c r="B6956" s="1355" t="s">
        <v>10475</v>
      </c>
      <c r="C6956" s="1353" t="s">
        <v>66</v>
      </c>
      <c r="D6956" s="1281">
        <v>6.9</v>
      </c>
      <c r="E6956" s="2760"/>
      <c r="F6956" s="1280"/>
      <c r="G6956" s="2768">
        <v>2000</v>
      </c>
      <c r="H6956" s="2539">
        <f t="shared" si="2412"/>
        <v>13800</v>
      </c>
      <c r="I6956" s="2762">
        <v>44996</v>
      </c>
      <c r="J6956" s="2762"/>
      <c r="K6956" s="1461"/>
      <c r="L6956" s="2763">
        <v>210</v>
      </c>
      <c r="M6956" s="1269">
        <v>44993</v>
      </c>
      <c r="N6956" s="1461"/>
      <c r="O6956" s="1461"/>
      <c r="P6956" s="1461">
        <v>1000</v>
      </c>
      <c r="Q6956" s="1461"/>
      <c r="R6956" s="1461"/>
      <c r="S6956" s="1461"/>
      <c r="T6956" s="1461"/>
      <c r="U6956" s="1461"/>
      <c r="V6956" s="1461"/>
      <c r="W6956" s="1461"/>
      <c r="X6956" s="1461"/>
      <c r="Y6956" s="1461"/>
      <c r="Z6956" s="1461"/>
      <c r="AA6956" s="1461"/>
      <c r="AB6956" s="1461"/>
      <c r="AC6956" s="1507">
        <f t="shared" si="2413"/>
        <v>1000</v>
      </c>
      <c r="AD6956" s="1508">
        <f t="shared" si="2414"/>
        <v>6900</v>
      </c>
      <c r="AE6956" s="14">
        <f t="shared" si="2415"/>
        <v>-1500.5666666666666</v>
      </c>
      <c r="AF6956" s="14">
        <f t="shared" si="2416"/>
        <v>333.33333333333331</v>
      </c>
      <c r="AG6956" s="14">
        <f t="shared" si="2417"/>
        <v>3</v>
      </c>
      <c r="AH6956" s="14">
        <f t="shared" si="2418"/>
        <v>1503.5666666666666</v>
      </c>
      <c r="AI6956" s="14">
        <f t="shared" si="2419"/>
        <v>501188.88888888882</v>
      </c>
      <c r="AJ6956" s="1461"/>
    </row>
    <row r="6957" spans="1:36" ht="15.75">
      <c r="A6957" s="1461">
        <f t="shared" si="2420"/>
        <v>16</v>
      </c>
      <c r="B6957" s="1355" t="s">
        <v>10476</v>
      </c>
      <c r="C6957" s="1353" t="s">
        <v>143</v>
      </c>
      <c r="D6957" s="2769">
        <v>25.273402000000001</v>
      </c>
      <c r="E6957" s="2760"/>
      <c r="F6957" s="1280"/>
      <c r="G6957" s="2768">
        <v>500</v>
      </c>
      <c r="H6957" s="2539">
        <f t="shared" si="2412"/>
        <v>12636.701000000001</v>
      </c>
      <c r="I6957" s="2762">
        <v>44997</v>
      </c>
      <c r="J6957" s="2762"/>
      <c r="K6957" s="1461"/>
      <c r="L6957" s="2763">
        <v>210</v>
      </c>
      <c r="M6957" s="1269">
        <v>44994</v>
      </c>
      <c r="N6957" s="1461"/>
      <c r="O6957" s="1461"/>
      <c r="P6957" s="1461">
        <v>0</v>
      </c>
      <c r="Q6957" s="1461"/>
      <c r="R6957" s="1461"/>
      <c r="S6957" s="1461"/>
      <c r="T6957" s="1461"/>
      <c r="U6957" s="1461"/>
      <c r="V6957" s="1461"/>
      <c r="W6957" s="1461"/>
      <c r="X6957" s="1461"/>
      <c r="Y6957" s="1461"/>
      <c r="Z6957" s="1461"/>
      <c r="AA6957" s="1461"/>
      <c r="AB6957" s="1461"/>
      <c r="AC6957" s="1507">
        <f t="shared" si="2413"/>
        <v>500</v>
      </c>
      <c r="AD6957" s="1508">
        <f t="shared" si="2414"/>
        <v>12636.701000000001</v>
      </c>
      <c r="AE6957" s="14">
        <f t="shared" si="2415"/>
        <v>-1500.5666666666666</v>
      </c>
      <c r="AF6957" s="14">
        <f t="shared" si="2416"/>
        <v>0</v>
      </c>
      <c r="AG6957" s="14" t="e">
        <f t="shared" si="2417"/>
        <v>#DIV/0!</v>
      </c>
      <c r="AH6957" s="14" t="e">
        <f t="shared" si="2418"/>
        <v>#DIV/0!</v>
      </c>
      <c r="AI6957" s="14">
        <f t="shared" si="2419"/>
        <v>500</v>
      </c>
      <c r="AJ6957" s="1461"/>
    </row>
    <row r="6958" spans="1:36" ht="15.75">
      <c r="A6958" s="1461">
        <f t="shared" si="2420"/>
        <v>17</v>
      </c>
      <c r="B6958" s="1355" t="s">
        <v>10477</v>
      </c>
      <c r="C6958" s="1353" t="s">
        <v>143</v>
      </c>
      <c r="D6958" s="2769">
        <v>31.885999999999999</v>
      </c>
      <c r="E6958" s="2760"/>
      <c r="F6958" s="1280"/>
      <c r="G6958" s="2768">
        <v>1695</v>
      </c>
      <c r="H6958" s="2539">
        <f t="shared" si="2412"/>
        <v>54046.77</v>
      </c>
      <c r="I6958" s="2762">
        <v>44998</v>
      </c>
      <c r="J6958" s="2762"/>
      <c r="K6958" s="1461"/>
      <c r="L6958" s="2763">
        <v>210</v>
      </c>
      <c r="M6958" s="1269">
        <v>44995</v>
      </c>
      <c r="N6958" s="1461"/>
      <c r="O6958" s="1461"/>
      <c r="P6958" s="1461">
        <v>0</v>
      </c>
      <c r="Q6958" s="1461"/>
      <c r="R6958" s="1461"/>
      <c r="S6958" s="1461"/>
      <c r="T6958" s="1461"/>
      <c r="U6958" s="1461"/>
      <c r="V6958" s="1461"/>
      <c r="W6958" s="1461"/>
      <c r="X6958" s="1461"/>
      <c r="Y6958" s="1461"/>
      <c r="Z6958" s="1461"/>
      <c r="AA6958" s="1461"/>
      <c r="AB6958" s="1461"/>
      <c r="AC6958" s="1507">
        <f t="shared" si="2413"/>
        <v>1695</v>
      </c>
      <c r="AD6958" s="1508">
        <f t="shared" si="2414"/>
        <v>54046.77</v>
      </c>
      <c r="AE6958" s="14">
        <f t="shared" si="2415"/>
        <v>-1500.5666666666666</v>
      </c>
      <c r="AF6958" s="14">
        <f t="shared" si="2416"/>
        <v>0</v>
      </c>
      <c r="AG6958" s="14" t="e">
        <f t="shared" si="2417"/>
        <v>#DIV/0!</v>
      </c>
      <c r="AH6958" s="14" t="e">
        <f t="shared" si="2418"/>
        <v>#DIV/0!</v>
      </c>
      <c r="AI6958" s="14">
        <f t="shared" si="2419"/>
        <v>1695</v>
      </c>
      <c r="AJ6958" s="1461"/>
    </row>
    <row r="6959" spans="1:36" ht="15.75">
      <c r="A6959" s="1461">
        <f t="shared" si="2420"/>
        <v>18</v>
      </c>
      <c r="B6959" s="1355" t="s">
        <v>10478</v>
      </c>
      <c r="C6959" s="1353" t="s">
        <v>156</v>
      </c>
      <c r="D6959" s="2769">
        <v>30.199680000000001</v>
      </c>
      <c r="E6959" s="2760"/>
      <c r="F6959" s="1280"/>
      <c r="G6959" s="2768">
        <v>150</v>
      </c>
      <c r="H6959" s="2539">
        <f t="shared" si="2412"/>
        <v>4529.9520000000002</v>
      </c>
      <c r="I6959" s="2762">
        <v>44999</v>
      </c>
      <c r="J6959" s="2762"/>
      <c r="K6959" s="1461"/>
      <c r="L6959" s="2763">
        <v>210</v>
      </c>
      <c r="M6959" s="1269">
        <v>44996</v>
      </c>
      <c r="N6959" s="1461"/>
      <c r="O6959" s="1461"/>
      <c r="P6959" s="1461">
        <v>0</v>
      </c>
      <c r="Q6959" s="1461"/>
      <c r="R6959" s="1461"/>
      <c r="S6959" s="1461"/>
      <c r="T6959" s="1461"/>
      <c r="U6959" s="1461"/>
      <c r="V6959" s="1461"/>
      <c r="W6959" s="1461"/>
      <c r="X6959" s="1461"/>
      <c r="Y6959" s="1461"/>
      <c r="Z6959" s="1461"/>
      <c r="AA6959" s="1461"/>
      <c r="AB6959" s="1461"/>
      <c r="AC6959" s="1507">
        <f t="shared" si="2413"/>
        <v>150</v>
      </c>
      <c r="AD6959" s="1508">
        <f t="shared" si="2414"/>
        <v>4529.9520000000002</v>
      </c>
      <c r="AE6959" s="14">
        <f t="shared" si="2415"/>
        <v>-1500.5666666666666</v>
      </c>
      <c r="AF6959" s="14">
        <f t="shared" si="2416"/>
        <v>0</v>
      </c>
      <c r="AG6959" s="14" t="e">
        <f t="shared" si="2417"/>
        <v>#DIV/0!</v>
      </c>
      <c r="AH6959" s="14" t="e">
        <f t="shared" si="2418"/>
        <v>#DIV/0!</v>
      </c>
      <c r="AI6959" s="14">
        <f t="shared" si="2419"/>
        <v>150</v>
      </c>
      <c r="AJ6959" s="1461"/>
    </row>
    <row r="6960" spans="1:36" ht="15.75">
      <c r="A6960" s="1461">
        <f t="shared" si="2420"/>
        <v>19</v>
      </c>
      <c r="B6960" s="1355" t="s">
        <v>10479</v>
      </c>
      <c r="C6960" s="1353" t="s">
        <v>156</v>
      </c>
      <c r="D6960" s="2769">
        <v>28.526</v>
      </c>
      <c r="E6960" s="2760"/>
      <c r="F6960" s="1280"/>
      <c r="G6960" s="2768">
        <v>350</v>
      </c>
      <c r="H6960" s="2539">
        <f t="shared" si="2412"/>
        <v>9984.1</v>
      </c>
      <c r="I6960" s="2762">
        <v>45000</v>
      </c>
      <c r="J6960" s="2762"/>
      <c r="K6960" s="1461"/>
      <c r="L6960" s="2763">
        <v>210</v>
      </c>
      <c r="M6960" s="1269">
        <v>44997</v>
      </c>
      <c r="N6960" s="1461"/>
      <c r="O6960" s="1461"/>
      <c r="P6960" s="1461">
        <v>0</v>
      </c>
      <c r="Q6960" s="1461"/>
      <c r="R6960" s="1461"/>
      <c r="S6960" s="1461"/>
      <c r="T6960" s="1461"/>
      <c r="U6960" s="1461"/>
      <c r="V6960" s="1461"/>
      <c r="W6960" s="1461"/>
      <c r="X6960" s="1461"/>
      <c r="Y6960" s="1461"/>
      <c r="Z6960" s="1461"/>
      <c r="AA6960" s="1461"/>
      <c r="AB6960" s="1461"/>
      <c r="AC6960" s="1507">
        <f t="shared" si="2413"/>
        <v>350</v>
      </c>
      <c r="AD6960" s="1508">
        <f t="shared" si="2414"/>
        <v>9984.1</v>
      </c>
      <c r="AE6960" s="14">
        <f t="shared" si="2415"/>
        <v>-1500.5666666666666</v>
      </c>
      <c r="AF6960" s="14">
        <f t="shared" si="2416"/>
        <v>0</v>
      </c>
      <c r="AG6960" s="14" t="e">
        <f t="shared" si="2417"/>
        <v>#DIV/0!</v>
      </c>
      <c r="AH6960" s="14" t="e">
        <f t="shared" si="2418"/>
        <v>#DIV/0!</v>
      </c>
      <c r="AI6960" s="14">
        <f t="shared" si="2419"/>
        <v>350</v>
      </c>
      <c r="AJ6960" s="1461"/>
    </row>
    <row r="6961" spans="1:36" ht="31.5">
      <c r="A6961" s="1461">
        <f t="shared" si="2420"/>
        <v>20</v>
      </c>
      <c r="B6961" s="1355" t="s">
        <v>10480</v>
      </c>
      <c r="C6961" s="1353" t="s">
        <v>143</v>
      </c>
      <c r="D6961" s="2769">
        <v>14.98</v>
      </c>
      <c r="E6961" s="2760"/>
      <c r="F6961" s="1280"/>
      <c r="G6961" s="2768">
        <v>150</v>
      </c>
      <c r="H6961" s="2539">
        <f t="shared" si="2412"/>
        <v>2247</v>
      </c>
      <c r="I6961" s="2762">
        <v>45001</v>
      </c>
      <c r="J6961" s="2762"/>
      <c r="K6961" s="1461"/>
      <c r="L6961" s="2763">
        <v>210</v>
      </c>
      <c r="M6961" s="1269">
        <v>44998</v>
      </c>
      <c r="N6961" s="1461"/>
      <c r="O6961" s="1461"/>
      <c r="P6961" s="1461">
        <v>0</v>
      </c>
      <c r="Q6961" s="1461"/>
      <c r="R6961" s="1461"/>
      <c r="S6961" s="1461"/>
      <c r="T6961" s="1461"/>
      <c r="U6961" s="1461"/>
      <c r="V6961" s="1461"/>
      <c r="W6961" s="1461"/>
      <c r="X6961" s="1461"/>
      <c r="Y6961" s="1461"/>
      <c r="Z6961" s="1461"/>
      <c r="AA6961" s="1461"/>
      <c r="AB6961" s="1461"/>
      <c r="AC6961" s="1507">
        <f t="shared" si="2413"/>
        <v>150</v>
      </c>
      <c r="AD6961" s="1508">
        <f t="shared" si="2414"/>
        <v>2247</v>
      </c>
      <c r="AE6961" s="14">
        <f t="shared" si="2415"/>
        <v>-1500.5666666666666</v>
      </c>
      <c r="AF6961" s="14">
        <f t="shared" si="2416"/>
        <v>0</v>
      </c>
      <c r="AG6961" s="14" t="e">
        <f t="shared" si="2417"/>
        <v>#DIV/0!</v>
      </c>
      <c r="AH6961" s="14" t="e">
        <f t="shared" si="2418"/>
        <v>#DIV/0!</v>
      </c>
      <c r="AI6961" s="14">
        <f t="shared" si="2419"/>
        <v>150</v>
      </c>
      <c r="AJ6961" s="1461"/>
    </row>
    <row r="6962" spans="1:36" ht="15.75">
      <c r="A6962" s="1461">
        <f t="shared" si="2420"/>
        <v>21</v>
      </c>
      <c r="B6962" s="1355" t="s">
        <v>10481</v>
      </c>
      <c r="C6962" s="1353" t="s">
        <v>156</v>
      </c>
      <c r="D6962" s="2769">
        <v>1.71</v>
      </c>
      <c r="E6962" s="2760"/>
      <c r="F6962" s="1280"/>
      <c r="G6962" s="2768">
        <v>100</v>
      </c>
      <c r="H6962" s="2539">
        <f t="shared" si="2412"/>
        <v>171</v>
      </c>
      <c r="I6962" s="2762">
        <v>45002</v>
      </c>
      <c r="J6962" s="2762"/>
      <c r="K6962" s="1461"/>
      <c r="L6962" s="2763">
        <v>210</v>
      </c>
      <c r="M6962" s="1269">
        <v>44999</v>
      </c>
      <c r="N6962" s="1461"/>
      <c r="O6962" s="1461"/>
      <c r="P6962" s="1461">
        <v>0</v>
      </c>
      <c r="Q6962" s="1461"/>
      <c r="R6962" s="1461"/>
      <c r="S6962" s="1461"/>
      <c r="T6962" s="1461"/>
      <c r="U6962" s="1461"/>
      <c r="V6962" s="1461"/>
      <c r="W6962" s="1461"/>
      <c r="X6962" s="1461"/>
      <c r="Y6962" s="1461"/>
      <c r="Z6962" s="1461"/>
      <c r="AA6962" s="1461"/>
      <c r="AB6962" s="1461"/>
      <c r="AC6962" s="1507">
        <f t="shared" si="2413"/>
        <v>100</v>
      </c>
      <c r="AD6962" s="1508">
        <f t="shared" si="2414"/>
        <v>171</v>
      </c>
      <c r="AE6962" s="14">
        <f t="shared" si="2415"/>
        <v>-1500.5666666666666</v>
      </c>
      <c r="AF6962" s="14">
        <f t="shared" si="2416"/>
        <v>0</v>
      </c>
      <c r="AG6962" s="14" t="e">
        <f t="shared" si="2417"/>
        <v>#DIV/0!</v>
      </c>
      <c r="AH6962" s="14" t="e">
        <f t="shared" si="2418"/>
        <v>#DIV/0!</v>
      </c>
      <c r="AI6962" s="14">
        <f t="shared" si="2419"/>
        <v>100</v>
      </c>
      <c r="AJ6962" s="1461"/>
    </row>
    <row r="6963" spans="1:36" ht="15.75">
      <c r="A6963" s="1461">
        <f t="shared" si="2420"/>
        <v>22</v>
      </c>
      <c r="B6963" s="1355" t="s">
        <v>10482</v>
      </c>
      <c r="C6963" s="1353" t="s">
        <v>156</v>
      </c>
      <c r="D6963" s="2769">
        <v>2.68</v>
      </c>
      <c r="E6963" s="2760"/>
      <c r="F6963" s="1280"/>
      <c r="G6963" s="2768">
        <v>100</v>
      </c>
      <c r="H6963" s="2539">
        <f t="shared" si="2412"/>
        <v>268</v>
      </c>
      <c r="I6963" s="2762">
        <v>45003</v>
      </c>
      <c r="J6963" s="2762"/>
      <c r="K6963" s="1461"/>
      <c r="L6963" s="2763">
        <v>210</v>
      </c>
      <c r="M6963" s="1269">
        <v>45000</v>
      </c>
      <c r="N6963" s="1461"/>
      <c r="O6963" s="1461"/>
      <c r="P6963" s="1461">
        <v>0</v>
      </c>
      <c r="Q6963" s="1461"/>
      <c r="R6963" s="1461"/>
      <c r="S6963" s="1461"/>
      <c r="T6963" s="1461"/>
      <c r="U6963" s="1461"/>
      <c r="V6963" s="1461"/>
      <c r="W6963" s="1461"/>
      <c r="X6963" s="1461"/>
      <c r="Y6963" s="1461"/>
      <c r="Z6963" s="1461"/>
      <c r="AA6963" s="1461"/>
      <c r="AB6963" s="1461"/>
      <c r="AC6963" s="1507">
        <f t="shared" si="2413"/>
        <v>100</v>
      </c>
      <c r="AD6963" s="1508">
        <f t="shared" si="2414"/>
        <v>268</v>
      </c>
      <c r="AE6963" s="14">
        <f t="shared" si="2415"/>
        <v>-1500.5666666666666</v>
      </c>
      <c r="AF6963" s="14">
        <f t="shared" si="2416"/>
        <v>0</v>
      </c>
      <c r="AG6963" s="14" t="e">
        <f t="shared" si="2417"/>
        <v>#DIV/0!</v>
      </c>
      <c r="AH6963" s="14" t="e">
        <f t="shared" si="2418"/>
        <v>#DIV/0!</v>
      </c>
      <c r="AI6963" s="14">
        <f t="shared" si="2419"/>
        <v>100</v>
      </c>
      <c r="AJ6963" s="1461"/>
    </row>
    <row r="6964" spans="1:36" ht="15.75">
      <c r="A6964" s="1461">
        <f t="shared" si="2420"/>
        <v>23</v>
      </c>
      <c r="B6964" s="1355" t="s">
        <v>10483</v>
      </c>
      <c r="C6964" s="1353" t="s">
        <v>143</v>
      </c>
      <c r="D6964" s="2769">
        <v>131.25</v>
      </c>
      <c r="E6964" s="2760"/>
      <c r="F6964" s="1280"/>
      <c r="G6964" s="2768">
        <v>50</v>
      </c>
      <c r="H6964" s="2539">
        <f t="shared" si="2412"/>
        <v>6562.5</v>
      </c>
      <c r="I6964" s="2762">
        <v>45004</v>
      </c>
      <c r="J6964" s="2762"/>
      <c r="K6964" s="1461"/>
      <c r="L6964" s="2763">
        <v>210</v>
      </c>
      <c r="M6964" s="1269">
        <v>45001</v>
      </c>
      <c r="N6964" s="1461"/>
      <c r="O6964" s="1461"/>
      <c r="P6964" s="1461">
        <v>0</v>
      </c>
      <c r="Q6964" s="1461"/>
      <c r="R6964" s="1461"/>
      <c r="S6964" s="1461"/>
      <c r="T6964" s="1461"/>
      <c r="U6964" s="1461"/>
      <c r="V6964" s="1461"/>
      <c r="W6964" s="1461"/>
      <c r="X6964" s="1461"/>
      <c r="Y6964" s="1461"/>
      <c r="Z6964" s="1461"/>
      <c r="AA6964" s="1461"/>
      <c r="AB6964" s="1461"/>
      <c r="AC6964" s="1507">
        <f t="shared" si="2413"/>
        <v>50</v>
      </c>
      <c r="AD6964" s="1508">
        <f t="shared" si="2414"/>
        <v>6562.5</v>
      </c>
      <c r="AE6964" s="14">
        <f t="shared" si="2415"/>
        <v>-1500.5666666666666</v>
      </c>
      <c r="AF6964" s="14">
        <f t="shared" si="2416"/>
        <v>0</v>
      </c>
      <c r="AG6964" s="14" t="e">
        <f t="shared" si="2417"/>
        <v>#DIV/0!</v>
      </c>
      <c r="AH6964" s="14" t="e">
        <f t="shared" si="2418"/>
        <v>#DIV/0!</v>
      </c>
      <c r="AI6964" s="14">
        <f t="shared" si="2419"/>
        <v>50</v>
      </c>
      <c r="AJ6964" s="1461"/>
    </row>
    <row r="6965" spans="1:36" ht="31.15" customHeight="1">
      <c r="A6965" s="1461">
        <f t="shared" si="2420"/>
        <v>24</v>
      </c>
      <c r="B6965" s="1355" t="s">
        <v>10484</v>
      </c>
      <c r="C6965" s="1353" t="s">
        <v>156</v>
      </c>
      <c r="D6965" s="2769">
        <v>49.605200000000004</v>
      </c>
      <c r="E6965" s="2760"/>
      <c r="F6965" s="1280"/>
      <c r="G6965" s="2768">
        <v>50</v>
      </c>
      <c r="H6965" s="2539">
        <f t="shared" si="2412"/>
        <v>2480.2600000000002</v>
      </c>
      <c r="I6965" s="2762">
        <v>45005</v>
      </c>
      <c r="J6965" s="2762"/>
      <c r="K6965" s="1461"/>
      <c r="L6965" s="2763">
        <v>210</v>
      </c>
      <c r="M6965" s="1269">
        <v>45002</v>
      </c>
      <c r="N6965" s="1461"/>
      <c r="O6965" s="1461"/>
      <c r="P6965" s="1461">
        <v>0</v>
      </c>
      <c r="Q6965" s="1461"/>
      <c r="R6965" s="1461"/>
      <c r="S6965" s="1461"/>
      <c r="T6965" s="1461"/>
      <c r="U6965" s="1461"/>
      <c r="V6965" s="1461"/>
      <c r="W6965" s="1461"/>
      <c r="X6965" s="1461"/>
      <c r="Y6965" s="1461"/>
      <c r="Z6965" s="1461"/>
      <c r="AA6965" s="1461"/>
      <c r="AB6965" s="1461"/>
      <c r="AC6965" s="1507">
        <f t="shared" si="2413"/>
        <v>50</v>
      </c>
      <c r="AD6965" s="1508">
        <f t="shared" si="2414"/>
        <v>2480.2600000000002</v>
      </c>
      <c r="AE6965" s="14">
        <f t="shared" si="2415"/>
        <v>-1500.5666666666666</v>
      </c>
      <c r="AF6965" s="14">
        <f t="shared" si="2416"/>
        <v>0</v>
      </c>
      <c r="AG6965" s="14" t="e">
        <f t="shared" si="2417"/>
        <v>#DIV/0!</v>
      </c>
      <c r="AH6965" s="14" t="e">
        <f t="shared" si="2418"/>
        <v>#DIV/0!</v>
      </c>
      <c r="AI6965" s="14">
        <f t="shared" si="2419"/>
        <v>50</v>
      </c>
      <c r="AJ6965" s="1461"/>
    </row>
    <row r="6966" spans="1:36" ht="15.75">
      <c r="A6966" s="1461">
        <f t="shared" si="2420"/>
        <v>25</v>
      </c>
      <c r="B6966" s="1355" t="s">
        <v>10485</v>
      </c>
      <c r="C6966" s="1353" t="s">
        <v>156</v>
      </c>
      <c r="D6966" s="2769">
        <v>4.8600000000000003</v>
      </c>
      <c r="E6966" s="2760"/>
      <c r="F6966" s="1280"/>
      <c r="G6966" s="2768">
        <v>135</v>
      </c>
      <c r="H6966" s="2539">
        <f t="shared" si="2412"/>
        <v>656.1</v>
      </c>
      <c r="I6966" s="2762">
        <v>45006</v>
      </c>
      <c r="J6966" s="2762"/>
      <c r="K6966" s="1461"/>
      <c r="L6966" s="2763">
        <v>210</v>
      </c>
      <c r="M6966" s="1269">
        <v>45003</v>
      </c>
      <c r="N6966" s="1461"/>
      <c r="O6966" s="1461"/>
      <c r="P6966" s="1461">
        <v>0</v>
      </c>
      <c r="Q6966" s="1461"/>
      <c r="R6966" s="1461"/>
      <c r="S6966" s="1461"/>
      <c r="T6966" s="1461"/>
      <c r="U6966" s="1461"/>
      <c r="V6966" s="1461"/>
      <c r="W6966" s="1461"/>
      <c r="X6966" s="1461"/>
      <c r="Y6966" s="1461"/>
      <c r="Z6966" s="1461"/>
      <c r="AA6966" s="1461"/>
      <c r="AB6966" s="1461"/>
      <c r="AC6966" s="1507">
        <f t="shared" si="2413"/>
        <v>135</v>
      </c>
      <c r="AD6966" s="1508">
        <f t="shared" si="2414"/>
        <v>656.1</v>
      </c>
      <c r="AE6966" s="14">
        <f t="shared" si="2415"/>
        <v>-1500.5666666666666</v>
      </c>
      <c r="AF6966" s="14">
        <f t="shared" si="2416"/>
        <v>0</v>
      </c>
      <c r="AG6966" s="14" t="e">
        <f t="shared" si="2417"/>
        <v>#DIV/0!</v>
      </c>
      <c r="AH6966" s="14" t="e">
        <f t="shared" si="2418"/>
        <v>#DIV/0!</v>
      </c>
      <c r="AI6966" s="14">
        <f t="shared" si="2419"/>
        <v>135</v>
      </c>
      <c r="AJ6966" s="1461"/>
    </row>
    <row r="6967" spans="1:36" ht="15.75" customHeight="1">
      <c r="A6967" s="1461">
        <f t="shared" si="2420"/>
        <v>26</v>
      </c>
      <c r="B6967" s="1355" t="s">
        <v>9994</v>
      </c>
      <c r="C6967" s="1353" t="s">
        <v>143</v>
      </c>
      <c r="D6967" s="2769">
        <v>78.48</v>
      </c>
      <c r="E6967" s="2760"/>
      <c r="F6967" s="1280"/>
      <c r="G6967" s="2768">
        <v>100</v>
      </c>
      <c r="H6967" s="2539">
        <f t="shared" si="2412"/>
        <v>7848</v>
      </c>
      <c r="I6967" s="2762">
        <v>45007</v>
      </c>
      <c r="J6967" s="2762"/>
      <c r="K6967" s="1461"/>
      <c r="L6967" s="2763">
        <v>210</v>
      </c>
      <c r="M6967" s="1269">
        <v>45004</v>
      </c>
      <c r="N6967" s="1461"/>
      <c r="O6967" s="1461"/>
      <c r="P6967" s="1461">
        <v>0</v>
      </c>
      <c r="Q6967" s="1461"/>
      <c r="R6967" s="1461"/>
      <c r="S6967" s="1461"/>
      <c r="T6967" s="1461"/>
      <c r="U6967" s="1461"/>
      <c r="V6967" s="1461"/>
      <c r="W6967" s="1461"/>
      <c r="X6967" s="1461"/>
      <c r="Y6967" s="1461"/>
      <c r="Z6967" s="1461"/>
      <c r="AA6967" s="1461"/>
      <c r="AB6967" s="1461"/>
      <c r="AC6967" s="1507">
        <f t="shared" si="2413"/>
        <v>100</v>
      </c>
      <c r="AD6967" s="1508">
        <f t="shared" si="2414"/>
        <v>7848</v>
      </c>
      <c r="AE6967" s="14">
        <f t="shared" si="2415"/>
        <v>-1500.5666666666666</v>
      </c>
      <c r="AF6967" s="14">
        <f t="shared" si="2416"/>
        <v>0</v>
      </c>
      <c r="AG6967" s="14" t="e">
        <f t="shared" si="2417"/>
        <v>#DIV/0!</v>
      </c>
      <c r="AH6967" s="14" t="e">
        <f t="shared" si="2418"/>
        <v>#DIV/0!</v>
      </c>
      <c r="AI6967" s="14">
        <f t="shared" si="2419"/>
        <v>100</v>
      </c>
      <c r="AJ6967" s="1461"/>
    </row>
    <row r="6968" spans="1:36" ht="15.75">
      <c r="A6968" s="1461">
        <f t="shared" si="2420"/>
        <v>27</v>
      </c>
      <c r="B6968" s="1355" t="s">
        <v>10486</v>
      </c>
      <c r="C6968" s="1353" t="s">
        <v>143</v>
      </c>
      <c r="D6968" s="2769">
        <v>9.85</v>
      </c>
      <c r="E6968" s="2760"/>
      <c r="F6968" s="1280"/>
      <c r="G6968" s="2768">
        <v>200</v>
      </c>
      <c r="H6968" s="2539">
        <f t="shared" si="2412"/>
        <v>1970</v>
      </c>
      <c r="I6968" s="2762">
        <v>45008</v>
      </c>
      <c r="J6968" s="2762"/>
      <c r="K6968" s="1461"/>
      <c r="L6968" s="2763">
        <v>210</v>
      </c>
      <c r="M6968" s="1269">
        <v>45005</v>
      </c>
      <c r="N6968" s="1461"/>
      <c r="O6968" s="1461"/>
      <c r="P6968" s="1461">
        <v>0</v>
      </c>
      <c r="Q6968" s="1461"/>
      <c r="R6968" s="1461"/>
      <c r="S6968" s="1461"/>
      <c r="T6968" s="1461"/>
      <c r="U6968" s="1461"/>
      <c r="V6968" s="1461"/>
      <c r="W6968" s="1461"/>
      <c r="X6968" s="1461"/>
      <c r="Y6968" s="1461"/>
      <c r="Z6968" s="1461"/>
      <c r="AA6968" s="1461"/>
      <c r="AB6968" s="1461"/>
      <c r="AC6968" s="1507">
        <f t="shared" si="2413"/>
        <v>200</v>
      </c>
      <c r="AD6968" s="1508">
        <f t="shared" si="2414"/>
        <v>1970</v>
      </c>
      <c r="AE6968" s="14">
        <f t="shared" si="2415"/>
        <v>-1500.5666666666666</v>
      </c>
      <c r="AF6968" s="14">
        <f t="shared" si="2416"/>
        <v>0</v>
      </c>
      <c r="AG6968" s="14" t="e">
        <f t="shared" si="2417"/>
        <v>#DIV/0!</v>
      </c>
      <c r="AH6968" s="14" t="e">
        <f t="shared" si="2418"/>
        <v>#DIV/0!</v>
      </c>
      <c r="AI6968" s="14">
        <f t="shared" si="2419"/>
        <v>200</v>
      </c>
      <c r="AJ6968" s="1461"/>
    </row>
    <row r="6969" spans="1:36" ht="15.75">
      <c r="A6969" s="4551" t="s">
        <v>10505</v>
      </c>
      <c r="B6969" s="4508"/>
      <c r="C6969" s="4508"/>
      <c r="D6969" s="4508"/>
      <c r="E6969" s="4508"/>
      <c r="F6969" s="4508"/>
      <c r="G6969" s="4508"/>
      <c r="H6969" s="4508"/>
      <c r="I6969" s="4508"/>
      <c r="J6969" s="4508"/>
      <c r="K6969" s="4508"/>
      <c r="L6969" s="4508"/>
      <c r="M6969" s="4508"/>
      <c r="N6969" s="4508"/>
      <c r="O6969" s="4508"/>
      <c r="P6969" s="4508"/>
      <c r="Q6969" s="4508"/>
      <c r="R6969" s="4508"/>
      <c r="S6969" s="4508"/>
      <c r="T6969" s="4508"/>
      <c r="U6969" s="4508"/>
      <c r="V6969" s="4508"/>
      <c r="W6969" s="4508"/>
      <c r="X6969" s="4508"/>
      <c r="Y6969" s="4508"/>
      <c r="Z6969" s="4508"/>
      <c r="AA6969" s="4508"/>
      <c r="AB6969" s="4508"/>
      <c r="AC6969" s="4508"/>
      <c r="AD6969" s="4508"/>
      <c r="AE6969" s="4508"/>
      <c r="AF6969" s="4508"/>
      <c r="AG6969" s="4508"/>
      <c r="AH6969" s="4508"/>
      <c r="AI6969" s="4508"/>
      <c r="AJ6969" s="4508"/>
    </row>
    <row r="6970" spans="1:36" ht="31.5">
      <c r="A6970" s="1461" t="e">
        <f>#REF!+1</f>
        <v>#REF!</v>
      </c>
      <c r="B6970" s="2757" t="s">
        <v>2837</v>
      </c>
      <c r="C6970" s="2758" t="s">
        <v>66</v>
      </c>
      <c r="D6970" s="2759">
        <v>5.6</v>
      </c>
      <c r="E6970" s="2760">
        <v>60</v>
      </c>
      <c r="F6970" s="2758">
        <f t="shared" ref="F6970:F6994" si="2421" xml:space="preserve"> D6970*E6970</f>
        <v>336</v>
      </c>
      <c r="G6970" s="2761"/>
      <c r="H6970" s="2766">
        <f t="shared" ref="H6970:H6996" si="2422">D6970*G6970</f>
        <v>0</v>
      </c>
      <c r="I6970" s="2762">
        <v>44480</v>
      </c>
      <c r="J6970" s="2764" t="s">
        <v>2742</v>
      </c>
      <c r="K6970" s="1461"/>
      <c r="L6970" s="2763" t="s">
        <v>1319</v>
      </c>
      <c r="M6970" s="1270"/>
      <c r="N6970" s="1270">
        <v>0</v>
      </c>
      <c r="O6970" s="1270">
        <v>0</v>
      </c>
      <c r="P6970" s="1270">
        <v>0</v>
      </c>
      <c r="Q6970" s="1270"/>
      <c r="R6970" s="1270"/>
      <c r="S6970" s="1270"/>
      <c r="T6970" s="1270"/>
      <c r="U6970" s="1270"/>
      <c r="V6970" s="1270"/>
      <c r="W6970" s="1270"/>
      <c r="X6970" s="1270"/>
      <c r="Y6970" s="1270"/>
      <c r="Z6970" s="1270"/>
      <c r="AA6970" s="1270"/>
      <c r="AB6970" s="1270"/>
      <c r="AC6970" s="1507">
        <f t="shared" ref="AC6970:AC6996" si="2423">E6970+G6970-N6970-O6970-AA6970-P6970-Q6970-R6970-S6970-T6970-U6970-V6970-W6970-X6970-Y6970</f>
        <v>60</v>
      </c>
      <c r="AD6970" s="1508">
        <f t="shared" ref="AD6970:AD6996" si="2424">D6970*AC6970</f>
        <v>336</v>
      </c>
      <c r="AE6970" s="14" t="s">
        <v>334</v>
      </c>
      <c r="AF6970" s="14">
        <f t="shared" ref="AF6970:AF6996" si="2425">(N6970+O6970+P6970+Q6970+R6970+S6970+T6970+U6970+V6970+W6970+X6970+Y6970)/3</f>
        <v>0</v>
      </c>
      <c r="AG6970" s="14" t="e">
        <f t="shared" ref="AG6970:AG6996" si="2426">AC6970/AF6970</f>
        <v>#DIV/0!</v>
      </c>
      <c r="AH6970" s="14" t="s">
        <v>334</v>
      </c>
      <c r="AI6970" s="14" t="s">
        <v>334</v>
      </c>
      <c r="AJ6970" s="1294"/>
    </row>
    <row r="6971" spans="1:36" ht="31.5">
      <c r="A6971" s="1461" t="e">
        <f t="shared" ref="A6971:A6994" si="2427">A6970+1</f>
        <v>#REF!</v>
      </c>
      <c r="B6971" s="2757" t="s">
        <v>2838</v>
      </c>
      <c r="C6971" s="2758" t="s">
        <v>66</v>
      </c>
      <c r="D6971" s="2759">
        <v>250</v>
      </c>
      <c r="E6971" s="2760">
        <v>3</v>
      </c>
      <c r="F6971" s="2758">
        <f t="shared" si="2421"/>
        <v>750</v>
      </c>
      <c r="G6971" s="2761"/>
      <c r="H6971" s="2766">
        <f t="shared" si="2422"/>
        <v>0</v>
      </c>
      <c r="I6971" s="2762">
        <v>44012</v>
      </c>
      <c r="J6971" s="2764" t="s">
        <v>2742</v>
      </c>
      <c r="K6971" s="1461"/>
      <c r="L6971" s="2763" t="s">
        <v>1319</v>
      </c>
      <c r="M6971" s="1270"/>
      <c r="N6971" s="1270">
        <v>0</v>
      </c>
      <c r="O6971" s="1270">
        <v>0</v>
      </c>
      <c r="P6971" s="1270">
        <v>0</v>
      </c>
      <c r="Q6971" s="1270"/>
      <c r="R6971" s="1270"/>
      <c r="S6971" s="1270"/>
      <c r="T6971" s="1270"/>
      <c r="U6971" s="1270"/>
      <c r="V6971" s="1270"/>
      <c r="W6971" s="1270"/>
      <c r="X6971" s="1270"/>
      <c r="Y6971" s="1270"/>
      <c r="Z6971" s="1270"/>
      <c r="AA6971" s="1270"/>
      <c r="AB6971" s="1270"/>
      <c r="AC6971" s="1507">
        <f t="shared" si="2423"/>
        <v>3</v>
      </c>
      <c r="AD6971" s="1508">
        <f t="shared" si="2424"/>
        <v>750</v>
      </c>
      <c r="AE6971" s="14" t="s">
        <v>334</v>
      </c>
      <c r="AF6971" s="14">
        <f t="shared" si="2425"/>
        <v>0</v>
      </c>
      <c r="AG6971" s="14" t="e">
        <f t="shared" si="2426"/>
        <v>#DIV/0!</v>
      </c>
      <c r="AH6971" s="14" t="s">
        <v>334</v>
      </c>
      <c r="AI6971" s="14" t="s">
        <v>334</v>
      </c>
      <c r="AJ6971" s="1294"/>
    </row>
    <row r="6972" spans="1:36" ht="31.5">
      <c r="A6972" s="1461" t="e">
        <f t="shared" si="2427"/>
        <v>#REF!</v>
      </c>
      <c r="B6972" s="2757" t="s">
        <v>2838</v>
      </c>
      <c r="C6972" s="2758" t="s">
        <v>66</v>
      </c>
      <c r="D6972" s="2759">
        <v>250</v>
      </c>
      <c r="E6972" s="2760">
        <v>5</v>
      </c>
      <c r="F6972" s="2758">
        <f t="shared" si="2421"/>
        <v>1250</v>
      </c>
      <c r="G6972" s="2761"/>
      <c r="H6972" s="2766">
        <f t="shared" si="2422"/>
        <v>0</v>
      </c>
      <c r="I6972" s="2762">
        <v>44012</v>
      </c>
      <c r="J6972" s="2764" t="s">
        <v>2742</v>
      </c>
      <c r="K6972" s="1461"/>
      <c r="L6972" s="2763" t="s">
        <v>1319</v>
      </c>
      <c r="M6972" s="1270"/>
      <c r="N6972" s="1270">
        <v>0</v>
      </c>
      <c r="O6972" s="1270">
        <v>0</v>
      </c>
      <c r="P6972" s="1270">
        <v>0</v>
      </c>
      <c r="Q6972" s="1270"/>
      <c r="R6972" s="1270"/>
      <c r="S6972" s="1270"/>
      <c r="T6972" s="1270"/>
      <c r="U6972" s="1270"/>
      <c r="V6972" s="1270"/>
      <c r="W6972" s="1270"/>
      <c r="X6972" s="1270"/>
      <c r="Y6972" s="1270"/>
      <c r="Z6972" s="1270"/>
      <c r="AA6972" s="1270"/>
      <c r="AB6972" s="1270"/>
      <c r="AC6972" s="1507">
        <f t="shared" si="2423"/>
        <v>5</v>
      </c>
      <c r="AD6972" s="1508">
        <f t="shared" si="2424"/>
        <v>1250</v>
      </c>
      <c r="AE6972" s="14" t="s">
        <v>334</v>
      </c>
      <c r="AF6972" s="14">
        <f t="shared" si="2425"/>
        <v>0</v>
      </c>
      <c r="AG6972" s="14" t="e">
        <f t="shared" si="2426"/>
        <v>#DIV/0!</v>
      </c>
      <c r="AH6972" s="14" t="s">
        <v>334</v>
      </c>
      <c r="AI6972" s="14" t="s">
        <v>334</v>
      </c>
      <c r="AJ6972" s="1294"/>
    </row>
    <row r="6973" spans="1:36" ht="31.5">
      <c r="A6973" s="1461" t="e">
        <f t="shared" si="2427"/>
        <v>#REF!</v>
      </c>
      <c r="B6973" s="2757" t="s">
        <v>2839</v>
      </c>
      <c r="C6973" s="2758" t="s">
        <v>66</v>
      </c>
      <c r="D6973" s="2759">
        <v>250</v>
      </c>
      <c r="E6973" s="2760">
        <v>2</v>
      </c>
      <c r="F6973" s="2758">
        <f t="shared" si="2421"/>
        <v>500</v>
      </c>
      <c r="G6973" s="2761"/>
      <c r="H6973" s="2766">
        <f t="shared" si="2422"/>
        <v>0</v>
      </c>
      <c r="I6973" s="2762">
        <v>44012</v>
      </c>
      <c r="J6973" s="2764" t="s">
        <v>2742</v>
      </c>
      <c r="K6973" s="1461"/>
      <c r="L6973" s="2763" t="s">
        <v>1319</v>
      </c>
      <c r="M6973" s="1270"/>
      <c r="N6973" s="1270">
        <v>0</v>
      </c>
      <c r="O6973" s="1270">
        <v>0</v>
      </c>
      <c r="P6973" s="1270">
        <v>0</v>
      </c>
      <c r="Q6973" s="1270"/>
      <c r="R6973" s="1270"/>
      <c r="S6973" s="1270"/>
      <c r="T6973" s="1270"/>
      <c r="U6973" s="1270"/>
      <c r="V6973" s="1270"/>
      <c r="W6973" s="1270"/>
      <c r="X6973" s="1270"/>
      <c r="Y6973" s="1270"/>
      <c r="Z6973" s="1270"/>
      <c r="AA6973" s="1270"/>
      <c r="AB6973" s="1270"/>
      <c r="AC6973" s="1507">
        <f t="shared" si="2423"/>
        <v>2</v>
      </c>
      <c r="AD6973" s="1508">
        <f t="shared" si="2424"/>
        <v>500</v>
      </c>
      <c r="AE6973" s="14" t="s">
        <v>334</v>
      </c>
      <c r="AF6973" s="14">
        <f t="shared" si="2425"/>
        <v>0</v>
      </c>
      <c r="AG6973" s="14" t="e">
        <f t="shared" si="2426"/>
        <v>#DIV/0!</v>
      </c>
      <c r="AH6973" s="14" t="s">
        <v>334</v>
      </c>
      <c r="AI6973" s="14" t="s">
        <v>334</v>
      </c>
      <c r="AJ6973" s="1294"/>
    </row>
    <row r="6974" spans="1:36" ht="31.5">
      <c r="A6974" s="1461" t="e">
        <f>#REF!+1</f>
        <v>#REF!</v>
      </c>
      <c r="B6974" s="2757" t="s">
        <v>2840</v>
      </c>
      <c r="C6974" s="2758" t="s">
        <v>66</v>
      </c>
      <c r="D6974" s="2759">
        <v>666.67</v>
      </c>
      <c r="E6974" s="2760">
        <v>2</v>
      </c>
      <c r="F6974" s="2758">
        <f t="shared" si="2421"/>
        <v>1333.34</v>
      </c>
      <c r="G6974" s="2761"/>
      <c r="H6974" s="2766">
        <f t="shared" si="2422"/>
        <v>0</v>
      </c>
      <c r="I6974" s="2762">
        <v>44012</v>
      </c>
      <c r="J6974" s="2764" t="s">
        <v>2742</v>
      </c>
      <c r="K6974" s="1461"/>
      <c r="L6974" s="2763" t="s">
        <v>1319</v>
      </c>
      <c r="M6974" s="1270"/>
      <c r="N6974" s="1270">
        <v>0</v>
      </c>
      <c r="O6974" s="1270">
        <v>0</v>
      </c>
      <c r="P6974" s="1270">
        <v>0</v>
      </c>
      <c r="Q6974" s="1270"/>
      <c r="R6974" s="1270"/>
      <c r="S6974" s="1270"/>
      <c r="T6974" s="1270"/>
      <c r="U6974" s="1270"/>
      <c r="V6974" s="1270"/>
      <c r="W6974" s="1270"/>
      <c r="X6974" s="1270"/>
      <c r="Y6974" s="1270"/>
      <c r="Z6974" s="1270"/>
      <c r="AA6974" s="1270"/>
      <c r="AB6974" s="1270"/>
      <c r="AC6974" s="1507">
        <f t="shared" si="2423"/>
        <v>2</v>
      </c>
      <c r="AD6974" s="1508">
        <f t="shared" si="2424"/>
        <v>1333.34</v>
      </c>
      <c r="AE6974" s="14" t="s">
        <v>334</v>
      </c>
      <c r="AF6974" s="14">
        <f t="shared" si="2425"/>
        <v>0</v>
      </c>
      <c r="AG6974" s="14" t="e">
        <f t="shared" si="2426"/>
        <v>#DIV/0!</v>
      </c>
      <c r="AH6974" s="14" t="s">
        <v>334</v>
      </c>
      <c r="AI6974" s="14" t="s">
        <v>334</v>
      </c>
      <c r="AJ6974" s="1294"/>
    </row>
    <row r="6975" spans="1:36" ht="31.5">
      <c r="A6975" s="1461" t="e">
        <f t="shared" si="2427"/>
        <v>#REF!</v>
      </c>
      <c r="B6975" s="2757" t="s">
        <v>2841</v>
      </c>
      <c r="C6975" s="2758" t="s">
        <v>66</v>
      </c>
      <c r="D6975" s="2759">
        <v>33.6</v>
      </c>
      <c r="E6975" s="2760">
        <v>70</v>
      </c>
      <c r="F6975" s="2758">
        <f t="shared" si="2421"/>
        <v>2352</v>
      </c>
      <c r="G6975" s="2761"/>
      <c r="H6975" s="2766">
        <f t="shared" si="2422"/>
        <v>0</v>
      </c>
      <c r="I6975" s="2762">
        <v>44480</v>
      </c>
      <c r="J6975" s="2764" t="s">
        <v>2742</v>
      </c>
      <c r="K6975" s="1461"/>
      <c r="L6975" s="2763" t="s">
        <v>1319</v>
      </c>
      <c r="M6975" s="1270"/>
      <c r="N6975" s="1270">
        <v>0</v>
      </c>
      <c r="O6975" s="1270">
        <v>0</v>
      </c>
      <c r="P6975" s="1270">
        <v>0</v>
      </c>
      <c r="Q6975" s="1270"/>
      <c r="R6975" s="1270"/>
      <c r="S6975" s="1270"/>
      <c r="T6975" s="1270"/>
      <c r="U6975" s="1270"/>
      <c r="V6975" s="1270"/>
      <c r="W6975" s="1270"/>
      <c r="X6975" s="1270"/>
      <c r="Y6975" s="1270"/>
      <c r="Z6975" s="1270"/>
      <c r="AA6975" s="1270"/>
      <c r="AB6975" s="1270"/>
      <c r="AC6975" s="1507">
        <f t="shared" si="2423"/>
        <v>70</v>
      </c>
      <c r="AD6975" s="1508">
        <f t="shared" si="2424"/>
        <v>2352</v>
      </c>
      <c r="AE6975" s="14" t="s">
        <v>334</v>
      </c>
      <c r="AF6975" s="14">
        <f t="shared" si="2425"/>
        <v>0</v>
      </c>
      <c r="AG6975" s="14" t="e">
        <f t="shared" si="2426"/>
        <v>#DIV/0!</v>
      </c>
      <c r="AH6975" s="14" t="s">
        <v>334</v>
      </c>
      <c r="AI6975" s="14" t="s">
        <v>334</v>
      </c>
      <c r="AJ6975" s="1294"/>
    </row>
    <row r="6976" spans="1:36" ht="31.5">
      <c r="A6976" s="1461" t="e">
        <f t="shared" si="2427"/>
        <v>#REF!</v>
      </c>
      <c r="B6976" s="2757" t="s">
        <v>2842</v>
      </c>
      <c r="C6976" s="2758" t="s">
        <v>66</v>
      </c>
      <c r="D6976" s="2759">
        <v>21</v>
      </c>
      <c r="E6976" s="2760">
        <v>30</v>
      </c>
      <c r="F6976" s="2758">
        <f t="shared" si="2421"/>
        <v>630</v>
      </c>
      <c r="G6976" s="2761"/>
      <c r="H6976" s="2766">
        <f t="shared" si="2422"/>
        <v>0</v>
      </c>
      <c r="I6976" s="2762">
        <v>44480</v>
      </c>
      <c r="J6976" s="2764" t="s">
        <v>2742</v>
      </c>
      <c r="K6976" s="1461"/>
      <c r="L6976" s="2763" t="s">
        <v>1319</v>
      </c>
      <c r="M6976" s="1270"/>
      <c r="N6976" s="1270">
        <v>0</v>
      </c>
      <c r="O6976" s="1270">
        <v>0</v>
      </c>
      <c r="P6976" s="1270">
        <v>0</v>
      </c>
      <c r="Q6976" s="1270"/>
      <c r="R6976" s="1270"/>
      <c r="S6976" s="1270"/>
      <c r="T6976" s="1270"/>
      <c r="U6976" s="1270"/>
      <c r="V6976" s="1270"/>
      <c r="W6976" s="1270"/>
      <c r="X6976" s="1270"/>
      <c r="Y6976" s="1270"/>
      <c r="Z6976" s="1270"/>
      <c r="AA6976" s="1270"/>
      <c r="AB6976" s="1270"/>
      <c r="AC6976" s="1507">
        <f t="shared" si="2423"/>
        <v>30</v>
      </c>
      <c r="AD6976" s="1508">
        <f t="shared" si="2424"/>
        <v>630</v>
      </c>
      <c r="AE6976" s="14" t="s">
        <v>334</v>
      </c>
      <c r="AF6976" s="14">
        <f t="shared" si="2425"/>
        <v>0</v>
      </c>
      <c r="AG6976" s="14" t="e">
        <f t="shared" si="2426"/>
        <v>#DIV/0!</v>
      </c>
      <c r="AH6976" s="14" t="s">
        <v>334</v>
      </c>
      <c r="AI6976" s="14" t="s">
        <v>334</v>
      </c>
      <c r="AJ6976" s="1294"/>
    </row>
    <row r="6977" spans="1:36" ht="31.5" customHeight="1">
      <c r="A6977" s="1461" t="e">
        <f t="shared" si="2427"/>
        <v>#REF!</v>
      </c>
      <c r="B6977" s="2757" t="s">
        <v>2843</v>
      </c>
      <c r="C6977" s="2758" t="s">
        <v>66</v>
      </c>
      <c r="D6977" s="2759">
        <v>1400</v>
      </c>
      <c r="E6977" s="2760">
        <v>35</v>
      </c>
      <c r="F6977" s="2758">
        <f t="shared" si="2421"/>
        <v>49000</v>
      </c>
      <c r="G6977" s="2761"/>
      <c r="H6977" s="2766">
        <f t="shared" si="2422"/>
        <v>0</v>
      </c>
      <c r="I6977" s="2762">
        <v>44012</v>
      </c>
      <c r="J6977" s="2764" t="s">
        <v>2742</v>
      </c>
      <c r="K6977" s="1461"/>
      <c r="L6977" s="2763" t="s">
        <v>1319</v>
      </c>
      <c r="M6977" s="1270"/>
      <c r="N6977" s="1270">
        <v>0</v>
      </c>
      <c r="O6977" s="1270">
        <v>0</v>
      </c>
      <c r="P6977" s="1270">
        <v>0</v>
      </c>
      <c r="Q6977" s="1270"/>
      <c r="R6977" s="1270"/>
      <c r="S6977" s="1270"/>
      <c r="T6977" s="1270"/>
      <c r="U6977" s="1270"/>
      <c r="V6977" s="1270"/>
      <c r="W6977" s="1270"/>
      <c r="X6977" s="1270"/>
      <c r="Y6977" s="1270"/>
      <c r="Z6977" s="1270"/>
      <c r="AA6977" s="1270"/>
      <c r="AB6977" s="1270"/>
      <c r="AC6977" s="1507">
        <f t="shared" si="2423"/>
        <v>35</v>
      </c>
      <c r="AD6977" s="1508">
        <f t="shared" si="2424"/>
        <v>49000</v>
      </c>
      <c r="AE6977" s="14" t="s">
        <v>334</v>
      </c>
      <c r="AF6977" s="14">
        <f t="shared" si="2425"/>
        <v>0</v>
      </c>
      <c r="AG6977" s="14" t="e">
        <f t="shared" si="2426"/>
        <v>#DIV/0!</v>
      </c>
      <c r="AH6977" s="14" t="s">
        <v>334</v>
      </c>
      <c r="AI6977" s="14" t="s">
        <v>334</v>
      </c>
      <c r="AJ6977" s="1294"/>
    </row>
    <row r="6978" spans="1:36" ht="31.5" customHeight="1">
      <c r="A6978" s="1461" t="e">
        <f t="shared" si="2427"/>
        <v>#REF!</v>
      </c>
      <c r="B6978" s="2757" t="s">
        <v>2844</v>
      </c>
      <c r="C6978" s="2758" t="s">
        <v>66</v>
      </c>
      <c r="D6978" s="2759">
        <v>117.56</v>
      </c>
      <c r="E6978" s="2760">
        <v>5</v>
      </c>
      <c r="F6978" s="2758">
        <f t="shared" si="2421"/>
        <v>587.79999999999995</v>
      </c>
      <c r="G6978" s="2761"/>
      <c r="H6978" s="2766">
        <f t="shared" si="2422"/>
        <v>0</v>
      </c>
      <c r="I6978" s="2762">
        <v>44077</v>
      </c>
      <c r="J6978" s="2764" t="s">
        <v>2742</v>
      </c>
      <c r="K6978" s="1461"/>
      <c r="L6978" s="2763" t="s">
        <v>1319</v>
      </c>
      <c r="M6978" s="1270"/>
      <c r="N6978" s="1270">
        <v>3</v>
      </c>
      <c r="O6978" s="1270">
        <v>0</v>
      </c>
      <c r="P6978" s="1270">
        <v>0</v>
      </c>
      <c r="Q6978" s="1270"/>
      <c r="R6978" s="1270"/>
      <c r="S6978" s="1270"/>
      <c r="T6978" s="1270"/>
      <c r="U6978" s="1270"/>
      <c r="V6978" s="1270"/>
      <c r="W6978" s="1270"/>
      <c r="X6978" s="1270"/>
      <c r="Y6978" s="1270"/>
      <c r="Z6978" s="1270"/>
      <c r="AA6978" s="1270"/>
      <c r="AB6978" s="1270"/>
      <c r="AC6978" s="1507">
        <f t="shared" si="2423"/>
        <v>2</v>
      </c>
      <c r="AD6978" s="1508">
        <f t="shared" si="2424"/>
        <v>235.12</v>
      </c>
      <c r="AE6978" s="14" t="s">
        <v>334</v>
      </c>
      <c r="AF6978" s="14">
        <f t="shared" si="2425"/>
        <v>1</v>
      </c>
      <c r="AG6978" s="14">
        <f t="shared" si="2426"/>
        <v>2</v>
      </c>
      <c r="AH6978" s="14" t="s">
        <v>334</v>
      </c>
      <c r="AI6978" s="14" t="s">
        <v>334</v>
      </c>
      <c r="AJ6978" s="1294"/>
    </row>
    <row r="6979" spans="1:36" ht="31.5">
      <c r="A6979" s="1461" t="e">
        <f t="shared" si="2427"/>
        <v>#REF!</v>
      </c>
      <c r="B6979" s="2757" t="s">
        <v>2845</v>
      </c>
      <c r="C6979" s="2758" t="s">
        <v>66</v>
      </c>
      <c r="D6979" s="2759">
        <v>126.23</v>
      </c>
      <c r="E6979" s="2760">
        <v>3</v>
      </c>
      <c r="F6979" s="2758">
        <f t="shared" si="2421"/>
        <v>378.69</v>
      </c>
      <c r="G6979" s="2761"/>
      <c r="H6979" s="2766">
        <f t="shared" si="2422"/>
        <v>0</v>
      </c>
      <c r="I6979" s="2762">
        <v>44012</v>
      </c>
      <c r="J6979" s="2764" t="s">
        <v>2742</v>
      </c>
      <c r="K6979" s="1461"/>
      <c r="L6979" s="2763" t="s">
        <v>1319</v>
      </c>
      <c r="M6979" s="1270"/>
      <c r="N6979" s="1270">
        <v>2</v>
      </c>
      <c r="O6979" s="1270">
        <v>0</v>
      </c>
      <c r="P6979" s="1270">
        <v>0</v>
      </c>
      <c r="Q6979" s="1270"/>
      <c r="R6979" s="1270"/>
      <c r="S6979" s="1270"/>
      <c r="T6979" s="1270"/>
      <c r="U6979" s="1270"/>
      <c r="V6979" s="1270"/>
      <c r="W6979" s="1270"/>
      <c r="X6979" s="1270"/>
      <c r="Y6979" s="1270"/>
      <c r="Z6979" s="1270"/>
      <c r="AA6979" s="1270"/>
      <c r="AB6979" s="1270"/>
      <c r="AC6979" s="1507">
        <f t="shared" si="2423"/>
        <v>1</v>
      </c>
      <c r="AD6979" s="1508">
        <f t="shared" si="2424"/>
        <v>126.23</v>
      </c>
      <c r="AE6979" s="14" t="s">
        <v>334</v>
      </c>
      <c r="AF6979" s="14">
        <f t="shared" si="2425"/>
        <v>0.66666666666666663</v>
      </c>
      <c r="AG6979" s="14">
        <f t="shared" si="2426"/>
        <v>1.5</v>
      </c>
      <c r="AH6979" s="14" t="s">
        <v>334</v>
      </c>
      <c r="AI6979" s="14" t="s">
        <v>334</v>
      </c>
      <c r="AJ6979" s="1294"/>
    </row>
    <row r="6980" spans="1:36" ht="31.5">
      <c r="A6980" s="1461" t="e">
        <f t="shared" si="2427"/>
        <v>#REF!</v>
      </c>
      <c r="B6980" s="2757" t="s">
        <v>2846</v>
      </c>
      <c r="C6980" s="2758" t="s">
        <v>127</v>
      </c>
      <c r="D6980" s="2759">
        <v>0.8</v>
      </c>
      <c r="E6980" s="2760">
        <v>5</v>
      </c>
      <c r="F6980" s="2758">
        <f t="shared" si="2421"/>
        <v>4</v>
      </c>
      <c r="G6980" s="2761"/>
      <c r="H6980" s="2766">
        <f t="shared" si="2422"/>
        <v>0</v>
      </c>
      <c r="I6980" s="2762">
        <v>44012</v>
      </c>
      <c r="J6980" s="2764" t="s">
        <v>2742</v>
      </c>
      <c r="K6980" s="1461"/>
      <c r="L6980" s="2763" t="s">
        <v>1319</v>
      </c>
      <c r="M6980" s="1270"/>
      <c r="N6980" s="1270">
        <v>0</v>
      </c>
      <c r="O6980" s="1270">
        <v>0</v>
      </c>
      <c r="P6980" s="1270">
        <v>0</v>
      </c>
      <c r="Q6980" s="1270"/>
      <c r="R6980" s="1270"/>
      <c r="S6980" s="1270"/>
      <c r="T6980" s="1270"/>
      <c r="U6980" s="1270"/>
      <c r="V6980" s="1270"/>
      <c r="W6980" s="1270"/>
      <c r="X6980" s="1270"/>
      <c r="Y6980" s="1270"/>
      <c r="Z6980" s="1270"/>
      <c r="AA6980" s="1270"/>
      <c r="AB6980" s="1270"/>
      <c r="AC6980" s="1507">
        <f t="shared" si="2423"/>
        <v>5</v>
      </c>
      <c r="AD6980" s="1508">
        <f t="shared" si="2424"/>
        <v>4</v>
      </c>
      <c r="AE6980" s="14" t="s">
        <v>334</v>
      </c>
      <c r="AF6980" s="14">
        <f t="shared" si="2425"/>
        <v>0</v>
      </c>
      <c r="AG6980" s="14" t="e">
        <f t="shared" si="2426"/>
        <v>#DIV/0!</v>
      </c>
      <c r="AH6980" s="14" t="s">
        <v>334</v>
      </c>
      <c r="AI6980" s="14" t="s">
        <v>334</v>
      </c>
      <c r="AJ6980" s="1294"/>
    </row>
    <row r="6981" spans="1:36" ht="31.5">
      <c r="A6981" s="1461" t="e">
        <f t="shared" si="2427"/>
        <v>#REF!</v>
      </c>
      <c r="B6981" s="2757" t="s">
        <v>2847</v>
      </c>
      <c r="C6981" s="2758" t="s">
        <v>127</v>
      </c>
      <c r="D6981" s="2759">
        <v>0.8</v>
      </c>
      <c r="E6981" s="2760">
        <v>10</v>
      </c>
      <c r="F6981" s="2758">
        <f t="shared" si="2421"/>
        <v>8</v>
      </c>
      <c r="G6981" s="2761"/>
      <c r="H6981" s="2766">
        <f t="shared" si="2422"/>
        <v>0</v>
      </c>
      <c r="I6981" s="2762">
        <v>44012</v>
      </c>
      <c r="J6981" s="2764" t="s">
        <v>2742</v>
      </c>
      <c r="K6981" s="1461"/>
      <c r="L6981" s="2763" t="s">
        <v>1319</v>
      </c>
      <c r="M6981" s="1270"/>
      <c r="N6981" s="1270">
        <v>0</v>
      </c>
      <c r="O6981" s="1270">
        <v>0</v>
      </c>
      <c r="P6981" s="1270">
        <v>0</v>
      </c>
      <c r="Q6981" s="1270"/>
      <c r="R6981" s="1270"/>
      <c r="S6981" s="1270"/>
      <c r="T6981" s="1270"/>
      <c r="U6981" s="1270"/>
      <c r="V6981" s="1270"/>
      <c r="W6981" s="1270"/>
      <c r="X6981" s="1270"/>
      <c r="Y6981" s="1270"/>
      <c r="Z6981" s="1270"/>
      <c r="AA6981" s="1270"/>
      <c r="AB6981" s="1270"/>
      <c r="AC6981" s="1507">
        <f t="shared" si="2423"/>
        <v>10</v>
      </c>
      <c r="AD6981" s="1508">
        <f t="shared" si="2424"/>
        <v>8</v>
      </c>
      <c r="AE6981" s="14" t="s">
        <v>334</v>
      </c>
      <c r="AF6981" s="14">
        <f t="shared" si="2425"/>
        <v>0</v>
      </c>
      <c r="AG6981" s="14" t="e">
        <f t="shared" si="2426"/>
        <v>#DIV/0!</v>
      </c>
      <c r="AH6981" s="14" t="s">
        <v>334</v>
      </c>
      <c r="AI6981" s="14" t="s">
        <v>334</v>
      </c>
      <c r="AJ6981" s="1294"/>
    </row>
    <row r="6982" spans="1:36" ht="31.5">
      <c r="A6982" s="1461" t="e">
        <f t="shared" si="2427"/>
        <v>#REF!</v>
      </c>
      <c r="B6982" s="2757" t="s">
        <v>2848</v>
      </c>
      <c r="C6982" s="2758" t="s">
        <v>66</v>
      </c>
      <c r="D6982" s="2759">
        <v>0.7</v>
      </c>
      <c r="E6982" s="2760">
        <v>10</v>
      </c>
      <c r="F6982" s="2758">
        <f t="shared" si="2421"/>
        <v>7</v>
      </c>
      <c r="G6982" s="2761"/>
      <c r="H6982" s="2766">
        <f t="shared" si="2422"/>
        <v>0</v>
      </c>
      <c r="I6982" s="2762">
        <v>44012</v>
      </c>
      <c r="J6982" s="2764" t="s">
        <v>2742</v>
      </c>
      <c r="K6982" s="1461"/>
      <c r="L6982" s="2763" t="s">
        <v>1319</v>
      </c>
      <c r="M6982" s="1270"/>
      <c r="N6982" s="1270">
        <v>0</v>
      </c>
      <c r="O6982" s="1270">
        <v>0</v>
      </c>
      <c r="P6982" s="1270">
        <v>0</v>
      </c>
      <c r="Q6982" s="1270"/>
      <c r="R6982" s="1270"/>
      <c r="S6982" s="1270"/>
      <c r="T6982" s="1270"/>
      <c r="U6982" s="1270"/>
      <c r="V6982" s="1270"/>
      <c r="W6982" s="1270"/>
      <c r="X6982" s="1270"/>
      <c r="Y6982" s="1270"/>
      <c r="Z6982" s="1270"/>
      <c r="AA6982" s="1270"/>
      <c r="AB6982" s="1270"/>
      <c r="AC6982" s="1507">
        <f t="shared" si="2423"/>
        <v>10</v>
      </c>
      <c r="AD6982" s="1508">
        <f t="shared" si="2424"/>
        <v>7</v>
      </c>
      <c r="AE6982" s="14" t="s">
        <v>334</v>
      </c>
      <c r="AF6982" s="14">
        <f t="shared" si="2425"/>
        <v>0</v>
      </c>
      <c r="AG6982" s="14" t="e">
        <f t="shared" si="2426"/>
        <v>#DIV/0!</v>
      </c>
      <c r="AH6982" s="14" t="s">
        <v>334</v>
      </c>
      <c r="AI6982" s="14" t="s">
        <v>334</v>
      </c>
      <c r="AJ6982" s="1294"/>
    </row>
    <row r="6983" spans="1:36" ht="31.5">
      <c r="A6983" s="1461" t="e">
        <f t="shared" si="2427"/>
        <v>#REF!</v>
      </c>
      <c r="B6983" s="2757" t="s">
        <v>2849</v>
      </c>
      <c r="C6983" s="2758" t="s">
        <v>66</v>
      </c>
      <c r="D6983" s="2759">
        <v>0.55000000000000004</v>
      </c>
      <c r="E6983" s="2760">
        <v>6</v>
      </c>
      <c r="F6983" s="2758">
        <f t="shared" si="2421"/>
        <v>3.3000000000000003</v>
      </c>
      <c r="G6983" s="2761"/>
      <c r="H6983" s="2766">
        <f t="shared" si="2422"/>
        <v>0</v>
      </c>
      <c r="I6983" s="2762">
        <v>44012</v>
      </c>
      <c r="J6983" s="2764" t="s">
        <v>2742</v>
      </c>
      <c r="K6983" s="1461"/>
      <c r="L6983" s="2763" t="s">
        <v>1319</v>
      </c>
      <c r="M6983" s="1270"/>
      <c r="N6983" s="1270">
        <v>0</v>
      </c>
      <c r="O6983" s="1270">
        <v>0</v>
      </c>
      <c r="P6983" s="1270">
        <v>0</v>
      </c>
      <c r="Q6983" s="1270"/>
      <c r="R6983" s="1270"/>
      <c r="S6983" s="1270"/>
      <c r="T6983" s="1270"/>
      <c r="U6983" s="1270"/>
      <c r="V6983" s="1270"/>
      <c r="W6983" s="1270"/>
      <c r="X6983" s="1270"/>
      <c r="Y6983" s="1270"/>
      <c r="Z6983" s="1270"/>
      <c r="AA6983" s="1270"/>
      <c r="AB6983" s="1270"/>
      <c r="AC6983" s="1507">
        <f t="shared" si="2423"/>
        <v>6</v>
      </c>
      <c r="AD6983" s="1508">
        <f t="shared" si="2424"/>
        <v>3.3000000000000003</v>
      </c>
      <c r="AE6983" s="14" t="s">
        <v>334</v>
      </c>
      <c r="AF6983" s="14">
        <f t="shared" si="2425"/>
        <v>0</v>
      </c>
      <c r="AG6983" s="14" t="e">
        <f t="shared" si="2426"/>
        <v>#DIV/0!</v>
      </c>
      <c r="AH6983" s="14" t="s">
        <v>334</v>
      </c>
      <c r="AI6983" s="14" t="s">
        <v>334</v>
      </c>
      <c r="AJ6983" s="1294"/>
    </row>
    <row r="6984" spans="1:36" ht="15.75">
      <c r="A6984" s="1461" t="e">
        <f t="shared" si="2427"/>
        <v>#REF!</v>
      </c>
      <c r="B6984" s="2757" t="s">
        <v>3239</v>
      </c>
      <c r="C6984" s="2758" t="s">
        <v>2720</v>
      </c>
      <c r="D6984" s="2759">
        <v>1.0500000000000001E-2</v>
      </c>
      <c r="E6984" s="2760">
        <v>6</v>
      </c>
      <c r="F6984" s="2758">
        <f t="shared" si="2421"/>
        <v>6.3E-2</v>
      </c>
      <c r="G6984" s="2761"/>
      <c r="H6984" s="2766">
        <f t="shared" si="2422"/>
        <v>0</v>
      </c>
      <c r="I6984" s="2762">
        <v>44694</v>
      </c>
      <c r="J6984" s="2762">
        <v>46196</v>
      </c>
      <c r="K6984" s="1461"/>
      <c r="L6984" s="2763" t="s">
        <v>1319</v>
      </c>
      <c r="M6984" s="1270"/>
      <c r="N6984" s="1270">
        <v>1</v>
      </c>
      <c r="O6984" s="1270">
        <v>0</v>
      </c>
      <c r="P6984" s="1270">
        <v>0</v>
      </c>
      <c r="Q6984" s="1270"/>
      <c r="R6984" s="1270"/>
      <c r="S6984" s="1270"/>
      <c r="T6984" s="1270"/>
      <c r="U6984" s="1270"/>
      <c r="V6984" s="1270"/>
      <c r="W6984" s="1270"/>
      <c r="X6984" s="1270"/>
      <c r="Y6984" s="1270"/>
      <c r="Z6984" s="1270"/>
      <c r="AA6984" s="1270"/>
      <c r="AB6984" s="1270"/>
      <c r="AC6984" s="1507">
        <f t="shared" si="2423"/>
        <v>5</v>
      </c>
      <c r="AD6984" s="1508">
        <f t="shared" si="2424"/>
        <v>5.2500000000000005E-2</v>
      </c>
      <c r="AE6984" s="14">
        <f t="shared" ref="AE6984:AE7007" si="2428">(J6984-"01.04.2023")/30</f>
        <v>39.299999999999997</v>
      </c>
      <c r="AF6984" s="14">
        <f t="shared" si="2425"/>
        <v>0.33333333333333331</v>
      </c>
      <c r="AG6984" s="14">
        <f t="shared" si="2426"/>
        <v>15</v>
      </c>
      <c r="AH6984" s="14">
        <f t="shared" ref="AH6984:AH7007" si="2429">AG6984-AE6984</f>
        <v>-24.299999999999997</v>
      </c>
      <c r="AI6984" s="14">
        <f t="shared" ref="AI6984:AI7007" si="2430">AC6984-(AE6984*AF6984)</f>
        <v>-8.0999999999999979</v>
      </c>
      <c r="AJ6984" s="1294"/>
    </row>
    <row r="6985" spans="1:36" ht="15.75">
      <c r="A6985" s="1461" t="e">
        <f t="shared" si="2427"/>
        <v>#REF!</v>
      </c>
      <c r="B6985" s="2757" t="s">
        <v>3240</v>
      </c>
      <c r="C6985" s="2758" t="s">
        <v>2720</v>
      </c>
      <c r="D6985" s="2759">
        <v>0.01</v>
      </c>
      <c r="E6985" s="2760">
        <v>4</v>
      </c>
      <c r="F6985" s="2758">
        <f t="shared" si="2421"/>
        <v>0.04</v>
      </c>
      <c r="G6985" s="2761"/>
      <c r="H6985" s="2766">
        <f t="shared" si="2422"/>
        <v>0</v>
      </c>
      <c r="I6985" s="2762">
        <v>44694</v>
      </c>
      <c r="J6985" s="2762">
        <v>45169</v>
      </c>
      <c r="K6985" s="1461"/>
      <c r="L6985" s="2763" t="s">
        <v>1319</v>
      </c>
      <c r="M6985" s="1270"/>
      <c r="N6985" s="1270">
        <v>0</v>
      </c>
      <c r="O6985" s="1270">
        <v>0</v>
      </c>
      <c r="P6985" s="1270">
        <v>0</v>
      </c>
      <c r="Q6985" s="1270"/>
      <c r="R6985" s="1270"/>
      <c r="S6985" s="1270"/>
      <c r="T6985" s="1270"/>
      <c r="U6985" s="1270"/>
      <c r="V6985" s="1270"/>
      <c r="W6985" s="1270"/>
      <c r="X6985" s="1270"/>
      <c r="Y6985" s="1270"/>
      <c r="Z6985" s="1270"/>
      <c r="AA6985" s="1270"/>
      <c r="AB6985" s="1270"/>
      <c r="AC6985" s="1507">
        <f t="shared" si="2423"/>
        <v>4</v>
      </c>
      <c r="AD6985" s="1508">
        <f t="shared" si="2424"/>
        <v>0.04</v>
      </c>
      <c r="AE6985" s="14">
        <f t="shared" si="2428"/>
        <v>5.0666666666666664</v>
      </c>
      <c r="AF6985" s="14">
        <f t="shared" si="2425"/>
        <v>0</v>
      </c>
      <c r="AG6985" s="14" t="e">
        <f t="shared" si="2426"/>
        <v>#DIV/0!</v>
      </c>
      <c r="AH6985" s="14" t="e">
        <f t="shared" si="2429"/>
        <v>#DIV/0!</v>
      </c>
      <c r="AI6985" s="14">
        <f t="shared" si="2430"/>
        <v>4</v>
      </c>
      <c r="AJ6985" s="1294"/>
    </row>
    <row r="6986" spans="1:36" ht="15.75">
      <c r="A6986" s="1461" t="e">
        <f t="shared" si="2427"/>
        <v>#REF!</v>
      </c>
      <c r="B6986" s="2757" t="s">
        <v>3241</v>
      </c>
      <c r="C6986" s="2758" t="s">
        <v>2720</v>
      </c>
      <c r="D6986" s="2759">
        <v>1.0999999999999999E-2</v>
      </c>
      <c r="E6986" s="2760">
        <v>7</v>
      </c>
      <c r="F6986" s="2758">
        <f t="shared" si="2421"/>
        <v>7.6999999999999999E-2</v>
      </c>
      <c r="G6986" s="2761"/>
      <c r="H6986" s="2766">
        <f t="shared" si="2422"/>
        <v>0</v>
      </c>
      <c r="I6986" s="2762">
        <v>44694</v>
      </c>
      <c r="J6986" s="2762">
        <v>46173</v>
      </c>
      <c r="K6986" s="1461"/>
      <c r="L6986" s="2763" t="s">
        <v>1319</v>
      </c>
      <c r="M6986" s="1270"/>
      <c r="N6986" s="1270">
        <v>0</v>
      </c>
      <c r="O6986" s="1270">
        <v>0</v>
      </c>
      <c r="P6986" s="1270">
        <v>0</v>
      </c>
      <c r="Q6986" s="1270"/>
      <c r="R6986" s="1270"/>
      <c r="S6986" s="1270"/>
      <c r="T6986" s="1270"/>
      <c r="U6986" s="1270"/>
      <c r="V6986" s="1270"/>
      <c r="W6986" s="1270"/>
      <c r="X6986" s="1270"/>
      <c r="Y6986" s="1270"/>
      <c r="Z6986" s="1270"/>
      <c r="AA6986" s="1270"/>
      <c r="AB6986" s="1270"/>
      <c r="AC6986" s="1507">
        <f t="shared" si="2423"/>
        <v>7</v>
      </c>
      <c r="AD6986" s="1508">
        <f t="shared" si="2424"/>
        <v>7.6999999999999999E-2</v>
      </c>
      <c r="AE6986" s="14">
        <f t="shared" si="2428"/>
        <v>38.533333333333331</v>
      </c>
      <c r="AF6986" s="14">
        <f t="shared" si="2425"/>
        <v>0</v>
      </c>
      <c r="AG6986" s="14" t="e">
        <f t="shared" si="2426"/>
        <v>#DIV/0!</v>
      </c>
      <c r="AH6986" s="14" t="e">
        <f t="shared" si="2429"/>
        <v>#DIV/0!</v>
      </c>
      <c r="AI6986" s="14">
        <f t="shared" si="2430"/>
        <v>7</v>
      </c>
      <c r="AJ6986" s="1294"/>
    </row>
    <row r="6987" spans="1:36" ht="15.75">
      <c r="A6987" s="1461" t="e">
        <f t="shared" si="2427"/>
        <v>#REF!</v>
      </c>
      <c r="B6987" s="2757" t="s">
        <v>3242</v>
      </c>
      <c r="C6987" s="2758" t="s">
        <v>66</v>
      </c>
      <c r="D6987" s="2759">
        <v>1</v>
      </c>
      <c r="E6987" s="2760">
        <v>1</v>
      </c>
      <c r="F6987" s="2758">
        <f t="shared" si="2421"/>
        <v>1</v>
      </c>
      <c r="G6987" s="2761"/>
      <c r="H6987" s="2766">
        <f t="shared" si="2422"/>
        <v>0</v>
      </c>
      <c r="I6987" s="2762">
        <v>44701</v>
      </c>
      <c r="J6987" s="2762">
        <v>45169</v>
      </c>
      <c r="K6987" s="1461"/>
      <c r="L6987" s="2763" t="s">
        <v>1319</v>
      </c>
      <c r="M6987" s="1270"/>
      <c r="N6987" s="1270">
        <v>0</v>
      </c>
      <c r="O6987" s="1270">
        <v>1</v>
      </c>
      <c r="P6987" s="1270"/>
      <c r="Q6987" s="1270"/>
      <c r="R6987" s="1270"/>
      <c r="S6987" s="1270"/>
      <c r="T6987" s="1270"/>
      <c r="U6987" s="1270"/>
      <c r="V6987" s="1270"/>
      <c r="W6987" s="1270"/>
      <c r="X6987" s="1270"/>
      <c r="Y6987" s="1270"/>
      <c r="Z6987" s="1270"/>
      <c r="AA6987" s="1270"/>
      <c r="AB6987" s="1270"/>
      <c r="AC6987" s="1507">
        <f t="shared" si="2423"/>
        <v>0</v>
      </c>
      <c r="AD6987" s="1508">
        <f t="shared" si="2424"/>
        <v>0</v>
      </c>
      <c r="AE6987" s="14">
        <f t="shared" si="2428"/>
        <v>5.0666666666666664</v>
      </c>
      <c r="AF6987" s="14">
        <f t="shared" si="2425"/>
        <v>0.33333333333333331</v>
      </c>
      <c r="AG6987" s="14">
        <f t="shared" si="2426"/>
        <v>0</v>
      </c>
      <c r="AH6987" s="14">
        <f t="shared" si="2429"/>
        <v>-5.0666666666666664</v>
      </c>
      <c r="AI6987" s="14">
        <f t="shared" si="2430"/>
        <v>-1.6888888888888887</v>
      </c>
      <c r="AJ6987" s="1294"/>
    </row>
    <row r="6988" spans="1:36" ht="15.75">
      <c r="A6988" s="1461" t="e">
        <f t="shared" si="2427"/>
        <v>#REF!</v>
      </c>
      <c r="B6988" s="2757" t="s">
        <v>3243</v>
      </c>
      <c r="C6988" s="2758" t="s">
        <v>66</v>
      </c>
      <c r="D6988" s="2759">
        <v>1</v>
      </c>
      <c r="E6988" s="2760">
        <v>750</v>
      </c>
      <c r="F6988" s="2758">
        <f t="shared" si="2421"/>
        <v>750</v>
      </c>
      <c r="G6988" s="2761"/>
      <c r="H6988" s="2766">
        <f t="shared" si="2422"/>
        <v>0</v>
      </c>
      <c r="I6988" s="2762">
        <v>44701</v>
      </c>
      <c r="J6988" s="2762">
        <v>45190</v>
      </c>
      <c r="K6988" s="1461"/>
      <c r="L6988" s="2763" t="s">
        <v>1319</v>
      </c>
      <c r="M6988" s="1270"/>
      <c r="N6988" s="1270">
        <v>0</v>
      </c>
      <c r="O6988" s="1270">
        <v>100</v>
      </c>
      <c r="P6988" s="1270">
        <v>0</v>
      </c>
      <c r="Q6988" s="1270"/>
      <c r="R6988" s="1270"/>
      <c r="S6988" s="1270"/>
      <c r="T6988" s="1270"/>
      <c r="U6988" s="1270"/>
      <c r="V6988" s="1270"/>
      <c r="W6988" s="1270"/>
      <c r="X6988" s="1270"/>
      <c r="Y6988" s="1270"/>
      <c r="Z6988" s="1270"/>
      <c r="AA6988" s="1270"/>
      <c r="AB6988" s="1270"/>
      <c r="AC6988" s="1507">
        <f t="shared" si="2423"/>
        <v>650</v>
      </c>
      <c r="AD6988" s="1508">
        <f t="shared" si="2424"/>
        <v>650</v>
      </c>
      <c r="AE6988" s="14">
        <f t="shared" si="2428"/>
        <v>5.7666666666666666</v>
      </c>
      <c r="AF6988" s="14">
        <f t="shared" si="2425"/>
        <v>33.333333333333336</v>
      </c>
      <c r="AG6988" s="14">
        <f t="shared" si="2426"/>
        <v>19.5</v>
      </c>
      <c r="AH6988" s="14">
        <f t="shared" si="2429"/>
        <v>13.733333333333334</v>
      </c>
      <c r="AI6988" s="14">
        <f t="shared" si="2430"/>
        <v>457.77777777777777</v>
      </c>
      <c r="AJ6988" s="1294"/>
    </row>
    <row r="6989" spans="1:36" ht="15.75">
      <c r="A6989" s="1461" t="e">
        <f t="shared" si="2427"/>
        <v>#REF!</v>
      </c>
      <c r="B6989" s="2757" t="s">
        <v>3244</v>
      </c>
      <c r="C6989" s="2758" t="s">
        <v>66</v>
      </c>
      <c r="D6989" s="2759">
        <v>1</v>
      </c>
      <c r="E6989" s="2760">
        <v>2000</v>
      </c>
      <c r="F6989" s="2758">
        <f t="shared" si="2421"/>
        <v>2000</v>
      </c>
      <c r="G6989" s="2761"/>
      <c r="H6989" s="2766">
        <f t="shared" si="2422"/>
        <v>0</v>
      </c>
      <c r="I6989" s="2762">
        <v>44701</v>
      </c>
      <c r="J6989" s="2762">
        <v>45838</v>
      </c>
      <c r="K6989" s="1461"/>
      <c r="L6989" s="2763" t="s">
        <v>1319</v>
      </c>
      <c r="M6989" s="1270"/>
      <c r="N6989" s="1270">
        <v>0</v>
      </c>
      <c r="O6989" s="1270">
        <v>0</v>
      </c>
      <c r="P6989" s="1270">
        <v>0</v>
      </c>
      <c r="Q6989" s="1270"/>
      <c r="R6989" s="1270"/>
      <c r="S6989" s="1270"/>
      <c r="T6989" s="1270"/>
      <c r="U6989" s="1270"/>
      <c r="V6989" s="1270"/>
      <c r="W6989" s="1270"/>
      <c r="X6989" s="1270"/>
      <c r="Y6989" s="1270"/>
      <c r="Z6989" s="1270"/>
      <c r="AA6989" s="1270"/>
      <c r="AB6989" s="1270"/>
      <c r="AC6989" s="1507">
        <f t="shared" si="2423"/>
        <v>2000</v>
      </c>
      <c r="AD6989" s="1508">
        <f t="shared" si="2424"/>
        <v>2000</v>
      </c>
      <c r="AE6989" s="14">
        <f t="shared" si="2428"/>
        <v>27.366666666666667</v>
      </c>
      <c r="AF6989" s="14">
        <f t="shared" si="2425"/>
        <v>0</v>
      </c>
      <c r="AG6989" s="14" t="e">
        <f t="shared" si="2426"/>
        <v>#DIV/0!</v>
      </c>
      <c r="AH6989" s="14" t="e">
        <f t="shared" si="2429"/>
        <v>#DIV/0!</v>
      </c>
      <c r="AI6989" s="14">
        <f t="shared" si="2430"/>
        <v>2000</v>
      </c>
      <c r="AJ6989" s="1294"/>
    </row>
    <row r="6990" spans="1:36" ht="31.5">
      <c r="A6990" s="1461" t="e">
        <f t="shared" si="2427"/>
        <v>#REF!</v>
      </c>
      <c r="B6990" s="2757" t="s">
        <v>4017</v>
      </c>
      <c r="C6990" s="2758" t="s">
        <v>66</v>
      </c>
      <c r="D6990" s="2759">
        <v>1</v>
      </c>
      <c r="E6990" s="2760">
        <v>372</v>
      </c>
      <c r="F6990" s="2758">
        <f t="shared" si="2421"/>
        <v>372</v>
      </c>
      <c r="G6990" s="2761"/>
      <c r="H6990" s="2766">
        <f t="shared" si="2422"/>
        <v>0</v>
      </c>
      <c r="I6990" s="2762">
        <v>44715</v>
      </c>
      <c r="J6990" s="2762"/>
      <c r="K6990" s="1461"/>
      <c r="L6990" s="2763" t="s">
        <v>1319</v>
      </c>
      <c r="M6990" s="1270"/>
      <c r="N6990" s="1270">
        <v>0</v>
      </c>
      <c r="O6990" s="1270">
        <v>0</v>
      </c>
      <c r="P6990" s="1270">
        <v>0</v>
      </c>
      <c r="Q6990" s="1270"/>
      <c r="R6990" s="1270"/>
      <c r="S6990" s="1270"/>
      <c r="T6990" s="1270"/>
      <c r="U6990" s="1270"/>
      <c r="V6990" s="1270"/>
      <c r="W6990" s="1270"/>
      <c r="X6990" s="1270"/>
      <c r="Y6990" s="1270"/>
      <c r="Z6990" s="1270"/>
      <c r="AA6990" s="1270"/>
      <c r="AB6990" s="1270"/>
      <c r="AC6990" s="1507">
        <f t="shared" si="2423"/>
        <v>372</v>
      </c>
      <c r="AD6990" s="1508">
        <f t="shared" si="2424"/>
        <v>372</v>
      </c>
      <c r="AE6990" s="14">
        <f t="shared" si="2428"/>
        <v>-1500.5666666666666</v>
      </c>
      <c r="AF6990" s="14">
        <f t="shared" si="2425"/>
        <v>0</v>
      </c>
      <c r="AG6990" s="14" t="e">
        <f t="shared" si="2426"/>
        <v>#DIV/0!</v>
      </c>
      <c r="AH6990" s="14" t="e">
        <f t="shared" si="2429"/>
        <v>#DIV/0!</v>
      </c>
      <c r="AI6990" s="14">
        <f t="shared" si="2430"/>
        <v>372</v>
      </c>
      <c r="AJ6990" s="1294"/>
    </row>
    <row r="6991" spans="1:36" ht="15.75">
      <c r="A6991" s="1461" t="e">
        <f t="shared" si="2427"/>
        <v>#REF!</v>
      </c>
      <c r="B6991" s="2757" t="s">
        <v>4018</v>
      </c>
      <c r="C6991" s="2758" t="s">
        <v>156</v>
      </c>
      <c r="D6991" s="2759">
        <v>1</v>
      </c>
      <c r="E6991" s="2760">
        <v>2500</v>
      </c>
      <c r="F6991" s="2758">
        <f t="shared" si="2421"/>
        <v>2500</v>
      </c>
      <c r="G6991" s="2761"/>
      <c r="H6991" s="2766">
        <f t="shared" si="2422"/>
        <v>0</v>
      </c>
      <c r="I6991" s="2762">
        <v>44722</v>
      </c>
      <c r="J6991" s="2762"/>
      <c r="K6991" s="1461"/>
      <c r="L6991" s="2763" t="s">
        <v>1319</v>
      </c>
      <c r="M6991" s="1270"/>
      <c r="N6991" s="1270">
        <v>160</v>
      </c>
      <c r="O6991" s="1270">
        <v>116</v>
      </c>
      <c r="P6991" s="1270">
        <v>1600</v>
      </c>
      <c r="Q6991" s="1270"/>
      <c r="R6991" s="1270"/>
      <c r="S6991" s="1270"/>
      <c r="T6991" s="1270"/>
      <c r="U6991" s="1270"/>
      <c r="V6991" s="1270"/>
      <c r="W6991" s="1270"/>
      <c r="X6991" s="1270"/>
      <c r="Y6991" s="1270"/>
      <c r="Z6991" s="1270"/>
      <c r="AA6991" s="1270"/>
      <c r="AB6991" s="1270"/>
      <c r="AC6991" s="1507">
        <f t="shared" si="2423"/>
        <v>624</v>
      </c>
      <c r="AD6991" s="1508">
        <f t="shared" si="2424"/>
        <v>624</v>
      </c>
      <c r="AE6991" s="14">
        <f t="shared" si="2428"/>
        <v>-1500.5666666666666</v>
      </c>
      <c r="AF6991" s="14">
        <f t="shared" si="2425"/>
        <v>625.33333333333337</v>
      </c>
      <c r="AG6991" s="14">
        <f t="shared" si="2426"/>
        <v>0.99786780383795304</v>
      </c>
      <c r="AH6991" s="14">
        <f t="shared" si="2429"/>
        <v>1501.5645344705047</v>
      </c>
      <c r="AI6991" s="14">
        <f t="shared" si="2430"/>
        <v>938978.35555555555</v>
      </c>
      <c r="AJ6991" s="1294"/>
    </row>
    <row r="6992" spans="1:36" ht="15.75">
      <c r="A6992" s="1461" t="e">
        <f>#REF!+1</f>
        <v>#REF!</v>
      </c>
      <c r="B6992" s="2757" t="s">
        <v>3444</v>
      </c>
      <c r="C6992" s="2758" t="s">
        <v>63</v>
      </c>
      <c r="D6992" s="2759">
        <v>1</v>
      </c>
      <c r="E6992" s="2760">
        <v>620</v>
      </c>
      <c r="F6992" s="2758">
        <f t="shared" si="2421"/>
        <v>620</v>
      </c>
      <c r="G6992" s="2761"/>
      <c r="H6992" s="2766">
        <f t="shared" si="2422"/>
        <v>0</v>
      </c>
      <c r="I6992" s="2762">
        <v>44728</v>
      </c>
      <c r="J6992" s="2762"/>
      <c r="K6992" s="1461"/>
      <c r="L6992" s="2763" t="s">
        <v>1319</v>
      </c>
      <c r="M6992" s="1270"/>
      <c r="N6992" s="1270">
        <v>0</v>
      </c>
      <c r="O6992" s="1270">
        <v>0</v>
      </c>
      <c r="P6992" s="1270">
        <v>0</v>
      </c>
      <c r="Q6992" s="1270"/>
      <c r="R6992" s="1270"/>
      <c r="S6992" s="1270"/>
      <c r="T6992" s="1270"/>
      <c r="U6992" s="1270"/>
      <c r="V6992" s="1270"/>
      <c r="W6992" s="1270"/>
      <c r="X6992" s="1270"/>
      <c r="Y6992" s="1270"/>
      <c r="Z6992" s="1270"/>
      <c r="AA6992" s="1270"/>
      <c r="AB6992" s="1270"/>
      <c r="AC6992" s="1507">
        <f t="shared" si="2423"/>
        <v>620</v>
      </c>
      <c r="AD6992" s="1508">
        <f t="shared" si="2424"/>
        <v>620</v>
      </c>
      <c r="AE6992" s="14">
        <f t="shared" si="2428"/>
        <v>-1500.5666666666666</v>
      </c>
      <c r="AF6992" s="14">
        <f t="shared" si="2425"/>
        <v>0</v>
      </c>
      <c r="AG6992" s="14" t="e">
        <f t="shared" si="2426"/>
        <v>#DIV/0!</v>
      </c>
      <c r="AH6992" s="14" t="e">
        <f t="shared" si="2429"/>
        <v>#DIV/0!</v>
      </c>
      <c r="AI6992" s="14">
        <f t="shared" si="2430"/>
        <v>620</v>
      </c>
      <c r="AJ6992" s="1294"/>
    </row>
    <row r="6993" spans="1:36" ht="15.75">
      <c r="A6993" s="1461" t="e">
        <f t="shared" si="2427"/>
        <v>#REF!</v>
      </c>
      <c r="B6993" s="2757" t="s">
        <v>3683</v>
      </c>
      <c r="C6993" s="2757" t="s">
        <v>66</v>
      </c>
      <c r="D6993" s="2759">
        <v>1</v>
      </c>
      <c r="E6993" s="2760">
        <v>100</v>
      </c>
      <c r="F6993" s="2758">
        <f t="shared" si="2421"/>
        <v>100</v>
      </c>
      <c r="G6993" s="2761"/>
      <c r="H6993" s="2766">
        <f t="shared" si="2422"/>
        <v>0</v>
      </c>
      <c r="I6993" s="2762">
        <v>44728</v>
      </c>
      <c r="J6993" s="2762"/>
      <c r="K6993" s="2762"/>
      <c r="L6993" s="2763" t="s">
        <v>1319</v>
      </c>
      <c r="M6993" s="1270"/>
      <c r="N6993" s="1270">
        <v>0</v>
      </c>
      <c r="O6993" s="1270">
        <v>20</v>
      </c>
      <c r="P6993" s="1270">
        <v>0</v>
      </c>
      <c r="Q6993" s="1270"/>
      <c r="R6993" s="1270"/>
      <c r="S6993" s="1270"/>
      <c r="T6993" s="1270"/>
      <c r="U6993" s="1270"/>
      <c r="V6993" s="1270"/>
      <c r="W6993" s="1270"/>
      <c r="X6993" s="1270"/>
      <c r="Y6993" s="1270"/>
      <c r="Z6993" s="1270"/>
      <c r="AA6993" s="1270"/>
      <c r="AB6993" s="1270"/>
      <c r="AC6993" s="1507">
        <f t="shared" si="2423"/>
        <v>80</v>
      </c>
      <c r="AD6993" s="1508">
        <f t="shared" si="2424"/>
        <v>80</v>
      </c>
      <c r="AE6993" s="14">
        <f t="shared" si="2428"/>
        <v>-1500.5666666666666</v>
      </c>
      <c r="AF6993" s="14">
        <f t="shared" si="2425"/>
        <v>6.666666666666667</v>
      </c>
      <c r="AG6993" s="14">
        <f t="shared" si="2426"/>
        <v>12</v>
      </c>
      <c r="AH6993" s="14">
        <f t="shared" si="2429"/>
        <v>1512.5666666666666</v>
      </c>
      <c r="AI6993" s="14">
        <f t="shared" si="2430"/>
        <v>10083.777777777777</v>
      </c>
      <c r="AJ6993" s="1294"/>
    </row>
    <row r="6994" spans="1:36" ht="15.75">
      <c r="A6994" s="1461" t="e">
        <f t="shared" si="2427"/>
        <v>#REF!</v>
      </c>
      <c r="B6994" s="2757" t="s">
        <v>4019</v>
      </c>
      <c r="C6994" s="2757" t="s">
        <v>262</v>
      </c>
      <c r="D6994" s="2759">
        <v>1</v>
      </c>
      <c r="E6994" s="2760">
        <v>492</v>
      </c>
      <c r="F6994" s="2758">
        <f t="shared" si="2421"/>
        <v>492</v>
      </c>
      <c r="G6994" s="2761"/>
      <c r="H6994" s="2766">
        <f t="shared" si="2422"/>
        <v>0</v>
      </c>
      <c r="I6994" s="2762">
        <v>44728</v>
      </c>
      <c r="J6994" s="2762"/>
      <c r="K6994" s="2762"/>
      <c r="L6994" s="2763" t="s">
        <v>1319</v>
      </c>
      <c r="M6994" s="1270"/>
      <c r="N6994" s="1270">
        <v>12</v>
      </c>
      <c r="O6994" s="1270">
        <v>9</v>
      </c>
      <c r="P6994" s="1270">
        <v>16</v>
      </c>
      <c r="Q6994" s="1270"/>
      <c r="R6994" s="1270"/>
      <c r="S6994" s="1270"/>
      <c r="T6994" s="1270"/>
      <c r="U6994" s="1270"/>
      <c r="V6994" s="1270"/>
      <c r="W6994" s="1270"/>
      <c r="X6994" s="1270"/>
      <c r="Y6994" s="1270"/>
      <c r="Z6994" s="1270"/>
      <c r="AA6994" s="1270"/>
      <c r="AB6994" s="1270"/>
      <c r="AC6994" s="1507">
        <f t="shared" si="2423"/>
        <v>455</v>
      </c>
      <c r="AD6994" s="1508">
        <f t="shared" si="2424"/>
        <v>455</v>
      </c>
      <c r="AE6994" s="14">
        <f t="shared" si="2428"/>
        <v>-1500.5666666666666</v>
      </c>
      <c r="AF6994" s="14">
        <f t="shared" si="2425"/>
        <v>12.333333333333334</v>
      </c>
      <c r="AG6994" s="14">
        <f t="shared" si="2426"/>
        <v>36.891891891891888</v>
      </c>
      <c r="AH6994" s="14">
        <f t="shared" si="2429"/>
        <v>1537.4585585585585</v>
      </c>
      <c r="AI6994" s="14">
        <f t="shared" si="2430"/>
        <v>18961.988888888889</v>
      </c>
      <c r="AJ6994" s="1294"/>
    </row>
    <row r="6995" spans="1:36" ht="15.75">
      <c r="A6995" s="1461" t="e">
        <f>#REF!+1</f>
        <v>#REF!</v>
      </c>
      <c r="B6995" s="2757" t="s">
        <v>4022</v>
      </c>
      <c r="C6995" s="2757" t="s">
        <v>176</v>
      </c>
      <c r="D6995" s="2759">
        <v>521.92999999999995</v>
      </c>
      <c r="E6995" s="2760">
        <v>44</v>
      </c>
      <c r="F6995" s="2758">
        <v>44</v>
      </c>
      <c r="G6995" s="2761"/>
      <c r="H6995" s="2766">
        <f t="shared" si="2422"/>
        <v>0</v>
      </c>
      <c r="I6995" s="2762">
        <v>44735</v>
      </c>
      <c r="J6995" s="2762"/>
      <c r="K6995" s="2762"/>
      <c r="L6995" s="2763" t="s">
        <v>1319</v>
      </c>
      <c r="M6995" s="1294"/>
      <c r="N6995" s="1294">
        <v>0</v>
      </c>
      <c r="O6995" s="1294">
        <v>13</v>
      </c>
      <c r="P6995" s="1294">
        <v>5</v>
      </c>
      <c r="Q6995" s="1294"/>
      <c r="R6995" s="1294"/>
      <c r="S6995" s="1294"/>
      <c r="T6995" s="1294"/>
      <c r="U6995" s="1294"/>
      <c r="V6995" s="1294"/>
      <c r="W6995" s="1294"/>
      <c r="X6995" s="1294"/>
      <c r="Y6995" s="1294"/>
      <c r="Z6995" s="1294"/>
      <c r="AA6995" s="1294"/>
      <c r="AB6995" s="1270"/>
      <c r="AC6995" s="1507">
        <f t="shared" si="2423"/>
        <v>26</v>
      </c>
      <c r="AD6995" s="1508">
        <f t="shared" si="2424"/>
        <v>13570.179999999998</v>
      </c>
      <c r="AE6995" s="14">
        <f t="shared" si="2428"/>
        <v>-1500.5666666666666</v>
      </c>
      <c r="AF6995" s="14">
        <f t="shared" si="2425"/>
        <v>6</v>
      </c>
      <c r="AG6995" s="14">
        <f t="shared" si="2426"/>
        <v>4.333333333333333</v>
      </c>
      <c r="AH6995" s="14">
        <f t="shared" si="2429"/>
        <v>1504.8999999999999</v>
      </c>
      <c r="AI6995" s="14">
        <f t="shared" si="2430"/>
        <v>9029.4</v>
      </c>
      <c r="AJ6995" s="1294"/>
    </row>
    <row r="6996" spans="1:36" ht="15.75">
      <c r="A6996" s="1461" t="e">
        <f>#REF!+1</f>
        <v>#REF!</v>
      </c>
      <c r="B6996" s="2757" t="s">
        <v>4120</v>
      </c>
      <c r="C6996" s="2757" t="s">
        <v>63</v>
      </c>
      <c r="D6996" s="2759">
        <v>1</v>
      </c>
      <c r="E6996" s="2606">
        <v>57</v>
      </c>
      <c r="F6996" s="2758">
        <f t="shared" ref="F6996:F7013" si="2431" xml:space="preserve"> D6996*E6996</f>
        <v>57</v>
      </c>
      <c r="G6996" s="2761"/>
      <c r="H6996" s="2766">
        <f t="shared" si="2422"/>
        <v>0</v>
      </c>
      <c r="I6996" s="2762">
        <v>44749</v>
      </c>
      <c r="J6996" s="2762"/>
      <c r="K6996" s="2762"/>
      <c r="L6996" s="2763" t="s">
        <v>1319</v>
      </c>
      <c r="M6996" s="1270"/>
      <c r="N6996" s="1270">
        <v>0</v>
      </c>
      <c r="O6996" s="1270">
        <v>23</v>
      </c>
      <c r="P6996" s="1270">
        <v>8</v>
      </c>
      <c r="Q6996" s="1270"/>
      <c r="R6996" s="1270"/>
      <c r="S6996" s="1270"/>
      <c r="T6996" s="1270"/>
      <c r="U6996" s="1270"/>
      <c r="V6996" s="1270"/>
      <c r="W6996" s="1270"/>
      <c r="X6996" s="1270"/>
      <c r="Y6996" s="1270"/>
      <c r="Z6996" s="1270"/>
      <c r="AA6996" s="1270"/>
      <c r="AB6996" s="1270"/>
      <c r="AC6996" s="1507">
        <f t="shared" si="2423"/>
        <v>26</v>
      </c>
      <c r="AD6996" s="1508">
        <f t="shared" si="2424"/>
        <v>26</v>
      </c>
      <c r="AE6996" s="14">
        <f t="shared" si="2428"/>
        <v>-1500.5666666666666</v>
      </c>
      <c r="AF6996" s="14">
        <f t="shared" si="2425"/>
        <v>10.333333333333334</v>
      </c>
      <c r="AG6996" s="14">
        <f t="shared" si="2426"/>
        <v>2.5161290322580645</v>
      </c>
      <c r="AH6996" s="14">
        <f t="shared" si="2429"/>
        <v>1503.0827956989247</v>
      </c>
      <c r="AI6996" s="14">
        <f t="shared" si="2430"/>
        <v>15531.855555555556</v>
      </c>
      <c r="AJ6996" s="1294"/>
    </row>
    <row r="6997" spans="1:36" ht="15.75">
      <c r="A6997" s="1461" t="e">
        <f>#REF!+1</f>
        <v>#REF!</v>
      </c>
      <c r="B6997" s="2757" t="s">
        <v>4388</v>
      </c>
      <c r="C6997" s="2757" t="s">
        <v>63</v>
      </c>
      <c r="D6997" s="2759">
        <v>1</v>
      </c>
      <c r="E6997" s="2606">
        <v>20</v>
      </c>
      <c r="F6997" s="2758">
        <f t="shared" si="2431"/>
        <v>20</v>
      </c>
      <c r="G6997" s="2761"/>
      <c r="H6997" s="2766">
        <f t="shared" ref="H6997:H7017" si="2432">D6997*G6997</f>
        <v>0</v>
      </c>
      <c r="I6997" s="2762">
        <v>44756</v>
      </c>
      <c r="J6997" s="2762"/>
      <c r="K6997" s="2762"/>
      <c r="L6997" s="2763" t="s">
        <v>1319</v>
      </c>
      <c r="M6997" s="1270"/>
      <c r="N6997" s="1270">
        <v>0</v>
      </c>
      <c r="O6997" s="1270">
        <v>0</v>
      </c>
      <c r="P6997" s="1270">
        <v>0</v>
      </c>
      <c r="Q6997" s="1270"/>
      <c r="R6997" s="1270"/>
      <c r="S6997" s="1270"/>
      <c r="T6997" s="1270"/>
      <c r="U6997" s="1270"/>
      <c r="V6997" s="1270"/>
      <c r="W6997" s="1270"/>
      <c r="X6997" s="1270"/>
      <c r="Y6997" s="1270"/>
      <c r="Z6997" s="1270"/>
      <c r="AA6997" s="1270"/>
      <c r="AB6997" s="1270"/>
      <c r="AC6997" s="1507">
        <f t="shared" ref="AC6997:AC7017" si="2433">E6997+G6997-N6997-O6997-AA6997-P6997-Q6997-R6997-S6997-T6997-U6997-V6997-W6997-X6997-Y6997</f>
        <v>20</v>
      </c>
      <c r="AD6997" s="1508">
        <f t="shared" ref="AD6997:AD7017" si="2434">D6997*AC6997</f>
        <v>20</v>
      </c>
      <c r="AE6997" s="14">
        <f t="shared" si="2428"/>
        <v>-1500.5666666666666</v>
      </c>
      <c r="AF6997" s="14">
        <f t="shared" ref="AF6997:AF7017" si="2435">(N6997+O6997+P6997+Q6997+R6997+S6997+T6997+U6997+V6997+W6997+X6997+Y6997)/3</f>
        <v>0</v>
      </c>
      <c r="AG6997" s="14" t="e">
        <f t="shared" ref="AG6997:AG7017" si="2436">AC6997/AF6997</f>
        <v>#DIV/0!</v>
      </c>
      <c r="AH6997" s="14" t="e">
        <f t="shared" si="2429"/>
        <v>#DIV/0!</v>
      </c>
      <c r="AI6997" s="14">
        <f t="shared" si="2430"/>
        <v>20</v>
      </c>
      <c r="AJ6997" s="1294"/>
    </row>
    <row r="6998" spans="1:36" ht="15.75">
      <c r="A6998" s="1461" t="e">
        <f>#REF!+1</f>
        <v>#REF!</v>
      </c>
      <c r="B6998" s="2757" t="s">
        <v>4389</v>
      </c>
      <c r="C6998" s="2757" t="s">
        <v>63</v>
      </c>
      <c r="D6998" s="2759">
        <v>1</v>
      </c>
      <c r="E6998" s="2606">
        <v>42</v>
      </c>
      <c r="F6998" s="2758">
        <f t="shared" si="2431"/>
        <v>42</v>
      </c>
      <c r="G6998" s="2761"/>
      <c r="H6998" s="2766">
        <f t="shared" si="2432"/>
        <v>0</v>
      </c>
      <c r="I6998" s="2762">
        <v>44756</v>
      </c>
      <c r="J6998" s="2762"/>
      <c r="K6998" s="2762"/>
      <c r="L6998" s="2763" t="s">
        <v>1319</v>
      </c>
      <c r="M6998" s="1270"/>
      <c r="N6998" s="1270">
        <v>0</v>
      </c>
      <c r="O6998" s="1270">
        <v>0</v>
      </c>
      <c r="P6998" s="1270">
        <v>0</v>
      </c>
      <c r="Q6998" s="1270"/>
      <c r="R6998" s="1270"/>
      <c r="S6998" s="1270"/>
      <c r="T6998" s="1270"/>
      <c r="U6998" s="1270"/>
      <c r="V6998" s="1270"/>
      <c r="W6998" s="1270"/>
      <c r="X6998" s="1270"/>
      <c r="Y6998" s="1270"/>
      <c r="Z6998" s="1270"/>
      <c r="AA6998" s="1270"/>
      <c r="AB6998" s="1270"/>
      <c r="AC6998" s="1507">
        <f t="shared" si="2433"/>
        <v>42</v>
      </c>
      <c r="AD6998" s="1508">
        <f t="shared" si="2434"/>
        <v>42</v>
      </c>
      <c r="AE6998" s="14">
        <f t="shared" si="2428"/>
        <v>-1500.5666666666666</v>
      </c>
      <c r="AF6998" s="14">
        <f t="shared" si="2435"/>
        <v>0</v>
      </c>
      <c r="AG6998" s="14" t="e">
        <f t="shared" si="2436"/>
        <v>#DIV/0!</v>
      </c>
      <c r="AH6998" s="14" t="e">
        <f t="shared" si="2429"/>
        <v>#DIV/0!</v>
      </c>
      <c r="AI6998" s="14">
        <f t="shared" si="2430"/>
        <v>42</v>
      </c>
      <c r="AJ6998" s="1294"/>
    </row>
    <row r="6999" spans="1:36" ht="15.75">
      <c r="A6999" s="1461" t="e">
        <f t="shared" ref="A6999:A7010" si="2437">A6998+1</f>
        <v>#REF!</v>
      </c>
      <c r="B6999" s="2757" t="s">
        <v>4390</v>
      </c>
      <c r="C6999" s="2757" t="s">
        <v>63</v>
      </c>
      <c r="D6999" s="2759">
        <v>1</v>
      </c>
      <c r="E6999" s="2606">
        <v>500</v>
      </c>
      <c r="F6999" s="2758">
        <f t="shared" si="2431"/>
        <v>500</v>
      </c>
      <c r="G6999" s="2761"/>
      <c r="H6999" s="2766">
        <f t="shared" si="2432"/>
        <v>0</v>
      </c>
      <c r="I6999" s="2762">
        <v>44763</v>
      </c>
      <c r="J6999" s="2762"/>
      <c r="K6999" s="2762"/>
      <c r="L6999" s="2763" t="s">
        <v>1319</v>
      </c>
      <c r="M6999" s="1270"/>
      <c r="N6999" s="1270">
        <v>160</v>
      </c>
      <c r="O6999" s="1270">
        <v>101</v>
      </c>
      <c r="P6999" s="1270">
        <v>147</v>
      </c>
      <c r="Q6999" s="1270"/>
      <c r="R6999" s="1270"/>
      <c r="S6999" s="1270"/>
      <c r="T6999" s="1270"/>
      <c r="U6999" s="1270"/>
      <c r="V6999" s="1270"/>
      <c r="W6999" s="1270"/>
      <c r="X6999" s="1270"/>
      <c r="Y6999" s="1270"/>
      <c r="Z6999" s="1270"/>
      <c r="AA6999" s="1270"/>
      <c r="AB6999" s="1270"/>
      <c r="AC6999" s="1507">
        <f t="shared" si="2433"/>
        <v>92</v>
      </c>
      <c r="AD6999" s="1508">
        <f t="shared" si="2434"/>
        <v>92</v>
      </c>
      <c r="AE6999" s="14">
        <f t="shared" si="2428"/>
        <v>-1500.5666666666666</v>
      </c>
      <c r="AF6999" s="14">
        <f t="shared" si="2435"/>
        <v>136</v>
      </c>
      <c r="AG6999" s="14">
        <f t="shared" si="2436"/>
        <v>0.67647058823529416</v>
      </c>
      <c r="AH6999" s="14">
        <f t="shared" si="2429"/>
        <v>1501.243137254902</v>
      </c>
      <c r="AI6999" s="14">
        <f t="shared" si="2430"/>
        <v>204169.06666666665</v>
      </c>
      <c r="AJ6999" s="1294"/>
    </row>
    <row r="7000" spans="1:36" ht="15.75">
      <c r="A7000" s="1461" t="e">
        <f t="shared" si="2437"/>
        <v>#REF!</v>
      </c>
      <c r="B7000" s="2757" t="s">
        <v>4390</v>
      </c>
      <c r="C7000" s="2757" t="s">
        <v>63</v>
      </c>
      <c r="D7000" s="2759">
        <v>1</v>
      </c>
      <c r="E7000" s="2606">
        <v>7723</v>
      </c>
      <c r="F7000" s="2758">
        <f t="shared" si="2431"/>
        <v>7723</v>
      </c>
      <c r="G7000" s="2761"/>
      <c r="H7000" s="2766">
        <f t="shared" si="2432"/>
        <v>0</v>
      </c>
      <c r="I7000" s="2762">
        <v>44763</v>
      </c>
      <c r="J7000" s="2762"/>
      <c r="K7000" s="2762"/>
      <c r="L7000" s="2763" t="s">
        <v>1319</v>
      </c>
      <c r="M7000" s="1270"/>
      <c r="N7000" s="1270">
        <v>2699</v>
      </c>
      <c r="O7000" s="1270">
        <v>2462</v>
      </c>
      <c r="P7000" s="1270">
        <v>2391</v>
      </c>
      <c r="Q7000" s="1270"/>
      <c r="R7000" s="1270"/>
      <c r="S7000" s="1270"/>
      <c r="T7000" s="1270"/>
      <c r="U7000" s="1270"/>
      <c r="V7000" s="1270"/>
      <c r="W7000" s="1270"/>
      <c r="X7000" s="1270"/>
      <c r="Y7000" s="1270"/>
      <c r="Z7000" s="1270"/>
      <c r="AA7000" s="1270"/>
      <c r="AB7000" s="1270"/>
      <c r="AC7000" s="1507">
        <f t="shared" si="2433"/>
        <v>171</v>
      </c>
      <c r="AD7000" s="1508">
        <f t="shared" si="2434"/>
        <v>171</v>
      </c>
      <c r="AE7000" s="14">
        <f t="shared" si="2428"/>
        <v>-1500.5666666666666</v>
      </c>
      <c r="AF7000" s="14">
        <f t="shared" si="2435"/>
        <v>2517.3333333333335</v>
      </c>
      <c r="AG7000" s="14">
        <f t="shared" si="2436"/>
        <v>6.7929025423728806E-2</v>
      </c>
      <c r="AH7000" s="14">
        <f t="shared" si="2429"/>
        <v>1500.6345956920904</v>
      </c>
      <c r="AI7000" s="14">
        <f t="shared" si="2430"/>
        <v>3777597.4888888891</v>
      </c>
      <c r="AJ7000" s="1294"/>
    </row>
    <row r="7001" spans="1:36" ht="15.75">
      <c r="A7001" s="1461" t="e">
        <f>#REF!+1</f>
        <v>#REF!</v>
      </c>
      <c r="B7001" s="2757" t="s">
        <v>4391</v>
      </c>
      <c r="C7001" s="2757" t="s">
        <v>156</v>
      </c>
      <c r="D7001" s="2759">
        <v>1</v>
      </c>
      <c r="E7001" s="2606">
        <v>970</v>
      </c>
      <c r="F7001" s="2758">
        <f t="shared" si="2431"/>
        <v>970</v>
      </c>
      <c r="G7001" s="2761"/>
      <c r="H7001" s="2766">
        <f t="shared" si="2432"/>
        <v>0</v>
      </c>
      <c r="I7001" s="2762">
        <v>44763</v>
      </c>
      <c r="J7001" s="2762"/>
      <c r="K7001" s="2762"/>
      <c r="L7001" s="2763" t="s">
        <v>1319</v>
      </c>
      <c r="M7001" s="1270"/>
      <c r="N7001" s="1270">
        <v>6</v>
      </c>
      <c r="O7001" s="1270">
        <v>75</v>
      </c>
      <c r="P7001" s="1270">
        <v>709</v>
      </c>
      <c r="Q7001" s="1270"/>
      <c r="R7001" s="1270"/>
      <c r="S7001" s="1270"/>
      <c r="T7001" s="1270"/>
      <c r="U7001" s="1270"/>
      <c r="V7001" s="1270"/>
      <c r="W7001" s="1270"/>
      <c r="X7001" s="1270"/>
      <c r="Y7001" s="1270"/>
      <c r="Z7001" s="1270"/>
      <c r="AA7001" s="1270"/>
      <c r="AB7001" s="1270"/>
      <c r="AC7001" s="1507">
        <f t="shared" si="2433"/>
        <v>180</v>
      </c>
      <c r="AD7001" s="1508">
        <f t="shared" si="2434"/>
        <v>180</v>
      </c>
      <c r="AE7001" s="14">
        <f t="shared" si="2428"/>
        <v>-1500.5666666666666</v>
      </c>
      <c r="AF7001" s="14">
        <f t="shared" si="2435"/>
        <v>263.33333333333331</v>
      </c>
      <c r="AG7001" s="14">
        <f t="shared" si="2436"/>
        <v>0.68354430379746844</v>
      </c>
      <c r="AH7001" s="14">
        <f t="shared" si="2429"/>
        <v>1501.250210970464</v>
      </c>
      <c r="AI7001" s="14">
        <f t="shared" si="2430"/>
        <v>395329.22222222219</v>
      </c>
      <c r="AJ7001" s="1294"/>
    </row>
    <row r="7002" spans="1:36" ht="15.75">
      <c r="A7002" s="1461" t="e">
        <f>#REF!+1</f>
        <v>#REF!</v>
      </c>
      <c r="B7002" s="2757" t="s">
        <v>5117</v>
      </c>
      <c r="C7002" s="2757" t="s">
        <v>156</v>
      </c>
      <c r="D7002" s="2759">
        <v>1</v>
      </c>
      <c r="E7002" s="2606">
        <v>1600</v>
      </c>
      <c r="F7002" s="2758">
        <f t="shared" si="2431"/>
        <v>1600</v>
      </c>
      <c r="G7002" s="2761"/>
      <c r="H7002" s="2766">
        <f t="shared" si="2432"/>
        <v>0</v>
      </c>
      <c r="I7002" s="2762">
        <v>44784</v>
      </c>
      <c r="J7002" s="2762"/>
      <c r="K7002" s="2762"/>
      <c r="L7002" s="2763" t="s">
        <v>1319</v>
      </c>
      <c r="M7002" s="1270"/>
      <c r="N7002" s="1270">
        <v>400</v>
      </c>
      <c r="O7002" s="1270">
        <v>400</v>
      </c>
      <c r="P7002" s="1270">
        <v>400</v>
      </c>
      <c r="Q7002" s="1270"/>
      <c r="R7002" s="1270"/>
      <c r="S7002" s="1270"/>
      <c r="T7002" s="1270"/>
      <c r="U7002" s="1270"/>
      <c r="V7002" s="1270"/>
      <c r="W7002" s="1270"/>
      <c r="X7002" s="1270"/>
      <c r="Y7002" s="1270"/>
      <c r="Z7002" s="1270"/>
      <c r="AA7002" s="1270"/>
      <c r="AB7002" s="1270"/>
      <c r="AC7002" s="1507">
        <f t="shared" si="2433"/>
        <v>400</v>
      </c>
      <c r="AD7002" s="1508">
        <f t="shared" si="2434"/>
        <v>400</v>
      </c>
      <c r="AE7002" s="14">
        <f t="shared" si="2428"/>
        <v>-1500.5666666666666</v>
      </c>
      <c r="AF7002" s="14">
        <f t="shared" si="2435"/>
        <v>400</v>
      </c>
      <c r="AG7002" s="14">
        <f t="shared" si="2436"/>
        <v>1</v>
      </c>
      <c r="AH7002" s="14">
        <f t="shared" si="2429"/>
        <v>1501.5666666666666</v>
      </c>
      <c r="AI7002" s="14">
        <f t="shared" si="2430"/>
        <v>600626.66666666663</v>
      </c>
      <c r="AJ7002" s="1294"/>
    </row>
    <row r="7003" spans="1:36" ht="15.75">
      <c r="A7003" s="1461" t="e">
        <f t="shared" si="2437"/>
        <v>#REF!</v>
      </c>
      <c r="B7003" s="2757" t="s">
        <v>4848</v>
      </c>
      <c r="C7003" s="2757" t="s">
        <v>143</v>
      </c>
      <c r="D7003" s="2759">
        <v>1</v>
      </c>
      <c r="E7003" s="2606">
        <v>400</v>
      </c>
      <c r="F7003" s="2758">
        <f t="shared" si="2431"/>
        <v>400</v>
      </c>
      <c r="G7003" s="2761"/>
      <c r="H7003" s="2766">
        <f t="shared" si="2432"/>
        <v>0</v>
      </c>
      <c r="I7003" s="2762">
        <v>44784</v>
      </c>
      <c r="J7003" s="2762"/>
      <c r="K7003" s="2762"/>
      <c r="L7003" s="2763" t="s">
        <v>1319</v>
      </c>
      <c r="M7003" s="1270"/>
      <c r="N7003" s="1270">
        <v>0</v>
      </c>
      <c r="O7003" s="1270">
        <v>0</v>
      </c>
      <c r="P7003" s="1270">
        <v>0</v>
      </c>
      <c r="Q7003" s="1270"/>
      <c r="R7003" s="1270"/>
      <c r="S7003" s="1270"/>
      <c r="T7003" s="1270"/>
      <c r="U7003" s="1270"/>
      <c r="V7003" s="1270"/>
      <c r="W7003" s="1270"/>
      <c r="X7003" s="1270"/>
      <c r="Y7003" s="1270"/>
      <c r="Z7003" s="1270"/>
      <c r="AA7003" s="1270"/>
      <c r="AB7003" s="1270"/>
      <c r="AC7003" s="1507">
        <f t="shared" si="2433"/>
        <v>400</v>
      </c>
      <c r="AD7003" s="1508">
        <f t="shared" si="2434"/>
        <v>400</v>
      </c>
      <c r="AE7003" s="14">
        <f t="shared" si="2428"/>
        <v>-1500.5666666666666</v>
      </c>
      <c r="AF7003" s="14">
        <f t="shared" si="2435"/>
        <v>0</v>
      </c>
      <c r="AG7003" s="14" t="e">
        <f t="shared" si="2436"/>
        <v>#DIV/0!</v>
      </c>
      <c r="AH7003" s="14" t="e">
        <f t="shared" si="2429"/>
        <v>#DIV/0!</v>
      </c>
      <c r="AI7003" s="14">
        <f t="shared" si="2430"/>
        <v>400</v>
      </c>
      <c r="AJ7003" s="1294"/>
    </row>
    <row r="7004" spans="1:36" ht="15.75">
      <c r="A7004" s="1461" t="e">
        <f t="shared" si="2437"/>
        <v>#REF!</v>
      </c>
      <c r="B7004" s="2757" t="s">
        <v>5118</v>
      </c>
      <c r="C7004" s="2757" t="s">
        <v>156</v>
      </c>
      <c r="D7004" s="2759">
        <v>3.21</v>
      </c>
      <c r="E7004" s="2606">
        <v>1900</v>
      </c>
      <c r="F7004" s="2758">
        <f t="shared" si="2431"/>
        <v>6099</v>
      </c>
      <c r="G7004" s="2761"/>
      <c r="H7004" s="2766">
        <f t="shared" si="2432"/>
        <v>0</v>
      </c>
      <c r="I7004" s="2762">
        <v>44784</v>
      </c>
      <c r="J7004" s="2762"/>
      <c r="K7004" s="2762"/>
      <c r="L7004" s="2763" t="s">
        <v>1319</v>
      </c>
      <c r="M7004" s="1270"/>
      <c r="N7004" s="1270">
        <v>40</v>
      </c>
      <c r="O7004" s="1270">
        <v>160</v>
      </c>
      <c r="P7004" s="1270">
        <v>200</v>
      </c>
      <c r="Q7004" s="1270"/>
      <c r="R7004" s="1270"/>
      <c r="S7004" s="1270"/>
      <c r="T7004" s="1270"/>
      <c r="U7004" s="1270"/>
      <c r="V7004" s="1270"/>
      <c r="W7004" s="1270"/>
      <c r="X7004" s="1270"/>
      <c r="Y7004" s="1270"/>
      <c r="Z7004" s="1270"/>
      <c r="AA7004" s="1270"/>
      <c r="AB7004" s="1270"/>
      <c r="AC7004" s="1507">
        <f t="shared" si="2433"/>
        <v>1500</v>
      </c>
      <c r="AD7004" s="1508">
        <f t="shared" si="2434"/>
        <v>4815</v>
      </c>
      <c r="AE7004" s="14">
        <f t="shared" si="2428"/>
        <v>-1500.5666666666666</v>
      </c>
      <c r="AF7004" s="14">
        <f t="shared" si="2435"/>
        <v>133.33333333333334</v>
      </c>
      <c r="AG7004" s="14">
        <f t="shared" si="2436"/>
        <v>11.25</v>
      </c>
      <c r="AH7004" s="14">
        <f t="shared" si="2429"/>
        <v>1511.8166666666666</v>
      </c>
      <c r="AI7004" s="14">
        <f t="shared" si="2430"/>
        <v>201575.55555555556</v>
      </c>
      <c r="AJ7004" s="1294"/>
    </row>
    <row r="7005" spans="1:36" ht="15.75">
      <c r="A7005" s="1461" t="e">
        <f t="shared" si="2437"/>
        <v>#REF!</v>
      </c>
      <c r="B7005" s="2757" t="s">
        <v>5671</v>
      </c>
      <c r="C7005" s="2757" t="s">
        <v>176</v>
      </c>
      <c r="D7005" s="2759">
        <v>30.34</v>
      </c>
      <c r="E7005" s="2606">
        <v>30</v>
      </c>
      <c r="F7005" s="2758">
        <f t="shared" si="2431"/>
        <v>910.2</v>
      </c>
      <c r="G7005" s="2761"/>
      <c r="H7005" s="2766">
        <f t="shared" si="2432"/>
        <v>0</v>
      </c>
      <c r="I7005" s="2762">
        <v>44827</v>
      </c>
      <c r="J7005" s="2762"/>
      <c r="K7005" s="2762"/>
      <c r="L7005" s="2763">
        <v>787</v>
      </c>
      <c r="M7005" s="1282">
        <v>44824</v>
      </c>
      <c r="N7005" s="1270">
        <v>0</v>
      </c>
      <c r="O7005" s="1270">
        <v>0</v>
      </c>
      <c r="P7005" s="1270">
        <v>0</v>
      </c>
      <c r="Q7005" s="1270"/>
      <c r="R7005" s="1270"/>
      <c r="S7005" s="1270"/>
      <c r="T7005" s="1270"/>
      <c r="U7005" s="1270"/>
      <c r="V7005" s="1270"/>
      <c r="W7005" s="1270"/>
      <c r="X7005" s="1270"/>
      <c r="Y7005" s="1270"/>
      <c r="Z7005" s="1270"/>
      <c r="AA7005" s="1270"/>
      <c r="AB7005" s="1270"/>
      <c r="AC7005" s="1507">
        <f t="shared" si="2433"/>
        <v>30</v>
      </c>
      <c r="AD7005" s="1508">
        <f t="shared" si="2434"/>
        <v>910.2</v>
      </c>
      <c r="AE7005" s="14">
        <f t="shared" si="2428"/>
        <v>-1500.5666666666666</v>
      </c>
      <c r="AF7005" s="14">
        <f t="shared" si="2435"/>
        <v>0</v>
      </c>
      <c r="AG7005" s="14" t="e">
        <f t="shared" si="2436"/>
        <v>#DIV/0!</v>
      </c>
      <c r="AH7005" s="14" t="e">
        <f t="shared" si="2429"/>
        <v>#DIV/0!</v>
      </c>
      <c r="AI7005" s="14">
        <f t="shared" si="2430"/>
        <v>30</v>
      </c>
      <c r="AJ7005" s="1294"/>
    </row>
    <row r="7006" spans="1:36" ht="15.75">
      <c r="A7006" s="1461" t="e">
        <f t="shared" si="2437"/>
        <v>#REF!</v>
      </c>
      <c r="B7006" s="2757" t="s">
        <v>5672</v>
      </c>
      <c r="C7006" s="2757" t="s">
        <v>176</v>
      </c>
      <c r="D7006" s="2759">
        <v>45</v>
      </c>
      <c r="E7006" s="2606">
        <v>20</v>
      </c>
      <c r="F7006" s="2758">
        <f t="shared" si="2431"/>
        <v>900</v>
      </c>
      <c r="G7006" s="2761"/>
      <c r="H7006" s="2766">
        <f t="shared" si="2432"/>
        <v>0</v>
      </c>
      <c r="I7006" s="2762">
        <v>44827</v>
      </c>
      <c r="J7006" s="2762"/>
      <c r="K7006" s="2762"/>
      <c r="L7006" s="2763">
        <v>787</v>
      </c>
      <c r="M7006" s="1282">
        <v>44824</v>
      </c>
      <c r="N7006" s="1270">
        <v>0</v>
      </c>
      <c r="O7006" s="1270">
        <v>0</v>
      </c>
      <c r="P7006" s="1270">
        <v>0</v>
      </c>
      <c r="Q7006" s="1270"/>
      <c r="R7006" s="1270"/>
      <c r="S7006" s="1270"/>
      <c r="T7006" s="1270"/>
      <c r="U7006" s="1270"/>
      <c r="V7006" s="1270"/>
      <c r="W7006" s="1270"/>
      <c r="X7006" s="1270"/>
      <c r="Y7006" s="1270"/>
      <c r="Z7006" s="1270"/>
      <c r="AA7006" s="1270"/>
      <c r="AB7006" s="1270"/>
      <c r="AC7006" s="1507">
        <f t="shared" si="2433"/>
        <v>20</v>
      </c>
      <c r="AD7006" s="1508">
        <f t="shared" si="2434"/>
        <v>900</v>
      </c>
      <c r="AE7006" s="14">
        <f t="shared" si="2428"/>
        <v>-1500.5666666666666</v>
      </c>
      <c r="AF7006" s="14">
        <f t="shared" si="2435"/>
        <v>0</v>
      </c>
      <c r="AG7006" s="14" t="e">
        <f t="shared" si="2436"/>
        <v>#DIV/0!</v>
      </c>
      <c r="AH7006" s="14" t="e">
        <f t="shared" si="2429"/>
        <v>#DIV/0!</v>
      </c>
      <c r="AI7006" s="14">
        <f t="shared" si="2430"/>
        <v>20</v>
      </c>
      <c r="AJ7006" s="1294"/>
    </row>
    <row r="7007" spans="1:36" ht="15.75">
      <c r="A7007" s="1461" t="e">
        <f t="shared" si="2437"/>
        <v>#REF!</v>
      </c>
      <c r="B7007" s="2757" t="s">
        <v>5673</v>
      </c>
      <c r="C7007" s="2757" t="s">
        <v>156</v>
      </c>
      <c r="D7007" s="2759">
        <v>1</v>
      </c>
      <c r="E7007" s="2606">
        <v>3119</v>
      </c>
      <c r="F7007" s="2758">
        <f t="shared" si="2431"/>
        <v>3119</v>
      </c>
      <c r="G7007" s="2761"/>
      <c r="H7007" s="2766">
        <f t="shared" si="2432"/>
        <v>0</v>
      </c>
      <c r="I7007" s="2762">
        <v>44833</v>
      </c>
      <c r="J7007" s="2762"/>
      <c r="K7007" s="2762"/>
      <c r="L7007" s="2763" t="s">
        <v>1319</v>
      </c>
      <c r="M7007" s="1270"/>
      <c r="N7007" s="1270">
        <v>115</v>
      </c>
      <c r="O7007" s="1270">
        <v>0</v>
      </c>
      <c r="P7007" s="1270">
        <v>0</v>
      </c>
      <c r="Q7007" s="1270"/>
      <c r="R7007" s="1270"/>
      <c r="S7007" s="1270"/>
      <c r="T7007" s="1270"/>
      <c r="U7007" s="1270"/>
      <c r="V7007" s="1270"/>
      <c r="W7007" s="1270"/>
      <c r="X7007" s="1270"/>
      <c r="Y7007" s="1270"/>
      <c r="Z7007" s="1270"/>
      <c r="AA7007" s="1270"/>
      <c r="AB7007" s="1270"/>
      <c r="AC7007" s="1507">
        <f t="shared" si="2433"/>
        <v>3004</v>
      </c>
      <c r="AD7007" s="1508">
        <f t="shared" si="2434"/>
        <v>3004</v>
      </c>
      <c r="AE7007" s="14">
        <f t="shared" si="2428"/>
        <v>-1500.5666666666666</v>
      </c>
      <c r="AF7007" s="14">
        <f t="shared" si="2435"/>
        <v>38.333333333333336</v>
      </c>
      <c r="AG7007" s="14">
        <f t="shared" si="2436"/>
        <v>78.365217391304341</v>
      </c>
      <c r="AH7007" s="14">
        <f t="shared" si="2429"/>
        <v>1578.931884057971</v>
      </c>
      <c r="AI7007" s="14">
        <f t="shared" si="2430"/>
        <v>60525.722222222226</v>
      </c>
      <c r="AJ7007" s="1294"/>
    </row>
    <row r="7008" spans="1:36" ht="15.75">
      <c r="A7008" s="1461" t="e">
        <f>#REF!+1</f>
        <v>#REF!</v>
      </c>
      <c r="B7008" s="2757" t="s">
        <v>6759</v>
      </c>
      <c r="C7008" s="2757" t="s">
        <v>66</v>
      </c>
      <c r="D7008" s="2759">
        <v>1</v>
      </c>
      <c r="E7008" s="2606">
        <v>400</v>
      </c>
      <c r="F7008" s="2758">
        <f t="shared" si="2431"/>
        <v>400</v>
      </c>
      <c r="G7008" s="2763"/>
      <c r="H7008" s="2766">
        <f t="shared" si="2432"/>
        <v>0</v>
      </c>
      <c r="I7008" s="2762">
        <v>44894</v>
      </c>
      <c r="J7008" s="2762"/>
      <c r="K7008" s="2762"/>
      <c r="L7008" s="2763" t="s">
        <v>1319</v>
      </c>
      <c r="M7008" s="1270"/>
      <c r="N7008" s="1270">
        <v>0</v>
      </c>
      <c r="O7008" s="1270">
        <v>0</v>
      </c>
      <c r="P7008" s="1270">
        <v>0</v>
      </c>
      <c r="Q7008" s="1270"/>
      <c r="R7008" s="1270"/>
      <c r="S7008" s="1270"/>
      <c r="T7008" s="1270"/>
      <c r="U7008" s="1270"/>
      <c r="V7008" s="1270"/>
      <c r="W7008" s="1270"/>
      <c r="X7008" s="1270"/>
      <c r="Y7008" s="1270"/>
      <c r="Z7008" s="1270"/>
      <c r="AA7008" s="1270"/>
      <c r="AB7008" s="1270"/>
      <c r="AC7008" s="1507">
        <f t="shared" si="2433"/>
        <v>400</v>
      </c>
      <c r="AD7008" s="1508">
        <f t="shared" si="2434"/>
        <v>400</v>
      </c>
      <c r="AE7008" s="14">
        <f t="shared" ref="AE7008:AE7032" si="2438">(J7008-"01.04.2023")/30</f>
        <v>-1500.5666666666666</v>
      </c>
      <c r="AF7008" s="14">
        <f t="shared" si="2435"/>
        <v>0</v>
      </c>
      <c r="AG7008" s="14" t="e">
        <f t="shared" si="2436"/>
        <v>#DIV/0!</v>
      </c>
      <c r="AH7008" s="14" t="e">
        <f t="shared" ref="AH7008:AH7032" si="2439">AG7008-AE7008</f>
        <v>#DIV/0!</v>
      </c>
      <c r="AI7008" s="14">
        <f t="shared" ref="AI7008:AI7032" si="2440">AC7008-(AE7008*AF7008)</f>
        <v>400</v>
      </c>
      <c r="AJ7008" s="2767"/>
    </row>
    <row r="7009" spans="1:36" ht="15.75">
      <c r="A7009" s="1461" t="e">
        <f>#REF!+1</f>
        <v>#REF!</v>
      </c>
      <c r="B7009" s="2757" t="s">
        <v>6760</v>
      </c>
      <c r="C7009" s="2757" t="s">
        <v>143</v>
      </c>
      <c r="D7009" s="2759">
        <v>0</v>
      </c>
      <c r="E7009" s="2606">
        <v>19</v>
      </c>
      <c r="F7009" s="2758">
        <f t="shared" si="2431"/>
        <v>0</v>
      </c>
      <c r="G7009" s="2763"/>
      <c r="H7009" s="2766">
        <f t="shared" si="2432"/>
        <v>0</v>
      </c>
      <c r="I7009" s="2762">
        <v>44866</v>
      </c>
      <c r="J7009" s="2762"/>
      <c r="K7009" s="2762"/>
      <c r="L7009" s="2763" t="s">
        <v>1319</v>
      </c>
      <c r="M7009" s="1270"/>
      <c r="N7009" s="1270">
        <v>9</v>
      </c>
      <c r="O7009" s="1270">
        <v>6</v>
      </c>
      <c r="P7009" s="1270">
        <v>0</v>
      </c>
      <c r="Q7009" s="1270"/>
      <c r="R7009" s="1270"/>
      <c r="S7009" s="1270"/>
      <c r="T7009" s="1270"/>
      <c r="U7009" s="1270"/>
      <c r="V7009" s="1270"/>
      <c r="W7009" s="1270"/>
      <c r="X7009" s="1270"/>
      <c r="Y7009" s="1270"/>
      <c r="Z7009" s="1270"/>
      <c r="AA7009" s="1270"/>
      <c r="AB7009" s="1270"/>
      <c r="AC7009" s="1507">
        <f t="shared" si="2433"/>
        <v>4</v>
      </c>
      <c r="AD7009" s="1508">
        <f t="shared" si="2434"/>
        <v>0</v>
      </c>
      <c r="AE7009" s="14">
        <f t="shared" si="2438"/>
        <v>-1500.5666666666666</v>
      </c>
      <c r="AF7009" s="14">
        <f t="shared" si="2435"/>
        <v>5</v>
      </c>
      <c r="AG7009" s="14">
        <f t="shared" si="2436"/>
        <v>0.8</v>
      </c>
      <c r="AH7009" s="14">
        <f t="shared" si="2439"/>
        <v>1501.3666666666666</v>
      </c>
      <c r="AI7009" s="14">
        <f t="shared" si="2440"/>
        <v>7506.833333333333</v>
      </c>
      <c r="AJ7009" s="2767"/>
    </row>
    <row r="7010" spans="1:36" ht="31.5">
      <c r="A7010" s="1461" t="e">
        <f t="shared" si="2437"/>
        <v>#REF!</v>
      </c>
      <c r="B7010" s="2757" t="s">
        <v>7559</v>
      </c>
      <c r="C7010" s="2757" t="s">
        <v>66</v>
      </c>
      <c r="D7010" s="2759">
        <v>1</v>
      </c>
      <c r="E7010" s="2606">
        <v>60</v>
      </c>
      <c r="F7010" s="2758">
        <f t="shared" si="2431"/>
        <v>60</v>
      </c>
      <c r="G7010" s="2763"/>
      <c r="H7010" s="2766">
        <f t="shared" si="2432"/>
        <v>0</v>
      </c>
      <c r="I7010" s="2762">
        <v>44907</v>
      </c>
      <c r="J7010" s="2762"/>
      <c r="K7010" s="2762"/>
      <c r="L7010" s="2763" t="s">
        <v>1319</v>
      </c>
      <c r="M7010" s="1270"/>
      <c r="N7010" s="1270">
        <v>0</v>
      </c>
      <c r="O7010" s="1270">
        <v>0</v>
      </c>
      <c r="P7010" s="1270">
        <v>10</v>
      </c>
      <c r="Q7010" s="1270"/>
      <c r="R7010" s="1270"/>
      <c r="S7010" s="1270"/>
      <c r="T7010" s="1270"/>
      <c r="U7010" s="1270"/>
      <c r="V7010" s="1270"/>
      <c r="W7010" s="1270"/>
      <c r="X7010" s="1270"/>
      <c r="Y7010" s="1270"/>
      <c r="Z7010" s="1270"/>
      <c r="AA7010" s="1270"/>
      <c r="AB7010" s="1270"/>
      <c r="AC7010" s="1507">
        <f t="shared" si="2433"/>
        <v>50</v>
      </c>
      <c r="AD7010" s="1508">
        <f t="shared" si="2434"/>
        <v>50</v>
      </c>
      <c r="AE7010" s="14">
        <f t="shared" si="2438"/>
        <v>-1500.5666666666666</v>
      </c>
      <c r="AF7010" s="14">
        <f t="shared" si="2435"/>
        <v>3.3333333333333335</v>
      </c>
      <c r="AG7010" s="14">
        <f t="shared" si="2436"/>
        <v>15</v>
      </c>
      <c r="AH7010" s="14">
        <f t="shared" si="2439"/>
        <v>1515.5666666666666</v>
      </c>
      <c r="AI7010" s="14">
        <f t="shared" si="2440"/>
        <v>5051.8888888888887</v>
      </c>
      <c r="AJ7010" s="2767"/>
    </row>
    <row r="7011" spans="1:36" ht="15.75">
      <c r="A7011" s="1461" t="e">
        <f>#REF!+1</f>
        <v>#REF!</v>
      </c>
      <c r="B7011" s="2757" t="s">
        <v>7560</v>
      </c>
      <c r="C7011" s="2757" t="s">
        <v>153</v>
      </c>
      <c r="D7011" s="2759">
        <v>1</v>
      </c>
      <c r="E7011" s="2606">
        <v>28</v>
      </c>
      <c r="F7011" s="2758">
        <f t="shared" si="2431"/>
        <v>28</v>
      </c>
      <c r="G7011" s="2763"/>
      <c r="H7011" s="2766">
        <f t="shared" si="2432"/>
        <v>0</v>
      </c>
      <c r="I7011" s="2762">
        <v>44907</v>
      </c>
      <c r="J7011" s="2762"/>
      <c r="K7011" s="2762"/>
      <c r="L7011" s="2763" t="s">
        <v>1319</v>
      </c>
      <c r="M7011" s="1270"/>
      <c r="N7011" s="1270">
        <v>0</v>
      </c>
      <c r="O7011" s="1270">
        <v>0</v>
      </c>
      <c r="P7011" s="1270">
        <v>16</v>
      </c>
      <c r="Q7011" s="1270"/>
      <c r="R7011" s="1270"/>
      <c r="S7011" s="1270"/>
      <c r="T7011" s="1270"/>
      <c r="U7011" s="1270"/>
      <c r="V7011" s="1270"/>
      <c r="W7011" s="1270"/>
      <c r="X7011" s="1270"/>
      <c r="Y7011" s="1270"/>
      <c r="Z7011" s="1270"/>
      <c r="AA7011" s="1270"/>
      <c r="AB7011" s="1270"/>
      <c r="AC7011" s="1507">
        <f t="shared" si="2433"/>
        <v>12</v>
      </c>
      <c r="AD7011" s="1508">
        <f t="shared" si="2434"/>
        <v>12</v>
      </c>
      <c r="AE7011" s="14">
        <f t="shared" si="2438"/>
        <v>-1500.5666666666666</v>
      </c>
      <c r="AF7011" s="14">
        <f t="shared" si="2435"/>
        <v>5.333333333333333</v>
      </c>
      <c r="AG7011" s="14">
        <f t="shared" si="2436"/>
        <v>2.25</v>
      </c>
      <c r="AH7011" s="14">
        <f t="shared" si="2439"/>
        <v>1502.8166666666666</v>
      </c>
      <c r="AI7011" s="14">
        <f t="shared" si="2440"/>
        <v>8015.0222222222219</v>
      </c>
      <c r="AJ7011" s="2767"/>
    </row>
    <row r="7012" spans="1:36" ht="15.75">
      <c r="A7012" s="1461">
        <v>64</v>
      </c>
      <c r="B7012" s="2757" t="s">
        <v>9436</v>
      </c>
      <c r="C7012" s="2757" t="s">
        <v>153</v>
      </c>
      <c r="D7012" s="2759">
        <v>7.08</v>
      </c>
      <c r="E7012" s="2606"/>
      <c r="F7012" s="2758">
        <f t="shared" si="2431"/>
        <v>0</v>
      </c>
      <c r="G7012" s="2763">
        <v>2079</v>
      </c>
      <c r="H7012" s="2766">
        <f t="shared" si="2432"/>
        <v>14719.32</v>
      </c>
      <c r="I7012" s="2762">
        <v>44960</v>
      </c>
      <c r="J7012" s="2762">
        <v>45838</v>
      </c>
      <c r="K7012" s="2762"/>
      <c r="L7012" s="2763" t="s">
        <v>1319</v>
      </c>
      <c r="M7012" s="1270"/>
      <c r="N7012" s="1270"/>
      <c r="O7012" s="1270">
        <v>51</v>
      </c>
      <c r="P7012" s="1270">
        <v>399</v>
      </c>
      <c r="Q7012" s="1270"/>
      <c r="R7012" s="1270"/>
      <c r="S7012" s="1270"/>
      <c r="T7012" s="1270"/>
      <c r="U7012" s="1270"/>
      <c r="V7012" s="1270"/>
      <c r="W7012" s="1270"/>
      <c r="X7012" s="1270"/>
      <c r="Y7012" s="1270"/>
      <c r="Z7012" s="1270"/>
      <c r="AA7012" s="1270"/>
      <c r="AB7012" s="1270"/>
      <c r="AC7012" s="1507">
        <f t="shared" si="2433"/>
        <v>1629</v>
      </c>
      <c r="AD7012" s="1508">
        <f t="shared" si="2434"/>
        <v>11533.32</v>
      </c>
      <c r="AE7012" s="14">
        <f t="shared" si="2438"/>
        <v>27.366666666666667</v>
      </c>
      <c r="AF7012" s="14">
        <f t="shared" si="2435"/>
        <v>150</v>
      </c>
      <c r="AG7012" s="14">
        <f t="shared" si="2436"/>
        <v>10.86</v>
      </c>
      <c r="AH7012" s="14">
        <f t="shared" si="2439"/>
        <v>-16.506666666666668</v>
      </c>
      <c r="AI7012" s="14">
        <f t="shared" si="2440"/>
        <v>-2476</v>
      </c>
      <c r="AJ7012" s="2767"/>
    </row>
    <row r="7013" spans="1:36" ht="31.5">
      <c r="A7013" s="1461">
        <v>66</v>
      </c>
      <c r="B7013" s="2757" t="s">
        <v>9437</v>
      </c>
      <c r="C7013" s="2757" t="s">
        <v>66</v>
      </c>
      <c r="D7013" s="2759">
        <v>1</v>
      </c>
      <c r="E7013" s="2606"/>
      <c r="F7013" s="2758">
        <f t="shared" si="2431"/>
        <v>0</v>
      </c>
      <c r="G7013" s="2763">
        <v>4000</v>
      </c>
      <c r="H7013" s="2766">
        <f t="shared" si="2432"/>
        <v>4000</v>
      </c>
      <c r="I7013" s="2762">
        <v>44960</v>
      </c>
      <c r="J7013" s="2762"/>
      <c r="K7013" s="2762"/>
      <c r="L7013" s="2763" t="s">
        <v>1319</v>
      </c>
      <c r="M7013" s="1270"/>
      <c r="N7013" s="1270"/>
      <c r="O7013" s="1270">
        <v>0</v>
      </c>
      <c r="P7013" s="1270">
        <v>0</v>
      </c>
      <c r="Q7013" s="1270"/>
      <c r="R7013" s="1270"/>
      <c r="S7013" s="1270"/>
      <c r="T7013" s="1270"/>
      <c r="U7013" s="1270"/>
      <c r="V7013" s="1270"/>
      <c r="W7013" s="1270"/>
      <c r="X7013" s="1270"/>
      <c r="Y7013" s="1270"/>
      <c r="Z7013" s="1270"/>
      <c r="AA7013" s="1270"/>
      <c r="AB7013" s="1270"/>
      <c r="AC7013" s="1507">
        <f t="shared" si="2433"/>
        <v>4000</v>
      </c>
      <c r="AD7013" s="1508">
        <f t="shared" si="2434"/>
        <v>4000</v>
      </c>
      <c r="AE7013" s="14">
        <f t="shared" si="2438"/>
        <v>-1500.5666666666666</v>
      </c>
      <c r="AF7013" s="14">
        <f t="shared" si="2435"/>
        <v>0</v>
      </c>
      <c r="AG7013" s="14" t="e">
        <f t="shared" si="2436"/>
        <v>#DIV/0!</v>
      </c>
      <c r="AH7013" s="14" t="e">
        <f t="shared" si="2439"/>
        <v>#DIV/0!</v>
      </c>
      <c r="AI7013" s="14">
        <f t="shared" si="2440"/>
        <v>4000</v>
      </c>
      <c r="AJ7013" s="2767"/>
    </row>
    <row r="7014" spans="1:36" ht="31.5">
      <c r="A7014" s="1461">
        <v>67</v>
      </c>
      <c r="B7014" s="2757" t="s">
        <v>9438</v>
      </c>
      <c r="C7014" s="2757" t="s">
        <v>66</v>
      </c>
      <c r="D7014" s="2759">
        <v>1</v>
      </c>
      <c r="E7014" s="2606"/>
      <c r="F7014" s="2758"/>
      <c r="G7014" s="2763">
        <v>160</v>
      </c>
      <c r="H7014" s="2766">
        <f t="shared" si="2432"/>
        <v>160</v>
      </c>
      <c r="I7014" s="2762">
        <v>44960</v>
      </c>
      <c r="J7014" s="2762"/>
      <c r="K7014" s="2762"/>
      <c r="L7014" s="2763" t="s">
        <v>1319</v>
      </c>
      <c r="M7014" s="1270"/>
      <c r="N7014" s="1270"/>
      <c r="O7014" s="1270">
        <v>0</v>
      </c>
      <c r="P7014" s="1270">
        <v>0</v>
      </c>
      <c r="Q7014" s="1270"/>
      <c r="R7014" s="1270"/>
      <c r="S7014" s="1270"/>
      <c r="T7014" s="1270"/>
      <c r="U7014" s="1270"/>
      <c r="V7014" s="1270"/>
      <c r="W7014" s="1270"/>
      <c r="X7014" s="1270"/>
      <c r="Y7014" s="1270"/>
      <c r="Z7014" s="1270"/>
      <c r="AA7014" s="1270"/>
      <c r="AB7014" s="1270"/>
      <c r="AC7014" s="1507">
        <f t="shared" si="2433"/>
        <v>160</v>
      </c>
      <c r="AD7014" s="1508">
        <f t="shared" si="2434"/>
        <v>160</v>
      </c>
      <c r="AE7014" s="14">
        <f t="shared" si="2438"/>
        <v>-1500.5666666666666</v>
      </c>
      <c r="AF7014" s="14">
        <f t="shared" si="2435"/>
        <v>0</v>
      </c>
      <c r="AG7014" s="14" t="e">
        <f t="shared" si="2436"/>
        <v>#DIV/0!</v>
      </c>
      <c r="AH7014" s="14" t="e">
        <f t="shared" si="2439"/>
        <v>#DIV/0!</v>
      </c>
      <c r="AI7014" s="14">
        <f t="shared" si="2440"/>
        <v>160</v>
      </c>
      <c r="AJ7014" s="2767"/>
    </row>
    <row r="7015" spans="1:36" ht="31.5">
      <c r="A7015" s="1461">
        <v>68</v>
      </c>
      <c r="B7015" s="2757" t="s">
        <v>9438</v>
      </c>
      <c r="C7015" s="2757" t="s">
        <v>66</v>
      </c>
      <c r="D7015" s="2759">
        <v>1</v>
      </c>
      <c r="E7015" s="2606"/>
      <c r="F7015" s="2758"/>
      <c r="G7015" s="2763">
        <v>160</v>
      </c>
      <c r="H7015" s="2766">
        <f t="shared" si="2432"/>
        <v>160</v>
      </c>
      <c r="I7015" s="2762">
        <v>44960</v>
      </c>
      <c r="J7015" s="2762"/>
      <c r="K7015" s="2762"/>
      <c r="L7015" s="2763" t="s">
        <v>1319</v>
      </c>
      <c r="M7015" s="1270"/>
      <c r="N7015" s="1270"/>
      <c r="O7015" s="1270">
        <v>0</v>
      </c>
      <c r="P7015" s="1270">
        <v>0</v>
      </c>
      <c r="Q7015" s="1270"/>
      <c r="R7015" s="1270"/>
      <c r="S7015" s="1270"/>
      <c r="T7015" s="1270"/>
      <c r="U7015" s="1270"/>
      <c r="V7015" s="1270"/>
      <c r="W7015" s="1270"/>
      <c r="X7015" s="1270"/>
      <c r="Y7015" s="1270"/>
      <c r="Z7015" s="1270"/>
      <c r="AA7015" s="1270"/>
      <c r="AB7015" s="1270"/>
      <c r="AC7015" s="1507">
        <f t="shared" si="2433"/>
        <v>160</v>
      </c>
      <c r="AD7015" s="1508">
        <f t="shared" si="2434"/>
        <v>160</v>
      </c>
      <c r="AE7015" s="14">
        <f t="shared" si="2438"/>
        <v>-1500.5666666666666</v>
      </c>
      <c r="AF7015" s="14">
        <f t="shared" si="2435"/>
        <v>0</v>
      </c>
      <c r="AG7015" s="14" t="e">
        <f t="shared" si="2436"/>
        <v>#DIV/0!</v>
      </c>
      <c r="AH7015" s="14" t="e">
        <f t="shared" si="2439"/>
        <v>#DIV/0!</v>
      </c>
      <c r="AI7015" s="14">
        <f t="shared" si="2440"/>
        <v>160</v>
      </c>
      <c r="AJ7015" s="2767"/>
    </row>
    <row r="7016" spans="1:36" ht="15.75">
      <c r="A7016" s="1461">
        <v>69</v>
      </c>
      <c r="B7016" s="2757" t="s">
        <v>9439</v>
      </c>
      <c r="C7016" s="2757" t="s">
        <v>66</v>
      </c>
      <c r="D7016" s="2759">
        <v>1</v>
      </c>
      <c r="E7016" s="2606"/>
      <c r="F7016" s="2758"/>
      <c r="G7016" s="2763">
        <v>720</v>
      </c>
      <c r="H7016" s="2766">
        <f t="shared" si="2432"/>
        <v>720</v>
      </c>
      <c r="I7016" s="2762">
        <v>44960</v>
      </c>
      <c r="J7016" s="2762"/>
      <c r="K7016" s="2762"/>
      <c r="L7016" s="2763" t="s">
        <v>1319</v>
      </c>
      <c r="M7016" s="1270"/>
      <c r="N7016" s="1270"/>
      <c r="O7016" s="1270">
        <v>0</v>
      </c>
      <c r="P7016" s="1270">
        <v>0</v>
      </c>
      <c r="Q7016" s="1270"/>
      <c r="R7016" s="1270"/>
      <c r="S7016" s="1270"/>
      <c r="T7016" s="1270"/>
      <c r="U7016" s="1270"/>
      <c r="V7016" s="1270"/>
      <c r="W7016" s="1270"/>
      <c r="X7016" s="1270"/>
      <c r="Y7016" s="1270"/>
      <c r="Z7016" s="1270"/>
      <c r="AA7016" s="1270"/>
      <c r="AB7016" s="1270"/>
      <c r="AC7016" s="1507">
        <f t="shared" si="2433"/>
        <v>720</v>
      </c>
      <c r="AD7016" s="1508">
        <f t="shared" si="2434"/>
        <v>720</v>
      </c>
      <c r="AE7016" s="14">
        <f t="shared" si="2438"/>
        <v>-1500.5666666666666</v>
      </c>
      <c r="AF7016" s="14">
        <f t="shared" si="2435"/>
        <v>0</v>
      </c>
      <c r="AG7016" s="14" t="e">
        <f t="shared" si="2436"/>
        <v>#DIV/0!</v>
      </c>
      <c r="AH7016" s="14" t="e">
        <f t="shared" si="2439"/>
        <v>#DIV/0!</v>
      </c>
      <c r="AI7016" s="14">
        <f t="shared" si="2440"/>
        <v>720</v>
      </c>
      <c r="AJ7016" s="2767"/>
    </row>
    <row r="7017" spans="1:36" ht="15.75">
      <c r="A7017" s="1461">
        <v>71</v>
      </c>
      <c r="B7017" s="2757" t="s">
        <v>9440</v>
      </c>
      <c r="C7017" s="2757" t="s">
        <v>66</v>
      </c>
      <c r="D7017" s="2759">
        <v>1</v>
      </c>
      <c r="E7017" s="2606"/>
      <c r="F7017" s="2758"/>
      <c r="G7017" s="2763">
        <v>1175</v>
      </c>
      <c r="H7017" s="2766">
        <f t="shared" si="2432"/>
        <v>1175</v>
      </c>
      <c r="I7017" s="2762">
        <v>44960</v>
      </c>
      <c r="J7017" s="2762"/>
      <c r="K7017" s="2762"/>
      <c r="L7017" s="2763" t="s">
        <v>1319</v>
      </c>
      <c r="M7017" s="1270"/>
      <c r="N7017" s="1270"/>
      <c r="O7017" s="1270">
        <v>33</v>
      </c>
      <c r="P7017" s="1270">
        <v>343</v>
      </c>
      <c r="Q7017" s="1270"/>
      <c r="R7017" s="1270"/>
      <c r="S7017" s="1270"/>
      <c r="T7017" s="1270"/>
      <c r="U7017" s="1270"/>
      <c r="V7017" s="1270"/>
      <c r="W7017" s="1270"/>
      <c r="X7017" s="1270"/>
      <c r="Y7017" s="1270"/>
      <c r="Z7017" s="1270"/>
      <c r="AA7017" s="1270"/>
      <c r="AB7017" s="1270"/>
      <c r="AC7017" s="1507">
        <f t="shared" si="2433"/>
        <v>799</v>
      </c>
      <c r="AD7017" s="1508">
        <f t="shared" si="2434"/>
        <v>799</v>
      </c>
      <c r="AE7017" s="14">
        <f t="shared" si="2438"/>
        <v>-1500.5666666666666</v>
      </c>
      <c r="AF7017" s="14">
        <f t="shared" si="2435"/>
        <v>125.33333333333333</v>
      </c>
      <c r="AG7017" s="14">
        <f t="shared" si="2436"/>
        <v>6.375</v>
      </c>
      <c r="AH7017" s="14">
        <f t="shared" si="2439"/>
        <v>1506.9416666666666</v>
      </c>
      <c r="AI7017" s="14">
        <f t="shared" si="2440"/>
        <v>188870.02222222221</v>
      </c>
      <c r="AJ7017" s="2767"/>
    </row>
    <row r="7018" spans="1:36" ht="15.75">
      <c r="A7018" s="1461">
        <v>72</v>
      </c>
      <c r="B7018" s="2757" t="s">
        <v>9441</v>
      </c>
      <c r="C7018" s="2757" t="s">
        <v>153</v>
      </c>
      <c r="D7018" s="2759">
        <v>3.72</v>
      </c>
      <c r="E7018" s="2606"/>
      <c r="F7018" s="2758"/>
      <c r="G7018" s="2763">
        <v>200</v>
      </c>
      <c r="H7018" s="2766">
        <f t="shared" ref="H7018:H7039" si="2441">D7018*G7018</f>
        <v>744</v>
      </c>
      <c r="I7018" s="2762">
        <v>44964</v>
      </c>
      <c r="J7018" s="2762"/>
      <c r="K7018" s="2762"/>
      <c r="L7018" s="2763" t="s">
        <v>1319</v>
      </c>
      <c r="M7018" s="1270"/>
      <c r="N7018" s="1270"/>
      <c r="O7018" s="1270">
        <v>90</v>
      </c>
      <c r="P7018" s="1270">
        <v>87</v>
      </c>
      <c r="Q7018" s="1270"/>
      <c r="R7018" s="1270"/>
      <c r="S7018" s="1270"/>
      <c r="T7018" s="1270"/>
      <c r="U7018" s="1270"/>
      <c r="V7018" s="1270"/>
      <c r="W7018" s="1270"/>
      <c r="X7018" s="1270"/>
      <c r="Y7018" s="1270"/>
      <c r="Z7018" s="1270"/>
      <c r="AA7018" s="1270"/>
      <c r="AB7018" s="1270"/>
      <c r="AC7018" s="1507">
        <f t="shared" ref="AC7018:AC7039" si="2442">E7018+G7018-N7018-O7018-AA7018-P7018-Q7018-R7018-S7018-T7018-U7018-V7018-W7018-X7018-Y7018</f>
        <v>23</v>
      </c>
      <c r="AD7018" s="1508">
        <f t="shared" ref="AD7018:AD7039" si="2443">D7018*AC7018</f>
        <v>85.56</v>
      </c>
      <c r="AE7018" s="14">
        <f t="shared" si="2438"/>
        <v>-1500.5666666666666</v>
      </c>
      <c r="AF7018" s="14">
        <f t="shared" ref="AF7018:AF7039" si="2444">(N7018+O7018+P7018+Q7018+R7018+S7018+T7018+U7018+V7018+W7018+X7018+Y7018)/3</f>
        <v>59</v>
      </c>
      <c r="AG7018" s="14">
        <f t="shared" ref="AG7018:AG7039" si="2445">AC7018/AF7018</f>
        <v>0.38983050847457629</v>
      </c>
      <c r="AH7018" s="14">
        <f t="shared" si="2439"/>
        <v>1500.9564971751413</v>
      </c>
      <c r="AI7018" s="14">
        <f t="shared" si="2440"/>
        <v>88556.433333333334</v>
      </c>
      <c r="AJ7018" s="2767"/>
    </row>
    <row r="7019" spans="1:36" ht="31.5">
      <c r="A7019" s="1461">
        <v>73</v>
      </c>
      <c r="B7019" s="2757" t="s">
        <v>9442</v>
      </c>
      <c r="C7019" s="2757" t="s">
        <v>64</v>
      </c>
      <c r="D7019" s="2759">
        <v>1</v>
      </c>
      <c r="E7019" s="2606"/>
      <c r="F7019" s="2758"/>
      <c r="G7019" s="2763">
        <v>50</v>
      </c>
      <c r="H7019" s="2766">
        <f t="shared" si="2441"/>
        <v>50</v>
      </c>
      <c r="I7019" s="2762">
        <v>44964</v>
      </c>
      <c r="J7019" s="2762"/>
      <c r="K7019" s="2762"/>
      <c r="L7019" s="2763" t="s">
        <v>1319</v>
      </c>
      <c r="M7019" s="1270"/>
      <c r="N7019" s="1270"/>
      <c r="O7019" s="1270">
        <v>0</v>
      </c>
      <c r="P7019" s="1270">
        <v>0</v>
      </c>
      <c r="Q7019" s="1270"/>
      <c r="R7019" s="1270"/>
      <c r="S7019" s="1270"/>
      <c r="T7019" s="1270"/>
      <c r="U7019" s="1270"/>
      <c r="V7019" s="1270"/>
      <c r="W7019" s="1270"/>
      <c r="X7019" s="1270"/>
      <c r="Y7019" s="1270"/>
      <c r="Z7019" s="1270"/>
      <c r="AA7019" s="1270"/>
      <c r="AB7019" s="1270"/>
      <c r="AC7019" s="1507">
        <f t="shared" si="2442"/>
        <v>50</v>
      </c>
      <c r="AD7019" s="1508">
        <f t="shared" si="2443"/>
        <v>50</v>
      </c>
      <c r="AE7019" s="14">
        <f t="shared" si="2438"/>
        <v>-1500.5666666666666</v>
      </c>
      <c r="AF7019" s="14">
        <f t="shared" si="2444"/>
        <v>0</v>
      </c>
      <c r="AG7019" s="14" t="e">
        <f t="shared" si="2445"/>
        <v>#DIV/0!</v>
      </c>
      <c r="AH7019" s="14" t="e">
        <f t="shared" si="2439"/>
        <v>#DIV/0!</v>
      </c>
      <c r="AI7019" s="14">
        <f t="shared" si="2440"/>
        <v>50</v>
      </c>
      <c r="AJ7019" s="2767"/>
    </row>
    <row r="7020" spans="1:36" ht="31.5">
      <c r="A7020" s="1461">
        <v>74</v>
      </c>
      <c r="B7020" s="2757" t="s">
        <v>9443</v>
      </c>
      <c r="C7020" s="2757" t="s">
        <v>153</v>
      </c>
      <c r="D7020" s="2759">
        <v>1</v>
      </c>
      <c r="E7020" s="2606"/>
      <c r="F7020" s="2758"/>
      <c r="G7020" s="2763">
        <v>150</v>
      </c>
      <c r="H7020" s="2766">
        <f t="shared" si="2441"/>
        <v>150</v>
      </c>
      <c r="I7020" s="2762">
        <v>44964</v>
      </c>
      <c r="J7020" s="2762"/>
      <c r="K7020" s="2762"/>
      <c r="L7020" s="2763" t="s">
        <v>1319</v>
      </c>
      <c r="M7020" s="1270"/>
      <c r="N7020" s="1270"/>
      <c r="O7020" s="1270">
        <v>0</v>
      </c>
      <c r="P7020" s="1270">
        <v>0</v>
      </c>
      <c r="Q7020" s="1270"/>
      <c r="R7020" s="1270"/>
      <c r="S7020" s="1270"/>
      <c r="T7020" s="1270"/>
      <c r="U7020" s="1270"/>
      <c r="V7020" s="1270"/>
      <c r="W7020" s="1270"/>
      <c r="X7020" s="1270"/>
      <c r="Y7020" s="1270"/>
      <c r="Z7020" s="1270"/>
      <c r="AA7020" s="1270"/>
      <c r="AB7020" s="1270"/>
      <c r="AC7020" s="1507">
        <f t="shared" si="2442"/>
        <v>150</v>
      </c>
      <c r="AD7020" s="1508">
        <f t="shared" si="2443"/>
        <v>150</v>
      </c>
      <c r="AE7020" s="14">
        <f t="shared" si="2438"/>
        <v>-1500.5666666666666</v>
      </c>
      <c r="AF7020" s="14">
        <f t="shared" si="2444"/>
        <v>0</v>
      </c>
      <c r="AG7020" s="14" t="e">
        <f t="shared" si="2445"/>
        <v>#DIV/0!</v>
      </c>
      <c r="AH7020" s="14" t="e">
        <f t="shared" si="2439"/>
        <v>#DIV/0!</v>
      </c>
      <c r="AI7020" s="14">
        <f t="shared" si="2440"/>
        <v>150</v>
      </c>
      <c r="AJ7020" s="2767"/>
    </row>
    <row r="7021" spans="1:36" ht="15.75">
      <c r="A7021" s="1461">
        <v>75</v>
      </c>
      <c r="B7021" s="2757" t="s">
        <v>9444</v>
      </c>
      <c r="C7021" s="2757" t="s">
        <v>66</v>
      </c>
      <c r="D7021" s="2759">
        <v>1</v>
      </c>
      <c r="E7021" s="2606"/>
      <c r="F7021" s="2758"/>
      <c r="G7021" s="2763">
        <v>3600</v>
      </c>
      <c r="H7021" s="2766">
        <f t="shared" si="2441"/>
        <v>3600</v>
      </c>
      <c r="I7021" s="2762">
        <v>44977</v>
      </c>
      <c r="J7021" s="2762"/>
      <c r="K7021" s="2762"/>
      <c r="L7021" s="2763" t="s">
        <v>1319</v>
      </c>
      <c r="M7021" s="1270"/>
      <c r="N7021" s="1270"/>
      <c r="O7021" s="1270">
        <v>0</v>
      </c>
      <c r="P7021" s="1270">
        <v>0</v>
      </c>
      <c r="Q7021" s="1270"/>
      <c r="R7021" s="1270"/>
      <c r="S7021" s="1270"/>
      <c r="T7021" s="1270"/>
      <c r="U7021" s="1270"/>
      <c r="V7021" s="1270"/>
      <c r="W7021" s="1270"/>
      <c r="X7021" s="1270"/>
      <c r="Y7021" s="1270"/>
      <c r="Z7021" s="1270"/>
      <c r="AA7021" s="1270"/>
      <c r="AB7021" s="1270"/>
      <c r="AC7021" s="1507">
        <f t="shared" si="2442"/>
        <v>3600</v>
      </c>
      <c r="AD7021" s="1508">
        <f t="shared" si="2443"/>
        <v>3600</v>
      </c>
      <c r="AE7021" s="14">
        <f t="shared" si="2438"/>
        <v>-1500.5666666666666</v>
      </c>
      <c r="AF7021" s="14">
        <f t="shared" si="2444"/>
        <v>0</v>
      </c>
      <c r="AG7021" s="14" t="e">
        <f t="shared" si="2445"/>
        <v>#DIV/0!</v>
      </c>
      <c r="AH7021" s="14" t="e">
        <f t="shared" si="2439"/>
        <v>#DIV/0!</v>
      </c>
      <c r="AI7021" s="14">
        <f t="shared" si="2440"/>
        <v>3600</v>
      </c>
      <c r="AJ7021" s="2767"/>
    </row>
    <row r="7022" spans="1:36" ht="15.75">
      <c r="A7022" s="1461">
        <f t="shared" ref="A7022:A7035" si="2446">A7021+1</f>
        <v>76</v>
      </c>
      <c r="B7022" s="1355" t="s">
        <v>10487</v>
      </c>
      <c r="C7022" s="1353" t="s">
        <v>1487</v>
      </c>
      <c r="D7022" s="1281">
        <v>0</v>
      </c>
      <c r="E7022" s="2606"/>
      <c r="F7022" s="2758"/>
      <c r="G7022" s="2770">
        <v>3</v>
      </c>
      <c r="H7022" s="2766">
        <f t="shared" si="2441"/>
        <v>0</v>
      </c>
      <c r="I7022" s="2762">
        <v>45002</v>
      </c>
      <c r="J7022" s="2762"/>
      <c r="K7022" s="2762"/>
      <c r="L7022" s="2763" t="s">
        <v>1319</v>
      </c>
      <c r="M7022" s="1270"/>
      <c r="N7022" s="1270"/>
      <c r="O7022" s="1270"/>
      <c r="P7022" s="1270">
        <v>0</v>
      </c>
      <c r="Q7022" s="1270"/>
      <c r="R7022" s="1270"/>
      <c r="S7022" s="1270"/>
      <c r="T7022" s="1270"/>
      <c r="U7022" s="1270"/>
      <c r="V7022" s="1270"/>
      <c r="W7022" s="1270"/>
      <c r="X7022" s="1270"/>
      <c r="Y7022" s="1270"/>
      <c r="Z7022" s="1270"/>
      <c r="AA7022" s="1270"/>
      <c r="AB7022" s="1270"/>
      <c r="AC7022" s="1507">
        <f t="shared" si="2442"/>
        <v>3</v>
      </c>
      <c r="AD7022" s="1508">
        <f t="shared" si="2443"/>
        <v>0</v>
      </c>
      <c r="AE7022" s="14">
        <f t="shared" si="2438"/>
        <v>-1500.5666666666666</v>
      </c>
      <c r="AF7022" s="14">
        <f t="shared" si="2444"/>
        <v>0</v>
      </c>
      <c r="AG7022" s="14" t="e">
        <f t="shared" si="2445"/>
        <v>#DIV/0!</v>
      </c>
      <c r="AH7022" s="14" t="e">
        <f t="shared" si="2439"/>
        <v>#DIV/0!</v>
      </c>
      <c r="AI7022" s="14">
        <f t="shared" si="2440"/>
        <v>3</v>
      </c>
      <c r="AJ7022" s="2767"/>
    </row>
    <row r="7023" spans="1:36" ht="15.75">
      <c r="A7023" s="1461">
        <f t="shared" si="2446"/>
        <v>77</v>
      </c>
      <c r="B7023" s="1355" t="s">
        <v>10488</v>
      </c>
      <c r="C7023" s="1353" t="s">
        <v>1487</v>
      </c>
      <c r="D7023" s="1281">
        <v>0</v>
      </c>
      <c r="E7023" s="2606"/>
      <c r="F7023" s="2758"/>
      <c r="G7023" s="2770">
        <v>1</v>
      </c>
      <c r="H7023" s="2766">
        <f t="shared" si="2441"/>
        <v>0</v>
      </c>
      <c r="I7023" s="2762">
        <v>45002</v>
      </c>
      <c r="J7023" s="2762"/>
      <c r="K7023" s="2762"/>
      <c r="L7023" s="2763" t="s">
        <v>1319</v>
      </c>
      <c r="M7023" s="1270"/>
      <c r="N7023" s="1270"/>
      <c r="O7023" s="1270"/>
      <c r="P7023" s="1270">
        <v>0.5</v>
      </c>
      <c r="Q7023" s="1270"/>
      <c r="R7023" s="1270"/>
      <c r="S7023" s="1270"/>
      <c r="T7023" s="1270"/>
      <c r="U7023" s="1270"/>
      <c r="V7023" s="1270"/>
      <c r="W7023" s="1270"/>
      <c r="X7023" s="1270"/>
      <c r="Y7023" s="1270"/>
      <c r="Z7023" s="1270"/>
      <c r="AA7023" s="1270"/>
      <c r="AB7023" s="1270"/>
      <c r="AC7023" s="1507">
        <f t="shared" si="2442"/>
        <v>0.5</v>
      </c>
      <c r="AD7023" s="1508">
        <f t="shared" si="2443"/>
        <v>0</v>
      </c>
      <c r="AE7023" s="14">
        <f t="shared" si="2438"/>
        <v>-1500.5666666666666</v>
      </c>
      <c r="AF7023" s="14">
        <f t="shared" si="2444"/>
        <v>0.16666666666666666</v>
      </c>
      <c r="AG7023" s="14">
        <f t="shared" si="2445"/>
        <v>3</v>
      </c>
      <c r="AH7023" s="14">
        <f t="shared" si="2439"/>
        <v>1503.5666666666666</v>
      </c>
      <c r="AI7023" s="14">
        <f t="shared" si="2440"/>
        <v>250.59444444444443</v>
      </c>
      <c r="AJ7023" s="2767"/>
    </row>
    <row r="7024" spans="1:36" ht="15.75">
      <c r="A7024" s="1461">
        <f t="shared" si="2446"/>
        <v>78</v>
      </c>
      <c r="B7024" s="1355" t="s">
        <v>10489</v>
      </c>
      <c r="C7024" s="1353" t="s">
        <v>1487</v>
      </c>
      <c r="D7024" s="1281">
        <v>0</v>
      </c>
      <c r="E7024" s="2606"/>
      <c r="F7024" s="2758"/>
      <c r="G7024" s="2770">
        <v>5</v>
      </c>
      <c r="H7024" s="2766">
        <f t="shared" si="2441"/>
        <v>0</v>
      </c>
      <c r="I7024" s="2762">
        <v>45002</v>
      </c>
      <c r="J7024" s="2762"/>
      <c r="K7024" s="2762"/>
      <c r="L7024" s="2763" t="s">
        <v>1319</v>
      </c>
      <c r="M7024" s="1270"/>
      <c r="N7024" s="1270"/>
      <c r="O7024" s="1270"/>
      <c r="P7024" s="1270">
        <v>0</v>
      </c>
      <c r="Q7024" s="1270"/>
      <c r="R7024" s="1270"/>
      <c r="S7024" s="1270"/>
      <c r="T7024" s="1270"/>
      <c r="U7024" s="1270"/>
      <c r="V7024" s="1270"/>
      <c r="W7024" s="1270"/>
      <c r="X7024" s="1270"/>
      <c r="Y7024" s="1270"/>
      <c r="Z7024" s="1270"/>
      <c r="AA7024" s="1270"/>
      <c r="AB7024" s="1270"/>
      <c r="AC7024" s="1507">
        <f t="shared" si="2442"/>
        <v>5</v>
      </c>
      <c r="AD7024" s="1508">
        <f t="shared" si="2443"/>
        <v>0</v>
      </c>
      <c r="AE7024" s="14">
        <f t="shared" si="2438"/>
        <v>-1500.5666666666666</v>
      </c>
      <c r="AF7024" s="14">
        <f t="shared" si="2444"/>
        <v>0</v>
      </c>
      <c r="AG7024" s="14" t="e">
        <f t="shared" si="2445"/>
        <v>#DIV/0!</v>
      </c>
      <c r="AH7024" s="14" t="e">
        <f t="shared" si="2439"/>
        <v>#DIV/0!</v>
      </c>
      <c r="AI7024" s="14">
        <f t="shared" si="2440"/>
        <v>5</v>
      </c>
      <c r="AJ7024" s="2767"/>
    </row>
    <row r="7025" spans="1:36" ht="15.75">
      <c r="A7025" s="1461">
        <f t="shared" si="2446"/>
        <v>79</v>
      </c>
      <c r="B7025" s="1355" t="s">
        <v>10490</v>
      </c>
      <c r="C7025" s="1353" t="s">
        <v>1487</v>
      </c>
      <c r="D7025" s="1281">
        <v>0</v>
      </c>
      <c r="E7025" s="2606"/>
      <c r="F7025" s="2758"/>
      <c r="G7025" s="2770">
        <v>3</v>
      </c>
      <c r="H7025" s="2766">
        <f t="shared" si="2441"/>
        <v>0</v>
      </c>
      <c r="I7025" s="2762">
        <v>45002</v>
      </c>
      <c r="J7025" s="2762"/>
      <c r="K7025" s="2762"/>
      <c r="L7025" s="2763" t="s">
        <v>1319</v>
      </c>
      <c r="M7025" s="1270"/>
      <c r="N7025" s="1270"/>
      <c r="O7025" s="1270"/>
      <c r="P7025" s="1270">
        <v>0</v>
      </c>
      <c r="Q7025" s="1270"/>
      <c r="R7025" s="1270"/>
      <c r="S7025" s="1270"/>
      <c r="T7025" s="1270"/>
      <c r="U7025" s="1270"/>
      <c r="V7025" s="1270"/>
      <c r="W7025" s="1270"/>
      <c r="X7025" s="1270"/>
      <c r="Y7025" s="1270"/>
      <c r="Z7025" s="1270"/>
      <c r="AA7025" s="1270"/>
      <c r="AB7025" s="1270"/>
      <c r="AC7025" s="1507">
        <f t="shared" si="2442"/>
        <v>3</v>
      </c>
      <c r="AD7025" s="1508">
        <f t="shared" si="2443"/>
        <v>0</v>
      </c>
      <c r="AE7025" s="14">
        <f t="shared" si="2438"/>
        <v>-1500.5666666666666</v>
      </c>
      <c r="AF7025" s="14">
        <f t="shared" si="2444"/>
        <v>0</v>
      </c>
      <c r="AG7025" s="14" t="e">
        <f t="shared" si="2445"/>
        <v>#DIV/0!</v>
      </c>
      <c r="AH7025" s="14" t="e">
        <f t="shared" si="2439"/>
        <v>#DIV/0!</v>
      </c>
      <c r="AI7025" s="14">
        <f t="shared" si="2440"/>
        <v>3</v>
      </c>
      <c r="AJ7025" s="2767"/>
    </row>
    <row r="7026" spans="1:36" ht="15.75">
      <c r="A7026" s="1461">
        <f t="shared" si="2446"/>
        <v>80</v>
      </c>
      <c r="B7026" s="1355" t="s">
        <v>10491</v>
      </c>
      <c r="C7026" s="1353" t="s">
        <v>176</v>
      </c>
      <c r="D7026" s="1281">
        <v>0</v>
      </c>
      <c r="E7026" s="2606"/>
      <c r="F7026" s="2758"/>
      <c r="G7026" s="2770">
        <v>10</v>
      </c>
      <c r="H7026" s="2766">
        <f t="shared" si="2441"/>
        <v>0</v>
      </c>
      <c r="I7026" s="2762">
        <v>45002</v>
      </c>
      <c r="J7026" s="2762"/>
      <c r="K7026" s="2762"/>
      <c r="L7026" s="2763" t="s">
        <v>1319</v>
      </c>
      <c r="M7026" s="1270"/>
      <c r="N7026" s="1270"/>
      <c r="O7026" s="1270"/>
      <c r="P7026" s="1270">
        <v>0</v>
      </c>
      <c r="Q7026" s="1270"/>
      <c r="R7026" s="1270"/>
      <c r="S7026" s="1270"/>
      <c r="T7026" s="1270"/>
      <c r="U7026" s="1270"/>
      <c r="V7026" s="1270"/>
      <c r="W7026" s="1270"/>
      <c r="X7026" s="1270"/>
      <c r="Y7026" s="1270"/>
      <c r="Z7026" s="1270"/>
      <c r="AA7026" s="1270"/>
      <c r="AB7026" s="1270"/>
      <c r="AC7026" s="1507">
        <f t="shared" si="2442"/>
        <v>10</v>
      </c>
      <c r="AD7026" s="1508">
        <f t="shared" si="2443"/>
        <v>0</v>
      </c>
      <c r="AE7026" s="14">
        <f t="shared" si="2438"/>
        <v>-1500.5666666666666</v>
      </c>
      <c r="AF7026" s="14">
        <f t="shared" si="2444"/>
        <v>0</v>
      </c>
      <c r="AG7026" s="14" t="e">
        <f t="shared" si="2445"/>
        <v>#DIV/0!</v>
      </c>
      <c r="AH7026" s="14" t="e">
        <f t="shared" si="2439"/>
        <v>#DIV/0!</v>
      </c>
      <c r="AI7026" s="14">
        <f t="shared" si="2440"/>
        <v>10</v>
      </c>
      <c r="AJ7026" s="2767"/>
    </row>
    <row r="7027" spans="1:36" ht="15.75">
      <c r="A7027" s="1461">
        <f t="shared" si="2446"/>
        <v>81</v>
      </c>
      <c r="B7027" s="1355" t="s">
        <v>10492</v>
      </c>
      <c r="C7027" s="1353" t="s">
        <v>1487</v>
      </c>
      <c r="D7027" s="1281">
        <v>0</v>
      </c>
      <c r="E7027" s="2606"/>
      <c r="F7027" s="2758"/>
      <c r="G7027" s="2770">
        <v>5</v>
      </c>
      <c r="H7027" s="2766">
        <f t="shared" si="2441"/>
        <v>0</v>
      </c>
      <c r="I7027" s="2762">
        <v>45002</v>
      </c>
      <c r="J7027" s="2762"/>
      <c r="K7027" s="2762"/>
      <c r="L7027" s="2763" t="s">
        <v>1319</v>
      </c>
      <c r="M7027" s="1270"/>
      <c r="N7027" s="1270"/>
      <c r="O7027" s="1270"/>
      <c r="P7027" s="1270">
        <v>0</v>
      </c>
      <c r="Q7027" s="1270"/>
      <c r="R7027" s="1270"/>
      <c r="S7027" s="1270"/>
      <c r="T7027" s="1270"/>
      <c r="U7027" s="1270"/>
      <c r="V7027" s="1270"/>
      <c r="W7027" s="1270"/>
      <c r="X7027" s="1270"/>
      <c r="Y7027" s="1270"/>
      <c r="Z7027" s="1270"/>
      <c r="AA7027" s="1270"/>
      <c r="AB7027" s="1270"/>
      <c r="AC7027" s="1507">
        <f t="shared" si="2442"/>
        <v>5</v>
      </c>
      <c r="AD7027" s="1508">
        <f t="shared" si="2443"/>
        <v>0</v>
      </c>
      <c r="AE7027" s="14">
        <f t="shared" si="2438"/>
        <v>-1500.5666666666666</v>
      </c>
      <c r="AF7027" s="14">
        <f t="shared" si="2444"/>
        <v>0</v>
      </c>
      <c r="AG7027" s="14" t="e">
        <f t="shared" si="2445"/>
        <v>#DIV/0!</v>
      </c>
      <c r="AH7027" s="14" t="e">
        <f t="shared" si="2439"/>
        <v>#DIV/0!</v>
      </c>
      <c r="AI7027" s="14">
        <f t="shared" si="2440"/>
        <v>5</v>
      </c>
      <c r="AJ7027" s="2767"/>
    </row>
    <row r="7028" spans="1:36" ht="15.75">
      <c r="A7028" s="1461">
        <f t="shared" si="2446"/>
        <v>82</v>
      </c>
      <c r="B7028" s="1355" t="s">
        <v>10493</v>
      </c>
      <c r="C7028" s="1353" t="s">
        <v>176</v>
      </c>
      <c r="D7028" s="1281">
        <v>0</v>
      </c>
      <c r="E7028" s="2606"/>
      <c r="F7028" s="2758"/>
      <c r="G7028" s="2770">
        <v>20</v>
      </c>
      <c r="H7028" s="2766">
        <f t="shared" si="2441"/>
        <v>0</v>
      </c>
      <c r="I7028" s="2762">
        <v>45002</v>
      </c>
      <c r="J7028" s="2762"/>
      <c r="K7028" s="2762"/>
      <c r="L7028" s="2763" t="s">
        <v>1319</v>
      </c>
      <c r="M7028" s="1270"/>
      <c r="N7028" s="1270"/>
      <c r="O7028" s="1270"/>
      <c r="P7028" s="1270">
        <v>0</v>
      </c>
      <c r="Q7028" s="1270"/>
      <c r="R7028" s="1270"/>
      <c r="S7028" s="1270"/>
      <c r="T7028" s="1270"/>
      <c r="U7028" s="1270"/>
      <c r="V7028" s="1270"/>
      <c r="W7028" s="1270"/>
      <c r="X7028" s="1270"/>
      <c r="Y7028" s="1270"/>
      <c r="Z7028" s="1270"/>
      <c r="AA7028" s="1270"/>
      <c r="AB7028" s="1270"/>
      <c r="AC7028" s="1507">
        <f t="shared" si="2442"/>
        <v>20</v>
      </c>
      <c r="AD7028" s="1508">
        <f t="shared" si="2443"/>
        <v>0</v>
      </c>
      <c r="AE7028" s="14">
        <f t="shared" si="2438"/>
        <v>-1500.5666666666666</v>
      </c>
      <c r="AF7028" s="14">
        <f t="shared" si="2444"/>
        <v>0</v>
      </c>
      <c r="AG7028" s="14" t="e">
        <f t="shared" si="2445"/>
        <v>#DIV/0!</v>
      </c>
      <c r="AH7028" s="14" t="e">
        <f t="shared" si="2439"/>
        <v>#DIV/0!</v>
      </c>
      <c r="AI7028" s="14">
        <f t="shared" si="2440"/>
        <v>20</v>
      </c>
      <c r="AJ7028" s="2767"/>
    </row>
    <row r="7029" spans="1:36" ht="15.75">
      <c r="A7029" s="1461">
        <f t="shared" si="2446"/>
        <v>83</v>
      </c>
      <c r="B7029" s="1355" t="s">
        <v>10494</v>
      </c>
      <c r="C7029" s="1353" t="s">
        <v>176</v>
      </c>
      <c r="D7029" s="1281">
        <v>0</v>
      </c>
      <c r="E7029" s="2606"/>
      <c r="F7029" s="2758"/>
      <c r="G7029" s="2770">
        <v>20</v>
      </c>
      <c r="H7029" s="2766">
        <f t="shared" si="2441"/>
        <v>0</v>
      </c>
      <c r="I7029" s="2762">
        <v>45002</v>
      </c>
      <c r="J7029" s="2762"/>
      <c r="K7029" s="2762"/>
      <c r="L7029" s="2763" t="s">
        <v>1319</v>
      </c>
      <c r="M7029" s="1270"/>
      <c r="N7029" s="1270"/>
      <c r="O7029" s="1270"/>
      <c r="P7029" s="1270">
        <v>0</v>
      </c>
      <c r="Q7029" s="1270"/>
      <c r="R7029" s="1270"/>
      <c r="S7029" s="1270"/>
      <c r="T7029" s="1270"/>
      <c r="U7029" s="1270"/>
      <c r="V7029" s="1270"/>
      <c r="W7029" s="1270"/>
      <c r="X7029" s="1270"/>
      <c r="Y7029" s="1270"/>
      <c r="Z7029" s="1270"/>
      <c r="AA7029" s="1270"/>
      <c r="AB7029" s="1270"/>
      <c r="AC7029" s="1507">
        <f t="shared" si="2442"/>
        <v>20</v>
      </c>
      <c r="AD7029" s="1508">
        <f t="shared" si="2443"/>
        <v>0</v>
      </c>
      <c r="AE7029" s="14">
        <f t="shared" si="2438"/>
        <v>-1500.5666666666666</v>
      </c>
      <c r="AF7029" s="14">
        <f t="shared" si="2444"/>
        <v>0</v>
      </c>
      <c r="AG7029" s="14" t="e">
        <f t="shared" si="2445"/>
        <v>#DIV/0!</v>
      </c>
      <c r="AH7029" s="14" t="e">
        <f t="shared" si="2439"/>
        <v>#DIV/0!</v>
      </c>
      <c r="AI7029" s="14">
        <f t="shared" si="2440"/>
        <v>20</v>
      </c>
      <c r="AJ7029" s="2767"/>
    </row>
    <row r="7030" spans="1:36" ht="15.75">
      <c r="A7030" s="1461">
        <f t="shared" si="2446"/>
        <v>84</v>
      </c>
      <c r="B7030" s="1355" t="s">
        <v>10495</v>
      </c>
      <c r="C7030" s="1353" t="s">
        <v>176</v>
      </c>
      <c r="D7030" s="1281">
        <v>0</v>
      </c>
      <c r="E7030" s="2606"/>
      <c r="F7030" s="2758"/>
      <c r="G7030" s="2770">
        <v>5</v>
      </c>
      <c r="H7030" s="2766">
        <f t="shared" si="2441"/>
        <v>0</v>
      </c>
      <c r="I7030" s="2762">
        <v>45002</v>
      </c>
      <c r="J7030" s="2762"/>
      <c r="K7030" s="2762"/>
      <c r="L7030" s="2763" t="s">
        <v>1319</v>
      </c>
      <c r="M7030" s="1270"/>
      <c r="N7030" s="1270"/>
      <c r="O7030" s="1270"/>
      <c r="P7030" s="1270">
        <v>0</v>
      </c>
      <c r="Q7030" s="1270"/>
      <c r="R7030" s="1270"/>
      <c r="S7030" s="1270"/>
      <c r="T7030" s="1270"/>
      <c r="U7030" s="1270"/>
      <c r="V7030" s="1270"/>
      <c r="W7030" s="1270"/>
      <c r="X7030" s="1270"/>
      <c r="Y7030" s="1270"/>
      <c r="Z7030" s="1270"/>
      <c r="AA7030" s="1270"/>
      <c r="AB7030" s="1270"/>
      <c r="AC7030" s="1507">
        <f t="shared" si="2442"/>
        <v>5</v>
      </c>
      <c r="AD7030" s="1508">
        <f t="shared" si="2443"/>
        <v>0</v>
      </c>
      <c r="AE7030" s="14">
        <f t="shared" si="2438"/>
        <v>-1500.5666666666666</v>
      </c>
      <c r="AF7030" s="14">
        <f t="shared" si="2444"/>
        <v>0</v>
      </c>
      <c r="AG7030" s="14" t="e">
        <f t="shared" si="2445"/>
        <v>#DIV/0!</v>
      </c>
      <c r="AH7030" s="14" t="e">
        <f t="shared" si="2439"/>
        <v>#DIV/0!</v>
      </c>
      <c r="AI7030" s="14">
        <f t="shared" si="2440"/>
        <v>5</v>
      </c>
      <c r="AJ7030" s="2767"/>
    </row>
    <row r="7031" spans="1:36" ht="15.75">
      <c r="A7031" s="1461">
        <f t="shared" si="2446"/>
        <v>85</v>
      </c>
      <c r="B7031" s="1355" t="s">
        <v>10496</v>
      </c>
      <c r="C7031" s="1353" t="s">
        <v>1487</v>
      </c>
      <c r="D7031" s="1281">
        <v>0</v>
      </c>
      <c r="E7031" s="2606"/>
      <c r="F7031" s="2758"/>
      <c r="G7031" s="2770">
        <v>50</v>
      </c>
      <c r="H7031" s="2766">
        <f t="shared" si="2441"/>
        <v>0</v>
      </c>
      <c r="I7031" s="2762">
        <v>45002</v>
      </c>
      <c r="J7031" s="2762"/>
      <c r="K7031" s="2762"/>
      <c r="L7031" s="2763" t="s">
        <v>1319</v>
      </c>
      <c r="M7031" s="1270"/>
      <c r="N7031" s="1270"/>
      <c r="O7031" s="1270"/>
      <c r="P7031" s="1270">
        <v>0</v>
      </c>
      <c r="Q7031" s="1270"/>
      <c r="R7031" s="1270"/>
      <c r="S7031" s="1270"/>
      <c r="T7031" s="1270"/>
      <c r="U7031" s="1270"/>
      <c r="V7031" s="1270"/>
      <c r="W7031" s="1270"/>
      <c r="X7031" s="1270"/>
      <c r="Y7031" s="1270"/>
      <c r="Z7031" s="1270"/>
      <c r="AA7031" s="1270"/>
      <c r="AB7031" s="1270"/>
      <c r="AC7031" s="1507">
        <f t="shared" si="2442"/>
        <v>50</v>
      </c>
      <c r="AD7031" s="1508">
        <f t="shared" si="2443"/>
        <v>0</v>
      </c>
      <c r="AE7031" s="14">
        <f t="shared" si="2438"/>
        <v>-1500.5666666666666</v>
      </c>
      <c r="AF7031" s="14">
        <f t="shared" si="2444"/>
        <v>0</v>
      </c>
      <c r="AG7031" s="14" t="e">
        <f t="shared" si="2445"/>
        <v>#DIV/0!</v>
      </c>
      <c r="AH7031" s="14" t="e">
        <f t="shared" si="2439"/>
        <v>#DIV/0!</v>
      </c>
      <c r="AI7031" s="14">
        <f t="shared" si="2440"/>
        <v>50</v>
      </c>
      <c r="AJ7031" s="2767"/>
    </row>
    <row r="7032" spans="1:36" ht="15.75">
      <c r="A7032" s="1461">
        <f t="shared" si="2446"/>
        <v>86</v>
      </c>
      <c r="B7032" s="1355" t="s">
        <v>10497</v>
      </c>
      <c r="C7032" s="1353" t="s">
        <v>1487</v>
      </c>
      <c r="D7032" s="1281">
        <v>0</v>
      </c>
      <c r="E7032" s="2606"/>
      <c r="F7032" s="2758"/>
      <c r="G7032" s="2770">
        <v>2</v>
      </c>
      <c r="H7032" s="2766">
        <f t="shared" si="2441"/>
        <v>0</v>
      </c>
      <c r="I7032" s="2762">
        <v>45002</v>
      </c>
      <c r="J7032" s="2762"/>
      <c r="K7032" s="2762"/>
      <c r="L7032" s="2763" t="s">
        <v>1319</v>
      </c>
      <c r="M7032" s="1270"/>
      <c r="N7032" s="1270"/>
      <c r="O7032" s="1270"/>
      <c r="P7032" s="1270">
        <v>0</v>
      </c>
      <c r="Q7032" s="1270"/>
      <c r="R7032" s="1270"/>
      <c r="S7032" s="1270"/>
      <c r="T7032" s="1270"/>
      <c r="U7032" s="1270"/>
      <c r="V7032" s="1270"/>
      <c r="W7032" s="1270"/>
      <c r="X7032" s="1270"/>
      <c r="Y7032" s="1270"/>
      <c r="Z7032" s="1270"/>
      <c r="AA7032" s="1270"/>
      <c r="AB7032" s="1270"/>
      <c r="AC7032" s="1507">
        <f t="shared" si="2442"/>
        <v>2</v>
      </c>
      <c r="AD7032" s="1508">
        <f t="shared" si="2443"/>
        <v>0</v>
      </c>
      <c r="AE7032" s="14">
        <f t="shared" si="2438"/>
        <v>-1500.5666666666666</v>
      </c>
      <c r="AF7032" s="14">
        <f t="shared" si="2444"/>
        <v>0</v>
      </c>
      <c r="AG7032" s="14" t="e">
        <f t="shared" si="2445"/>
        <v>#DIV/0!</v>
      </c>
      <c r="AH7032" s="14" t="e">
        <f t="shared" si="2439"/>
        <v>#DIV/0!</v>
      </c>
      <c r="AI7032" s="14">
        <f t="shared" si="2440"/>
        <v>2</v>
      </c>
      <c r="AJ7032" s="2767"/>
    </row>
    <row r="7033" spans="1:36" ht="31.5">
      <c r="A7033" s="1461">
        <f t="shared" si="2446"/>
        <v>87</v>
      </c>
      <c r="B7033" s="1355" t="s">
        <v>10498</v>
      </c>
      <c r="C7033" s="1353" t="s">
        <v>66</v>
      </c>
      <c r="D7033" s="1281">
        <v>0</v>
      </c>
      <c r="E7033" s="2606"/>
      <c r="F7033" s="2758"/>
      <c r="G7033" s="2770">
        <v>96</v>
      </c>
      <c r="H7033" s="2766">
        <f t="shared" si="2441"/>
        <v>0</v>
      </c>
      <c r="I7033" s="2762">
        <v>45002</v>
      </c>
      <c r="J7033" s="2762"/>
      <c r="K7033" s="2762"/>
      <c r="L7033" s="2763" t="s">
        <v>1319</v>
      </c>
      <c r="M7033" s="1270"/>
      <c r="N7033" s="1270"/>
      <c r="O7033" s="1270"/>
      <c r="P7033" s="1270">
        <v>2</v>
      </c>
      <c r="Q7033" s="1270"/>
      <c r="R7033" s="1270"/>
      <c r="S7033" s="1270"/>
      <c r="T7033" s="1270"/>
      <c r="U7033" s="1270"/>
      <c r="V7033" s="1270"/>
      <c r="W7033" s="1270"/>
      <c r="X7033" s="1270"/>
      <c r="Y7033" s="1270"/>
      <c r="Z7033" s="1270"/>
      <c r="AA7033" s="1270"/>
      <c r="AB7033" s="1270"/>
      <c r="AC7033" s="1507">
        <f t="shared" si="2442"/>
        <v>94</v>
      </c>
      <c r="AD7033" s="1508">
        <f t="shared" si="2443"/>
        <v>0</v>
      </c>
      <c r="AE7033" s="14">
        <f t="shared" ref="AE7033:AE7039" si="2447">(J7033-"01.04.2023")/30</f>
        <v>-1500.5666666666666</v>
      </c>
      <c r="AF7033" s="14">
        <f t="shared" si="2444"/>
        <v>0.66666666666666663</v>
      </c>
      <c r="AG7033" s="14">
        <f t="shared" si="2445"/>
        <v>141</v>
      </c>
      <c r="AH7033" s="14">
        <f t="shared" ref="AH7033:AH7039" si="2448">AG7033-AE7033</f>
        <v>1641.5666666666666</v>
      </c>
      <c r="AI7033" s="14">
        <f t="shared" ref="AI7033:AI7039" si="2449">AC7033-(AE7033*AF7033)</f>
        <v>1094.3777777777777</v>
      </c>
      <c r="AJ7033" s="2767"/>
    </row>
    <row r="7034" spans="1:36" ht="15.75">
      <c r="A7034" s="1461">
        <f t="shared" si="2446"/>
        <v>88</v>
      </c>
      <c r="B7034" s="1355" t="s">
        <v>10499</v>
      </c>
      <c r="C7034" s="1286" t="s">
        <v>63</v>
      </c>
      <c r="D7034" s="1281">
        <v>1</v>
      </c>
      <c r="E7034" s="2606"/>
      <c r="F7034" s="2758"/>
      <c r="G7034" s="2770">
        <v>420</v>
      </c>
      <c r="H7034" s="2766">
        <f t="shared" si="2441"/>
        <v>420</v>
      </c>
      <c r="I7034" s="2762">
        <v>44986</v>
      </c>
      <c r="J7034" s="2762"/>
      <c r="K7034" s="2762"/>
      <c r="L7034" s="2763" t="s">
        <v>1319</v>
      </c>
      <c r="M7034" s="1270"/>
      <c r="N7034" s="1270"/>
      <c r="O7034" s="1270"/>
      <c r="P7034" s="1270">
        <v>0</v>
      </c>
      <c r="Q7034" s="1270"/>
      <c r="R7034" s="1270"/>
      <c r="S7034" s="1270"/>
      <c r="T7034" s="1270"/>
      <c r="U7034" s="1270"/>
      <c r="V7034" s="1270"/>
      <c r="W7034" s="1270"/>
      <c r="X7034" s="1270"/>
      <c r="Y7034" s="1270"/>
      <c r="Z7034" s="1270"/>
      <c r="AA7034" s="1270"/>
      <c r="AB7034" s="1270"/>
      <c r="AC7034" s="1507">
        <f t="shared" si="2442"/>
        <v>420</v>
      </c>
      <c r="AD7034" s="1508">
        <f t="shared" si="2443"/>
        <v>420</v>
      </c>
      <c r="AE7034" s="14">
        <f t="shared" si="2447"/>
        <v>-1500.5666666666666</v>
      </c>
      <c r="AF7034" s="14">
        <f t="shared" si="2444"/>
        <v>0</v>
      </c>
      <c r="AG7034" s="14" t="e">
        <f t="shared" si="2445"/>
        <v>#DIV/0!</v>
      </c>
      <c r="AH7034" s="14" t="e">
        <f t="shared" si="2448"/>
        <v>#DIV/0!</v>
      </c>
      <c r="AI7034" s="14">
        <f t="shared" si="2449"/>
        <v>420</v>
      </c>
      <c r="AJ7034" s="2767"/>
    </row>
    <row r="7035" spans="1:36" ht="15.75">
      <c r="A7035" s="1461">
        <f t="shared" si="2446"/>
        <v>89</v>
      </c>
      <c r="B7035" s="1355" t="s">
        <v>10500</v>
      </c>
      <c r="C7035" s="1286" t="s">
        <v>63</v>
      </c>
      <c r="D7035" s="1281">
        <v>1</v>
      </c>
      <c r="E7035" s="2606"/>
      <c r="F7035" s="2758"/>
      <c r="G7035" s="2770">
        <v>500</v>
      </c>
      <c r="H7035" s="2766">
        <f t="shared" si="2441"/>
        <v>500</v>
      </c>
      <c r="I7035" s="2762">
        <v>44986</v>
      </c>
      <c r="J7035" s="2762"/>
      <c r="K7035" s="2762"/>
      <c r="L7035" s="2763" t="s">
        <v>1319</v>
      </c>
      <c r="M7035" s="1270"/>
      <c r="N7035" s="1270"/>
      <c r="O7035" s="1270"/>
      <c r="P7035" s="1270">
        <v>0</v>
      </c>
      <c r="Q7035" s="1270"/>
      <c r="R7035" s="1270"/>
      <c r="S7035" s="1270"/>
      <c r="T7035" s="1270"/>
      <c r="U7035" s="1270"/>
      <c r="V7035" s="1270"/>
      <c r="W7035" s="1270"/>
      <c r="X7035" s="1270"/>
      <c r="Y7035" s="1270"/>
      <c r="Z7035" s="1270"/>
      <c r="AA7035" s="1270"/>
      <c r="AB7035" s="1270"/>
      <c r="AC7035" s="1507">
        <f t="shared" si="2442"/>
        <v>500</v>
      </c>
      <c r="AD7035" s="1508">
        <f t="shared" si="2443"/>
        <v>500</v>
      </c>
      <c r="AE7035" s="14">
        <f t="shared" si="2447"/>
        <v>-1500.5666666666666</v>
      </c>
      <c r="AF7035" s="14">
        <f t="shared" si="2444"/>
        <v>0</v>
      </c>
      <c r="AG7035" s="14" t="e">
        <f t="shared" si="2445"/>
        <v>#DIV/0!</v>
      </c>
      <c r="AH7035" s="14" t="e">
        <f t="shared" si="2448"/>
        <v>#DIV/0!</v>
      </c>
      <c r="AI7035" s="14">
        <f t="shared" si="2449"/>
        <v>500</v>
      </c>
      <c r="AJ7035" s="2767"/>
    </row>
    <row r="7036" spans="1:36" ht="31.5">
      <c r="A7036" s="1461"/>
      <c r="B7036" s="1355" t="s">
        <v>10501</v>
      </c>
      <c r="C7036" s="1286" t="s">
        <v>262</v>
      </c>
      <c r="D7036" s="1281">
        <v>1</v>
      </c>
      <c r="E7036" s="2606"/>
      <c r="F7036" s="2758"/>
      <c r="G7036" s="2770">
        <v>140</v>
      </c>
      <c r="H7036" s="2766">
        <f t="shared" si="2441"/>
        <v>140</v>
      </c>
      <c r="I7036" s="2762">
        <v>44986</v>
      </c>
      <c r="J7036" s="2762"/>
      <c r="K7036" s="2762"/>
      <c r="L7036" s="2763" t="s">
        <v>1319</v>
      </c>
      <c r="M7036" s="1270"/>
      <c r="N7036" s="1270"/>
      <c r="O7036" s="1270"/>
      <c r="P7036" s="1270">
        <v>0</v>
      </c>
      <c r="Q7036" s="1270"/>
      <c r="R7036" s="1270"/>
      <c r="S7036" s="1270"/>
      <c r="T7036" s="1270"/>
      <c r="U7036" s="1270"/>
      <c r="V7036" s="1270"/>
      <c r="W7036" s="1270"/>
      <c r="X7036" s="1270"/>
      <c r="Y7036" s="1270"/>
      <c r="Z7036" s="1270"/>
      <c r="AA7036" s="1270"/>
      <c r="AB7036" s="1270"/>
      <c r="AC7036" s="1507">
        <f t="shared" si="2442"/>
        <v>140</v>
      </c>
      <c r="AD7036" s="1508">
        <f t="shared" si="2443"/>
        <v>140</v>
      </c>
      <c r="AE7036" s="14">
        <f t="shared" si="2447"/>
        <v>-1500.5666666666666</v>
      </c>
      <c r="AF7036" s="14">
        <f t="shared" si="2444"/>
        <v>0</v>
      </c>
      <c r="AG7036" s="14" t="e">
        <f t="shared" si="2445"/>
        <v>#DIV/0!</v>
      </c>
      <c r="AH7036" s="14" t="e">
        <f t="shared" si="2448"/>
        <v>#DIV/0!</v>
      </c>
      <c r="AI7036" s="14">
        <f t="shared" si="2449"/>
        <v>140</v>
      </c>
      <c r="AJ7036" s="2767"/>
    </row>
    <row r="7037" spans="1:36" ht="31.5">
      <c r="A7037" s="1461"/>
      <c r="B7037" s="1355" t="s">
        <v>10502</v>
      </c>
      <c r="C7037" s="1286" t="s">
        <v>262</v>
      </c>
      <c r="D7037" s="1281">
        <v>1</v>
      </c>
      <c r="E7037" s="2606"/>
      <c r="F7037" s="2758"/>
      <c r="G7037" s="2770">
        <v>168</v>
      </c>
      <c r="H7037" s="2766">
        <f t="shared" si="2441"/>
        <v>168</v>
      </c>
      <c r="I7037" s="2762">
        <v>44986</v>
      </c>
      <c r="J7037" s="2762"/>
      <c r="K7037" s="2762"/>
      <c r="L7037" s="2763" t="s">
        <v>1319</v>
      </c>
      <c r="M7037" s="1270"/>
      <c r="N7037" s="1270"/>
      <c r="O7037" s="1270"/>
      <c r="P7037" s="1270">
        <v>0</v>
      </c>
      <c r="Q7037" s="1270"/>
      <c r="R7037" s="1270"/>
      <c r="S7037" s="1270"/>
      <c r="T7037" s="1270"/>
      <c r="U7037" s="1270"/>
      <c r="V7037" s="1270"/>
      <c r="W7037" s="1270"/>
      <c r="X7037" s="1270"/>
      <c r="Y7037" s="1270"/>
      <c r="Z7037" s="1270"/>
      <c r="AA7037" s="1270"/>
      <c r="AB7037" s="1270"/>
      <c r="AC7037" s="1507">
        <f t="shared" si="2442"/>
        <v>168</v>
      </c>
      <c r="AD7037" s="1508">
        <f t="shared" si="2443"/>
        <v>168</v>
      </c>
      <c r="AE7037" s="14">
        <f t="shared" si="2447"/>
        <v>-1500.5666666666666</v>
      </c>
      <c r="AF7037" s="14">
        <f t="shared" si="2444"/>
        <v>0</v>
      </c>
      <c r="AG7037" s="14" t="e">
        <f t="shared" si="2445"/>
        <v>#DIV/0!</v>
      </c>
      <c r="AH7037" s="14" t="e">
        <f t="shared" si="2448"/>
        <v>#DIV/0!</v>
      </c>
      <c r="AI7037" s="14">
        <f t="shared" si="2449"/>
        <v>168</v>
      </c>
      <c r="AJ7037" s="2767"/>
    </row>
    <row r="7038" spans="1:36" ht="31.5">
      <c r="A7038" s="1461"/>
      <c r="B7038" s="1355" t="s">
        <v>10503</v>
      </c>
      <c r="C7038" s="1286" t="s">
        <v>262</v>
      </c>
      <c r="D7038" s="1281">
        <v>1</v>
      </c>
      <c r="E7038" s="2606"/>
      <c r="F7038" s="2758"/>
      <c r="G7038" s="2770">
        <v>168</v>
      </c>
      <c r="H7038" s="2766">
        <f t="shared" si="2441"/>
        <v>168</v>
      </c>
      <c r="I7038" s="2762">
        <v>44986</v>
      </c>
      <c r="J7038" s="2762"/>
      <c r="K7038" s="2762"/>
      <c r="L7038" s="2763" t="s">
        <v>1319</v>
      </c>
      <c r="M7038" s="1270"/>
      <c r="N7038" s="1270"/>
      <c r="O7038" s="1270"/>
      <c r="P7038" s="1270">
        <v>39</v>
      </c>
      <c r="Q7038" s="1270"/>
      <c r="R7038" s="1270"/>
      <c r="S7038" s="1270"/>
      <c r="T7038" s="1270"/>
      <c r="U7038" s="1270"/>
      <c r="V7038" s="1270"/>
      <c r="W7038" s="1270"/>
      <c r="X7038" s="1270"/>
      <c r="Y7038" s="1270"/>
      <c r="Z7038" s="1270"/>
      <c r="AA7038" s="1270"/>
      <c r="AB7038" s="1270"/>
      <c r="AC7038" s="1507">
        <f t="shared" si="2442"/>
        <v>129</v>
      </c>
      <c r="AD7038" s="1508">
        <f t="shared" si="2443"/>
        <v>129</v>
      </c>
      <c r="AE7038" s="14">
        <f t="shared" si="2447"/>
        <v>-1500.5666666666666</v>
      </c>
      <c r="AF7038" s="14">
        <f t="shared" si="2444"/>
        <v>13</v>
      </c>
      <c r="AG7038" s="14">
        <f t="shared" si="2445"/>
        <v>9.9230769230769234</v>
      </c>
      <c r="AH7038" s="14">
        <f t="shared" si="2448"/>
        <v>1510.4897435897435</v>
      </c>
      <c r="AI7038" s="14">
        <f t="shared" si="2449"/>
        <v>19636.366666666665</v>
      </c>
      <c r="AJ7038" s="2767"/>
    </row>
    <row r="7039" spans="1:36" ht="31.5">
      <c r="A7039" s="1461"/>
      <c r="B7039" s="1355" t="s">
        <v>10504</v>
      </c>
      <c r="C7039" s="1353" t="s">
        <v>156</v>
      </c>
      <c r="D7039" s="1281">
        <v>1</v>
      </c>
      <c r="E7039" s="2606"/>
      <c r="F7039" s="2758"/>
      <c r="G7039" s="2770">
        <v>10</v>
      </c>
      <c r="H7039" s="2766">
        <f t="shared" si="2441"/>
        <v>10</v>
      </c>
      <c r="I7039" s="2762">
        <v>44986</v>
      </c>
      <c r="J7039" s="2762"/>
      <c r="K7039" s="2762"/>
      <c r="L7039" s="2763" t="s">
        <v>1319</v>
      </c>
      <c r="M7039" s="1270"/>
      <c r="N7039" s="1270"/>
      <c r="O7039" s="1270"/>
      <c r="P7039" s="1270">
        <v>0</v>
      </c>
      <c r="Q7039" s="1270"/>
      <c r="R7039" s="1270"/>
      <c r="S7039" s="1270"/>
      <c r="T7039" s="1270"/>
      <c r="U7039" s="1270"/>
      <c r="V7039" s="1270"/>
      <c r="W7039" s="1270"/>
      <c r="X7039" s="1270"/>
      <c r="Y7039" s="1270"/>
      <c r="Z7039" s="1270"/>
      <c r="AA7039" s="1270"/>
      <c r="AB7039" s="1270"/>
      <c r="AC7039" s="1507">
        <f t="shared" si="2442"/>
        <v>10</v>
      </c>
      <c r="AD7039" s="1508">
        <f t="shared" si="2443"/>
        <v>10</v>
      </c>
      <c r="AE7039" s="14">
        <f t="shared" si="2447"/>
        <v>-1500.5666666666666</v>
      </c>
      <c r="AF7039" s="14">
        <f t="shared" si="2444"/>
        <v>0</v>
      </c>
      <c r="AG7039" s="14" t="e">
        <f t="shared" si="2445"/>
        <v>#DIV/0!</v>
      </c>
      <c r="AH7039" s="14" t="e">
        <f t="shared" si="2448"/>
        <v>#DIV/0!</v>
      </c>
      <c r="AI7039" s="14">
        <f t="shared" si="2449"/>
        <v>10</v>
      </c>
      <c r="AJ7039" s="2767"/>
    </row>
    <row r="7040" spans="1:36" ht="15" customHeight="1">
      <c r="A7040" s="4715" t="s">
        <v>54</v>
      </c>
      <c r="B7040" s="4716"/>
      <c r="C7040" s="4716"/>
      <c r="D7040" s="4716"/>
      <c r="E7040" s="4716"/>
      <c r="F7040" s="4716"/>
      <c r="G7040" s="4716"/>
      <c r="H7040" s="4716"/>
      <c r="I7040" s="4716"/>
      <c r="J7040" s="4716"/>
      <c r="K7040" s="4716"/>
      <c r="L7040" s="4716"/>
      <c r="M7040" s="4716"/>
      <c r="N7040" s="4716"/>
      <c r="O7040" s="4716"/>
      <c r="P7040" s="4716"/>
      <c r="Q7040" s="4716"/>
      <c r="R7040" s="4716"/>
      <c r="S7040" s="4716"/>
      <c r="T7040" s="4716"/>
      <c r="U7040" s="4716"/>
      <c r="V7040" s="4716"/>
      <c r="W7040" s="4716"/>
      <c r="X7040" s="4716"/>
      <c r="Y7040" s="4716"/>
      <c r="Z7040" s="4716"/>
      <c r="AA7040" s="4716"/>
      <c r="AB7040" s="4716"/>
      <c r="AC7040" s="4716"/>
      <c r="AD7040" s="4716"/>
      <c r="AE7040" s="4716"/>
      <c r="AF7040" s="4716"/>
      <c r="AG7040" s="4716"/>
      <c r="AH7040" s="4716"/>
      <c r="AI7040" s="4716"/>
      <c r="AJ7040" s="4717"/>
    </row>
    <row r="7041" spans="1:36" ht="15.75">
      <c r="A7041" s="4414" t="s">
        <v>19</v>
      </c>
      <c r="B7041" s="4414"/>
      <c r="C7041" s="4414"/>
      <c r="D7041" s="4414"/>
      <c r="E7041" s="4414"/>
      <c r="F7041" s="4414"/>
      <c r="G7041" s="4414"/>
      <c r="H7041" s="4414"/>
      <c r="I7041" s="4414"/>
      <c r="J7041" s="4414"/>
      <c r="K7041" s="4414"/>
      <c r="L7041" s="4414"/>
      <c r="M7041" s="4414"/>
      <c r="N7041" s="4414"/>
      <c r="O7041" s="4414"/>
      <c r="P7041" s="4414"/>
      <c r="Q7041" s="4414"/>
      <c r="R7041" s="4414"/>
      <c r="S7041" s="4414"/>
      <c r="T7041" s="4414"/>
      <c r="U7041" s="4414"/>
      <c r="V7041" s="4414"/>
      <c r="W7041" s="4414"/>
      <c r="X7041" s="4414"/>
      <c r="Y7041" s="4414"/>
      <c r="Z7041" s="4414"/>
      <c r="AA7041" s="4414"/>
      <c r="AB7041" s="4414"/>
      <c r="AC7041" s="4414"/>
      <c r="AD7041" s="4414"/>
      <c r="AE7041" s="4414"/>
      <c r="AF7041" s="4414"/>
      <c r="AG7041" s="4414"/>
      <c r="AH7041" s="4414"/>
      <c r="AI7041" s="4414"/>
      <c r="AJ7041" s="4414"/>
    </row>
    <row r="7042" spans="1:36" ht="15.75">
      <c r="A7042" s="4551" t="s">
        <v>2396</v>
      </c>
      <c r="B7042" s="4508"/>
      <c r="C7042" s="4508"/>
      <c r="D7042" s="4508"/>
      <c r="E7042" s="4508"/>
      <c r="F7042" s="4508"/>
      <c r="G7042" s="4508"/>
      <c r="H7042" s="4508"/>
      <c r="I7042" s="4508"/>
      <c r="J7042" s="4508"/>
      <c r="K7042" s="4508"/>
      <c r="L7042" s="4508"/>
      <c r="M7042" s="4508"/>
      <c r="N7042" s="4508"/>
      <c r="O7042" s="4508"/>
      <c r="P7042" s="4508"/>
      <c r="Q7042" s="4508"/>
      <c r="R7042" s="4508"/>
      <c r="S7042" s="4508"/>
      <c r="T7042" s="4508"/>
      <c r="U7042" s="4508"/>
      <c r="V7042" s="4508"/>
      <c r="W7042" s="4508"/>
      <c r="X7042" s="4508"/>
      <c r="Y7042" s="4508"/>
      <c r="Z7042" s="4508"/>
      <c r="AA7042" s="4508"/>
      <c r="AB7042" s="4508"/>
      <c r="AC7042" s="4508"/>
      <c r="AD7042" s="4508"/>
      <c r="AE7042" s="4508"/>
      <c r="AF7042" s="4508"/>
      <c r="AG7042" s="4508"/>
      <c r="AH7042" s="4508"/>
      <c r="AI7042" s="4508"/>
      <c r="AJ7042" s="4508"/>
    </row>
    <row r="7043" spans="1:36" ht="15.75">
      <c r="A7043" s="1461">
        <v>3</v>
      </c>
      <c r="B7043" s="1355" t="s">
        <v>2397</v>
      </c>
      <c r="C7043" s="1353" t="s">
        <v>215</v>
      </c>
      <c r="D7043" s="1283">
        <v>1.39</v>
      </c>
      <c r="E7043" s="1353">
        <v>200</v>
      </c>
      <c r="F7043" s="1345">
        <f>E7043*D7043</f>
        <v>278</v>
      </c>
      <c r="G7043" s="1345"/>
      <c r="H7043" s="1345"/>
      <c r="I7043" s="1351">
        <v>44208</v>
      </c>
      <c r="J7043" s="1351">
        <v>45352</v>
      </c>
      <c r="K7043" s="2268"/>
      <c r="L7043" s="1345">
        <v>8</v>
      </c>
      <c r="M7043" s="2268">
        <v>44202</v>
      </c>
      <c r="N7043" s="1353">
        <v>92</v>
      </c>
      <c r="O7043" s="1353">
        <v>8</v>
      </c>
      <c r="P7043" s="1353">
        <v>8</v>
      </c>
      <c r="Q7043" s="1345"/>
      <c r="R7043" s="1345"/>
      <c r="S7043" s="1345"/>
      <c r="T7043" s="1345"/>
      <c r="U7043" s="1345"/>
      <c r="V7043" s="1345"/>
      <c r="W7043" s="1345"/>
      <c r="X7043" s="1345"/>
      <c r="Y7043" s="1345"/>
      <c r="Z7043" s="1345"/>
      <c r="AA7043" s="1345"/>
      <c r="AB7043" s="1345"/>
      <c r="AC7043" s="1507">
        <f>E7043+G7043-N7043-O7043-AA7043-P7043-Q7043-R7043-S7043-T7043-U7043-V7043-W7043-X7043-Y7043</f>
        <v>92</v>
      </c>
      <c r="AD7043" s="1508">
        <f>D7043*AC7043</f>
        <v>127.88</v>
      </c>
      <c r="AE7043" s="14">
        <f>(J7043-"01.04.2023")/30</f>
        <v>11.166666666666666</v>
      </c>
      <c r="AF7043" s="14">
        <f>(N7043+O7043+P7043+Q7043+R7043+S7043+T7043+U7043+V7043+W7043+X7043+Y7043)/3</f>
        <v>36</v>
      </c>
      <c r="AG7043" s="14">
        <f>AC7043/AF7043</f>
        <v>2.5555555555555554</v>
      </c>
      <c r="AH7043" s="14">
        <f>AG7043-AE7043</f>
        <v>-8.6111111111111107</v>
      </c>
      <c r="AI7043" s="14">
        <f>AC7043-(AE7043*AF7043)</f>
        <v>-310</v>
      </c>
      <c r="AJ7043" s="1294"/>
    </row>
    <row r="7044" spans="1:36" ht="15.75">
      <c r="A7044" s="1461">
        <v>4</v>
      </c>
      <c r="B7044" s="1355" t="s">
        <v>2398</v>
      </c>
      <c r="C7044" s="1353" t="s">
        <v>66</v>
      </c>
      <c r="D7044" s="2771">
        <v>9.9</v>
      </c>
      <c r="E7044" s="1345">
        <v>6140</v>
      </c>
      <c r="F7044" s="1345">
        <f>E7044*D7044</f>
        <v>60786</v>
      </c>
      <c r="G7044" s="1403"/>
      <c r="H7044" s="1345"/>
      <c r="I7044" s="1349">
        <v>44614</v>
      </c>
      <c r="J7044" s="1349">
        <v>46023</v>
      </c>
      <c r="K7044" s="2268"/>
      <c r="L7044" s="1345">
        <v>115</v>
      </c>
      <c r="M7044" s="2268">
        <v>44610</v>
      </c>
      <c r="N7044" s="1353">
        <v>0</v>
      </c>
      <c r="O7044" s="1345">
        <v>0</v>
      </c>
      <c r="P7044" s="1345">
        <v>0</v>
      </c>
      <c r="Q7044" s="1345"/>
      <c r="R7044" s="1345"/>
      <c r="S7044" s="1345"/>
      <c r="T7044" s="1345"/>
      <c r="U7044" s="1345"/>
      <c r="V7044" s="1345"/>
      <c r="W7044" s="1345"/>
      <c r="X7044" s="1345"/>
      <c r="Y7044" s="1345"/>
      <c r="Z7044" s="1345"/>
      <c r="AA7044" s="1345"/>
      <c r="AB7044" s="1345"/>
      <c r="AC7044" s="1507">
        <f>E7044+G7044-N7044-O7044-AA7044-P7044-Q7044-R7044-S7044-T7044-U7044-V7044-W7044-X7044-Y7044</f>
        <v>6140</v>
      </c>
      <c r="AD7044" s="1508">
        <f>D7044*AC7044</f>
        <v>60786</v>
      </c>
      <c r="AE7044" s="14">
        <f>(J7044-"01.04.2023")/30</f>
        <v>33.533333333333331</v>
      </c>
      <c r="AF7044" s="14">
        <f>(N7044+O7044+P7044+Q7044+R7044+S7044+T7044+U7044+V7044+W7044+X7044+Y7044)/3</f>
        <v>0</v>
      </c>
      <c r="AG7044" s="14" t="e">
        <f>AC7044/AF7044</f>
        <v>#DIV/0!</v>
      </c>
      <c r="AH7044" s="14" t="e">
        <f>AG7044-AE7044</f>
        <v>#DIV/0!</v>
      </c>
      <c r="AI7044" s="14">
        <f>AC7044-(AE7044*AF7044)</f>
        <v>6140</v>
      </c>
      <c r="AJ7044" s="1294"/>
    </row>
    <row r="7045" spans="1:36" ht="15.75">
      <c r="A7045" s="4508" t="s">
        <v>216</v>
      </c>
      <c r="B7045" s="4738"/>
      <c r="C7045" s="4738"/>
      <c r="D7045" s="4738"/>
      <c r="E7045" s="4738"/>
      <c r="F7045" s="4738"/>
      <c r="G7045" s="4738"/>
      <c r="H7045" s="4738"/>
      <c r="I7045" s="4738"/>
      <c r="J7045" s="4738"/>
      <c r="K7045" s="4738"/>
      <c r="L7045" s="4738"/>
      <c r="M7045" s="4738"/>
      <c r="N7045" s="4738"/>
      <c r="O7045" s="4738"/>
      <c r="P7045" s="4738"/>
      <c r="Q7045" s="4738"/>
      <c r="R7045" s="4738"/>
      <c r="S7045" s="4738"/>
      <c r="T7045" s="4738"/>
      <c r="U7045" s="4738"/>
      <c r="V7045" s="4738"/>
      <c r="W7045" s="4738"/>
      <c r="X7045" s="4738"/>
      <c r="Y7045" s="4738"/>
      <c r="Z7045" s="4738"/>
      <c r="AA7045" s="4738"/>
      <c r="AB7045" s="4738"/>
      <c r="AC7045" s="4738"/>
      <c r="AD7045" s="4738"/>
      <c r="AE7045" s="4738"/>
      <c r="AF7045" s="4738"/>
      <c r="AG7045" s="4738"/>
      <c r="AH7045" s="4738"/>
      <c r="AI7045" s="4738"/>
      <c r="AJ7045" s="4738"/>
    </row>
    <row r="7046" spans="1:36" ht="15.75">
      <c r="A7046" s="1461">
        <v>1</v>
      </c>
      <c r="B7046" s="1401" t="s">
        <v>2399</v>
      </c>
      <c r="C7046" s="1353" t="s">
        <v>181</v>
      </c>
      <c r="D7046" s="2772">
        <v>9.51</v>
      </c>
      <c r="E7046" s="1400">
        <v>4200</v>
      </c>
      <c r="F7046" s="1345">
        <f>E7046*D7046</f>
        <v>39942</v>
      </c>
      <c r="G7046" s="1345"/>
      <c r="H7046" s="1345"/>
      <c r="I7046" s="1349">
        <v>44193</v>
      </c>
      <c r="J7046" s="1349">
        <v>45632</v>
      </c>
      <c r="K7046" s="1345"/>
      <c r="L7046" s="1345">
        <v>1487</v>
      </c>
      <c r="M7046" s="1347">
        <v>44193</v>
      </c>
      <c r="N7046" s="1353">
        <v>2100</v>
      </c>
      <c r="O7046" s="1353">
        <v>1260</v>
      </c>
      <c r="P7046" s="1353">
        <v>600</v>
      </c>
      <c r="Q7046" s="1345"/>
      <c r="R7046" s="1345"/>
      <c r="S7046" s="1345"/>
      <c r="T7046" s="1345"/>
      <c r="U7046" s="1345"/>
      <c r="V7046" s="1345"/>
      <c r="W7046" s="1345"/>
      <c r="X7046" s="1345"/>
      <c r="Y7046" s="1345"/>
      <c r="Z7046" s="1345"/>
      <c r="AA7046" s="1345"/>
      <c r="AB7046" s="1345"/>
      <c r="AC7046" s="1507">
        <f>E7046+G7046-N7046-O7046-AA7046-P7046-Q7046-R7046-S7046-T7046-U7046-V7046-W7046-X7046-Y7046</f>
        <v>240</v>
      </c>
      <c r="AD7046" s="1508">
        <f>D7046*AC7046</f>
        <v>2282.4</v>
      </c>
      <c r="AE7046" s="14">
        <f>(J7046-"01.04.2023")/30</f>
        <v>20.5</v>
      </c>
      <c r="AF7046" s="14">
        <f>(N7046+O7046+P7046+Q7046+R7046+S7046+T7046+U7046+V7046+W7046+X7046+Y7046)/3</f>
        <v>1320</v>
      </c>
      <c r="AG7046" s="14">
        <f>AC7046/AF7046</f>
        <v>0.18181818181818182</v>
      </c>
      <c r="AH7046" s="14">
        <f>AG7046-AE7046</f>
        <v>-20.318181818181817</v>
      </c>
      <c r="AI7046" s="14">
        <f>AC7046-(AE7046*AF7046)</f>
        <v>-26820</v>
      </c>
      <c r="AJ7046" s="1370"/>
    </row>
    <row r="7047" spans="1:36" ht="15.75">
      <c r="A7047" s="1461">
        <v>2</v>
      </c>
      <c r="B7047" s="1401" t="s">
        <v>2301</v>
      </c>
      <c r="C7047" s="1353" t="s">
        <v>181</v>
      </c>
      <c r="D7047" s="1366">
        <v>15.85</v>
      </c>
      <c r="E7047" s="1400">
        <v>19200</v>
      </c>
      <c r="F7047" s="1345">
        <f>E7047*D7047</f>
        <v>304320</v>
      </c>
      <c r="G7047" s="1345"/>
      <c r="H7047" s="1345"/>
      <c r="I7047" s="1349">
        <v>44791</v>
      </c>
      <c r="J7047" s="1349">
        <v>46600</v>
      </c>
      <c r="K7047" s="1345"/>
      <c r="L7047" s="1345">
        <v>573</v>
      </c>
      <c r="M7047" s="1347">
        <v>44767</v>
      </c>
      <c r="N7047" s="1353">
        <v>150</v>
      </c>
      <c r="O7047" s="1353">
        <v>250</v>
      </c>
      <c r="P7047" s="1353">
        <v>1150</v>
      </c>
      <c r="Q7047" s="1353"/>
      <c r="R7047" s="1353"/>
      <c r="S7047" s="1353"/>
      <c r="T7047" s="1353"/>
      <c r="U7047" s="1345"/>
      <c r="V7047" s="1345"/>
      <c r="W7047" s="1345"/>
      <c r="X7047" s="1345"/>
      <c r="Y7047" s="1345"/>
      <c r="Z7047" s="1345"/>
      <c r="AA7047" s="1345"/>
      <c r="AB7047" s="1345"/>
      <c r="AC7047" s="1507">
        <f>E7047+G7047-N7047-O7047-AA7047-P7047-Q7047-R7047-S7047-T7047-U7047-V7047-W7047-X7047-Y7047</f>
        <v>17650</v>
      </c>
      <c r="AD7047" s="1508">
        <f>D7047*AC7047</f>
        <v>279752.5</v>
      </c>
      <c r="AE7047" s="14">
        <f>(J7047-"01.04.2023")/30</f>
        <v>52.766666666666666</v>
      </c>
      <c r="AF7047" s="14">
        <f>(N7047+O7047+P7047+Q7047+R7047+S7047+T7047+U7047+V7047+W7047+X7047+Y7047)/3</f>
        <v>516.66666666666663</v>
      </c>
      <c r="AG7047" s="14">
        <f>AC7047/AF7047</f>
        <v>34.161290322580648</v>
      </c>
      <c r="AH7047" s="14">
        <f>AG7047-AE7047</f>
        <v>-18.605376344086018</v>
      </c>
      <c r="AI7047" s="14">
        <f>AC7047-(AE7047*AF7047)</f>
        <v>-9612.7777777777737</v>
      </c>
      <c r="AJ7047" s="1370"/>
    </row>
    <row r="7048" spans="1:36" ht="15.75">
      <c r="A7048" s="1461" t="e">
        <f>#REF!+1</f>
        <v>#REF!</v>
      </c>
      <c r="B7048" s="1401" t="s">
        <v>5075</v>
      </c>
      <c r="C7048" s="1353" t="s">
        <v>181</v>
      </c>
      <c r="D7048" s="1366">
        <v>11.8</v>
      </c>
      <c r="E7048" s="1400">
        <v>9330</v>
      </c>
      <c r="F7048" s="1345">
        <f>E7048*D7048</f>
        <v>110094</v>
      </c>
      <c r="G7048" s="1345"/>
      <c r="H7048" s="1345"/>
      <c r="I7048" s="1349">
        <v>44795</v>
      </c>
      <c r="J7048" s="1349">
        <v>46600</v>
      </c>
      <c r="K7048" s="1345"/>
      <c r="L7048" s="1345">
        <v>573</v>
      </c>
      <c r="M7048" s="1347">
        <v>44767</v>
      </c>
      <c r="N7048" s="1353">
        <v>180</v>
      </c>
      <c r="O7048" s="1353">
        <v>1530</v>
      </c>
      <c r="P7048" s="1353">
        <v>1590</v>
      </c>
      <c r="Q7048" s="1353"/>
      <c r="R7048" s="1353"/>
      <c r="S7048" s="1353"/>
      <c r="T7048" s="1353"/>
      <c r="U7048" s="1345"/>
      <c r="V7048" s="1345"/>
      <c r="W7048" s="1345"/>
      <c r="X7048" s="1345"/>
      <c r="Y7048" s="1345"/>
      <c r="Z7048" s="1345"/>
      <c r="AA7048" s="1345"/>
      <c r="AB7048" s="1345"/>
      <c r="AC7048" s="1507">
        <f>E7048+G7048-N7048-O7048-AA7048-P7048-Q7048-R7048-S7048-T7048-U7048-V7048-W7048-X7048-Y7048</f>
        <v>6030</v>
      </c>
      <c r="AD7048" s="1508">
        <f>D7048*AC7048</f>
        <v>71154</v>
      </c>
      <c r="AE7048" s="14">
        <f>(J7048-"01.04.2023")/30</f>
        <v>52.766666666666666</v>
      </c>
      <c r="AF7048" s="14">
        <f>(N7048+O7048+P7048+Q7048+R7048+S7048+T7048+U7048+V7048+W7048+X7048+Y7048)/3</f>
        <v>1100</v>
      </c>
      <c r="AG7048" s="14">
        <f>AC7048/AF7048</f>
        <v>5.4818181818181815</v>
      </c>
      <c r="AH7048" s="14">
        <f>AG7048-AE7048</f>
        <v>-47.284848484848482</v>
      </c>
      <c r="AI7048" s="14">
        <f>AC7048-(AE7048*AF7048)</f>
        <v>-52013.333333333336</v>
      </c>
      <c r="AJ7048" s="1370"/>
    </row>
    <row r="7049" spans="1:36" ht="15.75">
      <c r="A7049" s="4508" t="s">
        <v>2400</v>
      </c>
      <c r="B7049" s="4508"/>
      <c r="C7049" s="4508"/>
      <c r="D7049" s="4508"/>
      <c r="E7049" s="4508"/>
      <c r="F7049" s="4508"/>
      <c r="G7049" s="4508"/>
      <c r="H7049" s="4508"/>
      <c r="I7049" s="4508"/>
      <c r="J7049" s="4508"/>
      <c r="K7049" s="4508"/>
      <c r="L7049" s="4508"/>
      <c r="M7049" s="4508"/>
      <c r="N7049" s="4508"/>
      <c r="O7049" s="4508"/>
      <c r="P7049" s="4508"/>
      <c r="Q7049" s="4508"/>
      <c r="R7049" s="4508"/>
      <c r="S7049" s="4508"/>
      <c r="T7049" s="4508"/>
      <c r="U7049" s="4508"/>
      <c r="V7049" s="4508"/>
      <c r="W7049" s="4508"/>
      <c r="X7049" s="4508"/>
      <c r="Y7049" s="4508"/>
      <c r="Z7049" s="4508"/>
      <c r="AA7049" s="4508"/>
      <c r="AB7049" s="4508"/>
      <c r="AC7049" s="4508"/>
      <c r="AD7049" s="4508"/>
      <c r="AE7049" s="4508"/>
      <c r="AF7049" s="4508"/>
      <c r="AG7049" s="4508"/>
      <c r="AH7049" s="4508"/>
      <c r="AI7049" s="4508"/>
      <c r="AJ7049" s="4508"/>
    </row>
    <row r="7050" spans="1:36" ht="15.75">
      <c r="A7050" s="1461">
        <v>1</v>
      </c>
      <c r="B7050" s="1355" t="s">
        <v>2402</v>
      </c>
      <c r="C7050" s="1353" t="s">
        <v>173</v>
      </c>
      <c r="D7050" s="2769">
        <v>37.808999999999997</v>
      </c>
      <c r="E7050" s="1353">
        <v>4</v>
      </c>
      <c r="F7050" s="1345">
        <f>E7050*D7050</f>
        <v>151.23599999999999</v>
      </c>
      <c r="G7050" s="1345"/>
      <c r="H7050" s="1345"/>
      <c r="I7050" s="1349">
        <v>44672</v>
      </c>
      <c r="J7050" s="1351">
        <v>45108</v>
      </c>
      <c r="K7050" s="1345"/>
      <c r="L7050" s="1345">
        <v>258</v>
      </c>
      <c r="M7050" s="1347">
        <v>44670</v>
      </c>
      <c r="N7050" s="1353">
        <v>2</v>
      </c>
      <c r="O7050" s="1345">
        <v>1</v>
      </c>
      <c r="P7050" s="1345">
        <v>0</v>
      </c>
      <c r="Q7050" s="1345"/>
      <c r="R7050" s="1345"/>
      <c r="S7050" s="1345"/>
      <c r="T7050" s="1345"/>
      <c r="U7050" s="1345"/>
      <c r="V7050" s="1345"/>
      <c r="W7050" s="1345"/>
      <c r="X7050" s="1345"/>
      <c r="Y7050" s="1345"/>
      <c r="Z7050" s="1345"/>
      <c r="AA7050" s="1345"/>
      <c r="AB7050" s="1345"/>
      <c r="AC7050" s="1507">
        <f t="shared" ref="AC7050:AC7055" si="2450">E7050+G7050-N7050-O7050-AA7050-P7050-Q7050-R7050-S7050-T7050-U7050-V7050-W7050-X7050-Y7050</f>
        <v>1</v>
      </c>
      <c r="AD7050" s="1508">
        <f t="shared" ref="AD7050:AD7055" si="2451">D7050*AC7050</f>
        <v>37.808999999999997</v>
      </c>
      <c r="AE7050" s="14">
        <f t="shared" ref="AE7050:AE7055" si="2452">(J7050-"01.04.2023")/30</f>
        <v>3.0333333333333332</v>
      </c>
      <c r="AF7050" s="14">
        <f t="shared" ref="AF7050:AF7055" si="2453">(N7050+O7050+P7050+Q7050+R7050+S7050+T7050+U7050+V7050+W7050+X7050+Y7050)/3</f>
        <v>1</v>
      </c>
      <c r="AG7050" s="14">
        <f t="shared" ref="AG7050:AG7055" si="2454">AC7050/AF7050</f>
        <v>1</v>
      </c>
      <c r="AH7050" s="14">
        <f t="shared" ref="AH7050:AH7055" si="2455">AG7050-AE7050</f>
        <v>-2.0333333333333332</v>
      </c>
      <c r="AI7050" s="14">
        <f t="shared" ref="AI7050:AI7055" si="2456">AC7050-(AE7050*AF7050)</f>
        <v>-2.0333333333333332</v>
      </c>
      <c r="AJ7050" s="2765"/>
    </row>
    <row r="7051" spans="1:36" ht="15.75">
      <c r="A7051" s="1461">
        <v>2</v>
      </c>
      <c r="B7051" s="1355" t="s">
        <v>2401</v>
      </c>
      <c r="C7051" s="1353" t="s">
        <v>173</v>
      </c>
      <c r="D7051" s="2769">
        <v>42.009819999999998</v>
      </c>
      <c r="E7051" s="1353">
        <v>167</v>
      </c>
      <c r="F7051" s="1345">
        <f>E7051*D7051</f>
        <v>7015.63994</v>
      </c>
      <c r="G7051" s="1345"/>
      <c r="H7051" s="1345"/>
      <c r="I7051" s="1349">
        <v>44743</v>
      </c>
      <c r="J7051" s="1351">
        <v>45200</v>
      </c>
      <c r="K7051" s="1345"/>
      <c r="L7051" s="1345">
        <v>455</v>
      </c>
      <c r="M7051" s="1347">
        <v>44729</v>
      </c>
      <c r="N7051" s="1353">
        <v>121</v>
      </c>
      <c r="O7051" s="1345">
        <v>14</v>
      </c>
      <c r="P7051" s="1345">
        <v>17</v>
      </c>
      <c r="Q7051" s="1345"/>
      <c r="R7051" s="1345"/>
      <c r="S7051" s="1345"/>
      <c r="T7051" s="1345"/>
      <c r="U7051" s="1345"/>
      <c r="V7051" s="1345"/>
      <c r="W7051" s="1345"/>
      <c r="X7051" s="1345"/>
      <c r="Y7051" s="1345"/>
      <c r="Z7051" s="1345"/>
      <c r="AA7051" s="1345"/>
      <c r="AB7051" s="1345"/>
      <c r="AC7051" s="1507">
        <f t="shared" si="2450"/>
        <v>15</v>
      </c>
      <c r="AD7051" s="1508">
        <f t="shared" si="2451"/>
        <v>630.14729999999997</v>
      </c>
      <c r="AE7051" s="14">
        <f t="shared" si="2452"/>
        <v>6.1</v>
      </c>
      <c r="AF7051" s="14">
        <f t="shared" si="2453"/>
        <v>50.666666666666664</v>
      </c>
      <c r="AG7051" s="14">
        <f t="shared" si="2454"/>
        <v>0.2960526315789474</v>
      </c>
      <c r="AH7051" s="14">
        <f t="shared" si="2455"/>
        <v>-5.8039473684210519</v>
      </c>
      <c r="AI7051" s="14">
        <f t="shared" si="2456"/>
        <v>-294.06666666666661</v>
      </c>
      <c r="AJ7051" s="2765"/>
    </row>
    <row r="7052" spans="1:36" ht="15.75" customHeight="1">
      <c r="A7052" s="1461">
        <v>3</v>
      </c>
      <c r="B7052" s="1355" t="s">
        <v>2402</v>
      </c>
      <c r="C7052" s="1353" t="s">
        <v>173</v>
      </c>
      <c r="D7052" s="2769">
        <v>44.481110000000001</v>
      </c>
      <c r="E7052" s="1353">
        <v>36</v>
      </c>
      <c r="F7052" s="1345">
        <f>E7052*D7052</f>
        <v>1601.31996</v>
      </c>
      <c r="G7052" s="1345"/>
      <c r="H7052" s="1345"/>
      <c r="I7052" s="1349">
        <v>44743</v>
      </c>
      <c r="J7052" s="1351" t="s">
        <v>8668</v>
      </c>
      <c r="K7052" s="1345"/>
      <c r="L7052" s="1345">
        <v>455</v>
      </c>
      <c r="M7052" s="1347">
        <v>44729</v>
      </c>
      <c r="N7052" s="1353">
        <v>0</v>
      </c>
      <c r="O7052" s="1345">
        <v>0</v>
      </c>
      <c r="P7052" s="1345">
        <v>4</v>
      </c>
      <c r="Q7052" s="1345"/>
      <c r="R7052" s="1345"/>
      <c r="S7052" s="1345"/>
      <c r="T7052" s="1345"/>
      <c r="U7052" s="1345"/>
      <c r="V7052" s="1345"/>
      <c r="W7052" s="1345"/>
      <c r="X7052" s="1345"/>
      <c r="Y7052" s="1345"/>
      <c r="Z7052" s="1345"/>
      <c r="AA7052" s="1345"/>
      <c r="AB7052" s="1345"/>
      <c r="AC7052" s="1507">
        <f t="shared" si="2450"/>
        <v>32</v>
      </c>
      <c r="AD7052" s="1508">
        <f t="shared" si="2451"/>
        <v>1423.39552</v>
      </c>
      <c r="AE7052" s="14">
        <f t="shared" si="2452"/>
        <v>12.2</v>
      </c>
      <c r="AF7052" s="14">
        <f t="shared" si="2453"/>
        <v>1.3333333333333333</v>
      </c>
      <c r="AG7052" s="14">
        <f t="shared" si="2454"/>
        <v>24</v>
      </c>
      <c r="AH7052" s="14">
        <f t="shared" si="2455"/>
        <v>11.8</v>
      </c>
      <c r="AI7052" s="14">
        <f t="shared" si="2456"/>
        <v>15.733333333333334</v>
      </c>
      <c r="AJ7052" s="2765"/>
    </row>
    <row r="7053" spans="1:36" ht="78.75" customHeight="1">
      <c r="A7053" s="1461">
        <v>5</v>
      </c>
      <c r="B7053" s="1355" t="s">
        <v>3540</v>
      </c>
      <c r="C7053" s="1353" t="s">
        <v>66</v>
      </c>
      <c r="D7053" s="2769">
        <v>43.986750000000001</v>
      </c>
      <c r="E7053" s="1353">
        <v>130</v>
      </c>
      <c r="F7053" s="1345">
        <f>E7053*D7053</f>
        <v>5718.2775000000001</v>
      </c>
      <c r="G7053" s="1345"/>
      <c r="H7053" s="1345"/>
      <c r="I7053" s="1349">
        <v>44743</v>
      </c>
      <c r="J7053" s="1351">
        <v>45200</v>
      </c>
      <c r="K7053" s="1345"/>
      <c r="L7053" s="1345">
        <v>410</v>
      </c>
      <c r="M7053" s="1347">
        <v>44718</v>
      </c>
      <c r="N7053" s="1353">
        <v>56</v>
      </c>
      <c r="O7053" s="1345">
        <v>4</v>
      </c>
      <c r="P7053" s="1345">
        <v>7</v>
      </c>
      <c r="Q7053" s="1345"/>
      <c r="R7053" s="1345"/>
      <c r="S7053" s="1345"/>
      <c r="T7053" s="1345"/>
      <c r="U7053" s="1345"/>
      <c r="V7053" s="1345"/>
      <c r="W7053" s="1345"/>
      <c r="X7053" s="1345"/>
      <c r="Y7053" s="1345"/>
      <c r="Z7053" s="1345"/>
      <c r="AA7053" s="1345"/>
      <c r="AB7053" s="1345"/>
      <c r="AC7053" s="1507">
        <f t="shared" si="2450"/>
        <v>63</v>
      </c>
      <c r="AD7053" s="1508">
        <f t="shared" si="2451"/>
        <v>2771.16525</v>
      </c>
      <c r="AE7053" s="14">
        <f t="shared" si="2452"/>
        <v>6.1</v>
      </c>
      <c r="AF7053" s="14">
        <f t="shared" si="2453"/>
        <v>22.333333333333332</v>
      </c>
      <c r="AG7053" s="14">
        <f t="shared" si="2454"/>
        <v>2.8208955223880601</v>
      </c>
      <c r="AH7053" s="14">
        <f t="shared" si="2455"/>
        <v>-3.2791044776119396</v>
      </c>
      <c r="AI7053" s="14">
        <f t="shared" si="2456"/>
        <v>-73.23333333333332</v>
      </c>
      <c r="AJ7053" s="2765"/>
    </row>
    <row r="7054" spans="1:36" ht="15.75">
      <c r="A7054" s="1461">
        <v>6</v>
      </c>
      <c r="B7054" s="1355" t="s">
        <v>2401</v>
      </c>
      <c r="C7054" s="1353" t="s">
        <v>173</v>
      </c>
      <c r="D7054" s="2769">
        <v>42.009819999999998</v>
      </c>
      <c r="E7054" s="1353">
        <v>0</v>
      </c>
      <c r="F7054" s="1345">
        <v>0</v>
      </c>
      <c r="G7054" s="1345">
        <v>70</v>
      </c>
      <c r="H7054" s="1346">
        <f>G7054*D7054</f>
        <v>2940.6873999999998</v>
      </c>
      <c r="I7054" s="1349">
        <v>45016</v>
      </c>
      <c r="J7054" s="1351">
        <v>45200</v>
      </c>
      <c r="K7054" s="1345"/>
      <c r="L7054" s="1345"/>
      <c r="M7054" s="1347"/>
      <c r="N7054" s="1353">
        <v>0</v>
      </c>
      <c r="O7054" s="1345">
        <v>0</v>
      </c>
      <c r="P7054" s="1345">
        <v>0</v>
      </c>
      <c r="Q7054" s="1345"/>
      <c r="R7054" s="1345"/>
      <c r="S7054" s="1345"/>
      <c r="T7054" s="1345"/>
      <c r="U7054" s="1345"/>
      <c r="V7054" s="1345"/>
      <c r="W7054" s="1345"/>
      <c r="X7054" s="1345"/>
      <c r="Y7054" s="1345"/>
      <c r="Z7054" s="1345"/>
      <c r="AA7054" s="1345"/>
      <c r="AB7054" s="1345"/>
      <c r="AC7054" s="1507">
        <f t="shared" si="2450"/>
        <v>70</v>
      </c>
      <c r="AD7054" s="1508">
        <f t="shared" si="2451"/>
        <v>2940.6873999999998</v>
      </c>
      <c r="AE7054" s="14">
        <f t="shared" si="2452"/>
        <v>6.1</v>
      </c>
      <c r="AF7054" s="14">
        <f t="shared" si="2453"/>
        <v>0</v>
      </c>
      <c r="AG7054" s="14" t="e">
        <f t="shared" si="2454"/>
        <v>#DIV/0!</v>
      </c>
      <c r="AH7054" s="14" t="e">
        <f t="shared" si="2455"/>
        <v>#DIV/0!</v>
      </c>
      <c r="AI7054" s="14">
        <f t="shared" si="2456"/>
        <v>70</v>
      </c>
      <c r="AJ7054" s="2765"/>
    </row>
    <row r="7055" spans="1:36" ht="15.75">
      <c r="A7055" s="1461">
        <v>7</v>
      </c>
      <c r="B7055" s="1355" t="s">
        <v>3541</v>
      </c>
      <c r="C7055" s="1353" t="s">
        <v>66</v>
      </c>
      <c r="D7055" s="2769">
        <v>44.876350000000002</v>
      </c>
      <c r="E7055" s="1353">
        <v>88</v>
      </c>
      <c r="F7055" s="1345">
        <f>E7055*D7055</f>
        <v>3949.1188000000002</v>
      </c>
      <c r="G7055" s="1345"/>
      <c r="H7055" s="1345"/>
      <c r="I7055" s="1349">
        <v>44743</v>
      </c>
      <c r="J7055" s="1351">
        <v>45200</v>
      </c>
      <c r="K7055" s="1345"/>
      <c r="L7055" s="1345">
        <v>410</v>
      </c>
      <c r="M7055" s="1347">
        <v>44718</v>
      </c>
      <c r="N7055" s="1353">
        <v>57</v>
      </c>
      <c r="O7055" s="1345">
        <v>2</v>
      </c>
      <c r="P7055" s="1345">
        <v>2</v>
      </c>
      <c r="Q7055" s="1345"/>
      <c r="R7055" s="1345"/>
      <c r="S7055" s="1345"/>
      <c r="T7055" s="1345"/>
      <c r="U7055" s="1345"/>
      <c r="V7055" s="1345"/>
      <c r="W7055" s="1345"/>
      <c r="X7055" s="1345"/>
      <c r="Y7055" s="1345"/>
      <c r="Z7055" s="1345"/>
      <c r="AA7055" s="1345"/>
      <c r="AB7055" s="1345"/>
      <c r="AC7055" s="1507">
        <f t="shared" si="2450"/>
        <v>27</v>
      </c>
      <c r="AD7055" s="1508">
        <f t="shared" si="2451"/>
        <v>1211.6614500000001</v>
      </c>
      <c r="AE7055" s="14">
        <f t="shared" si="2452"/>
        <v>6.1</v>
      </c>
      <c r="AF7055" s="14">
        <f t="shared" si="2453"/>
        <v>20.333333333333332</v>
      </c>
      <c r="AG7055" s="14">
        <f t="shared" si="2454"/>
        <v>1.3278688524590165</v>
      </c>
      <c r="AH7055" s="14">
        <f t="shared" si="2455"/>
        <v>-4.7721311475409829</v>
      </c>
      <c r="AI7055" s="14">
        <f t="shared" si="2456"/>
        <v>-97.033333333333317</v>
      </c>
      <c r="AJ7055" s="2765"/>
    </row>
    <row r="7056" spans="1:36" ht="15.75">
      <c r="A7056" s="4508" t="s">
        <v>1712</v>
      </c>
      <c r="B7056" s="4508"/>
      <c r="C7056" s="4508"/>
      <c r="D7056" s="4508"/>
      <c r="E7056" s="4508"/>
      <c r="F7056" s="4508"/>
      <c r="G7056" s="4508"/>
      <c r="H7056" s="4508"/>
      <c r="I7056" s="4508"/>
      <c r="J7056" s="4508"/>
      <c r="K7056" s="4508"/>
      <c r="L7056" s="4508"/>
      <c r="M7056" s="4508"/>
      <c r="N7056" s="4508"/>
      <c r="O7056" s="4508"/>
      <c r="P7056" s="4508"/>
      <c r="Q7056" s="4508"/>
      <c r="R7056" s="4508"/>
      <c r="S7056" s="4508"/>
      <c r="T7056" s="4508"/>
      <c r="U7056" s="4508"/>
      <c r="V7056" s="4508"/>
      <c r="W7056" s="4508"/>
      <c r="X7056" s="4508"/>
      <c r="Y7056" s="4508"/>
      <c r="Z7056" s="4508"/>
      <c r="AA7056" s="4508"/>
      <c r="AB7056" s="4508"/>
      <c r="AC7056" s="4508"/>
      <c r="AD7056" s="4508"/>
      <c r="AE7056" s="4508"/>
      <c r="AF7056" s="4508"/>
      <c r="AG7056" s="4508"/>
      <c r="AH7056" s="4508"/>
      <c r="AI7056" s="4508"/>
      <c r="AJ7056" s="4508"/>
    </row>
    <row r="7057" spans="1:36" ht="15.75">
      <c r="A7057" s="1461">
        <v>1</v>
      </c>
      <c r="B7057" s="1355" t="s">
        <v>2403</v>
      </c>
      <c r="C7057" s="1359" t="s">
        <v>181</v>
      </c>
      <c r="D7057" s="2773">
        <v>5.8</v>
      </c>
      <c r="E7057" s="1400">
        <v>390</v>
      </c>
      <c r="F7057" s="1345">
        <f>E7057*D7057</f>
        <v>2262</v>
      </c>
      <c r="G7057" s="1345"/>
      <c r="H7057" s="1345"/>
      <c r="I7057" s="1351">
        <v>44392</v>
      </c>
      <c r="J7057" s="1351">
        <v>45444</v>
      </c>
      <c r="K7057" s="1345"/>
      <c r="L7057" s="1345">
        <v>776</v>
      </c>
      <c r="M7057" s="1347">
        <v>44379</v>
      </c>
      <c r="N7057" s="1286">
        <v>0</v>
      </c>
      <c r="O7057" s="1345">
        <v>40</v>
      </c>
      <c r="P7057" s="1345">
        <v>0</v>
      </c>
      <c r="Q7057" s="1345"/>
      <c r="R7057" s="1345"/>
      <c r="S7057" s="1345"/>
      <c r="T7057" s="1345"/>
      <c r="U7057" s="1345"/>
      <c r="V7057" s="1345"/>
      <c r="W7057" s="1345"/>
      <c r="X7057" s="1345"/>
      <c r="Y7057" s="1345"/>
      <c r="Z7057" s="1345"/>
      <c r="AA7057" s="1345"/>
      <c r="AB7057" s="1345"/>
      <c r="AC7057" s="1507">
        <f>E7057+G7057-N7057-O7057-AA7057-P7057-Q7057-R7057-S7057-T7057-U7057-V7057-W7057-X7057-Y7057</f>
        <v>350</v>
      </c>
      <c r="AD7057" s="1508">
        <f>D7057*AC7057</f>
        <v>2030</v>
      </c>
      <c r="AE7057" s="14">
        <f>(J7057-"01.04.2023")/30</f>
        <v>14.233333333333333</v>
      </c>
      <c r="AF7057" s="14">
        <f>(N7057+O7057+P7057+Q7057+R7057+S7057+T7057+U7057+V7057+W7057+X7057+Y7057)/3</f>
        <v>13.333333333333334</v>
      </c>
      <c r="AG7057" s="14">
        <f>AC7057/AF7057</f>
        <v>26.25</v>
      </c>
      <c r="AH7057" s="14">
        <f>AG7057-AE7057</f>
        <v>12.016666666666667</v>
      </c>
      <c r="AI7057" s="14">
        <f>AC7057-(AE7057*AF7057)</f>
        <v>160.22222222222223</v>
      </c>
      <c r="AJ7057" s="1370"/>
    </row>
    <row r="7058" spans="1:36" ht="15.75">
      <c r="A7058" s="1461">
        <v>2</v>
      </c>
      <c r="B7058" s="1355" t="s">
        <v>388</v>
      </c>
      <c r="C7058" s="1359" t="s">
        <v>86</v>
      </c>
      <c r="D7058" s="2773">
        <v>363.8</v>
      </c>
      <c r="E7058" s="1400">
        <v>4</v>
      </c>
      <c r="F7058" s="1345">
        <f>E7058*D7058</f>
        <v>1455.2</v>
      </c>
      <c r="G7058" s="1345"/>
      <c r="H7058" s="1345"/>
      <c r="I7058" s="1351">
        <v>44394</v>
      </c>
      <c r="J7058" s="1351">
        <v>45078</v>
      </c>
      <c r="K7058" s="1345"/>
      <c r="L7058" s="1345">
        <v>776</v>
      </c>
      <c r="M7058" s="1347">
        <v>44379</v>
      </c>
      <c r="N7058" s="1286">
        <v>0</v>
      </c>
      <c r="O7058" s="1345">
        <v>0</v>
      </c>
      <c r="P7058" s="1345">
        <v>0</v>
      </c>
      <c r="Q7058" s="1345"/>
      <c r="R7058" s="1345"/>
      <c r="S7058" s="1345"/>
      <c r="T7058" s="1345"/>
      <c r="U7058" s="1345"/>
      <c r="V7058" s="1345"/>
      <c r="W7058" s="1345"/>
      <c r="X7058" s="1345"/>
      <c r="Y7058" s="1345"/>
      <c r="Z7058" s="1345"/>
      <c r="AA7058" s="1345"/>
      <c r="AB7058" s="1345"/>
      <c r="AC7058" s="1507">
        <f>E7058+G7058-N7058-O7058-AA7058-P7058-Q7058-R7058-S7058-T7058-U7058-V7058-W7058-X7058-Y7058</f>
        <v>4</v>
      </c>
      <c r="AD7058" s="1508">
        <f>D7058*AC7058</f>
        <v>1455.2</v>
      </c>
      <c r="AE7058" s="14">
        <f>(J7058-"01.04.2023")/30</f>
        <v>2.0333333333333332</v>
      </c>
      <c r="AF7058" s="14">
        <f>(N7058+O7058+P7058+Q7058+R7058+S7058+T7058+U7058+V7058+W7058+X7058+Y7058)/3</f>
        <v>0</v>
      </c>
      <c r="AG7058" s="14" t="e">
        <f>AC7058/AF7058</f>
        <v>#DIV/0!</v>
      </c>
      <c r="AH7058" s="14" t="e">
        <f>AG7058-AE7058</f>
        <v>#DIV/0!</v>
      </c>
      <c r="AI7058" s="14">
        <f>AC7058-(AE7058*AF7058)</f>
        <v>4</v>
      </c>
      <c r="AJ7058" s="1370"/>
    </row>
    <row r="7059" spans="1:36" ht="15.75">
      <c r="A7059" s="4414" t="s">
        <v>20</v>
      </c>
      <c r="B7059" s="4414"/>
      <c r="C7059" s="4414"/>
      <c r="D7059" s="4414"/>
      <c r="E7059" s="4414"/>
      <c r="F7059" s="4414"/>
      <c r="G7059" s="4414"/>
      <c r="H7059" s="4414"/>
      <c r="I7059" s="4414"/>
      <c r="J7059" s="4414"/>
      <c r="K7059" s="4414"/>
      <c r="L7059" s="4414"/>
      <c r="M7059" s="4414"/>
      <c r="N7059" s="4414"/>
      <c r="O7059" s="4414"/>
      <c r="P7059" s="4414"/>
      <c r="Q7059" s="4414"/>
      <c r="R7059" s="4414"/>
      <c r="S7059" s="4414"/>
      <c r="T7059" s="4414"/>
      <c r="U7059" s="4414"/>
      <c r="V7059" s="4414"/>
      <c r="W7059" s="4414"/>
      <c r="X7059" s="4414"/>
      <c r="Y7059" s="4414"/>
      <c r="Z7059" s="4414"/>
      <c r="AA7059" s="4414"/>
      <c r="AB7059" s="4414"/>
      <c r="AC7059" s="4414"/>
      <c r="AD7059" s="4414"/>
      <c r="AE7059" s="4414"/>
      <c r="AF7059" s="4414"/>
      <c r="AG7059" s="4414"/>
      <c r="AH7059" s="4414"/>
      <c r="AI7059" s="4414"/>
      <c r="AJ7059" s="4414"/>
    </row>
    <row r="7060" spans="1:36" ht="15.75">
      <c r="A7060" s="4508" t="s">
        <v>2404</v>
      </c>
      <c r="B7060" s="4508"/>
      <c r="C7060" s="4508"/>
      <c r="D7060" s="4508"/>
      <c r="E7060" s="4508"/>
      <c r="F7060" s="4508"/>
      <c r="G7060" s="4508"/>
      <c r="H7060" s="4508"/>
      <c r="I7060" s="4508"/>
      <c r="J7060" s="4508"/>
      <c r="K7060" s="4508"/>
      <c r="L7060" s="4508"/>
      <c r="M7060" s="4508"/>
      <c r="N7060" s="4508"/>
      <c r="O7060" s="4508"/>
      <c r="P7060" s="4508"/>
      <c r="Q7060" s="4508"/>
      <c r="R7060" s="4508"/>
      <c r="S7060" s="4508"/>
      <c r="T7060" s="4508"/>
      <c r="U7060" s="4508"/>
      <c r="V7060" s="4508"/>
      <c r="W7060" s="4508"/>
      <c r="X7060" s="4508"/>
      <c r="Y7060" s="4508"/>
      <c r="Z7060" s="4508"/>
      <c r="AA7060" s="4508"/>
      <c r="AB7060" s="4508"/>
      <c r="AC7060" s="4508"/>
      <c r="AD7060" s="4508"/>
      <c r="AE7060" s="4508"/>
      <c r="AF7060" s="4508"/>
      <c r="AG7060" s="4508"/>
      <c r="AH7060" s="4508"/>
      <c r="AI7060" s="4508"/>
      <c r="AJ7060" s="4508"/>
    </row>
    <row r="7061" spans="1:36" ht="15.75">
      <c r="A7061" s="1461">
        <v>3</v>
      </c>
      <c r="B7061" s="1355" t="s">
        <v>2405</v>
      </c>
      <c r="C7061" s="1353" t="s">
        <v>176</v>
      </c>
      <c r="D7061" s="1283">
        <v>209</v>
      </c>
      <c r="E7061" s="1286">
        <v>104</v>
      </c>
      <c r="F7061" s="1345">
        <f t="shared" ref="F7061:F7067" si="2457">E7061*D7061</f>
        <v>21736</v>
      </c>
      <c r="G7061" s="1345"/>
      <c r="H7061" s="1345"/>
      <c r="I7061" s="1351">
        <v>44644</v>
      </c>
      <c r="J7061" s="1351">
        <v>45352</v>
      </c>
      <c r="K7061" s="1345"/>
      <c r="L7061" s="1345">
        <v>156</v>
      </c>
      <c r="M7061" s="1347">
        <v>44636</v>
      </c>
      <c r="N7061" s="1286">
        <v>1</v>
      </c>
      <c r="O7061" s="1345">
        <v>0</v>
      </c>
      <c r="P7061" s="1345">
        <v>0</v>
      </c>
      <c r="Q7061" s="1345"/>
      <c r="R7061" s="1345"/>
      <c r="S7061" s="1345"/>
      <c r="T7061" s="1345"/>
      <c r="U7061" s="1345"/>
      <c r="V7061" s="1345"/>
      <c r="W7061" s="1345"/>
      <c r="X7061" s="1345"/>
      <c r="Y7061" s="1345"/>
      <c r="Z7061" s="1348"/>
      <c r="AA7061" s="1345"/>
      <c r="AB7061" s="1345"/>
      <c r="AC7061" s="1507">
        <f t="shared" ref="AC7061:AC7094" si="2458">E7061+G7061-N7061-O7061-AA7061-P7061-Q7061-R7061-S7061-T7061-U7061-V7061-W7061-X7061-Y7061</f>
        <v>103</v>
      </c>
      <c r="AD7061" s="1508">
        <f t="shared" ref="AD7061:AD7094" si="2459">D7061*AC7061</f>
        <v>21527</v>
      </c>
      <c r="AE7061" s="14">
        <f t="shared" ref="AE7061:AE7064" si="2460">(J7061-"01.04.2023")/30</f>
        <v>11.166666666666666</v>
      </c>
      <c r="AF7061" s="14">
        <f t="shared" ref="AF7061:AF7094" si="2461">(N7061+O7061+P7061+Q7061+R7061+S7061+T7061+U7061+V7061+W7061+X7061+Y7061)/3</f>
        <v>0.33333333333333331</v>
      </c>
      <c r="AG7061" s="14">
        <f t="shared" ref="AG7061:AG7094" si="2462">AC7061/AF7061</f>
        <v>309</v>
      </c>
      <c r="AH7061" s="14">
        <f t="shared" ref="AH7061:AH7064" si="2463">AG7061-AE7061</f>
        <v>297.83333333333331</v>
      </c>
      <c r="AI7061" s="14">
        <f t="shared" ref="AI7061:AI7064" si="2464">AC7061-(AE7061*AF7061)</f>
        <v>99.277777777777771</v>
      </c>
      <c r="AJ7061" s="1294"/>
    </row>
    <row r="7062" spans="1:36" ht="15.75">
      <c r="A7062" s="1461">
        <v>4</v>
      </c>
      <c r="B7062" s="1355" t="s">
        <v>2406</v>
      </c>
      <c r="C7062" s="1353" t="s">
        <v>176</v>
      </c>
      <c r="D7062" s="1283">
        <v>317.79000000000002</v>
      </c>
      <c r="E7062" s="1286">
        <v>40</v>
      </c>
      <c r="F7062" s="1345">
        <f t="shared" si="2457"/>
        <v>12711.6</v>
      </c>
      <c r="G7062" s="1345"/>
      <c r="H7062" s="1345"/>
      <c r="I7062" s="1351">
        <v>44644</v>
      </c>
      <c r="J7062" s="1351">
        <v>45352</v>
      </c>
      <c r="K7062" s="1345"/>
      <c r="L7062" s="1345">
        <v>156</v>
      </c>
      <c r="M7062" s="1347">
        <v>44636</v>
      </c>
      <c r="N7062" s="1286">
        <v>0</v>
      </c>
      <c r="O7062" s="1345">
        <v>0</v>
      </c>
      <c r="P7062" s="1345">
        <v>2</v>
      </c>
      <c r="Q7062" s="1345"/>
      <c r="R7062" s="1345"/>
      <c r="S7062" s="1345"/>
      <c r="T7062" s="1345"/>
      <c r="U7062" s="1345"/>
      <c r="V7062" s="1345"/>
      <c r="W7062" s="1345"/>
      <c r="X7062" s="1345"/>
      <c r="Y7062" s="1345"/>
      <c r="Z7062" s="1348"/>
      <c r="AA7062" s="1345"/>
      <c r="AB7062" s="1345"/>
      <c r="AC7062" s="1507">
        <f t="shared" si="2458"/>
        <v>38</v>
      </c>
      <c r="AD7062" s="1508">
        <f t="shared" si="2459"/>
        <v>12076.02</v>
      </c>
      <c r="AE7062" s="14">
        <f t="shared" si="2460"/>
        <v>11.166666666666666</v>
      </c>
      <c r="AF7062" s="14">
        <f t="shared" si="2461"/>
        <v>0.66666666666666663</v>
      </c>
      <c r="AG7062" s="14">
        <f t="shared" si="2462"/>
        <v>57</v>
      </c>
      <c r="AH7062" s="14">
        <f t="shared" si="2463"/>
        <v>45.833333333333336</v>
      </c>
      <c r="AI7062" s="14">
        <f t="shared" si="2464"/>
        <v>30.555555555555557</v>
      </c>
      <c r="AJ7062" s="1294"/>
    </row>
    <row r="7063" spans="1:36" ht="15.75">
      <c r="A7063" s="1461">
        <v>5</v>
      </c>
      <c r="B7063" s="1402" t="s">
        <v>2407</v>
      </c>
      <c r="C7063" s="1359" t="s">
        <v>176</v>
      </c>
      <c r="D7063" s="1366">
        <v>57.244999999999997</v>
      </c>
      <c r="E7063" s="1286">
        <v>13</v>
      </c>
      <c r="F7063" s="1345">
        <f t="shared" si="2457"/>
        <v>744.18499999999995</v>
      </c>
      <c r="G7063" s="1345"/>
      <c r="H7063" s="1345"/>
      <c r="I7063" s="1351">
        <v>44644</v>
      </c>
      <c r="J7063" s="1351">
        <v>45900</v>
      </c>
      <c r="K7063" s="1345"/>
      <c r="L7063" s="1345">
        <v>156</v>
      </c>
      <c r="M7063" s="1347">
        <v>44636</v>
      </c>
      <c r="N7063" s="1286">
        <v>0</v>
      </c>
      <c r="O7063" s="1345">
        <v>0</v>
      </c>
      <c r="P7063" s="1345">
        <v>0</v>
      </c>
      <c r="Q7063" s="1345"/>
      <c r="R7063" s="1345"/>
      <c r="S7063" s="1345"/>
      <c r="T7063" s="1345"/>
      <c r="U7063" s="1345"/>
      <c r="V7063" s="1345"/>
      <c r="W7063" s="1345"/>
      <c r="X7063" s="1345"/>
      <c r="Y7063" s="1345"/>
      <c r="Z7063" s="1348"/>
      <c r="AA7063" s="1345"/>
      <c r="AB7063" s="1345"/>
      <c r="AC7063" s="1507">
        <f t="shared" si="2458"/>
        <v>13</v>
      </c>
      <c r="AD7063" s="1508">
        <f t="shared" si="2459"/>
        <v>744.18499999999995</v>
      </c>
      <c r="AE7063" s="14">
        <f t="shared" si="2460"/>
        <v>29.433333333333334</v>
      </c>
      <c r="AF7063" s="14">
        <f t="shared" si="2461"/>
        <v>0</v>
      </c>
      <c r="AG7063" s="14" t="e">
        <f t="shared" si="2462"/>
        <v>#DIV/0!</v>
      </c>
      <c r="AH7063" s="14" t="e">
        <f t="shared" si="2463"/>
        <v>#DIV/0!</v>
      </c>
      <c r="AI7063" s="14">
        <f t="shared" si="2464"/>
        <v>13</v>
      </c>
      <c r="AJ7063" s="1294"/>
    </row>
    <row r="7064" spans="1:36" ht="15.75">
      <c r="A7064" s="1461">
        <v>6</v>
      </c>
      <c r="B7064" s="1402" t="s">
        <v>3958</v>
      </c>
      <c r="C7064" s="1359" t="s">
        <v>156</v>
      </c>
      <c r="D7064" s="1366">
        <v>71.209999999999994</v>
      </c>
      <c r="E7064" s="1286">
        <v>5</v>
      </c>
      <c r="F7064" s="1345">
        <f t="shared" si="2457"/>
        <v>356.04999999999995</v>
      </c>
      <c r="G7064" s="1345"/>
      <c r="H7064" s="1345"/>
      <c r="I7064" s="1351">
        <v>44725</v>
      </c>
      <c r="J7064" s="1351">
        <v>45961</v>
      </c>
      <c r="K7064" s="1345"/>
      <c r="L7064" s="1345"/>
      <c r="M7064" s="1347"/>
      <c r="N7064" s="1286">
        <v>0</v>
      </c>
      <c r="O7064" s="1345">
        <v>0</v>
      </c>
      <c r="P7064" s="1345">
        <v>0</v>
      </c>
      <c r="Q7064" s="1345"/>
      <c r="R7064" s="1345"/>
      <c r="S7064" s="1345"/>
      <c r="T7064" s="1345"/>
      <c r="U7064" s="1345"/>
      <c r="V7064" s="1345"/>
      <c r="W7064" s="1345"/>
      <c r="X7064" s="1345"/>
      <c r="Y7064" s="1345"/>
      <c r="Z7064" s="1348"/>
      <c r="AA7064" s="1345"/>
      <c r="AB7064" s="1345"/>
      <c r="AC7064" s="1507">
        <f t="shared" si="2458"/>
        <v>5</v>
      </c>
      <c r="AD7064" s="1508">
        <f t="shared" si="2459"/>
        <v>356.04999999999995</v>
      </c>
      <c r="AE7064" s="14">
        <f t="shared" si="2460"/>
        <v>31.466666666666665</v>
      </c>
      <c r="AF7064" s="14">
        <f t="shared" si="2461"/>
        <v>0</v>
      </c>
      <c r="AG7064" s="14" t="e">
        <f t="shared" si="2462"/>
        <v>#DIV/0!</v>
      </c>
      <c r="AH7064" s="14" t="e">
        <f t="shared" si="2463"/>
        <v>#DIV/0!</v>
      </c>
      <c r="AI7064" s="14">
        <f t="shared" si="2464"/>
        <v>5</v>
      </c>
      <c r="AJ7064" s="1294"/>
    </row>
    <row r="7065" spans="1:36" ht="15.75">
      <c r="A7065" s="1461">
        <v>7</v>
      </c>
      <c r="B7065" s="1402" t="s">
        <v>3717</v>
      </c>
      <c r="C7065" s="1359" t="s">
        <v>344</v>
      </c>
      <c r="D7065" s="1366">
        <v>4</v>
      </c>
      <c r="E7065" s="1286">
        <v>113.5</v>
      </c>
      <c r="F7065" s="1345">
        <f t="shared" si="2457"/>
        <v>454</v>
      </c>
      <c r="G7065" s="1345"/>
      <c r="H7065" s="1345"/>
      <c r="I7065" s="1351">
        <v>44713</v>
      </c>
      <c r="J7065" s="1351" t="s">
        <v>231</v>
      </c>
      <c r="K7065" s="1345"/>
      <c r="L7065" s="1345">
        <v>380</v>
      </c>
      <c r="M7065" s="1347">
        <v>44708</v>
      </c>
      <c r="N7065" s="1286">
        <v>11</v>
      </c>
      <c r="O7065" s="1345">
        <v>11</v>
      </c>
      <c r="P7065" s="1345">
        <v>11.5</v>
      </c>
      <c r="Q7065" s="1345"/>
      <c r="R7065" s="1345"/>
      <c r="S7065" s="1345"/>
      <c r="T7065" s="1345"/>
      <c r="U7065" s="1345"/>
      <c r="V7065" s="1345"/>
      <c r="W7065" s="1345"/>
      <c r="X7065" s="1376"/>
      <c r="Y7065" s="1376"/>
      <c r="Z7065" s="1348"/>
      <c r="AA7065" s="1345"/>
      <c r="AB7065" s="1345"/>
      <c r="AC7065" s="1507">
        <f t="shared" si="2458"/>
        <v>80</v>
      </c>
      <c r="AD7065" s="1508">
        <f t="shared" si="2459"/>
        <v>320</v>
      </c>
      <c r="AE7065" s="14" t="s">
        <v>334</v>
      </c>
      <c r="AF7065" s="14">
        <f t="shared" si="2461"/>
        <v>11.166666666666666</v>
      </c>
      <c r="AG7065" s="14">
        <f t="shared" si="2462"/>
        <v>7.1641791044776122</v>
      </c>
      <c r="AH7065" s="14" t="s">
        <v>334</v>
      </c>
      <c r="AI7065" s="14" t="s">
        <v>334</v>
      </c>
      <c r="AJ7065" s="1294"/>
    </row>
    <row r="7066" spans="1:36" ht="15.75">
      <c r="A7066" s="1461">
        <v>8</v>
      </c>
      <c r="B7066" s="1402" t="s">
        <v>3717</v>
      </c>
      <c r="C7066" s="1359" t="s">
        <v>344</v>
      </c>
      <c r="D7066" s="1366">
        <v>5.7057929999999999</v>
      </c>
      <c r="E7066" s="1286">
        <v>288</v>
      </c>
      <c r="F7066" s="1345">
        <f t="shared" si="2457"/>
        <v>1643.268384</v>
      </c>
      <c r="G7066" s="1345"/>
      <c r="H7066" s="1345"/>
      <c r="I7066" s="1351">
        <v>44802</v>
      </c>
      <c r="J7066" s="1351" t="s">
        <v>231</v>
      </c>
      <c r="K7066" s="1345"/>
      <c r="L7066" s="1345">
        <v>716</v>
      </c>
      <c r="M7066" s="1347">
        <v>44798</v>
      </c>
      <c r="N7066" s="1286">
        <v>0</v>
      </c>
      <c r="O7066" s="1345">
        <v>0</v>
      </c>
      <c r="P7066" s="1345">
        <v>0</v>
      </c>
      <c r="Q7066" s="1345"/>
      <c r="R7066" s="1345"/>
      <c r="S7066" s="1345"/>
      <c r="T7066" s="1345"/>
      <c r="U7066" s="1345"/>
      <c r="V7066" s="1345"/>
      <c r="W7066" s="1345"/>
      <c r="X7066" s="1345"/>
      <c r="Y7066" s="1345"/>
      <c r="Z7066" s="1348"/>
      <c r="AA7066" s="1345"/>
      <c r="AB7066" s="1345"/>
      <c r="AC7066" s="1507">
        <f t="shared" si="2458"/>
        <v>288</v>
      </c>
      <c r="AD7066" s="1508">
        <f t="shared" si="2459"/>
        <v>1643.268384</v>
      </c>
      <c r="AE7066" s="14" t="s">
        <v>334</v>
      </c>
      <c r="AF7066" s="14">
        <f t="shared" si="2461"/>
        <v>0</v>
      </c>
      <c r="AG7066" s="14" t="e">
        <f t="shared" si="2462"/>
        <v>#DIV/0!</v>
      </c>
      <c r="AH7066" s="14" t="s">
        <v>334</v>
      </c>
      <c r="AI7066" s="14" t="s">
        <v>334</v>
      </c>
      <c r="AJ7066" s="1294"/>
    </row>
    <row r="7067" spans="1:36" ht="15.75">
      <c r="A7067" s="1461">
        <v>9</v>
      </c>
      <c r="B7067" s="1402" t="s">
        <v>6257</v>
      </c>
      <c r="C7067" s="1359" t="s">
        <v>324</v>
      </c>
      <c r="D7067" s="1366">
        <v>737.47</v>
      </c>
      <c r="E7067" s="1286">
        <v>65</v>
      </c>
      <c r="F7067" s="1345">
        <f t="shared" si="2457"/>
        <v>47935.55</v>
      </c>
      <c r="G7067" s="1345"/>
      <c r="H7067" s="1345"/>
      <c r="I7067" s="1351">
        <v>44840</v>
      </c>
      <c r="J7067" s="1405" t="s">
        <v>4427</v>
      </c>
      <c r="K7067" s="1345"/>
      <c r="L7067" s="1345">
        <v>815</v>
      </c>
      <c r="M7067" s="1347">
        <v>44833</v>
      </c>
      <c r="N7067" s="1286">
        <v>4</v>
      </c>
      <c r="O7067" s="1345">
        <v>7</v>
      </c>
      <c r="P7067" s="1345">
        <v>4</v>
      </c>
      <c r="Q7067" s="1345"/>
      <c r="R7067" s="1345"/>
      <c r="S7067" s="1345"/>
      <c r="T7067" s="1345"/>
      <c r="U7067" s="1345"/>
      <c r="V7067" s="1345"/>
      <c r="W7067" s="1345"/>
      <c r="X7067" s="1345"/>
      <c r="Y7067" s="1345"/>
      <c r="Z7067" s="1348"/>
      <c r="AA7067" s="1345"/>
      <c r="AB7067" s="1345"/>
      <c r="AC7067" s="1507">
        <f t="shared" si="2458"/>
        <v>50</v>
      </c>
      <c r="AD7067" s="1508">
        <f t="shared" si="2459"/>
        <v>36873.5</v>
      </c>
      <c r="AE7067" s="14">
        <f t="shared" ref="AE7067:AE7094" si="2465">(J7067-"01.04.2023")/30</f>
        <v>4.0666666666666664</v>
      </c>
      <c r="AF7067" s="14">
        <f t="shared" si="2461"/>
        <v>5</v>
      </c>
      <c r="AG7067" s="14">
        <f t="shared" si="2462"/>
        <v>10</v>
      </c>
      <c r="AH7067" s="14">
        <f t="shared" ref="AH7067:AH7094" si="2466">AG7067-AE7067</f>
        <v>5.9333333333333336</v>
      </c>
      <c r="AI7067" s="14">
        <f t="shared" ref="AI7067:AI7094" si="2467">AC7067-(AE7067*AF7067)</f>
        <v>29.666666666666668</v>
      </c>
      <c r="AJ7067" s="1294"/>
    </row>
    <row r="7068" spans="1:36" ht="15.75">
      <c r="A7068" s="1461">
        <v>10</v>
      </c>
      <c r="B7068" s="1402" t="s">
        <v>10607</v>
      </c>
      <c r="C7068" s="1359" t="s">
        <v>66</v>
      </c>
      <c r="D7068" s="1366">
        <v>17</v>
      </c>
      <c r="E7068" s="1286">
        <v>0</v>
      </c>
      <c r="F7068" s="1345">
        <v>0</v>
      </c>
      <c r="G7068" s="1345">
        <v>150</v>
      </c>
      <c r="H7068" s="1345">
        <f>G7068*D7068</f>
        <v>2550</v>
      </c>
      <c r="I7068" s="1351">
        <v>44992</v>
      </c>
      <c r="J7068" s="1405" t="s">
        <v>3279</v>
      </c>
      <c r="K7068" s="1345"/>
      <c r="L7068" s="1345">
        <v>210</v>
      </c>
      <c r="M7068" s="1347">
        <v>44988</v>
      </c>
      <c r="N7068" s="1286">
        <v>0</v>
      </c>
      <c r="O7068" s="1345">
        <v>0</v>
      </c>
      <c r="P7068" s="1345">
        <v>0</v>
      </c>
      <c r="Q7068" s="1345"/>
      <c r="R7068" s="1345"/>
      <c r="S7068" s="1345"/>
      <c r="T7068" s="1345"/>
      <c r="U7068" s="1345"/>
      <c r="V7068" s="1345"/>
      <c r="W7068" s="1345"/>
      <c r="X7068" s="1345"/>
      <c r="Y7068" s="1345"/>
      <c r="Z7068" s="1348"/>
      <c r="AA7068" s="1345"/>
      <c r="AB7068" s="1345"/>
      <c r="AC7068" s="1507">
        <f t="shared" si="2458"/>
        <v>150</v>
      </c>
      <c r="AD7068" s="1508">
        <f t="shared" si="2459"/>
        <v>2550</v>
      </c>
      <c r="AE7068" s="14">
        <f t="shared" si="2465"/>
        <v>11.166666666666666</v>
      </c>
      <c r="AF7068" s="14">
        <f t="shared" si="2461"/>
        <v>0</v>
      </c>
      <c r="AG7068" s="14" t="e">
        <f t="shared" si="2462"/>
        <v>#DIV/0!</v>
      </c>
      <c r="AH7068" s="14" t="e">
        <f t="shared" si="2466"/>
        <v>#DIV/0!</v>
      </c>
      <c r="AI7068" s="14">
        <f t="shared" si="2467"/>
        <v>150</v>
      </c>
      <c r="AJ7068" s="1294"/>
    </row>
    <row r="7069" spans="1:36" ht="15.75">
      <c r="A7069" s="1461">
        <v>11</v>
      </c>
      <c r="B7069" s="1402" t="s">
        <v>10608</v>
      </c>
      <c r="C7069" s="1359" t="s">
        <v>66</v>
      </c>
      <c r="D7069" s="1366">
        <v>8.7899999999999991</v>
      </c>
      <c r="E7069" s="1286">
        <v>0</v>
      </c>
      <c r="F7069" s="1345">
        <f>E7069*D7069</f>
        <v>0</v>
      </c>
      <c r="G7069" s="1345">
        <v>800</v>
      </c>
      <c r="H7069" s="1345">
        <f>G7069*D7069</f>
        <v>7031.9999999999991</v>
      </c>
      <c r="I7069" s="1351">
        <v>44992</v>
      </c>
      <c r="J7069" s="1405" t="s">
        <v>10609</v>
      </c>
      <c r="K7069" s="1345"/>
      <c r="L7069" s="1345">
        <v>210</v>
      </c>
      <c r="M7069" s="1347">
        <v>44988</v>
      </c>
      <c r="N7069" s="1286">
        <v>0</v>
      </c>
      <c r="O7069" s="1345">
        <v>0</v>
      </c>
      <c r="P7069" s="1345">
        <v>0</v>
      </c>
      <c r="Q7069" s="1345"/>
      <c r="R7069" s="1345"/>
      <c r="S7069" s="1345"/>
      <c r="T7069" s="1345"/>
      <c r="U7069" s="1345"/>
      <c r="V7069" s="1345"/>
      <c r="W7069" s="1345"/>
      <c r="X7069" s="1345"/>
      <c r="Y7069" s="1345"/>
      <c r="Z7069" s="1348"/>
      <c r="AA7069" s="1345"/>
      <c r="AB7069" s="1345"/>
      <c r="AC7069" s="1507">
        <f t="shared" si="2458"/>
        <v>800</v>
      </c>
      <c r="AD7069" s="1508">
        <f t="shared" si="2459"/>
        <v>7031.9999999999991</v>
      </c>
      <c r="AE7069" s="14">
        <f t="shared" si="2465"/>
        <v>42.233333333333334</v>
      </c>
      <c r="AF7069" s="14">
        <f t="shared" si="2461"/>
        <v>0</v>
      </c>
      <c r="AG7069" s="14" t="e">
        <f t="shared" si="2462"/>
        <v>#DIV/0!</v>
      </c>
      <c r="AH7069" s="14" t="e">
        <f t="shared" si="2466"/>
        <v>#DIV/0!</v>
      </c>
      <c r="AI7069" s="14">
        <f t="shared" si="2467"/>
        <v>800</v>
      </c>
      <c r="AJ7069" s="1294"/>
    </row>
    <row r="7070" spans="1:36" ht="15.75">
      <c r="A7070" s="1461">
        <v>12</v>
      </c>
      <c r="B7070" s="1402" t="s">
        <v>10610</v>
      </c>
      <c r="C7070" s="1359" t="s">
        <v>66</v>
      </c>
      <c r="D7070" s="1366">
        <v>21.95</v>
      </c>
      <c r="E7070" s="1286">
        <v>0</v>
      </c>
      <c r="F7070" s="1345">
        <v>0</v>
      </c>
      <c r="G7070" s="1345">
        <v>100</v>
      </c>
      <c r="H7070" s="1345">
        <f>G7070*D7070</f>
        <v>2195</v>
      </c>
      <c r="I7070" s="1351">
        <v>44992</v>
      </c>
      <c r="J7070" s="1405" t="s">
        <v>10611</v>
      </c>
      <c r="K7070" s="1345"/>
      <c r="L7070" s="1345">
        <v>210</v>
      </c>
      <c r="M7070" s="1347">
        <v>44988</v>
      </c>
      <c r="N7070" s="1286">
        <v>0</v>
      </c>
      <c r="O7070" s="1345">
        <v>0</v>
      </c>
      <c r="P7070" s="1345">
        <v>0</v>
      </c>
      <c r="Q7070" s="1345"/>
      <c r="R7070" s="1345"/>
      <c r="S7070" s="1345"/>
      <c r="T7070" s="1345"/>
      <c r="U7070" s="1345"/>
      <c r="V7070" s="1345"/>
      <c r="W7070" s="1345"/>
      <c r="X7070" s="1345"/>
      <c r="Y7070" s="1345"/>
      <c r="Z7070" s="1348"/>
      <c r="AA7070" s="1345"/>
      <c r="AB7070" s="1345"/>
      <c r="AC7070" s="1507">
        <f t="shared" si="2458"/>
        <v>100</v>
      </c>
      <c r="AD7070" s="1508">
        <f t="shared" si="2459"/>
        <v>2195</v>
      </c>
      <c r="AE7070" s="14">
        <f t="shared" si="2465"/>
        <v>22.4</v>
      </c>
      <c r="AF7070" s="14">
        <f t="shared" si="2461"/>
        <v>0</v>
      </c>
      <c r="AG7070" s="14" t="e">
        <f t="shared" si="2462"/>
        <v>#DIV/0!</v>
      </c>
      <c r="AH7070" s="14" t="e">
        <f t="shared" si="2466"/>
        <v>#DIV/0!</v>
      </c>
      <c r="AI7070" s="14">
        <f t="shared" si="2467"/>
        <v>100</v>
      </c>
      <c r="AJ7070" s="1294"/>
    </row>
    <row r="7071" spans="1:36" ht="15.75">
      <c r="A7071" s="1461">
        <v>13</v>
      </c>
      <c r="B7071" s="1402" t="s">
        <v>10612</v>
      </c>
      <c r="C7071" s="1359" t="s">
        <v>10613</v>
      </c>
      <c r="D7071" s="1366">
        <v>1.63</v>
      </c>
      <c r="E7071" s="1286">
        <v>0</v>
      </c>
      <c r="F7071" s="1345">
        <v>0</v>
      </c>
      <c r="G7071" s="1345">
        <v>200</v>
      </c>
      <c r="H7071" s="1345">
        <v>326</v>
      </c>
      <c r="I7071" s="1351">
        <v>44992</v>
      </c>
      <c r="J7071" s="1405" t="s">
        <v>10614</v>
      </c>
      <c r="K7071" s="1345"/>
      <c r="L7071" s="1345">
        <v>210</v>
      </c>
      <c r="M7071" s="1347">
        <v>44988</v>
      </c>
      <c r="N7071" s="1286">
        <v>0</v>
      </c>
      <c r="O7071" s="1345">
        <v>0</v>
      </c>
      <c r="P7071" s="1345">
        <v>0</v>
      </c>
      <c r="Q7071" s="1345"/>
      <c r="R7071" s="1345"/>
      <c r="S7071" s="1345"/>
      <c r="T7071" s="1345"/>
      <c r="U7071" s="1345"/>
      <c r="V7071" s="1345"/>
      <c r="W7071" s="1345"/>
      <c r="X7071" s="1345"/>
      <c r="Y7071" s="1345"/>
      <c r="Z7071" s="1348"/>
      <c r="AA7071" s="1345"/>
      <c r="AB7071" s="1345"/>
      <c r="AC7071" s="1507">
        <f t="shared" si="2458"/>
        <v>200</v>
      </c>
      <c r="AD7071" s="1508">
        <f t="shared" si="2459"/>
        <v>326</v>
      </c>
      <c r="AE7071" s="14">
        <f t="shared" si="2465"/>
        <v>46.733333333333334</v>
      </c>
      <c r="AF7071" s="14">
        <f t="shared" si="2461"/>
        <v>0</v>
      </c>
      <c r="AG7071" s="14" t="e">
        <f t="shared" si="2462"/>
        <v>#DIV/0!</v>
      </c>
      <c r="AH7071" s="14" t="e">
        <f t="shared" si="2466"/>
        <v>#DIV/0!</v>
      </c>
      <c r="AI7071" s="14">
        <f t="shared" si="2467"/>
        <v>200</v>
      </c>
      <c r="AJ7071" s="1294"/>
    </row>
    <row r="7072" spans="1:36" ht="15.75">
      <c r="A7072" s="1461">
        <v>14</v>
      </c>
      <c r="B7072" s="1402" t="s">
        <v>10615</v>
      </c>
      <c r="C7072" s="1359" t="s">
        <v>66</v>
      </c>
      <c r="D7072" s="1366">
        <v>1.99</v>
      </c>
      <c r="E7072" s="1286">
        <v>0</v>
      </c>
      <c r="F7072" s="1345">
        <v>0</v>
      </c>
      <c r="G7072" s="1345">
        <v>1000</v>
      </c>
      <c r="H7072" s="1345">
        <f t="shared" ref="H7072:H7094" si="2468">G7072*D7072</f>
        <v>1990</v>
      </c>
      <c r="I7072" s="1351">
        <v>44992</v>
      </c>
      <c r="J7072" s="1405" t="s">
        <v>3327</v>
      </c>
      <c r="K7072" s="1345"/>
      <c r="L7072" s="1345">
        <v>210</v>
      </c>
      <c r="M7072" s="1347">
        <v>44988</v>
      </c>
      <c r="N7072" s="1286">
        <v>0</v>
      </c>
      <c r="O7072" s="1345">
        <v>0</v>
      </c>
      <c r="P7072" s="1345">
        <v>0</v>
      </c>
      <c r="Q7072" s="1345"/>
      <c r="R7072" s="1345"/>
      <c r="S7072" s="1345"/>
      <c r="T7072" s="1345"/>
      <c r="U7072" s="1345"/>
      <c r="V7072" s="1345"/>
      <c r="W7072" s="1345"/>
      <c r="X7072" s="1345"/>
      <c r="Y7072" s="1345"/>
      <c r="Z7072" s="1348"/>
      <c r="AA7072" s="1345"/>
      <c r="AB7072" s="1345"/>
      <c r="AC7072" s="1507">
        <f t="shared" si="2458"/>
        <v>1000</v>
      </c>
      <c r="AD7072" s="1508">
        <f t="shared" si="2459"/>
        <v>1990</v>
      </c>
      <c r="AE7072" s="14">
        <f t="shared" si="2465"/>
        <v>44.666666666666664</v>
      </c>
      <c r="AF7072" s="14">
        <f t="shared" si="2461"/>
        <v>0</v>
      </c>
      <c r="AG7072" s="14" t="e">
        <f t="shared" si="2462"/>
        <v>#DIV/0!</v>
      </c>
      <c r="AH7072" s="14" t="e">
        <f t="shared" si="2466"/>
        <v>#DIV/0!</v>
      </c>
      <c r="AI7072" s="14">
        <f t="shared" si="2467"/>
        <v>1000</v>
      </c>
      <c r="AJ7072" s="1294"/>
    </row>
    <row r="7073" spans="1:36" ht="15.75">
      <c r="A7073" s="1461">
        <v>15</v>
      </c>
      <c r="B7073" s="1402" t="s">
        <v>10616</v>
      </c>
      <c r="C7073" s="1359" t="s">
        <v>66</v>
      </c>
      <c r="D7073" s="1366">
        <v>3.24</v>
      </c>
      <c r="E7073" s="1286">
        <v>0</v>
      </c>
      <c r="F7073" s="1345">
        <f>E7073*D7073</f>
        <v>0</v>
      </c>
      <c r="G7073" s="1345">
        <v>150</v>
      </c>
      <c r="H7073" s="1345">
        <f t="shared" si="2468"/>
        <v>486.00000000000006</v>
      </c>
      <c r="I7073" s="1351">
        <v>44992</v>
      </c>
      <c r="J7073" s="1405" t="s">
        <v>3310</v>
      </c>
      <c r="K7073" s="1345"/>
      <c r="L7073" s="1345">
        <v>210</v>
      </c>
      <c r="M7073" s="1347">
        <v>44988</v>
      </c>
      <c r="N7073" s="1286">
        <v>0</v>
      </c>
      <c r="O7073" s="1345">
        <v>0</v>
      </c>
      <c r="P7073" s="1345">
        <v>0</v>
      </c>
      <c r="Q7073" s="1345"/>
      <c r="R7073" s="1345"/>
      <c r="S7073" s="1345"/>
      <c r="T7073" s="1345"/>
      <c r="U7073" s="1345"/>
      <c r="V7073" s="1345"/>
      <c r="W7073" s="1345"/>
      <c r="X7073" s="1345"/>
      <c r="Y7073" s="1345"/>
      <c r="Z7073" s="1348"/>
      <c r="AA7073" s="1345"/>
      <c r="AB7073" s="1345"/>
      <c r="AC7073" s="1507">
        <f t="shared" si="2458"/>
        <v>150</v>
      </c>
      <c r="AD7073" s="1508">
        <f t="shared" si="2459"/>
        <v>486.00000000000006</v>
      </c>
      <c r="AE7073" s="14">
        <f t="shared" si="2465"/>
        <v>45.7</v>
      </c>
      <c r="AF7073" s="14">
        <f t="shared" si="2461"/>
        <v>0</v>
      </c>
      <c r="AG7073" s="14" t="e">
        <f t="shared" si="2462"/>
        <v>#DIV/0!</v>
      </c>
      <c r="AH7073" s="14" t="e">
        <f t="shared" si="2466"/>
        <v>#DIV/0!</v>
      </c>
      <c r="AI7073" s="14">
        <f t="shared" si="2467"/>
        <v>150</v>
      </c>
      <c r="AJ7073" s="1294"/>
    </row>
    <row r="7074" spans="1:36" ht="15.75">
      <c r="A7074" s="1461">
        <v>16</v>
      </c>
      <c r="B7074" s="1402" t="s">
        <v>10617</v>
      </c>
      <c r="C7074" s="1359" t="s">
        <v>66</v>
      </c>
      <c r="D7074" s="1366">
        <v>9.35</v>
      </c>
      <c r="E7074" s="1286">
        <v>0</v>
      </c>
      <c r="F7074" s="1345">
        <f>E7074*D7074</f>
        <v>0</v>
      </c>
      <c r="G7074" s="1345">
        <v>2500</v>
      </c>
      <c r="H7074" s="1345">
        <f t="shared" si="2468"/>
        <v>23375</v>
      </c>
      <c r="I7074" s="1351">
        <v>44992</v>
      </c>
      <c r="J7074" s="1405" t="s">
        <v>3327</v>
      </c>
      <c r="K7074" s="1345"/>
      <c r="L7074" s="1345">
        <v>210</v>
      </c>
      <c r="M7074" s="1347">
        <v>44988</v>
      </c>
      <c r="N7074" s="1286">
        <v>0</v>
      </c>
      <c r="O7074" s="1345">
        <v>0</v>
      </c>
      <c r="P7074" s="1345">
        <v>0</v>
      </c>
      <c r="Q7074" s="1345"/>
      <c r="R7074" s="1345"/>
      <c r="S7074" s="1345"/>
      <c r="T7074" s="1345"/>
      <c r="U7074" s="1345"/>
      <c r="V7074" s="1345"/>
      <c r="W7074" s="1345"/>
      <c r="X7074" s="1345"/>
      <c r="Y7074" s="1345"/>
      <c r="Z7074" s="1348"/>
      <c r="AA7074" s="1345"/>
      <c r="AB7074" s="1345"/>
      <c r="AC7074" s="1507">
        <f t="shared" si="2458"/>
        <v>2500</v>
      </c>
      <c r="AD7074" s="1508">
        <f t="shared" si="2459"/>
        <v>23375</v>
      </c>
      <c r="AE7074" s="14">
        <f t="shared" si="2465"/>
        <v>44.666666666666664</v>
      </c>
      <c r="AF7074" s="14">
        <f t="shared" si="2461"/>
        <v>0</v>
      </c>
      <c r="AG7074" s="14" t="e">
        <f t="shared" si="2462"/>
        <v>#DIV/0!</v>
      </c>
      <c r="AH7074" s="14" t="e">
        <f t="shared" si="2466"/>
        <v>#DIV/0!</v>
      </c>
      <c r="AI7074" s="14">
        <f t="shared" si="2467"/>
        <v>2500</v>
      </c>
      <c r="AJ7074" s="1294"/>
    </row>
    <row r="7075" spans="1:36" ht="15.75">
      <c r="A7075" s="1461">
        <v>17</v>
      </c>
      <c r="B7075" s="1402" t="s">
        <v>10618</v>
      </c>
      <c r="C7075" s="1359" t="s">
        <v>66</v>
      </c>
      <c r="D7075" s="1366">
        <v>6.9</v>
      </c>
      <c r="E7075" s="1286">
        <v>0</v>
      </c>
      <c r="F7075" s="1345">
        <v>0</v>
      </c>
      <c r="G7075" s="1345">
        <v>2000</v>
      </c>
      <c r="H7075" s="1345">
        <f t="shared" si="2468"/>
        <v>13800</v>
      </c>
      <c r="I7075" s="1351">
        <v>44992</v>
      </c>
      <c r="J7075" s="1405" t="s">
        <v>3327</v>
      </c>
      <c r="K7075" s="1345"/>
      <c r="L7075" s="1345">
        <v>210</v>
      </c>
      <c r="M7075" s="1347">
        <v>44988</v>
      </c>
      <c r="N7075" s="1286">
        <v>0</v>
      </c>
      <c r="O7075" s="1345">
        <v>0</v>
      </c>
      <c r="P7075" s="1345">
        <v>0</v>
      </c>
      <c r="Q7075" s="1345"/>
      <c r="R7075" s="1345"/>
      <c r="S7075" s="1345"/>
      <c r="T7075" s="1345"/>
      <c r="U7075" s="1345"/>
      <c r="V7075" s="1345"/>
      <c r="W7075" s="1345"/>
      <c r="X7075" s="1345"/>
      <c r="Y7075" s="1345"/>
      <c r="Z7075" s="1348"/>
      <c r="AA7075" s="1345"/>
      <c r="AB7075" s="1345"/>
      <c r="AC7075" s="1507">
        <f t="shared" si="2458"/>
        <v>2000</v>
      </c>
      <c r="AD7075" s="1508">
        <f t="shared" si="2459"/>
        <v>13800</v>
      </c>
      <c r="AE7075" s="14">
        <f t="shared" si="2465"/>
        <v>44.666666666666664</v>
      </c>
      <c r="AF7075" s="14">
        <f t="shared" si="2461"/>
        <v>0</v>
      </c>
      <c r="AG7075" s="14" t="e">
        <f t="shared" si="2462"/>
        <v>#DIV/0!</v>
      </c>
      <c r="AH7075" s="14" t="e">
        <f t="shared" si="2466"/>
        <v>#DIV/0!</v>
      </c>
      <c r="AI7075" s="14">
        <f t="shared" si="2467"/>
        <v>2000</v>
      </c>
      <c r="AJ7075" s="1294"/>
    </row>
    <row r="7076" spans="1:36" ht="15.75">
      <c r="A7076" s="1461">
        <v>18</v>
      </c>
      <c r="B7076" s="1402" t="s">
        <v>10619</v>
      </c>
      <c r="C7076" s="1359" t="s">
        <v>143</v>
      </c>
      <c r="D7076" s="1366">
        <v>92.76</v>
      </c>
      <c r="E7076" s="1286">
        <v>0</v>
      </c>
      <c r="F7076" s="1345">
        <v>0</v>
      </c>
      <c r="G7076" s="1345">
        <v>100</v>
      </c>
      <c r="H7076" s="1345">
        <f t="shared" si="2468"/>
        <v>9276</v>
      </c>
      <c r="I7076" s="1351">
        <v>44992</v>
      </c>
      <c r="J7076" s="1405" t="s">
        <v>8676</v>
      </c>
      <c r="K7076" s="1345"/>
      <c r="L7076" s="1345">
        <v>210</v>
      </c>
      <c r="M7076" s="1347">
        <v>44988</v>
      </c>
      <c r="N7076" s="1286">
        <v>0</v>
      </c>
      <c r="O7076" s="1345">
        <v>0</v>
      </c>
      <c r="P7076" s="1345">
        <v>61</v>
      </c>
      <c r="Q7076" s="1345"/>
      <c r="R7076" s="1345"/>
      <c r="S7076" s="1345"/>
      <c r="T7076" s="1345"/>
      <c r="U7076" s="1345"/>
      <c r="V7076" s="1345"/>
      <c r="W7076" s="1345"/>
      <c r="X7076" s="1345"/>
      <c r="Y7076" s="1345"/>
      <c r="Z7076" s="1348"/>
      <c r="AA7076" s="1345"/>
      <c r="AB7076" s="1345"/>
      <c r="AC7076" s="1507">
        <f t="shared" si="2458"/>
        <v>39</v>
      </c>
      <c r="AD7076" s="1508">
        <f t="shared" si="2459"/>
        <v>3617.6400000000003</v>
      </c>
      <c r="AE7076" s="14">
        <f t="shared" si="2465"/>
        <v>9.1666666666666661</v>
      </c>
      <c r="AF7076" s="14">
        <f t="shared" si="2461"/>
        <v>20.333333333333332</v>
      </c>
      <c r="AG7076" s="14">
        <f t="shared" si="2462"/>
        <v>1.918032786885246</v>
      </c>
      <c r="AH7076" s="14">
        <f t="shared" si="2466"/>
        <v>-7.24863387978142</v>
      </c>
      <c r="AI7076" s="14">
        <f t="shared" si="2467"/>
        <v>-147.38888888888886</v>
      </c>
      <c r="AJ7076" s="1294"/>
    </row>
    <row r="7077" spans="1:36" ht="15.75">
      <c r="A7077" s="1461">
        <v>20</v>
      </c>
      <c r="B7077" s="1402" t="s">
        <v>10001</v>
      </c>
      <c r="C7077" s="1359" t="s">
        <v>143</v>
      </c>
      <c r="D7077" s="1366">
        <v>25.273402000000001</v>
      </c>
      <c r="E7077" s="1286">
        <v>0</v>
      </c>
      <c r="F7077" s="1345">
        <v>0</v>
      </c>
      <c r="G7077" s="1345">
        <v>325</v>
      </c>
      <c r="H7077" s="1346">
        <f t="shared" si="2468"/>
        <v>8213.8556499999995</v>
      </c>
      <c r="I7077" s="1351">
        <v>44992</v>
      </c>
      <c r="J7077" s="1405" t="s">
        <v>8668</v>
      </c>
      <c r="K7077" s="1345"/>
      <c r="L7077" s="1345">
        <v>210</v>
      </c>
      <c r="M7077" s="1347">
        <v>44988</v>
      </c>
      <c r="N7077" s="1286">
        <v>0</v>
      </c>
      <c r="O7077" s="1345">
        <v>0</v>
      </c>
      <c r="P7077" s="1345">
        <v>149</v>
      </c>
      <c r="Q7077" s="1345"/>
      <c r="R7077" s="1345"/>
      <c r="S7077" s="1345"/>
      <c r="T7077" s="1345"/>
      <c r="U7077" s="1345"/>
      <c r="V7077" s="1345"/>
      <c r="W7077" s="1345"/>
      <c r="X7077" s="1345"/>
      <c r="Y7077" s="1345"/>
      <c r="Z7077" s="1348"/>
      <c r="AA7077" s="1345"/>
      <c r="AB7077" s="1345"/>
      <c r="AC7077" s="1507">
        <f t="shared" si="2458"/>
        <v>176</v>
      </c>
      <c r="AD7077" s="1508">
        <f t="shared" si="2459"/>
        <v>4448.1187520000003</v>
      </c>
      <c r="AE7077" s="14">
        <f t="shared" si="2465"/>
        <v>12.2</v>
      </c>
      <c r="AF7077" s="14">
        <f t="shared" si="2461"/>
        <v>49.666666666666664</v>
      </c>
      <c r="AG7077" s="14">
        <f t="shared" si="2462"/>
        <v>3.5436241610738257</v>
      </c>
      <c r="AH7077" s="14">
        <f t="shared" si="2466"/>
        <v>-8.6563758389261736</v>
      </c>
      <c r="AI7077" s="14">
        <f t="shared" si="2467"/>
        <v>-429.93333333333328</v>
      </c>
      <c r="AJ7077" s="1294"/>
    </row>
    <row r="7078" spans="1:36" ht="15.75">
      <c r="A7078" s="1461">
        <v>21</v>
      </c>
      <c r="B7078" s="1402" t="s">
        <v>10620</v>
      </c>
      <c r="C7078" s="1359" t="s">
        <v>143</v>
      </c>
      <c r="D7078" s="1366">
        <v>31.885999999999999</v>
      </c>
      <c r="E7078" s="1286">
        <v>0</v>
      </c>
      <c r="F7078" s="1345">
        <v>0</v>
      </c>
      <c r="G7078" s="1345">
        <v>500</v>
      </c>
      <c r="H7078" s="1345">
        <f t="shared" si="2468"/>
        <v>15943</v>
      </c>
      <c r="I7078" s="1351">
        <v>44992</v>
      </c>
      <c r="J7078" s="1405" t="s">
        <v>3279</v>
      </c>
      <c r="K7078" s="1345"/>
      <c r="L7078" s="1345">
        <v>210</v>
      </c>
      <c r="M7078" s="1347">
        <v>44988</v>
      </c>
      <c r="N7078" s="1286">
        <v>0</v>
      </c>
      <c r="O7078" s="1345">
        <v>0</v>
      </c>
      <c r="P7078" s="1345">
        <v>0</v>
      </c>
      <c r="Q7078" s="1345"/>
      <c r="R7078" s="1345"/>
      <c r="S7078" s="1345"/>
      <c r="T7078" s="1345"/>
      <c r="U7078" s="1345"/>
      <c r="V7078" s="1345"/>
      <c r="W7078" s="1345"/>
      <c r="X7078" s="1345"/>
      <c r="Y7078" s="1345"/>
      <c r="Z7078" s="1348"/>
      <c r="AA7078" s="1345"/>
      <c r="AB7078" s="1345"/>
      <c r="AC7078" s="1507">
        <f t="shared" si="2458"/>
        <v>500</v>
      </c>
      <c r="AD7078" s="1508">
        <f t="shared" si="2459"/>
        <v>15943</v>
      </c>
      <c r="AE7078" s="14">
        <f t="shared" si="2465"/>
        <v>11.166666666666666</v>
      </c>
      <c r="AF7078" s="14">
        <f t="shared" si="2461"/>
        <v>0</v>
      </c>
      <c r="AG7078" s="14" t="e">
        <f t="shared" si="2462"/>
        <v>#DIV/0!</v>
      </c>
      <c r="AH7078" s="14" t="e">
        <f t="shared" si="2466"/>
        <v>#DIV/0!</v>
      </c>
      <c r="AI7078" s="14">
        <f t="shared" si="2467"/>
        <v>500</v>
      </c>
      <c r="AJ7078" s="1294"/>
    </row>
    <row r="7079" spans="1:36" ht="15.75">
      <c r="A7079" s="1461">
        <v>22</v>
      </c>
      <c r="B7079" s="1402" t="s">
        <v>10621</v>
      </c>
      <c r="C7079" s="1359" t="s">
        <v>156</v>
      </c>
      <c r="D7079" s="1366">
        <v>30.199670000000001</v>
      </c>
      <c r="E7079" s="1286">
        <v>0</v>
      </c>
      <c r="F7079" s="1345">
        <f>E7079*D7079</f>
        <v>0</v>
      </c>
      <c r="G7079" s="1345">
        <v>150</v>
      </c>
      <c r="H7079" s="1346">
        <f t="shared" si="2468"/>
        <v>4529.9504999999999</v>
      </c>
      <c r="I7079" s="1351">
        <v>44992</v>
      </c>
      <c r="J7079" s="1405" t="s">
        <v>3295</v>
      </c>
      <c r="K7079" s="1345"/>
      <c r="L7079" s="1345">
        <v>210</v>
      </c>
      <c r="M7079" s="1347">
        <v>44988</v>
      </c>
      <c r="N7079" s="1286">
        <v>0</v>
      </c>
      <c r="O7079" s="1345">
        <v>0</v>
      </c>
      <c r="P7079" s="1345">
        <v>0</v>
      </c>
      <c r="Q7079" s="1345"/>
      <c r="R7079" s="1345"/>
      <c r="S7079" s="1345"/>
      <c r="T7079" s="1345"/>
      <c r="U7079" s="1345"/>
      <c r="V7079" s="1345"/>
      <c r="W7079" s="1345"/>
      <c r="X7079" s="1345"/>
      <c r="Y7079" s="1345"/>
      <c r="Z7079" s="1348"/>
      <c r="AA7079" s="1345"/>
      <c r="AB7079" s="1345"/>
      <c r="AC7079" s="1507">
        <f t="shared" si="2458"/>
        <v>150</v>
      </c>
      <c r="AD7079" s="1508">
        <f t="shared" si="2459"/>
        <v>4529.9504999999999</v>
      </c>
      <c r="AE7079" s="14">
        <f t="shared" si="2465"/>
        <v>21.366666666666667</v>
      </c>
      <c r="AF7079" s="14">
        <f t="shared" si="2461"/>
        <v>0</v>
      </c>
      <c r="AG7079" s="14" t="e">
        <f t="shared" si="2462"/>
        <v>#DIV/0!</v>
      </c>
      <c r="AH7079" s="14" t="e">
        <f t="shared" si="2466"/>
        <v>#DIV/0!</v>
      </c>
      <c r="AI7079" s="14">
        <f t="shared" si="2467"/>
        <v>150</v>
      </c>
      <c r="AJ7079" s="1294"/>
    </row>
    <row r="7080" spans="1:36" ht="15.75">
      <c r="A7080" s="1461">
        <v>23</v>
      </c>
      <c r="B7080" s="1402" t="s">
        <v>10622</v>
      </c>
      <c r="C7080" s="1359" t="s">
        <v>156</v>
      </c>
      <c r="D7080" s="1366">
        <v>38.520000000000003</v>
      </c>
      <c r="E7080" s="1286">
        <v>0</v>
      </c>
      <c r="F7080" s="1345">
        <v>0</v>
      </c>
      <c r="G7080" s="1345">
        <v>50</v>
      </c>
      <c r="H7080" s="1346">
        <f t="shared" si="2468"/>
        <v>1926.0000000000002</v>
      </c>
      <c r="I7080" s="1351">
        <v>44992</v>
      </c>
      <c r="J7080" s="1405" t="s">
        <v>3309</v>
      </c>
      <c r="K7080" s="1345"/>
      <c r="L7080" s="1345">
        <v>210</v>
      </c>
      <c r="M7080" s="1347">
        <v>44988</v>
      </c>
      <c r="N7080" s="1286">
        <v>0</v>
      </c>
      <c r="O7080" s="1345">
        <v>0</v>
      </c>
      <c r="P7080" s="1345">
        <v>0</v>
      </c>
      <c r="Q7080" s="1345"/>
      <c r="R7080" s="1345"/>
      <c r="S7080" s="1345"/>
      <c r="T7080" s="1345"/>
      <c r="U7080" s="1345"/>
      <c r="V7080" s="1345"/>
      <c r="W7080" s="1345"/>
      <c r="X7080" s="1345"/>
      <c r="Y7080" s="1345"/>
      <c r="Z7080" s="1348"/>
      <c r="AA7080" s="1345"/>
      <c r="AB7080" s="1345"/>
      <c r="AC7080" s="1507">
        <f t="shared" si="2458"/>
        <v>50</v>
      </c>
      <c r="AD7080" s="1508">
        <f t="shared" si="2459"/>
        <v>1926.0000000000002</v>
      </c>
      <c r="AE7080" s="14">
        <f t="shared" si="2465"/>
        <v>34.56666666666667</v>
      </c>
      <c r="AF7080" s="14">
        <f t="shared" si="2461"/>
        <v>0</v>
      </c>
      <c r="AG7080" s="14" t="e">
        <f t="shared" si="2462"/>
        <v>#DIV/0!</v>
      </c>
      <c r="AH7080" s="14" t="e">
        <f t="shared" si="2466"/>
        <v>#DIV/0!</v>
      </c>
      <c r="AI7080" s="14">
        <f t="shared" si="2467"/>
        <v>50</v>
      </c>
      <c r="AJ7080" s="1294"/>
    </row>
    <row r="7081" spans="1:36" ht="15.75">
      <c r="A7081" s="1461">
        <v>24</v>
      </c>
      <c r="B7081" s="1402" t="s">
        <v>10623</v>
      </c>
      <c r="C7081" s="1359" t="s">
        <v>156</v>
      </c>
      <c r="D7081" s="1366">
        <v>28.526</v>
      </c>
      <c r="E7081" s="1286">
        <v>0</v>
      </c>
      <c r="F7081" s="1345">
        <f>E7081*D7081</f>
        <v>0</v>
      </c>
      <c r="G7081" s="1345">
        <v>200</v>
      </c>
      <c r="H7081" s="1345">
        <f t="shared" si="2468"/>
        <v>5705.2</v>
      </c>
      <c r="I7081" s="1351">
        <v>44992</v>
      </c>
      <c r="J7081" s="1405" t="s">
        <v>3309</v>
      </c>
      <c r="K7081" s="1345"/>
      <c r="L7081" s="1345">
        <v>210</v>
      </c>
      <c r="M7081" s="1347">
        <v>44988</v>
      </c>
      <c r="N7081" s="1286">
        <v>0</v>
      </c>
      <c r="O7081" s="1345">
        <v>0</v>
      </c>
      <c r="P7081" s="1345">
        <v>0</v>
      </c>
      <c r="Q7081" s="1345"/>
      <c r="R7081" s="1345"/>
      <c r="S7081" s="1345"/>
      <c r="T7081" s="1345"/>
      <c r="U7081" s="1345"/>
      <c r="V7081" s="1345"/>
      <c r="W7081" s="1345"/>
      <c r="X7081" s="1345"/>
      <c r="Y7081" s="1345"/>
      <c r="Z7081" s="1348"/>
      <c r="AA7081" s="1345"/>
      <c r="AB7081" s="1345"/>
      <c r="AC7081" s="1507">
        <f t="shared" si="2458"/>
        <v>200</v>
      </c>
      <c r="AD7081" s="1508">
        <f t="shared" si="2459"/>
        <v>5705.2</v>
      </c>
      <c r="AE7081" s="14">
        <f t="shared" si="2465"/>
        <v>34.56666666666667</v>
      </c>
      <c r="AF7081" s="14">
        <f t="shared" si="2461"/>
        <v>0</v>
      </c>
      <c r="AG7081" s="14" t="e">
        <f t="shared" si="2462"/>
        <v>#DIV/0!</v>
      </c>
      <c r="AH7081" s="14" t="e">
        <f t="shared" si="2466"/>
        <v>#DIV/0!</v>
      </c>
      <c r="AI7081" s="14">
        <f t="shared" si="2467"/>
        <v>200</v>
      </c>
      <c r="AJ7081" s="1294"/>
    </row>
    <row r="7082" spans="1:36" ht="15.75">
      <c r="A7082" s="1461">
        <v>25</v>
      </c>
      <c r="B7082" s="1402" t="s">
        <v>10624</v>
      </c>
      <c r="C7082" s="1359" t="s">
        <v>143</v>
      </c>
      <c r="D7082" s="1366">
        <v>14.98</v>
      </c>
      <c r="E7082" s="1286">
        <v>0</v>
      </c>
      <c r="F7082" s="1345">
        <v>0</v>
      </c>
      <c r="G7082" s="1345">
        <v>150</v>
      </c>
      <c r="H7082" s="1345">
        <f t="shared" si="2468"/>
        <v>2247</v>
      </c>
      <c r="I7082" s="1351">
        <v>44992</v>
      </c>
      <c r="J7082" s="1405" t="s">
        <v>3287</v>
      </c>
      <c r="K7082" s="1345"/>
      <c r="L7082" s="1345">
        <v>210</v>
      </c>
      <c r="M7082" s="1347">
        <v>44988</v>
      </c>
      <c r="N7082" s="1286">
        <v>0</v>
      </c>
      <c r="O7082" s="1345">
        <v>0</v>
      </c>
      <c r="P7082" s="1345">
        <v>0</v>
      </c>
      <c r="Q7082" s="1345"/>
      <c r="R7082" s="1345"/>
      <c r="S7082" s="1345"/>
      <c r="T7082" s="1345"/>
      <c r="U7082" s="1345"/>
      <c r="V7082" s="1345"/>
      <c r="W7082" s="1345"/>
      <c r="X7082" s="1345"/>
      <c r="Y7082" s="1345"/>
      <c r="Z7082" s="1348"/>
      <c r="AA7082" s="1345"/>
      <c r="AB7082" s="1345"/>
      <c r="AC7082" s="1507">
        <f t="shared" si="2458"/>
        <v>150</v>
      </c>
      <c r="AD7082" s="1508">
        <f t="shared" si="2459"/>
        <v>2247</v>
      </c>
      <c r="AE7082" s="14">
        <f t="shared" si="2465"/>
        <v>24.366666666666667</v>
      </c>
      <c r="AF7082" s="14">
        <f t="shared" si="2461"/>
        <v>0</v>
      </c>
      <c r="AG7082" s="14" t="e">
        <f t="shared" si="2462"/>
        <v>#DIV/0!</v>
      </c>
      <c r="AH7082" s="14" t="e">
        <f t="shared" si="2466"/>
        <v>#DIV/0!</v>
      </c>
      <c r="AI7082" s="14">
        <f t="shared" si="2467"/>
        <v>150</v>
      </c>
      <c r="AJ7082" s="1294"/>
    </row>
    <row r="7083" spans="1:36" ht="15.75">
      <c r="A7083" s="1461">
        <v>26</v>
      </c>
      <c r="B7083" s="1402" t="s">
        <v>10625</v>
      </c>
      <c r="C7083" s="1359" t="s">
        <v>156</v>
      </c>
      <c r="D7083" s="1366">
        <v>1.71</v>
      </c>
      <c r="E7083" s="1286">
        <v>0</v>
      </c>
      <c r="F7083" s="1345">
        <v>0</v>
      </c>
      <c r="G7083" s="1345">
        <v>100</v>
      </c>
      <c r="H7083" s="1345">
        <f t="shared" si="2468"/>
        <v>171</v>
      </c>
      <c r="I7083" s="1351">
        <v>44992</v>
      </c>
      <c r="J7083" s="1405" t="s">
        <v>3277</v>
      </c>
      <c r="K7083" s="1345"/>
      <c r="L7083" s="1345">
        <v>210</v>
      </c>
      <c r="M7083" s="1347">
        <v>44988</v>
      </c>
      <c r="N7083" s="1286">
        <v>0</v>
      </c>
      <c r="O7083" s="1345">
        <v>0</v>
      </c>
      <c r="P7083" s="1345">
        <v>0</v>
      </c>
      <c r="Q7083" s="1345"/>
      <c r="R7083" s="1345"/>
      <c r="S7083" s="1345"/>
      <c r="T7083" s="1345"/>
      <c r="U7083" s="1345"/>
      <c r="V7083" s="1345"/>
      <c r="W7083" s="1345"/>
      <c r="X7083" s="1345"/>
      <c r="Y7083" s="1345"/>
      <c r="Z7083" s="1348"/>
      <c r="AA7083" s="1345"/>
      <c r="AB7083" s="1345"/>
      <c r="AC7083" s="1507">
        <f t="shared" si="2458"/>
        <v>100</v>
      </c>
      <c r="AD7083" s="1508">
        <f t="shared" si="2459"/>
        <v>171</v>
      </c>
      <c r="AE7083" s="14">
        <f t="shared" si="2465"/>
        <v>20.333333333333332</v>
      </c>
      <c r="AF7083" s="14">
        <f t="shared" si="2461"/>
        <v>0</v>
      </c>
      <c r="AG7083" s="14" t="e">
        <f t="shared" si="2462"/>
        <v>#DIV/0!</v>
      </c>
      <c r="AH7083" s="14" t="e">
        <f t="shared" si="2466"/>
        <v>#DIV/0!</v>
      </c>
      <c r="AI7083" s="14">
        <f t="shared" si="2467"/>
        <v>100</v>
      </c>
      <c r="AJ7083" s="1294"/>
    </row>
    <row r="7084" spans="1:36" ht="15.75">
      <c r="A7084" s="1461">
        <v>27</v>
      </c>
      <c r="B7084" s="1402" t="s">
        <v>10626</v>
      </c>
      <c r="C7084" s="1359" t="s">
        <v>156</v>
      </c>
      <c r="D7084" s="1366">
        <v>3.53</v>
      </c>
      <c r="E7084" s="1286">
        <v>0</v>
      </c>
      <c r="F7084" s="1345">
        <v>0</v>
      </c>
      <c r="G7084" s="1345">
        <v>500</v>
      </c>
      <c r="H7084" s="1345">
        <f t="shared" si="2468"/>
        <v>1765</v>
      </c>
      <c r="I7084" s="1351">
        <v>44992</v>
      </c>
      <c r="J7084" s="1405" t="s">
        <v>3309</v>
      </c>
      <c r="K7084" s="1345"/>
      <c r="L7084" s="1345">
        <v>210</v>
      </c>
      <c r="M7084" s="1347">
        <v>44988</v>
      </c>
      <c r="N7084" s="1286">
        <v>0</v>
      </c>
      <c r="O7084" s="1345">
        <v>0</v>
      </c>
      <c r="P7084" s="1345">
        <v>0</v>
      </c>
      <c r="Q7084" s="1345"/>
      <c r="R7084" s="1345"/>
      <c r="S7084" s="1345"/>
      <c r="T7084" s="1345"/>
      <c r="U7084" s="1345"/>
      <c r="V7084" s="1345"/>
      <c r="W7084" s="1345"/>
      <c r="X7084" s="1345"/>
      <c r="Y7084" s="1345"/>
      <c r="Z7084" s="1348"/>
      <c r="AA7084" s="1345"/>
      <c r="AB7084" s="1345"/>
      <c r="AC7084" s="1507">
        <f t="shared" si="2458"/>
        <v>500</v>
      </c>
      <c r="AD7084" s="1508">
        <f t="shared" si="2459"/>
        <v>1765</v>
      </c>
      <c r="AE7084" s="14">
        <f t="shared" si="2465"/>
        <v>34.56666666666667</v>
      </c>
      <c r="AF7084" s="14">
        <f t="shared" si="2461"/>
        <v>0</v>
      </c>
      <c r="AG7084" s="14" t="e">
        <f t="shared" si="2462"/>
        <v>#DIV/0!</v>
      </c>
      <c r="AH7084" s="14" t="e">
        <f t="shared" si="2466"/>
        <v>#DIV/0!</v>
      </c>
      <c r="AI7084" s="14">
        <f t="shared" si="2467"/>
        <v>500</v>
      </c>
      <c r="AJ7084" s="1294"/>
    </row>
    <row r="7085" spans="1:36" ht="15.75">
      <c r="A7085" s="1461">
        <v>28</v>
      </c>
      <c r="B7085" s="1402" t="s">
        <v>10627</v>
      </c>
      <c r="C7085" s="1359" t="s">
        <v>156</v>
      </c>
      <c r="D7085" s="1366">
        <v>2.68</v>
      </c>
      <c r="E7085" s="1286">
        <v>0</v>
      </c>
      <c r="F7085" s="1345">
        <v>0</v>
      </c>
      <c r="G7085" s="1345">
        <v>100</v>
      </c>
      <c r="H7085" s="1345">
        <f t="shared" si="2468"/>
        <v>268</v>
      </c>
      <c r="I7085" s="1351">
        <v>44992</v>
      </c>
      <c r="J7085" s="1405" t="s">
        <v>8678</v>
      </c>
      <c r="K7085" s="1345"/>
      <c r="L7085" s="1345">
        <v>210</v>
      </c>
      <c r="M7085" s="1347">
        <v>44988</v>
      </c>
      <c r="N7085" s="1286">
        <v>0</v>
      </c>
      <c r="O7085" s="1345">
        <v>0</v>
      </c>
      <c r="P7085" s="1345">
        <v>0</v>
      </c>
      <c r="Q7085" s="1345"/>
      <c r="R7085" s="1345"/>
      <c r="S7085" s="1345"/>
      <c r="T7085" s="1345"/>
      <c r="U7085" s="1345"/>
      <c r="V7085" s="1345"/>
      <c r="W7085" s="1345"/>
      <c r="X7085" s="1345"/>
      <c r="Y7085" s="1345"/>
      <c r="Z7085" s="1348"/>
      <c r="AA7085" s="1345"/>
      <c r="AB7085" s="1345"/>
      <c r="AC7085" s="1507">
        <f t="shared" si="2458"/>
        <v>100</v>
      </c>
      <c r="AD7085" s="1508">
        <f t="shared" si="2459"/>
        <v>268</v>
      </c>
      <c r="AE7085" s="14">
        <f t="shared" si="2465"/>
        <v>7.1333333333333337</v>
      </c>
      <c r="AF7085" s="14">
        <f t="shared" si="2461"/>
        <v>0</v>
      </c>
      <c r="AG7085" s="14" t="e">
        <f t="shared" si="2462"/>
        <v>#DIV/0!</v>
      </c>
      <c r="AH7085" s="14" t="e">
        <f t="shared" si="2466"/>
        <v>#DIV/0!</v>
      </c>
      <c r="AI7085" s="14">
        <f t="shared" si="2467"/>
        <v>100</v>
      </c>
      <c r="AJ7085" s="1294"/>
    </row>
    <row r="7086" spans="1:36" ht="15.75">
      <c r="A7086" s="1461">
        <v>29</v>
      </c>
      <c r="B7086" s="1402" t="s">
        <v>10628</v>
      </c>
      <c r="C7086" s="1359" t="s">
        <v>156</v>
      </c>
      <c r="D7086" s="1366">
        <v>49.605200000000004</v>
      </c>
      <c r="E7086" s="1286">
        <v>0</v>
      </c>
      <c r="F7086" s="1345">
        <v>0</v>
      </c>
      <c r="G7086" s="1345">
        <v>50</v>
      </c>
      <c r="H7086" s="1345">
        <f t="shared" si="2468"/>
        <v>2480.2600000000002</v>
      </c>
      <c r="I7086" s="1351">
        <v>44992</v>
      </c>
      <c r="J7086" s="1405" t="s">
        <v>8676</v>
      </c>
      <c r="K7086" s="1345"/>
      <c r="L7086" s="1345">
        <v>210</v>
      </c>
      <c r="M7086" s="1347">
        <v>44988</v>
      </c>
      <c r="N7086" s="1286">
        <v>0</v>
      </c>
      <c r="O7086" s="1345">
        <v>0</v>
      </c>
      <c r="P7086" s="1345">
        <v>0</v>
      </c>
      <c r="Q7086" s="1345"/>
      <c r="R7086" s="1345"/>
      <c r="S7086" s="1345"/>
      <c r="T7086" s="1345"/>
      <c r="U7086" s="1345"/>
      <c r="V7086" s="1345"/>
      <c r="W7086" s="1345"/>
      <c r="X7086" s="1345"/>
      <c r="Y7086" s="1345"/>
      <c r="Z7086" s="1348"/>
      <c r="AA7086" s="1345"/>
      <c r="AB7086" s="1345"/>
      <c r="AC7086" s="1507">
        <f t="shared" si="2458"/>
        <v>50</v>
      </c>
      <c r="AD7086" s="1508">
        <f t="shared" si="2459"/>
        <v>2480.2600000000002</v>
      </c>
      <c r="AE7086" s="14">
        <f t="shared" si="2465"/>
        <v>9.1666666666666661</v>
      </c>
      <c r="AF7086" s="14">
        <f t="shared" si="2461"/>
        <v>0</v>
      </c>
      <c r="AG7086" s="14" t="e">
        <f t="shared" si="2462"/>
        <v>#DIV/0!</v>
      </c>
      <c r="AH7086" s="14" t="e">
        <f t="shared" si="2466"/>
        <v>#DIV/0!</v>
      </c>
      <c r="AI7086" s="14">
        <f t="shared" si="2467"/>
        <v>50</v>
      </c>
      <c r="AJ7086" s="1294"/>
    </row>
    <row r="7087" spans="1:36" ht="15.75">
      <c r="A7087" s="1461">
        <v>30</v>
      </c>
      <c r="B7087" s="1402" t="s">
        <v>10629</v>
      </c>
      <c r="C7087" s="1359" t="s">
        <v>156</v>
      </c>
      <c r="D7087" s="1366">
        <v>44.94</v>
      </c>
      <c r="E7087" s="1286">
        <v>0</v>
      </c>
      <c r="F7087" s="1345">
        <f>E7087*D7087</f>
        <v>0</v>
      </c>
      <c r="G7087" s="1345">
        <v>105</v>
      </c>
      <c r="H7087" s="1345">
        <f t="shared" si="2468"/>
        <v>4718.7</v>
      </c>
      <c r="I7087" s="1351">
        <v>44992</v>
      </c>
      <c r="J7087" s="1405" t="s">
        <v>3277</v>
      </c>
      <c r="K7087" s="1345"/>
      <c r="L7087" s="1345">
        <v>210</v>
      </c>
      <c r="M7087" s="1347">
        <v>44988</v>
      </c>
      <c r="N7087" s="1286">
        <v>0</v>
      </c>
      <c r="O7087" s="1345">
        <v>0</v>
      </c>
      <c r="P7087" s="1345">
        <v>0</v>
      </c>
      <c r="Q7087" s="1345"/>
      <c r="R7087" s="1345"/>
      <c r="S7087" s="1345"/>
      <c r="T7087" s="1345"/>
      <c r="U7087" s="1345"/>
      <c r="V7087" s="1345"/>
      <c r="W7087" s="1345"/>
      <c r="X7087" s="1345"/>
      <c r="Y7087" s="1345"/>
      <c r="Z7087" s="1348"/>
      <c r="AA7087" s="1345"/>
      <c r="AB7087" s="1345"/>
      <c r="AC7087" s="1507">
        <f t="shared" si="2458"/>
        <v>105</v>
      </c>
      <c r="AD7087" s="1508">
        <f t="shared" si="2459"/>
        <v>4718.7</v>
      </c>
      <c r="AE7087" s="14">
        <f t="shared" si="2465"/>
        <v>20.333333333333332</v>
      </c>
      <c r="AF7087" s="14">
        <f t="shared" si="2461"/>
        <v>0</v>
      </c>
      <c r="AG7087" s="14" t="e">
        <f t="shared" si="2462"/>
        <v>#DIV/0!</v>
      </c>
      <c r="AH7087" s="14" t="e">
        <f t="shared" si="2466"/>
        <v>#DIV/0!</v>
      </c>
      <c r="AI7087" s="14">
        <f t="shared" si="2467"/>
        <v>105</v>
      </c>
      <c r="AJ7087" s="1294"/>
    </row>
    <row r="7088" spans="1:36" ht="15.75">
      <c r="A7088" s="1461">
        <v>31</v>
      </c>
      <c r="B7088" s="1402" t="s">
        <v>10630</v>
      </c>
      <c r="C7088" s="1359" t="s">
        <v>736</v>
      </c>
      <c r="D7088" s="1366">
        <v>229.83600000000001</v>
      </c>
      <c r="E7088" s="1286">
        <v>0</v>
      </c>
      <c r="F7088" s="1345">
        <v>0</v>
      </c>
      <c r="G7088" s="1345">
        <v>50</v>
      </c>
      <c r="H7088" s="1345">
        <f t="shared" si="2468"/>
        <v>11491.800000000001</v>
      </c>
      <c r="I7088" s="1351">
        <v>44992</v>
      </c>
      <c r="J7088" s="1405" t="s">
        <v>3279</v>
      </c>
      <c r="K7088" s="1345"/>
      <c r="L7088" s="1345">
        <v>210</v>
      </c>
      <c r="M7088" s="1347">
        <v>44988</v>
      </c>
      <c r="N7088" s="1286">
        <v>0</v>
      </c>
      <c r="O7088" s="1345">
        <v>0</v>
      </c>
      <c r="P7088" s="1345">
        <v>0</v>
      </c>
      <c r="Q7088" s="1345"/>
      <c r="R7088" s="1345"/>
      <c r="S7088" s="1345"/>
      <c r="T7088" s="1345"/>
      <c r="U7088" s="1345"/>
      <c r="V7088" s="1345"/>
      <c r="W7088" s="1345"/>
      <c r="X7088" s="1345"/>
      <c r="Y7088" s="1345"/>
      <c r="Z7088" s="1348"/>
      <c r="AA7088" s="1345"/>
      <c r="AB7088" s="1345"/>
      <c r="AC7088" s="1507">
        <f t="shared" si="2458"/>
        <v>50</v>
      </c>
      <c r="AD7088" s="1508">
        <f t="shared" si="2459"/>
        <v>11491.800000000001</v>
      </c>
      <c r="AE7088" s="14">
        <f t="shared" si="2465"/>
        <v>11.166666666666666</v>
      </c>
      <c r="AF7088" s="14">
        <f t="shared" si="2461"/>
        <v>0</v>
      </c>
      <c r="AG7088" s="14" t="e">
        <f t="shared" si="2462"/>
        <v>#DIV/0!</v>
      </c>
      <c r="AH7088" s="14" t="e">
        <f t="shared" si="2466"/>
        <v>#DIV/0!</v>
      </c>
      <c r="AI7088" s="14">
        <f t="shared" si="2467"/>
        <v>50</v>
      </c>
      <c r="AJ7088" s="1294"/>
    </row>
    <row r="7089" spans="1:36" ht="15.75">
      <c r="A7089" s="1461">
        <v>32</v>
      </c>
      <c r="B7089" s="1402" t="s">
        <v>10631</v>
      </c>
      <c r="C7089" s="1359" t="s">
        <v>143</v>
      </c>
      <c r="D7089" s="1366">
        <v>184.7569</v>
      </c>
      <c r="E7089" s="1286">
        <v>0</v>
      </c>
      <c r="F7089" s="1345">
        <v>0</v>
      </c>
      <c r="G7089" s="1345">
        <v>90</v>
      </c>
      <c r="H7089" s="1346">
        <f t="shared" si="2468"/>
        <v>16628.120999999999</v>
      </c>
      <c r="I7089" s="1351">
        <v>44992</v>
      </c>
      <c r="J7089" s="1405" t="s">
        <v>3294</v>
      </c>
      <c r="K7089" s="1345"/>
      <c r="L7089" s="1345">
        <v>210</v>
      </c>
      <c r="M7089" s="1347">
        <v>44988</v>
      </c>
      <c r="N7089" s="1286">
        <v>0</v>
      </c>
      <c r="O7089" s="1345">
        <v>0</v>
      </c>
      <c r="P7089" s="1345">
        <v>13</v>
      </c>
      <c r="Q7089" s="1345"/>
      <c r="R7089" s="1345"/>
      <c r="S7089" s="1345"/>
      <c r="T7089" s="1345"/>
      <c r="U7089" s="1345"/>
      <c r="V7089" s="1345"/>
      <c r="W7089" s="1345"/>
      <c r="X7089" s="1345"/>
      <c r="Y7089" s="1345"/>
      <c r="Z7089" s="1348"/>
      <c r="AA7089" s="1345"/>
      <c r="AB7089" s="1345"/>
      <c r="AC7089" s="1507">
        <f t="shared" si="2458"/>
        <v>77</v>
      </c>
      <c r="AD7089" s="1508">
        <f t="shared" si="2459"/>
        <v>14226.281300000001</v>
      </c>
      <c r="AE7089" s="14">
        <f t="shared" si="2465"/>
        <v>10.199999999999999</v>
      </c>
      <c r="AF7089" s="14">
        <f t="shared" si="2461"/>
        <v>4.333333333333333</v>
      </c>
      <c r="AG7089" s="14">
        <f t="shared" si="2462"/>
        <v>17.76923076923077</v>
      </c>
      <c r="AH7089" s="14">
        <f t="shared" si="2466"/>
        <v>7.5692307692307708</v>
      </c>
      <c r="AI7089" s="14">
        <f t="shared" si="2467"/>
        <v>32.800000000000004</v>
      </c>
      <c r="AJ7089" s="1294"/>
    </row>
    <row r="7090" spans="1:36" ht="15.75">
      <c r="A7090" s="1461">
        <v>33</v>
      </c>
      <c r="B7090" s="1402" t="s">
        <v>10631</v>
      </c>
      <c r="C7090" s="1359" t="s">
        <v>143</v>
      </c>
      <c r="D7090" s="1366">
        <v>172.86</v>
      </c>
      <c r="E7090" s="1286">
        <v>0</v>
      </c>
      <c r="F7090" s="1345">
        <v>0</v>
      </c>
      <c r="G7090" s="1345">
        <v>250</v>
      </c>
      <c r="H7090" s="1345">
        <f t="shared" si="2468"/>
        <v>43215</v>
      </c>
      <c r="I7090" s="1351">
        <v>44992</v>
      </c>
      <c r="J7090" s="1405" t="s">
        <v>3276</v>
      </c>
      <c r="K7090" s="1345"/>
      <c r="L7090" s="1345">
        <v>210</v>
      </c>
      <c r="M7090" s="1347">
        <v>44988</v>
      </c>
      <c r="N7090" s="1286">
        <v>0</v>
      </c>
      <c r="O7090" s="1345">
        <v>0</v>
      </c>
      <c r="P7090" s="1345">
        <v>0</v>
      </c>
      <c r="Q7090" s="1345"/>
      <c r="R7090" s="1345"/>
      <c r="S7090" s="1345"/>
      <c r="T7090" s="1345"/>
      <c r="U7090" s="1345"/>
      <c r="V7090" s="1345"/>
      <c r="W7090" s="1345"/>
      <c r="X7090" s="1345"/>
      <c r="Y7090" s="1345"/>
      <c r="Z7090" s="1348"/>
      <c r="AA7090" s="1345"/>
      <c r="AB7090" s="1345"/>
      <c r="AC7090" s="1507">
        <f t="shared" si="2458"/>
        <v>250</v>
      </c>
      <c r="AD7090" s="1508">
        <f t="shared" si="2459"/>
        <v>43215</v>
      </c>
      <c r="AE7090" s="14">
        <f t="shared" si="2465"/>
        <v>14.233333333333333</v>
      </c>
      <c r="AF7090" s="14">
        <f t="shared" si="2461"/>
        <v>0</v>
      </c>
      <c r="AG7090" s="14" t="e">
        <f t="shared" si="2462"/>
        <v>#DIV/0!</v>
      </c>
      <c r="AH7090" s="14" t="e">
        <f t="shared" si="2466"/>
        <v>#DIV/0!</v>
      </c>
      <c r="AI7090" s="14">
        <f t="shared" si="2467"/>
        <v>250</v>
      </c>
      <c r="AJ7090" s="1294"/>
    </row>
    <row r="7091" spans="1:36" ht="15.75">
      <c r="A7091" s="1461">
        <v>34</v>
      </c>
      <c r="B7091" s="1402" t="s">
        <v>10632</v>
      </c>
      <c r="C7091" s="1359" t="s">
        <v>156</v>
      </c>
      <c r="D7091" s="1366">
        <v>16.552900000000001</v>
      </c>
      <c r="E7091" s="1286">
        <v>0</v>
      </c>
      <c r="F7091" s="1345">
        <v>0</v>
      </c>
      <c r="G7091" s="1345">
        <v>400</v>
      </c>
      <c r="H7091" s="1345">
        <f t="shared" si="2468"/>
        <v>6621.1600000000008</v>
      </c>
      <c r="I7091" s="1351">
        <v>44992</v>
      </c>
      <c r="J7091" s="1405" t="s">
        <v>3279</v>
      </c>
      <c r="K7091" s="1345"/>
      <c r="L7091" s="1345">
        <v>210</v>
      </c>
      <c r="M7091" s="1347">
        <v>44988</v>
      </c>
      <c r="N7091" s="1286">
        <v>0</v>
      </c>
      <c r="O7091" s="1345">
        <v>0</v>
      </c>
      <c r="P7091" s="1345">
        <v>100</v>
      </c>
      <c r="Q7091" s="1345"/>
      <c r="R7091" s="1345"/>
      <c r="S7091" s="1345"/>
      <c r="T7091" s="1345"/>
      <c r="U7091" s="1345"/>
      <c r="V7091" s="1345"/>
      <c r="W7091" s="1345"/>
      <c r="X7091" s="1345"/>
      <c r="Y7091" s="1345"/>
      <c r="Z7091" s="1348"/>
      <c r="AA7091" s="1345"/>
      <c r="AB7091" s="1345"/>
      <c r="AC7091" s="1507">
        <f t="shared" si="2458"/>
        <v>300</v>
      </c>
      <c r="AD7091" s="1508">
        <f t="shared" si="2459"/>
        <v>4965.87</v>
      </c>
      <c r="AE7091" s="14">
        <f t="shared" si="2465"/>
        <v>11.166666666666666</v>
      </c>
      <c r="AF7091" s="14">
        <f t="shared" si="2461"/>
        <v>33.333333333333336</v>
      </c>
      <c r="AG7091" s="14">
        <f t="shared" si="2462"/>
        <v>9</v>
      </c>
      <c r="AH7091" s="14">
        <f t="shared" si="2466"/>
        <v>-2.1666666666666661</v>
      </c>
      <c r="AI7091" s="14">
        <f t="shared" si="2467"/>
        <v>-72.222222222222229</v>
      </c>
      <c r="AJ7091" s="1294"/>
    </row>
    <row r="7092" spans="1:36" ht="15.75">
      <c r="A7092" s="1461">
        <v>35</v>
      </c>
      <c r="B7092" s="1402" t="s">
        <v>10633</v>
      </c>
      <c r="C7092" s="1359" t="s">
        <v>156</v>
      </c>
      <c r="D7092" s="1366">
        <v>4.8600000000000003</v>
      </c>
      <c r="E7092" s="1286">
        <v>0</v>
      </c>
      <c r="F7092" s="1345">
        <v>0</v>
      </c>
      <c r="G7092" s="1345">
        <v>135</v>
      </c>
      <c r="H7092" s="1345">
        <f t="shared" si="2468"/>
        <v>656.1</v>
      </c>
      <c r="I7092" s="1351">
        <v>44992</v>
      </c>
      <c r="J7092" s="1405" t="s">
        <v>3295</v>
      </c>
      <c r="K7092" s="1345"/>
      <c r="L7092" s="1345">
        <v>210</v>
      </c>
      <c r="M7092" s="1347">
        <v>44988</v>
      </c>
      <c r="N7092" s="1286">
        <v>0</v>
      </c>
      <c r="O7092" s="1345">
        <v>0</v>
      </c>
      <c r="P7092" s="1345">
        <v>0</v>
      </c>
      <c r="Q7092" s="1345"/>
      <c r="R7092" s="1345"/>
      <c r="S7092" s="1345"/>
      <c r="T7092" s="1345"/>
      <c r="U7092" s="1345"/>
      <c r="V7092" s="1345"/>
      <c r="W7092" s="1345"/>
      <c r="X7092" s="1345"/>
      <c r="Y7092" s="1345"/>
      <c r="Z7092" s="1348"/>
      <c r="AA7092" s="1345"/>
      <c r="AB7092" s="1345"/>
      <c r="AC7092" s="1507">
        <f t="shared" si="2458"/>
        <v>135</v>
      </c>
      <c r="AD7092" s="1508">
        <f t="shared" si="2459"/>
        <v>656.1</v>
      </c>
      <c r="AE7092" s="14">
        <f t="shared" si="2465"/>
        <v>21.366666666666667</v>
      </c>
      <c r="AF7092" s="14">
        <f t="shared" si="2461"/>
        <v>0</v>
      </c>
      <c r="AG7092" s="14" t="e">
        <f t="shared" si="2462"/>
        <v>#DIV/0!</v>
      </c>
      <c r="AH7092" s="14" t="e">
        <f t="shared" si="2466"/>
        <v>#DIV/0!</v>
      </c>
      <c r="AI7092" s="14">
        <f t="shared" si="2467"/>
        <v>135</v>
      </c>
      <c r="AJ7092" s="1294"/>
    </row>
    <row r="7093" spans="1:36" ht="15.75">
      <c r="A7093" s="1461">
        <v>36</v>
      </c>
      <c r="B7093" s="1402" t="s">
        <v>10634</v>
      </c>
      <c r="C7093" s="1359" t="s">
        <v>143</v>
      </c>
      <c r="D7093" s="1366">
        <v>9.85</v>
      </c>
      <c r="E7093" s="1286">
        <v>0</v>
      </c>
      <c r="F7093" s="1345">
        <v>0</v>
      </c>
      <c r="G7093" s="1345">
        <v>200</v>
      </c>
      <c r="H7093" s="1345">
        <f t="shared" si="2468"/>
        <v>1970</v>
      </c>
      <c r="I7093" s="1351">
        <v>44992</v>
      </c>
      <c r="J7093" s="1405" t="s">
        <v>10611</v>
      </c>
      <c r="K7093" s="1345"/>
      <c r="L7093" s="1345">
        <v>210</v>
      </c>
      <c r="M7093" s="1347">
        <v>44988</v>
      </c>
      <c r="N7093" s="1286">
        <v>0</v>
      </c>
      <c r="O7093" s="1345">
        <v>0</v>
      </c>
      <c r="P7093" s="1345">
        <v>0</v>
      </c>
      <c r="Q7093" s="1345"/>
      <c r="R7093" s="1345"/>
      <c r="S7093" s="1345"/>
      <c r="T7093" s="1345"/>
      <c r="U7093" s="1345"/>
      <c r="V7093" s="1345"/>
      <c r="W7093" s="1345"/>
      <c r="X7093" s="1345"/>
      <c r="Y7093" s="1345"/>
      <c r="Z7093" s="1348"/>
      <c r="AA7093" s="1345"/>
      <c r="AB7093" s="1345"/>
      <c r="AC7093" s="1507">
        <f t="shared" si="2458"/>
        <v>200</v>
      </c>
      <c r="AD7093" s="1508">
        <f t="shared" si="2459"/>
        <v>1970</v>
      </c>
      <c r="AE7093" s="14">
        <f t="shared" si="2465"/>
        <v>22.4</v>
      </c>
      <c r="AF7093" s="14">
        <f t="shared" si="2461"/>
        <v>0</v>
      </c>
      <c r="AG7093" s="14" t="e">
        <f t="shared" si="2462"/>
        <v>#DIV/0!</v>
      </c>
      <c r="AH7093" s="14" t="e">
        <f t="shared" si="2466"/>
        <v>#DIV/0!</v>
      </c>
      <c r="AI7093" s="14">
        <f t="shared" si="2467"/>
        <v>200</v>
      </c>
      <c r="AJ7093" s="1294"/>
    </row>
    <row r="7094" spans="1:36" ht="15.75">
      <c r="A7094" s="1461">
        <v>37</v>
      </c>
      <c r="B7094" s="1402" t="s">
        <v>8669</v>
      </c>
      <c r="C7094" s="1359" t="s">
        <v>143</v>
      </c>
      <c r="D7094" s="1366">
        <v>211.17</v>
      </c>
      <c r="E7094" s="1286"/>
      <c r="F7094" s="1345"/>
      <c r="G7094" s="1345">
        <v>10</v>
      </c>
      <c r="H7094" s="1345">
        <f t="shared" si="2468"/>
        <v>2111.6999999999998</v>
      </c>
      <c r="I7094" s="1351">
        <v>44931</v>
      </c>
      <c r="J7094" s="1405" t="s">
        <v>8670</v>
      </c>
      <c r="K7094" s="1345"/>
      <c r="L7094" s="1345" t="s">
        <v>10635</v>
      </c>
      <c r="M7094" s="1347">
        <v>44890</v>
      </c>
      <c r="N7094" s="1286">
        <v>0</v>
      </c>
      <c r="O7094" s="1345">
        <v>0</v>
      </c>
      <c r="P7094" s="1345">
        <v>0</v>
      </c>
      <c r="Q7094" s="1345"/>
      <c r="R7094" s="1345"/>
      <c r="S7094" s="1345"/>
      <c r="T7094" s="1345"/>
      <c r="U7094" s="1345"/>
      <c r="V7094" s="1345"/>
      <c r="W7094" s="1345"/>
      <c r="X7094" s="1345"/>
      <c r="Y7094" s="1345"/>
      <c r="Z7094" s="1348"/>
      <c r="AA7094" s="1345"/>
      <c r="AB7094" s="1345"/>
      <c r="AC7094" s="1507">
        <f t="shared" si="2458"/>
        <v>10</v>
      </c>
      <c r="AD7094" s="1508">
        <f t="shared" si="2459"/>
        <v>2111.6999999999998</v>
      </c>
      <c r="AE7094" s="14">
        <f t="shared" si="2465"/>
        <v>28.4</v>
      </c>
      <c r="AF7094" s="14">
        <f t="shared" si="2461"/>
        <v>0</v>
      </c>
      <c r="AG7094" s="14" t="e">
        <f t="shared" si="2462"/>
        <v>#DIV/0!</v>
      </c>
      <c r="AH7094" s="14" t="e">
        <f t="shared" si="2466"/>
        <v>#DIV/0!</v>
      </c>
      <c r="AI7094" s="14">
        <f t="shared" si="2467"/>
        <v>10</v>
      </c>
      <c r="AJ7094" s="1294"/>
    </row>
    <row r="7095" spans="1:36" ht="15.75">
      <c r="A7095" s="4508" t="s">
        <v>2408</v>
      </c>
      <c r="B7095" s="4508"/>
      <c r="C7095" s="4508"/>
      <c r="D7095" s="4508"/>
      <c r="E7095" s="4508"/>
      <c r="F7095" s="4508"/>
      <c r="G7095" s="4508"/>
      <c r="H7095" s="4508"/>
      <c r="I7095" s="4508"/>
      <c r="J7095" s="4508"/>
      <c r="K7095" s="4508"/>
      <c r="L7095" s="4508"/>
      <c r="M7095" s="4508"/>
      <c r="N7095" s="4508"/>
      <c r="O7095" s="4508"/>
      <c r="P7095" s="4508"/>
      <c r="Q7095" s="4508"/>
      <c r="R7095" s="4508"/>
      <c r="S7095" s="4508"/>
      <c r="T7095" s="4508"/>
      <c r="U7095" s="4508"/>
      <c r="V7095" s="4508"/>
      <c r="W7095" s="4508"/>
      <c r="X7095" s="4508"/>
      <c r="Y7095" s="4508"/>
      <c r="Z7095" s="4508"/>
      <c r="AA7095" s="4508"/>
      <c r="AB7095" s="4508"/>
      <c r="AC7095" s="4508"/>
      <c r="AD7095" s="4508"/>
      <c r="AE7095" s="4508"/>
      <c r="AF7095" s="4508"/>
      <c r="AG7095" s="4508"/>
      <c r="AH7095" s="4508"/>
      <c r="AI7095" s="4508"/>
      <c r="AJ7095" s="4508"/>
    </row>
    <row r="7096" spans="1:36" ht="15.75">
      <c r="A7096" s="1461">
        <v>1</v>
      </c>
      <c r="B7096" s="1401" t="s">
        <v>6258</v>
      </c>
      <c r="C7096" s="1353" t="s">
        <v>66</v>
      </c>
      <c r="D7096" s="1283">
        <v>8.9499999999999993</v>
      </c>
      <c r="E7096" s="1345">
        <v>774</v>
      </c>
      <c r="F7096" s="1345">
        <f t="shared" ref="F7096:F7101" si="2469">E7096*D7096</f>
        <v>6927.2999999999993</v>
      </c>
      <c r="G7096" s="1403"/>
      <c r="H7096" s="1345"/>
      <c r="I7096" s="1349">
        <v>44839</v>
      </c>
      <c r="J7096" s="1351">
        <v>46497</v>
      </c>
      <c r="K7096" s="1345"/>
      <c r="L7096" s="1345">
        <v>816</v>
      </c>
      <c r="M7096" s="1347">
        <v>44833</v>
      </c>
      <c r="N7096" s="1286">
        <v>239</v>
      </c>
      <c r="O7096" s="1286">
        <v>210</v>
      </c>
      <c r="P7096" s="1286">
        <v>0</v>
      </c>
      <c r="Q7096" s="1286"/>
      <c r="R7096" s="1286"/>
      <c r="S7096" s="1286"/>
      <c r="T7096" s="1286"/>
      <c r="U7096" s="1286"/>
      <c r="V7096" s="1286"/>
      <c r="W7096" s="1345"/>
      <c r="X7096" s="1345"/>
      <c r="Y7096" s="1345"/>
      <c r="Z7096" s="1345"/>
      <c r="AA7096" s="1345"/>
      <c r="AB7096" s="1345"/>
      <c r="AC7096" s="1507">
        <f t="shared" ref="AC7096:AC7101" si="2470">E7096+G7096-N7096-O7096-AA7096-P7096-Q7096-R7096-S7096-T7096-U7096-V7096-W7096-X7096-Y7096</f>
        <v>325</v>
      </c>
      <c r="AD7096" s="1508">
        <f t="shared" ref="AD7096:AD7101" si="2471">D7096*AC7096</f>
        <v>2908.7499999999995</v>
      </c>
      <c r="AE7096" s="14">
        <f>(J7096-"01.04.2023")/30</f>
        <v>49.333333333333336</v>
      </c>
      <c r="AF7096" s="14">
        <f t="shared" ref="AF7096:AF7101" si="2472">(N7096+O7096+P7096+Q7096+R7096+S7096+T7096+U7096+V7096+W7096+X7096+Y7096)/3</f>
        <v>149.66666666666666</v>
      </c>
      <c r="AG7096" s="14">
        <f t="shared" ref="AG7096:AG7101" si="2473">AC7096/AF7096</f>
        <v>2.1714922048997773</v>
      </c>
      <c r="AH7096" s="14">
        <f>AG7096-AE7096</f>
        <v>-47.161841128433558</v>
      </c>
      <c r="AI7096" s="14">
        <f>AC7096-(AE7096*AF7096)</f>
        <v>-7058.5555555555557</v>
      </c>
      <c r="AJ7096" s="1294"/>
    </row>
    <row r="7097" spans="1:36" ht="15.75">
      <c r="A7097" s="1461">
        <v>2</v>
      </c>
      <c r="B7097" s="1401" t="s">
        <v>6259</v>
      </c>
      <c r="C7097" s="1353" t="s">
        <v>66</v>
      </c>
      <c r="D7097" s="1283">
        <v>17</v>
      </c>
      <c r="E7097" s="1345">
        <v>630</v>
      </c>
      <c r="F7097" s="1345">
        <f t="shared" si="2469"/>
        <v>10710</v>
      </c>
      <c r="G7097" s="1403"/>
      <c r="H7097" s="1345"/>
      <c r="I7097" s="1349">
        <v>44839</v>
      </c>
      <c r="J7097" s="1351">
        <v>46497</v>
      </c>
      <c r="K7097" s="1345"/>
      <c r="L7097" s="1345">
        <v>816</v>
      </c>
      <c r="M7097" s="1347">
        <v>44833</v>
      </c>
      <c r="N7097" s="1286">
        <v>0</v>
      </c>
      <c r="O7097" s="1286">
        <v>80</v>
      </c>
      <c r="P7097" s="1286">
        <v>0</v>
      </c>
      <c r="Q7097" s="1286"/>
      <c r="R7097" s="1286"/>
      <c r="S7097" s="1286"/>
      <c r="T7097" s="1286"/>
      <c r="U7097" s="1286"/>
      <c r="V7097" s="1286"/>
      <c r="W7097" s="1345"/>
      <c r="X7097" s="1345"/>
      <c r="Y7097" s="1345"/>
      <c r="Z7097" s="1345"/>
      <c r="AA7097" s="1345"/>
      <c r="AB7097" s="1345"/>
      <c r="AC7097" s="1507">
        <f t="shared" si="2470"/>
        <v>550</v>
      </c>
      <c r="AD7097" s="1508">
        <f t="shared" si="2471"/>
        <v>9350</v>
      </c>
      <c r="AE7097" s="14">
        <f>(J7097-"01.04.2023")/30</f>
        <v>49.333333333333336</v>
      </c>
      <c r="AF7097" s="14">
        <f t="shared" si="2472"/>
        <v>26.666666666666668</v>
      </c>
      <c r="AG7097" s="14">
        <f t="shared" si="2473"/>
        <v>20.625</v>
      </c>
      <c r="AH7097" s="14">
        <f>AG7097-AE7097</f>
        <v>-28.708333333333336</v>
      </c>
      <c r="AI7097" s="14">
        <f>AC7097-(AE7097*AF7097)</f>
        <v>-765.55555555555566</v>
      </c>
      <c r="AJ7097" s="1294"/>
    </row>
    <row r="7098" spans="1:36" ht="15.75">
      <c r="A7098" s="1461">
        <v>4</v>
      </c>
      <c r="B7098" s="1350" t="s">
        <v>6744</v>
      </c>
      <c r="C7098" s="1353" t="s">
        <v>66</v>
      </c>
      <c r="D7098" s="1350">
        <v>372.4</v>
      </c>
      <c r="E7098" s="1345">
        <v>3</v>
      </c>
      <c r="F7098" s="1345">
        <f t="shared" si="2469"/>
        <v>1117.1999999999998</v>
      </c>
      <c r="G7098" s="1403"/>
      <c r="H7098" s="1345"/>
      <c r="I7098" s="1349">
        <v>44876</v>
      </c>
      <c r="J7098" s="1351">
        <v>46260</v>
      </c>
      <c r="K7098" s="1345"/>
      <c r="L7098" s="1345">
        <v>953</v>
      </c>
      <c r="M7098" s="1347">
        <v>44874</v>
      </c>
      <c r="N7098" s="1286">
        <v>0</v>
      </c>
      <c r="O7098" s="1286">
        <v>0</v>
      </c>
      <c r="P7098" s="1286">
        <v>0</v>
      </c>
      <c r="Q7098" s="1286"/>
      <c r="R7098" s="1286"/>
      <c r="S7098" s="1286"/>
      <c r="T7098" s="1286"/>
      <c r="U7098" s="1286"/>
      <c r="V7098" s="1286"/>
      <c r="W7098" s="1345"/>
      <c r="X7098" s="1345"/>
      <c r="Y7098" s="1345"/>
      <c r="Z7098" s="1345"/>
      <c r="AA7098" s="1345"/>
      <c r="AB7098" s="1345"/>
      <c r="AC7098" s="1507">
        <f t="shared" si="2470"/>
        <v>3</v>
      </c>
      <c r="AD7098" s="1508">
        <f t="shared" si="2471"/>
        <v>1117.1999999999998</v>
      </c>
      <c r="AE7098" s="14">
        <f>(J7098-"01.04.2023")/30</f>
        <v>41.43333333333333</v>
      </c>
      <c r="AF7098" s="14">
        <f t="shared" si="2472"/>
        <v>0</v>
      </c>
      <c r="AG7098" s="14" t="e">
        <f t="shared" si="2473"/>
        <v>#DIV/0!</v>
      </c>
      <c r="AH7098" s="14" t="e">
        <f>AG7098-AE7098</f>
        <v>#DIV/0!</v>
      </c>
      <c r="AI7098" s="14">
        <f>AC7098-(AE7098*AF7098)</f>
        <v>3</v>
      </c>
      <c r="AJ7098" s="1294"/>
    </row>
    <row r="7099" spans="1:36" ht="31.5">
      <c r="A7099" s="1461">
        <v>5</v>
      </c>
      <c r="B7099" s="1350" t="s">
        <v>6745</v>
      </c>
      <c r="C7099" s="1353" t="s">
        <v>66</v>
      </c>
      <c r="D7099" s="1350">
        <v>1103.77</v>
      </c>
      <c r="E7099" s="1345">
        <v>2</v>
      </c>
      <c r="F7099" s="1345">
        <f t="shared" si="2469"/>
        <v>2207.54</v>
      </c>
      <c r="G7099" s="1403"/>
      <c r="H7099" s="1345"/>
      <c r="I7099" s="1349">
        <v>44876</v>
      </c>
      <c r="J7099" s="1351" t="s">
        <v>231</v>
      </c>
      <c r="K7099" s="1345"/>
      <c r="L7099" s="1345">
        <v>953</v>
      </c>
      <c r="M7099" s="1347">
        <v>44874</v>
      </c>
      <c r="N7099" s="1286">
        <v>0</v>
      </c>
      <c r="O7099" s="1286">
        <v>0</v>
      </c>
      <c r="P7099" s="1286">
        <v>0</v>
      </c>
      <c r="Q7099" s="1286"/>
      <c r="R7099" s="1286"/>
      <c r="S7099" s="1286"/>
      <c r="T7099" s="1286"/>
      <c r="U7099" s="1286"/>
      <c r="V7099" s="1286"/>
      <c r="W7099" s="1345"/>
      <c r="X7099" s="1345"/>
      <c r="Y7099" s="1345"/>
      <c r="Z7099" s="1345"/>
      <c r="AA7099" s="1345"/>
      <c r="AB7099" s="1345"/>
      <c r="AC7099" s="1507">
        <f t="shared" si="2470"/>
        <v>2</v>
      </c>
      <c r="AD7099" s="1508">
        <f t="shared" si="2471"/>
        <v>2207.54</v>
      </c>
      <c r="AE7099" s="14" t="s">
        <v>334</v>
      </c>
      <c r="AF7099" s="14">
        <f t="shared" si="2472"/>
        <v>0</v>
      </c>
      <c r="AG7099" s="14" t="e">
        <f t="shared" si="2473"/>
        <v>#DIV/0!</v>
      </c>
      <c r="AH7099" s="14" t="s">
        <v>334</v>
      </c>
      <c r="AI7099" s="14" t="s">
        <v>334</v>
      </c>
      <c r="AJ7099" s="1294"/>
    </row>
    <row r="7100" spans="1:36" ht="15.75">
      <c r="A7100" s="1461">
        <v>6</v>
      </c>
      <c r="B7100" s="1350" t="s">
        <v>6746</v>
      </c>
      <c r="C7100" s="1353" t="s">
        <v>66</v>
      </c>
      <c r="D7100" s="1350">
        <v>1835.15</v>
      </c>
      <c r="E7100" s="1345">
        <v>1</v>
      </c>
      <c r="F7100" s="1345">
        <f t="shared" si="2469"/>
        <v>1835.15</v>
      </c>
      <c r="G7100" s="1403"/>
      <c r="H7100" s="1345"/>
      <c r="I7100" s="1349">
        <v>44876</v>
      </c>
      <c r="J7100" s="1351" t="s">
        <v>231</v>
      </c>
      <c r="K7100" s="1345"/>
      <c r="L7100" s="1345">
        <v>953</v>
      </c>
      <c r="M7100" s="1347">
        <v>44874</v>
      </c>
      <c r="N7100" s="1286">
        <v>0</v>
      </c>
      <c r="O7100" s="1286">
        <v>0</v>
      </c>
      <c r="P7100" s="1286">
        <v>0</v>
      </c>
      <c r="Q7100" s="1286"/>
      <c r="R7100" s="1286"/>
      <c r="S7100" s="1286"/>
      <c r="T7100" s="1286"/>
      <c r="U7100" s="1286"/>
      <c r="V7100" s="1286"/>
      <c r="W7100" s="1345"/>
      <c r="X7100" s="1345"/>
      <c r="Y7100" s="1345"/>
      <c r="Z7100" s="1345"/>
      <c r="AA7100" s="1345"/>
      <c r="AB7100" s="1345"/>
      <c r="AC7100" s="1507">
        <f t="shared" si="2470"/>
        <v>1</v>
      </c>
      <c r="AD7100" s="1508">
        <f t="shared" si="2471"/>
        <v>1835.15</v>
      </c>
      <c r="AE7100" s="14" t="s">
        <v>334</v>
      </c>
      <c r="AF7100" s="14">
        <f t="shared" si="2472"/>
        <v>0</v>
      </c>
      <c r="AG7100" s="14" t="e">
        <f t="shared" si="2473"/>
        <v>#DIV/0!</v>
      </c>
      <c r="AH7100" s="14" t="s">
        <v>334</v>
      </c>
      <c r="AI7100" s="14" t="s">
        <v>334</v>
      </c>
      <c r="AJ7100" s="1294"/>
    </row>
    <row r="7101" spans="1:36" ht="15.75">
      <c r="A7101" s="1461">
        <v>7</v>
      </c>
      <c r="B7101" s="1350" t="s">
        <v>6747</v>
      </c>
      <c r="C7101" s="1353" t="s">
        <v>66</v>
      </c>
      <c r="D7101" s="1408">
        <v>1469.48</v>
      </c>
      <c r="E7101" s="1345">
        <v>1</v>
      </c>
      <c r="F7101" s="1345">
        <f t="shared" si="2469"/>
        <v>1469.48</v>
      </c>
      <c r="G7101" s="1403"/>
      <c r="H7101" s="1345"/>
      <c r="I7101" s="1349">
        <v>44876</v>
      </c>
      <c r="J7101" s="1351" t="s">
        <v>231</v>
      </c>
      <c r="K7101" s="1345"/>
      <c r="L7101" s="1345">
        <v>953</v>
      </c>
      <c r="M7101" s="1347">
        <v>44874</v>
      </c>
      <c r="N7101" s="1286">
        <v>0</v>
      </c>
      <c r="O7101" s="1286">
        <v>0</v>
      </c>
      <c r="P7101" s="1286">
        <v>0</v>
      </c>
      <c r="Q7101" s="1286"/>
      <c r="R7101" s="1286"/>
      <c r="S7101" s="1286"/>
      <c r="T7101" s="1286"/>
      <c r="U7101" s="1286"/>
      <c r="V7101" s="1286"/>
      <c r="W7101" s="1345"/>
      <c r="X7101" s="1345"/>
      <c r="Y7101" s="1345"/>
      <c r="Z7101" s="1345"/>
      <c r="AA7101" s="1345"/>
      <c r="AB7101" s="1345"/>
      <c r="AC7101" s="1507">
        <f t="shared" si="2470"/>
        <v>1</v>
      </c>
      <c r="AD7101" s="1508">
        <f t="shared" si="2471"/>
        <v>1469.48</v>
      </c>
      <c r="AE7101" s="14" t="s">
        <v>334</v>
      </c>
      <c r="AF7101" s="14">
        <f t="shared" si="2472"/>
        <v>0</v>
      </c>
      <c r="AG7101" s="14" t="e">
        <f t="shared" si="2473"/>
        <v>#DIV/0!</v>
      </c>
      <c r="AH7101" s="14" t="s">
        <v>334</v>
      </c>
      <c r="AI7101" s="14" t="s">
        <v>334</v>
      </c>
      <c r="AJ7101" s="1294"/>
    </row>
    <row r="7102" spans="1:36" ht="15.75">
      <c r="A7102" s="4508" t="s">
        <v>2409</v>
      </c>
      <c r="B7102" s="4508"/>
      <c r="C7102" s="4508"/>
      <c r="D7102" s="4508"/>
      <c r="E7102" s="4508"/>
      <c r="F7102" s="4508"/>
      <c r="G7102" s="4508"/>
      <c r="H7102" s="4508"/>
      <c r="I7102" s="4508"/>
      <c r="J7102" s="4508"/>
      <c r="K7102" s="4508"/>
      <c r="L7102" s="4508"/>
      <c r="M7102" s="4508"/>
      <c r="N7102" s="4508"/>
      <c r="O7102" s="4508"/>
      <c r="P7102" s="4508"/>
      <c r="Q7102" s="4508"/>
      <c r="R7102" s="4508"/>
      <c r="S7102" s="4508"/>
      <c r="T7102" s="4508"/>
      <c r="U7102" s="4508"/>
      <c r="V7102" s="4508"/>
      <c r="W7102" s="4508"/>
      <c r="X7102" s="4508"/>
      <c r="Y7102" s="4508"/>
      <c r="Z7102" s="4508"/>
      <c r="AA7102" s="4508"/>
      <c r="AB7102" s="4508"/>
      <c r="AC7102" s="4508"/>
      <c r="AD7102" s="4508"/>
      <c r="AE7102" s="4508"/>
      <c r="AF7102" s="4508"/>
      <c r="AG7102" s="4508"/>
      <c r="AH7102" s="4508"/>
      <c r="AI7102" s="4508"/>
      <c r="AJ7102" s="4508"/>
    </row>
    <row r="7103" spans="1:36" ht="15.75">
      <c r="A7103" s="1461">
        <v>1</v>
      </c>
      <c r="B7103" s="1404" t="s">
        <v>652</v>
      </c>
      <c r="C7103" s="1353" t="s">
        <v>66</v>
      </c>
      <c r="D7103" s="1346">
        <v>0.7</v>
      </c>
      <c r="E7103" s="1353">
        <v>28166</v>
      </c>
      <c r="F7103" s="1345">
        <f t="shared" ref="F7103:F7110" si="2474">E7103*D7103</f>
        <v>19716.199999999997</v>
      </c>
      <c r="G7103" s="1286"/>
      <c r="H7103" s="1345"/>
      <c r="I7103" s="1349">
        <v>44285</v>
      </c>
      <c r="J7103" s="1349">
        <v>45901</v>
      </c>
      <c r="K7103" s="1345"/>
      <c r="L7103" s="1345">
        <v>314</v>
      </c>
      <c r="M7103" s="1347">
        <v>44281</v>
      </c>
      <c r="N7103" s="1353">
        <v>1276</v>
      </c>
      <c r="O7103" s="1345">
        <v>0</v>
      </c>
      <c r="P7103" s="1345">
        <v>2070</v>
      </c>
      <c r="Q7103" s="1345"/>
      <c r="R7103" s="1345"/>
      <c r="S7103" s="1345"/>
      <c r="T7103" s="1345"/>
      <c r="U7103" s="1345"/>
      <c r="V7103" s="1345"/>
      <c r="W7103" s="1345"/>
      <c r="X7103" s="1345"/>
      <c r="Y7103" s="1345"/>
      <c r="Z7103" s="1345"/>
      <c r="AA7103" s="1345"/>
      <c r="AB7103" s="1345"/>
      <c r="AC7103" s="1507">
        <f t="shared" ref="AC7103:AC7121" si="2475">E7103+G7103-N7103-O7103-AA7103-P7103-Q7103-R7103-S7103-T7103-U7103-V7103-W7103-X7103-Y7103</f>
        <v>24820</v>
      </c>
      <c r="AD7103" s="1508">
        <f t="shared" ref="AD7103:AD7121" si="2476">D7103*AC7103</f>
        <v>17374</v>
      </c>
      <c r="AE7103" s="14">
        <f>(J7103-"01.04.2023")/30</f>
        <v>29.466666666666665</v>
      </c>
      <c r="AF7103" s="14">
        <f t="shared" ref="AF7103:AF7121" si="2477">(N7103+O7103+P7103+Q7103+R7103+S7103+T7103+U7103+V7103+W7103+X7103+Y7103)/3</f>
        <v>1115.3333333333333</v>
      </c>
      <c r="AG7103" s="14">
        <f t="shared" ref="AG7103:AG7121" si="2478">AC7103/AF7103</f>
        <v>22.25343693962941</v>
      </c>
      <c r="AH7103" s="14">
        <f>AG7103-AE7103</f>
        <v>-7.2132297270372554</v>
      </c>
      <c r="AI7103" s="14">
        <f>AC7103-(AE7103*AF7103)</f>
        <v>-8045.1555555555533</v>
      </c>
      <c r="AJ7103" s="1294"/>
    </row>
    <row r="7104" spans="1:36" ht="15.75">
      <c r="A7104" s="1461" t="e">
        <f>#REF!+1</f>
        <v>#REF!</v>
      </c>
      <c r="B7104" s="1404" t="s">
        <v>175</v>
      </c>
      <c r="C7104" s="1286" t="s">
        <v>66</v>
      </c>
      <c r="D7104" s="1346">
        <v>300</v>
      </c>
      <c r="E7104" s="1286">
        <v>70</v>
      </c>
      <c r="F7104" s="1345">
        <f t="shared" si="2474"/>
        <v>21000</v>
      </c>
      <c r="G7104" s="1286"/>
      <c r="H7104" s="1345"/>
      <c r="I7104" s="1351">
        <v>44298</v>
      </c>
      <c r="J7104" s="1350" t="s">
        <v>231</v>
      </c>
      <c r="K7104" s="1345"/>
      <c r="L7104" s="1345">
        <v>375</v>
      </c>
      <c r="M7104" s="1347">
        <v>44293</v>
      </c>
      <c r="N7104" s="1286">
        <v>0</v>
      </c>
      <c r="O7104" s="1345">
        <v>0</v>
      </c>
      <c r="P7104" s="1345">
        <v>0</v>
      </c>
      <c r="Q7104" s="1345"/>
      <c r="R7104" s="1345"/>
      <c r="S7104" s="1345"/>
      <c r="T7104" s="1345"/>
      <c r="U7104" s="1345"/>
      <c r="V7104" s="1345"/>
      <c r="W7104" s="1345"/>
      <c r="X7104" s="1345"/>
      <c r="Y7104" s="1345"/>
      <c r="Z7104" s="1345"/>
      <c r="AA7104" s="1345"/>
      <c r="AB7104" s="1345"/>
      <c r="AC7104" s="1507">
        <f t="shared" si="2475"/>
        <v>70</v>
      </c>
      <c r="AD7104" s="1508">
        <f t="shared" si="2476"/>
        <v>21000</v>
      </c>
      <c r="AE7104" s="14" t="s">
        <v>334</v>
      </c>
      <c r="AF7104" s="14">
        <f t="shared" si="2477"/>
        <v>0</v>
      </c>
      <c r="AG7104" s="14" t="e">
        <f t="shared" si="2478"/>
        <v>#DIV/0!</v>
      </c>
      <c r="AH7104" s="14" t="s">
        <v>334</v>
      </c>
      <c r="AI7104" s="14" t="s">
        <v>334</v>
      </c>
      <c r="AJ7104" s="1294"/>
    </row>
    <row r="7105" spans="1:36" ht="15.75">
      <c r="A7105" s="1461">
        <v>2</v>
      </c>
      <c r="B7105" s="1355" t="s">
        <v>2410</v>
      </c>
      <c r="C7105" s="1286" t="s">
        <v>181</v>
      </c>
      <c r="D7105" s="1346">
        <v>220</v>
      </c>
      <c r="E7105" s="1286">
        <v>263</v>
      </c>
      <c r="F7105" s="1345">
        <f t="shared" si="2474"/>
        <v>57860</v>
      </c>
      <c r="G7105" s="1286"/>
      <c r="H7105" s="1345"/>
      <c r="I7105" s="1351">
        <v>44313</v>
      </c>
      <c r="J7105" s="1349" t="s">
        <v>231</v>
      </c>
      <c r="K7105" s="1345"/>
      <c r="L7105" s="1345">
        <v>465</v>
      </c>
      <c r="M7105" s="1347">
        <v>44313</v>
      </c>
      <c r="N7105" s="1286">
        <v>0</v>
      </c>
      <c r="O7105" s="1345">
        <v>0</v>
      </c>
      <c r="P7105" s="1345">
        <v>0</v>
      </c>
      <c r="Q7105" s="1345"/>
      <c r="R7105" s="1345"/>
      <c r="S7105" s="1345"/>
      <c r="T7105" s="1345"/>
      <c r="U7105" s="1345"/>
      <c r="V7105" s="1345"/>
      <c r="W7105" s="1345"/>
      <c r="X7105" s="1345"/>
      <c r="Y7105" s="1345"/>
      <c r="Z7105" s="1345"/>
      <c r="AA7105" s="1345"/>
      <c r="AB7105" s="1345"/>
      <c r="AC7105" s="1507">
        <f t="shared" si="2475"/>
        <v>263</v>
      </c>
      <c r="AD7105" s="1508">
        <f t="shared" si="2476"/>
        <v>57860</v>
      </c>
      <c r="AE7105" s="14" t="s">
        <v>334</v>
      </c>
      <c r="AF7105" s="14">
        <f t="shared" si="2477"/>
        <v>0</v>
      </c>
      <c r="AG7105" s="14" t="e">
        <f t="shared" si="2478"/>
        <v>#DIV/0!</v>
      </c>
      <c r="AH7105" s="14" t="s">
        <v>334</v>
      </c>
      <c r="AI7105" s="14" t="s">
        <v>334</v>
      </c>
      <c r="AJ7105" s="1294"/>
    </row>
    <row r="7106" spans="1:36" ht="15.75">
      <c r="A7106" s="1461">
        <f>A7105+1</f>
        <v>3</v>
      </c>
      <c r="B7106" s="1355" t="s">
        <v>2411</v>
      </c>
      <c r="C7106" s="1286" t="s">
        <v>181</v>
      </c>
      <c r="D7106" s="1350">
        <v>220</v>
      </c>
      <c r="E7106" s="1286">
        <v>164</v>
      </c>
      <c r="F7106" s="1345">
        <f t="shared" si="2474"/>
        <v>36080</v>
      </c>
      <c r="G7106" s="1286"/>
      <c r="H7106" s="1345"/>
      <c r="I7106" s="1351">
        <v>44313</v>
      </c>
      <c r="J7106" s="1349" t="s">
        <v>231</v>
      </c>
      <c r="K7106" s="1345"/>
      <c r="L7106" s="1345">
        <v>464</v>
      </c>
      <c r="M7106" s="1347">
        <v>44313</v>
      </c>
      <c r="N7106" s="1286">
        <v>0</v>
      </c>
      <c r="O7106" s="1345">
        <v>20</v>
      </c>
      <c r="P7106" s="1345">
        <v>20</v>
      </c>
      <c r="Q7106" s="1345"/>
      <c r="R7106" s="1345"/>
      <c r="S7106" s="1345"/>
      <c r="T7106" s="1345"/>
      <c r="U7106" s="1345"/>
      <c r="V7106" s="1345"/>
      <c r="W7106" s="1345"/>
      <c r="X7106" s="1345"/>
      <c r="Y7106" s="1345"/>
      <c r="Z7106" s="1345"/>
      <c r="AA7106" s="1345"/>
      <c r="AB7106" s="1345"/>
      <c r="AC7106" s="1507">
        <f t="shared" si="2475"/>
        <v>124</v>
      </c>
      <c r="AD7106" s="1508">
        <f t="shared" si="2476"/>
        <v>27280</v>
      </c>
      <c r="AE7106" s="14" t="s">
        <v>334</v>
      </c>
      <c r="AF7106" s="14">
        <f t="shared" si="2477"/>
        <v>13.333333333333334</v>
      </c>
      <c r="AG7106" s="14">
        <f t="shared" si="2478"/>
        <v>9.2999999999999989</v>
      </c>
      <c r="AH7106" s="14" t="s">
        <v>334</v>
      </c>
      <c r="AI7106" s="14" t="s">
        <v>334</v>
      </c>
      <c r="AJ7106" s="1294"/>
    </row>
    <row r="7107" spans="1:36" ht="15.75">
      <c r="A7107" s="1461">
        <f>A7106+1</f>
        <v>4</v>
      </c>
      <c r="B7107" s="1355" t="s">
        <v>2410</v>
      </c>
      <c r="C7107" s="1286" t="s">
        <v>181</v>
      </c>
      <c r="D7107" s="1346">
        <v>220</v>
      </c>
      <c r="E7107" s="1286">
        <v>566</v>
      </c>
      <c r="F7107" s="1345">
        <f t="shared" si="2474"/>
        <v>124520</v>
      </c>
      <c r="G7107" s="1286"/>
      <c r="H7107" s="1345"/>
      <c r="I7107" s="1351">
        <v>44313</v>
      </c>
      <c r="J7107" s="1349" t="s">
        <v>231</v>
      </c>
      <c r="K7107" s="1345"/>
      <c r="L7107" s="1345">
        <v>464</v>
      </c>
      <c r="M7107" s="1347">
        <v>44313</v>
      </c>
      <c r="N7107" s="1286">
        <v>0</v>
      </c>
      <c r="O7107" s="1345">
        <v>0</v>
      </c>
      <c r="P7107" s="1345">
        <v>315</v>
      </c>
      <c r="Q7107" s="1345"/>
      <c r="R7107" s="1345"/>
      <c r="S7107" s="1345"/>
      <c r="T7107" s="1345"/>
      <c r="U7107" s="1345"/>
      <c r="V7107" s="1345"/>
      <c r="W7107" s="1345"/>
      <c r="X7107" s="1345"/>
      <c r="Y7107" s="1345"/>
      <c r="Z7107" s="1345"/>
      <c r="AA7107" s="1345"/>
      <c r="AB7107" s="1345"/>
      <c r="AC7107" s="1507">
        <f t="shared" si="2475"/>
        <v>251</v>
      </c>
      <c r="AD7107" s="1508">
        <f t="shared" si="2476"/>
        <v>55220</v>
      </c>
      <c r="AE7107" s="14" t="s">
        <v>334</v>
      </c>
      <c r="AF7107" s="14">
        <f t="shared" si="2477"/>
        <v>105</v>
      </c>
      <c r="AG7107" s="14">
        <f t="shared" si="2478"/>
        <v>2.3904761904761904</v>
      </c>
      <c r="AH7107" s="14" t="s">
        <v>334</v>
      </c>
      <c r="AI7107" s="14" t="s">
        <v>334</v>
      </c>
      <c r="AJ7107" s="1294"/>
    </row>
    <row r="7108" spans="1:36" ht="15.75">
      <c r="A7108" s="1461">
        <v>3</v>
      </c>
      <c r="B7108" s="1355" t="s">
        <v>656</v>
      </c>
      <c r="C7108" s="1286" t="s">
        <v>181</v>
      </c>
      <c r="D7108" s="1408">
        <v>56.98</v>
      </c>
      <c r="E7108" s="1286">
        <v>685</v>
      </c>
      <c r="F7108" s="1345">
        <f t="shared" si="2474"/>
        <v>39031.299999999996</v>
      </c>
      <c r="G7108" s="1286"/>
      <c r="H7108" s="1345"/>
      <c r="I7108" s="1351">
        <v>44294</v>
      </c>
      <c r="J7108" s="1349" t="s">
        <v>231</v>
      </c>
      <c r="K7108" s="1345"/>
      <c r="L7108" s="1345">
        <v>377</v>
      </c>
      <c r="M7108" s="1347">
        <v>44293</v>
      </c>
      <c r="N7108" s="1286">
        <v>0</v>
      </c>
      <c r="O7108" s="1345">
        <v>8</v>
      </c>
      <c r="P7108" s="1345">
        <v>60</v>
      </c>
      <c r="Q7108" s="1345"/>
      <c r="R7108" s="1345"/>
      <c r="S7108" s="1345"/>
      <c r="T7108" s="1345"/>
      <c r="U7108" s="1345"/>
      <c r="V7108" s="1345"/>
      <c r="W7108" s="1345"/>
      <c r="X7108" s="1345"/>
      <c r="Y7108" s="1345"/>
      <c r="Z7108" s="1345"/>
      <c r="AA7108" s="1345"/>
      <c r="AB7108" s="1345"/>
      <c r="AC7108" s="1507">
        <f t="shared" si="2475"/>
        <v>617</v>
      </c>
      <c r="AD7108" s="1508">
        <f t="shared" si="2476"/>
        <v>35156.659999999996</v>
      </c>
      <c r="AE7108" s="14" t="s">
        <v>334</v>
      </c>
      <c r="AF7108" s="14">
        <f t="shared" si="2477"/>
        <v>22.666666666666668</v>
      </c>
      <c r="AG7108" s="14">
        <f t="shared" si="2478"/>
        <v>27.220588235294116</v>
      </c>
      <c r="AH7108" s="14" t="s">
        <v>334</v>
      </c>
      <c r="AI7108" s="14" t="s">
        <v>334</v>
      </c>
      <c r="AJ7108" s="1294"/>
    </row>
    <row r="7109" spans="1:36" ht="15.75">
      <c r="A7109" s="1461">
        <f>A7108+1</f>
        <v>4</v>
      </c>
      <c r="B7109" s="1355" t="s">
        <v>657</v>
      </c>
      <c r="C7109" s="1286" t="s">
        <v>181</v>
      </c>
      <c r="D7109" s="1408">
        <v>56.98</v>
      </c>
      <c r="E7109" s="1286">
        <v>2460</v>
      </c>
      <c r="F7109" s="1345">
        <f t="shared" si="2474"/>
        <v>140170.79999999999</v>
      </c>
      <c r="G7109" s="1286"/>
      <c r="H7109" s="1345"/>
      <c r="I7109" s="1351">
        <v>44294</v>
      </c>
      <c r="J7109" s="1349" t="s">
        <v>231</v>
      </c>
      <c r="K7109" s="1345"/>
      <c r="L7109" s="1345">
        <v>377</v>
      </c>
      <c r="M7109" s="1347">
        <v>44293</v>
      </c>
      <c r="N7109" s="1286">
        <v>0</v>
      </c>
      <c r="O7109" s="1345">
        <v>25</v>
      </c>
      <c r="P7109" s="1345">
        <v>65</v>
      </c>
      <c r="Q7109" s="1345"/>
      <c r="R7109" s="1345"/>
      <c r="S7109" s="1345"/>
      <c r="T7109" s="1345"/>
      <c r="U7109" s="1345"/>
      <c r="V7109" s="1345"/>
      <c r="W7109" s="1345"/>
      <c r="X7109" s="1345"/>
      <c r="Y7109" s="1345"/>
      <c r="Z7109" s="1345"/>
      <c r="AA7109" s="1345"/>
      <c r="AB7109" s="1345"/>
      <c r="AC7109" s="1507">
        <f t="shared" si="2475"/>
        <v>2370</v>
      </c>
      <c r="AD7109" s="1508">
        <f t="shared" si="2476"/>
        <v>135042.6</v>
      </c>
      <c r="AE7109" s="14" t="s">
        <v>334</v>
      </c>
      <c r="AF7109" s="14">
        <f t="shared" si="2477"/>
        <v>30</v>
      </c>
      <c r="AG7109" s="14">
        <f t="shared" si="2478"/>
        <v>79</v>
      </c>
      <c r="AH7109" s="14" t="s">
        <v>334</v>
      </c>
      <c r="AI7109" s="14" t="s">
        <v>334</v>
      </c>
      <c r="AJ7109" s="1294"/>
    </row>
    <row r="7110" spans="1:36" ht="15.75">
      <c r="A7110" s="1461">
        <f>A7109+1</f>
        <v>5</v>
      </c>
      <c r="B7110" s="1355" t="s">
        <v>658</v>
      </c>
      <c r="C7110" s="1286" t="s">
        <v>181</v>
      </c>
      <c r="D7110" s="1408">
        <v>56.98</v>
      </c>
      <c r="E7110" s="1286">
        <v>21</v>
      </c>
      <c r="F7110" s="1345">
        <f t="shared" si="2474"/>
        <v>1196.58</v>
      </c>
      <c r="G7110" s="1286"/>
      <c r="H7110" s="1345"/>
      <c r="I7110" s="1351">
        <v>44294</v>
      </c>
      <c r="J7110" s="1349" t="s">
        <v>231</v>
      </c>
      <c r="K7110" s="1345"/>
      <c r="L7110" s="1345">
        <v>377</v>
      </c>
      <c r="M7110" s="1347">
        <v>44293</v>
      </c>
      <c r="N7110" s="1286">
        <v>0</v>
      </c>
      <c r="O7110" s="1345">
        <v>0</v>
      </c>
      <c r="P7110" s="1345">
        <v>5</v>
      </c>
      <c r="Q7110" s="1345"/>
      <c r="R7110" s="1345"/>
      <c r="S7110" s="1345"/>
      <c r="T7110" s="1345"/>
      <c r="U7110" s="1345"/>
      <c r="V7110" s="1345"/>
      <c r="W7110" s="1345"/>
      <c r="X7110" s="1345"/>
      <c r="Y7110" s="1345"/>
      <c r="Z7110" s="1345"/>
      <c r="AA7110" s="1345"/>
      <c r="AB7110" s="1345"/>
      <c r="AC7110" s="1507">
        <f t="shared" si="2475"/>
        <v>16</v>
      </c>
      <c r="AD7110" s="1508">
        <f t="shared" si="2476"/>
        <v>911.68</v>
      </c>
      <c r="AE7110" s="14" t="s">
        <v>334</v>
      </c>
      <c r="AF7110" s="14">
        <f t="shared" si="2477"/>
        <v>1.6666666666666667</v>
      </c>
      <c r="AG7110" s="14">
        <f t="shared" si="2478"/>
        <v>9.6</v>
      </c>
      <c r="AH7110" s="14" t="s">
        <v>334</v>
      </c>
      <c r="AI7110" s="14" t="s">
        <v>334</v>
      </c>
      <c r="AJ7110" s="1294"/>
    </row>
    <row r="7111" spans="1:36" ht="15.75">
      <c r="A7111" s="1461" t="e">
        <f>#REF!+1</f>
        <v>#REF!</v>
      </c>
      <c r="B7111" s="1402" t="s">
        <v>6748</v>
      </c>
      <c r="C7111" s="1353" t="s">
        <v>65</v>
      </c>
      <c r="D7111" s="2772">
        <v>533.91999999999996</v>
      </c>
      <c r="E7111" s="1400"/>
      <c r="F7111" s="1345"/>
      <c r="G7111" s="1403">
        <v>240</v>
      </c>
      <c r="H7111" s="1345">
        <f t="shared" ref="H7111:H7116" si="2479">G7111*D7111</f>
        <v>128140.79999999999</v>
      </c>
      <c r="I7111" s="1349">
        <v>45007</v>
      </c>
      <c r="J7111" s="1347">
        <v>45034</v>
      </c>
      <c r="K7111" s="1345"/>
      <c r="L7111" s="1345"/>
      <c r="M7111" s="1345"/>
      <c r="N7111" s="1286">
        <v>0</v>
      </c>
      <c r="O7111" s="1345">
        <v>0</v>
      </c>
      <c r="P7111" s="1345">
        <v>114</v>
      </c>
      <c r="Q7111" s="1345"/>
      <c r="R7111" s="1345"/>
      <c r="S7111" s="1345"/>
      <c r="T7111" s="1345"/>
      <c r="U7111" s="1345"/>
      <c r="V7111" s="1345"/>
      <c r="W7111" s="1345"/>
      <c r="X7111" s="1345"/>
      <c r="Y7111" s="1345"/>
      <c r="Z7111" s="1345"/>
      <c r="AA7111" s="1345"/>
      <c r="AB7111" s="1345"/>
      <c r="AC7111" s="1507">
        <f t="shared" si="2475"/>
        <v>126</v>
      </c>
      <c r="AD7111" s="1508">
        <f t="shared" si="2476"/>
        <v>67273.919999999998</v>
      </c>
      <c r="AE7111" s="14">
        <f t="shared" ref="AE7111:AE7116" si="2480">(J7111-"01.04.2023")/30</f>
        <v>0.56666666666666665</v>
      </c>
      <c r="AF7111" s="14">
        <f t="shared" si="2477"/>
        <v>38</v>
      </c>
      <c r="AG7111" s="14">
        <f t="shared" si="2478"/>
        <v>3.3157894736842106</v>
      </c>
      <c r="AH7111" s="14">
        <f t="shared" ref="AH7111:AH7116" si="2481">AG7111-AE7111</f>
        <v>2.7491228070175442</v>
      </c>
      <c r="AI7111" s="14">
        <f t="shared" ref="AI7111:AI7116" si="2482">AC7111-(AE7111*AF7111)</f>
        <v>104.46666666666667</v>
      </c>
      <c r="AJ7111" s="1294"/>
    </row>
    <row r="7112" spans="1:36" ht="15.75">
      <c r="A7112" s="1461">
        <v>6</v>
      </c>
      <c r="B7112" s="1402" t="s">
        <v>10636</v>
      </c>
      <c r="C7112" s="1353" t="s">
        <v>65</v>
      </c>
      <c r="D7112" s="2772">
        <v>274.26</v>
      </c>
      <c r="E7112" s="1400"/>
      <c r="F7112" s="1345"/>
      <c r="G7112" s="1403">
        <v>10</v>
      </c>
      <c r="H7112" s="1345">
        <f t="shared" si="2479"/>
        <v>2742.6</v>
      </c>
      <c r="I7112" s="1349">
        <v>44987</v>
      </c>
      <c r="J7112" s="1347">
        <v>45070</v>
      </c>
      <c r="K7112" s="1345"/>
      <c r="L7112" s="1345"/>
      <c r="M7112" s="1345"/>
      <c r="N7112" s="1286">
        <v>0</v>
      </c>
      <c r="O7112" s="1345">
        <v>0</v>
      </c>
      <c r="P7112" s="1345">
        <v>5</v>
      </c>
      <c r="Q7112" s="1345"/>
      <c r="R7112" s="1345"/>
      <c r="S7112" s="1345"/>
      <c r="T7112" s="1345"/>
      <c r="U7112" s="1345"/>
      <c r="V7112" s="1345"/>
      <c r="W7112" s="1345"/>
      <c r="X7112" s="1345"/>
      <c r="Y7112" s="1345"/>
      <c r="Z7112" s="1345"/>
      <c r="AA7112" s="1345"/>
      <c r="AB7112" s="1345"/>
      <c r="AC7112" s="1507">
        <f t="shared" si="2475"/>
        <v>5</v>
      </c>
      <c r="AD7112" s="1508">
        <f t="shared" si="2476"/>
        <v>1371.3</v>
      </c>
      <c r="AE7112" s="14">
        <f t="shared" si="2480"/>
        <v>1.7666666666666666</v>
      </c>
      <c r="AF7112" s="14">
        <f t="shared" si="2477"/>
        <v>1.6666666666666667</v>
      </c>
      <c r="AG7112" s="14">
        <f t="shared" si="2478"/>
        <v>3</v>
      </c>
      <c r="AH7112" s="14">
        <f t="shared" si="2481"/>
        <v>1.2333333333333334</v>
      </c>
      <c r="AI7112" s="14">
        <f t="shared" si="2482"/>
        <v>2.0555555555555554</v>
      </c>
      <c r="AJ7112" s="1294"/>
    </row>
    <row r="7113" spans="1:36" ht="15.75">
      <c r="A7113" s="1461" t="e">
        <f>#REF!+1</f>
        <v>#REF!</v>
      </c>
      <c r="B7113" s="1355" t="s">
        <v>9445</v>
      </c>
      <c r="C7113" s="1353" t="s">
        <v>66</v>
      </c>
      <c r="D7113" s="1346">
        <v>40.912039999999998</v>
      </c>
      <c r="E7113" s="1400">
        <v>0</v>
      </c>
      <c r="F7113" s="1345">
        <v>0</v>
      </c>
      <c r="G7113" s="1403">
        <v>40</v>
      </c>
      <c r="H7113" s="1345">
        <f t="shared" si="2479"/>
        <v>1636.4815999999998</v>
      </c>
      <c r="I7113" s="1349">
        <v>45007</v>
      </c>
      <c r="J7113" s="1351">
        <v>45260</v>
      </c>
      <c r="K7113" s="1345"/>
      <c r="L7113" s="1345"/>
      <c r="M7113" s="1345"/>
      <c r="N7113" s="1286">
        <v>0</v>
      </c>
      <c r="O7113" s="1345">
        <v>0</v>
      </c>
      <c r="P7113" s="1345">
        <v>19</v>
      </c>
      <c r="Q7113" s="1345"/>
      <c r="R7113" s="1345"/>
      <c r="S7113" s="1345"/>
      <c r="T7113" s="1345"/>
      <c r="U7113" s="1345"/>
      <c r="V7113" s="1345"/>
      <c r="W7113" s="1345"/>
      <c r="X7113" s="1345"/>
      <c r="Y7113" s="1345"/>
      <c r="Z7113" s="1345"/>
      <c r="AA7113" s="1345"/>
      <c r="AB7113" s="1345"/>
      <c r="AC7113" s="1507">
        <f t="shared" si="2475"/>
        <v>21</v>
      </c>
      <c r="AD7113" s="1508">
        <f t="shared" si="2476"/>
        <v>859.15283999999997</v>
      </c>
      <c r="AE7113" s="14">
        <f t="shared" si="2480"/>
        <v>8.1</v>
      </c>
      <c r="AF7113" s="14">
        <f t="shared" si="2477"/>
        <v>6.333333333333333</v>
      </c>
      <c r="AG7113" s="14">
        <f t="shared" si="2478"/>
        <v>3.3157894736842106</v>
      </c>
      <c r="AH7113" s="14">
        <f t="shared" si="2481"/>
        <v>-4.784210526315789</v>
      </c>
      <c r="AI7113" s="14">
        <f t="shared" si="2482"/>
        <v>-30.299999999999997</v>
      </c>
      <c r="AJ7113" s="1294"/>
    </row>
    <row r="7114" spans="1:36" ht="15.75">
      <c r="A7114" s="1461" t="e">
        <f>A7113+1</f>
        <v>#REF!</v>
      </c>
      <c r="B7114" s="1355" t="s">
        <v>2413</v>
      </c>
      <c r="C7114" s="1353" t="s">
        <v>66</v>
      </c>
      <c r="D7114" s="1346">
        <v>0</v>
      </c>
      <c r="E7114" s="1400">
        <v>576</v>
      </c>
      <c r="F7114" s="1345">
        <f>E7114*D7114</f>
        <v>0</v>
      </c>
      <c r="G7114" s="1403"/>
      <c r="H7114" s="1345">
        <f t="shared" si="2479"/>
        <v>0</v>
      </c>
      <c r="I7114" s="1349">
        <v>44610</v>
      </c>
      <c r="J7114" s="1351">
        <v>46234</v>
      </c>
      <c r="K7114" s="1345"/>
      <c r="L7114" s="1345"/>
      <c r="M7114" s="1345"/>
      <c r="N7114" s="1286">
        <v>148</v>
      </c>
      <c r="O7114" s="1345">
        <v>0</v>
      </c>
      <c r="P7114" s="1345">
        <v>302</v>
      </c>
      <c r="Q7114" s="1345"/>
      <c r="R7114" s="1345"/>
      <c r="S7114" s="1345"/>
      <c r="T7114" s="1345"/>
      <c r="U7114" s="1345"/>
      <c r="V7114" s="1345"/>
      <c r="W7114" s="1345"/>
      <c r="X7114" s="1345"/>
      <c r="Y7114" s="1345"/>
      <c r="Z7114" s="1345"/>
      <c r="AA7114" s="1345"/>
      <c r="AB7114" s="1345"/>
      <c r="AC7114" s="1507">
        <f t="shared" si="2475"/>
        <v>126</v>
      </c>
      <c r="AD7114" s="1508">
        <f t="shared" si="2476"/>
        <v>0</v>
      </c>
      <c r="AE7114" s="14">
        <f t="shared" si="2480"/>
        <v>40.56666666666667</v>
      </c>
      <c r="AF7114" s="14">
        <f t="shared" si="2477"/>
        <v>150</v>
      </c>
      <c r="AG7114" s="14">
        <f t="shared" si="2478"/>
        <v>0.84</v>
      </c>
      <c r="AH7114" s="14">
        <f t="shared" si="2481"/>
        <v>-39.726666666666667</v>
      </c>
      <c r="AI7114" s="14">
        <f t="shared" si="2482"/>
        <v>-5959.0000000000009</v>
      </c>
      <c r="AJ7114" s="1294"/>
    </row>
    <row r="7115" spans="1:36" ht="15.75">
      <c r="A7115" s="1461">
        <v>8</v>
      </c>
      <c r="B7115" s="1355" t="s">
        <v>2413</v>
      </c>
      <c r="C7115" s="1353" t="s">
        <v>66</v>
      </c>
      <c r="D7115" s="2772">
        <v>1.2354000000000001</v>
      </c>
      <c r="E7115" s="1400">
        <v>400</v>
      </c>
      <c r="F7115" s="1345">
        <f>E7115*D7115</f>
        <v>494.16</v>
      </c>
      <c r="G7115" s="1403"/>
      <c r="H7115" s="1345">
        <f t="shared" si="2479"/>
        <v>0</v>
      </c>
      <c r="I7115" s="1349">
        <v>44761</v>
      </c>
      <c r="J7115" s="1351">
        <v>46296</v>
      </c>
      <c r="K7115" s="1345"/>
      <c r="L7115" s="1345"/>
      <c r="M7115" s="1345"/>
      <c r="N7115" s="1286">
        <v>0</v>
      </c>
      <c r="O7115" s="1345">
        <v>82</v>
      </c>
      <c r="P7115" s="1345">
        <v>14</v>
      </c>
      <c r="Q7115" s="1345"/>
      <c r="R7115" s="1345"/>
      <c r="S7115" s="1345"/>
      <c r="T7115" s="1345"/>
      <c r="U7115" s="1345"/>
      <c r="V7115" s="1345"/>
      <c r="W7115" s="1345"/>
      <c r="X7115" s="1345"/>
      <c r="Y7115" s="1345"/>
      <c r="Z7115" s="1345"/>
      <c r="AA7115" s="1345"/>
      <c r="AB7115" s="1345"/>
      <c r="AC7115" s="1507">
        <f t="shared" si="2475"/>
        <v>304</v>
      </c>
      <c r="AD7115" s="1508">
        <f t="shared" si="2476"/>
        <v>375.5616</v>
      </c>
      <c r="AE7115" s="14">
        <f t="shared" si="2480"/>
        <v>42.633333333333333</v>
      </c>
      <c r="AF7115" s="14">
        <f t="shared" si="2477"/>
        <v>32</v>
      </c>
      <c r="AG7115" s="14">
        <f t="shared" si="2478"/>
        <v>9.5</v>
      </c>
      <c r="AH7115" s="14">
        <f t="shared" si="2481"/>
        <v>-33.133333333333333</v>
      </c>
      <c r="AI7115" s="14">
        <f t="shared" si="2482"/>
        <v>-1060.2666666666667</v>
      </c>
      <c r="AJ7115" s="1294"/>
    </row>
    <row r="7116" spans="1:36" ht="15.75">
      <c r="A7116" s="1461">
        <v>9</v>
      </c>
      <c r="B7116" s="1402" t="s">
        <v>6749</v>
      </c>
      <c r="C7116" s="1353" t="s">
        <v>66</v>
      </c>
      <c r="D7116" s="2772">
        <v>3.54</v>
      </c>
      <c r="E7116" s="1400">
        <v>0</v>
      </c>
      <c r="F7116" s="1345">
        <v>0</v>
      </c>
      <c r="G7116" s="1403">
        <v>240</v>
      </c>
      <c r="H7116" s="1345">
        <f t="shared" si="2479"/>
        <v>849.6</v>
      </c>
      <c r="I7116" s="1349">
        <v>45007</v>
      </c>
      <c r="J7116" s="1405" t="s">
        <v>869</v>
      </c>
      <c r="K7116" s="1345"/>
      <c r="L7116" s="1345"/>
      <c r="M7116" s="1345"/>
      <c r="N7116" s="1286">
        <v>0</v>
      </c>
      <c r="O7116" s="1345">
        <v>0</v>
      </c>
      <c r="P7116" s="1345">
        <v>0</v>
      </c>
      <c r="Q7116" s="1345"/>
      <c r="R7116" s="1345"/>
      <c r="S7116" s="1345"/>
      <c r="T7116" s="1345"/>
      <c r="U7116" s="1345"/>
      <c r="V7116" s="1345"/>
      <c r="W7116" s="1345"/>
      <c r="X7116" s="1345"/>
      <c r="Y7116" s="1345"/>
      <c r="Z7116" s="1345"/>
      <c r="AA7116" s="1345"/>
      <c r="AB7116" s="1345"/>
      <c r="AC7116" s="1507">
        <f t="shared" si="2475"/>
        <v>240</v>
      </c>
      <c r="AD7116" s="1508">
        <f t="shared" si="2476"/>
        <v>849.6</v>
      </c>
      <c r="AE7116" s="14">
        <f t="shared" si="2480"/>
        <v>43.633333333333333</v>
      </c>
      <c r="AF7116" s="14">
        <f t="shared" si="2477"/>
        <v>0</v>
      </c>
      <c r="AG7116" s="14" t="e">
        <f t="shared" si="2478"/>
        <v>#DIV/0!</v>
      </c>
      <c r="AH7116" s="14" t="e">
        <f t="shared" si="2481"/>
        <v>#DIV/0!</v>
      </c>
      <c r="AI7116" s="14">
        <f t="shared" si="2482"/>
        <v>240</v>
      </c>
      <c r="AJ7116" s="1294"/>
    </row>
    <row r="7117" spans="1:36" ht="15.75">
      <c r="A7117" s="1461">
        <v>10</v>
      </c>
      <c r="B7117" s="1402" t="s">
        <v>8672</v>
      </c>
      <c r="C7117" s="1353" t="s">
        <v>66</v>
      </c>
      <c r="D7117" s="2772">
        <v>33.58</v>
      </c>
      <c r="E7117" s="1400"/>
      <c r="F7117" s="1345">
        <f t="shared" ref="F7117:F7145" si="2483">E7117*D7117</f>
        <v>0</v>
      </c>
      <c r="G7117" s="2774">
        <v>3</v>
      </c>
      <c r="H7117" s="1283">
        <f>G7117*D7117</f>
        <v>100.74</v>
      </c>
      <c r="I7117" s="1349">
        <v>44956</v>
      </c>
      <c r="J7117" s="1409" t="s">
        <v>231</v>
      </c>
      <c r="K7117" s="1345"/>
      <c r="L7117" s="1345"/>
      <c r="M7117" s="1345"/>
      <c r="N7117" s="1286">
        <v>0</v>
      </c>
      <c r="O7117" s="1345">
        <v>0</v>
      </c>
      <c r="P7117" s="1345">
        <v>0</v>
      </c>
      <c r="Q7117" s="1345"/>
      <c r="R7117" s="1345"/>
      <c r="S7117" s="1345"/>
      <c r="T7117" s="1345"/>
      <c r="U7117" s="1345"/>
      <c r="V7117" s="1345"/>
      <c r="W7117" s="1345"/>
      <c r="X7117" s="1345"/>
      <c r="Y7117" s="1345"/>
      <c r="Z7117" s="1345"/>
      <c r="AA7117" s="1345"/>
      <c r="AB7117" s="1345"/>
      <c r="AC7117" s="1507">
        <f t="shared" si="2475"/>
        <v>3</v>
      </c>
      <c r="AD7117" s="1508">
        <f t="shared" si="2476"/>
        <v>100.74</v>
      </c>
      <c r="AE7117" s="14" t="s">
        <v>334</v>
      </c>
      <c r="AF7117" s="14">
        <f t="shared" si="2477"/>
        <v>0</v>
      </c>
      <c r="AG7117" s="14" t="e">
        <f t="shared" si="2478"/>
        <v>#DIV/0!</v>
      </c>
      <c r="AH7117" s="14" t="s">
        <v>334</v>
      </c>
      <c r="AI7117" s="14" t="s">
        <v>334</v>
      </c>
      <c r="AJ7117" s="1294"/>
    </row>
    <row r="7118" spans="1:36" ht="15.75">
      <c r="A7118" s="1461">
        <f>A7117+1</f>
        <v>11</v>
      </c>
      <c r="B7118" s="1402" t="s">
        <v>8672</v>
      </c>
      <c r="C7118" s="1353" t="s">
        <v>66</v>
      </c>
      <c r="D7118" s="2772">
        <v>33.584000000000003</v>
      </c>
      <c r="E7118" s="1400"/>
      <c r="F7118" s="1345">
        <f t="shared" si="2483"/>
        <v>0</v>
      </c>
      <c r="G7118" s="2774">
        <v>2</v>
      </c>
      <c r="H7118" s="1283">
        <f>G7118*D7118</f>
        <v>67.168000000000006</v>
      </c>
      <c r="I7118" s="1349">
        <v>45007</v>
      </c>
      <c r="J7118" s="1409" t="s">
        <v>231</v>
      </c>
      <c r="K7118" s="1345"/>
      <c r="L7118" s="1345"/>
      <c r="M7118" s="1345"/>
      <c r="N7118" s="1286">
        <v>0</v>
      </c>
      <c r="O7118" s="1345">
        <v>0</v>
      </c>
      <c r="P7118" s="1345">
        <v>0</v>
      </c>
      <c r="Q7118" s="1345"/>
      <c r="R7118" s="1345"/>
      <c r="S7118" s="1345"/>
      <c r="T7118" s="1345"/>
      <c r="U7118" s="1345"/>
      <c r="V7118" s="1345"/>
      <c r="W7118" s="1345"/>
      <c r="X7118" s="1345"/>
      <c r="Y7118" s="1345"/>
      <c r="Z7118" s="1345"/>
      <c r="AA7118" s="1345"/>
      <c r="AB7118" s="1345"/>
      <c r="AC7118" s="1507">
        <f t="shared" si="2475"/>
        <v>2</v>
      </c>
      <c r="AD7118" s="1508">
        <f t="shared" si="2476"/>
        <v>67.168000000000006</v>
      </c>
      <c r="AE7118" s="14" t="s">
        <v>334</v>
      </c>
      <c r="AF7118" s="14">
        <f t="shared" si="2477"/>
        <v>0</v>
      </c>
      <c r="AG7118" s="14" t="e">
        <f t="shared" si="2478"/>
        <v>#DIV/0!</v>
      </c>
      <c r="AH7118" s="14" t="s">
        <v>334</v>
      </c>
      <c r="AI7118" s="14" t="s">
        <v>334</v>
      </c>
      <c r="AJ7118" s="1294"/>
    </row>
    <row r="7119" spans="1:36" ht="15.75">
      <c r="A7119" s="1461">
        <f>A7118+1</f>
        <v>12</v>
      </c>
      <c r="B7119" s="1402" t="s">
        <v>8672</v>
      </c>
      <c r="C7119" s="1353" t="s">
        <v>66</v>
      </c>
      <c r="D7119" s="2772">
        <v>33.584600000000002</v>
      </c>
      <c r="E7119" s="1400">
        <v>2</v>
      </c>
      <c r="F7119" s="1345">
        <f t="shared" si="2483"/>
        <v>67.169200000000004</v>
      </c>
      <c r="G7119" s="2774"/>
      <c r="H7119" s="1283">
        <f>G7119*D7119</f>
        <v>0</v>
      </c>
      <c r="I7119" s="1349">
        <v>44985</v>
      </c>
      <c r="J7119" s="1409" t="s">
        <v>231</v>
      </c>
      <c r="K7119" s="1345"/>
      <c r="L7119" s="1345"/>
      <c r="M7119" s="1345"/>
      <c r="N7119" s="1286">
        <v>0</v>
      </c>
      <c r="O7119" s="1345">
        <v>0</v>
      </c>
      <c r="P7119" s="1345">
        <v>0</v>
      </c>
      <c r="Q7119" s="1345"/>
      <c r="R7119" s="1345"/>
      <c r="S7119" s="1345"/>
      <c r="T7119" s="1345"/>
      <c r="U7119" s="1345"/>
      <c r="V7119" s="1345"/>
      <c r="W7119" s="1345"/>
      <c r="X7119" s="1345"/>
      <c r="Y7119" s="1345"/>
      <c r="Z7119" s="1345"/>
      <c r="AA7119" s="1345"/>
      <c r="AB7119" s="1345"/>
      <c r="AC7119" s="1507">
        <f t="shared" si="2475"/>
        <v>2</v>
      </c>
      <c r="AD7119" s="1508">
        <f t="shared" si="2476"/>
        <v>67.169200000000004</v>
      </c>
      <c r="AE7119" s="14" t="s">
        <v>334</v>
      </c>
      <c r="AF7119" s="14">
        <f t="shared" si="2477"/>
        <v>0</v>
      </c>
      <c r="AG7119" s="14" t="e">
        <f t="shared" si="2478"/>
        <v>#DIV/0!</v>
      </c>
      <c r="AH7119" s="14" t="s">
        <v>334</v>
      </c>
      <c r="AI7119" s="14" t="s">
        <v>334</v>
      </c>
      <c r="AJ7119" s="1294"/>
    </row>
    <row r="7120" spans="1:36" ht="15.75">
      <c r="A7120" s="1461">
        <v>11</v>
      </c>
      <c r="B7120" s="1355" t="s">
        <v>8673</v>
      </c>
      <c r="C7120" s="1353" t="s">
        <v>66</v>
      </c>
      <c r="D7120" s="1346">
        <v>0</v>
      </c>
      <c r="E7120" s="1400">
        <v>6</v>
      </c>
      <c r="F7120" s="1345">
        <f t="shared" si="2483"/>
        <v>0</v>
      </c>
      <c r="G7120" s="1403"/>
      <c r="H7120" s="1345"/>
      <c r="I7120" s="1349">
        <v>44610</v>
      </c>
      <c r="J7120" s="1351">
        <v>45522</v>
      </c>
      <c r="K7120" s="1345"/>
      <c r="L7120" s="1345"/>
      <c r="M7120" s="1345"/>
      <c r="N7120" s="1286">
        <v>0</v>
      </c>
      <c r="O7120" s="1345">
        <v>0</v>
      </c>
      <c r="P7120" s="1345">
        <v>0</v>
      </c>
      <c r="Q7120" s="1345"/>
      <c r="R7120" s="1345"/>
      <c r="S7120" s="1345"/>
      <c r="T7120" s="1345"/>
      <c r="U7120" s="1345"/>
      <c r="V7120" s="1345"/>
      <c r="W7120" s="1345"/>
      <c r="X7120" s="1345"/>
      <c r="Y7120" s="1345"/>
      <c r="Z7120" s="1345"/>
      <c r="AA7120" s="1345"/>
      <c r="AB7120" s="1345"/>
      <c r="AC7120" s="1507">
        <f t="shared" si="2475"/>
        <v>6</v>
      </c>
      <c r="AD7120" s="1508">
        <f t="shared" si="2476"/>
        <v>0</v>
      </c>
      <c r="AE7120" s="14">
        <f>(J7120-"01.04.2023")/30</f>
        <v>16.833333333333332</v>
      </c>
      <c r="AF7120" s="14">
        <f t="shared" si="2477"/>
        <v>0</v>
      </c>
      <c r="AG7120" s="14" t="e">
        <f t="shared" si="2478"/>
        <v>#DIV/0!</v>
      </c>
      <c r="AH7120" s="14" t="e">
        <f>AG7120-AE7120</f>
        <v>#DIV/0!</v>
      </c>
      <c r="AI7120" s="14">
        <f>AC7120-(AE7120*AF7120)</f>
        <v>6</v>
      </c>
      <c r="AJ7120" s="1294"/>
    </row>
    <row r="7121" spans="1:36" ht="15.75">
      <c r="A7121" s="1461">
        <f>A7120+1</f>
        <v>12</v>
      </c>
      <c r="B7121" s="1355" t="s">
        <v>2412</v>
      </c>
      <c r="C7121" s="1353" t="s">
        <v>66</v>
      </c>
      <c r="D7121" s="2772">
        <v>12.30677</v>
      </c>
      <c r="E7121" s="1400">
        <v>1</v>
      </c>
      <c r="F7121" s="1345">
        <f t="shared" si="2483"/>
        <v>12.30677</v>
      </c>
      <c r="G7121" s="1403"/>
      <c r="H7121" s="1345"/>
      <c r="I7121" s="1349">
        <v>44599</v>
      </c>
      <c r="J7121" s="1349" t="s">
        <v>231</v>
      </c>
      <c r="K7121" s="1345"/>
      <c r="L7121" s="1345"/>
      <c r="M7121" s="1345"/>
      <c r="N7121" s="1286">
        <v>0</v>
      </c>
      <c r="O7121" s="1345">
        <v>0</v>
      </c>
      <c r="P7121" s="1345">
        <v>0</v>
      </c>
      <c r="Q7121" s="1345"/>
      <c r="R7121" s="1345"/>
      <c r="S7121" s="1345"/>
      <c r="T7121" s="1345"/>
      <c r="U7121" s="1345"/>
      <c r="V7121" s="1345"/>
      <c r="W7121" s="1345"/>
      <c r="X7121" s="1345"/>
      <c r="Y7121" s="1345"/>
      <c r="Z7121" s="1345"/>
      <c r="AA7121" s="1345"/>
      <c r="AB7121" s="1345"/>
      <c r="AC7121" s="1507">
        <f t="shared" si="2475"/>
        <v>1</v>
      </c>
      <c r="AD7121" s="1508">
        <f t="shared" si="2476"/>
        <v>12.30677</v>
      </c>
      <c r="AE7121" s="14" t="s">
        <v>334</v>
      </c>
      <c r="AF7121" s="14">
        <f t="shared" si="2477"/>
        <v>0</v>
      </c>
      <c r="AG7121" s="14" t="e">
        <f t="shared" si="2478"/>
        <v>#DIV/0!</v>
      </c>
      <c r="AH7121" s="14" t="s">
        <v>334</v>
      </c>
      <c r="AI7121" s="14" t="s">
        <v>334</v>
      </c>
      <c r="AJ7121" s="1294"/>
    </row>
    <row r="7122" spans="1:36" ht="15.75">
      <c r="A7122" s="1461">
        <f>A7121+1</f>
        <v>13</v>
      </c>
      <c r="B7122" s="1355" t="s">
        <v>2412</v>
      </c>
      <c r="C7122" s="1353" t="s">
        <v>66</v>
      </c>
      <c r="D7122" s="2772">
        <v>12.30677</v>
      </c>
      <c r="E7122" s="1400">
        <v>1</v>
      </c>
      <c r="F7122" s="1345">
        <f t="shared" si="2483"/>
        <v>12.30677</v>
      </c>
      <c r="G7122" s="1403"/>
      <c r="H7122" s="1345"/>
      <c r="I7122" s="1349">
        <v>44614</v>
      </c>
      <c r="J7122" s="1351">
        <v>53206</v>
      </c>
      <c r="K7122" s="1345"/>
      <c r="L7122" s="1345"/>
      <c r="M7122" s="1345"/>
      <c r="N7122" s="1286">
        <v>0</v>
      </c>
      <c r="O7122" s="1345">
        <v>0</v>
      </c>
      <c r="P7122" s="1345">
        <v>0</v>
      </c>
      <c r="Q7122" s="1345"/>
      <c r="R7122" s="1345"/>
      <c r="S7122" s="1345"/>
      <c r="T7122" s="1345"/>
      <c r="U7122" s="1345"/>
      <c r="V7122" s="1345"/>
      <c r="W7122" s="1345"/>
      <c r="X7122" s="1345"/>
      <c r="Y7122" s="1345"/>
      <c r="Z7122" s="1345"/>
      <c r="AA7122" s="1345"/>
      <c r="AB7122" s="1345"/>
      <c r="AC7122" s="1507">
        <f t="shared" ref="AC7122:AC7145" si="2484">E7122+G7122-N7122-O7122-AA7122-P7122-Q7122-R7122-S7122-T7122-U7122-V7122-W7122-X7122-Y7122</f>
        <v>1</v>
      </c>
      <c r="AD7122" s="1508">
        <f t="shared" ref="AD7122:AD7145" si="2485">D7122*AC7122</f>
        <v>12.30677</v>
      </c>
      <c r="AE7122" s="14">
        <f>(J7122-"01.04.2023")/30</f>
        <v>272.96666666666664</v>
      </c>
      <c r="AF7122" s="14">
        <f t="shared" ref="AF7122:AF7145" si="2486">(N7122+O7122+P7122+Q7122+R7122+S7122+T7122+U7122+V7122+W7122+X7122+Y7122)/3</f>
        <v>0</v>
      </c>
      <c r="AG7122" s="14" t="e">
        <f t="shared" ref="AG7122:AG7145" si="2487">AC7122/AF7122</f>
        <v>#DIV/0!</v>
      </c>
      <c r="AH7122" s="14" t="e">
        <f>AG7122-AE7122</f>
        <v>#DIV/0!</v>
      </c>
      <c r="AI7122" s="14">
        <f>AC7122-(AE7122*AF7122)</f>
        <v>1</v>
      </c>
      <c r="AJ7122" s="1294"/>
    </row>
    <row r="7123" spans="1:36" ht="15.75">
      <c r="A7123" s="1461">
        <v>12</v>
      </c>
      <c r="B7123" s="1355" t="s">
        <v>2414</v>
      </c>
      <c r="C7123" s="1353" t="s">
        <v>143</v>
      </c>
      <c r="D7123" s="2775">
        <v>227.48</v>
      </c>
      <c r="E7123" s="1400">
        <v>61</v>
      </c>
      <c r="F7123" s="1345">
        <f t="shared" si="2483"/>
        <v>13876.279999999999</v>
      </c>
      <c r="G7123" s="1403"/>
      <c r="H7123" s="1345"/>
      <c r="I7123" s="1349">
        <v>44594</v>
      </c>
      <c r="J7123" s="1351">
        <v>45181</v>
      </c>
      <c r="K7123" s="1345"/>
      <c r="L7123" s="1345"/>
      <c r="M7123" s="1345"/>
      <c r="N7123" s="1286">
        <v>25</v>
      </c>
      <c r="O7123" s="1345">
        <v>23</v>
      </c>
      <c r="P7123" s="1345">
        <v>9</v>
      </c>
      <c r="Q7123" s="1345"/>
      <c r="R7123" s="1345"/>
      <c r="S7123" s="1345"/>
      <c r="T7123" s="1345"/>
      <c r="U7123" s="1345"/>
      <c r="V7123" s="1345"/>
      <c r="W7123" s="1345"/>
      <c r="X7123" s="1345"/>
      <c r="Y7123" s="1345"/>
      <c r="Z7123" s="1345"/>
      <c r="AA7123" s="1345"/>
      <c r="AB7123" s="1345"/>
      <c r="AC7123" s="1507">
        <f t="shared" si="2484"/>
        <v>4</v>
      </c>
      <c r="AD7123" s="1508">
        <f t="shared" si="2485"/>
        <v>909.92</v>
      </c>
      <c r="AE7123" s="14">
        <f>(J7123-"01.04.2023")/30</f>
        <v>5.4666666666666668</v>
      </c>
      <c r="AF7123" s="14">
        <f t="shared" si="2486"/>
        <v>19</v>
      </c>
      <c r="AG7123" s="14">
        <f t="shared" si="2487"/>
        <v>0.21052631578947367</v>
      </c>
      <c r="AH7123" s="14">
        <f>AG7123-AE7123</f>
        <v>-5.2561403508771933</v>
      </c>
      <c r="AI7123" s="14">
        <f>AC7123-(AE7123*AF7123)</f>
        <v>-99.866666666666674</v>
      </c>
      <c r="AJ7123" s="1294"/>
    </row>
    <row r="7124" spans="1:36" ht="15.75">
      <c r="A7124" s="1461">
        <f>A7123+1</f>
        <v>13</v>
      </c>
      <c r="B7124" s="1355" t="s">
        <v>2415</v>
      </c>
      <c r="C7124" s="1353" t="s">
        <v>66</v>
      </c>
      <c r="D7124" s="2775">
        <v>1.23</v>
      </c>
      <c r="E7124" s="1400">
        <v>61</v>
      </c>
      <c r="F7124" s="1345">
        <f t="shared" si="2483"/>
        <v>75.03</v>
      </c>
      <c r="G7124" s="1403"/>
      <c r="H7124" s="1345"/>
      <c r="I7124" s="1349">
        <v>44594</v>
      </c>
      <c r="J7124" s="1351">
        <v>45838</v>
      </c>
      <c r="K7124" s="1345"/>
      <c r="L7124" s="1345"/>
      <c r="M7124" s="1345"/>
      <c r="N7124" s="1286">
        <v>25</v>
      </c>
      <c r="O7124" s="1345">
        <v>23</v>
      </c>
      <c r="P7124" s="1345">
        <v>9</v>
      </c>
      <c r="Q7124" s="1345"/>
      <c r="R7124" s="1345"/>
      <c r="S7124" s="1345"/>
      <c r="T7124" s="1345"/>
      <c r="U7124" s="1345"/>
      <c r="V7124" s="1345"/>
      <c r="W7124" s="1345"/>
      <c r="X7124" s="1345"/>
      <c r="Y7124" s="1345"/>
      <c r="Z7124" s="1345"/>
      <c r="AA7124" s="1345"/>
      <c r="AB7124" s="1345"/>
      <c r="AC7124" s="1507">
        <f t="shared" si="2484"/>
        <v>4</v>
      </c>
      <c r="AD7124" s="1508">
        <f t="shared" si="2485"/>
        <v>4.92</v>
      </c>
      <c r="AE7124" s="14">
        <f>(J7124-"01.04.2023")/30</f>
        <v>27.366666666666667</v>
      </c>
      <c r="AF7124" s="14">
        <f t="shared" si="2486"/>
        <v>19</v>
      </c>
      <c r="AG7124" s="14">
        <f t="shared" si="2487"/>
        <v>0.21052631578947367</v>
      </c>
      <c r="AH7124" s="14">
        <f>AG7124-AE7124</f>
        <v>-27.156140350877195</v>
      </c>
      <c r="AI7124" s="14">
        <f>AC7124-(AE7124*AF7124)</f>
        <v>-515.9666666666667</v>
      </c>
      <c r="AJ7124" s="1294"/>
    </row>
    <row r="7125" spans="1:36" ht="15.75">
      <c r="A7125" s="1461">
        <f>A7124+1</f>
        <v>14</v>
      </c>
      <c r="B7125" s="1355" t="s">
        <v>2412</v>
      </c>
      <c r="C7125" s="1353" t="s">
        <v>66</v>
      </c>
      <c r="D7125" s="2775">
        <v>12.31</v>
      </c>
      <c r="E7125" s="1400">
        <v>1</v>
      </c>
      <c r="F7125" s="1345">
        <f t="shared" si="2483"/>
        <v>12.31</v>
      </c>
      <c r="G7125" s="1403"/>
      <c r="H7125" s="1345"/>
      <c r="I7125" s="1349">
        <v>44594</v>
      </c>
      <c r="J7125" s="1349" t="s">
        <v>231</v>
      </c>
      <c r="K7125" s="1345"/>
      <c r="L7125" s="1345"/>
      <c r="M7125" s="1345"/>
      <c r="N7125" s="1286">
        <v>0</v>
      </c>
      <c r="O7125" s="1345">
        <v>0</v>
      </c>
      <c r="P7125" s="1345">
        <v>0</v>
      </c>
      <c r="Q7125" s="1345"/>
      <c r="R7125" s="1345"/>
      <c r="S7125" s="1345"/>
      <c r="T7125" s="1345"/>
      <c r="U7125" s="1345"/>
      <c r="V7125" s="1345"/>
      <c r="W7125" s="1345"/>
      <c r="X7125" s="1345"/>
      <c r="Y7125" s="1345"/>
      <c r="Z7125" s="1345"/>
      <c r="AA7125" s="1345"/>
      <c r="AB7125" s="1345"/>
      <c r="AC7125" s="1507">
        <f t="shared" si="2484"/>
        <v>1</v>
      </c>
      <c r="AD7125" s="1508">
        <f t="shared" si="2485"/>
        <v>12.31</v>
      </c>
      <c r="AE7125" s="14" t="s">
        <v>334</v>
      </c>
      <c r="AF7125" s="14">
        <f t="shared" si="2486"/>
        <v>0</v>
      </c>
      <c r="AG7125" s="14" t="e">
        <f t="shared" si="2487"/>
        <v>#DIV/0!</v>
      </c>
      <c r="AH7125" s="14" t="s">
        <v>334</v>
      </c>
      <c r="AI7125" s="14" t="s">
        <v>334</v>
      </c>
      <c r="AJ7125" s="1294"/>
    </row>
    <row r="7126" spans="1:36" ht="15.75">
      <c r="A7126" s="1461" t="e">
        <f>#REF!+1</f>
        <v>#REF!</v>
      </c>
      <c r="B7126" s="1355" t="s">
        <v>2416</v>
      </c>
      <c r="C7126" s="1353" t="s">
        <v>66</v>
      </c>
      <c r="D7126" s="1350">
        <v>10.459778999999999</v>
      </c>
      <c r="E7126" s="1400">
        <v>1000</v>
      </c>
      <c r="F7126" s="1345">
        <f t="shared" si="2483"/>
        <v>10459.778999999999</v>
      </c>
      <c r="G7126" s="1403"/>
      <c r="H7126" s="1345"/>
      <c r="I7126" s="1349">
        <v>44595</v>
      </c>
      <c r="J7126" s="1351">
        <v>45089</v>
      </c>
      <c r="K7126" s="1345"/>
      <c r="L7126" s="1345">
        <v>61</v>
      </c>
      <c r="M7126" s="1347">
        <v>44594</v>
      </c>
      <c r="N7126" s="1286">
        <v>60</v>
      </c>
      <c r="O7126" s="1345">
        <v>705</v>
      </c>
      <c r="P7126" s="1345">
        <v>85</v>
      </c>
      <c r="Q7126" s="1345"/>
      <c r="R7126" s="1345"/>
      <c r="S7126" s="1345"/>
      <c r="T7126" s="1345"/>
      <c r="U7126" s="1345"/>
      <c r="V7126" s="1345"/>
      <c r="W7126" s="1345"/>
      <c r="X7126" s="1345"/>
      <c r="Y7126" s="1345"/>
      <c r="Z7126" s="1345"/>
      <c r="AA7126" s="1345"/>
      <c r="AB7126" s="1345"/>
      <c r="AC7126" s="1507">
        <f t="shared" si="2484"/>
        <v>150</v>
      </c>
      <c r="AD7126" s="1508">
        <f t="shared" si="2485"/>
        <v>1568.9668499999998</v>
      </c>
      <c r="AE7126" s="14">
        <f t="shared" ref="AE7126:AE7129" si="2488">(J7126-"01.04.2023")/30</f>
        <v>2.4</v>
      </c>
      <c r="AF7126" s="14">
        <f t="shared" si="2486"/>
        <v>283.33333333333331</v>
      </c>
      <c r="AG7126" s="14">
        <f t="shared" si="2487"/>
        <v>0.52941176470588236</v>
      </c>
      <c r="AH7126" s="14">
        <f t="shared" ref="AH7126:AH7129" si="2489">AG7126-AE7126</f>
        <v>-1.8705882352941177</v>
      </c>
      <c r="AI7126" s="14">
        <f t="shared" ref="AI7126:AI7129" si="2490">AC7126-(AE7126*AF7126)</f>
        <v>-529.99999999999989</v>
      </c>
      <c r="AJ7126" s="1294"/>
    </row>
    <row r="7127" spans="1:36" ht="15.75">
      <c r="A7127" s="1461">
        <v>14</v>
      </c>
      <c r="B7127" s="1355" t="s">
        <v>2417</v>
      </c>
      <c r="C7127" s="1353" t="s">
        <v>66</v>
      </c>
      <c r="D7127" s="1350">
        <v>82.577282999999994</v>
      </c>
      <c r="E7127" s="1400">
        <v>1130</v>
      </c>
      <c r="F7127" s="1345">
        <f t="shared" si="2483"/>
        <v>93312.329789999989</v>
      </c>
      <c r="G7127" s="1403"/>
      <c r="H7127" s="1345"/>
      <c r="I7127" s="1349">
        <v>44595</v>
      </c>
      <c r="J7127" s="1351">
        <v>45139</v>
      </c>
      <c r="K7127" s="1345"/>
      <c r="L7127" s="1345">
        <v>61</v>
      </c>
      <c r="M7127" s="1347">
        <v>44594</v>
      </c>
      <c r="N7127" s="1286">
        <v>170</v>
      </c>
      <c r="O7127" s="1345">
        <v>220</v>
      </c>
      <c r="P7127" s="1345">
        <v>200</v>
      </c>
      <c r="Q7127" s="1345"/>
      <c r="R7127" s="1345"/>
      <c r="S7127" s="1345"/>
      <c r="T7127" s="1345"/>
      <c r="U7127" s="1345"/>
      <c r="V7127" s="1345"/>
      <c r="W7127" s="1345"/>
      <c r="X7127" s="1345"/>
      <c r="Y7127" s="1345"/>
      <c r="Z7127" s="1345"/>
      <c r="AA7127" s="1345"/>
      <c r="AB7127" s="1345"/>
      <c r="AC7127" s="1507">
        <f t="shared" si="2484"/>
        <v>540</v>
      </c>
      <c r="AD7127" s="1508">
        <f t="shared" si="2485"/>
        <v>44591.732819999997</v>
      </c>
      <c r="AE7127" s="14">
        <f t="shared" si="2488"/>
        <v>4.0666666666666664</v>
      </c>
      <c r="AF7127" s="14">
        <f t="shared" si="2486"/>
        <v>196.66666666666666</v>
      </c>
      <c r="AG7127" s="14">
        <f t="shared" si="2487"/>
        <v>2.745762711864407</v>
      </c>
      <c r="AH7127" s="14">
        <f t="shared" si="2489"/>
        <v>-1.3209039548022594</v>
      </c>
      <c r="AI7127" s="14">
        <f t="shared" si="2490"/>
        <v>-259.77777777777771</v>
      </c>
      <c r="AJ7127" s="1294"/>
    </row>
    <row r="7128" spans="1:36" ht="15.75">
      <c r="A7128" s="1461">
        <f>A7127+1</f>
        <v>15</v>
      </c>
      <c r="B7128" s="1355" t="s">
        <v>2418</v>
      </c>
      <c r="C7128" s="1353" t="s">
        <v>66</v>
      </c>
      <c r="D7128" s="1350">
        <v>81.809478999999996</v>
      </c>
      <c r="E7128" s="1400">
        <v>4300</v>
      </c>
      <c r="F7128" s="1345">
        <f t="shared" si="2483"/>
        <v>351780.7597</v>
      </c>
      <c r="G7128" s="1403"/>
      <c r="H7128" s="1345"/>
      <c r="I7128" s="1349">
        <v>44595</v>
      </c>
      <c r="J7128" s="1351">
        <v>45139</v>
      </c>
      <c r="K7128" s="1345"/>
      <c r="L7128" s="1345">
        <v>61</v>
      </c>
      <c r="M7128" s="1347">
        <v>44594</v>
      </c>
      <c r="N7128" s="1286">
        <v>903</v>
      </c>
      <c r="O7128" s="1345">
        <v>1527</v>
      </c>
      <c r="P7128" s="1345">
        <v>970</v>
      </c>
      <c r="Q7128" s="1345"/>
      <c r="R7128" s="1345"/>
      <c r="S7128" s="1345"/>
      <c r="T7128" s="1345"/>
      <c r="U7128" s="1345"/>
      <c r="V7128" s="1345"/>
      <c r="W7128" s="1345"/>
      <c r="X7128" s="1345"/>
      <c r="Y7128" s="1345"/>
      <c r="Z7128" s="1345"/>
      <c r="AA7128" s="1345"/>
      <c r="AB7128" s="1345"/>
      <c r="AC7128" s="1507">
        <f t="shared" si="2484"/>
        <v>900</v>
      </c>
      <c r="AD7128" s="1508">
        <f t="shared" si="2485"/>
        <v>73628.531099999993</v>
      </c>
      <c r="AE7128" s="14">
        <f t="shared" si="2488"/>
        <v>4.0666666666666664</v>
      </c>
      <c r="AF7128" s="14">
        <f t="shared" si="2486"/>
        <v>1133.3333333333333</v>
      </c>
      <c r="AG7128" s="14">
        <f t="shared" si="2487"/>
        <v>0.79411764705882359</v>
      </c>
      <c r="AH7128" s="14">
        <f t="shared" si="2489"/>
        <v>-3.2725490196078431</v>
      </c>
      <c r="AI7128" s="14">
        <f t="shared" si="2490"/>
        <v>-3708.8888888888887</v>
      </c>
      <c r="AJ7128" s="1294"/>
    </row>
    <row r="7129" spans="1:36" ht="15.75">
      <c r="A7129" s="1461">
        <f>A7128+1</f>
        <v>16</v>
      </c>
      <c r="B7129" s="1355" t="s">
        <v>2419</v>
      </c>
      <c r="C7129" s="1353" t="s">
        <v>143</v>
      </c>
      <c r="D7129" s="1283">
        <v>282.02999999999997</v>
      </c>
      <c r="E7129" s="1400">
        <v>20</v>
      </c>
      <c r="F7129" s="1345">
        <f t="shared" si="2483"/>
        <v>5640.5999999999995</v>
      </c>
      <c r="G7129" s="1403"/>
      <c r="H7129" s="1345"/>
      <c r="I7129" s="1349">
        <v>44613</v>
      </c>
      <c r="J7129" s="1351">
        <v>45230</v>
      </c>
      <c r="K7129" s="1345"/>
      <c r="L7129" s="1345">
        <v>83</v>
      </c>
      <c r="M7129" s="1347">
        <v>44599</v>
      </c>
      <c r="N7129" s="1286">
        <v>0</v>
      </c>
      <c r="O7129" s="1345">
        <v>0</v>
      </c>
      <c r="P7129" s="1345">
        <v>0</v>
      </c>
      <c r="Q7129" s="1345"/>
      <c r="R7129" s="1345"/>
      <c r="S7129" s="1345"/>
      <c r="T7129" s="1345"/>
      <c r="U7129" s="1345"/>
      <c r="V7129" s="1345"/>
      <c r="W7129" s="1345"/>
      <c r="X7129" s="1345"/>
      <c r="Y7129" s="1345"/>
      <c r="Z7129" s="1345"/>
      <c r="AA7129" s="1345"/>
      <c r="AB7129" s="1345"/>
      <c r="AC7129" s="1507">
        <f t="shared" si="2484"/>
        <v>20</v>
      </c>
      <c r="AD7129" s="1508">
        <f t="shared" si="2485"/>
        <v>5640.5999999999995</v>
      </c>
      <c r="AE7129" s="14">
        <f t="shared" si="2488"/>
        <v>7.1</v>
      </c>
      <c r="AF7129" s="14">
        <f t="shared" si="2486"/>
        <v>0</v>
      </c>
      <c r="AG7129" s="14" t="e">
        <f t="shared" si="2487"/>
        <v>#DIV/0!</v>
      </c>
      <c r="AH7129" s="14" t="e">
        <f t="shared" si="2489"/>
        <v>#DIV/0!</v>
      </c>
      <c r="AI7129" s="14">
        <f t="shared" si="2490"/>
        <v>20</v>
      </c>
      <c r="AJ7129" s="1294"/>
    </row>
    <row r="7130" spans="1:36" ht="15.75">
      <c r="A7130" s="1461">
        <v>15</v>
      </c>
      <c r="B7130" s="1355" t="s">
        <v>3959</v>
      </c>
      <c r="C7130" s="1353" t="s">
        <v>66</v>
      </c>
      <c r="D7130" s="1283">
        <v>0.3</v>
      </c>
      <c r="E7130" s="1400">
        <v>5</v>
      </c>
      <c r="F7130" s="1345">
        <f t="shared" si="2483"/>
        <v>1.5</v>
      </c>
      <c r="G7130" s="1403"/>
      <c r="H7130" s="1345"/>
      <c r="I7130" s="1349">
        <v>44720</v>
      </c>
      <c r="J7130" s="1351" t="s">
        <v>231</v>
      </c>
      <c r="K7130" s="1345"/>
      <c r="L7130" s="1345">
        <v>380</v>
      </c>
      <c r="M7130" s="1347">
        <v>44708</v>
      </c>
      <c r="N7130" s="1286">
        <v>0</v>
      </c>
      <c r="O7130" s="1345">
        <v>0</v>
      </c>
      <c r="P7130" s="1345">
        <v>0</v>
      </c>
      <c r="Q7130" s="1345"/>
      <c r="R7130" s="1345"/>
      <c r="S7130" s="1345"/>
      <c r="T7130" s="1345"/>
      <c r="U7130" s="1345"/>
      <c r="V7130" s="1345"/>
      <c r="W7130" s="1345"/>
      <c r="X7130" s="1345"/>
      <c r="Y7130" s="1345"/>
      <c r="Z7130" s="1345"/>
      <c r="AA7130" s="1345"/>
      <c r="AB7130" s="1345"/>
      <c r="AC7130" s="1507">
        <f t="shared" si="2484"/>
        <v>5</v>
      </c>
      <c r="AD7130" s="1508">
        <f t="shared" si="2485"/>
        <v>1.5</v>
      </c>
      <c r="AE7130" s="14" t="s">
        <v>334</v>
      </c>
      <c r="AF7130" s="14">
        <f t="shared" si="2486"/>
        <v>0</v>
      </c>
      <c r="AG7130" s="14" t="e">
        <f t="shared" si="2487"/>
        <v>#DIV/0!</v>
      </c>
      <c r="AH7130" s="14" t="s">
        <v>334</v>
      </c>
      <c r="AI7130" s="14" t="s">
        <v>334</v>
      </c>
      <c r="AJ7130" s="1294"/>
    </row>
    <row r="7131" spans="1:36" ht="15.75">
      <c r="A7131" s="1461">
        <f>A7130+1</f>
        <v>16</v>
      </c>
      <c r="B7131" s="1355" t="s">
        <v>3960</v>
      </c>
      <c r="C7131" s="1353" t="s">
        <v>66</v>
      </c>
      <c r="D7131" s="1283">
        <v>0.3</v>
      </c>
      <c r="E7131" s="1400">
        <v>15</v>
      </c>
      <c r="F7131" s="1345">
        <f t="shared" si="2483"/>
        <v>4.5</v>
      </c>
      <c r="G7131" s="1403"/>
      <c r="H7131" s="1345"/>
      <c r="I7131" s="1349">
        <v>44720</v>
      </c>
      <c r="J7131" s="1351" t="s">
        <v>231</v>
      </c>
      <c r="K7131" s="1345"/>
      <c r="L7131" s="1345">
        <v>380</v>
      </c>
      <c r="M7131" s="1347">
        <v>44708</v>
      </c>
      <c r="N7131" s="1286">
        <v>0</v>
      </c>
      <c r="O7131" s="1345">
        <v>0</v>
      </c>
      <c r="P7131" s="1345">
        <v>0</v>
      </c>
      <c r="Q7131" s="1345"/>
      <c r="R7131" s="1345"/>
      <c r="S7131" s="1345"/>
      <c r="T7131" s="1345"/>
      <c r="U7131" s="1345"/>
      <c r="V7131" s="1345"/>
      <c r="W7131" s="1345"/>
      <c r="X7131" s="1345"/>
      <c r="Y7131" s="1345"/>
      <c r="Z7131" s="1345"/>
      <c r="AA7131" s="1345"/>
      <c r="AB7131" s="1345"/>
      <c r="AC7131" s="1507">
        <f t="shared" si="2484"/>
        <v>15</v>
      </c>
      <c r="AD7131" s="1508">
        <f t="shared" si="2485"/>
        <v>4.5</v>
      </c>
      <c r="AE7131" s="14" t="s">
        <v>334</v>
      </c>
      <c r="AF7131" s="14">
        <f t="shared" si="2486"/>
        <v>0</v>
      </c>
      <c r="AG7131" s="14" t="e">
        <f t="shared" si="2487"/>
        <v>#DIV/0!</v>
      </c>
      <c r="AH7131" s="14" t="s">
        <v>334</v>
      </c>
      <c r="AI7131" s="14" t="s">
        <v>334</v>
      </c>
      <c r="AJ7131" s="1294"/>
    </row>
    <row r="7132" spans="1:36" ht="15.75">
      <c r="A7132" s="1461">
        <v>16</v>
      </c>
      <c r="B7132" s="1355" t="s">
        <v>3962</v>
      </c>
      <c r="C7132" s="1353" t="s">
        <v>66</v>
      </c>
      <c r="D7132" s="1283">
        <v>0.8</v>
      </c>
      <c r="E7132" s="1400">
        <v>17</v>
      </c>
      <c r="F7132" s="1345">
        <f t="shared" si="2483"/>
        <v>13.600000000000001</v>
      </c>
      <c r="G7132" s="1403"/>
      <c r="H7132" s="1345"/>
      <c r="I7132" s="1349">
        <v>44720</v>
      </c>
      <c r="J7132" s="1351" t="s">
        <v>231</v>
      </c>
      <c r="K7132" s="1345"/>
      <c r="L7132" s="1345">
        <v>380</v>
      </c>
      <c r="M7132" s="1347">
        <v>44708</v>
      </c>
      <c r="N7132" s="1286">
        <v>0</v>
      </c>
      <c r="O7132" s="1345">
        <v>0</v>
      </c>
      <c r="P7132" s="1345">
        <v>0</v>
      </c>
      <c r="Q7132" s="1345"/>
      <c r="R7132" s="1345"/>
      <c r="S7132" s="1345"/>
      <c r="T7132" s="1345"/>
      <c r="U7132" s="1345"/>
      <c r="V7132" s="1345"/>
      <c r="W7132" s="1345"/>
      <c r="X7132" s="1345"/>
      <c r="Y7132" s="1345"/>
      <c r="Z7132" s="1345"/>
      <c r="AA7132" s="1345"/>
      <c r="AB7132" s="1345"/>
      <c r="AC7132" s="1507">
        <f t="shared" si="2484"/>
        <v>17</v>
      </c>
      <c r="AD7132" s="1508">
        <f t="shared" si="2485"/>
        <v>13.600000000000001</v>
      </c>
      <c r="AE7132" s="14" t="s">
        <v>334</v>
      </c>
      <c r="AF7132" s="14">
        <f t="shared" si="2486"/>
        <v>0</v>
      </c>
      <c r="AG7132" s="14" t="e">
        <f t="shared" si="2487"/>
        <v>#DIV/0!</v>
      </c>
      <c r="AH7132" s="14" t="s">
        <v>334</v>
      </c>
      <c r="AI7132" s="14" t="s">
        <v>334</v>
      </c>
      <c r="AJ7132" s="1294"/>
    </row>
    <row r="7133" spans="1:36" ht="15.75">
      <c r="A7133" s="1461">
        <f>A7132+1</f>
        <v>17</v>
      </c>
      <c r="B7133" s="1355" t="s">
        <v>3963</v>
      </c>
      <c r="C7133" s="1353" t="s">
        <v>66</v>
      </c>
      <c r="D7133" s="1283">
        <v>1.5</v>
      </c>
      <c r="E7133" s="1400">
        <v>48</v>
      </c>
      <c r="F7133" s="1345">
        <f t="shared" si="2483"/>
        <v>72</v>
      </c>
      <c r="G7133" s="1403"/>
      <c r="H7133" s="1345"/>
      <c r="I7133" s="1349">
        <v>44720</v>
      </c>
      <c r="J7133" s="1351" t="s">
        <v>231</v>
      </c>
      <c r="K7133" s="1345"/>
      <c r="L7133" s="1345">
        <v>380</v>
      </c>
      <c r="M7133" s="1347">
        <v>44708</v>
      </c>
      <c r="N7133" s="1286">
        <v>26</v>
      </c>
      <c r="O7133" s="1345">
        <v>0</v>
      </c>
      <c r="P7133" s="1345">
        <v>0</v>
      </c>
      <c r="Q7133" s="1345"/>
      <c r="R7133" s="1345"/>
      <c r="S7133" s="1345"/>
      <c r="T7133" s="1345"/>
      <c r="U7133" s="1345"/>
      <c r="V7133" s="1345"/>
      <c r="W7133" s="1345"/>
      <c r="X7133" s="1345"/>
      <c r="Y7133" s="1345"/>
      <c r="Z7133" s="1345"/>
      <c r="AA7133" s="1345"/>
      <c r="AB7133" s="1345"/>
      <c r="AC7133" s="1507">
        <f t="shared" si="2484"/>
        <v>22</v>
      </c>
      <c r="AD7133" s="1508">
        <f t="shared" si="2485"/>
        <v>33</v>
      </c>
      <c r="AE7133" s="14" t="s">
        <v>334</v>
      </c>
      <c r="AF7133" s="14">
        <f t="shared" si="2486"/>
        <v>8.6666666666666661</v>
      </c>
      <c r="AG7133" s="14">
        <f t="shared" si="2487"/>
        <v>2.5384615384615388</v>
      </c>
      <c r="AH7133" s="14" t="s">
        <v>334</v>
      </c>
      <c r="AI7133" s="14" t="s">
        <v>334</v>
      </c>
      <c r="AJ7133" s="1294"/>
    </row>
    <row r="7134" spans="1:36" ht="15.75">
      <c r="A7134" s="1461">
        <f>A7133+1</f>
        <v>18</v>
      </c>
      <c r="B7134" s="1355" t="s">
        <v>5076</v>
      </c>
      <c r="C7134" s="1355" t="s">
        <v>66</v>
      </c>
      <c r="D7134" s="1283">
        <v>0.3</v>
      </c>
      <c r="E7134" s="1400">
        <v>200</v>
      </c>
      <c r="F7134" s="1345">
        <f t="shared" si="2483"/>
        <v>60</v>
      </c>
      <c r="G7134" s="1403"/>
      <c r="H7134" s="1345"/>
      <c r="I7134" s="1349">
        <v>44795</v>
      </c>
      <c r="J7134" s="1351" t="s">
        <v>231</v>
      </c>
      <c r="K7134" s="1345"/>
      <c r="L7134" s="1345">
        <v>592</v>
      </c>
      <c r="M7134" s="1347">
        <v>44769</v>
      </c>
      <c r="N7134" s="1286">
        <v>0</v>
      </c>
      <c r="O7134" s="1345">
        <v>0</v>
      </c>
      <c r="P7134" s="1345">
        <v>0</v>
      </c>
      <c r="Q7134" s="1345"/>
      <c r="R7134" s="1345"/>
      <c r="S7134" s="1345"/>
      <c r="T7134" s="1345"/>
      <c r="U7134" s="1345"/>
      <c r="V7134" s="1345"/>
      <c r="W7134" s="1345"/>
      <c r="X7134" s="1345"/>
      <c r="Y7134" s="1345"/>
      <c r="Z7134" s="1345"/>
      <c r="AA7134" s="1345"/>
      <c r="AB7134" s="1345"/>
      <c r="AC7134" s="1507">
        <f t="shared" si="2484"/>
        <v>200</v>
      </c>
      <c r="AD7134" s="1508">
        <f t="shared" si="2485"/>
        <v>60</v>
      </c>
      <c r="AE7134" s="14" t="s">
        <v>334</v>
      </c>
      <c r="AF7134" s="14">
        <f t="shared" si="2486"/>
        <v>0</v>
      </c>
      <c r="AG7134" s="14" t="e">
        <f t="shared" si="2487"/>
        <v>#DIV/0!</v>
      </c>
      <c r="AH7134" s="14" t="s">
        <v>334</v>
      </c>
      <c r="AI7134" s="14" t="s">
        <v>334</v>
      </c>
      <c r="AJ7134" s="1294"/>
    </row>
    <row r="7135" spans="1:36" ht="15.75">
      <c r="A7135" s="1461">
        <v>17</v>
      </c>
      <c r="B7135" s="1355" t="s">
        <v>5077</v>
      </c>
      <c r="C7135" s="1355" t="s">
        <v>66</v>
      </c>
      <c r="D7135" s="1283">
        <v>0.3</v>
      </c>
      <c r="E7135" s="1400">
        <v>100</v>
      </c>
      <c r="F7135" s="1345">
        <f t="shared" si="2483"/>
        <v>30</v>
      </c>
      <c r="G7135" s="1403"/>
      <c r="H7135" s="1345"/>
      <c r="I7135" s="1349">
        <v>44795</v>
      </c>
      <c r="J7135" s="1351" t="s">
        <v>231</v>
      </c>
      <c r="K7135" s="1345"/>
      <c r="L7135" s="1345">
        <v>592</v>
      </c>
      <c r="M7135" s="1347">
        <v>44769</v>
      </c>
      <c r="N7135" s="1286">
        <v>0</v>
      </c>
      <c r="O7135" s="1345">
        <v>0</v>
      </c>
      <c r="P7135" s="1345">
        <v>0</v>
      </c>
      <c r="Q7135" s="1345"/>
      <c r="R7135" s="1345"/>
      <c r="S7135" s="1345"/>
      <c r="T7135" s="1345"/>
      <c r="U7135" s="1345"/>
      <c r="V7135" s="1345"/>
      <c r="W7135" s="1345"/>
      <c r="X7135" s="1345"/>
      <c r="Y7135" s="1345"/>
      <c r="Z7135" s="1345"/>
      <c r="AA7135" s="1345"/>
      <c r="AB7135" s="1345"/>
      <c r="AC7135" s="1507">
        <f t="shared" si="2484"/>
        <v>100</v>
      </c>
      <c r="AD7135" s="1508">
        <f t="shared" si="2485"/>
        <v>30</v>
      </c>
      <c r="AE7135" s="14" t="s">
        <v>334</v>
      </c>
      <c r="AF7135" s="14">
        <f t="shared" si="2486"/>
        <v>0</v>
      </c>
      <c r="AG7135" s="14" t="e">
        <f t="shared" si="2487"/>
        <v>#DIV/0!</v>
      </c>
      <c r="AH7135" s="14" t="s">
        <v>334</v>
      </c>
      <c r="AI7135" s="14" t="s">
        <v>334</v>
      </c>
      <c r="AJ7135" s="1294"/>
    </row>
    <row r="7136" spans="1:36" ht="15.75">
      <c r="A7136" s="1461">
        <f>A7135+1</f>
        <v>18</v>
      </c>
      <c r="B7136" s="1355" t="s">
        <v>3961</v>
      </c>
      <c r="C7136" s="1355" t="s">
        <v>66</v>
      </c>
      <c r="D7136" s="1283">
        <v>0.4</v>
      </c>
      <c r="E7136" s="1400">
        <v>300</v>
      </c>
      <c r="F7136" s="1345">
        <f t="shared" si="2483"/>
        <v>120</v>
      </c>
      <c r="G7136" s="1403"/>
      <c r="H7136" s="1345"/>
      <c r="I7136" s="1349">
        <v>44795</v>
      </c>
      <c r="J7136" s="1351" t="s">
        <v>231</v>
      </c>
      <c r="K7136" s="1345"/>
      <c r="L7136" s="1345">
        <v>592</v>
      </c>
      <c r="M7136" s="1347">
        <v>44769</v>
      </c>
      <c r="N7136" s="1286">
        <v>0</v>
      </c>
      <c r="O7136" s="1345">
        <v>0</v>
      </c>
      <c r="P7136" s="1345">
        <v>30</v>
      </c>
      <c r="Q7136" s="1345"/>
      <c r="R7136" s="1345"/>
      <c r="S7136" s="1345"/>
      <c r="T7136" s="1345"/>
      <c r="U7136" s="1345"/>
      <c r="V7136" s="1345"/>
      <c r="W7136" s="1345"/>
      <c r="X7136" s="1345"/>
      <c r="Y7136" s="1345"/>
      <c r="Z7136" s="1345"/>
      <c r="AA7136" s="1345"/>
      <c r="AB7136" s="1345"/>
      <c r="AC7136" s="1507">
        <f t="shared" si="2484"/>
        <v>270</v>
      </c>
      <c r="AD7136" s="1508">
        <f t="shared" si="2485"/>
        <v>108</v>
      </c>
      <c r="AE7136" s="14" t="s">
        <v>334</v>
      </c>
      <c r="AF7136" s="14">
        <f t="shared" si="2486"/>
        <v>10</v>
      </c>
      <c r="AG7136" s="14">
        <f t="shared" si="2487"/>
        <v>27</v>
      </c>
      <c r="AH7136" s="14" t="s">
        <v>334</v>
      </c>
      <c r="AI7136" s="14" t="s">
        <v>334</v>
      </c>
      <c r="AJ7136" s="1294"/>
    </row>
    <row r="7137" spans="1:36" ht="15.75">
      <c r="A7137" s="1461">
        <f>A7136+1</f>
        <v>19</v>
      </c>
      <c r="B7137" s="1355" t="s">
        <v>5078</v>
      </c>
      <c r="C7137" s="1355" t="s">
        <v>66</v>
      </c>
      <c r="D7137" s="1283">
        <v>0.65</v>
      </c>
      <c r="E7137" s="1400">
        <v>200</v>
      </c>
      <c r="F7137" s="1345">
        <f t="shared" si="2483"/>
        <v>130</v>
      </c>
      <c r="G7137" s="1403"/>
      <c r="H7137" s="1345"/>
      <c r="I7137" s="1349">
        <v>44795</v>
      </c>
      <c r="J7137" s="1351" t="s">
        <v>231</v>
      </c>
      <c r="K7137" s="1345"/>
      <c r="L7137" s="1345">
        <v>592</v>
      </c>
      <c r="M7137" s="1347">
        <v>44769</v>
      </c>
      <c r="N7137" s="1286">
        <v>0</v>
      </c>
      <c r="O7137" s="1345">
        <v>0</v>
      </c>
      <c r="P7137" s="1345">
        <v>0</v>
      </c>
      <c r="Q7137" s="1345"/>
      <c r="R7137" s="1345"/>
      <c r="S7137" s="1345"/>
      <c r="T7137" s="1345"/>
      <c r="U7137" s="1345"/>
      <c r="V7137" s="1345"/>
      <c r="W7137" s="1345"/>
      <c r="X7137" s="1345"/>
      <c r="Y7137" s="1345"/>
      <c r="Z7137" s="1345"/>
      <c r="AA7137" s="1345"/>
      <c r="AB7137" s="1345"/>
      <c r="AC7137" s="1507">
        <f t="shared" si="2484"/>
        <v>200</v>
      </c>
      <c r="AD7137" s="1508">
        <f t="shared" si="2485"/>
        <v>130</v>
      </c>
      <c r="AE7137" s="14" t="s">
        <v>334</v>
      </c>
      <c r="AF7137" s="14">
        <f t="shared" si="2486"/>
        <v>0</v>
      </c>
      <c r="AG7137" s="14" t="e">
        <f t="shared" si="2487"/>
        <v>#DIV/0!</v>
      </c>
      <c r="AH7137" s="14" t="s">
        <v>334</v>
      </c>
      <c r="AI7137" s="14" t="s">
        <v>334</v>
      </c>
      <c r="AJ7137" s="1294"/>
    </row>
    <row r="7138" spans="1:36" ht="15.75">
      <c r="A7138" s="1461">
        <v>18</v>
      </c>
      <c r="B7138" s="1355" t="s">
        <v>5079</v>
      </c>
      <c r="C7138" s="1355" t="s">
        <v>66</v>
      </c>
      <c r="D7138" s="1283">
        <v>0.7</v>
      </c>
      <c r="E7138" s="1400">
        <v>200</v>
      </c>
      <c r="F7138" s="1345">
        <f t="shared" si="2483"/>
        <v>140</v>
      </c>
      <c r="G7138" s="1403"/>
      <c r="H7138" s="1345"/>
      <c r="I7138" s="1349">
        <v>44795</v>
      </c>
      <c r="J7138" s="1351" t="s">
        <v>231</v>
      </c>
      <c r="K7138" s="1345"/>
      <c r="L7138" s="1345">
        <v>592</v>
      </c>
      <c r="M7138" s="1347">
        <v>44769</v>
      </c>
      <c r="N7138" s="1286">
        <v>0</v>
      </c>
      <c r="O7138" s="1345">
        <v>0</v>
      </c>
      <c r="P7138" s="1345">
        <v>0</v>
      </c>
      <c r="Q7138" s="1345"/>
      <c r="R7138" s="1345"/>
      <c r="S7138" s="1345"/>
      <c r="T7138" s="1345"/>
      <c r="U7138" s="1345"/>
      <c r="V7138" s="1345"/>
      <c r="W7138" s="1345"/>
      <c r="X7138" s="1345"/>
      <c r="Y7138" s="1345"/>
      <c r="Z7138" s="1345"/>
      <c r="AA7138" s="1345"/>
      <c r="AB7138" s="1345"/>
      <c r="AC7138" s="1507">
        <f t="shared" si="2484"/>
        <v>200</v>
      </c>
      <c r="AD7138" s="1508">
        <f t="shared" si="2485"/>
        <v>140</v>
      </c>
      <c r="AE7138" s="14" t="s">
        <v>334</v>
      </c>
      <c r="AF7138" s="14">
        <f t="shared" si="2486"/>
        <v>0</v>
      </c>
      <c r="AG7138" s="14" t="e">
        <f t="shared" si="2487"/>
        <v>#DIV/0!</v>
      </c>
      <c r="AH7138" s="14" t="s">
        <v>334</v>
      </c>
      <c r="AI7138" s="14" t="s">
        <v>334</v>
      </c>
      <c r="AJ7138" s="1294"/>
    </row>
    <row r="7139" spans="1:36" ht="15.75">
      <c r="A7139" s="1461">
        <f>A7138+1</f>
        <v>19</v>
      </c>
      <c r="B7139" s="1355" t="s">
        <v>5080</v>
      </c>
      <c r="C7139" s="1355" t="s">
        <v>344</v>
      </c>
      <c r="D7139" s="1283">
        <v>10</v>
      </c>
      <c r="E7139" s="1400">
        <v>0.6</v>
      </c>
      <c r="F7139" s="1345">
        <f t="shared" si="2483"/>
        <v>6</v>
      </c>
      <c r="G7139" s="1403"/>
      <c r="H7139" s="1345"/>
      <c r="I7139" s="1349">
        <v>44795</v>
      </c>
      <c r="J7139" s="1351" t="s">
        <v>231</v>
      </c>
      <c r="K7139" s="1345"/>
      <c r="L7139" s="1345">
        <v>592</v>
      </c>
      <c r="M7139" s="1347">
        <v>44769</v>
      </c>
      <c r="N7139" s="1286">
        <v>0.1</v>
      </c>
      <c r="O7139" s="1345">
        <v>0</v>
      </c>
      <c r="P7139" s="1345">
        <v>0</v>
      </c>
      <c r="Q7139" s="1345"/>
      <c r="R7139" s="1345"/>
      <c r="S7139" s="1345"/>
      <c r="T7139" s="1345"/>
      <c r="U7139" s="1345"/>
      <c r="V7139" s="1345"/>
      <c r="W7139" s="1345"/>
      <c r="X7139" s="1345"/>
      <c r="Y7139" s="1345"/>
      <c r="Z7139" s="1345"/>
      <c r="AA7139" s="1345"/>
      <c r="AB7139" s="1345"/>
      <c r="AC7139" s="1507">
        <f t="shared" si="2484"/>
        <v>0.5</v>
      </c>
      <c r="AD7139" s="1508">
        <f t="shared" si="2485"/>
        <v>5</v>
      </c>
      <c r="AE7139" s="14" t="s">
        <v>334</v>
      </c>
      <c r="AF7139" s="14">
        <f t="shared" si="2486"/>
        <v>3.3333333333333333E-2</v>
      </c>
      <c r="AG7139" s="14">
        <f t="shared" si="2487"/>
        <v>15</v>
      </c>
      <c r="AH7139" s="14" t="s">
        <v>334</v>
      </c>
      <c r="AI7139" s="14" t="s">
        <v>334</v>
      </c>
      <c r="AJ7139" s="1294"/>
    </row>
    <row r="7140" spans="1:36" ht="15.75">
      <c r="A7140" s="1461">
        <f>A7139+1</f>
        <v>20</v>
      </c>
      <c r="B7140" s="1355" t="s">
        <v>3504</v>
      </c>
      <c r="C7140" s="1355" t="s">
        <v>3505</v>
      </c>
      <c r="D7140" s="1283">
        <v>5</v>
      </c>
      <c r="E7140" s="1400">
        <v>162.5</v>
      </c>
      <c r="F7140" s="1345">
        <f t="shared" si="2483"/>
        <v>812.5</v>
      </c>
      <c r="G7140" s="1403"/>
      <c r="H7140" s="1345"/>
      <c r="I7140" s="1349">
        <v>44795</v>
      </c>
      <c r="J7140" s="1351" t="s">
        <v>231</v>
      </c>
      <c r="K7140" s="1345"/>
      <c r="L7140" s="1345">
        <v>592</v>
      </c>
      <c r="M7140" s="1347">
        <v>44769</v>
      </c>
      <c r="N7140" s="1286">
        <v>26.5</v>
      </c>
      <c r="O7140" s="1345">
        <v>10</v>
      </c>
      <c r="P7140" s="1345">
        <v>0</v>
      </c>
      <c r="Q7140" s="1345"/>
      <c r="R7140" s="1345"/>
      <c r="S7140" s="1345"/>
      <c r="T7140" s="1345"/>
      <c r="U7140" s="1345"/>
      <c r="V7140" s="1345"/>
      <c r="W7140" s="1345"/>
      <c r="X7140" s="1345"/>
      <c r="Y7140" s="1345"/>
      <c r="Z7140" s="1345"/>
      <c r="AA7140" s="1345"/>
      <c r="AB7140" s="1345"/>
      <c r="AC7140" s="1507">
        <f t="shared" si="2484"/>
        <v>126</v>
      </c>
      <c r="AD7140" s="1508">
        <f t="shared" si="2485"/>
        <v>630</v>
      </c>
      <c r="AE7140" s="14" t="s">
        <v>334</v>
      </c>
      <c r="AF7140" s="14">
        <f t="shared" si="2486"/>
        <v>12.166666666666666</v>
      </c>
      <c r="AG7140" s="14">
        <f t="shared" si="2487"/>
        <v>10.356164383561644</v>
      </c>
      <c r="AH7140" s="14" t="s">
        <v>334</v>
      </c>
      <c r="AI7140" s="14" t="s">
        <v>334</v>
      </c>
      <c r="AJ7140" s="1294"/>
    </row>
    <row r="7141" spans="1:36" ht="15.75">
      <c r="A7141" s="1461">
        <v>19</v>
      </c>
      <c r="B7141" s="1355" t="s">
        <v>5081</v>
      </c>
      <c r="C7141" s="1355" t="s">
        <v>66</v>
      </c>
      <c r="D7141" s="1283">
        <v>0.8</v>
      </c>
      <c r="E7141" s="1400">
        <v>20</v>
      </c>
      <c r="F7141" s="1345">
        <f t="shared" si="2483"/>
        <v>16</v>
      </c>
      <c r="G7141" s="1403"/>
      <c r="H7141" s="1345"/>
      <c r="I7141" s="1349">
        <v>44795</v>
      </c>
      <c r="J7141" s="1351" t="s">
        <v>231</v>
      </c>
      <c r="K7141" s="1345"/>
      <c r="L7141" s="1345">
        <v>592</v>
      </c>
      <c r="M7141" s="1347">
        <v>44769</v>
      </c>
      <c r="N7141" s="1286">
        <v>0</v>
      </c>
      <c r="O7141" s="1345">
        <v>3</v>
      </c>
      <c r="P7141" s="1345">
        <v>0</v>
      </c>
      <c r="Q7141" s="1345"/>
      <c r="R7141" s="1345"/>
      <c r="S7141" s="1345"/>
      <c r="T7141" s="1345"/>
      <c r="U7141" s="1345"/>
      <c r="V7141" s="1345"/>
      <c r="W7141" s="1345"/>
      <c r="X7141" s="1345"/>
      <c r="Y7141" s="1345"/>
      <c r="Z7141" s="1345"/>
      <c r="AA7141" s="1345"/>
      <c r="AB7141" s="1345"/>
      <c r="AC7141" s="1507">
        <f t="shared" si="2484"/>
        <v>17</v>
      </c>
      <c r="AD7141" s="1508">
        <f t="shared" si="2485"/>
        <v>13.600000000000001</v>
      </c>
      <c r="AE7141" s="14" t="s">
        <v>334</v>
      </c>
      <c r="AF7141" s="14">
        <f t="shared" si="2486"/>
        <v>1</v>
      </c>
      <c r="AG7141" s="14">
        <f t="shared" si="2487"/>
        <v>17</v>
      </c>
      <c r="AH7141" s="14" t="s">
        <v>334</v>
      </c>
      <c r="AI7141" s="14" t="s">
        <v>334</v>
      </c>
      <c r="AJ7141" s="1294"/>
    </row>
    <row r="7142" spans="1:36" ht="15.75">
      <c r="A7142" s="1461">
        <f>A7141+1</f>
        <v>20</v>
      </c>
      <c r="B7142" s="1355" t="s">
        <v>8674</v>
      </c>
      <c r="C7142" s="1355" t="s">
        <v>2568</v>
      </c>
      <c r="D7142" s="1283">
        <v>0.7</v>
      </c>
      <c r="E7142" s="1400">
        <v>300</v>
      </c>
      <c r="F7142" s="1345">
        <f t="shared" si="2483"/>
        <v>210</v>
      </c>
      <c r="G7142" s="1403"/>
      <c r="H7142" s="1345"/>
      <c r="I7142" s="1349">
        <v>44795</v>
      </c>
      <c r="J7142" s="1351" t="s">
        <v>231</v>
      </c>
      <c r="K7142" s="1345"/>
      <c r="L7142" s="1345">
        <v>592</v>
      </c>
      <c r="M7142" s="1347">
        <v>44769</v>
      </c>
      <c r="N7142" s="1286">
        <v>0</v>
      </c>
      <c r="O7142" s="1345">
        <v>0</v>
      </c>
      <c r="P7142" s="1345">
        <v>150</v>
      </c>
      <c r="Q7142" s="1345"/>
      <c r="R7142" s="1345"/>
      <c r="S7142" s="1345"/>
      <c r="T7142" s="1345"/>
      <c r="U7142" s="1345"/>
      <c r="V7142" s="1345"/>
      <c r="W7142" s="1345"/>
      <c r="X7142" s="1345"/>
      <c r="Y7142" s="1345"/>
      <c r="Z7142" s="1345"/>
      <c r="AA7142" s="1345"/>
      <c r="AB7142" s="1345"/>
      <c r="AC7142" s="1507">
        <f t="shared" si="2484"/>
        <v>150</v>
      </c>
      <c r="AD7142" s="1508">
        <f t="shared" si="2485"/>
        <v>105</v>
      </c>
      <c r="AE7142" s="14" t="s">
        <v>334</v>
      </c>
      <c r="AF7142" s="14">
        <f t="shared" si="2486"/>
        <v>50</v>
      </c>
      <c r="AG7142" s="14">
        <f t="shared" si="2487"/>
        <v>3</v>
      </c>
      <c r="AH7142" s="14" t="s">
        <v>334</v>
      </c>
      <c r="AI7142" s="14" t="s">
        <v>334</v>
      </c>
      <c r="AJ7142" s="1294"/>
    </row>
    <row r="7143" spans="1:36" ht="15.75">
      <c r="A7143" s="1461">
        <f>A7142+1</f>
        <v>21</v>
      </c>
      <c r="B7143" s="1355" t="s">
        <v>3963</v>
      </c>
      <c r="C7143" s="1355" t="s">
        <v>66</v>
      </c>
      <c r="D7143" s="1283">
        <v>1.5</v>
      </c>
      <c r="E7143" s="1400">
        <v>100</v>
      </c>
      <c r="F7143" s="1345">
        <f t="shared" si="2483"/>
        <v>150</v>
      </c>
      <c r="G7143" s="1403"/>
      <c r="H7143" s="1345"/>
      <c r="I7143" s="1349">
        <v>44795</v>
      </c>
      <c r="J7143" s="1351" t="s">
        <v>231</v>
      </c>
      <c r="K7143" s="1345"/>
      <c r="L7143" s="1345">
        <v>592</v>
      </c>
      <c r="M7143" s="1347">
        <v>44769</v>
      </c>
      <c r="N7143" s="1286">
        <v>0</v>
      </c>
      <c r="O7143" s="1345">
        <v>17</v>
      </c>
      <c r="P7143" s="1345">
        <v>25</v>
      </c>
      <c r="Q7143" s="1345"/>
      <c r="R7143" s="1345"/>
      <c r="S7143" s="1345"/>
      <c r="T7143" s="1345"/>
      <c r="U7143" s="1345"/>
      <c r="V7143" s="1345"/>
      <c r="W7143" s="1345"/>
      <c r="X7143" s="1345"/>
      <c r="Y7143" s="1345"/>
      <c r="Z7143" s="1345"/>
      <c r="AA7143" s="1345"/>
      <c r="AB7143" s="1345"/>
      <c r="AC7143" s="1507">
        <f t="shared" si="2484"/>
        <v>58</v>
      </c>
      <c r="AD7143" s="1508">
        <f t="shared" si="2485"/>
        <v>87</v>
      </c>
      <c r="AE7143" s="14" t="s">
        <v>334</v>
      </c>
      <c r="AF7143" s="14">
        <f t="shared" si="2486"/>
        <v>14</v>
      </c>
      <c r="AG7143" s="14">
        <f t="shared" si="2487"/>
        <v>4.1428571428571432</v>
      </c>
      <c r="AH7143" s="14" t="s">
        <v>334</v>
      </c>
      <c r="AI7143" s="14" t="s">
        <v>334</v>
      </c>
      <c r="AJ7143" s="1294"/>
    </row>
    <row r="7144" spans="1:36" ht="15.75">
      <c r="A7144" s="1461">
        <v>20</v>
      </c>
      <c r="B7144" s="1355" t="s">
        <v>5082</v>
      </c>
      <c r="C7144" s="1355" t="s">
        <v>66</v>
      </c>
      <c r="D7144" s="1283">
        <v>0.01</v>
      </c>
      <c r="E7144" s="1400">
        <v>40</v>
      </c>
      <c r="F7144" s="1345">
        <f t="shared" si="2483"/>
        <v>0.4</v>
      </c>
      <c r="G7144" s="1403"/>
      <c r="H7144" s="1345"/>
      <c r="I7144" s="1349">
        <v>44795</v>
      </c>
      <c r="J7144" s="1351" t="s">
        <v>231</v>
      </c>
      <c r="K7144" s="1345"/>
      <c r="L7144" s="1345">
        <v>592</v>
      </c>
      <c r="M7144" s="1347">
        <v>44769</v>
      </c>
      <c r="N7144" s="1286">
        <v>2</v>
      </c>
      <c r="O7144" s="1345">
        <v>2</v>
      </c>
      <c r="P7144" s="1345">
        <v>6</v>
      </c>
      <c r="Q7144" s="1345"/>
      <c r="R7144" s="1345"/>
      <c r="S7144" s="1345"/>
      <c r="T7144" s="1345"/>
      <c r="U7144" s="1345"/>
      <c r="V7144" s="1345"/>
      <c r="W7144" s="1345"/>
      <c r="X7144" s="1345"/>
      <c r="Y7144" s="1345"/>
      <c r="Z7144" s="1345"/>
      <c r="AA7144" s="1345"/>
      <c r="AB7144" s="1345"/>
      <c r="AC7144" s="1507">
        <f t="shared" si="2484"/>
        <v>30</v>
      </c>
      <c r="AD7144" s="1508">
        <f t="shared" si="2485"/>
        <v>0.3</v>
      </c>
      <c r="AE7144" s="14" t="s">
        <v>334</v>
      </c>
      <c r="AF7144" s="14">
        <f t="shared" si="2486"/>
        <v>3.3333333333333335</v>
      </c>
      <c r="AG7144" s="14">
        <f t="shared" si="2487"/>
        <v>9</v>
      </c>
      <c r="AH7144" s="14" t="s">
        <v>334</v>
      </c>
      <c r="AI7144" s="14" t="s">
        <v>334</v>
      </c>
      <c r="AJ7144" s="1294"/>
    </row>
    <row r="7145" spans="1:36" ht="15.75">
      <c r="A7145" s="1461">
        <f>A7144+1</f>
        <v>21</v>
      </c>
      <c r="B7145" s="1355" t="s">
        <v>5083</v>
      </c>
      <c r="C7145" s="1355" t="s">
        <v>66</v>
      </c>
      <c r="D7145" s="1283">
        <v>0.1</v>
      </c>
      <c r="E7145" s="1400">
        <v>20</v>
      </c>
      <c r="F7145" s="1345">
        <f t="shared" si="2483"/>
        <v>2</v>
      </c>
      <c r="G7145" s="1403"/>
      <c r="H7145" s="1345"/>
      <c r="I7145" s="1349">
        <v>44795</v>
      </c>
      <c r="J7145" s="1351" t="s">
        <v>231</v>
      </c>
      <c r="K7145" s="1345"/>
      <c r="L7145" s="1345">
        <v>592</v>
      </c>
      <c r="M7145" s="1347">
        <v>44769</v>
      </c>
      <c r="N7145" s="1286">
        <v>5</v>
      </c>
      <c r="O7145" s="1345">
        <v>2</v>
      </c>
      <c r="P7145" s="1345">
        <v>3</v>
      </c>
      <c r="Q7145" s="1345"/>
      <c r="R7145" s="1345"/>
      <c r="S7145" s="1345"/>
      <c r="T7145" s="1345"/>
      <c r="U7145" s="1345"/>
      <c r="V7145" s="1345"/>
      <c r="W7145" s="1345"/>
      <c r="X7145" s="1345"/>
      <c r="Y7145" s="1345"/>
      <c r="Z7145" s="1345"/>
      <c r="AA7145" s="1345"/>
      <c r="AB7145" s="1345"/>
      <c r="AC7145" s="1507">
        <f t="shared" si="2484"/>
        <v>10</v>
      </c>
      <c r="AD7145" s="1508">
        <f t="shared" si="2485"/>
        <v>1</v>
      </c>
      <c r="AE7145" s="14" t="s">
        <v>334</v>
      </c>
      <c r="AF7145" s="14">
        <f t="shared" si="2486"/>
        <v>3.3333333333333335</v>
      </c>
      <c r="AG7145" s="14">
        <f t="shared" si="2487"/>
        <v>3</v>
      </c>
      <c r="AH7145" s="14" t="s">
        <v>334</v>
      </c>
      <c r="AI7145" s="14" t="s">
        <v>334</v>
      </c>
      <c r="AJ7145" s="1294"/>
    </row>
    <row r="7146" spans="1:36" ht="15.75">
      <c r="A7146" s="4508" t="s">
        <v>5799</v>
      </c>
      <c r="B7146" s="4508"/>
      <c r="C7146" s="4508"/>
      <c r="D7146" s="4508"/>
      <c r="E7146" s="4508"/>
      <c r="F7146" s="4508"/>
      <c r="G7146" s="4508"/>
      <c r="H7146" s="4508"/>
      <c r="I7146" s="4508"/>
      <c r="J7146" s="4508"/>
      <c r="K7146" s="4508"/>
      <c r="L7146" s="4508"/>
      <c r="M7146" s="4508"/>
      <c r="N7146" s="4508"/>
      <c r="O7146" s="4508"/>
      <c r="P7146" s="4508"/>
      <c r="Q7146" s="4508"/>
      <c r="R7146" s="4508"/>
      <c r="S7146" s="4508"/>
      <c r="T7146" s="4508"/>
      <c r="U7146" s="4508"/>
      <c r="V7146" s="4508"/>
      <c r="W7146" s="4508"/>
      <c r="X7146" s="4508"/>
      <c r="Y7146" s="4508"/>
      <c r="Z7146" s="4508"/>
      <c r="AA7146" s="4508"/>
      <c r="AB7146" s="4508"/>
      <c r="AC7146" s="4508"/>
      <c r="AD7146" s="4508"/>
      <c r="AE7146" s="4508"/>
      <c r="AF7146" s="4508"/>
      <c r="AG7146" s="4508"/>
      <c r="AH7146" s="4508"/>
      <c r="AI7146" s="4508"/>
      <c r="AJ7146" s="4508"/>
    </row>
    <row r="7147" spans="1:36" ht="15.75">
      <c r="A7147" s="1461">
        <v>1</v>
      </c>
      <c r="B7147" s="1355" t="s">
        <v>5800</v>
      </c>
      <c r="C7147" s="1355" t="s">
        <v>143</v>
      </c>
      <c r="D7147" s="1283">
        <v>371.25</v>
      </c>
      <c r="E7147" s="1400">
        <v>134</v>
      </c>
      <c r="F7147" s="1345">
        <f>E7147*D7147</f>
        <v>49747.5</v>
      </c>
      <c r="G7147" s="1403"/>
      <c r="H7147" s="1345"/>
      <c r="I7147" s="1349">
        <v>44832</v>
      </c>
      <c r="J7147" s="1351">
        <v>45474</v>
      </c>
      <c r="K7147" s="1345"/>
      <c r="L7147" s="1345">
        <v>810</v>
      </c>
      <c r="M7147" s="1347">
        <v>44831</v>
      </c>
      <c r="N7147" s="1286">
        <v>15</v>
      </c>
      <c r="O7147" s="1286">
        <v>48</v>
      </c>
      <c r="P7147" s="1286">
        <v>55</v>
      </c>
      <c r="Q7147" s="1286"/>
      <c r="R7147" s="1286"/>
      <c r="S7147" s="1286"/>
      <c r="T7147" s="1286"/>
      <c r="U7147" s="1286"/>
      <c r="V7147" s="1345"/>
      <c r="W7147" s="1345"/>
      <c r="X7147" s="1345"/>
      <c r="Y7147" s="1345"/>
      <c r="Z7147" s="1345"/>
      <c r="AA7147" s="1345"/>
      <c r="AB7147" s="1345"/>
      <c r="AC7147" s="1507">
        <f t="shared" ref="AC7147:AC7154" si="2491">E7147+G7147-N7147-O7147-AA7147-P7147-Q7147-R7147-S7147-T7147-U7147-V7147-W7147-X7147-Y7147</f>
        <v>16</v>
      </c>
      <c r="AD7147" s="1508">
        <f t="shared" ref="AD7147:AD7154" si="2492">D7147*AC7147</f>
        <v>5940</v>
      </c>
      <c r="AE7147" s="14">
        <f t="shared" ref="AE7147:AE7154" si="2493">(J7147-"01.04.2023")/30</f>
        <v>15.233333333333333</v>
      </c>
      <c r="AF7147" s="14">
        <f t="shared" ref="AF7147:AF7154" si="2494">(N7147+O7147+P7147+Q7147+R7147+S7147+T7147+U7147+V7147+W7147+X7147+Y7147)/3</f>
        <v>39.333333333333336</v>
      </c>
      <c r="AG7147" s="14">
        <f t="shared" ref="AG7147:AG7154" si="2495">AC7147/AF7147</f>
        <v>0.40677966101694912</v>
      </c>
      <c r="AH7147" s="14">
        <f t="shared" ref="AH7147:AH7154" si="2496">AG7147-AE7147</f>
        <v>-14.826553672316383</v>
      </c>
      <c r="AI7147" s="14">
        <f t="shared" ref="AI7147:AI7154" si="2497">AC7147-(AE7147*AF7147)</f>
        <v>-583.17777777777781</v>
      </c>
      <c r="AJ7147" s="1294"/>
    </row>
    <row r="7148" spans="1:36" ht="15.75">
      <c r="A7148" s="1461">
        <v>2</v>
      </c>
      <c r="B7148" s="1355" t="s">
        <v>5801</v>
      </c>
      <c r="C7148" s="1355" t="s">
        <v>143</v>
      </c>
      <c r="D7148" s="1283">
        <v>6365.4</v>
      </c>
      <c r="E7148" s="1400">
        <v>47</v>
      </c>
      <c r="F7148" s="1345">
        <f>E7148*D7148</f>
        <v>299173.8</v>
      </c>
      <c r="G7148" s="1403"/>
      <c r="H7148" s="1345"/>
      <c r="I7148" s="1349">
        <v>44832</v>
      </c>
      <c r="J7148" s="1351">
        <v>45017</v>
      </c>
      <c r="K7148" s="1345"/>
      <c r="L7148" s="1345">
        <v>810</v>
      </c>
      <c r="M7148" s="1347">
        <v>44831</v>
      </c>
      <c r="N7148" s="1286">
        <v>6</v>
      </c>
      <c r="O7148" s="1286">
        <v>14</v>
      </c>
      <c r="P7148" s="1286">
        <v>20</v>
      </c>
      <c r="Q7148" s="1286"/>
      <c r="R7148" s="1286"/>
      <c r="S7148" s="1286"/>
      <c r="T7148" s="1286"/>
      <c r="U7148" s="1286"/>
      <c r="V7148" s="1345"/>
      <c r="W7148" s="1345"/>
      <c r="X7148" s="1345"/>
      <c r="Y7148" s="1345"/>
      <c r="Z7148" s="1345"/>
      <c r="AA7148" s="1345"/>
      <c r="AB7148" s="1345"/>
      <c r="AC7148" s="1507">
        <f t="shared" si="2491"/>
        <v>7</v>
      </c>
      <c r="AD7148" s="1508">
        <f t="shared" si="2492"/>
        <v>44557.799999999996</v>
      </c>
      <c r="AE7148" s="14">
        <f t="shared" si="2493"/>
        <v>0</v>
      </c>
      <c r="AF7148" s="14">
        <f t="shared" si="2494"/>
        <v>13.333333333333334</v>
      </c>
      <c r="AG7148" s="14">
        <f t="shared" si="2495"/>
        <v>0.52500000000000002</v>
      </c>
      <c r="AH7148" s="14">
        <f t="shared" si="2496"/>
        <v>0.52500000000000002</v>
      </c>
      <c r="AI7148" s="14">
        <f t="shared" si="2497"/>
        <v>7</v>
      </c>
      <c r="AJ7148" s="1294"/>
    </row>
    <row r="7149" spans="1:36" ht="15.75">
      <c r="A7149" s="1461">
        <v>3</v>
      </c>
      <c r="B7149" s="1355" t="s">
        <v>5801</v>
      </c>
      <c r="C7149" s="1355" t="s">
        <v>143</v>
      </c>
      <c r="D7149" s="1283">
        <v>216.84</v>
      </c>
      <c r="E7149" s="1400">
        <v>15</v>
      </c>
      <c r="F7149" s="1345">
        <f>E7149*D7149</f>
        <v>3252.6</v>
      </c>
      <c r="G7149" s="1403"/>
      <c r="H7149" s="1345"/>
      <c r="I7149" s="1349">
        <v>44984</v>
      </c>
      <c r="J7149" s="1351">
        <v>45869</v>
      </c>
      <c r="K7149" s="1345"/>
      <c r="L7149" s="1345">
        <v>1120</v>
      </c>
      <c r="M7149" s="1347">
        <v>44911</v>
      </c>
      <c r="N7149" s="1286">
        <v>0</v>
      </c>
      <c r="O7149" s="1286">
        <v>0</v>
      </c>
      <c r="P7149" s="1286">
        <v>0</v>
      </c>
      <c r="Q7149" s="1286"/>
      <c r="R7149" s="1286"/>
      <c r="S7149" s="1286"/>
      <c r="T7149" s="1286"/>
      <c r="U7149" s="1286"/>
      <c r="V7149" s="1345"/>
      <c r="W7149" s="1345"/>
      <c r="X7149" s="1345"/>
      <c r="Y7149" s="1345"/>
      <c r="Z7149" s="1345"/>
      <c r="AA7149" s="1345"/>
      <c r="AB7149" s="1345"/>
      <c r="AC7149" s="1507">
        <f t="shared" si="2491"/>
        <v>15</v>
      </c>
      <c r="AD7149" s="1508">
        <f t="shared" si="2492"/>
        <v>3252.6</v>
      </c>
      <c r="AE7149" s="14">
        <f t="shared" si="2493"/>
        <v>28.4</v>
      </c>
      <c r="AF7149" s="14">
        <f t="shared" si="2494"/>
        <v>0</v>
      </c>
      <c r="AG7149" s="14" t="e">
        <f t="shared" si="2495"/>
        <v>#DIV/0!</v>
      </c>
      <c r="AH7149" s="14" t="e">
        <f t="shared" si="2496"/>
        <v>#DIV/0!</v>
      </c>
      <c r="AI7149" s="14">
        <f t="shared" si="2497"/>
        <v>15</v>
      </c>
      <c r="AJ7149" s="1294"/>
    </row>
    <row r="7150" spans="1:36" ht="15.75">
      <c r="A7150" s="1461">
        <v>4</v>
      </c>
      <c r="B7150" s="1355" t="s">
        <v>10637</v>
      </c>
      <c r="C7150" s="1355" t="s">
        <v>143</v>
      </c>
      <c r="D7150" s="1283">
        <v>44.95</v>
      </c>
      <c r="E7150" s="1400">
        <v>1400</v>
      </c>
      <c r="F7150" s="1345">
        <f>E7150*D7150</f>
        <v>62930.000000000007</v>
      </c>
      <c r="G7150" s="1403"/>
      <c r="H7150" s="1345"/>
      <c r="I7150" s="1349" t="s">
        <v>10638</v>
      </c>
      <c r="J7150" s="1351">
        <v>45565</v>
      </c>
      <c r="K7150" s="1345"/>
      <c r="L7150" s="1345">
        <v>102</v>
      </c>
      <c r="M7150" s="1347">
        <v>44958</v>
      </c>
      <c r="N7150" s="1286">
        <v>0</v>
      </c>
      <c r="O7150" s="1286">
        <v>0</v>
      </c>
      <c r="P7150" s="1286">
        <v>115</v>
      </c>
      <c r="Q7150" s="1286"/>
      <c r="R7150" s="1286"/>
      <c r="S7150" s="1286"/>
      <c r="T7150" s="1286"/>
      <c r="U7150" s="1286"/>
      <c r="V7150" s="1345"/>
      <c r="W7150" s="1345"/>
      <c r="X7150" s="1345"/>
      <c r="Y7150" s="1345"/>
      <c r="Z7150" s="1345"/>
      <c r="AA7150" s="1345"/>
      <c r="AB7150" s="1345"/>
      <c r="AC7150" s="1507">
        <f t="shared" si="2491"/>
        <v>1285</v>
      </c>
      <c r="AD7150" s="1508">
        <f t="shared" si="2492"/>
        <v>57760.750000000007</v>
      </c>
      <c r="AE7150" s="14">
        <f t="shared" si="2493"/>
        <v>18.266666666666666</v>
      </c>
      <c r="AF7150" s="14">
        <f t="shared" si="2494"/>
        <v>38.333333333333336</v>
      </c>
      <c r="AG7150" s="14">
        <f t="shared" si="2495"/>
        <v>33.521739130434781</v>
      </c>
      <c r="AH7150" s="14">
        <f t="shared" si="2496"/>
        <v>15.255072463768116</v>
      </c>
      <c r="AI7150" s="14">
        <f t="shared" si="2497"/>
        <v>584.77777777777771</v>
      </c>
      <c r="AJ7150" s="1294"/>
    </row>
    <row r="7151" spans="1:36" ht="15.75">
      <c r="A7151" s="1461">
        <v>5</v>
      </c>
      <c r="B7151" s="1355" t="s">
        <v>10639</v>
      </c>
      <c r="C7151" s="1355" t="s">
        <v>143</v>
      </c>
      <c r="D7151" s="1283">
        <v>261.95</v>
      </c>
      <c r="E7151" s="1400">
        <v>0</v>
      </c>
      <c r="F7151" s="1345">
        <f>E7151*D7151</f>
        <v>0</v>
      </c>
      <c r="G7151" s="1403">
        <v>40</v>
      </c>
      <c r="H7151" s="1345">
        <f>G7151*D7151</f>
        <v>10478</v>
      </c>
      <c r="I7151" s="1349">
        <v>44991</v>
      </c>
      <c r="J7151" s="1351">
        <v>45535</v>
      </c>
      <c r="K7151" s="1345"/>
      <c r="L7151" s="1345" t="s">
        <v>10640</v>
      </c>
      <c r="M7151" s="1347">
        <v>44966</v>
      </c>
      <c r="N7151" s="1286">
        <v>0</v>
      </c>
      <c r="O7151" s="1286">
        <v>0</v>
      </c>
      <c r="P7151" s="1286">
        <v>8</v>
      </c>
      <c r="Q7151" s="1286"/>
      <c r="R7151" s="1286"/>
      <c r="S7151" s="1286"/>
      <c r="T7151" s="1286"/>
      <c r="U7151" s="1286"/>
      <c r="V7151" s="1345"/>
      <c r="W7151" s="1345"/>
      <c r="X7151" s="1345"/>
      <c r="Y7151" s="1345"/>
      <c r="Z7151" s="1345"/>
      <c r="AA7151" s="1345"/>
      <c r="AB7151" s="1345"/>
      <c r="AC7151" s="1507">
        <f t="shared" si="2491"/>
        <v>32</v>
      </c>
      <c r="AD7151" s="1508">
        <f t="shared" si="2492"/>
        <v>8382.4</v>
      </c>
      <c r="AE7151" s="14">
        <f t="shared" si="2493"/>
        <v>17.266666666666666</v>
      </c>
      <c r="AF7151" s="14">
        <f t="shared" si="2494"/>
        <v>2.6666666666666665</v>
      </c>
      <c r="AG7151" s="14">
        <f t="shared" si="2495"/>
        <v>12</v>
      </c>
      <c r="AH7151" s="14">
        <f t="shared" si="2496"/>
        <v>-5.2666666666666657</v>
      </c>
      <c r="AI7151" s="14">
        <f t="shared" si="2497"/>
        <v>-14.044444444444437</v>
      </c>
      <c r="AJ7151" s="1294"/>
    </row>
    <row r="7152" spans="1:36" ht="15.75">
      <c r="A7152" s="1461">
        <v>6</v>
      </c>
      <c r="B7152" s="1355" t="s">
        <v>10641</v>
      </c>
      <c r="C7152" s="1355" t="s">
        <v>63</v>
      </c>
      <c r="D7152" s="1283">
        <v>5.8230000000000004</v>
      </c>
      <c r="E7152" s="1400">
        <v>0</v>
      </c>
      <c r="F7152" s="1345">
        <v>0</v>
      </c>
      <c r="G7152" s="1403">
        <v>3120</v>
      </c>
      <c r="H7152" s="1346">
        <f>G7152*D7152</f>
        <v>18167.760000000002</v>
      </c>
      <c r="I7152" s="1349">
        <v>44998</v>
      </c>
      <c r="J7152" s="1351">
        <v>45777</v>
      </c>
      <c r="K7152" s="1345"/>
      <c r="L7152" s="1345" t="s">
        <v>10642</v>
      </c>
      <c r="M7152" s="1347">
        <v>44979</v>
      </c>
      <c r="N7152" s="1286">
        <v>0</v>
      </c>
      <c r="O7152" s="1286">
        <v>0</v>
      </c>
      <c r="P7152" s="1286">
        <v>256</v>
      </c>
      <c r="Q7152" s="1286"/>
      <c r="R7152" s="1286"/>
      <c r="S7152" s="1286"/>
      <c r="T7152" s="1286"/>
      <c r="U7152" s="1286"/>
      <c r="V7152" s="1345"/>
      <c r="W7152" s="1345"/>
      <c r="X7152" s="1345"/>
      <c r="Y7152" s="1345"/>
      <c r="Z7152" s="1345"/>
      <c r="AA7152" s="1345"/>
      <c r="AB7152" s="1345"/>
      <c r="AC7152" s="1507">
        <f t="shared" si="2491"/>
        <v>2864</v>
      </c>
      <c r="AD7152" s="1508">
        <f t="shared" si="2492"/>
        <v>16677.072</v>
      </c>
      <c r="AE7152" s="14">
        <f t="shared" si="2493"/>
        <v>25.333333333333332</v>
      </c>
      <c r="AF7152" s="14">
        <f t="shared" si="2494"/>
        <v>85.333333333333329</v>
      </c>
      <c r="AG7152" s="14">
        <f t="shared" si="2495"/>
        <v>33.5625</v>
      </c>
      <c r="AH7152" s="14">
        <f t="shared" si="2496"/>
        <v>8.2291666666666679</v>
      </c>
      <c r="AI7152" s="14">
        <f t="shared" si="2497"/>
        <v>702.22222222222263</v>
      </c>
      <c r="AJ7152" s="1294"/>
    </row>
    <row r="7153" spans="1:36" ht="15.75">
      <c r="A7153" s="1461">
        <v>7</v>
      </c>
      <c r="B7153" s="1355" t="s">
        <v>10643</v>
      </c>
      <c r="C7153" s="1355" t="s">
        <v>143</v>
      </c>
      <c r="D7153" s="1283">
        <v>1574.08</v>
      </c>
      <c r="E7153" s="1400">
        <v>0</v>
      </c>
      <c r="F7153" s="1345">
        <v>0</v>
      </c>
      <c r="G7153" s="1403">
        <v>40</v>
      </c>
      <c r="H7153" s="1345">
        <f>G7153*D7153</f>
        <v>62963.199999999997</v>
      </c>
      <c r="I7153" s="1349">
        <v>45012</v>
      </c>
      <c r="J7153" s="1351">
        <v>45930</v>
      </c>
      <c r="K7153" s="1345"/>
      <c r="L7153" s="1345" t="s">
        <v>10644</v>
      </c>
      <c r="M7153" s="1347">
        <v>44988</v>
      </c>
      <c r="N7153" s="1286">
        <v>0</v>
      </c>
      <c r="O7153" s="1286">
        <v>0</v>
      </c>
      <c r="P7153" s="1286">
        <v>0</v>
      </c>
      <c r="Q7153" s="1286"/>
      <c r="R7153" s="1286"/>
      <c r="S7153" s="1286"/>
      <c r="T7153" s="1286"/>
      <c r="U7153" s="1286"/>
      <c r="V7153" s="1345"/>
      <c r="W7153" s="1345"/>
      <c r="X7153" s="1345"/>
      <c r="Y7153" s="1345"/>
      <c r="Z7153" s="1345"/>
      <c r="AA7153" s="1345"/>
      <c r="AB7153" s="1345"/>
      <c r="AC7153" s="1507">
        <f t="shared" si="2491"/>
        <v>40</v>
      </c>
      <c r="AD7153" s="1508">
        <f t="shared" si="2492"/>
        <v>62963.199999999997</v>
      </c>
      <c r="AE7153" s="14">
        <f t="shared" si="2493"/>
        <v>30.433333333333334</v>
      </c>
      <c r="AF7153" s="14">
        <f t="shared" si="2494"/>
        <v>0</v>
      </c>
      <c r="AG7153" s="14" t="e">
        <f t="shared" si="2495"/>
        <v>#DIV/0!</v>
      </c>
      <c r="AH7153" s="14" t="e">
        <f t="shared" si="2496"/>
        <v>#DIV/0!</v>
      </c>
      <c r="AI7153" s="14">
        <f t="shared" si="2497"/>
        <v>40</v>
      </c>
      <c r="AJ7153" s="1294"/>
    </row>
    <row r="7154" spans="1:36" ht="15.75">
      <c r="A7154" s="1461">
        <v>8</v>
      </c>
      <c r="B7154" s="1355" t="s">
        <v>10645</v>
      </c>
      <c r="C7154" s="1355" t="s">
        <v>143</v>
      </c>
      <c r="D7154" s="1283">
        <v>189.97</v>
      </c>
      <c r="E7154" s="1400">
        <v>0</v>
      </c>
      <c r="F7154" s="1345">
        <v>0</v>
      </c>
      <c r="G7154" s="1403">
        <v>36</v>
      </c>
      <c r="H7154" s="1345">
        <v>6838.92</v>
      </c>
      <c r="I7154" s="1349">
        <v>45012</v>
      </c>
      <c r="J7154" s="1351">
        <v>45900</v>
      </c>
      <c r="K7154" s="1345"/>
      <c r="L7154" s="1345" t="s">
        <v>10646</v>
      </c>
      <c r="M7154" s="1347">
        <v>44988</v>
      </c>
      <c r="N7154" s="1286">
        <v>0</v>
      </c>
      <c r="O7154" s="1286">
        <v>0</v>
      </c>
      <c r="P7154" s="1286">
        <v>0</v>
      </c>
      <c r="Q7154" s="1286"/>
      <c r="R7154" s="1286"/>
      <c r="S7154" s="1286"/>
      <c r="T7154" s="1286"/>
      <c r="U7154" s="1286"/>
      <c r="V7154" s="1345"/>
      <c r="W7154" s="1345"/>
      <c r="X7154" s="1345"/>
      <c r="Y7154" s="1345"/>
      <c r="Z7154" s="1345"/>
      <c r="AA7154" s="1345"/>
      <c r="AB7154" s="1345"/>
      <c r="AC7154" s="1507">
        <f t="shared" si="2491"/>
        <v>36</v>
      </c>
      <c r="AD7154" s="1508">
        <f t="shared" si="2492"/>
        <v>6838.92</v>
      </c>
      <c r="AE7154" s="14">
        <f t="shared" si="2493"/>
        <v>29.433333333333334</v>
      </c>
      <c r="AF7154" s="14">
        <f t="shared" si="2494"/>
        <v>0</v>
      </c>
      <c r="AG7154" s="14" t="e">
        <f t="shared" si="2495"/>
        <v>#DIV/0!</v>
      </c>
      <c r="AH7154" s="14" t="e">
        <f t="shared" si="2496"/>
        <v>#DIV/0!</v>
      </c>
      <c r="AI7154" s="14">
        <f t="shared" si="2497"/>
        <v>36</v>
      </c>
      <c r="AJ7154" s="1294"/>
    </row>
    <row r="7155" spans="1:36" ht="15.75">
      <c r="A7155" s="4636" t="s">
        <v>2420</v>
      </c>
      <c r="B7155" s="4636"/>
      <c r="C7155" s="4636"/>
      <c r="D7155" s="4636"/>
      <c r="E7155" s="4636"/>
      <c r="F7155" s="4636"/>
      <c r="G7155" s="4636"/>
      <c r="H7155" s="4636"/>
      <c r="I7155" s="4636"/>
      <c r="J7155" s="4636"/>
      <c r="K7155" s="4636"/>
      <c r="L7155" s="4636"/>
      <c r="M7155" s="4636"/>
      <c r="N7155" s="4636"/>
      <c r="O7155" s="4636"/>
      <c r="P7155" s="4636"/>
      <c r="Q7155" s="4636"/>
      <c r="R7155" s="4636"/>
      <c r="S7155" s="4636"/>
      <c r="T7155" s="4636"/>
      <c r="U7155" s="4636"/>
      <c r="V7155" s="4636"/>
      <c r="W7155" s="4636"/>
      <c r="X7155" s="4636"/>
      <c r="Y7155" s="4636"/>
      <c r="Z7155" s="4636"/>
      <c r="AA7155" s="4636"/>
      <c r="AB7155" s="4636"/>
      <c r="AC7155" s="4636"/>
      <c r="AD7155" s="4636"/>
      <c r="AE7155" s="4636"/>
      <c r="AF7155" s="4636"/>
      <c r="AG7155" s="4636"/>
      <c r="AH7155" s="4636"/>
      <c r="AI7155" s="4636"/>
      <c r="AJ7155" s="4636"/>
    </row>
    <row r="7156" spans="1:36" ht="15.75">
      <c r="A7156" s="1461">
        <v>1</v>
      </c>
      <c r="B7156" s="1406" t="s">
        <v>2869</v>
      </c>
      <c r="C7156" s="2776" t="s">
        <v>66</v>
      </c>
      <c r="D7156" s="1346">
        <v>48.392159999999997</v>
      </c>
      <c r="E7156" s="1345">
        <v>1184</v>
      </c>
      <c r="F7156" s="1345">
        <f t="shared" ref="F7156:F7178" si="2498">E7156*D7156</f>
        <v>57296.317439999999</v>
      </c>
      <c r="G7156" s="2777"/>
      <c r="H7156" s="1346"/>
      <c r="I7156" s="1347">
        <v>44687</v>
      </c>
      <c r="J7156" s="1347">
        <v>45170</v>
      </c>
      <c r="K7156" s="1345"/>
      <c r="L7156" s="1345">
        <v>280</v>
      </c>
      <c r="M7156" s="1347">
        <v>44683</v>
      </c>
      <c r="N7156" s="1345">
        <v>374</v>
      </c>
      <c r="O7156" s="1345">
        <v>378</v>
      </c>
      <c r="P7156" s="1345">
        <v>212</v>
      </c>
      <c r="Q7156" s="1345"/>
      <c r="R7156" s="1345"/>
      <c r="S7156" s="1345"/>
      <c r="T7156" s="1345"/>
      <c r="U7156" s="1345"/>
      <c r="V7156" s="1345"/>
      <c r="W7156" s="1345"/>
      <c r="X7156" s="1345"/>
      <c r="Y7156" s="1345"/>
      <c r="Z7156" s="1345"/>
      <c r="AA7156" s="1345"/>
      <c r="AB7156" s="1345"/>
      <c r="AC7156" s="1507">
        <f t="shared" ref="AC7156:AC7178" si="2499">E7156+G7156-N7156-O7156-AA7156-P7156-Q7156-R7156-S7156-T7156-U7156-V7156-W7156-X7156-Y7156</f>
        <v>220</v>
      </c>
      <c r="AD7156" s="1508">
        <f t="shared" ref="AD7156:AD7178" si="2500">D7156*AC7156</f>
        <v>10646.2752</v>
      </c>
      <c r="AE7156" s="14">
        <f t="shared" ref="AE7156:AE7173" si="2501">(J7156-"01.04.2023")/30</f>
        <v>5.0999999999999996</v>
      </c>
      <c r="AF7156" s="14">
        <f t="shared" ref="AF7156:AF7178" si="2502">(N7156+O7156+P7156+Q7156+R7156+S7156+T7156+U7156+V7156+W7156+X7156+Y7156)/3</f>
        <v>321.33333333333331</v>
      </c>
      <c r="AG7156" s="14">
        <f t="shared" ref="AG7156:AG7178" si="2503">AC7156/AF7156</f>
        <v>0.68464730290456433</v>
      </c>
      <c r="AH7156" s="14">
        <f t="shared" ref="AH7156:AH7173" si="2504">AG7156-AE7156</f>
        <v>-4.4153526970954351</v>
      </c>
      <c r="AI7156" s="14">
        <f t="shared" ref="AI7156:AI7173" si="2505">AC7156-(AE7156*AF7156)</f>
        <v>-1418.7999999999997</v>
      </c>
      <c r="AJ7156" s="1270"/>
    </row>
    <row r="7157" spans="1:36" ht="15.75">
      <c r="A7157" s="1461">
        <f>A7156+1</f>
        <v>2</v>
      </c>
      <c r="B7157" s="1406" t="s">
        <v>3102</v>
      </c>
      <c r="C7157" s="2776" t="s">
        <v>66</v>
      </c>
      <c r="D7157" s="1346">
        <v>105.34868</v>
      </c>
      <c r="E7157" s="1345">
        <v>1800</v>
      </c>
      <c r="F7157" s="1345">
        <f t="shared" si="2498"/>
        <v>189627.62400000001</v>
      </c>
      <c r="G7157" s="2777"/>
      <c r="H7157" s="1346"/>
      <c r="I7157" s="1347">
        <v>44687</v>
      </c>
      <c r="J7157" s="1347">
        <v>45413</v>
      </c>
      <c r="K7157" s="1345"/>
      <c r="L7157" s="1345">
        <v>280</v>
      </c>
      <c r="M7157" s="1347">
        <v>44683</v>
      </c>
      <c r="N7157" s="1345">
        <v>0</v>
      </c>
      <c r="O7157" s="1345">
        <v>0</v>
      </c>
      <c r="P7157" s="1345">
        <v>0</v>
      </c>
      <c r="Q7157" s="1345"/>
      <c r="R7157" s="1345"/>
      <c r="S7157" s="1345"/>
      <c r="T7157" s="1345"/>
      <c r="U7157" s="1345"/>
      <c r="V7157" s="1345"/>
      <c r="W7157" s="1345"/>
      <c r="X7157" s="1345"/>
      <c r="Y7157" s="1345"/>
      <c r="Z7157" s="1345"/>
      <c r="AA7157" s="1345"/>
      <c r="AB7157" s="1345"/>
      <c r="AC7157" s="1507">
        <f t="shared" si="2499"/>
        <v>1800</v>
      </c>
      <c r="AD7157" s="1508">
        <f t="shared" si="2500"/>
        <v>189627.62400000001</v>
      </c>
      <c r="AE7157" s="14">
        <f t="shared" si="2501"/>
        <v>13.2</v>
      </c>
      <c r="AF7157" s="14">
        <f t="shared" si="2502"/>
        <v>0</v>
      </c>
      <c r="AG7157" s="14" t="e">
        <f t="shared" si="2503"/>
        <v>#DIV/0!</v>
      </c>
      <c r="AH7157" s="14" t="e">
        <f t="shared" si="2504"/>
        <v>#DIV/0!</v>
      </c>
      <c r="AI7157" s="14">
        <f t="shared" si="2505"/>
        <v>1800</v>
      </c>
      <c r="AJ7157" s="1270"/>
    </row>
    <row r="7158" spans="1:36" ht="15.75">
      <c r="A7158" s="1461">
        <f>A7157+1</f>
        <v>3</v>
      </c>
      <c r="B7158" s="1406" t="s">
        <v>3102</v>
      </c>
      <c r="C7158" s="2776" t="s">
        <v>66</v>
      </c>
      <c r="D7158" s="1346">
        <v>105.34868</v>
      </c>
      <c r="E7158" s="1345">
        <v>240</v>
      </c>
      <c r="F7158" s="1345">
        <f t="shared" si="2498"/>
        <v>25283.683199999999</v>
      </c>
      <c r="G7158" s="2777"/>
      <c r="H7158" s="1346"/>
      <c r="I7158" s="1347">
        <v>44687</v>
      </c>
      <c r="J7158" s="1347">
        <v>45413</v>
      </c>
      <c r="K7158" s="1345"/>
      <c r="L7158" s="1345">
        <v>280</v>
      </c>
      <c r="M7158" s="1347">
        <v>44683</v>
      </c>
      <c r="N7158" s="1345">
        <v>0</v>
      </c>
      <c r="O7158" s="1345">
        <v>0</v>
      </c>
      <c r="P7158" s="1345">
        <v>0</v>
      </c>
      <c r="Q7158" s="1345"/>
      <c r="R7158" s="1345"/>
      <c r="S7158" s="1345"/>
      <c r="T7158" s="1345"/>
      <c r="U7158" s="1345"/>
      <c r="V7158" s="1345"/>
      <c r="W7158" s="1345"/>
      <c r="X7158" s="1345"/>
      <c r="Y7158" s="1345"/>
      <c r="Z7158" s="1345"/>
      <c r="AA7158" s="1345"/>
      <c r="AB7158" s="1345"/>
      <c r="AC7158" s="1507">
        <f t="shared" si="2499"/>
        <v>240</v>
      </c>
      <c r="AD7158" s="1508">
        <f t="shared" si="2500"/>
        <v>25283.683199999999</v>
      </c>
      <c r="AE7158" s="14">
        <f t="shared" si="2501"/>
        <v>13.2</v>
      </c>
      <c r="AF7158" s="14">
        <f t="shared" si="2502"/>
        <v>0</v>
      </c>
      <c r="AG7158" s="14" t="e">
        <f t="shared" si="2503"/>
        <v>#DIV/0!</v>
      </c>
      <c r="AH7158" s="14" t="e">
        <f t="shared" si="2504"/>
        <v>#DIV/0!</v>
      </c>
      <c r="AI7158" s="14">
        <f t="shared" si="2505"/>
        <v>240</v>
      </c>
      <c r="AJ7158" s="1270"/>
    </row>
    <row r="7159" spans="1:36" ht="15.75">
      <c r="A7159" s="1461">
        <v>2</v>
      </c>
      <c r="B7159" s="1404" t="s">
        <v>3137</v>
      </c>
      <c r="C7159" s="1407" t="s">
        <v>181</v>
      </c>
      <c r="D7159" s="1408">
        <v>815.4</v>
      </c>
      <c r="E7159" s="1345">
        <v>2</v>
      </c>
      <c r="F7159" s="1345">
        <f t="shared" si="2498"/>
        <v>1630.8</v>
      </c>
      <c r="G7159" s="1345"/>
      <c r="H7159" s="1345"/>
      <c r="I7159" s="1347">
        <v>44694</v>
      </c>
      <c r="J7159" s="1347">
        <v>45689</v>
      </c>
      <c r="K7159" s="1345"/>
      <c r="L7159" s="1345"/>
      <c r="M7159" s="1345"/>
      <c r="N7159" s="1345">
        <v>0</v>
      </c>
      <c r="O7159" s="1345">
        <v>0</v>
      </c>
      <c r="P7159" s="1345">
        <v>0</v>
      </c>
      <c r="Q7159" s="1345"/>
      <c r="R7159" s="1345"/>
      <c r="S7159" s="1345"/>
      <c r="T7159" s="1345"/>
      <c r="U7159" s="1345"/>
      <c r="V7159" s="1345"/>
      <c r="W7159" s="1345"/>
      <c r="X7159" s="1345"/>
      <c r="Y7159" s="1345"/>
      <c r="Z7159" s="1345"/>
      <c r="AA7159" s="1345"/>
      <c r="AB7159" s="1345"/>
      <c r="AC7159" s="1507">
        <f t="shared" si="2499"/>
        <v>2</v>
      </c>
      <c r="AD7159" s="1508">
        <f t="shared" si="2500"/>
        <v>1630.8</v>
      </c>
      <c r="AE7159" s="14">
        <f t="shared" si="2501"/>
        <v>22.4</v>
      </c>
      <c r="AF7159" s="14">
        <f t="shared" si="2502"/>
        <v>0</v>
      </c>
      <c r="AG7159" s="14" t="e">
        <f t="shared" si="2503"/>
        <v>#DIV/0!</v>
      </c>
      <c r="AH7159" s="14" t="e">
        <f t="shared" si="2504"/>
        <v>#DIV/0!</v>
      </c>
      <c r="AI7159" s="14">
        <f t="shared" si="2505"/>
        <v>2</v>
      </c>
      <c r="AJ7159" s="1270"/>
    </row>
    <row r="7160" spans="1:36" ht="15.75">
      <c r="A7160" s="1461">
        <f>A7159+1</f>
        <v>3</v>
      </c>
      <c r="B7160" s="1404" t="s">
        <v>3135</v>
      </c>
      <c r="C7160" s="1407" t="s">
        <v>181</v>
      </c>
      <c r="D7160" s="1408">
        <v>876.3</v>
      </c>
      <c r="E7160" s="1345">
        <v>2</v>
      </c>
      <c r="F7160" s="1345">
        <f t="shared" si="2498"/>
        <v>1752.6</v>
      </c>
      <c r="G7160" s="1345"/>
      <c r="H7160" s="1345"/>
      <c r="I7160" s="1347">
        <v>44694</v>
      </c>
      <c r="J7160" s="1347">
        <v>45717</v>
      </c>
      <c r="K7160" s="1345"/>
      <c r="L7160" s="1345"/>
      <c r="M7160" s="1345"/>
      <c r="N7160" s="1345">
        <v>0</v>
      </c>
      <c r="O7160" s="1345">
        <v>0</v>
      </c>
      <c r="P7160" s="1345">
        <v>0</v>
      </c>
      <c r="Q7160" s="1345"/>
      <c r="R7160" s="1345"/>
      <c r="S7160" s="1345"/>
      <c r="T7160" s="1345"/>
      <c r="U7160" s="1345"/>
      <c r="V7160" s="1345"/>
      <c r="W7160" s="1345"/>
      <c r="X7160" s="1345"/>
      <c r="Y7160" s="1345"/>
      <c r="Z7160" s="1345"/>
      <c r="AA7160" s="1345"/>
      <c r="AB7160" s="1345"/>
      <c r="AC7160" s="1507">
        <f t="shared" si="2499"/>
        <v>2</v>
      </c>
      <c r="AD7160" s="1508">
        <f t="shared" si="2500"/>
        <v>1752.6</v>
      </c>
      <c r="AE7160" s="14">
        <f t="shared" si="2501"/>
        <v>23.333333333333332</v>
      </c>
      <c r="AF7160" s="14">
        <f t="shared" si="2502"/>
        <v>0</v>
      </c>
      <c r="AG7160" s="14" t="e">
        <f t="shared" si="2503"/>
        <v>#DIV/0!</v>
      </c>
      <c r="AH7160" s="14" t="e">
        <f t="shared" si="2504"/>
        <v>#DIV/0!</v>
      </c>
      <c r="AI7160" s="14">
        <f t="shared" si="2505"/>
        <v>2</v>
      </c>
      <c r="AJ7160" s="1270"/>
    </row>
    <row r="7161" spans="1:36" ht="15.75">
      <c r="A7161" s="1461">
        <f>A7160+1</f>
        <v>4</v>
      </c>
      <c r="B7161" s="1404" t="s">
        <v>3136</v>
      </c>
      <c r="C7161" s="1407" t="s">
        <v>181</v>
      </c>
      <c r="D7161" s="1408">
        <v>1007.7</v>
      </c>
      <c r="E7161" s="1345">
        <v>4</v>
      </c>
      <c r="F7161" s="1345">
        <f t="shared" si="2498"/>
        <v>4030.8</v>
      </c>
      <c r="G7161" s="1345"/>
      <c r="H7161" s="1345"/>
      <c r="I7161" s="1347">
        <v>44694</v>
      </c>
      <c r="J7161" s="1347">
        <v>45717</v>
      </c>
      <c r="K7161" s="1345"/>
      <c r="L7161" s="1345"/>
      <c r="M7161" s="1345"/>
      <c r="N7161" s="1345">
        <v>0</v>
      </c>
      <c r="O7161" s="1345">
        <v>0</v>
      </c>
      <c r="P7161" s="1345">
        <v>0</v>
      </c>
      <c r="Q7161" s="1345"/>
      <c r="R7161" s="1345"/>
      <c r="S7161" s="1345"/>
      <c r="T7161" s="1345"/>
      <c r="U7161" s="1345"/>
      <c r="V7161" s="1345"/>
      <c r="W7161" s="1345"/>
      <c r="X7161" s="1345"/>
      <c r="Y7161" s="1345"/>
      <c r="Z7161" s="1345"/>
      <c r="AA7161" s="1345"/>
      <c r="AB7161" s="1345"/>
      <c r="AC7161" s="1507">
        <f t="shared" si="2499"/>
        <v>4</v>
      </c>
      <c r="AD7161" s="1508">
        <f t="shared" si="2500"/>
        <v>4030.8</v>
      </c>
      <c r="AE7161" s="14">
        <f t="shared" si="2501"/>
        <v>23.333333333333332</v>
      </c>
      <c r="AF7161" s="14">
        <f t="shared" si="2502"/>
        <v>0</v>
      </c>
      <c r="AG7161" s="14" t="e">
        <f t="shared" si="2503"/>
        <v>#DIV/0!</v>
      </c>
      <c r="AH7161" s="14" t="e">
        <f t="shared" si="2504"/>
        <v>#DIV/0!</v>
      </c>
      <c r="AI7161" s="14">
        <f t="shared" si="2505"/>
        <v>4</v>
      </c>
      <c r="AJ7161" s="1270"/>
    </row>
    <row r="7162" spans="1:36" ht="15.75">
      <c r="A7162" s="1461">
        <v>3</v>
      </c>
      <c r="B7162" s="1404" t="s">
        <v>3141</v>
      </c>
      <c r="C7162" s="1407" t="s">
        <v>181</v>
      </c>
      <c r="D7162" s="1408">
        <v>750</v>
      </c>
      <c r="E7162" s="1345">
        <v>10</v>
      </c>
      <c r="F7162" s="1345">
        <f t="shared" si="2498"/>
        <v>7500</v>
      </c>
      <c r="G7162" s="1345"/>
      <c r="H7162" s="1345"/>
      <c r="I7162" s="1347">
        <v>44694</v>
      </c>
      <c r="J7162" s="1347">
        <v>45717</v>
      </c>
      <c r="K7162" s="1345"/>
      <c r="L7162" s="1345"/>
      <c r="M7162" s="1345"/>
      <c r="N7162" s="1345">
        <v>0</v>
      </c>
      <c r="O7162" s="1345">
        <v>0</v>
      </c>
      <c r="P7162" s="1345">
        <v>0</v>
      </c>
      <c r="Q7162" s="1345"/>
      <c r="R7162" s="1345"/>
      <c r="S7162" s="1345"/>
      <c r="T7162" s="1345"/>
      <c r="U7162" s="1345"/>
      <c r="V7162" s="1345"/>
      <c r="W7162" s="1345"/>
      <c r="X7162" s="1345"/>
      <c r="Y7162" s="1345"/>
      <c r="Z7162" s="1345"/>
      <c r="AA7162" s="1345"/>
      <c r="AB7162" s="1345"/>
      <c r="AC7162" s="1507">
        <f t="shared" si="2499"/>
        <v>10</v>
      </c>
      <c r="AD7162" s="1508">
        <f t="shared" si="2500"/>
        <v>7500</v>
      </c>
      <c r="AE7162" s="14">
        <f t="shared" si="2501"/>
        <v>23.333333333333332</v>
      </c>
      <c r="AF7162" s="14">
        <f t="shared" si="2502"/>
        <v>0</v>
      </c>
      <c r="AG7162" s="14" t="e">
        <f t="shared" si="2503"/>
        <v>#DIV/0!</v>
      </c>
      <c r="AH7162" s="14" t="e">
        <f t="shared" si="2504"/>
        <v>#DIV/0!</v>
      </c>
      <c r="AI7162" s="14">
        <f t="shared" si="2505"/>
        <v>10</v>
      </c>
      <c r="AJ7162" s="1270"/>
    </row>
    <row r="7163" spans="1:36" ht="15.75">
      <c r="A7163" s="1461">
        <f>A7162+1</f>
        <v>4</v>
      </c>
      <c r="B7163" s="1404" t="s">
        <v>3143</v>
      </c>
      <c r="C7163" s="1407" t="s">
        <v>181</v>
      </c>
      <c r="D7163" s="1408">
        <v>801.3</v>
      </c>
      <c r="E7163" s="1345">
        <v>11</v>
      </c>
      <c r="F7163" s="1345">
        <f t="shared" si="2498"/>
        <v>8814.2999999999993</v>
      </c>
      <c r="G7163" s="1345"/>
      <c r="H7163" s="1345"/>
      <c r="I7163" s="1347">
        <v>44694</v>
      </c>
      <c r="J7163" s="1347">
        <v>45748</v>
      </c>
      <c r="K7163" s="1345"/>
      <c r="L7163" s="1345"/>
      <c r="M7163" s="1345"/>
      <c r="N7163" s="1345">
        <v>0</v>
      </c>
      <c r="O7163" s="1345">
        <v>0</v>
      </c>
      <c r="P7163" s="1345">
        <v>0</v>
      </c>
      <c r="Q7163" s="1345"/>
      <c r="R7163" s="1345"/>
      <c r="S7163" s="1345"/>
      <c r="T7163" s="1345"/>
      <c r="U7163" s="1345"/>
      <c r="V7163" s="1345"/>
      <c r="W7163" s="1345"/>
      <c r="X7163" s="1345"/>
      <c r="Y7163" s="1345"/>
      <c r="Z7163" s="1345"/>
      <c r="AA7163" s="1345"/>
      <c r="AB7163" s="1345"/>
      <c r="AC7163" s="1507">
        <f t="shared" si="2499"/>
        <v>11</v>
      </c>
      <c r="AD7163" s="1508">
        <f t="shared" si="2500"/>
        <v>8814.2999999999993</v>
      </c>
      <c r="AE7163" s="14">
        <f t="shared" si="2501"/>
        <v>24.366666666666667</v>
      </c>
      <c r="AF7163" s="14">
        <f t="shared" si="2502"/>
        <v>0</v>
      </c>
      <c r="AG7163" s="14" t="e">
        <f t="shared" si="2503"/>
        <v>#DIV/0!</v>
      </c>
      <c r="AH7163" s="14" t="e">
        <f t="shared" si="2504"/>
        <v>#DIV/0!</v>
      </c>
      <c r="AI7163" s="14">
        <f t="shared" si="2505"/>
        <v>11</v>
      </c>
      <c r="AJ7163" s="1270"/>
    </row>
    <row r="7164" spans="1:36" ht="15.75">
      <c r="A7164" s="1461">
        <f>A7163+1</f>
        <v>5</v>
      </c>
      <c r="B7164" s="1404" t="s">
        <v>3142</v>
      </c>
      <c r="C7164" s="1407" t="s">
        <v>181</v>
      </c>
      <c r="D7164" s="1408">
        <v>927.9</v>
      </c>
      <c r="E7164" s="1345">
        <v>14</v>
      </c>
      <c r="F7164" s="1345">
        <f t="shared" si="2498"/>
        <v>12990.6</v>
      </c>
      <c r="G7164" s="1345"/>
      <c r="H7164" s="1345"/>
      <c r="I7164" s="1347">
        <v>44694</v>
      </c>
      <c r="J7164" s="1347">
        <v>45748</v>
      </c>
      <c r="K7164" s="1345"/>
      <c r="L7164" s="1345"/>
      <c r="M7164" s="1345"/>
      <c r="N7164" s="1345">
        <v>0</v>
      </c>
      <c r="O7164" s="1345">
        <v>0</v>
      </c>
      <c r="P7164" s="1345">
        <v>0</v>
      </c>
      <c r="Q7164" s="1345"/>
      <c r="R7164" s="1345"/>
      <c r="S7164" s="1345"/>
      <c r="T7164" s="1345"/>
      <c r="U7164" s="1345"/>
      <c r="V7164" s="1345"/>
      <c r="W7164" s="1345"/>
      <c r="X7164" s="1345"/>
      <c r="Y7164" s="1345"/>
      <c r="Z7164" s="1345"/>
      <c r="AA7164" s="1345"/>
      <c r="AB7164" s="1345"/>
      <c r="AC7164" s="1507">
        <f t="shared" si="2499"/>
        <v>14</v>
      </c>
      <c r="AD7164" s="1508">
        <f t="shared" si="2500"/>
        <v>12990.6</v>
      </c>
      <c r="AE7164" s="14">
        <f t="shared" si="2501"/>
        <v>24.366666666666667</v>
      </c>
      <c r="AF7164" s="14">
        <f t="shared" si="2502"/>
        <v>0</v>
      </c>
      <c r="AG7164" s="14" t="e">
        <f t="shared" si="2503"/>
        <v>#DIV/0!</v>
      </c>
      <c r="AH7164" s="14" t="e">
        <f t="shared" si="2504"/>
        <v>#DIV/0!</v>
      </c>
      <c r="AI7164" s="14">
        <f t="shared" si="2505"/>
        <v>14</v>
      </c>
      <c r="AJ7164" s="1270"/>
    </row>
    <row r="7165" spans="1:36" ht="31.5">
      <c r="A7165" s="1461">
        <v>4</v>
      </c>
      <c r="B7165" s="1404" t="s">
        <v>3131</v>
      </c>
      <c r="C7165" s="1407" t="s">
        <v>181</v>
      </c>
      <c r="D7165" s="1408">
        <v>2812.2</v>
      </c>
      <c r="E7165" s="1345">
        <v>5</v>
      </c>
      <c r="F7165" s="1345">
        <f t="shared" si="2498"/>
        <v>14061</v>
      </c>
      <c r="G7165" s="1345"/>
      <c r="H7165" s="1345"/>
      <c r="I7165" s="1347">
        <v>44694</v>
      </c>
      <c r="J7165" s="1347">
        <v>45748</v>
      </c>
      <c r="K7165" s="1345"/>
      <c r="L7165" s="1345"/>
      <c r="M7165" s="1345"/>
      <c r="N7165" s="1345">
        <v>0</v>
      </c>
      <c r="O7165" s="1345">
        <v>0</v>
      </c>
      <c r="P7165" s="1345">
        <v>0</v>
      </c>
      <c r="Q7165" s="1345"/>
      <c r="R7165" s="1345"/>
      <c r="S7165" s="1345"/>
      <c r="T7165" s="1345"/>
      <c r="U7165" s="1345"/>
      <c r="V7165" s="1345"/>
      <c r="W7165" s="1345"/>
      <c r="X7165" s="1345"/>
      <c r="Y7165" s="1345"/>
      <c r="Z7165" s="1345"/>
      <c r="AA7165" s="1345"/>
      <c r="AB7165" s="1345"/>
      <c r="AC7165" s="1507">
        <f t="shared" si="2499"/>
        <v>5</v>
      </c>
      <c r="AD7165" s="1508">
        <f t="shared" si="2500"/>
        <v>14061</v>
      </c>
      <c r="AE7165" s="14">
        <f t="shared" si="2501"/>
        <v>24.366666666666667</v>
      </c>
      <c r="AF7165" s="14">
        <f t="shared" si="2502"/>
        <v>0</v>
      </c>
      <c r="AG7165" s="14" t="e">
        <f t="shared" si="2503"/>
        <v>#DIV/0!</v>
      </c>
      <c r="AH7165" s="14" t="e">
        <f t="shared" si="2504"/>
        <v>#DIV/0!</v>
      </c>
      <c r="AI7165" s="14">
        <f t="shared" si="2505"/>
        <v>5</v>
      </c>
      <c r="AJ7165" s="1270"/>
    </row>
    <row r="7166" spans="1:36" ht="15.75">
      <c r="A7166" s="1461">
        <f>A7165+1</f>
        <v>5</v>
      </c>
      <c r="B7166" s="1404" t="s">
        <v>3129</v>
      </c>
      <c r="C7166" s="1407" t="s">
        <v>181</v>
      </c>
      <c r="D7166" s="1408">
        <v>867</v>
      </c>
      <c r="E7166" s="1345">
        <v>34</v>
      </c>
      <c r="F7166" s="1345">
        <f t="shared" si="2498"/>
        <v>29478</v>
      </c>
      <c r="G7166" s="1345"/>
      <c r="H7166" s="1345"/>
      <c r="I7166" s="1347">
        <v>44694</v>
      </c>
      <c r="J7166" s="1347">
        <v>45717</v>
      </c>
      <c r="K7166" s="1345"/>
      <c r="L7166" s="1345"/>
      <c r="M7166" s="1345"/>
      <c r="N7166" s="1345">
        <v>0</v>
      </c>
      <c r="O7166" s="1345">
        <v>0</v>
      </c>
      <c r="P7166" s="1345">
        <v>0</v>
      </c>
      <c r="Q7166" s="1345"/>
      <c r="R7166" s="1345"/>
      <c r="S7166" s="1345"/>
      <c r="T7166" s="1345"/>
      <c r="U7166" s="1345"/>
      <c r="V7166" s="1345"/>
      <c r="W7166" s="1345"/>
      <c r="X7166" s="1345"/>
      <c r="Y7166" s="1345"/>
      <c r="Z7166" s="1345"/>
      <c r="AA7166" s="1345"/>
      <c r="AB7166" s="1345"/>
      <c r="AC7166" s="1507">
        <f t="shared" si="2499"/>
        <v>34</v>
      </c>
      <c r="AD7166" s="1508">
        <f t="shared" si="2500"/>
        <v>29478</v>
      </c>
      <c r="AE7166" s="14">
        <f t="shared" si="2501"/>
        <v>23.333333333333332</v>
      </c>
      <c r="AF7166" s="14">
        <f t="shared" si="2502"/>
        <v>0</v>
      </c>
      <c r="AG7166" s="14" t="e">
        <f t="shared" si="2503"/>
        <v>#DIV/0!</v>
      </c>
      <c r="AH7166" s="14" t="e">
        <f t="shared" si="2504"/>
        <v>#DIV/0!</v>
      </c>
      <c r="AI7166" s="14">
        <f t="shared" si="2505"/>
        <v>34</v>
      </c>
      <c r="AJ7166" s="1270"/>
    </row>
    <row r="7167" spans="1:36" ht="15.75">
      <c r="A7167" s="1461">
        <f>A7166+1</f>
        <v>6</v>
      </c>
      <c r="B7167" s="1404" t="s">
        <v>3342</v>
      </c>
      <c r="C7167" s="1407" t="s">
        <v>181</v>
      </c>
      <c r="D7167" s="1408">
        <v>103.2</v>
      </c>
      <c r="E7167" s="1345">
        <v>10</v>
      </c>
      <c r="F7167" s="1345">
        <f t="shared" si="2498"/>
        <v>1032</v>
      </c>
      <c r="G7167" s="1345"/>
      <c r="H7167" s="1345"/>
      <c r="I7167" s="1347">
        <v>44694</v>
      </c>
      <c r="J7167" s="1347">
        <v>45748</v>
      </c>
      <c r="K7167" s="1345"/>
      <c r="L7167" s="1345"/>
      <c r="M7167" s="1345"/>
      <c r="N7167" s="1345">
        <v>0</v>
      </c>
      <c r="O7167" s="1345">
        <v>0</v>
      </c>
      <c r="P7167" s="1345">
        <v>0</v>
      </c>
      <c r="Q7167" s="1345"/>
      <c r="R7167" s="1345"/>
      <c r="S7167" s="1345"/>
      <c r="T7167" s="1345"/>
      <c r="U7167" s="1345"/>
      <c r="V7167" s="1345"/>
      <c r="W7167" s="1345"/>
      <c r="X7167" s="1345"/>
      <c r="Y7167" s="1345"/>
      <c r="Z7167" s="1345"/>
      <c r="AA7167" s="1345"/>
      <c r="AB7167" s="1345"/>
      <c r="AC7167" s="1507">
        <f t="shared" si="2499"/>
        <v>10</v>
      </c>
      <c r="AD7167" s="1508">
        <f t="shared" si="2500"/>
        <v>1032</v>
      </c>
      <c r="AE7167" s="14">
        <f t="shared" si="2501"/>
        <v>24.366666666666667</v>
      </c>
      <c r="AF7167" s="14">
        <f t="shared" si="2502"/>
        <v>0</v>
      </c>
      <c r="AG7167" s="14" t="e">
        <f t="shared" si="2503"/>
        <v>#DIV/0!</v>
      </c>
      <c r="AH7167" s="14" t="e">
        <f t="shared" si="2504"/>
        <v>#DIV/0!</v>
      </c>
      <c r="AI7167" s="14">
        <f t="shared" si="2505"/>
        <v>10</v>
      </c>
      <c r="AJ7167" s="1270"/>
    </row>
    <row r="7168" spans="1:36" ht="31.5">
      <c r="A7168" s="1461">
        <v>5</v>
      </c>
      <c r="B7168" s="1404" t="s">
        <v>3138</v>
      </c>
      <c r="C7168" s="1407" t="s">
        <v>181</v>
      </c>
      <c r="D7168" s="1408">
        <v>84.3</v>
      </c>
      <c r="E7168" s="1345">
        <v>4</v>
      </c>
      <c r="F7168" s="1345">
        <f t="shared" si="2498"/>
        <v>337.2</v>
      </c>
      <c r="G7168" s="1345"/>
      <c r="H7168" s="1345"/>
      <c r="I7168" s="1347">
        <v>44694</v>
      </c>
      <c r="J7168" s="1347">
        <v>45748</v>
      </c>
      <c r="K7168" s="1345"/>
      <c r="L7168" s="1345"/>
      <c r="M7168" s="1345"/>
      <c r="N7168" s="1345">
        <v>0</v>
      </c>
      <c r="O7168" s="1345">
        <v>0</v>
      </c>
      <c r="P7168" s="1345">
        <v>0</v>
      </c>
      <c r="Q7168" s="1345"/>
      <c r="R7168" s="1345"/>
      <c r="S7168" s="1345"/>
      <c r="T7168" s="1345"/>
      <c r="U7168" s="1345"/>
      <c r="V7168" s="1345"/>
      <c r="W7168" s="1345"/>
      <c r="X7168" s="1345"/>
      <c r="Y7168" s="1345"/>
      <c r="Z7168" s="1345"/>
      <c r="AA7168" s="1345"/>
      <c r="AB7168" s="1345"/>
      <c r="AC7168" s="1507">
        <f t="shared" si="2499"/>
        <v>4</v>
      </c>
      <c r="AD7168" s="1508">
        <f t="shared" si="2500"/>
        <v>337.2</v>
      </c>
      <c r="AE7168" s="14">
        <f t="shared" si="2501"/>
        <v>24.366666666666667</v>
      </c>
      <c r="AF7168" s="14">
        <f t="shared" si="2502"/>
        <v>0</v>
      </c>
      <c r="AG7168" s="14" t="e">
        <f t="shared" si="2503"/>
        <v>#DIV/0!</v>
      </c>
      <c r="AH7168" s="14" t="e">
        <f t="shared" si="2504"/>
        <v>#DIV/0!</v>
      </c>
      <c r="AI7168" s="14">
        <f t="shared" si="2505"/>
        <v>4</v>
      </c>
      <c r="AJ7168" s="1270"/>
    </row>
    <row r="7169" spans="1:36" ht="15.75">
      <c r="A7169" s="1461">
        <f>A7168+1</f>
        <v>6</v>
      </c>
      <c r="B7169" s="1404" t="s">
        <v>3134</v>
      </c>
      <c r="C7169" s="1407" t="s">
        <v>181</v>
      </c>
      <c r="D7169" s="1408">
        <v>66000</v>
      </c>
      <c r="E7169" s="1345">
        <v>4</v>
      </c>
      <c r="F7169" s="1345">
        <f t="shared" si="2498"/>
        <v>264000</v>
      </c>
      <c r="G7169" s="1345"/>
      <c r="H7169" s="1345"/>
      <c r="I7169" s="1347">
        <v>44694</v>
      </c>
      <c r="J7169" s="1347">
        <v>45748</v>
      </c>
      <c r="K7169" s="1345"/>
      <c r="L7169" s="1345"/>
      <c r="M7169" s="1345"/>
      <c r="N7169" s="1345">
        <v>0</v>
      </c>
      <c r="O7169" s="1345">
        <v>0</v>
      </c>
      <c r="P7169" s="1345">
        <v>0</v>
      </c>
      <c r="Q7169" s="1345"/>
      <c r="R7169" s="1345"/>
      <c r="S7169" s="1345"/>
      <c r="T7169" s="1345"/>
      <c r="U7169" s="1345"/>
      <c r="V7169" s="1345"/>
      <c r="W7169" s="1345"/>
      <c r="X7169" s="1345"/>
      <c r="Y7169" s="1345"/>
      <c r="Z7169" s="1345"/>
      <c r="AA7169" s="1345"/>
      <c r="AB7169" s="1345"/>
      <c r="AC7169" s="1507">
        <f t="shared" si="2499"/>
        <v>4</v>
      </c>
      <c r="AD7169" s="1508">
        <f t="shared" si="2500"/>
        <v>264000</v>
      </c>
      <c r="AE7169" s="14">
        <f t="shared" si="2501"/>
        <v>24.366666666666667</v>
      </c>
      <c r="AF7169" s="14">
        <f t="shared" si="2502"/>
        <v>0</v>
      </c>
      <c r="AG7169" s="14" t="e">
        <f t="shared" si="2503"/>
        <v>#DIV/0!</v>
      </c>
      <c r="AH7169" s="14" t="e">
        <f t="shared" si="2504"/>
        <v>#DIV/0!</v>
      </c>
      <c r="AI7169" s="14">
        <f t="shared" si="2505"/>
        <v>4</v>
      </c>
      <c r="AJ7169" s="1270"/>
    </row>
    <row r="7170" spans="1:36" ht="15.75">
      <c r="A7170" s="1461">
        <f>A7169+1</f>
        <v>7</v>
      </c>
      <c r="B7170" s="1404" t="s">
        <v>3132</v>
      </c>
      <c r="C7170" s="1407" t="s">
        <v>181</v>
      </c>
      <c r="D7170" s="1408">
        <v>309.3</v>
      </c>
      <c r="E7170" s="1345">
        <v>4</v>
      </c>
      <c r="F7170" s="1345">
        <f t="shared" si="2498"/>
        <v>1237.2</v>
      </c>
      <c r="G7170" s="1345"/>
      <c r="H7170" s="1345"/>
      <c r="I7170" s="1347">
        <v>44701</v>
      </c>
      <c r="J7170" s="1347">
        <v>45748</v>
      </c>
      <c r="K7170" s="1345"/>
      <c r="L7170" s="1345"/>
      <c r="M7170" s="1345"/>
      <c r="N7170" s="1345">
        <v>0</v>
      </c>
      <c r="O7170" s="1345">
        <v>0</v>
      </c>
      <c r="P7170" s="1345">
        <v>0</v>
      </c>
      <c r="Q7170" s="1345"/>
      <c r="R7170" s="1345"/>
      <c r="S7170" s="1345"/>
      <c r="T7170" s="1345"/>
      <c r="U7170" s="1345"/>
      <c r="V7170" s="1345"/>
      <c r="W7170" s="1345"/>
      <c r="X7170" s="1345"/>
      <c r="Y7170" s="1345"/>
      <c r="Z7170" s="1345"/>
      <c r="AA7170" s="1345"/>
      <c r="AB7170" s="1345"/>
      <c r="AC7170" s="1507">
        <f t="shared" si="2499"/>
        <v>4</v>
      </c>
      <c r="AD7170" s="1508">
        <f t="shared" si="2500"/>
        <v>1237.2</v>
      </c>
      <c r="AE7170" s="14">
        <f t="shared" si="2501"/>
        <v>24.366666666666667</v>
      </c>
      <c r="AF7170" s="14">
        <f t="shared" si="2502"/>
        <v>0</v>
      </c>
      <c r="AG7170" s="14" t="e">
        <f t="shared" si="2503"/>
        <v>#DIV/0!</v>
      </c>
      <c r="AH7170" s="14" t="e">
        <f t="shared" si="2504"/>
        <v>#DIV/0!</v>
      </c>
      <c r="AI7170" s="14">
        <f t="shared" si="2505"/>
        <v>4</v>
      </c>
      <c r="AJ7170" s="1270"/>
    </row>
    <row r="7171" spans="1:36" ht="15.75">
      <c r="A7171" s="1461" t="e">
        <f>#REF!+1</f>
        <v>#REF!</v>
      </c>
      <c r="B7171" s="1406" t="s">
        <v>3343</v>
      </c>
      <c r="C7171" s="2776" t="s">
        <v>143</v>
      </c>
      <c r="D7171" s="1346">
        <v>1</v>
      </c>
      <c r="E7171" s="1345">
        <v>45</v>
      </c>
      <c r="F7171" s="1345">
        <f t="shared" si="2498"/>
        <v>45</v>
      </c>
      <c r="G7171" s="2777"/>
      <c r="H7171" s="1345"/>
      <c r="I7171" s="1347">
        <v>44707</v>
      </c>
      <c r="J7171" s="1347">
        <v>45627</v>
      </c>
      <c r="K7171" s="1345"/>
      <c r="L7171" s="1345"/>
      <c r="M7171" s="1345"/>
      <c r="N7171" s="1345">
        <v>0</v>
      </c>
      <c r="O7171" s="1345">
        <v>0</v>
      </c>
      <c r="P7171" s="1345">
        <v>18</v>
      </c>
      <c r="Q7171" s="1345"/>
      <c r="R7171" s="1345"/>
      <c r="S7171" s="1345"/>
      <c r="T7171" s="1345"/>
      <c r="U7171" s="1345"/>
      <c r="V7171" s="1345"/>
      <c r="W7171" s="1345"/>
      <c r="X7171" s="1345"/>
      <c r="Y7171" s="1345"/>
      <c r="Z7171" s="1345"/>
      <c r="AA7171" s="1345"/>
      <c r="AB7171" s="1345"/>
      <c r="AC7171" s="1507">
        <f t="shared" si="2499"/>
        <v>27</v>
      </c>
      <c r="AD7171" s="1508">
        <f t="shared" si="2500"/>
        <v>27</v>
      </c>
      <c r="AE7171" s="14">
        <f t="shared" si="2501"/>
        <v>20.333333333333332</v>
      </c>
      <c r="AF7171" s="14">
        <f t="shared" si="2502"/>
        <v>6</v>
      </c>
      <c r="AG7171" s="14">
        <f t="shared" si="2503"/>
        <v>4.5</v>
      </c>
      <c r="AH7171" s="14">
        <f t="shared" si="2504"/>
        <v>-15.833333333333332</v>
      </c>
      <c r="AI7171" s="14">
        <f t="shared" si="2505"/>
        <v>-95</v>
      </c>
      <c r="AJ7171" s="1270"/>
    </row>
    <row r="7172" spans="1:36" ht="15.75">
      <c r="A7172" s="1461">
        <v>7</v>
      </c>
      <c r="B7172" s="1406" t="s">
        <v>3344</v>
      </c>
      <c r="C7172" s="2776" t="s">
        <v>177</v>
      </c>
      <c r="D7172" s="1346">
        <v>1</v>
      </c>
      <c r="E7172" s="1345">
        <v>28</v>
      </c>
      <c r="F7172" s="1345">
        <f t="shared" si="2498"/>
        <v>28</v>
      </c>
      <c r="G7172" s="2777"/>
      <c r="H7172" s="1345"/>
      <c r="I7172" s="1347">
        <v>44707</v>
      </c>
      <c r="J7172" s="1347">
        <v>45505</v>
      </c>
      <c r="K7172" s="1345"/>
      <c r="L7172" s="1345"/>
      <c r="M7172" s="1345"/>
      <c r="N7172" s="1345">
        <v>0</v>
      </c>
      <c r="O7172" s="1345">
        <v>1</v>
      </c>
      <c r="P7172" s="1345">
        <v>13</v>
      </c>
      <c r="Q7172" s="1345"/>
      <c r="R7172" s="1345"/>
      <c r="S7172" s="1345"/>
      <c r="T7172" s="1345"/>
      <c r="U7172" s="1345"/>
      <c r="V7172" s="1345"/>
      <c r="W7172" s="1345"/>
      <c r="X7172" s="1345"/>
      <c r="Y7172" s="1345"/>
      <c r="Z7172" s="1345"/>
      <c r="AA7172" s="1345"/>
      <c r="AB7172" s="1345"/>
      <c r="AC7172" s="1507">
        <f t="shared" si="2499"/>
        <v>14</v>
      </c>
      <c r="AD7172" s="1508">
        <f t="shared" si="2500"/>
        <v>14</v>
      </c>
      <c r="AE7172" s="14">
        <f t="shared" si="2501"/>
        <v>16.266666666666666</v>
      </c>
      <c r="AF7172" s="14">
        <f t="shared" si="2502"/>
        <v>4.666666666666667</v>
      </c>
      <c r="AG7172" s="14">
        <f t="shared" si="2503"/>
        <v>3</v>
      </c>
      <c r="AH7172" s="14">
        <f t="shared" si="2504"/>
        <v>-13.266666666666666</v>
      </c>
      <c r="AI7172" s="14">
        <f t="shared" si="2505"/>
        <v>-61.911111111111111</v>
      </c>
      <c r="AJ7172" s="1270"/>
    </row>
    <row r="7173" spans="1:36" ht="15.75">
      <c r="A7173" s="1461">
        <f>A7172+1</f>
        <v>8</v>
      </c>
      <c r="B7173" s="1406" t="s">
        <v>3345</v>
      </c>
      <c r="C7173" s="2776" t="s">
        <v>177</v>
      </c>
      <c r="D7173" s="1346">
        <v>1</v>
      </c>
      <c r="E7173" s="1345">
        <v>200</v>
      </c>
      <c r="F7173" s="1345">
        <f t="shared" si="2498"/>
        <v>200</v>
      </c>
      <c r="G7173" s="2777"/>
      <c r="H7173" s="1345"/>
      <c r="I7173" s="1347">
        <v>44707</v>
      </c>
      <c r="J7173" s="1347">
        <v>45292</v>
      </c>
      <c r="K7173" s="1345"/>
      <c r="L7173" s="1345"/>
      <c r="M7173" s="1345"/>
      <c r="N7173" s="1345">
        <v>100</v>
      </c>
      <c r="O7173" s="1345">
        <v>0</v>
      </c>
      <c r="P7173" s="1345">
        <v>0</v>
      </c>
      <c r="Q7173" s="1345"/>
      <c r="R7173" s="1345"/>
      <c r="S7173" s="1345"/>
      <c r="T7173" s="1345"/>
      <c r="U7173" s="1345"/>
      <c r="V7173" s="1345"/>
      <c r="W7173" s="1345"/>
      <c r="X7173" s="1345"/>
      <c r="Y7173" s="1345"/>
      <c r="Z7173" s="1345"/>
      <c r="AA7173" s="1345"/>
      <c r="AB7173" s="1345"/>
      <c r="AC7173" s="1507">
        <f t="shared" si="2499"/>
        <v>100</v>
      </c>
      <c r="AD7173" s="1508">
        <f t="shared" si="2500"/>
        <v>100</v>
      </c>
      <c r="AE7173" s="14">
        <f t="shared" si="2501"/>
        <v>9.1666666666666661</v>
      </c>
      <c r="AF7173" s="14">
        <f t="shared" si="2502"/>
        <v>33.333333333333336</v>
      </c>
      <c r="AG7173" s="14">
        <f t="shared" si="2503"/>
        <v>3</v>
      </c>
      <c r="AH7173" s="14">
        <f t="shared" si="2504"/>
        <v>-6.1666666666666661</v>
      </c>
      <c r="AI7173" s="14">
        <f t="shared" si="2505"/>
        <v>-205.55555555555554</v>
      </c>
      <c r="AJ7173" s="1270"/>
    </row>
    <row r="7174" spans="1:36" ht="15.75">
      <c r="A7174" s="1461">
        <v>8</v>
      </c>
      <c r="B7174" s="1406" t="s">
        <v>3346</v>
      </c>
      <c r="C7174" s="2776" t="s">
        <v>66</v>
      </c>
      <c r="D7174" s="1346">
        <v>1</v>
      </c>
      <c r="E7174" s="1345">
        <v>1</v>
      </c>
      <c r="F7174" s="1345">
        <f t="shared" si="2498"/>
        <v>1</v>
      </c>
      <c r="G7174" s="2777"/>
      <c r="H7174" s="1345"/>
      <c r="I7174" s="1347">
        <v>44701</v>
      </c>
      <c r="J7174" s="1347" t="s">
        <v>231</v>
      </c>
      <c r="K7174" s="1345"/>
      <c r="L7174" s="1345"/>
      <c r="M7174" s="1345"/>
      <c r="N7174" s="1345">
        <v>0</v>
      </c>
      <c r="O7174" s="1345">
        <v>0</v>
      </c>
      <c r="P7174" s="1345">
        <v>0</v>
      </c>
      <c r="Q7174" s="1345"/>
      <c r="R7174" s="1345"/>
      <c r="S7174" s="1345"/>
      <c r="T7174" s="1345"/>
      <c r="U7174" s="1345"/>
      <c r="V7174" s="1345"/>
      <c r="W7174" s="1345"/>
      <c r="X7174" s="1345"/>
      <c r="Y7174" s="1345"/>
      <c r="Z7174" s="1345"/>
      <c r="AA7174" s="1345"/>
      <c r="AB7174" s="1345"/>
      <c r="AC7174" s="1507">
        <f t="shared" si="2499"/>
        <v>1</v>
      </c>
      <c r="AD7174" s="1508">
        <f t="shared" si="2500"/>
        <v>1</v>
      </c>
      <c r="AE7174" s="14" t="s">
        <v>334</v>
      </c>
      <c r="AF7174" s="14">
        <f t="shared" si="2502"/>
        <v>0</v>
      </c>
      <c r="AG7174" s="14" t="e">
        <f t="shared" si="2503"/>
        <v>#DIV/0!</v>
      </c>
      <c r="AH7174" s="14" t="s">
        <v>334</v>
      </c>
      <c r="AI7174" s="14" t="s">
        <v>334</v>
      </c>
      <c r="AJ7174" s="1270"/>
    </row>
    <row r="7175" spans="1:36" ht="15.75">
      <c r="A7175" s="1461">
        <f>A7174+1</f>
        <v>9</v>
      </c>
      <c r="B7175" s="1406" t="s">
        <v>3347</v>
      </c>
      <c r="C7175" s="2776" t="s">
        <v>156</v>
      </c>
      <c r="D7175" s="1346">
        <v>2.6</v>
      </c>
      <c r="E7175" s="1345">
        <v>42</v>
      </c>
      <c r="F7175" s="1345">
        <f t="shared" si="2498"/>
        <v>109.2</v>
      </c>
      <c r="G7175" s="2777"/>
      <c r="H7175" s="1345"/>
      <c r="I7175" s="1347">
        <v>44690</v>
      </c>
      <c r="J7175" s="1347">
        <v>45627</v>
      </c>
      <c r="K7175" s="1345"/>
      <c r="L7175" s="1345"/>
      <c r="M7175" s="1345"/>
      <c r="N7175" s="1345">
        <v>10</v>
      </c>
      <c r="O7175" s="1345">
        <v>0</v>
      </c>
      <c r="P7175" s="1345">
        <v>0</v>
      </c>
      <c r="Q7175" s="1345"/>
      <c r="R7175" s="1345"/>
      <c r="S7175" s="1345"/>
      <c r="T7175" s="1345"/>
      <c r="U7175" s="1345"/>
      <c r="V7175" s="1345"/>
      <c r="W7175" s="1345"/>
      <c r="X7175" s="1345"/>
      <c r="Y7175" s="1345"/>
      <c r="Z7175" s="1345"/>
      <c r="AA7175" s="1345"/>
      <c r="AB7175" s="1345"/>
      <c r="AC7175" s="1507">
        <f t="shared" si="2499"/>
        <v>32</v>
      </c>
      <c r="AD7175" s="1508">
        <f t="shared" si="2500"/>
        <v>83.2</v>
      </c>
      <c r="AE7175" s="14">
        <f t="shared" ref="AE7175:AE7182" si="2506">(J7175-"01.04.2023")/30</f>
        <v>20.333333333333332</v>
      </c>
      <c r="AF7175" s="14">
        <f t="shared" si="2502"/>
        <v>3.3333333333333335</v>
      </c>
      <c r="AG7175" s="14">
        <f t="shared" si="2503"/>
        <v>9.6</v>
      </c>
      <c r="AH7175" s="14">
        <f t="shared" ref="AH7175:AH7182" si="2507">AG7175-AE7175</f>
        <v>-10.733333333333333</v>
      </c>
      <c r="AI7175" s="14">
        <f t="shared" ref="AI7175:AI7182" si="2508">AC7175-(AE7175*AF7175)</f>
        <v>-35.777777777777771</v>
      </c>
      <c r="AJ7175" s="1270"/>
    </row>
    <row r="7176" spans="1:36" ht="15.75">
      <c r="A7176" s="1461">
        <v>9</v>
      </c>
      <c r="B7176" s="1406" t="s">
        <v>3964</v>
      </c>
      <c r="C7176" s="1306" t="s">
        <v>176</v>
      </c>
      <c r="D7176" s="1346">
        <v>1</v>
      </c>
      <c r="E7176" s="1345">
        <v>80</v>
      </c>
      <c r="F7176" s="1345">
        <f t="shared" si="2498"/>
        <v>80</v>
      </c>
      <c r="G7176" s="2778"/>
      <c r="H7176" s="1345"/>
      <c r="I7176" s="1347">
        <v>44715</v>
      </c>
      <c r="J7176" s="1347">
        <v>45170</v>
      </c>
      <c r="K7176" s="1345"/>
      <c r="L7176" s="1345"/>
      <c r="M7176" s="1345"/>
      <c r="N7176" s="1345">
        <v>1</v>
      </c>
      <c r="O7176" s="1345">
        <v>0</v>
      </c>
      <c r="P7176" s="1345">
        <v>0</v>
      </c>
      <c r="Q7176" s="1345"/>
      <c r="R7176" s="1345"/>
      <c r="S7176" s="1345"/>
      <c r="T7176" s="1345"/>
      <c r="U7176" s="1345"/>
      <c r="V7176" s="1345"/>
      <c r="W7176" s="1345"/>
      <c r="X7176" s="1345"/>
      <c r="Y7176" s="1345"/>
      <c r="Z7176" s="1345"/>
      <c r="AA7176" s="1345"/>
      <c r="AB7176" s="1345"/>
      <c r="AC7176" s="1507">
        <f t="shared" si="2499"/>
        <v>79</v>
      </c>
      <c r="AD7176" s="1508">
        <f t="shared" si="2500"/>
        <v>79</v>
      </c>
      <c r="AE7176" s="14">
        <f t="shared" si="2506"/>
        <v>5.0999999999999996</v>
      </c>
      <c r="AF7176" s="14">
        <f t="shared" si="2502"/>
        <v>0.33333333333333331</v>
      </c>
      <c r="AG7176" s="14">
        <f t="shared" si="2503"/>
        <v>237</v>
      </c>
      <c r="AH7176" s="14">
        <f t="shared" si="2507"/>
        <v>231.9</v>
      </c>
      <c r="AI7176" s="14">
        <f t="shared" si="2508"/>
        <v>77.3</v>
      </c>
      <c r="AJ7176" s="1270"/>
    </row>
    <row r="7177" spans="1:36" ht="15.75">
      <c r="A7177" s="1461">
        <f>A7176+1</f>
        <v>10</v>
      </c>
      <c r="B7177" s="1406" t="s">
        <v>3965</v>
      </c>
      <c r="C7177" s="1306" t="s">
        <v>176</v>
      </c>
      <c r="D7177" s="1346">
        <v>1</v>
      </c>
      <c r="E7177" s="1345">
        <v>50</v>
      </c>
      <c r="F7177" s="1345">
        <f t="shared" si="2498"/>
        <v>50</v>
      </c>
      <c r="G7177" s="2778"/>
      <c r="H7177" s="1345"/>
      <c r="I7177" s="1347">
        <v>44715</v>
      </c>
      <c r="J7177" s="1347">
        <v>45108</v>
      </c>
      <c r="K7177" s="1345"/>
      <c r="L7177" s="1345"/>
      <c r="M7177" s="1345"/>
      <c r="N7177" s="1345">
        <v>0</v>
      </c>
      <c r="O7177" s="1345">
        <v>0</v>
      </c>
      <c r="P7177" s="1345">
        <v>0</v>
      </c>
      <c r="Q7177" s="1345"/>
      <c r="R7177" s="1345"/>
      <c r="S7177" s="1345"/>
      <c r="T7177" s="1345"/>
      <c r="U7177" s="1345"/>
      <c r="V7177" s="1345"/>
      <c r="W7177" s="1345"/>
      <c r="X7177" s="1345"/>
      <c r="Y7177" s="1345"/>
      <c r="Z7177" s="1345"/>
      <c r="AA7177" s="1345"/>
      <c r="AB7177" s="1345"/>
      <c r="AC7177" s="1507">
        <f t="shared" si="2499"/>
        <v>50</v>
      </c>
      <c r="AD7177" s="1508">
        <f t="shared" si="2500"/>
        <v>50</v>
      </c>
      <c r="AE7177" s="14">
        <f t="shared" si="2506"/>
        <v>3.0333333333333332</v>
      </c>
      <c r="AF7177" s="14">
        <f t="shared" si="2502"/>
        <v>0</v>
      </c>
      <c r="AG7177" s="14" t="e">
        <f t="shared" si="2503"/>
        <v>#DIV/0!</v>
      </c>
      <c r="AH7177" s="14" t="e">
        <f t="shared" si="2507"/>
        <v>#DIV/0!</v>
      </c>
      <c r="AI7177" s="14">
        <f t="shared" si="2508"/>
        <v>50</v>
      </c>
      <c r="AJ7177" s="1270"/>
    </row>
    <row r="7178" spans="1:36" ht="15.75">
      <c r="A7178" s="1461" t="e">
        <f>#REF!+1</f>
        <v>#REF!</v>
      </c>
      <c r="B7178" s="1406" t="s">
        <v>3966</v>
      </c>
      <c r="C7178" s="2779" t="s">
        <v>176</v>
      </c>
      <c r="D7178" s="1346">
        <v>1</v>
      </c>
      <c r="E7178" s="1345">
        <v>50</v>
      </c>
      <c r="F7178" s="1345">
        <f t="shared" si="2498"/>
        <v>50</v>
      </c>
      <c r="G7178" s="2778"/>
      <c r="H7178" s="1345"/>
      <c r="I7178" s="1347">
        <v>44715</v>
      </c>
      <c r="J7178" s="1347">
        <v>45108</v>
      </c>
      <c r="K7178" s="1345"/>
      <c r="L7178" s="1345"/>
      <c r="M7178" s="1345"/>
      <c r="N7178" s="1345">
        <v>0</v>
      </c>
      <c r="O7178" s="1345">
        <v>1</v>
      </c>
      <c r="P7178" s="1345">
        <v>16.600000000000001</v>
      </c>
      <c r="Q7178" s="1345"/>
      <c r="R7178" s="1345"/>
      <c r="S7178" s="1345"/>
      <c r="T7178" s="1345"/>
      <c r="U7178" s="1345"/>
      <c r="V7178" s="1345"/>
      <c r="W7178" s="1345"/>
      <c r="X7178" s="1345"/>
      <c r="Y7178" s="1345"/>
      <c r="Z7178" s="1345"/>
      <c r="AA7178" s="1345"/>
      <c r="AB7178" s="1345"/>
      <c r="AC7178" s="1507">
        <f t="shared" si="2499"/>
        <v>32.4</v>
      </c>
      <c r="AD7178" s="1508">
        <f t="shared" si="2500"/>
        <v>32.4</v>
      </c>
      <c r="AE7178" s="14">
        <f t="shared" si="2506"/>
        <v>3.0333333333333332</v>
      </c>
      <c r="AF7178" s="14">
        <f t="shared" si="2502"/>
        <v>5.8666666666666671</v>
      </c>
      <c r="AG7178" s="14">
        <f t="shared" si="2503"/>
        <v>5.5227272727272716</v>
      </c>
      <c r="AH7178" s="14">
        <f t="shared" si="2507"/>
        <v>2.4893939393939384</v>
      </c>
      <c r="AI7178" s="14">
        <f t="shared" si="2508"/>
        <v>14.604444444444443</v>
      </c>
      <c r="AJ7178" s="1270"/>
    </row>
    <row r="7179" spans="1:36" ht="15.75">
      <c r="A7179" s="1461" t="e">
        <f>#REF!+1</f>
        <v>#REF!</v>
      </c>
      <c r="B7179" s="1406" t="s">
        <v>3967</v>
      </c>
      <c r="C7179" s="2779" t="s">
        <v>66</v>
      </c>
      <c r="D7179" s="1346">
        <v>1</v>
      </c>
      <c r="E7179" s="1345">
        <v>5000</v>
      </c>
      <c r="F7179" s="1345">
        <f t="shared" ref="F7179:F7196" si="2509">E7179*D7179</f>
        <v>5000</v>
      </c>
      <c r="G7179" s="2778"/>
      <c r="H7179" s="1345"/>
      <c r="I7179" s="1347">
        <v>44715</v>
      </c>
      <c r="J7179" s="1347">
        <v>46023</v>
      </c>
      <c r="K7179" s="1345"/>
      <c r="L7179" s="1345"/>
      <c r="M7179" s="1345"/>
      <c r="N7179" s="1345">
        <v>0</v>
      </c>
      <c r="O7179" s="1345">
        <v>0</v>
      </c>
      <c r="P7179" s="1345">
        <v>0</v>
      </c>
      <c r="Q7179" s="1345"/>
      <c r="R7179" s="1345"/>
      <c r="S7179" s="1345"/>
      <c r="T7179" s="1345"/>
      <c r="U7179" s="1345"/>
      <c r="V7179" s="1345"/>
      <c r="W7179" s="1345"/>
      <c r="X7179" s="1345"/>
      <c r="Y7179" s="1345"/>
      <c r="Z7179" s="1345"/>
      <c r="AA7179" s="1345"/>
      <c r="AB7179" s="1345"/>
      <c r="AC7179" s="1507">
        <f t="shared" ref="AC7179:AC7196" si="2510">E7179+G7179-N7179-O7179-AA7179-P7179-Q7179-R7179-S7179-T7179-U7179-V7179-W7179-X7179-Y7179</f>
        <v>5000</v>
      </c>
      <c r="AD7179" s="1508">
        <f t="shared" ref="AD7179:AD7196" si="2511">D7179*AC7179</f>
        <v>5000</v>
      </c>
      <c r="AE7179" s="14">
        <f t="shared" si="2506"/>
        <v>33.533333333333331</v>
      </c>
      <c r="AF7179" s="14">
        <f t="shared" ref="AF7179:AF7196" si="2512">(N7179+O7179+P7179+Q7179+R7179+S7179+T7179+U7179+V7179+W7179+X7179+Y7179)/3</f>
        <v>0</v>
      </c>
      <c r="AG7179" s="14" t="e">
        <f t="shared" ref="AG7179:AG7196" si="2513">AC7179/AF7179</f>
        <v>#DIV/0!</v>
      </c>
      <c r="AH7179" s="14" t="e">
        <f t="shared" si="2507"/>
        <v>#DIV/0!</v>
      </c>
      <c r="AI7179" s="14">
        <f t="shared" si="2508"/>
        <v>5000</v>
      </c>
      <c r="AJ7179" s="1270"/>
    </row>
    <row r="7180" spans="1:36" ht="15.75">
      <c r="A7180" s="1461" t="e">
        <f>#REF!+1</f>
        <v>#REF!</v>
      </c>
      <c r="B7180" s="2781" t="s">
        <v>3968</v>
      </c>
      <c r="C7180" s="1306" t="s">
        <v>66</v>
      </c>
      <c r="D7180" s="1346">
        <v>1</v>
      </c>
      <c r="E7180" s="1345">
        <v>200</v>
      </c>
      <c r="F7180" s="1345">
        <f t="shared" si="2509"/>
        <v>200</v>
      </c>
      <c r="G7180" s="2780"/>
      <c r="H7180" s="1345"/>
      <c r="I7180" s="1347">
        <v>44728</v>
      </c>
      <c r="J7180" s="1347">
        <v>46072</v>
      </c>
      <c r="K7180" s="1345"/>
      <c r="L7180" s="1345"/>
      <c r="M7180" s="1345"/>
      <c r="N7180" s="1345">
        <v>0</v>
      </c>
      <c r="O7180" s="1345">
        <v>50</v>
      </c>
      <c r="P7180" s="1345">
        <v>100</v>
      </c>
      <c r="Q7180" s="1345"/>
      <c r="R7180" s="1345"/>
      <c r="S7180" s="1345"/>
      <c r="T7180" s="1345"/>
      <c r="U7180" s="1345"/>
      <c r="V7180" s="1345"/>
      <c r="W7180" s="1345"/>
      <c r="X7180" s="1345"/>
      <c r="Y7180" s="1345"/>
      <c r="Z7180" s="1345"/>
      <c r="AA7180" s="1345"/>
      <c r="AB7180" s="1345"/>
      <c r="AC7180" s="1507">
        <f t="shared" si="2510"/>
        <v>50</v>
      </c>
      <c r="AD7180" s="1508">
        <f t="shared" si="2511"/>
        <v>50</v>
      </c>
      <c r="AE7180" s="14">
        <f t="shared" si="2506"/>
        <v>35.166666666666664</v>
      </c>
      <c r="AF7180" s="14">
        <f t="shared" si="2512"/>
        <v>50</v>
      </c>
      <c r="AG7180" s="14">
        <f t="shared" si="2513"/>
        <v>1</v>
      </c>
      <c r="AH7180" s="14">
        <f t="shared" si="2507"/>
        <v>-34.166666666666664</v>
      </c>
      <c r="AI7180" s="14">
        <f t="shared" si="2508"/>
        <v>-1708.3333333333333</v>
      </c>
      <c r="AJ7180" s="1270"/>
    </row>
    <row r="7181" spans="1:36" ht="15.75">
      <c r="A7181" s="1461" t="e">
        <f>A7180+1</f>
        <v>#REF!</v>
      </c>
      <c r="B7181" s="2781" t="s">
        <v>3475</v>
      </c>
      <c r="C7181" s="1306" t="s">
        <v>66</v>
      </c>
      <c r="D7181" s="1346">
        <v>1</v>
      </c>
      <c r="E7181" s="1345">
        <v>80</v>
      </c>
      <c r="F7181" s="1345">
        <f t="shared" si="2509"/>
        <v>80</v>
      </c>
      <c r="G7181" s="2778"/>
      <c r="H7181" s="1345"/>
      <c r="I7181" s="1347">
        <v>44728</v>
      </c>
      <c r="J7181" s="1347">
        <v>46174</v>
      </c>
      <c r="K7181" s="1345"/>
      <c r="L7181" s="1345"/>
      <c r="M7181" s="1345"/>
      <c r="N7181" s="1345">
        <v>40</v>
      </c>
      <c r="O7181" s="1345">
        <v>0</v>
      </c>
      <c r="P7181" s="1345">
        <v>0</v>
      </c>
      <c r="Q7181" s="1345"/>
      <c r="R7181" s="1345"/>
      <c r="S7181" s="1345"/>
      <c r="T7181" s="1345"/>
      <c r="U7181" s="1345"/>
      <c r="V7181" s="1345"/>
      <c r="W7181" s="1345"/>
      <c r="X7181" s="1345"/>
      <c r="Y7181" s="1345"/>
      <c r="Z7181" s="1345"/>
      <c r="AA7181" s="1345"/>
      <c r="AB7181" s="1345"/>
      <c r="AC7181" s="1507">
        <f t="shared" si="2510"/>
        <v>40</v>
      </c>
      <c r="AD7181" s="1508">
        <f t="shared" si="2511"/>
        <v>40</v>
      </c>
      <c r="AE7181" s="14">
        <f t="shared" si="2506"/>
        <v>38.56666666666667</v>
      </c>
      <c r="AF7181" s="14">
        <f t="shared" si="2512"/>
        <v>13.333333333333334</v>
      </c>
      <c r="AG7181" s="14">
        <f t="shared" si="2513"/>
        <v>3</v>
      </c>
      <c r="AH7181" s="14">
        <f t="shared" si="2507"/>
        <v>-35.56666666666667</v>
      </c>
      <c r="AI7181" s="14">
        <f t="shared" si="2508"/>
        <v>-474.22222222222229</v>
      </c>
      <c r="AJ7181" s="1270"/>
    </row>
    <row r="7182" spans="1:36" ht="15.75">
      <c r="A7182" s="1461">
        <v>13</v>
      </c>
      <c r="B7182" s="1406" t="s">
        <v>3444</v>
      </c>
      <c r="C7182" s="1306" t="s">
        <v>63</v>
      </c>
      <c r="D7182" s="1346">
        <v>1</v>
      </c>
      <c r="E7182" s="1345">
        <v>1010</v>
      </c>
      <c r="F7182" s="1345">
        <f t="shared" si="2509"/>
        <v>1010</v>
      </c>
      <c r="G7182" s="2778"/>
      <c r="H7182" s="1345"/>
      <c r="I7182" s="1347">
        <v>44728</v>
      </c>
      <c r="J7182" s="1347">
        <v>45017</v>
      </c>
      <c r="K7182" s="1345"/>
      <c r="L7182" s="1345"/>
      <c r="M7182" s="1345"/>
      <c r="N7182" s="1345">
        <v>0</v>
      </c>
      <c r="O7182" s="1345">
        <v>0</v>
      </c>
      <c r="P7182" s="1345">
        <v>0</v>
      </c>
      <c r="Q7182" s="1345"/>
      <c r="R7182" s="1345"/>
      <c r="S7182" s="1345"/>
      <c r="T7182" s="1345"/>
      <c r="U7182" s="1345"/>
      <c r="V7182" s="1345"/>
      <c r="W7182" s="1345"/>
      <c r="X7182" s="1345"/>
      <c r="Y7182" s="1345"/>
      <c r="Z7182" s="1345"/>
      <c r="AA7182" s="1345"/>
      <c r="AB7182" s="1345"/>
      <c r="AC7182" s="1507">
        <f t="shared" si="2510"/>
        <v>1010</v>
      </c>
      <c r="AD7182" s="1508">
        <f t="shared" si="2511"/>
        <v>1010</v>
      </c>
      <c r="AE7182" s="14">
        <f t="shared" si="2506"/>
        <v>0</v>
      </c>
      <c r="AF7182" s="14">
        <f t="shared" si="2512"/>
        <v>0</v>
      </c>
      <c r="AG7182" s="14" t="e">
        <f t="shared" si="2513"/>
        <v>#DIV/0!</v>
      </c>
      <c r="AH7182" s="14" t="e">
        <f t="shared" si="2507"/>
        <v>#DIV/0!</v>
      </c>
      <c r="AI7182" s="14">
        <f t="shared" si="2508"/>
        <v>1010</v>
      </c>
      <c r="AJ7182" s="1270"/>
    </row>
    <row r="7183" spans="1:36" ht="31.5">
      <c r="A7183" s="1461">
        <v>14</v>
      </c>
      <c r="B7183" s="1404" t="s">
        <v>3969</v>
      </c>
      <c r="C7183" s="1306" t="s">
        <v>66</v>
      </c>
      <c r="D7183" s="1346">
        <v>1</v>
      </c>
      <c r="E7183" s="1345">
        <v>380</v>
      </c>
      <c r="F7183" s="1345">
        <f t="shared" si="2509"/>
        <v>380</v>
      </c>
      <c r="G7183" s="2778"/>
      <c r="H7183" s="1345"/>
      <c r="I7183" s="1347">
        <v>44728</v>
      </c>
      <c r="J7183" s="1347" t="s">
        <v>231</v>
      </c>
      <c r="K7183" s="1345"/>
      <c r="L7183" s="1345"/>
      <c r="M7183" s="1345"/>
      <c r="N7183" s="1345">
        <v>60</v>
      </c>
      <c r="O7183" s="1345">
        <v>44</v>
      </c>
      <c r="P7183" s="1345">
        <v>76</v>
      </c>
      <c r="Q7183" s="1345"/>
      <c r="R7183" s="1345"/>
      <c r="S7183" s="1345"/>
      <c r="T7183" s="1345"/>
      <c r="U7183" s="1345"/>
      <c r="V7183" s="1345"/>
      <c r="W7183" s="1345"/>
      <c r="X7183" s="1345"/>
      <c r="Y7183" s="1345"/>
      <c r="Z7183" s="1345"/>
      <c r="AA7183" s="1345"/>
      <c r="AB7183" s="1345"/>
      <c r="AC7183" s="1507">
        <f t="shared" si="2510"/>
        <v>200</v>
      </c>
      <c r="AD7183" s="1508">
        <f t="shared" si="2511"/>
        <v>200</v>
      </c>
      <c r="AE7183" s="14" t="s">
        <v>334</v>
      </c>
      <c r="AF7183" s="14">
        <f t="shared" si="2512"/>
        <v>60</v>
      </c>
      <c r="AG7183" s="14">
        <f t="shared" si="2513"/>
        <v>3.3333333333333335</v>
      </c>
      <c r="AH7183" s="14" t="s">
        <v>334</v>
      </c>
      <c r="AI7183" s="14" t="s">
        <v>334</v>
      </c>
      <c r="AJ7183" s="1270"/>
    </row>
    <row r="7184" spans="1:36" ht="30" customHeight="1">
      <c r="A7184" s="1461" t="e">
        <f>#REF!+1</f>
        <v>#REF!</v>
      </c>
      <c r="B7184" s="1404" t="s">
        <v>3970</v>
      </c>
      <c r="C7184" s="1306" t="s">
        <v>66</v>
      </c>
      <c r="D7184" s="1346">
        <v>1</v>
      </c>
      <c r="E7184" s="1345">
        <v>180</v>
      </c>
      <c r="F7184" s="1345">
        <f t="shared" si="2509"/>
        <v>180</v>
      </c>
      <c r="G7184" s="2778"/>
      <c r="H7184" s="1345"/>
      <c r="I7184" s="1347">
        <v>44728</v>
      </c>
      <c r="J7184" s="1347">
        <v>45279</v>
      </c>
      <c r="K7184" s="1345"/>
      <c r="L7184" s="1345"/>
      <c r="M7184" s="1345"/>
      <c r="N7184" s="1345">
        <v>0</v>
      </c>
      <c r="O7184" s="1345">
        <v>0</v>
      </c>
      <c r="P7184" s="1345">
        <v>0</v>
      </c>
      <c r="Q7184" s="1345"/>
      <c r="R7184" s="1345"/>
      <c r="S7184" s="1345"/>
      <c r="T7184" s="1345"/>
      <c r="U7184" s="1345"/>
      <c r="V7184" s="1345"/>
      <c r="W7184" s="1345"/>
      <c r="X7184" s="1345"/>
      <c r="Y7184" s="1345"/>
      <c r="Z7184" s="1345"/>
      <c r="AA7184" s="1345"/>
      <c r="AB7184" s="1345"/>
      <c r="AC7184" s="1507">
        <f t="shared" si="2510"/>
        <v>180</v>
      </c>
      <c r="AD7184" s="1508">
        <f t="shared" si="2511"/>
        <v>180</v>
      </c>
      <c r="AE7184" s="14">
        <f t="shared" ref="AE7184:AE7195" si="2514">(J7184-"01.04.2023")/30</f>
        <v>8.7333333333333325</v>
      </c>
      <c r="AF7184" s="14">
        <f t="shared" si="2512"/>
        <v>0</v>
      </c>
      <c r="AG7184" s="14" t="e">
        <f t="shared" si="2513"/>
        <v>#DIV/0!</v>
      </c>
      <c r="AH7184" s="14" t="e">
        <f t="shared" ref="AH7184:AH7195" si="2515">AG7184-AE7184</f>
        <v>#DIV/0!</v>
      </c>
      <c r="AI7184" s="14">
        <f t="shared" ref="AI7184:AI7195" si="2516">AC7184-(AE7184*AF7184)</f>
        <v>180</v>
      </c>
      <c r="AJ7184" s="1270"/>
    </row>
    <row r="7185" spans="1:36" ht="15.75">
      <c r="A7185" s="1461">
        <v>16</v>
      </c>
      <c r="B7185" s="1404" t="s">
        <v>3971</v>
      </c>
      <c r="C7185" s="1306" t="s">
        <v>143</v>
      </c>
      <c r="D7185" s="1346">
        <v>1</v>
      </c>
      <c r="E7185" s="1345">
        <v>800</v>
      </c>
      <c r="F7185" s="1345">
        <f t="shared" si="2509"/>
        <v>800</v>
      </c>
      <c r="G7185" s="2778"/>
      <c r="H7185" s="1345"/>
      <c r="I7185" s="1347">
        <v>44728</v>
      </c>
      <c r="J7185" s="1347">
        <v>45627</v>
      </c>
      <c r="K7185" s="1345"/>
      <c r="L7185" s="1345"/>
      <c r="M7185" s="1345"/>
      <c r="N7185" s="1345">
        <v>0</v>
      </c>
      <c r="O7185" s="1345">
        <v>0</v>
      </c>
      <c r="P7185" s="1345">
        <v>0</v>
      </c>
      <c r="Q7185" s="1345"/>
      <c r="R7185" s="1345"/>
      <c r="S7185" s="1345"/>
      <c r="T7185" s="1345"/>
      <c r="U7185" s="1345"/>
      <c r="V7185" s="1345"/>
      <c r="W7185" s="1345"/>
      <c r="X7185" s="1345"/>
      <c r="Y7185" s="1345"/>
      <c r="Z7185" s="1345"/>
      <c r="AA7185" s="1345"/>
      <c r="AB7185" s="1345"/>
      <c r="AC7185" s="1507">
        <f t="shared" si="2510"/>
        <v>800</v>
      </c>
      <c r="AD7185" s="1508">
        <f t="shared" si="2511"/>
        <v>800</v>
      </c>
      <c r="AE7185" s="14">
        <f t="shared" si="2514"/>
        <v>20.333333333333332</v>
      </c>
      <c r="AF7185" s="14">
        <f t="shared" si="2512"/>
        <v>0</v>
      </c>
      <c r="AG7185" s="14" t="e">
        <f t="shared" si="2513"/>
        <v>#DIV/0!</v>
      </c>
      <c r="AH7185" s="14" t="e">
        <f t="shared" si="2515"/>
        <v>#DIV/0!</v>
      </c>
      <c r="AI7185" s="14">
        <f t="shared" si="2516"/>
        <v>800</v>
      </c>
      <c r="AJ7185" s="1270"/>
    </row>
    <row r="7186" spans="1:36" ht="31.5">
      <c r="A7186" s="1461">
        <f>A7185+1</f>
        <v>17</v>
      </c>
      <c r="B7186" s="1404" t="s">
        <v>3684</v>
      </c>
      <c r="C7186" s="2779" t="s">
        <v>143</v>
      </c>
      <c r="D7186" s="1346">
        <v>1</v>
      </c>
      <c r="E7186" s="1345">
        <v>40</v>
      </c>
      <c r="F7186" s="1345">
        <f t="shared" si="2509"/>
        <v>40</v>
      </c>
      <c r="G7186" s="2778"/>
      <c r="H7186" s="1345"/>
      <c r="I7186" s="1347">
        <v>44728</v>
      </c>
      <c r="J7186" s="1347">
        <v>45200</v>
      </c>
      <c r="K7186" s="1345"/>
      <c r="L7186" s="1345"/>
      <c r="M7186" s="1345"/>
      <c r="N7186" s="1345">
        <v>10</v>
      </c>
      <c r="O7186" s="1345">
        <v>0</v>
      </c>
      <c r="P7186" s="1345">
        <v>11</v>
      </c>
      <c r="Q7186" s="1345"/>
      <c r="R7186" s="1345"/>
      <c r="S7186" s="1345"/>
      <c r="T7186" s="1345"/>
      <c r="U7186" s="1345"/>
      <c r="V7186" s="1345"/>
      <c r="W7186" s="1345"/>
      <c r="X7186" s="1345"/>
      <c r="Y7186" s="1345"/>
      <c r="Z7186" s="1345"/>
      <c r="AA7186" s="1345"/>
      <c r="AB7186" s="1345"/>
      <c r="AC7186" s="1507">
        <f t="shared" si="2510"/>
        <v>19</v>
      </c>
      <c r="AD7186" s="1508">
        <f t="shared" si="2511"/>
        <v>19</v>
      </c>
      <c r="AE7186" s="14">
        <f t="shared" si="2514"/>
        <v>6.1</v>
      </c>
      <c r="AF7186" s="14">
        <f t="shared" si="2512"/>
        <v>7</v>
      </c>
      <c r="AG7186" s="14">
        <f t="shared" si="2513"/>
        <v>2.7142857142857144</v>
      </c>
      <c r="AH7186" s="14">
        <f t="shared" si="2515"/>
        <v>-3.3857142857142852</v>
      </c>
      <c r="AI7186" s="14">
        <f t="shared" si="2516"/>
        <v>-23.699999999999996</v>
      </c>
      <c r="AJ7186" s="1270"/>
    </row>
    <row r="7187" spans="1:36" ht="15.75">
      <c r="A7187" s="1461">
        <f>A7186+1</f>
        <v>18</v>
      </c>
      <c r="B7187" s="2263" t="s">
        <v>3972</v>
      </c>
      <c r="C7187" s="2779" t="s">
        <v>143</v>
      </c>
      <c r="D7187" s="1346">
        <v>1</v>
      </c>
      <c r="E7187" s="1345">
        <v>173</v>
      </c>
      <c r="F7187" s="1345">
        <f t="shared" si="2509"/>
        <v>173</v>
      </c>
      <c r="G7187" s="2778"/>
      <c r="H7187" s="1345"/>
      <c r="I7187" s="1347">
        <v>44728</v>
      </c>
      <c r="J7187" s="1347">
        <v>45170</v>
      </c>
      <c r="K7187" s="1345"/>
      <c r="L7187" s="1345"/>
      <c r="M7187" s="1345"/>
      <c r="N7187" s="1345">
        <v>77</v>
      </c>
      <c r="O7187" s="1345">
        <v>42</v>
      </c>
      <c r="P7187" s="1345">
        <v>4</v>
      </c>
      <c r="Q7187" s="1345"/>
      <c r="R7187" s="1345"/>
      <c r="S7187" s="1345"/>
      <c r="T7187" s="1345"/>
      <c r="U7187" s="1345"/>
      <c r="V7187" s="1345"/>
      <c r="W7187" s="1345"/>
      <c r="X7187" s="1345"/>
      <c r="Y7187" s="1345"/>
      <c r="Z7187" s="1345"/>
      <c r="AA7187" s="1345"/>
      <c r="AB7187" s="1345"/>
      <c r="AC7187" s="1507">
        <f t="shared" si="2510"/>
        <v>50</v>
      </c>
      <c r="AD7187" s="1508">
        <f t="shared" si="2511"/>
        <v>50</v>
      </c>
      <c r="AE7187" s="14">
        <f t="shared" si="2514"/>
        <v>5.0999999999999996</v>
      </c>
      <c r="AF7187" s="14">
        <f t="shared" si="2512"/>
        <v>41</v>
      </c>
      <c r="AG7187" s="14">
        <f t="shared" si="2513"/>
        <v>1.2195121951219512</v>
      </c>
      <c r="AH7187" s="14">
        <f t="shared" si="2515"/>
        <v>-3.8804878048780482</v>
      </c>
      <c r="AI7187" s="14">
        <f t="shared" si="2516"/>
        <v>-159.1</v>
      </c>
      <c r="AJ7187" s="1270"/>
    </row>
    <row r="7188" spans="1:36" ht="15.75">
      <c r="A7188" s="1461">
        <v>17</v>
      </c>
      <c r="B7188" s="2263" t="s">
        <v>3668</v>
      </c>
      <c r="C7188" s="2779" t="s">
        <v>262</v>
      </c>
      <c r="D7188" s="1346">
        <v>1</v>
      </c>
      <c r="E7188" s="1345">
        <v>10</v>
      </c>
      <c r="F7188" s="1345">
        <f t="shared" si="2509"/>
        <v>10</v>
      </c>
      <c r="G7188" s="2778"/>
      <c r="H7188" s="1345"/>
      <c r="I7188" s="1347">
        <v>44728</v>
      </c>
      <c r="J7188" s="1347">
        <v>45323</v>
      </c>
      <c r="K7188" s="1345"/>
      <c r="L7188" s="1345"/>
      <c r="M7188" s="1345"/>
      <c r="N7188" s="1345">
        <v>0</v>
      </c>
      <c r="O7188" s="1345">
        <v>0</v>
      </c>
      <c r="P7188" s="1345">
        <v>0</v>
      </c>
      <c r="Q7188" s="1345"/>
      <c r="R7188" s="1345"/>
      <c r="S7188" s="1345"/>
      <c r="T7188" s="1345"/>
      <c r="U7188" s="1345"/>
      <c r="V7188" s="1345"/>
      <c r="W7188" s="1345"/>
      <c r="X7188" s="1345"/>
      <c r="Y7188" s="1345"/>
      <c r="Z7188" s="1345"/>
      <c r="AA7188" s="1345"/>
      <c r="AB7188" s="1345"/>
      <c r="AC7188" s="1507">
        <f t="shared" si="2510"/>
        <v>10</v>
      </c>
      <c r="AD7188" s="1508">
        <f t="shared" si="2511"/>
        <v>10</v>
      </c>
      <c r="AE7188" s="14">
        <f t="shared" si="2514"/>
        <v>10.199999999999999</v>
      </c>
      <c r="AF7188" s="14">
        <f t="shared" si="2512"/>
        <v>0</v>
      </c>
      <c r="AG7188" s="14" t="e">
        <f t="shared" si="2513"/>
        <v>#DIV/0!</v>
      </c>
      <c r="AH7188" s="14" t="e">
        <f t="shared" si="2515"/>
        <v>#DIV/0!</v>
      </c>
      <c r="AI7188" s="14">
        <f t="shared" si="2516"/>
        <v>10</v>
      </c>
      <c r="AJ7188" s="1270"/>
    </row>
    <row r="7189" spans="1:36" ht="31.5">
      <c r="A7189" s="1461" t="e">
        <f>#REF!+1</f>
        <v>#REF!</v>
      </c>
      <c r="B7189" s="1404" t="s">
        <v>3691</v>
      </c>
      <c r="C7189" s="1407" t="s">
        <v>181</v>
      </c>
      <c r="D7189" s="1346">
        <v>1</v>
      </c>
      <c r="E7189" s="1345">
        <v>1840</v>
      </c>
      <c r="F7189" s="1345">
        <f t="shared" si="2509"/>
        <v>1840</v>
      </c>
      <c r="G7189" s="1286"/>
      <c r="H7189" s="1345"/>
      <c r="I7189" s="1349">
        <v>44742</v>
      </c>
      <c r="J7189" s="1347">
        <v>45291</v>
      </c>
      <c r="K7189" s="1345"/>
      <c r="L7189" s="1345"/>
      <c r="M7189" s="1345"/>
      <c r="N7189" s="1345">
        <v>150</v>
      </c>
      <c r="O7189" s="1345">
        <v>0</v>
      </c>
      <c r="P7189" s="1345">
        <v>400</v>
      </c>
      <c r="Q7189" s="1345"/>
      <c r="R7189" s="1345"/>
      <c r="S7189" s="1345"/>
      <c r="T7189" s="1345"/>
      <c r="U7189" s="1345"/>
      <c r="V7189" s="1345"/>
      <c r="W7189" s="1345"/>
      <c r="X7189" s="1345"/>
      <c r="Y7189" s="1345"/>
      <c r="Z7189" s="1345"/>
      <c r="AA7189" s="1345"/>
      <c r="AB7189" s="1345"/>
      <c r="AC7189" s="1507">
        <f t="shared" si="2510"/>
        <v>1290</v>
      </c>
      <c r="AD7189" s="1508">
        <f t="shared" si="2511"/>
        <v>1290</v>
      </c>
      <c r="AE7189" s="14">
        <f t="shared" si="2514"/>
        <v>9.1333333333333329</v>
      </c>
      <c r="AF7189" s="14">
        <f t="shared" si="2512"/>
        <v>183.33333333333334</v>
      </c>
      <c r="AG7189" s="14">
        <f t="shared" si="2513"/>
        <v>7.0363636363636362</v>
      </c>
      <c r="AH7189" s="14">
        <f t="shared" si="2515"/>
        <v>-2.0969696969696967</v>
      </c>
      <c r="AI7189" s="14">
        <f t="shared" si="2516"/>
        <v>-384.44444444444434</v>
      </c>
      <c r="AJ7189" s="1270"/>
    </row>
    <row r="7190" spans="1:36" ht="15.75">
      <c r="A7190" s="1461">
        <v>18</v>
      </c>
      <c r="B7190" s="1404" t="s">
        <v>4446</v>
      </c>
      <c r="C7190" s="1407" t="s">
        <v>176</v>
      </c>
      <c r="D7190" s="1346">
        <v>646.07000000000005</v>
      </c>
      <c r="E7190" s="1345">
        <v>2</v>
      </c>
      <c r="F7190" s="1345">
        <f t="shared" si="2509"/>
        <v>1292.1400000000001</v>
      </c>
      <c r="G7190" s="2780"/>
      <c r="H7190" s="1345"/>
      <c r="I7190" s="1349">
        <v>44749</v>
      </c>
      <c r="J7190" s="1409" t="s">
        <v>995</v>
      </c>
      <c r="K7190" s="1345"/>
      <c r="L7190" s="1345"/>
      <c r="M7190" s="1345"/>
      <c r="N7190" s="1345">
        <v>0</v>
      </c>
      <c r="O7190" s="1345">
        <v>0</v>
      </c>
      <c r="P7190" s="1345">
        <v>0</v>
      </c>
      <c r="Q7190" s="1345"/>
      <c r="R7190" s="1345"/>
      <c r="S7190" s="1345"/>
      <c r="T7190" s="1345"/>
      <c r="U7190" s="1345"/>
      <c r="V7190" s="1345"/>
      <c r="W7190" s="1345"/>
      <c r="X7190" s="1345"/>
      <c r="Y7190" s="1345"/>
      <c r="Z7190" s="1345"/>
      <c r="AA7190" s="1345"/>
      <c r="AB7190" s="1345"/>
      <c r="AC7190" s="1507">
        <f t="shared" si="2510"/>
        <v>2</v>
      </c>
      <c r="AD7190" s="1508">
        <f t="shared" si="2511"/>
        <v>1292.1400000000001</v>
      </c>
      <c r="AE7190" s="14">
        <f t="shared" si="2514"/>
        <v>18.3</v>
      </c>
      <c r="AF7190" s="14">
        <f t="shared" si="2512"/>
        <v>0</v>
      </c>
      <c r="AG7190" s="14" t="e">
        <f t="shared" si="2513"/>
        <v>#DIV/0!</v>
      </c>
      <c r="AH7190" s="14" t="e">
        <f t="shared" si="2515"/>
        <v>#DIV/0!</v>
      </c>
      <c r="AI7190" s="14">
        <f t="shared" si="2516"/>
        <v>2</v>
      </c>
      <c r="AJ7190" s="1270"/>
    </row>
    <row r="7191" spans="1:36" ht="15.75">
      <c r="A7191" s="1461">
        <f>A7190+1</f>
        <v>19</v>
      </c>
      <c r="B7191" s="1404" t="s">
        <v>4447</v>
      </c>
      <c r="C7191" s="1407" t="s">
        <v>66</v>
      </c>
      <c r="D7191" s="1346">
        <v>1</v>
      </c>
      <c r="E7191" s="1345">
        <v>2000</v>
      </c>
      <c r="F7191" s="1345">
        <f t="shared" si="2509"/>
        <v>2000</v>
      </c>
      <c r="G7191" s="2780"/>
      <c r="H7191" s="1345"/>
      <c r="I7191" s="1349">
        <v>44756</v>
      </c>
      <c r="J7191" s="1347" t="s">
        <v>8675</v>
      </c>
      <c r="K7191" s="1345"/>
      <c r="L7191" s="1345"/>
      <c r="M7191" s="1345"/>
      <c r="N7191" s="1345">
        <v>0</v>
      </c>
      <c r="O7191" s="1345">
        <v>0</v>
      </c>
      <c r="P7191" s="1345">
        <v>0</v>
      </c>
      <c r="Q7191" s="1345"/>
      <c r="R7191" s="1345"/>
      <c r="S7191" s="1345"/>
      <c r="T7191" s="1345"/>
      <c r="U7191" s="1345"/>
      <c r="V7191" s="1345"/>
      <c r="W7191" s="1345"/>
      <c r="X7191" s="1345"/>
      <c r="Y7191" s="1345"/>
      <c r="Z7191" s="1345"/>
      <c r="AA7191" s="1345"/>
      <c r="AB7191" s="1345"/>
      <c r="AC7191" s="1507">
        <f t="shared" si="2510"/>
        <v>2000</v>
      </c>
      <c r="AD7191" s="1508">
        <f t="shared" si="2511"/>
        <v>2000</v>
      </c>
      <c r="AE7191" s="14">
        <f t="shared" si="2514"/>
        <v>35.366666666666667</v>
      </c>
      <c r="AF7191" s="14">
        <f t="shared" si="2512"/>
        <v>0</v>
      </c>
      <c r="AG7191" s="14" t="e">
        <f t="shared" si="2513"/>
        <v>#DIV/0!</v>
      </c>
      <c r="AH7191" s="14" t="e">
        <f t="shared" si="2515"/>
        <v>#DIV/0!</v>
      </c>
      <c r="AI7191" s="14">
        <f t="shared" si="2516"/>
        <v>2000</v>
      </c>
      <c r="AJ7191" s="1270"/>
    </row>
    <row r="7192" spans="1:36" ht="15.75">
      <c r="A7192" s="1461">
        <f>A7191+1</f>
        <v>20</v>
      </c>
      <c r="B7192" s="1404" t="s">
        <v>4448</v>
      </c>
      <c r="C7192" s="1407" t="s">
        <v>63</v>
      </c>
      <c r="D7192" s="1346">
        <v>1</v>
      </c>
      <c r="E7192" s="1345">
        <v>882</v>
      </c>
      <c r="F7192" s="1345">
        <f t="shared" si="2509"/>
        <v>882</v>
      </c>
      <c r="G7192" s="2780"/>
      <c r="H7192" s="1345"/>
      <c r="I7192" s="1349">
        <v>44756</v>
      </c>
      <c r="J7192" s="1347" t="s">
        <v>3279</v>
      </c>
      <c r="K7192" s="1345"/>
      <c r="L7192" s="1345"/>
      <c r="M7192" s="1345"/>
      <c r="N7192" s="1345">
        <v>42</v>
      </c>
      <c r="O7192" s="1345">
        <v>84</v>
      </c>
      <c r="P7192" s="1345">
        <v>84</v>
      </c>
      <c r="Q7192" s="1345"/>
      <c r="R7192" s="1345"/>
      <c r="S7192" s="1345"/>
      <c r="T7192" s="1345"/>
      <c r="U7192" s="1345"/>
      <c r="V7192" s="1345"/>
      <c r="W7192" s="1345"/>
      <c r="X7192" s="1345"/>
      <c r="Y7192" s="1345"/>
      <c r="Z7192" s="1345"/>
      <c r="AA7192" s="1345"/>
      <c r="AB7192" s="1345"/>
      <c r="AC7192" s="1507">
        <f t="shared" si="2510"/>
        <v>672</v>
      </c>
      <c r="AD7192" s="1508">
        <f t="shared" si="2511"/>
        <v>672</v>
      </c>
      <c r="AE7192" s="14">
        <f t="shared" si="2514"/>
        <v>11.166666666666666</v>
      </c>
      <c r="AF7192" s="14">
        <f t="shared" si="2512"/>
        <v>70</v>
      </c>
      <c r="AG7192" s="14">
        <f t="shared" si="2513"/>
        <v>9.6</v>
      </c>
      <c r="AH7192" s="14">
        <f t="shared" si="2515"/>
        <v>-1.5666666666666664</v>
      </c>
      <c r="AI7192" s="14">
        <f t="shared" si="2516"/>
        <v>-109.66666666666663</v>
      </c>
      <c r="AJ7192" s="1270"/>
    </row>
    <row r="7193" spans="1:36" ht="15.75">
      <c r="A7193" s="1461" t="e">
        <f>#REF!+1</f>
        <v>#REF!</v>
      </c>
      <c r="B7193" s="1404" t="s">
        <v>4120</v>
      </c>
      <c r="C7193" s="1407" t="s">
        <v>63</v>
      </c>
      <c r="D7193" s="1346">
        <v>1</v>
      </c>
      <c r="E7193" s="1345">
        <v>60</v>
      </c>
      <c r="F7193" s="1345">
        <f t="shared" si="2509"/>
        <v>60</v>
      </c>
      <c r="G7193" s="2780"/>
      <c r="H7193" s="1345"/>
      <c r="I7193" s="1349">
        <v>44763</v>
      </c>
      <c r="J7193" s="1347" t="s">
        <v>3313</v>
      </c>
      <c r="K7193" s="1345"/>
      <c r="L7193" s="1345"/>
      <c r="M7193" s="1345"/>
      <c r="N7193" s="1345">
        <v>0</v>
      </c>
      <c r="O7193" s="1345">
        <v>16</v>
      </c>
      <c r="P7193" s="1345">
        <v>34</v>
      </c>
      <c r="Q7193" s="1345"/>
      <c r="R7193" s="1345"/>
      <c r="S7193" s="1345"/>
      <c r="T7193" s="1345"/>
      <c r="U7193" s="1345"/>
      <c r="V7193" s="1345"/>
      <c r="W7193" s="1345"/>
      <c r="X7193" s="1345"/>
      <c r="Y7193" s="1345"/>
      <c r="Z7193" s="1345"/>
      <c r="AA7193" s="1345"/>
      <c r="AB7193" s="1345"/>
      <c r="AC7193" s="1507">
        <f t="shared" si="2510"/>
        <v>10</v>
      </c>
      <c r="AD7193" s="1508">
        <f t="shared" si="2511"/>
        <v>10</v>
      </c>
      <c r="AE7193" s="14">
        <f t="shared" si="2514"/>
        <v>1</v>
      </c>
      <c r="AF7193" s="14">
        <f t="shared" si="2512"/>
        <v>16.666666666666668</v>
      </c>
      <c r="AG7193" s="14">
        <f t="shared" si="2513"/>
        <v>0.6</v>
      </c>
      <c r="AH7193" s="14">
        <f t="shared" si="2515"/>
        <v>-0.4</v>
      </c>
      <c r="AI7193" s="14">
        <f t="shared" si="2516"/>
        <v>-6.6666666666666679</v>
      </c>
      <c r="AJ7193" s="1270"/>
    </row>
    <row r="7194" spans="1:36" ht="15.75">
      <c r="A7194" s="1461" t="e">
        <f>#REF!+1</f>
        <v>#REF!</v>
      </c>
      <c r="B7194" s="1350" t="s">
        <v>4542</v>
      </c>
      <c r="C7194" s="1407" t="s">
        <v>156</v>
      </c>
      <c r="D7194" s="1346">
        <v>1</v>
      </c>
      <c r="E7194" s="1345">
        <v>37</v>
      </c>
      <c r="F7194" s="1345">
        <f t="shared" si="2509"/>
        <v>37</v>
      </c>
      <c r="G7194" s="2780"/>
      <c r="H7194" s="1345"/>
      <c r="I7194" s="1349">
        <v>44784</v>
      </c>
      <c r="J7194" s="1409" t="s">
        <v>8671</v>
      </c>
      <c r="K7194" s="1345"/>
      <c r="L7194" s="1345"/>
      <c r="M7194" s="1345"/>
      <c r="N7194" s="1345">
        <v>6</v>
      </c>
      <c r="O7194" s="1345">
        <v>9</v>
      </c>
      <c r="P7194" s="1345">
        <v>18</v>
      </c>
      <c r="Q7194" s="1345"/>
      <c r="R7194" s="1345"/>
      <c r="S7194" s="1345"/>
      <c r="T7194" s="1345"/>
      <c r="U7194" s="1345"/>
      <c r="V7194" s="1345"/>
      <c r="W7194" s="1345"/>
      <c r="X7194" s="1345"/>
      <c r="Y7194" s="1345"/>
      <c r="Z7194" s="1345"/>
      <c r="AA7194" s="1345"/>
      <c r="AB7194" s="1345"/>
      <c r="AC7194" s="1507">
        <f t="shared" si="2510"/>
        <v>4</v>
      </c>
      <c r="AD7194" s="1508">
        <f t="shared" si="2511"/>
        <v>4</v>
      </c>
      <c r="AE7194" s="14">
        <f t="shared" si="2514"/>
        <v>40.6</v>
      </c>
      <c r="AF7194" s="14">
        <f t="shared" si="2512"/>
        <v>11</v>
      </c>
      <c r="AG7194" s="14">
        <f t="shared" si="2513"/>
        <v>0.36363636363636365</v>
      </c>
      <c r="AH7194" s="14">
        <f t="shared" si="2515"/>
        <v>-40.236363636363635</v>
      </c>
      <c r="AI7194" s="14">
        <f t="shared" si="2516"/>
        <v>-442.6</v>
      </c>
      <c r="AJ7194" s="1270"/>
    </row>
    <row r="7195" spans="1:36" ht="15.75">
      <c r="A7195" s="1461">
        <v>21</v>
      </c>
      <c r="B7195" s="1350" t="s">
        <v>5084</v>
      </c>
      <c r="C7195" s="1407" t="s">
        <v>63</v>
      </c>
      <c r="D7195" s="1346">
        <v>1</v>
      </c>
      <c r="E7195" s="1345">
        <v>510</v>
      </c>
      <c r="F7195" s="1345">
        <f t="shared" si="2509"/>
        <v>510</v>
      </c>
      <c r="G7195" s="2780"/>
      <c r="H7195" s="1345"/>
      <c r="I7195" s="1349">
        <v>44790</v>
      </c>
      <c r="J7195" s="1409" t="s">
        <v>3317</v>
      </c>
      <c r="K7195" s="1345"/>
      <c r="L7195" s="1345"/>
      <c r="M7195" s="1345"/>
      <c r="N7195" s="1345">
        <v>50</v>
      </c>
      <c r="O7195" s="1345">
        <v>16</v>
      </c>
      <c r="P7195" s="1345">
        <v>54</v>
      </c>
      <c r="Q7195" s="1345"/>
      <c r="R7195" s="1345"/>
      <c r="S7195" s="1345"/>
      <c r="T7195" s="1345"/>
      <c r="U7195" s="1345"/>
      <c r="V7195" s="1345"/>
      <c r="W7195" s="1345"/>
      <c r="X7195" s="1345"/>
      <c r="Y7195" s="1345"/>
      <c r="Z7195" s="1345"/>
      <c r="AA7195" s="1345"/>
      <c r="AB7195" s="1345"/>
      <c r="AC7195" s="1507">
        <f t="shared" si="2510"/>
        <v>390</v>
      </c>
      <c r="AD7195" s="1508">
        <f t="shared" si="2511"/>
        <v>390</v>
      </c>
      <c r="AE7195" s="14">
        <f t="shared" si="2514"/>
        <v>5.0999999999999996</v>
      </c>
      <c r="AF7195" s="14">
        <f t="shared" si="2512"/>
        <v>40</v>
      </c>
      <c r="AG7195" s="14">
        <f t="shared" si="2513"/>
        <v>9.75</v>
      </c>
      <c r="AH7195" s="14">
        <f t="shared" si="2515"/>
        <v>4.6500000000000004</v>
      </c>
      <c r="AI7195" s="14">
        <f t="shared" si="2516"/>
        <v>186</v>
      </c>
      <c r="AJ7195" s="1270"/>
    </row>
    <row r="7196" spans="1:36" ht="15.75">
      <c r="A7196" s="1461" t="e">
        <f>#REF!+1</f>
        <v>#REF!</v>
      </c>
      <c r="B7196" s="1350" t="s">
        <v>5085</v>
      </c>
      <c r="C7196" s="1407" t="s">
        <v>66</v>
      </c>
      <c r="D7196" s="1346">
        <v>1</v>
      </c>
      <c r="E7196" s="1345">
        <v>2</v>
      </c>
      <c r="F7196" s="1345">
        <f t="shared" si="2509"/>
        <v>2</v>
      </c>
      <c r="G7196" s="2780"/>
      <c r="H7196" s="1345"/>
      <c r="I7196" s="1349">
        <v>44790</v>
      </c>
      <c r="J7196" s="1409" t="s">
        <v>231</v>
      </c>
      <c r="K7196" s="1345"/>
      <c r="L7196" s="1345"/>
      <c r="M7196" s="1345"/>
      <c r="N7196" s="1345">
        <v>0</v>
      </c>
      <c r="O7196" s="1345">
        <v>0</v>
      </c>
      <c r="P7196" s="1345"/>
      <c r="Q7196" s="1345"/>
      <c r="R7196" s="1345"/>
      <c r="S7196" s="1345"/>
      <c r="T7196" s="1345"/>
      <c r="U7196" s="1345"/>
      <c r="V7196" s="1345"/>
      <c r="W7196" s="1345"/>
      <c r="X7196" s="1345"/>
      <c r="Y7196" s="1345"/>
      <c r="Z7196" s="1345"/>
      <c r="AA7196" s="1345"/>
      <c r="AB7196" s="1345"/>
      <c r="AC7196" s="1507">
        <f t="shared" si="2510"/>
        <v>2</v>
      </c>
      <c r="AD7196" s="1508">
        <f t="shared" si="2511"/>
        <v>2</v>
      </c>
      <c r="AE7196" s="14" t="s">
        <v>334</v>
      </c>
      <c r="AF7196" s="14">
        <f t="shared" si="2512"/>
        <v>0</v>
      </c>
      <c r="AG7196" s="14" t="e">
        <f t="shared" si="2513"/>
        <v>#DIV/0!</v>
      </c>
      <c r="AH7196" s="14" t="s">
        <v>334</v>
      </c>
      <c r="AI7196" s="14" t="s">
        <v>334</v>
      </c>
      <c r="AJ7196" s="1270"/>
    </row>
    <row r="7197" spans="1:36" ht="15.75">
      <c r="A7197" s="1461" t="e">
        <f>#REF!+1</f>
        <v>#REF!</v>
      </c>
      <c r="B7197" s="1350" t="s">
        <v>5802</v>
      </c>
      <c r="C7197" s="1407" t="s">
        <v>66</v>
      </c>
      <c r="D7197" s="1346">
        <v>5</v>
      </c>
      <c r="E7197" s="1345">
        <v>100</v>
      </c>
      <c r="F7197" s="1345">
        <f t="shared" ref="F7197:F7212" si="2517">E7197*D7197</f>
        <v>500</v>
      </c>
      <c r="G7197" s="2780"/>
      <c r="H7197" s="1345"/>
      <c r="I7197" s="1349">
        <v>44831</v>
      </c>
      <c r="J7197" s="1409" t="s">
        <v>231</v>
      </c>
      <c r="K7197" s="1345"/>
      <c r="L7197" s="1345"/>
      <c r="M7197" s="1345"/>
      <c r="N7197" s="1345">
        <v>0</v>
      </c>
      <c r="O7197" s="1345">
        <v>0</v>
      </c>
      <c r="P7197" s="1345">
        <v>0</v>
      </c>
      <c r="Q7197" s="1345"/>
      <c r="R7197" s="1345"/>
      <c r="S7197" s="1345"/>
      <c r="T7197" s="1345"/>
      <c r="U7197" s="1345"/>
      <c r="V7197" s="1345"/>
      <c r="W7197" s="1345"/>
      <c r="X7197" s="1345"/>
      <c r="Y7197" s="1345"/>
      <c r="Z7197" s="1345"/>
      <c r="AA7197" s="1345"/>
      <c r="AB7197" s="1345"/>
      <c r="AC7197" s="1507">
        <f t="shared" ref="AC7197:AC7221" si="2518">E7197+G7197-N7197-O7197-AA7197-P7197-Q7197-R7197-S7197-T7197-U7197-V7197-W7197-X7197-Y7197</f>
        <v>100</v>
      </c>
      <c r="AD7197" s="1508">
        <f t="shared" ref="AD7197:AD7221" si="2519">D7197*AC7197</f>
        <v>500</v>
      </c>
      <c r="AE7197" s="14" t="s">
        <v>334</v>
      </c>
      <c r="AF7197" s="14">
        <f t="shared" ref="AF7197:AF7221" si="2520">(N7197+O7197+P7197+Q7197+R7197+S7197+T7197+U7197+V7197+W7197+X7197+Y7197)/3</f>
        <v>0</v>
      </c>
      <c r="AG7197" s="14" t="e">
        <f t="shared" ref="AG7197:AG7221" si="2521">AC7197/AF7197</f>
        <v>#DIV/0!</v>
      </c>
      <c r="AH7197" s="14" t="s">
        <v>334</v>
      </c>
      <c r="AI7197" s="14" t="s">
        <v>334</v>
      </c>
      <c r="AJ7197" s="1270"/>
    </row>
    <row r="7198" spans="1:36" ht="15.75">
      <c r="A7198" s="1461" t="e">
        <f>A7197+1</f>
        <v>#REF!</v>
      </c>
      <c r="B7198" s="1350" t="s">
        <v>5803</v>
      </c>
      <c r="C7198" s="1407" t="s">
        <v>66</v>
      </c>
      <c r="D7198" s="1346">
        <v>17.89</v>
      </c>
      <c r="E7198" s="1345">
        <v>97</v>
      </c>
      <c r="F7198" s="1345">
        <f t="shared" si="2517"/>
        <v>1735.3300000000002</v>
      </c>
      <c r="G7198" s="2780"/>
      <c r="H7198" s="1345"/>
      <c r="I7198" s="1349">
        <v>44831</v>
      </c>
      <c r="J7198" s="1409" t="s">
        <v>8676</v>
      </c>
      <c r="K7198" s="1345"/>
      <c r="L7198" s="1345"/>
      <c r="M7198" s="1345"/>
      <c r="N7198" s="1345">
        <v>2</v>
      </c>
      <c r="O7198" s="1345">
        <v>2</v>
      </c>
      <c r="P7198" s="1345">
        <v>5</v>
      </c>
      <c r="Q7198" s="1345"/>
      <c r="R7198" s="1345"/>
      <c r="S7198" s="1345"/>
      <c r="T7198" s="1345"/>
      <c r="U7198" s="1345"/>
      <c r="V7198" s="1345"/>
      <c r="W7198" s="1345"/>
      <c r="X7198" s="1345"/>
      <c r="Y7198" s="1345"/>
      <c r="Z7198" s="1345"/>
      <c r="AA7198" s="1345"/>
      <c r="AB7198" s="1345"/>
      <c r="AC7198" s="1507">
        <f t="shared" si="2518"/>
        <v>88</v>
      </c>
      <c r="AD7198" s="1508">
        <f t="shared" si="2519"/>
        <v>1574.3200000000002</v>
      </c>
      <c r="AE7198" s="14">
        <f t="shared" ref="AE7198:AE7209" si="2522">(J7198-"01.04.2023")/30</f>
        <v>9.1666666666666661</v>
      </c>
      <c r="AF7198" s="14">
        <f t="shared" si="2520"/>
        <v>3</v>
      </c>
      <c r="AG7198" s="14">
        <f t="shared" si="2521"/>
        <v>29.333333333333332</v>
      </c>
      <c r="AH7198" s="14">
        <f t="shared" ref="AH7198:AH7209" si="2523">AG7198-AE7198</f>
        <v>20.166666666666664</v>
      </c>
      <c r="AI7198" s="14">
        <f t="shared" ref="AI7198:AI7209" si="2524">AC7198-(AE7198*AF7198)</f>
        <v>60.5</v>
      </c>
      <c r="AJ7198" s="1270"/>
    </row>
    <row r="7199" spans="1:36" ht="15.75">
      <c r="A7199" s="1461" t="e">
        <f>#REF!+1</f>
        <v>#REF!</v>
      </c>
      <c r="B7199" s="1350" t="s">
        <v>5805</v>
      </c>
      <c r="C7199" s="1407" t="s">
        <v>206</v>
      </c>
      <c r="D7199" s="1346">
        <v>152</v>
      </c>
      <c r="E7199" s="1345">
        <v>10</v>
      </c>
      <c r="F7199" s="1345">
        <f t="shared" si="2517"/>
        <v>1520</v>
      </c>
      <c r="G7199" s="1345"/>
      <c r="H7199" s="1345"/>
      <c r="I7199" s="1349">
        <v>44832</v>
      </c>
      <c r="J7199" s="1410" t="s">
        <v>3294</v>
      </c>
      <c r="K7199" s="1345"/>
      <c r="L7199" s="1345"/>
      <c r="M7199" s="1345"/>
      <c r="N7199" s="1345">
        <v>0</v>
      </c>
      <c r="O7199" s="1345">
        <v>0</v>
      </c>
      <c r="P7199" s="1345">
        <v>0</v>
      </c>
      <c r="Q7199" s="1345"/>
      <c r="R7199" s="1345"/>
      <c r="S7199" s="1345"/>
      <c r="T7199" s="1345"/>
      <c r="U7199" s="1345"/>
      <c r="V7199" s="1345"/>
      <c r="W7199" s="1345"/>
      <c r="X7199" s="1345"/>
      <c r="Y7199" s="1345"/>
      <c r="Z7199" s="1345"/>
      <c r="AA7199" s="1345"/>
      <c r="AB7199" s="1345"/>
      <c r="AC7199" s="1507">
        <f t="shared" si="2518"/>
        <v>10</v>
      </c>
      <c r="AD7199" s="1508">
        <f t="shared" si="2519"/>
        <v>1520</v>
      </c>
      <c r="AE7199" s="14">
        <f t="shared" si="2522"/>
        <v>10.199999999999999</v>
      </c>
      <c r="AF7199" s="14">
        <f t="shared" si="2520"/>
        <v>0</v>
      </c>
      <c r="AG7199" s="14" t="e">
        <f t="shared" si="2521"/>
        <v>#DIV/0!</v>
      </c>
      <c r="AH7199" s="14" t="e">
        <f t="shared" si="2523"/>
        <v>#DIV/0!</v>
      </c>
      <c r="AI7199" s="14">
        <f t="shared" si="2524"/>
        <v>10</v>
      </c>
      <c r="AJ7199" s="1270"/>
    </row>
    <row r="7200" spans="1:36" ht="15.75">
      <c r="A7200" s="1461">
        <v>24</v>
      </c>
      <c r="B7200" s="1350" t="s">
        <v>5455</v>
      </c>
      <c r="C7200" s="1407" t="s">
        <v>143</v>
      </c>
      <c r="D7200" s="1346">
        <v>120.36</v>
      </c>
      <c r="E7200" s="1345">
        <v>78</v>
      </c>
      <c r="F7200" s="1345">
        <f t="shared" si="2517"/>
        <v>9388.08</v>
      </c>
      <c r="G7200" s="1345"/>
      <c r="H7200" s="1345"/>
      <c r="I7200" s="1349">
        <v>44832</v>
      </c>
      <c r="J7200" s="1410" t="s">
        <v>3294</v>
      </c>
      <c r="K7200" s="1345"/>
      <c r="L7200" s="1345"/>
      <c r="M7200" s="1345"/>
      <c r="N7200" s="1345">
        <v>26</v>
      </c>
      <c r="O7200" s="1345">
        <v>22</v>
      </c>
      <c r="P7200" s="1345">
        <v>17</v>
      </c>
      <c r="Q7200" s="1345"/>
      <c r="R7200" s="1345"/>
      <c r="S7200" s="1345"/>
      <c r="T7200" s="1345"/>
      <c r="U7200" s="1345"/>
      <c r="V7200" s="1345"/>
      <c r="W7200" s="1345"/>
      <c r="X7200" s="1345"/>
      <c r="Y7200" s="1345"/>
      <c r="Z7200" s="1345"/>
      <c r="AA7200" s="1345"/>
      <c r="AB7200" s="1345"/>
      <c r="AC7200" s="1507">
        <f t="shared" si="2518"/>
        <v>13</v>
      </c>
      <c r="AD7200" s="1508">
        <f t="shared" si="2519"/>
        <v>1564.68</v>
      </c>
      <c r="AE7200" s="14">
        <f t="shared" si="2522"/>
        <v>10.199999999999999</v>
      </c>
      <c r="AF7200" s="14">
        <f t="shared" si="2520"/>
        <v>21.666666666666668</v>
      </c>
      <c r="AG7200" s="14">
        <f t="shared" si="2521"/>
        <v>0.6</v>
      </c>
      <c r="AH7200" s="14">
        <f t="shared" si="2523"/>
        <v>-9.6</v>
      </c>
      <c r="AI7200" s="14">
        <f t="shared" si="2524"/>
        <v>-208</v>
      </c>
      <c r="AJ7200" s="1270"/>
    </row>
    <row r="7201" spans="1:36" ht="15.75">
      <c r="A7201" s="1461">
        <f>A7200+1</f>
        <v>25</v>
      </c>
      <c r="B7201" s="1350" t="s">
        <v>5806</v>
      </c>
      <c r="C7201" s="1407" t="s">
        <v>143</v>
      </c>
      <c r="D7201" s="1346">
        <v>127.8</v>
      </c>
      <c r="E7201" s="1345">
        <v>20</v>
      </c>
      <c r="F7201" s="1345">
        <f t="shared" si="2517"/>
        <v>2556</v>
      </c>
      <c r="G7201" s="1345"/>
      <c r="H7201" s="1345"/>
      <c r="I7201" s="1349">
        <v>44832</v>
      </c>
      <c r="J7201" s="1410" t="s">
        <v>3337</v>
      </c>
      <c r="K7201" s="1345"/>
      <c r="L7201" s="1345"/>
      <c r="M7201" s="1345"/>
      <c r="N7201" s="1345">
        <v>0</v>
      </c>
      <c r="O7201" s="1345">
        <v>0</v>
      </c>
      <c r="P7201" s="1345">
        <v>0</v>
      </c>
      <c r="Q7201" s="1345"/>
      <c r="R7201" s="1345"/>
      <c r="S7201" s="1345"/>
      <c r="T7201" s="1345"/>
      <c r="U7201" s="1345"/>
      <c r="V7201" s="1345"/>
      <c r="W7201" s="1345"/>
      <c r="X7201" s="1345"/>
      <c r="Y7201" s="1345"/>
      <c r="Z7201" s="1345"/>
      <c r="AA7201" s="1345"/>
      <c r="AB7201" s="1345"/>
      <c r="AC7201" s="1507">
        <f t="shared" si="2518"/>
        <v>20</v>
      </c>
      <c r="AD7201" s="1508">
        <f t="shared" si="2519"/>
        <v>2556</v>
      </c>
      <c r="AE7201" s="14">
        <f t="shared" si="2522"/>
        <v>16.266666666666666</v>
      </c>
      <c r="AF7201" s="14">
        <f t="shared" si="2520"/>
        <v>0</v>
      </c>
      <c r="AG7201" s="14" t="e">
        <f t="shared" si="2521"/>
        <v>#DIV/0!</v>
      </c>
      <c r="AH7201" s="14" t="e">
        <f t="shared" si="2523"/>
        <v>#DIV/0!</v>
      </c>
      <c r="AI7201" s="14">
        <f t="shared" si="2524"/>
        <v>20</v>
      </c>
      <c r="AJ7201" s="1270"/>
    </row>
    <row r="7202" spans="1:36" ht="15.75">
      <c r="A7202" s="1461" t="e">
        <f>#REF!+1</f>
        <v>#REF!</v>
      </c>
      <c r="B7202" s="1350" t="s">
        <v>5807</v>
      </c>
      <c r="C7202" s="1407" t="s">
        <v>143</v>
      </c>
      <c r="D7202" s="1346">
        <v>151</v>
      </c>
      <c r="E7202" s="1345">
        <v>34</v>
      </c>
      <c r="F7202" s="1345">
        <f t="shared" si="2517"/>
        <v>5134</v>
      </c>
      <c r="G7202" s="1345"/>
      <c r="H7202" s="1345"/>
      <c r="I7202" s="1349">
        <v>44832</v>
      </c>
      <c r="J7202" s="1410" t="s">
        <v>129</v>
      </c>
      <c r="K7202" s="1345"/>
      <c r="L7202" s="1345"/>
      <c r="M7202" s="1345"/>
      <c r="N7202" s="1345">
        <v>8</v>
      </c>
      <c r="O7202" s="1345">
        <v>8</v>
      </c>
      <c r="P7202" s="1345">
        <v>14</v>
      </c>
      <c r="Q7202" s="1345"/>
      <c r="R7202" s="1345"/>
      <c r="S7202" s="1345"/>
      <c r="T7202" s="1345"/>
      <c r="U7202" s="1345"/>
      <c r="V7202" s="1345"/>
      <c r="W7202" s="1345"/>
      <c r="X7202" s="1345"/>
      <c r="Y7202" s="1345"/>
      <c r="Z7202" s="1345"/>
      <c r="AA7202" s="1345"/>
      <c r="AB7202" s="1345"/>
      <c r="AC7202" s="1507">
        <f t="shared" si="2518"/>
        <v>4</v>
      </c>
      <c r="AD7202" s="1508">
        <f t="shared" si="2519"/>
        <v>604</v>
      </c>
      <c r="AE7202" s="14">
        <f t="shared" si="2522"/>
        <v>0.96666666666666667</v>
      </c>
      <c r="AF7202" s="14">
        <f t="shared" si="2520"/>
        <v>10</v>
      </c>
      <c r="AG7202" s="14">
        <f t="shared" si="2521"/>
        <v>0.4</v>
      </c>
      <c r="AH7202" s="14">
        <f t="shared" si="2523"/>
        <v>-0.56666666666666665</v>
      </c>
      <c r="AI7202" s="14">
        <f t="shared" si="2524"/>
        <v>-5.6666666666666661</v>
      </c>
      <c r="AJ7202" s="1270"/>
    </row>
    <row r="7203" spans="1:36" ht="15.75">
      <c r="A7203" s="1461">
        <v>26</v>
      </c>
      <c r="B7203" s="1350" t="s">
        <v>5808</v>
      </c>
      <c r="C7203" s="1407" t="s">
        <v>206</v>
      </c>
      <c r="D7203" s="1346">
        <v>9.5060000000000002</v>
      </c>
      <c r="E7203" s="1345">
        <v>10</v>
      </c>
      <c r="F7203" s="1345">
        <f t="shared" si="2517"/>
        <v>95.06</v>
      </c>
      <c r="G7203" s="1345"/>
      <c r="H7203" s="1345"/>
      <c r="I7203" s="1349">
        <v>44832</v>
      </c>
      <c r="J7203" s="1410" t="s">
        <v>4427</v>
      </c>
      <c r="K7203" s="1345"/>
      <c r="L7203" s="1345"/>
      <c r="M7203" s="1345"/>
      <c r="N7203" s="1345">
        <v>3</v>
      </c>
      <c r="O7203" s="1345">
        <v>0</v>
      </c>
      <c r="P7203" s="1345">
        <v>0</v>
      </c>
      <c r="Q7203" s="1345"/>
      <c r="R7203" s="1345"/>
      <c r="S7203" s="1345"/>
      <c r="T7203" s="1345"/>
      <c r="U7203" s="1345"/>
      <c r="V7203" s="1345"/>
      <c r="W7203" s="1345"/>
      <c r="X7203" s="1345"/>
      <c r="Y7203" s="1345"/>
      <c r="Z7203" s="1345"/>
      <c r="AA7203" s="1345"/>
      <c r="AB7203" s="1345"/>
      <c r="AC7203" s="1507">
        <f t="shared" si="2518"/>
        <v>7</v>
      </c>
      <c r="AD7203" s="1508">
        <f t="shared" si="2519"/>
        <v>66.542000000000002</v>
      </c>
      <c r="AE7203" s="14">
        <f t="shared" si="2522"/>
        <v>4.0666666666666664</v>
      </c>
      <c r="AF7203" s="14">
        <f t="shared" si="2520"/>
        <v>1</v>
      </c>
      <c r="AG7203" s="14">
        <f t="shared" si="2521"/>
        <v>7</v>
      </c>
      <c r="AH7203" s="14">
        <f t="shared" si="2523"/>
        <v>2.9333333333333336</v>
      </c>
      <c r="AI7203" s="14">
        <f t="shared" si="2524"/>
        <v>2.9333333333333336</v>
      </c>
      <c r="AJ7203" s="1270"/>
    </row>
    <row r="7204" spans="1:36" ht="15.75">
      <c r="A7204" s="1461">
        <f>A7203+1</f>
        <v>27</v>
      </c>
      <c r="B7204" s="1350" t="s">
        <v>5809</v>
      </c>
      <c r="C7204" s="1407" t="s">
        <v>206</v>
      </c>
      <c r="D7204" s="1346">
        <v>21.552</v>
      </c>
      <c r="E7204" s="1345">
        <v>109</v>
      </c>
      <c r="F7204" s="1345">
        <f t="shared" si="2517"/>
        <v>2349.1680000000001</v>
      </c>
      <c r="G7204" s="1345"/>
      <c r="H7204" s="1345"/>
      <c r="I7204" s="1349">
        <v>44832</v>
      </c>
      <c r="J7204" s="1410" t="s">
        <v>3337</v>
      </c>
      <c r="K7204" s="1345"/>
      <c r="L7204" s="1345"/>
      <c r="M7204" s="1345"/>
      <c r="N7204" s="1345">
        <v>1</v>
      </c>
      <c r="O7204" s="1345">
        <v>0</v>
      </c>
      <c r="P7204" s="1345">
        <v>2</v>
      </c>
      <c r="Q7204" s="1345"/>
      <c r="R7204" s="1345"/>
      <c r="S7204" s="1345"/>
      <c r="T7204" s="1345"/>
      <c r="U7204" s="1345"/>
      <c r="V7204" s="1345"/>
      <c r="W7204" s="1345"/>
      <c r="X7204" s="1345"/>
      <c r="Y7204" s="1345"/>
      <c r="Z7204" s="1345"/>
      <c r="AA7204" s="1345"/>
      <c r="AB7204" s="1345"/>
      <c r="AC7204" s="1507">
        <f t="shared" si="2518"/>
        <v>106</v>
      </c>
      <c r="AD7204" s="1508">
        <f t="shared" si="2519"/>
        <v>2284.5120000000002</v>
      </c>
      <c r="AE7204" s="14">
        <f t="shared" si="2522"/>
        <v>16.266666666666666</v>
      </c>
      <c r="AF7204" s="14">
        <f t="shared" si="2520"/>
        <v>1</v>
      </c>
      <c r="AG7204" s="14">
        <f t="shared" si="2521"/>
        <v>106</v>
      </c>
      <c r="AH7204" s="14">
        <f t="shared" si="2523"/>
        <v>89.733333333333334</v>
      </c>
      <c r="AI7204" s="14">
        <f t="shared" si="2524"/>
        <v>89.733333333333334</v>
      </c>
      <c r="AJ7204" s="1270"/>
    </row>
    <row r="7205" spans="1:36" ht="15.75">
      <c r="A7205" s="1461">
        <v>27</v>
      </c>
      <c r="B7205" s="1350" t="s">
        <v>5811</v>
      </c>
      <c r="C7205" s="1407" t="s">
        <v>206</v>
      </c>
      <c r="D7205" s="1346">
        <v>16.027999999999999</v>
      </c>
      <c r="E7205" s="1345">
        <v>450</v>
      </c>
      <c r="F7205" s="1345">
        <f t="shared" si="2517"/>
        <v>7212.5999999999995</v>
      </c>
      <c r="G7205" s="1345"/>
      <c r="H7205" s="1345"/>
      <c r="I7205" s="1349">
        <v>44832</v>
      </c>
      <c r="J7205" s="1410" t="s">
        <v>8677</v>
      </c>
      <c r="K7205" s="1345"/>
      <c r="L7205" s="1345"/>
      <c r="M7205" s="1345"/>
      <c r="N7205" s="1345">
        <v>0</v>
      </c>
      <c r="O7205" s="1345">
        <v>0</v>
      </c>
      <c r="P7205" s="1345">
        <v>0</v>
      </c>
      <c r="Q7205" s="1345"/>
      <c r="R7205" s="1345"/>
      <c r="S7205" s="1345"/>
      <c r="T7205" s="1345"/>
      <c r="U7205" s="1345"/>
      <c r="V7205" s="1345"/>
      <c r="W7205" s="1345"/>
      <c r="X7205" s="1345"/>
      <c r="Y7205" s="1345"/>
      <c r="Z7205" s="1345"/>
      <c r="AA7205" s="1345"/>
      <c r="AB7205" s="1345"/>
      <c r="AC7205" s="1507">
        <f t="shared" si="2518"/>
        <v>450</v>
      </c>
      <c r="AD7205" s="1508">
        <f t="shared" si="2519"/>
        <v>7212.5999999999995</v>
      </c>
      <c r="AE7205" s="14">
        <f t="shared" si="2522"/>
        <v>28.433333333333334</v>
      </c>
      <c r="AF7205" s="14">
        <f t="shared" si="2520"/>
        <v>0</v>
      </c>
      <c r="AG7205" s="14" t="e">
        <f t="shared" si="2521"/>
        <v>#DIV/0!</v>
      </c>
      <c r="AH7205" s="14" t="e">
        <f t="shared" si="2523"/>
        <v>#DIV/0!</v>
      </c>
      <c r="AI7205" s="14">
        <f t="shared" si="2524"/>
        <v>450</v>
      </c>
      <c r="AJ7205" s="1270"/>
    </row>
    <row r="7206" spans="1:36" ht="15.75">
      <c r="A7206" s="1461">
        <f>A7205+1</f>
        <v>28</v>
      </c>
      <c r="B7206" s="1350" t="s">
        <v>5812</v>
      </c>
      <c r="C7206" s="1407" t="s">
        <v>206</v>
      </c>
      <c r="D7206" s="1346">
        <v>16.004999999999999</v>
      </c>
      <c r="E7206" s="1345">
        <v>315</v>
      </c>
      <c r="F7206" s="1345">
        <f t="shared" si="2517"/>
        <v>5041.5749999999998</v>
      </c>
      <c r="G7206" s="1345"/>
      <c r="H7206" s="1345"/>
      <c r="I7206" s="1349">
        <v>44832</v>
      </c>
      <c r="J7206" s="1410" t="s">
        <v>8677</v>
      </c>
      <c r="K7206" s="1345"/>
      <c r="L7206" s="1345"/>
      <c r="M7206" s="1345"/>
      <c r="N7206" s="1345">
        <v>0</v>
      </c>
      <c r="O7206" s="1345">
        <v>0</v>
      </c>
      <c r="P7206" s="1345">
        <v>1</v>
      </c>
      <c r="Q7206" s="1345"/>
      <c r="R7206" s="1345"/>
      <c r="S7206" s="1345"/>
      <c r="T7206" s="1345"/>
      <c r="U7206" s="1345"/>
      <c r="V7206" s="1345"/>
      <c r="W7206" s="1345"/>
      <c r="X7206" s="1345"/>
      <c r="Y7206" s="1345"/>
      <c r="Z7206" s="1345"/>
      <c r="AA7206" s="1345"/>
      <c r="AB7206" s="1345"/>
      <c r="AC7206" s="1507">
        <f t="shared" si="2518"/>
        <v>314</v>
      </c>
      <c r="AD7206" s="1508">
        <f t="shared" si="2519"/>
        <v>5025.57</v>
      </c>
      <c r="AE7206" s="14">
        <f t="shared" si="2522"/>
        <v>28.433333333333334</v>
      </c>
      <c r="AF7206" s="14">
        <f t="shared" si="2520"/>
        <v>0.33333333333333331</v>
      </c>
      <c r="AG7206" s="14">
        <f t="shared" si="2521"/>
        <v>942</v>
      </c>
      <c r="AH7206" s="14">
        <f t="shared" si="2523"/>
        <v>913.56666666666672</v>
      </c>
      <c r="AI7206" s="14">
        <f t="shared" si="2524"/>
        <v>304.52222222222224</v>
      </c>
      <c r="AJ7206" s="1270"/>
    </row>
    <row r="7207" spans="1:36" ht="15.75">
      <c r="A7207" s="1461">
        <f>A7206+1</f>
        <v>29</v>
      </c>
      <c r="B7207" s="1350" t="s">
        <v>5813</v>
      </c>
      <c r="C7207" s="1407" t="s">
        <v>206</v>
      </c>
      <c r="D7207" s="1346">
        <v>21.52</v>
      </c>
      <c r="E7207" s="1345">
        <v>30</v>
      </c>
      <c r="F7207" s="1345">
        <f t="shared" si="2517"/>
        <v>645.6</v>
      </c>
      <c r="G7207" s="1345"/>
      <c r="H7207" s="1345"/>
      <c r="I7207" s="1349">
        <v>44832</v>
      </c>
      <c r="J7207" s="1410" t="s">
        <v>8678</v>
      </c>
      <c r="K7207" s="1345"/>
      <c r="L7207" s="1345"/>
      <c r="M7207" s="1345"/>
      <c r="N7207" s="1345">
        <v>0</v>
      </c>
      <c r="O7207" s="1345">
        <v>0.6</v>
      </c>
      <c r="P7207" s="1345">
        <v>5.6</v>
      </c>
      <c r="Q7207" s="1345"/>
      <c r="R7207" s="1345"/>
      <c r="S7207" s="1345"/>
      <c r="T7207" s="1345"/>
      <c r="U7207" s="1345"/>
      <c r="V7207" s="1345"/>
      <c r="W7207" s="1345"/>
      <c r="X7207" s="1345"/>
      <c r="Y7207" s="1345"/>
      <c r="Z7207" s="1345"/>
      <c r="AA7207" s="1345"/>
      <c r="AB7207" s="1345"/>
      <c r="AC7207" s="1507">
        <f t="shared" si="2518"/>
        <v>23.799999999999997</v>
      </c>
      <c r="AD7207" s="1508">
        <f t="shared" si="2519"/>
        <v>512.17599999999993</v>
      </c>
      <c r="AE7207" s="14">
        <f t="shared" si="2522"/>
        <v>7.1333333333333337</v>
      </c>
      <c r="AF7207" s="14">
        <f t="shared" si="2520"/>
        <v>2.0666666666666664</v>
      </c>
      <c r="AG7207" s="14">
        <f t="shared" si="2521"/>
        <v>11.516129032258064</v>
      </c>
      <c r="AH7207" s="14">
        <f t="shared" si="2523"/>
        <v>4.3827956989247303</v>
      </c>
      <c r="AI7207" s="14">
        <f t="shared" si="2524"/>
        <v>9.0577777777777762</v>
      </c>
      <c r="AJ7207" s="1270"/>
    </row>
    <row r="7208" spans="1:36" ht="15.75">
      <c r="A7208" s="1461" t="e">
        <f>#REF!+1</f>
        <v>#REF!</v>
      </c>
      <c r="B7208" s="1350" t="s">
        <v>8679</v>
      </c>
      <c r="C7208" s="1407" t="s">
        <v>65</v>
      </c>
      <c r="D7208" s="1346">
        <v>4.133</v>
      </c>
      <c r="E7208" s="1345">
        <v>1000</v>
      </c>
      <c r="F7208" s="1345">
        <f t="shared" si="2517"/>
        <v>4133</v>
      </c>
      <c r="G7208" s="1345"/>
      <c r="H7208" s="1345"/>
      <c r="I7208" s="1349">
        <v>44840</v>
      </c>
      <c r="J7208" s="1410" t="s">
        <v>3295</v>
      </c>
      <c r="K7208" s="1345"/>
      <c r="L7208" s="1345"/>
      <c r="M7208" s="1345"/>
      <c r="N7208" s="1345">
        <v>0</v>
      </c>
      <c r="O7208" s="1345"/>
      <c r="P7208" s="1345">
        <v>0</v>
      </c>
      <c r="Q7208" s="1345"/>
      <c r="R7208" s="1345"/>
      <c r="S7208" s="1345"/>
      <c r="T7208" s="1345"/>
      <c r="U7208" s="1345"/>
      <c r="V7208" s="1345"/>
      <c r="W7208" s="1345"/>
      <c r="X7208" s="1345"/>
      <c r="Y7208" s="1345"/>
      <c r="Z7208" s="1345"/>
      <c r="AA7208" s="1345"/>
      <c r="AB7208" s="1345"/>
      <c r="AC7208" s="1507">
        <f t="shared" si="2518"/>
        <v>1000</v>
      </c>
      <c r="AD7208" s="1508">
        <f t="shared" si="2519"/>
        <v>4133</v>
      </c>
      <c r="AE7208" s="14">
        <f t="shared" si="2522"/>
        <v>21.366666666666667</v>
      </c>
      <c r="AF7208" s="14">
        <f t="shared" si="2520"/>
        <v>0</v>
      </c>
      <c r="AG7208" s="14" t="e">
        <f t="shared" si="2521"/>
        <v>#DIV/0!</v>
      </c>
      <c r="AH7208" s="14" t="e">
        <f t="shared" si="2523"/>
        <v>#DIV/0!</v>
      </c>
      <c r="AI7208" s="14">
        <f t="shared" si="2524"/>
        <v>1000</v>
      </c>
      <c r="AJ7208" s="1270"/>
    </row>
    <row r="7209" spans="1:36" ht="15.75">
      <c r="A7209" s="1461" t="e">
        <f>A7208+1</f>
        <v>#REF!</v>
      </c>
      <c r="B7209" s="1350" t="s">
        <v>6260</v>
      </c>
      <c r="C7209" s="1407" t="s">
        <v>156</v>
      </c>
      <c r="D7209" s="1346">
        <v>8.1329999999999991</v>
      </c>
      <c r="E7209" s="1345">
        <v>1096</v>
      </c>
      <c r="F7209" s="1345">
        <f t="shared" si="2517"/>
        <v>8913.7679999999982</v>
      </c>
      <c r="G7209" s="1345"/>
      <c r="H7209" s="1345"/>
      <c r="I7209" s="1349">
        <v>44840</v>
      </c>
      <c r="J7209" s="1410" t="s">
        <v>3294</v>
      </c>
      <c r="K7209" s="1345"/>
      <c r="L7209" s="1345"/>
      <c r="M7209" s="1345"/>
      <c r="N7209" s="1345">
        <v>18</v>
      </c>
      <c r="O7209" s="1345">
        <v>69</v>
      </c>
      <c r="P7209" s="1345">
        <v>82</v>
      </c>
      <c r="Q7209" s="1345"/>
      <c r="R7209" s="1345"/>
      <c r="S7209" s="1345"/>
      <c r="T7209" s="1345"/>
      <c r="U7209" s="1345"/>
      <c r="V7209" s="1345"/>
      <c r="W7209" s="1345"/>
      <c r="X7209" s="1345"/>
      <c r="Y7209" s="1345"/>
      <c r="Z7209" s="1345"/>
      <c r="AA7209" s="1345"/>
      <c r="AB7209" s="1345"/>
      <c r="AC7209" s="1507">
        <f t="shared" si="2518"/>
        <v>927</v>
      </c>
      <c r="AD7209" s="1508">
        <f t="shared" si="2519"/>
        <v>7539.2909999999993</v>
      </c>
      <c r="AE7209" s="14">
        <f t="shared" si="2522"/>
        <v>10.199999999999999</v>
      </c>
      <c r="AF7209" s="14">
        <f t="shared" si="2520"/>
        <v>56.333333333333336</v>
      </c>
      <c r="AG7209" s="14">
        <f t="shared" si="2521"/>
        <v>16.455621301775146</v>
      </c>
      <c r="AH7209" s="14">
        <f t="shared" si="2523"/>
        <v>6.2556213017751467</v>
      </c>
      <c r="AI7209" s="14">
        <f t="shared" si="2524"/>
        <v>352.4</v>
      </c>
      <c r="AJ7209" s="1270"/>
    </row>
    <row r="7210" spans="1:36" ht="15.75">
      <c r="A7210" s="1461">
        <v>29</v>
      </c>
      <c r="B7210" s="1350" t="s">
        <v>5874</v>
      </c>
      <c r="C7210" s="1407" t="s">
        <v>66</v>
      </c>
      <c r="D7210" s="1346">
        <v>1</v>
      </c>
      <c r="E7210" s="1345">
        <v>20</v>
      </c>
      <c r="F7210" s="1345">
        <f t="shared" si="2517"/>
        <v>20</v>
      </c>
      <c r="G7210" s="1345"/>
      <c r="H7210" s="1345"/>
      <c r="I7210" s="1349">
        <v>44872</v>
      </c>
      <c r="J7210" s="1410" t="s">
        <v>231</v>
      </c>
      <c r="K7210" s="1345"/>
      <c r="L7210" s="1345"/>
      <c r="M7210" s="1345"/>
      <c r="N7210" s="1345">
        <v>0</v>
      </c>
      <c r="O7210" s="1345">
        <v>0</v>
      </c>
      <c r="P7210" s="1345">
        <v>0</v>
      </c>
      <c r="Q7210" s="1345"/>
      <c r="R7210" s="1345"/>
      <c r="S7210" s="1345"/>
      <c r="T7210" s="1345"/>
      <c r="U7210" s="1345"/>
      <c r="V7210" s="1345"/>
      <c r="W7210" s="1345"/>
      <c r="X7210" s="1345"/>
      <c r="Y7210" s="1345"/>
      <c r="Z7210" s="1345"/>
      <c r="AA7210" s="1345"/>
      <c r="AB7210" s="1345"/>
      <c r="AC7210" s="1507">
        <f t="shared" si="2518"/>
        <v>20</v>
      </c>
      <c r="AD7210" s="1508">
        <f t="shared" si="2519"/>
        <v>20</v>
      </c>
      <c r="AE7210" s="14" t="s">
        <v>334</v>
      </c>
      <c r="AF7210" s="14">
        <f t="shared" si="2520"/>
        <v>0</v>
      </c>
      <c r="AG7210" s="14" t="e">
        <f t="shared" si="2521"/>
        <v>#DIV/0!</v>
      </c>
      <c r="AH7210" s="14" t="s">
        <v>334</v>
      </c>
      <c r="AI7210" s="14" t="s">
        <v>334</v>
      </c>
      <c r="AJ7210" s="1270"/>
    </row>
    <row r="7211" spans="1:36" ht="15.75">
      <c r="A7211" s="1461">
        <f>A7210+1</f>
        <v>30</v>
      </c>
      <c r="B7211" s="1350" t="s">
        <v>6510</v>
      </c>
      <c r="C7211" s="1407" t="s">
        <v>66</v>
      </c>
      <c r="D7211" s="1346">
        <v>1</v>
      </c>
      <c r="E7211" s="1345">
        <v>25000</v>
      </c>
      <c r="F7211" s="1345">
        <f t="shared" si="2517"/>
        <v>25000</v>
      </c>
      <c r="G7211" s="1345"/>
      <c r="H7211" s="1345"/>
      <c r="I7211" s="1349">
        <v>44894</v>
      </c>
      <c r="J7211" s="1410" t="s">
        <v>3311</v>
      </c>
      <c r="K7211" s="1345"/>
      <c r="L7211" s="1345"/>
      <c r="M7211" s="1345"/>
      <c r="N7211" s="1345">
        <v>0</v>
      </c>
      <c r="O7211" s="1345">
        <v>0</v>
      </c>
      <c r="P7211" s="1345">
        <v>0</v>
      </c>
      <c r="Q7211" s="1345"/>
      <c r="R7211" s="1345"/>
      <c r="S7211" s="1345"/>
      <c r="T7211" s="1345"/>
      <c r="U7211" s="1345"/>
      <c r="V7211" s="1345"/>
      <c r="W7211" s="1345"/>
      <c r="X7211" s="1345"/>
      <c r="Y7211" s="1345"/>
      <c r="Z7211" s="1345"/>
      <c r="AA7211" s="1345"/>
      <c r="AB7211" s="1345"/>
      <c r="AC7211" s="1507">
        <f t="shared" si="2518"/>
        <v>25000</v>
      </c>
      <c r="AD7211" s="1508">
        <f t="shared" si="2519"/>
        <v>25000</v>
      </c>
      <c r="AE7211" s="14">
        <f>(J7211-"01.04.2023")/30</f>
        <v>37.533333333333331</v>
      </c>
      <c r="AF7211" s="14">
        <f t="shared" si="2520"/>
        <v>0</v>
      </c>
      <c r="AG7211" s="14" t="e">
        <f t="shared" si="2521"/>
        <v>#DIV/0!</v>
      </c>
      <c r="AH7211" s="14" t="e">
        <f>AG7211-AE7211</f>
        <v>#DIV/0!</v>
      </c>
      <c r="AI7211" s="14">
        <f>AC7211-(AE7211*AF7211)</f>
        <v>25000</v>
      </c>
      <c r="AJ7211" s="1270"/>
    </row>
    <row r="7212" spans="1:36" ht="15.75">
      <c r="A7212" s="1461">
        <f>A7211+1</f>
        <v>31</v>
      </c>
      <c r="B7212" s="1350" t="s">
        <v>6716</v>
      </c>
      <c r="C7212" s="1306" t="s">
        <v>63</v>
      </c>
      <c r="D7212" s="1346">
        <v>1</v>
      </c>
      <c r="E7212" s="1345">
        <v>2520</v>
      </c>
      <c r="F7212" s="1345">
        <f t="shared" si="2517"/>
        <v>2520</v>
      </c>
      <c r="G7212" s="1348"/>
      <c r="H7212" s="1345"/>
      <c r="I7212" s="1347">
        <v>44894</v>
      </c>
      <c r="J7212" s="1409" t="s">
        <v>3301</v>
      </c>
      <c r="K7212" s="1345"/>
      <c r="L7212" s="1345"/>
      <c r="M7212" s="1345"/>
      <c r="N7212" s="1345">
        <v>0</v>
      </c>
      <c r="O7212" s="1345">
        <v>945</v>
      </c>
      <c r="P7212" s="1345">
        <v>504</v>
      </c>
      <c r="Q7212" s="1345"/>
      <c r="R7212" s="1345"/>
      <c r="S7212" s="1345"/>
      <c r="T7212" s="1345"/>
      <c r="U7212" s="1345"/>
      <c r="V7212" s="1345"/>
      <c r="W7212" s="1345"/>
      <c r="X7212" s="1345"/>
      <c r="Y7212" s="1345"/>
      <c r="Z7212" s="1345"/>
      <c r="AA7212" s="1345"/>
      <c r="AB7212" s="1345"/>
      <c r="AC7212" s="1507">
        <f t="shared" si="2518"/>
        <v>1071</v>
      </c>
      <c r="AD7212" s="1508">
        <f t="shared" si="2519"/>
        <v>1071</v>
      </c>
      <c r="AE7212" s="14">
        <f>(J7212-"01.04.2023")/30</f>
        <v>6.1</v>
      </c>
      <c r="AF7212" s="14">
        <f t="shared" si="2520"/>
        <v>483</v>
      </c>
      <c r="AG7212" s="14">
        <f t="shared" si="2521"/>
        <v>2.2173913043478262</v>
      </c>
      <c r="AH7212" s="14">
        <f>AG7212-AE7212</f>
        <v>-3.8826086956521735</v>
      </c>
      <c r="AI7212" s="14">
        <f>AC7212-(AE7212*AF7212)</f>
        <v>-1875.2999999999997</v>
      </c>
      <c r="AJ7212" s="1270"/>
    </row>
    <row r="7213" spans="1:36" ht="15.75">
      <c r="A7213" s="1461">
        <v>30</v>
      </c>
      <c r="B7213" s="1350" t="s">
        <v>8680</v>
      </c>
      <c r="C7213" s="1306" t="s">
        <v>66</v>
      </c>
      <c r="D7213" s="1346">
        <v>0.4</v>
      </c>
      <c r="E7213" s="1345"/>
      <c r="F7213" s="1345"/>
      <c r="G7213" s="1348">
        <v>1000</v>
      </c>
      <c r="H7213" s="1345">
        <f t="shared" ref="H7213:H7253" si="2525">G7213*D7213</f>
        <v>400</v>
      </c>
      <c r="I7213" s="1347">
        <v>44937</v>
      </c>
      <c r="J7213" s="1409" t="s">
        <v>231</v>
      </c>
      <c r="K7213" s="1345"/>
      <c r="L7213" s="1345">
        <v>1193</v>
      </c>
      <c r="M7213" s="1347">
        <v>44924</v>
      </c>
      <c r="N7213" s="1345">
        <v>0</v>
      </c>
      <c r="O7213" s="1345">
        <v>0</v>
      </c>
      <c r="P7213" s="1345">
        <v>63</v>
      </c>
      <c r="Q7213" s="1345"/>
      <c r="R7213" s="1345"/>
      <c r="S7213" s="1345"/>
      <c r="T7213" s="1345"/>
      <c r="U7213" s="1345"/>
      <c r="V7213" s="1345"/>
      <c r="W7213" s="1345"/>
      <c r="X7213" s="1345"/>
      <c r="Y7213" s="1345"/>
      <c r="Z7213" s="1345"/>
      <c r="AA7213" s="1345"/>
      <c r="AB7213" s="1345"/>
      <c r="AC7213" s="1507">
        <f t="shared" si="2518"/>
        <v>937</v>
      </c>
      <c r="AD7213" s="1508">
        <f t="shared" si="2519"/>
        <v>374.8</v>
      </c>
      <c r="AE7213" s="14" t="s">
        <v>334</v>
      </c>
      <c r="AF7213" s="14">
        <f t="shared" si="2520"/>
        <v>21</v>
      </c>
      <c r="AG7213" s="14">
        <f t="shared" si="2521"/>
        <v>44.61904761904762</v>
      </c>
      <c r="AH7213" s="14" t="s">
        <v>334</v>
      </c>
      <c r="AI7213" s="14" t="s">
        <v>334</v>
      </c>
      <c r="AJ7213" s="1270"/>
    </row>
    <row r="7214" spans="1:36" ht="15.75">
      <c r="A7214" s="1461">
        <f>A7213+1</f>
        <v>31</v>
      </c>
      <c r="B7214" s="1350" t="s">
        <v>8681</v>
      </c>
      <c r="C7214" s="1306" t="s">
        <v>66</v>
      </c>
      <c r="D7214" s="1346">
        <v>0.65</v>
      </c>
      <c r="E7214" s="1345"/>
      <c r="F7214" s="1345"/>
      <c r="G7214" s="1348">
        <v>3000</v>
      </c>
      <c r="H7214" s="1345">
        <f t="shared" si="2525"/>
        <v>1950</v>
      </c>
      <c r="I7214" s="1347">
        <v>44937</v>
      </c>
      <c r="J7214" s="1409" t="s">
        <v>231</v>
      </c>
      <c r="K7214" s="1345"/>
      <c r="L7214" s="1345">
        <v>1193</v>
      </c>
      <c r="M7214" s="1347">
        <v>44924</v>
      </c>
      <c r="N7214" s="1345">
        <v>0</v>
      </c>
      <c r="O7214" s="1345">
        <v>0</v>
      </c>
      <c r="P7214" s="1345">
        <v>0</v>
      </c>
      <c r="Q7214" s="1345"/>
      <c r="R7214" s="1345"/>
      <c r="S7214" s="1345"/>
      <c r="T7214" s="1345"/>
      <c r="U7214" s="1345"/>
      <c r="V7214" s="1345"/>
      <c r="W7214" s="1345"/>
      <c r="X7214" s="1345"/>
      <c r="Y7214" s="1345"/>
      <c r="Z7214" s="1345"/>
      <c r="AA7214" s="1345"/>
      <c r="AB7214" s="1345"/>
      <c r="AC7214" s="1507">
        <f t="shared" si="2518"/>
        <v>3000</v>
      </c>
      <c r="AD7214" s="1508">
        <f t="shared" si="2519"/>
        <v>1950</v>
      </c>
      <c r="AE7214" s="14" t="s">
        <v>334</v>
      </c>
      <c r="AF7214" s="14">
        <f t="shared" si="2520"/>
        <v>0</v>
      </c>
      <c r="AG7214" s="14" t="e">
        <f t="shared" si="2521"/>
        <v>#DIV/0!</v>
      </c>
      <c r="AH7214" s="14" t="s">
        <v>334</v>
      </c>
      <c r="AI7214" s="14" t="s">
        <v>334</v>
      </c>
      <c r="AJ7214" s="1270"/>
    </row>
    <row r="7215" spans="1:36" ht="15.75">
      <c r="A7215" s="1461">
        <f>A7214+1</f>
        <v>32</v>
      </c>
      <c r="B7215" s="1350" t="s">
        <v>8440</v>
      </c>
      <c r="C7215" s="1350" t="s">
        <v>344</v>
      </c>
      <c r="D7215" s="1350">
        <v>5</v>
      </c>
      <c r="E7215" s="1345"/>
      <c r="F7215" s="1345"/>
      <c r="G7215" s="1286">
        <v>44.8</v>
      </c>
      <c r="H7215" s="1283">
        <f t="shared" si="2525"/>
        <v>224</v>
      </c>
      <c r="I7215" s="1349">
        <v>44951</v>
      </c>
      <c r="J7215" s="1409" t="s">
        <v>231</v>
      </c>
      <c r="K7215" s="1345"/>
      <c r="L7215" s="1410" t="s">
        <v>8682</v>
      </c>
      <c r="M7215" s="1349">
        <v>44924</v>
      </c>
      <c r="N7215" s="1345">
        <v>0</v>
      </c>
      <c r="O7215" s="1345">
        <v>0</v>
      </c>
      <c r="P7215" s="1345">
        <v>0</v>
      </c>
      <c r="Q7215" s="1345"/>
      <c r="R7215" s="1345"/>
      <c r="S7215" s="1345"/>
      <c r="T7215" s="1345"/>
      <c r="U7215" s="1345"/>
      <c r="V7215" s="1345"/>
      <c r="W7215" s="1345"/>
      <c r="X7215" s="1345"/>
      <c r="Y7215" s="1345"/>
      <c r="Z7215" s="1345"/>
      <c r="AA7215" s="1345"/>
      <c r="AB7215" s="1345"/>
      <c r="AC7215" s="1507">
        <f t="shared" si="2518"/>
        <v>44.8</v>
      </c>
      <c r="AD7215" s="1508">
        <f t="shared" si="2519"/>
        <v>224</v>
      </c>
      <c r="AE7215" s="14" t="s">
        <v>334</v>
      </c>
      <c r="AF7215" s="14">
        <f t="shared" si="2520"/>
        <v>0</v>
      </c>
      <c r="AG7215" s="14" t="e">
        <f t="shared" si="2521"/>
        <v>#DIV/0!</v>
      </c>
      <c r="AH7215" s="14" t="s">
        <v>334</v>
      </c>
      <c r="AI7215" s="14" t="s">
        <v>334</v>
      </c>
      <c r="AJ7215" s="1270"/>
    </row>
    <row r="7216" spans="1:36" ht="15.75">
      <c r="A7216" s="1461">
        <v>31</v>
      </c>
      <c r="B7216" s="1350" t="s">
        <v>8440</v>
      </c>
      <c r="C7216" s="1350" t="s">
        <v>344</v>
      </c>
      <c r="D7216" s="1350">
        <v>1</v>
      </c>
      <c r="E7216" s="1345"/>
      <c r="F7216" s="1345"/>
      <c r="G7216" s="1286">
        <v>19.899999999999999</v>
      </c>
      <c r="H7216" s="1283">
        <f t="shared" si="2525"/>
        <v>19.899999999999999</v>
      </c>
      <c r="I7216" s="1349">
        <v>44951</v>
      </c>
      <c r="J7216" s="1409" t="s">
        <v>231</v>
      </c>
      <c r="K7216" s="1345"/>
      <c r="L7216" s="1410" t="s">
        <v>8682</v>
      </c>
      <c r="M7216" s="1349">
        <v>44924</v>
      </c>
      <c r="N7216" s="1345">
        <v>0</v>
      </c>
      <c r="O7216" s="1345">
        <v>4</v>
      </c>
      <c r="P7216" s="1345">
        <v>6.8</v>
      </c>
      <c r="Q7216" s="1345"/>
      <c r="R7216" s="1345"/>
      <c r="S7216" s="1345"/>
      <c r="T7216" s="1345"/>
      <c r="U7216" s="1345"/>
      <c r="V7216" s="1345"/>
      <c r="W7216" s="1345"/>
      <c r="X7216" s="1345"/>
      <c r="Y7216" s="1345"/>
      <c r="Z7216" s="1345"/>
      <c r="AA7216" s="1345"/>
      <c r="AB7216" s="1345"/>
      <c r="AC7216" s="1507">
        <f t="shared" si="2518"/>
        <v>9.0999999999999979</v>
      </c>
      <c r="AD7216" s="1508">
        <f t="shared" si="2519"/>
        <v>9.0999999999999979</v>
      </c>
      <c r="AE7216" s="14" t="s">
        <v>334</v>
      </c>
      <c r="AF7216" s="14">
        <f t="shared" si="2520"/>
        <v>3.6</v>
      </c>
      <c r="AG7216" s="14">
        <f t="shared" si="2521"/>
        <v>2.5277777777777772</v>
      </c>
      <c r="AH7216" s="14" t="s">
        <v>334</v>
      </c>
      <c r="AI7216" s="14" t="s">
        <v>334</v>
      </c>
      <c r="AJ7216" s="1270"/>
    </row>
    <row r="7217" spans="1:36" ht="15.75">
      <c r="A7217" s="1461">
        <f>A7216+1</f>
        <v>32</v>
      </c>
      <c r="B7217" s="1350" t="s">
        <v>8683</v>
      </c>
      <c r="C7217" s="1350" t="s">
        <v>66</v>
      </c>
      <c r="D7217" s="1350">
        <v>0.4</v>
      </c>
      <c r="E7217" s="1345"/>
      <c r="F7217" s="1345"/>
      <c r="G7217" s="1286">
        <v>2000</v>
      </c>
      <c r="H7217" s="1283">
        <f t="shared" si="2525"/>
        <v>800</v>
      </c>
      <c r="I7217" s="1349">
        <v>44951</v>
      </c>
      <c r="J7217" s="1409" t="s">
        <v>231</v>
      </c>
      <c r="K7217" s="1345"/>
      <c r="L7217" s="1410" t="s">
        <v>8682</v>
      </c>
      <c r="M7217" s="1349">
        <v>44924</v>
      </c>
      <c r="N7217" s="1345">
        <v>0</v>
      </c>
      <c r="O7217" s="1345">
        <v>1000</v>
      </c>
      <c r="P7217" s="1345">
        <v>0</v>
      </c>
      <c r="Q7217" s="1345"/>
      <c r="R7217" s="1345"/>
      <c r="S7217" s="1345"/>
      <c r="T7217" s="1345"/>
      <c r="U7217" s="1345"/>
      <c r="V7217" s="1345"/>
      <c r="W7217" s="1345"/>
      <c r="X7217" s="1345"/>
      <c r="Y7217" s="1345"/>
      <c r="Z7217" s="1345"/>
      <c r="AA7217" s="1345"/>
      <c r="AB7217" s="1345"/>
      <c r="AC7217" s="1507">
        <f t="shared" si="2518"/>
        <v>1000</v>
      </c>
      <c r="AD7217" s="1508">
        <f t="shared" si="2519"/>
        <v>400</v>
      </c>
      <c r="AE7217" s="14" t="s">
        <v>334</v>
      </c>
      <c r="AF7217" s="14">
        <f t="shared" si="2520"/>
        <v>333.33333333333331</v>
      </c>
      <c r="AG7217" s="14">
        <f t="shared" si="2521"/>
        <v>3</v>
      </c>
      <c r="AH7217" s="14" t="s">
        <v>334</v>
      </c>
      <c r="AI7217" s="14" t="s">
        <v>334</v>
      </c>
      <c r="AJ7217" s="1270"/>
    </row>
    <row r="7218" spans="1:36" ht="15.75">
      <c r="A7218" s="1461">
        <f>A7217+1</f>
        <v>33</v>
      </c>
      <c r="B7218" s="1350" t="s">
        <v>8684</v>
      </c>
      <c r="C7218" s="1350" t="s">
        <v>66</v>
      </c>
      <c r="D7218" s="1350">
        <v>0.35</v>
      </c>
      <c r="E7218" s="1345"/>
      <c r="F7218" s="1345"/>
      <c r="G7218" s="1286">
        <v>1000</v>
      </c>
      <c r="H7218" s="1283">
        <f t="shared" si="2525"/>
        <v>350</v>
      </c>
      <c r="I7218" s="1349">
        <v>44951</v>
      </c>
      <c r="J7218" s="1409" t="s">
        <v>231</v>
      </c>
      <c r="K7218" s="1345"/>
      <c r="L7218" s="1410" t="s">
        <v>8682</v>
      </c>
      <c r="M7218" s="1349">
        <v>44924</v>
      </c>
      <c r="N7218" s="1345">
        <v>0</v>
      </c>
      <c r="O7218" s="1345">
        <v>0</v>
      </c>
      <c r="P7218" s="1345">
        <v>0</v>
      </c>
      <c r="Q7218" s="1345"/>
      <c r="R7218" s="1345"/>
      <c r="S7218" s="1345"/>
      <c r="T7218" s="1345"/>
      <c r="U7218" s="1345"/>
      <c r="V7218" s="1345"/>
      <c r="W7218" s="1345"/>
      <c r="X7218" s="1345"/>
      <c r="Y7218" s="1345"/>
      <c r="Z7218" s="1345"/>
      <c r="AA7218" s="1345"/>
      <c r="AB7218" s="1345"/>
      <c r="AC7218" s="1507">
        <f t="shared" si="2518"/>
        <v>1000</v>
      </c>
      <c r="AD7218" s="1508">
        <f t="shared" si="2519"/>
        <v>350</v>
      </c>
      <c r="AE7218" s="14" t="s">
        <v>334</v>
      </c>
      <c r="AF7218" s="14">
        <f t="shared" si="2520"/>
        <v>0</v>
      </c>
      <c r="AG7218" s="14" t="e">
        <f t="shared" si="2521"/>
        <v>#DIV/0!</v>
      </c>
      <c r="AH7218" s="14" t="s">
        <v>334</v>
      </c>
      <c r="AI7218" s="14" t="s">
        <v>334</v>
      </c>
      <c r="AJ7218" s="1270"/>
    </row>
    <row r="7219" spans="1:36" ht="15.75">
      <c r="A7219" s="1461">
        <v>32</v>
      </c>
      <c r="B7219" s="1350" t="s">
        <v>8685</v>
      </c>
      <c r="C7219" s="1350" t="s">
        <v>66</v>
      </c>
      <c r="D7219" s="1350">
        <v>0.65</v>
      </c>
      <c r="E7219" s="1345"/>
      <c r="F7219" s="1345"/>
      <c r="G7219" s="1286">
        <v>4000</v>
      </c>
      <c r="H7219" s="1283">
        <f t="shared" si="2525"/>
        <v>2600</v>
      </c>
      <c r="I7219" s="1349">
        <v>44951</v>
      </c>
      <c r="J7219" s="1409" t="s">
        <v>231</v>
      </c>
      <c r="K7219" s="1345"/>
      <c r="L7219" s="1410" t="s">
        <v>8682</v>
      </c>
      <c r="M7219" s="1349">
        <v>44924</v>
      </c>
      <c r="N7219" s="1345">
        <v>0</v>
      </c>
      <c r="O7219" s="1345">
        <v>0</v>
      </c>
      <c r="P7219" s="1345">
        <v>0</v>
      </c>
      <c r="Q7219" s="1345"/>
      <c r="R7219" s="1345"/>
      <c r="S7219" s="1345"/>
      <c r="T7219" s="1345"/>
      <c r="U7219" s="1345"/>
      <c r="V7219" s="1345"/>
      <c r="W7219" s="1345"/>
      <c r="X7219" s="1345"/>
      <c r="Y7219" s="1345"/>
      <c r="Z7219" s="1345"/>
      <c r="AA7219" s="1345"/>
      <c r="AB7219" s="1345"/>
      <c r="AC7219" s="1507">
        <f t="shared" si="2518"/>
        <v>4000</v>
      </c>
      <c r="AD7219" s="1508">
        <f t="shared" si="2519"/>
        <v>2600</v>
      </c>
      <c r="AE7219" s="14" t="s">
        <v>334</v>
      </c>
      <c r="AF7219" s="14">
        <f t="shared" si="2520"/>
        <v>0</v>
      </c>
      <c r="AG7219" s="14" t="e">
        <f t="shared" si="2521"/>
        <v>#DIV/0!</v>
      </c>
      <c r="AH7219" s="14" t="s">
        <v>334</v>
      </c>
      <c r="AI7219" s="14" t="s">
        <v>334</v>
      </c>
      <c r="AJ7219" s="1270"/>
    </row>
    <row r="7220" spans="1:36" ht="15.75">
      <c r="A7220" s="1461">
        <f>A7219+1</f>
        <v>33</v>
      </c>
      <c r="B7220" s="1350" t="s">
        <v>8686</v>
      </c>
      <c r="C7220" s="1350" t="s">
        <v>66</v>
      </c>
      <c r="D7220" s="1350">
        <v>0.7</v>
      </c>
      <c r="E7220" s="1345"/>
      <c r="F7220" s="1345"/>
      <c r="G7220" s="1286">
        <v>1000</v>
      </c>
      <c r="H7220" s="1283">
        <f t="shared" si="2525"/>
        <v>700</v>
      </c>
      <c r="I7220" s="1349">
        <v>44951</v>
      </c>
      <c r="J7220" s="1409" t="s">
        <v>231</v>
      </c>
      <c r="K7220" s="1345"/>
      <c r="L7220" s="1410" t="s">
        <v>8682</v>
      </c>
      <c r="M7220" s="1349">
        <v>44924</v>
      </c>
      <c r="N7220" s="1345">
        <v>0</v>
      </c>
      <c r="O7220" s="1345">
        <v>0</v>
      </c>
      <c r="P7220" s="1345">
        <v>0</v>
      </c>
      <c r="Q7220" s="1345"/>
      <c r="R7220" s="1345"/>
      <c r="S7220" s="1345"/>
      <c r="T7220" s="1345"/>
      <c r="U7220" s="1345"/>
      <c r="V7220" s="1345"/>
      <c r="W7220" s="1345"/>
      <c r="X7220" s="1345"/>
      <c r="Y7220" s="1345"/>
      <c r="Z7220" s="1345"/>
      <c r="AA7220" s="1345"/>
      <c r="AB7220" s="1345"/>
      <c r="AC7220" s="1507">
        <f t="shared" si="2518"/>
        <v>1000</v>
      </c>
      <c r="AD7220" s="1508">
        <f t="shared" si="2519"/>
        <v>700</v>
      </c>
      <c r="AE7220" s="14" t="s">
        <v>334</v>
      </c>
      <c r="AF7220" s="14">
        <f t="shared" si="2520"/>
        <v>0</v>
      </c>
      <c r="AG7220" s="14" t="e">
        <f t="shared" si="2521"/>
        <v>#DIV/0!</v>
      </c>
      <c r="AH7220" s="14" t="s">
        <v>334</v>
      </c>
      <c r="AI7220" s="14" t="s">
        <v>334</v>
      </c>
      <c r="AJ7220" s="1270"/>
    </row>
    <row r="7221" spans="1:36" ht="15.75">
      <c r="A7221" s="1461">
        <f>A7220+1</f>
        <v>34</v>
      </c>
      <c r="B7221" s="1350" t="s">
        <v>8687</v>
      </c>
      <c r="C7221" s="1350" t="s">
        <v>344</v>
      </c>
      <c r="D7221" s="1350">
        <v>10</v>
      </c>
      <c r="E7221" s="1345"/>
      <c r="F7221" s="1345"/>
      <c r="G7221" s="1286">
        <v>300</v>
      </c>
      <c r="H7221" s="1283">
        <f t="shared" si="2525"/>
        <v>3000</v>
      </c>
      <c r="I7221" s="1349">
        <v>44951</v>
      </c>
      <c r="J7221" s="1409" t="s">
        <v>231</v>
      </c>
      <c r="K7221" s="1345"/>
      <c r="L7221" s="1410" t="s">
        <v>8682</v>
      </c>
      <c r="M7221" s="1349">
        <v>44924</v>
      </c>
      <c r="N7221" s="1345">
        <v>0</v>
      </c>
      <c r="O7221" s="1345">
        <v>16.649999999999999</v>
      </c>
      <c r="P7221" s="1345">
        <v>29.1</v>
      </c>
      <c r="Q7221" s="1345"/>
      <c r="R7221" s="1345"/>
      <c r="S7221" s="1345"/>
      <c r="T7221" s="1345"/>
      <c r="U7221" s="1345"/>
      <c r="V7221" s="1345"/>
      <c r="W7221" s="1345"/>
      <c r="X7221" s="1345"/>
      <c r="Y7221" s="1345"/>
      <c r="Z7221" s="1345"/>
      <c r="AA7221" s="1345"/>
      <c r="AB7221" s="1345"/>
      <c r="AC7221" s="1507">
        <f t="shared" si="2518"/>
        <v>254.25000000000003</v>
      </c>
      <c r="AD7221" s="1508">
        <f t="shared" si="2519"/>
        <v>2542.5000000000005</v>
      </c>
      <c r="AE7221" s="14" t="s">
        <v>334</v>
      </c>
      <c r="AF7221" s="14">
        <f t="shared" si="2520"/>
        <v>15.25</v>
      </c>
      <c r="AG7221" s="14">
        <f t="shared" si="2521"/>
        <v>16.672131147540984</v>
      </c>
      <c r="AH7221" s="14" t="s">
        <v>334</v>
      </c>
      <c r="AI7221" s="14" t="s">
        <v>334</v>
      </c>
      <c r="AJ7221" s="1270"/>
    </row>
    <row r="7222" spans="1:36" ht="15.75">
      <c r="A7222" s="1461">
        <v>33</v>
      </c>
      <c r="B7222" s="1350" t="s">
        <v>3963</v>
      </c>
      <c r="C7222" s="1350" t="s">
        <v>66</v>
      </c>
      <c r="D7222" s="1350">
        <v>1.5</v>
      </c>
      <c r="E7222" s="1345"/>
      <c r="F7222" s="1345"/>
      <c r="G7222" s="1286">
        <v>125</v>
      </c>
      <c r="H7222" s="1283">
        <f t="shared" si="2525"/>
        <v>187.5</v>
      </c>
      <c r="I7222" s="1349">
        <v>44951</v>
      </c>
      <c r="J7222" s="1409" t="s">
        <v>231</v>
      </c>
      <c r="K7222" s="1345"/>
      <c r="L7222" s="1410" t="s">
        <v>8682</v>
      </c>
      <c r="M7222" s="1349">
        <v>44924</v>
      </c>
      <c r="N7222" s="1345">
        <v>0</v>
      </c>
      <c r="O7222" s="1345">
        <v>0</v>
      </c>
      <c r="P7222" s="1345">
        <v>3</v>
      </c>
      <c r="Q7222" s="1345"/>
      <c r="R7222" s="1345"/>
      <c r="S7222" s="1345"/>
      <c r="T7222" s="1345"/>
      <c r="U7222" s="1345"/>
      <c r="V7222" s="1345"/>
      <c r="W7222" s="1345"/>
      <c r="X7222" s="1345"/>
      <c r="Y7222" s="1345"/>
      <c r="Z7222" s="1345"/>
      <c r="AA7222" s="1345"/>
      <c r="AB7222" s="1345"/>
      <c r="AC7222" s="1507">
        <f t="shared" ref="AC7222:AC7251" si="2526">E7222+G7222-N7222-O7222-AA7222-P7222-Q7222-R7222-S7222-T7222-U7222-V7222-W7222-X7222-Y7222</f>
        <v>122</v>
      </c>
      <c r="AD7222" s="1508">
        <f t="shared" ref="AD7222:AD7251" si="2527">D7222*AC7222</f>
        <v>183</v>
      </c>
      <c r="AE7222" s="14" t="s">
        <v>334</v>
      </c>
      <c r="AF7222" s="14">
        <f t="shared" ref="AF7222:AF7251" si="2528">(N7222+O7222+P7222+Q7222+R7222+S7222+T7222+U7222+V7222+W7222+X7222+Y7222)/3</f>
        <v>1</v>
      </c>
      <c r="AG7222" s="14">
        <f t="shared" ref="AG7222:AG7251" si="2529">AC7222/AF7222</f>
        <v>122</v>
      </c>
      <c r="AH7222" s="14" t="s">
        <v>334</v>
      </c>
      <c r="AI7222" s="14" t="s">
        <v>334</v>
      </c>
      <c r="AJ7222" s="1270"/>
    </row>
    <row r="7223" spans="1:36" ht="15.75">
      <c r="A7223" s="1461">
        <f>A7222+1</f>
        <v>34</v>
      </c>
      <c r="B7223" s="1350" t="s">
        <v>8440</v>
      </c>
      <c r="C7223" s="1350" t="s">
        <v>344</v>
      </c>
      <c r="D7223" s="1350">
        <v>5</v>
      </c>
      <c r="E7223" s="1345"/>
      <c r="F7223" s="1345"/>
      <c r="G7223" s="1286">
        <v>30</v>
      </c>
      <c r="H7223" s="1283">
        <f t="shared" si="2525"/>
        <v>150</v>
      </c>
      <c r="I7223" s="1349">
        <v>44953</v>
      </c>
      <c r="J7223" s="1409" t="s">
        <v>231</v>
      </c>
      <c r="K7223" s="1345"/>
      <c r="L7223" s="1410" t="s">
        <v>8318</v>
      </c>
      <c r="M7223" s="1349">
        <v>44924</v>
      </c>
      <c r="N7223" s="1345">
        <v>0</v>
      </c>
      <c r="O7223" s="1345">
        <v>0</v>
      </c>
      <c r="P7223" s="1345"/>
      <c r="Q7223" s="1345"/>
      <c r="R7223" s="1345"/>
      <c r="S7223" s="1345"/>
      <c r="T7223" s="1345"/>
      <c r="U7223" s="1345"/>
      <c r="V7223" s="1345"/>
      <c r="W7223" s="1345"/>
      <c r="X7223" s="1345"/>
      <c r="Y7223" s="1345"/>
      <c r="Z7223" s="1345"/>
      <c r="AA7223" s="1345"/>
      <c r="AB7223" s="1345"/>
      <c r="AC7223" s="1507">
        <f t="shared" si="2526"/>
        <v>30</v>
      </c>
      <c r="AD7223" s="1508">
        <f t="shared" si="2527"/>
        <v>150</v>
      </c>
      <c r="AE7223" s="14" t="s">
        <v>334</v>
      </c>
      <c r="AF7223" s="14">
        <f t="shared" si="2528"/>
        <v>0</v>
      </c>
      <c r="AG7223" s="14" t="e">
        <f t="shared" si="2529"/>
        <v>#DIV/0!</v>
      </c>
      <c r="AH7223" s="14" t="s">
        <v>334</v>
      </c>
      <c r="AI7223" s="14" t="s">
        <v>334</v>
      </c>
      <c r="AJ7223" s="1270"/>
    </row>
    <row r="7224" spans="1:36" ht="15.75">
      <c r="A7224" s="1461">
        <v>34</v>
      </c>
      <c r="B7224" s="1350" t="s">
        <v>8688</v>
      </c>
      <c r="C7224" s="1350" t="s">
        <v>66</v>
      </c>
      <c r="D7224" s="1350">
        <v>0.65</v>
      </c>
      <c r="E7224" s="1345"/>
      <c r="F7224" s="1345"/>
      <c r="G7224" s="1286">
        <v>700</v>
      </c>
      <c r="H7224" s="1283">
        <f t="shared" si="2525"/>
        <v>455</v>
      </c>
      <c r="I7224" s="1349">
        <v>44953</v>
      </c>
      <c r="J7224" s="1409" t="s">
        <v>231</v>
      </c>
      <c r="K7224" s="1345"/>
      <c r="L7224" s="1410" t="s">
        <v>8318</v>
      </c>
      <c r="M7224" s="1349">
        <v>44924</v>
      </c>
      <c r="N7224" s="1345">
        <v>0</v>
      </c>
      <c r="O7224" s="1345">
        <v>22</v>
      </c>
      <c r="P7224" s="1345">
        <v>0</v>
      </c>
      <c r="Q7224" s="1345"/>
      <c r="R7224" s="1345"/>
      <c r="S7224" s="1345"/>
      <c r="T7224" s="1345"/>
      <c r="U7224" s="1345"/>
      <c r="V7224" s="1345"/>
      <c r="W7224" s="1345"/>
      <c r="X7224" s="1345"/>
      <c r="Y7224" s="1345"/>
      <c r="Z7224" s="1345"/>
      <c r="AA7224" s="1345"/>
      <c r="AB7224" s="1345"/>
      <c r="AC7224" s="1507">
        <f t="shared" si="2526"/>
        <v>678</v>
      </c>
      <c r="AD7224" s="1508">
        <f t="shared" si="2527"/>
        <v>440.7</v>
      </c>
      <c r="AE7224" s="14" t="s">
        <v>334</v>
      </c>
      <c r="AF7224" s="14">
        <f t="shared" si="2528"/>
        <v>7.333333333333333</v>
      </c>
      <c r="AG7224" s="14">
        <f t="shared" si="2529"/>
        <v>92.454545454545453</v>
      </c>
      <c r="AH7224" s="14" t="s">
        <v>334</v>
      </c>
      <c r="AI7224" s="14" t="s">
        <v>334</v>
      </c>
      <c r="AJ7224" s="1270"/>
    </row>
    <row r="7225" spans="1:36" ht="15.75">
      <c r="A7225" s="1461">
        <f>A7224+1</f>
        <v>35</v>
      </c>
      <c r="B7225" s="1350" t="s">
        <v>8689</v>
      </c>
      <c r="C7225" s="1350" t="s">
        <v>66</v>
      </c>
      <c r="D7225" s="1350">
        <v>1.5</v>
      </c>
      <c r="E7225" s="1345"/>
      <c r="F7225" s="1345"/>
      <c r="G7225" s="1286">
        <v>100</v>
      </c>
      <c r="H7225" s="1283">
        <f t="shared" si="2525"/>
        <v>150</v>
      </c>
      <c r="I7225" s="1349">
        <v>44953</v>
      </c>
      <c r="J7225" s="1409" t="s">
        <v>231</v>
      </c>
      <c r="K7225" s="1345"/>
      <c r="L7225" s="1410" t="s">
        <v>8318</v>
      </c>
      <c r="M7225" s="1349">
        <v>44924</v>
      </c>
      <c r="N7225" s="1345">
        <v>0</v>
      </c>
      <c r="O7225" s="1345">
        <v>0</v>
      </c>
      <c r="P7225" s="1345">
        <v>0</v>
      </c>
      <c r="Q7225" s="1345"/>
      <c r="R7225" s="1345"/>
      <c r="S7225" s="1345"/>
      <c r="T7225" s="1345"/>
      <c r="U7225" s="1345"/>
      <c r="V7225" s="1345"/>
      <c r="W7225" s="1345"/>
      <c r="X7225" s="1345"/>
      <c r="Y7225" s="1345"/>
      <c r="Z7225" s="1345"/>
      <c r="AA7225" s="1345"/>
      <c r="AB7225" s="1345"/>
      <c r="AC7225" s="1507">
        <f t="shared" si="2526"/>
        <v>100</v>
      </c>
      <c r="AD7225" s="1508">
        <f t="shared" si="2527"/>
        <v>150</v>
      </c>
      <c r="AE7225" s="14" t="s">
        <v>334</v>
      </c>
      <c r="AF7225" s="14">
        <f t="shared" si="2528"/>
        <v>0</v>
      </c>
      <c r="AG7225" s="14" t="e">
        <f t="shared" si="2529"/>
        <v>#DIV/0!</v>
      </c>
      <c r="AH7225" s="14" t="s">
        <v>334</v>
      </c>
      <c r="AI7225" s="14" t="s">
        <v>334</v>
      </c>
      <c r="AJ7225" s="1270"/>
    </row>
    <row r="7226" spans="1:36" ht="15.75">
      <c r="A7226" s="1461">
        <f>A7225+1</f>
        <v>36</v>
      </c>
      <c r="B7226" s="1350" t="s">
        <v>8690</v>
      </c>
      <c r="C7226" s="1350" t="s">
        <v>66</v>
      </c>
      <c r="D7226" s="1408">
        <v>0.1</v>
      </c>
      <c r="E7226" s="1345"/>
      <c r="F7226" s="1345"/>
      <c r="G7226" s="1286">
        <v>2</v>
      </c>
      <c r="H7226" s="1283">
        <f t="shared" si="2525"/>
        <v>0.2</v>
      </c>
      <c r="I7226" s="1349">
        <v>44953</v>
      </c>
      <c r="J7226" s="1409" t="s">
        <v>231</v>
      </c>
      <c r="K7226" s="1345"/>
      <c r="L7226" s="1410" t="s">
        <v>8318</v>
      </c>
      <c r="M7226" s="1349">
        <v>44924</v>
      </c>
      <c r="N7226" s="1345">
        <v>0</v>
      </c>
      <c r="O7226" s="1345">
        <v>0</v>
      </c>
      <c r="P7226" s="1345">
        <v>0</v>
      </c>
      <c r="Q7226" s="1345"/>
      <c r="R7226" s="1345"/>
      <c r="S7226" s="1345"/>
      <c r="T7226" s="1345"/>
      <c r="U7226" s="1345"/>
      <c r="V7226" s="1345"/>
      <c r="W7226" s="1345"/>
      <c r="X7226" s="1345"/>
      <c r="Y7226" s="1345"/>
      <c r="Z7226" s="1345"/>
      <c r="AA7226" s="1345"/>
      <c r="AB7226" s="1345"/>
      <c r="AC7226" s="1507">
        <f t="shared" si="2526"/>
        <v>2</v>
      </c>
      <c r="AD7226" s="1508">
        <f t="shared" si="2527"/>
        <v>0.2</v>
      </c>
      <c r="AE7226" s="14" t="s">
        <v>334</v>
      </c>
      <c r="AF7226" s="14">
        <f t="shared" si="2528"/>
        <v>0</v>
      </c>
      <c r="AG7226" s="14" t="e">
        <f t="shared" si="2529"/>
        <v>#DIV/0!</v>
      </c>
      <c r="AH7226" s="14" t="s">
        <v>334</v>
      </c>
      <c r="AI7226" s="14" t="s">
        <v>334</v>
      </c>
      <c r="AJ7226" s="1270"/>
    </row>
    <row r="7227" spans="1:36" ht="15.75">
      <c r="A7227" s="1461">
        <v>35</v>
      </c>
      <c r="B7227" s="1350" t="s">
        <v>8691</v>
      </c>
      <c r="C7227" s="1350" t="s">
        <v>66</v>
      </c>
      <c r="D7227" s="1408">
        <v>0.1</v>
      </c>
      <c r="E7227" s="1345"/>
      <c r="F7227" s="1345"/>
      <c r="G7227" s="1286">
        <v>2</v>
      </c>
      <c r="H7227" s="1283">
        <f t="shared" si="2525"/>
        <v>0.2</v>
      </c>
      <c r="I7227" s="1349">
        <v>44953</v>
      </c>
      <c r="J7227" s="1409" t="s">
        <v>231</v>
      </c>
      <c r="K7227" s="1345"/>
      <c r="L7227" s="1410" t="s">
        <v>8318</v>
      </c>
      <c r="M7227" s="1349">
        <v>44924</v>
      </c>
      <c r="N7227" s="1345">
        <v>0</v>
      </c>
      <c r="O7227" s="1345">
        <v>0</v>
      </c>
      <c r="P7227" s="1345">
        <v>0</v>
      </c>
      <c r="Q7227" s="1345"/>
      <c r="R7227" s="1345"/>
      <c r="S7227" s="1345"/>
      <c r="T7227" s="1345"/>
      <c r="U7227" s="1345"/>
      <c r="V7227" s="1345"/>
      <c r="W7227" s="1345"/>
      <c r="X7227" s="1345"/>
      <c r="Y7227" s="1345"/>
      <c r="Z7227" s="1345"/>
      <c r="AA7227" s="1345"/>
      <c r="AB7227" s="1345"/>
      <c r="AC7227" s="1507">
        <f t="shared" si="2526"/>
        <v>2</v>
      </c>
      <c r="AD7227" s="1508">
        <f t="shared" si="2527"/>
        <v>0.2</v>
      </c>
      <c r="AE7227" s="14" t="s">
        <v>334</v>
      </c>
      <c r="AF7227" s="14">
        <f t="shared" si="2528"/>
        <v>0</v>
      </c>
      <c r="AG7227" s="14" t="e">
        <f t="shared" si="2529"/>
        <v>#DIV/0!</v>
      </c>
      <c r="AH7227" s="14" t="s">
        <v>334</v>
      </c>
      <c r="AI7227" s="14" t="s">
        <v>334</v>
      </c>
      <c r="AJ7227" s="1270"/>
    </row>
    <row r="7228" spans="1:36" ht="15.75">
      <c r="A7228" s="1461">
        <f>A7227+1</f>
        <v>36</v>
      </c>
      <c r="B7228" s="1350" t="s">
        <v>8692</v>
      </c>
      <c r="C7228" s="1350" t="s">
        <v>66</v>
      </c>
      <c r="D7228" s="1408">
        <v>0.1</v>
      </c>
      <c r="E7228" s="1345"/>
      <c r="F7228" s="1345"/>
      <c r="G7228" s="1286">
        <v>2</v>
      </c>
      <c r="H7228" s="1283">
        <f t="shared" si="2525"/>
        <v>0.2</v>
      </c>
      <c r="I7228" s="1349">
        <v>44953</v>
      </c>
      <c r="J7228" s="1409" t="s">
        <v>231</v>
      </c>
      <c r="K7228" s="1345"/>
      <c r="L7228" s="1410" t="s">
        <v>8318</v>
      </c>
      <c r="M7228" s="1349">
        <v>44924</v>
      </c>
      <c r="N7228" s="1345">
        <v>0</v>
      </c>
      <c r="O7228" s="1345">
        <v>0</v>
      </c>
      <c r="P7228" s="1345">
        <v>0</v>
      </c>
      <c r="Q7228" s="1345"/>
      <c r="R7228" s="1345"/>
      <c r="S7228" s="1345"/>
      <c r="T7228" s="1345"/>
      <c r="U7228" s="1345"/>
      <c r="V7228" s="1345"/>
      <c r="W7228" s="1345"/>
      <c r="X7228" s="1345"/>
      <c r="Y7228" s="1345"/>
      <c r="Z7228" s="1345"/>
      <c r="AA7228" s="1345"/>
      <c r="AB7228" s="1345"/>
      <c r="AC7228" s="1507">
        <f t="shared" si="2526"/>
        <v>2</v>
      </c>
      <c r="AD7228" s="1508">
        <f t="shared" si="2527"/>
        <v>0.2</v>
      </c>
      <c r="AE7228" s="14" t="s">
        <v>334</v>
      </c>
      <c r="AF7228" s="14">
        <f t="shared" si="2528"/>
        <v>0</v>
      </c>
      <c r="AG7228" s="14" t="e">
        <f t="shared" si="2529"/>
        <v>#DIV/0!</v>
      </c>
      <c r="AH7228" s="14" t="s">
        <v>334</v>
      </c>
      <c r="AI7228" s="14" t="s">
        <v>334</v>
      </c>
      <c r="AJ7228" s="1270"/>
    </row>
    <row r="7229" spans="1:36" ht="15.75">
      <c r="A7229" s="1461">
        <f>A7228+1</f>
        <v>37</v>
      </c>
      <c r="B7229" s="1350" t="s">
        <v>10647</v>
      </c>
      <c r="C7229" s="1350" t="s">
        <v>66</v>
      </c>
      <c r="D7229" s="1408">
        <v>1</v>
      </c>
      <c r="E7229" s="1345"/>
      <c r="F7229" s="1345"/>
      <c r="G7229" s="1286">
        <v>4000</v>
      </c>
      <c r="H7229" s="1283">
        <f t="shared" si="2525"/>
        <v>4000</v>
      </c>
      <c r="I7229" s="1349">
        <v>44960</v>
      </c>
      <c r="J7229" s="1409" t="s">
        <v>9446</v>
      </c>
      <c r="K7229" s="1345"/>
      <c r="L7229" s="1410"/>
      <c r="M7229" s="1349"/>
      <c r="N7229" s="1345">
        <v>0</v>
      </c>
      <c r="O7229" s="1345">
        <v>0</v>
      </c>
      <c r="P7229" s="1345">
        <v>2581</v>
      </c>
      <c r="Q7229" s="1345"/>
      <c r="R7229" s="1345"/>
      <c r="S7229" s="1345"/>
      <c r="T7229" s="1345"/>
      <c r="U7229" s="1345"/>
      <c r="V7229" s="1345"/>
      <c r="W7229" s="1345"/>
      <c r="X7229" s="1345"/>
      <c r="Y7229" s="1345"/>
      <c r="Z7229" s="1345"/>
      <c r="AA7229" s="1345"/>
      <c r="AB7229" s="1345"/>
      <c r="AC7229" s="1507">
        <f t="shared" si="2526"/>
        <v>1419</v>
      </c>
      <c r="AD7229" s="1508">
        <f t="shared" si="2527"/>
        <v>1419</v>
      </c>
      <c r="AE7229" s="14">
        <f t="shared" ref="AE7229:AE7239" si="2530">(J7229-"01.04.2023")/30</f>
        <v>1.3333333333333333</v>
      </c>
      <c r="AF7229" s="14">
        <f t="shared" si="2528"/>
        <v>860.33333333333337</v>
      </c>
      <c r="AG7229" s="14">
        <f t="shared" si="2529"/>
        <v>1.6493607129019758</v>
      </c>
      <c r="AH7229" s="14">
        <f t="shared" ref="AH7229:AH7239" si="2531">AG7229-AE7229</f>
        <v>0.31602737956864257</v>
      </c>
      <c r="AI7229" s="14">
        <f t="shared" ref="AI7229:AI7239" si="2532">AC7229-(AE7229*AF7229)</f>
        <v>271.88888888888891</v>
      </c>
      <c r="AJ7229" s="1270"/>
    </row>
    <row r="7230" spans="1:36" ht="15.75">
      <c r="A7230" s="1461">
        <v>36</v>
      </c>
      <c r="B7230" s="1350" t="s">
        <v>10648</v>
      </c>
      <c r="C7230" s="1350" t="s">
        <v>66</v>
      </c>
      <c r="D7230" s="1408">
        <v>1</v>
      </c>
      <c r="E7230" s="1345"/>
      <c r="F7230" s="1345"/>
      <c r="G7230" s="1286">
        <v>160</v>
      </c>
      <c r="H7230" s="1283">
        <f t="shared" si="2525"/>
        <v>160</v>
      </c>
      <c r="I7230" s="1349">
        <v>44960</v>
      </c>
      <c r="J7230" s="1409" t="s">
        <v>148</v>
      </c>
      <c r="K7230" s="1345"/>
      <c r="L7230" s="1410"/>
      <c r="M7230" s="1349"/>
      <c r="N7230" s="1345">
        <v>0</v>
      </c>
      <c r="O7230" s="1345">
        <v>0</v>
      </c>
      <c r="P7230" s="1345">
        <v>0</v>
      </c>
      <c r="Q7230" s="1345"/>
      <c r="R7230" s="1345"/>
      <c r="S7230" s="1345"/>
      <c r="T7230" s="1345"/>
      <c r="U7230" s="1345"/>
      <c r="V7230" s="1345"/>
      <c r="W7230" s="1345"/>
      <c r="X7230" s="1345"/>
      <c r="Y7230" s="1345"/>
      <c r="Z7230" s="1345"/>
      <c r="AA7230" s="1345"/>
      <c r="AB7230" s="1345"/>
      <c r="AC7230" s="1507">
        <f t="shared" si="2526"/>
        <v>160</v>
      </c>
      <c r="AD7230" s="1508">
        <f t="shared" si="2527"/>
        <v>160</v>
      </c>
      <c r="AE7230" s="14">
        <f t="shared" si="2530"/>
        <v>6.0666666666666664</v>
      </c>
      <c r="AF7230" s="14">
        <f t="shared" si="2528"/>
        <v>0</v>
      </c>
      <c r="AG7230" s="14" t="e">
        <f t="shared" si="2529"/>
        <v>#DIV/0!</v>
      </c>
      <c r="AH7230" s="14" t="e">
        <f t="shared" si="2531"/>
        <v>#DIV/0!</v>
      </c>
      <c r="AI7230" s="14">
        <f t="shared" si="2532"/>
        <v>160</v>
      </c>
      <c r="AJ7230" s="1270"/>
    </row>
    <row r="7231" spans="1:36" ht="15.75">
      <c r="A7231" s="1461">
        <f>A7230+1</f>
        <v>37</v>
      </c>
      <c r="B7231" s="1350" t="s">
        <v>10648</v>
      </c>
      <c r="C7231" s="1350" t="s">
        <v>66</v>
      </c>
      <c r="D7231" s="1408">
        <v>1</v>
      </c>
      <c r="E7231" s="1345"/>
      <c r="F7231" s="1345"/>
      <c r="G7231" s="1286">
        <v>60</v>
      </c>
      <c r="H7231" s="1283">
        <f t="shared" si="2525"/>
        <v>60</v>
      </c>
      <c r="I7231" s="1349">
        <v>44960</v>
      </c>
      <c r="J7231" s="1409" t="s">
        <v>148</v>
      </c>
      <c r="K7231" s="1345"/>
      <c r="L7231" s="1410"/>
      <c r="M7231" s="1349"/>
      <c r="N7231" s="1345">
        <v>0</v>
      </c>
      <c r="O7231" s="1345">
        <v>0</v>
      </c>
      <c r="P7231" s="1345">
        <v>0</v>
      </c>
      <c r="Q7231" s="1345"/>
      <c r="R7231" s="1345"/>
      <c r="S7231" s="1345"/>
      <c r="T7231" s="1345"/>
      <c r="U7231" s="1345"/>
      <c r="V7231" s="1345"/>
      <c r="W7231" s="1345"/>
      <c r="X7231" s="1345"/>
      <c r="Y7231" s="1345"/>
      <c r="Z7231" s="1345"/>
      <c r="AA7231" s="1345"/>
      <c r="AB7231" s="1345"/>
      <c r="AC7231" s="1507">
        <f t="shared" si="2526"/>
        <v>60</v>
      </c>
      <c r="AD7231" s="1508">
        <f t="shared" si="2527"/>
        <v>60</v>
      </c>
      <c r="AE7231" s="14">
        <f t="shared" si="2530"/>
        <v>6.0666666666666664</v>
      </c>
      <c r="AF7231" s="14">
        <f t="shared" si="2528"/>
        <v>0</v>
      </c>
      <c r="AG7231" s="14" t="e">
        <f t="shared" si="2529"/>
        <v>#DIV/0!</v>
      </c>
      <c r="AH7231" s="14" t="e">
        <f t="shared" si="2531"/>
        <v>#DIV/0!</v>
      </c>
      <c r="AI7231" s="14">
        <f t="shared" si="2532"/>
        <v>60</v>
      </c>
      <c r="AJ7231" s="1270"/>
    </row>
    <row r="7232" spans="1:36" ht="15.75">
      <c r="A7232" s="1461">
        <f>A7231+1</f>
        <v>38</v>
      </c>
      <c r="B7232" s="1350" t="s">
        <v>10649</v>
      </c>
      <c r="C7232" s="1350" t="s">
        <v>66</v>
      </c>
      <c r="D7232" s="1408">
        <v>1</v>
      </c>
      <c r="E7232" s="1345"/>
      <c r="F7232" s="1345"/>
      <c r="G7232" s="1286">
        <v>400</v>
      </c>
      <c r="H7232" s="1283">
        <f t="shared" si="2525"/>
        <v>400</v>
      </c>
      <c r="I7232" s="1349">
        <v>44960</v>
      </c>
      <c r="J7232" s="1409" t="s">
        <v>3940</v>
      </c>
      <c r="K7232" s="1345"/>
      <c r="L7232" s="1410"/>
      <c r="M7232" s="1349"/>
      <c r="N7232" s="1345">
        <v>0</v>
      </c>
      <c r="O7232" s="1345">
        <v>0</v>
      </c>
      <c r="P7232" s="1345">
        <v>0</v>
      </c>
      <c r="Q7232" s="1345"/>
      <c r="R7232" s="1345"/>
      <c r="S7232" s="1345"/>
      <c r="T7232" s="1345"/>
      <c r="U7232" s="1345"/>
      <c r="V7232" s="1345"/>
      <c r="W7232" s="1345"/>
      <c r="X7232" s="1345"/>
      <c r="Y7232" s="1345"/>
      <c r="Z7232" s="1345"/>
      <c r="AA7232" s="1345"/>
      <c r="AB7232" s="1345"/>
      <c r="AC7232" s="1507">
        <f t="shared" si="2526"/>
        <v>400</v>
      </c>
      <c r="AD7232" s="1508">
        <f t="shared" si="2527"/>
        <v>400</v>
      </c>
      <c r="AE7232" s="14">
        <f t="shared" si="2530"/>
        <v>24.333333333333332</v>
      </c>
      <c r="AF7232" s="14">
        <f t="shared" si="2528"/>
        <v>0</v>
      </c>
      <c r="AG7232" s="14" t="e">
        <f t="shared" si="2529"/>
        <v>#DIV/0!</v>
      </c>
      <c r="AH7232" s="14" t="e">
        <f t="shared" si="2531"/>
        <v>#DIV/0!</v>
      </c>
      <c r="AI7232" s="14">
        <f t="shared" si="2532"/>
        <v>400</v>
      </c>
      <c r="AJ7232" s="1270"/>
    </row>
    <row r="7233" spans="1:36" ht="15.75">
      <c r="A7233" s="1461" t="e">
        <f>#REF!+1</f>
        <v>#REF!</v>
      </c>
      <c r="B7233" s="1350" t="s">
        <v>3720</v>
      </c>
      <c r="C7233" s="1350" t="s">
        <v>66</v>
      </c>
      <c r="D7233" s="1408">
        <v>1</v>
      </c>
      <c r="E7233" s="1345"/>
      <c r="F7233" s="1345"/>
      <c r="G7233" s="1286">
        <v>1175</v>
      </c>
      <c r="H7233" s="1283">
        <f t="shared" si="2525"/>
        <v>1175</v>
      </c>
      <c r="I7233" s="1349">
        <v>44960</v>
      </c>
      <c r="J7233" s="1409" t="s">
        <v>134</v>
      </c>
      <c r="K7233" s="1345"/>
      <c r="L7233" s="1410"/>
      <c r="M7233" s="1349"/>
      <c r="N7233" s="1345">
        <v>0</v>
      </c>
      <c r="O7233" s="1345">
        <v>0</v>
      </c>
      <c r="P7233" s="1345">
        <v>954</v>
      </c>
      <c r="Q7233" s="1345"/>
      <c r="R7233" s="1345"/>
      <c r="S7233" s="1345"/>
      <c r="T7233" s="1345"/>
      <c r="U7233" s="1345"/>
      <c r="V7233" s="1345"/>
      <c r="W7233" s="1345"/>
      <c r="X7233" s="1345"/>
      <c r="Y7233" s="1345"/>
      <c r="Z7233" s="1345"/>
      <c r="AA7233" s="1345"/>
      <c r="AB7233" s="1345"/>
      <c r="AC7233" s="1507">
        <f t="shared" si="2526"/>
        <v>221</v>
      </c>
      <c r="AD7233" s="1508">
        <f t="shared" si="2527"/>
        <v>221</v>
      </c>
      <c r="AE7233" s="14">
        <f t="shared" si="2530"/>
        <v>3</v>
      </c>
      <c r="AF7233" s="14">
        <f t="shared" si="2528"/>
        <v>318</v>
      </c>
      <c r="AG7233" s="14">
        <f t="shared" si="2529"/>
        <v>0.69496855345911945</v>
      </c>
      <c r="AH7233" s="14">
        <f t="shared" si="2531"/>
        <v>-2.3050314465408803</v>
      </c>
      <c r="AI7233" s="14">
        <f t="shared" si="2532"/>
        <v>-733</v>
      </c>
      <c r="AJ7233" s="1270"/>
    </row>
    <row r="7234" spans="1:36" ht="15.75">
      <c r="A7234" s="1461" t="e">
        <f>A7233+1</f>
        <v>#REF!</v>
      </c>
      <c r="B7234" s="1350" t="s">
        <v>10650</v>
      </c>
      <c r="C7234" s="1350" t="s">
        <v>66</v>
      </c>
      <c r="D7234" s="1408">
        <v>0.66</v>
      </c>
      <c r="E7234" s="1345"/>
      <c r="F7234" s="1345"/>
      <c r="G7234" s="1286">
        <v>200</v>
      </c>
      <c r="H7234" s="1283">
        <f t="shared" si="2525"/>
        <v>132</v>
      </c>
      <c r="I7234" s="1349">
        <v>44964</v>
      </c>
      <c r="J7234" s="1409" t="s">
        <v>3276</v>
      </c>
      <c r="K7234" s="1345"/>
      <c r="L7234" s="1410"/>
      <c r="M7234" s="1349"/>
      <c r="N7234" s="1345">
        <v>0</v>
      </c>
      <c r="O7234" s="1345">
        <v>0</v>
      </c>
      <c r="P7234" s="1345">
        <v>0</v>
      </c>
      <c r="Q7234" s="1345"/>
      <c r="R7234" s="1345"/>
      <c r="S7234" s="1345"/>
      <c r="T7234" s="1345"/>
      <c r="U7234" s="1345"/>
      <c r="V7234" s="1345"/>
      <c r="W7234" s="1345"/>
      <c r="X7234" s="1345"/>
      <c r="Y7234" s="1345"/>
      <c r="Z7234" s="1345"/>
      <c r="AA7234" s="1345"/>
      <c r="AB7234" s="1345"/>
      <c r="AC7234" s="1507">
        <f t="shared" si="2526"/>
        <v>200</v>
      </c>
      <c r="AD7234" s="1508">
        <f t="shared" si="2527"/>
        <v>132</v>
      </c>
      <c r="AE7234" s="14">
        <f t="shared" si="2530"/>
        <v>14.233333333333333</v>
      </c>
      <c r="AF7234" s="14">
        <f t="shared" si="2528"/>
        <v>0</v>
      </c>
      <c r="AG7234" s="14" t="e">
        <f t="shared" si="2529"/>
        <v>#DIV/0!</v>
      </c>
      <c r="AH7234" s="14" t="e">
        <f t="shared" si="2531"/>
        <v>#DIV/0!</v>
      </c>
      <c r="AI7234" s="14">
        <f t="shared" si="2532"/>
        <v>200</v>
      </c>
      <c r="AJ7234" s="1270"/>
    </row>
    <row r="7235" spans="1:36" ht="15.75">
      <c r="A7235" s="1461">
        <v>38</v>
      </c>
      <c r="B7235" s="1350" t="s">
        <v>10651</v>
      </c>
      <c r="C7235" s="1350" t="s">
        <v>66</v>
      </c>
      <c r="D7235" s="1408">
        <v>1</v>
      </c>
      <c r="E7235" s="1345"/>
      <c r="F7235" s="1345"/>
      <c r="G7235" s="1286">
        <v>100</v>
      </c>
      <c r="H7235" s="1283">
        <f t="shared" si="2525"/>
        <v>100</v>
      </c>
      <c r="I7235" s="1349">
        <v>44964</v>
      </c>
      <c r="J7235" s="1409" t="s">
        <v>10611</v>
      </c>
      <c r="K7235" s="1345"/>
      <c r="L7235" s="1410"/>
      <c r="M7235" s="1349"/>
      <c r="N7235" s="1345">
        <v>0</v>
      </c>
      <c r="O7235" s="1345">
        <v>0</v>
      </c>
      <c r="P7235" s="1345">
        <v>0</v>
      </c>
      <c r="Q7235" s="1345"/>
      <c r="R7235" s="1345"/>
      <c r="S7235" s="1345"/>
      <c r="T7235" s="1345"/>
      <c r="U7235" s="1345"/>
      <c r="V7235" s="1345"/>
      <c r="W7235" s="1345"/>
      <c r="X7235" s="1345"/>
      <c r="Y7235" s="1345"/>
      <c r="Z7235" s="1345"/>
      <c r="AA7235" s="1345"/>
      <c r="AB7235" s="1345"/>
      <c r="AC7235" s="1507">
        <f t="shared" si="2526"/>
        <v>100</v>
      </c>
      <c r="AD7235" s="1508">
        <f t="shared" si="2527"/>
        <v>100</v>
      </c>
      <c r="AE7235" s="14">
        <f t="shared" si="2530"/>
        <v>22.4</v>
      </c>
      <c r="AF7235" s="14">
        <f t="shared" si="2528"/>
        <v>0</v>
      </c>
      <c r="AG7235" s="14" t="e">
        <f t="shared" si="2529"/>
        <v>#DIV/0!</v>
      </c>
      <c r="AH7235" s="14" t="e">
        <f t="shared" si="2531"/>
        <v>#DIV/0!</v>
      </c>
      <c r="AI7235" s="14">
        <f t="shared" si="2532"/>
        <v>100</v>
      </c>
      <c r="AJ7235" s="1270"/>
    </row>
    <row r="7236" spans="1:36" ht="15.75">
      <c r="A7236" s="1461">
        <f>A7235+1</f>
        <v>39</v>
      </c>
      <c r="B7236" s="1350" t="s">
        <v>10652</v>
      </c>
      <c r="C7236" s="1350" t="s">
        <v>153</v>
      </c>
      <c r="D7236" s="1408">
        <v>1</v>
      </c>
      <c r="E7236" s="1345"/>
      <c r="F7236" s="1345"/>
      <c r="G7236" s="1286">
        <v>500</v>
      </c>
      <c r="H7236" s="1283">
        <f t="shared" si="2525"/>
        <v>500</v>
      </c>
      <c r="I7236" s="1349">
        <v>44964</v>
      </c>
      <c r="J7236" s="1409" t="s">
        <v>3304</v>
      </c>
      <c r="K7236" s="1345"/>
      <c r="L7236" s="1410"/>
      <c r="M7236" s="1349"/>
      <c r="N7236" s="1345">
        <v>0</v>
      </c>
      <c r="O7236" s="1345">
        <v>0</v>
      </c>
      <c r="P7236" s="1345">
        <v>0</v>
      </c>
      <c r="Q7236" s="1345"/>
      <c r="R7236" s="1345"/>
      <c r="S7236" s="1345"/>
      <c r="T7236" s="1345"/>
      <c r="U7236" s="1345"/>
      <c r="V7236" s="1345"/>
      <c r="W7236" s="1345"/>
      <c r="X7236" s="1345"/>
      <c r="Y7236" s="1345"/>
      <c r="Z7236" s="1345"/>
      <c r="AA7236" s="1345"/>
      <c r="AB7236" s="1345"/>
      <c r="AC7236" s="1507">
        <f t="shared" si="2526"/>
        <v>500</v>
      </c>
      <c r="AD7236" s="1508">
        <f t="shared" si="2527"/>
        <v>500</v>
      </c>
      <c r="AE7236" s="14">
        <f t="shared" si="2530"/>
        <v>23.333333333333332</v>
      </c>
      <c r="AF7236" s="14">
        <f t="shared" si="2528"/>
        <v>0</v>
      </c>
      <c r="AG7236" s="14" t="e">
        <f t="shared" si="2529"/>
        <v>#DIV/0!</v>
      </c>
      <c r="AH7236" s="14" t="e">
        <f t="shared" si="2531"/>
        <v>#DIV/0!</v>
      </c>
      <c r="AI7236" s="14">
        <f t="shared" si="2532"/>
        <v>500</v>
      </c>
      <c r="AJ7236" s="1270"/>
    </row>
    <row r="7237" spans="1:36" ht="15.75">
      <c r="A7237" s="1461">
        <f>A7236+1</f>
        <v>40</v>
      </c>
      <c r="B7237" s="1350" t="s">
        <v>10653</v>
      </c>
      <c r="C7237" s="1350" t="s">
        <v>66</v>
      </c>
      <c r="D7237" s="1408">
        <v>1</v>
      </c>
      <c r="E7237" s="1345"/>
      <c r="F7237" s="1345"/>
      <c r="G7237" s="1286">
        <v>15000</v>
      </c>
      <c r="H7237" s="1283">
        <f t="shared" si="2525"/>
        <v>15000</v>
      </c>
      <c r="I7237" s="1349">
        <v>44964</v>
      </c>
      <c r="J7237" s="1409" t="s">
        <v>3276</v>
      </c>
      <c r="K7237" s="1345"/>
      <c r="L7237" s="1410"/>
      <c r="M7237" s="1349"/>
      <c r="N7237" s="1345">
        <v>0</v>
      </c>
      <c r="O7237" s="1345">
        <v>0</v>
      </c>
      <c r="P7237" s="1345">
        <v>0</v>
      </c>
      <c r="Q7237" s="1345"/>
      <c r="R7237" s="1345"/>
      <c r="S7237" s="1345"/>
      <c r="T7237" s="1345"/>
      <c r="U7237" s="1345"/>
      <c r="V7237" s="1345"/>
      <c r="W7237" s="1345"/>
      <c r="X7237" s="1345"/>
      <c r="Y7237" s="1345"/>
      <c r="Z7237" s="1345"/>
      <c r="AA7237" s="1345"/>
      <c r="AB7237" s="1345"/>
      <c r="AC7237" s="1507">
        <f t="shared" si="2526"/>
        <v>15000</v>
      </c>
      <c r="AD7237" s="1508">
        <f t="shared" si="2527"/>
        <v>15000</v>
      </c>
      <c r="AE7237" s="14">
        <f t="shared" si="2530"/>
        <v>14.233333333333333</v>
      </c>
      <c r="AF7237" s="14">
        <f t="shared" si="2528"/>
        <v>0</v>
      </c>
      <c r="AG7237" s="14" t="e">
        <f t="shared" si="2529"/>
        <v>#DIV/0!</v>
      </c>
      <c r="AH7237" s="14" t="e">
        <f t="shared" si="2531"/>
        <v>#DIV/0!</v>
      </c>
      <c r="AI7237" s="14">
        <f t="shared" si="2532"/>
        <v>15000</v>
      </c>
      <c r="AJ7237" s="1270"/>
    </row>
    <row r="7238" spans="1:36" ht="15.75">
      <c r="A7238" s="1461">
        <v>39</v>
      </c>
      <c r="B7238" s="1350" t="s">
        <v>3444</v>
      </c>
      <c r="C7238" s="1350" t="s">
        <v>153</v>
      </c>
      <c r="D7238" s="1408">
        <v>1</v>
      </c>
      <c r="E7238" s="1345"/>
      <c r="F7238" s="1345"/>
      <c r="G7238" s="1286">
        <v>1000</v>
      </c>
      <c r="H7238" s="1283">
        <f t="shared" si="2525"/>
        <v>1000</v>
      </c>
      <c r="I7238" s="1349" t="s">
        <v>10654</v>
      </c>
      <c r="J7238" s="1409" t="s">
        <v>10655</v>
      </c>
      <c r="K7238" s="1345"/>
      <c r="L7238" s="1410"/>
      <c r="M7238" s="1349"/>
      <c r="N7238" s="1345">
        <v>0</v>
      </c>
      <c r="O7238" s="1345">
        <v>0</v>
      </c>
      <c r="P7238" s="1345">
        <v>0</v>
      </c>
      <c r="Q7238" s="1345"/>
      <c r="R7238" s="1345"/>
      <c r="S7238" s="1345"/>
      <c r="T7238" s="1345"/>
      <c r="U7238" s="1345"/>
      <c r="V7238" s="1345"/>
      <c r="W7238" s="1345"/>
      <c r="X7238" s="1345"/>
      <c r="Y7238" s="1345"/>
      <c r="Z7238" s="1345"/>
      <c r="AA7238" s="1345"/>
      <c r="AB7238" s="1345"/>
      <c r="AC7238" s="1507">
        <f t="shared" si="2526"/>
        <v>1000</v>
      </c>
      <c r="AD7238" s="1508">
        <f t="shared" si="2527"/>
        <v>1000</v>
      </c>
      <c r="AE7238" s="14">
        <f t="shared" si="2530"/>
        <v>101.46666666666667</v>
      </c>
      <c r="AF7238" s="14">
        <f t="shared" si="2528"/>
        <v>0</v>
      </c>
      <c r="AG7238" s="14" t="e">
        <f t="shared" si="2529"/>
        <v>#DIV/0!</v>
      </c>
      <c r="AH7238" s="14" t="e">
        <f t="shared" si="2531"/>
        <v>#DIV/0!</v>
      </c>
      <c r="AI7238" s="14">
        <f t="shared" si="2532"/>
        <v>1000</v>
      </c>
      <c r="AJ7238" s="1270"/>
    </row>
    <row r="7239" spans="1:36" ht="15.75">
      <c r="A7239" s="1461">
        <f>A7238+1</f>
        <v>40</v>
      </c>
      <c r="B7239" s="1350" t="s">
        <v>10656</v>
      </c>
      <c r="C7239" s="1350" t="s">
        <v>153</v>
      </c>
      <c r="D7239" s="1408">
        <v>15.91</v>
      </c>
      <c r="E7239" s="1345"/>
      <c r="F7239" s="1345"/>
      <c r="G7239" s="1286">
        <v>700</v>
      </c>
      <c r="H7239" s="1283">
        <f t="shared" si="2525"/>
        <v>11137</v>
      </c>
      <c r="I7239" s="1349">
        <v>44964</v>
      </c>
      <c r="J7239" s="1409" t="s">
        <v>3301</v>
      </c>
      <c r="K7239" s="1345"/>
      <c r="L7239" s="1410"/>
      <c r="M7239" s="1349"/>
      <c r="N7239" s="1345">
        <v>0</v>
      </c>
      <c r="O7239" s="1345">
        <v>0</v>
      </c>
      <c r="P7239" s="1345">
        <v>0</v>
      </c>
      <c r="Q7239" s="1345"/>
      <c r="R7239" s="1345"/>
      <c r="S7239" s="1345"/>
      <c r="T7239" s="1345"/>
      <c r="U7239" s="1345"/>
      <c r="V7239" s="1345"/>
      <c r="W7239" s="1345"/>
      <c r="X7239" s="1345"/>
      <c r="Y7239" s="1345"/>
      <c r="Z7239" s="1345"/>
      <c r="AA7239" s="1345"/>
      <c r="AB7239" s="1345"/>
      <c r="AC7239" s="1507">
        <f t="shared" si="2526"/>
        <v>700</v>
      </c>
      <c r="AD7239" s="1508">
        <f t="shared" si="2527"/>
        <v>11137</v>
      </c>
      <c r="AE7239" s="14">
        <f t="shared" si="2530"/>
        <v>6.1</v>
      </c>
      <c r="AF7239" s="14">
        <f t="shared" si="2528"/>
        <v>0</v>
      </c>
      <c r="AG7239" s="14" t="e">
        <f t="shared" si="2529"/>
        <v>#DIV/0!</v>
      </c>
      <c r="AH7239" s="14" t="e">
        <f t="shared" si="2531"/>
        <v>#DIV/0!</v>
      </c>
      <c r="AI7239" s="14">
        <f t="shared" si="2532"/>
        <v>700</v>
      </c>
      <c r="AJ7239" s="1270"/>
    </row>
    <row r="7240" spans="1:36" ht="15.75">
      <c r="A7240" s="1461">
        <f>A7239+1</f>
        <v>41</v>
      </c>
      <c r="B7240" s="1350" t="s">
        <v>10657</v>
      </c>
      <c r="C7240" s="1350" t="s">
        <v>66</v>
      </c>
      <c r="D7240" s="1408">
        <v>1</v>
      </c>
      <c r="E7240" s="1345"/>
      <c r="F7240" s="1345"/>
      <c r="G7240" s="1286">
        <v>1200</v>
      </c>
      <c r="H7240" s="1283">
        <f t="shared" si="2525"/>
        <v>1200</v>
      </c>
      <c r="I7240" s="1349">
        <v>44977</v>
      </c>
      <c r="J7240" s="1409" t="s">
        <v>231</v>
      </c>
      <c r="K7240" s="1345"/>
      <c r="L7240" s="1410"/>
      <c r="M7240" s="1349"/>
      <c r="N7240" s="1345">
        <v>0</v>
      </c>
      <c r="O7240" s="1345">
        <v>0</v>
      </c>
      <c r="P7240" s="1345">
        <v>0</v>
      </c>
      <c r="Q7240" s="1345"/>
      <c r="R7240" s="1345"/>
      <c r="S7240" s="1345"/>
      <c r="T7240" s="1345"/>
      <c r="U7240" s="1345"/>
      <c r="V7240" s="1345"/>
      <c r="W7240" s="1345"/>
      <c r="X7240" s="1345"/>
      <c r="Y7240" s="1345"/>
      <c r="Z7240" s="1345"/>
      <c r="AA7240" s="1345"/>
      <c r="AB7240" s="1345"/>
      <c r="AC7240" s="1507">
        <f t="shared" si="2526"/>
        <v>1200</v>
      </c>
      <c r="AD7240" s="1508">
        <f t="shared" si="2527"/>
        <v>1200</v>
      </c>
      <c r="AE7240" s="14" t="s">
        <v>334</v>
      </c>
      <c r="AF7240" s="14">
        <f t="shared" si="2528"/>
        <v>0</v>
      </c>
      <c r="AG7240" s="14" t="e">
        <f t="shared" si="2529"/>
        <v>#DIV/0!</v>
      </c>
      <c r="AH7240" s="14" t="s">
        <v>334</v>
      </c>
      <c r="AI7240" s="14" t="s">
        <v>334</v>
      </c>
      <c r="AJ7240" s="1270"/>
    </row>
    <row r="7241" spans="1:36" ht="15.75">
      <c r="A7241" s="1461">
        <v>40</v>
      </c>
      <c r="B7241" s="1350" t="s">
        <v>10658</v>
      </c>
      <c r="C7241" s="1350" t="s">
        <v>66</v>
      </c>
      <c r="D7241" s="1408">
        <v>1</v>
      </c>
      <c r="E7241" s="1345"/>
      <c r="F7241" s="1345"/>
      <c r="G7241" s="1286">
        <v>1200</v>
      </c>
      <c r="H7241" s="1283">
        <f t="shared" si="2525"/>
        <v>1200</v>
      </c>
      <c r="I7241" s="1349">
        <v>44977</v>
      </c>
      <c r="J7241" s="1409" t="s">
        <v>231</v>
      </c>
      <c r="K7241" s="1345"/>
      <c r="L7241" s="1410"/>
      <c r="M7241" s="1349"/>
      <c r="N7241" s="1345">
        <v>0</v>
      </c>
      <c r="O7241" s="1345">
        <v>0</v>
      </c>
      <c r="P7241" s="1345">
        <v>0</v>
      </c>
      <c r="Q7241" s="1345"/>
      <c r="R7241" s="1345"/>
      <c r="S7241" s="1345"/>
      <c r="T7241" s="1345"/>
      <c r="U7241" s="1345"/>
      <c r="V7241" s="1345"/>
      <c r="W7241" s="1345"/>
      <c r="X7241" s="1345"/>
      <c r="Y7241" s="1345"/>
      <c r="Z7241" s="1345"/>
      <c r="AA7241" s="1345"/>
      <c r="AB7241" s="1345"/>
      <c r="AC7241" s="1507">
        <f t="shared" si="2526"/>
        <v>1200</v>
      </c>
      <c r="AD7241" s="1508">
        <f t="shared" si="2527"/>
        <v>1200</v>
      </c>
      <c r="AE7241" s="14" t="s">
        <v>334</v>
      </c>
      <c r="AF7241" s="14">
        <f t="shared" si="2528"/>
        <v>0</v>
      </c>
      <c r="AG7241" s="14" t="e">
        <f t="shared" si="2529"/>
        <v>#DIV/0!</v>
      </c>
      <c r="AH7241" s="14" t="s">
        <v>334</v>
      </c>
      <c r="AI7241" s="14" t="s">
        <v>334</v>
      </c>
      <c r="AJ7241" s="1270"/>
    </row>
    <row r="7242" spans="1:36" ht="15.75">
      <c r="A7242" s="1461">
        <f>A7241+1</f>
        <v>41</v>
      </c>
      <c r="B7242" s="1350" t="s">
        <v>10659</v>
      </c>
      <c r="C7242" s="1350" t="s">
        <v>66</v>
      </c>
      <c r="D7242" s="1408">
        <v>1</v>
      </c>
      <c r="E7242" s="1345"/>
      <c r="F7242" s="1345"/>
      <c r="G7242" s="1286">
        <v>625</v>
      </c>
      <c r="H7242" s="1283">
        <f t="shared" si="2525"/>
        <v>625</v>
      </c>
      <c r="I7242" s="1349">
        <v>44977</v>
      </c>
      <c r="J7242" s="1409" t="s">
        <v>231</v>
      </c>
      <c r="K7242" s="1345"/>
      <c r="L7242" s="1410"/>
      <c r="M7242" s="1349"/>
      <c r="N7242" s="1345">
        <v>0</v>
      </c>
      <c r="O7242" s="1345">
        <v>0</v>
      </c>
      <c r="P7242" s="1345">
        <v>0</v>
      </c>
      <c r="Q7242" s="1345"/>
      <c r="R7242" s="1345"/>
      <c r="S7242" s="1345"/>
      <c r="T7242" s="1345"/>
      <c r="U7242" s="1345"/>
      <c r="V7242" s="1345"/>
      <c r="W7242" s="1345"/>
      <c r="X7242" s="1345"/>
      <c r="Y7242" s="1345"/>
      <c r="Z7242" s="1345"/>
      <c r="AA7242" s="1345"/>
      <c r="AB7242" s="1345"/>
      <c r="AC7242" s="1507">
        <f t="shared" si="2526"/>
        <v>625</v>
      </c>
      <c r="AD7242" s="1508">
        <f t="shared" si="2527"/>
        <v>625</v>
      </c>
      <c r="AE7242" s="14" t="s">
        <v>334</v>
      </c>
      <c r="AF7242" s="14">
        <f t="shared" si="2528"/>
        <v>0</v>
      </c>
      <c r="AG7242" s="14" t="e">
        <f t="shared" si="2529"/>
        <v>#DIV/0!</v>
      </c>
      <c r="AH7242" s="14" t="s">
        <v>334</v>
      </c>
      <c r="AI7242" s="14" t="s">
        <v>334</v>
      </c>
      <c r="AJ7242" s="1270"/>
    </row>
    <row r="7243" spans="1:36" ht="15.75">
      <c r="A7243" s="1461">
        <f>A7242+1</f>
        <v>42</v>
      </c>
      <c r="B7243" s="1350" t="s">
        <v>10660</v>
      </c>
      <c r="C7243" s="1350" t="s">
        <v>66</v>
      </c>
      <c r="D7243" s="1408">
        <v>1</v>
      </c>
      <c r="E7243" s="1345"/>
      <c r="F7243" s="1345"/>
      <c r="G7243" s="1286">
        <v>50</v>
      </c>
      <c r="H7243" s="1283">
        <f t="shared" si="2525"/>
        <v>50</v>
      </c>
      <c r="I7243" s="1349">
        <v>44977</v>
      </c>
      <c r="J7243" s="1409" t="s">
        <v>231</v>
      </c>
      <c r="K7243" s="1345"/>
      <c r="L7243" s="1410"/>
      <c r="M7243" s="1349"/>
      <c r="N7243" s="1345">
        <v>0</v>
      </c>
      <c r="O7243" s="1345">
        <v>0</v>
      </c>
      <c r="P7243" s="1345">
        <v>0</v>
      </c>
      <c r="Q7243" s="1345"/>
      <c r="R7243" s="1345"/>
      <c r="S7243" s="1345"/>
      <c r="T7243" s="1345"/>
      <c r="U7243" s="1345"/>
      <c r="V7243" s="1345"/>
      <c r="W7243" s="1345"/>
      <c r="X7243" s="1345"/>
      <c r="Y7243" s="1345"/>
      <c r="Z7243" s="1345"/>
      <c r="AA7243" s="1345"/>
      <c r="AB7243" s="1345"/>
      <c r="AC7243" s="1507">
        <f t="shared" si="2526"/>
        <v>50</v>
      </c>
      <c r="AD7243" s="1508">
        <f t="shared" si="2527"/>
        <v>50</v>
      </c>
      <c r="AE7243" s="14" t="s">
        <v>334</v>
      </c>
      <c r="AF7243" s="14">
        <f t="shared" si="2528"/>
        <v>0</v>
      </c>
      <c r="AG7243" s="14" t="e">
        <f t="shared" si="2529"/>
        <v>#DIV/0!</v>
      </c>
      <c r="AH7243" s="14" t="s">
        <v>334</v>
      </c>
      <c r="AI7243" s="14" t="s">
        <v>334</v>
      </c>
      <c r="AJ7243" s="1270"/>
    </row>
    <row r="7244" spans="1:36" ht="15.75">
      <c r="A7244" s="1461">
        <v>41</v>
      </c>
      <c r="B7244" s="1350" t="s">
        <v>10661</v>
      </c>
      <c r="C7244" s="1350" t="s">
        <v>66</v>
      </c>
      <c r="D7244" s="1408">
        <v>1</v>
      </c>
      <c r="E7244" s="1345"/>
      <c r="F7244" s="1345"/>
      <c r="G7244" s="1286">
        <v>1400</v>
      </c>
      <c r="H7244" s="1283">
        <f t="shared" si="2525"/>
        <v>1400</v>
      </c>
      <c r="I7244" s="1349">
        <v>44977</v>
      </c>
      <c r="J7244" s="1409" t="s">
        <v>231</v>
      </c>
      <c r="K7244" s="1345"/>
      <c r="L7244" s="1410"/>
      <c r="M7244" s="1349"/>
      <c r="N7244" s="1345">
        <v>0</v>
      </c>
      <c r="O7244" s="1345">
        <v>0</v>
      </c>
      <c r="P7244" s="1345">
        <v>0</v>
      </c>
      <c r="Q7244" s="1345"/>
      <c r="R7244" s="1345"/>
      <c r="S7244" s="1345"/>
      <c r="T7244" s="1345"/>
      <c r="U7244" s="1345"/>
      <c r="V7244" s="1345"/>
      <c r="W7244" s="1345"/>
      <c r="X7244" s="1345"/>
      <c r="Y7244" s="1345"/>
      <c r="Z7244" s="1345"/>
      <c r="AA7244" s="1345"/>
      <c r="AB7244" s="1345"/>
      <c r="AC7244" s="1507">
        <f t="shared" si="2526"/>
        <v>1400</v>
      </c>
      <c r="AD7244" s="1508">
        <f t="shared" si="2527"/>
        <v>1400</v>
      </c>
      <c r="AE7244" s="14" t="s">
        <v>334</v>
      </c>
      <c r="AF7244" s="14">
        <f t="shared" si="2528"/>
        <v>0</v>
      </c>
      <c r="AG7244" s="14" t="e">
        <f t="shared" si="2529"/>
        <v>#DIV/0!</v>
      </c>
      <c r="AH7244" s="14" t="s">
        <v>334</v>
      </c>
      <c r="AI7244" s="14" t="s">
        <v>334</v>
      </c>
      <c r="AJ7244" s="1270"/>
    </row>
    <row r="7245" spans="1:36" ht="15.75">
      <c r="A7245" s="1461">
        <f>A7244+1</f>
        <v>42</v>
      </c>
      <c r="B7245" s="1350" t="s">
        <v>10662</v>
      </c>
      <c r="C7245" s="1350" t="s">
        <v>143</v>
      </c>
      <c r="D7245" s="1408">
        <v>0</v>
      </c>
      <c r="E7245" s="1345"/>
      <c r="F7245" s="1345"/>
      <c r="G7245" s="1286">
        <v>1000</v>
      </c>
      <c r="H7245" s="1283">
        <f t="shared" si="2525"/>
        <v>0</v>
      </c>
      <c r="I7245" s="1349">
        <v>45002</v>
      </c>
      <c r="J7245" s="1409" t="s">
        <v>3295</v>
      </c>
      <c r="K7245" s="1345"/>
      <c r="L7245" s="1410"/>
      <c r="M7245" s="1349"/>
      <c r="N7245" s="1345">
        <v>0</v>
      </c>
      <c r="O7245" s="1345">
        <v>0</v>
      </c>
      <c r="P7245" s="1345">
        <v>0</v>
      </c>
      <c r="Q7245" s="1345"/>
      <c r="R7245" s="1345"/>
      <c r="S7245" s="1345"/>
      <c r="T7245" s="1345"/>
      <c r="U7245" s="1345"/>
      <c r="V7245" s="1345"/>
      <c r="W7245" s="1345"/>
      <c r="X7245" s="1345"/>
      <c r="Y7245" s="1345"/>
      <c r="Z7245" s="1345"/>
      <c r="AA7245" s="1345"/>
      <c r="AB7245" s="1345"/>
      <c r="AC7245" s="1507">
        <f t="shared" si="2526"/>
        <v>1000</v>
      </c>
      <c r="AD7245" s="1508">
        <f t="shared" si="2527"/>
        <v>0</v>
      </c>
      <c r="AE7245" s="14">
        <f t="shared" ref="AE7245:AE7267" si="2533">(J7245-"01.04.2023")/30</f>
        <v>21.366666666666667</v>
      </c>
      <c r="AF7245" s="14">
        <f t="shared" si="2528"/>
        <v>0</v>
      </c>
      <c r="AG7245" s="14" t="e">
        <f t="shared" si="2529"/>
        <v>#DIV/0!</v>
      </c>
      <c r="AH7245" s="14" t="e">
        <f t="shared" ref="AH7245:AH7267" si="2534">AG7245-AE7245</f>
        <v>#DIV/0!</v>
      </c>
      <c r="AI7245" s="14">
        <f t="shared" ref="AI7245:AI7267" si="2535">AC7245-(AE7245*AF7245)</f>
        <v>1000</v>
      </c>
      <c r="AJ7245" s="1270"/>
    </row>
    <row r="7246" spans="1:36" ht="15.75">
      <c r="A7246" s="1461">
        <f>A7245+1</f>
        <v>43</v>
      </c>
      <c r="B7246" s="1350" t="s">
        <v>10663</v>
      </c>
      <c r="C7246" s="1350" t="s">
        <v>143</v>
      </c>
      <c r="D7246" s="1408">
        <v>0</v>
      </c>
      <c r="E7246" s="1345"/>
      <c r="F7246" s="1345"/>
      <c r="G7246" s="1286">
        <v>1600</v>
      </c>
      <c r="H7246" s="1283">
        <f t="shared" si="2525"/>
        <v>0</v>
      </c>
      <c r="I7246" s="1349">
        <v>45002</v>
      </c>
      <c r="J7246" s="1409" t="s">
        <v>3276</v>
      </c>
      <c r="K7246" s="1345"/>
      <c r="L7246" s="1410"/>
      <c r="M7246" s="1349"/>
      <c r="N7246" s="1345">
        <v>0</v>
      </c>
      <c r="O7246" s="1345">
        <v>0</v>
      </c>
      <c r="P7246" s="1345">
        <v>0</v>
      </c>
      <c r="Q7246" s="1345"/>
      <c r="R7246" s="1345"/>
      <c r="S7246" s="1345"/>
      <c r="T7246" s="1345"/>
      <c r="U7246" s="1345"/>
      <c r="V7246" s="1345"/>
      <c r="W7246" s="1345"/>
      <c r="X7246" s="1345"/>
      <c r="Y7246" s="1345"/>
      <c r="Z7246" s="1345"/>
      <c r="AA7246" s="1345"/>
      <c r="AB7246" s="1345"/>
      <c r="AC7246" s="1507">
        <f t="shared" si="2526"/>
        <v>1600</v>
      </c>
      <c r="AD7246" s="1508">
        <f t="shared" si="2527"/>
        <v>0</v>
      </c>
      <c r="AE7246" s="14">
        <f t="shared" si="2533"/>
        <v>14.233333333333333</v>
      </c>
      <c r="AF7246" s="14">
        <f t="shared" si="2528"/>
        <v>0</v>
      </c>
      <c r="AG7246" s="14" t="e">
        <f t="shared" si="2529"/>
        <v>#DIV/0!</v>
      </c>
      <c r="AH7246" s="14" t="e">
        <f t="shared" si="2534"/>
        <v>#DIV/0!</v>
      </c>
      <c r="AI7246" s="14">
        <f t="shared" si="2535"/>
        <v>1600</v>
      </c>
      <c r="AJ7246" s="1270"/>
    </row>
    <row r="7247" spans="1:36" ht="15.75">
      <c r="A7247" s="1461">
        <v>42</v>
      </c>
      <c r="B7247" s="1350" t="s">
        <v>10664</v>
      </c>
      <c r="C7247" s="1350" t="s">
        <v>143</v>
      </c>
      <c r="D7247" s="1408">
        <v>0</v>
      </c>
      <c r="E7247" s="1345"/>
      <c r="F7247" s="1345"/>
      <c r="G7247" s="1286">
        <v>300</v>
      </c>
      <c r="H7247" s="1283">
        <f t="shared" si="2525"/>
        <v>0</v>
      </c>
      <c r="I7247" s="1349">
        <v>45002</v>
      </c>
      <c r="J7247" s="1409" t="s">
        <v>3277</v>
      </c>
      <c r="K7247" s="1345"/>
      <c r="L7247" s="1410"/>
      <c r="M7247" s="1349"/>
      <c r="N7247" s="1345">
        <v>0</v>
      </c>
      <c r="O7247" s="1345">
        <v>0</v>
      </c>
      <c r="P7247" s="1345">
        <v>0</v>
      </c>
      <c r="Q7247" s="1345"/>
      <c r="R7247" s="1345"/>
      <c r="S7247" s="1345"/>
      <c r="T7247" s="1345"/>
      <c r="U7247" s="1345"/>
      <c r="V7247" s="1345"/>
      <c r="W7247" s="1345"/>
      <c r="X7247" s="1345"/>
      <c r="Y7247" s="1345"/>
      <c r="Z7247" s="1345"/>
      <c r="AA7247" s="1345"/>
      <c r="AB7247" s="1345"/>
      <c r="AC7247" s="1507">
        <f t="shared" si="2526"/>
        <v>300</v>
      </c>
      <c r="AD7247" s="1508">
        <f t="shared" si="2527"/>
        <v>0</v>
      </c>
      <c r="AE7247" s="14">
        <f t="shared" si="2533"/>
        <v>20.333333333333332</v>
      </c>
      <c r="AF7247" s="14">
        <f t="shared" si="2528"/>
        <v>0</v>
      </c>
      <c r="AG7247" s="14" t="e">
        <f t="shared" si="2529"/>
        <v>#DIV/0!</v>
      </c>
      <c r="AH7247" s="14" t="e">
        <f t="shared" si="2534"/>
        <v>#DIV/0!</v>
      </c>
      <c r="AI7247" s="14">
        <f t="shared" si="2535"/>
        <v>300</v>
      </c>
      <c r="AJ7247" s="1270"/>
    </row>
    <row r="7248" spans="1:36" ht="15.75">
      <c r="A7248" s="1461">
        <f>A7247+1</f>
        <v>43</v>
      </c>
      <c r="B7248" s="1350" t="s">
        <v>10665</v>
      </c>
      <c r="C7248" s="1350" t="s">
        <v>143</v>
      </c>
      <c r="D7248" s="1408">
        <v>0</v>
      </c>
      <c r="E7248" s="1345"/>
      <c r="F7248" s="1345"/>
      <c r="G7248" s="1286">
        <v>50</v>
      </c>
      <c r="H7248" s="1283">
        <f t="shared" si="2525"/>
        <v>0</v>
      </c>
      <c r="I7248" s="1349">
        <v>45002</v>
      </c>
      <c r="J7248" s="1409" t="s">
        <v>3277</v>
      </c>
      <c r="K7248" s="1345"/>
      <c r="L7248" s="1410"/>
      <c r="M7248" s="1349"/>
      <c r="N7248" s="1345">
        <v>0</v>
      </c>
      <c r="O7248" s="1345">
        <v>0</v>
      </c>
      <c r="P7248" s="1345">
        <v>0</v>
      </c>
      <c r="Q7248" s="1345"/>
      <c r="R7248" s="1345"/>
      <c r="S7248" s="1345"/>
      <c r="T7248" s="1345"/>
      <c r="U7248" s="1345"/>
      <c r="V7248" s="1345"/>
      <c r="W7248" s="1345"/>
      <c r="X7248" s="1345"/>
      <c r="Y7248" s="1345"/>
      <c r="Z7248" s="1345"/>
      <c r="AA7248" s="1345"/>
      <c r="AB7248" s="1345"/>
      <c r="AC7248" s="1507">
        <f t="shared" si="2526"/>
        <v>50</v>
      </c>
      <c r="AD7248" s="1508">
        <f t="shared" si="2527"/>
        <v>0</v>
      </c>
      <c r="AE7248" s="14">
        <f t="shared" si="2533"/>
        <v>20.333333333333332</v>
      </c>
      <c r="AF7248" s="14">
        <f t="shared" si="2528"/>
        <v>0</v>
      </c>
      <c r="AG7248" s="14" t="e">
        <f t="shared" si="2529"/>
        <v>#DIV/0!</v>
      </c>
      <c r="AH7248" s="14" t="e">
        <f t="shared" si="2534"/>
        <v>#DIV/0!</v>
      </c>
      <c r="AI7248" s="14">
        <f t="shared" si="2535"/>
        <v>50</v>
      </c>
      <c r="AJ7248" s="1270"/>
    </row>
    <row r="7249" spans="1:36" ht="15.75">
      <c r="A7249" s="1461">
        <f>A7248+1</f>
        <v>44</v>
      </c>
      <c r="B7249" s="1350" t="s">
        <v>10666</v>
      </c>
      <c r="C7249" s="1350" t="s">
        <v>143</v>
      </c>
      <c r="D7249" s="1408">
        <v>0</v>
      </c>
      <c r="E7249" s="1345"/>
      <c r="F7249" s="1345"/>
      <c r="G7249" s="1286">
        <v>30</v>
      </c>
      <c r="H7249" s="1283">
        <f t="shared" si="2525"/>
        <v>0</v>
      </c>
      <c r="I7249" s="1349">
        <v>45002</v>
      </c>
      <c r="J7249" s="1409" t="s">
        <v>5804</v>
      </c>
      <c r="K7249" s="1345"/>
      <c r="L7249" s="1410"/>
      <c r="M7249" s="1349"/>
      <c r="N7249" s="1345">
        <v>0</v>
      </c>
      <c r="O7249" s="1345">
        <v>0</v>
      </c>
      <c r="P7249" s="1345">
        <v>0</v>
      </c>
      <c r="Q7249" s="1345"/>
      <c r="R7249" s="1345"/>
      <c r="S7249" s="1345"/>
      <c r="T7249" s="1345"/>
      <c r="U7249" s="1345"/>
      <c r="V7249" s="1345"/>
      <c r="W7249" s="1345"/>
      <c r="X7249" s="1345"/>
      <c r="Y7249" s="1345"/>
      <c r="Z7249" s="1345"/>
      <c r="AA7249" s="1345"/>
      <c r="AB7249" s="1345"/>
      <c r="AC7249" s="1507">
        <f t="shared" si="2526"/>
        <v>30</v>
      </c>
      <c r="AD7249" s="1508">
        <f t="shared" si="2527"/>
        <v>0</v>
      </c>
      <c r="AE7249" s="14">
        <f t="shared" si="2533"/>
        <v>15.233333333333333</v>
      </c>
      <c r="AF7249" s="14">
        <f t="shared" si="2528"/>
        <v>0</v>
      </c>
      <c r="AG7249" s="14" t="e">
        <f t="shared" si="2529"/>
        <v>#DIV/0!</v>
      </c>
      <c r="AH7249" s="14" t="e">
        <f t="shared" si="2534"/>
        <v>#DIV/0!</v>
      </c>
      <c r="AI7249" s="14">
        <f t="shared" si="2535"/>
        <v>30</v>
      </c>
      <c r="AJ7249" s="1270"/>
    </row>
    <row r="7250" spans="1:36" ht="15.75">
      <c r="A7250" s="1461">
        <v>43</v>
      </c>
      <c r="B7250" s="1350" t="s">
        <v>10667</v>
      </c>
      <c r="C7250" s="1350" t="s">
        <v>143</v>
      </c>
      <c r="D7250" s="1408">
        <v>0</v>
      </c>
      <c r="E7250" s="1345"/>
      <c r="F7250" s="1345"/>
      <c r="G7250" s="1286">
        <v>20</v>
      </c>
      <c r="H7250" s="1283">
        <f t="shared" si="2525"/>
        <v>0</v>
      </c>
      <c r="I7250" s="1349">
        <v>45002</v>
      </c>
      <c r="J7250" s="1409" t="s">
        <v>3304</v>
      </c>
      <c r="K7250" s="1345"/>
      <c r="L7250" s="1410"/>
      <c r="M7250" s="1349"/>
      <c r="N7250" s="1345">
        <v>0</v>
      </c>
      <c r="O7250" s="1345">
        <v>0</v>
      </c>
      <c r="P7250" s="1345">
        <v>0</v>
      </c>
      <c r="Q7250" s="1345"/>
      <c r="R7250" s="1345"/>
      <c r="S7250" s="1345"/>
      <c r="T7250" s="1345"/>
      <c r="U7250" s="1345"/>
      <c r="V7250" s="1345"/>
      <c r="W7250" s="1345"/>
      <c r="X7250" s="1345"/>
      <c r="Y7250" s="1345"/>
      <c r="Z7250" s="1345"/>
      <c r="AA7250" s="1345"/>
      <c r="AB7250" s="1345"/>
      <c r="AC7250" s="1507">
        <f t="shared" si="2526"/>
        <v>20</v>
      </c>
      <c r="AD7250" s="1508">
        <f t="shared" si="2527"/>
        <v>0</v>
      </c>
      <c r="AE7250" s="14">
        <f t="shared" si="2533"/>
        <v>23.333333333333332</v>
      </c>
      <c r="AF7250" s="14">
        <f t="shared" si="2528"/>
        <v>0</v>
      </c>
      <c r="AG7250" s="14" t="e">
        <f t="shared" si="2529"/>
        <v>#DIV/0!</v>
      </c>
      <c r="AH7250" s="14" t="e">
        <f t="shared" si="2534"/>
        <v>#DIV/0!</v>
      </c>
      <c r="AI7250" s="14">
        <f t="shared" si="2535"/>
        <v>20</v>
      </c>
      <c r="AJ7250" s="1270"/>
    </row>
    <row r="7251" spans="1:36" ht="15.75">
      <c r="A7251" s="1461">
        <f>A7250+1</f>
        <v>44</v>
      </c>
      <c r="B7251" s="1350" t="s">
        <v>10668</v>
      </c>
      <c r="C7251" s="1350" t="s">
        <v>156</v>
      </c>
      <c r="D7251" s="1408">
        <v>0</v>
      </c>
      <c r="E7251" s="1345"/>
      <c r="F7251" s="1345"/>
      <c r="G7251" s="1286">
        <v>1200</v>
      </c>
      <c r="H7251" s="1283">
        <f t="shared" si="2525"/>
        <v>0</v>
      </c>
      <c r="I7251" s="1349">
        <v>45002</v>
      </c>
      <c r="J7251" s="1409" t="s">
        <v>3295</v>
      </c>
      <c r="K7251" s="1345"/>
      <c r="L7251" s="1410"/>
      <c r="M7251" s="1349"/>
      <c r="N7251" s="1345">
        <v>0</v>
      </c>
      <c r="O7251" s="1345">
        <v>0</v>
      </c>
      <c r="P7251" s="1345">
        <v>0</v>
      </c>
      <c r="Q7251" s="1345"/>
      <c r="R7251" s="1345"/>
      <c r="S7251" s="1345"/>
      <c r="T7251" s="1345"/>
      <c r="U7251" s="1345"/>
      <c r="V7251" s="1345"/>
      <c r="W7251" s="1345"/>
      <c r="X7251" s="1345"/>
      <c r="Y7251" s="1345"/>
      <c r="Z7251" s="1345"/>
      <c r="AA7251" s="1345"/>
      <c r="AB7251" s="1345"/>
      <c r="AC7251" s="1507">
        <f t="shared" si="2526"/>
        <v>1200</v>
      </c>
      <c r="AD7251" s="1508">
        <f t="shared" si="2527"/>
        <v>0</v>
      </c>
      <c r="AE7251" s="14">
        <f t="shared" si="2533"/>
        <v>21.366666666666667</v>
      </c>
      <c r="AF7251" s="14">
        <f t="shared" si="2528"/>
        <v>0</v>
      </c>
      <c r="AG7251" s="14" t="e">
        <f t="shared" si="2529"/>
        <v>#DIV/0!</v>
      </c>
      <c r="AH7251" s="14" t="e">
        <f t="shared" si="2534"/>
        <v>#DIV/0!</v>
      </c>
      <c r="AI7251" s="14">
        <f t="shared" si="2535"/>
        <v>1200</v>
      </c>
      <c r="AJ7251" s="1270"/>
    </row>
    <row r="7252" spans="1:36" ht="15.75">
      <c r="A7252" s="1461">
        <f>A7251+1</f>
        <v>45</v>
      </c>
      <c r="B7252" s="1350" t="s">
        <v>10668</v>
      </c>
      <c r="C7252" s="1350" t="s">
        <v>156</v>
      </c>
      <c r="D7252" s="1408">
        <v>0</v>
      </c>
      <c r="E7252" s="1345"/>
      <c r="F7252" s="1345"/>
      <c r="G7252" s="1286">
        <v>50</v>
      </c>
      <c r="H7252" s="1283">
        <f t="shared" si="2525"/>
        <v>0</v>
      </c>
      <c r="I7252" s="1349">
        <v>45002</v>
      </c>
      <c r="J7252" s="1409" t="s">
        <v>3295</v>
      </c>
      <c r="K7252" s="1345"/>
      <c r="L7252" s="1410"/>
      <c r="M7252" s="1349"/>
      <c r="N7252" s="1345">
        <v>0</v>
      </c>
      <c r="O7252" s="1345">
        <v>0</v>
      </c>
      <c r="P7252" s="1345">
        <v>0</v>
      </c>
      <c r="Q7252" s="1345"/>
      <c r="R7252" s="1345"/>
      <c r="S7252" s="1345"/>
      <c r="T7252" s="1345"/>
      <c r="U7252" s="1345"/>
      <c r="V7252" s="1345"/>
      <c r="W7252" s="1345"/>
      <c r="X7252" s="1345"/>
      <c r="Y7252" s="1345"/>
      <c r="Z7252" s="1345"/>
      <c r="AA7252" s="1345"/>
      <c r="AB7252" s="1345"/>
      <c r="AC7252" s="1507">
        <f t="shared" ref="AC7252:AC7267" si="2536">E7252+G7252-N7252-O7252-AA7252-P7252-Q7252-R7252-S7252-T7252-U7252-V7252-W7252-X7252-Y7252</f>
        <v>50</v>
      </c>
      <c r="AD7252" s="1508">
        <f t="shared" ref="AD7252:AD7267" si="2537">D7252*AC7252</f>
        <v>0</v>
      </c>
      <c r="AE7252" s="14">
        <f t="shared" si="2533"/>
        <v>21.366666666666667</v>
      </c>
      <c r="AF7252" s="14">
        <f t="shared" ref="AF7252:AF7267" si="2538">(N7252+O7252+P7252+Q7252+R7252+S7252+T7252+U7252+V7252+W7252+X7252+Y7252)/3</f>
        <v>0</v>
      </c>
      <c r="AG7252" s="14" t="e">
        <f t="shared" ref="AG7252:AG7267" si="2539">AC7252/AF7252</f>
        <v>#DIV/0!</v>
      </c>
      <c r="AH7252" s="14" t="e">
        <f t="shared" si="2534"/>
        <v>#DIV/0!</v>
      </c>
      <c r="AI7252" s="14">
        <f t="shared" si="2535"/>
        <v>50</v>
      </c>
      <c r="AJ7252" s="1270"/>
    </row>
    <row r="7253" spans="1:36" ht="15.75">
      <c r="A7253" s="1461">
        <v>44</v>
      </c>
      <c r="B7253" s="1350" t="s">
        <v>10669</v>
      </c>
      <c r="C7253" s="1350" t="s">
        <v>156</v>
      </c>
      <c r="D7253" s="1408">
        <v>0</v>
      </c>
      <c r="E7253" s="1345"/>
      <c r="F7253" s="1345"/>
      <c r="G7253" s="1286">
        <v>380</v>
      </c>
      <c r="H7253" s="1283">
        <f t="shared" si="2525"/>
        <v>0</v>
      </c>
      <c r="I7253" s="1349">
        <v>45002</v>
      </c>
      <c r="J7253" s="1409" t="s">
        <v>3291</v>
      </c>
      <c r="K7253" s="1345"/>
      <c r="L7253" s="1410"/>
      <c r="M7253" s="1349"/>
      <c r="N7253" s="1345">
        <v>0</v>
      </c>
      <c r="O7253" s="1345">
        <v>0</v>
      </c>
      <c r="P7253" s="1345">
        <v>0</v>
      </c>
      <c r="Q7253" s="1345"/>
      <c r="R7253" s="1345"/>
      <c r="S7253" s="1345"/>
      <c r="T7253" s="1345"/>
      <c r="U7253" s="1345"/>
      <c r="V7253" s="1345"/>
      <c r="W7253" s="1345"/>
      <c r="X7253" s="1345"/>
      <c r="Y7253" s="1345"/>
      <c r="Z7253" s="1345"/>
      <c r="AA7253" s="1345"/>
      <c r="AB7253" s="1345"/>
      <c r="AC7253" s="1507">
        <f t="shared" si="2536"/>
        <v>380</v>
      </c>
      <c r="AD7253" s="1508">
        <f t="shared" si="2537"/>
        <v>0</v>
      </c>
      <c r="AE7253" s="14">
        <f t="shared" si="2533"/>
        <v>19.333333333333332</v>
      </c>
      <c r="AF7253" s="14">
        <f t="shared" si="2538"/>
        <v>0</v>
      </c>
      <c r="AG7253" s="14" t="e">
        <f t="shared" si="2539"/>
        <v>#DIV/0!</v>
      </c>
      <c r="AH7253" s="14" t="e">
        <f t="shared" si="2534"/>
        <v>#DIV/0!</v>
      </c>
      <c r="AI7253" s="14">
        <f t="shared" si="2535"/>
        <v>380</v>
      </c>
      <c r="AJ7253" s="1270"/>
    </row>
    <row r="7254" spans="1:36" ht="15.75">
      <c r="A7254" s="1461">
        <f>A7253+1</f>
        <v>45</v>
      </c>
      <c r="B7254" s="1350" t="s">
        <v>10670</v>
      </c>
      <c r="C7254" s="1350" t="s">
        <v>156</v>
      </c>
      <c r="D7254" s="1408">
        <v>0</v>
      </c>
      <c r="E7254" s="1345"/>
      <c r="F7254" s="1345"/>
      <c r="G7254" s="1286">
        <v>300</v>
      </c>
      <c r="H7254" s="1283">
        <v>0</v>
      </c>
      <c r="I7254" s="1349">
        <v>45002</v>
      </c>
      <c r="J7254" s="1409" t="s">
        <v>3295</v>
      </c>
      <c r="K7254" s="1345"/>
      <c r="L7254" s="1410"/>
      <c r="M7254" s="1349"/>
      <c r="N7254" s="1345">
        <v>0</v>
      </c>
      <c r="O7254" s="1345">
        <v>0</v>
      </c>
      <c r="P7254" s="1345">
        <v>0</v>
      </c>
      <c r="Q7254" s="1345"/>
      <c r="R7254" s="1345"/>
      <c r="S7254" s="1345"/>
      <c r="T7254" s="1345"/>
      <c r="U7254" s="1345"/>
      <c r="V7254" s="1345"/>
      <c r="W7254" s="1345"/>
      <c r="X7254" s="1345"/>
      <c r="Y7254" s="1345"/>
      <c r="Z7254" s="1345"/>
      <c r="AA7254" s="1345"/>
      <c r="AB7254" s="1345"/>
      <c r="AC7254" s="1507">
        <f t="shared" si="2536"/>
        <v>300</v>
      </c>
      <c r="AD7254" s="1508">
        <f t="shared" si="2537"/>
        <v>0</v>
      </c>
      <c r="AE7254" s="14">
        <f t="shared" si="2533"/>
        <v>21.366666666666667</v>
      </c>
      <c r="AF7254" s="14">
        <f t="shared" si="2538"/>
        <v>0</v>
      </c>
      <c r="AG7254" s="14" t="e">
        <f t="shared" si="2539"/>
        <v>#DIV/0!</v>
      </c>
      <c r="AH7254" s="14" t="e">
        <f t="shared" si="2534"/>
        <v>#DIV/0!</v>
      </c>
      <c r="AI7254" s="14">
        <f t="shared" si="2535"/>
        <v>300</v>
      </c>
      <c r="AJ7254" s="1270"/>
    </row>
    <row r="7255" spans="1:36" ht="15.75">
      <c r="A7255" s="1461">
        <f>A7254+1</f>
        <v>46</v>
      </c>
      <c r="B7255" s="1350" t="s">
        <v>10671</v>
      </c>
      <c r="C7255" s="1350" t="s">
        <v>156</v>
      </c>
      <c r="D7255" s="1408">
        <v>0</v>
      </c>
      <c r="E7255" s="1345"/>
      <c r="F7255" s="1345"/>
      <c r="G7255" s="1286">
        <v>50</v>
      </c>
      <c r="H7255" s="1283">
        <f t="shared" ref="H7255:H7267" si="2540">G7255*D7255</f>
        <v>0</v>
      </c>
      <c r="I7255" s="1349">
        <v>45002</v>
      </c>
      <c r="J7255" s="1409" t="s">
        <v>1266</v>
      </c>
      <c r="K7255" s="1345"/>
      <c r="L7255" s="1410"/>
      <c r="M7255" s="1349"/>
      <c r="N7255" s="1345">
        <v>0</v>
      </c>
      <c r="O7255" s="1345">
        <v>0</v>
      </c>
      <c r="P7255" s="1345">
        <v>0</v>
      </c>
      <c r="Q7255" s="1345"/>
      <c r="R7255" s="1345"/>
      <c r="S7255" s="1345"/>
      <c r="T7255" s="1345"/>
      <c r="U7255" s="1345"/>
      <c r="V7255" s="1345"/>
      <c r="W7255" s="1345"/>
      <c r="X7255" s="1345"/>
      <c r="Y7255" s="1345"/>
      <c r="Z7255" s="1345"/>
      <c r="AA7255" s="1345"/>
      <c r="AB7255" s="1345"/>
      <c r="AC7255" s="1507">
        <f t="shared" si="2536"/>
        <v>50</v>
      </c>
      <c r="AD7255" s="1508">
        <f t="shared" si="2537"/>
        <v>0</v>
      </c>
      <c r="AE7255" s="14">
        <f t="shared" si="2533"/>
        <v>8.1333333333333329</v>
      </c>
      <c r="AF7255" s="14">
        <f t="shared" si="2538"/>
        <v>0</v>
      </c>
      <c r="AG7255" s="14" t="e">
        <f t="shared" si="2539"/>
        <v>#DIV/0!</v>
      </c>
      <c r="AH7255" s="14" t="e">
        <f t="shared" si="2534"/>
        <v>#DIV/0!</v>
      </c>
      <c r="AI7255" s="14">
        <f t="shared" si="2535"/>
        <v>50</v>
      </c>
      <c r="AJ7255" s="1270"/>
    </row>
    <row r="7256" spans="1:36" ht="15.75">
      <c r="A7256" s="1461" t="e">
        <f>#REF!+1</f>
        <v>#REF!</v>
      </c>
      <c r="B7256" s="1350" t="s">
        <v>10672</v>
      </c>
      <c r="C7256" s="1350" t="s">
        <v>156</v>
      </c>
      <c r="D7256" s="1408">
        <v>0</v>
      </c>
      <c r="E7256" s="1345"/>
      <c r="F7256" s="1345"/>
      <c r="G7256" s="1286">
        <v>200</v>
      </c>
      <c r="H7256" s="1283">
        <f t="shared" si="2540"/>
        <v>0</v>
      </c>
      <c r="I7256" s="1349">
        <v>45002</v>
      </c>
      <c r="J7256" s="1409" t="s">
        <v>3337</v>
      </c>
      <c r="K7256" s="1345"/>
      <c r="L7256" s="1410"/>
      <c r="M7256" s="1349"/>
      <c r="N7256" s="1345">
        <v>0</v>
      </c>
      <c r="O7256" s="1345">
        <v>0</v>
      </c>
      <c r="P7256" s="1345">
        <v>0</v>
      </c>
      <c r="Q7256" s="1345"/>
      <c r="R7256" s="1345"/>
      <c r="S7256" s="1345"/>
      <c r="T7256" s="1345"/>
      <c r="U7256" s="1345"/>
      <c r="V7256" s="1345"/>
      <c r="W7256" s="1345"/>
      <c r="X7256" s="1345"/>
      <c r="Y7256" s="1345"/>
      <c r="Z7256" s="1345"/>
      <c r="AA7256" s="1345"/>
      <c r="AB7256" s="1345"/>
      <c r="AC7256" s="1507">
        <f t="shared" si="2536"/>
        <v>200</v>
      </c>
      <c r="AD7256" s="1508">
        <f t="shared" si="2537"/>
        <v>0</v>
      </c>
      <c r="AE7256" s="14">
        <f t="shared" si="2533"/>
        <v>16.266666666666666</v>
      </c>
      <c r="AF7256" s="14">
        <f t="shared" si="2538"/>
        <v>0</v>
      </c>
      <c r="AG7256" s="14" t="e">
        <f t="shared" si="2539"/>
        <v>#DIV/0!</v>
      </c>
      <c r="AH7256" s="14" t="e">
        <f t="shared" si="2534"/>
        <v>#DIV/0!</v>
      </c>
      <c r="AI7256" s="14">
        <f t="shared" si="2535"/>
        <v>200</v>
      </c>
      <c r="AJ7256" s="1270"/>
    </row>
    <row r="7257" spans="1:36" ht="15.75">
      <c r="A7257" s="1461" t="e">
        <f>A7256+1</f>
        <v>#REF!</v>
      </c>
      <c r="B7257" s="1350" t="s">
        <v>10673</v>
      </c>
      <c r="C7257" s="1350" t="s">
        <v>143</v>
      </c>
      <c r="D7257" s="1408">
        <v>0</v>
      </c>
      <c r="E7257" s="1345"/>
      <c r="F7257" s="1345"/>
      <c r="G7257" s="1286">
        <v>10</v>
      </c>
      <c r="H7257" s="1283">
        <f t="shared" si="2540"/>
        <v>0</v>
      </c>
      <c r="I7257" s="1349">
        <v>45002</v>
      </c>
      <c r="J7257" s="1409" t="s">
        <v>10614</v>
      </c>
      <c r="K7257" s="1345"/>
      <c r="L7257" s="1410"/>
      <c r="M7257" s="1349"/>
      <c r="N7257" s="1345">
        <v>0</v>
      </c>
      <c r="O7257" s="1345">
        <v>0</v>
      </c>
      <c r="P7257" s="1345">
        <v>0</v>
      </c>
      <c r="Q7257" s="1345"/>
      <c r="R7257" s="1345"/>
      <c r="S7257" s="1345"/>
      <c r="T7257" s="1345"/>
      <c r="U7257" s="1345"/>
      <c r="V7257" s="1345"/>
      <c r="W7257" s="1345"/>
      <c r="X7257" s="1345"/>
      <c r="Y7257" s="1345"/>
      <c r="Z7257" s="1345"/>
      <c r="AA7257" s="1345"/>
      <c r="AB7257" s="1345"/>
      <c r="AC7257" s="1507">
        <f t="shared" si="2536"/>
        <v>10</v>
      </c>
      <c r="AD7257" s="1508">
        <f t="shared" si="2537"/>
        <v>0</v>
      </c>
      <c r="AE7257" s="14">
        <f t="shared" si="2533"/>
        <v>46.733333333333334</v>
      </c>
      <c r="AF7257" s="14">
        <f t="shared" si="2538"/>
        <v>0</v>
      </c>
      <c r="AG7257" s="14" t="e">
        <f t="shared" si="2539"/>
        <v>#DIV/0!</v>
      </c>
      <c r="AH7257" s="14" t="e">
        <f t="shared" si="2534"/>
        <v>#DIV/0!</v>
      </c>
      <c r="AI7257" s="14">
        <f t="shared" si="2535"/>
        <v>10</v>
      </c>
      <c r="AJ7257" s="1270"/>
    </row>
    <row r="7258" spans="1:36" ht="15.75">
      <c r="A7258" s="1461">
        <v>46</v>
      </c>
      <c r="B7258" s="1350" t="s">
        <v>10674</v>
      </c>
      <c r="C7258" s="1350" t="s">
        <v>66</v>
      </c>
      <c r="D7258" s="1408">
        <v>0</v>
      </c>
      <c r="E7258" s="1345"/>
      <c r="F7258" s="1345"/>
      <c r="G7258" s="1286">
        <v>400</v>
      </c>
      <c r="H7258" s="1283">
        <f t="shared" si="2540"/>
        <v>0</v>
      </c>
      <c r="I7258" s="1349">
        <v>45002</v>
      </c>
      <c r="J7258" s="1409" t="s">
        <v>3310</v>
      </c>
      <c r="K7258" s="1345"/>
      <c r="L7258" s="1410"/>
      <c r="M7258" s="1349"/>
      <c r="N7258" s="1345">
        <v>0</v>
      </c>
      <c r="O7258" s="1345">
        <v>0</v>
      </c>
      <c r="P7258" s="1345">
        <v>0</v>
      </c>
      <c r="Q7258" s="1345"/>
      <c r="R7258" s="1345"/>
      <c r="S7258" s="1345"/>
      <c r="T7258" s="1345"/>
      <c r="U7258" s="1345"/>
      <c r="V7258" s="1345"/>
      <c r="W7258" s="1345"/>
      <c r="X7258" s="1345"/>
      <c r="Y7258" s="1345"/>
      <c r="Z7258" s="1345"/>
      <c r="AA7258" s="1345"/>
      <c r="AB7258" s="1345"/>
      <c r="AC7258" s="1507">
        <f t="shared" si="2536"/>
        <v>400</v>
      </c>
      <c r="AD7258" s="1508">
        <f t="shared" si="2537"/>
        <v>0</v>
      </c>
      <c r="AE7258" s="14">
        <f t="shared" si="2533"/>
        <v>45.7</v>
      </c>
      <c r="AF7258" s="14">
        <f t="shared" si="2538"/>
        <v>0</v>
      </c>
      <c r="AG7258" s="14" t="e">
        <f t="shared" si="2539"/>
        <v>#DIV/0!</v>
      </c>
      <c r="AH7258" s="14" t="e">
        <f t="shared" si="2534"/>
        <v>#DIV/0!</v>
      </c>
      <c r="AI7258" s="14">
        <f t="shared" si="2535"/>
        <v>400</v>
      </c>
      <c r="AJ7258" s="1270"/>
    </row>
    <row r="7259" spans="1:36" ht="15.75">
      <c r="A7259" s="1461">
        <f>A7258+1</f>
        <v>47</v>
      </c>
      <c r="B7259" s="1350" t="s">
        <v>10675</v>
      </c>
      <c r="C7259" s="1350" t="s">
        <v>66</v>
      </c>
      <c r="D7259" s="1408">
        <v>0</v>
      </c>
      <c r="E7259" s="1345"/>
      <c r="F7259" s="1345"/>
      <c r="G7259" s="1286">
        <v>50</v>
      </c>
      <c r="H7259" s="1283">
        <f t="shared" si="2540"/>
        <v>0</v>
      </c>
      <c r="I7259" s="1349">
        <v>45002</v>
      </c>
      <c r="J7259" s="1409" t="s">
        <v>3327</v>
      </c>
      <c r="K7259" s="1345"/>
      <c r="L7259" s="1410"/>
      <c r="M7259" s="1349"/>
      <c r="N7259" s="1345">
        <v>0</v>
      </c>
      <c r="O7259" s="1345">
        <v>0</v>
      </c>
      <c r="P7259" s="1345">
        <v>0</v>
      </c>
      <c r="Q7259" s="1345"/>
      <c r="R7259" s="1345"/>
      <c r="S7259" s="1345"/>
      <c r="T7259" s="1345"/>
      <c r="U7259" s="1345"/>
      <c r="V7259" s="1345"/>
      <c r="W7259" s="1345"/>
      <c r="X7259" s="1345"/>
      <c r="Y7259" s="1345"/>
      <c r="Z7259" s="1345"/>
      <c r="AA7259" s="1345"/>
      <c r="AB7259" s="1345"/>
      <c r="AC7259" s="1507">
        <f t="shared" si="2536"/>
        <v>50</v>
      </c>
      <c r="AD7259" s="1508">
        <f t="shared" si="2537"/>
        <v>0</v>
      </c>
      <c r="AE7259" s="14">
        <f t="shared" si="2533"/>
        <v>44.666666666666664</v>
      </c>
      <c r="AF7259" s="14">
        <f t="shared" si="2538"/>
        <v>0</v>
      </c>
      <c r="AG7259" s="14" t="e">
        <f t="shared" si="2539"/>
        <v>#DIV/0!</v>
      </c>
      <c r="AH7259" s="14" t="e">
        <f t="shared" si="2534"/>
        <v>#DIV/0!</v>
      </c>
      <c r="AI7259" s="14">
        <f t="shared" si="2535"/>
        <v>50</v>
      </c>
      <c r="AJ7259" s="1270"/>
    </row>
    <row r="7260" spans="1:36" ht="15.75">
      <c r="A7260" s="1461">
        <f>A7259+1</f>
        <v>48</v>
      </c>
      <c r="B7260" s="1350" t="s">
        <v>10676</v>
      </c>
      <c r="C7260" s="1350" t="s">
        <v>573</v>
      </c>
      <c r="D7260" s="1408">
        <v>0</v>
      </c>
      <c r="E7260" s="1345"/>
      <c r="F7260" s="1345"/>
      <c r="G7260" s="1286">
        <v>60000</v>
      </c>
      <c r="H7260" s="1283">
        <f t="shared" si="2540"/>
        <v>0</v>
      </c>
      <c r="I7260" s="1349">
        <v>45002</v>
      </c>
      <c r="J7260" s="1409" t="s">
        <v>3301</v>
      </c>
      <c r="K7260" s="1345"/>
      <c r="L7260" s="1410"/>
      <c r="M7260" s="1349"/>
      <c r="N7260" s="1345">
        <v>0</v>
      </c>
      <c r="O7260" s="1345">
        <v>0</v>
      </c>
      <c r="P7260" s="1345">
        <v>380</v>
      </c>
      <c r="Q7260" s="1345"/>
      <c r="R7260" s="1345"/>
      <c r="S7260" s="1345"/>
      <c r="T7260" s="1345"/>
      <c r="U7260" s="1345"/>
      <c r="V7260" s="1345"/>
      <c r="W7260" s="1345"/>
      <c r="X7260" s="1345"/>
      <c r="Y7260" s="1345"/>
      <c r="Z7260" s="1345"/>
      <c r="AA7260" s="1345"/>
      <c r="AB7260" s="1345"/>
      <c r="AC7260" s="1507">
        <f t="shared" si="2536"/>
        <v>59620</v>
      </c>
      <c r="AD7260" s="1508">
        <f t="shared" si="2537"/>
        <v>0</v>
      </c>
      <c r="AE7260" s="14">
        <f t="shared" si="2533"/>
        <v>6.1</v>
      </c>
      <c r="AF7260" s="14">
        <f t="shared" si="2538"/>
        <v>126.66666666666667</v>
      </c>
      <c r="AG7260" s="14">
        <f t="shared" si="2539"/>
        <v>470.68421052631578</v>
      </c>
      <c r="AH7260" s="14">
        <f t="shared" si="2534"/>
        <v>464.58421052631576</v>
      </c>
      <c r="AI7260" s="14">
        <f t="shared" si="2535"/>
        <v>58847.333333333336</v>
      </c>
      <c r="AJ7260" s="1270"/>
    </row>
    <row r="7261" spans="1:36" ht="15.75">
      <c r="A7261" s="1461">
        <v>47</v>
      </c>
      <c r="B7261" s="1350" t="s">
        <v>10677</v>
      </c>
      <c r="C7261" s="1350" t="s">
        <v>66</v>
      </c>
      <c r="D7261" s="1408">
        <v>0</v>
      </c>
      <c r="E7261" s="1345"/>
      <c r="F7261" s="1345"/>
      <c r="G7261" s="1286">
        <v>144000</v>
      </c>
      <c r="H7261" s="1283">
        <f t="shared" si="2540"/>
        <v>0</v>
      </c>
      <c r="I7261" s="1349">
        <v>45002</v>
      </c>
      <c r="J7261" s="1409" t="s">
        <v>3309</v>
      </c>
      <c r="K7261" s="1345"/>
      <c r="L7261" s="1410"/>
      <c r="M7261" s="1349"/>
      <c r="N7261" s="1345">
        <v>0</v>
      </c>
      <c r="O7261" s="1345">
        <v>0</v>
      </c>
      <c r="P7261" s="1345">
        <v>0</v>
      </c>
      <c r="Q7261" s="1345"/>
      <c r="R7261" s="1345"/>
      <c r="S7261" s="1345"/>
      <c r="T7261" s="1345"/>
      <c r="U7261" s="1345"/>
      <c r="V7261" s="1345"/>
      <c r="W7261" s="1345"/>
      <c r="X7261" s="1345"/>
      <c r="Y7261" s="1345"/>
      <c r="Z7261" s="1345"/>
      <c r="AA7261" s="1345"/>
      <c r="AB7261" s="1345"/>
      <c r="AC7261" s="1507">
        <f t="shared" si="2536"/>
        <v>144000</v>
      </c>
      <c r="AD7261" s="1508">
        <f t="shared" si="2537"/>
        <v>0</v>
      </c>
      <c r="AE7261" s="14">
        <f t="shared" si="2533"/>
        <v>34.56666666666667</v>
      </c>
      <c r="AF7261" s="14">
        <f t="shared" si="2538"/>
        <v>0</v>
      </c>
      <c r="AG7261" s="14" t="e">
        <f t="shared" si="2539"/>
        <v>#DIV/0!</v>
      </c>
      <c r="AH7261" s="14" t="e">
        <f t="shared" si="2534"/>
        <v>#DIV/0!</v>
      </c>
      <c r="AI7261" s="14">
        <f t="shared" si="2535"/>
        <v>144000</v>
      </c>
      <c r="AJ7261" s="1270"/>
    </row>
    <row r="7262" spans="1:36" ht="15.75">
      <c r="A7262" s="1461">
        <f>A7261+1</f>
        <v>48</v>
      </c>
      <c r="B7262" s="1350" t="s">
        <v>10677</v>
      </c>
      <c r="C7262" s="1350" t="s">
        <v>66</v>
      </c>
      <c r="D7262" s="1408">
        <v>0</v>
      </c>
      <c r="E7262" s="1345"/>
      <c r="F7262" s="1345"/>
      <c r="G7262" s="1286">
        <v>43200</v>
      </c>
      <c r="H7262" s="1283">
        <f t="shared" si="2540"/>
        <v>0</v>
      </c>
      <c r="I7262" s="1349">
        <v>45002</v>
      </c>
      <c r="J7262" s="1409" t="s">
        <v>3309</v>
      </c>
      <c r="K7262" s="1345"/>
      <c r="L7262" s="1410"/>
      <c r="M7262" s="1349"/>
      <c r="N7262" s="1345">
        <v>0</v>
      </c>
      <c r="O7262" s="1345">
        <v>0</v>
      </c>
      <c r="P7262" s="1345">
        <v>0</v>
      </c>
      <c r="Q7262" s="1345"/>
      <c r="R7262" s="1345"/>
      <c r="S7262" s="1345"/>
      <c r="T7262" s="1345"/>
      <c r="U7262" s="1345"/>
      <c r="V7262" s="1345"/>
      <c r="W7262" s="1345"/>
      <c r="X7262" s="1345"/>
      <c r="Y7262" s="1345"/>
      <c r="Z7262" s="1345"/>
      <c r="AA7262" s="1345"/>
      <c r="AB7262" s="1345"/>
      <c r="AC7262" s="1507">
        <f t="shared" si="2536"/>
        <v>43200</v>
      </c>
      <c r="AD7262" s="1508">
        <f t="shared" si="2537"/>
        <v>0</v>
      </c>
      <c r="AE7262" s="14">
        <f t="shared" si="2533"/>
        <v>34.56666666666667</v>
      </c>
      <c r="AF7262" s="14">
        <f t="shared" si="2538"/>
        <v>0</v>
      </c>
      <c r="AG7262" s="14" t="e">
        <f t="shared" si="2539"/>
        <v>#DIV/0!</v>
      </c>
      <c r="AH7262" s="14" t="e">
        <f t="shared" si="2534"/>
        <v>#DIV/0!</v>
      </c>
      <c r="AI7262" s="14">
        <f t="shared" si="2535"/>
        <v>43200</v>
      </c>
      <c r="AJ7262" s="1270"/>
    </row>
    <row r="7263" spans="1:36" ht="15.75">
      <c r="A7263" s="1461">
        <f>A7262+1</f>
        <v>49</v>
      </c>
      <c r="B7263" s="1350" t="s">
        <v>10287</v>
      </c>
      <c r="C7263" s="1350" t="s">
        <v>66</v>
      </c>
      <c r="D7263" s="1408">
        <v>0</v>
      </c>
      <c r="E7263" s="1345"/>
      <c r="F7263" s="1345"/>
      <c r="G7263" s="1286">
        <v>4000</v>
      </c>
      <c r="H7263" s="1283">
        <f t="shared" si="2540"/>
        <v>0</v>
      </c>
      <c r="I7263" s="1349">
        <v>45002</v>
      </c>
      <c r="J7263" s="1409" t="s">
        <v>3332</v>
      </c>
      <c r="K7263" s="1345"/>
      <c r="L7263" s="1410"/>
      <c r="M7263" s="1349"/>
      <c r="N7263" s="1345">
        <v>0</v>
      </c>
      <c r="O7263" s="1345">
        <v>0</v>
      </c>
      <c r="P7263" s="1345">
        <v>0</v>
      </c>
      <c r="Q7263" s="1345"/>
      <c r="R7263" s="1345"/>
      <c r="S7263" s="1345"/>
      <c r="T7263" s="1345"/>
      <c r="U7263" s="1345"/>
      <c r="V7263" s="1345"/>
      <c r="W7263" s="1345"/>
      <c r="X7263" s="1345"/>
      <c r="Y7263" s="1345"/>
      <c r="Z7263" s="1345"/>
      <c r="AA7263" s="1345"/>
      <c r="AB7263" s="1345"/>
      <c r="AC7263" s="1507">
        <f t="shared" si="2536"/>
        <v>4000</v>
      </c>
      <c r="AD7263" s="1508">
        <f t="shared" si="2537"/>
        <v>0</v>
      </c>
      <c r="AE7263" s="14">
        <f t="shared" si="2533"/>
        <v>29.466666666666665</v>
      </c>
      <c r="AF7263" s="14">
        <f t="shared" si="2538"/>
        <v>0</v>
      </c>
      <c r="AG7263" s="14" t="e">
        <f t="shared" si="2539"/>
        <v>#DIV/0!</v>
      </c>
      <c r="AH7263" s="14" t="e">
        <f t="shared" si="2534"/>
        <v>#DIV/0!</v>
      </c>
      <c r="AI7263" s="14">
        <f t="shared" si="2535"/>
        <v>4000</v>
      </c>
      <c r="AJ7263" s="1270"/>
    </row>
    <row r="7264" spans="1:36" ht="15.75">
      <c r="A7264" s="1461">
        <v>48</v>
      </c>
      <c r="B7264" s="1350" t="s">
        <v>10678</v>
      </c>
      <c r="C7264" s="1350" t="s">
        <v>66</v>
      </c>
      <c r="D7264" s="1408">
        <v>0</v>
      </c>
      <c r="E7264" s="1345"/>
      <c r="F7264" s="1345"/>
      <c r="G7264" s="1286">
        <v>3</v>
      </c>
      <c r="H7264" s="1283">
        <f t="shared" si="2540"/>
        <v>0</v>
      </c>
      <c r="I7264" s="1349">
        <v>45002</v>
      </c>
      <c r="J7264" s="1409" t="s">
        <v>3277</v>
      </c>
      <c r="K7264" s="1345"/>
      <c r="L7264" s="1410"/>
      <c r="M7264" s="1349"/>
      <c r="N7264" s="1345">
        <v>0</v>
      </c>
      <c r="O7264" s="1345">
        <v>0</v>
      </c>
      <c r="P7264" s="1345">
        <v>0</v>
      </c>
      <c r="Q7264" s="1345"/>
      <c r="R7264" s="1345"/>
      <c r="S7264" s="1345"/>
      <c r="T7264" s="1345"/>
      <c r="U7264" s="1345"/>
      <c r="V7264" s="1345"/>
      <c r="W7264" s="1345"/>
      <c r="X7264" s="1345"/>
      <c r="Y7264" s="1345"/>
      <c r="Z7264" s="1345"/>
      <c r="AA7264" s="1345"/>
      <c r="AB7264" s="1345"/>
      <c r="AC7264" s="1507">
        <f t="shared" si="2536"/>
        <v>3</v>
      </c>
      <c r="AD7264" s="1508">
        <f t="shared" si="2537"/>
        <v>0</v>
      </c>
      <c r="AE7264" s="14">
        <f t="shared" si="2533"/>
        <v>20.333333333333332</v>
      </c>
      <c r="AF7264" s="14">
        <f t="shared" si="2538"/>
        <v>0</v>
      </c>
      <c r="AG7264" s="14" t="e">
        <f t="shared" si="2539"/>
        <v>#DIV/0!</v>
      </c>
      <c r="AH7264" s="14" t="e">
        <f t="shared" si="2534"/>
        <v>#DIV/0!</v>
      </c>
      <c r="AI7264" s="14">
        <f t="shared" si="2535"/>
        <v>3</v>
      </c>
      <c r="AJ7264" s="1270"/>
    </row>
    <row r="7265" spans="1:36" ht="15.75">
      <c r="A7265" s="1461">
        <f>A7264+1</f>
        <v>49</v>
      </c>
      <c r="B7265" s="1350" t="s">
        <v>10679</v>
      </c>
      <c r="C7265" s="1350" t="s">
        <v>66</v>
      </c>
      <c r="D7265" s="1408">
        <v>0</v>
      </c>
      <c r="E7265" s="1345"/>
      <c r="F7265" s="1345"/>
      <c r="G7265" s="1286">
        <v>1600</v>
      </c>
      <c r="H7265" s="1283">
        <f t="shared" si="2540"/>
        <v>0</v>
      </c>
      <c r="I7265" s="1349">
        <v>45002</v>
      </c>
      <c r="J7265" s="1409" t="s">
        <v>3277</v>
      </c>
      <c r="K7265" s="1345"/>
      <c r="L7265" s="1410"/>
      <c r="M7265" s="1349"/>
      <c r="N7265" s="1345">
        <v>0</v>
      </c>
      <c r="O7265" s="1345">
        <v>0</v>
      </c>
      <c r="P7265" s="1345">
        <v>0</v>
      </c>
      <c r="Q7265" s="1345"/>
      <c r="R7265" s="1345"/>
      <c r="S7265" s="1345"/>
      <c r="T7265" s="1345"/>
      <c r="U7265" s="1345"/>
      <c r="V7265" s="1345"/>
      <c r="W7265" s="1345"/>
      <c r="X7265" s="1345"/>
      <c r="Y7265" s="1345"/>
      <c r="Z7265" s="1345"/>
      <c r="AA7265" s="1345"/>
      <c r="AB7265" s="1345"/>
      <c r="AC7265" s="1507">
        <f t="shared" si="2536"/>
        <v>1600</v>
      </c>
      <c r="AD7265" s="1508">
        <f t="shared" si="2537"/>
        <v>0</v>
      </c>
      <c r="AE7265" s="14">
        <f t="shared" si="2533"/>
        <v>20.333333333333332</v>
      </c>
      <c r="AF7265" s="14">
        <f t="shared" si="2538"/>
        <v>0</v>
      </c>
      <c r="AG7265" s="14" t="e">
        <f t="shared" si="2539"/>
        <v>#DIV/0!</v>
      </c>
      <c r="AH7265" s="14" t="e">
        <f t="shared" si="2534"/>
        <v>#DIV/0!</v>
      </c>
      <c r="AI7265" s="14">
        <f t="shared" si="2535"/>
        <v>1600</v>
      </c>
      <c r="AJ7265" s="1270"/>
    </row>
    <row r="7266" spans="1:36" ht="15.75">
      <c r="A7266" s="1461">
        <v>50</v>
      </c>
      <c r="B7266" s="1350" t="s">
        <v>10680</v>
      </c>
      <c r="C7266" s="1350" t="s">
        <v>66</v>
      </c>
      <c r="D7266" s="1408">
        <v>0</v>
      </c>
      <c r="E7266" s="1345"/>
      <c r="F7266" s="1345"/>
      <c r="G7266" s="1286">
        <v>200</v>
      </c>
      <c r="H7266" s="1283">
        <f t="shared" si="2540"/>
        <v>0</v>
      </c>
      <c r="I7266" s="1349">
        <v>45002</v>
      </c>
      <c r="J7266" s="1409" t="s">
        <v>3295</v>
      </c>
      <c r="K7266" s="1345"/>
      <c r="L7266" s="1410"/>
      <c r="M7266" s="1349"/>
      <c r="N7266" s="1345">
        <v>0</v>
      </c>
      <c r="O7266" s="1345">
        <v>0</v>
      </c>
      <c r="P7266" s="1345">
        <v>0</v>
      </c>
      <c r="Q7266" s="1345"/>
      <c r="R7266" s="1345"/>
      <c r="S7266" s="1345"/>
      <c r="T7266" s="1345"/>
      <c r="U7266" s="1345"/>
      <c r="V7266" s="1345"/>
      <c r="W7266" s="1345"/>
      <c r="X7266" s="1345"/>
      <c r="Y7266" s="1345"/>
      <c r="Z7266" s="1345"/>
      <c r="AA7266" s="1345"/>
      <c r="AB7266" s="1345"/>
      <c r="AC7266" s="1507">
        <f t="shared" si="2536"/>
        <v>200</v>
      </c>
      <c r="AD7266" s="1508">
        <f t="shared" si="2537"/>
        <v>0</v>
      </c>
      <c r="AE7266" s="14">
        <f t="shared" si="2533"/>
        <v>21.366666666666667</v>
      </c>
      <c r="AF7266" s="14">
        <f t="shared" si="2538"/>
        <v>0</v>
      </c>
      <c r="AG7266" s="14" t="e">
        <f t="shared" si="2539"/>
        <v>#DIV/0!</v>
      </c>
      <c r="AH7266" s="14" t="e">
        <f t="shared" si="2534"/>
        <v>#DIV/0!</v>
      </c>
      <c r="AI7266" s="14">
        <f t="shared" si="2535"/>
        <v>200</v>
      </c>
      <c r="AJ7266" s="1270"/>
    </row>
    <row r="7267" spans="1:36" ht="15.75">
      <c r="A7267" s="1461">
        <v>51</v>
      </c>
      <c r="B7267" s="1350" t="s">
        <v>10681</v>
      </c>
      <c r="C7267" s="1350" t="s">
        <v>66</v>
      </c>
      <c r="D7267" s="1408">
        <v>0</v>
      </c>
      <c r="E7267" s="1345"/>
      <c r="F7267" s="1345"/>
      <c r="G7267" s="1286">
        <v>96</v>
      </c>
      <c r="H7267" s="1283">
        <f t="shared" si="2540"/>
        <v>0</v>
      </c>
      <c r="I7267" s="1349">
        <v>45002</v>
      </c>
      <c r="J7267" s="1409" t="s">
        <v>10682</v>
      </c>
      <c r="K7267" s="1345"/>
      <c r="L7267" s="1410"/>
      <c r="M7267" s="1349"/>
      <c r="N7267" s="1345">
        <v>0</v>
      </c>
      <c r="O7267" s="1345">
        <v>0</v>
      </c>
      <c r="P7267" s="1345">
        <v>23.9</v>
      </c>
      <c r="Q7267" s="1345"/>
      <c r="R7267" s="1345"/>
      <c r="S7267" s="1345"/>
      <c r="T7267" s="1345"/>
      <c r="U7267" s="1345"/>
      <c r="V7267" s="1345"/>
      <c r="W7267" s="1345"/>
      <c r="X7267" s="1345"/>
      <c r="Y7267" s="1345"/>
      <c r="Z7267" s="1345"/>
      <c r="AA7267" s="1345"/>
      <c r="AB7267" s="1345"/>
      <c r="AC7267" s="1507">
        <f t="shared" si="2536"/>
        <v>72.099999999999994</v>
      </c>
      <c r="AD7267" s="1508">
        <f t="shared" si="2537"/>
        <v>0</v>
      </c>
      <c r="AE7267" s="14">
        <f t="shared" si="2533"/>
        <v>1</v>
      </c>
      <c r="AF7267" s="14">
        <f t="shared" si="2538"/>
        <v>7.9666666666666659</v>
      </c>
      <c r="AG7267" s="14">
        <f t="shared" si="2539"/>
        <v>9.05020920502092</v>
      </c>
      <c r="AH7267" s="14">
        <f t="shared" si="2534"/>
        <v>8.05020920502092</v>
      </c>
      <c r="AI7267" s="14">
        <f t="shared" si="2535"/>
        <v>64.133333333333326</v>
      </c>
      <c r="AJ7267" s="1270"/>
    </row>
    <row r="7268" spans="1:36" ht="15" customHeight="1">
      <c r="A7268" s="4735" t="s">
        <v>55</v>
      </c>
      <c r="B7268" s="4736"/>
      <c r="C7268" s="4736"/>
      <c r="D7268" s="4736"/>
      <c r="E7268" s="4736"/>
      <c r="F7268" s="4736"/>
      <c r="G7268" s="4736"/>
      <c r="H7268" s="4736"/>
      <c r="I7268" s="4736"/>
      <c r="J7268" s="4736"/>
      <c r="K7268" s="4736"/>
      <c r="L7268" s="4736"/>
      <c r="M7268" s="4736"/>
      <c r="N7268" s="4736"/>
      <c r="O7268" s="4736"/>
      <c r="P7268" s="4736"/>
      <c r="Q7268" s="4736"/>
      <c r="R7268" s="4736"/>
      <c r="S7268" s="4736"/>
      <c r="T7268" s="4736"/>
      <c r="U7268" s="4736"/>
      <c r="V7268" s="4736"/>
      <c r="W7268" s="4736"/>
      <c r="X7268" s="4736"/>
      <c r="Y7268" s="4736"/>
      <c r="Z7268" s="4736"/>
      <c r="AA7268" s="4736"/>
      <c r="AB7268" s="4736"/>
      <c r="AC7268" s="4736"/>
      <c r="AD7268" s="4736"/>
      <c r="AE7268" s="4736"/>
      <c r="AF7268" s="4736"/>
      <c r="AG7268" s="4736"/>
      <c r="AH7268" s="4736"/>
      <c r="AI7268" s="4736"/>
      <c r="AJ7268" s="4737"/>
    </row>
    <row r="7269" spans="1:36" ht="15.75" customHeight="1">
      <c r="A7269" s="4732" t="s">
        <v>19</v>
      </c>
      <c r="B7269" s="4733"/>
      <c r="C7269" s="4733"/>
      <c r="D7269" s="4733"/>
      <c r="E7269" s="4733"/>
      <c r="F7269" s="4733"/>
      <c r="G7269" s="4733"/>
      <c r="H7269" s="4733"/>
      <c r="I7269" s="4733"/>
      <c r="J7269" s="4733"/>
      <c r="K7269" s="4733"/>
      <c r="L7269" s="4733"/>
      <c r="M7269" s="4733"/>
      <c r="N7269" s="4733"/>
      <c r="O7269" s="4733"/>
      <c r="P7269" s="4733"/>
      <c r="Q7269" s="4733"/>
      <c r="R7269" s="4733"/>
      <c r="S7269" s="4733"/>
      <c r="T7269" s="4733"/>
      <c r="U7269" s="4733"/>
      <c r="V7269" s="4733"/>
      <c r="W7269" s="4733"/>
      <c r="X7269" s="4733"/>
      <c r="Y7269" s="4733"/>
      <c r="Z7269" s="4733"/>
      <c r="AA7269" s="4733"/>
      <c r="AB7269" s="4733"/>
      <c r="AC7269" s="4733"/>
      <c r="AD7269" s="4733"/>
      <c r="AE7269" s="4733"/>
      <c r="AF7269" s="4733"/>
      <c r="AG7269" s="4733"/>
      <c r="AH7269" s="4733"/>
      <c r="AI7269" s="4733"/>
      <c r="AJ7269" s="4734"/>
    </row>
    <row r="7270" spans="1:36" ht="15.75" customHeight="1">
      <c r="A7270" s="4732" t="s">
        <v>1861</v>
      </c>
      <c r="B7270" s="4733"/>
      <c r="C7270" s="4733"/>
      <c r="D7270" s="4733"/>
      <c r="E7270" s="4733"/>
      <c r="F7270" s="4733"/>
      <c r="G7270" s="4733"/>
      <c r="H7270" s="4733"/>
      <c r="I7270" s="4733"/>
      <c r="J7270" s="4733"/>
      <c r="K7270" s="4733"/>
      <c r="L7270" s="4733"/>
      <c r="M7270" s="4733"/>
      <c r="N7270" s="4733"/>
      <c r="O7270" s="4733"/>
      <c r="P7270" s="4733"/>
      <c r="Q7270" s="4733"/>
      <c r="R7270" s="4733"/>
      <c r="S7270" s="4733"/>
      <c r="T7270" s="4733"/>
      <c r="U7270" s="4733"/>
      <c r="V7270" s="4733"/>
      <c r="W7270" s="4733"/>
      <c r="X7270" s="4733"/>
      <c r="Y7270" s="4733"/>
      <c r="Z7270" s="4733"/>
      <c r="AA7270" s="4733"/>
      <c r="AB7270" s="4733"/>
      <c r="AC7270" s="4733"/>
      <c r="AD7270" s="4733"/>
      <c r="AE7270" s="4733"/>
      <c r="AF7270" s="4733"/>
      <c r="AG7270" s="4733"/>
      <c r="AH7270" s="4733"/>
      <c r="AI7270" s="4733"/>
      <c r="AJ7270" s="4734"/>
    </row>
    <row r="7271" spans="1:36" ht="15.75">
      <c r="A7271" s="1487">
        <v>3</v>
      </c>
      <c r="B7271" s="366" t="s">
        <v>1862</v>
      </c>
      <c r="C7271" s="366" t="s">
        <v>78</v>
      </c>
      <c r="D7271" s="367">
        <v>4098100</v>
      </c>
      <c r="E7271" s="366">
        <v>1</v>
      </c>
      <c r="F7271" s="368">
        <f t="shared" ref="F7271:F7300" si="2541">D7271*E7271</f>
        <v>4098100</v>
      </c>
      <c r="G7271" s="366">
        <v>0</v>
      </c>
      <c r="H7271" s="366">
        <v>0</v>
      </c>
      <c r="I7271" s="369">
        <v>44168</v>
      </c>
      <c r="J7271" s="369">
        <v>45657</v>
      </c>
      <c r="K7271" s="365"/>
      <c r="L7271" s="365">
        <v>1275</v>
      </c>
      <c r="M7271" s="370">
        <v>44154</v>
      </c>
      <c r="N7271" s="365">
        <v>0</v>
      </c>
      <c r="O7271" s="365">
        <v>0</v>
      </c>
      <c r="P7271" s="365">
        <v>0</v>
      </c>
      <c r="Q7271" s="365"/>
      <c r="R7271" s="365"/>
      <c r="S7271" s="365"/>
      <c r="T7271" s="365"/>
      <c r="U7271" s="365"/>
      <c r="V7271" s="365"/>
      <c r="W7271" s="365"/>
      <c r="X7271" s="365"/>
      <c r="Y7271" s="365"/>
      <c r="Z7271" s="365"/>
      <c r="AA7271" s="365"/>
      <c r="AB7271" s="365"/>
      <c r="AC7271" s="1507">
        <f t="shared" ref="AC7271:AC7300" si="2542">E7271+G7271-N7271-O7271-AA7271-P7271-Q7271-R7271-S7271-T7271-U7271-V7271-W7271-X7271-Y7271</f>
        <v>1</v>
      </c>
      <c r="AD7271" s="1508">
        <f t="shared" ref="AD7271:AD7300" si="2543">D7271*AC7271</f>
        <v>4098100</v>
      </c>
      <c r="AE7271" s="14">
        <f t="shared" ref="AE7271:AE7300" si="2544">(J7271-"01.04.2023")/30</f>
        <v>21.333333333333332</v>
      </c>
      <c r="AF7271" s="14">
        <f t="shared" ref="AF7271:AF7300" si="2545">(N7271+O7271+P7271+Q7271+R7271+S7271+T7271+U7271+V7271+W7271+X7271+Y7271)/3</f>
        <v>0</v>
      </c>
      <c r="AG7271" s="14" t="e">
        <f t="shared" ref="AG7271:AG7300" si="2546">AC7271/AF7271</f>
        <v>#DIV/0!</v>
      </c>
      <c r="AH7271" s="14" t="e">
        <f t="shared" ref="AH7271:AH7300" si="2547">AG7271-AE7271</f>
        <v>#DIV/0!</v>
      </c>
      <c r="AI7271" s="14">
        <f t="shared" ref="AI7271:AI7300" si="2548">AC7271-(AE7271*AF7271)</f>
        <v>1</v>
      </c>
      <c r="AJ7271" s="365"/>
    </row>
    <row r="7272" spans="1:36" ht="15.75">
      <c r="A7272" s="1487"/>
      <c r="B7272" s="366" t="s">
        <v>1863</v>
      </c>
      <c r="C7272" s="366" t="s">
        <v>78</v>
      </c>
      <c r="D7272" s="367">
        <v>15889.5</v>
      </c>
      <c r="E7272" s="366">
        <v>9</v>
      </c>
      <c r="F7272" s="368">
        <f t="shared" si="2541"/>
        <v>143005.5</v>
      </c>
      <c r="G7272" s="366">
        <v>0</v>
      </c>
      <c r="H7272" s="366">
        <v>0</v>
      </c>
      <c r="I7272" s="369">
        <v>43816</v>
      </c>
      <c r="J7272" s="369">
        <v>45174</v>
      </c>
      <c r="K7272" s="365"/>
      <c r="L7272" s="365">
        <v>1399</v>
      </c>
      <c r="M7272" s="370">
        <v>43808</v>
      </c>
      <c r="N7272" s="365">
        <v>2</v>
      </c>
      <c r="O7272" s="365">
        <v>0</v>
      </c>
      <c r="P7272" s="365">
        <v>0</v>
      </c>
      <c r="Q7272" s="365"/>
      <c r="R7272" s="365"/>
      <c r="S7272" s="365"/>
      <c r="T7272" s="365"/>
      <c r="U7272" s="365"/>
      <c r="V7272" s="365"/>
      <c r="W7272" s="365"/>
      <c r="X7272" s="365"/>
      <c r="Y7272" s="365"/>
      <c r="Z7272" s="365"/>
      <c r="AA7272" s="365"/>
      <c r="AB7272" s="365"/>
      <c r="AC7272" s="1507">
        <f t="shared" si="2542"/>
        <v>7</v>
      </c>
      <c r="AD7272" s="1508">
        <f t="shared" si="2543"/>
        <v>111226.5</v>
      </c>
      <c r="AE7272" s="14">
        <f t="shared" si="2544"/>
        <v>5.2333333333333334</v>
      </c>
      <c r="AF7272" s="14">
        <f t="shared" si="2545"/>
        <v>0.66666666666666663</v>
      </c>
      <c r="AG7272" s="14">
        <f t="shared" si="2546"/>
        <v>10.5</v>
      </c>
      <c r="AH7272" s="14">
        <f t="shared" si="2547"/>
        <v>5.2666666666666666</v>
      </c>
      <c r="AI7272" s="14">
        <f t="shared" si="2548"/>
        <v>3.5111111111111111</v>
      </c>
      <c r="AJ7272" s="365"/>
    </row>
    <row r="7273" spans="1:36" ht="30">
      <c r="A7273" s="1487"/>
      <c r="B7273" s="366" t="s">
        <v>7192</v>
      </c>
      <c r="C7273" s="366" t="s">
        <v>78</v>
      </c>
      <c r="D7273" s="367">
        <v>20843.599999999999</v>
      </c>
      <c r="E7273" s="366">
        <v>34</v>
      </c>
      <c r="F7273" s="368">
        <f t="shared" si="2541"/>
        <v>708682.39999999991</v>
      </c>
      <c r="G7273" s="366">
        <v>0</v>
      </c>
      <c r="H7273" s="366">
        <v>0</v>
      </c>
      <c r="I7273" s="369">
        <v>43816</v>
      </c>
      <c r="J7273" s="369">
        <v>45536</v>
      </c>
      <c r="K7273" s="365"/>
      <c r="L7273" s="365">
        <v>1399</v>
      </c>
      <c r="M7273" s="370">
        <v>43808</v>
      </c>
      <c r="N7273" s="365">
        <v>0</v>
      </c>
      <c r="O7273" s="365">
        <v>1</v>
      </c>
      <c r="P7273" s="365">
        <v>0</v>
      </c>
      <c r="Q7273" s="365"/>
      <c r="R7273" s="365"/>
      <c r="S7273" s="365"/>
      <c r="T7273" s="365"/>
      <c r="U7273" s="365"/>
      <c r="V7273" s="365"/>
      <c r="W7273" s="365"/>
      <c r="X7273" s="365"/>
      <c r="Y7273" s="365"/>
      <c r="Z7273" s="365"/>
      <c r="AA7273" s="365"/>
      <c r="AB7273" s="365"/>
      <c r="AC7273" s="1507">
        <f t="shared" si="2542"/>
        <v>33</v>
      </c>
      <c r="AD7273" s="1508">
        <f t="shared" si="2543"/>
        <v>687838.79999999993</v>
      </c>
      <c r="AE7273" s="14">
        <f t="shared" si="2544"/>
        <v>17.3</v>
      </c>
      <c r="AF7273" s="14">
        <f t="shared" si="2545"/>
        <v>0.33333333333333331</v>
      </c>
      <c r="AG7273" s="14">
        <f t="shared" si="2546"/>
        <v>99</v>
      </c>
      <c r="AH7273" s="14">
        <f t="shared" si="2547"/>
        <v>81.7</v>
      </c>
      <c r="AI7273" s="14">
        <f t="shared" si="2548"/>
        <v>27.233333333333334</v>
      </c>
      <c r="AJ7273" s="365"/>
    </row>
    <row r="7274" spans="1:36" ht="15.75">
      <c r="A7274" s="1487"/>
      <c r="B7274" s="366" t="s">
        <v>7193</v>
      </c>
      <c r="C7274" s="366" t="s">
        <v>78</v>
      </c>
      <c r="D7274" s="367">
        <v>22470</v>
      </c>
      <c r="E7274" s="366">
        <v>36</v>
      </c>
      <c r="F7274" s="368">
        <f t="shared" si="2541"/>
        <v>808920</v>
      </c>
      <c r="G7274" s="366">
        <v>0</v>
      </c>
      <c r="H7274" s="366">
        <v>0</v>
      </c>
      <c r="I7274" s="369">
        <v>43816</v>
      </c>
      <c r="J7274" s="369">
        <v>45505</v>
      </c>
      <c r="K7274" s="365"/>
      <c r="L7274" s="365">
        <v>1399</v>
      </c>
      <c r="M7274" s="370">
        <v>43808</v>
      </c>
      <c r="N7274" s="365">
        <v>0</v>
      </c>
      <c r="O7274" s="365">
        <v>0</v>
      </c>
      <c r="P7274" s="365">
        <v>0</v>
      </c>
      <c r="Q7274" s="365"/>
      <c r="R7274" s="365"/>
      <c r="S7274" s="365"/>
      <c r="T7274" s="365"/>
      <c r="U7274" s="365"/>
      <c r="V7274" s="365"/>
      <c r="W7274" s="365"/>
      <c r="X7274" s="365"/>
      <c r="Y7274" s="365"/>
      <c r="Z7274" s="365"/>
      <c r="AA7274" s="365"/>
      <c r="AB7274" s="365"/>
      <c r="AC7274" s="1507">
        <f t="shared" si="2542"/>
        <v>36</v>
      </c>
      <c r="AD7274" s="1508">
        <f t="shared" si="2543"/>
        <v>808920</v>
      </c>
      <c r="AE7274" s="14">
        <f t="shared" si="2544"/>
        <v>16.266666666666666</v>
      </c>
      <c r="AF7274" s="14">
        <f t="shared" si="2545"/>
        <v>0</v>
      </c>
      <c r="AG7274" s="14" t="e">
        <f t="shared" si="2546"/>
        <v>#DIV/0!</v>
      </c>
      <c r="AH7274" s="14" t="e">
        <f t="shared" si="2547"/>
        <v>#DIV/0!</v>
      </c>
      <c r="AI7274" s="14">
        <f t="shared" si="2548"/>
        <v>36</v>
      </c>
      <c r="AJ7274" s="365"/>
    </row>
    <row r="7275" spans="1:36" ht="15.75">
      <c r="A7275" s="1488"/>
      <c r="B7275" s="366" t="s">
        <v>1864</v>
      </c>
      <c r="C7275" s="366" t="s">
        <v>78</v>
      </c>
      <c r="D7275" s="367">
        <v>63665</v>
      </c>
      <c r="E7275" s="366">
        <v>6</v>
      </c>
      <c r="F7275" s="368">
        <f t="shared" si="2541"/>
        <v>381990</v>
      </c>
      <c r="G7275" s="366">
        <v>0</v>
      </c>
      <c r="H7275" s="366">
        <v>0</v>
      </c>
      <c r="I7275" s="369">
        <v>43816</v>
      </c>
      <c r="J7275" s="369">
        <v>45108</v>
      </c>
      <c r="K7275" s="1441"/>
      <c r="L7275" s="365">
        <v>1399</v>
      </c>
      <c r="M7275" s="370">
        <v>43808</v>
      </c>
      <c r="N7275" s="1441">
        <v>0</v>
      </c>
      <c r="O7275" s="1441">
        <v>0</v>
      </c>
      <c r="P7275" s="365">
        <v>3</v>
      </c>
      <c r="Q7275" s="1441"/>
      <c r="R7275" s="1441"/>
      <c r="S7275" s="1441"/>
      <c r="T7275" s="1441"/>
      <c r="U7275" s="1441"/>
      <c r="V7275" s="1441"/>
      <c r="W7275" s="1441"/>
      <c r="X7275" s="1441"/>
      <c r="Y7275" s="1441"/>
      <c r="Z7275" s="1441"/>
      <c r="AA7275" s="1441"/>
      <c r="AB7275" s="1441"/>
      <c r="AC7275" s="1507">
        <f t="shared" si="2542"/>
        <v>3</v>
      </c>
      <c r="AD7275" s="1508">
        <f t="shared" si="2543"/>
        <v>190995</v>
      </c>
      <c r="AE7275" s="14">
        <f t="shared" si="2544"/>
        <v>3.0333333333333332</v>
      </c>
      <c r="AF7275" s="14">
        <f t="shared" si="2545"/>
        <v>1</v>
      </c>
      <c r="AG7275" s="14">
        <f t="shared" si="2546"/>
        <v>3</v>
      </c>
      <c r="AH7275" s="14">
        <f t="shared" si="2547"/>
        <v>-3.3333333333333215E-2</v>
      </c>
      <c r="AI7275" s="14">
        <f t="shared" si="2548"/>
        <v>-3.3333333333333215E-2</v>
      </c>
      <c r="AJ7275" s="1441"/>
    </row>
    <row r="7276" spans="1:36" ht="15.75">
      <c r="A7276" s="1487"/>
      <c r="B7276" s="366" t="s">
        <v>1865</v>
      </c>
      <c r="C7276" s="366" t="s">
        <v>78</v>
      </c>
      <c r="D7276" s="367">
        <v>1177</v>
      </c>
      <c r="E7276" s="366">
        <v>156</v>
      </c>
      <c r="F7276" s="368">
        <f t="shared" si="2541"/>
        <v>183612</v>
      </c>
      <c r="G7276" s="366">
        <v>0</v>
      </c>
      <c r="H7276" s="366">
        <v>0</v>
      </c>
      <c r="I7276" s="369">
        <v>44182</v>
      </c>
      <c r="J7276" s="369">
        <v>45107</v>
      </c>
      <c r="K7276" s="365"/>
      <c r="L7276" s="365">
        <v>1277</v>
      </c>
      <c r="M7276" s="370">
        <v>44154</v>
      </c>
      <c r="N7276" s="365">
        <v>23</v>
      </c>
      <c r="O7276" s="365">
        <v>14</v>
      </c>
      <c r="P7276" s="365">
        <v>43</v>
      </c>
      <c r="Q7276" s="365"/>
      <c r="R7276" s="365"/>
      <c r="S7276" s="365"/>
      <c r="T7276" s="365"/>
      <c r="U7276" s="365"/>
      <c r="V7276" s="365"/>
      <c r="W7276" s="365"/>
      <c r="X7276" s="365"/>
      <c r="Y7276" s="365"/>
      <c r="Z7276" s="365"/>
      <c r="AA7276" s="365"/>
      <c r="AB7276" s="365"/>
      <c r="AC7276" s="1507">
        <f t="shared" si="2542"/>
        <v>76</v>
      </c>
      <c r="AD7276" s="1508">
        <f t="shared" si="2543"/>
        <v>89452</v>
      </c>
      <c r="AE7276" s="14">
        <f t="shared" si="2544"/>
        <v>3</v>
      </c>
      <c r="AF7276" s="14">
        <f t="shared" si="2545"/>
        <v>26.666666666666668</v>
      </c>
      <c r="AG7276" s="14">
        <f t="shared" si="2546"/>
        <v>2.85</v>
      </c>
      <c r="AH7276" s="14">
        <f t="shared" si="2547"/>
        <v>-0.14999999999999991</v>
      </c>
      <c r="AI7276" s="14">
        <f t="shared" si="2548"/>
        <v>-4</v>
      </c>
      <c r="AJ7276" s="365"/>
    </row>
    <row r="7277" spans="1:36" ht="15.75">
      <c r="A7277" s="1487"/>
      <c r="B7277" s="366" t="s">
        <v>1866</v>
      </c>
      <c r="C7277" s="366" t="s">
        <v>78</v>
      </c>
      <c r="D7277" s="367">
        <v>2280</v>
      </c>
      <c r="E7277" s="366">
        <v>55</v>
      </c>
      <c r="F7277" s="368">
        <f t="shared" si="2541"/>
        <v>125400</v>
      </c>
      <c r="G7277" s="366">
        <v>0</v>
      </c>
      <c r="H7277" s="366">
        <v>0</v>
      </c>
      <c r="I7277" s="369">
        <v>44167</v>
      </c>
      <c r="J7277" s="369">
        <v>45124</v>
      </c>
      <c r="K7277" s="365"/>
      <c r="L7277" s="365">
        <v>1275</v>
      </c>
      <c r="M7277" s="370">
        <v>44154</v>
      </c>
      <c r="N7277" s="365">
        <v>8</v>
      </c>
      <c r="O7277" s="365">
        <v>3</v>
      </c>
      <c r="P7277" s="365">
        <v>10</v>
      </c>
      <c r="Q7277" s="365"/>
      <c r="R7277" s="365"/>
      <c r="S7277" s="365"/>
      <c r="T7277" s="365"/>
      <c r="U7277" s="365"/>
      <c r="V7277" s="365"/>
      <c r="W7277" s="365"/>
      <c r="X7277" s="365"/>
      <c r="Y7277" s="365"/>
      <c r="Z7277" s="365"/>
      <c r="AA7277" s="365"/>
      <c r="AB7277" s="365"/>
      <c r="AC7277" s="1507">
        <f t="shared" si="2542"/>
        <v>34</v>
      </c>
      <c r="AD7277" s="1508">
        <f t="shared" si="2543"/>
        <v>77520</v>
      </c>
      <c r="AE7277" s="14">
        <f t="shared" si="2544"/>
        <v>3.5666666666666669</v>
      </c>
      <c r="AF7277" s="14">
        <f t="shared" si="2545"/>
        <v>7</v>
      </c>
      <c r="AG7277" s="14">
        <f t="shared" si="2546"/>
        <v>4.8571428571428568</v>
      </c>
      <c r="AH7277" s="14">
        <f t="shared" si="2547"/>
        <v>1.2904761904761899</v>
      </c>
      <c r="AI7277" s="14">
        <f t="shared" si="2548"/>
        <v>9.0333333333333314</v>
      </c>
      <c r="AJ7277" s="365"/>
    </row>
    <row r="7278" spans="1:36" ht="15.75">
      <c r="A7278" s="1487"/>
      <c r="B7278" s="366" t="s">
        <v>1867</v>
      </c>
      <c r="C7278" s="366" t="s">
        <v>78</v>
      </c>
      <c r="D7278" s="367">
        <v>178</v>
      </c>
      <c r="E7278" s="366">
        <v>103</v>
      </c>
      <c r="F7278" s="368">
        <f t="shared" si="2541"/>
        <v>18334</v>
      </c>
      <c r="G7278" s="366">
        <v>0</v>
      </c>
      <c r="H7278" s="366">
        <v>0</v>
      </c>
      <c r="I7278" s="369">
        <v>44179</v>
      </c>
      <c r="J7278" s="369">
        <v>45931</v>
      </c>
      <c r="K7278" s="365"/>
      <c r="L7278" s="365">
        <v>1379</v>
      </c>
      <c r="M7278" s="370">
        <v>44176</v>
      </c>
      <c r="N7278" s="365">
        <v>10</v>
      </c>
      <c r="O7278" s="365">
        <v>17</v>
      </c>
      <c r="P7278" s="365">
        <v>21</v>
      </c>
      <c r="Q7278" s="365"/>
      <c r="R7278" s="365"/>
      <c r="S7278" s="365"/>
      <c r="T7278" s="365"/>
      <c r="U7278" s="365"/>
      <c r="V7278" s="365"/>
      <c r="W7278" s="365"/>
      <c r="X7278" s="365"/>
      <c r="Y7278" s="365"/>
      <c r="Z7278" s="365"/>
      <c r="AA7278" s="365"/>
      <c r="AB7278" s="365"/>
      <c r="AC7278" s="1507">
        <f t="shared" si="2542"/>
        <v>55</v>
      </c>
      <c r="AD7278" s="1508">
        <f t="shared" si="2543"/>
        <v>9790</v>
      </c>
      <c r="AE7278" s="14">
        <f t="shared" si="2544"/>
        <v>30.466666666666665</v>
      </c>
      <c r="AF7278" s="14">
        <f t="shared" si="2545"/>
        <v>16</v>
      </c>
      <c r="AG7278" s="14">
        <f t="shared" si="2546"/>
        <v>3.4375</v>
      </c>
      <c r="AH7278" s="14">
        <f t="shared" si="2547"/>
        <v>-27.029166666666665</v>
      </c>
      <c r="AI7278" s="14">
        <f t="shared" si="2548"/>
        <v>-432.46666666666664</v>
      </c>
      <c r="AJ7278" s="365"/>
    </row>
    <row r="7279" spans="1:36" ht="15.75">
      <c r="A7279" s="1487"/>
      <c r="B7279" s="366" t="s">
        <v>1868</v>
      </c>
      <c r="C7279" s="366" t="s">
        <v>78</v>
      </c>
      <c r="D7279" s="367">
        <v>1547.5</v>
      </c>
      <c r="E7279" s="366">
        <v>46</v>
      </c>
      <c r="F7279" s="368">
        <f t="shared" si="2541"/>
        <v>71185</v>
      </c>
      <c r="G7279" s="366">
        <v>0</v>
      </c>
      <c r="H7279" s="366">
        <v>0</v>
      </c>
      <c r="I7279" s="369">
        <v>44166</v>
      </c>
      <c r="J7279" s="372">
        <v>45046</v>
      </c>
      <c r="K7279" s="365"/>
      <c r="L7279" s="365">
        <v>1275</v>
      </c>
      <c r="M7279" s="370">
        <v>44154</v>
      </c>
      <c r="N7279" s="365">
        <v>0</v>
      </c>
      <c r="O7279" s="365">
        <v>19</v>
      </c>
      <c r="P7279" s="365">
        <v>10</v>
      </c>
      <c r="Q7279" s="365"/>
      <c r="R7279" s="365"/>
      <c r="S7279" s="365"/>
      <c r="T7279" s="365"/>
      <c r="U7279" s="365"/>
      <c r="V7279" s="365"/>
      <c r="W7279" s="365"/>
      <c r="X7279" s="365"/>
      <c r="Y7279" s="365"/>
      <c r="Z7279" s="365"/>
      <c r="AA7279" s="365"/>
      <c r="AB7279" s="365"/>
      <c r="AC7279" s="1507">
        <f t="shared" si="2542"/>
        <v>17</v>
      </c>
      <c r="AD7279" s="1508">
        <f t="shared" si="2543"/>
        <v>26307.5</v>
      </c>
      <c r="AE7279" s="14">
        <f t="shared" si="2544"/>
        <v>0.96666666666666667</v>
      </c>
      <c r="AF7279" s="14">
        <f t="shared" si="2545"/>
        <v>9.6666666666666661</v>
      </c>
      <c r="AG7279" s="14">
        <f t="shared" si="2546"/>
        <v>1.7586206896551726</v>
      </c>
      <c r="AH7279" s="14">
        <f t="shared" si="2547"/>
        <v>0.79195402298850592</v>
      </c>
      <c r="AI7279" s="14">
        <f t="shared" si="2548"/>
        <v>7.6555555555555568</v>
      </c>
      <c r="AJ7279" s="365"/>
    </row>
    <row r="7280" spans="1:36" ht="15.75">
      <c r="A7280" s="1489"/>
      <c r="B7280" s="366" t="s">
        <v>1869</v>
      </c>
      <c r="C7280" s="366" t="s">
        <v>78</v>
      </c>
      <c r="D7280" s="367">
        <v>67750</v>
      </c>
      <c r="E7280" s="366">
        <v>7</v>
      </c>
      <c r="F7280" s="367">
        <f t="shared" si="2541"/>
        <v>474250</v>
      </c>
      <c r="G7280" s="366">
        <v>0</v>
      </c>
      <c r="H7280" s="366">
        <v>0</v>
      </c>
      <c r="I7280" s="369">
        <v>44167</v>
      </c>
      <c r="J7280" s="372">
        <v>45107</v>
      </c>
      <c r="K7280" s="366"/>
      <c r="L7280" s="366">
        <v>1275</v>
      </c>
      <c r="M7280" s="369">
        <v>44154</v>
      </c>
      <c r="N7280" s="366">
        <v>4</v>
      </c>
      <c r="O7280" s="366">
        <v>0</v>
      </c>
      <c r="P7280" s="366">
        <v>0</v>
      </c>
      <c r="Q7280" s="366"/>
      <c r="R7280" s="366"/>
      <c r="S7280" s="366"/>
      <c r="T7280" s="366"/>
      <c r="U7280" s="366"/>
      <c r="V7280" s="366"/>
      <c r="W7280" s="366"/>
      <c r="X7280" s="366"/>
      <c r="Y7280" s="366"/>
      <c r="Z7280" s="366"/>
      <c r="AA7280" s="366"/>
      <c r="AB7280" s="366"/>
      <c r="AC7280" s="1507">
        <f t="shared" si="2542"/>
        <v>3</v>
      </c>
      <c r="AD7280" s="1508">
        <f t="shared" si="2543"/>
        <v>203250</v>
      </c>
      <c r="AE7280" s="14">
        <f t="shared" si="2544"/>
        <v>3</v>
      </c>
      <c r="AF7280" s="14">
        <f t="shared" si="2545"/>
        <v>1.3333333333333333</v>
      </c>
      <c r="AG7280" s="14">
        <f t="shared" si="2546"/>
        <v>2.25</v>
      </c>
      <c r="AH7280" s="14">
        <f t="shared" si="2547"/>
        <v>-0.75</v>
      </c>
      <c r="AI7280" s="14">
        <f t="shared" si="2548"/>
        <v>-1</v>
      </c>
      <c r="AJ7280" s="366"/>
    </row>
    <row r="7281" spans="1:36" ht="15.75">
      <c r="A7281" s="1487"/>
      <c r="B7281" s="366" t="s">
        <v>1870</v>
      </c>
      <c r="C7281" s="366" t="s">
        <v>181</v>
      </c>
      <c r="D7281" s="367">
        <v>598</v>
      </c>
      <c r="E7281" s="366">
        <v>35</v>
      </c>
      <c r="F7281" s="368">
        <f t="shared" si="2541"/>
        <v>20930</v>
      </c>
      <c r="G7281" s="366">
        <v>0</v>
      </c>
      <c r="H7281" s="366">
        <v>0</v>
      </c>
      <c r="I7281" s="369">
        <v>43817</v>
      </c>
      <c r="J7281" s="372">
        <v>45566</v>
      </c>
      <c r="K7281" s="365"/>
      <c r="L7281" s="365">
        <v>1398</v>
      </c>
      <c r="M7281" s="370">
        <v>43805</v>
      </c>
      <c r="N7281" s="365">
        <v>0</v>
      </c>
      <c r="O7281" s="365">
        <v>0</v>
      </c>
      <c r="P7281" s="365">
        <v>7</v>
      </c>
      <c r="Q7281" s="365"/>
      <c r="R7281" s="365"/>
      <c r="S7281" s="365"/>
      <c r="T7281" s="365"/>
      <c r="U7281" s="365"/>
      <c r="V7281" s="365"/>
      <c r="W7281" s="365"/>
      <c r="X7281" s="365"/>
      <c r="Y7281" s="365"/>
      <c r="Z7281" s="365"/>
      <c r="AA7281" s="365"/>
      <c r="AB7281" s="365"/>
      <c r="AC7281" s="1507">
        <f t="shared" si="2542"/>
        <v>28</v>
      </c>
      <c r="AD7281" s="1508">
        <f t="shared" si="2543"/>
        <v>16744</v>
      </c>
      <c r="AE7281" s="14">
        <f t="shared" si="2544"/>
        <v>18.3</v>
      </c>
      <c r="AF7281" s="14">
        <f t="shared" si="2545"/>
        <v>2.3333333333333335</v>
      </c>
      <c r="AG7281" s="14">
        <f t="shared" si="2546"/>
        <v>12</v>
      </c>
      <c r="AH7281" s="14">
        <f t="shared" si="2547"/>
        <v>-6.3000000000000007</v>
      </c>
      <c r="AI7281" s="14">
        <f t="shared" si="2548"/>
        <v>-14.700000000000003</v>
      </c>
      <c r="AJ7281" s="365"/>
    </row>
    <row r="7282" spans="1:36" ht="15.75">
      <c r="A7282" s="1487"/>
      <c r="B7282" s="366" t="s">
        <v>1872</v>
      </c>
      <c r="C7282" s="366" t="s">
        <v>78</v>
      </c>
      <c r="D7282" s="367">
        <v>718.6</v>
      </c>
      <c r="E7282" s="366">
        <v>36</v>
      </c>
      <c r="F7282" s="368">
        <f t="shared" si="2541"/>
        <v>25869.600000000002</v>
      </c>
      <c r="G7282" s="366">
        <v>0</v>
      </c>
      <c r="H7282" s="366">
        <v>0</v>
      </c>
      <c r="I7282" s="369">
        <v>44166</v>
      </c>
      <c r="J7282" s="372">
        <v>45066</v>
      </c>
      <c r="K7282" s="365"/>
      <c r="L7282" s="365">
        <v>1275</v>
      </c>
      <c r="M7282" s="370">
        <v>44154</v>
      </c>
      <c r="N7282" s="365">
        <v>6</v>
      </c>
      <c r="O7282" s="365">
        <v>4</v>
      </c>
      <c r="P7282" s="365">
        <v>0</v>
      </c>
      <c r="Q7282" s="365"/>
      <c r="R7282" s="365"/>
      <c r="S7282" s="365"/>
      <c r="T7282" s="365"/>
      <c r="U7282" s="365"/>
      <c r="V7282" s="365"/>
      <c r="W7282" s="365"/>
      <c r="X7282" s="365"/>
      <c r="Y7282" s="365"/>
      <c r="Z7282" s="365"/>
      <c r="AA7282" s="365"/>
      <c r="AB7282" s="365"/>
      <c r="AC7282" s="1507">
        <f t="shared" si="2542"/>
        <v>26</v>
      </c>
      <c r="AD7282" s="1508">
        <f t="shared" si="2543"/>
        <v>18683.600000000002</v>
      </c>
      <c r="AE7282" s="14">
        <f t="shared" si="2544"/>
        <v>1.6333333333333333</v>
      </c>
      <c r="AF7282" s="14">
        <f t="shared" si="2545"/>
        <v>3.3333333333333335</v>
      </c>
      <c r="AG7282" s="14">
        <f t="shared" si="2546"/>
        <v>7.8</v>
      </c>
      <c r="AH7282" s="14">
        <f t="shared" si="2547"/>
        <v>6.1666666666666661</v>
      </c>
      <c r="AI7282" s="14">
        <f t="shared" si="2548"/>
        <v>20.555555555555557</v>
      </c>
      <c r="AJ7282" s="365"/>
    </row>
    <row r="7283" spans="1:36" ht="15.75">
      <c r="A7283" s="1487"/>
      <c r="B7283" s="366" t="s">
        <v>1873</v>
      </c>
      <c r="C7283" s="366" t="s">
        <v>78</v>
      </c>
      <c r="D7283" s="367">
        <v>646.28</v>
      </c>
      <c r="E7283" s="366">
        <v>71</v>
      </c>
      <c r="F7283" s="368">
        <f t="shared" si="2541"/>
        <v>45885.88</v>
      </c>
      <c r="G7283" s="366">
        <v>0</v>
      </c>
      <c r="H7283" s="366">
        <v>0</v>
      </c>
      <c r="I7283" s="369">
        <v>44193</v>
      </c>
      <c r="J7283" s="372">
        <v>45260</v>
      </c>
      <c r="K7283" s="365"/>
      <c r="L7283" s="365">
        <v>1275</v>
      </c>
      <c r="M7283" s="370">
        <v>44154</v>
      </c>
      <c r="N7283" s="365">
        <v>3</v>
      </c>
      <c r="O7283" s="365">
        <v>0</v>
      </c>
      <c r="P7283" s="365">
        <v>0</v>
      </c>
      <c r="Q7283" s="365"/>
      <c r="R7283" s="365"/>
      <c r="S7283" s="365"/>
      <c r="T7283" s="365"/>
      <c r="U7283" s="365"/>
      <c r="V7283" s="365"/>
      <c r="W7283" s="365"/>
      <c r="X7283" s="365"/>
      <c r="Y7283" s="365"/>
      <c r="Z7283" s="365"/>
      <c r="AA7283" s="365"/>
      <c r="AB7283" s="365"/>
      <c r="AC7283" s="1507">
        <f t="shared" si="2542"/>
        <v>68</v>
      </c>
      <c r="AD7283" s="1508">
        <f t="shared" si="2543"/>
        <v>43947.040000000001</v>
      </c>
      <c r="AE7283" s="14">
        <f t="shared" si="2544"/>
        <v>8.1</v>
      </c>
      <c r="AF7283" s="14">
        <f t="shared" si="2545"/>
        <v>1</v>
      </c>
      <c r="AG7283" s="14">
        <f t="shared" si="2546"/>
        <v>68</v>
      </c>
      <c r="AH7283" s="14">
        <f t="shared" si="2547"/>
        <v>59.9</v>
      </c>
      <c r="AI7283" s="14">
        <f t="shared" si="2548"/>
        <v>59.9</v>
      </c>
      <c r="AJ7283" s="365"/>
    </row>
    <row r="7284" spans="1:36" ht="31.5" customHeight="1">
      <c r="A7284" s="1487"/>
      <c r="B7284" s="366" t="s">
        <v>1874</v>
      </c>
      <c r="C7284" s="366" t="s">
        <v>78</v>
      </c>
      <c r="D7284" s="367">
        <v>1618</v>
      </c>
      <c r="E7284" s="366">
        <v>15</v>
      </c>
      <c r="F7284" s="368">
        <f t="shared" si="2541"/>
        <v>24270</v>
      </c>
      <c r="G7284" s="366">
        <v>0</v>
      </c>
      <c r="H7284" s="366">
        <v>0</v>
      </c>
      <c r="I7284" s="369">
        <v>44166</v>
      </c>
      <c r="J7284" s="372">
        <v>45094</v>
      </c>
      <c r="K7284" s="365"/>
      <c r="L7284" s="365">
        <v>1275</v>
      </c>
      <c r="M7284" s="370">
        <v>44154</v>
      </c>
      <c r="N7284" s="365">
        <v>0</v>
      </c>
      <c r="O7284" s="365">
        <v>0</v>
      </c>
      <c r="P7284" s="365">
        <v>5</v>
      </c>
      <c r="Q7284" s="365"/>
      <c r="R7284" s="365"/>
      <c r="S7284" s="365"/>
      <c r="T7284" s="365"/>
      <c r="U7284" s="365"/>
      <c r="V7284" s="365"/>
      <c r="W7284" s="365"/>
      <c r="X7284" s="365"/>
      <c r="Y7284" s="365"/>
      <c r="Z7284" s="365"/>
      <c r="AA7284" s="365"/>
      <c r="AB7284" s="365"/>
      <c r="AC7284" s="1507">
        <f t="shared" si="2542"/>
        <v>10</v>
      </c>
      <c r="AD7284" s="1508">
        <f t="shared" si="2543"/>
        <v>16180</v>
      </c>
      <c r="AE7284" s="14">
        <f t="shared" si="2544"/>
        <v>2.5666666666666669</v>
      </c>
      <c r="AF7284" s="14">
        <f t="shared" si="2545"/>
        <v>1.6666666666666667</v>
      </c>
      <c r="AG7284" s="14">
        <f t="shared" si="2546"/>
        <v>6</v>
      </c>
      <c r="AH7284" s="14">
        <f t="shared" si="2547"/>
        <v>3.4333333333333331</v>
      </c>
      <c r="AI7284" s="14">
        <f t="shared" si="2548"/>
        <v>5.7222222222222214</v>
      </c>
      <c r="AJ7284" s="365"/>
    </row>
    <row r="7285" spans="1:36" ht="15.75">
      <c r="A7285" s="1487"/>
      <c r="B7285" s="366" t="s">
        <v>1876</v>
      </c>
      <c r="C7285" s="366" t="s">
        <v>78</v>
      </c>
      <c r="D7285" s="367">
        <v>65950.52</v>
      </c>
      <c r="E7285" s="366">
        <v>6</v>
      </c>
      <c r="F7285" s="368">
        <f t="shared" si="2541"/>
        <v>395703.12</v>
      </c>
      <c r="G7285" s="366">
        <v>0</v>
      </c>
      <c r="H7285" s="366">
        <v>0</v>
      </c>
      <c r="I7285" s="369">
        <v>44165</v>
      </c>
      <c r="J7285" s="372">
        <v>45505</v>
      </c>
      <c r="K7285" s="365"/>
      <c r="L7285" s="365">
        <v>1275</v>
      </c>
      <c r="M7285" s="370">
        <v>44154</v>
      </c>
      <c r="N7285" s="365">
        <v>0</v>
      </c>
      <c r="O7285" s="365">
        <v>0</v>
      </c>
      <c r="P7285" s="365">
        <v>2</v>
      </c>
      <c r="Q7285" s="365"/>
      <c r="R7285" s="365"/>
      <c r="S7285" s="365"/>
      <c r="T7285" s="365"/>
      <c r="U7285" s="365"/>
      <c r="V7285" s="365"/>
      <c r="W7285" s="365"/>
      <c r="X7285" s="365"/>
      <c r="Y7285" s="365"/>
      <c r="Z7285" s="365"/>
      <c r="AA7285" s="365"/>
      <c r="AB7285" s="365"/>
      <c r="AC7285" s="1507">
        <f t="shared" si="2542"/>
        <v>4</v>
      </c>
      <c r="AD7285" s="1508">
        <f t="shared" si="2543"/>
        <v>263802.08</v>
      </c>
      <c r="AE7285" s="14">
        <f t="shared" si="2544"/>
        <v>16.266666666666666</v>
      </c>
      <c r="AF7285" s="14">
        <f t="shared" si="2545"/>
        <v>0.66666666666666663</v>
      </c>
      <c r="AG7285" s="14">
        <f t="shared" si="2546"/>
        <v>6</v>
      </c>
      <c r="AH7285" s="14">
        <f t="shared" si="2547"/>
        <v>-10.266666666666666</v>
      </c>
      <c r="AI7285" s="14">
        <f t="shared" si="2548"/>
        <v>-6.8444444444444432</v>
      </c>
      <c r="AJ7285" s="365"/>
    </row>
    <row r="7286" spans="1:36" ht="15.75">
      <c r="A7286" s="1487"/>
      <c r="B7286" s="366" t="s">
        <v>7194</v>
      </c>
      <c r="C7286" s="366" t="s">
        <v>78</v>
      </c>
      <c r="D7286" s="367">
        <v>208650</v>
      </c>
      <c r="E7286" s="366">
        <v>5</v>
      </c>
      <c r="F7286" s="368">
        <f t="shared" si="2541"/>
        <v>1043250</v>
      </c>
      <c r="G7286" s="366">
        <v>0</v>
      </c>
      <c r="H7286" s="366">
        <v>0</v>
      </c>
      <c r="I7286" s="369">
        <v>44167</v>
      </c>
      <c r="J7286" s="372">
        <v>45383</v>
      </c>
      <c r="K7286" s="365"/>
      <c r="L7286" s="365">
        <v>1275</v>
      </c>
      <c r="M7286" s="370">
        <v>44154</v>
      </c>
      <c r="N7286" s="365">
        <v>2</v>
      </c>
      <c r="O7286" s="365">
        <v>1</v>
      </c>
      <c r="P7286" s="365">
        <v>0</v>
      </c>
      <c r="Q7286" s="365"/>
      <c r="R7286" s="365"/>
      <c r="S7286" s="365"/>
      <c r="T7286" s="365"/>
      <c r="U7286" s="365"/>
      <c r="V7286" s="365"/>
      <c r="W7286" s="365"/>
      <c r="X7286" s="365"/>
      <c r="Y7286" s="365"/>
      <c r="Z7286" s="365"/>
      <c r="AA7286" s="365"/>
      <c r="AB7286" s="365"/>
      <c r="AC7286" s="1507">
        <f t="shared" si="2542"/>
        <v>2</v>
      </c>
      <c r="AD7286" s="1508">
        <f t="shared" si="2543"/>
        <v>417300</v>
      </c>
      <c r="AE7286" s="14">
        <f t="shared" si="2544"/>
        <v>12.2</v>
      </c>
      <c r="AF7286" s="14">
        <f t="shared" si="2545"/>
        <v>1</v>
      </c>
      <c r="AG7286" s="14">
        <f t="shared" si="2546"/>
        <v>2</v>
      </c>
      <c r="AH7286" s="14">
        <f t="shared" si="2547"/>
        <v>-10.199999999999999</v>
      </c>
      <c r="AI7286" s="14">
        <f t="shared" si="2548"/>
        <v>-10.199999999999999</v>
      </c>
      <c r="AJ7286" s="365"/>
    </row>
    <row r="7287" spans="1:36" ht="15.75">
      <c r="A7287" s="1487"/>
      <c r="B7287" s="366" t="s">
        <v>1877</v>
      </c>
      <c r="C7287" s="366" t="s">
        <v>78</v>
      </c>
      <c r="D7287" s="367">
        <v>1112.7</v>
      </c>
      <c r="E7287" s="366">
        <v>40</v>
      </c>
      <c r="F7287" s="368">
        <f t="shared" si="2541"/>
        <v>44508</v>
      </c>
      <c r="G7287" s="366">
        <v>0</v>
      </c>
      <c r="H7287" s="366">
        <v>0</v>
      </c>
      <c r="I7287" s="369">
        <v>44166</v>
      </c>
      <c r="J7287" s="372">
        <v>45107</v>
      </c>
      <c r="K7287" s="365"/>
      <c r="L7287" s="365">
        <v>1275</v>
      </c>
      <c r="M7287" s="370">
        <v>44154</v>
      </c>
      <c r="N7287" s="365">
        <v>7</v>
      </c>
      <c r="O7287" s="365">
        <v>3</v>
      </c>
      <c r="P7287" s="365">
        <v>10</v>
      </c>
      <c r="Q7287" s="365"/>
      <c r="R7287" s="365"/>
      <c r="S7287" s="365"/>
      <c r="T7287" s="365"/>
      <c r="U7287" s="365"/>
      <c r="V7287" s="365"/>
      <c r="W7287" s="365"/>
      <c r="X7287" s="365"/>
      <c r="Y7287" s="365"/>
      <c r="Z7287" s="365"/>
      <c r="AA7287" s="365"/>
      <c r="AB7287" s="365"/>
      <c r="AC7287" s="1507">
        <f t="shared" si="2542"/>
        <v>20</v>
      </c>
      <c r="AD7287" s="1508">
        <f t="shared" si="2543"/>
        <v>22254</v>
      </c>
      <c r="AE7287" s="14">
        <f t="shared" si="2544"/>
        <v>3</v>
      </c>
      <c r="AF7287" s="14">
        <f t="shared" si="2545"/>
        <v>6.666666666666667</v>
      </c>
      <c r="AG7287" s="14">
        <f t="shared" si="2546"/>
        <v>3</v>
      </c>
      <c r="AH7287" s="14">
        <f t="shared" si="2547"/>
        <v>0</v>
      </c>
      <c r="AI7287" s="14">
        <f t="shared" si="2548"/>
        <v>0</v>
      </c>
      <c r="AJ7287" s="365"/>
    </row>
    <row r="7288" spans="1:36" ht="15.75">
      <c r="A7288" s="1489"/>
      <c r="B7288" s="366" t="s">
        <v>1878</v>
      </c>
      <c r="C7288" s="366" t="s">
        <v>186</v>
      </c>
      <c r="D7288" s="367">
        <v>233260</v>
      </c>
      <c r="E7288" s="366">
        <v>1</v>
      </c>
      <c r="F7288" s="367">
        <f t="shared" si="2541"/>
        <v>233260</v>
      </c>
      <c r="G7288" s="366">
        <v>0</v>
      </c>
      <c r="H7288" s="366">
        <v>0</v>
      </c>
      <c r="I7288" s="369">
        <v>43460</v>
      </c>
      <c r="J7288" s="372">
        <v>44806</v>
      </c>
      <c r="K7288" s="366"/>
      <c r="L7288" s="366">
        <v>1230</v>
      </c>
      <c r="M7288" s="369">
        <v>43433</v>
      </c>
      <c r="N7288" s="366">
        <v>0</v>
      </c>
      <c r="O7288" s="366">
        <v>0</v>
      </c>
      <c r="P7288" s="366">
        <v>0</v>
      </c>
      <c r="Q7288" s="366"/>
      <c r="R7288" s="366"/>
      <c r="S7288" s="366"/>
      <c r="T7288" s="366"/>
      <c r="U7288" s="366"/>
      <c r="V7288" s="366"/>
      <c r="W7288" s="366"/>
      <c r="X7288" s="366"/>
      <c r="Y7288" s="366"/>
      <c r="Z7288" s="366"/>
      <c r="AA7288" s="366"/>
      <c r="AB7288" s="366"/>
      <c r="AC7288" s="1507">
        <f t="shared" si="2542"/>
        <v>1</v>
      </c>
      <c r="AD7288" s="1508">
        <f t="shared" si="2543"/>
        <v>233260</v>
      </c>
      <c r="AE7288" s="14">
        <f t="shared" si="2544"/>
        <v>-7.0333333333333332</v>
      </c>
      <c r="AF7288" s="14">
        <f t="shared" si="2545"/>
        <v>0</v>
      </c>
      <c r="AG7288" s="14" t="e">
        <f t="shared" si="2546"/>
        <v>#DIV/0!</v>
      </c>
      <c r="AH7288" s="14" t="e">
        <f t="shared" si="2547"/>
        <v>#DIV/0!</v>
      </c>
      <c r="AI7288" s="14">
        <f t="shared" si="2548"/>
        <v>1</v>
      </c>
      <c r="AJ7288" s="366"/>
    </row>
    <row r="7289" spans="1:36" ht="15.75">
      <c r="A7289" s="1489"/>
      <c r="B7289" s="366" t="s">
        <v>1879</v>
      </c>
      <c r="C7289" s="366" t="s">
        <v>78</v>
      </c>
      <c r="D7289" s="367">
        <v>336515</v>
      </c>
      <c r="E7289" s="366">
        <v>3</v>
      </c>
      <c r="F7289" s="367">
        <f t="shared" si="2541"/>
        <v>1009545</v>
      </c>
      <c r="G7289" s="366">
        <v>0</v>
      </c>
      <c r="H7289" s="366">
        <v>0</v>
      </c>
      <c r="I7289" s="369">
        <v>43447</v>
      </c>
      <c r="J7289" s="372">
        <v>44806</v>
      </c>
      <c r="K7289" s="366"/>
      <c r="L7289" s="366">
        <v>1230</v>
      </c>
      <c r="M7289" s="369">
        <v>43433</v>
      </c>
      <c r="N7289" s="366">
        <v>0</v>
      </c>
      <c r="O7289" s="366">
        <v>0</v>
      </c>
      <c r="P7289" s="366">
        <v>0</v>
      </c>
      <c r="Q7289" s="366"/>
      <c r="R7289" s="366"/>
      <c r="S7289" s="366"/>
      <c r="T7289" s="366"/>
      <c r="U7289" s="366"/>
      <c r="V7289" s="366"/>
      <c r="W7289" s="366"/>
      <c r="X7289" s="366"/>
      <c r="Y7289" s="366"/>
      <c r="Z7289" s="366"/>
      <c r="AA7289" s="366"/>
      <c r="AB7289" s="366"/>
      <c r="AC7289" s="1507">
        <f t="shared" si="2542"/>
        <v>3</v>
      </c>
      <c r="AD7289" s="1508">
        <f t="shared" si="2543"/>
        <v>1009545</v>
      </c>
      <c r="AE7289" s="14">
        <f t="shared" si="2544"/>
        <v>-7.0333333333333332</v>
      </c>
      <c r="AF7289" s="14">
        <f t="shared" si="2545"/>
        <v>0</v>
      </c>
      <c r="AG7289" s="14" t="e">
        <f t="shared" si="2546"/>
        <v>#DIV/0!</v>
      </c>
      <c r="AH7289" s="14" t="e">
        <f t="shared" si="2547"/>
        <v>#DIV/0!</v>
      </c>
      <c r="AI7289" s="14">
        <f t="shared" si="2548"/>
        <v>3</v>
      </c>
      <c r="AJ7289" s="366"/>
    </row>
    <row r="7290" spans="1:36" ht="15.75">
      <c r="A7290" s="1487"/>
      <c r="B7290" s="366" t="s">
        <v>1880</v>
      </c>
      <c r="C7290" s="366" t="s">
        <v>78</v>
      </c>
      <c r="D7290" s="367">
        <v>631.29</v>
      </c>
      <c r="E7290" s="366">
        <v>136</v>
      </c>
      <c r="F7290" s="368">
        <f t="shared" si="2541"/>
        <v>85855.44</v>
      </c>
      <c r="G7290" s="366">
        <v>0</v>
      </c>
      <c r="H7290" s="366">
        <v>0</v>
      </c>
      <c r="I7290" s="369">
        <v>44173</v>
      </c>
      <c r="J7290" s="372">
        <v>45808</v>
      </c>
      <c r="K7290" s="365"/>
      <c r="L7290" s="365">
        <v>1277</v>
      </c>
      <c r="M7290" s="370">
        <v>44154</v>
      </c>
      <c r="N7290" s="365">
        <v>0</v>
      </c>
      <c r="O7290" s="365">
        <v>0</v>
      </c>
      <c r="P7290" s="365">
        <v>0</v>
      </c>
      <c r="Q7290" s="365"/>
      <c r="R7290" s="365"/>
      <c r="S7290" s="365"/>
      <c r="T7290" s="365"/>
      <c r="U7290" s="365"/>
      <c r="V7290" s="365"/>
      <c r="W7290" s="365"/>
      <c r="X7290" s="365"/>
      <c r="Y7290" s="365"/>
      <c r="Z7290" s="365"/>
      <c r="AA7290" s="365"/>
      <c r="AB7290" s="365"/>
      <c r="AC7290" s="1507">
        <f t="shared" si="2542"/>
        <v>136</v>
      </c>
      <c r="AD7290" s="1508">
        <f t="shared" si="2543"/>
        <v>85855.44</v>
      </c>
      <c r="AE7290" s="14">
        <f t="shared" si="2544"/>
        <v>26.366666666666667</v>
      </c>
      <c r="AF7290" s="14">
        <f t="shared" si="2545"/>
        <v>0</v>
      </c>
      <c r="AG7290" s="14" t="e">
        <f t="shared" si="2546"/>
        <v>#DIV/0!</v>
      </c>
      <c r="AH7290" s="14" t="e">
        <f t="shared" si="2547"/>
        <v>#DIV/0!</v>
      </c>
      <c r="AI7290" s="14">
        <f t="shared" si="2548"/>
        <v>136</v>
      </c>
      <c r="AJ7290" s="365"/>
    </row>
    <row r="7291" spans="1:36" ht="31.5" customHeight="1">
      <c r="A7291" s="1487"/>
      <c r="B7291" s="366" t="s">
        <v>1881</v>
      </c>
      <c r="C7291" s="366" t="s">
        <v>78</v>
      </c>
      <c r="D7291" s="367">
        <v>17355</v>
      </c>
      <c r="E7291" s="366">
        <v>11</v>
      </c>
      <c r="F7291" s="368">
        <f t="shared" si="2541"/>
        <v>190905</v>
      </c>
      <c r="G7291" s="366">
        <v>0</v>
      </c>
      <c r="H7291" s="366">
        <v>0</v>
      </c>
      <c r="I7291" s="369">
        <v>44162</v>
      </c>
      <c r="J7291" s="372">
        <v>45717</v>
      </c>
      <c r="K7291" s="365"/>
      <c r="L7291" s="365">
        <v>1277</v>
      </c>
      <c r="M7291" s="370">
        <v>44154</v>
      </c>
      <c r="N7291" s="365">
        <v>1</v>
      </c>
      <c r="O7291" s="365">
        <v>5</v>
      </c>
      <c r="P7291" s="365">
        <v>1</v>
      </c>
      <c r="Q7291" s="365"/>
      <c r="R7291" s="365"/>
      <c r="S7291" s="365"/>
      <c r="T7291" s="365"/>
      <c r="U7291" s="365"/>
      <c r="V7291" s="365"/>
      <c r="W7291" s="365"/>
      <c r="X7291" s="365"/>
      <c r="Y7291" s="365"/>
      <c r="Z7291" s="365"/>
      <c r="AA7291" s="365"/>
      <c r="AB7291" s="365"/>
      <c r="AC7291" s="1507">
        <f t="shared" si="2542"/>
        <v>4</v>
      </c>
      <c r="AD7291" s="1508">
        <f t="shared" si="2543"/>
        <v>69420</v>
      </c>
      <c r="AE7291" s="14">
        <f t="shared" si="2544"/>
        <v>23.333333333333332</v>
      </c>
      <c r="AF7291" s="14">
        <f t="shared" si="2545"/>
        <v>2.3333333333333335</v>
      </c>
      <c r="AG7291" s="14">
        <f t="shared" si="2546"/>
        <v>1.7142857142857142</v>
      </c>
      <c r="AH7291" s="14">
        <f t="shared" si="2547"/>
        <v>-21.619047619047617</v>
      </c>
      <c r="AI7291" s="14">
        <f t="shared" si="2548"/>
        <v>-50.444444444444443</v>
      </c>
      <c r="AJ7291" s="365"/>
    </row>
    <row r="7292" spans="1:36" ht="15.75">
      <c r="A7292" s="1487"/>
      <c r="B7292" s="366" t="s">
        <v>1882</v>
      </c>
      <c r="C7292" s="366" t="s">
        <v>78</v>
      </c>
      <c r="D7292" s="367">
        <v>8790.0499999999993</v>
      </c>
      <c r="E7292" s="366">
        <v>181</v>
      </c>
      <c r="F7292" s="368">
        <f t="shared" si="2541"/>
        <v>1590999.0499999998</v>
      </c>
      <c r="G7292" s="366">
        <v>0</v>
      </c>
      <c r="H7292" s="366">
        <v>0</v>
      </c>
      <c r="I7292" s="369">
        <v>44167</v>
      </c>
      <c r="J7292" s="372">
        <v>45078</v>
      </c>
      <c r="K7292" s="365"/>
      <c r="L7292" s="365">
        <v>1275</v>
      </c>
      <c r="M7292" s="370">
        <v>44154</v>
      </c>
      <c r="N7292" s="365">
        <v>19</v>
      </c>
      <c r="O7292" s="365">
        <v>14</v>
      </c>
      <c r="P7292" s="365">
        <v>16</v>
      </c>
      <c r="Q7292" s="365"/>
      <c r="R7292" s="365"/>
      <c r="S7292" s="365"/>
      <c r="T7292" s="365"/>
      <c r="U7292" s="365"/>
      <c r="V7292" s="365"/>
      <c r="W7292" s="365"/>
      <c r="X7292" s="365"/>
      <c r="Y7292" s="365"/>
      <c r="Z7292" s="365"/>
      <c r="AA7292" s="365"/>
      <c r="AB7292" s="365"/>
      <c r="AC7292" s="1507">
        <f t="shared" si="2542"/>
        <v>132</v>
      </c>
      <c r="AD7292" s="1508">
        <f t="shared" si="2543"/>
        <v>1160286.5999999999</v>
      </c>
      <c r="AE7292" s="14">
        <f t="shared" si="2544"/>
        <v>2.0333333333333332</v>
      </c>
      <c r="AF7292" s="14">
        <f t="shared" si="2545"/>
        <v>16.333333333333332</v>
      </c>
      <c r="AG7292" s="14">
        <f t="shared" si="2546"/>
        <v>8.0816326530612255</v>
      </c>
      <c r="AH7292" s="14">
        <f t="shared" si="2547"/>
        <v>6.0482993197278923</v>
      </c>
      <c r="AI7292" s="14">
        <f t="shared" si="2548"/>
        <v>98.788888888888891</v>
      </c>
      <c r="AJ7292" s="365"/>
    </row>
    <row r="7293" spans="1:36" ht="30" customHeight="1">
      <c r="A7293" s="1487"/>
      <c r="B7293" s="366" t="s">
        <v>1883</v>
      </c>
      <c r="C7293" s="366" t="s">
        <v>78</v>
      </c>
      <c r="D7293" s="367">
        <v>25388</v>
      </c>
      <c r="E7293" s="366">
        <v>4</v>
      </c>
      <c r="F7293" s="368">
        <f t="shared" si="2541"/>
        <v>101552</v>
      </c>
      <c r="G7293" s="366">
        <v>0</v>
      </c>
      <c r="H7293" s="366">
        <v>0</v>
      </c>
      <c r="I7293" s="369">
        <v>44194</v>
      </c>
      <c r="J7293" s="372">
        <v>45522</v>
      </c>
      <c r="K7293" s="365"/>
      <c r="L7293" s="365">
        <v>1275</v>
      </c>
      <c r="M7293" s="370">
        <v>44154</v>
      </c>
      <c r="N7293" s="365">
        <v>0</v>
      </c>
      <c r="O7293" s="365">
        <v>0</v>
      </c>
      <c r="P7293" s="365">
        <v>0</v>
      </c>
      <c r="Q7293" s="365"/>
      <c r="R7293" s="365"/>
      <c r="S7293" s="365"/>
      <c r="T7293" s="365"/>
      <c r="U7293" s="365"/>
      <c r="V7293" s="365"/>
      <c r="W7293" s="365"/>
      <c r="X7293" s="365"/>
      <c r="Y7293" s="365"/>
      <c r="Z7293" s="365"/>
      <c r="AA7293" s="365"/>
      <c r="AB7293" s="365"/>
      <c r="AC7293" s="1507">
        <f t="shared" si="2542"/>
        <v>4</v>
      </c>
      <c r="AD7293" s="1508">
        <f t="shared" si="2543"/>
        <v>101552</v>
      </c>
      <c r="AE7293" s="14">
        <f t="shared" si="2544"/>
        <v>16.833333333333332</v>
      </c>
      <c r="AF7293" s="14">
        <f t="shared" si="2545"/>
        <v>0</v>
      </c>
      <c r="AG7293" s="14" t="e">
        <f t="shared" si="2546"/>
        <v>#DIV/0!</v>
      </c>
      <c r="AH7293" s="14" t="e">
        <f t="shared" si="2547"/>
        <v>#DIV/0!</v>
      </c>
      <c r="AI7293" s="14">
        <f t="shared" si="2548"/>
        <v>4</v>
      </c>
      <c r="AJ7293" s="365"/>
    </row>
    <row r="7294" spans="1:36" ht="15.75">
      <c r="A7294" s="1487"/>
      <c r="B7294" s="366" t="s">
        <v>1843</v>
      </c>
      <c r="C7294" s="366" t="s">
        <v>78</v>
      </c>
      <c r="D7294" s="367">
        <v>1790</v>
      </c>
      <c r="E7294" s="366">
        <v>29</v>
      </c>
      <c r="F7294" s="368">
        <f t="shared" si="2541"/>
        <v>51910</v>
      </c>
      <c r="G7294" s="366">
        <v>0</v>
      </c>
      <c r="H7294" s="366">
        <v>0</v>
      </c>
      <c r="I7294" s="369">
        <v>44166</v>
      </c>
      <c r="J7294" s="372">
        <v>45087</v>
      </c>
      <c r="K7294" s="365"/>
      <c r="L7294" s="365">
        <v>1275</v>
      </c>
      <c r="M7294" s="370">
        <v>44154</v>
      </c>
      <c r="N7294" s="365">
        <v>14</v>
      </c>
      <c r="O7294" s="365">
        <v>3</v>
      </c>
      <c r="P7294" s="365">
        <v>4</v>
      </c>
      <c r="Q7294" s="365"/>
      <c r="R7294" s="365"/>
      <c r="S7294" s="365"/>
      <c r="T7294" s="365"/>
      <c r="U7294" s="365"/>
      <c r="V7294" s="365"/>
      <c r="W7294" s="365"/>
      <c r="X7294" s="365"/>
      <c r="Y7294" s="365"/>
      <c r="Z7294" s="365"/>
      <c r="AA7294" s="365"/>
      <c r="AB7294" s="365"/>
      <c r="AC7294" s="1507">
        <f t="shared" si="2542"/>
        <v>8</v>
      </c>
      <c r="AD7294" s="1508">
        <f t="shared" si="2543"/>
        <v>14320</v>
      </c>
      <c r="AE7294" s="14">
        <f t="shared" si="2544"/>
        <v>2.3333333333333335</v>
      </c>
      <c r="AF7294" s="14">
        <f t="shared" si="2545"/>
        <v>7</v>
      </c>
      <c r="AG7294" s="14">
        <f t="shared" si="2546"/>
        <v>1.1428571428571428</v>
      </c>
      <c r="AH7294" s="14">
        <f t="shared" si="2547"/>
        <v>-1.1904761904761907</v>
      </c>
      <c r="AI7294" s="14">
        <f t="shared" si="2548"/>
        <v>-8.3333333333333357</v>
      </c>
      <c r="AJ7294" s="365"/>
    </row>
    <row r="7295" spans="1:36" ht="15.75">
      <c r="A7295" s="1487"/>
      <c r="B7295" s="366" t="s">
        <v>1885</v>
      </c>
      <c r="C7295" s="366" t="s">
        <v>78</v>
      </c>
      <c r="D7295" s="367">
        <v>91975.3</v>
      </c>
      <c r="E7295" s="366">
        <v>17</v>
      </c>
      <c r="F7295" s="368">
        <f t="shared" si="2541"/>
        <v>1563580.1</v>
      </c>
      <c r="G7295" s="366">
        <v>0</v>
      </c>
      <c r="H7295" s="366">
        <v>0</v>
      </c>
      <c r="I7295" s="369">
        <v>43819</v>
      </c>
      <c r="J7295" s="372">
        <v>45200</v>
      </c>
      <c r="K7295" s="365"/>
      <c r="L7295" s="365">
        <v>1398</v>
      </c>
      <c r="M7295" s="370">
        <v>43805</v>
      </c>
      <c r="N7295" s="365">
        <v>4</v>
      </c>
      <c r="O7295" s="365">
        <v>0</v>
      </c>
      <c r="P7295" s="365">
        <v>3</v>
      </c>
      <c r="Q7295" s="365"/>
      <c r="R7295" s="365"/>
      <c r="S7295" s="365"/>
      <c r="T7295" s="365"/>
      <c r="U7295" s="365"/>
      <c r="V7295" s="365"/>
      <c r="W7295" s="365"/>
      <c r="X7295" s="365"/>
      <c r="Y7295" s="365"/>
      <c r="Z7295" s="365"/>
      <c r="AA7295" s="365"/>
      <c r="AB7295" s="365"/>
      <c r="AC7295" s="1507">
        <f t="shared" si="2542"/>
        <v>10</v>
      </c>
      <c r="AD7295" s="1508">
        <f t="shared" si="2543"/>
        <v>919753</v>
      </c>
      <c r="AE7295" s="14">
        <f t="shared" si="2544"/>
        <v>6.1</v>
      </c>
      <c r="AF7295" s="14">
        <f t="shared" si="2545"/>
        <v>2.3333333333333335</v>
      </c>
      <c r="AG7295" s="14">
        <f t="shared" si="2546"/>
        <v>4.2857142857142856</v>
      </c>
      <c r="AH7295" s="14">
        <f t="shared" si="2547"/>
        <v>-1.8142857142857141</v>
      </c>
      <c r="AI7295" s="14">
        <f t="shared" si="2548"/>
        <v>-4.2333333333333343</v>
      </c>
      <c r="AJ7295" s="365"/>
    </row>
    <row r="7296" spans="1:36" ht="15.75">
      <c r="A7296" s="1487"/>
      <c r="B7296" s="366" t="s">
        <v>1886</v>
      </c>
      <c r="C7296" s="366" t="s">
        <v>78</v>
      </c>
      <c r="D7296" s="367">
        <v>14980</v>
      </c>
      <c r="E7296" s="366">
        <v>9</v>
      </c>
      <c r="F7296" s="368">
        <f t="shared" si="2541"/>
        <v>134820</v>
      </c>
      <c r="G7296" s="366">
        <v>0</v>
      </c>
      <c r="H7296" s="366">
        <v>0</v>
      </c>
      <c r="I7296" s="369">
        <v>44167</v>
      </c>
      <c r="J7296" s="372">
        <v>45838</v>
      </c>
      <c r="K7296" s="365"/>
      <c r="L7296" s="365">
        <v>1275</v>
      </c>
      <c r="M7296" s="370">
        <v>44154</v>
      </c>
      <c r="N7296" s="365">
        <v>0</v>
      </c>
      <c r="O7296" s="365">
        <v>0</v>
      </c>
      <c r="P7296" s="365">
        <v>0</v>
      </c>
      <c r="Q7296" s="365"/>
      <c r="R7296" s="365"/>
      <c r="S7296" s="365"/>
      <c r="T7296" s="365"/>
      <c r="U7296" s="365"/>
      <c r="V7296" s="365"/>
      <c r="W7296" s="365"/>
      <c r="X7296" s="365"/>
      <c r="Y7296" s="365"/>
      <c r="Z7296" s="365"/>
      <c r="AA7296" s="365"/>
      <c r="AB7296" s="365"/>
      <c r="AC7296" s="1507">
        <f t="shared" si="2542"/>
        <v>9</v>
      </c>
      <c r="AD7296" s="1508">
        <f t="shared" si="2543"/>
        <v>134820</v>
      </c>
      <c r="AE7296" s="14">
        <f t="shared" si="2544"/>
        <v>27.366666666666667</v>
      </c>
      <c r="AF7296" s="14">
        <f t="shared" si="2545"/>
        <v>0</v>
      </c>
      <c r="AG7296" s="14" t="e">
        <f t="shared" si="2546"/>
        <v>#DIV/0!</v>
      </c>
      <c r="AH7296" s="14" t="e">
        <f t="shared" si="2547"/>
        <v>#DIV/0!</v>
      </c>
      <c r="AI7296" s="14">
        <f t="shared" si="2548"/>
        <v>9</v>
      </c>
      <c r="AJ7296" s="365"/>
    </row>
    <row r="7297" spans="1:36" ht="15" customHeight="1">
      <c r="A7297" s="1487"/>
      <c r="B7297" s="366" t="s">
        <v>1887</v>
      </c>
      <c r="C7297" s="366" t="s">
        <v>78</v>
      </c>
      <c r="D7297" s="367">
        <v>420000</v>
      </c>
      <c r="E7297" s="366">
        <v>1</v>
      </c>
      <c r="F7297" s="368">
        <f t="shared" si="2541"/>
        <v>420000</v>
      </c>
      <c r="G7297" s="366">
        <v>0</v>
      </c>
      <c r="H7297" s="366">
        <v>0</v>
      </c>
      <c r="I7297" s="369">
        <v>44162</v>
      </c>
      <c r="J7297" s="372">
        <v>45536</v>
      </c>
      <c r="K7297" s="365"/>
      <c r="L7297" s="365">
        <v>1277</v>
      </c>
      <c r="M7297" s="370">
        <v>44154</v>
      </c>
      <c r="N7297" s="365">
        <v>0</v>
      </c>
      <c r="O7297" s="365">
        <v>0</v>
      </c>
      <c r="P7297" s="365">
        <v>0</v>
      </c>
      <c r="Q7297" s="365"/>
      <c r="R7297" s="365"/>
      <c r="S7297" s="365"/>
      <c r="T7297" s="365"/>
      <c r="U7297" s="365"/>
      <c r="V7297" s="365"/>
      <c r="W7297" s="365"/>
      <c r="X7297" s="365"/>
      <c r="Y7297" s="365"/>
      <c r="Z7297" s="365"/>
      <c r="AA7297" s="365"/>
      <c r="AB7297" s="365"/>
      <c r="AC7297" s="1507">
        <f t="shared" si="2542"/>
        <v>1</v>
      </c>
      <c r="AD7297" s="1508">
        <f t="shared" si="2543"/>
        <v>420000</v>
      </c>
      <c r="AE7297" s="14">
        <f t="shared" si="2544"/>
        <v>17.3</v>
      </c>
      <c r="AF7297" s="14">
        <f t="shared" si="2545"/>
        <v>0</v>
      </c>
      <c r="AG7297" s="14" t="e">
        <f t="shared" si="2546"/>
        <v>#DIV/0!</v>
      </c>
      <c r="AH7297" s="14" t="e">
        <f t="shared" si="2547"/>
        <v>#DIV/0!</v>
      </c>
      <c r="AI7297" s="14">
        <f t="shared" si="2548"/>
        <v>1</v>
      </c>
      <c r="AJ7297" s="365"/>
    </row>
    <row r="7298" spans="1:36" ht="15" customHeight="1">
      <c r="A7298" s="1487"/>
      <c r="B7298" s="366" t="s">
        <v>1889</v>
      </c>
      <c r="C7298" s="366" t="s">
        <v>78</v>
      </c>
      <c r="D7298" s="367">
        <v>577.5</v>
      </c>
      <c r="E7298" s="366">
        <v>90</v>
      </c>
      <c r="F7298" s="368">
        <f t="shared" si="2541"/>
        <v>51975</v>
      </c>
      <c r="G7298" s="366">
        <v>0</v>
      </c>
      <c r="H7298" s="366">
        <v>0</v>
      </c>
      <c r="I7298" s="369">
        <v>44166</v>
      </c>
      <c r="J7298" s="372">
        <v>45077</v>
      </c>
      <c r="K7298" s="365"/>
      <c r="L7298" s="365">
        <v>1275</v>
      </c>
      <c r="M7298" s="370">
        <v>44154</v>
      </c>
      <c r="N7298" s="365">
        <v>16</v>
      </c>
      <c r="O7298" s="365">
        <v>14</v>
      </c>
      <c r="P7298" s="365">
        <v>16</v>
      </c>
      <c r="Q7298" s="365"/>
      <c r="R7298" s="365"/>
      <c r="S7298" s="365"/>
      <c r="T7298" s="365"/>
      <c r="U7298" s="365"/>
      <c r="V7298" s="365"/>
      <c r="W7298" s="365"/>
      <c r="X7298" s="365"/>
      <c r="Y7298" s="365"/>
      <c r="Z7298" s="365"/>
      <c r="AA7298" s="365"/>
      <c r="AB7298" s="365"/>
      <c r="AC7298" s="1507">
        <f t="shared" si="2542"/>
        <v>44</v>
      </c>
      <c r="AD7298" s="1508">
        <f t="shared" si="2543"/>
        <v>25410</v>
      </c>
      <c r="AE7298" s="14">
        <f t="shared" si="2544"/>
        <v>2</v>
      </c>
      <c r="AF7298" s="14">
        <f t="shared" si="2545"/>
        <v>15.333333333333334</v>
      </c>
      <c r="AG7298" s="14">
        <f t="shared" si="2546"/>
        <v>2.8695652173913042</v>
      </c>
      <c r="AH7298" s="14">
        <f t="shared" si="2547"/>
        <v>0.86956521739130421</v>
      </c>
      <c r="AI7298" s="14">
        <f t="shared" si="2548"/>
        <v>13.333333333333332</v>
      </c>
      <c r="AJ7298" s="365"/>
    </row>
    <row r="7299" spans="1:36" ht="15.75" customHeight="1">
      <c r="A7299" s="1487"/>
      <c r="B7299" s="366" t="s">
        <v>1890</v>
      </c>
      <c r="C7299" s="366" t="s">
        <v>78</v>
      </c>
      <c r="D7299" s="367">
        <v>59492</v>
      </c>
      <c r="E7299" s="366">
        <v>6</v>
      </c>
      <c r="F7299" s="368">
        <f t="shared" si="2541"/>
        <v>356952</v>
      </c>
      <c r="G7299" s="366">
        <v>0</v>
      </c>
      <c r="H7299" s="366">
        <v>0</v>
      </c>
      <c r="I7299" s="369">
        <v>43817</v>
      </c>
      <c r="J7299" s="372">
        <v>45657</v>
      </c>
      <c r="K7299" s="365"/>
      <c r="L7299" s="365">
        <v>1399</v>
      </c>
      <c r="M7299" s="370">
        <v>43808</v>
      </c>
      <c r="N7299" s="365">
        <v>5</v>
      </c>
      <c r="O7299" s="365">
        <v>0</v>
      </c>
      <c r="P7299" s="365">
        <v>0</v>
      </c>
      <c r="Q7299" s="365"/>
      <c r="R7299" s="365"/>
      <c r="S7299" s="365"/>
      <c r="T7299" s="365"/>
      <c r="U7299" s="365"/>
      <c r="V7299" s="365"/>
      <c r="W7299" s="365"/>
      <c r="X7299" s="365"/>
      <c r="Y7299" s="365"/>
      <c r="Z7299" s="365"/>
      <c r="AA7299" s="365"/>
      <c r="AB7299" s="365"/>
      <c r="AC7299" s="1507">
        <f t="shared" si="2542"/>
        <v>1</v>
      </c>
      <c r="AD7299" s="1508">
        <f t="shared" si="2543"/>
        <v>59492</v>
      </c>
      <c r="AE7299" s="14">
        <f t="shared" si="2544"/>
        <v>21.333333333333332</v>
      </c>
      <c r="AF7299" s="14">
        <f t="shared" si="2545"/>
        <v>1.6666666666666667</v>
      </c>
      <c r="AG7299" s="14">
        <f t="shared" si="2546"/>
        <v>0.6</v>
      </c>
      <c r="AH7299" s="14">
        <f t="shared" si="2547"/>
        <v>-20.733333333333331</v>
      </c>
      <c r="AI7299" s="14">
        <f t="shared" si="2548"/>
        <v>-34.555555555555557</v>
      </c>
      <c r="AJ7299" s="365"/>
    </row>
    <row r="7300" spans="1:36" ht="15.75">
      <c r="A7300" s="1487"/>
      <c r="B7300" s="366" t="s">
        <v>1891</v>
      </c>
      <c r="C7300" s="366" t="s">
        <v>330</v>
      </c>
      <c r="D7300" s="367">
        <v>1491259</v>
      </c>
      <c r="E7300" s="366">
        <v>1</v>
      </c>
      <c r="F7300" s="368">
        <f t="shared" si="2541"/>
        <v>1491259</v>
      </c>
      <c r="G7300" s="366">
        <v>0</v>
      </c>
      <c r="H7300" s="366">
        <v>0</v>
      </c>
      <c r="I7300" s="369">
        <v>44489</v>
      </c>
      <c r="J7300" s="372">
        <v>46235</v>
      </c>
      <c r="K7300" s="365"/>
      <c r="L7300" s="365">
        <v>1167</v>
      </c>
      <c r="M7300" s="370">
        <v>44448</v>
      </c>
      <c r="N7300" s="365">
        <v>0</v>
      </c>
      <c r="O7300" s="365">
        <v>0</v>
      </c>
      <c r="P7300" s="365">
        <v>0</v>
      </c>
      <c r="Q7300" s="365"/>
      <c r="R7300" s="365"/>
      <c r="S7300" s="365"/>
      <c r="T7300" s="365"/>
      <c r="U7300" s="365"/>
      <c r="V7300" s="365"/>
      <c r="W7300" s="365"/>
      <c r="X7300" s="365"/>
      <c r="Y7300" s="365"/>
      <c r="Z7300" s="365"/>
      <c r="AA7300" s="365"/>
      <c r="AB7300" s="365"/>
      <c r="AC7300" s="1507">
        <f t="shared" si="2542"/>
        <v>1</v>
      </c>
      <c r="AD7300" s="1508">
        <f t="shared" si="2543"/>
        <v>1491259</v>
      </c>
      <c r="AE7300" s="14">
        <f t="shared" si="2544"/>
        <v>40.6</v>
      </c>
      <c r="AF7300" s="14">
        <f t="shared" si="2545"/>
        <v>0</v>
      </c>
      <c r="AG7300" s="14" t="e">
        <f t="shared" si="2546"/>
        <v>#DIV/0!</v>
      </c>
      <c r="AH7300" s="14" t="e">
        <f t="shared" si="2547"/>
        <v>#DIV/0!</v>
      </c>
      <c r="AI7300" s="14">
        <f t="shared" si="2548"/>
        <v>1</v>
      </c>
      <c r="AJ7300" s="365"/>
    </row>
    <row r="7301" spans="1:36" ht="30">
      <c r="A7301" s="1487"/>
      <c r="B7301" s="366" t="s">
        <v>7195</v>
      </c>
      <c r="C7301" s="366" t="s">
        <v>66</v>
      </c>
      <c r="D7301" s="367">
        <v>2270</v>
      </c>
      <c r="E7301" s="366">
        <v>1</v>
      </c>
      <c r="F7301" s="368">
        <f t="shared" ref="F7301:F7323" si="2549">D7301*E7301</f>
        <v>2270</v>
      </c>
      <c r="G7301" s="366">
        <v>0</v>
      </c>
      <c r="H7301" s="366">
        <v>0</v>
      </c>
      <c r="I7301" s="369">
        <v>44511</v>
      </c>
      <c r="J7301" s="372">
        <v>45095</v>
      </c>
      <c r="K7301" s="365"/>
      <c r="L7301" s="365">
        <v>1451</v>
      </c>
      <c r="M7301" s="370">
        <v>44505</v>
      </c>
      <c r="N7301" s="365">
        <v>0</v>
      </c>
      <c r="O7301" s="365">
        <v>0</v>
      </c>
      <c r="P7301" s="365">
        <v>0</v>
      </c>
      <c r="Q7301" s="365"/>
      <c r="R7301" s="365"/>
      <c r="S7301" s="365"/>
      <c r="T7301" s="365"/>
      <c r="U7301" s="365"/>
      <c r="V7301" s="365"/>
      <c r="W7301" s="365"/>
      <c r="X7301" s="365"/>
      <c r="Y7301" s="365"/>
      <c r="Z7301" s="365"/>
      <c r="AA7301" s="365"/>
      <c r="AB7301" s="365"/>
      <c r="AC7301" s="1507">
        <f t="shared" ref="AC7301:AC7323" si="2550">E7301+G7301-N7301-O7301-AA7301-P7301-Q7301-R7301-S7301-T7301-U7301-V7301-W7301-X7301-Y7301</f>
        <v>1</v>
      </c>
      <c r="AD7301" s="1508">
        <f t="shared" ref="AD7301:AD7323" si="2551">D7301*AC7301</f>
        <v>2270</v>
      </c>
      <c r="AE7301" s="14">
        <f t="shared" ref="AE7301:AE7323" si="2552">(J7301-"01.04.2023")/30</f>
        <v>2.6</v>
      </c>
      <c r="AF7301" s="14">
        <f t="shared" ref="AF7301:AF7323" si="2553">(N7301+O7301+P7301+Q7301+R7301+S7301+T7301+U7301+V7301+W7301+X7301+Y7301)/3</f>
        <v>0</v>
      </c>
      <c r="AG7301" s="14" t="e">
        <f t="shared" ref="AG7301:AG7323" si="2554">AC7301/AF7301</f>
        <v>#DIV/0!</v>
      </c>
      <c r="AH7301" s="14" t="e">
        <f t="shared" ref="AH7301:AH7323" si="2555">AG7301-AE7301</f>
        <v>#DIV/0!</v>
      </c>
      <c r="AI7301" s="14">
        <f t="shared" ref="AI7301:AI7323" si="2556">AC7301-(AE7301*AF7301)</f>
        <v>1</v>
      </c>
      <c r="AJ7301" s="365"/>
    </row>
    <row r="7302" spans="1:36" ht="15.75">
      <c r="A7302" s="1487"/>
      <c r="B7302" s="366" t="s">
        <v>1892</v>
      </c>
      <c r="C7302" s="366" t="s">
        <v>66</v>
      </c>
      <c r="D7302" s="367">
        <v>1345</v>
      </c>
      <c r="E7302" s="366">
        <v>10</v>
      </c>
      <c r="F7302" s="368">
        <f t="shared" si="2549"/>
        <v>13450</v>
      </c>
      <c r="G7302" s="366">
        <v>0</v>
      </c>
      <c r="H7302" s="366">
        <v>0</v>
      </c>
      <c r="I7302" s="369">
        <v>44511</v>
      </c>
      <c r="J7302" s="372">
        <v>45444</v>
      </c>
      <c r="K7302" s="365"/>
      <c r="L7302" s="365">
        <v>1451</v>
      </c>
      <c r="M7302" s="370">
        <v>44505</v>
      </c>
      <c r="N7302" s="365">
        <v>2</v>
      </c>
      <c r="O7302" s="365">
        <v>0</v>
      </c>
      <c r="P7302" s="365">
        <v>2</v>
      </c>
      <c r="Q7302" s="365"/>
      <c r="R7302" s="365"/>
      <c r="S7302" s="365"/>
      <c r="T7302" s="365"/>
      <c r="U7302" s="365"/>
      <c r="V7302" s="365"/>
      <c r="W7302" s="365"/>
      <c r="X7302" s="365"/>
      <c r="Y7302" s="365"/>
      <c r="Z7302" s="365"/>
      <c r="AA7302" s="365"/>
      <c r="AB7302" s="365"/>
      <c r="AC7302" s="1507">
        <f t="shared" si="2550"/>
        <v>6</v>
      </c>
      <c r="AD7302" s="1508">
        <f t="shared" si="2551"/>
        <v>8070</v>
      </c>
      <c r="AE7302" s="14">
        <f t="shared" si="2552"/>
        <v>14.233333333333333</v>
      </c>
      <c r="AF7302" s="14">
        <f t="shared" si="2553"/>
        <v>1.3333333333333333</v>
      </c>
      <c r="AG7302" s="14">
        <f t="shared" si="2554"/>
        <v>4.5</v>
      </c>
      <c r="AH7302" s="14">
        <f t="shared" si="2555"/>
        <v>-9.7333333333333325</v>
      </c>
      <c r="AI7302" s="14">
        <f t="shared" si="2556"/>
        <v>-12.977777777777774</v>
      </c>
      <c r="AJ7302" s="365"/>
    </row>
    <row r="7303" spans="1:36" ht="63" customHeight="1">
      <c r="A7303" s="1487"/>
      <c r="B7303" s="366" t="s">
        <v>1893</v>
      </c>
      <c r="C7303" s="366" t="s">
        <v>66</v>
      </c>
      <c r="D7303" s="367">
        <v>15900</v>
      </c>
      <c r="E7303" s="366">
        <v>16</v>
      </c>
      <c r="F7303" s="368">
        <f t="shared" si="2549"/>
        <v>254400</v>
      </c>
      <c r="G7303" s="366">
        <v>0</v>
      </c>
      <c r="H7303" s="366">
        <v>0</v>
      </c>
      <c r="I7303" s="369">
        <v>44509</v>
      </c>
      <c r="J7303" s="372">
        <v>45301</v>
      </c>
      <c r="K7303" s="365"/>
      <c r="L7303" s="365">
        <v>1451</v>
      </c>
      <c r="M7303" s="370">
        <v>44505</v>
      </c>
      <c r="N7303" s="365">
        <v>0</v>
      </c>
      <c r="O7303" s="365">
        <v>0</v>
      </c>
      <c r="P7303" s="365">
        <v>0</v>
      </c>
      <c r="Q7303" s="365"/>
      <c r="R7303" s="365"/>
      <c r="S7303" s="365"/>
      <c r="T7303" s="365"/>
      <c r="U7303" s="365"/>
      <c r="V7303" s="365"/>
      <c r="W7303" s="365"/>
      <c r="X7303" s="365"/>
      <c r="Y7303" s="365"/>
      <c r="Z7303" s="365"/>
      <c r="AA7303" s="365"/>
      <c r="AB7303" s="365"/>
      <c r="AC7303" s="1507">
        <f t="shared" si="2550"/>
        <v>16</v>
      </c>
      <c r="AD7303" s="1508">
        <f t="shared" si="2551"/>
        <v>254400</v>
      </c>
      <c r="AE7303" s="14">
        <f t="shared" si="2552"/>
        <v>9.4666666666666668</v>
      </c>
      <c r="AF7303" s="14">
        <f t="shared" si="2553"/>
        <v>0</v>
      </c>
      <c r="AG7303" s="14" t="e">
        <f t="shared" si="2554"/>
        <v>#DIV/0!</v>
      </c>
      <c r="AH7303" s="14" t="e">
        <f t="shared" si="2555"/>
        <v>#DIV/0!</v>
      </c>
      <c r="AI7303" s="14">
        <f t="shared" si="2556"/>
        <v>16</v>
      </c>
      <c r="AJ7303" s="365"/>
    </row>
    <row r="7304" spans="1:36" ht="15.75">
      <c r="A7304" s="1487"/>
      <c r="B7304" s="366" t="s">
        <v>1894</v>
      </c>
      <c r="C7304" s="366" t="s">
        <v>66</v>
      </c>
      <c r="D7304" s="367">
        <v>79950</v>
      </c>
      <c r="E7304" s="366">
        <v>7</v>
      </c>
      <c r="F7304" s="368">
        <f t="shared" si="2549"/>
        <v>559650</v>
      </c>
      <c r="G7304" s="366">
        <v>0</v>
      </c>
      <c r="H7304" s="366">
        <v>0</v>
      </c>
      <c r="I7304" s="369">
        <v>44509</v>
      </c>
      <c r="J7304" s="372">
        <v>45247</v>
      </c>
      <c r="K7304" s="365"/>
      <c r="L7304" s="365">
        <v>1451</v>
      </c>
      <c r="M7304" s="370">
        <v>44505</v>
      </c>
      <c r="N7304" s="365">
        <v>0</v>
      </c>
      <c r="O7304" s="365">
        <v>0</v>
      </c>
      <c r="P7304" s="365">
        <v>0</v>
      </c>
      <c r="Q7304" s="365"/>
      <c r="R7304" s="365"/>
      <c r="S7304" s="365"/>
      <c r="T7304" s="365"/>
      <c r="U7304" s="365"/>
      <c r="V7304" s="365"/>
      <c r="W7304" s="365"/>
      <c r="X7304" s="365"/>
      <c r="Y7304" s="365"/>
      <c r="Z7304" s="365"/>
      <c r="AA7304" s="365"/>
      <c r="AB7304" s="365"/>
      <c r="AC7304" s="1507">
        <f t="shared" si="2550"/>
        <v>7</v>
      </c>
      <c r="AD7304" s="1508">
        <f t="shared" si="2551"/>
        <v>559650</v>
      </c>
      <c r="AE7304" s="14">
        <f t="shared" si="2552"/>
        <v>7.666666666666667</v>
      </c>
      <c r="AF7304" s="14">
        <f t="shared" si="2553"/>
        <v>0</v>
      </c>
      <c r="AG7304" s="14" t="e">
        <f t="shared" si="2554"/>
        <v>#DIV/0!</v>
      </c>
      <c r="AH7304" s="14" t="e">
        <f t="shared" si="2555"/>
        <v>#DIV/0!</v>
      </c>
      <c r="AI7304" s="14">
        <f t="shared" si="2556"/>
        <v>7</v>
      </c>
      <c r="AJ7304" s="365"/>
    </row>
    <row r="7305" spans="1:36" ht="15.75">
      <c r="A7305" s="1487"/>
      <c r="B7305" s="366" t="s">
        <v>1895</v>
      </c>
      <c r="C7305" s="366" t="s">
        <v>66</v>
      </c>
      <c r="D7305" s="367">
        <v>2825</v>
      </c>
      <c r="E7305" s="366">
        <v>1</v>
      </c>
      <c r="F7305" s="368">
        <f t="shared" si="2549"/>
        <v>2825</v>
      </c>
      <c r="G7305" s="366">
        <v>0</v>
      </c>
      <c r="H7305" s="366">
        <v>0</v>
      </c>
      <c r="I7305" s="369">
        <v>44509</v>
      </c>
      <c r="J7305" s="372">
        <v>45930</v>
      </c>
      <c r="K7305" s="365"/>
      <c r="L7305" s="365">
        <v>1451</v>
      </c>
      <c r="M7305" s="370">
        <v>44505</v>
      </c>
      <c r="N7305" s="365">
        <v>0</v>
      </c>
      <c r="O7305" s="365">
        <v>0</v>
      </c>
      <c r="P7305" s="365">
        <v>0</v>
      </c>
      <c r="Q7305" s="365"/>
      <c r="R7305" s="365"/>
      <c r="S7305" s="365"/>
      <c r="T7305" s="365"/>
      <c r="U7305" s="365"/>
      <c r="V7305" s="365"/>
      <c r="W7305" s="365"/>
      <c r="X7305" s="365"/>
      <c r="Y7305" s="365"/>
      <c r="Z7305" s="365"/>
      <c r="AA7305" s="365"/>
      <c r="AB7305" s="365"/>
      <c r="AC7305" s="1507">
        <f t="shared" si="2550"/>
        <v>1</v>
      </c>
      <c r="AD7305" s="1508">
        <f t="shared" si="2551"/>
        <v>2825</v>
      </c>
      <c r="AE7305" s="14">
        <f t="shared" si="2552"/>
        <v>30.433333333333334</v>
      </c>
      <c r="AF7305" s="14">
        <f t="shared" si="2553"/>
        <v>0</v>
      </c>
      <c r="AG7305" s="14" t="e">
        <f t="shared" si="2554"/>
        <v>#DIV/0!</v>
      </c>
      <c r="AH7305" s="14" t="e">
        <f t="shared" si="2555"/>
        <v>#DIV/0!</v>
      </c>
      <c r="AI7305" s="14">
        <f t="shared" si="2556"/>
        <v>1</v>
      </c>
      <c r="AJ7305" s="365"/>
    </row>
    <row r="7306" spans="1:36" ht="15.75">
      <c r="A7306" s="1487"/>
      <c r="B7306" s="366" t="s">
        <v>1896</v>
      </c>
      <c r="C7306" s="366" t="s">
        <v>66</v>
      </c>
      <c r="D7306" s="367">
        <v>39600</v>
      </c>
      <c r="E7306" s="366">
        <v>4</v>
      </c>
      <c r="F7306" s="368">
        <f t="shared" si="2549"/>
        <v>158400</v>
      </c>
      <c r="G7306" s="366">
        <v>0</v>
      </c>
      <c r="H7306" s="366">
        <v>0</v>
      </c>
      <c r="I7306" s="369">
        <v>44547</v>
      </c>
      <c r="J7306" s="372">
        <v>45322</v>
      </c>
      <c r="K7306" s="365"/>
      <c r="L7306" s="365">
        <v>1596</v>
      </c>
      <c r="M7306" s="370">
        <v>44545</v>
      </c>
      <c r="N7306" s="365">
        <v>2</v>
      </c>
      <c r="O7306" s="365">
        <v>0</v>
      </c>
      <c r="P7306" s="365">
        <v>1</v>
      </c>
      <c r="Q7306" s="365"/>
      <c r="R7306" s="365"/>
      <c r="S7306" s="365"/>
      <c r="T7306" s="365"/>
      <c r="U7306" s="365"/>
      <c r="V7306" s="365"/>
      <c r="W7306" s="365"/>
      <c r="X7306" s="365"/>
      <c r="Y7306" s="365"/>
      <c r="Z7306" s="365"/>
      <c r="AA7306" s="365"/>
      <c r="AB7306" s="365"/>
      <c r="AC7306" s="1507">
        <f t="shared" si="2550"/>
        <v>1</v>
      </c>
      <c r="AD7306" s="1508">
        <f t="shared" si="2551"/>
        <v>39600</v>
      </c>
      <c r="AE7306" s="14">
        <f t="shared" si="2552"/>
        <v>10.166666666666666</v>
      </c>
      <c r="AF7306" s="14">
        <f t="shared" si="2553"/>
        <v>1</v>
      </c>
      <c r="AG7306" s="14">
        <f t="shared" si="2554"/>
        <v>1</v>
      </c>
      <c r="AH7306" s="14">
        <f t="shared" si="2555"/>
        <v>-9.1666666666666661</v>
      </c>
      <c r="AI7306" s="14">
        <f t="shared" si="2556"/>
        <v>-9.1666666666666661</v>
      </c>
      <c r="AJ7306" s="365"/>
    </row>
    <row r="7307" spans="1:36" ht="15.75">
      <c r="A7307" s="1487"/>
      <c r="B7307" s="366" t="s">
        <v>1897</v>
      </c>
      <c r="C7307" s="366" t="s">
        <v>66</v>
      </c>
      <c r="D7307" s="367">
        <v>31600</v>
      </c>
      <c r="E7307" s="366">
        <v>8</v>
      </c>
      <c r="F7307" s="368">
        <f t="shared" si="2549"/>
        <v>252800</v>
      </c>
      <c r="G7307" s="366">
        <v>0</v>
      </c>
      <c r="H7307" s="366">
        <v>0</v>
      </c>
      <c r="I7307" s="369">
        <v>44547</v>
      </c>
      <c r="J7307" s="372">
        <v>45412</v>
      </c>
      <c r="K7307" s="365"/>
      <c r="L7307" s="365">
        <v>1596</v>
      </c>
      <c r="M7307" s="370">
        <v>44545</v>
      </c>
      <c r="N7307" s="365">
        <v>0</v>
      </c>
      <c r="O7307" s="365">
        <v>1</v>
      </c>
      <c r="P7307" s="365">
        <v>0</v>
      </c>
      <c r="Q7307" s="365"/>
      <c r="R7307" s="365"/>
      <c r="S7307" s="365"/>
      <c r="T7307" s="365"/>
      <c r="U7307" s="365"/>
      <c r="V7307" s="365"/>
      <c r="W7307" s="365"/>
      <c r="X7307" s="365"/>
      <c r="Y7307" s="365"/>
      <c r="Z7307" s="365"/>
      <c r="AA7307" s="365"/>
      <c r="AB7307" s="365"/>
      <c r="AC7307" s="1507">
        <f t="shared" si="2550"/>
        <v>7</v>
      </c>
      <c r="AD7307" s="1508">
        <f t="shared" si="2551"/>
        <v>221200</v>
      </c>
      <c r="AE7307" s="14">
        <f t="shared" si="2552"/>
        <v>13.166666666666666</v>
      </c>
      <c r="AF7307" s="14">
        <f t="shared" si="2553"/>
        <v>0.33333333333333331</v>
      </c>
      <c r="AG7307" s="14">
        <f t="shared" si="2554"/>
        <v>21</v>
      </c>
      <c r="AH7307" s="14">
        <f t="shared" si="2555"/>
        <v>7.8333333333333339</v>
      </c>
      <c r="AI7307" s="14">
        <f t="shared" si="2556"/>
        <v>2.6111111111111116</v>
      </c>
      <c r="AJ7307" s="365"/>
    </row>
    <row r="7308" spans="1:36" ht="15.75" customHeight="1">
      <c r="A7308" s="1487"/>
      <c r="B7308" s="366" t="s">
        <v>1899</v>
      </c>
      <c r="C7308" s="366" t="s">
        <v>66</v>
      </c>
      <c r="D7308" s="367">
        <v>80468</v>
      </c>
      <c r="E7308" s="366">
        <v>2</v>
      </c>
      <c r="F7308" s="368">
        <f t="shared" si="2549"/>
        <v>160936</v>
      </c>
      <c r="G7308" s="366">
        <v>0</v>
      </c>
      <c r="H7308" s="366">
        <v>0</v>
      </c>
      <c r="I7308" s="369">
        <v>44553</v>
      </c>
      <c r="J7308" s="372">
        <v>45446</v>
      </c>
      <c r="K7308" s="365"/>
      <c r="L7308" s="365">
        <v>1596</v>
      </c>
      <c r="M7308" s="370">
        <v>44545</v>
      </c>
      <c r="N7308" s="365">
        <v>0</v>
      </c>
      <c r="O7308" s="365">
        <v>0</v>
      </c>
      <c r="P7308" s="365">
        <v>0</v>
      </c>
      <c r="Q7308" s="365"/>
      <c r="R7308" s="365"/>
      <c r="S7308" s="365"/>
      <c r="T7308" s="365"/>
      <c r="U7308" s="365"/>
      <c r="V7308" s="365"/>
      <c r="W7308" s="365"/>
      <c r="X7308" s="365"/>
      <c r="Y7308" s="365"/>
      <c r="Z7308" s="365"/>
      <c r="AA7308" s="365"/>
      <c r="AB7308" s="365"/>
      <c r="AC7308" s="1507">
        <f t="shared" si="2550"/>
        <v>2</v>
      </c>
      <c r="AD7308" s="1508">
        <f t="shared" si="2551"/>
        <v>160936</v>
      </c>
      <c r="AE7308" s="14">
        <f t="shared" si="2552"/>
        <v>14.3</v>
      </c>
      <c r="AF7308" s="14">
        <f t="shared" si="2553"/>
        <v>0</v>
      </c>
      <c r="AG7308" s="14" t="e">
        <f t="shared" si="2554"/>
        <v>#DIV/0!</v>
      </c>
      <c r="AH7308" s="14" t="e">
        <f t="shared" si="2555"/>
        <v>#DIV/0!</v>
      </c>
      <c r="AI7308" s="14">
        <f t="shared" si="2556"/>
        <v>2</v>
      </c>
      <c r="AJ7308" s="365"/>
    </row>
    <row r="7309" spans="1:36" ht="15.75">
      <c r="A7309" s="1487"/>
      <c r="B7309" s="366" t="s">
        <v>1900</v>
      </c>
      <c r="C7309" s="366" t="s">
        <v>66</v>
      </c>
      <c r="D7309" s="367">
        <v>25198.5</v>
      </c>
      <c r="E7309" s="366">
        <v>3</v>
      </c>
      <c r="F7309" s="368">
        <f t="shared" si="2549"/>
        <v>75595.5</v>
      </c>
      <c r="G7309" s="366">
        <v>0</v>
      </c>
      <c r="H7309" s="366">
        <v>0</v>
      </c>
      <c r="I7309" s="369">
        <v>44553</v>
      </c>
      <c r="J7309" s="372">
        <v>45138</v>
      </c>
      <c r="K7309" s="365"/>
      <c r="L7309" s="365">
        <v>1596</v>
      </c>
      <c r="M7309" s="370">
        <v>44545</v>
      </c>
      <c r="N7309" s="365">
        <v>0</v>
      </c>
      <c r="O7309" s="365">
        <v>0</v>
      </c>
      <c r="P7309" s="365">
        <v>0</v>
      </c>
      <c r="Q7309" s="365"/>
      <c r="R7309" s="365"/>
      <c r="S7309" s="365"/>
      <c r="T7309" s="365"/>
      <c r="U7309" s="365"/>
      <c r="V7309" s="365"/>
      <c r="W7309" s="365"/>
      <c r="X7309" s="365"/>
      <c r="Y7309" s="365"/>
      <c r="Z7309" s="365"/>
      <c r="AA7309" s="365"/>
      <c r="AB7309" s="365"/>
      <c r="AC7309" s="1507">
        <f t="shared" si="2550"/>
        <v>3</v>
      </c>
      <c r="AD7309" s="1508">
        <f t="shared" si="2551"/>
        <v>75595.5</v>
      </c>
      <c r="AE7309" s="14">
        <f t="shared" si="2552"/>
        <v>4.0333333333333332</v>
      </c>
      <c r="AF7309" s="14">
        <f t="shared" si="2553"/>
        <v>0</v>
      </c>
      <c r="AG7309" s="14" t="e">
        <f t="shared" si="2554"/>
        <v>#DIV/0!</v>
      </c>
      <c r="AH7309" s="14" t="e">
        <f t="shared" si="2555"/>
        <v>#DIV/0!</v>
      </c>
      <c r="AI7309" s="14">
        <f t="shared" si="2556"/>
        <v>3</v>
      </c>
      <c r="AJ7309" s="365"/>
    </row>
    <row r="7310" spans="1:36" ht="15.75">
      <c r="A7310" s="1487"/>
      <c r="B7310" s="366" t="s">
        <v>1828</v>
      </c>
      <c r="C7310" s="366" t="s">
        <v>66</v>
      </c>
      <c r="D7310" s="367">
        <v>2740</v>
      </c>
      <c r="E7310" s="366">
        <v>178</v>
      </c>
      <c r="F7310" s="368">
        <f t="shared" si="2549"/>
        <v>487720</v>
      </c>
      <c r="G7310" s="366">
        <v>0</v>
      </c>
      <c r="H7310" s="366">
        <v>0</v>
      </c>
      <c r="I7310" s="369">
        <v>44554</v>
      </c>
      <c r="J7310" s="372">
        <v>45164</v>
      </c>
      <c r="K7310" s="365"/>
      <c r="L7310" s="365">
        <v>1642</v>
      </c>
      <c r="M7310" s="370">
        <v>44553</v>
      </c>
      <c r="N7310" s="365">
        <v>10</v>
      </c>
      <c r="O7310" s="365">
        <v>11</v>
      </c>
      <c r="P7310" s="365">
        <v>28</v>
      </c>
      <c r="Q7310" s="365"/>
      <c r="R7310" s="365"/>
      <c r="S7310" s="365"/>
      <c r="T7310" s="365"/>
      <c r="U7310" s="365"/>
      <c r="V7310" s="365"/>
      <c r="W7310" s="365"/>
      <c r="X7310" s="365"/>
      <c r="Y7310" s="365"/>
      <c r="Z7310" s="365"/>
      <c r="AA7310" s="365"/>
      <c r="AB7310" s="365"/>
      <c r="AC7310" s="1507">
        <f t="shared" si="2550"/>
        <v>129</v>
      </c>
      <c r="AD7310" s="1508">
        <f t="shared" si="2551"/>
        <v>353460</v>
      </c>
      <c r="AE7310" s="14">
        <f t="shared" si="2552"/>
        <v>4.9000000000000004</v>
      </c>
      <c r="AF7310" s="14">
        <f t="shared" si="2553"/>
        <v>16.333333333333332</v>
      </c>
      <c r="AG7310" s="14">
        <f t="shared" si="2554"/>
        <v>7.8979591836734704</v>
      </c>
      <c r="AH7310" s="14">
        <f t="shared" si="2555"/>
        <v>2.99795918367347</v>
      </c>
      <c r="AI7310" s="14">
        <f t="shared" si="2556"/>
        <v>48.966666666666669</v>
      </c>
      <c r="AJ7310" s="365"/>
    </row>
    <row r="7311" spans="1:36" ht="30">
      <c r="A7311" s="1487"/>
      <c r="B7311" s="366" t="s">
        <v>1901</v>
      </c>
      <c r="C7311" s="366" t="s">
        <v>66</v>
      </c>
      <c r="D7311" s="367">
        <v>4560</v>
      </c>
      <c r="E7311" s="366">
        <v>13</v>
      </c>
      <c r="F7311" s="368">
        <f t="shared" si="2549"/>
        <v>59280</v>
      </c>
      <c r="G7311" s="366">
        <v>0</v>
      </c>
      <c r="H7311" s="366">
        <v>0</v>
      </c>
      <c r="I7311" s="369">
        <v>44554</v>
      </c>
      <c r="J7311" s="372">
        <v>45562</v>
      </c>
      <c r="K7311" s="365"/>
      <c r="L7311" s="365">
        <v>1642</v>
      </c>
      <c r="M7311" s="370">
        <v>44553</v>
      </c>
      <c r="N7311" s="365">
        <v>0</v>
      </c>
      <c r="O7311" s="365">
        <v>0</v>
      </c>
      <c r="P7311" s="365">
        <v>0</v>
      </c>
      <c r="Q7311" s="365"/>
      <c r="R7311" s="365"/>
      <c r="S7311" s="365"/>
      <c r="T7311" s="365"/>
      <c r="U7311" s="365"/>
      <c r="V7311" s="365"/>
      <c r="W7311" s="365"/>
      <c r="X7311" s="365"/>
      <c r="Y7311" s="365"/>
      <c r="Z7311" s="365"/>
      <c r="AA7311" s="365"/>
      <c r="AB7311" s="365"/>
      <c r="AC7311" s="1507">
        <f t="shared" si="2550"/>
        <v>13</v>
      </c>
      <c r="AD7311" s="1508">
        <f t="shared" si="2551"/>
        <v>59280</v>
      </c>
      <c r="AE7311" s="14">
        <f t="shared" si="2552"/>
        <v>18.166666666666668</v>
      </c>
      <c r="AF7311" s="14">
        <f t="shared" si="2553"/>
        <v>0</v>
      </c>
      <c r="AG7311" s="14" t="e">
        <f t="shared" si="2554"/>
        <v>#DIV/0!</v>
      </c>
      <c r="AH7311" s="14" t="e">
        <f t="shared" si="2555"/>
        <v>#DIV/0!</v>
      </c>
      <c r="AI7311" s="14">
        <f t="shared" si="2556"/>
        <v>13</v>
      </c>
      <c r="AJ7311" s="365"/>
    </row>
    <row r="7312" spans="1:36" ht="15" customHeight="1">
      <c r="A7312" s="1487"/>
      <c r="B7312" s="366" t="s">
        <v>1902</v>
      </c>
      <c r="C7312" s="366" t="s">
        <v>66</v>
      </c>
      <c r="D7312" s="367">
        <v>4560</v>
      </c>
      <c r="E7312" s="366">
        <v>2</v>
      </c>
      <c r="F7312" s="368">
        <f t="shared" si="2549"/>
        <v>9120</v>
      </c>
      <c r="G7312" s="366">
        <v>0</v>
      </c>
      <c r="H7312" s="366">
        <v>0</v>
      </c>
      <c r="I7312" s="369">
        <v>44554</v>
      </c>
      <c r="J7312" s="372">
        <v>45354</v>
      </c>
      <c r="K7312" s="365"/>
      <c r="L7312" s="365">
        <v>1642</v>
      </c>
      <c r="M7312" s="370">
        <v>44553</v>
      </c>
      <c r="N7312" s="365">
        <v>0</v>
      </c>
      <c r="O7312" s="365">
        <v>0</v>
      </c>
      <c r="P7312" s="365">
        <v>0</v>
      </c>
      <c r="Q7312" s="365"/>
      <c r="R7312" s="365"/>
      <c r="S7312" s="365"/>
      <c r="T7312" s="365"/>
      <c r="U7312" s="365"/>
      <c r="V7312" s="365"/>
      <c r="W7312" s="365"/>
      <c r="X7312" s="365"/>
      <c r="Y7312" s="365"/>
      <c r="Z7312" s="365"/>
      <c r="AA7312" s="365"/>
      <c r="AB7312" s="365"/>
      <c r="AC7312" s="1507">
        <f t="shared" si="2550"/>
        <v>2</v>
      </c>
      <c r="AD7312" s="1508">
        <f t="shared" si="2551"/>
        <v>9120</v>
      </c>
      <c r="AE7312" s="14">
        <f t="shared" si="2552"/>
        <v>11.233333333333333</v>
      </c>
      <c r="AF7312" s="14">
        <f t="shared" si="2553"/>
        <v>0</v>
      </c>
      <c r="AG7312" s="14" t="e">
        <f t="shared" si="2554"/>
        <v>#DIV/0!</v>
      </c>
      <c r="AH7312" s="14" t="e">
        <f t="shared" si="2555"/>
        <v>#DIV/0!</v>
      </c>
      <c r="AI7312" s="14">
        <f t="shared" si="2556"/>
        <v>2</v>
      </c>
      <c r="AJ7312" s="365"/>
    </row>
    <row r="7313" spans="1:36" ht="15" customHeight="1">
      <c r="A7313" s="1487"/>
      <c r="B7313" s="366" t="s">
        <v>1875</v>
      </c>
      <c r="C7313" s="366" t="s">
        <v>66</v>
      </c>
      <c r="D7313" s="367">
        <v>59952.1</v>
      </c>
      <c r="E7313" s="366">
        <v>21</v>
      </c>
      <c r="F7313" s="368">
        <f t="shared" si="2549"/>
        <v>1258994.0999999999</v>
      </c>
      <c r="G7313" s="366">
        <v>0</v>
      </c>
      <c r="H7313" s="366">
        <v>0</v>
      </c>
      <c r="I7313" s="369">
        <v>44554</v>
      </c>
      <c r="J7313" s="372">
        <v>45792</v>
      </c>
      <c r="K7313" s="365"/>
      <c r="L7313" s="365">
        <v>1642</v>
      </c>
      <c r="M7313" s="370">
        <v>44553</v>
      </c>
      <c r="N7313" s="365">
        <v>4</v>
      </c>
      <c r="O7313" s="365">
        <v>3</v>
      </c>
      <c r="P7313" s="365">
        <v>1</v>
      </c>
      <c r="Q7313" s="365"/>
      <c r="R7313" s="365"/>
      <c r="S7313" s="365"/>
      <c r="T7313" s="365"/>
      <c r="U7313" s="365"/>
      <c r="V7313" s="365"/>
      <c r="W7313" s="365"/>
      <c r="X7313" s="365"/>
      <c r="Y7313" s="365"/>
      <c r="Z7313" s="365"/>
      <c r="AA7313" s="365"/>
      <c r="AB7313" s="365"/>
      <c r="AC7313" s="1507">
        <f t="shared" si="2550"/>
        <v>13</v>
      </c>
      <c r="AD7313" s="1508">
        <f t="shared" si="2551"/>
        <v>779377.29999999993</v>
      </c>
      <c r="AE7313" s="14">
        <f t="shared" si="2552"/>
        <v>25.833333333333332</v>
      </c>
      <c r="AF7313" s="14">
        <f t="shared" si="2553"/>
        <v>2.6666666666666665</v>
      </c>
      <c r="AG7313" s="14">
        <f t="shared" si="2554"/>
        <v>4.875</v>
      </c>
      <c r="AH7313" s="14">
        <f t="shared" si="2555"/>
        <v>-20.958333333333332</v>
      </c>
      <c r="AI7313" s="14">
        <f t="shared" si="2556"/>
        <v>-55.888888888888886</v>
      </c>
      <c r="AJ7313" s="365"/>
    </row>
    <row r="7314" spans="1:36" ht="15.75">
      <c r="A7314" s="1487"/>
      <c r="B7314" s="366" t="s">
        <v>1903</v>
      </c>
      <c r="C7314" s="366" t="s">
        <v>66</v>
      </c>
      <c r="D7314" s="367">
        <v>856</v>
      </c>
      <c r="E7314" s="366">
        <v>3</v>
      </c>
      <c r="F7314" s="368">
        <f t="shared" si="2549"/>
        <v>2568</v>
      </c>
      <c r="G7314" s="366">
        <v>0</v>
      </c>
      <c r="H7314" s="366">
        <v>0</v>
      </c>
      <c r="I7314" s="369">
        <v>44554</v>
      </c>
      <c r="J7314" s="372">
        <v>45368</v>
      </c>
      <c r="K7314" s="365"/>
      <c r="L7314" s="365">
        <v>1642</v>
      </c>
      <c r="M7314" s="370">
        <v>44553</v>
      </c>
      <c r="N7314" s="365">
        <v>0</v>
      </c>
      <c r="O7314" s="365">
        <v>0</v>
      </c>
      <c r="P7314" s="365">
        <v>0</v>
      </c>
      <c r="Q7314" s="365"/>
      <c r="R7314" s="365"/>
      <c r="S7314" s="365"/>
      <c r="T7314" s="365"/>
      <c r="U7314" s="365"/>
      <c r="V7314" s="365"/>
      <c r="W7314" s="365"/>
      <c r="X7314" s="365"/>
      <c r="Y7314" s="365"/>
      <c r="Z7314" s="365"/>
      <c r="AA7314" s="365"/>
      <c r="AB7314" s="365"/>
      <c r="AC7314" s="1507">
        <f t="shared" si="2550"/>
        <v>3</v>
      </c>
      <c r="AD7314" s="1508">
        <f t="shared" si="2551"/>
        <v>2568</v>
      </c>
      <c r="AE7314" s="14">
        <f t="shared" si="2552"/>
        <v>11.7</v>
      </c>
      <c r="AF7314" s="14">
        <f t="shared" si="2553"/>
        <v>0</v>
      </c>
      <c r="AG7314" s="14" t="e">
        <f t="shared" si="2554"/>
        <v>#DIV/0!</v>
      </c>
      <c r="AH7314" s="14" t="e">
        <f t="shared" si="2555"/>
        <v>#DIV/0!</v>
      </c>
      <c r="AI7314" s="14">
        <f t="shared" si="2556"/>
        <v>3</v>
      </c>
      <c r="AJ7314" s="365"/>
    </row>
    <row r="7315" spans="1:36" ht="15" customHeight="1">
      <c r="A7315" s="1487"/>
      <c r="B7315" s="366" t="s">
        <v>1904</v>
      </c>
      <c r="C7315" s="366" t="s">
        <v>66</v>
      </c>
      <c r="D7315" s="367">
        <v>1487.3</v>
      </c>
      <c r="E7315" s="366">
        <v>2</v>
      </c>
      <c r="F7315" s="368">
        <f t="shared" si="2549"/>
        <v>2974.6</v>
      </c>
      <c r="G7315" s="366">
        <v>0</v>
      </c>
      <c r="H7315" s="366">
        <v>0</v>
      </c>
      <c r="I7315" s="369">
        <v>44554</v>
      </c>
      <c r="J7315" s="372">
        <v>45231</v>
      </c>
      <c r="K7315" s="365"/>
      <c r="L7315" s="365">
        <v>1642</v>
      </c>
      <c r="M7315" s="370">
        <v>44553</v>
      </c>
      <c r="N7315" s="365">
        <v>0</v>
      </c>
      <c r="O7315" s="365">
        <v>0</v>
      </c>
      <c r="P7315" s="365">
        <v>0</v>
      </c>
      <c r="Q7315" s="365"/>
      <c r="R7315" s="365"/>
      <c r="S7315" s="365"/>
      <c r="T7315" s="365"/>
      <c r="U7315" s="365"/>
      <c r="V7315" s="365"/>
      <c r="W7315" s="365"/>
      <c r="X7315" s="365"/>
      <c r="Y7315" s="365"/>
      <c r="Z7315" s="365"/>
      <c r="AA7315" s="365"/>
      <c r="AB7315" s="365"/>
      <c r="AC7315" s="1507">
        <f t="shared" si="2550"/>
        <v>2</v>
      </c>
      <c r="AD7315" s="1508">
        <f t="shared" si="2551"/>
        <v>2974.6</v>
      </c>
      <c r="AE7315" s="14">
        <f t="shared" si="2552"/>
        <v>7.1333333333333337</v>
      </c>
      <c r="AF7315" s="14">
        <f t="shared" si="2553"/>
        <v>0</v>
      </c>
      <c r="AG7315" s="14" t="e">
        <f t="shared" si="2554"/>
        <v>#DIV/0!</v>
      </c>
      <c r="AH7315" s="14" t="e">
        <f t="shared" si="2555"/>
        <v>#DIV/0!</v>
      </c>
      <c r="AI7315" s="14">
        <f t="shared" si="2556"/>
        <v>2</v>
      </c>
      <c r="AJ7315" s="365"/>
    </row>
    <row r="7316" spans="1:36" ht="15.75">
      <c r="A7316" s="1487"/>
      <c r="B7316" s="366" t="s">
        <v>1905</v>
      </c>
      <c r="C7316" s="366" t="s">
        <v>66</v>
      </c>
      <c r="D7316" s="367">
        <v>793.94</v>
      </c>
      <c r="E7316" s="366">
        <v>513</v>
      </c>
      <c r="F7316" s="368">
        <f t="shared" si="2549"/>
        <v>407291.22000000003</v>
      </c>
      <c r="G7316" s="366">
        <v>0</v>
      </c>
      <c r="H7316" s="366">
        <v>0</v>
      </c>
      <c r="I7316" s="369">
        <v>44554</v>
      </c>
      <c r="J7316" s="372">
        <v>45108</v>
      </c>
      <c r="K7316" s="365"/>
      <c r="L7316" s="365">
        <v>1642</v>
      </c>
      <c r="M7316" s="370">
        <v>44553</v>
      </c>
      <c r="N7316" s="365">
        <v>156</v>
      </c>
      <c r="O7316" s="365">
        <v>161</v>
      </c>
      <c r="P7316" s="365">
        <v>170</v>
      </c>
      <c r="Q7316" s="365"/>
      <c r="R7316" s="365"/>
      <c r="S7316" s="365"/>
      <c r="T7316" s="365"/>
      <c r="U7316" s="365"/>
      <c r="V7316" s="365"/>
      <c r="W7316" s="365"/>
      <c r="X7316" s="365"/>
      <c r="Y7316" s="365"/>
      <c r="Z7316" s="365"/>
      <c r="AA7316" s="365"/>
      <c r="AB7316" s="365"/>
      <c r="AC7316" s="1507">
        <f t="shared" si="2550"/>
        <v>26</v>
      </c>
      <c r="AD7316" s="1508">
        <f t="shared" si="2551"/>
        <v>20642.440000000002</v>
      </c>
      <c r="AE7316" s="14">
        <f t="shared" si="2552"/>
        <v>3.0333333333333332</v>
      </c>
      <c r="AF7316" s="14">
        <f t="shared" si="2553"/>
        <v>162.33333333333334</v>
      </c>
      <c r="AG7316" s="14">
        <f t="shared" si="2554"/>
        <v>0.16016427104722791</v>
      </c>
      <c r="AH7316" s="14">
        <f t="shared" si="2555"/>
        <v>-2.8731690622861055</v>
      </c>
      <c r="AI7316" s="14">
        <f t="shared" si="2556"/>
        <v>-466.4111111111111</v>
      </c>
      <c r="AJ7316" s="365"/>
    </row>
    <row r="7317" spans="1:36" ht="15.75">
      <c r="A7317" s="1487"/>
      <c r="B7317" s="366" t="s">
        <v>1836</v>
      </c>
      <c r="C7317" s="366" t="s">
        <v>66</v>
      </c>
      <c r="D7317" s="367">
        <v>13995.6</v>
      </c>
      <c r="E7317" s="366">
        <v>2</v>
      </c>
      <c r="F7317" s="368">
        <f t="shared" si="2549"/>
        <v>27991.200000000001</v>
      </c>
      <c r="G7317" s="366">
        <v>0</v>
      </c>
      <c r="H7317" s="366">
        <v>0</v>
      </c>
      <c r="I7317" s="369">
        <v>44554</v>
      </c>
      <c r="J7317" s="372">
        <v>45383</v>
      </c>
      <c r="K7317" s="365"/>
      <c r="L7317" s="365">
        <v>1642</v>
      </c>
      <c r="M7317" s="370">
        <v>44553</v>
      </c>
      <c r="N7317" s="365">
        <v>0</v>
      </c>
      <c r="O7317" s="365">
        <v>0</v>
      </c>
      <c r="P7317" s="365">
        <v>0</v>
      </c>
      <c r="Q7317" s="365"/>
      <c r="R7317" s="365"/>
      <c r="S7317" s="365"/>
      <c r="T7317" s="365"/>
      <c r="U7317" s="365"/>
      <c r="V7317" s="365"/>
      <c r="W7317" s="365"/>
      <c r="X7317" s="365"/>
      <c r="Y7317" s="365"/>
      <c r="Z7317" s="365"/>
      <c r="AA7317" s="365"/>
      <c r="AB7317" s="365"/>
      <c r="AC7317" s="1507">
        <f t="shared" si="2550"/>
        <v>2</v>
      </c>
      <c r="AD7317" s="1508">
        <f t="shared" si="2551"/>
        <v>27991.200000000001</v>
      </c>
      <c r="AE7317" s="14">
        <f t="shared" si="2552"/>
        <v>12.2</v>
      </c>
      <c r="AF7317" s="14">
        <f t="shared" si="2553"/>
        <v>0</v>
      </c>
      <c r="AG7317" s="14" t="e">
        <f t="shared" si="2554"/>
        <v>#DIV/0!</v>
      </c>
      <c r="AH7317" s="14" t="e">
        <f t="shared" si="2555"/>
        <v>#DIV/0!</v>
      </c>
      <c r="AI7317" s="14">
        <f t="shared" si="2556"/>
        <v>2</v>
      </c>
      <c r="AJ7317" s="365"/>
    </row>
    <row r="7318" spans="1:36" ht="15.75">
      <c r="A7318" s="1487"/>
      <c r="B7318" s="366" t="s">
        <v>1906</v>
      </c>
      <c r="C7318" s="366" t="s">
        <v>66</v>
      </c>
      <c r="D7318" s="367">
        <v>36198.1</v>
      </c>
      <c r="E7318" s="366">
        <v>1</v>
      </c>
      <c r="F7318" s="368">
        <f t="shared" si="2549"/>
        <v>36198.1</v>
      </c>
      <c r="G7318" s="366">
        <v>0</v>
      </c>
      <c r="H7318" s="366">
        <v>0</v>
      </c>
      <c r="I7318" s="369">
        <v>44554</v>
      </c>
      <c r="J7318" s="372">
        <v>45580</v>
      </c>
      <c r="K7318" s="365"/>
      <c r="L7318" s="365">
        <v>1642</v>
      </c>
      <c r="M7318" s="370">
        <v>44553</v>
      </c>
      <c r="N7318" s="365">
        <v>0</v>
      </c>
      <c r="O7318" s="365">
        <v>0</v>
      </c>
      <c r="P7318" s="365">
        <v>0</v>
      </c>
      <c r="Q7318" s="365"/>
      <c r="R7318" s="365"/>
      <c r="S7318" s="365"/>
      <c r="T7318" s="365"/>
      <c r="U7318" s="365"/>
      <c r="V7318" s="365"/>
      <c r="W7318" s="365"/>
      <c r="X7318" s="365"/>
      <c r="Y7318" s="365"/>
      <c r="Z7318" s="365"/>
      <c r="AA7318" s="365"/>
      <c r="AB7318" s="365"/>
      <c r="AC7318" s="1507">
        <f t="shared" si="2550"/>
        <v>1</v>
      </c>
      <c r="AD7318" s="1508">
        <f t="shared" si="2551"/>
        <v>36198.1</v>
      </c>
      <c r="AE7318" s="14">
        <f t="shared" si="2552"/>
        <v>18.766666666666666</v>
      </c>
      <c r="AF7318" s="14">
        <f t="shared" si="2553"/>
        <v>0</v>
      </c>
      <c r="AG7318" s="14" t="e">
        <f t="shared" si="2554"/>
        <v>#DIV/0!</v>
      </c>
      <c r="AH7318" s="14" t="e">
        <f t="shared" si="2555"/>
        <v>#DIV/0!</v>
      </c>
      <c r="AI7318" s="14">
        <f t="shared" si="2556"/>
        <v>1</v>
      </c>
      <c r="AJ7318" s="365"/>
    </row>
    <row r="7319" spans="1:36" ht="15.75">
      <c r="A7319" s="1487"/>
      <c r="B7319" s="366" t="s">
        <v>1907</v>
      </c>
      <c r="C7319" s="366" t="s">
        <v>66</v>
      </c>
      <c r="D7319" s="367">
        <v>2642</v>
      </c>
      <c r="E7319" s="366">
        <v>138</v>
      </c>
      <c r="F7319" s="368">
        <f t="shared" si="2549"/>
        <v>364596</v>
      </c>
      <c r="G7319" s="366">
        <v>0</v>
      </c>
      <c r="H7319" s="366">
        <v>0</v>
      </c>
      <c r="I7319" s="369">
        <v>44558</v>
      </c>
      <c r="J7319" s="372">
        <v>45172</v>
      </c>
      <c r="K7319" s="365"/>
      <c r="L7319" s="365">
        <v>1642</v>
      </c>
      <c r="M7319" s="370">
        <v>44553</v>
      </c>
      <c r="N7319" s="365">
        <v>0</v>
      </c>
      <c r="O7319" s="365">
        <v>11</v>
      </c>
      <c r="P7319" s="365">
        <v>23</v>
      </c>
      <c r="Q7319" s="365"/>
      <c r="R7319" s="365"/>
      <c r="S7319" s="365"/>
      <c r="T7319" s="365"/>
      <c r="U7319" s="365"/>
      <c r="V7319" s="365"/>
      <c r="W7319" s="365"/>
      <c r="X7319" s="365"/>
      <c r="Y7319" s="365"/>
      <c r="Z7319" s="365"/>
      <c r="AA7319" s="365"/>
      <c r="AB7319" s="365"/>
      <c r="AC7319" s="1507">
        <f t="shared" si="2550"/>
        <v>104</v>
      </c>
      <c r="AD7319" s="1508">
        <f t="shared" si="2551"/>
        <v>274768</v>
      </c>
      <c r="AE7319" s="14">
        <f t="shared" si="2552"/>
        <v>5.166666666666667</v>
      </c>
      <c r="AF7319" s="14">
        <f t="shared" si="2553"/>
        <v>11.333333333333334</v>
      </c>
      <c r="AG7319" s="14">
        <f t="shared" si="2554"/>
        <v>9.1764705882352935</v>
      </c>
      <c r="AH7319" s="14">
        <f t="shared" si="2555"/>
        <v>4.0098039215686265</v>
      </c>
      <c r="AI7319" s="14">
        <f t="shared" si="2556"/>
        <v>45.444444444444436</v>
      </c>
      <c r="AJ7319" s="365"/>
    </row>
    <row r="7320" spans="1:36" ht="15.75">
      <c r="A7320" s="1487"/>
      <c r="B7320" s="366" t="s">
        <v>1909</v>
      </c>
      <c r="C7320" s="366" t="s">
        <v>66</v>
      </c>
      <c r="D7320" s="367">
        <v>4094890</v>
      </c>
      <c r="E7320" s="366">
        <v>2</v>
      </c>
      <c r="F7320" s="368">
        <f t="shared" si="2549"/>
        <v>8189780</v>
      </c>
      <c r="G7320" s="366">
        <v>0</v>
      </c>
      <c r="H7320" s="366">
        <v>0</v>
      </c>
      <c r="I7320" s="369">
        <v>44558</v>
      </c>
      <c r="J7320" s="372">
        <v>45563</v>
      </c>
      <c r="K7320" s="365"/>
      <c r="L7320" s="365">
        <v>1642</v>
      </c>
      <c r="M7320" s="370">
        <v>44553</v>
      </c>
      <c r="N7320" s="365">
        <v>0</v>
      </c>
      <c r="O7320" s="365">
        <v>0</v>
      </c>
      <c r="P7320" s="365">
        <v>0</v>
      </c>
      <c r="Q7320" s="365"/>
      <c r="R7320" s="365"/>
      <c r="S7320" s="365"/>
      <c r="T7320" s="365"/>
      <c r="U7320" s="365"/>
      <c r="V7320" s="365"/>
      <c r="W7320" s="365"/>
      <c r="X7320" s="365"/>
      <c r="Y7320" s="365"/>
      <c r="Z7320" s="365"/>
      <c r="AA7320" s="365"/>
      <c r="AB7320" s="365"/>
      <c r="AC7320" s="1507">
        <f t="shared" si="2550"/>
        <v>2</v>
      </c>
      <c r="AD7320" s="1508">
        <f t="shared" si="2551"/>
        <v>8189780</v>
      </c>
      <c r="AE7320" s="14">
        <f t="shared" si="2552"/>
        <v>18.2</v>
      </c>
      <c r="AF7320" s="14">
        <f t="shared" si="2553"/>
        <v>0</v>
      </c>
      <c r="AG7320" s="14" t="e">
        <f t="shared" si="2554"/>
        <v>#DIV/0!</v>
      </c>
      <c r="AH7320" s="14" t="e">
        <f t="shared" si="2555"/>
        <v>#DIV/0!</v>
      </c>
      <c r="AI7320" s="14">
        <f t="shared" si="2556"/>
        <v>2</v>
      </c>
      <c r="AJ7320" s="365"/>
    </row>
    <row r="7321" spans="1:36" ht="15.75">
      <c r="A7321" s="1487"/>
      <c r="B7321" s="366" t="s">
        <v>1910</v>
      </c>
      <c r="C7321" s="366" t="s">
        <v>66</v>
      </c>
      <c r="D7321" s="367">
        <v>8784.7000000000007</v>
      </c>
      <c r="E7321" s="366">
        <v>80</v>
      </c>
      <c r="F7321" s="368">
        <f t="shared" si="2549"/>
        <v>702776</v>
      </c>
      <c r="G7321" s="366">
        <v>0</v>
      </c>
      <c r="H7321" s="366">
        <v>0</v>
      </c>
      <c r="I7321" s="369">
        <v>44559</v>
      </c>
      <c r="J7321" s="372">
        <v>45164</v>
      </c>
      <c r="K7321" s="365"/>
      <c r="L7321" s="365">
        <v>1642</v>
      </c>
      <c r="M7321" s="370">
        <v>44553</v>
      </c>
      <c r="N7321" s="365">
        <v>0</v>
      </c>
      <c r="O7321" s="365">
        <v>0</v>
      </c>
      <c r="P7321" s="365">
        <v>7</v>
      </c>
      <c r="Q7321" s="365"/>
      <c r="R7321" s="365"/>
      <c r="S7321" s="365"/>
      <c r="T7321" s="365"/>
      <c r="U7321" s="365"/>
      <c r="V7321" s="365"/>
      <c r="W7321" s="365"/>
      <c r="X7321" s="365"/>
      <c r="Y7321" s="365"/>
      <c r="Z7321" s="365"/>
      <c r="AA7321" s="365"/>
      <c r="AB7321" s="365"/>
      <c r="AC7321" s="1507">
        <f t="shared" si="2550"/>
        <v>73</v>
      </c>
      <c r="AD7321" s="1508">
        <f t="shared" si="2551"/>
        <v>641283.10000000009</v>
      </c>
      <c r="AE7321" s="14">
        <f t="shared" si="2552"/>
        <v>4.9000000000000004</v>
      </c>
      <c r="AF7321" s="14">
        <f t="shared" si="2553"/>
        <v>2.3333333333333335</v>
      </c>
      <c r="AG7321" s="14">
        <f t="shared" si="2554"/>
        <v>31.285714285714285</v>
      </c>
      <c r="AH7321" s="14">
        <f t="shared" si="2555"/>
        <v>26.385714285714286</v>
      </c>
      <c r="AI7321" s="14">
        <f t="shared" si="2556"/>
        <v>61.566666666666663</v>
      </c>
      <c r="AJ7321" s="365"/>
    </row>
    <row r="7322" spans="1:36" ht="15.75">
      <c r="A7322" s="1487"/>
      <c r="B7322" s="366" t="s">
        <v>1911</v>
      </c>
      <c r="C7322" s="366" t="s">
        <v>66</v>
      </c>
      <c r="D7322" s="367">
        <v>208436</v>
      </c>
      <c r="E7322" s="366">
        <v>5</v>
      </c>
      <c r="F7322" s="368">
        <f t="shared" si="2549"/>
        <v>1042180</v>
      </c>
      <c r="G7322" s="366">
        <v>0</v>
      </c>
      <c r="H7322" s="366">
        <v>0</v>
      </c>
      <c r="I7322" s="369">
        <v>44559</v>
      </c>
      <c r="J7322" s="372">
        <v>45783</v>
      </c>
      <c r="K7322" s="365"/>
      <c r="L7322" s="365">
        <v>1642</v>
      </c>
      <c r="M7322" s="370">
        <v>44553</v>
      </c>
      <c r="N7322" s="365">
        <v>0</v>
      </c>
      <c r="O7322" s="365">
        <v>0</v>
      </c>
      <c r="P7322" s="365">
        <v>0</v>
      </c>
      <c r="Q7322" s="365"/>
      <c r="R7322" s="365"/>
      <c r="S7322" s="365"/>
      <c r="T7322" s="365"/>
      <c r="U7322" s="365"/>
      <c r="V7322" s="365"/>
      <c r="W7322" s="365"/>
      <c r="X7322" s="365"/>
      <c r="Y7322" s="365"/>
      <c r="Z7322" s="365"/>
      <c r="AA7322" s="365"/>
      <c r="AB7322" s="365"/>
      <c r="AC7322" s="1507">
        <f t="shared" si="2550"/>
        <v>5</v>
      </c>
      <c r="AD7322" s="1508">
        <f t="shared" si="2551"/>
        <v>1042180</v>
      </c>
      <c r="AE7322" s="14">
        <f t="shared" si="2552"/>
        <v>25.533333333333335</v>
      </c>
      <c r="AF7322" s="14">
        <f t="shared" si="2553"/>
        <v>0</v>
      </c>
      <c r="AG7322" s="14" t="e">
        <f t="shared" si="2554"/>
        <v>#DIV/0!</v>
      </c>
      <c r="AH7322" s="14" t="e">
        <f t="shared" si="2555"/>
        <v>#DIV/0!</v>
      </c>
      <c r="AI7322" s="14">
        <f t="shared" si="2556"/>
        <v>5</v>
      </c>
      <c r="AJ7322" s="365"/>
    </row>
    <row r="7323" spans="1:36" ht="15.75">
      <c r="A7323" s="1487"/>
      <c r="B7323" s="366" t="s">
        <v>1910</v>
      </c>
      <c r="C7323" s="366" t="s">
        <v>66</v>
      </c>
      <c r="D7323" s="367">
        <v>8784.7000000000007</v>
      </c>
      <c r="E7323" s="366">
        <v>120</v>
      </c>
      <c r="F7323" s="368">
        <f t="shared" si="2549"/>
        <v>1054164</v>
      </c>
      <c r="G7323" s="366">
        <v>0</v>
      </c>
      <c r="H7323" s="366">
        <v>0</v>
      </c>
      <c r="I7323" s="369">
        <v>44559</v>
      </c>
      <c r="J7323" s="372">
        <v>45179</v>
      </c>
      <c r="K7323" s="365"/>
      <c r="L7323" s="365">
        <v>1642</v>
      </c>
      <c r="M7323" s="370">
        <v>44553</v>
      </c>
      <c r="N7323" s="365">
        <v>0</v>
      </c>
      <c r="O7323" s="365">
        <v>0</v>
      </c>
      <c r="P7323" s="365">
        <v>0</v>
      </c>
      <c r="Q7323" s="365"/>
      <c r="R7323" s="365"/>
      <c r="S7323" s="365"/>
      <c r="T7323" s="365"/>
      <c r="U7323" s="365"/>
      <c r="V7323" s="365"/>
      <c r="W7323" s="365"/>
      <c r="X7323" s="365"/>
      <c r="Y7323" s="365"/>
      <c r="Z7323" s="365"/>
      <c r="AA7323" s="365"/>
      <c r="AB7323" s="365"/>
      <c r="AC7323" s="1507">
        <f t="shared" si="2550"/>
        <v>120</v>
      </c>
      <c r="AD7323" s="1508">
        <f t="shared" si="2551"/>
        <v>1054164</v>
      </c>
      <c r="AE7323" s="14">
        <f t="shared" si="2552"/>
        <v>5.4</v>
      </c>
      <c r="AF7323" s="14">
        <f t="shared" si="2553"/>
        <v>0</v>
      </c>
      <c r="AG7323" s="14" t="e">
        <f t="shared" si="2554"/>
        <v>#DIV/0!</v>
      </c>
      <c r="AH7323" s="14" t="e">
        <f t="shared" si="2555"/>
        <v>#DIV/0!</v>
      </c>
      <c r="AI7323" s="14">
        <f t="shared" si="2556"/>
        <v>120</v>
      </c>
      <c r="AJ7323" s="365"/>
    </row>
    <row r="7324" spans="1:36" ht="15.75">
      <c r="A7324" s="1487"/>
      <c r="B7324" s="366" t="s">
        <v>1912</v>
      </c>
      <c r="C7324" s="366" t="s">
        <v>66</v>
      </c>
      <c r="D7324" s="367">
        <v>59000</v>
      </c>
      <c r="E7324" s="366">
        <v>10</v>
      </c>
      <c r="F7324" s="368">
        <f t="shared" ref="F7324:F7344" si="2557">D7324*E7324</f>
        <v>590000</v>
      </c>
      <c r="G7324" s="366">
        <v>0</v>
      </c>
      <c r="H7324" s="366">
        <v>0</v>
      </c>
      <c r="I7324" s="369">
        <v>44559</v>
      </c>
      <c r="J7324" s="372">
        <v>45657</v>
      </c>
      <c r="K7324" s="365"/>
      <c r="L7324" s="365">
        <v>1642</v>
      </c>
      <c r="M7324" s="370">
        <v>44553</v>
      </c>
      <c r="N7324" s="365">
        <v>0</v>
      </c>
      <c r="O7324" s="365">
        <v>0</v>
      </c>
      <c r="P7324" s="365">
        <v>2</v>
      </c>
      <c r="Q7324" s="365"/>
      <c r="R7324" s="365"/>
      <c r="S7324" s="365"/>
      <c r="T7324" s="365"/>
      <c r="U7324" s="365"/>
      <c r="V7324" s="365"/>
      <c r="W7324" s="365"/>
      <c r="X7324" s="365"/>
      <c r="Y7324" s="365"/>
      <c r="Z7324" s="365"/>
      <c r="AA7324" s="365"/>
      <c r="AB7324" s="365"/>
      <c r="AC7324" s="1507">
        <f t="shared" ref="AC7324:AC7344" si="2558">E7324+G7324-N7324-O7324-AA7324-P7324-Q7324-R7324-S7324-T7324-U7324-V7324-W7324-X7324-Y7324</f>
        <v>8</v>
      </c>
      <c r="AD7324" s="1508">
        <f t="shared" ref="AD7324:AD7344" si="2559">D7324*AC7324</f>
        <v>472000</v>
      </c>
      <c r="AE7324" s="14">
        <f t="shared" ref="AE7324:AE7344" si="2560">(J7324-"01.04.2023")/30</f>
        <v>21.333333333333332</v>
      </c>
      <c r="AF7324" s="14">
        <f t="shared" ref="AF7324:AF7344" si="2561">(N7324+O7324+P7324+Q7324+R7324+S7324+T7324+U7324+V7324+W7324+X7324+Y7324)/3</f>
        <v>0.66666666666666663</v>
      </c>
      <c r="AG7324" s="14">
        <f t="shared" ref="AG7324:AG7344" si="2562">AC7324/AF7324</f>
        <v>12</v>
      </c>
      <c r="AH7324" s="14">
        <f t="shared" ref="AH7324:AH7344" si="2563">AG7324-AE7324</f>
        <v>-9.3333333333333321</v>
      </c>
      <c r="AI7324" s="14">
        <f t="shared" ref="AI7324:AI7344" si="2564">AC7324-(AE7324*AF7324)</f>
        <v>-6.2222222222222214</v>
      </c>
      <c r="AJ7324" s="365"/>
    </row>
    <row r="7325" spans="1:36" ht="15.75">
      <c r="A7325" s="1487"/>
      <c r="B7325" s="366" t="s">
        <v>6565</v>
      </c>
      <c r="C7325" s="366" t="s">
        <v>66</v>
      </c>
      <c r="D7325" s="367">
        <v>242549.83</v>
      </c>
      <c r="E7325" s="366">
        <v>2</v>
      </c>
      <c r="F7325" s="368">
        <f t="shared" si="2557"/>
        <v>485099.66</v>
      </c>
      <c r="G7325" s="366">
        <v>0</v>
      </c>
      <c r="H7325" s="366">
        <f t="shared" ref="H7325:H7345" si="2565">G7325*D7325</f>
        <v>0</v>
      </c>
      <c r="I7325" s="369">
        <v>44894</v>
      </c>
      <c r="J7325" s="369">
        <v>45822</v>
      </c>
      <c r="K7325" s="365"/>
      <c r="L7325" s="365">
        <v>977</v>
      </c>
      <c r="M7325" s="370">
        <v>44880</v>
      </c>
      <c r="N7325" s="365">
        <v>0</v>
      </c>
      <c r="O7325" s="365">
        <v>0</v>
      </c>
      <c r="P7325" s="365">
        <v>0</v>
      </c>
      <c r="Q7325" s="365"/>
      <c r="R7325" s="365"/>
      <c r="S7325" s="365"/>
      <c r="T7325" s="365"/>
      <c r="U7325" s="365"/>
      <c r="V7325" s="365"/>
      <c r="W7325" s="365"/>
      <c r="X7325" s="365"/>
      <c r="Y7325" s="365"/>
      <c r="Z7325" s="365"/>
      <c r="AA7325" s="365"/>
      <c r="AB7325" s="365"/>
      <c r="AC7325" s="1507">
        <f t="shared" si="2558"/>
        <v>2</v>
      </c>
      <c r="AD7325" s="1508">
        <f t="shared" si="2559"/>
        <v>485099.66</v>
      </c>
      <c r="AE7325" s="14">
        <f t="shared" si="2560"/>
        <v>26.833333333333332</v>
      </c>
      <c r="AF7325" s="14">
        <f t="shared" si="2561"/>
        <v>0</v>
      </c>
      <c r="AG7325" s="14" t="e">
        <f t="shared" si="2562"/>
        <v>#DIV/0!</v>
      </c>
      <c r="AH7325" s="14" t="e">
        <f t="shared" si="2563"/>
        <v>#DIV/0!</v>
      </c>
      <c r="AI7325" s="14">
        <f t="shared" si="2564"/>
        <v>2</v>
      </c>
      <c r="AJ7325" s="365"/>
    </row>
    <row r="7326" spans="1:36" ht="15.75">
      <c r="A7326" s="1487"/>
      <c r="B7326" s="366" t="s">
        <v>6566</v>
      </c>
      <c r="C7326" s="366" t="s">
        <v>66</v>
      </c>
      <c r="D7326" s="367">
        <v>33412.449999999997</v>
      </c>
      <c r="E7326" s="366">
        <v>1</v>
      </c>
      <c r="F7326" s="368">
        <f t="shared" si="2557"/>
        <v>33412.449999999997</v>
      </c>
      <c r="G7326" s="366">
        <v>0</v>
      </c>
      <c r="H7326" s="366">
        <f t="shared" si="2565"/>
        <v>0</v>
      </c>
      <c r="I7326" s="369">
        <v>44894</v>
      </c>
      <c r="J7326" s="369">
        <v>45474</v>
      </c>
      <c r="K7326" s="365"/>
      <c r="L7326" s="365">
        <v>977</v>
      </c>
      <c r="M7326" s="370">
        <v>44880</v>
      </c>
      <c r="N7326" s="365">
        <v>0</v>
      </c>
      <c r="O7326" s="365">
        <v>0</v>
      </c>
      <c r="P7326" s="365">
        <v>0</v>
      </c>
      <c r="Q7326" s="365"/>
      <c r="R7326" s="365"/>
      <c r="S7326" s="365"/>
      <c r="T7326" s="365"/>
      <c r="U7326" s="365"/>
      <c r="V7326" s="365"/>
      <c r="W7326" s="365"/>
      <c r="X7326" s="365"/>
      <c r="Y7326" s="365"/>
      <c r="Z7326" s="365"/>
      <c r="AA7326" s="365"/>
      <c r="AB7326" s="365"/>
      <c r="AC7326" s="1507">
        <f t="shared" si="2558"/>
        <v>1</v>
      </c>
      <c r="AD7326" s="1508">
        <f t="shared" si="2559"/>
        <v>33412.449999999997</v>
      </c>
      <c r="AE7326" s="14">
        <f t="shared" si="2560"/>
        <v>15.233333333333333</v>
      </c>
      <c r="AF7326" s="14">
        <f t="shared" si="2561"/>
        <v>0</v>
      </c>
      <c r="AG7326" s="14" t="e">
        <f t="shared" si="2562"/>
        <v>#DIV/0!</v>
      </c>
      <c r="AH7326" s="14" t="e">
        <f t="shared" si="2563"/>
        <v>#DIV/0!</v>
      </c>
      <c r="AI7326" s="14">
        <f t="shared" si="2564"/>
        <v>1</v>
      </c>
      <c r="AJ7326" s="365"/>
    </row>
    <row r="7327" spans="1:36" ht="15.75" customHeight="1">
      <c r="A7327" s="1487"/>
      <c r="B7327" s="366" t="s">
        <v>6567</v>
      </c>
      <c r="C7327" s="366" t="s">
        <v>66</v>
      </c>
      <c r="D7327" s="367">
        <v>17696.21</v>
      </c>
      <c r="E7327" s="366">
        <v>1</v>
      </c>
      <c r="F7327" s="368">
        <f t="shared" si="2557"/>
        <v>17696.21</v>
      </c>
      <c r="G7327" s="366">
        <v>0</v>
      </c>
      <c r="H7327" s="366">
        <f t="shared" si="2565"/>
        <v>0</v>
      </c>
      <c r="I7327" s="369">
        <v>44894</v>
      </c>
      <c r="J7327" s="369">
        <v>45863</v>
      </c>
      <c r="K7327" s="365"/>
      <c r="L7327" s="365">
        <v>977</v>
      </c>
      <c r="M7327" s="370">
        <v>44880</v>
      </c>
      <c r="N7327" s="365">
        <v>0</v>
      </c>
      <c r="O7327" s="365">
        <v>0</v>
      </c>
      <c r="P7327" s="365">
        <v>0</v>
      </c>
      <c r="Q7327" s="365"/>
      <c r="R7327" s="365"/>
      <c r="S7327" s="365"/>
      <c r="T7327" s="365"/>
      <c r="U7327" s="365"/>
      <c r="V7327" s="365"/>
      <c r="W7327" s="365"/>
      <c r="X7327" s="365"/>
      <c r="Y7327" s="365"/>
      <c r="Z7327" s="365"/>
      <c r="AA7327" s="365"/>
      <c r="AB7327" s="365"/>
      <c r="AC7327" s="1507">
        <f t="shared" si="2558"/>
        <v>1</v>
      </c>
      <c r="AD7327" s="1508">
        <f t="shared" si="2559"/>
        <v>17696.21</v>
      </c>
      <c r="AE7327" s="14">
        <f t="shared" si="2560"/>
        <v>28.2</v>
      </c>
      <c r="AF7327" s="14">
        <f t="shared" si="2561"/>
        <v>0</v>
      </c>
      <c r="AG7327" s="14" t="e">
        <f t="shared" si="2562"/>
        <v>#DIV/0!</v>
      </c>
      <c r="AH7327" s="14" t="e">
        <f t="shared" si="2563"/>
        <v>#DIV/0!</v>
      </c>
      <c r="AI7327" s="14">
        <f t="shared" si="2564"/>
        <v>1</v>
      </c>
      <c r="AJ7327" s="365"/>
    </row>
    <row r="7328" spans="1:36" ht="15.75">
      <c r="A7328" s="1487"/>
      <c r="B7328" s="366" t="s">
        <v>6568</v>
      </c>
      <c r="C7328" s="366" t="s">
        <v>66</v>
      </c>
      <c r="D7328" s="367">
        <v>11756.25</v>
      </c>
      <c r="E7328" s="366">
        <v>1</v>
      </c>
      <c r="F7328" s="368">
        <f t="shared" si="2557"/>
        <v>11756.25</v>
      </c>
      <c r="G7328" s="366">
        <v>0</v>
      </c>
      <c r="H7328" s="366">
        <f t="shared" si="2565"/>
        <v>0</v>
      </c>
      <c r="I7328" s="369">
        <v>44894</v>
      </c>
      <c r="J7328" s="369">
        <v>45670</v>
      </c>
      <c r="K7328" s="365"/>
      <c r="L7328" s="365">
        <v>977</v>
      </c>
      <c r="M7328" s="370">
        <v>44880</v>
      </c>
      <c r="N7328" s="365">
        <v>0</v>
      </c>
      <c r="O7328" s="365">
        <v>0</v>
      </c>
      <c r="P7328" s="365">
        <v>0</v>
      </c>
      <c r="Q7328" s="365"/>
      <c r="R7328" s="365"/>
      <c r="S7328" s="365"/>
      <c r="T7328" s="365"/>
      <c r="U7328" s="365"/>
      <c r="V7328" s="365"/>
      <c r="W7328" s="365"/>
      <c r="X7328" s="365"/>
      <c r="Y7328" s="365"/>
      <c r="Z7328" s="365"/>
      <c r="AA7328" s="365"/>
      <c r="AB7328" s="365"/>
      <c r="AC7328" s="1507">
        <f t="shared" si="2558"/>
        <v>1</v>
      </c>
      <c r="AD7328" s="1508">
        <f t="shared" si="2559"/>
        <v>11756.25</v>
      </c>
      <c r="AE7328" s="14">
        <f t="shared" si="2560"/>
        <v>21.766666666666666</v>
      </c>
      <c r="AF7328" s="14">
        <f t="shared" si="2561"/>
        <v>0</v>
      </c>
      <c r="AG7328" s="14" t="e">
        <f t="shared" si="2562"/>
        <v>#DIV/0!</v>
      </c>
      <c r="AH7328" s="14" t="e">
        <f t="shared" si="2563"/>
        <v>#DIV/0!</v>
      </c>
      <c r="AI7328" s="14">
        <f t="shared" si="2564"/>
        <v>1</v>
      </c>
      <c r="AJ7328" s="365"/>
    </row>
    <row r="7329" spans="1:36" ht="15.75">
      <c r="A7329" s="1487"/>
      <c r="B7329" s="366" t="s">
        <v>6569</v>
      </c>
      <c r="C7329" s="366" t="s">
        <v>66</v>
      </c>
      <c r="D7329" s="367">
        <v>44400</v>
      </c>
      <c r="E7329" s="366">
        <v>1</v>
      </c>
      <c r="F7329" s="368">
        <f t="shared" si="2557"/>
        <v>44400</v>
      </c>
      <c r="G7329" s="366">
        <v>0</v>
      </c>
      <c r="H7329" s="367">
        <f t="shared" si="2565"/>
        <v>0</v>
      </c>
      <c r="I7329" s="369">
        <v>44895</v>
      </c>
      <c r="J7329" s="369">
        <v>46005</v>
      </c>
      <c r="K7329" s="365"/>
      <c r="L7329" s="365">
        <v>977</v>
      </c>
      <c r="M7329" s="370">
        <v>44880</v>
      </c>
      <c r="N7329" s="365">
        <v>0</v>
      </c>
      <c r="O7329" s="365">
        <v>0</v>
      </c>
      <c r="P7329" s="365">
        <v>0</v>
      </c>
      <c r="Q7329" s="365"/>
      <c r="R7329" s="365"/>
      <c r="S7329" s="365"/>
      <c r="T7329" s="365"/>
      <c r="U7329" s="365"/>
      <c r="V7329" s="365"/>
      <c r="W7329" s="365"/>
      <c r="X7329" s="365"/>
      <c r="Y7329" s="365"/>
      <c r="Z7329" s="365"/>
      <c r="AA7329" s="365"/>
      <c r="AB7329" s="365"/>
      <c r="AC7329" s="1507">
        <f t="shared" si="2558"/>
        <v>1</v>
      </c>
      <c r="AD7329" s="1508">
        <f t="shared" si="2559"/>
        <v>44400</v>
      </c>
      <c r="AE7329" s="14">
        <f t="shared" si="2560"/>
        <v>32.93333333333333</v>
      </c>
      <c r="AF7329" s="14">
        <f t="shared" si="2561"/>
        <v>0</v>
      </c>
      <c r="AG7329" s="14" t="e">
        <f t="shared" si="2562"/>
        <v>#DIV/0!</v>
      </c>
      <c r="AH7329" s="14" t="e">
        <f t="shared" si="2563"/>
        <v>#DIV/0!</v>
      </c>
      <c r="AI7329" s="14">
        <f t="shared" si="2564"/>
        <v>1</v>
      </c>
      <c r="AJ7329" s="365"/>
    </row>
    <row r="7330" spans="1:36" ht="15.75">
      <c r="A7330" s="1487"/>
      <c r="B7330" s="366" t="s">
        <v>6570</v>
      </c>
      <c r="C7330" s="366" t="s">
        <v>66</v>
      </c>
      <c r="D7330" s="367">
        <v>56800</v>
      </c>
      <c r="E7330" s="366">
        <v>3</v>
      </c>
      <c r="F7330" s="368">
        <f t="shared" si="2557"/>
        <v>170400</v>
      </c>
      <c r="G7330" s="366">
        <v>0</v>
      </c>
      <c r="H7330" s="367">
        <f t="shared" si="2565"/>
        <v>0</v>
      </c>
      <c r="I7330" s="369">
        <v>44895</v>
      </c>
      <c r="J7330" s="369">
        <v>45747</v>
      </c>
      <c r="K7330" s="365"/>
      <c r="L7330" s="365">
        <v>977</v>
      </c>
      <c r="M7330" s="370">
        <v>44880</v>
      </c>
      <c r="N7330" s="365">
        <v>0</v>
      </c>
      <c r="O7330" s="365">
        <v>0</v>
      </c>
      <c r="P7330" s="365">
        <v>0</v>
      </c>
      <c r="Q7330" s="365"/>
      <c r="R7330" s="365"/>
      <c r="S7330" s="365"/>
      <c r="T7330" s="365"/>
      <c r="U7330" s="365"/>
      <c r="V7330" s="365"/>
      <c r="W7330" s="365"/>
      <c r="X7330" s="365"/>
      <c r="Y7330" s="365"/>
      <c r="Z7330" s="365"/>
      <c r="AA7330" s="365"/>
      <c r="AB7330" s="365"/>
      <c r="AC7330" s="1507">
        <f t="shared" si="2558"/>
        <v>3</v>
      </c>
      <c r="AD7330" s="1508">
        <f t="shared" si="2559"/>
        <v>170400</v>
      </c>
      <c r="AE7330" s="14">
        <f t="shared" si="2560"/>
        <v>24.333333333333332</v>
      </c>
      <c r="AF7330" s="14">
        <f t="shared" si="2561"/>
        <v>0</v>
      </c>
      <c r="AG7330" s="14" t="e">
        <f t="shared" si="2562"/>
        <v>#DIV/0!</v>
      </c>
      <c r="AH7330" s="14" t="e">
        <f t="shared" si="2563"/>
        <v>#DIV/0!</v>
      </c>
      <c r="AI7330" s="14">
        <f t="shared" si="2564"/>
        <v>3</v>
      </c>
      <c r="AJ7330" s="365"/>
    </row>
    <row r="7331" spans="1:36" ht="15.75">
      <c r="A7331" s="1487"/>
      <c r="B7331" s="366" t="s">
        <v>6571</v>
      </c>
      <c r="C7331" s="366" t="s">
        <v>66</v>
      </c>
      <c r="D7331" s="367">
        <v>28320</v>
      </c>
      <c r="E7331" s="366">
        <v>3</v>
      </c>
      <c r="F7331" s="368">
        <f t="shared" si="2557"/>
        <v>84960</v>
      </c>
      <c r="G7331" s="366">
        <v>0</v>
      </c>
      <c r="H7331" s="367">
        <f t="shared" si="2565"/>
        <v>0</v>
      </c>
      <c r="I7331" s="369">
        <v>44895</v>
      </c>
      <c r="J7331" s="369">
        <v>45463</v>
      </c>
      <c r="K7331" s="365"/>
      <c r="L7331" s="365">
        <v>977</v>
      </c>
      <c r="M7331" s="370">
        <v>44880</v>
      </c>
      <c r="N7331" s="365">
        <v>0</v>
      </c>
      <c r="O7331" s="365">
        <v>0</v>
      </c>
      <c r="P7331" s="365">
        <v>1</v>
      </c>
      <c r="Q7331" s="365"/>
      <c r="R7331" s="365"/>
      <c r="S7331" s="365"/>
      <c r="T7331" s="365"/>
      <c r="U7331" s="365"/>
      <c r="V7331" s="365"/>
      <c r="W7331" s="365"/>
      <c r="X7331" s="365"/>
      <c r="Y7331" s="365"/>
      <c r="Z7331" s="365"/>
      <c r="AA7331" s="365"/>
      <c r="AB7331" s="365"/>
      <c r="AC7331" s="1507">
        <f t="shared" si="2558"/>
        <v>2</v>
      </c>
      <c r="AD7331" s="1508">
        <f t="shared" si="2559"/>
        <v>56640</v>
      </c>
      <c r="AE7331" s="14">
        <f t="shared" si="2560"/>
        <v>14.866666666666667</v>
      </c>
      <c r="AF7331" s="14">
        <f t="shared" si="2561"/>
        <v>0.33333333333333331</v>
      </c>
      <c r="AG7331" s="14">
        <f t="shared" si="2562"/>
        <v>6</v>
      </c>
      <c r="AH7331" s="14">
        <f t="shared" si="2563"/>
        <v>-8.8666666666666671</v>
      </c>
      <c r="AI7331" s="14">
        <f t="shared" si="2564"/>
        <v>-2.9555555555555557</v>
      </c>
      <c r="AJ7331" s="365"/>
    </row>
    <row r="7332" spans="1:36" ht="15.75">
      <c r="A7332" s="1487"/>
      <c r="B7332" s="366" t="s">
        <v>1828</v>
      </c>
      <c r="C7332" s="366" t="s">
        <v>66</v>
      </c>
      <c r="D7332" s="367">
        <v>3679</v>
      </c>
      <c r="E7332" s="366">
        <v>15</v>
      </c>
      <c r="F7332" s="368">
        <f t="shared" si="2557"/>
        <v>55185</v>
      </c>
      <c r="G7332" s="366">
        <v>0</v>
      </c>
      <c r="H7332" s="367">
        <f t="shared" si="2565"/>
        <v>0</v>
      </c>
      <c r="I7332" s="369">
        <v>44895</v>
      </c>
      <c r="J7332" s="369">
        <v>45426</v>
      </c>
      <c r="K7332" s="365"/>
      <c r="L7332" s="365">
        <v>977</v>
      </c>
      <c r="M7332" s="370">
        <v>44880</v>
      </c>
      <c r="N7332" s="365">
        <v>0</v>
      </c>
      <c r="O7332" s="365">
        <v>2</v>
      </c>
      <c r="P7332" s="365">
        <v>3</v>
      </c>
      <c r="Q7332" s="365"/>
      <c r="R7332" s="365"/>
      <c r="S7332" s="365"/>
      <c r="T7332" s="365"/>
      <c r="U7332" s="365"/>
      <c r="V7332" s="365"/>
      <c r="W7332" s="365"/>
      <c r="X7332" s="365"/>
      <c r="Y7332" s="365"/>
      <c r="Z7332" s="365"/>
      <c r="AA7332" s="365"/>
      <c r="AB7332" s="365"/>
      <c r="AC7332" s="1507">
        <f t="shared" si="2558"/>
        <v>10</v>
      </c>
      <c r="AD7332" s="1508">
        <f t="shared" si="2559"/>
        <v>36790</v>
      </c>
      <c r="AE7332" s="14">
        <f t="shared" si="2560"/>
        <v>13.633333333333333</v>
      </c>
      <c r="AF7332" s="14">
        <f t="shared" si="2561"/>
        <v>1.6666666666666667</v>
      </c>
      <c r="AG7332" s="14">
        <f t="shared" si="2562"/>
        <v>6</v>
      </c>
      <c r="AH7332" s="14">
        <f t="shared" si="2563"/>
        <v>-7.6333333333333329</v>
      </c>
      <c r="AI7332" s="14">
        <f t="shared" si="2564"/>
        <v>-12.722222222222221</v>
      </c>
      <c r="AJ7332" s="365"/>
    </row>
    <row r="7333" spans="1:36" ht="31.5" customHeight="1">
      <c r="A7333" s="1487"/>
      <c r="B7333" s="366" t="s">
        <v>6572</v>
      </c>
      <c r="C7333" s="366" t="s">
        <v>66</v>
      </c>
      <c r="D7333" s="367">
        <v>52200</v>
      </c>
      <c r="E7333" s="366">
        <v>1</v>
      </c>
      <c r="F7333" s="368">
        <f t="shared" si="2557"/>
        <v>52200</v>
      </c>
      <c r="G7333" s="366">
        <v>0</v>
      </c>
      <c r="H7333" s="367">
        <f t="shared" si="2565"/>
        <v>0</v>
      </c>
      <c r="I7333" s="369">
        <v>44895</v>
      </c>
      <c r="J7333" s="369">
        <v>45565</v>
      </c>
      <c r="K7333" s="365"/>
      <c r="L7333" s="365">
        <v>977</v>
      </c>
      <c r="M7333" s="370">
        <v>44880</v>
      </c>
      <c r="N7333" s="365">
        <v>0</v>
      </c>
      <c r="O7333" s="365">
        <v>0</v>
      </c>
      <c r="P7333" s="365">
        <v>0</v>
      </c>
      <c r="Q7333" s="365"/>
      <c r="R7333" s="365"/>
      <c r="S7333" s="365"/>
      <c r="T7333" s="365"/>
      <c r="U7333" s="365"/>
      <c r="V7333" s="365"/>
      <c r="W7333" s="365"/>
      <c r="X7333" s="365"/>
      <c r="Y7333" s="365"/>
      <c r="Z7333" s="365"/>
      <c r="AA7333" s="365"/>
      <c r="AB7333" s="365"/>
      <c r="AC7333" s="1507">
        <f t="shared" si="2558"/>
        <v>1</v>
      </c>
      <c r="AD7333" s="1508">
        <f t="shared" si="2559"/>
        <v>52200</v>
      </c>
      <c r="AE7333" s="14">
        <f t="shared" si="2560"/>
        <v>18.266666666666666</v>
      </c>
      <c r="AF7333" s="14">
        <f t="shared" si="2561"/>
        <v>0</v>
      </c>
      <c r="AG7333" s="14" t="e">
        <f t="shared" si="2562"/>
        <v>#DIV/0!</v>
      </c>
      <c r="AH7333" s="14" t="e">
        <f t="shared" si="2563"/>
        <v>#DIV/0!</v>
      </c>
      <c r="AI7333" s="14">
        <f t="shared" si="2564"/>
        <v>1</v>
      </c>
      <c r="AJ7333" s="365"/>
    </row>
    <row r="7334" spans="1:36" ht="15.75">
      <c r="A7334" s="1487"/>
      <c r="B7334" s="366" t="s">
        <v>6573</v>
      </c>
      <c r="C7334" s="366" t="s">
        <v>66</v>
      </c>
      <c r="D7334" s="367">
        <v>44000</v>
      </c>
      <c r="E7334" s="366">
        <v>2</v>
      </c>
      <c r="F7334" s="368">
        <f t="shared" si="2557"/>
        <v>88000</v>
      </c>
      <c r="G7334" s="366">
        <v>0</v>
      </c>
      <c r="H7334" s="367">
        <f t="shared" si="2565"/>
        <v>0</v>
      </c>
      <c r="I7334" s="369">
        <v>44895</v>
      </c>
      <c r="J7334" s="369">
        <v>45522</v>
      </c>
      <c r="K7334" s="365"/>
      <c r="L7334" s="365">
        <v>977</v>
      </c>
      <c r="M7334" s="370">
        <v>44880</v>
      </c>
      <c r="N7334" s="365">
        <v>1</v>
      </c>
      <c r="O7334" s="365">
        <v>0</v>
      </c>
      <c r="P7334" s="365">
        <v>0</v>
      </c>
      <c r="Q7334" s="365"/>
      <c r="R7334" s="365"/>
      <c r="S7334" s="365"/>
      <c r="T7334" s="365"/>
      <c r="U7334" s="365"/>
      <c r="V7334" s="365"/>
      <c r="W7334" s="365"/>
      <c r="X7334" s="365"/>
      <c r="Y7334" s="365"/>
      <c r="Z7334" s="365"/>
      <c r="AA7334" s="365"/>
      <c r="AB7334" s="365"/>
      <c r="AC7334" s="1507">
        <f t="shared" si="2558"/>
        <v>1</v>
      </c>
      <c r="AD7334" s="1508">
        <f t="shared" si="2559"/>
        <v>44000</v>
      </c>
      <c r="AE7334" s="14">
        <f t="shared" si="2560"/>
        <v>16.833333333333332</v>
      </c>
      <c r="AF7334" s="14">
        <f t="shared" si="2561"/>
        <v>0.33333333333333331</v>
      </c>
      <c r="AG7334" s="14">
        <f t="shared" si="2562"/>
        <v>3</v>
      </c>
      <c r="AH7334" s="14">
        <f t="shared" si="2563"/>
        <v>-13.833333333333332</v>
      </c>
      <c r="AI7334" s="14">
        <f t="shared" si="2564"/>
        <v>-4.6111111111111107</v>
      </c>
      <c r="AJ7334" s="365"/>
    </row>
    <row r="7335" spans="1:36" ht="15.75">
      <c r="A7335" s="1487"/>
      <c r="B7335" s="366" t="s">
        <v>6574</v>
      </c>
      <c r="C7335" s="366" t="s">
        <v>66</v>
      </c>
      <c r="D7335" s="367">
        <v>53800</v>
      </c>
      <c r="E7335" s="366">
        <v>1</v>
      </c>
      <c r="F7335" s="368">
        <f t="shared" si="2557"/>
        <v>53800</v>
      </c>
      <c r="G7335" s="366">
        <v>0</v>
      </c>
      <c r="H7335" s="367">
        <f t="shared" si="2565"/>
        <v>0</v>
      </c>
      <c r="I7335" s="369">
        <v>44895</v>
      </c>
      <c r="J7335" s="369">
        <v>45777</v>
      </c>
      <c r="K7335" s="365"/>
      <c r="L7335" s="365">
        <v>977</v>
      </c>
      <c r="M7335" s="370">
        <v>44880</v>
      </c>
      <c r="N7335" s="365">
        <v>0</v>
      </c>
      <c r="O7335" s="365">
        <v>0</v>
      </c>
      <c r="P7335" s="365">
        <v>0</v>
      </c>
      <c r="Q7335" s="365"/>
      <c r="R7335" s="365"/>
      <c r="S7335" s="365"/>
      <c r="T7335" s="365"/>
      <c r="U7335" s="365"/>
      <c r="V7335" s="365"/>
      <c r="W7335" s="365"/>
      <c r="X7335" s="365"/>
      <c r="Y7335" s="365"/>
      <c r="Z7335" s="365"/>
      <c r="AA7335" s="365"/>
      <c r="AB7335" s="365"/>
      <c r="AC7335" s="1507">
        <f t="shared" si="2558"/>
        <v>1</v>
      </c>
      <c r="AD7335" s="1508">
        <f t="shared" si="2559"/>
        <v>53800</v>
      </c>
      <c r="AE7335" s="14">
        <f t="shared" si="2560"/>
        <v>25.333333333333332</v>
      </c>
      <c r="AF7335" s="14">
        <f t="shared" si="2561"/>
        <v>0</v>
      </c>
      <c r="AG7335" s="14" t="e">
        <f t="shared" si="2562"/>
        <v>#DIV/0!</v>
      </c>
      <c r="AH7335" s="14" t="e">
        <f t="shared" si="2563"/>
        <v>#DIV/0!</v>
      </c>
      <c r="AI7335" s="14">
        <f t="shared" si="2564"/>
        <v>1</v>
      </c>
      <c r="AJ7335" s="365"/>
    </row>
    <row r="7336" spans="1:36" ht="15" customHeight="1">
      <c r="A7336" s="1487"/>
      <c r="B7336" s="366" t="s">
        <v>6575</v>
      </c>
      <c r="C7336" s="366" t="s">
        <v>66</v>
      </c>
      <c r="D7336" s="367">
        <v>32800</v>
      </c>
      <c r="E7336" s="366">
        <v>10</v>
      </c>
      <c r="F7336" s="368">
        <f t="shared" si="2557"/>
        <v>328000</v>
      </c>
      <c r="G7336" s="366">
        <v>0</v>
      </c>
      <c r="H7336" s="367">
        <f t="shared" si="2565"/>
        <v>0</v>
      </c>
      <c r="I7336" s="369">
        <v>44895</v>
      </c>
      <c r="J7336" s="369">
        <v>46446</v>
      </c>
      <c r="K7336" s="365"/>
      <c r="L7336" s="365">
        <v>977</v>
      </c>
      <c r="M7336" s="370">
        <v>44880</v>
      </c>
      <c r="N7336" s="365">
        <v>0</v>
      </c>
      <c r="O7336" s="365">
        <v>0</v>
      </c>
      <c r="P7336" s="365">
        <v>0</v>
      </c>
      <c r="Q7336" s="365"/>
      <c r="R7336" s="365"/>
      <c r="S7336" s="365"/>
      <c r="T7336" s="365"/>
      <c r="U7336" s="365"/>
      <c r="V7336" s="365"/>
      <c r="W7336" s="365"/>
      <c r="X7336" s="365"/>
      <c r="Y7336" s="365"/>
      <c r="Z7336" s="365"/>
      <c r="AA7336" s="365"/>
      <c r="AB7336" s="365"/>
      <c r="AC7336" s="1507">
        <f t="shared" si="2558"/>
        <v>10</v>
      </c>
      <c r="AD7336" s="1508">
        <f t="shared" si="2559"/>
        <v>328000</v>
      </c>
      <c r="AE7336" s="14">
        <f t="shared" si="2560"/>
        <v>47.633333333333333</v>
      </c>
      <c r="AF7336" s="14">
        <f t="shared" si="2561"/>
        <v>0</v>
      </c>
      <c r="AG7336" s="14" t="e">
        <f t="shared" si="2562"/>
        <v>#DIV/0!</v>
      </c>
      <c r="AH7336" s="14" t="e">
        <f t="shared" si="2563"/>
        <v>#DIV/0!</v>
      </c>
      <c r="AI7336" s="14">
        <f t="shared" si="2564"/>
        <v>10</v>
      </c>
      <c r="AJ7336" s="365"/>
    </row>
    <row r="7337" spans="1:36" ht="15.75">
      <c r="A7337" s="1487"/>
      <c r="B7337" s="366" t="s">
        <v>7196</v>
      </c>
      <c r="C7337" s="366" t="s">
        <v>66</v>
      </c>
      <c r="D7337" s="367">
        <v>750</v>
      </c>
      <c r="E7337" s="366">
        <v>92</v>
      </c>
      <c r="F7337" s="368">
        <f t="shared" si="2557"/>
        <v>69000</v>
      </c>
      <c r="G7337" s="366">
        <v>0</v>
      </c>
      <c r="H7337" s="367">
        <f t="shared" si="2565"/>
        <v>0</v>
      </c>
      <c r="I7337" s="369">
        <v>44903</v>
      </c>
      <c r="J7337" s="369">
        <v>46630</v>
      </c>
      <c r="K7337" s="365"/>
      <c r="L7337" s="365">
        <v>977</v>
      </c>
      <c r="M7337" s="370">
        <v>44880</v>
      </c>
      <c r="N7337" s="365">
        <v>14</v>
      </c>
      <c r="O7337" s="365">
        <v>20</v>
      </c>
      <c r="P7337" s="365">
        <v>19</v>
      </c>
      <c r="Q7337" s="365"/>
      <c r="R7337" s="365"/>
      <c r="S7337" s="365"/>
      <c r="T7337" s="365"/>
      <c r="U7337" s="365"/>
      <c r="V7337" s="365"/>
      <c r="W7337" s="365"/>
      <c r="X7337" s="365"/>
      <c r="Y7337" s="365"/>
      <c r="Z7337" s="365"/>
      <c r="AA7337" s="365"/>
      <c r="AB7337" s="365"/>
      <c r="AC7337" s="1507">
        <f t="shared" si="2558"/>
        <v>39</v>
      </c>
      <c r="AD7337" s="1508">
        <f t="shared" si="2559"/>
        <v>29250</v>
      </c>
      <c r="AE7337" s="14">
        <f t="shared" si="2560"/>
        <v>53.766666666666666</v>
      </c>
      <c r="AF7337" s="14">
        <f t="shared" si="2561"/>
        <v>17.666666666666668</v>
      </c>
      <c r="AG7337" s="14">
        <f t="shared" si="2562"/>
        <v>2.2075471698113205</v>
      </c>
      <c r="AH7337" s="14">
        <f t="shared" si="2563"/>
        <v>-51.559119496855345</v>
      </c>
      <c r="AI7337" s="14">
        <f t="shared" si="2564"/>
        <v>-910.87777777777785</v>
      </c>
      <c r="AJ7337" s="365"/>
    </row>
    <row r="7338" spans="1:36" ht="15.75">
      <c r="A7338" s="1487"/>
      <c r="B7338" s="366" t="s">
        <v>7197</v>
      </c>
      <c r="C7338" s="366" t="s">
        <v>66</v>
      </c>
      <c r="D7338" s="367">
        <v>244800</v>
      </c>
      <c r="E7338" s="366">
        <v>1</v>
      </c>
      <c r="F7338" s="368">
        <f t="shared" si="2557"/>
        <v>244800</v>
      </c>
      <c r="G7338" s="366">
        <v>0</v>
      </c>
      <c r="H7338" s="367">
        <f t="shared" si="2565"/>
        <v>0</v>
      </c>
      <c r="I7338" s="369">
        <v>44903</v>
      </c>
      <c r="J7338" s="369">
        <v>45536</v>
      </c>
      <c r="K7338" s="365"/>
      <c r="L7338" s="365">
        <v>977</v>
      </c>
      <c r="M7338" s="370">
        <v>44880</v>
      </c>
      <c r="N7338" s="365">
        <v>0</v>
      </c>
      <c r="O7338" s="365">
        <v>0</v>
      </c>
      <c r="P7338" s="365">
        <v>0</v>
      </c>
      <c r="Q7338" s="365"/>
      <c r="R7338" s="365"/>
      <c r="S7338" s="365"/>
      <c r="T7338" s="365"/>
      <c r="U7338" s="365"/>
      <c r="V7338" s="365"/>
      <c r="W7338" s="365"/>
      <c r="X7338" s="365"/>
      <c r="Y7338" s="365"/>
      <c r="Z7338" s="365"/>
      <c r="AA7338" s="365"/>
      <c r="AB7338" s="365"/>
      <c r="AC7338" s="1507">
        <f t="shared" si="2558"/>
        <v>1</v>
      </c>
      <c r="AD7338" s="1508">
        <f t="shared" si="2559"/>
        <v>244800</v>
      </c>
      <c r="AE7338" s="14">
        <f t="shared" si="2560"/>
        <v>17.3</v>
      </c>
      <c r="AF7338" s="14">
        <f t="shared" si="2561"/>
        <v>0</v>
      </c>
      <c r="AG7338" s="14" t="e">
        <f t="shared" si="2562"/>
        <v>#DIV/0!</v>
      </c>
      <c r="AH7338" s="14" t="e">
        <f t="shared" si="2563"/>
        <v>#DIV/0!</v>
      </c>
      <c r="AI7338" s="14">
        <f t="shared" si="2564"/>
        <v>1</v>
      </c>
      <c r="AJ7338" s="365"/>
    </row>
    <row r="7339" spans="1:36" ht="15.75">
      <c r="A7339" s="1487"/>
      <c r="B7339" s="366" t="s">
        <v>7198</v>
      </c>
      <c r="C7339" s="366" t="s">
        <v>66</v>
      </c>
      <c r="D7339" s="367">
        <v>41000</v>
      </c>
      <c r="E7339" s="366">
        <v>2</v>
      </c>
      <c r="F7339" s="368">
        <f t="shared" si="2557"/>
        <v>82000</v>
      </c>
      <c r="G7339" s="366">
        <v>0</v>
      </c>
      <c r="H7339" s="367">
        <f t="shared" si="2565"/>
        <v>0</v>
      </c>
      <c r="I7339" s="369">
        <v>44903</v>
      </c>
      <c r="J7339" s="369">
        <v>46412</v>
      </c>
      <c r="K7339" s="365"/>
      <c r="L7339" s="365">
        <v>977</v>
      </c>
      <c r="M7339" s="370">
        <v>44880</v>
      </c>
      <c r="N7339" s="365">
        <v>0</v>
      </c>
      <c r="O7339" s="365">
        <v>0</v>
      </c>
      <c r="P7339" s="365">
        <v>1</v>
      </c>
      <c r="Q7339" s="365"/>
      <c r="R7339" s="365"/>
      <c r="S7339" s="365"/>
      <c r="T7339" s="365"/>
      <c r="U7339" s="365"/>
      <c r="V7339" s="365"/>
      <c r="W7339" s="365"/>
      <c r="X7339" s="365"/>
      <c r="Y7339" s="365"/>
      <c r="Z7339" s="365"/>
      <c r="AA7339" s="365"/>
      <c r="AB7339" s="365"/>
      <c r="AC7339" s="1507">
        <f t="shared" si="2558"/>
        <v>1</v>
      </c>
      <c r="AD7339" s="1508">
        <f t="shared" si="2559"/>
        <v>41000</v>
      </c>
      <c r="AE7339" s="14">
        <f t="shared" si="2560"/>
        <v>46.5</v>
      </c>
      <c r="AF7339" s="14">
        <f t="shared" si="2561"/>
        <v>0.33333333333333331</v>
      </c>
      <c r="AG7339" s="14">
        <f t="shared" si="2562"/>
        <v>3</v>
      </c>
      <c r="AH7339" s="14">
        <f t="shared" si="2563"/>
        <v>-43.5</v>
      </c>
      <c r="AI7339" s="14">
        <f t="shared" si="2564"/>
        <v>-14.5</v>
      </c>
      <c r="AJ7339" s="365"/>
    </row>
    <row r="7340" spans="1:36" ht="30">
      <c r="A7340" s="1487"/>
      <c r="B7340" s="366" t="s">
        <v>7199</v>
      </c>
      <c r="C7340" s="366" t="s">
        <v>66</v>
      </c>
      <c r="D7340" s="367">
        <v>74940.11</v>
      </c>
      <c r="E7340" s="366">
        <v>48</v>
      </c>
      <c r="F7340" s="368">
        <f t="shared" si="2557"/>
        <v>3597125.2800000003</v>
      </c>
      <c r="G7340" s="366">
        <v>0</v>
      </c>
      <c r="H7340" s="367">
        <f t="shared" si="2565"/>
        <v>0</v>
      </c>
      <c r="I7340" s="369">
        <v>44923</v>
      </c>
      <c r="J7340" s="369">
        <v>46291</v>
      </c>
      <c r="K7340" s="365"/>
      <c r="L7340" s="365">
        <v>1165</v>
      </c>
      <c r="M7340" s="370">
        <v>44921</v>
      </c>
      <c r="N7340" s="365">
        <v>0</v>
      </c>
      <c r="O7340" s="365">
        <v>0</v>
      </c>
      <c r="P7340" s="365">
        <v>0</v>
      </c>
      <c r="Q7340" s="365"/>
      <c r="R7340" s="365"/>
      <c r="S7340" s="365"/>
      <c r="T7340" s="365"/>
      <c r="U7340" s="365"/>
      <c r="V7340" s="365"/>
      <c r="W7340" s="365"/>
      <c r="X7340" s="365"/>
      <c r="Y7340" s="365"/>
      <c r="Z7340" s="365"/>
      <c r="AA7340" s="365"/>
      <c r="AB7340" s="365"/>
      <c r="AC7340" s="1507">
        <f t="shared" si="2558"/>
        <v>48</v>
      </c>
      <c r="AD7340" s="1508">
        <f t="shared" si="2559"/>
        <v>3597125.2800000003</v>
      </c>
      <c r="AE7340" s="14">
        <f t="shared" si="2560"/>
        <v>42.466666666666669</v>
      </c>
      <c r="AF7340" s="14">
        <f t="shared" si="2561"/>
        <v>0</v>
      </c>
      <c r="AG7340" s="14" t="e">
        <f t="shared" si="2562"/>
        <v>#DIV/0!</v>
      </c>
      <c r="AH7340" s="14" t="e">
        <f t="shared" si="2563"/>
        <v>#DIV/0!</v>
      </c>
      <c r="AI7340" s="14">
        <f t="shared" si="2564"/>
        <v>48</v>
      </c>
      <c r="AJ7340" s="365"/>
    </row>
    <row r="7341" spans="1:36" ht="15.75">
      <c r="A7341" s="1487"/>
      <c r="B7341" s="366" t="s">
        <v>7200</v>
      </c>
      <c r="C7341" s="366" t="s">
        <v>66</v>
      </c>
      <c r="D7341" s="367">
        <v>244997.9</v>
      </c>
      <c r="E7341" s="366">
        <v>4</v>
      </c>
      <c r="F7341" s="368">
        <f t="shared" si="2557"/>
        <v>979991.6</v>
      </c>
      <c r="G7341" s="366">
        <v>0</v>
      </c>
      <c r="H7341" s="367">
        <f t="shared" si="2565"/>
        <v>0</v>
      </c>
      <c r="I7341" s="369">
        <v>44923</v>
      </c>
      <c r="J7341" s="369">
        <v>45596</v>
      </c>
      <c r="K7341" s="365"/>
      <c r="L7341" s="365">
        <v>1165</v>
      </c>
      <c r="M7341" s="370">
        <v>44921</v>
      </c>
      <c r="N7341" s="365">
        <v>1</v>
      </c>
      <c r="O7341" s="365">
        <v>1</v>
      </c>
      <c r="P7341" s="365">
        <v>1</v>
      </c>
      <c r="Q7341" s="365"/>
      <c r="R7341" s="365"/>
      <c r="S7341" s="365"/>
      <c r="T7341" s="365"/>
      <c r="U7341" s="365"/>
      <c r="V7341" s="365"/>
      <c r="W7341" s="365"/>
      <c r="X7341" s="365"/>
      <c r="Y7341" s="365"/>
      <c r="Z7341" s="365"/>
      <c r="AA7341" s="365"/>
      <c r="AB7341" s="365"/>
      <c r="AC7341" s="1507">
        <f t="shared" si="2558"/>
        <v>1</v>
      </c>
      <c r="AD7341" s="1508">
        <f t="shared" si="2559"/>
        <v>244997.9</v>
      </c>
      <c r="AE7341" s="14">
        <f t="shared" si="2560"/>
        <v>19.3</v>
      </c>
      <c r="AF7341" s="14">
        <f t="shared" si="2561"/>
        <v>1</v>
      </c>
      <c r="AG7341" s="14">
        <f t="shared" si="2562"/>
        <v>1</v>
      </c>
      <c r="AH7341" s="14">
        <f t="shared" si="2563"/>
        <v>-18.3</v>
      </c>
      <c r="AI7341" s="14">
        <f t="shared" si="2564"/>
        <v>-18.3</v>
      </c>
      <c r="AJ7341" s="365"/>
    </row>
    <row r="7342" spans="1:36" ht="15.75">
      <c r="A7342" s="1487"/>
      <c r="B7342" s="366" t="s">
        <v>7201</v>
      </c>
      <c r="C7342" s="366" t="s">
        <v>66</v>
      </c>
      <c r="D7342" s="367">
        <v>3500</v>
      </c>
      <c r="E7342" s="366">
        <v>5</v>
      </c>
      <c r="F7342" s="368">
        <f t="shared" si="2557"/>
        <v>17500</v>
      </c>
      <c r="G7342" s="366">
        <v>0</v>
      </c>
      <c r="H7342" s="367">
        <f t="shared" si="2565"/>
        <v>0</v>
      </c>
      <c r="I7342" s="369">
        <v>44923</v>
      </c>
      <c r="J7342" s="369">
        <v>45579</v>
      </c>
      <c r="K7342" s="365"/>
      <c r="L7342" s="365">
        <v>1165</v>
      </c>
      <c r="M7342" s="370">
        <v>44921</v>
      </c>
      <c r="N7342" s="365">
        <v>0</v>
      </c>
      <c r="O7342" s="365">
        <v>0</v>
      </c>
      <c r="P7342" s="365">
        <v>0</v>
      </c>
      <c r="Q7342" s="365"/>
      <c r="R7342" s="365"/>
      <c r="S7342" s="365"/>
      <c r="T7342" s="365"/>
      <c r="U7342" s="365"/>
      <c r="V7342" s="365"/>
      <c r="W7342" s="365"/>
      <c r="X7342" s="365"/>
      <c r="Y7342" s="365"/>
      <c r="Z7342" s="365"/>
      <c r="AA7342" s="365"/>
      <c r="AB7342" s="365"/>
      <c r="AC7342" s="1507">
        <f t="shared" si="2558"/>
        <v>5</v>
      </c>
      <c r="AD7342" s="1508">
        <f t="shared" si="2559"/>
        <v>17500</v>
      </c>
      <c r="AE7342" s="14">
        <f t="shared" si="2560"/>
        <v>18.733333333333334</v>
      </c>
      <c r="AF7342" s="14">
        <f t="shared" si="2561"/>
        <v>0</v>
      </c>
      <c r="AG7342" s="14" t="e">
        <f t="shared" si="2562"/>
        <v>#DIV/0!</v>
      </c>
      <c r="AH7342" s="14" t="e">
        <f t="shared" si="2563"/>
        <v>#DIV/0!</v>
      </c>
      <c r="AI7342" s="14">
        <f t="shared" si="2564"/>
        <v>5</v>
      </c>
      <c r="AJ7342" s="365"/>
    </row>
    <row r="7343" spans="1:36" ht="15.75">
      <c r="A7343" s="1487"/>
      <c r="B7343" s="366" t="s">
        <v>7202</v>
      </c>
      <c r="C7343" s="366" t="s">
        <v>66</v>
      </c>
      <c r="D7343" s="367">
        <v>15140</v>
      </c>
      <c r="E7343" s="366">
        <v>6</v>
      </c>
      <c r="F7343" s="368">
        <f t="shared" si="2557"/>
        <v>90840</v>
      </c>
      <c r="G7343" s="366">
        <v>0</v>
      </c>
      <c r="H7343" s="367">
        <f t="shared" si="2565"/>
        <v>0</v>
      </c>
      <c r="I7343" s="369">
        <v>44923</v>
      </c>
      <c r="J7343" s="369"/>
      <c r="K7343" s="365"/>
      <c r="L7343" s="365">
        <v>1165</v>
      </c>
      <c r="M7343" s="370">
        <v>44921</v>
      </c>
      <c r="N7343" s="365">
        <v>0</v>
      </c>
      <c r="O7343" s="365">
        <v>2</v>
      </c>
      <c r="P7343" s="365">
        <v>3</v>
      </c>
      <c r="Q7343" s="365"/>
      <c r="R7343" s="365"/>
      <c r="S7343" s="365"/>
      <c r="T7343" s="365"/>
      <c r="U7343" s="365"/>
      <c r="V7343" s="365"/>
      <c r="W7343" s="365"/>
      <c r="X7343" s="365"/>
      <c r="Y7343" s="365"/>
      <c r="Z7343" s="365"/>
      <c r="AA7343" s="365"/>
      <c r="AB7343" s="365"/>
      <c r="AC7343" s="1507">
        <f t="shared" si="2558"/>
        <v>1</v>
      </c>
      <c r="AD7343" s="1508">
        <f t="shared" si="2559"/>
        <v>15140</v>
      </c>
      <c r="AE7343" s="14">
        <f t="shared" si="2560"/>
        <v>-1500.5666666666666</v>
      </c>
      <c r="AF7343" s="14">
        <f t="shared" si="2561"/>
        <v>1.6666666666666667</v>
      </c>
      <c r="AG7343" s="14">
        <f t="shared" si="2562"/>
        <v>0.6</v>
      </c>
      <c r="AH7343" s="14">
        <f t="shared" si="2563"/>
        <v>1501.1666666666665</v>
      </c>
      <c r="AI7343" s="14">
        <f t="shared" si="2564"/>
        <v>2501.9444444444443</v>
      </c>
      <c r="AJ7343" s="365"/>
    </row>
    <row r="7344" spans="1:36" ht="15.75">
      <c r="A7344" s="1487"/>
      <c r="B7344" s="366" t="s">
        <v>7203</v>
      </c>
      <c r="C7344" s="366" t="s">
        <v>66</v>
      </c>
      <c r="D7344" s="367">
        <v>56050</v>
      </c>
      <c r="E7344" s="366">
        <v>5</v>
      </c>
      <c r="F7344" s="368">
        <f t="shared" si="2557"/>
        <v>280250</v>
      </c>
      <c r="G7344" s="366">
        <v>0</v>
      </c>
      <c r="H7344" s="367">
        <f t="shared" si="2565"/>
        <v>0</v>
      </c>
      <c r="I7344" s="369">
        <v>44923</v>
      </c>
      <c r="J7344" s="369"/>
      <c r="K7344" s="365"/>
      <c r="L7344" s="365">
        <v>1165</v>
      </c>
      <c r="M7344" s="370">
        <v>44921</v>
      </c>
      <c r="N7344" s="365">
        <v>0</v>
      </c>
      <c r="O7344" s="365">
        <v>1</v>
      </c>
      <c r="P7344" s="365">
        <v>0</v>
      </c>
      <c r="Q7344" s="365"/>
      <c r="R7344" s="365"/>
      <c r="S7344" s="365"/>
      <c r="T7344" s="365"/>
      <c r="U7344" s="365"/>
      <c r="V7344" s="365"/>
      <c r="W7344" s="365"/>
      <c r="X7344" s="365"/>
      <c r="Y7344" s="365"/>
      <c r="Z7344" s="365"/>
      <c r="AA7344" s="365"/>
      <c r="AB7344" s="365"/>
      <c r="AC7344" s="1507">
        <f t="shared" si="2558"/>
        <v>4</v>
      </c>
      <c r="AD7344" s="1508">
        <f t="shared" si="2559"/>
        <v>224200</v>
      </c>
      <c r="AE7344" s="14">
        <f t="shared" si="2560"/>
        <v>-1500.5666666666666</v>
      </c>
      <c r="AF7344" s="14">
        <f t="shared" si="2561"/>
        <v>0.33333333333333331</v>
      </c>
      <c r="AG7344" s="14">
        <f t="shared" si="2562"/>
        <v>12</v>
      </c>
      <c r="AH7344" s="14">
        <f t="shared" si="2563"/>
        <v>1512.5666666666666</v>
      </c>
      <c r="AI7344" s="14">
        <f t="shared" si="2564"/>
        <v>504.18888888888887</v>
      </c>
      <c r="AJ7344" s="365"/>
    </row>
    <row r="7345" spans="1:36" ht="15.75">
      <c r="A7345" s="1487"/>
      <c r="B7345" s="366" t="s">
        <v>7204</v>
      </c>
      <c r="C7345" s="366" t="s">
        <v>66</v>
      </c>
      <c r="D7345" s="367">
        <v>170000</v>
      </c>
      <c r="E7345" s="366">
        <v>2</v>
      </c>
      <c r="F7345" s="368">
        <f t="shared" ref="F7345:F7375" si="2566">D7345*E7345</f>
        <v>340000</v>
      </c>
      <c r="G7345" s="366">
        <v>0</v>
      </c>
      <c r="H7345" s="367">
        <f t="shared" si="2565"/>
        <v>0</v>
      </c>
      <c r="I7345" s="369">
        <v>44923</v>
      </c>
      <c r="J7345" s="369">
        <v>45183</v>
      </c>
      <c r="K7345" s="365"/>
      <c r="L7345" s="365">
        <v>1165</v>
      </c>
      <c r="M7345" s="370">
        <v>44921</v>
      </c>
      <c r="N7345" s="365">
        <v>0</v>
      </c>
      <c r="O7345" s="365">
        <v>0</v>
      </c>
      <c r="P7345" s="365">
        <v>0</v>
      </c>
      <c r="Q7345" s="365"/>
      <c r="R7345" s="365"/>
      <c r="S7345" s="365"/>
      <c r="T7345" s="365"/>
      <c r="U7345" s="365"/>
      <c r="V7345" s="365"/>
      <c r="W7345" s="365"/>
      <c r="X7345" s="365"/>
      <c r="Y7345" s="365"/>
      <c r="Z7345" s="365"/>
      <c r="AA7345" s="365"/>
      <c r="AB7345" s="365"/>
      <c r="AC7345" s="1507">
        <f t="shared" ref="AC7345:AC7375" si="2567">E7345+G7345-N7345-O7345-AA7345-P7345-Q7345-R7345-S7345-T7345-U7345-V7345-W7345-X7345-Y7345</f>
        <v>2</v>
      </c>
      <c r="AD7345" s="1508">
        <f t="shared" ref="AD7345:AD7375" si="2568">D7345*AC7345</f>
        <v>340000</v>
      </c>
      <c r="AE7345" s="14">
        <f t="shared" ref="AE7345:AE7375" si="2569">(J7345-"01.04.2023")/30</f>
        <v>5.5333333333333332</v>
      </c>
      <c r="AF7345" s="14">
        <f t="shared" ref="AF7345:AF7375" si="2570">(N7345+O7345+P7345+Q7345+R7345+S7345+T7345+U7345+V7345+W7345+X7345+Y7345)/3</f>
        <v>0</v>
      </c>
      <c r="AG7345" s="14" t="e">
        <f t="shared" ref="AG7345:AG7375" si="2571">AC7345/AF7345</f>
        <v>#DIV/0!</v>
      </c>
      <c r="AH7345" s="14" t="e">
        <f t="shared" ref="AH7345:AH7375" si="2572">AG7345-AE7345</f>
        <v>#DIV/0!</v>
      </c>
      <c r="AI7345" s="14">
        <f t="shared" ref="AI7345:AI7375" si="2573">AC7345-(AE7345*AF7345)</f>
        <v>2</v>
      </c>
      <c r="AJ7345" s="365"/>
    </row>
    <row r="7346" spans="1:36" ht="63" customHeight="1">
      <c r="A7346" s="1487"/>
      <c r="B7346" s="366" t="s">
        <v>7205</v>
      </c>
      <c r="C7346" s="366" t="s">
        <v>66</v>
      </c>
      <c r="D7346" s="367">
        <v>1201100</v>
      </c>
      <c r="E7346" s="366">
        <v>9</v>
      </c>
      <c r="F7346" s="368">
        <f t="shared" si="2566"/>
        <v>10809900</v>
      </c>
      <c r="G7346" s="366">
        <v>0</v>
      </c>
      <c r="H7346" s="367">
        <f t="shared" ref="H7346:H7376" si="2574">G7346*D7346</f>
        <v>0</v>
      </c>
      <c r="I7346" s="369">
        <v>44923</v>
      </c>
      <c r="J7346" s="369"/>
      <c r="K7346" s="365"/>
      <c r="L7346" s="365">
        <v>1165</v>
      </c>
      <c r="M7346" s="370">
        <v>44921</v>
      </c>
      <c r="N7346" s="365">
        <v>1</v>
      </c>
      <c r="O7346" s="365">
        <v>3</v>
      </c>
      <c r="P7346" s="365">
        <v>3</v>
      </c>
      <c r="Q7346" s="365"/>
      <c r="R7346" s="365"/>
      <c r="S7346" s="365"/>
      <c r="T7346" s="365"/>
      <c r="U7346" s="365"/>
      <c r="V7346" s="365"/>
      <c r="W7346" s="365"/>
      <c r="X7346" s="365"/>
      <c r="Y7346" s="365"/>
      <c r="Z7346" s="365"/>
      <c r="AA7346" s="365"/>
      <c r="AB7346" s="365"/>
      <c r="AC7346" s="1507">
        <f t="shared" si="2567"/>
        <v>2</v>
      </c>
      <c r="AD7346" s="1508">
        <f t="shared" si="2568"/>
        <v>2402200</v>
      </c>
      <c r="AE7346" s="14">
        <f t="shared" si="2569"/>
        <v>-1500.5666666666666</v>
      </c>
      <c r="AF7346" s="14">
        <f t="shared" si="2570"/>
        <v>2.3333333333333335</v>
      </c>
      <c r="AG7346" s="14">
        <f t="shared" si="2571"/>
        <v>0.8571428571428571</v>
      </c>
      <c r="AH7346" s="14">
        <f t="shared" si="2572"/>
        <v>1501.4238095238095</v>
      </c>
      <c r="AI7346" s="14">
        <f t="shared" si="2573"/>
        <v>3503.3222222222221</v>
      </c>
      <c r="AJ7346" s="365"/>
    </row>
    <row r="7347" spans="1:36" ht="15.75">
      <c r="A7347" s="1487"/>
      <c r="B7347" s="366" t="s">
        <v>7206</v>
      </c>
      <c r="C7347" s="366" t="s">
        <v>66</v>
      </c>
      <c r="D7347" s="367">
        <v>25950</v>
      </c>
      <c r="E7347" s="366">
        <v>3</v>
      </c>
      <c r="F7347" s="368">
        <f t="shared" si="2566"/>
        <v>77850</v>
      </c>
      <c r="G7347" s="366">
        <v>0</v>
      </c>
      <c r="H7347" s="367">
        <f t="shared" si="2574"/>
        <v>0</v>
      </c>
      <c r="I7347" s="369">
        <v>44923</v>
      </c>
      <c r="J7347" s="369">
        <v>45249</v>
      </c>
      <c r="K7347" s="365"/>
      <c r="L7347" s="365">
        <v>1165</v>
      </c>
      <c r="M7347" s="370">
        <v>44921</v>
      </c>
      <c r="N7347" s="365">
        <v>0</v>
      </c>
      <c r="O7347" s="365">
        <v>0</v>
      </c>
      <c r="P7347" s="365">
        <v>0</v>
      </c>
      <c r="Q7347" s="365"/>
      <c r="R7347" s="365"/>
      <c r="S7347" s="365"/>
      <c r="T7347" s="365"/>
      <c r="U7347" s="365"/>
      <c r="V7347" s="365"/>
      <c r="W7347" s="365"/>
      <c r="X7347" s="365"/>
      <c r="Y7347" s="365"/>
      <c r="Z7347" s="365"/>
      <c r="AA7347" s="365"/>
      <c r="AB7347" s="365"/>
      <c r="AC7347" s="1507">
        <f t="shared" si="2567"/>
        <v>3</v>
      </c>
      <c r="AD7347" s="1508">
        <f t="shared" si="2568"/>
        <v>77850</v>
      </c>
      <c r="AE7347" s="14">
        <f t="shared" si="2569"/>
        <v>7.7333333333333334</v>
      </c>
      <c r="AF7347" s="14">
        <f t="shared" si="2570"/>
        <v>0</v>
      </c>
      <c r="AG7347" s="14" t="e">
        <f t="shared" si="2571"/>
        <v>#DIV/0!</v>
      </c>
      <c r="AH7347" s="14" t="e">
        <f t="shared" si="2572"/>
        <v>#DIV/0!</v>
      </c>
      <c r="AI7347" s="14">
        <f t="shared" si="2573"/>
        <v>3</v>
      </c>
      <c r="AJ7347" s="365"/>
    </row>
    <row r="7348" spans="1:36" ht="15.75">
      <c r="A7348" s="1487"/>
      <c r="B7348" s="366" t="s">
        <v>7207</v>
      </c>
      <c r="C7348" s="366" t="s">
        <v>66</v>
      </c>
      <c r="D7348" s="367">
        <v>28890</v>
      </c>
      <c r="E7348" s="366">
        <v>3</v>
      </c>
      <c r="F7348" s="368">
        <f t="shared" si="2566"/>
        <v>86670</v>
      </c>
      <c r="G7348" s="366">
        <v>0</v>
      </c>
      <c r="H7348" s="367">
        <f t="shared" si="2574"/>
        <v>0</v>
      </c>
      <c r="I7348" s="369">
        <v>44923</v>
      </c>
      <c r="J7348" s="369">
        <v>45778</v>
      </c>
      <c r="K7348" s="365"/>
      <c r="L7348" s="365">
        <v>1165</v>
      </c>
      <c r="M7348" s="370">
        <v>44921</v>
      </c>
      <c r="N7348" s="365">
        <v>0</v>
      </c>
      <c r="O7348" s="365">
        <v>0</v>
      </c>
      <c r="P7348" s="365">
        <v>0</v>
      </c>
      <c r="Q7348" s="365"/>
      <c r="R7348" s="365"/>
      <c r="S7348" s="365"/>
      <c r="T7348" s="365"/>
      <c r="U7348" s="365"/>
      <c r="V7348" s="365"/>
      <c r="W7348" s="365"/>
      <c r="X7348" s="365"/>
      <c r="Y7348" s="365"/>
      <c r="Z7348" s="365"/>
      <c r="AA7348" s="365"/>
      <c r="AB7348" s="365"/>
      <c r="AC7348" s="1507">
        <f t="shared" si="2567"/>
        <v>3</v>
      </c>
      <c r="AD7348" s="1508">
        <f t="shared" si="2568"/>
        <v>86670</v>
      </c>
      <c r="AE7348" s="14">
        <f t="shared" si="2569"/>
        <v>25.366666666666667</v>
      </c>
      <c r="AF7348" s="14">
        <f t="shared" si="2570"/>
        <v>0</v>
      </c>
      <c r="AG7348" s="14" t="e">
        <f t="shared" si="2571"/>
        <v>#DIV/0!</v>
      </c>
      <c r="AH7348" s="14" t="e">
        <f t="shared" si="2572"/>
        <v>#DIV/0!</v>
      </c>
      <c r="AI7348" s="14">
        <f t="shared" si="2573"/>
        <v>3</v>
      </c>
      <c r="AJ7348" s="365"/>
    </row>
    <row r="7349" spans="1:36" ht="15.75" customHeight="1">
      <c r="A7349" s="1487"/>
      <c r="B7349" s="366" t="s">
        <v>7208</v>
      </c>
      <c r="C7349" s="366" t="s">
        <v>66</v>
      </c>
      <c r="D7349" s="367">
        <v>73750</v>
      </c>
      <c r="E7349" s="366">
        <v>20</v>
      </c>
      <c r="F7349" s="368">
        <f t="shared" si="2566"/>
        <v>1475000</v>
      </c>
      <c r="G7349" s="366">
        <v>0</v>
      </c>
      <c r="H7349" s="367">
        <f t="shared" si="2574"/>
        <v>0</v>
      </c>
      <c r="I7349" s="369">
        <v>44923</v>
      </c>
      <c r="J7349" s="369">
        <v>46649</v>
      </c>
      <c r="K7349" s="365"/>
      <c r="L7349" s="365">
        <v>1165</v>
      </c>
      <c r="M7349" s="370">
        <v>44921</v>
      </c>
      <c r="N7349" s="365">
        <v>0</v>
      </c>
      <c r="O7349" s="365">
        <v>0</v>
      </c>
      <c r="P7349" s="365">
        <v>0</v>
      </c>
      <c r="Q7349" s="365"/>
      <c r="R7349" s="365"/>
      <c r="S7349" s="365"/>
      <c r="T7349" s="365"/>
      <c r="U7349" s="365"/>
      <c r="V7349" s="365"/>
      <c r="W7349" s="365"/>
      <c r="X7349" s="365"/>
      <c r="Y7349" s="365"/>
      <c r="Z7349" s="365"/>
      <c r="AA7349" s="365"/>
      <c r="AB7349" s="365"/>
      <c r="AC7349" s="1507">
        <f t="shared" si="2567"/>
        <v>20</v>
      </c>
      <c r="AD7349" s="1508">
        <f t="shared" si="2568"/>
        <v>1475000</v>
      </c>
      <c r="AE7349" s="14">
        <f t="shared" si="2569"/>
        <v>54.4</v>
      </c>
      <c r="AF7349" s="14">
        <f t="shared" si="2570"/>
        <v>0</v>
      </c>
      <c r="AG7349" s="14" t="e">
        <f t="shared" si="2571"/>
        <v>#DIV/0!</v>
      </c>
      <c r="AH7349" s="14" t="e">
        <f t="shared" si="2572"/>
        <v>#DIV/0!</v>
      </c>
      <c r="AI7349" s="14">
        <f t="shared" si="2573"/>
        <v>20</v>
      </c>
      <c r="AJ7349" s="365"/>
    </row>
    <row r="7350" spans="1:36" ht="15.75">
      <c r="A7350" s="1487"/>
      <c r="B7350" s="366" t="s">
        <v>7209</v>
      </c>
      <c r="C7350" s="366" t="s">
        <v>66</v>
      </c>
      <c r="D7350" s="367">
        <v>2850</v>
      </c>
      <c r="E7350" s="366">
        <v>25</v>
      </c>
      <c r="F7350" s="368">
        <f t="shared" si="2566"/>
        <v>71250</v>
      </c>
      <c r="G7350" s="366">
        <v>0</v>
      </c>
      <c r="H7350" s="367">
        <f t="shared" si="2574"/>
        <v>0</v>
      </c>
      <c r="I7350" s="369">
        <v>44923</v>
      </c>
      <c r="J7350" s="369">
        <v>45746</v>
      </c>
      <c r="K7350" s="365"/>
      <c r="L7350" s="365">
        <v>1165</v>
      </c>
      <c r="M7350" s="370">
        <v>44921</v>
      </c>
      <c r="N7350" s="365">
        <v>0</v>
      </c>
      <c r="O7350" s="365">
        <v>0</v>
      </c>
      <c r="P7350" s="365">
        <v>0</v>
      </c>
      <c r="Q7350" s="365"/>
      <c r="R7350" s="365"/>
      <c r="S7350" s="365"/>
      <c r="T7350" s="365"/>
      <c r="U7350" s="365"/>
      <c r="V7350" s="365"/>
      <c r="W7350" s="365"/>
      <c r="X7350" s="365"/>
      <c r="Y7350" s="365"/>
      <c r="Z7350" s="365"/>
      <c r="AA7350" s="365"/>
      <c r="AB7350" s="365"/>
      <c r="AC7350" s="1507">
        <f t="shared" si="2567"/>
        <v>25</v>
      </c>
      <c r="AD7350" s="1508">
        <f t="shared" si="2568"/>
        <v>71250</v>
      </c>
      <c r="AE7350" s="14">
        <f t="shared" si="2569"/>
        <v>24.3</v>
      </c>
      <c r="AF7350" s="14">
        <f t="shared" si="2570"/>
        <v>0</v>
      </c>
      <c r="AG7350" s="14" t="e">
        <f t="shared" si="2571"/>
        <v>#DIV/0!</v>
      </c>
      <c r="AH7350" s="14" t="e">
        <f t="shared" si="2572"/>
        <v>#DIV/0!</v>
      </c>
      <c r="AI7350" s="14">
        <f t="shared" si="2573"/>
        <v>25</v>
      </c>
      <c r="AJ7350" s="365"/>
    </row>
    <row r="7351" spans="1:36" ht="15.75">
      <c r="A7351" s="1487"/>
      <c r="B7351" s="366" t="s">
        <v>7210</v>
      </c>
      <c r="C7351" s="366" t="s">
        <v>66</v>
      </c>
      <c r="D7351" s="367">
        <v>31672</v>
      </c>
      <c r="E7351" s="366">
        <v>2</v>
      </c>
      <c r="F7351" s="368">
        <f t="shared" si="2566"/>
        <v>63344</v>
      </c>
      <c r="G7351" s="366">
        <v>0</v>
      </c>
      <c r="H7351" s="367">
        <f t="shared" si="2574"/>
        <v>0</v>
      </c>
      <c r="I7351" s="369">
        <v>44923</v>
      </c>
      <c r="J7351" s="369">
        <v>46032</v>
      </c>
      <c r="K7351" s="365"/>
      <c r="L7351" s="365">
        <v>1165</v>
      </c>
      <c r="M7351" s="370">
        <v>44921</v>
      </c>
      <c r="N7351" s="365">
        <v>0</v>
      </c>
      <c r="O7351" s="365">
        <v>0</v>
      </c>
      <c r="P7351" s="365">
        <v>0</v>
      </c>
      <c r="Q7351" s="365"/>
      <c r="R7351" s="365"/>
      <c r="S7351" s="365"/>
      <c r="T7351" s="365"/>
      <c r="U7351" s="365"/>
      <c r="V7351" s="365"/>
      <c r="W7351" s="365"/>
      <c r="X7351" s="365"/>
      <c r="Y7351" s="365"/>
      <c r="Z7351" s="365"/>
      <c r="AA7351" s="365"/>
      <c r="AB7351" s="365"/>
      <c r="AC7351" s="1507">
        <f t="shared" si="2567"/>
        <v>2</v>
      </c>
      <c r="AD7351" s="1508">
        <f t="shared" si="2568"/>
        <v>63344</v>
      </c>
      <c r="AE7351" s="14">
        <f t="shared" si="2569"/>
        <v>33.833333333333336</v>
      </c>
      <c r="AF7351" s="14">
        <f t="shared" si="2570"/>
        <v>0</v>
      </c>
      <c r="AG7351" s="14" t="e">
        <f t="shared" si="2571"/>
        <v>#DIV/0!</v>
      </c>
      <c r="AH7351" s="14" t="e">
        <f t="shared" si="2572"/>
        <v>#DIV/0!</v>
      </c>
      <c r="AI7351" s="14">
        <f t="shared" si="2573"/>
        <v>2</v>
      </c>
      <c r="AJ7351" s="365"/>
    </row>
    <row r="7352" spans="1:36" ht="15.75">
      <c r="A7352" s="1487"/>
      <c r="B7352" s="366" t="s">
        <v>7211</v>
      </c>
      <c r="C7352" s="366" t="s">
        <v>66</v>
      </c>
      <c r="D7352" s="367">
        <v>24743</v>
      </c>
      <c r="E7352" s="366">
        <v>2</v>
      </c>
      <c r="F7352" s="368">
        <f t="shared" si="2566"/>
        <v>49486</v>
      </c>
      <c r="G7352" s="366">
        <v>0</v>
      </c>
      <c r="H7352" s="367">
        <f t="shared" si="2574"/>
        <v>0</v>
      </c>
      <c r="I7352" s="369">
        <v>44923</v>
      </c>
      <c r="J7352" s="369">
        <v>46032</v>
      </c>
      <c r="K7352" s="365"/>
      <c r="L7352" s="365">
        <v>1165</v>
      </c>
      <c r="M7352" s="370">
        <v>44921</v>
      </c>
      <c r="N7352" s="365">
        <v>0</v>
      </c>
      <c r="O7352" s="365">
        <v>0</v>
      </c>
      <c r="P7352" s="365">
        <v>0</v>
      </c>
      <c r="Q7352" s="365"/>
      <c r="R7352" s="365"/>
      <c r="S7352" s="365"/>
      <c r="T7352" s="365"/>
      <c r="U7352" s="365"/>
      <c r="V7352" s="365"/>
      <c r="W7352" s="365"/>
      <c r="X7352" s="365"/>
      <c r="Y7352" s="365"/>
      <c r="Z7352" s="365"/>
      <c r="AA7352" s="365"/>
      <c r="AB7352" s="365"/>
      <c r="AC7352" s="1507">
        <f t="shared" si="2567"/>
        <v>2</v>
      </c>
      <c r="AD7352" s="1508">
        <f t="shared" si="2568"/>
        <v>49486</v>
      </c>
      <c r="AE7352" s="14">
        <f t="shared" si="2569"/>
        <v>33.833333333333336</v>
      </c>
      <c r="AF7352" s="14">
        <f t="shared" si="2570"/>
        <v>0</v>
      </c>
      <c r="AG7352" s="14" t="e">
        <f t="shared" si="2571"/>
        <v>#DIV/0!</v>
      </c>
      <c r="AH7352" s="14" t="e">
        <f t="shared" si="2572"/>
        <v>#DIV/0!</v>
      </c>
      <c r="AI7352" s="14">
        <f t="shared" si="2573"/>
        <v>2</v>
      </c>
      <c r="AJ7352" s="365"/>
    </row>
    <row r="7353" spans="1:36" ht="15.75">
      <c r="A7353" s="1487"/>
      <c r="B7353" s="366" t="s">
        <v>7212</v>
      </c>
      <c r="C7353" s="366" t="s">
        <v>66</v>
      </c>
      <c r="D7353" s="367">
        <v>898</v>
      </c>
      <c r="E7353" s="366">
        <v>45</v>
      </c>
      <c r="F7353" s="368">
        <f t="shared" si="2566"/>
        <v>40410</v>
      </c>
      <c r="G7353" s="366">
        <v>0</v>
      </c>
      <c r="H7353" s="367">
        <f t="shared" si="2574"/>
        <v>0</v>
      </c>
      <c r="I7353" s="369">
        <v>44923</v>
      </c>
      <c r="J7353" s="369">
        <v>45782</v>
      </c>
      <c r="K7353" s="365"/>
      <c r="L7353" s="365">
        <v>1165</v>
      </c>
      <c r="M7353" s="370">
        <v>44921</v>
      </c>
      <c r="N7353" s="365">
        <v>0</v>
      </c>
      <c r="O7353" s="365">
        <v>0</v>
      </c>
      <c r="P7353" s="365">
        <v>0</v>
      </c>
      <c r="Q7353" s="365"/>
      <c r="R7353" s="365"/>
      <c r="S7353" s="365"/>
      <c r="T7353" s="365"/>
      <c r="U7353" s="365"/>
      <c r="V7353" s="365"/>
      <c r="W7353" s="365"/>
      <c r="X7353" s="365"/>
      <c r="Y7353" s="365"/>
      <c r="Z7353" s="365"/>
      <c r="AA7353" s="365"/>
      <c r="AB7353" s="365"/>
      <c r="AC7353" s="1507">
        <f t="shared" si="2567"/>
        <v>45</v>
      </c>
      <c r="AD7353" s="1508">
        <f t="shared" si="2568"/>
        <v>40410</v>
      </c>
      <c r="AE7353" s="14">
        <f t="shared" si="2569"/>
        <v>25.5</v>
      </c>
      <c r="AF7353" s="14">
        <f t="shared" si="2570"/>
        <v>0</v>
      </c>
      <c r="AG7353" s="14" t="e">
        <f t="shared" si="2571"/>
        <v>#DIV/0!</v>
      </c>
      <c r="AH7353" s="14" t="e">
        <f t="shared" si="2572"/>
        <v>#DIV/0!</v>
      </c>
      <c r="AI7353" s="14">
        <f t="shared" si="2573"/>
        <v>45</v>
      </c>
      <c r="AJ7353" s="365"/>
    </row>
    <row r="7354" spans="1:36" ht="15.75">
      <c r="A7354" s="1487"/>
      <c r="B7354" s="366" t="s">
        <v>7213</v>
      </c>
      <c r="C7354" s="366" t="s">
        <v>66</v>
      </c>
      <c r="D7354" s="367">
        <v>1934</v>
      </c>
      <c r="E7354" s="366">
        <v>17</v>
      </c>
      <c r="F7354" s="368">
        <f t="shared" si="2566"/>
        <v>32878</v>
      </c>
      <c r="G7354" s="366">
        <v>0</v>
      </c>
      <c r="H7354" s="367">
        <f t="shared" si="2574"/>
        <v>0</v>
      </c>
      <c r="I7354" s="369">
        <v>44923</v>
      </c>
      <c r="J7354" s="369">
        <v>45332</v>
      </c>
      <c r="K7354" s="365"/>
      <c r="L7354" s="365">
        <v>1165</v>
      </c>
      <c r="M7354" s="370">
        <v>44921</v>
      </c>
      <c r="N7354" s="365">
        <v>0</v>
      </c>
      <c r="O7354" s="365">
        <v>0</v>
      </c>
      <c r="P7354" s="365">
        <v>0</v>
      </c>
      <c r="Q7354" s="365"/>
      <c r="R7354" s="365"/>
      <c r="S7354" s="365"/>
      <c r="T7354" s="365"/>
      <c r="U7354" s="365"/>
      <c r="V7354" s="365"/>
      <c r="W7354" s="365"/>
      <c r="X7354" s="365"/>
      <c r="Y7354" s="365"/>
      <c r="Z7354" s="365"/>
      <c r="AA7354" s="365"/>
      <c r="AB7354" s="365"/>
      <c r="AC7354" s="1507">
        <f t="shared" si="2567"/>
        <v>17</v>
      </c>
      <c r="AD7354" s="1508">
        <f t="shared" si="2568"/>
        <v>32878</v>
      </c>
      <c r="AE7354" s="14">
        <f t="shared" si="2569"/>
        <v>10.5</v>
      </c>
      <c r="AF7354" s="14">
        <f t="shared" si="2570"/>
        <v>0</v>
      </c>
      <c r="AG7354" s="14" t="e">
        <f t="shared" si="2571"/>
        <v>#DIV/0!</v>
      </c>
      <c r="AH7354" s="14" t="e">
        <f t="shared" si="2572"/>
        <v>#DIV/0!</v>
      </c>
      <c r="AI7354" s="14">
        <f t="shared" si="2573"/>
        <v>17</v>
      </c>
      <c r="AJ7354" s="365"/>
    </row>
    <row r="7355" spans="1:36" ht="15.75">
      <c r="A7355" s="1487"/>
      <c r="B7355" s="366" t="s">
        <v>7214</v>
      </c>
      <c r="C7355" s="366" t="s">
        <v>66</v>
      </c>
      <c r="D7355" s="367">
        <v>33223</v>
      </c>
      <c r="E7355" s="366">
        <v>2</v>
      </c>
      <c r="F7355" s="368">
        <f t="shared" si="2566"/>
        <v>66446</v>
      </c>
      <c r="G7355" s="366">
        <v>0</v>
      </c>
      <c r="H7355" s="367">
        <f t="shared" si="2574"/>
        <v>0</v>
      </c>
      <c r="I7355" s="369">
        <v>44923</v>
      </c>
      <c r="J7355" s="369">
        <v>46595</v>
      </c>
      <c r="K7355" s="365"/>
      <c r="L7355" s="365">
        <v>1165</v>
      </c>
      <c r="M7355" s="370">
        <v>44921</v>
      </c>
      <c r="N7355" s="365">
        <v>0</v>
      </c>
      <c r="O7355" s="365">
        <v>0</v>
      </c>
      <c r="P7355" s="365">
        <v>0</v>
      </c>
      <c r="Q7355" s="365"/>
      <c r="R7355" s="365"/>
      <c r="S7355" s="365"/>
      <c r="T7355" s="365"/>
      <c r="U7355" s="365"/>
      <c r="V7355" s="365"/>
      <c r="W7355" s="365"/>
      <c r="X7355" s="365"/>
      <c r="Y7355" s="365"/>
      <c r="Z7355" s="365"/>
      <c r="AA7355" s="365"/>
      <c r="AB7355" s="365"/>
      <c r="AC7355" s="1507">
        <f t="shared" si="2567"/>
        <v>2</v>
      </c>
      <c r="AD7355" s="1508">
        <f t="shared" si="2568"/>
        <v>66446</v>
      </c>
      <c r="AE7355" s="14">
        <f t="shared" si="2569"/>
        <v>52.6</v>
      </c>
      <c r="AF7355" s="14">
        <f t="shared" si="2570"/>
        <v>0</v>
      </c>
      <c r="AG7355" s="14" t="e">
        <f t="shared" si="2571"/>
        <v>#DIV/0!</v>
      </c>
      <c r="AH7355" s="14" t="e">
        <f t="shared" si="2572"/>
        <v>#DIV/0!</v>
      </c>
      <c r="AI7355" s="14">
        <f t="shared" si="2573"/>
        <v>2</v>
      </c>
      <c r="AJ7355" s="365"/>
    </row>
    <row r="7356" spans="1:36" ht="15.75">
      <c r="A7356" s="1487"/>
      <c r="B7356" s="366" t="s">
        <v>7215</v>
      </c>
      <c r="C7356" s="366" t="s">
        <v>66</v>
      </c>
      <c r="D7356" s="367">
        <v>1858.59</v>
      </c>
      <c r="E7356" s="366">
        <v>5</v>
      </c>
      <c r="F7356" s="368">
        <f t="shared" si="2566"/>
        <v>9292.9499999999989</v>
      </c>
      <c r="G7356" s="366">
        <v>0</v>
      </c>
      <c r="H7356" s="367">
        <f t="shared" si="2574"/>
        <v>0</v>
      </c>
      <c r="I7356" s="369">
        <v>44923</v>
      </c>
      <c r="J7356" s="369">
        <v>45596</v>
      </c>
      <c r="K7356" s="365"/>
      <c r="L7356" s="365">
        <v>1165</v>
      </c>
      <c r="M7356" s="370">
        <v>44921</v>
      </c>
      <c r="N7356" s="365">
        <v>0</v>
      </c>
      <c r="O7356" s="365">
        <v>0</v>
      </c>
      <c r="P7356" s="365">
        <v>0</v>
      </c>
      <c r="Q7356" s="365"/>
      <c r="R7356" s="365"/>
      <c r="S7356" s="365"/>
      <c r="T7356" s="365"/>
      <c r="U7356" s="365"/>
      <c r="V7356" s="365"/>
      <c r="W7356" s="365"/>
      <c r="X7356" s="365"/>
      <c r="Y7356" s="365"/>
      <c r="Z7356" s="365"/>
      <c r="AA7356" s="365"/>
      <c r="AB7356" s="365"/>
      <c r="AC7356" s="1507">
        <f t="shared" si="2567"/>
        <v>5</v>
      </c>
      <c r="AD7356" s="1508">
        <f t="shared" si="2568"/>
        <v>9292.9499999999989</v>
      </c>
      <c r="AE7356" s="14">
        <f t="shared" si="2569"/>
        <v>19.3</v>
      </c>
      <c r="AF7356" s="14">
        <f t="shared" si="2570"/>
        <v>0</v>
      </c>
      <c r="AG7356" s="14" t="e">
        <f t="shared" si="2571"/>
        <v>#DIV/0!</v>
      </c>
      <c r="AH7356" s="14" t="e">
        <f t="shared" si="2572"/>
        <v>#DIV/0!</v>
      </c>
      <c r="AI7356" s="14">
        <f t="shared" si="2573"/>
        <v>5</v>
      </c>
      <c r="AJ7356" s="365"/>
    </row>
    <row r="7357" spans="1:36" ht="15.75">
      <c r="A7357" s="1487"/>
      <c r="B7357" s="366" t="s">
        <v>7216</v>
      </c>
      <c r="C7357" s="366" t="s">
        <v>66</v>
      </c>
      <c r="D7357" s="367">
        <v>1199.47</v>
      </c>
      <c r="E7357" s="366">
        <v>200</v>
      </c>
      <c r="F7357" s="368">
        <f t="shared" si="2566"/>
        <v>239894</v>
      </c>
      <c r="G7357" s="366">
        <v>0</v>
      </c>
      <c r="H7357" s="367">
        <f t="shared" si="2574"/>
        <v>0</v>
      </c>
      <c r="I7357" s="369">
        <v>44923</v>
      </c>
      <c r="J7357" s="369">
        <v>45425</v>
      </c>
      <c r="K7357" s="365"/>
      <c r="L7357" s="365">
        <v>1165</v>
      </c>
      <c r="M7357" s="370">
        <v>44921</v>
      </c>
      <c r="N7357" s="365">
        <v>0</v>
      </c>
      <c r="O7357" s="365">
        <v>0</v>
      </c>
      <c r="P7357" s="365">
        <v>0</v>
      </c>
      <c r="Q7357" s="365"/>
      <c r="R7357" s="365"/>
      <c r="S7357" s="365"/>
      <c r="T7357" s="365"/>
      <c r="U7357" s="365"/>
      <c r="V7357" s="365"/>
      <c r="W7357" s="365"/>
      <c r="X7357" s="365"/>
      <c r="Y7357" s="365"/>
      <c r="Z7357" s="365"/>
      <c r="AA7357" s="365"/>
      <c r="AB7357" s="365"/>
      <c r="AC7357" s="1507">
        <f t="shared" si="2567"/>
        <v>200</v>
      </c>
      <c r="AD7357" s="1508">
        <f t="shared" si="2568"/>
        <v>239894</v>
      </c>
      <c r="AE7357" s="14">
        <f t="shared" si="2569"/>
        <v>13.6</v>
      </c>
      <c r="AF7357" s="14">
        <f t="shared" si="2570"/>
        <v>0</v>
      </c>
      <c r="AG7357" s="14" t="e">
        <f t="shared" si="2571"/>
        <v>#DIV/0!</v>
      </c>
      <c r="AH7357" s="14" t="e">
        <f t="shared" si="2572"/>
        <v>#DIV/0!</v>
      </c>
      <c r="AI7357" s="14">
        <f t="shared" si="2573"/>
        <v>200</v>
      </c>
      <c r="AJ7357" s="365"/>
    </row>
    <row r="7358" spans="1:36" ht="15.75">
      <c r="A7358" s="1487"/>
      <c r="B7358" s="366" t="s">
        <v>7217</v>
      </c>
      <c r="C7358" s="366" t="s">
        <v>66</v>
      </c>
      <c r="D7358" s="367">
        <v>1199.47</v>
      </c>
      <c r="E7358" s="366">
        <v>20</v>
      </c>
      <c r="F7358" s="368">
        <f t="shared" si="2566"/>
        <v>23989.4</v>
      </c>
      <c r="G7358" s="366">
        <v>0</v>
      </c>
      <c r="H7358" s="367">
        <f t="shared" si="2574"/>
        <v>0</v>
      </c>
      <c r="I7358" s="369">
        <v>44923</v>
      </c>
      <c r="J7358" s="369">
        <v>45669</v>
      </c>
      <c r="K7358" s="365"/>
      <c r="L7358" s="365">
        <v>1165</v>
      </c>
      <c r="M7358" s="370">
        <v>44921</v>
      </c>
      <c r="N7358" s="365">
        <v>0</v>
      </c>
      <c r="O7358" s="365">
        <v>0</v>
      </c>
      <c r="P7358" s="365">
        <v>0</v>
      </c>
      <c r="Q7358" s="365"/>
      <c r="R7358" s="365"/>
      <c r="S7358" s="365"/>
      <c r="T7358" s="365"/>
      <c r="U7358" s="365"/>
      <c r="V7358" s="365"/>
      <c r="W7358" s="365"/>
      <c r="X7358" s="365"/>
      <c r="Y7358" s="365"/>
      <c r="Z7358" s="365"/>
      <c r="AA7358" s="365"/>
      <c r="AB7358" s="365"/>
      <c r="AC7358" s="1507">
        <f t="shared" si="2567"/>
        <v>20</v>
      </c>
      <c r="AD7358" s="1508">
        <f t="shared" si="2568"/>
        <v>23989.4</v>
      </c>
      <c r="AE7358" s="14">
        <f t="shared" si="2569"/>
        <v>21.733333333333334</v>
      </c>
      <c r="AF7358" s="14">
        <f t="shared" si="2570"/>
        <v>0</v>
      </c>
      <c r="AG7358" s="14" t="e">
        <f t="shared" si="2571"/>
        <v>#DIV/0!</v>
      </c>
      <c r="AH7358" s="14" t="e">
        <f t="shared" si="2572"/>
        <v>#DIV/0!</v>
      </c>
      <c r="AI7358" s="14">
        <f t="shared" si="2573"/>
        <v>20</v>
      </c>
      <c r="AJ7358" s="365"/>
    </row>
    <row r="7359" spans="1:36" ht="15.75">
      <c r="A7359" s="1487"/>
      <c r="B7359" s="366" t="s">
        <v>7218</v>
      </c>
      <c r="C7359" s="366" t="s">
        <v>66</v>
      </c>
      <c r="D7359" s="367">
        <v>1199.47</v>
      </c>
      <c r="E7359" s="366">
        <v>1100</v>
      </c>
      <c r="F7359" s="368">
        <f t="shared" si="2566"/>
        <v>1319417</v>
      </c>
      <c r="G7359" s="366">
        <v>0</v>
      </c>
      <c r="H7359" s="367">
        <f t="shared" si="2574"/>
        <v>0</v>
      </c>
      <c r="I7359" s="369">
        <v>44923</v>
      </c>
      <c r="J7359" s="369">
        <v>45716</v>
      </c>
      <c r="K7359" s="365"/>
      <c r="L7359" s="365">
        <v>1165</v>
      </c>
      <c r="M7359" s="370">
        <v>44921</v>
      </c>
      <c r="N7359" s="365">
        <v>0</v>
      </c>
      <c r="O7359" s="365">
        <v>0</v>
      </c>
      <c r="P7359" s="365">
        <v>0</v>
      </c>
      <c r="Q7359" s="365"/>
      <c r="R7359" s="365"/>
      <c r="S7359" s="365"/>
      <c r="T7359" s="365"/>
      <c r="U7359" s="365"/>
      <c r="V7359" s="365"/>
      <c r="W7359" s="365"/>
      <c r="X7359" s="365"/>
      <c r="Y7359" s="365"/>
      <c r="Z7359" s="365"/>
      <c r="AA7359" s="365"/>
      <c r="AB7359" s="365"/>
      <c r="AC7359" s="1507">
        <f t="shared" si="2567"/>
        <v>1100</v>
      </c>
      <c r="AD7359" s="1508">
        <f t="shared" si="2568"/>
        <v>1319417</v>
      </c>
      <c r="AE7359" s="14">
        <f t="shared" si="2569"/>
        <v>23.3</v>
      </c>
      <c r="AF7359" s="14">
        <f t="shared" si="2570"/>
        <v>0</v>
      </c>
      <c r="AG7359" s="14" t="e">
        <f t="shared" si="2571"/>
        <v>#DIV/0!</v>
      </c>
      <c r="AH7359" s="14" t="e">
        <f t="shared" si="2572"/>
        <v>#DIV/0!</v>
      </c>
      <c r="AI7359" s="14">
        <f t="shared" si="2573"/>
        <v>1100</v>
      </c>
      <c r="AJ7359" s="365"/>
    </row>
    <row r="7360" spans="1:36" ht="15.75">
      <c r="A7360" s="1487"/>
      <c r="B7360" s="366" t="s">
        <v>7219</v>
      </c>
      <c r="C7360" s="366" t="s">
        <v>66</v>
      </c>
      <c r="D7360" s="367">
        <v>1750.52</v>
      </c>
      <c r="E7360" s="366">
        <v>41</v>
      </c>
      <c r="F7360" s="368">
        <f t="shared" si="2566"/>
        <v>71771.319999999992</v>
      </c>
      <c r="G7360" s="366">
        <v>0</v>
      </c>
      <c r="H7360" s="367">
        <f t="shared" si="2574"/>
        <v>0</v>
      </c>
      <c r="I7360" s="369">
        <v>44923</v>
      </c>
      <c r="J7360" s="369">
        <v>45716</v>
      </c>
      <c r="K7360" s="365"/>
      <c r="L7360" s="365">
        <v>1165</v>
      </c>
      <c r="M7360" s="370">
        <v>44921</v>
      </c>
      <c r="N7360" s="365">
        <v>0</v>
      </c>
      <c r="O7360" s="365">
        <v>0</v>
      </c>
      <c r="P7360" s="365">
        <v>20</v>
      </c>
      <c r="Q7360" s="365"/>
      <c r="R7360" s="365"/>
      <c r="S7360" s="365"/>
      <c r="T7360" s="365"/>
      <c r="U7360" s="365"/>
      <c r="V7360" s="365"/>
      <c r="W7360" s="365"/>
      <c r="X7360" s="365"/>
      <c r="Y7360" s="365"/>
      <c r="Z7360" s="365"/>
      <c r="AA7360" s="365"/>
      <c r="AB7360" s="365"/>
      <c r="AC7360" s="1507">
        <f t="shared" si="2567"/>
        <v>21</v>
      </c>
      <c r="AD7360" s="1508">
        <f t="shared" si="2568"/>
        <v>36760.92</v>
      </c>
      <c r="AE7360" s="14">
        <f t="shared" si="2569"/>
        <v>23.3</v>
      </c>
      <c r="AF7360" s="14">
        <f t="shared" si="2570"/>
        <v>6.666666666666667</v>
      </c>
      <c r="AG7360" s="14">
        <f t="shared" si="2571"/>
        <v>3.15</v>
      </c>
      <c r="AH7360" s="14">
        <f t="shared" si="2572"/>
        <v>-20.150000000000002</v>
      </c>
      <c r="AI7360" s="14">
        <f t="shared" si="2573"/>
        <v>-134.33333333333334</v>
      </c>
      <c r="AJ7360" s="365"/>
    </row>
    <row r="7361" spans="1:36" ht="15.75">
      <c r="A7361" s="1487"/>
      <c r="B7361" s="366" t="s">
        <v>7220</v>
      </c>
      <c r="C7361" s="366" t="s">
        <v>66</v>
      </c>
      <c r="D7361" s="367">
        <v>3449.68</v>
      </c>
      <c r="E7361" s="366">
        <v>50</v>
      </c>
      <c r="F7361" s="368">
        <f t="shared" si="2566"/>
        <v>172484</v>
      </c>
      <c r="G7361" s="366">
        <v>0</v>
      </c>
      <c r="H7361" s="367">
        <f t="shared" si="2574"/>
        <v>0</v>
      </c>
      <c r="I7361" s="369">
        <v>44923</v>
      </c>
      <c r="J7361" s="369">
        <v>45869</v>
      </c>
      <c r="K7361" s="365"/>
      <c r="L7361" s="365">
        <v>1165</v>
      </c>
      <c r="M7361" s="370">
        <v>44921</v>
      </c>
      <c r="N7361" s="365">
        <v>0</v>
      </c>
      <c r="O7361" s="365">
        <v>0</v>
      </c>
      <c r="P7361" s="365">
        <v>7</v>
      </c>
      <c r="Q7361" s="365"/>
      <c r="R7361" s="365"/>
      <c r="S7361" s="365"/>
      <c r="T7361" s="365"/>
      <c r="U7361" s="365"/>
      <c r="V7361" s="365"/>
      <c r="W7361" s="365"/>
      <c r="X7361" s="365"/>
      <c r="Y7361" s="365"/>
      <c r="Z7361" s="365"/>
      <c r="AA7361" s="365"/>
      <c r="AB7361" s="365"/>
      <c r="AC7361" s="1507">
        <f t="shared" si="2567"/>
        <v>43</v>
      </c>
      <c r="AD7361" s="1508">
        <f t="shared" si="2568"/>
        <v>148336.24</v>
      </c>
      <c r="AE7361" s="14">
        <f t="shared" si="2569"/>
        <v>28.4</v>
      </c>
      <c r="AF7361" s="14">
        <f t="shared" si="2570"/>
        <v>2.3333333333333335</v>
      </c>
      <c r="AG7361" s="14">
        <f t="shared" si="2571"/>
        <v>18.428571428571427</v>
      </c>
      <c r="AH7361" s="14">
        <f t="shared" si="2572"/>
        <v>-9.9714285714285715</v>
      </c>
      <c r="AI7361" s="14">
        <f t="shared" si="2573"/>
        <v>-23.266666666666666</v>
      </c>
      <c r="AJ7361" s="365"/>
    </row>
    <row r="7362" spans="1:36" ht="15.75">
      <c r="A7362" s="1487"/>
      <c r="B7362" s="366" t="s">
        <v>7221</v>
      </c>
      <c r="C7362" s="366" t="s">
        <v>66</v>
      </c>
      <c r="D7362" s="367">
        <v>2186.0100000000002</v>
      </c>
      <c r="E7362" s="366">
        <v>500</v>
      </c>
      <c r="F7362" s="368">
        <f t="shared" si="2566"/>
        <v>1093005</v>
      </c>
      <c r="G7362" s="366">
        <v>0</v>
      </c>
      <c r="H7362" s="367">
        <f t="shared" si="2574"/>
        <v>0</v>
      </c>
      <c r="I7362" s="369">
        <v>44923</v>
      </c>
      <c r="J7362" s="369">
        <v>45847</v>
      </c>
      <c r="K7362" s="365"/>
      <c r="L7362" s="365">
        <v>1165</v>
      </c>
      <c r="M7362" s="370">
        <v>44921</v>
      </c>
      <c r="N7362" s="365">
        <v>13</v>
      </c>
      <c r="O7362" s="365">
        <v>67</v>
      </c>
      <c r="P7362" s="365">
        <v>77</v>
      </c>
      <c r="Q7362" s="365"/>
      <c r="R7362" s="365"/>
      <c r="S7362" s="365"/>
      <c r="T7362" s="365"/>
      <c r="U7362" s="365"/>
      <c r="V7362" s="365"/>
      <c r="W7362" s="365"/>
      <c r="X7362" s="365"/>
      <c r="Y7362" s="365"/>
      <c r="Z7362" s="365"/>
      <c r="AA7362" s="365"/>
      <c r="AB7362" s="365"/>
      <c r="AC7362" s="1507">
        <f t="shared" si="2567"/>
        <v>343</v>
      </c>
      <c r="AD7362" s="1508">
        <f t="shared" si="2568"/>
        <v>749801.43</v>
      </c>
      <c r="AE7362" s="14">
        <f t="shared" si="2569"/>
        <v>27.666666666666668</v>
      </c>
      <c r="AF7362" s="14">
        <f t="shared" si="2570"/>
        <v>52.333333333333336</v>
      </c>
      <c r="AG7362" s="14">
        <f t="shared" si="2571"/>
        <v>6.5541401273885347</v>
      </c>
      <c r="AH7362" s="14">
        <f t="shared" si="2572"/>
        <v>-21.112526539278132</v>
      </c>
      <c r="AI7362" s="14">
        <f t="shared" si="2573"/>
        <v>-1104.8888888888889</v>
      </c>
      <c r="AJ7362" s="365"/>
    </row>
    <row r="7363" spans="1:36" ht="15.75">
      <c r="A7363" s="1487"/>
      <c r="B7363" s="373" t="s">
        <v>7222</v>
      </c>
      <c r="C7363" s="366" t="s">
        <v>66</v>
      </c>
      <c r="D7363" s="367">
        <v>1598</v>
      </c>
      <c r="E7363" s="366">
        <v>5</v>
      </c>
      <c r="F7363" s="368">
        <f t="shared" si="2566"/>
        <v>7990</v>
      </c>
      <c r="G7363" s="366">
        <v>0</v>
      </c>
      <c r="H7363" s="367">
        <f t="shared" si="2574"/>
        <v>0</v>
      </c>
      <c r="I7363" s="369">
        <v>44924</v>
      </c>
      <c r="J7363" s="369">
        <v>45596</v>
      </c>
      <c r="K7363" s="365"/>
      <c r="L7363" s="365">
        <v>1165</v>
      </c>
      <c r="M7363" s="370">
        <v>44921</v>
      </c>
      <c r="N7363" s="365">
        <v>0</v>
      </c>
      <c r="O7363" s="365">
        <v>0</v>
      </c>
      <c r="P7363" s="365">
        <v>0</v>
      </c>
      <c r="Q7363" s="365"/>
      <c r="R7363" s="365"/>
      <c r="S7363" s="365"/>
      <c r="T7363" s="365"/>
      <c r="U7363" s="365"/>
      <c r="V7363" s="365"/>
      <c r="W7363" s="365"/>
      <c r="X7363" s="365"/>
      <c r="Y7363" s="365"/>
      <c r="Z7363" s="365"/>
      <c r="AA7363" s="365"/>
      <c r="AB7363" s="365"/>
      <c r="AC7363" s="1507">
        <f t="shared" si="2567"/>
        <v>5</v>
      </c>
      <c r="AD7363" s="1508">
        <f t="shared" si="2568"/>
        <v>7990</v>
      </c>
      <c r="AE7363" s="14">
        <f t="shared" si="2569"/>
        <v>19.3</v>
      </c>
      <c r="AF7363" s="14">
        <f t="shared" si="2570"/>
        <v>0</v>
      </c>
      <c r="AG7363" s="14" t="e">
        <f t="shared" si="2571"/>
        <v>#DIV/0!</v>
      </c>
      <c r="AH7363" s="14" t="e">
        <f t="shared" si="2572"/>
        <v>#DIV/0!</v>
      </c>
      <c r="AI7363" s="14">
        <f t="shared" si="2573"/>
        <v>5</v>
      </c>
      <c r="AJ7363" s="365"/>
    </row>
    <row r="7364" spans="1:36" ht="15.75">
      <c r="A7364" s="1487"/>
      <c r="B7364" s="373" t="s">
        <v>7223</v>
      </c>
      <c r="C7364" s="366" t="s">
        <v>66</v>
      </c>
      <c r="D7364" s="367">
        <v>66300</v>
      </c>
      <c r="E7364" s="366">
        <v>2</v>
      </c>
      <c r="F7364" s="368">
        <f t="shared" si="2566"/>
        <v>132600</v>
      </c>
      <c r="G7364" s="366">
        <v>0</v>
      </c>
      <c r="H7364" s="367">
        <f t="shared" si="2574"/>
        <v>0</v>
      </c>
      <c r="I7364" s="369">
        <v>44924</v>
      </c>
      <c r="J7364" s="369">
        <v>45275</v>
      </c>
      <c r="K7364" s="365"/>
      <c r="L7364" s="365">
        <v>1165</v>
      </c>
      <c r="M7364" s="370">
        <v>44921</v>
      </c>
      <c r="N7364" s="365">
        <v>1</v>
      </c>
      <c r="O7364" s="365">
        <v>0</v>
      </c>
      <c r="P7364" s="365">
        <v>0</v>
      </c>
      <c r="Q7364" s="365"/>
      <c r="R7364" s="365"/>
      <c r="S7364" s="365"/>
      <c r="T7364" s="365"/>
      <c r="U7364" s="365"/>
      <c r="V7364" s="365"/>
      <c r="W7364" s="365"/>
      <c r="X7364" s="365"/>
      <c r="Y7364" s="365"/>
      <c r="Z7364" s="365"/>
      <c r="AA7364" s="365"/>
      <c r="AB7364" s="365"/>
      <c r="AC7364" s="1507">
        <f t="shared" si="2567"/>
        <v>1</v>
      </c>
      <c r="AD7364" s="1508">
        <f t="shared" si="2568"/>
        <v>66300</v>
      </c>
      <c r="AE7364" s="14">
        <f t="shared" si="2569"/>
        <v>8.6</v>
      </c>
      <c r="AF7364" s="14">
        <f t="shared" si="2570"/>
        <v>0.33333333333333331</v>
      </c>
      <c r="AG7364" s="14">
        <f t="shared" si="2571"/>
        <v>3</v>
      </c>
      <c r="AH7364" s="14">
        <f t="shared" si="2572"/>
        <v>-5.6</v>
      </c>
      <c r="AI7364" s="14">
        <f t="shared" si="2573"/>
        <v>-1.8666666666666663</v>
      </c>
      <c r="AJ7364" s="365"/>
    </row>
    <row r="7365" spans="1:36" ht="15.75">
      <c r="A7365" s="1487"/>
      <c r="B7365" s="373" t="s">
        <v>7224</v>
      </c>
      <c r="C7365" s="366" t="s">
        <v>66</v>
      </c>
      <c r="D7365" s="367">
        <v>6200</v>
      </c>
      <c r="E7365" s="366">
        <v>6</v>
      </c>
      <c r="F7365" s="368">
        <f t="shared" si="2566"/>
        <v>37200</v>
      </c>
      <c r="G7365" s="366">
        <v>0</v>
      </c>
      <c r="H7365" s="367">
        <f t="shared" si="2574"/>
        <v>0</v>
      </c>
      <c r="I7365" s="369">
        <v>44924</v>
      </c>
      <c r="J7365" s="369">
        <v>45321</v>
      </c>
      <c r="K7365" s="365"/>
      <c r="L7365" s="365">
        <v>1165</v>
      </c>
      <c r="M7365" s="370">
        <v>44921</v>
      </c>
      <c r="N7365" s="365">
        <v>4</v>
      </c>
      <c r="O7365" s="365">
        <v>0</v>
      </c>
      <c r="P7365" s="365">
        <v>0</v>
      </c>
      <c r="Q7365" s="365"/>
      <c r="R7365" s="365"/>
      <c r="S7365" s="365"/>
      <c r="T7365" s="365"/>
      <c r="U7365" s="365"/>
      <c r="V7365" s="365"/>
      <c r="W7365" s="365"/>
      <c r="X7365" s="365"/>
      <c r="Y7365" s="365"/>
      <c r="Z7365" s="365"/>
      <c r="AA7365" s="365"/>
      <c r="AB7365" s="365"/>
      <c r="AC7365" s="1507">
        <f t="shared" si="2567"/>
        <v>2</v>
      </c>
      <c r="AD7365" s="1508">
        <f t="shared" si="2568"/>
        <v>12400</v>
      </c>
      <c r="AE7365" s="14">
        <f t="shared" si="2569"/>
        <v>10.133333333333333</v>
      </c>
      <c r="AF7365" s="14">
        <f t="shared" si="2570"/>
        <v>1.3333333333333333</v>
      </c>
      <c r="AG7365" s="14">
        <f t="shared" si="2571"/>
        <v>1.5</v>
      </c>
      <c r="AH7365" s="14">
        <f t="shared" si="2572"/>
        <v>-8.6333333333333329</v>
      </c>
      <c r="AI7365" s="14">
        <f t="shared" si="2573"/>
        <v>-11.511111111111109</v>
      </c>
      <c r="AJ7365" s="365"/>
    </row>
    <row r="7366" spans="1:36" ht="15.75">
      <c r="A7366" s="1487"/>
      <c r="B7366" s="366" t="s">
        <v>7225</v>
      </c>
      <c r="C7366" s="366" t="s">
        <v>66</v>
      </c>
      <c r="D7366" s="367">
        <v>1864</v>
      </c>
      <c r="E7366" s="366">
        <v>8</v>
      </c>
      <c r="F7366" s="368">
        <f t="shared" si="2566"/>
        <v>14912</v>
      </c>
      <c r="G7366" s="366">
        <v>0</v>
      </c>
      <c r="H7366" s="367">
        <f t="shared" si="2574"/>
        <v>0</v>
      </c>
      <c r="I7366" s="369">
        <v>44896</v>
      </c>
      <c r="J7366" s="369">
        <v>45716</v>
      </c>
      <c r="K7366" s="365"/>
      <c r="L7366" s="365">
        <v>977</v>
      </c>
      <c r="M7366" s="370">
        <v>44880</v>
      </c>
      <c r="N7366" s="365">
        <v>0</v>
      </c>
      <c r="O7366" s="365">
        <v>1</v>
      </c>
      <c r="P7366" s="365">
        <v>1</v>
      </c>
      <c r="Q7366" s="365"/>
      <c r="R7366" s="365"/>
      <c r="S7366" s="365"/>
      <c r="T7366" s="365"/>
      <c r="U7366" s="365"/>
      <c r="V7366" s="365"/>
      <c r="W7366" s="365"/>
      <c r="X7366" s="365"/>
      <c r="Y7366" s="365"/>
      <c r="Z7366" s="365"/>
      <c r="AA7366" s="365"/>
      <c r="AB7366" s="365"/>
      <c r="AC7366" s="1507">
        <f t="shared" si="2567"/>
        <v>6</v>
      </c>
      <c r="AD7366" s="1508">
        <f t="shared" si="2568"/>
        <v>11184</v>
      </c>
      <c r="AE7366" s="14">
        <f t="shared" si="2569"/>
        <v>23.3</v>
      </c>
      <c r="AF7366" s="14">
        <f t="shared" si="2570"/>
        <v>0.66666666666666663</v>
      </c>
      <c r="AG7366" s="14">
        <f t="shared" si="2571"/>
        <v>9</v>
      </c>
      <c r="AH7366" s="14">
        <f t="shared" si="2572"/>
        <v>-14.3</v>
      </c>
      <c r="AI7366" s="14">
        <f t="shared" si="2573"/>
        <v>-9.5333333333333332</v>
      </c>
      <c r="AJ7366" s="365"/>
    </row>
    <row r="7367" spans="1:36" ht="15.75">
      <c r="A7367" s="1487"/>
      <c r="B7367" s="366" t="s">
        <v>7226</v>
      </c>
      <c r="C7367" s="366" t="s">
        <v>66</v>
      </c>
      <c r="D7367" s="367">
        <v>48740</v>
      </c>
      <c r="E7367" s="366">
        <v>5</v>
      </c>
      <c r="F7367" s="368">
        <f t="shared" si="2566"/>
        <v>243700</v>
      </c>
      <c r="G7367" s="366">
        <v>0</v>
      </c>
      <c r="H7367" s="367">
        <f t="shared" si="2574"/>
        <v>0</v>
      </c>
      <c r="I7367" s="369">
        <v>44896</v>
      </c>
      <c r="J7367" s="369">
        <v>45596</v>
      </c>
      <c r="K7367" s="365"/>
      <c r="L7367" s="365">
        <v>977</v>
      </c>
      <c r="M7367" s="370">
        <v>44880</v>
      </c>
      <c r="N7367" s="365">
        <v>0</v>
      </c>
      <c r="O7367" s="365">
        <v>0</v>
      </c>
      <c r="P7367" s="365">
        <v>1</v>
      </c>
      <c r="Q7367" s="365"/>
      <c r="R7367" s="365"/>
      <c r="S7367" s="365"/>
      <c r="T7367" s="365"/>
      <c r="U7367" s="365"/>
      <c r="V7367" s="365"/>
      <c r="W7367" s="365"/>
      <c r="X7367" s="365"/>
      <c r="Y7367" s="365"/>
      <c r="Z7367" s="365"/>
      <c r="AA7367" s="365"/>
      <c r="AB7367" s="365"/>
      <c r="AC7367" s="1507">
        <f t="shared" si="2567"/>
        <v>4</v>
      </c>
      <c r="AD7367" s="1508">
        <f t="shared" si="2568"/>
        <v>194960</v>
      </c>
      <c r="AE7367" s="14">
        <f t="shared" si="2569"/>
        <v>19.3</v>
      </c>
      <c r="AF7367" s="14">
        <f t="shared" si="2570"/>
        <v>0.33333333333333331</v>
      </c>
      <c r="AG7367" s="14">
        <f t="shared" si="2571"/>
        <v>12</v>
      </c>
      <c r="AH7367" s="14">
        <f t="shared" si="2572"/>
        <v>-7.3000000000000007</v>
      </c>
      <c r="AI7367" s="14">
        <f t="shared" si="2573"/>
        <v>-2.4333333333333336</v>
      </c>
      <c r="AJ7367" s="365"/>
    </row>
    <row r="7368" spans="1:36" ht="15.75">
      <c r="A7368" s="1487"/>
      <c r="B7368" s="366" t="s">
        <v>7227</v>
      </c>
      <c r="C7368" s="366" t="s">
        <v>66</v>
      </c>
      <c r="D7368" s="367">
        <v>53550</v>
      </c>
      <c r="E7368" s="366">
        <v>1</v>
      </c>
      <c r="F7368" s="368">
        <f t="shared" si="2566"/>
        <v>53550</v>
      </c>
      <c r="G7368" s="366">
        <v>0</v>
      </c>
      <c r="H7368" s="367">
        <f t="shared" si="2574"/>
        <v>0</v>
      </c>
      <c r="I7368" s="369">
        <v>44896</v>
      </c>
      <c r="J7368" s="369">
        <v>45626</v>
      </c>
      <c r="K7368" s="365"/>
      <c r="L7368" s="365">
        <v>977</v>
      </c>
      <c r="M7368" s="370">
        <v>44880</v>
      </c>
      <c r="N7368" s="365">
        <v>0</v>
      </c>
      <c r="O7368" s="365">
        <v>0</v>
      </c>
      <c r="P7368" s="365">
        <v>0</v>
      </c>
      <c r="Q7368" s="365"/>
      <c r="R7368" s="365"/>
      <c r="S7368" s="365"/>
      <c r="T7368" s="365"/>
      <c r="U7368" s="365"/>
      <c r="V7368" s="365"/>
      <c r="W7368" s="365"/>
      <c r="X7368" s="365"/>
      <c r="Y7368" s="365"/>
      <c r="Z7368" s="365"/>
      <c r="AA7368" s="365"/>
      <c r="AB7368" s="365"/>
      <c r="AC7368" s="1507">
        <f t="shared" si="2567"/>
        <v>1</v>
      </c>
      <c r="AD7368" s="1508">
        <f t="shared" si="2568"/>
        <v>53550</v>
      </c>
      <c r="AE7368" s="14">
        <f t="shared" si="2569"/>
        <v>20.3</v>
      </c>
      <c r="AF7368" s="14">
        <f t="shared" si="2570"/>
        <v>0</v>
      </c>
      <c r="AG7368" s="14" t="e">
        <f t="shared" si="2571"/>
        <v>#DIV/0!</v>
      </c>
      <c r="AH7368" s="14" t="e">
        <f t="shared" si="2572"/>
        <v>#DIV/0!</v>
      </c>
      <c r="AI7368" s="14">
        <f t="shared" si="2573"/>
        <v>1</v>
      </c>
      <c r="AJ7368" s="365"/>
    </row>
    <row r="7369" spans="1:36" ht="15.75">
      <c r="A7369" s="1487"/>
      <c r="B7369" s="366" t="s">
        <v>7228</v>
      </c>
      <c r="C7369" s="366" t="s">
        <v>66</v>
      </c>
      <c r="D7369" s="367">
        <v>9040</v>
      </c>
      <c r="E7369" s="366">
        <v>3</v>
      </c>
      <c r="F7369" s="368">
        <f t="shared" si="2566"/>
        <v>27120</v>
      </c>
      <c r="G7369" s="366">
        <v>0</v>
      </c>
      <c r="H7369" s="367">
        <f t="shared" si="2574"/>
        <v>0</v>
      </c>
      <c r="I7369" s="369">
        <v>44896</v>
      </c>
      <c r="J7369" s="369">
        <v>47848</v>
      </c>
      <c r="K7369" s="365"/>
      <c r="L7369" s="365">
        <v>977</v>
      </c>
      <c r="M7369" s="370">
        <v>44880</v>
      </c>
      <c r="N7369" s="365">
        <v>0</v>
      </c>
      <c r="O7369" s="365">
        <v>0</v>
      </c>
      <c r="P7369" s="365">
        <v>1</v>
      </c>
      <c r="Q7369" s="365"/>
      <c r="R7369" s="365"/>
      <c r="S7369" s="365"/>
      <c r="T7369" s="365"/>
      <c r="U7369" s="365"/>
      <c r="V7369" s="365"/>
      <c r="W7369" s="365"/>
      <c r="X7369" s="365"/>
      <c r="Y7369" s="365"/>
      <c r="Z7369" s="365"/>
      <c r="AA7369" s="365"/>
      <c r="AB7369" s="365"/>
      <c r="AC7369" s="1507">
        <f t="shared" si="2567"/>
        <v>2</v>
      </c>
      <c r="AD7369" s="1508">
        <f t="shared" si="2568"/>
        <v>18080</v>
      </c>
      <c r="AE7369" s="14">
        <f t="shared" si="2569"/>
        <v>94.36666666666666</v>
      </c>
      <c r="AF7369" s="14">
        <f t="shared" si="2570"/>
        <v>0.33333333333333331</v>
      </c>
      <c r="AG7369" s="14">
        <f t="shared" si="2571"/>
        <v>6</v>
      </c>
      <c r="AH7369" s="14">
        <f t="shared" si="2572"/>
        <v>-88.36666666666666</v>
      </c>
      <c r="AI7369" s="14">
        <f t="shared" si="2573"/>
        <v>-29.455555555555552</v>
      </c>
      <c r="AJ7369" s="365"/>
    </row>
    <row r="7370" spans="1:36" ht="30" customHeight="1">
      <c r="A7370" s="1487"/>
      <c r="B7370" s="366" t="s">
        <v>7229</v>
      </c>
      <c r="C7370" s="367" t="s">
        <v>330</v>
      </c>
      <c r="D7370" s="366">
        <v>14084.960000000001</v>
      </c>
      <c r="E7370" s="365">
        <v>2</v>
      </c>
      <c r="F7370" s="368">
        <f t="shared" si="2566"/>
        <v>28169.920000000002</v>
      </c>
      <c r="G7370" s="366">
        <v>0</v>
      </c>
      <c r="H7370" s="367">
        <f t="shared" si="2574"/>
        <v>0</v>
      </c>
      <c r="I7370" s="369">
        <v>44896</v>
      </c>
      <c r="J7370" s="369">
        <v>49174</v>
      </c>
      <c r="K7370" s="365"/>
      <c r="L7370" s="365">
        <v>977</v>
      </c>
      <c r="M7370" s="370">
        <v>44880</v>
      </c>
      <c r="N7370" s="365">
        <v>0</v>
      </c>
      <c r="O7370" s="365">
        <v>1</v>
      </c>
      <c r="P7370" s="365">
        <v>0</v>
      </c>
      <c r="Q7370" s="365"/>
      <c r="R7370" s="365"/>
      <c r="S7370" s="365"/>
      <c r="T7370" s="365"/>
      <c r="U7370" s="365"/>
      <c r="V7370" s="365"/>
      <c r="W7370" s="365"/>
      <c r="X7370" s="365"/>
      <c r="Y7370" s="365"/>
      <c r="Z7370" s="365"/>
      <c r="AA7370" s="365"/>
      <c r="AB7370" s="365"/>
      <c r="AC7370" s="1507">
        <f t="shared" si="2567"/>
        <v>1</v>
      </c>
      <c r="AD7370" s="1508">
        <f t="shared" si="2568"/>
        <v>14084.960000000001</v>
      </c>
      <c r="AE7370" s="14">
        <f t="shared" si="2569"/>
        <v>138.56666666666666</v>
      </c>
      <c r="AF7370" s="14">
        <f t="shared" si="2570"/>
        <v>0.33333333333333331</v>
      </c>
      <c r="AG7370" s="14">
        <f t="shared" si="2571"/>
        <v>3</v>
      </c>
      <c r="AH7370" s="14">
        <f t="shared" si="2572"/>
        <v>-135.56666666666666</v>
      </c>
      <c r="AI7370" s="14">
        <f t="shared" si="2573"/>
        <v>-45.188888888888883</v>
      </c>
      <c r="AJ7370" s="365"/>
    </row>
    <row r="7371" spans="1:36" ht="15.75">
      <c r="A7371" s="1487"/>
      <c r="B7371" s="366" t="s">
        <v>7230</v>
      </c>
      <c r="C7371" s="367" t="s">
        <v>330</v>
      </c>
      <c r="D7371" s="366">
        <v>82431.11</v>
      </c>
      <c r="E7371" s="365">
        <v>3</v>
      </c>
      <c r="F7371" s="368">
        <f t="shared" si="2566"/>
        <v>247293.33000000002</v>
      </c>
      <c r="G7371" s="366">
        <v>0</v>
      </c>
      <c r="H7371" s="367">
        <f t="shared" si="2574"/>
        <v>0</v>
      </c>
      <c r="I7371" s="369">
        <v>44896</v>
      </c>
      <c r="J7371" s="369">
        <v>50040</v>
      </c>
      <c r="K7371" s="365"/>
      <c r="L7371" s="365">
        <v>977</v>
      </c>
      <c r="M7371" s="370">
        <v>44880</v>
      </c>
      <c r="N7371" s="365">
        <v>0</v>
      </c>
      <c r="O7371" s="365">
        <v>0</v>
      </c>
      <c r="P7371" s="365">
        <v>0</v>
      </c>
      <c r="Q7371" s="365"/>
      <c r="R7371" s="365"/>
      <c r="S7371" s="365"/>
      <c r="T7371" s="365"/>
      <c r="U7371" s="365"/>
      <c r="V7371" s="365"/>
      <c r="W7371" s="365"/>
      <c r="X7371" s="365"/>
      <c r="Y7371" s="365"/>
      <c r="Z7371" s="365"/>
      <c r="AA7371" s="365"/>
      <c r="AB7371" s="365"/>
      <c r="AC7371" s="1507">
        <f t="shared" si="2567"/>
        <v>3</v>
      </c>
      <c r="AD7371" s="1508">
        <f t="shared" si="2568"/>
        <v>247293.33000000002</v>
      </c>
      <c r="AE7371" s="14">
        <f t="shared" si="2569"/>
        <v>167.43333333333334</v>
      </c>
      <c r="AF7371" s="14">
        <f t="shared" si="2570"/>
        <v>0</v>
      </c>
      <c r="AG7371" s="14" t="e">
        <f t="shared" si="2571"/>
        <v>#DIV/0!</v>
      </c>
      <c r="AH7371" s="14" t="e">
        <f t="shared" si="2572"/>
        <v>#DIV/0!</v>
      </c>
      <c r="AI7371" s="14">
        <f t="shared" si="2573"/>
        <v>3</v>
      </c>
      <c r="AJ7371" s="365"/>
    </row>
    <row r="7372" spans="1:36" ht="15.75">
      <c r="A7372" s="1487"/>
      <c r="B7372" s="366" t="s">
        <v>7231</v>
      </c>
      <c r="C7372" s="367" t="s">
        <v>330</v>
      </c>
      <c r="D7372" s="366">
        <v>10077.450000000001</v>
      </c>
      <c r="E7372" s="365">
        <v>4</v>
      </c>
      <c r="F7372" s="368">
        <f t="shared" si="2566"/>
        <v>40309.800000000003</v>
      </c>
      <c r="G7372" s="366">
        <v>0</v>
      </c>
      <c r="H7372" s="367">
        <f t="shared" si="2574"/>
        <v>0</v>
      </c>
      <c r="I7372" s="369">
        <v>44896</v>
      </c>
      <c r="J7372" s="369">
        <v>47848</v>
      </c>
      <c r="K7372" s="365"/>
      <c r="L7372" s="365">
        <v>977</v>
      </c>
      <c r="M7372" s="370">
        <v>44880</v>
      </c>
      <c r="N7372" s="365">
        <v>0</v>
      </c>
      <c r="O7372" s="365">
        <v>0</v>
      </c>
      <c r="P7372" s="365">
        <v>0</v>
      </c>
      <c r="Q7372" s="365"/>
      <c r="R7372" s="365"/>
      <c r="S7372" s="365"/>
      <c r="T7372" s="365"/>
      <c r="U7372" s="365"/>
      <c r="V7372" s="365"/>
      <c r="W7372" s="365"/>
      <c r="X7372" s="365"/>
      <c r="Y7372" s="365"/>
      <c r="Z7372" s="365"/>
      <c r="AA7372" s="365"/>
      <c r="AB7372" s="365"/>
      <c r="AC7372" s="1507">
        <f t="shared" si="2567"/>
        <v>4</v>
      </c>
      <c r="AD7372" s="1508">
        <f t="shared" si="2568"/>
        <v>40309.800000000003</v>
      </c>
      <c r="AE7372" s="14">
        <f t="shared" si="2569"/>
        <v>94.36666666666666</v>
      </c>
      <c r="AF7372" s="14">
        <f t="shared" si="2570"/>
        <v>0</v>
      </c>
      <c r="AG7372" s="14" t="e">
        <f t="shared" si="2571"/>
        <v>#DIV/0!</v>
      </c>
      <c r="AH7372" s="14" t="e">
        <f t="shared" si="2572"/>
        <v>#DIV/0!</v>
      </c>
      <c r="AI7372" s="14">
        <f t="shared" si="2573"/>
        <v>4</v>
      </c>
      <c r="AJ7372" s="365"/>
    </row>
    <row r="7373" spans="1:36" ht="15.75">
      <c r="A7373" s="1487"/>
      <c r="B7373" s="366" t="s">
        <v>7232</v>
      </c>
      <c r="C7373" s="367" t="s">
        <v>330</v>
      </c>
      <c r="D7373" s="366">
        <v>49771.25</v>
      </c>
      <c r="E7373" s="365">
        <v>1</v>
      </c>
      <c r="F7373" s="368">
        <f t="shared" si="2566"/>
        <v>49771.25</v>
      </c>
      <c r="G7373" s="366">
        <v>0</v>
      </c>
      <c r="H7373" s="367">
        <f t="shared" si="2574"/>
        <v>0</v>
      </c>
      <c r="I7373" s="369">
        <v>44896</v>
      </c>
      <c r="J7373" s="369">
        <v>47848</v>
      </c>
      <c r="K7373" s="365"/>
      <c r="L7373" s="365">
        <v>977</v>
      </c>
      <c r="M7373" s="370">
        <v>44880</v>
      </c>
      <c r="N7373" s="365">
        <v>0</v>
      </c>
      <c r="O7373" s="365">
        <v>0</v>
      </c>
      <c r="P7373" s="365">
        <v>0</v>
      </c>
      <c r="Q7373" s="365"/>
      <c r="R7373" s="365"/>
      <c r="S7373" s="365"/>
      <c r="T7373" s="365"/>
      <c r="U7373" s="365"/>
      <c r="V7373" s="365"/>
      <c r="W7373" s="365"/>
      <c r="X7373" s="365"/>
      <c r="Y7373" s="365"/>
      <c r="Z7373" s="365"/>
      <c r="AA7373" s="365"/>
      <c r="AB7373" s="365"/>
      <c r="AC7373" s="1507">
        <f t="shared" si="2567"/>
        <v>1</v>
      </c>
      <c r="AD7373" s="1508">
        <f t="shared" si="2568"/>
        <v>49771.25</v>
      </c>
      <c r="AE7373" s="14">
        <f t="shared" si="2569"/>
        <v>94.36666666666666</v>
      </c>
      <c r="AF7373" s="14">
        <f t="shared" si="2570"/>
        <v>0</v>
      </c>
      <c r="AG7373" s="14" t="e">
        <f t="shared" si="2571"/>
        <v>#DIV/0!</v>
      </c>
      <c r="AH7373" s="14" t="e">
        <f t="shared" si="2572"/>
        <v>#DIV/0!</v>
      </c>
      <c r="AI7373" s="14">
        <f t="shared" si="2573"/>
        <v>1</v>
      </c>
      <c r="AJ7373" s="365"/>
    </row>
    <row r="7374" spans="1:36" ht="15.75">
      <c r="A7374" s="1487"/>
      <c r="B7374" s="366" t="s">
        <v>7233</v>
      </c>
      <c r="C7374" s="367" t="s">
        <v>330</v>
      </c>
      <c r="D7374" s="366">
        <v>591542.65</v>
      </c>
      <c r="E7374" s="365">
        <v>1</v>
      </c>
      <c r="F7374" s="368">
        <f t="shared" si="2566"/>
        <v>591542.65</v>
      </c>
      <c r="G7374" s="366">
        <v>0</v>
      </c>
      <c r="H7374" s="367">
        <f t="shared" si="2574"/>
        <v>0</v>
      </c>
      <c r="I7374" s="369">
        <v>44896</v>
      </c>
      <c r="J7374" s="369">
        <v>47848</v>
      </c>
      <c r="K7374" s="365"/>
      <c r="L7374" s="365">
        <v>977</v>
      </c>
      <c r="M7374" s="370">
        <v>44880</v>
      </c>
      <c r="N7374" s="365">
        <v>0</v>
      </c>
      <c r="O7374" s="365">
        <v>0</v>
      </c>
      <c r="P7374" s="365">
        <v>0</v>
      </c>
      <c r="Q7374" s="365"/>
      <c r="R7374" s="365"/>
      <c r="S7374" s="365"/>
      <c r="T7374" s="365"/>
      <c r="U7374" s="365"/>
      <c r="V7374" s="365"/>
      <c r="W7374" s="365"/>
      <c r="X7374" s="365"/>
      <c r="Y7374" s="365"/>
      <c r="Z7374" s="365"/>
      <c r="AA7374" s="365"/>
      <c r="AB7374" s="365"/>
      <c r="AC7374" s="1507">
        <f t="shared" si="2567"/>
        <v>1</v>
      </c>
      <c r="AD7374" s="1508">
        <f t="shared" si="2568"/>
        <v>591542.65</v>
      </c>
      <c r="AE7374" s="14">
        <f t="shared" si="2569"/>
        <v>94.36666666666666</v>
      </c>
      <c r="AF7374" s="14">
        <f t="shared" si="2570"/>
        <v>0</v>
      </c>
      <c r="AG7374" s="14" t="e">
        <f t="shared" si="2571"/>
        <v>#DIV/0!</v>
      </c>
      <c r="AH7374" s="14" t="e">
        <f t="shared" si="2572"/>
        <v>#DIV/0!</v>
      </c>
      <c r="AI7374" s="14">
        <f t="shared" si="2573"/>
        <v>1</v>
      </c>
      <c r="AJ7374" s="365"/>
    </row>
    <row r="7375" spans="1:36" ht="15.75">
      <c r="A7375" s="1487"/>
      <c r="B7375" s="366" t="s">
        <v>7234</v>
      </c>
      <c r="C7375" s="367" t="s">
        <v>330</v>
      </c>
      <c r="D7375" s="367">
        <v>12713.32</v>
      </c>
      <c r="E7375" s="365">
        <v>1</v>
      </c>
      <c r="F7375" s="368">
        <f t="shared" si="2566"/>
        <v>12713.32</v>
      </c>
      <c r="G7375" s="366">
        <v>0</v>
      </c>
      <c r="H7375" s="367">
        <f t="shared" si="2574"/>
        <v>0</v>
      </c>
      <c r="I7375" s="369">
        <v>44896</v>
      </c>
      <c r="J7375" s="369">
        <v>47848</v>
      </c>
      <c r="K7375" s="365"/>
      <c r="L7375" s="365">
        <v>977</v>
      </c>
      <c r="M7375" s="370">
        <v>44880</v>
      </c>
      <c r="N7375" s="365">
        <v>0</v>
      </c>
      <c r="O7375" s="365">
        <v>0</v>
      </c>
      <c r="P7375" s="365">
        <v>0</v>
      </c>
      <c r="Q7375" s="365"/>
      <c r="R7375" s="365"/>
      <c r="S7375" s="365"/>
      <c r="T7375" s="365"/>
      <c r="U7375" s="365"/>
      <c r="V7375" s="365"/>
      <c r="W7375" s="365"/>
      <c r="X7375" s="365"/>
      <c r="Y7375" s="365"/>
      <c r="Z7375" s="365"/>
      <c r="AA7375" s="365"/>
      <c r="AB7375" s="365"/>
      <c r="AC7375" s="1507">
        <f t="shared" si="2567"/>
        <v>1</v>
      </c>
      <c r="AD7375" s="1508">
        <f t="shared" si="2568"/>
        <v>12713.32</v>
      </c>
      <c r="AE7375" s="14">
        <f t="shared" si="2569"/>
        <v>94.36666666666666</v>
      </c>
      <c r="AF7375" s="14">
        <f t="shared" si="2570"/>
        <v>0</v>
      </c>
      <c r="AG7375" s="14" t="e">
        <f t="shared" si="2571"/>
        <v>#DIV/0!</v>
      </c>
      <c r="AH7375" s="14" t="e">
        <f t="shared" si="2572"/>
        <v>#DIV/0!</v>
      </c>
      <c r="AI7375" s="14">
        <f t="shared" si="2573"/>
        <v>1</v>
      </c>
      <c r="AJ7375" s="365"/>
    </row>
    <row r="7376" spans="1:36" ht="15.75">
      <c r="A7376" s="1487"/>
      <c r="B7376" s="366" t="s">
        <v>7235</v>
      </c>
      <c r="C7376" s="367" t="s">
        <v>330</v>
      </c>
      <c r="D7376" s="367">
        <v>16224</v>
      </c>
      <c r="E7376" s="365">
        <v>1</v>
      </c>
      <c r="F7376" s="368">
        <f t="shared" ref="F7376:F7393" si="2575">D7376*E7376</f>
        <v>16224</v>
      </c>
      <c r="G7376" s="366">
        <v>0</v>
      </c>
      <c r="H7376" s="367">
        <f t="shared" si="2574"/>
        <v>0</v>
      </c>
      <c r="I7376" s="369">
        <v>44896</v>
      </c>
      <c r="J7376" s="369">
        <v>47848</v>
      </c>
      <c r="K7376" s="365"/>
      <c r="L7376" s="365">
        <v>977</v>
      </c>
      <c r="M7376" s="370">
        <v>44880</v>
      </c>
      <c r="N7376" s="365">
        <v>0</v>
      </c>
      <c r="O7376" s="365">
        <v>0</v>
      </c>
      <c r="P7376" s="365">
        <v>0</v>
      </c>
      <c r="Q7376" s="365"/>
      <c r="R7376" s="365"/>
      <c r="S7376" s="365"/>
      <c r="T7376" s="365"/>
      <c r="U7376" s="365"/>
      <c r="V7376" s="365"/>
      <c r="W7376" s="365"/>
      <c r="X7376" s="365"/>
      <c r="Y7376" s="365"/>
      <c r="Z7376" s="365"/>
      <c r="AA7376" s="365"/>
      <c r="AB7376" s="365"/>
      <c r="AC7376" s="1507">
        <f t="shared" ref="AC7376:AC7393" si="2576">E7376+G7376-N7376-O7376-AA7376-P7376-Q7376-R7376-S7376-T7376-U7376-V7376-W7376-X7376-Y7376</f>
        <v>1</v>
      </c>
      <c r="AD7376" s="1508">
        <f t="shared" ref="AD7376:AD7393" si="2577">D7376*AC7376</f>
        <v>16224</v>
      </c>
      <c r="AE7376" s="14">
        <f t="shared" ref="AE7376:AE7393" si="2578">(J7376-"01.04.2023")/30</f>
        <v>94.36666666666666</v>
      </c>
      <c r="AF7376" s="14">
        <f t="shared" ref="AF7376:AF7393" si="2579">(N7376+O7376+P7376+Q7376+R7376+S7376+T7376+U7376+V7376+W7376+X7376+Y7376)/3</f>
        <v>0</v>
      </c>
      <c r="AG7376" s="14" t="e">
        <f t="shared" ref="AG7376:AG7393" si="2580">AC7376/AF7376</f>
        <v>#DIV/0!</v>
      </c>
      <c r="AH7376" s="14" t="e">
        <f t="shared" ref="AH7376:AH7393" si="2581">AG7376-AE7376</f>
        <v>#DIV/0!</v>
      </c>
      <c r="AI7376" s="14">
        <f t="shared" ref="AI7376:AI7393" si="2582">AC7376-(AE7376*AF7376)</f>
        <v>1</v>
      </c>
      <c r="AJ7376" s="365"/>
    </row>
    <row r="7377" spans="1:36" ht="15.75">
      <c r="A7377" s="1487"/>
      <c r="B7377" s="366" t="s">
        <v>7236</v>
      </c>
      <c r="C7377" s="366" t="s">
        <v>66</v>
      </c>
      <c r="D7377" s="367">
        <v>56220</v>
      </c>
      <c r="E7377" s="366">
        <v>8</v>
      </c>
      <c r="F7377" s="368">
        <f t="shared" si="2575"/>
        <v>449760</v>
      </c>
      <c r="G7377" s="366">
        <v>0</v>
      </c>
      <c r="H7377" s="367">
        <f t="shared" ref="H7377:H7393" si="2583">G7377*D7377</f>
        <v>0</v>
      </c>
      <c r="I7377" s="369">
        <v>44896</v>
      </c>
      <c r="J7377" s="369">
        <v>45869</v>
      </c>
      <c r="K7377" s="365"/>
      <c r="L7377" s="365">
        <v>977</v>
      </c>
      <c r="M7377" s="370">
        <v>44880</v>
      </c>
      <c r="N7377" s="365">
        <v>0</v>
      </c>
      <c r="O7377" s="365">
        <v>0</v>
      </c>
      <c r="P7377" s="365">
        <v>2</v>
      </c>
      <c r="Q7377" s="365"/>
      <c r="R7377" s="365"/>
      <c r="S7377" s="365"/>
      <c r="T7377" s="365"/>
      <c r="U7377" s="365"/>
      <c r="V7377" s="365"/>
      <c r="W7377" s="365"/>
      <c r="X7377" s="365"/>
      <c r="Y7377" s="365"/>
      <c r="Z7377" s="365"/>
      <c r="AA7377" s="365"/>
      <c r="AB7377" s="365"/>
      <c r="AC7377" s="1507">
        <f t="shared" si="2576"/>
        <v>6</v>
      </c>
      <c r="AD7377" s="1508">
        <f t="shared" si="2577"/>
        <v>337320</v>
      </c>
      <c r="AE7377" s="14">
        <f t="shared" si="2578"/>
        <v>28.4</v>
      </c>
      <c r="AF7377" s="14">
        <f t="shared" si="2579"/>
        <v>0.66666666666666663</v>
      </c>
      <c r="AG7377" s="14">
        <f t="shared" si="2580"/>
        <v>9</v>
      </c>
      <c r="AH7377" s="14">
        <f t="shared" si="2581"/>
        <v>-19.399999999999999</v>
      </c>
      <c r="AI7377" s="14">
        <f t="shared" si="2582"/>
        <v>-12.93333333333333</v>
      </c>
      <c r="AJ7377" s="365"/>
    </row>
    <row r="7378" spans="1:36" ht="15.75">
      <c r="A7378" s="1487"/>
      <c r="B7378" s="366" t="s">
        <v>7237</v>
      </c>
      <c r="C7378" s="366" t="s">
        <v>66</v>
      </c>
      <c r="D7378" s="367">
        <v>49466</v>
      </c>
      <c r="E7378" s="366">
        <v>1</v>
      </c>
      <c r="F7378" s="368">
        <f t="shared" si="2575"/>
        <v>49466</v>
      </c>
      <c r="G7378" s="366">
        <v>0</v>
      </c>
      <c r="H7378" s="367">
        <f t="shared" si="2583"/>
        <v>0</v>
      </c>
      <c r="I7378" s="369">
        <v>44896</v>
      </c>
      <c r="J7378" s="369">
        <v>45777</v>
      </c>
      <c r="K7378" s="365"/>
      <c r="L7378" s="365">
        <v>977</v>
      </c>
      <c r="M7378" s="370">
        <v>44880</v>
      </c>
      <c r="N7378" s="365">
        <v>0</v>
      </c>
      <c r="O7378" s="365">
        <v>0</v>
      </c>
      <c r="P7378" s="365">
        <v>0</v>
      </c>
      <c r="Q7378" s="365"/>
      <c r="R7378" s="365"/>
      <c r="S7378" s="365"/>
      <c r="T7378" s="365"/>
      <c r="U7378" s="365"/>
      <c r="V7378" s="365"/>
      <c r="W7378" s="365"/>
      <c r="X7378" s="365"/>
      <c r="Y7378" s="365"/>
      <c r="Z7378" s="365"/>
      <c r="AA7378" s="365"/>
      <c r="AB7378" s="365"/>
      <c r="AC7378" s="1507">
        <f t="shared" si="2576"/>
        <v>1</v>
      </c>
      <c r="AD7378" s="1508">
        <f t="shared" si="2577"/>
        <v>49466</v>
      </c>
      <c r="AE7378" s="14">
        <f t="shared" si="2578"/>
        <v>25.333333333333332</v>
      </c>
      <c r="AF7378" s="14">
        <f t="shared" si="2579"/>
        <v>0</v>
      </c>
      <c r="AG7378" s="14" t="e">
        <f t="shared" si="2580"/>
        <v>#DIV/0!</v>
      </c>
      <c r="AH7378" s="14" t="e">
        <f t="shared" si="2581"/>
        <v>#DIV/0!</v>
      </c>
      <c r="AI7378" s="14">
        <f t="shared" si="2582"/>
        <v>1</v>
      </c>
      <c r="AJ7378" s="365"/>
    </row>
    <row r="7379" spans="1:36" ht="15.75">
      <c r="A7379" s="1487"/>
      <c r="B7379" s="366" t="s">
        <v>7238</v>
      </c>
      <c r="C7379" s="366" t="s">
        <v>66</v>
      </c>
      <c r="D7379" s="367">
        <v>141666</v>
      </c>
      <c r="E7379" s="366">
        <v>3</v>
      </c>
      <c r="F7379" s="368">
        <f t="shared" si="2575"/>
        <v>424998</v>
      </c>
      <c r="G7379" s="366">
        <v>0</v>
      </c>
      <c r="H7379" s="367">
        <f t="shared" si="2583"/>
        <v>0</v>
      </c>
      <c r="I7379" s="369">
        <v>44896</v>
      </c>
      <c r="J7379" s="369">
        <v>45449</v>
      </c>
      <c r="K7379" s="365"/>
      <c r="L7379" s="365">
        <v>977</v>
      </c>
      <c r="M7379" s="370">
        <v>44880</v>
      </c>
      <c r="N7379" s="365">
        <v>0</v>
      </c>
      <c r="O7379" s="365">
        <v>0</v>
      </c>
      <c r="P7379" s="365">
        <v>0</v>
      </c>
      <c r="Q7379" s="365"/>
      <c r="R7379" s="365"/>
      <c r="S7379" s="365"/>
      <c r="T7379" s="365"/>
      <c r="U7379" s="365"/>
      <c r="V7379" s="365"/>
      <c r="W7379" s="365"/>
      <c r="X7379" s="365"/>
      <c r="Y7379" s="365"/>
      <c r="Z7379" s="365"/>
      <c r="AA7379" s="365"/>
      <c r="AB7379" s="365"/>
      <c r="AC7379" s="1507">
        <f t="shared" si="2576"/>
        <v>3</v>
      </c>
      <c r="AD7379" s="1508">
        <f t="shared" si="2577"/>
        <v>424998</v>
      </c>
      <c r="AE7379" s="14">
        <f t="shared" si="2578"/>
        <v>14.4</v>
      </c>
      <c r="AF7379" s="14">
        <f t="shared" si="2579"/>
        <v>0</v>
      </c>
      <c r="AG7379" s="14" t="e">
        <f t="shared" si="2580"/>
        <v>#DIV/0!</v>
      </c>
      <c r="AH7379" s="14" t="e">
        <f t="shared" si="2581"/>
        <v>#DIV/0!</v>
      </c>
      <c r="AI7379" s="14">
        <f t="shared" si="2582"/>
        <v>3</v>
      </c>
      <c r="AJ7379" s="365"/>
    </row>
    <row r="7380" spans="1:36" ht="15.75">
      <c r="A7380" s="1487"/>
      <c r="B7380" s="366" t="s">
        <v>7239</v>
      </c>
      <c r="C7380" s="366" t="s">
        <v>66</v>
      </c>
      <c r="D7380" s="367">
        <v>28083</v>
      </c>
      <c r="E7380" s="366">
        <v>7</v>
      </c>
      <c r="F7380" s="368">
        <f t="shared" si="2575"/>
        <v>196581</v>
      </c>
      <c r="G7380" s="366">
        <v>0</v>
      </c>
      <c r="H7380" s="367">
        <f t="shared" si="2583"/>
        <v>0</v>
      </c>
      <c r="I7380" s="369">
        <v>44896</v>
      </c>
      <c r="J7380" s="369">
        <v>45478</v>
      </c>
      <c r="K7380" s="365"/>
      <c r="L7380" s="365">
        <v>977</v>
      </c>
      <c r="M7380" s="370">
        <v>44880</v>
      </c>
      <c r="N7380" s="365">
        <v>1</v>
      </c>
      <c r="O7380" s="365">
        <v>4</v>
      </c>
      <c r="P7380" s="365">
        <v>0</v>
      </c>
      <c r="Q7380" s="365"/>
      <c r="R7380" s="365"/>
      <c r="S7380" s="365"/>
      <c r="T7380" s="365"/>
      <c r="U7380" s="365"/>
      <c r="V7380" s="365"/>
      <c r="W7380" s="365"/>
      <c r="X7380" s="365"/>
      <c r="Y7380" s="365"/>
      <c r="Z7380" s="365"/>
      <c r="AA7380" s="365"/>
      <c r="AB7380" s="365"/>
      <c r="AC7380" s="1507">
        <f t="shared" si="2576"/>
        <v>2</v>
      </c>
      <c r="AD7380" s="1508">
        <f t="shared" si="2577"/>
        <v>56166</v>
      </c>
      <c r="AE7380" s="14">
        <f t="shared" si="2578"/>
        <v>15.366666666666667</v>
      </c>
      <c r="AF7380" s="14">
        <f t="shared" si="2579"/>
        <v>1.6666666666666667</v>
      </c>
      <c r="AG7380" s="14">
        <f t="shared" si="2580"/>
        <v>1.2</v>
      </c>
      <c r="AH7380" s="14">
        <f t="shared" si="2581"/>
        <v>-14.166666666666668</v>
      </c>
      <c r="AI7380" s="14">
        <f t="shared" si="2582"/>
        <v>-23.611111111111114</v>
      </c>
      <c r="AJ7380" s="365"/>
    </row>
    <row r="7381" spans="1:36" ht="15.75">
      <c r="A7381" s="1487"/>
      <c r="B7381" s="366" t="s">
        <v>1825</v>
      </c>
      <c r="C7381" s="366" t="s">
        <v>66</v>
      </c>
      <c r="D7381" s="367">
        <v>46220</v>
      </c>
      <c r="E7381" s="366">
        <v>7</v>
      </c>
      <c r="F7381" s="368">
        <f t="shared" si="2575"/>
        <v>323540</v>
      </c>
      <c r="G7381" s="366">
        <v>0</v>
      </c>
      <c r="H7381" s="367">
        <f t="shared" si="2583"/>
        <v>0</v>
      </c>
      <c r="I7381" s="369">
        <v>44896</v>
      </c>
      <c r="J7381" s="369">
        <v>46446</v>
      </c>
      <c r="K7381" s="365"/>
      <c r="L7381" s="365">
        <v>977</v>
      </c>
      <c r="M7381" s="370">
        <v>44880</v>
      </c>
      <c r="N7381" s="365">
        <v>0</v>
      </c>
      <c r="O7381" s="365">
        <v>1</v>
      </c>
      <c r="P7381" s="365">
        <v>0</v>
      </c>
      <c r="Q7381" s="365"/>
      <c r="R7381" s="365"/>
      <c r="S7381" s="365"/>
      <c r="T7381" s="365"/>
      <c r="U7381" s="365"/>
      <c r="V7381" s="365"/>
      <c r="W7381" s="365"/>
      <c r="X7381" s="365"/>
      <c r="Y7381" s="365"/>
      <c r="Z7381" s="365"/>
      <c r="AA7381" s="365"/>
      <c r="AB7381" s="365"/>
      <c r="AC7381" s="1507">
        <f t="shared" si="2576"/>
        <v>6</v>
      </c>
      <c r="AD7381" s="1508">
        <f t="shared" si="2577"/>
        <v>277320</v>
      </c>
      <c r="AE7381" s="14">
        <f t="shared" si="2578"/>
        <v>47.633333333333333</v>
      </c>
      <c r="AF7381" s="14">
        <f t="shared" si="2579"/>
        <v>0.33333333333333331</v>
      </c>
      <c r="AG7381" s="14">
        <f t="shared" si="2580"/>
        <v>18</v>
      </c>
      <c r="AH7381" s="14">
        <f t="shared" si="2581"/>
        <v>-29.633333333333333</v>
      </c>
      <c r="AI7381" s="14">
        <f t="shared" si="2582"/>
        <v>-9.8777777777777764</v>
      </c>
      <c r="AJ7381" s="365"/>
    </row>
    <row r="7382" spans="1:36" ht="15.75">
      <c r="A7382" s="1487"/>
      <c r="B7382" s="366" t="s">
        <v>7240</v>
      </c>
      <c r="C7382" s="366" t="s">
        <v>264</v>
      </c>
      <c r="D7382" s="367">
        <v>17869</v>
      </c>
      <c r="E7382" s="366">
        <v>2</v>
      </c>
      <c r="F7382" s="368">
        <f t="shared" si="2575"/>
        <v>35738</v>
      </c>
      <c r="G7382" s="366">
        <v>0</v>
      </c>
      <c r="H7382" s="367">
        <f t="shared" si="2583"/>
        <v>0</v>
      </c>
      <c r="I7382" s="369">
        <v>44896</v>
      </c>
      <c r="J7382" s="369">
        <v>45900</v>
      </c>
      <c r="K7382" s="365"/>
      <c r="L7382" s="365">
        <v>977</v>
      </c>
      <c r="M7382" s="370">
        <v>44880</v>
      </c>
      <c r="N7382" s="365">
        <v>0</v>
      </c>
      <c r="O7382" s="365">
        <v>1</v>
      </c>
      <c r="P7382" s="365">
        <v>0</v>
      </c>
      <c r="Q7382" s="365"/>
      <c r="R7382" s="365"/>
      <c r="S7382" s="365"/>
      <c r="T7382" s="365"/>
      <c r="U7382" s="365"/>
      <c r="V7382" s="365"/>
      <c r="W7382" s="365"/>
      <c r="X7382" s="365"/>
      <c r="Y7382" s="365"/>
      <c r="Z7382" s="365"/>
      <c r="AA7382" s="365"/>
      <c r="AB7382" s="365"/>
      <c r="AC7382" s="1507">
        <f t="shared" si="2576"/>
        <v>1</v>
      </c>
      <c r="AD7382" s="1508">
        <f t="shared" si="2577"/>
        <v>17869</v>
      </c>
      <c r="AE7382" s="14">
        <f t="shared" si="2578"/>
        <v>29.433333333333334</v>
      </c>
      <c r="AF7382" s="14">
        <f t="shared" si="2579"/>
        <v>0.33333333333333331</v>
      </c>
      <c r="AG7382" s="14">
        <f t="shared" si="2580"/>
        <v>3</v>
      </c>
      <c r="AH7382" s="14">
        <f t="shared" si="2581"/>
        <v>-26.433333333333334</v>
      </c>
      <c r="AI7382" s="14">
        <f t="shared" si="2582"/>
        <v>-8.81111111111111</v>
      </c>
      <c r="AJ7382" s="365"/>
    </row>
    <row r="7383" spans="1:36" ht="15.75">
      <c r="A7383" s="1487"/>
      <c r="B7383" s="366" t="s">
        <v>7241</v>
      </c>
      <c r="C7383" s="366" t="s">
        <v>264</v>
      </c>
      <c r="D7383" s="367">
        <v>44191</v>
      </c>
      <c r="E7383" s="366">
        <v>2</v>
      </c>
      <c r="F7383" s="368">
        <f t="shared" si="2575"/>
        <v>88382</v>
      </c>
      <c r="G7383" s="366">
        <v>0</v>
      </c>
      <c r="H7383" s="367">
        <f t="shared" si="2583"/>
        <v>0</v>
      </c>
      <c r="I7383" s="369">
        <v>44896</v>
      </c>
      <c r="J7383" s="369">
        <v>45777</v>
      </c>
      <c r="K7383" s="365"/>
      <c r="L7383" s="365">
        <v>977</v>
      </c>
      <c r="M7383" s="370">
        <v>44880</v>
      </c>
      <c r="N7383" s="365">
        <v>0</v>
      </c>
      <c r="O7383" s="365">
        <v>0</v>
      </c>
      <c r="P7383" s="365">
        <v>0</v>
      </c>
      <c r="Q7383" s="365"/>
      <c r="R7383" s="365"/>
      <c r="S7383" s="365"/>
      <c r="T7383" s="365"/>
      <c r="U7383" s="365"/>
      <c r="V7383" s="365"/>
      <c r="W7383" s="365"/>
      <c r="X7383" s="365"/>
      <c r="Y7383" s="365"/>
      <c r="Z7383" s="365"/>
      <c r="AA7383" s="365"/>
      <c r="AB7383" s="365"/>
      <c r="AC7383" s="1507">
        <f t="shared" si="2576"/>
        <v>2</v>
      </c>
      <c r="AD7383" s="1508">
        <f t="shared" si="2577"/>
        <v>88382</v>
      </c>
      <c r="AE7383" s="14">
        <f t="shared" si="2578"/>
        <v>25.333333333333332</v>
      </c>
      <c r="AF7383" s="14">
        <f t="shared" si="2579"/>
        <v>0</v>
      </c>
      <c r="AG7383" s="14" t="e">
        <f t="shared" si="2580"/>
        <v>#DIV/0!</v>
      </c>
      <c r="AH7383" s="14" t="e">
        <f t="shared" si="2581"/>
        <v>#DIV/0!</v>
      </c>
      <c r="AI7383" s="14">
        <f t="shared" si="2582"/>
        <v>2</v>
      </c>
      <c r="AJ7383" s="365"/>
    </row>
    <row r="7384" spans="1:36" ht="15.75">
      <c r="A7384" s="1487"/>
      <c r="B7384" s="366" t="s">
        <v>7242</v>
      </c>
      <c r="C7384" s="366" t="s">
        <v>264</v>
      </c>
      <c r="D7384" s="367">
        <v>44191</v>
      </c>
      <c r="E7384" s="366">
        <v>3</v>
      </c>
      <c r="F7384" s="368">
        <f t="shared" si="2575"/>
        <v>132573</v>
      </c>
      <c r="G7384" s="366">
        <v>0</v>
      </c>
      <c r="H7384" s="367">
        <f t="shared" si="2583"/>
        <v>0</v>
      </c>
      <c r="I7384" s="369">
        <v>44896</v>
      </c>
      <c r="J7384" s="369">
        <v>45747</v>
      </c>
      <c r="K7384" s="365"/>
      <c r="L7384" s="365">
        <v>977</v>
      </c>
      <c r="M7384" s="370">
        <v>44880</v>
      </c>
      <c r="N7384" s="365">
        <v>0</v>
      </c>
      <c r="O7384" s="365">
        <v>0</v>
      </c>
      <c r="P7384" s="365">
        <v>0</v>
      </c>
      <c r="Q7384" s="365"/>
      <c r="R7384" s="365"/>
      <c r="S7384" s="365"/>
      <c r="T7384" s="365"/>
      <c r="U7384" s="365"/>
      <c r="V7384" s="365"/>
      <c r="W7384" s="365"/>
      <c r="X7384" s="365"/>
      <c r="Y7384" s="365"/>
      <c r="Z7384" s="365"/>
      <c r="AA7384" s="365"/>
      <c r="AB7384" s="365"/>
      <c r="AC7384" s="1507">
        <f t="shared" si="2576"/>
        <v>3</v>
      </c>
      <c r="AD7384" s="1508">
        <f t="shared" si="2577"/>
        <v>132573</v>
      </c>
      <c r="AE7384" s="14">
        <f t="shared" si="2578"/>
        <v>24.333333333333332</v>
      </c>
      <c r="AF7384" s="14">
        <f t="shared" si="2579"/>
        <v>0</v>
      </c>
      <c r="AG7384" s="14" t="e">
        <f t="shared" si="2580"/>
        <v>#DIV/0!</v>
      </c>
      <c r="AH7384" s="14" t="e">
        <f t="shared" si="2581"/>
        <v>#DIV/0!</v>
      </c>
      <c r="AI7384" s="14">
        <f t="shared" si="2582"/>
        <v>3</v>
      </c>
      <c r="AJ7384" s="365"/>
    </row>
    <row r="7385" spans="1:36" ht="15.75">
      <c r="A7385" s="1487"/>
      <c r="B7385" s="366" t="s">
        <v>7243</v>
      </c>
      <c r="C7385" s="366" t="s">
        <v>66</v>
      </c>
      <c r="D7385" s="367">
        <v>499990</v>
      </c>
      <c r="E7385" s="366">
        <v>2</v>
      </c>
      <c r="F7385" s="368">
        <f t="shared" si="2575"/>
        <v>999980</v>
      </c>
      <c r="G7385" s="366">
        <v>0</v>
      </c>
      <c r="H7385" s="367">
        <f t="shared" si="2583"/>
        <v>0</v>
      </c>
      <c r="I7385" s="369">
        <v>44896</v>
      </c>
      <c r="J7385" s="369">
        <v>45923</v>
      </c>
      <c r="K7385" s="365"/>
      <c r="L7385" s="365">
        <v>977</v>
      </c>
      <c r="M7385" s="370">
        <v>44880</v>
      </c>
      <c r="N7385" s="365">
        <v>0</v>
      </c>
      <c r="O7385" s="365">
        <v>1</v>
      </c>
      <c r="P7385" s="365">
        <v>0</v>
      </c>
      <c r="Q7385" s="365"/>
      <c r="R7385" s="365"/>
      <c r="S7385" s="365"/>
      <c r="T7385" s="365"/>
      <c r="U7385" s="365"/>
      <c r="V7385" s="365"/>
      <c r="W7385" s="365"/>
      <c r="X7385" s="365"/>
      <c r="Y7385" s="365"/>
      <c r="Z7385" s="365"/>
      <c r="AA7385" s="365"/>
      <c r="AB7385" s="365"/>
      <c r="AC7385" s="1507">
        <f t="shared" si="2576"/>
        <v>1</v>
      </c>
      <c r="AD7385" s="1508">
        <f t="shared" si="2577"/>
        <v>499990</v>
      </c>
      <c r="AE7385" s="14">
        <f t="shared" si="2578"/>
        <v>30.2</v>
      </c>
      <c r="AF7385" s="14">
        <f t="shared" si="2579"/>
        <v>0.33333333333333331</v>
      </c>
      <c r="AG7385" s="14">
        <f t="shared" si="2580"/>
        <v>3</v>
      </c>
      <c r="AH7385" s="14">
        <f t="shared" si="2581"/>
        <v>-27.2</v>
      </c>
      <c r="AI7385" s="14">
        <f t="shared" si="2582"/>
        <v>-9.0666666666666664</v>
      </c>
      <c r="AJ7385" s="365"/>
    </row>
    <row r="7386" spans="1:36" ht="15.75">
      <c r="A7386" s="1487"/>
      <c r="B7386" s="366" t="s">
        <v>7244</v>
      </c>
      <c r="C7386" s="366" t="s">
        <v>66</v>
      </c>
      <c r="D7386" s="367">
        <v>518600</v>
      </c>
      <c r="E7386" s="366">
        <v>1</v>
      </c>
      <c r="F7386" s="368">
        <f t="shared" si="2575"/>
        <v>518600</v>
      </c>
      <c r="G7386" s="366">
        <v>0</v>
      </c>
      <c r="H7386" s="367">
        <f t="shared" si="2583"/>
        <v>0</v>
      </c>
      <c r="I7386" s="369">
        <v>44896</v>
      </c>
      <c r="J7386" s="369">
        <v>45739</v>
      </c>
      <c r="K7386" s="365"/>
      <c r="L7386" s="365">
        <v>977</v>
      </c>
      <c r="M7386" s="370">
        <v>44880</v>
      </c>
      <c r="N7386" s="365">
        <v>0</v>
      </c>
      <c r="O7386" s="365">
        <v>0</v>
      </c>
      <c r="P7386" s="365">
        <v>0</v>
      </c>
      <c r="Q7386" s="365"/>
      <c r="R7386" s="365"/>
      <c r="S7386" s="365"/>
      <c r="T7386" s="365"/>
      <c r="U7386" s="365"/>
      <c r="V7386" s="365"/>
      <c r="W7386" s="365"/>
      <c r="X7386" s="365"/>
      <c r="Y7386" s="365"/>
      <c r="Z7386" s="365"/>
      <c r="AA7386" s="365"/>
      <c r="AB7386" s="365"/>
      <c r="AC7386" s="1507">
        <f t="shared" si="2576"/>
        <v>1</v>
      </c>
      <c r="AD7386" s="1508">
        <f t="shared" si="2577"/>
        <v>518600</v>
      </c>
      <c r="AE7386" s="14">
        <f t="shared" si="2578"/>
        <v>24.066666666666666</v>
      </c>
      <c r="AF7386" s="14">
        <f t="shared" si="2579"/>
        <v>0</v>
      </c>
      <c r="AG7386" s="14" t="e">
        <f t="shared" si="2580"/>
        <v>#DIV/0!</v>
      </c>
      <c r="AH7386" s="14" t="e">
        <f t="shared" si="2581"/>
        <v>#DIV/0!</v>
      </c>
      <c r="AI7386" s="14">
        <f t="shared" si="2582"/>
        <v>1</v>
      </c>
      <c r="AJ7386" s="365"/>
    </row>
    <row r="7387" spans="1:36" ht="15.75">
      <c r="A7387" s="1487"/>
      <c r="B7387" s="366" t="s">
        <v>7245</v>
      </c>
      <c r="C7387" s="366" t="s">
        <v>66</v>
      </c>
      <c r="D7387" s="367">
        <v>117950</v>
      </c>
      <c r="E7387" s="366">
        <v>1</v>
      </c>
      <c r="F7387" s="368">
        <f t="shared" si="2575"/>
        <v>117950</v>
      </c>
      <c r="G7387" s="366">
        <v>0</v>
      </c>
      <c r="H7387" s="367">
        <f t="shared" si="2583"/>
        <v>0</v>
      </c>
      <c r="I7387" s="369">
        <v>44896</v>
      </c>
      <c r="J7387" s="369">
        <v>45900</v>
      </c>
      <c r="K7387" s="365"/>
      <c r="L7387" s="365">
        <v>977</v>
      </c>
      <c r="M7387" s="370">
        <v>44880</v>
      </c>
      <c r="N7387" s="365">
        <v>0</v>
      </c>
      <c r="O7387" s="365">
        <v>0</v>
      </c>
      <c r="P7387" s="365">
        <v>0</v>
      </c>
      <c r="Q7387" s="365"/>
      <c r="R7387" s="365"/>
      <c r="S7387" s="365"/>
      <c r="T7387" s="365"/>
      <c r="U7387" s="365"/>
      <c r="V7387" s="365"/>
      <c r="W7387" s="365"/>
      <c r="X7387" s="365"/>
      <c r="Y7387" s="365"/>
      <c r="Z7387" s="365"/>
      <c r="AA7387" s="365"/>
      <c r="AB7387" s="365"/>
      <c r="AC7387" s="1507">
        <f t="shared" si="2576"/>
        <v>1</v>
      </c>
      <c r="AD7387" s="1508">
        <f t="shared" si="2577"/>
        <v>117950</v>
      </c>
      <c r="AE7387" s="14">
        <f t="shared" si="2578"/>
        <v>29.433333333333334</v>
      </c>
      <c r="AF7387" s="14">
        <f t="shared" si="2579"/>
        <v>0</v>
      </c>
      <c r="AG7387" s="14" t="e">
        <f t="shared" si="2580"/>
        <v>#DIV/0!</v>
      </c>
      <c r="AH7387" s="14" t="e">
        <f t="shared" si="2581"/>
        <v>#DIV/0!</v>
      </c>
      <c r="AI7387" s="14">
        <f t="shared" si="2582"/>
        <v>1</v>
      </c>
      <c r="AJ7387" s="365"/>
    </row>
    <row r="7388" spans="1:36" ht="15.75">
      <c r="A7388" s="1487"/>
      <c r="B7388" s="366" t="s">
        <v>7246</v>
      </c>
      <c r="C7388" s="366" t="s">
        <v>66</v>
      </c>
      <c r="D7388" s="367">
        <v>31090</v>
      </c>
      <c r="E7388" s="366">
        <v>6</v>
      </c>
      <c r="F7388" s="368">
        <f t="shared" si="2575"/>
        <v>186540</v>
      </c>
      <c r="G7388" s="366">
        <v>0</v>
      </c>
      <c r="H7388" s="367">
        <f t="shared" si="2583"/>
        <v>0</v>
      </c>
      <c r="I7388" s="369">
        <v>44896</v>
      </c>
      <c r="J7388" s="369"/>
      <c r="K7388" s="365"/>
      <c r="L7388" s="365">
        <v>977</v>
      </c>
      <c r="M7388" s="370">
        <v>44880</v>
      </c>
      <c r="N7388" s="365">
        <v>0</v>
      </c>
      <c r="O7388" s="365">
        <v>3</v>
      </c>
      <c r="P7388" s="365">
        <v>1</v>
      </c>
      <c r="Q7388" s="365"/>
      <c r="R7388" s="365"/>
      <c r="S7388" s="365"/>
      <c r="T7388" s="365"/>
      <c r="U7388" s="365"/>
      <c r="V7388" s="365"/>
      <c r="W7388" s="365"/>
      <c r="X7388" s="365"/>
      <c r="Y7388" s="365"/>
      <c r="Z7388" s="365"/>
      <c r="AA7388" s="365"/>
      <c r="AB7388" s="365"/>
      <c r="AC7388" s="1507">
        <f t="shared" si="2576"/>
        <v>2</v>
      </c>
      <c r="AD7388" s="1508">
        <f t="shared" si="2577"/>
        <v>62180</v>
      </c>
      <c r="AE7388" s="14">
        <f t="shared" si="2578"/>
        <v>-1500.5666666666666</v>
      </c>
      <c r="AF7388" s="14">
        <f t="shared" si="2579"/>
        <v>1.3333333333333333</v>
      </c>
      <c r="AG7388" s="14">
        <f t="shared" si="2580"/>
        <v>1.5</v>
      </c>
      <c r="AH7388" s="14">
        <f t="shared" si="2581"/>
        <v>1502.0666666666666</v>
      </c>
      <c r="AI7388" s="14">
        <f t="shared" si="2582"/>
        <v>2002.7555555555555</v>
      </c>
      <c r="AJ7388" s="365"/>
    </row>
    <row r="7389" spans="1:36" ht="15" customHeight="1">
      <c r="A7389" s="1487"/>
      <c r="B7389" s="366" t="s">
        <v>7247</v>
      </c>
      <c r="C7389" s="366" t="s">
        <v>66</v>
      </c>
      <c r="D7389" s="367">
        <v>149980</v>
      </c>
      <c r="E7389" s="366">
        <v>2</v>
      </c>
      <c r="F7389" s="368">
        <f t="shared" si="2575"/>
        <v>299960</v>
      </c>
      <c r="G7389" s="366">
        <v>0</v>
      </c>
      <c r="H7389" s="367">
        <f t="shared" si="2583"/>
        <v>0</v>
      </c>
      <c r="I7389" s="369">
        <v>44896</v>
      </c>
      <c r="J7389" s="369">
        <v>45629</v>
      </c>
      <c r="K7389" s="365"/>
      <c r="L7389" s="365">
        <v>977</v>
      </c>
      <c r="M7389" s="370">
        <v>44880</v>
      </c>
      <c r="N7389" s="365">
        <v>0</v>
      </c>
      <c r="O7389" s="365">
        <v>0</v>
      </c>
      <c r="P7389" s="365">
        <v>0</v>
      </c>
      <c r="Q7389" s="365"/>
      <c r="R7389" s="365"/>
      <c r="S7389" s="365"/>
      <c r="T7389" s="365"/>
      <c r="U7389" s="365"/>
      <c r="V7389" s="365"/>
      <c r="W7389" s="365"/>
      <c r="X7389" s="365"/>
      <c r="Y7389" s="365"/>
      <c r="Z7389" s="365"/>
      <c r="AA7389" s="365"/>
      <c r="AB7389" s="365"/>
      <c r="AC7389" s="1507">
        <f t="shared" si="2576"/>
        <v>2</v>
      </c>
      <c r="AD7389" s="1508">
        <f t="shared" si="2577"/>
        <v>299960</v>
      </c>
      <c r="AE7389" s="14">
        <f t="shared" si="2578"/>
        <v>20.399999999999999</v>
      </c>
      <c r="AF7389" s="14">
        <f t="shared" si="2579"/>
        <v>0</v>
      </c>
      <c r="AG7389" s="14" t="e">
        <f t="shared" si="2580"/>
        <v>#DIV/0!</v>
      </c>
      <c r="AH7389" s="14" t="e">
        <f t="shared" si="2581"/>
        <v>#DIV/0!</v>
      </c>
      <c r="AI7389" s="14">
        <f t="shared" si="2582"/>
        <v>2</v>
      </c>
      <c r="AJ7389" s="365"/>
    </row>
    <row r="7390" spans="1:36" ht="23.25" customHeight="1">
      <c r="A7390" s="1487"/>
      <c r="B7390" s="366" t="s">
        <v>7248</v>
      </c>
      <c r="C7390" s="366" t="s">
        <v>66</v>
      </c>
      <c r="D7390" s="367">
        <v>4680.18</v>
      </c>
      <c r="E7390" s="366">
        <v>60</v>
      </c>
      <c r="F7390" s="368">
        <f t="shared" si="2575"/>
        <v>280810.80000000005</v>
      </c>
      <c r="G7390" s="366">
        <v>0</v>
      </c>
      <c r="H7390" s="367">
        <f t="shared" si="2583"/>
        <v>0</v>
      </c>
      <c r="I7390" s="369">
        <v>44924</v>
      </c>
      <c r="J7390" s="369">
        <v>46357</v>
      </c>
      <c r="K7390" s="365"/>
      <c r="L7390" s="365">
        <v>1165</v>
      </c>
      <c r="M7390" s="370">
        <v>44921</v>
      </c>
      <c r="N7390" s="365">
        <v>8</v>
      </c>
      <c r="O7390" s="365">
        <v>8</v>
      </c>
      <c r="P7390" s="365">
        <v>4</v>
      </c>
      <c r="Q7390" s="365"/>
      <c r="R7390" s="365"/>
      <c r="S7390" s="365"/>
      <c r="T7390" s="365"/>
      <c r="U7390" s="365"/>
      <c r="V7390" s="365"/>
      <c r="W7390" s="365"/>
      <c r="X7390" s="365"/>
      <c r="Y7390" s="365"/>
      <c r="Z7390" s="365"/>
      <c r="AA7390" s="365"/>
      <c r="AB7390" s="365"/>
      <c r="AC7390" s="1507">
        <f t="shared" si="2576"/>
        <v>40</v>
      </c>
      <c r="AD7390" s="1508">
        <f t="shared" si="2577"/>
        <v>187207.2</v>
      </c>
      <c r="AE7390" s="14">
        <f t="shared" si="2578"/>
        <v>44.666666666666664</v>
      </c>
      <c r="AF7390" s="14">
        <f t="shared" si="2579"/>
        <v>6.666666666666667</v>
      </c>
      <c r="AG7390" s="14">
        <f t="shared" si="2580"/>
        <v>6</v>
      </c>
      <c r="AH7390" s="14">
        <f t="shared" si="2581"/>
        <v>-38.666666666666664</v>
      </c>
      <c r="AI7390" s="14">
        <f t="shared" si="2582"/>
        <v>-257.77777777777777</v>
      </c>
      <c r="AJ7390" s="365"/>
    </row>
    <row r="7391" spans="1:36" ht="15.75">
      <c r="A7391" s="1487"/>
      <c r="B7391" s="366" t="s">
        <v>7249</v>
      </c>
      <c r="C7391" s="366" t="s">
        <v>66</v>
      </c>
      <c r="D7391" s="367">
        <v>3960.43</v>
      </c>
      <c r="E7391" s="366">
        <v>55</v>
      </c>
      <c r="F7391" s="368">
        <f t="shared" si="2575"/>
        <v>217823.65</v>
      </c>
      <c r="G7391" s="366">
        <v>0</v>
      </c>
      <c r="H7391" s="367">
        <f t="shared" si="2583"/>
        <v>0</v>
      </c>
      <c r="I7391" s="369">
        <v>44924</v>
      </c>
      <c r="J7391" s="369">
        <v>45991</v>
      </c>
      <c r="K7391" s="365"/>
      <c r="L7391" s="365">
        <v>1165</v>
      </c>
      <c r="M7391" s="370">
        <v>44921</v>
      </c>
      <c r="N7391" s="365">
        <v>0</v>
      </c>
      <c r="O7391" s="365">
        <v>7</v>
      </c>
      <c r="P7391" s="365">
        <v>12</v>
      </c>
      <c r="Q7391" s="365"/>
      <c r="R7391" s="365"/>
      <c r="S7391" s="365"/>
      <c r="T7391" s="365"/>
      <c r="U7391" s="365"/>
      <c r="V7391" s="365"/>
      <c r="W7391" s="365"/>
      <c r="X7391" s="365"/>
      <c r="Y7391" s="365"/>
      <c r="Z7391" s="365"/>
      <c r="AA7391" s="365"/>
      <c r="AB7391" s="365"/>
      <c r="AC7391" s="1507">
        <f t="shared" si="2576"/>
        <v>36</v>
      </c>
      <c r="AD7391" s="1508">
        <f t="shared" si="2577"/>
        <v>142575.47999999998</v>
      </c>
      <c r="AE7391" s="14">
        <f t="shared" si="2578"/>
        <v>32.466666666666669</v>
      </c>
      <c r="AF7391" s="14">
        <f t="shared" si="2579"/>
        <v>6.333333333333333</v>
      </c>
      <c r="AG7391" s="14">
        <f t="shared" si="2580"/>
        <v>5.6842105263157894</v>
      </c>
      <c r="AH7391" s="14">
        <f t="shared" si="2581"/>
        <v>-26.782456140350881</v>
      </c>
      <c r="AI7391" s="14">
        <f t="shared" si="2582"/>
        <v>-169.62222222222223</v>
      </c>
      <c r="AJ7391" s="365"/>
    </row>
    <row r="7392" spans="1:36" ht="15.75">
      <c r="A7392" s="1487"/>
      <c r="B7392" s="366" t="s">
        <v>7250</v>
      </c>
      <c r="C7392" s="366" t="s">
        <v>66</v>
      </c>
      <c r="D7392" s="367">
        <v>4400.1899999999996</v>
      </c>
      <c r="E7392" s="366">
        <v>57</v>
      </c>
      <c r="F7392" s="368">
        <f t="shared" si="2575"/>
        <v>250810.83</v>
      </c>
      <c r="G7392" s="366">
        <v>0</v>
      </c>
      <c r="H7392" s="367">
        <f t="shared" si="2583"/>
        <v>0</v>
      </c>
      <c r="I7392" s="369">
        <v>44924</v>
      </c>
      <c r="J7392" s="369">
        <v>46053</v>
      </c>
      <c r="K7392" s="365"/>
      <c r="L7392" s="365">
        <v>1165</v>
      </c>
      <c r="M7392" s="370">
        <v>44921</v>
      </c>
      <c r="N7392" s="365">
        <v>0</v>
      </c>
      <c r="O7392" s="365">
        <v>7</v>
      </c>
      <c r="P7392" s="365">
        <v>5</v>
      </c>
      <c r="Q7392" s="365"/>
      <c r="R7392" s="365"/>
      <c r="S7392" s="365"/>
      <c r="T7392" s="365"/>
      <c r="U7392" s="365"/>
      <c r="V7392" s="365"/>
      <c r="W7392" s="365"/>
      <c r="X7392" s="365"/>
      <c r="Y7392" s="365"/>
      <c r="Z7392" s="365"/>
      <c r="AA7392" s="365"/>
      <c r="AB7392" s="365"/>
      <c r="AC7392" s="1507">
        <f t="shared" si="2576"/>
        <v>45</v>
      </c>
      <c r="AD7392" s="1508">
        <f t="shared" si="2577"/>
        <v>198008.55</v>
      </c>
      <c r="AE7392" s="14">
        <f t="shared" si="2578"/>
        <v>34.533333333333331</v>
      </c>
      <c r="AF7392" s="14">
        <f t="shared" si="2579"/>
        <v>4</v>
      </c>
      <c r="AG7392" s="14">
        <f t="shared" si="2580"/>
        <v>11.25</v>
      </c>
      <c r="AH7392" s="14">
        <f t="shared" si="2581"/>
        <v>-23.283333333333331</v>
      </c>
      <c r="AI7392" s="14">
        <f t="shared" si="2582"/>
        <v>-93.133333333333326</v>
      </c>
      <c r="AJ7392" s="365"/>
    </row>
    <row r="7393" spans="1:36" ht="15.75">
      <c r="A7393" s="1487"/>
      <c r="B7393" s="366" t="s">
        <v>7251</v>
      </c>
      <c r="C7393" s="366" t="s">
        <v>66</v>
      </c>
      <c r="D7393" s="367">
        <v>249950</v>
      </c>
      <c r="E7393" s="366">
        <v>2</v>
      </c>
      <c r="F7393" s="368">
        <f t="shared" si="2575"/>
        <v>499900</v>
      </c>
      <c r="G7393" s="366">
        <v>0</v>
      </c>
      <c r="H7393" s="367">
        <f t="shared" si="2583"/>
        <v>0</v>
      </c>
      <c r="I7393" s="369">
        <v>44896</v>
      </c>
      <c r="J7393" s="369">
        <v>45682</v>
      </c>
      <c r="K7393" s="365"/>
      <c r="L7393" s="365">
        <v>977</v>
      </c>
      <c r="M7393" s="370">
        <v>44880</v>
      </c>
      <c r="N7393" s="365">
        <v>0</v>
      </c>
      <c r="O7393" s="365">
        <v>0</v>
      </c>
      <c r="P7393" s="365">
        <v>0</v>
      </c>
      <c r="Q7393" s="365"/>
      <c r="R7393" s="365"/>
      <c r="S7393" s="365"/>
      <c r="T7393" s="365"/>
      <c r="U7393" s="365"/>
      <c r="V7393" s="365"/>
      <c r="W7393" s="365"/>
      <c r="X7393" s="365"/>
      <c r="Y7393" s="365"/>
      <c r="Z7393" s="365"/>
      <c r="AA7393" s="365"/>
      <c r="AB7393" s="365"/>
      <c r="AC7393" s="1507">
        <f t="shared" si="2576"/>
        <v>2</v>
      </c>
      <c r="AD7393" s="1508">
        <f t="shared" si="2577"/>
        <v>499900</v>
      </c>
      <c r="AE7393" s="14">
        <f t="shared" si="2578"/>
        <v>22.166666666666668</v>
      </c>
      <c r="AF7393" s="14">
        <f t="shared" si="2579"/>
        <v>0</v>
      </c>
      <c r="AG7393" s="14" t="e">
        <f t="shared" si="2580"/>
        <v>#DIV/0!</v>
      </c>
      <c r="AH7393" s="14" t="e">
        <f t="shared" si="2581"/>
        <v>#DIV/0!</v>
      </c>
      <c r="AI7393" s="14">
        <f t="shared" si="2582"/>
        <v>2</v>
      </c>
      <c r="AJ7393" s="365"/>
    </row>
    <row r="7394" spans="1:36">
      <c r="A7394" s="1487"/>
      <c r="B7394" s="4721" t="s">
        <v>1913</v>
      </c>
      <c r="C7394" s="4722"/>
      <c r="D7394" s="4722"/>
      <c r="E7394" s="4722"/>
      <c r="F7394" s="4722"/>
      <c r="G7394" s="4722"/>
      <c r="H7394" s="4722"/>
      <c r="I7394" s="4722"/>
      <c r="J7394" s="4722"/>
      <c r="K7394" s="4722"/>
      <c r="L7394" s="4722"/>
      <c r="M7394" s="4722"/>
      <c r="N7394" s="4722"/>
      <c r="O7394" s="4722"/>
      <c r="P7394" s="4722"/>
      <c r="Q7394" s="4722"/>
      <c r="R7394" s="4722"/>
      <c r="S7394" s="4722"/>
      <c r="T7394" s="4722"/>
      <c r="U7394" s="4722"/>
      <c r="V7394" s="4722"/>
      <c r="W7394" s="4722"/>
      <c r="X7394" s="4722"/>
      <c r="Y7394" s="4722"/>
      <c r="Z7394" s="4722"/>
      <c r="AA7394" s="4722"/>
      <c r="AB7394" s="4722"/>
      <c r="AC7394" s="4722"/>
      <c r="AD7394" s="4722"/>
      <c r="AE7394" s="4722"/>
      <c r="AF7394" s="4722"/>
      <c r="AG7394" s="4722"/>
      <c r="AH7394" s="4722"/>
      <c r="AI7394" s="4722"/>
      <c r="AJ7394" s="4723"/>
    </row>
    <row r="7395" spans="1:36" ht="15.75">
      <c r="A7395" s="421"/>
      <c r="B7395" s="366" t="s">
        <v>1914</v>
      </c>
      <c r="C7395" s="365" t="s">
        <v>66</v>
      </c>
      <c r="D7395" s="368">
        <v>3950.44</v>
      </c>
      <c r="E7395" s="365">
        <v>233</v>
      </c>
      <c r="F7395" s="368">
        <f>D7395*E7395</f>
        <v>920452.52</v>
      </c>
      <c r="G7395" s="365">
        <v>0</v>
      </c>
      <c r="H7395" s="365">
        <v>0</v>
      </c>
      <c r="I7395" s="370">
        <v>44558</v>
      </c>
      <c r="J7395" s="370">
        <v>45230</v>
      </c>
      <c r="K7395" s="365"/>
      <c r="L7395" s="375">
        <v>1643</v>
      </c>
      <c r="M7395" s="370">
        <v>44553</v>
      </c>
      <c r="N7395" s="365">
        <v>0</v>
      </c>
      <c r="O7395" s="365">
        <v>40</v>
      </c>
      <c r="P7395" s="365">
        <v>26</v>
      </c>
      <c r="Q7395" s="365">
        <v>14</v>
      </c>
      <c r="R7395" s="365"/>
      <c r="S7395" s="365"/>
      <c r="T7395" s="365"/>
      <c r="U7395" s="365"/>
      <c r="V7395" s="365"/>
      <c r="W7395" s="365"/>
      <c r="X7395" s="365"/>
      <c r="Y7395" s="365"/>
      <c r="Z7395" s="374"/>
      <c r="AA7395" s="374"/>
      <c r="AB7395" s="374"/>
      <c r="AC7395" s="1507">
        <f>E7395+G7395-N7395-O7395-AA7395-P7395-Q7395-R7395-S7395-T7395-U7395-V7395-W7395-X7395-Y7395</f>
        <v>153</v>
      </c>
      <c r="AD7395" s="1508">
        <f>D7395*AC7395</f>
        <v>604417.32000000007</v>
      </c>
      <c r="AE7395" s="14">
        <f>(J7395-"01.04.2023")/30</f>
        <v>7.1</v>
      </c>
      <c r="AF7395" s="14">
        <f>(N7395+O7395+P7395+Q7395+R7395+S7395+T7395+U7395+V7395+W7395+X7395+Y7395)/3</f>
        <v>26.666666666666668</v>
      </c>
      <c r="AG7395" s="14">
        <f>AC7395/AF7395</f>
        <v>5.7374999999999998</v>
      </c>
      <c r="AH7395" s="14">
        <f>AG7395-AE7395</f>
        <v>-1.3624999999999998</v>
      </c>
      <c r="AI7395" s="14">
        <f>AC7395-(AE7395*AF7395)</f>
        <v>-36.333333333333343</v>
      </c>
      <c r="AJ7395" s="374"/>
    </row>
    <row r="7396" spans="1:36" ht="30">
      <c r="A7396" s="421"/>
      <c r="B7396" s="366" t="s">
        <v>1915</v>
      </c>
      <c r="C7396" s="365" t="s">
        <v>66</v>
      </c>
      <c r="D7396" s="368">
        <v>3664.75</v>
      </c>
      <c r="E7396" s="365">
        <v>340</v>
      </c>
      <c r="F7396" s="368">
        <f>D7396*E7396</f>
        <v>1246015</v>
      </c>
      <c r="G7396" s="365">
        <v>0</v>
      </c>
      <c r="H7396" s="365">
        <v>0</v>
      </c>
      <c r="I7396" s="370">
        <v>44558</v>
      </c>
      <c r="J7396" s="370">
        <v>45170</v>
      </c>
      <c r="K7396" s="365"/>
      <c r="L7396" s="375">
        <v>1643</v>
      </c>
      <c r="M7396" s="370">
        <v>44553</v>
      </c>
      <c r="N7396" s="365">
        <v>0</v>
      </c>
      <c r="O7396" s="365">
        <v>61</v>
      </c>
      <c r="P7396" s="365">
        <v>51</v>
      </c>
      <c r="Q7396" s="365">
        <v>54</v>
      </c>
      <c r="R7396" s="365"/>
      <c r="S7396" s="365"/>
      <c r="T7396" s="365"/>
      <c r="U7396" s="365"/>
      <c r="V7396" s="365"/>
      <c r="W7396" s="365"/>
      <c r="X7396" s="365"/>
      <c r="Y7396" s="365"/>
      <c r="Z7396" s="374"/>
      <c r="AA7396" s="374"/>
      <c r="AB7396" s="374"/>
      <c r="AC7396" s="1507">
        <f>E7396+G7396-N7396-O7396-AA7396-P7396-Q7396-R7396-S7396-T7396-U7396-V7396-W7396-X7396-Y7396</f>
        <v>174</v>
      </c>
      <c r="AD7396" s="1508">
        <f>D7396*AC7396</f>
        <v>637666.5</v>
      </c>
      <c r="AE7396" s="14">
        <f>(J7396-"01.04.2023")/30</f>
        <v>5.0999999999999996</v>
      </c>
      <c r="AF7396" s="14">
        <f>(N7396+O7396+P7396+Q7396+R7396+S7396+T7396+U7396+V7396+W7396+X7396+Y7396)/3</f>
        <v>55.333333333333336</v>
      </c>
      <c r="AG7396" s="14">
        <f>AC7396/AF7396</f>
        <v>3.1445783132530121</v>
      </c>
      <c r="AH7396" s="14">
        <f>AG7396-AE7396</f>
        <v>-1.9554216867469876</v>
      </c>
      <c r="AI7396" s="14">
        <f>AC7396-(AE7396*AF7396)</f>
        <v>-108.19999999999999</v>
      </c>
      <c r="AJ7396" s="374"/>
    </row>
    <row r="7397" spans="1:36" ht="15.75">
      <c r="A7397" s="421"/>
      <c r="B7397" s="366" t="s">
        <v>1916</v>
      </c>
      <c r="C7397" s="365" t="s">
        <v>66</v>
      </c>
      <c r="D7397" s="368">
        <v>425.86</v>
      </c>
      <c r="E7397" s="365">
        <v>300</v>
      </c>
      <c r="F7397" s="368">
        <f>D7397*E7397</f>
        <v>127758</v>
      </c>
      <c r="G7397" s="365">
        <v>0</v>
      </c>
      <c r="H7397" s="365">
        <v>0</v>
      </c>
      <c r="I7397" s="370">
        <v>44559</v>
      </c>
      <c r="J7397" s="370">
        <v>45078</v>
      </c>
      <c r="K7397" s="365"/>
      <c r="L7397" s="375">
        <v>1643</v>
      </c>
      <c r="M7397" s="370">
        <v>44553</v>
      </c>
      <c r="N7397" s="365">
        <v>0</v>
      </c>
      <c r="O7397" s="365">
        <v>0</v>
      </c>
      <c r="P7397" s="365">
        <v>180</v>
      </c>
      <c r="Q7397" s="365">
        <v>0</v>
      </c>
      <c r="R7397" s="365"/>
      <c r="S7397" s="365"/>
      <c r="T7397" s="365"/>
      <c r="U7397" s="365"/>
      <c r="V7397" s="365"/>
      <c r="W7397" s="365"/>
      <c r="X7397" s="365"/>
      <c r="Y7397" s="365"/>
      <c r="Z7397" s="374"/>
      <c r="AA7397" s="374"/>
      <c r="AB7397" s="374"/>
      <c r="AC7397" s="1507">
        <f>E7397+G7397-N7397-O7397-AA7397-P7397-Q7397-R7397-S7397-T7397-U7397-V7397-W7397-X7397-Y7397</f>
        <v>120</v>
      </c>
      <c r="AD7397" s="1508">
        <f>D7397*AC7397</f>
        <v>51103.200000000004</v>
      </c>
      <c r="AE7397" s="14">
        <f>(J7397-"01.04.2023")/30</f>
        <v>2.0333333333333332</v>
      </c>
      <c r="AF7397" s="14">
        <f>(N7397+O7397+P7397+Q7397+R7397+S7397+T7397+U7397+V7397+W7397+X7397+Y7397)/3</f>
        <v>60</v>
      </c>
      <c r="AG7397" s="14">
        <f>AC7397/AF7397</f>
        <v>2</v>
      </c>
      <c r="AH7397" s="14">
        <f>AG7397-AE7397</f>
        <v>-3.3333333333333215E-2</v>
      </c>
      <c r="AI7397" s="14">
        <f>AC7397-(AE7397*AF7397)</f>
        <v>-2</v>
      </c>
      <c r="AJ7397" s="374"/>
    </row>
    <row r="7398" spans="1:36">
      <c r="A7398" s="421"/>
      <c r="B7398" s="4721" t="s">
        <v>1917</v>
      </c>
      <c r="C7398" s="4722"/>
      <c r="D7398" s="4722"/>
      <c r="E7398" s="4722"/>
      <c r="F7398" s="4722"/>
      <c r="G7398" s="4722"/>
      <c r="H7398" s="4722"/>
      <c r="I7398" s="4722"/>
      <c r="J7398" s="4722"/>
      <c r="K7398" s="4722"/>
      <c r="L7398" s="4722"/>
      <c r="M7398" s="4722"/>
      <c r="N7398" s="4722"/>
      <c r="O7398" s="4722"/>
      <c r="P7398" s="4722"/>
      <c r="Q7398" s="4722"/>
      <c r="R7398" s="4722"/>
      <c r="S7398" s="4722"/>
      <c r="T7398" s="4722"/>
      <c r="U7398" s="4722"/>
      <c r="V7398" s="4722"/>
      <c r="W7398" s="4722"/>
      <c r="X7398" s="4722"/>
      <c r="Y7398" s="4722"/>
      <c r="Z7398" s="4722"/>
      <c r="AA7398" s="4722"/>
      <c r="AB7398" s="4722"/>
      <c r="AC7398" s="4722"/>
      <c r="AD7398" s="4722"/>
      <c r="AE7398" s="4722"/>
      <c r="AF7398" s="4722"/>
      <c r="AG7398" s="4722"/>
      <c r="AH7398" s="4722"/>
      <c r="AI7398" s="4722"/>
      <c r="AJ7398" s="4723"/>
    </row>
    <row r="7399" spans="1:36" ht="31.5" customHeight="1">
      <c r="A7399" s="421"/>
      <c r="B7399" s="366" t="s">
        <v>1918</v>
      </c>
      <c r="C7399" s="365" t="s">
        <v>143</v>
      </c>
      <c r="D7399" s="368">
        <v>169.96</v>
      </c>
      <c r="E7399" s="365">
        <v>846</v>
      </c>
      <c r="F7399" s="368">
        <f t="shared" ref="F7399:F7406" si="2584">D7399*E7399</f>
        <v>143786.16</v>
      </c>
      <c r="G7399" s="365">
        <v>0</v>
      </c>
      <c r="H7399" s="365">
        <v>0</v>
      </c>
      <c r="I7399" s="370">
        <v>44054</v>
      </c>
      <c r="J7399" s="370">
        <v>45474</v>
      </c>
      <c r="K7399" s="374"/>
      <c r="L7399" s="365">
        <v>799</v>
      </c>
      <c r="M7399" s="370">
        <v>44046</v>
      </c>
      <c r="N7399" s="365">
        <v>0</v>
      </c>
      <c r="O7399" s="365">
        <v>0</v>
      </c>
      <c r="P7399" s="365">
        <v>36</v>
      </c>
      <c r="Q7399" s="365"/>
      <c r="R7399" s="365"/>
      <c r="S7399" s="365"/>
      <c r="T7399" s="365"/>
      <c r="U7399" s="365"/>
      <c r="V7399" s="365"/>
      <c r="W7399" s="365"/>
      <c r="X7399" s="365"/>
      <c r="Y7399" s="379"/>
      <c r="Z7399" s="374"/>
      <c r="AA7399" s="374"/>
      <c r="AB7399" s="374"/>
      <c r="AC7399" s="1507">
        <f t="shared" ref="AC7399:AC7406" si="2585">E7399+G7399-N7399-O7399-AA7399-P7399-Q7399-R7399-S7399-T7399-U7399-V7399-W7399-X7399-Y7399</f>
        <v>810</v>
      </c>
      <c r="AD7399" s="1508">
        <f t="shared" ref="AD7399:AD7406" si="2586">D7399*AC7399</f>
        <v>137667.6</v>
      </c>
      <c r="AE7399" s="14">
        <f t="shared" ref="AE7399:AE7406" si="2587">(J7399-"01.04.2023")/30</f>
        <v>15.233333333333333</v>
      </c>
      <c r="AF7399" s="14">
        <f t="shared" ref="AF7399:AF7406" si="2588">(N7399+O7399+P7399+Q7399+R7399+S7399+T7399+U7399+V7399+W7399+X7399+Y7399)/3</f>
        <v>12</v>
      </c>
      <c r="AG7399" s="14">
        <f t="shared" ref="AG7399:AG7406" si="2589">AC7399/AF7399</f>
        <v>67.5</v>
      </c>
      <c r="AH7399" s="14">
        <f t="shared" ref="AH7399:AH7406" si="2590">AG7399-AE7399</f>
        <v>52.266666666666666</v>
      </c>
      <c r="AI7399" s="14">
        <f t="shared" ref="AI7399:AI7406" si="2591">AC7399-(AE7399*AF7399)</f>
        <v>627.20000000000005</v>
      </c>
      <c r="AJ7399" s="374"/>
    </row>
    <row r="7400" spans="1:36" ht="15.75" customHeight="1">
      <c r="A7400" s="421"/>
      <c r="B7400" s="366" t="s">
        <v>5359</v>
      </c>
      <c r="C7400" s="365" t="s">
        <v>143</v>
      </c>
      <c r="D7400" s="368">
        <v>274.99</v>
      </c>
      <c r="E7400" s="365">
        <v>537</v>
      </c>
      <c r="F7400" s="368">
        <f t="shared" si="2584"/>
        <v>147669.63</v>
      </c>
      <c r="G7400" s="365">
        <v>0</v>
      </c>
      <c r="H7400" s="365">
        <f>G7400*D7400</f>
        <v>0</v>
      </c>
      <c r="I7400" s="370">
        <v>44803</v>
      </c>
      <c r="J7400" s="370">
        <v>45689</v>
      </c>
      <c r="K7400" s="374"/>
      <c r="L7400" s="365" t="s">
        <v>5360</v>
      </c>
      <c r="M7400" s="370">
        <v>44791</v>
      </c>
      <c r="N7400" s="365">
        <v>33</v>
      </c>
      <c r="O7400" s="365">
        <v>0</v>
      </c>
      <c r="P7400" s="365">
        <v>0</v>
      </c>
      <c r="Q7400" s="365"/>
      <c r="R7400" s="365"/>
      <c r="S7400" s="365"/>
      <c r="T7400" s="365"/>
      <c r="U7400" s="365"/>
      <c r="V7400" s="365"/>
      <c r="W7400" s="365"/>
      <c r="X7400" s="365"/>
      <c r="Y7400" s="379"/>
      <c r="Z7400" s="374"/>
      <c r="AA7400" s="374"/>
      <c r="AB7400" s="374"/>
      <c r="AC7400" s="1507">
        <f t="shared" si="2585"/>
        <v>504</v>
      </c>
      <c r="AD7400" s="1508">
        <f t="shared" si="2586"/>
        <v>138594.96</v>
      </c>
      <c r="AE7400" s="14">
        <f t="shared" si="2587"/>
        <v>22.4</v>
      </c>
      <c r="AF7400" s="14">
        <f t="shared" si="2588"/>
        <v>11</v>
      </c>
      <c r="AG7400" s="14">
        <f t="shared" si="2589"/>
        <v>45.81818181818182</v>
      </c>
      <c r="AH7400" s="14">
        <f t="shared" si="2590"/>
        <v>23.418181818181822</v>
      </c>
      <c r="AI7400" s="14">
        <f t="shared" si="2591"/>
        <v>257.60000000000002</v>
      </c>
      <c r="AJ7400" s="374"/>
    </row>
    <row r="7401" spans="1:36" ht="15.75">
      <c r="A7401" s="421"/>
      <c r="B7401" s="366" t="s">
        <v>1919</v>
      </c>
      <c r="C7401" s="365" t="s">
        <v>78</v>
      </c>
      <c r="D7401" s="368">
        <v>277.35000000000002</v>
      </c>
      <c r="E7401" s="365">
        <v>165</v>
      </c>
      <c r="F7401" s="368">
        <f t="shared" si="2584"/>
        <v>45762.750000000007</v>
      </c>
      <c r="G7401" s="365">
        <v>0</v>
      </c>
      <c r="H7401" s="365">
        <v>0</v>
      </c>
      <c r="I7401" s="370">
        <v>44511</v>
      </c>
      <c r="J7401" s="370">
        <v>45383</v>
      </c>
      <c r="K7401" s="374"/>
      <c r="L7401" s="365">
        <v>1321</v>
      </c>
      <c r="M7401" s="370">
        <v>44473</v>
      </c>
      <c r="N7401" s="365">
        <v>14</v>
      </c>
      <c r="O7401" s="365">
        <v>10</v>
      </c>
      <c r="P7401" s="365">
        <v>0</v>
      </c>
      <c r="Q7401" s="365"/>
      <c r="R7401" s="365"/>
      <c r="S7401" s="365"/>
      <c r="T7401" s="365"/>
      <c r="U7401" s="365"/>
      <c r="V7401" s="365"/>
      <c r="W7401" s="365"/>
      <c r="X7401" s="365"/>
      <c r="Y7401" s="379"/>
      <c r="Z7401" s="374"/>
      <c r="AA7401" s="374"/>
      <c r="AB7401" s="374"/>
      <c r="AC7401" s="1507">
        <f t="shared" si="2585"/>
        <v>141</v>
      </c>
      <c r="AD7401" s="1508">
        <f t="shared" si="2586"/>
        <v>39106.350000000006</v>
      </c>
      <c r="AE7401" s="14">
        <f t="shared" si="2587"/>
        <v>12.2</v>
      </c>
      <c r="AF7401" s="14">
        <f t="shared" si="2588"/>
        <v>8</v>
      </c>
      <c r="AG7401" s="14">
        <f t="shared" si="2589"/>
        <v>17.625</v>
      </c>
      <c r="AH7401" s="14">
        <f t="shared" si="2590"/>
        <v>5.4250000000000007</v>
      </c>
      <c r="AI7401" s="14">
        <f t="shared" si="2591"/>
        <v>43.400000000000006</v>
      </c>
      <c r="AJ7401" s="374"/>
    </row>
    <row r="7402" spans="1:36" ht="15.75">
      <c r="A7402" s="421"/>
      <c r="B7402" s="366" t="s">
        <v>1920</v>
      </c>
      <c r="C7402" s="365" t="s">
        <v>66</v>
      </c>
      <c r="D7402" s="368">
        <v>7466.75</v>
      </c>
      <c r="E7402" s="365">
        <v>8</v>
      </c>
      <c r="F7402" s="368">
        <f t="shared" si="2584"/>
        <v>59734</v>
      </c>
      <c r="G7402" s="365">
        <v>0</v>
      </c>
      <c r="H7402" s="365">
        <v>0</v>
      </c>
      <c r="I7402" s="370">
        <v>44558</v>
      </c>
      <c r="J7402" s="370">
        <v>45231</v>
      </c>
      <c r="K7402" s="374"/>
      <c r="L7402" s="365">
        <v>1643</v>
      </c>
      <c r="M7402" s="370">
        <v>44553</v>
      </c>
      <c r="N7402" s="365">
        <v>2</v>
      </c>
      <c r="O7402" s="365">
        <v>0</v>
      </c>
      <c r="P7402" s="365">
        <v>1</v>
      </c>
      <c r="Q7402" s="365"/>
      <c r="R7402" s="365"/>
      <c r="S7402" s="365"/>
      <c r="T7402" s="365"/>
      <c r="U7402" s="365"/>
      <c r="V7402" s="365"/>
      <c r="W7402" s="365"/>
      <c r="X7402" s="365"/>
      <c r="Y7402" s="379"/>
      <c r="Z7402" s="374"/>
      <c r="AA7402" s="374"/>
      <c r="AB7402" s="374"/>
      <c r="AC7402" s="1507">
        <f t="shared" si="2585"/>
        <v>5</v>
      </c>
      <c r="AD7402" s="1508">
        <f t="shared" si="2586"/>
        <v>37333.75</v>
      </c>
      <c r="AE7402" s="14">
        <f t="shared" si="2587"/>
        <v>7.1333333333333337</v>
      </c>
      <c r="AF7402" s="14">
        <f t="shared" si="2588"/>
        <v>1</v>
      </c>
      <c r="AG7402" s="14">
        <f t="shared" si="2589"/>
        <v>5</v>
      </c>
      <c r="AH7402" s="14">
        <f t="shared" si="2590"/>
        <v>-2.1333333333333337</v>
      </c>
      <c r="AI7402" s="14">
        <f t="shared" si="2591"/>
        <v>-2.1333333333333337</v>
      </c>
      <c r="AJ7402" s="374"/>
    </row>
    <row r="7403" spans="1:36" ht="45" customHeight="1">
      <c r="A7403" s="421"/>
      <c r="B7403" s="366" t="s">
        <v>1921</v>
      </c>
      <c r="C7403" s="365" t="s">
        <v>66</v>
      </c>
      <c r="D7403" s="368">
        <v>55</v>
      </c>
      <c r="E7403" s="365">
        <v>100</v>
      </c>
      <c r="F7403" s="368">
        <f t="shared" si="2584"/>
        <v>5500</v>
      </c>
      <c r="G7403" s="365">
        <v>0</v>
      </c>
      <c r="H7403" s="365">
        <v>0</v>
      </c>
      <c r="I7403" s="370">
        <v>44554</v>
      </c>
      <c r="J7403" s="370">
        <v>45473</v>
      </c>
      <c r="K7403" s="374"/>
      <c r="L7403" s="365">
        <v>1648</v>
      </c>
      <c r="M7403" s="370">
        <v>44553</v>
      </c>
      <c r="N7403" s="365">
        <v>0</v>
      </c>
      <c r="O7403" s="365">
        <v>0</v>
      </c>
      <c r="P7403" s="365">
        <v>0</v>
      </c>
      <c r="Q7403" s="365"/>
      <c r="R7403" s="365"/>
      <c r="S7403" s="365"/>
      <c r="T7403" s="365"/>
      <c r="U7403" s="365"/>
      <c r="V7403" s="365"/>
      <c r="W7403" s="365"/>
      <c r="X7403" s="365"/>
      <c r="Y7403" s="379"/>
      <c r="Z7403" s="374"/>
      <c r="AA7403" s="374"/>
      <c r="AB7403" s="374"/>
      <c r="AC7403" s="1507">
        <f t="shared" si="2585"/>
        <v>100</v>
      </c>
      <c r="AD7403" s="1508">
        <f t="shared" si="2586"/>
        <v>5500</v>
      </c>
      <c r="AE7403" s="14">
        <f t="shared" si="2587"/>
        <v>15.2</v>
      </c>
      <c r="AF7403" s="14">
        <f t="shared" si="2588"/>
        <v>0</v>
      </c>
      <c r="AG7403" s="14" t="e">
        <f t="shared" si="2589"/>
        <v>#DIV/0!</v>
      </c>
      <c r="AH7403" s="14" t="e">
        <f t="shared" si="2590"/>
        <v>#DIV/0!</v>
      </c>
      <c r="AI7403" s="14">
        <f t="shared" si="2591"/>
        <v>100</v>
      </c>
      <c r="AJ7403" s="374"/>
    </row>
    <row r="7404" spans="1:36" ht="30">
      <c r="A7404" s="421"/>
      <c r="B7404" s="366" t="s">
        <v>4173</v>
      </c>
      <c r="C7404" s="365" t="s">
        <v>1922</v>
      </c>
      <c r="D7404" s="368">
        <v>0.72</v>
      </c>
      <c r="E7404" s="365">
        <v>727500</v>
      </c>
      <c r="F7404" s="368">
        <f t="shared" si="2584"/>
        <v>523800</v>
      </c>
      <c r="G7404" s="365">
        <v>0</v>
      </c>
      <c r="H7404" s="380">
        <f t="shared" ref="H7404:H7406" si="2592">G7404*D7404</f>
        <v>0</v>
      </c>
      <c r="I7404" s="370">
        <v>44743</v>
      </c>
      <c r="J7404" s="370">
        <v>45096</v>
      </c>
      <c r="K7404" s="374"/>
      <c r="L7404" s="365" t="s">
        <v>4174</v>
      </c>
      <c r="M7404" s="370">
        <v>44722</v>
      </c>
      <c r="N7404" s="365">
        <v>0</v>
      </c>
      <c r="O7404" s="365">
        <v>136250</v>
      </c>
      <c r="P7404" s="365">
        <v>565000</v>
      </c>
      <c r="Q7404" s="365"/>
      <c r="R7404" s="365"/>
      <c r="S7404" s="365"/>
      <c r="T7404" s="365"/>
      <c r="U7404" s="365"/>
      <c r="V7404" s="365"/>
      <c r="W7404" s="365"/>
      <c r="X7404" s="365"/>
      <c r="Y7404" s="379"/>
      <c r="Z7404" s="374"/>
      <c r="AA7404" s="374"/>
      <c r="AB7404" s="374"/>
      <c r="AC7404" s="1507">
        <f t="shared" si="2585"/>
        <v>26250</v>
      </c>
      <c r="AD7404" s="1508">
        <f t="shared" si="2586"/>
        <v>18900</v>
      </c>
      <c r="AE7404" s="14">
        <f t="shared" si="2587"/>
        <v>2.6333333333333333</v>
      </c>
      <c r="AF7404" s="14">
        <f t="shared" si="2588"/>
        <v>233750</v>
      </c>
      <c r="AG7404" s="14">
        <f t="shared" si="2589"/>
        <v>0.11229946524064172</v>
      </c>
      <c r="AH7404" s="14">
        <f t="shared" si="2590"/>
        <v>-2.5210338680926916</v>
      </c>
      <c r="AI7404" s="14">
        <f t="shared" si="2591"/>
        <v>-589291.66666666663</v>
      </c>
      <c r="AJ7404" s="374"/>
    </row>
    <row r="7405" spans="1:36" ht="30">
      <c r="A7405" s="421"/>
      <c r="B7405" s="365" t="s">
        <v>4176</v>
      </c>
      <c r="C7405" s="365" t="s">
        <v>1922</v>
      </c>
      <c r="D7405" s="368">
        <v>0.45</v>
      </c>
      <c r="E7405" s="365">
        <v>115000</v>
      </c>
      <c r="F7405" s="368">
        <f t="shared" si="2584"/>
        <v>51750</v>
      </c>
      <c r="G7405" s="365">
        <v>0</v>
      </c>
      <c r="H7405" s="380">
        <f t="shared" si="2592"/>
        <v>0</v>
      </c>
      <c r="I7405" s="370">
        <v>44809</v>
      </c>
      <c r="J7405" s="370">
        <v>45065</v>
      </c>
      <c r="K7405" s="374"/>
      <c r="L7405" s="365" t="s">
        <v>4174</v>
      </c>
      <c r="M7405" s="370">
        <v>44722</v>
      </c>
      <c r="N7405" s="365">
        <v>0</v>
      </c>
      <c r="O7405" s="365">
        <v>0</v>
      </c>
      <c r="P7405" s="365">
        <v>56000</v>
      </c>
      <c r="Q7405" s="365"/>
      <c r="R7405" s="365"/>
      <c r="S7405" s="365"/>
      <c r="T7405" s="365"/>
      <c r="U7405" s="365"/>
      <c r="V7405" s="365"/>
      <c r="W7405" s="365"/>
      <c r="X7405" s="365"/>
      <c r="Y7405" s="379"/>
      <c r="Z7405" s="374"/>
      <c r="AA7405" s="374"/>
      <c r="AB7405" s="374"/>
      <c r="AC7405" s="1507">
        <f t="shared" si="2585"/>
        <v>59000</v>
      </c>
      <c r="AD7405" s="1508">
        <f t="shared" si="2586"/>
        <v>26550</v>
      </c>
      <c r="AE7405" s="14">
        <f t="shared" si="2587"/>
        <v>1.6</v>
      </c>
      <c r="AF7405" s="14">
        <f t="shared" si="2588"/>
        <v>18666.666666666668</v>
      </c>
      <c r="AG7405" s="14">
        <f t="shared" si="2589"/>
        <v>3.1607142857142856</v>
      </c>
      <c r="AH7405" s="14">
        <f t="shared" si="2590"/>
        <v>1.5607142857142855</v>
      </c>
      <c r="AI7405" s="14">
        <f t="shared" si="2591"/>
        <v>29133.333333333328</v>
      </c>
      <c r="AJ7405" s="374"/>
    </row>
    <row r="7406" spans="1:36" ht="15.75">
      <c r="A7406" s="421"/>
      <c r="B7406" s="366" t="s">
        <v>7357</v>
      </c>
      <c r="C7406" s="365" t="s">
        <v>153</v>
      </c>
      <c r="D7406" s="368">
        <v>255.73</v>
      </c>
      <c r="E7406" s="365">
        <v>200</v>
      </c>
      <c r="F7406" s="368">
        <f t="shared" si="2584"/>
        <v>51146</v>
      </c>
      <c r="G7406" s="365">
        <v>0</v>
      </c>
      <c r="H7406" s="380">
        <f t="shared" si="2592"/>
        <v>0</v>
      </c>
      <c r="I7406" s="370">
        <v>44922</v>
      </c>
      <c r="J7406" s="370">
        <v>45536</v>
      </c>
      <c r="K7406" s="374"/>
      <c r="L7406" s="365"/>
      <c r="M7406" s="370"/>
      <c r="N7406" s="365">
        <v>0</v>
      </c>
      <c r="O7406" s="365">
        <v>0</v>
      </c>
      <c r="P7406" s="365">
        <v>0</v>
      </c>
      <c r="Q7406" s="365"/>
      <c r="R7406" s="365"/>
      <c r="S7406" s="365"/>
      <c r="T7406" s="365"/>
      <c r="U7406" s="365"/>
      <c r="V7406" s="365"/>
      <c r="W7406" s="365"/>
      <c r="X7406" s="365"/>
      <c r="Y7406" s="379"/>
      <c r="Z7406" s="374"/>
      <c r="AA7406" s="374"/>
      <c r="AB7406" s="374"/>
      <c r="AC7406" s="1507">
        <f t="shared" si="2585"/>
        <v>200</v>
      </c>
      <c r="AD7406" s="1508">
        <f t="shared" si="2586"/>
        <v>51146</v>
      </c>
      <c r="AE7406" s="14">
        <f t="shared" si="2587"/>
        <v>17.3</v>
      </c>
      <c r="AF7406" s="14">
        <f t="shared" si="2588"/>
        <v>0</v>
      </c>
      <c r="AG7406" s="14" t="e">
        <f t="shared" si="2589"/>
        <v>#DIV/0!</v>
      </c>
      <c r="AH7406" s="14" t="e">
        <f t="shared" si="2590"/>
        <v>#DIV/0!</v>
      </c>
      <c r="AI7406" s="14">
        <f t="shared" si="2591"/>
        <v>200</v>
      </c>
      <c r="AJ7406" s="374"/>
    </row>
    <row r="7407" spans="1:36">
      <c r="A7407" s="421"/>
      <c r="B7407" s="4721" t="s">
        <v>1923</v>
      </c>
      <c r="C7407" s="4722"/>
      <c r="D7407" s="4722"/>
      <c r="E7407" s="4722"/>
      <c r="F7407" s="4722"/>
      <c r="G7407" s="4722"/>
      <c r="H7407" s="4722"/>
      <c r="I7407" s="4722"/>
      <c r="J7407" s="4722"/>
      <c r="K7407" s="4722"/>
      <c r="L7407" s="4722"/>
      <c r="M7407" s="4722"/>
      <c r="N7407" s="4722"/>
      <c r="O7407" s="4722"/>
      <c r="P7407" s="4722"/>
      <c r="Q7407" s="4722"/>
      <c r="R7407" s="4722"/>
      <c r="S7407" s="4722"/>
      <c r="T7407" s="4722"/>
      <c r="U7407" s="4722"/>
      <c r="V7407" s="4722"/>
      <c r="W7407" s="4722"/>
      <c r="X7407" s="4722"/>
      <c r="Y7407" s="4722"/>
      <c r="Z7407" s="4722"/>
      <c r="AA7407" s="4722"/>
      <c r="AB7407" s="4722"/>
      <c r="AC7407" s="4722"/>
      <c r="AD7407" s="4722"/>
      <c r="AE7407" s="4722"/>
      <c r="AF7407" s="4722"/>
      <c r="AG7407" s="4722"/>
      <c r="AH7407" s="4722"/>
      <c r="AI7407" s="4722"/>
      <c r="AJ7407" s="4723"/>
    </row>
    <row r="7408" spans="1:36" ht="27" customHeight="1">
      <c r="A7408" s="421"/>
      <c r="B7408" s="366" t="s">
        <v>1924</v>
      </c>
      <c r="C7408" s="365" t="s">
        <v>78</v>
      </c>
      <c r="D7408" s="368">
        <v>1712</v>
      </c>
      <c r="E7408" s="365">
        <v>2</v>
      </c>
      <c r="F7408" s="368">
        <f t="shared" ref="F7408:F7432" si="2593">D7408*E7408</f>
        <v>3424</v>
      </c>
      <c r="G7408" s="365">
        <v>0</v>
      </c>
      <c r="H7408" s="365">
        <v>0</v>
      </c>
      <c r="I7408" s="370">
        <v>44440</v>
      </c>
      <c r="J7408" s="370">
        <v>45350</v>
      </c>
      <c r="K7408" s="374"/>
      <c r="L7408" s="365">
        <v>758</v>
      </c>
      <c r="M7408" s="370">
        <v>44377</v>
      </c>
      <c r="N7408" s="365">
        <v>0</v>
      </c>
      <c r="O7408" s="365">
        <v>0</v>
      </c>
      <c r="P7408" s="365">
        <v>0</v>
      </c>
      <c r="Q7408" s="365"/>
      <c r="R7408" s="365"/>
      <c r="S7408" s="365"/>
      <c r="T7408" s="365"/>
      <c r="U7408" s="365"/>
      <c r="V7408" s="365"/>
      <c r="W7408" s="365"/>
      <c r="X7408" s="365"/>
      <c r="Y7408" s="379"/>
      <c r="Z7408" s="374"/>
      <c r="AA7408" s="374"/>
      <c r="AB7408" s="374"/>
      <c r="AC7408" s="1507">
        <f t="shared" ref="AC7408:AC7432" si="2594">E7408+G7408-N7408-O7408-AA7408-P7408-Q7408-R7408-S7408-T7408-U7408-V7408-W7408-X7408-Y7408</f>
        <v>2</v>
      </c>
      <c r="AD7408" s="1508">
        <f t="shared" ref="AD7408:AD7432" si="2595">D7408*AC7408</f>
        <v>3424</v>
      </c>
      <c r="AE7408" s="14">
        <f t="shared" ref="AE7408:AE7432" si="2596">(J7408-"01.04.2023")/30</f>
        <v>11.1</v>
      </c>
      <c r="AF7408" s="14">
        <f t="shared" ref="AF7408:AF7432" si="2597">(N7408+O7408+P7408+Q7408+R7408+S7408+T7408+U7408+V7408+W7408+X7408+Y7408)/3</f>
        <v>0</v>
      </c>
      <c r="AG7408" s="14" t="e">
        <f t="shared" ref="AG7408:AG7432" si="2598">AC7408/AF7408</f>
        <v>#DIV/0!</v>
      </c>
      <c r="AH7408" s="14" t="e">
        <f t="shared" ref="AH7408:AH7432" si="2599">AG7408-AE7408</f>
        <v>#DIV/0!</v>
      </c>
      <c r="AI7408" s="14">
        <f t="shared" ref="AI7408:AI7432" si="2600">AC7408-(AE7408*AF7408)</f>
        <v>2</v>
      </c>
      <c r="AJ7408" s="374"/>
    </row>
    <row r="7409" spans="1:36" ht="15.75">
      <c r="A7409" s="421"/>
      <c r="B7409" s="366" t="s">
        <v>1925</v>
      </c>
      <c r="C7409" s="365" t="s">
        <v>78</v>
      </c>
      <c r="D7409" s="368">
        <v>1712</v>
      </c>
      <c r="E7409" s="365">
        <v>4</v>
      </c>
      <c r="F7409" s="368">
        <f t="shared" si="2593"/>
        <v>6848</v>
      </c>
      <c r="G7409" s="365">
        <v>0</v>
      </c>
      <c r="H7409" s="365">
        <v>0</v>
      </c>
      <c r="I7409" s="370">
        <v>44440</v>
      </c>
      <c r="J7409" s="370">
        <v>45258</v>
      </c>
      <c r="K7409" s="374"/>
      <c r="L7409" s="365">
        <v>758</v>
      </c>
      <c r="M7409" s="370">
        <v>44377</v>
      </c>
      <c r="N7409" s="365">
        <v>0</v>
      </c>
      <c r="O7409" s="365">
        <v>0</v>
      </c>
      <c r="P7409" s="365">
        <v>0</v>
      </c>
      <c r="Q7409" s="365"/>
      <c r="R7409" s="365"/>
      <c r="S7409" s="365"/>
      <c r="T7409" s="365"/>
      <c r="U7409" s="365"/>
      <c r="V7409" s="365"/>
      <c r="W7409" s="365"/>
      <c r="X7409" s="365"/>
      <c r="Y7409" s="379"/>
      <c r="Z7409" s="374"/>
      <c r="AA7409" s="374"/>
      <c r="AB7409" s="374"/>
      <c r="AC7409" s="1507">
        <f t="shared" si="2594"/>
        <v>4</v>
      </c>
      <c r="AD7409" s="1508">
        <f t="shared" si="2595"/>
        <v>6848</v>
      </c>
      <c r="AE7409" s="14">
        <f t="shared" si="2596"/>
        <v>8.0333333333333332</v>
      </c>
      <c r="AF7409" s="14">
        <f t="shared" si="2597"/>
        <v>0</v>
      </c>
      <c r="AG7409" s="14" t="e">
        <f t="shared" si="2598"/>
        <v>#DIV/0!</v>
      </c>
      <c r="AH7409" s="14" t="e">
        <f t="shared" si="2599"/>
        <v>#DIV/0!</v>
      </c>
      <c r="AI7409" s="14">
        <f t="shared" si="2600"/>
        <v>4</v>
      </c>
      <c r="AJ7409" s="374"/>
    </row>
    <row r="7410" spans="1:36" ht="15.75">
      <c r="A7410" s="421"/>
      <c r="B7410" s="366" t="s">
        <v>1926</v>
      </c>
      <c r="C7410" s="365" t="s">
        <v>78</v>
      </c>
      <c r="D7410" s="368">
        <v>390.55</v>
      </c>
      <c r="E7410" s="365">
        <v>8</v>
      </c>
      <c r="F7410" s="368">
        <f t="shared" si="2593"/>
        <v>3124.4</v>
      </c>
      <c r="G7410" s="365">
        <v>0</v>
      </c>
      <c r="H7410" s="365">
        <v>0</v>
      </c>
      <c r="I7410" s="370">
        <v>44440</v>
      </c>
      <c r="J7410" s="370">
        <v>45516</v>
      </c>
      <c r="K7410" s="374"/>
      <c r="L7410" s="365">
        <v>758</v>
      </c>
      <c r="M7410" s="370">
        <v>44377</v>
      </c>
      <c r="N7410" s="365">
        <v>0</v>
      </c>
      <c r="O7410" s="365">
        <v>0</v>
      </c>
      <c r="P7410" s="365">
        <v>0</v>
      </c>
      <c r="Q7410" s="365"/>
      <c r="R7410" s="365"/>
      <c r="S7410" s="365"/>
      <c r="T7410" s="365"/>
      <c r="U7410" s="365"/>
      <c r="V7410" s="365"/>
      <c r="W7410" s="365"/>
      <c r="X7410" s="365"/>
      <c r="Y7410" s="379"/>
      <c r="Z7410" s="374"/>
      <c r="AA7410" s="374"/>
      <c r="AB7410" s="374"/>
      <c r="AC7410" s="1507">
        <f t="shared" si="2594"/>
        <v>8</v>
      </c>
      <c r="AD7410" s="1508">
        <f t="shared" si="2595"/>
        <v>3124.4</v>
      </c>
      <c r="AE7410" s="14">
        <f t="shared" si="2596"/>
        <v>16.633333333333333</v>
      </c>
      <c r="AF7410" s="14">
        <f t="shared" si="2597"/>
        <v>0</v>
      </c>
      <c r="AG7410" s="14" t="e">
        <f t="shared" si="2598"/>
        <v>#DIV/0!</v>
      </c>
      <c r="AH7410" s="14" t="e">
        <f t="shared" si="2599"/>
        <v>#DIV/0!</v>
      </c>
      <c r="AI7410" s="14">
        <f t="shared" si="2600"/>
        <v>8</v>
      </c>
      <c r="AJ7410" s="374"/>
    </row>
    <row r="7411" spans="1:36" ht="40.5" customHeight="1">
      <c r="A7411" s="421"/>
      <c r="B7411" s="366" t="s">
        <v>1927</v>
      </c>
      <c r="C7411" s="365" t="s">
        <v>78</v>
      </c>
      <c r="D7411" s="368">
        <v>390.55</v>
      </c>
      <c r="E7411" s="365">
        <v>8</v>
      </c>
      <c r="F7411" s="368">
        <f t="shared" si="2593"/>
        <v>3124.4</v>
      </c>
      <c r="G7411" s="365">
        <v>0</v>
      </c>
      <c r="H7411" s="365">
        <v>0</v>
      </c>
      <c r="I7411" s="370">
        <v>44440</v>
      </c>
      <c r="J7411" s="370">
        <v>46039</v>
      </c>
      <c r="K7411" s="374"/>
      <c r="L7411" s="365">
        <v>758</v>
      </c>
      <c r="M7411" s="370">
        <v>44377</v>
      </c>
      <c r="N7411" s="365">
        <v>0</v>
      </c>
      <c r="O7411" s="365">
        <v>0</v>
      </c>
      <c r="P7411" s="365">
        <v>0</v>
      </c>
      <c r="Q7411" s="365"/>
      <c r="R7411" s="365"/>
      <c r="S7411" s="365"/>
      <c r="T7411" s="365"/>
      <c r="U7411" s="365"/>
      <c r="V7411" s="365"/>
      <c r="W7411" s="365"/>
      <c r="X7411" s="365"/>
      <c r="Y7411" s="379"/>
      <c r="Z7411" s="374"/>
      <c r="AA7411" s="374"/>
      <c r="AB7411" s="374"/>
      <c r="AC7411" s="1507">
        <f t="shared" si="2594"/>
        <v>8</v>
      </c>
      <c r="AD7411" s="1508">
        <f t="shared" si="2595"/>
        <v>3124.4</v>
      </c>
      <c r="AE7411" s="14">
        <f t="shared" si="2596"/>
        <v>34.06666666666667</v>
      </c>
      <c r="AF7411" s="14">
        <f t="shared" si="2597"/>
        <v>0</v>
      </c>
      <c r="AG7411" s="14" t="e">
        <f t="shared" si="2598"/>
        <v>#DIV/0!</v>
      </c>
      <c r="AH7411" s="14" t="e">
        <f t="shared" si="2599"/>
        <v>#DIV/0!</v>
      </c>
      <c r="AI7411" s="14">
        <f t="shared" si="2600"/>
        <v>8</v>
      </c>
      <c r="AJ7411" s="374"/>
    </row>
    <row r="7412" spans="1:36" ht="18.75" customHeight="1">
      <c r="A7412" s="421"/>
      <c r="B7412" s="366" t="s">
        <v>1928</v>
      </c>
      <c r="C7412" s="365" t="s">
        <v>78</v>
      </c>
      <c r="D7412" s="368">
        <v>390.55</v>
      </c>
      <c r="E7412" s="365">
        <v>8</v>
      </c>
      <c r="F7412" s="368">
        <f t="shared" si="2593"/>
        <v>3124.4</v>
      </c>
      <c r="G7412" s="365">
        <v>0</v>
      </c>
      <c r="H7412" s="365">
        <v>0</v>
      </c>
      <c r="I7412" s="370">
        <v>44440</v>
      </c>
      <c r="J7412" s="370">
        <v>45745</v>
      </c>
      <c r="K7412" s="374"/>
      <c r="L7412" s="365">
        <v>758</v>
      </c>
      <c r="M7412" s="370">
        <v>44377</v>
      </c>
      <c r="N7412" s="365">
        <v>0</v>
      </c>
      <c r="O7412" s="365">
        <v>2</v>
      </c>
      <c r="P7412" s="365">
        <v>0</v>
      </c>
      <c r="Q7412" s="365"/>
      <c r="R7412" s="365"/>
      <c r="S7412" s="365"/>
      <c r="T7412" s="365"/>
      <c r="U7412" s="365"/>
      <c r="V7412" s="365"/>
      <c r="W7412" s="365"/>
      <c r="X7412" s="365"/>
      <c r="Y7412" s="379"/>
      <c r="Z7412" s="374"/>
      <c r="AA7412" s="374"/>
      <c r="AB7412" s="374"/>
      <c r="AC7412" s="1507">
        <f t="shared" si="2594"/>
        <v>6</v>
      </c>
      <c r="AD7412" s="1508">
        <f t="shared" si="2595"/>
        <v>2343.3000000000002</v>
      </c>
      <c r="AE7412" s="14">
        <f t="shared" si="2596"/>
        <v>24.266666666666666</v>
      </c>
      <c r="AF7412" s="14">
        <f t="shared" si="2597"/>
        <v>0.66666666666666663</v>
      </c>
      <c r="AG7412" s="14">
        <f t="shared" si="2598"/>
        <v>9</v>
      </c>
      <c r="AH7412" s="14">
        <f t="shared" si="2599"/>
        <v>-15.266666666666666</v>
      </c>
      <c r="AI7412" s="14">
        <f t="shared" si="2600"/>
        <v>-10.177777777777777</v>
      </c>
      <c r="AJ7412" s="374"/>
    </row>
    <row r="7413" spans="1:36" ht="15.75">
      <c r="A7413" s="421"/>
      <c r="B7413" s="366" t="s">
        <v>1929</v>
      </c>
      <c r="C7413" s="365" t="s">
        <v>78</v>
      </c>
      <c r="D7413" s="368">
        <v>14698.59</v>
      </c>
      <c r="E7413" s="365">
        <v>10</v>
      </c>
      <c r="F7413" s="368">
        <f t="shared" si="2593"/>
        <v>146985.9</v>
      </c>
      <c r="G7413" s="365">
        <v>0</v>
      </c>
      <c r="H7413" s="365">
        <v>0</v>
      </c>
      <c r="I7413" s="370">
        <v>44440</v>
      </c>
      <c r="J7413" s="370">
        <v>45410</v>
      </c>
      <c r="K7413" s="374"/>
      <c r="L7413" s="365">
        <v>758</v>
      </c>
      <c r="M7413" s="370">
        <v>44377</v>
      </c>
      <c r="N7413" s="365">
        <v>0</v>
      </c>
      <c r="O7413" s="365">
        <v>0</v>
      </c>
      <c r="P7413" s="365">
        <v>0</v>
      </c>
      <c r="Q7413" s="365"/>
      <c r="R7413" s="365"/>
      <c r="S7413" s="365"/>
      <c r="T7413" s="365"/>
      <c r="U7413" s="365"/>
      <c r="V7413" s="365"/>
      <c r="W7413" s="365"/>
      <c r="X7413" s="365"/>
      <c r="Y7413" s="379"/>
      <c r="Z7413" s="374"/>
      <c r="AA7413" s="374"/>
      <c r="AB7413" s="374"/>
      <c r="AC7413" s="1507">
        <f t="shared" si="2594"/>
        <v>10</v>
      </c>
      <c r="AD7413" s="1508">
        <f t="shared" si="2595"/>
        <v>146985.9</v>
      </c>
      <c r="AE7413" s="14">
        <f t="shared" si="2596"/>
        <v>13.1</v>
      </c>
      <c r="AF7413" s="14">
        <f t="shared" si="2597"/>
        <v>0</v>
      </c>
      <c r="AG7413" s="14" t="e">
        <f t="shared" si="2598"/>
        <v>#DIV/0!</v>
      </c>
      <c r="AH7413" s="14" t="e">
        <f t="shared" si="2599"/>
        <v>#DIV/0!</v>
      </c>
      <c r="AI7413" s="14">
        <f t="shared" si="2600"/>
        <v>10</v>
      </c>
      <c r="AJ7413" s="374"/>
    </row>
    <row r="7414" spans="1:36" ht="94.5" customHeight="1">
      <c r="A7414" s="421"/>
      <c r="B7414" s="366" t="s">
        <v>7252</v>
      </c>
      <c r="C7414" s="366" t="s">
        <v>181</v>
      </c>
      <c r="D7414" s="367">
        <v>3979.33</v>
      </c>
      <c r="E7414" s="366">
        <v>150</v>
      </c>
      <c r="F7414" s="368">
        <f t="shared" si="2593"/>
        <v>596899.5</v>
      </c>
      <c r="G7414" s="366">
        <v>0</v>
      </c>
      <c r="H7414" s="382">
        <f t="shared" ref="H7414:H7432" si="2601">G7414*D7414</f>
        <v>0</v>
      </c>
      <c r="I7414" s="369">
        <v>44917</v>
      </c>
      <c r="J7414" s="369">
        <v>45717</v>
      </c>
      <c r="K7414" s="374"/>
      <c r="L7414" s="366">
        <v>1131</v>
      </c>
      <c r="M7414" s="369">
        <v>44915</v>
      </c>
      <c r="N7414" s="366">
        <v>0</v>
      </c>
      <c r="O7414" s="366">
        <v>0</v>
      </c>
      <c r="P7414" s="366">
        <v>23</v>
      </c>
      <c r="Q7414" s="366"/>
      <c r="R7414" s="366"/>
      <c r="S7414" s="366"/>
      <c r="T7414" s="366"/>
      <c r="U7414" s="366"/>
      <c r="V7414" s="366"/>
      <c r="W7414" s="366"/>
      <c r="X7414" s="366"/>
      <c r="Y7414" s="379"/>
      <c r="Z7414" s="374"/>
      <c r="AA7414" s="374"/>
      <c r="AB7414" s="374"/>
      <c r="AC7414" s="1507">
        <f t="shared" si="2594"/>
        <v>127</v>
      </c>
      <c r="AD7414" s="1508">
        <f t="shared" si="2595"/>
        <v>505374.91</v>
      </c>
      <c r="AE7414" s="14">
        <f t="shared" si="2596"/>
        <v>23.333333333333332</v>
      </c>
      <c r="AF7414" s="14">
        <f t="shared" si="2597"/>
        <v>7.666666666666667</v>
      </c>
      <c r="AG7414" s="14">
        <f t="shared" si="2598"/>
        <v>16.565217391304348</v>
      </c>
      <c r="AH7414" s="14">
        <f t="shared" si="2599"/>
        <v>-6.7681159420289845</v>
      </c>
      <c r="AI7414" s="14">
        <f t="shared" si="2600"/>
        <v>-51.888888888888886</v>
      </c>
      <c r="AJ7414" s="374"/>
    </row>
    <row r="7415" spans="1:36" ht="18.75" customHeight="1">
      <c r="A7415" s="421"/>
      <c r="B7415" s="366" t="s">
        <v>7253</v>
      </c>
      <c r="C7415" s="366" t="s">
        <v>181</v>
      </c>
      <c r="D7415" s="367">
        <v>548.91</v>
      </c>
      <c r="E7415" s="366">
        <v>109</v>
      </c>
      <c r="F7415" s="368">
        <f t="shared" si="2593"/>
        <v>59831.189999999995</v>
      </c>
      <c r="G7415" s="366">
        <v>0</v>
      </c>
      <c r="H7415" s="382">
        <f t="shared" si="2601"/>
        <v>0</v>
      </c>
      <c r="I7415" s="369">
        <v>44917</v>
      </c>
      <c r="J7415" s="369">
        <v>45901</v>
      </c>
      <c r="K7415" s="374"/>
      <c r="L7415" s="366">
        <v>1131</v>
      </c>
      <c r="M7415" s="369">
        <v>44915</v>
      </c>
      <c r="N7415" s="366">
        <v>0</v>
      </c>
      <c r="O7415" s="366">
        <v>0</v>
      </c>
      <c r="P7415" s="366">
        <v>23</v>
      </c>
      <c r="Q7415" s="366"/>
      <c r="R7415" s="366"/>
      <c r="S7415" s="366"/>
      <c r="T7415" s="366"/>
      <c r="U7415" s="366"/>
      <c r="V7415" s="366"/>
      <c r="W7415" s="366"/>
      <c r="X7415" s="366"/>
      <c r="Y7415" s="379"/>
      <c r="Z7415" s="374"/>
      <c r="AA7415" s="374"/>
      <c r="AB7415" s="374"/>
      <c r="AC7415" s="1507">
        <f t="shared" si="2594"/>
        <v>86</v>
      </c>
      <c r="AD7415" s="1508">
        <f t="shared" si="2595"/>
        <v>47206.259999999995</v>
      </c>
      <c r="AE7415" s="14">
        <f t="shared" si="2596"/>
        <v>29.466666666666665</v>
      </c>
      <c r="AF7415" s="14">
        <f t="shared" si="2597"/>
        <v>7.666666666666667</v>
      </c>
      <c r="AG7415" s="14">
        <f t="shared" si="2598"/>
        <v>11.217391304347826</v>
      </c>
      <c r="AH7415" s="14">
        <f t="shared" si="2599"/>
        <v>-18.249275362318841</v>
      </c>
      <c r="AI7415" s="14">
        <f t="shared" si="2600"/>
        <v>-139.9111111111111</v>
      </c>
      <c r="AJ7415" s="374"/>
    </row>
    <row r="7416" spans="1:36" ht="15.75">
      <c r="A7416" s="421"/>
      <c r="B7416" s="366" t="s">
        <v>7254</v>
      </c>
      <c r="C7416" s="366" t="s">
        <v>181</v>
      </c>
      <c r="D7416" s="367">
        <v>846.37</v>
      </c>
      <c r="E7416" s="366">
        <v>155</v>
      </c>
      <c r="F7416" s="368">
        <f t="shared" si="2593"/>
        <v>131187.35</v>
      </c>
      <c r="G7416" s="366">
        <v>0</v>
      </c>
      <c r="H7416" s="382">
        <f t="shared" si="2601"/>
        <v>0</v>
      </c>
      <c r="I7416" s="369">
        <v>44917</v>
      </c>
      <c r="J7416" s="369">
        <v>45901</v>
      </c>
      <c r="K7416" s="374"/>
      <c r="L7416" s="366">
        <v>1131</v>
      </c>
      <c r="M7416" s="369">
        <v>44915</v>
      </c>
      <c r="N7416" s="366">
        <v>0</v>
      </c>
      <c r="O7416" s="366">
        <v>0</v>
      </c>
      <c r="P7416" s="366">
        <v>23</v>
      </c>
      <c r="Q7416" s="366"/>
      <c r="R7416" s="366"/>
      <c r="S7416" s="366"/>
      <c r="T7416" s="366"/>
      <c r="U7416" s="366"/>
      <c r="V7416" s="366"/>
      <c r="W7416" s="366"/>
      <c r="X7416" s="366"/>
      <c r="Y7416" s="379"/>
      <c r="Z7416" s="374"/>
      <c r="AA7416" s="374"/>
      <c r="AB7416" s="374"/>
      <c r="AC7416" s="1507">
        <f t="shared" si="2594"/>
        <v>132</v>
      </c>
      <c r="AD7416" s="1508">
        <f t="shared" si="2595"/>
        <v>111720.84</v>
      </c>
      <c r="AE7416" s="14">
        <f t="shared" si="2596"/>
        <v>29.466666666666665</v>
      </c>
      <c r="AF7416" s="14">
        <f t="shared" si="2597"/>
        <v>7.666666666666667</v>
      </c>
      <c r="AG7416" s="14">
        <f t="shared" si="2598"/>
        <v>17.217391304347824</v>
      </c>
      <c r="AH7416" s="14">
        <f t="shared" si="2599"/>
        <v>-12.249275362318841</v>
      </c>
      <c r="AI7416" s="14">
        <f t="shared" si="2600"/>
        <v>-93.911111111111097</v>
      </c>
      <c r="AJ7416" s="374"/>
    </row>
    <row r="7417" spans="1:36" ht="15.75">
      <c r="A7417" s="421"/>
      <c r="B7417" s="366" t="s">
        <v>7255</v>
      </c>
      <c r="C7417" s="366" t="s">
        <v>181</v>
      </c>
      <c r="D7417" s="367">
        <v>675.17</v>
      </c>
      <c r="E7417" s="366">
        <v>50</v>
      </c>
      <c r="F7417" s="368">
        <f t="shared" si="2593"/>
        <v>33758.5</v>
      </c>
      <c r="G7417" s="366">
        <v>0</v>
      </c>
      <c r="H7417" s="382">
        <f t="shared" si="2601"/>
        <v>0</v>
      </c>
      <c r="I7417" s="369">
        <v>44917</v>
      </c>
      <c r="J7417" s="369">
        <v>45901</v>
      </c>
      <c r="K7417" s="374"/>
      <c r="L7417" s="366">
        <v>1131</v>
      </c>
      <c r="M7417" s="369">
        <v>44915</v>
      </c>
      <c r="N7417" s="366">
        <v>0</v>
      </c>
      <c r="O7417" s="366">
        <v>0</v>
      </c>
      <c r="P7417" s="366">
        <v>3</v>
      </c>
      <c r="Q7417" s="366"/>
      <c r="R7417" s="366"/>
      <c r="S7417" s="366"/>
      <c r="T7417" s="366"/>
      <c r="U7417" s="366"/>
      <c r="V7417" s="366"/>
      <c r="W7417" s="366"/>
      <c r="X7417" s="366"/>
      <c r="Y7417" s="379"/>
      <c r="Z7417" s="374"/>
      <c r="AA7417" s="374"/>
      <c r="AB7417" s="374"/>
      <c r="AC7417" s="1507">
        <f t="shared" si="2594"/>
        <v>47</v>
      </c>
      <c r="AD7417" s="1508">
        <f t="shared" si="2595"/>
        <v>31732.989999999998</v>
      </c>
      <c r="AE7417" s="14">
        <f t="shared" si="2596"/>
        <v>29.466666666666665</v>
      </c>
      <c r="AF7417" s="14">
        <f t="shared" si="2597"/>
        <v>1</v>
      </c>
      <c r="AG7417" s="14">
        <f t="shared" si="2598"/>
        <v>47</v>
      </c>
      <c r="AH7417" s="14">
        <f t="shared" si="2599"/>
        <v>17.533333333333335</v>
      </c>
      <c r="AI7417" s="14">
        <f t="shared" si="2600"/>
        <v>17.533333333333335</v>
      </c>
      <c r="AJ7417" s="374"/>
    </row>
    <row r="7418" spans="1:36" ht="30" customHeight="1">
      <c r="A7418" s="421"/>
      <c r="B7418" s="366" t="s">
        <v>7256</v>
      </c>
      <c r="C7418" s="366" t="s">
        <v>181</v>
      </c>
      <c r="D7418" s="367">
        <v>1265.81</v>
      </c>
      <c r="E7418" s="366">
        <v>50</v>
      </c>
      <c r="F7418" s="368">
        <f t="shared" si="2593"/>
        <v>63290.5</v>
      </c>
      <c r="G7418" s="366">
        <v>0</v>
      </c>
      <c r="H7418" s="382">
        <f t="shared" si="2601"/>
        <v>0</v>
      </c>
      <c r="I7418" s="369">
        <v>44917</v>
      </c>
      <c r="J7418" s="369">
        <v>46508</v>
      </c>
      <c r="K7418" s="374"/>
      <c r="L7418" s="366">
        <v>1131</v>
      </c>
      <c r="M7418" s="369">
        <v>44915</v>
      </c>
      <c r="N7418" s="366">
        <v>0</v>
      </c>
      <c r="O7418" s="366">
        <v>0</v>
      </c>
      <c r="P7418" s="366">
        <v>0</v>
      </c>
      <c r="Q7418" s="366"/>
      <c r="R7418" s="366"/>
      <c r="S7418" s="366"/>
      <c r="T7418" s="366"/>
      <c r="U7418" s="366"/>
      <c r="V7418" s="366"/>
      <c r="W7418" s="366"/>
      <c r="X7418" s="366"/>
      <c r="Y7418" s="379"/>
      <c r="Z7418" s="374"/>
      <c r="AA7418" s="374"/>
      <c r="AB7418" s="374"/>
      <c r="AC7418" s="1507">
        <f t="shared" si="2594"/>
        <v>50</v>
      </c>
      <c r="AD7418" s="1508">
        <f t="shared" si="2595"/>
        <v>63290.5</v>
      </c>
      <c r="AE7418" s="14">
        <f t="shared" si="2596"/>
        <v>49.7</v>
      </c>
      <c r="AF7418" s="14">
        <f t="shared" si="2597"/>
        <v>0</v>
      </c>
      <c r="AG7418" s="14" t="e">
        <f t="shared" si="2598"/>
        <v>#DIV/0!</v>
      </c>
      <c r="AH7418" s="14" t="e">
        <f t="shared" si="2599"/>
        <v>#DIV/0!</v>
      </c>
      <c r="AI7418" s="14">
        <f t="shared" si="2600"/>
        <v>50</v>
      </c>
      <c r="AJ7418" s="374"/>
    </row>
    <row r="7419" spans="1:36" ht="15.75">
      <c r="A7419" s="421"/>
      <c r="B7419" s="366" t="s">
        <v>7257</v>
      </c>
      <c r="C7419" s="366" t="s">
        <v>181</v>
      </c>
      <c r="D7419" s="367">
        <v>1554.71</v>
      </c>
      <c r="E7419" s="366">
        <v>150</v>
      </c>
      <c r="F7419" s="368">
        <f t="shared" si="2593"/>
        <v>233206.5</v>
      </c>
      <c r="G7419" s="366">
        <v>0</v>
      </c>
      <c r="H7419" s="382">
        <f t="shared" si="2601"/>
        <v>0</v>
      </c>
      <c r="I7419" s="369">
        <v>44917</v>
      </c>
      <c r="J7419" s="369">
        <v>45443</v>
      </c>
      <c r="K7419" s="374"/>
      <c r="L7419" s="366">
        <v>1131</v>
      </c>
      <c r="M7419" s="369">
        <v>44915</v>
      </c>
      <c r="N7419" s="366">
        <v>0</v>
      </c>
      <c r="O7419" s="366">
        <v>0</v>
      </c>
      <c r="P7419" s="366">
        <v>23</v>
      </c>
      <c r="Q7419" s="366"/>
      <c r="R7419" s="366"/>
      <c r="S7419" s="366"/>
      <c r="T7419" s="366"/>
      <c r="U7419" s="366"/>
      <c r="V7419" s="366"/>
      <c r="W7419" s="366"/>
      <c r="X7419" s="366"/>
      <c r="Y7419" s="379"/>
      <c r="Z7419" s="374"/>
      <c r="AA7419" s="374"/>
      <c r="AB7419" s="374"/>
      <c r="AC7419" s="1507">
        <f t="shared" si="2594"/>
        <v>127</v>
      </c>
      <c r="AD7419" s="1508">
        <f t="shared" si="2595"/>
        <v>197448.17</v>
      </c>
      <c r="AE7419" s="14">
        <f t="shared" si="2596"/>
        <v>14.2</v>
      </c>
      <c r="AF7419" s="14">
        <f t="shared" si="2597"/>
        <v>7.666666666666667</v>
      </c>
      <c r="AG7419" s="14">
        <f t="shared" si="2598"/>
        <v>16.565217391304348</v>
      </c>
      <c r="AH7419" s="14">
        <f t="shared" si="2599"/>
        <v>2.3652173913043484</v>
      </c>
      <c r="AI7419" s="14">
        <f t="shared" si="2600"/>
        <v>18.13333333333334</v>
      </c>
      <c r="AJ7419" s="374"/>
    </row>
    <row r="7420" spans="1:36" ht="15.75">
      <c r="A7420" s="421"/>
      <c r="B7420" s="366" t="s">
        <v>7258</v>
      </c>
      <c r="C7420" s="366" t="s">
        <v>181</v>
      </c>
      <c r="D7420" s="367">
        <v>624.88</v>
      </c>
      <c r="E7420" s="366">
        <v>150</v>
      </c>
      <c r="F7420" s="368">
        <f t="shared" si="2593"/>
        <v>93732</v>
      </c>
      <c r="G7420" s="366">
        <v>0</v>
      </c>
      <c r="H7420" s="382">
        <f t="shared" si="2601"/>
        <v>0</v>
      </c>
      <c r="I7420" s="369">
        <v>44917</v>
      </c>
      <c r="J7420" s="369">
        <v>46507</v>
      </c>
      <c r="K7420" s="374"/>
      <c r="L7420" s="366">
        <v>1131</v>
      </c>
      <c r="M7420" s="369">
        <v>44915</v>
      </c>
      <c r="N7420" s="366">
        <v>0</v>
      </c>
      <c r="O7420" s="366">
        <v>0</v>
      </c>
      <c r="P7420" s="366">
        <v>23</v>
      </c>
      <c r="Q7420" s="366"/>
      <c r="R7420" s="366"/>
      <c r="S7420" s="366"/>
      <c r="T7420" s="366"/>
      <c r="U7420" s="366"/>
      <c r="V7420" s="366"/>
      <c r="W7420" s="366"/>
      <c r="X7420" s="366"/>
      <c r="Y7420" s="379"/>
      <c r="Z7420" s="374"/>
      <c r="AA7420" s="374"/>
      <c r="AB7420" s="374"/>
      <c r="AC7420" s="1507">
        <f t="shared" si="2594"/>
        <v>127</v>
      </c>
      <c r="AD7420" s="1508">
        <f t="shared" si="2595"/>
        <v>79359.759999999995</v>
      </c>
      <c r="AE7420" s="14">
        <f t="shared" si="2596"/>
        <v>49.666666666666664</v>
      </c>
      <c r="AF7420" s="14">
        <f t="shared" si="2597"/>
        <v>7.666666666666667</v>
      </c>
      <c r="AG7420" s="14">
        <f t="shared" si="2598"/>
        <v>16.565217391304348</v>
      </c>
      <c r="AH7420" s="14">
        <f t="shared" si="2599"/>
        <v>-33.101449275362313</v>
      </c>
      <c r="AI7420" s="14">
        <f t="shared" si="2600"/>
        <v>-253.77777777777777</v>
      </c>
      <c r="AJ7420" s="374"/>
    </row>
    <row r="7421" spans="1:36" ht="90" customHeight="1">
      <c r="A7421" s="421"/>
      <c r="B7421" s="366" t="s">
        <v>7259</v>
      </c>
      <c r="C7421" s="366" t="s">
        <v>181</v>
      </c>
      <c r="D7421" s="367">
        <v>624.88</v>
      </c>
      <c r="E7421" s="366">
        <v>175</v>
      </c>
      <c r="F7421" s="368">
        <f t="shared" si="2593"/>
        <v>109354</v>
      </c>
      <c r="G7421" s="366">
        <v>0</v>
      </c>
      <c r="H7421" s="382">
        <f t="shared" si="2601"/>
        <v>0</v>
      </c>
      <c r="I7421" s="369">
        <v>44917</v>
      </c>
      <c r="J7421" s="369">
        <v>46477</v>
      </c>
      <c r="K7421" s="374"/>
      <c r="L7421" s="366">
        <v>1131</v>
      </c>
      <c r="M7421" s="369">
        <v>44915</v>
      </c>
      <c r="N7421" s="366">
        <v>0</v>
      </c>
      <c r="O7421" s="366">
        <v>0</v>
      </c>
      <c r="P7421" s="366">
        <v>23</v>
      </c>
      <c r="Q7421" s="366"/>
      <c r="R7421" s="366"/>
      <c r="S7421" s="366"/>
      <c r="T7421" s="366"/>
      <c r="U7421" s="366"/>
      <c r="V7421" s="366"/>
      <c r="W7421" s="366"/>
      <c r="X7421" s="366"/>
      <c r="Y7421" s="379"/>
      <c r="Z7421" s="374"/>
      <c r="AA7421" s="374"/>
      <c r="AB7421" s="374"/>
      <c r="AC7421" s="1507">
        <f t="shared" si="2594"/>
        <v>152</v>
      </c>
      <c r="AD7421" s="1508">
        <f t="shared" si="2595"/>
        <v>94981.759999999995</v>
      </c>
      <c r="AE7421" s="14">
        <f t="shared" si="2596"/>
        <v>48.666666666666664</v>
      </c>
      <c r="AF7421" s="14">
        <f t="shared" si="2597"/>
        <v>7.666666666666667</v>
      </c>
      <c r="AG7421" s="14">
        <f t="shared" si="2598"/>
        <v>19.826086956521738</v>
      </c>
      <c r="AH7421" s="14">
        <f t="shared" si="2599"/>
        <v>-28.840579710144926</v>
      </c>
      <c r="AI7421" s="14">
        <f t="shared" si="2600"/>
        <v>-221.11111111111109</v>
      </c>
      <c r="AJ7421" s="374"/>
    </row>
    <row r="7422" spans="1:36" ht="15.75">
      <c r="A7422" s="421"/>
      <c r="B7422" s="366" t="s">
        <v>7260</v>
      </c>
      <c r="C7422" s="366" t="s">
        <v>181</v>
      </c>
      <c r="D7422" s="367">
        <v>888.1</v>
      </c>
      <c r="E7422" s="366">
        <v>140</v>
      </c>
      <c r="F7422" s="368">
        <f t="shared" si="2593"/>
        <v>124334</v>
      </c>
      <c r="G7422" s="366">
        <v>0</v>
      </c>
      <c r="H7422" s="382">
        <f t="shared" si="2601"/>
        <v>0</v>
      </c>
      <c r="I7422" s="369">
        <v>44917</v>
      </c>
      <c r="J7422" s="369">
        <v>45291</v>
      </c>
      <c r="K7422" s="374"/>
      <c r="L7422" s="366">
        <v>1131</v>
      </c>
      <c r="M7422" s="369">
        <v>44915</v>
      </c>
      <c r="N7422" s="366">
        <v>0</v>
      </c>
      <c r="O7422" s="366">
        <v>0</v>
      </c>
      <c r="P7422" s="366">
        <v>23</v>
      </c>
      <c r="Q7422" s="366"/>
      <c r="R7422" s="366"/>
      <c r="S7422" s="366"/>
      <c r="T7422" s="366"/>
      <c r="U7422" s="366"/>
      <c r="V7422" s="366"/>
      <c r="W7422" s="366"/>
      <c r="X7422" s="366"/>
      <c r="Y7422" s="379"/>
      <c r="Z7422" s="374"/>
      <c r="AA7422" s="374"/>
      <c r="AB7422" s="374"/>
      <c r="AC7422" s="1507">
        <f t="shared" si="2594"/>
        <v>117</v>
      </c>
      <c r="AD7422" s="1508">
        <f t="shared" si="2595"/>
        <v>103907.7</v>
      </c>
      <c r="AE7422" s="14">
        <f t="shared" si="2596"/>
        <v>9.1333333333333329</v>
      </c>
      <c r="AF7422" s="14">
        <f t="shared" si="2597"/>
        <v>7.666666666666667</v>
      </c>
      <c r="AG7422" s="14">
        <f t="shared" si="2598"/>
        <v>15.260869565217391</v>
      </c>
      <c r="AH7422" s="14">
        <f t="shared" si="2599"/>
        <v>6.1275362318840578</v>
      </c>
      <c r="AI7422" s="14">
        <f t="shared" si="2600"/>
        <v>46.977777777777774</v>
      </c>
      <c r="AJ7422" s="374"/>
    </row>
    <row r="7423" spans="1:36" ht="15.75">
      <c r="A7423" s="421"/>
      <c r="B7423" s="366" t="s">
        <v>7261</v>
      </c>
      <c r="C7423" s="366" t="s">
        <v>181</v>
      </c>
      <c r="D7423" s="367">
        <v>210.79</v>
      </c>
      <c r="E7423" s="366">
        <v>155</v>
      </c>
      <c r="F7423" s="368">
        <f t="shared" si="2593"/>
        <v>32672.449999999997</v>
      </c>
      <c r="G7423" s="366">
        <v>0</v>
      </c>
      <c r="H7423" s="382">
        <f t="shared" si="2601"/>
        <v>0</v>
      </c>
      <c r="I7423" s="369">
        <v>44917</v>
      </c>
      <c r="J7423" s="369">
        <v>45808</v>
      </c>
      <c r="K7423" s="374"/>
      <c r="L7423" s="366">
        <v>1131</v>
      </c>
      <c r="M7423" s="369">
        <v>44915</v>
      </c>
      <c r="N7423" s="366">
        <v>0</v>
      </c>
      <c r="O7423" s="366">
        <v>2</v>
      </c>
      <c r="P7423" s="366">
        <v>23</v>
      </c>
      <c r="Q7423" s="366"/>
      <c r="R7423" s="366"/>
      <c r="S7423" s="366"/>
      <c r="T7423" s="366"/>
      <c r="U7423" s="366"/>
      <c r="V7423" s="366"/>
      <c r="W7423" s="366"/>
      <c r="X7423" s="366"/>
      <c r="Y7423" s="379"/>
      <c r="Z7423" s="374"/>
      <c r="AA7423" s="374"/>
      <c r="AB7423" s="374"/>
      <c r="AC7423" s="1507">
        <f t="shared" si="2594"/>
        <v>130</v>
      </c>
      <c r="AD7423" s="1508">
        <f t="shared" si="2595"/>
        <v>27402.7</v>
      </c>
      <c r="AE7423" s="14">
        <f t="shared" si="2596"/>
        <v>26.366666666666667</v>
      </c>
      <c r="AF7423" s="14">
        <f t="shared" si="2597"/>
        <v>8.3333333333333339</v>
      </c>
      <c r="AG7423" s="14">
        <f t="shared" si="2598"/>
        <v>15.6</v>
      </c>
      <c r="AH7423" s="14">
        <f t="shared" si="2599"/>
        <v>-10.766666666666667</v>
      </c>
      <c r="AI7423" s="14">
        <f t="shared" si="2600"/>
        <v>-89.722222222222229</v>
      </c>
      <c r="AJ7423" s="374"/>
    </row>
    <row r="7424" spans="1:36" ht="15.75">
      <c r="A7424" s="421"/>
      <c r="B7424" s="366" t="s">
        <v>7262</v>
      </c>
      <c r="C7424" s="366" t="s">
        <v>181</v>
      </c>
      <c r="D7424" s="367">
        <v>16149.51</v>
      </c>
      <c r="E7424" s="366">
        <v>5</v>
      </c>
      <c r="F7424" s="368">
        <f t="shared" si="2593"/>
        <v>80747.55</v>
      </c>
      <c r="G7424" s="366">
        <v>0</v>
      </c>
      <c r="H7424" s="382">
        <f t="shared" si="2601"/>
        <v>0</v>
      </c>
      <c r="I7424" s="369">
        <v>44917</v>
      </c>
      <c r="J7424" s="369">
        <v>45626</v>
      </c>
      <c r="K7424" s="374"/>
      <c r="L7424" s="366">
        <v>1131</v>
      </c>
      <c r="M7424" s="369">
        <v>44915</v>
      </c>
      <c r="N7424" s="366">
        <v>0</v>
      </c>
      <c r="O7424" s="366">
        <v>0</v>
      </c>
      <c r="P7424" s="366">
        <v>1</v>
      </c>
      <c r="Q7424" s="366"/>
      <c r="R7424" s="366"/>
      <c r="S7424" s="366"/>
      <c r="T7424" s="366"/>
      <c r="U7424" s="366"/>
      <c r="V7424" s="366"/>
      <c r="W7424" s="366"/>
      <c r="X7424" s="366"/>
      <c r="Y7424" s="379"/>
      <c r="Z7424" s="374"/>
      <c r="AA7424" s="374"/>
      <c r="AB7424" s="374"/>
      <c r="AC7424" s="1507">
        <f t="shared" si="2594"/>
        <v>4</v>
      </c>
      <c r="AD7424" s="1508">
        <f t="shared" si="2595"/>
        <v>64598.04</v>
      </c>
      <c r="AE7424" s="14">
        <f t="shared" si="2596"/>
        <v>20.3</v>
      </c>
      <c r="AF7424" s="14">
        <f t="shared" si="2597"/>
        <v>0.33333333333333331</v>
      </c>
      <c r="AG7424" s="14">
        <f t="shared" si="2598"/>
        <v>12</v>
      </c>
      <c r="AH7424" s="14">
        <f t="shared" si="2599"/>
        <v>-8.3000000000000007</v>
      </c>
      <c r="AI7424" s="14">
        <f t="shared" si="2600"/>
        <v>-2.7666666666666666</v>
      </c>
      <c r="AJ7424" s="374"/>
    </row>
    <row r="7425" spans="1:36" ht="15.75">
      <c r="A7425" s="421"/>
      <c r="B7425" s="366" t="s">
        <v>7263</v>
      </c>
      <c r="C7425" s="366" t="s">
        <v>181</v>
      </c>
      <c r="D7425" s="367">
        <v>22848.78</v>
      </c>
      <c r="E7425" s="366">
        <v>5</v>
      </c>
      <c r="F7425" s="368">
        <f t="shared" si="2593"/>
        <v>114243.9</v>
      </c>
      <c r="G7425" s="366">
        <v>0</v>
      </c>
      <c r="H7425" s="382">
        <f t="shared" si="2601"/>
        <v>0</v>
      </c>
      <c r="I7425" s="369">
        <v>44917</v>
      </c>
      <c r="J7425" s="369">
        <v>45808</v>
      </c>
      <c r="K7425" s="374"/>
      <c r="L7425" s="366">
        <v>1131</v>
      </c>
      <c r="M7425" s="369">
        <v>44915</v>
      </c>
      <c r="N7425" s="366">
        <v>0</v>
      </c>
      <c r="O7425" s="366">
        <v>2</v>
      </c>
      <c r="P7425" s="366">
        <v>0</v>
      </c>
      <c r="Q7425" s="366"/>
      <c r="R7425" s="366"/>
      <c r="S7425" s="366"/>
      <c r="T7425" s="366"/>
      <c r="U7425" s="366"/>
      <c r="V7425" s="366"/>
      <c r="W7425" s="366"/>
      <c r="X7425" s="366"/>
      <c r="Y7425" s="379"/>
      <c r="Z7425" s="374"/>
      <c r="AA7425" s="374"/>
      <c r="AB7425" s="374"/>
      <c r="AC7425" s="1507">
        <f t="shared" si="2594"/>
        <v>3</v>
      </c>
      <c r="AD7425" s="1508">
        <f t="shared" si="2595"/>
        <v>68546.34</v>
      </c>
      <c r="AE7425" s="14">
        <f t="shared" si="2596"/>
        <v>26.366666666666667</v>
      </c>
      <c r="AF7425" s="14">
        <f t="shared" si="2597"/>
        <v>0.66666666666666663</v>
      </c>
      <c r="AG7425" s="14">
        <f t="shared" si="2598"/>
        <v>4.5</v>
      </c>
      <c r="AH7425" s="14">
        <f t="shared" si="2599"/>
        <v>-21.866666666666667</v>
      </c>
      <c r="AI7425" s="14">
        <f t="shared" si="2600"/>
        <v>-14.577777777777776</v>
      </c>
      <c r="AJ7425" s="374"/>
    </row>
    <row r="7426" spans="1:36" ht="15.75">
      <c r="A7426" s="421"/>
      <c r="B7426" s="366" t="s">
        <v>7264</v>
      </c>
      <c r="C7426" s="366" t="s">
        <v>181</v>
      </c>
      <c r="D7426" s="367">
        <v>501.83</v>
      </c>
      <c r="E7426" s="366">
        <v>5</v>
      </c>
      <c r="F7426" s="368">
        <f t="shared" si="2593"/>
        <v>2509.15</v>
      </c>
      <c r="G7426" s="366">
        <v>0</v>
      </c>
      <c r="H7426" s="382">
        <f t="shared" si="2601"/>
        <v>0</v>
      </c>
      <c r="I7426" s="369">
        <v>44917</v>
      </c>
      <c r="J7426" s="369">
        <v>46507</v>
      </c>
      <c r="K7426" s="374"/>
      <c r="L7426" s="366">
        <v>1131</v>
      </c>
      <c r="M7426" s="369">
        <v>44915</v>
      </c>
      <c r="N7426" s="366">
        <v>0</v>
      </c>
      <c r="O7426" s="366">
        <v>0</v>
      </c>
      <c r="P7426" s="366">
        <v>0</v>
      </c>
      <c r="Q7426" s="366"/>
      <c r="R7426" s="366"/>
      <c r="S7426" s="366"/>
      <c r="T7426" s="366"/>
      <c r="U7426" s="366"/>
      <c r="V7426" s="366"/>
      <c r="W7426" s="366"/>
      <c r="X7426" s="366"/>
      <c r="Y7426" s="379"/>
      <c r="Z7426" s="374"/>
      <c r="AA7426" s="374"/>
      <c r="AB7426" s="374"/>
      <c r="AC7426" s="1507">
        <f t="shared" si="2594"/>
        <v>5</v>
      </c>
      <c r="AD7426" s="1508">
        <f t="shared" si="2595"/>
        <v>2509.15</v>
      </c>
      <c r="AE7426" s="14">
        <f t="shared" si="2596"/>
        <v>49.666666666666664</v>
      </c>
      <c r="AF7426" s="14">
        <f t="shared" si="2597"/>
        <v>0</v>
      </c>
      <c r="AG7426" s="14" t="e">
        <f t="shared" si="2598"/>
        <v>#DIV/0!</v>
      </c>
      <c r="AH7426" s="14" t="e">
        <f t="shared" si="2599"/>
        <v>#DIV/0!</v>
      </c>
      <c r="AI7426" s="14">
        <f t="shared" si="2600"/>
        <v>5</v>
      </c>
      <c r="AJ7426" s="374"/>
    </row>
    <row r="7427" spans="1:36" ht="15.75">
      <c r="A7427" s="421"/>
      <c r="B7427" s="366" t="s">
        <v>7265</v>
      </c>
      <c r="C7427" s="366" t="s">
        <v>181</v>
      </c>
      <c r="D7427" s="367">
        <v>363.8</v>
      </c>
      <c r="E7427" s="366">
        <v>5</v>
      </c>
      <c r="F7427" s="368">
        <f t="shared" si="2593"/>
        <v>1819</v>
      </c>
      <c r="G7427" s="366">
        <v>0</v>
      </c>
      <c r="H7427" s="382">
        <f t="shared" si="2601"/>
        <v>0</v>
      </c>
      <c r="I7427" s="369">
        <v>44917</v>
      </c>
      <c r="J7427" s="369">
        <v>46387</v>
      </c>
      <c r="K7427" s="374"/>
      <c r="L7427" s="366">
        <v>1131</v>
      </c>
      <c r="M7427" s="369">
        <v>44915</v>
      </c>
      <c r="N7427" s="366">
        <v>0</v>
      </c>
      <c r="O7427" s="366">
        <v>0</v>
      </c>
      <c r="P7427" s="366">
        <v>0</v>
      </c>
      <c r="Q7427" s="366"/>
      <c r="R7427" s="366"/>
      <c r="S7427" s="366"/>
      <c r="T7427" s="366"/>
      <c r="U7427" s="366"/>
      <c r="V7427" s="366"/>
      <c r="W7427" s="366"/>
      <c r="X7427" s="366"/>
      <c r="Y7427" s="379"/>
      <c r="Z7427" s="374"/>
      <c r="AA7427" s="374"/>
      <c r="AB7427" s="374"/>
      <c r="AC7427" s="1507">
        <f t="shared" si="2594"/>
        <v>5</v>
      </c>
      <c r="AD7427" s="1508">
        <f t="shared" si="2595"/>
        <v>1819</v>
      </c>
      <c r="AE7427" s="14">
        <f t="shared" si="2596"/>
        <v>45.666666666666664</v>
      </c>
      <c r="AF7427" s="14">
        <f t="shared" si="2597"/>
        <v>0</v>
      </c>
      <c r="AG7427" s="14" t="e">
        <f t="shared" si="2598"/>
        <v>#DIV/0!</v>
      </c>
      <c r="AH7427" s="14" t="e">
        <f t="shared" si="2599"/>
        <v>#DIV/0!</v>
      </c>
      <c r="AI7427" s="14">
        <f t="shared" si="2600"/>
        <v>5</v>
      </c>
      <c r="AJ7427" s="374"/>
    </row>
    <row r="7428" spans="1:36" ht="15.75">
      <c r="A7428" s="421"/>
      <c r="B7428" s="366" t="s">
        <v>7266</v>
      </c>
      <c r="C7428" s="366" t="s">
        <v>181</v>
      </c>
      <c r="D7428" s="367">
        <v>363.8</v>
      </c>
      <c r="E7428" s="366">
        <v>150</v>
      </c>
      <c r="F7428" s="368">
        <f t="shared" si="2593"/>
        <v>54570</v>
      </c>
      <c r="G7428" s="366">
        <v>0</v>
      </c>
      <c r="H7428" s="382">
        <f t="shared" si="2601"/>
        <v>0</v>
      </c>
      <c r="I7428" s="369">
        <v>44917</v>
      </c>
      <c r="J7428" s="369">
        <v>46418</v>
      </c>
      <c r="K7428" s="374"/>
      <c r="L7428" s="366">
        <v>1131</v>
      </c>
      <c r="M7428" s="369">
        <v>44915</v>
      </c>
      <c r="N7428" s="366">
        <v>0</v>
      </c>
      <c r="O7428" s="366">
        <v>0</v>
      </c>
      <c r="P7428" s="366">
        <v>23</v>
      </c>
      <c r="Q7428" s="366"/>
      <c r="R7428" s="366"/>
      <c r="S7428" s="366"/>
      <c r="T7428" s="366"/>
      <c r="U7428" s="366"/>
      <c r="V7428" s="366"/>
      <c r="W7428" s="366"/>
      <c r="X7428" s="366"/>
      <c r="Y7428" s="379"/>
      <c r="Z7428" s="374"/>
      <c r="AA7428" s="374"/>
      <c r="AB7428" s="374"/>
      <c r="AC7428" s="1507">
        <f t="shared" si="2594"/>
        <v>127</v>
      </c>
      <c r="AD7428" s="1508">
        <f t="shared" si="2595"/>
        <v>46202.6</v>
      </c>
      <c r="AE7428" s="14">
        <f t="shared" si="2596"/>
        <v>46.7</v>
      </c>
      <c r="AF7428" s="14">
        <f t="shared" si="2597"/>
        <v>7.666666666666667</v>
      </c>
      <c r="AG7428" s="14">
        <f t="shared" si="2598"/>
        <v>16.565217391304348</v>
      </c>
      <c r="AH7428" s="14">
        <f t="shared" si="2599"/>
        <v>-30.134782608695655</v>
      </c>
      <c r="AI7428" s="14">
        <f t="shared" si="2600"/>
        <v>-231.03333333333336</v>
      </c>
      <c r="AJ7428" s="374"/>
    </row>
    <row r="7429" spans="1:36" ht="15.75">
      <c r="A7429" s="421"/>
      <c r="B7429" s="366" t="s">
        <v>7267</v>
      </c>
      <c r="C7429" s="366" t="s">
        <v>181</v>
      </c>
      <c r="D7429" s="367">
        <v>618.46</v>
      </c>
      <c r="E7429" s="366">
        <v>40</v>
      </c>
      <c r="F7429" s="368">
        <f t="shared" si="2593"/>
        <v>24738.400000000001</v>
      </c>
      <c r="G7429" s="366">
        <v>0</v>
      </c>
      <c r="H7429" s="382">
        <f t="shared" si="2601"/>
        <v>0</v>
      </c>
      <c r="I7429" s="369">
        <v>44917</v>
      </c>
      <c r="J7429" s="369">
        <v>46418</v>
      </c>
      <c r="K7429" s="374"/>
      <c r="L7429" s="366">
        <v>1131</v>
      </c>
      <c r="M7429" s="369">
        <v>44915</v>
      </c>
      <c r="N7429" s="366">
        <v>0</v>
      </c>
      <c r="O7429" s="366">
        <v>0</v>
      </c>
      <c r="P7429" s="366">
        <v>1</v>
      </c>
      <c r="Q7429" s="366"/>
      <c r="R7429" s="366"/>
      <c r="S7429" s="366"/>
      <c r="T7429" s="366"/>
      <c r="U7429" s="366"/>
      <c r="V7429" s="366"/>
      <c r="W7429" s="366"/>
      <c r="X7429" s="366"/>
      <c r="Y7429" s="379"/>
      <c r="Z7429" s="374"/>
      <c r="AA7429" s="374"/>
      <c r="AB7429" s="374"/>
      <c r="AC7429" s="1507">
        <f t="shared" si="2594"/>
        <v>39</v>
      </c>
      <c r="AD7429" s="1508">
        <f t="shared" si="2595"/>
        <v>24119.940000000002</v>
      </c>
      <c r="AE7429" s="14">
        <f t="shared" si="2596"/>
        <v>46.7</v>
      </c>
      <c r="AF7429" s="14">
        <f t="shared" si="2597"/>
        <v>0.33333333333333331</v>
      </c>
      <c r="AG7429" s="14">
        <f t="shared" si="2598"/>
        <v>117</v>
      </c>
      <c r="AH7429" s="14">
        <f t="shared" si="2599"/>
        <v>70.3</v>
      </c>
      <c r="AI7429" s="14">
        <f t="shared" si="2600"/>
        <v>23.433333333333334</v>
      </c>
      <c r="AJ7429" s="374"/>
    </row>
    <row r="7430" spans="1:36" ht="30" customHeight="1">
      <c r="A7430" s="421"/>
      <c r="B7430" s="366" t="s">
        <v>7268</v>
      </c>
      <c r="C7430" s="366" t="s">
        <v>181</v>
      </c>
      <c r="D7430" s="367">
        <v>363.8</v>
      </c>
      <c r="E7430" s="366">
        <v>5</v>
      </c>
      <c r="F7430" s="368">
        <f t="shared" si="2593"/>
        <v>1819</v>
      </c>
      <c r="G7430" s="366">
        <v>0</v>
      </c>
      <c r="H7430" s="382">
        <f t="shared" si="2601"/>
        <v>0</v>
      </c>
      <c r="I7430" s="369">
        <v>44917</v>
      </c>
      <c r="J7430" s="369">
        <v>46418</v>
      </c>
      <c r="K7430" s="374"/>
      <c r="L7430" s="366">
        <v>1131</v>
      </c>
      <c r="M7430" s="369">
        <v>44915</v>
      </c>
      <c r="N7430" s="366">
        <v>0</v>
      </c>
      <c r="O7430" s="366">
        <v>0</v>
      </c>
      <c r="P7430" s="366">
        <v>0</v>
      </c>
      <c r="Q7430" s="366"/>
      <c r="R7430" s="366"/>
      <c r="S7430" s="366"/>
      <c r="T7430" s="366"/>
      <c r="U7430" s="366"/>
      <c r="V7430" s="366"/>
      <c r="W7430" s="366"/>
      <c r="X7430" s="366"/>
      <c r="Y7430" s="379"/>
      <c r="Z7430" s="374"/>
      <c r="AA7430" s="374"/>
      <c r="AB7430" s="374"/>
      <c r="AC7430" s="1507">
        <f t="shared" si="2594"/>
        <v>5</v>
      </c>
      <c r="AD7430" s="1508">
        <f t="shared" si="2595"/>
        <v>1819</v>
      </c>
      <c r="AE7430" s="14">
        <f t="shared" si="2596"/>
        <v>46.7</v>
      </c>
      <c r="AF7430" s="14">
        <f t="shared" si="2597"/>
        <v>0</v>
      </c>
      <c r="AG7430" s="14" t="e">
        <f t="shared" si="2598"/>
        <v>#DIV/0!</v>
      </c>
      <c r="AH7430" s="14" t="e">
        <f t="shared" si="2599"/>
        <v>#DIV/0!</v>
      </c>
      <c r="AI7430" s="14">
        <f t="shared" si="2600"/>
        <v>5</v>
      </c>
      <c r="AJ7430" s="374"/>
    </row>
    <row r="7431" spans="1:36" ht="18.75" customHeight="1">
      <c r="A7431" s="421"/>
      <c r="B7431" s="366" t="s">
        <v>7269</v>
      </c>
      <c r="C7431" s="366" t="s">
        <v>181</v>
      </c>
      <c r="D7431" s="367">
        <v>422.65</v>
      </c>
      <c r="E7431" s="366">
        <v>20</v>
      </c>
      <c r="F7431" s="368">
        <f t="shared" si="2593"/>
        <v>8453</v>
      </c>
      <c r="G7431" s="366">
        <v>0</v>
      </c>
      <c r="H7431" s="382">
        <f t="shared" si="2601"/>
        <v>0</v>
      </c>
      <c r="I7431" s="369">
        <v>44917</v>
      </c>
      <c r="J7431" s="369">
        <v>45900</v>
      </c>
      <c r="K7431" s="374"/>
      <c r="L7431" s="366">
        <v>1131</v>
      </c>
      <c r="M7431" s="369">
        <v>44915</v>
      </c>
      <c r="N7431" s="366">
        <v>0</v>
      </c>
      <c r="O7431" s="366">
        <v>2</v>
      </c>
      <c r="P7431" s="366">
        <v>0</v>
      </c>
      <c r="Q7431" s="366"/>
      <c r="R7431" s="366"/>
      <c r="S7431" s="366"/>
      <c r="T7431" s="366"/>
      <c r="U7431" s="366"/>
      <c r="V7431" s="366"/>
      <c r="W7431" s="366"/>
      <c r="X7431" s="366"/>
      <c r="Y7431" s="379"/>
      <c r="Z7431" s="374"/>
      <c r="AA7431" s="374"/>
      <c r="AB7431" s="374"/>
      <c r="AC7431" s="1507">
        <f t="shared" si="2594"/>
        <v>18</v>
      </c>
      <c r="AD7431" s="1508">
        <f t="shared" si="2595"/>
        <v>7607.7</v>
      </c>
      <c r="AE7431" s="14">
        <f t="shared" si="2596"/>
        <v>29.433333333333334</v>
      </c>
      <c r="AF7431" s="14">
        <f t="shared" si="2597"/>
        <v>0.66666666666666663</v>
      </c>
      <c r="AG7431" s="14">
        <f t="shared" si="2598"/>
        <v>27</v>
      </c>
      <c r="AH7431" s="14">
        <f t="shared" si="2599"/>
        <v>-2.4333333333333336</v>
      </c>
      <c r="AI7431" s="14">
        <f t="shared" si="2600"/>
        <v>-1.62222222222222</v>
      </c>
      <c r="AJ7431" s="374"/>
    </row>
    <row r="7432" spans="1:36" ht="15.75" customHeight="1">
      <c r="A7432" s="421"/>
      <c r="B7432" s="366" t="s">
        <v>7270</v>
      </c>
      <c r="C7432" s="366" t="s">
        <v>181</v>
      </c>
      <c r="D7432" s="367">
        <v>422.65</v>
      </c>
      <c r="E7432" s="366">
        <v>20</v>
      </c>
      <c r="F7432" s="368">
        <f t="shared" si="2593"/>
        <v>8453</v>
      </c>
      <c r="G7432" s="366">
        <v>0</v>
      </c>
      <c r="H7432" s="382">
        <f t="shared" si="2601"/>
        <v>0</v>
      </c>
      <c r="I7432" s="369">
        <v>44917</v>
      </c>
      <c r="J7432" s="369">
        <v>45535</v>
      </c>
      <c r="K7432" s="374"/>
      <c r="L7432" s="366">
        <v>1131</v>
      </c>
      <c r="M7432" s="369">
        <v>44915</v>
      </c>
      <c r="N7432" s="366">
        <v>0</v>
      </c>
      <c r="O7432" s="366">
        <v>2</v>
      </c>
      <c r="P7432" s="366">
        <v>0</v>
      </c>
      <c r="Q7432" s="366"/>
      <c r="R7432" s="366"/>
      <c r="S7432" s="366"/>
      <c r="T7432" s="366"/>
      <c r="U7432" s="366"/>
      <c r="V7432" s="366"/>
      <c r="W7432" s="366"/>
      <c r="X7432" s="366"/>
      <c r="Y7432" s="379"/>
      <c r="Z7432" s="374"/>
      <c r="AA7432" s="374"/>
      <c r="AB7432" s="374"/>
      <c r="AC7432" s="1507">
        <f t="shared" si="2594"/>
        <v>18</v>
      </c>
      <c r="AD7432" s="1508">
        <f t="shared" si="2595"/>
        <v>7607.7</v>
      </c>
      <c r="AE7432" s="14">
        <f t="shared" si="2596"/>
        <v>17.266666666666666</v>
      </c>
      <c r="AF7432" s="14">
        <f t="shared" si="2597"/>
        <v>0.66666666666666663</v>
      </c>
      <c r="AG7432" s="14">
        <f t="shared" si="2598"/>
        <v>27</v>
      </c>
      <c r="AH7432" s="14">
        <f t="shared" si="2599"/>
        <v>9.7333333333333343</v>
      </c>
      <c r="AI7432" s="14">
        <f t="shared" si="2600"/>
        <v>6.4888888888888907</v>
      </c>
      <c r="AJ7432" s="374"/>
    </row>
    <row r="7433" spans="1:36">
      <c r="A7433" s="421"/>
      <c r="B7433" s="4721" t="s">
        <v>2071</v>
      </c>
      <c r="C7433" s="4722"/>
      <c r="D7433" s="4722"/>
      <c r="E7433" s="4722"/>
      <c r="F7433" s="4722"/>
      <c r="G7433" s="4722"/>
      <c r="H7433" s="4722"/>
      <c r="I7433" s="4722"/>
      <c r="J7433" s="4722"/>
      <c r="K7433" s="4722"/>
      <c r="L7433" s="4722"/>
      <c r="M7433" s="4722"/>
      <c r="N7433" s="4722"/>
      <c r="O7433" s="4722"/>
      <c r="P7433" s="4722"/>
      <c r="Q7433" s="4722"/>
      <c r="R7433" s="4722"/>
      <c r="S7433" s="4722"/>
      <c r="T7433" s="4722"/>
      <c r="U7433" s="4722"/>
      <c r="V7433" s="4722"/>
      <c r="W7433" s="4722"/>
      <c r="X7433" s="4722"/>
      <c r="Y7433" s="4722"/>
      <c r="Z7433" s="4722"/>
      <c r="AA7433" s="4722"/>
      <c r="AB7433" s="4722"/>
      <c r="AC7433" s="4722"/>
      <c r="AD7433" s="4722"/>
      <c r="AE7433" s="4722"/>
      <c r="AF7433" s="4722"/>
      <c r="AG7433" s="4722"/>
      <c r="AH7433" s="4722"/>
      <c r="AI7433" s="4722"/>
      <c r="AJ7433" s="4723"/>
    </row>
    <row r="7434" spans="1:36" ht="30" customHeight="1">
      <c r="A7434" s="421"/>
      <c r="B7434" s="366" t="s">
        <v>1930</v>
      </c>
      <c r="C7434" s="365" t="s">
        <v>66</v>
      </c>
      <c r="D7434" s="368">
        <v>122.35</v>
      </c>
      <c r="E7434" s="365">
        <v>10276</v>
      </c>
      <c r="F7434" s="368">
        <f>D7434*E7434</f>
        <v>1257268.5999999999</v>
      </c>
      <c r="G7434" s="365">
        <v>0</v>
      </c>
      <c r="H7434" s="365">
        <v>0</v>
      </c>
      <c r="I7434" s="370">
        <v>44476</v>
      </c>
      <c r="J7434" s="370">
        <v>45038</v>
      </c>
      <c r="K7434" s="374"/>
      <c r="L7434" s="383">
        <v>1230</v>
      </c>
      <c r="M7434" s="370">
        <v>44455</v>
      </c>
      <c r="N7434" s="365">
        <v>5837</v>
      </c>
      <c r="O7434" s="365">
        <v>363</v>
      </c>
      <c r="P7434" s="365">
        <v>0</v>
      </c>
      <c r="Q7434" s="365"/>
      <c r="R7434" s="365"/>
      <c r="S7434" s="365"/>
      <c r="T7434" s="365"/>
      <c r="U7434" s="365"/>
      <c r="V7434" s="365"/>
      <c r="W7434" s="365"/>
      <c r="X7434" s="365"/>
      <c r="Y7434" s="379"/>
      <c r="Z7434" s="374"/>
      <c r="AA7434" s="374"/>
      <c r="AB7434" s="374"/>
      <c r="AC7434" s="1507">
        <f>E7434+G7434-N7434-O7434-AA7434-P7434-Q7434-R7434-S7434-T7434-U7434-V7434-W7434-X7434-Y7434</f>
        <v>4076</v>
      </c>
      <c r="AD7434" s="1508">
        <f>D7434*AC7434</f>
        <v>498698.6</v>
      </c>
      <c r="AE7434" s="14">
        <f>(J7434-"01.04.2023")/30</f>
        <v>0.7</v>
      </c>
      <c r="AF7434" s="14">
        <f>(N7434+O7434+P7434+Q7434+R7434+S7434+T7434+U7434+V7434+W7434+X7434+Y7434)/3</f>
        <v>2066.6666666666665</v>
      </c>
      <c r="AG7434" s="14">
        <f>AC7434/AF7434</f>
        <v>1.9722580645161292</v>
      </c>
      <c r="AH7434" s="14">
        <f>AG7434-AE7434</f>
        <v>1.2722580645161292</v>
      </c>
      <c r="AI7434" s="14">
        <f>AC7434-(AE7434*AF7434)</f>
        <v>2629.3333333333335</v>
      </c>
      <c r="AJ7434" s="374"/>
    </row>
    <row r="7435" spans="1:36" ht="15.75">
      <c r="A7435" s="421"/>
      <c r="B7435" s="366" t="s">
        <v>1931</v>
      </c>
      <c r="C7435" s="365" t="s">
        <v>66</v>
      </c>
      <c r="D7435" s="368">
        <v>190.26</v>
      </c>
      <c r="E7435" s="365">
        <v>10500</v>
      </c>
      <c r="F7435" s="368">
        <f>D7435*E7435</f>
        <v>1997730</v>
      </c>
      <c r="G7435" s="365">
        <v>0</v>
      </c>
      <c r="H7435" s="365">
        <v>0</v>
      </c>
      <c r="I7435" s="370">
        <v>44476</v>
      </c>
      <c r="J7435" s="370">
        <v>45171</v>
      </c>
      <c r="K7435" s="374"/>
      <c r="L7435" s="383">
        <v>1230</v>
      </c>
      <c r="M7435" s="370">
        <v>44455</v>
      </c>
      <c r="N7435" s="365">
        <v>5315</v>
      </c>
      <c r="O7435" s="365">
        <v>1109</v>
      </c>
      <c r="P7435" s="365">
        <v>0</v>
      </c>
      <c r="Q7435" s="365"/>
      <c r="R7435" s="365"/>
      <c r="S7435" s="365"/>
      <c r="T7435" s="365"/>
      <c r="U7435" s="365"/>
      <c r="V7435" s="365"/>
      <c r="W7435" s="365"/>
      <c r="X7435" s="365"/>
      <c r="Y7435" s="379"/>
      <c r="Z7435" s="374"/>
      <c r="AA7435" s="374"/>
      <c r="AB7435" s="374"/>
      <c r="AC7435" s="1507">
        <f>E7435+G7435-N7435-O7435-AA7435-P7435-Q7435-R7435-S7435-T7435-U7435-V7435-W7435-X7435-Y7435</f>
        <v>4076</v>
      </c>
      <c r="AD7435" s="1508">
        <f>D7435*AC7435</f>
        <v>775499.76</v>
      </c>
      <c r="AE7435" s="14">
        <f>(J7435-"01.04.2023")/30</f>
        <v>5.1333333333333337</v>
      </c>
      <c r="AF7435" s="14">
        <f>(N7435+O7435+P7435+Q7435+R7435+S7435+T7435+U7435+V7435+W7435+X7435+Y7435)/3</f>
        <v>2141.3333333333335</v>
      </c>
      <c r="AG7435" s="14">
        <f>AC7435/AF7435</f>
        <v>1.9034869240348691</v>
      </c>
      <c r="AH7435" s="14">
        <f>AG7435-AE7435</f>
        <v>-3.2298464092984647</v>
      </c>
      <c r="AI7435" s="14">
        <f>AC7435-(AE7435*AF7435)</f>
        <v>-6916.1777777777788</v>
      </c>
      <c r="AJ7435" s="374"/>
    </row>
    <row r="7436" spans="1:36" ht="31.5" customHeight="1">
      <c r="A7436" s="421"/>
      <c r="B7436" s="4718" t="s">
        <v>1535</v>
      </c>
      <c r="C7436" s="4719"/>
      <c r="D7436" s="4719"/>
      <c r="E7436" s="4719"/>
      <c r="F7436" s="4719"/>
      <c r="G7436" s="4719"/>
      <c r="H7436" s="4719"/>
      <c r="I7436" s="4719"/>
      <c r="J7436" s="4719"/>
      <c r="K7436" s="4719"/>
      <c r="L7436" s="4719"/>
      <c r="M7436" s="4719"/>
      <c r="N7436" s="4719"/>
      <c r="O7436" s="4719"/>
      <c r="P7436" s="4719"/>
      <c r="Q7436" s="4719"/>
      <c r="R7436" s="4719"/>
      <c r="S7436" s="4719"/>
      <c r="T7436" s="4719"/>
      <c r="U7436" s="4719"/>
      <c r="V7436" s="4719"/>
      <c r="W7436" s="4719"/>
      <c r="X7436" s="4719"/>
      <c r="Y7436" s="4719"/>
      <c r="Z7436" s="4719"/>
      <c r="AA7436" s="4719"/>
      <c r="AB7436" s="4719"/>
      <c r="AC7436" s="4719"/>
      <c r="AD7436" s="4719"/>
      <c r="AE7436" s="4719"/>
      <c r="AF7436" s="4719"/>
      <c r="AG7436" s="4719"/>
      <c r="AH7436" s="4719"/>
      <c r="AI7436" s="4719"/>
      <c r="AJ7436" s="4720"/>
    </row>
    <row r="7437" spans="1:36" ht="30">
      <c r="A7437" s="421"/>
      <c r="B7437" s="366" t="s">
        <v>6180</v>
      </c>
      <c r="C7437" s="365" t="s">
        <v>66</v>
      </c>
      <c r="D7437" s="368">
        <v>62327.5</v>
      </c>
      <c r="E7437" s="365">
        <v>2</v>
      </c>
      <c r="F7437" s="368">
        <f t="shared" ref="F7437:F7441" si="2602">E7437*D7437</f>
        <v>124655</v>
      </c>
      <c r="G7437" s="365">
        <v>0</v>
      </c>
      <c r="H7437" s="368">
        <f t="shared" ref="H7437:H7441" si="2603">G7437*D7437</f>
        <v>0</v>
      </c>
      <c r="I7437" s="370">
        <v>44860</v>
      </c>
      <c r="J7437" s="370">
        <v>9.2028999999999996</v>
      </c>
      <c r="K7437" s="374"/>
      <c r="L7437" s="365">
        <v>901</v>
      </c>
      <c r="M7437" s="370">
        <v>44854</v>
      </c>
      <c r="N7437" s="365">
        <v>0</v>
      </c>
      <c r="O7437" s="365">
        <v>0</v>
      </c>
      <c r="P7437" s="365">
        <v>0</v>
      </c>
      <c r="Q7437" s="365"/>
      <c r="R7437" s="365"/>
      <c r="S7437" s="365"/>
      <c r="T7437" s="365"/>
      <c r="U7437" s="365"/>
      <c r="V7437" s="365"/>
      <c r="W7437" s="365"/>
      <c r="X7437" s="365"/>
      <c r="Y7437" s="379"/>
      <c r="Z7437" s="374"/>
      <c r="AA7437" s="374"/>
      <c r="AB7437" s="374"/>
      <c r="AC7437" s="1507">
        <f t="shared" ref="AC7437:AC7441" si="2604">E7437+G7437-N7437-O7437-AA7437-P7437-Q7437-R7437-S7437-T7437-U7437-V7437-W7437-X7437-Y7437</f>
        <v>2</v>
      </c>
      <c r="AD7437" s="1508">
        <f t="shared" ref="AD7437:AD7441" si="2605">D7437*AC7437</f>
        <v>124655</v>
      </c>
      <c r="AE7437" s="14">
        <f t="shared" ref="AE7437:AE7441" si="2606">(J7437-"01.04.2023")/30</f>
        <v>-1500.2599033333333</v>
      </c>
      <c r="AF7437" s="14">
        <f t="shared" ref="AF7437:AF7441" si="2607">(N7437+O7437+P7437+Q7437+R7437+S7437+T7437+U7437+V7437+W7437+X7437+Y7437)/3</f>
        <v>0</v>
      </c>
      <c r="AG7437" s="14" t="e">
        <f t="shared" ref="AG7437:AG7441" si="2608">AC7437/AF7437</f>
        <v>#DIV/0!</v>
      </c>
      <c r="AH7437" s="14" t="e">
        <f t="shared" ref="AH7437:AH7441" si="2609">AG7437-AE7437</f>
        <v>#DIV/0!</v>
      </c>
      <c r="AI7437" s="14">
        <f t="shared" ref="AI7437:AI7441" si="2610">AC7437-(AE7437*AF7437)</f>
        <v>2</v>
      </c>
      <c r="AJ7437" s="374"/>
    </row>
    <row r="7438" spans="1:36" ht="65.25" customHeight="1">
      <c r="A7438" s="421"/>
      <c r="B7438" s="366" t="s">
        <v>7271</v>
      </c>
      <c r="C7438" s="365" t="s">
        <v>330</v>
      </c>
      <c r="D7438" s="368">
        <v>54356</v>
      </c>
      <c r="E7438" s="365">
        <v>5</v>
      </c>
      <c r="F7438" s="368">
        <f t="shared" si="2602"/>
        <v>271780</v>
      </c>
      <c r="G7438" s="365">
        <v>0</v>
      </c>
      <c r="H7438" s="368">
        <f t="shared" si="2603"/>
        <v>0</v>
      </c>
      <c r="I7438" s="370">
        <v>44865</v>
      </c>
      <c r="J7438" s="370"/>
      <c r="K7438" s="374"/>
      <c r="L7438" s="365">
        <v>901</v>
      </c>
      <c r="M7438" s="370">
        <v>44854</v>
      </c>
      <c r="N7438" s="365">
        <v>0</v>
      </c>
      <c r="O7438" s="365">
        <v>0</v>
      </c>
      <c r="P7438" s="365">
        <v>0</v>
      </c>
      <c r="Q7438" s="365"/>
      <c r="R7438" s="365"/>
      <c r="S7438" s="365"/>
      <c r="T7438" s="365"/>
      <c r="U7438" s="365"/>
      <c r="V7438" s="365"/>
      <c r="W7438" s="365"/>
      <c r="X7438" s="365"/>
      <c r="Y7438" s="379"/>
      <c r="Z7438" s="374"/>
      <c r="AA7438" s="374"/>
      <c r="AB7438" s="374"/>
      <c r="AC7438" s="1507">
        <f t="shared" si="2604"/>
        <v>5</v>
      </c>
      <c r="AD7438" s="1508">
        <f t="shared" si="2605"/>
        <v>271780</v>
      </c>
      <c r="AE7438" s="14">
        <f t="shared" si="2606"/>
        <v>-1500.5666666666666</v>
      </c>
      <c r="AF7438" s="14">
        <f t="shared" si="2607"/>
        <v>0</v>
      </c>
      <c r="AG7438" s="14" t="e">
        <f t="shared" si="2608"/>
        <v>#DIV/0!</v>
      </c>
      <c r="AH7438" s="14" t="e">
        <f t="shared" si="2609"/>
        <v>#DIV/0!</v>
      </c>
      <c r="AI7438" s="14">
        <f t="shared" si="2610"/>
        <v>5</v>
      </c>
      <c r="AJ7438" s="374"/>
    </row>
    <row r="7439" spans="1:36" ht="61.5" customHeight="1">
      <c r="A7439" s="421"/>
      <c r="B7439" s="366" t="s">
        <v>7272</v>
      </c>
      <c r="C7439" s="365" t="s">
        <v>330</v>
      </c>
      <c r="D7439" s="368">
        <v>29104</v>
      </c>
      <c r="E7439" s="365">
        <v>2</v>
      </c>
      <c r="F7439" s="368">
        <f t="shared" si="2602"/>
        <v>58208</v>
      </c>
      <c r="G7439" s="365">
        <v>0</v>
      </c>
      <c r="H7439" s="368">
        <f t="shared" si="2603"/>
        <v>0</v>
      </c>
      <c r="I7439" s="370">
        <v>44865</v>
      </c>
      <c r="J7439" s="370"/>
      <c r="K7439" s="374"/>
      <c r="L7439" s="365">
        <v>901</v>
      </c>
      <c r="M7439" s="370">
        <v>44854</v>
      </c>
      <c r="N7439" s="365">
        <v>0</v>
      </c>
      <c r="O7439" s="365">
        <v>1</v>
      </c>
      <c r="P7439" s="365">
        <v>0</v>
      </c>
      <c r="Q7439" s="365"/>
      <c r="R7439" s="365"/>
      <c r="S7439" s="365"/>
      <c r="T7439" s="365"/>
      <c r="U7439" s="365"/>
      <c r="V7439" s="365"/>
      <c r="W7439" s="365"/>
      <c r="X7439" s="365"/>
      <c r="Y7439" s="379"/>
      <c r="Z7439" s="374"/>
      <c r="AA7439" s="374"/>
      <c r="AB7439" s="374"/>
      <c r="AC7439" s="1507">
        <f t="shared" si="2604"/>
        <v>1</v>
      </c>
      <c r="AD7439" s="1508">
        <f t="shared" si="2605"/>
        <v>29104</v>
      </c>
      <c r="AE7439" s="14">
        <f t="shared" si="2606"/>
        <v>-1500.5666666666666</v>
      </c>
      <c r="AF7439" s="14">
        <f t="shared" si="2607"/>
        <v>0.33333333333333331</v>
      </c>
      <c r="AG7439" s="14">
        <f t="shared" si="2608"/>
        <v>3</v>
      </c>
      <c r="AH7439" s="14">
        <f t="shared" si="2609"/>
        <v>1503.5666666666666</v>
      </c>
      <c r="AI7439" s="14">
        <f t="shared" si="2610"/>
        <v>501.18888888888887</v>
      </c>
      <c r="AJ7439" s="374"/>
    </row>
    <row r="7440" spans="1:36" ht="15.75">
      <c r="A7440" s="421"/>
      <c r="B7440" s="366" t="s">
        <v>7273</v>
      </c>
      <c r="C7440" s="365" t="s">
        <v>66</v>
      </c>
      <c r="D7440" s="368">
        <v>59385</v>
      </c>
      <c r="E7440" s="365">
        <v>3</v>
      </c>
      <c r="F7440" s="368">
        <f t="shared" si="2602"/>
        <v>178155</v>
      </c>
      <c r="G7440" s="365">
        <v>0</v>
      </c>
      <c r="H7440" s="368">
        <f t="shared" si="2603"/>
        <v>0</v>
      </c>
      <c r="I7440" s="370">
        <v>44901</v>
      </c>
      <c r="J7440" s="370">
        <v>46569</v>
      </c>
      <c r="K7440" s="374"/>
      <c r="L7440" s="365">
        <v>901</v>
      </c>
      <c r="M7440" s="370">
        <v>44854</v>
      </c>
      <c r="N7440" s="365">
        <v>0</v>
      </c>
      <c r="O7440" s="365">
        <v>0</v>
      </c>
      <c r="P7440" s="365">
        <v>0</v>
      </c>
      <c r="Q7440" s="365"/>
      <c r="R7440" s="365"/>
      <c r="S7440" s="365"/>
      <c r="T7440" s="365"/>
      <c r="U7440" s="365"/>
      <c r="V7440" s="365"/>
      <c r="W7440" s="365"/>
      <c r="X7440" s="365"/>
      <c r="Y7440" s="379"/>
      <c r="Z7440" s="374"/>
      <c r="AA7440" s="374"/>
      <c r="AB7440" s="374"/>
      <c r="AC7440" s="1507">
        <f t="shared" si="2604"/>
        <v>3</v>
      </c>
      <c r="AD7440" s="1508">
        <f t="shared" si="2605"/>
        <v>178155</v>
      </c>
      <c r="AE7440" s="14">
        <f t="shared" si="2606"/>
        <v>51.733333333333334</v>
      </c>
      <c r="AF7440" s="14">
        <f t="shared" si="2607"/>
        <v>0</v>
      </c>
      <c r="AG7440" s="14" t="e">
        <f t="shared" si="2608"/>
        <v>#DIV/0!</v>
      </c>
      <c r="AH7440" s="14" t="e">
        <f t="shared" si="2609"/>
        <v>#DIV/0!</v>
      </c>
      <c r="AI7440" s="14">
        <f t="shared" si="2610"/>
        <v>3</v>
      </c>
      <c r="AJ7440" s="374"/>
    </row>
    <row r="7441" spans="1:36" ht="15.75">
      <c r="A7441" s="421"/>
      <c r="B7441" s="366" t="s">
        <v>7274</v>
      </c>
      <c r="C7441" s="365" t="s">
        <v>66</v>
      </c>
      <c r="D7441" s="368">
        <v>32528</v>
      </c>
      <c r="E7441" s="365">
        <v>1</v>
      </c>
      <c r="F7441" s="368">
        <f t="shared" si="2602"/>
        <v>32528</v>
      </c>
      <c r="G7441" s="365">
        <v>0</v>
      </c>
      <c r="H7441" s="368">
        <f t="shared" si="2603"/>
        <v>0</v>
      </c>
      <c r="I7441" s="370">
        <v>44901</v>
      </c>
      <c r="J7441" s="370">
        <v>46631</v>
      </c>
      <c r="K7441" s="374"/>
      <c r="L7441" s="365">
        <v>901</v>
      </c>
      <c r="M7441" s="370">
        <v>44854</v>
      </c>
      <c r="N7441" s="365">
        <v>0</v>
      </c>
      <c r="O7441" s="365">
        <v>0</v>
      </c>
      <c r="P7441" s="365">
        <v>0</v>
      </c>
      <c r="Q7441" s="365"/>
      <c r="R7441" s="365"/>
      <c r="S7441" s="365"/>
      <c r="T7441" s="365"/>
      <c r="U7441" s="365"/>
      <c r="V7441" s="365"/>
      <c r="W7441" s="365"/>
      <c r="X7441" s="365"/>
      <c r="Y7441" s="379"/>
      <c r="Z7441" s="374"/>
      <c r="AA7441" s="374"/>
      <c r="AB7441" s="374"/>
      <c r="AC7441" s="1507">
        <f t="shared" si="2604"/>
        <v>1</v>
      </c>
      <c r="AD7441" s="1508">
        <f t="shared" si="2605"/>
        <v>32528</v>
      </c>
      <c r="AE7441" s="14">
        <f t="shared" si="2606"/>
        <v>53.8</v>
      </c>
      <c r="AF7441" s="14">
        <f t="shared" si="2607"/>
        <v>0</v>
      </c>
      <c r="AG7441" s="14" t="e">
        <f t="shared" si="2608"/>
        <v>#DIV/0!</v>
      </c>
      <c r="AH7441" s="14" t="e">
        <f t="shared" si="2609"/>
        <v>#DIV/0!</v>
      </c>
      <c r="AI7441" s="14">
        <f t="shared" si="2610"/>
        <v>1</v>
      </c>
      <c r="AJ7441" s="374"/>
    </row>
    <row r="7442" spans="1:36">
      <c r="A7442" s="421"/>
      <c r="B7442" s="373"/>
      <c r="C7442" s="384"/>
      <c r="D7442" s="385"/>
      <c r="E7442" s="384"/>
      <c r="F7442" s="384"/>
      <c r="G7442" s="384"/>
      <c r="H7442" s="385"/>
      <c r="I7442" s="386"/>
      <c r="J7442" s="386"/>
      <c r="K7442" s="387"/>
      <c r="L7442" s="384"/>
      <c r="M7442" s="386"/>
      <c r="N7442" s="384"/>
      <c r="O7442" s="384"/>
      <c r="P7442" s="384"/>
      <c r="Q7442" s="384"/>
      <c r="R7442" s="384"/>
      <c r="S7442" s="384"/>
      <c r="T7442" s="384"/>
      <c r="U7442" s="384"/>
      <c r="V7442" s="384"/>
      <c r="W7442" s="384"/>
      <c r="X7442" s="384"/>
      <c r="Y7442" s="388"/>
      <c r="Z7442" s="387"/>
      <c r="AA7442" s="387"/>
      <c r="AB7442" s="387"/>
      <c r="AC7442" s="384"/>
      <c r="AD7442" s="385"/>
      <c r="AE7442" s="389"/>
      <c r="AF7442" s="389"/>
      <c r="AG7442" s="389"/>
      <c r="AH7442" s="389"/>
      <c r="AI7442" s="389"/>
      <c r="AJ7442" s="390"/>
    </row>
    <row r="7443" spans="1:36" ht="15.75" customHeight="1">
      <c r="A7443" s="421"/>
      <c r="B7443" s="4721" t="s">
        <v>3586</v>
      </c>
      <c r="C7443" s="4722"/>
      <c r="D7443" s="4722"/>
      <c r="E7443" s="4722"/>
      <c r="F7443" s="4722"/>
      <c r="G7443" s="4722"/>
      <c r="H7443" s="4722"/>
      <c r="I7443" s="4722"/>
      <c r="J7443" s="4722"/>
      <c r="K7443" s="4722"/>
      <c r="L7443" s="4722"/>
      <c r="M7443" s="4722"/>
      <c r="N7443" s="4722"/>
      <c r="O7443" s="4722"/>
      <c r="P7443" s="4722"/>
      <c r="Q7443" s="4722"/>
      <c r="R7443" s="4722"/>
      <c r="S7443" s="4722"/>
      <c r="T7443" s="4722"/>
      <c r="U7443" s="4722"/>
      <c r="V7443" s="4722"/>
      <c r="W7443" s="4722"/>
      <c r="X7443" s="4722"/>
      <c r="Y7443" s="4722"/>
      <c r="Z7443" s="4722"/>
      <c r="AA7443" s="4722"/>
      <c r="AB7443" s="4722"/>
      <c r="AC7443" s="4722"/>
      <c r="AD7443" s="4722"/>
      <c r="AE7443" s="4722"/>
      <c r="AF7443" s="4722"/>
      <c r="AG7443" s="4722"/>
      <c r="AH7443" s="4722"/>
      <c r="AI7443" s="4722"/>
      <c r="AJ7443" s="4723"/>
    </row>
    <row r="7444" spans="1:36" ht="15.75">
      <c r="A7444" s="421"/>
      <c r="B7444" s="366" t="s">
        <v>7275</v>
      </c>
      <c r="C7444" s="365" t="s">
        <v>143</v>
      </c>
      <c r="D7444" s="368">
        <v>68130</v>
      </c>
      <c r="E7444" s="365">
        <v>3</v>
      </c>
      <c r="F7444" s="368">
        <f>E7444*D7444</f>
        <v>204390</v>
      </c>
      <c r="G7444" s="365">
        <v>0</v>
      </c>
      <c r="H7444" s="365">
        <f>D7444*G7444</f>
        <v>0</v>
      </c>
      <c r="I7444" s="370">
        <v>44908</v>
      </c>
      <c r="J7444" s="370">
        <v>45383</v>
      </c>
      <c r="K7444" s="374"/>
      <c r="L7444" s="365" t="s">
        <v>7276</v>
      </c>
      <c r="M7444" s="370">
        <v>44907</v>
      </c>
      <c r="N7444" s="365">
        <v>1</v>
      </c>
      <c r="O7444" s="365">
        <v>0</v>
      </c>
      <c r="P7444" s="365">
        <v>0</v>
      </c>
      <c r="Q7444" s="365"/>
      <c r="R7444" s="365"/>
      <c r="S7444" s="365"/>
      <c r="T7444" s="365"/>
      <c r="U7444" s="365"/>
      <c r="V7444" s="365"/>
      <c r="W7444" s="365"/>
      <c r="X7444" s="365"/>
      <c r="Y7444" s="379"/>
      <c r="Z7444" s="374"/>
      <c r="AA7444" s="374"/>
      <c r="AB7444" s="374"/>
      <c r="AC7444" s="1507">
        <f>E7444+G7444-N7444-O7444-AA7444-P7444-Q7444-R7444-S7444-T7444-U7444-V7444-W7444-X7444-Y7444</f>
        <v>2</v>
      </c>
      <c r="AD7444" s="1508">
        <f>D7444*AC7444</f>
        <v>136260</v>
      </c>
      <c r="AE7444" s="14">
        <f>(J7444-"01.04.2023")/30</f>
        <v>12.2</v>
      </c>
      <c r="AF7444" s="14">
        <f>(N7444+O7444+P7444+Q7444+R7444+S7444+T7444+U7444+V7444+W7444+X7444+Y7444)/3</f>
        <v>0.33333333333333331</v>
      </c>
      <c r="AG7444" s="14">
        <f>AC7444/AF7444</f>
        <v>6</v>
      </c>
      <c r="AH7444" s="14">
        <f>AG7444-AE7444</f>
        <v>-6.1999999999999993</v>
      </c>
      <c r="AI7444" s="14">
        <f>AC7444-(AE7444*AF7444)</f>
        <v>-2.0666666666666664</v>
      </c>
      <c r="AJ7444" s="374"/>
    </row>
    <row r="7445" spans="1:36">
      <c r="A7445" s="421"/>
      <c r="B7445" s="4721" t="s">
        <v>2071</v>
      </c>
      <c r="C7445" s="4722"/>
      <c r="D7445" s="4722"/>
      <c r="E7445" s="4722"/>
      <c r="F7445" s="4722"/>
      <c r="G7445" s="4722"/>
      <c r="H7445" s="4722"/>
      <c r="I7445" s="4722"/>
      <c r="J7445" s="4722"/>
      <c r="K7445" s="4722"/>
      <c r="L7445" s="4722"/>
      <c r="M7445" s="4722"/>
      <c r="N7445" s="4722"/>
      <c r="O7445" s="4722"/>
      <c r="P7445" s="4722"/>
      <c r="Q7445" s="4722"/>
      <c r="R7445" s="4722"/>
      <c r="S7445" s="4722"/>
      <c r="T7445" s="4722"/>
      <c r="U7445" s="4722"/>
      <c r="V7445" s="4722"/>
      <c r="W7445" s="4722"/>
      <c r="X7445" s="4722"/>
      <c r="Y7445" s="4722"/>
      <c r="Z7445" s="4722"/>
      <c r="AA7445" s="4722"/>
      <c r="AB7445" s="4722"/>
      <c r="AC7445" s="4722"/>
      <c r="AD7445" s="4722"/>
      <c r="AE7445" s="4722"/>
      <c r="AF7445" s="4722"/>
      <c r="AG7445" s="4722"/>
      <c r="AH7445" s="4722"/>
      <c r="AI7445" s="4722"/>
      <c r="AJ7445" s="4723"/>
    </row>
    <row r="7446" spans="1:36" ht="36.75" customHeight="1">
      <c r="A7446" s="421"/>
      <c r="B7446" s="366" t="s">
        <v>6181</v>
      </c>
      <c r="C7446" s="365" t="s">
        <v>6182</v>
      </c>
      <c r="D7446" s="368">
        <v>282.02999999999997</v>
      </c>
      <c r="E7446" s="365">
        <v>30</v>
      </c>
      <c r="F7446" s="368">
        <f>E7446*D7446</f>
        <v>8460.9</v>
      </c>
      <c r="G7446" s="365">
        <v>0</v>
      </c>
      <c r="H7446" s="365">
        <f t="shared" ref="H7446:H7455" si="2611">G7446*D7446</f>
        <v>0</v>
      </c>
      <c r="I7446" s="370">
        <v>44840</v>
      </c>
      <c r="J7446" s="370"/>
      <c r="K7446" s="374"/>
      <c r="L7446" s="365">
        <v>828</v>
      </c>
      <c r="M7446" s="370">
        <v>44834</v>
      </c>
      <c r="N7446" s="365">
        <v>0</v>
      </c>
      <c r="O7446" s="365">
        <v>18</v>
      </c>
      <c r="P7446" s="365">
        <v>11</v>
      </c>
      <c r="Q7446" s="365"/>
      <c r="R7446" s="365"/>
      <c r="S7446" s="365"/>
      <c r="T7446" s="365"/>
      <c r="U7446" s="365"/>
      <c r="V7446" s="365"/>
      <c r="W7446" s="365"/>
      <c r="X7446" s="365"/>
      <c r="Y7446" s="379"/>
      <c r="Z7446" s="374"/>
      <c r="AA7446" s="374"/>
      <c r="AB7446" s="374"/>
      <c r="AC7446" s="1507">
        <f t="shared" ref="AC7446:AC7455" si="2612">E7446+G7446-N7446-O7446-AA7446-P7446-Q7446-R7446-S7446-T7446-U7446-V7446-W7446-X7446-Y7446</f>
        <v>1</v>
      </c>
      <c r="AD7446" s="1508">
        <f t="shared" ref="AD7446:AD7455" si="2613">D7446*AC7446</f>
        <v>282.02999999999997</v>
      </c>
      <c r="AE7446" s="14">
        <f t="shared" ref="AE7446:AE7455" si="2614">(J7446-"01.04.2023")/30</f>
        <v>-1500.5666666666666</v>
      </c>
      <c r="AF7446" s="14">
        <f t="shared" ref="AF7446:AF7455" si="2615">(N7446+O7446+P7446+Q7446+R7446+S7446+T7446+U7446+V7446+W7446+X7446+Y7446)/3</f>
        <v>9.6666666666666661</v>
      </c>
      <c r="AG7446" s="14">
        <f t="shared" ref="AG7446:AG7455" si="2616">AC7446/AF7446</f>
        <v>0.10344827586206898</v>
      </c>
      <c r="AH7446" s="14">
        <f t="shared" ref="AH7446:AH7455" si="2617">AG7446-AE7446</f>
        <v>1500.6701149425287</v>
      </c>
      <c r="AI7446" s="14">
        <f t="shared" ref="AI7446:AI7455" si="2618">AC7446-(AE7446*AF7446)</f>
        <v>14506.477777777776</v>
      </c>
      <c r="AJ7446" s="374"/>
    </row>
    <row r="7447" spans="1:36" ht="49.5" customHeight="1">
      <c r="A7447" s="421"/>
      <c r="B7447" s="366" t="s">
        <v>6183</v>
      </c>
      <c r="C7447" s="365" t="s">
        <v>66</v>
      </c>
      <c r="D7447" s="368">
        <v>29.503</v>
      </c>
      <c r="E7447" s="365">
        <v>3</v>
      </c>
      <c r="F7447" s="368">
        <f>E7447*D7447</f>
        <v>88.509</v>
      </c>
      <c r="G7447" s="365">
        <v>0</v>
      </c>
      <c r="H7447" s="365">
        <f t="shared" si="2611"/>
        <v>0</v>
      </c>
      <c r="I7447" s="370">
        <v>44837</v>
      </c>
      <c r="J7447" s="370"/>
      <c r="K7447" s="374"/>
      <c r="L7447" s="365">
        <v>0</v>
      </c>
      <c r="M7447" s="370">
        <v>0</v>
      </c>
      <c r="N7447" s="365">
        <v>2</v>
      </c>
      <c r="O7447" s="365">
        <v>0</v>
      </c>
      <c r="P7447" s="365">
        <v>0</v>
      </c>
      <c r="Q7447" s="365"/>
      <c r="R7447" s="365"/>
      <c r="S7447" s="365"/>
      <c r="T7447" s="365"/>
      <c r="U7447" s="365"/>
      <c r="V7447" s="365"/>
      <c r="W7447" s="365"/>
      <c r="X7447" s="365"/>
      <c r="Y7447" s="379"/>
      <c r="Z7447" s="374"/>
      <c r="AA7447" s="374"/>
      <c r="AB7447" s="374"/>
      <c r="AC7447" s="1507">
        <f t="shared" si="2612"/>
        <v>1</v>
      </c>
      <c r="AD7447" s="1508">
        <f t="shared" si="2613"/>
        <v>29.503</v>
      </c>
      <c r="AE7447" s="14">
        <f t="shared" si="2614"/>
        <v>-1500.5666666666666</v>
      </c>
      <c r="AF7447" s="14">
        <f t="shared" si="2615"/>
        <v>0.66666666666666663</v>
      </c>
      <c r="AG7447" s="14">
        <f t="shared" si="2616"/>
        <v>1.5</v>
      </c>
      <c r="AH7447" s="14">
        <f t="shared" si="2617"/>
        <v>1502.0666666666666</v>
      </c>
      <c r="AI7447" s="14">
        <f t="shared" si="2618"/>
        <v>1001.3777777777777</v>
      </c>
      <c r="AJ7447" s="374"/>
    </row>
    <row r="7448" spans="1:36" ht="54.75" customHeight="1">
      <c r="A7448" s="421"/>
      <c r="B7448" s="366" t="s">
        <v>7277</v>
      </c>
      <c r="C7448" s="365" t="s">
        <v>66</v>
      </c>
      <c r="D7448" s="368">
        <v>268</v>
      </c>
      <c r="E7448" s="365">
        <v>1885</v>
      </c>
      <c r="F7448" s="368">
        <f>E7448*D7448</f>
        <v>505180</v>
      </c>
      <c r="G7448" s="365">
        <v>0</v>
      </c>
      <c r="H7448" s="365">
        <f t="shared" si="2611"/>
        <v>0</v>
      </c>
      <c r="I7448" s="370">
        <v>44882</v>
      </c>
      <c r="J7448" s="370"/>
      <c r="K7448" s="374"/>
      <c r="L7448" s="365" t="s">
        <v>6576</v>
      </c>
      <c r="M7448" s="370">
        <v>44874</v>
      </c>
      <c r="N7448" s="365">
        <v>390</v>
      </c>
      <c r="O7448" s="365">
        <v>294</v>
      </c>
      <c r="P7448" s="365">
        <v>356</v>
      </c>
      <c r="Q7448" s="365"/>
      <c r="R7448" s="365"/>
      <c r="S7448" s="365"/>
      <c r="T7448" s="365"/>
      <c r="U7448" s="365"/>
      <c r="V7448" s="365"/>
      <c r="W7448" s="365"/>
      <c r="X7448" s="365"/>
      <c r="Y7448" s="379"/>
      <c r="Z7448" s="374"/>
      <c r="AA7448" s="374"/>
      <c r="AB7448" s="374"/>
      <c r="AC7448" s="1507">
        <f t="shared" si="2612"/>
        <v>845</v>
      </c>
      <c r="AD7448" s="1508">
        <f t="shared" si="2613"/>
        <v>226460</v>
      </c>
      <c r="AE7448" s="14">
        <f t="shared" si="2614"/>
        <v>-1500.5666666666666</v>
      </c>
      <c r="AF7448" s="14">
        <f t="shared" si="2615"/>
        <v>346.66666666666669</v>
      </c>
      <c r="AG7448" s="14">
        <f t="shared" si="2616"/>
        <v>2.4375</v>
      </c>
      <c r="AH7448" s="14">
        <f t="shared" si="2617"/>
        <v>1503.0041666666666</v>
      </c>
      <c r="AI7448" s="14">
        <f t="shared" si="2618"/>
        <v>521041.44444444444</v>
      </c>
      <c r="AJ7448" s="374"/>
    </row>
    <row r="7449" spans="1:36" ht="62.25" customHeight="1">
      <c r="A7449" s="421"/>
      <c r="B7449" s="366" t="s">
        <v>8163</v>
      </c>
      <c r="C7449" s="365" t="s">
        <v>66</v>
      </c>
      <c r="D7449" s="368">
        <v>33.58</v>
      </c>
      <c r="E7449" s="365">
        <v>0</v>
      </c>
      <c r="F7449" s="368">
        <v>0</v>
      </c>
      <c r="G7449" s="365">
        <v>1</v>
      </c>
      <c r="H7449" s="365">
        <f t="shared" si="2611"/>
        <v>33.58</v>
      </c>
      <c r="I7449" s="370">
        <v>44956</v>
      </c>
      <c r="J7449" s="370"/>
      <c r="K7449" s="374"/>
      <c r="L7449" s="365"/>
      <c r="M7449" s="370"/>
      <c r="N7449" s="365">
        <v>0</v>
      </c>
      <c r="O7449" s="365">
        <v>0</v>
      </c>
      <c r="P7449" s="365">
        <v>0</v>
      </c>
      <c r="Q7449" s="365"/>
      <c r="R7449" s="365"/>
      <c r="S7449" s="365"/>
      <c r="T7449" s="365"/>
      <c r="U7449" s="365"/>
      <c r="V7449" s="365"/>
      <c r="W7449" s="365"/>
      <c r="X7449" s="365"/>
      <c r="Y7449" s="379"/>
      <c r="Z7449" s="374"/>
      <c r="AA7449" s="374"/>
      <c r="AB7449" s="374"/>
      <c r="AC7449" s="1507">
        <f t="shared" si="2612"/>
        <v>1</v>
      </c>
      <c r="AD7449" s="1508">
        <f t="shared" si="2613"/>
        <v>33.58</v>
      </c>
      <c r="AE7449" s="14">
        <f t="shared" si="2614"/>
        <v>-1500.5666666666666</v>
      </c>
      <c r="AF7449" s="14">
        <f t="shared" si="2615"/>
        <v>0</v>
      </c>
      <c r="AG7449" s="14" t="e">
        <f t="shared" si="2616"/>
        <v>#DIV/0!</v>
      </c>
      <c r="AH7449" s="14" t="e">
        <f t="shared" si="2617"/>
        <v>#DIV/0!</v>
      </c>
      <c r="AI7449" s="14">
        <f t="shared" si="2618"/>
        <v>1</v>
      </c>
      <c r="AJ7449" s="374"/>
    </row>
    <row r="7450" spans="1:36" ht="55.5" customHeight="1">
      <c r="A7450" s="421"/>
      <c r="B7450" s="366" t="s">
        <v>4115</v>
      </c>
      <c r="C7450" s="365" t="s">
        <v>66</v>
      </c>
      <c r="D7450" s="368">
        <v>3.54</v>
      </c>
      <c r="E7450" s="365">
        <v>0</v>
      </c>
      <c r="F7450" s="368">
        <v>0</v>
      </c>
      <c r="G7450" s="365">
        <v>60</v>
      </c>
      <c r="H7450" s="365">
        <f t="shared" si="2611"/>
        <v>212.4</v>
      </c>
      <c r="I7450" s="370">
        <v>44956</v>
      </c>
      <c r="J7450" s="370">
        <v>46326</v>
      </c>
      <c r="K7450" s="374"/>
      <c r="L7450" s="365"/>
      <c r="M7450" s="370"/>
      <c r="N7450" s="365">
        <v>0</v>
      </c>
      <c r="O7450" s="365">
        <v>36</v>
      </c>
      <c r="P7450" s="365">
        <v>12</v>
      </c>
      <c r="Q7450" s="365"/>
      <c r="R7450" s="365"/>
      <c r="S7450" s="365"/>
      <c r="T7450" s="365"/>
      <c r="U7450" s="365"/>
      <c r="V7450" s="365"/>
      <c r="W7450" s="365"/>
      <c r="X7450" s="365"/>
      <c r="Y7450" s="379"/>
      <c r="Z7450" s="374"/>
      <c r="AA7450" s="374"/>
      <c r="AB7450" s="374"/>
      <c r="AC7450" s="1507">
        <f t="shared" si="2612"/>
        <v>12</v>
      </c>
      <c r="AD7450" s="1508">
        <f t="shared" si="2613"/>
        <v>42.480000000000004</v>
      </c>
      <c r="AE7450" s="14">
        <f t="shared" si="2614"/>
        <v>43.633333333333333</v>
      </c>
      <c r="AF7450" s="14">
        <f t="shared" si="2615"/>
        <v>16</v>
      </c>
      <c r="AG7450" s="14">
        <f t="shared" si="2616"/>
        <v>0.75</v>
      </c>
      <c r="AH7450" s="14">
        <f t="shared" si="2617"/>
        <v>-42.883333333333333</v>
      </c>
      <c r="AI7450" s="14">
        <f t="shared" si="2618"/>
        <v>-686.13333333333333</v>
      </c>
      <c r="AJ7450" s="374"/>
    </row>
    <row r="7451" spans="1:36" ht="30">
      <c r="A7451" s="421"/>
      <c r="B7451" s="366" t="s">
        <v>9552</v>
      </c>
      <c r="C7451" s="365" t="s">
        <v>65</v>
      </c>
      <c r="D7451" s="368">
        <v>274.26</v>
      </c>
      <c r="E7451" s="365">
        <v>0</v>
      </c>
      <c r="F7451" s="368">
        <v>0</v>
      </c>
      <c r="G7451" s="365">
        <v>50</v>
      </c>
      <c r="H7451" s="365">
        <f t="shared" si="2611"/>
        <v>13713</v>
      </c>
      <c r="I7451" s="370">
        <v>45007</v>
      </c>
      <c r="J7451" s="370">
        <v>45097</v>
      </c>
      <c r="K7451" s="374"/>
      <c r="L7451" s="365"/>
      <c r="M7451" s="370"/>
      <c r="N7451" s="365">
        <v>0</v>
      </c>
      <c r="O7451" s="365">
        <v>0</v>
      </c>
      <c r="P7451" s="365">
        <v>10</v>
      </c>
      <c r="Q7451" s="365"/>
      <c r="R7451" s="365"/>
      <c r="S7451" s="365"/>
      <c r="T7451" s="365"/>
      <c r="U7451" s="365"/>
      <c r="V7451" s="365"/>
      <c r="W7451" s="365"/>
      <c r="X7451" s="365"/>
      <c r="Y7451" s="379"/>
      <c r="Z7451" s="374"/>
      <c r="AA7451" s="374"/>
      <c r="AB7451" s="374"/>
      <c r="AC7451" s="1507">
        <f t="shared" si="2612"/>
        <v>40</v>
      </c>
      <c r="AD7451" s="1508">
        <f t="shared" si="2613"/>
        <v>10970.4</v>
      </c>
      <c r="AE7451" s="14">
        <f t="shared" si="2614"/>
        <v>2.6666666666666665</v>
      </c>
      <c r="AF7451" s="14">
        <f t="shared" si="2615"/>
        <v>3.3333333333333335</v>
      </c>
      <c r="AG7451" s="14">
        <f t="shared" si="2616"/>
        <v>12</v>
      </c>
      <c r="AH7451" s="14">
        <f t="shared" si="2617"/>
        <v>9.3333333333333339</v>
      </c>
      <c r="AI7451" s="14">
        <f t="shared" si="2618"/>
        <v>31.111111111111111</v>
      </c>
      <c r="AJ7451" s="374"/>
    </row>
    <row r="7452" spans="1:36" ht="45">
      <c r="A7452" s="421"/>
      <c r="B7452" s="366" t="s">
        <v>9877</v>
      </c>
      <c r="C7452" s="365" t="s">
        <v>65</v>
      </c>
      <c r="D7452" s="368">
        <v>533.91999999999996</v>
      </c>
      <c r="E7452" s="365">
        <v>0</v>
      </c>
      <c r="F7452" s="368">
        <v>0</v>
      </c>
      <c r="G7452" s="365">
        <v>24</v>
      </c>
      <c r="H7452" s="365">
        <f t="shared" si="2611"/>
        <v>12814.079999999998</v>
      </c>
      <c r="I7452" s="370">
        <v>45007</v>
      </c>
      <c r="J7452" s="370">
        <v>45034</v>
      </c>
      <c r="K7452" s="374"/>
      <c r="L7452" s="365"/>
      <c r="M7452" s="370"/>
      <c r="N7452" s="365">
        <v>0</v>
      </c>
      <c r="O7452" s="365">
        <v>0</v>
      </c>
      <c r="P7452" s="365">
        <v>12</v>
      </c>
      <c r="Q7452" s="365"/>
      <c r="R7452" s="365"/>
      <c r="S7452" s="365"/>
      <c r="T7452" s="365"/>
      <c r="U7452" s="365"/>
      <c r="V7452" s="365"/>
      <c r="W7452" s="365"/>
      <c r="X7452" s="365"/>
      <c r="Y7452" s="379"/>
      <c r="Z7452" s="374"/>
      <c r="AA7452" s="374"/>
      <c r="AB7452" s="374"/>
      <c r="AC7452" s="1507">
        <f t="shared" si="2612"/>
        <v>12</v>
      </c>
      <c r="AD7452" s="1508">
        <f t="shared" si="2613"/>
        <v>6407.0399999999991</v>
      </c>
      <c r="AE7452" s="14">
        <f t="shared" si="2614"/>
        <v>0.56666666666666665</v>
      </c>
      <c r="AF7452" s="14">
        <f t="shared" si="2615"/>
        <v>4</v>
      </c>
      <c r="AG7452" s="14">
        <f t="shared" si="2616"/>
        <v>3</v>
      </c>
      <c r="AH7452" s="14">
        <f t="shared" si="2617"/>
        <v>2.4333333333333336</v>
      </c>
      <c r="AI7452" s="14">
        <f t="shared" si="2618"/>
        <v>9.7333333333333343</v>
      </c>
      <c r="AJ7452" s="374"/>
    </row>
    <row r="7453" spans="1:36" ht="15.75">
      <c r="A7453" s="421"/>
      <c r="B7453" s="366" t="s">
        <v>8900</v>
      </c>
      <c r="C7453" s="365" t="s">
        <v>143</v>
      </c>
      <c r="D7453" s="391">
        <v>40.912039999999998</v>
      </c>
      <c r="E7453" s="365">
        <v>0</v>
      </c>
      <c r="F7453" s="368">
        <v>0</v>
      </c>
      <c r="G7453" s="365">
        <v>4</v>
      </c>
      <c r="H7453" s="365">
        <f t="shared" si="2611"/>
        <v>163.64815999999999</v>
      </c>
      <c r="I7453" s="370">
        <v>45007</v>
      </c>
      <c r="J7453" s="370">
        <v>45260</v>
      </c>
      <c r="K7453" s="374"/>
      <c r="L7453" s="365"/>
      <c r="M7453" s="370"/>
      <c r="N7453" s="365">
        <v>0</v>
      </c>
      <c r="O7453" s="365">
        <v>0</v>
      </c>
      <c r="P7453" s="365">
        <v>2</v>
      </c>
      <c r="Q7453" s="365"/>
      <c r="R7453" s="365"/>
      <c r="S7453" s="365"/>
      <c r="T7453" s="365"/>
      <c r="U7453" s="365"/>
      <c r="V7453" s="365"/>
      <c r="W7453" s="365"/>
      <c r="X7453" s="365"/>
      <c r="Y7453" s="379"/>
      <c r="Z7453" s="374"/>
      <c r="AA7453" s="374"/>
      <c r="AB7453" s="374"/>
      <c r="AC7453" s="1507">
        <f t="shared" si="2612"/>
        <v>2</v>
      </c>
      <c r="AD7453" s="1508">
        <f t="shared" si="2613"/>
        <v>81.824079999999995</v>
      </c>
      <c r="AE7453" s="14">
        <f t="shared" si="2614"/>
        <v>8.1</v>
      </c>
      <c r="AF7453" s="14">
        <f t="shared" si="2615"/>
        <v>0.66666666666666663</v>
      </c>
      <c r="AG7453" s="14">
        <f t="shared" si="2616"/>
        <v>3</v>
      </c>
      <c r="AH7453" s="14">
        <f t="shared" si="2617"/>
        <v>-5.0999999999999996</v>
      </c>
      <c r="AI7453" s="14">
        <f t="shared" si="2618"/>
        <v>-3.3999999999999995</v>
      </c>
      <c r="AJ7453" s="374"/>
    </row>
    <row r="7454" spans="1:36" ht="15.75" customHeight="1">
      <c r="A7454" s="421"/>
      <c r="B7454" s="366" t="s">
        <v>8901</v>
      </c>
      <c r="C7454" s="365" t="s">
        <v>66</v>
      </c>
      <c r="D7454" s="391">
        <v>3.5398399999999999</v>
      </c>
      <c r="E7454" s="365">
        <v>0</v>
      </c>
      <c r="F7454" s="368">
        <v>0</v>
      </c>
      <c r="G7454" s="365">
        <v>20</v>
      </c>
      <c r="H7454" s="365">
        <f t="shared" si="2611"/>
        <v>70.79679999999999</v>
      </c>
      <c r="I7454" s="370">
        <v>45007</v>
      </c>
      <c r="J7454" s="370">
        <v>46326</v>
      </c>
      <c r="K7454" s="374"/>
      <c r="L7454" s="365"/>
      <c r="M7454" s="370"/>
      <c r="N7454" s="365">
        <v>0</v>
      </c>
      <c r="O7454" s="365">
        <v>0</v>
      </c>
      <c r="P7454" s="365">
        <v>8</v>
      </c>
      <c r="Q7454" s="365"/>
      <c r="R7454" s="365"/>
      <c r="S7454" s="365"/>
      <c r="T7454" s="365"/>
      <c r="U7454" s="365"/>
      <c r="V7454" s="365"/>
      <c r="W7454" s="365"/>
      <c r="X7454" s="365"/>
      <c r="Y7454" s="379"/>
      <c r="Z7454" s="374"/>
      <c r="AA7454" s="374"/>
      <c r="AB7454" s="374"/>
      <c r="AC7454" s="1507">
        <f t="shared" si="2612"/>
        <v>12</v>
      </c>
      <c r="AD7454" s="1508">
        <f t="shared" si="2613"/>
        <v>42.478079999999999</v>
      </c>
      <c r="AE7454" s="14">
        <f t="shared" si="2614"/>
        <v>43.633333333333333</v>
      </c>
      <c r="AF7454" s="14">
        <f t="shared" si="2615"/>
        <v>2.6666666666666665</v>
      </c>
      <c r="AG7454" s="14">
        <f t="shared" si="2616"/>
        <v>4.5</v>
      </c>
      <c r="AH7454" s="14">
        <f t="shared" si="2617"/>
        <v>-39.133333333333333</v>
      </c>
      <c r="AI7454" s="14">
        <f t="shared" si="2618"/>
        <v>-104.35555555555555</v>
      </c>
      <c r="AJ7454" s="374"/>
    </row>
    <row r="7455" spans="1:36" ht="15.75">
      <c r="A7455" s="421"/>
      <c r="B7455" s="366" t="s">
        <v>8902</v>
      </c>
      <c r="C7455" s="365" t="s">
        <v>66</v>
      </c>
      <c r="D7455" s="391">
        <v>33.584600000000002</v>
      </c>
      <c r="E7455" s="365">
        <v>0</v>
      </c>
      <c r="F7455" s="368">
        <v>0</v>
      </c>
      <c r="G7455" s="365">
        <v>1</v>
      </c>
      <c r="H7455" s="365">
        <f t="shared" si="2611"/>
        <v>33.584600000000002</v>
      </c>
      <c r="I7455" s="370">
        <v>45007</v>
      </c>
      <c r="J7455" s="370"/>
      <c r="K7455" s="374"/>
      <c r="L7455" s="365"/>
      <c r="M7455" s="370"/>
      <c r="N7455" s="365">
        <v>0</v>
      </c>
      <c r="O7455" s="365">
        <v>0</v>
      </c>
      <c r="P7455" s="365">
        <v>0</v>
      </c>
      <c r="Q7455" s="365"/>
      <c r="R7455" s="365"/>
      <c r="S7455" s="365"/>
      <c r="T7455" s="365"/>
      <c r="U7455" s="365"/>
      <c r="V7455" s="365"/>
      <c r="W7455" s="365"/>
      <c r="X7455" s="365"/>
      <c r="Y7455" s="379"/>
      <c r="Z7455" s="374"/>
      <c r="AA7455" s="374"/>
      <c r="AB7455" s="374"/>
      <c r="AC7455" s="1507">
        <f t="shared" si="2612"/>
        <v>1</v>
      </c>
      <c r="AD7455" s="1508">
        <f t="shared" si="2613"/>
        <v>33.584600000000002</v>
      </c>
      <c r="AE7455" s="14">
        <f t="shared" si="2614"/>
        <v>-1500.5666666666666</v>
      </c>
      <c r="AF7455" s="14">
        <f t="shared" si="2615"/>
        <v>0</v>
      </c>
      <c r="AG7455" s="14" t="e">
        <f t="shared" si="2616"/>
        <v>#DIV/0!</v>
      </c>
      <c r="AH7455" s="14" t="e">
        <f t="shared" si="2617"/>
        <v>#DIV/0!</v>
      </c>
      <c r="AI7455" s="14">
        <f t="shared" si="2618"/>
        <v>1</v>
      </c>
      <c r="AJ7455" s="374"/>
    </row>
    <row r="7456" spans="1:36" ht="20.25" customHeight="1">
      <c r="A7456" s="421"/>
      <c r="B7456" s="4721" t="s">
        <v>20</v>
      </c>
      <c r="C7456" s="4722"/>
      <c r="D7456" s="4722"/>
      <c r="E7456" s="4722"/>
      <c r="F7456" s="4722"/>
      <c r="G7456" s="4722"/>
      <c r="H7456" s="4722"/>
      <c r="I7456" s="4722"/>
      <c r="J7456" s="4722"/>
      <c r="K7456" s="4722"/>
      <c r="L7456" s="4722"/>
      <c r="M7456" s="4722"/>
      <c r="N7456" s="4722"/>
      <c r="O7456" s="4722"/>
      <c r="P7456" s="4722"/>
      <c r="Q7456" s="4722"/>
      <c r="R7456" s="4722"/>
      <c r="S7456" s="4722"/>
      <c r="T7456" s="4722"/>
      <c r="U7456" s="4722"/>
      <c r="V7456" s="4722"/>
      <c r="W7456" s="4722"/>
      <c r="X7456" s="4722"/>
      <c r="Y7456" s="4722"/>
      <c r="Z7456" s="4722"/>
      <c r="AA7456" s="4722"/>
      <c r="AB7456" s="4722"/>
      <c r="AC7456" s="4722"/>
      <c r="AD7456" s="4722"/>
      <c r="AE7456" s="4722"/>
      <c r="AF7456" s="4722"/>
      <c r="AG7456" s="4722"/>
      <c r="AH7456" s="4722"/>
      <c r="AI7456" s="4722"/>
      <c r="AJ7456" s="4723"/>
    </row>
    <row r="7457" spans="1:36">
      <c r="A7457" s="421"/>
      <c r="B7457" s="4721" t="s">
        <v>1861</v>
      </c>
      <c r="C7457" s="4722"/>
      <c r="D7457" s="4722"/>
      <c r="E7457" s="4722"/>
      <c r="F7457" s="4722"/>
      <c r="G7457" s="4722"/>
      <c r="H7457" s="4722"/>
      <c r="I7457" s="4722"/>
      <c r="J7457" s="4722"/>
      <c r="K7457" s="4722"/>
      <c r="L7457" s="4722"/>
      <c r="M7457" s="4722"/>
      <c r="N7457" s="4722"/>
      <c r="O7457" s="4722"/>
      <c r="P7457" s="4722"/>
      <c r="Q7457" s="4722"/>
      <c r="R7457" s="4722"/>
      <c r="S7457" s="4722"/>
      <c r="T7457" s="4722"/>
      <c r="U7457" s="4722"/>
      <c r="V7457" s="4722"/>
      <c r="W7457" s="4722"/>
      <c r="X7457" s="4722"/>
      <c r="Y7457" s="4722"/>
      <c r="Z7457" s="4722"/>
      <c r="AA7457" s="4722"/>
      <c r="AB7457" s="4722"/>
      <c r="AC7457" s="4722"/>
      <c r="AD7457" s="4722"/>
      <c r="AE7457" s="4722"/>
      <c r="AF7457" s="4722"/>
      <c r="AG7457" s="4722"/>
      <c r="AH7457" s="4722"/>
      <c r="AI7457" s="4722"/>
      <c r="AJ7457" s="4723"/>
    </row>
    <row r="7458" spans="1:36" ht="15.75">
      <c r="A7458" s="421"/>
      <c r="B7458" s="365" t="s">
        <v>1933</v>
      </c>
      <c r="C7458" s="365" t="s">
        <v>66</v>
      </c>
      <c r="D7458" s="365">
        <v>12015.84</v>
      </c>
      <c r="E7458" s="365">
        <v>7</v>
      </c>
      <c r="F7458" s="368">
        <f t="shared" ref="F7458:F7488" si="2619">D7458*E7458</f>
        <v>84110.88</v>
      </c>
      <c r="G7458" s="365">
        <v>0</v>
      </c>
      <c r="H7458" s="365">
        <v>0</v>
      </c>
      <c r="I7458" s="370">
        <v>44057</v>
      </c>
      <c r="J7458" s="370">
        <v>45613</v>
      </c>
      <c r="K7458" s="374"/>
      <c r="L7458" s="375">
        <v>645</v>
      </c>
      <c r="M7458" s="370">
        <v>44006</v>
      </c>
      <c r="N7458" s="365">
        <v>0</v>
      </c>
      <c r="O7458" s="365">
        <v>0</v>
      </c>
      <c r="P7458" s="365">
        <v>1</v>
      </c>
      <c r="Q7458" s="365"/>
      <c r="R7458" s="365"/>
      <c r="S7458" s="365"/>
      <c r="T7458" s="365"/>
      <c r="U7458" s="365"/>
      <c r="V7458" s="365"/>
      <c r="W7458" s="365"/>
      <c r="X7458" s="365"/>
      <c r="Y7458" s="379"/>
      <c r="Z7458" s="374"/>
      <c r="AA7458" s="374"/>
      <c r="AB7458" s="374"/>
      <c r="AC7458" s="1507">
        <f t="shared" ref="AC7458:AC7502" si="2620">E7458+G7458-N7458-O7458-AA7458-P7458-Q7458-R7458-S7458-T7458-U7458-V7458-W7458-X7458-Y7458</f>
        <v>6</v>
      </c>
      <c r="AD7458" s="1508">
        <f t="shared" ref="AD7458:AD7502" si="2621">D7458*AC7458</f>
        <v>72095.040000000008</v>
      </c>
      <c r="AE7458" s="14">
        <f t="shared" ref="AE7458:AE7502" si="2622">(J7458-"01.04.2023")/30</f>
        <v>19.866666666666667</v>
      </c>
      <c r="AF7458" s="14">
        <f t="shared" ref="AF7458:AF7502" si="2623">(N7458+O7458+P7458+Q7458+R7458+S7458+T7458+U7458+V7458+W7458+X7458+Y7458)/3</f>
        <v>0.33333333333333331</v>
      </c>
      <c r="AG7458" s="14">
        <f t="shared" ref="AG7458:AG7502" si="2624">AC7458/AF7458</f>
        <v>18</v>
      </c>
      <c r="AH7458" s="14">
        <f t="shared" ref="AH7458:AH7502" si="2625">AG7458-AE7458</f>
        <v>-1.8666666666666671</v>
      </c>
      <c r="AI7458" s="14">
        <f t="shared" ref="AI7458:AI7502" si="2626">AC7458-(AE7458*AF7458)</f>
        <v>-0.62222222222222179</v>
      </c>
      <c r="AJ7458" s="374"/>
    </row>
    <row r="7459" spans="1:36" ht="15.75">
      <c r="A7459" s="421"/>
      <c r="B7459" s="365" t="s">
        <v>1934</v>
      </c>
      <c r="C7459" s="365" t="s">
        <v>66</v>
      </c>
      <c r="D7459" s="365">
        <v>30707.16</v>
      </c>
      <c r="E7459" s="365">
        <v>1</v>
      </c>
      <c r="F7459" s="368">
        <f t="shared" si="2619"/>
        <v>30707.16</v>
      </c>
      <c r="G7459" s="365">
        <v>0</v>
      </c>
      <c r="H7459" s="365">
        <v>0</v>
      </c>
      <c r="I7459" s="370">
        <v>43936</v>
      </c>
      <c r="J7459" s="370">
        <v>45046</v>
      </c>
      <c r="K7459" s="374"/>
      <c r="L7459" s="375">
        <v>323</v>
      </c>
      <c r="M7459" s="370">
        <v>43907</v>
      </c>
      <c r="N7459" s="365">
        <v>0</v>
      </c>
      <c r="O7459" s="365">
        <v>0</v>
      </c>
      <c r="P7459" s="365">
        <v>0</v>
      </c>
      <c r="Q7459" s="365"/>
      <c r="R7459" s="365"/>
      <c r="S7459" s="365"/>
      <c r="T7459" s="365"/>
      <c r="U7459" s="365"/>
      <c r="V7459" s="365"/>
      <c r="W7459" s="365"/>
      <c r="X7459" s="365"/>
      <c r="Y7459" s="379"/>
      <c r="Z7459" s="374"/>
      <c r="AA7459" s="374"/>
      <c r="AB7459" s="374"/>
      <c r="AC7459" s="1507">
        <f t="shared" si="2620"/>
        <v>1</v>
      </c>
      <c r="AD7459" s="1508">
        <f t="shared" si="2621"/>
        <v>30707.16</v>
      </c>
      <c r="AE7459" s="14">
        <f t="shared" si="2622"/>
        <v>0.96666666666666667</v>
      </c>
      <c r="AF7459" s="14">
        <f t="shared" si="2623"/>
        <v>0</v>
      </c>
      <c r="AG7459" s="14" t="e">
        <f t="shared" si="2624"/>
        <v>#DIV/0!</v>
      </c>
      <c r="AH7459" s="14" t="e">
        <f t="shared" si="2625"/>
        <v>#DIV/0!</v>
      </c>
      <c r="AI7459" s="14">
        <f t="shared" si="2626"/>
        <v>1</v>
      </c>
      <c r="AJ7459" s="374"/>
    </row>
    <row r="7460" spans="1:36" ht="15.75">
      <c r="A7460" s="421"/>
      <c r="B7460" s="365" t="s">
        <v>1934</v>
      </c>
      <c r="C7460" s="365" t="s">
        <v>66</v>
      </c>
      <c r="D7460" s="365">
        <v>30707.16</v>
      </c>
      <c r="E7460" s="365">
        <v>1</v>
      </c>
      <c r="F7460" s="368">
        <f t="shared" si="2619"/>
        <v>30707.16</v>
      </c>
      <c r="G7460" s="365">
        <v>0</v>
      </c>
      <c r="H7460" s="365">
        <v>0</v>
      </c>
      <c r="I7460" s="370">
        <v>43936</v>
      </c>
      <c r="J7460" s="370">
        <v>45046</v>
      </c>
      <c r="K7460" s="374"/>
      <c r="L7460" s="375">
        <v>323</v>
      </c>
      <c r="M7460" s="370">
        <v>43907</v>
      </c>
      <c r="N7460" s="365">
        <v>0</v>
      </c>
      <c r="O7460" s="365">
        <v>0</v>
      </c>
      <c r="P7460" s="365">
        <v>0</v>
      </c>
      <c r="Q7460" s="365"/>
      <c r="R7460" s="365"/>
      <c r="S7460" s="365"/>
      <c r="T7460" s="365"/>
      <c r="U7460" s="365"/>
      <c r="V7460" s="365"/>
      <c r="W7460" s="365"/>
      <c r="X7460" s="365"/>
      <c r="Y7460" s="379"/>
      <c r="Z7460" s="374"/>
      <c r="AA7460" s="374"/>
      <c r="AB7460" s="374"/>
      <c r="AC7460" s="1507">
        <f t="shared" si="2620"/>
        <v>1</v>
      </c>
      <c r="AD7460" s="1508">
        <f t="shared" si="2621"/>
        <v>30707.16</v>
      </c>
      <c r="AE7460" s="14">
        <f t="shared" si="2622"/>
        <v>0.96666666666666667</v>
      </c>
      <c r="AF7460" s="14">
        <f t="shared" si="2623"/>
        <v>0</v>
      </c>
      <c r="AG7460" s="14" t="e">
        <f t="shared" si="2624"/>
        <v>#DIV/0!</v>
      </c>
      <c r="AH7460" s="14" t="e">
        <f t="shared" si="2625"/>
        <v>#DIV/0!</v>
      </c>
      <c r="AI7460" s="14">
        <f t="shared" si="2626"/>
        <v>1</v>
      </c>
      <c r="AJ7460" s="374"/>
    </row>
    <row r="7461" spans="1:36" ht="15.75">
      <c r="A7461" s="421"/>
      <c r="B7461" s="365" t="s">
        <v>4783</v>
      </c>
      <c r="C7461" s="365" t="s">
        <v>66</v>
      </c>
      <c r="D7461" s="365">
        <v>772.67</v>
      </c>
      <c r="E7461" s="365">
        <v>7</v>
      </c>
      <c r="F7461" s="368">
        <f t="shared" si="2619"/>
        <v>5408.69</v>
      </c>
      <c r="G7461" s="365">
        <v>0</v>
      </c>
      <c r="H7461" s="365">
        <f t="shared" ref="H7461:H7473" si="2627">G7461*D7461</f>
        <v>0</v>
      </c>
      <c r="I7461" s="370">
        <v>44788</v>
      </c>
      <c r="J7461" s="370">
        <v>45296</v>
      </c>
      <c r="K7461" s="374"/>
      <c r="L7461" s="375" t="s">
        <v>4784</v>
      </c>
      <c r="M7461" s="370">
        <v>44771</v>
      </c>
      <c r="N7461" s="365">
        <v>0</v>
      </c>
      <c r="O7461" s="365">
        <v>1</v>
      </c>
      <c r="P7461" s="365">
        <v>4</v>
      </c>
      <c r="Q7461" s="365"/>
      <c r="R7461" s="365"/>
      <c r="S7461" s="365"/>
      <c r="T7461" s="365"/>
      <c r="U7461" s="365"/>
      <c r="V7461" s="365"/>
      <c r="W7461" s="365"/>
      <c r="X7461" s="365"/>
      <c r="Y7461" s="379"/>
      <c r="Z7461" s="374"/>
      <c r="AA7461" s="374"/>
      <c r="AB7461" s="374"/>
      <c r="AC7461" s="1507">
        <f t="shared" si="2620"/>
        <v>2</v>
      </c>
      <c r="AD7461" s="1508">
        <f t="shared" si="2621"/>
        <v>1545.34</v>
      </c>
      <c r="AE7461" s="14">
        <f t="shared" si="2622"/>
        <v>9.3000000000000007</v>
      </c>
      <c r="AF7461" s="14">
        <f t="shared" si="2623"/>
        <v>1.6666666666666667</v>
      </c>
      <c r="AG7461" s="14">
        <f t="shared" si="2624"/>
        <v>1.2</v>
      </c>
      <c r="AH7461" s="14">
        <f t="shared" si="2625"/>
        <v>-8.1000000000000014</v>
      </c>
      <c r="AI7461" s="14">
        <f t="shared" si="2626"/>
        <v>-13.500000000000002</v>
      </c>
      <c r="AJ7461" s="374"/>
    </row>
    <row r="7462" spans="1:36" ht="27" customHeight="1">
      <c r="A7462" s="421"/>
      <c r="B7462" s="365" t="s">
        <v>4785</v>
      </c>
      <c r="C7462" s="365" t="s">
        <v>66</v>
      </c>
      <c r="D7462" s="365">
        <v>772.67</v>
      </c>
      <c r="E7462" s="365">
        <v>63</v>
      </c>
      <c r="F7462" s="368">
        <f t="shared" si="2619"/>
        <v>48678.21</v>
      </c>
      <c r="G7462" s="365">
        <v>0</v>
      </c>
      <c r="H7462" s="365">
        <f t="shared" si="2627"/>
        <v>0</v>
      </c>
      <c r="I7462" s="370">
        <v>44788</v>
      </c>
      <c r="J7462" s="370">
        <v>45318</v>
      </c>
      <c r="K7462" s="374"/>
      <c r="L7462" s="375" t="s">
        <v>4784</v>
      </c>
      <c r="M7462" s="370">
        <v>44771</v>
      </c>
      <c r="N7462" s="365">
        <v>10</v>
      </c>
      <c r="O7462" s="365">
        <v>9</v>
      </c>
      <c r="P7462" s="365">
        <v>12</v>
      </c>
      <c r="Q7462" s="365"/>
      <c r="R7462" s="365"/>
      <c r="S7462" s="365"/>
      <c r="T7462" s="365"/>
      <c r="U7462" s="365"/>
      <c r="V7462" s="365"/>
      <c r="W7462" s="365"/>
      <c r="X7462" s="365"/>
      <c r="Y7462" s="379"/>
      <c r="Z7462" s="374"/>
      <c r="AA7462" s="374"/>
      <c r="AB7462" s="374"/>
      <c r="AC7462" s="1507">
        <f t="shared" si="2620"/>
        <v>32</v>
      </c>
      <c r="AD7462" s="1508">
        <f t="shared" si="2621"/>
        <v>24725.439999999999</v>
      </c>
      <c r="AE7462" s="14">
        <f t="shared" si="2622"/>
        <v>10.033333333333333</v>
      </c>
      <c r="AF7462" s="14">
        <f t="shared" si="2623"/>
        <v>10.333333333333334</v>
      </c>
      <c r="AG7462" s="14">
        <f t="shared" si="2624"/>
        <v>3.096774193548387</v>
      </c>
      <c r="AH7462" s="14">
        <f t="shared" si="2625"/>
        <v>-6.9365591397849462</v>
      </c>
      <c r="AI7462" s="14">
        <f t="shared" si="2626"/>
        <v>-71.677777777777777</v>
      </c>
      <c r="AJ7462" s="374"/>
    </row>
    <row r="7463" spans="1:36" ht="23.25" customHeight="1">
      <c r="A7463" s="421"/>
      <c r="B7463" s="365" t="s">
        <v>4786</v>
      </c>
      <c r="C7463" s="365" t="s">
        <v>66</v>
      </c>
      <c r="D7463" s="365">
        <v>772.67</v>
      </c>
      <c r="E7463" s="365">
        <v>15</v>
      </c>
      <c r="F7463" s="368">
        <f t="shared" si="2619"/>
        <v>11590.05</v>
      </c>
      <c r="G7463" s="365">
        <v>0</v>
      </c>
      <c r="H7463" s="365">
        <f t="shared" si="2627"/>
        <v>0</v>
      </c>
      <c r="I7463" s="370">
        <v>44788</v>
      </c>
      <c r="J7463" s="370">
        <v>45297</v>
      </c>
      <c r="K7463" s="374"/>
      <c r="L7463" s="375" t="s">
        <v>4784</v>
      </c>
      <c r="M7463" s="370">
        <v>44771</v>
      </c>
      <c r="N7463" s="365">
        <v>4</v>
      </c>
      <c r="O7463" s="365">
        <v>6</v>
      </c>
      <c r="P7463" s="365">
        <v>4</v>
      </c>
      <c r="Q7463" s="365"/>
      <c r="R7463" s="365"/>
      <c r="S7463" s="365"/>
      <c r="T7463" s="365"/>
      <c r="U7463" s="365"/>
      <c r="V7463" s="365"/>
      <c r="W7463" s="365"/>
      <c r="X7463" s="365"/>
      <c r="Y7463" s="379"/>
      <c r="Z7463" s="374"/>
      <c r="AA7463" s="374"/>
      <c r="AB7463" s="374"/>
      <c r="AC7463" s="1507">
        <f t="shared" si="2620"/>
        <v>1</v>
      </c>
      <c r="AD7463" s="1508">
        <f t="shared" si="2621"/>
        <v>772.67</v>
      </c>
      <c r="AE7463" s="14">
        <f t="shared" si="2622"/>
        <v>9.3333333333333339</v>
      </c>
      <c r="AF7463" s="14">
        <f t="shared" si="2623"/>
        <v>4.666666666666667</v>
      </c>
      <c r="AG7463" s="14">
        <f t="shared" si="2624"/>
        <v>0.21428571428571427</v>
      </c>
      <c r="AH7463" s="14">
        <f t="shared" si="2625"/>
        <v>-9.1190476190476204</v>
      </c>
      <c r="AI7463" s="14">
        <f t="shared" si="2626"/>
        <v>-42.555555555555564</v>
      </c>
      <c r="AJ7463" s="374"/>
    </row>
    <row r="7464" spans="1:36" ht="36.75" customHeight="1">
      <c r="A7464" s="421"/>
      <c r="B7464" s="365" t="s">
        <v>4787</v>
      </c>
      <c r="C7464" s="365" t="s">
        <v>66</v>
      </c>
      <c r="D7464" s="365">
        <v>772.67</v>
      </c>
      <c r="E7464" s="365">
        <v>41</v>
      </c>
      <c r="F7464" s="368">
        <f t="shared" si="2619"/>
        <v>31679.469999999998</v>
      </c>
      <c r="G7464" s="365">
        <v>0</v>
      </c>
      <c r="H7464" s="365">
        <f t="shared" si="2627"/>
        <v>0</v>
      </c>
      <c r="I7464" s="370">
        <v>44788</v>
      </c>
      <c r="J7464" s="370">
        <v>45296</v>
      </c>
      <c r="K7464" s="374"/>
      <c r="L7464" s="375" t="s">
        <v>4784</v>
      </c>
      <c r="M7464" s="370">
        <v>44771</v>
      </c>
      <c r="N7464" s="365">
        <v>1</v>
      </c>
      <c r="O7464" s="365">
        <v>1</v>
      </c>
      <c r="P7464" s="365">
        <v>12</v>
      </c>
      <c r="Q7464" s="365"/>
      <c r="R7464" s="365"/>
      <c r="S7464" s="365"/>
      <c r="T7464" s="365"/>
      <c r="U7464" s="365"/>
      <c r="V7464" s="365"/>
      <c r="W7464" s="365"/>
      <c r="X7464" s="365"/>
      <c r="Y7464" s="379"/>
      <c r="Z7464" s="374"/>
      <c r="AA7464" s="374"/>
      <c r="AB7464" s="374"/>
      <c r="AC7464" s="1507">
        <f t="shared" si="2620"/>
        <v>27</v>
      </c>
      <c r="AD7464" s="1508">
        <f t="shared" si="2621"/>
        <v>20862.09</v>
      </c>
      <c r="AE7464" s="14">
        <f t="shared" si="2622"/>
        <v>9.3000000000000007</v>
      </c>
      <c r="AF7464" s="14">
        <f t="shared" si="2623"/>
        <v>4.666666666666667</v>
      </c>
      <c r="AG7464" s="14">
        <f t="shared" si="2624"/>
        <v>5.7857142857142856</v>
      </c>
      <c r="AH7464" s="14">
        <f t="shared" si="2625"/>
        <v>-3.5142857142857151</v>
      </c>
      <c r="AI7464" s="14">
        <f t="shared" si="2626"/>
        <v>-16.400000000000006</v>
      </c>
      <c r="AJ7464" s="374"/>
    </row>
    <row r="7465" spans="1:36" ht="36.75" customHeight="1">
      <c r="A7465" s="421"/>
      <c r="B7465" s="365" t="s">
        <v>4788</v>
      </c>
      <c r="C7465" s="365" t="s">
        <v>66</v>
      </c>
      <c r="D7465" s="365">
        <v>772.67</v>
      </c>
      <c r="E7465" s="365">
        <v>22</v>
      </c>
      <c r="F7465" s="368">
        <f t="shared" si="2619"/>
        <v>16998.739999999998</v>
      </c>
      <c r="G7465" s="365">
        <v>0</v>
      </c>
      <c r="H7465" s="368">
        <f t="shared" si="2627"/>
        <v>0</v>
      </c>
      <c r="I7465" s="370">
        <v>44788</v>
      </c>
      <c r="J7465" s="370">
        <v>45214</v>
      </c>
      <c r="K7465" s="374"/>
      <c r="L7465" s="375" t="s">
        <v>4784</v>
      </c>
      <c r="M7465" s="370">
        <v>44771</v>
      </c>
      <c r="N7465" s="365">
        <v>2</v>
      </c>
      <c r="O7465" s="365">
        <v>4</v>
      </c>
      <c r="P7465" s="365">
        <v>6</v>
      </c>
      <c r="Q7465" s="365"/>
      <c r="R7465" s="365"/>
      <c r="S7465" s="365"/>
      <c r="T7465" s="365"/>
      <c r="U7465" s="365"/>
      <c r="V7465" s="365"/>
      <c r="W7465" s="365"/>
      <c r="X7465" s="365"/>
      <c r="Y7465" s="379"/>
      <c r="Z7465" s="374"/>
      <c r="AA7465" s="374"/>
      <c r="AB7465" s="374"/>
      <c r="AC7465" s="1507">
        <f t="shared" si="2620"/>
        <v>10</v>
      </c>
      <c r="AD7465" s="1508">
        <f t="shared" si="2621"/>
        <v>7726.7</v>
      </c>
      <c r="AE7465" s="14">
        <f t="shared" si="2622"/>
        <v>6.5666666666666664</v>
      </c>
      <c r="AF7465" s="14">
        <f t="shared" si="2623"/>
        <v>4</v>
      </c>
      <c r="AG7465" s="14">
        <f t="shared" si="2624"/>
        <v>2.5</v>
      </c>
      <c r="AH7465" s="14">
        <f t="shared" si="2625"/>
        <v>-4.0666666666666664</v>
      </c>
      <c r="AI7465" s="14">
        <f t="shared" si="2626"/>
        <v>-16.266666666666666</v>
      </c>
      <c r="AJ7465" s="374"/>
    </row>
    <row r="7466" spans="1:36" ht="15.75">
      <c r="A7466" s="421"/>
      <c r="B7466" s="365" t="s">
        <v>4789</v>
      </c>
      <c r="C7466" s="365" t="s">
        <v>66</v>
      </c>
      <c r="D7466" s="368">
        <v>797</v>
      </c>
      <c r="E7466" s="365">
        <v>54</v>
      </c>
      <c r="F7466" s="368">
        <f t="shared" si="2619"/>
        <v>43038</v>
      </c>
      <c r="G7466" s="365">
        <v>0</v>
      </c>
      <c r="H7466" s="368">
        <f t="shared" si="2627"/>
        <v>0</v>
      </c>
      <c r="I7466" s="370">
        <v>44788</v>
      </c>
      <c r="J7466" s="370">
        <v>46418</v>
      </c>
      <c r="K7466" s="374"/>
      <c r="L7466" s="375" t="s">
        <v>4790</v>
      </c>
      <c r="M7466" s="370">
        <v>44771</v>
      </c>
      <c r="N7466" s="365">
        <v>0</v>
      </c>
      <c r="O7466" s="365">
        <v>0</v>
      </c>
      <c r="P7466" s="365">
        <v>2</v>
      </c>
      <c r="Q7466" s="365"/>
      <c r="R7466" s="365"/>
      <c r="S7466" s="365"/>
      <c r="T7466" s="365"/>
      <c r="U7466" s="365"/>
      <c r="V7466" s="365"/>
      <c r="W7466" s="365"/>
      <c r="X7466" s="365"/>
      <c r="Y7466" s="379"/>
      <c r="Z7466" s="374"/>
      <c r="AA7466" s="374"/>
      <c r="AB7466" s="374"/>
      <c r="AC7466" s="1507">
        <f t="shared" si="2620"/>
        <v>52</v>
      </c>
      <c r="AD7466" s="1508">
        <f t="shared" si="2621"/>
        <v>41444</v>
      </c>
      <c r="AE7466" s="14">
        <f t="shared" si="2622"/>
        <v>46.7</v>
      </c>
      <c r="AF7466" s="14">
        <f t="shared" si="2623"/>
        <v>0.66666666666666663</v>
      </c>
      <c r="AG7466" s="14">
        <f t="shared" si="2624"/>
        <v>78</v>
      </c>
      <c r="AH7466" s="14">
        <f t="shared" si="2625"/>
        <v>31.299999999999997</v>
      </c>
      <c r="AI7466" s="14">
        <f t="shared" si="2626"/>
        <v>20.866666666666667</v>
      </c>
      <c r="AJ7466" s="374"/>
    </row>
    <row r="7467" spans="1:36" ht="18.75" customHeight="1">
      <c r="A7467" s="421"/>
      <c r="B7467" s="365" t="s">
        <v>4791</v>
      </c>
      <c r="C7467" s="365" t="s">
        <v>66</v>
      </c>
      <c r="D7467" s="368">
        <v>797</v>
      </c>
      <c r="E7467" s="365">
        <v>29</v>
      </c>
      <c r="F7467" s="368">
        <f t="shared" si="2619"/>
        <v>23113</v>
      </c>
      <c r="G7467" s="365">
        <v>0</v>
      </c>
      <c r="H7467" s="368">
        <f t="shared" si="2627"/>
        <v>0</v>
      </c>
      <c r="I7467" s="370">
        <v>44788</v>
      </c>
      <c r="J7467" s="370">
        <v>46418</v>
      </c>
      <c r="K7467" s="374"/>
      <c r="L7467" s="375" t="s">
        <v>4790</v>
      </c>
      <c r="M7467" s="370">
        <v>44771</v>
      </c>
      <c r="N7467" s="365">
        <v>0</v>
      </c>
      <c r="O7467" s="365">
        <v>4</v>
      </c>
      <c r="P7467" s="365">
        <v>0</v>
      </c>
      <c r="Q7467" s="365"/>
      <c r="R7467" s="365"/>
      <c r="S7467" s="365"/>
      <c r="T7467" s="365"/>
      <c r="U7467" s="365"/>
      <c r="V7467" s="365"/>
      <c r="W7467" s="365"/>
      <c r="X7467" s="365"/>
      <c r="Y7467" s="379"/>
      <c r="Z7467" s="374"/>
      <c r="AA7467" s="374"/>
      <c r="AB7467" s="374"/>
      <c r="AC7467" s="1507">
        <f t="shared" si="2620"/>
        <v>25</v>
      </c>
      <c r="AD7467" s="1508">
        <f t="shared" si="2621"/>
        <v>19925</v>
      </c>
      <c r="AE7467" s="14">
        <f t="shared" si="2622"/>
        <v>46.7</v>
      </c>
      <c r="AF7467" s="14">
        <f t="shared" si="2623"/>
        <v>1.3333333333333333</v>
      </c>
      <c r="AG7467" s="14">
        <f t="shared" si="2624"/>
        <v>18.75</v>
      </c>
      <c r="AH7467" s="14">
        <f t="shared" si="2625"/>
        <v>-27.950000000000003</v>
      </c>
      <c r="AI7467" s="14">
        <f t="shared" si="2626"/>
        <v>-37.266666666666666</v>
      </c>
      <c r="AJ7467" s="374"/>
    </row>
    <row r="7468" spans="1:36" ht="15.75">
      <c r="A7468" s="421"/>
      <c r="B7468" s="365" t="s">
        <v>4792</v>
      </c>
      <c r="C7468" s="365" t="s">
        <v>66</v>
      </c>
      <c r="D7468" s="368">
        <v>797</v>
      </c>
      <c r="E7468" s="365">
        <v>18</v>
      </c>
      <c r="F7468" s="368">
        <f t="shared" si="2619"/>
        <v>14346</v>
      </c>
      <c r="G7468" s="365">
        <v>0</v>
      </c>
      <c r="H7468" s="368">
        <f t="shared" si="2627"/>
        <v>0</v>
      </c>
      <c r="I7468" s="370">
        <v>44788</v>
      </c>
      <c r="J7468" s="370">
        <v>46418</v>
      </c>
      <c r="K7468" s="374"/>
      <c r="L7468" s="375" t="s">
        <v>4790</v>
      </c>
      <c r="M7468" s="370">
        <v>44771</v>
      </c>
      <c r="N7468" s="365">
        <v>1</v>
      </c>
      <c r="O7468" s="365">
        <v>6</v>
      </c>
      <c r="P7468" s="365">
        <v>7</v>
      </c>
      <c r="Q7468" s="365"/>
      <c r="R7468" s="365"/>
      <c r="S7468" s="365"/>
      <c r="T7468" s="365"/>
      <c r="U7468" s="365"/>
      <c r="V7468" s="365"/>
      <c r="W7468" s="365"/>
      <c r="X7468" s="365"/>
      <c r="Y7468" s="379"/>
      <c r="Z7468" s="374"/>
      <c r="AA7468" s="374"/>
      <c r="AB7468" s="374"/>
      <c r="AC7468" s="1507">
        <f t="shared" si="2620"/>
        <v>4</v>
      </c>
      <c r="AD7468" s="1508">
        <f t="shared" si="2621"/>
        <v>3188</v>
      </c>
      <c r="AE7468" s="14">
        <f t="shared" si="2622"/>
        <v>46.7</v>
      </c>
      <c r="AF7468" s="14">
        <f t="shared" si="2623"/>
        <v>4.666666666666667</v>
      </c>
      <c r="AG7468" s="14">
        <f t="shared" si="2624"/>
        <v>0.8571428571428571</v>
      </c>
      <c r="AH7468" s="14">
        <f t="shared" si="2625"/>
        <v>-45.842857142857149</v>
      </c>
      <c r="AI7468" s="14">
        <f t="shared" si="2626"/>
        <v>-213.93333333333337</v>
      </c>
      <c r="AJ7468" s="374"/>
    </row>
    <row r="7469" spans="1:36" ht="15.75">
      <c r="A7469" s="421"/>
      <c r="B7469" s="365" t="s">
        <v>4793</v>
      </c>
      <c r="C7469" s="365" t="s">
        <v>66</v>
      </c>
      <c r="D7469" s="368">
        <v>797</v>
      </c>
      <c r="E7469" s="365">
        <v>38</v>
      </c>
      <c r="F7469" s="368">
        <f t="shared" si="2619"/>
        <v>30286</v>
      </c>
      <c r="G7469" s="365">
        <v>0</v>
      </c>
      <c r="H7469" s="368">
        <f t="shared" si="2627"/>
        <v>0</v>
      </c>
      <c r="I7469" s="370">
        <v>44788</v>
      </c>
      <c r="J7469" s="370">
        <v>46418</v>
      </c>
      <c r="K7469" s="374"/>
      <c r="L7469" s="375" t="s">
        <v>4790</v>
      </c>
      <c r="M7469" s="370">
        <v>44771</v>
      </c>
      <c r="N7469" s="365">
        <v>2</v>
      </c>
      <c r="O7469" s="365">
        <v>1</v>
      </c>
      <c r="P7469" s="365">
        <v>3</v>
      </c>
      <c r="Q7469" s="365"/>
      <c r="R7469" s="365"/>
      <c r="S7469" s="365"/>
      <c r="T7469" s="365"/>
      <c r="U7469" s="365"/>
      <c r="V7469" s="365"/>
      <c r="W7469" s="365"/>
      <c r="X7469" s="365"/>
      <c r="Y7469" s="379"/>
      <c r="Z7469" s="374"/>
      <c r="AA7469" s="374"/>
      <c r="AB7469" s="374"/>
      <c r="AC7469" s="1507">
        <f t="shared" si="2620"/>
        <v>32</v>
      </c>
      <c r="AD7469" s="1508">
        <f t="shared" si="2621"/>
        <v>25504</v>
      </c>
      <c r="AE7469" s="14">
        <f t="shared" si="2622"/>
        <v>46.7</v>
      </c>
      <c r="AF7469" s="14">
        <f t="shared" si="2623"/>
        <v>2</v>
      </c>
      <c r="AG7469" s="14">
        <f t="shared" si="2624"/>
        <v>16</v>
      </c>
      <c r="AH7469" s="14">
        <f t="shared" si="2625"/>
        <v>-30.700000000000003</v>
      </c>
      <c r="AI7469" s="14">
        <f t="shared" si="2626"/>
        <v>-61.400000000000006</v>
      </c>
      <c r="AJ7469" s="374"/>
    </row>
    <row r="7470" spans="1:36" ht="15.75">
      <c r="A7470" s="421"/>
      <c r="B7470" s="365" t="s">
        <v>4794</v>
      </c>
      <c r="C7470" s="365" t="s">
        <v>66</v>
      </c>
      <c r="D7470" s="368">
        <v>5575</v>
      </c>
      <c r="E7470" s="365">
        <v>22</v>
      </c>
      <c r="F7470" s="368">
        <f t="shared" si="2619"/>
        <v>122650</v>
      </c>
      <c r="G7470" s="365">
        <v>0</v>
      </c>
      <c r="H7470" s="368">
        <f t="shared" si="2627"/>
        <v>0</v>
      </c>
      <c r="I7470" s="370">
        <v>44788</v>
      </c>
      <c r="J7470" s="370">
        <v>45734</v>
      </c>
      <c r="K7470" s="374"/>
      <c r="L7470" s="375" t="s">
        <v>4795</v>
      </c>
      <c r="M7470" s="370">
        <v>44777</v>
      </c>
      <c r="N7470" s="365">
        <v>2</v>
      </c>
      <c r="O7470" s="365">
        <v>2</v>
      </c>
      <c r="P7470" s="365">
        <v>5</v>
      </c>
      <c r="Q7470" s="365"/>
      <c r="R7470" s="365"/>
      <c r="S7470" s="365"/>
      <c r="T7470" s="365"/>
      <c r="U7470" s="365"/>
      <c r="V7470" s="365"/>
      <c r="W7470" s="365"/>
      <c r="X7470" s="365"/>
      <c r="Y7470" s="379"/>
      <c r="Z7470" s="374"/>
      <c r="AA7470" s="374"/>
      <c r="AB7470" s="374"/>
      <c r="AC7470" s="1507">
        <f t="shared" si="2620"/>
        <v>13</v>
      </c>
      <c r="AD7470" s="1508">
        <f t="shared" si="2621"/>
        <v>72475</v>
      </c>
      <c r="AE7470" s="14">
        <f t="shared" si="2622"/>
        <v>23.9</v>
      </c>
      <c r="AF7470" s="14">
        <f t="shared" si="2623"/>
        <v>3</v>
      </c>
      <c r="AG7470" s="14">
        <f t="shared" si="2624"/>
        <v>4.333333333333333</v>
      </c>
      <c r="AH7470" s="14">
        <f t="shared" si="2625"/>
        <v>-19.566666666666666</v>
      </c>
      <c r="AI7470" s="14">
        <f t="shared" si="2626"/>
        <v>-58.699999999999989</v>
      </c>
      <c r="AJ7470" s="374"/>
    </row>
    <row r="7471" spans="1:36" ht="15.75">
      <c r="A7471" s="421"/>
      <c r="B7471" s="365" t="s">
        <v>4796</v>
      </c>
      <c r="C7471" s="365" t="s">
        <v>66</v>
      </c>
      <c r="D7471" s="368">
        <v>13070</v>
      </c>
      <c r="E7471" s="365">
        <v>3</v>
      </c>
      <c r="F7471" s="368">
        <f t="shared" si="2619"/>
        <v>39210</v>
      </c>
      <c r="G7471" s="365">
        <v>0</v>
      </c>
      <c r="H7471" s="368">
        <f t="shared" si="2627"/>
        <v>0</v>
      </c>
      <c r="I7471" s="370">
        <v>44781</v>
      </c>
      <c r="J7471" s="370">
        <v>45317</v>
      </c>
      <c r="K7471" s="374"/>
      <c r="L7471" s="375" t="s">
        <v>4797</v>
      </c>
      <c r="M7471" s="370">
        <v>44769</v>
      </c>
      <c r="N7471" s="365">
        <v>0</v>
      </c>
      <c r="O7471" s="365">
        <v>0</v>
      </c>
      <c r="P7471" s="365">
        <v>0</v>
      </c>
      <c r="Q7471" s="365"/>
      <c r="R7471" s="365"/>
      <c r="S7471" s="365"/>
      <c r="T7471" s="365"/>
      <c r="U7471" s="365"/>
      <c r="V7471" s="365"/>
      <c r="W7471" s="365"/>
      <c r="X7471" s="365"/>
      <c r="Y7471" s="379"/>
      <c r="Z7471" s="374"/>
      <c r="AA7471" s="374"/>
      <c r="AB7471" s="374"/>
      <c r="AC7471" s="1507">
        <f t="shared" si="2620"/>
        <v>3</v>
      </c>
      <c r="AD7471" s="1508">
        <f t="shared" si="2621"/>
        <v>39210</v>
      </c>
      <c r="AE7471" s="14">
        <f t="shared" si="2622"/>
        <v>10</v>
      </c>
      <c r="AF7471" s="14">
        <f t="shared" si="2623"/>
        <v>0</v>
      </c>
      <c r="AG7471" s="14" t="e">
        <f t="shared" si="2624"/>
        <v>#DIV/0!</v>
      </c>
      <c r="AH7471" s="14" t="e">
        <f t="shared" si="2625"/>
        <v>#DIV/0!</v>
      </c>
      <c r="AI7471" s="14">
        <f t="shared" si="2626"/>
        <v>3</v>
      </c>
      <c r="AJ7471" s="374"/>
    </row>
    <row r="7472" spans="1:36" ht="15.75">
      <c r="A7472" s="421"/>
      <c r="B7472" s="365" t="s">
        <v>7278</v>
      </c>
      <c r="C7472" s="365" t="s">
        <v>66</v>
      </c>
      <c r="D7472" s="368">
        <v>13069.99</v>
      </c>
      <c r="E7472" s="365">
        <v>1</v>
      </c>
      <c r="F7472" s="368">
        <f t="shared" si="2619"/>
        <v>13069.99</v>
      </c>
      <c r="G7472" s="365">
        <v>0</v>
      </c>
      <c r="H7472" s="368">
        <f t="shared" si="2627"/>
        <v>0</v>
      </c>
      <c r="I7472" s="370">
        <v>44781</v>
      </c>
      <c r="J7472" s="370">
        <v>45319</v>
      </c>
      <c r="K7472" s="374"/>
      <c r="L7472" s="375" t="s">
        <v>4797</v>
      </c>
      <c r="M7472" s="370">
        <v>44769</v>
      </c>
      <c r="N7472" s="365">
        <v>0</v>
      </c>
      <c r="O7472" s="365">
        <v>0</v>
      </c>
      <c r="P7472" s="365">
        <v>0</v>
      </c>
      <c r="Q7472" s="365"/>
      <c r="R7472" s="365"/>
      <c r="S7472" s="365"/>
      <c r="T7472" s="365"/>
      <c r="U7472" s="365"/>
      <c r="V7472" s="365"/>
      <c r="W7472" s="365"/>
      <c r="X7472" s="365"/>
      <c r="Y7472" s="379"/>
      <c r="Z7472" s="374"/>
      <c r="AA7472" s="374"/>
      <c r="AB7472" s="374"/>
      <c r="AC7472" s="1507">
        <f t="shared" si="2620"/>
        <v>1</v>
      </c>
      <c r="AD7472" s="1508">
        <f t="shared" si="2621"/>
        <v>13069.99</v>
      </c>
      <c r="AE7472" s="14">
        <f t="shared" si="2622"/>
        <v>10.066666666666666</v>
      </c>
      <c r="AF7472" s="14">
        <f t="shared" si="2623"/>
        <v>0</v>
      </c>
      <c r="AG7472" s="14" t="e">
        <f t="shared" si="2624"/>
        <v>#DIV/0!</v>
      </c>
      <c r="AH7472" s="14" t="e">
        <f t="shared" si="2625"/>
        <v>#DIV/0!</v>
      </c>
      <c r="AI7472" s="14">
        <f t="shared" si="2626"/>
        <v>1</v>
      </c>
      <c r="AJ7472" s="374"/>
    </row>
    <row r="7473" spans="1:36" ht="15.75">
      <c r="A7473" s="421"/>
      <c r="B7473" s="365" t="s">
        <v>4798</v>
      </c>
      <c r="C7473" s="365" t="s">
        <v>66</v>
      </c>
      <c r="D7473" s="368">
        <v>13070</v>
      </c>
      <c r="E7473" s="365">
        <v>5</v>
      </c>
      <c r="F7473" s="368">
        <f t="shared" si="2619"/>
        <v>65350</v>
      </c>
      <c r="G7473" s="365">
        <v>0</v>
      </c>
      <c r="H7473" s="368">
        <f t="shared" si="2627"/>
        <v>0</v>
      </c>
      <c r="I7473" s="370">
        <v>44781</v>
      </c>
      <c r="J7473" s="370">
        <v>45287</v>
      </c>
      <c r="K7473" s="374"/>
      <c r="L7473" s="375" t="s">
        <v>4797</v>
      </c>
      <c r="M7473" s="370">
        <v>44769</v>
      </c>
      <c r="N7473" s="365">
        <v>0</v>
      </c>
      <c r="O7473" s="365">
        <v>0</v>
      </c>
      <c r="P7473" s="365">
        <v>0</v>
      </c>
      <c r="Q7473" s="365"/>
      <c r="R7473" s="365"/>
      <c r="S7473" s="365"/>
      <c r="T7473" s="365"/>
      <c r="U7473" s="365"/>
      <c r="V7473" s="365"/>
      <c r="W7473" s="365"/>
      <c r="X7473" s="365"/>
      <c r="Y7473" s="379"/>
      <c r="Z7473" s="365"/>
      <c r="AA7473" s="379"/>
      <c r="AB7473" s="392"/>
      <c r="AC7473" s="1507">
        <f t="shared" si="2620"/>
        <v>5</v>
      </c>
      <c r="AD7473" s="1508">
        <f t="shared" si="2621"/>
        <v>65350</v>
      </c>
      <c r="AE7473" s="14">
        <f t="shared" si="2622"/>
        <v>9</v>
      </c>
      <c r="AF7473" s="14">
        <f t="shared" si="2623"/>
        <v>0</v>
      </c>
      <c r="AG7473" s="14" t="e">
        <f t="shared" si="2624"/>
        <v>#DIV/0!</v>
      </c>
      <c r="AH7473" s="14" t="e">
        <f t="shared" si="2625"/>
        <v>#DIV/0!</v>
      </c>
      <c r="AI7473" s="14">
        <f t="shared" si="2626"/>
        <v>5</v>
      </c>
      <c r="AJ7473" s="374"/>
    </row>
    <row r="7474" spans="1:36" ht="33.75" customHeight="1">
      <c r="A7474" s="421"/>
      <c r="B7474" s="365" t="s">
        <v>1935</v>
      </c>
      <c r="C7474" s="365" t="s">
        <v>66</v>
      </c>
      <c r="D7474" s="365">
        <v>381.97</v>
      </c>
      <c r="E7474" s="365">
        <v>620</v>
      </c>
      <c r="F7474" s="368">
        <f t="shared" si="2619"/>
        <v>236821.40000000002</v>
      </c>
      <c r="G7474" s="365">
        <v>0</v>
      </c>
      <c r="H7474" s="365">
        <v>0</v>
      </c>
      <c r="I7474" s="370">
        <v>43438</v>
      </c>
      <c r="J7474" s="370">
        <v>45317</v>
      </c>
      <c r="K7474" s="374"/>
      <c r="L7474" s="370" t="s">
        <v>1936</v>
      </c>
      <c r="M7474" s="370">
        <v>43424</v>
      </c>
      <c r="N7474" s="365">
        <v>21</v>
      </c>
      <c r="O7474" s="365">
        <v>111</v>
      </c>
      <c r="P7474" s="365">
        <v>32</v>
      </c>
      <c r="Q7474" s="365"/>
      <c r="R7474" s="365"/>
      <c r="S7474" s="365"/>
      <c r="T7474" s="365"/>
      <c r="U7474" s="365"/>
      <c r="V7474" s="365"/>
      <c r="W7474" s="365"/>
      <c r="X7474" s="365"/>
      <c r="Y7474" s="379"/>
      <c r="Z7474" s="374"/>
      <c r="AA7474" s="374"/>
      <c r="AB7474" s="374"/>
      <c r="AC7474" s="1507">
        <f t="shared" si="2620"/>
        <v>456</v>
      </c>
      <c r="AD7474" s="1508">
        <f t="shared" si="2621"/>
        <v>174178.32</v>
      </c>
      <c r="AE7474" s="14">
        <f t="shared" si="2622"/>
        <v>10</v>
      </c>
      <c r="AF7474" s="14">
        <f t="shared" si="2623"/>
        <v>54.666666666666664</v>
      </c>
      <c r="AG7474" s="14">
        <f t="shared" si="2624"/>
        <v>8.3414634146341466</v>
      </c>
      <c r="AH7474" s="14">
        <f t="shared" si="2625"/>
        <v>-1.6585365853658534</v>
      </c>
      <c r="AI7474" s="14">
        <f t="shared" si="2626"/>
        <v>-90.666666666666629</v>
      </c>
      <c r="AJ7474" s="374"/>
    </row>
    <row r="7475" spans="1:36" ht="33.75" customHeight="1">
      <c r="A7475" s="421"/>
      <c r="B7475" s="365" t="s">
        <v>1937</v>
      </c>
      <c r="C7475" s="365" t="s">
        <v>66</v>
      </c>
      <c r="D7475" s="365">
        <v>699.82</v>
      </c>
      <c r="E7475" s="365">
        <v>311</v>
      </c>
      <c r="F7475" s="368">
        <f t="shared" si="2619"/>
        <v>217644.02000000002</v>
      </c>
      <c r="G7475" s="365">
        <v>0</v>
      </c>
      <c r="H7475" s="365">
        <v>0</v>
      </c>
      <c r="I7475" s="370">
        <v>43438</v>
      </c>
      <c r="J7475" s="370">
        <v>45324</v>
      </c>
      <c r="K7475" s="374"/>
      <c r="L7475" s="370" t="s">
        <v>1936</v>
      </c>
      <c r="M7475" s="370">
        <v>43424</v>
      </c>
      <c r="N7475" s="365">
        <v>16</v>
      </c>
      <c r="O7475" s="365">
        <v>25</v>
      </c>
      <c r="P7475" s="365">
        <v>12</v>
      </c>
      <c r="Q7475" s="365"/>
      <c r="R7475" s="365"/>
      <c r="S7475" s="365"/>
      <c r="T7475" s="365"/>
      <c r="U7475" s="365"/>
      <c r="V7475" s="365"/>
      <c r="W7475" s="365"/>
      <c r="X7475" s="365"/>
      <c r="Y7475" s="379"/>
      <c r="Z7475" s="374"/>
      <c r="AA7475" s="374"/>
      <c r="AB7475" s="374"/>
      <c r="AC7475" s="1507">
        <f t="shared" si="2620"/>
        <v>258</v>
      </c>
      <c r="AD7475" s="1508">
        <f t="shared" si="2621"/>
        <v>180553.56000000003</v>
      </c>
      <c r="AE7475" s="14">
        <f t="shared" si="2622"/>
        <v>10.233333333333333</v>
      </c>
      <c r="AF7475" s="14">
        <f t="shared" si="2623"/>
        <v>17.666666666666668</v>
      </c>
      <c r="AG7475" s="14">
        <f t="shared" si="2624"/>
        <v>14.60377358490566</v>
      </c>
      <c r="AH7475" s="14">
        <f t="shared" si="2625"/>
        <v>4.3704402515723277</v>
      </c>
      <c r="AI7475" s="14">
        <f t="shared" si="2626"/>
        <v>77.211111111111109</v>
      </c>
      <c r="AJ7475" s="374"/>
    </row>
    <row r="7476" spans="1:36" ht="33.75" customHeight="1">
      <c r="A7476" s="421"/>
      <c r="B7476" s="365" t="s">
        <v>1939</v>
      </c>
      <c r="C7476" s="365" t="s">
        <v>66</v>
      </c>
      <c r="D7476" s="365">
        <v>34575.919999999998</v>
      </c>
      <c r="E7476" s="365">
        <v>1</v>
      </c>
      <c r="F7476" s="368">
        <f t="shared" si="2619"/>
        <v>34575.919999999998</v>
      </c>
      <c r="G7476" s="365">
        <v>0</v>
      </c>
      <c r="H7476" s="365">
        <v>0</v>
      </c>
      <c r="I7476" s="370">
        <v>43623</v>
      </c>
      <c r="J7476" s="370">
        <v>45087</v>
      </c>
      <c r="K7476" s="374"/>
      <c r="L7476" s="370" t="s">
        <v>1938</v>
      </c>
      <c r="M7476" s="370">
        <v>43615</v>
      </c>
      <c r="N7476" s="365">
        <v>0</v>
      </c>
      <c r="O7476" s="365">
        <v>0</v>
      </c>
      <c r="P7476" s="365">
        <v>0</v>
      </c>
      <c r="Q7476" s="365"/>
      <c r="R7476" s="365"/>
      <c r="S7476" s="365"/>
      <c r="T7476" s="365"/>
      <c r="U7476" s="365"/>
      <c r="V7476" s="365"/>
      <c r="W7476" s="365"/>
      <c r="X7476" s="365"/>
      <c r="Y7476" s="379"/>
      <c r="Z7476" s="374"/>
      <c r="AA7476" s="374"/>
      <c r="AB7476" s="374"/>
      <c r="AC7476" s="1507">
        <f t="shared" si="2620"/>
        <v>1</v>
      </c>
      <c r="AD7476" s="1508">
        <f t="shared" si="2621"/>
        <v>34575.919999999998</v>
      </c>
      <c r="AE7476" s="14">
        <f t="shared" si="2622"/>
        <v>2.3333333333333335</v>
      </c>
      <c r="AF7476" s="14">
        <f t="shared" si="2623"/>
        <v>0</v>
      </c>
      <c r="AG7476" s="14" t="e">
        <f t="shared" si="2624"/>
        <v>#DIV/0!</v>
      </c>
      <c r="AH7476" s="14" t="e">
        <f t="shared" si="2625"/>
        <v>#DIV/0!</v>
      </c>
      <c r="AI7476" s="14">
        <f t="shared" si="2626"/>
        <v>1</v>
      </c>
      <c r="AJ7476" s="374"/>
    </row>
    <row r="7477" spans="1:36" ht="33.75" customHeight="1">
      <c r="A7477" s="421"/>
      <c r="B7477" s="365" t="s">
        <v>7279</v>
      </c>
      <c r="C7477" s="365" t="s">
        <v>66</v>
      </c>
      <c r="D7477" s="365">
        <v>32297.41</v>
      </c>
      <c r="E7477" s="365">
        <v>1</v>
      </c>
      <c r="F7477" s="368">
        <f t="shared" si="2619"/>
        <v>32297.41</v>
      </c>
      <c r="G7477" s="365">
        <v>0</v>
      </c>
      <c r="H7477" s="365">
        <v>0</v>
      </c>
      <c r="I7477" s="370">
        <v>43385</v>
      </c>
      <c r="J7477" s="370">
        <v>45312</v>
      </c>
      <c r="K7477" s="374"/>
      <c r="L7477" s="370" t="s">
        <v>1940</v>
      </c>
      <c r="M7477" s="370">
        <v>43384</v>
      </c>
      <c r="N7477" s="365">
        <v>0</v>
      </c>
      <c r="O7477" s="365">
        <v>0</v>
      </c>
      <c r="P7477" s="365">
        <v>0</v>
      </c>
      <c r="Q7477" s="365"/>
      <c r="R7477" s="365"/>
      <c r="S7477" s="365"/>
      <c r="T7477" s="365"/>
      <c r="U7477" s="365"/>
      <c r="V7477" s="365"/>
      <c r="W7477" s="365"/>
      <c r="X7477" s="365"/>
      <c r="Y7477" s="379"/>
      <c r="Z7477" s="374"/>
      <c r="AA7477" s="374"/>
      <c r="AB7477" s="374"/>
      <c r="AC7477" s="1507">
        <f t="shared" si="2620"/>
        <v>1</v>
      </c>
      <c r="AD7477" s="1508">
        <f t="shared" si="2621"/>
        <v>32297.41</v>
      </c>
      <c r="AE7477" s="14">
        <f t="shared" si="2622"/>
        <v>9.8333333333333339</v>
      </c>
      <c r="AF7477" s="14">
        <f t="shared" si="2623"/>
        <v>0</v>
      </c>
      <c r="AG7477" s="14" t="e">
        <f t="shared" si="2624"/>
        <v>#DIV/0!</v>
      </c>
      <c r="AH7477" s="14" t="e">
        <f t="shared" si="2625"/>
        <v>#DIV/0!</v>
      </c>
      <c r="AI7477" s="14">
        <f t="shared" si="2626"/>
        <v>1</v>
      </c>
      <c r="AJ7477" s="374"/>
    </row>
    <row r="7478" spans="1:36" ht="38.25" customHeight="1">
      <c r="A7478" s="421"/>
      <c r="B7478" s="365" t="s">
        <v>7280</v>
      </c>
      <c r="C7478" s="365" t="s">
        <v>66</v>
      </c>
      <c r="D7478" s="365">
        <v>12621.02</v>
      </c>
      <c r="E7478" s="365">
        <v>3</v>
      </c>
      <c r="F7478" s="368">
        <f t="shared" si="2619"/>
        <v>37863.06</v>
      </c>
      <c r="G7478" s="365">
        <v>0</v>
      </c>
      <c r="H7478" s="365">
        <v>0</v>
      </c>
      <c r="I7478" s="370">
        <v>43623</v>
      </c>
      <c r="J7478" s="370">
        <v>45325</v>
      </c>
      <c r="K7478" s="374"/>
      <c r="L7478" s="370" t="s">
        <v>1938</v>
      </c>
      <c r="M7478" s="370">
        <v>43615</v>
      </c>
      <c r="N7478" s="365">
        <v>0</v>
      </c>
      <c r="O7478" s="365">
        <v>0</v>
      </c>
      <c r="P7478" s="365">
        <v>1</v>
      </c>
      <c r="Q7478" s="365"/>
      <c r="R7478" s="365"/>
      <c r="S7478" s="365"/>
      <c r="T7478" s="365"/>
      <c r="U7478" s="365"/>
      <c r="V7478" s="365"/>
      <c r="W7478" s="365"/>
      <c r="X7478" s="365"/>
      <c r="Y7478" s="379"/>
      <c r="Z7478" s="374"/>
      <c r="AA7478" s="374"/>
      <c r="AB7478" s="374"/>
      <c r="AC7478" s="1507">
        <f t="shared" si="2620"/>
        <v>2</v>
      </c>
      <c r="AD7478" s="1508">
        <f t="shared" si="2621"/>
        <v>25242.04</v>
      </c>
      <c r="AE7478" s="14">
        <f t="shared" si="2622"/>
        <v>10.266666666666667</v>
      </c>
      <c r="AF7478" s="14">
        <f t="shared" si="2623"/>
        <v>0.33333333333333331</v>
      </c>
      <c r="AG7478" s="14">
        <f t="shared" si="2624"/>
        <v>6</v>
      </c>
      <c r="AH7478" s="14">
        <f t="shared" si="2625"/>
        <v>-4.2666666666666675</v>
      </c>
      <c r="AI7478" s="14">
        <f t="shared" si="2626"/>
        <v>-1.4222222222222225</v>
      </c>
      <c r="AJ7478" s="374"/>
    </row>
    <row r="7479" spans="1:36" ht="38.25" customHeight="1">
      <c r="A7479" s="421"/>
      <c r="B7479" s="365" t="s">
        <v>7281</v>
      </c>
      <c r="C7479" s="365" t="s">
        <v>66</v>
      </c>
      <c r="D7479" s="365">
        <v>12621.02</v>
      </c>
      <c r="E7479" s="365">
        <v>1</v>
      </c>
      <c r="F7479" s="368">
        <f t="shared" si="2619"/>
        <v>12621.02</v>
      </c>
      <c r="G7479" s="365">
        <v>0</v>
      </c>
      <c r="H7479" s="365">
        <v>0</v>
      </c>
      <c r="I7479" s="370">
        <v>43623</v>
      </c>
      <c r="J7479" s="370">
        <v>45332</v>
      </c>
      <c r="K7479" s="374"/>
      <c r="L7479" s="370" t="s">
        <v>1938</v>
      </c>
      <c r="M7479" s="370">
        <v>43615</v>
      </c>
      <c r="N7479" s="365">
        <v>0</v>
      </c>
      <c r="O7479" s="365">
        <v>0</v>
      </c>
      <c r="P7479" s="365">
        <v>0</v>
      </c>
      <c r="Q7479" s="365"/>
      <c r="R7479" s="365"/>
      <c r="S7479" s="365"/>
      <c r="T7479" s="365"/>
      <c r="U7479" s="365"/>
      <c r="V7479" s="365"/>
      <c r="W7479" s="365"/>
      <c r="X7479" s="365"/>
      <c r="Y7479" s="379"/>
      <c r="Z7479" s="374"/>
      <c r="AA7479" s="374"/>
      <c r="AB7479" s="374"/>
      <c r="AC7479" s="1507">
        <f t="shared" si="2620"/>
        <v>1</v>
      </c>
      <c r="AD7479" s="1508">
        <f t="shared" si="2621"/>
        <v>12621.02</v>
      </c>
      <c r="AE7479" s="14">
        <f t="shared" si="2622"/>
        <v>10.5</v>
      </c>
      <c r="AF7479" s="14">
        <f t="shared" si="2623"/>
        <v>0</v>
      </c>
      <c r="AG7479" s="14" t="e">
        <f t="shared" si="2624"/>
        <v>#DIV/0!</v>
      </c>
      <c r="AH7479" s="14" t="e">
        <f t="shared" si="2625"/>
        <v>#DIV/0!</v>
      </c>
      <c r="AI7479" s="14">
        <f t="shared" si="2626"/>
        <v>1</v>
      </c>
      <c r="AJ7479" s="374"/>
    </row>
    <row r="7480" spans="1:36" ht="38.25" customHeight="1">
      <c r="A7480" s="1490"/>
      <c r="B7480" s="366" t="s">
        <v>7282</v>
      </c>
      <c r="C7480" s="366" t="s">
        <v>66</v>
      </c>
      <c r="D7480" s="366">
        <v>12621.02</v>
      </c>
      <c r="E7480" s="366">
        <v>2</v>
      </c>
      <c r="F7480" s="367">
        <f t="shared" si="2619"/>
        <v>25242.04</v>
      </c>
      <c r="G7480" s="366">
        <v>0</v>
      </c>
      <c r="H7480" s="366">
        <v>0</v>
      </c>
      <c r="I7480" s="369">
        <v>43623</v>
      </c>
      <c r="J7480" s="369" t="s">
        <v>1468</v>
      </c>
      <c r="K7480" s="376"/>
      <c r="L7480" s="369" t="s">
        <v>1938</v>
      </c>
      <c r="M7480" s="369">
        <v>43615</v>
      </c>
      <c r="N7480" s="366">
        <v>1</v>
      </c>
      <c r="O7480" s="366">
        <v>0</v>
      </c>
      <c r="P7480" s="366">
        <v>0</v>
      </c>
      <c r="Q7480" s="366"/>
      <c r="R7480" s="366"/>
      <c r="S7480" s="366"/>
      <c r="T7480" s="366"/>
      <c r="U7480" s="366"/>
      <c r="V7480" s="366"/>
      <c r="W7480" s="366"/>
      <c r="X7480" s="366"/>
      <c r="Y7480" s="378"/>
      <c r="Z7480" s="376"/>
      <c r="AA7480" s="376"/>
      <c r="AB7480" s="376"/>
      <c r="AC7480" s="1507">
        <f t="shared" si="2620"/>
        <v>1</v>
      </c>
      <c r="AD7480" s="1508">
        <f t="shared" si="2621"/>
        <v>12621.02</v>
      </c>
      <c r="AE7480" s="14">
        <f t="shared" si="2622"/>
        <v>10.5</v>
      </c>
      <c r="AF7480" s="14">
        <f t="shared" si="2623"/>
        <v>0.33333333333333331</v>
      </c>
      <c r="AG7480" s="14">
        <f t="shared" si="2624"/>
        <v>3</v>
      </c>
      <c r="AH7480" s="14">
        <f t="shared" si="2625"/>
        <v>-7.5</v>
      </c>
      <c r="AI7480" s="14">
        <f t="shared" si="2626"/>
        <v>-2.5</v>
      </c>
      <c r="AJ7480" s="376"/>
    </row>
    <row r="7481" spans="1:36" ht="30" customHeight="1">
      <c r="A7481" s="421"/>
      <c r="B7481" s="365" t="s">
        <v>1941</v>
      </c>
      <c r="C7481" s="365" t="s">
        <v>66</v>
      </c>
      <c r="D7481" s="365">
        <v>37.380000000000003</v>
      </c>
      <c r="E7481" s="365">
        <v>288</v>
      </c>
      <c r="F7481" s="368">
        <f t="shared" si="2619"/>
        <v>10765.44</v>
      </c>
      <c r="G7481" s="365">
        <v>0</v>
      </c>
      <c r="H7481" s="365">
        <v>0</v>
      </c>
      <c r="I7481" s="370">
        <v>44125</v>
      </c>
      <c r="J7481" s="370">
        <v>45019</v>
      </c>
      <c r="K7481" s="374"/>
      <c r="L7481" s="370" t="s">
        <v>1942</v>
      </c>
      <c r="M7481" s="370">
        <v>44041</v>
      </c>
      <c r="N7481" s="365">
        <v>11</v>
      </c>
      <c r="O7481" s="365">
        <v>9</v>
      </c>
      <c r="P7481" s="365">
        <v>5</v>
      </c>
      <c r="Q7481" s="365"/>
      <c r="R7481" s="365"/>
      <c r="S7481" s="365"/>
      <c r="T7481" s="365"/>
      <c r="U7481" s="365"/>
      <c r="V7481" s="365"/>
      <c r="W7481" s="365"/>
      <c r="X7481" s="365"/>
      <c r="Y7481" s="379"/>
      <c r="Z7481" s="374"/>
      <c r="AA7481" s="374"/>
      <c r="AB7481" s="374"/>
      <c r="AC7481" s="1507">
        <f t="shared" si="2620"/>
        <v>263</v>
      </c>
      <c r="AD7481" s="1508">
        <f t="shared" si="2621"/>
        <v>9830.94</v>
      </c>
      <c r="AE7481" s="14">
        <f t="shared" si="2622"/>
        <v>6.6666666666666666E-2</v>
      </c>
      <c r="AF7481" s="14">
        <f t="shared" si="2623"/>
        <v>8.3333333333333339</v>
      </c>
      <c r="AG7481" s="14">
        <f t="shared" si="2624"/>
        <v>31.56</v>
      </c>
      <c r="AH7481" s="14">
        <f t="shared" si="2625"/>
        <v>31.493333333333332</v>
      </c>
      <c r="AI7481" s="14">
        <f t="shared" si="2626"/>
        <v>262.44444444444446</v>
      </c>
      <c r="AJ7481" s="374"/>
    </row>
    <row r="7482" spans="1:36" ht="30" customHeight="1">
      <c r="A7482" s="421"/>
      <c r="B7482" s="365" t="s">
        <v>3173</v>
      </c>
      <c r="C7482" s="365" t="s">
        <v>66</v>
      </c>
      <c r="D7482" s="365">
        <v>71.599999999999994</v>
      </c>
      <c r="E7482" s="365">
        <v>150</v>
      </c>
      <c r="F7482" s="368">
        <f t="shared" si="2619"/>
        <v>10740</v>
      </c>
      <c r="G7482" s="365">
        <v>0</v>
      </c>
      <c r="H7482" s="368">
        <f>G7482*D7482</f>
        <v>0</v>
      </c>
      <c r="I7482" s="370">
        <v>44701</v>
      </c>
      <c r="J7482" s="370">
        <v>46356</v>
      </c>
      <c r="K7482" s="374"/>
      <c r="L7482" s="370" t="s">
        <v>3174</v>
      </c>
      <c r="M7482" s="370">
        <v>44685</v>
      </c>
      <c r="N7482" s="365">
        <v>0</v>
      </c>
      <c r="O7482" s="365">
        <v>0</v>
      </c>
      <c r="P7482" s="365">
        <v>0</v>
      </c>
      <c r="Q7482" s="365"/>
      <c r="R7482" s="365"/>
      <c r="S7482" s="365"/>
      <c r="T7482" s="365"/>
      <c r="U7482" s="365"/>
      <c r="V7482" s="365"/>
      <c r="W7482" s="365"/>
      <c r="X7482" s="365"/>
      <c r="Y7482" s="379"/>
      <c r="Z7482" s="374"/>
      <c r="AA7482" s="374"/>
      <c r="AB7482" s="374"/>
      <c r="AC7482" s="1507">
        <f t="shared" si="2620"/>
        <v>150</v>
      </c>
      <c r="AD7482" s="1508">
        <f t="shared" si="2621"/>
        <v>10740</v>
      </c>
      <c r="AE7482" s="14">
        <f t="shared" si="2622"/>
        <v>44.633333333333333</v>
      </c>
      <c r="AF7482" s="14">
        <f t="shared" si="2623"/>
        <v>0</v>
      </c>
      <c r="AG7482" s="14" t="e">
        <f t="shared" si="2624"/>
        <v>#DIV/0!</v>
      </c>
      <c r="AH7482" s="14" t="e">
        <f t="shared" si="2625"/>
        <v>#DIV/0!</v>
      </c>
      <c r="AI7482" s="14">
        <f t="shared" si="2626"/>
        <v>150</v>
      </c>
      <c r="AJ7482" s="374"/>
    </row>
    <row r="7483" spans="1:36" ht="30">
      <c r="A7483" s="421"/>
      <c r="B7483" s="365" t="s">
        <v>7283</v>
      </c>
      <c r="C7483" s="365" t="s">
        <v>66</v>
      </c>
      <c r="D7483" s="365">
        <v>375.56</v>
      </c>
      <c r="E7483" s="365">
        <v>118</v>
      </c>
      <c r="F7483" s="368">
        <f t="shared" si="2619"/>
        <v>44316.08</v>
      </c>
      <c r="G7483" s="365">
        <v>0</v>
      </c>
      <c r="H7483" s="365">
        <v>0</v>
      </c>
      <c r="I7483" s="370">
        <v>44711</v>
      </c>
      <c r="J7483" s="370">
        <v>46412</v>
      </c>
      <c r="K7483" s="374"/>
      <c r="L7483" s="370" t="s">
        <v>3175</v>
      </c>
      <c r="M7483" s="370">
        <v>44698</v>
      </c>
      <c r="N7483" s="365">
        <v>18</v>
      </c>
      <c r="O7483" s="365">
        <v>3</v>
      </c>
      <c r="P7483" s="365">
        <v>18</v>
      </c>
      <c r="Q7483" s="365"/>
      <c r="R7483" s="365"/>
      <c r="S7483" s="365"/>
      <c r="T7483" s="365"/>
      <c r="U7483" s="365"/>
      <c r="V7483" s="365"/>
      <c r="W7483" s="365"/>
      <c r="X7483" s="365"/>
      <c r="Y7483" s="379"/>
      <c r="Z7483" s="374"/>
      <c r="AA7483" s="374"/>
      <c r="AB7483" s="374"/>
      <c r="AC7483" s="1507">
        <f t="shared" si="2620"/>
        <v>79</v>
      </c>
      <c r="AD7483" s="1508">
        <f t="shared" si="2621"/>
        <v>29669.24</v>
      </c>
      <c r="AE7483" s="14">
        <f t="shared" si="2622"/>
        <v>46.5</v>
      </c>
      <c r="AF7483" s="14">
        <f t="shared" si="2623"/>
        <v>13</v>
      </c>
      <c r="AG7483" s="14">
        <f t="shared" si="2624"/>
        <v>6.0769230769230766</v>
      </c>
      <c r="AH7483" s="14">
        <f t="shared" si="2625"/>
        <v>-40.42307692307692</v>
      </c>
      <c r="AI7483" s="14">
        <f t="shared" si="2626"/>
        <v>-525.5</v>
      </c>
      <c r="AJ7483" s="374"/>
    </row>
    <row r="7484" spans="1:36" ht="30">
      <c r="A7484" s="421"/>
      <c r="B7484" s="365" t="s">
        <v>7284</v>
      </c>
      <c r="C7484" s="365" t="s">
        <v>66</v>
      </c>
      <c r="D7484" s="365">
        <v>378.77</v>
      </c>
      <c r="E7484" s="365">
        <v>90</v>
      </c>
      <c r="F7484" s="368">
        <f t="shared" si="2619"/>
        <v>34089.299999999996</v>
      </c>
      <c r="G7484" s="365">
        <v>0</v>
      </c>
      <c r="H7484" s="365">
        <v>0</v>
      </c>
      <c r="I7484" s="370">
        <v>44711</v>
      </c>
      <c r="J7484" s="370">
        <v>46412</v>
      </c>
      <c r="K7484" s="374"/>
      <c r="L7484" s="370" t="s">
        <v>3175</v>
      </c>
      <c r="M7484" s="370">
        <v>44698</v>
      </c>
      <c r="N7484" s="365">
        <v>0</v>
      </c>
      <c r="O7484" s="365">
        <v>0</v>
      </c>
      <c r="P7484" s="365">
        <v>0</v>
      </c>
      <c r="Q7484" s="365"/>
      <c r="R7484" s="365"/>
      <c r="S7484" s="365"/>
      <c r="T7484" s="365"/>
      <c r="U7484" s="365"/>
      <c r="V7484" s="365"/>
      <c r="W7484" s="365"/>
      <c r="X7484" s="365"/>
      <c r="Y7484" s="379"/>
      <c r="Z7484" s="374"/>
      <c r="AA7484" s="374"/>
      <c r="AB7484" s="374"/>
      <c r="AC7484" s="1507">
        <f t="shared" si="2620"/>
        <v>90</v>
      </c>
      <c r="AD7484" s="1508">
        <f t="shared" si="2621"/>
        <v>34089.299999999996</v>
      </c>
      <c r="AE7484" s="14">
        <f t="shared" si="2622"/>
        <v>46.5</v>
      </c>
      <c r="AF7484" s="14">
        <f t="shared" si="2623"/>
        <v>0</v>
      </c>
      <c r="AG7484" s="14" t="e">
        <f t="shared" si="2624"/>
        <v>#DIV/0!</v>
      </c>
      <c r="AH7484" s="14" t="e">
        <f t="shared" si="2625"/>
        <v>#DIV/0!</v>
      </c>
      <c r="AI7484" s="14">
        <f t="shared" si="2626"/>
        <v>90</v>
      </c>
      <c r="AJ7484" s="374"/>
    </row>
    <row r="7485" spans="1:36" ht="15.75">
      <c r="A7485" s="421"/>
      <c r="B7485" s="365" t="s">
        <v>1943</v>
      </c>
      <c r="C7485" s="365" t="s">
        <v>181</v>
      </c>
      <c r="D7485" s="365">
        <v>8224.18</v>
      </c>
      <c r="E7485" s="365">
        <v>5</v>
      </c>
      <c r="F7485" s="368">
        <f t="shared" si="2619"/>
        <v>41120.9</v>
      </c>
      <c r="G7485" s="365">
        <v>0</v>
      </c>
      <c r="H7485" s="365">
        <v>0</v>
      </c>
      <c r="I7485" s="370">
        <v>44125</v>
      </c>
      <c r="J7485" s="370">
        <v>45046</v>
      </c>
      <c r="K7485" s="374"/>
      <c r="L7485" s="370" t="s">
        <v>1942</v>
      </c>
      <c r="M7485" s="370">
        <v>44041</v>
      </c>
      <c r="N7485" s="365">
        <v>0</v>
      </c>
      <c r="O7485" s="365">
        <v>0</v>
      </c>
      <c r="P7485" s="365">
        <v>4</v>
      </c>
      <c r="Q7485" s="365"/>
      <c r="R7485" s="365"/>
      <c r="S7485" s="365"/>
      <c r="T7485" s="365"/>
      <c r="U7485" s="365"/>
      <c r="V7485" s="365"/>
      <c r="W7485" s="365"/>
      <c r="X7485" s="365"/>
      <c r="Y7485" s="379"/>
      <c r="Z7485" s="374"/>
      <c r="AA7485" s="374"/>
      <c r="AB7485" s="374"/>
      <c r="AC7485" s="1507">
        <f t="shared" si="2620"/>
        <v>1</v>
      </c>
      <c r="AD7485" s="1508">
        <f t="shared" si="2621"/>
        <v>8224.18</v>
      </c>
      <c r="AE7485" s="14">
        <f t="shared" si="2622"/>
        <v>0.96666666666666667</v>
      </c>
      <c r="AF7485" s="14">
        <f t="shared" si="2623"/>
        <v>1.3333333333333333</v>
      </c>
      <c r="AG7485" s="14">
        <f t="shared" si="2624"/>
        <v>0.75</v>
      </c>
      <c r="AH7485" s="14">
        <f t="shared" si="2625"/>
        <v>-0.21666666666666667</v>
      </c>
      <c r="AI7485" s="14">
        <f t="shared" si="2626"/>
        <v>-0.28888888888888875</v>
      </c>
      <c r="AJ7485" s="374"/>
    </row>
    <row r="7486" spans="1:36" ht="15.75">
      <c r="A7486" s="421"/>
      <c r="B7486" s="365" t="s">
        <v>1944</v>
      </c>
      <c r="C7486" s="365" t="s">
        <v>181</v>
      </c>
      <c r="D7486" s="365">
        <v>7585.79</v>
      </c>
      <c r="E7486" s="365">
        <v>5</v>
      </c>
      <c r="F7486" s="368">
        <f t="shared" si="2619"/>
        <v>37928.949999999997</v>
      </c>
      <c r="G7486" s="365">
        <v>0</v>
      </c>
      <c r="H7486" s="365">
        <v>0</v>
      </c>
      <c r="I7486" s="370">
        <v>44125</v>
      </c>
      <c r="J7486" s="370">
        <v>45351</v>
      </c>
      <c r="K7486" s="374"/>
      <c r="L7486" s="370" t="s">
        <v>1945</v>
      </c>
      <c r="M7486" s="370">
        <v>44076</v>
      </c>
      <c r="N7486" s="365">
        <v>1</v>
      </c>
      <c r="O7486" s="365">
        <v>1</v>
      </c>
      <c r="P7486" s="365">
        <v>0</v>
      </c>
      <c r="Q7486" s="365"/>
      <c r="R7486" s="365"/>
      <c r="S7486" s="365"/>
      <c r="T7486" s="365"/>
      <c r="U7486" s="365"/>
      <c r="V7486" s="365"/>
      <c r="W7486" s="365"/>
      <c r="X7486" s="365"/>
      <c r="Y7486" s="379"/>
      <c r="Z7486" s="374"/>
      <c r="AA7486" s="374"/>
      <c r="AB7486" s="374"/>
      <c r="AC7486" s="1507">
        <f t="shared" si="2620"/>
        <v>3</v>
      </c>
      <c r="AD7486" s="1508">
        <f t="shared" si="2621"/>
        <v>22757.37</v>
      </c>
      <c r="AE7486" s="14">
        <f t="shared" si="2622"/>
        <v>11.133333333333333</v>
      </c>
      <c r="AF7486" s="14">
        <f t="shared" si="2623"/>
        <v>0.66666666666666663</v>
      </c>
      <c r="AG7486" s="14">
        <f t="shared" si="2624"/>
        <v>4.5</v>
      </c>
      <c r="AH7486" s="14">
        <f t="shared" si="2625"/>
        <v>-6.6333333333333329</v>
      </c>
      <c r="AI7486" s="14">
        <f t="shared" si="2626"/>
        <v>-4.4222222222222216</v>
      </c>
      <c r="AJ7486" s="374"/>
    </row>
    <row r="7487" spans="1:36" ht="30">
      <c r="A7487" s="421"/>
      <c r="B7487" s="365" t="s">
        <v>7287</v>
      </c>
      <c r="C7487" s="365" t="s">
        <v>181</v>
      </c>
      <c r="D7487" s="368">
        <v>4090</v>
      </c>
      <c r="E7487" s="365">
        <v>3</v>
      </c>
      <c r="F7487" s="368">
        <f t="shared" si="2619"/>
        <v>12270</v>
      </c>
      <c r="G7487" s="365">
        <v>0</v>
      </c>
      <c r="H7487" s="368">
        <f>D7487*G7487</f>
        <v>0</v>
      </c>
      <c r="I7487" s="370">
        <v>44705</v>
      </c>
      <c r="J7487" s="370">
        <v>45535</v>
      </c>
      <c r="K7487" s="374"/>
      <c r="L7487" s="370" t="s">
        <v>3176</v>
      </c>
      <c r="M7487" s="370">
        <v>44626</v>
      </c>
      <c r="N7487" s="365">
        <v>0</v>
      </c>
      <c r="O7487" s="365">
        <v>0</v>
      </c>
      <c r="P7487" s="365">
        <v>0</v>
      </c>
      <c r="Q7487" s="365"/>
      <c r="R7487" s="365"/>
      <c r="S7487" s="365"/>
      <c r="T7487" s="365"/>
      <c r="U7487" s="365"/>
      <c r="V7487" s="365"/>
      <c r="W7487" s="365"/>
      <c r="X7487" s="365"/>
      <c r="Y7487" s="379"/>
      <c r="Z7487" s="374"/>
      <c r="AA7487" s="374"/>
      <c r="AB7487" s="374"/>
      <c r="AC7487" s="1507">
        <f t="shared" si="2620"/>
        <v>3</v>
      </c>
      <c r="AD7487" s="1508">
        <f t="shared" si="2621"/>
        <v>12270</v>
      </c>
      <c r="AE7487" s="14">
        <f t="shared" si="2622"/>
        <v>17.266666666666666</v>
      </c>
      <c r="AF7487" s="14">
        <f t="shared" si="2623"/>
        <v>0</v>
      </c>
      <c r="AG7487" s="14" t="e">
        <f t="shared" si="2624"/>
        <v>#DIV/0!</v>
      </c>
      <c r="AH7487" s="14" t="e">
        <f t="shared" si="2625"/>
        <v>#DIV/0!</v>
      </c>
      <c r="AI7487" s="14">
        <f t="shared" si="2626"/>
        <v>3</v>
      </c>
      <c r="AJ7487" s="374"/>
    </row>
    <row r="7488" spans="1:36" ht="30">
      <c r="A7488" s="421"/>
      <c r="B7488" s="365" t="s">
        <v>7288</v>
      </c>
      <c r="C7488" s="365" t="s">
        <v>181</v>
      </c>
      <c r="D7488" s="368">
        <v>4090</v>
      </c>
      <c r="E7488" s="365">
        <v>9</v>
      </c>
      <c r="F7488" s="368">
        <f t="shared" si="2619"/>
        <v>36810</v>
      </c>
      <c r="G7488" s="365">
        <v>0</v>
      </c>
      <c r="H7488" s="368">
        <f>D7488*G7488</f>
        <v>0</v>
      </c>
      <c r="I7488" s="370">
        <v>44705</v>
      </c>
      <c r="J7488" s="370">
        <v>45199</v>
      </c>
      <c r="K7488" s="374"/>
      <c r="L7488" s="370" t="s">
        <v>3176</v>
      </c>
      <c r="M7488" s="370">
        <v>44626</v>
      </c>
      <c r="N7488" s="365">
        <v>0</v>
      </c>
      <c r="O7488" s="365">
        <v>4</v>
      </c>
      <c r="P7488" s="365">
        <v>3</v>
      </c>
      <c r="Q7488" s="365"/>
      <c r="R7488" s="365"/>
      <c r="S7488" s="365"/>
      <c r="T7488" s="365"/>
      <c r="U7488" s="365"/>
      <c r="V7488" s="365"/>
      <c r="W7488" s="365"/>
      <c r="X7488" s="365"/>
      <c r="Y7488" s="379"/>
      <c r="Z7488" s="374"/>
      <c r="AA7488" s="374"/>
      <c r="AB7488" s="374"/>
      <c r="AC7488" s="1507">
        <f t="shared" si="2620"/>
        <v>2</v>
      </c>
      <c r="AD7488" s="1508">
        <f t="shared" si="2621"/>
        <v>8180</v>
      </c>
      <c r="AE7488" s="14">
        <f t="shared" si="2622"/>
        <v>6.0666666666666664</v>
      </c>
      <c r="AF7488" s="14">
        <f t="shared" si="2623"/>
        <v>2.3333333333333335</v>
      </c>
      <c r="AG7488" s="14">
        <f t="shared" si="2624"/>
        <v>0.8571428571428571</v>
      </c>
      <c r="AH7488" s="14">
        <f t="shared" si="2625"/>
        <v>-5.2095238095238097</v>
      </c>
      <c r="AI7488" s="14">
        <f t="shared" si="2626"/>
        <v>-12.155555555555557</v>
      </c>
      <c r="AJ7488" s="374"/>
    </row>
    <row r="7489" spans="1:36" ht="15.75">
      <c r="A7489" s="421"/>
      <c r="B7489" s="365" t="s">
        <v>3177</v>
      </c>
      <c r="C7489" s="365" t="s">
        <v>3178</v>
      </c>
      <c r="D7489" s="365">
        <v>42</v>
      </c>
      <c r="E7489" s="365">
        <v>314</v>
      </c>
      <c r="F7489" s="368">
        <v>0</v>
      </c>
      <c r="G7489" s="365">
        <v>0</v>
      </c>
      <c r="H7489" s="365">
        <f>D7489</f>
        <v>42</v>
      </c>
      <c r="I7489" s="370">
        <v>44686</v>
      </c>
      <c r="J7489" s="370">
        <v>45657</v>
      </c>
      <c r="K7489" s="374"/>
      <c r="L7489" s="370" t="s">
        <v>3179</v>
      </c>
      <c r="M7489" s="370">
        <v>44672</v>
      </c>
      <c r="N7489" s="365">
        <v>112</v>
      </c>
      <c r="O7489" s="365">
        <v>57</v>
      </c>
      <c r="P7489" s="365">
        <v>58</v>
      </c>
      <c r="Q7489" s="365"/>
      <c r="R7489" s="365"/>
      <c r="S7489" s="365"/>
      <c r="T7489" s="365"/>
      <c r="U7489" s="365"/>
      <c r="V7489" s="365"/>
      <c r="W7489" s="365"/>
      <c r="X7489" s="365"/>
      <c r="Y7489" s="379"/>
      <c r="Z7489" s="374"/>
      <c r="AA7489" s="374"/>
      <c r="AB7489" s="374"/>
      <c r="AC7489" s="1507">
        <f t="shared" si="2620"/>
        <v>87</v>
      </c>
      <c r="AD7489" s="1508">
        <f t="shared" si="2621"/>
        <v>3654</v>
      </c>
      <c r="AE7489" s="14">
        <f t="shared" si="2622"/>
        <v>21.333333333333332</v>
      </c>
      <c r="AF7489" s="14">
        <f t="shared" si="2623"/>
        <v>75.666666666666671</v>
      </c>
      <c r="AG7489" s="14">
        <f t="shared" si="2624"/>
        <v>1.1497797356828192</v>
      </c>
      <c r="AH7489" s="14">
        <f t="shared" si="2625"/>
        <v>-20.183553597650512</v>
      </c>
      <c r="AI7489" s="14">
        <f t="shared" si="2626"/>
        <v>-1527.2222222222222</v>
      </c>
      <c r="AJ7489" s="374"/>
    </row>
    <row r="7490" spans="1:36" ht="47.25" customHeight="1">
      <c r="A7490" s="421"/>
      <c r="B7490" s="365" t="s">
        <v>3180</v>
      </c>
      <c r="C7490" s="365" t="s">
        <v>66</v>
      </c>
      <c r="D7490" s="365">
        <v>328.83</v>
      </c>
      <c r="E7490" s="365">
        <v>69</v>
      </c>
      <c r="F7490" s="368">
        <f>D7490*E7490</f>
        <v>22689.27</v>
      </c>
      <c r="G7490" s="365">
        <v>0</v>
      </c>
      <c r="H7490" s="365">
        <v>0</v>
      </c>
      <c r="I7490" s="370">
        <v>43714</v>
      </c>
      <c r="J7490" s="370">
        <v>45351</v>
      </c>
      <c r="K7490" s="374"/>
      <c r="L7490" s="370" t="s">
        <v>1947</v>
      </c>
      <c r="M7490" s="370">
        <v>43630</v>
      </c>
      <c r="N7490" s="365">
        <v>27</v>
      </c>
      <c r="O7490" s="365">
        <v>32</v>
      </c>
      <c r="P7490" s="365">
        <v>0</v>
      </c>
      <c r="Q7490" s="365"/>
      <c r="R7490" s="365"/>
      <c r="S7490" s="365"/>
      <c r="T7490" s="365"/>
      <c r="U7490" s="365"/>
      <c r="V7490" s="365"/>
      <c r="W7490" s="365"/>
      <c r="X7490" s="365"/>
      <c r="Y7490" s="379"/>
      <c r="Z7490" s="374"/>
      <c r="AA7490" s="374"/>
      <c r="AB7490" s="374"/>
      <c r="AC7490" s="1507">
        <f t="shared" si="2620"/>
        <v>10</v>
      </c>
      <c r="AD7490" s="1508">
        <f t="shared" si="2621"/>
        <v>3288.2999999999997</v>
      </c>
      <c r="AE7490" s="14">
        <f t="shared" si="2622"/>
        <v>11.133333333333333</v>
      </c>
      <c r="AF7490" s="14">
        <f t="shared" si="2623"/>
        <v>19.666666666666668</v>
      </c>
      <c r="AG7490" s="14">
        <f t="shared" si="2624"/>
        <v>0.50847457627118642</v>
      </c>
      <c r="AH7490" s="14">
        <f t="shared" si="2625"/>
        <v>-10.624858757062146</v>
      </c>
      <c r="AI7490" s="14">
        <f t="shared" si="2626"/>
        <v>-208.95555555555555</v>
      </c>
      <c r="AJ7490" s="374"/>
    </row>
    <row r="7491" spans="1:36" ht="30">
      <c r="A7491" s="421"/>
      <c r="B7491" s="365" t="s">
        <v>1946</v>
      </c>
      <c r="C7491" s="365" t="s">
        <v>66</v>
      </c>
      <c r="D7491" s="365">
        <v>280.95</v>
      </c>
      <c r="E7491" s="365">
        <v>15</v>
      </c>
      <c r="F7491" s="368">
        <v>0</v>
      </c>
      <c r="G7491" s="365">
        <v>0</v>
      </c>
      <c r="H7491" s="365">
        <f>G7491*D7491</f>
        <v>0</v>
      </c>
      <c r="I7491" s="370">
        <v>44690</v>
      </c>
      <c r="J7491" s="370">
        <v>46234</v>
      </c>
      <c r="K7491" s="374"/>
      <c r="L7491" s="370" t="s">
        <v>3181</v>
      </c>
      <c r="M7491" s="370">
        <v>44669</v>
      </c>
      <c r="N7491" s="365">
        <v>0</v>
      </c>
      <c r="O7491" s="365">
        <v>0</v>
      </c>
      <c r="P7491" s="365">
        <v>0</v>
      </c>
      <c r="Q7491" s="365"/>
      <c r="R7491" s="365"/>
      <c r="S7491" s="365"/>
      <c r="T7491" s="365"/>
      <c r="U7491" s="365"/>
      <c r="V7491" s="365"/>
      <c r="W7491" s="365"/>
      <c r="X7491" s="365"/>
      <c r="Y7491" s="379"/>
      <c r="Z7491" s="374"/>
      <c r="AA7491" s="374"/>
      <c r="AB7491" s="374"/>
      <c r="AC7491" s="1507">
        <f t="shared" si="2620"/>
        <v>15</v>
      </c>
      <c r="AD7491" s="1508">
        <f t="shared" si="2621"/>
        <v>4214.25</v>
      </c>
      <c r="AE7491" s="14">
        <f t="shared" si="2622"/>
        <v>40.56666666666667</v>
      </c>
      <c r="AF7491" s="14">
        <f t="shared" si="2623"/>
        <v>0</v>
      </c>
      <c r="AG7491" s="14" t="e">
        <f t="shared" si="2624"/>
        <v>#DIV/0!</v>
      </c>
      <c r="AH7491" s="14" t="e">
        <f t="shared" si="2625"/>
        <v>#DIV/0!</v>
      </c>
      <c r="AI7491" s="14">
        <f t="shared" si="2626"/>
        <v>15</v>
      </c>
      <c r="AJ7491" s="374"/>
    </row>
    <row r="7492" spans="1:36" ht="30">
      <c r="A7492" s="421"/>
      <c r="B7492" s="365" t="s">
        <v>3182</v>
      </c>
      <c r="C7492" s="365" t="s">
        <v>66</v>
      </c>
      <c r="D7492" s="365">
        <v>374.4</v>
      </c>
      <c r="E7492" s="365">
        <v>70</v>
      </c>
      <c r="F7492" s="368">
        <v>0</v>
      </c>
      <c r="G7492" s="365">
        <v>0</v>
      </c>
      <c r="H7492" s="365">
        <f>G7492*D7492</f>
        <v>0</v>
      </c>
      <c r="I7492" s="370">
        <v>44693</v>
      </c>
      <c r="J7492" s="370">
        <v>46265</v>
      </c>
      <c r="K7492" s="374"/>
      <c r="L7492" s="370" t="s">
        <v>3183</v>
      </c>
      <c r="M7492" s="370">
        <v>44657</v>
      </c>
      <c r="N7492" s="365">
        <v>0</v>
      </c>
      <c r="O7492" s="365">
        <v>0</v>
      </c>
      <c r="P7492" s="365">
        <v>0</v>
      </c>
      <c r="Q7492" s="365"/>
      <c r="R7492" s="365"/>
      <c r="S7492" s="365"/>
      <c r="T7492" s="365"/>
      <c r="U7492" s="365"/>
      <c r="V7492" s="365"/>
      <c r="W7492" s="365"/>
      <c r="X7492" s="365"/>
      <c r="Y7492" s="379"/>
      <c r="Z7492" s="374"/>
      <c r="AA7492" s="374"/>
      <c r="AB7492" s="374"/>
      <c r="AC7492" s="1507">
        <f t="shared" si="2620"/>
        <v>70</v>
      </c>
      <c r="AD7492" s="1508">
        <f t="shared" si="2621"/>
        <v>26208</v>
      </c>
      <c r="AE7492" s="14">
        <f t="shared" si="2622"/>
        <v>41.6</v>
      </c>
      <c r="AF7492" s="14">
        <f t="shared" si="2623"/>
        <v>0</v>
      </c>
      <c r="AG7492" s="14" t="e">
        <f t="shared" si="2624"/>
        <v>#DIV/0!</v>
      </c>
      <c r="AH7492" s="14" t="e">
        <f t="shared" si="2625"/>
        <v>#DIV/0!</v>
      </c>
      <c r="AI7492" s="14">
        <f t="shared" si="2626"/>
        <v>70</v>
      </c>
      <c r="AJ7492" s="374"/>
    </row>
    <row r="7493" spans="1:36" ht="15.75">
      <c r="A7493" s="421"/>
      <c r="B7493" s="365" t="s">
        <v>1949</v>
      </c>
      <c r="C7493" s="365" t="s">
        <v>66</v>
      </c>
      <c r="D7493" s="365">
        <v>9609.5400000000009</v>
      </c>
      <c r="E7493" s="365">
        <v>7</v>
      </c>
      <c r="F7493" s="368">
        <f t="shared" ref="F7493:F7510" si="2628">D7493*E7493</f>
        <v>67266.78</v>
      </c>
      <c r="G7493" s="365">
        <v>0</v>
      </c>
      <c r="H7493" s="365">
        <v>0</v>
      </c>
      <c r="I7493" s="370">
        <v>43683</v>
      </c>
      <c r="J7493" s="370">
        <v>45247</v>
      </c>
      <c r="K7493" s="374"/>
      <c r="L7493" s="370" t="s">
        <v>1948</v>
      </c>
      <c r="M7493" s="370">
        <v>43669</v>
      </c>
      <c r="N7493" s="365">
        <v>0</v>
      </c>
      <c r="O7493" s="365">
        <v>1</v>
      </c>
      <c r="P7493" s="365">
        <v>1</v>
      </c>
      <c r="Q7493" s="365"/>
      <c r="R7493" s="365"/>
      <c r="S7493" s="365"/>
      <c r="T7493" s="365"/>
      <c r="U7493" s="365"/>
      <c r="V7493" s="365"/>
      <c r="W7493" s="365"/>
      <c r="X7493" s="365"/>
      <c r="Y7493" s="379"/>
      <c r="Z7493" s="374"/>
      <c r="AA7493" s="374"/>
      <c r="AB7493" s="374"/>
      <c r="AC7493" s="1507">
        <f t="shared" si="2620"/>
        <v>5</v>
      </c>
      <c r="AD7493" s="1508">
        <f t="shared" si="2621"/>
        <v>48047.700000000004</v>
      </c>
      <c r="AE7493" s="14">
        <f t="shared" si="2622"/>
        <v>7.666666666666667</v>
      </c>
      <c r="AF7493" s="14">
        <f t="shared" si="2623"/>
        <v>0.66666666666666663</v>
      </c>
      <c r="AG7493" s="14">
        <f t="shared" si="2624"/>
        <v>7.5</v>
      </c>
      <c r="AH7493" s="14">
        <f t="shared" si="2625"/>
        <v>-0.16666666666666696</v>
      </c>
      <c r="AI7493" s="14">
        <f t="shared" si="2626"/>
        <v>-0.11111111111111072</v>
      </c>
      <c r="AJ7493" s="374"/>
    </row>
    <row r="7494" spans="1:36" ht="15.75">
      <c r="A7494" s="421"/>
      <c r="B7494" s="365" t="s">
        <v>1951</v>
      </c>
      <c r="C7494" s="365" t="s">
        <v>181</v>
      </c>
      <c r="D7494" s="365">
        <v>459.46</v>
      </c>
      <c r="E7494" s="365">
        <v>45</v>
      </c>
      <c r="F7494" s="368">
        <f t="shared" si="2628"/>
        <v>20675.7</v>
      </c>
      <c r="G7494" s="365">
        <v>0</v>
      </c>
      <c r="H7494" s="365">
        <v>0</v>
      </c>
      <c r="I7494" s="370">
        <v>43329</v>
      </c>
      <c r="J7494" s="370">
        <v>46843</v>
      </c>
      <c r="K7494" s="374"/>
      <c r="L7494" s="370" t="s">
        <v>1950</v>
      </c>
      <c r="M7494" s="370">
        <v>43194</v>
      </c>
      <c r="N7494" s="365">
        <v>6</v>
      </c>
      <c r="O7494" s="365">
        <v>4</v>
      </c>
      <c r="P7494" s="365">
        <v>6</v>
      </c>
      <c r="Q7494" s="365"/>
      <c r="R7494" s="365"/>
      <c r="S7494" s="365"/>
      <c r="T7494" s="365"/>
      <c r="U7494" s="365"/>
      <c r="V7494" s="365"/>
      <c r="W7494" s="365"/>
      <c r="X7494" s="365"/>
      <c r="Y7494" s="379"/>
      <c r="Z7494" s="393"/>
      <c r="AA7494" s="379"/>
      <c r="AB7494" s="379"/>
      <c r="AC7494" s="1507">
        <f t="shared" si="2620"/>
        <v>29</v>
      </c>
      <c r="AD7494" s="1508">
        <f t="shared" si="2621"/>
        <v>13324.34</v>
      </c>
      <c r="AE7494" s="14">
        <f t="shared" si="2622"/>
        <v>60.866666666666667</v>
      </c>
      <c r="AF7494" s="14">
        <f t="shared" si="2623"/>
        <v>5.333333333333333</v>
      </c>
      <c r="AG7494" s="14">
        <f t="shared" si="2624"/>
        <v>5.4375</v>
      </c>
      <c r="AH7494" s="14">
        <f t="shared" si="2625"/>
        <v>-55.429166666666667</v>
      </c>
      <c r="AI7494" s="14">
        <f t="shared" si="2626"/>
        <v>-295.62222222222221</v>
      </c>
      <c r="AJ7494" s="374"/>
    </row>
    <row r="7495" spans="1:36" ht="15.75">
      <c r="A7495" s="421"/>
      <c r="B7495" s="365" t="s">
        <v>1952</v>
      </c>
      <c r="C7495" s="365" t="s">
        <v>66</v>
      </c>
      <c r="D7495" s="365">
        <v>5285.24</v>
      </c>
      <c r="E7495" s="365">
        <v>3</v>
      </c>
      <c r="F7495" s="368">
        <f t="shared" si="2628"/>
        <v>15855.72</v>
      </c>
      <c r="G7495" s="365">
        <v>0</v>
      </c>
      <c r="H7495" s="365">
        <v>0</v>
      </c>
      <c r="I7495" s="370">
        <v>43563</v>
      </c>
      <c r="J7495" s="370">
        <v>46965</v>
      </c>
      <c r="K7495" s="374"/>
      <c r="L7495" s="370" t="s">
        <v>1953</v>
      </c>
      <c r="M7495" s="370">
        <v>43550</v>
      </c>
      <c r="N7495" s="365">
        <v>0</v>
      </c>
      <c r="O7495" s="365">
        <v>0</v>
      </c>
      <c r="P7495" s="365">
        <v>0</v>
      </c>
      <c r="Q7495" s="365"/>
      <c r="R7495" s="365"/>
      <c r="S7495" s="365"/>
      <c r="T7495" s="365"/>
      <c r="U7495" s="365"/>
      <c r="V7495" s="365"/>
      <c r="W7495" s="365"/>
      <c r="X7495" s="365"/>
      <c r="Y7495" s="379"/>
      <c r="Z7495" s="374"/>
      <c r="AA7495" s="374"/>
      <c r="AB7495" s="374"/>
      <c r="AC7495" s="1507">
        <f t="shared" si="2620"/>
        <v>3</v>
      </c>
      <c r="AD7495" s="1508">
        <f t="shared" si="2621"/>
        <v>15855.72</v>
      </c>
      <c r="AE7495" s="14">
        <f t="shared" si="2622"/>
        <v>64.933333333333337</v>
      </c>
      <c r="AF7495" s="14">
        <f t="shared" si="2623"/>
        <v>0</v>
      </c>
      <c r="AG7495" s="14" t="e">
        <f t="shared" si="2624"/>
        <v>#DIV/0!</v>
      </c>
      <c r="AH7495" s="14" t="e">
        <f t="shared" si="2625"/>
        <v>#DIV/0!</v>
      </c>
      <c r="AI7495" s="14">
        <f t="shared" si="2626"/>
        <v>3</v>
      </c>
      <c r="AJ7495" s="374"/>
    </row>
    <row r="7496" spans="1:36" ht="15.75">
      <c r="A7496" s="421"/>
      <c r="B7496" s="365" t="s">
        <v>1954</v>
      </c>
      <c r="C7496" s="365" t="s">
        <v>66</v>
      </c>
      <c r="D7496" s="365">
        <v>5285.24</v>
      </c>
      <c r="E7496" s="365">
        <v>4</v>
      </c>
      <c r="F7496" s="368">
        <f t="shared" si="2628"/>
        <v>21140.959999999999</v>
      </c>
      <c r="G7496" s="365">
        <v>0</v>
      </c>
      <c r="H7496" s="365">
        <v>0</v>
      </c>
      <c r="I7496" s="370">
        <v>43563</v>
      </c>
      <c r="J7496" s="370">
        <v>46934</v>
      </c>
      <c r="K7496" s="374"/>
      <c r="L7496" s="370" t="s">
        <v>1953</v>
      </c>
      <c r="M7496" s="370">
        <v>43550</v>
      </c>
      <c r="N7496" s="365">
        <v>0</v>
      </c>
      <c r="O7496" s="365">
        <v>0</v>
      </c>
      <c r="P7496" s="365">
        <v>0</v>
      </c>
      <c r="Q7496" s="365"/>
      <c r="R7496" s="365"/>
      <c r="S7496" s="365"/>
      <c r="T7496" s="365"/>
      <c r="U7496" s="365"/>
      <c r="V7496" s="365"/>
      <c r="W7496" s="365"/>
      <c r="X7496" s="365"/>
      <c r="Y7496" s="379"/>
      <c r="Z7496" s="374"/>
      <c r="AA7496" s="374"/>
      <c r="AB7496" s="374"/>
      <c r="AC7496" s="1507">
        <f t="shared" si="2620"/>
        <v>4</v>
      </c>
      <c r="AD7496" s="1508">
        <f t="shared" si="2621"/>
        <v>21140.959999999999</v>
      </c>
      <c r="AE7496" s="14">
        <f t="shared" si="2622"/>
        <v>63.9</v>
      </c>
      <c r="AF7496" s="14">
        <f t="shared" si="2623"/>
        <v>0</v>
      </c>
      <c r="AG7496" s="14" t="e">
        <f t="shared" si="2624"/>
        <v>#DIV/0!</v>
      </c>
      <c r="AH7496" s="14" t="e">
        <f t="shared" si="2625"/>
        <v>#DIV/0!</v>
      </c>
      <c r="AI7496" s="14">
        <f t="shared" si="2626"/>
        <v>4</v>
      </c>
      <c r="AJ7496" s="374"/>
    </row>
    <row r="7497" spans="1:36" ht="15.75">
      <c r="A7497" s="421"/>
      <c r="B7497" s="365" t="s">
        <v>1956</v>
      </c>
      <c r="C7497" s="365" t="s">
        <v>66</v>
      </c>
      <c r="D7497" s="365">
        <v>5285.24</v>
      </c>
      <c r="E7497" s="365">
        <v>2</v>
      </c>
      <c r="F7497" s="368">
        <f t="shared" si="2628"/>
        <v>10570.48</v>
      </c>
      <c r="G7497" s="365">
        <v>0</v>
      </c>
      <c r="H7497" s="365">
        <v>0</v>
      </c>
      <c r="I7497" s="370">
        <v>43630</v>
      </c>
      <c r="J7497" s="370">
        <v>46843</v>
      </c>
      <c r="K7497" s="374"/>
      <c r="L7497" s="370" t="s">
        <v>1955</v>
      </c>
      <c r="M7497" s="370">
        <v>43613</v>
      </c>
      <c r="N7497" s="365">
        <v>0</v>
      </c>
      <c r="O7497" s="365">
        <v>0</v>
      </c>
      <c r="P7497" s="365">
        <v>0</v>
      </c>
      <c r="Q7497" s="365"/>
      <c r="R7497" s="365"/>
      <c r="S7497" s="365"/>
      <c r="T7497" s="365"/>
      <c r="U7497" s="365"/>
      <c r="V7497" s="365"/>
      <c r="W7497" s="365"/>
      <c r="X7497" s="365"/>
      <c r="Y7497" s="379"/>
      <c r="Z7497" s="374"/>
      <c r="AA7497" s="374"/>
      <c r="AB7497" s="374"/>
      <c r="AC7497" s="1507">
        <f t="shared" si="2620"/>
        <v>2</v>
      </c>
      <c r="AD7497" s="1508">
        <f t="shared" si="2621"/>
        <v>10570.48</v>
      </c>
      <c r="AE7497" s="14">
        <f t="shared" si="2622"/>
        <v>60.866666666666667</v>
      </c>
      <c r="AF7497" s="14">
        <f t="shared" si="2623"/>
        <v>0</v>
      </c>
      <c r="AG7497" s="14" t="e">
        <f t="shared" si="2624"/>
        <v>#DIV/0!</v>
      </c>
      <c r="AH7497" s="14" t="e">
        <f t="shared" si="2625"/>
        <v>#DIV/0!</v>
      </c>
      <c r="AI7497" s="14">
        <f t="shared" si="2626"/>
        <v>2</v>
      </c>
      <c r="AJ7497" s="374"/>
    </row>
    <row r="7498" spans="1:36" ht="15.75">
      <c r="A7498" s="421"/>
      <c r="B7498" s="365" t="s">
        <v>1957</v>
      </c>
      <c r="C7498" s="365" t="s">
        <v>66</v>
      </c>
      <c r="D7498" s="365">
        <v>5285.24</v>
      </c>
      <c r="E7498" s="365">
        <v>1</v>
      </c>
      <c r="F7498" s="368">
        <f t="shared" si="2628"/>
        <v>5285.24</v>
      </c>
      <c r="G7498" s="365">
        <v>0</v>
      </c>
      <c r="H7498" s="365">
        <v>0</v>
      </c>
      <c r="I7498" s="370">
        <v>43630</v>
      </c>
      <c r="J7498" s="370">
        <v>46996</v>
      </c>
      <c r="K7498" s="374"/>
      <c r="L7498" s="370" t="s">
        <v>1955</v>
      </c>
      <c r="M7498" s="370">
        <v>43613</v>
      </c>
      <c r="N7498" s="365">
        <v>0</v>
      </c>
      <c r="O7498" s="365">
        <v>0</v>
      </c>
      <c r="P7498" s="365">
        <v>0</v>
      </c>
      <c r="Q7498" s="365"/>
      <c r="R7498" s="365"/>
      <c r="S7498" s="365"/>
      <c r="T7498" s="365"/>
      <c r="U7498" s="365"/>
      <c r="V7498" s="365"/>
      <c r="W7498" s="365"/>
      <c r="X7498" s="365"/>
      <c r="Y7498" s="379"/>
      <c r="Z7498" s="374"/>
      <c r="AA7498" s="374"/>
      <c r="AB7498" s="374"/>
      <c r="AC7498" s="1507">
        <f t="shared" si="2620"/>
        <v>1</v>
      </c>
      <c r="AD7498" s="1508">
        <f t="shared" si="2621"/>
        <v>5285.24</v>
      </c>
      <c r="AE7498" s="14">
        <f t="shared" si="2622"/>
        <v>65.966666666666669</v>
      </c>
      <c r="AF7498" s="14">
        <f t="shared" si="2623"/>
        <v>0</v>
      </c>
      <c r="AG7498" s="14" t="e">
        <f t="shared" si="2624"/>
        <v>#DIV/0!</v>
      </c>
      <c r="AH7498" s="14" t="e">
        <f t="shared" si="2625"/>
        <v>#DIV/0!</v>
      </c>
      <c r="AI7498" s="14">
        <f t="shared" si="2626"/>
        <v>1</v>
      </c>
      <c r="AJ7498" s="374"/>
    </row>
    <row r="7499" spans="1:36" ht="15.75">
      <c r="A7499" s="421"/>
      <c r="B7499" s="365" t="s">
        <v>1958</v>
      </c>
      <c r="C7499" s="365" t="s">
        <v>66</v>
      </c>
      <c r="D7499" s="365">
        <v>5285.24</v>
      </c>
      <c r="E7499" s="365">
        <v>2</v>
      </c>
      <c r="F7499" s="368">
        <f t="shared" si="2628"/>
        <v>10570.48</v>
      </c>
      <c r="G7499" s="365">
        <v>0</v>
      </c>
      <c r="H7499" s="365">
        <v>0</v>
      </c>
      <c r="I7499" s="370">
        <v>43630</v>
      </c>
      <c r="J7499" s="370">
        <v>46996</v>
      </c>
      <c r="K7499" s="374"/>
      <c r="L7499" s="370" t="s">
        <v>1955</v>
      </c>
      <c r="M7499" s="370">
        <v>43613</v>
      </c>
      <c r="N7499" s="365">
        <v>0</v>
      </c>
      <c r="O7499" s="365">
        <v>0</v>
      </c>
      <c r="P7499" s="365">
        <v>0</v>
      </c>
      <c r="Q7499" s="365"/>
      <c r="R7499" s="365"/>
      <c r="S7499" s="365"/>
      <c r="T7499" s="365"/>
      <c r="U7499" s="365"/>
      <c r="V7499" s="365"/>
      <c r="W7499" s="365"/>
      <c r="X7499" s="365"/>
      <c r="Y7499" s="379"/>
      <c r="Z7499" s="374"/>
      <c r="AA7499" s="374"/>
      <c r="AB7499" s="374"/>
      <c r="AC7499" s="1507">
        <f t="shared" si="2620"/>
        <v>2</v>
      </c>
      <c r="AD7499" s="1508">
        <f t="shared" si="2621"/>
        <v>10570.48</v>
      </c>
      <c r="AE7499" s="14">
        <f t="shared" si="2622"/>
        <v>65.966666666666669</v>
      </c>
      <c r="AF7499" s="14">
        <f t="shared" si="2623"/>
        <v>0</v>
      </c>
      <c r="AG7499" s="14" t="e">
        <f t="shared" si="2624"/>
        <v>#DIV/0!</v>
      </c>
      <c r="AH7499" s="14" t="e">
        <f t="shared" si="2625"/>
        <v>#DIV/0!</v>
      </c>
      <c r="AI7499" s="14">
        <f t="shared" si="2626"/>
        <v>2</v>
      </c>
      <c r="AJ7499" s="374"/>
    </row>
    <row r="7500" spans="1:36" ht="15.75">
      <c r="A7500" s="421"/>
      <c r="B7500" s="365" t="s">
        <v>1959</v>
      </c>
      <c r="C7500" s="365" t="s">
        <v>66</v>
      </c>
      <c r="D7500" s="365">
        <v>5285.24</v>
      </c>
      <c r="E7500" s="365">
        <v>1</v>
      </c>
      <c r="F7500" s="368">
        <f t="shared" si="2628"/>
        <v>5285.24</v>
      </c>
      <c r="G7500" s="365">
        <v>0</v>
      </c>
      <c r="H7500" s="365">
        <v>0</v>
      </c>
      <c r="I7500" s="370">
        <v>43630</v>
      </c>
      <c r="J7500" s="370">
        <v>47057</v>
      </c>
      <c r="K7500" s="374"/>
      <c r="L7500" s="370" t="s">
        <v>1955</v>
      </c>
      <c r="M7500" s="370">
        <v>43613</v>
      </c>
      <c r="N7500" s="365">
        <v>0</v>
      </c>
      <c r="O7500" s="365">
        <v>0</v>
      </c>
      <c r="P7500" s="365">
        <v>0</v>
      </c>
      <c r="Q7500" s="365"/>
      <c r="R7500" s="365"/>
      <c r="S7500" s="365"/>
      <c r="T7500" s="365"/>
      <c r="U7500" s="365"/>
      <c r="V7500" s="365"/>
      <c r="W7500" s="365"/>
      <c r="X7500" s="365"/>
      <c r="Y7500" s="379"/>
      <c r="Z7500" s="374"/>
      <c r="AA7500" s="374"/>
      <c r="AB7500" s="374"/>
      <c r="AC7500" s="1507">
        <f t="shared" si="2620"/>
        <v>1</v>
      </c>
      <c r="AD7500" s="1508">
        <f t="shared" si="2621"/>
        <v>5285.24</v>
      </c>
      <c r="AE7500" s="14">
        <f t="shared" si="2622"/>
        <v>68</v>
      </c>
      <c r="AF7500" s="14">
        <f t="shared" si="2623"/>
        <v>0</v>
      </c>
      <c r="AG7500" s="14" t="e">
        <f t="shared" si="2624"/>
        <v>#DIV/0!</v>
      </c>
      <c r="AH7500" s="14" t="e">
        <f t="shared" si="2625"/>
        <v>#DIV/0!</v>
      </c>
      <c r="AI7500" s="14">
        <f t="shared" si="2626"/>
        <v>1</v>
      </c>
      <c r="AJ7500" s="374"/>
    </row>
    <row r="7501" spans="1:36" ht="15.75">
      <c r="A7501" s="421"/>
      <c r="B7501" s="365" t="s">
        <v>1960</v>
      </c>
      <c r="C7501" s="365" t="s">
        <v>66</v>
      </c>
      <c r="D7501" s="365">
        <v>5285.24</v>
      </c>
      <c r="E7501" s="365">
        <v>3</v>
      </c>
      <c r="F7501" s="368">
        <f t="shared" si="2628"/>
        <v>15855.72</v>
      </c>
      <c r="G7501" s="365">
        <v>0</v>
      </c>
      <c r="H7501" s="365">
        <v>0</v>
      </c>
      <c r="I7501" s="370">
        <v>43630</v>
      </c>
      <c r="J7501" s="370">
        <v>47087</v>
      </c>
      <c r="K7501" s="374"/>
      <c r="L7501" s="370" t="s">
        <v>1955</v>
      </c>
      <c r="M7501" s="370">
        <v>43613</v>
      </c>
      <c r="N7501" s="365">
        <v>0</v>
      </c>
      <c r="O7501" s="365">
        <v>0</v>
      </c>
      <c r="P7501" s="365">
        <v>0</v>
      </c>
      <c r="Q7501" s="365"/>
      <c r="R7501" s="365"/>
      <c r="S7501" s="365"/>
      <c r="T7501" s="365"/>
      <c r="U7501" s="365"/>
      <c r="V7501" s="365"/>
      <c r="W7501" s="365"/>
      <c r="X7501" s="365"/>
      <c r="Y7501" s="379"/>
      <c r="Z7501" s="374"/>
      <c r="AA7501" s="374"/>
      <c r="AB7501" s="374"/>
      <c r="AC7501" s="1507">
        <f t="shared" si="2620"/>
        <v>3</v>
      </c>
      <c r="AD7501" s="1508">
        <f t="shared" si="2621"/>
        <v>15855.72</v>
      </c>
      <c r="AE7501" s="14">
        <f t="shared" si="2622"/>
        <v>69</v>
      </c>
      <c r="AF7501" s="14">
        <f t="shared" si="2623"/>
        <v>0</v>
      </c>
      <c r="AG7501" s="14" t="e">
        <f t="shared" si="2624"/>
        <v>#DIV/0!</v>
      </c>
      <c r="AH7501" s="14" t="e">
        <f t="shared" si="2625"/>
        <v>#DIV/0!</v>
      </c>
      <c r="AI7501" s="14">
        <f t="shared" si="2626"/>
        <v>3</v>
      </c>
      <c r="AJ7501" s="374"/>
    </row>
    <row r="7502" spans="1:36" ht="23.25" customHeight="1">
      <c r="A7502" s="421"/>
      <c r="B7502" s="365" t="s">
        <v>1961</v>
      </c>
      <c r="C7502" s="365" t="s">
        <v>66</v>
      </c>
      <c r="D7502" s="365">
        <v>5285.24</v>
      </c>
      <c r="E7502" s="365">
        <v>3</v>
      </c>
      <c r="F7502" s="368">
        <f t="shared" si="2628"/>
        <v>15855.72</v>
      </c>
      <c r="G7502" s="365">
        <v>0</v>
      </c>
      <c r="H7502" s="365">
        <v>0</v>
      </c>
      <c r="I7502" s="370">
        <v>43630</v>
      </c>
      <c r="J7502" s="370">
        <v>47139</v>
      </c>
      <c r="K7502" s="374"/>
      <c r="L7502" s="370" t="s">
        <v>1955</v>
      </c>
      <c r="M7502" s="370">
        <v>43613</v>
      </c>
      <c r="N7502" s="365">
        <v>0</v>
      </c>
      <c r="O7502" s="365">
        <v>0</v>
      </c>
      <c r="P7502" s="365">
        <v>0</v>
      </c>
      <c r="Q7502" s="365"/>
      <c r="R7502" s="365"/>
      <c r="S7502" s="365"/>
      <c r="T7502" s="365"/>
      <c r="U7502" s="365"/>
      <c r="V7502" s="365"/>
      <c r="W7502" s="365"/>
      <c r="X7502" s="365"/>
      <c r="Y7502" s="379"/>
      <c r="Z7502" s="374"/>
      <c r="AA7502" s="374"/>
      <c r="AB7502" s="374"/>
      <c r="AC7502" s="1507">
        <f t="shared" si="2620"/>
        <v>3</v>
      </c>
      <c r="AD7502" s="1508">
        <f t="shared" si="2621"/>
        <v>15855.72</v>
      </c>
      <c r="AE7502" s="14">
        <f t="shared" si="2622"/>
        <v>70.733333333333334</v>
      </c>
      <c r="AF7502" s="14">
        <f t="shared" si="2623"/>
        <v>0</v>
      </c>
      <c r="AG7502" s="14" t="e">
        <f t="shared" si="2624"/>
        <v>#DIV/0!</v>
      </c>
      <c r="AH7502" s="14" t="e">
        <f t="shared" si="2625"/>
        <v>#DIV/0!</v>
      </c>
      <c r="AI7502" s="14">
        <f t="shared" si="2626"/>
        <v>3</v>
      </c>
      <c r="AJ7502" s="374"/>
    </row>
    <row r="7503" spans="1:36" ht="15.75">
      <c r="A7503" s="421"/>
      <c r="B7503" s="365" t="s">
        <v>1962</v>
      </c>
      <c r="C7503" s="365" t="s">
        <v>66</v>
      </c>
      <c r="D7503" s="365">
        <v>5285.24</v>
      </c>
      <c r="E7503" s="365">
        <v>6</v>
      </c>
      <c r="F7503" s="368">
        <f t="shared" si="2628"/>
        <v>31711.439999999999</v>
      </c>
      <c r="G7503" s="365">
        <v>0</v>
      </c>
      <c r="H7503" s="365">
        <v>0</v>
      </c>
      <c r="I7503" s="370">
        <v>43630</v>
      </c>
      <c r="J7503" s="370">
        <v>47057</v>
      </c>
      <c r="K7503" s="374"/>
      <c r="L7503" s="370" t="s">
        <v>1955</v>
      </c>
      <c r="M7503" s="370">
        <v>43613</v>
      </c>
      <c r="N7503" s="365">
        <v>0</v>
      </c>
      <c r="O7503" s="365">
        <v>0</v>
      </c>
      <c r="P7503" s="365">
        <v>0</v>
      </c>
      <c r="Q7503" s="365"/>
      <c r="R7503" s="365"/>
      <c r="S7503" s="365"/>
      <c r="T7503" s="365"/>
      <c r="U7503" s="365"/>
      <c r="V7503" s="365"/>
      <c r="W7503" s="365"/>
      <c r="X7503" s="365"/>
      <c r="Y7503" s="379"/>
      <c r="Z7503" s="374"/>
      <c r="AA7503" s="374"/>
      <c r="AB7503" s="374"/>
      <c r="AC7503" s="1507">
        <f t="shared" ref="AC7503:AC7557" si="2629">E7503+G7503-N7503-O7503-AA7503-P7503-Q7503-R7503-S7503-T7503-U7503-V7503-W7503-X7503-Y7503</f>
        <v>6</v>
      </c>
      <c r="AD7503" s="1508">
        <f t="shared" ref="AD7503:AD7557" si="2630">D7503*AC7503</f>
        <v>31711.439999999999</v>
      </c>
      <c r="AE7503" s="14">
        <f t="shared" ref="AE7503:AE7557" si="2631">(J7503-"01.04.2023")/30</f>
        <v>68</v>
      </c>
      <c r="AF7503" s="14">
        <f t="shared" ref="AF7503:AF7557" si="2632">(N7503+O7503+P7503+Q7503+R7503+S7503+T7503+U7503+V7503+W7503+X7503+Y7503)/3</f>
        <v>0</v>
      </c>
      <c r="AG7503" s="14" t="e">
        <f t="shared" ref="AG7503:AG7557" si="2633">AC7503/AF7503</f>
        <v>#DIV/0!</v>
      </c>
      <c r="AH7503" s="14" t="e">
        <f t="shared" ref="AH7503:AH7557" si="2634">AG7503-AE7503</f>
        <v>#DIV/0!</v>
      </c>
      <c r="AI7503" s="14">
        <f t="shared" ref="AI7503:AI7557" si="2635">AC7503-(AE7503*AF7503)</f>
        <v>6</v>
      </c>
      <c r="AJ7503" s="374"/>
    </row>
    <row r="7504" spans="1:36" ht="15.75">
      <c r="A7504" s="421"/>
      <c r="B7504" s="365" t="s">
        <v>1963</v>
      </c>
      <c r="C7504" s="365" t="s">
        <v>66</v>
      </c>
      <c r="D7504" s="365">
        <v>5285.24</v>
      </c>
      <c r="E7504" s="365">
        <v>1</v>
      </c>
      <c r="F7504" s="368">
        <f t="shared" si="2628"/>
        <v>5285.24</v>
      </c>
      <c r="G7504" s="365">
        <v>0</v>
      </c>
      <c r="H7504" s="365">
        <v>0</v>
      </c>
      <c r="I7504" s="370">
        <v>43630</v>
      </c>
      <c r="J7504" s="370">
        <v>46996</v>
      </c>
      <c r="K7504" s="374"/>
      <c r="L7504" s="370" t="s">
        <v>1955</v>
      </c>
      <c r="M7504" s="370">
        <v>43613</v>
      </c>
      <c r="N7504" s="365">
        <v>0</v>
      </c>
      <c r="O7504" s="365">
        <v>0</v>
      </c>
      <c r="P7504" s="365">
        <v>0</v>
      </c>
      <c r="Q7504" s="365"/>
      <c r="R7504" s="365"/>
      <c r="S7504" s="365"/>
      <c r="T7504" s="365"/>
      <c r="U7504" s="365"/>
      <c r="V7504" s="365"/>
      <c r="W7504" s="365"/>
      <c r="X7504" s="365"/>
      <c r="Y7504" s="379"/>
      <c r="Z7504" s="374"/>
      <c r="AA7504" s="374"/>
      <c r="AB7504" s="374"/>
      <c r="AC7504" s="1507">
        <f t="shared" si="2629"/>
        <v>1</v>
      </c>
      <c r="AD7504" s="1508">
        <f t="shared" si="2630"/>
        <v>5285.24</v>
      </c>
      <c r="AE7504" s="14">
        <f t="shared" si="2631"/>
        <v>65.966666666666669</v>
      </c>
      <c r="AF7504" s="14">
        <f t="shared" si="2632"/>
        <v>0</v>
      </c>
      <c r="AG7504" s="14" t="e">
        <f t="shared" si="2633"/>
        <v>#DIV/0!</v>
      </c>
      <c r="AH7504" s="14" t="e">
        <f t="shared" si="2634"/>
        <v>#DIV/0!</v>
      </c>
      <c r="AI7504" s="14">
        <f t="shared" si="2635"/>
        <v>1</v>
      </c>
      <c r="AJ7504" s="374"/>
    </row>
    <row r="7505" spans="1:36" ht="15.75">
      <c r="A7505" s="421"/>
      <c r="B7505" s="365" t="s">
        <v>1964</v>
      </c>
      <c r="C7505" s="365" t="s">
        <v>66</v>
      </c>
      <c r="D7505" s="365">
        <v>5285.24</v>
      </c>
      <c r="E7505" s="365">
        <v>1</v>
      </c>
      <c r="F7505" s="368">
        <f t="shared" si="2628"/>
        <v>5285.24</v>
      </c>
      <c r="G7505" s="365">
        <v>0</v>
      </c>
      <c r="H7505" s="365">
        <v>0</v>
      </c>
      <c r="I7505" s="370">
        <v>43630</v>
      </c>
      <c r="J7505" s="370">
        <v>47162</v>
      </c>
      <c r="K7505" s="374"/>
      <c r="L7505" s="370" t="s">
        <v>1955</v>
      </c>
      <c r="M7505" s="370">
        <v>43613</v>
      </c>
      <c r="N7505" s="365">
        <v>0</v>
      </c>
      <c r="O7505" s="365">
        <v>0</v>
      </c>
      <c r="P7505" s="365">
        <v>0</v>
      </c>
      <c r="Q7505" s="365"/>
      <c r="R7505" s="365"/>
      <c r="S7505" s="365"/>
      <c r="T7505" s="365"/>
      <c r="U7505" s="365"/>
      <c r="V7505" s="365"/>
      <c r="W7505" s="365"/>
      <c r="X7505" s="365"/>
      <c r="Y7505" s="379"/>
      <c r="Z7505" s="374"/>
      <c r="AA7505" s="374"/>
      <c r="AB7505" s="374"/>
      <c r="AC7505" s="1507">
        <f t="shared" si="2629"/>
        <v>1</v>
      </c>
      <c r="AD7505" s="1508">
        <f t="shared" si="2630"/>
        <v>5285.24</v>
      </c>
      <c r="AE7505" s="14">
        <f t="shared" si="2631"/>
        <v>71.5</v>
      </c>
      <c r="AF7505" s="14">
        <f t="shared" si="2632"/>
        <v>0</v>
      </c>
      <c r="AG7505" s="14" t="e">
        <f t="shared" si="2633"/>
        <v>#DIV/0!</v>
      </c>
      <c r="AH7505" s="14" t="e">
        <f t="shared" si="2634"/>
        <v>#DIV/0!</v>
      </c>
      <c r="AI7505" s="14">
        <f t="shared" si="2635"/>
        <v>1</v>
      </c>
      <c r="AJ7505" s="374"/>
    </row>
    <row r="7506" spans="1:36" ht="15.75">
      <c r="A7506" s="421"/>
      <c r="B7506" s="365" t="s">
        <v>1965</v>
      </c>
      <c r="C7506" s="365" t="s">
        <v>66</v>
      </c>
      <c r="D7506" s="365">
        <v>5285.24</v>
      </c>
      <c r="E7506" s="365">
        <v>1</v>
      </c>
      <c r="F7506" s="368">
        <f t="shared" si="2628"/>
        <v>5285.24</v>
      </c>
      <c r="G7506" s="365">
        <v>0</v>
      </c>
      <c r="H7506" s="365">
        <v>0</v>
      </c>
      <c r="I7506" s="370">
        <v>43630</v>
      </c>
      <c r="J7506" s="370">
        <v>47157</v>
      </c>
      <c r="K7506" s="374"/>
      <c r="L7506" s="370" t="s">
        <v>1955</v>
      </c>
      <c r="M7506" s="370">
        <v>43613</v>
      </c>
      <c r="N7506" s="365">
        <v>0</v>
      </c>
      <c r="O7506" s="365">
        <v>0</v>
      </c>
      <c r="P7506" s="365">
        <v>0</v>
      </c>
      <c r="Q7506" s="365"/>
      <c r="R7506" s="365"/>
      <c r="S7506" s="365"/>
      <c r="T7506" s="365"/>
      <c r="U7506" s="365"/>
      <c r="V7506" s="365"/>
      <c r="W7506" s="365"/>
      <c r="X7506" s="365"/>
      <c r="Y7506" s="379"/>
      <c r="Z7506" s="374"/>
      <c r="AA7506" s="374"/>
      <c r="AB7506" s="374"/>
      <c r="AC7506" s="1507">
        <f t="shared" si="2629"/>
        <v>1</v>
      </c>
      <c r="AD7506" s="1508">
        <f t="shared" si="2630"/>
        <v>5285.24</v>
      </c>
      <c r="AE7506" s="14">
        <f t="shared" si="2631"/>
        <v>71.333333333333329</v>
      </c>
      <c r="AF7506" s="14">
        <f t="shared" si="2632"/>
        <v>0</v>
      </c>
      <c r="AG7506" s="14" t="e">
        <f t="shared" si="2633"/>
        <v>#DIV/0!</v>
      </c>
      <c r="AH7506" s="14" t="e">
        <f t="shared" si="2634"/>
        <v>#DIV/0!</v>
      </c>
      <c r="AI7506" s="14">
        <f t="shared" si="2635"/>
        <v>1</v>
      </c>
      <c r="AJ7506" s="374"/>
    </row>
    <row r="7507" spans="1:36" ht="15.75" customHeight="1">
      <c r="A7507" s="421"/>
      <c r="B7507" s="365" t="s">
        <v>1966</v>
      </c>
      <c r="C7507" s="365" t="s">
        <v>66</v>
      </c>
      <c r="D7507" s="365">
        <v>5285.24</v>
      </c>
      <c r="E7507" s="365">
        <v>1</v>
      </c>
      <c r="F7507" s="368">
        <f t="shared" si="2628"/>
        <v>5285.24</v>
      </c>
      <c r="G7507" s="365">
        <v>0</v>
      </c>
      <c r="H7507" s="365">
        <v>0</v>
      </c>
      <c r="I7507" s="370">
        <v>43630</v>
      </c>
      <c r="J7507" s="370">
        <v>47157</v>
      </c>
      <c r="K7507" s="374"/>
      <c r="L7507" s="370" t="s">
        <v>1955</v>
      </c>
      <c r="M7507" s="370">
        <v>43613</v>
      </c>
      <c r="N7507" s="365">
        <v>0</v>
      </c>
      <c r="O7507" s="365">
        <v>0</v>
      </c>
      <c r="P7507" s="365">
        <v>0</v>
      </c>
      <c r="Q7507" s="365"/>
      <c r="R7507" s="365"/>
      <c r="S7507" s="365"/>
      <c r="T7507" s="365"/>
      <c r="U7507" s="365"/>
      <c r="V7507" s="365"/>
      <c r="W7507" s="365"/>
      <c r="X7507" s="365"/>
      <c r="Y7507" s="379"/>
      <c r="Z7507" s="374"/>
      <c r="AA7507" s="374"/>
      <c r="AB7507" s="374"/>
      <c r="AC7507" s="1507">
        <f t="shared" si="2629"/>
        <v>1</v>
      </c>
      <c r="AD7507" s="1508">
        <f t="shared" si="2630"/>
        <v>5285.24</v>
      </c>
      <c r="AE7507" s="14">
        <f t="shared" si="2631"/>
        <v>71.333333333333329</v>
      </c>
      <c r="AF7507" s="14">
        <f t="shared" si="2632"/>
        <v>0</v>
      </c>
      <c r="AG7507" s="14" t="e">
        <f t="shared" si="2633"/>
        <v>#DIV/0!</v>
      </c>
      <c r="AH7507" s="14" t="e">
        <f t="shared" si="2634"/>
        <v>#DIV/0!</v>
      </c>
      <c r="AI7507" s="14">
        <f t="shared" si="2635"/>
        <v>1</v>
      </c>
      <c r="AJ7507" s="374"/>
    </row>
    <row r="7508" spans="1:36" ht="15.75" customHeight="1">
      <c r="A7508" s="421"/>
      <c r="B7508" s="365" t="s">
        <v>1967</v>
      </c>
      <c r="C7508" s="365" t="s">
        <v>66</v>
      </c>
      <c r="D7508" s="365">
        <v>5285.24</v>
      </c>
      <c r="E7508" s="365">
        <v>3</v>
      </c>
      <c r="F7508" s="368">
        <f t="shared" si="2628"/>
        <v>15855.72</v>
      </c>
      <c r="G7508" s="365">
        <v>0</v>
      </c>
      <c r="H7508" s="365">
        <v>0</v>
      </c>
      <c r="I7508" s="370">
        <v>43630</v>
      </c>
      <c r="J7508" s="370">
        <v>45322</v>
      </c>
      <c r="K7508" s="374"/>
      <c r="L7508" s="370" t="s">
        <v>1955</v>
      </c>
      <c r="M7508" s="370">
        <v>43613</v>
      </c>
      <c r="N7508" s="365">
        <v>0</v>
      </c>
      <c r="O7508" s="365">
        <v>0</v>
      </c>
      <c r="P7508" s="365">
        <v>0</v>
      </c>
      <c r="Q7508" s="365"/>
      <c r="R7508" s="365"/>
      <c r="S7508" s="365"/>
      <c r="T7508" s="365"/>
      <c r="U7508" s="365"/>
      <c r="V7508" s="365"/>
      <c r="W7508" s="365"/>
      <c r="X7508" s="365"/>
      <c r="Y7508" s="379"/>
      <c r="Z7508" s="374"/>
      <c r="AA7508" s="374"/>
      <c r="AB7508" s="374"/>
      <c r="AC7508" s="1507">
        <f t="shared" si="2629"/>
        <v>3</v>
      </c>
      <c r="AD7508" s="1508">
        <f t="shared" si="2630"/>
        <v>15855.72</v>
      </c>
      <c r="AE7508" s="14">
        <f t="shared" si="2631"/>
        <v>10.166666666666666</v>
      </c>
      <c r="AF7508" s="14">
        <f t="shared" si="2632"/>
        <v>0</v>
      </c>
      <c r="AG7508" s="14" t="e">
        <f t="shared" si="2633"/>
        <v>#DIV/0!</v>
      </c>
      <c r="AH7508" s="14" t="e">
        <f t="shared" si="2634"/>
        <v>#DIV/0!</v>
      </c>
      <c r="AI7508" s="14">
        <f t="shared" si="2635"/>
        <v>3</v>
      </c>
      <c r="AJ7508" s="374"/>
    </row>
    <row r="7509" spans="1:36" ht="15.75">
      <c r="A7509" s="421"/>
      <c r="B7509" s="365" t="s">
        <v>1968</v>
      </c>
      <c r="C7509" s="365" t="s">
        <v>66</v>
      </c>
      <c r="D7509" s="365">
        <v>5285.24</v>
      </c>
      <c r="E7509" s="365">
        <v>3</v>
      </c>
      <c r="F7509" s="368">
        <f t="shared" si="2628"/>
        <v>15855.72</v>
      </c>
      <c r="G7509" s="365">
        <v>0</v>
      </c>
      <c r="H7509" s="365">
        <v>0</v>
      </c>
      <c r="I7509" s="370">
        <v>43630</v>
      </c>
      <c r="J7509" s="370">
        <v>45322</v>
      </c>
      <c r="K7509" s="374"/>
      <c r="L7509" s="370" t="s">
        <v>1955</v>
      </c>
      <c r="M7509" s="370">
        <v>43613</v>
      </c>
      <c r="N7509" s="365">
        <v>0</v>
      </c>
      <c r="O7509" s="365">
        <v>0</v>
      </c>
      <c r="P7509" s="365">
        <v>0</v>
      </c>
      <c r="Q7509" s="365"/>
      <c r="R7509" s="365"/>
      <c r="S7509" s="365"/>
      <c r="T7509" s="365"/>
      <c r="U7509" s="365"/>
      <c r="V7509" s="365"/>
      <c r="W7509" s="365"/>
      <c r="X7509" s="365"/>
      <c r="Y7509" s="379"/>
      <c r="Z7509" s="374"/>
      <c r="AA7509" s="374"/>
      <c r="AB7509" s="374"/>
      <c r="AC7509" s="1507">
        <f t="shared" si="2629"/>
        <v>3</v>
      </c>
      <c r="AD7509" s="1508">
        <f t="shared" si="2630"/>
        <v>15855.72</v>
      </c>
      <c r="AE7509" s="14">
        <f t="shared" si="2631"/>
        <v>10.166666666666666</v>
      </c>
      <c r="AF7509" s="14">
        <f t="shared" si="2632"/>
        <v>0</v>
      </c>
      <c r="AG7509" s="14" t="e">
        <f t="shared" si="2633"/>
        <v>#DIV/0!</v>
      </c>
      <c r="AH7509" s="14" t="e">
        <f t="shared" si="2634"/>
        <v>#DIV/0!</v>
      </c>
      <c r="AI7509" s="14">
        <f t="shared" si="2635"/>
        <v>3</v>
      </c>
      <c r="AJ7509" s="374"/>
    </row>
    <row r="7510" spans="1:36" ht="15.75">
      <c r="A7510" s="421"/>
      <c r="B7510" s="365" t="s">
        <v>1970</v>
      </c>
      <c r="C7510" s="365" t="s">
        <v>66</v>
      </c>
      <c r="D7510" s="365">
        <v>504.5</v>
      </c>
      <c r="E7510" s="365">
        <v>72</v>
      </c>
      <c r="F7510" s="368">
        <f t="shared" si="2628"/>
        <v>36324</v>
      </c>
      <c r="G7510" s="365">
        <v>0</v>
      </c>
      <c r="H7510" s="365">
        <v>0</v>
      </c>
      <c r="I7510" s="370">
        <v>43714</v>
      </c>
      <c r="J7510" s="370">
        <v>45322</v>
      </c>
      <c r="K7510" s="374"/>
      <c r="L7510" s="370" t="s">
        <v>1969</v>
      </c>
      <c r="M7510" s="370">
        <v>43641</v>
      </c>
      <c r="N7510" s="365">
        <v>3</v>
      </c>
      <c r="O7510" s="365">
        <v>9</v>
      </c>
      <c r="P7510" s="365">
        <v>6</v>
      </c>
      <c r="Q7510" s="365"/>
      <c r="R7510" s="365"/>
      <c r="S7510" s="365"/>
      <c r="T7510" s="365"/>
      <c r="U7510" s="365"/>
      <c r="V7510" s="365"/>
      <c r="W7510" s="365"/>
      <c r="X7510" s="365"/>
      <c r="Y7510" s="379"/>
      <c r="Z7510" s="374"/>
      <c r="AA7510" s="374"/>
      <c r="AB7510" s="374"/>
      <c r="AC7510" s="1507">
        <f t="shared" si="2629"/>
        <v>54</v>
      </c>
      <c r="AD7510" s="1508">
        <f t="shared" si="2630"/>
        <v>27243</v>
      </c>
      <c r="AE7510" s="14">
        <f t="shared" si="2631"/>
        <v>10.166666666666666</v>
      </c>
      <c r="AF7510" s="14">
        <f t="shared" si="2632"/>
        <v>6</v>
      </c>
      <c r="AG7510" s="14">
        <f t="shared" si="2633"/>
        <v>9</v>
      </c>
      <c r="AH7510" s="14">
        <f t="shared" si="2634"/>
        <v>-1.1666666666666661</v>
      </c>
      <c r="AI7510" s="14">
        <f t="shared" si="2635"/>
        <v>-7</v>
      </c>
      <c r="AJ7510" s="374"/>
    </row>
    <row r="7511" spans="1:36" ht="15.75">
      <c r="A7511" s="421"/>
      <c r="B7511" s="365" t="s">
        <v>3184</v>
      </c>
      <c r="C7511" s="365" t="s">
        <v>66</v>
      </c>
      <c r="D7511" s="368">
        <v>12856</v>
      </c>
      <c r="E7511" s="365">
        <v>1</v>
      </c>
      <c r="F7511" s="368">
        <v>0</v>
      </c>
      <c r="G7511" s="365">
        <v>0</v>
      </c>
      <c r="H7511" s="368">
        <f t="shared" ref="H7511:H7518" si="2636">G7511*D7511</f>
        <v>0</v>
      </c>
      <c r="I7511" s="370">
        <v>44701</v>
      </c>
      <c r="J7511" s="370">
        <v>46354</v>
      </c>
      <c r="K7511" s="374"/>
      <c r="L7511" s="370" t="s">
        <v>3174</v>
      </c>
      <c r="M7511" s="370">
        <v>44685</v>
      </c>
      <c r="N7511" s="365">
        <v>0</v>
      </c>
      <c r="O7511" s="365">
        <v>0</v>
      </c>
      <c r="P7511" s="365">
        <v>0</v>
      </c>
      <c r="Q7511" s="365"/>
      <c r="R7511" s="365"/>
      <c r="S7511" s="365"/>
      <c r="T7511" s="365"/>
      <c r="U7511" s="365"/>
      <c r="V7511" s="365"/>
      <c r="W7511" s="365"/>
      <c r="X7511" s="365"/>
      <c r="Y7511" s="379"/>
      <c r="Z7511" s="374"/>
      <c r="AA7511" s="374"/>
      <c r="AB7511" s="374"/>
      <c r="AC7511" s="1507">
        <f t="shared" si="2629"/>
        <v>1</v>
      </c>
      <c r="AD7511" s="1508">
        <f t="shared" si="2630"/>
        <v>12856</v>
      </c>
      <c r="AE7511" s="14">
        <f t="shared" si="2631"/>
        <v>44.56666666666667</v>
      </c>
      <c r="AF7511" s="14">
        <f t="shared" si="2632"/>
        <v>0</v>
      </c>
      <c r="AG7511" s="14" t="e">
        <f t="shared" si="2633"/>
        <v>#DIV/0!</v>
      </c>
      <c r="AH7511" s="14" t="e">
        <f t="shared" si="2634"/>
        <v>#DIV/0!</v>
      </c>
      <c r="AI7511" s="14">
        <f t="shared" si="2635"/>
        <v>1</v>
      </c>
      <c r="AJ7511" s="374"/>
    </row>
    <row r="7512" spans="1:36" ht="15.75">
      <c r="A7512" s="421"/>
      <c r="B7512" s="365" t="s">
        <v>3185</v>
      </c>
      <c r="C7512" s="365" t="s">
        <v>66</v>
      </c>
      <c r="D7512" s="368">
        <v>8799</v>
      </c>
      <c r="E7512" s="365">
        <v>2</v>
      </c>
      <c r="F7512" s="368">
        <v>0</v>
      </c>
      <c r="G7512" s="365">
        <v>0</v>
      </c>
      <c r="H7512" s="368">
        <f t="shared" si="2636"/>
        <v>0</v>
      </c>
      <c r="I7512" s="370">
        <v>44701</v>
      </c>
      <c r="J7512" s="370">
        <v>46293</v>
      </c>
      <c r="K7512" s="374"/>
      <c r="L7512" s="370" t="s">
        <v>3174</v>
      </c>
      <c r="M7512" s="370">
        <v>44685</v>
      </c>
      <c r="N7512" s="365">
        <v>0</v>
      </c>
      <c r="O7512" s="365">
        <v>0</v>
      </c>
      <c r="P7512" s="365">
        <v>0</v>
      </c>
      <c r="Q7512" s="365"/>
      <c r="R7512" s="365"/>
      <c r="S7512" s="365"/>
      <c r="T7512" s="365"/>
      <c r="U7512" s="365"/>
      <c r="V7512" s="365"/>
      <c r="W7512" s="365"/>
      <c r="X7512" s="365"/>
      <c r="Y7512" s="379"/>
      <c r="Z7512" s="374"/>
      <c r="AA7512" s="374"/>
      <c r="AB7512" s="374"/>
      <c r="AC7512" s="1507">
        <f t="shared" si="2629"/>
        <v>2</v>
      </c>
      <c r="AD7512" s="1508">
        <f t="shared" si="2630"/>
        <v>17598</v>
      </c>
      <c r="AE7512" s="14">
        <f t="shared" si="2631"/>
        <v>42.533333333333331</v>
      </c>
      <c r="AF7512" s="14">
        <f t="shared" si="2632"/>
        <v>0</v>
      </c>
      <c r="AG7512" s="14" t="e">
        <f t="shared" si="2633"/>
        <v>#DIV/0!</v>
      </c>
      <c r="AH7512" s="14" t="e">
        <f t="shared" si="2634"/>
        <v>#DIV/0!</v>
      </c>
      <c r="AI7512" s="14">
        <f t="shared" si="2635"/>
        <v>2</v>
      </c>
      <c r="AJ7512" s="374"/>
    </row>
    <row r="7513" spans="1:36" ht="33" customHeight="1">
      <c r="A7513" s="421"/>
      <c r="B7513" s="365" t="s">
        <v>3184</v>
      </c>
      <c r="C7513" s="365" t="s">
        <v>66</v>
      </c>
      <c r="D7513" s="368">
        <v>12856</v>
      </c>
      <c r="E7513" s="365">
        <v>3</v>
      </c>
      <c r="F7513" s="368">
        <v>0</v>
      </c>
      <c r="G7513" s="365">
        <v>0</v>
      </c>
      <c r="H7513" s="368">
        <f t="shared" si="2636"/>
        <v>0</v>
      </c>
      <c r="I7513" s="370">
        <v>44760</v>
      </c>
      <c r="J7513" s="370">
        <v>46293</v>
      </c>
      <c r="K7513" s="374"/>
      <c r="L7513" s="370" t="s">
        <v>4177</v>
      </c>
      <c r="M7513" s="370">
        <v>44747</v>
      </c>
      <c r="N7513" s="365">
        <v>0</v>
      </c>
      <c r="O7513" s="365">
        <v>0</v>
      </c>
      <c r="P7513" s="365">
        <v>0</v>
      </c>
      <c r="Q7513" s="365"/>
      <c r="R7513" s="365"/>
      <c r="S7513" s="365"/>
      <c r="T7513" s="365"/>
      <c r="U7513" s="365"/>
      <c r="V7513" s="365"/>
      <c r="W7513" s="365"/>
      <c r="X7513" s="365"/>
      <c r="Y7513" s="379"/>
      <c r="Z7513" s="374"/>
      <c r="AA7513" s="374"/>
      <c r="AB7513" s="374"/>
      <c r="AC7513" s="1507">
        <f t="shared" si="2629"/>
        <v>3</v>
      </c>
      <c r="AD7513" s="1508">
        <f t="shared" si="2630"/>
        <v>38568</v>
      </c>
      <c r="AE7513" s="14">
        <f t="shared" si="2631"/>
        <v>42.533333333333331</v>
      </c>
      <c r="AF7513" s="14">
        <f t="shared" si="2632"/>
        <v>0</v>
      </c>
      <c r="AG7513" s="14" t="e">
        <f t="shared" si="2633"/>
        <v>#DIV/0!</v>
      </c>
      <c r="AH7513" s="14" t="e">
        <f t="shared" si="2634"/>
        <v>#DIV/0!</v>
      </c>
      <c r="AI7513" s="14">
        <f t="shared" si="2635"/>
        <v>3</v>
      </c>
      <c r="AJ7513" s="374"/>
    </row>
    <row r="7514" spans="1:36" ht="15.75">
      <c r="A7514" s="421"/>
      <c r="B7514" s="365" t="s">
        <v>3184</v>
      </c>
      <c r="C7514" s="365" t="s">
        <v>66</v>
      </c>
      <c r="D7514" s="368">
        <v>12856</v>
      </c>
      <c r="E7514" s="365">
        <v>7</v>
      </c>
      <c r="F7514" s="368">
        <v>0</v>
      </c>
      <c r="G7514" s="365">
        <v>0</v>
      </c>
      <c r="H7514" s="368">
        <f t="shared" si="2636"/>
        <v>0</v>
      </c>
      <c r="I7514" s="370">
        <v>44760</v>
      </c>
      <c r="J7514" s="370">
        <v>46354</v>
      </c>
      <c r="K7514" s="374"/>
      <c r="L7514" s="370" t="s">
        <v>4177</v>
      </c>
      <c r="M7514" s="370">
        <v>44747</v>
      </c>
      <c r="N7514" s="365">
        <v>0</v>
      </c>
      <c r="O7514" s="365">
        <v>0</v>
      </c>
      <c r="P7514" s="365">
        <v>0</v>
      </c>
      <c r="Q7514" s="365"/>
      <c r="R7514" s="365"/>
      <c r="S7514" s="365"/>
      <c r="T7514" s="365"/>
      <c r="U7514" s="365"/>
      <c r="V7514" s="365"/>
      <c r="W7514" s="365"/>
      <c r="X7514" s="365"/>
      <c r="Y7514" s="379"/>
      <c r="Z7514" s="374"/>
      <c r="AA7514" s="374"/>
      <c r="AB7514" s="374"/>
      <c r="AC7514" s="1507">
        <f t="shared" si="2629"/>
        <v>7</v>
      </c>
      <c r="AD7514" s="1508">
        <f t="shared" si="2630"/>
        <v>89992</v>
      </c>
      <c r="AE7514" s="14">
        <f t="shared" si="2631"/>
        <v>44.56666666666667</v>
      </c>
      <c r="AF7514" s="14">
        <f t="shared" si="2632"/>
        <v>0</v>
      </c>
      <c r="AG7514" s="14" t="e">
        <f t="shared" si="2633"/>
        <v>#DIV/0!</v>
      </c>
      <c r="AH7514" s="14" t="e">
        <f t="shared" si="2634"/>
        <v>#DIV/0!</v>
      </c>
      <c r="AI7514" s="14">
        <f t="shared" si="2635"/>
        <v>7</v>
      </c>
      <c r="AJ7514" s="374"/>
    </row>
    <row r="7515" spans="1:36" ht="15.75">
      <c r="A7515" s="421"/>
      <c r="B7515" s="365" t="s">
        <v>3185</v>
      </c>
      <c r="C7515" s="365" t="s">
        <v>66</v>
      </c>
      <c r="D7515" s="368">
        <v>8799</v>
      </c>
      <c r="E7515" s="365">
        <v>3</v>
      </c>
      <c r="F7515" s="368">
        <v>0</v>
      </c>
      <c r="G7515" s="365">
        <v>0</v>
      </c>
      <c r="H7515" s="368">
        <f t="shared" si="2636"/>
        <v>0</v>
      </c>
      <c r="I7515" s="370">
        <v>44760</v>
      </c>
      <c r="J7515" s="370">
        <v>46293</v>
      </c>
      <c r="K7515" s="374"/>
      <c r="L7515" s="370" t="s">
        <v>4177</v>
      </c>
      <c r="M7515" s="370">
        <v>44747</v>
      </c>
      <c r="N7515" s="365">
        <v>0</v>
      </c>
      <c r="O7515" s="365">
        <v>0</v>
      </c>
      <c r="P7515" s="365">
        <v>0</v>
      </c>
      <c r="Q7515" s="365"/>
      <c r="R7515" s="365"/>
      <c r="S7515" s="365"/>
      <c r="T7515" s="365"/>
      <c r="U7515" s="365"/>
      <c r="V7515" s="365"/>
      <c r="W7515" s="365"/>
      <c r="X7515" s="365"/>
      <c r="Y7515" s="379"/>
      <c r="Z7515" s="374"/>
      <c r="AA7515" s="374"/>
      <c r="AB7515" s="374"/>
      <c r="AC7515" s="1507">
        <f t="shared" si="2629"/>
        <v>3</v>
      </c>
      <c r="AD7515" s="1508">
        <f t="shared" si="2630"/>
        <v>26397</v>
      </c>
      <c r="AE7515" s="14">
        <f t="shared" si="2631"/>
        <v>42.533333333333331</v>
      </c>
      <c r="AF7515" s="14">
        <f t="shared" si="2632"/>
        <v>0</v>
      </c>
      <c r="AG7515" s="14" t="e">
        <f t="shared" si="2633"/>
        <v>#DIV/0!</v>
      </c>
      <c r="AH7515" s="14" t="e">
        <f t="shared" si="2634"/>
        <v>#DIV/0!</v>
      </c>
      <c r="AI7515" s="14">
        <f t="shared" si="2635"/>
        <v>3</v>
      </c>
      <c r="AJ7515" s="374"/>
    </row>
    <row r="7516" spans="1:36" ht="15.75">
      <c r="A7516" s="421"/>
      <c r="B7516" s="365" t="s">
        <v>1971</v>
      </c>
      <c r="C7516" s="365" t="s">
        <v>66</v>
      </c>
      <c r="D7516" s="365">
        <v>706.53</v>
      </c>
      <c r="E7516" s="365">
        <v>417</v>
      </c>
      <c r="F7516" s="368">
        <f t="shared" ref="F7516:F7568" si="2637">D7516*E7516</f>
        <v>294623.01</v>
      </c>
      <c r="G7516" s="365">
        <v>0</v>
      </c>
      <c r="H7516" s="368">
        <f t="shared" si="2636"/>
        <v>0</v>
      </c>
      <c r="I7516" s="370">
        <v>44022</v>
      </c>
      <c r="J7516" s="370">
        <v>45190</v>
      </c>
      <c r="K7516" s="374"/>
      <c r="L7516" s="370" t="s">
        <v>1972</v>
      </c>
      <c r="M7516" s="370">
        <v>44012</v>
      </c>
      <c r="N7516" s="365">
        <v>34</v>
      </c>
      <c r="O7516" s="365">
        <v>13</v>
      </c>
      <c r="P7516" s="365">
        <v>28</v>
      </c>
      <c r="Q7516" s="365"/>
      <c r="R7516" s="365"/>
      <c r="S7516" s="365"/>
      <c r="T7516" s="365"/>
      <c r="U7516" s="365"/>
      <c r="V7516" s="365"/>
      <c r="W7516" s="365"/>
      <c r="X7516" s="365"/>
      <c r="Y7516" s="379"/>
      <c r="Z7516" s="374"/>
      <c r="AA7516" s="374"/>
      <c r="AB7516" s="374"/>
      <c r="AC7516" s="1507">
        <f t="shared" si="2629"/>
        <v>342</v>
      </c>
      <c r="AD7516" s="1508">
        <f t="shared" si="2630"/>
        <v>241633.25999999998</v>
      </c>
      <c r="AE7516" s="14">
        <f t="shared" si="2631"/>
        <v>5.7666666666666666</v>
      </c>
      <c r="AF7516" s="14">
        <f t="shared" si="2632"/>
        <v>25</v>
      </c>
      <c r="AG7516" s="14">
        <f t="shared" si="2633"/>
        <v>13.68</v>
      </c>
      <c r="AH7516" s="14">
        <f t="shared" si="2634"/>
        <v>7.9133333333333331</v>
      </c>
      <c r="AI7516" s="14">
        <f t="shared" si="2635"/>
        <v>197.83333333333334</v>
      </c>
      <c r="AJ7516" s="374"/>
    </row>
    <row r="7517" spans="1:36" ht="15.75">
      <c r="A7517" s="421"/>
      <c r="B7517" s="365" t="s">
        <v>1973</v>
      </c>
      <c r="C7517" s="365" t="s">
        <v>66</v>
      </c>
      <c r="D7517" s="365">
        <v>211.48</v>
      </c>
      <c r="E7517" s="365">
        <v>283</v>
      </c>
      <c r="F7517" s="368">
        <f t="shared" si="2637"/>
        <v>59848.84</v>
      </c>
      <c r="G7517" s="365">
        <v>0</v>
      </c>
      <c r="H7517" s="368">
        <f t="shared" si="2636"/>
        <v>0</v>
      </c>
      <c r="I7517" s="370">
        <v>44022</v>
      </c>
      <c r="J7517" s="370">
        <v>45019</v>
      </c>
      <c r="K7517" s="374"/>
      <c r="L7517" s="370" t="s">
        <v>1972</v>
      </c>
      <c r="M7517" s="370">
        <v>44012</v>
      </c>
      <c r="N7517" s="365">
        <v>25</v>
      </c>
      <c r="O7517" s="365">
        <v>12</v>
      </c>
      <c r="P7517" s="365">
        <v>17</v>
      </c>
      <c r="Q7517" s="365"/>
      <c r="R7517" s="365"/>
      <c r="S7517" s="365"/>
      <c r="T7517" s="365"/>
      <c r="U7517" s="365"/>
      <c r="V7517" s="365"/>
      <c r="W7517" s="365"/>
      <c r="X7517" s="365"/>
      <c r="Y7517" s="379"/>
      <c r="Z7517" s="374"/>
      <c r="AA7517" s="374"/>
      <c r="AB7517" s="374"/>
      <c r="AC7517" s="1507">
        <f t="shared" si="2629"/>
        <v>229</v>
      </c>
      <c r="AD7517" s="1508">
        <f t="shared" si="2630"/>
        <v>48428.92</v>
      </c>
      <c r="AE7517" s="14">
        <f t="shared" si="2631"/>
        <v>6.6666666666666666E-2</v>
      </c>
      <c r="AF7517" s="14">
        <f t="shared" si="2632"/>
        <v>18</v>
      </c>
      <c r="AG7517" s="14">
        <f t="shared" si="2633"/>
        <v>12.722222222222221</v>
      </c>
      <c r="AH7517" s="14">
        <f t="shared" si="2634"/>
        <v>12.655555555555555</v>
      </c>
      <c r="AI7517" s="14">
        <f t="shared" si="2635"/>
        <v>227.8</v>
      </c>
      <c r="AJ7517" s="374"/>
    </row>
    <row r="7518" spans="1:36" ht="15.75">
      <c r="A7518" s="421"/>
      <c r="B7518" s="365" t="s">
        <v>1974</v>
      </c>
      <c r="C7518" s="365" t="s">
        <v>66</v>
      </c>
      <c r="D7518" s="365">
        <v>13761.5</v>
      </c>
      <c r="E7518" s="365">
        <v>1</v>
      </c>
      <c r="F7518" s="368">
        <f t="shared" si="2637"/>
        <v>13761.5</v>
      </c>
      <c r="G7518" s="365">
        <v>0</v>
      </c>
      <c r="H7518" s="368">
        <f t="shared" si="2636"/>
        <v>0</v>
      </c>
      <c r="I7518" s="370">
        <v>43521</v>
      </c>
      <c r="J7518" s="370">
        <v>45261</v>
      </c>
      <c r="K7518" s="374"/>
      <c r="L7518" s="370" t="s">
        <v>1975</v>
      </c>
      <c r="M7518" s="370">
        <v>43509</v>
      </c>
      <c r="N7518" s="365">
        <v>0</v>
      </c>
      <c r="O7518" s="365">
        <v>0</v>
      </c>
      <c r="P7518" s="365">
        <v>0</v>
      </c>
      <c r="Q7518" s="365"/>
      <c r="R7518" s="365"/>
      <c r="S7518" s="365"/>
      <c r="T7518" s="365"/>
      <c r="U7518" s="365"/>
      <c r="V7518" s="365"/>
      <c r="W7518" s="365"/>
      <c r="X7518" s="365"/>
      <c r="Y7518" s="379"/>
      <c r="Z7518" s="374"/>
      <c r="AA7518" s="374"/>
      <c r="AB7518" s="374"/>
      <c r="AC7518" s="1507">
        <f t="shared" si="2629"/>
        <v>1</v>
      </c>
      <c r="AD7518" s="1508">
        <f t="shared" si="2630"/>
        <v>13761.5</v>
      </c>
      <c r="AE7518" s="14">
        <f t="shared" si="2631"/>
        <v>8.1333333333333329</v>
      </c>
      <c r="AF7518" s="14">
        <f t="shared" si="2632"/>
        <v>0</v>
      </c>
      <c r="AG7518" s="14" t="e">
        <f t="shared" si="2633"/>
        <v>#DIV/0!</v>
      </c>
      <c r="AH7518" s="14" t="e">
        <f t="shared" si="2634"/>
        <v>#DIV/0!</v>
      </c>
      <c r="AI7518" s="14">
        <f t="shared" si="2635"/>
        <v>1</v>
      </c>
      <c r="AJ7518" s="374"/>
    </row>
    <row r="7519" spans="1:36" ht="15.75">
      <c r="A7519" s="421"/>
      <c r="B7519" s="365" t="s">
        <v>1976</v>
      </c>
      <c r="C7519" s="365" t="s">
        <v>798</v>
      </c>
      <c r="D7519" s="365">
        <v>6186.14</v>
      </c>
      <c r="E7519" s="365">
        <v>32</v>
      </c>
      <c r="F7519" s="368">
        <f t="shared" si="2637"/>
        <v>197956.48000000001</v>
      </c>
      <c r="G7519" s="365">
        <v>0</v>
      </c>
      <c r="H7519" s="365">
        <v>0</v>
      </c>
      <c r="I7519" s="370">
        <v>43683</v>
      </c>
      <c r="J7519" s="370">
        <v>45138</v>
      </c>
      <c r="K7519" s="374"/>
      <c r="L7519" s="370" t="s">
        <v>1977</v>
      </c>
      <c r="M7519" s="370">
        <v>43628</v>
      </c>
      <c r="N7519" s="365">
        <v>0</v>
      </c>
      <c r="O7519" s="365">
        <v>0</v>
      </c>
      <c r="P7519" s="365">
        <v>0</v>
      </c>
      <c r="Q7519" s="365"/>
      <c r="R7519" s="365"/>
      <c r="S7519" s="365"/>
      <c r="T7519" s="365"/>
      <c r="U7519" s="365"/>
      <c r="V7519" s="365"/>
      <c r="W7519" s="365"/>
      <c r="X7519" s="365"/>
      <c r="Y7519" s="379"/>
      <c r="Z7519" s="374"/>
      <c r="AA7519" s="374"/>
      <c r="AB7519" s="374"/>
      <c r="AC7519" s="1507">
        <f t="shared" si="2629"/>
        <v>32</v>
      </c>
      <c r="AD7519" s="1508">
        <f t="shared" si="2630"/>
        <v>197956.48000000001</v>
      </c>
      <c r="AE7519" s="14">
        <f t="shared" si="2631"/>
        <v>4.0333333333333332</v>
      </c>
      <c r="AF7519" s="14">
        <f t="shared" si="2632"/>
        <v>0</v>
      </c>
      <c r="AG7519" s="14" t="e">
        <f t="shared" si="2633"/>
        <v>#DIV/0!</v>
      </c>
      <c r="AH7519" s="14" t="e">
        <f t="shared" si="2634"/>
        <v>#DIV/0!</v>
      </c>
      <c r="AI7519" s="14">
        <f t="shared" si="2635"/>
        <v>32</v>
      </c>
      <c r="AJ7519" s="374"/>
    </row>
    <row r="7520" spans="1:36" ht="15.75">
      <c r="A7520" s="421"/>
      <c r="B7520" s="365" t="s">
        <v>3187</v>
      </c>
      <c r="C7520" s="365" t="s">
        <v>66</v>
      </c>
      <c r="D7520" s="365">
        <v>13834.53</v>
      </c>
      <c r="E7520" s="365">
        <v>1</v>
      </c>
      <c r="F7520" s="368">
        <f t="shared" si="2637"/>
        <v>13834.53</v>
      </c>
      <c r="G7520" s="365">
        <v>0</v>
      </c>
      <c r="H7520" s="365">
        <f>G7520*D7520</f>
        <v>0</v>
      </c>
      <c r="I7520" s="370">
        <v>44693</v>
      </c>
      <c r="J7520" s="370">
        <v>45459</v>
      </c>
      <c r="K7520" s="374"/>
      <c r="L7520" s="370" t="s">
        <v>3183</v>
      </c>
      <c r="M7520" s="370">
        <v>44657</v>
      </c>
      <c r="N7520" s="365">
        <v>0</v>
      </c>
      <c r="O7520" s="365">
        <v>0</v>
      </c>
      <c r="P7520" s="365">
        <v>0</v>
      </c>
      <c r="Q7520" s="365"/>
      <c r="R7520" s="365"/>
      <c r="S7520" s="365"/>
      <c r="T7520" s="365"/>
      <c r="U7520" s="365"/>
      <c r="V7520" s="365"/>
      <c r="W7520" s="365"/>
      <c r="X7520" s="365"/>
      <c r="Y7520" s="379"/>
      <c r="Z7520" s="374"/>
      <c r="AA7520" s="374"/>
      <c r="AB7520" s="374"/>
      <c r="AC7520" s="1507">
        <f t="shared" si="2629"/>
        <v>1</v>
      </c>
      <c r="AD7520" s="1508">
        <f t="shared" si="2630"/>
        <v>13834.53</v>
      </c>
      <c r="AE7520" s="14">
        <f t="shared" si="2631"/>
        <v>14.733333333333333</v>
      </c>
      <c r="AF7520" s="14">
        <f t="shared" si="2632"/>
        <v>0</v>
      </c>
      <c r="AG7520" s="14" t="e">
        <f t="shared" si="2633"/>
        <v>#DIV/0!</v>
      </c>
      <c r="AH7520" s="14" t="e">
        <f t="shared" si="2634"/>
        <v>#DIV/0!</v>
      </c>
      <c r="AI7520" s="14">
        <f t="shared" si="2635"/>
        <v>1</v>
      </c>
      <c r="AJ7520" s="374"/>
    </row>
    <row r="7521" spans="1:36" ht="15.75">
      <c r="A7521" s="421"/>
      <c r="B7521" s="365" t="s">
        <v>3188</v>
      </c>
      <c r="C7521" s="365" t="s">
        <v>66</v>
      </c>
      <c r="D7521" s="365">
        <v>13834.53</v>
      </c>
      <c r="E7521" s="365">
        <v>1</v>
      </c>
      <c r="F7521" s="368">
        <f t="shared" si="2637"/>
        <v>13834.53</v>
      </c>
      <c r="G7521" s="365">
        <v>0</v>
      </c>
      <c r="H7521" s="365">
        <f>G7521*D7521</f>
        <v>0</v>
      </c>
      <c r="I7521" s="370">
        <v>44693</v>
      </c>
      <c r="J7521" s="370">
        <v>45420</v>
      </c>
      <c r="K7521" s="374"/>
      <c r="L7521" s="370" t="s">
        <v>3183</v>
      </c>
      <c r="M7521" s="370">
        <v>44657</v>
      </c>
      <c r="N7521" s="365">
        <v>0</v>
      </c>
      <c r="O7521" s="365">
        <v>0</v>
      </c>
      <c r="P7521" s="365">
        <v>0</v>
      </c>
      <c r="Q7521" s="365"/>
      <c r="R7521" s="365"/>
      <c r="S7521" s="365"/>
      <c r="T7521" s="365"/>
      <c r="U7521" s="365"/>
      <c r="V7521" s="365"/>
      <c r="W7521" s="365"/>
      <c r="X7521" s="365"/>
      <c r="Y7521" s="379"/>
      <c r="Z7521" s="374"/>
      <c r="AA7521" s="374"/>
      <c r="AB7521" s="374"/>
      <c r="AC7521" s="1507">
        <f t="shared" si="2629"/>
        <v>1</v>
      </c>
      <c r="AD7521" s="1508">
        <f t="shared" si="2630"/>
        <v>13834.53</v>
      </c>
      <c r="AE7521" s="14">
        <f t="shared" si="2631"/>
        <v>13.433333333333334</v>
      </c>
      <c r="AF7521" s="14">
        <f t="shared" si="2632"/>
        <v>0</v>
      </c>
      <c r="AG7521" s="14" t="e">
        <f t="shared" si="2633"/>
        <v>#DIV/0!</v>
      </c>
      <c r="AH7521" s="14" t="e">
        <f t="shared" si="2634"/>
        <v>#DIV/0!</v>
      </c>
      <c r="AI7521" s="14">
        <f t="shared" si="2635"/>
        <v>1</v>
      </c>
      <c r="AJ7521" s="374"/>
    </row>
    <row r="7522" spans="1:36" ht="15.75">
      <c r="A7522" s="421"/>
      <c r="B7522" s="365" t="s">
        <v>3189</v>
      </c>
      <c r="C7522" s="365" t="s">
        <v>66</v>
      </c>
      <c r="D7522" s="365">
        <v>13834.53</v>
      </c>
      <c r="E7522" s="365">
        <v>1</v>
      </c>
      <c r="F7522" s="368">
        <f t="shared" si="2637"/>
        <v>13834.53</v>
      </c>
      <c r="G7522" s="365">
        <v>0</v>
      </c>
      <c r="H7522" s="365">
        <f>G7522*D7522</f>
        <v>0</v>
      </c>
      <c r="I7522" s="370">
        <v>44693</v>
      </c>
      <c r="J7522" s="370">
        <v>45411</v>
      </c>
      <c r="K7522" s="374"/>
      <c r="L7522" s="370" t="s">
        <v>3183</v>
      </c>
      <c r="M7522" s="370">
        <v>44657</v>
      </c>
      <c r="N7522" s="365">
        <v>0</v>
      </c>
      <c r="O7522" s="365">
        <v>0</v>
      </c>
      <c r="P7522" s="365">
        <v>0</v>
      </c>
      <c r="Q7522" s="365"/>
      <c r="R7522" s="365"/>
      <c r="S7522" s="365"/>
      <c r="T7522" s="365"/>
      <c r="U7522" s="365"/>
      <c r="V7522" s="365"/>
      <c r="W7522" s="365"/>
      <c r="X7522" s="365"/>
      <c r="Y7522" s="379"/>
      <c r="Z7522" s="374"/>
      <c r="AA7522" s="374"/>
      <c r="AB7522" s="374"/>
      <c r="AC7522" s="1507">
        <f t="shared" si="2629"/>
        <v>1</v>
      </c>
      <c r="AD7522" s="1508">
        <f t="shared" si="2630"/>
        <v>13834.53</v>
      </c>
      <c r="AE7522" s="14">
        <f t="shared" si="2631"/>
        <v>13.133333333333333</v>
      </c>
      <c r="AF7522" s="14">
        <f t="shared" si="2632"/>
        <v>0</v>
      </c>
      <c r="AG7522" s="14" t="e">
        <f t="shared" si="2633"/>
        <v>#DIV/0!</v>
      </c>
      <c r="AH7522" s="14" t="e">
        <f t="shared" si="2634"/>
        <v>#DIV/0!</v>
      </c>
      <c r="AI7522" s="14">
        <f t="shared" si="2635"/>
        <v>1</v>
      </c>
      <c r="AJ7522" s="374"/>
    </row>
    <row r="7523" spans="1:36" ht="30">
      <c r="A7523" s="421"/>
      <c r="B7523" s="365" t="s">
        <v>1979</v>
      </c>
      <c r="C7523" s="365" t="s">
        <v>66</v>
      </c>
      <c r="D7523" s="365">
        <v>5813.53</v>
      </c>
      <c r="E7523" s="365">
        <v>3</v>
      </c>
      <c r="F7523" s="368">
        <f t="shared" si="2637"/>
        <v>17440.59</v>
      </c>
      <c r="G7523" s="365">
        <v>0</v>
      </c>
      <c r="H7523" s="365">
        <v>0</v>
      </c>
      <c r="I7523" s="370">
        <v>43672</v>
      </c>
      <c r="J7523" s="370">
        <v>45322</v>
      </c>
      <c r="K7523" s="374"/>
      <c r="L7523" s="370" t="s">
        <v>1978</v>
      </c>
      <c r="M7523" s="370">
        <v>43347</v>
      </c>
      <c r="N7523" s="365">
        <v>0</v>
      </c>
      <c r="O7523" s="365">
        <v>0</v>
      </c>
      <c r="P7523" s="365">
        <v>2</v>
      </c>
      <c r="Q7523" s="365"/>
      <c r="R7523" s="365"/>
      <c r="S7523" s="365"/>
      <c r="T7523" s="365"/>
      <c r="U7523" s="365"/>
      <c r="V7523" s="365"/>
      <c r="W7523" s="365"/>
      <c r="X7523" s="365"/>
      <c r="Y7523" s="379"/>
      <c r="Z7523" s="374"/>
      <c r="AA7523" s="374"/>
      <c r="AB7523" s="374"/>
      <c r="AC7523" s="1507">
        <f t="shared" si="2629"/>
        <v>1</v>
      </c>
      <c r="AD7523" s="1508">
        <f t="shared" si="2630"/>
        <v>5813.53</v>
      </c>
      <c r="AE7523" s="14">
        <f t="shared" si="2631"/>
        <v>10.166666666666666</v>
      </c>
      <c r="AF7523" s="14">
        <f t="shared" si="2632"/>
        <v>0.66666666666666663</v>
      </c>
      <c r="AG7523" s="14">
        <f t="shared" si="2633"/>
        <v>1.5</v>
      </c>
      <c r="AH7523" s="14">
        <f t="shared" si="2634"/>
        <v>-8.6666666666666661</v>
      </c>
      <c r="AI7523" s="14">
        <f t="shared" si="2635"/>
        <v>-5.7777777777777768</v>
      </c>
      <c r="AJ7523" s="374"/>
    </row>
    <row r="7524" spans="1:36" ht="30">
      <c r="A7524" s="421"/>
      <c r="B7524" s="365" t="s">
        <v>1980</v>
      </c>
      <c r="C7524" s="365" t="s">
        <v>66</v>
      </c>
      <c r="D7524" s="365">
        <v>6216.17</v>
      </c>
      <c r="E7524" s="365">
        <v>2</v>
      </c>
      <c r="F7524" s="368">
        <f t="shared" si="2637"/>
        <v>12432.34</v>
      </c>
      <c r="G7524" s="365">
        <v>0</v>
      </c>
      <c r="H7524" s="365">
        <v>0</v>
      </c>
      <c r="I7524" s="370">
        <v>43714</v>
      </c>
      <c r="J7524" s="370">
        <v>45322</v>
      </c>
      <c r="K7524" s="374"/>
      <c r="L7524" s="370" t="s">
        <v>1981</v>
      </c>
      <c r="M7524" s="370">
        <v>43579</v>
      </c>
      <c r="N7524" s="365">
        <v>0</v>
      </c>
      <c r="O7524" s="365">
        <v>0</v>
      </c>
      <c r="P7524" s="365">
        <v>0</v>
      </c>
      <c r="Q7524" s="365"/>
      <c r="R7524" s="365"/>
      <c r="S7524" s="365"/>
      <c r="T7524" s="365"/>
      <c r="U7524" s="365"/>
      <c r="V7524" s="365"/>
      <c r="W7524" s="365"/>
      <c r="X7524" s="365"/>
      <c r="Y7524" s="379"/>
      <c r="Z7524" s="374"/>
      <c r="AA7524" s="374"/>
      <c r="AB7524" s="374"/>
      <c r="AC7524" s="1507">
        <f t="shared" si="2629"/>
        <v>2</v>
      </c>
      <c r="AD7524" s="1508">
        <f t="shared" si="2630"/>
        <v>12432.34</v>
      </c>
      <c r="AE7524" s="14">
        <f t="shared" si="2631"/>
        <v>10.166666666666666</v>
      </c>
      <c r="AF7524" s="14">
        <f t="shared" si="2632"/>
        <v>0</v>
      </c>
      <c r="AG7524" s="14" t="e">
        <f t="shared" si="2633"/>
        <v>#DIV/0!</v>
      </c>
      <c r="AH7524" s="14" t="e">
        <f t="shared" si="2634"/>
        <v>#DIV/0!</v>
      </c>
      <c r="AI7524" s="14">
        <f t="shared" si="2635"/>
        <v>2</v>
      </c>
      <c r="AJ7524" s="374"/>
    </row>
    <row r="7525" spans="1:36" ht="30">
      <c r="A7525" s="421"/>
      <c r="B7525" s="365" t="s">
        <v>1982</v>
      </c>
      <c r="C7525" s="365" t="s">
        <v>66</v>
      </c>
      <c r="D7525" s="365">
        <v>6216.17</v>
      </c>
      <c r="E7525" s="365">
        <v>2</v>
      </c>
      <c r="F7525" s="368">
        <f t="shared" si="2637"/>
        <v>12432.34</v>
      </c>
      <c r="G7525" s="365">
        <v>0</v>
      </c>
      <c r="H7525" s="365">
        <v>0</v>
      </c>
      <c r="I7525" s="370">
        <v>43714</v>
      </c>
      <c r="J7525" s="370">
        <v>45322</v>
      </c>
      <c r="K7525" s="374"/>
      <c r="L7525" s="370" t="s">
        <v>1981</v>
      </c>
      <c r="M7525" s="370">
        <v>43579</v>
      </c>
      <c r="N7525" s="365">
        <v>0</v>
      </c>
      <c r="O7525" s="365">
        <v>0</v>
      </c>
      <c r="P7525" s="365">
        <v>0</v>
      </c>
      <c r="Q7525" s="365"/>
      <c r="R7525" s="365"/>
      <c r="S7525" s="365"/>
      <c r="T7525" s="365"/>
      <c r="U7525" s="365"/>
      <c r="V7525" s="365"/>
      <c r="W7525" s="365"/>
      <c r="X7525" s="365"/>
      <c r="Y7525" s="379"/>
      <c r="Z7525" s="374"/>
      <c r="AA7525" s="374"/>
      <c r="AB7525" s="374"/>
      <c r="AC7525" s="1507">
        <f t="shared" si="2629"/>
        <v>2</v>
      </c>
      <c r="AD7525" s="1508">
        <f t="shared" si="2630"/>
        <v>12432.34</v>
      </c>
      <c r="AE7525" s="14">
        <f t="shared" si="2631"/>
        <v>10.166666666666666</v>
      </c>
      <c r="AF7525" s="14">
        <f t="shared" si="2632"/>
        <v>0</v>
      </c>
      <c r="AG7525" s="14" t="e">
        <f t="shared" si="2633"/>
        <v>#DIV/0!</v>
      </c>
      <c r="AH7525" s="14" t="e">
        <f t="shared" si="2634"/>
        <v>#DIV/0!</v>
      </c>
      <c r="AI7525" s="14">
        <f t="shared" si="2635"/>
        <v>2</v>
      </c>
      <c r="AJ7525" s="374"/>
    </row>
    <row r="7526" spans="1:36" ht="30">
      <c r="A7526" s="421"/>
      <c r="B7526" s="365" t="s">
        <v>1983</v>
      </c>
      <c r="C7526" s="365" t="s">
        <v>66</v>
      </c>
      <c r="D7526" s="365">
        <v>6216.17</v>
      </c>
      <c r="E7526" s="365">
        <v>1</v>
      </c>
      <c r="F7526" s="368">
        <f t="shared" si="2637"/>
        <v>6216.17</v>
      </c>
      <c r="G7526" s="365">
        <v>0</v>
      </c>
      <c r="H7526" s="365">
        <v>0</v>
      </c>
      <c r="I7526" s="370">
        <v>43714</v>
      </c>
      <c r="J7526" s="370">
        <v>45322</v>
      </c>
      <c r="K7526" s="374"/>
      <c r="L7526" s="370" t="s">
        <v>1981</v>
      </c>
      <c r="M7526" s="370">
        <v>43579</v>
      </c>
      <c r="N7526" s="365">
        <v>0</v>
      </c>
      <c r="O7526" s="365">
        <v>0</v>
      </c>
      <c r="P7526" s="365">
        <v>0</v>
      </c>
      <c r="Q7526" s="365"/>
      <c r="R7526" s="365"/>
      <c r="S7526" s="365"/>
      <c r="T7526" s="365"/>
      <c r="U7526" s="365"/>
      <c r="V7526" s="365"/>
      <c r="W7526" s="365"/>
      <c r="X7526" s="365"/>
      <c r="Y7526" s="379"/>
      <c r="Z7526" s="374"/>
      <c r="AA7526" s="374"/>
      <c r="AB7526" s="374"/>
      <c r="AC7526" s="1507">
        <f t="shared" si="2629"/>
        <v>1</v>
      </c>
      <c r="AD7526" s="1508">
        <f t="shared" si="2630"/>
        <v>6216.17</v>
      </c>
      <c r="AE7526" s="14">
        <f t="shared" si="2631"/>
        <v>10.166666666666666</v>
      </c>
      <c r="AF7526" s="14">
        <f t="shared" si="2632"/>
        <v>0</v>
      </c>
      <c r="AG7526" s="14" t="e">
        <f t="shared" si="2633"/>
        <v>#DIV/0!</v>
      </c>
      <c r="AH7526" s="14" t="e">
        <f t="shared" si="2634"/>
        <v>#DIV/0!</v>
      </c>
      <c r="AI7526" s="14">
        <f t="shared" si="2635"/>
        <v>1</v>
      </c>
      <c r="AJ7526" s="374"/>
    </row>
    <row r="7527" spans="1:36" ht="30">
      <c r="A7527" s="421"/>
      <c r="B7527" s="365" t="s">
        <v>1984</v>
      </c>
      <c r="C7527" s="365" t="s">
        <v>66</v>
      </c>
      <c r="D7527" s="365">
        <v>6216.17</v>
      </c>
      <c r="E7527" s="365">
        <v>4</v>
      </c>
      <c r="F7527" s="368">
        <f t="shared" si="2637"/>
        <v>24864.68</v>
      </c>
      <c r="G7527" s="365">
        <v>0</v>
      </c>
      <c r="H7527" s="365">
        <v>0</v>
      </c>
      <c r="I7527" s="370">
        <v>43714</v>
      </c>
      <c r="J7527" s="370">
        <v>45322</v>
      </c>
      <c r="K7527" s="374"/>
      <c r="L7527" s="370" t="s">
        <v>1981</v>
      </c>
      <c r="M7527" s="370">
        <v>43579</v>
      </c>
      <c r="N7527" s="365">
        <v>0</v>
      </c>
      <c r="O7527" s="365">
        <v>0</v>
      </c>
      <c r="P7527" s="365">
        <v>0</v>
      </c>
      <c r="Q7527" s="365"/>
      <c r="R7527" s="365"/>
      <c r="S7527" s="365"/>
      <c r="T7527" s="365"/>
      <c r="U7527" s="365"/>
      <c r="V7527" s="365"/>
      <c r="W7527" s="365"/>
      <c r="X7527" s="365"/>
      <c r="Y7527" s="379"/>
      <c r="Z7527" s="374"/>
      <c r="AA7527" s="374"/>
      <c r="AB7527" s="374"/>
      <c r="AC7527" s="1507">
        <f t="shared" si="2629"/>
        <v>4</v>
      </c>
      <c r="AD7527" s="1508">
        <f t="shared" si="2630"/>
        <v>24864.68</v>
      </c>
      <c r="AE7527" s="14">
        <f t="shared" si="2631"/>
        <v>10.166666666666666</v>
      </c>
      <c r="AF7527" s="14">
        <f t="shared" si="2632"/>
        <v>0</v>
      </c>
      <c r="AG7527" s="14" t="e">
        <f t="shared" si="2633"/>
        <v>#DIV/0!</v>
      </c>
      <c r="AH7527" s="14" t="e">
        <f t="shared" si="2634"/>
        <v>#DIV/0!</v>
      </c>
      <c r="AI7527" s="14">
        <f t="shared" si="2635"/>
        <v>4</v>
      </c>
      <c r="AJ7527" s="374"/>
    </row>
    <row r="7528" spans="1:36" ht="30">
      <c r="A7528" s="421"/>
      <c r="B7528" s="365" t="s">
        <v>1985</v>
      </c>
      <c r="C7528" s="365" t="s">
        <v>66</v>
      </c>
      <c r="D7528" s="365">
        <v>6216.17</v>
      </c>
      <c r="E7528" s="365">
        <v>1</v>
      </c>
      <c r="F7528" s="368">
        <f t="shared" si="2637"/>
        <v>6216.17</v>
      </c>
      <c r="G7528" s="365">
        <v>0</v>
      </c>
      <c r="H7528" s="365">
        <v>0</v>
      </c>
      <c r="I7528" s="370">
        <v>43714</v>
      </c>
      <c r="J7528" s="370">
        <v>45322</v>
      </c>
      <c r="K7528" s="374"/>
      <c r="L7528" s="370" t="s">
        <v>1981</v>
      </c>
      <c r="M7528" s="370">
        <v>43579</v>
      </c>
      <c r="N7528" s="365">
        <v>0</v>
      </c>
      <c r="O7528" s="365">
        <v>0</v>
      </c>
      <c r="P7528" s="365">
        <v>0</v>
      </c>
      <c r="Q7528" s="365"/>
      <c r="R7528" s="365"/>
      <c r="S7528" s="365"/>
      <c r="T7528" s="365"/>
      <c r="U7528" s="365"/>
      <c r="V7528" s="365"/>
      <c r="W7528" s="365"/>
      <c r="X7528" s="365"/>
      <c r="Y7528" s="379"/>
      <c r="Z7528" s="374"/>
      <c r="AA7528" s="374"/>
      <c r="AB7528" s="374"/>
      <c r="AC7528" s="1507">
        <f t="shared" si="2629"/>
        <v>1</v>
      </c>
      <c r="AD7528" s="1508">
        <f t="shared" si="2630"/>
        <v>6216.17</v>
      </c>
      <c r="AE7528" s="14">
        <f t="shared" si="2631"/>
        <v>10.166666666666666</v>
      </c>
      <c r="AF7528" s="14">
        <f t="shared" si="2632"/>
        <v>0</v>
      </c>
      <c r="AG7528" s="14" t="e">
        <f t="shared" si="2633"/>
        <v>#DIV/0!</v>
      </c>
      <c r="AH7528" s="14" t="e">
        <f t="shared" si="2634"/>
        <v>#DIV/0!</v>
      </c>
      <c r="AI7528" s="14">
        <f t="shared" si="2635"/>
        <v>1</v>
      </c>
      <c r="AJ7528" s="374"/>
    </row>
    <row r="7529" spans="1:36" ht="15.75">
      <c r="A7529" s="421"/>
      <c r="B7529" s="365" t="s">
        <v>1986</v>
      </c>
      <c r="C7529" s="365" t="s">
        <v>66</v>
      </c>
      <c r="D7529" s="365">
        <v>4806.34</v>
      </c>
      <c r="E7529" s="365">
        <v>5</v>
      </c>
      <c r="F7529" s="368">
        <f t="shared" si="2637"/>
        <v>24031.7</v>
      </c>
      <c r="G7529" s="365">
        <v>0</v>
      </c>
      <c r="H7529" s="365">
        <v>0</v>
      </c>
      <c r="I7529" s="370">
        <v>44147</v>
      </c>
      <c r="J7529" s="370">
        <v>45138</v>
      </c>
      <c r="K7529" s="374"/>
      <c r="L7529" s="370" t="s">
        <v>1987</v>
      </c>
      <c r="M7529" s="370">
        <v>43920</v>
      </c>
      <c r="N7529" s="365">
        <v>0</v>
      </c>
      <c r="O7529" s="365">
        <v>0</v>
      </c>
      <c r="P7529" s="365">
        <v>0</v>
      </c>
      <c r="Q7529" s="365"/>
      <c r="R7529" s="365"/>
      <c r="S7529" s="365"/>
      <c r="T7529" s="365"/>
      <c r="U7529" s="365"/>
      <c r="V7529" s="365"/>
      <c r="W7529" s="365"/>
      <c r="X7529" s="365"/>
      <c r="Y7529" s="379"/>
      <c r="Z7529" s="374"/>
      <c r="AA7529" s="374"/>
      <c r="AB7529" s="374"/>
      <c r="AC7529" s="1507">
        <f t="shared" si="2629"/>
        <v>5</v>
      </c>
      <c r="AD7529" s="1508">
        <f t="shared" si="2630"/>
        <v>24031.7</v>
      </c>
      <c r="AE7529" s="14">
        <f t="shared" si="2631"/>
        <v>4.0333333333333332</v>
      </c>
      <c r="AF7529" s="14">
        <f t="shared" si="2632"/>
        <v>0</v>
      </c>
      <c r="AG7529" s="14" t="e">
        <f t="shared" si="2633"/>
        <v>#DIV/0!</v>
      </c>
      <c r="AH7529" s="14" t="e">
        <f t="shared" si="2634"/>
        <v>#DIV/0!</v>
      </c>
      <c r="AI7529" s="14">
        <f t="shared" si="2635"/>
        <v>5</v>
      </c>
      <c r="AJ7529" s="374"/>
    </row>
    <row r="7530" spans="1:36" ht="15.75">
      <c r="A7530" s="421"/>
      <c r="B7530" s="365" t="s">
        <v>1988</v>
      </c>
      <c r="C7530" s="365" t="s">
        <v>66</v>
      </c>
      <c r="D7530" s="365">
        <v>104515.47</v>
      </c>
      <c r="E7530" s="365">
        <v>1</v>
      </c>
      <c r="F7530" s="368">
        <f t="shared" si="2637"/>
        <v>104515.47</v>
      </c>
      <c r="G7530" s="365">
        <v>0</v>
      </c>
      <c r="H7530" s="365">
        <v>0</v>
      </c>
      <c r="I7530" s="370">
        <v>44312</v>
      </c>
      <c r="J7530" s="370">
        <v>45507</v>
      </c>
      <c r="K7530" s="374"/>
      <c r="L7530" s="370" t="s">
        <v>1989</v>
      </c>
      <c r="M7530" s="370">
        <v>44288</v>
      </c>
      <c r="N7530" s="365">
        <v>0</v>
      </c>
      <c r="O7530" s="365">
        <v>0</v>
      </c>
      <c r="P7530" s="365">
        <v>0</v>
      </c>
      <c r="Q7530" s="365"/>
      <c r="R7530" s="365"/>
      <c r="S7530" s="365"/>
      <c r="T7530" s="365"/>
      <c r="U7530" s="365"/>
      <c r="V7530" s="365"/>
      <c r="W7530" s="365"/>
      <c r="X7530" s="365"/>
      <c r="Y7530" s="379"/>
      <c r="Z7530" s="374"/>
      <c r="AA7530" s="374"/>
      <c r="AB7530" s="374"/>
      <c r="AC7530" s="1507">
        <f t="shared" si="2629"/>
        <v>1</v>
      </c>
      <c r="AD7530" s="1508">
        <f t="shared" si="2630"/>
        <v>104515.47</v>
      </c>
      <c r="AE7530" s="14">
        <f t="shared" si="2631"/>
        <v>16.333333333333332</v>
      </c>
      <c r="AF7530" s="14">
        <f t="shared" si="2632"/>
        <v>0</v>
      </c>
      <c r="AG7530" s="14" t="e">
        <f t="shared" si="2633"/>
        <v>#DIV/0!</v>
      </c>
      <c r="AH7530" s="14" t="e">
        <f t="shared" si="2634"/>
        <v>#DIV/0!</v>
      </c>
      <c r="AI7530" s="14">
        <f t="shared" si="2635"/>
        <v>1</v>
      </c>
      <c r="AJ7530" s="374"/>
    </row>
    <row r="7531" spans="1:36" ht="15.75">
      <c r="A7531" s="421"/>
      <c r="B7531" s="365" t="s">
        <v>1988</v>
      </c>
      <c r="C7531" s="365" t="s">
        <v>66</v>
      </c>
      <c r="D7531" s="365">
        <v>104515.47</v>
      </c>
      <c r="E7531" s="365">
        <v>1</v>
      </c>
      <c r="F7531" s="368">
        <f t="shared" si="2637"/>
        <v>104515.47</v>
      </c>
      <c r="G7531" s="365">
        <v>0</v>
      </c>
      <c r="H7531" s="365">
        <v>0</v>
      </c>
      <c r="I7531" s="370">
        <v>44312</v>
      </c>
      <c r="J7531" s="370">
        <v>45141</v>
      </c>
      <c r="K7531" s="374"/>
      <c r="L7531" s="370" t="s">
        <v>1989</v>
      </c>
      <c r="M7531" s="370">
        <v>44288</v>
      </c>
      <c r="N7531" s="365">
        <v>0</v>
      </c>
      <c r="O7531" s="365">
        <v>0</v>
      </c>
      <c r="P7531" s="365">
        <v>0</v>
      </c>
      <c r="Q7531" s="365"/>
      <c r="R7531" s="365"/>
      <c r="S7531" s="365"/>
      <c r="T7531" s="365"/>
      <c r="U7531" s="365"/>
      <c r="V7531" s="365"/>
      <c r="W7531" s="365"/>
      <c r="X7531" s="365"/>
      <c r="Y7531" s="379"/>
      <c r="Z7531" s="374"/>
      <c r="AA7531" s="374"/>
      <c r="AB7531" s="374"/>
      <c r="AC7531" s="1507">
        <f t="shared" si="2629"/>
        <v>1</v>
      </c>
      <c r="AD7531" s="1508">
        <f t="shared" si="2630"/>
        <v>104515.47</v>
      </c>
      <c r="AE7531" s="14">
        <f t="shared" si="2631"/>
        <v>4.1333333333333337</v>
      </c>
      <c r="AF7531" s="14">
        <f t="shared" si="2632"/>
        <v>0</v>
      </c>
      <c r="AG7531" s="14" t="e">
        <f t="shared" si="2633"/>
        <v>#DIV/0!</v>
      </c>
      <c r="AH7531" s="14" t="e">
        <f t="shared" si="2634"/>
        <v>#DIV/0!</v>
      </c>
      <c r="AI7531" s="14">
        <f t="shared" si="2635"/>
        <v>1</v>
      </c>
      <c r="AJ7531" s="374"/>
    </row>
    <row r="7532" spans="1:36" ht="18.75" customHeight="1">
      <c r="A7532" s="421"/>
      <c r="B7532" s="1441" t="s">
        <v>1772</v>
      </c>
      <c r="C7532" s="365" t="s">
        <v>66</v>
      </c>
      <c r="D7532" s="365">
        <v>33314.31</v>
      </c>
      <c r="E7532" s="365">
        <v>2</v>
      </c>
      <c r="F7532" s="368">
        <f t="shared" si="2637"/>
        <v>66628.62</v>
      </c>
      <c r="G7532" s="365">
        <v>0</v>
      </c>
      <c r="H7532" s="365">
        <f>G7532*D7532</f>
        <v>0</v>
      </c>
      <c r="I7532" s="370">
        <v>44692</v>
      </c>
      <c r="J7532" s="370"/>
      <c r="K7532" s="374"/>
      <c r="L7532" s="370" t="s">
        <v>3190</v>
      </c>
      <c r="M7532" s="370">
        <v>44586</v>
      </c>
      <c r="N7532" s="365">
        <v>0</v>
      </c>
      <c r="O7532" s="365">
        <v>0</v>
      </c>
      <c r="P7532" s="365">
        <v>0</v>
      </c>
      <c r="Q7532" s="365"/>
      <c r="R7532" s="365"/>
      <c r="S7532" s="365"/>
      <c r="T7532" s="365"/>
      <c r="U7532" s="365"/>
      <c r="V7532" s="365"/>
      <c r="W7532" s="365"/>
      <c r="X7532" s="365"/>
      <c r="Y7532" s="379"/>
      <c r="Z7532" s="374"/>
      <c r="AA7532" s="374"/>
      <c r="AB7532" s="374"/>
      <c r="AC7532" s="1507">
        <f t="shared" si="2629"/>
        <v>2</v>
      </c>
      <c r="AD7532" s="1508">
        <f t="shared" si="2630"/>
        <v>66628.62</v>
      </c>
      <c r="AE7532" s="14">
        <f t="shared" si="2631"/>
        <v>-1500.5666666666666</v>
      </c>
      <c r="AF7532" s="14">
        <f t="shared" si="2632"/>
        <v>0</v>
      </c>
      <c r="AG7532" s="14" t="e">
        <f t="shared" si="2633"/>
        <v>#DIV/0!</v>
      </c>
      <c r="AH7532" s="14" t="e">
        <f t="shared" si="2634"/>
        <v>#DIV/0!</v>
      </c>
      <c r="AI7532" s="14">
        <f t="shared" si="2635"/>
        <v>2</v>
      </c>
      <c r="AJ7532" s="374"/>
    </row>
    <row r="7533" spans="1:36" ht="15.75">
      <c r="A7533" s="421"/>
      <c r="B7533" s="365" t="s">
        <v>1827</v>
      </c>
      <c r="C7533" s="365" t="s">
        <v>66</v>
      </c>
      <c r="D7533" s="365">
        <v>0</v>
      </c>
      <c r="E7533" s="365">
        <v>2</v>
      </c>
      <c r="F7533" s="368">
        <f t="shared" si="2637"/>
        <v>0</v>
      </c>
      <c r="G7533" s="365">
        <v>0</v>
      </c>
      <c r="H7533" s="365">
        <f>G7533*D7533</f>
        <v>0</v>
      </c>
      <c r="I7533" s="370">
        <v>44692</v>
      </c>
      <c r="J7533" s="370">
        <v>45424</v>
      </c>
      <c r="K7533" s="374"/>
      <c r="L7533" s="370" t="s">
        <v>3190</v>
      </c>
      <c r="M7533" s="370">
        <v>44586</v>
      </c>
      <c r="N7533" s="365">
        <v>0</v>
      </c>
      <c r="O7533" s="365">
        <v>0</v>
      </c>
      <c r="P7533" s="365">
        <v>0</v>
      </c>
      <c r="Q7533" s="365"/>
      <c r="R7533" s="365"/>
      <c r="S7533" s="365"/>
      <c r="T7533" s="365"/>
      <c r="U7533" s="365"/>
      <c r="V7533" s="365"/>
      <c r="W7533" s="365"/>
      <c r="X7533" s="365"/>
      <c r="Y7533" s="379"/>
      <c r="Z7533" s="374"/>
      <c r="AA7533" s="374"/>
      <c r="AB7533" s="374"/>
      <c r="AC7533" s="1507">
        <f t="shared" si="2629"/>
        <v>2</v>
      </c>
      <c r="AD7533" s="1508">
        <f t="shared" si="2630"/>
        <v>0</v>
      </c>
      <c r="AE7533" s="14">
        <f t="shared" si="2631"/>
        <v>13.566666666666666</v>
      </c>
      <c r="AF7533" s="14">
        <f t="shared" si="2632"/>
        <v>0</v>
      </c>
      <c r="AG7533" s="14" t="e">
        <f t="shared" si="2633"/>
        <v>#DIV/0!</v>
      </c>
      <c r="AH7533" s="14" t="e">
        <f t="shared" si="2634"/>
        <v>#DIV/0!</v>
      </c>
      <c r="AI7533" s="14">
        <f t="shared" si="2635"/>
        <v>2</v>
      </c>
      <c r="AJ7533" s="374"/>
    </row>
    <row r="7534" spans="1:36" ht="15.75" customHeight="1">
      <c r="A7534" s="421"/>
      <c r="B7534" s="365" t="s">
        <v>1990</v>
      </c>
      <c r="C7534" s="365" t="s">
        <v>66</v>
      </c>
      <c r="D7534" s="365">
        <v>0</v>
      </c>
      <c r="E7534" s="365">
        <v>2</v>
      </c>
      <c r="F7534" s="368">
        <f t="shared" si="2637"/>
        <v>0</v>
      </c>
      <c r="G7534" s="365">
        <v>0</v>
      </c>
      <c r="H7534" s="365">
        <f>G7534*D7534</f>
        <v>0</v>
      </c>
      <c r="I7534" s="370">
        <v>44692</v>
      </c>
      <c r="J7534" s="370">
        <v>45150</v>
      </c>
      <c r="K7534" s="374"/>
      <c r="L7534" s="370" t="s">
        <v>3190</v>
      </c>
      <c r="M7534" s="370">
        <v>44586</v>
      </c>
      <c r="N7534" s="365">
        <v>0</v>
      </c>
      <c r="O7534" s="365">
        <v>0</v>
      </c>
      <c r="P7534" s="365">
        <v>0</v>
      </c>
      <c r="Q7534" s="365"/>
      <c r="R7534" s="365"/>
      <c r="S7534" s="365"/>
      <c r="T7534" s="365"/>
      <c r="U7534" s="365"/>
      <c r="V7534" s="365"/>
      <c r="W7534" s="365"/>
      <c r="X7534" s="365"/>
      <c r="Y7534" s="379"/>
      <c r="Z7534" s="374"/>
      <c r="AA7534" s="374"/>
      <c r="AB7534" s="374"/>
      <c r="AC7534" s="1507">
        <f t="shared" si="2629"/>
        <v>2</v>
      </c>
      <c r="AD7534" s="1508">
        <f t="shared" si="2630"/>
        <v>0</v>
      </c>
      <c r="AE7534" s="14">
        <f t="shared" si="2631"/>
        <v>4.4333333333333336</v>
      </c>
      <c r="AF7534" s="14">
        <f t="shared" si="2632"/>
        <v>0</v>
      </c>
      <c r="AG7534" s="14" t="e">
        <f t="shared" si="2633"/>
        <v>#DIV/0!</v>
      </c>
      <c r="AH7534" s="14" t="e">
        <f t="shared" si="2634"/>
        <v>#DIV/0!</v>
      </c>
      <c r="AI7534" s="14">
        <f t="shared" si="2635"/>
        <v>2</v>
      </c>
      <c r="AJ7534" s="374"/>
    </row>
    <row r="7535" spans="1:36" ht="15.75">
      <c r="A7535" s="421"/>
      <c r="B7535" s="1441" t="s">
        <v>3191</v>
      </c>
      <c r="C7535" s="365" t="s">
        <v>330</v>
      </c>
      <c r="D7535" s="368">
        <v>4700</v>
      </c>
      <c r="E7535" s="365">
        <v>11</v>
      </c>
      <c r="F7535" s="368">
        <f t="shared" si="2637"/>
        <v>51700</v>
      </c>
      <c r="G7535" s="365">
        <v>0</v>
      </c>
      <c r="H7535" s="368">
        <f>D7535*G7535</f>
        <v>0</v>
      </c>
      <c r="I7535" s="370">
        <v>44693</v>
      </c>
      <c r="J7535" s="370"/>
      <c r="K7535" s="374"/>
      <c r="L7535" s="370" t="s">
        <v>3192</v>
      </c>
      <c r="M7535" s="370">
        <v>44626</v>
      </c>
      <c r="N7535" s="365">
        <v>1</v>
      </c>
      <c r="O7535" s="365">
        <v>0</v>
      </c>
      <c r="P7535" s="365">
        <v>0</v>
      </c>
      <c r="Q7535" s="365"/>
      <c r="R7535" s="365"/>
      <c r="S7535" s="365"/>
      <c r="T7535" s="365"/>
      <c r="U7535" s="365"/>
      <c r="V7535" s="365"/>
      <c r="W7535" s="365"/>
      <c r="X7535" s="365"/>
      <c r="Y7535" s="379"/>
      <c r="Z7535" s="374"/>
      <c r="AA7535" s="374"/>
      <c r="AB7535" s="374"/>
      <c r="AC7535" s="1507">
        <f t="shared" si="2629"/>
        <v>10</v>
      </c>
      <c r="AD7535" s="1508">
        <f t="shared" si="2630"/>
        <v>47000</v>
      </c>
      <c r="AE7535" s="14">
        <f t="shared" si="2631"/>
        <v>-1500.5666666666666</v>
      </c>
      <c r="AF7535" s="14">
        <f t="shared" si="2632"/>
        <v>0.33333333333333331</v>
      </c>
      <c r="AG7535" s="14">
        <f t="shared" si="2633"/>
        <v>30</v>
      </c>
      <c r="AH7535" s="14">
        <f t="shared" si="2634"/>
        <v>1530.5666666666666</v>
      </c>
      <c r="AI7535" s="14">
        <f t="shared" si="2635"/>
        <v>510.18888888888887</v>
      </c>
      <c r="AJ7535" s="374"/>
    </row>
    <row r="7536" spans="1:36" ht="15.75">
      <c r="A7536" s="421"/>
      <c r="B7536" s="365" t="s">
        <v>3193</v>
      </c>
      <c r="C7536" s="365" t="s">
        <v>66</v>
      </c>
      <c r="D7536" s="365">
        <v>0</v>
      </c>
      <c r="E7536" s="365">
        <v>11</v>
      </c>
      <c r="F7536" s="368">
        <f t="shared" si="2637"/>
        <v>0</v>
      </c>
      <c r="G7536" s="365">
        <v>0</v>
      </c>
      <c r="H7536" s="368">
        <f>D7536*G7536</f>
        <v>0</v>
      </c>
      <c r="I7536" s="370">
        <v>44693</v>
      </c>
      <c r="J7536" s="370">
        <v>45564</v>
      </c>
      <c r="K7536" s="374"/>
      <c r="L7536" s="370" t="s">
        <v>3192</v>
      </c>
      <c r="M7536" s="370">
        <v>44626</v>
      </c>
      <c r="N7536" s="365">
        <v>1</v>
      </c>
      <c r="O7536" s="365">
        <v>0</v>
      </c>
      <c r="P7536" s="365">
        <v>0</v>
      </c>
      <c r="Q7536" s="365"/>
      <c r="R7536" s="365"/>
      <c r="S7536" s="365"/>
      <c r="T7536" s="365"/>
      <c r="U7536" s="365"/>
      <c r="V7536" s="365"/>
      <c r="W7536" s="365"/>
      <c r="X7536" s="365"/>
      <c r="Y7536" s="379"/>
      <c r="Z7536" s="374"/>
      <c r="AA7536" s="374"/>
      <c r="AB7536" s="374"/>
      <c r="AC7536" s="1507">
        <f t="shared" si="2629"/>
        <v>10</v>
      </c>
      <c r="AD7536" s="1508">
        <f t="shared" si="2630"/>
        <v>0</v>
      </c>
      <c r="AE7536" s="14">
        <f t="shared" si="2631"/>
        <v>18.233333333333334</v>
      </c>
      <c r="AF7536" s="14">
        <f t="shared" si="2632"/>
        <v>0.33333333333333331</v>
      </c>
      <c r="AG7536" s="14">
        <f t="shared" si="2633"/>
        <v>30</v>
      </c>
      <c r="AH7536" s="14">
        <f t="shared" si="2634"/>
        <v>11.766666666666666</v>
      </c>
      <c r="AI7536" s="14">
        <f t="shared" si="2635"/>
        <v>3.9222222222222225</v>
      </c>
      <c r="AJ7536" s="374"/>
    </row>
    <row r="7537" spans="1:36" ht="15.75">
      <c r="A7537" s="421"/>
      <c r="B7537" s="365" t="s">
        <v>3194</v>
      </c>
      <c r="C7537" s="365" t="s">
        <v>66</v>
      </c>
      <c r="D7537" s="365">
        <v>0</v>
      </c>
      <c r="E7537" s="365">
        <v>11</v>
      </c>
      <c r="F7537" s="368">
        <f t="shared" si="2637"/>
        <v>0</v>
      </c>
      <c r="G7537" s="365">
        <v>0</v>
      </c>
      <c r="H7537" s="368">
        <f>D7537*G7537</f>
        <v>0</v>
      </c>
      <c r="I7537" s="370">
        <v>44693</v>
      </c>
      <c r="J7537" s="370">
        <v>45564</v>
      </c>
      <c r="K7537" s="374"/>
      <c r="L7537" s="370" t="s">
        <v>3192</v>
      </c>
      <c r="M7537" s="370">
        <v>44626</v>
      </c>
      <c r="N7537" s="365">
        <v>1</v>
      </c>
      <c r="O7537" s="365">
        <v>0</v>
      </c>
      <c r="P7537" s="365">
        <v>0</v>
      </c>
      <c r="Q7537" s="365"/>
      <c r="R7537" s="365"/>
      <c r="S7537" s="365"/>
      <c r="T7537" s="365"/>
      <c r="U7537" s="365"/>
      <c r="V7537" s="365"/>
      <c r="W7537" s="365"/>
      <c r="X7537" s="365"/>
      <c r="Y7537" s="379"/>
      <c r="Z7537" s="374"/>
      <c r="AA7537" s="374"/>
      <c r="AB7537" s="374"/>
      <c r="AC7537" s="1507">
        <f t="shared" si="2629"/>
        <v>10</v>
      </c>
      <c r="AD7537" s="1508">
        <f t="shared" si="2630"/>
        <v>0</v>
      </c>
      <c r="AE7537" s="14">
        <f t="shared" si="2631"/>
        <v>18.233333333333334</v>
      </c>
      <c r="AF7537" s="14">
        <f t="shared" si="2632"/>
        <v>0.33333333333333331</v>
      </c>
      <c r="AG7537" s="14">
        <f t="shared" si="2633"/>
        <v>30</v>
      </c>
      <c r="AH7537" s="14">
        <f t="shared" si="2634"/>
        <v>11.766666666666666</v>
      </c>
      <c r="AI7537" s="14">
        <f t="shared" si="2635"/>
        <v>3.9222222222222225</v>
      </c>
      <c r="AJ7537" s="374"/>
    </row>
    <row r="7538" spans="1:36" ht="23.25" customHeight="1">
      <c r="A7538" s="421"/>
      <c r="B7538" s="365" t="s">
        <v>4178</v>
      </c>
      <c r="C7538" s="365" t="s">
        <v>4179</v>
      </c>
      <c r="D7538" s="368">
        <v>1057</v>
      </c>
      <c r="E7538" s="365">
        <v>5</v>
      </c>
      <c r="F7538" s="368">
        <f t="shared" si="2637"/>
        <v>5285</v>
      </c>
      <c r="G7538" s="365">
        <v>0</v>
      </c>
      <c r="H7538" s="368">
        <f>G7538*D7538</f>
        <v>0</v>
      </c>
      <c r="I7538" s="370">
        <v>44749</v>
      </c>
      <c r="J7538" s="370">
        <v>45382</v>
      </c>
      <c r="K7538" s="374"/>
      <c r="L7538" s="370" t="s">
        <v>4180</v>
      </c>
      <c r="M7538" s="370">
        <v>44739</v>
      </c>
      <c r="N7538" s="365">
        <v>0</v>
      </c>
      <c r="O7538" s="365">
        <v>0</v>
      </c>
      <c r="P7538" s="365">
        <v>0</v>
      </c>
      <c r="Q7538" s="365"/>
      <c r="R7538" s="365"/>
      <c r="S7538" s="365"/>
      <c r="T7538" s="365"/>
      <c r="U7538" s="365"/>
      <c r="V7538" s="365"/>
      <c r="W7538" s="365"/>
      <c r="X7538" s="365"/>
      <c r="Y7538" s="379"/>
      <c r="Z7538" s="374"/>
      <c r="AA7538" s="374"/>
      <c r="AB7538" s="374"/>
      <c r="AC7538" s="1507">
        <f t="shared" si="2629"/>
        <v>5</v>
      </c>
      <c r="AD7538" s="1508">
        <f t="shared" si="2630"/>
        <v>5285</v>
      </c>
      <c r="AE7538" s="14">
        <f t="shared" si="2631"/>
        <v>12.166666666666666</v>
      </c>
      <c r="AF7538" s="14">
        <f t="shared" si="2632"/>
        <v>0</v>
      </c>
      <c r="AG7538" s="14" t="e">
        <f t="shared" si="2633"/>
        <v>#DIV/0!</v>
      </c>
      <c r="AH7538" s="14" t="e">
        <f t="shared" si="2634"/>
        <v>#DIV/0!</v>
      </c>
      <c r="AI7538" s="14">
        <f t="shared" si="2635"/>
        <v>5</v>
      </c>
      <c r="AJ7538" s="374"/>
    </row>
    <row r="7539" spans="1:36" ht="15.75">
      <c r="A7539" s="421"/>
      <c r="B7539" s="365" t="s">
        <v>4181</v>
      </c>
      <c r="C7539" s="365" t="s">
        <v>4179</v>
      </c>
      <c r="D7539" s="368">
        <v>1057</v>
      </c>
      <c r="E7539" s="365">
        <v>107</v>
      </c>
      <c r="F7539" s="368">
        <f t="shared" si="2637"/>
        <v>113099</v>
      </c>
      <c r="G7539" s="365">
        <v>0</v>
      </c>
      <c r="H7539" s="368">
        <f>G7539*D7539</f>
        <v>0</v>
      </c>
      <c r="I7539" s="370">
        <v>44749</v>
      </c>
      <c r="J7539" s="370">
        <v>45535</v>
      </c>
      <c r="K7539" s="374"/>
      <c r="L7539" s="370" t="s">
        <v>4180</v>
      </c>
      <c r="M7539" s="370">
        <v>44739</v>
      </c>
      <c r="N7539" s="365">
        <v>0</v>
      </c>
      <c r="O7539" s="365">
        <v>0</v>
      </c>
      <c r="P7539" s="365">
        <v>0</v>
      </c>
      <c r="Q7539" s="365"/>
      <c r="R7539" s="365"/>
      <c r="S7539" s="365"/>
      <c r="T7539" s="365"/>
      <c r="U7539" s="365"/>
      <c r="V7539" s="365"/>
      <c r="W7539" s="365"/>
      <c r="X7539" s="365"/>
      <c r="Y7539" s="379"/>
      <c r="Z7539" s="374"/>
      <c r="AA7539" s="374"/>
      <c r="AB7539" s="374"/>
      <c r="AC7539" s="1507">
        <f t="shared" si="2629"/>
        <v>107</v>
      </c>
      <c r="AD7539" s="1508">
        <f t="shared" si="2630"/>
        <v>113099</v>
      </c>
      <c r="AE7539" s="14">
        <f t="shared" si="2631"/>
        <v>17.266666666666666</v>
      </c>
      <c r="AF7539" s="14">
        <f t="shared" si="2632"/>
        <v>0</v>
      </c>
      <c r="AG7539" s="14" t="e">
        <f t="shared" si="2633"/>
        <v>#DIV/0!</v>
      </c>
      <c r="AH7539" s="14" t="e">
        <f t="shared" si="2634"/>
        <v>#DIV/0!</v>
      </c>
      <c r="AI7539" s="14">
        <f t="shared" si="2635"/>
        <v>107</v>
      </c>
      <c r="AJ7539" s="374"/>
    </row>
    <row r="7540" spans="1:36" ht="18.75" customHeight="1">
      <c r="A7540" s="1490"/>
      <c r="B7540" s="394" t="s">
        <v>1988</v>
      </c>
      <c r="C7540" s="366" t="s">
        <v>66</v>
      </c>
      <c r="D7540" s="366">
        <v>104515.47</v>
      </c>
      <c r="E7540" s="366">
        <v>1</v>
      </c>
      <c r="F7540" s="367">
        <f t="shared" si="2637"/>
        <v>104515.47</v>
      </c>
      <c r="G7540" s="366">
        <v>0</v>
      </c>
      <c r="H7540" s="366">
        <v>0</v>
      </c>
      <c r="I7540" s="369">
        <v>44439</v>
      </c>
      <c r="J7540" s="369">
        <v>45138</v>
      </c>
      <c r="K7540" s="376"/>
      <c r="L7540" s="369" t="s">
        <v>1993</v>
      </c>
      <c r="M7540" s="369">
        <v>44400</v>
      </c>
      <c r="N7540" s="366">
        <v>0</v>
      </c>
      <c r="O7540" s="366">
        <v>0</v>
      </c>
      <c r="P7540" s="366">
        <v>0</v>
      </c>
      <c r="Q7540" s="366"/>
      <c r="R7540" s="366"/>
      <c r="S7540" s="366"/>
      <c r="T7540" s="366"/>
      <c r="U7540" s="366"/>
      <c r="V7540" s="366"/>
      <c r="W7540" s="366"/>
      <c r="X7540" s="366"/>
      <c r="Y7540" s="378"/>
      <c r="Z7540" s="376"/>
      <c r="AA7540" s="376"/>
      <c r="AB7540" s="376"/>
      <c r="AC7540" s="1507">
        <f t="shared" si="2629"/>
        <v>1</v>
      </c>
      <c r="AD7540" s="1508">
        <f t="shared" si="2630"/>
        <v>104515.47</v>
      </c>
      <c r="AE7540" s="14">
        <f t="shared" si="2631"/>
        <v>4.0333333333333332</v>
      </c>
      <c r="AF7540" s="14">
        <f t="shared" si="2632"/>
        <v>0</v>
      </c>
      <c r="AG7540" s="14" t="e">
        <f t="shared" si="2633"/>
        <v>#DIV/0!</v>
      </c>
      <c r="AH7540" s="14" t="e">
        <f t="shared" si="2634"/>
        <v>#DIV/0!</v>
      </c>
      <c r="AI7540" s="14">
        <f t="shared" si="2635"/>
        <v>1</v>
      </c>
      <c r="AJ7540" s="376"/>
    </row>
    <row r="7541" spans="1:36" ht="18.75" customHeight="1">
      <c r="A7541" s="1490"/>
      <c r="B7541" s="366" t="s">
        <v>1826</v>
      </c>
      <c r="C7541" s="366" t="s">
        <v>66</v>
      </c>
      <c r="D7541" s="366"/>
      <c r="E7541" s="366">
        <v>1</v>
      </c>
      <c r="F7541" s="367">
        <f t="shared" si="2637"/>
        <v>0</v>
      </c>
      <c r="G7541" s="366">
        <v>0</v>
      </c>
      <c r="H7541" s="366">
        <v>0</v>
      </c>
      <c r="I7541" s="369">
        <v>44439</v>
      </c>
      <c r="J7541" s="369">
        <v>45138</v>
      </c>
      <c r="K7541" s="376"/>
      <c r="L7541" s="369" t="s">
        <v>1993</v>
      </c>
      <c r="M7541" s="369">
        <v>44400</v>
      </c>
      <c r="N7541" s="366">
        <v>0</v>
      </c>
      <c r="O7541" s="366">
        <v>0</v>
      </c>
      <c r="P7541" s="366">
        <v>0</v>
      </c>
      <c r="Q7541" s="366"/>
      <c r="R7541" s="366"/>
      <c r="S7541" s="366"/>
      <c r="T7541" s="366"/>
      <c r="U7541" s="366"/>
      <c r="V7541" s="366"/>
      <c r="W7541" s="366"/>
      <c r="X7541" s="366"/>
      <c r="Y7541" s="378"/>
      <c r="Z7541" s="376"/>
      <c r="AA7541" s="376"/>
      <c r="AB7541" s="376"/>
      <c r="AC7541" s="1507">
        <f t="shared" si="2629"/>
        <v>1</v>
      </c>
      <c r="AD7541" s="1508">
        <f t="shared" si="2630"/>
        <v>0</v>
      </c>
      <c r="AE7541" s="14">
        <f t="shared" si="2631"/>
        <v>4.0333333333333332</v>
      </c>
      <c r="AF7541" s="14">
        <f t="shared" si="2632"/>
        <v>0</v>
      </c>
      <c r="AG7541" s="14" t="e">
        <f t="shared" si="2633"/>
        <v>#DIV/0!</v>
      </c>
      <c r="AH7541" s="14" t="e">
        <f t="shared" si="2634"/>
        <v>#DIV/0!</v>
      </c>
      <c r="AI7541" s="14">
        <f t="shared" si="2635"/>
        <v>1</v>
      </c>
      <c r="AJ7541" s="376"/>
    </row>
    <row r="7542" spans="1:36" ht="15.75">
      <c r="A7542" s="1490"/>
      <c r="B7542" s="366" t="s">
        <v>1994</v>
      </c>
      <c r="C7542" s="366" t="s">
        <v>66</v>
      </c>
      <c r="D7542" s="366"/>
      <c r="E7542" s="366">
        <v>1</v>
      </c>
      <c r="F7542" s="367">
        <f t="shared" si="2637"/>
        <v>0</v>
      </c>
      <c r="G7542" s="366">
        <v>0</v>
      </c>
      <c r="H7542" s="366">
        <v>0</v>
      </c>
      <c r="I7542" s="369">
        <v>44439</v>
      </c>
      <c r="J7542" s="369"/>
      <c r="K7542" s="376"/>
      <c r="L7542" s="369" t="s">
        <v>1993</v>
      </c>
      <c r="M7542" s="369">
        <v>44400</v>
      </c>
      <c r="N7542" s="366">
        <v>0</v>
      </c>
      <c r="O7542" s="366">
        <v>0</v>
      </c>
      <c r="P7542" s="366">
        <v>0</v>
      </c>
      <c r="Q7542" s="366"/>
      <c r="R7542" s="366"/>
      <c r="S7542" s="366"/>
      <c r="T7542" s="366"/>
      <c r="U7542" s="366"/>
      <c r="V7542" s="366"/>
      <c r="W7542" s="366"/>
      <c r="X7542" s="366"/>
      <c r="Y7542" s="378"/>
      <c r="Z7542" s="376"/>
      <c r="AA7542" s="376"/>
      <c r="AB7542" s="376"/>
      <c r="AC7542" s="1507">
        <f t="shared" si="2629"/>
        <v>1</v>
      </c>
      <c r="AD7542" s="1508">
        <f t="shared" si="2630"/>
        <v>0</v>
      </c>
      <c r="AE7542" s="14">
        <f t="shared" si="2631"/>
        <v>-1500.5666666666666</v>
      </c>
      <c r="AF7542" s="14">
        <f t="shared" si="2632"/>
        <v>0</v>
      </c>
      <c r="AG7542" s="14" t="e">
        <f t="shared" si="2633"/>
        <v>#DIV/0!</v>
      </c>
      <c r="AH7542" s="14" t="e">
        <f t="shared" si="2634"/>
        <v>#DIV/0!</v>
      </c>
      <c r="AI7542" s="14">
        <f t="shared" si="2635"/>
        <v>1</v>
      </c>
      <c r="AJ7542" s="376"/>
    </row>
    <row r="7543" spans="1:36" ht="28.5">
      <c r="A7543" s="421"/>
      <c r="B7543" s="1441" t="s">
        <v>1995</v>
      </c>
      <c r="C7543" s="365" t="s">
        <v>66</v>
      </c>
      <c r="D7543" s="365">
        <v>31354.639999999999</v>
      </c>
      <c r="E7543" s="365">
        <v>2</v>
      </c>
      <c r="F7543" s="368">
        <f t="shared" si="2637"/>
        <v>62709.279999999999</v>
      </c>
      <c r="G7543" s="365">
        <v>0</v>
      </c>
      <c r="H7543" s="365">
        <v>0</v>
      </c>
      <c r="I7543" s="370">
        <v>44468</v>
      </c>
      <c r="J7543" s="370">
        <v>46056</v>
      </c>
      <c r="K7543" s="374"/>
      <c r="L7543" s="370" t="s">
        <v>1996</v>
      </c>
      <c r="M7543" s="370">
        <v>44386</v>
      </c>
      <c r="N7543" s="365">
        <v>0</v>
      </c>
      <c r="O7543" s="365">
        <v>0</v>
      </c>
      <c r="P7543" s="365">
        <v>0</v>
      </c>
      <c r="Q7543" s="365"/>
      <c r="R7543" s="365"/>
      <c r="S7543" s="365"/>
      <c r="T7543" s="365"/>
      <c r="U7543" s="365"/>
      <c r="V7543" s="365"/>
      <c r="W7543" s="365"/>
      <c r="X7543" s="365"/>
      <c r="Y7543" s="379"/>
      <c r="Z7543" s="374"/>
      <c r="AA7543" s="374"/>
      <c r="AB7543" s="374"/>
      <c r="AC7543" s="1507">
        <f t="shared" si="2629"/>
        <v>2</v>
      </c>
      <c r="AD7543" s="1508">
        <f t="shared" si="2630"/>
        <v>62709.279999999999</v>
      </c>
      <c r="AE7543" s="14">
        <f t="shared" si="2631"/>
        <v>34.633333333333333</v>
      </c>
      <c r="AF7543" s="14">
        <f t="shared" si="2632"/>
        <v>0</v>
      </c>
      <c r="AG7543" s="14" t="e">
        <f t="shared" si="2633"/>
        <v>#DIV/0!</v>
      </c>
      <c r="AH7543" s="14" t="e">
        <f t="shared" si="2634"/>
        <v>#DIV/0!</v>
      </c>
      <c r="AI7543" s="14">
        <f t="shared" si="2635"/>
        <v>2</v>
      </c>
      <c r="AJ7543" s="374"/>
    </row>
    <row r="7544" spans="1:36" ht="15.75">
      <c r="A7544" s="421"/>
      <c r="B7544" s="365" t="s">
        <v>1997</v>
      </c>
      <c r="C7544" s="365" t="s">
        <v>66</v>
      </c>
      <c r="D7544" s="365"/>
      <c r="E7544" s="365">
        <v>1</v>
      </c>
      <c r="F7544" s="368">
        <f t="shared" si="2637"/>
        <v>0</v>
      </c>
      <c r="G7544" s="365">
        <v>0</v>
      </c>
      <c r="H7544" s="365">
        <v>0</v>
      </c>
      <c r="I7544" s="370">
        <v>44468</v>
      </c>
      <c r="J7544" s="370">
        <v>46081</v>
      </c>
      <c r="K7544" s="374"/>
      <c r="L7544" s="370" t="s">
        <v>1996</v>
      </c>
      <c r="M7544" s="370">
        <v>44386</v>
      </c>
      <c r="N7544" s="365">
        <v>0</v>
      </c>
      <c r="O7544" s="365">
        <v>0</v>
      </c>
      <c r="P7544" s="365">
        <v>0</v>
      </c>
      <c r="Q7544" s="365"/>
      <c r="R7544" s="365"/>
      <c r="S7544" s="365"/>
      <c r="T7544" s="365"/>
      <c r="U7544" s="365"/>
      <c r="V7544" s="365"/>
      <c r="W7544" s="365"/>
      <c r="X7544" s="365"/>
      <c r="Y7544" s="379"/>
      <c r="Z7544" s="374"/>
      <c r="AA7544" s="374"/>
      <c r="AB7544" s="374"/>
      <c r="AC7544" s="1507">
        <f t="shared" si="2629"/>
        <v>1</v>
      </c>
      <c r="AD7544" s="1508">
        <f t="shared" si="2630"/>
        <v>0</v>
      </c>
      <c r="AE7544" s="14">
        <f t="shared" si="2631"/>
        <v>35.466666666666669</v>
      </c>
      <c r="AF7544" s="14">
        <f t="shared" si="2632"/>
        <v>0</v>
      </c>
      <c r="AG7544" s="14" t="e">
        <f t="shared" si="2633"/>
        <v>#DIV/0!</v>
      </c>
      <c r="AH7544" s="14" t="e">
        <f t="shared" si="2634"/>
        <v>#DIV/0!</v>
      </c>
      <c r="AI7544" s="14">
        <f t="shared" si="2635"/>
        <v>1</v>
      </c>
      <c r="AJ7544" s="374"/>
    </row>
    <row r="7545" spans="1:36" ht="15.75">
      <c r="A7545" s="421"/>
      <c r="B7545" s="365" t="s">
        <v>1998</v>
      </c>
      <c r="C7545" s="365" t="s">
        <v>66</v>
      </c>
      <c r="D7545" s="365"/>
      <c r="E7545" s="365">
        <v>1</v>
      </c>
      <c r="F7545" s="368">
        <f t="shared" si="2637"/>
        <v>0</v>
      </c>
      <c r="G7545" s="365">
        <v>0</v>
      </c>
      <c r="H7545" s="365">
        <v>0</v>
      </c>
      <c r="I7545" s="370">
        <v>44468</v>
      </c>
      <c r="J7545" s="370">
        <v>46048</v>
      </c>
      <c r="K7545" s="374"/>
      <c r="L7545" s="370" t="s">
        <v>1996</v>
      </c>
      <c r="M7545" s="370">
        <v>44386</v>
      </c>
      <c r="N7545" s="365">
        <v>0</v>
      </c>
      <c r="O7545" s="365">
        <v>0</v>
      </c>
      <c r="P7545" s="365">
        <v>0</v>
      </c>
      <c r="Q7545" s="365"/>
      <c r="R7545" s="365"/>
      <c r="S7545" s="365"/>
      <c r="T7545" s="365"/>
      <c r="U7545" s="365"/>
      <c r="V7545" s="365"/>
      <c r="W7545" s="365"/>
      <c r="X7545" s="365"/>
      <c r="Y7545" s="379"/>
      <c r="Z7545" s="374"/>
      <c r="AA7545" s="374"/>
      <c r="AB7545" s="374"/>
      <c r="AC7545" s="1507">
        <f t="shared" si="2629"/>
        <v>1</v>
      </c>
      <c r="AD7545" s="1508">
        <f t="shared" si="2630"/>
        <v>0</v>
      </c>
      <c r="AE7545" s="14">
        <f t="shared" si="2631"/>
        <v>34.366666666666667</v>
      </c>
      <c r="AF7545" s="14">
        <f t="shared" si="2632"/>
        <v>0</v>
      </c>
      <c r="AG7545" s="14" t="e">
        <f t="shared" si="2633"/>
        <v>#DIV/0!</v>
      </c>
      <c r="AH7545" s="14" t="e">
        <f t="shared" si="2634"/>
        <v>#DIV/0!</v>
      </c>
      <c r="AI7545" s="14">
        <f t="shared" si="2635"/>
        <v>1</v>
      </c>
      <c r="AJ7545" s="374"/>
    </row>
    <row r="7546" spans="1:36" ht="15.75">
      <c r="A7546" s="1490"/>
      <c r="B7546" s="366" t="s">
        <v>1999</v>
      </c>
      <c r="C7546" s="366" t="s">
        <v>66</v>
      </c>
      <c r="D7546" s="366"/>
      <c r="E7546" s="366">
        <v>1</v>
      </c>
      <c r="F7546" s="367">
        <f t="shared" si="2637"/>
        <v>0</v>
      </c>
      <c r="G7546" s="366">
        <v>0</v>
      </c>
      <c r="H7546" s="366">
        <v>0</v>
      </c>
      <c r="I7546" s="369">
        <v>44468</v>
      </c>
      <c r="J7546" s="369">
        <v>46054</v>
      </c>
      <c r="K7546" s="376"/>
      <c r="L7546" s="369" t="s">
        <v>1996</v>
      </c>
      <c r="M7546" s="369">
        <v>44386</v>
      </c>
      <c r="N7546" s="366">
        <v>0</v>
      </c>
      <c r="O7546" s="366">
        <v>0</v>
      </c>
      <c r="P7546" s="366">
        <v>0</v>
      </c>
      <c r="Q7546" s="366"/>
      <c r="R7546" s="366"/>
      <c r="S7546" s="366"/>
      <c r="T7546" s="366"/>
      <c r="U7546" s="366"/>
      <c r="V7546" s="366"/>
      <c r="W7546" s="366"/>
      <c r="X7546" s="366"/>
      <c r="Y7546" s="378"/>
      <c r="Z7546" s="376"/>
      <c r="AA7546" s="376"/>
      <c r="AB7546" s="376"/>
      <c r="AC7546" s="1507">
        <f t="shared" si="2629"/>
        <v>1</v>
      </c>
      <c r="AD7546" s="1508">
        <f t="shared" si="2630"/>
        <v>0</v>
      </c>
      <c r="AE7546" s="14">
        <f t="shared" si="2631"/>
        <v>34.56666666666667</v>
      </c>
      <c r="AF7546" s="14">
        <f t="shared" si="2632"/>
        <v>0</v>
      </c>
      <c r="AG7546" s="14" t="e">
        <f t="shared" si="2633"/>
        <v>#DIV/0!</v>
      </c>
      <c r="AH7546" s="14" t="e">
        <f t="shared" si="2634"/>
        <v>#DIV/0!</v>
      </c>
      <c r="AI7546" s="14">
        <f t="shared" si="2635"/>
        <v>1</v>
      </c>
      <c r="AJ7546" s="376"/>
    </row>
    <row r="7547" spans="1:36" ht="15.75">
      <c r="A7547" s="421"/>
      <c r="B7547" s="365" t="s">
        <v>2000</v>
      </c>
      <c r="C7547" s="365" t="s">
        <v>66</v>
      </c>
      <c r="D7547" s="365"/>
      <c r="E7547" s="365">
        <v>1</v>
      </c>
      <c r="F7547" s="368">
        <f t="shared" si="2637"/>
        <v>0</v>
      </c>
      <c r="G7547" s="365">
        <v>0</v>
      </c>
      <c r="H7547" s="365">
        <v>0</v>
      </c>
      <c r="I7547" s="370">
        <v>44468</v>
      </c>
      <c r="J7547" s="370">
        <v>45777</v>
      </c>
      <c r="K7547" s="374"/>
      <c r="L7547" s="370" t="s">
        <v>1996</v>
      </c>
      <c r="M7547" s="370">
        <v>44386</v>
      </c>
      <c r="N7547" s="365">
        <v>0</v>
      </c>
      <c r="O7547" s="365">
        <v>0</v>
      </c>
      <c r="P7547" s="365">
        <v>0</v>
      </c>
      <c r="Q7547" s="365"/>
      <c r="R7547" s="365"/>
      <c r="S7547" s="365"/>
      <c r="T7547" s="365"/>
      <c r="U7547" s="365"/>
      <c r="V7547" s="365"/>
      <c r="W7547" s="365"/>
      <c r="X7547" s="365"/>
      <c r="Y7547" s="379"/>
      <c r="Z7547" s="374"/>
      <c r="AA7547" s="374"/>
      <c r="AB7547" s="374"/>
      <c r="AC7547" s="1507">
        <f t="shared" si="2629"/>
        <v>1</v>
      </c>
      <c r="AD7547" s="1508">
        <f t="shared" si="2630"/>
        <v>0</v>
      </c>
      <c r="AE7547" s="14">
        <f t="shared" si="2631"/>
        <v>25.333333333333332</v>
      </c>
      <c r="AF7547" s="14">
        <f t="shared" si="2632"/>
        <v>0</v>
      </c>
      <c r="AG7547" s="14" t="e">
        <f t="shared" si="2633"/>
        <v>#DIV/0!</v>
      </c>
      <c r="AH7547" s="14" t="e">
        <f t="shared" si="2634"/>
        <v>#DIV/0!</v>
      </c>
      <c r="AI7547" s="14">
        <f t="shared" si="2635"/>
        <v>1</v>
      </c>
      <c r="AJ7547" s="374"/>
    </row>
    <row r="7548" spans="1:36" ht="15.75">
      <c r="A7548" s="421"/>
      <c r="B7548" s="365" t="s">
        <v>7289</v>
      </c>
      <c r="C7548" s="365" t="s">
        <v>66</v>
      </c>
      <c r="D7548" s="365">
        <v>3690.34</v>
      </c>
      <c r="E7548" s="365">
        <v>1</v>
      </c>
      <c r="F7548" s="368">
        <f t="shared" si="2637"/>
        <v>3690.34</v>
      </c>
      <c r="G7548" s="365">
        <v>0</v>
      </c>
      <c r="H7548" s="365">
        <f t="shared" ref="H7548:H7574" si="2638">G7548*D7548</f>
        <v>0</v>
      </c>
      <c r="I7548" s="370">
        <v>44687</v>
      </c>
      <c r="J7548" s="370">
        <v>47998</v>
      </c>
      <c r="K7548" s="374"/>
      <c r="L7548" s="370" t="s">
        <v>3195</v>
      </c>
      <c r="M7548" s="370">
        <v>44663</v>
      </c>
      <c r="N7548" s="365">
        <v>0</v>
      </c>
      <c r="O7548" s="365">
        <v>0</v>
      </c>
      <c r="P7548" s="365">
        <v>0</v>
      </c>
      <c r="Q7548" s="365"/>
      <c r="R7548" s="365"/>
      <c r="S7548" s="365"/>
      <c r="T7548" s="365"/>
      <c r="U7548" s="365"/>
      <c r="V7548" s="365"/>
      <c r="W7548" s="365"/>
      <c r="X7548" s="365"/>
      <c r="Y7548" s="379"/>
      <c r="Z7548" s="374"/>
      <c r="AA7548" s="374"/>
      <c r="AB7548" s="374"/>
      <c r="AC7548" s="1507">
        <f t="shared" si="2629"/>
        <v>1</v>
      </c>
      <c r="AD7548" s="1508">
        <f t="shared" si="2630"/>
        <v>3690.34</v>
      </c>
      <c r="AE7548" s="14">
        <f t="shared" si="2631"/>
        <v>99.36666666666666</v>
      </c>
      <c r="AF7548" s="14">
        <f t="shared" si="2632"/>
        <v>0</v>
      </c>
      <c r="AG7548" s="14" t="e">
        <f t="shared" si="2633"/>
        <v>#DIV/0!</v>
      </c>
      <c r="AH7548" s="14" t="e">
        <f t="shared" si="2634"/>
        <v>#DIV/0!</v>
      </c>
      <c r="AI7548" s="14">
        <f t="shared" si="2635"/>
        <v>1</v>
      </c>
      <c r="AJ7548" s="374"/>
    </row>
    <row r="7549" spans="1:36" ht="15.75">
      <c r="A7549" s="421"/>
      <c r="B7549" s="365" t="s">
        <v>7290</v>
      </c>
      <c r="C7549" s="365" t="s">
        <v>66</v>
      </c>
      <c r="D7549" s="365">
        <v>3690.34</v>
      </c>
      <c r="E7549" s="365">
        <v>1</v>
      </c>
      <c r="F7549" s="368">
        <f t="shared" si="2637"/>
        <v>3690.34</v>
      </c>
      <c r="G7549" s="365">
        <v>0</v>
      </c>
      <c r="H7549" s="365">
        <f t="shared" si="2638"/>
        <v>0</v>
      </c>
      <c r="I7549" s="370">
        <v>44687</v>
      </c>
      <c r="J7549" s="370">
        <v>48107</v>
      </c>
      <c r="K7549" s="374"/>
      <c r="L7549" s="370" t="s">
        <v>3195</v>
      </c>
      <c r="M7549" s="370">
        <v>44663</v>
      </c>
      <c r="N7549" s="365">
        <v>0</v>
      </c>
      <c r="O7549" s="365">
        <v>0</v>
      </c>
      <c r="P7549" s="365">
        <v>0</v>
      </c>
      <c r="Q7549" s="365"/>
      <c r="R7549" s="365"/>
      <c r="S7549" s="365"/>
      <c r="T7549" s="365"/>
      <c r="U7549" s="365"/>
      <c r="V7549" s="365"/>
      <c r="W7549" s="365"/>
      <c r="X7549" s="365"/>
      <c r="Y7549" s="379"/>
      <c r="Z7549" s="374"/>
      <c r="AA7549" s="374"/>
      <c r="AB7549" s="374"/>
      <c r="AC7549" s="1507">
        <f t="shared" si="2629"/>
        <v>1</v>
      </c>
      <c r="AD7549" s="1508">
        <f t="shared" si="2630"/>
        <v>3690.34</v>
      </c>
      <c r="AE7549" s="14">
        <f t="shared" si="2631"/>
        <v>103</v>
      </c>
      <c r="AF7549" s="14">
        <f t="shared" si="2632"/>
        <v>0</v>
      </c>
      <c r="AG7549" s="14" t="e">
        <f t="shared" si="2633"/>
        <v>#DIV/0!</v>
      </c>
      <c r="AH7549" s="14" t="e">
        <f t="shared" si="2634"/>
        <v>#DIV/0!</v>
      </c>
      <c r="AI7549" s="14">
        <f t="shared" si="2635"/>
        <v>1</v>
      </c>
      <c r="AJ7549" s="374"/>
    </row>
    <row r="7550" spans="1:36" ht="20.25" customHeight="1">
      <c r="A7550" s="421"/>
      <c r="B7550" s="365" t="s">
        <v>7291</v>
      </c>
      <c r="C7550" s="365" t="s">
        <v>66</v>
      </c>
      <c r="D7550" s="365">
        <v>3690.34</v>
      </c>
      <c r="E7550" s="365">
        <v>1</v>
      </c>
      <c r="F7550" s="368">
        <f t="shared" si="2637"/>
        <v>3690.34</v>
      </c>
      <c r="G7550" s="365">
        <v>0</v>
      </c>
      <c r="H7550" s="365">
        <f t="shared" si="2638"/>
        <v>0</v>
      </c>
      <c r="I7550" s="370">
        <v>44687</v>
      </c>
      <c r="J7550" s="370">
        <v>47904</v>
      </c>
      <c r="K7550" s="374"/>
      <c r="L7550" s="370" t="s">
        <v>3195</v>
      </c>
      <c r="M7550" s="370">
        <v>44663</v>
      </c>
      <c r="N7550" s="365">
        <v>0</v>
      </c>
      <c r="O7550" s="365">
        <v>0</v>
      </c>
      <c r="P7550" s="365">
        <v>0</v>
      </c>
      <c r="Q7550" s="365"/>
      <c r="R7550" s="365"/>
      <c r="S7550" s="365"/>
      <c r="T7550" s="365"/>
      <c r="U7550" s="365"/>
      <c r="V7550" s="365"/>
      <c r="W7550" s="365"/>
      <c r="X7550" s="365"/>
      <c r="Y7550" s="379"/>
      <c r="Z7550" s="374"/>
      <c r="AA7550" s="374"/>
      <c r="AB7550" s="374"/>
      <c r="AC7550" s="1507">
        <f t="shared" si="2629"/>
        <v>1</v>
      </c>
      <c r="AD7550" s="1508">
        <f t="shared" si="2630"/>
        <v>3690.34</v>
      </c>
      <c r="AE7550" s="14">
        <f t="shared" si="2631"/>
        <v>96.233333333333334</v>
      </c>
      <c r="AF7550" s="14">
        <f t="shared" si="2632"/>
        <v>0</v>
      </c>
      <c r="AG7550" s="14" t="e">
        <f t="shared" si="2633"/>
        <v>#DIV/0!</v>
      </c>
      <c r="AH7550" s="14" t="e">
        <f t="shared" si="2634"/>
        <v>#DIV/0!</v>
      </c>
      <c r="AI7550" s="14">
        <f t="shared" si="2635"/>
        <v>1</v>
      </c>
      <c r="AJ7550" s="374"/>
    </row>
    <row r="7551" spans="1:36" ht="15.75">
      <c r="A7551" s="421"/>
      <c r="B7551" s="365" t="s">
        <v>7292</v>
      </c>
      <c r="C7551" s="365" t="s">
        <v>66</v>
      </c>
      <c r="D7551" s="365">
        <v>3690.34</v>
      </c>
      <c r="E7551" s="365">
        <v>1</v>
      </c>
      <c r="F7551" s="368">
        <f t="shared" si="2637"/>
        <v>3690.34</v>
      </c>
      <c r="G7551" s="365">
        <v>0</v>
      </c>
      <c r="H7551" s="365">
        <f t="shared" si="2638"/>
        <v>0</v>
      </c>
      <c r="I7551" s="370">
        <v>44687</v>
      </c>
      <c r="J7551" s="370">
        <v>48042</v>
      </c>
      <c r="K7551" s="374"/>
      <c r="L7551" s="370" t="s">
        <v>3195</v>
      </c>
      <c r="M7551" s="370">
        <v>44663</v>
      </c>
      <c r="N7551" s="365">
        <v>0</v>
      </c>
      <c r="O7551" s="365">
        <v>0</v>
      </c>
      <c r="P7551" s="365">
        <v>0</v>
      </c>
      <c r="Q7551" s="365"/>
      <c r="R7551" s="365"/>
      <c r="S7551" s="365"/>
      <c r="T7551" s="365"/>
      <c r="U7551" s="365"/>
      <c r="V7551" s="365"/>
      <c r="W7551" s="365"/>
      <c r="X7551" s="365"/>
      <c r="Y7551" s="379"/>
      <c r="Z7551" s="374"/>
      <c r="AA7551" s="374"/>
      <c r="AB7551" s="374"/>
      <c r="AC7551" s="1507">
        <f t="shared" si="2629"/>
        <v>1</v>
      </c>
      <c r="AD7551" s="1508">
        <f t="shared" si="2630"/>
        <v>3690.34</v>
      </c>
      <c r="AE7551" s="14">
        <f t="shared" si="2631"/>
        <v>100.83333333333333</v>
      </c>
      <c r="AF7551" s="14">
        <f t="shared" si="2632"/>
        <v>0</v>
      </c>
      <c r="AG7551" s="14" t="e">
        <f t="shared" si="2633"/>
        <v>#DIV/0!</v>
      </c>
      <c r="AH7551" s="14" t="e">
        <f t="shared" si="2634"/>
        <v>#DIV/0!</v>
      </c>
      <c r="AI7551" s="14">
        <f t="shared" si="2635"/>
        <v>1</v>
      </c>
      <c r="AJ7551" s="374"/>
    </row>
    <row r="7552" spans="1:36" ht="15.75">
      <c r="A7552" s="421"/>
      <c r="B7552" s="365" t="s">
        <v>7293</v>
      </c>
      <c r="C7552" s="365" t="s">
        <v>66</v>
      </c>
      <c r="D7552" s="365">
        <v>3690.34</v>
      </c>
      <c r="E7552" s="365">
        <v>1</v>
      </c>
      <c r="F7552" s="368">
        <f t="shared" si="2637"/>
        <v>3690.34</v>
      </c>
      <c r="G7552" s="365">
        <v>0</v>
      </c>
      <c r="H7552" s="365">
        <f t="shared" si="2638"/>
        <v>0</v>
      </c>
      <c r="I7552" s="370">
        <v>44687</v>
      </c>
      <c r="J7552" s="370">
        <v>47953</v>
      </c>
      <c r="K7552" s="374"/>
      <c r="L7552" s="370" t="s">
        <v>3195</v>
      </c>
      <c r="M7552" s="370">
        <v>44663</v>
      </c>
      <c r="N7552" s="365">
        <v>0</v>
      </c>
      <c r="O7552" s="365">
        <v>0</v>
      </c>
      <c r="P7552" s="365">
        <v>0</v>
      </c>
      <c r="Q7552" s="365"/>
      <c r="R7552" s="365"/>
      <c r="S7552" s="365"/>
      <c r="T7552" s="365"/>
      <c r="U7552" s="365"/>
      <c r="V7552" s="365"/>
      <c r="W7552" s="365"/>
      <c r="X7552" s="365"/>
      <c r="Y7552" s="379"/>
      <c r="Z7552" s="374"/>
      <c r="AA7552" s="374"/>
      <c r="AB7552" s="374"/>
      <c r="AC7552" s="1507">
        <f t="shared" si="2629"/>
        <v>1</v>
      </c>
      <c r="AD7552" s="1508">
        <f t="shared" si="2630"/>
        <v>3690.34</v>
      </c>
      <c r="AE7552" s="14">
        <f t="shared" si="2631"/>
        <v>97.86666666666666</v>
      </c>
      <c r="AF7552" s="14">
        <f t="shared" si="2632"/>
        <v>0</v>
      </c>
      <c r="AG7552" s="14" t="e">
        <f t="shared" si="2633"/>
        <v>#DIV/0!</v>
      </c>
      <c r="AH7552" s="14" t="e">
        <f t="shared" si="2634"/>
        <v>#DIV/0!</v>
      </c>
      <c r="AI7552" s="14">
        <f t="shared" si="2635"/>
        <v>1</v>
      </c>
      <c r="AJ7552" s="374"/>
    </row>
    <row r="7553" spans="1:36" ht="17.25" customHeight="1">
      <c r="A7553" s="421"/>
      <c r="B7553" s="365" t="s">
        <v>3196</v>
      </c>
      <c r="C7553" s="365" t="s">
        <v>66</v>
      </c>
      <c r="D7553" s="365">
        <v>3690.34</v>
      </c>
      <c r="E7553" s="365">
        <v>1</v>
      </c>
      <c r="F7553" s="368">
        <f t="shared" si="2637"/>
        <v>3690.34</v>
      </c>
      <c r="G7553" s="365">
        <v>0</v>
      </c>
      <c r="H7553" s="365">
        <f t="shared" si="2638"/>
        <v>0</v>
      </c>
      <c r="I7553" s="370">
        <v>44687</v>
      </c>
      <c r="J7553" s="370">
        <v>47950</v>
      </c>
      <c r="K7553" s="374"/>
      <c r="L7553" s="370" t="s">
        <v>3195</v>
      </c>
      <c r="M7553" s="370">
        <v>44663</v>
      </c>
      <c r="N7553" s="365">
        <v>0</v>
      </c>
      <c r="O7553" s="365">
        <v>0</v>
      </c>
      <c r="P7553" s="365">
        <v>0</v>
      </c>
      <c r="Q7553" s="365"/>
      <c r="R7553" s="365"/>
      <c r="S7553" s="365"/>
      <c r="T7553" s="365"/>
      <c r="U7553" s="365"/>
      <c r="V7553" s="365"/>
      <c r="W7553" s="365"/>
      <c r="X7553" s="365"/>
      <c r="Y7553" s="379"/>
      <c r="Z7553" s="374"/>
      <c r="AA7553" s="374"/>
      <c r="AB7553" s="374"/>
      <c r="AC7553" s="1507">
        <f t="shared" si="2629"/>
        <v>1</v>
      </c>
      <c r="AD7553" s="1508">
        <f t="shared" si="2630"/>
        <v>3690.34</v>
      </c>
      <c r="AE7553" s="14">
        <f t="shared" si="2631"/>
        <v>97.766666666666666</v>
      </c>
      <c r="AF7553" s="14">
        <f t="shared" si="2632"/>
        <v>0</v>
      </c>
      <c r="AG7553" s="14" t="e">
        <f t="shared" si="2633"/>
        <v>#DIV/0!</v>
      </c>
      <c r="AH7553" s="14" t="e">
        <f t="shared" si="2634"/>
        <v>#DIV/0!</v>
      </c>
      <c r="AI7553" s="14">
        <f t="shared" si="2635"/>
        <v>1</v>
      </c>
      <c r="AJ7553" s="374"/>
    </row>
    <row r="7554" spans="1:36" ht="15.75">
      <c r="A7554" s="421"/>
      <c r="B7554" s="365" t="s">
        <v>7294</v>
      </c>
      <c r="C7554" s="365" t="s">
        <v>66</v>
      </c>
      <c r="D7554" s="365">
        <v>3690.34</v>
      </c>
      <c r="E7554" s="365">
        <v>5</v>
      </c>
      <c r="F7554" s="368">
        <f t="shared" si="2637"/>
        <v>18451.7</v>
      </c>
      <c r="G7554" s="365">
        <v>0</v>
      </c>
      <c r="H7554" s="365">
        <f t="shared" si="2638"/>
        <v>0</v>
      </c>
      <c r="I7554" s="370">
        <v>44687</v>
      </c>
      <c r="J7554" s="370">
        <v>48009</v>
      </c>
      <c r="K7554" s="374"/>
      <c r="L7554" s="370" t="s">
        <v>3195</v>
      </c>
      <c r="M7554" s="370">
        <v>44663</v>
      </c>
      <c r="N7554" s="365">
        <v>0</v>
      </c>
      <c r="O7554" s="365">
        <v>0</v>
      </c>
      <c r="P7554" s="365">
        <v>0</v>
      </c>
      <c r="Q7554" s="365"/>
      <c r="R7554" s="365"/>
      <c r="S7554" s="365"/>
      <c r="T7554" s="365"/>
      <c r="U7554" s="365"/>
      <c r="V7554" s="365"/>
      <c r="W7554" s="365"/>
      <c r="X7554" s="365"/>
      <c r="Y7554" s="379"/>
      <c r="Z7554" s="374"/>
      <c r="AA7554" s="374"/>
      <c r="AB7554" s="374"/>
      <c r="AC7554" s="1507">
        <f t="shared" si="2629"/>
        <v>5</v>
      </c>
      <c r="AD7554" s="1508">
        <f t="shared" si="2630"/>
        <v>18451.7</v>
      </c>
      <c r="AE7554" s="14">
        <f t="shared" si="2631"/>
        <v>99.733333333333334</v>
      </c>
      <c r="AF7554" s="14">
        <f t="shared" si="2632"/>
        <v>0</v>
      </c>
      <c r="AG7554" s="14" t="e">
        <f t="shared" si="2633"/>
        <v>#DIV/0!</v>
      </c>
      <c r="AH7554" s="14" t="e">
        <f t="shared" si="2634"/>
        <v>#DIV/0!</v>
      </c>
      <c r="AI7554" s="14">
        <f t="shared" si="2635"/>
        <v>5</v>
      </c>
      <c r="AJ7554" s="374"/>
    </row>
    <row r="7555" spans="1:36" ht="15.75">
      <c r="A7555" s="421"/>
      <c r="B7555" s="365" t="s">
        <v>3197</v>
      </c>
      <c r="C7555" s="365" t="s">
        <v>66</v>
      </c>
      <c r="D7555" s="365">
        <v>3690.34</v>
      </c>
      <c r="E7555" s="365">
        <v>4</v>
      </c>
      <c r="F7555" s="368">
        <f t="shared" si="2637"/>
        <v>14761.36</v>
      </c>
      <c r="G7555" s="365">
        <v>0</v>
      </c>
      <c r="H7555" s="365">
        <f t="shared" si="2638"/>
        <v>0</v>
      </c>
      <c r="I7555" s="370">
        <v>44687</v>
      </c>
      <c r="J7555" s="370">
        <v>48099</v>
      </c>
      <c r="K7555" s="374"/>
      <c r="L7555" s="370" t="s">
        <v>3195</v>
      </c>
      <c r="M7555" s="370">
        <v>44663</v>
      </c>
      <c r="N7555" s="365">
        <v>0</v>
      </c>
      <c r="O7555" s="365">
        <v>0</v>
      </c>
      <c r="P7555" s="365">
        <v>0</v>
      </c>
      <c r="Q7555" s="365"/>
      <c r="R7555" s="365"/>
      <c r="S7555" s="365"/>
      <c r="T7555" s="365"/>
      <c r="U7555" s="365"/>
      <c r="V7555" s="365"/>
      <c r="W7555" s="365"/>
      <c r="X7555" s="365"/>
      <c r="Y7555" s="379"/>
      <c r="Z7555" s="374"/>
      <c r="AA7555" s="374"/>
      <c r="AB7555" s="374"/>
      <c r="AC7555" s="1507">
        <f t="shared" si="2629"/>
        <v>4</v>
      </c>
      <c r="AD7555" s="1508">
        <f t="shared" si="2630"/>
        <v>14761.36</v>
      </c>
      <c r="AE7555" s="14">
        <f t="shared" si="2631"/>
        <v>102.73333333333333</v>
      </c>
      <c r="AF7555" s="14">
        <f t="shared" si="2632"/>
        <v>0</v>
      </c>
      <c r="AG7555" s="14" t="e">
        <f t="shared" si="2633"/>
        <v>#DIV/0!</v>
      </c>
      <c r="AH7555" s="14" t="e">
        <f t="shared" si="2634"/>
        <v>#DIV/0!</v>
      </c>
      <c r="AI7555" s="14">
        <f t="shared" si="2635"/>
        <v>4</v>
      </c>
      <c r="AJ7555" s="374"/>
    </row>
    <row r="7556" spans="1:36" ht="30" customHeight="1">
      <c r="A7556" s="421"/>
      <c r="B7556" s="365" t="s">
        <v>3198</v>
      </c>
      <c r="C7556" s="365" t="s">
        <v>66</v>
      </c>
      <c r="D7556" s="365">
        <v>3690.34</v>
      </c>
      <c r="E7556" s="365">
        <v>5</v>
      </c>
      <c r="F7556" s="368">
        <f t="shared" si="2637"/>
        <v>18451.7</v>
      </c>
      <c r="G7556" s="365">
        <v>0</v>
      </c>
      <c r="H7556" s="365">
        <f t="shared" si="2638"/>
        <v>0</v>
      </c>
      <c r="I7556" s="370">
        <v>44687</v>
      </c>
      <c r="J7556" s="370">
        <v>48099</v>
      </c>
      <c r="K7556" s="374"/>
      <c r="L7556" s="370" t="s">
        <v>3195</v>
      </c>
      <c r="M7556" s="370">
        <v>44663</v>
      </c>
      <c r="N7556" s="365">
        <v>0</v>
      </c>
      <c r="O7556" s="365">
        <v>0</v>
      </c>
      <c r="P7556" s="365">
        <v>0</v>
      </c>
      <c r="Q7556" s="365"/>
      <c r="R7556" s="365"/>
      <c r="S7556" s="365"/>
      <c r="T7556" s="365"/>
      <c r="U7556" s="365"/>
      <c r="V7556" s="365"/>
      <c r="W7556" s="365"/>
      <c r="X7556" s="365"/>
      <c r="Y7556" s="379"/>
      <c r="Z7556" s="374"/>
      <c r="AA7556" s="374"/>
      <c r="AB7556" s="374"/>
      <c r="AC7556" s="1507">
        <f t="shared" si="2629"/>
        <v>5</v>
      </c>
      <c r="AD7556" s="1508">
        <f t="shared" si="2630"/>
        <v>18451.7</v>
      </c>
      <c r="AE7556" s="14">
        <f t="shared" si="2631"/>
        <v>102.73333333333333</v>
      </c>
      <c r="AF7556" s="14">
        <f t="shared" si="2632"/>
        <v>0</v>
      </c>
      <c r="AG7556" s="14" t="e">
        <f t="shared" si="2633"/>
        <v>#DIV/0!</v>
      </c>
      <c r="AH7556" s="14" t="e">
        <f t="shared" si="2634"/>
        <v>#DIV/0!</v>
      </c>
      <c r="AI7556" s="14">
        <f t="shared" si="2635"/>
        <v>5</v>
      </c>
      <c r="AJ7556" s="374"/>
    </row>
    <row r="7557" spans="1:36" ht="30" customHeight="1">
      <c r="A7557" s="421"/>
      <c r="B7557" s="365" t="s">
        <v>3199</v>
      </c>
      <c r="C7557" s="365" t="s">
        <v>66</v>
      </c>
      <c r="D7557" s="365">
        <v>3690.34</v>
      </c>
      <c r="E7557" s="365">
        <v>5</v>
      </c>
      <c r="F7557" s="368">
        <f t="shared" si="2637"/>
        <v>18451.7</v>
      </c>
      <c r="G7557" s="365">
        <v>0</v>
      </c>
      <c r="H7557" s="365">
        <f t="shared" si="2638"/>
        <v>0</v>
      </c>
      <c r="I7557" s="370">
        <v>44687</v>
      </c>
      <c r="J7557" s="370">
        <v>48098</v>
      </c>
      <c r="K7557" s="374"/>
      <c r="L7557" s="370" t="s">
        <v>3195</v>
      </c>
      <c r="M7557" s="370">
        <v>44663</v>
      </c>
      <c r="N7557" s="365">
        <v>0</v>
      </c>
      <c r="O7557" s="365">
        <v>0</v>
      </c>
      <c r="P7557" s="365">
        <v>0</v>
      </c>
      <c r="Q7557" s="365"/>
      <c r="R7557" s="365"/>
      <c r="S7557" s="365"/>
      <c r="T7557" s="365"/>
      <c r="U7557" s="365"/>
      <c r="V7557" s="365"/>
      <c r="W7557" s="365"/>
      <c r="X7557" s="365"/>
      <c r="Y7557" s="379"/>
      <c r="Z7557" s="374"/>
      <c r="AA7557" s="374"/>
      <c r="AB7557" s="374"/>
      <c r="AC7557" s="1507">
        <f t="shared" si="2629"/>
        <v>5</v>
      </c>
      <c r="AD7557" s="1508">
        <f t="shared" si="2630"/>
        <v>18451.7</v>
      </c>
      <c r="AE7557" s="14">
        <f t="shared" si="2631"/>
        <v>102.7</v>
      </c>
      <c r="AF7557" s="14">
        <f t="shared" si="2632"/>
        <v>0</v>
      </c>
      <c r="AG7557" s="14" t="e">
        <f t="shared" si="2633"/>
        <v>#DIV/0!</v>
      </c>
      <c r="AH7557" s="14" t="e">
        <f t="shared" si="2634"/>
        <v>#DIV/0!</v>
      </c>
      <c r="AI7557" s="14">
        <f t="shared" si="2635"/>
        <v>5</v>
      </c>
      <c r="AJ7557" s="374"/>
    </row>
    <row r="7558" spans="1:36" ht="15.75">
      <c r="A7558" s="421"/>
      <c r="B7558" s="365" t="s">
        <v>7295</v>
      </c>
      <c r="C7558" s="365" t="s">
        <v>66</v>
      </c>
      <c r="D7558" s="365">
        <v>3690.34</v>
      </c>
      <c r="E7558" s="365">
        <v>1</v>
      </c>
      <c r="F7558" s="368">
        <f t="shared" si="2637"/>
        <v>3690.34</v>
      </c>
      <c r="G7558" s="365">
        <v>0</v>
      </c>
      <c r="H7558" s="365">
        <f t="shared" si="2638"/>
        <v>0</v>
      </c>
      <c r="I7558" s="370">
        <v>44687</v>
      </c>
      <c r="J7558" s="370">
        <v>47949</v>
      </c>
      <c r="K7558" s="374"/>
      <c r="L7558" s="370" t="s">
        <v>3195</v>
      </c>
      <c r="M7558" s="370">
        <v>44663</v>
      </c>
      <c r="N7558" s="365">
        <v>0</v>
      </c>
      <c r="O7558" s="365">
        <v>0</v>
      </c>
      <c r="P7558" s="365">
        <v>0</v>
      </c>
      <c r="Q7558" s="365"/>
      <c r="R7558" s="365"/>
      <c r="S7558" s="365"/>
      <c r="T7558" s="365"/>
      <c r="U7558" s="365"/>
      <c r="V7558" s="365"/>
      <c r="W7558" s="365"/>
      <c r="X7558" s="365"/>
      <c r="Y7558" s="379"/>
      <c r="Z7558" s="374"/>
      <c r="AA7558" s="374"/>
      <c r="AB7558" s="374"/>
      <c r="AC7558" s="1507">
        <f t="shared" ref="AC7558:AC7609" si="2639">E7558+G7558-N7558-O7558-AA7558-P7558-Q7558-R7558-S7558-T7558-U7558-V7558-W7558-X7558-Y7558</f>
        <v>1</v>
      </c>
      <c r="AD7558" s="1508">
        <f t="shared" ref="AD7558:AD7609" si="2640">D7558*AC7558</f>
        <v>3690.34</v>
      </c>
      <c r="AE7558" s="14">
        <f t="shared" ref="AE7558:AE7609" si="2641">(J7558-"01.04.2023")/30</f>
        <v>97.733333333333334</v>
      </c>
      <c r="AF7558" s="14">
        <f t="shared" ref="AF7558:AF7609" si="2642">(N7558+O7558+P7558+Q7558+R7558+S7558+T7558+U7558+V7558+W7558+X7558+Y7558)/3</f>
        <v>0</v>
      </c>
      <c r="AG7558" s="14" t="e">
        <f t="shared" ref="AG7558:AG7609" si="2643">AC7558/AF7558</f>
        <v>#DIV/0!</v>
      </c>
      <c r="AH7558" s="14" t="e">
        <f t="shared" ref="AH7558:AH7609" si="2644">AG7558-AE7558</f>
        <v>#DIV/0!</v>
      </c>
      <c r="AI7558" s="14">
        <f t="shared" ref="AI7558:AI7609" si="2645">AC7558-(AE7558*AF7558)</f>
        <v>1</v>
      </c>
      <c r="AJ7558" s="374"/>
    </row>
    <row r="7559" spans="1:36" ht="15.75">
      <c r="A7559" s="421"/>
      <c r="B7559" s="365" t="s">
        <v>7296</v>
      </c>
      <c r="C7559" s="365" t="s">
        <v>66</v>
      </c>
      <c r="D7559" s="365">
        <v>3690.34</v>
      </c>
      <c r="E7559" s="365">
        <v>1</v>
      </c>
      <c r="F7559" s="395">
        <f t="shared" si="2637"/>
        <v>3690.34</v>
      </c>
      <c r="G7559" s="365">
        <v>0</v>
      </c>
      <c r="H7559" s="365">
        <f t="shared" si="2638"/>
        <v>0</v>
      </c>
      <c r="I7559" s="370">
        <v>44687</v>
      </c>
      <c r="J7559" s="370">
        <v>48155</v>
      </c>
      <c r="K7559" s="374"/>
      <c r="L7559" s="370" t="s">
        <v>3195</v>
      </c>
      <c r="M7559" s="370">
        <v>44663</v>
      </c>
      <c r="N7559" s="365">
        <v>0</v>
      </c>
      <c r="O7559" s="365">
        <v>0</v>
      </c>
      <c r="P7559" s="365">
        <v>0</v>
      </c>
      <c r="Q7559" s="365"/>
      <c r="R7559" s="365"/>
      <c r="S7559" s="365"/>
      <c r="T7559" s="365"/>
      <c r="U7559" s="365"/>
      <c r="V7559" s="365"/>
      <c r="W7559" s="365"/>
      <c r="X7559" s="365"/>
      <c r="Y7559" s="379"/>
      <c r="Z7559" s="374"/>
      <c r="AA7559" s="374"/>
      <c r="AB7559" s="374"/>
      <c r="AC7559" s="1507">
        <f t="shared" si="2639"/>
        <v>1</v>
      </c>
      <c r="AD7559" s="1508">
        <f t="shared" si="2640"/>
        <v>3690.34</v>
      </c>
      <c r="AE7559" s="14">
        <f t="shared" si="2641"/>
        <v>104.6</v>
      </c>
      <c r="AF7559" s="14">
        <f t="shared" si="2642"/>
        <v>0</v>
      </c>
      <c r="AG7559" s="14" t="e">
        <f t="shared" si="2643"/>
        <v>#DIV/0!</v>
      </c>
      <c r="AH7559" s="14" t="e">
        <f t="shared" si="2644"/>
        <v>#DIV/0!</v>
      </c>
      <c r="AI7559" s="14">
        <f t="shared" si="2645"/>
        <v>1</v>
      </c>
      <c r="AJ7559" s="374"/>
    </row>
    <row r="7560" spans="1:36" ht="30">
      <c r="A7560" s="421"/>
      <c r="B7560" s="365" t="s">
        <v>3200</v>
      </c>
      <c r="C7560" s="365" t="s">
        <v>156</v>
      </c>
      <c r="D7560" s="365">
        <v>71.209999999999994</v>
      </c>
      <c r="E7560" s="365">
        <v>2073</v>
      </c>
      <c r="F7560" s="368">
        <f t="shared" si="2637"/>
        <v>147618.32999999999</v>
      </c>
      <c r="G7560" s="365">
        <v>0</v>
      </c>
      <c r="H7560" s="365">
        <f t="shared" si="2638"/>
        <v>0</v>
      </c>
      <c r="I7560" s="370">
        <v>44259</v>
      </c>
      <c r="J7560" s="370">
        <v>45747</v>
      </c>
      <c r="K7560" s="374"/>
      <c r="L7560" s="370" t="s">
        <v>3201</v>
      </c>
      <c r="M7560" s="370">
        <v>44239</v>
      </c>
      <c r="N7560" s="365">
        <v>598</v>
      </c>
      <c r="O7560" s="365">
        <v>0</v>
      </c>
      <c r="P7560" s="365">
        <v>0</v>
      </c>
      <c r="Q7560" s="365"/>
      <c r="R7560" s="365"/>
      <c r="S7560" s="365"/>
      <c r="T7560" s="365"/>
      <c r="U7560" s="365"/>
      <c r="V7560" s="365"/>
      <c r="W7560" s="365"/>
      <c r="X7560" s="365"/>
      <c r="Y7560" s="379"/>
      <c r="Z7560" s="365" t="s">
        <v>8949</v>
      </c>
      <c r="AA7560" s="365">
        <v>500</v>
      </c>
      <c r="AB7560" s="365">
        <f>AA7560*D7560</f>
        <v>35605</v>
      </c>
      <c r="AC7560" s="1507">
        <f t="shared" si="2639"/>
        <v>975</v>
      </c>
      <c r="AD7560" s="1508">
        <f t="shared" si="2640"/>
        <v>69429.75</v>
      </c>
      <c r="AE7560" s="14">
        <f t="shared" si="2641"/>
        <v>24.333333333333332</v>
      </c>
      <c r="AF7560" s="14">
        <f t="shared" si="2642"/>
        <v>199.33333333333334</v>
      </c>
      <c r="AG7560" s="14">
        <f t="shared" si="2643"/>
        <v>4.8913043478260869</v>
      </c>
      <c r="AH7560" s="14">
        <f t="shared" si="2644"/>
        <v>-19.442028985507246</v>
      </c>
      <c r="AI7560" s="14">
        <f t="shared" si="2645"/>
        <v>-3875.4444444444443</v>
      </c>
      <c r="AJ7560" s="374"/>
    </row>
    <row r="7561" spans="1:36" ht="15.75">
      <c r="A7561" s="421"/>
      <c r="B7561" s="365" t="s">
        <v>3202</v>
      </c>
      <c r="C7561" s="365" t="s">
        <v>66</v>
      </c>
      <c r="D7561" s="365">
        <v>8686.26</v>
      </c>
      <c r="E7561" s="365">
        <v>5</v>
      </c>
      <c r="F7561" s="368">
        <f t="shared" si="2637"/>
        <v>43431.3</v>
      </c>
      <c r="G7561" s="365">
        <v>0</v>
      </c>
      <c r="H7561" s="365">
        <f t="shared" si="2638"/>
        <v>0</v>
      </c>
      <c r="I7561" s="370">
        <v>44273</v>
      </c>
      <c r="J7561" s="370">
        <v>45777</v>
      </c>
      <c r="K7561" s="374"/>
      <c r="L7561" s="370" t="s">
        <v>3203</v>
      </c>
      <c r="M7561" s="370">
        <v>44256</v>
      </c>
      <c r="N7561" s="365">
        <v>0</v>
      </c>
      <c r="O7561" s="365">
        <v>0</v>
      </c>
      <c r="P7561" s="365">
        <v>0</v>
      </c>
      <c r="Q7561" s="365"/>
      <c r="R7561" s="365"/>
      <c r="S7561" s="365"/>
      <c r="T7561" s="365"/>
      <c r="U7561" s="365"/>
      <c r="V7561" s="365"/>
      <c r="W7561" s="365"/>
      <c r="X7561" s="365"/>
      <c r="Y7561" s="379"/>
      <c r="Z7561" s="374"/>
      <c r="AA7561" s="374"/>
      <c r="AB7561" s="374"/>
      <c r="AC7561" s="1507">
        <f t="shared" si="2639"/>
        <v>5</v>
      </c>
      <c r="AD7561" s="1508">
        <f t="shared" si="2640"/>
        <v>43431.3</v>
      </c>
      <c r="AE7561" s="14">
        <f t="shared" si="2641"/>
        <v>25.333333333333332</v>
      </c>
      <c r="AF7561" s="14">
        <f t="shared" si="2642"/>
        <v>0</v>
      </c>
      <c r="AG7561" s="14" t="e">
        <f t="shared" si="2643"/>
        <v>#DIV/0!</v>
      </c>
      <c r="AH7561" s="14" t="e">
        <f t="shared" si="2644"/>
        <v>#DIV/0!</v>
      </c>
      <c r="AI7561" s="14">
        <f t="shared" si="2645"/>
        <v>5</v>
      </c>
      <c r="AJ7561" s="374"/>
    </row>
    <row r="7562" spans="1:36" ht="15.75">
      <c r="A7562" s="421"/>
      <c r="B7562" s="365" t="s">
        <v>3204</v>
      </c>
      <c r="C7562" s="365" t="s">
        <v>66</v>
      </c>
      <c r="D7562" s="365">
        <v>8686.26</v>
      </c>
      <c r="E7562" s="365">
        <v>5</v>
      </c>
      <c r="F7562" s="368">
        <f t="shared" si="2637"/>
        <v>43431.3</v>
      </c>
      <c r="G7562" s="365">
        <v>0</v>
      </c>
      <c r="H7562" s="365">
        <f t="shared" si="2638"/>
        <v>0</v>
      </c>
      <c r="I7562" s="370">
        <v>44273</v>
      </c>
      <c r="J7562" s="370">
        <v>45808</v>
      </c>
      <c r="K7562" s="374"/>
      <c r="L7562" s="370" t="s">
        <v>3203</v>
      </c>
      <c r="M7562" s="370">
        <v>44256</v>
      </c>
      <c r="N7562" s="365">
        <v>0</v>
      </c>
      <c r="O7562" s="365">
        <v>0</v>
      </c>
      <c r="P7562" s="365">
        <v>0</v>
      </c>
      <c r="Q7562" s="365"/>
      <c r="R7562" s="365"/>
      <c r="S7562" s="365"/>
      <c r="T7562" s="365"/>
      <c r="U7562" s="365"/>
      <c r="V7562" s="365"/>
      <c r="W7562" s="365"/>
      <c r="X7562" s="365"/>
      <c r="Y7562" s="379"/>
      <c r="Z7562" s="374"/>
      <c r="AA7562" s="374"/>
      <c r="AB7562" s="374"/>
      <c r="AC7562" s="1507">
        <f t="shared" si="2639"/>
        <v>5</v>
      </c>
      <c r="AD7562" s="1508">
        <f t="shared" si="2640"/>
        <v>43431.3</v>
      </c>
      <c r="AE7562" s="14">
        <f t="shared" si="2641"/>
        <v>26.366666666666667</v>
      </c>
      <c r="AF7562" s="14">
        <f t="shared" si="2642"/>
        <v>0</v>
      </c>
      <c r="AG7562" s="14" t="e">
        <f t="shared" si="2643"/>
        <v>#DIV/0!</v>
      </c>
      <c r="AH7562" s="14" t="e">
        <f t="shared" si="2644"/>
        <v>#DIV/0!</v>
      </c>
      <c r="AI7562" s="14">
        <f t="shared" si="2645"/>
        <v>5</v>
      </c>
      <c r="AJ7562" s="374"/>
    </row>
    <row r="7563" spans="1:36" ht="15.75">
      <c r="A7563" s="421"/>
      <c r="B7563" s="365" t="s">
        <v>3204</v>
      </c>
      <c r="C7563" s="365" t="s">
        <v>66</v>
      </c>
      <c r="D7563" s="365">
        <v>8686.26</v>
      </c>
      <c r="E7563" s="365">
        <v>4</v>
      </c>
      <c r="F7563" s="368">
        <f t="shared" si="2637"/>
        <v>34745.040000000001</v>
      </c>
      <c r="G7563" s="365">
        <v>0</v>
      </c>
      <c r="H7563" s="365">
        <f t="shared" si="2638"/>
        <v>0</v>
      </c>
      <c r="I7563" s="370">
        <v>44273</v>
      </c>
      <c r="J7563" s="370">
        <v>45808</v>
      </c>
      <c r="K7563" s="374"/>
      <c r="L7563" s="370" t="s">
        <v>3203</v>
      </c>
      <c r="M7563" s="370">
        <v>44256</v>
      </c>
      <c r="N7563" s="365">
        <v>0</v>
      </c>
      <c r="O7563" s="365">
        <v>0</v>
      </c>
      <c r="P7563" s="365">
        <v>0</v>
      </c>
      <c r="Q7563" s="365"/>
      <c r="R7563" s="365"/>
      <c r="S7563" s="365"/>
      <c r="T7563" s="365"/>
      <c r="U7563" s="365"/>
      <c r="V7563" s="365"/>
      <c r="W7563" s="365"/>
      <c r="X7563" s="365"/>
      <c r="Y7563" s="379"/>
      <c r="Z7563" s="374"/>
      <c r="AA7563" s="374"/>
      <c r="AB7563" s="374"/>
      <c r="AC7563" s="1507">
        <f t="shared" si="2639"/>
        <v>4</v>
      </c>
      <c r="AD7563" s="1508">
        <f t="shared" si="2640"/>
        <v>34745.040000000001</v>
      </c>
      <c r="AE7563" s="14">
        <f t="shared" si="2641"/>
        <v>26.366666666666667</v>
      </c>
      <c r="AF7563" s="14">
        <f t="shared" si="2642"/>
        <v>0</v>
      </c>
      <c r="AG7563" s="14" t="e">
        <f t="shared" si="2643"/>
        <v>#DIV/0!</v>
      </c>
      <c r="AH7563" s="14" t="e">
        <f t="shared" si="2644"/>
        <v>#DIV/0!</v>
      </c>
      <c r="AI7563" s="14">
        <f t="shared" si="2645"/>
        <v>4</v>
      </c>
      <c r="AJ7563" s="374"/>
    </row>
    <row r="7564" spans="1:36" ht="15.75">
      <c r="A7564" s="421"/>
      <c r="B7564" s="365" t="s">
        <v>3206</v>
      </c>
      <c r="C7564" s="365" t="s">
        <v>66</v>
      </c>
      <c r="D7564" s="365">
        <v>1155.75</v>
      </c>
      <c r="E7564" s="365">
        <v>99</v>
      </c>
      <c r="F7564" s="368">
        <f t="shared" si="2637"/>
        <v>114419.25</v>
      </c>
      <c r="G7564" s="365">
        <v>0</v>
      </c>
      <c r="H7564" s="365">
        <f t="shared" si="2638"/>
        <v>0</v>
      </c>
      <c r="I7564" s="370">
        <v>44343</v>
      </c>
      <c r="J7564" s="370">
        <v>45260</v>
      </c>
      <c r="K7564" s="374"/>
      <c r="L7564" s="370" t="s">
        <v>3205</v>
      </c>
      <c r="M7564" s="370">
        <v>44308</v>
      </c>
      <c r="N7564" s="365">
        <v>8</v>
      </c>
      <c r="O7564" s="365">
        <v>1</v>
      </c>
      <c r="P7564" s="365">
        <v>6</v>
      </c>
      <c r="Q7564" s="365"/>
      <c r="R7564" s="365"/>
      <c r="S7564" s="365"/>
      <c r="T7564" s="365"/>
      <c r="U7564" s="365"/>
      <c r="V7564" s="365"/>
      <c r="W7564" s="365"/>
      <c r="X7564" s="365"/>
      <c r="Y7564" s="379"/>
      <c r="Z7564" s="374"/>
      <c r="AA7564" s="374"/>
      <c r="AB7564" s="374"/>
      <c r="AC7564" s="1507">
        <f t="shared" si="2639"/>
        <v>84</v>
      </c>
      <c r="AD7564" s="1508">
        <f t="shared" si="2640"/>
        <v>97083</v>
      </c>
      <c r="AE7564" s="14">
        <f t="shared" si="2641"/>
        <v>8.1</v>
      </c>
      <c r="AF7564" s="14">
        <f t="shared" si="2642"/>
        <v>5</v>
      </c>
      <c r="AG7564" s="14">
        <f t="shared" si="2643"/>
        <v>16.8</v>
      </c>
      <c r="AH7564" s="14">
        <f t="shared" si="2644"/>
        <v>8.7000000000000011</v>
      </c>
      <c r="AI7564" s="14">
        <f t="shared" si="2645"/>
        <v>43.5</v>
      </c>
      <c r="AJ7564" s="374"/>
    </row>
    <row r="7565" spans="1:36" ht="15.75">
      <c r="A7565" s="421"/>
      <c r="B7565" s="365" t="s">
        <v>3207</v>
      </c>
      <c r="C7565" s="365" t="s">
        <v>66</v>
      </c>
      <c r="D7565" s="365">
        <v>1155.75</v>
      </c>
      <c r="E7565" s="365">
        <v>172</v>
      </c>
      <c r="F7565" s="368">
        <f t="shared" si="2637"/>
        <v>198789</v>
      </c>
      <c r="G7565" s="365">
        <v>0</v>
      </c>
      <c r="H7565" s="365">
        <f t="shared" si="2638"/>
        <v>0</v>
      </c>
      <c r="I7565" s="370">
        <v>44343</v>
      </c>
      <c r="J7565" s="370">
        <v>45260</v>
      </c>
      <c r="K7565" s="374"/>
      <c r="L7565" s="370" t="s">
        <v>3205</v>
      </c>
      <c r="M7565" s="370">
        <v>44308</v>
      </c>
      <c r="N7565" s="365">
        <v>6</v>
      </c>
      <c r="O7565" s="365">
        <v>0</v>
      </c>
      <c r="P7565" s="365">
        <v>10</v>
      </c>
      <c r="Q7565" s="365"/>
      <c r="R7565" s="365"/>
      <c r="S7565" s="365"/>
      <c r="T7565" s="365"/>
      <c r="U7565" s="365"/>
      <c r="V7565" s="365"/>
      <c r="W7565" s="365"/>
      <c r="X7565" s="365"/>
      <c r="Y7565" s="379"/>
      <c r="Z7565" s="374"/>
      <c r="AA7565" s="374"/>
      <c r="AB7565" s="374"/>
      <c r="AC7565" s="1507">
        <f t="shared" si="2639"/>
        <v>156</v>
      </c>
      <c r="AD7565" s="1508">
        <f t="shared" si="2640"/>
        <v>180297</v>
      </c>
      <c r="AE7565" s="14">
        <f t="shared" si="2641"/>
        <v>8.1</v>
      </c>
      <c r="AF7565" s="14">
        <f t="shared" si="2642"/>
        <v>5.333333333333333</v>
      </c>
      <c r="AG7565" s="14">
        <f t="shared" si="2643"/>
        <v>29.25</v>
      </c>
      <c r="AH7565" s="14">
        <f t="shared" si="2644"/>
        <v>21.15</v>
      </c>
      <c r="AI7565" s="14">
        <f t="shared" si="2645"/>
        <v>112.80000000000001</v>
      </c>
      <c r="AJ7565" s="374"/>
    </row>
    <row r="7566" spans="1:36" ht="15.75">
      <c r="A7566" s="421"/>
      <c r="B7566" s="365" t="s">
        <v>7297</v>
      </c>
      <c r="C7566" s="365" t="s">
        <v>66</v>
      </c>
      <c r="D7566" s="365">
        <v>8686.26</v>
      </c>
      <c r="E7566" s="365">
        <v>4</v>
      </c>
      <c r="F7566" s="368">
        <f t="shared" si="2637"/>
        <v>34745.040000000001</v>
      </c>
      <c r="G7566" s="365">
        <v>0</v>
      </c>
      <c r="H7566" s="365">
        <f t="shared" si="2638"/>
        <v>0</v>
      </c>
      <c r="I7566" s="370">
        <v>44363</v>
      </c>
      <c r="J7566" s="370">
        <v>46022</v>
      </c>
      <c r="K7566" s="374"/>
      <c r="L7566" s="370" t="s">
        <v>3208</v>
      </c>
      <c r="M7566" s="370">
        <v>44348</v>
      </c>
      <c r="N7566" s="365">
        <v>0</v>
      </c>
      <c r="O7566" s="365">
        <v>0</v>
      </c>
      <c r="P7566" s="365">
        <v>0</v>
      </c>
      <c r="Q7566" s="365"/>
      <c r="R7566" s="365"/>
      <c r="S7566" s="365"/>
      <c r="T7566" s="365"/>
      <c r="U7566" s="365"/>
      <c r="V7566" s="365"/>
      <c r="W7566" s="365"/>
      <c r="X7566" s="365"/>
      <c r="Y7566" s="379"/>
      <c r="Z7566" s="374"/>
      <c r="AA7566" s="374"/>
      <c r="AB7566" s="374"/>
      <c r="AC7566" s="1507">
        <f t="shared" si="2639"/>
        <v>4</v>
      </c>
      <c r="AD7566" s="1508">
        <f t="shared" si="2640"/>
        <v>34745.040000000001</v>
      </c>
      <c r="AE7566" s="14">
        <f t="shared" si="2641"/>
        <v>33.5</v>
      </c>
      <c r="AF7566" s="14">
        <f t="shared" si="2642"/>
        <v>0</v>
      </c>
      <c r="AG7566" s="14" t="e">
        <f t="shared" si="2643"/>
        <v>#DIV/0!</v>
      </c>
      <c r="AH7566" s="14" t="e">
        <f t="shared" si="2644"/>
        <v>#DIV/0!</v>
      </c>
      <c r="AI7566" s="14">
        <f t="shared" si="2645"/>
        <v>4</v>
      </c>
      <c r="AJ7566" s="374"/>
    </row>
    <row r="7567" spans="1:36" ht="15.75">
      <c r="A7567" s="421"/>
      <c r="B7567" s="365" t="s">
        <v>3210</v>
      </c>
      <c r="C7567" s="365" t="s">
        <v>66</v>
      </c>
      <c r="D7567" s="365">
        <v>47438</v>
      </c>
      <c r="E7567" s="365">
        <v>6</v>
      </c>
      <c r="F7567" s="368">
        <f t="shared" si="2637"/>
        <v>284628</v>
      </c>
      <c r="G7567" s="365">
        <v>0</v>
      </c>
      <c r="H7567" s="365">
        <f t="shared" si="2638"/>
        <v>0</v>
      </c>
      <c r="I7567" s="370">
        <v>44403</v>
      </c>
      <c r="J7567" s="370">
        <v>45260</v>
      </c>
      <c r="K7567" s="374"/>
      <c r="L7567" s="370" t="s">
        <v>3209</v>
      </c>
      <c r="M7567" s="370">
        <v>44393</v>
      </c>
      <c r="N7567" s="365">
        <v>1</v>
      </c>
      <c r="O7567" s="365">
        <v>1</v>
      </c>
      <c r="P7567" s="365">
        <v>2</v>
      </c>
      <c r="Q7567" s="365"/>
      <c r="R7567" s="365"/>
      <c r="S7567" s="365"/>
      <c r="T7567" s="365"/>
      <c r="U7567" s="365"/>
      <c r="V7567" s="365"/>
      <c r="W7567" s="365"/>
      <c r="X7567" s="365"/>
      <c r="Y7567" s="379"/>
      <c r="Z7567" s="374"/>
      <c r="AA7567" s="374"/>
      <c r="AB7567" s="374"/>
      <c r="AC7567" s="1507">
        <f t="shared" si="2639"/>
        <v>2</v>
      </c>
      <c r="AD7567" s="1508">
        <f t="shared" si="2640"/>
        <v>94876</v>
      </c>
      <c r="AE7567" s="14">
        <f t="shared" si="2641"/>
        <v>8.1</v>
      </c>
      <c r="AF7567" s="14">
        <f t="shared" si="2642"/>
        <v>1.3333333333333333</v>
      </c>
      <c r="AG7567" s="14">
        <f t="shared" si="2643"/>
        <v>1.5</v>
      </c>
      <c r="AH7567" s="14">
        <f t="shared" si="2644"/>
        <v>-6.6</v>
      </c>
      <c r="AI7567" s="14">
        <f t="shared" si="2645"/>
        <v>-8.7999999999999989</v>
      </c>
      <c r="AJ7567" s="374"/>
    </row>
    <row r="7568" spans="1:36" ht="15.75">
      <c r="A7568" s="421"/>
      <c r="B7568" s="365" t="s">
        <v>3211</v>
      </c>
      <c r="C7568" s="365" t="s">
        <v>66</v>
      </c>
      <c r="D7568" s="365">
        <v>13890</v>
      </c>
      <c r="E7568" s="365">
        <v>1</v>
      </c>
      <c r="F7568" s="368">
        <f t="shared" si="2637"/>
        <v>13890</v>
      </c>
      <c r="G7568" s="365">
        <v>0</v>
      </c>
      <c r="H7568" s="365">
        <f t="shared" si="2638"/>
        <v>0</v>
      </c>
      <c r="I7568" s="370">
        <v>44392</v>
      </c>
      <c r="J7568" s="370">
        <v>45423</v>
      </c>
      <c r="K7568" s="374"/>
      <c r="L7568" s="370" t="s">
        <v>3212</v>
      </c>
      <c r="M7568" s="370">
        <v>44392</v>
      </c>
      <c r="N7568" s="365">
        <v>0</v>
      </c>
      <c r="O7568" s="365">
        <v>0</v>
      </c>
      <c r="P7568" s="365">
        <v>0</v>
      </c>
      <c r="Q7568" s="365"/>
      <c r="R7568" s="365"/>
      <c r="S7568" s="365"/>
      <c r="T7568" s="365"/>
      <c r="U7568" s="365"/>
      <c r="V7568" s="365"/>
      <c r="W7568" s="365"/>
      <c r="X7568" s="365"/>
      <c r="Y7568" s="379"/>
      <c r="Z7568" s="374"/>
      <c r="AA7568" s="374"/>
      <c r="AB7568" s="374"/>
      <c r="AC7568" s="1507">
        <f t="shared" si="2639"/>
        <v>1</v>
      </c>
      <c r="AD7568" s="1508">
        <f t="shared" si="2640"/>
        <v>13890</v>
      </c>
      <c r="AE7568" s="14">
        <f t="shared" si="2641"/>
        <v>13.533333333333333</v>
      </c>
      <c r="AF7568" s="14">
        <f t="shared" si="2642"/>
        <v>0</v>
      </c>
      <c r="AG7568" s="14" t="e">
        <f t="shared" si="2643"/>
        <v>#DIV/0!</v>
      </c>
      <c r="AH7568" s="14" t="e">
        <f t="shared" si="2644"/>
        <v>#DIV/0!</v>
      </c>
      <c r="AI7568" s="14">
        <f t="shared" si="2645"/>
        <v>1</v>
      </c>
      <c r="AJ7568" s="374"/>
    </row>
    <row r="7569" spans="1:36" ht="30">
      <c r="A7569" s="421"/>
      <c r="B7569" s="365" t="s">
        <v>3214</v>
      </c>
      <c r="C7569" s="365" t="s">
        <v>798</v>
      </c>
      <c r="D7569" s="365">
        <v>34668.43</v>
      </c>
      <c r="E7569" s="365">
        <v>10</v>
      </c>
      <c r="F7569" s="368">
        <f t="shared" ref="F7569:F7622" si="2646">D7569*E7569</f>
        <v>346684.3</v>
      </c>
      <c r="G7569" s="365">
        <v>0</v>
      </c>
      <c r="H7569" s="365">
        <f t="shared" si="2638"/>
        <v>0</v>
      </c>
      <c r="I7569" s="370">
        <v>44403</v>
      </c>
      <c r="J7569" s="370"/>
      <c r="K7569" s="374"/>
      <c r="L7569" s="370" t="s">
        <v>3213</v>
      </c>
      <c r="M7569" s="370">
        <v>44404</v>
      </c>
      <c r="N7569" s="365">
        <v>2</v>
      </c>
      <c r="O7569" s="365">
        <v>2</v>
      </c>
      <c r="P7569" s="365">
        <v>1</v>
      </c>
      <c r="Q7569" s="365"/>
      <c r="R7569" s="365"/>
      <c r="S7569" s="365"/>
      <c r="T7569" s="365"/>
      <c r="U7569" s="365"/>
      <c r="V7569" s="365"/>
      <c r="W7569" s="365"/>
      <c r="X7569" s="365"/>
      <c r="Y7569" s="379"/>
      <c r="Z7569" s="365"/>
      <c r="AA7569" s="365"/>
      <c r="AB7569" s="365"/>
      <c r="AC7569" s="1507">
        <f t="shared" si="2639"/>
        <v>5</v>
      </c>
      <c r="AD7569" s="1508">
        <f t="shared" si="2640"/>
        <v>173342.15</v>
      </c>
      <c r="AE7569" s="14">
        <f t="shared" si="2641"/>
        <v>-1500.5666666666666</v>
      </c>
      <c r="AF7569" s="14">
        <f t="shared" si="2642"/>
        <v>1.6666666666666667</v>
      </c>
      <c r="AG7569" s="14">
        <f t="shared" si="2643"/>
        <v>3</v>
      </c>
      <c r="AH7569" s="14">
        <f t="shared" si="2644"/>
        <v>1503.5666666666666</v>
      </c>
      <c r="AI7569" s="14">
        <f t="shared" si="2645"/>
        <v>2505.9444444444443</v>
      </c>
      <c r="AJ7569" s="374"/>
    </row>
    <row r="7570" spans="1:36" ht="21.75" customHeight="1">
      <c r="A7570" s="421"/>
      <c r="B7570" s="365" t="s">
        <v>1827</v>
      </c>
      <c r="C7570" s="365" t="s">
        <v>66</v>
      </c>
      <c r="D7570" s="365"/>
      <c r="E7570" s="365">
        <v>10</v>
      </c>
      <c r="F7570" s="368">
        <f t="shared" si="2646"/>
        <v>0</v>
      </c>
      <c r="G7570" s="365">
        <v>0</v>
      </c>
      <c r="H7570" s="365">
        <f t="shared" si="2638"/>
        <v>0</v>
      </c>
      <c r="I7570" s="370">
        <v>44403</v>
      </c>
      <c r="J7570" s="370">
        <v>45076</v>
      </c>
      <c r="K7570" s="374"/>
      <c r="L7570" s="370" t="s">
        <v>3213</v>
      </c>
      <c r="M7570" s="370">
        <v>44404</v>
      </c>
      <c r="N7570" s="365">
        <v>2</v>
      </c>
      <c r="O7570" s="365">
        <v>2</v>
      </c>
      <c r="P7570" s="365">
        <v>1</v>
      </c>
      <c r="Q7570" s="365"/>
      <c r="R7570" s="365"/>
      <c r="S7570" s="365"/>
      <c r="T7570" s="365"/>
      <c r="U7570" s="365"/>
      <c r="V7570" s="365"/>
      <c r="W7570" s="365"/>
      <c r="X7570" s="365"/>
      <c r="Y7570" s="379"/>
      <c r="Z7570" s="374"/>
      <c r="AA7570" s="374"/>
      <c r="AB7570" s="374"/>
      <c r="AC7570" s="1507">
        <f t="shared" si="2639"/>
        <v>5</v>
      </c>
      <c r="AD7570" s="1508">
        <f t="shared" si="2640"/>
        <v>0</v>
      </c>
      <c r="AE7570" s="14">
        <f t="shared" si="2641"/>
        <v>1.9666666666666666</v>
      </c>
      <c r="AF7570" s="14">
        <f t="shared" si="2642"/>
        <v>1.6666666666666667</v>
      </c>
      <c r="AG7570" s="14">
        <f t="shared" si="2643"/>
        <v>3</v>
      </c>
      <c r="AH7570" s="14">
        <f t="shared" si="2644"/>
        <v>1.0333333333333334</v>
      </c>
      <c r="AI7570" s="14">
        <f t="shared" si="2645"/>
        <v>1.7222222222222223</v>
      </c>
      <c r="AJ7570" s="374"/>
    </row>
    <row r="7571" spans="1:36" ht="21.75" customHeight="1">
      <c r="A7571" s="421"/>
      <c r="B7571" s="365" t="s">
        <v>1990</v>
      </c>
      <c r="C7571" s="365" t="s">
        <v>66</v>
      </c>
      <c r="D7571" s="365"/>
      <c r="E7571" s="365">
        <v>10</v>
      </c>
      <c r="F7571" s="368">
        <f t="shared" si="2646"/>
        <v>0</v>
      </c>
      <c r="G7571" s="365">
        <v>0</v>
      </c>
      <c r="H7571" s="365">
        <f t="shared" si="2638"/>
        <v>0</v>
      </c>
      <c r="I7571" s="370">
        <v>44403</v>
      </c>
      <c r="J7571" s="370">
        <v>45062</v>
      </c>
      <c r="K7571" s="374"/>
      <c r="L7571" s="370" t="s">
        <v>3213</v>
      </c>
      <c r="M7571" s="370">
        <v>44404</v>
      </c>
      <c r="N7571" s="365">
        <v>2</v>
      </c>
      <c r="O7571" s="365">
        <v>2</v>
      </c>
      <c r="P7571" s="365">
        <v>1</v>
      </c>
      <c r="Q7571" s="365"/>
      <c r="R7571" s="365"/>
      <c r="S7571" s="365"/>
      <c r="T7571" s="365"/>
      <c r="U7571" s="365"/>
      <c r="V7571" s="365"/>
      <c r="W7571" s="365"/>
      <c r="X7571" s="365"/>
      <c r="Y7571" s="379"/>
      <c r="Z7571" s="374"/>
      <c r="AA7571" s="374"/>
      <c r="AB7571" s="374"/>
      <c r="AC7571" s="1507">
        <f t="shared" si="2639"/>
        <v>5</v>
      </c>
      <c r="AD7571" s="1508">
        <f t="shared" si="2640"/>
        <v>0</v>
      </c>
      <c r="AE7571" s="14">
        <f t="shared" si="2641"/>
        <v>1.5</v>
      </c>
      <c r="AF7571" s="14">
        <f t="shared" si="2642"/>
        <v>1.6666666666666667</v>
      </c>
      <c r="AG7571" s="14">
        <f t="shared" si="2643"/>
        <v>3</v>
      </c>
      <c r="AH7571" s="14">
        <f t="shared" si="2644"/>
        <v>1.5</v>
      </c>
      <c r="AI7571" s="14">
        <f t="shared" si="2645"/>
        <v>2.5</v>
      </c>
      <c r="AJ7571" s="374"/>
    </row>
    <row r="7572" spans="1:36" ht="19.5" customHeight="1">
      <c r="A7572" s="421"/>
      <c r="B7572" s="365" t="s">
        <v>3215</v>
      </c>
      <c r="C7572" s="365" t="s">
        <v>330</v>
      </c>
      <c r="D7572" s="365">
        <v>130459.77</v>
      </c>
      <c r="E7572" s="365">
        <v>5</v>
      </c>
      <c r="F7572" s="368">
        <f t="shared" si="2646"/>
        <v>652298.85</v>
      </c>
      <c r="G7572" s="365">
        <v>0</v>
      </c>
      <c r="H7572" s="365">
        <f t="shared" si="2638"/>
        <v>0</v>
      </c>
      <c r="I7572" s="370">
        <v>44537</v>
      </c>
      <c r="J7572" s="370"/>
      <c r="K7572" s="374"/>
      <c r="L7572" s="370" t="s">
        <v>3216</v>
      </c>
      <c r="M7572" s="370">
        <v>44503</v>
      </c>
      <c r="N7572" s="365">
        <v>0</v>
      </c>
      <c r="O7572" s="365">
        <v>0</v>
      </c>
      <c r="P7572" s="365">
        <v>0</v>
      </c>
      <c r="Q7572" s="365"/>
      <c r="R7572" s="365"/>
      <c r="S7572" s="365"/>
      <c r="T7572" s="365"/>
      <c r="U7572" s="365"/>
      <c r="V7572" s="365"/>
      <c r="W7572" s="365"/>
      <c r="X7572" s="365"/>
      <c r="Y7572" s="379"/>
      <c r="Z7572" s="374"/>
      <c r="AA7572" s="374"/>
      <c r="AB7572" s="374"/>
      <c r="AC7572" s="1507">
        <f t="shared" si="2639"/>
        <v>5</v>
      </c>
      <c r="AD7572" s="1508">
        <f t="shared" si="2640"/>
        <v>652298.85</v>
      </c>
      <c r="AE7572" s="14">
        <f t="shared" si="2641"/>
        <v>-1500.5666666666666</v>
      </c>
      <c r="AF7572" s="14">
        <f t="shared" si="2642"/>
        <v>0</v>
      </c>
      <c r="AG7572" s="14" t="e">
        <f t="shared" si="2643"/>
        <v>#DIV/0!</v>
      </c>
      <c r="AH7572" s="14" t="e">
        <f t="shared" si="2644"/>
        <v>#DIV/0!</v>
      </c>
      <c r="AI7572" s="14">
        <f t="shared" si="2645"/>
        <v>5</v>
      </c>
      <c r="AJ7572" s="374"/>
    </row>
    <row r="7573" spans="1:36" ht="19.5" customHeight="1">
      <c r="A7573" s="421"/>
      <c r="B7573" s="365" t="s">
        <v>1826</v>
      </c>
      <c r="C7573" s="365" t="s">
        <v>330</v>
      </c>
      <c r="D7573" s="365"/>
      <c r="E7573" s="365">
        <v>1</v>
      </c>
      <c r="F7573" s="368">
        <f t="shared" si="2646"/>
        <v>0</v>
      </c>
      <c r="G7573" s="365">
        <v>0</v>
      </c>
      <c r="H7573" s="365">
        <f t="shared" si="2638"/>
        <v>0</v>
      </c>
      <c r="I7573" s="370">
        <v>44537</v>
      </c>
      <c r="J7573" s="370">
        <v>45361</v>
      </c>
      <c r="K7573" s="374"/>
      <c r="L7573" s="370" t="s">
        <v>3216</v>
      </c>
      <c r="M7573" s="370">
        <v>44503</v>
      </c>
      <c r="N7573" s="365">
        <v>0</v>
      </c>
      <c r="O7573" s="365">
        <v>0</v>
      </c>
      <c r="P7573" s="365">
        <v>0</v>
      </c>
      <c r="Q7573" s="365"/>
      <c r="R7573" s="365"/>
      <c r="S7573" s="365"/>
      <c r="T7573" s="365"/>
      <c r="U7573" s="365"/>
      <c r="V7573" s="365"/>
      <c r="W7573" s="365"/>
      <c r="X7573" s="365"/>
      <c r="Y7573" s="379"/>
      <c r="Z7573" s="374"/>
      <c r="AA7573" s="374"/>
      <c r="AB7573" s="374"/>
      <c r="AC7573" s="1507">
        <f t="shared" si="2639"/>
        <v>1</v>
      </c>
      <c r="AD7573" s="1508">
        <f t="shared" si="2640"/>
        <v>0</v>
      </c>
      <c r="AE7573" s="14">
        <f t="shared" si="2641"/>
        <v>11.466666666666667</v>
      </c>
      <c r="AF7573" s="14">
        <f t="shared" si="2642"/>
        <v>0</v>
      </c>
      <c r="AG7573" s="14" t="e">
        <f t="shared" si="2643"/>
        <v>#DIV/0!</v>
      </c>
      <c r="AH7573" s="14" t="e">
        <f t="shared" si="2644"/>
        <v>#DIV/0!</v>
      </c>
      <c r="AI7573" s="14">
        <f t="shared" si="2645"/>
        <v>1</v>
      </c>
      <c r="AJ7573" s="374"/>
    </row>
    <row r="7574" spans="1:36" ht="19.5" customHeight="1">
      <c r="A7574" s="421"/>
      <c r="B7574" s="365" t="s">
        <v>3217</v>
      </c>
      <c r="C7574" s="365" t="s">
        <v>66</v>
      </c>
      <c r="D7574" s="365"/>
      <c r="E7574" s="365">
        <v>5</v>
      </c>
      <c r="F7574" s="368">
        <f t="shared" si="2646"/>
        <v>0</v>
      </c>
      <c r="G7574" s="365">
        <v>0</v>
      </c>
      <c r="H7574" s="365">
        <f t="shared" si="2638"/>
        <v>0</v>
      </c>
      <c r="I7574" s="370">
        <v>44537</v>
      </c>
      <c r="J7574" s="370">
        <v>45382</v>
      </c>
      <c r="K7574" s="374"/>
      <c r="L7574" s="370" t="s">
        <v>3216</v>
      </c>
      <c r="M7574" s="370">
        <v>44503</v>
      </c>
      <c r="N7574" s="365">
        <v>0</v>
      </c>
      <c r="O7574" s="365">
        <v>0</v>
      </c>
      <c r="P7574" s="365">
        <v>0</v>
      </c>
      <c r="Q7574" s="365"/>
      <c r="R7574" s="365"/>
      <c r="S7574" s="365"/>
      <c r="T7574" s="365"/>
      <c r="U7574" s="365"/>
      <c r="V7574" s="365"/>
      <c r="W7574" s="365"/>
      <c r="X7574" s="365"/>
      <c r="Y7574" s="379"/>
      <c r="Z7574" s="374"/>
      <c r="AA7574" s="374"/>
      <c r="AB7574" s="374"/>
      <c r="AC7574" s="1507">
        <f t="shared" si="2639"/>
        <v>5</v>
      </c>
      <c r="AD7574" s="1508">
        <f t="shared" si="2640"/>
        <v>0</v>
      </c>
      <c r="AE7574" s="14">
        <f t="shared" si="2641"/>
        <v>12.166666666666666</v>
      </c>
      <c r="AF7574" s="14">
        <f t="shared" si="2642"/>
        <v>0</v>
      </c>
      <c r="AG7574" s="14" t="e">
        <f t="shared" si="2643"/>
        <v>#DIV/0!</v>
      </c>
      <c r="AH7574" s="14" t="e">
        <f t="shared" si="2644"/>
        <v>#DIV/0!</v>
      </c>
      <c r="AI7574" s="14">
        <f t="shared" si="2645"/>
        <v>5</v>
      </c>
      <c r="AJ7574" s="374"/>
    </row>
    <row r="7575" spans="1:36" ht="19.5" customHeight="1">
      <c r="A7575" s="421"/>
      <c r="B7575" s="365" t="s">
        <v>1826</v>
      </c>
      <c r="C7575" s="365" t="s">
        <v>66</v>
      </c>
      <c r="D7575" s="365"/>
      <c r="E7575" s="365">
        <v>1</v>
      </c>
      <c r="F7575" s="368">
        <f t="shared" si="2646"/>
        <v>0</v>
      </c>
      <c r="G7575" s="365">
        <v>0</v>
      </c>
      <c r="H7575" s="365">
        <f t="shared" ref="H7575:H7598" si="2647">G7575*D7575</f>
        <v>0</v>
      </c>
      <c r="I7575" s="370">
        <v>44537</v>
      </c>
      <c r="J7575" s="370">
        <v>45381</v>
      </c>
      <c r="K7575" s="374"/>
      <c r="L7575" s="370" t="s">
        <v>3216</v>
      </c>
      <c r="M7575" s="370">
        <v>44503</v>
      </c>
      <c r="N7575" s="365">
        <v>0</v>
      </c>
      <c r="O7575" s="365">
        <v>0</v>
      </c>
      <c r="P7575" s="365">
        <v>0</v>
      </c>
      <c r="Q7575" s="365"/>
      <c r="R7575" s="365"/>
      <c r="S7575" s="365"/>
      <c r="T7575" s="365"/>
      <c r="U7575" s="365"/>
      <c r="V7575" s="365"/>
      <c r="W7575" s="365"/>
      <c r="X7575" s="365"/>
      <c r="Y7575" s="379"/>
      <c r="Z7575" s="374"/>
      <c r="AA7575" s="374"/>
      <c r="AB7575" s="374"/>
      <c r="AC7575" s="1507">
        <f t="shared" si="2639"/>
        <v>1</v>
      </c>
      <c r="AD7575" s="1508">
        <f t="shared" si="2640"/>
        <v>0</v>
      </c>
      <c r="AE7575" s="14">
        <f t="shared" si="2641"/>
        <v>12.133333333333333</v>
      </c>
      <c r="AF7575" s="14">
        <f t="shared" si="2642"/>
        <v>0</v>
      </c>
      <c r="AG7575" s="14" t="e">
        <f t="shared" si="2643"/>
        <v>#DIV/0!</v>
      </c>
      <c r="AH7575" s="14" t="e">
        <f t="shared" si="2644"/>
        <v>#DIV/0!</v>
      </c>
      <c r="AI7575" s="14">
        <f t="shared" si="2645"/>
        <v>1</v>
      </c>
      <c r="AJ7575" s="374"/>
    </row>
    <row r="7576" spans="1:36" ht="31.5" customHeight="1">
      <c r="A7576" s="421"/>
      <c r="B7576" s="365" t="s">
        <v>1826</v>
      </c>
      <c r="C7576" s="365" t="s">
        <v>66</v>
      </c>
      <c r="D7576" s="365"/>
      <c r="E7576" s="365">
        <v>1</v>
      </c>
      <c r="F7576" s="368">
        <f t="shared" si="2646"/>
        <v>0</v>
      </c>
      <c r="G7576" s="365">
        <v>0</v>
      </c>
      <c r="H7576" s="365">
        <f t="shared" si="2647"/>
        <v>0</v>
      </c>
      <c r="I7576" s="370">
        <v>44537</v>
      </c>
      <c r="J7576" s="370">
        <v>45374</v>
      </c>
      <c r="K7576" s="374"/>
      <c r="L7576" s="370" t="s">
        <v>3216</v>
      </c>
      <c r="M7576" s="370">
        <v>44503</v>
      </c>
      <c r="N7576" s="365">
        <v>0</v>
      </c>
      <c r="O7576" s="365">
        <v>0</v>
      </c>
      <c r="P7576" s="365">
        <v>0</v>
      </c>
      <c r="Q7576" s="365"/>
      <c r="R7576" s="365"/>
      <c r="S7576" s="365"/>
      <c r="T7576" s="365"/>
      <c r="U7576" s="365"/>
      <c r="V7576" s="365"/>
      <c r="W7576" s="365"/>
      <c r="X7576" s="365"/>
      <c r="Y7576" s="379"/>
      <c r="Z7576" s="374"/>
      <c r="AA7576" s="374"/>
      <c r="AB7576" s="374"/>
      <c r="AC7576" s="1507">
        <f t="shared" si="2639"/>
        <v>1</v>
      </c>
      <c r="AD7576" s="1508">
        <f t="shared" si="2640"/>
        <v>0</v>
      </c>
      <c r="AE7576" s="14">
        <f t="shared" si="2641"/>
        <v>11.9</v>
      </c>
      <c r="AF7576" s="14">
        <f t="shared" si="2642"/>
        <v>0</v>
      </c>
      <c r="AG7576" s="14" t="e">
        <f t="shared" si="2643"/>
        <v>#DIV/0!</v>
      </c>
      <c r="AH7576" s="14" t="e">
        <f t="shared" si="2644"/>
        <v>#DIV/0!</v>
      </c>
      <c r="AI7576" s="14">
        <f t="shared" si="2645"/>
        <v>1</v>
      </c>
      <c r="AJ7576" s="374"/>
    </row>
    <row r="7577" spans="1:36" ht="31.5" customHeight="1">
      <c r="A7577" s="421"/>
      <c r="B7577" s="365" t="s">
        <v>1826</v>
      </c>
      <c r="C7577" s="365" t="s">
        <v>66</v>
      </c>
      <c r="D7577" s="365"/>
      <c r="E7577" s="365">
        <v>1</v>
      </c>
      <c r="F7577" s="368">
        <f t="shared" si="2646"/>
        <v>0</v>
      </c>
      <c r="G7577" s="365">
        <v>0</v>
      </c>
      <c r="H7577" s="365">
        <f t="shared" si="2647"/>
        <v>0</v>
      </c>
      <c r="I7577" s="370">
        <v>44537</v>
      </c>
      <c r="J7577" s="370">
        <v>45376</v>
      </c>
      <c r="K7577" s="374"/>
      <c r="L7577" s="370" t="s">
        <v>3216</v>
      </c>
      <c r="M7577" s="370">
        <v>44503</v>
      </c>
      <c r="N7577" s="365">
        <v>0</v>
      </c>
      <c r="O7577" s="365">
        <v>0</v>
      </c>
      <c r="P7577" s="365">
        <v>0</v>
      </c>
      <c r="Q7577" s="365"/>
      <c r="R7577" s="365"/>
      <c r="S7577" s="365"/>
      <c r="T7577" s="365"/>
      <c r="U7577" s="365"/>
      <c r="V7577" s="365"/>
      <c r="W7577" s="365"/>
      <c r="X7577" s="365"/>
      <c r="Y7577" s="379"/>
      <c r="Z7577" s="374"/>
      <c r="AA7577" s="374"/>
      <c r="AB7577" s="374"/>
      <c r="AC7577" s="1507">
        <f t="shared" si="2639"/>
        <v>1</v>
      </c>
      <c r="AD7577" s="1508">
        <f t="shared" si="2640"/>
        <v>0</v>
      </c>
      <c r="AE7577" s="14">
        <f t="shared" si="2641"/>
        <v>11.966666666666667</v>
      </c>
      <c r="AF7577" s="14">
        <f t="shared" si="2642"/>
        <v>0</v>
      </c>
      <c r="AG7577" s="14" t="e">
        <f t="shared" si="2643"/>
        <v>#DIV/0!</v>
      </c>
      <c r="AH7577" s="14" t="e">
        <f t="shared" si="2644"/>
        <v>#DIV/0!</v>
      </c>
      <c r="AI7577" s="14">
        <f t="shared" si="2645"/>
        <v>1</v>
      </c>
      <c r="AJ7577" s="374"/>
    </row>
    <row r="7578" spans="1:36" ht="31.5" customHeight="1">
      <c r="A7578" s="421"/>
      <c r="B7578" s="365" t="s">
        <v>1826</v>
      </c>
      <c r="C7578" s="365" t="s">
        <v>66</v>
      </c>
      <c r="D7578" s="365"/>
      <c r="E7578" s="365">
        <v>1</v>
      </c>
      <c r="F7578" s="368">
        <f t="shared" si="2646"/>
        <v>0</v>
      </c>
      <c r="G7578" s="365">
        <v>0</v>
      </c>
      <c r="H7578" s="365">
        <f t="shared" si="2647"/>
        <v>0</v>
      </c>
      <c r="I7578" s="370">
        <v>44537</v>
      </c>
      <c r="J7578" s="370">
        <v>45394</v>
      </c>
      <c r="K7578" s="374"/>
      <c r="L7578" s="370" t="s">
        <v>3216</v>
      </c>
      <c r="M7578" s="370">
        <v>44503</v>
      </c>
      <c r="N7578" s="365">
        <v>0</v>
      </c>
      <c r="O7578" s="365">
        <v>0</v>
      </c>
      <c r="P7578" s="365">
        <v>0</v>
      </c>
      <c r="Q7578" s="365"/>
      <c r="R7578" s="365"/>
      <c r="S7578" s="365"/>
      <c r="T7578" s="365"/>
      <c r="U7578" s="365"/>
      <c r="V7578" s="365"/>
      <c r="W7578" s="365"/>
      <c r="X7578" s="365"/>
      <c r="Y7578" s="379"/>
      <c r="Z7578" s="374"/>
      <c r="AA7578" s="374"/>
      <c r="AB7578" s="374"/>
      <c r="AC7578" s="1507">
        <f t="shared" si="2639"/>
        <v>1</v>
      </c>
      <c r="AD7578" s="1508">
        <f t="shared" si="2640"/>
        <v>0</v>
      </c>
      <c r="AE7578" s="14">
        <f t="shared" si="2641"/>
        <v>12.566666666666666</v>
      </c>
      <c r="AF7578" s="14">
        <f t="shared" si="2642"/>
        <v>0</v>
      </c>
      <c r="AG7578" s="14" t="e">
        <f t="shared" si="2643"/>
        <v>#DIV/0!</v>
      </c>
      <c r="AH7578" s="14" t="e">
        <f t="shared" si="2644"/>
        <v>#DIV/0!</v>
      </c>
      <c r="AI7578" s="14">
        <f t="shared" si="2645"/>
        <v>1</v>
      </c>
      <c r="AJ7578" s="374"/>
    </row>
    <row r="7579" spans="1:36" ht="15.75">
      <c r="A7579" s="421"/>
      <c r="B7579" s="365" t="s">
        <v>3218</v>
      </c>
      <c r="C7579" s="365" t="s">
        <v>156</v>
      </c>
      <c r="D7579" s="365">
        <v>857.71</v>
      </c>
      <c r="E7579" s="365">
        <v>70</v>
      </c>
      <c r="F7579" s="368">
        <f t="shared" si="2646"/>
        <v>60039.700000000004</v>
      </c>
      <c r="G7579" s="365">
        <v>0</v>
      </c>
      <c r="H7579" s="365">
        <f t="shared" si="2647"/>
        <v>0</v>
      </c>
      <c r="I7579" s="370">
        <v>44596</v>
      </c>
      <c r="J7579" s="370">
        <v>45107</v>
      </c>
      <c r="K7579" s="374"/>
      <c r="L7579" s="370" t="s">
        <v>3219</v>
      </c>
      <c r="M7579" s="370">
        <v>44559</v>
      </c>
      <c r="N7579" s="365">
        <v>10</v>
      </c>
      <c r="O7579" s="365">
        <v>55</v>
      </c>
      <c r="P7579" s="365">
        <v>0</v>
      </c>
      <c r="Q7579" s="365"/>
      <c r="R7579" s="365"/>
      <c r="S7579" s="365"/>
      <c r="T7579" s="365"/>
      <c r="U7579" s="365"/>
      <c r="V7579" s="365"/>
      <c r="W7579" s="365"/>
      <c r="X7579" s="365"/>
      <c r="Y7579" s="379"/>
      <c r="Z7579" s="374"/>
      <c r="AA7579" s="374"/>
      <c r="AB7579" s="374"/>
      <c r="AC7579" s="1507">
        <f t="shared" si="2639"/>
        <v>5</v>
      </c>
      <c r="AD7579" s="1508">
        <f t="shared" si="2640"/>
        <v>4288.55</v>
      </c>
      <c r="AE7579" s="14">
        <f t="shared" si="2641"/>
        <v>3</v>
      </c>
      <c r="AF7579" s="14">
        <f t="shared" si="2642"/>
        <v>21.666666666666668</v>
      </c>
      <c r="AG7579" s="14">
        <f t="shared" si="2643"/>
        <v>0.23076923076923075</v>
      </c>
      <c r="AH7579" s="14">
        <f t="shared" si="2644"/>
        <v>-2.7692307692307692</v>
      </c>
      <c r="AI7579" s="14">
        <f t="shared" si="2645"/>
        <v>-60</v>
      </c>
      <c r="AJ7579" s="374"/>
    </row>
    <row r="7580" spans="1:36" ht="30">
      <c r="A7580" s="421"/>
      <c r="B7580" s="365" t="s">
        <v>3573</v>
      </c>
      <c r="C7580" s="365" t="s">
        <v>66</v>
      </c>
      <c r="D7580" s="368">
        <v>374.4</v>
      </c>
      <c r="E7580" s="365">
        <v>3</v>
      </c>
      <c r="F7580" s="368">
        <f t="shared" si="2646"/>
        <v>1123.1999999999998</v>
      </c>
      <c r="G7580" s="365">
        <v>0</v>
      </c>
      <c r="H7580" s="368">
        <f t="shared" si="2647"/>
        <v>0</v>
      </c>
      <c r="I7580" s="370">
        <v>44725</v>
      </c>
      <c r="J7580" s="370">
        <v>46356</v>
      </c>
      <c r="K7580" s="374"/>
      <c r="L7580" s="370" t="s">
        <v>3574</v>
      </c>
      <c r="M7580" s="370">
        <v>44712</v>
      </c>
      <c r="N7580" s="365">
        <v>1</v>
      </c>
      <c r="O7580" s="365">
        <v>0</v>
      </c>
      <c r="P7580" s="365">
        <v>1</v>
      </c>
      <c r="Q7580" s="365"/>
      <c r="R7580" s="365"/>
      <c r="S7580" s="365"/>
      <c r="T7580" s="365"/>
      <c r="U7580" s="365"/>
      <c r="V7580" s="365"/>
      <c r="W7580" s="365"/>
      <c r="X7580" s="365"/>
      <c r="Y7580" s="379"/>
      <c r="Z7580" s="374"/>
      <c r="AA7580" s="374"/>
      <c r="AB7580" s="374"/>
      <c r="AC7580" s="1507">
        <f t="shared" si="2639"/>
        <v>1</v>
      </c>
      <c r="AD7580" s="1508">
        <f t="shared" si="2640"/>
        <v>374.4</v>
      </c>
      <c r="AE7580" s="14">
        <f t="shared" si="2641"/>
        <v>44.633333333333333</v>
      </c>
      <c r="AF7580" s="14">
        <f t="shared" si="2642"/>
        <v>0.66666666666666663</v>
      </c>
      <c r="AG7580" s="14">
        <f t="shared" si="2643"/>
        <v>1.5</v>
      </c>
      <c r="AH7580" s="14">
        <f t="shared" si="2644"/>
        <v>-43.133333333333333</v>
      </c>
      <c r="AI7580" s="14">
        <f t="shared" si="2645"/>
        <v>-28.755555555555553</v>
      </c>
      <c r="AJ7580" s="374"/>
    </row>
    <row r="7581" spans="1:36" ht="15.75">
      <c r="A7581" s="421"/>
      <c r="B7581" s="1441" t="s">
        <v>7285</v>
      </c>
      <c r="C7581" s="365" t="s">
        <v>1567</v>
      </c>
      <c r="D7581" s="368">
        <v>6810</v>
      </c>
      <c r="E7581" s="365">
        <v>4</v>
      </c>
      <c r="F7581" s="368">
        <f t="shared" si="2646"/>
        <v>27240</v>
      </c>
      <c r="G7581" s="365">
        <v>0</v>
      </c>
      <c r="H7581" s="368">
        <f t="shared" si="2647"/>
        <v>0</v>
      </c>
      <c r="I7581" s="370">
        <v>44727</v>
      </c>
      <c r="J7581" s="370"/>
      <c r="K7581" s="374"/>
      <c r="L7581" s="370" t="s">
        <v>3575</v>
      </c>
      <c r="M7581" s="370">
        <v>44712</v>
      </c>
      <c r="N7581" s="365">
        <v>0</v>
      </c>
      <c r="O7581" s="365">
        <v>0</v>
      </c>
      <c r="P7581" s="365">
        <v>2</v>
      </c>
      <c r="Q7581" s="365"/>
      <c r="R7581" s="365"/>
      <c r="S7581" s="365"/>
      <c r="T7581" s="365"/>
      <c r="U7581" s="365"/>
      <c r="V7581" s="365"/>
      <c r="W7581" s="365"/>
      <c r="X7581" s="365"/>
      <c r="Y7581" s="379"/>
      <c r="Z7581" s="374"/>
      <c r="AA7581" s="374"/>
      <c r="AB7581" s="374"/>
      <c r="AC7581" s="1507">
        <f t="shared" si="2639"/>
        <v>2</v>
      </c>
      <c r="AD7581" s="1508">
        <f t="shared" si="2640"/>
        <v>13620</v>
      </c>
      <c r="AE7581" s="14">
        <f t="shared" si="2641"/>
        <v>-1500.5666666666666</v>
      </c>
      <c r="AF7581" s="14">
        <f t="shared" si="2642"/>
        <v>0.66666666666666663</v>
      </c>
      <c r="AG7581" s="14">
        <f t="shared" si="2643"/>
        <v>3</v>
      </c>
      <c r="AH7581" s="14">
        <f t="shared" si="2644"/>
        <v>1503.5666666666666</v>
      </c>
      <c r="AI7581" s="14">
        <f t="shared" si="2645"/>
        <v>1002.3777777777777</v>
      </c>
      <c r="AJ7581" s="374"/>
    </row>
    <row r="7582" spans="1:36" ht="30">
      <c r="A7582" s="421"/>
      <c r="B7582" s="365" t="s">
        <v>7286</v>
      </c>
      <c r="C7582" s="365" t="s">
        <v>66</v>
      </c>
      <c r="D7582" s="368">
        <v>0</v>
      </c>
      <c r="E7582" s="365">
        <v>4</v>
      </c>
      <c r="F7582" s="368">
        <f t="shared" si="2646"/>
        <v>0</v>
      </c>
      <c r="G7582" s="365">
        <v>0</v>
      </c>
      <c r="H7582" s="368">
        <f t="shared" si="2647"/>
        <v>0</v>
      </c>
      <c r="I7582" s="370">
        <v>44727</v>
      </c>
      <c r="J7582" s="370">
        <v>45046</v>
      </c>
      <c r="K7582" s="374"/>
      <c r="L7582" s="370" t="s">
        <v>3575</v>
      </c>
      <c r="M7582" s="370">
        <v>44712</v>
      </c>
      <c r="N7582" s="365">
        <v>0</v>
      </c>
      <c r="O7582" s="365">
        <v>0</v>
      </c>
      <c r="P7582" s="365">
        <v>2</v>
      </c>
      <c r="Q7582" s="365"/>
      <c r="R7582" s="365"/>
      <c r="S7582" s="365"/>
      <c r="T7582" s="365"/>
      <c r="U7582" s="365"/>
      <c r="V7582" s="365"/>
      <c r="W7582" s="365"/>
      <c r="X7582" s="365"/>
      <c r="Y7582" s="379"/>
      <c r="Z7582" s="374"/>
      <c r="AA7582" s="374"/>
      <c r="AB7582" s="374"/>
      <c r="AC7582" s="1507">
        <f t="shared" si="2639"/>
        <v>2</v>
      </c>
      <c r="AD7582" s="1508">
        <f t="shared" si="2640"/>
        <v>0</v>
      </c>
      <c r="AE7582" s="14">
        <f t="shared" si="2641"/>
        <v>0.96666666666666667</v>
      </c>
      <c r="AF7582" s="14">
        <f t="shared" si="2642"/>
        <v>0.66666666666666663</v>
      </c>
      <c r="AG7582" s="14">
        <f t="shared" si="2643"/>
        <v>3</v>
      </c>
      <c r="AH7582" s="14">
        <f t="shared" si="2644"/>
        <v>2.0333333333333332</v>
      </c>
      <c r="AI7582" s="14">
        <f t="shared" si="2645"/>
        <v>1.3555555555555556</v>
      </c>
      <c r="AJ7582" s="374"/>
    </row>
    <row r="7583" spans="1:36" ht="30">
      <c r="A7583" s="421"/>
      <c r="B7583" s="365" t="s">
        <v>3576</v>
      </c>
      <c r="C7583" s="365" t="s">
        <v>66</v>
      </c>
      <c r="D7583" s="368">
        <v>0</v>
      </c>
      <c r="E7583" s="365">
        <v>4</v>
      </c>
      <c r="F7583" s="368">
        <f t="shared" si="2646"/>
        <v>0</v>
      </c>
      <c r="G7583" s="365">
        <v>0</v>
      </c>
      <c r="H7583" s="368">
        <f t="shared" si="2647"/>
        <v>0</v>
      </c>
      <c r="I7583" s="370">
        <v>44727</v>
      </c>
      <c r="J7583" s="370">
        <v>45046</v>
      </c>
      <c r="K7583" s="374"/>
      <c r="L7583" s="370" t="s">
        <v>3575</v>
      </c>
      <c r="M7583" s="370">
        <v>44712</v>
      </c>
      <c r="N7583" s="365">
        <v>0</v>
      </c>
      <c r="O7583" s="365">
        <v>0</v>
      </c>
      <c r="P7583" s="365">
        <v>2</v>
      </c>
      <c r="Q7583" s="365"/>
      <c r="R7583" s="365"/>
      <c r="S7583" s="365"/>
      <c r="T7583" s="365"/>
      <c r="U7583" s="365"/>
      <c r="V7583" s="365"/>
      <c r="W7583" s="365"/>
      <c r="X7583" s="365"/>
      <c r="Y7583" s="379"/>
      <c r="Z7583" s="374"/>
      <c r="AA7583" s="374"/>
      <c r="AB7583" s="374"/>
      <c r="AC7583" s="1507">
        <f t="shared" si="2639"/>
        <v>2</v>
      </c>
      <c r="AD7583" s="1508">
        <f t="shared" si="2640"/>
        <v>0</v>
      </c>
      <c r="AE7583" s="14">
        <f t="shared" si="2641"/>
        <v>0.96666666666666667</v>
      </c>
      <c r="AF7583" s="14">
        <f t="shared" si="2642"/>
        <v>0.66666666666666663</v>
      </c>
      <c r="AG7583" s="14">
        <f t="shared" si="2643"/>
        <v>3</v>
      </c>
      <c r="AH7583" s="14">
        <f t="shared" si="2644"/>
        <v>2.0333333333333332</v>
      </c>
      <c r="AI7583" s="14">
        <f t="shared" si="2645"/>
        <v>1.3555555555555556</v>
      </c>
      <c r="AJ7583" s="374"/>
    </row>
    <row r="7584" spans="1:36" ht="30">
      <c r="A7584" s="421"/>
      <c r="B7584" s="365" t="s">
        <v>7298</v>
      </c>
      <c r="C7584" s="365" t="s">
        <v>66</v>
      </c>
      <c r="D7584" s="368">
        <v>742.78</v>
      </c>
      <c r="E7584" s="365">
        <v>149</v>
      </c>
      <c r="F7584" s="368">
        <f t="shared" si="2646"/>
        <v>110674.22</v>
      </c>
      <c r="G7584" s="365">
        <v>0</v>
      </c>
      <c r="H7584" s="368">
        <f t="shared" si="2647"/>
        <v>0</v>
      </c>
      <c r="I7584" s="370">
        <v>44732</v>
      </c>
      <c r="J7584" s="370">
        <v>45260</v>
      </c>
      <c r="K7584" s="374"/>
      <c r="L7584" s="370" t="s">
        <v>3577</v>
      </c>
      <c r="M7584" s="370">
        <v>44721</v>
      </c>
      <c r="N7584" s="365">
        <v>14</v>
      </c>
      <c r="O7584" s="365">
        <v>97</v>
      </c>
      <c r="P7584" s="365">
        <v>38</v>
      </c>
      <c r="Q7584" s="365"/>
      <c r="R7584" s="365"/>
      <c r="S7584" s="365"/>
      <c r="T7584" s="365"/>
      <c r="U7584" s="365"/>
      <c r="V7584" s="365"/>
      <c r="W7584" s="365"/>
      <c r="X7584" s="365"/>
      <c r="Y7584" s="379"/>
      <c r="Z7584" s="374"/>
      <c r="AA7584" s="374"/>
      <c r="AB7584" s="374"/>
      <c r="AC7584" s="1507">
        <f t="shared" si="2639"/>
        <v>0</v>
      </c>
      <c r="AD7584" s="1508">
        <f t="shared" si="2640"/>
        <v>0</v>
      </c>
      <c r="AE7584" s="14">
        <f t="shared" si="2641"/>
        <v>8.1</v>
      </c>
      <c r="AF7584" s="14">
        <f t="shared" si="2642"/>
        <v>49.666666666666664</v>
      </c>
      <c r="AG7584" s="14">
        <f t="shared" si="2643"/>
        <v>0</v>
      </c>
      <c r="AH7584" s="14">
        <f t="shared" si="2644"/>
        <v>-8.1</v>
      </c>
      <c r="AI7584" s="14">
        <f t="shared" si="2645"/>
        <v>-402.29999999999995</v>
      </c>
      <c r="AJ7584" s="374"/>
    </row>
    <row r="7585" spans="1:36" ht="30">
      <c r="A7585" s="421"/>
      <c r="B7585" s="365" t="s">
        <v>7299</v>
      </c>
      <c r="C7585" s="365" t="s">
        <v>66</v>
      </c>
      <c r="D7585" s="368">
        <v>742.78</v>
      </c>
      <c r="E7585" s="365">
        <v>450</v>
      </c>
      <c r="F7585" s="368">
        <f t="shared" si="2646"/>
        <v>334251</v>
      </c>
      <c r="G7585" s="365">
        <v>0</v>
      </c>
      <c r="H7585" s="368">
        <f t="shared" si="2647"/>
        <v>0</v>
      </c>
      <c r="I7585" s="370">
        <v>44732</v>
      </c>
      <c r="J7585" s="370">
        <v>45260</v>
      </c>
      <c r="K7585" s="374"/>
      <c r="L7585" s="370" t="s">
        <v>3577</v>
      </c>
      <c r="M7585" s="370">
        <v>44721</v>
      </c>
      <c r="N7585" s="365">
        <v>0</v>
      </c>
      <c r="O7585" s="365">
        <v>0</v>
      </c>
      <c r="P7585" s="365">
        <v>34</v>
      </c>
      <c r="Q7585" s="365"/>
      <c r="R7585" s="365"/>
      <c r="S7585" s="365"/>
      <c r="T7585" s="365"/>
      <c r="U7585" s="365"/>
      <c r="V7585" s="365"/>
      <c r="W7585" s="365"/>
      <c r="X7585" s="365"/>
      <c r="Y7585" s="379"/>
      <c r="Z7585" s="374"/>
      <c r="AA7585" s="374"/>
      <c r="AB7585" s="374"/>
      <c r="AC7585" s="1507">
        <f t="shared" si="2639"/>
        <v>416</v>
      </c>
      <c r="AD7585" s="1508">
        <f t="shared" si="2640"/>
        <v>308996.47999999998</v>
      </c>
      <c r="AE7585" s="14">
        <f t="shared" si="2641"/>
        <v>8.1</v>
      </c>
      <c r="AF7585" s="14">
        <f t="shared" si="2642"/>
        <v>11.333333333333334</v>
      </c>
      <c r="AG7585" s="14">
        <f t="shared" si="2643"/>
        <v>36.705882352941174</v>
      </c>
      <c r="AH7585" s="14">
        <f t="shared" si="2644"/>
        <v>28.605882352941173</v>
      </c>
      <c r="AI7585" s="14">
        <f t="shared" si="2645"/>
        <v>324.2</v>
      </c>
      <c r="AJ7585" s="374"/>
    </row>
    <row r="7586" spans="1:36" ht="30">
      <c r="A7586" s="421"/>
      <c r="B7586" s="365" t="s">
        <v>7300</v>
      </c>
      <c r="C7586" s="365" t="s">
        <v>66</v>
      </c>
      <c r="D7586" s="368">
        <v>742.78</v>
      </c>
      <c r="E7586" s="365">
        <v>18</v>
      </c>
      <c r="F7586" s="368">
        <f t="shared" si="2646"/>
        <v>13370.039999999999</v>
      </c>
      <c r="G7586" s="365">
        <v>0</v>
      </c>
      <c r="H7586" s="368">
        <f t="shared" si="2647"/>
        <v>0</v>
      </c>
      <c r="I7586" s="370">
        <v>44732</v>
      </c>
      <c r="J7586" s="370">
        <v>45199</v>
      </c>
      <c r="K7586" s="374"/>
      <c r="L7586" s="370" t="s">
        <v>3577</v>
      </c>
      <c r="M7586" s="370">
        <v>44721</v>
      </c>
      <c r="N7586" s="365">
        <v>2</v>
      </c>
      <c r="O7586" s="365">
        <v>5</v>
      </c>
      <c r="P7586" s="365">
        <v>6</v>
      </c>
      <c r="Q7586" s="365"/>
      <c r="R7586" s="365"/>
      <c r="S7586" s="365"/>
      <c r="T7586" s="365"/>
      <c r="U7586" s="365"/>
      <c r="V7586" s="365"/>
      <c r="W7586" s="365"/>
      <c r="X7586" s="365"/>
      <c r="Y7586" s="379"/>
      <c r="Z7586" s="365"/>
      <c r="AA7586" s="365"/>
      <c r="AB7586" s="365"/>
      <c r="AC7586" s="1507">
        <f t="shared" si="2639"/>
        <v>5</v>
      </c>
      <c r="AD7586" s="1508">
        <f t="shared" si="2640"/>
        <v>3713.8999999999996</v>
      </c>
      <c r="AE7586" s="14">
        <f t="shared" si="2641"/>
        <v>6.0666666666666664</v>
      </c>
      <c r="AF7586" s="14">
        <f t="shared" si="2642"/>
        <v>4.333333333333333</v>
      </c>
      <c r="AG7586" s="14">
        <f t="shared" si="2643"/>
        <v>1.153846153846154</v>
      </c>
      <c r="AH7586" s="14">
        <f t="shared" si="2644"/>
        <v>-4.9128205128205122</v>
      </c>
      <c r="AI7586" s="14">
        <f t="shared" si="2645"/>
        <v>-21.288888888888884</v>
      </c>
      <c r="AJ7586" s="374"/>
    </row>
    <row r="7587" spans="1:36" ht="15.75">
      <c r="A7587" s="421"/>
      <c r="B7587" s="365" t="s">
        <v>3579</v>
      </c>
      <c r="C7587" s="365" t="s">
        <v>66</v>
      </c>
      <c r="D7587" s="368">
        <v>6990</v>
      </c>
      <c r="E7587" s="365">
        <v>8</v>
      </c>
      <c r="F7587" s="368">
        <f t="shared" si="2646"/>
        <v>55920</v>
      </c>
      <c r="G7587" s="365">
        <v>0</v>
      </c>
      <c r="H7587" s="368">
        <f t="shared" si="2647"/>
        <v>0</v>
      </c>
      <c r="I7587" s="370">
        <v>44735</v>
      </c>
      <c r="J7587" s="370">
        <v>45260</v>
      </c>
      <c r="K7587" s="374"/>
      <c r="L7587" s="370" t="s">
        <v>3578</v>
      </c>
      <c r="M7587" s="370">
        <v>44721</v>
      </c>
      <c r="N7587" s="365">
        <v>0</v>
      </c>
      <c r="O7587" s="365">
        <v>1</v>
      </c>
      <c r="P7587" s="365">
        <v>1</v>
      </c>
      <c r="Q7587" s="365"/>
      <c r="R7587" s="365"/>
      <c r="S7587" s="365"/>
      <c r="T7587" s="365"/>
      <c r="U7587" s="365"/>
      <c r="V7587" s="365"/>
      <c r="W7587" s="365"/>
      <c r="X7587" s="365"/>
      <c r="Y7587" s="379"/>
      <c r="Z7587" s="374"/>
      <c r="AA7587" s="374"/>
      <c r="AB7587" s="374"/>
      <c r="AC7587" s="1507">
        <f t="shared" si="2639"/>
        <v>6</v>
      </c>
      <c r="AD7587" s="1508">
        <f t="shared" si="2640"/>
        <v>41940</v>
      </c>
      <c r="AE7587" s="14">
        <f t="shared" si="2641"/>
        <v>8.1</v>
      </c>
      <c r="AF7587" s="14">
        <f t="shared" si="2642"/>
        <v>0.66666666666666663</v>
      </c>
      <c r="AG7587" s="14">
        <f t="shared" si="2643"/>
        <v>9</v>
      </c>
      <c r="AH7587" s="14">
        <f t="shared" si="2644"/>
        <v>0.90000000000000036</v>
      </c>
      <c r="AI7587" s="14">
        <f t="shared" si="2645"/>
        <v>0.60000000000000053</v>
      </c>
      <c r="AJ7587" s="374"/>
    </row>
    <row r="7588" spans="1:36" ht="15.75">
      <c r="A7588" s="421"/>
      <c r="B7588" s="365" t="s">
        <v>3580</v>
      </c>
      <c r="C7588" s="365" t="s">
        <v>66</v>
      </c>
      <c r="D7588" s="368">
        <v>6990</v>
      </c>
      <c r="E7588" s="365">
        <v>31</v>
      </c>
      <c r="F7588" s="368">
        <f t="shared" si="2646"/>
        <v>216690</v>
      </c>
      <c r="G7588" s="365">
        <v>0</v>
      </c>
      <c r="H7588" s="368">
        <f t="shared" si="2647"/>
        <v>0</v>
      </c>
      <c r="I7588" s="370">
        <v>44735</v>
      </c>
      <c r="J7588" s="370">
        <v>45291</v>
      </c>
      <c r="K7588" s="374"/>
      <c r="L7588" s="370" t="s">
        <v>3578</v>
      </c>
      <c r="M7588" s="370">
        <v>44721</v>
      </c>
      <c r="N7588" s="365">
        <v>0</v>
      </c>
      <c r="O7588" s="365">
        <v>0</v>
      </c>
      <c r="P7588" s="365">
        <v>0</v>
      </c>
      <c r="Q7588" s="365"/>
      <c r="R7588" s="365"/>
      <c r="S7588" s="365"/>
      <c r="T7588" s="365"/>
      <c r="U7588" s="365"/>
      <c r="V7588" s="365"/>
      <c r="W7588" s="365"/>
      <c r="X7588" s="365"/>
      <c r="Y7588" s="379"/>
      <c r="Z7588" s="374"/>
      <c r="AA7588" s="374"/>
      <c r="AB7588" s="374"/>
      <c r="AC7588" s="1507">
        <f t="shared" si="2639"/>
        <v>31</v>
      </c>
      <c r="AD7588" s="1508">
        <f t="shared" si="2640"/>
        <v>216690</v>
      </c>
      <c r="AE7588" s="14">
        <f t="shared" si="2641"/>
        <v>9.1333333333333329</v>
      </c>
      <c r="AF7588" s="14">
        <f t="shared" si="2642"/>
        <v>0</v>
      </c>
      <c r="AG7588" s="14" t="e">
        <f t="shared" si="2643"/>
        <v>#DIV/0!</v>
      </c>
      <c r="AH7588" s="14" t="e">
        <f t="shared" si="2644"/>
        <v>#DIV/0!</v>
      </c>
      <c r="AI7588" s="14">
        <f t="shared" si="2645"/>
        <v>31</v>
      </c>
      <c r="AJ7588" s="374"/>
    </row>
    <row r="7589" spans="1:36" ht="15.75">
      <c r="A7589" s="421"/>
      <c r="B7589" s="365" t="s">
        <v>3582</v>
      </c>
      <c r="C7589" s="365" t="s">
        <v>66</v>
      </c>
      <c r="D7589" s="368">
        <v>6400</v>
      </c>
      <c r="E7589" s="365">
        <v>54</v>
      </c>
      <c r="F7589" s="368">
        <f t="shared" si="2646"/>
        <v>345600</v>
      </c>
      <c r="G7589" s="365">
        <v>0</v>
      </c>
      <c r="H7589" s="368">
        <f t="shared" si="2647"/>
        <v>0</v>
      </c>
      <c r="I7589" s="370">
        <v>44701</v>
      </c>
      <c r="J7589" s="370">
        <v>45564</v>
      </c>
      <c r="K7589" s="374"/>
      <c r="L7589" s="370" t="s">
        <v>3581</v>
      </c>
      <c r="M7589" s="370">
        <v>44687</v>
      </c>
      <c r="N7589" s="365">
        <v>0</v>
      </c>
      <c r="O7589" s="365">
        <v>2</v>
      </c>
      <c r="P7589" s="365">
        <v>5</v>
      </c>
      <c r="Q7589" s="365"/>
      <c r="R7589" s="365"/>
      <c r="S7589" s="365"/>
      <c r="T7589" s="365"/>
      <c r="U7589" s="365"/>
      <c r="V7589" s="365"/>
      <c r="W7589" s="365"/>
      <c r="X7589" s="365"/>
      <c r="Y7589" s="379"/>
      <c r="Z7589" s="374"/>
      <c r="AA7589" s="374"/>
      <c r="AB7589" s="374"/>
      <c r="AC7589" s="1507">
        <f t="shared" si="2639"/>
        <v>47</v>
      </c>
      <c r="AD7589" s="1508">
        <f t="shared" si="2640"/>
        <v>300800</v>
      </c>
      <c r="AE7589" s="14">
        <f t="shared" si="2641"/>
        <v>18.233333333333334</v>
      </c>
      <c r="AF7589" s="14">
        <f t="shared" si="2642"/>
        <v>2.3333333333333335</v>
      </c>
      <c r="AG7589" s="14">
        <f t="shared" si="2643"/>
        <v>20.142857142857142</v>
      </c>
      <c r="AH7589" s="14">
        <f t="shared" si="2644"/>
        <v>1.9095238095238081</v>
      </c>
      <c r="AI7589" s="14">
        <f t="shared" si="2645"/>
        <v>4.4555555555555486</v>
      </c>
      <c r="AJ7589" s="374"/>
    </row>
    <row r="7590" spans="1:36" ht="15.75">
      <c r="A7590" s="421"/>
      <c r="B7590" s="365" t="s">
        <v>4182</v>
      </c>
      <c r="C7590" s="365" t="s">
        <v>2001</v>
      </c>
      <c r="D7590" s="368">
        <v>3799.96</v>
      </c>
      <c r="E7590" s="365">
        <v>351</v>
      </c>
      <c r="F7590" s="368">
        <f t="shared" si="2646"/>
        <v>1333785.96</v>
      </c>
      <c r="G7590" s="365">
        <v>0</v>
      </c>
      <c r="H7590" s="368">
        <f t="shared" si="2647"/>
        <v>0</v>
      </c>
      <c r="I7590" s="370">
        <v>44767</v>
      </c>
      <c r="J7590" s="370">
        <v>45479</v>
      </c>
      <c r="K7590" s="374"/>
      <c r="L7590" s="370" t="s">
        <v>4183</v>
      </c>
      <c r="M7590" s="370">
        <v>44721</v>
      </c>
      <c r="N7590" s="365">
        <v>0</v>
      </c>
      <c r="O7590" s="365">
        <v>12</v>
      </c>
      <c r="P7590" s="365">
        <v>3</v>
      </c>
      <c r="Q7590" s="365"/>
      <c r="R7590" s="365"/>
      <c r="S7590" s="365"/>
      <c r="T7590" s="365"/>
      <c r="U7590" s="365"/>
      <c r="V7590" s="365"/>
      <c r="W7590" s="365"/>
      <c r="X7590" s="365"/>
      <c r="Y7590" s="379"/>
      <c r="Z7590" s="374"/>
      <c r="AA7590" s="374"/>
      <c r="AB7590" s="374"/>
      <c r="AC7590" s="1507">
        <f t="shared" si="2639"/>
        <v>336</v>
      </c>
      <c r="AD7590" s="1508">
        <f t="shared" si="2640"/>
        <v>1276786.56</v>
      </c>
      <c r="AE7590" s="14">
        <f t="shared" si="2641"/>
        <v>15.4</v>
      </c>
      <c r="AF7590" s="14">
        <f t="shared" si="2642"/>
        <v>5</v>
      </c>
      <c r="AG7590" s="14">
        <f t="shared" si="2643"/>
        <v>67.2</v>
      </c>
      <c r="AH7590" s="14">
        <f t="shared" si="2644"/>
        <v>51.800000000000004</v>
      </c>
      <c r="AI7590" s="14">
        <f t="shared" si="2645"/>
        <v>259</v>
      </c>
      <c r="AJ7590" s="374"/>
    </row>
    <row r="7591" spans="1:36" ht="15.75">
      <c r="A7591" s="421"/>
      <c r="B7591" s="365" t="s">
        <v>7301</v>
      </c>
      <c r="C7591" s="365" t="s">
        <v>2001</v>
      </c>
      <c r="D7591" s="368">
        <v>1998.3</v>
      </c>
      <c r="E7591" s="365">
        <v>102</v>
      </c>
      <c r="F7591" s="368">
        <f t="shared" si="2646"/>
        <v>203826.6</v>
      </c>
      <c r="G7591" s="365">
        <v>0</v>
      </c>
      <c r="H7591" s="368">
        <f t="shared" si="2647"/>
        <v>0</v>
      </c>
      <c r="I7591" s="370">
        <v>44767</v>
      </c>
      <c r="J7591" s="370">
        <v>45437</v>
      </c>
      <c r="K7591" s="374"/>
      <c r="L7591" s="370" t="s">
        <v>4183</v>
      </c>
      <c r="M7591" s="370">
        <v>44721</v>
      </c>
      <c r="N7591" s="365">
        <v>2</v>
      </c>
      <c r="O7591" s="365">
        <v>2</v>
      </c>
      <c r="P7591" s="365">
        <v>27</v>
      </c>
      <c r="Q7591" s="365"/>
      <c r="R7591" s="365"/>
      <c r="S7591" s="365"/>
      <c r="T7591" s="365"/>
      <c r="U7591" s="365"/>
      <c r="V7591" s="365"/>
      <c r="W7591" s="365"/>
      <c r="X7591" s="365"/>
      <c r="Y7591" s="379"/>
      <c r="Z7591" s="374"/>
      <c r="AA7591" s="374"/>
      <c r="AB7591" s="374"/>
      <c r="AC7591" s="1507">
        <f t="shared" si="2639"/>
        <v>71</v>
      </c>
      <c r="AD7591" s="1508">
        <f t="shared" si="2640"/>
        <v>141879.29999999999</v>
      </c>
      <c r="AE7591" s="14">
        <f t="shared" si="2641"/>
        <v>14</v>
      </c>
      <c r="AF7591" s="14">
        <f t="shared" si="2642"/>
        <v>10.333333333333334</v>
      </c>
      <c r="AG7591" s="14">
        <f t="shared" si="2643"/>
        <v>6.8709677419354831</v>
      </c>
      <c r="AH7591" s="14">
        <f t="shared" si="2644"/>
        <v>-7.1290322580645169</v>
      </c>
      <c r="AI7591" s="14">
        <f t="shared" si="2645"/>
        <v>-73.666666666666686</v>
      </c>
      <c r="AJ7591" s="374"/>
    </row>
    <row r="7592" spans="1:36" ht="31.5" customHeight="1">
      <c r="A7592" s="421"/>
      <c r="B7592" s="365" t="s">
        <v>7283</v>
      </c>
      <c r="C7592" s="365" t="s">
        <v>66</v>
      </c>
      <c r="D7592" s="368">
        <v>375.56</v>
      </c>
      <c r="E7592" s="365">
        <v>208</v>
      </c>
      <c r="F7592" s="368">
        <f t="shared" si="2646"/>
        <v>78116.479999999996</v>
      </c>
      <c r="G7592" s="365">
        <v>0</v>
      </c>
      <c r="H7592" s="368">
        <f t="shared" si="2647"/>
        <v>0</v>
      </c>
      <c r="I7592" s="370">
        <v>44767</v>
      </c>
      <c r="J7592" s="370">
        <v>46504</v>
      </c>
      <c r="K7592" s="374"/>
      <c r="L7592" s="370" t="s">
        <v>4184</v>
      </c>
      <c r="M7592" s="370">
        <v>44755</v>
      </c>
      <c r="N7592" s="365">
        <v>40</v>
      </c>
      <c r="O7592" s="365">
        <v>4</v>
      </c>
      <c r="P7592" s="365">
        <v>0</v>
      </c>
      <c r="Q7592" s="365"/>
      <c r="R7592" s="365"/>
      <c r="S7592" s="365"/>
      <c r="T7592" s="365"/>
      <c r="U7592" s="365"/>
      <c r="V7592" s="365"/>
      <c r="W7592" s="365"/>
      <c r="X7592" s="365"/>
      <c r="Y7592" s="379"/>
      <c r="Z7592" s="374"/>
      <c r="AA7592" s="374"/>
      <c r="AB7592" s="374"/>
      <c r="AC7592" s="1507">
        <f t="shared" si="2639"/>
        <v>164</v>
      </c>
      <c r="AD7592" s="1508">
        <f t="shared" si="2640"/>
        <v>61591.840000000004</v>
      </c>
      <c r="AE7592" s="14">
        <f t="shared" si="2641"/>
        <v>49.56666666666667</v>
      </c>
      <c r="AF7592" s="14">
        <f t="shared" si="2642"/>
        <v>14.666666666666666</v>
      </c>
      <c r="AG7592" s="14">
        <f t="shared" si="2643"/>
        <v>11.181818181818182</v>
      </c>
      <c r="AH7592" s="14">
        <f t="shared" si="2644"/>
        <v>-38.38484848484849</v>
      </c>
      <c r="AI7592" s="14">
        <f t="shared" si="2645"/>
        <v>-562.97777777777776</v>
      </c>
      <c r="AJ7592" s="374"/>
    </row>
    <row r="7593" spans="1:36" ht="15.75">
      <c r="A7593" s="421"/>
      <c r="B7593" s="365" t="s">
        <v>7302</v>
      </c>
      <c r="C7593" s="365" t="s">
        <v>66</v>
      </c>
      <c r="D7593" s="368">
        <v>86.91</v>
      </c>
      <c r="E7593" s="365">
        <v>232</v>
      </c>
      <c r="F7593" s="368">
        <f t="shared" si="2646"/>
        <v>20163.12</v>
      </c>
      <c r="G7593" s="365">
        <v>0</v>
      </c>
      <c r="H7593" s="368">
        <f t="shared" si="2647"/>
        <v>0</v>
      </c>
      <c r="I7593" s="370">
        <v>44767</v>
      </c>
      <c r="J7593" s="370">
        <v>46506</v>
      </c>
      <c r="K7593" s="374"/>
      <c r="L7593" s="370" t="s">
        <v>4184</v>
      </c>
      <c r="M7593" s="370">
        <v>44755</v>
      </c>
      <c r="N7593" s="365">
        <v>0</v>
      </c>
      <c r="O7593" s="365">
        <v>0</v>
      </c>
      <c r="P7593" s="365">
        <v>0</v>
      </c>
      <c r="Q7593" s="365"/>
      <c r="R7593" s="365"/>
      <c r="S7593" s="365"/>
      <c r="T7593" s="365"/>
      <c r="U7593" s="365"/>
      <c r="V7593" s="365"/>
      <c r="W7593" s="365"/>
      <c r="X7593" s="365"/>
      <c r="Y7593" s="379"/>
      <c r="Z7593" s="374"/>
      <c r="AA7593" s="374"/>
      <c r="AB7593" s="374"/>
      <c r="AC7593" s="1507">
        <f t="shared" si="2639"/>
        <v>232</v>
      </c>
      <c r="AD7593" s="1508">
        <f t="shared" si="2640"/>
        <v>20163.12</v>
      </c>
      <c r="AE7593" s="14">
        <f t="shared" si="2641"/>
        <v>49.633333333333333</v>
      </c>
      <c r="AF7593" s="14">
        <f t="shared" si="2642"/>
        <v>0</v>
      </c>
      <c r="AG7593" s="14" t="e">
        <f t="shared" si="2643"/>
        <v>#DIV/0!</v>
      </c>
      <c r="AH7593" s="14" t="e">
        <f t="shared" si="2644"/>
        <v>#DIV/0!</v>
      </c>
      <c r="AI7593" s="14">
        <f t="shared" si="2645"/>
        <v>232</v>
      </c>
      <c r="AJ7593" s="374"/>
    </row>
    <row r="7594" spans="1:36" ht="47.25" customHeight="1">
      <c r="A7594" s="421"/>
      <c r="B7594" s="365" t="s">
        <v>7284</v>
      </c>
      <c r="C7594" s="365" t="s">
        <v>66</v>
      </c>
      <c r="D7594" s="368">
        <v>378.77</v>
      </c>
      <c r="E7594" s="365">
        <v>81</v>
      </c>
      <c r="F7594" s="368">
        <f t="shared" si="2646"/>
        <v>30680.37</v>
      </c>
      <c r="G7594" s="365">
        <v>0</v>
      </c>
      <c r="H7594" s="368">
        <f t="shared" si="2647"/>
        <v>0</v>
      </c>
      <c r="I7594" s="370">
        <v>44767</v>
      </c>
      <c r="J7594" s="370">
        <v>46504</v>
      </c>
      <c r="K7594" s="374"/>
      <c r="L7594" s="370" t="s">
        <v>4184</v>
      </c>
      <c r="M7594" s="370">
        <v>44755</v>
      </c>
      <c r="N7594" s="365">
        <v>0</v>
      </c>
      <c r="O7594" s="365">
        <v>0</v>
      </c>
      <c r="P7594" s="365">
        <v>0</v>
      </c>
      <c r="Q7594" s="365"/>
      <c r="R7594" s="365"/>
      <c r="S7594" s="365"/>
      <c r="T7594" s="365"/>
      <c r="U7594" s="365"/>
      <c r="V7594" s="365"/>
      <c r="W7594" s="365"/>
      <c r="X7594" s="365"/>
      <c r="Y7594" s="379"/>
      <c r="Z7594" s="374"/>
      <c r="AA7594" s="374"/>
      <c r="AB7594" s="374"/>
      <c r="AC7594" s="1507">
        <f t="shared" si="2639"/>
        <v>81</v>
      </c>
      <c r="AD7594" s="1508">
        <f t="shared" si="2640"/>
        <v>30680.37</v>
      </c>
      <c r="AE7594" s="14">
        <f t="shared" si="2641"/>
        <v>49.56666666666667</v>
      </c>
      <c r="AF7594" s="14">
        <f t="shared" si="2642"/>
        <v>0</v>
      </c>
      <c r="AG7594" s="14" t="e">
        <f t="shared" si="2643"/>
        <v>#DIV/0!</v>
      </c>
      <c r="AH7594" s="14" t="e">
        <f t="shared" si="2644"/>
        <v>#DIV/0!</v>
      </c>
      <c r="AI7594" s="14">
        <f t="shared" si="2645"/>
        <v>81</v>
      </c>
      <c r="AJ7594" s="374"/>
    </row>
    <row r="7595" spans="1:36" ht="15.75">
      <c r="A7595" s="421"/>
      <c r="B7595" s="365" t="s">
        <v>7303</v>
      </c>
      <c r="C7595" s="365" t="s">
        <v>66</v>
      </c>
      <c r="D7595" s="368">
        <v>12856</v>
      </c>
      <c r="E7595" s="365">
        <v>3</v>
      </c>
      <c r="F7595" s="368">
        <f t="shared" si="2646"/>
        <v>38568</v>
      </c>
      <c r="G7595" s="365">
        <v>0</v>
      </c>
      <c r="H7595" s="368">
        <f t="shared" si="2647"/>
        <v>0</v>
      </c>
      <c r="I7595" s="370">
        <v>44760</v>
      </c>
      <c r="J7595" s="370">
        <v>46293</v>
      </c>
      <c r="K7595" s="374"/>
      <c r="L7595" s="370" t="s">
        <v>4177</v>
      </c>
      <c r="M7595" s="370">
        <v>44747</v>
      </c>
      <c r="N7595" s="365">
        <v>0</v>
      </c>
      <c r="O7595" s="365">
        <v>0</v>
      </c>
      <c r="P7595" s="365">
        <v>0</v>
      </c>
      <c r="Q7595" s="365"/>
      <c r="R7595" s="365"/>
      <c r="S7595" s="365"/>
      <c r="T7595" s="365"/>
      <c r="U7595" s="365"/>
      <c r="V7595" s="365"/>
      <c r="W7595" s="365"/>
      <c r="X7595" s="365"/>
      <c r="Y7595" s="379"/>
      <c r="Z7595" s="374"/>
      <c r="AA7595" s="374"/>
      <c r="AB7595" s="374"/>
      <c r="AC7595" s="1507">
        <f t="shared" si="2639"/>
        <v>3</v>
      </c>
      <c r="AD7595" s="1508">
        <f t="shared" si="2640"/>
        <v>38568</v>
      </c>
      <c r="AE7595" s="14">
        <f t="shared" si="2641"/>
        <v>42.533333333333331</v>
      </c>
      <c r="AF7595" s="14">
        <f t="shared" si="2642"/>
        <v>0</v>
      </c>
      <c r="AG7595" s="14" t="e">
        <f t="shared" si="2643"/>
        <v>#DIV/0!</v>
      </c>
      <c r="AH7595" s="14" t="e">
        <f t="shared" si="2644"/>
        <v>#DIV/0!</v>
      </c>
      <c r="AI7595" s="14">
        <f t="shared" si="2645"/>
        <v>3</v>
      </c>
      <c r="AJ7595" s="374"/>
    </row>
    <row r="7596" spans="1:36" ht="15.75">
      <c r="A7596" s="421"/>
      <c r="B7596" s="365" t="s">
        <v>7303</v>
      </c>
      <c r="C7596" s="365" t="s">
        <v>66</v>
      </c>
      <c r="D7596" s="368">
        <v>12856</v>
      </c>
      <c r="E7596" s="365">
        <v>7</v>
      </c>
      <c r="F7596" s="368">
        <f t="shared" si="2646"/>
        <v>89992</v>
      </c>
      <c r="G7596" s="365">
        <v>0</v>
      </c>
      <c r="H7596" s="368">
        <f t="shared" si="2647"/>
        <v>0</v>
      </c>
      <c r="I7596" s="370">
        <v>44760</v>
      </c>
      <c r="J7596" s="370">
        <v>46354</v>
      </c>
      <c r="K7596" s="374"/>
      <c r="L7596" s="370" t="s">
        <v>4177</v>
      </c>
      <c r="M7596" s="370">
        <v>44747</v>
      </c>
      <c r="N7596" s="365">
        <v>0</v>
      </c>
      <c r="O7596" s="365">
        <v>0</v>
      </c>
      <c r="P7596" s="365">
        <v>0</v>
      </c>
      <c r="Q7596" s="365"/>
      <c r="R7596" s="365"/>
      <c r="S7596" s="365"/>
      <c r="T7596" s="365"/>
      <c r="U7596" s="365"/>
      <c r="V7596" s="365"/>
      <c r="W7596" s="365"/>
      <c r="X7596" s="365"/>
      <c r="Y7596" s="379"/>
      <c r="Z7596" s="374"/>
      <c r="AA7596" s="374"/>
      <c r="AB7596" s="374"/>
      <c r="AC7596" s="1507">
        <f t="shared" si="2639"/>
        <v>7</v>
      </c>
      <c r="AD7596" s="1508">
        <f t="shared" si="2640"/>
        <v>89992</v>
      </c>
      <c r="AE7596" s="14">
        <f t="shared" si="2641"/>
        <v>44.56666666666667</v>
      </c>
      <c r="AF7596" s="14">
        <f t="shared" si="2642"/>
        <v>0</v>
      </c>
      <c r="AG7596" s="14" t="e">
        <f t="shared" si="2643"/>
        <v>#DIV/0!</v>
      </c>
      <c r="AH7596" s="14" t="e">
        <f t="shared" si="2644"/>
        <v>#DIV/0!</v>
      </c>
      <c r="AI7596" s="14">
        <f t="shared" si="2645"/>
        <v>7</v>
      </c>
      <c r="AJ7596" s="374"/>
    </row>
    <row r="7597" spans="1:36" ht="15.75">
      <c r="A7597" s="421"/>
      <c r="B7597" s="365" t="s">
        <v>7304</v>
      </c>
      <c r="C7597" s="365" t="s">
        <v>66</v>
      </c>
      <c r="D7597" s="368">
        <v>8799</v>
      </c>
      <c r="E7597" s="365">
        <v>3</v>
      </c>
      <c r="F7597" s="368">
        <f t="shared" si="2646"/>
        <v>26397</v>
      </c>
      <c r="G7597" s="365">
        <v>0</v>
      </c>
      <c r="H7597" s="368">
        <f t="shared" si="2647"/>
        <v>0</v>
      </c>
      <c r="I7597" s="370">
        <v>44760</v>
      </c>
      <c r="J7597" s="370">
        <v>46293</v>
      </c>
      <c r="K7597" s="374"/>
      <c r="L7597" s="370" t="s">
        <v>4177</v>
      </c>
      <c r="M7597" s="370">
        <v>44747</v>
      </c>
      <c r="N7597" s="365">
        <v>0</v>
      </c>
      <c r="O7597" s="365">
        <v>0</v>
      </c>
      <c r="P7597" s="365">
        <v>0</v>
      </c>
      <c r="Q7597" s="365"/>
      <c r="R7597" s="365"/>
      <c r="S7597" s="365"/>
      <c r="T7597" s="365"/>
      <c r="U7597" s="365"/>
      <c r="V7597" s="365"/>
      <c r="W7597" s="365"/>
      <c r="X7597" s="365"/>
      <c r="Y7597" s="379"/>
      <c r="Z7597" s="374"/>
      <c r="AA7597" s="374"/>
      <c r="AB7597" s="374"/>
      <c r="AC7597" s="1507">
        <f t="shared" si="2639"/>
        <v>3</v>
      </c>
      <c r="AD7597" s="1508">
        <f t="shared" si="2640"/>
        <v>26397</v>
      </c>
      <c r="AE7597" s="14">
        <f t="shared" si="2641"/>
        <v>42.533333333333331</v>
      </c>
      <c r="AF7597" s="14">
        <f t="shared" si="2642"/>
        <v>0</v>
      </c>
      <c r="AG7597" s="14" t="e">
        <f t="shared" si="2643"/>
        <v>#DIV/0!</v>
      </c>
      <c r="AH7597" s="14" t="e">
        <f t="shared" si="2644"/>
        <v>#DIV/0!</v>
      </c>
      <c r="AI7597" s="14">
        <f t="shared" si="2645"/>
        <v>3</v>
      </c>
      <c r="AJ7597" s="374"/>
    </row>
    <row r="7598" spans="1:36" ht="15.75">
      <c r="A7598" s="421"/>
      <c r="B7598" s="1441" t="s">
        <v>7305</v>
      </c>
      <c r="C7598" s="365" t="s">
        <v>330</v>
      </c>
      <c r="D7598" s="368">
        <v>382572.76</v>
      </c>
      <c r="E7598" s="365">
        <v>1</v>
      </c>
      <c r="F7598" s="368">
        <f t="shared" si="2646"/>
        <v>382572.76</v>
      </c>
      <c r="G7598" s="365">
        <v>0</v>
      </c>
      <c r="H7598" s="368">
        <f t="shared" si="2647"/>
        <v>0</v>
      </c>
      <c r="I7598" s="370">
        <v>44767</v>
      </c>
      <c r="J7598" s="370"/>
      <c r="K7598" s="374"/>
      <c r="L7598" s="370" t="s">
        <v>4185</v>
      </c>
      <c r="M7598" s="370">
        <v>44756</v>
      </c>
      <c r="N7598" s="365">
        <v>0</v>
      </c>
      <c r="O7598" s="365">
        <v>0</v>
      </c>
      <c r="P7598" s="365">
        <v>0</v>
      </c>
      <c r="Q7598" s="365"/>
      <c r="R7598" s="365"/>
      <c r="S7598" s="365"/>
      <c r="T7598" s="365"/>
      <c r="U7598" s="365"/>
      <c r="V7598" s="365"/>
      <c r="W7598" s="365"/>
      <c r="X7598" s="365"/>
      <c r="Y7598" s="379"/>
      <c r="Z7598" s="374"/>
      <c r="AA7598" s="374"/>
      <c r="AB7598" s="374"/>
      <c r="AC7598" s="1507">
        <f t="shared" si="2639"/>
        <v>1</v>
      </c>
      <c r="AD7598" s="1508">
        <f t="shared" si="2640"/>
        <v>382572.76</v>
      </c>
      <c r="AE7598" s="14">
        <f t="shared" si="2641"/>
        <v>-1500.5666666666666</v>
      </c>
      <c r="AF7598" s="14">
        <f t="shared" si="2642"/>
        <v>0</v>
      </c>
      <c r="AG7598" s="14" t="e">
        <f t="shared" si="2643"/>
        <v>#DIV/0!</v>
      </c>
      <c r="AH7598" s="14" t="e">
        <f t="shared" si="2644"/>
        <v>#DIV/0!</v>
      </c>
      <c r="AI7598" s="14">
        <f t="shared" si="2645"/>
        <v>1</v>
      </c>
      <c r="AJ7598" s="374"/>
    </row>
    <row r="7599" spans="1:36" ht="15.75">
      <c r="A7599" s="421"/>
      <c r="B7599" s="365" t="s">
        <v>4186</v>
      </c>
      <c r="C7599" s="365" t="s">
        <v>66</v>
      </c>
      <c r="D7599" s="368">
        <v>0</v>
      </c>
      <c r="E7599" s="365">
        <v>20</v>
      </c>
      <c r="F7599" s="368">
        <f t="shared" si="2646"/>
        <v>0</v>
      </c>
      <c r="G7599" s="365">
        <v>0</v>
      </c>
      <c r="H7599" s="368">
        <v>0</v>
      </c>
      <c r="I7599" s="370">
        <v>44767</v>
      </c>
      <c r="J7599" s="370">
        <v>45494</v>
      </c>
      <c r="K7599" s="374"/>
      <c r="L7599" s="370" t="s">
        <v>4185</v>
      </c>
      <c r="M7599" s="370">
        <v>44756</v>
      </c>
      <c r="N7599" s="365">
        <v>0</v>
      </c>
      <c r="O7599" s="365">
        <v>0</v>
      </c>
      <c r="P7599" s="365">
        <v>0</v>
      </c>
      <c r="Q7599" s="365"/>
      <c r="R7599" s="365"/>
      <c r="S7599" s="365"/>
      <c r="T7599" s="365"/>
      <c r="U7599" s="365"/>
      <c r="V7599" s="365"/>
      <c r="W7599" s="365"/>
      <c r="X7599" s="365"/>
      <c r="Y7599" s="379"/>
      <c r="Z7599" s="374"/>
      <c r="AA7599" s="374"/>
      <c r="AB7599" s="374"/>
      <c r="AC7599" s="1507">
        <f t="shared" si="2639"/>
        <v>20</v>
      </c>
      <c r="AD7599" s="1508">
        <f t="shared" si="2640"/>
        <v>0</v>
      </c>
      <c r="AE7599" s="14">
        <f t="shared" si="2641"/>
        <v>15.9</v>
      </c>
      <c r="AF7599" s="14">
        <f t="shared" si="2642"/>
        <v>0</v>
      </c>
      <c r="AG7599" s="14" t="e">
        <f t="shared" si="2643"/>
        <v>#DIV/0!</v>
      </c>
      <c r="AH7599" s="14" t="e">
        <f t="shared" si="2644"/>
        <v>#DIV/0!</v>
      </c>
      <c r="AI7599" s="14">
        <f t="shared" si="2645"/>
        <v>20</v>
      </c>
      <c r="AJ7599" s="374"/>
    </row>
    <row r="7600" spans="1:36" ht="15.75">
      <c r="A7600" s="421"/>
      <c r="B7600" s="365" t="s">
        <v>4186</v>
      </c>
      <c r="C7600" s="365" t="s">
        <v>66</v>
      </c>
      <c r="D7600" s="368">
        <v>0</v>
      </c>
      <c r="E7600" s="365">
        <v>20</v>
      </c>
      <c r="F7600" s="368">
        <f t="shared" si="2646"/>
        <v>0</v>
      </c>
      <c r="G7600" s="365">
        <v>0</v>
      </c>
      <c r="H7600" s="368">
        <v>0</v>
      </c>
      <c r="I7600" s="370">
        <v>44767</v>
      </c>
      <c r="J7600" s="370">
        <v>45396</v>
      </c>
      <c r="K7600" s="374"/>
      <c r="L7600" s="370" t="s">
        <v>4185</v>
      </c>
      <c r="M7600" s="370">
        <v>44756</v>
      </c>
      <c r="N7600" s="365">
        <v>0</v>
      </c>
      <c r="O7600" s="365">
        <v>0</v>
      </c>
      <c r="P7600" s="365">
        <v>0</v>
      </c>
      <c r="Q7600" s="365"/>
      <c r="R7600" s="365"/>
      <c r="S7600" s="365"/>
      <c r="T7600" s="365"/>
      <c r="U7600" s="365"/>
      <c r="V7600" s="365"/>
      <c r="W7600" s="365"/>
      <c r="X7600" s="365"/>
      <c r="Y7600" s="379"/>
      <c r="Z7600" s="374"/>
      <c r="AA7600" s="374"/>
      <c r="AB7600" s="374"/>
      <c r="AC7600" s="1507">
        <f t="shared" si="2639"/>
        <v>20</v>
      </c>
      <c r="AD7600" s="1508">
        <f t="shared" si="2640"/>
        <v>0</v>
      </c>
      <c r="AE7600" s="14">
        <f t="shared" si="2641"/>
        <v>12.633333333333333</v>
      </c>
      <c r="AF7600" s="14">
        <f t="shared" si="2642"/>
        <v>0</v>
      </c>
      <c r="AG7600" s="14" t="e">
        <f t="shared" si="2643"/>
        <v>#DIV/0!</v>
      </c>
      <c r="AH7600" s="14" t="e">
        <f t="shared" si="2644"/>
        <v>#DIV/0!</v>
      </c>
      <c r="AI7600" s="14">
        <f t="shared" si="2645"/>
        <v>20</v>
      </c>
      <c r="AJ7600" s="374"/>
    </row>
    <row r="7601" spans="1:36" ht="15.75">
      <c r="A7601" s="421"/>
      <c r="B7601" s="365" t="s">
        <v>4186</v>
      </c>
      <c r="C7601" s="365" t="s">
        <v>66</v>
      </c>
      <c r="D7601" s="368">
        <v>0</v>
      </c>
      <c r="E7601" s="365">
        <v>20</v>
      </c>
      <c r="F7601" s="368">
        <f t="shared" si="2646"/>
        <v>0</v>
      </c>
      <c r="G7601" s="365">
        <v>0</v>
      </c>
      <c r="H7601" s="368">
        <v>0</v>
      </c>
      <c r="I7601" s="370">
        <v>44767</v>
      </c>
      <c r="J7601" s="370">
        <v>45424</v>
      </c>
      <c r="K7601" s="374"/>
      <c r="L7601" s="370" t="s">
        <v>4185</v>
      </c>
      <c r="M7601" s="370">
        <v>44756</v>
      </c>
      <c r="N7601" s="365">
        <v>0</v>
      </c>
      <c r="O7601" s="365">
        <v>0</v>
      </c>
      <c r="P7601" s="365">
        <v>0</v>
      </c>
      <c r="Q7601" s="365"/>
      <c r="R7601" s="365"/>
      <c r="S7601" s="365"/>
      <c r="T7601" s="365"/>
      <c r="U7601" s="365"/>
      <c r="V7601" s="365"/>
      <c r="W7601" s="365"/>
      <c r="X7601" s="365"/>
      <c r="Y7601" s="379"/>
      <c r="Z7601" s="374"/>
      <c r="AA7601" s="374"/>
      <c r="AB7601" s="374"/>
      <c r="AC7601" s="1507">
        <f t="shared" si="2639"/>
        <v>20</v>
      </c>
      <c r="AD7601" s="1508">
        <f t="shared" si="2640"/>
        <v>0</v>
      </c>
      <c r="AE7601" s="14">
        <f t="shared" si="2641"/>
        <v>13.566666666666666</v>
      </c>
      <c r="AF7601" s="14">
        <f t="shared" si="2642"/>
        <v>0</v>
      </c>
      <c r="AG7601" s="14" t="e">
        <f t="shared" si="2643"/>
        <v>#DIV/0!</v>
      </c>
      <c r="AH7601" s="14" t="e">
        <f t="shared" si="2644"/>
        <v>#DIV/0!</v>
      </c>
      <c r="AI7601" s="14">
        <f t="shared" si="2645"/>
        <v>20</v>
      </c>
      <c r="AJ7601" s="374"/>
    </row>
    <row r="7602" spans="1:36" ht="15.75">
      <c r="A7602" s="421"/>
      <c r="B7602" s="365" t="s">
        <v>4186</v>
      </c>
      <c r="C7602" s="365" t="s">
        <v>66</v>
      </c>
      <c r="D7602" s="368">
        <v>0</v>
      </c>
      <c r="E7602" s="365">
        <v>20</v>
      </c>
      <c r="F7602" s="368">
        <f t="shared" si="2646"/>
        <v>0</v>
      </c>
      <c r="G7602" s="365">
        <v>0</v>
      </c>
      <c r="H7602" s="368">
        <v>0</v>
      </c>
      <c r="I7602" s="370">
        <v>44767</v>
      </c>
      <c r="J7602" s="370">
        <v>45494</v>
      </c>
      <c r="K7602" s="374"/>
      <c r="L7602" s="370" t="s">
        <v>4185</v>
      </c>
      <c r="M7602" s="370">
        <v>44756</v>
      </c>
      <c r="N7602" s="365">
        <v>0</v>
      </c>
      <c r="O7602" s="365">
        <v>0</v>
      </c>
      <c r="P7602" s="365">
        <v>0</v>
      </c>
      <c r="Q7602" s="365"/>
      <c r="R7602" s="365"/>
      <c r="S7602" s="365"/>
      <c r="T7602" s="365"/>
      <c r="U7602" s="365"/>
      <c r="V7602" s="365"/>
      <c r="W7602" s="365"/>
      <c r="X7602" s="365"/>
      <c r="Y7602" s="379"/>
      <c r="Z7602" s="374"/>
      <c r="AA7602" s="374"/>
      <c r="AB7602" s="374"/>
      <c r="AC7602" s="1507">
        <f t="shared" si="2639"/>
        <v>20</v>
      </c>
      <c r="AD7602" s="1508">
        <f t="shared" si="2640"/>
        <v>0</v>
      </c>
      <c r="AE7602" s="14">
        <f t="shared" si="2641"/>
        <v>15.9</v>
      </c>
      <c r="AF7602" s="14">
        <f t="shared" si="2642"/>
        <v>0</v>
      </c>
      <c r="AG7602" s="14" t="e">
        <f t="shared" si="2643"/>
        <v>#DIV/0!</v>
      </c>
      <c r="AH7602" s="14" t="e">
        <f t="shared" si="2644"/>
        <v>#DIV/0!</v>
      </c>
      <c r="AI7602" s="14">
        <f t="shared" si="2645"/>
        <v>20</v>
      </c>
      <c r="AJ7602" s="374"/>
    </row>
    <row r="7603" spans="1:36" ht="15.75">
      <c r="A7603" s="421"/>
      <c r="B7603" s="365" t="s">
        <v>4187</v>
      </c>
      <c r="C7603" s="365" t="s">
        <v>66</v>
      </c>
      <c r="D7603" s="368">
        <v>0</v>
      </c>
      <c r="E7603" s="365">
        <v>10</v>
      </c>
      <c r="F7603" s="368">
        <f t="shared" si="2646"/>
        <v>0</v>
      </c>
      <c r="G7603" s="365">
        <v>0</v>
      </c>
      <c r="H7603" s="368">
        <v>0</v>
      </c>
      <c r="I7603" s="370">
        <v>44767</v>
      </c>
      <c r="J7603" s="370">
        <v>45564</v>
      </c>
      <c r="K7603" s="374"/>
      <c r="L7603" s="370" t="s">
        <v>4185</v>
      </c>
      <c r="M7603" s="370">
        <v>44756</v>
      </c>
      <c r="N7603" s="365">
        <v>0</v>
      </c>
      <c r="O7603" s="365">
        <v>0</v>
      </c>
      <c r="P7603" s="365">
        <v>0</v>
      </c>
      <c r="Q7603" s="365"/>
      <c r="R7603" s="365"/>
      <c r="S7603" s="365"/>
      <c r="T7603" s="365"/>
      <c r="U7603" s="365"/>
      <c r="V7603" s="365"/>
      <c r="W7603" s="365"/>
      <c r="X7603" s="365"/>
      <c r="Y7603" s="379"/>
      <c r="Z7603" s="374"/>
      <c r="AA7603" s="374"/>
      <c r="AB7603" s="374"/>
      <c r="AC7603" s="1507">
        <f t="shared" si="2639"/>
        <v>10</v>
      </c>
      <c r="AD7603" s="1508">
        <f t="shared" si="2640"/>
        <v>0</v>
      </c>
      <c r="AE7603" s="14">
        <f t="shared" si="2641"/>
        <v>18.233333333333334</v>
      </c>
      <c r="AF7603" s="14">
        <f t="shared" si="2642"/>
        <v>0</v>
      </c>
      <c r="AG7603" s="14" t="e">
        <f t="shared" si="2643"/>
        <v>#DIV/0!</v>
      </c>
      <c r="AH7603" s="14" t="e">
        <f t="shared" si="2644"/>
        <v>#DIV/0!</v>
      </c>
      <c r="AI7603" s="14">
        <f t="shared" si="2645"/>
        <v>10</v>
      </c>
      <c r="AJ7603" s="374"/>
    </row>
    <row r="7604" spans="1:36" ht="15.75">
      <c r="A7604" s="421"/>
      <c r="B7604" s="365" t="s">
        <v>4187</v>
      </c>
      <c r="C7604" s="365" t="s">
        <v>66</v>
      </c>
      <c r="D7604" s="368">
        <v>0</v>
      </c>
      <c r="E7604" s="365">
        <v>10</v>
      </c>
      <c r="F7604" s="368">
        <f t="shared" si="2646"/>
        <v>0</v>
      </c>
      <c r="G7604" s="365">
        <v>0</v>
      </c>
      <c r="H7604" s="368">
        <v>0</v>
      </c>
      <c r="I7604" s="370">
        <v>44767</v>
      </c>
      <c r="J7604" s="370">
        <v>45585</v>
      </c>
      <c r="K7604" s="374"/>
      <c r="L7604" s="370" t="s">
        <v>4185</v>
      </c>
      <c r="M7604" s="370">
        <v>44756</v>
      </c>
      <c r="N7604" s="365">
        <v>0</v>
      </c>
      <c r="O7604" s="365">
        <v>0</v>
      </c>
      <c r="P7604" s="365">
        <v>0</v>
      </c>
      <c r="Q7604" s="365"/>
      <c r="R7604" s="365"/>
      <c r="S7604" s="365"/>
      <c r="T7604" s="365"/>
      <c r="U7604" s="365"/>
      <c r="V7604" s="365"/>
      <c r="W7604" s="365"/>
      <c r="X7604" s="365"/>
      <c r="Y7604" s="379"/>
      <c r="Z7604" s="374"/>
      <c r="AA7604" s="374"/>
      <c r="AB7604" s="374"/>
      <c r="AC7604" s="1507">
        <f t="shared" si="2639"/>
        <v>10</v>
      </c>
      <c r="AD7604" s="1508">
        <f t="shared" si="2640"/>
        <v>0</v>
      </c>
      <c r="AE7604" s="14">
        <f t="shared" si="2641"/>
        <v>18.933333333333334</v>
      </c>
      <c r="AF7604" s="14">
        <f t="shared" si="2642"/>
        <v>0</v>
      </c>
      <c r="AG7604" s="14" t="e">
        <f t="shared" si="2643"/>
        <v>#DIV/0!</v>
      </c>
      <c r="AH7604" s="14" t="e">
        <f t="shared" si="2644"/>
        <v>#DIV/0!</v>
      </c>
      <c r="AI7604" s="14">
        <f t="shared" si="2645"/>
        <v>10</v>
      </c>
      <c r="AJ7604" s="374"/>
    </row>
    <row r="7605" spans="1:36" ht="15.75">
      <c r="A7605" s="421"/>
      <c r="B7605" s="365" t="s">
        <v>4188</v>
      </c>
      <c r="C7605" s="365" t="s">
        <v>66</v>
      </c>
      <c r="D7605" s="368">
        <v>0</v>
      </c>
      <c r="E7605" s="365">
        <v>20</v>
      </c>
      <c r="F7605" s="368">
        <f t="shared" si="2646"/>
        <v>0</v>
      </c>
      <c r="G7605" s="365">
        <v>0</v>
      </c>
      <c r="H7605" s="368">
        <v>0</v>
      </c>
      <c r="I7605" s="370">
        <v>44767</v>
      </c>
      <c r="J7605" s="370">
        <v>45578</v>
      </c>
      <c r="K7605" s="374"/>
      <c r="L7605" s="370" t="s">
        <v>4185</v>
      </c>
      <c r="M7605" s="370">
        <v>44756</v>
      </c>
      <c r="N7605" s="365">
        <v>0</v>
      </c>
      <c r="O7605" s="365">
        <v>0</v>
      </c>
      <c r="P7605" s="365">
        <v>0</v>
      </c>
      <c r="Q7605" s="365"/>
      <c r="R7605" s="365"/>
      <c r="S7605" s="365"/>
      <c r="T7605" s="365"/>
      <c r="U7605" s="365"/>
      <c r="V7605" s="365"/>
      <c r="W7605" s="365"/>
      <c r="X7605" s="365"/>
      <c r="Y7605" s="379"/>
      <c r="Z7605" s="374"/>
      <c r="AA7605" s="374"/>
      <c r="AB7605" s="374"/>
      <c r="AC7605" s="1507">
        <f t="shared" si="2639"/>
        <v>20</v>
      </c>
      <c r="AD7605" s="1508">
        <f t="shared" si="2640"/>
        <v>0</v>
      </c>
      <c r="AE7605" s="14">
        <f t="shared" si="2641"/>
        <v>18.7</v>
      </c>
      <c r="AF7605" s="14">
        <f t="shared" si="2642"/>
        <v>0</v>
      </c>
      <c r="AG7605" s="14" t="e">
        <f t="shared" si="2643"/>
        <v>#DIV/0!</v>
      </c>
      <c r="AH7605" s="14" t="e">
        <f t="shared" si="2644"/>
        <v>#DIV/0!</v>
      </c>
      <c r="AI7605" s="14">
        <f t="shared" si="2645"/>
        <v>20</v>
      </c>
      <c r="AJ7605" s="374"/>
    </row>
    <row r="7606" spans="1:36" ht="15.75">
      <c r="A7606" s="421"/>
      <c r="B7606" s="365" t="s">
        <v>4187</v>
      </c>
      <c r="C7606" s="365" t="s">
        <v>66</v>
      </c>
      <c r="D7606" s="368">
        <v>0</v>
      </c>
      <c r="E7606" s="365">
        <v>10</v>
      </c>
      <c r="F7606" s="368">
        <f t="shared" si="2646"/>
        <v>0</v>
      </c>
      <c r="G7606" s="365">
        <v>0</v>
      </c>
      <c r="H7606" s="368">
        <v>0</v>
      </c>
      <c r="I7606" s="370">
        <v>44767</v>
      </c>
      <c r="J7606" s="370">
        <v>45522</v>
      </c>
      <c r="K7606" s="374"/>
      <c r="L7606" s="370" t="s">
        <v>4185</v>
      </c>
      <c r="M7606" s="370">
        <v>44756</v>
      </c>
      <c r="N7606" s="365">
        <v>0</v>
      </c>
      <c r="O7606" s="365">
        <v>0</v>
      </c>
      <c r="P7606" s="365">
        <v>0</v>
      </c>
      <c r="Q7606" s="365"/>
      <c r="R7606" s="365"/>
      <c r="S7606" s="365"/>
      <c r="T7606" s="365"/>
      <c r="U7606" s="365"/>
      <c r="V7606" s="365"/>
      <c r="W7606" s="365"/>
      <c r="X7606" s="365"/>
      <c r="Y7606" s="379"/>
      <c r="Z7606" s="374"/>
      <c r="AA7606" s="374"/>
      <c r="AB7606" s="374"/>
      <c r="AC7606" s="1507">
        <f t="shared" si="2639"/>
        <v>10</v>
      </c>
      <c r="AD7606" s="1508">
        <f t="shared" si="2640"/>
        <v>0</v>
      </c>
      <c r="AE7606" s="14">
        <f t="shared" si="2641"/>
        <v>16.833333333333332</v>
      </c>
      <c r="AF7606" s="14">
        <f t="shared" si="2642"/>
        <v>0</v>
      </c>
      <c r="AG7606" s="14" t="e">
        <f t="shared" si="2643"/>
        <v>#DIV/0!</v>
      </c>
      <c r="AH7606" s="14" t="e">
        <f t="shared" si="2644"/>
        <v>#DIV/0!</v>
      </c>
      <c r="AI7606" s="14">
        <f t="shared" si="2645"/>
        <v>10</v>
      </c>
      <c r="AJ7606" s="374"/>
    </row>
    <row r="7607" spans="1:36" ht="15.75">
      <c r="A7607" s="421"/>
      <c r="B7607" s="365" t="s">
        <v>4187</v>
      </c>
      <c r="C7607" s="365" t="s">
        <v>66</v>
      </c>
      <c r="D7607" s="368">
        <v>0</v>
      </c>
      <c r="E7607" s="365">
        <v>10</v>
      </c>
      <c r="F7607" s="368">
        <f t="shared" si="2646"/>
        <v>0</v>
      </c>
      <c r="G7607" s="365">
        <v>0</v>
      </c>
      <c r="H7607" s="368">
        <v>0</v>
      </c>
      <c r="I7607" s="370">
        <v>44767</v>
      </c>
      <c r="J7607" s="370">
        <v>45529</v>
      </c>
      <c r="K7607" s="374"/>
      <c r="L7607" s="370" t="s">
        <v>4185</v>
      </c>
      <c r="M7607" s="370">
        <v>44756</v>
      </c>
      <c r="N7607" s="365">
        <v>0</v>
      </c>
      <c r="O7607" s="365">
        <v>0</v>
      </c>
      <c r="P7607" s="365">
        <v>0</v>
      </c>
      <c r="Q7607" s="365"/>
      <c r="R7607" s="365"/>
      <c r="S7607" s="365"/>
      <c r="T7607" s="365"/>
      <c r="U7607" s="365"/>
      <c r="V7607" s="365"/>
      <c r="W7607" s="365"/>
      <c r="X7607" s="365"/>
      <c r="Y7607" s="379"/>
      <c r="Z7607" s="374"/>
      <c r="AA7607" s="374"/>
      <c r="AB7607" s="374"/>
      <c r="AC7607" s="1507">
        <f t="shared" si="2639"/>
        <v>10</v>
      </c>
      <c r="AD7607" s="1508">
        <f t="shared" si="2640"/>
        <v>0</v>
      </c>
      <c r="AE7607" s="14">
        <f t="shared" si="2641"/>
        <v>17.066666666666666</v>
      </c>
      <c r="AF7607" s="14">
        <f t="shared" si="2642"/>
        <v>0</v>
      </c>
      <c r="AG7607" s="14" t="e">
        <f t="shared" si="2643"/>
        <v>#DIV/0!</v>
      </c>
      <c r="AH7607" s="14" t="e">
        <f t="shared" si="2644"/>
        <v>#DIV/0!</v>
      </c>
      <c r="AI7607" s="14">
        <f t="shared" si="2645"/>
        <v>10</v>
      </c>
      <c r="AJ7607" s="374"/>
    </row>
    <row r="7608" spans="1:36" ht="15.75">
      <c r="A7608" s="421"/>
      <c r="B7608" s="365" t="s">
        <v>4187</v>
      </c>
      <c r="C7608" s="365" t="s">
        <v>66</v>
      </c>
      <c r="D7608" s="368">
        <v>0</v>
      </c>
      <c r="E7608" s="365">
        <v>10</v>
      </c>
      <c r="F7608" s="368">
        <f t="shared" si="2646"/>
        <v>0</v>
      </c>
      <c r="G7608" s="365">
        <v>0</v>
      </c>
      <c r="H7608" s="368">
        <v>0</v>
      </c>
      <c r="I7608" s="370">
        <v>44767</v>
      </c>
      <c r="J7608" s="370">
        <v>45543</v>
      </c>
      <c r="K7608" s="374"/>
      <c r="L7608" s="370" t="s">
        <v>4185</v>
      </c>
      <c r="M7608" s="370">
        <v>44756</v>
      </c>
      <c r="N7608" s="365">
        <v>0</v>
      </c>
      <c r="O7608" s="365">
        <v>0</v>
      </c>
      <c r="P7608" s="365">
        <v>0</v>
      </c>
      <c r="Q7608" s="365"/>
      <c r="R7608" s="365"/>
      <c r="S7608" s="365"/>
      <c r="T7608" s="365"/>
      <c r="U7608" s="365"/>
      <c r="V7608" s="365"/>
      <c r="W7608" s="365"/>
      <c r="X7608" s="365"/>
      <c r="Y7608" s="379"/>
      <c r="Z7608" s="374"/>
      <c r="AA7608" s="374"/>
      <c r="AB7608" s="374"/>
      <c r="AC7608" s="1507">
        <f t="shared" si="2639"/>
        <v>10</v>
      </c>
      <c r="AD7608" s="1508">
        <f t="shared" si="2640"/>
        <v>0</v>
      </c>
      <c r="AE7608" s="14">
        <f t="shared" si="2641"/>
        <v>17.533333333333335</v>
      </c>
      <c r="AF7608" s="14">
        <f t="shared" si="2642"/>
        <v>0</v>
      </c>
      <c r="AG7608" s="14" t="e">
        <f t="shared" si="2643"/>
        <v>#DIV/0!</v>
      </c>
      <c r="AH7608" s="14" t="e">
        <f t="shared" si="2644"/>
        <v>#DIV/0!</v>
      </c>
      <c r="AI7608" s="14">
        <f t="shared" si="2645"/>
        <v>10</v>
      </c>
      <c r="AJ7608" s="374"/>
    </row>
    <row r="7609" spans="1:36" ht="15.75">
      <c r="A7609" s="421"/>
      <c r="B7609" s="365" t="s">
        <v>4189</v>
      </c>
      <c r="C7609" s="365" t="s">
        <v>66</v>
      </c>
      <c r="D7609" s="368">
        <v>0</v>
      </c>
      <c r="E7609" s="365">
        <v>10</v>
      </c>
      <c r="F7609" s="368">
        <f t="shared" si="2646"/>
        <v>0</v>
      </c>
      <c r="G7609" s="365">
        <v>0</v>
      </c>
      <c r="H7609" s="368">
        <v>0</v>
      </c>
      <c r="I7609" s="370">
        <v>44767</v>
      </c>
      <c r="J7609" s="370">
        <v>45571</v>
      </c>
      <c r="K7609" s="374"/>
      <c r="L7609" s="370" t="s">
        <v>4185</v>
      </c>
      <c r="M7609" s="370">
        <v>44756</v>
      </c>
      <c r="N7609" s="365">
        <v>0</v>
      </c>
      <c r="O7609" s="365">
        <v>0</v>
      </c>
      <c r="P7609" s="365">
        <v>0</v>
      </c>
      <c r="Q7609" s="365"/>
      <c r="R7609" s="365"/>
      <c r="S7609" s="365"/>
      <c r="T7609" s="365"/>
      <c r="U7609" s="365"/>
      <c r="V7609" s="365"/>
      <c r="W7609" s="365"/>
      <c r="X7609" s="365"/>
      <c r="Y7609" s="379"/>
      <c r="Z7609" s="374"/>
      <c r="AA7609" s="374"/>
      <c r="AB7609" s="374"/>
      <c r="AC7609" s="1507">
        <f t="shared" si="2639"/>
        <v>10</v>
      </c>
      <c r="AD7609" s="1508">
        <f t="shared" si="2640"/>
        <v>0</v>
      </c>
      <c r="AE7609" s="14">
        <f t="shared" si="2641"/>
        <v>18.466666666666665</v>
      </c>
      <c r="AF7609" s="14">
        <f t="shared" si="2642"/>
        <v>0</v>
      </c>
      <c r="AG7609" s="14" t="e">
        <f t="shared" si="2643"/>
        <v>#DIV/0!</v>
      </c>
      <c r="AH7609" s="14" t="e">
        <f t="shared" si="2644"/>
        <v>#DIV/0!</v>
      </c>
      <c r="AI7609" s="14">
        <f t="shared" si="2645"/>
        <v>10</v>
      </c>
      <c r="AJ7609" s="374"/>
    </row>
    <row r="7610" spans="1:36" ht="15.75">
      <c r="A7610" s="421"/>
      <c r="B7610" s="365" t="s">
        <v>4189</v>
      </c>
      <c r="C7610" s="365" t="s">
        <v>66</v>
      </c>
      <c r="D7610" s="368">
        <v>0</v>
      </c>
      <c r="E7610" s="365">
        <v>10</v>
      </c>
      <c r="F7610" s="368">
        <f t="shared" si="2646"/>
        <v>0</v>
      </c>
      <c r="G7610" s="365">
        <v>0</v>
      </c>
      <c r="H7610" s="368">
        <v>0</v>
      </c>
      <c r="I7610" s="370">
        <v>44767</v>
      </c>
      <c r="J7610" s="370">
        <v>45594</v>
      </c>
      <c r="K7610" s="374"/>
      <c r="L7610" s="370" t="s">
        <v>4185</v>
      </c>
      <c r="M7610" s="370">
        <v>44756</v>
      </c>
      <c r="N7610" s="365">
        <v>0</v>
      </c>
      <c r="O7610" s="365">
        <v>0</v>
      </c>
      <c r="P7610" s="365">
        <v>0</v>
      </c>
      <c r="Q7610" s="365"/>
      <c r="R7610" s="365"/>
      <c r="S7610" s="365"/>
      <c r="T7610" s="365"/>
      <c r="U7610" s="365"/>
      <c r="V7610" s="365"/>
      <c r="W7610" s="365"/>
      <c r="X7610" s="365"/>
      <c r="Y7610" s="379"/>
      <c r="Z7610" s="374"/>
      <c r="AA7610" s="374"/>
      <c r="AB7610" s="374"/>
      <c r="AC7610" s="1507">
        <f t="shared" ref="AC7610:AC7665" si="2648">E7610+G7610-N7610-O7610-AA7610-P7610-Q7610-R7610-S7610-T7610-U7610-V7610-W7610-X7610-Y7610</f>
        <v>10</v>
      </c>
      <c r="AD7610" s="1508">
        <f t="shared" ref="AD7610:AD7665" si="2649">D7610*AC7610</f>
        <v>0</v>
      </c>
      <c r="AE7610" s="14">
        <f t="shared" ref="AE7610:AE7665" si="2650">(J7610-"01.04.2023")/30</f>
        <v>19.233333333333334</v>
      </c>
      <c r="AF7610" s="14">
        <f t="shared" ref="AF7610:AF7665" si="2651">(N7610+O7610+P7610+Q7610+R7610+S7610+T7610+U7610+V7610+W7610+X7610+Y7610)/3</f>
        <v>0</v>
      </c>
      <c r="AG7610" s="14" t="e">
        <f t="shared" ref="AG7610:AG7665" si="2652">AC7610/AF7610</f>
        <v>#DIV/0!</v>
      </c>
      <c r="AH7610" s="14" t="e">
        <f t="shared" ref="AH7610:AH7665" si="2653">AG7610-AE7610</f>
        <v>#DIV/0!</v>
      </c>
      <c r="AI7610" s="14">
        <f t="shared" ref="AI7610:AI7665" si="2654">AC7610-(AE7610*AF7610)</f>
        <v>10</v>
      </c>
      <c r="AJ7610" s="374"/>
    </row>
    <row r="7611" spans="1:36" ht="15.75">
      <c r="A7611" s="421"/>
      <c r="B7611" s="365" t="s">
        <v>4190</v>
      </c>
      <c r="C7611" s="365" t="s">
        <v>66</v>
      </c>
      <c r="D7611" s="368">
        <v>0</v>
      </c>
      <c r="E7611" s="365">
        <v>20</v>
      </c>
      <c r="F7611" s="368">
        <f t="shared" si="2646"/>
        <v>0</v>
      </c>
      <c r="G7611" s="365">
        <v>0</v>
      </c>
      <c r="H7611" s="368">
        <v>0</v>
      </c>
      <c r="I7611" s="370">
        <v>44767</v>
      </c>
      <c r="J7611" s="370">
        <v>45515</v>
      </c>
      <c r="K7611" s="374"/>
      <c r="L7611" s="370" t="s">
        <v>4185</v>
      </c>
      <c r="M7611" s="370">
        <v>44756</v>
      </c>
      <c r="N7611" s="365">
        <v>0</v>
      </c>
      <c r="O7611" s="365">
        <v>0</v>
      </c>
      <c r="P7611" s="365">
        <v>0</v>
      </c>
      <c r="Q7611" s="365"/>
      <c r="R7611" s="365"/>
      <c r="S7611" s="365"/>
      <c r="T7611" s="365"/>
      <c r="U7611" s="365"/>
      <c r="V7611" s="365"/>
      <c r="W7611" s="365"/>
      <c r="X7611" s="365"/>
      <c r="Y7611" s="379"/>
      <c r="Z7611" s="374"/>
      <c r="AA7611" s="374"/>
      <c r="AB7611" s="374"/>
      <c r="AC7611" s="1507">
        <f t="shared" si="2648"/>
        <v>20</v>
      </c>
      <c r="AD7611" s="1508">
        <f t="shared" si="2649"/>
        <v>0</v>
      </c>
      <c r="AE7611" s="14">
        <f t="shared" si="2650"/>
        <v>16.600000000000001</v>
      </c>
      <c r="AF7611" s="14">
        <f t="shared" si="2651"/>
        <v>0</v>
      </c>
      <c r="AG7611" s="14" t="e">
        <f t="shared" si="2652"/>
        <v>#DIV/0!</v>
      </c>
      <c r="AH7611" s="14" t="e">
        <f t="shared" si="2653"/>
        <v>#DIV/0!</v>
      </c>
      <c r="AI7611" s="14">
        <f t="shared" si="2654"/>
        <v>20</v>
      </c>
      <c r="AJ7611" s="374"/>
    </row>
    <row r="7612" spans="1:36" ht="21.75" customHeight="1">
      <c r="A7612" s="421"/>
      <c r="B7612" s="365" t="s">
        <v>4190</v>
      </c>
      <c r="C7612" s="365" t="s">
        <v>66</v>
      </c>
      <c r="D7612" s="368">
        <v>0</v>
      </c>
      <c r="E7612" s="365">
        <v>20</v>
      </c>
      <c r="F7612" s="368">
        <f t="shared" si="2646"/>
        <v>0</v>
      </c>
      <c r="G7612" s="365">
        <v>0</v>
      </c>
      <c r="H7612" s="368">
        <v>0</v>
      </c>
      <c r="I7612" s="370">
        <v>44767</v>
      </c>
      <c r="J7612" s="370">
        <v>45515</v>
      </c>
      <c r="K7612" s="374"/>
      <c r="L7612" s="370" t="s">
        <v>4185</v>
      </c>
      <c r="M7612" s="370">
        <v>44756</v>
      </c>
      <c r="N7612" s="365">
        <v>0</v>
      </c>
      <c r="O7612" s="365">
        <v>0</v>
      </c>
      <c r="P7612" s="365">
        <v>0</v>
      </c>
      <c r="Q7612" s="365"/>
      <c r="R7612" s="365"/>
      <c r="S7612" s="365"/>
      <c r="T7612" s="365"/>
      <c r="U7612" s="365"/>
      <c r="V7612" s="365"/>
      <c r="W7612" s="365"/>
      <c r="X7612" s="365"/>
      <c r="Y7612" s="379"/>
      <c r="Z7612" s="374"/>
      <c r="AA7612" s="374"/>
      <c r="AB7612" s="374"/>
      <c r="AC7612" s="1507">
        <f t="shared" si="2648"/>
        <v>20</v>
      </c>
      <c r="AD7612" s="1508">
        <f t="shared" si="2649"/>
        <v>0</v>
      </c>
      <c r="AE7612" s="14">
        <f t="shared" si="2650"/>
        <v>16.600000000000001</v>
      </c>
      <c r="AF7612" s="14">
        <f t="shared" si="2651"/>
        <v>0</v>
      </c>
      <c r="AG7612" s="14" t="e">
        <f t="shared" si="2652"/>
        <v>#DIV/0!</v>
      </c>
      <c r="AH7612" s="14" t="e">
        <f t="shared" si="2653"/>
        <v>#DIV/0!</v>
      </c>
      <c r="AI7612" s="14">
        <f t="shared" si="2654"/>
        <v>20</v>
      </c>
      <c r="AJ7612" s="374"/>
    </row>
    <row r="7613" spans="1:36" ht="15.75">
      <c r="A7613" s="421"/>
      <c r="B7613" s="365" t="s">
        <v>4190</v>
      </c>
      <c r="C7613" s="365" t="s">
        <v>66</v>
      </c>
      <c r="D7613" s="368">
        <v>0</v>
      </c>
      <c r="E7613" s="365">
        <v>20</v>
      </c>
      <c r="F7613" s="368">
        <f t="shared" si="2646"/>
        <v>0</v>
      </c>
      <c r="G7613" s="365">
        <v>0</v>
      </c>
      <c r="H7613" s="368">
        <v>0</v>
      </c>
      <c r="I7613" s="370">
        <v>44767</v>
      </c>
      <c r="J7613" s="370">
        <v>45515</v>
      </c>
      <c r="K7613" s="374"/>
      <c r="L7613" s="370" t="s">
        <v>4185</v>
      </c>
      <c r="M7613" s="370">
        <v>44756</v>
      </c>
      <c r="N7613" s="365">
        <v>0</v>
      </c>
      <c r="O7613" s="365">
        <v>0</v>
      </c>
      <c r="P7613" s="365">
        <v>0</v>
      </c>
      <c r="Q7613" s="365"/>
      <c r="R7613" s="365"/>
      <c r="S7613" s="365"/>
      <c r="T7613" s="365"/>
      <c r="U7613" s="365"/>
      <c r="V7613" s="365"/>
      <c r="W7613" s="365"/>
      <c r="X7613" s="365"/>
      <c r="Y7613" s="379"/>
      <c r="Z7613" s="374"/>
      <c r="AA7613" s="374"/>
      <c r="AB7613" s="374"/>
      <c r="AC7613" s="1507">
        <f t="shared" si="2648"/>
        <v>20</v>
      </c>
      <c r="AD7613" s="1508">
        <f t="shared" si="2649"/>
        <v>0</v>
      </c>
      <c r="AE7613" s="14">
        <f t="shared" si="2650"/>
        <v>16.600000000000001</v>
      </c>
      <c r="AF7613" s="14">
        <f t="shared" si="2651"/>
        <v>0</v>
      </c>
      <c r="AG7613" s="14" t="e">
        <f t="shared" si="2652"/>
        <v>#DIV/0!</v>
      </c>
      <c r="AH7613" s="14" t="e">
        <f t="shared" si="2653"/>
        <v>#DIV/0!</v>
      </c>
      <c r="AI7613" s="14">
        <f t="shared" si="2654"/>
        <v>20</v>
      </c>
      <c r="AJ7613" s="374"/>
    </row>
    <row r="7614" spans="1:36" ht="15.75">
      <c r="A7614" s="421"/>
      <c r="B7614" s="365" t="s">
        <v>4191</v>
      </c>
      <c r="C7614" s="365" t="s">
        <v>66</v>
      </c>
      <c r="D7614" s="368">
        <v>0</v>
      </c>
      <c r="E7614" s="365">
        <v>20</v>
      </c>
      <c r="F7614" s="368">
        <f t="shared" si="2646"/>
        <v>0</v>
      </c>
      <c r="G7614" s="365">
        <v>0</v>
      </c>
      <c r="H7614" s="368">
        <v>0</v>
      </c>
      <c r="I7614" s="370">
        <v>44767</v>
      </c>
      <c r="J7614" s="370">
        <v>45572</v>
      </c>
      <c r="K7614" s="374"/>
      <c r="L7614" s="370" t="s">
        <v>4185</v>
      </c>
      <c r="M7614" s="370">
        <v>44756</v>
      </c>
      <c r="N7614" s="365">
        <v>0</v>
      </c>
      <c r="O7614" s="365">
        <v>0</v>
      </c>
      <c r="P7614" s="365">
        <v>0</v>
      </c>
      <c r="Q7614" s="365"/>
      <c r="R7614" s="365"/>
      <c r="S7614" s="365"/>
      <c r="T7614" s="365"/>
      <c r="U7614" s="365"/>
      <c r="V7614" s="365"/>
      <c r="W7614" s="365"/>
      <c r="X7614" s="365"/>
      <c r="Y7614" s="379"/>
      <c r="Z7614" s="374"/>
      <c r="AA7614" s="374"/>
      <c r="AB7614" s="374"/>
      <c r="AC7614" s="1507">
        <f t="shared" si="2648"/>
        <v>20</v>
      </c>
      <c r="AD7614" s="1508">
        <f t="shared" si="2649"/>
        <v>0</v>
      </c>
      <c r="AE7614" s="14">
        <f t="shared" si="2650"/>
        <v>18.5</v>
      </c>
      <c r="AF7614" s="14">
        <f t="shared" si="2651"/>
        <v>0</v>
      </c>
      <c r="AG7614" s="14" t="e">
        <f t="shared" si="2652"/>
        <v>#DIV/0!</v>
      </c>
      <c r="AH7614" s="14" t="e">
        <f t="shared" si="2653"/>
        <v>#DIV/0!</v>
      </c>
      <c r="AI7614" s="14">
        <f t="shared" si="2654"/>
        <v>20</v>
      </c>
      <c r="AJ7614" s="374"/>
    </row>
    <row r="7615" spans="1:36" ht="15.75">
      <c r="A7615" s="421"/>
      <c r="B7615" s="365" t="s">
        <v>4191</v>
      </c>
      <c r="C7615" s="365" t="s">
        <v>66</v>
      </c>
      <c r="D7615" s="368">
        <v>0</v>
      </c>
      <c r="E7615" s="365">
        <v>20</v>
      </c>
      <c r="F7615" s="368">
        <f t="shared" si="2646"/>
        <v>0</v>
      </c>
      <c r="G7615" s="365">
        <v>0</v>
      </c>
      <c r="H7615" s="368">
        <v>0</v>
      </c>
      <c r="I7615" s="370">
        <v>44767</v>
      </c>
      <c r="J7615" s="370">
        <v>45529</v>
      </c>
      <c r="K7615" s="374"/>
      <c r="L7615" s="370" t="s">
        <v>4185</v>
      </c>
      <c r="M7615" s="370">
        <v>44756</v>
      </c>
      <c r="N7615" s="365">
        <v>0</v>
      </c>
      <c r="O7615" s="365">
        <v>0</v>
      </c>
      <c r="P7615" s="365">
        <v>0</v>
      </c>
      <c r="Q7615" s="365"/>
      <c r="R7615" s="365"/>
      <c r="S7615" s="365"/>
      <c r="T7615" s="365"/>
      <c r="U7615" s="365"/>
      <c r="V7615" s="365"/>
      <c r="W7615" s="365"/>
      <c r="X7615" s="365"/>
      <c r="Y7615" s="379"/>
      <c r="Z7615" s="374"/>
      <c r="AA7615" s="374"/>
      <c r="AB7615" s="374"/>
      <c r="AC7615" s="1507">
        <f t="shared" si="2648"/>
        <v>20</v>
      </c>
      <c r="AD7615" s="1508">
        <f t="shared" si="2649"/>
        <v>0</v>
      </c>
      <c r="AE7615" s="14">
        <f t="shared" si="2650"/>
        <v>17.066666666666666</v>
      </c>
      <c r="AF7615" s="14">
        <f t="shared" si="2651"/>
        <v>0</v>
      </c>
      <c r="AG7615" s="14" t="e">
        <f t="shared" si="2652"/>
        <v>#DIV/0!</v>
      </c>
      <c r="AH7615" s="14" t="e">
        <f t="shared" si="2653"/>
        <v>#DIV/0!</v>
      </c>
      <c r="AI7615" s="14">
        <f t="shared" si="2654"/>
        <v>20</v>
      </c>
      <c r="AJ7615" s="374"/>
    </row>
    <row r="7616" spans="1:36" ht="15.75">
      <c r="A7616" s="421"/>
      <c r="B7616" s="365" t="s">
        <v>4192</v>
      </c>
      <c r="C7616" s="365" t="s">
        <v>66</v>
      </c>
      <c r="D7616" s="368">
        <v>0</v>
      </c>
      <c r="E7616" s="365">
        <v>10</v>
      </c>
      <c r="F7616" s="368">
        <f t="shared" si="2646"/>
        <v>0</v>
      </c>
      <c r="G7616" s="365">
        <v>0</v>
      </c>
      <c r="H7616" s="368">
        <v>0</v>
      </c>
      <c r="I7616" s="370">
        <v>44767</v>
      </c>
      <c r="J7616" s="370">
        <v>45488</v>
      </c>
      <c r="K7616" s="374"/>
      <c r="L7616" s="370" t="s">
        <v>4185</v>
      </c>
      <c r="M7616" s="370">
        <v>44756</v>
      </c>
      <c r="N7616" s="365">
        <v>0</v>
      </c>
      <c r="O7616" s="365">
        <v>0</v>
      </c>
      <c r="P7616" s="365">
        <v>0</v>
      </c>
      <c r="Q7616" s="365"/>
      <c r="R7616" s="365"/>
      <c r="S7616" s="365"/>
      <c r="T7616" s="365"/>
      <c r="U7616" s="365"/>
      <c r="V7616" s="365"/>
      <c r="W7616" s="365"/>
      <c r="X7616" s="365"/>
      <c r="Y7616" s="379"/>
      <c r="Z7616" s="374"/>
      <c r="AA7616" s="374"/>
      <c r="AB7616" s="374"/>
      <c r="AC7616" s="1507">
        <f t="shared" si="2648"/>
        <v>10</v>
      </c>
      <c r="AD7616" s="1508">
        <f t="shared" si="2649"/>
        <v>0</v>
      </c>
      <c r="AE7616" s="14">
        <f t="shared" si="2650"/>
        <v>15.7</v>
      </c>
      <c r="AF7616" s="14">
        <f t="shared" si="2651"/>
        <v>0</v>
      </c>
      <c r="AG7616" s="14" t="e">
        <f t="shared" si="2652"/>
        <v>#DIV/0!</v>
      </c>
      <c r="AH7616" s="14" t="e">
        <f t="shared" si="2653"/>
        <v>#DIV/0!</v>
      </c>
      <c r="AI7616" s="14">
        <f t="shared" si="2654"/>
        <v>10</v>
      </c>
      <c r="AJ7616" s="374"/>
    </row>
    <row r="7617" spans="1:36" ht="19.5" customHeight="1">
      <c r="A7617" s="421"/>
      <c r="B7617" s="365" t="s">
        <v>7306</v>
      </c>
      <c r="C7617" s="365" t="s">
        <v>66</v>
      </c>
      <c r="D7617" s="368">
        <v>0</v>
      </c>
      <c r="E7617" s="365">
        <v>20</v>
      </c>
      <c r="F7617" s="368">
        <f t="shared" si="2646"/>
        <v>0</v>
      </c>
      <c r="G7617" s="365">
        <v>0</v>
      </c>
      <c r="H7617" s="368">
        <v>0</v>
      </c>
      <c r="I7617" s="370">
        <v>44767</v>
      </c>
      <c r="J7617" s="370">
        <v>45564</v>
      </c>
      <c r="K7617" s="374"/>
      <c r="L7617" s="370" t="s">
        <v>4185</v>
      </c>
      <c r="M7617" s="370">
        <v>44756</v>
      </c>
      <c r="N7617" s="365">
        <v>0</v>
      </c>
      <c r="O7617" s="365">
        <v>0</v>
      </c>
      <c r="P7617" s="365">
        <v>0</v>
      </c>
      <c r="Q7617" s="365"/>
      <c r="R7617" s="365"/>
      <c r="S7617" s="365"/>
      <c r="T7617" s="365"/>
      <c r="U7617" s="365"/>
      <c r="V7617" s="365"/>
      <c r="W7617" s="365"/>
      <c r="X7617" s="365"/>
      <c r="Y7617" s="379"/>
      <c r="Z7617" s="374"/>
      <c r="AA7617" s="374"/>
      <c r="AB7617" s="374"/>
      <c r="AC7617" s="1507">
        <f t="shared" si="2648"/>
        <v>20</v>
      </c>
      <c r="AD7617" s="1508">
        <f t="shared" si="2649"/>
        <v>0</v>
      </c>
      <c r="AE7617" s="14">
        <f t="shared" si="2650"/>
        <v>18.233333333333334</v>
      </c>
      <c r="AF7617" s="14">
        <f t="shared" si="2651"/>
        <v>0</v>
      </c>
      <c r="AG7617" s="14" t="e">
        <f t="shared" si="2652"/>
        <v>#DIV/0!</v>
      </c>
      <c r="AH7617" s="14" t="e">
        <f t="shared" si="2653"/>
        <v>#DIV/0!</v>
      </c>
      <c r="AI7617" s="14">
        <f t="shared" si="2654"/>
        <v>20</v>
      </c>
      <c r="AJ7617" s="374"/>
    </row>
    <row r="7618" spans="1:36" ht="15.75">
      <c r="A7618" s="421"/>
      <c r="B7618" s="365" t="s">
        <v>7307</v>
      </c>
      <c r="C7618" s="365" t="s">
        <v>66</v>
      </c>
      <c r="D7618" s="368">
        <v>0</v>
      </c>
      <c r="E7618" s="365">
        <v>20</v>
      </c>
      <c r="F7618" s="368">
        <f t="shared" si="2646"/>
        <v>0</v>
      </c>
      <c r="G7618" s="365">
        <v>0</v>
      </c>
      <c r="H7618" s="368">
        <v>0</v>
      </c>
      <c r="I7618" s="370">
        <v>44767</v>
      </c>
      <c r="J7618" s="370">
        <v>45634</v>
      </c>
      <c r="K7618" s="374"/>
      <c r="L7618" s="370" t="s">
        <v>4185</v>
      </c>
      <c r="M7618" s="370">
        <v>44756</v>
      </c>
      <c r="N7618" s="365">
        <v>0</v>
      </c>
      <c r="O7618" s="365">
        <v>0</v>
      </c>
      <c r="P7618" s="365">
        <v>0</v>
      </c>
      <c r="Q7618" s="365"/>
      <c r="R7618" s="365"/>
      <c r="S7618" s="365"/>
      <c r="T7618" s="365"/>
      <c r="U7618" s="365"/>
      <c r="V7618" s="365"/>
      <c r="W7618" s="365"/>
      <c r="X7618" s="365"/>
      <c r="Y7618" s="379"/>
      <c r="Z7618" s="374"/>
      <c r="AA7618" s="374"/>
      <c r="AB7618" s="374"/>
      <c r="AC7618" s="1507">
        <f t="shared" si="2648"/>
        <v>20</v>
      </c>
      <c r="AD7618" s="1508">
        <f t="shared" si="2649"/>
        <v>0</v>
      </c>
      <c r="AE7618" s="14">
        <f t="shared" si="2650"/>
        <v>20.566666666666666</v>
      </c>
      <c r="AF7618" s="14">
        <f t="shared" si="2651"/>
        <v>0</v>
      </c>
      <c r="AG7618" s="14" t="e">
        <f t="shared" si="2652"/>
        <v>#DIV/0!</v>
      </c>
      <c r="AH7618" s="14" t="e">
        <f t="shared" si="2653"/>
        <v>#DIV/0!</v>
      </c>
      <c r="AI7618" s="14">
        <f t="shared" si="2654"/>
        <v>20</v>
      </c>
      <c r="AJ7618" s="374"/>
    </row>
    <row r="7619" spans="1:36" ht="15.75">
      <c r="A7619" s="421"/>
      <c r="B7619" s="365" t="s">
        <v>4193</v>
      </c>
      <c r="C7619" s="365" t="s">
        <v>66</v>
      </c>
      <c r="D7619" s="368">
        <v>0</v>
      </c>
      <c r="E7619" s="365">
        <v>20</v>
      </c>
      <c r="F7619" s="368">
        <f t="shared" si="2646"/>
        <v>0</v>
      </c>
      <c r="G7619" s="365">
        <v>0</v>
      </c>
      <c r="H7619" s="368">
        <v>0</v>
      </c>
      <c r="I7619" s="370">
        <v>44767</v>
      </c>
      <c r="J7619" s="370">
        <v>45578</v>
      </c>
      <c r="K7619" s="374"/>
      <c r="L7619" s="370" t="s">
        <v>4185</v>
      </c>
      <c r="M7619" s="370">
        <v>44756</v>
      </c>
      <c r="N7619" s="365">
        <v>0</v>
      </c>
      <c r="O7619" s="365">
        <v>0</v>
      </c>
      <c r="P7619" s="365">
        <v>0</v>
      </c>
      <c r="Q7619" s="365"/>
      <c r="R7619" s="365"/>
      <c r="S7619" s="365"/>
      <c r="T7619" s="365"/>
      <c r="U7619" s="365"/>
      <c r="V7619" s="365"/>
      <c r="W7619" s="365"/>
      <c r="X7619" s="365"/>
      <c r="Y7619" s="379"/>
      <c r="Z7619" s="374"/>
      <c r="AA7619" s="374"/>
      <c r="AB7619" s="374"/>
      <c r="AC7619" s="1507">
        <f t="shared" si="2648"/>
        <v>20</v>
      </c>
      <c r="AD7619" s="1508">
        <f t="shared" si="2649"/>
        <v>0</v>
      </c>
      <c r="AE7619" s="14">
        <f t="shared" si="2650"/>
        <v>18.7</v>
      </c>
      <c r="AF7619" s="14">
        <f t="shared" si="2651"/>
        <v>0</v>
      </c>
      <c r="AG7619" s="14" t="e">
        <f t="shared" si="2652"/>
        <v>#DIV/0!</v>
      </c>
      <c r="AH7619" s="14" t="e">
        <f t="shared" si="2653"/>
        <v>#DIV/0!</v>
      </c>
      <c r="AI7619" s="14">
        <f t="shared" si="2654"/>
        <v>20</v>
      </c>
      <c r="AJ7619" s="374"/>
    </row>
    <row r="7620" spans="1:36" ht="15.75">
      <c r="A7620" s="421"/>
      <c r="B7620" s="365" t="s">
        <v>4194</v>
      </c>
      <c r="C7620" s="365" t="s">
        <v>66</v>
      </c>
      <c r="D7620" s="368">
        <v>0</v>
      </c>
      <c r="E7620" s="365">
        <v>40</v>
      </c>
      <c r="F7620" s="368">
        <f t="shared" si="2646"/>
        <v>0</v>
      </c>
      <c r="G7620" s="365">
        <v>0</v>
      </c>
      <c r="H7620" s="368">
        <v>0</v>
      </c>
      <c r="I7620" s="370">
        <v>44767</v>
      </c>
      <c r="J7620" s="370">
        <v>45564</v>
      </c>
      <c r="K7620" s="374"/>
      <c r="L7620" s="370" t="s">
        <v>4185</v>
      </c>
      <c r="M7620" s="370">
        <v>44756</v>
      </c>
      <c r="N7620" s="365">
        <v>0</v>
      </c>
      <c r="O7620" s="365">
        <v>0</v>
      </c>
      <c r="P7620" s="365">
        <v>0</v>
      </c>
      <c r="Q7620" s="365"/>
      <c r="R7620" s="365"/>
      <c r="S7620" s="365"/>
      <c r="T7620" s="365"/>
      <c r="U7620" s="365"/>
      <c r="V7620" s="365"/>
      <c r="W7620" s="365"/>
      <c r="X7620" s="365"/>
      <c r="Y7620" s="379"/>
      <c r="Z7620" s="374"/>
      <c r="AA7620" s="374"/>
      <c r="AB7620" s="374"/>
      <c r="AC7620" s="1507">
        <f t="shared" si="2648"/>
        <v>40</v>
      </c>
      <c r="AD7620" s="1508">
        <f t="shared" si="2649"/>
        <v>0</v>
      </c>
      <c r="AE7620" s="14">
        <f t="shared" si="2650"/>
        <v>18.233333333333334</v>
      </c>
      <c r="AF7620" s="14">
        <f t="shared" si="2651"/>
        <v>0</v>
      </c>
      <c r="AG7620" s="14" t="e">
        <f t="shared" si="2652"/>
        <v>#DIV/0!</v>
      </c>
      <c r="AH7620" s="14" t="e">
        <f t="shared" si="2653"/>
        <v>#DIV/0!</v>
      </c>
      <c r="AI7620" s="14">
        <f t="shared" si="2654"/>
        <v>40</v>
      </c>
      <c r="AJ7620" s="374"/>
    </row>
    <row r="7621" spans="1:36" ht="15.75">
      <c r="A7621" s="421"/>
      <c r="B7621" s="365" t="s">
        <v>4195</v>
      </c>
      <c r="C7621" s="365" t="s">
        <v>66</v>
      </c>
      <c r="D7621" s="368">
        <v>0</v>
      </c>
      <c r="E7621" s="365">
        <v>30</v>
      </c>
      <c r="F7621" s="368">
        <f t="shared" si="2646"/>
        <v>0</v>
      </c>
      <c r="G7621" s="365">
        <v>0</v>
      </c>
      <c r="H7621" s="368">
        <v>0</v>
      </c>
      <c r="I7621" s="370">
        <v>44767</v>
      </c>
      <c r="J7621" s="370">
        <v>45550</v>
      </c>
      <c r="K7621" s="374"/>
      <c r="L7621" s="370" t="s">
        <v>4185</v>
      </c>
      <c r="M7621" s="370">
        <v>44756</v>
      </c>
      <c r="N7621" s="365">
        <v>0</v>
      </c>
      <c r="O7621" s="365">
        <v>0</v>
      </c>
      <c r="P7621" s="365">
        <v>0</v>
      </c>
      <c r="Q7621" s="365"/>
      <c r="R7621" s="365"/>
      <c r="S7621" s="365"/>
      <c r="T7621" s="365"/>
      <c r="U7621" s="365"/>
      <c r="V7621" s="365"/>
      <c r="W7621" s="365"/>
      <c r="X7621" s="365"/>
      <c r="Y7621" s="379"/>
      <c r="Z7621" s="374"/>
      <c r="AA7621" s="374"/>
      <c r="AB7621" s="374"/>
      <c r="AC7621" s="1507">
        <f t="shared" si="2648"/>
        <v>30</v>
      </c>
      <c r="AD7621" s="1508">
        <f t="shared" si="2649"/>
        <v>0</v>
      </c>
      <c r="AE7621" s="14">
        <f t="shared" si="2650"/>
        <v>17.766666666666666</v>
      </c>
      <c r="AF7621" s="14">
        <f t="shared" si="2651"/>
        <v>0</v>
      </c>
      <c r="AG7621" s="14" t="e">
        <f t="shared" si="2652"/>
        <v>#DIV/0!</v>
      </c>
      <c r="AH7621" s="14" t="e">
        <f t="shared" si="2653"/>
        <v>#DIV/0!</v>
      </c>
      <c r="AI7621" s="14">
        <f t="shared" si="2654"/>
        <v>30</v>
      </c>
      <c r="AJ7621" s="374"/>
    </row>
    <row r="7622" spans="1:36" ht="15.75">
      <c r="A7622" s="421"/>
      <c r="B7622" s="365" t="s">
        <v>4195</v>
      </c>
      <c r="C7622" s="365" t="s">
        <v>66</v>
      </c>
      <c r="D7622" s="368">
        <v>0</v>
      </c>
      <c r="E7622" s="365">
        <v>10</v>
      </c>
      <c r="F7622" s="368">
        <f t="shared" si="2646"/>
        <v>0</v>
      </c>
      <c r="G7622" s="365">
        <v>0</v>
      </c>
      <c r="H7622" s="368">
        <v>0</v>
      </c>
      <c r="I7622" s="370">
        <v>44767</v>
      </c>
      <c r="J7622" s="370">
        <v>45544</v>
      </c>
      <c r="K7622" s="374"/>
      <c r="L7622" s="370" t="s">
        <v>4185</v>
      </c>
      <c r="M7622" s="370">
        <v>44756</v>
      </c>
      <c r="N7622" s="365">
        <v>0</v>
      </c>
      <c r="O7622" s="365">
        <v>0</v>
      </c>
      <c r="P7622" s="365">
        <v>0</v>
      </c>
      <c r="Q7622" s="365"/>
      <c r="R7622" s="365"/>
      <c r="S7622" s="365"/>
      <c r="T7622" s="365"/>
      <c r="U7622" s="365"/>
      <c r="V7622" s="365"/>
      <c r="W7622" s="365"/>
      <c r="X7622" s="365"/>
      <c r="Y7622" s="379"/>
      <c r="Z7622" s="374"/>
      <c r="AA7622" s="374"/>
      <c r="AB7622" s="374"/>
      <c r="AC7622" s="1507">
        <f t="shared" si="2648"/>
        <v>10</v>
      </c>
      <c r="AD7622" s="1508">
        <f t="shared" si="2649"/>
        <v>0</v>
      </c>
      <c r="AE7622" s="14">
        <f t="shared" si="2650"/>
        <v>17.566666666666666</v>
      </c>
      <c r="AF7622" s="14">
        <f t="shared" si="2651"/>
        <v>0</v>
      </c>
      <c r="AG7622" s="14" t="e">
        <f t="shared" si="2652"/>
        <v>#DIV/0!</v>
      </c>
      <c r="AH7622" s="14" t="e">
        <f t="shared" si="2653"/>
        <v>#DIV/0!</v>
      </c>
      <c r="AI7622" s="14">
        <f t="shared" si="2654"/>
        <v>10</v>
      </c>
      <c r="AJ7622" s="374"/>
    </row>
    <row r="7623" spans="1:36" ht="42.75" customHeight="1">
      <c r="A7623" s="421"/>
      <c r="B7623" s="365" t="s">
        <v>4195</v>
      </c>
      <c r="C7623" s="365" t="s">
        <v>66</v>
      </c>
      <c r="D7623" s="368">
        <v>0</v>
      </c>
      <c r="E7623" s="365">
        <v>20</v>
      </c>
      <c r="F7623" s="368">
        <f t="shared" ref="F7623:F7676" si="2655">D7623*E7623</f>
        <v>0</v>
      </c>
      <c r="G7623" s="365">
        <v>0</v>
      </c>
      <c r="H7623" s="368">
        <v>0</v>
      </c>
      <c r="I7623" s="370">
        <v>44767</v>
      </c>
      <c r="J7623" s="370">
        <v>45550</v>
      </c>
      <c r="K7623" s="374"/>
      <c r="L7623" s="370" t="s">
        <v>4185</v>
      </c>
      <c r="M7623" s="370">
        <v>44756</v>
      </c>
      <c r="N7623" s="365">
        <v>0</v>
      </c>
      <c r="O7623" s="365">
        <v>0</v>
      </c>
      <c r="P7623" s="365">
        <v>0</v>
      </c>
      <c r="Q7623" s="365"/>
      <c r="R7623" s="365"/>
      <c r="S7623" s="365"/>
      <c r="T7623" s="365"/>
      <c r="U7623" s="365"/>
      <c r="V7623" s="365"/>
      <c r="W7623" s="365"/>
      <c r="X7623" s="365"/>
      <c r="Y7623" s="379"/>
      <c r="Z7623" s="374"/>
      <c r="AA7623" s="374"/>
      <c r="AB7623" s="374"/>
      <c r="AC7623" s="1507">
        <f t="shared" si="2648"/>
        <v>20</v>
      </c>
      <c r="AD7623" s="1508">
        <f t="shared" si="2649"/>
        <v>0</v>
      </c>
      <c r="AE7623" s="14">
        <f t="shared" si="2650"/>
        <v>17.766666666666666</v>
      </c>
      <c r="AF7623" s="14">
        <f t="shared" si="2651"/>
        <v>0</v>
      </c>
      <c r="AG7623" s="14" t="e">
        <f t="shared" si="2652"/>
        <v>#DIV/0!</v>
      </c>
      <c r="AH7623" s="14" t="e">
        <f t="shared" si="2653"/>
        <v>#DIV/0!</v>
      </c>
      <c r="AI7623" s="14">
        <f t="shared" si="2654"/>
        <v>20</v>
      </c>
      <c r="AJ7623" s="374"/>
    </row>
    <row r="7624" spans="1:36" ht="15.75">
      <c r="A7624" s="421"/>
      <c r="B7624" s="365" t="s">
        <v>4195</v>
      </c>
      <c r="C7624" s="365" t="s">
        <v>66</v>
      </c>
      <c r="D7624" s="368">
        <v>0</v>
      </c>
      <c r="E7624" s="365">
        <v>30</v>
      </c>
      <c r="F7624" s="368">
        <f t="shared" si="2655"/>
        <v>0</v>
      </c>
      <c r="G7624" s="365">
        <v>0</v>
      </c>
      <c r="H7624" s="368">
        <v>0</v>
      </c>
      <c r="I7624" s="370">
        <v>44767</v>
      </c>
      <c r="J7624" s="370">
        <v>45192</v>
      </c>
      <c r="K7624" s="374"/>
      <c r="L7624" s="370" t="s">
        <v>4185</v>
      </c>
      <c r="M7624" s="370">
        <v>44756</v>
      </c>
      <c r="N7624" s="365">
        <v>0</v>
      </c>
      <c r="O7624" s="365">
        <v>0</v>
      </c>
      <c r="P7624" s="365">
        <v>0</v>
      </c>
      <c r="Q7624" s="365"/>
      <c r="R7624" s="365"/>
      <c r="S7624" s="365"/>
      <c r="T7624" s="365"/>
      <c r="U7624" s="365"/>
      <c r="V7624" s="365"/>
      <c r="W7624" s="365"/>
      <c r="X7624" s="365"/>
      <c r="Y7624" s="379"/>
      <c r="Z7624" s="374"/>
      <c r="AA7624" s="374"/>
      <c r="AB7624" s="374"/>
      <c r="AC7624" s="1507">
        <f t="shared" si="2648"/>
        <v>30</v>
      </c>
      <c r="AD7624" s="1508">
        <f t="shared" si="2649"/>
        <v>0</v>
      </c>
      <c r="AE7624" s="14">
        <f t="shared" si="2650"/>
        <v>5.833333333333333</v>
      </c>
      <c r="AF7624" s="14">
        <f t="shared" si="2651"/>
        <v>0</v>
      </c>
      <c r="AG7624" s="14" t="e">
        <f t="shared" si="2652"/>
        <v>#DIV/0!</v>
      </c>
      <c r="AH7624" s="14" t="e">
        <f t="shared" si="2653"/>
        <v>#DIV/0!</v>
      </c>
      <c r="AI7624" s="14">
        <f t="shared" si="2654"/>
        <v>30</v>
      </c>
      <c r="AJ7624" s="374"/>
    </row>
    <row r="7625" spans="1:36" ht="15.75">
      <c r="A7625" s="421"/>
      <c r="B7625" s="365" t="s">
        <v>4195</v>
      </c>
      <c r="C7625" s="365" t="s">
        <v>66</v>
      </c>
      <c r="D7625" s="368">
        <v>0</v>
      </c>
      <c r="E7625" s="365">
        <v>20</v>
      </c>
      <c r="F7625" s="368">
        <f t="shared" si="2655"/>
        <v>0</v>
      </c>
      <c r="G7625" s="365">
        <v>0</v>
      </c>
      <c r="H7625" s="368">
        <v>0</v>
      </c>
      <c r="I7625" s="370">
        <v>44767</v>
      </c>
      <c r="J7625" s="370">
        <v>45522</v>
      </c>
      <c r="K7625" s="374"/>
      <c r="L7625" s="370" t="s">
        <v>4185</v>
      </c>
      <c r="M7625" s="370">
        <v>44756</v>
      </c>
      <c r="N7625" s="365">
        <v>0</v>
      </c>
      <c r="O7625" s="365">
        <v>0</v>
      </c>
      <c r="P7625" s="365">
        <v>0</v>
      </c>
      <c r="Q7625" s="365"/>
      <c r="R7625" s="365"/>
      <c r="S7625" s="365"/>
      <c r="T7625" s="365"/>
      <c r="U7625" s="365"/>
      <c r="V7625" s="365"/>
      <c r="W7625" s="365"/>
      <c r="X7625" s="365"/>
      <c r="Y7625" s="379"/>
      <c r="Z7625" s="374"/>
      <c r="AA7625" s="374"/>
      <c r="AB7625" s="374"/>
      <c r="AC7625" s="1507">
        <f t="shared" si="2648"/>
        <v>20</v>
      </c>
      <c r="AD7625" s="1508">
        <f t="shared" si="2649"/>
        <v>0</v>
      </c>
      <c r="AE7625" s="14">
        <f t="shared" si="2650"/>
        <v>16.833333333333332</v>
      </c>
      <c r="AF7625" s="14">
        <f t="shared" si="2651"/>
        <v>0</v>
      </c>
      <c r="AG7625" s="14" t="e">
        <f t="shared" si="2652"/>
        <v>#DIV/0!</v>
      </c>
      <c r="AH7625" s="14" t="e">
        <f t="shared" si="2653"/>
        <v>#DIV/0!</v>
      </c>
      <c r="AI7625" s="14">
        <f t="shared" si="2654"/>
        <v>20</v>
      </c>
      <c r="AJ7625" s="374"/>
    </row>
    <row r="7626" spans="1:36" ht="15.75">
      <c r="A7626" s="421"/>
      <c r="B7626" s="365" t="s">
        <v>4195</v>
      </c>
      <c r="C7626" s="365" t="s">
        <v>66</v>
      </c>
      <c r="D7626" s="368">
        <v>0</v>
      </c>
      <c r="E7626" s="365">
        <v>10</v>
      </c>
      <c r="F7626" s="368">
        <f t="shared" si="2655"/>
        <v>0</v>
      </c>
      <c r="G7626" s="365">
        <v>0</v>
      </c>
      <c r="H7626" s="368">
        <v>0</v>
      </c>
      <c r="I7626" s="370">
        <v>44767</v>
      </c>
      <c r="J7626" s="370">
        <v>45494</v>
      </c>
      <c r="K7626" s="374"/>
      <c r="L7626" s="370" t="s">
        <v>4185</v>
      </c>
      <c r="M7626" s="370">
        <v>44756</v>
      </c>
      <c r="N7626" s="365">
        <v>0</v>
      </c>
      <c r="O7626" s="365">
        <v>0</v>
      </c>
      <c r="P7626" s="365">
        <v>0</v>
      </c>
      <c r="Q7626" s="365"/>
      <c r="R7626" s="365"/>
      <c r="S7626" s="365"/>
      <c r="T7626" s="365"/>
      <c r="U7626" s="365"/>
      <c r="V7626" s="365"/>
      <c r="W7626" s="365"/>
      <c r="X7626" s="365"/>
      <c r="Y7626" s="379"/>
      <c r="Z7626" s="374"/>
      <c r="AA7626" s="374"/>
      <c r="AB7626" s="374"/>
      <c r="AC7626" s="1507">
        <f t="shared" si="2648"/>
        <v>10</v>
      </c>
      <c r="AD7626" s="1508">
        <f t="shared" si="2649"/>
        <v>0</v>
      </c>
      <c r="AE7626" s="14">
        <f t="shared" si="2650"/>
        <v>15.9</v>
      </c>
      <c r="AF7626" s="14">
        <f t="shared" si="2651"/>
        <v>0</v>
      </c>
      <c r="AG7626" s="14" t="e">
        <f t="shared" si="2652"/>
        <v>#DIV/0!</v>
      </c>
      <c r="AH7626" s="14" t="e">
        <f t="shared" si="2653"/>
        <v>#DIV/0!</v>
      </c>
      <c r="AI7626" s="14">
        <f t="shared" si="2654"/>
        <v>10</v>
      </c>
      <c r="AJ7626" s="374"/>
    </row>
    <row r="7627" spans="1:36" ht="30">
      <c r="A7627" s="421"/>
      <c r="B7627" s="365" t="s">
        <v>4799</v>
      </c>
      <c r="C7627" s="365" t="s">
        <v>66</v>
      </c>
      <c r="D7627" s="368">
        <v>254</v>
      </c>
      <c r="E7627" s="365">
        <v>18</v>
      </c>
      <c r="F7627" s="368">
        <f t="shared" si="2655"/>
        <v>4572</v>
      </c>
      <c r="G7627" s="365">
        <v>0</v>
      </c>
      <c r="H7627" s="368">
        <f t="shared" ref="H7627:H7678" si="2656">G7627*D7627</f>
        <v>0</v>
      </c>
      <c r="I7627" s="370">
        <v>44774</v>
      </c>
      <c r="J7627" s="370">
        <v>46432</v>
      </c>
      <c r="K7627" s="374"/>
      <c r="L7627" s="370" t="s">
        <v>4800</v>
      </c>
      <c r="M7627" s="370">
        <v>44685</v>
      </c>
      <c r="N7627" s="365">
        <v>0</v>
      </c>
      <c r="O7627" s="365">
        <v>0</v>
      </c>
      <c r="P7627" s="365">
        <v>0</v>
      </c>
      <c r="Q7627" s="365"/>
      <c r="R7627" s="365"/>
      <c r="S7627" s="365"/>
      <c r="T7627" s="365"/>
      <c r="U7627" s="365"/>
      <c r="V7627" s="365"/>
      <c r="W7627" s="365"/>
      <c r="X7627" s="365"/>
      <c r="Y7627" s="379"/>
      <c r="Z7627" s="374"/>
      <c r="AA7627" s="374"/>
      <c r="AB7627" s="374"/>
      <c r="AC7627" s="1507">
        <f t="shared" si="2648"/>
        <v>18</v>
      </c>
      <c r="AD7627" s="1508">
        <f t="shared" si="2649"/>
        <v>4572</v>
      </c>
      <c r="AE7627" s="14">
        <f t="shared" si="2650"/>
        <v>47.166666666666664</v>
      </c>
      <c r="AF7627" s="14">
        <f t="shared" si="2651"/>
        <v>0</v>
      </c>
      <c r="AG7627" s="14" t="e">
        <f t="shared" si="2652"/>
        <v>#DIV/0!</v>
      </c>
      <c r="AH7627" s="14" t="e">
        <f t="shared" si="2653"/>
        <v>#DIV/0!</v>
      </c>
      <c r="AI7627" s="14">
        <f t="shared" si="2654"/>
        <v>18</v>
      </c>
      <c r="AJ7627" s="374"/>
    </row>
    <row r="7628" spans="1:36" ht="30">
      <c r="A7628" s="421"/>
      <c r="B7628" s="365" t="s">
        <v>4801</v>
      </c>
      <c r="C7628" s="365" t="s">
        <v>66</v>
      </c>
      <c r="D7628" s="368">
        <v>254</v>
      </c>
      <c r="E7628" s="365">
        <v>26</v>
      </c>
      <c r="F7628" s="368">
        <f t="shared" si="2655"/>
        <v>6604</v>
      </c>
      <c r="G7628" s="365">
        <v>0</v>
      </c>
      <c r="H7628" s="368">
        <f t="shared" si="2656"/>
        <v>0</v>
      </c>
      <c r="I7628" s="370">
        <v>44774</v>
      </c>
      <c r="J7628" s="370">
        <v>46435</v>
      </c>
      <c r="K7628" s="374"/>
      <c r="L7628" s="370" t="s">
        <v>4800</v>
      </c>
      <c r="M7628" s="370">
        <v>44685</v>
      </c>
      <c r="N7628" s="365">
        <v>0</v>
      </c>
      <c r="O7628" s="365">
        <v>0</v>
      </c>
      <c r="P7628" s="365">
        <v>0</v>
      </c>
      <c r="Q7628" s="365"/>
      <c r="R7628" s="365"/>
      <c r="S7628" s="365"/>
      <c r="T7628" s="365"/>
      <c r="U7628" s="365"/>
      <c r="V7628" s="365"/>
      <c r="W7628" s="365"/>
      <c r="X7628" s="365"/>
      <c r="Y7628" s="379"/>
      <c r="Z7628" s="374"/>
      <c r="AA7628" s="374"/>
      <c r="AB7628" s="374"/>
      <c r="AC7628" s="1507">
        <f t="shared" si="2648"/>
        <v>26</v>
      </c>
      <c r="AD7628" s="1508">
        <f t="shared" si="2649"/>
        <v>6604</v>
      </c>
      <c r="AE7628" s="14">
        <f t="shared" si="2650"/>
        <v>47.266666666666666</v>
      </c>
      <c r="AF7628" s="14">
        <f t="shared" si="2651"/>
        <v>0</v>
      </c>
      <c r="AG7628" s="14" t="e">
        <f t="shared" si="2652"/>
        <v>#DIV/0!</v>
      </c>
      <c r="AH7628" s="14" t="e">
        <f t="shared" si="2653"/>
        <v>#DIV/0!</v>
      </c>
      <c r="AI7628" s="14">
        <f t="shared" si="2654"/>
        <v>26</v>
      </c>
      <c r="AJ7628" s="374"/>
    </row>
    <row r="7629" spans="1:36" ht="42.75" customHeight="1">
      <c r="A7629" s="421"/>
      <c r="B7629" s="365" t="s">
        <v>7308</v>
      </c>
      <c r="C7629" s="365" t="s">
        <v>66</v>
      </c>
      <c r="D7629" s="368">
        <v>3947</v>
      </c>
      <c r="E7629" s="365">
        <v>17</v>
      </c>
      <c r="F7629" s="368">
        <f t="shared" si="2655"/>
        <v>67099</v>
      </c>
      <c r="G7629" s="365">
        <v>0</v>
      </c>
      <c r="H7629" s="368">
        <f t="shared" si="2656"/>
        <v>0</v>
      </c>
      <c r="I7629" s="370">
        <v>44774</v>
      </c>
      <c r="J7629" s="370">
        <v>45564</v>
      </c>
      <c r="K7629" s="374"/>
      <c r="L7629" s="370" t="s">
        <v>4802</v>
      </c>
      <c r="M7629" s="370">
        <v>44644</v>
      </c>
      <c r="N7629" s="365">
        <v>1</v>
      </c>
      <c r="O7629" s="365">
        <v>1</v>
      </c>
      <c r="P7629" s="365">
        <v>2</v>
      </c>
      <c r="Q7629" s="365"/>
      <c r="R7629" s="365"/>
      <c r="S7629" s="365"/>
      <c r="T7629" s="365"/>
      <c r="U7629" s="365"/>
      <c r="V7629" s="365"/>
      <c r="W7629" s="365"/>
      <c r="X7629" s="365"/>
      <c r="Y7629" s="379"/>
      <c r="Z7629" s="374"/>
      <c r="AA7629" s="374"/>
      <c r="AB7629" s="374"/>
      <c r="AC7629" s="1507">
        <f t="shared" si="2648"/>
        <v>13</v>
      </c>
      <c r="AD7629" s="1508">
        <f t="shared" si="2649"/>
        <v>51311</v>
      </c>
      <c r="AE7629" s="14">
        <f t="shared" si="2650"/>
        <v>18.233333333333334</v>
      </c>
      <c r="AF7629" s="14">
        <f t="shared" si="2651"/>
        <v>1.3333333333333333</v>
      </c>
      <c r="AG7629" s="14">
        <f t="shared" si="2652"/>
        <v>9.75</v>
      </c>
      <c r="AH7629" s="14">
        <f t="shared" si="2653"/>
        <v>-8.4833333333333343</v>
      </c>
      <c r="AI7629" s="14">
        <f t="shared" si="2654"/>
        <v>-11.31111111111111</v>
      </c>
      <c r="AJ7629" s="374"/>
    </row>
    <row r="7630" spans="1:36" ht="15.75">
      <c r="A7630" s="421"/>
      <c r="B7630" s="365" t="s">
        <v>4803</v>
      </c>
      <c r="C7630" s="365" t="s">
        <v>66</v>
      </c>
      <c r="D7630" s="368">
        <v>9328</v>
      </c>
      <c r="E7630" s="365">
        <v>2</v>
      </c>
      <c r="F7630" s="368">
        <f t="shared" si="2655"/>
        <v>18656</v>
      </c>
      <c r="G7630" s="365">
        <v>0</v>
      </c>
      <c r="H7630" s="368">
        <f t="shared" si="2656"/>
        <v>0</v>
      </c>
      <c r="I7630" s="370">
        <v>44774</v>
      </c>
      <c r="J7630" s="370">
        <v>45227</v>
      </c>
      <c r="K7630" s="374"/>
      <c r="L7630" s="370" t="s">
        <v>4804</v>
      </c>
      <c r="M7630" s="370">
        <v>44764</v>
      </c>
      <c r="N7630" s="365">
        <v>0</v>
      </c>
      <c r="O7630" s="365">
        <v>0</v>
      </c>
      <c r="P7630" s="365">
        <v>0</v>
      </c>
      <c r="Q7630" s="365"/>
      <c r="R7630" s="365"/>
      <c r="S7630" s="365"/>
      <c r="T7630" s="365"/>
      <c r="U7630" s="365"/>
      <c r="V7630" s="365"/>
      <c r="W7630" s="365"/>
      <c r="X7630" s="365"/>
      <c r="Y7630" s="379"/>
      <c r="Z7630" s="374"/>
      <c r="AA7630" s="374"/>
      <c r="AB7630" s="374"/>
      <c r="AC7630" s="1507">
        <f t="shared" si="2648"/>
        <v>2</v>
      </c>
      <c r="AD7630" s="1508">
        <f t="shared" si="2649"/>
        <v>18656</v>
      </c>
      <c r="AE7630" s="14">
        <f t="shared" si="2650"/>
        <v>7</v>
      </c>
      <c r="AF7630" s="14">
        <f t="shared" si="2651"/>
        <v>0</v>
      </c>
      <c r="AG7630" s="14" t="e">
        <f t="shared" si="2652"/>
        <v>#DIV/0!</v>
      </c>
      <c r="AH7630" s="14" t="e">
        <f t="shared" si="2653"/>
        <v>#DIV/0!</v>
      </c>
      <c r="AI7630" s="14">
        <f t="shared" si="2654"/>
        <v>2</v>
      </c>
      <c r="AJ7630" s="374"/>
    </row>
    <row r="7631" spans="1:36" ht="15.75">
      <c r="A7631" s="421"/>
      <c r="B7631" s="365" t="s">
        <v>4805</v>
      </c>
      <c r="C7631" s="365" t="s">
        <v>66</v>
      </c>
      <c r="D7631" s="368">
        <v>9328</v>
      </c>
      <c r="E7631" s="365">
        <v>1</v>
      </c>
      <c r="F7631" s="368">
        <f t="shared" si="2655"/>
        <v>9328</v>
      </c>
      <c r="G7631" s="365">
        <v>0</v>
      </c>
      <c r="H7631" s="368">
        <f t="shared" si="2656"/>
        <v>0</v>
      </c>
      <c r="I7631" s="370">
        <v>44774</v>
      </c>
      <c r="J7631" s="370">
        <v>45227</v>
      </c>
      <c r="K7631" s="374"/>
      <c r="L7631" s="370" t="s">
        <v>4804</v>
      </c>
      <c r="M7631" s="370">
        <v>44764</v>
      </c>
      <c r="N7631" s="365">
        <v>0</v>
      </c>
      <c r="O7631" s="365">
        <v>0</v>
      </c>
      <c r="P7631" s="365">
        <v>0</v>
      </c>
      <c r="Q7631" s="365"/>
      <c r="R7631" s="365"/>
      <c r="S7631" s="365"/>
      <c r="T7631" s="365"/>
      <c r="U7631" s="365"/>
      <c r="V7631" s="365"/>
      <c r="W7631" s="365"/>
      <c r="X7631" s="365"/>
      <c r="Y7631" s="379"/>
      <c r="Z7631" s="374"/>
      <c r="AA7631" s="374"/>
      <c r="AB7631" s="374"/>
      <c r="AC7631" s="1507">
        <f t="shared" si="2648"/>
        <v>1</v>
      </c>
      <c r="AD7631" s="1508">
        <f t="shared" si="2649"/>
        <v>9328</v>
      </c>
      <c r="AE7631" s="14">
        <f t="shared" si="2650"/>
        <v>7</v>
      </c>
      <c r="AF7631" s="14">
        <f t="shared" si="2651"/>
        <v>0</v>
      </c>
      <c r="AG7631" s="14" t="e">
        <f t="shared" si="2652"/>
        <v>#DIV/0!</v>
      </c>
      <c r="AH7631" s="14" t="e">
        <f t="shared" si="2653"/>
        <v>#DIV/0!</v>
      </c>
      <c r="AI7631" s="14">
        <f t="shared" si="2654"/>
        <v>1</v>
      </c>
      <c r="AJ7631" s="374"/>
    </row>
    <row r="7632" spans="1:36" ht="15.75">
      <c r="A7632" s="421"/>
      <c r="B7632" s="365" t="s">
        <v>4806</v>
      </c>
      <c r="C7632" s="365" t="s">
        <v>66</v>
      </c>
      <c r="D7632" s="368">
        <v>1980</v>
      </c>
      <c r="E7632" s="365">
        <v>67</v>
      </c>
      <c r="F7632" s="368">
        <f t="shared" si="2655"/>
        <v>132660</v>
      </c>
      <c r="G7632" s="365">
        <v>0</v>
      </c>
      <c r="H7632" s="368">
        <f t="shared" si="2656"/>
        <v>0</v>
      </c>
      <c r="I7632" s="370">
        <v>44774</v>
      </c>
      <c r="J7632" s="370">
        <v>46387</v>
      </c>
      <c r="K7632" s="374"/>
      <c r="L7632" s="370" t="s">
        <v>4804</v>
      </c>
      <c r="M7632" s="370">
        <v>44764</v>
      </c>
      <c r="N7632" s="365">
        <v>0</v>
      </c>
      <c r="O7632" s="365">
        <v>4</v>
      </c>
      <c r="P7632" s="365">
        <v>0</v>
      </c>
      <c r="Q7632" s="365"/>
      <c r="R7632" s="365"/>
      <c r="S7632" s="365"/>
      <c r="T7632" s="365"/>
      <c r="U7632" s="365"/>
      <c r="V7632" s="365"/>
      <c r="W7632" s="365"/>
      <c r="X7632" s="365"/>
      <c r="Y7632" s="379"/>
      <c r="Z7632" s="374"/>
      <c r="AA7632" s="374"/>
      <c r="AB7632" s="374"/>
      <c r="AC7632" s="1507">
        <f t="shared" si="2648"/>
        <v>63</v>
      </c>
      <c r="AD7632" s="1508">
        <f t="shared" si="2649"/>
        <v>124740</v>
      </c>
      <c r="AE7632" s="14">
        <f t="shared" si="2650"/>
        <v>45.666666666666664</v>
      </c>
      <c r="AF7632" s="14">
        <f t="shared" si="2651"/>
        <v>1.3333333333333333</v>
      </c>
      <c r="AG7632" s="14">
        <f t="shared" si="2652"/>
        <v>47.25</v>
      </c>
      <c r="AH7632" s="14">
        <f t="shared" si="2653"/>
        <v>1.5833333333333357</v>
      </c>
      <c r="AI7632" s="14">
        <f t="shared" si="2654"/>
        <v>2.1111111111111143</v>
      </c>
      <c r="AJ7632" s="374"/>
    </row>
    <row r="7633" spans="1:36" ht="15.75">
      <c r="A7633" s="421"/>
      <c r="B7633" s="365" t="s">
        <v>4807</v>
      </c>
      <c r="C7633" s="365" t="s">
        <v>66</v>
      </c>
      <c r="D7633" s="368">
        <v>1980</v>
      </c>
      <c r="E7633" s="365">
        <v>13</v>
      </c>
      <c r="F7633" s="368">
        <f t="shared" si="2655"/>
        <v>25740</v>
      </c>
      <c r="G7633" s="365">
        <v>0</v>
      </c>
      <c r="H7633" s="368">
        <f t="shared" si="2656"/>
        <v>0</v>
      </c>
      <c r="I7633" s="370">
        <v>44774</v>
      </c>
      <c r="J7633" s="370">
        <v>46387</v>
      </c>
      <c r="K7633" s="374"/>
      <c r="L7633" s="370" t="s">
        <v>4804</v>
      </c>
      <c r="M7633" s="370">
        <v>44764</v>
      </c>
      <c r="N7633" s="365">
        <v>0</v>
      </c>
      <c r="O7633" s="365">
        <v>0</v>
      </c>
      <c r="P7633" s="365">
        <v>0</v>
      </c>
      <c r="Q7633" s="365"/>
      <c r="R7633" s="365"/>
      <c r="S7633" s="365"/>
      <c r="T7633" s="365"/>
      <c r="U7633" s="365"/>
      <c r="V7633" s="365"/>
      <c r="W7633" s="365"/>
      <c r="X7633" s="365"/>
      <c r="Y7633" s="379"/>
      <c r="Z7633" s="374"/>
      <c r="AA7633" s="374"/>
      <c r="AB7633" s="374"/>
      <c r="AC7633" s="1507">
        <f t="shared" si="2648"/>
        <v>13</v>
      </c>
      <c r="AD7633" s="1508">
        <f t="shared" si="2649"/>
        <v>25740</v>
      </c>
      <c r="AE7633" s="14">
        <f t="shared" si="2650"/>
        <v>45.666666666666664</v>
      </c>
      <c r="AF7633" s="14">
        <f t="shared" si="2651"/>
        <v>0</v>
      </c>
      <c r="AG7633" s="14" t="e">
        <f t="shared" si="2652"/>
        <v>#DIV/0!</v>
      </c>
      <c r="AH7633" s="14" t="e">
        <f t="shared" si="2653"/>
        <v>#DIV/0!</v>
      </c>
      <c r="AI7633" s="14">
        <f t="shared" si="2654"/>
        <v>13</v>
      </c>
      <c r="AJ7633" s="374"/>
    </row>
    <row r="7634" spans="1:36" ht="42.75" customHeight="1">
      <c r="A7634" s="421"/>
      <c r="B7634" s="365" t="s">
        <v>4808</v>
      </c>
      <c r="C7634" s="365" t="s">
        <v>66</v>
      </c>
      <c r="D7634" s="368">
        <v>1980</v>
      </c>
      <c r="E7634" s="365">
        <v>22</v>
      </c>
      <c r="F7634" s="368">
        <f t="shared" si="2655"/>
        <v>43560</v>
      </c>
      <c r="G7634" s="365">
        <v>0</v>
      </c>
      <c r="H7634" s="368">
        <f t="shared" si="2656"/>
        <v>0</v>
      </c>
      <c r="I7634" s="370">
        <v>44774</v>
      </c>
      <c r="J7634" s="370">
        <v>46387</v>
      </c>
      <c r="K7634" s="374"/>
      <c r="L7634" s="370" t="s">
        <v>4804</v>
      </c>
      <c r="M7634" s="370">
        <v>44764</v>
      </c>
      <c r="N7634" s="365">
        <v>0</v>
      </c>
      <c r="O7634" s="365">
        <v>0</v>
      </c>
      <c r="P7634" s="365">
        <v>0</v>
      </c>
      <c r="Q7634" s="365"/>
      <c r="R7634" s="365"/>
      <c r="S7634" s="365"/>
      <c r="T7634" s="365"/>
      <c r="U7634" s="365"/>
      <c r="V7634" s="365"/>
      <c r="W7634" s="365"/>
      <c r="X7634" s="365"/>
      <c r="Y7634" s="379"/>
      <c r="Z7634" s="374"/>
      <c r="AA7634" s="374"/>
      <c r="AB7634" s="374"/>
      <c r="AC7634" s="1507">
        <f t="shared" si="2648"/>
        <v>22</v>
      </c>
      <c r="AD7634" s="1508">
        <f t="shared" si="2649"/>
        <v>43560</v>
      </c>
      <c r="AE7634" s="14">
        <f t="shared" si="2650"/>
        <v>45.666666666666664</v>
      </c>
      <c r="AF7634" s="14">
        <f t="shared" si="2651"/>
        <v>0</v>
      </c>
      <c r="AG7634" s="14" t="e">
        <f t="shared" si="2652"/>
        <v>#DIV/0!</v>
      </c>
      <c r="AH7634" s="14" t="e">
        <f t="shared" si="2653"/>
        <v>#DIV/0!</v>
      </c>
      <c r="AI7634" s="14">
        <f t="shared" si="2654"/>
        <v>22</v>
      </c>
      <c r="AJ7634" s="374"/>
    </row>
    <row r="7635" spans="1:36" ht="30">
      <c r="A7635" s="421"/>
      <c r="B7635" s="365" t="s">
        <v>4809</v>
      </c>
      <c r="C7635" s="365" t="s">
        <v>66</v>
      </c>
      <c r="D7635" s="368">
        <v>320.64</v>
      </c>
      <c r="E7635" s="365">
        <v>2</v>
      </c>
      <c r="F7635" s="368">
        <f t="shared" si="2655"/>
        <v>641.28</v>
      </c>
      <c r="G7635" s="365">
        <v>0</v>
      </c>
      <c r="H7635" s="368">
        <f t="shared" si="2656"/>
        <v>0</v>
      </c>
      <c r="I7635" s="370">
        <v>44788</v>
      </c>
      <c r="J7635" s="370">
        <v>46326</v>
      </c>
      <c r="K7635" s="374"/>
      <c r="L7635" s="370" t="s">
        <v>4810</v>
      </c>
      <c r="M7635" s="370">
        <v>44771</v>
      </c>
      <c r="N7635" s="365">
        <v>0</v>
      </c>
      <c r="O7635" s="365">
        <v>0</v>
      </c>
      <c r="P7635" s="365">
        <v>0</v>
      </c>
      <c r="Q7635" s="365"/>
      <c r="R7635" s="365"/>
      <c r="S7635" s="365"/>
      <c r="T7635" s="365"/>
      <c r="U7635" s="365"/>
      <c r="V7635" s="365"/>
      <c r="W7635" s="365"/>
      <c r="X7635" s="365"/>
      <c r="Y7635" s="379"/>
      <c r="Z7635" s="374"/>
      <c r="AA7635" s="374"/>
      <c r="AB7635" s="374"/>
      <c r="AC7635" s="1507">
        <f t="shared" si="2648"/>
        <v>2</v>
      </c>
      <c r="AD7635" s="1508">
        <f t="shared" si="2649"/>
        <v>641.28</v>
      </c>
      <c r="AE7635" s="14">
        <f t="shared" si="2650"/>
        <v>43.633333333333333</v>
      </c>
      <c r="AF7635" s="14">
        <f t="shared" si="2651"/>
        <v>0</v>
      </c>
      <c r="AG7635" s="14" t="e">
        <f t="shared" si="2652"/>
        <v>#DIV/0!</v>
      </c>
      <c r="AH7635" s="14" t="e">
        <f t="shared" si="2653"/>
        <v>#DIV/0!</v>
      </c>
      <c r="AI7635" s="14">
        <f t="shared" si="2654"/>
        <v>2</v>
      </c>
      <c r="AJ7635" s="374"/>
    </row>
    <row r="7636" spans="1:36" ht="30">
      <c r="A7636" s="421"/>
      <c r="B7636" s="365" t="s">
        <v>4811</v>
      </c>
      <c r="C7636" s="365" t="s">
        <v>66</v>
      </c>
      <c r="D7636" s="368">
        <v>320.64</v>
      </c>
      <c r="E7636" s="365">
        <v>54</v>
      </c>
      <c r="F7636" s="368">
        <f t="shared" si="2655"/>
        <v>17314.559999999998</v>
      </c>
      <c r="G7636" s="365">
        <v>0</v>
      </c>
      <c r="H7636" s="368">
        <f t="shared" si="2656"/>
        <v>0</v>
      </c>
      <c r="I7636" s="370">
        <v>44788</v>
      </c>
      <c r="J7636" s="370">
        <v>46418</v>
      </c>
      <c r="K7636" s="374"/>
      <c r="L7636" s="370" t="s">
        <v>4810</v>
      </c>
      <c r="M7636" s="370">
        <v>44771</v>
      </c>
      <c r="N7636" s="365">
        <v>0</v>
      </c>
      <c r="O7636" s="365">
        <v>0</v>
      </c>
      <c r="P7636" s="365">
        <v>0</v>
      </c>
      <c r="Q7636" s="365"/>
      <c r="R7636" s="365"/>
      <c r="S7636" s="365"/>
      <c r="T7636" s="365"/>
      <c r="U7636" s="365"/>
      <c r="V7636" s="365"/>
      <c r="W7636" s="365"/>
      <c r="X7636" s="365"/>
      <c r="Y7636" s="379"/>
      <c r="Z7636" s="365"/>
      <c r="AA7636" s="365"/>
      <c r="AB7636" s="365"/>
      <c r="AC7636" s="1507">
        <f t="shared" si="2648"/>
        <v>54</v>
      </c>
      <c r="AD7636" s="1508">
        <f t="shared" si="2649"/>
        <v>17314.559999999998</v>
      </c>
      <c r="AE7636" s="14">
        <f t="shared" si="2650"/>
        <v>46.7</v>
      </c>
      <c r="AF7636" s="14">
        <f t="shared" si="2651"/>
        <v>0</v>
      </c>
      <c r="AG7636" s="14" t="e">
        <f t="shared" si="2652"/>
        <v>#DIV/0!</v>
      </c>
      <c r="AH7636" s="14" t="e">
        <f t="shared" si="2653"/>
        <v>#DIV/0!</v>
      </c>
      <c r="AI7636" s="14">
        <f t="shared" si="2654"/>
        <v>54</v>
      </c>
      <c r="AJ7636" s="374"/>
    </row>
    <row r="7637" spans="1:36" ht="30">
      <c r="A7637" s="421"/>
      <c r="B7637" s="365" t="s">
        <v>4811</v>
      </c>
      <c r="C7637" s="365" t="s">
        <v>66</v>
      </c>
      <c r="D7637" s="368">
        <v>320.64</v>
      </c>
      <c r="E7637" s="365">
        <v>31</v>
      </c>
      <c r="F7637" s="368">
        <f t="shared" si="2655"/>
        <v>9939.84</v>
      </c>
      <c r="G7637" s="365">
        <v>0</v>
      </c>
      <c r="H7637" s="368">
        <f t="shared" si="2656"/>
        <v>0</v>
      </c>
      <c r="I7637" s="370">
        <v>44788</v>
      </c>
      <c r="J7637" s="370">
        <v>46234</v>
      </c>
      <c r="K7637" s="374"/>
      <c r="L7637" s="370" t="s">
        <v>4810</v>
      </c>
      <c r="M7637" s="370">
        <v>44771</v>
      </c>
      <c r="N7637" s="365">
        <v>1</v>
      </c>
      <c r="O7637" s="365">
        <v>0</v>
      </c>
      <c r="P7637" s="365">
        <v>2</v>
      </c>
      <c r="Q7637" s="365"/>
      <c r="R7637" s="365"/>
      <c r="S7637" s="365"/>
      <c r="T7637" s="365"/>
      <c r="U7637" s="365"/>
      <c r="V7637" s="365"/>
      <c r="W7637" s="365"/>
      <c r="X7637" s="365"/>
      <c r="Y7637" s="379"/>
      <c r="Z7637" s="365"/>
      <c r="AA7637" s="365"/>
      <c r="AB7637" s="365"/>
      <c r="AC7637" s="1507">
        <f t="shared" si="2648"/>
        <v>28</v>
      </c>
      <c r="AD7637" s="1508">
        <f t="shared" si="2649"/>
        <v>8977.92</v>
      </c>
      <c r="AE7637" s="14">
        <f t="shared" si="2650"/>
        <v>40.56666666666667</v>
      </c>
      <c r="AF7637" s="14">
        <f t="shared" si="2651"/>
        <v>1</v>
      </c>
      <c r="AG7637" s="14">
        <f t="shared" si="2652"/>
        <v>28</v>
      </c>
      <c r="AH7637" s="14">
        <f t="shared" si="2653"/>
        <v>-12.56666666666667</v>
      </c>
      <c r="AI7637" s="14">
        <f t="shared" si="2654"/>
        <v>-12.56666666666667</v>
      </c>
      <c r="AJ7637" s="374"/>
    </row>
    <row r="7638" spans="1:36" ht="30">
      <c r="A7638" s="421"/>
      <c r="B7638" s="365" t="s">
        <v>4812</v>
      </c>
      <c r="C7638" s="365" t="s">
        <v>66</v>
      </c>
      <c r="D7638" s="368">
        <v>320.64</v>
      </c>
      <c r="E7638" s="365">
        <v>78</v>
      </c>
      <c r="F7638" s="368">
        <f t="shared" si="2655"/>
        <v>25009.919999999998</v>
      </c>
      <c r="G7638" s="365">
        <v>0</v>
      </c>
      <c r="H7638" s="368">
        <f t="shared" si="2656"/>
        <v>0</v>
      </c>
      <c r="I7638" s="370">
        <v>44788</v>
      </c>
      <c r="J7638" s="370">
        <v>46418</v>
      </c>
      <c r="K7638" s="374"/>
      <c r="L7638" s="370" t="s">
        <v>4810</v>
      </c>
      <c r="M7638" s="370">
        <v>44771</v>
      </c>
      <c r="N7638" s="365">
        <v>0</v>
      </c>
      <c r="O7638" s="365">
        <v>4</v>
      </c>
      <c r="P7638" s="365">
        <v>2</v>
      </c>
      <c r="Q7638" s="365"/>
      <c r="R7638" s="365"/>
      <c r="S7638" s="365"/>
      <c r="T7638" s="365"/>
      <c r="U7638" s="365"/>
      <c r="V7638" s="365"/>
      <c r="W7638" s="365"/>
      <c r="X7638" s="365"/>
      <c r="Y7638" s="379"/>
      <c r="Z7638" s="365"/>
      <c r="AA7638" s="365"/>
      <c r="AB7638" s="365"/>
      <c r="AC7638" s="1507">
        <f t="shared" si="2648"/>
        <v>72</v>
      </c>
      <c r="AD7638" s="1508">
        <f t="shared" si="2649"/>
        <v>23086.079999999998</v>
      </c>
      <c r="AE7638" s="14">
        <f t="shared" si="2650"/>
        <v>46.7</v>
      </c>
      <c r="AF7638" s="14">
        <f t="shared" si="2651"/>
        <v>2</v>
      </c>
      <c r="AG7638" s="14">
        <f t="shared" si="2652"/>
        <v>36</v>
      </c>
      <c r="AH7638" s="14">
        <f t="shared" si="2653"/>
        <v>-10.700000000000003</v>
      </c>
      <c r="AI7638" s="14">
        <f t="shared" si="2654"/>
        <v>-21.400000000000006</v>
      </c>
      <c r="AJ7638" s="374"/>
    </row>
    <row r="7639" spans="1:36" ht="42.75" customHeight="1">
      <c r="A7639" s="421"/>
      <c r="B7639" s="365" t="s">
        <v>4813</v>
      </c>
      <c r="C7639" s="365" t="s">
        <v>66</v>
      </c>
      <c r="D7639" s="368">
        <v>320.64</v>
      </c>
      <c r="E7639" s="365">
        <v>70</v>
      </c>
      <c r="F7639" s="368">
        <f t="shared" si="2655"/>
        <v>22444.799999999999</v>
      </c>
      <c r="G7639" s="365">
        <v>0</v>
      </c>
      <c r="H7639" s="368">
        <f t="shared" si="2656"/>
        <v>0</v>
      </c>
      <c r="I7639" s="370">
        <v>44788</v>
      </c>
      <c r="J7639" s="370">
        <v>46446</v>
      </c>
      <c r="K7639" s="374"/>
      <c r="L7639" s="370" t="s">
        <v>4810</v>
      </c>
      <c r="M7639" s="370">
        <v>44771</v>
      </c>
      <c r="N7639" s="365">
        <v>0</v>
      </c>
      <c r="O7639" s="365">
        <v>0</v>
      </c>
      <c r="P7639" s="365">
        <v>0</v>
      </c>
      <c r="Q7639" s="365"/>
      <c r="R7639" s="365"/>
      <c r="S7639" s="365"/>
      <c r="T7639" s="365"/>
      <c r="U7639" s="365"/>
      <c r="V7639" s="365"/>
      <c r="W7639" s="365"/>
      <c r="X7639" s="365"/>
      <c r="Y7639" s="379"/>
      <c r="Z7639" s="374"/>
      <c r="AA7639" s="374"/>
      <c r="AB7639" s="374"/>
      <c r="AC7639" s="1507">
        <f t="shared" si="2648"/>
        <v>70</v>
      </c>
      <c r="AD7639" s="1508">
        <f t="shared" si="2649"/>
        <v>22444.799999999999</v>
      </c>
      <c r="AE7639" s="14">
        <f t="shared" si="2650"/>
        <v>47.633333333333333</v>
      </c>
      <c r="AF7639" s="14">
        <f t="shared" si="2651"/>
        <v>0</v>
      </c>
      <c r="AG7639" s="14" t="e">
        <f t="shared" si="2652"/>
        <v>#DIV/0!</v>
      </c>
      <c r="AH7639" s="14" t="e">
        <f t="shared" si="2653"/>
        <v>#DIV/0!</v>
      </c>
      <c r="AI7639" s="14">
        <f t="shared" si="2654"/>
        <v>70</v>
      </c>
      <c r="AJ7639" s="374"/>
    </row>
    <row r="7640" spans="1:36" ht="30">
      <c r="A7640" s="421"/>
      <c r="B7640" s="365" t="s">
        <v>4814</v>
      </c>
      <c r="C7640" s="365" t="s">
        <v>66</v>
      </c>
      <c r="D7640" s="368">
        <v>320.64</v>
      </c>
      <c r="E7640" s="365">
        <v>9</v>
      </c>
      <c r="F7640" s="368">
        <f t="shared" si="2655"/>
        <v>2885.7599999999998</v>
      </c>
      <c r="G7640" s="365">
        <v>0</v>
      </c>
      <c r="H7640" s="368">
        <f t="shared" si="2656"/>
        <v>0</v>
      </c>
      <c r="I7640" s="370">
        <v>44788</v>
      </c>
      <c r="J7640" s="370">
        <v>46446</v>
      </c>
      <c r="K7640" s="374"/>
      <c r="L7640" s="370" t="s">
        <v>4810</v>
      </c>
      <c r="M7640" s="370">
        <v>44771</v>
      </c>
      <c r="N7640" s="365">
        <v>0</v>
      </c>
      <c r="O7640" s="365">
        <v>0</v>
      </c>
      <c r="P7640" s="365">
        <v>0</v>
      </c>
      <c r="Q7640" s="365"/>
      <c r="R7640" s="365"/>
      <c r="S7640" s="365"/>
      <c r="T7640" s="365"/>
      <c r="U7640" s="365"/>
      <c r="V7640" s="365"/>
      <c r="W7640" s="365"/>
      <c r="X7640" s="365"/>
      <c r="Y7640" s="379"/>
      <c r="Z7640" s="374"/>
      <c r="AA7640" s="374"/>
      <c r="AB7640" s="374"/>
      <c r="AC7640" s="1507">
        <f t="shared" si="2648"/>
        <v>9</v>
      </c>
      <c r="AD7640" s="1508">
        <f t="shared" si="2649"/>
        <v>2885.7599999999998</v>
      </c>
      <c r="AE7640" s="14">
        <f t="shared" si="2650"/>
        <v>47.633333333333333</v>
      </c>
      <c r="AF7640" s="14">
        <f t="shared" si="2651"/>
        <v>0</v>
      </c>
      <c r="AG7640" s="14" t="e">
        <f t="shared" si="2652"/>
        <v>#DIV/0!</v>
      </c>
      <c r="AH7640" s="14" t="e">
        <f t="shared" si="2653"/>
        <v>#DIV/0!</v>
      </c>
      <c r="AI7640" s="14">
        <f t="shared" si="2654"/>
        <v>9</v>
      </c>
      <c r="AJ7640" s="374"/>
    </row>
    <row r="7641" spans="1:36" ht="30">
      <c r="A7641" s="421"/>
      <c r="B7641" s="365" t="s">
        <v>4815</v>
      </c>
      <c r="C7641" s="365" t="s">
        <v>66</v>
      </c>
      <c r="D7641" s="368">
        <v>320.64</v>
      </c>
      <c r="E7641" s="365">
        <v>3</v>
      </c>
      <c r="F7641" s="368">
        <f t="shared" si="2655"/>
        <v>961.92</v>
      </c>
      <c r="G7641" s="365">
        <v>0</v>
      </c>
      <c r="H7641" s="368">
        <f t="shared" si="2656"/>
        <v>0</v>
      </c>
      <c r="I7641" s="370">
        <v>44788</v>
      </c>
      <c r="J7641" s="370">
        <v>46418</v>
      </c>
      <c r="K7641" s="374"/>
      <c r="L7641" s="370" t="s">
        <v>4810</v>
      </c>
      <c r="M7641" s="370">
        <v>44771</v>
      </c>
      <c r="N7641" s="365">
        <v>0</v>
      </c>
      <c r="O7641" s="365">
        <v>0</v>
      </c>
      <c r="P7641" s="365">
        <v>0</v>
      </c>
      <c r="Q7641" s="365"/>
      <c r="R7641" s="365"/>
      <c r="S7641" s="365"/>
      <c r="T7641" s="365"/>
      <c r="U7641" s="365"/>
      <c r="V7641" s="365"/>
      <c r="W7641" s="365"/>
      <c r="X7641" s="365"/>
      <c r="Y7641" s="379"/>
      <c r="Z7641" s="374"/>
      <c r="AA7641" s="374"/>
      <c r="AB7641" s="374"/>
      <c r="AC7641" s="1507">
        <f t="shared" si="2648"/>
        <v>3</v>
      </c>
      <c r="AD7641" s="1508">
        <f t="shared" si="2649"/>
        <v>961.92</v>
      </c>
      <c r="AE7641" s="14">
        <f t="shared" si="2650"/>
        <v>46.7</v>
      </c>
      <c r="AF7641" s="14">
        <f t="shared" si="2651"/>
        <v>0</v>
      </c>
      <c r="AG7641" s="14" t="e">
        <f t="shared" si="2652"/>
        <v>#DIV/0!</v>
      </c>
      <c r="AH7641" s="14" t="e">
        <f t="shared" si="2653"/>
        <v>#DIV/0!</v>
      </c>
      <c r="AI7641" s="14">
        <f t="shared" si="2654"/>
        <v>3</v>
      </c>
      <c r="AJ7641" s="374"/>
    </row>
    <row r="7642" spans="1:36" ht="15.75">
      <c r="A7642" s="421"/>
      <c r="B7642" s="365" t="s">
        <v>4816</v>
      </c>
      <c r="C7642" s="365" t="s">
        <v>66</v>
      </c>
      <c r="D7642" s="368">
        <v>682.26</v>
      </c>
      <c r="E7642" s="365">
        <v>17</v>
      </c>
      <c r="F7642" s="368">
        <f t="shared" si="2655"/>
        <v>11598.42</v>
      </c>
      <c r="G7642" s="365">
        <v>0</v>
      </c>
      <c r="H7642" s="368">
        <f t="shared" si="2656"/>
        <v>0</v>
      </c>
      <c r="I7642" s="370">
        <v>44795</v>
      </c>
      <c r="J7642" s="370">
        <v>45219</v>
      </c>
      <c r="K7642" s="374"/>
      <c r="L7642" s="370" t="s">
        <v>2282</v>
      </c>
      <c r="M7642" s="370">
        <v>44782</v>
      </c>
      <c r="N7642" s="365">
        <v>2</v>
      </c>
      <c r="O7642" s="365">
        <v>1</v>
      </c>
      <c r="P7642" s="365">
        <v>1</v>
      </c>
      <c r="Q7642" s="365"/>
      <c r="R7642" s="365"/>
      <c r="S7642" s="365"/>
      <c r="T7642" s="365"/>
      <c r="U7642" s="365"/>
      <c r="V7642" s="365"/>
      <c r="W7642" s="365"/>
      <c r="X7642" s="365"/>
      <c r="Y7642" s="379"/>
      <c r="Z7642" s="365"/>
      <c r="AA7642" s="365"/>
      <c r="AB7642" s="365"/>
      <c r="AC7642" s="1507">
        <f t="shared" si="2648"/>
        <v>13</v>
      </c>
      <c r="AD7642" s="1508">
        <f t="shared" si="2649"/>
        <v>8869.3799999999992</v>
      </c>
      <c r="AE7642" s="14">
        <f t="shared" si="2650"/>
        <v>6.7333333333333334</v>
      </c>
      <c r="AF7642" s="14">
        <f t="shared" si="2651"/>
        <v>1.3333333333333333</v>
      </c>
      <c r="AG7642" s="14">
        <f t="shared" si="2652"/>
        <v>9.75</v>
      </c>
      <c r="AH7642" s="14">
        <f t="shared" si="2653"/>
        <v>3.0166666666666666</v>
      </c>
      <c r="AI7642" s="14">
        <f t="shared" si="2654"/>
        <v>4.0222222222222221</v>
      </c>
      <c r="AJ7642" s="374"/>
    </row>
    <row r="7643" spans="1:36" ht="15.75">
      <c r="A7643" s="421"/>
      <c r="B7643" s="365" t="s">
        <v>4817</v>
      </c>
      <c r="C7643" s="365" t="s">
        <v>66</v>
      </c>
      <c r="D7643" s="368">
        <v>682.26</v>
      </c>
      <c r="E7643" s="365">
        <v>8</v>
      </c>
      <c r="F7643" s="368">
        <f t="shared" si="2655"/>
        <v>5458.08</v>
      </c>
      <c r="G7643" s="365">
        <v>0</v>
      </c>
      <c r="H7643" s="368">
        <f t="shared" si="2656"/>
        <v>0</v>
      </c>
      <c r="I7643" s="370">
        <v>44795</v>
      </c>
      <c r="J7643" s="370">
        <v>45193</v>
      </c>
      <c r="K7643" s="374"/>
      <c r="L7643" s="370" t="s">
        <v>2282</v>
      </c>
      <c r="M7643" s="370">
        <v>44782</v>
      </c>
      <c r="N7643" s="365">
        <v>0</v>
      </c>
      <c r="O7643" s="365">
        <v>0</v>
      </c>
      <c r="P7643" s="365">
        <v>0</v>
      </c>
      <c r="Q7643" s="365"/>
      <c r="R7643" s="365"/>
      <c r="S7643" s="365"/>
      <c r="T7643" s="365"/>
      <c r="U7643" s="365"/>
      <c r="V7643" s="365"/>
      <c r="W7643" s="365"/>
      <c r="X7643" s="365"/>
      <c r="Y7643" s="379"/>
      <c r="Z7643" s="365"/>
      <c r="AA7643" s="365"/>
      <c r="AB7643" s="365"/>
      <c r="AC7643" s="1507">
        <f t="shared" si="2648"/>
        <v>8</v>
      </c>
      <c r="AD7643" s="1508">
        <f t="shared" si="2649"/>
        <v>5458.08</v>
      </c>
      <c r="AE7643" s="14">
        <f t="shared" si="2650"/>
        <v>5.8666666666666663</v>
      </c>
      <c r="AF7643" s="14">
        <f t="shared" si="2651"/>
        <v>0</v>
      </c>
      <c r="AG7643" s="14" t="e">
        <f t="shared" si="2652"/>
        <v>#DIV/0!</v>
      </c>
      <c r="AH7643" s="14" t="e">
        <f t="shared" si="2653"/>
        <v>#DIV/0!</v>
      </c>
      <c r="AI7643" s="14">
        <f t="shared" si="2654"/>
        <v>8</v>
      </c>
      <c r="AJ7643" s="374"/>
    </row>
    <row r="7644" spans="1:36" ht="15.75">
      <c r="A7644" s="421"/>
      <c r="B7644" s="365" t="s">
        <v>4818</v>
      </c>
      <c r="C7644" s="365" t="s">
        <v>66</v>
      </c>
      <c r="D7644" s="368">
        <v>682.26</v>
      </c>
      <c r="E7644" s="365">
        <v>11</v>
      </c>
      <c r="F7644" s="368">
        <f t="shared" si="2655"/>
        <v>7504.86</v>
      </c>
      <c r="G7644" s="365">
        <v>0</v>
      </c>
      <c r="H7644" s="368">
        <f t="shared" si="2656"/>
        <v>0</v>
      </c>
      <c r="I7644" s="370">
        <v>44795</v>
      </c>
      <c r="J7644" s="370">
        <v>45209</v>
      </c>
      <c r="K7644" s="374"/>
      <c r="L7644" s="370" t="s">
        <v>2282</v>
      </c>
      <c r="M7644" s="370">
        <v>44782</v>
      </c>
      <c r="N7644" s="365">
        <v>0</v>
      </c>
      <c r="O7644" s="365">
        <v>0</v>
      </c>
      <c r="P7644" s="365">
        <v>3</v>
      </c>
      <c r="Q7644" s="365"/>
      <c r="R7644" s="365"/>
      <c r="S7644" s="365"/>
      <c r="T7644" s="365"/>
      <c r="U7644" s="365"/>
      <c r="V7644" s="365"/>
      <c r="W7644" s="365"/>
      <c r="X7644" s="365"/>
      <c r="Y7644" s="379"/>
      <c r="Z7644" s="365"/>
      <c r="AA7644" s="365"/>
      <c r="AB7644" s="365"/>
      <c r="AC7644" s="1507">
        <f t="shared" si="2648"/>
        <v>8</v>
      </c>
      <c r="AD7644" s="1508">
        <f t="shared" si="2649"/>
        <v>5458.08</v>
      </c>
      <c r="AE7644" s="14">
        <f t="shared" si="2650"/>
        <v>6.4</v>
      </c>
      <c r="AF7644" s="14">
        <f t="shared" si="2651"/>
        <v>1</v>
      </c>
      <c r="AG7644" s="14">
        <f t="shared" si="2652"/>
        <v>8</v>
      </c>
      <c r="AH7644" s="14">
        <f t="shared" si="2653"/>
        <v>1.5999999999999996</v>
      </c>
      <c r="AI7644" s="14">
        <f t="shared" si="2654"/>
        <v>1.5999999999999996</v>
      </c>
      <c r="AJ7644" s="374"/>
    </row>
    <row r="7645" spans="1:36" ht="15.75">
      <c r="A7645" s="421"/>
      <c r="B7645" s="365" t="s">
        <v>4819</v>
      </c>
      <c r="C7645" s="365" t="s">
        <v>66</v>
      </c>
      <c r="D7645" s="368">
        <v>682.26</v>
      </c>
      <c r="E7645" s="365">
        <v>27</v>
      </c>
      <c r="F7645" s="368">
        <f t="shared" si="2655"/>
        <v>18421.02</v>
      </c>
      <c r="G7645" s="365">
        <v>0</v>
      </c>
      <c r="H7645" s="368">
        <f t="shared" si="2656"/>
        <v>0</v>
      </c>
      <c r="I7645" s="370">
        <v>44795</v>
      </c>
      <c r="J7645" s="370">
        <v>45246</v>
      </c>
      <c r="K7645" s="374"/>
      <c r="L7645" s="370" t="s">
        <v>2282</v>
      </c>
      <c r="M7645" s="370">
        <v>44782</v>
      </c>
      <c r="N7645" s="365">
        <v>1</v>
      </c>
      <c r="O7645" s="365">
        <v>0</v>
      </c>
      <c r="P7645" s="365">
        <v>2</v>
      </c>
      <c r="Q7645" s="365"/>
      <c r="R7645" s="365"/>
      <c r="S7645" s="365"/>
      <c r="T7645" s="365"/>
      <c r="U7645" s="365"/>
      <c r="V7645" s="365"/>
      <c r="W7645" s="365"/>
      <c r="X7645" s="365"/>
      <c r="Y7645" s="379"/>
      <c r="Z7645" s="374"/>
      <c r="AA7645" s="374"/>
      <c r="AB7645" s="374"/>
      <c r="AC7645" s="1507">
        <f t="shared" si="2648"/>
        <v>24</v>
      </c>
      <c r="AD7645" s="1508">
        <f t="shared" si="2649"/>
        <v>16374.24</v>
      </c>
      <c r="AE7645" s="14">
        <f t="shared" si="2650"/>
        <v>7.6333333333333337</v>
      </c>
      <c r="AF7645" s="14">
        <f t="shared" si="2651"/>
        <v>1</v>
      </c>
      <c r="AG7645" s="14">
        <f t="shared" si="2652"/>
        <v>24</v>
      </c>
      <c r="AH7645" s="14">
        <f t="shared" si="2653"/>
        <v>16.366666666666667</v>
      </c>
      <c r="AI7645" s="14">
        <f t="shared" si="2654"/>
        <v>16.366666666666667</v>
      </c>
      <c r="AJ7645" s="374"/>
    </row>
    <row r="7646" spans="1:36" ht="15.75">
      <c r="A7646" s="421"/>
      <c r="B7646" s="365" t="s">
        <v>4820</v>
      </c>
      <c r="C7646" s="365" t="s">
        <v>66</v>
      </c>
      <c r="D7646" s="368">
        <v>682.26</v>
      </c>
      <c r="E7646" s="365">
        <v>17</v>
      </c>
      <c r="F7646" s="368">
        <f t="shared" si="2655"/>
        <v>11598.42</v>
      </c>
      <c r="G7646" s="365">
        <v>0</v>
      </c>
      <c r="H7646" s="368">
        <f t="shared" si="2656"/>
        <v>0</v>
      </c>
      <c r="I7646" s="370">
        <v>44795</v>
      </c>
      <c r="J7646" s="370">
        <v>45251</v>
      </c>
      <c r="K7646" s="374"/>
      <c r="L7646" s="370" t="s">
        <v>2282</v>
      </c>
      <c r="M7646" s="370">
        <v>44782</v>
      </c>
      <c r="N7646" s="365">
        <v>0</v>
      </c>
      <c r="O7646" s="365">
        <v>1</v>
      </c>
      <c r="P7646" s="365">
        <v>1</v>
      </c>
      <c r="Q7646" s="365"/>
      <c r="R7646" s="365"/>
      <c r="S7646" s="365"/>
      <c r="T7646" s="365"/>
      <c r="U7646" s="365"/>
      <c r="V7646" s="365"/>
      <c r="W7646" s="365"/>
      <c r="X7646" s="365"/>
      <c r="Y7646" s="379"/>
      <c r="Z7646" s="374"/>
      <c r="AA7646" s="374"/>
      <c r="AB7646" s="374"/>
      <c r="AC7646" s="1507">
        <f t="shared" si="2648"/>
        <v>15</v>
      </c>
      <c r="AD7646" s="1508">
        <f t="shared" si="2649"/>
        <v>10233.9</v>
      </c>
      <c r="AE7646" s="14">
        <f t="shared" si="2650"/>
        <v>7.8</v>
      </c>
      <c r="AF7646" s="14">
        <f t="shared" si="2651"/>
        <v>0.66666666666666663</v>
      </c>
      <c r="AG7646" s="14">
        <f t="shared" si="2652"/>
        <v>22.5</v>
      </c>
      <c r="AH7646" s="14">
        <f t="shared" si="2653"/>
        <v>14.7</v>
      </c>
      <c r="AI7646" s="14">
        <f t="shared" si="2654"/>
        <v>9.8000000000000007</v>
      </c>
      <c r="AJ7646" s="374"/>
    </row>
    <row r="7647" spans="1:36" ht="15.75">
      <c r="A7647" s="421"/>
      <c r="B7647" s="365" t="s">
        <v>4821</v>
      </c>
      <c r="C7647" s="365" t="s">
        <v>66</v>
      </c>
      <c r="D7647" s="368">
        <v>682.26</v>
      </c>
      <c r="E7647" s="365">
        <v>155</v>
      </c>
      <c r="F7647" s="368">
        <f t="shared" si="2655"/>
        <v>105750.3</v>
      </c>
      <c r="G7647" s="365">
        <v>0</v>
      </c>
      <c r="H7647" s="368">
        <f t="shared" si="2656"/>
        <v>0</v>
      </c>
      <c r="I7647" s="370">
        <v>44795</v>
      </c>
      <c r="J7647" s="370">
        <v>45228</v>
      </c>
      <c r="K7647" s="374"/>
      <c r="L7647" s="370" t="s">
        <v>2282</v>
      </c>
      <c r="M7647" s="370">
        <v>44782</v>
      </c>
      <c r="N7647" s="365">
        <v>3</v>
      </c>
      <c r="O7647" s="365">
        <v>20</v>
      </c>
      <c r="P7647" s="365">
        <v>8</v>
      </c>
      <c r="Q7647" s="365"/>
      <c r="R7647" s="365"/>
      <c r="S7647" s="365"/>
      <c r="T7647" s="365"/>
      <c r="U7647" s="365"/>
      <c r="V7647" s="365"/>
      <c r="W7647" s="365"/>
      <c r="X7647" s="365"/>
      <c r="Y7647" s="379"/>
      <c r="Z7647" s="374"/>
      <c r="AA7647" s="374"/>
      <c r="AB7647" s="374"/>
      <c r="AC7647" s="1507">
        <f t="shared" si="2648"/>
        <v>124</v>
      </c>
      <c r="AD7647" s="1508">
        <f t="shared" si="2649"/>
        <v>84600.24</v>
      </c>
      <c r="AE7647" s="14">
        <f t="shared" si="2650"/>
        <v>7.0333333333333332</v>
      </c>
      <c r="AF7647" s="14">
        <f t="shared" si="2651"/>
        <v>10.333333333333334</v>
      </c>
      <c r="AG7647" s="14">
        <f t="shared" si="2652"/>
        <v>12</v>
      </c>
      <c r="AH7647" s="14">
        <f t="shared" si="2653"/>
        <v>4.9666666666666668</v>
      </c>
      <c r="AI7647" s="14">
        <f t="shared" si="2654"/>
        <v>51.322222222222223</v>
      </c>
      <c r="AJ7647" s="374"/>
    </row>
    <row r="7648" spans="1:36" ht="15.75">
      <c r="A7648" s="421"/>
      <c r="B7648" s="365" t="s">
        <v>4822</v>
      </c>
      <c r="C7648" s="365" t="s">
        <v>66</v>
      </c>
      <c r="D7648" s="368">
        <v>682.26</v>
      </c>
      <c r="E7648" s="365">
        <v>91</v>
      </c>
      <c r="F7648" s="368">
        <f t="shared" si="2655"/>
        <v>62085.659999999996</v>
      </c>
      <c r="G7648" s="365">
        <v>0</v>
      </c>
      <c r="H7648" s="368">
        <f t="shared" si="2656"/>
        <v>0</v>
      </c>
      <c r="I7648" s="370">
        <v>44795</v>
      </c>
      <c r="J7648" s="370">
        <v>45302</v>
      </c>
      <c r="K7648" s="374"/>
      <c r="L7648" s="370" t="s">
        <v>2282</v>
      </c>
      <c r="M7648" s="370">
        <v>44782</v>
      </c>
      <c r="N7648" s="365">
        <v>1</v>
      </c>
      <c r="O7648" s="365">
        <v>10</v>
      </c>
      <c r="P7648" s="365">
        <v>7</v>
      </c>
      <c r="Q7648" s="365"/>
      <c r="R7648" s="365"/>
      <c r="S7648" s="365"/>
      <c r="T7648" s="365"/>
      <c r="U7648" s="365"/>
      <c r="V7648" s="365"/>
      <c r="W7648" s="365"/>
      <c r="X7648" s="365"/>
      <c r="Y7648" s="379"/>
      <c r="Z7648" s="374"/>
      <c r="AA7648" s="374"/>
      <c r="AB7648" s="374"/>
      <c r="AC7648" s="1507">
        <f t="shared" si="2648"/>
        <v>73</v>
      </c>
      <c r="AD7648" s="1508">
        <f t="shared" si="2649"/>
        <v>49804.979999999996</v>
      </c>
      <c r="AE7648" s="14">
        <f t="shared" si="2650"/>
        <v>9.5</v>
      </c>
      <c r="AF7648" s="14">
        <f t="shared" si="2651"/>
        <v>6</v>
      </c>
      <c r="AG7648" s="14">
        <f t="shared" si="2652"/>
        <v>12.166666666666666</v>
      </c>
      <c r="AH7648" s="14">
        <f t="shared" si="2653"/>
        <v>2.6666666666666661</v>
      </c>
      <c r="AI7648" s="14">
        <f t="shared" si="2654"/>
        <v>16</v>
      </c>
      <c r="AJ7648" s="374"/>
    </row>
    <row r="7649" spans="1:36" ht="15.75">
      <c r="A7649" s="421"/>
      <c r="B7649" s="365" t="s">
        <v>4823</v>
      </c>
      <c r="C7649" s="365" t="s">
        <v>66</v>
      </c>
      <c r="D7649" s="368">
        <v>682.26</v>
      </c>
      <c r="E7649" s="365">
        <v>10</v>
      </c>
      <c r="F7649" s="368">
        <f t="shared" si="2655"/>
        <v>6822.6</v>
      </c>
      <c r="G7649" s="365">
        <v>0</v>
      </c>
      <c r="H7649" s="368">
        <f t="shared" si="2656"/>
        <v>0</v>
      </c>
      <c r="I7649" s="370">
        <v>44795</v>
      </c>
      <c r="J7649" s="370">
        <v>45263</v>
      </c>
      <c r="K7649" s="374"/>
      <c r="L7649" s="370" t="s">
        <v>2282</v>
      </c>
      <c r="M7649" s="370">
        <v>44782</v>
      </c>
      <c r="N7649" s="365">
        <v>1</v>
      </c>
      <c r="O7649" s="365">
        <v>1</v>
      </c>
      <c r="P7649" s="365">
        <v>3</v>
      </c>
      <c r="Q7649" s="365"/>
      <c r="R7649" s="365"/>
      <c r="S7649" s="365"/>
      <c r="T7649" s="365"/>
      <c r="U7649" s="365"/>
      <c r="V7649" s="365"/>
      <c r="W7649" s="365"/>
      <c r="X7649" s="365"/>
      <c r="Y7649" s="379"/>
      <c r="Z7649" s="374"/>
      <c r="AA7649" s="374"/>
      <c r="AB7649" s="374"/>
      <c r="AC7649" s="1507">
        <f t="shared" si="2648"/>
        <v>5</v>
      </c>
      <c r="AD7649" s="1508">
        <f t="shared" si="2649"/>
        <v>3411.3</v>
      </c>
      <c r="AE7649" s="14">
        <f t="shared" si="2650"/>
        <v>8.1999999999999993</v>
      </c>
      <c r="AF7649" s="14">
        <f t="shared" si="2651"/>
        <v>1.6666666666666667</v>
      </c>
      <c r="AG7649" s="14">
        <f t="shared" si="2652"/>
        <v>3</v>
      </c>
      <c r="AH7649" s="14">
        <f t="shared" si="2653"/>
        <v>-5.1999999999999993</v>
      </c>
      <c r="AI7649" s="14">
        <f t="shared" si="2654"/>
        <v>-8.6666666666666661</v>
      </c>
      <c r="AJ7649" s="374"/>
    </row>
    <row r="7650" spans="1:36" ht="15.75">
      <c r="A7650" s="421"/>
      <c r="B7650" s="365" t="s">
        <v>4824</v>
      </c>
      <c r="C7650" s="365" t="s">
        <v>66</v>
      </c>
      <c r="D7650" s="368">
        <v>682.26</v>
      </c>
      <c r="E7650" s="365">
        <v>68</v>
      </c>
      <c r="F7650" s="368">
        <f t="shared" si="2655"/>
        <v>46393.68</v>
      </c>
      <c r="G7650" s="365">
        <v>0</v>
      </c>
      <c r="H7650" s="368">
        <f t="shared" si="2656"/>
        <v>0</v>
      </c>
      <c r="I7650" s="370">
        <v>44795</v>
      </c>
      <c r="J7650" s="370">
        <v>45219</v>
      </c>
      <c r="K7650" s="374"/>
      <c r="L7650" s="370" t="s">
        <v>2282</v>
      </c>
      <c r="M7650" s="370">
        <v>44782</v>
      </c>
      <c r="N7650" s="365">
        <v>0</v>
      </c>
      <c r="O7650" s="365">
        <v>2</v>
      </c>
      <c r="P7650" s="365">
        <v>1</v>
      </c>
      <c r="Q7650" s="365"/>
      <c r="R7650" s="365"/>
      <c r="S7650" s="365"/>
      <c r="T7650" s="365"/>
      <c r="U7650" s="365"/>
      <c r="V7650" s="365"/>
      <c r="W7650" s="365"/>
      <c r="X7650" s="365"/>
      <c r="Y7650" s="379"/>
      <c r="Z7650" s="374"/>
      <c r="AA7650" s="374"/>
      <c r="AB7650" s="374"/>
      <c r="AC7650" s="1507">
        <f t="shared" si="2648"/>
        <v>65</v>
      </c>
      <c r="AD7650" s="1508">
        <f t="shared" si="2649"/>
        <v>44346.9</v>
      </c>
      <c r="AE7650" s="14">
        <f t="shared" si="2650"/>
        <v>6.7333333333333334</v>
      </c>
      <c r="AF7650" s="14">
        <f t="shared" si="2651"/>
        <v>1</v>
      </c>
      <c r="AG7650" s="14">
        <f t="shared" si="2652"/>
        <v>65</v>
      </c>
      <c r="AH7650" s="14">
        <f t="shared" si="2653"/>
        <v>58.266666666666666</v>
      </c>
      <c r="AI7650" s="14">
        <f t="shared" si="2654"/>
        <v>58.266666666666666</v>
      </c>
      <c r="AJ7650" s="374"/>
    </row>
    <row r="7651" spans="1:36" ht="15.75">
      <c r="A7651" s="421"/>
      <c r="B7651" s="365" t="s">
        <v>4825</v>
      </c>
      <c r="C7651" s="365" t="s">
        <v>66</v>
      </c>
      <c r="D7651" s="368">
        <v>682.26</v>
      </c>
      <c r="E7651" s="365">
        <v>70</v>
      </c>
      <c r="F7651" s="368">
        <f t="shared" si="2655"/>
        <v>47758.2</v>
      </c>
      <c r="G7651" s="365">
        <v>0</v>
      </c>
      <c r="H7651" s="368">
        <f t="shared" si="2656"/>
        <v>0</v>
      </c>
      <c r="I7651" s="370">
        <v>44795</v>
      </c>
      <c r="J7651" s="370">
        <v>45218</v>
      </c>
      <c r="K7651" s="374"/>
      <c r="L7651" s="370" t="s">
        <v>2282</v>
      </c>
      <c r="M7651" s="370">
        <v>44782</v>
      </c>
      <c r="N7651" s="365">
        <v>1</v>
      </c>
      <c r="O7651" s="365">
        <v>2</v>
      </c>
      <c r="P7651" s="365">
        <v>1</v>
      </c>
      <c r="Q7651" s="365"/>
      <c r="R7651" s="365"/>
      <c r="S7651" s="365"/>
      <c r="T7651" s="365"/>
      <c r="U7651" s="365"/>
      <c r="V7651" s="365"/>
      <c r="W7651" s="365"/>
      <c r="X7651" s="365"/>
      <c r="Y7651" s="379"/>
      <c r="Z7651" s="374"/>
      <c r="AA7651" s="374"/>
      <c r="AB7651" s="374"/>
      <c r="AC7651" s="1507">
        <f t="shared" si="2648"/>
        <v>66</v>
      </c>
      <c r="AD7651" s="1508">
        <f t="shared" si="2649"/>
        <v>45029.159999999996</v>
      </c>
      <c r="AE7651" s="14">
        <f t="shared" si="2650"/>
        <v>6.7</v>
      </c>
      <c r="AF7651" s="14">
        <f t="shared" si="2651"/>
        <v>1.3333333333333333</v>
      </c>
      <c r="AG7651" s="14">
        <f t="shared" si="2652"/>
        <v>49.5</v>
      </c>
      <c r="AH7651" s="14">
        <f t="shared" si="2653"/>
        <v>42.8</v>
      </c>
      <c r="AI7651" s="14">
        <f t="shared" si="2654"/>
        <v>57.066666666666663</v>
      </c>
      <c r="AJ7651" s="374"/>
    </row>
    <row r="7652" spans="1:36" ht="15.75">
      <c r="A7652" s="421"/>
      <c r="B7652" s="365" t="s">
        <v>4826</v>
      </c>
      <c r="C7652" s="365" t="s">
        <v>66</v>
      </c>
      <c r="D7652" s="368">
        <v>682.26</v>
      </c>
      <c r="E7652" s="365">
        <v>11</v>
      </c>
      <c r="F7652" s="368">
        <f t="shared" si="2655"/>
        <v>7504.86</v>
      </c>
      <c r="G7652" s="365">
        <v>0</v>
      </c>
      <c r="H7652" s="368">
        <f t="shared" si="2656"/>
        <v>0</v>
      </c>
      <c r="I7652" s="370">
        <v>44795</v>
      </c>
      <c r="J7652" s="370">
        <v>45260</v>
      </c>
      <c r="K7652" s="374"/>
      <c r="L7652" s="370" t="s">
        <v>2282</v>
      </c>
      <c r="M7652" s="370">
        <v>44782</v>
      </c>
      <c r="N7652" s="365">
        <v>0</v>
      </c>
      <c r="O7652" s="365">
        <v>0</v>
      </c>
      <c r="P7652" s="365">
        <v>3</v>
      </c>
      <c r="Q7652" s="365"/>
      <c r="R7652" s="365"/>
      <c r="S7652" s="365"/>
      <c r="T7652" s="365"/>
      <c r="U7652" s="365"/>
      <c r="V7652" s="365"/>
      <c r="W7652" s="365"/>
      <c r="X7652" s="365"/>
      <c r="Y7652" s="379"/>
      <c r="Z7652" s="374"/>
      <c r="AA7652" s="374"/>
      <c r="AB7652" s="374"/>
      <c r="AC7652" s="1507">
        <f t="shared" si="2648"/>
        <v>8</v>
      </c>
      <c r="AD7652" s="1508">
        <f t="shared" si="2649"/>
        <v>5458.08</v>
      </c>
      <c r="AE7652" s="14">
        <f t="shared" si="2650"/>
        <v>8.1</v>
      </c>
      <c r="AF7652" s="14">
        <f t="shared" si="2651"/>
        <v>1</v>
      </c>
      <c r="AG7652" s="14">
        <f t="shared" si="2652"/>
        <v>8</v>
      </c>
      <c r="AH7652" s="14">
        <f t="shared" si="2653"/>
        <v>-9.9999999999999645E-2</v>
      </c>
      <c r="AI7652" s="14">
        <f t="shared" si="2654"/>
        <v>-9.9999999999999645E-2</v>
      </c>
      <c r="AJ7652" s="374"/>
    </row>
    <row r="7653" spans="1:36" ht="15.75">
      <c r="A7653" s="421"/>
      <c r="B7653" s="365" t="s">
        <v>4827</v>
      </c>
      <c r="C7653" s="365" t="s">
        <v>66</v>
      </c>
      <c r="D7653" s="368">
        <v>682.26</v>
      </c>
      <c r="E7653" s="365">
        <v>11</v>
      </c>
      <c r="F7653" s="368">
        <f t="shared" si="2655"/>
        <v>7504.86</v>
      </c>
      <c r="G7653" s="365">
        <v>0</v>
      </c>
      <c r="H7653" s="368">
        <f t="shared" si="2656"/>
        <v>0</v>
      </c>
      <c r="I7653" s="370">
        <v>44795</v>
      </c>
      <c r="J7653" s="370">
        <v>45203</v>
      </c>
      <c r="K7653" s="374"/>
      <c r="L7653" s="370" t="s">
        <v>2282</v>
      </c>
      <c r="M7653" s="370">
        <v>44782</v>
      </c>
      <c r="N7653" s="365">
        <v>0</v>
      </c>
      <c r="O7653" s="365">
        <v>0</v>
      </c>
      <c r="P7653" s="365">
        <v>1</v>
      </c>
      <c r="Q7653" s="365"/>
      <c r="R7653" s="365"/>
      <c r="S7653" s="365"/>
      <c r="T7653" s="365"/>
      <c r="U7653" s="365"/>
      <c r="V7653" s="365"/>
      <c r="W7653" s="365"/>
      <c r="X7653" s="365"/>
      <c r="Y7653" s="379"/>
      <c r="Z7653" s="374"/>
      <c r="AA7653" s="374"/>
      <c r="AB7653" s="374"/>
      <c r="AC7653" s="1507">
        <f t="shared" si="2648"/>
        <v>10</v>
      </c>
      <c r="AD7653" s="1508">
        <f t="shared" si="2649"/>
        <v>6822.6</v>
      </c>
      <c r="AE7653" s="14">
        <f t="shared" si="2650"/>
        <v>6.2</v>
      </c>
      <c r="AF7653" s="14">
        <f t="shared" si="2651"/>
        <v>0.33333333333333331</v>
      </c>
      <c r="AG7653" s="14">
        <f t="shared" si="2652"/>
        <v>30</v>
      </c>
      <c r="AH7653" s="14">
        <f t="shared" si="2653"/>
        <v>23.8</v>
      </c>
      <c r="AI7653" s="14">
        <f t="shared" si="2654"/>
        <v>7.9333333333333336</v>
      </c>
      <c r="AJ7653" s="374"/>
    </row>
    <row r="7654" spans="1:36" ht="15.75">
      <c r="A7654" s="421"/>
      <c r="B7654" s="365" t="s">
        <v>4828</v>
      </c>
      <c r="C7654" s="365" t="s">
        <v>66</v>
      </c>
      <c r="D7654" s="368">
        <v>682.26</v>
      </c>
      <c r="E7654" s="365">
        <v>11</v>
      </c>
      <c r="F7654" s="368">
        <f t="shared" si="2655"/>
        <v>7504.86</v>
      </c>
      <c r="G7654" s="365">
        <v>0</v>
      </c>
      <c r="H7654" s="368">
        <f t="shared" si="2656"/>
        <v>0</v>
      </c>
      <c r="I7654" s="370">
        <v>44795</v>
      </c>
      <c r="J7654" s="370">
        <v>45263</v>
      </c>
      <c r="K7654" s="374"/>
      <c r="L7654" s="370" t="s">
        <v>2282</v>
      </c>
      <c r="M7654" s="370">
        <v>44782</v>
      </c>
      <c r="N7654" s="365">
        <v>0</v>
      </c>
      <c r="O7654" s="365">
        <v>0</v>
      </c>
      <c r="P7654" s="365">
        <v>0</v>
      </c>
      <c r="Q7654" s="365"/>
      <c r="R7654" s="365"/>
      <c r="S7654" s="365"/>
      <c r="T7654" s="365"/>
      <c r="U7654" s="365"/>
      <c r="V7654" s="365"/>
      <c r="W7654" s="365"/>
      <c r="X7654" s="365"/>
      <c r="Y7654" s="379"/>
      <c r="Z7654" s="374"/>
      <c r="AA7654" s="374"/>
      <c r="AB7654" s="374"/>
      <c r="AC7654" s="1507">
        <f t="shared" si="2648"/>
        <v>11</v>
      </c>
      <c r="AD7654" s="1508">
        <f t="shared" si="2649"/>
        <v>7504.86</v>
      </c>
      <c r="AE7654" s="14">
        <f t="shared" si="2650"/>
        <v>8.1999999999999993</v>
      </c>
      <c r="AF7654" s="14">
        <f t="shared" si="2651"/>
        <v>0</v>
      </c>
      <c r="AG7654" s="14" t="e">
        <f t="shared" si="2652"/>
        <v>#DIV/0!</v>
      </c>
      <c r="AH7654" s="14" t="e">
        <f t="shared" si="2653"/>
        <v>#DIV/0!</v>
      </c>
      <c r="AI7654" s="14">
        <f t="shared" si="2654"/>
        <v>11</v>
      </c>
      <c r="AJ7654" s="374"/>
    </row>
    <row r="7655" spans="1:36" ht="15.75">
      <c r="A7655" s="421"/>
      <c r="B7655" s="365" t="s">
        <v>4829</v>
      </c>
      <c r="C7655" s="365" t="s">
        <v>66</v>
      </c>
      <c r="D7655" s="368">
        <v>682.26</v>
      </c>
      <c r="E7655" s="365">
        <v>185</v>
      </c>
      <c r="F7655" s="368">
        <f t="shared" si="2655"/>
        <v>126218.09999999999</v>
      </c>
      <c r="G7655" s="365">
        <v>0</v>
      </c>
      <c r="H7655" s="368">
        <f t="shared" si="2656"/>
        <v>0</v>
      </c>
      <c r="I7655" s="370">
        <v>44795</v>
      </c>
      <c r="J7655" s="370">
        <v>45151</v>
      </c>
      <c r="K7655" s="374"/>
      <c r="L7655" s="370" t="s">
        <v>2282</v>
      </c>
      <c r="M7655" s="370">
        <v>44782</v>
      </c>
      <c r="N7655" s="365">
        <v>0</v>
      </c>
      <c r="O7655" s="365">
        <v>12</v>
      </c>
      <c r="P7655" s="365">
        <v>6</v>
      </c>
      <c r="Q7655" s="365"/>
      <c r="R7655" s="365"/>
      <c r="S7655" s="365"/>
      <c r="T7655" s="365"/>
      <c r="U7655" s="365"/>
      <c r="V7655" s="365"/>
      <c r="W7655" s="365"/>
      <c r="X7655" s="365"/>
      <c r="Y7655" s="379"/>
      <c r="Z7655" s="374"/>
      <c r="AA7655" s="374"/>
      <c r="AB7655" s="374"/>
      <c r="AC7655" s="1507">
        <f t="shared" si="2648"/>
        <v>167</v>
      </c>
      <c r="AD7655" s="1508">
        <f t="shared" si="2649"/>
        <v>113937.42</v>
      </c>
      <c r="AE7655" s="14">
        <f t="shared" si="2650"/>
        <v>4.4666666666666668</v>
      </c>
      <c r="AF7655" s="14">
        <f t="shared" si="2651"/>
        <v>6</v>
      </c>
      <c r="AG7655" s="14">
        <f t="shared" si="2652"/>
        <v>27.833333333333332</v>
      </c>
      <c r="AH7655" s="14">
        <f t="shared" si="2653"/>
        <v>23.366666666666667</v>
      </c>
      <c r="AI7655" s="14">
        <f t="shared" si="2654"/>
        <v>140.19999999999999</v>
      </c>
      <c r="AJ7655" s="374"/>
    </row>
    <row r="7656" spans="1:36" ht="15.75">
      <c r="A7656" s="421"/>
      <c r="B7656" s="365" t="s">
        <v>4829</v>
      </c>
      <c r="C7656" s="365" t="s">
        <v>66</v>
      </c>
      <c r="D7656" s="368">
        <v>682.26</v>
      </c>
      <c r="E7656" s="365">
        <v>8</v>
      </c>
      <c r="F7656" s="368">
        <f t="shared" si="2655"/>
        <v>5458.08</v>
      </c>
      <c r="G7656" s="365">
        <v>0</v>
      </c>
      <c r="H7656" s="368">
        <f t="shared" si="2656"/>
        <v>0</v>
      </c>
      <c r="I7656" s="370">
        <v>44795</v>
      </c>
      <c r="J7656" s="370">
        <v>45158</v>
      </c>
      <c r="K7656" s="374"/>
      <c r="L7656" s="370" t="s">
        <v>2282</v>
      </c>
      <c r="M7656" s="370">
        <v>44782</v>
      </c>
      <c r="N7656" s="365">
        <v>2</v>
      </c>
      <c r="O7656" s="365">
        <v>0</v>
      </c>
      <c r="P7656" s="365">
        <v>6</v>
      </c>
      <c r="Q7656" s="365"/>
      <c r="R7656" s="365"/>
      <c r="S7656" s="365"/>
      <c r="T7656" s="365"/>
      <c r="U7656" s="365"/>
      <c r="V7656" s="365"/>
      <c r="W7656" s="365"/>
      <c r="X7656" s="365"/>
      <c r="Y7656" s="379"/>
      <c r="Z7656" s="374"/>
      <c r="AA7656" s="374"/>
      <c r="AB7656" s="374"/>
      <c r="AC7656" s="1507">
        <f t="shared" si="2648"/>
        <v>0</v>
      </c>
      <c r="AD7656" s="1508">
        <f t="shared" si="2649"/>
        <v>0</v>
      </c>
      <c r="AE7656" s="14">
        <f t="shared" si="2650"/>
        <v>4.7</v>
      </c>
      <c r="AF7656" s="14">
        <f t="shared" si="2651"/>
        <v>2.6666666666666665</v>
      </c>
      <c r="AG7656" s="14">
        <f t="shared" si="2652"/>
        <v>0</v>
      </c>
      <c r="AH7656" s="14">
        <f t="shared" si="2653"/>
        <v>-4.7</v>
      </c>
      <c r="AI7656" s="14">
        <f t="shared" si="2654"/>
        <v>-12.533333333333333</v>
      </c>
      <c r="AJ7656" s="374"/>
    </row>
    <row r="7657" spans="1:36" ht="15.75">
      <c r="A7657" s="421"/>
      <c r="B7657" s="365" t="s">
        <v>4830</v>
      </c>
      <c r="C7657" s="365" t="s">
        <v>66</v>
      </c>
      <c r="D7657" s="368">
        <v>682.26</v>
      </c>
      <c r="E7657" s="365">
        <v>30</v>
      </c>
      <c r="F7657" s="368">
        <f t="shared" si="2655"/>
        <v>20467.8</v>
      </c>
      <c r="G7657" s="365">
        <v>0</v>
      </c>
      <c r="H7657" s="368">
        <f t="shared" si="2656"/>
        <v>0</v>
      </c>
      <c r="I7657" s="370">
        <v>44795</v>
      </c>
      <c r="J7657" s="370">
        <v>45106</v>
      </c>
      <c r="K7657" s="374"/>
      <c r="L7657" s="370" t="s">
        <v>2282</v>
      </c>
      <c r="M7657" s="370">
        <v>44782</v>
      </c>
      <c r="N7657" s="365">
        <v>3</v>
      </c>
      <c r="O7657" s="365">
        <v>8</v>
      </c>
      <c r="P7657" s="365">
        <v>5</v>
      </c>
      <c r="Q7657" s="365"/>
      <c r="R7657" s="365"/>
      <c r="S7657" s="365"/>
      <c r="T7657" s="365"/>
      <c r="U7657" s="365"/>
      <c r="V7657" s="365"/>
      <c r="W7657" s="365"/>
      <c r="X7657" s="365"/>
      <c r="Y7657" s="379"/>
      <c r="Z7657" s="374"/>
      <c r="AA7657" s="374"/>
      <c r="AB7657" s="374"/>
      <c r="AC7657" s="1507">
        <f t="shared" si="2648"/>
        <v>14</v>
      </c>
      <c r="AD7657" s="1508">
        <f t="shared" si="2649"/>
        <v>9551.64</v>
      </c>
      <c r="AE7657" s="14">
        <f t="shared" si="2650"/>
        <v>2.9666666666666668</v>
      </c>
      <c r="AF7657" s="14">
        <f t="shared" si="2651"/>
        <v>5.333333333333333</v>
      </c>
      <c r="AG7657" s="14">
        <f t="shared" si="2652"/>
        <v>2.625</v>
      </c>
      <c r="AH7657" s="14">
        <f t="shared" si="2653"/>
        <v>-0.34166666666666679</v>
      </c>
      <c r="AI7657" s="14">
        <f t="shared" si="2654"/>
        <v>-1.8222222222222229</v>
      </c>
      <c r="AJ7657" s="374"/>
    </row>
    <row r="7658" spans="1:36" ht="28.5" customHeight="1">
      <c r="A7658" s="421"/>
      <c r="B7658" s="365" t="s">
        <v>4831</v>
      </c>
      <c r="C7658" s="365" t="s">
        <v>66</v>
      </c>
      <c r="D7658" s="368">
        <v>682.26</v>
      </c>
      <c r="E7658" s="365">
        <v>10</v>
      </c>
      <c r="F7658" s="368">
        <f t="shared" si="2655"/>
        <v>6822.6</v>
      </c>
      <c r="G7658" s="365">
        <v>0</v>
      </c>
      <c r="H7658" s="368">
        <f t="shared" si="2656"/>
        <v>0</v>
      </c>
      <c r="I7658" s="370">
        <v>44795</v>
      </c>
      <c r="J7658" s="370">
        <v>45133</v>
      </c>
      <c r="K7658" s="374"/>
      <c r="L7658" s="370" t="s">
        <v>2282</v>
      </c>
      <c r="M7658" s="370">
        <v>44782</v>
      </c>
      <c r="N7658" s="365">
        <v>3</v>
      </c>
      <c r="O7658" s="365">
        <v>2</v>
      </c>
      <c r="P7658" s="365">
        <v>2</v>
      </c>
      <c r="Q7658" s="365"/>
      <c r="R7658" s="365"/>
      <c r="S7658" s="365"/>
      <c r="T7658" s="365"/>
      <c r="U7658" s="365"/>
      <c r="V7658" s="365"/>
      <c r="W7658" s="365"/>
      <c r="X7658" s="365"/>
      <c r="Y7658" s="379"/>
      <c r="Z7658" s="374"/>
      <c r="AA7658" s="374"/>
      <c r="AB7658" s="374"/>
      <c r="AC7658" s="1507">
        <f t="shared" si="2648"/>
        <v>3</v>
      </c>
      <c r="AD7658" s="1508">
        <f t="shared" si="2649"/>
        <v>2046.78</v>
      </c>
      <c r="AE7658" s="14">
        <f t="shared" si="2650"/>
        <v>3.8666666666666667</v>
      </c>
      <c r="AF7658" s="14">
        <f t="shared" si="2651"/>
        <v>2.3333333333333335</v>
      </c>
      <c r="AG7658" s="14">
        <f t="shared" si="2652"/>
        <v>1.2857142857142856</v>
      </c>
      <c r="AH7658" s="14">
        <f t="shared" si="2653"/>
        <v>-2.5809523809523811</v>
      </c>
      <c r="AI7658" s="14">
        <f t="shared" si="2654"/>
        <v>-6.0222222222222221</v>
      </c>
      <c r="AJ7658" s="374"/>
    </row>
    <row r="7659" spans="1:36" ht="15" customHeight="1">
      <c r="A7659" s="421"/>
      <c r="B7659" s="365" t="s">
        <v>4832</v>
      </c>
      <c r="C7659" s="365" t="s">
        <v>66</v>
      </c>
      <c r="D7659" s="368">
        <v>682.26</v>
      </c>
      <c r="E7659" s="365">
        <v>10</v>
      </c>
      <c r="F7659" s="368">
        <f t="shared" si="2655"/>
        <v>6822.6</v>
      </c>
      <c r="G7659" s="365">
        <v>0</v>
      </c>
      <c r="H7659" s="368">
        <f t="shared" si="2656"/>
        <v>0</v>
      </c>
      <c r="I7659" s="370">
        <v>44795</v>
      </c>
      <c r="J7659" s="370">
        <v>45218</v>
      </c>
      <c r="K7659" s="374"/>
      <c r="L7659" s="370" t="s">
        <v>2282</v>
      </c>
      <c r="M7659" s="370">
        <v>44782</v>
      </c>
      <c r="N7659" s="365">
        <v>0</v>
      </c>
      <c r="O7659" s="365">
        <v>0</v>
      </c>
      <c r="P7659" s="365">
        <v>0</v>
      </c>
      <c r="Q7659" s="365"/>
      <c r="R7659" s="365"/>
      <c r="S7659" s="365"/>
      <c r="T7659" s="365"/>
      <c r="U7659" s="365"/>
      <c r="V7659" s="365"/>
      <c r="W7659" s="365"/>
      <c r="X7659" s="365"/>
      <c r="Y7659" s="379"/>
      <c r="Z7659" s="365"/>
      <c r="AA7659" s="365"/>
      <c r="AB7659" s="365"/>
      <c r="AC7659" s="1507">
        <f t="shared" si="2648"/>
        <v>10</v>
      </c>
      <c r="AD7659" s="1508">
        <f t="shared" si="2649"/>
        <v>6822.6</v>
      </c>
      <c r="AE7659" s="14">
        <f t="shared" si="2650"/>
        <v>6.7</v>
      </c>
      <c r="AF7659" s="14">
        <f t="shared" si="2651"/>
        <v>0</v>
      </c>
      <c r="AG7659" s="14" t="e">
        <f t="shared" si="2652"/>
        <v>#DIV/0!</v>
      </c>
      <c r="AH7659" s="14" t="e">
        <f t="shared" si="2653"/>
        <v>#DIV/0!</v>
      </c>
      <c r="AI7659" s="14">
        <f t="shared" si="2654"/>
        <v>10</v>
      </c>
      <c r="AJ7659" s="374"/>
    </row>
    <row r="7660" spans="1:36" ht="15.75">
      <c r="A7660" s="421"/>
      <c r="B7660" s="365" t="s">
        <v>4833</v>
      </c>
      <c r="C7660" s="365" t="s">
        <v>66</v>
      </c>
      <c r="D7660" s="368">
        <v>682.26</v>
      </c>
      <c r="E7660" s="365">
        <v>10</v>
      </c>
      <c r="F7660" s="368">
        <f t="shared" si="2655"/>
        <v>6822.6</v>
      </c>
      <c r="G7660" s="365">
        <v>0</v>
      </c>
      <c r="H7660" s="368">
        <f t="shared" si="2656"/>
        <v>0</v>
      </c>
      <c r="I7660" s="370">
        <v>44795</v>
      </c>
      <c r="J7660" s="370">
        <v>45262</v>
      </c>
      <c r="K7660" s="374"/>
      <c r="L7660" s="370" t="s">
        <v>2282</v>
      </c>
      <c r="M7660" s="370">
        <v>44782</v>
      </c>
      <c r="N7660" s="365">
        <v>0</v>
      </c>
      <c r="O7660" s="365">
        <v>0</v>
      </c>
      <c r="P7660" s="365">
        <v>0</v>
      </c>
      <c r="Q7660" s="365"/>
      <c r="R7660" s="365"/>
      <c r="S7660" s="365"/>
      <c r="T7660" s="365"/>
      <c r="U7660" s="365"/>
      <c r="V7660" s="365"/>
      <c r="W7660" s="365"/>
      <c r="X7660" s="365"/>
      <c r="Y7660" s="379"/>
      <c r="Z7660" s="365"/>
      <c r="AA7660" s="365"/>
      <c r="AB7660" s="365"/>
      <c r="AC7660" s="1507">
        <f t="shared" si="2648"/>
        <v>10</v>
      </c>
      <c r="AD7660" s="1508">
        <f t="shared" si="2649"/>
        <v>6822.6</v>
      </c>
      <c r="AE7660" s="14">
        <f t="shared" si="2650"/>
        <v>8.1666666666666661</v>
      </c>
      <c r="AF7660" s="14">
        <f t="shared" si="2651"/>
        <v>0</v>
      </c>
      <c r="AG7660" s="14" t="e">
        <f t="shared" si="2652"/>
        <v>#DIV/0!</v>
      </c>
      <c r="AH7660" s="14" t="e">
        <f t="shared" si="2653"/>
        <v>#DIV/0!</v>
      </c>
      <c r="AI7660" s="14">
        <f t="shared" si="2654"/>
        <v>10</v>
      </c>
      <c r="AJ7660" s="374"/>
    </row>
    <row r="7661" spans="1:36" ht="15.75">
      <c r="A7661" s="421"/>
      <c r="B7661" s="365" t="s">
        <v>4834</v>
      </c>
      <c r="C7661" s="365" t="s">
        <v>66</v>
      </c>
      <c r="D7661" s="368">
        <v>682.26</v>
      </c>
      <c r="E7661" s="365">
        <v>41</v>
      </c>
      <c r="F7661" s="368">
        <f t="shared" si="2655"/>
        <v>27972.66</v>
      </c>
      <c r="G7661" s="365">
        <v>0</v>
      </c>
      <c r="H7661" s="368">
        <f t="shared" si="2656"/>
        <v>0</v>
      </c>
      <c r="I7661" s="370">
        <v>44795</v>
      </c>
      <c r="J7661" s="370">
        <v>45228</v>
      </c>
      <c r="K7661" s="374"/>
      <c r="L7661" s="370" t="s">
        <v>2282</v>
      </c>
      <c r="M7661" s="370">
        <v>44782</v>
      </c>
      <c r="N7661" s="365">
        <v>0</v>
      </c>
      <c r="O7661" s="365">
        <v>11</v>
      </c>
      <c r="P7661" s="365">
        <v>0</v>
      </c>
      <c r="Q7661" s="365"/>
      <c r="R7661" s="365"/>
      <c r="S7661" s="365"/>
      <c r="T7661" s="365"/>
      <c r="U7661" s="365"/>
      <c r="V7661" s="365"/>
      <c r="W7661" s="365"/>
      <c r="X7661" s="365"/>
      <c r="Y7661" s="379"/>
      <c r="Z7661" s="365"/>
      <c r="AA7661" s="365"/>
      <c r="AB7661" s="365"/>
      <c r="AC7661" s="1507">
        <f t="shared" si="2648"/>
        <v>30</v>
      </c>
      <c r="AD7661" s="1508">
        <f t="shared" si="2649"/>
        <v>20467.8</v>
      </c>
      <c r="AE7661" s="14">
        <f t="shared" si="2650"/>
        <v>7.0333333333333332</v>
      </c>
      <c r="AF7661" s="14">
        <f t="shared" si="2651"/>
        <v>3.6666666666666665</v>
      </c>
      <c r="AG7661" s="14">
        <f t="shared" si="2652"/>
        <v>8.1818181818181817</v>
      </c>
      <c r="AH7661" s="14">
        <f t="shared" si="2653"/>
        <v>1.1484848484848484</v>
      </c>
      <c r="AI7661" s="14">
        <f t="shared" si="2654"/>
        <v>4.2111111111111121</v>
      </c>
      <c r="AJ7661" s="374"/>
    </row>
    <row r="7662" spans="1:36" ht="15.75">
      <c r="A7662" s="421"/>
      <c r="B7662" s="365" t="s">
        <v>4835</v>
      </c>
      <c r="C7662" s="365" t="s">
        <v>66</v>
      </c>
      <c r="D7662" s="368">
        <v>682.26</v>
      </c>
      <c r="E7662" s="365">
        <v>9</v>
      </c>
      <c r="F7662" s="368">
        <f t="shared" si="2655"/>
        <v>6140.34</v>
      </c>
      <c r="G7662" s="365">
        <v>0</v>
      </c>
      <c r="H7662" s="368">
        <f t="shared" si="2656"/>
        <v>0</v>
      </c>
      <c r="I7662" s="370">
        <v>44795</v>
      </c>
      <c r="J7662" s="370">
        <v>45228</v>
      </c>
      <c r="K7662" s="374"/>
      <c r="L7662" s="370" t="s">
        <v>2282</v>
      </c>
      <c r="M7662" s="370">
        <v>44782</v>
      </c>
      <c r="N7662" s="365">
        <v>0</v>
      </c>
      <c r="O7662" s="365">
        <v>0</v>
      </c>
      <c r="P7662" s="365">
        <v>0</v>
      </c>
      <c r="Q7662" s="365"/>
      <c r="R7662" s="365"/>
      <c r="S7662" s="365"/>
      <c r="T7662" s="365"/>
      <c r="U7662" s="365"/>
      <c r="V7662" s="365"/>
      <c r="W7662" s="365"/>
      <c r="X7662" s="365"/>
      <c r="Y7662" s="379"/>
      <c r="Z7662" s="365"/>
      <c r="AA7662" s="365"/>
      <c r="AB7662" s="365"/>
      <c r="AC7662" s="1507">
        <f t="shared" si="2648"/>
        <v>9</v>
      </c>
      <c r="AD7662" s="1508">
        <f t="shared" si="2649"/>
        <v>6140.34</v>
      </c>
      <c r="AE7662" s="14">
        <f t="shared" si="2650"/>
        <v>7.0333333333333332</v>
      </c>
      <c r="AF7662" s="14">
        <f t="shared" si="2651"/>
        <v>0</v>
      </c>
      <c r="AG7662" s="14" t="e">
        <f t="shared" si="2652"/>
        <v>#DIV/0!</v>
      </c>
      <c r="AH7662" s="14" t="e">
        <f t="shared" si="2653"/>
        <v>#DIV/0!</v>
      </c>
      <c r="AI7662" s="14">
        <f t="shared" si="2654"/>
        <v>9</v>
      </c>
      <c r="AJ7662" s="374"/>
    </row>
    <row r="7663" spans="1:36" ht="15.75">
      <c r="A7663" s="421"/>
      <c r="B7663" s="365" t="s">
        <v>4836</v>
      </c>
      <c r="C7663" s="365" t="s">
        <v>66</v>
      </c>
      <c r="D7663" s="368">
        <v>682.26</v>
      </c>
      <c r="E7663" s="365">
        <v>56</v>
      </c>
      <c r="F7663" s="368">
        <f t="shared" si="2655"/>
        <v>38206.559999999998</v>
      </c>
      <c r="G7663" s="365">
        <v>0</v>
      </c>
      <c r="H7663" s="368">
        <f t="shared" si="2656"/>
        <v>0</v>
      </c>
      <c r="I7663" s="370">
        <v>44795</v>
      </c>
      <c r="J7663" s="370">
        <v>45218</v>
      </c>
      <c r="K7663" s="374"/>
      <c r="L7663" s="370" t="s">
        <v>2282</v>
      </c>
      <c r="M7663" s="370">
        <v>44782</v>
      </c>
      <c r="N7663" s="365">
        <v>0</v>
      </c>
      <c r="O7663" s="365">
        <v>0</v>
      </c>
      <c r="P7663" s="365">
        <v>8</v>
      </c>
      <c r="Q7663" s="365"/>
      <c r="R7663" s="365"/>
      <c r="S7663" s="365"/>
      <c r="T7663" s="365"/>
      <c r="U7663" s="365"/>
      <c r="V7663" s="365"/>
      <c r="W7663" s="365"/>
      <c r="X7663" s="365"/>
      <c r="Y7663" s="379"/>
      <c r="Z7663" s="365"/>
      <c r="AA7663" s="365"/>
      <c r="AB7663" s="365"/>
      <c r="AC7663" s="1507">
        <f t="shared" si="2648"/>
        <v>48</v>
      </c>
      <c r="AD7663" s="1508">
        <f t="shared" si="2649"/>
        <v>32748.48</v>
      </c>
      <c r="AE7663" s="14">
        <f t="shared" si="2650"/>
        <v>6.7</v>
      </c>
      <c r="AF7663" s="14">
        <f t="shared" si="2651"/>
        <v>2.6666666666666665</v>
      </c>
      <c r="AG7663" s="14">
        <f t="shared" si="2652"/>
        <v>18</v>
      </c>
      <c r="AH7663" s="14">
        <f t="shared" si="2653"/>
        <v>11.3</v>
      </c>
      <c r="AI7663" s="14">
        <f t="shared" si="2654"/>
        <v>30.133333333333333</v>
      </c>
      <c r="AJ7663" s="374"/>
    </row>
    <row r="7664" spans="1:36" ht="30" customHeight="1">
      <c r="A7664" s="421"/>
      <c r="B7664" s="365" t="s">
        <v>4837</v>
      </c>
      <c r="C7664" s="365" t="s">
        <v>66</v>
      </c>
      <c r="D7664" s="368">
        <v>682.26</v>
      </c>
      <c r="E7664" s="365">
        <v>11</v>
      </c>
      <c r="F7664" s="368">
        <f t="shared" si="2655"/>
        <v>7504.86</v>
      </c>
      <c r="G7664" s="365">
        <v>0</v>
      </c>
      <c r="H7664" s="368">
        <f t="shared" si="2656"/>
        <v>0</v>
      </c>
      <c r="I7664" s="370">
        <v>44795</v>
      </c>
      <c r="J7664" s="370">
        <v>45261</v>
      </c>
      <c r="K7664" s="374"/>
      <c r="L7664" s="370" t="s">
        <v>2282</v>
      </c>
      <c r="M7664" s="370">
        <v>44782</v>
      </c>
      <c r="N7664" s="365">
        <v>0</v>
      </c>
      <c r="O7664" s="365">
        <v>0</v>
      </c>
      <c r="P7664" s="365">
        <v>0</v>
      </c>
      <c r="Q7664" s="365"/>
      <c r="R7664" s="365"/>
      <c r="S7664" s="365"/>
      <c r="T7664" s="365"/>
      <c r="U7664" s="365"/>
      <c r="V7664" s="365"/>
      <c r="W7664" s="365"/>
      <c r="X7664" s="365"/>
      <c r="Y7664" s="379"/>
      <c r="Z7664" s="365"/>
      <c r="AA7664" s="365"/>
      <c r="AB7664" s="365"/>
      <c r="AC7664" s="1507">
        <f t="shared" si="2648"/>
        <v>11</v>
      </c>
      <c r="AD7664" s="1508">
        <f t="shared" si="2649"/>
        <v>7504.86</v>
      </c>
      <c r="AE7664" s="14">
        <f t="shared" si="2650"/>
        <v>8.1333333333333329</v>
      </c>
      <c r="AF7664" s="14">
        <f t="shared" si="2651"/>
        <v>0</v>
      </c>
      <c r="AG7664" s="14" t="e">
        <f t="shared" si="2652"/>
        <v>#DIV/0!</v>
      </c>
      <c r="AH7664" s="14" t="e">
        <f t="shared" si="2653"/>
        <v>#DIV/0!</v>
      </c>
      <c r="AI7664" s="14">
        <f t="shared" si="2654"/>
        <v>11</v>
      </c>
      <c r="AJ7664" s="374"/>
    </row>
    <row r="7665" spans="1:36" ht="19.5" customHeight="1">
      <c r="A7665" s="421"/>
      <c r="B7665" s="365" t="s">
        <v>4838</v>
      </c>
      <c r="C7665" s="365" t="s">
        <v>66</v>
      </c>
      <c r="D7665" s="368">
        <v>24539.42</v>
      </c>
      <c r="E7665" s="365">
        <v>29</v>
      </c>
      <c r="F7665" s="368">
        <f t="shared" si="2655"/>
        <v>711643.17999999993</v>
      </c>
      <c r="G7665" s="365">
        <v>0</v>
      </c>
      <c r="H7665" s="368">
        <f t="shared" si="2656"/>
        <v>0</v>
      </c>
      <c r="I7665" s="370">
        <v>44795</v>
      </c>
      <c r="J7665" s="370"/>
      <c r="K7665" s="374"/>
      <c r="L7665" s="370" t="s">
        <v>4839</v>
      </c>
      <c r="M7665" s="370">
        <v>44669</v>
      </c>
      <c r="N7665" s="365">
        <v>1</v>
      </c>
      <c r="O7665" s="365">
        <v>0</v>
      </c>
      <c r="P7665" s="365">
        <v>1</v>
      </c>
      <c r="Q7665" s="365"/>
      <c r="R7665" s="365"/>
      <c r="S7665" s="365"/>
      <c r="T7665" s="365"/>
      <c r="U7665" s="365"/>
      <c r="V7665" s="365"/>
      <c r="W7665" s="365"/>
      <c r="X7665" s="365"/>
      <c r="Y7665" s="379"/>
      <c r="Z7665" s="374"/>
      <c r="AA7665" s="374"/>
      <c r="AB7665" s="374"/>
      <c r="AC7665" s="1507">
        <f t="shared" si="2648"/>
        <v>27</v>
      </c>
      <c r="AD7665" s="1508">
        <f t="shared" si="2649"/>
        <v>662564.34</v>
      </c>
      <c r="AE7665" s="14">
        <f t="shared" si="2650"/>
        <v>-1500.5666666666666</v>
      </c>
      <c r="AF7665" s="14">
        <f t="shared" si="2651"/>
        <v>0.66666666666666663</v>
      </c>
      <c r="AG7665" s="14">
        <f t="shared" si="2652"/>
        <v>40.5</v>
      </c>
      <c r="AH7665" s="14">
        <f t="shared" si="2653"/>
        <v>1541.0666666666666</v>
      </c>
      <c r="AI7665" s="14">
        <f t="shared" si="2654"/>
        <v>1027.3777777777777</v>
      </c>
      <c r="AJ7665" s="374"/>
    </row>
    <row r="7666" spans="1:36" ht="15.75">
      <c r="A7666" s="421"/>
      <c r="B7666" s="365" t="s">
        <v>4840</v>
      </c>
      <c r="C7666" s="365" t="s">
        <v>66</v>
      </c>
      <c r="D7666" s="368">
        <v>0</v>
      </c>
      <c r="E7666" s="365">
        <v>9</v>
      </c>
      <c r="F7666" s="368">
        <f t="shared" si="2655"/>
        <v>0</v>
      </c>
      <c r="G7666" s="365">
        <v>0</v>
      </c>
      <c r="H7666" s="368">
        <f t="shared" si="2656"/>
        <v>0</v>
      </c>
      <c r="I7666" s="370">
        <v>44795</v>
      </c>
      <c r="J7666" s="370">
        <v>45562</v>
      </c>
      <c r="K7666" s="374"/>
      <c r="L7666" s="370" t="s">
        <v>4839</v>
      </c>
      <c r="M7666" s="370">
        <v>44669</v>
      </c>
      <c r="N7666" s="365">
        <v>1</v>
      </c>
      <c r="O7666" s="365">
        <v>0</v>
      </c>
      <c r="P7666" s="365">
        <v>1</v>
      </c>
      <c r="Q7666" s="365"/>
      <c r="R7666" s="365"/>
      <c r="S7666" s="365"/>
      <c r="T7666" s="365"/>
      <c r="U7666" s="365"/>
      <c r="V7666" s="365"/>
      <c r="W7666" s="365"/>
      <c r="X7666" s="365"/>
      <c r="Y7666" s="379"/>
      <c r="Z7666" s="374"/>
      <c r="AA7666" s="374"/>
      <c r="AB7666" s="374"/>
      <c r="AC7666" s="1507">
        <f t="shared" ref="AC7666:AC7713" si="2657">E7666+G7666-N7666-O7666-AA7666-P7666-Q7666-R7666-S7666-T7666-U7666-V7666-W7666-X7666-Y7666</f>
        <v>7</v>
      </c>
      <c r="AD7666" s="1508">
        <f t="shared" ref="AD7666:AD7713" si="2658">D7666*AC7666</f>
        <v>0</v>
      </c>
      <c r="AE7666" s="14">
        <f t="shared" ref="AE7666:AE7713" si="2659">(J7666-"01.04.2023")/30</f>
        <v>18.166666666666668</v>
      </c>
      <c r="AF7666" s="14">
        <f t="shared" ref="AF7666:AF7713" si="2660">(N7666+O7666+P7666+Q7666+R7666+S7666+T7666+U7666+V7666+W7666+X7666+Y7666)/3</f>
        <v>0.66666666666666663</v>
      </c>
      <c r="AG7666" s="14">
        <f t="shared" ref="AG7666:AG7713" si="2661">AC7666/AF7666</f>
        <v>10.5</v>
      </c>
      <c r="AH7666" s="14">
        <f t="shared" ref="AH7666:AH7713" si="2662">AG7666-AE7666</f>
        <v>-7.6666666666666679</v>
      </c>
      <c r="AI7666" s="14">
        <f t="shared" ref="AI7666:AI7713" si="2663">AC7666-(AE7666*AF7666)</f>
        <v>-5.1111111111111107</v>
      </c>
      <c r="AJ7666" s="374"/>
    </row>
    <row r="7667" spans="1:36" ht="15.75">
      <c r="A7667" s="421"/>
      <c r="B7667" s="365" t="s">
        <v>4841</v>
      </c>
      <c r="C7667" s="365" t="s">
        <v>66</v>
      </c>
      <c r="D7667" s="368">
        <v>0</v>
      </c>
      <c r="E7667" s="365">
        <v>9</v>
      </c>
      <c r="F7667" s="368">
        <f t="shared" si="2655"/>
        <v>0</v>
      </c>
      <c r="G7667" s="365">
        <v>0</v>
      </c>
      <c r="H7667" s="368">
        <f t="shared" si="2656"/>
        <v>0</v>
      </c>
      <c r="I7667" s="370">
        <v>44795</v>
      </c>
      <c r="J7667" s="370">
        <v>45196</v>
      </c>
      <c r="K7667" s="374"/>
      <c r="L7667" s="370" t="s">
        <v>4839</v>
      </c>
      <c r="M7667" s="370">
        <v>44669</v>
      </c>
      <c r="N7667" s="365">
        <v>1</v>
      </c>
      <c r="O7667" s="365">
        <v>0</v>
      </c>
      <c r="P7667" s="365">
        <v>0</v>
      </c>
      <c r="Q7667" s="365"/>
      <c r="R7667" s="365"/>
      <c r="S7667" s="365"/>
      <c r="T7667" s="365"/>
      <c r="U7667" s="365"/>
      <c r="V7667" s="365"/>
      <c r="W7667" s="365"/>
      <c r="X7667" s="365"/>
      <c r="Y7667" s="379"/>
      <c r="Z7667" s="374"/>
      <c r="AA7667" s="374"/>
      <c r="AB7667" s="374"/>
      <c r="AC7667" s="1507">
        <f t="shared" si="2657"/>
        <v>8</v>
      </c>
      <c r="AD7667" s="1508">
        <f t="shared" si="2658"/>
        <v>0</v>
      </c>
      <c r="AE7667" s="14">
        <f t="shared" si="2659"/>
        <v>5.9666666666666668</v>
      </c>
      <c r="AF7667" s="14">
        <f t="shared" si="2660"/>
        <v>0.33333333333333331</v>
      </c>
      <c r="AG7667" s="14">
        <f t="shared" si="2661"/>
        <v>24</v>
      </c>
      <c r="AH7667" s="14">
        <f t="shared" si="2662"/>
        <v>18.033333333333331</v>
      </c>
      <c r="AI7667" s="14">
        <f t="shared" si="2663"/>
        <v>6.0111111111111111</v>
      </c>
      <c r="AJ7667" s="374"/>
    </row>
    <row r="7668" spans="1:36" ht="15.75">
      <c r="A7668" s="421"/>
      <c r="B7668" s="365" t="s">
        <v>4842</v>
      </c>
      <c r="C7668" s="365" t="s">
        <v>66</v>
      </c>
      <c r="D7668" s="368">
        <v>0</v>
      </c>
      <c r="E7668" s="365">
        <v>9</v>
      </c>
      <c r="F7668" s="368">
        <f t="shared" si="2655"/>
        <v>0</v>
      </c>
      <c r="G7668" s="365">
        <v>0</v>
      </c>
      <c r="H7668" s="368">
        <f t="shared" si="2656"/>
        <v>0</v>
      </c>
      <c r="I7668" s="370">
        <v>44795</v>
      </c>
      <c r="J7668" s="370">
        <v>45549</v>
      </c>
      <c r="K7668" s="374"/>
      <c r="L7668" s="370" t="s">
        <v>4839</v>
      </c>
      <c r="M7668" s="370">
        <v>44669</v>
      </c>
      <c r="N7668" s="365">
        <v>0</v>
      </c>
      <c r="O7668" s="365">
        <v>0</v>
      </c>
      <c r="P7668" s="365">
        <v>0</v>
      </c>
      <c r="Q7668" s="365"/>
      <c r="R7668" s="365"/>
      <c r="S7668" s="365"/>
      <c r="T7668" s="365"/>
      <c r="U7668" s="365"/>
      <c r="V7668" s="365"/>
      <c r="W7668" s="365"/>
      <c r="X7668" s="365"/>
      <c r="Y7668" s="379"/>
      <c r="Z7668" s="374"/>
      <c r="AA7668" s="374"/>
      <c r="AB7668" s="374"/>
      <c r="AC7668" s="1507">
        <f t="shared" si="2657"/>
        <v>9</v>
      </c>
      <c r="AD7668" s="1508">
        <f t="shared" si="2658"/>
        <v>0</v>
      </c>
      <c r="AE7668" s="14">
        <f t="shared" si="2659"/>
        <v>17.733333333333334</v>
      </c>
      <c r="AF7668" s="14">
        <f t="shared" si="2660"/>
        <v>0</v>
      </c>
      <c r="AG7668" s="14" t="e">
        <f t="shared" si="2661"/>
        <v>#DIV/0!</v>
      </c>
      <c r="AH7668" s="14" t="e">
        <f t="shared" si="2662"/>
        <v>#DIV/0!</v>
      </c>
      <c r="AI7668" s="14">
        <f t="shared" si="2663"/>
        <v>9</v>
      </c>
      <c r="AJ7668" s="374"/>
    </row>
    <row r="7669" spans="1:36" ht="15.75">
      <c r="A7669" s="421"/>
      <c r="B7669" s="365" t="s">
        <v>4841</v>
      </c>
      <c r="C7669" s="365" t="s">
        <v>66</v>
      </c>
      <c r="D7669" s="368">
        <v>0</v>
      </c>
      <c r="E7669" s="365">
        <v>9</v>
      </c>
      <c r="F7669" s="368">
        <f t="shared" si="2655"/>
        <v>0</v>
      </c>
      <c r="G7669" s="365">
        <v>0</v>
      </c>
      <c r="H7669" s="368">
        <f t="shared" si="2656"/>
        <v>0</v>
      </c>
      <c r="I7669" s="370">
        <v>44795</v>
      </c>
      <c r="J7669" s="370">
        <v>45198</v>
      </c>
      <c r="K7669" s="374"/>
      <c r="L7669" s="370" t="s">
        <v>4839</v>
      </c>
      <c r="M7669" s="370">
        <v>44669</v>
      </c>
      <c r="N7669" s="365">
        <v>0</v>
      </c>
      <c r="O7669" s="365">
        <v>0</v>
      </c>
      <c r="P7669" s="365">
        <v>0</v>
      </c>
      <c r="Q7669" s="365"/>
      <c r="R7669" s="365"/>
      <c r="S7669" s="365"/>
      <c r="T7669" s="365"/>
      <c r="U7669" s="365"/>
      <c r="V7669" s="365"/>
      <c r="W7669" s="365"/>
      <c r="X7669" s="365"/>
      <c r="Y7669" s="379"/>
      <c r="Z7669" s="374"/>
      <c r="AA7669" s="374"/>
      <c r="AB7669" s="374"/>
      <c r="AC7669" s="1507">
        <f t="shared" si="2657"/>
        <v>9</v>
      </c>
      <c r="AD7669" s="1508">
        <f t="shared" si="2658"/>
        <v>0</v>
      </c>
      <c r="AE7669" s="14">
        <f t="shared" si="2659"/>
        <v>6.0333333333333332</v>
      </c>
      <c r="AF7669" s="14">
        <f t="shared" si="2660"/>
        <v>0</v>
      </c>
      <c r="AG7669" s="14" t="e">
        <f t="shared" si="2661"/>
        <v>#DIV/0!</v>
      </c>
      <c r="AH7669" s="14" t="e">
        <f t="shared" si="2662"/>
        <v>#DIV/0!</v>
      </c>
      <c r="AI7669" s="14">
        <f t="shared" si="2663"/>
        <v>9</v>
      </c>
      <c r="AJ7669" s="374"/>
    </row>
    <row r="7670" spans="1:36" ht="15.75">
      <c r="A7670" s="421"/>
      <c r="B7670" s="365" t="s">
        <v>4843</v>
      </c>
      <c r="C7670" s="365" t="s">
        <v>66</v>
      </c>
      <c r="D7670" s="368">
        <v>0</v>
      </c>
      <c r="E7670" s="365">
        <v>3</v>
      </c>
      <c r="F7670" s="368">
        <f t="shared" si="2655"/>
        <v>0</v>
      </c>
      <c r="G7670" s="365">
        <v>0</v>
      </c>
      <c r="H7670" s="368">
        <f t="shared" si="2656"/>
        <v>0</v>
      </c>
      <c r="I7670" s="370">
        <v>44795</v>
      </c>
      <c r="J7670" s="370">
        <v>45471</v>
      </c>
      <c r="K7670" s="374"/>
      <c r="L7670" s="370" t="s">
        <v>4839</v>
      </c>
      <c r="M7670" s="370">
        <v>44669</v>
      </c>
      <c r="N7670" s="365">
        <v>0</v>
      </c>
      <c r="O7670" s="365">
        <v>0</v>
      </c>
      <c r="P7670" s="365">
        <v>0</v>
      </c>
      <c r="Q7670" s="365"/>
      <c r="R7670" s="365"/>
      <c r="S7670" s="365"/>
      <c r="T7670" s="365"/>
      <c r="U7670" s="365"/>
      <c r="V7670" s="365"/>
      <c r="W7670" s="365"/>
      <c r="X7670" s="365"/>
      <c r="Y7670" s="379"/>
      <c r="Z7670" s="374"/>
      <c r="AA7670" s="374"/>
      <c r="AB7670" s="374"/>
      <c r="AC7670" s="1507">
        <f t="shared" si="2657"/>
        <v>3</v>
      </c>
      <c r="AD7670" s="1508">
        <f t="shared" si="2658"/>
        <v>0</v>
      </c>
      <c r="AE7670" s="14">
        <f t="shared" si="2659"/>
        <v>15.133333333333333</v>
      </c>
      <c r="AF7670" s="14">
        <f t="shared" si="2660"/>
        <v>0</v>
      </c>
      <c r="AG7670" s="14" t="e">
        <f t="shared" si="2661"/>
        <v>#DIV/0!</v>
      </c>
      <c r="AH7670" s="14" t="e">
        <f t="shared" si="2662"/>
        <v>#DIV/0!</v>
      </c>
      <c r="AI7670" s="14">
        <f t="shared" si="2663"/>
        <v>3</v>
      </c>
      <c r="AJ7670" s="374"/>
    </row>
    <row r="7671" spans="1:36" ht="15.75">
      <c r="A7671" s="421"/>
      <c r="B7671" s="365" t="s">
        <v>4844</v>
      </c>
      <c r="C7671" s="365" t="s">
        <v>66</v>
      </c>
      <c r="D7671" s="368">
        <v>0</v>
      </c>
      <c r="E7671" s="365">
        <v>11</v>
      </c>
      <c r="F7671" s="368">
        <f t="shared" si="2655"/>
        <v>0</v>
      </c>
      <c r="G7671" s="365">
        <v>0</v>
      </c>
      <c r="H7671" s="368">
        <f t="shared" si="2656"/>
        <v>0</v>
      </c>
      <c r="I7671" s="370">
        <v>44795</v>
      </c>
      <c r="J7671" s="370">
        <v>45164</v>
      </c>
      <c r="K7671" s="374"/>
      <c r="L7671" s="370" t="s">
        <v>4839</v>
      </c>
      <c r="M7671" s="370">
        <v>44669</v>
      </c>
      <c r="N7671" s="365">
        <v>0</v>
      </c>
      <c r="O7671" s="365">
        <v>0</v>
      </c>
      <c r="P7671" s="365">
        <v>0</v>
      </c>
      <c r="Q7671" s="365"/>
      <c r="R7671" s="365"/>
      <c r="S7671" s="365"/>
      <c r="T7671" s="365"/>
      <c r="U7671" s="365"/>
      <c r="V7671" s="365"/>
      <c r="W7671" s="365"/>
      <c r="X7671" s="365"/>
      <c r="Y7671" s="379"/>
      <c r="Z7671" s="374"/>
      <c r="AA7671" s="374"/>
      <c r="AB7671" s="374"/>
      <c r="AC7671" s="1507">
        <f t="shared" si="2657"/>
        <v>11</v>
      </c>
      <c r="AD7671" s="1508">
        <f t="shared" si="2658"/>
        <v>0</v>
      </c>
      <c r="AE7671" s="14">
        <f t="shared" si="2659"/>
        <v>4.9000000000000004</v>
      </c>
      <c r="AF7671" s="14">
        <f t="shared" si="2660"/>
        <v>0</v>
      </c>
      <c r="AG7671" s="14" t="e">
        <f t="shared" si="2661"/>
        <v>#DIV/0!</v>
      </c>
      <c r="AH7671" s="14" t="e">
        <f t="shared" si="2662"/>
        <v>#DIV/0!</v>
      </c>
      <c r="AI7671" s="14">
        <f t="shared" si="2663"/>
        <v>11</v>
      </c>
      <c r="AJ7671" s="374"/>
    </row>
    <row r="7672" spans="1:36" ht="15.75">
      <c r="A7672" s="421"/>
      <c r="B7672" s="365" t="s">
        <v>4845</v>
      </c>
      <c r="C7672" s="365" t="s">
        <v>66</v>
      </c>
      <c r="D7672" s="368">
        <v>0</v>
      </c>
      <c r="E7672" s="365">
        <v>3</v>
      </c>
      <c r="F7672" s="368">
        <f t="shared" si="2655"/>
        <v>0</v>
      </c>
      <c r="G7672" s="365">
        <v>0</v>
      </c>
      <c r="H7672" s="368">
        <f t="shared" si="2656"/>
        <v>0</v>
      </c>
      <c r="I7672" s="370">
        <v>44795</v>
      </c>
      <c r="J7672" s="370">
        <v>45433</v>
      </c>
      <c r="K7672" s="374"/>
      <c r="L7672" s="370" t="s">
        <v>4839</v>
      </c>
      <c r="M7672" s="370">
        <v>44669</v>
      </c>
      <c r="N7672" s="365">
        <v>0</v>
      </c>
      <c r="O7672" s="365">
        <v>0</v>
      </c>
      <c r="P7672" s="365">
        <v>0</v>
      </c>
      <c r="Q7672" s="365"/>
      <c r="R7672" s="365"/>
      <c r="S7672" s="365"/>
      <c r="T7672" s="365"/>
      <c r="U7672" s="365"/>
      <c r="V7672" s="365"/>
      <c r="W7672" s="365"/>
      <c r="X7672" s="365"/>
      <c r="Y7672" s="379"/>
      <c r="Z7672" s="374"/>
      <c r="AA7672" s="374"/>
      <c r="AB7672" s="374"/>
      <c r="AC7672" s="1507">
        <f t="shared" si="2657"/>
        <v>3</v>
      </c>
      <c r="AD7672" s="1508">
        <f t="shared" si="2658"/>
        <v>0</v>
      </c>
      <c r="AE7672" s="14">
        <f t="shared" si="2659"/>
        <v>13.866666666666667</v>
      </c>
      <c r="AF7672" s="14">
        <f t="shared" si="2660"/>
        <v>0</v>
      </c>
      <c r="AG7672" s="14" t="e">
        <f t="shared" si="2661"/>
        <v>#DIV/0!</v>
      </c>
      <c r="AH7672" s="14" t="e">
        <f t="shared" si="2662"/>
        <v>#DIV/0!</v>
      </c>
      <c r="AI7672" s="14">
        <f t="shared" si="2663"/>
        <v>3</v>
      </c>
      <c r="AJ7672" s="374"/>
    </row>
    <row r="7673" spans="1:36" ht="15.75">
      <c r="A7673" s="421"/>
      <c r="B7673" s="365" t="s">
        <v>4846</v>
      </c>
      <c r="C7673" s="365" t="s">
        <v>66</v>
      </c>
      <c r="D7673" s="368">
        <v>0</v>
      </c>
      <c r="E7673" s="365">
        <v>5</v>
      </c>
      <c r="F7673" s="368">
        <f t="shared" si="2655"/>
        <v>0</v>
      </c>
      <c r="G7673" s="365">
        <v>0</v>
      </c>
      <c r="H7673" s="368">
        <f t="shared" si="2656"/>
        <v>0</v>
      </c>
      <c r="I7673" s="370">
        <v>44795</v>
      </c>
      <c r="J7673" s="370">
        <v>45485</v>
      </c>
      <c r="K7673" s="374"/>
      <c r="L7673" s="370" t="s">
        <v>4839</v>
      </c>
      <c r="M7673" s="370">
        <v>44669</v>
      </c>
      <c r="N7673" s="365">
        <v>0</v>
      </c>
      <c r="O7673" s="365">
        <v>0</v>
      </c>
      <c r="P7673" s="365">
        <v>0</v>
      </c>
      <c r="Q7673" s="365"/>
      <c r="R7673" s="365"/>
      <c r="S7673" s="365"/>
      <c r="T7673" s="365"/>
      <c r="U7673" s="365"/>
      <c r="V7673" s="365"/>
      <c r="W7673" s="365"/>
      <c r="X7673" s="365"/>
      <c r="Y7673" s="379"/>
      <c r="Z7673" s="374"/>
      <c r="AA7673" s="374"/>
      <c r="AB7673" s="374"/>
      <c r="AC7673" s="1507">
        <f t="shared" si="2657"/>
        <v>5</v>
      </c>
      <c r="AD7673" s="1508">
        <f t="shared" si="2658"/>
        <v>0</v>
      </c>
      <c r="AE7673" s="14">
        <f t="shared" si="2659"/>
        <v>15.6</v>
      </c>
      <c r="AF7673" s="14">
        <f t="shared" si="2660"/>
        <v>0</v>
      </c>
      <c r="AG7673" s="14" t="e">
        <f t="shared" si="2661"/>
        <v>#DIV/0!</v>
      </c>
      <c r="AH7673" s="14" t="e">
        <f t="shared" si="2662"/>
        <v>#DIV/0!</v>
      </c>
      <c r="AI7673" s="14">
        <f t="shared" si="2663"/>
        <v>5</v>
      </c>
      <c r="AJ7673" s="374"/>
    </row>
    <row r="7674" spans="1:36" ht="15.75">
      <c r="A7674" s="421"/>
      <c r="B7674" s="365" t="s">
        <v>7309</v>
      </c>
      <c r="C7674" s="365" t="s">
        <v>66</v>
      </c>
      <c r="D7674" s="368">
        <v>648</v>
      </c>
      <c r="E7674" s="365">
        <v>31</v>
      </c>
      <c r="F7674" s="368">
        <f t="shared" si="2655"/>
        <v>20088</v>
      </c>
      <c r="G7674" s="365">
        <v>0</v>
      </c>
      <c r="H7674" s="368">
        <f t="shared" si="2656"/>
        <v>0</v>
      </c>
      <c r="I7674" s="370">
        <v>44795</v>
      </c>
      <c r="J7674" s="370">
        <v>45787</v>
      </c>
      <c r="K7674" s="374"/>
      <c r="L7674" s="370" t="s">
        <v>4847</v>
      </c>
      <c r="M7674" s="370">
        <v>44784</v>
      </c>
      <c r="N7674" s="365">
        <v>0</v>
      </c>
      <c r="O7674" s="365">
        <v>0</v>
      </c>
      <c r="P7674" s="365">
        <v>1</v>
      </c>
      <c r="Q7674" s="365"/>
      <c r="R7674" s="365"/>
      <c r="S7674" s="365"/>
      <c r="T7674" s="365"/>
      <c r="U7674" s="365"/>
      <c r="V7674" s="365"/>
      <c r="W7674" s="365"/>
      <c r="X7674" s="365"/>
      <c r="Y7674" s="379"/>
      <c r="Z7674" s="374"/>
      <c r="AA7674" s="374"/>
      <c r="AB7674" s="374"/>
      <c r="AC7674" s="1507">
        <f t="shared" si="2657"/>
        <v>30</v>
      </c>
      <c r="AD7674" s="1508">
        <f t="shared" si="2658"/>
        <v>19440</v>
      </c>
      <c r="AE7674" s="14">
        <f t="shared" si="2659"/>
        <v>25.666666666666668</v>
      </c>
      <c r="AF7674" s="14">
        <f t="shared" si="2660"/>
        <v>0.33333333333333331</v>
      </c>
      <c r="AG7674" s="14">
        <f t="shared" si="2661"/>
        <v>90</v>
      </c>
      <c r="AH7674" s="14">
        <f t="shared" si="2662"/>
        <v>64.333333333333329</v>
      </c>
      <c r="AI7674" s="14">
        <f t="shared" si="2663"/>
        <v>21.444444444444443</v>
      </c>
      <c r="AJ7674" s="374"/>
    </row>
    <row r="7675" spans="1:36" ht="15.75">
      <c r="A7675" s="421"/>
      <c r="B7675" s="365" t="s">
        <v>7310</v>
      </c>
      <c r="C7675" s="365" t="s">
        <v>66</v>
      </c>
      <c r="D7675" s="368">
        <v>648</v>
      </c>
      <c r="E7675" s="365">
        <v>13</v>
      </c>
      <c r="F7675" s="368">
        <f t="shared" si="2655"/>
        <v>8424</v>
      </c>
      <c r="G7675" s="365">
        <v>0</v>
      </c>
      <c r="H7675" s="368">
        <f t="shared" si="2656"/>
        <v>0</v>
      </c>
      <c r="I7675" s="370">
        <v>44795</v>
      </c>
      <c r="J7675" s="370">
        <v>45764</v>
      </c>
      <c r="K7675" s="374"/>
      <c r="L7675" s="370" t="s">
        <v>4847</v>
      </c>
      <c r="M7675" s="370">
        <v>44784</v>
      </c>
      <c r="N7675" s="365">
        <v>2</v>
      </c>
      <c r="O7675" s="365">
        <v>0</v>
      </c>
      <c r="P7675" s="365">
        <v>1</v>
      </c>
      <c r="Q7675" s="365"/>
      <c r="R7675" s="365"/>
      <c r="S7675" s="365"/>
      <c r="T7675" s="365"/>
      <c r="U7675" s="365"/>
      <c r="V7675" s="365"/>
      <c r="W7675" s="365"/>
      <c r="X7675" s="365"/>
      <c r="Y7675" s="379"/>
      <c r="Z7675" s="374"/>
      <c r="AA7675" s="374"/>
      <c r="AB7675" s="374"/>
      <c r="AC7675" s="1507">
        <f t="shared" si="2657"/>
        <v>10</v>
      </c>
      <c r="AD7675" s="1508">
        <f t="shared" si="2658"/>
        <v>6480</v>
      </c>
      <c r="AE7675" s="14">
        <f t="shared" si="2659"/>
        <v>24.9</v>
      </c>
      <c r="AF7675" s="14">
        <f t="shared" si="2660"/>
        <v>1</v>
      </c>
      <c r="AG7675" s="14">
        <f t="shared" si="2661"/>
        <v>10</v>
      </c>
      <c r="AH7675" s="14">
        <f t="shared" si="2662"/>
        <v>-14.899999999999999</v>
      </c>
      <c r="AI7675" s="14">
        <f t="shared" si="2663"/>
        <v>-14.899999999999999</v>
      </c>
      <c r="AJ7675" s="374"/>
    </row>
    <row r="7676" spans="1:36" ht="15.75">
      <c r="A7676" s="421"/>
      <c r="B7676" s="365" t="s">
        <v>5362</v>
      </c>
      <c r="C7676" s="365" t="s">
        <v>66</v>
      </c>
      <c r="D7676" s="368">
        <v>753.8</v>
      </c>
      <c r="E7676" s="365">
        <v>23</v>
      </c>
      <c r="F7676" s="368">
        <f t="shared" si="2655"/>
        <v>17337.399999999998</v>
      </c>
      <c r="G7676" s="365">
        <v>0</v>
      </c>
      <c r="H7676" s="368">
        <f t="shared" si="2656"/>
        <v>0</v>
      </c>
      <c r="I7676" s="370">
        <v>44830</v>
      </c>
      <c r="J7676" s="370">
        <v>45249</v>
      </c>
      <c r="K7676" s="374"/>
      <c r="L7676" s="370" t="s">
        <v>5363</v>
      </c>
      <c r="M7676" s="370">
        <v>44810</v>
      </c>
      <c r="N7676" s="365">
        <v>0</v>
      </c>
      <c r="O7676" s="365">
        <v>0</v>
      </c>
      <c r="P7676" s="365">
        <v>1</v>
      </c>
      <c r="Q7676" s="365"/>
      <c r="R7676" s="365"/>
      <c r="S7676" s="365"/>
      <c r="T7676" s="365"/>
      <c r="U7676" s="365"/>
      <c r="V7676" s="365"/>
      <c r="W7676" s="365"/>
      <c r="X7676" s="365"/>
      <c r="Y7676" s="379"/>
      <c r="Z7676" s="374"/>
      <c r="AA7676" s="374"/>
      <c r="AB7676" s="374"/>
      <c r="AC7676" s="1507">
        <f t="shared" si="2657"/>
        <v>22</v>
      </c>
      <c r="AD7676" s="1508">
        <f t="shared" si="2658"/>
        <v>16583.599999999999</v>
      </c>
      <c r="AE7676" s="14">
        <f t="shared" si="2659"/>
        <v>7.7333333333333334</v>
      </c>
      <c r="AF7676" s="14">
        <f t="shared" si="2660"/>
        <v>0.33333333333333331</v>
      </c>
      <c r="AG7676" s="14">
        <f t="shared" si="2661"/>
        <v>66</v>
      </c>
      <c r="AH7676" s="14">
        <f t="shared" si="2662"/>
        <v>58.266666666666666</v>
      </c>
      <c r="AI7676" s="14">
        <f t="shared" si="2663"/>
        <v>19.422222222222224</v>
      </c>
      <c r="AJ7676" s="374"/>
    </row>
    <row r="7677" spans="1:36" ht="28.5" customHeight="1">
      <c r="A7677" s="421"/>
      <c r="B7677" s="365" t="s">
        <v>5364</v>
      </c>
      <c r="C7677" s="365" t="s">
        <v>66</v>
      </c>
      <c r="D7677" s="368">
        <v>753.8</v>
      </c>
      <c r="E7677" s="365">
        <v>8</v>
      </c>
      <c r="F7677" s="368">
        <f t="shared" ref="F7677:F7716" si="2664">D7677*E7677</f>
        <v>6030.4</v>
      </c>
      <c r="G7677" s="365">
        <v>0</v>
      </c>
      <c r="H7677" s="368">
        <f t="shared" si="2656"/>
        <v>0</v>
      </c>
      <c r="I7677" s="370">
        <v>44830</v>
      </c>
      <c r="J7677" s="370">
        <v>45220</v>
      </c>
      <c r="K7677" s="374"/>
      <c r="L7677" s="370" t="s">
        <v>5363</v>
      </c>
      <c r="M7677" s="370">
        <v>44810</v>
      </c>
      <c r="N7677" s="365">
        <v>2</v>
      </c>
      <c r="O7677" s="365">
        <v>0</v>
      </c>
      <c r="P7677" s="365">
        <v>4</v>
      </c>
      <c r="Q7677" s="365"/>
      <c r="R7677" s="365"/>
      <c r="S7677" s="365"/>
      <c r="T7677" s="365"/>
      <c r="U7677" s="365"/>
      <c r="V7677" s="365"/>
      <c r="W7677" s="365"/>
      <c r="X7677" s="365"/>
      <c r="Y7677" s="379"/>
      <c r="Z7677" s="374"/>
      <c r="AA7677" s="374"/>
      <c r="AB7677" s="374"/>
      <c r="AC7677" s="1507">
        <f t="shared" si="2657"/>
        <v>2</v>
      </c>
      <c r="AD7677" s="1508">
        <f t="shared" si="2658"/>
        <v>1507.6</v>
      </c>
      <c r="AE7677" s="14">
        <f t="shared" si="2659"/>
        <v>6.7666666666666666</v>
      </c>
      <c r="AF7677" s="14">
        <f t="shared" si="2660"/>
        <v>2</v>
      </c>
      <c r="AG7677" s="14">
        <f t="shared" si="2661"/>
        <v>1</v>
      </c>
      <c r="AH7677" s="14">
        <f t="shared" si="2662"/>
        <v>-5.7666666666666666</v>
      </c>
      <c r="AI7677" s="14">
        <f t="shared" si="2663"/>
        <v>-11.533333333333333</v>
      </c>
      <c r="AJ7677" s="374"/>
    </row>
    <row r="7678" spans="1:36" ht="15.75">
      <c r="A7678" s="421"/>
      <c r="B7678" s="365" t="s">
        <v>5366</v>
      </c>
      <c r="C7678" s="365" t="s">
        <v>66</v>
      </c>
      <c r="D7678" s="368">
        <v>753.8</v>
      </c>
      <c r="E7678" s="365">
        <v>27</v>
      </c>
      <c r="F7678" s="368">
        <f t="shared" si="2664"/>
        <v>20352.599999999999</v>
      </c>
      <c r="G7678" s="365">
        <v>0</v>
      </c>
      <c r="H7678" s="368">
        <f t="shared" si="2656"/>
        <v>0</v>
      </c>
      <c r="I7678" s="370">
        <v>44830</v>
      </c>
      <c r="J7678" s="370">
        <v>45255</v>
      </c>
      <c r="K7678" s="374"/>
      <c r="L7678" s="370" t="s">
        <v>5363</v>
      </c>
      <c r="M7678" s="370">
        <v>44810</v>
      </c>
      <c r="N7678" s="365">
        <v>0</v>
      </c>
      <c r="O7678" s="365">
        <v>0</v>
      </c>
      <c r="P7678" s="365">
        <v>8</v>
      </c>
      <c r="Q7678" s="365"/>
      <c r="R7678" s="365"/>
      <c r="S7678" s="365"/>
      <c r="T7678" s="365"/>
      <c r="U7678" s="365"/>
      <c r="V7678" s="365"/>
      <c r="W7678" s="365"/>
      <c r="X7678" s="365"/>
      <c r="Y7678" s="379"/>
      <c r="Z7678" s="374"/>
      <c r="AA7678" s="374"/>
      <c r="AB7678" s="374"/>
      <c r="AC7678" s="1507">
        <f t="shared" si="2657"/>
        <v>19</v>
      </c>
      <c r="AD7678" s="1508">
        <f t="shared" si="2658"/>
        <v>14322.199999999999</v>
      </c>
      <c r="AE7678" s="14">
        <f t="shared" si="2659"/>
        <v>7.9333333333333336</v>
      </c>
      <c r="AF7678" s="14">
        <f t="shared" si="2660"/>
        <v>2.6666666666666665</v>
      </c>
      <c r="AG7678" s="14">
        <f t="shared" si="2661"/>
        <v>7.125</v>
      </c>
      <c r="AH7678" s="14">
        <f t="shared" si="2662"/>
        <v>-0.80833333333333357</v>
      </c>
      <c r="AI7678" s="14">
        <f t="shared" si="2663"/>
        <v>-2.155555555555555</v>
      </c>
      <c r="AJ7678" s="374"/>
    </row>
    <row r="7679" spans="1:36" ht="15.75">
      <c r="A7679" s="421"/>
      <c r="B7679" s="365" t="s">
        <v>5369</v>
      </c>
      <c r="C7679" s="365" t="s">
        <v>66</v>
      </c>
      <c r="D7679" s="368">
        <v>753.8</v>
      </c>
      <c r="E7679" s="365">
        <v>35</v>
      </c>
      <c r="F7679" s="368">
        <f t="shared" si="2664"/>
        <v>26383</v>
      </c>
      <c r="G7679" s="365">
        <v>0</v>
      </c>
      <c r="H7679" s="368">
        <f t="shared" ref="H7679:H7727" si="2665">G7679*D7679</f>
        <v>0</v>
      </c>
      <c r="I7679" s="370">
        <v>44830</v>
      </c>
      <c r="J7679" s="370">
        <v>45222</v>
      </c>
      <c r="K7679" s="374"/>
      <c r="L7679" s="370" t="s">
        <v>5363</v>
      </c>
      <c r="M7679" s="370">
        <v>44810</v>
      </c>
      <c r="N7679" s="365">
        <v>0</v>
      </c>
      <c r="O7679" s="365">
        <v>0</v>
      </c>
      <c r="P7679" s="365">
        <v>3</v>
      </c>
      <c r="Q7679" s="365"/>
      <c r="R7679" s="365"/>
      <c r="S7679" s="365"/>
      <c r="T7679" s="365"/>
      <c r="U7679" s="365"/>
      <c r="V7679" s="365"/>
      <c r="W7679" s="365"/>
      <c r="X7679" s="365"/>
      <c r="Y7679" s="379"/>
      <c r="Z7679" s="374"/>
      <c r="AA7679" s="374"/>
      <c r="AB7679" s="374"/>
      <c r="AC7679" s="1507">
        <f t="shared" si="2657"/>
        <v>32</v>
      </c>
      <c r="AD7679" s="1508">
        <f t="shared" si="2658"/>
        <v>24121.599999999999</v>
      </c>
      <c r="AE7679" s="14">
        <f t="shared" si="2659"/>
        <v>6.833333333333333</v>
      </c>
      <c r="AF7679" s="14">
        <f t="shared" si="2660"/>
        <v>1</v>
      </c>
      <c r="AG7679" s="14">
        <f t="shared" si="2661"/>
        <v>32</v>
      </c>
      <c r="AH7679" s="14">
        <f t="shared" si="2662"/>
        <v>25.166666666666668</v>
      </c>
      <c r="AI7679" s="14">
        <f t="shared" si="2663"/>
        <v>25.166666666666668</v>
      </c>
      <c r="AJ7679" s="374"/>
    </row>
    <row r="7680" spans="1:36" ht="15.75" customHeight="1">
      <c r="A7680" s="421"/>
      <c r="B7680" s="365" t="s">
        <v>5370</v>
      </c>
      <c r="C7680" s="365" t="s">
        <v>66</v>
      </c>
      <c r="D7680" s="368">
        <v>753.8</v>
      </c>
      <c r="E7680" s="365">
        <v>25</v>
      </c>
      <c r="F7680" s="368">
        <f t="shared" si="2664"/>
        <v>18845</v>
      </c>
      <c r="G7680" s="365">
        <v>0</v>
      </c>
      <c r="H7680" s="368">
        <f t="shared" si="2665"/>
        <v>0</v>
      </c>
      <c r="I7680" s="370">
        <v>44830</v>
      </c>
      <c r="J7680" s="370">
        <v>45279</v>
      </c>
      <c r="K7680" s="374"/>
      <c r="L7680" s="370" t="s">
        <v>5363</v>
      </c>
      <c r="M7680" s="370">
        <v>44810</v>
      </c>
      <c r="N7680" s="365">
        <v>0</v>
      </c>
      <c r="O7680" s="365">
        <v>0</v>
      </c>
      <c r="P7680" s="365">
        <v>0</v>
      </c>
      <c r="Q7680" s="365"/>
      <c r="R7680" s="365"/>
      <c r="S7680" s="365"/>
      <c r="T7680" s="365"/>
      <c r="U7680" s="365"/>
      <c r="V7680" s="365"/>
      <c r="W7680" s="365"/>
      <c r="X7680" s="365"/>
      <c r="Y7680" s="379"/>
      <c r="Z7680" s="374"/>
      <c r="AA7680" s="374"/>
      <c r="AB7680" s="374"/>
      <c r="AC7680" s="1507">
        <f t="shared" si="2657"/>
        <v>25</v>
      </c>
      <c r="AD7680" s="1508">
        <f t="shared" si="2658"/>
        <v>18845</v>
      </c>
      <c r="AE7680" s="14">
        <f t="shared" si="2659"/>
        <v>8.7333333333333325</v>
      </c>
      <c r="AF7680" s="14">
        <f t="shared" si="2660"/>
        <v>0</v>
      </c>
      <c r="AG7680" s="14" t="e">
        <f t="shared" si="2661"/>
        <v>#DIV/0!</v>
      </c>
      <c r="AH7680" s="14" t="e">
        <f t="shared" si="2662"/>
        <v>#DIV/0!</v>
      </c>
      <c r="AI7680" s="14">
        <f t="shared" si="2663"/>
        <v>25</v>
      </c>
      <c r="AJ7680" s="374"/>
    </row>
    <row r="7681" spans="1:36" ht="15.75">
      <c r="A7681" s="421"/>
      <c r="B7681" s="365" t="s">
        <v>5362</v>
      </c>
      <c r="C7681" s="365" t="s">
        <v>66</v>
      </c>
      <c r="D7681" s="368">
        <v>753.8</v>
      </c>
      <c r="E7681" s="365">
        <v>49</v>
      </c>
      <c r="F7681" s="368">
        <f t="shared" si="2664"/>
        <v>36936.199999999997</v>
      </c>
      <c r="G7681" s="365">
        <v>0</v>
      </c>
      <c r="H7681" s="368">
        <f t="shared" si="2665"/>
        <v>0</v>
      </c>
      <c r="I7681" s="370">
        <v>44823</v>
      </c>
      <c r="J7681" s="370">
        <v>45263</v>
      </c>
      <c r="K7681" s="374"/>
      <c r="L7681" s="370" t="s">
        <v>5372</v>
      </c>
      <c r="M7681" s="370">
        <v>44805</v>
      </c>
      <c r="N7681" s="365">
        <v>0</v>
      </c>
      <c r="O7681" s="365">
        <v>0</v>
      </c>
      <c r="P7681" s="365">
        <v>6</v>
      </c>
      <c r="Q7681" s="365"/>
      <c r="R7681" s="365"/>
      <c r="S7681" s="365"/>
      <c r="T7681" s="365"/>
      <c r="U7681" s="365"/>
      <c r="V7681" s="365"/>
      <c r="W7681" s="365"/>
      <c r="X7681" s="365"/>
      <c r="Y7681" s="379"/>
      <c r="Z7681" s="374"/>
      <c r="AA7681" s="374"/>
      <c r="AB7681" s="374"/>
      <c r="AC7681" s="1507">
        <f t="shared" si="2657"/>
        <v>43</v>
      </c>
      <c r="AD7681" s="1508">
        <f t="shared" si="2658"/>
        <v>32413.399999999998</v>
      </c>
      <c r="AE7681" s="14">
        <f t="shared" si="2659"/>
        <v>8.1999999999999993</v>
      </c>
      <c r="AF7681" s="14">
        <f t="shared" si="2660"/>
        <v>2</v>
      </c>
      <c r="AG7681" s="14">
        <f t="shared" si="2661"/>
        <v>21.5</v>
      </c>
      <c r="AH7681" s="14">
        <f t="shared" si="2662"/>
        <v>13.3</v>
      </c>
      <c r="AI7681" s="14">
        <f t="shared" si="2663"/>
        <v>26.6</v>
      </c>
      <c r="AJ7681" s="374"/>
    </row>
    <row r="7682" spans="1:36" ht="15.75">
      <c r="A7682" s="421"/>
      <c r="B7682" s="365" t="s">
        <v>5364</v>
      </c>
      <c r="C7682" s="365" t="s">
        <v>66</v>
      </c>
      <c r="D7682" s="368">
        <v>753.8</v>
      </c>
      <c r="E7682" s="365">
        <v>29</v>
      </c>
      <c r="F7682" s="368">
        <f t="shared" si="2664"/>
        <v>21860.199999999997</v>
      </c>
      <c r="G7682" s="365">
        <v>0</v>
      </c>
      <c r="H7682" s="368">
        <f t="shared" si="2665"/>
        <v>0</v>
      </c>
      <c r="I7682" s="370">
        <v>44823</v>
      </c>
      <c r="J7682" s="370">
        <v>45238</v>
      </c>
      <c r="K7682" s="374"/>
      <c r="L7682" s="370" t="s">
        <v>5372</v>
      </c>
      <c r="M7682" s="370">
        <v>44805</v>
      </c>
      <c r="N7682" s="365">
        <v>0</v>
      </c>
      <c r="O7682" s="365">
        <v>0</v>
      </c>
      <c r="P7682" s="365">
        <v>0</v>
      </c>
      <c r="Q7682" s="365"/>
      <c r="R7682" s="365"/>
      <c r="S7682" s="365"/>
      <c r="T7682" s="365"/>
      <c r="U7682" s="365"/>
      <c r="V7682" s="365"/>
      <c r="W7682" s="365"/>
      <c r="X7682" s="365"/>
      <c r="Y7682" s="379"/>
      <c r="Z7682" s="374"/>
      <c r="AA7682" s="374"/>
      <c r="AB7682" s="374"/>
      <c r="AC7682" s="1507">
        <f t="shared" si="2657"/>
        <v>29</v>
      </c>
      <c r="AD7682" s="1508">
        <f t="shared" si="2658"/>
        <v>21860.199999999997</v>
      </c>
      <c r="AE7682" s="14">
        <f t="shared" si="2659"/>
        <v>7.3666666666666663</v>
      </c>
      <c r="AF7682" s="14">
        <f t="shared" si="2660"/>
        <v>0</v>
      </c>
      <c r="AG7682" s="14" t="e">
        <f t="shared" si="2661"/>
        <v>#DIV/0!</v>
      </c>
      <c r="AH7682" s="14" t="e">
        <f t="shared" si="2662"/>
        <v>#DIV/0!</v>
      </c>
      <c r="AI7682" s="14">
        <f t="shared" si="2663"/>
        <v>29</v>
      </c>
      <c r="AJ7682" s="374"/>
    </row>
    <row r="7683" spans="1:36" ht="15.75">
      <c r="A7683" s="421"/>
      <c r="B7683" s="365" t="s">
        <v>5365</v>
      </c>
      <c r="C7683" s="365" t="s">
        <v>66</v>
      </c>
      <c r="D7683" s="368">
        <v>753.8</v>
      </c>
      <c r="E7683" s="365">
        <v>25</v>
      </c>
      <c r="F7683" s="368">
        <f t="shared" si="2664"/>
        <v>18845</v>
      </c>
      <c r="G7683" s="365">
        <v>0</v>
      </c>
      <c r="H7683" s="368">
        <f t="shared" si="2665"/>
        <v>0</v>
      </c>
      <c r="I7683" s="370">
        <v>44823</v>
      </c>
      <c r="J7683" s="370">
        <v>45253</v>
      </c>
      <c r="K7683" s="374"/>
      <c r="L7683" s="370" t="s">
        <v>5372</v>
      </c>
      <c r="M7683" s="370">
        <v>44805</v>
      </c>
      <c r="N7683" s="365">
        <v>0</v>
      </c>
      <c r="O7683" s="365">
        <v>0</v>
      </c>
      <c r="P7683" s="365">
        <v>1</v>
      </c>
      <c r="Q7683" s="365"/>
      <c r="R7683" s="365"/>
      <c r="S7683" s="365"/>
      <c r="T7683" s="365"/>
      <c r="U7683" s="365"/>
      <c r="V7683" s="365"/>
      <c r="W7683" s="365"/>
      <c r="X7683" s="365"/>
      <c r="Y7683" s="379"/>
      <c r="Z7683" s="374"/>
      <c r="AA7683" s="374"/>
      <c r="AB7683" s="374"/>
      <c r="AC7683" s="1507">
        <f t="shared" si="2657"/>
        <v>24</v>
      </c>
      <c r="AD7683" s="1508">
        <f t="shared" si="2658"/>
        <v>18091.199999999997</v>
      </c>
      <c r="AE7683" s="14">
        <f t="shared" si="2659"/>
        <v>7.8666666666666663</v>
      </c>
      <c r="AF7683" s="14">
        <f t="shared" si="2660"/>
        <v>0.33333333333333331</v>
      </c>
      <c r="AG7683" s="14">
        <f t="shared" si="2661"/>
        <v>72</v>
      </c>
      <c r="AH7683" s="14">
        <f t="shared" si="2662"/>
        <v>64.13333333333334</v>
      </c>
      <c r="AI7683" s="14">
        <f t="shared" si="2663"/>
        <v>21.37777777777778</v>
      </c>
      <c r="AJ7683" s="374"/>
    </row>
    <row r="7684" spans="1:36" ht="15.75">
      <c r="A7684" s="421"/>
      <c r="B7684" s="365" t="s">
        <v>5366</v>
      </c>
      <c r="C7684" s="365" t="s">
        <v>66</v>
      </c>
      <c r="D7684" s="368">
        <v>753.8</v>
      </c>
      <c r="E7684" s="365">
        <v>63</v>
      </c>
      <c r="F7684" s="368">
        <f t="shared" si="2664"/>
        <v>47489.399999999994</v>
      </c>
      <c r="G7684" s="365">
        <v>0</v>
      </c>
      <c r="H7684" s="368">
        <f t="shared" si="2665"/>
        <v>0</v>
      </c>
      <c r="I7684" s="370">
        <v>44823</v>
      </c>
      <c r="J7684" s="370">
        <v>45238</v>
      </c>
      <c r="K7684" s="374"/>
      <c r="L7684" s="370" t="s">
        <v>5372</v>
      </c>
      <c r="M7684" s="370">
        <v>44805</v>
      </c>
      <c r="N7684" s="365">
        <v>0</v>
      </c>
      <c r="O7684" s="365">
        <v>0</v>
      </c>
      <c r="P7684" s="365">
        <v>0</v>
      </c>
      <c r="Q7684" s="365"/>
      <c r="R7684" s="365"/>
      <c r="S7684" s="365"/>
      <c r="T7684" s="365"/>
      <c r="U7684" s="365"/>
      <c r="V7684" s="365"/>
      <c r="W7684" s="365"/>
      <c r="X7684" s="365"/>
      <c r="Y7684" s="379"/>
      <c r="Z7684" s="374"/>
      <c r="AA7684" s="374"/>
      <c r="AB7684" s="374"/>
      <c r="AC7684" s="1507">
        <f t="shared" si="2657"/>
        <v>63</v>
      </c>
      <c r="AD7684" s="1508">
        <f t="shared" si="2658"/>
        <v>47489.399999999994</v>
      </c>
      <c r="AE7684" s="14">
        <f t="shared" si="2659"/>
        <v>7.3666666666666663</v>
      </c>
      <c r="AF7684" s="14">
        <f t="shared" si="2660"/>
        <v>0</v>
      </c>
      <c r="AG7684" s="14" t="e">
        <f t="shared" si="2661"/>
        <v>#DIV/0!</v>
      </c>
      <c r="AH7684" s="14" t="e">
        <f t="shared" si="2662"/>
        <v>#DIV/0!</v>
      </c>
      <c r="AI7684" s="14">
        <f t="shared" si="2663"/>
        <v>63</v>
      </c>
      <c r="AJ7684" s="374"/>
    </row>
    <row r="7685" spans="1:36" ht="15.75">
      <c r="A7685" s="421"/>
      <c r="B7685" s="365" t="s">
        <v>5367</v>
      </c>
      <c r="C7685" s="365" t="s">
        <v>66</v>
      </c>
      <c r="D7685" s="368">
        <v>753.8</v>
      </c>
      <c r="E7685" s="365">
        <v>54</v>
      </c>
      <c r="F7685" s="368">
        <f t="shared" si="2664"/>
        <v>40705.199999999997</v>
      </c>
      <c r="G7685" s="365">
        <v>0</v>
      </c>
      <c r="H7685" s="368">
        <f t="shared" si="2665"/>
        <v>0</v>
      </c>
      <c r="I7685" s="370">
        <v>44823</v>
      </c>
      <c r="J7685" s="370">
        <v>45203</v>
      </c>
      <c r="K7685" s="374"/>
      <c r="L7685" s="370" t="s">
        <v>5372</v>
      </c>
      <c r="M7685" s="370">
        <v>44805</v>
      </c>
      <c r="N7685" s="365">
        <v>0</v>
      </c>
      <c r="O7685" s="365">
        <v>0</v>
      </c>
      <c r="P7685" s="365">
        <v>0</v>
      </c>
      <c r="Q7685" s="365"/>
      <c r="R7685" s="365"/>
      <c r="S7685" s="365"/>
      <c r="T7685" s="365"/>
      <c r="U7685" s="365"/>
      <c r="V7685" s="365"/>
      <c r="W7685" s="365"/>
      <c r="X7685" s="365"/>
      <c r="Y7685" s="379"/>
      <c r="Z7685" s="374"/>
      <c r="AA7685" s="374"/>
      <c r="AB7685" s="374"/>
      <c r="AC7685" s="1507">
        <f t="shared" si="2657"/>
        <v>54</v>
      </c>
      <c r="AD7685" s="1508">
        <f t="shared" si="2658"/>
        <v>40705.199999999997</v>
      </c>
      <c r="AE7685" s="14">
        <f t="shared" si="2659"/>
        <v>6.2</v>
      </c>
      <c r="AF7685" s="14">
        <f t="shared" si="2660"/>
        <v>0</v>
      </c>
      <c r="AG7685" s="14" t="e">
        <f t="shared" si="2661"/>
        <v>#DIV/0!</v>
      </c>
      <c r="AH7685" s="14" t="e">
        <f t="shared" si="2662"/>
        <v>#DIV/0!</v>
      </c>
      <c r="AI7685" s="14">
        <f t="shared" si="2663"/>
        <v>54</v>
      </c>
      <c r="AJ7685" s="374"/>
    </row>
    <row r="7686" spans="1:36" ht="15.75">
      <c r="A7686" s="421"/>
      <c r="B7686" s="365" t="s">
        <v>5368</v>
      </c>
      <c r="C7686" s="365" t="s">
        <v>66</v>
      </c>
      <c r="D7686" s="368">
        <v>753.8</v>
      </c>
      <c r="E7686" s="365">
        <v>21</v>
      </c>
      <c r="F7686" s="368">
        <f t="shared" si="2664"/>
        <v>15829.8</v>
      </c>
      <c r="G7686" s="365">
        <v>0</v>
      </c>
      <c r="H7686" s="368">
        <f t="shared" si="2665"/>
        <v>0</v>
      </c>
      <c r="I7686" s="370">
        <v>44823</v>
      </c>
      <c r="J7686" s="370">
        <v>45229</v>
      </c>
      <c r="K7686" s="374"/>
      <c r="L7686" s="370" t="s">
        <v>5372</v>
      </c>
      <c r="M7686" s="370">
        <v>44805</v>
      </c>
      <c r="N7686" s="365">
        <v>0</v>
      </c>
      <c r="O7686" s="365">
        <v>0</v>
      </c>
      <c r="P7686" s="365">
        <v>4</v>
      </c>
      <c r="Q7686" s="365"/>
      <c r="R7686" s="365"/>
      <c r="S7686" s="365"/>
      <c r="T7686" s="365"/>
      <c r="U7686" s="365"/>
      <c r="V7686" s="365"/>
      <c r="W7686" s="365"/>
      <c r="X7686" s="365"/>
      <c r="Y7686" s="379"/>
      <c r="Z7686" s="374"/>
      <c r="AA7686" s="374"/>
      <c r="AB7686" s="374"/>
      <c r="AC7686" s="1507">
        <f t="shared" si="2657"/>
        <v>17</v>
      </c>
      <c r="AD7686" s="1508">
        <f t="shared" si="2658"/>
        <v>12814.599999999999</v>
      </c>
      <c r="AE7686" s="14">
        <f t="shared" si="2659"/>
        <v>7.0666666666666664</v>
      </c>
      <c r="AF7686" s="14">
        <f t="shared" si="2660"/>
        <v>1.3333333333333333</v>
      </c>
      <c r="AG7686" s="14">
        <f t="shared" si="2661"/>
        <v>12.75</v>
      </c>
      <c r="AH7686" s="14">
        <f t="shared" si="2662"/>
        <v>5.6833333333333336</v>
      </c>
      <c r="AI7686" s="14">
        <f t="shared" si="2663"/>
        <v>7.5777777777777793</v>
      </c>
      <c r="AJ7686" s="374"/>
    </row>
    <row r="7687" spans="1:36" ht="15.75">
      <c r="A7687" s="421"/>
      <c r="B7687" s="365" t="s">
        <v>5370</v>
      </c>
      <c r="C7687" s="365" t="s">
        <v>66</v>
      </c>
      <c r="D7687" s="368">
        <v>753.8</v>
      </c>
      <c r="E7687" s="365">
        <v>17</v>
      </c>
      <c r="F7687" s="368">
        <f t="shared" si="2664"/>
        <v>12814.599999999999</v>
      </c>
      <c r="G7687" s="365">
        <v>0</v>
      </c>
      <c r="H7687" s="368">
        <f t="shared" si="2665"/>
        <v>0</v>
      </c>
      <c r="I7687" s="370">
        <v>44823</v>
      </c>
      <c r="J7687" s="370">
        <v>45263</v>
      </c>
      <c r="K7687" s="374"/>
      <c r="L7687" s="370" t="s">
        <v>5372</v>
      </c>
      <c r="M7687" s="370">
        <v>44805</v>
      </c>
      <c r="N7687" s="365">
        <v>0</v>
      </c>
      <c r="O7687" s="365">
        <v>0</v>
      </c>
      <c r="P7687" s="365">
        <v>0</v>
      </c>
      <c r="Q7687" s="365"/>
      <c r="R7687" s="365"/>
      <c r="S7687" s="365"/>
      <c r="T7687" s="365"/>
      <c r="U7687" s="365"/>
      <c r="V7687" s="365"/>
      <c r="W7687" s="365"/>
      <c r="X7687" s="365"/>
      <c r="Y7687" s="379"/>
      <c r="Z7687" s="374"/>
      <c r="AA7687" s="374"/>
      <c r="AB7687" s="374"/>
      <c r="AC7687" s="1507">
        <f t="shared" si="2657"/>
        <v>17</v>
      </c>
      <c r="AD7687" s="1508">
        <f t="shared" si="2658"/>
        <v>12814.599999999999</v>
      </c>
      <c r="AE7687" s="14">
        <f t="shared" si="2659"/>
        <v>8.1999999999999993</v>
      </c>
      <c r="AF7687" s="14">
        <f t="shared" si="2660"/>
        <v>0</v>
      </c>
      <c r="AG7687" s="14" t="e">
        <f t="shared" si="2661"/>
        <v>#DIV/0!</v>
      </c>
      <c r="AH7687" s="14" t="e">
        <f t="shared" si="2662"/>
        <v>#DIV/0!</v>
      </c>
      <c r="AI7687" s="14">
        <f t="shared" si="2663"/>
        <v>17</v>
      </c>
      <c r="AJ7687" s="374"/>
    </row>
    <row r="7688" spans="1:36" ht="15.75">
      <c r="A7688" s="421"/>
      <c r="B7688" s="365" t="s">
        <v>5371</v>
      </c>
      <c r="C7688" s="365" t="s">
        <v>66</v>
      </c>
      <c r="D7688" s="368">
        <v>753.8</v>
      </c>
      <c r="E7688" s="365">
        <v>33</v>
      </c>
      <c r="F7688" s="368">
        <f t="shared" si="2664"/>
        <v>24875.399999999998</v>
      </c>
      <c r="G7688" s="365">
        <v>0</v>
      </c>
      <c r="H7688" s="368">
        <f t="shared" si="2665"/>
        <v>0</v>
      </c>
      <c r="I7688" s="370">
        <v>44823</v>
      </c>
      <c r="J7688" s="370">
        <v>45249</v>
      </c>
      <c r="K7688" s="374"/>
      <c r="L7688" s="370" t="s">
        <v>5372</v>
      </c>
      <c r="M7688" s="370">
        <v>44805</v>
      </c>
      <c r="N7688" s="365">
        <v>0</v>
      </c>
      <c r="O7688" s="365">
        <v>0</v>
      </c>
      <c r="P7688" s="365">
        <v>18</v>
      </c>
      <c r="Q7688" s="365"/>
      <c r="R7688" s="365"/>
      <c r="S7688" s="365"/>
      <c r="T7688" s="365"/>
      <c r="U7688" s="365"/>
      <c r="V7688" s="365"/>
      <c r="W7688" s="365"/>
      <c r="X7688" s="365"/>
      <c r="Y7688" s="379"/>
      <c r="Z7688" s="374"/>
      <c r="AA7688" s="374"/>
      <c r="AB7688" s="374"/>
      <c r="AC7688" s="1507">
        <f t="shared" si="2657"/>
        <v>15</v>
      </c>
      <c r="AD7688" s="1508">
        <f t="shared" si="2658"/>
        <v>11307</v>
      </c>
      <c r="AE7688" s="14">
        <f t="shared" si="2659"/>
        <v>7.7333333333333334</v>
      </c>
      <c r="AF7688" s="14">
        <f t="shared" si="2660"/>
        <v>6</v>
      </c>
      <c r="AG7688" s="14">
        <f t="shared" si="2661"/>
        <v>2.5</v>
      </c>
      <c r="AH7688" s="14">
        <f t="shared" si="2662"/>
        <v>-5.2333333333333334</v>
      </c>
      <c r="AI7688" s="14">
        <f t="shared" si="2663"/>
        <v>-31.4</v>
      </c>
      <c r="AJ7688" s="374"/>
    </row>
    <row r="7689" spans="1:36" ht="15.75">
      <c r="A7689" s="421"/>
      <c r="B7689" s="365" t="s">
        <v>5373</v>
      </c>
      <c r="C7689" s="365" t="s">
        <v>66</v>
      </c>
      <c r="D7689" s="368">
        <v>874.2</v>
      </c>
      <c r="E7689" s="365">
        <v>5</v>
      </c>
      <c r="F7689" s="368">
        <f t="shared" si="2664"/>
        <v>4371</v>
      </c>
      <c r="G7689" s="365">
        <v>0</v>
      </c>
      <c r="H7689" s="368">
        <f t="shared" si="2665"/>
        <v>0</v>
      </c>
      <c r="I7689" s="370">
        <v>44823</v>
      </c>
      <c r="J7689" s="370">
        <v>45408</v>
      </c>
      <c r="K7689" s="374"/>
      <c r="L7689" s="370" t="s">
        <v>5372</v>
      </c>
      <c r="M7689" s="370">
        <v>44805</v>
      </c>
      <c r="N7689" s="365">
        <v>0</v>
      </c>
      <c r="O7689" s="365">
        <v>0</v>
      </c>
      <c r="P7689" s="365">
        <v>0</v>
      </c>
      <c r="Q7689" s="365"/>
      <c r="R7689" s="365"/>
      <c r="S7689" s="365"/>
      <c r="T7689" s="365"/>
      <c r="U7689" s="365"/>
      <c r="V7689" s="365"/>
      <c r="W7689" s="365"/>
      <c r="X7689" s="365"/>
      <c r="Y7689" s="379"/>
      <c r="Z7689" s="374"/>
      <c r="AA7689" s="374"/>
      <c r="AB7689" s="374"/>
      <c r="AC7689" s="1507">
        <f t="shared" si="2657"/>
        <v>5</v>
      </c>
      <c r="AD7689" s="1508">
        <f t="shared" si="2658"/>
        <v>4371</v>
      </c>
      <c r="AE7689" s="14">
        <f t="shared" si="2659"/>
        <v>13.033333333333333</v>
      </c>
      <c r="AF7689" s="14">
        <f t="shared" si="2660"/>
        <v>0</v>
      </c>
      <c r="AG7689" s="14" t="e">
        <f t="shared" si="2661"/>
        <v>#DIV/0!</v>
      </c>
      <c r="AH7689" s="14" t="e">
        <f t="shared" si="2662"/>
        <v>#DIV/0!</v>
      </c>
      <c r="AI7689" s="14">
        <f t="shared" si="2663"/>
        <v>5</v>
      </c>
      <c r="AJ7689" s="374"/>
    </row>
    <row r="7690" spans="1:36" ht="15.75">
      <c r="A7690" s="421"/>
      <c r="B7690" s="365" t="s">
        <v>5374</v>
      </c>
      <c r="C7690" s="365" t="s">
        <v>66</v>
      </c>
      <c r="D7690" s="368">
        <v>874.2</v>
      </c>
      <c r="E7690" s="365">
        <v>10</v>
      </c>
      <c r="F7690" s="368">
        <f t="shared" si="2664"/>
        <v>8742</v>
      </c>
      <c r="G7690" s="365">
        <v>0</v>
      </c>
      <c r="H7690" s="368">
        <f t="shared" si="2665"/>
        <v>0</v>
      </c>
      <c r="I7690" s="370">
        <v>44823</v>
      </c>
      <c r="J7690" s="370">
        <v>45513</v>
      </c>
      <c r="K7690" s="374"/>
      <c r="L7690" s="370" t="s">
        <v>5372</v>
      </c>
      <c r="M7690" s="370">
        <v>44805</v>
      </c>
      <c r="N7690" s="365">
        <v>0</v>
      </c>
      <c r="O7690" s="365">
        <v>0</v>
      </c>
      <c r="P7690" s="365">
        <v>0</v>
      </c>
      <c r="Q7690" s="365"/>
      <c r="R7690" s="365"/>
      <c r="S7690" s="365"/>
      <c r="T7690" s="365"/>
      <c r="U7690" s="365"/>
      <c r="V7690" s="365"/>
      <c r="W7690" s="365"/>
      <c r="X7690" s="365"/>
      <c r="Y7690" s="379"/>
      <c r="Z7690" s="374"/>
      <c r="AA7690" s="374"/>
      <c r="AB7690" s="374"/>
      <c r="AC7690" s="1507">
        <f t="shared" si="2657"/>
        <v>10</v>
      </c>
      <c r="AD7690" s="1508">
        <f t="shared" si="2658"/>
        <v>8742</v>
      </c>
      <c r="AE7690" s="14">
        <f t="shared" si="2659"/>
        <v>16.533333333333335</v>
      </c>
      <c r="AF7690" s="14">
        <f t="shared" si="2660"/>
        <v>0</v>
      </c>
      <c r="AG7690" s="14" t="e">
        <f t="shared" si="2661"/>
        <v>#DIV/0!</v>
      </c>
      <c r="AH7690" s="14" t="e">
        <f t="shared" si="2662"/>
        <v>#DIV/0!</v>
      </c>
      <c r="AI7690" s="14">
        <f t="shared" si="2663"/>
        <v>10</v>
      </c>
      <c r="AJ7690" s="374"/>
    </row>
    <row r="7691" spans="1:36" ht="15.75">
      <c r="A7691" s="421"/>
      <c r="B7691" s="365" t="s">
        <v>5375</v>
      </c>
      <c r="C7691" s="365" t="s">
        <v>66</v>
      </c>
      <c r="D7691" s="368">
        <v>874.2</v>
      </c>
      <c r="E7691" s="365">
        <v>10</v>
      </c>
      <c r="F7691" s="368">
        <f t="shared" si="2664"/>
        <v>8742</v>
      </c>
      <c r="G7691" s="365">
        <v>0</v>
      </c>
      <c r="H7691" s="368">
        <f t="shared" si="2665"/>
        <v>0</v>
      </c>
      <c r="I7691" s="370">
        <v>44823</v>
      </c>
      <c r="J7691" s="370">
        <v>45508</v>
      </c>
      <c r="K7691" s="374"/>
      <c r="L7691" s="370" t="s">
        <v>5372</v>
      </c>
      <c r="M7691" s="370">
        <v>44805</v>
      </c>
      <c r="N7691" s="365">
        <v>0</v>
      </c>
      <c r="O7691" s="365">
        <v>0</v>
      </c>
      <c r="P7691" s="365">
        <v>0</v>
      </c>
      <c r="Q7691" s="365"/>
      <c r="R7691" s="365"/>
      <c r="S7691" s="365"/>
      <c r="T7691" s="365"/>
      <c r="U7691" s="365"/>
      <c r="V7691" s="365"/>
      <c r="W7691" s="365"/>
      <c r="X7691" s="365"/>
      <c r="Y7691" s="379"/>
      <c r="Z7691" s="374"/>
      <c r="AA7691" s="374"/>
      <c r="AB7691" s="374"/>
      <c r="AC7691" s="1507">
        <f t="shared" si="2657"/>
        <v>10</v>
      </c>
      <c r="AD7691" s="1508">
        <f t="shared" si="2658"/>
        <v>8742</v>
      </c>
      <c r="AE7691" s="14">
        <f t="shared" si="2659"/>
        <v>16.366666666666667</v>
      </c>
      <c r="AF7691" s="14">
        <f t="shared" si="2660"/>
        <v>0</v>
      </c>
      <c r="AG7691" s="14" t="e">
        <f t="shared" si="2661"/>
        <v>#DIV/0!</v>
      </c>
      <c r="AH7691" s="14" t="e">
        <f t="shared" si="2662"/>
        <v>#DIV/0!</v>
      </c>
      <c r="AI7691" s="14">
        <f t="shared" si="2663"/>
        <v>10</v>
      </c>
      <c r="AJ7691" s="374"/>
    </row>
    <row r="7692" spans="1:36" ht="15.75">
      <c r="A7692" s="421"/>
      <c r="B7692" s="365" t="s">
        <v>5376</v>
      </c>
      <c r="C7692" s="365" t="s">
        <v>66</v>
      </c>
      <c r="D7692" s="368">
        <v>1974</v>
      </c>
      <c r="E7692" s="365">
        <v>28</v>
      </c>
      <c r="F7692" s="368">
        <f t="shared" si="2664"/>
        <v>55272</v>
      </c>
      <c r="G7692" s="365">
        <v>0</v>
      </c>
      <c r="H7692" s="368">
        <f t="shared" si="2665"/>
        <v>0</v>
      </c>
      <c r="I7692" s="370">
        <v>44809</v>
      </c>
      <c r="J7692" s="370">
        <v>45465</v>
      </c>
      <c r="K7692" s="374"/>
      <c r="L7692" s="370" t="s">
        <v>5377</v>
      </c>
      <c r="M7692" s="370">
        <v>44789</v>
      </c>
      <c r="N7692" s="365">
        <v>0</v>
      </c>
      <c r="O7692" s="365">
        <v>0</v>
      </c>
      <c r="P7692" s="365">
        <v>2</v>
      </c>
      <c r="Q7692" s="365"/>
      <c r="R7692" s="365"/>
      <c r="S7692" s="365"/>
      <c r="T7692" s="365"/>
      <c r="U7692" s="365"/>
      <c r="V7692" s="365"/>
      <c r="W7692" s="365"/>
      <c r="X7692" s="365"/>
      <c r="Y7692" s="379"/>
      <c r="Z7692" s="374"/>
      <c r="AA7692" s="374"/>
      <c r="AB7692" s="374"/>
      <c r="AC7692" s="1507">
        <f t="shared" si="2657"/>
        <v>26</v>
      </c>
      <c r="AD7692" s="1508">
        <f t="shared" si="2658"/>
        <v>51324</v>
      </c>
      <c r="AE7692" s="14">
        <f t="shared" si="2659"/>
        <v>14.933333333333334</v>
      </c>
      <c r="AF7692" s="14">
        <f t="shared" si="2660"/>
        <v>0.66666666666666663</v>
      </c>
      <c r="AG7692" s="14">
        <f t="shared" si="2661"/>
        <v>39</v>
      </c>
      <c r="AH7692" s="14">
        <f t="shared" si="2662"/>
        <v>24.066666666666666</v>
      </c>
      <c r="AI7692" s="14">
        <f t="shared" si="2663"/>
        <v>16.044444444444444</v>
      </c>
      <c r="AJ7692" s="374"/>
    </row>
    <row r="7693" spans="1:36" ht="15.75">
      <c r="A7693" s="421"/>
      <c r="B7693" s="365" t="s">
        <v>5378</v>
      </c>
      <c r="C7693" s="365" t="s">
        <v>66</v>
      </c>
      <c r="D7693" s="368">
        <v>1974</v>
      </c>
      <c r="E7693" s="365">
        <v>30</v>
      </c>
      <c r="F7693" s="368">
        <f t="shared" si="2664"/>
        <v>59220</v>
      </c>
      <c r="G7693" s="365">
        <v>0</v>
      </c>
      <c r="H7693" s="368">
        <f t="shared" si="2665"/>
        <v>0</v>
      </c>
      <c r="I7693" s="370">
        <v>44809</v>
      </c>
      <c r="J7693" s="370">
        <v>45458</v>
      </c>
      <c r="K7693" s="374"/>
      <c r="L7693" s="370" t="s">
        <v>5377</v>
      </c>
      <c r="M7693" s="370">
        <v>44789</v>
      </c>
      <c r="N7693" s="365">
        <v>0</v>
      </c>
      <c r="O7693" s="365">
        <v>0</v>
      </c>
      <c r="P7693" s="365">
        <v>0</v>
      </c>
      <c r="Q7693" s="365"/>
      <c r="R7693" s="365"/>
      <c r="S7693" s="365"/>
      <c r="T7693" s="365"/>
      <c r="U7693" s="365"/>
      <c r="V7693" s="365"/>
      <c r="W7693" s="365"/>
      <c r="X7693" s="365"/>
      <c r="Y7693" s="379"/>
      <c r="Z7693" s="374"/>
      <c r="AA7693" s="374"/>
      <c r="AB7693" s="374"/>
      <c r="AC7693" s="1507">
        <f t="shared" si="2657"/>
        <v>30</v>
      </c>
      <c r="AD7693" s="1508">
        <f t="shared" si="2658"/>
        <v>59220</v>
      </c>
      <c r="AE7693" s="14">
        <f t="shared" si="2659"/>
        <v>14.7</v>
      </c>
      <c r="AF7693" s="14">
        <f t="shared" si="2660"/>
        <v>0</v>
      </c>
      <c r="AG7693" s="14" t="e">
        <f t="shared" si="2661"/>
        <v>#DIV/0!</v>
      </c>
      <c r="AH7693" s="14" t="e">
        <f t="shared" si="2662"/>
        <v>#DIV/0!</v>
      </c>
      <c r="AI7693" s="14">
        <f t="shared" si="2663"/>
        <v>30</v>
      </c>
      <c r="AJ7693" s="374"/>
    </row>
    <row r="7694" spans="1:36" ht="21.75" customHeight="1">
      <c r="A7694" s="421"/>
      <c r="B7694" s="365" t="s">
        <v>5379</v>
      </c>
      <c r="C7694" s="365" t="s">
        <v>66</v>
      </c>
      <c r="D7694" s="368">
        <v>1974</v>
      </c>
      <c r="E7694" s="365">
        <v>10</v>
      </c>
      <c r="F7694" s="368">
        <f t="shared" si="2664"/>
        <v>19740</v>
      </c>
      <c r="G7694" s="365">
        <v>0</v>
      </c>
      <c r="H7694" s="368">
        <f t="shared" si="2665"/>
        <v>0</v>
      </c>
      <c r="I7694" s="370">
        <v>44809</v>
      </c>
      <c r="J7694" s="370">
        <v>45450</v>
      </c>
      <c r="K7694" s="374"/>
      <c r="L7694" s="370" t="s">
        <v>5377</v>
      </c>
      <c r="M7694" s="370">
        <v>44789</v>
      </c>
      <c r="N7694" s="365">
        <v>0</v>
      </c>
      <c r="O7694" s="365">
        <v>0</v>
      </c>
      <c r="P7694" s="365">
        <v>0</v>
      </c>
      <c r="Q7694" s="365"/>
      <c r="R7694" s="365"/>
      <c r="S7694" s="365"/>
      <c r="T7694" s="365"/>
      <c r="U7694" s="365"/>
      <c r="V7694" s="365"/>
      <c r="W7694" s="365"/>
      <c r="X7694" s="365"/>
      <c r="Y7694" s="379"/>
      <c r="Z7694" s="374"/>
      <c r="AA7694" s="374"/>
      <c r="AB7694" s="374"/>
      <c r="AC7694" s="1507">
        <f t="shared" si="2657"/>
        <v>10</v>
      </c>
      <c r="AD7694" s="1508">
        <f t="shared" si="2658"/>
        <v>19740</v>
      </c>
      <c r="AE7694" s="14">
        <f t="shared" si="2659"/>
        <v>14.433333333333334</v>
      </c>
      <c r="AF7694" s="14">
        <f t="shared" si="2660"/>
        <v>0</v>
      </c>
      <c r="AG7694" s="14" t="e">
        <f t="shared" si="2661"/>
        <v>#DIV/0!</v>
      </c>
      <c r="AH7694" s="14" t="e">
        <f t="shared" si="2662"/>
        <v>#DIV/0!</v>
      </c>
      <c r="AI7694" s="14">
        <f t="shared" si="2663"/>
        <v>10</v>
      </c>
      <c r="AJ7694" s="374"/>
    </row>
    <row r="7695" spans="1:36" ht="15.75">
      <c r="A7695" s="421"/>
      <c r="B7695" s="365" t="s">
        <v>5380</v>
      </c>
      <c r="C7695" s="365" t="s">
        <v>66</v>
      </c>
      <c r="D7695" s="368">
        <v>1974</v>
      </c>
      <c r="E7695" s="365">
        <v>10</v>
      </c>
      <c r="F7695" s="368">
        <f t="shared" si="2664"/>
        <v>19740</v>
      </c>
      <c r="G7695" s="365">
        <v>0</v>
      </c>
      <c r="H7695" s="368">
        <f t="shared" si="2665"/>
        <v>0</v>
      </c>
      <c r="I7695" s="370">
        <v>44809</v>
      </c>
      <c r="J7695" s="370">
        <v>45440</v>
      </c>
      <c r="K7695" s="374"/>
      <c r="L7695" s="370" t="s">
        <v>5377</v>
      </c>
      <c r="M7695" s="370">
        <v>44789</v>
      </c>
      <c r="N7695" s="365">
        <v>0</v>
      </c>
      <c r="O7695" s="365">
        <v>0</v>
      </c>
      <c r="P7695" s="365">
        <v>0</v>
      </c>
      <c r="Q7695" s="365"/>
      <c r="R7695" s="365"/>
      <c r="S7695" s="365"/>
      <c r="T7695" s="365"/>
      <c r="U7695" s="365"/>
      <c r="V7695" s="365"/>
      <c r="W7695" s="365"/>
      <c r="X7695" s="365"/>
      <c r="Y7695" s="379"/>
      <c r="Z7695" s="374"/>
      <c r="AA7695" s="374"/>
      <c r="AB7695" s="374"/>
      <c r="AC7695" s="1507">
        <f t="shared" si="2657"/>
        <v>10</v>
      </c>
      <c r="AD7695" s="1508">
        <f t="shared" si="2658"/>
        <v>19740</v>
      </c>
      <c r="AE7695" s="14">
        <f t="shared" si="2659"/>
        <v>14.1</v>
      </c>
      <c r="AF7695" s="14">
        <f t="shared" si="2660"/>
        <v>0</v>
      </c>
      <c r="AG7695" s="14" t="e">
        <f t="shared" si="2661"/>
        <v>#DIV/0!</v>
      </c>
      <c r="AH7695" s="14" t="e">
        <f t="shared" si="2662"/>
        <v>#DIV/0!</v>
      </c>
      <c r="AI7695" s="14">
        <f t="shared" si="2663"/>
        <v>10</v>
      </c>
      <c r="AJ7695" s="374"/>
    </row>
    <row r="7696" spans="1:36" ht="30">
      <c r="A7696" s="421"/>
      <c r="B7696" s="365" t="s">
        <v>5381</v>
      </c>
      <c r="C7696" s="365" t="s">
        <v>66</v>
      </c>
      <c r="D7696" s="368">
        <v>578</v>
      </c>
      <c r="E7696" s="365">
        <v>290</v>
      </c>
      <c r="F7696" s="368">
        <f t="shared" si="2664"/>
        <v>167620</v>
      </c>
      <c r="G7696" s="365">
        <v>0</v>
      </c>
      <c r="H7696" s="368">
        <f t="shared" si="2665"/>
        <v>0</v>
      </c>
      <c r="I7696" s="370">
        <v>44809</v>
      </c>
      <c r="J7696" s="370">
        <v>45626</v>
      </c>
      <c r="K7696" s="374"/>
      <c r="L7696" s="370" t="s">
        <v>5377</v>
      </c>
      <c r="M7696" s="370">
        <v>44789</v>
      </c>
      <c r="N7696" s="365">
        <v>0</v>
      </c>
      <c r="O7696" s="365">
        <v>0</v>
      </c>
      <c r="P7696" s="365">
        <v>16</v>
      </c>
      <c r="Q7696" s="365"/>
      <c r="R7696" s="365"/>
      <c r="S7696" s="365"/>
      <c r="T7696" s="365"/>
      <c r="U7696" s="365"/>
      <c r="V7696" s="365"/>
      <c r="W7696" s="365"/>
      <c r="X7696" s="365"/>
      <c r="Y7696" s="379"/>
      <c r="Z7696" s="374"/>
      <c r="AA7696" s="374"/>
      <c r="AB7696" s="374"/>
      <c r="AC7696" s="1507">
        <f t="shared" si="2657"/>
        <v>274</v>
      </c>
      <c r="AD7696" s="1508">
        <f t="shared" si="2658"/>
        <v>158372</v>
      </c>
      <c r="AE7696" s="14">
        <f t="shared" si="2659"/>
        <v>20.3</v>
      </c>
      <c r="AF7696" s="14">
        <f t="shared" si="2660"/>
        <v>5.333333333333333</v>
      </c>
      <c r="AG7696" s="14">
        <f t="shared" si="2661"/>
        <v>51.375</v>
      </c>
      <c r="AH7696" s="14">
        <f t="shared" si="2662"/>
        <v>31.074999999999999</v>
      </c>
      <c r="AI7696" s="14">
        <f t="shared" si="2663"/>
        <v>165.73333333333335</v>
      </c>
      <c r="AJ7696" s="374"/>
    </row>
    <row r="7697" spans="1:36" ht="30">
      <c r="A7697" s="421"/>
      <c r="B7697" s="365" t="s">
        <v>5382</v>
      </c>
      <c r="C7697" s="365" t="s">
        <v>66</v>
      </c>
      <c r="D7697" s="368">
        <v>578</v>
      </c>
      <c r="E7697" s="365">
        <v>12</v>
      </c>
      <c r="F7697" s="368">
        <f t="shared" si="2664"/>
        <v>6936</v>
      </c>
      <c r="G7697" s="365">
        <v>0</v>
      </c>
      <c r="H7697" s="368">
        <f t="shared" si="2665"/>
        <v>0</v>
      </c>
      <c r="I7697" s="370">
        <v>44809</v>
      </c>
      <c r="J7697" s="370">
        <v>45596</v>
      </c>
      <c r="K7697" s="374"/>
      <c r="L7697" s="370" t="s">
        <v>5377</v>
      </c>
      <c r="M7697" s="370">
        <v>44789</v>
      </c>
      <c r="N7697" s="365">
        <v>0</v>
      </c>
      <c r="O7697" s="365">
        <v>0</v>
      </c>
      <c r="P7697" s="365">
        <v>0</v>
      </c>
      <c r="Q7697" s="365"/>
      <c r="R7697" s="365"/>
      <c r="S7697" s="365"/>
      <c r="T7697" s="365"/>
      <c r="U7697" s="365"/>
      <c r="V7697" s="365"/>
      <c r="W7697" s="365"/>
      <c r="X7697" s="365"/>
      <c r="Y7697" s="379"/>
      <c r="Z7697" s="374"/>
      <c r="AA7697" s="374"/>
      <c r="AB7697" s="374"/>
      <c r="AC7697" s="1507">
        <f t="shared" si="2657"/>
        <v>12</v>
      </c>
      <c r="AD7697" s="1508">
        <f t="shared" si="2658"/>
        <v>6936</v>
      </c>
      <c r="AE7697" s="14">
        <f t="shared" si="2659"/>
        <v>19.3</v>
      </c>
      <c r="AF7697" s="14">
        <f t="shared" si="2660"/>
        <v>0</v>
      </c>
      <c r="AG7697" s="14" t="e">
        <f t="shared" si="2661"/>
        <v>#DIV/0!</v>
      </c>
      <c r="AH7697" s="14" t="e">
        <f t="shared" si="2662"/>
        <v>#DIV/0!</v>
      </c>
      <c r="AI7697" s="14">
        <f t="shared" si="2663"/>
        <v>12</v>
      </c>
      <c r="AJ7697" s="374"/>
    </row>
    <row r="7698" spans="1:36" ht="15.75">
      <c r="A7698" s="421"/>
      <c r="B7698" s="365" t="s">
        <v>4808</v>
      </c>
      <c r="C7698" s="365" t="s">
        <v>66</v>
      </c>
      <c r="D7698" s="368">
        <v>1980</v>
      </c>
      <c r="E7698" s="365">
        <v>1</v>
      </c>
      <c r="F7698" s="368">
        <f t="shared" si="2664"/>
        <v>1980</v>
      </c>
      <c r="G7698" s="365">
        <v>0</v>
      </c>
      <c r="H7698" s="368">
        <f t="shared" si="2665"/>
        <v>0</v>
      </c>
      <c r="I7698" s="370">
        <v>44809</v>
      </c>
      <c r="J7698" s="370">
        <v>46387</v>
      </c>
      <c r="K7698" s="374"/>
      <c r="L7698" s="370" t="s">
        <v>5383</v>
      </c>
      <c r="M7698" s="370">
        <v>44795</v>
      </c>
      <c r="N7698" s="365">
        <v>0</v>
      </c>
      <c r="O7698" s="365">
        <v>0</v>
      </c>
      <c r="P7698" s="365">
        <v>0</v>
      </c>
      <c r="Q7698" s="365"/>
      <c r="R7698" s="365"/>
      <c r="S7698" s="365"/>
      <c r="T7698" s="365"/>
      <c r="U7698" s="365"/>
      <c r="V7698" s="365"/>
      <c r="W7698" s="365"/>
      <c r="X7698" s="365"/>
      <c r="Y7698" s="379"/>
      <c r="Z7698" s="374"/>
      <c r="AA7698" s="374"/>
      <c r="AB7698" s="374"/>
      <c r="AC7698" s="1507">
        <f t="shared" si="2657"/>
        <v>1</v>
      </c>
      <c r="AD7698" s="1508">
        <f t="shared" si="2658"/>
        <v>1980</v>
      </c>
      <c r="AE7698" s="14">
        <f t="shared" si="2659"/>
        <v>45.666666666666664</v>
      </c>
      <c r="AF7698" s="14">
        <f t="shared" si="2660"/>
        <v>0</v>
      </c>
      <c r="AG7698" s="14" t="e">
        <f t="shared" si="2661"/>
        <v>#DIV/0!</v>
      </c>
      <c r="AH7698" s="14" t="e">
        <f t="shared" si="2662"/>
        <v>#DIV/0!</v>
      </c>
      <c r="AI7698" s="14">
        <f t="shared" si="2663"/>
        <v>1</v>
      </c>
      <c r="AJ7698" s="374"/>
    </row>
    <row r="7699" spans="1:36" ht="15.75">
      <c r="A7699" s="421"/>
      <c r="B7699" s="365" t="s">
        <v>5378</v>
      </c>
      <c r="C7699" s="365" t="s">
        <v>66</v>
      </c>
      <c r="D7699" s="368">
        <v>1974</v>
      </c>
      <c r="E7699" s="365">
        <v>1</v>
      </c>
      <c r="F7699" s="368">
        <f t="shared" si="2664"/>
        <v>1974</v>
      </c>
      <c r="G7699" s="365">
        <v>0</v>
      </c>
      <c r="H7699" s="368">
        <f t="shared" si="2665"/>
        <v>0</v>
      </c>
      <c r="I7699" s="370">
        <v>44809</v>
      </c>
      <c r="J7699" s="370">
        <v>45458</v>
      </c>
      <c r="K7699" s="374"/>
      <c r="L7699" s="370" t="s">
        <v>5384</v>
      </c>
      <c r="M7699" s="370">
        <v>44791</v>
      </c>
      <c r="N7699" s="365">
        <v>0</v>
      </c>
      <c r="O7699" s="365">
        <v>0</v>
      </c>
      <c r="P7699" s="365">
        <v>0</v>
      </c>
      <c r="Q7699" s="365"/>
      <c r="R7699" s="365"/>
      <c r="S7699" s="365"/>
      <c r="T7699" s="365"/>
      <c r="U7699" s="365"/>
      <c r="V7699" s="365"/>
      <c r="W7699" s="365"/>
      <c r="X7699" s="365"/>
      <c r="Y7699" s="379"/>
      <c r="Z7699" s="374"/>
      <c r="AA7699" s="374"/>
      <c r="AB7699" s="374"/>
      <c r="AC7699" s="1507">
        <f t="shared" si="2657"/>
        <v>1</v>
      </c>
      <c r="AD7699" s="1508">
        <f t="shared" si="2658"/>
        <v>1974</v>
      </c>
      <c r="AE7699" s="14">
        <f t="shared" si="2659"/>
        <v>14.7</v>
      </c>
      <c r="AF7699" s="14">
        <f t="shared" si="2660"/>
        <v>0</v>
      </c>
      <c r="AG7699" s="14" t="e">
        <f t="shared" si="2661"/>
        <v>#DIV/0!</v>
      </c>
      <c r="AH7699" s="14" t="e">
        <f t="shared" si="2662"/>
        <v>#DIV/0!</v>
      </c>
      <c r="AI7699" s="14">
        <f t="shared" si="2663"/>
        <v>1</v>
      </c>
      <c r="AJ7699" s="374"/>
    </row>
    <row r="7700" spans="1:36" ht="15.75">
      <c r="A7700" s="421"/>
      <c r="B7700" s="365" t="s">
        <v>6184</v>
      </c>
      <c r="C7700" s="365" t="s">
        <v>143</v>
      </c>
      <c r="D7700" s="368">
        <v>77.95</v>
      </c>
      <c r="E7700" s="365">
        <v>700</v>
      </c>
      <c r="F7700" s="368">
        <f t="shared" si="2664"/>
        <v>54565</v>
      </c>
      <c r="G7700" s="365">
        <v>0</v>
      </c>
      <c r="H7700" s="368">
        <f t="shared" si="2665"/>
        <v>0</v>
      </c>
      <c r="I7700" s="370">
        <v>44837</v>
      </c>
      <c r="J7700" s="370">
        <v>45529</v>
      </c>
      <c r="K7700" s="374"/>
      <c r="L7700" s="370" t="s">
        <v>6185</v>
      </c>
      <c r="M7700" s="370">
        <v>44691</v>
      </c>
      <c r="N7700" s="365">
        <v>198</v>
      </c>
      <c r="O7700" s="365">
        <v>0</v>
      </c>
      <c r="P7700" s="365">
        <v>62</v>
      </c>
      <c r="Q7700" s="365"/>
      <c r="R7700" s="365"/>
      <c r="S7700" s="365"/>
      <c r="T7700" s="365"/>
      <c r="U7700" s="365"/>
      <c r="V7700" s="365"/>
      <c r="W7700" s="365"/>
      <c r="X7700" s="365"/>
      <c r="Y7700" s="379"/>
      <c r="Z7700" s="374"/>
      <c r="AA7700" s="374"/>
      <c r="AB7700" s="374"/>
      <c r="AC7700" s="1507">
        <f t="shared" si="2657"/>
        <v>440</v>
      </c>
      <c r="AD7700" s="1508">
        <f t="shared" si="2658"/>
        <v>34298</v>
      </c>
      <c r="AE7700" s="14">
        <f t="shared" si="2659"/>
        <v>17.066666666666666</v>
      </c>
      <c r="AF7700" s="14">
        <f t="shared" si="2660"/>
        <v>86.666666666666671</v>
      </c>
      <c r="AG7700" s="14">
        <f t="shared" si="2661"/>
        <v>5.0769230769230766</v>
      </c>
      <c r="AH7700" s="14">
        <f t="shared" si="2662"/>
        <v>-11.98974358974359</v>
      </c>
      <c r="AI7700" s="14">
        <f t="shared" si="2663"/>
        <v>-1039.1111111111111</v>
      </c>
      <c r="AJ7700" s="374"/>
    </row>
    <row r="7701" spans="1:36" ht="15.75">
      <c r="A7701" s="421"/>
      <c r="B7701" s="365" t="s">
        <v>6186</v>
      </c>
      <c r="C7701" s="365" t="s">
        <v>143</v>
      </c>
      <c r="D7701" s="368">
        <v>77.94</v>
      </c>
      <c r="E7701" s="365">
        <v>320</v>
      </c>
      <c r="F7701" s="368">
        <f t="shared" si="2664"/>
        <v>24940.799999999999</v>
      </c>
      <c r="G7701" s="365">
        <v>0</v>
      </c>
      <c r="H7701" s="368">
        <f t="shared" si="2665"/>
        <v>0</v>
      </c>
      <c r="I7701" s="370">
        <v>44837</v>
      </c>
      <c r="J7701" s="370">
        <v>45172</v>
      </c>
      <c r="K7701" s="374"/>
      <c r="L7701" s="370" t="s">
        <v>6185</v>
      </c>
      <c r="M7701" s="370">
        <v>44691</v>
      </c>
      <c r="N7701" s="365">
        <v>0</v>
      </c>
      <c r="O7701" s="365">
        <v>209</v>
      </c>
      <c r="P7701" s="365">
        <v>0</v>
      </c>
      <c r="Q7701" s="365"/>
      <c r="R7701" s="365"/>
      <c r="S7701" s="365"/>
      <c r="T7701" s="365"/>
      <c r="U7701" s="365"/>
      <c r="V7701" s="365"/>
      <c r="W7701" s="365"/>
      <c r="X7701" s="365"/>
      <c r="Y7701" s="379"/>
      <c r="Z7701" s="374"/>
      <c r="AA7701" s="374"/>
      <c r="AB7701" s="374"/>
      <c r="AC7701" s="1507">
        <f t="shared" si="2657"/>
        <v>111</v>
      </c>
      <c r="AD7701" s="1508">
        <f t="shared" si="2658"/>
        <v>8651.34</v>
      </c>
      <c r="AE7701" s="14">
        <f t="shared" si="2659"/>
        <v>5.166666666666667</v>
      </c>
      <c r="AF7701" s="14">
        <f t="shared" si="2660"/>
        <v>69.666666666666671</v>
      </c>
      <c r="AG7701" s="14">
        <f t="shared" si="2661"/>
        <v>1.5933014354066986</v>
      </c>
      <c r="AH7701" s="14">
        <f t="shared" si="2662"/>
        <v>-3.5733652312599684</v>
      </c>
      <c r="AI7701" s="14">
        <f t="shared" si="2663"/>
        <v>-248.94444444444451</v>
      </c>
      <c r="AJ7701" s="374"/>
    </row>
    <row r="7702" spans="1:36" ht="16.5" customHeight="1">
      <c r="A7702" s="421"/>
      <c r="B7702" s="365" t="s">
        <v>6187</v>
      </c>
      <c r="C7702" s="365" t="s">
        <v>66</v>
      </c>
      <c r="D7702" s="368">
        <v>8841.94</v>
      </c>
      <c r="E7702" s="365">
        <v>38</v>
      </c>
      <c r="F7702" s="368">
        <f t="shared" si="2664"/>
        <v>335993.72000000003</v>
      </c>
      <c r="G7702" s="365">
        <v>0</v>
      </c>
      <c r="H7702" s="368">
        <f t="shared" si="2665"/>
        <v>0</v>
      </c>
      <c r="I7702" s="370">
        <v>44851</v>
      </c>
      <c r="J7702" s="370">
        <v>45928</v>
      </c>
      <c r="K7702" s="374"/>
      <c r="L7702" s="370" t="s">
        <v>6188</v>
      </c>
      <c r="M7702" s="370">
        <v>44839</v>
      </c>
      <c r="N7702" s="365">
        <v>0</v>
      </c>
      <c r="O7702" s="365">
        <v>0</v>
      </c>
      <c r="P7702" s="365">
        <v>0</v>
      </c>
      <c r="Q7702" s="365"/>
      <c r="R7702" s="365"/>
      <c r="S7702" s="365"/>
      <c r="T7702" s="365"/>
      <c r="U7702" s="365"/>
      <c r="V7702" s="365"/>
      <c r="W7702" s="365"/>
      <c r="X7702" s="365"/>
      <c r="Y7702" s="379"/>
      <c r="Z7702" s="374"/>
      <c r="AA7702" s="374"/>
      <c r="AB7702" s="374"/>
      <c r="AC7702" s="1507">
        <f t="shared" si="2657"/>
        <v>38</v>
      </c>
      <c r="AD7702" s="1508">
        <f t="shared" si="2658"/>
        <v>335993.72000000003</v>
      </c>
      <c r="AE7702" s="14">
        <f t="shared" si="2659"/>
        <v>30.366666666666667</v>
      </c>
      <c r="AF7702" s="14">
        <f t="shared" si="2660"/>
        <v>0</v>
      </c>
      <c r="AG7702" s="14" t="e">
        <f t="shared" si="2661"/>
        <v>#DIV/0!</v>
      </c>
      <c r="AH7702" s="14" t="e">
        <f t="shared" si="2662"/>
        <v>#DIV/0!</v>
      </c>
      <c r="AI7702" s="14">
        <f t="shared" si="2663"/>
        <v>38</v>
      </c>
      <c r="AJ7702" s="374"/>
    </row>
    <row r="7703" spans="1:36" ht="15.75">
      <c r="A7703" s="421"/>
      <c r="B7703" s="365" t="s">
        <v>6189</v>
      </c>
      <c r="C7703" s="365" t="s">
        <v>66</v>
      </c>
      <c r="D7703" s="368">
        <v>8841.94</v>
      </c>
      <c r="E7703" s="365">
        <v>14</v>
      </c>
      <c r="F7703" s="368">
        <f t="shared" si="2664"/>
        <v>123787.16</v>
      </c>
      <c r="G7703" s="365">
        <v>0</v>
      </c>
      <c r="H7703" s="368">
        <f t="shared" si="2665"/>
        <v>0</v>
      </c>
      <c r="I7703" s="370">
        <v>44851</v>
      </c>
      <c r="J7703" s="370">
        <v>46231</v>
      </c>
      <c r="K7703" s="374"/>
      <c r="L7703" s="370" t="s">
        <v>6188</v>
      </c>
      <c r="M7703" s="370">
        <v>44839</v>
      </c>
      <c r="N7703" s="365">
        <v>0</v>
      </c>
      <c r="O7703" s="365">
        <v>0</v>
      </c>
      <c r="P7703" s="365">
        <v>0</v>
      </c>
      <c r="Q7703" s="365"/>
      <c r="R7703" s="365"/>
      <c r="S7703" s="365"/>
      <c r="T7703" s="365"/>
      <c r="U7703" s="365"/>
      <c r="V7703" s="365"/>
      <c r="W7703" s="365"/>
      <c r="X7703" s="365"/>
      <c r="Y7703" s="379"/>
      <c r="Z7703" s="374"/>
      <c r="AA7703" s="374"/>
      <c r="AB7703" s="374"/>
      <c r="AC7703" s="1507">
        <f t="shared" si="2657"/>
        <v>14</v>
      </c>
      <c r="AD7703" s="1508">
        <f t="shared" si="2658"/>
        <v>123787.16</v>
      </c>
      <c r="AE7703" s="14">
        <f t="shared" si="2659"/>
        <v>40.466666666666669</v>
      </c>
      <c r="AF7703" s="14">
        <f t="shared" si="2660"/>
        <v>0</v>
      </c>
      <c r="AG7703" s="14" t="e">
        <f t="shared" si="2661"/>
        <v>#DIV/0!</v>
      </c>
      <c r="AH7703" s="14" t="e">
        <f t="shared" si="2662"/>
        <v>#DIV/0!</v>
      </c>
      <c r="AI7703" s="14">
        <f t="shared" si="2663"/>
        <v>14</v>
      </c>
      <c r="AJ7703" s="374"/>
    </row>
    <row r="7704" spans="1:36" ht="15.75">
      <c r="A7704" s="421"/>
      <c r="B7704" s="365" t="s">
        <v>7311</v>
      </c>
      <c r="C7704" s="365" t="s">
        <v>156</v>
      </c>
      <c r="D7704" s="368">
        <v>868.5</v>
      </c>
      <c r="E7704" s="365">
        <v>24</v>
      </c>
      <c r="F7704" s="368">
        <f t="shared" si="2664"/>
        <v>20844</v>
      </c>
      <c r="G7704" s="365">
        <v>0</v>
      </c>
      <c r="H7704" s="368">
        <f t="shared" si="2665"/>
        <v>0</v>
      </c>
      <c r="I7704" s="370">
        <v>44854</v>
      </c>
      <c r="J7704" s="370">
        <v>45382</v>
      </c>
      <c r="K7704" s="374"/>
      <c r="L7704" s="370" t="s">
        <v>1992</v>
      </c>
      <c r="M7704" s="370">
        <v>44841</v>
      </c>
      <c r="N7704" s="365">
        <v>0</v>
      </c>
      <c r="O7704" s="365">
        <v>0</v>
      </c>
      <c r="P7704" s="365">
        <v>0</v>
      </c>
      <c r="Q7704" s="365"/>
      <c r="R7704" s="365"/>
      <c r="S7704" s="365"/>
      <c r="T7704" s="365"/>
      <c r="U7704" s="365"/>
      <c r="V7704" s="365"/>
      <c r="W7704" s="365"/>
      <c r="X7704" s="365"/>
      <c r="Y7704" s="379"/>
      <c r="Z7704" s="374"/>
      <c r="AA7704" s="374"/>
      <c r="AB7704" s="374"/>
      <c r="AC7704" s="1507">
        <f t="shared" si="2657"/>
        <v>24</v>
      </c>
      <c r="AD7704" s="1508">
        <f t="shared" si="2658"/>
        <v>20844</v>
      </c>
      <c r="AE7704" s="14">
        <f t="shared" si="2659"/>
        <v>12.166666666666666</v>
      </c>
      <c r="AF7704" s="14">
        <f t="shared" si="2660"/>
        <v>0</v>
      </c>
      <c r="AG7704" s="14" t="e">
        <f t="shared" si="2661"/>
        <v>#DIV/0!</v>
      </c>
      <c r="AH7704" s="14" t="e">
        <f t="shared" si="2662"/>
        <v>#DIV/0!</v>
      </c>
      <c r="AI7704" s="14">
        <f t="shared" si="2663"/>
        <v>24</v>
      </c>
      <c r="AJ7704" s="374"/>
    </row>
    <row r="7705" spans="1:36" ht="15.75">
      <c r="A7705" s="421"/>
      <c r="B7705" s="365" t="s">
        <v>6190</v>
      </c>
      <c r="C7705" s="365" t="s">
        <v>66</v>
      </c>
      <c r="D7705" s="368">
        <v>8841.94</v>
      </c>
      <c r="E7705" s="365">
        <v>7</v>
      </c>
      <c r="F7705" s="368">
        <f t="shared" si="2664"/>
        <v>61893.58</v>
      </c>
      <c r="G7705" s="365">
        <v>0</v>
      </c>
      <c r="H7705" s="368">
        <f t="shared" si="2665"/>
        <v>0</v>
      </c>
      <c r="I7705" s="370">
        <v>44844</v>
      </c>
      <c r="J7705" s="370">
        <v>46201</v>
      </c>
      <c r="K7705" s="374"/>
      <c r="L7705" s="370" t="s">
        <v>6194</v>
      </c>
      <c r="M7705" s="370">
        <v>44830</v>
      </c>
      <c r="N7705" s="365">
        <v>0</v>
      </c>
      <c r="O7705" s="365">
        <v>0</v>
      </c>
      <c r="P7705" s="365">
        <v>0</v>
      </c>
      <c r="Q7705" s="365"/>
      <c r="R7705" s="365"/>
      <c r="S7705" s="365"/>
      <c r="T7705" s="365"/>
      <c r="U7705" s="365"/>
      <c r="V7705" s="365"/>
      <c r="W7705" s="365"/>
      <c r="X7705" s="365"/>
      <c r="Y7705" s="379"/>
      <c r="Z7705" s="374"/>
      <c r="AA7705" s="374"/>
      <c r="AB7705" s="374"/>
      <c r="AC7705" s="1507">
        <f t="shared" si="2657"/>
        <v>7</v>
      </c>
      <c r="AD7705" s="1508">
        <f t="shared" si="2658"/>
        <v>61893.58</v>
      </c>
      <c r="AE7705" s="14">
        <f t="shared" si="2659"/>
        <v>39.466666666666669</v>
      </c>
      <c r="AF7705" s="14">
        <f t="shared" si="2660"/>
        <v>0</v>
      </c>
      <c r="AG7705" s="14" t="e">
        <f t="shared" si="2661"/>
        <v>#DIV/0!</v>
      </c>
      <c r="AH7705" s="14" t="e">
        <f t="shared" si="2662"/>
        <v>#DIV/0!</v>
      </c>
      <c r="AI7705" s="14">
        <f t="shared" si="2663"/>
        <v>7</v>
      </c>
      <c r="AJ7705" s="374"/>
    </row>
    <row r="7706" spans="1:36" ht="30">
      <c r="A7706" s="421"/>
      <c r="B7706" s="365" t="s">
        <v>6191</v>
      </c>
      <c r="C7706" s="365" t="s">
        <v>324</v>
      </c>
      <c r="D7706" s="368">
        <v>98.39</v>
      </c>
      <c r="E7706" s="365">
        <v>4256</v>
      </c>
      <c r="F7706" s="368">
        <f t="shared" si="2664"/>
        <v>418747.84</v>
      </c>
      <c r="G7706" s="365">
        <v>0</v>
      </c>
      <c r="H7706" s="368">
        <f t="shared" si="2665"/>
        <v>0</v>
      </c>
      <c r="I7706" s="370">
        <v>44839</v>
      </c>
      <c r="J7706" s="370">
        <v>45626</v>
      </c>
      <c r="K7706" s="374"/>
      <c r="L7706" s="370" t="s">
        <v>6192</v>
      </c>
      <c r="M7706" s="370">
        <v>44830</v>
      </c>
      <c r="N7706" s="365">
        <v>1945</v>
      </c>
      <c r="O7706" s="365">
        <v>1055</v>
      </c>
      <c r="P7706" s="365">
        <v>1108</v>
      </c>
      <c r="Q7706" s="365"/>
      <c r="R7706" s="365"/>
      <c r="S7706" s="365"/>
      <c r="T7706" s="365"/>
      <c r="U7706" s="365"/>
      <c r="V7706" s="365"/>
      <c r="W7706" s="365"/>
      <c r="X7706" s="365"/>
      <c r="Y7706" s="379"/>
      <c r="Z7706" s="374"/>
      <c r="AA7706" s="374"/>
      <c r="AB7706" s="374"/>
      <c r="AC7706" s="1507">
        <f t="shared" si="2657"/>
        <v>148</v>
      </c>
      <c r="AD7706" s="1508">
        <f t="shared" si="2658"/>
        <v>14561.72</v>
      </c>
      <c r="AE7706" s="14">
        <f t="shared" si="2659"/>
        <v>20.3</v>
      </c>
      <c r="AF7706" s="14">
        <f t="shared" si="2660"/>
        <v>1369.3333333333333</v>
      </c>
      <c r="AG7706" s="14">
        <f t="shared" si="2661"/>
        <v>0.10808179162609544</v>
      </c>
      <c r="AH7706" s="14">
        <f t="shared" si="2662"/>
        <v>-20.191918208373906</v>
      </c>
      <c r="AI7706" s="14">
        <f t="shared" si="2663"/>
        <v>-27649.466666666667</v>
      </c>
      <c r="AJ7706" s="374"/>
    </row>
    <row r="7707" spans="1:36" ht="15.75">
      <c r="A7707" s="421"/>
      <c r="B7707" s="1441" t="s">
        <v>6193</v>
      </c>
      <c r="C7707" s="365" t="s">
        <v>3186</v>
      </c>
      <c r="D7707" s="368">
        <v>24242.42</v>
      </c>
      <c r="E7707" s="365">
        <v>2</v>
      </c>
      <c r="F7707" s="368">
        <f t="shared" si="2664"/>
        <v>48484.84</v>
      </c>
      <c r="G7707" s="365">
        <v>0</v>
      </c>
      <c r="H7707" s="368">
        <f t="shared" si="2665"/>
        <v>0</v>
      </c>
      <c r="I7707" s="370">
        <v>44851</v>
      </c>
      <c r="J7707" s="370"/>
      <c r="K7707" s="374"/>
      <c r="L7707" s="370" t="s">
        <v>6188</v>
      </c>
      <c r="M7707" s="370">
        <v>44839</v>
      </c>
      <c r="N7707" s="365">
        <v>0</v>
      </c>
      <c r="O7707" s="365">
        <v>0</v>
      </c>
      <c r="P7707" s="365">
        <v>0</v>
      </c>
      <c r="Q7707" s="365"/>
      <c r="R7707" s="365"/>
      <c r="S7707" s="365"/>
      <c r="T7707" s="365"/>
      <c r="U7707" s="365"/>
      <c r="V7707" s="365"/>
      <c r="W7707" s="365"/>
      <c r="X7707" s="365"/>
      <c r="Y7707" s="379"/>
      <c r="Z7707" s="374"/>
      <c r="AA7707" s="374"/>
      <c r="AB7707" s="374"/>
      <c r="AC7707" s="1507">
        <f t="shared" si="2657"/>
        <v>2</v>
      </c>
      <c r="AD7707" s="1508">
        <f t="shared" si="2658"/>
        <v>48484.84</v>
      </c>
      <c r="AE7707" s="14">
        <f t="shared" si="2659"/>
        <v>-1500.5666666666666</v>
      </c>
      <c r="AF7707" s="14">
        <f t="shared" si="2660"/>
        <v>0</v>
      </c>
      <c r="AG7707" s="14" t="e">
        <f t="shared" si="2661"/>
        <v>#DIV/0!</v>
      </c>
      <c r="AH7707" s="14" t="e">
        <f t="shared" si="2662"/>
        <v>#DIV/0!</v>
      </c>
      <c r="AI7707" s="14">
        <f t="shared" si="2663"/>
        <v>2</v>
      </c>
      <c r="AJ7707" s="374"/>
    </row>
    <row r="7708" spans="1:36" ht="15.75">
      <c r="A7708" s="421"/>
      <c r="B7708" s="365" t="s">
        <v>6196</v>
      </c>
      <c r="C7708" s="365" t="s">
        <v>66</v>
      </c>
      <c r="D7708" s="368">
        <v>0</v>
      </c>
      <c r="E7708" s="365">
        <v>1</v>
      </c>
      <c r="F7708" s="368">
        <f t="shared" si="2664"/>
        <v>0</v>
      </c>
      <c r="G7708" s="365">
        <v>0</v>
      </c>
      <c r="H7708" s="368">
        <f t="shared" si="2665"/>
        <v>0</v>
      </c>
      <c r="I7708" s="370">
        <v>44851</v>
      </c>
      <c r="J7708" s="370">
        <v>45474</v>
      </c>
      <c r="K7708" s="374"/>
      <c r="L7708" s="370" t="s">
        <v>6188</v>
      </c>
      <c r="M7708" s="370">
        <v>44839</v>
      </c>
      <c r="N7708" s="365">
        <v>0</v>
      </c>
      <c r="O7708" s="365">
        <v>0</v>
      </c>
      <c r="P7708" s="365">
        <v>0</v>
      </c>
      <c r="Q7708" s="365"/>
      <c r="R7708" s="365"/>
      <c r="S7708" s="365"/>
      <c r="T7708" s="365"/>
      <c r="U7708" s="365"/>
      <c r="V7708" s="365"/>
      <c r="W7708" s="365"/>
      <c r="X7708" s="365"/>
      <c r="Y7708" s="379"/>
      <c r="Z7708" s="374"/>
      <c r="AA7708" s="374"/>
      <c r="AB7708" s="374"/>
      <c r="AC7708" s="1507">
        <f t="shared" si="2657"/>
        <v>1</v>
      </c>
      <c r="AD7708" s="1508">
        <f t="shared" si="2658"/>
        <v>0</v>
      </c>
      <c r="AE7708" s="14">
        <f t="shared" si="2659"/>
        <v>15.233333333333333</v>
      </c>
      <c r="AF7708" s="14">
        <f t="shared" si="2660"/>
        <v>0</v>
      </c>
      <c r="AG7708" s="14" t="e">
        <f t="shared" si="2661"/>
        <v>#DIV/0!</v>
      </c>
      <c r="AH7708" s="14" t="e">
        <f t="shared" si="2662"/>
        <v>#DIV/0!</v>
      </c>
      <c r="AI7708" s="14">
        <f t="shared" si="2663"/>
        <v>1</v>
      </c>
      <c r="AJ7708" s="374"/>
    </row>
    <row r="7709" spans="1:36" ht="15.75">
      <c r="A7709" s="421"/>
      <c r="B7709" s="365" t="s">
        <v>6197</v>
      </c>
      <c r="C7709" s="365" t="s">
        <v>66</v>
      </c>
      <c r="D7709" s="368">
        <v>0</v>
      </c>
      <c r="E7709" s="365">
        <v>1</v>
      </c>
      <c r="F7709" s="368">
        <f t="shared" si="2664"/>
        <v>0</v>
      </c>
      <c r="G7709" s="365">
        <v>0</v>
      </c>
      <c r="H7709" s="368">
        <f t="shared" si="2665"/>
        <v>0</v>
      </c>
      <c r="I7709" s="370">
        <v>44851</v>
      </c>
      <c r="J7709" s="370">
        <v>45473</v>
      </c>
      <c r="K7709" s="374"/>
      <c r="L7709" s="370" t="s">
        <v>6188</v>
      </c>
      <c r="M7709" s="370">
        <v>44839</v>
      </c>
      <c r="N7709" s="365">
        <v>0</v>
      </c>
      <c r="O7709" s="365">
        <v>0</v>
      </c>
      <c r="P7709" s="365">
        <v>0</v>
      </c>
      <c r="Q7709" s="365"/>
      <c r="R7709" s="365"/>
      <c r="S7709" s="365"/>
      <c r="T7709" s="365"/>
      <c r="U7709" s="365"/>
      <c r="V7709" s="365"/>
      <c r="W7709" s="365"/>
      <c r="X7709" s="365"/>
      <c r="Y7709" s="379"/>
      <c r="Z7709" s="374"/>
      <c r="AA7709" s="374"/>
      <c r="AB7709" s="374"/>
      <c r="AC7709" s="1507">
        <f t="shared" si="2657"/>
        <v>1</v>
      </c>
      <c r="AD7709" s="1508">
        <f t="shared" si="2658"/>
        <v>0</v>
      </c>
      <c r="AE7709" s="14">
        <f t="shared" si="2659"/>
        <v>15.2</v>
      </c>
      <c r="AF7709" s="14">
        <f t="shared" si="2660"/>
        <v>0</v>
      </c>
      <c r="AG7709" s="14" t="e">
        <f t="shared" si="2661"/>
        <v>#DIV/0!</v>
      </c>
      <c r="AH7709" s="14" t="e">
        <f t="shared" si="2662"/>
        <v>#DIV/0!</v>
      </c>
      <c r="AI7709" s="14">
        <f t="shared" si="2663"/>
        <v>1</v>
      </c>
      <c r="AJ7709" s="374"/>
    </row>
    <row r="7710" spans="1:36" ht="15.75">
      <c r="A7710" s="421"/>
      <c r="B7710" s="365" t="s">
        <v>6195</v>
      </c>
      <c r="C7710" s="365" t="s">
        <v>66</v>
      </c>
      <c r="D7710" s="368">
        <v>0</v>
      </c>
      <c r="E7710" s="365">
        <v>2</v>
      </c>
      <c r="F7710" s="368">
        <f t="shared" si="2664"/>
        <v>0</v>
      </c>
      <c r="G7710" s="365">
        <v>0</v>
      </c>
      <c r="H7710" s="368">
        <f t="shared" si="2665"/>
        <v>0</v>
      </c>
      <c r="I7710" s="370">
        <v>44851</v>
      </c>
      <c r="J7710" s="370">
        <v>45165</v>
      </c>
      <c r="K7710" s="374"/>
      <c r="L7710" s="370" t="s">
        <v>6188</v>
      </c>
      <c r="M7710" s="370">
        <v>44839</v>
      </c>
      <c r="N7710" s="365">
        <v>0</v>
      </c>
      <c r="O7710" s="365">
        <v>0</v>
      </c>
      <c r="P7710" s="365">
        <v>0</v>
      </c>
      <c r="Q7710" s="365"/>
      <c r="R7710" s="365"/>
      <c r="S7710" s="365"/>
      <c r="T7710" s="365"/>
      <c r="U7710" s="365"/>
      <c r="V7710" s="365"/>
      <c r="W7710" s="365"/>
      <c r="X7710" s="365"/>
      <c r="Y7710" s="379"/>
      <c r="Z7710" s="374"/>
      <c r="AA7710" s="374"/>
      <c r="AB7710" s="374"/>
      <c r="AC7710" s="1507">
        <f t="shared" si="2657"/>
        <v>2</v>
      </c>
      <c r="AD7710" s="1508">
        <f t="shared" si="2658"/>
        <v>0</v>
      </c>
      <c r="AE7710" s="14">
        <f t="shared" si="2659"/>
        <v>4.9333333333333336</v>
      </c>
      <c r="AF7710" s="14">
        <f t="shared" si="2660"/>
        <v>0</v>
      </c>
      <c r="AG7710" s="14" t="e">
        <f t="shared" si="2661"/>
        <v>#DIV/0!</v>
      </c>
      <c r="AH7710" s="14" t="e">
        <f t="shared" si="2662"/>
        <v>#DIV/0!</v>
      </c>
      <c r="AI7710" s="14">
        <f t="shared" si="2663"/>
        <v>2</v>
      </c>
      <c r="AJ7710" s="374"/>
    </row>
    <row r="7711" spans="1:36" s="1580" customFormat="1" ht="21.75" customHeight="1">
      <c r="A7711" s="421"/>
      <c r="B7711" s="365" t="s">
        <v>1772</v>
      </c>
      <c r="C7711" s="365" t="s">
        <v>3186</v>
      </c>
      <c r="D7711" s="368">
        <v>33314.31</v>
      </c>
      <c r="E7711" s="365">
        <v>1</v>
      </c>
      <c r="F7711" s="368">
        <f t="shared" si="2664"/>
        <v>33314.31</v>
      </c>
      <c r="G7711" s="365">
        <v>0</v>
      </c>
      <c r="H7711" s="368">
        <f t="shared" si="2665"/>
        <v>0</v>
      </c>
      <c r="I7711" s="370">
        <v>44914</v>
      </c>
      <c r="J7711" s="370"/>
      <c r="K7711" s="374"/>
      <c r="L7711" s="370" t="s">
        <v>7312</v>
      </c>
      <c r="M7711" s="370">
        <v>44907</v>
      </c>
      <c r="N7711" s="365">
        <v>0</v>
      </c>
      <c r="O7711" s="365">
        <v>0</v>
      </c>
      <c r="P7711" s="365">
        <v>0</v>
      </c>
      <c r="Q7711" s="365"/>
      <c r="R7711" s="365"/>
      <c r="S7711" s="365"/>
      <c r="T7711" s="365"/>
      <c r="U7711" s="365"/>
      <c r="V7711" s="365"/>
      <c r="W7711" s="365"/>
      <c r="X7711" s="365"/>
      <c r="Y7711" s="379"/>
      <c r="Z7711" s="374"/>
      <c r="AA7711" s="374"/>
      <c r="AB7711" s="374"/>
      <c r="AC7711" s="1507">
        <f t="shared" si="2657"/>
        <v>1</v>
      </c>
      <c r="AD7711" s="1508">
        <f t="shared" si="2658"/>
        <v>33314.31</v>
      </c>
      <c r="AE7711" s="14">
        <f t="shared" si="2659"/>
        <v>-1500.5666666666666</v>
      </c>
      <c r="AF7711" s="14">
        <f t="shared" si="2660"/>
        <v>0</v>
      </c>
      <c r="AG7711" s="14" t="e">
        <f t="shared" si="2661"/>
        <v>#DIV/0!</v>
      </c>
      <c r="AH7711" s="14" t="e">
        <f t="shared" si="2662"/>
        <v>#DIV/0!</v>
      </c>
      <c r="AI7711" s="14">
        <f t="shared" si="2663"/>
        <v>1</v>
      </c>
      <c r="AJ7711" s="374"/>
    </row>
    <row r="7712" spans="1:36" s="1580" customFormat="1" ht="21.75" customHeight="1">
      <c r="A7712" s="421"/>
      <c r="B7712" s="365" t="s">
        <v>1827</v>
      </c>
      <c r="C7712" s="365" t="s">
        <v>66</v>
      </c>
      <c r="D7712" s="368">
        <v>0</v>
      </c>
      <c r="E7712" s="365">
        <v>1</v>
      </c>
      <c r="F7712" s="368">
        <f t="shared" si="2664"/>
        <v>0</v>
      </c>
      <c r="G7712" s="365">
        <v>0</v>
      </c>
      <c r="H7712" s="368">
        <f t="shared" si="2665"/>
        <v>0</v>
      </c>
      <c r="I7712" s="370">
        <v>44914</v>
      </c>
      <c r="J7712" s="370"/>
      <c r="K7712" s="374"/>
      <c r="L7712" s="370" t="s">
        <v>7312</v>
      </c>
      <c r="M7712" s="370">
        <v>44907</v>
      </c>
      <c r="N7712" s="365">
        <v>0</v>
      </c>
      <c r="O7712" s="365">
        <v>0</v>
      </c>
      <c r="P7712" s="365">
        <v>0</v>
      </c>
      <c r="Q7712" s="365"/>
      <c r="R7712" s="365"/>
      <c r="S7712" s="365"/>
      <c r="T7712" s="365"/>
      <c r="U7712" s="365"/>
      <c r="V7712" s="365"/>
      <c r="W7712" s="365"/>
      <c r="X7712" s="365"/>
      <c r="Y7712" s="379"/>
      <c r="Z7712" s="374"/>
      <c r="AA7712" s="374"/>
      <c r="AB7712" s="374"/>
      <c r="AC7712" s="1507">
        <f t="shared" si="2657"/>
        <v>1</v>
      </c>
      <c r="AD7712" s="1508">
        <f t="shared" si="2658"/>
        <v>0</v>
      </c>
      <c r="AE7712" s="14">
        <f t="shared" si="2659"/>
        <v>-1500.5666666666666</v>
      </c>
      <c r="AF7712" s="14">
        <f t="shared" si="2660"/>
        <v>0</v>
      </c>
      <c r="AG7712" s="14" t="e">
        <f t="shared" si="2661"/>
        <v>#DIV/0!</v>
      </c>
      <c r="AH7712" s="14" t="e">
        <f t="shared" si="2662"/>
        <v>#DIV/0!</v>
      </c>
      <c r="AI7712" s="14">
        <f t="shared" si="2663"/>
        <v>1</v>
      </c>
      <c r="AJ7712" s="374"/>
    </row>
    <row r="7713" spans="1:36" ht="20.25" customHeight="1">
      <c r="A7713" s="421"/>
      <c r="B7713" s="365" t="s">
        <v>1990</v>
      </c>
      <c r="C7713" s="365" t="s">
        <v>66</v>
      </c>
      <c r="D7713" s="368">
        <v>0</v>
      </c>
      <c r="E7713" s="365">
        <v>1</v>
      </c>
      <c r="F7713" s="368">
        <f t="shared" si="2664"/>
        <v>0</v>
      </c>
      <c r="G7713" s="365">
        <v>0</v>
      </c>
      <c r="H7713" s="368">
        <f t="shared" si="2665"/>
        <v>0</v>
      </c>
      <c r="I7713" s="370">
        <v>44914</v>
      </c>
      <c r="J7713" s="370"/>
      <c r="K7713" s="374"/>
      <c r="L7713" s="370" t="s">
        <v>7312</v>
      </c>
      <c r="M7713" s="370">
        <v>44907</v>
      </c>
      <c r="N7713" s="365">
        <v>0</v>
      </c>
      <c r="O7713" s="365">
        <v>0</v>
      </c>
      <c r="P7713" s="365">
        <v>0</v>
      </c>
      <c r="Q7713" s="365"/>
      <c r="R7713" s="365"/>
      <c r="S7713" s="365"/>
      <c r="T7713" s="365"/>
      <c r="U7713" s="365"/>
      <c r="V7713" s="365"/>
      <c r="W7713" s="365"/>
      <c r="X7713" s="365"/>
      <c r="Y7713" s="379"/>
      <c r="Z7713" s="374"/>
      <c r="AA7713" s="374"/>
      <c r="AB7713" s="374"/>
      <c r="AC7713" s="1507">
        <f t="shared" si="2657"/>
        <v>1</v>
      </c>
      <c r="AD7713" s="1508">
        <f t="shared" si="2658"/>
        <v>0</v>
      </c>
      <c r="AE7713" s="14">
        <f t="shared" si="2659"/>
        <v>-1500.5666666666666</v>
      </c>
      <c r="AF7713" s="14">
        <f t="shared" si="2660"/>
        <v>0</v>
      </c>
      <c r="AG7713" s="14" t="e">
        <f t="shared" si="2661"/>
        <v>#DIV/0!</v>
      </c>
      <c r="AH7713" s="14" t="e">
        <f t="shared" si="2662"/>
        <v>#DIV/0!</v>
      </c>
      <c r="AI7713" s="14">
        <f t="shared" si="2663"/>
        <v>1</v>
      </c>
      <c r="AJ7713" s="374"/>
    </row>
    <row r="7714" spans="1:36" ht="45" customHeight="1">
      <c r="A7714" s="421"/>
      <c r="B7714" s="365" t="s">
        <v>7313</v>
      </c>
      <c r="C7714" s="365" t="s">
        <v>143</v>
      </c>
      <c r="D7714" s="368">
        <v>256.3</v>
      </c>
      <c r="E7714" s="365">
        <v>730</v>
      </c>
      <c r="F7714" s="368">
        <f t="shared" si="2664"/>
        <v>187099</v>
      </c>
      <c r="G7714" s="365">
        <v>0</v>
      </c>
      <c r="H7714" s="368">
        <f t="shared" si="2665"/>
        <v>0</v>
      </c>
      <c r="I7714" s="370">
        <v>44921</v>
      </c>
      <c r="J7714" s="370">
        <v>45901</v>
      </c>
      <c r="K7714" s="374"/>
      <c r="L7714" s="370" t="s">
        <v>7314</v>
      </c>
      <c r="M7714" s="370">
        <v>44911</v>
      </c>
      <c r="N7714" s="365">
        <v>0</v>
      </c>
      <c r="O7714" s="365">
        <v>0</v>
      </c>
      <c r="P7714" s="365">
        <v>265</v>
      </c>
      <c r="Q7714" s="365"/>
      <c r="R7714" s="365"/>
      <c r="S7714" s="365"/>
      <c r="T7714" s="365"/>
      <c r="U7714" s="365"/>
      <c r="V7714" s="365"/>
      <c r="W7714" s="365"/>
      <c r="X7714" s="365"/>
      <c r="Y7714" s="379"/>
      <c r="Z7714" s="374"/>
      <c r="AA7714" s="374"/>
      <c r="AB7714" s="374"/>
      <c r="AC7714" s="1507">
        <f t="shared" ref="AC7714:AC7759" si="2666">E7714+G7714-N7714-O7714-AA7714-P7714-Q7714-R7714-S7714-T7714-U7714-V7714-W7714-X7714-Y7714</f>
        <v>465</v>
      </c>
      <c r="AD7714" s="1508">
        <f t="shared" ref="AD7714:AD7759" si="2667">D7714*AC7714</f>
        <v>119179.5</v>
      </c>
      <c r="AE7714" s="14">
        <f t="shared" ref="AE7714:AE7759" si="2668">(J7714-"01.04.2023")/30</f>
        <v>29.466666666666665</v>
      </c>
      <c r="AF7714" s="14">
        <f t="shared" ref="AF7714:AF7759" si="2669">(N7714+O7714+P7714+Q7714+R7714+S7714+T7714+U7714+V7714+W7714+X7714+Y7714)/3</f>
        <v>88.333333333333329</v>
      </c>
      <c r="AG7714" s="14">
        <f t="shared" ref="AG7714:AG7759" si="2670">AC7714/AF7714</f>
        <v>5.2641509433962268</v>
      </c>
      <c r="AH7714" s="14">
        <f t="shared" ref="AH7714:AH7759" si="2671">AG7714-AE7714</f>
        <v>-24.202515723270437</v>
      </c>
      <c r="AI7714" s="14">
        <f t="shared" ref="AI7714:AI7759" si="2672">AC7714-(AE7714*AF7714)</f>
        <v>-2137.8888888888887</v>
      </c>
      <c r="AJ7714" s="374"/>
    </row>
    <row r="7715" spans="1:36" ht="45" customHeight="1">
      <c r="A7715" s="421"/>
      <c r="B7715" s="365" t="s">
        <v>7315</v>
      </c>
      <c r="C7715" s="365" t="s">
        <v>143</v>
      </c>
      <c r="D7715" s="368">
        <v>400.03</v>
      </c>
      <c r="E7715" s="365">
        <v>2500</v>
      </c>
      <c r="F7715" s="368">
        <f t="shared" si="2664"/>
        <v>1000074.9999999999</v>
      </c>
      <c r="G7715" s="365">
        <v>0</v>
      </c>
      <c r="H7715" s="368">
        <f t="shared" si="2665"/>
        <v>0</v>
      </c>
      <c r="I7715" s="370">
        <v>44921</v>
      </c>
      <c r="J7715" s="370">
        <v>45838</v>
      </c>
      <c r="K7715" s="374"/>
      <c r="L7715" s="370" t="s">
        <v>9878</v>
      </c>
      <c r="M7715" s="370">
        <v>44910</v>
      </c>
      <c r="N7715" s="365">
        <v>0</v>
      </c>
      <c r="O7715" s="365">
        <v>20</v>
      </c>
      <c r="P7715" s="365">
        <v>0</v>
      </c>
      <c r="Q7715" s="365"/>
      <c r="R7715" s="365"/>
      <c r="S7715" s="365"/>
      <c r="T7715" s="365"/>
      <c r="U7715" s="365"/>
      <c r="V7715" s="365"/>
      <c r="W7715" s="365"/>
      <c r="X7715" s="365"/>
      <c r="Y7715" s="379"/>
      <c r="Z7715" s="374"/>
      <c r="AA7715" s="374"/>
      <c r="AB7715" s="374"/>
      <c r="AC7715" s="1507">
        <f t="shared" si="2666"/>
        <v>2480</v>
      </c>
      <c r="AD7715" s="1508">
        <f t="shared" si="2667"/>
        <v>992074.39999999991</v>
      </c>
      <c r="AE7715" s="14">
        <f t="shared" si="2668"/>
        <v>27.366666666666667</v>
      </c>
      <c r="AF7715" s="14">
        <f t="shared" si="2669"/>
        <v>6.666666666666667</v>
      </c>
      <c r="AG7715" s="14">
        <f t="shared" si="2670"/>
        <v>372</v>
      </c>
      <c r="AH7715" s="14">
        <f t="shared" si="2671"/>
        <v>344.63333333333333</v>
      </c>
      <c r="AI7715" s="14">
        <f t="shared" si="2672"/>
        <v>2297.5555555555557</v>
      </c>
      <c r="AJ7715" s="374"/>
    </row>
    <row r="7716" spans="1:36" ht="45" customHeight="1">
      <c r="A7716" s="421"/>
      <c r="B7716" s="365" t="s">
        <v>7317</v>
      </c>
      <c r="C7716" s="365" t="s">
        <v>66</v>
      </c>
      <c r="D7716" s="368">
        <v>11070.22</v>
      </c>
      <c r="E7716" s="365">
        <v>1</v>
      </c>
      <c r="F7716" s="368">
        <f t="shared" si="2664"/>
        <v>11070.22</v>
      </c>
      <c r="G7716" s="365">
        <v>0</v>
      </c>
      <c r="H7716" s="368">
        <f t="shared" si="2665"/>
        <v>0</v>
      </c>
      <c r="I7716" s="370">
        <v>44909</v>
      </c>
      <c r="J7716" s="370">
        <v>46340</v>
      </c>
      <c r="K7716" s="374"/>
      <c r="L7716" s="370" t="s">
        <v>7316</v>
      </c>
      <c r="M7716" s="370">
        <v>44883</v>
      </c>
      <c r="N7716" s="365">
        <v>0</v>
      </c>
      <c r="O7716" s="365">
        <v>0</v>
      </c>
      <c r="P7716" s="365">
        <v>0</v>
      </c>
      <c r="Q7716" s="365"/>
      <c r="R7716" s="365"/>
      <c r="S7716" s="365"/>
      <c r="T7716" s="365"/>
      <c r="U7716" s="365"/>
      <c r="V7716" s="365"/>
      <c r="W7716" s="365"/>
      <c r="X7716" s="365"/>
      <c r="Y7716" s="379"/>
      <c r="Z7716" s="374"/>
      <c r="AA7716" s="374"/>
      <c r="AB7716" s="374"/>
      <c r="AC7716" s="1507">
        <f t="shared" si="2666"/>
        <v>1</v>
      </c>
      <c r="AD7716" s="1508">
        <f t="shared" si="2667"/>
        <v>11070.22</v>
      </c>
      <c r="AE7716" s="14">
        <f t="shared" si="2668"/>
        <v>44.1</v>
      </c>
      <c r="AF7716" s="14">
        <f t="shared" si="2669"/>
        <v>0</v>
      </c>
      <c r="AG7716" s="14" t="e">
        <f t="shared" si="2670"/>
        <v>#DIV/0!</v>
      </c>
      <c r="AH7716" s="14" t="e">
        <f t="shared" si="2671"/>
        <v>#DIV/0!</v>
      </c>
      <c r="AI7716" s="14">
        <f t="shared" si="2672"/>
        <v>1</v>
      </c>
      <c r="AJ7716" s="374"/>
    </row>
    <row r="7717" spans="1:36" ht="30">
      <c r="A7717" s="421"/>
      <c r="B7717" s="365" t="s">
        <v>8238</v>
      </c>
      <c r="C7717" s="365" t="s">
        <v>66</v>
      </c>
      <c r="D7717" s="368">
        <v>12624.98</v>
      </c>
      <c r="E7717" s="365">
        <v>0</v>
      </c>
      <c r="F7717" s="368">
        <v>0</v>
      </c>
      <c r="G7717" s="365">
        <v>3</v>
      </c>
      <c r="H7717" s="368">
        <f t="shared" si="2665"/>
        <v>37874.94</v>
      </c>
      <c r="I7717" s="370">
        <v>44931</v>
      </c>
      <c r="J7717" s="370">
        <v>45329</v>
      </c>
      <c r="K7717" s="374"/>
      <c r="L7717" s="370" t="s">
        <v>8239</v>
      </c>
      <c r="M7717" s="370">
        <v>44923</v>
      </c>
      <c r="N7717" s="365">
        <v>0</v>
      </c>
      <c r="O7717" s="365">
        <v>0</v>
      </c>
      <c r="P7717" s="365">
        <v>0</v>
      </c>
      <c r="Q7717" s="365"/>
      <c r="R7717" s="365"/>
      <c r="S7717" s="365"/>
      <c r="T7717" s="365"/>
      <c r="U7717" s="365"/>
      <c r="V7717" s="365"/>
      <c r="W7717" s="365"/>
      <c r="X7717" s="365"/>
      <c r="Y7717" s="379"/>
      <c r="Z7717" s="374"/>
      <c r="AA7717" s="374"/>
      <c r="AB7717" s="374"/>
      <c r="AC7717" s="1507">
        <f t="shared" si="2666"/>
        <v>3</v>
      </c>
      <c r="AD7717" s="1508">
        <f t="shared" si="2667"/>
        <v>37874.94</v>
      </c>
      <c r="AE7717" s="14">
        <f t="shared" si="2668"/>
        <v>10.4</v>
      </c>
      <c r="AF7717" s="14">
        <f t="shared" si="2669"/>
        <v>0</v>
      </c>
      <c r="AG7717" s="14" t="e">
        <f t="shared" si="2670"/>
        <v>#DIV/0!</v>
      </c>
      <c r="AH7717" s="14" t="e">
        <f t="shared" si="2671"/>
        <v>#DIV/0!</v>
      </c>
      <c r="AI7717" s="14">
        <f t="shared" si="2672"/>
        <v>3</v>
      </c>
      <c r="AJ7717" s="374"/>
    </row>
    <row r="7718" spans="1:36" ht="30" customHeight="1">
      <c r="A7718" s="421"/>
      <c r="B7718" s="365" t="s">
        <v>8240</v>
      </c>
      <c r="C7718" s="365" t="s">
        <v>324</v>
      </c>
      <c r="D7718" s="368">
        <v>97</v>
      </c>
      <c r="E7718" s="365">
        <v>0</v>
      </c>
      <c r="F7718" s="368">
        <v>0</v>
      </c>
      <c r="G7718" s="365">
        <v>3424</v>
      </c>
      <c r="H7718" s="368">
        <f t="shared" si="2665"/>
        <v>332128</v>
      </c>
      <c r="I7718" s="370">
        <v>44943</v>
      </c>
      <c r="J7718" s="370">
        <v>45350</v>
      </c>
      <c r="K7718" s="374"/>
      <c r="L7718" s="370" t="s">
        <v>8241</v>
      </c>
      <c r="M7718" s="370">
        <v>44837</v>
      </c>
      <c r="N7718" s="365">
        <v>0</v>
      </c>
      <c r="O7718" s="365">
        <v>0</v>
      </c>
      <c r="P7718" s="365">
        <v>0</v>
      </c>
      <c r="Q7718" s="365"/>
      <c r="R7718" s="365"/>
      <c r="S7718" s="365"/>
      <c r="T7718" s="365"/>
      <c r="U7718" s="365"/>
      <c r="V7718" s="365"/>
      <c r="W7718" s="365"/>
      <c r="X7718" s="365"/>
      <c r="Y7718" s="379"/>
      <c r="Z7718" s="374"/>
      <c r="AA7718" s="374"/>
      <c r="AB7718" s="374"/>
      <c r="AC7718" s="1507">
        <f t="shared" si="2666"/>
        <v>3424</v>
      </c>
      <c r="AD7718" s="1508">
        <f t="shared" si="2667"/>
        <v>332128</v>
      </c>
      <c r="AE7718" s="14">
        <f t="shared" si="2668"/>
        <v>11.1</v>
      </c>
      <c r="AF7718" s="14">
        <f t="shared" si="2669"/>
        <v>0</v>
      </c>
      <c r="AG7718" s="14" t="e">
        <f t="shared" si="2670"/>
        <v>#DIV/0!</v>
      </c>
      <c r="AH7718" s="14" t="e">
        <f t="shared" si="2671"/>
        <v>#DIV/0!</v>
      </c>
      <c r="AI7718" s="14">
        <f t="shared" si="2672"/>
        <v>3424</v>
      </c>
      <c r="AJ7718" s="374"/>
    </row>
    <row r="7719" spans="1:36" ht="30" customHeight="1">
      <c r="A7719" s="421"/>
      <c r="B7719" s="365" t="s">
        <v>8240</v>
      </c>
      <c r="C7719" s="365" t="s">
        <v>324</v>
      </c>
      <c r="D7719" s="368">
        <v>97</v>
      </c>
      <c r="E7719" s="365">
        <v>0</v>
      </c>
      <c r="F7719" s="368">
        <v>0</v>
      </c>
      <c r="G7719" s="365">
        <v>1764</v>
      </c>
      <c r="H7719" s="368">
        <f t="shared" si="2665"/>
        <v>171108</v>
      </c>
      <c r="I7719" s="370">
        <v>44943</v>
      </c>
      <c r="J7719" s="370">
        <v>45412</v>
      </c>
      <c r="K7719" s="374"/>
      <c r="L7719" s="370" t="s">
        <v>8241</v>
      </c>
      <c r="M7719" s="370">
        <v>44837</v>
      </c>
      <c r="N7719" s="365">
        <v>0</v>
      </c>
      <c r="O7719" s="365">
        <v>0</v>
      </c>
      <c r="P7719" s="365">
        <v>436</v>
      </c>
      <c r="Q7719" s="365"/>
      <c r="R7719" s="365"/>
      <c r="S7719" s="365"/>
      <c r="T7719" s="365"/>
      <c r="U7719" s="365"/>
      <c r="V7719" s="365"/>
      <c r="W7719" s="365"/>
      <c r="X7719" s="365"/>
      <c r="Y7719" s="379"/>
      <c r="Z7719" s="374"/>
      <c r="AA7719" s="374"/>
      <c r="AB7719" s="374"/>
      <c r="AC7719" s="1507">
        <f t="shared" si="2666"/>
        <v>1328</v>
      </c>
      <c r="AD7719" s="1508">
        <f t="shared" si="2667"/>
        <v>128816</v>
      </c>
      <c r="AE7719" s="14">
        <f t="shared" si="2668"/>
        <v>13.166666666666666</v>
      </c>
      <c r="AF7719" s="14">
        <f t="shared" si="2669"/>
        <v>145.33333333333334</v>
      </c>
      <c r="AG7719" s="14">
        <f t="shared" si="2670"/>
        <v>9.137614678899082</v>
      </c>
      <c r="AH7719" s="14">
        <f t="shared" si="2671"/>
        <v>-4.0290519877675841</v>
      </c>
      <c r="AI7719" s="14">
        <f t="shared" si="2672"/>
        <v>-585.55555555555566</v>
      </c>
      <c r="AJ7719" s="374"/>
    </row>
    <row r="7720" spans="1:36" ht="28.5" customHeight="1">
      <c r="A7720" s="421"/>
      <c r="B7720" s="365" t="s">
        <v>8242</v>
      </c>
      <c r="C7720" s="365" t="s">
        <v>143</v>
      </c>
      <c r="D7720" s="368">
        <v>230</v>
      </c>
      <c r="E7720" s="365">
        <v>0</v>
      </c>
      <c r="F7720" s="368">
        <v>0</v>
      </c>
      <c r="G7720" s="365">
        <v>1500</v>
      </c>
      <c r="H7720" s="368">
        <f t="shared" si="2665"/>
        <v>345000</v>
      </c>
      <c r="I7720" s="370">
        <v>44946</v>
      </c>
      <c r="J7720" s="370">
        <v>45808</v>
      </c>
      <c r="K7720" s="374"/>
      <c r="L7720" s="370" t="s">
        <v>8243</v>
      </c>
      <c r="M7720" s="370">
        <v>44853</v>
      </c>
      <c r="N7720" s="365">
        <v>0</v>
      </c>
      <c r="O7720" s="365">
        <v>42</v>
      </c>
      <c r="P7720" s="365">
        <v>170</v>
      </c>
      <c r="Q7720" s="365"/>
      <c r="R7720" s="365"/>
      <c r="S7720" s="365"/>
      <c r="T7720" s="365"/>
      <c r="U7720" s="365"/>
      <c r="V7720" s="365"/>
      <c r="W7720" s="365"/>
      <c r="X7720" s="365"/>
      <c r="Y7720" s="379"/>
      <c r="Z7720" s="374"/>
      <c r="AA7720" s="374"/>
      <c r="AB7720" s="374"/>
      <c r="AC7720" s="1507">
        <f t="shared" si="2666"/>
        <v>1288</v>
      </c>
      <c r="AD7720" s="1508">
        <f t="shared" si="2667"/>
        <v>296240</v>
      </c>
      <c r="AE7720" s="14">
        <f t="shared" si="2668"/>
        <v>26.366666666666667</v>
      </c>
      <c r="AF7720" s="14">
        <f t="shared" si="2669"/>
        <v>70.666666666666671</v>
      </c>
      <c r="AG7720" s="14">
        <f t="shared" si="2670"/>
        <v>18.226415094339622</v>
      </c>
      <c r="AH7720" s="14">
        <f t="shared" si="2671"/>
        <v>-8.1402515723270454</v>
      </c>
      <c r="AI7720" s="14">
        <f t="shared" si="2672"/>
        <v>-575.24444444444453</v>
      </c>
      <c r="AJ7720" s="374"/>
    </row>
    <row r="7721" spans="1:36" ht="32.25" customHeight="1">
      <c r="A7721" s="421"/>
      <c r="B7721" s="365" t="s">
        <v>8244</v>
      </c>
      <c r="C7721" s="365" t="s">
        <v>66</v>
      </c>
      <c r="D7721" s="368">
        <v>9190</v>
      </c>
      <c r="E7721" s="365">
        <v>0</v>
      </c>
      <c r="F7721" s="368">
        <v>0</v>
      </c>
      <c r="G7721" s="365">
        <v>1</v>
      </c>
      <c r="H7721" s="368">
        <f t="shared" si="2665"/>
        <v>9190</v>
      </c>
      <c r="I7721" s="370">
        <v>44956</v>
      </c>
      <c r="J7721" s="370">
        <v>45808</v>
      </c>
      <c r="K7721" s="374"/>
      <c r="L7721" s="370" t="s">
        <v>8245</v>
      </c>
      <c r="M7721" s="370">
        <v>44943</v>
      </c>
      <c r="N7721" s="365">
        <v>0</v>
      </c>
      <c r="O7721" s="365">
        <v>0</v>
      </c>
      <c r="P7721" s="365">
        <v>0</v>
      </c>
      <c r="Q7721" s="365"/>
      <c r="R7721" s="365"/>
      <c r="S7721" s="365"/>
      <c r="T7721" s="365"/>
      <c r="U7721" s="365"/>
      <c r="V7721" s="365"/>
      <c r="W7721" s="365"/>
      <c r="X7721" s="365"/>
      <c r="Y7721" s="379"/>
      <c r="Z7721" s="374"/>
      <c r="AA7721" s="374"/>
      <c r="AB7721" s="374"/>
      <c r="AC7721" s="1507">
        <f t="shared" si="2666"/>
        <v>1</v>
      </c>
      <c r="AD7721" s="1508">
        <f t="shared" si="2667"/>
        <v>9190</v>
      </c>
      <c r="AE7721" s="14">
        <f t="shared" si="2668"/>
        <v>26.366666666666667</v>
      </c>
      <c r="AF7721" s="14">
        <f t="shared" si="2669"/>
        <v>0</v>
      </c>
      <c r="AG7721" s="14" t="e">
        <f t="shared" si="2670"/>
        <v>#DIV/0!</v>
      </c>
      <c r="AH7721" s="14" t="e">
        <f t="shared" si="2671"/>
        <v>#DIV/0!</v>
      </c>
      <c r="AI7721" s="14">
        <f t="shared" si="2672"/>
        <v>1</v>
      </c>
      <c r="AJ7721" s="374"/>
    </row>
    <row r="7722" spans="1:36" ht="32.25" customHeight="1">
      <c r="A7722" s="421"/>
      <c r="B7722" s="365" t="s">
        <v>8246</v>
      </c>
      <c r="C7722" s="365" t="s">
        <v>66</v>
      </c>
      <c r="D7722" s="368">
        <v>9190</v>
      </c>
      <c r="E7722" s="365">
        <v>0</v>
      </c>
      <c r="F7722" s="368">
        <v>0</v>
      </c>
      <c r="G7722" s="365">
        <v>1</v>
      </c>
      <c r="H7722" s="368">
        <f t="shared" si="2665"/>
        <v>9190</v>
      </c>
      <c r="I7722" s="370">
        <v>44956</v>
      </c>
      <c r="J7722" s="370">
        <v>45688</v>
      </c>
      <c r="K7722" s="374"/>
      <c r="L7722" s="370" t="s">
        <v>8245</v>
      </c>
      <c r="M7722" s="370">
        <v>44943</v>
      </c>
      <c r="N7722" s="365">
        <v>0</v>
      </c>
      <c r="O7722" s="365">
        <v>0</v>
      </c>
      <c r="P7722" s="365">
        <v>0</v>
      </c>
      <c r="Q7722" s="365"/>
      <c r="R7722" s="365"/>
      <c r="S7722" s="365"/>
      <c r="T7722" s="365"/>
      <c r="U7722" s="365"/>
      <c r="V7722" s="365"/>
      <c r="W7722" s="365"/>
      <c r="X7722" s="365"/>
      <c r="Y7722" s="379"/>
      <c r="Z7722" s="374"/>
      <c r="AA7722" s="374"/>
      <c r="AB7722" s="374"/>
      <c r="AC7722" s="1507">
        <f t="shared" si="2666"/>
        <v>1</v>
      </c>
      <c r="AD7722" s="1508">
        <f t="shared" si="2667"/>
        <v>9190</v>
      </c>
      <c r="AE7722" s="14">
        <f t="shared" si="2668"/>
        <v>22.366666666666667</v>
      </c>
      <c r="AF7722" s="14">
        <f t="shared" si="2669"/>
        <v>0</v>
      </c>
      <c r="AG7722" s="14" t="e">
        <f t="shared" si="2670"/>
        <v>#DIV/0!</v>
      </c>
      <c r="AH7722" s="14" t="e">
        <f t="shared" si="2671"/>
        <v>#DIV/0!</v>
      </c>
      <c r="AI7722" s="14">
        <f t="shared" si="2672"/>
        <v>1</v>
      </c>
      <c r="AJ7722" s="374"/>
    </row>
    <row r="7723" spans="1:36" ht="15.75">
      <c r="A7723" s="421"/>
      <c r="B7723" s="365" t="s">
        <v>8247</v>
      </c>
      <c r="C7723" s="365" t="s">
        <v>66</v>
      </c>
      <c r="D7723" s="368">
        <v>9190</v>
      </c>
      <c r="E7723" s="365">
        <v>0</v>
      </c>
      <c r="F7723" s="368">
        <v>0</v>
      </c>
      <c r="G7723" s="365">
        <v>2</v>
      </c>
      <c r="H7723" s="368">
        <f t="shared" si="2665"/>
        <v>18380</v>
      </c>
      <c r="I7723" s="370">
        <v>44956</v>
      </c>
      <c r="J7723" s="370">
        <v>45688</v>
      </c>
      <c r="K7723" s="374"/>
      <c r="L7723" s="370" t="s">
        <v>8245</v>
      </c>
      <c r="M7723" s="370">
        <v>44943</v>
      </c>
      <c r="N7723" s="365">
        <v>0</v>
      </c>
      <c r="O7723" s="365">
        <v>0</v>
      </c>
      <c r="P7723" s="365">
        <v>0</v>
      </c>
      <c r="Q7723" s="365"/>
      <c r="R7723" s="365"/>
      <c r="S7723" s="365"/>
      <c r="T7723" s="365"/>
      <c r="U7723" s="365"/>
      <c r="V7723" s="365"/>
      <c r="W7723" s="365"/>
      <c r="X7723" s="365"/>
      <c r="Y7723" s="379"/>
      <c r="Z7723" s="374"/>
      <c r="AA7723" s="374"/>
      <c r="AB7723" s="374"/>
      <c r="AC7723" s="1507">
        <f t="shared" si="2666"/>
        <v>2</v>
      </c>
      <c r="AD7723" s="1508">
        <f t="shared" si="2667"/>
        <v>18380</v>
      </c>
      <c r="AE7723" s="14">
        <f t="shared" si="2668"/>
        <v>22.366666666666667</v>
      </c>
      <c r="AF7723" s="14">
        <f t="shared" si="2669"/>
        <v>0</v>
      </c>
      <c r="AG7723" s="14" t="e">
        <f t="shared" si="2670"/>
        <v>#DIV/0!</v>
      </c>
      <c r="AH7723" s="14" t="e">
        <f t="shared" si="2671"/>
        <v>#DIV/0!</v>
      </c>
      <c r="AI7723" s="14">
        <f t="shared" si="2672"/>
        <v>2</v>
      </c>
      <c r="AJ7723" s="374"/>
    </row>
    <row r="7724" spans="1:36" ht="15.75">
      <c r="A7724" s="421"/>
      <c r="B7724" s="365" t="s">
        <v>8248</v>
      </c>
      <c r="C7724" s="365" t="s">
        <v>66</v>
      </c>
      <c r="D7724" s="368">
        <v>9190</v>
      </c>
      <c r="E7724" s="365">
        <v>0</v>
      </c>
      <c r="F7724" s="368">
        <v>0</v>
      </c>
      <c r="G7724" s="365">
        <v>2</v>
      </c>
      <c r="H7724" s="368">
        <f t="shared" si="2665"/>
        <v>18380</v>
      </c>
      <c r="I7724" s="370">
        <v>44956</v>
      </c>
      <c r="J7724" s="370">
        <v>45747</v>
      </c>
      <c r="K7724" s="374"/>
      <c r="L7724" s="370" t="s">
        <v>8245</v>
      </c>
      <c r="M7724" s="370">
        <v>44943</v>
      </c>
      <c r="N7724" s="365">
        <v>0</v>
      </c>
      <c r="O7724" s="365">
        <v>0</v>
      </c>
      <c r="P7724" s="365">
        <v>0</v>
      </c>
      <c r="Q7724" s="365"/>
      <c r="R7724" s="365"/>
      <c r="S7724" s="365"/>
      <c r="T7724" s="365"/>
      <c r="U7724" s="365"/>
      <c r="V7724" s="365"/>
      <c r="W7724" s="365"/>
      <c r="X7724" s="365"/>
      <c r="Y7724" s="379"/>
      <c r="Z7724" s="374"/>
      <c r="AA7724" s="374"/>
      <c r="AB7724" s="374"/>
      <c r="AC7724" s="1507">
        <f t="shared" si="2666"/>
        <v>2</v>
      </c>
      <c r="AD7724" s="1508">
        <f t="shared" si="2667"/>
        <v>18380</v>
      </c>
      <c r="AE7724" s="14">
        <f t="shared" si="2668"/>
        <v>24.333333333333332</v>
      </c>
      <c r="AF7724" s="14">
        <f t="shared" si="2669"/>
        <v>0</v>
      </c>
      <c r="AG7724" s="14" t="e">
        <f t="shared" si="2670"/>
        <v>#DIV/0!</v>
      </c>
      <c r="AH7724" s="14" t="e">
        <f t="shared" si="2671"/>
        <v>#DIV/0!</v>
      </c>
      <c r="AI7724" s="14">
        <f t="shared" si="2672"/>
        <v>2</v>
      </c>
      <c r="AJ7724" s="374"/>
    </row>
    <row r="7725" spans="1:36" ht="15.75">
      <c r="A7725" s="421"/>
      <c r="B7725" s="365" t="s">
        <v>8249</v>
      </c>
      <c r="C7725" s="365" t="s">
        <v>66</v>
      </c>
      <c r="D7725" s="368">
        <v>9189</v>
      </c>
      <c r="E7725" s="365">
        <v>0</v>
      </c>
      <c r="F7725" s="368">
        <v>0</v>
      </c>
      <c r="G7725" s="365">
        <v>1</v>
      </c>
      <c r="H7725" s="368">
        <f t="shared" si="2665"/>
        <v>9189</v>
      </c>
      <c r="I7725" s="370">
        <v>44956</v>
      </c>
      <c r="J7725" s="370">
        <v>45777</v>
      </c>
      <c r="K7725" s="374"/>
      <c r="L7725" s="370" t="s">
        <v>8250</v>
      </c>
      <c r="M7725" s="370">
        <v>44943</v>
      </c>
      <c r="N7725" s="365">
        <v>0</v>
      </c>
      <c r="O7725" s="365">
        <v>0</v>
      </c>
      <c r="P7725" s="365">
        <v>0</v>
      </c>
      <c r="Q7725" s="365"/>
      <c r="R7725" s="365"/>
      <c r="S7725" s="365"/>
      <c r="T7725" s="365"/>
      <c r="U7725" s="365"/>
      <c r="V7725" s="365"/>
      <c r="W7725" s="365"/>
      <c r="X7725" s="365"/>
      <c r="Y7725" s="379"/>
      <c r="Z7725" s="374"/>
      <c r="AA7725" s="374"/>
      <c r="AB7725" s="374"/>
      <c r="AC7725" s="1507">
        <f t="shared" si="2666"/>
        <v>1</v>
      </c>
      <c r="AD7725" s="1508">
        <f t="shared" si="2667"/>
        <v>9189</v>
      </c>
      <c r="AE7725" s="14">
        <f t="shared" si="2668"/>
        <v>25.333333333333332</v>
      </c>
      <c r="AF7725" s="14">
        <f t="shared" si="2669"/>
        <v>0</v>
      </c>
      <c r="AG7725" s="14" t="e">
        <f t="shared" si="2670"/>
        <v>#DIV/0!</v>
      </c>
      <c r="AH7725" s="14" t="e">
        <f t="shared" si="2671"/>
        <v>#DIV/0!</v>
      </c>
      <c r="AI7725" s="14">
        <f t="shared" si="2672"/>
        <v>1</v>
      </c>
      <c r="AJ7725" s="374"/>
    </row>
    <row r="7726" spans="1:36" ht="43.5" customHeight="1">
      <c r="A7726" s="421"/>
      <c r="B7726" s="365" t="s">
        <v>8251</v>
      </c>
      <c r="C7726" s="365" t="s">
        <v>66</v>
      </c>
      <c r="D7726" s="368">
        <v>9189</v>
      </c>
      <c r="E7726" s="365">
        <v>0</v>
      </c>
      <c r="F7726" s="368">
        <v>0</v>
      </c>
      <c r="G7726" s="365">
        <v>2</v>
      </c>
      <c r="H7726" s="368">
        <f t="shared" si="2665"/>
        <v>18378</v>
      </c>
      <c r="I7726" s="370">
        <v>44956</v>
      </c>
      <c r="J7726" s="370">
        <v>45747</v>
      </c>
      <c r="K7726" s="374"/>
      <c r="L7726" s="370" t="s">
        <v>8250</v>
      </c>
      <c r="M7726" s="370">
        <v>44943</v>
      </c>
      <c r="N7726" s="365">
        <v>0</v>
      </c>
      <c r="O7726" s="365">
        <v>0</v>
      </c>
      <c r="P7726" s="365">
        <v>0</v>
      </c>
      <c r="Q7726" s="365"/>
      <c r="R7726" s="365"/>
      <c r="S7726" s="365"/>
      <c r="T7726" s="365"/>
      <c r="U7726" s="365"/>
      <c r="V7726" s="365"/>
      <c r="W7726" s="365"/>
      <c r="X7726" s="365"/>
      <c r="Y7726" s="379"/>
      <c r="Z7726" s="374"/>
      <c r="AA7726" s="374"/>
      <c r="AB7726" s="374"/>
      <c r="AC7726" s="1507">
        <f t="shared" si="2666"/>
        <v>2</v>
      </c>
      <c r="AD7726" s="1508">
        <f t="shared" si="2667"/>
        <v>18378</v>
      </c>
      <c r="AE7726" s="14">
        <f t="shared" si="2668"/>
        <v>24.333333333333332</v>
      </c>
      <c r="AF7726" s="14">
        <f t="shared" si="2669"/>
        <v>0</v>
      </c>
      <c r="AG7726" s="14" t="e">
        <f t="shared" si="2670"/>
        <v>#DIV/0!</v>
      </c>
      <c r="AH7726" s="14" t="e">
        <f t="shared" si="2671"/>
        <v>#DIV/0!</v>
      </c>
      <c r="AI7726" s="14">
        <f t="shared" si="2672"/>
        <v>2</v>
      </c>
      <c r="AJ7726" s="374"/>
    </row>
    <row r="7727" spans="1:36" ht="43.5" customHeight="1">
      <c r="A7727" s="421"/>
      <c r="B7727" s="365" t="s">
        <v>8252</v>
      </c>
      <c r="C7727" s="365" t="s">
        <v>66</v>
      </c>
      <c r="D7727" s="368">
        <v>9189</v>
      </c>
      <c r="E7727" s="365">
        <v>0</v>
      </c>
      <c r="F7727" s="368">
        <v>0</v>
      </c>
      <c r="G7727" s="365">
        <v>1</v>
      </c>
      <c r="H7727" s="368">
        <f t="shared" si="2665"/>
        <v>9189</v>
      </c>
      <c r="I7727" s="370">
        <v>44956</v>
      </c>
      <c r="J7727" s="370">
        <v>45869</v>
      </c>
      <c r="K7727" s="374"/>
      <c r="L7727" s="370" t="s">
        <v>8250</v>
      </c>
      <c r="M7727" s="370">
        <v>44943</v>
      </c>
      <c r="N7727" s="365">
        <v>0</v>
      </c>
      <c r="O7727" s="365">
        <v>0</v>
      </c>
      <c r="P7727" s="365">
        <v>0</v>
      </c>
      <c r="Q7727" s="365"/>
      <c r="R7727" s="365"/>
      <c r="S7727" s="365"/>
      <c r="T7727" s="365"/>
      <c r="U7727" s="365"/>
      <c r="V7727" s="365"/>
      <c r="W7727" s="365"/>
      <c r="X7727" s="365"/>
      <c r="Y7727" s="379"/>
      <c r="Z7727" s="374"/>
      <c r="AA7727" s="374"/>
      <c r="AB7727" s="374"/>
      <c r="AC7727" s="1507">
        <f t="shared" si="2666"/>
        <v>1</v>
      </c>
      <c r="AD7727" s="1508">
        <f t="shared" si="2667"/>
        <v>9189</v>
      </c>
      <c r="AE7727" s="14">
        <f t="shared" si="2668"/>
        <v>28.4</v>
      </c>
      <c r="AF7727" s="14">
        <f t="shared" si="2669"/>
        <v>0</v>
      </c>
      <c r="AG7727" s="14" t="e">
        <f t="shared" si="2670"/>
        <v>#DIV/0!</v>
      </c>
      <c r="AH7727" s="14" t="e">
        <f t="shared" si="2671"/>
        <v>#DIV/0!</v>
      </c>
      <c r="AI7727" s="14">
        <f t="shared" si="2672"/>
        <v>1</v>
      </c>
      <c r="AJ7727" s="374"/>
    </row>
    <row r="7728" spans="1:36" ht="43.5" customHeight="1">
      <c r="A7728" s="421"/>
      <c r="B7728" s="365" t="s">
        <v>8253</v>
      </c>
      <c r="C7728" s="365" t="s">
        <v>66</v>
      </c>
      <c r="D7728" s="368">
        <v>9189</v>
      </c>
      <c r="E7728" s="365">
        <v>0</v>
      </c>
      <c r="F7728" s="368">
        <v>0</v>
      </c>
      <c r="G7728" s="365">
        <v>1</v>
      </c>
      <c r="H7728" s="368">
        <f t="shared" ref="H7728:H7775" si="2673">G7728*D7728</f>
        <v>9189</v>
      </c>
      <c r="I7728" s="370">
        <v>44956</v>
      </c>
      <c r="J7728" s="370">
        <v>45716</v>
      </c>
      <c r="K7728" s="374"/>
      <c r="L7728" s="370" t="s">
        <v>8250</v>
      </c>
      <c r="M7728" s="370">
        <v>44943</v>
      </c>
      <c r="N7728" s="365">
        <v>0</v>
      </c>
      <c r="O7728" s="365">
        <v>0</v>
      </c>
      <c r="P7728" s="365">
        <v>0</v>
      </c>
      <c r="Q7728" s="365"/>
      <c r="R7728" s="365"/>
      <c r="S7728" s="365"/>
      <c r="T7728" s="365"/>
      <c r="U7728" s="365"/>
      <c r="V7728" s="365"/>
      <c r="W7728" s="365"/>
      <c r="X7728" s="365"/>
      <c r="Y7728" s="379"/>
      <c r="Z7728" s="374"/>
      <c r="AA7728" s="374"/>
      <c r="AB7728" s="374"/>
      <c r="AC7728" s="1507">
        <f t="shared" si="2666"/>
        <v>1</v>
      </c>
      <c r="AD7728" s="1508">
        <f t="shared" si="2667"/>
        <v>9189</v>
      </c>
      <c r="AE7728" s="14">
        <f t="shared" si="2668"/>
        <v>23.3</v>
      </c>
      <c r="AF7728" s="14">
        <f t="shared" si="2669"/>
        <v>0</v>
      </c>
      <c r="AG7728" s="14" t="e">
        <f t="shared" si="2670"/>
        <v>#DIV/0!</v>
      </c>
      <c r="AH7728" s="14" t="e">
        <f t="shared" si="2671"/>
        <v>#DIV/0!</v>
      </c>
      <c r="AI7728" s="14">
        <f t="shared" si="2672"/>
        <v>1</v>
      </c>
      <c r="AJ7728" s="374"/>
    </row>
    <row r="7729" spans="1:36" ht="51" customHeight="1">
      <c r="A7729" s="1491"/>
      <c r="B7729" s="1441" t="s">
        <v>8254</v>
      </c>
      <c r="C7729" s="1441" t="s">
        <v>3186</v>
      </c>
      <c r="D7729" s="397">
        <v>75043.3</v>
      </c>
      <c r="E7729" s="1441">
        <v>0</v>
      </c>
      <c r="F7729" s="368">
        <v>0</v>
      </c>
      <c r="G7729" s="1441">
        <v>5</v>
      </c>
      <c r="H7729" s="397">
        <f t="shared" si="2673"/>
        <v>375216.5</v>
      </c>
      <c r="I7729" s="398">
        <v>44956</v>
      </c>
      <c r="J7729" s="398"/>
      <c r="K7729" s="396"/>
      <c r="L7729" s="398" t="s">
        <v>8255</v>
      </c>
      <c r="M7729" s="398">
        <v>44951</v>
      </c>
      <c r="N7729" s="1441">
        <v>0</v>
      </c>
      <c r="O7729" s="1441">
        <v>1</v>
      </c>
      <c r="P7729" s="1441">
        <v>2</v>
      </c>
      <c r="Q7729" s="1441"/>
      <c r="R7729" s="1441"/>
      <c r="S7729" s="1441"/>
      <c r="T7729" s="1441"/>
      <c r="U7729" s="1441"/>
      <c r="V7729" s="1441"/>
      <c r="W7729" s="1441"/>
      <c r="X7729" s="1441"/>
      <c r="Y7729" s="399"/>
      <c r="Z7729" s="396"/>
      <c r="AA7729" s="396"/>
      <c r="AB7729" s="396"/>
      <c r="AC7729" s="1507">
        <f t="shared" si="2666"/>
        <v>2</v>
      </c>
      <c r="AD7729" s="1508">
        <f t="shared" si="2667"/>
        <v>150086.6</v>
      </c>
      <c r="AE7729" s="14">
        <f t="shared" si="2668"/>
        <v>-1500.5666666666666</v>
      </c>
      <c r="AF7729" s="14">
        <f t="shared" si="2669"/>
        <v>1</v>
      </c>
      <c r="AG7729" s="14">
        <f t="shared" si="2670"/>
        <v>2</v>
      </c>
      <c r="AH7729" s="14">
        <f t="shared" si="2671"/>
        <v>1502.5666666666666</v>
      </c>
      <c r="AI7729" s="14">
        <f t="shared" si="2672"/>
        <v>1502.5666666666666</v>
      </c>
      <c r="AJ7729" s="396"/>
    </row>
    <row r="7730" spans="1:36" ht="30" customHeight="1">
      <c r="A7730" s="421"/>
      <c r="B7730" s="365" t="s">
        <v>8256</v>
      </c>
      <c r="C7730" s="365" t="s">
        <v>66</v>
      </c>
      <c r="D7730" s="368">
        <v>0</v>
      </c>
      <c r="E7730" s="365">
        <v>0</v>
      </c>
      <c r="F7730" s="368">
        <v>0</v>
      </c>
      <c r="G7730" s="365">
        <v>5</v>
      </c>
      <c r="H7730" s="368">
        <f t="shared" si="2673"/>
        <v>0</v>
      </c>
      <c r="I7730" s="370">
        <v>44956</v>
      </c>
      <c r="J7730" s="370">
        <v>45379</v>
      </c>
      <c r="K7730" s="374"/>
      <c r="L7730" s="370" t="s">
        <v>8255</v>
      </c>
      <c r="M7730" s="370">
        <v>44951</v>
      </c>
      <c r="N7730" s="365">
        <v>0</v>
      </c>
      <c r="O7730" s="365">
        <v>1</v>
      </c>
      <c r="P7730" s="365">
        <v>2</v>
      </c>
      <c r="Q7730" s="365"/>
      <c r="R7730" s="365"/>
      <c r="S7730" s="365"/>
      <c r="T7730" s="365"/>
      <c r="U7730" s="365"/>
      <c r="V7730" s="365"/>
      <c r="W7730" s="365"/>
      <c r="X7730" s="365"/>
      <c r="Y7730" s="379"/>
      <c r="Z7730" s="374"/>
      <c r="AA7730" s="374"/>
      <c r="AB7730" s="374"/>
      <c r="AC7730" s="1507">
        <f t="shared" si="2666"/>
        <v>2</v>
      </c>
      <c r="AD7730" s="1508">
        <f t="shared" si="2667"/>
        <v>0</v>
      </c>
      <c r="AE7730" s="14">
        <f t="shared" si="2668"/>
        <v>12.066666666666666</v>
      </c>
      <c r="AF7730" s="14">
        <f t="shared" si="2669"/>
        <v>1</v>
      </c>
      <c r="AG7730" s="14">
        <f t="shared" si="2670"/>
        <v>2</v>
      </c>
      <c r="AH7730" s="14">
        <f t="shared" si="2671"/>
        <v>-10.066666666666666</v>
      </c>
      <c r="AI7730" s="14">
        <f t="shared" si="2672"/>
        <v>-10.066666666666666</v>
      </c>
      <c r="AJ7730" s="374"/>
    </row>
    <row r="7731" spans="1:36" ht="42.75" customHeight="1">
      <c r="A7731" s="421"/>
      <c r="B7731" s="365" t="s">
        <v>8257</v>
      </c>
      <c r="C7731" s="365" t="s">
        <v>66</v>
      </c>
      <c r="D7731" s="368">
        <v>0</v>
      </c>
      <c r="E7731" s="365">
        <v>0</v>
      </c>
      <c r="F7731" s="368">
        <v>0</v>
      </c>
      <c r="G7731" s="365">
        <v>5</v>
      </c>
      <c r="H7731" s="368">
        <f t="shared" si="2673"/>
        <v>0</v>
      </c>
      <c r="I7731" s="370">
        <v>44956</v>
      </c>
      <c r="J7731" s="370">
        <v>45527</v>
      </c>
      <c r="K7731" s="374"/>
      <c r="L7731" s="370" t="s">
        <v>8255</v>
      </c>
      <c r="M7731" s="370">
        <v>44951</v>
      </c>
      <c r="N7731" s="365">
        <v>0</v>
      </c>
      <c r="O7731" s="365">
        <v>1</v>
      </c>
      <c r="P7731" s="365">
        <v>2</v>
      </c>
      <c r="Q7731" s="365"/>
      <c r="R7731" s="365"/>
      <c r="S7731" s="365"/>
      <c r="T7731" s="365"/>
      <c r="U7731" s="365"/>
      <c r="V7731" s="365"/>
      <c r="W7731" s="365"/>
      <c r="X7731" s="365"/>
      <c r="Y7731" s="379"/>
      <c r="Z7731" s="374"/>
      <c r="AA7731" s="374"/>
      <c r="AB7731" s="374"/>
      <c r="AC7731" s="1507">
        <f t="shared" si="2666"/>
        <v>2</v>
      </c>
      <c r="AD7731" s="1508">
        <f t="shared" si="2667"/>
        <v>0</v>
      </c>
      <c r="AE7731" s="14">
        <f t="shared" si="2668"/>
        <v>17</v>
      </c>
      <c r="AF7731" s="14">
        <f t="shared" si="2669"/>
        <v>1</v>
      </c>
      <c r="AG7731" s="14">
        <f t="shared" si="2670"/>
        <v>2</v>
      </c>
      <c r="AH7731" s="14">
        <f t="shared" si="2671"/>
        <v>-15</v>
      </c>
      <c r="AI7731" s="14">
        <f t="shared" si="2672"/>
        <v>-15</v>
      </c>
      <c r="AJ7731" s="374"/>
    </row>
    <row r="7732" spans="1:36" ht="30" customHeight="1">
      <c r="A7732" s="421"/>
      <c r="B7732" s="365" t="s">
        <v>8258</v>
      </c>
      <c r="C7732" s="365" t="s">
        <v>66</v>
      </c>
      <c r="D7732" s="368">
        <v>0</v>
      </c>
      <c r="E7732" s="365">
        <v>0</v>
      </c>
      <c r="F7732" s="368">
        <v>0</v>
      </c>
      <c r="G7732" s="365">
        <v>5</v>
      </c>
      <c r="H7732" s="368">
        <f t="shared" si="2673"/>
        <v>0</v>
      </c>
      <c r="I7732" s="370">
        <v>44956</v>
      </c>
      <c r="J7732" s="370">
        <v>46661</v>
      </c>
      <c r="K7732" s="374"/>
      <c r="L7732" s="370" t="s">
        <v>8255</v>
      </c>
      <c r="M7732" s="370">
        <v>44951</v>
      </c>
      <c r="N7732" s="365">
        <v>0</v>
      </c>
      <c r="O7732" s="365">
        <v>1</v>
      </c>
      <c r="P7732" s="365">
        <v>2</v>
      </c>
      <c r="Q7732" s="365"/>
      <c r="R7732" s="365"/>
      <c r="S7732" s="365"/>
      <c r="T7732" s="365"/>
      <c r="U7732" s="365"/>
      <c r="V7732" s="365"/>
      <c r="W7732" s="365"/>
      <c r="X7732" s="365"/>
      <c r="Y7732" s="379"/>
      <c r="Z7732" s="374"/>
      <c r="AA7732" s="374"/>
      <c r="AB7732" s="374"/>
      <c r="AC7732" s="1507">
        <f t="shared" si="2666"/>
        <v>2</v>
      </c>
      <c r="AD7732" s="1508">
        <f t="shared" si="2667"/>
        <v>0</v>
      </c>
      <c r="AE7732" s="14">
        <f t="shared" si="2668"/>
        <v>54.8</v>
      </c>
      <c r="AF7732" s="14">
        <f t="shared" si="2669"/>
        <v>1</v>
      </c>
      <c r="AG7732" s="14">
        <f t="shared" si="2670"/>
        <v>2</v>
      </c>
      <c r="AH7732" s="14">
        <f t="shared" si="2671"/>
        <v>-52.8</v>
      </c>
      <c r="AI7732" s="14">
        <f t="shared" si="2672"/>
        <v>-52.8</v>
      </c>
      <c r="AJ7732" s="374"/>
    </row>
    <row r="7733" spans="1:36" ht="15.75">
      <c r="A7733" s="421"/>
      <c r="B7733" s="365" t="s">
        <v>5368</v>
      </c>
      <c r="C7733" s="365" t="s">
        <v>66</v>
      </c>
      <c r="D7733" s="368">
        <v>753.8</v>
      </c>
      <c r="E7733" s="365">
        <v>0</v>
      </c>
      <c r="F7733" s="368">
        <v>0</v>
      </c>
      <c r="G7733" s="365">
        <v>8</v>
      </c>
      <c r="H7733" s="368">
        <f t="shared" si="2673"/>
        <v>6030.4</v>
      </c>
      <c r="I7733" s="370">
        <v>44963</v>
      </c>
      <c r="J7733" s="370">
        <v>45212</v>
      </c>
      <c r="K7733" s="374"/>
      <c r="L7733" s="370" t="s">
        <v>8950</v>
      </c>
      <c r="M7733" s="370">
        <v>44819</v>
      </c>
      <c r="N7733" s="365">
        <v>0</v>
      </c>
      <c r="O7733" s="365">
        <v>0</v>
      </c>
      <c r="P7733" s="365">
        <v>1</v>
      </c>
      <c r="Q7733" s="365"/>
      <c r="R7733" s="365"/>
      <c r="S7733" s="365"/>
      <c r="T7733" s="365"/>
      <c r="U7733" s="365"/>
      <c r="V7733" s="365"/>
      <c r="W7733" s="365"/>
      <c r="X7733" s="365"/>
      <c r="Y7733" s="379"/>
      <c r="Z7733" s="374"/>
      <c r="AA7733" s="374"/>
      <c r="AB7733" s="374"/>
      <c r="AC7733" s="1507">
        <f t="shared" si="2666"/>
        <v>7</v>
      </c>
      <c r="AD7733" s="1508">
        <f t="shared" si="2667"/>
        <v>5276.5999999999995</v>
      </c>
      <c r="AE7733" s="14">
        <f t="shared" si="2668"/>
        <v>6.5</v>
      </c>
      <c r="AF7733" s="14">
        <f t="shared" si="2669"/>
        <v>0.33333333333333331</v>
      </c>
      <c r="AG7733" s="14">
        <f t="shared" si="2670"/>
        <v>21</v>
      </c>
      <c r="AH7733" s="14">
        <f t="shared" si="2671"/>
        <v>14.5</v>
      </c>
      <c r="AI7733" s="14">
        <f t="shared" si="2672"/>
        <v>4.8333333333333339</v>
      </c>
      <c r="AJ7733" s="374"/>
    </row>
    <row r="7734" spans="1:36" ht="15.75">
      <c r="A7734" s="421"/>
      <c r="B7734" s="365" t="s">
        <v>8951</v>
      </c>
      <c r="C7734" s="365" t="s">
        <v>66</v>
      </c>
      <c r="D7734" s="368">
        <v>8509.6</v>
      </c>
      <c r="E7734" s="365">
        <v>0</v>
      </c>
      <c r="F7734" s="368">
        <v>0</v>
      </c>
      <c r="G7734" s="365">
        <v>5</v>
      </c>
      <c r="H7734" s="368">
        <f t="shared" si="2673"/>
        <v>42548</v>
      </c>
      <c r="I7734" s="370">
        <v>44963</v>
      </c>
      <c r="J7734" s="370">
        <v>45800</v>
      </c>
      <c r="K7734" s="374"/>
      <c r="L7734" s="370" t="s">
        <v>8952</v>
      </c>
      <c r="M7734" s="370">
        <v>44949</v>
      </c>
      <c r="N7734" s="365">
        <v>0</v>
      </c>
      <c r="O7734" s="365">
        <v>0</v>
      </c>
      <c r="P7734" s="365">
        <v>0</v>
      </c>
      <c r="Q7734" s="365"/>
      <c r="R7734" s="365"/>
      <c r="S7734" s="365"/>
      <c r="T7734" s="365"/>
      <c r="U7734" s="365"/>
      <c r="V7734" s="365"/>
      <c r="W7734" s="365"/>
      <c r="X7734" s="365"/>
      <c r="Y7734" s="379"/>
      <c r="Z7734" s="374"/>
      <c r="AA7734" s="374"/>
      <c r="AB7734" s="374"/>
      <c r="AC7734" s="1507">
        <f t="shared" si="2666"/>
        <v>5</v>
      </c>
      <c r="AD7734" s="1508">
        <f t="shared" si="2667"/>
        <v>42548</v>
      </c>
      <c r="AE7734" s="14">
        <f t="shared" si="2668"/>
        <v>26.1</v>
      </c>
      <c r="AF7734" s="14">
        <f t="shared" si="2669"/>
        <v>0</v>
      </c>
      <c r="AG7734" s="14" t="e">
        <f t="shared" si="2670"/>
        <v>#DIV/0!</v>
      </c>
      <c r="AH7734" s="14" t="e">
        <f t="shared" si="2671"/>
        <v>#DIV/0!</v>
      </c>
      <c r="AI7734" s="14">
        <f t="shared" si="2672"/>
        <v>5</v>
      </c>
      <c r="AJ7734" s="374"/>
    </row>
    <row r="7735" spans="1:36" ht="42.75" customHeight="1">
      <c r="A7735" s="421"/>
      <c r="B7735" s="365" t="s">
        <v>8953</v>
      </c>
      <c r="C7735" s="365" t="s">
        <v>2001</v>
      </c>
      <c r="D7735" s="368">
        <v>2977.99</v>
      </c>
      <c r="E7735" s="365">
        <v>0</v>
      </c>
      <c r="F7735" s="368">
        <v>0</v>
      </c>
      <c r="G7735" s="365">
        <v>360</v>
      </c>
      <c r="H7735" s="368">
        <f t="shared" si="2673"/>
        <v>1072076.3999999999</v>
      </c>
      <c r="I7735" s="370">
        <v>44970</v>
      </c>
      <c r="J7735" s="370">
        <v>45461</v>
      </c>
      <c r="K7735" s="374"/>
      <c r="L7735" s="370" t="s">
        <v>8954</v>
      </c>
      <c r="M7735" s="370">
        <v>44956</v>
      </c>
      <c r="N7735" s="365">
        <v>0</v>
      </c>
      <c r="O7735" s="365">
        <v>0</v>
      </c>
      <c r="P7735" s="365">
        <v>0</v>
      </c>
      <c r="Q7735" s="365"/>
      <c r="R7735" s="365"/>
      <c r="S7735" s="365"/>
      <c r="T7735" s="365"/>
      <c r="U7735" s="365"/>
      <c r="V7735" s="365"/>
      <c r="W7735" s="365"/>
      <c r="X7735" s="365"/>
      <c r="Y7735" s="379"/>
      <c r="Z7735" s="374"/>
      <c r="AA7735" s="374"/>
      <c r="AB7735" s="374"/>
      <c r="AC7735" s="1507">
        <f t="shared" si="2666"/>
        <v>360</v>
      </c>
      <c r="AD7735" s="1508">
        <f t="shared" si="2667"/>
        <v>1072076.3999999999</v>
      </c>
      <c r="AE7735" s="14">
        <f t="shared" si="2668"/>
        <v>14.8</v>
      </c>
      <c r="AF7735" s="14">
        <f t="shared" si="2669"/>
        <v>0</v>
      </c>
      <c r="AG7735" s="14" t="e">
        <f t="shared" si="2670"/>
        <v>#DIV/0!</v>
      </c>
      <c r="AH7735" s="14" t="e">
        <f t="shared" si="2671"/>
        <v>#DIV/0!</v>
      </c>
      <c r="AI7735" s="14">
        <f t="shared" si="2672"/>
        <v>360</v>
      </c>
      <c r="AJ7735" s="374"/>
    </row>
    <row r="7736" spans="1:36" ht="15.75">
      <c r="A7736" s="421"/>
      <c r="B7736" s="365" t="s">
        <v>8955</v>
      </c>
      <c r="C7736" s="365" t="s">
        <v>143</v>
      </c>
      <c r="D7736" s="368">
        <v>202.12</v>
      </c>
      <c r="E7736" s="365">
        <v>0</v>
      </c>
      <c r="F7736" s="368">
        <v>0</v>
      </c>
      <c r="G7736" s="365">
        <v>1139</v>
      </c>
      <c r="H7736" s="368">
        <f t="shared" si="2673"/>
        <v>230214.68</v>
      </c>
      <c r="I7736" s="370">
        <v>44970</v>
      </c>
      <c r="J7736" s="370">
        <v>45496</v>
      </c>
      <c r="K7736" s="374"/>
      <c r="L7736" s="370" t="s">
        <v>8956</v>
      </c>
      <c r="M7736" s="370">
        <v>44959</v>
      </c>
      <c r="N7736" s="365">
        <v>0</v>
      </c>
      <c r="O7736" s="365">
        <v>0</v>
      </c>
      <c r="P7736" s="365">
        <v>62</v>
      </c>
      <c r="Q7736" s="365"/>
      <c r="R7736" s="365"/>
      <c r="S7736" s="365"/>
      <c r="T7736" s="365"/>
      <c r="U7736" s="365"/>
      <c r="V7736" s="365"/>
      <c r="W7736" s="365"/>
      <c r="X7736" s="365"/>
      <c r="Y7736" s="379"/>
      <c r="Z7736" s="374"/>
      <c r="AA7736" s="374"/>
      <c r="AB7736" s="374"/>
      <c r="AC7736" s="1507">
        <f t="shared" si="2666"/>
        <v>1077</v>
      </c>
      <c r="AD7736" s="1508">
        <f t="shared" si="2667"/>
        <v>217683.24</v>
      </c>
      <c r="AE7736" s="14">
        <f t="shared" si="2668"/>
        <v>15.966666666666667</v>
      </c>
      <c r="AF7736" s="14">
        <f t="shared" si="2669"/>
        <v>20.666666666666668</v>
      </c>
      <c r="AG7736" s="14">
        <f t="shared" si="2670"/>
        <v>52.112903225806448</v>
      </c>
      <c r="AH7736" s="14">
        <f t="shared" si="2671"/>
        <v>36.14623655913978</v>
      </c>
      <c r="AI7736" s="14">
        <f t="shared" si="2672"/>
        <v>747.02222222222213</v>
      </c>
      <c r="AJ7736" s="374"/>
    </row>
    <row r="7737" spans="1:36" ht="28.5">
      <c r="A7737" s="1491"/>
      <c r="B7737" s="1441" t="s">
        <v>8957</v>
      </c>
      <c r="C7737" s="1441" t="s">
        <v>798</v>
      </c>
      <c r="D7737" s="397">
        <v>23420</v>
      </c>
      <c r="E7737" s="1441">
        <v>0</v>
      </c>
      <c r="F7737" s="397">
        <v>0</v>
      </c>
      <c r="G7737" s="1441">
        <v>40</v>
      </c>
      <c r="H7737" s="397">
        <f t="shared" si="2673"/>
        <v>936800</v>
      </c>
      <c r="I7737" s="398">
        <v>44970</v>
      </c>
      <c r="J7737" s="398"/>
      <c r="K7737" s="396"/>
      <c r="L7737" s="398" t="s">
        <v>8958</v>
      </c>
      <c r="M7737" s="398">
        <v>44958</v>
      </c>
      <c r="N7737" s="1441">
        <v>0</v>
      </c>
      <c r="O7737" s="1441">
        <v>12</v>
      </c>
      <c r="P7737" s="1441">
        <v>12</v>
      </c>
      <c r="Q7737" s="1441"/>
      <c r="R7737" s="1441"/>
      <c r="S7737" s="1441"/>
      <c r="T7737" s="1441"/>
      <c r="U7737" s="1441"/>
      <c r="V7737" s="1441"/>
      <c r="W7737" s="1441"/>
      <c r="X7737" s="1441"/>
      <c r="Y7737" s="399"/>
      <c r="Z7737" s="396"/>
      <c r="AA7737" s="396"/>
      <c r="AB7737" s="396"/>
      <c r="AC7737" s="1507">
        <f t="shared" si="2666"/>
        <v>16</v>
      </c>
      <c r="AD7737" s="1508">
        <f t="shared" si="2667"/>
        <v>374720</v>
      </c>
      <c r="AE7737" s="14">
        <f t="shared" si="2668"/>
        <v>-1500.5666666666666</v>
      </c>
      <c r="AF7737" s="14">
        <f t="shared" si="2669"/>
        <v>8</v>
      </c>
      <c r="AG7737" s="14">
        <f t="shared" si="2670"/>
        <v>2</v>
      </c>
      <c r="AH7737" s="14">
        <f t="shared" si="2671"/>
        <v>1502.5666666666666</v>
      </c>
      <c r="AI7737" s="14">
        <f t="shared" si="2672"/>
        <v>12020.533333333333</v>
      </c>
      <c r="AJ7737" s="396"/>
    </row>
    <row r="7738" spans="1:36" ht="15.75">
      <c r="A7738" s="421"/>
      <c r="B7738" s="365" t="s">
        <v>8959</v>
      </c>
      <c r="C7738" s="365" t="s">
        <v>66</v>
      </c>
      <c r="D7738" s="368">
        <v>0</v>
      </c>
      <c r="E7738" s="365">
        <v>0</v>
      </c>
      <c r="F7738" s="368">
        <v>0</v>
      </c>
      <c r="G7738" s="365">
        <v>40</v>
      </c>
      <c r="H7738" s="368">
        <f t="shared" si="2673"/>
        <v>0</v>
      </c>
      <c r="I7738" s="370">
        <v>44970</v>
      </c>
      <c r="J7738" s="370">
        <v>46840</v>
      </c>
      <c r="K7738" s="374"/>
      <c r="L7738" s="370" t="s">
        <v>8958</v>
      </c>
      <c r="M7738" s="370">
        <v>44958</v>
      </c>
      <c r="N7738" s="365">
        <v>0</v>
      </c>
      <c r="O7738" s="365">
        <v>12</v>
      </c>
      <c r="P7738" s="365">
        <v>12</v>
      </c>
      <c r="Q7738" s="365"/>
      <c r="R7738" s="365"/>
      <c r="S7738" s="365"/>
      <c r="T7738" s="365"/>
      <c r="U7738" s="365"/>
      <c r="V7738" s="365"/>
      <c r="W7738" s="365"/>
      <c r="X7738" s="365"/>
      <c r="Y7738" s="379"/>
      <c r="Z7738" s="374"/>
      <c r="AA7738" s="374"/>
      <c r="AB7738" s="374"/>
      <c r="AC7738" s="1507">
        <f t="shared" si="2666"/>
        <v>16</v>
      </c>
      <c r="AD7738" s="1508">
        <f t="shared" si="2667"/>
        <v>0</v>
      </c>
      <c r="AE7738" s="14">
        <f t="shared" si="2668"/>
        <v>60.766666666666666</v>
      </c>
      <c r="AF7738" s="14">
        <f t="shared" si="2669"/>
        <v>8</v>
      </c>
      <c r="AG7738" s="14">
        <f t="shared" si="2670"/>
        <v>2</v>
      </c>
      <c r="AH7738" s="14">
        <f t="shared" si="2671"/>
        <v>-58.766666666666666</v>
      </c>
      <c r="AI7738" s="14">
        <f t="shared" si="2672"/>
        <v>-470.13333333333333</v>
      </c>
      <c r="AJ7738" s="374"/>
    </row>
    <row r="7739" spans="1:36" ht="15.75">
      <c r="A7739" s="421"/>
      <c r="B7739" s="365" t="s">
        <v>8960</v>
      </c>
      <c r="C7739" s="365" t="s">
        <v>66</v>
      </c>
      <c r="D7739" s="368">
        <v>0</v>
      </c>
      <c r="E7739" s="365">
        <v>0</v>
      </c>
      <c r="F7739" s="368">
        <v>0</v>
      </c>
      <c r="G7739" s="365">
        <v>40</v>
      </c>
      <c r="H7739" s="368">
        <f t="shared" si="2673"/>
        <v>0</v>
      </c>
      <c r="I7739" s="370">
        <v>44970</v>
      </c>
      <c r="J7739" s="370">
        <v>45528</v>
      </c>
      <c r="K7739" s="374"/>
      <c r="L7739" s="370" t="s">
        <v>8958</v>
      </c>
      <c r="M7739" s="370">
        <v>44958</v>
      </c>
      <c r="N7739" s="365">
        <v>0</v>
      </c>
      <c r="O7739" s="365">
        <v>12</v>
      </c>
      <c r="P7739" s="365">
        <v>12</v>
      </c>
      <c r="Q7739" s="365"/>
      <c r="R7739" s="365"/>
      <c r="S7739" s="365"/>
      <c r="T7739" s="365"/>
      <c r="U7739" s="365"/>
      <c r="V7739" s="365"/>
      <c r="W7739" s="365"/>
      <c r="X7739" s="365"/>
      <c r="Y7739" s="379"/>
      <c r="Z7739" s="374"/>
      <c r="AA7739" s="374"/>
      <c r="AB7739" s="374"/>
      <c r="AC7739" s="1507">
        <f t="shared" si="2666"/>
        <v>16</v>
      </c>
      <c r="AD7739" s="1508">
        <f t="shared" si="2667"/>
        <v>0</v>
      </c>
      <c r="AE7739" s="14">
        <f t="shared" si="2668"/>
        <v>17.033333333333335</v>
      </c>
      <c r="AF7739" s="14">
        <f t="shared" si="2669"/>
        <v>8</v>
      </c>
      <c r="AG7739" s="14">
        <f t="shared" si="2670"/>
        <v>2</v>
      </c>
      <c r="AH7739" s="14">
        <f t="shared" si="2671"/>
        <v>-15.033333333333335</v>
      </c>
      <c r="AI7739" s="14">
        <f t="shared" si="2672"/>
        <v>-120.26666666666668</v>
      </c>
      <c r="AJ7739" s="374"/>
    </row>
    <row r="7740" spans="1:36" ht="15.75">
      <c r="A7740" s="421"/>
      <c r="B7740" s="365" t="s">
        <v>8960</v>
      </c>
      <c r="C7740" s="365" t="s">
        <v>66</v>
      </c>
      <c r="D7740" s="368">
        <v>0</v>
      </c>
      <c r="E7740" s="365">
        <v>0</v>
      </c>
      <c r="F7740" s="368">
        <v>0</v>
      </c>
      <c r="G7740" s="365">
        <v>40</v>
      </c>
      <c r="H7740" s="368">
        <f t="shared" si="2673"/>
        <v>0</v>
      </c>
      <c r="I7740" s="370">
        <v>44970</v>
      </c>
      <c r="J7740" s="370">
        <v>45590</v>
      </c>
      <c r="K7740" s="374"/>
      <c r="L7740" s="370" t="s">
        <v>8958</v>
      </c>
      <c r="M7740" s="370">
        <v>44958</v>
      </c>
      <c r="N7740" s="365">
        <v>0</v>
      </c>
      <c r="O7740" s="365">
        <v>12</v>
      </c>
      <c r="P7740" s="365">
        <v>12</v>
      </c>
      <c r="Q7740" s="365"/>
      <c r="R7740" s="365"/>
      <c r="S7740" s="365"/>
      <c r="T7740" s="365"/>
      <c r="U7740" s="365"/>
      <c r="V7740" s="365"/>
      <c r="W7740" s="365"/>
      <c r="X7740" s="365"/>
      <c r="Y7740" s="379"/>
      <c r="Z7740" s="374"/>
      <c r="AA7740" s="374"/>
      <c r="AB7740" s="374"/>
      <c r="AC7740" s="1507">
        <f t="shared" si="2666"/>
        <v>16</v>
      </c>
      <c r="AD7740" s="1508">
        <f t="shared" si="2667"/>
        <v>0</v>
      </c>
      <c r="AE7740" s="14">
        <f t="shared" si="2668"/>
        <v>19.100000000000001</v>
      </c>
      <c r="AF7740" s="14">
        <f t="shared" si="2669"/>
        <v>8</v>
      </c>
      <c r="AG7740" s="14">
        <f t="shared" si="2670"/>
        <v>2</v>
      </c>
      <c r="AH7740" s="14">
        <f t="shared" si="2671"/>
        <v>-17.100000000000001</v>
      </c>
      <c r="AI7740" s="14">
        <f t="shared" si="2672"/>
        <v>-136.80000000000001</v>
      </c>
      <c r="AJ7740" s="374"/>
    </row>
    <row r="7741" spans="1:36" ht="15.75">
      <c r="A7741" s="421"/>
      <c r="B7741" s="365" t="s">
        <v>8258</v>
      </c>
      <c r="C7741" s="365" t="s">
        <v>66</v>
      </c>
      <c r="D7741" s="368">
        <v>0</v>
      </c>
      <c r="E7741" s="365">
        <v>0</v>
      </c>
      <c r="F7741" s="368">
        <v>0</v>
      </c>
      <c r="G7741" s="365">
        <v>80</v>
      </c>
      <c r="H7741" s="368">
        <f t="shared" si="2673"/>
        <v>0</v>
      </c>
      <c r="I7741" s="370">
        <v>44970</v>
      </c>
      <c r="J7741" s="370">
        <v>46661</v>
      </c>
      <c r="K7741" s="374"/>
      <c r="L7741" s="370" t="s">
        <v>8958</v>
      </c>
      <c r="M7741" s="370">
        <v>44958</v>
      </c>
      <c r="N7741" s="365">
        <v>0</v>
      </c>
      <c r="O7741" s="365">
        <v>24</v>
      </c>
      <c r="P7741" s="365">
        <v>24</v>
      </c>
      <c r="Q7741" s="365"/>
      <c r="R7741" s="365"/>
      <c r="S7741" s="365"/>
      <c r="T7741" s="365"/>
      <c r="U7741" s="365"/>
      <c r="V7741" s="365"/>
      <c r="W7741" s="365"/>
      <c r="X7741" s="365"/>
      <c r="Y7741" s="379"/>
      <c r="Z7741" s="374"/>
      <c r="AA7741" s="374"/>
      <c r="AB7741" s="374"/>
      <c r="AC7741" s="1507">
        <f t="shared" si="2666"/>
        <v>32</v>
      </c>
      <c r="AD7741" s="1508">
        <f t="shared" si="2667"/>
        <v>0</v>
      </c>
      <c r="AE7741" s="14">
        <f t="shared" si="2668"/>
        <v>54.8</v>
      </c>
      <c r="AF7741" s="14">
        <f t="shared" si="2669"/>
        <v>16</v>
      </c>
      <c r="AG7741" s="14">
        <f t="shared" si="2670"/>
        <v>2</v>
      </c>
      <c r="AH7741" s="14">
        <f t="shared" si="2671"/>
        <v>-52.8</v>
      </c>
      <c r="AI7741" s="14">
        <f t="shared" si="2672"/>
        <v>-844.8</v>
      </c>
      <c r="AJ7741" s="374"/>
    </row>
    <row r="7742" spans="1:36" ht="15.75">
      <c r="A7742" s="421"/>
      <c r="B7742" s="365" t="s">
        <v>8961</v>
      </c>
      <c r="C7742" s="365" t="s">
        <v>66</v>
      </c>
      <c r="D7742" s="368">
        <v>7399.66</v>
      </c>
      <c r="E7742" s="365">
        <v>0</v>
      </c>
      <c r="F7742" s="368">
        <v>0</v>
      </c>
      <c r="G7742" s="365">
        <v>1</v>
      </c>
      <c r="H7742" s="368">
        <f t="shared" si="2673"/>
        <v>7399.66</v>
      </c>
      <c r="I7742" s="370">
        <v>44970</v>
      </c>
      <c r="J7742" s="370">
        <v>45533</v>
      </c>
      <c r="K7742" s="374"/>
      <c r="L7742" s="370" t="s">
        <v>8962</v>
      </c>
      <c r="M7742" s="370">
        <v>44959</v>
      </c>
      <c r="N7742" s="365">
        <v>0</v>
      </c>
      <c r="O7742" s="365">
        <v>0</v>
      </c>
      <c r="P7742" s="365">
        <v>0</v>
      </c>
      <c r="Q7742" s="365"/>
      <c r="R7742" s="365"/>
      <c r="S7742" s="365"/>
      <c r="T7742" s="365"/>
      <c r="U7742" s="365"/>
      <c r="V7742" s="365"/>
      <c r="W7742" s="365"/>
      <c r="X7742" s="365"/>
      <c r="Y7742" s="379"/>
      <c r="Z7742" s="374"/>
      <c r="AA7742" s="374"/>
      <c r="AB7742" s="374"/>
      <c r="AC7742" s="1507">
        <f t="shared" si="2666"/>
        <v>1</v>
      </c>
      <c r="AD7742" s="1508">
        <f t="shared" si="2667"/>
        <v>7399.66</v>
      </c>
      <c r="AE7742" s="14">
        <f t="shared" si="2668"/>
        <v>17.2</v>
      </c>
      <c r="AF7742" s="14">
        <f t="shared" si="2669"/>
        <v>0</v>
      </c>
      <c r="AG7742" s="14" t="e">
        <f t="shared" si="2670"/>
        <v>#DIV/0!</v>
      </c>
      <c r="AH7742" s="14" t="e">
        <f t="shared" si="2671"/>
        <v>#DIV/0!</v>
      </c>
      <c r="AI7742" s="14">
        <f t="shared" si="2672"/>
        <v>1</v>
      </c>
      <c r="AJ7742" s="374"/>
    </row>
    <row r="7743" spans="1:36" ht="15.75">
      <c r="A7743" s="421"/>
      <c r="B7743" s="365" t="s">
        <v>8963</v>
      </c>
      <c r="C7743" s="365" t="s">
        <v>66</v>
      </c>
      <c r="D7743" s="368">
        <v>7399.66</v>
      </c>
      <c r="E7743" s="365">
        <v>0</v>
      </c>
      <c r="F7743" s="368">
        <v>0</v>
      </c>
      <c r="G7743" s="365">
        <v>2</v>
      </c>
      <c r="H7743" s="368">
        <f t="shared" si="2673"/>
        <v>14799.32</v>
      </c>
      <c r="I7743" s="370">
        <v>44970</v>
      </c>
      <c r="J7743" s="370">
        <v>45524</v>
      </c>
      <c r="K7743" s="374"/>
      <c r="L7743" s="370" t="s">
        <v>8962</v>
      </c>
      <c r="M7743" s="370">
        <v>44959</v>
      </c>
      <c r="N7743" s="365">
        <v>0</v>
      </c>
      <c r="O7743" s="365">
        <v>0</v>
      </c>
      <c r="P7743" s="365">
        <v>1</v>
      </c>
      <c r="Q7743" s="365"/>
      <c r="R7743" s="365"/>
      <c r="S7743" s="365"/>
      <c r="T7743" s="365"/>
      <c r="U7743" s="365"/>
      <c r="V7743" s="365"/>
      <c r="W7743" s="365"/>
      <c r="X7743" s="365"/>
      <c r="Y7743" s="379"/>
      <c r="Z7743" s="374"/>
      <c r="AA7743" s="374"/>
      <c r="AB7743" s="374"/>
      <c r="AC7743" s="1507">
        <f t="shared" si="2666"/>
        <v>1</v>
      </c>
      <c r="AD7743" s="1508">
        <f t="shared" si="2667"/>
        <v>7399.66</v>
      </c>
      <c r="AE7743" s="14">
        <f t="shared" si="2668"/>
        <v>16.899999999999999</v>
      </c>
      <c r="AF7743" s="14">
        <f t="shared" si="2669"/>
        <v>0.33333333333333331</v>
      </c>
      <c r="AG7743" s="14">
        <f t="shared" si="2670"/>
        <v>3</v>
      </c>
      <c r="AH7743" s="14">
        <f t="shared" si="2671"/>
        <v>-13.899999999999999</v>
      </c>
      <c r="AI7743" s="14">
        <f t="shared" si="2672"/>
        <v>-4.6333333333333329</v>
      </c>
      <c r="AJ7743" s="374"/>
    </row>
    <row r="7744" spans="1:36" ht="15.75">
      <c r="A7744" s="421"/>
      <c r="B7744" s="365" t="s">
        <v>8964</v>
      </c>
      <c r="C7744" s="365" t="s">
        <v>66</v>
      </c>
      <c r="D7744" s="368">
        <v>7399.66</v>
      </c>
      <c r="E7744" s="365">
        <v>0</v>
      </c>
      <c r="F7744" s="368">
        <v>0</v>
      </c>
      <c r="G7744" s="365">
        <v>2</v>
      </c>
      <c r="H7744" s="368">
        <f t="shared" si="2673"/>
        <v>14799.32</v>
      </c>
      <c r="I7744" s="370">
        <v>44970</v>
      </c>
      <c r="J7744" s="370">
        <v>45533</v>
      </c>
      <c r="K7744" s="374"/>
      <c r="L7744" s="370" t="s">
        <v>8962</v>
      </c>
      <c r="M7744" s="370">
        <v>44959</v>
      </c>
      <c r="N7744" s="365">
        <v>0</v>
      </c>
      <c r="O7744" s="365">
        <v>0</v>
      </c>
      <c r="P7744" s="365">
        <v>0</v>
      </c>
      <c r="Q7744" s="365"/>
      <c r="R7744" s="365"/>
      <c r="S7744" s="365"/>
      <c r="T7744" s="365"/>
      <c r="U7744" s="365"/>
      <c r="V7744" s="365"/>
      <c r="W7744" s="365"/>
      <c r="X7744" s="365"/>
      <c r="Y7744" s="379"/>
      <c r="Z7744" s="374"/>
      <c r="AA7744" s="374"/>
      <c r="AB7744" s="374"/>
      <c r="AC7744" s="1507">
        <f t="shared" si="2666"/>
        <v>2</v>
      </c>
      <c r="AD7744" s="1508">
        <f t="shared" si="2667"/>
        <v>14799.32</v>
      </c>
      <c r="AE7744" s="14">
        <f t="shared" si="2668"/>
        <v>17.2</v>
      </c>
      <c r="AF7744" s="14">
        <f t="shared" si="2669"/>
        <v>0</v>
      </c>
      <c r="AG7744" s="14" t="e">
        <f t="shared" si="2670"/>
        <v>#DIV/0!</v>
      </c>
      <c r="AH7744" s="14" t="e">
        <f t="shared" si="2671"/>
        <v>#DIV/0!</v>
      </c>
      <c r="AI7744" s="14">
        <f t="shared" si="2672"/>
        <v>2</v>
      </c>
      <c r="AJ7744" s="374"/>
    </row>
    <row r="7745" spans="1:36" ht="15.75">
      <c r="A7745" s="421"/>
      <c r="B7745" s="365" t="s">
        <v>8965</v>
      </c>
      <c r="C7745" s="365" t="s">
        <v>66</v>
      </c>
      <c r="D7745" s="368">
        <v>7399.66</v>
      </c>
      <c r="E7745" s="365">
        <v>0</v>
      </c>
      <c r="F7745" s="368">
        <v>0</v>
      </c>
      <c r="G7745" s="365">
        <v>1</v>
      </c>
      <c r="H7745" s="368">
        <f t="shared" si="2673"/>
        <v>7399.66</v>
      </c>
      <c r="I7745" s="370">
        <v>44970</v>
      </c>
      <c r="J7745" s="370">
        <v>45524</v>
      </c>
      <c r="K7745" s="374"/>
      <c r="L7745" s="370" t="s">
        <v>8962</v>
      </c>
      <c r="M7745" s="370">
        <v>44959</v>
      </c>
      <c r="N7745" s="365">
        <v>0</v>
      </c>
      <c r="O7745" s="365">
        <v>0</v>
      </c>
      <c r="P7745" s="365">
        <v>0</v>
      </c>
      <c r="Q7745" s="365"/>
      <c r="R7745" s="365"/>
      <c r="S7745" s="365"/>
      <c r="T7745" s="365"/>
      <c r="U7745" s="365"/>
      <c r="V7745" s="365"/>
      <c r="W7745" s="365"/>
      <c r="X7745" s="365"/>
      <c r="Y7745" s="379"/>
      <c r="Z7745" s="374"/>
      <c r="AA7745" s="374"/>
      <c r="AB7745" s="374"/>
      <c r="AC7745" s="1507">
        <f t="shared" si="2666"/>
        <v>1</v>
      </c>
      <c r="AD7745" s="1508">
        <f t="shared" si="2667"/>
        <v>7399.66</v>
      </c>
      <c r="AE7745" s="14">
        <f t="shared" si="2668"/>
        <v>16.899999999999999</v>
      </c>
      <c r="AF7745" s="14">
        <f t="shared" si="2669"/>
        <v>0</v>
      </c>
      <c r="AG7745" s="14" t="e">
        <f t="shared" si="2670"/>
        <v>#DIV/0!</v>
      </c>
      <c r="AH7745" s="14" t="e">
        <f t="shared" si="2671"/>
        <v>#DIV/0!</v>
      </c>
      <c r="AI7745" s="14">
        <f t="shared" si="2672"/>
        <v>1</v>
      </c>
      <c r="AJ7745" s="374"/>
    </row>
    <row r="7746" spans="1:36" ht="28.5" customHeight="1">
      <c r="A7746" s="421"/>
      <c r="B7746" s="365" t="s">
        <v>8966</v>
      </c>
      <c r="C7746" s="365" t="s">
        <v>66</v>
      </c>
      <c r="D7746" s="368">
        <v>7399.66</v>
      </c>
      <c r="E7746" s="365">
        <v>0</v>
      </c>
      <c r="F7746" s="368">
        <v>0</v>
      </c>
      <c r="G7746" s="365">
        <v>2</v>
      </c>
      <c r="H7746" s="368">
        <f t="shared" si="2673"/>
        <v>14799.32</v>
      </c>
      <c r="I7746" s="370">
        <v>44970</v>
      </c>
      <c r="J7746" s="370">
        <v>45538</v>
      </c>
      <c r="K7746" s="374"/>
      <c r="L7746" s="370" t="s">
        <v>8962</v>
      </c>
      <c r="M7746" s="370">
        <v>44959</v>
      </c>
      <c r="N7746" s="365">
        <v>0</v>
      </c>
      <c r="O7746" s="365">
        <v>0</v>
      </c>
      <c r="P7746" s="365">
        <v>0</v>
      </c>
      <c r="Q7746" s="365"/>
      <c r="R7746" s="365"/>
      <c r="S7746" s="365"/>
      <c r="T7746" s="365"/>
      <c r="U7746" s="365"/>
      <c r="V7746" s="365"/>
      <c r="W7746" s="365"/>
      <c r="X7746" s="365"/>
      <c r="Y7746" s="379"/>
      <c r="Z7746" s="374"/>
      <c r="AA7746" s="374"/>
      <c r="AB7746" s="374"/>
      <c r="AC7746" s="1507">
        <f t="shared" si="2666"/>
        <v>2</v>
      </c>
      <c r="AD7746" s="1508">
        <f t="shared" si="2667"/>
        <v>14799.32</v>
      </c>
      <c r="AE7746" s="14">
        <f t="shared" si="2668"/>
        <v>17.366666666666667</v>
      </c>
      <c r="AF7746" s="14">
        <f t="shared" si="2669"/>
        <v>0</v>
      </c>
      <c r="AG7746" s="14" t="e">
        <f t="shared" si="2670"/>
        <v>#DIV/0!</v>
      </c>
      <c r="AH7746" s="14" t="e">
        <f t="shared" si="2671"/>
        <v>#DIV/0!</v>
      </c>
      <c r="AI7746" s="14">
        <f t="shared" si="2672"/>
        <v>2</v>
      </c>
      <c r="AJ7746" s="374"/>
    </row>
    <row r="7747" spans="1:36" ht="15.75">
      <c r="A7747" s="421"/>
      <c r="B7747" s="365" t="s">
        <v>8967</v>
      </c>
      <c r="C7747" s="365" t="s">
        <v>66</v>
      </c>
      <c r="D7747" s="368">
        <v>7399.66</v>
      </c>
      <c r="E7747" s="365">
        <v>0</v>
      </c>
      <c r="F7747" s="368">
        <v>0</v>
      </c>
      <c r="G7747" s="365">
        <v>2</v>
      </c>
      <c r="H7747" s="368">
        <f t="shared" si="2673"/>
        <v>14799.32</v>
      </c>
      <c r="I7747" s="370">
        <v>44970</v>
      </c>
      <c r="J7747" s="370">
        <v>45534</v>
      </c>
      <c r="K7747" s="374"/>
      <c r="L7747" s="370" t="s">
        <v>8962</v>
      </c>
      <c r="M7747" s="370">
        <v>44959</v>
      </c>
      <c r="N7747" s="365">
        <v>0</v>
      </c>
      <c r="O7747" s="365">
        <v>0</v>
      </c>
      <c r="P7747" s="365">
        <v>1</v>
      </c>
      <c r="Q7747" s="365"/>
      <c r="R7747" s="365"/>
      <c r="S7747" s="365"/>
      <c r="T7747" s="365"/>
      <c r="U7747" s="365"/>
      <c r="V7747" s="365"/>
      <c r="W7747" s="365"/>
      <c r="X7747" s="365"/>
      <c r="Y7747" s="379"/>
      <c r="Z7747" s="374"/>
      <c r="AA7747" s="374"/>
      <c r="AB7747" s="374"/>
      <c r="AC7747" s="1507">
        <f t="shared" si="2666"/>
        <v>1</v>
      </c>
      <c r="AD7747" s="1508">
        <f t="shared" si="2667"/>
        <v>7399.66</v>
      </c>
      <c r="AE7747" s="14">
        <f t="shared" si="2668"/>
        <v>17.233333333333334</v>
      </c>
      <c r="AF7747" s="14">
        <f t="shared" si="2669"/>
        <v>0.33333333333333331</v>
      </c>
      <c r="AG7747" s="14">
        <f t="shared" si="2670"/>
        <v>3</v>
      </c>
      <c r="AH7747" s="14">
        <f t="shared" si="2671"/>
        <v>-14.233333333333334</v>
      </c>
      <c r="AI7747" s="14">
        <f t="shared" si="2672"/>
        <v>-4.7444444444444445</v>
      </c>
      <c r="AJ7747" s="374"/>
    </row>
    <row r="7748" spans="1:36" ht="30">
      <c r="A7748" s="421"/>
      <c r="B7748" s="365" t="s">
        <v>8968</v>
      </c>
      <c r="C7748" s="365" t="s">
        <v>66</v>
      </c>
      <c r="D7748" s="368">
        <v>28600</v>
      </c>
      <c r="E7748" s="365">
        <v>0</v>
      </c>
      <c r="F7748" s="368">
        <v>0</v>
      </c>
      <c r="G7748" s="365">
        <v>2</v>
      </c>
      <c r="H7748" s="368">
        <f t="shared" si="2673"/>
        <v>57200</v>
      </c>
      <c r="I7748" s="370">
        <v>44977</v>
      </c>
      <c r="J7748" s="370">
        <v>45521</v>
      </c>
      <c r="K7748" s="374"/>
      <c r="L7748" s="370" t="s">
        <v>1975</v>
      </c>
      <c r="M7748" s="370">
        <v>44965</v>
      </c>
      <c r="N7748" s="365">
        <v>0</v>
      </c>
      <c r="O7748" s="365">
        <v>0</v>
      </c>
      <c r="P7748" s="365">
        <v>1</v>
      </c>
      <c r="Q7748" s="365"/>
      <c r="R7748" s="365"/>
      <c r="S7748" s="365"/>
      <c r="T7748" s="365"/>
      <c r="U7748" s="365"/>
      <c r="V7748" s="365"/>
      <c r="W7748" s="365"/>
      <c r="X7748" s="365"/>
      <c r="Y7748" s="379"/>
      <c r="Z7748" s="374"/>
      <c r="AA7748" s="374"/>
      <c r="AB7748" s="374"/>
      <c r="AC7748" s="1507">
        <f t="shared" si="2666"/>
        <v>1</v>
      </c>
      <c r="AD7748" s="1508">
        <f t="shared" si="2667"/>
        <v>28600</v>
      </c>
      <c r="AE7748" s="14">
        <f t="shared" si="2668"/>
        <v>16.8</v>
      </c>
      <c r="AF7748" s="14">
        <f t="shared" si="2669"/>
        <v>0.33333333333333331</v>
      </c>
      <c r="AG7748" s="14">
        <f t="shared" si="2670"/>
        <v>3</v>
      </c>
      <c r="AH7748" s="14">
        <f t="shared" si="2671"/>
        <v>-13.8</v>
      </c>
      <c r="AI7748" s="14">
        <f t="shared" si="2672"/>
        <v>-4.5999999999999996</v>
      </c>
      <c r="AJ7748" s="374"/>
    </row>
    <row r="7749" spans="1:36" ht="30" customHeight="1">
      <c r="A7749" s="421"/>
      <c r="B7749" s="365" t="s">
        <v>8969</v>
      </c>
      <c r="C7749" s="365" t="s">
        <v>66</v>
      </c>
      <c r="D7749" s="368">
        <v>28600</v>
      </c>
      <c r="E7749" s="365">
        <v>0</v>
      </c>
      <c r="F7749" s="368">
        <v>0</v>
      </c>
      <c r="G7749" s="365">
        <v>3</v>
      </c>
      <c r="H7749" s="368">
        <f t="shared" si="2673"/>
        <v>85800</v>
      </c>
      <c r="I7749" s="370">
        <v>44977</v>
      </c>
      <c r="J7749" s="370">
        <v>45561</v>
      </c>
      <c r="K7749" s="374"/>
      <c r="L7749" s="370" t="s">
        <v>1975</v>
      </c>
      <c r="M7749" s="370">
        <v>44965</v>
      </c>
      <c r="N7749" s="365">
        <v>0</v>
      </c>
      <c r="O7749" s="365">
        <v>0</v>
      </c>
      <c r="P7749" s="365">
        <v>0</v>
      </c>
      <c r="Q7749" s="365"/>
      <c r="R7749" s="365"/>
      <c r="S7749" s="365"/>
      <c r="T7749" s="365"/>
      <c r="U7749" s="365"/>
      <c r="V7749" s="365"/>
      <c r="W7749" s="365"/>
      <c r="X7749" s="365"/>
      <c r="Y7749" s="379"/>
      <c r="Z7749" s="374"/>
      <c r="AA7749" s="374"/>
      <c r="AB7749" s="374"/>
      <c r="AC7749" s="1507">
        <f t="shared" si="2666"/>
        <v>3</v>
      </c>
      <c r="AD7749" s="1508">
        <f t="shared" si="2667"/>
        <v>85800</v>
      </c>
      <c r="AE7749" s="14">
        <f t="shared" si="2668"/>
        <v>18.133333333333333</v>
      </c>
      <c r="AF7749" s="14">
        <f t="shared" si="2669"/>
        <v>0</v>
      </c>
      <c r="AG7749" s="14" t="e">
        <f t="shared" si="2670"/>
        <v>#DIV/0!</v>
      </c>
      <c r="AH7749" s="14" t="e">
        <f t="shared" si="2671"/>
        <v>#DIV/0!</v>
      </c>
      <c r="AI7749" s="14">
        <f t="shared" si="2672"/>
        <v>3</v>
      </c>
      <c r="AJ7749" s="374"/>
    </row>
    <row r="7750" spans="1:36" ht="30">
      <c r="A7750" s="421"/>
      <c r="B7750" s="365" t="s">
        <v>8970</v>
      </c>
      <c r="C7750" s="365" t="s">
        <v>66</v>
      </c>
      <c r="D7750" s="368">
        <v>28600</v>
      </c>
      <c r="E7750" s="365">
        <v>0</v>
      </c>
      <c r="F7750" s="368">
        <v>0</v>
      </c>
      <c r="G7750" s="365">
        <v>2</v>
      </c>
      <c r="H7750" s="368">
        <f t="shared" si="2673"/>
        <v>57200</v>
      </c>
      <c r="I7750" s="370">
        <v>44977</v>
      </c>
      <c r="J7750" s="370">
        <v>45535</v>
      </c>
      <c r="K7750" s="374"/>
      <c r="L7750" s="370" t="s">
        <v>1975</v>
      </c>
      <c r="M7750" s="370">
        <v>44965</v>
      </c>
      <c r="N7750" s="365">
        <v>0</v>
      </c>
      <c r="O7750" s="365">
        <v>0</v>
      </c>
      <c r="P7750" s="365">
        <v>0</v>
      </c>
      <c r="Q7750" s="365"/>
      <c r="R7750" s="365"/>
      <c r="S7750" s="365"/>
      <c r="T7750" s="365"/>
      <c r="U7750" s="365"/>
      <c r="V7750" s="365"/>
      <c r="W7750" s="365"/>
      <c r="X7750" s="365"/>
      <c r="Y7750" s="379"/>
      <c r="Z7750" s="374"/>
      <c r="AA7750" s="374"/>
      <c r="AB7750" s="374"/>
      <c r="AC7750" s="1507">
        <f t="shared" si="2666"/>
        <v>2</v>
      </c>
      <c r="AD7750" s="1508">
        <f t="shared" si="2667"/>
        <v>57200</v>
      </c>
      <c r="AE7750" s="14">
        <f t="shared" si="2668"/>
        <v>17.266666666666666</v>
      </c>
      <c r="AF7750" s="14">
        <f t="shared" si="2669"/>
        <v>0</v>
      </c>
      <c r="AG7750" s="14" t="e">
        <f t="shared" si="2670"/>
        <v>#DIV/0!</v>
      </c>
      <c r="AH7750" s="14" t="e">
        <f t="shared" si="2671"/>
        <v>#DIV/0!</v>
      </c>
      <c r="AI7750" s="14">
        <f t="shared" si="2672"/>
        <v>2</v>
      </c>
      <c r="AJ7750" s="374"/>
    </row>
    <row r="7751" spans="1:36" ht="30">
      <c r="A7751" s="421"/>
      <c r="B7751" s="365" t="s">
        <v>8971</v>
      </c>
      <c r="C7751" s="365" t="s">
        <v>66</v>
      </c>
      <c r="D7751" s="368">
        <v>28600</v>
      </c>
      <c r="E7751" s="365">
        <v>0</v>
      </c>
      <c r="F7751" s="368">
        <v>0</v>
      </c>
      <c r="G7751" s="365">
        <v>2</v>
      </c>
      <c r="H7751" s="368">
        <f t="shared" si="2673"/>
        <v>57200</v>
      </c>
      <c r="I7751" s="370">
        <v>44977</v>
      </c>
      <c r="J7751" s="370">
        <v>45497</v>
      </c>
      <c r="K7751" s="374"/>
      <c r="L7751" s="370" t="s">
        <v>1975</v>
      </c>
      <c r="M7751" s="370">
        <v>44965</v>
      </c>
      <c r="N7751" s="365">
        <v>0</v>
      </c>
      <c r="O7751" s="365">
        <v>0</v>
      </c>
      <c r="P7751" s="365">
        <v>0</v>
      </c>
      <c r="Q7751" s="365"/>
      <c r="R7751" s="365"/>
      <c r="S7751" s="365"/>
      <c r="T7751" s="365"/>
      <c r="U7751" s="365"/>
      <c r="V7751" s="365"/>
      <c r="W7751" s="365"/>
      <c r="X7751" s="365"/>
      <c r="Y7751" s="379"/>
      <c r="Z7751" s="374"/>
      <c r="AA7751" s="374"/>
      <c r="AB7751" s="374"/>
      <c r="AC7751" s="1507">
        <f t="shared" si="2666"/>
        <v>2</v>
      </c>
      <c r="AD7751" s="1508">
        <f t="shared" si="2667"/>
        <v>57200</v>
      </c>
      <c r="AE7751" s="14">
        <f t="shared" si="2668"/>
        <v>16</v>
      </c>
      <c r="AF7751" s="14">
        <f t="shared" si="2669"/>
        <v>0</v>
      </c>
      <c r="AG7751" s="14" t="e">
        <f t="shared" si="2670"/>
        <v>#DIV/0!</v>
      </c>
      <c r="AH7751" s="14" t="e">
        <f t="shared" si="2671"/>
        <v>#DIV/0!</v>
      </c>
      <c r="AI7751" s="14">
        <f t="shared" si="2672"/>
        <v>2</v>
      </c>
      <c r="AJ7751" s="374"/>
    </row>
    <row r="7752" spans="1:36" ht="30">
      <c r="A7752" s="421"/>
      <c r="B7752" s="365" t="s">
        <v>8972</v>
      </c>
      <c r="C7752" s="365" t="s">
        <v>66</v>
      </c>
      <c r="D7752" s="368">
        <v>28600</v>
      </c>
      <c r="E7752" s="365">
        <v>0</v>
      </c>
      <c r="F7752" s="368">
        <v>0</v>
      </c>
      <c r="G7752" s="365">
        <v>1</v>
      </c>
      <c r="H7752" s="368">
        <f t="shared" si="2673"/>
        <v>28600</v>
      </c>
      <c r="I7752" s="370">
        <v>44977</v>
      </c>
      <c r="J7752" s="370">
        <v>45432</v>
      </c>
      <c r="K7752" s="374"/>
      <c r="L7752" s="370" t="s">
        <v>1975</v>
      </c>
      <c r="M7752" s="370">
        <v>44965</v>
      </c>
      <c r="N7752" s="365">
        <v>0</v>
      </c>
      <c r="O7752" s="365">
        <v>0</v>
      </c>
      <c r="P7752" s="365">
        <v>0</v>
      </c>
      <c r="Q7752" s="365"/>
      <c r="R7752" s="365"/>
      <c r="S7752" s="365"/>
      <c r="T7752" s="365"/>
      <c r="U7752" s="365"/>
      <c r="V7752" s="365"/>
      <c r="W7752" s="365"/>
      <c r="X7752" s="365"/>
      <c r="Y7752" s="379"/>
      <c r="Z7752" s="374"/>
      <c r="AA7752" s="374"/>
      <c r="AB7752" s="374"/>
      <c r="AC7752" s="1507">
        <f t="shared" si="2666"/>
        <v>1</v>
      </c>
      <c r="AD7752" s="1508">
        <f t="shared" si="2667"/>
        <v>28600</v>
      </c>
      <c r="AE7752" s="14">
        <f t="shared" si="2668"/>
        <v>13.833333333333334</v>
      </c>
      <c r="AF7752" s="14">
        <f t="shared" si="2669"/>
        <v>0</v>
      </c>
      <c r="AG7752" s="14" t="e">
        <f t="shared" si="2670"/>
        <v>#DIV/0!</v>
      </c>
      <c r="AH7752" s="14" t="e">
        <f t="shared" si="2671"/>
        <v>#DIV/0!</v>
      </c>
      <c r="AI7752" s="14">
        <f t="shared" si="2672"/>
        <v>1</v>
      </c>
      <c r="AJ7752" s="374"/>
    </row>
    <row r="7753" spans="1:36" ht="30">
      <c r="A7753" s="421"/>
      <c r="B7753" s="365" t="s">
        <v>8973</v>
      </c>
      <c r="C7753" s="365" t="s">
        <v>66</v>
      </c>
      <c r="D7753" s="368">
        <v>28600</v>
      </c>
      <c r="E7753" s="365">
        <v>0</v>
      </c>
      <c r="F7753" s="368">
        <v>0</v>
      </c>
      <c r="G7753" s="365">
        <v>2</v>
      </c>
      <c r="H7753" s="368">
        <f t="shared" si="2673"/>
        <v>57200</v>
      </c>
      <c r="I7753" s="370">
        <v>44977</v>
      </c>
      <c r="J7753" s="370">
        <v>45470</v>
      </c>
      <c r="K7753" s="374"/>
      <c r="L7753" s="370" t="s">
        <v>1975</v>
      </c>
      <c r="M7753" s="370">
        <v>44965</v>
      </c>
      <c r="N7753" s="365">
        <v>0</v>
      </c>
      <c r="O7753" s="365">
        <v>0</v>
      </c>
      <c r="P7753" s="365">
        <v>0</v>
      </c>
      <c r="Q7753" s="365"/>
      <c r="R7753" s="365"/>
      <c r="S7753" s="365"/>
      <c r="T7753" s="365"/>
      <c r="U7753" s="365"/>
      <c r="V7753" s="365"/>
      <c r="W7753" s="365"/>
      <c r="X7753" s="365"/>
      <c r="Y7753" s="379"/>
      <c r="Z7753" s="374"/>
      <c r="AA7753" s="374"/>
      <c r="AB7753" s="374"/>
      <c r="AC7753" s="1507">
        <f t="shared" si="2666"/>
        <v>2</v>
      </c>
      <c r="AD7753" s="1508">
        <f t="shared" si="2667"/>
        <v>57200</v>
      </c>
      <c r="AE7753" s="14">
        <f t="shared" si="2668"/>
        <v>15.1</v>
      </c>
      <c r="AF7753" s="14">
        <f t="shared" si="2669"/>
        <v>0</v>
      </c>
      <c r="AG7753" s="14" t="e">
        <f t="shared" si="2670"/>
        <v>#DIV/0!</v>
      </c>
      <c r="AH7753" s="14" t="e">
        <f t="shared" si="2671"/>
        <v>#DIV/0!</v>
      </c>
      <c r="AI7753" s="14">
        <f t="shared" si="2672"/>
        <v>2</v>
      </c>
      <c r="AJ7753" s="374"/>
    </row>
    <row r="7754" spans="1:36" ht="30">
      <c r="A7754" s="421"/>
      <c r="B7754" s="365" t="s">
        <v>8974</v>
      </c>
      <c r="C7754" s="365" t="s">
        <v>66</v>
      </c>
      <c r="D7754" s="368">
        <v>28600</v>
      </c>
      <c r="E7754" s="365">
        <v>0</v>
      </c>
      <c r="F7754" s="368">
        <v>0</v>
      </c>
      <c r="G7754" s="365">
        <v>3</v>
      </c>
      <c r="H7754" s="368">
        <f t="shared" si="2673"/>
        <v>85800</v>
      </c>
      <c r="I7754" s="370">
        <v>44977</v>
      </c>
      <c r="J7754" s="370">
        <v>45561</v>
      </c>
      <c r="K7754" s="374"/>
      <c r="L7754" s="370" t="s">
        <v>1975</v>
      </c>
      <c r="M7754" s="370">
        <v>44965</v>
      </c>
      <c r="N7754" s="365">
        <v>0</v>
      </c>
      <c r="O7754" s="365">
        <v>0</v>
      </c>
      <c r="P7754" s="365">
        <v>0</v>
      </c>
      <c r="Q7754" s="365"/>
      <c r="R7754" s="365"/>
      <c r="S7754" s="365"/>
      <c r="T7754" s="365"/>
      <c r="U7754" s="365"/>
      <c r="V7754" s="365"/>
      <c r="W7754" s="365"/>
      <c r="X7754" s="365"/>
      <c r="Y7754" s="379"/>
      <c r="Z7754" s="374"/>
      <c r="AA7754" s="374"/>
      <c r="AB7754" s="374"/>
      <c r="AC7754" s="1507">
        <f t="shared" si="2666"/>
        <v>3</v>
      </c>
      <c r="AD7754" s="1508">
        <f t="shared" si="2667"/>
        <v>85800</v>
      </c>
      <c r="AE7754" s="14">
        <f t="shared" si="2668"/>
        <v>18.133333333333333</v>
      </c>
      <c r="AF7754" s="14">
        <f t="shared" si="2669"/>
        <v>0</v>
      </c>
      <c r="AG7754" s="14" t="e">
        <f t="shared" si="2670"/>
        <v>#DIV/0!</v>
      </c>
      <c r="AH7754" s="14" t="e">
        <f t="shared" si="2671"/>
        <v>#DIV/0!</v>
      </c>
      <c r="AI7754" s="14">
        <f t="shared" si="2672"/>
        <v>3</v>
      </c>
      <c r="AJ7754" s="374"/>
    </row>
    <row r="7755" spans="1:36" ht="30">
      <c r="A7755" s="421"/>
      <c r="B7755" s="365" t="s">
        <v>8975</v>
      </c>
      <c r="C7755" s="365" t="s">
        <v>66</v>
      </c>
      <c r="D7755" s="368">
        <v>28600</v>
      </c>
      <c r="E7755" s="365">
        <v>0</v>
      </c>
      <c r="F7755" s="368">
        <v>0</v>
      </c>
      <c r="G7755" s="365">
        <v>2</v>
      </c>
      <c r="H7755" s="368">
        <f t="shared" si="2673"/>
        <v>57200</v>
      </c>
      <c r="I7755" s="370">
        <v>44977</v>
      </c>
      <c r="J7755" s="370">
        <v>45525</v>
      </c>
      <c r="K7755" s="374"/>
      <c r="L7755" s="370" t="s">
        <v>1975</v>
      </c>
      <c r="M7755" s="370">
        <v>44965</v>
      </c>
      <c r="N7755" s="365">
        <v>0</v>
      </c>
      <c r="O7755" s="365">
        <v>0</v>
      </c>
      <c r="P7755" s="365">
        <v>1</v>
      </c>
      <c r="Q7755" s="365"/>
      <c r="R7755" s="365"/>
      <c r="S7755" s="365"/>
      <c r="T7755" s="365"/>
      <c r="U7755" s="365"/>
      <c r="V7755" s="365"/>
      <c r="W7755" s="365"/>
      <c r="X7755" s="365"/>
      <c r="Y7755" s="379"/>
      <c r="Z7755" s="374"/>
      <c r="AA7755" s="374"/>
      <c r="AB7755" s="374"/>
      <c r="AC7755" s="1507">
        <f t="shared" si="2666"/>
        <v>1</v>
      </c>
      <c r="AD7755" s="1508">
        <f t="shared" si="2667"/>
        <v>28600</v>
      </c>
      <c r="AE7755" s="14">
        <f t="shared" si="2668"/>
        <v>16.933333333333334</v>
      </c>
      <c r="AF7755" s="14">
        <f t="shared" si="2669"/>
        <v>0.33333333333333331</v>
      </c>
      <c r="AG7755" s="14">
        <f t="shared" si="2670"/>
        <v>3</v>
      </c>
      <c r="AH7755" s="14">
        <f t="shared" si="2671"/>
        <v>-13.933333333333334</v>
      </c>
      <c r="AI7755" s="14">
        <f t="shared" si="2672"/>
        <v>-4.6444444444444439</v>
      </c>
      <c r="AJ7755" s="374"/>
    </row>
    <row r="7756" spans="1:36" ht="42.75" customHeight="1">
      <c r="A7756" s="421"/>
      <c r="B7756" s="365" t="s">
        <v>8976</v>
      </c>
      <c r="C7756" s="365" t="s">
        <v>66</v>
      </c>
      <c r="D7756" s="368">
        <v>28600</v>
      </c>
      <c r="E7756" s="365">
        <v>0</v>
      </c>
      <c r="F7756" s="368">
        <v>0</v>
      </c>
      <c r="G7756" s="365">
        <v>2</v>
      </c>
      <c r="H7756" s="368">
        <f t="shared" si="2673"/>
        <v>57200</v>
      </c>
      <c r="I7756" s="370">
        <v>44977</v>
      </c>
      <c r="J7756" s="370">
        <v>45494</v>
      </c>
      <c r="K7756" s="374"/>
      <c r="L7756" s="370" t="s">
        <v>1975</v>
      </c>
      <c r="M7756" s="370">
        <v>44965</v>
      </c>
      <c r="N7756" s="365">
        <v>0</v>
      </c>
      <c r="O7756" s="365">
        <v>0</v>
      </c>
      <c r="P7756" s="365">
        <v>0</v>
      </c>
      <c r="Q7756" s="365"/>
      <c r="R7756" s="365"/>
      <c r="S7756" s="365"/>
      <c r="T7756" s="365"/>
      <c r="U7756" s="365"/>
      <c r="V7756" s="365"/>
      <c r="W7756" s="365"/>
      <c r="X7756" s="365"/>
      <c r="Y7756" s="379"/>
      <c r="Z7756" s="374"/>
      <c r="AA7756" s="374"/>
      <c r="AB7756" s="374"/>
      <c r="AC7756" s="1507">
        <f t="shared" si="2666"/>
        <v>2</v>
      </c>
      <c r="AD7756" s="1508">
        <f t="shared" si="2667"/>
        <v>57200</v>
      </c>
      <c r="AE7756" s="14">
        <f t="shared" si="2668"/>
        <v>15.9</v>
      </c>
      <c r="AF7756" s="14">
        <f t="shared" si="2669"/>
        <v>0</v>
      </c>
      <c r="AG7756" s="14" t="e">
        <f t="shared" si="2670"/>
        <v>#DIV/0!</v>
      </c>
      <c r="AH7756" s="14" t="e">
        <f t="shared" si="2671"/>
        <v>#DIV/0!</v>
      </c>
      <c r="AI7756" s="14">
        <f t="shared" si="2672"/>
        <v>2</v>
      </c>
      <c r="AJ7756" s="374"/>
    </row>
    <row r="7757" spans="1:36" ht="30">
      <c r="A7757" s="421"/>
      <c r="B7757" s="365" t="s">
        <v>8977</v>
      </c>
      <c r="C7757" s="365" t="s">
        <v>66</v>
      </c>
      <c r="D7757" s="368">
        <v>28600</v>
      </c>
      <c r="E7757" s="365">
        <v>0</v>
      </c>
      <c r="F7757" s="368">
        <v>0</v>
      </c>
      <c r="G7757" s="365">
        <v>3</v>
      </c>
      <c r="H7757" s="368">
        <f t="shared" si="2673"/>
        <v>85800</v>
      </c>
      <c r="I7757" s="370">
        <v>44977</v>
      </c>
      <c r="J7757" s="370">
        <v>45455</v>
      </c>
      <c r="K7757" s="374"/>
      <c r="L7757" s="370" t="s">
        <v>1975</v>
      </c>
      <c r="M7757" s="370">
        <v>44965</v>
      </c>
      <c r="N7757" s="365">
        <v>0</v>
      </c>
      <c r="O7757" s="365">
        <v>0</v>
      </c>
      <c r="P7757" s="365">
        <v>1</v>
      </c>
      <c r="Q7757" s="365"/>
      <c r="R7757" s="365"/>
      <c r="S7757" s="365"/>
      <c r="T7757" s="365"/>
      <c r="U7757" s="365"/>
      <c r="V7757" s="365"/>
      <c r="W7757" s="365"/>
      <c r="X7757" s="365"/>
      <c r="Y7757" s="379"/>
      <c r="Z7757" s="374"/>
      <c r="AA7757" s="374"/>
      <c r="AB7757" s="374"/>
      <c r="AC7757" s="1507">
        <f t="shared" si="2666"/>
        <v>2</v>
      </c>
      <c r="AD7757" s="1508">
        <f t="shared" si="2667"/>
        <v>57200</v>
      </c>
      <c r="AE7757" s="14">
        <f t="shared" si="2668"/>
        <v>14.6</v>
      </c>
      <c r="AF7757" s="14">
        <f t="shared" si="2669"/>
        <v>0.33333333333333331</v>
      </c>
      <c r="AG7757" s="14">
        <f t="shared" si="2670"/>
        <v>6</v>
      </c>
      <c r="AH7757" s="14">
        <f t="shared" si="2671"/>
        <v>-8.6</v>
      </c>
      <c r="AI7757" s="14">
        <f t="shared" si="2672"/>
        <v>-2.8666666666666663</v>
      </c>
      <c r="AJ7757" s="374"/>
    </row>
    <row r="7758" spans="1:36" ht="30">
      <c r="A7758" s="421"/>
      <c r="B7758" s="365" t="s">
        <v>8978</v>
      </c>
      <c r="C7758" s="365" t="s">
        <v>66</v>
      </c>
      <c r="D7758" s="368">
        <v>28600</v>
      </c>
      <c r="E7758" s="365">
        <v>0</v>
      </c>
      <c r="F7758" s="368">
        <v>0</v>
      </c>
      <c r="G7758" s="365">
        <v>7</v>
      </c>
      <c r="H7758" s="368">
        <f t="shared" si="2673"/>
        <v>200200</v>
      </c>
      <c r="I7758" s="370">
        <v>44977</v>
      </c>
      <c r="J7758" s="370">
        <v>45529</v>
      </c>
      <c r="K7758" s="374"/>
      <c r="L7758" s="370" t="s">
        <v>1975</v>
      </c>
      <c r="M7758" s="370">
        <v>44965</v>
      </c>
      <c r="N7758" s="365">
        <v>0</v>
      </c>
      <c r="O7758" s="365">
        <v>0</v>
      </c>
      <c r="P7758" s="365">
        <v>2</v>
      </c>
      <c r="Q7758" s="365"/>
      <c r="R7758" s="365"/>
      <c r="S7758" s="365"/>
      <c r="T7758" s="365"/>
      <c r="U7758" s="365"/>
      <c r="V7758" s="365"/>
      <c r="W7758" s="365"/>
      <c r="X7758" s="365"/>
      <c r="Y7758" s="379"/>
      <c r="Z7758" s="374"/>
      <c r="AA7758" s="374"/>
      <c r="AB7758" s="374"/>
      <c r="AC7758" s="1507">
        <f t="shared" si="2666"/>
        <v>5</v>
      </c>
      <c r="AD7758" s="1508">
        <f t="shared" si="2667"/>
        <v>143000</v>
      </c>
      <c r="AE7758" s="14">
        <f t="shared" si="2668"/>
        <v>17.066666666666666</v>
      </c>
      <c r="AF7758" s="14">
        <f t="shared" si="2669"/>
        <v>0.66666666666666663</v>
      </c>
      <c r="AG7758" s="14">
        <f t="shared" si="2670"/>
        <v>7.5</v>
      </c>
      <c r="AH7758" s="14">
        <f t="shared" si="2671"/>
        <v>-9.5666666666666664</v>
      </c>
      <c r="AI7758" s="14">
        <f t="shared" si="2672"/>
        <v>-6.3777777777777764</v>
      </c>
      <c r="AJ7758" s="374"/>
    </row>
    <row r="7759" spans="1:36" ht="30">
      <c r="A7759" s="421"/>
      <c r="B7759" s="365" t="s">
        <v>8979</v>
      </c>
      <c r="C7759" s="365" t="s">
        <v>66</v>
      </c>
      <c r="D7759" s="368">
        <v>28600</v>
      </c>
      <c r="E7759" s="365">
        <v>0</v>
      </c>
      <c r="F7759" s="368">
        <v>0</v>
      </c>
      <c r="G7759" s="365">
        <v>2</v>
      </c>
      <c r="H7759" s="368">
        <f t="shared" si="2673"/>
        <v>57200</v>
      </c>
      <c r="I7759" s="370">
        <v>44977</v>
      </c>
      <c r="J7759" s="370">
        <v>45533</v>
      </c>
      <c r="K7759" s="374"/>
      <c r="L7759" s="370" t="s">
        <v>1975</v>
      </c>
      <c r="M7759" s="370">
        <v>44965</v>
      </c>
      <c r="N7759" s="365">
        <v>0</v>
      </c>
      <c r="O7759" s="365">
        <v>0</v>
      </c>
      <c r="P7759" s="365">
        <v>0</v>
      </c>
      <c r="Q7759" s="365"/>
      <c r="R7759" s="365"/>
      <c r="S7759" s="365"/>
      <c r="T7759" s="365"/>
      <c r="U7759" s="365"/>
      <c r="V7759" s="365"/>
      <c r="W7759" s="365"/>
      <c r="X7759" s="365"/>
      <c r="Y7759" s="379"/>
      <c r="Z7759" s="374"/>
      <c r="AA7759" s="374"/>
      <c r="AB7759" s="374"/>
      <c r="AC7759" s="1507">
        <f t="shared" si="2666"/>
        <v>2</v>
      </c>
      <c r="AD7759" s="1508">
        <f t="shared" si="2667"/>
        <v>57200</v>
      </c>
      <c r="AE7759" s="14">
        <f t="shared" si="2668"/>
        <v>17.2</v>
      </c>
      <c r="AF7759" s="14">
        <f t="shared" si="2669"/>
        <v>0</v>
      </c>
      <c r="AG7759" s="14" t="e">
        <f t="shared" si="2670"/>
        <v>#DIV/0!</v>
      </c>
      <c r="AH7759" s="14" t="e">
        <f t="shared" si="2671"/>
        <v>#DIV/0!</v>
      </c>
      <c r="AI7759" s="14">
        <f t="shared" si="2672"/>
        <v>2</v>
      </c>
      <c r="AJ7759" s="374"/>
    </row>
    <row r="7760" spans="1:36" ht="15.75">
      <c r="A7760" s="1491"/>
      <c r="B7760" s="365" t="s">
        <v>8980</v>
      </c>
      <c r="C7760" s="1441" t="s">
        <v>3186</v>
      </c>
      <c r="D7760" s="397">
        <v>80520</v>
      </c>
      <c r="E7760" s="1441">
        <v>0</v>
      </c>
      <c r="F7760" s="397">
        <v>0</v>
      </c>
      <c r="G7760" s="1441">
        <v>34</v>
      </c>
      <c r="H7760" s="397">
        <f t="shared" si="2673"/>
        <v>2737680</v>
      </c>
      <c r="I7760" s="398">
        <v>44970</v>
      </c>
      <c r="J7760" s="398"/>
      <c r="K7760" s="396"/>
      <c r="L7760" s="398" t="s">
        <v>8981</v>
      </c>
      <c r="M7760" s="398">
        <v>44959</v>
      </c>
      <c r="N7760" s="1441">
        <v>0</v>
      </c>
      <c r="O7760" s="1441">
        <v>3</v>
      </c>
      <c r="P7760" s="1441">
        <v>9</v>
      </c>
      <c r="Q7760" s="1441"/>
      <c r="R7760" s="1441"/>
      <c r="S7760" s="1441"/>
      <c r="T7760" s="1441"/>
      <c r="U7760" s="1441"/>
      <c r="V7760" s="1441"/>
      <c r="W7760" s="1441"/>
      <c r="X7760" s="1441"/>
      <c r="Y7760" s="399"/>
      <c r="Z7760" s="396"/>
      <c r="AA7760" s="396"/>
      <c r="AB7760" s="396"/>
      <c r="AC7760" s="1507">
        <f t="shared" ref="AC7760:AC7795" si="2674">E7760+G7760-N7760-O7760-AA7760-P7760-Q7760-R7760-S7760-T7760-U7760-V7760-W7760-X7760-Y7760</f>
        <v>22</v>
      </c>
      <c r="AD7760" s="1508">
        <f t="shared" ref="AD7760:AD7795" si="2675">D7760*AC7760</f>
        <v>1771440</v>
      </c>
      <c r="AE7760" s="14">
        <f t="shared" ref="AE7760:AE7795" si="2676">(J7760-"01.04.2023")/30</f>
        <v>-1500.5666666666666</v>
      </c>
      <c r="AF7760" s="14">
        <f t="shared" ref="AF7760:AF7795" si="2677">(N7760+O7760+P7760+Q7760+R7760+S7760+T7760+U7760+V7760+W7760+X7760+Y7760)/3</f>
        <v>4</v>
      </c>
      <c r="AG7760" s="14">
        <f t="shared" ref="AG7760:AG7795" si="2678">AC7760/AF7760</f>
        <v>5.5</v>
      </c>
      <c r="AH7760" s="14">
        <f t="shared" ref="AH7760:AH7795" si="2679">AG7760-AE7760</f>
        <v>1506.0666666666666</v>
      </c>
      <c r="AI7760" s="14">
        <f t="shared" ref="AI7760:AI7795" si="2680">AC7760-(AE7760*AF7760)</f>
        <v>6024.2666666666664</v>
      </c>
      <c r="AJ7760" s="396"/>
    </row>
    <row r="7761" spans="1:36" ht="15.75">
      <c r="A7761" s="421"/>
      <c r="B7761" s="365" t="s">
        <v>8982</v>
      </c>
      <c r="C7761" s="365" t="s">
        <v>66</v>
      </c>
      <c r="D7761" s="368">
        <v>0</v>
      </c>
      <c r="E7761" s="365">
        <v>0</v>
      </c>
      <c r="F7761" s="368">
        <v>0</v>
      </c>
      <c r="G7761" s="365">
        <v>34</v>
      </c>
      <c r="H7761" s="368">
        <f t="shared" si="2673"/>
        <v>0</v>
      </c>
      <c r="I7761" s="370">
        <v>44970</v>
      </c>
      <c r="J7761" s="370">
        <v>45410</v>
      </c>
      <c r="K7761" s="374"/>
      <c r="L7761" s="370" t="s">
        <v>8981</v>
      </c>
      <c r="M7761" s="370">
        <v>44959</v>
      </c>
      <c r="N7761" s="365">
        <v>0</v>
      </c>
      <c r="O7761" s="365">
        <v>3</v>
      </c>
      <c r="P7761" s="365">
        <v>9</v>
      </c>
      <c r="Q7761" s="365"/>
      <c r="R7761" s="365"/>
      <c r="S7761" s="365"/>
      <c r="T7761" s="365"/>
      <c r="U7761" s="365"/>
      <c r="V7761" s="365"/>
      <c r="W7761" s="365"/>
      <c r="X7761" s="365"/>
      <c r="Y7761" s="379"/>
      <c r="Z7761" s="374"/>
      <c r="AA7761" s="374"/>
      <c r="AB7761" s="374"/>
      <c r="AC7761" s="1507">
        <f t="shared" si="2674"/>
        <v>22</v>
      </c>
      <c r="AD7761" s="1508">
        <f t="shared" si="2675"/>
        <v>0</v>
      </c>
      <c r="AE7761" s="14">
        <f t="shared" si="2676"/>
        <v>13.1</v>
      </c>
      <c r="AF7761" s="14">
        <f t="shared" si="2677"/>
        <v>4</v>
      </c>
      <c r="AG7761" s="14">
        <f t="shared" si="2678"/>
        <v>5.5</v>
      </c>
      <c r="AH7761" s="14">
        <f t="shared" si="2679"/>
        <v>-7.6</v>
      </c>
      <c r="AI7761" s="14">
        <f t="shared" si="2680"/>
        <v>-30.4</v>
      </c>
      <c r="AJ7761" s="374"/>
    </row>
    <row r="7762" spans="1:36" ht="15.75">
      <c r="A7762" s="421"/>
      <c r="B7762" s="365" t="s">
        <v>8983</v>
      </c>
      <c r="C7762" s="365" t="s">
        <v>66</v>
      </c>
      <c r="D7762" s="368">
        <v>0</v>
      </c>
      <c r="E7762" s="365">
        <v>0</v>
      </c>
      <c r="F7762" s="368">
        <v>0</v>
      </c>
      <c r="G7762" s="365">
        <v>27</v>
      </c>
      <c r="H7762" s="368">
        <f t="shared" si="2673"/>
        <v>0</v>
      </c>
      <c r="I7762" s="370">
        <v>44970</v>
      </c>
      <c r="J7762" s="370">
        <v>45519</v>
      </c>
      <c r="K7762" s="374"/>
      <c r="L7762" s="370" t="s">
        <v>8981</v>
      </c>
      <c r="M7762" s="370">
        <v>44959</v>
      </c>
      <c r="N7762" s="365">
        <v>0</v>
      </c>
      <c r="O7762" s="365">
        <v>3</v>
      </c>
      <c r="P7762" s="365">
        <v>9</v>
      </c>
      <c r="Q7762" s="365"/>
      <c r="R7762" s="365"/>
      <c r="S7762" s="365"/>
      <c r="T7762" s="365"/>
      <c r="U7762" s="365"/>
      <c r="V7762" s="365"/>
      <c r="W7762" s="365"/>
      <c r="X7762" s="365"/>
      <c r="Y7762" s="379"/>
      <c r="Z7762" s="374"/>
      <c r="AA7762" s="374"/>
      <c r="AB7762" s="374"/>
      <c r="AC7762" s="1507">
        <f t="shared" si="2674"/>
        <v>15</v>
      </c>
      <c r="AD7762" s="1508">
        <f t="shared" si="2675"/>
        <v>0</v>
      </c>
      <c r="AE7762" s="14">
        <f t="shared" si="2676"/>
        <v>16.733333333333334</v>
      </c>
      <c r="AF7762" s="14">
        <f t="shared" si="2677"/>
        <v>4</v>
      </c>
      <c r="AG7762" s="14">
        <f t="shared" si="2678"/>
        <v>3.75</v>
      </c>
      <c r="AH7762" s="14">
        <f t="shared" si="2679"/>
        <v>-12.983333333333334</v>
      </c>
      <c r="AI7762" s="14">
        <f t="shared" si="2680"/>
        <v>-51.933333333333337</v>
      </c>
      <c r="AJ7762" s="374"/>
    </row>
    <row r="7763" spans="1:36" ht="15.75">
      <c r="A7763" s="421"/>
      <c r="B7763" s="365" t="s">
        <v>8983</v>
      </c>
      <c r="C7763" s="365" t="s">
        <v>66</v>
      </c>
      <c r="D7763" s="368">
        <v>0</v>
      </c>
      <c r="E7763" s="365">
        <v>0</v>
      </c>
      <c r="F7763" s="368">
        <v>0</v>
      </c>
      <c r="G7763" s="365">
        <v>7</v>
      </c>
      <c r="H7763" s="368">
        <f t="shared" si="2673"/>
        <v>0</v>
      </c>
      <c r="I7763" s="370">
        <v>44970</v>
      </c>
      <c r="J7763" s="370">
        <v>45520</v>
      </c>
      <c r="K7763" s="374"/>
      <c r="L7763" s="370" t="s">
        <v>8981</v>
      </c>
      <c r="M7763" s="370">
        <v>44959</v>
      </c>
      <c r="N7763" s="365">
        <v>0</v>
      </c>
      <c r="O7763" s="365">
        <v>0</v>
      </c>
      <c r="P7763" s="365">
        <v>0</v>
      </c>
      <c r="Q7763" s="365"/>
      <c r="R7763" s="365"/>
      <c r="S7763" s="365"/>
      <c r="T7763" s="365"/>
      <c r="U7763" s="365"/>
      <c r="V7763" s="365"/>
      <c r="W7763" s="365"/>
      <c r="X7763" s="365"/>
      <c r="Y7763" s="379"/>
      <c r="Z7763" s="374"/>
      <c r="AA7763" s="374"/>
      <c r="AB7763" s="374"/>
      <c r="AC7763" s="1507">
        <f t="shared" si="2674"/>
        <v>7</v>
      </c>
      <c r="AD7763" s="1508">
        <f t="shared" si="2675"/>
        <v>0</v>
      </c>
      <c r="AE7763" s="14">
        <f t="shared" si="2676"/>
        <v>16.766666666666666</v>
      </c>
      <c r="AF7763" s="14">
        <f t="shared" si="2677"/>
        <v>0</v>
      </c>
      <c r="AG7763" s="14" t="e">
        <f t="shared" si="2678"/>
        <v>#DIV/0!</v>
      </c>
      <c r="AH7763" s="14" t="e">
        <f t="shared" si="2679"/>
        <v>#DIV/0!</v>
      </c>
      <c r="AI7763" s="14">
        <f t="shared" si="2680"/>
        <v>7</v>
      </c>
      <c r="AJ7763" s="374"/>
    </row>
    <row r="7764" spans="1:36" ht="15.75">
      <c r="A7764" s="421"/>
      <c r="B7764" s="365" t="s">
        <v>8984</v>
      </c>
      <c r="C7764" s="365" t="s">
        <v>66</v>
      </c>
      <c r="D7764" s="368">
        <v>0</v>
      </c>
      <c r="E7764" s="365">
        <v>0</v>
      </c>
      <c r="F7764" s="368">
        <v>0</v>
      </c>
      <c r="G7764" s="365">
        <v>34</v>
      </c>
      <c r="H7764" s="368">
        <f t="shared" si="2673"/>
        <v>0</v>
      </c>
      <c r="I7764" s="370">
        <v>44970</v>
      </c>
      <c r="J7764" s="370">
        <v>45501</v>
      </c>
      <c r="K7764" s="374"/>
      <c r="L7764" s="370" t="s">
        <v>8981</v>
      </c>
      <c r="M7764" s="370">
        <v>44959</v>
      </c>
      <c r="N7764" s="365">
        <v>0</v>
      </c>
      <c r="O7764" s="365">
        <v>3</v>
      </c>
      <c r="P7764" s="365">
        <v>0</v>
      </c>
      <c r="Q7764" s="365"/>
      <c r="R7764" s="365"/>
      <c r="S7764" s="365"/>
      <c r="T7764" s="365"/>
      <c r="U7764" s="365"/>
      <c r="V7764" s="365"/>
      <c r="W7764" s="365"/>
      <c r="X7764" s="365"/>
      <c r="Y7764" s="379"/>
      <c r="Z7764" s="374"/>
      <c r="AA7764" s="374"/>
      <c r="AB7764" s="374"/>
      <c r="AC7764" s="1507">
        <f t="shared" si="2674"/>
        <v>31</v>
      </c>
      <c r="AD7764" s="1508">
        <f t="shared" si="2675"/>
        <v>0</v>
      </c>
      <c r="AE7764" s="14">
        <f t="shared" si="2676"/>
        <v>16.133333333333333</v>
      </c>
      <c r="AF7764" s="14">
        <f t="shared" si="2677"/>
        <v>1</v>
      </c>
      <c r="AG7764" s="14">
        <f t="shared" si="2678"/>
        <v>31</v>
      </c>
      <c r="AH7764" s="14">
        <f t="shared" si="2679"/>
        <v>14.866666666666667</v>
      </c>
      <c r="AI7764" s="14">
        <f t="shared" si="2680"/>
        <v>14.866666666666667</v>
      </c>
      <c r="AJ7764" s="374"/>
    </row>
    <row r="7765" spans="1:36" ht="15.75">
      <c r="A7765" s="421"/>
      <c r="B7765" s="365" t="s">
        <v>8985</v>
      </c>
      <c r="C7765" s="365" t="s">
        <v>66</v>
      </c>
      <c r="D7765" s="368">
        <v>0</v>
      </c>
      <c r="E7765" s="365">
        <v>0</v>
      </c>
      <c r="F7765" s="368">
        <v>0</v>
      </c>
      <c r="G7765" s="365">
        <v>34</v>
      </c>
      <c r="H7765" s="368">
        <f t="shared" si="2673"/>
        <v>0</v>
      </c>
      <c r="I7765" s="370">
        <v>44970</v>
      </c>
      <c r="J7765" s="370">
        <v>45501</v>
      </c>
      <c r="K7765" s="374"/>
      <c r="L7765" s="370" t="s">
        <v>8981</v>
      </c>
      <c r="M7765" s="370">
        <v>44959</v>
      </c>
      <c r="N7765" s="365">
        <v>0</v>
      </c>
      <c r="O7765" s="365">
        <v>3</v>
      </c>
      <c r="P7765" s="365">
        <v>0</v>
      </c>
      <c r="Q7765" s="365"/>
      <c r="R7765" s="365"/>
      <c r="S7765" s="365"/>
      <c r="T7765" s="365"/>
      <c r="U7765" s="365"/>
      <c r="V7765" s="365"/>
      <c r="W7765" s="365"/>
      <c r="X7765" s="365"/>
      <c r="Y7765" s="379"/>
      <c r="Z7765" s="374"/>
      <c r="AA7765" s="374"/>
      <c r="AB7765" s="374"/>
      <c r="AC7765" s="1507">
        <f t="shared" si="2674"/>
        <v>31</v>
      </c>
      <c r="AD7765" s="1508">
        <f t="shared" si="2675"/>
        <v>0</v>
      </c>
      <c r="AE7765" s="14">
        <f t="shared" si="2676"/>
        <v>16.133333333333333</v>
      </c>
      <c r="AF7765" s="14">
        <f t="shared" si="2677"/>
        <v>1</v>
      </c>
      <c r="AG7765" s="14">
        <f t="shared" si="2678"/>
        <v>31</v>
      </c>
      <c r="AH7765" s="14">
        <f t="shared" si="2679"/>
        <v>14.866666666666667</v>
      </c>
      <c r="AI7765" s="14">
        <f t="shared" si="2680"/>
        <v>14.866666666666667</v>
      </c>
      <c r="AJ7765" s="374"/>
    </row>
    <row r="7766" spans="1:36" ht="15.75">
      <c r="A7766" s="421"/>
      <c r="B7766" s="365" t="s">
        <v>8986</v>
      </c>
      <c r="C7766" s="365" t="s">
        <v>66</v>
      </c>
      <c r="D7766" s="368">
        <v>0</v>
      </c>
      <c r="E7766" s="365">
        <v>0</v>
      </c>
      <c r="F7766" s="368">
        <v>0</v>
      </c>
      <c r="G7766" s="365">
        <v>68</v>
      </c>
      <c r="H7766" s="368">
        <f t="shared" si="2673"/>
        <v>0</v>
      </c>
      <c r="I7766" s="370">
        <v>44970</v>
      </c>
      <c r="J7766" s="370">
        <v>45514</v>
      </c>
      <c r="K7766" s="374"/>
      <c r="L7766" s="370" t="s">
        <v>8981</v>
      </c>
      <c r="M7766" s="370">
        <v>44959</v>
      </c>
      <c r="N7766" s="365">
        <v>0</v>
      </c>
      <c r="O7766" s="365">
        <v>6</v>
      </c>
      <c r="P7766" s="365">
        <v>0</v>
      </c>
      <c r="Q7766" s="365"/>
      <c r="R7766" s="365"/>
      <c r="S7766" s="365"/>
      <c r="T7766" s="365"/>
      <c r="U7766" s="365"/>
      <c r="V7766" s="365"/>
      <c r="W7766" s="365"/>
      <c r="X7766" s="365"/>
      <c r="Y7766" s="379"/>
      <c r="Z7766" s="374"/>
      <c r="AA7766" s="374"/>
      <c r="AB7766" s="374"/>
      <c r="AC7766" s="1507">
        <f t="shared" si="2674"/>
        <v>62</v>
      </c>
      <c r="AD7766" s="1508">
        <f t="shared" si="2675"/>
        <v>0</v>
      </c>
      <c r="AE7766" s="14">
        <f t="shared" si="2676"/>
        <v>16.566666666666666</v>
      </c>
      <c r="AF7766" s="14">
        <f t="shared" si="2677"/>
        <v>2</v>
      </c>
      <c r="AG7766" s="14">
        <f t="shared" si="2678"/>
        <v>31</v>
      </c>
      <c r="AH7766" s="14">
        <f t="shared" si="2679"/>
        <v>14.433333333333334</v>
      </c>
      <c r="AI7766" s="14">
        <f t="shared" si="2680"/>
        <v>28.866666666666667</v>
      </c>
      <c r="AJ7766" s="374"/>
    </row>
    <row r="7767" spans="1:36" ht="15.75">
      <c r="A7767" s="421"/>
      <c r="B7767" s="365" t="s">
        <v>8987</v>
      </c>
      <c r="C7767" s="365" t="s">
        <v>66</v>
      </c>
      <c r="D7767" s="368">
        <v>0</v>
      </c>
      <c r="E7767" s="365">
        <v>0</v>
      </c>
      <c r="F7767" s="368">
        <v>0</v>
      </c>
      <c r="G7767" s="365">
        <v>34</v>
      </c>
      <c r="H7767" s="368">
        <f t="shared" si="2673"/>
        <v>0</v>
      </c>
      <c r="I7767" s="370">
        <v>44970</v>
      </c>
      <c r="J7767" s="370">
        <v>45364</v>
      </c>
      <c r="K7767" s="374"/>
      <c r="L7767" s="370" t="s">
        <v>8981</v>
      </c>
      <c r="M7767" s="370">
        <v>44959</v>
      </c>
      <c r="N7767" s="365">
        <v>0</v>
      </c>
      <c r="O7767" s="365">
        <v>3</v>
      </c>
      <c r="P7767" s="365">
        <v>0</v>
      </c>
      <c r="Q7767" s="365"/>
      <c r="R7767" s="365"/>
      <c r="S7767" s="365"/>
      <c r="T7767" s="365"/>
      <c r="U7767" s="365"/>
      <c r="V7767" s="365"/>
      <c r="W7767" s="365"/>
      <c r="X7767" s="365"/>
      <c r="Y7767" s="379"/>
      <c r="Z7767" s="374"/>
      <c r="AA7767" s="374"/>
      <c r="AB7767" s="374"/>
      <c r="AC7767" s="1507">
        <f t="shared" si="2674"/>
        <v>31</v>
      </c>
      <c r="AD7767" s="1508">
        <f t="shared" si="2675"/>
        <v>0</v>
      </c>
      <c r="AE7767" s="14">
        <f t="shared" si="2676"/>
        <v>11.566666666666666</v>
      </c>
      <c r="AF7767" s="14">
        <f t="shared" si="2677"/>
        <v>1</v>
      </c>
      <c r="AG7767" s="14">
        <f t="shared" si="2678"/>
        <v>31</v>
      </c>
      <c r="AH7767" s="14">
        <f t="shared" si="2679"/>
        <v>19.433333333333334</v>
      </c>
      <c r="AI7767" s="14">
        <f t="shared" si="2680"/>
        <v>19.433333333333334</v>
      </c>
      <c r="AJ7767" s="374"/>
    </row>
    <row r="7768" spans="1:36" ht="30" customHeight="1">
      <c r="A7768" s="421"/>
      <c r="B7768" s="365" t="s">
        <v>9879</v>
      </c>
      <c r="C7768" s="365" t="s">
        <v>66</v>
      </c>
      <c r="D7768" s="368">
        <v>3749</v>
      </c>
      <c r="E7768" s="365">
        <v>0</v>
      </c>
      <c r="F7768" s="368">
        <v>0</v>
      </c>
      <c r="G7768" s="365">
        <v>10</v>
      </c>
      <c r="H7768" s="368">
        <f t="shared" si="2673"/>
        <v>37490</v>
      </c>
      <c r="I7768" s="370">
        <v>44998</v>
      </c>
      <c r="J7768" s="370">
        <v>45926</v>
      </c>
      <c r="K7768" s="374"/>
      <c r="L7768" s="370" t="s">
        <v>9880</v>
      </c>
      <c r="M7768" s="370">
        <v>44988</v>
      </c>
      <c r="N7768" s="365">
        <v>0</v>
      </c>
      <c r="O7768" s="365">
        <v>0</v>
      </c>
      <c r="P7768" s="365">
        <v>0</v>
      </c>
      <c r="Q7768" s="365"/>
      <c r="R7768" s="365"/>
      <c r="S7768" s="365"/>
      <c r="T7768" s="365"/>
      <c r="U7768" s="365"/>
      <c r="V7768" s="365"/>
      <c r="W7768" s="365"/>
      <c r="X7768" s="365"/>
      <c r="Y7768" s="379"/>
      <c r="Z7768" s="374"/>
      <c r="AA7768" s="374"/>
      <c r="AB7768" s="374"/>
      <c r="AC7768" s="1507">
        <f t="shared" si="2674"/>
        <v>10</v>
      </c>
      <c r="AD7768" s="1508">
        <f t="shared" si="2675"/>
        <v>37490</v>
      </c>
      <c r="AE7768" s="14">
        <f t="shared" si="2676"/>
        <v>30.3</v>
      </c>
      <c r="AF7768" s="14">
        <f t="shared" si="2677"/>
        <v>0</v>
      </c>
      <c r="AG7768" s="14" t="e">
        <f t="shared" si="2678"/>
        <v>#DIV/0!</v>
      </c>
      <c r="AH7768" s="14" t="e">
        <f t="shared" si="2679"/>
        <v>#DIV/0!</v>
      </c>
      <c r="AI7768" s="14">
        <f t="shared" si="2680"/>
        <v>10</v>
      </c>
      <c r="AJ7768" s="374"/>
    </row>
    <row r="7769" spans="1:36" ht="30">
      <c r="A7769" s="421"/>
      <c r="B7769" s="365" t="s">
        <v>9881</v>
      </c>
      <c r="C7769" s="365" t="s">
        <v>66</v>
      </c>
      <c r="D7769" s="368">
        <v>3749</v>
      </c>
      <c r="E7769" s="365">
        <v>0</v>
      </c>
      <c r="F7769" s="368">
        <v>0</v>
      </c>
      <c r="G7769" s="365">
        <v>21</v>
      </c>
      <c r="H7769" s="368">
        <f t="shared" si="2673"/>
        <v>78729</v>
      </c>
      <c r="I7769" s="370">
        <v>44998</v>
      </c>
      <c r="J7769" s="370">
        <v>45934</v>
      </c>
      <c r="K7769" s="374"/>
      <c r="L7769" s="370" t="s">
        <v>9880</v>
      </c>
      <c r="M7769" s="370">
        <v>44988</v>
      </c>
      <c r="N7769" s="365">
        <v>0</v>
      </c>
      <c r="O7769" s="365">
        <v>0</v>
      </c>
      <c r="P7769" s="365">
        <v>0</v>
      </c>
      <c r="Q7769" s="365"/>
      <c r="R7769" s="365"/>
      <c r="S7769" s="365"/>
      <c r="T7769" s="365"/>
      <c r="U7769" s="365"/>
      <c r="V7769" s="365"/>
      <c r="W7769" s="365"/>
      <c r="X7769" s="365"/>
      <c r="Y7769" s="379"/>
      <c r="Z7769" s="374"/>
      <c r="AA7769" s="374"/>
      <c r="AB7769" s="374"/>
      <c r="AC7769" s="1507">
        <f t="shared" si="2674"/>
        <v>21</v>
      </c>
      <c r="AD7769" s="1508">
        <f t="shared" si="2675"/>
        <v>78729</v>
      </c>
      <c r="AE7769" s="14">
        <f t="shared" si="2676"/>
        <v>30.566666666666666</v>
      </c>
      <c r="AF7769" s="14">
        <f t="shared" si="2677"/>
        <v>0</v>
      </c>
      <c r="AG7769" s="14" t="e">
        <f t="shared" si="2678"/>
        <v>#DIV/0!</v>
      </c>
      <c r="AH7769" s="14" t="e">
        <f t="shared" si="2679"/>
        <v>#DIV/0!</v>
      </c>
      <c r="AI7769" s="14">
        <f t="shared" si="2680"/>
        <v>21</v>
      </c>
      <c r="AJ7769" s="374"/>
    </row>
    <row r="7770" spans="1:36" ht="30">
      <c r="A7770" s="421"/>
      <c r="B7770" s="365" t="s">
        <v>9882</v>
      </c>
      <c r="C7770" s="365" t="s">
        <v>66</v>
      </c>
      <c r="D7770" s="368">
        <v>3749</v>
      </c>
      <c r="E7770" s="365">
        <v>0</v>
      </c>
      <c r="F7770" s="368">
        <v>0</v>
      </c>
      <c r="G7770" s="365">
        <v>21</v>
      </c>
      <c r="H7770" s="368">
        <f t="shared" si="2673"/>
        <v>78729</v>
      </c>
      <c r="I7770" s="370">
        <v>44998</v>
      </c>
      <c r="J7770" s="370">
        <v>45927</v>
      </c>
      <c r="K7770" s="374"/>
      <c r="L7770" s="370" t="s">
        <v>9880</v>
      </c>
      <c r="M7770" s="370">
        <v>44988</v>
      </c>
      <c r="N7770" s="365">
        <v>0</v>
      </c>
      <c r="O7770" s="365">
        <v>0</v>
      </c>
      <c r="P7770" s="365">
        <v>2</v>
      </c>
      <c r="Q7770" s="365"/>
      <c r="R7770" s="365"/>
      <c r="S7770" s="365"/>
      <c r="T7770" s="365"/>
      <c r="U7770" s="365"/>
      <c r="V7770" s="365"/>
      <c r="W7770" s="365"/>
      <c r="X7770" s="365"/>
      <c r="Y7770" s="379"/>
      <c r="Z7770" s="374"/>
      <c r="AA7770" s="374"/>
      <c r="AB7770" s="374"/>
      <c r="AC7770" s="1507">
        <f t="shared" si="2674"/>
        <v>19</v>
      </c>
      <c r="AD7770" s="1508">
        <f t="shared" si="2675"/>
        <v>71231</v>
      </c>
      <c r="AE7770" s="14">
        <f t="shared" si="2676"/>
        <v>30.333333333333332</v>
      </c>
      <c r="AF7770" s="14">
        <f t="shared" si="2677"/>
        <v>0.66666666666666663</v>
      </c>
      <c r="AG7770" s="14">
        <f t="shared" si="2678"/>
        <v>28.5</v>
      </c>
      <c r="AH7770" s="14">
        <f t="shared" si="2679"/>
        <v>-1.8333333333333321</v>
      </c>
      <c r="AI7770" s="14">
        <f t="shared" si="2680"/>
        <v>-1.2222222222222214</v>
      </c>
      <c r="AJ7770" s="374"/>
    </row>
    <row r="7771" spans="1:36" ht="30" customHeight="1">
      <c r="A7771" s="421"/>
      <c r="B7771" s="365" t="s">
        <v>9883</v>
      </c>
      <c r="C7771" s="365" t="s">
        <v>66</v>
      </c>
      <c r="D7771" s="368">
        <v>3749</v>
      </c>
      <c r="E7771" s="365">
        <v>0</v>
      </c>
      <c r="F7771" s="368">
        <v>0</v>
      </c>
      <c r="G7771" s="365">
        <v>30</v>
      </c>
      <c r="H7771" s="368">
        <f t="shared" si="2673"/>
        <v>112470</v>
      </c>
      <c r="I7771" s="370">
        <v>44998</v>
      </c>
      <c r="J7771" s="370">
        <v>45918</v>
      </c>
      <c r="K7771" s="374"/>
      <c r="L7771" s="370" t="s">
        <v>9880</v>
      </c>
      <c r="M7771" s="370">
        <v>44988</v>
      </c>
      <c r="N7771" s="365">
        <v>0</v>
      </c>
      <c r="O7771" s="365">
        <v>0</v>
      </c>
      <c r="P7771" s="365">
        <v>2</v>
      </c>
      <c r="Q7771" s="365"/>
      <c r="R7771" s="365"/>
      <c r="S7771" s="365"/>
      <c r="T7771" s="365"/>
      <c r="U7771" s="365"/>
      <c r="V7771" s="365"/>
      <c r="W7771" s="365"/>
      <c r="X7771" s="365"/>
      <c r="Y7771" s="379"/>
      <c r="Z7771" s="374"/>
      <c r="AA7771" s="374"/>
      <c r="AB7771" s="374"/>
      <c r="AC7771" s="1507">
        <f t="shared" si="2674"/>
        <v>28</v>
      </c>
      <c r="AD7771" s="1508">
        <f t="shared" si="2675"/>
        <v>104972</v>
      </c>
      <c r="AE7771" s="14">
        <f t="shared" si="2676"/>
        <v>30.033333333333335</v>
      </c>
      <c r="AF7771" s="14">
        <f t="shared" si="2677"/>
        <v>0.66666666666666663</v>
      </c>
      <c r="AG7771" s="14">
        <f t="shared" si="2678"/>
        <v>42</v>
      </c>
      <c r="AH7771" s="14">
        <f t="shared" si="2679"/>
        <v>11.966666666666665</v>
      </c>
      <c r="AI7771" s="14">
        <f t="shared" si="2680"/>
        <v>7.9777777777777779</v>
      </c>
      <c r="AJ7771" s="374"/>
    </row>
    <row r="7772" spans="1:36" ht="15.75" customHeight="1">
      <c r="A7772" s="421"/>
      <c r="B7772" s="365" t="s">
        <v>9884</v>
      </c>
      <c r="C7772" s="365" t="s">
        <v>66</v>
      </c>
      <c r="D7772" s="368">
        <v>3749</v>
      </c>
      <c r="E7772" s="365">
        <v>0</v>
      </c>
      <c r="F7772" s="368">
        <v>0</v>
      </c>
      <c r="G7772" s="365">
        <v>8</v>
      </c>
      <c r="H7772" s="368">
        <f t="shared" si="2673"/>
        <v>29992</v>
      </c>
      <c r="I7772" s="370">
        <v>44998</v>
      </c>
      <c r="J7772" s="370">
        <v>45834</v>
      </c>
      <c r="K7772" s="374"/>
      <c r="L7772" s="370" t="s">
        <v>9880</v>
      </c>
      <c r="M7772" s="370">
        <v>44988</v>
      </c>
      <c r="N7772" s="365">
        <v>0</v>
      </c>
      <c r="O7772" s="365">
        <v>0</v>
      </c>
      <c r="P7772" s="365">
        <v>2</v>
      </c>
      <c r="Q7772" s="365"/>
      <c r="R7772" s="365"/>
      <c r="S7772" s="365"/>
      <c r="T7772" s="365"/>
      <c r="U7772" s="365"/>
      <c r="V7772" s="365"/>
      <c r="W7772" s="365"/>
      <c r="X7772" s="365"/>
      <c r="Y7772" s="379"/>
      <c r="Z7772" s="374"/>
      <c r="AA7772" s="374"/>
      <c r="AB7772" s="374"/>
      <c r="AC7772" s="1507">
        <f t="shared" si="2674"/>
        <v>6</v>
      </c>
      <c r="AD7772" s="1508">
        <f t="shared" si="2675"/>
        <v>22494</v>
      </c>
      <c r="AE7772" s="14">
        <f t="shared" si="2676"/>
        <v>27.233333333333334</v>
      </c>
      <c r="AF7772" s="14">
        <f t="shared" si="2677"/>
        <v>0.66666666666666663</v>
      </c>
      <c r="AG7772" s="14">
        <f t="shared" si="2678"/>
        <v>9</v>
      </c>
      <c r="AH7772" s="14">
        <f t="shared" si="2679"/>
        <v>-18.233333333333334</v>
      </c>
      <c r="AI7772" s="14">
        <f t="shared" si="2680"/>
        <v>-12.155555555555555</v>
      </c>
      <c r="AJ7772" s="374"/>
    </row>
    <row r="7773" spans="1:36" ht="30" customHeight="1">
      <c r="A7773" s="421"/>
      <c r="B7773" s="365" t="s">
        <v>9885</v>
      </c>
      <c r="C7773" s="365" t="s">
        <v>66</v>
      </c>
      <c r="D7773" s="368">
        <v>3749</v>
      </c>
      <c r="E7773" s="365">
        <v>0</v>
      </c>
      <c r="F7773" s="368">
        <v>0</v>
      </c>
      <c r="G7773" s="365">
        <v>49</v>
      </c>
      <c r="H7773" s="368">
        <f t="shared" si="2673"/>
        <v>183701</v>
      </c>
      <c r="I7773" s="370">
        <v>44998</v>
      </c>
      <c r="J7773" s="370">
        <v>45922</v>
      </c>
      <c r="K7773" s="374"/>
      <c r="L7773" s="370" t="s">
        <v>9880</v>
      </c>
      <c r="M7773" s="370">
        <v>44988</v>
      </c>
      <c r="N7773" s="365">
        <v>0</v>
      </c>
      <c r="O7773" s="365">
        <v>0</v>
      </c>
      <c r="P7773" s="365">
        <v>7</v>
      </c>
      <c r="Q7773" s="365"/>
      <c r="R7773" s="365"/>
      <c r="S7773" s="365"/>
      <c r="T7773" s="365"/>
      <c r="U7773" s="365"/>
      <c r="V7773" s="365"/>
      <c r="W7773" s="365"/>
      <c r="X7773" s="365"/>
      <c r="Y7773" s="379"/>
      <c r="Z7773" s="374"/>
      <c r="AA7773" s="374"/>
      <c r="AB7773" s="374"/>
      <c r="AC7773" s="1507">
        <f t="shared" si="2674"/>
        <v>42</v>
      </c>
      <c r="AD7773" s="1508">
        <f t="shared" si="2675"/>
        <v>157458</v>
      </c>
      <c r="AE7773" s="14">
        <f t="shared" si="2676"/>
        <v>30.166666666666668</v>
      </c>
      <c r="AF7773" s="14">
        <f t="shared" si="2677"/>
        <v>2.3333333333333335</v>
      </c>
      <c r="AG7773" s="14">
        <f t="shared" si="2678"/>
        <v>18</v>
      </c>
      <c r="AH7773" s="14">
        <f t="shared" si="2679"/>
        <v>-12.166666666666668</v>
      </c>
      <c r="AI7773" s="14">
        <f t="shared" si="2680"/>
        <v>-28.3888888888889</v>
      </c>
      <c r="AJ7773" s="374"/>
    </row>
    <row r="7774" spans="1:36" ht="30">
      <c r="A7774" s="421"/>
      <c r="B7774" s="365" t="s">
        <v>9886</v>
      </c>
      <c r="C7774" s="365" t="s">
        <v>66</v>
      </c>
      <c r="D7774" s="368">
        <v>3749</v>
      </c>
      <c r="E7774" s="365">
        <v>0</v>
      </c>
      <c r="F7774" s="368">
        <v>0</v>
      </c>
      <c r="G7774" s="365">
        <v>48</v>
      </c>
      <c r="H7774" s="368">
        <f t="shared" si="2673"/>
        <v>179952</v>
      </c>
      <c r="I7774" s="370">
        <v>44998</v>
      </c>
      <c r="J7774" s="370">
        <v>45925</v>
      </c>
      <c r="K7774" s="374"/>
      <c r="L7774" s="370" t="s">
        <v>9880</v>
      </c>
      <c r="M7774" s="370">
        <v>44988</v>
      </c>
      <c r="N7774" s="365">
        <v>0</v>
      </c>
      <c r="O7774" s="365">
        <v>0</v>
      </c>
      <c r="P7774" s="365">
        <v>2</v>
      </c>
      <c r="Q7774" s="365"/>
      <c r="R7774" s="365"/>
      <c r="S7774" s="365"/>
      <c r="T7774" s="365"/>
      <c r="U7774" s="365"/>
      <c r="V7774" s="365"/>
      <c r="W7774" s="365"/>
      <c r="X7774" s="365"/>
      <c r="Y7774" s="379"/>
      <c r="Z7774" s="374"/>
      <c r="AA7774" s="374"/>
      <c r="AB7774" s="374"/>
      <c r="AC7774" s="1507">
        <f t="shared" si="2674"/>
        <v>46</v>
      </c>
      <c r="AD7774" s="1508">
        <f t="shared" si="2675"/>
        <v>172454</v>
      </c>
      <c r="AE7774" s="14">
        <f t="shared" si="2676"/>
        <v>30.266666666666666</v>
      </c>
      <c r="AF7774" s="14">
        <f t="shared" si="2677"/>
        <v>0.66666666666666663</v>
      </c>
      <c r="AG7774" s="14">
        <f t="shared" si="2678"/>
        <v>69</v>
      </c>
      <c r="AH7774" s="14">
        <f t="shared" si="2679"/>
        <v>38.733333333333334</v>
      </c>
      <c r="AI7774" s="14">
        <f t="shared" si="2680"/>
        <v>25.822222222222223</v>
      </c>
      <c r="AJ7774" s="374"/>
    </row>
    <row r="7775" spans="1:36" ht="30" customHeight="1">
      <c r="A7775" s="421"/>
      <c r="B7775" s="365" t="s">
        <v>9887</v>
      </c>
      <c r="C7775" s="365" t="s">
        <v>66</v>
      </c>
      <c r="D7775" s="368">
        <v>3749</v>
      </c>
      <c r="E7775" s="365">
        <v>0</v>
      </c>
      <c r="F7775" s="368">
        <v>0</v>
      </c>
      <c r="G7775" s="365">
        <v>17</v>
      </c>
      <c r="H7775" s="368">
        <f t="shared" si="2673"/>
        <v>63733</v>
      </c>
      <c r="I7775" s="370">
        <v>44998</v>
      </c>
      <c r="J7775" s="370">
        <v>45938</v>
      </c>
      <c r="K7775" s="374"/>
      <c r="L7775" s="370" t="s">
        <v>9880</v>
      </c>
      <c r="M7775" s="370">
        <v>44988</v>
      </c>
      <c r="N7775" s="365">
        <v>0</v>
      </c>
      <c r="O7775" s="365">
        <v>0</v>
      </c>
      <c r="P7775" s="365">
        <v>3</v>
      </c>
      <c r="Q7775" s="365"/>
      <c r="R7775" s="365"/>
      <c r="S7775" s="365"/>
      <c r="T7775" s="365"/>
      <c r="U7775" s="365"/>
      <c r="V7775" s="365"/>
      <c r="W7775" s="365"/>
      <c r="X7775" s="365"/>
      <c r="Y7775" s="379"/>
      <c r="Z7775" s="374"/>
      <c r="AA7775" s="374"/>
      <c r="AB7775" s="374"/>
      <c r="AC7775" s="1507">
        <f t="shared" si="2674"/>
        <v>14</v>
      </c>
      <c r="AD7775" s="1508">
        <f t="shared" si="2675"/>
        <v>52486</v>
      </c>
      <c r="AE7775" s="14">
        <f t="shared" si="2676"/>
        <v>30.7</v>
      </c>
      <c r="AF7775" s="14">
        <f t="shared" si="2677"/>
        <v>1</v>
      </c>
      <c r="AG7775" s="14">
        <f t="shared" si="2678"/>
        <v>14</v>
      </c>
      <c r="AH7775" s="14">
        <f t="shared" si="2679"/>
        <v>-16.7</v>
      </c>
      <c r="AI7775" s="14">
        <f t="shared" si="2680"/>
        <v>-16.7</v>
      </c>
      <c r="AJ7775" s="374"/>
    </row>
    <row r="7776" spans="1:36" ht="30">
      <c r="A7776" s="421"/>
      <c r="B7776" s="365" t="s">
        <v>9888</v>
      </c>
      <c r="C7776" s="365" t="s">
        <v>66</v>
      </c>
      <c r="D7776" s="368">
        <v>3749</v>
      </c>
      <c r="E7776" s="365">
        <v>0</v>
      </c>
      <c r="F7776" s="368">
        <v>0</v>
      </c>
      <c r="G7776" s="365">
        <v>32</v>
      </c>
      <c r="H7776" s="368">
        <f t="shared" ref="H7776:H7795" si="2681">G7776*D7776</f>
        <v>119968</v>
      </c>
      <c r="I7776" s="370">
        <v>44998</v>
      </c>
      <c r="J7776" s="370">
        <v>45927</v>
      </c>
      <c r="K7776" s="374"/>
      <c r="L7776" s="370" t="s">
        <v>9880</v>
      </c>
      <c r="M7776" s="370">
        <v>44988</v>
      </c>
      <c r="N7776" s="365">
        <v>0</v>
      </c>
      <c r="O7776" s="365">
        <v>0</v>
      </c>
      <c r="P7776" s="365">
        <v>3</v>
      </c>
      <c r="Q7776" s="365"/>
      <c r="R7776" s="365"/>
      <c r="S7776" s="365"/>
      <c r="T7776" s="365"/>
      <c r="U7776" s="365"/>
      <c r="V7776" s="365"/>
      <c r="W7776" s="365"/>
      <c r="X7776" s="365"/>
      <c r="Y7776" s="379"/>
      <c r="Z7776" s="374"/>
      <c r="AA7776" s="374"/>
      <c r="AB7776" s="374"/>
      <c r="AC7776" s="1507">
        <f t="shared" si="2674"/>
        <v>29</v>
      </c>
      <c r="AD7776" s="1508">
        <f t="shared" si="2675"/>
        <v>108721</v>
      </c>
      <c r="AE7776" s="14">
        <f t="shared" si="2676"/>
        <v>30.333333333333332</v>
      </c>
      <c r="AF7776" s="14">
        <f t="shared" si="2677"/>
        <v>1</v>
      </c>
      <c r="AG7776" s="14">
        <f t="shared" si="2678"/>
        <v>29</v>
      </c>
      <c r="AH7776" s="14">
        <f t="shared" si="2679"/>
        <v>-1.3333333333333321</v>
      </c>
      <c r="AI7776" s="14">
        <f t="shared" si="2680"/>
        <v>-1.3333333333333321</v>
      </c>
      <c r="AJ7776" s="374"/>
    </row>
    <row r="7777" spans="1:36" ht="30">
      <c r="A7777" s="421"/>
      <c r="B7777" s="365" t="s">
        <v>9889</v>
      </c>
      <c r="C7777" s="365" t="s">
        <v>66</v>
      </c>
      <c r="D7777" s="368">
        <v>3749</v>
      </c>
      <c r="E7777" s="365">
        <v>0</v>
      </c>
      <c r="F7777" s="368">
        <v>0</v>
      </c>
      <c r="G7777" s="365">
        <v>17</v>
      </c>
      <c r="H7777" s="368">
        <f t="shared" si="2681"/>
        <v>63733</v>
      </c>
      <c r="I7777" s="370">
        <v>44998</v>
      </c>
      <c r="J7777" s="370">
        <v>45956</v>
      </c>
      <c r="K7777" s="374"/>
      <c r="L7777" s="370" t="s">
        <v>9880</v>
      </c>
      <c r="M7777" s="370">
        <v>44988</v>
      </c>
      <c r="N7777" s="365">
        <v>0</v>
      </c>
      <c r="O7777" s="365">
        <v>0</v>
      </c>
      <c r="P7777" s="365">
        <v>8</v>
      </c>
      <c r="Q7777" s="365"/>
      <c r="R7777" s="365"/>
      <c r="S7777" s="365"/>
      <c r="T7777" s="365"/>
      <c r="U7777" s="365"/>
      <c r="V7777" s="365"/>
      <c r="W7777" s="365"/>
      <c r="X7777" s="365"/>
      <c r="Y7777" s="379"/>
      <c r="Z7777" s="374"/>
      <c r="AA7777" s="374"/>
      <c r="AB7777" s="374"/>
      <c r="AC7777" s="1507">
        <f t="shared" si="2674"/>
        <v>9</v>
      </c>
      <c r="AD7777" s="1508">
        <f t="shared" si="2675"/>
        <v>33741</v>
      </c>
      <c r="AE7777" s="14">
        <f t="shared" si="2676"/>
        <v>31.3</v>
      </c>
      <c r="AF7777" s="14">
        <f t="shared" si="2677"/>
        <v>2.6666666666666665</v>
      </c>
      <c r="AG7777" s="14">
        <f t="shared" si="2678"/>
        <v>3.375</v>
      </c>
      <c r="AH7777" s="14">
        <f t="shared" si="2679"/>
        <v>-27.925000000000001</v>
      </c>
      <c r="AI7777" s="14">
        <f t="shared" si="2680"/>
        <v>-74.466666666666669</v>
      </c>
      <c r="AJ7777" s="374"/>
    </row>
    <row r="7778" spans="1:36" ht="30">
      <c r="A7778" s="421"/>
      <c r="B7778" s="365" t="s">
        <v>9890</v>
      </c>
      <c r="C7778" s="365" t="s">
        <v>66</v>
      </c>
      <c r="D7778" s="368">
        <v>3749</v>
      </c>
      <c r="E7778" s="365">
        <v>0</v>
      </c>
      <c r="F7778" s="368">
        <v>0</v>
      </c>
      <c r="G7778" s="365">
        <v>5</v>
      </c>
      <c r="H7778" s="368">
        <f t="shared" si="2681"/>
        <v>18745</v>
      </c>
      <c r="I7778" s="370">
        <v>44998</v>
      </c>
      <c r="J7778" s="370">
        <v>45932</v>
      </c>
      <c r="K7778" s="374"/>
      <c r="L7778" s="370" t="s">
        <v>9880</v>
      </c>
      <c r="M7778" s="370">
        <v>44988</v>
      </c>
      <c r="N7778" s="365">
        <v>0</v>
      </c>
      <c r="O7778" s="365">
        <v>0</v>
      </c>
      <c r="P7778" s="365">
        <v>4</v>
      </c>
      <c r="Q7778" s="365"/>
      <c r="R7778" s="365"/>
      <c r="S7778" s="365"/>
      <c r="T7778" s="365"/>
      <c r="U7778" s="365"/>
      <c r="V7778" s="365"/>
      <c r="W7778" s="365"/>
      <c r="X7778" s="365"/>
      <c r="Y7778" s="379"/>
      <c r="Z7778" s="374"/>
      <c r="AA7778" s="374"/>
      <c r="AB7778" s="374"/>
      <c r="AC7778" s="1507">
        <f t="shared" si="2674"/>
        <v>1</v>
      </c>
      <c r="AD7778" s="1508">
        <f t="shared" si="2675"/>
        <v>3749</v>
      </c>
      <c r="AE7778" s="14">
        <f t="shared" si="2676"/>
        <v>30.5</v>
      </c>
      <c r="AF7778" s="14">
        <f t="shared" si="2677"/>
        <v>1.3333333333333333</v>
      </c>
      <c r="AG7778" s="14">
        <f t="shared" si="2678"/>
        <v>0.75</v>
      </c>
      <c r="AH7778" s="14">
        <f t="shared" si="2679"/>
        <v>-29.75</v>
      </c>
      <c r="AI7778" s="14">
        <f t="shared" si="2680"/>
        <v>-39.666666666666664</v>
      </c>
      <c r="AJ7778" s="374"/>
    </row>
    <row r="7779" spans="1:36" ht="15.75">
      <c r="A7779" s="421"/>
      <c r="B7779" s="365" t="s">
        <v>9891</v>
      </c>
      <c r="C7779" s="365" t="s">
        <v>66</v>
      </c>
      <c r="D7779" s="368">
        <v>7845.15</v>
      </c>
      <c r="E7779" s="365">
        <v>0</v>
      </c>
      <c r="F7779" s="368">
        <v>0</v>
      </c>
      <c r="G7779" s="365">
        <v>12</v>
      </c>
      <c r="H7779" s="368">
        <f t="shared" si="2681"/>
        <v>94141.799999999988</v>
      </c>
      <c r="I7779" s="370">
        <v>44991</v>
      </c>
      <c r="J7779" s="370">
        <v>45411</v>
      </c>
      <c r="K7779" s="374"/>
      <c r="L7779" s="370" t="s">
        <v>9892</v>
      </c>
      <c r="M7779" s="370">
        <v>44974</v>
      </c>
      <c r="N7779" s="365">
        <v>0</v>
      </c>
      <c r="O7779" s="365">
        <v>0</v>
      </c>
      <c r="P7779" s="365">
        <v>0</v>
      </c>
      <c r="Q7779" s="365"/>
      <c r="R7779" s="365"/>
      <c r="S7779" s="365"/>
      <c r="T7779" s="365"/>
      <c r="U7779" s="365"/>
      <c r="V7779" s="365"/>
      <c r="W7779" s="365"/>
      <c r="X7779" s="365"/>
      <c r="Y7779" s="379"/>
      <c r="Z7779" s="374"/>
      <c r="AA7779" s="374"/>
      <c r="AB7779" s="374"/>
      <c r="AC7779" s="1507">
        <f t="shared" si="2674"/>
        <v>12</v>
      </c>
      <c r="AD7779" s="1508">
        <f t="shared" si="2675"/>
        <v>94141.799999999988</v>
      </c>
      <c r="AE7779" s="14">
        <f t="shared" si="2676"/>
        <v>13.133333333333333</v>
      </c>
      <c r="AF7779" s="14">
        <f t="shared" si="2677"/>
        <v>0</v>
      </c>
      <c r="AG7779" s="14" t="e">
        <f t="shared" si="2678"/>
        <v>#DIV/0!</v>
      </c>
      <c r="AH7779" s="14" t="e">
        <f t="shared" si="2679"/>
        <v>#DIV/0!</v>
      </c>
      <c r="AI7779" s="14">
        <f t="shared" si="2680"/>
        <v>12</v>
      </c>
      <c r="AJ7779" s="374"/>
    </row>
    <row r="7780" spans="1:36" ht="15.75">
      <c r="A7780" s="421"/>
      <c r="B7780" s="365" t="s">
        <v>9893</v>
      </c>
      <c r="C7780" s="365" t="s">
        <v>66</v>
      </c>
      <c r="D7780" s="368">
        <v>7845.15</v>
      </c>
      <c r="E7780" s="365">
        <v>0</v>
      </c>
      <c r="F7780" s="368">
        <v>0</v>
      </c>
      <c r="G7780" s="365">
        <v>7</v>
      </c>
      <c r="H7780" s="368">
        <f t="shared" si="2681"/>
        <v>54916.049999999996</v>
      </c>
      <c r="I7780" s="370">
        <v>44991</v>
      </c>
      <c r="J7780" s="370">
        <v>45961</v>
      </c>
      <c r="K7780" s="374"/>
      <c r="L7780" s="370" t="s">
        <v>9892</v>
      </c>
      <c r="M7780" s="370">
        <v>44974</v>
      </c>
      <c r="N7780" s="365">
        <v>0</v>
      </c>
      <c r="O7780" s="365">
        <v>0</v>
      </c>
      <c r="P7780" s="365">
        <v>0</v>
      </c>
      <c r="Q7780" s="365"/>
      <c r="R7780" s="365"/>
      <c r="S7780" s="365"/>
      <c r="T7780" s="365"/>
      <c r="U7780" s="365"/>
      <c r="V7780" s="365"/>
      <c r="W7780" s="365"/>
      <c r="X7780" s="365"/>
      <c r="Y7780" s="379"/>
      <c r="Z7780" s="374"/>
      <c r="AA7780" s="374"/>
      <c r="AB7780" s="374"/>
      <c r="AC7780" s="1507">
        <f t="shared" si="2674"/>
        <v>7</v>
      </c>
      <c r="AD7780" s="1508">
        <f t="shared" si="2675"/>
        <v>54916.049999999996</v>
      </c>
      <c r="AE7780" s="14">
        <f t="shared" si="2676"/>
        <v>31.466666666666665</v>
      </c>
      <c r="AF7780" s="14">
        <f t="shared" si="2677"/>
        <v>0</v>
      </c>
      <c r="AG7780" s="14" t="e">
        <f t="shared" si="2678"/>
        <v>#DIV/0!</v>
      </c>
      <c r="AH7780" s="14" t="e">
        <f t="shared" si="2679"/>
        <v>#DIV/0!</v>
      </c>
      <c r="AI7780" s="14">
        <f t="shared" si="2680"/>
        <v>7</v>
      </c>
      <c r="AJ7780" s="374"/>
    </row>
    <row r="7781" spans="1:36" ht="15.75">
      <c r="A7781" s="421"/>
      <c r="B7781" s="1441" t="s">
        <v>9894</v>
      </c>
      <c r="C7781" s="365" t="s">
        <v>798</v>
      </c>
      <c r="D7781" s="368">
        <v>7362.36</v>
      </c>
      <c r="E7781" s="365">
        <v>0</v>
      </c>
      <c r="F7781" s="368">
        <v>0</v>
      </c>
      <c r="G7781" s="365">
        <v>5</v>
      </c>
      <c r="H7781" s="368">
        <f t="shared" si="2681"/>
        <v>36811.799999999996</v>
      </c>
      <c r="I7781" s="370">
        <v>44991</v>
      </c>
      <c r="J7781" s="370"/>
      <c r="K7781" s="374"/>
      <c r="L7781" s="370" t="s">
        <v>9895</v>
      </c>
      <c r="M7781" s="370">
        <v>44978</v>
      </c>
      <c r="N7781" s="365">
        <v>0</v>
      </c>
      <c r="O7781" s="365">
        <v>0</v>
      </c>
      <c r="P7781" s="365">
        <v>0</v>
      </c>
      <c r="Q7781" s="365"/>
      <c r="R7781" s="365"/>
      <c r="S7781" s="365"/>
      <c r="T7781" s="365"/>
      <c r="U7781" s="365"/>
      <c r="V7781" s="365"/>
      <c r="W7781" s="365"/>
      <c r="X7781" s="365"/>
      <c r="Y7781" s="379"/>
      <c r="Z7781" s="374"/>
      <c r="AA7781" s="374"/>
      <c r="AB7781" s="374"/>
      <c r="AC7781" s="1507">
        <f t="shared" si="2674"/>
        <v>5</v>
      </c>
      <c r="AD7781" s="1508">
        <f t="shared" si="2675"/>
        <v>36811.799999999996</v>
      </c>
      <c r="AE7781" s="14">
        <f t="shared" si="2676"/>
        <v>-1500.5666666666666</v>
      </c>
      <c r="AF7781" s="14">
        <f t="shared" si="2677"/>
        <v>0</v>
      </c>
      <c r="AG7781" s="14" t="e">
        <f t="shared" si="2678"/>
        <v>#DIV/0!</v>
      </c>
      <c r="AH7781" s="14" t="e">
        <f t="shared" si="2679"/>
        <v>#DIV/0!</v>
      </c>
      <c r="AI7781" s="14">
        <f t="shared" si="2680"/>
        <v>5</v>
      </c>
      <c r="AJ7781" s="374"/>
    </row>
    <row r="7782" spans="1:36" ht="15.75" customHeight="1">
      <c r="A7782" s="421"/>
      <c r="B7782" s="365" t="s">
        <v>9896</v>
      </c>
      <c r="C7782" s="365" t="s">
        <v>66</v>
      </c>
      <c r="D7782" s="368">
        <v>0</v>
      </c>
      <c r="E7782" s="365">
        <v>0</v>
      </c>
      <c r="F7782" s="368">
        <v>0</v>
      </c>
      <c r="G7782" s="365">
        <v>5</v>
      </c>
      <c r="H7782" s="368">
        <f t="shared" si="2681"/>
        <v>0</v>
      </c>
      <c r="I7782" s="370">
        <v>44991</v>
      </c>
      <c r="J7782" s="370">
        <v>45555</v>
      </c>
      <c r="K7782" s="374"/>
      <c r="L7782" s="370" t="s">
        <v>9895</v>
      </c>
      <c r="M7782" s="370">
        <v>44978</v>
      </c>
      <c r="N7782" s="365">
        <v>0</v>
      </c>
      <c r="O7782" s="365">
        <v>0</v>
      </c>
      <c r="P7782" s="365">
        <v>0</v>
      </c>
      <c r="Q7782" s="365"/>
      <c r="R7782" s="365"/>
      <c r="S7782" s="365"/>
      <c r="T7782" s="365"/>
      <c r="U7782" s="365"/>
      <c r="V7782" s="365"/>
      <c r="W7782" s="365"/>
      <c r="X7782" s="365"/>
      <c r="Y7782" s="379"/>
      <c r="Z7782" s="374"/>
      <c r="AA7782" s="374"/>
      <c r="AB7782" s="374"/>
      <c r="AC7782" s="1507">
        <f t="shared" si="2674"/>
        <v>5</v>
      </c>
      <c r="AD7782" s="1508">
        <f t="shared" si="2675"/>
        <v>0</v>
      </c>
      <c r="AE7782" s="14">
        <f t="shared" si="2676"/>
        <v>17.933333333333334</v>
      </c>
      <c r="AF7782" s="14">
        <f t="shared" si="2677"/>
        <v>0</v>
      </c>
      <c r="AG7782" s="14" t="e">
        <f t="shared" si="2678"/>
        <v>#DIV/0!</v>
      </c>
      <c r="AH7782" s="14" t="e">
        <f t="shared" si="2679"/>
        <v>#DIV/0!</v>
      </c>
      <c r="AI7782" s="14">
        <f t="shared" si="2680"/>
        <v>5</v>
      </c>
      <c r="AJ7782" s="374"/>
    </row>
    <row r="7783" spans="1:36" ht="15.75">
      <c r="A7783" s="421"/>
      <c r="B7783" s="365" t="s">
        <v>9897</v>
      </c>
      <c r="C7783" s="365" t="s">
        <v>66</v>
      </c>
      <c r="D7783" s="368">
        <v>0</v>
      </c>
      <c r="E7783" s="365">
        <v>0</v>
      </c>
      <c r="F7783" s="368">
        <v>0</v>
      </c>
      <c r="G7783" s="365">
        <v>5</v>
      </c>
      <c r="H7783" s="368">
        <f t="shared" si="2681"/>
        <v>0</v>
      </c>
      <c r="I7783" s="370">
        <v>44991</v>
      </c>
      <c r="J7783" s="370">
        <v>45847</v>
      </c>
      <c r="K7783" s="374"/>
      <c r="L7783" s="370" t="s">
        <v>9895</v>
      </c>
      <c r="M7783" s="370">
        <v>44978</v>
      </c>
      <c r="N7783" s="365">
        <v>0</v>
      </c>
      <c r="O7783" s="365">
        <v>0</v>
      </c>
      <c r="P7783" s="365">
        <v>0</v>
      </c>
      <c r="Q7783" s="365"/>
      <c r="R7783" s="365"/>
      <c r="S7783" s="365"/>
      <c r="T7783" s="365"/>
      <c r="U7783" s="365"/>
      <c r="V7783" s="365"/>
      <c r="W7783" s="365"/>
      <c r="X7783" s="365"/>
      <c r="Y7783" s="379"/>
      <c r="Z7783" s="374"/>
      <c r="AA7783" s="374"/>
      <c r="AB7783" s="374"/>
      <c r="AC7783" s="1507">
        <f t="shared" si="2674"/>
        <v>5</v>
      </c>
      <c r="AD7783" s="1508">
        <f t="shared" si="2675"/>
        <v>0</v>
      </c>
      <c r="AE7783" s="14">
        <f t="shared" si="2676"/>
        <v>27.666666666666668</v>
      </c>
      <c r="AF7783" s="14">
        <f t="shared" si="2677"/>
        <v>0</v>
      </c>
      <c r="AG7783" s="14" t="e">
        <f t="shared" si="2678"/>
        <v>#DIV/0!</v>
      </c>
      <c r="AH7783" s="14" t="e">
        <f t="shared" si="2679"/>
        <v>#DIV/0!</v>
      </c>
      <c r="AI7783" s="14">
        <f t="shared" si="2680"/>
        <v>5</v>
      </c>
      <c r="AJ7783" s="374"/>
    </row>
    <row r="7784" spans="1:36" ht="15.75">
      <c r="A7784" s="421"/>
      <c r="B7784" s="365" t="s">
        <v>9898</v>
      </c>
      <c r="C7784" s="365" t="s">
        <v>66</v>
      </c>
      <c r="D7784" s="368">
        <v>294.39</v>
      </c>
      <c r="E7784" s="365">
        <v>0</v>
      </c>
      <c r="F7784" s="368">
        <v>0</v>
      </c>
      <c r="G7784" s="365">
        <v>7</v>
      </c>
      <c r="H7784" s="368">
        <f t="shared" si="2681"/>
        <v>2060.73</v>
      </c>
      <c r="I7784" s="370">
        <v>44998</v>
      </c>
      <c r="J7784" s="370">
        <v>45931</v>
      </c>
      <c r="K7784" s="374"/>
      <c r="L7784" s="370" t="s">
        <v>9899</v>
      </c>
      <c r="M7784" s="370">
        <v>44985</v>
      </c>
      <c r="N7784" s="365">
        <v>0</v>
      </c>
      <c r="O7784" s="365">
        <v>0</v>
      </c>
      <c r="P7784" s="365">
        <v>0</v>
      </c>
      <c r="Q7784" s="365"/>
      <c r="R7784" s="365"/>
      <c r="S7784" s="365"/>
      <c r="T7784" s="365"/>
      <c r="U7784" s="365"/>
      <c r="V7784" s="365"/>
      <c r="W7784" s="365"/>
      <c r="X7784" s="365"/>
      <c r="Y7784" s="379"/>
      <c r="Z7784" s="374"/>
      <c r="AA7784" s="374"/>
      <c r="AB7784" s="374"/>
      <c r="AC7784" s="1507">
        <f t="shared" si="2674"/>
        <v>7</v>
      </c>
      <c r="AD7784" s="1508">
        <f t="shared" si="2675"/>
        <v>2060.73</v>
      </c>
      <c r="AE7784" s="14">
        <f t="shared" si="2676"/>
        <v>30.466666666666665</v>
      </c>
      <c r="AF7784" s="14">
        <f t="shared" si="2677"/>
        <v>0</v>
      </c>
      <c r="AG7784" s="14" t="e">
        <f t="shared" si="2678"/>
        <v>#DIV/0!</v>
      </c>
      <c r="AH7784" s="14" t="e">
        <f t="shared" si="2679"/>
        <v>#DIV/0!</v>
      </c>
      <c r="AI7784" s="14">
        <f t="shared" si="2680"/>
        <v>7</v>
      </c>
      <c r="AJ7784" s="374"/>
    </row>
    <row r="7785" spans="1:36" ht="15.75">
      <c r="A7785" s="421"/>
      <c r="B7785" s="365" t="s">
        <v>9900</v>
      </c>
      <c r="C7785" s="365" t="s">
        <v>66</v>
      </c>
      <c r="D7785" s="368">
        <v>294.39</v>
      </c>
      <c r="E7785" s="365">
        <v>0</v>
      </c>
      <c r="F7785" s="368">
        <v>0</v>
      </c>
      <c r="G7785" s="365">
        <v>10</v>
      </c>
      <c r="H7785" s="368">
        <f t="shared" si="2681"/>
        <v>2943.8999999999996</v>
      </c>
      <c r="I7785" s="370">
        <v>44998</v>
      </c>
      <c r="J7785" s="370">
        <v>45931</v>
      </c>
      <c r="K7785" s="374"/>
      <c r="L7785" s="370" t="s">
        <v>9899</v>
      </c>
      <c r="M7785" s="370">
        <v>44985</v>
      </c>
      <c r="N7785" s="365">
        <v>0</v>
      </c>
      <c r="O7785" s="365">
        <v>0</v>
      </c>
      <c r="P7785" s="365">
        <v>0</v>
      </c>
      <c r="Q7785" s="365"/>
      <c r="R7785" s="365"/>
      <c r="S7785" s="365"/>
      <c r="T7785" s="365"/>
      <c r="U7785" s="365"/>
      <c r="V7785" s="365"/>
      <c r="W7785" s="365"/>
      <c r="X7785" s="365"/>
      <c r="Y7785" s="379"/>
      <c r="Z7785" s="374"/>
      <c r="AA7785" s="374"/>
      <c r="AB7785" s="374"/>
      <c r="AC7785" s="1507">
        <f t="shared" si="2674"/>
        <v>10</v>
      </c>
      <c r="AD7785" s="1508">
        <f t="shared" si="2675"/>
        <v>2943.8999999999996</v>
      </c>
      <c r="AE7785" s="14">
        <f t="shared" si="2676"/>
        <v>30.466666666666665</v>
      </c>
      <c r="AF7785" s="14">
        <f t="shared" si="2677"/>
        <v>0</v>
      </c>
      <c r="AG7785" s="14" t="e">
        <f t="shared" si="2678"/>
        <v>#DIV/0!</v>
      </c>
      <c r="AH7785" s="14" t="e">
        <f t="shared" si="2679"/>
        <v>#DIV/0!</v>
      </c>
      <c r="AI7785" s="14">
        <f t="shared" si="2680"/>
        <v>10</v>
      </c>
      <c r="AJ7785" s="374"/>
    </row>
    <row r="7786" spans="1:36" ht="15.75">
      <c r="A7786" s="421"/>
      <c r="B7786" s="365" t="s">
        <v>9901</v>
      </c>
      <c r="C7786" s="365" t="s">
        <v>66</v>
      </c>
      <c r="D7786" s="368">
        <v>1500</v>
      </c>
      <c r="E7786" s="365">
        <v>0</v>
      </c>
      <c r="F7786" s="368">
        <v>0</v>
      </c>
      <c r="G7786" s="365">
        <v>32</v>
      </c>
      <c r="H7786" s="368">
        <f t="shared" si="2681"/>
        <v>48000</v>
      </c>
      <c r="I7786" s="370">
        <v>45005</v>
      </c>
      <c r="J7786" s="370">
        <v>45626</v>
      </c>
      <c r="K7786" s="374"/>
      <c r="L7786" s="370" t="s">
        <v>9902</v>
      </c>
      <c r="M7786" s="370">
        <v>44988</v>
      </c>
      <c r="N7786" s="365">
        <v>0</v>
      </c>
      <c r="O7786" s="365">
        <v>0</v>
      </c>
      <c r="P7786" s="365">
        <v>0</v>
      </c>
      <c r="Q7786" s="365"/>
      <c r="R7786" s="365"/>
      <c r="S7786" s="365"/>
      <c r="T7786" s="365"/>
      <c r="U7786" s="365"/>
      <c r="V7786" s="365"/>
      <c r="W7786" s="365"/>
      <c r="X7786" s="365"/>
      <c r="Y7786" s="379"/>
      <c r="Z7786" s="374"/>
      <c r="AA7786" s="374"/>
      <c r="AB7786" s="374"/>
      <c r="AC7786" s="1507">
        <f t="shared" si="2674"/>
        <v>32</v>
      </c>
      <c r="AD7786" s="1508">
        <f t="shared" si="2675"/>
        <v>48000</v>
      </c>
      <c r="AE7786" s="14">
        <f t="shared" si="2676"/>
        <v>20.3</v>
      </c>
      <c r="AF7786" s="14">
        <f t="shared" si="2677"/>
        <v>0</v>
      </c>
      <c r="AG7786" s="14" t="e">
        <f t="shared" si="2678"/>
        <v>#DIV/0!</v>
      </c>
      <c r="AH7786" s="14" t="e">
        <f t="shared" si="2679"/>
        <v>#DIV/0!</v>
      </c>
      <c r="AI7786" s="14">
        <f t="shared" si="2680"/>
        <v>32</v>
      </c>
      <c r="AJ7786" s="374"/>
    </row>
    <row r="7787" spans="1:36" ht="15.75">
      <c r="A7787" s="421"/>
      <c r="B7787" s="365" t="s">
        <v>9903</v>
      </c>
      <c r="C7787" s="365" t="s">
        <v>66</v>
      </c>
      <c r="D7787" s="368">
        <v>18500</v>
      </c>
      <c r="E7787" s="365">
        <v>0</v>
      </c>
      <c r="F7787" s="368">
        <v>0</v>
      </c>
      <c r="G7787" s="365">
        <v>11</v>
      </c>
      <c r="H7787" s="368">
        <f t="shared" si="2681"/>
        <v>203500</v>
      </c>
      <c r="I7787" s="370">
        <v>45005</v>
      </c>
      <c r="J7787" s="370">
        <v>45504</v>
      </c>
      <c r="K7787" s="374"/>
      <c r="L7787" s="370" t="s">
        <v>9902</v>
      </c>
      <c r="M7787" s="370">
        <v>44988</v>
      </c>
      <c r="N7787" s="365">
        <v>0</v>
      </c>
      <c r="O7787" s="365">
        <v>0</v>
      </c>
      <c r="P7787" s="365">
        <v>0</v>
      </c>
      <c r="Q7787" s="365"/>
      <c r="R7787" s="365"/>
      <c r="S7787" s="365"/>
      <c r="T7787" s="365"/>
      <c r="U7787" s="365"/>
      <c r="V7787" s="365"/>
      <c r="W7787" s="365"/>
      <c r="X7787" s="365"/>
      <c r="Y7787" s="379"/>
      <c r="Z7787" s="374"/>
      <c r="AA7787" s="374"/>
      <c r="AB7787" s="374"/>
      <c r="AC7787" s="1507">
        <f t="shared" si="2674"/>
        <v>11</v>
      </c>
      <c r="AD7787" s="1508">
        <f t="shared" si="2675"/>
        <v>203500</v>
      </c>
      <c r="AE7787" s="14">
        <f t="shared" si="2676"/>
        <v>16.233333333333334</v>
      </c>
      <c r="AF7787" s="14">
        <f t="shared" si="2677"/>
        <v>0</v>
      </c>
      <c r="AG7787" s="14" t="e">
        <f t="shared" si="2678"/>
        <v>#DIV/0!</v>
      </c>
      <c r="AH7787" s="14" t="e">
        <f t="shared" si="2679"/>
        <v>#DIV/0!</v>
      </c>
      <c r="AI7787" s="14">
        <f t="shared" si="2680"/>
        <v>11</v>
      </c>
      <c r="AJ7787" s="374"/>
    </row>
    <row r="7788" spans="1:36" ht="15.75" customHeight="1">
      <c r="A7788" s="421"/>
      <c r="B7788" s="365" t="s">
        <v>9904</v>
      </c>
      <c r="C7788" s="365" t="s">
        <v>66</v>
      </c>
      <c r="D7788" s="368">
        <v>11900</v>
      </c>
      <c r="E7788" s="365">
        <v>0</v>
      </c>
      <c r="F7788" s="368">
        <v>0</v>
      </c>
      <c r="G7788" s="365">
        <v>1</v>
      </c>
      <c r="H7788" s="368">
        <f t="shared" si="2681"/>
        <v>11900</v>
      </c>
      <c r="I7788" s="370">
        <v>45005</v>
      </c>
      <c r="J7788" s="370">
        <v>46413</v>
      </c>
      <c r="K7788" s="374"/>
      <c r="L7788" s="370" t="s">
        <v>9905</v>
      </c>
      <c r="M7788" s="370">
        <v>44988</v>
      </c>
      <c r="N7788" s="365">
        <v>0</v>
      </c>
      <c r="O7788" s="365">
        <v>0</v>
      </c>
      <c r="P7788" s="365">
        <v>0</v>
      </c>
      <c r="Q7788" s="365"/>
      <c r="R7788" s="365"/>
      <c r="S7788" s="365"/>
      <c r="T7788" s="365"/>
      <c r="U7788" s="365"/>
      <c r="V7788" s="365"/>
      <c r="W7788" s="365"/>
      <c r="X7788" s="365"/>
      <c r="Y7788" s="379"/>
      <c r="Z7788" s="374"/>
      <c r="AA7788" s="374"/>
      <c r="AB7788" s="374"/>
      <c r="AC7788" s="1507">
        <f t="shared" si="2674"/>
        <v>1</v>
      </c>
      <c r="AD7788" s="1508">
        <f t="shared" si="2675"/>
        <v>11900</v>
      </c>
      <c r="AE7788" s="14">
        <f t="shared" si="2676"/>
        <v>46.533333333333331</v>
      </c>
      <c r="AF7788" s="14">
        <f t="shared" si="2677"/>
        <v>0</v>
      </c>
      <c r="AG7788" s="14" t="e">
        <f t="shared" si="2678"/>
        <v>#DIV/0!</v>
      </c>
      <c r="AH7788" s="14" t="e">
        <f t="shared" si="2679"/>
        <v>#DIV/0!</v>
      </c>
      <c r="AI7788" s="14">
        <f t="shared" si="2680"/>
        <v>1</v>
      </c>
      <c r="AJ7788" s="374"/>
    </row>
    <row r="7789" spans="1:36" ht="15.75">
      <c r="A7789" s="421"/>
      <c r="B7789" s="365" t="s">
        <v>9906</v>
      </c>
      <c r="C7789" s="365" t="s">
        <v>66</v>
      </c>
      <c r="D7789" s="368">
        <v>11900</v>
      </c>
      <c r="E7789" s="365">
        <v>0</v>
      </c>
      <c r="F7789" s="368">
        <v>0</v>
      </c>
      <c r="G7789" s="365">
        <v>1</v>
      </c>
      <c r="H7789" s="368">
        <f t="shared" si="2681"/>
        <v>11900</v>
      </c>
      <c r="I7789" s="370">
        <v>45005</v>
      </c>
      <c r="J7789" s="370">
        <v>46415</v>
      </c>
      <c r="K7789" s="374"/>
      <c r="L7789" s="370" t="s">
        <v>9905</v>
      </c>
      <c r="M7789" s="370">
        <v>44988</v>
      </c>
      <c r="N7789" s="365">
        <v>0</v>
      </c>
      <c r="O7789" s="365">
        <v>0</v>
      </c>
      <c r="P7789" s="365">
        <v>0</v>
      </c>
      <c r="Q7789" s="365"/>
      <c r="R7789" s="365"/>
      <c r="S7789" s="365"/>
      <c r="T7789" s="365"/>
      <c r="U7789" s="365"/>
      <c r="V7789" s="365"/>
      <c r="W7789" s="365"/>
      <c r="X7789" s="365"/>
      <c r="Y7789" s="379"/>
      <c r="Z7789" s="374"/>
      <c r="AA7789" s="374"/>
      <c r="AB7789" s="374"/>
      <c r="AC7789" s="1507">
        <f t="shared" si="2674"/>
        <v>1</v>
      </c>
      <c r="AD7789" s="1508">
        <f t="shared" si="2675"/>
        <v>11900</v>
      </c>
      <c r="AE7789" s="14">
        <f t="shared" si="2676"/>
        <v>46.6</v>
      </c>
      <c r="AF7789" s="14">
        <f t="shared" si="2677"/>
        <v>0</v>
      </c>
      <c r="AG7789" s="14" t="e">
        <f t="shared" si="2678"/>
        <v>#DIV/0!</v>
      </c>
      <c r="AH7789" s="14" t="e">
        <f t="shared" si="2679"/>
        <v>#DIV/0!</v>
      </c>
      <c r="AI7789" s="14">
        <f t="shared" si="2680"/>
        <v>1</v>
      </c>
      <c r="AJ7789" s="374"/>
    </row>
    <row r="7790" spans="1:36" ht="15.75">
      <c r="A7790" s="421"/>
      <c r="B7790" s="365" t="s">
        <v>9907</v>
      </c>
      <c r="C7790" s="365" t="s">
        <v>66</v>
      </c>
      <c r="D7790" s="368">
        <v>11900</v>
      </c>
      <c r="E7790" s="365">
        <v>0</v>
      </c>
      <c r="F7790" s="368">
        <v>0</v>
      </c>
      <c r="G7790" s="365">
        <v>1</v>
      </c>
      <c r="H7790" s="368">
        <f t="shared" si="2681"/>
        <v>11900</v>
      </c>
      <c r="I7790" s="370">
        <v>45005</v>
      </c>
      <c r="J7790" s="370">
        <v>46627</v>
      </c>
      <c r="K7790" s="374"/>
      <c r="L7790" s="370" t="s">
        <v>9905</v>
      </c>
      <c r="M7790" s="370">
        <v>44988</v>
      </c>
      <c r="N7790" s="365">
        <v>0</v>
      </c>
      <c r="O7790" s="365">
        <v>0</v>
      </c>
      <c r="P7790" s="365">
        <v>0</v>
      </c>
      <c r="Q7790" s="365"/>
      <c r="R7790" s="365"/>
      <c r="S7790" s="365"/>
      <c r="T7790" s="365"/>
      <c r="U7790" s="365"/>
      <c r="V7790" s="365"/>
      <c r="W7790" s="365"/>
      <c r="X7790" s="365"/>
      <c r="Y7790" s="379"/>
      <c r="Z7790" s="374"/>
      <c r="AA7790" s="374"/>
      <c r="AB7790" s="374"/>
      <c r="AC7790" s="1507">
        <f t="shared" si="2674"/>
        <v>1</v>
      </c>
      <c r="AD7790" s="1508">
        <f t="shared" si="2675"/>
        <v>11900</v>
      </c>
      <c r="AE7790" s="14">
        <f t="shared" si="2676"/>
        <v>53.666666666666664</v>
      </c>
      <c r="AF7790" s="14">
        <f t="shared" si="2677"/>
        <v>0</v>
      </c>
      <c r="AG7790" s="14" t="e">
        <f t="shared" si="2678"/>
        <v>#DIV/0!</v>
      </c>
      <c r="AH7790" s="14" t="e">
        <f t="shared" si="2679"/>
        <v>#DIV/0!</v>
      </c>
      <c r="AI7790" s="14">
        <f t="shared" si="2680"/>
        <v>1</v>
      </c>
      <c r="AJ7790" s="374"/>
    </row>
    <row r="7791" spans="1:36" ht="15.75">
      <c r="A7791" s="1491"/>
      <c r="B7791" s="1441" t="s">
        <v>1772</v>
      </c>
      <c r="C7791" s="1441" t="s">
        <v>798</v>
      </c>
      <c r="D7791" s="397">
        <v>31998</v>
      </c>
      <c r="E7791" s="1441">
        <v>0</v>
      </c>
      <c r="F7791" s="397">
        <v>0</v>
      </c>
      <c r="G7791" s="1441">
        <v>3</v>
      </c>
      <c r="H7791" s="397">
        <f t="shared" si="2681"/>
        <v>95994</v>
      </c>
      <c r="I7791" s="398">
        <v>45012</v>
      </c>
      <c r="J7791" s="398"/>
      <c r="K7791" s="396"/>
      <c r="L7791" s="398" t="s">
        <v>9908</v>
      </c>
      <c r="M7791" s="398">
        <v>45000</v>
      </c>
      <c r="N7791" s="1441">
        <v>0</v>
      </c>
      <c r="O7791" s="1441">
        <v>0</v>
      </c>
      <c r="P7791" s="1441">
        <v>0</v>
      </c>
      <c r="Q7791" s="1441"/>
      <c r="R7791" s="1441"/>
      <c r="S7791" s="1441"/>
      <c r="T7791" s="1441"/>
      <c r="U7791" s="1441"/>
      <c r="V7791" s="1441"/>
      <c r="W7791" s="1441"/>
      <c r="X7791" s="1441"/>
      <c r="Y7791" s="399"/>
      <c r="Z7791" s="396"/>
      <c r="AA7791" s="396"/>
      <c r="AB7791" s="396"/>
      <c r="AC7791" s="1507">
        <f t="shared" si="2674"/>
        <v>3</v>
      </c>
      <c r="AD7791" s="1508">
        <f t="shared" si="2675"/>
        <v>95994</v>
      </c>
      <c r="AE7791" s="14">
        <f t="shared" si="2676"/>
        <v>-1500.5666666666666</v>
      </c>
      <c r="AF7791" s="14">
        <f t="shared" si="2677"/>
        <v>0</v>
      </c>
      <c r="AG7791" s="14" t="e">
        <f t="shared" si="2678"/>
        <v>#DIV/0!</v>
      </c>
      <c r="AH7791" s="14" t="e">
        <f t="shared" si="2679"/>
        <v>#DIV/0!</v>
      </c>
      <c r="AI7791" s="14">
        <f t="shared" si="2680"/>
        <v>3</v>
      </c>
      <c r="AJ7791" s="396"/>
    </row>
    <row r="7792" spans="1:36" ht="15.75">
      <c r="A7792" s="421"/>
      <c r="B7792" s="365" t="s">
        <v>9909</v>
      </c>
      <c r="C7792" s="365" t="s">
        <v>66</v>
      </c>
      <c r="D7792" s="368">
        <v>0</v>
      </c>
      <c r="E7792" s="365">
        <v>0</v>
      </c>
      <c r="F7792" s="368">
        <v>0</v>
      </c>
      <c r="G7792" s="365">
        <v>1</v>
      </c>
      <c r="H7792" s="368">
        <f t="shared" si="2681"/>
        <v>0</v>
      </c>
      <c r="I7792" s="370">
        <v>45012</v>
      </c>
      <c r="J7792" s="370">
        <v>45990</v>
      </c>
      <c r="K7792" s="374"/>
      <c r="L7792" s="370" t="s">
        <v>9908</v>
      </c>
      <c r="M7792" s="370">
        <v>45000</v>
      </c>
      <c r="N7792" s="365">
        <v>0</v>
      </c>
      <c r="O7792" s="365">
        <v>0</v>
      </c>
      <c r="P7792" s="365">
        <v>0</v>
      </c>
      <c r="Q7792" s="365"/>
      <c r="R7792" s="365"/>
      <c r="S7792" s="365"/>
      <c r="T7792" s="365"/>
      <c r="U7792" s="365"/>
      <c r="V7792" s="365"/>
      <c r="W7792" s="365"/>
      <c r="X7792" s="365"/>
      <c r="Y7792" s="379"/>
      <c r="Z7792" s="374"/>
      <c r="AA7792" s="374"/>
      <c r="AB7792" s="374"/>
      <c r="AC7792" s="1507">
        <f t="shared" si="2674"/>
        <v>1</v>
      </c>
      <c r="AD7792" s="1508">
        <f t="shared" si="2675"/>
        <v>0</v>
      </c>
      <c r="AE7792" s="14">
        <f t="shared" si="2676"/>
        <v>32.43333333333333</v>
      </c>
      <c r="AF7792" s="14">
        <f t="shared" si="2677"/>
        <v>0</v>
      </c>
      <c r="AG7792" s="14" t="e">
        <f t="shared" si="2678"/>
        <v>#DIV/0!</v>
      </c>
      <c r="AH7792" s="14" t="e">
        <f t="shared" si="2679"/>
        <v>#DIV/0!</v>
      </c>
      <c r="AI7792" s="14">
        <f t="shared" si="2680"/>
        <v>1</v>
      </c>
      <c r="AJ7792" s="374"/>
    </row>
    <row r="7793" spans="1:36" ht="15.75">
      <c r="A7793" s="421"/>
      <c r="B7793" s="365" t="s">
        <v>9910</v>
      </c>
      <c r="C7793" s="365" t="s">
        <v>66</v>
      </c>
      <c r="D7793" s="368">
        <v>0</v>
      </c>
      <c r="E7793" s="365">
        <v>0</v>
      </c>
      <c r="F7793" s="368">
        <v>0</v>
      </c>
      <c r="G7793" s="365">
        <v>1</v>
      </c>
      <c r="H7793" s="368">
        <f t="shared" si="2681"/>
        <v>0</v>
      </c>
      <c r="I7793" s="370">
        <v>45012</v>
      </c>
      <c r="J7793" s="370">
        <v>45992</v>
      </c>
      <c r="K7793" s="374"/>
      <c r="L7793" s="370" t="s">
        <v>9908</v>
      </c>
      <c r="M7793" s="370">
        <v>45000</v>
      </c>
      <c r="N7793" s="365">
        <v>0</v>
      </c>
      <c r="O7793" s="365">
        <v>0</v>
      </c>
      <c r="P7793" s="365">
        <v>0</v>
      </c>
      <c r="Q7793" s="365"/>
      <c r="R7793" s="365"/>
      <c r="S7793" s="365"/>
      <c r="T7793" s="365"/>
      <c r="U7793" s="365"/>
      <c r="V7793" s="365"/>
      <c r="W7793" s="365"/>
      <c r="X7793" s="365"/>
      <c r="Y7793" s="379"/>
      <c r="Z7793" s="374"/>
      <c r="AA7793" s="374"/>
      <c r="AB7793" s="374"/>
      <c r="AC7793" s="1507">
        <f t="shared" si="2674"/>
        <v>1</v>
      </c>
      <c r="AD7793" s="1508">
        <f t="shared" si="2675"/>
        <v>0</v>
      </c>
      <c r="AE7793" s="14">
        <f t="shared" si="2676"/>
        <v>32.5</v>
      </c>
      <c r="AF7793" s="14">
        <f t="shared" si="2677"/>
        <v>0</v>
      </c>
      <c r="AG7793" s="14" t="e">
        <f t="shared" si="2678"/>
        <v>#DIV/0!</v>
      </c>
      <c r="AH7793" s="14" t="e">
        <f t="shared" si="2679"/>
        <v>#DIV/0!</v>
      </c>
      <c r="AI7793" s="14">
        <f t="shared" si="2680"/>
        <v>1</v>
      </c>
      <c r="AJ7793" s="374"/>
    </row>
    <row r="7794" spans="1:36" ht="15.75">
      <c r="A7794" s="421"/>
      <c r="B7794" s="365" t="s">
        <v>9911</v>
      </c>
      <c r="C7794" s="365" t="s">
        <v>66</v>
      </c>
      <c r="D7794" s="368">
        <v>0</v>
      </c>
      <c r="E7794" s="365">
        <v>0</v>
      </c>
      <c r="F7794" s="368">
        <v>0</v>
      </c>
      <c r="G7794" s="365">
        <v>1</v>
      </c>
      <c r="H7794" s="368">
        <f t="shared" si="2681"/>
        <v>0</v>
      </c>
      <c r="I7794" s="370">
        <v>45012</v>
      </c>
      <c r="J7794" s="370">
        <v>45843</v>
      </c>
      <c r="K7794" s="374"/>
      <c r="L7794" s="370" t="s">
        <v>9908</v>
      </c>
      <c r="M7794" s="370">
        <v>45000</v>
      </c>
      <c r="N7794" s="365">
        <v>0</v>
      </c>
      <c r="O7794" s="365">
        <v>0</v>
      </c>
      <c r="P7794" s="365">
        <v>0</v>
      </c>
      <c r="Q7794" s="365"/>
      <c r="R7794" s="365"/>
      <c r="S7794" s="365"/>
      <c r="T7794" s="365"/>
      <c r="U7794" s="365"/>
      <c r="V7794" s="365"/>
      <c r="W7794" s="365"/>
      <c r="X7794" s="365"/>
      <c r="Y7794" s="379"/>
      <c r="Z7794" s="374"/>
      <c r="AA7794" s="374"/>
      <c r="AB7794" s="374"/>
      <c r="AC7794" s="1507">
        <f t="shared" si="2674"/>
        <v>1</v>
      </c>
      <c r="AD7794" s="1508">
        <f t="shared" si="2675"/>
        <v>0</v>
      </c>
      <c r="AE7794" s="14">
        <f t="shared" si="2676"/>
        <v>27.533333333333335</v>
      </c>
      <c r="AF7794" s="14">
        <f t="shared" si="2677"/>
        <v>0</v>
      </c>
      <c r="AG7794" s="14" t="e">
        <f t="shared" si="2678"/>
        <v>#DIV/0!</v>
      </c>
      <c r="AH7794" s="14" t="e">
        <f t="shared" si="2679"/>
        <v>#DIV/0!</v>
      </c>
      <c r="AI7794" s="14">
        <f t="shared" si="2680"/>
        <v>1</v>
      </c>
      <c r="AJ7794" s="374"/>
    </row>
    <row r="7795" spans="1:36" ht="15.75">
      <c r="A7795" s="421"/>
      <c r="B7795" s="365" t="s">
        <v>1990</v>
      </c>
      <c r="C7795" s="365" t="s">
        <v>66</v>
      </c>
      <c r="D7795" s="368">
        <v>0</v>
      </c>
      <c r="E7795" s="365">
        <v>0</v>
      </c>
      <c r="F7795" s="368">
        <v>0</v>
      </c>
      <c r="G7795" s="365">
        <v>3</v>
      </c>
      <c r="H7795" s="368">
        <f t="shared" si="2681"/>
        <v>0</v>
      </c>
      <c r="I7795" s="370">
        <v>45012</v>
      </c>
      <c r="J7795" s="370">
        <v>45612</v>
      </c>
      <c r="K7795" s="374"/>
      <c r="L7795" s="370" t="s">
        <v>9908</v>
      </c>
      <c r="M7795" s="370">
        <v>45000</v>
      </c>
      <c r="N7795" s="365">
        <v>0</v>
      </c>
      <c r="O7795" s="365">
        <v>0</v>
      </c>
      <c r="P7795" s="365">
        <v>0</v>
      </c>
      <c r="Q7795" s="365"/>
      <c r="R7795" s="365"/>
      <c r="S7795" s="365"/>
      <c r="T7795" s="365"/>
      <c r="U7795" s="365"/>
      <c r="V7795" s="365"/>
      <c r="W7795" s="365"/>
      <c r="X7795" s="365"/>
      <c r="Y7795" s="379"/>
      <c r="Z7795" s="374"/>
      <c r="AA7795" s="374"/>
      <c r="AB7795" s="374"/>
      <c r="AC7795" s="1507">
        <f t="shared" si="2674"/>
        <v>3</v>
      </c>
      <c r="AD7795" s="1508">
        <f t="shared" si="2675"/>
        <v>0</v>
      </c>
      <c r="AE7795" s="14">
        <f t="shared" si="2676"/>
        <v>19.833333333333332</v>
      </c>
      <c r="AF7795" s="14">
        <f t="shared" si="2677"/>
        <v>0</v>
      </c>
      <c r="AG7795" s="14" t="e">
        <f t="shared" si="2678"/>
        <v>#DIV/0!</v>
      </c>
      <c r="AH7795" s="14" t="e">
        <f t="shared" si="2679"/>
        <v>#DIV/0!</v>
      </c>
      <c r="AI7795" s="14">
        <f t="shared" si="2680"/>
        <v>3</v>
      </c>
      <c r="AJ7795" s="374"/>
    </row>
    <row r="7796" spans="1:36">
      <c r="A7796" s="421"/>
      <c r="B7796" s="4746" t="s">
        <v>3220</v>
      </c>
      <c r="C7796" s="4746"/>
      <c r="D7796" s="4746"/>
      <c r="E7796" s="4746"/>
      <c r="F7796" s="4746"/>
      <c r="G7796" s="4746"/>
      <c r="H7796" s="4746"/>
      <c r="I7796" s="4746"/>
      <c r="J7796" s="4746"/>
      <c r="K7796" s="4746"/>
      <c r="L7796" s="4746"/>
      <c r="M7796" s="4746"/>
      <c r="N7796" s="4746"/>
      <c r="O7796" s="4746"/>
      <c r="P7796" s="4746"/>
      <c r="Q7796" s="4746"/>
      <c r="R7796" s="4746"/>
      <c r="S7796" s="4746"/>
      <c r="T7796" s="4746"/>
      <c r="U7796" s="4746"/>
      <c r="V7796" s="4746"/>
      <c r="W7796" s="4746"/>
      <c r="X7796" s="4746"/>
      <c r="Y7796" s="4746"/>
      <c r="Z7796" s="4746"/>
      <c r="AA7796" s="4746"/>
      <c r="AB7796" s="4746"/>
      <c r="AC7796" s="4746"/>
      <c r="AD7796" s="4746"/>
      <c r="AE7796" s="4746"/>
      <c r="AF7796" s="4746"/>
      <c r="AG7796" s="4746"/>
      <c r="AH7796" s="4746"/>
      <c r="AI7796" s="4746"/>
      <c r="AJ7796" s="4746"/>
    </row>
    <row r="7797" spans="1:36" ht="30" customHeight="1">
      <c r="A7797" s="421"/>
      <c r="B7797" s="365" t="s">
        <v>2004</v>
      </c>
      <c r="C7797" s="365" t="s">
        <v>176</v>
      </c>
      <c r="D7797" s="365">
        <v>9695.34</v>
      </c>
      <c r="E7797" s="365">
        <v>843</v>
      </c>
      <c r="F7797" s="365">
        <f>E7797*D7797</f>
        <v>8173171.6200000001</v>
      </c>
      <c r="G7797" s="365">
        <v>0</v>
      </c>
      <c r="H7797" s="365">
        <v>0</v>
      </c>
      <c r="I7797" s="370">
        <v>44516</v>
      </c>
      <c r="J7797" s="370">
        <v>45777</v>
      </c>
      <c r="K7797" s="374"/>
      <c r="L7797" s="370" t="s">
        <v>2005</v>
      </c>
      <c r="M7797" s="370">
        <v>44505</v>
      </c>
      <c r="N7797" s="365">
        <v>0</v>
      </c>
      <c r="O7797" s="365">
        <v>0</v>
      </c>
      <c r="P7797" s="365">
        <v>0</v>
      </c>
      <c r="Q7797" s="365"/>
      <c r="R7797" s="365"/>
      <c r="S7797" s="365"/>
      <c r="T7797" s="365"/>
      <c r="U7797" s="365"/>
      <c r="V7797" s="365"/>
      <c r="W7797" s="365"/>
      <c r="X7797" s="365"/>
      <c r="Y7797" s="379"/>
      <c r="Z7797" s="374"/>
      <c r="AA7797" s="374"/>
      <c r="AB7797" s="374"/>
      <c r="AC7797" s="1507">
        <f>E7797+G7797-N7797-O7797-AA7797-P7797-Q7797-R7797-S7797-T7797-U7797-V7797-W7797-X7797-Y7797</f>
        <v>843</v>
      </c>
      <c r="AD7797" s="1508">
        <f>D7797*AC7797</f>
        <v>8173171.6200000001</v>
      </c>
      <c r="AE7797" s="14">
        <f>(J7797-"01.04.2023")/30</f>
        <v>25.333333333333332</v>
      </c>
      <c r="AF7797" s="14">
        <f>(N7797+O7797+P7797+Q7797+R7797+S7797+T7797+U7797+V7797+W7797+X7797+Y7797)/3</f>
        <v>0</v>
      </c>
      <c r="AG7797" s="14" t="e">
        <f>AC7797/AF7797</f>
        <v>#DIV/0!</v>
      </c>
      <c r="AH7797" s="14" t="e">
        <f>AG7797-AE7797</f>
        <v>#DIV/0!</v>
      </c>
      <c r="AI7797" s="14">
        <f>AC7797-(AE7797*AF7797)</f>
        <v>843</v>
      </c>
      <c r="AJ7797" s="374"/>
    </row>
    <row r="7798" spans="1:36" ht="30">
      <c r="A7798" s="421"/>
      <c r="B7798" s="365" t="s">
        <v>3221</v>
      </c>
      <c r="C7798" s="365" t="s">
        <v>63</v>
      </c>
      <c r="D7798" s="365">
        <v>138.5935714</v>
      </c>
      <c r="E7798" s="365">
        <v>4312</v>
      </c>
      <c r="F7798" s="365">
        <f>E7798*D7798</f>
        <v>597615.47987679997</v>
      </c>
      <c r="G7798" s="365">
        <v>0</v>
      </c>
      <c r="H7798" s="365">
        <f>G7798*D7798</f>
        <v>0</v>
      </c>
      <c r="I7798" s="370">
        <v>44704</v>
      </c>
      <c r="J7798" s="370">
        <v>45412</v>
      </c>
      <c r="K7798" s="374"/>
      <c r="L7798" s="370" t="s">
        <v>3222</v>
      </c>
      <c r="M7798" s="370">
        <v>44684</v>
      </c>
      <c r="N7798" s="365">
        <v>1008</v>
      </c>
      <c r="O7798" s="365">
        <v>1176</v>
      </c>
      <c r="P7798" s="365">
        <v>1400</v>
      </c>
      <c r="Q7798" s="365"/>
      <c r="R7798" s="365"/>
      <c r="S7798" s="365"/>
      <c r="T7798" s="365"/>
      <c r="U7798" s="365"/>
      <c r="V7798" s="365"/>
      <c r="W7798" s="365"/>
      <c r="X7798" s="365"/>
      <c r="Y7798" s="379"/>
      <c r="Z7798" s="374"/>
      <c r="AA7798" s="374"/>
      <c r="AB7798" s="374"/>
      <c r="AC7798" s="1507">
        <f>E7798+G7798-N7798-O7798-AA7798-P7798-Q7798-R7798-S7798-T7798-U7798-V7798-W7798-X7798-Y7798</f>
        <v>728</v>
      </c>
      <c r="AD7798" s="1508">
        <f>D7798*AC7798</f>
        <v>100896.1199792</v>
      </c>
      <c r="AE7798" s="14">
        <f>(J7798-"01.04.2023")/30</f>
        <v>13.166666666666666</v>
      </c>
      <c r="AF7798" s="14">
        <f>(N7798+O7798+P7798+Q7798+R7798+S7798+T7798+U7798+V7798+W7798+X7798+Y7798)/3</f>
        <v>1194.6666666666667</v>
      </c>
      <c r="AG7798" s="14">
        <f>AC7798/AF7798</f>
        <v>0.609375</v>
      </c>
      <c r="AH7798" s="14">
        <f>AG7798-AE7798</f>
        <v>-12.557291666666666</v>
      </c>
      <c r="AI7798" s="14">
        <f>AC7798-(AE7798*AF7798)</f>
        <v>-15001.777777777777</v>
      </c>
      <c r="AJ7798" s="374"/>
    </row>
    <row r="7799" spans="1:36" ht="15.75">
      <c r="A7799" s="421"/>
      <c r="B7799" s="365" t="s">
        <v>2004</v>
      </c>
      <c r="C7799" s="365" t="s">
        <v>66</v>
      </c>
      <c r="D7799" s="365">
        <v>279.77999999999997</v>
      </c>
      <c r="E7799" s="365">
        <v>9690</v>
      </c>
      <c r="F7799" s="368">
        <f>E7799*D7799</f>
        <v>2711068.1999999997</v>
      </c>
      <c r="G7799" s="365">
        <v>0</v>
      </c>
      <c r="H7799" s="368">
        <f>G7799*D7799</f>
        <v>0</v>
      </c>
      <c r="I7799" s="370">
        <v>44652</v>
      </c>
      <c r="J7799" s="370">
        <v>45777</v>
      </c>
      <c r="K7799" s="374"/>
      <c r="L7799" s="370" t="s">
        <v>3583</v>
      </c>
      <c r="M7799" s="370">
        <v>44643</v>
      </c>
      <c r="N7799" s="365">
        <v>660</v>
      </c>
      <c r="O7799" s="365">
        <v>1440</v>
      </c>
      <c r="P7799" s="365">
        <v>2040</v>
      </c>
      <c r="Q7799" s="365"/>
      <c r="R7799" s="365"/>
      <c r="S7799" s="365"/>
      <c r="T7799" s="365"/>
      <c r="U7799" s="365"/>
      <c r="V7799" s="365"/>
      <c r="W7799" s="365"/>
      <c r="X7799" s="365"/>
      <c r="Y7799" s="379"/>
      <c r="Z7799" s="374"/>
      <c r="AA7799" s="374"/>
      <c r="AB7799" s="374"/>
      <c r="AC7799" s="1507">
        <f>E7799+G7799-N7799-O7799-AA7799-P7799-Q7799-R7799-S7799-T7799-U7799-V7799-W7799-X7799-Y7799</f>
        <v>5550</v>
      </c>
      <c r="AD7799" s="1508">
        <f>D7799*AC7799</f>
        <v>1552778.9999999998</v>
      </c>
      <c r="AE7799" s="14">
        <f>(J7799-"01.04.2023")/30</f>
        <v>25.333333333333332</v>
      </c>
      <c r="AF7799" s="14">
        <f>(N7799+O7799+P7799+Q7799+R7799+S7799+T7799+U7799+V7799+W7799+X7799+Y7799)/3</f>
        <v>1380</v>
      </c>
      <c r="AG7799" s="14">
        <f>AC7799/AF7799</f>
        <v>4.0217391304347823</v>
      </c>
      <c r="AH7799" s="14">
        <f>AG7799-AE7799</f>
        <v>-21.311594202898551</v>
      </c>
      <c r="AI7799" s="14">
        <f>AC7799-(AE7799*AF7799)</f>
        <v>-29410</v>
      </c>
      <c r="AJ7799" s="374"/>
    </row>
    <row r="7800" spans="1:36" ht="15.75">
      <c r="A7800" s="421"/>
      <c r="B7800" s="365" t="s">
        <v>5385</v>
      </c>
      <c r="C7800" s="365" t="s">
        <v>63</v>
      </c>
      <c r="D7800" s="365">
        <v>5.33</v>
      </c>
      <c r="E7800" s="365">
        <v>26910</v>
      </c>
      <c r="F7800" s="368">
        <f>E7800*D7800</f>
        <v>143430.29999999999</v>
      </c>
      <c r="G7800" s="365">
        <v>0</v>
      </c>
      <c r="H7800" s="368">
        <f>G7800*D7800</f>
        <v>0</v>
      </c>
      <c r="I7800" s="370">
        <v>44824</v>
      </c>
      <c r="J7800" s="370">
        <v>46356</v>
      </c>
      <c r="K7800" s="374"/>
      <c r="L7800" s="370" t="s">
        <v>5386</v>
      </c>
      <c r="M7800" s="370">
        <v>44818</v>
      </c>
      <c r="N7800" s="365">
        <v>2790</v>
      </c>
      <c r="O7800" s="365">
        <v>3330</v>
      </c>
      <c r="P7800" s="365">
        <v>3510</v>
      </c>
      <c r="Q7800" s="365"/>
      <c r="R7800" s="365"/>
      <c r="S7800" s="365"/>
      <c r="T7800" s="365"/>
      <c r="U7800" s="365"/>
      <c r="V7800" s="365"/>
      <c r="W7800" s="365"/>
      <c r="X7800" s="365"/>
      <c r="Y7800" s="379"/>
      <c r="Z7800" s="374"/>
      <c r="AA7800" s="374"/>
      <c r="AB7800" s="374"/>
      <c r="AC7800" s="1507">
        <f>E7800+G7800-N7800-O7800-AA7800-P7800-Q7800-R7800-S7800-T7800-U7800-V7800-W7800-X7800-Y7800</f>
        <v>17280</v>
      </c>
      <c r="AD7800" s="1508">
        <f>D7800*AC7800</f>
        <v>92102.399999999994</v>
      </c>
      <c r="AE7800" s="14">
        <f>(J7800-"01.04.2023")/30</f>
        <v>44.633333333333333</v>
      </c>
      <c r="AF7800" s="14">
        <f>(N7800+O7800+P7800+Q7800+R7800+S7800+T7800+U7800+V7800+W7800+X7800+Y7800)/3</f>
        <v>3210</v>
      </c>
      <c r="AG7800" s="14">
        <f>AC7800/AF7800</f>
        <v>5.3831775700934577</v>
      </c>
      <c r="AH7800" s="14">
        <f>AG7800-AE7800</f>
        <v>-39.250155763239874</v>
      </c>
      <c r="AI7800" s="14">
        <f>AC7800-(AE7800*AF7800)</f>
        <v>-125993</v>
      </c>
      <c r="AJ7800" s="374"/>
    </row>
    <row r="7801" spans="1:36" ht="15.75">
      <c r="A7801" s="421"/>
      <c r="B7801" s="365" t="s">
        <v>9912</v>
      </c>
      <c r="C7801" s="365" t="s">
        <v>63</v>
      </c>
      <c r="D7801" s="365">
        <v>2.48</v>
      </c>
      <c r="E7801" s="365">
        <v>0</v>
      </c>
      <c r="F7801" s="368">
        <v>0</v>
      </c>
      <c r="G7801" s="365">
        <v>27000</v>
      </c>
      <c r="H7801" s="368">
        <f>G7801*D7801</f>
        <v>66960</v>
      </c>
      <c r="I7801" s="370">
        <v>44991</v>
      </c>
      <c r="J7801" s="370">
        <v>45535</v>
      </c>
      <c r="K7801" s="374"/>
      <c r="L7801" s="370" t="s">
        <v>9913</v>
      </c>
      <c r="M7801" s="370">
        <v>44974</v>
      </c>
      <c r="N7801" s="365">
        <v>0</v>
      </c>
      <c r="O7801" s="365">
        <v>0</v>
      </c>
      <c r="P7801" s="365">
        <v>0</v>
      </c>
      <c r="Q7801" s="365"/>
      <c r="R7801" s="365"/>
      <c r="S7801" s="365"/>
      <c r="T7801" s="365"/>
      <c r="U7801" s="365"/>
      <c r="V7801" s="365"/>
      <c r="W7801" s="365"/>
      <c r="X7801" s="365"/>
      <c r="Y7801" s="379"/>
      <c r="Z7801" s="374"/>
      <c r="AA7801" s="374"/>
      <c r="AB7801" s="374"/>
      <c r="AC7801" s="1507">
        <f>E7801+G7801-N7801-O7801-AA7801-P7801-Q7801-R7801-S7801-T7801-U7801-V7801-W7801-X7801-Y7801</f>
        <v>27000</v>
      </c>
      <c r="AD7801" s="1508">
        <f>D7801*AC7801</f>
        <v>66960</v>
      </c>
      <c r="AE7801" s="14">
        <f>(J7801-"01.04.2023")/30</f>
        <v>17.266666666666666</v>
      </c>
      <c r="AF7801" s="14">
        <f>(N7801+O7801+P7801+Q7801+R7801+S7801+T7801+U7801+V7801+W7801+X7801+Y7801)/3</f>
        <v>0</v>
      </c>
      <c r="AG7801" s="14" t="e">
        <f>AC7801/AF7801</f>
        <v>#DIV/0!</v>
      </c>
      <c r="AH7801" s="14" t="e">
        <f>AG7801-AE7801</f>
        <v>#DIV/0!</v>
      </c>
      <c r="AI7801" s="14">
        <f>AC7801-(AE7801*AF7801)</f>
        <v>27000</v>
      </c>
      <c r="AJ7801" s="374"/>
    </row>
    <row r="7802" spans="1:36">
      <c r="A7802" s="421"/>
      <c r="B7802" s="4558" t="s">
        <v>1913</v>
      </c>
      <c r="C7802" s="4559"/>
      <c r="D7802" s="4559"/>
      <c r="E7802" s="4559"/>
      <c r="F7802" s="4559"/>
      <c r="G7802" s="4559"/>
      <c r="H7802" s="4559"/>
      <c r="I7802" s="4559"/>
      <c r="J7802" s="4559"/>
      <c r="K7802" s="4559"/>
      <c r="L7802" s="4559"/>
      <c r="M7802" s="4559"/>
      <c r="N7802" s="4559"/>
      <c r="O7802" s="4559"/>
      <c r="P7802" s="4559"/>
      <c r="Q7802" s="4559"/>
      <c r="R7802" s="4559"/>
      <c r="S7802" s="4559"/>
      <c r="T7802" s="4559"/>
      <c r="U7802" s="4559"/>
      <c r="V7802" s="4559"/>
      <c r="W7802" s="4559"/>
      <c r="X7802" s="4559"/>
      <c r="Y7802" s="4559"/>
      <c r="Z7802" s="4559"/>
      <c r="AA7802" s="4559"/>
      <c r="AB7802" s="4559"/>
      <c r="AC7802" s="4559"/>
      <c r="AD7802" s="4559"/>
      <c r="AE7802" s="4559"/>
      <c r="AF7802" s="4559"/>
      <c r="AG7802" s="4559"/>
      <c r="AH7802" s="4559"/>
      <c r="AI7802" s="4559"/>
      <c r="AJ7802" s="4560"/>
    </row>
    <row r="7803" spans="1:36" ht="15.75">
      <c r="A7803" s="421"/>
      <c r="B7803" s="365" t="s">
        <v>4196</v>
      </c>
      <c r="C7803" s="365" t="s">
        <v>143</v>
      </c>
      <c r="D7803" s="365">
        <v>3650.21</v>
      </c>
      <c r="E7803" s="365">
        <v>31</v>
      </c>
      <c r="F7803" s="368">
        <f t="shared" ref="F7803:F7811" si="2682">E7803*D7803</f>
        <v>113156.51</v>
      </c>
      <c r="G7803" s="365">
        <v>0</v>
      </c>
      <c r="H7803" s="365">
        <f t="shared" ref="H7803:H7808" si="2683">G7803*D7803</f>
        <v>0</v>
      </c>
      <c r="I7803" s="370">
        <v>44757</v>
      </c>
      <c r="J7803" s="370">
        <v>45504</v>
      </c>
      <c r="K7803" s="374"/>
      <c r="L7803" s="370" t="s">
        <v>4197</v>
      </c>
      <c r="M7803" s="370">
        <v>44740</v>
      </c>
      <c r="N7803" s="365">
        <v>1</v>
      </c>
      <c r="O7803" s="365">
        <v>0</v>
      </c>
      <c r="P7803" s="365">
        <v>0</v>
      </c>
      <c r="Q7803" s="365"/>
      <c r="R7803" s="365"/>
      <c r="S7803" s="365"/>
      <c r="T7803" s="365"/>
      <c r="U7803" s="365"/>
      <c r="V7803" s="365"/>
      <c r="W7803" s="365"/>
      <c r="X7803" s="365"/>
      <c r="Y7803" s="379"/>
      <c r="Z7803" s="374"/>
      <c r="AA7803" s="374"/>
      <c r="AB7803" s="374"/>
      <c r="AC7803" s="1507">
        <f t="shared" ref="AC7803:AC7817" si="2684">E7803+G7803-N7803-O7803-AA7803-P7803-Q7803-R7803-S7803-T7803-U7803-V7803-W7803-X7803-Y7803</f>
        <v>30</v>
      </c>
      <c r="AD7803" s="1508">
        <f t="shared" ref="AD7803:AD7817" si="2685">D7803*AC7803</f>
        <v>109506.3</v>
      </c>
      <c r="AE7803" s="14">
        <f t="shared" ref="AE7803:AE7817" si="2686">(J7803-"01.04.2023")/30</f>
        <v>16.233333333333334</v>
      </c>
      <c r="AF7803" s="14">
        <f t="shared" ref="AF7803:AF7817" si="2687">(N7803+O7803+P7803+Q7803+R7803+S7803+T7803+U7803+V7803+W7803+X7803+Y7803)/3</f>
        <v>0.33333333333333331</v>
      </c>
      <c r="AG7803" s="14">
        <f t="shared" ref="AG7803:AG7817" si="2688">AC7803/AF7803</f>
        <v>90</v>
      </c>
      <c r="AH7803" s="14">
        <f t="shared" ref="AH7803:AH7817" si="2689">AG7803-AE7803</f>
        <v>73.766666666666666</v>
      </c>
      <c r="AI7803" s="14">
        <f t="shared" ref="AI7803:AI7817" si="2690">AC7803-(AE7803*AF7803)</f>
        <v>24.588888888888889</v>
      </c>
      <c r="AJ7803" s="374"/>
    </row>
    <row r="7804" spans="1:36" ht="15.75">
      <c r="A7804" s="421"/>
      <c r="B7804" s="365" t="s">
        <v>4198</v>
      </c>
      <c r="C7804" s="365" t="s">
        <v>143</v>
      </c>
      <c r="D7804" s="368">
        <v>9259</v>
      </c>
      <c r="E7804" s="365">
        <v>27</v>
      </c>
      <c r="F7804" s="368">
        <f t="shared" si="2682"/>
        <v>249993</v>
      </c>
      <c r="G7804" s="365">
        <v>0</v>
      </c>
      <c r="H7804" s="368">
        <f t="shared" si="2683"/>
        <v>0</v>
      </c>
      <c r="I7804" s="370">
        <v>44757</v>
      </c>
      <c r="J7804" s="370">
        <v>45443</v>
      </c>
      <c r="K7804" s="374"/>
      <c r="L7804" s="370" t="s">
        <v>4197</v>
      </c>
      <c r="M7804" s="370">
        <v>44740</v>
      </c>
      <c r="N7804" s="365">
        <v>0</v>
      </c>
      <c r="O7804" s="365">
        <v>0</v>
      </c>
      <c r="P7804" s="365">
        <v>0</v>
      </c>
      <c r="Q7804" s="365"/>
      <c r="R7804" s="365"/>
      <c r="S7804" s="365"/>
      <c r="T7804" s="365"/>
      <c r="U7804" s="365"/>
      <c r="V7804" s="365"/>
      <c r="W7804" s="365"/>
      <c r="X7804" s="365"/>
      <c r="Y7804" s="379"/>
      <c r="Z7804" s="374"/>
      <c r="AA7804" s="374"/>
      <c r="AB7804" s="374"/>
      <c r="AC7804" s="1507">
        <f t="shared" si="2684"/>
        <v>27</v>
      </c>
      <c r="AD7804" s="1508">
        <f t="shared" si="2685"/>
        <v>249993</v>
      </c>
      <c r="AE7804" s="14">
        <f t="shared" si="2686"/>
        <v>14.2</v>
      </c>
      <c r="AF7804" s="14">
        <f t="shared" si="2687"/>
        <v>0</v>
      </c>
      <c r="AG7804" s="14" t="e">
        <f t="shared" si="2688"/>
        <v>#DIV/0!</v>
      </c>
      <c r="AH7804" s="14" t="e">
        <f t="shared" si="2689"/>
        <v>#DIV/0!</v>
      </c>
      <c r="AI7804" s="14">
        <f t="shared" si="2690"/>
        <v>27</v>
      </c>
      <c r="AJ7804" s="374"/>
    </row>
    <row r="7805" spans="1:36" ht="15.75">
      <c r="A7805" s="421"/>
      <c r="B7805" s="365" t="s">
        <v>5387</v>
      </c>
      <c r="C7805" s="365" t="s">
        <v>143</v>
      </c>
      <c r="D7805" s="368">
        <v>3650.21</v>
      </c>
      <c r="E7805" s="365">
        <v>24</v>
      </c>
      <c r="F7805" s="368">
        <f t="shared" si="2682"/>
        <v>87605.040000000008</v>
      </c>
      <c r="G7805" s="365">
        <v>0</v>
      </c>
      <c r="H7805" s="368">
        <f t="shared" si="2683"/>
        <v>0</v>
      </c>
      <c r="I7805" s="370">
        <v>44830</v>
      </c>
      <c r="J7805" s="370">
        <v>45473</v>
      </c>
      <c r="K7805" s="374"/>
      <c r="L7805" s="370" t="s">
        <v>5388</v>
      </c>
      <c r="M7805" s="370">
        <v>44810</v>
      </c>
      <c r="N7805" s="365">
        <v>0</v>
      </c>
      <c r="O7805" s="365">
        <v>0</v>
      </c>
      <c r="P7805" s="365">
        <v>0</v>
      </c>
      <c r="Q7805" s="365"/>
      <c r="R7805" s="365"/>
      <c r="S7805" s="365"/>
      <c r="T7805" s="365"/>
      <c r="U7805" s="365"/>
      <c r="V7805" s="365"/>
      <c r="W7805" s="365"/>
      <c r="X7805" s="365"/>
      <c r="Y7805" s="379"/>
      <c r="Z7805" s="374"/>
      <c r="AA7805" s="374"/>
      <c r="AB7805" s="374"/>
      <c r="AC7805" s="1507">
        <f t="shared" si="2684"/>
        <v>24</v>
      </c>
      <c r="AD7805" s="1508">
        <f t="shared" si="2685"/>
        <v>87605.040000000008</v>
      </c>
      <c r="AE7805" s="14">
        <f t="shared" si="2686"/>
        <v>15.2</v>
      </c>
      <c r="AF7805" s="14">
        <f t="shared" si="2687"/>
        <v>0</v>
      </c>
      <c r="AG7805" s="14" t="e">
        <f t="shared" si="2688"/>
        <v>#DIV/0!</v>
      </c>
      <c r="AH7805" s="14" t="e">
        <f t="shared" si="2689"/>
        <v>#DIV/0!</v>
      </c>
      <c r="AI7805" s="14">
        <f t="shared" si="2690"/>
        <v>24</v>
      </c>
      <c r="AJ7805" s="374"/>
    </row>
    <row r="7806" spans="1:36" ht="15.75">
      <c r="A7806" s="421"/>
      <c r="B7806" s="365" t="s">
        <v>5389</v>
      </c>
      <c r="C7806" s="365" t="s">
        <v>143</v>
      </c>
      <c r="D7806" s="368">
        <v>9259</v>
      </c>
      <c r="E7806" s="365">
        <v>36</v>
      </c>
      <c r="F7806" s="368">
        <f t="shared" si="2682"/>
        <v>333324</v>
      </c>
      <c r="G7806" s="365">
        <v>0</v>
      </c>
      <c r="H7806" s="368">
        <f t="shared" si="2683"/>
        <v>0</v>
      </c>
      <c r="I7806" s="370">
        <v>44830</v>
      </c>
      <c r="J7806" s="370">
        <v>45443</v>
      </c>
      <c r="K7806" s="374"/>
      <c r="L7806" s="370" t="s">
        <v>5388</v>
      </c>
      <c r="M7806" s="370">
        <v>44810</v>
      </c>
      <c r="N7806" s="365">
        <v>13</v>
      </c>
      <c r="O7806" s="365">
        <v>2</v>
      </c>
      <c r="P7806" s="365">
        <v>0</v>
      </c>
      <c r="Q7806" s="365"/>
      <c r="R7806" s="365"/>
      <c r="S7806" s="365"/>
      <c r="T7806" s="365"/>
      <c r="U7806" s="365"/>
      <c r="V7806" s="365"/>
      <c r="W7806" s="365"/>
      <c r="X7806" s="365"/>
      <c r="Y7806" s="379"/>
      <c r="Z7806" s="374"/>
      <c r="AA7806" s="374"/>
      <c r="AB7806" s="374"/>
      <c r="AC7806" s="1507">
        <f t="shared" si="2684"/>
        <v>21</v>
      </c>
      <c r="AD7806" s="1508">
        <f t="shared" si="2685"/>
        <v>194439</v>
      </c>
      <c r="AE7806" s="14">
        <f t="shared" si="2686"/>
        <v>14.2</v>
      </c>
      <c r="AF7806" s="14">
        <f t="shared" si="2687"/>
        <v>5</v>
      </c>
      <c r="AG7806" s="14">
        <f t="shared" si="2688"/>
        <v>4.2</v>
      </c>
      <c r="AH7806" s="14">
        <f t="shared" si="2689"/>
        <v>-10</v>
      </c>
      <c r="AI7806" s="14">
        <f t="shared" si="2690"/>
        <v>-50</v>
      </c>
      <c r="AJ7806" s="374"/>
    </row>
    <row r="7807" spans="1:36" ht="47.25" customHeight="1">
      <c r="A7807" s="421"/>
      <c r="B7807" s="365" t="s">
        <v>6198</v>
      </c>
      <c r="C7807" s="365" t="s">
        <v>324</v>
      </c>
      <c r="D7807" s="368">
        <v>2436.92</v>
      </c>
      <c r="E7807" s="365">
        <v>179</v>
      </c>
      <c r="F7807" s="368">
        <f t="shared" si="2682"/>
        <v>436208.68</v>
      </c>
      <c r="G7807" s="365">
        <v>0</v>
      </c>
      <c r="H7807" s="368">
        <f t="shared" si="2683"/>
        <v>0</v>
      </c>
      <c r="I7807" s="370">
        <v>44855</v>
      </c>
      <c r="J7807" s="370">
        <v>45267</v>
      </c>
      <c r="K7807" s="374"/>
      <c r="L7807" s="370" t="s">
        <v>6199</v>
      </c>
      <c r="M7807" s="370">
        <v>44830</v>
      </c>
      <c r="N7807" s="365">
        <v>16</v>
      </c>
      <c r="O7807" s="365">
        <v>18</v>
      </c>
      <c r="P7807" s="365">
        <v>16</v>
      </c>
      <c r="Q7807" s="365"/>
      <c r="R7807" s="365"/>
      <c r="S7807" s="365"/>
      <c r="T7807" s="365"/>
      <c r="U7807" s="365"/>
      <c r="V7807" s="365"/>
      <c r="W7807" s="365"/>
      <c r="X7807" s="365"/>
      <c r="Y7807" s="379"/>
      <c r="Z7807" s="374"/>
      <c r="AA7807" s="374"/>
      <c r="AB7807" s="374"/>
      <c r="AC7807" s="1507">
        <f t="shared" si="2684"/>
        <v>129</v>
      </c>
      <c r="AD7807" s="1508">
        <f t="shared" si="2685"/>
        <v>314362.68</v>
      </c>
      <c r="AE7807" s="14">
        <f t="shared" si="2686"/>
        <v>8.3333333333333339</v>
      </c>
      <c r="AF7807" s="14">
        <f t="shared" si="2687"/>
        <v>16.666666666666668</v>
      </c>
      <c r="AG7807" s="14">
        <f t="shared" si="2688"/>
        <v>7.7399999999999993</v>
      </c>
      <c r="AH7807" s="14">
        <f t="shared" si="2689"/>
        <v>-0.5933333333333346</v>
      </c>
      <c r="AI7807" s="14">
        <f t="shared" si="2690"/>
        <v>-9.8888888888889142</v>
      </c>
      <c r="AJ7807" s="374"/>
    </row>
    <row r="7808" spans="1:36" ht="30">
      <c r="A7808" s="421"/>
      <c r="B7808" s="365" t="s">
        <v>6200</v>
      </c>
      <c r="C7808" s="365" t="s">
        <v>6201</v>
      </c>
      <c r="D7808" s="368">
        <v>3121.8649999999998</v>
      </c>
      <c r="E7808" s="365">
        <v>48</v>
      </c>
      <c r="F7808" s="368">
        <f t="shared" si="2682"/>
        <v>149849.51999999999</v>
      </c>
      <c r="G7808" s="365">
        <v>0</v>
      </c>
      <c r="H7808" s="368">
        <f t="shared" si="2683"/>
        <v>0</v>
      </c>
      <c r="I7808" s="370">
        <v>44830</v>
      </c>
      <c r="J7808" s="370">
        <v>45351</v>
      </c>
      <c r="K7808" s="374"/>
      <c r="L7808" s="370" t="s">
        <v>6202</v>
      </c>
      <c r="M7808" s="370">
        <v>44830</v>
      </c>
      <c r="N7808" s="365">
        <v>2</v>
      </c>
      <c r="O7808" s="365">
        <v>8</v>
      </c>
      <c r="P7808" s="365">
        <v>8</v>
      </c>
      <c r="Q7808" s="365"/>
      <c r="R7808" s="365"/>
      <c r="S7808" s="365"/>
      <c r="T7808" s="365"/>
      <c r="U7808" s="365"/>
      <c r="V7808" s="365"/>
      <c r="W7808" s="365"/>
      <c r="X7808" s="365"/>
      <c r="Y7808" s="379"/>
      <c r="Z7808" s="374"/>
      <c r="AA7808" s="374"/>
      <c r="AB7808" s="374"/>
      <c r="AC7808" s="1507">
        <f t="shared" si="2684"/>
        <v>30</v>
      </c>
      <c r="AD7808" s="1508">
        <f t="shared" si="2685"/>
        <v>93655.95</v>
      </c>
      <c r="AE7808" s="14">
        <f t="shared" si="2686"/>
        <v>11.133333333333333</v>
      </c>
      <c r="AF7808" s="14">
        <f t="shared" si="2687"/>
        <v>6</v>
      </c>
      <c r="AG7808" s="14">
        <f t="shared" si="2688"/>
        <v>5</v>
      </c>
      <c r="AH7808" s="14">
        <f t="shared" si="2689"/>
        <v>-6.1333333333333329</v>
      </c>
      <c r="AI7808" s="14">
        <f t="shared" si="2690"/>
        <v>-36.799999999999997</v>
      </c>
      <c r="AJ7808" s="374"/>
    </row>
    <row r="7809" spans="1:36" ht="30">
      <c r="A7809" s="421"/>
      <c r="B7809" s="365" t="s">
        <v>6200</v>
      </c>
      <c r="C7809" s="365" t="s">
        <v>6201</v>
      </c>
      <c r="D7809" s="368">
        <v>3121.8649999999998</v>
      </c>
      <c r="E7809" s="365">
        <v>92</v>
      </c>
      <c r="F7809" s="368">
        <f t="shared" si="2682"/>
        <v>287211.57999999996</v>
      </c>
      <c r="G7809" s="365">
        <v>0</v>
      </c>
      <c r="H7809" s="368">
        <v>287211.57999999996</v>
      </c>
      <c r="I7809" s="370">
        <v>44830</v>
      </c>
      <c r="J7809" s="370">
        <v>45443</v>
      </c>
      <c r="K7809" s="374"/>
      <c r="L7809" s="370" t="s">
        <v>6202</v>
      </c>
      <c r="M7809" s="370">
        <v>44830</v>
      </c>
      <c r="N7809" s="365">
        <v>0</v>
      </c>
      <c r="O7809" s="365">
        <v>0</v>
      </c>
      <c r="P7809" s="365">
        <v>0</v>
      </c>
      <c r="Q7809" s="365"/>
      <c r="R7809" s="365"/>
      <c r="S7809" s="365"/>
      <c r="T7809" s="365"/>
      <c r="U7809" s="365"/>
      <c r="V7809" s="365"/>
      <c r="W7809" s="365"/>
      <c r="X7809" s="365"/>
      <c r="Y7809" s="379"/>
      <c r="Z7809" s="374"/>
      <c r="AA7809" s="374"/>
      <c r="AB7809" s="374"/>
      <c r="AC7809" s="1507">
        <f t="shared" si="2684"/>
        <v>92</v>
      </c>
      <c r="AD7809" s="1508">
        <f t="shared" si="2685"/>
        <v>287211.57999999996</v>
      </c>
      <c r="AE7809" s="14">
        <f t="shared" si="2686"/>
        <v>14.2</v>
      </c>
      <c r="AF7809" s="14">
        <f t="shared" si="2687"/>
        <v>0</v>
      </c>
      <c r="AG7809" s="14" t="e">
        <f t="shared" si="2688"/>
        <v>#DIV/0!</v>
      </c>
      <c r="AH7809" s="14" t="e">
        <f t="shared" si="2689"/>
        <v>#DIV/0!</v>
      </c>
      <c r="AI7809" s="14">
        <f t="shared" si="2690"/>
        <v>92</v>
      </c>
      <c r="AJ7809" s="374"/>
    </row>
    <row r="7810" spans="1:36" ht="15.75">
      <c r="A7810" s="421"/>
      <c r="B7810" s="365" t="s">
        <v>7318</v>
      </c>
      <c r="C7810" s="365" t="s">
        <v>2003</v>
      </c>
      <c r="D7810" s="368">
        <v>31761.7</v>
      </c>
      <c r="E7810" s="365">
        <v>35</v>
      </c>
      <c r="F7810" s="368">
        <f t="shared" si="2682"/>
        <v>1111659.5</v>
      </c>
      <c r="G7810" s="365">
        <v>0</v>
      </c>
      <c r="H7810" s="368">
        <f t="shared" ref="H7810:H7817" si="2691">G7810*D7810</f>
        <v>0</v>
      </c>
      <c r="I7810" s="370">
        <v>44921</v>
      </c>
      <c r="J7810" s="370">
        <v>45504</v>
      </c>
      <c r="K7810" s="374"/>
      <c r="L7810" s="370" t="s">
        <v>7319</v>
      </c>
      <c r="M7810" s="370"/>
      <c r="N7810" s="365">
        <v>0</v>
      </c>
      <c r="O7810" s="365">
        <v>0</v>
      </c>
      <c r="P7810" s="365">
        <v>0</v>
      </c>
      <c r="Q7810" s="365"/>
      <c r="R7810" s="365"/>
      <c r="S7810" s="365"/>
      <c r="T7810" s="365"/>
      <c r="U7810" s="365"/>
      <c r="V7810" s="365"/>
      <c r="W7810" s="365"/>
      <c r="X7810" s="365"/>
      <c r="Y7810" s="379"/>
      <c r="Z7810" s="374"/>
      <c r="AA7810" s="374"/>
      <c r="AB7810" s="374"/>
      <c r="AC7810" s="1507">
        <f t="shared" si="2684"/>
        <v>35</v>
      </c>
      <c r="AD7810" s="1508">
        <f t="shared" si="2685"/>
        <v>1111659.5</v>
      </c>
      <c r="AE7810" s="14">
        <f t="shared" si="2686"/>
        <v>16.233333333333334</v>
      </c>
      <c r="AF7810" s="14">
        <f t="shared" si="2687"/>
        <v>0</v>
      </c>
      <c r="AG7810" s="14" t="e">
        <f t="shared" si="2688"/>
        <v>#DIV/0!</v>
      </c>
      <c r="AH7810" s="14" t="e">
        <f t="shared" si="2689"/>
        <v>#DIV/0!</v>
      </c>
      <c r="AI7810" s="14">
        <f t="shared" si="2690"/>
        <v>35</v>
      </c>
      <c r="AJ7810" s="374"/>
    </row>
    <row r="7811" spans="1:36" ht="30">
      <c r="A7811" s="421"/>
      <c r="B7811" s="365" t="s">
        <v>7320</v>
      </c>
      <c r="C7811" s="365" t="s">
        <v>143</v>
      </c>
      <c r="D7811" s="368">
        <v>7533.36</v>
      </c>
      <c r="E7811" s="365">
        <v>28</v>
      </c>
      <c r="F7811" s="368">
        <f t="shared" si="2682"/>
        <v>210934.08</v>
      </c>
      <c r="G7811" s="365">
        <v>0</v>
      </c>
      <c r="H7811" s="368">
        <f t="shared" si="2691"/>
        <v>0</v>
      </c>
      <c r="I7811" s="370">
        <v>44914</v>
      </c>
      <c r="J7811" s="370">
        <v>45504</v>
      </c>
      <c r="K7811" s="374"/>
      <c r="L7811" s="370" t="s">
        <v>7321</v>
      </c>
      <c r="M7811" s="370">
        <v>44903</v>
      </c>
      <c r="N7811" s="365">
        <v>0</v>
      </c>
      <c r="O7811" s="365">
        <v>0</v>
      </c>
      <c r="P7811" s="365">
        <v>0</v>
      </c>
      <c r="Q7811" s="365"/>
      <c r="R7811" s="365"/>
      <c r="S7811" s="365"/>
      <c r="T7811" s="365"/>
      <c r="U7811" s="365"/>
      <c r="V7811" s="365"/>
      <c r="W7811" s="365"/>
      <c r="X7811" s="365"/>
      <c r="Y7811" s="379"/>
      <c r="Z7811" s="374"/>
      <c r="AA7811" s="374"/>
      <c r="AB7811" s="374"/>
      <c r="AC7811" s="1507">
        <f t="shared" si="2684"/>
        <v>28</v>
      </c>
      <c r="AD7811" s="1508">
        <f t="shared" si="2685"/>
        <v>210934.08</v>
      </c>
      <c r="AE7811" s="14">
        <f t="shared" si="2686"/>
        <v>16.233333333333334</v>
      </c>
      <c r="AF7811" s="14">
        <f t="shared" si="2687"/>
        <v>0</v>
      </c>
      <c r="AG7811" s="14" t="e">
        <f t="shared" si="2688"/>
        <v>#DIV/0!</v>
      </c>
      <c r="AH7811" s="14" t="e">
        <f t="shared" si="2689"/>
        <v>#DIV/0!</v>
      </c>
      <c r="AI7811" s="14">
        <f t="shared" si="2690"/>
        <v>28</v>
      </c>
      <c r="AJ7811" s="374"/>
    </row>
    <row r="7812" spans="1:36" ht="15.75">
      <c r="A7812" s="421"/>
      <c r="B7812" s="365" t="s">
        <v>8988</v>
      </c>
      <c r="C7812" s="365" t="s">
        <v>324</v>
      </c>
      <c r="D7812" s="368">
        <v>1425</v>
      </c>
      <c r="E7812" s="365">
        <v>0</v>
      </c>
      <c r="F7812" s="368">
        <v>0</v>
      </c>
      <c r="G7812" s="365">
        <v>64</v>
      </c>
      <c r="H7812" s="368">
        <f t="shared" si="2691"/>
        <v>91200</v>
      </c>
      <c r="I7812" s="370">
        <v>44963</v>
      </c>
      <c r="J7812" s="370">
        <v>45777</v>
      </c>
      <c r="K7812" s="374"/>
      <c r="L7812" s="370" t="s">
        <v>8989</v>
      </c>
      <c r="M7812" s="370">
        <v>44949</v>
      </c>
      <c r="N7812" s="365">
        <v>0</v>
      </c>
      <c r="O7812" s="365">
        <v>0</v>
      </c>
      <c r="P7812" s="365">
        <v>0</v>
      </c>
      <c r="Q7812" s="365"/>
      <c r="R7812" s="365"/>
      <c r="S7812" s="365"/>
      <c r="T7812" s="365"/>
      <c r="U7812" s="365"/>
      <c r="V7812" s="365"/>
      <c r="W7812" s="365"/>
      <c r="X7812" s="365"/>
      <c r="Y7812" s="379"/>
      <c r="Z7812" s="374"/>
      <c r="AA7812" s="374"/>
      <c r="AB7812" s="374"/>
      <c r="AC7812" s="1507">
        <f t="shared" si="2684"/>
        <v>64</v>
      </c>
      <c r="AD7812" s="1508">
        <f t="shared" si="2685"/>
        <v>91200</v>
      </c>
      <c r="AE7812" s="14">
        <f t="shared" si="2686"/>
        <v>25.333333333333332</v>
      </c>
      <c r="AF7812" s="14">
        <f t="shared" si="2687"/>
        <v>0</v>
      </c>
      <c r="AG7812" s="14" t="e">
        <f t="shared" si="2688"/>
        <v>#DIV/0!</v>
      </c>
      <c r="AH7812" s="14" t="e">
        <f t="shared" si="2689"/>
        <v>#DIV/0!</v>
      </c>
      <c r="AI7812" s="14">
        <f t="shared" si="2690"/>
        <v>64</v>
      </c>
      <c r="AJ7812" s="374"/>
    </row>
    <row r="7813" spans="1:36" ht="30">
      <c r="A7813" s="421"/>
      <c r="B7813" s="365" t="s">
        <v>8990</v>
      </c>
      <c r="C7813" s="365" t="s">
        <v>324</v>
      </c>
      <c r="D7813" s="368">
        <v>1496.81</v>
      </c>
      <c r="E7813" s="365">
        <v>0</v>
      </c>
      <c r="F7813" s="368">
        <v>0</v>
      </c>
      <c r="G7813" s="365">
        <v>58</v>
      </c>
      <c r="H7813" s="368">
        <f t="shared" si="2691"/>
        <v>86814.98</v>
      </c>
      <c r="I7813" s="370">
        <v>44970</v>
      </c>
      <c r="J7813" s="370">
        <v>45626</v>
      </c>
      <c r="K7813" s="374"/>
      <c r="L7813" s="370" t="s">
        <v>3590</v>
      </c>
      <c r="M7813" s="370">
        <v>44959</v>
      </c>
      <c r="N7813" s="365">
        <v>0</v>
      </c>
      <c r="O7813" s="365">
        <v>0</v>
      </c>
      <c r="P7813" s="365">
        <v>0</v>
      </c>
      <c r="Q7813" s="365"/>
      <c r="R7813" s="365"/>
      <c r="S7813" s="365"/>
      <c r="T7813" s="365"/>
      <c r="U7813" s="365"/>
      <c r="V7813" s="365"/>
      <c r="W7813" s="365"/>
      <c r="X7813" s="365"/>
      <c r="Y7813" s="379"/>
      <c r="Z7813" s="374"/>
      <c r="AA7813" s="374"/>
      <c r="AB7813" s="374"/>
      <c r="AC7813" s="1507">
        <f t="shared" si="2684"/>
        <v>58</v>
      </c>
      <c r="AD7813" s="1508">
        <f t="shared" si="2685"/>
        <v>86814.98</v>
      </c>
      <c r="AE7813" s="14">
        <f t="shared" si="2686"/>
        <v>20.3</v>
      </c>
      <c r="AF7813" s="14">
        <f t="shared" si="2687"/>
        <v>0</v>
      </c>
      <c r="AG7813" s="14" t="e">
        <f t="shared" si="2688"/>
        <v>#DIV/0!</v>
      </c>
      <c r="AH7813" s="14" t="e">
        <f t="shared" si="2689"/>
        <v>#DIV/0!</v>
      </c>
      <c r="AI7813" s="14">
        <f t="shared" si="2690"/>
        <v>58</v>
      </c>
      <c r="AJ7813" s="374"/>
    </row>
    <row r="7814" spans="1:36" ht="15.75">
      <c r="A7814" s="421"/>
      <c r="B7814" s="365" t="s">
        <v>9914</v>
      </c>
      <c r="C7814" s="365" t="s">
        <v>143</v>
      </c>
      <c r="D7814" s="368">
        <v>9259</v>
      </c>
      <c r="E7814" s="365">
        <v>0</v>
      </c>
      <c r="F7814" s="368">
        <v>0</v>
      </c>
      <c r="G7814" s="365">
        <v>55</v>
      </c>
      <c r="H7814" s="368">
        <f t="shared" si="2691"/>
        <v>509245</v>
      </c>
      <c r="I7814" s="370">
        <v>45012</v>
      </c>
      <c r="J7814" s="370">
        <v>45443</v>
      </c>
      <c r="K7814" s="374"/>
      <c r="L7814" s="370" t="s">
        <v>9915</v>
      </c>
      <c r="M7814" s="370">
        <v>44998</v>
      </c>
      <c r="N7814" s="365">
        <v>0</v>
      </c>
      <c r="O7814" s="365">
        <v>0</v>
      </c>
      <c r="P7814" s="365">
        <v>0</v>
      </c>
      <c r="Q7814" s="365"/>
      <c r="R7814" s="365"/>
      <c r="S7814" s="365"/>
      <c r="T7814" s="365"/>
      <c r="U7814" s="365"/>
      <c r="V7814" s="365"/>
      <c r="W7814" s="365"/>
      <c r="X7814" s="365"/>
      <c r="Y7814" s="379"/>
      <c r="Z7814" s="374"/>
      <c r="AA7814" s="374"/>
      <c r="AB7814" s="374"/>
      <c r="AC7814" s="1507">
        <f t="shared" si="2684"/>
        <v>55</v>
      </c>
      <c r="AD7814" s="1508">
        <f t="shared" si="2685"/>
        <v>509245</v>
      </c>
      <c r="AE7814" s="14">
        <f t="shared" si="2686"/>
        <v>14.2</v>
      </c>
      <c r="AF7814" s="14">
        <f t="shared" si="2687"/>
        <v>0</v>
      </c>
      <c r="AG7814" s="14" t="e">
        <f t="shared" si="2688"/>
        <v>#DIV/0!</v>
      </c>
      <c r="AH7814" s="14" t="e">
        <f t="shared" si="2689"/>
        <v>#DIV/0!</v>
      </c>
      <c r="AI7814" s="14">
        <f t="shared" si="2690"/>
        <v>55</v>
      </c>
      <c r="AJ7814" s="374"/>
    </row>
    <row r="7815" spans="1:36" ht="15.75">
      <c r="A7815" s="421"/>
      <c r="B7815" s="365" t="s">
        <v>9916</v>
      </c>
      <c r="C7815" s="365" t="s">
        <v>324</v>
      </c>
      <c r="D7815" s="368">
        <v>15307.2</v>
      </c>
      <c r="E7815" s="365">
        <v>0</v>
      </c>
      <c r="F7815" s="368">
        <v>0</v>
      </c>
      <c r="G7815" s="365">
        <v>36</v>
      </c>
      <c r="H7815" s="368">
        <f t="shared" si="2691"/>
        <v>551059.20000000007</v>
      </c>
      <c r="I7815" s="370">
        <v>44991</v>
      </c>
      <c r="J7815" s="370">
        <v>45351</v>
      </c>
      <c r="K7815" s="374"/>
      <c r="L7815" s="370" t="s">
        <v>9917</v>
      </c>
      <c r="M7815" s="370">
        <v>44938</v>
      </c>
      <c r="N7815" s="365">
        <v>0</v>
      </c>
      <c r="O7815" s="365">
        <v>0</v>
      </c>
      <c r="P7815" s="365">
        <v>6</v>
      </c>
      <c r="Q7815" s="365"/>
      <c r="R7815" s="365"/>
      <c r="S7815" s="365"/>
      <c r="T7815" s="365"/>
      <c r="U7815" s="365"/>
      <c r="V7815" s="365"/>
      <c r="W7815" s="365"/>
      <c r="X7815" s="365"/>
      <c r="Y7815" s="379"/>
      <c r="Z7815" s="374"/>
      <c r="AA7815" s="374"/>
      <c r="AB7815" s="374"/>
      <c r="AC7815" s="1507">
        <f t="shared" si="2684"/>
        <v>30</v>
      </c>
      <c r="AD7815" s="1508">
        <f t="shared" si="2685"/>
        <v>459216</v>
      </c>
      <c r="AE7815" s="14">
        <f t="shared" si="2686"/>
        <v>11.133333333333333</v>
      </c>
      <c r="AF7815" s="14">
        <f t="shared" si="2687"/>
        <v>2</v>
      </c>
      <c r="AG7815" s="14">
        <f t="shared" si="2688"/>
        <v>15</v>
      </c>
      <c r="AH7815" s="14">
        <f t="shared" si="2689"/>
        <v>3.8666666666666671</v>
      </c>
      <c r="AI7815" s="14">
        <f t="shared" si="2690"/>
        <v>7.7333333333333343</v>
      </c>
      <c r="AJ7815" s="374"/>
    </row>
    <row r="7816" spans="1:36" ht="15.75">
      <c r="A7816" s="421"/>
      <c r="B7816" s="365" t="s">
        <v>9914</v>
      </c>
      <c r="C7816" s="365" t="s">
        <v>143</v>
      </c>
      <c r="D7816" s="368">
        <v>9259</v>
      </c>
      <c r="E7816" s="365">
        <v>0</v>
      </c>
      <c r="F7816" s="368">
        <v>0</v>
      </c>
      <c r="G7816" s="365">
        <v>31</v>
      </c>
      <c r="H7816" s="368">
        <f t="shared" si="2691"/>
        <v>287029</v>
      </c>
      <c r="I7816" s="370">
        <v>45006</v>
      </c>
      <c r="J7816" s="370">
        <v>45443</v>
      </c>
      <c r="K7816" s="374"/>
      <c r="L7816" s="370" t="s">
        <v>3181</v>
      </c>
      <c r="M7816" s="370">
        <v>44994</v>
      </c>
      <c r="N7816" s="365">
        <v>0</v>
      </c>
      <c r="O7816" s="365">
        <v>0</v>
      </c>
      <c r="P7816" s="365">
        <v>0</v>
      </c>
      <c r="Q7816" s="365"/>
      <c r="R7816" s="365"/>
      <c r="S7816" s="365"/>
      <c r="T7816" s="365"/>
      <c r="U7816" s="365"/>
      <c r="V7816" s="365"/>
      <c r="W7816" s="365"/>
      <c r="X7816" s="365"/>
      <c r="Y7816" s="379"/>
      <c r="Z7816" s="374"/>
      <c r="AA7816" s="374"/>
      <c r="AB7816" s="374"/>
      <c r="AC7816" s="1507">
        <f t="shared" si="2684"/>
        <v>31</v>
      </c>
      <c r="AD7816" s="1508">
        <f t="shared" si="2685"/>
        <v>287029</v>
      </c>
      <c r="AE7816" s="14">
        <f t="shared" si="2686"/>
        <v>14.2</v>
      </c>
      <c r="AF7816" s="14">
        <f t="shared" si="2687"/>
        <v>0</v>
      </c>
      <c r="AG7816" s="14" t="e">
        <f t="shared" si="2688"/>
        <v>#DIV/0!</v>
      </c>
      <c r="AH7816" s="14" t="e">
        <f t="shared" si="2689"/>
        <v>#DIV/0!</v>
      </c>
      <c r="AI7816" s="14">
        <f t="shared" si="2690"/>
        <v>31</v>
      </c>
      <c r="AJ7816" s="374"/>
    </row>
    <row r="7817" spans="1:36" ht="20.25" customHeight="1">
      <c r="A7817" s="421"/>
      <c r="B7817" s="365" t="s">
        <v>9918</v>
      </c>
      <c r="C7817" s="365" t="s">
        <v>143</v>
      </c>
      <c r="D7817" s="368">
        <v>3650.21</v>
      </c>
      <c r="E7817" s="365">
        <v>0</v>
      </c>
      <c r="F7817" s="368">
        <v>0</v>
      </c>
      <c r="G7817" s="365">
        <v>24</v>
      </c>
      <c r="H7817" s="368">
        <f t="shared" si="2691"/>
        <v>87605.040000000008</v>
      </c>
      <c r="I7817" s="370">
        <v>45006</v>
      </c>
      <c r="J7817" s="370">
        <v>45504</v>
      </c>
      <c r="K7817" s="374"/>
      <c r="L7817" s="370" t="s">
        <v>3181</v>
      </c>
      <c r="M7817" s="370">
        <v>44994</v>
      </c>
      <c r="N7817" s="365">
        <v>0</v>
      </c>
      <c r="O7817" s="365">
        <v>0</v>
      </c>
      <c r="P7817" s="365">
        <v>0</v>
      </c>
      <c r="Q7817" s="365"/>
      <c r="R7817" s="365"/>
      <c r="S7817" s="365"/>
      <c r="T7817" s="365"/>
      <c r="U7817" s="365"/>
      <c r="V7817" s="365"/>
      <c r="W7817" s="365"/>
      <c r="X7817" s="365"/>
      <c r="Y7817" s="379"/>
      <c r="Z7817" s="374"/>
      <c r="AA7817" s="374"/>
      <c r="AB7817" s="374"/>
      <c r="AC7817" s="1507">
        <f t="shared" si="2684"/>
        <v>24</v>
      </c>
      <c r="AD7817" s="1508">
        <f t="shared" si="2685"/>
        <v>87605.040000000008</v>
      </c>
      <c r="AE7817" s="14">
        <f t="shared" si="2686"/>
        <v>16.233333333333334</v>
      </c>
      <c r="AF7817" s="14">
        <f t="shared" si="2687"/>
        <v>0</v>
      </c>
      <c r="AG7817" s="14" t="e">
        <f t="shared" si="2688"/>
        <v>#DIV/0!</v>
      </c>
      <c r="AH7817" s="14" t="e">
        <f t="shared" si="2689"/>
        <v>#DIV/0!</v>
      </c>
      <c r="AI7817" s="14">
        <f t="shared" si="2690"/>
        <v>24</v>
      </c>
      <c r="AJ7817" s="374"/>
    </row>
    <row r="7818" spans="1:36">
      <c r="A7818" s="421"/>
      <c r="B7818" s="4558" t="s">
        <v>6203</v>
      </c>
      <c r="C7818" s="4559"/>
      <c r="D7818" s="4559"/>
      <c r="E7818" s="4559"/>
      <c r="F7818" s="4559"/>
      <c r="G7818" s="4559"/>
      <c r="H7818" s="4559"/>
      <c r="I7818" s="4559"/>
      <c r="J7818" s="4559"/>
      <c r="K7818" s="4559"/>
      <c r="L7818" s="4559"/>
      <c r="M7818" s="4559"/>
      <c r="N7818" s="4559"/>
      <c r="O7818" s="4559"/>
      <c r="P7818" s="4559"/>
      <c r="Q7818" s="4559"/>
      <c r="R7818" s="4559"/>
      <c r="S7818" s="4559"/>
      <c r="T7818" s="4559"/>
      <c r="U7818" s="4559"/>
      <c r="V7818" s="4559"/>
      <c r="W7818" s="4559"/>
      <c r="X7818" s="4559"/>
      <c r="Y7818" s="4559"/>
      <c r="Z7818" s="4559"/>
      <c r="AA7818" s="4559"/>
      <c r="AB7818" s="4559"/>
      <c r="AC7818" s="4559"/>
      <c r="AD7818" s="4559"/>
      <c r="AE7818" s="4559"/>
      <c r="AF7818" s="4559"/>
      <c r="AG7818" s="4559"/>
      <c r="AH7818" s="4559"/>
      <c r="AI7818" s="4559"/>
      <c r="AJ7818" s="4560"/>
    </row>
    <row r="7819" spans="1:36" ht="15.75">
      <c r="A7819" s="421"/>
      <c r="B7819" s="365" t="s">
        <v>3584</v>
      </c>
      <c r="C7819" s="365" t="s">
        <v>262</v>
      </c>
      <c r="D7819" s="365">
        <v>12.36</v>
      </c>
      <c r="E7819" s="365">
        <v>80000</v>
      </c>
      <c r="F7819" s="368">
        <f t="shared" ref="F7819:F7821" si="2692">E7819*D7819</f>
        <v>988800</v>
      </c>
      <c r="G7819" s="365">
        <v>0</v>
      </c>
      <c r="H7819" s="368">
        <f t="shared" ref="H7819:H7823" si="2693">G7819*D7819</f>
        <v>0</v>
      </c>
      <c r="I7819" s="370">
        <v>44644</v>
      </c>
      <c r="J7819" s="370">
        <v>45169</v>
      </c>
      <c r="K7819" s="374"/>
      <c r="L7819" s="370" t="s">
        <v>3585</v>
      </c>
      <c r="M7819" s="370">
        <v>44629</v>
      </c>
      <c r="N7819" s="1441">
        <v>0</v>
      </c>
      <c r="O7819" s="365">
        <v>7000</v>
      </c>
      <c r="P7819" s="365">
        <v>26700</v>
      </c>
      <c r="Q7819" s="365"/>
      <c r="R7819" s="365"/>
      <c r="S7819" s="365"/>
      <c r="T7819" s="365"/>
      <c r="U7819" s="365"/>
      <c r="V7819" s="365"/>
      <c r="W7819" s="365"/>
      <c r="X7819" s="365"/>
      <c r="Y7819" s="379"/>
      <c r="Z7819" s="374"/>
      <c r="AA7819" s="374"/>
      <c r="AB7819" s="374"/>
      <c r="AC7819" s="1507">
        <f t="shared" ref="AC7819:AC7823" si="2694">E7819+G7819-N7819-O7819-AA7819-P7819-Q7819-R7819-S7819-T7819-U7819-V7819-W7819-X7819-Y7819</f>
        <v>46300</v>
      </c>
      <c r="AD7819" s="1508">
        <f t="shared" ref="AD7819:AD7823" si="2695">D7819*AC7819</f>
        <v>572268</v>
      </c>
      <c r="AE7819" s="14">
        <f t="shared" ref="AE7819:AE7823" si="2696">(J7819-"01.04.2023")/30</f>
        <v>5.0666666666666664</v>
      </c>
      <c r="AF7819" s="14">
        <f t="shared" ref="AF7819:AF7823" si="2697">(N7819+O7819+P7819+Q7819+R7819+S7819+T7819+U7819+V7819+W7819+X7819+Y7819)/3</f>
        <v>11233.333333333334</v>
      </c>
      <c r="AG7819" s="14">
        <f t="shared" ref="AG7819:AG7823" si="2698">AC7819/AF7819</f>
        <v>4.1216617210682491</v>
      </c>
      <c r="AH7819" s="14">
        <f t="shared" ref="AH7819:AH7823" si="2699">AG7819-AE7819</f>
        <v>-0.9450049455984173</v>
      </c>
      <c r="AI7819" s="14">
        <f t="shared" ref="AI7819:AI7823" si="2700">AC7819-(AE7819*AF7819)</f>
        <v>-10615.555555555555</v>
      </c>
      <c r="AJ7819" s="374"/>
    </row>
    <row r="7820" spans="1:36" ht="30">
      <c r="A7820" s="421"/>
      <c r="B7820" s="365" t="s">
        <v>2002</v>
      </c>
      <c r="C7820" s="365" t="s">
        <v>156</v>
      </c>
      <c r="D7820" s="368">
        <v>409.33</v>
      </c>
      <c r="E7820" s="365">
        <v>468</v>
      </c>
      <c r="F7820" s="368">
        <f t="shared" si="2692"/>
        <v>191566.44</v>
      </c>
      <c r="G7820" s="365">
        <v>0</v>
      </c>
      <c r="H7820" s="368">
        <f t="shared" si="2693"/>
        <v>0</v>
      </c>
      <c r="I7820" s="370">
        <v>44834</v>
      </c>
      <c r="J7820" s="370">
        <v>45412</v>
      </c>
      <c r="K7820" s="374"/>
      <c r="L7820" s="370" t="s">
        <v>5361</v>
      </c>
      <c r="M7820" s="370">
        <v>44629</v>
      </c>
      <c r="N7820" s="365">
        <v>0</v>
      </c>
      <c r="O7820" s="365">
        <v>150</v>
      </c>
      <c r="P7820" s="365">
        <v>30</v>
      </c>
      <c r="Q7820" s="365"/>
      <c r="R7820" s="365"/>
      <c r="S7820" s="365"/>
      <c r="T7820" s="365"/>
      <c r="U7820" s="365"/>
      <c r="V7820" s="365"/>
      <c r="W7820" s="365"/>
      <c r="X7820" s="365"/>
      <c r="Y7820" s="379"/>
      <c r="Z7820" s="374"/>
      <c r="AA7820" s="374"/>
      <c r="AB7820" s="374"/>
      <c r="AC7820" s="1507">
        <f t="shared" si="2694"/>
        <v>288</v>
      </c>
      <c r="AD7820" s="1508">
        <f t="shared" si="2695"/>
        <v>117887.03999999999</v>
      </c>
      <c r="AE7820" s="14">
        <f t="shared" si="2696"/>
        <v>13.166666666666666</v>
      </c>
      <c r="AF7820" s="14">
        <f t="shared" si="2697"/>
        <v>60</v>
      </c>
      <c r="AG7820" s="14">
        <f t="shared" si="2698"/>
        <v>4.8</v>
      </c>
      <c r="AH7820" s="14">
        <f t="shared" si="2699"/>
        <v>-8.3666666666666671</v>
      </c>
      <c r="AI7820" s="14">
        <f t="shared" si="2700"/>
        <v>-502</v>
      </c>
      <c r="AJ7820" s="374"/>
    </row>
    <row r="7821" spans="1:36" ht="15.75">
      <c r="A7821" s="421"/>
      <c r="B7821" s="365" t="s">
        <v>3584</v>
      </c>
      <c r="C7821" s="365" t="s">
        <v>262</v>
      </c>
      <c r="D7821" s="368">
        <v>9.3800000000000008</v>
      </c>
      <c r="E7821" s="365">
        <v>11600</v>
      </c>
      <c r="F7821" s="368">
        <f t="shared" si="2692"/>
        <v>108808.00000000001</v>
      </c>
      <c r="G7821" s="365">
        <v>0</v>
      </c>
      <c r="H7821" s="368">
        <f t="shared" si="2693"/>
        <v>0</v>
      </c>
      <c r="I7821" s="370">
        <v>44917</v>
      </c>
      <c r="J7821" s="370">
        <v>45323</v>
      </c>
      <c r="K7821" s="374"/>
      <c r="L7821" s="370" t="s">
        <v>7322</v>
      </c>
      <c r="M7821" s="370">
        <v>44875</v>
      </c>
      <c r="N7821" s="365">
        <v>0</v>
      </c>
      <c r="O7821" s="365">
        <v>0</v>
      </c>
      <c r="P7821" s="365">
        <v>0</v>
      </c>
      <c r="Q7821" s="365"/>
      <c r="R7821" s="365"/>
      <c r="S7821" s="365"/>
      <c r="T7821" s="365"/>
      <c r="U7821" s="365"/>
      <c r="V7821" s="365"/>
      <c r="W7821" s="365"/>
      <c r="X7821" s="365"/>
      <c r="Y7821" s="379"/>
      <c r="Z7821" s="374"/>
      <c r="AA7821" s="374"/>
      <c r="AB7821" s="374"/>
      <c r="AC7821" s="1507">
        <f t="shared" si="2694"/>
        <v>11600</v>
      </c>
      <c r="AD7821" s="1508">
        <f t="shared" si="2695"/>
        <v>108808.00000000001</v>
      </c>
      <c r="AE7821" s="14">
        <f t="shared" si="2696"/>
        <v>10.199999999999999</v>
      </c>
      <c r="AF7821" s="14">
        <f t="shared" si="2697"/>
        <v>0</v>
      </c>
      <c r="AG7821" s="14" t="e">
        <f t="shared" si="2698"/>
        <v>#DIV/0!</v>
      </c>
      <c r="AH7821" s="14" t="e">
        <f t="shared" si="2699"/>
        <v>#DIV/0!</v>
      </c>
      <c r="AI7821" s="14">
        <f t="shared" si="2700"/>
        <v>11600</v>
      </c>
      <c r="AJ7821" s="374"/>
    </row>
    <row r="7822" spans="1:36" ht="19.5" customHeight="1">
      <c r="A7822" s="421"/>
      <c r="B7822" s="365" t="s">
        <v>1932</v>
      </c>
      <c r="C7822" s="365" t="s">
        <v>143</v>
      </c>
      <c r="D7822" s="365">
        <v>36162.51</v>
      </c>
      <c r="E7822" s="365">
        <v>656</v>
      </c>
      <c r="F7822" s="368">
        <f>D7822*E7822</f>
        <v>23722606.560000002</v>
      </c>
      <c r="G7822" s="365">
        <v>0</v>
      </c>
      <c r="H7822" s="365">
        <f t="shared" si="2693"/>
        <v>0</v>
      </c>
      <c r="I7822" s="370">
        <v>44683</v>
      </c>
      <c r="J7822" s="370">
        <v>45291</v>
      </c>
      <c r="K7822" s="374"/>
      <c r="L7822" s="370" t="s">
        <v>3171</v>
      </c>
      <c r="M7822" s="370" t="s">
        <v>3172</v>
      </c>
      <c r="N7822" s="365">
        <v>44</v>
      </c>
      <c r="O7822" s="365">
        <v>22</v>
      </c>
      <c r="P7822" s="365">
        <v>33</v>
      </c>
      <c r="Q7822" s="365"/>
      <c r="R7822" s="365"/>
      <c r="S7822" s="365"/>
      <c r="T7822" s="365"/>
      <c r="U7822" s="365"/>
      <c r="V7822" s="365"/>
      <c r="W7822" s="365"/>
      <c r="X7822" s="365"/>
      <c r="Y7822" s="379"/>
      <c r="Z7822" s="365" t="s">
        <v>8991</v>
      </c>
      <c r="AA7822" s="379">
        <v>60</v>
      </c>
      <c r="AB7822" s="379">
        <f>AA7822*D7822</f>
        <v>2169750.6</v>
      </c>
      <c r="AC7822" s="1507">
        <f t="shared" si="2694"/>
        <v>497</v>
      </c>
      <c r="AD7822" s="1508">
        <f t="shared" si="2695"/>
        <v>17972767.470000003</v>
      </c>
      <c r="AE7822" s="14">
        <f t="shared" si="2696"/>
        <v>9.1333333333333329</v>
      </c>
      <c r="AF7822" s="14">
        <f t="shared" si="2697"/>
        <v>33</v>
      </c>
      <c r="AG7822" s="14">
        <f t="shared" si="2698"/>
        <v>15.060606060606061</v>
      </c>
      <c r="AH7822" s="14">
        <f t="shared" si="2699"/>
        <v>5.9272727272727277</v>
      </c>
      <c r="AI7822" s="14">
        <f t="shared" si="2700"/>
        <v>195.60000000000002</v>
      </c>
      <c r="AJ7822" s="374"/>
    </row>
    <row r="7823" spans="1:36" ht="15.75">
      <c r="A7823" s="421"/>
      <c r="B7823" s="365" t="s">
        <v>9919</v>
      </c>
      <c r="C7823" s="365" t="s">
        <v>143</v>
      </c>
      <c r="D7823" s="365">
        <v>117.24</v>
      </c>
      <c r="E7823" s="365">
        <v>0</v>
      </c>
      <c r="F7823" s="368">
        <v>0</v>
      </c>
      <c r="G7823" s="365">
        <v>8320</v>
      </c>
      <c r="H7823" s="365">
        <f t="shared" si="2693"/>
        <v>975436.79999999993</v>
      </c>
      <c r="I7823" s="370">
        <v>44991</v>
      </c>
      <c r="J7823" s="370">
        <v>45443</v>
      </c>
      <c r="K7823" s="374"/>
      <c r="L7823" s="370" t="s">
        <v>9920</v>
      </c>
      <c r="M7823" s="370">
        <v>44978</v>
      </c>
      <c r="N7823" s="365">
        <v>0</v>
      </c>
      <c r="O7823" s="365">
        <v>0</v>
      </c>
      <c r="P7823" s="365">
        <v>2420</v>
      </c>
      <c r="Q7823" s="365"/>
      <c r="R7823" s="365"/>
      <c r="S7823" s="365"/>
      <c r="T7823" s="365"/>
      <c r="U7823" s="365"/>
      <c r="V7823" s="365"/>
      <c r="W7823" s="365"/>
      <c r="X7823" s="365"/>
      <c r="Y7823" s="379"/>
      <c r="Z7823" s="365"/>
      <c r="AA7823" s="379"/>
      <c r="AB7823" s="379"/>
      <c r="AC7823" s="1507">
        <f t="shared" si="2694"/>
        <v>5900</v>
      </c>
      <c r="AD7823" s="1508">
        <f t="shared" si="2695"/>
        <v>691716</v>
      </c>
      <c r="AE7823" s="14">
        <f t="shared" si="2696"/>
        <v>14.2</v>
      </c>
      <c r="AF7823" s="14">
        <f t="shared" si="2697"/>
        <v>806.66666666666663</v>
      </c>
      <c r="AG7823" s="14">
        <f t="shared" si="2698"/>
        <v>7.3140495867768598</v>
      </c>
      <c r="AH7823" s="14">
        <f t="shared" si="2699"/>
        <v>-6.8859504132231395</v>
      </c>
      <c r="AI7823" s="14">
        <f t="shared" si="2700"/>
        <v>-5554.6666666666661</v>
      </c>
      <c r="AJ7823" s="374"/>
    </row>
    <row r="7824" spans="1:36">
      <c r="A7824" s="421"/>
      <c r="B7824" s="4558" t="s">
        <v>3586</v>
      </c>
      <c r="C7824" s="4559"/>
      <c r="D7824" s="4559"/>
      <c r="E7824" s="4559"/>
      <c r="F7824" s="4559"/>
      <c r="G7824" s="4559"/>
      <c r="H7824" s="4559"/>
      <c r="I7824" s="4559"/>
      <c r="J7824" s="4559"/>
      <c r="K7824" s="4559"/>
      <c r="L7824" s="4559"/>
      <c r="M7824" s="4559"/>
      <c r="N7824" s="4559"/>
      <c r="O7824" s="4559"/>
      <c r="P7824" s="4559"/>
      <c r="Q7824" s="4559"/>
      <c r="R7824" s="4559"/>
      <c r="S7824" s="4559"/>
      <c r="T7824" s="4559"/>
      <c r="U7824" s="4559"/>
      <c r="V7824" s="4559"/>
      <c r="W7824" s="4559"/>
      <c r="X7824" s="4559"/>
      <c r="Y7824" s="4559"/>
      <c r="Z7824" s="4559"/>
      <c r="AA7824" s="4559"/>
      <c r="AB7824" s="4559"/>
      <c r="AC7824" s="4559"/>
      <c r="AD7824" s="4559"/>
      <c r="AE7824" s="4559"/>
      <c r="AF7824" s="4559"/>
      <c r="AG7824" s="4559"/>
      <c r="AH7824" s="4559"/>
      <c r="AI7824" s="4559"/>
      <c r="AJ7824" s="4560"/>
    </row>
    <row r="7825" spans="1:36" ht="30">
      <c r="A7825" s="421"/>
      <c r="B7825" s="365" t="s">
        <v>3587</v>
      </c>
      <c r="C7825" s="365" t="s">
        <v>63</v>
      </c>
      <c r="D7825" s="365">
        <v>2136.27</v>
      </c>
      <c r="E7825" s="365">
        <v>48</v>
      </c>
      <c r="F7825" s="365">
        <f>E7825*D7825</f>
        <v>102540.95999999999</v>
      </c>
      <c r="G7825" s="365">
        <v>0</v>
      </c>
      <c r="H7825" s="368">
        <f>G7825*D7825</f>
        <v>0</v>
      </c>
      <c r="I7825" s="370">
        <v>44609</v>
      </c>
      <c r="J7825" s="370">
        <v>45596</v>
      </c>
      <c r="K7825" s="374"/>
      <c r="L7825" s="370" t="s">
        <v>3588</v>
      </c>
      <c r="M7825" s="370">
        <v>44609</v>
      </c>
      <c r="N7825" s="1441">
        <v>0</v>
      </c>
      <c r="O7825" s="365">
        <v>0</v>
      </c>
      <c r="P7825" s="365">
        <v>0</v>
      </c>
      <c r="Q7825" s="365"/>
      <c r="R7825" s="365"/>
      <c r="S7825" s="365"/>
      <c r="T7825" s="365"/>
      <c r="U7825" s="365"/>
      <c r="V7825" s="365"/>
      <c r="W7825" s="365"/>
      <c r="X7825" s="365"/>
      <c r="Y7825" s="379"/>
      <c r="Z7825" s="374"/>
      <c r="AA7825" s="374"/>
      <c r="AB7825" s="374"/>
      <c r="AC7825" s="1507">
        <f>E7825+G7825-N7825-O7825-AA7825-P7825-Q7825-R7825-S7825-T7825-U7825-V7825-W7825-X7825-Y7825</f>
        <v>48</v>
      </c>
      <c r="AD7825" s="1508">
        <f>D7825*AC7825</f>
        <v>102540.95999999999</v>
      </c>
      <c r="AE7825" s="14">
        <f>(J7825-"01.04.2023")/30</f>
        <v>19.3</v>
      </c>
      <c r="AF7825" s="14">
        <f>(N7825+O7825+P7825+Q7825+R7825+S7825+T7825+U7825+V7825+W7825+X7825+Y7825)/3</f>
        <v>0</v>
      </c>
      <c r="AG7825" s="14" t="e">
        <f>AC7825/AF7825</f>
        <v>#DIV/0!</v>
      </c>
      <c r="AH7825" s="14" t="e">
        <f>AG7825-AE7825</f>
        <v>#DIV/0!</v>
      </c>
      <c r="AI7825" s="14">
        <f>AC7825-(AE7825*AF7825)</f>
        <v>48</v>
      </c>
      <c r="AJ7825" s="374"/>
    </row>
    <row r="7826" spans="1:36" ht="15.75">
      <c r="A7826" s="421"/>
      <c r="B7826" s="365" t="s">
        <v>3589</v>
      </c>
      <c r="C7826" s="365" t="s">
        <v>63</v>
      </c>
      <c r="D7826" s="365">
        <v>2073.44</v>
      </c>
      <c r="E7826" s="365">
        <v>123</v>
      </c>
      <c r="F7826" s="365">
        <f>E7826*D7826</f>
        <v>255033.12</v>
      </c>
      <c r="G7826" s="365">
        <v>0</v>
      </c>
      <c r="H7826" s="368">
        <f>G7826*D7826</f>
        <v>0</v>
      </c>
      <c r="I7826" s="370">
        <v>44609</v>
      </c>
      <c r="J7826" s="370">
        <v>45350</v>
      </c>
      <c r="K7826" s="374"/>
      <c r="L7826" s="370" t="s">
        <v>3590</v>
      </c>
      <c r="M7826" s="370">
        <v>44609</v>
      </c>
      <c r="N7826" s="1441">
        <v>0</v>
      </c>
      <c r="O7826" s="365">
        <v>0</v>
      </c>
      <c r="P7826" s="365">
        <v>0</v>
      </c>
      <c r="Q7826" s="365"/>
      <c r="R7826" s="365"/>
      <c r="S7826" s="365"/>
      <c r="T7826" s="365"/>
      <c r="U7826" s="365"/>
      <c r="V7826" s="365"/>
      <c r="W7826" s="365"/>
      <c r="X7826" s="365"/>
      <c r="Y7826" s="379"/>
      <c r="Z7826" s="365"/>
      <c r="AA7826" s="379"/>
      <c r="AB7826" s="379"/>
      <c r="AC7826" s="1507">
        <f>E7826+G7826-N7826-O7826-AA7826-P7826-Q7826-R7826-S7826-T7826-U7826-V7826-W7826-X7826-Y7826</f>
        <v>123</v>
      </c>
      <c r="AD7826" s="1508">
        <f>D7826*AC7826</f>
        <v>255033.12</v>
      </c>
      <c r="AE7826" s="14">
        <f>(J7826-"01.04.2023")/30</f>
        <v>11.1</v>
      </c>
      <c r="AF7826" s="14">
        <f>(N7826+O7826+P7826+Q7826+R7826+S7826+T7826+U7826+V7826+W7826+X7826+Y7826)/3</f>
        <v>0</v>
      </c>
      <c r="AG7826" s="14" t="e">
        <f>AC7826/AF7826</f>
        <v>#DIV/0!</v>
      </c>
      <c r="AH7826" s="14" t="e">
        <f>AG7826-AE7826</f>
        <v>#DIV/0!</v>
      </c>
      <c r="AI7826" s="14">
        <f>AC7826-(AE7826*AF7826)</f>
        <v>123</v>
      </c>
      <c r="AJ7826" s="374"/>
    </row>
    <row r="7827" spans="1:36" ht="15.75">
      <c r="A7827" s="421"/>
      <c r="B7827" s="365" t="s">
        <v>8992</v>
      </c>
      <c r="C7827" s="365" t="s">
        <v>143</v>
      </c>
      <c r="D7827" s="368">
        <v>2890</v>
      </c>
      <c r="E7827" s="365">
        <v>0</v>
      </c>
      <c r="F7827" s="365">
        <v>0</v>
      </c>
      <c r="G7827" s="365">
        <v>2</v>
      </c>
      <c r="H7827" s="368">
        <f>G7827*D7827</f>
        <v>5780</v>
      </c>
      <c r="I7827" s="370">
        <v>44977</v>
      </c>
      <c r="J7827" s="370">
        <v>45412</v>
      </c>
      <c r="K7827" s="374"/>
      <c r="L7827" s="370" t="s">
        <v>8993</v>
      </c>
      <c r="M7827" s="370">
        <v>44964</v>
      </c>
      <c r="N7827" s="1441">
        <v>0</v>
      </c>
      <c r="O7827" s="365">
        <v>0</v>
      </c>
      <c r="P7827" s="365">
        <v>0</v>
      </c>
      <c r="Q7827" s="365"/>
      <c r="R7827" s="365"/>
      <c r="S7827" s="365"/>
      <c r="T7827" s="365"/>
      <c r="U7827" s="365"/>
      <c r="V7827" s="365"/>
      <c r="W7827" s="365"/>
      <c r="X7827" s="365"/>
      <c r="Y7827" s="379"/>
      <c r="Z7827" s="365"/>
      <c r="AA7827" s="379"/>
      <c r="AB7827" s="379"/>
      <c r="AC7827" s="1507">
        <f>E7827+G7827-N7827-O7827-AA7827-P7827-Q7827-R7827-S7827-T7827-U7827-V7827-W7827-X7827-Y7827</f>
        <v>2</v>
      </c>
      <c r="AD7827" s="1508">
        <f>D7827*AC7827</f>
        <v>5780</v>
      </c>
      <c r="AE7827" s="14">
        <f>(J7827-"01.04.2023")/30</f>
        <v>13.166666666666666</v>
      </c>
      <c r="AF7827" s="14">
        <f>(N7827+O7827+P7827+Q7827+R7827+S7827+T7827+U7827+V7827+W7827+X7827+Y7827)/3</f>
        <v>0</v>
      </c>
      <c r="AG7827" s="14" t="e">
        <f>AC7827/AF7827</f>
        <v>#DIV/0!</v>
      </c>
      <c r="AH7827" s="14" t="e">
        <f>AG7827-AE7827</f>
        <v>#DIV/0!</v>
      </c>
      <c r="AI7827" s="14">
        <f>AC7827-(AE7827*AF7827)</f>
        <v>2</v>
      </c>
      <c r="AJ7827" s="374"/>
    </row>
    <row r="7828" spans="1:36">
      <c r="A7828" s="421"/>
      <c r="B7828" s="4558" t="s">
        <v>2071</v>
      </c>
      <c r="C7828" s="4559"/>
      <c r="D7828" s="4559"/>
      <c r="E7828" s="4559"/>
      <c r="F7828" s="4559"/>
      <c r="G7828" s="4559"/>
      <c r="H7828" s="4559"/>
      <c r="I7828" s="4559"/>
      <c r="J7828" s="4559"/>
      <c r="K7828" s="4559"/>
      <c r="L7828" s="4559"/>
      <c r="M7828" s="4559"/>
      <c r="N7828" s="4559"/>
      <c r="O7828" s="4559"/>
      <c r="P7828" s="4559"/>
      <c r="Q7828" s="4559"/>
      <c r="R7828" s="4559"/>
      <c r="S7828" s="4559"/>
      <c r="T7828" s="4559"/>
      <c r="U7828" s="4559"/>
      <c r="V7828" s="4559"/>
      <c r="W7828" s="4559"/>
      <c r="X7828" s="4559"/>
      <c r="Y7828" s="4559"/>
      <c r="Z7828" s="4559"/>
      <c r="AA7828" s="4559"/>
      <c r="AB7828" s="4559"/>
      <c r="AC7828" s="4559"/>
      <c r="AD7828" s="4559"/>
      <c r="AE7828" s="4559"/>
      <c r="AF7828" s="4559"/>
      <c r="AG7828" s="4559"/>
      <c r="AH7828" s="4559"/>
      <c r="AI7828" s="4559"/>
      <c r="AJ7828" s="4560"/>
    </row>
    <row r="7829" spans="1:36" ht="15.75">
      <c r="A7829" s="421"/>
      <c r="B7829" s="365" t="s">
        <v>9921</v>
      </c>
      <c r="C7829" s="365" t="s">
        <v>143</v>
      </c>
      <c r="D7829" s="368">
        <v>300</v>
      </c>
      <c r="E7829" s="365">
        <v>0</v>
      </c>
      <c r="F7829" s="365">
        <v>0</v>
      </c>
      <c r="G7829" s="365">
        <v>60</v>
      </c>
      <c r="H7829" s="368">
        <f>G7829*D7829</f>
        <v>18000</v>
      </c>
      <c r="I7829" s="370">
        <v>44998</v>
      </c>
      <c r="J7829" s="370">
        <v>45157</v>
      </c>
      <c r="K7829" s="374"/>
      <c r="L7829" s="370" t="s">
        <v>9922</v>
      </c>
      <c r="M7829" s="370">
        <v>44985</v>
      </c>
      <c r="N7829" s="1441">
        <v>0</v>
      </c>
      <c r="O7829" s="365">
        <v>0</v>
      </c>
      <c r="P7829" s="365">
        <v>10</v>
      </c>
      <c r="Q7829" s="365"/>
      <c r="R7829" s="365"/>
      <c r="S7829" s="365"/>
      <c r="T7829" s="365"/>
      <c r="U7829" s="365"/>
      <c r="V7829" s="365"/>
      <c r="W7829" s="365"/>
      <c r="X7829" s="365"/>
      <c r="Y7829" s="379"/>
      <c r="Z7829" s="365"/>
      <c r="AA7829" s="379"/>
      <c r="AB7829" s="379"/>
      <c r="AC7829" s="1507">
        <f>E7829+G7829-N7829-O7829-AA7829-P7829-Q7829-R7829-S7829-T7829-U7829-V7829-W7829-X7829-Y7829</f>
        <v>50</v>
      </c>
      <c r="AD7829" s="1508">
        <f>D7829*AC7829</f>
        <v>15000</v>
      </c>
      <c r="AE7829" s="14">
        <f>(J7829-"01.04.2023")/30</f>
        <v>4.666666666666667</v>
      </c>
      <c r="AF7829" s="14">
        <f>(N7829+O7829+P7829+Q7829+R7829+S7829+T7829+U7829+V7829+W7829+X7829+Y7829)/3</f>
        <v>3.3333333333333335</v>
      </c>
      <c r="AG7829" s="14">
        <f>AC7829/AF7829</f>
        <v>15</v>
      </c>
      <c r="AH7829" s="14">
        <f>AG7829-AE7829</f>
        <v>10.333333333333332</v>
      </c>
      <c r="AI7829" s="14">
        <f>AC7829-(AE7829*AF7829)</f>
        <v>34.444444444444443</v>
      </c>
      <c r="AJ7829" s="374"/>
    </row>
    <row r="7830" spans="1:36">
      <c r="A7830" s="421"/>
      <c r="B7830" s="4558" t="s">
        <v>2917</v>
      </c>
      <c r="C7830" s="4559"/>
      <c r="D7830" s="4559"/>
      <c r="E7830" s="4559"/>
      <c r="F7830" s="4559"/>
      <c r="G7830" s="4559"/>
      <c r="H7830" s="4559"/>
      <c r="I7830" s="4559"/>
      <c r="J7830" s="4559"/>
      <c r="K7830" s="4559"/>
      <c r="L7830" s="4559"/>
      <c r="M7830" s="4559"/>
      <c r="N7830" s="4559"/>
      <c r="O7830" s="4559"/>
      <c r="P7830" s="4559"/>
      <c r="Q7830" s="4559"/>
      <c r="R7830" s="4559"/>
      <c r="S7830" s="4559"/>
      <c r="T7830" s="4559"/>
      <c r="U7830" s="4559"/>
      <c r="V7830" s="4559"/>
      <c r="W7830" s="4559"/>
      <c r="X7830" s="4559"/>
      <c r="Y7830" s="4559"/>
      <c r="Z7830" s="4559"/>
      <c r="AA7830" s="4559"/>
      <c r="AB7830" s="4559"/>
      <c r="AC7830" s="4559"/>
      <c r="AD7830" s="4559"/>
      <c r="AE7830" s="4559"/>
      <c r="AF7830" s="4559"/>
      <c r="AG7830" s="4559"/>
      <c r="AH7830" s="4559"/>
      <c r="AI7830" s="4559"/>
      <c r="AJ7830" s="4560"/>
    </row>
    <row r="7831" spans="1:36" ht="15.75">
      <c r="A7831" s="421"/>
      <c r="B7831" s="365" t="s">
        <v>3591</v>
      </c>
      <c r="C7831" s="365" t="s">
        <v>143</v>
      </c>
      <c r="D7831" s="365">
        <v>1</v>
      </c>
      <c r="E7831" s="365">
        <v>50</v>
      </c>
      <c r="F7831" s="368">
        <f t="shared" ref="F7831:F7851" si="2701">E7831*D7831</f>
        <v>50</v>
      </c>
      <c r="G7831" s="365">
        <v>0</v>
      </c>
      <c r="H7831" s="368">
        <f t="shared" ref="H7831:H7839" si="2702">G7831*D7831</f>
        <v>0</v>
      </c>
      <c r="I7831" s="370">
        <v>44722</v>
      </c>
      <c r="J7831" s="370"/>
      <c r="K7831" s="374"/>
      <c r="L7831" s="370"/>
      <c r="M7831" s="370"/>
      <c r="N7831" s="365">
        <v>0</v>
      </c>
      <c r="O7831" s="365">
        <v>0</v>
      </c>
      <c r="P7831" s="365">
        <v>0</v>
      </c>
      <c r="Q7831" s="365"/>
      <c r="R7831" s="365"/>
      <c r="S7831" s="365"/>
      <c r="T7831" s="365"/>
      <c r="U7831" s="365"/>
      <c r="V7831" s="365"/>
      <c r="W7831" s="365"/>
      <c r="X7831" s="365"/>
      <c r="Y7831" s="379"/>
      <c r="Z7831" s="374"/>
      <c r="AA7831" s="374"/>
      <c r="AB7831" s="374"/>
      <c r="AC7831" s="1507">
        <f t="shared" ref="AC7831:AC7851" si="2703">E7831+G7831-N7831-O7831-AA7831-P7831-Q7831-R7831-S7831-T7831-U7831-V7831-W7831-X7831-Y7831</f>
        <v>50</v>
      </c>
      <c r="AD7831" s="1508">
        <f t="shared" ref="AD7831:AD7851" si="2704">D7831*AC7831</f>
        <v>50</v>
      </c>
      <c r="AE7831" s="14">
        <f t="shared" ref="AE7831:AE7851" si="2705">(J7831-"01.04.2023")/30</f>
        <v>-1500.5666666666666</v>
      </c>
      <c r="AF7831" s="14">
        <f t="shared" ref="AF7831:AF7851" si="2706">(N7831+O7831+P7831+Q7831+R7831+S7831+T7831+U7831+V7831+W7831+X7831+Y7831)/3</f>
        <v>0</v>
      </c>
      <c r="AG7831" s="14" t="e">
        <f t="shared" ref="AG7831:AG7851" si="2707">AC7831/AF7831</f>
        <v>#DIV/0!</v>
      </c>
      <c r="AH7831" s="14" t="e">
        <f t="shared" ref="AH7831:AH7851" si="2708">AG7831-AE7831</f>
        <v>#DIV/0!</v>
      </c>
      <c r="AI7831" s="14">
        <f t="shared" ref="AI7831:AI7851" si="2709">AC7831-(AE7831*AF7831)</f>
        <v>50</v>
      </c>
      <c r="AJ7831" s="374"/>
    </row>
    <row r="7832" spans="1:36" ht="15.75">
      <c r="A7832" s="1490"/>
      <c r="B7832" s="366" t="s">
        <v>3594</v>
      </c>
      <c r="C7832" s="366" t="s">
        <v>66</v>
      </c>
      <c r="D7832" s="366">
        <v>1</v>
      </c>
      <c r="E7832" s="366">
        <v>13</v>
      </c>
      <c r="F7832" s="368">
        <f t="shared" si="2701"/>
        <v>13</v>
      </c>
      <c r="G7832" s="366">
        <v>0</v>
      </c>
      <c r="H7832" s="367">
        <f t="shared" si="2702"/>
        <v>0</v>
      </c>
      <c r="I7832" s="369">
        <v>44715</v>
      </c>
      <c r="J7832" s="369"/>
      <c r="K7832" s="376"/>
      <c r="L7832" s="369"/>
      <c r="M7832" s="369"/>
      <c r="N7832" s="366">
        <v>0</v>
      </c>
      <c r="O7832" s="366">
        <v>0</v>
      </c>
      <c r="P7832" s="366">
        <v>0</v>
      </c>
      <c r="Q7832" s="366"/>
      <c r="R7832" s="366"/>
      <c r="S7832" s="366"/>
      <c r="T7832" s="366"/>
      <c r="U7832" s="366"/>
      <c r="V7832" s="366"/>
      <c r="W7832" s="366"/>
      <c r="X7832" s="366"/>
      <c r="Y7832" s="378"/>
      <c r="Z7832" s="376"/>
      <c r="AA7832" s="376"/>
      <c r="AB7832" s="376"/>
      <c r="AC7832" s="1507">
        <f t="shared" si="2703"/>
        <v>13</v>
      </c>
      <c r="AD7832" s="1508">
        <f t="shared" si="2704"/>
        <v>13</v>
      </c>
      <c r="AE7832" s="14">
        <f t="shared" si="2705"/>
        <v>-1500.5666666666666</v>
      </c>
      <c r="AF7832" s="14">
        <f t="shared" si="2706"/>
        <v>0</v>
      </c>
      <c r="AG7832" s="14" t="e">
        <f t="shared" si="2707"/>
        <v>#DIV/0!</v>
      </c>
      <c r="AH7832" s="14" t="e">
        <f t="shared" si="2708"/>
        <v>#DIV/0!</v>
      </c>
      <c r="AI7832" s="14">
        <f t="shared" si="2709"/>
        <v>13</v>
      </c>
      <c r="AJ7832" s="376"/>
    </row>
    <row r="7833" spans="1:36" ht="15.75">
      <c r="A7833" s="421"/>
      <c r="B7833" s="365" t="s">
        <v>3444</v>
      </c>
      <c r="C7833" s="365" t="s">
        <v>63</v>
      </c>
      <c r="D7833" s="365">
        <v>1</v>
      </c>
      <c r="E7833" s="365">
        <v>2710</v>
      </c>
      <c r="F7833" s="368">
        <f t="shared" si="2701"/>
        <v>2710</v>
      </c>
      <c r="G7833" s="365">
        <v>0</v>
      </c>
      <c r="H7833" s="368">
        <f t="shared" si="2702"/>
        <v>0</v>
      </c>
      <c r="I7833" s="370">
        <v>44728</v>
      </c>
      <c r="J7833" s="370"/>
      <c r="K7833" s="374"/>
      <c r="L7833" s="370"/>
      <c r="M7833" s="370"/>
      <c r="N7833" s="365">
        <v>0</v>
      </c>
      <c r="O7833" s="365">
        <v>0</v>
      </c>
      <c r="P7833" s="365">
        <v>0</v>
      </c>
      <c r="Q7833" s="365"/>
      <c r="R7833" s="365"/>
      <c r="S7833" s="365"/>
      <c r="T7833" s="365"/>
      <c r="U7833" s="365"/>
      <c r="V7833" s="365"/>
      <c r="W7833" s="365"/>
      <c r="X7833" s="365"/>
      <c r="Y7833" s="379"/>
      <c r="Z7833" s="374"/>
      <c r="AA7833" s="374"/>
      <c r="AB7833" s="374"/>
      <c r="AC7833" s="1507">
        <f t="shared" si="2703"/>
        <v>2710</v>
      </c>
      <c r="AD7833" s="1508">
        <f t="shared" si="2704"/>
        <v>2710</v>
      </c>
      <c r="AE7833" s="14">
        <f t="shared" si="2705"/>
        <v>-1500.5666666666666</v>
      </c>
      <c r="AF7833" s="14">
        <f t="shared" si="2706"/>
        <v>0</v>
      </c>
      <c r="AG7833" s="14" t="e">
        <f t="shared" si="2707"/>
        <v>#DIV/0!</v>
      </c>
      <c r="AH7833" s="14" t="e">
        <f t="shared" si="2708"/>
        <v>#DIV/0!</v>
      </c>
      <c r="AI7833" s="14">
        <f t="shared" si="2709"/>
        <v>2710</v>
      </c>
      <c r="AJ7833" s="374"/>
    </row>
    <row r="7834" spans="1:36" ht="15.75">
      <c r="A7834" s="421"/>
      <c r="B7834" s="365" t="s">
        <v>3596</v>
      </c>
      <c r="C7834" s="365" t="s">
        <v>143</v>
      </c>
      <c r="D7834" s="365">
        <v>1</v>
      </c>
      <c r="E7834" s="365">
        <v>36</v>
      </c>
      <c r="F7834" s="368">
        <f t="shared" si="2701"/>
        <v>36</v>
      </c>
      <c r="G7834" s="365">
        <v>0</v>
      </c>
      <c r="H7834" s="368">
        <f t="shared" si="2702"/>
        <v>0</v>
      </c>
      <c r="I7834" s="370">
        <v>44728</v>
      </c>
      <c r="J7834" s="370"/>
      <c r="K7834" s="374"/>
      <c r="L7834" s="370"/>
      <c r="M7834" s="370"/>
      <c r="N7834" s="365">
        <v>8</v>
      </c>
      <c r="O7834" s="365">
        <v>7</v>
      </c>
      <c r="P7834" s="365">
        <v>2</v>
      </c>
      <c r="Q7834" s="365"/>
      <c r="R7834" s="365"/>
      <c r="S7834" s="365"/>
      <c r="T7834" s="365"/>
      <c r="U7834" s="365"/>
      <c r="V7834" s="365"/>
      <c r="W7834" s="365"/>
      <c r="X7834" s="365"/>
      <c r="Y7834" s="379"/>
      <c r="Z7834" s="374"/>
      <c r="AA7834" s="374"/>
      <c r="AB7834" s="374"/>
      <c r="AC7834" s="1507">
        <f t="shared" si="2703"/>
        <v>19</v>
      </c>
      <c r="AD7834" s="1508">
        <f t="shared" si="2704"/>
        <v>19</v>
      </c>
      <c r="AE7834" s="14">
        <f t="shared" si="2705"/>
        <v>-1500.5666666666666</v>
      </c>
      <c r="AF7834" s="14">
        <f t="shared" si="2706"/>
        <v>5.666666666666667</v>
      </c>
      <c r="AG7834" s="14">
        <f t="shared" si="2707"/>
        <v>3.3529411764705879</v>
      </c>
      <c r="AH7834" s="14">
        <f t="shared" si="2708"/>
        <v>1503.9196078431371</v>
      </c>
      <c r="AI7834" s="14">
        <f t="shared" si="2709"/>
        <v>8522.2111111111117</v>
      </c>
      <c r="AJ7834" s="374"/>
    </row>
    <row r="7835" spans="1:36" ht="15.75">
      <c r="A7835" s="421"/>
      <c r="B7835" s="365" t="s">
        <v>3597</v>
      </c>
      <c r="C7835" s="365" t="s">
        <v>143</v>
      </c>
      <c r="D7835" s="365">
        <v>1</v>
      </c>
      <c r="E7835" s="365">
        <v>10</v>
      </c>
      <c r="F7835" s="368">
        <f t="shared" si="2701"/>
        <v>10</v>
      </c>
      <c r="G7835" s="365">
        <v>0</v>
      </c>
      <c r="H7835" s="368">
        <f t="shared" si="2702"/>
        <v>0</v>
      </c>
      <c r="I7835" s="370">
        <v>44728</v>
      </c>
      <c r="J7835" s="370"/>
      <c r="K7835" s="374"/>
      <c r="L7835" s="370"/>
      <c r="M7835" s="370"/>
      <c r="N7835" s="365">
        <v>1</v>
      </c>
      <c r="O7835" s="365">
        <v>1</v>
      </c>
      <c r="P7835" s="365">
        <v>0</v>
      </c>
      <c r="Q7835" s="365"/>
      <c r="R7835" s="365"/>
      <c r="S7835" s="365"/>
      <c r="T7835" s="365"/>
      <c r="U7835" s="365"/>
      <c r="V7835" s="365"/>
      <c r="W7835" s="365"/>
      <c r="X7835" s="365"/>
      <c r="Y7835" s="379"/>
      <c r="Z7835" s="374"/>
      <c r="AA7835" s="374"/>
      <c r="AB7835" s="374"/>
      <c r="AC7835" s="1507">
        <f t="shared" si="2703"/>
        <v>8</v>
      </c>
      <c r="AD7835" s="1508">
        <f t="shared" si="2704"/>
        <v>8</v>
      </c>
      <c r="AE7835" s="14">
        <f t="shared" si="2705"/>
        <v>-1500.5666666666666</v>
      </c>
      <c r="AF7835" s="14">
        <f t="shared" si="2706"/>
        <v>0.66666666666666663</v>
      </c>
      <c r="AG7835" s="14">
        <f t="shared" si="2707"/>
        <v>12</v>
      </c>
      <c r="AH7835" s="14">
        <f t="shared" si="2708"/>
        <v>1512.5666666666666</v>
      </c>
      <c r="AI7835" s="14">
        <f t="shared" si="2709"/>
        <v>1008.3777777777777</v>
      </c>
      <c r="AJ7835" s="374"/>
    </row>
    <row r="7836" spans="1:36" ht="15.75">
      <c r="A7836" s="421"/>
      <c r="B7836" s="365" t="s">
        <v>3037</v>
      </c>
      <c r="C7836" s="365" t="s">
        <v>66</v>
      </c>
      <c r="D7836" s="365">
        <v>1</v>
      </c>
      <c r="E7836" s="365">
        <v>2000</v>
      </c>
      <c r="F7836" s="368">
        <f t="shared" si="2701"/>
        <v>2000</v>
      </c>
      <c r="G7836" s="365">
        <v>0</v>
      </c>
      <c r="H7836" s="368">
        <f t="shared" si="2702"/>
        <v>0</v>
      </c>
      <c r="I7836" s="370">
        <v>44701</v>
      </c>
      <c r="J7836" s="370"/>
      <c r="K7836" s="374"/>
      <c r="L7836" s="370"/>
      <c r="M7836" s="370"/>
      <c r="N7836" s="365">
        <v>0</v>
      </c>
      <c r="O7836" s="365">
        <v>100</v>
      </c>
      <c r="P7836" s="365">
        <v>0</v>
      </c>
      <c r="Q7836" s="365"/>
      <c r="R7836" s="365"/>
      <c r="S7836" s="365"/>
      <c r="T7836" s="365"/>
      <c r="U7836" s="365"/>
      <c r="V7836" s="365"/>
      <c r="W7836" s="365"/>
      <c r="X7836" s="365"/>
      <c r="Y7836" s="379"/>
      <c r="Z7836" s="374"/>
      <c r="AA7836" s="374"/>
      <c r="AB7836" s="374"/>
      <c r="AC7836" s="1507">
        <f t="shared" si="2703"/>
        <v>1900</v>
      </c>
      <c r="AD7836" s="1508">
        <f t="shared" si="2704"/>
        <v>1900</v>
      </c>
      <c r="AE7836" s="14">
        <f t="shared" si="2705"/>
        <v>-1500.5666666666666</v>
      </c>
      <c r="AF7836" s="14">
        <f t="shared" si="2706"/>
        <v>33.333333333333336</v>
      </c>
      <c r="AG7836" s="14">
        <f t="shared" si="2707"/>
        <v>56.999999999999993</v>
      </c>
      <c r="AH7836" s="14">
        <f t="shared" si="2708"/>
        <v>1557.5666666666666</v>
      </c>
      <c r="AI7836" s="14">
        <f t="shared" si="2709"/>
        <v>51918.888888888891</v>
      </c>
      <c r="AJ7836" s="374"/>
    </row>
    <row r="7837" spans="1:36" ht="15.75">
      <c r="A7837" s="421"/>
      <c r="B7837" s="365" t="s">
        <v>3428</v>
      </c>
      <c r="C7837" s="365" t="s">
        <v>66</v>
      </c>
      <c r="D7837" s="365">
        <v>1</v>
      </c>
      <c r="E7837" s="365">
        <v>1</v>
      </c>
      <c r="F7837" s="368">
        <f t="shared" si="2701"/>
        <v>1</v>
      </c>
      <c r="G7837" s="365">
        <v>0</v>
      </c>
      <c r="H7837" s="368">
        <f t="shared" si="2702"/>
        <v>0</v>
      </c>
      <c r="I7837" s="370">
        <v>44701</v>
      </c>
      <c r="J7837" s="370"/>
      <c r="K7837" s="374"/>
      <c r="L7837" s="370"/>
      <c r="M7837" s="370"/>
      <c r="N7837" s="365">
        <v>0</v>
      </c>
      <c r="O7837" s="365">
        <v>0</v>
      </c>
      <c r="P7837" s="365">
        <v>0</v>
      </c>
      <c r="Q7837" s="365"/>
      <c r="R7837" s="365"/>
      <c r="S7837" s="365"/>
      <c r="T7837" s="365"/>
      <c r="U7837" s="365"/>
      <c r="V7837" s="365"/>
      <c r="W7837" s="365"/>
      <c r="X7837" s="365"/>
      <c r="Y7837" s="379"/>
      <c r="Z7837" s="374"/>
      <c r="AA7837" s="374"/>
      <c r="AB7837" s="374"/>
      <c r="AC7837" s="1507">
        <f t="shared" si="2703"/>
        <v>1</v>
      </c>
      <c r="AD7837" s="1508">
        <f t="shared" si="2704"/>
        <v>1</v>
      </c>
      <c r="AE7837" s="14">
        <f t="shared" si="2705"/>
        <v>-1500.5666666666666</v>
      </c>
      <c r="AF7837" s="14">
        <f t="shared" si="2706"/>
        <v>0</v>
      </c>
      <c r="AG7837" s="14" t="e">
        <f t="shared" si="2707"/>
        <v>#DIV/0!</v>
      </c>
      <c r="AH7837" s="14" t="e">
        <f t="shared" si="2708"/>
        <v>#DIV/0!</v>
      </c>
      <c r="AI7837" s="14">
        <f t="shared" si="2709"/>
        <v>1</v>
      </c>
      <c r="AJ7837" s="374"/>
    </row>
    <row r="7838" spans="1:36" ht="15.75">
      <c r="A7838" s="421"/>
      <c r="B7838" s="365" t="s">
        <v>3598</v>
      </c>
      <c r="C7838" s="365" t="s">
        <v>66</v>
      </c>
      <c r="D7838" s="365">
        <v>1</v>
      </c>
      <c r="E7838" s="365">
        <v>650</v>
      </c>
      <c r="F7838" s="368">
        <f t="shared" si="2701"/>
        <v>650</v>
      </c>
      <c r="G7838" s="365">
        <v>0</v>
      </c>
      <c r="H7838" s="368">
        <f t="shared" si="2702"/>
        <v>0</v>
      </c>
      <c r="I7838" s="370">
        <v>44701</v>
      </c>
      <c r="J7838" s="370"/>
      <c r="K7838" s="374"/>
      <c r="L7838" s="370"/>
      <c r="M7838" s="370"/>
      <c r="N7838" s="365">
        <v>0</v>
      </c>
      <c r="O7838" s="365">
        <v>100</v>
      </c>
      <c r="P7838" s="365">
        <v>0</v>
      </c>
      <c r="Q7838" s="365"/>
      <c r="R7838" s="365"/>
      <c r="S7838" s="365"/>
      <c r="T7838" s="365"/>
      <c r="U7838" s="365"/>
      <c r="V7838" s="365"/>
      <c r="W7838" s="365"/>
      <c r="X7838" s="365"/>
      <c r="Y7838" s="379"/>
      <c r="Z7838" s="374"/>
      <c r="AA7838" s="374"/>
      <c r="AB7838" s="374"/>
      <c r="AC7838" s="1507">
        <f t="shared" si="2703"/>
        <v>550</v>
      </c>
      <c r="AD7838" s="1508">
        <f t="shared" si="2704"/>
        <v>550</v>
      </c>
      <c r="AE7838" s="14">
        <f t="shared" si="2705"/>
        <v>-1500.5666666666666</v>
      </c>
      <c r="AF7838" s="14">
        <f t="shared" si="2706"/>
        <v>33.333333333333336</v>
      </c>
      <c r="AG7838" s="14">
        <f t="shared" si="2707"/>
        <v>16.5</v>
      </c>
      <c r="AH7838" s="14">
        <f t="shared" si="2708"/>
        <v>1517.0666666666666</v>
      </c>
      <c r="AI7838" s="14">
        <f t="shared" si="2709"/>
        <v>50568.888888888891</v>
      </c>
      <c r="AJ7838" s="374"/>
    </row>
    <row r="7839" spans="1:36" ht="15.75">
      <c r="A7839" s="421"/>
      <c r="B7839" s="365" t="s">
        <v>7323</v>
      </c>
      <c r="C7839" s="365" t="s">
        <v>66</v>
      </c>
      <c r="D7839" s="365">
        <v>1</v>
      </c>
      <c r="E7839" s="365">
        <v>10</v>
      </c>
      <c r="F7839" s="368">
        <f t="shared" si="2701"/>
        <v>10</v>
      </c>
      <c r="G7839" s="365">
        <v>0</v>
      </c>
      <c r="H7839" s="368">
        <f t="shared" si="2702"/>
        <v>0</v>
      </c>
      <c r="I7839" s="370">
        <v>44742</v>
      </c>
      <c r="J7839" s="370"/>
      <c r="K7839" s="374"/>
      <c r="L7839" s="370"/>
      <c r="M7839" s="370"/>
      <c r="N7839" s="365">
        <v>0</v>
      </c>
      <c r="O7839" s="365">
        <v>0</v>
      </c>
      <c r="P7839" s="365">
        <v>0</v>
      </c>
      <c r="Q7839" s="365"/>
      <c r="R7839" s="365"/>
      <c r="S7839" s="365"/>
      <c r="T7839" s="365"/>
      <c r="U7839" s="365"/>
      <c r="V7839" s="365"/>
      <c r="W7839" s="365"/>
      <c r="X7839" s="365"/>
      <c r="Y7839" s="379"/>
      <c r="Z7839" s="374"/>
      <c r="AA7839" s="374"/>
      <c r="AB7839" s="374"/>
      <c r="AC7839" s="1507">
        <f t="shared" si="2703"/>
        <v>10</v>
      </c>
      <c r="AD7839" s="1508">
        <f t="shared" si="2704"/>
        <v>10</v>
      </c>
      <c r="AE7839" s="14">
        <f t="shared" si="2705"/>
        <v>-1500.5666666666666</v>
      </c>
      <c r="AF7839" s="14">
        <f t="shared" si="2706"/>
        <v>0</v>
      </c>
      <c r="AG7839" s="14" t="e">
        <f t="shared" si="2707"/>
        <v>#DIV/0!</v>
      </c>
      <c r="AH7839" s="14" t="e">
        <f t="shared" si="2708"/>
        <v>#DIV/0!</v>
      </c>
      <c r="AI7839" s="14">
        <f t="shared" si="2709"/>
        <v>10</v>
      </c>
      <c r="AJ7839" s="374"/>
    </row>
    <row r="7840" spans="1:36" ht="15.75">
      <c r="A7840" s="421"/>
      <c r="B7840" s="375" t="s">
        <v>4199</v>
      </c>
      <c r="C7840" s="400" t="s">
        <v>66</v>
      </c>
      <c r="D7840" s="379">
        <v>16.77</v>
      </c>
      <c r="E7840" s="365">
        <v>50</v>
      </c>
      <c r="F7840" s="368">
        <f t="shared" si="2701"/>
        <v>838.5</v>
      </c>
      <c r="G7840" s="379">
        <v>0</v>
      </c>
      <c r="H7840" s="368">
        <f t="shared" ref="H7840:H7860" si="2710">D7840*G7840</f>
        <v>0</v>
      </c>
      <c r="I7840" s="370">
        <v>44748</v>
      </c>
      <c r="J7840" s="370"/>
      <c r="K7840" s="374"/>
      <c r="L7840" s="381"/>
      <c r="M7840" s="370"/>
      <c r="N7840" s="365">
        <v>0</v>
      </c>
      <c r="O7840" s="365">
        <v>0</v>
      </c>
      <c r="P7840" s="365">
        <v>0</v>
      </c>
      <c r="Q7840" s="365"/>
      <c r="R7840" s="365"/>
      <c r="S7840" s="365"/>
      <c r="T7840" s="365"/>
      <c r="U7840" s="365"/>
      <c r="V7840" s="365"/>
      <c r="W7840" s="365"/>
      <c r="X7840" s="365"/>
      <c r="Y7840" s="379"/>
      <c r="Z7840" s="374"/>
      <c r="AA7840" s="374"/>
      <c r="AB7840" s="374"/>
      <c r="AC7840" s="1507">
        <f t="shared" si="2703"/>
        <v>50</v>
      </c>
      <c r="AD7840" s="1508">
        <f t="shared" si="2704"/>
        <v>838.5</v>
      </c>
      <c r="AE7840" s="14">
        <f t="shared" si="2705"/>
        <v>-1500.5666666666666</v>
      </c>
      <c r="AF7840" s="14">
        <f t="shared" si="2706"/>
        <v>0</v>
      </c>
      <c r="AG7840" s="14" t="e">
        <f t="shared" si="2707"/>
        <v>#DIV/0!</v>
      </c>
      <c r="AH7840" s="14" t="e">
        <f t="shared" si="2708"/>
        <v>#DIV/0!</v>
      </c>
      <c r="AI7840" s="14">
        <f t="shared" si="2709"/>
        <v>50</v>
      </c>
      <c r="AJ7840" s="374"/>
    </row>
    <row r="7841" spans="1:36" ht="15.75">
      <c r="A7841" s="421"/>
      <c r="B7841" s="375" t="s">
        <v>4200</v>
      </c>
      <c r="C7841" s="400" t="s">
        <v>66</v>
      </c>
      <c r="D7841" s="379">
        <v>2.2599999999999998</v>
      </c>
      <c r="E7841" s="365">
        <v>1140</v>
      </c>
      <c r="F7841" s="368">
        <f t="shared" si="2701"/>
        <v>2576.3999999999996</v>
      </c>
      <c r="G7841" s="379">
        <v>0</v>
      </c>
      <c r="H7841" s="368">
        <f t="shared" si="2710"/>
        <v>0</v>
      </c>
      <c r="I7841" s="370">
        <v>44748</v>
      </c>
      <c r="J7841" s="370"/>
      <c r="K7841" s="374"/>
      <c r="L7841" s="381"/>
      <c r="M7841" s="370"/>
      <c r="N7841" s="365">
        <v>220</v>
      </c>
      <c r="O7841" s="365">
        <v>25</v>
      </c>
      <c r="P7841" s="365">
        <v>31</v>
      </c>
      <c r="Q7841" s="365"/>
      <c r="R7841" s="365"/>
      <c r="S7841" s="365"/>
      <c r="T7841" s="365"/>
      <c r="U7841" s="365"/>
      <c r="V7841" s="365"/>
      <c r="W7841" s="365"/>
      <c r="X7841" s="365"/>
      <c r="Y7841" s="379"/>
      <c r="Z7841" s="374"/>
      <c r="AA7841" s="374"/>
      <c r="AB7841" s="374"/>
      <c r="AC7841" s="1507">
        <f t="shared" si="2703"/>
        <v>864</v>
      </c>
      <c r="AD7841" s="1508">
        <f t="shared" si="2704"/>
        <v>1952.6399999999999</v>
      </c>
      <c r="AE7841" s="14">
        <f t="shared" si="2705"/>
        <v>-1500.5666666666666</v>
      </c>
      <c r="AF7841" s="14">
        <f t="shared" si="2706"/>
        <v>92</v>
      </c>
      <c r="AG7841" s="14">
        <f t="shared" si="2707"/>
        <v>9.3913043478260878</v>
      </c>
      <c r="AH7841" s="14">
        <f t="shared" si="2708"/>
        <v>1509.9579710144926</v>
      </c>
      <c r="AI7841" s="14">
        <f t="shared" si="2709"/>
        <v>138916.13333333333</v>
      </c>
      <c r="AJ7841" s="374"/>
    </row>
    <row r="7842" spans="1:36" ht="15.75">
      <c r="A7842" s="421"/>
      <c r="B7842" s="375" t="s">
        <v>4201</v>
      </c>
      <c r="C7842" s="400" t="s">
        <v>66</v>
      </c>
      <c r="D7842" s="379">
        <v>72.215999999999994</v>
      </c>
      <c r="E7842" s="365">
        <v>110</v>
      </c>
      <c r="F7842" s="368">
        <f t="shared" si="2701"/>
        <v>7943.7599999999993</v>
      </c>
      <c r="G7842" s="379">
        <v>0</v>
      </c>
      <c r="H7842" s="368">
        <f t="shared" si="2710"/>
        <v>0</v>
      </c>
      <c r="I7842" s="370">
        <v>44748</v>
      </c>
      <c r="J7842" s="370"/>
      <c r="K7842" s="374"/>
      <c r="L7842" s="381"/>
      <c r="M7842" s="370"/>
      <c r="N7842" s="365">
        <v>10</v>
      </c>
      <c r="O7842" s="365">
        <v>8</v>
      </c>
      <c r="P7842" s="365">
        <v>6</v>
      </c>
      <c r="Q7842" s="365"/>
      <c r="R7842" s="365"/>
      <c r="S7842" s="365"/>
      <c r="T7842" s="365"/>
      <c r="U7842" s="365"/>
      <c r="V7842" s="365"/>
      <c r="W7842" s="365"/>
      <c r="X7842" s="365"/>
      <c r="Y7842" s="379"/>
      <c r="Z7842" s="374"/>
      <c r="AA7842" s="374"/>
      <c r="AB7842" s="374"/>
      <c r="AC7842" s="1507">
        <f t="shared" si="2703"/>
        <v>86</v>
      </c>
      <c r="AD7842" s="1508">
        <f t="shared" si="2704"/>
        <v>6210.5759999999991</v>
      </c>
      <c r="AE7842" s="14">
        <f t="shared" si="2705"/>
        <v>-1500.5666666666666</v>
      </c>
      <c r="AF7842" s="14">
        <f t="shared" si="2706"/>
        <v>8</v>
      </c>
      <c r="AG7842" s="14">
        <f t="shared" si="2707"/>
        <v>10.75</v>
      </c>
      <c r="AH7842" s="14">
        <f t="shared" si="2708"/>
        <v>1511.3166666666666</v>
      </c>
      <c r="AI7842" s="14">
        <f t="shared" si="2709"/>
        <v>12090.533333333333</v>
      </c>
      <c r="AJ7842" s="374"/>
    </row>
    <row r="7843" spans="1:36" ht="15.75">
      <c r="A7843" s="421"/>
      <c r="B7843" s="375" t="s">
        <v>4202</v>
      </c>
      <c r="C7843" s="400" t="s">
        <v>66</v>
      </c>
      <c r="D7843" s="379">
        <v>390</v>
      </c>
      <c r="E7843" s="365">
        <v>2.3999999999999981</v>
      </c>
      <c r="F7843" s="368">
        <f t="shared" si="2701"/>
        <v>935.99999999999932</v>
      </c>
      <c r="G7843" s="379">
        <v>0</v>
      </c>
      <c r="H7843" s="368">
        <f t="shared" si="2710"/>
        <v>0</v>
      </c>
      <c r="I7843" s="370">
        <v>44748</v>
      </c>
      <c r="J7843" s="370"/>
      <c r="K7843" s="374"/>
      <c r="L7843" s="381"/>
      <c r="M7843" s="370"/>
      <c r="N7843" s="365">
        <v>0</v>
      </c>
      <c r="O7843" s="365">
        <v>0</v>
      </c>
      <c r="P7843" s="365">
        <v>0.7</v>
      </c>
      <c r="Q7843" s="365"/>
      <c r="R7843" s="365"/>
      <c r="S7843" s="365"/>
      <c r="T7843" s="365"/>
      <c r="U7843" s="365"/>
      <c r="V7843" s="365"/>
      <c r="W7843" s="365"/>
      <c r="X7843" s="365"/>
      <c r="Y7843" s="379"/>
      <c r="Z7843" s="374"/>
      <c r="AA7843" s="374"/>
      <c r="AB7843" s="374"/>
      <c r="AC7843" s="1507">
        <f t="shared" si="2703"/>
        <v>1.6999999999999982</v>
      </c>
      <c r="AD7843" s="1508">
        <f t="shared" si="2704"/>
        <v>662.99999999999932</v>
      </c>
      <c r="AE7843" s="14">
        <f t="shared" si="2705"/>
        <v>-1500.5666666666666</v>
      </c>
      <c r="AF7843" s="14">
        <f t="shared" si="2706"/>
        <v>0.23333333333333331</v>
      </c>
      <c r="AG7843" s="14">
        <f t="shared" si="2707"/>
        <v>7.2857142857142785</v>
      </c>
      <c r="AH7843" s="14">
        <f t="shared" si="2708"/>
        <v>1507.8523809523808</v>
      </c>
      <c r="AI7843" s="14">
        <f t="shared" si="2709"/>
        <v>351.83222222222219</v>
      </c>
      <c r="AJ7843" s="374"/>
    </row>
    <row r="7844" spans="1:36" ht="15.75">
      <c r="A7844" s="421"/>
      <c r="B7844" s="375" t="s">
        <v>4203</v>
      </c>
      <c r="C7844" s="400" t="s">
        <v>66</v>
      </c>
      <c r="D7844" s="379">
        <v>28.32</v>
      </c>
      <c r="E7844" s="365">
        <v>306</v>
      </c>
      <c r="F7844" s="368">
        <f t="shared" si="2701"/>
        <v>8665.92</v>
      </c>
      <c r="G7844" s="379">
        <v>0</v>
      </c>
      <c r="H7844" s="368">
        <f t="shared" si="2710"/>
        <v>0</v>
      </c>
      <c r="I7844" s="370">
        <v>44748</v>
      </c>
      <c r="J7844" s="370"/>
      <c r="K7844" s="374"/>
      <c r="L7844" s="381"/>
      <c r="M7844" s="370"/>
      <c r="N7844" s="365">
        <v>16</v>
      </c>
      <c r="O7844" s="365">
        <v>29</v>
      </c>
      <c r="P7844" s="365">
        <v>53</v>
      </c>
      <c r="Q7844" s="365"/>
      <c r="R7844" s="365"/>
      <c r="S7844" s="365"/>
      <c r="T7844" s="365"/>
      <c r="U7844" s="365"/>
      <c r="V7844" s="365"/>
      <c r="W7844" s="365"/>
      <c r="X7844" s="365"/>
      <c r="Y7844" s="379"/>
      <c r="Z7844" s="374"/>
      <c r="AA7844" s="374"/>
      <c r="AB7844" s="374"/>
      <c r="AC7844" s="1507">
        <f t="shared" si="2703"/>
        <v>208</v>
      </c>
      <c r="AD7844" s="1508">
        <f t="shared" si="2704"/>
        <v>5890.56</v>
      </c>
      <c r="AE7844" s="14">
        <f t="shared" si="2705"/>
        <v>-1500.5666666666666</v>
      </c>
      <c r="AF7844" s="14">
        <f t="shared" si="2706"/>
        <v>32.666666666666664</v>
      </c>
      <c r="AG7844" s="14">
        <f t="shared" si="2707"/>
        <v>6.3673469387755111</v>
      </c>
      <c r="AH7844" s="14">
        <f t="shared" si="2708"/>
        <v>1506.934013605442</v>
      </c>
      <c r="AI7844" s="14">
        <f t="shared" si="2709"/>
        <v>49226.511111111104</v>
      </c>
      <c r="AJ7844" s="374"/>
    </row>
    <row r="7845" spans="1:36" ht="15.75">
      <c r="A7845" s="421"/>
      <c r="B7845" s="375" t="s">
        <v>4204</v>
      </c>
      <c r="C7845" s="400" t="s">
        <v>66</v>
      </c>
      <c r="D7845" s="379">
        <v>319.32</v>
      </c>
      <c r="E7845" s="365">
        <v>10</v>
      </c>
      <c r="F7845" s="368">
        <f t="shared" si="2701"/>
        <v>3193.2</v>
      </c>
      <c r="G7845" s="379">
        <v>0</v>
      </c>
      <c r="H7845" s="368">
        <f t="shared" si="2710"/>
        <v>0</v>
      </c>
      <c r="I7845" s="370">
        <v>44748</v>
      </c>
      <c r="J7845" s="370"/>
      <c r="K7845" s="374"/>
      <c r="L7845" s="381"/>
      <c r="M7845" s="370"/>
      <c r="N7845" s="365">
        <v>0</v>
      </c>
      <c r="O7845" s="365">
        <v>0</v>
      </c>
      <c r="P7845" s="365">
        <v>0</v>
      </c>
      <c r="Q7845" s="365"/>
      <c r="R7845" s="365"/>
      <c r="S7845" s="365"/>
      <c r="T7845" s="365"/>
      <c r="U7845" s="365"/>
      <c r="V7845" s="365"/>
      <c r="W7845" s="365"/>
      <c r="X7845" s="365"/>
      <c r="Y7845" s="379"/>
      <c r="Z7845" s="374"/>
      <c r="AA7845" s="374"/>
      <c r="AB7845" s="374"/>
      <c r="AC7845" s="1507">
        <f t="shared" si="2703"/>
        <v>10</v>
      </c>
      <c r="AD7845" s="1508">
        <f t="shared" si="2704"/>
        <v>3193.2</v>
      </c>
      <c r="AE7845" s="14">
        <f t="shared" si="2705"/>
        <v>-1500.5666666666666</v>
      </c>
      <c r="AF7845" s="14">
        <f t="shared" si="2706"/>
        <v>0</v>
      </c>
      <c r="AG7845" s="14" t="e">
        <f t="shared" si="2707"/>
        <v>#DIV/0!</v>
      </c>
      <c r="AH7845" s="14" t="e">
        <f t="shared" si="2708"/>
        <v>#DIV/0!</v>
      </c>
      <c r="AI7845" s="14">
        <f t="shared" si="2709"/>
        <v>10</v>
      </c>
      <c r="AJ7845" s="374"/>
    </row>
    <row r="7846" spans="1:36" ht="15.75">
      <c r="A7846" s="421"/>
      <c r="B7846" s="375" t="s">
        <v>4205</v>
      </c>
      <c r="C7846" s="400" t="s">
        <v>66</v>
      </c>
      <c r="D7846" s="379">
        <v>238.04</v>
      </c>
      <c r="E7846" s="365">
        <v>26</v>
      </c>
      <c r="F7846" s="368">
        <f t="shared" si="2701"/>
        <v>6189.04</v>
      </c>
      <c r="G7846" s="379">
        <v>0</v>
      </c>
      <c r="H7846" s="368">
        <f t="shared" si="2710"/>
        <v>0</v>
      </c>
      <c r="I7846" s="370">
        <v>44748</v>
      </c>
      <c r="J7846" s="370"/>
      <c r="K7846" s="374"/>
      <c r="L7846" s="381"/>
      <c r="M7846" s="370"/>
      <c r="N7846" s="365">
        <v>2</v>
      </c>
      <c r="O7846" s="365">
        <v>4</v>
      </c>
      <c r="P7846" s="365">
        <v>8</v>
      </c>
      <c r="Q7846" s="365"/>
      <c r="R7846" s="365"/>
      <c r="S7846" s="365"/>
      <c r="T7846" s="365"/>
      <c r="U7846" s="365"/>
      <c r="V7846" s="365"/>
      <c r="W7846" s="365"/>
      <c r="X7846" s="365"/>
      <c r="Y7846" s="379"/>
      <c r="Z7846" s="374"/>
      <c r="AA7846" s="374"/>
      <c r="AB7846" s="374"/>
      <c r="AC7846" s="1507">
        <f t="shared" si="2703"/>
        <v>12</v>
      </c>
      <c r="AD7846" s="1508">
        <f t="shared" si="2704"/>
        <v>2856.48</v>
      </c>
      <c r="AE7846" s="14">
        <f t="shared" si="2705"/>
        <v>-1500.5666666666666</v>
      </c>
      <c r="AF7846" s="14">
        <f t="shared" si="2706"/>
        <v>4.666666666666667</v>
      </c>
      <c r="AG7846" s="14">
        <f t="shared" si="2707"/>
        <v>2.5714285714285712</v>
      </c>
      <c r="AH7846" s="14">
        <f t="shared" si="2708"/>
        <v>1503.1380952380953</v>
      </c>
      <c r="AI7846" s="14">
        <f t="shared" si="2709"/>
        <v>7014.6444444444442</v>
      </c>
      <c r="AJ7846" s="374"/>
    </row>
    <row r="7847" spans="1:36" ht="15.75">
      <c r="A7847" s="1490"/>
      <c r="B7847" s="377" t="s">
        <v>4206</v>
      </c>
      <c r="C7847" s="401" t="s">
        <v>66</v>
      </c>
      <c r="D7847" s="378">
        <v>540</v>
      </c>
      <c r="E7847" s="366">
        <v>6.65</v>
      </c>
      <c r="F7847" s="368">
        <f t="shared" si="2701"/>
        <v>3591</v>
      </c>
      <c r="G7847" s="378">
        <v>0</v>
      </c>
      <c r="H7847" s="367">
        <f t="shared" si="2710"/>
        <v>0</v>
      </c>
      <c r="I7847" s="369">
        <v>44748</v>
      </c>
      <c r="J7847" s="369"/>
      <c r="K7847" s="376"/>
      <c r="L7847" s="371"/>
      <c r="M7847" s="369"/>
      <c r="N7847" s="366">
        <v>1.45</v>
      </c>
      <c r="O7847" s="366">
        <v>1</v>
      </c>
      <c r="P7847" s="366">
        <v>3.6</v>
      </c>
      <c r="Q7847" s="366"/>
      <c r="R7847" s="366"/>
      <c r="S7847" s="366"/>
      <c r="T7847" s="366"/>
      <c r="U7847" s="366"/>
      <c r="V7847" s="366"/>
      <c r="W7847" s="366"/>
      <c r="X7847" s="366"/>
      <c r="Y7847" s="378"/>
      <c r="Z7847" s="376"/>
      <c r="AA7847" s="376"/>
      <c r="AB7847" s="376"/>
      <c r="AC7847" s="1507">
        <f t="shared" si="2703"/>
        <v>0.60000000000000009</v>
      </c>
      <c r="AD7847" s="1508">
        <f t="shared" si="2704"/>
        <v>324.00000000000006</v>
      </c>
      <c r="AE7847" s="14">
        <f t="shared" si="2705"/>
        <v>-1500.5666666666666</v>
      </c>
      <c r="AF7847" s="14">
        <f t="shared" si="2706"/>
        <v>2.0166666666666671</v>
      </c>
      <c r="AG7847" s="14">
        <f t="shared" si="2707"/>
        <v>0.2975206611570248</v>
      </c>
      <c r="AH7847" s="14">
        <f t="shared" si="2708"/>
        <v>1500.8641873278236</v>
      </c>
      <c r="AI7847" s="14">
        <f t="shared" si="2709"/>
        <v>3026.742777777778</v>
      </c>
      <c r="AJ7847" s="376"/>
    </row>
    <row r="7848" spans="1:36" ht="15.75">
      <c r="A7848" s="421"/>
      <c r="B7848" s="375" t="s">
        <v>4207</v>
      </c>
      <c r="C7848" s="400" t="s">
        <v>66</v>
      </c>
      <c r="D7848" s="379">
        <v>566.4</v>
      </c>
      <c r="E7848" s="365">
        <v>51.6</v>
      </c>
      <c r="F7848" s="368">
        <f t="shared" si="2701"/>
        <v>29226.239999999998</v>
      </c>
      <c r="G7848" s="379">
        <v>0</v>
      </c>
      <c r="H7848" s="368">
        <f t="shared" si="2710"/>
        <v>0</v>
      </c>
      <c r="I7848" s="370">
        <v>44748</v>
      </c>
      <c r="J7848" s="370"/>
      <c r="K7848" s="374"/>
      <c r="L7848" s="381"/>
      <c r="M7848" s="370"/>
      <c r="N7848" s="365">
        <v>2.0499999999999998</v>
      </c>
      <c r="O7848" s="365">
        <v>1</v>
      </c>
      <c r="P7848" s="365">
        <v>5.2</v>
      </c>
      <c r="Q7848" s="365"/>
      <c r="R7848" s="365"/>
      <c r="S7848" s="365"/>
      <c r="T7848" s="365"/>
      <c r="U7848" s="365"/>
      <c r="V7848" s="365"/>
      <c r="W7848" s="365"/>
      <c r="X7848" s="365"/>
      <c r="Y7848" s="379"/>
      <c r="Z7848" s="374"/>
      <c r="AA7848" s="374"/>
      <c r="AB7848" s="374"/>
      <c r="AC7848" s="1507">
        <f t="shared" si="2703"/>
        <v>43.35</v>
      </c>
      <c r="AD7848" s="1508">
        <f t="shared" si="2704"/>
        <v>24553.439999999999</v>
      </c>
      <c r="AE7848" s="14">
        <f t="shared" si="2705"/>
        <v>-1500.5666666666666</v>
      </c>
      <c r="AF7848" s="14">
        <f t="shared" si="2706"/>
        <v>2.75</v>
      </c>
      <c r="AG7848" s="14">
        <f t="shared" si="2707"/>
        <v>15.763636363636364</v>
      </c>
      <c r="AH7848" s="14">
        <f t="shared" si="2708"/>
        <v>1516.330303030303</v>
      </c>
      <c r="AI7848" s="14">
        <f t="shared" si="2709"/>
        <v>4169.9083333333338</v>
      </c>
      <c r="AJ7848" s="374"/>
    </row>
    <row r="7849" spans="1:36" ht="15.75">
      <c r="A7849" s="421"/>
      <c r="B7849" s="375" t="s">
        <v>4208</v>
      </c>
      <c r="C7849" s="400" t="s">
        <v>66</v>
      </c>
      <c r="D7849" s="379">
        <v>265.8</v>
      </c>
      <c r="E7849" s="365">
        <v>93</v>
      </c>
      <c r="F7849" s="368">
        <f t="shared" si="2701"/>
        <v>24719.4</v>
      </c>
      <c r="G7849" s="379">
        <v>0</v>
      </c>
      <c r="H7849" s="368">
        <f t="shared" si="2710"/>
        <v>0</v>
      </c>
      <c r="I7849" s="370">
        <v>44748</v>
      </c>
      <c r="J7849" s="370"/>
      <c r="K7849" s="374"/>
      <c r="L7849" s="381"/>
      <c r="M7849" s="370"/>
      <c r="N7849" s="365">
        <v>5</v>
      </c>
      <c r="O7849" s="365">
        <v>12</v>
      </c>
      <c r="P7849" s="365">
        <v>5</v>
      </c>
      <c r="Q7849" s="365"/>
      <c r="R7849" s="365"/>
      <c r="S7849" s="365"/>
      <c r="T7849" s="365"/>
      <c r="U7849" s="365"/>
      <c r="V7849" s="365"/>
      <c r="W7849" s="365"/>
      <c r="X7849" s="365"/>
      <c r="Y7849" s="379"/>
      <c r="Z7849" s="374"/>
      <c r="AA7849" s="374"/>
      <c r="AB7849" s="374"/>
      <c r="AC7849" s="1507">
        <f t="shared" si="2703"/>
        <v>71</v>
      </c>
      <c r="AD7849" s="1508">
        <f t="shared" si="2704"/>
        <v>18871.8</v>
      </c>
      <c r="AE7849" s="14">
        <f t="shared" si="2705"/>
        <v>-1500.5666666666666</v>
      </c>
      <c r="AF7849" s="14">
        <f t="shared" si="2706"/>
        <v>7.333333333333333</v>
      </c>
      <c r="AG7849" s="14">
        <f t="shared" si="2707"/>
        <v>9.6818181818181817</v>
      </c>
      <c r="AH7849" s="14">
        <f t="shared" si="2708"/>
        <v>1510.2484848484848</v>
      </c>
      <c r="AI7849" s="14">
        <f t="shared" si="2709"/>
        <v>11075.155555555555</v>
      </c>
      <c r="AJ7849" s="374"/>
    </row>
    <row r="7850" spans="1:36" ht="30">
      <c r="A7850" s="421"/>
      <c r="B7850" s="375" t="s">
        <v>4209</v>
      </c>
      <c r="C7850" s="400" t="s">
        <v>66</v>
      </c>
      <c r="D7850" s="379">
        <v>420</v>
      </c>
      <c r="E7850" s="365">
        <v>7</v>
      </c>
      <c r="F7850" s="368">
        <f t="shared" si="2701"/>
        <v>2940</v>
      </c>
      <c r="G7850" s="379">
        <v>0</v>
      </c>
      <c r="H7850" s="368">
        <f t="shared" si="2710"/>
        <v>0</v>
      </c>
      <c r="I7850" s="370">
        <v>44748</v>
      </c>
      <c r="J7850" s="370"/>
      <c r="K7850" s="374"/>
      <c r="L7850" s="381"/>
      <c r="M7850" s="370"/>
      <c r="N7850" s="365">
        <v>1.2</v>
      </c>
      <c r="O7850" s="365">
        <v>0</v>
      </c>
      <c r="P7850" s="365">
        <v>3.7</v>
      </c>
      <c r="Q7850" s="365"/>
      <c r="R7850" s="365"/>
      <c r="S7850" s="365"/>
      <c r="T7850" s="365"/>
      <c r="U7850" s="365"/>
      <c r="V7850" s="365"/>
      <c r="W7850" s="365"/>
      <c r="X7850" s="365"/>
      <c r="Y7850" s="379"/>
      <c r="Z7850" s="374"/>
      <c r="AA7850" s="374"/>
      <c r="AB7850" s="374"/>
      <c r="AC7850" s="1507">
        <f t="shared" si="2703"/>
        <v>2.0999999999999996</v>
      </c>
      <c r="AD7850" s="1508">
        <f t="shared" si="2704"/>
        <v>881.99999999999989</v>
      </c>
      <c r="AE7850" s="14">
        <f t="shared" si="2705"/>
        <v>-1500.5666666666666</v>
      </c>
      <c r="AF7850" s="14">
        <f t="shared" si="2706"/>
        <v>1.6333333333333335</v>
      </c>
      <c r="AG7850" s="14">
        <f t="shared" si="2707"/>
        <v>1.2857142857142854</v>
      </c>
      <c r="AH7850" s="14">
        <f t="shared" si="2708"/>
        <v>1501.8523809523808</v>
      </c>
      <c r="AI7850" s="14">
        <f t="shared" si="2709"/>
        <v>2453.0255555555555</v>
      </c>
      <c r="AJ7850" s="374"/>
    </row>
    <row r="7851" spans="1:36" ht="15.75">
      <c r="A7851" s="421"/>
      <c r="B7851" s="375" t="s">
        <v>4210</v>
      </c>
      <c r="C7851" s="400" t="s">
        <v>66</v>
      </c>
      <c r="D7851" s="379">
        <v>927.48</v>
      </c>
      <c r="E7851" s="365">
        <v>99</v>
      </c>
      <c r="F7851" s="368">
        <f t="shared" si="2701"/>
        <v>91820.52</v>
      </c>
      <c r="G7851" s="379">
        <v>0</v>
      </c>
      <c r="H7851" s="368">
        <f t="shared" si="2710"/>
        <v>0</v>
      </c>
      <c r="I7851" s="370">
        <v>44748</v>
      </c>
      <c r="J7851" s="370"/>
      <c r="K7851" s="374"/>
      <c r="L7851" s="381"/>
      <c r="M7851" s="370"/>
      <c r="N7851" s="365">
        <v>10</v>
      </c>
      <c r="O7851" s="365">
        <v>0</v>
      </c>
      <c r="P7851" s="365">
        <v>0</v>
      </c>
      <c r="Q7851" s="365"/>
      <c r="R7851" s="365"/>
      <c r="S7851" s="365"/>
      <c r="T7851" s="365"/>
      <c r="U7851" s="365"/>
      <c r="V7851" s="365"/>
      <c r="W7851" s="365"/>
      <c r="X7851" s="365"/>
      <c r="Y7851" s="379"/>
      <c r="Z7851" s="374"/>
      <c r="AA7851" s="374"/>
      <c r="AB7851" s="374"/>
      <c r="AC7851" s="1507">
        <f t="shared" si="2703"/>
        <v>89</v>
      </c>
      <c r="AD7851" s="1508">
        <f t="shared" si="2704"/>
        <v>82545.72</v>
      </c>
      <c r="AE7851" s="14">
        <f t="shared" si="2705"/>
        <v>-1500.5666666666666</v>
      </c>
      <c r="AF7851" s="14">
        <f t="shared" si="2706"/>
        <v>3.3333333333333335</v>
      </c>
      <c r="AG7851" s="14">
        <f t="shared" si="2707"/>
        <v>26.7</v>
      </c>
      <c r="AH7851" s="14">
        <f t="shared" si="2708"/>
        <v>1527.2666666666667</v>
      </c>
      <c r="AI7851" s="14">
        <f t="shared" si="2709"/>
        <v>5090.8888888888887</v>
      </c>
      <c r="AJ7851" s="374"/>
    </row>
    <row r="7852" spans="1:36" ht="30">
      <c r="A7852" s="421"/>
      <c r="B7852" s="375" t="s">
        <v>4211</v>
      </c>
      <c r="C7852" s="400" t="s">
        <v>66</v>
      </c>
      <c r="D7852" s="379">
        <v>3323.7280000000001</v>
      </c>
      <c r="E7852" s="365">
        <v>20</v>
      </c>
      <c r="F7852" s="368">
        <f t="shared" ref="F7852:F7870" si="2711">E7852*D7852</f>
        <v>66474.559999999998</v>
      </c>
      <c r="G7852" s="379">
        <v>0</v>
      </c>
      <c r="H7852" s="368">
        <f t="shared" si="2710"/>
        <v>0</v>
      </c>
      <c r="I7852" s="370">
        <v>44764</v>
      </c>
      <c r="J7852" s="370"/>
      <c r="K7852" s="374"/>
      <c r="L7852" s="381"/>
      <c r="M7852" s="370"/>
      <c r="N7852" s="365">
        <v>0</v>
      </c>
      <c r="O7852" s="365">
        <v>0</v>
      </c>
      <c r="P7852" s="365">
        <v>0</v>
      </c>
      <c r="Q7852" s="365"/>
      <c r="R7852" s="365"/>
      <c r="S7852" s="365"/>
      <c r="T7852" s="365"/>
      <c r="U7852" s="365"/>
      <c r="V7852" s="365"/>
      <c r="W7852" s="365"/>
      <c r="X7852" s="365"/>
      <c r="Y7852" s="379"/>
      <c r="Z7852" s="374"/>
      <c r="AA7852" s="374"/>
      <c r="AB7852" s="374"/>
      <c r="AC7852" s="1507">
        <f t="shared" ref="AC7852:AC7870" si="2712">E7852+G7852-N7852-O7852-AA7852-P7852-Q7852-R7852-S7852-T7852-U7852-V7852-W7852-X7852-Y7852</f>
        <v>20</v>
      </c>
      <c r="AD7852" s="1508">
        <f t="shared" ref="AD7852:AD7870" si="2713">D7852*AC7852</f>
        <v>66474.559999999998</v>
      </c>
      <c r="AE7852" s="14">
        <f t="shared" ref="AE7852:AE7870" si="2714">(J7852-"01.04.2023")/30</f>
        <v>-1500.5666666666666</v>
      </c>
      <c r="AF7852" s="14">
        <f t="shared" ref="AF7852:AF7870" si="2715">(N7852+O7852+P7852+Q7852+R7852+S7852+T7852+U7852+V7852+W7852+X7852+Y7852)/3</f>
        <v>0</v>
      </c>
      <c r="AG7852" s="14" t="e">
        <f t="shared" ref="AG7852:AG7870" si="2716">AC7852/AF7852</f>
        <v>#DIV/0!</v>
      </c>
      <c r="AH7852" s="14" t="e">
        <f t="shared" ref="AH7852:AH7870" si="2717">AG7852-AE7852</f>
        <v>#DIV/0!</v>
      </c>
      <c r="AI7852" s="14">
        <f t="shared" ref="AI7852:AI7870" si="2718">AC7852-(AE7852*AF7852)</f>
        <v>20</v>
      </c>
      <c r="AJ7852" s="374"/>
    </row>
    <row r="7853" spans="1:36" ht="30">
      <c r="A7853" s="421"/>
      <c r="B7853" s="375" t="s">
        <v>4212</v>
      </c>
      <c r="C7853" s="400" t="s">
        <v>66</v>
      </c>
      <c r="D7853" s="379">
        <v>1024.703</v>
      </c>
      <c r="E7853" s="365">
        <v>140</v>
      </c>
      <c r="F7853" s="368">
        <f t="shared" si="2711"/>
        <v>143458.41999999998</v>
      </c>
      <c r="G7853" s="379">
        <v>0</v>
      </c>
      <c r="H7853" s="368">
        <f t="shared" si="2710"/>
        <v>0</v>
      </c>
      <c r="I7853" s="370">
        <v>44764</v>
      </c>
      <c r="J7853" s="370"/>
      <c r="K7853" s="374"/>
      <c r="L7853" s="381"/>
      <c r="M7853" s="370"/>
      <c r="N7853" s="365">
        <v>0</v>
      </c>
      <c r="O7853" s="365">
        <v>0</v>
      </c>
      <c r="P7853" s="365">
        <v>0</v>
      </c>
      <c r="Q7853" s="365"/>
      <c r="R7853" s="365"/>
      <c r="S7853" s="365"/>
      <c r="T7853" s="365"/>
      <c r="U7853" s="365"/>
      <c r="V7853" s="365"/>
      <c r="W7853" s="365"/>
      <c r="X7853" s="365"/>
      <c r="Y7853" s="379"/>
      <c r="Z7853" s="374"/>
      <c r="AA7853" s="374"/>
      <c r="AB7853" s="374"/>
      <c r="AC7853" s="1507">
        <f t="shared" si="2712"/>
        <v>140</v>
      </c>
      <c r="AD7853" s="1508">
        <f t="shared" si="2713"/>
        <v>143458.41999999998</v>
      </c>
      <c r="AE7853" s="14">
        <f t="shared" si="2714"/>
        <v>-1500.5666666666666</v>
      </c>
      <c r="AF7853" s="14">
        <f t="shared" si="2715"/>
        <v>0</v>
      </c>
      <c r="AG7853" s="14" t="e">
        <f t="shared" si="2716"/>
        <v>#DIV/0!</v>
      </c>
      <c r="AH7853" s="14" t="e">
        <f t="shared" si="2717"/>
        <v>#DIV/0!</v>
      </c>
      <c r="AI7853" s="14">
        <f t="shared" si="2718"/>
        <v>140</v>
      </c>
      <c r="AJ7853" s="374"/>
    </row>
    <row r="7854" spans="1:36" ht="30">
      <c r="A7854" s="421"/>
      <c r="B7854" s="375" t="s">
        <v>4213</v>
      </c>
      <c r="C7854" s="400" t="s">
        <v>66</v>
      </c>
      <c r="D7854" s="379">
        <v>99.634</v>
      </c>
      <c r="E7854" s="365">
        <v>5</v>
      </c>
      <c r="F7854" s="368">
        <f t="shared" si="2711"/>
        <v>498.17</v>
      </c>
      <c r="G7854" s="379">
        <v>0</v>
      </c>
      <c r="H7854" s="368">
        <f t="shared" si="2710"/>
        <v>0</v>
      </c>
      <c r="I7854" s="370">
        <v>44764</v>
      </c>
      <c r="J7854" s="370"/>
      <c r="K7854" s="374"/>
      <c r="L7854" s="381"/>
      <c r="M7854" s="370"/>
      <c r="N7854" s="365">
        <v>0</v>
      </c>
      <c r="O7854" s="365">
        <v>0</v>
      </c>
      <c r="P7854" s="365">
        <v>0</v>
      </c>
      <c r="Q7854" s="365"/>
      <c r="R7854" s="365"/>
      <c r="S7854" s="365"/>
      <c r="T7854" s="365"/>
      <c r="U7854" s="365"/>
      <c r="V7854" s="365"/>
      <c r="W7854" s="365"/>
      <c r="X7854" s="365"/>
      <c r="Y7854" s="379"/>
      <c r="Z7854" s="374"/>
      <c r="AA7854" s="374"/>
      <c r="AB7854" s="374"/>
      <c r="AC7854" s="1507">
        <f t="shared" si="2712"/>
        <v>5</v>
      </c>
      <c r="AD7854" s="1508">
        <f t="shared" si="2713"/>
        <v>498.17</v>
      </c>
      <c r="AE7854" s="14">
        <f t="shared" si="2714"/>
        <v>-1500.5666666666666</v>
      </c>
      <c r="AF7854" s="14">
        <f t="shared" si="2715"/>
        <v>0</v>
      </c>
      <c r="AG7854" s="14" t="e">
        <f t="shared" si="2716"/>
        <v>#DIV/0!</v>
      </c>
      <c r="AH7854" s="14" t="e">
        <f t="shared" si="2717"/>
        <v>#DIV/0!</v>
      </c>
      <c r="AI7854" s="14">
        <f t="shared" si="2718"/>
        <v>5</v>
      </c>
      <c r="AJ7854" s="374"/>
    </row>
    <row r="7855" spans="1:36" ht="30">
      <c r="A7855" s="421"/>
      <c r="B7855" s="375" t="s">
        <v>4214</v>
      </c>
      <c r="C7855" s="400" t="s">
        <v>66</v>
      </c>
      <c r="D7855" s="379">
        <v>365.56</v>
      </c>
      <c r="E7855" s="365">
        <v>4</v>
      </c>
      <c r="F7855" s="368">
        <f t="shared" si="2711"/>
        <v>1462.24</v>
      </c>
      <c r="G7855" s="379">
        <v>0</v>
      </c>
      <c r="H7855" s="368">
        <f t="shared" si="2710"/>
        <v>0</v>
      </c>
      <c r="I7855" s="370">
        <v>44764</v>
      </c>
      <c r="J7855" s="370"/>
      <c r="K7855" s="374"/>
      <c r="L7855" s="381"/>
      <c r="M7855" s="370"/>
      <c r="N7855" s="365">
        <v>0</v>
      </c>
      <c r="O7855" s="365">
        <v>0</v>
      </c>
      <c r="P7855" s="365">
        <v>0</v>
      </c>
      <c r="Q7855" s="365"/>
      <c r="R7855" s="365"/>
      <c r="S7855" s="365"/>
      <c r="T7855" s="365"/>
      <c r="U7855" s="365"/>
      <c r="V7855" s="365"/>
      <c r="W7855" s="365"/>
      <c r="X7855" s="365"/>
      <c r="Y7855" s="379"/>
      <c r="Z7855" s="374"/>
      <c r="AA7855" s="374"/>
      <c r="AB7855" s="374"/>
      <c r="AC7855" s="1507">
        <f t="shared" si="2712"/>
        <v>4</v>
      </c>
      <c r="AD7855" s="1508">
        <f t="shared" si="2713"/>
        <v>1462.24</v>
      </c>
      <c r="AE7855" s="14">
        <f t="shared" si="2714"/>
        <v>-1500.5666666666666</v>
      </c>
      <c r="AF7855" s="14">
        <f t="shared" si="2715"/>
        <v>0</v>
      </c>
      <c r="AG7855" s="14" t="e">
        <f t="shared" si="2716"/>
        <v>#DIV/0!</v>
      </c>
      <c r="AH7855" s="14" t="e">
        <f t="shared" si="2717"/>
        <v>#DIV/0!</v>
      </c>
      <c r="AI7855" s="14">
        <f t="shared" si="2718"/>
        <v>4</v>
      </c>
      <c r="AJ7855" s="374"/>
    </row>
    <row r="7856" spans="1:36" ht="15.75">
      <c r="A7856" s="421"/>
      <c r="B7856" s="375" t="s">
        <v>4848</v>
      </c>
      <c r="C7856" s="400" t="s">
        <v>66</v>
      </c>
      <c r="D7856" s="392">
        <v>1</v>
      </c>
      <c r="E7856" s="365">
        <v>400</v>
      </c>
      <c r="F7856" s="368">
        <f t="shared" si="2711"/>
        <v>400</v>
      </c>
      <c r="G7856" s="379">
        <v>0</v>
      </c>
      <c r="H7856" s="368">
        <f t="shared" si="2710"/>
        <v>0</v>
      </c>
      <c r="I7856" s="370">
        <v>44784</v>
      </c>
      <c r="J7856" s="370"/>
      <c r="K7856" s="374"/>
      <c r="L7856" s="381"/>
      <c r="M7856" s="370"/>
      <c r="N7856" s="365">
        <v>0</v>
      </c>
      <c r="O7856" s="365">
        <v>0</v>
      </c>
      <c r="P7856" s="365">
        <v>0</v>
      </c>
      <c r="Q7856" s="365"/>
      <c r="R7856" s="365"/>
      <c r="S7856" s="365"/>
      <c r="T7856" s="365"/>
      <c r="U7856" s="365"/>
      <c r="V7856" s="365"/>
      <c r="W7856" s="365"/>
      <c r="X7856" s="365"/>
      <c r="Y7856" s="379"/>
      <c r="Z7856" s="374"/>
      <c r="AA7856" s="374"/>
      <c r="AB7856" s="374"/>
      <c r="AC7856" s="1507">
        <f t="shared" si="2712"/>
        <v>400</v>
      </c>
      <c r="AD7856" s="1508">
        <f t="shared" si="2713"/>
        <v>400</v>
      </c>
      <c r="AE7856" s="14">
        <f t="shared" si="2714"/>
        <v>-1500.5666666666666</v>
      </c>
      <c r="AF7856" s="14">
        <f t="shared" si="2715"/>
        <v>0</v>
      </c>
      <c r="AG7856" s="14" t="e">
        <f t="shared" si="2716"/>
        <v>#DIV/0!</v>
      </c>
      <c r="AH7856" s="14" t="e">
        <f t="shared" si="2717"/>
        <v>#DIV/0!</v>
      </c>
      <c r="AI7856" s="14">
        <f t="shared" si="2718"/>
        <v>400</v>
      </c>
      <c r="AJ7856" s="374"/>
    </row>
    <row r="7857" spans="1:36" ht="15.75">
      <c r="A7857" s="421"/>
      <c r="B7857" s="375" t="s">
        <v>4541</v>
      </c>
      <c r="C7857" s="400" t="s">
        <v>66</v>
      </c>
      <c r="D7857" s="379">
        <v>3.21</v>
      </c>
      <c r="E7857" s="365">
        <v>10000</v>
      </c>
      <c r="F7857" s="368">
        <f t="shared" si="2711"/>
        <v>32100</v>
      </c>
      <c r="G7857" s="379">
        <v>0</v>
      </c>
      <c r="H7857" s="368">
        <f t="shared" si="2710"/>
        <v>0</v>
      </c>
      <c r="I7857" s="370">
        <v>44784</v>
      </c>
      <c r="J7857" s="370"/>
      <c r="K7857" s="374"/>
      <c r="L7857" s="381"/>
      <c r="M7857" s="370"/>
      <c r="N7857" s="365">
        <v>0</v>
      </c>
      <c r="O7857" s="365">
        <v>0</v>
      </c>
      <c r="P7857" s="365">
        <v>20</v>
      </c>
      <c r="Q7857" s="365"/>
      <c r="R7857" s="365"/>
      <c r="S7857" s="365"/>
      <c r="T7857" s="365"/>
      <c r="U7857" s="365"/>
      <c r="V7857" s="365"/>
      <c r="W7857" s="365"/>
      <c r="X7857" s="365"/>
      <c r="Y7857" s="379"/>
      <c r="Z7857" s="374"/>
      <c r="AA7857" s="374"/>
      <c r="AB7857" s="374"/>
      <c r="AC7857" s="1507">
        <f t="shared" si="2712"/>
        <v>9980</v>
      </c>
      <c r="AD7857" s="1508">
        <f t="shared" si="2713"/>
        <v>32035.8</v>
      </c>
      <c r="AE7857" s="14">
        <f t="shared" si="2714"/>
        <v>-1500.5666666666666</v>
      </c>
      <c r="AF7857" s="14">
        <f t="shared" si="2715"/>
        <v>6.666666666666667</v>
      </c>
      <c r="AG7857" s="14">
        <f t="shared" si="2716"/>
        <v>1497</v>
      </c>
      <c r="AH7857" s="14">
        <f t="shared" si="2717"/>
        <v>2997.5666666666666</v>
      </c>
      <c r="AI7857" s="14">
        <f t="shared" si="2718"/>
        <v>19983.777777777777</v>
      </c>
      <c r="AJ7857" s="374"/>
    </row>
    <row r="7858" spans="1:36" ht="15.75">
      <c r="A7858" s="421"/>
      <c r="B7858" s="375" t="s">
        <v>4849</v>
      </c>
      <c r="C7858" s="400" t="s">
        <v>63</v>
      </c>
      <c r="D7858" s="392">
        <v>1</v>
      </c>
      <c r="E7858" s="365">
        <v>330</v>
      </c>
      <c r="F7858" s="368">
        <f t="shared" si="2711"/>
        <v>330</v>
      </c>
      <c r="G7858" s="379">
        <v>0</v>
      </c>
      <c r="H7858" s="368">
        <f t="shared" si="2710"/>
        <v>0</v>
      </c>
      <c r="I7858" s="370">
        <v>44778</v>
      </c>
      <c r="J7858" s="370"/>
      <c r="K7858" s="374"/>
      <c r="L7858" s="381"/>
      <c r="M7858" s="370"/>
      <c r="N7858" s="365">
        <v>90</v>
      </c>
      <c r="O7858" s="365">
        <v>0</v>
      </c>
      <c r="P7858" s="365">
        <v>60</v>
      </c>
      <c r="Q7858" s="365"/>
      <c r="R7858" s="365"/>
      <c r="S7858" s="365"/>
      <c r="T7858" s="365"/>
      <c r="U7858" s="365"/>
      <c r="V7858" s="365"/>
      <c r="W7858" s="365"/>
      <c r="X7858" s="365"/>
      <c r="Y7858" s="379"/>
      <c r="Z7858" s="374"/>
      <c r="AA7858" s="374"/>
      <c r="AB7858" s="374"/>
      <c r="AC7858" s="1507">
        <f t="shared" si="2712"/>
        <v>180</v>
      </c>
      <c r="AD7858" s="1508">
        <f t="shared" si="2713"/>
        <v>180</v>
      </c>
      <c r="AE7858" s="14">
        <f t="shared" si="2714"/>
        <v>-1500.5666666666666</v>
      </c>
      <c r="AF7858" s="14">
        <f t="shared" si="2715"/>
        <v>50</v>
      </c>
      <c r="AG7858" s="14">
        <f t="shared" si="2716"/>
        <v>3.6</v>
      </c>
      <c r="AH7858" s="14">
        <f t="shared" si="2717"/>
        <v>1504.1666666666665</v>
      </c>
      <c r="AI7858" s="14">
        <f t="shared" si="2718"/>
        <v>75208.333333333328</v>
      </c>
      <c r="AJ7858" s="374"/>
    </row>
    <row r="7859" spans="1:36" ht="15.75">
      <c r="A7859" s="421"/>
      <c r="B7859" s="375" t="s">
        <v>4534</v>
      </c>
      <c r="C7859" s="400" t="s">
        <v>66</v>
      </c>
      <c r="D7859" s="392">
        <v>0.3</v>
      </c>
      <c r="E7859" s="365">
        <v>800</v>
      </c>
      <c r="F7859" s="368">
        <f t="shared" si="2711"/>
        <v>240</v>
      </c>
      <c r="G7859" s="379">
        <v>0</v>
      </c>
      <c r="H7859" s="368">
        <f t="shared" si="2710"/>
        <v>0</v>
      </c>
      <c r="I7859" s="370">
        <v>44796</v>
      </c>
      <c r="J7859" s="370"/>
      <c r="K7859" s="374"/>
      <c r="L7859" s="381"/>
      <c r="M7859" s="370"/>
      <c r="N7859" s="365">
        <v>50</v>
      </c>
      <c r="O7859" s="365">
        <v>30</v>
      </c>
      <c r="P7859" s="365">
        <v>50</v>
      </c>
      <c r="Q7859" s="365"/>
      <c r="R7859" s="365"/>
      <c r="S7859" s="365"/>
      <c r="T7859" s="365"/>
      <c r="U7859" s="365"/>
      <c r="V7859" s="365"/>
      <c r="W7859" s="365"/>
      <c r="X7859" s="365"/>
      <c r="Y7859" s="379"/>
      <c r="Z7859" s="374"/>
      <c r="AA7859" s="374"/>
      <c r="AB7859" s="374"/>
      <c r="AC7859" s="1507">
        <f t="shared" si="2712"/>
        <v>670</v>
      </c>
      <c r="AD7859" s="1508">
        <f t="shared" si="2713"/>
        <v>201</v>
      </c>
      <c r="AE7859" s="14">
        <f t="shared" si="2714"/>
        <v>-1500.5666666666666</v>
      </c>
      <c r="AF7859" s="14">
        <f t="shared" si="2715"/>
        <v>43.333333333333336</v>
      </c>
      <c r="AG7859" s="14">
        <f t="shared" si="2716"/>
        <v>15.46153846153846</v>
      </c>
      <c r="AH7859" s="14">
        <f t="shared" si="2717"/>
        <v>1516.0282051282052</v>
      </c>
      <c r="AI7859" s="14">
        <f t="shared" si="2718"/>
        <v>65694.555555555562</v>
      </c>
      <c r="AJ7859" s="374"/>
    </row>
    <row r="7860" spans="1:36" ht="15.75">
      <c r="A7860" s="421"/>
      <c r="B7860" s="375" t="s">
        <v>4758</v>
      </c>
      <c r="C7860" s="400" t="s">
        <v>66</v>
      </c>
      <c r="D7860" s="392">
        <v>0.4</v>
      </c>
      <c r="E7860" s="365">
        <v>800</v>
      </c>
      <c r="F7860" s="368">
        <f t="shared" si="2711"/>
        <v>320</v>
      </c>
      <c r="G7860" s="379">
        <v>0</v>
      </c>
      <c r="H7860" s="368">
        <f t="shared" si="2710"/>
        <v>0</v>
      </c>
      <c r="I7860" s="370">
        <v>44796</v>
      </c>
      <c r="J7860" s="370"/>
      <c r="K7860" s="374"/>
      <c r="L7860" s="381"/>
      <c r="M7860" s="370"/>
      <c r="N7860" s="365">
        <v>50</v>
      </c>
      <c r="O7860" s="365">
        <v>30</v>
      </c>
      <c r="P7860" s="365">
        <v>50</v>
      </c>
      <c r="Q7860" s="365"/>
      <c r="R7860" s="365"/>
      <c r="S7860" s="365"/>
      <c r="T7860" s="365"/>
      <c r="U7860" s="365"/>
      <c r="V7860" s="365"/>
      <c r="W7860" s="365"/>
      <c r="X7860" s="365"/>
      <c r="Y7860" s="379"/>
      <c r="Z7860" s="374"/>
      <c r="AA7860" s="374"/>
      <c r="AB7860" s="374"/>
      <c r="AC7860" s="1507">
        <f t="shared" si="2712"/>
        <v>670</v>
      </c>
      <c r="AD7860" s="1508">
        <f t="shared" si="2713"/>
        <v>268</v>
      </c>
      <c r="AE7860" s="14">
        <f t="shared" si="2714"/>
        <v>-1500.5666666666666</v>
      </c>
      <c r="AF7860" s="14">
        <f t="shared" si="2715"/>
        <v>43.333333333333336</v>
      </c>
      <c r="AG7860" s="14">
        <f t="shared" si="2716"/>
        <v>15.46153846153846</v>
      </c>
      <c r="AH7860" s="14">
        <f t="shared" si="2717"/>
        <v>1516.0282051282052</v>
      </c>
      <c r="AI7860" s="14">
        <f t="shared" si="2718"/>
        <v>65694.555555555562</v>
      </c>
      <c r="AJ7860" s="374"/>
    </row>
    <row r="7861" spans="1:36" ht="15.75">
      <c r="A7861" s="421"/>
      <c r="B7861" s="375" t="s">
        <v>4010</v>
      </c>
      <c r="C7861" s="400" t="s">
        <v>66</v>
      </c>
      <c r="D7861" s="392">
        <v>0.65</v>
      </c>
      <c r="E7861" s="365">
        <v>985</v>
      </c>
      <c r="F7861" s="368">
        <f t="shared" si="2711"/>
        <v>640.25</v>
      </c>
      <c r="G7861" s="379">
        <v>0</v>
      </c>
      <c r="H7861" s="368">
        <f t="shared" ref="H7861:H7868" si="2719">D7861*G7861</f>
        <v>0</v>
      </c>
      <c r="I7861" s="370">
        <v>44796</v>
      </c>
      <c r="J7861" s="370"/>
      <c r="K7861" s="374"/>
      <c r="L7861" s="381"/>
      <c r="M7861" s="370"/>
      <c r="N7861" s="365">
        <v>235</v>
      </c>
      <c r="O7861" s="365">
        <v>50</v>
      </c>
      <c r="P7861" s="365">
        <v>70</v>
      </c>
      <c r="Q7861" s="365"/>
      <c r="R7861" s="365"/>
      <c r="S7861" s="365"/>
      <c r="T7861" s="365"/>
      <c r="U7861" s="365"/>
      <c r="V7861" s="365"/>
      <c r="W7861" s="365"/>
      <c r="X7861" s="365"/>
      <c r="Y7861" s="379"/>
      <c r="Z7861" s="374"/>
      <c r="AA7861" s="374"/>
      <c r="AB7861" s="374"/>
      <c r="AC7861" s="1507">
        <f t="shared" si="2712"/>
        <v>630</v>
      </c>
      <c r="AD7861" s="1508">
        <f t="shared" si="2713"/>
        <v>409.5</v>
      </c>
      <c r="AE7861" s="14">
        <f t="shared" si="2714"/>
        <v>-1500.5666666666666</v>
      </c>
      <c r="AF7861" s="14">
        <f t="shared" si="2715"/>
        <v>118.33333333333333</v>
      </c>
      <c r="AG7861" s="14">
        <f t="shared" si="2716"/>
        <v>5.323943661971831</v>
      </c>
      <c r="AH7861" s="14">
        <f t="shared" si="2717"/>
        <v>1505.8906103286383</v>
      </c>
      <c r="AI7861" s="14">
        <f t="shared" si="2718"/>
        <v>178197.05555555553</v>
      </c>
      <c r="AJ7861" s="374"/>
    </row>
    <row r="7862" spans="1:36" ht="15.75">
      <c r="A7862" s="421"/>
      <c r="B7862" s="375" t="s">
        <v>4536</v>
      </c>
      <c r="C7862" s="400" t="s">
        <v>66</v>
      </c>
      <c r="D7862" s="392">
        <v>0.7</v>
      </c>
      <c r="E7862" s="365">
        <v>760</v>
      </c>
      <c r="F7862" s="368">
        <f t="shared" si="2711"/>
        <v>532</v>
      </c>
      <c r="G7862" s="379">
        <v>0</v>
      </c>
      <c r="H7862" s="368">
        <f t="shared" si="2719"/>
        <v>0</v>
      </c>
      <c r="I7862" s="370">
        <v>44796</v>
      </c>
      <c r="J7862" s="370"/>
      <c r="K7862" s="374"/>
      <c r="L7862" s="381"/>
      <c r="M7862" s="370"/>
      <c r="N7862" s="365">
        <v>110</v>
      </c>
      <c r="O7862" s="365">
        <v>70</v>
      </c>
      <c r="P7862" s="365">
        <v>50</v>
      </c>
      <c r="Q7862" s="365"/>
      <c r="R7862" s="365"/>
      <c r="S7862" s="365"/>
      <c r="T7862" s="365"/>
      <c r="U7862" s="365"/>
      <c r="V7862" s="365"/>
      <c r="W7862" s="365"/>
      <c r="X7862" s="365"/>
      <c r="Y7862" s="379"/>
      <c r="Z7862" s="374"/>
      <c r="AA7862" s="374"/>
      <c r="AB7862" s="374"/>
      <c r="AC7862" s="1507">
        <f t="shared" si="2712"/>
        <v>530</v>
      </c>
      <c r="AD7862" s="1508">
        <f t="shared" si="2713"/>
        <v>371</v>
      </c>
      <c r="AE7862" s="14">
        <f t="shared" si="2714"/>
        <v>-1500.5666666666666</v>
      </c>
      <c r="AF7862" s="14">
        <f t="shared" si="2715"/>
        <v>76.666666666666671</v>
      </c>
      <c r="AG7862" s="14">
        <f t="shared" si="2716"/>
        <v>6.9130434782608692</v>
      </c>
      <c r="AH7862" s="14">
        <f t="shared" si="2717"/>
        <v>1507.4797101449274</v>
      </c>
      <c r="AI7862" s="14">
        <f t="shared" si="2718"/>
        <v>115573.44444444445</v>
      </c>
      <c r="AJ7862" s="374"/>
    </row>
    <row r="7863" spans="1:36" ht="15.75">
      <c r="A7863" s="421"/>
      <c r="B7863" s="375" t="s">
        <v>5390</v>
      </c>
      <c r="C7863" s="400" t="s">
        <v>63</v>
      </c>
      <c r="D7863" s="392">
        <v>1.06</v>
      </c>
      <c r="E7863" s="365">
        <v>2376</v>
      </c>
      <c r="F7863" s="368">
        <f t="shared" si="2711"/>
        <v>2518.56</v>
      </c>
      <c r="G7863" s="379">
        <v>0</v>
      </c>
      <c r="H7863" s="368">
        <f t="shared" si="2719"/>
        <v>0</v>
      </c>
      <c r="I7863" s="370">
        <v>44810</v>
      </c>
      <c r="J7863" s="370"/>
      <c r="K7863" s="374"/>
      <c r="L7863" s="381"/>
      <c r="M7863" s="370"/>
      <c r="N7863" s="365">
        <v>110</v>
      </c>
      <c r="O7863" s="365">
        <v>173</v>
      </c>
      <c r="P7863" s="365">
        <v>80</v>
      </c>
      <c r="Q7863" s="365"/>
      <c r="R7863" s="365"/>
      <c r="S7863" s="365"/>
      <c r="T7863" s="365"/>
      <c r="U7863" s="365"/>
      <c r="V7863" s="365"/>
      <c r="W7863" s="365"/>
      <c r="X7863" s="365"/>
      <c r="Y7863" s="379"/>
      <c r="Z7863" s="374"/>
      <c r="AA7863" s="374"/>
      <c r="AB7863" s="374"/>
      <c r="AC7863" s="1507">
        <f t="shared" si="2712"/>
        <v>2013</v>
      </c>
      <c r="AD7863" s="1508">
        <f t="shared" si="2713"/>
        <v>2133.7800000000002</v>
      </c>
      <c r="AE7863" s="14">
        <f t="shared" si="2714"/>
        <v>-1500.5666666666666</v>
      </c>
      <c r="AF7863" s="14">
        <f t="shared" si="2715"/>
        <v>121</v>
      </c>
      <c r="AG7863" s="14">
        <f t="shared" si="2716"/>
        <v>16.636363636363637</v>
      </c>
      <c r="AH7863" s="14">
        <f t="shared" si="2717"/>
        <v>1517.2030303030303</v>
      </c>
      <c r="AI7863" s="14">
        <f t="shared" si="2718"/>
        <v>183581.56666666665</v>
      </c>
      <c r="AJ7863" s="374"/>
    </row>
    <row r="7864" spans="1:36" ht="15.75">
      <c r="A7864" s="421"/>
      <c r="B7864" s="375" t="s">
        <v>5391</v>
      </c>
      <c r="C7864" s="400" t="s">
        <v>156</v>
      </c>
      <c r="D7864" s="392">
        <v>0</v>
      </c>
      <c r="E7864" s="365">
        <v>377.79999999999995</v>
      </c>
      <c r="F7864" s="368">
        <f t="shared" si="2711"/>
        <v>0</v>
      </c>
      <c r="G7864" s="379">
        <v>0</v>
      </c>
      <c r="H7864" s="368">
        <f t="shared" si="2719"/>
        <v>0</v>
      </c>
      <c r="I7864" s="370">
        <v>44832</v>
      </c>
      <c r="J7864" s="370"/>
      <c r="K7864" s="374"/>
      <c r="L7864" s="381"/>
      <c r="M7864" s="370"/>
      <c r="N7864" s="365">
        <v>258.39999999999998</v>
      </c>
      <c r="O7864" s="365">
        <v>56.42</v>
      </c>
      <c r="P7864" s="365">
        <v>0</v>
      </c>
      <c r="Q7864" s="365"/>
      <c r="R7864" s="365"/>
      <c r="S7864" s="365"/>
      <c r="T7864" s="365"/>
      <c r="U7864" s="365"/>
      <c r="V7864" s="365"/>
      <c r="W7864" s="365"/>
      <c r="X7864" s="365"/>
      <c r="Y7864" s="392"/>
      <c r="Z7864" s="374"/>
      <c r="AA7864" s="374"/>
      <c r="AB7864" s="374"/>
      <c r="AC7864" s="1507">
        <f t="shared" si="2712"/>
        <v>62.979999999999976</v>
      </c>
      <c r="AD7864" s="1508">
        <f t="shared" si="2713"/>
        <v>0</v>
      </c>
      <c r="AE7864" s="14">
        <f t="shared" si="2714"/>
        <v>-1500.5666666666666</v>
      </c>
      <c r="AF7864" s="14">
        <f t="shared" si="2715"/>
        <v>104.94</v>
      </c>
      <c r="AG7864" s="14">
        <f t="shared" si="2716"/>
        <v>0.60015246807699618</v>
      </c>
      <c r="AH7864" s="14">
        <f t="shared" si="2717"/>
        <v>1501.1668191347435</v>
      </c>
      <c r="AI7864" s="14">
        <f t="shared" si="2718"/>
        <v>157532.446</v>
      </c>
      <c r="AJ7864" s="374"/>
    </row>
    <row r="7865" spans="1:36" ht="15.75">
      <c r="A7865" s="421"/>
      <c r="B7865" s="375" t="s">
        <v>5392</v>
      </c>
      <c r="C7865" s="400" t="s">
        <v>176</v>
      </c>
      <c r="D7865" s="392">
        <v>0</v>
      </c>
      <c r="E7865" s="365">
        <v>60</v>
      </c>
      <c r="F7865" s="368">
        <f t="shared" si="2711"/>
        <v>0</v>
      </c>
      <c r="G7865" s="379">
        <v>0</v>
      </c>
      <c r="H7865" s="368">
        <f t="shared" si="2719"/>
        <v>0</v>
      </c>
      <c r="I7865" s="370">
        <v>44832</v>
      </c>
      <c r="J7865" s="370"/>
      <c r="K7865" s="374"/>
      <c r="L7865" s="381"/>
      <c r="M7865" s="370"/>
      <c r="N7865" s="365">
        <v>10.4</v>
      </c>
      <c r="O7865" s="365">
        <v>9.9</v>
      </c>
      <c r="P7865" s="365">
        <v>3.7</v>
      </c>
      <c r="Q7865" s="365"/>
      <c r="R7865" s="365"/>
      <c r="S7865" s="365"/>
      <c r="T7865" s="365"/>
      <c r="U7865" s="365"/>
      <c r="V7865" s="365"/>
      <c r="W7865" s="365"/>
      <c r="X7865" s="365"/>
      <c r="Y7865" s="379"/>
      <c r="Z7865" s="374"/>
      <c r="AA7865" s="374"/>
      <c r="AB7865" s="374"/>
      <c r="AC7865" s="1507">
        <f t="shared" si="2712"/>
        <v>36</v>
      </c>
      <c r="AD7865" s="1508">
        <f t="shared" si="2713"/>
        <v>0</v>
      </c>
      <c r="AE7865" s="14">
        <f t="shared" si="2714"/>
        <v>-1500.5666666666666</v>
      </c>
      <c r="AF7865" s="14">
        <f t="shared" si="2715"/>
        <v>8</v>
      </c>
      <c r="AG7865" s="14">
        <f t="shared" si="2716"/>
        <v>4.5</v>
      </c>
      <c r="AH7865" s="14">
        <f t="shared" si="2717"/>
        <v>1505.0666666666666</v>
      </c>
      <c r="AI7865" s="14">
        <f t="shared" si="2718"/>
        <v>12040.533333333333</v>
      </c>
      <c r="AJ7865" s="374"/>
    </row>
    <row r="7866" spans="1:36" ht="15.75">
      <c r="A7866" s="421"/>
      <c r="B7866" s="375" t="s">
        <v>5393</v>
      </c>
      <c r="C7866" s="400" t="s">
        <v>143</v>
      </c>
      <c r="D7866" s="392">
        <v>0</v>
      </c>
      <c r="E7866" s="365">
        <v>160</v>
      </c>
      <c r="F7866" s="368">
        <f t="shared" si="2711"/>
        <v>0</v>
      </c>
      <c r="G7866" s="379">
        <v>0</v>
      </c>
      <c r="H7866" s="368">
        <f t="shared" si="2719"/>
        <v>0</v>
      </c>
      <c r="I7866" s="370">
        <v>44832</v>
      </c>
      <c r="J7866" s="370"/>
      <c r="K7866" s="374"/>
      <c r="L7866" s="381"/>
      <c r="M7866" s="370"/>
      <c r="N7866" s="365">
        <v>46.6</v>
      </c>
      <c r="O7866" s="365">
        <v>111</v>
      </c>
      <c r="P7866" s="365">
        <v>0.7</v>
      </c>
      <c r="Q7866" s="365"/>
      <c r="R7866" s="365"/>
      <c r="S7866" s="365"/>
      <c r="T7866" s="365"/>
      <c r="U7866" s="365"/>
      <c r="V7866" s="365"/>
      <c r="W7866" s="365"/>
      <c r="X7866" s="365"/>
      <c r="Y7866" s="379"/>
      <c r="Z7866" s="374"/>
      <c r="AA7866" s="374"/>
      <c r="AB7866" s="374"/>
      <c r="AC7866" s="1507">
        <f t="shared" si="2712"/>
        <v>1.7000000000000057</v>
      </c>
      <c r="AD7866" s="1508">
        <f t="shared" si="2713"/>
        <v>0</v>
      </c>
      <c r="AE7866" s="14">
        <f t="shared" si="2714"/>
        <v>-1500.5666666666666</v>
      </c>
      <c r="AF7866" s="14">
        <f t="shared" si="2715"/>
        <v>52.766666666666659</v>
      </c>
      <c r="AG7866" s="14">
        <f t="shared" si="2716"/>
        <v>3.2217308907138462E-2</v>
      </c>
      <c r="AH7866" s="14">
        <f t="shared" si="2717"/>
        <v>1500.5988839755737</v>
      </c>
      <c r="AI7866" s="14">
        <f t="shared" si="2718"/>
        <v>79181.6011111111</v>
      </c>
      <c r="AJ7866" s="374"/>
    </row>
    <row r="7867" spans="1:36" ht="15.75">
      <c r="A7867" s="421"/>
      <c r="B7867" s="375" t="s">
        <v>5394</v>
      </c>
      <c r="C7867" s="400" t="s">
        <v>143</v>
      </c>
      <c r="D7867" s="392">
        <v>0</v>
      </c>
      <c r="E7867" s="365">
        <v>24</v>
      </c>
      <c r="F7867" s="368">
        <f t="shared" si="2711"/>
        <v>0</v>
      </c>
      <c r="G7867" s="379">
        <v>0</v>
      </c>
      <c r="H7867" s="368">
        <f t="shared" si="2719"/>
        <v>0</v>
      </c>
      <c r="I7867" s="370">
        <v>44832</v>
      </c>
      <c r="J7867" s="370"/>
      <c r="K7867" s="374"/>
      <c r="L7867" s="381"/>
      <c r="M7867" s="370"/>
      <c r="N7867" s="365">
        <v>0</v>
      </c>
      <c r="O7867" s="365">
        <v>0</v>
      </c>
      <c r="P7867" s="365">
        <v>5</v>
      </c>
      <c r="Q7867" s="365"/>
      <c r="R7867" s="365"/>
      <c r="S7867" s="365"/>
      <c r="T7867" s="365"/>
      <c r="U7867" s="365"/>
      <c r="V7867" s="365"/>
      <c r="W7867" s="365"/>
      <c r="X7867" s="365"/>
      <c r="Y7867" s="379"/>
      <c r="Z7867" s="374"/>
      <c r="AA7867" s="374"/>
      <c r="AB7867" s="374"/>
      <c r="AC7867" s="1507">
        <f t="shared" si="2712"/>
        <v>19</v>
      </c>
      <c r="AD7867" s="1508">
        <f t="shared" si="2713"/>
        <v>0</v>
      </c>
      <c r="AE7867" s="14">
        <f t="shared" si="2714"/>
        <v>-1500.5666666666666</v>
      </c>
      <c r="AF7867" s="14">
        <f t="shared" si="2715"/>
        <v>1.6666666666666667</v>
      </c>
      <c r="AG7867" s="14">
        <f t="shared" si="2716"/>
        <v>11.4</v>
      </c>
      <c r="AH7867" s="14">
        <f t="shared" si="2717"/>
        <v>1511.9666666666667</v>
      </c>
      <c r="AI7867" s="14">
        <f t="shared" si="2718"/>
        <v>2519.9444444444443</v>
      </c>
      <c r="AJ7867" s="374"/>
    </row>
    <row r="7868" spans="1:36" ht="15.75">
      <c r="A7868" s="421"/>
      <c r="B7868" s="375" t="s">
        <v>5285</v>
      </c>
      <c r="C7868" s="400" t="s">
        <v>66</v>
      </c>
      <c r="D7868" s="392">
        <v>8.0519999999999996</v>
      </c>
      <c r="E7868" s="365">
        <v>500</v>
      </c>
      <c r="F7868" s="368">
        <f t="shared" si="2711"/>
        <v>4026</v>
      </c>
      <c r="G7868" s="379">
        <v>0</v>
      </c>
      <c r="H7868" s="368">
        <f t="shared" si="2719"/>
        <v>0</v>
      </c>
      <c r="I7868" s="370">
        <v>44833</v>
      </c>
      <c r="J7868" s="370"/>
      <c r="K7868" s="374"/>
      <c r="L7868" s="381"/>
      <c r="M7868" s="370"/>
      <c r="N7868" s="365">
        <v>0</v>
      </c>
      <c r="O7868" s="365">
        <v>0</v>
      </c>
      <c r="P7868" s="365">
        <v>160</v>
      </c>
      <c r="Q7868" s="365"/>
      <c r="R7868" s="365"/>
      <c r="S7868" s="365"/>
      <c r="T7868" s="365"/>
      <c r="U7868" s="365"/>
      <c r="V7868" s="365"/>
      <c r="W7868" s="365"/>
      <c r="X7868" s="365"/>
      <c r="Y7868" s="379"/>
      <c r="Z7868" s="374"/>
      <c r="AA7868" s="374"/>
      <c r="AB7868" s="374"/>
      <c r="AC7868" s="1507">
        <f t="shared" si="2712"/>
        <v>340</v>
      </c>
      <c r="AD7868" s="1508">
        <f t="shared" si="2713"/>
        <v>2737.68</v>
      </c>
      <c r="AE7868" s="14">
        <f t="shared" si="2714"/>
        <v>-1500.5666666666666</v>
      </c>
      <c r="AF7868" s="14">
        <f t="shared" si="2715"/>
        <v>53.333333333333336</v>
      </c>
      <c r="AG7868" s="14">
        <f t="shared" si="2716"/>
        <v>6.375</v>
      </c>
      <c r="AH7868" s="14">
        <f t="shared" si="2717"/>
        <v>1506.9416666666666</v>
      </c>
      <c r="AI7868" s="14">
        <f t="shared" si="2718"/>
        <v>80370.222222222219</v>
      </c>
      <c r="AJ7868" s="374"/>
    </row>
    <row r="7869" spans="1:36" ht="15.75">
      <c r="A7869" s="421"/>
      <c r="B7869" s="375"/>
      <c r="C7869" s="400" t="s">
        <v>65</v>
      </c>
      <c r="D7869" s="403">
        <v>4.1139599999999996</v>
      </c>
      <c r="E7869" s="365">
        <v>198</v>
      </c>
      <c r="F7869" s="368">
        <f t="shared" si="2711"/>
        <v>814.56407999999988</v>
      </c>
      <c r="G7869" s="379">
        <v>0</v>
      </c>
      <c r="H7869" s="402">
        <f t="shared" ref="H7869:H7898" si="2720">G7869*D7869</f>
        <v>0</v>
      </c>
      <c r="I7869" s="370">
        <v>44911</v>
      </c>
      <c r="J7869" s="370"/>
      <c r="K7869" s="374"/>
      <c r="L7869" s="381"/>
      <c r="M7869" s="370"/>
      <c r="N7869" s="365">
        <v>12</v>
      </c>
      <c r="O7869" s="365">
        <v>78</v>
      </c>
      <c r="P7869" s="365">
        <v>0</v>
      </c>
      <c r="Q7869" s="365"/>
      <c r="R7869" s="365"/>
      <c r="S7869" s="365"/>
      <c r="T7869" s="365"/>
      <c r="U7869" s="365"/>
      <c r="V7869" s="365"/>
      <c r="W7869" s="365"/>
      <c r="X7869" s="365"/>
      <c r="Y7869" s="379"/>
      <c r="Z7869" s="374"/>
      <c r="AA7869" s="374"/>
      <c r="AB7869" s="374"/>
      <c r="AC7869" s="1507">
        <f t="shared" si="2712"/>
        <v>108</v>
      </c>
      <c r="AD7869" s="1508">
        <f t="shared" si="2713"/>
        <v>444.30767999999995</v>
      </c>
      <c r="AE7869" s="14">
        <f t="shared" si="2714"/>
        <v>-1500.5666666666666</v>
      </c>
      <c r="AF7869" s="14">
        <f t="shared" si="2715"/>
        <v>30</v>
      </c>
      <c r="AG7869" s="14">
        <f t="shared" si="2716"/>
        <v>3.6</v>
      </c>
      <c r="AH7869" s="14">
        <f t="shared" si="2717"/>
        <v>1504.1666666666665</v>
      </c>
      <c r="AI7869" s="14">
        <f t="shared" si="2718"/>
        <v>45125</v>
      </c>
      <c r="AJ7869" s="374"/>
    </row>
    <row r="7870" spans="1:36" ht="15.75">
      <c r="A7870" s="421"/>
      <c r="B7870" s="375" t="s">
        <v>7325</v>
      </c>
      <c r="C7870" s="400" t="s">
        <v>143</v>
      </c>
      <c r="D7870" s="392">
        <v>1</v>
      </c>
      <c r="E7870" s="365">
        <v>5</v>
      </c>
      <c r="F7870" s="368">
        <f t="shared" si="2711"/>
        <v>5</v>
      </c>
      <c r="G7870" s="379">
        <v>0</v>
      </c>
      <c r="H7870" s="402">
        <f t="shared" si="2720"/>
        <v>0</v>
      </c>
      <c r="I7870" s="370">
        <v>44907</v>
      </c>
      <c r="J7870" s="370">
        <v>45778</v>
      </c>
      <c r="K7870" s="374"/>
      <c r="L7870" s="381"/>
      <c r="M7870" s="370"/>
      <c r="N7870" s="365">
        <v>0</v>
      </c>
      <c r="O7870" s="365">
        <v>3</v>
      </c>
      <c r="P7870" s="365">
        <v>0</v>
      </c>
      <c r="Q7870" s="365"/>
      <c r="R7870" s="365"/>
      <c r="S7870" s="365"/>
      <c r="T7870" s="365"/>
      <c r="U7870" s="365"/>
      <c r="V7870" s="365"/>
      <c r="W7870" s="365"/>
      <c r="X7870" s="365"/>
      <c r="Y7870" s="379"/>
      <c r="Z7870" s="374"/>
      <c r="AA7870" s="374"/>
      <c r="AB7870" s="374"/>
      <c r="AC7870" s="1507">
        <f t="shared" si="2712"/>
        <v>2</v>
      </c>
      <c r="AD7870" s="1508">
        <f t="shared" si="2713"/>
        <v>2</v>
      </c>
      <c r="AE7870" s="14">
        <f t="shared" si="2714"/>
        <v>25.366666666666667</v>
      </c>
      <c r="AF7870" s="14">
        <f t="shared" si="2715"/>
        <v>1</v>
      </c>
      <c r="AG7870" s="14">
        <f t="shared" si="2716"/>
        <v>2</v>
      </c>
      <c r="AH7870" s="14">
        <f t="shared" si="2717"/>
        <v>-23.366666666666667</v>
      </c>
      <c r="AI7870" s="14">
        <f t="shared" si="2718"/>
        <v>-23.366666666666667</v>
      </c>
      <c r="AJ7870" s="374"/>
    </row>
    <row r="7871" spans="1:36" ht="15.75">
      <c r="A7871" s="421"/>
      <c r="B7871" s="375" t="s">
        <v>6982</v>
      </c>
      <c r="C7871" s="400" t="s">
        <v>63</v>
      </c>
      <c r="D7871" s="392">
        <v>1</v>
      </c>
      <c r="E7871" s="365">
        <v>336</v>
      </c>
      <c r="F7871" s="368">
        <f t="shared" ref="F7871:F7879" si="2721">E7871*D7871</f>
        <v>336</v>
      </c>
      <c r="G7871" s="379">
        <v>0</v>
      </c>
      <c r="H7871" s="402">
        <f t="shared" si="2720"/>
        <v>0</v>
      </c>
      <c r="I7871" s="370">
        <v>44907</v>
      </c>
      <c r="J7871" s="370">
        <v>45138</v>
      </c>
      <c r="K7871" s="374"/>
      <c r="L7871" s="381"/>
      <c r="M7871" s="370"/>
      <c r="N7871" s="365">
        <v>192</v>
      </c>
      <c r="O7871" s="365">
        <v>0</v>
      </c>
      <c r="P7871" s="365">
        <v>104</v>
      </c>
      <c r="Q7871" s="365"/>
      <c r="R7871" s="365"/>
      <c r="S7871" s="365"/>
      <c r="T7871" s="365"/>
      <c r="U7871" s="365"/>
      <c r="V7871" s="365"/>
      <c r="W7871" s="365"/>
      <c r="X7871" s="365"/>
      <c r="Y7871" s="379"/>
      <c r="Z7871" s="374"/>
      <c r="AA7871" s="374"/>
      <c r="AB7871" s="374"/>
      <c r="AC7871" s="1507">
        <f t="shared" ref="AC7871:AC7893" si="2722">E7871+G7871-N7871-O7871-AA7871-P7871-Q7871-R7871-S7871-T7871-U7871-V7871-W7871-X7871-Y7871</f>
        <v>40</v>
      </c>
      <c r="AD7871" s="1508">
        <f t="shared" ref="AD7871:AD7893" si="2723">D7871*AC7871</f>
        <v>40</v>
      </c>
      <c r="AE7871" s="14">
        <f t="shared" ref="AE7871:AE7893" si="2724">(J7871-"01.04.2023")/30</f>
        <v>4.0333333333333332</v>
      </c>
      <c r="AF7871" s="14">
        <f t="shared" ref="AF7871:AF7893" si="2725">(N7871+O7871+P7871+Q7871+R7871+S7871+T7871+U7871+V7871+W7871+X7871+Y7871)/3</f>
        <v>98.666666666666671</v>
      </c>
      <c r="AG7871" s="14">
        <f t="shared" ref="AG7871:AG7893" si="2726">AC7871/AF7871</f>
        <v>0.40540540540540537</v>
      </c>
      <c r="AH7871" s="14">
        <f t="shared" ref="AH7871:AH7893" si="2727">AG7871-AE7871</f>
        <v>-3.627927927927928</v>
      </c>
      <c r="AI7871" s="14">
        <f t="shared" ref="AI7871:AI7893" si="2728">AC7871-(AE7871*AF7871)</f>
        <v>-357.95555555555558</v>
      </c>
      <c r="AJ7871" s="374"/>
    </row>
    <row r="7872" spans="1:36" ht="30">
      <c r="A7872" s="421"/>
      <c r="B7872" s="375" t="s">
        <v>7184</v>
      </c>
      <c r="C7872" s="400" t="s">
        <v>66</v>
      </c>
      <c r="D7872" s="392">
        <v>1</v>
      </c>
      <c r="E7872" s="365">
        <v>4000</v>
      </c>
      <c r="F7872" s="368">
        <f t="shared" si="2721"/>
        <v>4000</v>
      </c>
      <c r="G7872" s="379">
        <v>0</v>
      </c>
      <c r="H7872" s="368">
        <f t="shared" si="2720"/>
        <v>0</v>
      </c>
      <c r="I7872" s="370">
        <v>44907</v>
      </c>
      <c r="J7872" s="370"/>
      <c r="K7872" s="374"/>
      <c r="L7872" s="381"/>
      <c r="M7872" s="370"/>
      <c r="N7872" s="365">
        <v>1000</v>
      </c>
      <c r="O7872" s="365">
        <v>0</v>
      </c>
      <c r="P7872" s="365">
        <v>600</v>
      </c>
      <c r="Q7872" s="365"/>
      <c r="R7872" s="365"/>
      <c r="S7872" s="365"/>
      <c r="T7872" s="365"/>
      <c r="U7872" s="365"/>
      <c r="V7872" s="365"/>
      <c r="W7872" s="365"/>
      <c r="X7872" s="365"/>
      <c r="Y7872" s="379"/>
      <c r="Z7872" s="374"/>
      <c r="AA7872" s="374"/>
      <c r="AB7872" s="374"/>
      <c r="AC7872" s="1507">
        <f t="shared" si="2722"/>
        <v>2400</v>
      </c>
      <c r="AD7872" s="1508">
        <f t="shared" si="2723"/>
        <v>2400</v>
      </c>
      <c r="AE7872" s="14">
        <f t="shared" si="2724"/>
        <v>-1500.5666666666666</v>
      </c>
      <c r="AF7872" s="14">
        <f t="shared" si="2725"/>
        <v>533.33333333333337</v>
      </c>
      <c r="AG7872" s="14">
        <f t="shared" si="2726"/>
        <v>4.5</v>
      </c>
      <c r="AH7872" s="14">
        <f t="shared" si="2727"/>
        <v>1505.0666666666666</v>
      </c>
      <c r="AI7872" s="14">
        <f t="shared" si="2728"/>
        <v>802702.22222222225</v>
      </c>
      <c r="AJ7872" s="374"/>
    </row>
    <row r="7873" spans="1:36" ht="15.75">
      <c r="A7873" s="1492"/>
      <c r="B7873" s="375" t="s">
        <v>8259</v>
      </c>
      <c r="C7873" s="400" t="s">
        <v>181</v>
      </c>
      <c r="D7873" s="392">
        <v>0.01</v>
      </c>
      <c r="E7873" s="365">
        <v>0</v>
      </c>
      <c r="F7873" s="368">
        <f t="shared" si="2721"/>
        <v>0</v>
      </c>
      <c r="G7873" s="379">
        <v>700</v>
      </c>
      <c r="H7873" s="368">
        <f t="shared" si="2720"/>
        <v>7</v>
      </c>
      <c r="I7873" s="370">
        <v>44944</v>
      </c>
      <c r="J7873" s="370"/>
      <c r="K7873" s="374"/>
      <c r="L7873" s="381">
        <v>1194</v>
      </c>
      <c r="M7873" s="370">
        <v>44924</v>
      </c>
      <c r="N7873" s="365">
        <v>0</v>
      </c>
      <c r="O7873" s="365">
        <v>0</v>
      </c>
      <c r="P7873" s="365">
        <v>0</v>
      </c>
      <c r="Q7873" s="365"/>
      <c r="R7873" s="365"/>
      <c r="S7873" s="365"/>
      <c r="T7873" s="365"/>
      <c r="U7873" s="365"/>
      <c r="V7873" s="365"/>
      <c r="W7873" s="365"/>
      <c r="X7873" s="365"/>
      <c r="Y7873" s="379"/>
      <c r="Z7873" s="374"/>
      <c r="AA7873" s="374"/>
      <c r="AB7873" s="374"/>
      <c r="AC7873" s="1507">
        <f t="shared" si="2722"/>
        <v>700</v>
      </c>
      <c r="AD7873" s="1508">
        <f t="shared" si="2723"/>
        <v>7</v>
      </c>
      <c r="AE7873" s="14">
        <f t="shared" si="2724"/>
        <v>-1500.5666666666666</v>
      </c>
      <c r="AF7873" s="14">
        <f t="shared" si="2725"/>
        <v>0</v>
      </c>
      <c r="AG7873" s="14" t="e">
        <f t="shared" si="2726"/>
        <v>#DIV/0!</v>
      </c>
      <c r="AH7873" s="14" t="e">
        <f t="shared" si="2727"/>
        <v>#DIV/0!</v>
      </c>
      <c r="AI7873" s="14">
        <f t="shared" si="2728"/>
        <v>700</v>
      </c>
      <c r="AJ7873" s="374"/>
    </row>
    <row r="7874" spans="1:36" ht="15.75">
      <c r="A7874" s="1492"/>
      <c r="B7874" s="375" t="s">
        <v>8349</v>
      </c>
      <c r="C7874" s="400" t="s">
        <v>262</v>
      </c>
      <c r="D7874" s="392">
        <v>1</v>
      </c>
      <c r="E7874" s="365">
        <v>0</v>
      </c>
      <c r="F7874" s="368">
        <f t="shared" si="2721"/>
        <v>0</v>
      </c>
      <c r="G7874" s="379">
        <v>120</v>
      </c>
      <c r="H7874" s="368">
        <f t="shared" si="2720"/>
        <v>120</v>
      </c>
      <c r="I7874" s="370">
        <v>44951</v>
      </c>
      <c r="J7874" s="370"/>
      <c r="K7874" s="374"/>
      <c r="L7874" s="381"/>
      <c r="M7874" s="370"/>
      <c r="N7874" s="365">
        <v>0</v>
      </c>
      <c r="O7874" s="365">
        <v>0</v>
      </c>
      <c r="P7874" s="365">
        <v>62</v>
      </c>
      <c r="Q7874" s="365"/>
      <c r="R7874" s="365"/>
      <c r="S7874" s="365"/>
      <c r="T7874" s="365"/>
      <c r="U7874" s="365"/>
      <c r="V7874" s="365"/>
      <c r="W7874" s="365"/>
      <c r="X7874" s="365"/>
      <c r="Y7874" s="379"/>
      <c r="Z7874" s="374"/>
      <c r="AA7874" s="374"/>
      <c r="AB7874" s="374"/>
      <c r="AC7874" s="1507">
        <f t="shared" si="2722"/>
        <v>58</v>
      </c>
      <c r="AD7874" s="1508">
        <f t="shared" si="2723"/>
        <v>58</v>
      </c>
      <c r="AE7874" s="14">
        <f t="shared" si="2724"/>
        <v>-1500.5666666666666</v>
      </c>
      <c r="AF7874" s="14">
        <f t="shared" si="2725"/>
        <v>20.666666666666668</v>
      </c>
      <c r="AG7874" s="14">
        <f t="shared" si="2726"/>
        <v>2.8064516129032255</v>
      </c>
      <c r="AH7874" s="14">
        <f t="shared" si="2727"/>
        <v>1503.3731182795698</v>
      </c>
      <c r="AI7874" s="14">
        <f t="shared" si="2728"/>
        <v>31069.711111111112</v>
      </c>
      <c r="AJ7874" s="374"/>
    </row>
    <row r="7875" spans="1:36" ht="15.75">
      <c r="A7875" s="1492"/>
      <c r="B7875" s="375" t="s">
        <v>8994</v>
      </c>
      <c r="C7875" s="400" t="s">
        <v>63</v>
      </c>
      <c r="D7875" s="392">
        <v>1</v>
      </c>
      <c r="E7875" s="365">
        <v>0</v>
      </c>
      <c r="F7875" s="368">
        <f t="shared" si="2721"/>
        <v>0</v>
      </c>
      <c r="G7875" s="379">
        <v>900</v>
      </c>
      <c r="H7875" s="368">
        <f t="shared" si="2720"/>
        <v>900</v>
      </c>
      <c r="I7875" s="370">
        <v>44951</v>
      </c>
      <c r="J7875" s="370"/>
      <c r="K7875" s="374"/>
      <c r="L7875" s="381"/>
      <c r="M7875" s="370"/>
      <c r="N7875" s="365">
        <v>0</v>
      </c>
      <c r="O7875" s="365">
        <v>900</v>
      </c>
      <c r="P7875" s="365">
        <v>0</v>
      </c>
      <c r="Q7875" s="365"/>
      <c r="R7875" s="365"/>
      <c r="S7875" s="365"/>
      <c r="T7875" s="365"/>
      <c r="U7875" s="365"/>
      <c r="V7875" s="365"/>
      <c r="W7875" s="365"/>
      <c r="X7875" s="365"/>
      <c r="Y7875" s="379"/>
      <c r="Z7875" s="374"/>
      <c r="AA7875" s="374"/>
      <c r="AB7875" s="374"/>
      <c r="AC7875" s="1507">
        <f t="shared" si="2722"/>
        <v>0</v>
      </c>
      <c r="AD7875" s="1508">
        <f t="shared" si="2723"/>
        <v>0</v>
      </c>
      <c r="AE7875" s="14">
        <f t="shared" si="2724"/>
        <v>-1500.5666666666666</v>
      </c>
      <c r="AF7875" s="14">
        <f t="shared" si="2725"/>
        <v>300</v>
      </c>
      <c r="AG7875" s="14">
        <f t="shared" si="2726"/>
        <v>0</v>
      </c>
      <c r="AH7875" s="14">
        <f t="shared" si="2727"/>
        <v>1500.5666666666666</v>
      </c>
      <c r="AI7875" s="14">
        <f t="shared" si="2728"/>
        <v>450170</v>
      </c>
      <c r="AJ7875" s="374"/>
    </row>
    <row r="7876" spans="1:36" ht="15.75">
      <c r="A7876" s="1492"/>
      <c r="B7876" s="375" t="s">
        <v>8995</v>
      </c>
      <c r="C7876" s="400" t="s">
        <v>63</v>
      </c>
      <c r="D7876" s="392">
        <v>1</v>
      </c>
      <c r="E7876" s="365">
        <v>0</v>
      </c>
      <c r="F7876" s="368">
        <f t="shared" si="2721"/>
        <v>0</v>
      </c>
      <c r="G7876" s="379">
        <v>1200</v>
      </c>
      <c r="H7876" s="368">
        <f t="shared" si="2720"/>
        <v>1200</v>
      </c>
      <c r="I7876" s="370">
        <v>44951</v>
      </c>
      <c r="J7876" s="370"/>
      <c r="K7876" s="374"/>
      <c r="L7876" s="381"/>
      <c r="M7876" s="370"/>
      <c r="N7876" s="365">
        <v>0</v>
      </c>
      <c r="O7876" s="365">
        <v>0</v>
      </c>
      <c r="P7876" s="365">
        <v>1200</v>
      </c>
      <c r="Q7876" s="365"/>
      <c r="R7876" s="365"/>
      <c r="S7876" s="365"/>
      <c r="T7876" s="365"/>
      <c r="U7876" s="365"/>
      <c r="V7876" s="365"/>
      <c r="W7876" s="365"/>
      <c r="X7876" s="365"/>
      <c r="Y7876" s="379"/>
      <c r="Z7876" s="374"/>
      <c r="AA7876" s="374"/>
      <c r="AB7876" s="374"/>
      <c r="AC7876" s="1507">
        <f t="shared" si="2722"/>
        <v>0</v>
      </c>
      <c r="AD7876" s="1508">
        <f t="shared" si="2723"/>
        <v>0</v>
      </c>
      <c r="AE7876" s="14">
        <f t="shared" si="2724"/>
        <v>-1500.5666666666666</v>
      </c>
      <c r="AF7876" s="14">
        <f t="shared" si="2725"/>
        <v>400</v>
      </c>
      <c r="AG7876" s="14">
        <f t="shared" si="2726"/>
        <v>0</v>
      </c>
      <c r="AH7876" s="14">
        <f t="shared" si="2727"/>
        <v>1500.5666666666666</v>
      </c>
      <c r="AI7876" s="14">
        <f t="shared" si="2728"/>
        <v>600226.66666666663</v>
      </c>
      <c r="AJ7876" s="374"/>
    </row>
    <row r="7877" spans="1:36" ht="15.75">
      <c r="A7877" s="1492"/>
      <c r="B7877" s="375" t="s">
        <v>8261</v>
      </c>
      <c r="C7877" s="400" t="s">
        <v>63</v>
      </c>
      <c r="D7877" s="392">
        <v>1</v>
      </c>
      <c r="E7877" s="365">
        <v>0</v>
      </c>
      <c r="F7877" s="368">
        <f t="shared" si="2721"/>
        <v>0</v>
      </c>
      <c r="G7877" s="379">
        <v>100</v>
      </c>
      <c r="H7877" s="368">
        <f t="shared" si="2720"/>
        <v>100</v>
      </c>
      <c r="I7877" s="370">
        <v>44951</v>
      </c>
      <c r="J7877" s="370"/>
      <c r="K7877" s="374"/>
      <c r="L7877" s="381"/>
      <c r="M7877" s="370"/>
      <c r="N7877" s="365">
        <v>0</v>
      </c>
      <c r="O7877" s="365">
        <v>81</v>
      </c>
      <c r="P7877" s="365">
        <v>4</v>
      </c>
      <c r="Q7877" s="365"/>
      <c r="R7877" s="365"/>
      <c r="S7877" s="365"/>
      <c r="T7877" s="365"/>
      <c r="U7877" s="365"/>
      <c r="V7877" s="365"/>
      <c r="W7877" s="365"/>
      <c r="X7877" s="365"/>
      <c r="Y7877" s="379"/>
      <c r="Z7877" s="374"/>
      <c r="AA7877" s="374"/>
      <c r="AB7877" s="374"/>
      <c r="AC7877" s="1507">
        <f t="shared" si="2722"/>
        <v>15</v>
      </c>
      <c r="AD7877" s="1508">
        <f t="shared" si="2723"/>
        <v>15</v>
      </c>
      <c r="AE7877" s="14">
        <f t="shared" si="2724"/>
        <v>-1500.5666666666666</v>
      </c>
      <c r="AF7877" s="14">
        <f t="shared" si="2725"/>
        <v>28.333333333333332</v>
      </c>
      <c r="AG7877" s="14">
        <f t="shared" si="2726"/>
        <v>0.52941176470588236</v>
      </c>
      <c r="AH7877" s="14">
        <f t="shared" si="2727"/>
        <v>1501.0960784313725</v>
      </c>
      <c r="AI7877" s="14">
        <f t="shared" si="2728"/>
        <v>42531.055555555555</v>
      </c>
      <c r="AJ7877" s="374"/>
    </row>
    <row r="7878" spans="1:36" ht="30">
      <c r="A7878" s="1492"/>
      <c r="B7878" s="375" t="s">
        <v>8996</v>
      </c>
      <c r="C7878" s="400" t="s">
        <v>143</v>
      </c>
      <c r="D7878" s="392">
        <v>1</v>
      </c>
      <c r="E7878" s="365">
        <v>0</v>
      </c>
      <c r="F7878" s="368">
        <f t="shared" si="2721"/>
        <v>0</v>
      </c>
      <c r="G7878" s="379">
        <v>960</v>
      </c>
      <c r="H7878" s="368">
        <f t="shared" si="2720"/>
        <v>960</v>
      </c>
      <c r="I7878" s="370">
        <v>44930</v>
      </c>
      <c r="J7878" s="370"/>
      <c r="K7878" s="374"/>
      <c r="L7878" s="381"/>
      <c r="M7878" s="370"/>
      <c r="N7878" s="365">
        <v>264</v>
      </c>
      <c r="O7878" s="365">
        <v>376</v>
      </c>
      <c r="P7878" s="365">
        <v>282</v>
      </c>
      <c r="Q7878" s="365"/>
      <c r="R7878" s="365"/>
      <c r="S7878" s="365"/>
      <c r="T7878" s="365"/>
      <c r="U7878" s="365"/>
      <c r="V7878" s="365"/>
      <c r="W7878" s="365"/>
      <c r="X7878" s="365"/>
      <c r="Y7878" s="379"/>
      <c r="Z7878" s="374"/>
      <c r="AA7878" s="374"/>
      <c r="AB7878" s="374"/>
      <c r="AC7878" s="1507">
        <f t="shared" si="2722"/>
        <v>38</v>
      </c>
      <c r="AD7878" s="1508">
        <f t="shared" si="2723"/>
        <v>38</v>
      </c>
      <c r="AE7878" s="14">
        <f t="shared" si="2724"/>
        <v>-1500.5666666666666</v>
      </c>
      <c r="AF7878" s="14">
        <f t="shared" si="2725"/>
        <v>307.33333333333331</v>
      </c>
      <c r="AG7878" s="14">
        <f t="shared" si="2726"/>
        <v>0.12364425162689806</v>
      </c>
      <c r="AH7878" s="14">
        <f t="shared" si="2727"/>
        <v>1500.6903109182936</v>
      </c>
      <c r="AI7878" s="14">
        <f t="shared" si="2728"/>
        <v>461212.15555555548</v>
      </c>
      <c r="AJ7878" s="374"/>
    </row>
    <row r="7879" spans="1:36" ht="15.75">
      <c r="A7879" s="1492"/>
      <c r="B7879" s="375" t="s">
        <v>8150</v>
      </c>
      <c r="C7879" s="400" t="s">
        <v>63</v>
      </c>
      <c r="D7879" s="392">
        <v>6.57</v>
      </c>
      <c r="E7879" s="365">
        <v>0</v>
      </c>
      <c r="F7879" s="368">
        <f t="shared" si="2721"/>
        <v>0</v>
      </c>
      <c r="G7879" s="379">
        <v>3000</v>
      </c>
      <c r="H7879" s="368">
        <f t="shared" si="2720"/>
        <v>19710</v>
      </c>
      <c r="I7879" s="370">
        <v>44930</v>
      </c>
      <c r="J7879" s="370"/>
      <c r="K7879" s="374"/>
      <c r="L7879" s="381"/>
      <c r="M7879" s="370"/>
      <c r="N7879" s="365">
        <v>637</v>
      </c>
      <c r="O7879" s="365">
        <v>524</v>
      </c>
      <c r="P7879" s="365">
        <v>316</v>
      </c>
      <c r="Q7879" s="365"/>
      <c r="R7879" s="365"/>
      <c r="S7879" s="365"/>
      <c r="T7879" s="365"/>
      <c r="U7879" s="365"/>
      <c r="V7879" s="365"/>
      <c r="W7879" s="365"/>
      <c r="X7879" s="365"/>
      <c r="Y7879" s="379"/>
      <c r="Z7879" s="374"/>
      <c r="AA7879" s="374"/>
      <c r="AB7879" s="374"/>
      <c r="AC7879" s="1507">
        <f t="shared" si="2722"/>
        <v>1523</v>
      </c>
      <c r="AD7879" s="1508">
        <f t="shared" si="2723"/>
        <v>10006.11</v>
      </c>
      <c r="AE7879" s="14">
        <f t="shared" si="2724"/>
        <v>-1500.5666666666666</v>
      </c>
      <c r="AF7879" s="14">
        <f t="shared" si="2725"/>
        <v>492.33333333333331</v>
      </c>
      <c r="AG7879" s="14">
        <f t="shared" si="2726"/>
        <v>3.093432633716994</v>
      </c>
      <c r="AH7879" s="14">
        <f t="shared" si="2727"/>
        <v>1503.6600993003835</v>
      </c>
      <c r="AI7879" s="14">
        <f t="shared" si="2728"/>
        <v>740301.98888888885</v>
      </c>
      <c r="AJ7879" s="374"/>
    </row>
    <row r="7880" spans="1:36" ht="15.75">
      <c r="A7880" s="1492"/>
      <c r="B7880" s="375" t="s">
        <v>871</v>
      </c>
      <c r="C7880" s="400" t="s">
        <v>262</v>
      </c>
      <c r="D7880" s="392">
        <v>0</v>
      </c>
      <c r="E7880" s="365">
        <v>0</v>
      </c>
      <c r="F7880" s="368">
        <v>0</v>
      </c>
      <c r="G7880" s="379">
        <v>5400</v>
      </c>
      <c r="H7880" s="368">
        <f t="shared" si="2720"/>
        <v>0</v>
      </c>
      <c r="I7880" s="370">
        <v>44974</v>
      </c>
      <c r="J7880" s="370">
        <v>45184</v>
      </c>
      <c r="K7880" s="374"/>
      <c r="L7880" s="381" t="s">
        <v>8997</v>
      </c>
      <c r="M7880" s="370">
        <v>44973</v>
      </c>
      <c r="N7880" s="365">
        <v>0</v>
      </c>
      <c r="O7880" s="365">
        <v>3561</v>
      </c>
      <c r="P7880" s="365">
        <v>1467</v>
      </c>
      <c r="Q7880" s="365"/>
      <c r="R7880" s="365"/>
      <c r="S7880" s="365"/>
      <c r="T7880" s="365"/>
      <c r="U7880" s="365"/>
      <c r="V7880" s="365"/>
      <c r="W7880" s="365"/>
      <c r="X7880" s="365"/>
      <c r="Y7880" s="379"/>
      <c r="Z7880" s="374"/>
      <c r="AA7880" s="374"/>
      <c r="AB7880" s="374"/>
      <c r="AC7880" s="1507">
        <f t="shared" si="2722"/>
        <v>372</v>
      </c>
      <c r="AD7880" s="1508">
        <f t="shared" si="2723"/>
        <v>0</v>
      </c>
      <c r="AE7880" s="14">
        <f t="shared" si="2724"/>
        <v>5.5666666666666664</v>
      </c>
      <c r="AF7880" s="14">
        <f t="shared" si="2725"/>
        <v>1676</v>
      </c>
      <c r="AG7880" s="14">
        <f t="shared" si="2726"/>
        <v>0.22195704057279236</v>
      </c>
      <c r="AH7880" s="14">
        <f t="shared" si="2727"/>
        <v>-5.3447096260938745</v>
      </c>
      <c r="AI7880" s="14">
        <f t="shared" si="2728"/>
        <v>-8957.7333333333336</v>
      </c>
      <c r="AJ7880" s="374"/>
    </row>
    <row r="7881" spans="1:36" ht="15.75">
      <c r="A7881" s="1492"/>
      <c r="B7881" s="375" t="s">
        <v>7275</v>
      </c>
      <c r="C7881" s="400" t="s">
        <v>143</v>
      </c>
      <c r="D7881" s="392">
        <v>68130</v>
      </c>
      <c r="E7881" s="365">
        <v>0</v>
      </c>
      <c r="F7881" s="368">
        <v>0</v>
      </c>
      <c r="G7881" s="379">
        <v>2</v>
      </c>
      <c r="H7881" s="368">
        <f t="shared" si="2720"/>
        <v>136260</v>
      </c>
      <c r="I7881" s="370">
        <v>44963</v>
      </c>
      <c r="J7881" s="370">
        <v>45383</v>
      </c>
      <c r="K7881" s="374"/>
      <c r="L7881" s="381" t="s">
        <v>8998</v>
      </c>
      <c r="M7881" s="370">
        <v>44960</v>
      </c>
      <c r="N7881" s="365">
        <v>0</v>
      </c>
      <c r="O7881" s="365">
        <v>0</v>
      </c>
      <c r="P7881" s="365">
        <v>0</v>
      </c>
      <c r="Q7881" s="365"/>
      <c r="R7881" s="365"/>
      <c r="S7881" s="365"/>
      <c r="T7881" s="365"/>
      <c r="U7881" s="365"/>
      <c r="V7881" s="365"/>
      <c r="W7881" s="365"/>
      <c r="X7881" s="365"/>
      <c r="Y7881" s="379"/>
      <c r="Z7881" s="374"/>
      <c r="AA7881" s="374"/>
      <c r="AB7881" s="374"/>
      <c r="AC7881" s="1507">
        <f t="shared" si="2722"/>
        <v>2</v>
      </c>
      <c r="AD7881" s="1508">
        <f t="shared" si="2723"/>
        <v>136260</v>
      </c>
      <c r="AE7881" s="14">
        <f t="shared" si="2724"/>
        <v>12.2</v>
      </c>
      <c r="AF7881" s="14">
        <f t="shared" si="2725"/>
        <v>0</v>
      </c>
      <c r="AG7881" s="14" t="e">
        <f t="shared" si="2726"/>
        <v>#DIV/0!</v>
      </c>
      <c r="AH7881" s="14" t="e">
        <f t="shared" si="2727"/>
        <v>#DIV/0!</v>
      </c>
      <c r="AI7881" s="14">
        <f t="shared" si="2728"/>
        <v>2</v>
      </c>
      <c r="AJ7881" s="374"/>
    </row>
    <row r="7882" spans="1:36" ht="15.75">
      <c r="A7882" s="1492"/>
      <c r="B7882" s="375" t="s">
        <v>8999</v>
      </c>
      <c r="C7882" s="400" t="s">
        <v>66</v>
      </c>
      <c r="D7882" s="392">
        <v>1</v>
      </c>
      <c r="E7882" s="365">
        <v>0</v>
      </c>
      <c r="F7882" s="368">
        <v>0</v>
      </c>
      <c r="G7882" s="379">
        <v>2000</v>
      </c>
      <c r="H7882" s="368">
        <f t="shared" si="2720"/>
        <v>2000</v>
      </c>
      <c r="I7882" s="370">
        <v>44978</v>
      </c>
      <c r="J7882" s="370"/>
      <c r="K7882" s="374"/>
      <c r="L7882" s="381"/>
      <c r="M7882" s="370"/>
      <c r="N7882" s="365">
        <v>0</v>
      </c>
      <c r="O7882" s="365">
        <v>0</v>
      </c>
      <c r="P7882" s="365">
        <v>0</v>
      </c>
      <c r="Q7882" s="365"/>
      <c r="R7882" s="365"/>
      <c r="S7882" s="365"/>
      <c r="T7882" s="365"/>
      <c r="U7882" s="365"/>
      <c r="V7882" s="365"/>
      <c r="W7882" s="365"/>
      <c r="X7882" s="365"/>
      <c r="Y7882" s="379"/>
      <c r="Z7882" s="374"/>
      <c r="AA7882" s="374"/>
      <c r="AB7882" s="374"/>
      <c r="AC7882" s="1507">
        <f t="shared" si="2722"/>
        <v>2000</v>
      </c>
      <c r="AD7882" s="1508">
        <f t="shared" si="2723"/>
        <v>2000</v>
      </c>
      <c r="AE7882" s="14">
        <f t="shared" si="2724"/>
        <v>-1500.5666666666666</v>
      </c>
      <c r="AF7882" s="14">
        <f t="shared" si="2725"/>
        <v>0</v>
      </c>
      <c r="AG7882" s="14" t="e">
        <f t="shared" si="2726"/>
        <v>#DIV/0!</v>
      </c>
      <c r="AH7882" s="14" t="e">
        <f t="shared" si="2727"/>
        <v>#DIV/0!</v>
      </c>
      <c r="AI7882" s="14">
        <f t="shared" si="2728"/>
        <v>2000</v>
      </c>
      <c r="AJ7882" s="374"/>
    </row>
    <row r="7883" spans="1:36" ht="15.75">
      <c r="A7883" s="1492"/>
      <c r="B7883" s="375" t="s">
        <v>9000</v>
      </c>
      <c r="C7883" s="400" t="s">
        <v>66</v>
      </c>
      <c r="D7883" s="403">
        <v>83.235550000000003</v>
      </c>
      <c r="E7883" s="365">
        <v>0</v>
      </c>
      <c r="F7883" s="368">
        <v>0</v>
      </c>
      <c r="G7883" s="379">
        <v>5440</v>
      </c>
      <c r="H7883" s="368">
        <f t="shared" si="2720"/>
        <v>452801.39199999999</v>
      </c>
      <c r="I7883" s="370">
        <v>44978</v>
      </c>
      <c r="J7883" s="370"/>
      <c r="K7883" s="374"/>
      <c r="L7883" s="381"/>
      <c r="M7883" s="370"/>
      <c r="N7883" s="365">
        <v>0</v>
      </c>
      <c r="O7883" s="365">
        <v>0</v>
      </c>
      <c r="P7883" s="365">
        <v>0</v>
      </c>
      <c r="Q7883" s="365"/>
      <c r="R7883" s="365"/>
      <c r="S7883" s="365"/>
      <c r="T7883" s="365"/>
      <c r="U7883" s="365"/>
      <c r="V7883" s="365"/>
      <c r="W7883" s="365"/>
      <c r="X7883" s="365"/>
      <c r="Y7883" s="379"/>
      <c r="Z7883" s="374"/>
      <c r="AA7883" s="374"/>
      <c r="AB7883" s="374"/>
      <c r="AC7883" s="1507">
        <f t="shared" si="2722"/>
        <v>5440</v>
      </c>
      <c r="AD7883" s="1508">
        <f t="shared" si="2723"/>
        <v>452801.39199999999</v>
      </c>
      <c r="AE7883" s="14">
        <f t="shared" si="2724"/>
        <v>-1500.5666666666666</v>
      </c>
      <c r="AF7883" s="14">
        <f t="shared" si="2725"/>
        <v>0</v>
      </c>
      <c r="AG7883" s="14" t="e">
        <f t="shared" si="2726"/>
        <v>#DIV/0!</v>
      </c>
      <c r="AH7883" s="14" t="e">
        <f t="shared" si="2727"/>
        <v>#DIV/0!</v>
      </c>
      <c r="AI7883" s="14">
        <f t="shared" si="2728"/>
        <v>5440</v>
      </c>
      <c r="AJ7883" s="374"/>
    </row>
    <row r="7884" spans="1:36" ht="15.75">
      <c r="A7884" s="1492"/>
      <c r="B7884" s="375" t="s">
        <v>9001</v>
      </c>
      <c r="C7884" s="400" t="s">
        <v>66</v>
      </c>
      <c r="D7884" s="392">
        <v>1</v>
      </c>
      <c r="E7884" s="365">
        <v>0</v>
      </c>
      <c r="F7884" s="368">
        <v>0</v>
      </c>
      <c r="G7884" s="379">
        <v>6000</v>
      </c>
      <c r="H7884" s="368">
        <f t="shared" si="2720"/>
        <v>6000</v>
      </c>
      <c r="I7884" s="370">
        <v>44963</v>
      </c>
      <c r="J7884" s="370"/>
      <c r="K7884" s="374"/>
      <c r="L7884" s="381"/>
      <c r="M7884" s="370"/>
      <c r="N7884" s="365">
        <v>0</v>
      </c>
      <c r="O7884" s="365">
        <v>0</v>
      </c>
      <c r="P7884" s="365">
        <v>1180</v>
      </c>
      <c r="Q7884" s="365"/>
      <c r="R7884" s="365"/>
      <c r="S7884" s="365"/>
      <c r="T7884" s="365"/>
      <c r="U7884" s="365"/>
      <c r="V7884" s="365"/>
      <c r="W7884" s="365"/>
      <c r="X7884" s="365"/>
      <c r="Y7884" s="379"/>
      <c r="Z7884" s="374"/>
      <c r="AA7884" s="374"/>
      <c r="AB7884" s="374"/>
      <c r="AC7884" s="1507">
        <f t="shared" si="2722"/>
        <v>4820</v>
      </c>
      <c r="AD7884" s="1508">
        <f t="shared" si="2723"/>
        <v>4820</v>
      </c>
      <c r="AE7884" s="14">
        <f t="shared" si="2724"/>
        <v>-1500.5666666666666</v>
      </c>
      <c r="AF7884" s="14">
        <f t="shared" si="2725"/>
        <v>393.33333333333331</v>
      </c>
      <c r="AG7884" s="14">
        <f t="shared" si="2726"/>
        <v>12.254237288135593</v>
      </c>
      <c r="AH7884" s="14">
        <f t="shared" si="2727"/>
        <v>1512.8209039548021</v>
      </c>
      <c r="AI7884" s="14">
        <f t="shared" si="2728"/>
        <v>595042.88888888888</v>
      </c>
      <c r="AJ7884" s="374"/>
    </row>
    <row r="7885" spans="1:36" ht="15.75">
      <c r="A7885" s="1492"/>
      <c r="B7885" s="375" t="s">
        <v>9002</v>
      </c>
      <c r="C7885" s="400" t="s">
        <v>66</v>
      </c>
      <c r="D7885" s="392">
        <v>1</v>
      </c>
      <c r="E7885" s="365">
        <v>0</v>
      </c>
      <c r="F7885" s="368">
        <v>0</v>
      </c>
      <c r="G7885" s="379">
        <v>640</v>
      </c>
      <c r="H7885" s="368">
        <f t="shared" si="2720"/>
        <v>640</v>
      </c>
      <c r="I7885" s="370">
        <v>44963</v>
      </c>
      <c r="J7885" s="370"/>
      <c r="K7885" s="374"/>
      <c r="L7885" s="381"/>
      <c r="M7885" s="370"/>
      <c r="N7885" s="365">
        <v>0</v>
      </c>
      <c r="O7885" s="365">
        <v>0</v>
      </c>
      <c r="P7885" s="365">
        <v>0</v>
      </c>
      <c r="Q7885" s="365"/>
      <c r="R7885" s="365"/>
      <c r="S7885" s="365"/>
      <c r="T7885" s="365"/>
      <c r="U7885" s="365"/>
      <c r="V7885" s="365"/>
      <c r="W7885" s="365"/>
      <c r="X7885" s="365"/>
      <c r="Y7885" s="379"/>
      <c r="Z7885" s="374"/>
      <c r="AA7885" s="374"/>
      <c r="AB7885" s="374"/>
      <c r="AC7885" s="1507">
        <f t="shared" si="2722"/>
        <v>640</v>
      </c>
      <c r="AD7885" s="1508">
        <f t="shared" si="2723"/>
        <v>640</v>
      </c>
      <c r="AE7885" s="14">
        <f t="shared" si="2724"/>
        <v>-1500.5666666666666</v>
      </c>
      <c r="AF7885" s="14">
        <f t="shared" si="2725"/>
        <v>0</v>
      </c>
      <c r="AG7885" s="14" t="e">
        <f t="shared" si="2726"/>
        <v>#DIV/0!</v>
      </c>
      <c r="AH7885" s="14" t="e">
        <f t="shared" si="2727"/>
        <v>#DIV/0!</v>
      </c>
      <c r="AI7885" s="14">
        <f t="shared" si="2728"/>
        <v>640</v>
      </c>
      <c r="AJ7885" s="374"/>
    </row>
    <row r="7886" spans="1:36" ht="15.75">
      <c r="A7886" s="1492"/>
      <c r="B7886" s="375" t="s">
        <v>9003</v>
      </c>
      <c r="C7886" s="400" t="s">
        <v>66</v>
      </c>
      <c r="D7886" s="392">
        <v>1</v>
      </c>
      <c r="E7886" s="365">
        <v>0</v>
      </c>
      <c r="F7886" s="368">
        <v>0</v>
      </c>
      <c r="G7886" s="379">
        <v>720</v>
      </c>
      <c r="H7886" s="368">
        <f t="shared" si="2720"/>
        <v>720</v>
      </c>
      <c r="I7886" s="370">
        <v>44963</v>
      </c>
      <c r="J7886" s="370"/>
      <c r="K7886" s="374"/>
      <c r="L7886" s="381"/>
      <c r="M7886" s="370"/>
      <c r="N7886" s="365">
        <v>0</v>
      </c>
      <c r="O7886" s="365">
        <v>0</v>
      </c>
      <c r="P7886" s="365">
        <v>0</v>
      </c>
      <c r="Q7886" s="365"/>
      <c r="R7886" s="365"/>
      <c r="S7886" s="365"/>
      <c r="T7886" s="365"/>
      <c r="U7886" s="365"/>
      <c r="V7886" s="365"/>
      <c r="W7886" s="365"/>
      <c r="X7886" s="365"/>
      <c r="Y7886" s="379"/>
      <c r="Z7886" s="374"/>
      <c r="AA7886" s="374"/>
      <c r="AB7886" s="374"/>
      <c r="AC7886" s="1507">
        <f t="shared" si="2722"/>
        <v>720</v>
      </c>
      <c r="AD7886" s="1508">
        <f t="shared" si="2723"/>
        <v>720</v>
      </c>
      <c r="AE7886" s="14">
        <f t="shared" si="2724"/>
        <v>-1500.5666666666666</v>
      </c>
      <c r="AF7886" s="14">
        <f t="shared" si="2725"/>
        <v>0</v>
      </c>
      <c r="AG7886" s="14" t="e">
        <f t="shared" si="2726"/>
        <v>#DIV/0!</v>
      </c>
      <c r="AH7886" s="14" t="e">
        <f t="shared" si="2727"/>
        <v>#DIV/0!</v>
      </c>
      <c r="AI7886" s="14">
        <f t="shared" si="2728"/>
        <v>720</v>
      </c>
      <c r="AJ7886" s="374"/>
    </row>
    <row r="7887" spans="1:36" ht="15.75">
      <c r="A7887" s="1492"/>
      <c r="B7887" s="375" t="s">
        <v>9004</v>
      </c>
      <c r="C7887" s="400" t="s">
        <v>143</v>
      </c>
      <c r="D7887" s="392">
        <v>1</v>
      </c>
      <c r="E7887" s="365">
        <v>0</v>
      </c>
      <c r="F7887" s="368">
        <v>0</v>
      </c>
      <c r="G7887" s="379">
        <v>24</v>
      </c>
      <c r="H7887" s="368">
        <f t="shared" si="2720"/>
        <v>24</v>
      </c>
      <c r="I7887" s="370">
        <v>44963</v>
      </c>
      <c r="J7887" s="370"/>
      <c r="K7887" s="374"/>
      <c r="L7887" s="381"/>
      <c r="M7887" s="370"/>
      <c r="N7887" s="365">
        <v>0</v>
      </c>
      <c r="O7887" s="365">
        <v>0</v>
      </c>
      <c r="P7887" s="365">
        <v>8</v>
      </c>
      <c r="Q7887" s="365"/>
      <c r="R7887" s="365"/>
      <c r="S7887" s="365"/>
      <c r="T7887" s="365"/>
      <c r="U7887" s="365"/>
      <c r="V7887" s="365"/>
      <c r="W7887" s="365"/>
      <c r="X7887" s="365"/>
      <c r="Y7887" s="379"/>
      <c r="Z7887" s="374"/>
      <c r="AA7887" s="374"/>
      <c r="AB7887" s="374"/>
      <c r="AC7887" s="1507">
        <f t="shared" si="2722"/>
        <v>16</v>
      </c>
      <c r="AD7887" s="1508">
        <f t="shared" si="2723"/>
        <v>16</v>
      </c>
      <c r="AE7887" s="14">
        <f t="shared" si="2724"/>
        <v>-1500.5666666666666</v>
      </c>
      <c r="AF7887" s="14">
        <f t="shared" si="2725"/>
        <v>2.6666666666666665</v>
      </c>
      <c r="AG7887" s="14">
        <f t="shared" si="2726"/>
        <v>6</v>
      </c>
      <c r="AH7887" s="14">
        <f t="shared" si="2727"/>
        <v>1506.5666666666666</v>
      </c>
      <c r="AI7887" s="14">
        <f t="shared" si="2728"/>
        <v>4017.5111111111109</v>
      </c>
      <c r="AJ7887" s="374"/>
    </row>
    <row r="7888" spans="1:36" ht="15.75">
      <c r="A7888" s="1492"/>
      <c r="B7888" s="375" t="s">
        <v>9005</v>
      </c>
      <c r="C7888" s="400" t="s">
        <v>66</v>
      </c>
      <c r="D7888" s="392">
        <v>1</v>
      </c>
      <c r="E7888" s="365">
        <v>0</v>
      </c>
      <c r="F7888" s="368">
        <v>0</v>
      </c>
      <c r="G7888" s="379">
        <v>1175</v>
      </c>
      <c r="H7888" s="368">
        <f t="shared" si="2720"/>
        <v>1175</v>
      </c>
      <c r="I7888" s="370">
        <v>44963</v>
      </c>
      <c r="J7888" s="370"/>
      <c r="K7888" s="374"/>
      <c r="L7888" s="381"/>
      <c r="M7888" s="370"/>
      <c r="N7888" s="365">
        <v>0</v>
      </c>
      <c r="O7888" s="365">
        <v>0</v>
      </c>
      <c r="P7888" s="365">
        <v>379</v>
      </c>
      <c r="Q7888" s="365"/>
      <c r="R7888" s="365"/>
      <c r="S7888" s="365"/>
      <c r="T7888" s="365"/>
      <c r="U7888" s="365"/>
      <c r="V7888" s="365"/>
      <c r="W7888" s="365"/>
      <c r="X7888" s="365"/>
      <c r="Y7888" s="379"/>
      <c r="Z7888" s="374"/>
      <c r="AA7888" s="374"/>
      <c r="AB7888" s="374"/>
      <c r="AC7888" s="1507">
        <f t="shared" si="2722"/>
        <v>796</v>
      </c>
      <c r="AD7888" s="1508">
        <f t="shared" si="2723"/>
        <v>796</v>
      </c>
      <c r="AE7888" s="14">
        <f t="shared" si="2724"/>
        <v>-1500.5666666666666</v>
      </c>
      <c r="AF7888" s="14">
        <f t="shared" si="2725"/>
        <v>126.33333333333333</v>
      </c>
      <c r="AG7888" s="14">
        <f t="shared" si="2726"/>
        <v>6.3007915567282327</v>
      </c>
      <c r="AH7888" s="14">
        <f t="shared" si="2727"/>
        <v>1506.8674582233948</v>
      </c>
      <c r="AI7888" s="14">
        <f t="shared" si="2728"/>
        <v>190367.58888888889</v>
      </c>
      <c r="AJ7888" s="374"/>
    </row>
    <row r="7889" spans="1:36" ht="15.75">
      <c r="A7889" s="421"/>
      <c r="B7889" s="2782" t="s">
        <v>9923</v>
      </c>
      <c r="C7889" s="2783" t="s">
        <v>181</v>
      </c>
      <c r="D7889" s="379">
        <v>1</v>
      </c>
      <c r="E7889" s="365">
        <v>0</v>
      </c>
      <c r="F7889" s="365">
        <v>0</v>
      </c>
      <c r="G7889" s="2784">
        <v>118</v>
      </c>
      <c r="H7889" s="368">
        <f t="shared" si="2720"/>
        <v>118</v>
      </c>
      <c r="I7889" s="370">
        <v>44978</v>
      </c>
      <c r="J7889" s="370"/>
      <c r="K7889" s="374"/>
      <c r="L7889" s="379"/>
      <c r="M7889" s="370"/>
      <c r="N7889" s="365">
        <v>0</v>
      </c>
      <c r="O7889" s="365">
        <v>0</v>
      </c>
      <c r="P7889" s="365">
        <v>0</v>
      </c>
      <c r="Q7889" s="365"/>
      <c r="R7889" s="365"/>
      <c r="S7889" s="365"/>
      <c r="T7889" s="365"/>
      <c r="U7889" s="365"/>
      <c r="V7889" s="365"/>
      <c r="W7889" s="365"/>
      <c r="X7889" s="365"/>
      <c r="Y7889" s="2785"/>
      <c r="Z7889" s="374"/>
      <c r="AA7889" s="374"/>
      <c r="AB7889" s="374"/>
      <c r="AC7889" s="1507">
        <f t="shared" si="2722"/>
        <v>118</v>
      </c>
      <c r="AD7889" s="1508">
        <f t="shared" si="2723"/>
        <v>118</v>
      </c>
      <c r="AE7889" s="14">
        <f t="shared" si="2724"/>
        <v>-1500.5666666666666</v>
      </c>
      <c r="AF7889" s="14">
        <f t="shared" si="2725"/>
        <v>0</v>
      </c>
      <c r="AG7889" s="14" t="e">
        <f t="shared" si="2726"/>
        <v>#DIV/0!</v>
      </c>
      <c r="AH7889" s="14" t="e">
        <f t="shared" si="2727"/>
        <v>#DIV/0!</v>
      </c>
      <c r="AI7889" s="14">
        <f t="shared" si="2728"/>
        <v>118</v>
      </c>
      <c r="AJ7889" s="374"/>
    </row>
    <row r="7890" spans="1:36" ht="15.75">
      <c r="A7890" s="421"/>
      <c r="B7890" s="2782" t="s">
        <v>9924</v>
      </c>
      <c r="C7890" s="2783" t="s">
        <v>181</v>
      </c>
      <c r="D7890" s="379">
        <v>1</v>
      </c>
      <c r="E7890" s="365">
        <v>0</v>
      </c>
      <c r="F7890" s="365">
        <v>0</v>
      </c>
      <c r="G7890" s="2784">
        <v>118</v>
      </c>
      <c r="H7890" s="368">
        <f t="shared" si="2720"/>
        <v>118</v>
      </c>
      <c r="I7890" s="370">
        <v>44978</v>
      </c>
      <c r="J7890" s="370"/>
      <c r="K7890" s="374"/>
      <c r="L7890" s="379"/>
      <c r="M7890" s="370"/>
      <c r="N7890" s="365">
        <v>0</v>
      </c>
      <c r="O7890" s="365">
        <v>0</v>
      </c>
      <c r="P7890" s="365">
        <v>0</v>
      </c>
      <c r="Q7890" s="365"/>
      <c r="R7890" s="365"/>
      <c r="S7890" s="365"/>
      <c r="T7890" s="365"/>
      <c r="U7890" s="365"/>
      <c r="V7890" s="365"/>
      <c r="W7890" s="365"/>
      <c r="X7890" s="365"/>
      <c r="Y7890" s="2785"/>
      <c r="Z7890" s="374"/>
      <c r="AA7890" s="374"/>
      <c r="AB7890" s="374"/>
      <c r="AC7890" s="1507">
        <f t="shared" si="2722"/>
        <v>118</v>
      </c>
      <c r="AD7890" s="1508">
        <f t="shared" si="2723"/>
        <v>118</v>
      </c>
      <c r="AE7890" s="14">
        <f t="shared" si="2724"/>
        <v>-1500.5666666666666</v>
      </c>
      <c r="AF7890" s="14">
        <f t="shared" si="2725"/>
        <v>0</v>
      </c>
      <c r="AG7890" s="14" t="e">
        <f t="shared" si="2726"/>
        <v>#DIV/0!</v>
      </c>
      <c r="AH7890" s="14" t="e">
        <f t="shared" si="2727"/>
        <v>#DIV/0!</v>
      </c>
      <c r="AI7890" s="14">
        <f t="shared" si="2728"/>
        <v>118</v>
      </c>
      <c r="AJ7890" s="374"/>
    </row>
    <row r="7891" spans="1:36" ht="15.75">
      <c r="A7891" s="421"/>
      <c r="B7891" s="2782" t="s">
        <v>9925</v>
      </c>
      <c r="C7891" s="2783" t="s">
        <v>181</v>
      </c>
      <c r="D7891" s="379">
        <v>1</v>
      </c>
      <c r="E7891" s="365">
        <v>0</v>
      </c>
      <c r="F7891" s="365">
        <v>0</v>
      </c>
      <c r="G7891" s="2784">
        <v>118</v>
      </c>
      <c r="H7891" s="368">
        <f t="shared" si="2720"/>
        <v>118</v>
      </c>
      <c r="I7891" s="370">
        <v>44978</v>
      </c>
      <c r="J7891" s="370"/>
      <c r="K7891" s="374"/>
      <c r="L7891" s="379"/>
      <c r="M7891" s="370"/>
      <c r="N7891" s="365">
        <v>0</v>
      </c>
      <c r="O7891" s="365">
        <v>0</v>
      </c>
      <c r="P7891" s="365">
        <v>0</v>
      </c>
      <c r="Q7891" s="365"/>
      <c r="R7891" s="365"/>
      <c r="S7891" s="365"/>
      <c r="T7891" s="365"/>
      <c r="U7891" s="365"/>
      <c r="V7891" s="365"/>
      <c r="W7891" s="365"/>
      <c r="X7891" s="365"/>
      <c r="Y7891" s="2785"/>
      <c r="Z7891" s="374"/>
      <c r="AA7891" s="374"/>
      <c r="AB7891" s="374"/>
      <c r="AC7891" s="1507">
        <f t="shared" si="2722"/>
        <v>118</v>
      </c>
      <c r="AD7891" s="1508">
        <f t="shared" si="2723"/>
        <v>118</v>
      </c>
      <c r="AE7891" s="14">
        <f t="shared" si="2724"/>
        <v>-1500.5666666666666</v>
      </c>
      <c r="AF7891" s="14">
        <f t="shared" si="2725"/>
        <v>0</v>
      </c>
      <c r="AG7891" s="14" t="e">
        <f t="shared" si="2726"/>
        <v>#DIV/0!</v>
      </c>
      <c r="AH7891" s="14" t="e">
        <f t="shared" si="2727"/>
        <v>#DIV/0!</v>
      </c>
      <c r="AI7891" s="14">
        <f t="shared" si="2728"/>
        <v>118</v>
      </c>
      <c r="AJ7891" s="374"/>
    </row>
    <row r="7892" spans="1:36" ht="15.75">
      <c r="A7892" s="421"/>
      <c r="B7892" s="2782" t="s">
        <v>9926</v>
      </c>
      <c r="C7892" s="2783" t="s">
        <v>181</v>
      </c>
      <c r="D7892" s="379">
        <v>1</v>
      </c>
      <c r="E7892" s="365">
        <v>0</v>
      </c>
      <c r="F7892" s="365">
        <v>0</v>
      </c>
      <c r="G7892" s="2784">
        <v>118</v>
      </c>
      <c r="H7892" s="368">
        <f t="shared" si="2720"/>
        <v>118</v>
      </c>
      <c r="I7892" s="370">
        <v>44978</v>
      </c>
      <c r="J7892" s="370"/>
      <c r="K7892" s="374"/>
      <c r="L7892" s="379"/>
      <c r="M7892" s="370"/>
      <c r="N7892" s="365">
        <v>0</v>
      </c>
      <c r="O7892" s="365">
        <v>0</v>
      </c>
      <c r="P7892" s="365">
        <v>0</v>
      </c>
      <c r="Q7892" s="365"/>
      <c r="R7892" s="365"/>
      <c r="S7892" s="365"/>
      <c r="T7892" s="365"/>
      <c r="U7892" s="365"/>
      <c r="V7892" s="365"/>
      <c r="W7892" s="365"/>
      <c r="X7892" s="365"/>
      <c r="Y7892" s="2785"/>
      <c r="Z7892" s="374"/>
      <c r="AA7892" s="374"/>
      <c r="AB7892" s="374"/>
      <c r="AC7892" s="1507">
        <f t="shared" si="2722"/>
        <v>118</v>
      </c>
      <c r="AD7892" s="1508">
        <f t="shared" si="2723"/>
        <v>118</v>
      </c>
      <c r="AE7892" s="14">
        <f t="shared" si="2724"/>
        <v>-1500.5666666666666</v>
      </c>
      <c r="AF7892" s="14">
        <f t="shared" si="2725"/>
        <v>0</v>
      </c>
      <c r="AG7892" s="14" t="e">
        <f t="shared" si="2726"/>
        <v>#DIV/0!</v>
      </c>
      <c r="AH7892" s="14" t="e">
        <f t="shared" si="2727"/>
        <v>#DIV/0!</v>
      </c>
      <c r="AI7892" s="14">
        <f t="shared" si="2728"/>
        <v>118</v>
      </c>
      <c r="AJ7892" s="374"/>
    </row>
    <row r="7893" spans="1:36" ht="15.75">
      <c r="A7893" s="421"/>
      <c r="B7893" s="2782" t="s">
        <v>9927</v>
      </c>
      <c r="C7893" s="2783" t="s">
        <v>181</v>
      </c>
      <c r="D7893" s="379">
        <v>1</v>
      </c>
      <c r="E7893" s="365">
        <v>0</v>
      </c>
      <c r="F7893" s="365">
        <v>0</v>
      </c>
      <c r="G7893" s="2784">
        <v>118</v>
      </c>
      <c r="H7893" s="368">
        <f t="shared" si="2720"/>
        <v>118</v>
      </c>
      <c r="I7893" s="370">
        <v>44978</v>
      </c>
      <c r="J7893" s="370"/>
      <c r="K7893" s="374"/>
      <c r="L7893" s="379"/>
      <c r="M7893" s="370"/>
      <c r="N7893" s="365">
        <v>0</v>
      </c>
      <c r="O7893" s="365">
        <v>0</v>
      </c>
      <c r="P7893" s="365">
        <v>0</v>
      </c>
      <c r="Q7893" s="365"/>
      <c r="R7893" s="365"/>
      <c r="S7893" s="365"/>
      <c r="T7893" s="365"/>
      <c r="U7893" s="365"/>
      <c r="V7893" s="365"/>
      <c r="W7893" s="365"/>
      <c r="X7893" s="365"/>
      <c r="Y7893" s="2785"/>
      <c r="Z7893" s="374"/>
      <c r="AA7893" s="374"/>
      <c r="AB7893" s="374"/>
      <c r="AC7893" s="1507">
        <f t="shared" si="2722"/>
        <v>118</v>
      </c>
      <c r="AD7893" s="1508">
        <f t="shared" si="2723"/>
        <v>118</v>
      </c>
      <c r="AE7893" s="14">
        <f t="shared" si="2724"/>
        <v>-1500.5666666666666</v>
      </c>
      <c r="AF7893" s="14">
        <f t="shared" si="2725"/>
        <v>0</v>
      </c>
      <c r="AG7893" s="14" t="e">
        <f t="shared" si="2726"/>
        <v>#DIV/0!</v>
      </c>
      <c r="AH7893" s="14" t="e">
        <f t="shared" si="2727"/>
        <v>#DIV/0!</v>
      </c>
      <c r="AI7893" s="14">
        <f t="shared" si="2728"/>
        <v>118</v>
      </c>
      <c r="AJ7893" s="374"/>
    </row>
    <row r="7894" spans="1:36" ht="15.75">
      <c r="A7894" s="421"/>
      <c r="B7894" s="2782" t="s">
        <v>9928</v>
      </c>
      <c r="C7894" s="2783" t="s">
        <v>181</v>
      </c>
      <c r="D7894" s="379">
        <v>1</v>
      </c>
      <c r="E7894" s="365">
        <v>0</v>
      </c>
      <c r="F7894" s="365">
        <v>0</v>
      </c>
      <c r="G7894" s="2784">
        <v>118</v>
      </c>
      <c r="H7894" s="368">
        <f t="shared" si="2720"/>
        <v>118</v>
      </c>
      <c r="I7894" s="370">
        <v>44978</v>
      </c>
      <c r="J7894" s="370"/>
      <c r="K7894" s="374"/>
      <c r="L7894" s="379"/>
      <c r="M7894" s="370"/>
      <c r="N7894" s="365">
        <v>0</v>
      </c>
      <c r="O7894" s="365">
        <v>0</v>
      </c>
      <c r="P7894" s="365">
        <v>0</v>
      </c>
      <c r="Q7894" s="365"/>
      <c r="R7894" s="365"/>
      <c r="S7894" s="365"/>
      <c r="T7894" s="365"/>
      <c r="U7894" s="365"/>
      <c r="V7894" s="365"/>
      <c r="W7894" s="365"/>
      <c r="X7894" s="365"/>
      <c r="Y7894" s="2785"/>
      <c r="Z7894" s="374"/>
      <c r="AA7894" s="374"/>
      <c r="AB7894" s="374"/>
      <c r="AC7894" s="1507">
        <f t="shared" ref="AC7894:AC7908" si="2729">E7894+G7894-N7894-O7894-AA7894-P7894-Q7894-R7894-S7894-T7894-U7894-V7894-W7894-X7894-Y7894</f>
        <v>118</v>
      </c>
      <c r="AD7894" s="1508">
        <f t="shared" ref="AD7894:AD7908" si="2730">D7894*AC7894</f>
        <v>118</v>
      </c>
      <c r="AE7894" s="14">
        <f t="shared" ref="AE7894:AE7908" si="2731">(J7894-"01.04.2023")/30</f>
        <v>-1500.5666666666666</v>
      </c>
      <c r="AF7894" s="14">
        <f t="shared" ref="AF7894:AF7908" si="2732">(N7894+O7894+P7894+Q7894+R7894+S7894+T7894+U7894+V7894+W7894+X7894+Y7894)/3</f>
        <v>0</v>
      </c>
      <c r="AG7894" s="14" t="e">
        <f t="shared" ref="AG7894:AG7908" si="2733">AC7894/AF7894</f>
        <v>#DIV/0!</v>
      </c>
      <c r="AH7894" s="14" t="e">
        <f t="shared" ref="AH7894:AH7908" si="2734">AG7894-AE7894</f>
        <v>#DIV/0!</v>
      </c>
      <c r="AI7894" s="14">
        <f t="shared" ref="AI7894:AI7908" si="2735">AC7894-(AE7894*AF7894)</f>
        <v>118</v>
      </c>
      <c r="AJ7894" s="374"/>
    </row>
    <row r="7895" spans="1:36" ht="15.75">
      <c r="A7895" s="421"/>
      <c r="B7895" s="2782" t="s">
        <v>9929</v>
      </c>
      <c r="C7895" s="2783" t="s">
        <v>181</v>
      </c>
      <c r="D7895" s="379">
        <v>1</v>
      </c>
      <c r="E7895" s="365">
        <v>0</v>
      </c>
      <c r="F7895" s="365">
        <v>0</v>
      </c>
      <c r="G7895" s="2784">
        <v>118</v>
      </c>
      <c r="H7895" s="368">
        <f t="shared" si="2720"/>
        <v>118</v>
      </c>
      <c r="I7895" s="370">
        <v>44978</v>
      </c>
      <c r="J7895" s="370"/>
      <c r="K7895" s="374"/>
      <c r="L7895" s="379"/>
      <c r="M7895" s="370"/>
      <c r="N7895" s="365">
        <v>0</v>
      </c>
      <c r="O7895" s="365">
        <v>0</v>
      </c>
      <c r="P7895" s="365">
        <v>0</v>
      </c>
      <c r="Q7895" s="365"/>
      <c r="R7895" s="365"/>
      <c r="S7895" s="365"/>
      <c r="T7895" s="365"/>
      <c r="U7895" s="365"/>
      <c r="V7895" s="365"/>
      <c r="W7895" s="365"/>
      <c r="X7895" s="365"/>
      <c r="Y7895" s="2785"/>
      <c r="Z7895" s="374"/>
      <c r="AA7895" s="374"/>
      <c r="AB7895" s="374"/>
      <c r="AC7895" s="1507">
        <f t="shared" si="2729"/>
        <v>118</v>
      </c>
      <c r="AD7895" s="1508">
        <f t="shared" si="2730"/>
        <v>118</v>
      </c>
      <c r="AE7895" s="14">
        <f t="shared" si="2731"/>
        <v>-1500.5666666666666</v>
      </c>
      <c r="AF7895" s="14">
        <f t="shared" si="2732"/>
        <v>0</v>
      </c>
      <c r="AG7895" s="14" t="e">
        <f t="shared" si="2733"/>
        <v>#DIV/0!</v>
      </c>
      <c r="AH7895" s="14" t="e">
        <f t="shared" si="2734"/>
        <v>#DIV/0!</v>
      </c>
      <c r="AI7895" s="14">
        <f t="shared" si="2735"/>
        <v>118</v>
      </c>
      <c r="AJ7895" s="374"/>
    </row>
    <row r="7896" spans="1:36" ht="15.75">
      <c r="A7896" s="421"/>
      <c r="B7896" s="2782" t="s">
        <v>9930</v>
      </c>
      <c r="C7896" s="2783" t="s">
        <v>181</v>
      </c>
      <c r="D7896" s="379">
        <v>1</v>
      </c>
      <c r="E7896" s="365">
        <v>0</v>
      </c>
      <c r="F7896" s="365">
        <v>0</v>
      </c>
      <c r="G7896" s="2784">
        <v>118</v>
      </c>
      <c r="H7896" s="368">
        <f t="shared" si="2720"/>
        <v>118</v>
      </c>
      <c r="I7896" s="370">
        <v>44978</v>
      </c>
      <c r="J7896" s="370"/>
      <c r="K7896" s="374"/>
      <c r="L7896" s="379"/>
      <c r="M7896" s="370"/>
      <c r="N7896" s="365">
        <v>0</v>
      </c>
      <c r="O7896" s="365">
        <v>0</v>
      </c>
      <c r="P7896" s="365">
        <v>0</v>
      </c>
      <c r="Q7896" s="365"/>
      <c r="R7896" s="365"/>
      <c r="S7896" s="365"/>
      <c r="T7896" s="365"/>
      <c r="U7896" s="365"/>
      <c r="V7896" s="365"/>
      <c r="W7896" s="365"/>
      <c r="X7896" s="365"/>
      <c r="Y7896" s="2785"/>
      <c r="Z7896" s="374"/>
      <c r="AA7896" s="374"/>
      <c r="AB7896" s="374"/>
      <c r="AC7896" s="1507">
        <f t="shared" si="2729"/>
        <v>118</v>
      </c>
      <c r="AD7896" s="1508">
        <f t="shared" si="2730"/>
        <v>118</v>
      </c>
      <c r="AE7896" s="14">
        <f t="shared" si="2731"/>
        <v>-1500.5666666666666</v>
      </c>
      <c r="AF7896" s="14">
        <f t="shared" si="2732"/>
        <v>0</v>
      </c>
      <c r="AG7896" s="14" t="e">
        <f t="shared" si="2733"/>
        <v>#DIV/0!</v>
      </c>
      <c r="AH7896" s="14" t="e">
        <f t="shared" si="2734"/>
        <v>#DIV/0!</v>
      </c>
      <c r="AI7896" s="14">
        <f t="shared" si="2735"/>
        <v>118</v>
      </c>
      <c r="AJ7896" s="374"/>
    </row>
    <row r="7897" spans="1:36" ht="15.75">
      <c r="A7897" s="421"/>
      <c r="B7897" s="2782" t="s">
        <v>9931</v>
      </c>
      <c r="C7897" s="2783" t="s">
        <v>181</v>
      </c>
      <c r="D7897" s="379">
        <v>1</v>
      </c>
      <c r="E7897" s="365">
        <v>0</v>
      </c>
      <c r="F7897" s="365">
        <v>0</v>
      </c>
      <c r="G7897" s="2784">
        <v>118</v>
      </c>
      <c r="H7897" s="368">
        <f t="shared" si="2720"/>
        <v>118</v>
      </c>
      <c r="I7897" s="370">
        <v>44978</v>
      </c>
      <c r="J7897" s="370"/>
      <c r="K7897" s="374"/>
      <c r="L7897" s="379"/>
      <c r="M7897" s="370"/>
      <c r="N7897" s="365">
        <v>0</v>
      </c>
      <c r="O7897" s="365">
        <v>0</v>
      </c>
      <c r="P7897" s="365">
        <v>0</v>
      </c>
      <c r="Q7897" s="365"/>
      <c r="R7897" s="365"/>
      <c r="S7897" s="365"/>
      <c r="T7897" s="365"/>
      <c r="U7897" s="365"/>
      <c r="V7897" s="365"/>
      <c r="W7897" s="365"/>
      <c r="X7897" s="365"/>
      <c r="Y7897" s="2785"/>
      <c r="Z7897" s="374"/>
      <c r="AA7897" s="374"/>
      <c r="AB7897" s="374"/>
      <c r="AC7897" s="1507">
        <f t="shared" si="2729"/>
        <v>118</v>
      </c>
      <c r="AD7897" s="1508">
        <f t="shared" si="2730"/>
        <v>118</v>
      </c>
      <c r="AE7897" s="14">
        <f t="shared" si="2731"/>
        <v>-1500.5666666666666</v>
      </c>
      <c r="AF7897" s="14">
        <f t="shared" si="2732"/>
        <v>0</v>
      </c>
      <c r="AG7897" s="14" t="e">
        <f t="shared" si="2733"/>
        <v>#DIV/0!</v>
      </c>
      <c r="AH7897" s="14" t="e">
        <f t="shared" si="2734"/>
        <v>#DIV/0!</v>
      </c>
      <c r="AI7897" s="14">
        <f t="shared" si="2735"/>
        <v>118</v>
      </c>
      <c r="AJ7897" s="374"/>
    </row>
    <row r="7898" spans="1:36" ht="15.75">
      <c r="A7898" s="421"/>
      <c r="B7898" s="2782" t="s">
        <v>9932</v>
      </c>
      <c r="C7898" s="2783" t="s">
        <v>181</v>
      </c>
      <c r="D7898" s="379">
        <v>1</v>
      </c>
      <c r="E7898" s="365">
        <v>0</v>
      </c>
      <c r="F7898" s="365">
        <v>0</v>
      </c>
      <c r="G7898" s="2784">
        <v>118</v>
      </c>
      <c r="H7898" s="368">
        <f t="shared" si="2720"/>
        <v>118</v>
      </c>
      <c r="I7898" s="370">
        <v>44978</v>
      </c>
      <c r="J7898" s="370"/>
      <c r="K7898" s="374"/>
      <c r="L7898" s="379"/>
      <c r="M7898" s="370"/>
      <c r="N7898" s="365">
        <v>0</v>
      </c>
      <c r="O7898" s="365">
        <v>0</v>
      </c>
      <c r="P7898" s="365">
        <v>0</v>
      </c>
      <c r="Q7898" s="365"/>
      <c r="R7898" s="365"/>
      <c r="S7898" s="365"/>
      <c r="T7898" s="365"/>
      <c r="U7898" s="365"/>
      <c r="V7898" s="365"/>
      <c r="W7898" s="365"/>
      <c r="X7898" s="365"/>
      <c r="Y7898" s="2785"/>
      <c r="Z7898" s="374"/>
      <c r="AA7898" s="374"/>
      <c r="AB7898" s="374"/>
      <c r="AC7898" s="1507">
        <f t="shared" si="2729"/>
        <v>118</v>
      </c>
      <c r="AD7898" s="1508">
        <f t="shared" si="2730"/>
        <v>118</v>
      </c>
      <c r="AE7898" s="14">
        <f t="shared" si="2731"/>
        <v>-1500.5666666666666</v>
      </c>
      <c r="AF7898" s="14">
        <f t="shared" si="2732"/>
        <v>0</v>
      </c>
      <c r="AG7898" s="14" t="e">
        <f t="shared" si="2733"/>
        <v>#DIV/0!</v>
      </c>
      <c r="AH7898" s="14" t="e">
        <f t="shared" si="2734"/>
        <v>#DIV/0!</v>
      </c>
      <c r="AI7898" s="14">
        <f t="shared" si="2735"/>
        <v>118</v>
      </c>
      <c r="AJ7898" s="374"/>
    </row>
    <row r="7899" spans="1:36" ht="15.75">
      <c r="A7899" s="421"/>
      <c r="B7899" s="2782" t="s">
        <v>9933</v>
      </c>
      <c r="C7899" s="2783" t="s">
        <v>1370</v>
      </c>
      <c r="D7899" s="379">
        <v>0</v>
      </c>
      <c r="E7899" s="365">
        <v>0</v>
      </c>
      <c r="F7899" s="365">
        <v>0</v>
      </c>
      <c r="G7899" s="2784">
        <v>10</v>
      </c>
      <c r="H7899" s="2786">
        <f t="shared" ref="H7899:H7907" si="2736">D7899*G7899</f>
        <v>0</v>
      </c>
      <c r="I7899" s="370">
        <v>45002</v>
      </c>
      <c r="J7899" s="370"/>
      <c r="K7899" s="374"/>
      <c r="L7899" s="379"/>
      <c r="M7899" s="370"/>
      <c r="N7899" s="365">
        <v>0</v>
      </c>
      <c r="O7899" s="365">
        <v>0</v>
      </c>
      <c r="P7899" s="365">
        <v>0</v>
      </c>
      <c r="Q7899" s="365"/>
      <c r="R7899" s="365"/>
      <c r="S7899" s="365"/>
      <c r="T7899" s="365"/>
      <c r="U7899" s="365"/>
      <c r="V7899" s="365"/>
      <c r="W7899" s="365"/>
      <c r="X7899" s="365"/>
      <c r="Y7899" s="2785"/>
      <c r="Z7899" s="374"/>
      <c r="AA7899" s="374"/>
      <c r="AB7899" s="374"/>
      <c r="AC7899" s="1507">
        <f t="shared" si="2729"/>
        <v>10</v>
      </c>
      <c r="AD7899" s="1508">
        <f t="shared" si="2730"/>
        <v>0</v>
      </c>
      <c r="AE7899" s="14">
        <f t="shared" si="2731"/>
        <v>-1500.5666666666666</v>
      </c>
      <c r="AF7899" s="14">
        <f t="shared" si="2732"/>
        <v>0</v>
      </c>
      <c r="AG7899" s="14" t="e">
        <f t="shared" si="2733"/>
        <v>#DIV/0!</v>
      </c>
      <c r="AH7899" s="14" t="e">
        <f t="shared" si="2734"/>
        <v>#DIV/0!</v>
      </c>
      <c r="AI7899" s="14">
        <f t="shared" si="2735"/>
        <v>10</v>
      </c>
      <c r="AJ7899" s="374"/>
    </row>
    <row r="7900" spans="1:36" ht="15.75">
      <c r="A7900" s="421"/>
      <c r="B7900" s="2782" t="s">
        <v>9934</v>
      </c>
      <c r="C7900" s="2783" t="s">
        <v>176</v>
      </c>
      <c r="D7900" s="379">
        <v>0</v>
      </c>
      <c r="E7900" s="365">
        <v>0</v>
      </c>
      <c r="F7900" s="365">
        <v>0</v>
      </c>
      <c r="G7900" s="2784">
        <v>18</v>
      </c>
      <c r="H7900" s="2786">
        <f t="shared" si="2736"/>
        <v>0</v>
      </c>
      <c r="I7900" s="370">
        <v>45002</v>
      </c>
      <c r="J7900" s="370"/>
      <c r="K7900" s="374"/>
      <c r="L7900" s="379"/>
      <c r="M7900" s="370"/>
      <c r="N7900" s="365">
        <v>0</v>
      </c>
      <c r="O7900" s="365">
        <v>0</v>
      </c>
      <c r="P7900" s="365">
        <v>0</v>
      </c>
      <c r="Q7900" s="365"/>
      <c r="R7900" s="365"/>
      <c r="S7900" s="365"/>
      <c r="T7900" s="365"/>
      <c r="U7900" s="365"/>
      <c r="V7900" s="365"/>
      <c r="W7900" s="365"/>
      <c r="X7900" s="365"/>
      <c r="Y7900" s="2785"/>
      <c r="Z7900" s="374"/>
      <c r="AA7900" s="374"/>
      <c r="AB7900" s="374"/>
      <c r="AC7900" s="1507">
        <f t="shared" si="2729"/>
        <v>18</v>
      </c>
      <c r="AD7900" s="1508">
        <f t="shared" si="2730"/>
        <v>0</v>
      </c>
      <c r="AE7900" s="14">
        <f t="shared" si="2731"/>
        <v>-1500.5666666666666</v>
      </c>
      <c r="AF7900" s="14">
        <f t="shared" si="2732"/>
        <v>0</v>
      </c>
      <c r="AG7900" s="14" t="e">
        <f t="shared" si="2733"/>
        <v>#DIV/0!</v>
      </c>
      <c r="AH7900" s="14" t="e">
        <f t="shared" si="2734"/>
        <v>#DIV/0!</v>
      </c>
      <c r="AI7900" s="14">
        <f t="shared" si="2735"/>
        <v>18</v>
      </c>
      <c r="AJ7900" s="374"/>
    </row>
    <row r="7901" spans="1:36" ht="15.75">
      <c r="A7901" s="421"/>
      <c r="B7901" s="2782" t="s">
        <v>9935</v>
      </c>
      <c r="C7901" s="2783" t="s">
        <v>176</v>
      </c>
      <c r="D7901" s="379">
        <v>0</v>
      </c>
      <c r="E7901" s="365">
        <v>0</v>
      </c>
      <c r="F7901" s="365">
        <v>0</v>
      </c>
      <c r="G7901" s="2784">
        <v>12</v>
      </c>
      <c r="H7901" s="2786">
        <f t="shared" si="2736"/>
        <v>0</v>
      </c>
      <c r="I7901" s="370">
        <v>45002</v>
      </c>
      <c r="J7901" s="370"/>
      <c r="K7901" s="374"/>
      <c r="L7901" s="379"/>
      <c r="M7901" s="370"/>
      <c r="N7901" s="365">
        <v>0</v>
      </c>
      <c r="O7901" s="365">
        <v>0</v>
      </c>
      <c r="P7901" s="365">
        <v>0</v>
      </c>
      <c r="Q7901" s="365"/>
      <c r="R7901" s="365"/>
      <c r="S7901" s="365"/>
      <c r="T7901" s="365"/>
      <c r="U7901" s="365"/>
      <c r="V7901" s="365"/>
      <c r="W7901" s="365"/>
      <c r="X7901" s="365"/>
      <c r="Y7901" s="2785"/>
      <c r="Z7901" s="374"/>
      <c r="AA7901" s="374"/>
      <c r="AB7901" s="374"/>
      <c r="AC7901" s="1507">
        <f t="shared" si="2729"/>
        <v>12</v>
      </c>
      <c r="AD7901" s="1508">
        <f t="shared" si="2730"/>
        <v>0</v>
      </c>
      <c r="AE7901" s="14">
        <f t="shared" si="2731"/>
        <v>-1500.5666666666666</v>
      </c>
      <c r="AF7901" s="14">
        <f t="shared" si="2732"/>
        <v>0</v>
      </c>
      <c r="AG7901" s="14" t="e">
        <f t="shared" si="2733"/>
        <v>#DIV/0!</v>
      </c>
      <c r="AH7901" s="14" t="e">
        <f t="shared" si="2734"/>
        <v>#DIV/0!</v>
      </c>
      <c r="AI7901" s="14">
        <f t="shared" si="2735"/>
        <v>12</v>
      </c>
      <c r="AJ7901" s="374"/>
    </row>
    <row r="7902" spans="1:36" ht="15.75">
      <c r="A7902" s="421"/>
      <c r="B7902" s="2782" t="s">
        <v>9936</v>
      </c>
      <c r="C7902" s="2783" t="s">
        <v>176</v>
      </c>
      <c r="D7902" s="379">
        <v>0</v>
      </c>
      <c r="E7902" s="365">
        <v>0</v>
      </c>
      <c r="F7902" s="365">
        <v>0</v>
      </c>
      <c r="G7902" s="2784">
        <v>12</v>
      </c>
      <c r="H7902" s="2786">
        <f t="shared" si="2736"/>
        <v>0</v>
      </c>
      <c r="I7902" s="370">
        <v>45002</v>
      </c>
      <c r="J7902" s="370"/>
      <c r="K7902" s="374"/>
      <c r="L7902" s="379"/>
      <c r="M7902" s="370"/>
      <c r="N7902" s="365">
        <v>0</v>
      </c>
      <c r="O7902" s="365">
        <v>0</v>
      </c>
      <c r="P7902" s="365">
        <v>0</v>
      </c>
      <c r="Q7902" s="365"/>
      <c r="R7902" s="365"/>
      <c r="S7902" s="365"/>
      <c r="T7902" s="365"/>
      <c r="U7902" s="365"/>
      <c r="V7902" s="365"/>
      <c r="W7902" s="365"/>
      <c r="X7902" s="365"/>
      <c r="Y7902" s="2785"/>
      <c r="Z7902" s="374"/>
      <c r="AA7902" s="374"/>
      <c r="AB7902" s="374"/>
      <c r="AC7902" s="1507">
        <f t="shared" si="2729"/>
        <v>12</v>
      </c>
      <c r="AD7902" s="1508">
        <f t="shared" si="2730"/>
        <v>0</v>
      </c>
      <c r="AE7902" s="14">
        <f t="shared" si="2731"/>
        <v>-1500.5666666666666</v>
      </c>
      <c r="AF7902" s="14">
        <f t="shared" si="2732"/>
        <v>0</v>
      </c>
      <c r="AG7902" s="14" t="e">
        <f t="shared" si="2733"/>
        <v>#DIV/0!</v>
      </c>
      <c r="AH7902" s="14" t="e">
        <f t="shared" si="2734"/>
        <v>#DIV/0!</v>
      </c>
      <c r="AI7902" s="14">
        <f t="shared" si="2735"/>
        <v>12</v>
      </c>
      <c r="AJ7902" s="374"/>
    </row>
    <row r="7903" spans="1:36" ht="15.75">
      <c r="A7903" s="421"/>
      <c r="B7903" s="2782" t="s">
        <v>9937</v>
      </c>
      <c r="C7903" s="2783" t="s">
        <v>63</v>
      </c>
      <c r="D7903" s="379">
        <v>1</v>
      </c>
      <c r="E7903" s="365">
        <v>0</v>
      </c>
      <c r="F7903" s="365">
        <v>0</v>
      </c>
      <c r="G7903" s="2784">
        <v>420</v>
      </c>
      <c r="H7903" s="2786">
        <f t="shared" si="2736"/>
        <v>420</v>
      </c>
      <c r="I7903" s="370">
        <v>44986</v>
      </c>
      <c r="J7903" s="370"/>
      <c r="K7903" s="374"/>
      <c r="L7903" s="379"/>
      <c r="M7903" s="370"/>
      <c r="N7903" s="365">
        <v>0</v>
      </c>
      <c r="O7903" s="365">
        <v>0</v>
      </c>
      <c r="P7903" s="365">
        <v>263</v>
      </c>
      <c r="Q7903" s="365"/>
      <c r="R7903" s="365"/>
      <c r="S7903" s="365"/>
      <c r="T7903" s="365"/>
      <c r="U7903" s="365"/>
      <c r="V7903" s="365"/>
      <c r="W7903" s="365"/>
      <c r="X7903" s="365"/>
      <c r="Y7903" s="2785"/>
      <c r="Z7903" s="374"/>
      <c r="AA7903" s="374"/>
      <c r="AB7903" s="374"/>
      <c r="AC7903" s="1507">
        <f t="shared" si="2729"/>
        <v>157</v>
      </c>
      <c r="AD7903" s="1508">
        <f t="shared" si="2730"/>
        <v>157</v>
      </c>
      <c r="AE7903" s="14">
        <f t="shared" si="2731"/>
        <v>-1500.5666666666666</v>
      </c>
      <c r="AF7903" s="14">
        <f t="shared" si="2732"/>
        <v>87.666666666666671</v>
      </c>
      <c r="AG7903" s="14">
        <f t="shared" si="2733"/>
        <v>1.7908745247148288</v>
      </c>
      <c r="AH7903" s="14">
        <f t="shared" si="2734"/>
        <v>1502.3575411913814</v>
      </c>
      <c r="AI7903" s="14">
        <f t="shared" si="2735"/>
        <v>131706.67777777778</v>
      </c>
      <c r="AJ7903" s="374"/>
    </row>
    <row r="7904" spans="1:36" ht="15.75">
      <c r="A7904" s="421"/>
      <c r="B7904" s="2782" t="s">
        <v>9938</v>
      </c>
      <c r="C7904" s="2783" t="s">
        <v>262</v>
      </c>
      <c r="D7904" s="379">
        <v>1</v>
      </c>
      <c r="E7904" s="365">
        <v>0</v>
      </c>
      <c r="F7904" s="365">
        <v>0</v>
      </c>
      <c r="G7904" s="2784">
        <v>560</v>
      </c>
      <c r="H7904" s="2786">
        <f t="shared" si="2736"/>
        <v>560</v>
      </c>
      <c r="I7904" s="370">
        <v>44986</v>
      </c>
      <c r="J7904" s="370"/>
      <c r="K7904" s="374"/>
      <c r="L7904" s="379"/>
      <c r="M7904" s="370"/>
      <c r="N7904" s="365">
        <v>0</v>
      </c>
      <c r="O7904" s="365">
        <v>0</v>
      </c>
      <c r="P7904" s="365">
        <v>162</v>
      </c>
      <c r="Q7904" s="365"/>
      <c r="R7904" s="365"/>
      <c r="S7904" s="365"/>
      <c r="T7904" s="365"/>
      <c r="U7904" s="365"/>
      <c r="V7904" s="365"/>
      <c r="W7904" s="365"/>
      <c r="X7904" s="365"/>
      <c r="Y7904" s="2785"/>
      <c r="Z7904" s="374"/>
      <c r="AA7904" s="374"/>
      <c r="AB7904" s="374"/>
      <c r="AC7904" s="1507">
        <f t="shared" si="2729"/>
        <v>398</v>
      </c>
      <c r="AD7904" s="1508">
        <f t="shared" si="2730"/>
        <v>398</v>
      </c>
      <c r="AE7904" s="14">
        <f t="shared" si="2731"/>
        <v>-1500.5666666666666</v>
      </c>
      <c r="AF7904" s="14">
        <f t="shared" si="2732"/>
        <v>54</v>
      </c>
      <c r="AG7904" s="14">
        <f t="shared" si="2733"/>
        <v>7.3703703703703702</v>
      </c>
      <c r="AH7904" s="14">
        <f t="shared" si="2734"/>
        <v>1507.937037037037</v>
      </c>
      <c r="AI7904" s="14">
        <f t="shared" si="2735"/>
        <v>81428.599999999991</v>
      </c>
      <c r="AJ7904" s="374"/>
    </row>
    <row r="7905" spans="1:36" ht="15.75">
      <c r="A7905" s="421"/>
      <c r="B7905" s="2782" t="s">
        <v>9939</v>
      </c>
      <c r="C7905" s="2783" t="s">
        <v>63</v>
      </c>
      <c r="D7905" s="379">
        <v>1.04</v>
      </c>
      <c r="E7905" s="365">
        <v>0</v>
      </c>
      <c r="F7905" s="365">
        <v>0</v>
      </c>
      <c r="G7905" s="2784">
        <v>900</v>
      </c>
      <c r="H7905" s="2786">
        <f t="shared" si="2736"/>
        <v>936</v>
      </c>
      <c r="I7905" s="370">
        <v>45000</v>
      </c>
      <c r="J7905" s="370"/>
      <c r="K7905" s="374"/>
      <c r="L7905" s="379"/>
      <c r="M7905" s="370"/>
      <c r="N7905" s="365">
        <v>0</v>
      </c>
      <c r="O7905" s="365">
        <v>0</v>
      </c>
      <c r="P7905" s="365">
        <v>13</v>
      </c>
      <c r="Q7905" s="365"/>
      <c r="R7905" s="365"/>
      <c r="S7905" s="365"/>
      <c r="T7905" s="365"/>
      <c r="U7905" s="365"/>
      <c r="V7905" s="365"/>
      <c r="W7905" s="365"/>
      <c r="X7905" s="365"/>
      <c r="Y7905" s="2785"/>
      <c r="Z7905" s="374"/>
      <c r="AA7905" s="374"/>
      <c r="AB7905" s="374"/>
      <c r="AC7905" s="1507">
        <f t="shared" si="2729"/>
        <v>887</v>
      </c>
      <c r="AD7905" s="1508">
        <f t="shared" si="2730"/>
        <v>922.48</v>
      </c>
      <c r="AE7905" s="14">
        <f t="shared" si="2731"/>
        <v>-1500.5666666666666</v>
      </c>
      <c r="AF7905" s="14">
        <f t="shared" si="2732"/>
        <v>4.333333333333333</v>
      </c>
      <c r="AG7905" s="14">
        <f t="shared" si="2733"/>
        <v>204.69230769230771</v>
      </c>
      <c r="AH7905" s="14">
        <f t="shared" si="2734"/>
        <v>1705.2589743589742</v>
      </c>
      <c r="AI7905" s="14">
        <f t="shared" si="2735"/>
        <v>7389.4555555555553</v>
      </c>
      <c r="AJ7905" s="374"/>
    </row>
    <row r="7906" spans="1:36" ht="15.75">
      <c r="A7906" s="421"/>
      <c r="B7906" s="2782" t="s">
        <v>9940</v>
      </c>
      <c r="C7906" s="2783" t="s">
        <v>63</v>
      </c>
      <c r="D7906" s="379">
        <v>11.82</v>
      </c>
      <c r="E7906" s="365">
        <v>0</v>
      </c>
      <c r="F7906" s="365">
        <v>0</v>
      </c>
      <c r="G7906" s="2784">
        <v>1440</v>
      </c>
      <c r="H7906" s="2786">
        <f t="shared" si="2736"/>
        <v>17020.8</v>
      </c>
      <c r="I7906" s="370">
        <v>45000</v>
      </c>
      <c r="J7906" s="370"/>
      <c r="K7906" s="374"/>
      <c r="L7906" s="379"/>
      <c r="M7906" s="370"/>
      <c r="N7906" s="365">
        <v>0</v>
      </c>
      <c r="O7906" s="365">
        <v>0</v>
      </c>
      <c r="P7906" s="365">
        <v>150</v>
      </c>
      <c r="Q7906" s="365"/>
      <c r="R7906" s="365"/>
      <c r="S7906" s="365"/>
      <c r="T7906" s="365"/>
      <c r="U7906" s="365"/>
      <c r="V7906" s="365"/>
      <c r="W7906" s="365"/>
      <c r="X7906" s="365"/>
      <c r="Y7906" s="2785"/>
      <c r="Z7906" s="374"/>
      <c r="AA7906" s="374"/>
      <c r="AB7906" s="374"/>
      <c r="AC7906" s="1507">
        <f t="shared" si="2729"/>
        <v>1290</v>
      </c>
      <c r="AD7906" s="1508">
        <f t="shared" si="2730"/>
        <v>15247.800000000001</v>
      </c>
      <c r="AE7906" s="14">
        <f t="shared" si="2731"/>
        <v>-1500.5666666666666</v>
      </c>
      <c r="AF7906" s="14">
        <f t="shared" si="2732"/>
        <v>50</v>
      </c>
      <c r="AG7906" s="14">
        <f t="shared" si="2733"/>
        <v>25.8</v>
      </c>
      <c r="AH7906" s="14">
        <f t="shared" si="2734"/>
        <v>1526.3666666666666</v>
      </c>
      <c r="AI7906" s="14">
        <f t="shared" si="2735"/>
        <v>76318.333333333328</v>
      </c>
      <c r="AJ7906" s="374"/>
    </row>
    <row r="7907" spans="1:36" ht="15.75">
      <c r="A7907" s="421"/>
      <c r="B7907" s="2782" t="s">
        <v>9941</v>
      </c>
      <c r="C7907" s="2783" t="s">
        <v>143</v>
      </c>
      <c r="D7907" s="379">
        <v>1</v>
      </c>
      <c r="E7907" s="365">
        <v>0</v>
      </c>
      <c r="F7907" s="365">
        <v>0</v>
      </c>
      <c r="G7907" s="2784">
        <v>5</v>
      </c>
      <c r="H7907" s="2786">
        <f t="shared" si="2736"/>
        <v>5</v>
      </c>
      <c r="I7907" s="370">
        <v>45000</v>
      </c>
      <c r="J7907" s="370"/>
      <c r="K7907" s="374"/>
      <c r="L7907" s="379"/>
      <c r="M7907" s="370"/>
      <c r="N7907" s="365">
        <v>0</v>
      </c>
      <c r="O7907" s="365">
        <v>0</v>
      </c>
      <c r="P7907" s="365">
        <v>0</v>
      </c>
      <c r="Q7907" s="365"/>
      <c r="R7907" s="365"/>
      <c r="S7907" s="365"/>
      <c r="T7907" s="365"/>
      <c r="U7907" s="365"/>
      <c r="V7907" s="365"/>
      <c r="W7907" s="365"/>
      <c r="X7907" s="365"/>
      <c r="Y7907" s="2785"/>
      <c r="Z7907" s="374"/>
      <c r="AA7907" s="374"/>
      <c r="AB7907" s="374"/>
      <c r="AC7907" s="1507">
        <f t="shared" si="2729"/>
        <v>5</v>
      </c>
      <c r="AD7907" s="1508">
        <f t="shared" si="2730"/>
        <v>5</v>
      </c>
      <c r="AE7907" s="14">
        <f t="shared" si="2731"/>
        <v>-1500.5666666666666</v>
      </c>
      <c r="AF7907" s="14">
        <f t="shared" si="2732"/>
        <v>0</v>
      </c>
      <c r="AG7907" s="14" t="e">
        <f t="shared" si="2733"/>
        <v>#DIV/0!</v>
      </c>
      <c r="AH7907" s="14" t="e">
        <f t="shared" si="2734"/>
        <v>#DIV/0!</v>
      </c>
      <c r="AI7907" s="14">
        <f t="shared" si="2735"/>
        <v>5</v>
      </c>
      <c r="AJ7907" s="374"/>
    </row>
    <row r="7908" spans="1:36" ht="15.75">
      <c r="A7908" s="421"/>
      <c r="B7908" s="2782" t="s">
        <v>9942</v>
      </c>
      <c r="C7908" s="2783" t="s">
        <v>66</v>
      </c>
      <c r="D7908" s="379">
        <v>0</v>
      </c>
      <c r="E7908" s="365">
        <v>0</v>
      </c>
      <c r="F7908" s="365">
        <v>0</v>
      </c>
      <c r="G7908" s="2784">
        <v>96</v>
      </c>
      <c r="H7908" s="2786">
        <v>0</v>
      </c>
      <c r="I7908" s="370">
        <v>45002</v>
      </c>
      <c r="J7908" s="370"/>
      <c r="K7908" s="374"/>
      <c r="L7908" s="379"/>
      <c r="M7908" s="370"/>
      <c r="N7908" s="365">
        <v>0</v>
      </c>
      <c r="O7908" s="365">
        <v>0</v>
      </c>
      <c r="P7908" s="365">
        <v>0</v>
      </c>
      <c r="Q7908" s="365"/>
      <c r="R7908" s="365"/>
      <c r="S7908" s="365"/>
      <c r="T7908" s="365"/>
      <c r="U7908" s="365"/>
      <c r="V7908" s="365"/>
      <c r="W7908" s="365"/>
      <c r="X7908" s="365"/>
      <c r="Y7908" s="2785"/>
      <c r="Z7908" s="374"/>
      <c r="AA7908" s="374"/>
      <c r="AB7908" s="374"/>
      <c r="AC7908" s="1507">
        <f t="shared" si="2729"/>
        <v>96</v>
      </c>
      <c r="AD7908" s="1508">
        <f t="shared" si="2730"/>
        <v>0</v>
      </c>
      <c r="AE7908" s="14">
        <f t="shared" si="2731"/>
        <v>-1500.5666666666666</v>
      </c>
      <c r="AF7908" s="14">
        <f t="shared" si="2732"/>
        <v>0</v>
      </c>
      <c r="AG7908" s="14" t="e">
        <f t="shared" si="2733"/>
        <v>#DIV/0!</v>
      </c>
      <c r="AH7908" s="14" t="e">
        <f t="shared" si="2734"/>
        <v>#DIV/0!</v>
      </c>
      <c r="AI7908" s="14">
        <f t="shared" si="2735"/>
        <v>96</v>
      </c>
      <c r="AJ7908" s="374"/>
    </row>
    <row r="7909" spans="1:36" ht="15.75" customHeight="1">
      <c r="A7909" s="4340" t="s">
        <v>97</v>
      </c>
      <c r="B7909" s="4341"/>
      <c r="C7909" s="4341"/>
      <c r="D7909" s="4341"/>
      <c r="E7909" s="4341"/>
      <c r="F7909" s="4341"/>
      <c r="G7909" s="4341"/>
      <c r="H7909" s="4341"/>
      <c r="I7909" s="4341"/>
      <c r="J7909" s="4341"/>
      <c r="K7909" s="4341"/>
      <c r="L7909" s="4341"/>
      <c r="M7909" s="4341"/>
      <c r="N7909" s="4341"/>
      <c r="O7909" s="4341"/>
      <c r="P7909" s="4341"/>
      <c r="Q7909" s="4341"/>
      <c r="R7909" s="4341"/>
      <c r="S7909" s="4341"/>
      <c r="T7909" s="4341"/>
      <c r="U7909" s="4341"/>
      <c r="V7909" s="4341"/>
      <c r="W7909" s="4341"/>
      <c r="X7909" s="4341"/>
      <c r="Y7909" s="4341"/>
      <c r="Z7909" s="4341"/>
      <c r="AA7909" s="4341"/>
      <c r="AB7909" s="4341"/>
      <c r="AC7909" s="4341"/>
      <c r="AD7909" s="4341"/>
      <c r="AE7909" s="4341"/>
      <c r="AF7909" s="4341"/>
      <c r="AG7909" s="4341"/>
      <c r="AH7909" s="4341"/>
      <c r="AI7909" s="4341"/>
      <c r="AJ7909" s="4342"/>
    </row>
    <row r="7910" spans="1:36" ht="20.25">
      <c r="A7910" s="4404" t="s">
        <v>19</v>
      </c>
      <c r="B7910" s="4404"/>
      <c r="C7910" s="4404"/>
      <c r="D7910" s="4404"/>
      <c r="E7910" s="4404"/>
      <c r="F7910" s="4404"/>
      <c r="G7910" s="4404"/>
      <c r="H7910" s="4404"/>
      <c r="I7910" s="4404"/>
      <c r="J7910" s="4404"/>
      <c r="K7910" s="4404"/>
      <c r="L7910" s="4404"/>
      <c r="M7910" s="4404"/>
      <c r="N7910" s="4404"/>
      <c r="O7910" s="4404"/>
      <c r="P7910" s="4404"/>
      <c r="Q7910" s="4404"/>
      <c r="R7910" s="4404"/>
      <c r="S7910" s="4404"/>
      <c r="T7910" s="4404"/>
      <c r="U7910" s="4404"/>
      <c r="V7910" s="4404"/>
      <c r="W7910" s="4404"/>
      <c r="X7910" s="4404"/>
      <c r="Y7910" s="4404"/>
      <c r="Z7910" s="4404"/>
      <c r="AA7910" s="4404"/>
      <c r="AB7910" s="4404"/>
      <c r="AC7910" s="4404"/>
      <c r="AD7910" s="4404"/>
      <c r="AE7910" s="4404"/>
      <c r="AF7910" s="4404"/>
      <c r="AG7910" s="4404"/>
      <c r="AH7910" s="4404"/>
      <c r="AI7910" s="4404"/>
      <c r="AJ7910" s="4404"/>
    </row>
    <row r="7911" spans="1:36" ht="15.75">
      <c r="A7911" s="4395" t="s">
        <v>3348</v>
      </c>
      <c r="B7911" s="4396"/>
      <c r="C7911" s="4396"/>
      <c r="D7911" s="4396"/>
      <c r="E7911" s="4396"/>
      <c r="F7911" s="4396"/>
      <c r="G7911" s="4396"/>
      <c r="H7911" s="4396"/>
      <c r="I7911" s="4396"/>
      <c r="J7911" s="4396"/>
      <c r="K7911" s="4396"/>
      <c r="L7911" s="4396"/>
      <c r="M7911" s="4396"/>
      <c r="N7911" s="4396"/>
      <c r="O7911" s="4396"/>
      <c r="P7911" s="4396"/>
      <c r="Q7911" s="4396"/>
      <c r="R7911" s="4396"/>
      <c r="S7911" s="4396"/>
      <c r="T7911" s="4396"/>
      <c r="U7911" s="4396"/>
      <c r="V7911" s="4396"/>
      <c r="W7911" s="4396"/>
      <c r="X7911" s="4396"/>
      <c r="Y7911" s="4396"/>
      <c r="Z7911" s="4396"/>
      <c r="AA7911" s="4396"/>
      <c r="AB7911" s="4396"/>
      <c r="AC7911" s="4396"/>
      <c r="AD7911" s="4396"/>
      <c r="AE7911" s="4396"/>
      <c r="AF7911" s="4396"/>
      <c r="AG7911" s="4396"/>
      <c r="AH7911" s="4396"/>
      <c r="AI7911" s="4396"/>
      <c r="AJ7911" s="4396"/>
    </row>
    <row r="7912" spans="1:36" ht="50.25" customHeight="1">
      <c r="A7912" s="1731">
        <v>3</v>
      </c>
      <c r="B7912" s="1623" t="s">
        <v>7479</v>
      </c>
      <c r="C7912" s="2787" t="s">
        <v>66</v>
      </c>
      <c r="D7912" s="2788">
        <v>49.22</v>
      </c>
      <c r="E7912" s="2789">
        <v>210</v>
      </c>
      <c r="F7912" s="2790">
        <f t="shared" ref="F7912:F7921" si="2737">D7912*E7912</f>
        <v>10336.199999999999</v>
      </c>
      <c r="G7912" s="2790">
        <v>0</v>
      </c>
      <c r="H7912" s="2790">
        <f t="shared" ref="H7912:H7921" si="2738">D7912*G7912</f>
        <v>0</v>
      </c>
      <c r="I7912" s="2791">
        <v>44532</v>
      </c>
      <c r="J7912" s="2791">
        <v>46204</v>
      </c>
      <c r="K7912" s="2482"/>
      <c r="L7912" s="135">
        <v>1361</v>
      </c>
      <c r="M7912" s="34">
        <v>44482</v>
      </c>
      <c r="N7912" s="2482">
        <v>0</v>
      </c>
      <c r="O7912" s="2482">
        <v>0</v>
      </c>
      <c r="P7912" s="2482">
        <v>0</v>
      </c>
      <c r="Q7912" s="2482"/>
      <c r="R7912" s="2482"/>
      <c r="S7912" s="2482"/>
      <c r="T7912" s="2482"/>
      <c r="U7912" s="2482"/>
      <c r="V7912" s="2482"/>
      <c r="W7912" s="2482"/>
      <c r="X7912" s="2482"/>
      <c r="Y7912" s="2482"/>
      <c r="Z7912" s="2482"/>
      <c r="AA7912" s="2482"/>
      <c r="AB7912" s="2482"/>
      <c r="AC7912" s="1507">
        <f t="shared" ref="AC7912:AC7921" si="2739">E7912+G7912-N7912-O7912-AA7912-P7912-Q7912-R7912-S7912-T7912-U7912-V7912-W7912-X7912-Y7912</f>
        <v>210</v>
      </c>
      <c r="AD7912" s="1508">
        <f t="shared" ref="AD7912:AD7921" si="2740">D7912*AC7912</f>
        <v>10336.199999999999</v>
      </c>
      <c r="AE7912" s="14">
        <f t="shared" ref="AE7912:AE7921" si="2741">(J7912-"01.04.2023")/30</f>
        <v>39.56666666666667</v>
      </c>
      <c r="AF7912" s="14">
        <f t="shared" ref="AF7912:AF7921" si="2742">(N7912+O7912+P7912+Q7912+R7912+S7912+T7912+U7912+V7912+W7912+X7912+Y7912)/3</f>
        <v>0</v>
      </c>
      <c r="AG7912" s="14" t="e">
        <f t="shared" ref="AG7912:AG7921" si="2743">AC7912/AF7912</f>
        <v>#DIV/0!</v>
      </c>
      <c r="AH7912" s="14" t="e">
        <f t="shared" ref="AH7912:AH7921" si="2744">AG7912-AE7912</f>
        <v>#DIV/0!</v>
      </c>
      <c r="AI7912" s="14">
        <f t="shared" ref="AI7912:AI7921" si="2745">AC7912-(AE7912*AF7912)</f>
        <v>210</v>
      </c>
      <c r="AJ7912" s="2792"/>
    </row>
    <row r="7913" spans="1:36" ht="20.25">
      <c r="A7913" s="1731">
        <v>4</v>
      </c>
      <c r="B7913" s="574" t="s">
        <v>7480</v>
      </c>
      <c r="C7913" s="2787" t="s">
        <v>66</v>
      </c>
      <c r="D7913" s="2793">
        <v>45.1</v>
      </c>
      <c r="E7913" s="2789">
        <v>3000</v>
      </c>
      <c r="F7913" s="2790">
        <f t="shared" si="2737"/>
        <v>135300</v>
      </c>
      <c r="G7913" s="2790">
        <v>0</v>
      </c>
      <c r="H7913" s="2790">
        <f t="shared" si="2738"/>
        <v>0</v>
      </c>
      <c r="I7913" s="2794">
        <v>44546</v>
      </c>
      <c r="J7913" s="2791">
        <v>45413</v>
      </c>
      <c r="K7913" s="2482"/>
      <c r="L7913" s="135">
        <v>1569</v>
      </c>
      <c r="M7913" s="34">
        <v>44538</v>
      </c>
      <c r="N7913" s="2482">
        <v>0</v>
      </c>
      <c r="O7913" s="2482">
        <v>0</v>
      </c>
      <c r="P7913" s="2482">
        <v>0</v>
      </c>
      <c r="Q7913" s="2482"/>
      <c r="R7913" s="2482"/>
      <c r="S7913" s="2482"/>
      <c r="T7913" s="2482"/>
      <c r="U7913" s="2482"/>
      <c r="V7913" s="2482"/>
      <c r="W7913" s="2482"/>
      <c r="X7913" s="2482"/>
      <c r="Y7913" s="2482"/>
      <c r="Z7913" s="2482"/>
      <c r="AA7913" s="2482"/>
      <c r="AB7913" s="2482"/>
      <c r="AC7913" s="1507">
        <f t="shared" si="2739"/>
        <v>3000</v>
      </c>
      <c r="AD7913" s="1508">
        <f t="shared" si="2740"/>
        <v>135300</v>
      </c>
      <c r="AE7913" s="14">
        <f t="shared" si="2741"/>
        <v>13.2</v>
      </c>
      <c r="AF7913" s="14">
        <f t="shared" si="2742"/>
        <v>0</v>
      </c>
      <c r="AG7913" s="14" t="e">
        <f t="shared" si="2743"/>
        <v>#DIV/0!</v>
      </c>
      <c r="AH7913" s="14" t="e">
        <f t="shared" si="2744"/>
        <v>#DIV/0!</v>
      </c>
      <c r="AI7913" s="14">
        <f t="shared" si="2745"/>
        <v>3000</v>
      </c>
      <c r="AJ7913" s="2792"/>
    </row>
    <row r="7914" spans="1:36" ht="20.25">
      <c r="A7914" s="1731">
        <v>5</v>
      </c>
      <c r="B7914" s="1935" t="s">
        <v>1409</v>
      </c>
      <c r="C7914" s="2787" t="s">
        <v>66</v>
      </c>
      <c r="D7914" s="2788">
        <v>37.49</v>
      </c>
      <c r="E7914" s="2789">
        <v>120</v>
      </c>
      <c r="F7914" s="2790">
        <f t="shared" si="2737"/>
        <v>4498.8</v>
      </c>
      <c r="G7914" s="2790">
        <v>0</v>
      </c>
      <c r="H7914" s="2790">
        <f t="shared" si="2738"/>
        <v>0</v>
      </c>
      <c r="I7914" s="2794">
        <v>44546</v>
      </c>
      <c r="J7914" s="2791">
        <v>46235</v>
      </c>
      <c r="K7914" s="2482"/>
      <c r="L7914" s="135">
        <v>1569</v>
      </c>
      <c r="M7914" s="34">
        <v>44538</v>
      </c>
      <c r="N7914" s="2482">
        <v>120</v>
      </c>
      <c r="O7914" s="2482">
        <v>0</v>
      </c>
      <c r="P7914" s="2482">
        <v>0</v>
      </c>
      <c r="Q7914" s="2482"/>
      <c r="R7914" s="2482"/>
      <c r="S7914" s="2482"/>
      <c r="T7914" s="2482"/>
      <c r="U7914" s="2482"/>
      <c r="V7914" s="2482"/>
      <c r="W7914" s="2482"/>
      <c r="X7914" s="2482"/>
      <c r="Y7914" s="2482"/>
      <c r="Z7914" s="2482"/>
      <c r="AA7914" s="2482"/>
      <c r="AB7914" s="2482"/>
      <c r="AC7914" s="1507">
        <f t="shared" si="2739"/>
        <v>0</v>
      </c>
      <c r="AD7914" s="1508">
        <f t="shared" si="2740"/>
        <v>0</v>
      </c>
      <c r="AE7914" s="14">
        <f t="shared" si="2741"/>
        <v>40.6</v>
      </c>
      <c r="AF7914" s="14">
        <f t="shared" si="2742"/>
        <v>40</v>
      </c>
      <c r="AG7914" s="14">
        <f t="shared" si="2743"/>
        <v>0</v>
      </c>
      <c r="AH7914" s="14">
        <f t="shared" si="2744"/>
        <v>-40.6</v>
      </c>
      <c r="AI7914" s="14">
        <f t="shared" si="2745"/>
        <v>-1624</v>
      </c>
      <c r="AJ7914" s="2792"/>
    </row>
    <row r="7915" spans="1:36" ht="20.25">
      <c r="A7915" s="1731">
        <v>6</v>
      </c>
      <c r="B7915" s="574" t="s">
        <v>4856</v>
      </c>
      <c r="C7915" s="2795" t="s">
        <v>66</v>
      </c>
      <c r="D7915" s="2793">
        <v>41.62</v>
      </c>
      <c r="E7915" s="2789">
        <v>15500</v>
      </c>
      <c r="F7915" s="2796">
        <f t="shared" si="2737"/>
        <v>645110</v>
      </c>
      <c r="G7915" s="2790">
        <v>0</v>
      </c>
      <c r="H7915" s="2790">
        <f t="shared" si="2738"/>
        <v>0</v>
      </c>
      <c r="I7915" s="2794">
        <v>44782</v>
      </c>
      <c r="J7915" s="2791">
        <v>46388</v>
      </c>
      <c r="K7915" s="2482"/>
      <c r="L7915" s="135">
        <v>619</v>
      </c>
      <c r="M7915" s="34">
        <v>44771</v>
      </c>
      <c r="N7915" s="2482">
        <v>3720</v>
      </c>
      <c r="O7915" s="2482">
        <v>2050</v>
      </c>
      <c r="P7915" s="2482">
        <v>690</v>
      </c>
      <c r="Q7915" s="2482"/>
      <c r="R7915" s="2482"/>
      <c r="S7915" s="2482"/>
      <c r="T7915" s="2482"/>
      <c r="U7915" s="2482"/>
      <c r="V7915" s="2482"/>
      <c r="W7915" s="2482"/>
      <c r="X7915" s="2482"/>
      <c r="Y7915" s="2482"/>
      <c r="Z7915" s="2482"/>
      <c r="AA7915" s="2482"/>
      <c r="AB7915" s="2482"/>
      <c r="AC7915" s="1507">
        <f t="shared" si="2739"/>
        <v>9040</v>
      </c>
      <c r="AD7915" s="1508">
        <f t="shared" si="2740"/>
        <v>376244.8</v>
      </c>
      <c r="AE7915" s="14">
        <f t="shared" si="2741"/>
        <v>45.7</v>
      </c>
      <c r="AF7915" s="14">
        <f t="shared" si="2742"/>
        <v>2153.3333333333335</v>
      </c>
      <c r="AG7915" s="14">
        <f t="shared" si="2743"/>
        <v>4.1981424148606807</v>
      </c>
      <c r="AH7915" s="14">
        <f t="shared" si="2744"/>
        <v>-41.501857585139319</v>
      </c>
      <c r="AI7915" s="14">
        <f t="shared" si="2745"/>
        <v>-89367.333333333343</v>
      </c>
      <c r="AJ7915" s="2792"/>
    </row>
    <row r="7916" spans="1:36" ht="31.5" customHeight="1">
      <c r="A7916" s="1731">
        <v>7</v>
      </c>
      <c r="B7916" s="574" t="s">
        <v>4857</v>
      </c>
      <c r="C7916" s="2795" t="s">
        <v>66</v>
      </c>
      <c r="D7916" s="2793">
        <v>53.31</v>
      </c>
      <c r="E7916" s="2789">
        <v>180</v>
      </c>
      <c r="F7916" s="2790">
        <f t="shared" si="2737"/>
        <v>9595.8000000000011</v>
      </c>
      <c r="G7916" s="2790">
        <v>0</v>
      </c>
      <c r="H7916" s="2790">
        <f t="shared" si="2738"/>
        <v>0</v>
      </c>
      <c r="I7916" s="2794">
        <v>44802</v>
      </c>
      <c r="J7916" s="2791">
        <v>46478</v>
      </c>
      <c r="K7916" s="2482"/>
      <c r="L7916" s="135">
        <v>619</v>
      </c>
      <c r="M7916" s="34">
        <v>44771</v>
      </c>
      <c r="N7916" s="2482">
        <v>0</v>
      </c>
      <c r="O7916" s="2482">
        <v>30</v>
      </c>
      <c r="P7916" s="2482">
        <v>0</v>
      </c>
      <c r="Q7916" s="2482"/>
      <c r="R7916" s="2482"/>
      <c r="S7916" s="2482"/>
      <c r="T7916" s="2482"/>
      <c r="U7916" s="2482"/>
      <c r="V7916" s="2482"/>
      <c r="W7916" s="2482"/>
      <c r="X7916" s="2482"/>
      <c r="Y7916" s="2482"/>
      <c r="Z7916" s="2482"/>
      <c r="AA7916" s="2482"/>
      <c r="AB7916" s="2482"/>
      <c r="AC7916" s="1507">
        <f t="shared" si="2739"/>
        <v>150</v>
      </c>
      <c r="AD7916" s="1508">
        <f t="shared" si="2740"/>
        <v>7996.5</v>
      </c>
      <c r="AE7916" s="14">
        <f t="shared" si="2741"/>
        <v>48.7</v>
      </c>
      <c r="AF7916" s="14">
        <f t="shared" si="2742"/>
        <v>10</v>
      </c>
      <c r="AG7916" s="14">
        <f t="shared" si="2743"/>
        <v>15</v>
      </c>
      <c r="AH7916" s="14">
        <f t="shared" si="2744"/>
        <v>-33.700000000000003</v>
      </c>
      <c r="AI7916" s="14">
        <f t="shared" si="2745"/>
        <v>-337</v>
      </c>
      <c r="AJ7916" s="2792"/>
    </row>
    <row r="7917" spans="1:36" ht="31.5">
      <c r="A7917" s="1731">
        <v>8</v>
      </c>
      <c r="B7917" s="574" t="s">
        <v>4858</v>
      </c>
      <c r="C7917" s="2795" t="s">
        <v>66</v>
      </c>
      <c r="D7917" s="2793">
        <v>25</v>
      </c>
      <c r="E7917" s="2789">
        <v>900</v>
      </c>
      <c r="F7917" s="2790">
        <f t="shared" si="2737"/>
        <v>22500</v>
      </c>
      <c r="G7917" s="2790">
        <v>0</v>
      </c>
      <c r="H7917" s="2790">
        <f t="shared" si="2738"/>
        <v>0</v>
      </c>
      <c r="I7917" s="2794">
        <v>44802</v>
      </c>
      <c r="J7917" s="2791">
        <v>46478</v>
      </c>
      <c r="K7917" s="2482"/>
      <c r="L7917" s="135">
        <v>619</v>
      </c>
      <c r="M7917" s="34">
        <v>44771</v>
      </c>
      <c r="N7917" s="2482">
        <v>0</v>
      </c>
      <c r="O7917" s="2482">
        <v>0</v>
      </c>
      <c r="P7917" s="2482">
        <v>150</v>
      </c>
      <c r="Q7917" s="2482"/>
      <c r="R7917" s="2482"/>
      <c r="S7917" s="2482"/>
      <c r="T7917" s="2482"/>
      <c r="U7917" s="2482"/>
      <c r="V7917" s="2482"/>
      <c r="W7917" s="2482"/>
      <c r="X7917" s="2482"/>
      <c r="Y7917" s="2482"/>
      <c r="Z7917" s="2482"/>
      <c r="AA7917" s="2482"/>
      <c r="AB7917" s="2482"/>
      <c r="AC7917" s="1507">
        <f t="shared" si="2739"/>
        <v>750</v>
      </c>
      <c r="AD7917" s="1508">
        <f t="shared" si="2740"/>
        <v>18750</v>
      </c>
      <c r="AE7917" s="14">
        <f t="shared" si="2741"/>
        <v>48.7</v>
      </c>
      <c r="AF7917" s="14">
        <f t="shared" si="2742"/>
        <v>50</v>
      </c>
      <c r="AG7917" s="14">
        <f t="shared" si="2743"/>
        <v>15</v>
      </c>
      <c r="AH7917" s="14">
        <f t="shared" si="2744"/>
        <v>-33.700000000000003</v>
      </c>
      <c r="AI7917" s="14">
        <f t="shared" si="2745"/>
        <v>-1685</v>
      </c>
      <c r="AJ7917" s="2792"/>
    </row>
    <row r="7918" spans="1:36" ht="31.5">
      <c r="A7918" s="1731">
        <v>9</v>
      </c>
      <c r="B7918" s="574" t="s">
        <v>4859</v>
      </c>
      <c r="C7918" s="2795" t="s">
        <v>66</v>
      </c>
      <c r="D7918" s="2793">
        <v>54.16</v>
      </c>
      <c r="E7918" s="2789">
        <v>1110</v>
      </c>
      <c r="F7918" s="2790">
        <f t="shared" si="2737"/>
        <v>60117.599999999999</v>
      </c>
      <c r="G7918" s="2790">
        <v>0</v>
      </c>
      <c r="H7918" s="2790">
        <f t="shared" si="2738"/>
        <v>0</v>
      </c>
      <c r="I7918" s="2794">
        <v>44802</v>
      </c>
      <c r="J7918" s="2791">
        <v>46478</v>
      </c>
      <c r="K7918" s="2482"/>
      <c r="L7918" s="135">
        <v>619</v>
      </c>
      <c r="M7918" s="34">
        <v>44771</v>
      </c>
      <c r="N7918" s="2482">
        <v>60</v>
      </c>
      <c r="O7918" s="2482">
        <v>390</v>
      </c>
      <c r="P7918" s="2482">
        <v>10</v>
      </c>
      <c r="Q7918" s="2482"/>
      <c r="R7918" s="2482"/>
      <c r="S7918" s="2482"/>
      <c r="T7918" s="2482"/>
      <c r="U7918" s="2482"/>
      <c r="V7918" s="2482"/>
      <c r="W7918" s="2482"/>
      <c r="X7918" s="2482"/>
      <c r="Y7918" s="2482"/>
      <c r="Z7918" s="2482"/>
      <c r="AA7918" s="2482"/>
      <c r="AB7918" s="2482"/>
      <c r="AC7918" s="1507">
        <f t="shared" si="2739"/>
        <v>650</v>
      </c>
      <c r="AD7918" s="1508">
        <f t="shared" si="2740"/>
        <v>35204</v>
      </c>
      <c r="AE7918" s="14">
        <f t="shared" si="2741"/>
        <v>48.7</v>
      </c>
      <c r="AF7918" s="14">
        <f t="shared" si="2742"/>
        <v>153.33333333333334</v>
      </c>
      <c r="AG7918" s="14">
        <f t="shared" si="2743"/>
        <v>4.2391304347826084</v>
      </c>
      <c r="AH7918" s="14">
        <f t="shared" si="2744"/>
        <v>-44.460869565217394</v>
      </c>
      <c r="AI7918" s="14">
        <f t="shared" si="2745"/>
        <v>-6817.3333333333339</v>
      </c>
      <c r="AJ7918" s="2792"/>
    </row>
    <row r="7919" spans="1:36" ht="31.5">
      <c r="A7919" s="1731">
        <v>10</v>
      </c>
      <c r="B7919" s="574" t="s">
        <v>4860</v>
      </c>
      <c r="C7919" s="2795" t="s">
        <v>66</v>
      </c>
      <c r="D7919" s="2793">
        <v>24</v>
      </c>
      <c r="E7919" s="2789">
        <v>3510</v>
      </c>
      <c r="F7919" s="2790">
        <f t="shared" si="2737"/>
        <v>84240</v>
      </c>
      <c r="G7919" s="2790">
        <v>0</v>
      </c>
      <c r="H7919" s="2790">
        <f t="shared" si="2738"/>
        <v>0</v>
      </c>
      <c r="I7919" s="2794">
        <v>44802</v>
      </c>
      <c r="J7919" s="2791">
        <v>46508</v>
      </c>
      <c r="K7919" s="2482"/>
      <c r="L7919" s="135">
        <v>619</v>
      </c>
      <c r="M7919" s="34">
        <v>44771</v>
      </c>
      <c r="N7919" s="2482">
        <v>180</v>
      </c>
      <c r="O7919" s="2482">
        <v>180</v>
      </c>
      <c r="P7919" s="2482">
        <v>390</v>
      </c>
      <c r="Q7919" s="2482"/>
      <c r="R7919" s="2482"/>
      <c r="S7919" s="2482"/>
      <c r="T7919" s="2482"/>
      <c r="U7919" s="2482"/>
      <c r="V7919" s="2482"/>
      <c r="W7919" s="2482"/>
      <c r="X7919" s="2482"/>
      <c r="Y7919" s="2482"/>
      <c r="Z7919" s="2482"/>
      <c r="AA7919" s="2482"/>
      <c r="AB7919" s="2482"/>
      <c r="AC7919" s="1507">
        <f t="shared" si="2739"/>
        <v>2760</v>
      </c>
      <c r="AD7919" s="1508">
        <f t="shared" si="2740"/>
        <v>66240</v>
      </c>
      <c r="AE7919" s="14">
        <f t="shared" si="2741"/>
        <v>49.7</v>
      </c>
      <c r="AF7919" s="14">
        <f t="shared" si="2742"/>
        <v>250</v>
      </c>
      <c r="AG7919" s="14">
        <f t="shared" si="2743"/>
        <v>11.04</v>
      </c>
      <c r="AH7919" s="14">
        <f t="shared" si="2744"/>
        <v>-38.660000000000004</v>
      </c>
      <c r="AI7919" s="14">
        <f t="shared" si="2745"/>
        <v>-9665</v>
      </c>
      <c r="AJ7919" s="2792"/>
    </row>
    <row r="7920" spans="1:36" ht="20.25">
      <c r="A7920" s="1731">
        <v>11</v>
      </c>
      <c r="B7920" s="574" t="s">
        <v>4889</v>
      </c>
      <c r="C7920" s="2795" t="s">
        <v>66</v>
      </c>
      <c r="D7920" s="2797">
        <v>224.7</v>
      </c>
      <c r="E7920" s="2789">
        <v>1003</v>
      </c>
      <c r="F7920" s="2790">
        <f t="shared" si="2737"/>
        <v>225374.09999999998</v>
      </c>
      <c r="G7920" s="2790">
        <v>0</v>
      </c>
      <c r="H7920" s="2790">
        <f t="shared" si="2738"/>
        <v>0</v>
      </c>
      <c r="I7920" s="2794">
        <v>44642</v>
      </c>
      <c r="J7920" s="2791">
        <v>45793</v>
      </c>
      <c r="K7920" s="2482"/>
      <c r="L7920" s="135">
        <v>619</v>
      </c>
      <c r="M7920" s="34">
        <v>44771</v>
      </c>
      <c r="N7920" s="2482">
        <v>3</v>
      </c>
      <c r="O7920" s="2482">
        <v>214</v>
      </c>
      <c r="P7920" s="2482">
        <v>64</v>
      </c>
      <c r="Q7920" s="2482"/>
      <c r="R7920" s="2482"/>
      <c r="S7920" s="2482"/>
      <c r="T7920" s="2482"/>
      <c r="U7920" s="2482"/>
      <c r="V7920" s="2482"/>
      <c r="W7920" s="2482"/>
      <c r="X7920" s="2482"/>
      <c r="Y7920" s="2482"/>
      <c r="Z7920" s="2482"/>
      <c r="AA7920" s="2482"/>
      <c r="AB7920" s="2482"/>
      <c r="AC7920" s="1507">
        <f t="shared" si="2739"/>
        <v>722</v>
      </c>
      <c r="AD7920" s="1508">
        <f t="shared" si="2740"/>
        <v>162233.4</v>
      </c>
      <c r="AE7920" s="14">
        <f t="shared" si="2741"/>
        <v>25.866666666666667</v>
      </c>
      <c r="AF7920" s="14">
        <f t="shared" si="2742"/>
        <v>93.666666666666671</v>
      </c>
      <c r="AG7920" s="14">
        <f t="shared" si="2743"/>
        <v>7.7081850533807827</v>
      </c>
      <c r="AH7920" s="14">
        <f t="shared" si="2744"/>
        <v>-18.158481613285886</v>
      </c>
      <c r="AI7920" s="14">
        <f t="shared" si="2745"/>
        <v>-1700.8444444444444</v>
      </c>
      <c r="AJ7920" s="2792"/>
    </row>
    <row r="7921" spans="1:36" ht="31.5">
      <c r="A7921" s="1731">
        <v>12</v>
      </c>
      <c r="B7921" s="574" t="s">
        <v>5971</v>
      </c>
      <c r="C7921" s="2795" t="s">
        <v>66</v>
      </c>
      <c r="D7921" s="2797">
        <v>41.51</v>
      </c>
      <c r="E7921" s="2789">
        <v>5340</v>
      </c>
      <c r="F7921" s="2790">
        <f t="shared" si="2737"/>
        <v>221663.4</v>
      </c>
      <c r="G7921" s="2790">
        <v>0</v>
      </c>
      <c r="H7921" s="2790">
        <f t="shared" si="2738"/>
        <v>0</v>
      </c>
      <c r="I7921" s="2794">
        <v>44861</v>
      </c>
      <c r="J7921" s="2791">
        <v>46569</v>
      </c>
      <c r="K7921" s="2482"/>
      <c r="L7921" s="135">
        <v>619</v>
      </c>
      <c r="M7921" s="34">
        <v>44771</v>
      </c>
      <c r="N7921" s="2482">
        <v>0</v>
      </c>
      <c r="O7921" s="2482">
        <v>0</v>
      </c>
      <c r="P7921" s="2482">
        <v>0</v>
      </c>
      <c r="Q7921" s="2482"/>
      <c r="R7921" s="2482"/>
      <c r="S7921" s="2482"/>
      <c r="T7921" s="2482"/>
      <c r="U7921" s="2482"/>
      <c r="V7921" s="2482"/>
      <c r="W7921" s="2482"/>
      <c r="X7921" s="2482"/>
      <c r="Y7921" s="2482"/>
      <c r="Z7921" s="2482"/>
      <c r="AA7921" s="2482"/>
      <c r="AB7921" s="2482"/>
      <c r="AC7921" s="1507">
        <f t="shared" si="2739"/>
        <v>5340</v>
      </c>
      <c r="AD7921" s="1508">
        <f t="shared" si="2740"/>
        <v>221663.4</v>
      </c>
      <c r="AE7921" s="14">
        <f t="shared" si="2741"/>
        <v>51.733333333333334</v>
      </c>
      <c r="AF7921" s="14">
        <f t="shared" si="2742"/>
        <v>0</v>
      </c>
      <c r="AG7921" s="14" t="e">
        <f t="shared" si="2743"/>
        <v>#DIV/0!</v>
      </c>
      <c r="AH7921" s="14" t="e">
        <f t="shared" si="2744"/>
        <v>#DIV/0!</v>
      </c>
      <c r="AI7921" s="14">
        <f t="shared" si="2745"/>
        <v>5340</v>
      </c>
      <c r="AJ7921" s="2792"/>
    </row>
    <row r="7922" spans="1:36" ht="15.75">
      <c r="A7922" s="4395" t="s">
        <v>3349</v>
      </c>
      <c r="B7922" s="4396"/>
      <c r="C7922" s="4396"/>
      <c r="D7922" s="4396"/>
      <c r="E7922" s="4396"/>
      <c r="F7922" s="4396"/>
      <c r="G7922" s="4396"/>
      <c r="H7922" s="4396"/>
      <c r="I7922" s="4396"/>
      <c r="J7922" s="4396"/>
      <c r="K7922" s="4396"/>
      <c r="L7922" s="4396"/>
      <c r="M7922" s="4396"/>
      <c r="N7922" s="4396"/>
      <c r="O7922" s="4396"/>
      <c r="P7922" s="4396"/>
      <c r="Q7922" s="4396"/>
      <c r="R7922" s="4396"/>
      <c r="S7922" s="4396"/>
      <c r="T7922" s="4396"/>
      <c r="U7922" s="4396"/>
      <c r="V7922" s="4396"/>
      <c r="W7922" s="4396"/>
      <c r="X7922" s="4396"/>
      <c r="Y7922" s="4396"/>
      <c r="Z7922" s="4396"/>
      <c r="AA7922" s="4396"/>
      <c r="AB7922" s="4396"/>
      <c r="AC7922" s="4396"/>
      <c r="AD7922" s="4396"/>
      <c r="AE7922" s="4396"/>
      <c r="AF7922" s="4396"/>
      <c r="AG7922" s="4396"/>
      <c r="AH7922" s="4396"/>
      <c r="AI7922" s="4396"/>
      <c r="AJ7922" s="4396"/>
    </row>
    <row r="7923" spans="1:36" ht="47.25" customHeight="1">
      <c r="A7923" s="1731">
        <v>13</v>
      </c>
      <c r="B7923" s="2798" t="s">
        <v>794</v>
      </c>
      <c r="C7923" s="2799" t="s">
        <v>66</v>
      </c>
      <c r="D7923" s="2800">
        <v>9.9499999999999993</v>
      </c>
      <c r="E7923" s="2801">
        <v>258</v>
      </c>
      <c r="F7923" s="2790">
        <f>D7923*E7923</f>
        <v>2567.1</v>
      </c>
      <c r="G7923" s="2790">
        <v>0</v>
      </c>
      <c r="H7923" s="2790">
        <f>D7923*G7923</f>
        <v>0</v>
      </c>
      <c r="I7923" s="2802">
        <v>43313</v>
      </c>
      <c r="J7923" s="2803" t="s">
        <v>710</v>
      </c>
      <c r="K7923" s="2482"/>
      <c r="L7923" s="2804">
        <v>752</v>
      </c>
      <c r="M7923" s="2805">
        <v>43306</v>
      </c>
      <c r="N7923" s="2482">
        <v>2</v>
      </c>
      <c r="O7923" s="2482">
        <v>2</v>
      </c>
      <c r="P7923" s="2482">
        <v>0</v>
      </c>
      <c r="Q7923" s="2482"/>
      <c r="R7923" s="2482"/>
      <c r="S7923" s="2482"/>
      <c r="T7923" s="2482"/>
      <c r="U7923" s="2482"/>
      <c r="V7923" s="2482"/>
      <c r="W7923" s="2482"/>
      <c r="X7923" s="2482"/>
      <c r="Y7923" s="2482"/>
      <c r="Z7923" s="2482"/>
      <c r="AA7923" s="2482"/>
      <c r="AB7923" s="2482"/>
      <c r="AC7923" s="1507">
        <f>E7923+G7923-N7923-O7923-AA7923-P7923-Q7923-R7923-S7923-T7923-U7923-V7923-W7923-X7923-Y7923</f>
        <v>254</v>
      </c>
      <c r="AD7923" s="1508">
        <f>D7923*AC7923</f>
        <v>2527.2999999999997</v>
      </c>
      <c r="AE7923" s="14" t="s">
        <v>334</v>
      </c>
      <c r="AF7923" s="14">
        <f>(N7923+O7923+P7923+Q7923+R7923+S7923+T7923+U7923+V7923+W7923+X7923+Y7923)/3</f>
        <v>1.3333333333333333</v>
      </c>
      <c r="AG7923" s="14">
        <f>AC7923/AF7923</f>
        <v>190.5</v>
      </c>
      <c r="AH7923" s="14" t="s">
        <v>334</v>
      </c>
      <c r="AI7923" s="14" t="s">
        <v>334</v>
      </c>
      <c r="AJ7923" s="2792"/>
    </row>
    <row r="7924" spans="1:36" ht="20.25">
      <c r="A7924" s="4404" t="s">
        <v>20</v>
      </c>
      <c r="B7924" s="4404"/>
      <c r="C7924" s="4404"/>
      <c r="D7924" s="4404"/>
      <c r="E7924" s="4404"/>
      <c r="F7924" s="4404"/>
      <c r="G7924" s="4404"/>
      <c r="H7924" s="4404"/>
      <c r="I7924" s="4404"/>
      <c r="J7924" s="4404"/>
      <c r="K7924" s="4404"/>
      <c r="L7924" s="4404"/>
      <c r="M7924" s="4404"/>
      <c r="N7924" s="4404"/>
      <c r="O7924" s="4404"/>
      <c r="P7924" s="4404"/>
      <c r="Q7924" s="4404"/>
      <c r="R7924" s="4404"/>
      <c r="S7924" s="4404"/>
      <c r="T7924" s="4404"/>
      <c r="U7924" s="4404"/>
      <c r="V7924" s="4404"/>
      <c r="W7924" s="4404"/>
      <c r="X7924" s="4404"/>
      <c r="Y7924" s="4404"/>
      <c r="Z7924" s="4404"/>
      <c r="AA7924" s="4404"/>
      <c r="AB7924" s="4404"/>
      <c r="AC7924" s="4404"/>
      <c r="AD7924" s="4404"/>
      <c r="AE7924" s="4404"/>
      <c r="AF7924" s="4404"/>
      <c r="AG7924" s="4404"/>
      <c r="AH7924" s="4404"/>
      <c r="AI7924" s="4404"/>
      <c r="AJ7924" s="4404"/>
    </row>
    <row r="7925" spans="1:36" ht="15.75">
      <c r="A7925" s="4401" t="s">
        <v>3350</v>
      </c>
      <c r="B7925" s="4402"/>
      <c r="C7925" s="4402"/>
      <c r="D7925" s="4402"/>
      <c r="E7925" s="4402"/>
      <c r="F7925" s="4402"/>
      <c r="G7925" s="4402"/>
      <c r="H7925" s="4402"/>
      <c r="I7925" s="4402"/>
      <c r="J7925" s="4402"/>
      <c r="K7925" s="4402"/>
      <c r="L7925" s="4402"/>
      <c r="M7925" s="4402"/>
      <c r="N7925" s="4402"/>
      <c r="O7925" s="4402"/>
      <c r="P7925" s="4402"/>
      <c r="Q7925" s="4402"/>
      <c r="R7925" s="4402"/>
      <c r="S7925" s="4402"/>
      <c r="T7925" s="4402"/>
      <c r="U7925" s="4402"/>
      <c r="V7925" s="4402"/>
      <c r="W7925" s="4402"/>
      <c r="X7925" s="4402"/>
      <c r="Y7925" s="4402"/>
      <c r="Z7925" s="4402"/>
      <c r="AA7925" s="4402"/>
      <c r="AB7925" s="4402"/>
      <c r="AC7925" s="4402"/>
      <c r="AD7925" s="4402"/>
      <c r="AE7925" s="4402"/>
      <c r="AF7925" s="4402"/>
      <c r="AG7925" s="4402"/>
      <c r="AH7925" s="4402"/>
      <c r="AI7925" s="4402"/>
      <c r="AJ7925" s="4403"/>
    </row>
    <row r="7926" spans="1:36" ht="20.25">
      <c r="A7926" s="1731">
        <v>15</v>
      </c>
      <c r="B7926" s="2806" t="s">
        <v>10694</v>
      </c>
      <c r="C7926" s="2807" t="s">
        <v>234</v>
      </c>
      <c r="D7926" s="2808">
        <v>719.42</v>
      </c>
      <c r="E7926" s="2809">
        <v>44</v>
      </c>
      <c r="F7926" s="2790">
        <f>D7926*E7926</f>
        <v>31654.48</v>
      </c>
      <c r="G7926" s="2790">
        <v>0</v>
      </c>
      <c r="H7926" s="2790">
        <v>0</v>
      </c>
      <c r="I7926" s="2794">
        <v>44527</v>
      </c>
      <c r="J7926" s="2794">
        <v>45169</v>
      </c>
      <c r="K7926" s="2482"/>
      <c r="L7926" s="22">
        <v>1476</v>
      </c>
      <c r="M7926" s="143">
        <v>44512</v>
      </c>
      <c r="N7926" s="2482">
        <v>0</v>
      </c>
      <c r="O7926" s="2482">
        <v>4</v>
      </c>
      <c r="P7926" s="2482">
        <v>4</v>
      </c>
      <c r="Q7926" s="2482"/>
      <c r="R7926" s="2482"/>
      <c r="S7926" s="2482"/>
      <c r="T7926" s="2482"/>
      <c r="U7926" s="2482"/>
      <c r="V7926" s="2482"/>
      <c r="W7926" s="2482"/>
      <c r="X7926" s="2482"/>
      <c r="Y7926" s="2482"/>
      <c r="Z7926" s="2482"/>
      <c r="AA7926" s="2482"/>
      <c r="AB7926" s="2482"/>
      <c r="AC7926" s="1507">
        <f>E7926+G7926-N7926-O7926-AA7926-P7926-Q7926-R7926-S7926-T7926-U7926-V7926-W7926-X7926-Y7926</f>
        <v>36</v>
      </c>
      <c r="AD7926" s="1508">
        <f>D7926*AC7926</f>
        <v>25899.119999999999</v>
      </c>
      <c r="AE7926" s="14">
        <f>(J7926-"01.04.2023")/30</f>
        <v>5.0666666666666664</v>
      </c>
      <c r="AF7926" s="14">
        <f>(N7926+O7926+P7926+Q7926+R7926+S7926+T7926+U7926+V7926+W7926+X7926+Y7926)/3</f>
        <v>2.6666666666666665</v>
      </c>
      <c r="AG7926" s="14">
        <f>AC7926/AF7926</f>
        <v>13.5</v>
      </c>
      <c r="AH7926" s="14">
        <f>AG7926-AE7926</f>
        <v>8.4333333333333336</v>
      </c>
      <c r="AI7926" s="14">
        <f>AC7926-(AE7926*AF7926)</f>
        <v>22.488888888888891</v>
      </c>
      <c r="AJ7926" s="2792"/>
    </row>
    <row r="7927" spans="1:36" ht="15.75">
      <c r="A7927" s="4401" t="s">
        <v>3351</v>
      </c>
      <c r="B7927" s="4402"/>
      <c r="C7927" s="4402"/>
      <c r="D7927" s="4402"/>
      <c r="E7927" s="4402"/>
      <c r="F7927" s="4402"/>
      <c r="G7927" s="4402"/>
      <c r="H7927" s="4402"/>
      <c r="I7927" s="4402"/>
      <c r="J7927" s="4402"/>
      <c r="K7927" s="4402"/>
      <c r="L7927" s="4402"/>
      <c r="M7927" s="4402"/>
      <c r="N7927" s="4402"/>
      <c r="O7927" s="4402"/>
      <c r="P7927" s="4402"/>
      <c r="Q7927" s="4402"/>
      <c r="R7927" s="4402"/>
      <c r="S7927" s="4402"/>
      <c r="T7927" s="4402"/>
      <c r="U7927" s="4402"/>
      <c r="V7927" s="4402"/>
      <c r="W7927" s="4402"/>
      <c r="X7927" s="4402"/>
      <c r="Y7927" s="4402"/>
      <c r="Z7927" s="4402"/>
      <c r="AA7927" s="4402"/>
      <c r="AB7927" s="4402"/>
      <c r="AC7927" s="4402"/>
      <c r="AD7927" s="4402"/>
      <c r="AE7927" s="4402"/>
      <c r="AF7927" s="4402"/>
      <c r="AG7927" s="4402"/>
      <c r="AH7927" s="4402"/>
      <c r="AI7927" s="4402"/>
      <c r="AJ7927" s="4403"/>
    </row>
    <row r="7928" spans="1:36" ht="37.5" customHeight="1">
      <c r="A7928" s="1731">
        <v>16</v>
      </c>
      <c r="B7928" s="1733" t="s">
        <v>7481</v>
      </c>
      <c r="C7928" s="2810" t="s">
        <v>180</v>
      </c>
      <c r="D7928" s="2811">
        <v>176.54</v>
      </c>
      <c r="E7928" s="2790">
        <v>60</v>
      </c>
      <c r="F7928" s="2790">
        <f>D7928*E7928</f>
        <v>10592.4</v>
      </c>
      <c r="G7928" s="2790">
        <v>0</v>
      </c>
      <c r="H7928" s="2790">
        <f>D7928*G7928</f>
        <v>0</v>
      </c>
      <c r="I7928" s="2812">
        <v>44648</v>
      </c>
      <c r="J7928" s="2812">
        <v>45473</v>
      </c>
      <c r="K7928" s="2482"/>
      <c r="L7928" s="2482">
        <v>155</v>
      </c>
      <c r="M7928" s="1734">
        <v>44636</v>
      </c>
      <c r="N7928" s="2482">
        <v>0</v>
      </c>
      <c r="O7928" s="2482">
        <v>4</v>
      </c>
      <c r="P7928" s="2482">
        <v>27</v>
      </c>
      <c r="Q7928" s="2482"/>
      <c r="R7928" s="2482"/>
      <c r="S7928" s="2482"/>
      <c r="T7928" s="2482"/>
      <c r="U7928" s="2482"/>
      <c r="V7928" s="2482"/>
      <c r="W7928" s="2482"/>
      <c r="X7928" s="2482"/>
      <c r="Y7928" s="2482"/>
      <c r="Z7928" s="2482"/>
      <c r="AA7928" s="2482"/>
      <c r="AB7928" s="2482"/>
      <c r="AC7928" s="1507">
        <f>E7928+G7928-N7928-O7928-AA7928-P7928-Q7928-R7928-S7928-T7928-U7928-V7928-W7928-X7928-Y7928</f>
        <v>29</v>
      </c>
      <c r="AD7928" s="1508">
        <f>D7928*AC7928</f>
        <v>5119.66</v>
      </c>
      <c r="AE7928" s="14">
        <f>(J7928-"01.04.2023")/30</f>
        <v>15.2</v>
      </c>
      <c r="AF7928" s="14">
        <f>(N7928+O7928+P7928+Q7928+R7928+S7928+T7928+U7928+V7928+W7928+X7928+Y7928)/3</f>
        <v>10.333333333333334</v>
      </c>
      <c r="AG7928" s="14">
        <f>AC7928/AF7928</f>
        <v>2.8064516129032255</v>
      </c>
      <c r="AH7928" s="14">
        <f>AG7928-AE7928</f>
        <v>-12.393548387096773</v>
      </c>
      <c r="AI7928" s="14">
        <f>AC7928-(AE7928*AF7928)</f>
        <v>-128.06666666666666</v>
      </c>
      <c r="AJ7928" s="2792"/>
    </row>
    <row r="7929" spans="1:36" ht="15.75">
      <c r="A7929" s="4401" t="s">
        <v>3352</v>
      </c>
      <c r="B7929" s="4402"/>
      <c r="C7929" s="4402"/>
      <c r="D7929" s="4402"/>
      <c r="E7929" s="4402"/>
      <c r="F7929" s="4402"/>
      <c r="G7929" s="4402"/>
      <c r="H7929" s="4402"/>
      <c r="I7929" s="4402"/>
      <c r="J7929" s="4402"/>
      <c r="K7929" s="4402"/>
      <c r="L7929" s="4402"/>
      <c r="M7929" s="4402"/>
      <c r="N7929" s="4402"/>
      <c r="O7929" s="4402"/>
      <c r="P7929" s="4402"/>
      <c r="Q7929" s="4402"/>
      <c r="R7929" s="4402"/>
      <c r="S7929" s="4402"/>
      <c r="T7929" s="4402"/>
      <c r="U7929" s="4402"/>
      <c r="V7929" s="4402"/>
      <c r="W7929" s="4402"/>
      <c r="X7929" s="4402"/>
      <c r="Y7929" s="4402"/>
      <c r="Z7929" s="4402"/>
      <c r="AA7929" s="4402"/>
      <c r="AB7929" s="4402"/>
      <c r="AC7929" s="4402"/>
      <c r="AD7929" s="4402"/>
      <c r="AE7929" s="4402"/>
      <c r="AF7929" s="4402"/>
      <c r="AG7929" s="4402"/>
      <c r="AH7929" s="4402"/>
      <c r="AI7929" s="4402"/>
      <c r="AJ7929" s="4403"/>
    </row>
    <row r="7930" spans="1:36" ht="31.5">
      <c r="A7930" s="1731">
        <v>18</v>
      </c>
      <c r="B7930" s="1832" t="s">
        <v>1410</v>
      </c>
      <c r="C7930" s="2810" t="s">
        <v>86</v>
      </c>
      <c r="D7930" s="2811">
        <v>2188.86</v>
      </c>
      <c r="E7930" s="2790">
        <v>3</v>
      </c>
      <c r="F7930" s="2790">
        <f>D7930*E7930</f>
        <v>6566.58</v>
      </c>
      <c r="G7930" s="2790">
        <v>0</v>
      </c>
      <c r="H7930" s="2790">
        <f>D7930*G7930</f>
        <v>0</v>
      </c>
      <c r="I7930" s="2812">
        <v>44585</v>
      </c>
      <c r="J7930" s="2812">
        <v>45225</v>
      </c>
      <c r="K7930" s="2482"/>
      <c r="L7930" s="2804">
        <v>53</v>
      </c>
      <c r="M7930" s="2813">
        <v>44587</v>
      </c>
      <c r="N7930" s="2814">
        <v>1</v>
      </c>
      <c r="O7930" s="2814">
        <v>0</v>
      </c>
      <c r="P7930" s="2814">
        <v>1</v>
      </c>
      <c r="Q7930" s="2814"/>
      <c r="R7930" s="2814"/>
      <c r="S7930" s="2482"/>
      <c r="T7930" s="2482"/>
      <c r="U7930" s="2482"/>
      <c r="V7930" s="2482"/>
      <c r="W7930" s="2482"/>
      <c r="X7930" s="2482"/>
      <c r="Y7930" s="2482"/>
      <c r="Z7930" s="2482"/>
      <c r="AA7930" s="2482"/>
      <c r="AB7930" s="2482"/>
      <c r="AC7930" s="1507">
        <f>E7930+G7930-N7930-O7930-AA7930-P7930-Q7930-R7930-S7930-T7930-U7930-V7930-W7930-X7930-Y7930</f>
        <v>1</v>
      </c>
      <c r="AD7930" s="1508">
        <f>D7930*AC7930</f>
        <v>2188.86</v>
      </c>
      <c r="AE7930" s="14">
        <f>(J7930-"01.04.2023")/30</f>
        <v>6.9333333333333336</v>
      </c>
      <c r="AF7930" s="14">
        <f>(N7930+O7930+P7930+Q7930+R7930+S7930+T7930+U7930+V7930+W7930+X7930+Y7930)/3</f>
        <v>0.66666666666666663</v>
      </c>
      <c r="AG7930" s="14">
        <f>AC7930/AF7930</f>
        <v>1.5</v>
      </c>
      <c r="AH7930" s="14">
        <f>AG7930-AE7930</f>
        <v>-5.4333333333333336</v>
      </c>
      <c r="AI7930" s="14">
        <f>AC7930-(AE7930*AF7930)</f>
        <v>-3.6222222222222218</v>
      </c>
      <c r="AJ7930" s="2792"/>
    </row>
    <row r="7931" spans="1:36" ht="15.75">
      <c r="A7931" s="4401" t="s">
        <v>3353</v>
      </c>
      <c r="B7931" s="4402"/>
      <c r="C7931" s="4402"/>
      <c r="D7931" s="4402"/>
      <c r="E7931" s="4402"/>
      <c r="F7931" s="4402"/>
      <c r="G7931" s="4402"/>
      <c r="H7931" s="4402"/>
      <c r="I7931" s="4402"/>
      <c r="J7931" s="4402"/>
      <c r="K7931" s="4402"/>
      <c r="L7931" s="4402"/>
      <c r="M7931" s="4402"/>
      <c r="N7931" s="4402"/>
      <c r="O7931" s="4402"/>
      <c r="P7931" s="4402"/>
      <c r="Q7931" s="4402"/>
      <c r="R7931" s="4402"/>
      <c r="S7931" s="4402"/>
      <c r="T7931" s="4402"/>
      <c r="U7931" s="4402"/>
      <c r="V7931" s="4402"/>
      <c r="W7931" s="4402"/>
      <c r="X7931" s="4402"/>
      <c r="Y7931" s="4402"/>
      <c r="Z7931" s="4402"/>
      <c r="AA7931" s="4402"/>
      <c r="AB7931" s="4402"/>
      <c r="AC7931" s="4402"/>
      <c r="AD7931" s="4402"/>
      <c r="AE7931" s="4402"/>
      <c r="AF7931" s="4402"/>
      <c r="AG7931" s="4402"/>
      <c r="AH7931" s="4402"/>
      <c r="AI7931" s="4402"/>
      <c r="AJ7931" s="4403"/>
    </row>
    <row r="7932" spans="1:36" ht="31.5">
      <c r="A7932" s="1731">
        <v>19</v>
      </c>
      <c r="B7932" s="1733" t="s">
        <v>795</v>
      </c>
      <c r="C7932" s="2787" t="s">
        <v>65</v>
      </c>
      <c r="D7932" s="2811">
        <v>227.48</v>
      </c>
      <c r="E7932" s="2790">
        <v>211</v>
      </c>
      <c r="F7932" s="2790">
        <f>D7932*E7932</f>
        <v>47998.28</v>
      </c>
      <c r="G7932" s="2790">
        <v>0</v>
      </c>
      <c r="H7932" s="2790">
        <f>D7932*G7932</f>
        <v>0</v>
      </c>
      <c r="I7932" s="2812">
        <v>44594</v>
      </c>
      <c r="J7932" s="2812">
        <v>45181</v>
      </c>
      <c r="K7932" s="2482"/>
      <c r="L7932" s="2482"/>
      <c r="M7932" s="1734"/>
      <c r="N7932" s="2814">
        <v>25</v>
      </c>
      <c r="O7932" s="2814">
        <v>31</v>
      </c>
      <c r="P7932" s="2814">
        <v>27</v>
      </c>
      <c r="Q7932" s="2814"/>
      <c r="R7932" s="2814"/>
      <c r="S7932" s="2482"/>
      <c r="T7932" s="2482"/>
      <c r="U7932" s="2482"/>
      <c r="V7932" s="2482"/>
      <c r="W7932" s="2482"/>
      <c r="X7932" s="2482"/>
      <c r="Y7932" s="2482"/>
      <c r="Z7932" s="2482"/>
      <c r="AA7932" s="2482"/>
      <c r="AB7932" s="2482"/>
      <c r="AC7932" s="1507">
        <f>E7932+G7932-N7932-O7932-AA7932-P7932-Q7932-R7932-S7932-T7932-U7932-V7932-W7932-X7932-Y7932</f>
        <v>128</v>
      </c>
      <c r="AD7932" s="1508">
        <f>D7932*AC7932</f>
        <v>29117.439999999999</v>
      </c>
      <c r="AE7932" s="14">
        <f>(J7932-"01.04.2023")/30</f>
        <v>5.4666666666666668</v>
      </c>
      <c r="AF7932" s="14">
        <f>(N7932+O7932+P7932+Q7932+R7932+S7932+T7932+U7932+V7932+W7932+X7932+Y7932)/3</f>
        <v>27.666666666666668</v>
      </c>
      <c r="AG7932" s="14">
        <f>AC7932/AF7932</f>
        <v>4.6265060240963853</v>
      </c>
      <c r="AH7932" s="14">
        <f>AG7932-AE7932</f>
        <v>-0.84016064257028145</v>
      </c>
      <c r="AI7932" s="14">
        <f>AC7932-(AE7932*AF7932)</f>
        <v>-23.24444444444444</v>
      </c>
      <c r="AJ7932" s="2792"/>
    </row>
    <row r="7933" spans="1:36" ht="37.5">
      <c r="A7933" s="1731">
        <v>20</v>
      </c>
      <c r="B7933" s="2815" t="s">
        <v>9157</v>
      </c>
      <c r="C7933" s="2787" t="s">
        <v>66</v>
      </c>
      <c r="D7933" s="2811">
        <v>1.2312099999999999</v>
      </c>
      <c r="E7933" s="2790">
        <v>211</v>
      </c>
      <c r="F7933" s="2790">
        <f>D7933*E7933</f>
        <v>259.78530999999998</v>
      </c>
      <c r="G7933" s="2790">
        <v>0</v>
      </c>
      <c r="H7933" s="2790">
        <f>D7933*G7933</f>
        <v>0</v>
      </c>
      <c r="I7933" s="2812">
        <v>44594</v>
      </c>
      <c r="J7933" s="2812">
        <v>45838</v>
      </c>
      <c r="K7933" s="2482"/>
      <c r="L7933" s="2482"/>
      <c r="M7933" s="1734"/>
      <c r="N7933" s="2814">
        <v>25</v>
      </c>
      <c r="O7933" s="2814">
        <v>31</v>
      </c>
      <c r="P7933" s="2814">
        <v>27</v>
      </c>
      <c r="Q7933" s="2814"/>
      <c r="R7933" s="2814"/>
      <c r="S7933" s="2482"/>
      <c r="T7933" s="2482"/>
      <c r="U7933" s="2482"/>
      <c r="V7933" s="2482"/>
      <c r="W7933" s="2482"/>
      <c r="X7933" s="2482"/>
      <c r="Y7933" s="2482"/>
      <c r="Z7933" s="2482"/>
      <c r="AA7933" s="2482"/>
      <c r="AB7933" s="2482"/>
      <c r="AC7933" s="1507">
        <f>E7933+G7933-N7933-O7933-AA7933-P7933-Q7933-R7933-S7933-T7933-U7933-V7933-W7933-X7933-Y7933</f>
        <v>128</v>
      </c>
      <c r="AD7933" s="1508">
        <f>D7933*AC7933</f>
        <v>157.59487999999999</v>
      </c>
      <c r="AE7933" s="14">
        <f>(J7933-"01.04.2023")/30</f>
        <v>27.366666666666667</v>
      </c>
      <c r="AF7933" s="14">
        <f>(N7933+O7933+P7933+Q7933+R7933+S7933+T7933+U7933+V7933+W7933+X7933+Y7933)/3</f>
        <v>27.666666666666668</v>
      </c>
      <c r="AG7933" s="14">
        <f>AC7933/AF7933</f>
        <v>4.6265060240963853</v>
      </c>
      <c r="AH7933" s="14">
        <f>AG7933-AE7933</f>
        <v>-22.740160642570281</v>
      </c>
      <c r="AI7933" s="14">
        <f>AC7933-(AE7933*AF7933)</f>
        <v>-629.1444444444445</v>
      </c>
      <c r="AJ7933" s="2792"/>
    </row>
    <row r="7934" spans="1:36" ht="40.5">
      <c r="A7934" s="1731">
        <v>21</v>
      </c>
      <c r="B7934" s="2816" t="s">
        <v>82</v>
      </c>
      <c r="C7934" s="2787" t="s">
        <v>66</v>
      </c>
      <c r="D7934" s="2811">
        <v>12.30677</v>
      </c>
      <c r="E7934" s="2790">
        <v>3</v>
      </c>
      <c r="F7934" s="2790">
        <f>D7934*E7934</f>
        <v>36.920310000000001</v>
      </c>
      <c r="G7934" s="2790">
        <v>0</v>
      </c>
      <c r="H7934" s="2790">
        <f>D7934*G7934</f>
        <v>0</v>
      </c>
      <c r="I7934" s="2812">
        <v>44594</v>
      </c>
      <c r="J7934" s="2812">
        <v>53206</v>
      </c>
      <c r="K7934" s="2482"/>
      <c r="L7934" s="2482"/>
      <c r="M7934" s="1734"/>
      <c r="N7934" s="2814">
        <v>1</v>
      </c>
      <c r="O7934" s="2814">
        <v>0</v>
      </c>
      <c r="P7934" s="2814">
        <v>0</v>
      </c>
      <c r="Q7934" s="2814"/>
      <c r="R7934" s="2814"/>
      <c r="S7934" s="2482"/>
      <c r="T7934" s="2482"/>
      <c r="U7934" s="2482"/>
      <c r="V7934" s="2482"/>
      <c r="W7934" s="2482"/>
      <c r="X7934" s="2482"/>
      <c r="Y7934" s="2482"/>
      <c r="Z7934" s="2482"/>
      <c r="AA7934" s="2482"/>
      <c r="AB7934" s="2482"/>
      <c r="AC7934" s="1507">
        <f>E7934+G7934-N7934-O7934-AA7934-P7934-Q7934-R7934-S7934-T7934-U7934-V7934-W7934-X7934-Y7934</f>
        <v>2</v>
      </c>
      <c r="AD7934" s="1508">
        <f>D7934*AC7934</f>
        <v>24.61354</v>
      </c>
      <c r="AE7934" s="14">
        <f>(J7934-"01.04.2023")/30</f>
        <v>272.96666666666664</v>
      </c>
      <c r="AF7934" s="14">
        <f>(N7934+O7934+P7934+Q7934+R7934+S7934+T7934+U7934+V7934+W7934+X7934+Y7934)/3</f>
        <v>0.33333333333333331</v>
      </c>
      <c r="AG7934" s="14">
        <f>AC7934/AF7934</f>
        <v>6</v>
      </c>
      <c r="AH7934" s="14">
        <f>AG7934-AE7934</f>
        <v>-266.96666666666664</v>
      </c>
      <c r="AI7934" s="14">
        <f>AC7934-(AE7934*AF7934)</f>
        <v>-88.98888888888888</v>
      </c>
      <c r="AJ7934" s="2792"/>
    </row>
    <row r="7935" spans="1:36" ht="15.75">
      <c r="A7935" s="4194" t="s">
        <v>21</v>
      </c>
      <c r="B7935" s="4194"/>
      <c r="C7935" s="4194"/>
      <c r="D7935" s="4194"/>
      <c r="E7935" s="4194"/>
      <c r="F7935" s="4194"/>
      <c r="G7935" s="4194"/>
      <c r="H7935" s="4194"/>
      <c r="I7935" s="4194"/>
      <c r="J7935" s="4194"/>
      <c r="K7935" s="4194"/>
      <c r="L7935" s="4194"/>
      <c r="M7935" s="4194"/>
      <c r="N7935" s="4194"/>
      <c r="O7935" s="4194"/>
      <c r="P7935" s="4194"/>
      <c r="Q7935" s="4194"/>
      <c r="R7935" s="4194"/>
      <c r="S7935" s="4194"/>
      <c r="T7935" s="4194"/>
      <c r="U7935" s="4194"/>
      <c r="V7935" s="4194"/>
      <c r="W7935" s="4194"/>
      <c r="X7935" s="4194"/>
      <c r="Y7935" s="4194"/>
      <c r="Z7935" s="4194"/>
      <c r="AA7935" s="4194"/>
      <c r="AB7935" s="4194"/>
      <c r="AC7935" s="4194"/>
      <c r="AD7935" s="4194"/>
      <c r="AE7935" s="4194"/>
      <c r="AF7935" s="4194"/>
      <c r="AG7935" s="4194"/>
      <c r="AH7935" s="4194"/>
      <c r="AI7935" s="4194"/>
      <c r="AJ7935" s="4194"/>
    </row>
    <row r="7936" spans="1:36" ht="31.5" customHeight="1">
      <c r="A7936" s="4406" t="s">
        <v>3353</v>
      </c>
      <c r="B7936" s="4132"/>
      <c r="C7936" s="4132"/>
      <c r="D7936" s="4132"/>
      <c r="E7936" s="4132"/>
      <c r="F7936" s="4132"/>
      <c r="G7936" s="4132"/>
      <c r="H7936" s="4132"/>
      <c r="I7936" s="4132"/>
      <c r="J7936" s="4132"/>
      <c r="K7936" s="4132"/>
      <c r="L7936" s="4132"/>
      <c r="M7936" s="4132"/>
      <c r="N7936" s="4132"/>
      <c r="O7936" s="4132"/>
      <c r="P7936" s="4132"/>
      <c r="Q7936" s="4132"/>
      <c r="R7936" s="4132"/>
      <c r="S7936" s="4132"/>
      <c r="T7936" s="4132"/>
      <c r="U7936" s="4132"/>
      <c r="V7936" s="4132"/>
      <c r="W7936" s="4132"/>
      <c r="X7936" s="4132"/>
      <c r="Y7936" s="4132"/>
      <c r="Z7936" s="4132"/>
      <c r="AA7936" s="4132"/>
      <c r="AB7936" s="4132"/>
      <c r="AC7936" s="4132"/>
      <c r="AD7936" s="4132"/>
      <c r="AE7936" s="4132"/>
      <c r="AF7936" s="4132"/>
      <c r="AG7936" s="4132"/>
      <c r="AH7936" s="4132"/>
      <c r="AI7936" s="4132"/>
      <c r="AJ7936" s="4133"/>
    </row>
    <row r="7937" spans="1:36" ht="15.75">
      <c r="A7937" s="4406" t="s">
        <v>5972</v>
      </c>
      <c r="B7937" s="4132"/>
      <c r="C7937" s="4132"/>
      <c r="D7937" s="4132"/>
      <c r="E7937" s="4132"/>
      <c r="F7937" s="4132"/>
      <c r="G7937" s="4132"/>
      <c r="H7937" s="4132"/>
      <c r="I7937" s="4132"/>
      <c r="J7937" s="4132"/>
      <c r="K7937" s="4132"/>
      <c r="L7937" s="4132"/>
      <c r="M7937" s="4132"/>
      <c r="N7937" s="4132"/>
      <c r="O7937" s="4132"/>
      <c r="P7937" s="4132"/>
      <c r="Q7937" s="4132"/>
      <c r="R7937" s="4132"/>
      <c r="S7937" s="4132"/>
      <c r="T7937" s="4132"/>
      <c r="U7937" s="4132"/>
      <c r="V7937" s="4132"/>
      <c r="W7937" s="4132"/>
      <c r="X7937" s="4132"/>
      <c r="Y7937" s="4132"/>
      <c r="Z7937" s="4132"/>
      <c r="AA7937" s="4132"/>
      <c r="AB7937" s="4132"/>
      <c r="AC7937" s="4132"/>
      <c r="AD7937" s="4132"/>
      <c r="AE7937" s="4132"/>
      <c r="AF7937" s="4132"/>
      <c r="AG7937" s="4132"/>
      <c r="AH7937" s="4132"/>
      <c r="AI7937" s="4132"/>
      <c r="AJ7937" s="4133"/>
    </row>
    <row r="7938" spans="1:36" ht="31.5">
      <c r="A7938" s="1731">
        <v>36</v>
      </c>
      <c r="B7938" s="2817" t="s">
        <v>2524</v>
      </c>
      <c r="C7938" s="2810" t="s">
        <v>181</v>
      </c>
      <c r="D7938" s="2811">
        <v>1017.03</v>
      </c>
      <c r="E7938" s="2790">
        <v>2</v>
      </c>
      <c r="F7938" s="2790">
        <f>D7938*E7938</f>
        <v>2034.06</v>
      </c>
      <c r="G7938" s="2790">
        <v>0</v>
      </c>
      <c r="H7938" s="2811">
        <f t="shared" ref="H7938:H7969" si="2746">D7938*G7938</f>
        <v>0</v>
      </c>
      <c r="I7938" s="2812">
        <v>44494</v>
      </c>
      <c r="J7938" s="2790"/>
      <c r="K7938" s="2482"/>
      <c r="L7938" s="2482"/>
      <c r="M7938" s="2482"/>
      <c r="N7938" s="2482">
        <v>0</v>
      </c>
      <c r="O7938" s="2482">
        <v>0</v>
      </c>
      <c r="P7938" s="2482">
        <v>0</v>
      </c>
      <c r="Q7938" s="2482"/>
      <c r="R7938" s="2482"/>
      <c r="S7938" s="2482"/>
      <c r="T7938" s="2482"/>
      <c r="U7938" s="2482"/>
      <c r="V7938" s="2482"/>
      <c r="W7938" s="2482"/>
      <c r="X7938" s="2482"/>
      <c r="Y7938" s="2482"/>
      <c r="Z7938" s="2482"/>
      <c r="AA7938" s="2482"/>
      <c r="AB7938" s="2482"/>
      <c r="AC7938" s="1507">
        <f t="shared" ref="AC7938:AC7969" si="2747">E7938+G7938-N7938-O7938-AA7938-P7938-Q7938-R7938-S7938-T7938-U7938-V7938-W7938-X7938-Y7938</f>
        <v>2</v>
      </c>
      <c r="AD7938" s="1508">
        <f t="shared" ref="AD7938:AD7969" si="2748">D7938*AC7938</f>
        <v>2034.06</v>
      </c>
      <c r="AE7938" s="14">
        <f>(J7938-"01.04.2023")/30</f>
        <v>-1500.5666666666666</v>
      </c>
      <c r="AF7938" s="14">
        <f t="shared" ref="AF7938:AF7969" si="2749">(N7938+O7938+P7938+Q7938+R7938+S7938+T7938+U7938+V7938+W7938+X7938+Y7938)/3</f>
        <v>0</v>
      </c>
      <c r="AG7938" s="14" t="e">
        <f t="shared" ref="AG7938:AG7969" si="2750">AC7938/AF7938</f>
        <v>#DIV/0!</v>
      </c>
      <c r="AH7938" s="14" t="e">
        <f>AG7938-AE7938</f>
        <v>#DIV/0!</v>
      </c>
      <c r="AI7938" s="14">
        <f>AC7938-(AE7938*AF7938)</f>
        <v>2</v>
      </c>
      <c r="AJ7938" s="2792"/>
    </row>
    <row r="7939" spans="1:36" ht="20.25">
      <c r="A7939" s="1731">
        <v>38</v>
      </c>
      <c r="B7939" s="2817" t="s">
        <v>3722</v>
      </c>
      <c r="C7939" s="2810" t="s">
        <v>181</v>
      </c>
      <c r="D7939" s="2811">
        <v>1</v>
      </c>
      <c r="E7939" s="2790">
        <v>240</v>
      </c>
      <c r="F7939" s="2790">
        <v>0</v>
      </c>
      <c r="G7939" s="2790">
        <v>0</v>
      </c>
      <c r="H7939" s="2811">
        <f t="shared" si="2746"/>
        <v>0</v>
      </c>
      <c r="I7939" s="2812">
        <v>44735</v>
      </c>
      <c r="J7939" s="2812">
        <v>46174</v>
      </c>
      <c r="K7939" s="2482"/>
      <c r="L7939" s="2482"/>
      <c r="M7939" s="2482"/>
      <c r="N7939" s="2482">
        <v>0</v>
      </c>
      <c r="O7939" s="2482">
        <v>0</v>
      </c>
      <c r="P7939" s="2482">
        <v>0</v>
      </c>
      <c r="Q7939" s="2482"/>
      <c r="R7939" s="2482"/>
      <c r="S7939" s="2482"/>
      <c r="T7939" s="2482"/>
      <c r="U7939" s="2482"/>
      <c r="V7939" s="2482"/>
      <c r="W7939" s="2482"/>
      <c r="X7939" s="2482"/>
      <c r="Y7939" s="2482"/>
      <c r="Z7939" s="2482"/>
      <c r="AA7939" s="2482"/>
      <c r="AB7939" s="2482"/>
      <c r="AC7939" s="1507">
        <f t="shared" si="2747"/>
        <v>240</v>
      </c>
      <c r="AD7939" s="1508">
        <f t="shared" si="2748"/>
        <v>240</v>
      </c>
      <c r="AE7939" s="14">
        <f>(J7939-"01.04.2023")/30</f>
        <v>38.56666666666667</v>
      </c>
      <c r="AF7939" s="14">
        <f t="shared" si="2749"/>
        <v>0</v>
      </c>
      <c r="AG7939" s="14" t="e">
        <f t="shared" si="2750"/>
        <v>#DIV/0!</v>
      </c>
      <c r="AH7939" s="14" t="e">
        <f>AG7939-AE7939</f>
        <v>#DIV/0!</v>
      </c>
      <c r="AI7939" s="14">
        <f>AC7939-(AE7939*AF7939)</f>
        <v>240</v>
      </c>
      <c r="AJ7939" s="2792"/>
    </row>
    <row r="7940" spans="1:36" ht="20.25">
      <c r="A7940" s="1731">
        <v>39</v>
      </c>
      <c r="B7940" s="2817" t="s">
        <v>4151</v>
      </c>
      <c r="C7940" s="2810" t="s">
        <v>181</v>
      </c>
      <c r="D7940" s="2811">
        <v>1</v>
      </c>
      <c r="E7940" s="2790">
        <v>1000</v>
      </c>
      <c r="F7940" s="2790">
        <v>0</v>
      </c>
      <c r="G7940" s="2790">
        <v>0</v>
      </c>
      <c r="H7940" s="2811">
        <f t="shared" si="2746"/>
        <v>0</v>
      </c>
      <c r="I7940" s="2812">
        <v>44794</v>
      </c>
      <c r="J7940" s="2812" t="s">
        <v>4087</v>
      </c>
      <c r="K7940" s="2482"/>
      <c r="L7940" s="2482"/>
      <c r="M7940" s="2482"/>
      <c r="N7940" s="2482">
        <v>0</v>
      </c>
      <c r="O7940" s="2482">
        <v>0</v>
      </c>
      <c r="P7940" s="2482">
        <v>0</v>
      </c>
      <c r="Q7940" s="2482"/>
      <c r="R7940" s="2482"/>
      <c r="S7940" s="2482"/>
      <c r="T7940" s="2482"/>
      <c r="U7940" s="2482"/>
      <c r="V7940" s="2482"/>
      <c r="W7940" s="2482"/>
      <c r="X7940" s="2482"/>
      <c r="Y7940" s="2482"/>
      <c r="Z7940" s="2482"/>
      <c r="AA7940" s="2482"/>
      <c r="AB7940" s="2482"/>
      <c r="AC7940" s="1507">
        <f t="shared" si="2747"/>
        <v>1000</v>
      </c>
      <c r="AD7940" s="1508">
        <f t="shared" si="2748"/>
        <v>1000</v>
      </c>
      <c r="AE7940" s="14" t="s">
        <v>334</v>
      </c>
      <c r="AF7940" s="14">
        <f t="shared" si="2749"/>
        <v>0</v>
      </c>
      <c r="AG7940" s="14" t="e">
        <f t="shared" si="2750"/>
        <v>#DIV/0!</v>
      </c>
      <c r="AH7940" s="14" t="s">
        <v>334</v>
      </c>
      <c r="AI7940" s="14" t="s">
        <v>334</v>
      </c>
      <c r="AJ7940" s="2792"/>
    </row>
    <row r="7941" spans="1:36" ht="31.5">
      <c r="A7941" s="1731">
        <v>40</v>
      </c>
      <c r="B7941" s="2817" t="s">
        <v>4095</v>
      </c>
      <c r="C7941" s="2810" t="s">
        <v>181</v>
      </c>
      <c r="D7941" s="2811">
        <v>0.47</v>
      </c>
      <c r="E7941" s="2790">
        <v>8000</v>
      </c>
      <c r="F7941" s="2790">
        <v>0</v>
      </c>
      <c r="G7941" s="2790">
        <v>0</v>
      </c>
      <c r="H7941" s="2811">
        <f t="shared" si="2746"/>
        <v>0</v>
      </c>
      <c r="I7941" s="2812">
        <v>44762</v>
      </c>
      <c r="J7941" s="2812" t="s">
        <v>4087</v>
      </c>
      <c r="K7941" s="2482"/>
      <c r="L7941" s="2482">
        <v>556</v>
      </c>
      <c r="M7941" s="1734">
        <v>44761</v>
      </c>
      <c r="N7941" s="2482">
        <v>0</v>
      </c>
      <c r="O7941" s="2482">
        <v>0</v>
      </c>
      <c r="P7941" s="2482">
        <v>0</v>
      </c>
      <c r="Q7941" s="2482"/>
      <c r="R7941" s="2482"/>
      <c r="S7941" s="2482"/>
      <c r="T7941" s="2482"/>
      <c r="U7941" s="2482"/>
      <c r="V7941" s="2482"/>
      <c r="W7941" s="2482"/>
      <c r="X7941" s="2482"/>
      <c r="Y7941" s="2482"/>
      <c r="Z7941" s="2482"/>
      <c r="AA7941" s="2482"/>
      <c r="AB7941" s="2482"/>
      <c r="AC7941" s="1507">
        <f t="shared" si="2747"/>
        <v>8000</v>
      </c>
      <c r="AD7941" s="1508">
        <f t="shared" si="2748"/>
        <v>3760</v>
      </c>
      <c r="AE7941" s="14" t="s">
        <v>334</v>
      </c>
      <c r="AF7941" s="14">
        <f t="shared" si="2749"/>
        <v>0</v>
      </c>
      <c r="AG7941" s="14" t="e">
        <f t="shared" si="2750"/>
        <v>#DIV/0!</v>
      </c>
      <c r="AH7941" s="14" t="s">
        <v>334</v>
      </c>
      <c r="AI7941" s="14" t="s">
        <v>334</v>
      </c>
      <c r="AJ7941" s="2792"/>
    </row>
    <row r="7942" spans="1:36" ht="15.75" customHeight="1">
      <c r="A7942" s="1731">
        <v>42</v>
      </c>
      <c r="B7942" s="2817" t="s">
        <v>7482</v>
      </c>
      <c r="C7942" s="2810" t="s">
        <v>177</v>
      </c>
      <c r="D7942" s="2811">
        <v>1</v>
      </c>
      <c r="E7942" s="2790">
        <v>2700</v>
      </c>
      <c r="F7942" s="2790">
        <f t="shared" ref="F7942:F7969" si="2751">E7942*D7942</f>
        <v>2700</v>
      </c>
      <c r="G7942" s="2790">
        <v>0</v>
      </c>
      <c r="H7942" s="2811">
        <f t="shared" si="2746"/>
        <v>0</v>
      </c>
      <c r="I7942" s="2812">
        <v>44791</v>
      </c>
      <c r="J7942" s="2812">
        <v>45108</v>
      </c>
      <c r="K7942" s="2482"/>
      <c r="L7942" s="2482"/>
      <c r="M7942" s="2482"/>
      <c r="N7942" s="2482">
        <v>2040</v>
      </c>
      <c r="O7942" s="2482">
        <v>0</v>
      </c>
      <c r="P7942" s="2482">
        <v>480</v>
      </c>
      <c r="Q7942" s="2482"/>
      <c r="R7942" s="2482"/>
      <c r="S7942" s="2482"/>
      <c r="T7942" s="2482"/>
      <c r="U7942" s="2482"/>
      <c r="V7942" s="2482"/>
      <c r="W7942" s="2482"/>
      <c r="X7942" s="2482"/>
      <c r="Y7942" s="2482"/>
      <c r="Z7942" s="2482"/>
      <c r="AA7942" s="2482"/>
      <c r="AB7942" s="2482"/>
      <c r="AC7942" s="1507">
        <f t="shared" si="2747"/>
        <v>180</v>
      </c>
      <c r="AD7942" s="1508">
        <f t="shared" si="2748"/>
        <v>180</v>
      </c>
      <c r="AE7942" s="14">
        <f t="shared" ref="AE7942:AE7957" si="2752">(J7942-"01.04.2023")/30</f>
        <v>3.0333333333333332</v>
      </c>
      <c r="AF7942" s="14">
        <f t="shared" si="2749"/>
        <v>840</v>
      </c>
      <c r="AG7942" s="14">
        <f t="shared" si="2750"/>
        <v>0.21428571428571427</v>
      </c>
      <c r="AH7942" s="14">
        <f t="shared" ref="AH7942:AH7957" si="2753">AG7942-AE7942</f>
        <v>-2.8190476190476188</v>
      </c>
      <c r="AI7942" s="14">
        <f t="shared" ref="AI7942:AI7957" si="2754">AC7942-(AE7942*AF7942)</f>
        <v>-2368</v>
      </c>
      <c r="AJ7942" s="2792"/>
    </row>
    <row r="7943" spans="1:36" ht="34.5" customHeight="1">
      <c r="A7943" s="1731">
        <v>45</v>
      </c>
      <c r="B7943" s="2817" t="s">
        <v>4635</v>
      </c>
      <c r="C7943" s="2810" t="s">
        <v>181</v>
      </c>
      <c r="D7943" s="2811">
        <v>1</v>
      </c>
      <c r="E7943" s="2790">
        <v>6090</v>
      </c>
      <c r="F7943" s="2790">
        <f t="shared" si="2751"/>
        <v>6090</v>
      </c>
      <c r="G7943" s="2790">
        <v>0</v>
      </c>
      <c r="H7943" s="2811">
        <f t="shared" si="2746"/>
        <v>0</v>
      </c>
      <c r="I7943" s="2812">
        <v>44778</v>
      </c>
      <c r="J7943" s="2812">
        <v>45108</v>
      </c>
      <c r="K7943" s="2482"/>
      <c r="L7943" s="2482"/>
      <c r="M7943" s="2482"/>
      <c r="N7943" s="2482">
        <v>990</v>
      </c>
      <c r="O7943" s="2482">
        <v>0</v>
      </c>
      <c r="P7943" s="2482">
        <v>0</v>
      </c>
      <c r="Q7943" s="2482"/>
      <c r="R7943" s="2482"/>
      <c r="S7943" s="2482"/>
      <c r="T7943" s="2482"/>
      <c r="U7943" s="2482"/>
      <c r="V7943" s="2482"/>
      <c r="W7943" s="2482"/>
      <c r="X7943" s="2482"/>
      <c r="Y7943" s="2482"/>
      <c r="Z7943" s="2482"/>
      <c r="AA7943" s="2482"/>
      <c r="AB7943" s="2482"/>
      <c r="AC7943" s="1507">
        <f t="shared" si="2747"/>
        <v>5100</v>
      </c>
      <c r="AD7943" s="1508">
        <f t="shared" si="2748"/>
        <v>5100</v>
      </c>
      <c r="AE7943" s="14">
        <f t="shared" si="2752"/>
        <v>3.0333333333333332</v>
      </c>
      <c r="AF7943" s="14">
        <f t="shared" si="2749"/>
        <v>330</v>
      </c>
      <c r="AG7943" s="14">
        <f t="shared" si="2750"/>
        <v>15.454545454545455</v>
      </c>
      <c r="AH7943" s="14">
        <f t="shared" si="2753"/>
        <v>12.421212121212122</v>
      </c>
      <c r="AI7943" s="14">
        <f t="shared" si="2754"/>
        <v>4099</v>
      </c>
      <c r="AJ7943" s="2792"/>
    </row>
    <row r="7944" spans="1:36" ht="20.25">
      <c r="A7944" s="1731">
        <v>47</v>
      </c>
      <c r="B7944" s="2818" t="s">
        <v>5326</v>
      </c>
      <c r="C7944" s="2819" t="s">
        <v>177</v>
      </c>
      <c r="D7944" s="2819">
        <v>1</v>
      </c>
      <c r="E7944" s="2790">
        <v>1260</v>
      </c>
      <c r="F7944" s="2790">
        <f t="shared" si="2751"/>
        <v>1260</v>
      </c>
      <c r="G7944" s="2790">
        <v>0</v>
      </c>
      <c r="H7944" s="2811">
        <f t="shared" si="2746"/>
        <v>0</v>
      </c>
      <c r="I7944" s="2820">
        <v>44827</v>
      </c>
      <c r="J7944" s="2820">
        <v>45352</v>
      </c>
      <c r="K7944" s="2482"/>
      <c r="L7944" s="2482"/>
      <c r="M7944" s="2482"/>
      <c r="N7944" s="2482">
        <v>1080</v>
      </c>
      <c r="O7944" s="2482">
        <v>0</v>
      </c>
      <c r="P7944" s="2482">
        <v>0</v>
      </c>
      <c r="Q7944" s="2482"/>
      <c r="R7944" s="2482"/>
      <c r="S7944" s="2482"/>
      <c r="T7944" s="2482"/>
      <c r="U7944" s="2482"/>
      <c r="V7944" s="2482"/>
      <c r="W7944" s="2482"/>
      <c r="X7944" s="2482"/>
      <c r="Y7944" s="2482"/>
      <c r="Z7944" s="2482"/>
      <c r="AA7944" s="2482"/>
      <c r="AB7944" s="2482"/>
      <c r="AC7944" s="1507">
        <f t="shared" si="2747"/>
        <v>180</v>
      </c>
      <c r="AD7944" s="1508">
        <f t="shared" si="2748"/>
        <v>180</v>
      </c>
      <c r="AE7944" s="14">
        <f t="shared" si="2752"/>
        <v>11.166666666666666</v>
      </c>
      <c r="AF7944" s="14">
        <f t="shared" si="2749"/>
        <v>360</v>
      </c>
      <c r="AG7944" s="14">
        <f t="shared" si="2750"/>
        <v>0.5</v>
      </c>
      <c r="AH7944" s="14">
        <f t="shared" si="2753"/>
        <v>-10.666666666666666</v>
      </c>
      <c r="AI7944" s="14">
        <f t="shared" si="2754"/>
        <v>-3840</v>
      </c>
      <c r="AJ7944" s="2792"/>
    </row>
    <row r="7945" spans="1:36" ht="21.75" customHeight="1">
      <c r="A7945" s="1731">
        <v>50</v>
      </c>
      <c r="B7945" s="2818" t="s">
        <v>5327</v>
      </c>
      <c r="C7945" s="2819" t="s">
        <v>309</v>
      </c>
      <c r="D7945" s="2819">
        <v>1</v>
      </c>
      <c r="E7945" s="2790">
        <v>9650</v>
      </c>
      <c r="F7945" s="2790">
        <f t="shared" si="2751"/>
        <v>9650</v>
      </c>
      <c r="G7945" s="2790">
        <v>0</v>
      </c>
      <c r="H7945" s="2811">
        <f t="shared" si="2746"/>
        <v>0</v>
      </c>
      <c r="I7945" s="2820">
        <v>44827</v>
      </c>
      <c r="J7945" s="2820">
        <v>45108</v>
      </c>
      <c r="K7945" s="2482"/>
      <c r="L7945" s="2482"/>
      <c r="M7945" s="2482"/>
      <c r="N7945" s="2482">
        <v>6650</v>
      </c>
      <c r="O7945" s="2482">
        <v>390</v>
      </c>
      <c r="P7945" s="2482">
        <v>420</v>
      </c>
      <c r="Q7945" s="2482"/>
      <c r="R7945" s="2482"/>
      <c r="S7945" s="2482"/>
      <c r="T7945" s="2482"/>
      <c r="U7945" s="2482"/>
      <c r="V7945" s="2482"/>
      <c r="W7945" s="2482"/>
      <c r="X7945" s="2482"/>
      <c r="Y7945" s="2482"/>
      <c r="Z7945" s="2482"/>
      <c r="AA7945" s="2482"/>
      <c r="AB7945" s="2482"/>
      <c r="AC7945" s="1507">
        <f t="shared" si="2747"/>
        <v>2190</v>
      </c>
      <c r="AD7945" s="1508">
        <f t="shared" si="2748"/>
        <v>2190</v>
      </c>
      <c r="AE7945" s="14">
        <f t="shared" si="2752"/>
        <v>3.0333333333333332</v>
      </c>
      <c r="AF7945" s="14">
        <f t="shared" si="2749"/>
        <v>2486.6666666666665</v>
      </c>
      <c r="AG7945" s="14">
        <f t="shared" si="2750"/>
        <v>0.88069705093833783</v>
      </c>
      <c r="AH7945" s="14">
        <f t="shared" si="2753"/>
        <v>-2.1526362823949956</v>
      </c>
      <c r="AI7945" s="14">
        <f t="shared" si="2754"/>
        <v>-5352.8888888888878</v>
      </c>
      <c r="AJ7945" s="2792"/>
    </row>
    <row r="7946" spans="1:36" ht="21.75" customHeight="1">
      <c r="A7946" s="1731">
        <v>51</v>
      </c>
      <c r="B7946" s="2818" t="s">
        <v>5306</v>
      </c>
      <c r="C7946" s="2819" t="s">
        <v>177</v>
      </c>
      <c r="D7946" s="2819">
        <v>1</v>
      </c>
      <c r="E7946" s="2790">
        <v>3460</v>
      </c>
      <c r="F7946" s="2790">
        <f t="shared" si="2751"/>
        <v>3460</v>
      </c>
      <c r="G7946" s="2790">
        <v>0</v>
      </c>
      <c r="H7946" s="2811">
        <f t="shared" si="2746"/>
        <v>0</v>
      </c>
      <c r="I7946" s="2820">
        <v>44827</v>
      </c>
      <c r="J7946" s="2820">
        <v>45383</v>
      </c>
      <c r="K7946" s="2482"/>
      <c r="L7946" s="2482"/>
      <c r="M7946" s="2482"/>
      <c r="N7946" s="2482">
        <v>0</v>
      </c>
      <c r="O7946" s="2482">
        <v>0</v>
      </c>
      <c r="P7946" s="2482">
        <v>0</v>
      </c>
      <c r="Q7946" s="2482"/>
      <c r="R7946" s="2482"/>
      <c r="S7946" s="2482"/>
      <c r="T7946" s="2482"/>
      <c r="U7946" s="2482"/>
      <c r="V7946" s="2482"/>
      <c r="W7946" s="2482"/>
      <c r="X7946" s="2482"/>
      <c r="Y7946" s="2482"/>
      <c r="Z7946" s="2482"/>
      <c r="AA7946" s="2482"/>
      <c r="AB7946" s="2482"/>
      <c r="AC7946" s="1507">
        <f t="shared" si="2747"/>
        <v>3460</v>
      </c>
      <c r="AD7946" s="1508">
        <f t="shared" si="2748"/>
        <v>3460</v>
      </c>
      <c r="AE7946" s="14">
        <f t="shared" si="2752"/>
        <v>12.2</v>
      </c>
      <c r="AF7946" s="14">
        <f t="shared" si="2749"/>
        <v>0</v>
      </c>
      <c r="AG7946" s="14" t="e">
        <f t="shared" si="2750"/>
        <v>#DIV/0!</v>
      </c>
      <c r="AH7946" s="14" t="e">
        <f t="shared" si="2753"/>
        <v>#DIV/0!</v>
      </c>
      <c r="AI7946" s="14">
        <f t="shared" si="2754"/>
        <v>3460</v>
      </c>
      <c r="AJ7946" s="2792"/>
    </row>
    <row r="7947" spans="1:36" ht="20.25">
      <c r="A7947" s="1731">
        <v>52</v>
      </c>
      <c r="B7947" s="2818" t="s">
        <v>5332</v>
      </c>
      <c r="C7947" s="2819" t="s">
        <v>177</v>
      </c>
      <c r="D7947" s="2819">
        <v>1</v>
      </c>
      <c r="E7947" s="2790">
        <v>5000</v>
      </c>
      <c r="F7947" s="2790">
        <f t="shared" si="2751"/>
        <v>5000</v>
      </c>
      <c r="G7947" s="2790">
        <v>0</v>
      </c>
      <c r="H7947" s="2811">
        <f t="shared" si="2746"/>
        <v>0</v>
      </c>
      <c r="I7947" s="2820">
        <v>44827</v>
      </c>
      <c r="J7947" s="2820">
        <v>45505</v>
      </c>
      <c r="K7947" s="2482"/>
      <c r="L7947" s="2482"/>
      <c r="M7947" s="2482"/>
      <c r="N7947" s="2482">
        <v>0</v>
      </c>
      <c r="O7947" s="2482">
        <v>0</v>
      </c>
      <c r="P7947" s="2482">
        <v>500</v>
      </c>
      <c r="Q7947" s="2482"/>
      <c r="R7947" s="2482"/>
      <c r="S7947" s="2482"/>
      <c r="T7947" s="2482"/>
      <c r="U7947" s="2482"/>
      <c r="V7947" s="2482"/>
      <c r="W7947" s="2482"/>
      <c r="X7947" s="2482"/>
      <c r="Y7947" s="2482"/>
      <c r="Z7947" s="2482"/>
      <c r="AA7947" s="2482"/>
      <c r="AB7947" s="2482"/>
      <c r="AC7947" s="1507">
        <f t="shared" si="2747"/>
        <v>4500</v>
      </c>
      <c r="AD7947" s="1508">
        <f t="shared" si="2748"/>
        <v>4500</v>
      </c>
      <c r="AE7947" s="14">
        <f t="shared" si="2752"/>
        <v>16.266666666666666</v>
      </c>
      <c r="AF7947" s="14">
        <f t="shared" si="2749"/>
        <v>166.66666666666666</v>
      </c>
      <c r="AG7947" s="14">
        <f t="shared" si="2750"/>
        <v>27</v>
      </c>
      <c r="AH7947" s="14">
        <f t="shared" si="2753"/>
        <v>10.733333333333334</v>
      </c>
      <c r="AI7947" s="14">
        <f t="shared" si="2754"/>
        <v>1788.8888888888891</v>
      </c>
      <c r="AJ7947" s="2792"/>
    </row>
    <row r="7948" spans="1:36" ht="30" customHeight="1">
      <c r="A7948" s="1731">
        <v>53</v>
      </c>
      <c r="B7948" s="2818" t="s">
        <v>5281</v>
      </c>
      <c r="C7948" s="2819" t="s">
        <v>181</v>
      </c>
      <c r="D7948" s="2819">
        <v>5.35</v>
      </c>
      <c r="E7948" s="2790">
        <v>300</v>
      </c>
      <c r="F7948" s="2790">
        <f t="shared" si="2751"/>
        <v>1605</v>
      </c>
      <c r="G7948" s="2790">
        <v>0</v>
      </c>
      <c r="H7948" s="2811">
        <f t="shared" si="2746"/>
        <v>0</v>
      </c>
      <c r="I7948" s="2820">
        <v>44831</v>
      </c>
      <c r="J7948" s="2812"/>
      <c r="K7948" s="2482"/>
      <c r="L7948" s="2482">
        <v>788</v>
      </c>
      <c r="M7948" s="1734">
        <v>44824</v>
      </c>
      <c r="N7948" s="2482">
        <v>0</v>
      </c>
      <c r="O7948" s="2482">
        <v>0</v>
      </c>
      <c r="P7948" s="2482">
        <v>0</v>
      </c>
      <c r="Q7948" s="2482"/>
      <c r="R7948" s="2482"/>
      <c r="S7948" s="2482"/>
      <c r="T7948" s="2482"/>
      <c r="U7948" s="2482"/>
      <c r="V7948" s="2482"/>
      <c r="W7948" s="2482"/>
      <c r="X7948" s="2482"/>
      <c r="Y7948" s="2482"/>
      <c r="Z7948" s="2482"/>
      <c r="AA7948" s="2482"/>
      <c r="AB7948" s="2482"/>
      <c r="AC7948" s="1507">
        <f t="shared" si="2747"/>
        <v>300</v>
      </c>
      <c r="AD7948" s="1508">
        <f t="shared" si="2748"/>
        <v>1605</v>
      </c>
      <c r="AE7948" s="14">
        <f t="shared" si="2752"/>
        <v>-1500.5666666666666</v>
      </c>
      <c r="AF7948" s="14">
        <f t="shared" si="2749"/>
        <v>0</v>
      </c>
      <c r="AG7948" s="14" t="e">
        <f t="shared" si="2750"/>
        <v>#DIV/0!</v>
      </c>
      <c r="AH7948" s="14" t="e">
        <f t="shared" si="2753"/>
        <v>#DIV/0!</v>
      </c>
      <c r="AI7948" s="14">
        <f t="shared" si="2754"/>
        <v>300</v>
      </c>
      <c r="AJ7948" s="2792"/>
    </row>
    <row r="7949" spans="1:36" ht="30" customHeight="1">
      <c r="A7949" s="1731">
        <v>54</v>
      </c>
      <c r="B7949" s="2818" t="s">
        <v>5282</v>
      </c>
      <c r="C7949" s="2819" t="s">
        <v>181</v>
      </c>
      <c r="D7949" s="2819">
        <v>5.35</v>
      </c>
      <c r="E7949" s="2790">
        <v>300</v>
      </c>
      <c r="F7949" s="2790">
        <f t="shared" si="2751"/>
        <v>1605</v>
      </c>
      <c r="G7949" s="2790">
        <v>0</v>
      </c>
      <c r="H7949" s="2811">
        <f t="shared" si="2746"/>
        <v>0</v>
      </c>
      <c r="I7949" s="2820">
        <v>44831</v>
      </c>
      <c r="J7949" s="2812"/>
      <c r="K7949" s="2482"/>
      <c r="L7949" s="2482">
        <v>788</v>
      </c>
      <c r="M7949" s="1734">
        <v>44824</v>
      </c>
      <c r="N7949" s="2482">
        <v>0</v>
      </c>
      <c r="O7949" s="2482">
        <v>0</v>
      </c>
      <c r="P7949" s="2482">
        <v>0</v>
      </c>
      <c r="Q7949" s="2482"/>
      <c r="R7949" s="2482"/>
      <c r="S7949" s="2482"/>
      <c r="T7949" s="2482"/>
      <c r="U7949" s="2482"/>
      <c r="V7949" s="2482"/>
      <c r="W7949" s="2482"/>
      <c r="X7949" s="2482"/>
      <c r="Y7949" s="2482"/>
      <c r="Z7949" s="2482"/>
      <c r="AA7949" s="2482"/>
      <c r="AB7949" s="2482"/>
      <c r="AC7949" s="1507">
        <f t="shared" si="2747"/>
        <v>300</v>
      </c>
      <c r="AD7949" s="1508">
        <f t="shared" si="2748"/>
        <v>1605</v>
      </c>
      <c r="AE7949" s="14">
        <f t="shared" si="2752"/>
        <v>-1500.5666666666666</v>
      </c>
      <c r="AF7949" s="14">
        <f t="shared" si="2749"/>
        <v>0</v>
      </c>
      <c r="AG7949" s="14" t="e">
        <f t="shared" si="2750"/>
        <v>#DIV/0!</v>
      </c>
      <c r="AH7949" s="14" t="e">
        <f t="shared" si="2753"/>
        <v>#DIV/0!</v>
      </c>
      <c r="AI7949" s="14">
        <f t="shared" si="2754"/>
        <v>300</v>
      </c>
      <c r="AJ7949" s="2792"/>
    </row>
    <row r="7950" spans="1:36" ht="20.25">
      <c r="A7950" s="1731">
        <v>55</v>
      </c>
      <c r="B7950" s="2818" t="s">
        <v>5283</v>
      </c>
      <c r="C7950" s="2819" t="s">
        <v>181</v>
      </c>
      <c r="D7950" s="2819">
        <v>120.375</v>
      </c>
      <c r="E7950" s="2790">
        <v>12</v>
      </c>
      <c r="F7950" s="2790">
        <f t="shared" si="2751"/>
        <v>1444.5</v>
      </c>
      <c r="G7950" s="2790">
        <v>0</v>
      </c>
      <c r="H7950" s="2811">
        <f t="shared" si="2746"/>
        <v>0</v>
      </c>
      <c r="I7950" s="2820">
        <v>44831</v>
      </c>
      <c r="J7950" s="2812"/>
      <c r="K7950" s="2482"/>
      <c r="L7950" s="2482">
        <v>788</v>
      </c>
      <c r="M7950" s="1734">
        <v>44824</v>
      </c>
      <c r="N7950" s="2482">
        <v>0</v>
      </c>
      <c r="O7950" s="2482">
        <v>0</v>
      </c>
      <c r="P7950" s="2482">
        <v>0</v>
      </c>
      <c r="Q7950" s="2482"/>
      <c r="R7950" s="2482"/>
      <c r="S7950" s="2482"/>
      <c r="T7950" s="2482"/>
      <c r="U7950" s="2482"/>
      <c r="V7950" s="2482"/>
      <c r="W7950" s="2482"/>
      <c r="X7950" s="2482"/>
      <c r="Y7950" s="2482"/>
      <c r="Z7950" s="2482"/>
      <c r="AA7950" s="2482"/>
      <c r="AB7950" s="2482"/>
      <c r="AC7950" s="1507">
        <f t="shared" si="2747"/>
        <v>12</v>
      </c>
      <c r="AD7950" s="1508">
        <f t="shared" si="2748"/>
        <v>1444.5</v>
      </c>
      <c r="AE7950" s="14">
        <f t="shared" si="2752"/>
        <v>-1500.5666666666666</v>
      </c>
      <c r="AF7950" s="14">
        <f t="shared" si="2749"/>
        <v>0</v>
      </c>
      <c r="AG7950" s="14" t="e">
        <f t="shared" si="2750"/>
        <v>#DIV/0!</v>
      </c>
      <c r="AH7950" s="14" t="e">
        <f t="shared" si="2753"/>
        <v>#DIV/0!</v>
      </c>
      <c r="AI7950" s="14">
        <f t="shared" si="2754"/>
        <v>12</v>
      </c>
      <c r="AJ7950" s="2792"/>
    </row>
    <row r="7951" spans="1:36" ht="27" customHeight="1">
      <c r="A7951" s="1731">
        <v>56</v>
      </c>
      <c r="B7951" s="2818" t="s">
        <v>5284</v>
      </c>
      <c r="C7951" s="2819" t="s">
        <v>181</v>
      </c>
      <c r="D7951" s="2819">
        <v>96.3</v>
      </c>
      <c r="E7951" s="2790">
        <v>18</v>
      </c>
      <c r="F7951" s="2790">
        <f t="shared" si="2751"/>
        <v>1733.3999999999999</v>
      </c>
      <c r="G7951" s="2790">
        <v>0</v>
      </c>
      <c r="H7951" s="2811">
        <f t="shared" si="2746"/>
        <v>0</v>
      </c>
      <c r="I7951" s="2820">
        <v>44831</v>
      </c>
      <c r="J7951" s="2812"/>
      <c r="K7951" s="2482"/>
      <c r="L7951" s="2482">
        <v>788</v>
      </c>
      <c r="M7951" s="1734">
        <v>44824</v>
      </c>
      <c r="N7951" s="2482">
        <v>0</v>
      </c>
      <c r="O7951" s="2482">
        <v>0</v>
      </c>
      <c r="P7951" s="2482">
        <v>0</v>
      </c>
      <c r="Q7951" s="2482"/>
      <c r="R7951" s="2482"/>
      <c r="S7951" s="2482"/>
      <c r="T7951" s="2482"/>
      <c r="U7951" s="2482"/>
      <c r="V7951" s="2482"/>
      <c r="W7951" s="2482"/>
      <c r="X7951" s="2482"/>
      <c r="Y7951" s="2482"/>
      <c r="Z7951" s="2482"/>
      <c r="AA7951" s="2482"/>
      <c r="AB7951" s="2482"/>
      <c r="AC7951" s="1507">
        <f t="shared" si="2747"/>
        <v>18</v>
      </c>
      <c r="AD7951" s="1508">
        <f t="shared" si="2748"/>
        <v>1733.3999999999999</v>
      </c>
      <c r="AE7951" s="14">
        <f t="shared" si="2752"/>
        <v>-1500.5666666666666</v>
      </c>
      <c r="AF7951" s="14">
        <f t="shared" si="2749"/>
        <v>0</v>
      </c>
      <c r="AG7951" s="14" t="e">
        <f t="shared" si="2750"/>
        <v>#DIV/0!</v>
      </c>
      <c r="AH7951" s="14" t="e">
        <f t="shared" si="2753"/>
        <v>#DIV/0!</v>
      </c>
      <c r="AI7951" s="14">
        <f t="shared" si="2754"/>
        <v>18</v>
      </c>
      <c r="AJ7951" s="2792"/>
    </row>
    <row r="7952" spans="1:36" ht="27" customHeight="1">
      <c r="A7952" s="1731">
        <v>57</v>
      </c>
      <c r="B7952" s="2818" t="s">
        <v>5285</v>
      </c>
      <c r="C7952" s="2819" t="s">
        <v>181</v>
      </c>
      <c r="D7952" s="2819">
        <v>8.0519999999999996</v>
      </c>
      <c r="E7952" s="2790">
        <v>800</v>
      </c>
      <c r="F7952" s="2790">
        <f t="shared" si="2751"/>
        <v>6441.5999999999995</v>
      </c>
      <c r="G7952" s="2790">
        <v>0</v>
      </c>
      <c r="H7952" s="2811">
        <f t="shared" si="2746"/>
        <v>0</v>
      </c>
      <c r="I7952" s="2820">
        <v>44831</v>
      </c>
      <c r="J7952" s="2812"/>
      <c r="K7952" s="2482"/>
      <c r="L7952" s="2482">
        <v>788</v>
      </c>
      <c r="M7952" s="1734">
        <v>44824</v>
      </c>
      <c r="N7952" s="2482">
        <v>0</v>
      </c>
      <c r="O7952" s="2482">
        <v>0</v>
      </c>
      <c r="P7952" s="2482">
        <v>0</v>
      </c>
      <c r="Q7952" s="2482"/>
      <c r="R7952" s="2482"/>
      <c r="S7952" s="2482"/>
      <c r="T7952" s="2482"/>
      <c r="U7952" s="2482"/>
      <c r="V7952" s="2482"/>
      <c r="W7952" s="2482"/>
      <c r="X7952" s="2482"/>
      <c r="Y7952" s="2482"/>
      <c r="Z7952" s="2482"/>
      <c r="AA7952" s="2482"/>
      <c r="AB7952" s="2482"/>
      <c r="AC7952" s="1507">
        <f t="shared" si="2747"/>
        <v>800</v>
      </c>
      <c r="AD7952" s="1508">
        <f t="shared" si="2748"/>
        <v>6441.5999999999995</v>
      </c>
      <c r="AE7952" s="14">
        <f t="shared" si="2752"/>
        <v>-1500.5666666666666</v>
      </c>
      <c r="AF7952" s="14">
        <f t="shared" si="2749"/>
        <v>0</v>
      </c>
      <c r="AG7952" s="14" t="e">
        <f t="shared" si="2750"/>
        <v>#DIV/0!</v>
      </c>
      <c r="AH7952" s="14" t="e">
        <f t="shared" si="2753"/>
        <v>#DIV/0!</v>
      </c>
      <c r="AI7952" s="14">
        <f t="shared" si="2754"/>
        <v>800</v>
      </c>
      <c r="AJ7952" s="2792"/>
    </row>
    <row r="7953" spans="1:36" ht="37.5">
      <c r="A7953" s="1731">
        <v>58</v>
      </c>
      <c r="B7953" s="2818" t="s">
        <v>7483</v>
      </c>
      <c r="C7953" s="2819" t="s">
        <v>181</v>
      </c>
      <c r="D7953" s="2819">
        <v>1.1029</v>
      </c>
      <c r="E7953" s="2790">
        <v>1000</v>
      </c>
      <c r="F7953" s="2790">
        <f t="shared" si="2751"/>
        <v>1102.9000000000001</v>
      </c>
      <c r="G7953" s="2790">
        <v>0</v>
      </c>
      <c r="H7953" s="2811">
        <f t="shared" si="2746"/>
        <v>0</v>
      </c>
      <c r="I7953" s="2820">
        <v>44831</v>
      </c>
      <c r="J7953" s="2812"/>
      <c r="K7953" s="2482"/>
      <c r="L7953" s="2482">
        <v>788</v>
      </c>
      <c r="M7953" s="1734">
        <v>44824</v>
      </c>
      <c r="N7953" s="2482">
        <v>0</v>
      </c>
      <c r="O7953" s="2482">
        <v>0</v>
      </c>
      <c r="P7953" s="2482">
        <v>0</v>
      </c>
      <c r="Q7953" s="2482"/>
      <c r="R7953" s="2482"/>
      <c r="S7953" s="2482"/>
      <c r="T7953" s="2482"/>
      <c r="U7953" s="2482"/>
      <c r="V7953" s="2482"/>
      <c r="W7953" s="2482"/>
      <c r="X7953" s="2482"/>
      <c r="Y7953" s="2482"/>
      <c r="Z7953" s="2482"/>
      <c r="AA7953" s="2482"/>
      <c r="AB7953" s="2482"/>
      <c r="AC7953" s="1507">
        <f t="shared" si="2747"/>
        <v>1000</v>
      </c>
      <c r="AD7953" s="1508">
        <f t="shared" si="2748"/>
        <v>1102.9000000000001</v>
      </c>
      <c r="AE7953" s="14">
        <f t="shared" si="2752"/>
        <v>-1500.5666666666666</v>
      </c>
      <c r="AF7953" s="14">
        <f t="shared" si="2749"/>
        <v>0</v>
      </c>
      <c r="AG7953" s="14" t="e">
        <f t="shared" si="2750"/>
        <v>#DIV/0!</v>
      </c>
      <c r="AH7953" s="14" t="e">
        <f t="shared" si="2753"/>
        <v>#DIV/0!</v>
      </c>
      <c r="AI7953" s="14">
        <f t="shared" si="2754"/>
        <v>1000</v>
      </c>
      <c r="AJ7953" s="2792"/>
    </row>
    <row r="7954" spans="1:36" ht="35.25" customHeight="1">
      <c r="A7954" s="1731">
        <v>59</v>
      </c>
      <c r="B7954" s="2818" t="s">
        <v>5428</v>
      </c>
      <c r="C7954" s="2819" t="s">
        <v>181</v>
      </c>
      <c r="D7954" s="2819">
        <v>18.28575</v>
      </c>
      <c r="E7954" s="2790">
        <v>100</v>
      </c>
      <c r="F7954" s="2790">
        <f t="shared" si="2751"/>
        <v>1828.575</v>
      </c>
      <c r="G7954" s="2790">
        <v>0</v>
      </c>
      <c r="H7954" s="2811">
        <f t="shared" si="2746"/>
        <v>0</v>
      </c>
      <c r="I7954" s="2820">
        <v>44831</v>
      </c>
      <c r="J7954" s="2812"/>
      <c r="K7954" s="2482"/>
      <c r="L7954" s="2482">
        <v>788</v>
      </c>
      <c r="M7954" s="1734">
        <v>44824</v>
      </c>
      <c r="N7954" s="2482">
        <v>0</v>
      </c>
      <c r="O7954" s="2482">
        <v>0</v>
      </c>
      <c r="P7954" s="2482">
        <v>0</v>
      </c>
      <c r="Q7954" s="2482"/>
      <c r="R7954" s="2482"/>
      <c r="S7954" s="2482"/>
      <c r="T7954" s="2482"/>
      <c r="U7954" s="2482"/>
      <c r="V7954" s="2482"/>
      <c r="W7954" s="2482"/>
      <c r="X7954" s="2482"/>
      <c r="Y7954" s="2482"/>
      <c r="Z7954" s="2482"/>
      <c r="AA7954" s="2482"/>
      <c r="AB7954" s="2482"/>
      <c r="AC7954" s="1507">
        <f t="shared" si="2747"/>
        <v>100</v>
      </c>
      <c r="AD7954" s="1508">
        <f t="shared" si="2748"/>
        <v>1828.575</v>
      </c>
      <c r="AE7954" s="14">
        <f t="shared" si="2752"/>
        <v>-1500.5666666666666</v>
      </c>
      <c r="AF7954" s="14">
        <f t="shared" si="2749"/>
        <v>0</v>
      </c>
      <c r="AG7954" s="14" t="e">
        <f t="shared" si="2750"/>
        <v>#DIV/0!</v>
      </c>
      <c r="AH7954" s="14" t="e">
        <f t="shared" si="2753"/>
        <v>#DIV/0!</v>
      </c>
      <c r="AI7954" s="14">
        <f t="shared" si="2754"/>
        <v>100</v>
      </c>
      <c r="AJ7954" s="2792"/>
    </row>
    <row r="7955" spans="1:36" ht="47.25" customHeight="1">
      <c r="A7955" s="1731">
        <v>60</v>
      </c>
      <c r="B7955" s="2818" t="s">
        <v>5429</v>
      </c>
      <c r="C7955" s="2819" t="s">
        <v>181</v>
      </c>
      <c r="D7955" s="2819">
        <v>43.512</v>
      </c>
      <c r="E7955" s="2790">
        <v>200</v>
      </c>
      <c r="F7955" s="2790">
        <f t="shared" si="2751"/>
        <v>8702.4</v>
      </c>
      <c r="G7955" s="2790">
        <v>0</v>
      </c>
      <c r="H7955" s="2811">
        <f t="shared" si="2746"/>
        <v>0</v>
      </c>
      <c r="I7955" s="2820">
        <v>44831</v>
      </c>
      <c r="J7955" s="2812"/>
      <c r="K7955" s="2482"/>
      <c r="L7955" s="2482">
        <v>788</v>
      </c>
      <c r="M7955" s="1734">
        <v>44824</v>
      </c>
      <c r="N7955" s="2482">
        <v>0</v>
      </c>
      <c r="O7955" s="2482">
        <v>0</v>
      </c>
      <c r="P7955" s="2482">
        <v>0</v>
      </c>
      <c r="Q7955" s="2482"/>
      <c r="R7955" s="2482"/>
      <c r="S7955" s="2482"/>
      <c r="T7955" s="2482"/>
      <c r="U7955" s="2482"/>
      <c r="V7955" s="2482"/>
      <c r="W7955" s="2482"/>
      <c r="X7955" s="2482"/>
      <c r="Y7955" s="2482"/>
      <c r="Z7955" s="2482"/>
      <c r="AA7955" s="2482"/>
      <c r="AB7955" s="2482"/>
      <c r="AC7955" s="1507">
        <f t="shared" si="2747"/>
        <v>200</v>
      </c>
      <c r="AD7955" s="1508">
        <f t="shared" si="2748"/>
        <v>8702.4</v>
      </c>
      <c r="AE7955" s="14">
        <f t="shared" si="2752"/>
        <v>-1500.5666666666666</v>
      </c>
      <c r="AF7955" s="14">
        <f t="shared" si="2749"/>
        <v>0</v>
      </c>
      <c r="AG7955" s="14" t="e">
        <f t="shared" si="2750"/>
        <v>#DIV/0!</v>
      </c>
      <c r="AH7955" s="14" t="e">
        <f t="shared" si="2753"/>
        <v>#DIV/0!</v>
      </c>
      <c r="AI7955" s="14">
        <f t="shared" si="2754"/>
        <v>200</v>
      </c>
      <c r="AJ7955" s="2792"/>
    </row>
    <row r="7956" spans="1:36" ht="37.5">
      <c r="A7956" s="1731">
        <v>61</v>
      </c>
      <c r="B7956" s="2818" t="s">
        <v>5496</v>
      </c>
      <c r="C7956" s="2819" t="s">
        <v>181</v>
      </c>
      <c r="D7956" s="2819">
        <v>17.3505</v>
      </c>
      <c r="E7956" s="2790">
        <v>250</v>
      </c>
      <c r="F7956" s="2790">
        <f t="shared" si="2751"/>
        <v>4337.625</v>
      </c>
      <c r="G7956" s="2790">
        <v>0</v>
      </c>
      <c r="H7956" s="2811">
        <f t="shared" si="2746"/>
        <v>0</v>
      </c>
      <c r="I7956" s="2820">
        <v>44831</v>
      </c>
      <c r="J7956" s="2812"/>
      <c r="K7956" s="2482"/>
      <c r="L7956" s="2482">
        <v>788</v>
      </c>
      <c r="M7956" s="1734">
        <v>44824</v>
      </c>
      <c r="N7956" s="2482">
        <v>0</v>
      </c>
      <c r="O7956" s="2482">
        <v>0</v>
      </c>
      <c r="P7956" s="2482">
        <v>0</v>
      </c>
      <c r="Q7956" s="2482"/>
      <c r="R7956" s="2482"/>
      <c r="S7956" s="2482"/>
      <c r="T7956" s="2482"/>
      <c r="U7956" s="2482"/>
      <c r="V7956" s="2482"/>
      <c r="W7956" s="2482"/>
      <c r="X7956" s="2482"/>
      <c r="Y7956" s="2482"/>
      <c r="Z7956" s="2482"/>
      <c r="AA7956" s="2482"/>
      <c r="AB7956" s="2482"/>
      <c r="AC7956" s="1507">
        <f t="shared" si="2747"/>
        <v>250</v>
      </c>
      <c r="AD7956" s="1508">
        <f t="shared" si="2748"/>
        <v>4337.625</v>
      </c>
      <c r="AE7956" s="14">
        <f t="shared" si="2752"/>
        <v>-1500.5666666666666</v>
      </c>
      <c r="AF7956" s="14">
        <f t="shared" si="2749"/>
        <v>0</v>
      </c>
      <c r="AG7956" s="14" t="e">
        <f t="shared" si="2750"/>
        <v>#DIV/0!</v>
      </c>
      <c r="AH7956" s="14" t="e">
        <f t="shared" si="2753"/>
        <v>#DIV/0!</v>
      </c>
      <c r="AI7956" s="14">
        <f t="shared" si="2754"/>
        <v>250</v>
      </c>
      <c r="AJ7956" s="2792"/>
    </row>
    <row r="7957" spans="1:36" ht="66" customHeight="1">
      <c r="A7957" s="1731">
        <v>62</v>
      </c>
      <c r="B7957" s="2818" t="s">
        <v>5288</v>
      </c>
      <c r="C7957" s="2819" t="s">
        <v>181</v>
      </c>
      <c r="D7957" s="2819">
        <v>17.898</v>
      </c>
      <c r="E7957" s="2790">
        <v>100</v>
      </c>
      <c r="F7957" s="2790">
        <f t="shared" si="2751"/>
        <v>1789.8</v>
      </c>
      <c r="G7957" s="2790">
        <v>0</v>
      </c>
      <c r="H7957" s="2811">
        <f t="shared" si="2746"/>
        <v>0</v>
      </c>
      <c r="I7957" s="2820">
        <v>44831</v>
      </c>
      <c r="J7957" s="2812"/>
      <c r="K7957" s="2482"/>
      <c r="L7957" s="2482">
        <v>788</v>
      </c>
      <c r="M7957" s="1734">
        <v>44824</v>
      </c>
      <c r="N7957" s="2482">
        <v>0</v>
      </c>
      <c r="O7957" s="2482">
        <v>0</v>
      </c>
      <c r="P7957" s="2482">
        <v>0</v>
      </c>
      <c r="Q7957" s="2482"/>
      <c r="R7957" s="2482"/>
      <c r="S7957" s="2482"/>
      <c r="T7957" s="2482"/>
      <c r="U7957" s="2482"/>
      <c r="V7957" s="2482"/>
      <c r="W7957" s="2482"/>
      <c r="X7957" s="2482"/>
      <c r="Y7957" s="2482"/>
      <c r="Z7957" s="2482"/>
      <c r="AA7957" s="2482"/>
      <c r="AB7957" s="2482"/>
      <c r="AC7957" s="1507">
        <f t="shared" si="2747"/>
        <v>100</v>
      </c>
      <c r="AD7957" s="1508">
        <f t="shared" si="2748"/>
        <v>1789.8</v>
      </c>
      <c r="AE7957" s="14">
        <f t="shared" si="2752"/>
        <v>-1500.5666666666666</v>
      </c>
      <c r="AF7957" s="14">
        <f t="shared" si="2749"/>
        <v>0</v>
      </c>
      <c r="AG7957" s="14" t="e">
        <f t="shared" si="2750"/>
        <v>#DIV/0!</v>
      </c>
      <c r="AH7957" s="14" t="e">
        <f t="shared" si="2753"/>
        <v>#DIV/0!</v>
      </c>
      <c r="AI7957" s="14">
        <f t="shared" si="2754"/>
        <v>100</v>
      </c>
      <c r="AJ7957" s="2792"/>
    </row>
    <row r="7958" spans="1:36" ht="20.25">
      <c r="A7958" s="1731">
        <v>65</v>
      </c>
      <c r="B7958" s="2817" t="s">
        <v>5874</v>
      </c>
      <c r="C7958" s="2819" t="s">
        <v>181</v>
      </c>
      <c r="D7958" s="2811">
        <v>1</v>
      </c>
      <c r="E7958" s="2790">
        <v>10</v>
      </c>
      <c r="F7958" s="2790">
        <f t="shared" si="2751"/>
        <v>10</v>
      </c>
      <c r="G7958" s="2790">
        <v>0</v>
      </c>
      <c r="H7958" s="2811">
        <f t="shared" si="2746"/>
        <v>0</v>
      </c>
      <c r="I7958" s="2812">
        <v>44865</v>
      </c>
      <c r="J7958" s="2812" t="s">
        <v>4087</v>
      </c>
      <c r="K7958" s="2482"/>
      <c r="L7958" s="2482"/>
      <c r="M7958" s="2482"/>
      <c r="N7958" s="2482">
        <v>0</v>
      </c>
      <c r="O7958" s="2482">
        <v>0</v>
      </c>
      <c r="P7958" s="2482">
        <v>0</v>
      </c>
      <c r="Q7958" s="2482"/>
      <c r="R7958" s="2482"/>
      <c r="S7958" s="2482"/>
      <c r="T7958" s="2482"/>
      <c r="U7958" s="2482"/>
      <c r="V7958" s="2482"/>
      <c r="W7958" s="2482"/>
      <c r="X7958" s="2482"/>
      <c r="Y7958" s="2482"/>
      <c r="Z7958" s="2482"/>
      <c r="AA7958" s="2482"/>
      <c r="AB7958" s="2482"/>
      <c r="AC7958" s="1507">
        <f t="shared" si="2747"/>
        <v>10</v>
      </c>
      <c r="AD7958" s="1508">
        <f t="shared" si="2748"/>
        <v>10</v>
      </c>
      <c r="AE7958" s="14" t="s">
        <v>334</v>
      </c>
      <c r="AF7958" s="14">
        <f t="shared" si="2749"/>
        <v>0</v>
      </c>
      <c r="AG7958" s="14" t="e">
        <f t="shared" si="2750"/>
        <v>#DIV/0!</v>
      </c>
      <c r="AH7958" s="14" t="s">
        <v>334</v>
      </c>
      <c r="AI7958" s="14" t="s">
        <v>334</v>
      </c>
      <c r="AJ7958" s="2792"/>
    </row>
    <row r="7959" spans="1:36" ht="31.5">
      <c r="A7959" s="1731">
        <v>66</v>
      </c>
      <c r="B7959" s="2817" t="s">
        <v>7484</v>
      </c>
      <c r="C7959" s="2810" t="s">
        <v>177</v>
      </c>
      <c r="D7959" s="2811">
        <v>1</v>
      </c>
      <c r="E7959" s="2790">
        <v>4004</v>
      </c>
      <c r="F7959" s="2790">
        <f t="shared" si="2751"/>
        <v>4004</v>
      </c>
      <c r="G7959" s="2790">
        <v>0</v>
      </c>
      <c r="H7959" s="2811">
        <f t="shared" si="2746"/>
        <v>0</v>
      </c>
      <c r="I7959" s="2812">
        <v>44907</v>
      </c>
      <c r="J7959" s="2812">
        <v>45474</v>
      </c>
      <c r="K7959" s="2482"/>
      <c r="L7959" s="2482"/>
      <c r="M7959" s="2482"/>
      <c r="N7959" s="2482">
        <v>924</v>
      </c>
      <c r="O7959" s="2482">
        <v>1008</v>
      </c>
      <c r="P7959" s="2482">
        <v>504</v>
      </c>
      <c r="Q7959" s="2482"/>
      <c r="R7959" s="2482"/>
      <c r="S7959" s="2482"/>
      <c r="T7959" s="2482"/>
      <c r="U7959" s="2482"/>
      <c r="V7959" s="2482"/>
      <c r="W7959" s="2482"/>
      <c r="X7959" s="2482"/>
      <c r="Y7959" s="2482"/>
      <c r="Z7959" s="2482"/>
      <c r="AA7959" s="2482"/>
      <c r="AB7959" s="2482"/>
      <c r="AC7959" s="1507">
        <f t="shared" si="2747"/>
        <v>1568</v>
      </c>
      <c r="AD7959" s="1508">
        <f t="shared" si="2748"/>
        <v>1568</v>
      </c>
      <c r="AE7959" s="14">
        <f t="shared" ref="AE7959:AE7965" si="2755">(J7959-"01.04.2023")/30</f>
        <v>15.233333333333333</v>
      </c>
      <c r="AF7959" s="14">
        <f t="shared" si="2749"/>
        <v>812</v>
      </c>
      <c r="AG7959" s="14">
        <f t="shared" si="2750"/>
        <v>1.9310344827586208</v>
      </c>
      <c r="AH7959" s="14">
        <f t="shared" ref="AH7959:AH7965" si="2756">AG7959-AE7959</f>
        <v>-13.302298850574712</v>
      </c>
      <c r="AI7959" s="14">
        <f t="shared" ref="AI7959:AI7965" si="2757">AC7959-(AE7959*AF7959)</f>
        <v>-10801.466666666665</v>
      </c>
      <c r="AJ7959" s="2792"/>
    </row>
    <row r="7960" spans="1:36" ht="31.5">
      <c r="A7960" s="1731">
        <v>67</v>
      </c>
      <c r="B7960" s="2817" t="s">
        <v>7485</v>
      </c>
      <c r="C7960" s="2810" t="s">
        <v>177</v>
      </c>
      <c r="D7960" s="2811">
        <v>1</v>
      </c>
      <c r="E7960" s="2790">
        <v>420</v>
      </c>
      <c r="F7960" s="2790">
        <f t="shared" si="2751"/>
        <v>420</v>
      </c>
      <c r="G7960" s="2790">
        <v>0</v>
      </c>
      <c r="H7960" s="2811">
        <f t="shared" si="2746"/>
        <v>0</v>
      </c>
      <c r="I7960" s="2812">
        <v>44907</v>
      </c>
      <c r="J7960" s="2812">
        <v>45597</v>
      </c>
      <c r="K7960" s="2482"/>
      <c r="L7960" s="2482"/>
      <c r="M7960" s="2482"/>
      <c r="N7960" s="2482">
        <v>56</v>
      </c>
      <c r="O7960" s="2482">
        <v>168</v>
      </c>
      <c r="P7960" s="2482">
        <v>56</v>
      </c>
      <c r="Q7960" s="2482"/>
      <c r="R7960" s="2482"/>
      <c r="S7960" s="2482"/>
      <c r="T7960" s="2482"/>
      <c r="U7960" s="2482"/>
      <c r="V7960" s="2482"/>
      <c r="W7960" s="2482"/>
      <c r="X7960" s="2482"/>
      <c r="Y7960" s="2482"/>
      <c r="Z7960" s="2482"/>
      <c r="AA7960" s="2482"/>
      <c r="AB7960" s="2482"/>
      <c r="AC7960" s="1507">
        <f t="shared" si="2747"/>
        <v>140</v>
      </c>
      <c r="AD7960" s="1508">
        <f t="shared" si="2748"/>
        <v>140</v>
      </c>
      <c r="AE7960" s="14">
        <f t="shared" si="2755"/>
        <v>19.333333333333332</v>
      </c>
      <c r="AF7960" s="14">
        <f t="shared" si="2749"/>
        <v>93.333333333333329</v>
      </c>
      <c r="AG7960" s="14">
        <f t="shared" si="2750"/>
        <v>1.5</v>
      </c>
      <c r="AH7960" s="14">
        <f t="shared" si="2756"/>
        <v>-17.833333333333332</v>
      </c>
      <c r="AI7960" s="14">
        <f t="shared" si="2757"/>
        <v>-1664.4444444444443</v>
      </c>
      <c r="AJ7960" s="2792"/>
    </row>
    <row r="7961" spans="1:36" ht="41.25" customHeight="1">
      <c r="A7961" s="1731">
        <v>70</v>
      </c>
      <c r="B7961" s="2817" t="s">
        <v>7170</v>
      </c>
      <c r="C7961" s="2810" t="s">
        <v>177</v>
      </c>
      <c r="D7961" s="2811">
        <v>1</v>
      </c>
      <c r="E7961" s="2790">
        <v>3420</v>
      </c>
      <c r="F7961" s="2790">
        <f t="shared" si="2751"/>
        <v>3420</v>
      </c>
      <c r="G7961" s="2790">
        <v>0</v>
      </c>
      <c r="H7961" s="2811">
        <f t="shared" si="2746"/>
        <v>0</v>
      </c>
      <c r="I7961" s="2812">
        <v>44907</v>
      </c>
      <c r="J7961" s="2812">
        <v>45139</v>
      </c>
      <c r="K7961" s="2482"/>
      <c r="L7961" s="2482"/>
      <c r="M7961" s="2482"/>
      <c r="N7961" s="2482">
        <v>900</v>
      </c>
      <c r="O7961" s="2482">
        <v>1500</v>
      </c>
      <c r="P7961" s="2482">
        <v>210</v>
      </c>
      <c r="Q7961" s="2482"/>
      <c r="R7961" s="2482"/>
      <c r="S7961" s="2482"/>
      <c r="T7961" s="2482"/>
      <c r="U7961" s="2482"/>
      <c r="V7961" s="2482"/>
      <c r="W7961" s="2482"/>
      <c r="X7961" s="2482"/>
      <c r="Y7961" s="2482"/>
      <c r="Z7961" s="2482"/>
      <c r="AA7961" s="2482"/>
      <c r="AB7961" s="2482"/>
      <c r="AC7961" s="1507">
        <f t="shared" si="2747"/>
        <v>810</v>
      </c>
      <c r="AD7961" s="1508">
        <f t="shared" si="2748"/>
        <v>810</v>
      </c>
      <c r="AE7961" s="14">
        <f t="shared" si="2755"/>
        <v>4.0666666666666664</v>
      </c>
      <c r="AF7961" s="14">
        <f t="shared" si="2749"/>
        <v>870</v>
      </c>
      <c r="AG7961" s="14">
        <f t="shared" si="2750"/>
        <v>0.93103448275862066</v>
      </c>
      <c r="AH7961" s="14">
        <f t="shared" si="2756"/>
        <v>-3.1356321839080459</v>
      </c>
      <c r="AI7961" s="14">
        <f t="shared" si="2757"/>
        <v>-2728</v>
      </c>
      <c r="AJ7961" s="2792"/>
    </row>
    <row r="7962" spans="1:36" ht="41.25" customHeight="1">
      <c r="A7962" s="1731">
        <v>71</v>
      </c>
      <c r="B7962" s="2817" t="s">
        <v>7486</v>
      </c>
      <c r="C7962" s="2810" t="s">
        <v>181</v>
      </c>
      <c r="D7962" s="2811">
        <v>1</v>
      </c>
      <c r="E7962" s="2790">
        <v>170</v>
      </c>
      <c r="F7962" s="2790">
        <f t="shared" si="2751"/>
        <v>170</v>
      </c>
      <c r="G7962" s="2790">
        <v>0</v>
      </c>
      <c r="H7962" s="2811">
        <f t="shared" si="2746"/>
        <v>0</v>
      </c>
      <c r="I7962" s="2812">
        <v>44907</v>
      </c>
      <c r="J7962" s="2812">
        <v>45260</v>
      </c>
      <c r="K7962" s="2482"/>
      <c r="L7962" s="2482"/>
      <c r="M7962" s="2482"/>
      <c r="N7962" s="2482">
        <v>5</v>
      </c>
      <c r="O7962" s="2482">
        <v>9</v>
      </c>
      <c r="P7962" s="2482">
        <v>17</v>
      </c>
      <c r="Q7962" s="2482"/>
      <c r="R7962" s="2482"/>
      <c r="S7962" s="2482"/>
      <c r="T7962" s="2482"/>
      <c r="U7962" s="2482"/>
      <c r="V7962" s="2482"/>
      <c r="W7962" s="2482"/>
      <c r="X7962" s="2482"/>
      <c r="Y7962" s="2482"/>
      <c r="Z7962" s="2482"/>
      <c r="AA7962" s="2482"/>
      <c r="AB7962" s="2482"/>
      <c r="AC7962" s="1507">
        <f t="shared" si="2747"/>
        <v>139</v>
      </c>
      <c r="AD7962" s="1508">
        <f t="shared" si="2748"/>
        <v>139</v>
      </c>
      <c r="AE7962" s="14">
        <f t="shared" si="2755"/>
        <v>8.1</v>
      </c>
      <c r="AF7962" s="14">
        <f t="shared" si="2749"/>
        <v>10.333333333333334</v>
      </c>
      <c r="AG7962" s="14">
        <f t="shared" si="2750"/>
        <v>13.451612903225806</v>
      </c>
      <c r="AH7962" s="14">
        <f t="shared" si="2756"/>
        <v>5.3516129032258064</v>
      </c>
      <c r="AI7962" s="14">
        <f t="shared" si="2757"/>
        <v>55.3</v>
      </c>
      <c r="AJ7962" s="2792"/>
    </row>
    <row r="7963" spans="1:36" ht="36.75" customHeight="1">
      <c r="A7963" s="1731">
        <v>73</v>
      </c>
      <c r="B7963" s="2817" t="s">
        <v>8155</v>
      </c>
      <c r="C7963" s="2810" t="s">
        <v>177</v>
      </c>
      <c r="D7963" s="2811">
        <v>1</v>
      </c>
      <c r="E7963" s="2790">
        <v>0</v>
      </c>
      <c r="F7963" s="2790">
        <f t="shared" si="2751"/>
        <v>0</v>
      </c>
      <c r="G7963" s="2790">
        <v>4800</v>
      </c>
      <c r="H7963" s="2811">
        <f t="shared" si="2746"/>
        <v>4800</v>
      </c>
      <c r="I7963" s="2812">
        <v>44930</v>
      </c>
      <c r="J7963" s="2812">
        <v>45658</v>
      </c>
      <c r="K7963" s="2482"/>
      <c r="L7963" s="2482"/>
      <c r="M7963" s="2482"/>
      <c r="N7963" s="2482">
        <v>0</v>
      </c>
      <c r="O7963" s="2482">
        <v>4110</v>
      </c>
      <c r="P7963" s="2482">
        <v>0</v>
      </c>
      <c r="Q7963" s="2482"/>
      <c r="R7963" s="2482"/>
      <c r="S7963" s="2482"/>
      <c r="T7963" s="2482"/>
      <c r="U7963" s="2482"/>
      <c r="V7963" s="2482"/>
      <c r="W7963" s="2482"/>
      <c r="X7963" s="2482"/>
      <c r="Y7963" s="2482"/>
      <c r="Z7963" s="2482"/>
      <c r="AA7963" s="2482"/>
      <c r="AB7963" s="2482"/>
      <c r="AC7963" s="1507">
        <f t="shared" si="2747"/>
        <v>690</v>
      </c>
      <c r="AD7963" s="1508">
        <f t="shared" si="2748"/>
        <v>690</v>
      </c>
      <c r="AE7963" s="14">
        <f t="shared" si="2755"/>
        <v>21.366666666666667</v>
      </c>
      <c r="AF7963" s="14">
        <f t="shared" si="2749"/>
        <v>1370</v>
      </c>
      <c r="AG7963" s="14">
        <f t="shared" si="2750"/>
        <v>0.5036496350364964</v>
      </c>
      <c r="AH7963" s="14">
        <f t="shared" si="2756"/>
        <v>-20.863017031630172</v>
      </c>
      <c r="AI7963" s="14">
        <f t="shared" si="2757"/>
        <v>-28582.333333333336</v>
      </c>
      <c r="AJ7963" s="2792"/>
    </row>
    <row r="7964" spans="1:36" ht="39" customHeight="1">
      <c r="A7964" s="1731">
        <v>74</v>
      </c>
      <c r="B7964" s="2817" t="s">
        <v>8270</v>
      </c>
      <c r="C7964" s="2810" t="s">
        <v>234</v>
      </c>
      <c r="D7964" s="2811">
        <v>1</v>
      </c>
      <c r="E7964" s="2790">
        <v>0</v>
      </c>
      <c r="F7964" s="2790">
        <f t="shared" si="2751"/>
        <v>0</v>
      </c>
      <c r="G7964" s="2790">
        <v>523</v>
      </c>
      <c r="H7964" s="2811">
        <f t="shared" si="2746"/>
        <v>523</v>
      </c>
      <c r="I7964" s="2812">
        <v>44932</v>
      </c>
      <c r="J7964" s="2812">
        <v>45576</v>
      </c>
      <c r="K7964" s="2482"/>
      <c r="L7964" s="2482"/>
      <c r="M7964" s="2482"/>
      <c r="N7964" s="2482">
        <v>39</v>
      </c>
      <c r="O7964" s="2482">
        <v>64</v>
      </c>
      <c r="P7964" s="2482">
        <v>73</v>
      </c>
      <c r="Q7964" s="2482"/>
      <c r="R7964" s="2482"/>
      <c r="S7964" s="2482"/>
      <c r="T7964" s="2482"/>
      <c r="U7964" s="2482"/>
      <c r="V7964" s="2482"/>
      <c r="W7964" s="2482"/>
      <c r="X7964" s="2482"/>
      <c r="Y7964" s="2482"/>
      <c r="Z7964" s="2482"/>
      <c r="AA7964" s="2482"/>
      <c r="AB7964" s="2482"/>
      <c r="AC7964" s="1507">
        <f t="shared" si="2747"/>
        <v>347</v>
      </c>
      <c r="AD7964" s="1508">
        <f t="shared" si="2748"/>
        <v>347</v>
      </c>
      <c r="AE7964" s="14">
        <f t="shared" si="2755"/>
        <v>18.633333333333333</v>
      </c>
      <c r="AF7964" s="14">
        <f t="shared" si="2749"/>
        <v>58.666666666666664</v>
      </c>
      <c r="AG7964" s="14">
        <f t="shared" si="2750"/>
        <v>5.9147727272727275</v>
      </c>
      <c r="AH7964" s="14">
        <f t="shared" si="2756"/>
        <v>-12.718560606060606</v>
      </c>
      <c r="AI7964" s="14">
        <f t="shared" si="2757"/>
        <v>-746.15555555555557</v>
      </c>
      <c r="AJ7964" s="2792"/>
    </row>
    <row r="7965" spans="1:36" ht="39" customHeight="1">
      <c r="A7965" s="1731">
        <v>75</v>
      </c>
      <c r="B7965" s="2817" t="s">
        <v>8271</v>
      </c>
      <c r="C7965" s="2810" t="s">
        <v>234</v>
      </c>
      <c r="D7965" s="2811">
        <v>1</v>
      </c>
      <c r="E7965" s="2790">
        <v>0</v>
      </c>
      <c r="F7965" s="2790">
        <f t="shared" si="2751"/>
        <v>0</v>
      </c>
      <c r="G7965" s="2790">
        <v>240</v>
      </c>
      <c r="H7965" s="2811">
        <f t="shared" si="2746"/>
        <v>240</v>
      </c>
      <c r="I7965" s="2812">
        <v>44932</v>
      </c>
      <c r="J7965" s="2812">
        <v>45736</v>
      </c>
      <c r="K7965" s="2482"/>
      <c r="L7965" s="2482"/>
      <c r="M7965" s="2482"/>
      <c r="N7965" s="2482">
        <v>0</v>
      </c>
      <c r="O7965" s="2482">
        <v>0</v>
      </c>
      <c r="P7965" s="2482">
        <v>0</v>
      </c>
      <c r="Q7965" s="2482"/>
      <c r="R7965" s="2482"/>
      <c r="S7965" s="2482"/>
      <c r="T7965" s="2482"/>
      <c r="U7965" s="2482"/>
      <c r="V7965" s="2482"/>
      <c r="W7965" s="2482"/>
      <c r="X7965" s="2482"/>
      <c r="Y7965" s="2482"/>
      <c r="Z7965" s="2482"/>
      <c r="AA7965" s="2482"/>
      <c r="AB7965" s="2482"/>
      <c r="AC7965" s="1507">
        <f t="shared" si="2747"/>
        <v>240</v>
      </c>
      <c r="AD7965" s="1508">
        <f t="shared" si="2748"/>
        <v>240</v>
      </c>
      <c r="AE7965" s="14">
        <f t="shared" si="2755"/>
        <v>23.966666666666665</v>
      </c>
      <c r="AF7965" s="14">
        <f t="shared" si="2749"/>
        <v>0</v>
      </c>
      <c r="AG7965" s="14" t="e">
        <f t="shared" si="2750"/>
        <v>#DIV/0!</v>
      </c>
      <c r="AH7965" s="14" t="e">
        <f t="shared" si="2756"/>
        <v>#DIV/0!</v>
      </c>
      <c r="AI7965" s="14">
        <f t="shared" si="2757"/>
        <v>240</v>
      </c>
      <c r="AJ7965" s="2792"/>
    </row>
    <row r="7966" spans="1:36" ht="39" customHeight="1">
      <c r="A7966" s="1731">
        <v>76</v>
      </c>
      <c r="B7966" s="2817" t="s">
        <v>9012</v>
      </c>
      <c r="C7966" s="2810" t="s">
        <v>181</v>
      </c>
      <c r="D7966" s="2811">
        <v>1</v>
      </c>
      <c r="E7966" s="2790">
        <v>0</v>
      </c>
      <c r="F7966" s="2790">
        <f t="shared" si="2751"/>
        <v>0</v>
      </c>
      <c r="G7966" s="2790">
        <v>5000</v>
      </c>
      <c r="H7966" s="2811">
        <f t="shared" si="2746"/>
        <v>5000</v>
      </c>
      <c r="I7966" s="2812">
        <v>44977</v>
      </c>
      <c r="J7966" s="2812" t="s">
        <v>4087</v>
      </c>
      <c r="K7966" s="2482"/>
      <c r="L7966" s="2482"/>
      <c r="M7966" s="2482"/>
      <c r="N7966" s="2482">
        <v>0</v>
      </c>
      <c r="O7966" s="2482">
        <v>0</v>
      </c>
      <c r="P7966" s="2482">
        <v>431</v>
      </c>
      <c r="Q7966" s="2482"/>
      <c r="R7966" s="2482"/>
      <c r="S7966" s="2482"/>
      <c r="T7966" s="2482"/>
      <c r="U7966" s="2482"/>
      <c r="V7966" s="2482"/>
      <c r="W7966" s="2482"/>
      <c r="X7966" s="2482"/>
      <c r="Y7966" s="2482"/>
      <c r="Z7966" s="2482"/>
      <c r="AA7966" s="2482"/>
      <c r="AB7966" s="2482"/>
      <c r="AC7966" s="1507">
        <f t="shared" si="2747"/>
        <v>4569</v>
      </c>
      <c r="AD7966" s="1508">
        <f t="shared" si="2748"/>
        <v>4569</v>
      </c>
      <c r="AE7966" s="14" t="s">
        <v>334</v>
      </c>
      <c r="AF7966" s="14">
        <f t="shared" si="2749"/>
        <v>143.66666666666666</v>
      </c>
      <c r="AG7966" s="14">
        <f t="shared" si="2750"/>
        <v>31.80278422273782</v>
      </c>
      <c r="AH7966" s="14" t="s">
        <v>334</v>
      </c>
      <c r="AI7966" s="14" t="s">
        <v>334</v>
      </c>
      <c r="AJ7966" s="2792"/>
    </row>
    <row r="7967" spans="1:36" ht="39" customHeight="1">
      <c r="A7967" s="1731">
        <v>77</v>
      </c>
      <c r="B7967" s="2817" t="s">
        <v>9554</v>
      </c>
      <c r="C7967" s="2810" t="s">
        <v>63</v>
      </c>
      <c r="D7967" s="2811">
        <v>1</v>
      </c>
      <c r="E7967" s="2790">
        <v>0</v>
      </c>
      <c r="F7967" s="2790">
        <f t="shared" si="2751"/>
        <v>0</v>
      </c>
      <c r="G7967" s="2790">
        <v>19100</v>
      </c>
      <c r="H7967" s="2811">
        <f t="shared" si="2746"/>
        <v>19100</v>
      </c>
      <c r="I7967" s="2812">
        <v>44989</v>
      </c>
      <c r="J7967" s="2812">
        <v>45627</v>
      </c>
      <c r="K7967" s="2482"/>
      <c r="L7967" s="2482"/>
      <c r="M7967" s="2482"/>
      <c r="N7967" s="2482">
        <v>0</v>
      </c>
      <c r="O7967" s="2482">
        <v>0</v>
      </c>
      <c r="P7967" s="2482">
        <v>0</v>
      </c>
      <c r="Q7967" s="2482"/>
      <c r="R7967" s="2482"/>
      <c r="S7967" s="2482"/>
      <c r="T7967" s="2482"/>
      <c r="U7967" s="2482"/>
      <c r="V7967" s="2482"/>
      <c r="W7967" s="2482"/>
      <c r="X7967" s="2482"/>
      <c r="Y7967" s="2482"/>
      <c r="Z7967" s="2482"/>
      <c r="AA7967" s="2482"/>
      <c r="AB7967" s="2482"/>
      <c r="AC7967" s="1507">
        <f t="shared" si="2747"/>
        <v>19100</v>
      </c>
      <c r="AD7967" s="1508">
        <f t="shared" si="2748"/>
        <v>19100</v>
      </c>
      <c r="AE7967" s="14">
        <f>(J7967-"01.04.2023")/30</f>
        <v>20.333333333333332</v>
      </c>
      <c r="AF7967" s="14">
        <f t="shared" si="2749"/>
        <v>0</v>
      </c>
      <c r="AG7967" s="14" t="e">
        <f t="shared" si="2750"/>
        <v>#DIV/0!</v>
      </c>
      <c r="AH7967" s="14" t="e">
        <f>AG7967-AE7967</f>
        <v>#DIV/0!</v>
      </c>
      <c r="AI7967" s="14">
        <f>AC7967-(AE7967*AF7967)</f>
        <v>19100</v>
      </c>
      <c r="AJ7967" s="2792"/>
    </row>
    <row r="7968" spans="1:36" ht="27" customHeight="1">
      <c r="A7968" s="1731">
        <v>78</v>
      </c>
      <c r="B7968" s="2817" t="s">
        <v>9555</v>
      </c>
      <c r="C7968" s="2810" t="s">
        <v>63</v>
      </c>
      <c r="D7968" s="2811">
        <v>1</v>
      </c>
      <c r="E7968" s="2790">
        <v>0</v>
      </c>
      <c r="F7968" s="2790">
        <f t="shared" si="2751"/>
        <v>0</v>
      </c>
      <c r="G7968" s="2790">
        <v>8000</v>
      </c>
      <c r="H7968" s="2811">
        <f t="shared" si="2746"/>
        <v>8000</v>
      </c>
      <c r="I7968" s="2812">
        <v>44989</v>
      </c>
      <c r="J7968" s="2812">
        <v>46143</v>
      </c>
      <c r="K7968" s="2482"/>
      <c r="L7968" s="2482"/>
      <c r="M7968" s="2482"/>
      <c r="N7968" s="2482">
        <v>0</v>
      </c>
      <c r="O7968" s="2482">
        <v>0</v>
      </c>
      <c r="P7968" s="2482">
        <v>0</v>
      </c>
      <c r="Q7968" s="2482"/>
      <c r="R7968" s="2482"/>
      <c r="S7968" s="2482"/>
      <c r="T7968" s="2482"/>
      <c r="U7968" s="2482"/>
      <c r="V7968" s="2482"/>
      <c r="W7968" s="2482"/>
      <c r="X7968" s="2482"/>
      <c r="Y7968" s="2482"/>
      <c r="Z7968" s="2482"/>
      <c r="AA7968" s="2482"/>
      <c r="AB7968" s="2482"/>
      <c r="AC7968" s="1507">
        <f t="shared" si="2747"/>
        <v>8000</v>
      </c>
      <c r="AD7968" s="1508">
        <f t="shared" si="2748"/>
        <v>8000</v>
      </c>
      <c r="AE7968" s="14">
        <f>(J7968-"01.04.2023")/30</f>
        <v>37.533333333333331</v>
      </c>
      <c r="AF7968" s="14">
        <f t="shared" si="2749"/>
        <v>0</v>
      </c>
      <c r="AG7968" s="14" t="e">
        <f t="shared" si="2750"/>
        <v>#DIV/0!</v>
      </c>
      <c r="AH7968" s="14" t="e">
        <f>AG7968-AE7968</f>
        <v>#DIV/0!</v>
      </c>
      <c r="AI7968" s="14">
        <f>AC7968-(AE7968*AF7968)</f>
        <v>8000</v>
      </c>
      <c r="AJ7968" s="2792"/>
    </row>
    <row r="7969" spans="1:36" ht="48" customHeight="1">
      <c r="A7969" s="1731">
        <v>80</v>
      </c>
      <c r="B7969" s="2817" t="s">
        <v>9647</v>
      </c>
      <c r="C7969" s="2821" t="s">
        <v>182</v>
      </c>
      <c r="D7969" s="2811">
        <v>417.03</v>
      </c>
      <c r="E7969" s="2790">
        <v>0</v>
      </c>
      <c r="F7969" s="2790">
        <f t="shared" si="2751"/>
        <v>0</v>
      </c>
      <c r="G7969" s="2790">
        <v>150</v>
      </c>
      <c r="H7969" s="2811">
        <f t="shared" si="2746"/>
        <v>62554.499999999993</v>
      </c>
      <c r="I7969" s="2812">
        <v>45000</v>
      </c>
      <c r="J7969" s="2812">
        <v>45352</v>
      </c>
      <c r="K7969" s="2482"/>
      <c r="L7969" s="2482"/>
      <c r="M7969" s="2482"/>
      <c r="N7969" s="2482">
        <v>0</v>
      </c>
      <c r="O7969" s="2482">
        <v>0</v>
      </c>
      <c r="P7969" s="2482">
        <v>29</v>
      </c>
      <c r="Q7969" s="2482"/>
      <c r="R7969" s="2482"/>
      <c r="S7969" s="2482"/>
      <c r="T7969" s="2482"/>
      <c r="U7969" s="2482"/>
      <c r="V7969" s="2482"/>
      <c r="W7969" s="2482"/>
      <c r="X7969" s="2482"/>
      <c r="Y7969" s="2482"/>
      <c r="Z7969" s="2482"/>
      <c r="AA7969" s="2482"/>
      <c r="AB7969" s="2482"/>
      <c r="AC7969" s="1507">
        <f t="shared" si="2747"/>
        <v>121</v>
      </c>
      <c r="AD7969" s="1508">
        <f t="shared" si="2748"/>
        <v>50460.63</v>
      </c>
      <c r="AE7969" s="14">
        <f>(J7969-"01.04.2023")/30</f>
        <v>11.166666666666666</v>
      </c>
      <c r="AF7969" s="14">
        <f t="shared" si="2749"/>
        <v>9.6666666666666661</v>
      </c>
      <c r="AG7969" s="14">
        <f t="shared" si="2750"/>
        <v>12.517241379310345</v>
      </c>
      <c r="AH7969" s="14">
        <f>AG7969-AE7969</f>
        <v>1.3505747126436791</v>
      </c>
      <c r="AI7969" s="14">
        <f>AC7969-(AE7969*AF7969)</f>
        <v>13.055555555555571</v>
      </c>
      <c r="AJ7969" s="2792"/>
    </row>
    <row r="7970" spans="1:36" ht="15.75" customHeight="1">
      <c r="A7970" s="4191" t="s">
        <v>98</v>
      </c>
      <c r="B7970" s="4192"/>
      <c r="C7970" s="4192"/>
      <c r="D7970" s="4192"/>
      <c r="E7970" s="4192"/>
      <c r="F7970" s="4192"/>
      <c r="G7970" s="4192"/>
      <c r="H7970" s="4192"/>
      <c r="I7970" s="4192"/>
      <c r="J7970" s="4192"/>
      <c r="K7970" s="4192"/>
      <c r="L7970" s="4192"/>
      <c r="M7970" s="4192"/>
      <c r="N7970" s="4192"/>
      <c r="O7970" s="4192"/>
      <c r="P7970" s="4192"/>
      <c r="Q7970" s="4192"/>
      <c r="R7970" s="4192"/>
      <c r="S7970" s="4192"/>
      <c r="T7970" s="4192"/>
      <c r="U7970" s="4192"/>
      <c r="V7970" s="4192"/>
      <c r="W7970" s="4192"/>
      <c r="X7970" s="4192"/>
      <c r="Y7970" s="4192"/>
      <c r="Z7970" s="4192"/>
      <c r="AA7970" s="4192"/>
      <c r="AB7970" s="4192"/>
      <c r="AC7970" s="4192"/>
      <c r="AD7970" s="4192"/>
      <c r="AE7970" s="4192"/>
      <c r="AF7970" s="4192"/>
      <c r="AG7970" s="4192"/>
      <c r="AH7970" s="4192"/>
      <c r="AI7970" s="4192"/>
      <c r="AJ7970" s="4193"/>
    </row>
    <row r="7971" spans="1:36" ht="15.75">
      <c r="A7971" s="4405" t="s">
        <v>20</v>
      </c>
      <c r="B7971" s="4405"/>
      <c r="C7971" s="4405"/>
      <c r="D7971" s="4405"/>
      <c r="E7971" s="4405"/>
      <c r="F7971" s="4405"/>
      <c r="G7971" s="4405"/>
      <c r="H7971" s="4405"/>
      <c r="I7971" s="4405"/>
      <c r="J7971" s="4405"/>
      <c r="K7971" s="4405"/>
      <c r="L7971" s="4405"/>
      <c r="M7971" s="4405"/>
      <c r="N7971" s="4405"/>
      <c r="O7971" s="4405"/>
      <c r="P7971" s="4405"/>
      <c r="Q7971" s="4405"/>
      <c r="R7971" s="4405"/>
      <c r="S7971" s="4405"/>
      <c r="T7971" s="4405"/>
      <c r="U7971" s="4405"/>
      <c r="V7971" s="4405"/>
      <c r="W7971" s="4405"/>
      <c r="X7971" s="4405"/>
      <c r="Y7971" s="4405"/>
      <c r="Z7971" s="4405"/>
      <c r="AA7971" s="4405"/>
      <c r="AB7971" s="4405"/>
      <c r="AC7971" s="4405"/>
      <c r="AD7971" s="4405"/>
      <c r="AE7971" s="4405"/>
      <c r="AF7971" s="4405"/>
      <c r="AG7971" s="4405"/>
      <c r="AH7971" s="4405"/>
      <c r="AI7971" s="4405"/>
      <c r="AJ7971" s="4405"/>
    </row>
    <row r="7972" spans="1:36" ht="15.75">
      <c r="A7972" s="4343" t="s">
        <v>8229</v>
      </c>
      <c r="B7972" s="4344"/>
      <c r="C7972" s="4344"/>
      <c r="D7972" s="4344"/>
      <c r="E7972" s="4344"/>
      <c r="F7972" s="4344"/>
      <c r="G7972" s="4344"/>
      <c r="H7972" s="4344"/>
      <c r="I7972" s="4344"/>
      <c r="J7972" s="4344"/>
      <c r="K7972" s="4344"/>
      <c r="L7972" s="4344"/>
      <c r="M7972" s="4344"/>
      <c r="N7972" s="4344"/>
      <c r="O7972" s="4344"/>
      <c r="P7972" s="4344"/>
      <c r="Q7972" s="4344"/>
      <c r="R7972" s="4344"/>
      <c r="S7972" s="4344"/>
      <c r="T7972" s="4344"/>
      <c r="U7972" s="4344"/>
      <c r="V7972" s="4344"/>
      <c r="W7972" s="4344"/>
      <c r="X7972" s="4344"/>
      <c r="Y7972" s="4344"/>
      <c r="Z7972" s="4344"/>
      <c r="AA7972" s="4344"/>
      <c r="AB7972" s="4344"/>
      <c r="AC7972" s="4344"/>
      <c r="AD7972" s="4344"/>
      <c r="AE7972" s="4344"/>
      <c r="AF7972" s="4344"/>
      <c r="AG7972" s="4344"/>
      <c r="AH7972" s="4344"/>
      <c r="AI7972" s="4344"/>
      <c r="AJ7972" s="4345"/>
    </row>
    <row r="7973" spans="1:36" ht="35.25" customHeight="1">
      <c r="A7973" s="1484">
        <v>3</v>
      </c>
      <c r="B7973" s="574" t="s">
        <v>2142</v>
      </c>
      <c r="C7973" s="2822" t="s">
        <v>182</v>
      </c>
      <c r="D7973" s="24">
        <v>227.48</v>
      </c>
      <c r="E7973" s="476">
        <v>1137</v>
      </c>
      <c r="F7973" s="476">
        <v>258644.75999999998</v>
      </c>
      <c r="G7973" s="22"/>
      <c r="H7973" s="2824"/>
      <c r="I7973" s="143"/>
      <c r="J7973" s="143">
        <v>45192</v>
      </c>
      <c r="K7973" s="476"/>
      <c r="L7973" s="476"/>
      <c r="M7973" s="476"/>
      <c r="N7973" s="476">
        <v>6</v>
      </c>
      <c r="O7973" s="476">
        <v>3</v>
      </c>
      <c r="P7973" s="476">
        <v>6</v>
      </c>
      <c r="Q7973" s="23"/>
      <c r="R7973" s="476"/>
      <c r="S7973" s="476"/>
      <c r="T7973" s="476"/>
      <c r="U7973" s="476"/>
      <c r="V7973" s="476"/>
      <c r="W7973" s="476"/>
      <c r="X7973" s="476"/>
      <c r="Y7973" s="476"/>
      <c r="Z7973" s="476"/>
      <c r="AA7973" s="476"/>
      <c r="AB7973" s="476"/>
      <c r="AC7973" s="1507">
        <f t="shared" ref="AC7973:AC7987" si="2758">E7973+G7973-N7973-O7973-AA7973-P7973-Q7973-R7973-S7973-T7973-U7973-V7973-W7973-X7973-Y7973</f>
        <v>1122</v>
      </c>
      <c r="AD7973" s="1508">
        <f t="shared" ref="AD7973:AD7987" si="2759">D7973*AC7973</f>
        <v>255232.56</v>
      </c>
      <c r="AE7973" s="14">
        <f t="shared" ref="AE7973:AE7987" si="2760">(J7973-"01.04.2023")/30</f>
        <v>5.833333333333333</v>
      </c>
      <c r="AF7973" s="14">
        <f t="shared" ref="AF7973:AF7987" si="2761">(N7973+O7973+P7973+Q7973+R7973+S7973+T7973+U7973+V7973+W7973+X7973+Y7973)/3</f>
        <v>5</v>
      </c>
      <c r="AG7973" s="14">
        <f t="shared" ref="AG7973:AG7987" si="2762">AC7973/AF7973</f>
        <v>224.4</v>
      </c>
      <c r="AH7973" s="14">
        <f t="shared" ref="AH7973:AH7987" si="2763">AG7973-AE7973</f>
        <v>218.56666666666666</v>
      </c>
      <c r="AI7973" s="14">
        <f t="shared" ref="AI7973:AI7987" si="2764">AC7973-(AE7973*AF7973)</f>
        <v>1092.8333333333333</v>
      </c>
      <c r="AJ7973" s="354"/>
    </row>
    <row r="7974" spans="1:36" ht="35.25" customHeight="1">
      <c r="A7974" s="1484">
        <v>4</v>
      </c>
      <c r="B7974" s="574" t="s">
        <v>2143</v>
      </c>
      <c r="C7974" s="2822" t="s">
        <v>66</v>
      </c>
      <c r="D7974" s="2599">
        <v>1.2312099999999999</v>
      </c>
      <c r="E7974" s="476">
        <v>1137</v>
      </c>
      <c r="F7974" s="476">
        <v>1399.8857699999999</v>
      </c>
      <c r="G7974" s="22"/>
      <c r="H7974" s="2824"/>
      <c r="I7974" s="143"/>
      <c r="J7974" s="143">
        <v>45838</v>
      </c>
      <c r="K7974" s="476"/>
      <c r="L7974" s="476"/>
      <c r="M7974" s="476"/>
      <c r="N7974" s="476">
        <v>6</v>
      </c>
      <c r="O7974" s="476">
        <v>3</v>
      </c>
      <c r="P7974" s="476">
        <v>6</v>
      </c>
      <c r="Q7974" s="23"/>
      <c r="R7974" s="476"/>
      <c r="S7974" s="476"/>
      <c r="T7974" s="476"/>
      <c r="U7974" s="476"/>
      <c r="V7974" s="476"/>
      <c r="W7974" s="476"/>
      <c r="X7974" s="476"/>
      <c r="Y7974" s="476"/>
      <c r="Z7974" s="476"/>
      <c r="AA7974" s="476"/>
      <c r="AB7974" s="476"/>
      <c r="AC7974" s="1507">
        <f t="shared" si="2758"/>
        <v>1122</v>
      </c>
      <c r="AD7974" s="1508">
        <f t="shared" si="2759"/>
        <v>1381.4176199999999</v>
      </c>
      <c r="AE7974" s="14">
        <f t="shared" si="2760"/>
        <v>27.366666666666667</v>
      </c>
      <c r="AF7974" s="14">
        <f t="shared" si="2761"/>
        <v>5</v>
      </c>
      <c r="AG7974" s="14">
        <f t="shared" si="2762"/>
        <v>224.4</v>
      </c>
      <c r="AH7974" s="14">
        <f t="shared" si="2763"/>
        <v>197.03333333333333</v>
      </c>
      <c r="AI7974" s="14">
        <f t="shared" si="2764"/>
        <v>985.16666666666663</v>
      </c>
      <c r="AJ7974" s="354"/>
    </row>
    <row r="7975" spans="1:36" ht="35.25" customHeight="1">
      <c r="A7975" s="1484">
        <v>6</v>
      </c>
      <c r="B7975" s="1541" t="s">
        <v>2145</v>
      </c>
      <c r="C7975" s="222" t="s">
        <v>66</v>
      </c>
      <c r="D7975" s="192">
        <v>0</v>
      </c>
      <c r="E7975" s="476">
        <v>337</v>
      </c>
      <c r="F7975" s="476">
        <v>0</v>
      </c>
      <c r="G7975" s="192"/>
      <c r="H7975" s="2824"/>
      <c r="I7975" s="191"/>
      <c r="J7975" s="191">
        <v>46235</v>
      </c>
      <c r="K7975" s="476"/>
      <c r="L7975" s="476"/>
      <c r="M7975" s="476"/>
      <c r="N7975" s="476">
        <v>127</v>
      </c>
      <c r="O7975" s="476"/>
      <c r="P7975" s="476"/>
      <c r="Q7975" s="192"/>
      <c r="R7975" s="215"/>
      <c r="S7975" s="476"/>
      <c r="T7975" s="476"/>
      <c r="U7975" s="476"/>
      <c r="V7975" s="476"/>
      <c r="W7975" s="476"/>
      <c r="X7975" s="476"/>
      <c r="Y7975" s="476"/>
      <c r="Z7975" s="476"/>
      <c r="AA7975" s="476"/>
      <c r="AB7975" s="476"/>
      <c r="AC7975" s="1507">
        <f t="shared" si="2758"/>
        <v>210</v>
      </c>
      <c r="AD7975" s="1508">
        <f t="shared" si="2759"/>
        <v>0</v>
      </c>
      <c r="AE7975" s="14">
        <f t="shared" si="2760"/>
        <v>40.6</v>
      </c>
      <c r="AF7975" s="14">
        <f t="shared" si="2761"/>
        <v>42.333333333333336</v>
      </c>
      <c r="AG7975" s="14">
        <f t="shared" si="2762"/>
        <v>4.9606299212598426</v>
      </c>
      <c r="AH7975" s="14">
        <f t="shared" si="2763"/>
        <v>-35.639370078740157</v>
      </c>
      <c r="AI7975" s="14">
        <f t="shared" si="2764"/>
        <v>-1508.7333333333336</v>
      </c>
      <c r="AJ7975" s="354"/>
    </row>
    <row r="7976" spans="1:36" ht="35.25" customHeight="1">
      <c r="A7976" s="1484">
        <v>7</v>
      </c>
      <c r="B7976" s="1541" t="s">
        <v>2144</v>
      </c>
      <c r="C7976" s="222" t="s">
        <v>65</v>
      </c>
      <c r="D7976" s="192">
        <v>645.4357</v>
      </c>
      <c r="E7976" s="476">
        <v>1146</v>
      </c>
      <c r="F7976" s="476">
        <v>739669.31220000004</v>
      </c>
      <c r="G7976" s="192"/>
      <c r="H7976" s="2824"/>
      <c r="I7976" s="191"/>
      <c r="J7976" s="191">
        <v>45046</v>
      </c>
      <c r="K7976" s="476">
        <v>1146</v>
      </c>
      <c r="L7976" s="476"/>
      <c r="M7976" s="476"/>
      <c r="N7976" s="476"/>
      <c r="O7976" s="476"/>
      <c r="P7976" s="476"/>
      <c r="Q7976" s="192"/>
      <c r="R7976" s="215"/>
      <c r="S7976" s="476"/>
      <c r="T7976" s="476"/>
      <c r="U7976" s="476"/>
      <c r="V7976" s="476"/>
      <c r="W7976" s="476"/>
      <c r="X7976" s="476"/>
      <c r="Y7976" s="476"/>
      <c r="Z7976" s="476"/>
      <c r="AA7976" s="476"/>
      <c r="AB7976" s="476"/>
      <c r="AC7976" s="1507">
        <f t="shared" si="2758"/>
        <v>1146</v>
      </c>
      <c r="AD7976" s="1508">
        <f t="shared" si="2759"/>
        <v>739669.31220000004</v>
      </c>
      <c r="AE7976" s="14">
        <f t="shared" si="2760"/>
        <v>0.96666666666666667</v>
      </c>
      <c r="AF7976" s="14">
        <f t="shared" si="2761"/>
        <v>0</v>
      </c>
      <c r="AG7976" s="14" t="e">
        <f t="shared" si="2762"/>
        <v>#DIV/0!</v>
      </c>
      <c r="AH7976" s="14" t="e">
        <f t="shared" si="2763"/>
        <v>#DIV/0!</v>
      </c>
      <c r="AI7976" s="14">
        <f t="shared" si="2764"/>
        <v>1146</v>
      </c>
      <c r="AJ7976" s="354"/>
    </row>
    <row r="7977" spans="1:36" ht="35.25" customHeight="1">
      <c r="A7977" s="1484">
        <v>8</v>
      </c>
      <c r="B7977" s="1541" t="s">
        <v>5529</v>
      </c>
      <c r="C7977" s="222" t="s">
        <v>66</v>
      </c>
      <c r="D7977" s="192">
        <v>3.5398399999999999</v>
      </c>
      <c r="E7977" s="476">
        <v>1161</v>
      </c>
      <c r="F7977" s="476">
        <v>4109.7542400000002</v>
      </c>
      <c r="G7977" s="192"/>
      <c r="H7977" s="2824"/>
      <c r="I7977" s="191"/>
      <c r="J7977" s="191">
        <v>46326</v>
      </c>
      <c r="K7977" s="476"/>
      <c r="L7977" s="476"/>
      <c r="M7977" s="476"/>
      <c r="N7977" s="476">
        <v>149</v>
      </c>
      <c r="O7977" s="476"/>
      <c r="P7977" s="476"/>
      <c r="Q7977" s="192"/>
      <c r="R7977" s="215"/>
      <c r="S7977" s="476"/>
      <c r="T7977" s="476"/>
      <c r="U7977" s="476"/>
      <c r="V7977" s="476"/>
      <c r="W7977" s="476"/>
      <c r="X7977" s="476"/>
      <c r="Y7977" s="476"/>
      <c r="Z7977" s="476"/>
      <c r="AA7977" s="476"/>
      <c r="AB7977" s="476"/>
      <c r="AC7977" s="1507">
        <f t="shared" si="2758"/>
        <v>1012</v>
      </c>
      <c r="AD7977" s="1508">
        <f t="shared" si="2759"/>
        <v>3582.31808</v>
      </c>
      <c r="AE7977" s="14">
        <f t="shared" si="2760"/>
        <v>43.633333333333333</v>
      </c>
      <c r="AF7977" s="14">
        <f t="shared" si="2761"/>
        <v>49.666666666666664</v>
      </c>
      <c r="AG7977" s="14">
        <f t="shared" si="2762"/>
        <v>20.375838926174499</v>
      </c>
      <c r="AH7977" s="14">
        <f t="shared" si="2763"/>
        <v>-23.257494407158834</v>
      </c>
      <c r="AI7977" s="14">
        <f t="shared" si="2764"/>
        <v>-1155.1222222222223</v>
      </c>
      <c r="AJ7977" s="354"/>
    </row>
    <row r="7978" spans="1:36" ht="44.25" customHeight="1">
      <c r="A7978" s="1484">
        <v>11</v>
      </c>
      <c r="B7978" s="1541" t="s">
        <v>5530</v>
      </c>
      <c r="C7978" s="222" t="s">
        <v>66</v>
      </c>
      <c r="D7978" s="192">
        <v>0</v>
      </c>
      <c r="E7978" s="476">
        <v>6</v>
      </c>
      <c r="F7978" s="476">
        <v>0</v>
      </c>
      <c r="G7978" s="192"/>
      <c r="H7978" s="2824"/>
      <c r="I7978" s="191"/>
      <c r="J7978" s="191">
        <v>45475</v>
      </c>
      <c r="K7978" s="476"/>
      <c r="L7978" s="476"/>
      <c r="M7978" s="476"/>
      <c r="N7978" s="476">
        <v>1</v>
      </c>
      <c r="O7978" s="476">
        <v>2</v>
      </c>
      <c r="P7978" s="476">
        <v>1</v>
      </c>
      <c r="Q7978" s="192"/>
      <c r="R7978" s="215"/>
      <c r="S7978" s="476"/>
      <c r="T7978" s="476"/>
      <c r="U7978" s="476"/>
      <c r="V7978" s="476"/>
      <c r="W7978" s="476"/>
      <c r="X7978" s="476"/>
      <c r="Y7978" s="476"/>
      <c r="Z7978" s="476"/>
      <c r="AA7978" s="476"/>
      <c r="AB7978" s="476"/>
      <c r="AC7978" s="1507">
        <f t="shared" si="2758"/>
        <v>2</v>
      </c>
      <c r="AD7978" s="1508">
        <f t="shared" si="2759"/>
        <v>0</v>
      </c>
      <c r="AE7978" s="14">
        <f t="shared" si="2760"/>
        <v>15.266666666666667</v>
      </c>
      <c r="AF7978" s="14">
        <f t="shared" si="2761"/>
        <v>1.3333333333333333</v>
      </c>
      <c r="AG7978" s="14">
        <f t="shared" si="2762"/>
        <v>1.5</v>
      </c>
      <c r="AH7978" s="14">
        <f t="shared" si="2763"/>
        <v>-13.766666666666667</v>
      </c>
      <c r="AI7978" s="14">
        <f t="shared" si="2764"/>
        <v>-18.355555555555554</v>
      </c>
      <c r="AJ7978" s="354"/>
    </row>
    <row r="7979" spans="1:36" ht="45" customHeight="1">
      <c r="A7979" s="1484">
        <v>13</v>
      </c>
      <c r="B7979" s="1541" t="s">
        <v>5530</v>
      </c>
      <c r="C7979" s="222" t="s">
        <v>66</v>
      </c>
      <c r="D7979" s="192">
        <v>33.58</v>
      </c>
      <c r="E7979" s="476">
        <v>3</v>
      </c>
      <c r="F7979" s="476">
        <v>100.74</v>
      </c>
      <c r="G7979" s="192">
        <v>1</v>
      </c>
      <c r="H7979" s="2824">
        <v>33.58</v>
      </c>
      <c r="I7979" s="191">
        <v>44956</v>
      </c>
      <c r="J7979" s="191"/>
      <c r="K7979" s="476"/>
      <c r="L7979" s="476"/>
      <c r="M7979" s="476"/>
      <c r="N7979" s="476"/>
      <c r="O7979" s="476"/>
      <c r="P7979" s="476"/>
      <c r="Q7979" s="192"/>
      <c r="R7979" s="215"/>
      <c r="S7979" s="476"/>
      <c r="T7979" s="476"/>
      <c r="U7979" s="476"/>
      <c r="V7979" s="476"/>
      <c r="W7979" s="476"/>
      <c r="X7979" s="476"/>
      <c r="Y7979" s="476"/>
      <c r="Z7979" s="476"/>
      <c r="AA7979" s="476"/>
      <c r="AB7979" s="476"/>
      <c r="AC7979" s="1507">
        <f t="shared" si="2758"/>
        <v>4</v>
      </c>
      <c r="AD7979" s="1508">
        <f t="shared" si="2759"/>
        <v>134.32</v>
      </c>
      <c r="AE7979" s="14">
        <f t="shared" si="2760"/>
        <v>-1500.5666666666666</v>
      </c>
      <c r="AF7979" s="14">
        <f t="shared" si="2761"/>
        <v>0</v>
      </c>
      <c r="AG7979" s="14" t="e">
        <f t="shared" si="2762"/>
        <v>#DIV/0!</v>
      </c>
      <c r="AH7979" s="14" t="e">
        <f t="shared" si="2763"/>
        <v>#DIV/0!</v>
      </c>
      <c r="AI7979" s="14">
        <f t="shared" si="2764"/>
        <v>4</v>
      </c>
      <c r="AJ7979" s="354"/>
    </row>
    <row r="7980" spans="1:36" ht="33.75" customHeight="1">
      <c r="A7980" s="1484">
        <v>16</v>
      </c>
      <c r="B7980" s="574" t="s">
        <v>8230</v>
      </c>
      <c r="C7980" s="222" t="s">
        <v>66</v>
      </c>
      <c r="D7980" s="192">
        <v>3.91</v>
      </c>
      <c r="E7980" s="476"/>
      <c r="F7980" s="476"/>
      <c r="G7980" s="192">
        <v>11</v>
      </c>
      <c r="H7980" s="2824">
        <v>43.01</v>
      </c>
      <c r="I7980" s="191" t="s">
        <v>9734</v>
      </c>
      <c r="J7980" s="191">
        <v>45566</v>
      </c>
      <c r="K7980" s="476"/>
      <c r="L7980" s="476"/>
      <c r="M7980" s="476"/>
      <c r="N7980" s="476">
        <v>1</v>
      </c>
      <c r="O7980" s="476">
        <v>5</v>
      </c>
      <c r="P7980" s="476">
        <v>3</v>
      </c>
      <c r="Q7980" s="192"/>
      <c r="R7980" s="215"/>
      <c r="S7980" s="476"/>
      <c r="T7980" s="476"/>
      <c r="U7980" s="476"/>
      <c r="V7980" s="476"/>
      <c r="W7980" s="476"/>
      <c r="X7980" s="476"/>
      <c r="Y7980" s="476"/>
      <c r="Z7980" s="476"/>
      <c r="AA7980" s="476"/>
      <c r="AB7980" s="476"/>
      <c r="AC7980" s="1507">
        <f t="shared" si="2758"/>
        <v>2</v>
      </c>
      <c r="AD7980" s="1508">
        <f t="shared" si="2759"/>
        <v>7.82</v>
      </c>
      <c r="AE7980" s="14">
        <f t="shared" si="2760"/>
        <v>18.3</v>
      </c>
      <c r="AF7980" s="14">
        <f t="shared" si="2761"/>
        <v>3</v>
      </c>
      <c r="AG7980" s="14">
        <f t="shared" si="2762"/>
        <v>0.66666666666666663</v>
      </c>
      <c r="AH7980" s="14">
        <f t="shared" si="2763"/>
        <v>-17.633333333333333</v>
      </c>
      <c r="AI7980" s="14">
        <f t="shared" si="2764"/>
        <v>-52.900000000000006</v>
      </c>
      <c r="AJ7980" s="354"/>
    </row>
    <row r="7981" spans="1:36" ht="33.75" customHeight="1">
      <c r="A7981" s="1484">
        <v>17</v>
      </c>
      <c r="B7981" s="574" t="s">
        <v>8231</v>
      </c>
      <c r="C7981" s="222" t="s">
        <v>66</v>
      </c>
      <c r="D7981" s="192">
        <v>1.5</v>
      </c>
      <c r="E7981" s="476"/>
      <c r="F7981" s="476"/>
      <c r="G7981" s="192">
        <v>110</v>
      </c>
      <c r="H7981" s="2824">
        <v>165</v>
      </c>
      <c r="I7981" s="191" t="s">
        <v>9734</v>
      </c>
      <c r="J7981" s="191">
        <v>46661</v>
      </c>
      <c r="K7981" s="476"/>
      <c r="L7981" s="476"/>
      <c r="M7981" s="476"/>
      <c r="N7981" s="476">
        <v>10</v>
      </c>
      <c r="O7981" s="476">
        <v>50</v>
      </c>
      <c r="P7981" s="476">
        <v>30</v>
      </c>
      <c r="Q7981" s="192"/>
      <c r="R7981" s="215"/>
      <c r="S7981" s="476"/>
      <c r="T7981" s="476"/>
      <c r="U7981" s="476"/>
      <c r="V7981" s="476"/>
      <c r="W7981" s="476"/>
      <c r="X7981" s="476"/>
      <c r="Y7981" s="476"/>
      <c r="Z7981" s="476"/>
      <c r="AA7981" s="476"/>
      <c r="AB7981" s="476"/>
      <c r="AC7981" s="1507">
        <f t="shared" si="2758"/>
        <v>20</v>
      </c>
      <c r="AD7981" s="1508">
        <f t="shared" si="2759"/>
        <v>30</v>
      </c>
      <c r="AE7981" s="14">
        <f t="shared" si="2760"/>
        <v>54.8</v>
      </c>
      <c r="AF7981" s="14">
        <f t="shared" si="2761"/>
        <v>30</v>
      </c>
      <c r="AG7981" s="14">
        <f t="shared" si="2762"/>
        <v>0.66666666666666663</v>
      </c>
      <c r="AH7981" s="14">
        <f t="shared" si="2763"/>
        <v>-54.133333333333333</v>
      </c>
      <c r="AI7981" s="14">
        <f t="shared" si="2764"/>
        <v>-1624</v>
      </c>
      <c r="AJ7981" s="354"/>
    </row>
    <row r="7982" spans="1:36" ht="18.75" customHeight="1">
      <c r="A7982" s="1484">
        <v>18</v>
      </c>
      <c r="B7982" s="574" t="s">
        <v>8232</v>
      </c>
      <c r="C7982" s="222" t="s">
        <v>66</v>
      </c>
      <c r="D7982" s="192">
        <v>1.29</v>
      </c>
      <c r="E7982" s="476"/>
      <c r="F7982" s="476"/>
      <c r="G7982" s="192">
        <v>11</v>
      </c>
      <c r="H7982" s="2824">
        <v>14.19</v>
      </c>
      <c r="I7982" s="191" t="s">
        <v>9734</v>
      </c>
      <c r="J7982" s="191">
        <v>46661</v>
      </c>
      <c r="K7982" s="476"/>
      <c r="L7982" s="476"/>
      <c r="M7982" s="476"/>
      <c r="N7982" s="476">
        <v>1</v>
      </c>
      <c r="O7982" s="476">
        <v>5</v>
      </c>
      <c r="P7982" s="476">
        <v>3</v>
      </c>
      <c r="Q7982" s="192"/>
      <c r="R7982" s="215"/>
      <c r="S7982" s="476"/>
      <c r="T7982" s="476"/>
      <c r="U7982" s="476"/>
      <c r="V7982" s="476"/>
      <c r="W7982" s="476"/>
      <c r="X7982" s="476"/>
      <c r="Y7982" s="476"/>
      <c r="Z7982" s="476"/>
      <c r="AA7982" s="476"/>
      <c r="AB7982" s="476"/>
      <c r="AC7982" s="1507">
        <f t="shared" si="2758"/>
        <v>2</v>
      </c>
      <c r="AD7982" s="1508">
        <f t="shared" si="2759"/>
        <v>2.58</v>
      </c>
      <c r="AE7982" s="14">
        <f t="shared" si="2760"/>
        <v>54.8</v>
      </c>
      <c r="AF7982" s="14">
        <f t="shared" si="2761"/>
        <v>3</v>
      </c>
      <c r="AG7982" s="14">
        <f t="shared" si="2762"/>
        <v>0.66666666666666663</v>
      </c>
      <c r="AH7982" s="14">
        <f t="shared" si="2763"/>
        <v>-54.133333333333333</v>
      </c>
      <c r="AI7982" s="14">
        <f t="shared" si="2764"/>
        <v>-162.39999999999998</v>
      </c>
      <c r="AJ7982" s="354"/>
    </row>
    <row r="7983" spans="1:36" ht="24.75" customHeight="1">
      <c r="A7983" s="2825">
        <v>20</v>
      </c>
      <c r="B7983" s="574" t="s">
        <v>2144</v>
      </c>
      <c r="C7983" s="354" t="s">
        <v>65</v>
      </c>
      <c r="D7983" s="2826">
        <v>166.75</v>
      </c>
      <c r="E7983" s="354"/>
      <c r="F7983" s="354"/>
      <c r="G7983" s="192">
        <v>30</v>
      </c>
      <c r="H7983" s="2824">
        <v>5002.5</v>
      </c>
      <c r="I7983" s="191">
        <v>44986</v>
      </c>
      <c r="J7983" s="191">
        <v>45051</v>
      </c>
      <c r="K7983" s="476"/>
      <c r="L7983" s="476"/>
      <c r="M7983" s="476"/>
      <c r="N7983" s="476"/>
      <c r="O7983" s="476"/>
      <c r="P7983" s="476">
        <v>10</v>
      </c>
      <c r="Q7983" s="192"/>
      <c r="R7983" s="215"/>
      <c r="S7983" s="476"/>
      <c r="T7983" s="476"/>
      <c r="U7983" s="476"/>
      <c r="V7983" s="476"/>
      <c r="W7983" s="476"/>
      <c r="X7983" s="476"/>
      <c r="Y7983" s="476"/>
      <c r="Z7983" s="476"/>
      <c r="AA7983" s="476"/>
      <c r="AB7983" s="476"/>
      <c r="AC7983" s="1507">
        <f t="shared" si="2758"/>
        <v>20</v>
      </c>
      <c r="AD7983" s="1508">
        <f t="shared" si="2759"/>
        <v>3335</v>
      </c>
      <c r="AE7983" s="14">
        <f t="shared" si="2760"/>
        <v>1.1333333333333333</v>
      </c>
      <c r="AF7983" s="14">
        <f t="shared" si="2761"/>
        <v>3.3333333333333335</v>
      </c>
      <c r="AG7983" s="14">
        <f t="shared" si="2762"/>
        <v>6</v>
      </c>
      <c r="AH7983" s="14">
        <f t="shared" si="2763"/>
        <v>4.8666666666666671</v>
      </c>
      <c r="AI7983" s="14">
        <f t="shared" si="2764"/>
        <v>16.222222222222221</v>
      </c>
      <c r="AJ7983" s="354"/>
    </row>
    <row r="7984" spans="1:36" ht="24.75" customHeight="1">
      <c r="A7984" s="2825">
        <v>22</v>
      </c>
      <c r="B7984" s="241" t="s">
        <v>8230</v>
      </c>
      <c r="C7984" s="354" t="s">
        <v>143</v>
      </c>
      <c r="D7984" s="2827">
        <v>40.912050000000001</v>
      </c>
      <c r="E7984" s="354"/>
      <c r="F7984" s="354"/>
      <c r="G7984" s="192">
        <v>25</v>
      </c>
      <c r="H7984" s="2824">
        <v>1022.8</v>
      </c>
      <c r="I7984" s="191">
        <v>44986</v>
      </c>
      <c r="J7984" s="191">
        <v>45260</v>
      </c>
      <c r="K7984" s="476"/>
      <c r="L7984" s="476"/>
      <c r="M7984" s="476"/>
      <c r="N7984" s="476"/>
      <c r="O7984" s="476"/>
      <c r="P7984" s="476">
        <v>16</v>
      </c>
      <c r="Q7984" s="192"/>
      <c r="R7984" s="215"/>
      <c r="S7984" s="476"/>
      <c r="T7984" s="476"/>
      <c r="U7984" s="476"/>
      <c r="V7984" s="476"/>
      <c r="W7984" s="476"/>
      <c r="X7984" s="476"/>
      <c r="Y7984" s="476"/>
      <c r="Z7984" s="476"/>
      <c r="AA7984" s="476"/>
      <c r="AB7984" s="476"/>
      <c r="AC7984" s="1507">
        <f t="shared" si="2758"/>
        <v>9</v>
      </c>
      <c r="AD7984" s="1508">
        <f t="shared" si="2759"/>
        <v>368.20845000000003</v>
      </c>
      <c r="AE7984" s="14">
        <f t="shared" si="2760"/>
        <v>8.1</v>
      </c>
      <c r="AF7984" s="14">
        <f t="shared" si="2761"/>
        <v>5.333333333333333</v>
      </c>
      <c r="AG7984" s="14">
        <f t="shared" si="2762"/>
        <v>1.6875</v>
      </c>
      <c r="AH7984" s="14">
        <f t="shared" si="2763"/>
        <v>-6.4124999999999996</v>
      </c>
      <c r="AI7984" s="14">
        <f t="shared" si="2764"/>
        <v>-34.199999999999996</v>
      </c>
      <c r="AJ7984" s="354"/>
    </row>
    <row r="7985" spans="1:36" ht="22.5" customHeight="1">
      <c r="A7985" s="2825">
        <v>23</v>
      </c>
      <c r="B7985" s="545" t="s">
        <v>5531</v>
      </c>
      <c r="C7985" s="354" t="s">
        <v>66</v>
      </c>
      <c r="D7985" s="2827">
        <v>3.5398399999999999</v>
      </c>
      <c r="E7985" s="354"/>
      <c r="F7985" s="354"/>
      <c r="G7985" s="192">
        <v>270</v>
      </c>
      <c r="H7985" s="2824">
        <v>955.76</v>
      </c>
      <c r="I7985" s="191" t="s">
        <v>9735</v>
      </c>
      <c r="J7985" s="191">
        <v>46326</v>
      </c>
      <c r="K7985" s="476"/>
      <c r="L7985" s="476"/>
      <c r="M7985" s="476"/>
      <c r="N7985" s="476"/>
      <c r="O7985" s="476"/>
      <c r="P7985" s="476">
        <v>168</v>
      </c>
      <c r="Q7985" s="192"/>
      <c r="R7985" s="215"/>
      <c r="S7985" s="476"/>
      <c r="T7985" s="476"/>
      <c r="U7985" s="476"/>
      <c r="V7985" s="476"/>
      <c r="W7985" s="476"/>
      <c r="X7985" s="476"/>
      <c r="Y7985" s="476"/>
      <c r="Z7985" s="476"/>
      <c r="AA7985" s="476"/>
      <c r="AB7985" s="476"/>
      <c r="AC7985" s="1507">
        <f t="shared" si="2758"/>
        <v>102</v>
      </c>
      <c r="AD7985" s="1508">
        <f t="shared" si="2759"/>
        <v>361.06367999999998</v>
      </c>
      <c r="AE7985" s="14">
        <f t="shared" si="2760"/>
        <v>43.633333333333333</v>
      </c>
      <c r="AF7985" s="14">
        <f t="shared" si="2761"/>
        <v>56</v>
      </c>
      <c r="AG7985" s="14">
        <f t="shared" si="2762"/>
        <v>1.8214285714285714</v>
      </c>
      <c r="AH7985" s="14">
        <f t="shared" si="2763"/>
        <v>-41.811904761904763</v>
      </c>
      <c r="AI7985" s="14">
        <f t="shared" si="2764"/>
        <v>-2341.4666666666667</v>
      </c>
      <c r="AJ7985" s="354"/>
    </row>
    <row r="7986" spans="1:36" ht="22.5" customHeight="1">
      <c r="A7986" s="2825">
        <v>24</v>
      </c>
      <c r="B7986" s="2514" t="s">
        <v>5530</v>
      </c>
      <c r="C7986" s="354" t="s">
        <v>66</v>
      </c>
      <c r="D7986" s="2827">
        <v>33.584600000000002</v>
      </c>
      <c r="E7986" s="354"/>
      <c r="F7986" s="354"/>
      <c r="G7986" s="192">
        <v>2</v>
      </c>
      <c r="H7986" s="2824">
        <v>67.16</v>
      </c>
      <c r="I7986" s="191" t="s">
        <v>9735</v>
      </c>
      <c r="J7986" s="191"/>
      <c r="K7986" s="476"/>
      <c r="L7986" s="476"/>
      <c r="M7986" s="476"/>
      <c r="N7986" s="476"/>
      <c r="O7986" s="476"/>
      <c r="P7986" s="476"/>
      <c r="Q7986" s="192"/>
      <c r="R7986" s="215"/>
      <c r="S7986" s="476"/>
      <c r="T7986" s="476"/>
      <c r="U7986" s="476"/>
      <c r="V7986" s="476"/>
      <c r="W7986" s="476"/>
      <c r="X7986" s="476"/>
      <c r="Y7986" s="476"/>
      <c r="Z7986" s="476"/>
      <c r="AA7986" s="476"/>
      <c r="AB7986" s="476"/>
      <c r="AC7986" s="1507">
        <f t="shared" si="2758"/>
        <v>2</v>
      </c>
      <c r="AD7986" s="1508">
        <f t="shared" si="2759"/>
        <v>67.169200000000004</v>
      </c>
      <c r="AE7986" s="14">
        <f t="shared" si="2760"/>
        <v>-1500.5666666666666</v>
      </c>
      <c r="AF7986" s="14">
        <f t="shared" si="2761"/>
        <v>0</v>
      </c>
      <c r="AG7986" s="14" t="e">
        <f t="shared" si="2762"/>
        <v>#DIV/0!</v>
      </c>
      <c r="AH7986" s="14" t="e">
        <f t="shared" si="2763"/>
        <v>#DIV/0!</v>
      </c>
      <c r="AI7986" s="14">
        <f t="shared" si="2764"/>
        <v>2</v>
      </c>
      <c r="AJ7986" s="354"/>
    </row>
    <row r="7987" spans="1:36" ht="15" customHeight="1">
      <c r="A7987" s="2825">
        <v>25</v>
      </c>
      <c r="B7987" s="2514" t="s">
        <v>2144</v>
      </c>
      <c r="C7987" s="354" t="s">
        <v>65</v>
      </c>
      <c r="D7987" s="2826">
        <v>533.91999999999996</v>
      </c>
      <c r="E7987" s="354"/>
      <c r="F7987" s="354"/>
      <c r="G7987" s="192">
        <v>126</v>
      </c>
      <c r="H7987" s="2824">
        <v>67273.919999999998</v>
      </c>
      <c r="I7987" s="191">
        <v>45007</v>
      </c>
      <c r="J7987" s="191">
        <v>45034</v>
      </c>
      <c r="K7987" s="476"/>
      <c r="L7987" s="476"/>
      <c r="M7987" s="476"/>
      <c r="N7987" s="476"/>
      <c r="O7987" s="476"/>
      <c r="P7987" s="476">
        <v>72</v>
      </c>
      <c r="Q7987" s="192"/>
      <c r="R7987" s="215"/>
      <c r="S7987" s="476"/>
      <c r="T7987" s="476"/>
      <c r="U7987" s="476"/>
      <c r="V7987" s="476"/>
      <c r="W7987" s="476"/>
      <c r="X7987" s="476"/>
      <c r="Y7987" s="476"/>
      <c r="Z7987" s="476"/>
      <c r="AA7987" s="476"/>
      <c r="AB7987" s="476"/>
      <c r="AC7987" s="1507">
        <f t="shared" si="2758"/>
        <v>54</v>
      </c>
      <c r="AD7987" s="1508">
        <f t="shared" si="2759"/>
        <v>28831.679999999997</v>
      </c>
      <c r="AE7987" s="14">
        <f t="shared" si="2760"/>
        <v>0.56666666666666665</v>
      </c>
      <c r="AF7987" s="14">
        <f t="shared" si="2761"/>
        <v>24</v>
      </c>
      <c r="AG7987" s="14">
        <f t="shared" si="2762"/>
        <v>2.25</v>
      </c>
      <c r="AH7987" s="14">
        <f t="shared" si="2763"/>
        <v>1.6833333333333333</v>
      </c>
      <c r="AI7987" s="14">
        <f t="shared" si="2764"/>
        <v>40.4</v>
      </c>
      <c r="AJ7987" s="354"/>
    </row>
    <row r="7988" spans="1:36" ht="15.75">
      <c r="A7988" s="4343" t="s">
        <v>8233</v>
      </c>
      <c r="B7988" s="4344"/>
      <c r="C7988" s="4344"/>
      <c r="D7988" s="4344"/>
      <c r="E7988" s="4344"/>
      <c r="F7988" s="4344"/>
      <c r="G7988" s="4344"/>
      <c r="H7988" s="4344"/>
      <c r="I7988" s="4344"/>
      <c r="J7988" s="4344"/>
      <c r="K7988" s="4344"/>
      <c r="L7988" s="4344"/>
      <c r="M7988" s="4344"/>
      <c r="N7988" s="4344"/>
      <c r="O7988" s="4344"/>
      <c r="P7988" s="4344"/>
      <c r="Q7988" s="4344"/>
      <c r="R7988" s="4344"/>
      <c r="S7988" s="4344"/>
      <c r="T7988" s="4344"/>
      <c r="U7988" s="4344"/>
      <c r="V7988" s="4344"/>
      <c r="W7988" s="4344"/>
      <c r="X7988" s="4344"/>
      <c r="Y7988" s="4344"/>
      <c r="Z7988" s="4344"/>
      <c r="AA7988" s="4344"/>
      <c r="AB7988" s="4344"/>
      <c r="AC7988" s="4344"/>
      <c r="AD7988" s="4344"/>
      <c r="AE7988" s="4344"/>
      <c r="AF7988" s="4344"/>
      <c r="AG7988" s="4344"/>
      <c r="AH7988" s="4344"/>
      <c r="AI7988" s="4344"/>
      <c r="AJ7988" s="4345"/>
    </row>
    <row r="7989" spans="1:36" ht="15.75">
      <c r="A7989" s="1484">
        <v>1</v>
      </c>
      <c r="B7989" s="32" t="s">
        <v>776</v>
      </c>
      <c r="C7989" s="2822" t="s">
        <v>65</v>
      </c>
      <c r="D7989" s="24">
        <v>8.65</v>
      </c>
      <c r="E7989" s="23">
        <v>100</v>
      </c>
      <c r="F7989" s="476">
        <v>865</v>
      </c>
      <c r="G7989" s="22">
        <v>160</v>
      </c>
      <c r="H7989" s="2824">
        <v>1384</v>
      </c>
      <c r="I7989" s="143">
        <v>44986</v>
      </c>
      <c r="J7989" s="143">
        <v>45230</v>
      </c>
      <c r="K7989" s="476"/>
      <c r="L7989" s="476"/>
      <c r="M7989" s="2828"/>
      <c r="N7989" s="2823">
        <v>40</v>
      </c>
      <c r="O7989" s="476">
        <v>40</v>
      </c>
      <c r="P7989" s="476">
        <v>40</v>
      </c>
      <c r="Q7989" s="22"/>
      <c r="R7989" s="476"/>
      <c r="S7989" s="476"/>
      <c r="T7989" s="476"/>
      <c r="U7989" s="476"/>
      <c r="V7989" s="476"/>
      <c r="W7989" s="476"/>
      <c r="X7989" s="476"/>
      <c r="Y7989" s="476"/>
      <c r="Z7989" s="476"/>
      <c r="AA7989" s="476"/>
      <c r="AB7989" s="476"/>
      <c r="AC7989" s="1507">
        <f t="shared" ref="AC7989:AC7994" si="2765">E7989+G7989-N7989-O7989-AA7989-P7989-Q7989-R7989-S7989-T7989-U7989-V7989-W7989-X7989-Y7989</f>
        <v>140</v>
      </c>
      <c r="AD7989" s="1508">
        <f t="shared" ref="AD7989:AD7994" si="2766">D7989*AC7989</f>
        <v>1211</v>
      </c>
      <c r="AE7989" s="14">
        <f t="shared" ref="AE7989:AE7994" si="2767">(J7989-"01.04.2023")/30</f>
        <v>7.1</v>
      </c>
      <c r="AF7989" s="14">
        <f t="shared" ref="AF7989:AF7994" si="2768">(N7989+O7989+P7989+Q7989+R7989+S7989+T7989+U7989+V7989+W7989+X7989+Y7989)/3</f>
        <v>40</v>
      </c>
      <c r="AG7989" s="14">
        <f t="shared" ref="AG7989:AG7994" si="2769">AC7989/AF7989</f>
        <v>3.5</v>
      </c>
      <c r="AH7989" s="14">
        <f t="shared" ref="AH7989:AH7994" si="2770">AG7989-AE7989</f>
        <v>-3.5999999999999996</v>
      </c>
      <c r="AI7989" s="14">
        <f t="shared" ref="AI7989:AI7994" si="2771">AC7989-(AE7989*AF7989)</f>
        <v>-144</v>
      </c>
      <c r="AJ7989" s="354"/>
    </row>
    <row r="7990" spans="1:36" ht="31.5">
      <c r="A7990" s="1484">
        <v>3</v>
      </c>
      <c r="B7990" s="574" t="s">
        <v>8234</v>
      </c>
      <c r="C7990" s="2822" t="s">
        <v>65</v>
      </c>
      <c r="D7990" s="24">
        <v>69.12</v>
      </c>
      <c r="E7990" s="23">
        <v>13</v>
      </c>
      <c r="F7990" s="476">
        <v>898.56000000000006</v>
      </c>
      <c r="G7990" s="22">
        <v>100</v>
      </c>
      <c r="H7990" s="2824">
        <v>6912</v>
      </c>
      <c r="I7990" s="143">
        <v>45007</v>
      </c>
      <c r="J7990" s="143">
        <v>45107</v>
      </c>
      <c r="K7990" s="476"/>
      <c r="L7990" s="476"/>
      <c r="M7990" s="2828"/>
      <c r="N7990" s="2823">
        <v>10</v>
      </c>
      <c r="O7990" s="476">
        <v>3</v>
      </c>
      <c r="P7990" s="476">
        <v>17</v>
      </c>
      <c r="Q7990" s="22"/>
      <c r="R7990" s="476"/>
      <c r="S7990" s="476"/>
      <c r="T7990" s="476"/>
      <c r="U7990" s="476"/>
      <c r="V7990" s="476"/>
      <c r="W7990" s="476"/>
      <c r="X7990" s="476"/>
      <c r="Y7990" s="476"/>
      <c r="Z7990" s="476"/>
      <c r="AA7990" s="476"/>
      <c r="AB7990" s="476"/>
      <c r="AC7990" s="1507">
        <f t="shared" si="2765"/>
        <v>83</v>
      </c>
      <c r="AD7990" s="1508">
        <f t="shared" si="2766"/>
        <v>5736.96</v>
      </c>
      <c r="AE7990" s="14">
        <f t="shared" si="2767"/>
        <v>3</v>
      </c>
      <c r="AF7990" s="14">
        <f t="shared" si="2768"/>
        <v>10</v>
      </c>
      <c r="AG7990" s="14">
        <f t="shared" si="2769"/>
        <v>8.3000000000000007</v>
      </c>
      <c r="AH7990" s="14">
        <f t="shared" si="2770"/>
        <v>5.3000000000000007</v>
      </c>
      <c r="AI7990" s="14">
        <f t="shared" si="2771"/>
        <v>53</v>
      </c>
      <c r="AJ7990" s="354"/>
    </row>
    <row r="7991" spans="1:36" ht="31.5">
      <c r="A7991" s="1484">
        <v>4</v>
      </c>
      <c r="B7991" s="574" t="s">
        <v>8235</v>
      </c>
      <c r="C7991" s="2822" t="s">
        <v>65</v>
      </c>
      <c r="D7991" s="2548">
        <v>5.274</v>
      </c>
      <c r="E7991" s="23">
        <v>290</v>
      </c>
      <c r="F7991" s="476">
        <v>527</v>
      </c>
      <c r="G7991" s="22">
        <v>500</v>
      </c>
      <c r="H7991" s="2824">
        <v>2637</v>
      </c>
      <c r="I7991" s="143">
        <v>44965</v>
      </c>
      <c r="J7991" s="143">
        <v>45046</v>
      </c>
      <c r="K7991" s="476"/>
      <c r="L7991" s="476"/>
      <c r="M7991" s="2828"/>
      <c r="N7991" s="2823">
        <v>120</v>
      </c>
      <c r="O7991" s="476">
        <v>270</v>
      </c>
      <c r="P7991" s="476">
        <v>360</v>
      </c>
      <c r="Q7991" s="22"/>
      <c r="R7991" s="476"/>
      <c r="S7991" s="476"/>
      <c r="T7991" s="476"/>
      <c r="U7991" s="476"/>
      <c r="V7991" s="476"/>
      <c r="W7991" s="476"/>
      <c r="X7991" s="476"/>
      <c r="Y7991" s="476"/>
      <c r="Z7991" s="476"/>
      <c r="AA7991" s="476"/>
      <c r="AB7991" s="476"/>
      <c r="AC7991" s="1507">
        <f t="shared" si="2765"/>
        <v>40</v>
      </c>
      <c r="AD7991" s="1508">
        <f t="shared" si="2766"/>
        <v>210.96</v>
      </c>
      <c r="AE7991" s="14">
        <f t="shared" si="2767"/>
        <v>0.96666666666666667</v>
      </c>
      <c r="AF7991" s="14">
        <f t="shared" si="2768"/>
        <v>250</v>
      </c>
      <c r="AG7991" s="14">
        <f t="shared" si="2769"/>
        <v>0.16</v>
      </c>
      <c r="AH7991" s="14">
        <f t="shared" si="2770"/>
        <v>-0.80666666666666664</v>
      </c>
      <c r="AI7991" s="14">
        <f t="shared" si="2771"/>
        <v>-201.66666666666666</v>
      </c>
      <c r="AJ7991" s="354"/>
    </row>
    <row r="7992" spans="1:36" ht="15.75">
      <c r="A7992" s="1484">
        <v>5</v>
      </c>
      <c r="B7992" s="574" t="s">
        <v>2146</v>
      </c>
      <c r="C7992" s="2822" t="s">
        <v>65</v>
      </c>
      <c r="D7992" s="24">
        <v>129.78</v>
      </c>
      <c r="E7992" s="23">
        <v>407</v>
      </c>
      <c r="F7992" s="476">
        <v>52820.46</v>
      </c>
      <c r="G7992" s="22">
        <v>1000</v>
      </c>
      <c r="H7992" s="2824">
        <v>129780</v>
      </c>
      <c r="I7992" s="143">
        <v>44938</v>
      </c>
      <c r="J7992" s="143">
        <v>45169</v>
      </c>
      <c r="K7992" s="476"/>
      <c r="L7992" s="476"/>
      <c r="M7992" s="2828"/>
      <c r="N7992" s="2823">
        <v>158</v>
      </c>
      <c r="O7992" s="476">
        <v>158</v>
      </c>
      <c r="P7992" s="476">
        <v>197</v>
      </c>
      <c r="Q7992" s="22"/>
      <c r="R7992" s="476"/>
      <c r="S7992" s="476"/>
      <c r="T7992" s="476"/>
      <c r="U7992" s="476"/>
      <c r="V7992" s="476"/>
      <c r="W7992" s="476"/>
      <c r="X7992" s="476"/>
      <c r="Y7992" s="476"/>
      <c r="Z7992" s="476"/>
      <c r="AA7992" s="476"/>
      <c r="AB7992" s="476"/>
      <c r="AC7992" s="1507">
        <f t="shared" si="2765"/>
        <v>894</v>
      </c>
      <c r="AD7992" s="1508">
        <f t="shared" si="2766"/>
        <v>116023.32</v>
      </c>
      <c r="AE7992" s="14">
        <f t="shared" si="2767"/>
        <v>5.0666666666666664</v>
      </c>
      <c r="AF7992" s="14">
        <f t="shared" si="2768"/>
        <v>171</v>
      </c>
      <c r="AG7992" s="14">
        <f t="shared" si="2769"/>
        <v>5.2280701754385968</v>
      </c>
      <c r="AH7992" s="14">
        <f t="shared" si="2770"/>
        <v>0.16140350877193033</v>
      </c>
      <c r="AI7992" s="14">
        <f t="shared" si="2771"/>
        <v>27.600000000000023</v>
      </c>
      <c r="AJ7992" s="354"/>
    </row>
    <row r="7993" spans="1:36" ht="15.75">
      <c r="A7993" s="1484">
        <v>6</v>
      </c>
      <c r="B7993" s="574" t="s">
        <v>3721</v>
      </c>
      <c r="C7993" s="2822" t="s">
        <v>65</v>
      </c>
      <c r="D7993" s="24">
        <v>63.45</v>
      </c>
      <c r="E7993" s="23">
        <v>340</v>
      </c>
      <c r="F7993" s="476">
        <v>21573</v>
      </c>
      <c r="G7993" s="22"/>
      <c r="H7993" s="2824"/>
      <c r="I7993" s="143"/>
      <c r="J7993" s="143">
        <v>45543</v>
      </c>
      <c r="K7993" s="476"/>
      <c r="L7993" s="478"/>
      <c r="M7993" s="2829"/>
      <c r="N7993" s="2823"/>
      <c r="O7993" s="476"/>
      <c r="P7993" s="476"/>
      <c r="Q7993" s="22"/>
      <c r="R7993" s="476"/>
      <c r="S7993" s="476"/>
      <c r="T7993" s="476"/>
      <c r="U7993" s="476"/>
      <c r="V7993" s="476"/>
      <c r="W7993" s="476"/>
      <c r="X7993" s="476"/>
      <c r="Y7993" s="476"/>
      <c r="Z7993" s="476"/>
      <c r="AA7993" s="476"/>
      <c r="AB7993" s="476"/>
      <c r="AC7993" s="1507">
        <f t="shared" si="2765"/>
        <v>340</v>
      </c>
      <c r="AD7993" s="1508">
        <f t="shared" si="2766"/>
        <v>21573</v>
      </c>
      <c r="AE7993" s="14">
        <f t="shared" si="2767"/>
        <v>17.533333333333335</v>
      </c>
      <c r="AF7993" s="14">
        <f t="shared" si="2768"/>
        <v>0</v>
      </c>
      <c r="AG7993" s="14" t="e">
        <f t="shared" si="2769"/>
        <v>#DIV/0!</v>
      </c>
      <c r="AH7993" s="14" t="e">
        <f t="shared" si="2770"/>
        <v>#DIV/0!</v>
      </c>
      <c r="AI7993" s="14">
        <f t="shared" si="2771"/>
        <v>340</v>
      </c>
      <c r="AJ7993" s="354"/>
    </row>
    <row r="7994" spans="1:36" ht="31.5">
      <c r="A7994" s="1484">
        <v>10</v>
      </c>
      <c r="B7994" s="574" t="s">
        <v>8235</v>
      </c>
      <c r="C7994" s="222" t="s">
        <v>65</v>
      </c>
      <c r="D7994" s="359">
        <v>5.274</v>
      </c>
      <c r="E7994" s="196"/>
      <c r="F7994" s="476"/>
      <c r="G7994" s="192">
        <v>580</v>
      </c>
      <c r="H7994" s="2824">
        <v>3058.92</v>
      </c>
      <c r="I7994" s="191">
        <v>44986</v>
      </c>
      <c r="J7994" s="191">
        <v>45107</v>
      </c>
      <c r="K7994" s="476"/>
      <c r="L7994" s="476"/>
      <c r="M7994" s="2828"/>
      <c r="N7994" s="192"/>
      <c r="O7994" s="476"/>
      <c r="P7994" s="476"/>
      <c r="Q7994" s="192"/>
      <c r="R7994" s="476"/>
      <c r="S7994" s="476"/>
      <c r="T7994" s="476"/>
      <c r="U7994" s="476"/>
      <c r="V7994" s="476"/>
      <c r="W7994" s="476"/>
      <c r="X7994" s="476"/>
      <c r="Y7994" s="476"/>
      <c r="Z7994" s="476"/>
      <c r="AA7994" s="476"/>
      <c r="AB7994" s="476"/>
      <c r="AC7994" s="1507">
        <f t="shared" si="2765"/>
        <v>580</v>
      </c>
      <c r="AD7994" s="1508">
        <f t="shared" si="2766"/>
        <v>3058.92</v>
      </c>
      <c r="AE7994" s="14">
        <f t="shared" si="2767"/>
        <v>3</v>
      </c>
      <c r="AF7994" s="14">
        <f t="shared" si="2768"/>
        <v>0</v>
      </c>
      <c r="AG7994" s="14" t="e">
        <f t="shared" si="2769"/>
        <v>#DIV/0!</v>
      </c>
      <c r="AH7994" s="14" t="e">
        <f t="shared" si="2770"/>
        <v>#DIV/0!</v>
      </c>
      <c r="AI7994" s="14">
        <f t="shared" si="2771"/>
        <v>580</v>
      </c>
      <c r="AJ7994" s="354"/>
    </row>
    <row r="7995" spans="1:36" ht="15.75" customHeight="1">
      <c r="A7995" s="4191" t="s">
        <v>99</v>
      </c>
      <c r="B7995" s="4384"/>
      <c r="C7995" s="4384"/>
      <c r="D7995" s="4384"/>
      <c r="E7995" s="4384"/>
      <c r="F7995" s="4384"/>
      <c r="G7995" s="4384"/>
      <c r="H7995" s="4384"/>
      <c r="I7995" s="4384"/>
      <c r="J7995" s="4384"/>
      <c r="K7995" s="4384"/>
      <c r="L7995" s="4384"/>
      <c r="M7995" s="4384"/>
      <c r="N7995" s="4384"/>
      <c r="O7995" s="4384"/>
      <c r="P7995" s="4384"/>
      <c r="Q7995" s="4384"/>
      <c r="R7995" s="4384"/>
      <c r="S7995" s="4384"/>
      <c r="T7995" s="4384"/>
      <c r="U7995" s="4384"/>
      <c r="V7995" s="4384"/>
      <c r="W7995" s="4384"/>
      <c r="X7995" s="4384"/>
      <c r="Y7995" s="4384"/>
      <c r="Z7995" s="4384"/>
      <c r="AA7995" s="4384"/>
      <c r="AB7995" s="4384"/>
      <c r="AC7995" s="4384"/>
      <c r="AD7995" s="4384"/>
      <c r="AE7995" s="4384"/>
      <c r="AF7995" s="4384"/>
      <c r="AG7995" s="4384"/>
      <c r="AH7995" s="4384"/>
      <c r="AI7995" s="4384"/>
      <c r="AJ7995" s="4193"/>
    </row>
    <row r="7996" spans="1:36" ht="15.75" customHeight="1">
      <c r="A7996" s="4254" t="s">
        <v>19</v>
      </c>
      <c r="B7996" s="4397"/>
      <c r="C7996" s="4397"/>
      <c r="D7996" s="4397"/>
      <c r="E7996" s="4397"/>
      <c r="F7996" s="4397"/>
      <c r="G7996" s="4397"/>
      <c r="H7996" s="4397"/>
      <c r="I7996" s="4397"/>
      <c r="J7996" s="4397"/>
      <c r="K7996" s="4397"/>
      <c r="L7996" s="4397"/>
      <c r="M7996" s="4397"/>
      <c r="N7996" s="4397"/>
      <c r="O7996" s="4397"/>
      <c r="P7996" s="4397"/>
      <c r="Q7996" s="4397"/>
      <c r="R7996" s="4397"/>
      <c r="S7996" s="4397"/>
      <c r="T7996" s="4397"/>
      <c r="U7996" s="4397"/>
      <c r="V7996" s="4397"/>
      <c r="W7996" s="4397"/>
      <c r="X7996" s="4397"/>
      <c r="Y7996" s="4397"/>
      <c r="Z7996" s="4397"/>
      <c r="AA7996" s="4397"/>
      <c r="AB7996" s="4397"/>
      <c r="AC7996" s="4397"/>
      <c r="AD7996" s="4397"/>
      <c r="AE7996" s="4397"/>
      <c r="AF7996" s="4397"/>
      <c r="AG7996" s="4397"/>
      <c r="AH7996" s="4397"/>
      <c r="AI7996" s="4397"/>
      <c r="AJ7996" s="4397"/>
    </row>
    <row r="7997" spans="1:36" ht="15.75" customHeight="1">
      <c r="A7997" s="4349" t="s">
        <v>8465</v>
      </c>
      <c r="B7997" s="4397"/>
      <c r="C7997" s="4397"/>
      <c r="D7997" s="4397"/>
      <c r="E7997" s="4397"/>
      <c r="F7997" s="4397"/>
      <c r="G7997" s="4397"/>
      <c r="H7997" s="4397"/>
      <c r="I7997" s="4397"/>
      <c r="J7997" s="4397"/>
      <c r="K7997" s="4397"/>
      <c r="L7997" s="4397"/>
      <c r="M7997" s="4397"/>
      <c r="N7997" s="4397"/>
      <c r="O7997" s="4397"/>
      <c r="P7997" s="4397"/>
      <c r="Q7997" s="4397"/>
      <c r="R7997" s="4397"/>
      <c r="S7997" s="4397"/>
      <c r="T7997" s="4397"/>
      <c r="U7997" s="4397"/>
      <c r="V7997" s="4397"/>
      <c r="W7997" s="4397"/>
      <c r="X7997" s="4397"/>
      <c r="Y7997" s="4397"/>
      <c r="Z7997" s="4397"/>
      <c r="AA7997" s="4397"/>
      <c r="AB7997" s="4397"/>
      <c r="AC7997" s="4397"/>
      <c r="AD7997" s="4397"/>
      <c r="AE7997" s="4397"/>
      <c r="AF7997" s="4397"/>
      <c r="AG7997" s="4397"/>
      <c r="AH7997" s="4397"/>
      <c r="AI7997" s="4397"/>
      <c r="AJ7997" s="4397"/>
    </row>
    <row r="7998" spans="1:36" ht="15.75">
      <c r="A7998" s="842">
        <v>1</v>
      </c>
      <c r="B7998" s="837" t="s">
        <v>2854</v>
      </c>
      <c r="C7998" s="838" t="s">
        <v>66</v>
      </c>
      <c r="D7998" s="839">
        <v>28.89</v>
      </c>
      <c r="E7998" s="840">
        <v>57</v>
      </c>
      <c r="F7998" s="840">
        <f>D7998*E7998</f>
        <v>1646.73</v>
      </c>
      <c r="G7998" s="840"/>
      <c r="H7998" s="840"/>
      <c r="I7998" s="840"/>
      <c r="J7998" s="840" t="s">
        <v>334</v>
      </c>
      <c r="K7998" s="840"/>
      <c r="L7998" s="840" t="s">
        <v>8461</v>
      </c>
      <c r="M7998" s="841">
        <v>44412</v>
      </c>
      <c r="N7998" s="840">
        <v>17</v>
      </c>
      <c r="O7998" s="840">
        <v>22</v>
      </c>
      <c r="P7998" s="840">
        <v>0</v>
      </c>
      <c r="Q7998" s="840"/>
      <c r="R7998" s="840"/>
      <c r="S7998" s="840"/>
      <c r="T7998" s="840"/>
      <c r="U7998" s="840"/>
      <c r="V7998" s="842"/>
      <c r="W7998" s="840"/>
      <c r="X7998" s="840"/>
      <c r="Y7998" s="840"/>
      <c r="Z7998" s="840"/>
      <c r="AA7998" s="840"/>
      <c r="AB7998" s="840"/>
      <c r="AC7998" s="1507">
        <f>E7998+G7998-N7998-O7998-AA7998-P7998-Q7998-R7998-S7998-T7998-U7998-V7998-W7998-X7998-Y7998</f>
        <v>18</v>
      </c>
      <c r="AD7998" s="1508">
        <f>D7998*AC7998</f>
        <v>520.02</v>
      </c>
      <c r="AE7998" s="888" t="s">
        <v>334</v>
      </c>
      <c r="AF7998" s="14">
        <f>(N7998+O7998+P7998+Q7998+R7998+S7998+T7998+U7998+V7998+W7998+X7998+Y7998)/3</f>
        <v>13</v>
      </c>
      <c r="AG7998" s="14">
        <f>AC7998/AF7998</f>
        <v>1.3846153846153846</v>
      </c>
      <c r="AH7998" s="888" t="s">
        <v>334</v>
      </c>
      <c r="AI7998" s="888" t="s">
        <v>334</v>
      </c>
      <c r="AJ7998" s="840"/>
    </row>
    <row r="7999" spans="1:36" ht="15.75">
      <c r="A7999" s="842">
        <v>2</v>
      </c>
      <c r="B7999" s="837" t="s">
        <v>2855</v>
      </c>
      <c r="C7999" s="838" t="s">
        <v>66</v>
      </c>
      <c r="D7999" s="839">
        <v>39.64</v>
      </c>
      <c r="E7999" s="840">
        <v>384</v>
      </c>
      <c r="F7999" s="840">
        <f>D7999*E7999</f>
        <v>15221.76</v>
      </c>
      <c r="G7999" s="840"/>
      <c r="H7999" s="840"/>
      <c r="I7999" s="840"/>
      <c r="J7999" s="840" t="s">
        <v>334</v>
      </c>
      <c r="K7999" s="840"/>
      <c r="L7999" s="840" t="s">
        <v>3110</v>
      </c>
      <c r="M7999" s="841">
        <v>44442</v>
      </c>
      <c r="N7999" s="840">
        <v>122</v>
      </c>
      <c r="O7999" s="840">
        <v>202</v>
      </c>
      <c r="P7999" s="840">
        <v>40</v>
      </c>
      <c r="Q7999" s="840"/>
      <c r="R7999" s="840"/>
      <c r="S7999" s="840"/>
      <c r="T7999" s="840"/>
      <c r="U7999" s="840"/>
      <c r="V7999" s="842"/>
      <c r="W7999" s="840"/>
      <c r="X7999" s="840"/>
      <c r="Y7999" s="840"/>
      <c r="Z7999" s="840"/>
      <c r="AA7999" s="840"/>
      <c r="AB7999" s="840"/>
      <c r="AC7999" s="1507">
        <f>E7999+G7999-N7999-O7999-AA7999-P7999-Q7999-R7999-S7999-T7999-U7999-V7999-W7999-X7999-Y7999</f>
        <v>20</v>
      </c>
      <c r="AD7999" s="1508">
        <f>D7999*AC7999</f>
        <v>792.8</v>
      </c>
      <c r="AE7999" s="888" t="s">
        <v>334</v>
      </c>
      <c r="AF7999" s="14">
        <f>(N7999+O7999+P7999+Q7999+R7999+S7999+T7999+U7999+V7999+W7999+X7999+Y7999)/3</f>
        <v>121.33333333333333</v>
      </c>
      <c r="AG7999" s="14">
        <f>AC7999/AF7999</f>
        <v>0.16483516483516483</v>
      </c>
      <c r="AH7999" s="888" t="s">
        <v>334</v>
      </c>
      <c r="AI7999" s="888" t="s">
        <v>334</v>
      </c>
      <c r="AJ7999" s="840"/>
    </row>
    <row r="8000" spans="1:36" ht="15.75">
      <c r="A8000" s="842">
        <v>3</v>
      </c>
      <c r="B8000" s="837" t="s">
        <v>2854</v>
      </c>
      <c r="C8000" s="838" t="s">
        <v>66</v>
      </c>
      <c r="D8000" s="839">
        <v>22.25</v>
      </c>
      <c r="E8000" s="840">
        <v>2533</v>
      </c>
      <c r="F8000" s="840">
        <f>D8000*E8000</f>
        <v>56359.25</v>
      </c>
      <c r="G8000" s="840"/>
      <c r="H8000" s="840"/>
      <c r="I8000" s="841">
        <v>44755</v>
      </c>
      <c r="J8000" s="840" t="s">
        <v>334</v>
      </c>
      <c r="K8000" s="840"/>
      <c r="L8000" s="840" t="s">
        <v>5440</v>
      </c>
      <c r="M8000" s="841">
        <v>44755</v>
      </c>
      <c r="N8000" s="840">
        <v>118</v>
      </c>
      <c r="O8000" s="840">
        <v>181</v>
      </c>
      <c r="P8000" s="840">
        <v>178</v>
      </c>
      <c r="Q8000" s="840"/>
      <c r="R8000" s="840"/>
      <c r="S8000" s="840"/>
      <c r="T8000" s="840"/>
      <c r="U8000" s="840"/>
      <c r="V8000" s="842"/>
      <c r="W8000" s="840"/>
      <c r="X8000" s="840"/>
      <c r="Y8000" s="840"/>
      <c r="Z8000" s="840"/>
      <c r="AA8000" s="840"/>
      <c r="AB8000" s="840"/>
      <c r="AC8000" s="1507">
        <f>E8000+G8000-N8000-O8000-AA8000-P8000-Q8000-R8000-S8000-T8000-U8000-V8000-W8000-X8000-Y8000</f>
        <v>2056</v>
      </c>
      <c r="AD8000" s="1508">
        <f>D8000*AC8000</f>
        <v>45746</v>
      </c>
      <c r="AE8000" s="888" t="s">
        <v>334</v>
      </c>
      <c r="AF8000" s="14">
        <f>(N8000+O8000+P8000+Q8000+R8000+S8000+T8000+U8000+V8000+W8000+X8000+Y8000)/3</f>
        <v>159</v>
      </c>
      <c r="AG8000" s="14">
        <f>AC8000/AF8000</f>
        <v>12.930817610062894</v>
      </c>
      <c r="AH8000" s="888" t="s">
        <v>334</v>
      </c>
      <c r="AI8000" s="888" t="s">
        <v>334</v>
      </c>
      <c r="AJ8000" s="840"/>
    </row>
    <row r="8001" spans="1:36" ht="15.75">
      <c r="A8001" s="842">
        <v>4</v>
      </c>
      <c r="B8001" s="837" t="s">
        <v>2855</v>
      </c>
      <c r="C8001" s="838" t="s">
        <v>66</v>
      </c>
      <c r="D8001" s="839">
        <v>54</v>
      </c>
      <c r="E8001" s="840">
        <v>11000</v>
      </c>
      <c r="F8001" s="840">
        <f>D8001*E8001</f>
        <v>594000</v>
      </c>
      <c r="G8001" s="840"/>
      <c r="H8001" s="840"/>
      <c r="I8001" s="841">
        <v>44910</v>
      </c>
      <c r="J8001" s="840" t="s">
        <v>334</v>
      </c>
      <c r="K8001" s="840"/>
      <c r="L8001" s="840" t="s">
        <v>8462</v>
      </c>
      <c r="M8001" s="841">
        <v>44767</v>
      </c>
      <c r="N8001" s="840">
        <v>162</v>
      </c>
      <c r="O8001" s="840">
        <v>361</v>
      </c>
      <c r="P8001" s="840">
        <v>380</v>
      </c>
      <c r="Q8001" s="840"/>
      <c r="R8001" s="840"/>
      <c r="S8001" s="840"/>
      <c r="T8001" s="840"/>
      <c r="U8001" s="840"/>
      <c r="V8001" s="842"/>
      <c r="W8001" s="840"/>
      <c r="X8001" s="840"/>
      <c r="Y8001" s="840"/>
      <c r="Z8001" s="840"/>
      <c r="AA8001" s="840"/>
      <c r="AB8001" s="840"/>
      <c r="AC8001" s="1507">
        <f>E8001+G8001-N8001-O8001-AA8001-P8001-Q8001-R8001-S8001-T8001-U8001-V8001-W8001-X8001-Y8001</f>
        <v>10097</v>
      </c>
      <c r="AD8001" s="1508">
        <f>D8001*AC8001</f>
        <v>545238</v>
      </c>
      <c r="AE8001" s="888" t="s">
        <v>334</v>
      </c>
      <c r="AF8001" s="14">
        <f>(N8001+O8001+P8001+Q8001+R8001+S8001+T8001+U8001+V8001+W8001+X8001+Y8001)/3</f>
        <v>301</v>
      </c>
      <c r="AG8001" s="14">
        <f>AC8001/AF8001</f>
        <v>33.544850498338867</v>
      </c>
      <c r="AH8001" s="888" t="s">
        <v>334</v>
      </c>
      <c r="AI8001" s="888" t="s">
        <v>334</v>
      </c>
      <c r="AJ8001" s="840"/>
    </row>
    <row r="8002" spans="1:36" ht="15.75">
      <c r="A8002" s="4254"/>
      <c r="B8002" s="4397"/>
      <c r="C8002" s="4397"/>
      <c r="D8002" s="4397"/>
      <c r="E8002" s="4397"/>
      <c r="F8002" s="4397"/>
      <c r="G8002" s="4397"/>
      <c r="H8002" s="4397"/>
      <c r="I8002" s="4397"/>
      <c r="J8002" s="4397"/>
      <c r="K8002" s="4397"/>
      <c r="L8002" s="4397"/>
      <c r="M8002" s="4397"/>
      <c r="N8002" s="4397"/>
      <c r="O8002" s="4397"/>
      <c r="P8002" s="4397"/>
      <c r="Q8002" s="4397"/>
      <c r="R8002" s="4397"/>
      <c r="S8002" s="4397"/>
      <c r="T8002" s="4397"/>
      <c r="U8002" s="4397"/>
      <c r="V8002" s="4397"/>
      <c r="W8002" s="4397"/>
      <c r="X8002" s="4397"/>
      <c r="Y8002" s="4397"/>
      <c r="Z8002" s="4397"/>
      <c r="AA8002" s="4397"/>
      <c r="AB8002" s="4397"/>
      <c r="AC8002" s="4397"/>
      <c r="AD8002" s="4397"/>
      <c r="AE8002" s="4397"/>
      <c r="AF8002" s="4397"/>
      <c r="AG8002" s="4397"/>
      <c r="AH8002" s="4397"/>
      <c r="AI8002" s="4397"/>
      <c r="AJ8002" s="4397"/>
    </row>
    <row r="8003" spans="1:36" ht="15.75" customHeight="1">
      <c r="A8003" s="4349" t="s">
        <v>3564</v>
      </c>
      <c r="B8003" s="4350"/>
      <c r="C8003" s="4350"/>
      <c r="D8003" s="4350"/>
      <c r="E8003" s="4350"/>
      <c r="F8003" s="4350"/>
      <c r="G8003" s="4350"/>
      <c r="H8003" s="4350"/>
      <c r="I8003" s="4350"/>
      <c r="J8003" s="4350"/>
      <c r="K8003" s="4350"/>
      <c r="L8003" s="4350"/>
      <c r="M8003" s="4350"/>
      <c r="N8003" s="4350"/>
      <c r="O8003" s="4350"/>
      <c r="P8003" s="4350"/>
      <c r="Q8003" s="4350"/>
      <c r="R8003" s="4350"/>
      <c r="S8003" s="4350"/>
      <c r="T8003" s="4350"/>
      <c r="U8003" s="4350"/>
      <c r="V8003" s="4350"/>
      <c r="W8003" s="4350"/>
      <c r="X8003" s="4350"/>
      <c r="Y8003" s="4350"/>
      <c r="Z8003" s="4350"/>
      <c r="AA8003" s="4350"/>
      <c r="AB8003" s="4350"/>
      <c r="AC8003" s="4350"/>
      <c r="AD8003" s="4350"/>
      <c r="AE8003" s="4350"/>
      <c r="AF8003" s="4350"/>
      <c r="AG8003" s="4350"/>
      <c r="AH8003" s="4350"/>
      <c r="AI8003" s="4350"/>
      <c r="AJ8003" s="4350"/>
    </row>
    <row r="8004" spans="1:36" ht="15.75">
      <c r="A8004" s="842">
        <v>1</v>
      </c>
      <c r="B8004" s="844" t="s">
        <v>2857</v>
      </c>
      <c r="C8004" s="845" t="s">
        <v>65</v>
      </c>
      <c r="D8004" s="843"/>
      <c r="E8004" s="846">
        <v>1157</v>
      </c>
      <c r="F8004" s="843">
        <f>D8004*E8004</f>
        <v>0</v>
      </c>
      <c r="G8004" s="843"/>
      <c r="H8004" s="843">
        <f>D8004*G8004</f>
        <v>0</v>
      </c>
      <c r="I8004" s="847">
        <v>44594</v>
      </c>
      <c r="J8004" s="843" t="s">
        <v>334</v>
      </c>
      <c r="K8004" s="843">
        <v>0</v>
      </c>
      <c r="L8004" s="843"/>
      <c r="M8004" s="843"/>
      <c r="N8004" s="843">
        <v>13</v>
      </c>
      <c r="O8004" s="843">
        <v>15</v>
      </c>
      <c r="P8004" s="843">
        <v>14</v>
      </c>
      <c r="Q8004" s="843"/>
      <c r="R8004" s="843"/>
      <c r="S8004" s="843"/>
      <c r="T8004" s="843"/>
      <c r="U8004" s="843"/>
      <c r="V8004" s="848"/>
      <c r="W8004" s="843"/>
      <c r="X8004" s="843"/>
      <c r="Y8004" s="843"/>
      <c r="Z8004" s="843"/>
      <c r="AA8004" s="843"/>
      <c r="AB8004" s="843"/>
      <c r="AC8004" s="1507">
        <f>E8004+G8004-N8004-O8004-AA8004-P8004-Q8004-R8004-S8004-T8004-U8004-V8004-W8004-X8004-Y8004</f>
        <v>1115</v>
      </c>
      <c r="AD8004" s="1508">
        <f>D8004*AC8004</f>
        <v>0</v>
      </c>
      <c r="AE8004" s="888" t="s">
        <v>334</v>
      </c>
      <c r="AF8004" s="14">
        <f>(N8004+O8004+P8004+Q8004+R8004+S8004+T8004+U8004+V8004+W8004+X8004+Y8004)/3</f>
        <v>14</v>
      </c>
      <c r="AG8004" s="14">
        <f>AC8004/AF8004</f>
        <v>79.642857142857139</v>
      </c>
      <c r="AH8004" s="888" t="s">
        <v>334</v>
      </c>
      <c r="AI8004" s="888" t="s">
        <v>334</v>
      </c>
      <c r="AJ8004" s="843"/>
    </row>
    <row r="8005" spans="1:36" ht="15.75">
      <c r="A8005" s="842">
        <v>2</v>
      </c>
      <c r="B8005" s="844" t="s">
        <v>2858</v>
      </c>
      <c r="C8005" s="843" t="s">
        <v>66</v>
      </c>
      <c r="D8005" s="843"/>
      <c r="E8005" s="846">
        <v>1157</v>
      </c>
      <c r="F8005" s="843">
        <f>D8005*E8005</f>
        <v>0</v>
      </c>
      <c r="G8005" s="843"/>
      <c r="H8005" s="843">
        <f>D8005*G8005</f>
        <v>0</v>
      </c>
      <c r="I8005" s="847">
        <v>44594</v>
      </c>
      <c r="J8005" s="849">
        <v>45838</v>
      </c>
      <c r="K8005" s="843"/>
      <c r="L8005" s="843"/>
      <c r="M8005" s="843"/>
      <c r="N8005" s="843">
        <v>13</v>
      </c>
      <c r="O8005" s="843">
        <v>15</v>
      </c>
      <c r="P8005" s="843">
        <v>14</v>
      </c>
      <c r="Q8005" s="843"/>
      <c r="R8005" s="843"/>
      <c r="S8005" s="843"/>
      <c r="T8005" s="843"/>
      <c r="U8005" s="843"/>
      <c r="V8005" s="848"/>
      <c r="W8005" s="843"/>
      <c r="X8005" s="843"/>
      <c r="Y8005" s="843"/>
      <c r="Z8005" s="843"/>
      <c r="AA8005" s="843"/>
      <c r="AB8005" s="843"/>
      <c r="AC8005" s="1507">
        <f>E8005+G8005-N8005-O8005-AA8005-P8005-Q8005-R8005-S8005-T8005-U8005-V8005-W8005-X8005-Y8005</f>
        <v>1115</v>
      </c>
      <c r="AD8005" s="1508">
        <f>D8005*AC8005</f>
        <v>0</v>
      </c>
      <c r="AE8005" s="14">
        <f>(J8005-"01.04.2023")/30</f>
        <v>27.366666666666667</v>
      </c>
      <c r="AF8005" s="14">
        <f>(N8005+O8005+P8005+Q8005+R8005+S8005+T8005+U8005+V8005+W8005+X8005+Y8005)/3</f>
        <v>14</v>
      </c>
      <c r="AG8005" s="14">
        <f>AC8005/AF8005</f>
        <v>79.642857142857139</v>
      </c>
      <c r="AH8005" s="14">
        <f>AG8005-AE8005</f>
        <v>52.276190476190472</v>
      </c>
      <c r="AI8005" s="14">
        <f>AC8005-(AE8005*AF8005)</f>
        <v>731.86666666666667</v>
      </c>
      <c r="AJ8005" s="843"/>
    </row>
    <row r="8006" spans="1:36" ht="15.75">
      <c r="A8006" s="842">
        <v>4</v>
      </c>
      <c r="B8006" s="844" t="s">
        <v>5939</v>
      </c>
      <c r="C8006" s="843" t="s">
        <v>309</v>
      </c>
      <c r="D8006" s="850">
        <v>0</v>
      </c>
      <c r="E8006" s="843">
        <v>0</v>
      </c>
      <c r="F8006" s="843">
        <v>0</v>
      </c>
      <c r="G8006" s="843">
        <v>1360</v>
      </c>
      <c r="H8006" s="843">
        <f>D8006*G8006</f>
        <v>0</v>
      </c>
      <c r="I8006" s="847">
        <v>44974</v>
      </c>
      <c r="J8006" s="847">
        <v>45184</v>
      </c>
      <c r="K8006" s="843"/>
      <c r="L8006" s="846" t="s">
        <v>8997</v>
      </c>
      <c r="M8006" s="851">
        <v>44973</v>
      </c>
      <c r="N8006" s="843"/>
      <c r="O8006" s="843">
        <v>0</v>
      </c>
      <c r="P8006" s="843">
        <v>960</v>
      </c>
      <c r="Q8006" s="843"/>
      <c r="R8006" s="843"/>
      <c r="S8006" s="843"/>
      <c r="T8006" s="843"/>
      <c r="U8006" s="843"/>
      <c r="V8006" s="848"/>
      <c r="W8006" s="843"/>
      <c r="X8006" s="843"/>
      <c r="Y8006" s="843"/>
      <c r="Z8006" s="843"/>
      <c r="AA8006" s="843"/>
      <c r="AB8006" s="843"/>
      <c r="AC8006" s="1507">
        <f>E8006+G8006-N8006-O8006-AA8006-P8006-Q8006-R8006-S8006-T8006-U8006-V8006-W8006-X8006-Y8006</f>
        <v>400</v>
      </c>
      <c r="AD8006" s="1508">
        <f>D8006*AC8006</f>
        <v>0</v>
      </c>
      <c r="AE8006" s="14">
        <f>(J8006-"01.04.2023")/30</f>
        <v>5.5666666666666664</v>
      </c>
      <c r="AF8006" s="14">
        <f>(N8006+O8006+P8006+Q8006+R8006+S8006+T8006+U8006+V8006+W8006+X8006+Y8006)/3</f>
        <v>320</v>
      </c>
      <c r="AG8006" s="14">
        <f>AC8006/AF8006</f>
        <v>1.25</v>
      </c>
      <c r="AH8006" s="14">
        <f>AG8006-AE8006</f>
        <v>-4.3166666666666664</v>
      </c>
      <c r="AI8006" s="14">
        <f>AC8006-(AE8006*AF8006)</f>
        <v>-1381.3333333333333</v>
      </c>
      <c r="AJ8006" s="843"/>
    </row>
    <row r="8007" spans="1:36" ht="15.75">
      <c r="A8007" s="4349"/>
      <c r="B8007" s="4350"/>
      <c r="C8007" s="4350"/>
      <c r="D8007" s="4350"/>
      <c r="E8007" s="4350"/>
      <c r="F8007" s="4350"/>
      <c r="G8007" s="4350"/>
      <c r="H8007" s="4350"/>
      <c r="I8007" s="4350"/>
      <c r="J8007" s="4350"/>
      <c r="K8007" s="4350"/>
      <c r="L8007" s="4350"/>
      <c r="M8007" s="4350"/>
      <c r="N8007" s="4350"/>
      <c r="O8007" s="4350"/>
      <c r="P8007" s="4350"/>
      <c r="Q8007" s="4350"/>
      <c r="R8007" s="4350"/>
      <c r="S8007" s="4350"/>
      <c r="T8007" s="4350"/>
      <c r="U8007" s="4350"/>
      <c r="V8007" s="4350"/>
      <c r="W8007" s="4350"/>
      <c r="X8007" s="4350"/>
      <c r="Y8007" s="4350"/>
      <c r="Z8007" s="4350"/>
      <c r="AA8007" s="4350"/>
      <c r="AB8007" s="4350"/>
      <c r="AC8007" s="4350"/>
      <c r="AD8007" s="4350"/>
      <c r="AE8007" s="4350"/>
      <c r="AF8007" s="4350"/>
      <c r="AG8007" s="4350"/>
      <c r="AH8007" s="4350"/>
      <c r="AI8007" s="4350"/>
      <c r="AJ8007" s="4350"/>
    </row>
    <row r="8008" spans="1:36" ht="31.5">
      <c r="A8008" s="842"/>
      <c r="B8008" s="836" t="s">
        <v>2859</v>
      </c>
      <c r="C8008" s="840" t="s">
        <v>65</v>
      </c>
      <c r="D8008" s="1450">
        <v>5.27</v>
      </c>
      <c r="E8008" s="1450">
        <v>0</v>
      </c>
      <c r="F8008" s="1450">
        <v>0</v>
      </c>
      <c r="G8008" s="1450">
        <v>60</v>
      </c>
      <c r="H8008" s="840">
        <f t="shared" ref="H8008:H8015" si="2772">D8008*G8008</f>
        <v>316.2</v>
      </c>
      <c r="I8008" s="852">
        <v>44987</v>
      </c>
      <c r="J8008" s="852">
        <v>45107</v>
      </c>
      <c r="K8008" s="1450"/>
      <c r="L8008" s="1450" t="s">
        <v>2286</v>
      </c>
      <c r="M8008" s="852">
        <v>44981</v>
      </c>
      <c r="N8008" s="1450"/>
      <c r="O8008" s="1450"/>
      <c r="P8008" s="1450">
        <v>0</v>
      </c>
      <c r="Q8008" s="1450"/>
      <c r="R8008" s="1450"/>
      <c r="S8008" s="1450"/>
      <c r="T8008" s="1450"/>
      <c r="U8008" s="1450"/>
      <c r="V8008" s="1450"/>
      <c r="W8008" s="1450"/>
      <c r="X8008" s="1450"/>
      <c r="Y8008" s="1450"/>
      <c r="Z8008" s="1450"/>
      <c r="AA8008" s="1450"/>
      <c r="AB8008" s="1450"/>
      <c r="AC8008" s="1507">
        <f t="shared" ref="AC8008:AC8015" si="2773">E8008+G8008-N8008-O8008-AA8008-P8008-Q8008-R8008-S8008-T8008-U8008-V8008-W8008-X8008-Y8008</f>
        <v>60</v>
      </c>
      <c r="AD8008" s="1508">
        <f t="shared" ref="AD8008:AD8015" si="2774">D8008*AC8008</f>
        <v>316.2</v>
      </c>
      <c r="AE8008" s="14">
        <f t="shared" ref="AE8008:AE8015" si="2775">(J8008-"01.04.2023")/30</f>
        <v>3</v>
      </c>
      <c r="AF8008" s="14">
        <f t="shared" ref="AF8008:AF8015" si="2776">(N8008+O8008+P8008+Q8008+R8008+S8008+T8008+U8008+V8008+W8008+X8008+Y8008)/3</f>
        <v>0</v>
      </c>
      <c r="AG8008" s="14" t="e">
        <f t="shared" ref="AG8008:AG8015" si="2777">AC8008/AF8008</f>
        <v>#DIV/0!</v>
      </c>
      <c r="AH8008" s="14" t="e">
        <f t="shared" ref="AH8008:AH8015" si="2778">AG8008-AE8008</f>
        <v>#DIV/0!</v>
      </c>
      <c r="AI8008" s="14">
        <f t="shared" ref="AI8008:AI8015" si="2779">AC8008-(AE8008*AF8008)</f>
        <v>60</v>
      </c>
      <c r="AJ8008" s="1450"/>
    </row>
    <row r="8009" spans="1:36" ht="15.75">
      <c r="A8009" s="842"/>
      <c r="B8009" s="1450" t="s">
        <v>776</v>
      </c>
      <c r="C8009" s="840" t="s">
        <v>65</v>
      </c>
      <c r="D8009" s="1450">
        <v>8.65</v>
      </c>
      <c r="E8009" s="1450">
        <v>0</v>
      </c>
      <c r="F8009" s="1450">
        <v>0</v>
      </c>
      <c r="G8009" s="1450">
        <v>140</v>
      </c>
      <c r="H8009" s="840">
        <f t="shared" si="2772"/>
        <v>1211</v>
      </c>
      <c r="I8009" s="852">
        <v>44987</v>
      </c>
      <c r="J8009" s="852">
        <v>45230</v>
      </c>
      <c r="K8009" s="1450"/>
      <c r="L8009" s="1450" t="s">
        <v>10076</v>
      </c>
      <c r="M8009" s="852">
        <v>44981</v>
      </c>
      <c r="N8009" s="1450"/>
      <c r="O8009" s="1450"/>
      <c r="P8009" s="1450">
        <v>20</v>
      </c>
      <c r="Q8009" s="1450"/>
      <c r="R8009" s="1450"/>
      <c r="S8009" s="1450"/>
      <c r="T8009" s="1450"/>
      <c r="U8009" s="1450"/>
      <c r="V8009" s="1450"/>
      <c r="W8009" s="1450"/>
      <c r="X8009" s="1450"/>
      <c r="Y8009" s="1450"/>
      <c r="Z8009" s="1450"/>
      <c r="AA8009" s="1450"/>
      <c r="AB8009" s="1450"/>
      <c r="AC8009" s="1507">
        <f t="shared" si="2773"/>
        <v>120</v>
      </c>
      <c r="AD8009" s="1508">
        <f t="shared" si="2774"/>
        <v>1038</v>
      </c>
      <c r="AE8009" s="14">
        <f t="shared" si="2775"/>
        <v>7.1</v>
      </c>
      <c r="AF8009" s="14">
        <f t="shared" si="2776"/>
        <v>6.666666666666667</v>
      </c>
      <c r="AG8009" s="14">
        <f t="shared" si="2777"/>
        <v>18</v>
      </c>
      <c r="AH8009" s="14">
        <f t="shared" si="2778"/>
        <v>10.9</v>
      </c>
      <c r="AI8009" s="14">
        <f t="shared" si="2779"/>
        <v>72.666666666666657</v>
      </c>
      <c r="AJ8009" s="1450"/>
    </row>
    <row r="8010" spans="1:36" ht="15.75">
      <c r="A8010" s="842">
        <v>1</v>
      </c>
      <c r="B8010" s="834" t="s">
        <v>3567</v>
      </c>
      <c r="C8010" s="840" t="s">
        <v>65</v>
      </c>
      <c r="D8010" s="840">
        <v>63.45</v>
      </c>
      <c r="E8010" s="853">
        <v>180</v>
      </c>
      <c r="F8010" s="840">
        <f t="shared" ref="F8010:F8014" si="2780">D8010*E8010</f>
        <v>11421</v>
      </c>
      <c r="G8010" s="840"/>
      <c r="H8010" s="840">
        <f t="shared" si="2772"/>
        <v>0</v>
      </c>
      <c r="I8010" s="841">
        <v>44727</v>
      </c>
      <c r="J8010" s="854">
        <v>45421</v>
      </c>
      <c r="K8010" s="840"/>
      <c r="L8010" s="840" t="s">
        <v>3568</v>
      </c>
      <c r="M8010" s="841">
        <v>44726</v>
      </c>
      <c r="N8010" s="840">
        <v>0</v>
      </c>
      <c r="O8010" s="840">
        <v>0</v>
      </c>
      <c r="P8010" s="840">
        <v>0</v>
      </c>
      <c r="Q8010" s="840"/>
      <c r="R8010" s="840"/>
      <c r="S8010" s="840"/>
      <c r="T8010" s="840"/>
      <c r="U8010" s="840"/>
      <c r="V8010" s="842"/>
      <c r="W8010" s="840"/>
      <c r="X8010" s="840"/>
      <c r="Y8010" s="840"/>
      <c r="Z8010" s="840"/>
      <c r="AA8010" s="840"/>
      <c r="AB8010" s="840"/>
      <c r="AC8010" s="1507">
        <f t="shared" si="2773"/>
        <v>180</v>
      </c>
      <c r="AD8010" s="1508">
        <f t="shared" si="2774"/>
        <v>11421</v>
      </c>
      <c r="AE8010" s="14">
        <f t="shared" si="2775"/>
        <v>13.466666666666667</v>
      </c>
      <c r="AF8010" s="14">
        <f t="shared" si="2776"/>
        <v>0</v>
      </c>
      <c r="AG8010" s="14" t="e">
        <f t="shared" si="2777"/>
        <v>#DIV/0!</v>
      </c>
      <c r="AH8010" s="14" t="e">
        <f t="shared" si="2778"/>
        <v>#DIV/0!</v>
      </c>
      <c r="AI8010" s="14">
        <f t="shared" si="2779"/>
        <v>180</v>
      </c>
      <c r="AJ8010" s="840"/>
    </row>
    <row r="8011" spans="1:36" ht="15.75">
      <c r="A8011" s="842">
        <v>3</v>
      </c>
      <c r="B8011" s="834" t="s">
        <v>4577</v>
      </c>
      <c r="C8011" s="840" t="s">
        <v>65</v>
      </c>
      <c r="D8011" s="840">
        <v>63.45</v>
      </c>
      <c r="E8011" s="853">
        <v>200</v>
      </c>
      <c r="F8011" s="840">
        <f t="shared" si="2780"/>
        <v>12690</v>
      </c>
      <c r="G8011" s="840"/>
      <c r="H8011" s="840">
        <f t="shared" si="2772"/>
        <v>0</v>
      </c>
      <c r="I8011" s="841">
        <v>44785</v>
      </c>
      <c r="J8011" s="854">
        <v>45659</v>
      </c>
      <c r="K8011" s="840"/>
      <c r="L8011" s="853" t="s">
        <v>4578</v>
      </c>
      <c r="M8011" s="855">
        <v>44782</v>
      </c>
      <c r="N8011" s="840">
        <v>0</v>
      </c>
      <c r="O8011" s="840">
        <v>0</v>
      </c>
      <c r="P8011" s="840">
        <v>0</v>
      </c>
      <c r="Q8011" s="840"/>
      <c r="R8011" s="840"/>
      <c r="S8011" s="840"/>
      <c r="T8011" s="840"/>
      <c r="U8011" s="840"/>
      <c r="V8011" s="842"/>
      <c r="W8011" s="840"/>
      <c r="X8011" s="840"/>
      <c r="Y8011" s="840"/>
      <c r="Z8011" s="840"/>
      <c r="AA8011" s="840"/>
      <c r="AB8011" s="840"/>
      <c r="AC8011" s="1507">
        <f t="shared" si="2773"/>
        <v>200</v>
      </c>
      <c r="AD8011" s="1508">
        <f t="shared" si="2774"/>
        <v>12690</v>
      </c>
      <c r="AE8011" s="14">
        <f t="shared" si="2775"/>
        <v>21.4</v>
      </c>
      <c r="AF8011" s="14">
        <f t="shared" si="2776"/>
        <v>0</v>
      </c>
      <c r="AG8011" s="14" t="e">
        <f t="shared" si="2777"/>
        <v>#DIV/0!</v>
      </c>
      <c r="AH8011" s="14" t="e">
        <f t="shared" si="2778"/>
        <v>#DIV/0!</v>
      </c>
      <c r="AI8011" s="14">
        <f t="shared" si="2779"/>
        <v>200</v>
      </c>
      <c r="AJ8011" s="840"/>
    </row>
    <row r="8012" spans="1:36" ht="15.75">
      <c r="A8012" s="842">
        <v>4</v>
      </c>
      <c r="B8012" s="834" t="s">
        <v>6951</v>
      </c>
      <c r="C8012" s="840" t="s">
        <v>65</v>
      </c>
      <c r="D8012" s="840">
        <v>6.06</v>
      </c>
      <c r="E8012" s="853">
        <v>160</v>
      </c>
      <c r="F8012" s="840">
        <f t="shared" si="2780"/>
        <v>969.59999999999991</v>
      </c>
      <c r="G8012" s="840"/>
      <c r="H8012" s="840">
        <f t="shared" si="2772"/>
        <v>0</v>
      </c>
      <c r="I8012" s="841">
        <v>44918</v>
      </c>
      <c r="J8012" s="854">
        <v>45412</v>
      </c>
      <c r="K8012" s="840"/>
      <c r="L8012" s="853" t="s">
        <v>8463</v>
      </c>
      <c r="M8012" s="855">
        <v>44917</v>
      </c>
      <c r="N8012" s="840">
        <v>30</v>
      </c>
      <c r="O8012" s="840">
        <v>100</v>
      </c>
      <c r="P8012" s="840">
        <v>0</v>
      </c>
      <c r="Q8012" s="840"/>
      <c r="R8012" s="840"/>
      <c r="S8012" s="840"/>
      <c r="T8012" s="840"/>
      <c r="U8012" s="840"/>
      <c r="V8012" s="842"/>
      <c r="W8012" s="840"/>
      <c r="X8012" s="840"/>
      <c r="Y8012" s="840"/>
      <c r="Z8012" s="840"/>
      <c r="AA8012" s="840"/>
      <c r="AB8012" s="840"/>
      <c r="AC8012" s="1507">
        <f t="shared" si="2773"/>
        <v>30</v>
      </c>
      <c r="AD8012" s="1508">
        <f t="shared" si="2774"/>
        <v>181.79999999999998</v>
      </c>
      <c r="AE8012" s="14">
        <f t="shared" si="2775"/>
        <v>13.166666666666666</v>
      </c>
      <c r="AF8012" s="14">
        <f t="shared" si="2776"/>
        <v>43.333333333333336</v>
      </c>
      <c r="AG8012" s="14">
        <f t="shared" si="2777"/>
        <v>0.69230769230769229</v>
      </c>
      <c r="AH8012" s="14">
        <f t="shared" si="2778"/>
        <v>-12.474358974358974</v>
      </c>
      <c r="AI8012" s="14">
        <f t="shared" si="2779"/>
        <v>-540.55555555555554</v>
      </c>
      <c r="AJ8012" s="840"/>
    </row>
    <row r="8013" spans="1:36" ht="15.75">
      <c r="A8013" s="842">
        <v>5</v>
      </c>
      <c r="B8013" s="834" t="s">
        <v>139</v>
      </c>
      <c r="C8013" s="840" t="s">
        <v>65</v>
      </c>
      <c r="D8013" s="840">
        <v>129.78</v>
      </c>
      <c r="E8013" s="853">
        <v>300</v>
      </c>
      <c r="F8013" s="840">
        <f t="shared" si="2780"/>
        <v>38934</v>
      </c>
      <c r="G8013" s="840"/>
      <c r="H8013" s="840">
        <f t="shared" si="2772"/>
        <v>0</v>
      </c>
      <c r="I8013" s="841">
        <v>44918</v>
      </c>
      <c r="J8013" s="854">
        <v>45169</v>
      </c>
      <c r="K8013" s="840"/>
      <c r="L8013" s="853" t="s">
        <v>8464</v>
      </c>
      <c r="M8013" s="855">
        <v>44917</v>
      </c>
      <c r="N8013" s="840">
        <v>70</v>
      </c>
      <c r="O8013" s="840">
        <v>114</v>
      </c>
      <c r="P8013" s="840">
        <v>106</v>
      </c>
      <c r="Q8013" s="840"/>
      <c r="R8013" s="840"/>
      <c r="S8013" s="840"/>
      <c r="T8013" s="840"/>
      <c r="U8013" s="840"/>
      <c r="V8013" s="842"/>
      <c r="W8013" s="840"/>
      <c r="X8013" s="840"/>
      <c r="Y8013" s="840"/>
      <c r="Z8013" s="840"/>
      <c r="AA8013" s="840"/>
      <c r="AB8013" s="840"/>
      <c r="AC8013" s="1507">
        <f t="shared" si="2773"/>
        <v>10</v>
      </c>
      <c r="AD8013" s="1508">
        <f t="shared" si="2774"/>
        <v>1297.8</v>
      </c>
      <c r="AE8013" s="14">
        <f t="shared" si="2775"/>
        <v>5.0666666666666664</v>
      </c>
      <c r="AF8013" s="14">
        <f t="shared" si="2776"/>
        <v>96.666666666666671</v>
      </c>
      <c r="AG8013" s="14">
        <f t="shared" si="2777"/>
        <v>0.10344827586206896</v>
      </c>
      <c r="AH8013" s="14">
        <f t="shared" si="2778"/>
        <v>-4.963218390804597</v>
      </c>
      <c r="AI8013" s="14">
        <f t="shared" si="2779"/>
        <v>-479.77777777777777</v>
      </c>
      <c r="AJ8013" s="840"/>
    </row>
    <row r="8014" spans="1:36" ht="31.5">
      <c r="A8014" s="842">
        <v>6</v>
      </c>
      <c r="B8014" s="834" t="s">
        <v>2859</v>
      </c>
      <c r="C8014" s="840" t="s">
        <v>65</v>
      </c>
      <c r="D8014" s="840">
        <v>5.274</v>
      </c>
      <c r="E8014" s="853">
        <v>0</v>
      </c>
      <c r="F8014" s="840">
        <f t="shared" si="2780"/>
        <v>0</v>
      </c>
      <c r="G8014" s="840">
        <v>2000</v>
      </c>
      <c r="H8014" s="840">
        <f t="shared" si="2772"/>
        <v>10548</v>
      </c>
      <c r="I8014" s="841">
        <v>44937</v>
      </c>
      <c r="J8014" s="854">
        <v>45046</v>
      </c>
      <c r="K8014" s="840"/>
      <c r="L8014" s="853"/>
      <c r="M8014" s="855"/>
      <c r="N8014" s="840"/>
      <c r="O8014" s="840">
        <v>110</v>
      </c>
      <c r="P8014" s="840">
        <v>230</v>
      </c>
      <c r="Q8014" s="840"/>
      <c r="R8014" s="840"/>
      <c r="S8014" s="840"/>
      <c r="T8014" s="840"/>
      <c r="U8014" s="840"/>
      <c r="V8014" s="842"/>
      <c r="W8014" s="840"/>
      <c r="X8014" s="840"/>
      <c r="Y8014" s="840"/>
      <c r="Z8014" s="840"/>
      <c r="AA8014" s="840"/>
      <c r="AB8014" s="840"/>
      <c r="AC8014" s="1507">
        <f t="shared" si="2773"/>
        <v>1660</v>
      </c>
      <c r="AD8014" s="1508">
        <f t="shared" si="2774"/>
        <v>8754.84</v>
      </c>
      <c r="AE8014" s="14">
        <f t="shared" si="2775"/>
        <v>0.96666666666666667</v>
      </c>
      <c r="AF8014" s="14">
        <f t="shared" si="2776"/>
        <v>113.33333333333333</v>
      </c>
      <c r="AG8014" s="14">
        <f t="shared" si="2777"/>
        <v>14.647058823529413</v>
      </c>
      <c r="AH8014" s="14">
        <f t="shared" si="2778"/>
        <v>13.680392156862746</v>
      </c>
      <c r="AI8014" s="14">
        <f t="shared" si="2779"/>
        <v>1550.4444444444443</v>
      </c>
      <c r="AJ8014" s="840"/>
    </row>
    <row r="8015" spans="1:36" ht="31.5">
      <c r="A8015" s="842">
        <v>7</v>
      </c>
      <c r="B8015" s="834" t="s">
        <v>9396</v>
      </c>
      <c r="C8015" s="840" t="s">
        <v>65</v>
      </c>
      <c r="D8015" s="840">
        <v>69.12</v>
      </c>
      <c r="E8015" s="853">
        <v>0</v>
      </c>
      <c r="F8015" s="840">
        <v>0</v>
      </c>
      <c r="G8015" s="840">
        <v>200</v>
      </c>
      <c r="H8015" s="840">
        <f t="shared" si="2772"/>
        <v>13824</v>
      </c>
      <c r="I8015" s="841">
        <v>44978</v>
      </c>
      <c r="J8015" s="854">
        <v>45107</v>
      </c>
      <c r="K8015" s="840"/>
      <c r="L8015" s="853"/>
      <c r="M8015" s="855"/>
      <c r="N8015" s="840"/>
      <c r="O8015" s="840">
        <v>73</v>
      </c>
      <c r="P8015" s="840">
        <v>90</v>
      </c>
      <c r="Q8015" s="840"/>
      <c r="R8015" s="840"/>
      <c r="S8015" s="840"/>
      <c r="T8015" s="840"/>
      <c r="U8015" s="840"/>
      <c r="V8015" s="842"/>
      <c r="W8015" s="840"/>
      <c r="X8015" s="840"/>
      <c r="Y8015" s="840"/>
      <c r="Z8015" s="840"/>
      <c r="AA8015" s="840"/>
      <c r="AB8015" s="840"/>
      <c r="AC8015" s="1507">
        <f t="shared" si="2773"/>
        <v>37</v>
      </c>
      <c r="AD8015" s="1508">
        <f t="shared" si="2774"/>
        <v>2557.44</v>
      </c>
      <c r="AE8015" s="14">
        <f t="shared" si="2775"/>
        <v>3</v>
      </c>
      <c r="AF8015" s="14">
        <f t="shared" si="2776"/>
        <v>54.333333333333336</v>
      </c>
      <c r="AG8015" s="14">
        <f t="shared" si="2777"/>
        <v>0.68098159509202449</v>
      </c>
      <c r="AH8015" s="14">
        <f t="shared" si="2778"/>
        <v>-2.3190184049079754</v>
      </c>
      <c r="AI8015" s="14">
        <f t="shared" si="2779"/>
        <v>-126</v>
      </c>
      <c r="AJ8015" s="840"/>
    </row>
    <row r="8016" spans="1:36" ht="15.75">
      <c r="A8016" s="4407" t="s">
        <v>4408</v>
      </c>
      <c r="B8016" s="4408"/>
      <c r="C8016" s="856"/>
      <c r="D8016" s="856"/>
      <c r="E8016" s="856"/>
      <c r="F8016" s="856"/>
      <c r="G8016" s="856"/>
      <c r="H8016" s="856"/>
      <c r="I8016" s="856"/>
      <c r="J8016" s="856"/>
      <c r="K8016" s="856"/>
      <c r="L8016" s="856"/>
      <c r="M8016" s="856"/>
      <c r="N8016" s="856"/>
      <c r="O8016" s="856"/>
      <c r="P8016" s="856"/>
      <c r="Q8016" s="856"/>
      <c r="R8016" s="856"/>
      <c r="S8016" s="856"/>
      <c r="T8016" s="856"/>
      <c r="U8016" s="856"/>
      <c r="V8016" s="856"/>
      <c r="W8016" s="856"/>
      <c r="X8016" s="856"/>
      <c r="Y8016" s="856"/>
      <c r="Z8016" s="856"/>
      <c r="AA8016" s="856"/>
      <c r="AB8016" s="856"/>
      <c r="AC8016" s="856"/>
      <c r="AD8016" s="856"/>
      <c r="AE8016" s="856"/>
      <c r="AF8016" s="856"/>
      <c r="AG8016" s="856"/>
      <c r="AH8016" s="856"/>
      <c r="AI8016" s="856"/>
      <c r="AJ8016" s="857"/>
    </row>
    <row r="8017" spans="1:36" ht="15.75">
      <c r="A8017" s="842">
        <v>2</v>
      </c>
      <c r="B8017" s="858" t="s">
        <v>5305</v>
      </c>
      <c r="C8017" s="859" t="s">
        <v>177</v>
      </c>
      <c r="D8017" s="1450">
        <v>1</v>
      </c>
      <c r="E8017" s="1450">
        <v>5800</v>
      </c>
      <c r="F8017" s="1450">
        <f t="shared" ref="F8017:F8035" si="2781">D8017*E8017</f>
        <v>5800</v>
      </c>
      <c r="G8017" s="860"/>
      <c r="H8017" s="840"/>
      <c r="I8017" s="852">
        <v>44827</v>
      </c>
      <c r="J8017" s="1450" t="s">
        <v>334</v>
      </c>
      <c r="K8017" s="1450"/>
      <c r="L8017" s="1450"/>
      <c r="M8017" s="1450"/>
      <c r="N8017" s="1450">
        <v>0</v>
      </c>
      <c r="O8017" s="1450">
        <v>3685</v>
      </c>
      <c r="P8017" s="1450">
        <v>1365</v>
      </c>
      <c r="Q8017" s="1450"/>
      <c r="R8017" s="1450"/>
      <c r="S8017" s="1450"/>
      <c r="T8017" s="1450"/>
      <c r="U8017" s="1450"/>
      <c r="V8017" s="842"/>
      <c r="W8017" s="1450"/>
      <c r="X8017" s="1450"/>
      <c r="Y8017" s="1450"/>
      <c r="Z8017" s="1450"/>
      <c r="AA8017" s="1450"/>
      <c r="AB8017" s="1450"/>
      <c r="AC8017" s="1507">
        <f t="shared" ref="AC8017:AC8035" si="2782">E8017+G8017-N8017-O8017-AA8017-P8017-Q8017-R8017-S8017-T8017-U8017-V8017-W8017-X8017-Y8017</f>
        <v>750</v>
      </c>
      <c r="AD8017" s="1508">
        <f t="shared" ref="AD8017:AD8035" si="2783">D8017*AC8017</f>
        <v>750</v>
      </c>
      <c r="AE8017" s="888" t="s">
        <v>334</v>
      </c>
      <c r="AF8017" s="14">
        <f t="shared" ref="AF8017:AF8035" si="2784">(N8017+O8017+P8017+Q8017+R8017+S8017+T8017+U8017+V8017+W8017+X8017+Y8017)/3</f>
        <v>1683.3333333333333</v>
      </c>
      <c r="AG8017" s="14">
        <f t="shared" ref="AG8017:AG8035" si="2785">AC8017/AF8017</f>
        <v>0.44554455445544555</v>
      </c>
      <c r="AH8017" s="888" t="s">
        <v>334</v>
      </c>
      <c r="AI8017" s="888" t="s">
        <v>334</v>
      </c>
      <c r="AJ8017" s="1450"/>
    </row>
    <row r="8018" spans="1:36" ht="15.75">
      <c r="A8018" s="842">
        <v>3</v>
      </c>
      <c r="B8018" s="858" t="s">
        <v>5307</v>
      </c>
      <c r="C8018" s="859" t="s">
        <v>177</v>
      </c>
      <c r="D8018" s="1450">
        <v>1</v>
      </c>
      <c r="E8018" s="1450">
        <v>4000</v>
      </c>
      <c r="F8018" s="1450">
        <f t="shared" si="2781"/>
        <v>4000</v>
      </c>
      <c r="G8018" s="860"/>
      <c r="H8018" s="840"/>
      <c r="I8018" s="852">
        <v>44827</v>
      </c>
      <c r="J8018" s="1450" t="s">
        <v>334</v>
      </c>
      <c r="K8018" s="1450"/>
      <c r="L8018" s="1450"/>
      <c r="M8018" s="1450"/>
      <c r="N8018" s="1450">
        <v>0</v>
      </c>
      <c r="O8018" s="1450">
        <v>0</v>
      </c>
      <c r="P8018" s="1450">
        <v>0</v>
      </c>
      <c r="Q8018" s="1450"/>
      <c r="R8018" s="1450"/>
      <c r="S8018" s="1450"/>
      <c r="T8018" s="1450"/>
      <c r="U8018" s="1450"/>
      <c r="V8018" s="842"/>
      <c r="W8018" s="1450"/>
      <c r="X8018" s="1450"/>
      <c r="Y8018" s="1450"/>
      <c r="Z8018" s="1450"/>
      <c r="AA8018" s="1450"/>
      <c r="AB8018" s="1450"/>
      <c r="AC8018" s="1507">
        <f t="shared" si="2782"/>
        <v>4000</v>
      </c>
      <c r="AD8018" s="1508">
        <f t="shared" si="2783"/>
        <v>4000</v>
      </c>
      <c r="AE8018" s="888" t="s">
        <v>334</v>
      </c>
      <c r="AF8018" s="14">
        <f t="shared" si="2784"/>
        <v>0</v>
      </c>
      <c r="AG8018" s="14" t="e">
        <f t="shared" si="2785"/>
        <v>#DIV/0!</v>
      </c>
      <c r="AH8018" s="888" t="s">
        <v>334</v>
      </c>
      <c r="AI8018" s="888" t="s">
        <v>334</v>
      </c>
      <c r="AJ8018" s="1450"/>
    </row>
    <row r="8019" spans="1:36" ht="37.5" customHeight="1">
      <c r="A8019" s="842">
        <v>6</v>
      </c>
      <c r="B8019" s="858" t="s">
        <v>5328</v>
      </c>
      <c r="C8019" s="861" t="s">
        <v>177</v>
      </c>
      <c r="D8019" s="1450">
        <v>1</v>
      </c>
      <c r="E8019" s="1450">
        <v>8350</v>
      </c>
      <c r="F8019" s="1450">
        <f t="shared" si="2781"/>
        <v>8350</v>
      </c>
      <c r="G8019" s="860"/>
      <c r="H8019" s="840"/>
      <c r="I8019" s="852">
        <v>44827</v>
      </c>
      <c r="J8019" s="1450" t="s">
        <v>334</v>
      </c>
      <c r="K8019" s="1450"/>
      <c r="L8019" s="1450"/>
      <c r="M8019" s="1450"/>
      <c r="N8019" s="1450">
        <v>500</v>
      </c>
      <c r="O8019" s="1450">
        <v>7670</v>
      </c>
      <c r="P8019" s="1450">
        <v>0</v>
      </c>
      <c r="Q8019" s="1450"/>
      <c r="R8019" s="1450"/>
      <c r="S8019" s="1450"/>
      <c r="T8019" s="1450"/>
      <c r="U8019" s="1450"/>
      <c r="V8019" s="842"/>
      <c r="W8019" s="1450"/>
      <c r="X8019" s="1450"/>
      <c r="Y8019" s="1450"/>
      <c r="Z8019" s="1450"/>
      <c r="AA8019" s="1450"/>
      <c r="AB8019" s="1450"/>
      <c r="AC8019" s="1507">
        <f t="shared" si="2782"/>
        <v>180</v>
      </c>
      <c r="AD8019" s="1508">
        <f t="shared" si="2783"/>
        <v>180</v>
      </c>
      <c r="AE8019" s="888" t="s">
        <v>334</v>
      </c>
      <c r="AF8019" s="14">
        <f t="shared" si="2784"/>
        <v>2723.3333333333335</v>
      </c>
      <c r="AG8019" s="14">
        <f t="shared" si="2785"/>
        <v>6.6095471236230108E-2</v>
      </c>
      <c r="AH8019" s="888" t="s">
        <v>334</v>
      </c>
      <c r="AI8019" s="888" t="s">
        <v>334</v>
      </c>
      <c r="AJ8019" s="1450"/>
    </row>
    <row r="8020" spans="1:36" ht="31.5">
      <c r="A8020" s="842">
        <v>7</v>
      </c>
      <c r="B8020" s="834" t="s">
        <v>6952</v>
      </c>
      <c r="C8020" s="862" t="s">
        <v>638</v>
      </c>
      <c r="D8020" s="1450">
        <v>1</v>
      </c>
      <c r="E8020" s="1450">
        <v>25</v>
      </c>
      <c r="F8020" s="1450">
        <f t="shared" si="2781"/>
        <v>25</v>
      </c>
      <c r="G8020" s="1450"/>
      <c r="H8020" s="840"/>
      <c r="I8020" s="852">
        <v>44832</v>
      </c>
      <c r="J8020" s="1450" t="s">
        <v>334</v>
      </c>
      <c r="K8020" s="1450"/>
      <c r="L8020" s="1450"/>
      <c r="M8020" s="1450"/>
      <c r="N8020" s="1450">
        <v>13</v>
      </c>
      <c r="O8020" s="1450">
        <v>6</v>
      </c>
      <c r="P8020" s="1450">
        <v>1</v>
      </c>
      <c r="Q8020" s="1450"/>
      <c r="R8020" s="1450"/>
      <c r="S8020" s="1450"/>
      <c r="T8020" s="1450"/>
      <c r="U8020" s="1450"/>
      <c r="V8020" s="842"/>
      <c r="W8020" s="1450"/>
      <c r="X8020" s="1450"/>
      <c r="Y8020" s="1450"/>
      <c r="Z8020" s="1450"/>
      <c r="AA8020" s="1450"/>
      <c r="AB8020" s="1450"/>
      <c r="AC8020" s="1507">
        <f t="shared" si="2782"/>
        <v>5</v>
      </c>
      <c r="AD8020" s="1508">
        <f t="shared" si="2783"/>
        <v>5</v>
      </c>
      <c r="AE8020" s="888" t="s">
        <v>334</v>
      </c>
      <c r="AF8020" s="14">
        <f t="shared" si="2784"/>
        <v>6.666666666666667</v>
      </c>
      <c r="AG8020" s="14">
        <f t="shared" si="2785"/>
        <v>0.75</v>
      </c>
      <c r="AH8020" s="888" t="s">
        <v>334</v>
      </c>
      <c r="AI8020" s="888" t="s">
        <v>334</v>
      </c>
      <c r="AJ8020" s="1450"/>
    </row>
    <row r="8021" spans="1:36" ht="31.5">
      <c r="A8021" s="842">
        <v>10</v>
      </c>
      <c r="B8021" s="864" t="s">
        <v>4144</v>
      </c>
      <c r="C8021" s="865" t="s">
        <v>181</v>
      </c>
      <c r="D8021" s="840">
        <v>1</v>
      </c>
      <c r="E8021" s="840">
        <v>440</v>
      </c>
      <c r="F8021" s="1450">
        <f t="shared" si="2781"/>
        <v>440</v>
      </c>
      <c r="G8021" s="840"/>
      <c r="H8021" s="840"/>
      <c r="I8021" s="841">
        <v>44749</v>
      </c>
      <c r="J8021" s="841" t="s">
        <v>334</v>
      </c>
      <c r="K8021" s="840"/>
      <c r="L8021" s="840"/>
      <c r="M8021" s="841"/>
      <c r="N8021" s="840">
        <v>100</v>
      </c>
      <c r="O8021" s="840">
        <v>50</v>
      </c>
      <c r="P8021" s="840">
        <v>30</v>
      </c>
      <c r="Q8021" s="840"/>
      <c r="R8021" s="840"/>
      <c r="S8021" s="840"/>
      <c r="T8021" s="840"/>
      <c r="U8021" s="840"/>
      <c r="V8021" s="842"/>
      <c r="W8021" s="840"/>
      <c r="X8021" s="840"/>
      <c r="Y8021" s="840"/>
      <c r="Z8021" s="840"/>
      <c r="AA8021" s="840"/>
      <c r="AB8021" s="840"/>
      <c r="AC8021" s="1507">
        <f t="shared" si="2782"/>
        <v>260</v>
      </c>
      <c r="AD8021" s="1508">
        <f t="shared" si="2783"/>
        <v>260</v>
      </c>
      <c r="AE8021" s="888" t="s">
        <v>334</v>
      </c>
      <c r="AF8021" s="14">
        <f t="shared" si="2784"/>
        <v>60</v>
      </c>
      <c r="AG8021" s="14">
        <f t="shared" si="2785"/>
        <v>4.333333333333333</v>
      </c>
      <c r="AH8021" s="888" t="s">
        <v>334</v>
      </c>
      <c r="AI8021" s="888" t="s">
        <v>334</v>
      </c>
      <c r="AJ8021" s="840"/>
    </row>
    <row r="8022" spans="1:36" ht="15.75">
      <c r="A8022" s="842">
        <v>11</v>
      </c>
      <c r="B8022" s="834" t="s">
        <v>4145</v>
      </c>
      <c r="C8022" s="865" t="s">
        <v>177</v>
      </c>
      <c r="D8022" s="840">
        <v>1</v>
      </c>
      <c r="E8022" s="840">
        <v>108</v>
      </c>
      <c r="F8022" s="1450">
        <f t="shared" si="2781"/>
        <v>108</v>
      </c>
      <c r="G8022" s="840"/>
      <c r="H8022" s="840"/>
      <c r="I8022" s="841">
        <v>44749</v>
      </c>
      <c r="J8022" s="841" t="s">
        <v>334</v>
      </c>
      <c r="K8022" s="840"/>
      <c r="L8022" s="840"/>
      <c r="M8022" s="841"/>
      <c r="N8022" s="840">
        <v>0</v>
      </c>
      <c r="O8022" s="840">
        <v>0</v>
      </c>
      <c r="P8022" s="840">
        <v>2</v>
      </c>
      <c r="Q8022" s="840"/>
      <c r="R8022" s="840"/>
      <c r="S8022" s="840"/>
      <c r="T8022" s="840"/>
      <c r="U8022" s="840"/>
      <c r="V8022" s="842"/>
      <c r="W8022" s="840"/>
      <c r="X8022" s="840"/>
      <c r="Y8022" s="840"/>
      <c r="Z8022" s="840"/>
      <c r="AA8022" s="840"/>
      <c r="AB8022" s="840"/>
      <c r="AC8022" s="1507">
        <f t="shared" si="2782"/>
        <v>106</v>
      </c>
      <c r="AD8022" s="1508">
        <f t="shared" si="2783"/>
        <v>106</v>
      </c>
      <c r="AE8022" s="888" t="s">
        <v>334</v>
      </c>
      <c r="AF8022" s="14">
        <f t="shared" si="2784"/>
        <v>0.66666666666666663</v>
      </c>
      <c r="AG8022" s="14">
        <f t="shared" si="2785"/>
        <v>159</v>
      </c>
      <c r="AH8022" s="888" t="s">
        <v>334</v>
      </c>
      <c r="AI8022" s="888" t="s">
        <v>334</v>
      </c>
      <c r="AJ8022" s="840"/>
    </row>
    <row r="8023" spans="1:36" ht="15.75">
      <c r="A8023" s="842">
        <v>12</v>
      </c>
      <c r="B8023" s="834" t="s">
        <v>4146</v>
      </c>
      <c r="C8023" s="865" t="s">
        <v>233</v>
      </c>
      <c r="D8023" s="840">
        <v>1</v>
      </c>
      <c r="E8023" s="840">
        <v>314</v>
      </c>
      <c r="F8023" s="1450">
        <f t="shared" si="2781"/>
        <v>314</v>
      </c>
      <c r="G8023" s="840"/>
      <c r="H8023" s="840"/>
      <c r="I8023" s="841">
        <v>44749</v>
      </c>
      <c r="J8023" s="841" t="s">
        <v>334</v>
      </c>
      <c r="K8023" s="840"/>
      <c r="L8023" s="840"/>
      <c r="M8023" s="841"/>
      <c r="N8023" s="840">
        <v>21</v>
      </c>
      <c r="O8023" s="840">
        <v>22</v>
      </c>
      <c r="P8023" s="840">
        <v>23</v>
      </c>
      <c r="Q8023" s="840"/>
      <c r="R8023" s="840"/>
      <c r="S8023" s="840"/>
      <c r="T8023" s="840"/>
      <c r="U8023" s="840"/>
      <c r="V8023" s="842"/>
      <c r="W8023" s="840"/>
      <c r="X8023" s="840"/>
      <c r="Y8023" s="840"/>
      <c r="Z8023" s="840"/>
      <c r="AA8023" s="840"/>
      <c r="AB8023" s="840"/>
      <c r="AC8023" s="1507">
        <f t="shared" si="2782"/>
        <v>248</v>
      </c>
      <c r="AD8023" s="1508">
        <f t="shared" si="2783"/>
        <v>248</v>
      </c>
      <c r="AE8023" s="888" t="s">
        <v>334</v>
      </c>
      <c r="AF8023" s="14">
        <f t="shared" si="2784"/>
        <v>22</v>
      </c>
      <c r="AG8023" s="14">
        <f t="shared" si="2785"/>
        <v>11.272727272727273</v>
      </c>
      <c r="AH8023" s="888" t="s">
        <v>334</v>
      </c>
      <c r="AI8023" s="888" t="s">
        <v>334</v>
      </c>
      <c r="AJ8023" s="840"/>
    </row>
    <row r="8024" spans="1:36" ht="15.75">
      <c r="A8024" s="842">
        <v>13</v>
      </c>
      <c r="B8024" s="834" t="s">
        <v>4120</v>
      </c>
      <c r="C8024" s="865" t="s">
        <v>177</v>
      </c>
      <c r="D8024" s="840">
        <v>1</v>
      </c>
      <c r="E8024" s="840">
        <v>50</v>
      </c>
      <c r="F8024" s="1450">
        <f t="shared" si="2781"/>
        <v>50</v>
      </c>
      <c r="G8024" s="840"/>
      <c r="H8024" s="840"/>
      <c r="I8024" s="841">
        <v>44749</v>
      </c>
      <c r="J8024" s="841" t="s">
        <v>334</v>
      </c>
      <c r="K8024" s="840"/>
      <c r="L8024" s="840"/>
      <c r="M8024" s="841"/>
      <c r="N8024" s="840">
        <v>0</v>
      </c>
      <c r="O8024" s="840">
        <v>0</v>
      </c>
      <c r="P8024" s="840">
        <v>0</v>
      </c>
      <c r="Q8024" s="840"/>
      <c r="R8024" s="840"/>
      <c r="S8024" s="840"/>
      <c r="T8024" s="840"/>
      <c r="U8024" s="840"/>
      <c r="V8024" s="842"/>
      <c r="W8024" s="840"/>
      <c r="X8024" s="840"/>
      <c r="Y8024" s="840"/>
      <c r="Z8024" s="840"/>
      <c r="AA8024" s="840"/>
      <c r="AB8024" s="840"/>
      <c r="AC8024" s="1507">
        <f t="shared" si="2782"/>
        <v>50</v>
      </c>
      <c r="AD8024" s="1508">
        <f t="shared" si="2783"/>
        <v>50</v>
      </c>
      <c r="AE8024" s="888" t="s">
        <v>334</v>
      </c>
      <c r="AF8024" s="14">
        <f t="shared" si="2784"/>
        <v>0</v>
      </c>
      <c r="AG8024" s="14" t="e">
        <f t="shared" si="2785"/>
        <v>#DIV/0!</v>
      </c>
      <c r="AH8024" s="888" t="s">
        <v>334</v>
      </c>
      <c r="AI8024" s="888" t="s">
        <v>334</v>
      </c>
      <c r="AJ8024" s="840"/>
    </row>
    <row r="8025" spans="1:36" ht="15.75">
      <c r="A8025" s="842">
        <v>14</v>
      </c>
      <c r="B8025" s="866" t="s">
        <v>3569</v>
      </c>
      <c r="C8025" s="865" t="s">
        <v>3570</v>
      </c>
      <c r="D8025" s="840">
        <v>1</v>
      </c>
      <c r="E8025" s="840">
        <v>18</v>
      </c>
      <c r="F8025" s="1450">
        <f t="shared" si="2781"/>
        <v>18</v>
      </c>
      <c r="G8025" s="867"/>
      <c r="H8025" s="840"/>
      <c r="I8025" s="841">
        <v>44715</v>
      </c>
      <c r="J8025" s="841" t="s">
        <v>334</v>
      </c>
      <c r="K8025" s="840"/>
      <c r="L8025" s="840"/>
      <c r="M8025" s="840"/>
      <c r="N8025" s="840">
        <v>2</v>
      </c>
      <c r="O8025" s="840">
        <v>3</v>
      </c>
      <c r="P8025" s="840">
        <v>4</v>
      </c>
      <c r="Q8025" s="840"/>
      <c r="R8025" s="840"/>
      <c r="S8025" s="840"/>
      <c r="T8025" s="840"/>
      <c r="U8025" s="840"/>
      <c r="V8025" s="842"/>
      <c r="W8025" s="840"/>
      <c r="X8025" s="840"/>
      <c r="Y8025" s="840"/>
      <c r="Z8025" s="840"/>
      <c r="AA8025" s="840"/>
      <c r="AB8025" s="840"/>
      <c r="AC8025" s="1507">
        <f t="shared" si="2782"/>
        <v>9</v>
      </c>
      <c r="AD8025" s="1508">
        <f t="shared" si="2783"/>
        <v>9</v>
      </c>
      <c r="AE8025" s="888" t="s">
        <v>334</v>
      </c>
      <c r="AF8025" s="14">
        <f t="shared" si="2784"/>
        <v>3</v>
      </c>
      <c r="AG8025" s="14">
        <f t="shared" si="2785"/>
        <v>3</v>
      </c>
      <c r="AH8025" s="888" t="s">
        <v>334</v>
      </c>
      <c r="AI8025" s="888" t="s">
        <v>334</v>
      </c>
      <c r="AJ8025" s="840"/>
    </row>
    <row r="8026" spans="1:36" ht="15.75">
      <c r="A8026" s="842">
        <v>15</v>
      </c>
      <c r="B8026" s="866" t="s">
        <v>3569</v>
      </c>
      <c r="C8026" s="865" t="s">
        <v>3570</v>
      </c>
      <c r="D8026" s="840">
        <v>1</v>
      </c>
      <c r="E8026" s="840">
        <v>20</v>
      </c>
      <c r="F8026" s="1450">
        <f t="shared" si="2781"/>
        <v>20</v>
      </c>
      <c r="G8026" s="867"/>
      <c r="H8026" s="840"/>
      <c r="I8026" s="841">
        <v>44715</v>
      </c>
      <c r="J8026" s="841" t="s">
        <v>334</v>
      </c>
      <c r="K8026" s="840"/>
      <c r="L8026" s="840"/>
      <c r="M8026" s="840"/>
      <c r="N8026" s="840">
        <v>0</v>
      </c>
      <c r="O8026" s="840">
        <v>1</v>
      </c>
      <c r="P8026" s="840">
        <v>1</v>
      </c>
      <c r="Q8026" s="840"/>
      <c r="R8026" s="840"/>
      <c r="S8026" s="840"/>
      <c r="T8026" s="840"/>
      <c r="U8026" s="840"/>
      <c r="V8026" s="842"/>
      <c r="W8026" s="840"/>
      <c r="X8026" s="840"/>
      <c r="Y8026" s="840"/>
      <c r="Z8026" s="840"/>
      <c r="AA8026" s="840"/>
      <c r="AB8026" s="840"/>
      <c r="AC8026" s="1507">
        <f t="shared" si="2782"/>
        <v>18</v>
      </c>
      <c r="AD8026" s="1508">
        <f t="shared" si="2783"/>
        <v>18</v>
      </c>
      <c r="AE8026" s="888" t="s">
        <v>334</v>
      </c>
      <c r="AF8026" s="14">
        <f t="shared" si="2784"/>
        <v>0.66666666666666663</v>
      </c>
      <c r="AG8026" s="14">
        <f t="shared" si="2785"/>
        <v>27</v>
      </c>
      <c r="AH8026" s="888" t="s">
        <v>334</v>
      </c>
      <c r="AI8026" s="888" t="s">
        <v>334</v>
      </c>
      <c r="AJ8026" s="840"/>
    </row>
    <row r="8027" spans="1:36" ht="15.75">
      <c r="A8027" s="842">
        <v>16</v>
      </c>
      <c r="B8027" s="866" t="s">
        <v>3549</v>
      </c>
      <c r="C8027" s="865" t="s">
        <v>746</v>
      </c>
      <c r="D8027" s="840">
        <v>1</v>
      </c>
      <c r="E8027" s="840">
        <v>56</v>
      </c>
      <c r="F8027" s="1450">
        <f t="shared" si="2781"/>
        <v>56</v>
      </c>
      <c r="G8027" s="867"/>
      <c r="H8027" s="840"/>
      <c r="I8027" s="841">
        <v>44715</v>
      </c>
      <c r="J8027" s="841" t="s">
        <v>334</v>
      </c>
      <c r="K8027" s="840"/>
      <c r="L8027" s="840"/>
      <c r="M8027" s="840"/>
      <c r="N8027" s="840">
        <v>0</v>
      </c>
      <c r="O8027" s="840">
        <v>0</v>
      </c>
      <c r="P8027" s="840">
        <v>0</v>
      </c>
      <c r="Q8027" s="840"/>
      <c r="R8027" s="840"/>
      <c r="S8027" s="840"/>
      <c r="T8027" s="840"/>
      <c r="U8027" s="840"/>
      <c r="V8027" s="842"/>
      <c r="W8027" s="840"/>
      <c r="X8027" s="840"/>
      <c r="Y8027" s="840"/>
      <c r="Z8027" s="840"/>
      <c r="AA8027" s="840"/>
      <c r="AB8027" s="840"/>
      <c r="AC8027" s="1507">
        <f t="shared" si="2782"/>
        <v>56</v>
      </c>
      <c r="AD8027" s="1508">
        <f t="shared" si="2783"/>
        <v>56</v>
      </c>
      <c r="AE8027" s="888" t="s">
        <v>334</v>
      </c>
      <c r="AF8027" s="14">
        <f t="shared" si="2784"/>
        <v>0</v>
      </c>
      <c r="AG8027" s="14" t="e">
        <f t="shared" si="2785"/>
        <v>#DIV/0!</v>
      </c>
      <c r="AH8027" s="888" t="s">
        <v>334</v>
      </c>
      <c r="AI8027" s="888" t="s">
        <v>334</v>
      </c>
      <c r="AJ8027" s="840"/>
    </row>
    <row r="8028" spans="1:36" ht="15.75">
      <c r="A8028" s="842">
        <v>18</v>
      </c>
      <c r="B8028" s="863" t="s">
        <v>3444</v>
      </c>
      <c r="C8028" s="863" t="s">
        <v>63</v>
      </c>
      <c r="D8028" s="840">
        <v>1</v>
      </c>
      <c r="E8028" s="840">
        <v>2739</v>
      </c>
      <c r="F8028" s="1450">
        <f t="shared" si="2781"/>
        <v>2739</v>
      </c>
      <c r="G8028" s="868"/>
      <c r="H8028" s="840"/>
      <c r="I8028" s="841">
        <v>44728</v>
      </c>
      <c r="J8028" s="841" t="s">
        <v>334</v>
      </c>
      <c r="K8028" s="840"/>
      <c r="L8028" s="840"/>
      <c r="M8028" s="840"/>
      <c r="N8028" s="840">
        <v>10</v>
      </c>
      <c r="O8028" s="840">
        <v>809</v>
      </c>
      <c r="P8028" s="840">
        <v>1720</v>
      </c>
      <c r="Q8028" s="840"/>
      <c r="R8028" s="840"/>
      <c r="S8028" s="840"/>
      <c r="T8028" s="840"/>
      <c r="U8028" s="840"/>
      <c r="V8028" s="842"/>
      <c r="W8028" s="840"/>
      <c r="X8028" s="840"/>
      <c r="Y8028" s="840"/>
      <c r="Z8028" s="840"/>
      <c r="AA8028" s="840"/>
      <c r="AB8028" s="840"/>
      <c r="AC8028" s="1507">
        <f t="shared" si="2782"/>
        <v>200</v>
      </c>
      <c r="AD8028" s="1508">
        <f t="shared" si="2783"/>
        <v>200</v>
      </c>
      <c r="AE8028" s="888" t="s">
        <v>334</v>
      </c>
      <c r="AF8028" s="14">
        <f t="shared" si="2784"/>
        <v>846.33333333333337</v>
      </c>
      <c r="AG8028" s="14">
        <f t="shared" si="2785"/>
        <v>0.23631350925561243</v>
      </c>
      <c r="AH8028" s="888" t="s">
        <v>334</v>
      </c>
      <c r="AI8028" s="888" t="s">
        <v>334</v>
      </c>
      <c r="AJ8028" s="840"/>
    </row>
    <row r="8029" spans="1:36" ht="15.75">
      <c r="A8029" s="842">
        <v>19</v>
      </c>
      <c r="B8029" s="863" t="s">
        <v>4409</v>
      </c>
      <c r="C8029" s="863" t="s">
        <v>66</v>
      </c>
      <c r="D8029" s="840">
        <v>1</v>
      </c>
      <c r="E8029" s="840">
        <v>105</v>
      </c>
      <c r="F8029" s="1450">
        <f t="shared" si="2781"/>
        <v>105</v>
      </c>
      <c r="G8029" s="868"/>
      <c r="H8029" s="840"/>
      <c r="I8029" s="841">
        <v>44770</v>
      </c>
      <c r="J8029" s="841" t="s">
        <v>334</v>
      </c>
      <c r="K8029" s="840"/>
      <c r="L8029" s="840"/>
      <c r="M8029" s="840"/>
      <c r="N8029" s="840">
        <v>0</v>
      </c>
      <c r="O8029" s="840">
        <v>100</v>
      </c>
      <c r="P8029" s="840">
        <v>1</v>
      </c>
      <c r="Q8029" s="840"/>
      <c r="R8029" s="840"/>
      <c r="S8029" s="840"/>
      <c r="T8029" s="840"/>
      <c r="U8029" s="840"/>
      <c r="V8029" s="842"/>
      <c r="W8029" s="840"/>
      <c r="X8029" s="840"/>
      <c r="Y8029" s="840"/>
      <c r="Z8029" s="840"/>
      <c r="AA8029" s="840"/>
      <c r="AB8029" s="840"/>
      <c r="AC8029" s="1507">
        <f t="shared" si="2782"/>
        <v>4</v>
      </c>
      <c r="AD8029" s="1508">
        <f t="shared" si="2783"/>
        <v>4</v>
      </c>
      <c r="AE8029" s="888" t="s">
        <v>334</v>
      </c>
      <c r="AF8029" s="14">
        <f t="shared" si="2784"/>
        <v>33.666666666666664</v>
      </c>
      <c r="AG8029" s="14">
        <f t="shared" si="2785"/>
        <v>0.11881188118811882</v>
      </c>
      <c r="AH8029" s="888" t="s">
        <v>334</v>
      </c>
      <c r="AI8029" s="888" t="s">
        <v>334</v>
      </c>
      <c r="AJ8029" s="840"/>
    </row>
    <row r="8030" spans="1:36" ht="31.5">
      <c r="A8030" s="842">
        <v>24</v>
      </c>
      <c r="B8030" s="863" t="s">
        <v>3571</v>
      </c>
      <c r="C8030" s="863" t="s">
        <v>3459</v>
      </c>
      <c r="D8030" s="840">
        <v>1</v>
      </c>
      <c r="E8030" s="840">
        <v>380</v>
      </c>
      <c r="F8030" s="1450">
        <f t="shared" si="2781"/>
        <v>380</v>
      </c>
      <c r="G8030" s="868"/>
      <c r="H8030" s="840"/>
      <c r="I8030" s="841">
        <v>44728</v>
      </c>
      <c r="J8030" s="841" t="s">
        <v>334</v>
      </c>
      <c r="K8030" s="840"/>
      <c r="L8030" s="840"/>
      <c r="M8030" s="840"/>
      <c r="N8030" s="840">
        <v>100</v>
      </c>
      <c r="O8030" s="840">
        <v>0</v>
      </c>
      <c r="P8030" s="840">
        <v>40</v>
      </c>
      <c r="Q8030" s="840"/>
      <c r="R8030" s="840"/>
      <c r="S8030" s="840"/>
      <c r="T8030" s="840"/>
      <c r="U8030" s="840"/>
      <c r="V8030" s="842"/>
      <c r="W8030" s="840"/>
      <c r="X8030" s="840"/>
      <c r="Y8030" s="840"/>
      <c r="Z8030" s="840"/>
      <c r="AA8030" s="840"/>
      <c r="AB8030" s="840"/>
      <c r="AC8030" s="1507">
        <f t="shared" si="2782"/>
        <v>240</v>
      </c>
      <c r="AD8030" s="1508">
        <f t="shared" si="2783"/>
        <v>240</v>
      </c>
      <c r="AE8030" s="888" t="s">
        <v>334</v>
      </c>
      <c r="AF8030" s="14">
        <f t="shared" si="2784"/>
        <v>46.666666666666664</v>
      </c>
      <c r="AG8030" s="14">
        <f t="shared" si="2785"/>
        <v>5.1428571428571432</v>
      </c>
      <c r="AH8030" s="888" t="s">
        <v>334</v>
      </c>
      <c r="AI8030" s="888" t="s">
        <v>334</v>
      </c>
      <c r="AJ8030" s="840"/>
    </row>
    <row r="8031" spans="1:36" ht="15.75">
      <c r="A8031" s="842">
        <v>27</v>
      </c>
      <c r="B8031" s="863" t="s">
        <v>3474</v>
      </c>
      <c r="C8031" s="840" t="s">
        <v>66</v>
      </c>
      <c r="D8031" s="840">
        <v>1</v>
      </c>
      <c r="E8031" s="840">
        <v>2</v>
      </c>
      <c r="F8031" s="1450">
        <f t="shared" si="2781"/>
        <v>2</v>
      </c>
      <c r="G8031" s="840"/>
      <c r="H8031" s="840"/>
      <c r="I8031" s="841">
        <v>44742</v>
      </c>
      <c r="J8031" s="841" t="s">
        <v>334</v>
      </c>
      <c r="K8031" s="840"/>
      <c r="L8031" s="840"/>
      <c r="M8031" s="840"/>
      <c r="N8031" s="840">
        <v>0</v>
      </c>
      <c r="O8031" s="840">
        <v>0</v>
      </c>
      <c r="P8031" s="840">
        <v>0</v>
      </c>
      <c r="Q8031" s="840"/>
      <c r="R8031" s="840"/>
      <c r="S8031" s="840"/>
      <c r="T8031" s="840"/>
      <c r="U8031" s="840"/>
      <c r="V8031" s="842"/>
      <c r="W8031" s="840"/>
      <c r="X8031" s="840"/>
      <c r="Y8031" s="840"/>
      <c r="Z8031" s="840"/>
      <c r="AA8031" s="840"/>
      <c r="AB8031" s="840"/>
      <c r="AC8031" s="1507">
        <f t="shared" si="2782"/>
        <v>2</v>
      </c>
      <c r="AD8031" s="1508">
        <f t="shared" si="2783"/>
        <v>2</v>
      </c>
      <c r="AE8031" s="888" t="s">
        <v>334</v>
      </c>
      <c r="AF8031" s="14">
        <f t="shared" si="2784"/>
        <v>0</v>
      </c>
      <c r="AG8031" s="14" t="e">
        <f t="shared" si="2785"/>
        <v>#DIV/0!</v>
      </c>
      <c r="AH8031" s="888" t="s">
        <v>334</v>
      </c>
      <c r="AI8031" s="888" t="s">
        <v>334</v>
      </c>
      <c r="AJ8031" s="840"/>
    </row>
    <row r="8032" spans="1:36" ht="15.75">
      <c r="A8032" s="842">
        <v>28</v>
      </c>
      <c r="B8032" s="869" t="s">
        <v>3572</v>
      </c>
      <c r="C8032" s="840" t="s">
        <v>66</v>
      </c>
      <c r="D8032" s="840">
        <v>1</v>
      </c>
      <c r="E8032" s="840">
        <v>5330</v>
      </c>
      <c r="F8032" s="1450">
        <f t="shared" si="2781"/>
        <v>5330</v>
      </c>
      <c r="G8032" s="840"/>
      <c r="H8032" s="840"/>
      <c r="I8032" s="841">
        <v>44742</v>
      </c>
      <c r="J8032" s="841" t="s">
        <v>334</v>
      </c>
      <c r="K8032" s="840"/>
      <c r="L8032" s="840"/>
      <c r="M8032" s="840"/>
      <c r="N8032" s="840">
        <v>0</v>
      </c>
      <c r="O8032" s="840">
        <v>0</v>
      </c>
      <c r="P8032" s="840">
        <v>0</v>
      </c>
      <c r="Q8032" s="840"/>
      <c r="R8032" s="840"/>
      <c r="S8032" s="840"/>
      <c r="T8032" s="840"/>
      <c r="U8032" s="840"/>
      <c r="V8032" s="842"/>
      <c r="W8032" s="840"/>
      <c r="X8032" s="840"/>
      <c r="Y8032" s="840"/>
      <c r="Z8032" s="840"/>
      <c r="AA8032" s="840"/>
      <c r="AB8032" s="840"/>
      <c r="AC8032" s="1507">
        <f t="shared" si="2782"/>
        <v>5330</v>
      </c>
      <c r="AD8032" s="1508">
        <f t="shared" si="2783"/>
        <v>5330</v>
      </c>
      <c r="AE8032" s="888" t="s">
        <v>334</v>
      </c>
      <c r="AF8032" s="14">
        <f t="shared" si="2784"/>
        <v>0</v>
      </c>
      <c r="AG8032" s="14" t="e">
        <f t="shared" si="2785"/>
        <v>#DIV/0!</v>
      </c>
      <c r="AH8032" s="888" t="s">
        <v>334</v>
      </c>
      <c r="AI8032" s="888" t="s">
        <v>334</v>
      </c>
      <c r="AJ8032" s="840"/>
    </row>
    <row r="8033" spans="1:36" ht="15.75">
      <c r="A8033" s="842">
        <v>29</v>
      </c>
      <c r="B8033" s="863" t="s">
        <v>4579</v>
      </c>
      <c r="C8033" s="840" t="s">
        <v>63</v>
      </c>
      <c r="D8033" s="840">
        <v>1</v>
      </c>
      <c r="E8033" s="840">
        <v>2840</v>
      </c>
      <c r="F8033" s="1450">
        <f t="shared" si="2781"/>
        <v>2840</v>
      </c>
      <c r="G8033" s="840"/>
      <c r="H8033" s="840"/>
      <c r="I8033" s="841">
        <v>44790</v>
      </c>
      <c r="J8033" s="841" t="s">
        <v>334</v>
      </c>
      <c r="K8033" s="840"/>
      <c r="L8033" s="840"/>
      <c r="M8033" s="840"/>
      <c r="N8033" s="840">
        <v>1660</v>
      </c>
      <c r="O8033" s="840">
        <v>180</v>
      </c>
      <c r="P8033" s="840">
        <v>0</v>
      </c>
      <c r="Q8033" s="840"/>
      <c r="R8033" s="840"/>
      <c r="S8033" s="840"/>
      <c r="T8033" s="840"/>
      <c r="U8033" s="840"/>
      <c r="V8033" s="842"/>
      <c r="W8033" s="840"/>
      <c r="X8033" s="840"/>
      <c r="Y8033" s="840"/>
      <c r="Z8033" s="840"/>
      <c r="AA8033" s="840"/>
      <c r="AB8033" s="840"/>
      <c r="AC8033" s="1507">
        <f t="shared" si="2782"/>
        <v>1000</v>
      </c>
      <c r="AD8033" s="1508">
        <f t="shared" si="2783"/>
        <v>1000</v>
      </c>
      <c r="AE8033" s="888" t="s">
        <v>334</v>
      </c>
      <c r="AF8033" s="14">
        <f t="shared" si="2784"/>
        <v>613.33333333333337</v>
      </c>
      <c r="AG8033" s="14">
        <f t="shared" si="2785"/>
        <v>1.6304347826086956</v>
      </c>
      <c r="AH8033" s="888" t="s">
        <v>334</v>
      </c>
      <c r="AI8033" s="888" t="s">
        <v>334</v>
      </c>
      <c r="AJ8033" s="840"/>
    </row>
    <row r="8034" spans="1:36" ht="24" customHeight="1">
      <c r="A8034" s="842">
        <v>31</v>
      </c>
      <c r="B8034" s="863" t="s">
        <v>4580</v>
      </c>
      <c r="C8034" s="840" t="s">
        <v>143</v>
      </c>
      <c r="D8034" s="840">
        <v>1</v>
      </c>
      <c r="E8034" s="840">
        <v>424</v>
      </c>
      <c r="F8034" s="1450">
        <f t="shared" si="2781"/>
        <v>424</v>
      </c>
      <c r="G8034" s="840"/>
      <c r="H8034" s="840"/>
      <c r="I8034" s="841">
        <v>44784</v>
      </c>
      <c r="J8034" s="841" t="s">
        <v>334</v>
      </c>
      <c r="K8034" s="840"/>
      <c r="L8034" s="840"/>
      <c r="M8034" s="840"/>
      <c r="N8034" s="840">
        <v>10</v>
      </c>
      <c r="O8034" s="840">
        <v>31</v>
      </c>
      <c r="P8034" s="840">
        <v>14</v>
      </c>
      <c r="Q8034" s="840"/>
      <c r="R8034" s="840"/>
      <c r="S8034" s="840"/>
      <c r="T8034" s="840"/>
      <c r="U8034" s="870"/>
      <c r="V8034" s="842"/>
      <c r="W8034" s="840"/>
      <c r="X8034" s="840"/>
      <c r="Y8034" s="840"/>
      <c r="Z8034" s="840"/>
      <c r="AA8034" s="840"/>
      <c r="AB8034" s="840"/>
      <c r="AC8034" s="1507">
        <f t="shared" si="2782"/>
        <v>369</v>
      </c>
      <c r="AD8034" s="1508">
        <f t="shared" si="2783"/>
        <v>369</v>
      </c>
      <c r="AE8034" s="888" t="s">
        <v>334</v>
      </c>
      <c r="AF8034" s="14">
        <f t="shared" si="2784"/>
        <v>18.333333333333332</v>
      </c>
      <c r="AG8034" s="14">
        <f t="shared" si="2785"/>
        <v>20.127272727272729</v>
      </c>
      <c r="AH8034" s="888" t="s">
        <v>334</v>
      </c>
      <c r="AI8034" s="888" t="s">
        <v>334</v>
      </c>
      <c r="AJ8034" s="840"/>
    </row>
    <row r="8035" spans="1:36" ht="15.75">
      <c r="A8035" s="842">
        <v>32</v>
      </c>
      <c r="B8035" s="863" t="s">
        <v>4581</v>
      </c>
      <c r="C8035" s="840" t="s">
        <v>66</v>
      </c>
      <c r="D8035" s="840">
        <v>1</v>
      </c>
      <c r="E8035" s="840">
        <v>600</v>
      </c>
      <c r="F8035" s="1450">
        <f t="shared" si="2781"/>
        <v>600</v>
      </c>
      <c r="G8035" s="840"/>
      <c r="H8035" s="840"/>
      <c r="I8035" s="841">
        <v>44784</v>
      </c>
      <c r="J8035" s="841" t="s">
        <v>334</v>
      </c>
      <c r="K8035" s="840"/>
      <c r="L8035" s="840"/>
      <c r="M8035" s="840"/>
      <c r="N8035" s="840">
        <v>0</v>
      </c>
      <c r="O8035" s="840">
        <v>0</v>
      </c>
      <c r="P8035" s="840">
        <v>0</v>
      </c>
      <c r="Q8035" s="840"/>
      <c r="R8035" s="840"/>
      <c r="S8035" s="840"/>
      <c r="T8035" s="840"/>
      <c r="U8035" s="870"/>
      <c r="V8035" s="842"/>
      <c r="W8035" s="840"/>
      <c r="X8035" s="840"/>
      <c r="Y8035" s="840"/>
      <c r="Z8035" s="840"/>
      <c r="AA8035" s="840"/>
      <c r="AB8035" s="840"/>
      <c r="AC8035" s="1507">
        <f t="shared" si="2782"/>
        <v>600</v>
      </c>
      <c r="AD8035" s="1508">
        <f t="shared" si="2783"/>
        <v>600</v>
      </c>
      <c r="AE8035" s="888" t="s">
        <v>334</v>
      </c>
      <c r="AF8035" s="14">
        <f t="shared" si="2784"/>
        <v>0</v>
      </c>
      <c r="AG8035" s="14" t="e">
        <f t="shared" si="2785"/>
        <v>#DIV/0!</v>
      </c>
      <c r="AH8035" s="888" t="s">
        <v>334</v>
      </c>
      <c r="AI8035" s="888" t="s">
        <v>334</v>
      </c>
      <c r="AJ8035" s="840"/>
    </row>
    <row r="8036" spans="1:36" ht="15.75">
      <c r="A8036" s="842">
        <v>34</v>
      </c>
      <c r="B8036" s="864" t="s">
        <v>4582</v>
      </c>
      <c r="C8036" s="840" t="s">
        <v>63</v>
      </c>
      <c r="D8036" s="840">
        <v>1</v>
      </c>
      <c r="E8036" s="840">
        <v>150</v>
      </c>
      <c r="F8036" s="1450">
        <f t="shared" ref="F8036:F8057" si="2786">D8036*E8036</f>
        <v>150</v>
      </c>
      <c r="G8036" s="840"/>
      <c r="H8036" s="840"/>
      <c r="I8036" s="841">
        <v>44778</v>
      </c>
      <c r="J8036" s="841" t="s">
        <v>334</v>
      </c>
      <c r="K8036" s="840"/>
      <c r="L8036" s="840"/>
      <c r="M8036" s="840"/>
      <c r="N8036" s="840">
        <v>0</v>
      </c>
      <c r="O8036" s="840">
        <v>100</v>
      </c>
      <c r="P8036" s="840">
        <v>0</v>
      </c>
      <c r="Q8036" s="840"/>
      <c r="R8036" s="840"/>
      <c r="S8036" s="840"/>
      <c r="T8036" s="840"/>
      <c r="U8036" s="840"/>
      <c r="V8036" s="842"/>
      <c r="W8036" s="840"/>
      <c r="X8036" s="840"/>
      <c r="Y8036" s="840"/>
      <c r="Z8036" s="840"/>
      <c r="AA8036" s="840"/>
      <c r="AB8036" s="840"/>
      <c r="AC8036" s="1507">
        <f t="shared" ref="AC8036:AC8057" si="2787">E8036+G8036-N8036-O8036-AA8036-P8036-Q8036-R8036-S8036-T8036-U8036-V8036-W8036-X8036-Y8036</f>
        <v>50</v>
      </c>
      <c r="AD8036" s="1508">
        <f t="shared" ref="AD8036:AD8057" si="2788">D8036*AC8036</f>
        <v>50</v>
      </c>
      <c r="AE8036" s="888" t="s">
        <v>334</v>
      </c>
      <c r="AF8036" s="14">
        <f t="shared" ref="AF8036:AF8057" si="2789">(N8036+O8036+P8036+Q8036+R8036+S8036+T8036+U8036+V8036+W8036+X8036+Y8036)/3</f>
        <v>33.333333333333336</v>
      </c>
      <c r="AG8036" s="14">
        <f t="shared" ref="AG8036:AG8057" si="2790">AC8036/AF8036</f>
        <v>1.5</v>
      </c>
      <c r="AH8036" s="888" t="s">
        <v>334</v>
      </c>
      <c r="AI8036" s="888" t="s">
        <v>334</v>
      </c>
      <c r="AJ8036" s="840"/>
    </row>
    <row r="8037" spans="1:36" ht="15.75">
      <c r="A8037" s="842">
        <v>36</v>
      </c>
      <c r="B8037" s="864" t="s">
        <v>4583</v>
      </c>
      <c r="C8037" s="840"/>
      <c r="D8037" s="840">
        <v>1</v>
      </c>
      <c r="E8037" s="840">
        <v>68</v>
      </c>
      <c r="F8037" s="1450">
        <f t="shared" si="2786"/>
        <v>68</v>
      </c>
      <c r="G8037" s="840"/>
      <c r="H8037" s="840"/>
      <c r="I8037" s="841">
        <v>44412</v>
      </c>
      <c r="J8037" s="841" t="s">
        <v>334</v>
      </c>
      <c r="K8037" s="840"/>
      <c r="L8037" s="840"/>
      <c r="M8037" s="840"/>
      <c r="N8037" s="840">
        <v>0</v>
      </c>
      <c r="O8037" s="840">
        <v>0</v>
      </c>
      <c r="P8037" s="840">
        <v>0</v>
      </c>
      <c r="Q8037" s="840"/>
      <c r="R8037" s="840"/>
      <c r="S8037" s="840"/>
      <c r="T8037" s="840"/>
      <c r="U8037" s="840"/>
      <c r="V8037" s="842"/>
      <c r="W8037" s="840"/>
      <c r="X8037" s="840"/>
      <c r="Y8037" s="840"/>
      <c r="Z8037" s="840"/>
      <c r="AA8037" s="840"/>
      <c r="AB8037" s="840"/>
      <c r="AC8037" s="1507">
        <f t="shared" si="2787"/>
        <v>68</v>
      </c>
      <c r="AD8037" s="1508">
        <f t="shared" si="2788"/>
        <v>68</v>
      </c>
      <c r="AE8037" s="888" t="s">
        <v>334</v>
      </c>
      <c r="AF8037" s="14">
        <f t="shared" si="2789"/>
        <v>0</v>
      </c>
      <c r="AG8037" s="14" t="e">
        <f t="shared" si="2790"/>
        <v>#DIV/0!</v>
      </c>
      <c r="AH8037" s="888" t="s">
        <v>334</v>
      </c>
      <c r="AI8037" s="888" t="s">
        <v>334</v>
      </c>
      <c r="AJ8037" s="840"/>
    </row>
    <row r="8038" spans="1:36" ht="15.75">
      <c r="A8038" s="842">
        <v>37</v>
      </c>
      <c r="B8038" s="864" t="s">
        <v>4584</v>
      </c>
      <c r="C8038" s="840" t="s">
        <v>156</v>
      </c>
      <c r="D8038" s="840">
        <v>1</v>
      </c>
      <c r="E8038" s="840">
        <v>120</v>
      </c>
      <c r="F8038" s="1450">
        <f t="shared" si="2786"/>
        <v>120</v>
      </c>
      <c r="G8038" s="840"/>
      <c r="H8038" s="840"/>
      <c r="I8038" s="841">
        <v>44412</v>
      </c>
      <c r="J8038" s="841" t="s">
        <v>334</v>
      </c>
      <c r="K8038" s="840"/>
      <c r="L8038" s="840"/>
      <c r="M8038" s="840"/>
      <c r="N8038" s="840">
        <v>0</v>
      </c>
      <c r="O8038" s="840">
        <v>60</v>
      </c>
      <c r="P8038" s="840">
        <v>0</v>
      </c>
      <c r="Q8038" s="840"/>
      <c r="R8038" s="840"/>
      <c r="S8038" s="840"/>
      <c r="T8038" s="840"/>
      <c r="U8038" s="840"/>
      <c r="V8038" s="842"/>
      <c r="W8038" s="840"/>
      <c r="X8038" s="840"/>
      <c r="Y8038" s="840"/>
      <c r="Z8038" s="840"/>
      <c r="AA8038" s="840"/>
      <c r="AB8038" s="840"/>
      <c r="AC8038" s="1507">
        <f t="shared" si="2787"/>
        <v>60</v>
      </c>
      <c r="AD8038" s="1508">
        <f t="shared" si="2788"/>
        <v>60</v>
      </c>
      <c r="AE8038" s="888" t="s">
        <v>334</v>
      </c>
      <c r="AF8038" s="14">
        <f t="shared" si="2789"/>
        <v>20</v>
      </c>
      <c r="AG8038" s="14">
        <f t="shared" si="2790"/>
        <v>3</v>
      </c>
      <c r="AH8038" s="888" t="s">
        <v>334</v>
      </c>
      <c r="AI8038" s="888" t="s">
        <v>334</v>
      </c>
      <c r="AJ8038" s="840"/>
    </row>
    <row r="8039" spans="1:36" ht="15.75">
      <c r="A8039" s="842">
        <v>43</v>
      </c>
      <c r="B8039" s="872" t="s">
        <v>2920</v>
      </c>
      <c r="C8039" s="863" t="s">
        <v>63</v>
      </c>
      <c r="D8039" s="871">
        <v>1</v>
      </c>
      <c r="E8039" s="840">
        <v>200</v>
      </c>
      <c r="F8039" s="1450">
        <f t="shared" si="2786"/>
        <v>200</v>
      </c>
      <c r="G8039" s="840"/>
      <c r="H8039" s="840"/>
      <c r="I8039" s="841">
        <v>44838</v>
      </c>
      <c r="J8039" s="841" t="s">
        <v>334</v>
      </c>
      <c r="K8039" s="840"/>
      <c r="L8039" s="840"/>
      <c r="M8039" s="840"/>
      <c r="N8039" s="840">
        <v>60</v>
      </c>
      <c r="O8039" s="840">
        <v>0</v>
      </c>
      <c r="P8039" s="840">
        <v>0</v>
      </c>
      <c r="Q8039" s="840"/>
      <c r="R8039" s="840"/>
      <c r="S8039" s="840"/>
      <c r="T8039" s="840"/>
      <c r="U8039" s="840"/>
      <c r="V8039" s="842"/>
      <c r="W8039" s="840"/>
      <c r="X8039" s="840"/>
      <c r="Y8039" s="840"/>
      <c r="Z8039" s="840"/>
      <c r="AA8039" s="840"/>
      <c r="AB8039" s="840"/>
      <c r="AC8039" s="1507">
        <f t="shared" si="2787"/>
        <v>140</v>
      </c>
      <c r="AD8039" s="1508">
        <f t="shared" si="2788"/>
        <v>140</v>
      </c>
      <c r="AE8039" s="888" t="s">
        <v>334</v>
      </c>
      <c r="AF8039" s="14">
        <f t="shared" si="2789"/>
        <v>20</v>
      </c>
      <c r="AG8039" s="14">
        <f t="shared" si="2790"/>
        <v>7</v>
      </c>
      <c r="AH8039" s="888" t="s">
        <v>334</v>
      </c>
      <c r="AI8039" s="888" t="s">
        <v>334</v>
      </c>
      <c r="AJ8039" s="840"/>
    </row>
    <row r="8040" spans="1:36" ht="15.75">
      <c r="A8040" s="842">
        <v>44</v>
      </c>
      <c r="B8040" s="872" t="s">
        <v>5940</v>
      </c>
      <c r="C8040" s="863" t="s">
        <v>63</v>
      </c>
      <c r="D8040" s="871">
        <v>1</v>
      </c>
      <c r="E8040" s="840">
        <v>280</v>
      </c>
      <c r="F8040" s="1450">
        <f t="shared" si="2786"/>
        <v>280</v>
      </c>
      <c r="G8040" s="840"/>
      <c r="H8040" s="840"/>
      <c r="I8040" s="841">
        <v>44838</v>
      </c>
      <c r="J8040" s="841" t="s">
        <v>334</v>
      </c>
      <c r="K8040" s="840"/>
      <c r="L8040" s="840"/>
      <c r="M8040" s="840"/>
      <c r="N8040" s="840">
        <v>200</v>
      </c>
      <c r="O8040" s="840">
        <v>0</v>
      </c>
      <c r="P8040" s="840">
        <v>0</v>
      </c>
      <c r="Q8040" s="840"/>
      <c r="R8040" s="840"/>
      <c r="S8040" s="840"/>
      <c r="T8040" s="840"/>
      <c r="U8040" s="840"/>
      <c r="V8040" s="842"/>
      <c r="W8040" s="840"/>
      <c r="X8040" s="840"/>
      <c r="Y8040" s="840"/>
      <c r="Z8040" s="840"/>
      <c r="AA8040" s="840"/>
      <c r="AB8040" s="840"/>
      <c r="AC8040" s="1507">
        <f t="shared" si="2787"/>
        <v>80</v>
      </c>
      <c r="AD8040" s="1508">
        <f t="shared" si="2788"/>
        <v>80</v>
      </c>
      <c r="AE8040" s="888" t="s">
        <v>334</v>
      </c>
      <c r="AF8040" s="14">
        <f t="shared" si="2789"/>
        <v>66.666666666666671</v>
      </c>
      <c r="AG8040" s="14">
        <f t="shared" si="2790"/>
        <v>1.2</v>
      </c>
      <c r="AH8040" s="888" t="s">
        <v>334</v>
      </c>
      <c r="AI8040" s="888" t="s">
        <v>334</v>
      </c>
      <c r="AJ8040" s="840"/>
    </row>
    <row r="8041" spans="1:36" ht="15.75">
      <c r="A8041" s="842">
        <v>45</v>
      </c>
      <c r="B8041" s="872" t="s">
        <v>5941</v>
      </c>
      <c r="C8041" s="863" t="s">
        <v>63</v>
      </c>
      <c r="D8041" s="871">
        <v>1</v>
      </c>
      <c r="E8041" s="840">
        <v>360</v>
      </c>
      <c r="F8041" s="1450">
        <f t="shared" si="2786"/>
        <v>360</v>
      </c>
      <c r="G8041" s="840"/>
      <c r="H8041" s="840"/>
      <c r="I8041" s="841">
        <v>44838</v>
      </c>
      <c r="J8041" s="841" t="s">
        <v>334</v>
      </c>
      <c r="K8041" s="840"/>
      <c r="L8041" s="840"/>
      <c r="M8041" s="840"/>
      <c r="N8041" s="840">
        <v>0</v>
      </c>
      <c r="O8041" s="840">
        <v>100</v>
      </c>
      <c r="P8041" s="840">
        <v>100</v>
      </c>
      <c r="Q8041" s="840"/>
      <c r="R8041" s="840"/>
      <c r="S8041" s="840"/>
      <c r="T8041" s="840"/>
      <c r="U8041" s="840"/>
      <c r="V8041" s="842"/>
      <c r="W8041" s="840"/>
      <c r="X8041" s="840"/>
      <c r="Y8041" s="840"/>
      <c r="Z8041" s="840"/>
      <c r="AA8041" s="840"/>
      <c r="AB8041" s="840"/>
      <c r="AC8041" s="1507">
        <f t="shared" si="2787"/>
        <v>160</v>
      </c>
      <c r="AD8041" s="1508">
        <f t="shared" si="2788"/>
        <v>160</v>
      </c>
      <c r="AE8041" s="888" t="s">
        <v>334</v>
      </c>
      <c r="AF8041" s="14">
        <f t="shared" si="2789"/>
        <v>66.666666666666671</v>
      </c>
      <c r="AG8041" s="14">
        <f t="shared" si="2790"/>
        <v>2.4</v>
      </c>
      <c r="AH8041" s="888" t="s">
        <v>334</v>
      </c>
      <c r="AI8041" s="888" t="s">
        <v>334</v>
      </c>
      <c r="AJ8041" s="840"/>
    </row>
    <row r="8042" spans="1:36" ht="15.75">
      <c r="A8042" s="842">
        <v>46</v>
      </c>
      <c r="B8042" s="873" t="s">
        <v>5854</v>
      </c>
      <c r="C8042" s="874" t="s">
        <v>2302</v>
      </c>
      <c r="D8042" s="835">
        <v>1</v>
      </c>
      <c r="E8042" s="840">
        <v>37</v>
      </c>
      <c r="F8042" s="1450">
        <f t="shared" si="2786"/>
        <v>37</v>
      </c>
      <c r="G8042" s="860"/>
      <c r="H8042" s="840"/>
      <c r="I8042" s="841">
        <v>44839</v>
      </c>
      <c r="J8042" s="841" t="s">
        <v>334</v>
      </c>
      <c r="K8042" s="840"/>
      <c r="L8042" s="840"/>
      <c r="M8042" s="840"/>
      <c r="N8042" s="840">
        <v>0</v>
      </c>
      <c r="O8042" s="840">
        <v>0</v>
      </c>
      <c r="P8042" s="840">
        <v>0</v>
      </c>
      <c r="Q8042" s="840"/>
      <c r="R8042" s="840"/>
      <c r="S8042" s="840"/>
      <c r="T8042" s="840"/>
      <c r="U8042" s="840"/>
      <c r="V8042" s="842"/>
      <c r="W8042" s="835"/>
      <c r="X8042" s="840"/>
      <c r="Y8042" s="840"/>
      <c r="Z8042" s="840"/>
      <c r="AA8042" s="840"/>
      <c r="AB8042" s="840"/>
      <c r="AC8042" s="1507">
        <f t="shared" si="2787"/>
        <v>37</v>
      </c>
      <c r="AD8042" s="1508">
        <f t="shared" si="2788"/>
        <v>37</v>
      </c>
      <c r="AE8042" s="888" t="s">
        <v>334</v>
      </c>
      <c r="AF8042" s="14">
        <f t="shared" si="2789"/>
        <v>0</v>
      </c>
      <c r="AG8042" s="14" t="e">
        <f t="shared" si="2790"/>
        <v>#DIV/0!</v>
      </c>
      <c r="AH8042" s="888" t="s">
        <v>334</v>
      </c>
      <c r="AI8042" s="888" t="s">
        <v>334</v>
      </c>
      <c r="AJ8042" s="840"/>
    </row>
    <row r="8043" spans="1:36" ht="15.75">
      <c r="A8043" s="842">
        <v>47</v>
      </c>
      <c r="B8043" s="873" t="s">
        <v>5919</v>
      </c>
      <c r="C8043" s="874" t="s">
        <v>2302</v>
      </c>
      <c r="D8043" s="835">
        <v>0.57923999999999998</v>
      </c>
      <c r="E8043" s="840">
        <v>43</v>
      </c>
      <c r="F8043" s="1450">
        <f t="shared" si="2786"/>
        <v>24.907319999999999</v>
      </c>
      <c r="G8043" s="860"/>
      <c r="H8043" s="840"/>
      <c r="I8043" s="841">
        <v>44839</v>
      </c>
      <c r="J8043" s="841" t="s">
        <v>334</v>
      </c>
      <c r="K8043" s="840"/>
      <c r="L8043" s="840"/>
      <c r="M8043" s="840"/>
      <c r="N8043" s="840">
        <v>0</v>
      </c>
      <c r="O8043" s="840">
        <v>0</v>
      </c>
      <c r="P8043" s="840">
        <v>0</v>
      </c>
      <c r="Q8043" s="840"/>
      <c r="R8043" s="840"/>
      <c r="S8043" s="840"/>
      <c r="T8043" s="840"/>
      <c r="U8043" s="840"/>
      <c r="V8043" s="842"/>
      <c r="W8043" s="835"/>
      <c r="X8043" s="840"/>
      <c r="Y8043" s="840"/>
      <c r="Z8043" s="840"/>
      <c r="AA8043" s="840"/>
      <c r="AB8043" s="840"/>
      <c r="AC8043" s="1507">
        <f t="shared" si="2787"/>
        <v>43</v>
      </c>
      <c r="AD8043" s="1508">
        <f t="shared" si="2788"/>
        <v>24.907319999999999</v>
      </c>
      <c r="AE8043" s="888" t="s">
        <v>334</v>
      </c>
      <c r="AF8043" s="14">
        <f t="shared" si="2789"/>
        <v>0</v>
      </c>
      <c r="AG8043" s="14" t="e">
        <f t="shared" si="2790"/>
        <v>#DIV/0!</v>
      </c>
      <c r="AH8043" s="888" t="s">
        <v>334</v>
      </c>
      <c r="AI8043" s="888" t="s">
        <v>334</v>
      </c>
      <c r="AJ8043" s="840"/>
    </row>
    <row r="8044" spans="1:36" ht="15.75">
      <c r="A8044" s="842">
        <v>48</v>
      </c>
      <c r="B8044" s="873" t="s">
        <v>5855</v>
      </c>
      <c r="C8044" s="874" t="s">
        <v>2302</v>
      </c>
      <c r="D8044" s="835">
        <v>3.9727199999999998</v>
      </c>
      <c r="E8044" s="840">
        <v>94</v>
      </c>
      <c r="F8044" s="1450">
        <f t="shared" si="2786"/>
        <v>373.43567999999999</v>
      </c>
      <c r="G8044" s="860"/>
      <c r="H8044" s="840"/>
      <c r="I8044" s="841">
        <v>44839</v>
      </c>
      <c r="J8044" s="841" t="s">
        <v>334</v>
      </c>
      <c r="K8044" s="840"/>
      <c r="L8044" s="840"/>
      <c r="M8044" s="840"/>
      <c r="N8044" s="840">
        <v>0</v>
      </c>
      <c r="O8044" s="840">
        <v>41</v>
      </c>
      <c r="P8044" s="840">
        <v>0</v>
      </c>
      <c r="Q8044" s="840"/>
      <c r="R8044" s="840"/>
      <c r="S8044" s="840"/>
      <c r="T8044" s="840"/>
      <c r="U8044" s="840"/>
      <c r="V8044" s="842"/>
      <c r="W8044" s="835"/>
      <c r="X8044" s="840"/>
      <c r="Y8044" s="840"/>
      <c r="Z8044" s="840"/>
      <c r="AA8044" s="840"/>
      <c r="AB8044" s="840"/>
      <c r="AC8044" s="1507">
        <f t="shared" si="2787"/>
        <v>53</v>
      </c>
      <c r="AD8044" s="1508">
        <f t="shared" si="2788"/>
        <v>210.55416</v>
      </c>
      <c r="AE8044" s="888" t="s">
        <v>334</v>
      </c>
      <c r="AF8044" s="14">
        <f t="shared" si="2789"/>
        <v>13.666666666666666</v>
      </c>
      <c r="AG8044" s="14">
        <f t="shared" si="2790"/>
        <v>3.8780487804878052</v>
      </c>
      <c r="AH8044" s="888" t="s">
        <v>334</v>
      </c>
      <c r="AI8044" s="888" t="s">
        <v>334</v>
      </c>
      <c r="AJ8044" s="840"/>
    </row>
    <row r="8045" spans="1:36" ht="15.75">
      <c r="A8045" s="842">
        <v>49</v>
      </c>
      <c r="B8045" s="873" t="s">
        <v>959</v>
      </c>
      <c r="C8045" s="874" t="s">
        <v>2302</v>
      </c>
      <c r="D8045" s="835">
        <v>1</v>
      </c>
      <c r="E8045" s="840">
        <v>1352</v>
      </c>
      <c r="F8045" s="1450">
        <f t="shared" si="2786"/>
        <v>1352</v>
      </c>
      <c r="G8045" s="860"/>
      <c r="H8045" s="840"/>
      <c r="I8045" s="841">
        <v>44839</v>
      </c>
      <c r="J8045" s="841" t="s">
        <v>334</v>
      </c>
      <c r="K8045" s="840"/>
      <c r="L8045" s="840"/>
      <c r="M8045" s="840"/>
      <c r="N8045" s="840">
        <v>5</v>
      </c>
      <c r="O8045" s="840">
        <v>9</v>
      </c>
      <c r="P8045" s="840">
        <v>2</v>
      </c>
      <c r="Q8045" s="840"/>
      <c r="R8045" s="840"/>
      <c r="S8045" s="840"/>
      <c r="T8045" s="840"/>
      <c r="U8045" s="840"/>
      <c r="V8045" s="842"/>
      <c r="W8045" s="835"/>
      <c r="X8045" s="840"/>
      <c r="Y8045" s="840"/>
      <c r="Z8045" s="840"/>
      <c r="AA8045" s="840"/>
      <c r="AB8045" s="840"/>
      <c r="AC8045" s="1507">
        <f t="shared" si="2787"/>
        <v>1336</v>
      </c>
      <c r="AD8045" s="1508">
        <f t="shared" si="2788"/>
        <v>1336</v>
      </c>
      <c r="AE8045" s="888" t="s">
        <v>334</v>
      </c>
      <c r="AF8045" s="14">
        <f t="shared" si="2789"/>
        <v>5.333333333333333</v>
      </c>
      <c r="AG8045" s="14">
        <f t="shared" si="2790"/>
        <v>250.5</v>
      </c>
      <c r="AH8045" s="888" t="s">
        <v>334</v>
      </c>
      <c r="AI8045" s="888" t="s">
        <v>334</v>
      </c>
      <c r="AJ8045" s="840"/>
    </row>
    <row r="8046" spans="1:36" ht="15.75">
      <c r="A8046" s="842">
        <v>51</v>
      </c>
      <c r="B8046" s="873" t="s">
        <v>5942</v>
      </c>
      <c r="C8046" s="874" t="s">
        <v>746</v>
      </c>
      <c r="D8046" s="835">
        <v>1</v>
      </c>
      <c r="E8046" s="840">
        <v>16</v>
      </c>
      <c r="F8046" s="1450">
        <f t="shared" si="2786"/>
        <v>16</v>
      </c>
      <c r="G8046" s="860"/>
      <c r="H8046" s="840"/>
      <c r="I8046" s="841">
        <v>44839</v>
      </c>
      <c r="J8046" s="841" t="s">
        <v>334</v>
      </c>
      <c r="K8046" s="840"/>
      <c r="L8046" s="840"/>
      <c r="M8046" s="840"/>
      <c r="N8046" s="840">
        <v>6</v>
      </c>
      <c r="O8046" s="840">
        <v>5</v>
      </c>
      <c r="P8046" s="840">
        <v>3</v>
      </c>
      <c r="Q8046" s="840"/>
      <c r="R8046" s="840"/>
      <c r="S8046" s="840"/>
      <c r="T8046" s="840"/>
      <c r="U8046" s="840"/>
      <c r="V8046" s="842"/>
      <c r="W8046" s="835"/>
      <c r="X8046" s="840"/>
      <c r="Y8046" s="840"/>
      <c r="Z8046" s="840"/>
      <c r="AA8046" s="840"/>
      <c r="AB8046" s="840"/>
      <c r="AC8046" s="1507">
        <f t="shared" si="2787"/>
        <v>2</v>
      </c>
      <c r="AD8046" s="1508">
        <f t="shared" si="2788"/>
        <v>2</v>
      </c>
      <c r="AE8046" s="888" t="s">
        <v>334</v>
      </c>
      <c r="AF8046" s="14">
        <f t="shared" si="2789"/>
        <v>4.666666666666667</v>
      </c>
      <c r="AG8046" s="14">
        <f t="shared" si="2790"/>
        <v>0.42857142857142855</v>
      </c>
      <c r="AH8046" s="888" t="s">
        <v>334</v>
      </c>
      <c r="AI8046" s="888" t="s">
        <v>334</v>
      </c>
      <c r="AJ8046" s="840"/>
    </row>
    <row r="8047" spans="1:36" ht="15.75">
      <c r="A8047" s="842">
        <v>52</v>
      </c>
      <c r="B8047" s="873" t="s">
        <v>5943</v>
      </c>
      <c r="C8047" s="875" t="s">
        <v>66</v>
      </c>
      <c r="D8047" s="876">
        <v>3986.01</v>
      </c>
      <c r="E8047" s="840">
        <v>1</v>
      </c>
      <c r="F8047" s="1450">
        <f t="shared" si="2786"/>
        <v>3986.01</v>
      </c>
      <c r="G8047" s="848"/>
      <c r="H8047" s="840"/>
      <c r="I8047" s="841">
        <v>44839</v>
      </c>
      <c r="J8047" s="841" t="s">
        <v>334</v>
      </c>
      <c r="K8047" s="840"/>
      <c r="L8047" s="840"/>
      <c r="M8047" s="840"/>
      <c r="N8047" s="840">
        <v>0</v>
      </c>
      <c r="O8047" s="840">
        <v>0</v>
      </c>
      <c r="P8047" s="840">
        <v>0</v>
      </c>
      <c r="Q8047" s="840"/>
      <c r="R8047" s="840"/>
      <c r="S8047" s="840"/>
      <c r="T8047" s="840"/>
      <c r="U8047" s="840"/>
      <c r="V8047" s="842"/>
      <c r="W8047" s="877"/>
      <c r="X8047" s="840"/>
      <c r="Y8047" s="840"/>
      <c r="Z8047" s="840"/>
      <c r="AA8047" s="840"/>
      <c r="AB8047" s="840"/>
      <c r="AC8047" s="1507">
        <f t="shared" si="2787"/>
        <v>1</v>
      </c>
      <c r="AD8047" s="1508">
        <f t="shared" si="2788"/>
        <v>3986.01</v>
      </c>
      <c r="AE8047" s="888" t="s">
        <v>334</v>
      </c>
      <c r="AF8047" s="14">
        <f t="shared" si="2789"/>
        <v>0</v>
      </c>
      <c r="AG8047" s="14" t="e">
        <f t="shared" si="2790"/>
        <v>#DIV/0!</v>
      </c>
      <c r="AH8047" s="888" t="s">
        <v>334</v>
      </c>
      <c r="AI8047" s="888" t="s">
        <v>334</v>
      </c>
      <c r="AJ8047" s="840"/>
    </row>
    <row r="8048" spans="1:36" ht="15.75">
      <c r="A8048" s="842">
        <v>53</v>
      </c>
      <c r="B8048" s="873" t="s">
        <v>5943</v>
      </c>
      <c r="C8048" s="875" t="s">
        <v>66</v>
      </c>
      <c r="D8048" s="878">
        <v>3092.24</v>
      </c>
      <c r="E8048" s="840">
        <v>3</v>
      </c>
      <c r="F8048" s="1450">
        <f t="shared" si="2786"/>
        <v>9276.7199999999993</v>
      </c>
      <c r="G8048" s="848"/>
      <c r="H8048" s="840"/>
      <c r="I8048" s="841">
        <v>44839</v>
      </c>
      <c r="J8048" s="841" t="s">
        <v>334</v>
      </c>
      <c r="K8048" s="840"/>
      <c r="L8048" s="840"/>
      <c r="M8048" s="840"/>
      <c r="N8048" s="840">
        <v>0</v>
      </c>
      <c r="O8048" s="840">
        <v>0</v>
      </c>
      <c r="P8048" s="840">
        <v>0</v>
      </c>
      <c r="Q8048" s="840"/>
      <c r="R8048" s="840"/>
      <c r="S8048" s="840"/>
      <c r="T8048" s="840"/>
      <c r="U8048" s="840"/>
      <c r="V8048" s="842"/>
      <c r="W8048" s="877"/>
      <c r="X8048" s="840"/>
      <c r="Y8048" s="840"/>
      <c r="Z8048" s="840"/>
      <c r="AA8048" s="840"/>
      <c r="AB8048" s="840"/>
      <c r="AC8048" s="1507">
        <f t="shared" si="2787"/>
        <v>3</v>
      </c>
      <c r="AD8048" s="1508">
        <f t="shared" si="2788"/>
        <v>9276.7199999999993</v>
      </c>
      <c r="AE8048" s="888" t="s">
        <v>334</v>
      </c>
      <c r="AF8048" s="14">
        <f t="shared" si="2789"/>
        <v>0</v>
      </c>
      <c r="AG8048" s="14" t="e">
        <f t="shared" si="2790"/>
        <v>#DIV/0!</v>
      </c>
      <c r="AH8048" s="888" t="s">
        <v>334</v>
      </c>
      <c r="AI8048" s="888" t="s">
        <v>334</v>
      </c>
      <c r="AJ8048" s="840"/>
    </row>
    <row r="8049" spans="1:36" ht="15.75">
      <c r="A8049" s="842">
        <v>54</v>
      </c>
      <c r="B8049" s="873" t="s">
        <v>5944</v>
      </c>
      <c r="C8049" s="875" t="s">
        <v>66</v>
      </c>
      <c r="D8049" s="878">
        <v>1327.44</v>
      </c>
      <c r="E8049" s="840">
        <v>3</v>
      </c>
      <c r="F8049" s="1450">
        <f t="shared" si="2786"/>
        <v>3982.32</v>
      </c>
      <c r="G8049" s="848"/>
      <c r="H8049" s="840"/>
      <c r="I8049" s="841">
        <v>44839</v>
      </c>
      <c r="J8049" s="841" t="s">
        <v>334</v>
      </c>
      <c r="K8049" s="840"/>
      <c r="L8049" s="840"/>
      <c r="M8049" s="840"/>
      <c r="N8049" s="840">
        <v>0</v>
      </c>
      <c r="O8049" s="840">
        <v>0</v>
      </c>
      <c r="P8049" s="840">
        <v>0</v>
      </c>
      <c r="Q8049" s="840"/>
      <c r="R8049" s="840"/>
      <c r="S8049" s="840"/>
      <c r="T8049" s="840"/>
      <c r="U8049" s="840"/>
      <c r="V8049" s="842"/>
      <c r="W8049" s="877"/>
      <c r="X8049" s="840"/>
      <c r="Y8049" s="840"/>
      <c r="Z8049" s="840"/>
      <c r="AA8049" s="840"/>
      <c r="AB8049" s="840"/>
      <c r="AC8049" s="1507">
        <f t="shared" si="2787"/>
        <v>3</v>
      </c>
      <c r="AD8049" s="1508">
        <f t="shared" si="2788"/>
        <v>3982.32</v>
      </c>
      <c r="AE8049" s="888" t="s">
        <v>334</v>
      </c>
      <c r="AF8049" s="14">
        <f t="shared" si="2789"/>
        <v>0</v>
      </c>
      <c r="AG8049" s="14" t="e">
        <f t="shared" si="2790"/>
        <v>#DIV/0!</v>
      </c>
      <c r="AH8049" s="888" t="s">
        <v>334</v>
      </c>
      <c r="AI8049" s="888" t="s">
        <v>334</v>
      </c>
      <c r="AJ8049" s="840"/>
    </row>
    <row r="8050" spans="1:36" ht="15.75">
      <c r="A8050" s="842">
        <v>55</v>
      </c>
      <c r="B8050" s="873" t="s">
        <v>5945</v>
      </c>
      <c r="C8050" s="875" t="s">
        <v>66</v>
      </c>
      <c r="D8050" s="878">
        <v>10.29</v>
      </c>
      <c r="E8050" s="840">
        <v>20</v>
      </c>
      <c r="F8050" s="1450">
        <f t="shared" si="2786"/>
        <v>205.79999999999998</v>
      </c>
      <c r="G8050" s="848"/>
      <c r="H8050" s="840"/>
      <c r="I8050" s="841">
        <v>44839</v>
      </c>
      <c r="J8050" s="841" t="s">
        <v>334</v>
      </c>
      <c r="K8050" s="840"/>
      <c r="L8050" s="840"/>
      <c r="M8050" s="840"/>
      <c r="N8050" s="840">
        <v>0</v>
      </c>
      <c r="O8050" s="840">
        <v>0</v>
      </c>
      <c r="P8050" s="840">
        <v>0</v>
      </c>
      <c r="Q8050" s="840"/>
      <c r="R8050" s="840"/>
      <c r="S8050" s="840"/>
      <c r="T8050" s="840"/>
      <c r="U8050" s="840"/>
      <c r="V8050" s="842"/>
      <c r="W8050" s="877"/>
      <c r="X8050" s="840"/>
      <c r="Y8050" s="840"/>
      <c r="Z8050" s="840"/>
      <c r="AA8050" s="840"/>
      <c r="AB8050" s="840"/>
      <c r="AC8050" s="1507">
        <f t="shared" si="2787"/>
        <v>20</v>
      </c>
      <c r="AD8050" s="1508">
        <f t="shared" si="2788"/>
        <v>205.79999999999998</v>
      </c>
      <c r="AE8050" s="888" t="s">
        <v>334</v>
      </c>
      <c r="AF8050" s="14">
        <f t="shared" si="2789"/>
        <v>0</v>
      </c>
      <c r="AG8050" s="14" t="e">
        <f t="shared" si="2790"/>
        <v>#DIV/0!</v>
      </c>
      <c r="AH8050" s="888" t="s">
        <v>334</v>
      </c>
      <c r="AI8050" s="888" t="s">
        <v>334</v>
      </c>
      <c r="AJ8050" s="840"/>
    </row>
    <row r="8051" spans="1:36" ht="15.75">
      <c r="A8051" s="842">
        <v>56</v>
      </c>
      <c r="B8051" s="873" t="s">
        <v>5945</v>
      </c>
      <c r="C8051" s="875" t="s">
        <v>66</v>
      </c>
      <c r="D8051" s="878">
        <v>10.27</v>
      </c>
      <c r="E8051" s="840">
        <v>75</v>
      </c>
      <c r="F8051" s="1450">
        <f t="shared" si="2786"/>
        <v>770.25</v>
      </c>
      <c r="G8051" s="848"/>
      <c r="H8051" s="840"/>
      <c r="I8051" s="841">
        <v>44839</v>
      </c>
      <c r="J8051" s="841" t="s">
        <v>334</v>
      </c>
      <c r="K8051" s="840"/>
      <c r="L8051" s="840"/>
      <c r="M8051" s="840"/>
      <c r="N8051" s="840">
        <v>0</v>
      </c>
      <c r="O8051" s="840">
        <v>0</v>
      </c>
      <c r="P8051" s="840">
        <v>0</v>
      </c>
      <c r="Q8051" s="840"/>
      <c r="R8051" s="840"/>
      <c r="S8051" s="840"/>
      <c r="T8051" s="840"/>
      <c r="U8051" s="840"/>
      <c r="V8051" s="842"/>
      <c r="W8051" s="877"/>
      <c r="X8051" s="840"/>
      <c r="Y8051" s="840"/>
      <c r="Z8051" s="840"/>
      <c r="AA8051" s="840"/>
      <c r="AB8051" s="840"/>
      <c r="AC8051" s="1507">
        <f t="shared" si="2787"/>
        <v>75</v>
      </c>
      <c r="AD8051" s="1508">
        <f t="shared" si="2788"/>
        <v>770.25</v>
      </c>
      <c r="AE8051" s="888" t="s">
        <v>334</v>
      </c>
      <c r="AF8051" s="14">
        <f t="shared" si="2789"/>
        <v>0</v>
      </c>
      <c r="AG8051" s="14" t="e">
        <f t="shared" si="2790"/>
        <v>#DIV/0!</v>
      </c>
      <c r="AH8051" s="888" t="s">
        <v>334</v>
      </c>
      <c r="AI8051" s="888" t="s">
        <v>334</v>
      </c>
      <c r="AJ8051" s="840"/>
    </row>
    <row r="8052" spans="1:36" ht="15.75">
      <c r="A8052" s="842">
        <v>57</v>
      </c>
      <c r="B8052" s="879" t="s">
        <v>5946</v>
      </c>
      <c r="C8052" s="875" t="s">
        <v>224</v>
      </c>
      <c r="D8052" s="878">
        <v>30.34</v>
      </c>
      <c r="E8052" s="840">
        <v>189</v>
      </c>
      <c r="F8052" s="1450">
        <f t="shared" si="2786"/>
        <v>5734.26</v>
      </c>
      <c r="G8052" s="848"/>
      <c r="H8052" s="840"/>
      <c r="I8052" s="841">
        <v>44846</v>
      </c>
      <c r="J8052" s="841" t="s">
        <v>334</v>
      </c>
      <c r="K8052" s="840"/>
      <c r="L8052" s="840"/>
      <c r="M8052" s="840"/>
      <c r="N8052" s="840">
        <v>48</v>
      </c>
      <c r="O8052" s="840">
        <v>32</v>
      </c>
      <c r="P8052" s="840">
        <v>10</v>
      </c>
      <c r="Q8052" s="840"/>
      <c r="R8052" s="840"/>
      <c r="S8052" s="840"/>
      <c r="T8052" s="840"/>
      <c r="U8052" s="840"/>
      <c r="V8052" s="842"/>
      <c r="W8052" s="880"/>
      <c r="X8052" s="840"/>
      <c r="Y8052" s="840"/>
      <c r="Z8052" s="840"/>
      <c r="AA8052" s="840"/>
      <c r="AB8052" s="840"/>
      <c r="AC8052" s="1507">
        <f t="shared" si="2787"/>
        <v>99</v>
      </c>
      <c r="AD8052" s="1508">
        <f t="shared" si="2788"/>
        <v>3003.66</v>
      </c>
      <c r="AE8052" s="888" t="s">
        <v>334</v>
      </c>
      <c r="AF8052" s="14">
        <f t="shared" si="2789"/>
        <v>30</v>
      </c>
      <c r="AG8052" s="14">
        <f t="shared" si="2790"/>
        <v>3.3</v>
      </c>
      <c r="AH8052" s="888" t="s">
        <v>334</v>
      </c>
      <c r="AI8052" s="888" t="s">
        <v>334</v>
      </c>
      <c r="AJ8052" s="840"/>
    </row>
    <row r="8053" spans="1:36" ht="15.75">
      <c r="A8053" s="842">
        <v>58</v>
      </c>
      <c r="B8053" s="879" t="s">
        <v>5331</v>
      </c>
      <c r="C8053" s="875" t="s">
        <v>224</v>
      </c>
      <c r="D8053" s="878">
        <v>45</v>
      </c>
      <c r="E8053" s="840">
        <v>22</v>
      </c>
      <c r="F8053" s="1450">
        <f t="shared" si="2786"/>
        <v>990</v>
      </c>
      <c r="G8053" s="848"/>
      <c r="H8053" s="840"/>
      <c r="I8053" s="841">
        <v>44846</v>
      </c>
      <c r="J8053" s="841" t="s">
        <v>334</v>
      </c>
      <c r="K8053" s="840"/>
      <c r="L8053" s="840"/>
      <c r="M8053" s="840"/>
      <c r="N8053" s="840">
        <v>13</v>
      </c>
      <c r="O8053" s="840">
        <v>1</v>
      </c>
      <c r="P8053" s="840">
        <v>1</v>
      </c>
      <c r="Q8053" s="840"/>
      <c r="R8053" s="840"/>
      <c r="S8053" s="840"/>
      <c r="T8053" s="840"/>
      <c r="U8053" s="840"/>
      <c r="V8053" s="842"/>
      <c r="W8053" s="880"/>
      <c r="X8053" s="840"/>
      <c r="Y8053" s="840"/>
      <c r="Z8053" s="840"/>
      <c r="AA8053" s="840"/>
      <c r="AB8053" s="840"/>
      <c r="AC8053" s="1507">
        <f t="shared" si="2787"/>
        <v>7</v>
      </c>
      <c r="AD8053" s="1508">
        <f t="shared" si="2788"/>
        <v>315</v>
      </c>
      <c r="AE8053" s="888" t="s">
        <v>334</v>
      </c>
      <c r="AF8053" s="14">
        <f t="shared" si="2789"/>
        <v>5</v>
      </c>
      <c r="AG8053" s="14">
        <f t="shared" si="2790"/>
        <v>1.4</v>
      </c>
      <c r="AH8053" s="888" t="s">
        <v>334</v>
      </c>
      <c r="AI8053" s="888" t="s">
        <v>334</v>
      </c>
      <c r="AJ8053" s="840"/>
    </row>
    <row r="8054" spans="1:36" ht="15.75">
      <c r="A8054" s="842">
        <v>60</v>
      </c>
      <c r="B8054" s="879" t="s">
        <v>5947</v>
      </c>
      <c r="C8054" s="875" t="s">
        <v>66</v>
      </c>
      <c r="D8054" s="878">
        <v>213.23</v>
      </c>
      <c r="E8054" s="840">
        <v>137</v>
      </c>
      <c r="F8054" s="1450">
        <f t="shared" si="2786"/>
        <v>29212.51</v>
      </c>
      <c r="G8054" s="848"/>
      <c r="H8054" s="840"/>
      <c r="I8054" s="841">
        <v>44846</v>
      </c>
      <c r="J8054" s="841">
        <v>44985</v>
      </c>
      <c r="K8054" s="840"/>
      <c r="L8054" s="840"/>
      <c r="M8054" s="840"/>
      <c r="N8054" s="840">
        <v>53</v>
      </c>
      <c r="O8054" s="840">
        <v>39</v>
      </c>
      <c r="P8054" s="840">
        <v>25</v>
      </c>
      <c r="Q8054" s="840"/>
      <c r="R8054" s="840"/>
      <c r="S8054" s="840"/>
      <c r="T8054" s="840"/>
      <c r="U8054" s="840"/>
      <c r="V8054" s="842"/>
      <c r="W8054" s="880"/>
      <c r="X8054" s="840"/>
      <c r="Y8054" s="840"/>
      <c r="Z8054" s="840"/>
      <c r="AA8054" s="840"/>
      <c r="AB8054" s="840"/>
      <c r="AC8054" s="1507">
        <f t="shared" si="2787"/>
        <v>20</v>
      </c>
      <c r="AD8054" s="1508">
        <f t="shared" si="2788"/>
        <v>4264.5999999999995</v>
      </c>
      <c r="AE8054" s="14">
        <f>(J8054-"01.04.2023")/30</f>
        <v>-1.0666666666666667</v>
      </c>
      <c r="AF8054" s="14">
        <f t="shared" si="2789"/>
        <v>39</v>
      </c>
      <c r="AG8054" s="14">
        <f t="shared" si="2790"/>
        <v>0.51282051282051277</v>
      </c>
      <c r="AH8054" s="14">
        <f>AG8054-AE8054</f>
        <v>1.5794871794871794</v>
      </c>
      <c r="AI8054" s="14">
        <f>AC8054-(AE8054*AF8054)</f>
        <v>61.6</v>
      </c>
      <c r="AJ8054" s="840"/>
    </row>
    <row r="8055" spans="1:36" ht="37.5" customHeight="1">
      <c r="A8055" s="842">
        <v>62</v>
      </c>
      <c r="B8055" s="873" t="s">
        <v>5948</v>
      </c>
      <c r="C8055" s="873" t="s">
        <v>177</v>
      </c>
      <c r="D8055" s="882">
        <v>0.57923999999999998</v>
      </c>
      <c r="E8055" s="840">
        <v>1240</v>
      </c>
      <c r="F8055" s="1450">
        <f t="shared" si="2786"/>
        <v>718.25760000000002</v>
      </c>
      <c r="G8055" s="860"/>
      <c r="H8055" s="840"/>
      <c r="I8055" s="841">
        <v>44865</v>
      </c>
      <c r="J8055" s="841" t="s">
        <v>334</v>
      </c>
      <c r="K8055" s="840"/>
      <c r="L8055" s="840"/>
      <c r="M8055" s="840"/>
      <c r="N8055" s="840">
        <v>590</v>
      </c>
      <c r="O8055" s="840">
        <v>200</v>
      </c>
      <c r="P8055" s="840">
        <v>100</v>
      </c>
      <c r="Q8055" s="840"/>
      <c r="R8055" s="840"/>
      <c r="S8055" s="840"/>
      <c r="T8055" s="840"/>
      <c r="U8055" s="840"/>
      <c r="V8055" s="842"/>
      <c r="W8055" s="880"/>
      <c r="X8055" s="840"/>
      <c r="Y8055" s="840"/>
      <c r="Z8055" s="840"/>
      <c r="AA8055" s="840"/>
      <c r="AB8055" s="840"/>
      <c r="AC8055" s="1507">
        <f t="shared" si="2787"/>
        <v>350</v>
      </c>
      <c r="AD8055" s="1508">
        <f t="shared" si="2788"/>
        <v>202.73399999999998</v>
      </c>
      <c r="AE8055" s="888" t="s">
        <v>334</v>
      </c>
      <c r="AF8055" s="14">
        <f t="shared" si="2789"/>
        <v>296.66666666666669</v>
      </c>
      <c r="AG8055" s="14">
        <f t="shared" si="2790"/>
        <v>1.1797752808988764</v>
      </c>
      <c r="AH8055" s="888" t="s">
        <v>334</v>
      </c>
      <c r="AI8055" s="888" t="s">
        <v>334</v>
      </c>
      <c r="AJ8055" s="840"/>
    </row>
    <row r="8056" spans="1:36" ht="31.5">
      <c r="A8056" s="842">
        <v>63</v>
      </c>
      <c r="B8056" s="873" t="s">
        <v>5949</v>
      </c>
      <c r="C8056" s="873" t="s">
        <v>177</v>
      </c>
      <c r="D8056" s="882">
        <v>3.9727199999999998</v>
      </c>
      <c r="E8056" s="840">
        <v>1350</v>
      </c>
      <c r="F8056" s="1450">
        <f t="shared" si="2786"/>
        <v>5363.1719999999996</v>
      </c>
      <c r="G8056" s="860"/>
      <c r="H8056" s="840"/>
      <c r="I8056" s="841">
        <v>44865</v>
      </c>
      <c r="J8056" s="841" t="s">
        <v>334</v>
      </c>
      <c r="K8056" s="840"/>
      <c r="L8056" s="840"/>
      <c r="M8056" s="840"/>
      <c r="N8056" s="840">
        <v>480</v>
      </c>
      <c r="O8056" s="840">
        <v>300</v>
      </c>
      <c r="P8056" s="840">
        <v>120</v>
      </c>
      <c r="Q8056" s="840"/>
      <c r="R8056" s="840"/>
      <c r="S8056" s="840"/>
      <c r="T8056" s="840"/>
      <c r="U8056" s="840"/>
      <c r="V8056" s="842"/>
      <c r="W8056" s="880"/>
      <c r="X8056" s="840"/>
      <c r="Y8056" s="840"/>
      <c r="Z8056" s="840"/>
      <c r="AA8056" s="840"/>
      <c r="AB8056" s="840"/>
      <c r="AC8056" s="1507">
        <f t="shared" si="2787"/>
        <v>450</v>
      </c>
      <c r="AD8056" s="1508">
        <f t="shared" si="2788"/>
        <v>1787.7239999999999</v>
      </c>
      <c r="AE8056" s="888" t="s">
        <v>334</v>
      </c>
      <c r="AF8056" s="14">
        <f t="shared" si="2789"/>
        <v>300</v>
      </c>
      <c r="AG8056" s="14">
        <f t="shared" si="2790"/>
        <v>1.5</v>
      </c>
      <c r="AH8056" s="888" t="s">
        <v>334</v>
      </c>
      <c r="AI8056" s="888" t="s">
        <v>334</v>
      </c>
      <c r="AJ8056" s="840"/>
    </row>
    <row r="8057" spans="1:36" ht="15.75">
      <c r="A8057" s="842">
        <v>64</v>
      </c>
      <c r="B8057" s="873" t="s">
        <v>5920</v>
      </c>
      <c r="C8057" s="873" t="s">
        <v>309</v>
      </c>
      <c r="D8057" s="881">
        <v>1</v>
      </c>
      <c r="E8057" s="840">
        <v>3240</v>
      </c>
      <c r="F8057" s="1450">
        <f t="shared" si="2786"/>
        <v>3240</v>
      </c>
      <c r="G8057" s="860"/>
      <c r="H8057" s="840"/>
      <c r="I8057" s="841">
        <v>44865</v>
      </c>
      <c r="J8057" s="841" t="s">
        <v>334</v>
      </c>
      <c r="K8057" s="840"/>
      <c r="L8057" s="840"/>
      <c r="M8057" s="840"/>
      <c r="N8057" s="840">
        <v>2160</v>
      </c>
      <c r="O8057" s="840">
        <v>0</v>
      </c>
      <c r="P8057" s="840">
        <v>120</v>
      </c>
      <c r="Q8057" s="840"/>
      <c r="R8057" s="840"/>
      <c r="S8057" s="840"/>
      <c r="T8057" s="840"/>
      <c r="U8057" s="840"/>
      <c r="V8057" s="842"/>
      <c r="W8057" s="880"/>
      <c r="X8057" s="840"/>
      <c r="Y8057" s="840"/>
      <c r="Z8057" s="840"/>
      <c r="AA8057" s="840"/>
      <c r="AB8057" s="840"/>
      <c r="AC8057" s="1507">
        <f t="shared" si="2787"/>
        <v>960</v>
      </c>
      <c r="AD8057" s="1508">
        <f t="shared" si="2788"/>
        <v>960</v>
      </c>
      <c r="AE8057" s="888" t="s">
        <v>334</v>
      </c>
      <c r="AF8057" s="14">
        <f t="shared" si="2789"/>
        <v>760</v>
      </c>
      <c r="AG8057" s="14">
        <f t="shared" si="2790"/>
        <v>1.263157894736842</v>
      </c>
      <c r="AH8057" s="888" t="s">
        <v>334</v>
      </c>
      <c r="AI8057" s="888" t="s">
        <v>334</v>
      </c>
      <c r="AJ8057" s="840"/>
    </row>
    <row r="8058" spans="1:36" ht="15.75">
      <c r="A8058" s="842">
        <v>66</v>
      </c>
      <c r="B8058" s="873" t="s">
        <v>5951</v>
      </c>
      <c r="C8058" s="873" t="s">
        <v>177</v>
      </c>
      <c r="D8058" s="881">
        <v>1</v>
      </c>
      <c r="E8058" s="840">
        <v>1700</v>
      </c>
      <c r="F8058" s="1450">
        <f t="shared" ref="F8058:F8077" si="2791">D8058*E8058</f>
        <v>1700</v>
      </c>
      <c r="G8058" s="860"/>
      <c r="H8058" s="840"/>
      <c r="I8058" s="841">
        <v>44865</v>
      </c>
      <c r="J8058" s="841" t="s">
        <v>334</v>
      </c>
      <c r="K8058" s="840"/>
      <c r="L8058" s="840"/>
      <c r="M8058" s="840"/>
      <c r="N8058" s="840">
        <v>250</v>
      </c>
      <c r="O8058" s="840">
        <v>0</v>
      </c>
      <c r="P8058" s="840">
        <v>750</v>
      </c>
      <c r="Q8058" s="840"/>
      <c r="R8058" s="840"/>
      <c r="S8058" s="840"/>
      <c r="T8058" s="840"/>
      <c r="U8058" s="840"/>
      <c r="V8058" s="842"/>
      <c r="W8058" s="880"/>
      <c r="X8058" s="840"/>
      <c r="Y8058" s="840"/>
      <c r="Z8058" s="840"/>
      <c r="AA8058" s="840"/>
      <c r="AB8058" s="840"/>
      <c r="AC8058" s="1507">
        <f t="shared" ref="AC8058:AC8077" si="2792">E8058+G8058-N8058-O8058-AA8058-P8058-Q8058-R8058-S8058-T8058-U8058-V8058-W8058-X8058-Y8058</f>
        <v>700</v>
      </c>
      <c r="AD8058" s="1508">
        <f t="shared" ref="AD8058:AD8077" si="2793">D8058*AC8058</f>
        <v>700</v>
      </c>
      <c r="AE8058" s="888" t="s">
        <v>334</v>
      </c>
      <c r="AF8058" s="14">
        <f t="shared" ref="AF8058:AF8077" si="2794">(N8058+O8058+P8058+Q8058+R8058+S8058+T8058+U8058+V8058+W8058+X8058+Y8058)/3</f>
        <v>333.33333333333331</v>
      </c>
      <c r="AG8058" s="14">
        <f t="shared" ref="AG8058:AG8077" si="2795">AC8058/AF8058</f>
        <v>2.1</v>
      </c>
      <c r="AH8058" s="888" t="s">
        <v>334</v>
      </c>
      <c r="AI8058" s="888" t="s">
        <v>334</v>
      </c>
      <c r="AJ8058" s="840"/>
    </row>
    <row r="8059" spans="1:36" ht="15.75">
      <c r="A8059" s="842">
        <v>67</v>
      </c>
      <c r="B8059" s="873" t="s">
        <v>5923</v>
      </c>
      <c r="C8059" s="873" t="s">
        <v>177</v>
      </c>
      <c r="D8059" s="881">
        <v>1</v>
      </c>
      <c r="E8059" s="840">
        <v>1300</v>
      </c>
      <c r="F8059" s="1450">
        <f t="shared" si="2791"/>
        <v>1300</v>
      </c>
      <c r="G8059" s="860"/>
      <c r="H8059" s="840"/>
      <c r="I8059" s="841">
        <v>44865</v>
      </c>
      <c r="J8059" s="841" t="s">
        <v>334</v>
      </c>
      <c r="K8059" s="840"/>
      <c r="L8059" s="840"/>
      <c r="M8059" s="840"/>
      <c r="N8059" s="840">
        <v>100</v>
      </c>
      <c r="O8059" s="840">
        <v>100</v>
      </c>
      <c r="P8059" s="840">
        <v>0</v>
      </c>
      <c r="Q8059" s="840"/>
      <c r="R8059" s="840"/>
      <c r="S8059" s="840"/>
      <c r="T8059" s="840"/>
      <c r="U8059" s="840"/>
      <c r="V8059" s="842"/>
      <c r="W8059" s="880"/>
      <c r="X8059" s="840"/>
      <c r="Y8059" s="840"/>
      <c r="Z8059" s="840"/>
      <c r="AA8059" s="840"/>
      <c r="AB8059" s="840"/>
      <c r="AC8059" s="1507">
        <f t="shared" si="2792"/>
        <v>1100</v>
      </c>
      <c r="AD8059" s="1508">
        <f t="shared" si="2793"/>
        <v>1100</v>
      </c>
      <c r="AE8059" s="888" t="s">
        <v>334</v>
      </c>
      <c r="AF8059" s="14">
        <f t="shared" si="2794"/>
        <v>66.666666666666671</v>
      </c>
      <c r="AG8059" s="14">
        <f t="shared" si="2795"/>
        <v>16.5</v>
      </c>
      <c r="AH8059" s="888" t="s">
        <v>334</v>
      </c>
      <c r="AI8059" s="888" t="s">
        <v>334</v>
      </c>
      <c r="AJ8059" s="840"/>
    </row>
    <row r="8060" spans="1:36" ht="15.75">
      <c r="A8060" s="842">
        <v>68</v>
      </c>
      <c r="B8060" s="873" t="s">
        <v>5927</v>
      </c>
      <c r="C8060" s="873" t="s">
        <v>177</v>
      </c>
      <c r="D8060" s="881">
        <v>1</v>
      </c>
      <c r="E8060" s="840">
        <v>1320</v>
      </c>
      <c r="F8060" s="1450">
        <f t="shared" si="2791"/>
        <v>1320</v>
      </c>
      <c r="G8060" s="860"/>
      <c r="H8060" s="840"/>
      <c r="I8060" s="841">
        <v>44865</v>
      </c>
      <c r="J8060" s="841" t="s">
        <v>334</v>
      </c>
      <c r="K8060" s="840"/>
      <c r="L8060" s="840"/>
      <c r="M8060" s="840"/>
      <c r="N8060" s="840">
        <v>730</v>
      </c>
      <c r="O8060" s="840">
        <v>170</v>
      </c>
      <c r="P8060" s="840">
        <v>200</v>
      </c>
      <c r="Q8060" s="840"/>
      <c r="R8060" s="840"/>
      <c r="S8060" s="840"/>
      <c r="T8060" s="840"/>
      <c r="U8060" s="840"/>
      <c r="V8060" s="842"/>
      <c r="W8060" s="880"/>
      <c r="X8060" s="840"/>
      <c r="Y8060" s="840"/>
      <c r="Z8060" s="840"/>
      <c r="AA8060" s="840"/>
      <c r="AB8060" s="840"/>
      <c r="AC8060" s="1507">
        <f t="shared" si="2792"/>
        <v>220</v>
      </c>
      <c r="AD8060" s="1508">
        <f t="shared" si="2793"/>
        <v>220</v>
      </c>
      <c r="AE8060" s="888" t="s">
        <v>334</v>
      </c>
      <c r="AF8060" s="14">
        <f t="shared" si="2794"/>
        <v>366.66666666666669</v>
      </c>
      <c r="AG8060" s="14">
        <f t="shared" si="2795"/>
        <v>0.6</v>
      </c>
      <c r="AH8060" s="888" t="s">
        <v>334</v>
      </c>
      <c r="AI8060" s="888" t="s">
        <v>334</v>
      </c>
      <c r="AJ8060" s="840"/>
    </row>
    <row r="8061" spans="1:36" ht="15.75">
      <c r="A8061" s="842">
        <v>69</v>
      </c>
      <c r="B8061" s="873" t="s">
        <v>6953</v>
      </c>
      <c r="C8061" s="873" t="s">
        <v>177</v>
      </c>
      <c r="D8061" s="881">
        <v>1</v>
      </c>
      <c r="E8061" s="840">
        <v>620</v>
      </c>
      <c r="F8061" s="1450">
        <f t="shared" si="2791"/>
        <v>620</v>
      </c>
      <c r="G8061" s="860"/>
      <c r="H8061" s="840"/>
      <c r="I8061" s="841">
        <v>44865</v>
      </c>
      <c r="J8061" s="841" t="s">
        <v>334</v>
      </c>
      <c r="K8061" s="840"/>
      <c r="L8061" s="840"/>
      <c r="M8061" s="840"/>
      <c r="N8061" s="840">
        <v>470</v>
      </c>
      <c r="O8061" s="840">
        <v>130</v>
      </c>
      <c r="P8061" s="840">
        <v>0</v>
      </c>
      <c r="Q8061" s="840"/>
      <c r="R8061" s="840"/>
      <c r="S8061" s="840"/>
      <c r="T8061" s="840"/>
      <c r="U8061" s="840"/>
      <c r="V8061" s="842"/>
      <c r="W8061" s="880"/>
      <c r="X8061" s="840"/>
      <c r="Y8061" s="840"/>
      <c r="Z8061" s="840"/>
      <c r="AA8061" s="840"/>
      <c r="AB8061" s="840"/>
      <c r="AC8061" s="1507">
        <f t="shared" si="2792"/>
        <v>20</v>
      </c>
      <c r="AD8061" s="1508">
        <f t="shared" si="2793"/>
        <v>20</v>
      </c>
      <c r="AE8061" s="888" t="s">
        <v>334</v>
      </c>
      <c r="AF8061" s="14">
        <f t="shared" si="2794"/>
        <v>200</v>
      </c>
      <c r="AG8061" s="14">
        <f t="shared" si="2795"/>
        <v>0.1</v>
      </c>
      <c r="AH8061" s="888" t="s">
        <v>334</v>
      </c>
      <c r="AI8061" s="888" t="s">
        <v>334</v>
      </c>
      <c r="AJ8061" s="840"/>
    </row>
    <row r="8062" spans="1:36" ht="15.75">
      <c r="A8062" s="842">
        <v>70</v>
      </c>
      <c r="B8062" s="873" t="s">
        <v>5929</v>
      </c>
      <c r="C8062" s="873" t="s">
        <v>177</v>
      </c>
      <c r="D8062" s="881">
        <v>1</v>
      </c>
      <c r="E8062" s="840">
        <v>2450</v>
      </c>
      <c r="F8062" s="1450">
        <f t="shared" si="2791"/>
        <v>2450</v>
      </c>
      <c r="G8062" s="860"/>
      <c r="H8062" s="840"/>
      <c r="I8062" s="841">
        <v>44865</v>
      </c>
      <c r="J8062" s="841" t="s">
        <v>334</v>
      </c>
      <c r="K8062" s="840"/>
      <c r="L8062" s="840"/>
      <c r="M8062" s="840"/>
      <c r="N8062" s="840">
        <v>300</v>
      </c>
      <c r="O8062" s="840">
        <v>350</v>
      </c>
      <c r="P8062" s="840">
        <v>150</v>
      </c>
      <c r="Q8062" s="840"/>
      <c r="R8062" s="840"/>
      <c r="S8062" s="840"/>
      <c r="T8062" s="840"/>
      <c r="U8062" s="840"/>
      <c r="V8062" s="842"/>
      <c r="W8062" s="880"/>
      <c r="X8062" s="840"/>
      <c r="Y8062" s="840"/>
      <c r="Z8062" s="840"/>
      <c r="AA8062" s="840"/>
      <c r="AB8062" s="840"/>
      <c r="AC8062" s="1507">
        <f t="shared" si="2792"/>
        <v>1650</v>
      </c>
      <c r="AD8062" s="1508">
        <f t="shared" si="2793"/>
        <v>1650</v>
      </c>
      <c r="AE8062" s="888" t="s">
        <v>334</v>
      </c>
      <c r="AF8062" s="14">
        <f t="shared" si="2794"/>
        <v>266.66666666666669</v>
      </c>
      <c r="AG8062" s="14">
        <f t="shared" si="2795"/>
        <v>6.1875</v>
      </c>
      <c r="AH8062" s="888" t="s">
        <v>334</v>
      </c>
      <c r="AI8062" s="888" t="s">
        <v>334</v>
      </c>
      <c r="AJ8062" s="840"/>
    </row>
    <row r="8063" spans="1:36" ht="15.75">
      <c r="A8063" s="842">
        <v>72</v>
      </c>
      <c r="B8063" s="873" t="s">
        <v>5952</v>
      </c>
      <c r="C8063" s="873" t="s">
        <v>181</v>
      </c>
      <c r="D8063" s="881">
        <v>1</v>
      </c>
      <c r="E8063" s="840">
        <v>6600</v>
      </c>
      <c r="F8063" s="1450">
        <f t="shared" si="2791"/>
        <v>6600</v>
      </c>
      <c r="G8063" s="860"/>
      <c r="H8063" s="840"/>
      <c r="I8063" s="841">
        <v>44865</v>
      </c>
      <c r="J8063" s="841" t="s">
        <v>334</v>
      </c>
      <c r="K8063" s="840"/>
      <c r="L8063" s="840"/>
      <c r="M8063" s="840"/>
      <c r="N8063" s="840">
        <v>4400</v>
      </c>
      <c r="O8063" s="840">
        <v>600</v>
      </c>
      <c r="P8063" s="840">
        <v>0</v>
      </c>
      <c r="Q8063" s="840"/>
      <c r="R8063" s="840"/>
      <c r="S8063" s="840"/>
      <c r="T8063" s="840"/>
      <c r="U8063" s="840"/>
      <c r="V8063" s="842"/>
      <c r="W8063" s="880"/>
      <c r="X8063" s="840"/>
      <c r="Y8063" s="840"/>
      <c r="Z8063" s="840"/>
      <c r="AA8063" s="840"/>
      <c r="AB8063" s="840"/>
      <c r="AC8063" s="1507">
        <f t="shared" si="2792"/>
        <v>1600</v>
      </c>
      <c r="AD8063" s="1508">
        <f t="shared" si="2793"/>
        <v>1600</v>
      </c>
      <c r="AE8063" s="888" t="s">
        <v>334</v>
      </c>
      <c r="AF8063" s="14">
        <f t="shared" si="2794"/>
        <v>1666.6666666666667</v>
      </c>
      <c r="AG8063" s="14">
        <f t="shared" si="2795"/>
        <v>0.96</v>
      </c>
      <c r="AH8063" s="888" t="s">
        <v>334</v>
      </c>
      <c r="AI8063" s="888" t="s">
        <v>334</v>
      </c>
      <c r="AJ8063" s="840"/>
    </row>
    <row r="8064" spans="1:36" ht="15.75">
      <c r="A8064" s="842">
        <v>74</v>
      </c>
      <c r="B8064" s="883" t="s">
        <v>6954</v>
      </c>
      <c r="C8064" s="843" t="s">
        <v>181</v>
      </c>
      <c r="D8064" s="850">
        <v>1</v>
      </c>
      <c r="E8064" s="843">
        <v>2315</v>
      </c>
      <c r="F8064" s="1450">
        <f t="shared" si="2791"/>
        <v>2315</v>
      </c>
      <c r="G8064" s="843"/>
      <c r="H8064" s="843"/>
      <c r="I8064" s="847">
        <v>45283</v>
      </c>
      <c r="J8064" s="847" t="s">
        <v>334</v>
      </c>
      <c r="K8064" s="843"/>
      <c r="L8064" s="846"/>
      <c r="M8064" s="851"/>
      <c r="N8064" s="843">
        <v>0</v>
      </c>
      <c r="O8064" s="843">
        <v>200</v>
      </c>
      <c r="P8064" s="843">
        <v>530</v>
      </c>
      <c r="Q8064" s="843"/>
      <c r="R8064" s="843"/>
      <c r="S8064" s="843"/>
      <c r="T8064" s="843"/>
      <c r="U8064" s="843"/>
      <c r="V8064" s="848"/>
      <c r="W8064" s="843"/>
      <c r="X8064" s="843"/>
      <c r="Y8064" s="843"/>
      <c r="Z8064" s="843"/>
      <c r="AA8064" s="843"/>
      <c r="AB8064" s="843"/>
      <c r="AC8064" s="1507">
        <f t="shared" si="2792"/>
        <v>1585</v>
      </c>
      <c r="AD8064" s="1508">
        <f t="shared" si="2793"/>
        <v>1585</v>
      </c>
      <c r="AE8064" s="888" t="s">
        <v>334</v>
      </c>
      <c r="AF8064" s="14">
        <f t="shared" si="2794"/>
        <v>243.33333333333334</v>
      </c>
      <c r="AG8064" s="14">
        <f t="shared" si="2795"/>
        <v>6.5136986301369859</v>
      </c>
      <c r="AH8064" s="888" t="s">
        <v>334</v>
      </c>
      <c r="AI8064" s="888" t="s">
        <v>334</v>
      </c>
      <c r="AJ8064" s="843"/>
    </row>
    <row r="8065" spans="1:36" ht="15.75">
      <c r="A8065" s="842">
        <v>76</v>
      </c>
      <c r="B8065" s="883" t="s">
        <v>6955</v>
      </c>
      <c r="C8065" s="843" t="s">
        <v>181</v>
      </c>
      <c r="D8065" s="850">
        <v>1</v>
      </c>
      <c r="E8065" s="843">
        <v>1000</v>
      </c>
      <c r="F8065" s="1450">
        <f t="shared" si="2791"/>
        <v>1000</v>
      </c>
      <c r="G8065" s="843"/>
      <c r="H8065" s="843"/>
      <c r="I8065" s="847">
        <v>45283</v>
      </c>
      <c r="J8065" s="847" t="s">
        <v>334</v>
      </c>
      <c r="K8065" s="843"/>
      <c r="L8065" s="846"/>
      <c r="M8065" s="851"/>
      <c r="N8065" s="843">
        <v>0</v>
      </c>
      <c r="O8065" s="843">
        <v>0</v>
      </c>
      <c r="P8065" s="843">
        <v>0</v>
      </c>
      <c r="Q8065" s="843"/>
      <c r="R8065" s="843"/>
      <c r="S8065" s="843"/>
      <c r="T8065" s="843"/>
      <c r="U8065" s="843"/>
      <c r="V8065" s="848"/>
      <c r="W8065" s="843"/>
      <c r="X8065" s="843"/>
      <c r="Y8065" s="843"/>
      <c r="Z8065" s="843"/>
      <c r="AA8065" s="843"/>
      <c r="AB8065" s="843"/>
      <c r="AC8065" s="1507">
        <f t="shared" si="2792"/>
        <v>1000</v>
      </c>
      <c r="AD8065" s="1508">
        <f t="shared" si="2793"/>
        <v>1000</v>
      </c>
      <c r="AE8065" s="888" t="s">
        <v>334</v>
      </c>
      <c r="AF8065" s="14">
        <f t="shared" si="2794"/>
        <v>0</v>
      </c>
      <c r="AG8065" s="14" t="e">
        <f t="shared" si="2795"/>
        <v>#DIV/0!</v>
      </c>
      <c r="AH8065" s="888" t="s">
        <v>334</v>
      </c>
      <c r="AI8065" s="888" t="s">
        <v>334</v>
      </c>
      <c r="AJ8065" s="843"/>
    </row>
    <row r="8066" spans="1:36" ht="15.75">
      <c r="A8066" s="842">
        <v>77</v>
      </c>
      <c r="B8066" s="883" t="s">
        <v>6955</v>
      </c>
      <c r="C8066" s="843" t="s">
        <v>181</v>
      </c>
      <c r="D8066" s="850">
        <v>1</v>
      </c>
      <c r="E8066" s="843">
        <v>2000</v>
      </c>
      <c r="F8066" s="1450">
        <f t="shared" si="2791"/>
        <v>2000</v>
      </c>
      <c r="G8066" s="843"/>
      <c r="H8066" s="843"/>
      <c r="I8066" s="847">
        <v>45283</v>
      </c>
      <c r="J8066" s="847" t="s">
        <v>334</v>
      </c>
      <c r="K8066" s="843"/>
      <c r="L8066" s="846"/>
      <c r="M8066" s="851"/>
      <c r="N8066" s="843">
        <v>0</v>
      </c>
      <c r="O8066" s="843">
        <v>0</v>
      </c>
      <c r="P8066" s="843">
        <v>0</v>
      </c>
      <c r="Q8066" s="843"/>
      <c r="R8066" s="843"/>
      <c r="S8066" s="843"/>
      <c r="T8066" s="843"/>
      <c r="U8066" s="843"/>
      <c r="V8066" s="848"/>
      <c r="W8066" s="843"/>
      <c r="X8066" s="843"/>
      <c r="Y8066" s="843"/>
      <c r="Z8066" s="843"/>
      <c r="AA8066" s="843"/>
      <c r="AB8066" s="843"/>
      <c r="AC8066" s="1507">
        <f t="shared" si="2792"/>
        <v>2000</v>
      </c>
      <c r="AD8066" s="1508">
        <f t="shared" si="2793"/>
        <v>2000</v>
      </c>
      <c r="AE8066" s="888" t="s">
        <v>334</v>
      </c>
      <c r="AF8066" s="14">
        <f t="shared" si="2794"/>
        <v>0</v>
      </c>
      <c r="AG8066" s="14" t="e">
        <f t="shared" si="2795"/>
        <v>#DIV/0!</v>
      </c>
      <c r="AH8066" s="888" t="s">
        <v>334</v>
      </c>
      <c r="AI8066" s="888" t="s">
        <v>334</v>
      </c>
      <c r="AJ8066" s="843"/>
    </row>
    <row r="8067" spans="1:36" ht="15.75">
      <c r="A8067" s="842">
        <v>78</v>
      </c>
      <c r="B8067" s="883" t="s">
        <v>6949</v>
      </c>
      <c r="C8067" s="843" t="s">
        <v>181</v>
      </c>
      <c r="D8067" s="850">
        <v>1</v>
      </c>
      <c r="E8067" s="843">
        <v>840</v>
      </c>
      <c r="F8067" s="1450">
        <f t="shared" si="2791"/>
        <v>840</v>
      </c>
      <c r="G8067" s="843"/>
      <c r="H8067" s="843"/>
      <c r="I8067" s="847">
        <v>45283</v>
      </c>
      <c r="J8067" s="847" t="s">
        <v>334</v>
      </c>
      <c r="K8067" s="843"/>
      <c r="L8067" s="846"/>
      <c r="M8067" s="851"/>
      <c r="N8067" s="843">
        <v>0</v>
      </c>
      <c r="O8067" s="843">
        <v>281</v>
      </c>
      <c r="P8067" s="843">
        <v>252</v>
      </c>
      <c r="Q8067" s="843"/>
      <c r="R8067" s="843"/>
      <c r="S8067" s="843"/>
      <c r="T8067" s="843"/>
      <c r="U8067" s="843"/>
      <c r="V8067" s="848"/>
      <c r="W8067" s="843"/>
      <c r="X8067" s="843"/>
      <c r="Y8067" s="843"/>
      <c r="Z8067" s="843"/>
      <c r="AA8067" s="843"/>
      <c r="AB8067" s="843"/>
      <c r="AC8067" s="1507">
        <f t="shared" si="2792"/>
        <v>307</v>
      </c>
      <c r="AD8067" s="1508">
        <f t="shared" si="2793"/>
        <v>307</v>
      </c>
      <c r="AE8067" s="888" t="s">
        <v>334</v>
      </c>
      <c r="AF8067" s="14">
        <f t="shared" si="2794"/>
        <v>177.66666666666666</v>
      </c>
      <c r="AG8067" s="14">
        <f t="shared" si="2795"/>
        <v>1.727954971857411</v>
      </c>
      <c r="AH8067" s="888" t="s">
        <v>334</v>
      </c>
      <c r="AI8067" s="888" t="s">
        <v>334</v>
      </c>
      <c r="AJ8067" s="843"/>
    </row>
    <row r="8068" spans="1:36" ht="18" customHeight="1">
      <c r="A8068" s="842">
        <v>79</v>
      </c>
      <c r="B8068" s="883" t="s">
        <v>6956</v>
      </c>
      <c r="C8068" s="843" t="s">
        <v>181</v>
      </c>
      <c r="D8068" s="850">
        <v>1</v>
      </c>
      <c r="E8068" s="843">
        <v>176</v>
      </c>
      <c r="F8068" s="1450">
        <f t="shared" si="2791"/>
        <v>176</v>
      </c>
      <c r="G8068" s="843"/>
      <c r="H8068" s="843"/>
      <c r="I8068" s="847">
        <v>45283</v>
      </c>
      <c r="J8068" s="847" t="s">
        <v>334</v>
      </c>
      <c r="K8068" s="843"/>
      <c r="L8068" s="846"/>
      <c r="M8068" s="851"/>
      <c r="N8068" s="843">
        <v>0</v>
      </c>
      <c r="O8068" s="843">
        <v>0</v>
      </c>
      <c r="P8068" s="843">
        <v>0</v>
      </c>
      <c r="Q8068" s="843"/>
      <c r="R8068" s="843"/>
      <c r="S8068" s="843"/>
      <c r="T8068" s="843"/>
      <c r="U8068" s="843"/>
      <c r="V8068" s="848"/>
      <c r="W8068" s="843"/>
      <c r="X8068" s="843"/>
      <c r="Y8068" s="843"/>
      <c r="Z8068" s="843"/>
      <c r="AA8068" s="843"/>
      <c r="AB8068" s="843"/>
      <c r="AC8068" s="1507">
        <f t="shared" si="2792"/>
        <v>176</v>
      </c>
      <c r="AD8068" s="1508">
        <f t="shared" si="2793"/>
        <v>176</v>
      </c>
      <c r="AE8068" s="888" t="s">
        <v>334</v>
      </c>
      <c r="AF8068" s="14">
        <f t="shared" si="2794"/>
        <v>0</v>
      </c>
      <c r="AG8068" s="14" t="e">
        <f t="shared" si="2795"/>
        <v>#DIV/0!</v>
      </c>
      <c r="AH8068" s="888" t="s">
        <v>334</v>
      </c>
      <c r="AI8068" s="888" t="s">
        <v>334</v>
      </c>
      <c r="AJ8068" s="843"/>
    </row>
    <row r="8069" spans="1:36" ht="18" customHeight="1">
      <c r="A8069" s="842">
        <v>80</v>
      </c>
      <c r="B8069" s="883" t="s">
        <v>6957</v>
      </c>
      <c r="C8069" s="843" t="s">
        <v>181</v>
      </c>
      <c r="D8069" s="850">
        <v>1</v>
      </c>
      <c r="E8069" s="843">
        <v>180</v>
      </c>
      <c r="F8069" s="1450">
        <f t="shared" si="2791"/>
        <v>180</v>
      </c>
      <c r="G8069" s="843"/>
      <c r="H8069" s="843"/>
      <c r="I8069" s="847">
        <v>45283</v>
      </c>
      <c r="J8069" s="847" t="s">
        <v>334</v>
      </c>
      <c r="K8069" s="843"/>
      <c r="L8069" s="846"/>
      <c r="M8069" s="851"/>
      <c r="N8069" s="843">
        <v>0</v>
      </c>
      <c r="O8069" s="843">
        <v>0</v>
      </c>
      <c r="P8069" s="843">
        <v>0</v>
      </c>
      <c r="Q8069" s="843"/>
      <c r="R8069" s="843"/>
      <c r="S8069" s="843"/>
      <c r="T8069" s="843"/>
      <c r="U8069" s="843"/>
      <c r="V8069" s="848"/>
      <c r="W8069" s="843"/>
      <c r="X8069" s="843"/>
      <c r="Y8069" s="843"/>
      <c r="Z8069" s="843"/>
      <c r="AA8069" s="843"/>
      <c r="AB8069" s="843"/>
      <c r="AC8069" s="1507">
        <f t="shared" si="2792"/>
        <v>180</v>
      </c>
      <c r="AD8069" s="1508">
        <f t="shared" si="2793"/>
        <v>180</v>
      </c>
      <c r="AE8069" s="888" t="s">
        <v>334</v>
      </c>
      <c r="AF8069" s="14">
        <f t="shared" si="2794"/>
        <v>0</v>
      </c>
      <c r="AG8069" s="14" t="e">
        <f t="shared" si="2795"/>
        <v>#DIV/0!</v>
      </c>
      <c r="AH8069" s="888" t="s">
        <v>334</v>
      </c>
      <c r="AI8069" s="888" t="s">
        <v>334</v>
      </c>
      <c r="AJ8069" s="843"/>
    </row>
    <row r="8070" spans="1:36" ht="15.75">
      <c r="A8070" s="842">
        <v>81</v>
      </c>
      <c r="B8070" s="883" t="s">
        <v>6949</v>
      </c>
      <c r="C8070" s="843" t="s">
        <v>181</v>
      </c>
      <c r="D8070" s="850">
        <v>1</v>
      </c>
      <c r="E8070" s="843">
        <v>2000</v>
      </c>
      <c r="F8070" s="1450">
        <f t="shared" si="2791"/>
        <v>2000</v>
      </c>
      <c r="G8070" s="843"/>
      <c r="H8070" s="843"/>
      <c r="I8070" s="847">
        <v>45283</v>
      </c>
      <c r="J8070" s="847" t="s">
        <v>334</v>
      </c>
      <c r="K8070" s="843"/>
      <c r="L8070" s="846"/>
      <c r="M8070" s="851"/>
      <c r="N8070" s="843">
        <v>0</v>
      </c>
      <c r="O8070" s="843">
        <v>0</v>
      </c>
      <c r="P8070" s="843">
        <v>130</v>
      </c>
      <c r="Q8070" s="843"/>
      <c r="R8070" s="843"/>
      <c r="S8070" s="843"/>
      <c r="T8070" s="843"/>
      <c r="U8070" s="843"/>
      <c r="V8070" s="848"/>
      <c r="W8070" s="843"/>
      <c r="X8070" s="843"/>
      <c r="Y8070" s="843"/>
      <c r="Z8070" s="843"/>
      <c r="AA8070" s="843"/>
      <c r="AB8070" s="843"/>
      <c r="AC8070" s="1507">
        <f t="shared" si="2792"/>
        <v>1870</v>
      </c>
      <c r="AD8070" s="1508">
        <f t="shared" si="2793"/>
        <v>1870</v>
      </c>
      <c r="AE8070" s="888" t="s">
        <v>334</v>
      </c>
      <c r="AF8070" s="14">
        <f t="shared" si="2794"/>
        <v>43.333333333333336</v>
      </c>
      <c r="AG8070" s="14">
        <f t="shared" si="2795"/>
        <v>43.153846153846153</v>
      </c>
      <c r="AH8070" s="888" t="s">
        <v>334</v>
      </c>
      <c r="AI8070" s="888" t="s">
        <v>334</v>
      </c>
      <c r="AJ8070" s="843"/>
    </row>
    <row r="8071" spans="1:36" ht="20.25" customHeight="1">
      <c r="A8071" s="842">
        <v>82</v>
      </c>
      <c r="B8071" s="883" t="s">
        <v>6958</v>
      </c>
      <c r="C8071" s="843" t="s">
        <v>181</v>
      </c>
      <c r="D8071" s="850">
        <v>1</v>
      </c>
      <c r="E8071" s="843">
        <v>2000</v>
      </c>
      <c r="F8071" s="1450">
        <f t="shared" si="2791"/>
        <v>2000</v>
      </c>
      <c r="G8071" s="843"/>
      <c r="H8071" s="843"/>
      <c r="I8071" s="847">
        <v>45283</v>
      </c>
      <c r="J8071" s="847" t="s">
        <v>334</v>
      </c>
      <c r="K8071" s="843"/>
      <c r="L8071" s="846"/>
      <c r="M8071" s="851"/>
      <c r="N8071" s="843">
        <v>0</v>
      </c>
      <c r="O8071" s="843">
        <v>0</v>
      </c>
      <c r="P8071" s="843">
        <v>1100</v>
      </c>
      <c r="Q8071" s="843"/>
      <c r="R8071" s="843"/>
      <c r="S8071" s="843"/>
      <c r="T8071" s="843"/>
      <c r="U8071" s="843"/>
      <c r="V8071" s="848"/>
      <c r="W8071" s="843"/>
      <c r="X8071" s="843"/>
      <c r="Y8071" s="843"/>
      <c r="Z8071" s="843"/>
      <c r="AA8071" s="843"/>
      <c r="AB8071" s="843"/>
      <c r="AC8071" s="1507">
        <f t="shared" si="2792"/>
        <v>900</v>
      </c>
      <c r="AD8071" s="1508">
        <f t="shared" si="2793"/>
        <v>900</v>
      </c>
      <c r="AE8071" s="888" t="s">
        <v>334</v>
      </c>
      <c r="AF8071" s="14">
        <f t="shared" si="2794"/>
        <v>366.66666666666669</v>
      </c>
      <c r="AG8071" s="14">
        <f t="shared" si="2795"/>
        <v>2.4545454545454546</v>
      </c>
      <c r="AH8071" s="888" t="s">
        <v>334</v>
      </c>
      <c r="AI8071" s="888" t="s">
        <v>334</v>
      </c>
      <c r="AJ8071" s="843"/>
    </row>
    <row r="8072" spans="1:36" ht="20.25" customHeight="1">
      <c r="A8072" s="842">
        <v>83</v>
      </c>
      <c r="B8072" s="883" t="s">
        <v>6959</v>
      </c>
      <c r="C8072" s="843" t="s">
        <v>181</v>
      </c>
      <c r="D8072" s="850">
        <v>1</v>
      </c>
      <c r="E8072" s="843">
        <v>1000</v>
      </c>
      <c r="F8072" s="1450">
        <f t="shared" si="2791"/>
        <v>1000</v>
      </c>
      <c r="G8072" s="843"/>
      <c r="H8072" s="843"/>
      <c r="I8072" s="847">
        <v>45283</v>
      </c>
      <c r="J8072" s="847" t="s">
        <v>334</v>
      </c>
      <c r="K8072" s="843"/>
      <c r="L8072" s="846"/>
      <c r="M8072" s="851"/>
      <c r="N8072" s="843">
        <v>0</v>
      </c>
      <c r="O8072" s="843">
        <v>0</v>
      </c>
      <c r="P8072" s="843">
        <v>100</v>
      </c>
      <c r="Q8072" s="843"/>
      <c r="R8072" s="843"/>
      <c r="S8072" s="843"/>
      <c r="T8072" s="843"/>
      <c r="U8072" s="843"/>
      <c r="V8072" s="848"/>
      <c r="W8072" s="843"/>
      <c r="X8072" s="843"/>
      <c r="Y8072" s="843"/>
      <c r="Z8072" s="843"/>
      <c r="AA8072" s="843"/>
      <c r="AB8072" s="843"/>
      <c r="AC8072" s="1507">
        <f t="shared" si="2792"/>
        <v>900</v>
      </c>
      <c r="AD8072" s="1508">
        <f t="shared" si="2793"/>
        <v>900</v>
      </c>
      <c r="AE8072" s="888" t="s">
        <v>334</v>
      </c>
      <c r="AF8072" s="14">
        <f t="shared" si="2794"/>
        <v>33.333333333333336</v>
      </c>
      <c r="AG8072" s="14">
        <f t="shared" si="2795"/>
        <v>26.999999999999996</v>
      </c>
      <c r="AH8072" s="888" t="s">
        <v>334</v>
      </c>
      <c r="AI8072" s="888" t="s">
        <v>334</v>
      </c>
      <c r="AJ8072" s="843"/>
    </row>
    <row r="8073" spans="1:36" ht="22.5" customHeight="1">
      <c r="A8073" s="842">
        <v>85</v>
      </c>
      <c r="B8073" s="883" t="s">
        <v>6960</v>
      </c>
      <c r="C8073" s="843" t="s">
        <v>181</v>
      </c>
      <c r="D8073" s="850">
        <v>1</v>
      </c>
      <c r="E8073" s="843">
        <v>420</v>
      </c>
      <c r="F8073" s="1450">
        <f t="shared" si="2791"/>
        <v>420</v>
      </c>
      <c r="G8073" s="843"/>
      <c r="H8073" s="843"/>
      <c r="I8073" s="847">
        <v>45283</v>
      </c>
      <c r="J8073" s="847" t="s">
        <v>334</v>
      </c>
      <c r="K8073" s="843"/>
      <c r="L8073" s="846"/>
      <c r="M8073" s="851"/>
      <c r="N8073" s="843">
        <v>0</v>
      </c>
      <c r="O8073" s="843">
        <v>0</v>
      </c>
      <c r="P8073" s="843">
        <v>0</v>
      </c>
      <c r="Q8073" s="843"/>
      <c r="R8073" s="843"/>
      <c r="S8073" s="843"/>
      <c r="T8073" s="843"/>
      <c r="U8073" s="843"/>
      <c r="V8073" s="848"/>
      <c r="W8073" s="843"/>
      <c r="X8073" s="843"/>
      <c r="Y8073" s="843"/>
      <c r="Z8073" s="843"/>
      <c r="AA8073" s="843"/>
      <c r="AB8073" s="843"/>
      <c r="AC8073" s="1507">
        <f t="shared" si="2792"/>
        <v>420</v>
      </c>
      <c r="AD8073" s="1508">
        <f t="shared" si="2793"/>
        <v>420</v>
      </c>
      <c r="AE8073" s="888" t="s">
        <v>334</v>
      </c>
      <c r="AF8073" s="14">
        <f t="shared" si="2794"/>
        <v>0</v>
      </c>
      <c r="AG8073" s="14" t="e">
        <f t="shared" si="2795"/>
        <v>#DIV/0!</v>
      </c>
      <c r="AH8073" s="888" t="s">
        <v>334</v>
      </c>
      <c r="AI8073" s="888" t="s">
        <v>334</v>
      </c>
      <c r="AJ8073" s="843"/>
    </row>
    <row r="8074" spans="1:36" ht="26.25" customHeight="1">
      <c r="A8074" s="842">
        <v>86</v>
      </c>
      <c r="B8074" s="883" t="s">
        <v>6961</v>
      </c>
      <c r="C8074" s="843" t="s">
        <v>181</v>
      </c>
      <c r="D8074" s="850">
        <v>1</v>
      </c>
      <c r="E8074" s="843">
        <v>3000</v>
      </c>
      <c r="F8074" s="1450">
        <f t="shared" si="2791"/>
        <v>3000</v>
      </c>
      <c r="G8074" s="843"/>
      <c r="H8074" s="843"/>
      <c r="I8074" s="847">
        <v>45283</v>
      </c>
      <c r="J8074" s="847" t="s">
        <v>334</v>
      </c>
      <c r="K8074" s="843"/>
      <c r="L8074" s="846"/>
      <c r="M8074" s="851"/>
      <c r="N8074" s="843">
        <v>0</v>
      </c>
      <c r="O8074" s="843">
        <v>0</v>
      </c>
      <c r="P8074" s="843">
        <v>0</v>
      </c>
      <c r="Q8074" s="843"/>
      <c r="R8074" s="843"/>
      <c r="S8074" s="843"/>
      <c r="T8074" s="843"/>
      <c r="U8074" s="843"/>
      <c r="V8074" s="848"/>
      <c r="W8074" s="843"/>
      <c r="X8074" s="843"/>
      <c r="Y8074" s="843"/>
      <c r="Z8074" s="843"/>
      <c r="AA8074" s="843"/>
      <c r="AB8074" s="843"/>
      <c r="AC8074" s="1507">
        <f t="shared" si="2792"/>
        <v>3000</v>
      </c>
      <c r="AD8074" s="1508">
        <f t="shared" si="2793"/>
        <v>3000</v>
      </c>
      <c r="AE8074" s="888" t="s">
        <v>334</v>
      </c>
      <c r="AF8074" s="14">
        <f t="shared" si="2794"/>
        <v>0</v>
      </c>
      <c r="AG8074" s="14" t="e">
        <f t="shared" si="2795"/>
        <v>#DIV/0!</v>
      </c>
      <c r="AH8074" s="888" t="s">
        <v>334</v>
      </c>
      <c r="AI8074" s="888" t="s">
        <v>334</v>
      </c>
      <c r="AJ8074" s="843"/>
    </row>
    <row r="8075" spans="1:36" ht="15.75">
      <c r="A8075" s="842">
        <v>87</v>
      </c>
      <c r="B8075" s="883" t="s">
        <v>6962</v>
      </c>
      <c r="C8075" s="843" t="s">
        <v>181</v>
      </c>
      <c r="D8075" s="850">
        <v>1</v>
      </c>
      <c r="E8075" s="843">
        <v>900</v>
      </c>
      <c r="F8075" s="1450">
        <f t="shared" si="2791"/>
        <v>900</v>
      </c>
      <c r="G8075" s="843"/>
      <c r="H8075" s="843"/>
      <c r="I8075" s="847">
        <v>45283</v>
      </c>
      <c r="J8075" s="847" t="s">
        <v>334</v>
      </c>
      <c r="K8075" s="843"/>
      <c r="L8075" s="846"/>
      <c r="M8075" s="851"/>
      <c r="N8075" s="843">
        <v>0</v>
      </c>
      <c r="O8075" s="843">
        <v>0</v>
      </c>
      <c r="P8075" s="843">
        <v>450</v>
      </c>
      <c r="Q8075" s="843"/>
      <c r="R8075" s="843"/>
      <c r="S8075" s="843"/>
      <c r="T8075" s="843"/>
      <c r="U8075" s="843"/>
      <c r="V8075" s="848"/>
      <c r="W8075" s="843"/>
      <c r="X8075" s="843"/>
      <c r="Y8075" s="843"/>
      <c r="Z8075" s="843"/>
      <c r="AA8075" s="843"/>
      <c r="AB8075" s="843"/>
      <c r="AC8075" s="1507">
        <f t="shared" si="2792"/>
        <v>450</v>
      </c>
      <c r="AD8075" s="1508">
        <f t="shared" si="2793"/>
        <v>450</v>
      </c>
      <c r="AE8075" s="888" t="s">
        <v>334</v>
      </c>
      <c r="AF8075" s="14">
        <f t="shared" si="2794"/>
        <v>150</v>
      </c>
      <c r="AG8075" s="14">
        <f t="shared" si="2795"/>
        <v>3</v>
      </c>
      <c r="AH8075" s="888" t="s">
        <v>334</v>
      </c>
      <c r="AI8075" s="888" t="s">
        <v>334</v>
      </c>
      <c r="AJ8075" s="843"/>
    </row>
    <row r="8076" spans="1:36" ht="31.5" customHeight="1">
      <c r="A8076" s="842">
        <v>88</v>
      </c>
      <c r="B8076" s="844" t="s">
        <v>6963</v>
      </c>
      <c r="C8076" s="843" t="s">
        <v>1040</v>
      </c>
      <c r="D8076" s="850">
        <v>4.1139599999999996</v>
      </c>
      <c r="E8076" s="843">
        <v>960</v>
      </c>
      <c r="F8076" s="1450">
        <f t="shared" si="2791"/>
        <v>3949.4015999999997</v>
      </c>
      <c r="G8076" s="843"/>
      <c r="H8076" s="843"/>
      <c r="I8076" s="847">
        <v>44916</v>
      </c>
      <c r="J8076" s="847">
        <v>45046</v>
      </c>
      <c r="K8076" s="843"/>
      <c r="L8076" s="846"/>
      <c r="M8076" s="851"/>
      <c r="N8076" s="843">
        <v>160</v>
      </c>
      <c r="O8076" s="843">
        <v>390</v>
      </c>
      <c r="P8076" s="843">
        <v>350</v>
      </c>
      <c r="Q8076" s="843"/>
      <c r="R8076" s="843"/>
      <c r="S8076" s="843"/>
      <c r="T8076" s="843"/>
      <c r="U8076" s="843"/>
      <c r="V8076" s="848"/>
      <c r="W8076" s="843"/>
      <c r="X8076" s="843"/>
      <c r="Y8076" s="843"/>
      <c r="Z8076" s="843"/>
      <c r="AA8076" s="843"/>
      <c r="AB8076" s="843"/>
      <c r="AC8076" s="1507">
        <f t="shared" si="2792"/>
        <v>60</v>
      </c>
      <c r="AD8076" s="1508">
        <f t="shared" si="2793"/>
        <v>246.83759999999998</v>
      </c>
      <c r="AE8076" s="14">
        <f>(J8076-"01.04.2023")/30</f>
        <v>0.96666666666666667</v>
      </c>
      <c r="AF8076" s="14">
        <f t="shared" si="2794"/>
        <v>300</v>
      </c>
      <c r="AG8076" s="14">
        <f t="shared" si="2795"/>
        <v>0.2</v>
      </c>
      <c r="AH8076" s="14">
        <f>AG8076-AE8076</f>
        <v>-0.76666666666666661</v>
      </c>
      <c r="AI8076" s="14">
        <f>AC8076-(AE8076*AF8076)</f>
        <v>-230</v>
      </c>
      <c r="AJ8076" s="843"/>
    </row>
    <row r="8077" spans="1:36" ht="15.75">
      <c r="A8077" s="842">
        <v>96</v>
      </c>
      <c r="B8077" s="879" t="s">
        <v>6964</v>
      </c>
      <c r="C8077" s="835" t="s">
        <v>177</v>
      </c>
      <c r="D8077" s="885">
        <v>1</v>
      </c>
      <c r="E8077" s="884">
        <v>1400</v>
      </c>
      <c r="F8077" s="1450">
        <f t="shared" si="2791"/>
        <v>1400</v>
      </c>
      <c r="G8077" s="886"/>
      <c r="H8077" s="884"/>
      <c r="I8077" s="887">
        <v>44908</v>
      </c>
      <c r="J8077" s="847" t="s">
        <v>334</v>
      </c>
      <c r="K8077" s="884"/>
      <c r="L8077" s="884"/>
      <c r="M8077" s="884"/>
      <c r="N8077" s="884">
        <v>28</v>
      </c>
      <c r="O8077" s="884">
        <v>880</v>
      </c>
      <c r="P8077" s="884">
        <v>408</v>
      </c>
      <c r="Q8077" s="884"/>
      <c r="R8077" s="884"/>
      <c r="S8077" s="884"/>
      <c r="T8077" s="884"/>
      <c r="U8077" s="884"/>
      <c r="V8077" s="842"/>
      <c r="W8077" s="884"/>
      <c r="X8077" s="884"/>
      <c r="Y8077" s="884"/>
      <c r="Z8077" s="884"/>
      <c r="AA8077" s="884"/>
      <c r="AB8077" s="884"/>
      <c r="AC8077" s="1507">
        <f t="shared" si="2792"/>
        <v>84</v>
      </c>
      <c r="AD8077" s="1508">
        <f t="shared" si="2793"/>
        <v>84</v>
      </c>
      <c r="AE8077" s="888" t="s">
        <v>334</v>
      </c>
      <c r="AF8077" s="14">
        <f t="shared" si="2794"/>
        <v>438.66666666666669</v>
      </c>
      <c r="AG8077" s="14">
        <f t="shared" si="2795"/>
        <v>0.19148936170212766</v>
      </c>
      <c r="AH8077" s="888" t="s">
        <v>334</v>
      </c>
      <c r="AI8077" s="888" t="s">
        <v>334</v>
      </c>
      <c r="AJ8077" s="884"/>
    </row>
    <row r="8078" spans="1:36" ht="15.75">
      <c r="A8078" s="842">
        <v>97</v>
      </c>
      <c r="B8078" s="879" t="s">
        <v>6965</v>
      </c>
      <c r="C8078" s="835" t="s">
        <v>177</v>
      </c>
      <c r="D8078" s="885">
        <v>1</v>
      </c>
      <c r="E8078" s="884">
        <v>700</v>
      </c>
      <c r="F8078" s="1450">
        <f t="shared" ref="F8078:F8081" si="2796">D8078*E8078</f>
        <v>700</v>
      </c>
      <c r="G8078" s="886"/>
      <c r="H8078" s="884"/>
      <c r="I8078" s="887">
        <v>44908</v>
      </c>
      <c r="J8078" s="847" t="s">
        <v>334</v>
      </c>
      <c r="K8078" s="884"/>
      <c r="L8078" s="884"/>
      <c r="M8078" s="884"/>
      <c r="N8078" s="884">
        <v>196</v>
      </c>
      <c r="O8078" s="884">
        <v>0</v>
      </c>
      <c r="P8078" s="884">
        <v>224</v>
      </c>
      <c r="Q8078" s="884"/>
      <c r="R8078" s="884"/>
      <c r="S8078" s="884"/>
      <c r="T8078" s="884"/>
      <c r="U8078" s="884"/>
      <c r="V8078" s="842"/>
      <c r="W8078" s="884"/>
      <c r="X8078" s="884"/>
      <c r="Y8078" s="884"/>
      <c r="Z8078" s="884"/>
      <c r="AA8078" s="884"/>
      <c r="AB8078" s="884"/>
      <c r="AC8078" s="1507">
        <f t="shared" ref="AC8078:AC8081" si="2797">E8078+G8078-N8078-O8078-AA8078-P8078-Q8078-R8078-S8078-T8078-U8078-V8078-W8078-X8078-Y8078</f>
        <v>280</v>
      </c>
      <c r="AD8078" s="1508">
        <f t="shared" ref="AD8078:AD8081" si="2798">D8078*AC8078</f>
        <v>280</v>
      </c>
      <c r="AE8078" s="888" t="s">
        <v>334</v>
      </c>
      <c r="AF8078" s="14">
        <f t="shared" ref="AF8078:AF8081" si="2799">(N8078+O8078+P8078+Q8078+R8078+S8078+T8078+U8078+V8078+W8078+X8078+Y8078)/3</f>
        <v>140</v>
      </c>
      <c r="AG8078" s="14">
        <f t="shared" ref="AG8078:AG8081" si="2800">AC8078/AF8078</f>
        <v>2</v>
      </c>
      <c r="AH8078" s="888" t="s">
        <v>334</v>
      </c>
      <c r="AI8078" s="888" t="s">
        <v>334</v>
      </c>
      <c r="AJ8078" s="884"/>
    </row>
    <row r="8079" spans="1:36" ht="15.75">
      <c r="A8079" s="842">
        <v>103</v>
      </c>
      <c r="B8079" s="879" t="s">
        <v>6967</v>
      </c>
      <c r="C8079" s="835" t="s">
        <v>2302</v>
      </c>
      <c r="D8079" s="885">
        <v>1</v>
      </c>
      <c r="E8079" s="884">
        <v>1000</v>
      </c>
      <c r="F8079" s="1450">
        <f t="shared" si="2796"/>
        <v>1000</v>
      </c>
      <c r="G8079" s="886"/>
      <c r="H8079" s="884"/>
      <c r="I8079" s="887">
        <v>44908</v>
      </c>
      <c r="J8079" s="847" t="s">
        <v>334</v>
      </c>
      <c r="K8079" s="884"/>
      <c r="L8079" s="884"/>
      <c r="M8079" s="884"/>
      <c r="N8079" s="884">
        <v>0</v>
      </c>
      <c r="O8079" s="884">
        <v>0</v>
      </c>
      <c r="P8079" s="884">
        <v>0</v>
      </c>
      <c r="Q8079" s="884"/>
      <c r="R8079" s="884"/>
      <c r="S8079" s="884"/>
      <c r="T8079" s="884"/>
      <c r="U8079" s="884"/>
      <c r="V8079" s="842"/>
      <c r="W8079" s="884"/>
      <c r="X8079" s="884"/>
      <c r="Y8079" s="884"/>
      <c r="Z8079" s="884"/>
      <c r="AA8079" s="884"/>
      <c r="AB8079" s="884"/>
      <c r="AC8079" s="1507">
        <f t="shared" si="2797"/>
        <v>1000</v>
      </c>
      <c r="AD8079" s="1508">
        <f t="shared" si="2798"/>
        <v>1000</v>
      </c>
      <c r="AE8079" s="888" t="s">
        <v>334</v>
      </c>
      <c r="AF8079" s="14">
        <f t="shared" si="2799"/>
        <v>0</v>
      </c>
      <c r="AG8079" s="14" t="e">
        <f t="shared" si="2800"/>
        <v>#DIV/0!</v>
      </c>
      <c r="AH8079" s="888" t="s">
        <v>334</v>
      </c>
      <c r="AI8079" s="888" t="s">
        <v>334</v>
      </c>
      <c r="AJ8079" s="884"/>
    </row>
    <row r="8080" spans="1:36" ht="15.75">
      <c r="A8080" s="842">
        <v>104</v>
      </c>
      <c r="B8080" s="879" t="s">
        <v>6968</v>
      </c>
      <c r="C8080" s="835" t="s">
        <v>177</v>
      </c>
      <c r="D8080" s="885">
        <v>1</v>
      </c>
      <c r="E8080" s="884">
        <v>12000</v>
      </c>
      <c r="F8080" s="1450">
        <f t="shared" si="2796"/>
        <v>12000</v>
      </c>
      <c r="G8080" s="886"/>
      <c r="H8080" s="884"/>
      <c r="I8080" s="887">
        <v>44908</v>
      </c>
      <c r="J8080" s="847" t="s">
        <v>334</v>
      </c>
      <c r="K8080" s="884"/>
      <c r="L8080" s="884"/>
      <c r="M8080" s="884"/>
      <c r="N8080" s="884">
        <v>1340</v>
      </c>
      <c r="O8080" s="884">
        <v>910</v>
      </c>
      <c r="P8080" s="884">
        <v>1080</v>
      </c>
      <c r="Q8080" s="884"/>
      <c r="R8080" s="884"/>
      <c r="S8080" s="884"/>
      <c r="T8080" s="884"/>
      <c r="U8080" s="884"/>
      <c r="V8080" s="842"/>
      <c r="W8080" s="884"/>
      <c r="X8080" s="884"/>
      <c r="Y8080" s="884"/>
      <c r="Z8080" s="884"/>
      <c r="AA8080" s="884"/>
      <c r="AB8080" s="884"/>
      <c r="AC8080" s="1507">
        <f t="shared" si="2797"/>
        <v>8670</v>
      </c>
      <c r="AD8080" s="1508">
        <f t="shared" si="2798"/>
        <v>8670</v>
      </c>
      <c r="AE8080" s="888" t="s">
        <v>334</v>
      </c>
      <c r="AF8080" s="14">
        <f t="shared" si="2799"/>
        <v>1110</v>
      </c>
      <c r="AG8080" s="14">
        <f t="shared" si="2800"/>
        <v>7.8108108108108105</v>
      </c>
      <c r="AH8080" s="888" t="s">
        <v>334</v>
      </c>
      <c r="AI8080" s="888" t="s">
        <v>334</v>
      </c>
      <c r="AJ8080" s="884"/>
    </row>
    <row r="8081" spans="1:36" ht="15.75">
      <c r="A8081" s="842">
        <v>105</v>
      </c>
      <c r="B8081" s="879" t="s">
        <v>6969</v>
      </c>
      <c r="C8081" s="835" t="s">
        <v>177</v>
      </c>
      <c r="D8081" s="885">
        <v>1</v>
      </c>
      <c r="E8081" s="884">
        <v>26432</v>
      </c>
      <c r="F8081" s="1450">
        <f t="shared" si="2796"/>
        <v>26432</v>
      </c>
      <c r="G8081" s="886"/>
      <c r="H8081" s="884"/>
      <c r="I8081" s="887">
        <v>44908</v>
      </c>
      <c r="J8081" s="847" t="s">
        <v>334</v>
      </c>
      <c r="K8081" s="884"/>
      <c r="L8081" s="884"/>
      <c r="M8081" s="884"/>
      <c r="N8081" s="884">
        <v>17024</v>
      </c>
      <c r="O8081" s="884">
        <v>7280</v>
      </c>
      <c r="P8081" s="884">
        <v>896</v>
      </c>
      <c r="Q8081" s="884"/>
      <c r="R8081" s="884"/>
      <c r="S8081" s="884"/>
      <c r="T8081" s="884"/>
      <c r="U8081" s="884"/>
      <c r="V8081" s="842"/>
      <c r="W8081" s="884"/>
      <c r="X8081" s="884"/>
      <c r="Y8081" s="884"/>
      <c r="Z8081" s="884"/>
      <c r="AA8081" s="884"/>
      <c r="AB8081" s="884"/>
      <c r="AC8081" s="1507">
        <f t="shared" si="2797"/>
        <v>1232</v>
      </c>
      <c r="AD8081" s="1508">
        <f t="shared" si="2798"/>
        <v>1232</v>
      </c>
      <c r="AE8081" s="888" t="s">
        <v>334</v>
      </c>
      <c r="AF8081" s="14">
        <f t="shared" si="2799"/>
        <v>8400</v>
      </c>
      <c r="AG8081" s="14">
        <f t="shared" si="2800"/>
        <v>0.14666666666666667</v>
      </c>
      <c r="AH8081" s="888" t="s">
        <v>334</v>
      </c>
      <c r="AI8081" s="888" t="s">
        <v>334</v>
      </c>
      <c r="AJ8081" s="884"/>
    </row>
    <row r="8082" spans="1:36" ht="15.75">
      <c r="A8082" s="842">
        <v>135</v>
      </c>
      <c r="B8082" s="834" t="s">
        <v>8222</v>
      </c>
      <c r="C8082" s="835" t="s">
        <v>65</v>
      </c>
      <c r="D8082" s="884">
        <v>42.05</v>
      </c>
      <c r="E8082" s="884"/>
      <c r="F8082" s="884"/>
      <c r="G8082" s="884">
        <v>200</v>
      </c>
      <c r="H8082" s="884">
        <f t="shared" ref="H8082:H8104" si="2801">D8082*G8082</f>
        <v>8410</v>
      </c>
      <c r="I8082" s="887">
        <v>44928</v>
      </c>
      <c r="J8082" s="887">
        <v>45596</v>
      </c>
      <c r="K8082" s="884"/>
      <c r="L8082" s="884"/>
      <c r="M8082" s="884"/>
      <c r="N8082" s="884">
        <v>25</v>
      </c>
      <c r="O8082" s="884">
        <v>28</v>
      </c>
      <c r="P8082" s="884">
        <v>19</v>
      </c>
      <c r="Q8082" s="884"/>
      <c r="R8082" s="884"/>
      <c r="S8082" s="884"/>
      <c r="T8082" s="884"/>
      <c r="U8082" s="884"/>
      <c r="V8082" s="842"/>
      <c r="W8082" s="884"/>
      <c r="X8082" s="884"/>
      <c r="Y8082" s="884"/>
      <c r="Z8082" s="884"/>
      <c r="AA8082" s="884"/>
      <c r="AB8082" s="884"/>
      <c r="AC8082" s="1507">
        <f t="shared" ref="AC8082:AC8104" si="2802">E8082+G8082-N8082-O8082-AA8082-P8082-Q8082-R8082-S8082-T8082-U8082-V8082-W8082-X8082-Y8082</f>
        <v>128</v>
      </c>
      <c r="AD8082" s="1508">
        <f t="shared" ref="AD8082:AD8101" si="2803">D8082*AC8082</f>
        <v>5382.4</v>
      </c>
      <c r="AE8082" s="14">
        <f>(J8082-"01.04.2023")/30</f>
        <v>19.3</v>
      </c>
      <c r="AF8082" s="14">
        <f t="shared" ref="AF8082:AF8104" si="2804">(N8082+O8082+P8082+Q8082+R8082+S8082+T8082+U8082+V8082+W8082+X8082+Y8082)/3</f>
        <v>24</v>
      </c>
      <c r="AG8082" s="14">
        <f t="shared" ref="AG8082:AG8101" si="2805">AC8082/AF8082</f>
        <v>5.333333333333333</v>
      </c>
      <c r="AH8082" s="14">
        <f>AG8082-AE8082</f>
        <v>-13.966666666666669</v>
      </c>
      <c r="AI8082" s="14">
        <f>AC8082-(AE8082*AF8082)</f>
        <v>-335.20000000000005</v>
      </c>
      <c r="AJ8082" s="884"/>
    </row>
    <row r="8083" spans="1:36" ht="15.75">
      <c r="A8083" s="842">
        <v>136</v>
      </c>
      <c r="B8083" s="834" t="s">
        <v>8223</v>
      </c>
      <c r="C8083" s="835" t="s">
        <v>177</v>
      </c>
      <c r="D8083" s="884">
        <v>10.58</v>
      </c>
      <c r="E8083" s="884"/>
      <c r="F8083" s="884"/>
      <c r="G8083" s="884">
        <v>9000</v>
      </c>
      <c r="H8083" s="884">
        <f t="shared" si="2801"/>
        <v>95220</v>
      </c>
      <c r="I8083" s="887">
        <v>44930</v>
      </c>
      <c r="J8083" s="887" t="s">
        <v>334</v>
      </c>
      <c r="K8083" s="884"/>
      <c r="L8083" s="884"/>
      <c r="M8083" s="884"/>
      <c r="N8083" s="884">
        <v>1250</v>
      </c>
      <c r="O8083" s="884">
        <v>3490</v>
      </c>
      <c r="P8083" s="884">
        <v>2760</v>
      </c>
      <c r="Q8083" s="884"/>
      <c r="R8083" s="884"/>
      <c r="S8083" s="884"/>
      <c r="T8083" s="884"/>
      <c r="U8083" s="884"/>
      <c r="V8083" s="842"/>
      <c r="W8083" s="884"/>
      <c r="X8083" s="884"/>
      <c r="Y8083" s="884"/>
      <c r="Z8083" s="884"/>
      <c r="AA8083" s="884"/>
      <c r="AB8083" s="884"/>
      <c r="AC8083" s="1507">
        <f t="shared" si="2802"/>
        <v>1500</v>
      </c>
      <c r="AD8083" s="1508">
        <f t="shared" si="2803"/>
        <v>15870</v>
      </c>
      <c r="AE8083" s="888" t="s">
        <v>334</v>
      </c>
      <c r="AF8083" s="14">
        <f t="shared" si="2804"/>
        <v>2500</v>
      </c>
      <c r="AG8083" s="14">
        <f t="shared" si="2805"/>
        <v>0.6</v>
      </c>
      <c r="AH8083" s="888" t="s">
        <v>334</v>
      </c>
      <c r="AI8083" s="888" t="s">
        <v>334</v>
      </c>
      <c r="AJ8083" s="884"/>
    </row>
    <row r="8084" spans="1:36" ht="15.75">
      <c r="A8084" s="842">
        <v>138</v>
      </c>
      <c r="B8084" s="834" t="s">
        <v>8224</v>
      </c>
      <c r="C8084" s="835" t="s">
        <v>177</v>
      </c>
      <c r="D8084" s="884">
        <v>1</v>
      </c>
      <c r="E8084" s="884"/>
      <c r="F8084" s="884"/>
      <c r="G8084" s="884">
        <v>4800</v>
      </c>
      <c r="H8084" s="884">
        <f t="shared" si="2801"/>
        <v>4800</v>
      </c>
      <c r="I8084" s="887">
        <v>44930</v>
      </c>
      <c r="J8084" s="887" t="s">
        <v>334</v>
      </c>
      <c r="K8084" s="884"/>
      <c r="L8084" s="884"/>
      <c r="M8084" s="884"/>
      <c r="N8084" s="884">
        <v>800</v>
      </c>
      <c r="O8084" s="884">
        <v>1700</v>
      </c>
      <c r="P8084" s="884">
        <v>300</v>
      </c>
      <c r="Q8084" s="884"/>
      <c r="R8084" s="884"/>
      <c r="S8084" s="884"/>
      <c r="T8084" s="884"/>
      <c r="U8084" s="884"/>
      <c r="V8084" s="842"/>
      <c r="W8084" s="884"/>
      <c r="X8084" s="884"/>
      <c r="Y8084" s="884"/>
      <c r="Z8084" s="884"/>
      <c r="AA8084" s="884"/>
      <c r="AB8084" s="884"/>
      <c r="AC8084" s="1507">
        <f t="shared" si="2802"/>
        <v>2000</v>
      </c>
      <c r="AD8084" s="1508">
        <f t="shared" si="2803"/>
        <v>2000</v>
      </c>
      <c r="AE8084" s="888" t="s">
        <v>334</v>
      </c>
      <c r="AF8084" s="14">
        <f t="shared" si="2804"/>
        <v>933.33333333333337</v>
      </c>
      <c r="AG8084" s="14">
        <f t="shared" si="2805"/>
        <v>2.1428571428571428</v>
      </c>
      <c r="AH8084" s="888" t="s">
        <v>334</v>
      </c>
      <c r="AI8084" s="888" t="s">
        <v>334</v>
      </c>
      <c r="AJ8084" s="884"/>
    </row>
    <row r="8085" spans="1:36" ht="15.75">
      <c r="A8085" s="842">
        <v>139</v>
      </c>
      <c r="B8085" s="834" t="s">
        <v>8225</v>
      </c>
      <c r="C8085" s="835" t="s">
        <v>177</v>
      </c>
      <c r="D8085" s="884">
        <v>6.57</v>
      </c>
      <c r="E8085" s="884"/>
      <c r="F8085" s="884"/>
      <c r="G8085" s="884">
        <v>3000</v>
      </c>
      <c r="H8085" s="884">
        <f t="shared" si="2801"/>
        <v>19710</v>
      </c>
      <c r="I8085" s="887">
        <v>44930</v>
      </c>
      <c r="J8085" s="887" t="s">
        <v>334</v>
      </c>
      <c r="K8085" s="884"/>
      <c r="L8085" s="884"/>
      <c r="M8085" s="884"/>
      <c r="N8085" s="884">
        <v>740</v>
      </c>
      <c r="O8085" s="884">
        <v>430</v>
      </c>
      <c r="P8085" s="884">
        <v>970</v>
      </c>
      <c r="Q8085" s="884"/>
      <c r="R8085" s="884"/>
      <c r="S8085" s="884"/>
      <c r="T8085" s="884"/>
      <c r="U8085" s="884"/>
      <c r="V8085" s="842"/>
      <c r="W8085" s="884"/>
      <c r="X8085" s="884"/>
      <c r="Y8085" s="884"/>
      <c r="Z8085" s="884"/>
      <c r="AA8085" s="884"/>
      <c r="AB8085" s="884"/>
      <c r="AC8085" s="1507">
        <f t="shared" si="2802"/>
        <v>860</v>
      </c>
      <c r="AD8085" s="1508">
        <f t="shared" si="2803"/>
        <v>5650.2</v>
      </c>
      <c r="AE8085" s="888" t="s">
        <v>334</v>
      </c>
      <c r="AF8085" s="14">
        <f t="shared" si="2804"/>
        <v>713.33333333333337</v>
      </c>
      <c r="AG8085" s="14">
        <f t="shared" si="2805"/>
        <v>1.205607476635514</v>
      </c>
      <c r="AH8085" s="888" t="s">
        <v>334</v>
      </c>
      <c r="AI8085" s="888" t="s">
        <v>334</v>
      </c>
      <c r="AJ8085" s="884"/>
    </row>
    <row r="8086" spans="1:36" ht="15.75">
      <c r="A8086" s="842">
        <v>140</v>
      </c>
      <c r="B8086" s="834" t="s">
        <v>5543</v>
      </c>
      <c r="C8086" s="835" t="s">
        <v>177</v>
      </c>
      <c r="D8086" s="884">
        <v>1</v>
      </c>
      <c r="E8086" s="884"/>
      <c r="F8086" s="884"/>
      <c r="G8086" s="884">
        <v>4800</v>
      </c>
      <c r="H8086" s="884">
        <f t="shared" si="2801"/>
        <v>4800</v>
      </c>
      <c r="I8086" s="887">
        <v>44930</v>
      </c>
      <c r="J8086" s="887" t="s">
        <v>334</v>
      </c>
      <c r="K8086" s="884"/>
      <c r="L8086" s="884"/>
      <c r="M8086" s="884"/>
      <c r="N8086" s="884">
        <v>1280</v>
      </c>
      <c r="O8086" s="884">
        <v>508</v>
      </c>
      <c r="P8086" s="884">
        <v>1852</v>
      </c>
      <c r="Q8086" s="884"/>
      <c r="R8086" s="884"/>
      <c r="S8086" s="884"/>
      <c r="T8086" s="884"/>
      <c r="U8086" s="884"/>
      <c r="V8086" s="842"/>
      <c r="W8086" s="884"/>
      <c r="X8086" s="884"/>
      <c r="Y8086" s="884"/>
      <c r="Z8086" s="884"/>
      <c r="AA8086" s="884"/>
      <c r="AB8086" s="884"/>
      <c r="AC8086" s="1507">
        <f t="shared" si="2802"/>
        <v>1160</v>
      </c>
      <c r="AD8086" s="1508">
        <f t="shared" si="2803"/>
        <v>1160</v>
      </c>
      <c r="AE8086" s="888" t="s">
        <v>334</v>
      </c>
      <c r="AF8086" s="14">
        <f t="shared" si="2804"/>
        <v>1213.3333333333333</v>
      </c>
      <c r="AG8086" s="14">
        <f t="shared" si="2805"/>
        <v>0.95604395604395609</v>
      </c>
      <c r="AH8086" s="888" t="s">
        <v>334</v>
      </c>
      <c r="AI8086" s="888" t="s">
        <v>334</v>
      </c>
      <c r="AJ8086" s="884"/>
    </row>
    <row r="8087" spans="1:36" ht="15.75">
      <c r="A8087" s="842">
        <v>141</v>
      </c>
      <c r="B8087" s="834" t="s">
        <v>8226</v>
      </c>
      <c r="C8087" s="835" t="s">
        <v>177</v>
      </c>
      <c r="D8087" s="884">
        <v>1</v>
      </c>
      <c r="E8087" s="884"/>
      <c r="F8087" s="884"/>
      <c r="G8087" s="884">
        <v>4800</v>
      </c>
      <c r="H8087" s="884">
        <f t="shared" si="2801"/>
        <v>4800</v>
      </c>
      <c r="I8087" s="887">
        <v>44930</v>
      </c>
      <c r="J8087" s="887" t="s">
        <v>334</v>
      </c>
      <c r="K8087" s="884"/>
      <c r="L8087" s="884"/>
      <c r="M8087" s="884"/>
      <c r="N8087" s="884">
        <v>2880</v>
      </c>
      <c r="O8087" s="884">
        <v>8</v>
      </c>
      <c r="P8087" s="884">
        <v>492</v>
      </c>
      <c r="Q8087" s="884"/>
      <c r="R8087" s="884"/>
      <c r="S8087" s="884"/>
      <c r="T8087" s="884"/>
      <c r="U8087" s="884"/>
      <c r="V8087" s="842"/>
      <c r="W8087" s="884"/>
      <c r="X8087" s="884"/>
      <c r="Y8087" s="884"/>
      <c r="Z8087" s="884"/>
      <c r="AA8087" s="884"/>
      <c r="AB8087" s="884"/>
      <c r="AC8087" s="1507">
        <f t="shared" si="2802"/>
        <v>1420</v>
      </c>
      <c r="AD8087" s="1508">
        <f t="shared" si="2803"/>
        <v>1420</v>
      </c>
      <c r="AE8087" s="888" t="s">
        <v>334</v>
      </c>
      <c r="AF8087" s="14">
        <f t="shared" si="2804"/>
        <v>1126.6666666666667</v>
      </c>
      <c r="AG8087" s="14">
        <f t="shared" si="2805"/>
        <v>1.2603550295857988</v>
      </c>
      <c r="AH8087" s="888" t="s">
        <v>334</v>
      </c>
      <c r="AI8087" s="888" t="s">
        <v>334</v>
      </c>
      <c r="AJ8087" s="884"/>
    </row>
    <row r="8088" spans="1:36" ht="15.75">
      <c r="A8088" s="842">
        <v>142</v>
      </c>
      <c r="B8088" s="834" t="s">
        <v>8227</v>
      </c>
      <c r="C8088" s="835" t="s">
        <v>66</v>
      </c>
      <c r="D8088" s="884">
        <v>1</v>
      </c>
      <c r="E8088" s="884"/>
      <c r="F8088" s="884"/>
      <c r="G8088" s="884">
        <v>3000</v>
      </c>
      <c r="H8088" s="884">
        <f t="shared" si="2801"/>
        <v>3000</v>
      </c>
      <c r="I8088" s="887">
        <v>44930</v>
      </c>
      <c r="J8088" s="887" t="s">
        <v>334</v>
      </c>
      <c r="K8088" s="884"/>
      <c r="L8088" s="884"/>
      <c r="M8088" s="884"/>
      <c r="N8088" s="884">
        <v>1700</v>
      </c>
      <c r="O8088" s="884">
        <v>884</v>
      </c>
      <c r="P8088" s="884">
        <v>166</v>
      </c>
      <c r="Q8088" s="884"/>
      <c r="R8088" s="884"/>
      <c r="S8088" s="884"/>
      <c r="T8088" s="884"/>
      <c r="U8088" s="884"/>
      <c r="V8088" s="842"/>
      <c r="W8088" s="884"/>
      <c r="X8088" s="884"/>
      <c r="Y8088" s="884"/>
      <c r="Z8088" s="884"/>
      <c r="AA8088" s="884"/>
      <c r="AB8088" s="884"/>
      <c r="AC8088" s="1507">
        <f t="shared" si="2802"/>
        <v>250</v>
      </c>
      <c r="AD8088" s="1508">
        <f t="shared" si="2803"/>
        <v>250</v>
      </c>
      <c r="AE8088" s="888" t="s">
        <v>334</v>
      </c>
      <c r="AF8088" s="14">
        <f t="shared" si="2804"/>
        <v>916.66666666666663</v>
      </c>
      <c r="AG8088" s="14">
        <f t="shared" si="2805"/>
        <v>0.27272727272727276</v>
      </c>
      <c r="AH8088" s="888" t="s">
        <v>334</v>
      </c>
      <c r="AI8088" s="888" t="s">
        <v>334</v>
      </c>
      <c r="AJ8088" s="884"/>
    </row>
    <row r="8089" spans="1:36" ht="15.75">
      <c r="A8089" s="842">
        <v>143</v>
      </c>
      <c r="B8089" s="834" t="s">
        <v>8228</v>
      </c>
      <c r="C8089" s="835" t="s">
        <v>66</v>
      </c>
      <c r="D8089" s="884">
        <v>1</v>
      </c>
      <c r="E8089" s="884"/>
      <c r="F8089" s="884"/>
      <c r="G8089" s="884">
        <v>30</v>
      </c>
      <c r="H8089" s="884">
        <f t="shared" si="2801"/>
        <v>30</v>
      </c>
      <c r="I8089" s="887">
        <v>44930</v>
      </c>
      <c r="J8089" s="887" t="s">
        <v>334</v>
      </c>
      <c r="K8089" s="884"/>
      <c r="L8089" s="884"/>
      <c r="M8089" s="884"/>
      <c r="N8089" s="884">
        <v>18</v>
      </c>
      <c r="O8089" s="884">
        <v>0</v>
      </c>
      <c r="P8089" s="884">
        <v>2</v>
      </c>
      <c r="Q8089" s="884"/>
      <c r="R8089" s="884"/>
      <c r="S8089" s="884"/>
      <c r="T8089" s="884"/>
      <c r="U8089" s="884"/>
      <c r="V8089" s="842"/>
      <c r="W8089" s="884"/>
      <c r="X8089" s="884"/>
      <c r="Y8089" s="884"/>
      <c r="Z8089" s="884"/>
      <c r="AA8089" s="884"/>
      <c r="AB8089" s="884"/>
      <c r="AC8089" s="1507">
        <f t="shared" si="2802"/>
        <v>10</v>
      </c>
      <c r="AD8089" s="1508">
        <f t="shared" si="2803"/>
        <v>10</v>
      </c>
      <c r="AE8089" s="888" t="s">
        <v>334</v>
      </c>
      <c r="AF8089" s="14">
        <f t="shared" si="2804"/>
        <v>6.666666666666667</v>
      </c>
      <c r="AG8089" s="14">
        <f t="shared" si="2805"/>
        <v>1.5</v>
      </c>
      <c r="AH8089" s="888" t="s">
        <v>334</v>
      </c>
      <c r="AI8089" s="888" t="s">
        <v>334</v>
      </c>
      <c r="AJ8089" s="884"/>
    </row>
    <row r="8090" spans="1:36" ht="15.75">
      <c r="A8090" s="842">
        <v>147</v>
      </c>
      <c r="B8090" s="834" t="s">
        <v>9397</v>
      </c>
      <c r="C8090" s="835" t="s">
        <v>65</v>
      </c>
      <c r="D8090" s="884">
        <v>131.65</v>
      </c>
      <c r="E8090" s="884"/>
      <c r="F8090" s="884"/>
      <c r="G8090" s="884">
        <v>100</v>
      </c>
      <c r="H8090" s="884">
        <f t="shared" si="2801"/>
        <v>13165</v>
      </c>
      <c r="I8090" s="887">
        <v>44958</v>
      </c>
      <c r="J8090" s="887">
        <v>45473</v>
      </c>
      <c r="K8090" s="884"/>
      <c r="L8090" s="884"/>
      <c r="M8090" s="884"/>
      <c r="N8090" s="884"/>
      <c r="O8090" s="884">
        <v>0</v>
      </c>
      <c r="P8090" s="884">
        <v>64</v>
      </c>
      <c r="Q8090" s="884"/>
      <c r="R8090" s="884"/>
      <c r="S8090" s="884"/>
      <c r="T8090" s="884"/>
      <c r="U8090" s="884"/>
      <c r="V8090" s="842"/>
      <c r="W8090" s="884"/>
      <c r="X8090" s="884"/>
      <c r="Y8090" s="884"/>
      <c r="Z8090" s="884"/>
      <c r="AA8090" s="884"/>
      <c r="AB8090" s="884"/>
      <c r="AC8090" s="1507">
        <f t="shared" si="2802"/>
        <v>36</v>
      </c>
      <c r="AD8090" s="1508">
        <f t="shared" si="2803"/>
        <v>4739.4000000000005</v>
      </c>
      <c r="AE8090" s="14">
        <f>(J8090-"01.04.2023")/30</f>
        <v>15.2</v>
      </c>
      <c r="AF8090" s="14">
        <f t="shared" si="2804"/>
        <v>21.333333333333332</v>
      </c>
      <c r="AG8090" s="14">
        <f t="shared" si="2805"/>
        <v>1.6875</v>
      </c>
      <c r="AH8090" s="14">
        <f>AG8090-AE8090</f>
        <v>-13.512499999999999</v>
      </c>
      <c r="AI8090" s="14">
        <f>AC8090-(AE8090*AF8090)</f>
        <v>-288.26666666666665</v>
      </c>
      <c r="AJ8090" s="884"/>
    </row>
    <row r="8091" spans="1:36" ht="15.75">
      <c r="A8091" s="842">
        <v>148</v>
      </c>
      <c r="B8091" s="834" t="s">
        <v>9398</v>
      </c>
      <c r="C8091" s="835" t="s">
        <v>156</v>
      </c>
      <c r="D8091" s="884">
        <v>1</v>
      </c>
      <c r="E8091" s="884"/>
      <c r="F8091" s="884"/>
      <c r="G8091" s="884">
        <v>50</v>
      </c>
      <c r="H8091" s="884">
        <f t="shared" si="2801"/>
        <v>50</v>
      </c>
      <c r="I8091" s="887">
        <v>44958</v>
      </c>
      <c r="J8091" s="887">
        <v>45930</v>
      </c>
      <c r="K8091" s="884"/>
      <c r="L8091" s="884"/>
      <c r="M8091" s="884"/>
      <c r="N8091" s="884"/>
      <c r="O8091" s="884">
        <v>0</v>
      </c>
      <c r="P8091" s="884">
        <v>32</v>
      </c>
      <c r="Q8091" s="884"/>
      <c r="R8091" s="884"/>
      <c r="S8091" s="884"/>
      <c r="T8091" s="884"/>
      <c r="U8091" s="884"/>
      <c r="V8091" s="842"/>
      <c r="W8091" s="884"/>
      <c r="X8091" s="884"/>
      <c r="Y8091" s="884"/>
      <c r="Z8091" s="884"/>
      <c r="AA8091" s="884"/>
      <c r="AB8091" s="884"/>
      <c r="AC8091" s="1507">
        <f t="shared" si="2802"/>
        <v>18</v>
      </c>
      <c r="AD8091" s="1508">
        <f t="shared" si="2803"/>
        <v>18</v>
      </c>
      <c r="AE8091" s="14">
        <f>(J8091-"01.04.2023")/30</f>
        <v>30.433333333333334</v>
      </c>
      <c r="AF8091" s="14">
        <f t="shared" si="2804"/>
        <v>10.666666666666666</v>
      </c>
      <c r="AG8091" s="14">
        <f t="shared" si="2805"/>
        <v>1.6875</v>
      </c>
      <c r="AH8091" s="14">
        <f>AG8091-AE8091</f>
        <v>-28.745833333333334</v>
      </c>
      <c r="AI8091" s="14">
        <f>AC8091-(AE8091*AF8091)</f>
        <v>-306.62222222222221</v>
      </c>
      <c r="AJ8091" s="884"/>
    </row>
    <row r="8092" spans="1:36" ht="15.75">
      <c r="A8092" s="842"/>
      <c r="B8092" s="834" t="s">
        <v>2144</v>
      </c>
      <c r="C8092" s="835" t="s">
        <v>65</v>
      </c>
      <c r="D8092" s="884">
        <v>533.91999999999996</v>
      </c>
      <c r="E8092" s="884">
        <v>0</v>
      </c>
      <c r="F8092" s="884">
        <v>0</v>
      </c>
      <c r="G8092" s="884">
        <v>72</v>
      </c>
      <c r="H8092" s="884">
        <f t="shared" si="2801"/>
        <v>38442.239999999998</v>
      </c>
      <c r="I8092" s="887">
        <v>45007</v>
      </c>
      <c r="J8092" s="887">
        <v>45034</v>
      </c>
      <c r="K8092" s="884"/>
      <c r="L8092" s="884"/>
      <c r="M8092" s="884"/>
      <c r="N8092" s="884"/>
      <c r="O8092" s="884"/>
      <c r="P8092" s="884">
        <v>48</v>
      </c>
      <c r="Q8092" s="884"/>
      <c r="R8092" s="884"/>
      <c r="S8092" s="884"/>
      <c r="T8092" s="884"/>
      <c r="U8092" s="884"/>
      <c r="V8092" s="842"/>
      <c r="W8092" s="884"/>
      <c r="X8092" s="884"/>
      <c r="Y8092" s="884"/>
      <c r="Z8092" s="884"/>
      <c r="AA8092" s="884"/>
      <c r="AB8092" s="884"/>
      <c r="AC8092" s="1507">
        <f t="shared" si="2802"/>
        <v>24</v>
      </c>
      <c r="AD8092" s="1508">
        <f t="shared" si="2803"/>
        <v>12814.079999999998</v>
      </c>
      <c r="AE8092" s="14">
        <f>(J8092-"01.04.2023")/30</f>
        <v>0.56666666666666665</v>
      </c>
      <c r="AF8092" s="14">
        <f t="shared" si="2804"/>
        <v>16</v>
      </c>
      <c r="AG8092" s="14">
        <f t="shared" si="2805"/>
        <v>1.5</v>
      </c>
      <c r="AH8092" s="14">
        <f>AG8092-AE8092</f>
        <v>0.93333333333333335</v>
      </c>
      <c r="AI8092" s="14">
        <f>AC8092-(AE8092*AF8092)</f>
        <v>14.933333333333334</v>
      </c>
      <c r="AJ8092" s="884"/>
    </row>
    <row r="8093" spans="1:36" ht="15.75">
      <c r="A8093" s="842"/>
      <c r="B8093" s="834" t="s">
        <v>10100</v>
      </c>
      <c r="C8093" s="835" t="s">
        <v>143</v>
      </c>
      <c r="D8093" s="884">
        <v>40.912039999999998</v>
      </c>
      <c r="E8093" s="884">
        <v>0</v>
      </c>
      <c r="F8093" s="884">
        <v>0</v>
      </c>
      <c r="G8093" s="884">
        <v>12</v>
      </c>
      <c r="H8093" s="884">
        <f t="shared" si="2801"/>
        <v>490.94448</v>
      </c>
      <c r="I8093" s="887">
        <v>45007</v>
      </c>
      <c r="J8093" s="887">
        <v>45260</v>
      </c>
      <c r="K8093" s="884"/>
      <c r="L8093" s="884"/>
      <c r="M8093" s="884"/>
      <c r="N8093" s="884"/>
      <c r="O8093" s="884"/>
      <c r="P8093" s="884">
        <v>8</v>
      </c>
      <c r="Q8093" s="884"/>
      <c r="R8093" s="884"/>
      <c r="S8093" s="884"/>
      <c r="T8093" s="884"/>
      <c r="U8093" s="884"/>
      <c r="V8093" s="842"/>
      <c r="W8093" s="884"/>
      <c r="X8093" s="884"/>
      <c r="Y8093" s="884"/>
      <c r="Z8093" s="884"/>
      <c r="AA8093" s="884"/>
      <c r="AB8093" s="884"/>
      <c r="AC8093" s="1507">
        <f t="shared" si="2802"/>
        <v>4</v>
      </c>
      <c r="AD8093" s="1508">
        <f t="shared" si="2803"/>
        <v>163.64815999999999</v>
      </c>
      <c r="AE8093" s="14">
        <f>(J8093-"01.04.2023")/30</f>
        <v>8.1</v>
      </c>
      <c r="AF8093" s="14">
        <f t="shared" si="2804"/>
        <v>2.6666666666666665</v>
      </c>
      <c r="AG8093" s="14">
        <f t="shared" si="2805"/>
        <v>1.5</v>
      </c>
      <c r="AH8093" s="14">
        <f>AG8093-AE8093</f>
        <v>-6.6</v>
      </c>
      <c r="AI8093" s="14">
        <f>AC8093-(AE8093*AF8093)</f>
        <v>-17.599999999999998</v>
      </c>
      <c r="AJ8093" s="884"/>
    </row>
    <row r="8094" spans="1:36" ht="15.75">
      <c r="A8094" s="842"/>
      <c r="B8094" s="834" t="s">
        <v>10101</v>
      </c>
      <c r="C8094" s="835" t="s">
        <v>66</v>
      </c>
      <c r="D8094" s="884">
        <v>3.5398399999999999</v>
      </c>
      <c r="E8094" s="884">
        <v>0</v>
      </c>
      <c r="F8094" s="884">
        <v>0</v>
      </c>
      <c r="G8094" s="884">
        <v>70</v>
      </c>
      <c r="H8094" s="884">
        <f t="shared" si="2801"/>
        <v>247.78879999999998</v>
      </c>
      <c r="I8094" s="887">
        <v>45007</v>
      </c>
      <c r="J8094" s="887">
        <v>46326</v>
      </c>
      <c r="K8094" s="884"/>
      <c r="L8094" s="884"/>
      <c r="M8094" s="884"/>
      <c r="N8094" s="884"/>
      <c r="O8094" s="884"/>
      <c r="P8094" s="884">
        <v>48</v>
      </c>
      <c r="Q8094" s="884"/>
      <c r="R8094" s="884"/>
      <c r="S8094" s="884"/>
      <c r="T8094" s="884"/>
      <c r="U8094" s="884"/>
      <c r="V8094" s="842"/>
      <c r="W8094" s="884"/>
      <c r="X8094" s="884"/>
      <c r="Y8094" s="884"/>
      <c r="Z8094" s="884"/>
      <c r="AA8094" s="884"/>
      <c r="AB8094" s="884"/>
      <c r="AC8094" s="1507">
        <f t="shared" si="2802"/>
        <v>22</v>
      </c>
      <c r="AD8094" s="1508">
        <f t="shared" si="2803"/>
        <v>77.876480000000001</v>
      </c>
      <c r="AE8094" s="14">
        <f>(J8094-"01.04.2023")/30</f>
        <v>43.633333333333333</v>
      </c>
      <c r="AF8094" s="14">
        <f t="shared" si="2804"/>
        <v>16</v>
      </c>
      <c r="AG8094" s="14">
        <f t="shared" si="2805"/>
        <v>1.375</v>
      </c>
      <c r="AH8094" s="14">
        <f>AG8094-AE8094</f>
        <v>-42.258333333333333</v>
      </c>
      <c r="AI8094" s="14">
        <f>AC8094-(AE8094*AF8094)</f>
        <v>-676.13333333333333</v>
      </c>
      <c r="AJ8094" s="884"/>
    </row>
    <row r="8095" spans="1:36" ht="15.75">
      <c r="A8095" s="842"/>
      <c r="B8095" s="834" t="s">
        <v>5530</v>
      </c>
      <c r="C8095" s="835" t="s">
        <v>66</v>
      </c>
      <c r="D8095" s="884">
        <v>33.584600000000002</v>
      </c>
      <c r="E8095" s="884">
        <v>0</v>
      </c>
      <c r="F8095" s="884">
        <v>0</v>
      </c>
      <c r="G8095" s="884">
        <v>1</v>
      </c>
      <c r="H8095" s="884">
        <f t="shared" si="2801"/>
        <v>33.584600000000002</v>
      </c>
      <c r="I8095" s="887">
        <v>45007</v>
      </c>
      <c r="J8095" s="887" t="s">
        <v>334</v>
      </c>
      <c r="K8095" s="884"/>
      <c r="L8095" s="884"/>
      <c r="M8095" s="884"/>
      <c r="N8095" s="884"/>
      <c r="O8095" s="884"/>
      <c r="P8095" s="884">
        <v>0</v>
      </c>
      <c r="Q8095" s="884"/>
      <c r="R8095" s="884"/>
      <c r="S8095" s="884"/>
      <c r="T8095" s="884"/>
      <c r="U8095" s="884"/>
      <c r="V8095" s="842"/>
      <c r="W8095" s="884"/>
      <c r="X8095" s="884"/>
      <c r="Y8095" s="884"/>
      <c r="Z8095" s="884"/>
      <c r="AA8095" s="884"/>
      <c r="AB8095" s="884"/>
      <c r="AC8095" s="1507">
        <f t="shared" si="2802"/>
        <v>1</v>
      </c>
      <c r="AD8095" s="1508">
        <f t="shared" si="2803"/>
        <v>33.584600000000002</v>
      </c>
      <c r="AE8095" s="888" t="s">
        <v>334</v>
      </c>
      <c r="AF8095" s="14">
        <f t="shared" si="2804"/>
        <v>0</v>
      </c>
      <c r="AG8095" s="14" t="e">
        <f t="shared" si="2805"/>
        <v>#DIV/0!</v>
      </c>
      <c r="AH8095" s="888" t="s">
        <v>334</v>
      </c>
      <c r="AI8095" s="888" t="s">
        <v>334</v>
      </c>
      <c r="AJ8095" s="884"/>
    </row>
    <row r="8096" spans="1:36" ht="15.75">
      <c r="A8096" s="842"/>
      <c r="B8096" s="834" t="s">
        <v>10102</v>
      </c>
      <c r="C8096" s="835" t="s">
        <v>66</v>
      </c>
      <c r="D8096" s="884">
        <v>1</v>
      </c>
      <c r="E8096" s="884">
        <v>0</v>
      </c>
      <c r="F8096" s="884">
        <v>0</v>
      </c>
      <c r="G8096" s="884">
        <v>1</v>
      </c>
      <c r="H8096" s="884">
        <f t="shared" si="2801"/>
        <v>1</v>
      </c>
      <c r="I8096" s="887">
        <v>45001</v>
      </c>
      <c r="J8096" s="887" t="s">
        <v>334</v>
      </c>
      <c r="K8096" s="884"/>
      <c r="L8096" s="884"/>
      <c r="M8096" s="884"/>
      <c r="N8096" s="884"/>
      <c r="O8096" s="884"/>
      <c r="P8096" s="884">
        <v>0</v>
      </c>
      <c r="Q8096" s="884"/>
      <c r="R8096" s="884"/>
      <c r="S8096" s="884"/>
      <c r="T8096" s="884"/>
      <c r="U8096" s="884"/>
      <c r="V8096" s="842"/>
      <c r="W8096" s="884"/>
      <c r="X8096" s="884"/>
      <c r="Y8096" s="884"/>
      <c r="Z8096" s="884"/>
      <c r="AA8096" s="884"/>
      <c r="AB8096" s="884"/>
      <c r="AC8096" s="1507">
        <f t="shared" si="2802"/>
        <v>1</v>
      </c>
      <c r="AD8096" s="1508">
        <f t="shared" si="2803"/>
        <v>1</v>
      </c>
      <c r="AE8096" s="888" t="s">
        <v>334</v>
      </c>
      <c r="AF8096" s="14">
        <f t="shared" si="2804"/>
        <v>0</v>
      </c>
      <c r="AG8096" s="14" t="e">
        <f t="shared" si="2805"/>
        <v>#DIV/0!</v>
      </c>
      <c r="AH8096" s="888" t="s">
        <v>334</v>
      </c>
      <c r="AI8096" s="888" t="s">
        <v>334</v>
      </c>
      <c r="AJ8096" s="884"/>
    </row>
    <row r="8097" spans="1:36" ht="15.75">
      <c r="A8097" s="842"/>
      <c r="B8097" s="834" t="s">
        <v>9839</v>
      </c>
      <c r="C8097" s="835" t="s">
        <v>66</v>
      </c>
      <c r="D8097" s="884">
        <v>1</v>
      </c>
      <c r="E8097" s="884">
        <v>0</v>
      </c>
      <c r="F8097" s="884">
        <v>0</v>
      </c>
      <c r="G8097" s="884">
        <v>1</v>
      </c>
      <c r="H8097" s="884">
        <f t="shared" si="2801"/>
        <v>1</v>
      </c>
      <c r="I8097" s="887">
        <v>45001</v>
      </c>
      <c r="J8097" s="887" t="s">
        <v>334</v>
      </c>
      <c r="K8097" s="884"/>
      <c r="L8097" s="884"/>
      <c r="M8097" s="884"/>
      <c r="N8097" s="884"/>
      <c r="O8097" s="884"/>
      <c r="P8097" s="884">
        <v>0</v>
      </c>
      <c r="Q8097" s="884"/>
      <c r="R8097" s="884"/>
      <c r="S8097" s="884"/>
      <c r="T8097" s="884"/>
      <c r="U8097" s="884"/>
      <c r="V8097" s="842"/>
      <c r="W8097" s="884"/>
      <c r="X8097" s="884"/>
      <c r="Y8097" s="884"/>
      <c r="Z8097" s="884"/>
      <c r="AA8097" s="884"/>
      <c r="AB8097" s="884"/>
      <c r="AC8097" s="1507">
        <f t="shared" si="2802"/>
        <v>1</v>
      </c>
      <c r="AD8097" s="1508">
        <f t="shared" si="2803"/>
        <v>1</v>
      </c>
      <c r="AE8097" s="888" t="s">
        <v>334</v>
      </c>
      <c r="AF8097" s="14">
        <f t="shared" si="2804"/>
        <v>0</v>
      </c>
      <c r="AG8097" s="14" t="e">
        <f t="shared" si="2805"/>
        <v>#DIV/0!</v>
      </c>
      <c r="AH8097" s="888" t="s">
        <v>334</v>
      </c>
      <c r="AI8097" s="888" t="s">
        <v>334</v>
      </c>
      <c r="AJ8097" s="884"/>
    </row>
    <row r="8098" spans="1:36" ht="15.75">
      <c r="A8098" s="842"/>
      <c r="B8098" s="834" t="s">
        <v>9630</v>
      </c>
      <c r="C8098" s="835" t="s">
        <v>66</v>
      </c>
      <c r="D8098" s="884">
        <v>1</v>
      </c>
      <c r="E8098" s="884">
        <v>0</v>
      </c>
      <c r="F8098" s="884">
        <v>0</v>
      </c>
      <c r="G8098" s="884">
        <v>1</v>
      </c>
      <c r="H8098" s="884">
        <f t="shared" si="2801"/>
        <v>1</v>
      </c>
      <c r="I8098" s="887">
        <v>45001</v>
      </c>
      <c r="J8098" s="887" t="s">
        <v>334</v>
      </c>
      <c r="K8098" s="884"/>
      <c r="L8098" s="884"/>
      <c r="M8098" s="884"/>
      <c r="N8098" s="884"/>
      <c r="O8098" s="884"/>
      <c r="P8098" s="884">
        <v>0</v>
      </c>
      <c r="Q8098" s="884"/>
      <c r="R8098" s="884"/>
      <c r="S8098" s="884"/>
      <c r="T8098" s="884"/>
      <c r="U8098" s="884"/>
      <c r="V8098" s="842"/>
      <c r="W8098" s="884"/>
      <c r="X8098" s="884"/>
      <c r="Y8098" s="884"/>
      <c r="Z8098" s="884"/>
      <c r="AA8098" s="884"/>
      <c r="AB8098" s="884"/>
      <c r="AC8098" s="1507">
        <f t="shared" si="2802"/>
        <v>1</v>
      </c>
      <c r="AD8098" s="1508">
        <f t="shared" si="2803"/>
        <v>1</v>
      </c>
      <c r="AE8098" s="888" t="s">
        <v>334</v>
      </c>
      <c r="AF8098" s="14">
        <f t="shared" si="2804"/>
        <v>0</v>
      </c>
      <c r="AG8098" s="14" t="e">
        <f t="shared" si="2805"/>
        <v>#DIV/0!</v>
      </c>
      <c r="AH8098" s="888" t="s">
        <v>334</v>
      </c>
      <c r="AI8098" s="888" t="s">
        <v>334</v>
      </c>
      <c r="AJ8098" s="884"/>
    </row>
    <row r="8099" spans="1:36" ht="15.75">
      <c r="A8099" s="842"/>
      <c r="B8099" s="834" t="s">
        <v>10103</v>
      </c>
      <c r="C8099" s="835" t="s">
        <v>66</v>
      </c>
      <c r="D8099" s="884">
        <v>1</v>
      </c>
      <c r="E8099" s="884">
        <v>0</v>
      </c>
      <c r="F8099" s="884">
        <v>0</v>
      </c>
      <c r="G8099" s="884">
        <v>1280</v>
      </c>
      <c r="H8099" s="884">
        <f t="shared" si="2801"/>
        <v>1280</v>
      </c>
      <c r="I8099" s="887">
        <v>45001</v>
      </c>
      <c r="J8099" s="887" t="s">
        <v>334</v>
      </c>
      <c r="K8099" s="884"/>
      <c r="L8099" s="884"/>
      <c r="M8099" s="884"/>
      <c r="N8099" s="884"/>
      <c r="O8099" s="884"/>
      <c r="P8099" s="884">
        <v>0</v>
      </c>
      <c r="Q8099" s="884"/>
      <c r="R8099" s="884"/>
      <c r="S8099" s="884"/>
      <c r="T8099" s="884"/>
      <c r="U8099" s="884"/>
      <c r="V8099" s="842"/>
      <c r="W8099" s="884"/>
      <c r="X8099" s="884"/>
      <c r="Y8099" s="884"/>
      <c r="Z8099" s="884"/>
      <c r="AA8099" s="884"/>
      <c r="AB8099" s="884"/>
      <c r="AC8099" s="1507">
        <f t="shared" si="2802"/>
        <v>1280</v>
      </c>
      <c r="AD8099" s="1508">
        <f t="shared" si="2803"/>
        <v>1280</v>
      </c>
      <c r="AE8099" s="888" t="s">
        <v>334</v>
      </c>
      <c r="AF8099" s="14">
        <f t="shared" si="2804"/>
        <v>0</v>
      </c>
      <c r="AG8099" s="14" t="e">
        <f t="shared" si="2805"/>
        <v>#DIV/0!</v>
      </c>
      <c r="AH8099" s="888" t="s">
        <v>334</v>
      </c>
      <c r="AI8099" s="888" t="s">
        <v>334</v>
      </c>
      <c r="AJ8099" s="884"/>
    </row>
    <row r="8100" spans="1:36" ht="15.75">
      <c r="A8100" s="842"/>
      <c r="B8100" s="834" t="s">
        <v>10029</v>
      </c>
      <c r="C8100" s="835" t="s">
        <v>66</v>
      </c>
      <c r="D8100" s="884">
        <v>1</v>
      </c>
      <c r="E8100" s="884">
        <v>0</v>
      </c>
      <c r="F8100" s="884">
        <v>0</v>
      </c>
      <c r="G8100" s="884">
        <v>200</v>
      </c>
      <c r="H8100" s="884">
        <f t="shared" si="2801"/>
        <v>200</v>
      </c>
      <c r="I8100" s="887">
        <v>45001</v>
      </c>
      <c r="J8100" s="887" t="s">
        <v>334</v>
      </c>
      <c r="K8100" s="884"/>
      <c r="L8100" s="884"/>
      <c r="M8100" s="884"/>
      <c r="N8100" s="884"/>
      <c r="O8100" s="884"/>
      <c r="P8100" s="884">
        <v>0</v>
      </c>
      <c r="Q8100" s="884"/>
      <c r="R8100" s="884"/>
      <c r="S8100" s="884"/>
      <c r="T8100" s="884"/>
      <c r="U8100" s="884"/>
      <c r="V8100" s="842"/>
      <c r="W8100" s="884"/>
      <c r="X8100" s="884"/>
      <c r="Y8100" s="884"/>
      <c r="Z8100" s="884"/>
      <c r="AA8100" s="884"/>
      <c r="AB8100" s="884"/>
      <c r="AC8100" s="1507">
        <f t="shared" si="2802"/>
        <v>200</v>
      </c>
      <c r="AD8100" s="1508">
        <f t="shared" si="2803"/>
        <v>200</v>
      </c>
      <c r="AE8100" s="888" t="s">
        <v>334</v>
      </c>
      <c r="AF8100" s="14">
        <f t="shared" si="2804"/>
        <v>0</v>
      </c>
      <c r="AG8100" s="14" t="e">
        <f t="shared" si="2805"/>
        <v>#DIV/0!</v>
      </c>
      <c r="AH8100" s="888" t="s">
        <v>334</v>
      </c>
      <c r="AI8100" s="888" t="s">
        <v>334</v>
      </c>
      <c r="AJ8100" s="884"/>
    </row>
    <row r="8101" spans="1:36" ht="15.75">
      <c r="A8101" s="842"/>
      <c r="B8101" s="834" t="s">
        <v>8224</v>
      </c>
      <c r="C8101" s="835" t="s">
        <v>177</v>
      </c>
      <c r="D8101" s="884">
        <v>1</v>
      </c>
      <c r="E8101" s="884">
        <v>0</v>
      </c>
      <c r="F8101" s="884">
        <v>0</v>
      </c>
      <c r="G8101" s="884">
        <v>6000</v>
      </c>
      <c r="H8101" s="884">
        <f t="shared" si="2801"/>
        <v>6000</v>
      </c>
      <c r="I8101" s="887">
        <v>44986</v>
      </c>
      <c r="J8101" s="887" t="s">
        <v>334</v>
      </c>
      <c r="K8101" s="884"/>
      <c r="L8101" s="884"/>
      <c r="M8101" s="884"/>
      <c r="N8101" s="884"/>
      <c r="O8101" s="884"/>
      <c r="P8101" s="884">
        <v>0</v>
      </c>
      <c r="Q8101" s="884"/>
      <c r="R8101" s="884"/>
      <c r="S8101" s="884"/>
      <c r="T8101" s="884"/>
      <c r="U8101" s="884"/>
      <c r="V8101" s="842"/>
      <c r="W8101" s="884"/>
      <c r="X8101" s="884"/>
      <c r="Y8101" s="884"/>
      <c r="Z8101" s="884"/>
      <c r="AA8101" s="884"/>
      <c r="AB8101" s="884"/>
      <c r="AC8101" s="1507">
        <f t="shared" si="2802"/>
        <v>6000</v>
      </c>
      <c r="AD8101" s="1508">
        <f t="shared" si="2803"/>
        <v>6000</v>
      </c>
      <c r="AE8101" s="888" t="s">
        <v>334</v>
      </c>
      <c r="AF8101" s="14">
        <f t="shared" si="2804"/>
        <v>0</v>
      </c>
      <c r="AG8101" s="14" t="e">
        <f t="shared" si="2805"/>
        <v>#DIV/0!</v>
      </c>
      <c r="AH8101" s="888" t="s">
        <v>334</v>
      </c>
      <c r="AI8101" s="888" t="s">
        <v>334</v>
      </c>
      <c r="AJ8101" s="884"/>
    </row>
    <row r="8102" spans="1:36" ht="15.75">
      <c r="A8102" s="842"/>
      <c r="B8102" s="834" t="s">
        <v>8224</v>
      </c>
      <c r="C8102" s="835" t="s">
        <v>177</v>
      </c>
      <c r="D8102" s="884">
        <v>1</v>
      </c>
      <c r="E8102" s="884">
        <v>0</v>
      </c>
      <c r="F8102" s="884">
        <v>0</v>
      </c>
      <c r="G8102" s="884">
        <v>4100</v>
      </c>
      <c r="H8102" s="884">
        <f t="shared" si="2801"/>
        <v>4100</v>
      </c>
      <c r="I8102" s="887">
        <v>44986</v>
      </c>
      <c r="J8102" s="887" t="s">
        <v>334</v>
      </c>
      <c r="K8102" s="884"/>
      <c r="L8102" s="884"/>
      <c r="M8102" s="884"/>
      <c r="N8102" s="884"/>
      <c r="O8102" s="884"/>
      <c r="P8102" s="884">
        <v>0</v>
      </c>
      <c r="Q8102" s="884"/>
      <c r="R8102" s="884"/>
      <c r="S8102" s="884"/>
      <c r="T8102" s="884"/>
      <c r="U8102" s="884"/>
      <c r="V8102" s="842"/>
      <c r="W8102" s="884"/>
      <c r="X8102" s="884"/>
      <c r="Y8102" s="884"/>
      <c r="Z8102" s="884"/>
      <c r="AA8102" s="884"/>
      <c r="AB8102" s="884"/>
      <c r="AC8102" s="1507">
        <f t="shared" si="2802"/>
        <v>4100</v>
      </c>
      <c r="AD8102" s="1508">
        <f t="shared" ref="AD8102:AD8104" si="2806">D8102*AC8102</f>
        <v>4100</v>
      </c>
      <c r="AE8102" s="888" t="s">
        <v>334</v>
      </c>
      <c r="AF8102" s="14">
        <f t="shared" si="2804"/>
        <v>0</v>
      </c>
      <c r="AG8102" s="14" t="e">
        <f t="shared" ref="AG8102:AG8104" si="2807">AC8102/AF8102</f>
        <v>#DIV/0!</v>
      </c>
      <c r="AH8102" s="888" t="s">
        <v>334</v>
      </c>
      <c r="AI8102" s="888" t="s">
        <v>334</v>
      </c>
      <c r="AJ8102" s="884"/>
    </row>
    <row r="8103" spans="1:36" ht="15.75">
      <c r="A8103" s="842"/>
      <c r="B8103" s="834" t="s">
        <v>10104</v>
      </c>
      <c r="C8103" s="835" t="s">
        <v>262</v>
      </c>
      <c r="D8103" s="884">
        <v>1</v>
      </c>
      <c r="E8103" s="884">
        <v>0</v>
      </c>
      <c r="F8103" s="884">
        <v>0</v>
      </c>
      <c r="G8103" s="884">
        <v>772</v>
      </c>
      <c r="H8103" s="884">
        <f t="shared" si="2801"/>
        <v>772</v>
      </c>
      <c r="I8103" s="887">
        <v>44986</v>
      </c>
      <c r="J8103" s="887" t="s">
        <v>334</v>
      </c>
      <c r="K8103" s="884"/>
      <c r="L8103" s="884"/>
      <c r="M8103" s="884"/>
      <c r="N8103" s="884"/>
      <c r="O8103" s="884"/>
      <c r="P8103" s="884">
        <v>0</v>
      </c>
      <c r="Q8103" s="884"/>
      <c r="R8103" s="884"/>
      <c r="S8103" s="884"/>
      <c r="T8103" s="884"/>
      <c r="U8103" s="884"/>
      <c r="V8103" s="842"/>
      <c r="W8103" s="884"/>
      <c r="X8103" s="884"/>
      <c r="Y8103" s="884"/>
      <c r="Z8103" s="884"/>
      <c r="AA8103" s="884"/>
      <c r="AB8103" s="884"/>
      <c r="AC8103" s="1507">
        <f t="shared" si="2802"/>
        <v>772</v>
      </c>
      <c r="AD8103" s="1508">
        <f t="shared" si="2806"/>
        <v>772</v>
      </c>
      <c r="AE8103" s="888" t="s">
        <v>334</v>
      </c>
      <c r="AF8103" s="14">
        <f t="shared" si="2804"/>
        <v>0</v>
      </c>
      <c r="AG8103" s="14" t="e">
        <f t="shared" si="2807"/>
        <v>#DIV/0!</v>
      </c>
      <c r="AH8103" s="888" t="s">
        <v>334</v>
      </c>
      <c r="AI8103" s="888" t="s">
        <v>334</v>
      </c>
      <c r="AJ8103" s="884"/>
    </row>
    <row r="8104" spans="1:36" ht="15.75">
      <c r="A8104" s="842"/>
      <c r="B8104" s="834" t="s">
        <v>3444</v>
      </c>
      <c r="C8104" s="835" t="s">
        <v>177</v>
      </c>
      <c r="D8104" s="884">
        <v>1</v>
      </c>
      <c r="E8104" s="884">
        <v>0</v>
      </c>
      <c r="F8104" s="884">
        <v>0</v>
      </c>
      <c r="G8104" s="884">
        <v>200</v>
      </c>
      <c r="H8104" s="884">
        <f t="shared" si="2801"/>
        <v>200</v>
      </c>
      <c r="I8104" s="887">
        <v>44986</v>
      </c>
      <c r="J8104" s="887" t="s">
        <v>334</v>
      </c>
      <c r="K8104" s="884"/>
      <c r="L8104" s="884"/>
      <c r="M8104" s="884"/>
      <c r="N8104" s="884"/>
      <c r="O8104" s="884"/>
      <c r="P8104" s="884">
        <v>0</v>
      </c>
      <c r="Q8104" s="884"/>
      <c r="R8104" s="884"/>
      <c r="S8104" s="884"/>
      <c r="T8104" s="884"/>
      <c r="U8104" s="884"/>
      <c r="V8104" s="842"/>
      <c r="W8104" s="884"/>
      <c r="X8104" s="884"/>
      <c r="Y8104" s="884"/>
      <c r="Z8104" s="884"/>
      <c r="AA8104" s="884"/>
      <c r="AB8104" s="884"/>
      <c r="AC8104" s="1507">
        <f t="shared" si="2802"/>
        <v>200</v>
      </c>
      <c r="AD8104" s="1508">
        <f t="shared" si="2806"/>
        <v>200</v>
      </c>
      <c r="AE8104" s="888" t="s">
        <v>334</v>
      </c>
      <c r="AF8104" s="14">
        <f t="shared" si="2804"/>
        <v>0</v>
      </c>
      <c r="AG8104" s="14" t="e">
        <f t="shared" si="2807"/>
        <v>#DIV/0!</v>
      </c>
      <c r="AH8104" s="888" t="s">
        <v>334</v>
      </c>
      <c r="AI8104" s="888" t="s">
        <v>334</v>
      </c>
      <c r="AJ8104" s="884"/>
    </row>
    <row r="8105" spans="1:36" ht="15.75" customHeight="1">
      <c r="A8105" s="4398" t="s">
        <v>100</v>
      </c>
      <c r="B8105" s="4399"/>
      <c r="C8105" s="4399"/>
      <c r="D8105" s="4399"/>
      <c r="E8105" s="4399"/>
      <c r="F8105" s="4399"/>
      <c r="G8105" s="4399"/>
      <c r="H8105" s="4399"/>
      <c r="I8105" s="4399"/>
      <c r="J8105" s="4399"/>
      <c r="K8105" s="4399"/>
      <c r="L8105" s="4399"/>
      <c r="M8105" s="4399"/>
      <c r="N8105" s="4399"/>
      <c r="O8105" s="4399"/>
      <c r="P8105" s="4399"/>
      <c r="Q8105" s="4399"/>
      <c r="R8105" s="4399"/>
      <c r="S8105" s="4399"/>
      <c r="T8105" s="4399"/>
      <c r="U8105" s="4399"/>
      <c r="V8105" s="4399"/>
      <c r="W8105" s="4399"/>
      <c r="X8105" s="4399"/>
      <c r="Y8105" s="4399"/>
      <c r="Z8105" s="4399"/>
      <c r="AA8105" s="4399"/>
      <c r="AB8105" s="4399"/>
      <c r="AC8105" s="4399"/>
      <c r="AD8105" s="4399"/>
      <c r="AE8105" s="4399"/>
      <c r="AF8105" s="4399"/>
      <c r="AG8105" s="4399"/>
      <c r="AH8105" s="4399"/>
      <c r="AI8105" s="4399"/>
      <c r="AJ8105" s="4400"/>
    </row>
    <row r="8106" spans="1:36" ht="15.75">
      <c r="A8106" s="4226" t="s">
        <v>20</v>
      </c>
      <c r="B8106" s="4226"/>
      <c r="C8106" s="4226"/>
      <c r="D8106" s="4226"/>
      <c r="E8106" s="4226"/>
      <c r="F8106" s="4226"/>
      <c r="G8106" s="4226"/>
      <c r="H8106" s="4226"/>
      <c r="I8106" s="4226"/>
      <c r="J8106" s="4226"/>
      <c r="K8106" s="4226"/>
      <c r="L8106" s="4226"/>
      <c r="M8106" s="4226"/>
      <c r="N8106" s="4226"/>
      <c r="O8106" s="4226"/>
      <c r="P8106" s="4226"/>
      <c r="Q8106" s="4226"/>
      <c r="R8106" s="4226"/>
      <c r="S8106" s="4226"/>
      <c r="T8106" s="4226"/>
      <c r="U8106" s="4226"/>
      <c r="V8106" s="4226"/>
      <c r="W8106" s="4226"/>
      <c r="X8106" s="4226"/>
      <c r="Y8106" s="4226"/>
      <c r="Z8106" s="4226"/>
      <c r="AA8106" s="4226"/>
      <c r="AB8106" s="4226"/>
      <c r="AC8106" s="4226"/>
      <c r="AD8106" s="4226"/>
      <c r="AE8106" s="4226"/>
      <c r="AF8106" s="4226"/>
      <c r="AG8106" s="4226"/>
      <c r="AH8106" s="4226"/>
      <c r="AI8106" s="4226"/>
      <c r="AJ8106" s="4226"/>
    </row>
    <row r="8107" spans="1:36" ht="31.5">
      <c r="A8107" s="1012">
        <v>1</v>
      </c>
      <c r="B8107" s="982" t="s">
        <v>2632</v>
      </c>
      <c r="C8107" s="985" t="s">
        <v>66</v>
      </c>
      <c r="D8107" s="1029">
        <v>1017.03</v>
      </c>
      <c r="E8107" s="1019">
        <v>2</v>
      </c>
      <c r="F8107" s="1029">
        <f>D8107*E8107</f>
        <v>2034.06</v>
      </c>
      <c r="G8107" s="1019"/>
      <c r="H8107" s="1019"/>
      <c r="I8107" s="2830"/>
      <c r="J8107" s="1032" t="s">
        <v>710</v>
      </c>
      <c r="K8107" s="2830"/>
      <c r="L8107" s="1019"/>
      <c r="M8107" s="2830"/>
      <c r="N8107" s="1019">
        <v>0</v>
      </c>
      <c r="O8107" s="1019">
        <v>0</v>
      </c>
      <c r="P8107" s="1019">
        <v>0</v>
      </c>
      <c r="Q8107" s="1019"/>
      <c r="R8107" s="1019"/>
      <c r="S8107" s="1019"/>
      <c r="T8107" s="1019"/>
      <c r="U8107" s="1019"/>
      <c r="V8107" s="1019"/>
      <c r="W8107" s="1019"/>
      <c r="X8107" s="1019"/>
      <c r="Y8107" s="1019"/>
      <c r="Z8107" s="1019"/>
      <c r="AA8107" s="1019"/>
      <c r="AB8107" s="1019"/>
      <c r="AC8107" s="1507">
        <f>E8107+G8107-N8107-O8107-AA8107-P8107-Q8107-R8107-S8107-T8107-U8107-V8107-W8107-X8107-Y8107</f>
        <v>2</v>
      </c>
      <c r="AD8107" s="1508">
        <f>D8107*AC8107</f>
        <v>2034.06</v>
      </c>
      <c r="AE8107" s="14" t="s">
        <v>334</v>
      </c>
      <c r="AF8107" s="14">
        <f>(N8107+O8107+P8107+Q8107+R8107+S8107+T8107+U8107+V8107+W8107+X8107+Y8107)/3</f>
        <v>0</v>
      </c>
      <c r="AG8107" s="14" t="e">
        <f>AC8107/AF8107</f>
        <v>#DIV/0!</v>
      </c>
      <c r="AH8107" s="14" t="s">
        <v>334</v>
      </c>
      <c r="AI8107" s="14" t="s">
        <v>334</v>
      </c>
      <c r="AJ8107" s="1018"/>
    </row>
    <row r="8108" spans="1:36" ht="15.75">
      <c r="A8108" s="4226" t="s">
        <v>20</v>
      </c>
      <c r="B8108" s="4226"/>
      <c r="C8108" s="4226"/>
      <c r="D8108" s="4226"/>
      <c r="E8108" s="4226"/>
      <c r="F8108" s="4226"/>
      <c r="G8108" s="4226"/>
      <c r="H8108" s="4226"/>
      <c r="I8108" s="4226"/>
      <c r="J8108" s="4226"/>
      <c r="K8108" s="4226"/>
      <c r="L8108" s="4226"/>
      <c r="M8108" s="4226"/>
      <c r="N8108" s="4226"/>
      <c r="O8108" s="4226"/>
      <c r="P8108" s="4226"/>
      <c r="Q8108" s="4226"/>
      <c r="R8108" s="4226"/>
      <c r="S8108" s="4226"/>
      <c r="T8108" s="4226"/>
      <c r="U8108" s="4226"/>
      <c r="V8108" s="4226"/>
      <c r="W8108" s="4226"/>
      <c r="X8108" s="4226"/>
      <c r="Y8108" s="4226"/>
      <c r="Z8108" s="4226"/>
      <c r="AA8108" s="4226"/>
      <c r="AB8108" s="4226"/>
      <c r="AC8108" s="4226"/>
      <c r="AD8108" s="4226"/>
      <c r="AE8108" s="4226"/>
      <c r="AF8108" s="4226"/>
      <c r="AG8108" s="4226"/>
      <c r="AH8108" s="4226"/>
      <c r="AI8108" s="4226"/>
      <c r="AJ8108" s="4226"/>
    </row>
    <row r="8109" spans="1:36" ht="15.75" customHeight="1">
      <c r="A8109" s="4297" t="s">
        <v>3843</v>
      </c>
      <c r="B8109" s="4297"/>
      <c r="C8109" s="4297"/>
      <c r="D8109" s="4297"/>
      <c r="E8109" s="4297"/>
      <c r="F8109" s="4297"/>
      <c r="G8109" s="4297"/>
      <c r="H8109" s="4297"/>
      <c r="I8109" s="4297"/>
      <c r="J8109" s="4297"/>
      <c r="K8109" s="4297"/>
      <c r="L8109" s="4297"/>
      <c r="M8109" s="4297"/>
      <c r="N8109" s="4297"/>
      <c r="O8109" s="4297"/>
      <c r="P8109" s="4297"/>
      <c r="Q8109" s="4297"/>
      <c r="R8109" s="4297"/>
      <c r="S8109" s="4297"/>
      <c r="T8109" s="4297"/>
      <c r="U8109" s="4297"/>
      <c r="V8109" s="4297"/>
      <c r="W8109" s="4297"/>
      <c r="X8109" s="4297"/>
      <c r="Y8109" s="4297"/>
      <c r="Z8109" s="4297"/>
      <c r="AA8109" s="4297"/>
      <c r="AB8109" s="4297"/>
      <c r="AC8109" s="4297"/>
      <c r="AD8109" s="4297"/>
      <c r="AE8109" s="4297"/>
      <c r="AF8109" s="4297"/>
      <c r="AG8109" s="4297"/>
      <c r="AH8109" s="4297"/>
      <c r="AI8109" s="4297"/>
      <c r="AJ8109" s="4297"/>
    </row>
    <row r="8110" spans="1:36" ht="47.25">
      <c r="A8110" s="1012">
        <v>1</v>
      </c>
      <c r="B8110" s="982" t="s">
        <v>2635</v>
      </c>
      <c r="C8110" s="985" t="s">
        <v>65</v>
      </c>
      <c r="D8110" s="1015">
        <v>227.48</v>
      </c>
      <c r="E8110" s="1019">
        <v>2168</v>
      </c>
      <c r="F8110" s="1029">
        <f>D8110*E8110</f>
        <v>493176.63999999996</v>
      </c>
      <c r="G8110" s="985"/>
      <c r="H8110" s="1019"/>
      <c r="I8110" s="974">
        <v>44594</v>
      </c>
      <c r="J8110" s="974">
        <v>45181</v>
      </c>
      <c r="K8110" s="2830"/>
      <c r="L8110" s="1019"/>
      <c r="M8110" s="2830"/>
      <c r="N8110" s="1019">
        <v>6</v>
      </c>
      <c r="O8110" s="1019">
        <v>22</v>
      </c>
      <c r="P8110" s="1019">
        <v>4</v>
      </c>
      <c r="Q8110" s="985"/>
      <c r="R8110" s="1019"/>
      <c r="S8110" s="1019"/>
      <c r="T8110" s="1019"/>
      <c r="U8110" s="1019"/>
      <c r="V8110" s="1019"/>
      <c r="W8110" s="1019"/>
      <c r="X8110" s="1019"/>
      <c r="Y8110" s="1019"/>
      <c r="Z8110" s="1019"/>
      <c r="AA8110" s="1019"/>
      <c r="AB8110" s="1019"/>
      <c r="AC8110" s="1507">
        <f>E8110+G8110-N8110-O8110-AA8110-P8110-Q8110-R8110-S8110-T8110-U8110-V8110-W8110-X8110-Y8110</f>
        <v>2136</v>
      </c>
      <c r="AD8110" s="1508">
        <f>D8110*AC8110</f>
        <v>485897.27999999997</v>
      </c>
      <c r="AE8110" s="14">
        <f>(J8110-"01.04.2023")/30</f>
        <v>5.4666666666666668</v>
      </c>
      <c r="AF8110" s="14">
        <f>(N8110+O8110+P8110+Q8110+R8110+S8110+T8110+U8110+V8110+W8110+X8110+Y8110)/3</f>
        <v>10.666666666666666</v>
      </c>
      <c r="AG8110" s="14">
        <f>AC8110/AF8110</f>
        <v>200.25</v>
      </c>
      <c r="AH8110" s="14">
        <f>AG8110-AE8110</f>
        <v>194.78333333333333</v>
      </c>
      <c r="AI8110" s="14">
        <f>AC8110-(AE8110*AF8110)</f>
        <v>2077.6888888888889</v>
      </c>
      <c r="AJ8110" s="1018"/>
    </row>
    <row r="8111" spans="1:36" ht="31.5">
      <c r="A8111" s="1012">
        <v>2</v>
      </c>
      <c r="B8111" s="982" t="s">
        <v>2633</v>
      </c>
      <c r="C8111" s="985" t="s">
        <v>66</v>
      </c>
      <c r="D8111" s="985">
        <v>1.2312099999999999</v>
      </c>
      <c r="E8111" s="1019">
        <v>2168</v>
      </c>
      <c r="F8111" s="1029">
        <f>D8111*E8111</f>
        <v>2669.2632799999997</v>
      </c>
      <c r="G8111" s="985"/>
      <c r="H8111" s="1019"/>
      <c r="I8111" s="974">
        <v>44594</v>
      </c>
      <c r="J8111" s="974">
        <v>45838</v>
      </c>
      <c r="K8111" s="2830"/>
      <c r="L8111" s="1019"/>
      <c r="M8111" s="2830"/>
      <c r="N8111" s="1019">
        <v>6</v>
      </c>
      <c r="O8111" s="1019">
        <v>22</v>
      </c>
      <c r="P8111" s="1019">
        <v>4</v>
      </c>
      <c r="Q8111" s="985"/>
      <c r="R8111" s="1019"/>
      <c r="S8111" s="1019"/>
      <c r="T8111" s="1019"/>
      <c r="U8111" s="1019"/>
      <c r="V8111" s="1019"/>
      <c r="W8111" s="1019"/>
      <c r="X8111" s="1019"/>
      <c r="Y8111" s="1019"/>
      <c r="Z8111" s="1019"/>
      <c r="AA8111" s="1019"/>
      <c r="AB8111" s="1019"/>
      <c r="AC8111" s="1507">
        <f>E8111+G8111-N8111-O8111-AA8111-P8111-Q8111-R8111-S8111-T8111-U8111-V8111-W8111-X8111-Y8111</f>
        <v>2136</v>
      </c>
      <c r="AD8111" s="1508">
        <f>D8111*AC8111</f>
        <v>2629.86456</v>
      </c>
      <c r="AE8111" s="14">
        <f>(J8111-"01.04.2023")/30</f>
        <v>27.366666666666667</v>
      </c>
      <c r="AF8111" s="14">
        <f>(N8111+O8111+P8111+Q8111+R8111+S8111+T8111+U8111+V8111+W8111+X8111+Y8111)/3</f>
        <v>10.666666666666666</v>
      </c>
      <c r="AG8111" s="14">
        <f>AC8111/AF8111</f>
        <v>200.25</v>
      </c>
      <c r="AH8111" s="14">
        <f>AG8111-AE8111</f>
        <v>172.88333333333333</v>
      </c>
      <c r="AI8111" s="14">
        <f>AC8111-(AE8111*AF8111)</f>
        <v>1844.088888888889</v>
      </c>
      <c r="AJ8111" s="1018"/>
    </row>
    <row r="8112" spans="1:36" ht="15.75" customHeight="1">
      <c r="A8112" s="1012">
        <v>3</v>
      </c>
      <c r="B8112" s="982" t="s">
        <v>2634</v>
      </c>
      <c r="C8112" s="985" t="s">
        <v>66</v>
      </c>
      <c r="D8112" s="1672">
        <v>12.30677</v>
      </c>
      <c r="E8112" s="1019">
        <v>20</v>
      </c>
      <c r="F8112" s="1029">
        <f>D8112*E8112</f>
        <v>246.1354</v>
      </c>
      <c r="G8112" s="985"/>
      <c r="H8112" s="1029"/>
      <c r="I8112" s="974">
        <v>44594</v>
      </c>
      <c r="J8112" s="974">
        <v>53206</v>
      </c>
      <c r="K8112" s="2830"/>
      <c r="L8112" s="1019"/>
      <c r="M8112" s="2830"/>
      <c r="N8112" s="1019">
        <v>0</v>
      </c>
      <c r="O8112" s="1019">
        <v>0</v>
      </c>
      <c r="P8112" s="1019">
        <v>0</v>
      </c>
      <c r="Q8112" s="985"/>
      <c r="R8112" s="1019"/>
      <c r="S8112" s="1019"/>
      <c r="T8112" s="1019"/>
      <c r="U8112" s="1019"/>
      <c r="V8112" s="1019"/>
      <c r="W8112" s="1019"/>
      <c r="X8112" s="1019"/>
      <c r="Y8112" s="1019"/>
      <c r="Z8112" s="1019"/>
      <c r="AA8112" s="1019"/>
      <c r="AB8112" s="1019"/>
      <c r="AC8112" s="1507">
        <f>E8112+G8112-N8112-O8112-AA8112-P8112-Q8112-R8112-S8112-T8112-U8112-V8112-W8112-X8112-Y8112</f>
        <v>20</v>
      </c>
      <c r="AD8112" s="1508">
        <f>D8112*AC8112</f>
        <v>246.1354</v>
      </c>
      <c r="AE8112" s="14">
        <f>(J8112-"01.04.2023")/30</f>
        <v>272.96666666666664</v>
      </c>
      <c r="AF8112" s="14">
        <f>(N8112+O8112+P8112+Q8112+R8112+S8112+T8112+U8112+V8112+W8112+X8112+Y8112)/3</f>
        <v>0</v>
      </c>
      <c r="AG8112" s="14" t="e">
        <f>AC8112/AF8112</f>
        <v>#DIV/0!</v>
      </c>
      <c r="AH8112" s="14" t="e">
        <f>AG8112-AE8112</f>
        <v>#DIV/0!</v>
      </c>
      <c r="AI8112" s="14">
        <f>AC8112-(AE8112*AF8112)</f>
        <v>20</v>
      </c>
      <c r="AJ8112" s="1018"/>
    </row>
    <row r="8113" spans="1:36" ht="15.75">
      <c r="A8113" s="4226" t="s">
        <v>20</v>
      </c>
      <c r="B8113" s="4226"/>
      <c r="C8113" s="4226"/>
      <c r="D8113" s="4226"/>
      <c r="E8113" s="4226"/>
      <c r="F8113" s="4226"/>
      <c r="G8113" s="4226"/>
      <c r="H8113" s="4226"/>
      <c r="I8113" s="4226"/>
      <c r="J8113" s="4226"/>
      <c r="K8113" s="4226"/>
      <c r="L8113" s="4226"/>
      <c r="M8113" s="4226"/>
      <c r="N8113" s="4226"/>
      <c r="O8113" s="4226"/>
      <c r="P8113" s="4226"/>
      <c r="Q8113" s="4226"/>
      <c r="R8113" s="4226"/>
      <c r="S8113" s="4226"/>
      <c r="T8113" s="4226"/>
      <c r="U8113" s="4226"/>
      <c r="V8113" s="4226"/>
      <c r="W8113" s="4226"/>
      <c r="X8113" s="4226"/>
      <c r="Y8113" s="4226"/>
      <c r="Z8113" s="4226"/>
      <c r="AA8113" s="4226"/>
      <c r="AB8113" s="4226"/>
      <c r="AC8113" s="4226"/>
      <c r="AD8113" s="4226"/>
      <c r="AE8113" s="4226"/>
      <c r="AF8113" s="4226"/>
      <c r="AG8113" s="4226"/>
      <c r="AH8113" s="4226"/>
      <c r="AI8113" s="4226"/>
      <c r="AJ8113" s="4226"/>
    </row>
    <row r="8114" spans="1:36" ht="15.75" customHeight="1">
      <c r="A8114" s="4281" t="s">
        <v>3844</v>
      </c>
      <c r="B8114" s="4282"/>
      <c r="C8114" s="4282"/>
      <c r="D8114" s="4282"/>
      <c r="E8114" s="4282"/>
      <c r="F8114" s="4282"/>
      <c r="G8114" s="4282"/>
      <c r="H8114" s="4282"/>
      <c r="I8114" s="4282"/>
      <c r="J8114" s="4282"/>
      <c r="K8114" s="4282"/>
      <c r="L8114" s="4282"/>
      <c r="M8114" s="4282"/>
      <c r="N8114" s="4282"/>
      <c r="O8114" s="4282"/>
      <c r="P8114" s="4282"/>
      <c r="Q8114" s="4282"/>
      <c r="R8114" s="4282"/>
      <c r="S8114" s="4282"/>
      <c r="T8114" s="4282"/>
      <c r="U8114" s="4282"/>
      <c r="V8114" s="4282"/>
      <c r="W8114" s="4282"/>
      <c r="X8114" s="4282"/>
      <c r="Y8114" s="4282"/>
      <c r="Z8114" s="4282"/>
      <c r="AA8114" s="4282"/>
      <c r="AB8114" s="4282"/>
      <c r="AC8114" s="4282"/>
      <c r="AD8114" s="4282"/>
      <c r="AE8114" s="4282"/>
      <c r="AF8114" s="4282"/>
      <c r="AG8114" s="4282"/>
      <c r="AH8114" s="4282"/>
      <c r="AI8114" s="4282"/>
      <c r="AJ8114" s="4282"/>
    </row>
    <row r="8115" spans="1:36" ht="15" customHeight="1">
      <c r="A8115" s="1012">
        <v>1</v>
      </c>
      <c r="B8115" s="985" t="s">
        <v>3845</v>
      </c>
      <c r="C8115" s="1017" t="s">
        <v>176</v>
      </c>
      <c r="D8115" s="1029">
        <v>51.36</v>
      </c>
      <c r="E8115" s="1019">
        <v>58</v>
      </c>
      <c r="F8115" s="1029">
        <f>D8115*E8115</f>
        <v>2978.88</v>
      </c>
      <c r="G8115" s="1019"/>
      <c r="H8115" s="1029"/>
      <c r="I8115" s="1032">
        <v>44732</v>
      </c>
      <c r="J8115" s="1032">
        <v>45658</v>
      </c>
      <c r="K8115" s="1017"/>
      <c r="L8115" s="1019">
        <v>453</v>
      </c>
      <c r="M8115" s="1032">
        <v>44728</v>
      </c>
      <c r="N8115" s="1019">
        <v>0</v>
      </c>
      <c r="O8115" s="1019">
        <v>0</v>
      </c>
      <c r="P8115" s="1019">
        <v>0</v>
      </c>
      <c r="Q8115" s="1017"/>
      <c r="R8115" s="1017"/>
      <c r="S8115" s="1019"/>
      <c r="T8115" s="1019"/>
      <c r="U8115" s="1019"/>
      <c r="V8115" s="1019"/>
      <c r="W8115" s="1019"/>
      <c r="X8115" s="1019"/>
      <c r="Y8115" s="1019"/>
      <c r="Z8115" s="1017"/>
      <c r="AA8115" s="1017"/>
      <c r="AB8115" s="1017"/>
      <c r="AC8115" s="1507">
        <f>E8115+G8115-N8115-O8115-AA8115-P8115-Q8115-R8115-S8115-T8115-U8115-V8115-W8115-X8115-Y8115</f>
        <v>58</v>
      </c>
      <c r="AD8115" s="1508">
        <f>D8115*AC8115</f>
        <v>2978.88</v>
      </c>
      <c r="AE8115" s="14">
        <f>(J8115-"01.04.2023")/30</f>
        <v>21.366666666666667</v>
      </c>
      <c r="AF8115" s="14">
        <f>(N8115+O8115+P8115+Q8115+R8115+S8115+T8115+U8115+V8115+W8115+X8115+Y8115)/3</f>
        <v>0</v>
      </c>
      <c r="AG8115" s="14" t="e">
        <f>AC8115/AF8115</f>
        <v>#DIV/0!</v>
      </c>
      <c r="AH8115" s="14" t="e">
        <f>AG8115-AE8115</f>
        <v>#DIV/0!</v>
      </c>
      <c r="AI8115" s="14">
        <f>AC8115-(AE8115*AF8115)</f>
        <v>58</v>
      </c>
      <c r="AJ8115" s="1018"/>
    </row>
    <row r="8116" spans="1:36" ht="15.75" customHeight="1">
      <c r="A8116" s="4226" t="s">
        <v>20</v>
      </c>
      <c r="B8116" s="4226"/>
      <c r="C8116" s="4226"/>
      <c r="D8116" s="4226"/>
      <c r="E8116" s="4226"/>
      <c r="F8116" s="4226"/>
      <c r="G8116" s="4226"/>
      <c r="H8116" s="4226"/>
      <c r="I8116" s="4226"/>
      <c r="J8116" s="4226"/>
      <c r="K8116" s="4226"/>
      <c r="L8116" s="4226"/>
      <c r="M8116" s="4226"/>
      <c r="N8116" s="4226"/>
      <c r="O8116" s="4226"/>
      <c r="P8116" s="4226"/>
      <c r="Q8116" s="4226"/>
      <c r="R8116" s="4226"/>
      <c r="S8116" s="4226"/>
      <c r="T8116" s="4226"/>
      <c r="U8116" s="4226"/>
      <c r="V8116" s="4226"/>
      <c r="W8116" s="4226"/>
      <c r="X8116" s="4226"/>
      <c r="Y8116" s="4226"/>
      <c r="Z8116" s="4226"/>
      <c r="AA8116" s="4226"/>
      <c r="AB8116" s="4226"/>
      <c r="AC8116" s="4226"/>
      <c r="AD8116" s="4226"/>
      <c r="AE8116" s="4226"/>
      <c r="AF8116" s="4226"/>
      <c r="AG8116" s="4226"/>
      <c r="AH8116" s="4226"/>
      <c r="AI8116" s="4226"/>
      <c r="AJ8116" s="4226"/>
    </row>
    <row r="8117" spans="1:36" ht="15.75">
      <c r="A8117" s="4297" t="s">
        <v>6731</v>
      </c>
      <c r="B8117" s="4297"/>
      <c r="C8117" s="4297"/>
      <c r="D8117" s="4297"/>
      <c r="E8117" s="4297"/>
      <c r="F8117" s="4297"/>
      <c r="G8117" s="4297"/>
      <c r="H8117" s="4297"/>
      <c r="I8117" s="4297"/>
      <c r="J8117" s="4297"/>
      <c r="K8117" s="4297"/>
      <c r="L8117" s="4297"/>
      <c r="M8117" s="4297"/>
      <c r="N8117" s="4297"/>
      <c r="O8117" s="4297"/>
      <c r="P8117" s="4297"/>
      <c r="Q8117" s="4297"/>
      <c r="R8117" s="4297"/>
      <c r="S8117" s="4297"/>
      <c r="T8117" s="4297"/>
      <c r="U8117" s="4297"/>
      <c r="V8117" s="4297"/>
      <c r="W8117" s="4297"/>
      <c r="X8117" s="4297"/>
      <c r="Y8117" s="4297"/>
      <c r="Z8117" s="4297"/>
      <c r="AA8117" s="4297"/>
      <c r="AB8117" s="4297"/>
      <c r="AC8117" s="4297"/>
      <c r="AD8117" s="4297"/>
      <c r="AE8117" s="4297"/>
      <c r="AF8117" s="4297"/>
      <c r="AG8117" s="4297"/>
      <c r="AH8117" s="4297"/>
      <c r="AI8117" s="4297"/>
      <c r="AJ8117" s="4297"/>
    </row>
    <row r="8118" spans="1:36" ht="45" customHeight="1">
      <c r="A8118" s="1012">
        <v>1</v>
      </c>
      <c r="B8118" s="976" t="s">
        <v>6732</v>
      </c>
      <c r="C8118" s="985" t="s">
        <v>66</v>
      </c>
      <c r="D8118" s="1015">
        <v>0</v>
      </c>
      <c r="E8118" s="1019">
        <v>660</v>
      </c>
      <c r="F8118" s="1029">
        <f>D8118*E8118</f>
        <v>0</v>
      </c>
      <c r="G8118" s="980"/>
      <c r="H8118" s="1029"/>
      <c r="I8118" s="974">
        <v>44873</v>
      </c>
      <c r="J8118" s="974">
        <v>46235</v>
      </c>
      <c r="K8118" s="1017"/>
      <c r="L8118" s="1019">
        <v>936</v>
      </c>
      <c r="M8118" s="1032">
        <v>44868</v>
      </c>
      <c r="N8118" s="1019">
        <v>30</v>
      </c>
      <c r="O8118" s="1019">
        <v>0</v>
      </c>
      <c r="P8118" s="1019">
        <v>0</v>
      </c>
      <c r="Q8118" s="1017"/>
      <c r="R8118" s="1017"/>
      <c r="S8118" s="1019"/>
      <c r="T8118" s="1019"/>
      <c r="U8118" s="1019"/>
      <c r="V8118" s="1019"/>
      <c r="W8118" s="980"/>
      <c r="X8118" s="1019"/>
      <c r="Y8118" s="1019"/>
      <c r="Z8118" s="1017"/>
      <c r="AA8118" s="1017"/>
      <c r="AB8118" s="1017"/>
      <c r="AC8118" s="1507">
        <f>E8118+G8118-N8118-O8118-AA8118-P8118-Q8118-R8118-S8118-T8118-U8118-V8118-W8118-X8118-Y8118</f>
        <v>630</v>
      </c>
      <c r="AD8118" s="1508">
        <f>D8118*AC8118</f>
        <v>0</v>
      </c>
      <c r="AE8118" s="14">
        <f>(J8118-"01.04.2023")/30</f>
        <v>40.6</v>
      </c>
      <c r="AF8118" s="14">
        <f>(N8118+O8118+P8118+Q8118+R8118+S8118+T8118+U8118+V8118+W8118+X8118+Y8118)/3</f>
        <v>10</v>
      </c>
      <c r="AG8118" s="14">
        <f>AC8118/AF8118</f>
        <v>63</v>
      </c>
      <c r="AH8118" s="14">
        <f>AG8118-AE8118</f>
        <v>22.4</v>
      </c>
      <c r="AI8118" s="14">
        <f>AC8118-(AE8118*AF8118)</f>
        <v>224</v>
      </c>
      <c r="AJ8118" s="1018"/>
    </row>
    <row r="8119" spans="1:36" ht="15.75" customHeight="1">
      <c r="A8119" s="4226" t="s">
        <v>20</v>
      </c>
      <c r="B8119" s="4226"/>
      <c r="C8119" s="4226"/>
      <c r="D8119" s="4226"/>
      <c r="E8119" s="4226"/>
      <c r="F8119" s="4226"/>
      <c r="G8119" s="4226"/>
      <c r="H8119" s="4226"/>
      <c r="I8119" s="4226"/>
      <c r="J8119" s="4226"/>
      <c r="K8119" s="4226"/>
      <c r="L8119" s="4226"/>
      <c r="M8119" s="4226"/>
      <c r="N8119" s="4226"/>
      <c r="O8119" s="4226"/>
      <c r="P8119" s="4226"/>
      <c r="Q8119" s="4226"/>
      <c r="R8119" s="4226"/>
      <c r="S8119" s="4226"/>
      <c r="T8119" s="4226"/>
      <c r="U8119" s="4226"/>
      <c r="V8119" s="4226"/>
      <c r="W8119" s="4226"/>
      <c r="X8119" s="4226"/>
      <c r="Y8119" s="4226"/>
      <c r="Z8119" s="4226"/>
      <c r="AA8119" s="4226"/>
      <c r="AB8119" s="4226"/>
      <c r="AC8119" s="4226"/>
      <c r="AD8119" s="4226"/>
      <c r="AE8119" s="4226"/>
      <c r="AF8119" s="4226"/>
      <c r="AG8119" s="4226"/>
      <c r="AH8119" s="4226"/>
      <c r="AI8119" s="4226"/>
      <c r="AJ8119" s="4226"/>
    </row>
    <row r="8120" spans="1:36" ht="45" customHeight="1">
      <c r="A8120" s="4297" t="s">
        <v>6733</v>
      </c>
      <c r="B8120" s="4297"/>
      <c r="C8120" s="4297"/>
      <c r="D8120" s="4297"/>
      <c r="E8120" s="4297"/>
      <c r="F8120" s="4297"/>
      <c r="G8120" s="4297"/>
      <c r="H8120" s="4297"/>
      <c r="I8120" s="4297"/>
      <c r="J8120" s="4297"/>
      <c r="K8120" s="4297"/>
      <c r="L8120" s="4297"/>
      <c r="M8120" s="4297"/>
      <c r="N8120" s="4297"/>
      <c r="O8120" s="4297"/>
      <c r="P8120" s="4297"/>
      <c r="Q8120" s="4297"/>
      <c r="R8120" s="4297"/>
      <c r="S8120" s="4297"/>
      <c r="T8120" s="4297"/>
      <c r="U8120" s="4297"/>
      <c r="V8120" s="4297"/>
      <c r="W8120" s="4297"/>
      <c r="X8120" s="4297"/>
      <c r="Y8120" s="4297"/>
      <c r="Z8120" s="4297"/>
      <c r="AA8120" s="4297"/>
      <c r="AB8120" s="4297"/>
      <c r="AC8120" s="4297"/>
      <c r="AD8120" s="4297"/>
      <c r="AE8120" s="4297"/>
      <c r="AF8120" s="4297"/>
      <c r="AG8120" s="4297"/>
      <c r="AH8120" s="4297"/>
      <c r="AI8120" s="4297"/>
      <c r="AJ8120" s="4297"/>
    </row>
    <row r="8121" spans="1:36" ht="15.75" customHeight="1">
      <c r="A8121" s="1012">
        <v>1</v>
      </c>
      <c r="B8121" s="982" t="s">
        <v>6734</v>
      </c>
      <c r="C8121" s="985" t="s">
        <v>66</v>
      </c>
      <c r="D8121" s="1015">
        <v>268</v>
      </c>
      <c r="E8121" s="1019">
        <v>103</v>
      </c>
      <c r="F8121" s="1029">
        <f>D8121*E8121</f>
        <v>27604</v>
      </c>
      <c r="G8121" s="980"/>
      <c r="H8121" s="1029"/>
      <c r="I8121" s="974">
        <v>44881</v>
      </c>
      <c r="J8121" s="974">
        <v>45536</v>
      </c>
      <c r="K8121" s="1017"/>
      <c r="L8121" s="1019">
        <v>955</v>
      </c>
      <c r="M8121" s="1032">
        <v>44874</v>
      </c>
      <c r="N8121" s="1019">
        <v>16</v>
      </c>
      <c r="O8121" s="1019">
        <v>17</v>
      </c>
      <c r="P8121" s="1019">
        <v>26</v>
      </c>
      <c r="Q8121" s="1017"/>
      <c r="R8121" s="1017"/>
      <c r="S8121" s="1019"/>
      <c r="T8121" s="1019"/>
      <c r="U8121" s="1019"/>
      <c r="V8121" s="1019"/>
      <c r="W8121" s="980"/>
      <c r="X8121" s="1019"/>
      <c r="Y8121" s="1019"/>
      <c r="Z8121" s="1017"/>
      <c r="AA8121" s="1017"/>
      <c r="AB8121" s="1017"/>
      <c r="AC8121" s="1507">
        <f>E8121+G8121-N8121-O8121-AA8121-P8121-Q8121-R8121-S8121-T8121-U8121-V8121-W8121-X8121-Y8121</f>
        <v>44</v>
      </c>
      <c r="AD8121" s="1508">
        <f>D8121*AC8121</f>
        <v>11792</v>
      </c>
      <c r="AE8121" s="14">
        <f>(J8121-"01.04.2023")/30</f>
        <v>17.3</v>
      </c>
      <c r="AF8121" s="14">
        <f>(N8121+O8121+P8121+Q8121+R8121+S8121+T8121+U8121+V8121+W8121+X8121+Y8121)/3</f>
        <v>19.666666666666668</v>
      </c>
      <c r="AG8121" s="14">
        <f>AC8121/AF8121</f>
        <v>2.2372881355932202</v>
      </c>
      <c r="AH8121" s="14">
        <f>AG8121-AE8121</f>
        <v>-15.062711864406781</v>
      </c>
      <c r="AI8121" s="14">
        <f>AC8121-(AE8121*AF8121)</f>
        <v>-296.23333333333335</v>
      </c>
      <c r="AJ8121" s="1018"/>
    </row>
    <row r="8122" spans="1:36" ht="15.75">
      <c r="A8122" s="4226" t="s">
        <v>2636</v>
      </c>
      <c r="B8122" s="4226"/>
      <c r="C8122" s="4226"/>
      <c r="D8122" s="4226"/>
      <c r="E8122" s="4226"/>
      <c r="F8122" s="4226"/>
      <c r="G8122" s="4226"/>
      <c r="H8122" s="4226"/>
      <c r="I8122" s="4226"/>
      <c r="J8122" s="4226"/>
      <c r="K8122" s="4226"/>
      <c r="L8122" s="4226"/>
      <c r="M8122" s="4226"/>
      <c r="N8122" s="4226"/>
      <c r="O8122" s="4226"/>
      <c r="P8122" s="4226"/>
      <c r="Q8122" s="4226"/>
      <c r="R8122" s="4226"/>
      <c r="S8122" s="4226"/>
      <c r="T8122" s="4226"/>
      <c r="U8122" s="4226"/>
      <c r="V8122" s="4226"/>
      <c r="W8122" s="4226"/>
      <c r="X8122" s="4226"/>
      <c r="Y8122" s="4226"/>
      <c r="Z8122" s="4226"/>
      <c r="AA8122" s="4226"/>
      <c r="AB8122" s="4226"/>
      <c r="AC8122" s="4226"/>
      <c r="AD8122" s="4226"/>
      <c r="AE8122" s="4226"/>
      <c r="AF8122" s="4226"/>
      <c r="AG8122" s="4226"/>
      <c r="AH8122" s="4226"/>
      <c r="AI8122" s="4226"/>
      <c r="AJ8122" s="4226"/>
    </row>
    <row r="8123" spans="1:36" ht="15.75">
      <c r="A8123" s="4300" t="s">
        <v>3156</v>
      </c>
      <c r="B8123" s="4300"/>
      <c r="C8123" s="4300"/>
      <c r="D8123" s="4300"/>
      <c r="E8123" s="4300"/>
      <c r="F8123" s="4300"/>
      <c r="G8123" s="4300"/>
      <c r="H8123" s="4300"/>
      <c r="I8123" s="4300"/>
      <c r="J8123" s="4300"/>
      <c r="K8123" s="4300"/>
      <c r="L8123" s="4300"/>
      <c r="M8123" s="4300"/>
      <c r="N8123" s="4300"/>
      <c r="O8123" s="4300"/>
      <c r="P8123" s="4300"/>
      <c r="Q8123" s="4300"/>
      <c r="R8123" s="4300"/>
      <c r="S8123" s="4300"/>
      <c r="T8123" s="4300"/>
      <c r="U8123" s="4300"/>
      <c r="V8123" s="4300"/>
      <c r="W8123" s="4300"/>
      <c r="X8123" s="4300"/>
      <c r="Y8123" s="4300"/>
      <c r="Z8123" s="4300"/>
      <c r="AA8123" s="4300"/>
      <c r="AB8123" s="4300"/>
      <c r="AC8123" s="4300"/>
      <c r="AD8123" s="4300"/>
      <c r="AE8123" s="4300"/>
      <c r="AF8123" s="4300"/>
      <c r="AG8123" s="4300"/>
      <c r="AH8123" s="4300"/>
      <c r="AI8123" s="4300"/>
      <c r="AJ8123" s="4300"/>
    </row>
    <row r="8124" spans="1:36" ht="31.5">
      <c r="A8124" s="1012">
        <v>1</v>
      </c>
      <c r="B8124" s="982" t="s">
        <v>2637</v>
      </c>
      <c r="C8124" s="1019" t="s">
        <v>66</v>
      </c>
      <c r="D8124" s="1029">
        <v>36.06</v>
      </c>
      <c r="E8124" s="973">
        <v>380</v>
      </c>
      <c r="F8124" s="1029">
        <f t="shared" ref="F8124:F8125" si="2808">D8124*E8124</f>
        <v>13702.800000000001</v>
      </c>
      <c r="G8124" s="1019"/>
      <c r="H8124" s="1019"/>
      <c r="I8124" s="1019"/>
      <c r="J8124" s="1043">
        <v>45235</v>
      </c>
      <c r="K8124" s="1019"/>
      <c r="L8124" s="1019">
        <v>1298</v>
      </c>
      <c r="M8124" s="1032">
        <v>44468</v>
      </c>
      <c r="N8124" s="1019">
        <v>20</v>
      </c>
      <c r="O8124" s="1019">
        <v>30</v>
      </c>
      <c r="P8124" s="1019">
        <v>40</v>
      </c>
      <c r="Q8124" s="1019"/>
      <c r="R8124" s="1019"/>
      <c r="S8124" s="1019"/>
      <c r="T8124" s="1019"/>
      <c r="U8124" s="1019"/>
      <c r="V8124" s="1019"/>
      <c r="W8124" s="1019"/>
      <c r="X8124" s="1019"/>
      <c r="Y8124" s="1019"/>
      <c r="Z8124" s="1019"/>
      <c r="AA8124" s="1019"/>
      <c r="AB8124" s="1019"/>
      <c r="AC8124" s="1507">
        <f t="shared" ref="AC8124:AC8125" si="2809">E8124+G8124-N8124-O8124-AA8124-P8124-Q8124-R8124-S8124-T8124-U8124-V8124-W8124-X8124-Y8124</f>
        <v>290</v>
      </c>
      <c r="AD8124" s="1508">
        <f t="shared" ref="AD8124:AD8125" si="2810">D8124*AC8124</f>
        <v>10457.400000000001</v>
      </c>
      <c r="AE8124" s="14">
        <f t="shared" ref="AE8124:AE8125" si="2811">(J8124-"01.04.2023")/30</f>
        <v>7.2666666666666666</v>
      </c>
      <c r="AF8124" s="14">
        <f t="shared" ref="AF8124:AF8125" si="2812">(N8124+O8124+P8124+Q8124+R8124+S8124+T8124+U8124+V8124+W8124+X8124+Y8124)/3</f>
        <v>30</v>
      </c>
      <c r="AG8124" s="14">
        <f t="shared" ref="AG8124:AG8125" si="2813">AC8124/AF8124</f>
        <v>9.6666666666666661</v>
      </c>
      <c r="AH8124" s="14">
        <f t="shared" ref="AH8124:AH8125" si="2814">AG8124-AE8124</f>
        <v>2.3999999999999995</v>
      </c>
      <c r="AI8124" s="14">
        <f t="shared" ref="AI8124:AI8125" si="2815">AC8124-(AE8124*AF8124)</f>
        <v>72</v>
      </c>
      <c r="AJ8124" s="1018"/>
    </row>
    <row r="8125" spans="1:36" ht="31.5">
      <c r="A8125" s="1012">
        <v>2</v>
      </c>
      <c r="B8125" s="982" t="s">
        <v>2638</v>
      </c>
      <c r="C8125" s="1019" t="s">
        <v>66</v>
      </c>
      <c r="D8125" s="1029">
        <v>30.06</v>
      </c>
      <c r="E8125" s="973">
        <v>1140</v>
      </c>
      <c r="F8125" s="1029">
        <f t="shared" si="2808"/>
        <v>34268.400000000001</v>
      </c>
      <c r="G8125" s="1019"/>
      <c r="H8125" s="1019"/>
      <c r="I8125" s="1019"/>
      <c r="J8125" s="1043">
        <v>46126</v>
      </c>
      <c r="K8125" s="1019"/>
      <c r="L8125" s="1019">
        <v>1298</v>
      </c>
      <c r="M8125" s="1032">
        <v>44468</v>
      </c>
      <c r="N8125" s="1019">
        <v>60</v>
      </c>
      <c r="O8125" s="1019">
        <v>90</v>
      </c>
      <c r="P8125" s="1019">
        <v>120</v>
      </c>
      <c r="Q8125" s="1019"/>
      <c r="R8125" s="1019"/>
      <c r="S8125" s="1019"/>
      <c r="T8125" s="1019"/>
      <c r="U8125" s="1019"/>
      <c r="V8125" s="1019"/>
      <c r="W8125" s="1019"/>
      <c r="X8125" s="1019"/>
      <c r="Y8125" s="1019"/>
      <c r="Z8125" s="1019"/>
      <c r="AA8125" s="1019"/>
      <c r="AB8125" s="1019"/>
      <c r="AC8125" s="1507">
        <f t="shared" si="2809"/>
        <v>870</v>
      </c>
      <c r="AD8125" s="1508">
        <f t="shared" si="2810"/>
        <v>26152.199999999997</v>
      </c>
      <c r="AE8125" s="14">
        <f t="shared" si="2811"/>
        <v>36.966666666666669</v>
      </c>
      <c r="AF8125" s="14">
        <f t="shared" si="2812"/>
        <v>90</v>
      </c>
      <c r="AG8125" s="14">
        <f t="shared" si="2813"/>
        <v>9.6666666666666661</v>
      </c>
      <c r="AH8125" s="14">
        <f t="shared" si="2814"/>
        <v>-27.300000000000004</v>
      </c>
      <c r="AI8125" s="14">
        <f t="shared" si="2815"/>
        <v>-2457</v>
      </c>
      <c r="AJ8125" s="1018"/>
    </row>
    <row r="8126" spans="1:36" ht="15.75" customHeight="1">
      <c r="A8126" s="4226" t="s">
        <v>21</v>
      </c>
      <c r="B8126" s="4226"/>
      <c r="C8126" s="4226"/>
      <c r="D8126" s="4226"/>
      <c r="E8126" s="4226"/>
      <c r="F8126" s="4226"/>
      <c r="G8126" s="4226"/>
      <c r="H8126" s="4226"/>
      <c r="I8126" s="4226"/>
      <c r="J8126" s="4226"/>
      <c r="K8126" s="4226"/>
      <c r="L8126" s="4226"/>
      <c r="M8126" s="4226"/>
      <c r="N8126" s="4226"/>
      <c r="O8126" s="4226"/>
      <c r="P8126" s="4226"/>
      <c r="Q8126" s="4226"/>
      <c r="R8126" s="4226"/>
      <c r="S8126" s="4226"/>
      <c r="T8126" s="4226"/>
      <c r="U8126" s="4226"/>
      <c r="V8126" s="4226"/>
      <c r="W8126" s="4226"/>
      <c r="X8126" s="4226"/>
      <c r="Y8126" s="4226"/>
      <c r="Z8126" s="4226"/>
      <c r="AA8126" s="4226"/>
      <c r="AB8126" s="4226"/>
      <c r="AC8126" s="4226"/>
      <c r="AD8126" s="4226"/>
      <c r="AE8126" s="4226"/>
      <c r="AF8126" s="4226"/>
      <c r="AG8126" s="4226"/>
      <c r="AH8126" s="4226"/>
      <c r="AI8126" s="4226"/>
      <c r="AJ8126" s="4226"/>
    </row>
    <row r="8127" spans="1:36" ht="15.75" customHeight="1">
      <c r="A8127" s="4303" t="s">
        <v>3157</v>
      </c>
      <c r="B8127" s="4303"/>
      <c r="C8127" s="4303"/>
      <c r="D8127" s="4303"/>
      <c r="E8127" s="4303"/>
      <c r="F8127" s="4303"/>
      <c r="G8127" s="4303"/>
      <c r="H8127" s="4303"/>
      <c r="I8127" s="4303"/>
      <c r="J8127" s="4303"/>
      <c r="K8127" s="4303"/>
      <c r="L8127" s="4303"/>
      <c r="M8127" s="4303"/>
      <c r="N8127" s="4303"/>
      <c r="O8127" s="4303"/>
      <c r="P8127" s="4303"/>
      <c r="Q8127" s="4303"/>
      <c r="R8127" s="4303"/>
      <c r="S8127" s="4303"/>
      <c r="T8127" s="4303"/>
      <c r="U8127" s="4303"/>
      <c r="V8127" s="4303"/>
      <c r="W8127" s="4303"/>
      <c r="X8127" s="4303"/>
      <c r="Y8127" s="4303"/>
      <c r="Z8127" s="4303"/>
      <c r="AA8127" s="4303"/>
      <c r="AB8127" s="4303"/>
      <c r="AC8127" s="4303"/>
      <c r="AD8127" s="4303"/>
      <c r="AE8127" s="4303"/>
      <c r="AF8127" s="4303"/>
      <c r="AG8127" s="4303"/>
      <c r="AH8127" s="4303"/>
      <c r="AI8127" s="4303"/>
      <c r="AJ8127" s="4303"/>
    </row>
    <row r="8128" spans="1:36" ht="69" customHeight="1">
      <c r="A8128" s="1012">
        <v>1</v>
      </c>
      <c r="B8128" s="985" t="s">
        <v>3158</v>
      </c>
      <c r="C8128" s="985" t="s">
        <v>66</v>
      </c>
      <c r="D8128" s="1015">
        <v>526969.94999999995</v>
      </c>
      <c r="E8128" s="980">
        <v>1</v>
      </c>
      <c r="F8128" s="1029">
        <f>D8128*E8128</f>
        <v>526969.94999999995</v>
      </c>
      <c r="G8128" s="1019"/>
      <c r="H8128" s="1029"/>
      <c r="I8128" s="974">
        <v>44676</v>
      </c>
      <c r="J8128" s="1017"/>
      <c r="K8128" s="1017"/>
      <c r="L8128" s="1019">
        <v>88</v>
      </c>
      <c r="M8128" s="1032">
        <v>44600</v>
      </c>
      <c r="N8128" s="1019">
        <v>0</v>
      </c>
      <c r="O8128" s="1019">
        <v>0</v>
      </c>
      <c r="P8128" s="1019">
        <v>0</v>
      </c>
      <c r="Q8128" s="1017"/>
      <c r="R8128" s="1019"/>
      <c r="S8128" s="1019"/>
      <c r="T8128" s="1019"/>
      <c r="U8128" s="1019"/>
      <c r="V8128" s="1019"/>
      <c r="W8128" s="1019"/>
      <c r="X8128" s="1019"/>
      <c r="Y8128" s="1019"/>
      <c r="Z8128" s="1017"/>
      <c r="AA8128" s="1017"/>
      <c r="AB8128" s="1017"/>
      <c r="AC8128" s="1507">
        <f>E8128+G8128-N8128-O8128-AA8128-P8128-Q8128-R8128-S8128-T8128-U8128-V8128-W8128-X8128-Y8128</f>
        <v>1</v>
      </c>
      <c r="AD8128" s="1508">
        <f>D8128*AC8128</f>
        <v>526969.94999999995</v>
      </c>
      <c r="AE8128" s="14">
        <f>(J8128-"01.04.2023")/30</f>
        <v>-1500.5666666666666</v>
      </c>
      <c r="AF8128" s="14">
        <f>(N8128+O8128+P8128+Q8128+R8128+S8128+T8128+U8128+V8128+W8128+X8128+Y8128)/3</f>
        <v>0</v>
      </c>
      <c r="AG8128" s="14" t="e">
        <f>AC8128/AF8128</f>
        <v>#DIV/0!</v>
      </c>
      <c r="AH8128" s="14" t="e">
        <f>AG8128-AE8128</f>
        <v>#DIV/0!</v>
      </c>
      <c r="AI8128" s="14">
        <f>AC8128-(AE8128*AF8128)</f>
        <v>1</v>
      </c>
      <c r="AJ8128" s="1018"/>
    </row>
    <row r="8129" spans="1:36" ht="15.75">
      <c r="A8129" s="1012">
        <v>2</v>
      </c>
      <c r="B8129" s="982" t="s">
        <v>3159</v>
      </c>
      <c r="C8129" s="985" t="s">
        <v>86</v>
      </c>
      <c r="D8129" s="1672">
        <v>13472.25239</v>
      </c>
      <c r="E8129" s="980">
        <v>2.14</v>
      </c>
      <c r="F8129" s="1029">
        <f>D8129*E8129</f>
        <v>28830.620114600002</v>
      </c>
      <c r="G8129" s="1019"/>
      <c r="H8129" s="1029"/>
      <c r="I8129" s="974">
        <v>44676</v>
      </c>
      <c r="J8129" s="974">
        <v>44976</v>
      </c>
      <c r="K8129" s="1017"/>
      <c r="L8129" s="1019">
        <v>88</v>
      </c>
      <c r="M8129" s="1032">
        <v>44600</v>
      </c>
      <c r="N8129" s="1019">
        <v>1.68</v>
      </c>
      <c r="O8129" s="1019">
        <v>0.46</v>
      </c>
      <c r="P8129" s="1019">
        <v>0</v>
      </c>
      <c r="Q8129" s="1017"/>
      <c r="R8129" s="1019"/>
      <c r="S8129" s="1019"/>
      <c r="T8129" s="1019"/>
      <c r="U8129" s="1029"/>
      <c r="V8129" s="1019"/>
      <c r="W8129" s="1019"/>
      <c r="X8129" s="1019"/>
      <c r="Y8129" s="1019"/>
      <c r="Z8129" s="1017"/>
      <c r="AA8129" s="1017"/>
      <c r="AB8129" s="1017"/>
      <c r="AC8129" s="1507">
        <f>E8129+G8129-N8129-O8129-AA8129-P8129-Q8129-R8129-S8129-T8129-U8129-V8129-W8129-X8129-Y8129</f>
        <v>1.6653345369377348E-16</v>
      </c>
      <c r="AD8129" s="1508">
        <f>D8129*AC8129</f>
        <v>2.2435807195408939E-12</v>
      </c>
      <c r="AE8129" s="14">
        <f>(J8129-"01.04.2023")/30</f>
        <v>-1.3666666666666667</v>
      </c>
      <c r="AF8129" s="14">
        <f>(N8129+O8129+P8129+Q8129+R8129+S8129+T8129+U8129+V8129+W8129+X8129+Y8129)/3</f>
        <v>0.71333333333333337</v>
      </c>
      <c r="AG8129" s="14">
        <f>AC8129/AF8129</f>
        <v>2.3345811265482263E-16</v>
      </c>
      <c r="AH8129" s="14">
        <f>AG8129-AE8129</f>
        <v>1.3666666666666669</v>
      </c>
      <c r="AI8129" s="14">
        <f>AC8129-(AE8129*AF8129)</f>
        <v>0.97488888888888914</v>
      </c>
      <c r="AJ8129" s="1018"/>
    </row>
    <row r="8130" spans="1:36" ht="15.75" customHeight="1">
      <c r="A8130" s="1012">
        <v>3</v>
      </c>
      <c r="B8130" s="982" t="s">
        <v>3160</v>
      </c>
      <c r="C8130" s="985" t="s">
        <v>66</v>
      </c>
      <c r="D8130" s="1015">
        <v>13860</v>
      </c>
      <c r="E8130" s="980">
        <v>1</v>
      </c>
      <c r="F8130" s="1029">
        <f>D8130*E8130</f>
        <v>13860</v>
      </c>
      <c r="G8130" s="1019"/>
      <c r="H8130" s="1029"/>
      <c r="I8130" s="974">
        <v>44676</v>
      </c>
      <c r="J8130" s="1017"/>
      <c r="K8130" s="1017"/>
      <c r="L8130" s="1019">
        <v>88</v>
      </c>
      <c r="M8130" s="1032">
        <v>44600</v>
      </c>
      <c r="N8130" s="1019">
        <v>0</v>
      </c>
      <c r="O8130" s="1019">
        <v>0</v>
      </c>
      <c r="P8130" s="1019">
        <v>0</v>
      </c>
      <c r="Q8130" s="1017"/>
      <c r="R8130" s="1019"/>
      <c r="S8130" s="1019"/>
      <c r="T8130" s="1019"/>
      <c r="U8130" s="1019"/>
      <c r="V8130" s="1019"/>
      <c r="W8130" s="1019"/>
      <c r="X8130" s="1019"/>
      <c r="Y8130" s="1019"/>
      <c r="Z8130" s="1017"/>
      <c r="AA8130" s="1017"/>
      <c r="AB8130" s="1017"/>
      <c r="AC8130" s="1507">
        <f>E8130+G8130-N8130-O8130-AA8130-P8130-Q8130-R8130-S8130-T8130-U8130-V8130-W8130-X8130-Y8130</f>
        <v>1</v>
      </c>
      <c r="AD8130" s="1508">
        <f>D8130*AC8130</f>
        <v>13860</v>
      </c>
      <c r="AE8130" s="14">
        <f>(J8130-"01.04.2023")/30</f>
        <v>-1500.5666666666666</v>
      </c>
      <c r="AF8130" s="14">
        <f>(N8130+O8130+P8130+Q8130+R8130+S8130+T8130+U8130+V8130+W8130+X8130+Y8130)/3</f>
        <v>0</v>
      </c>
      <c r="AG8130" s="14" t="e">
        <f>AC8130/AF8130</f>
        <v>#DIV/0!</v>
      </c>
      <c r="AH8130" s="14" t="e">
        <f>AG8130-AE8130</f>
        <v>#DIV/0!</v>
      </c>
      <c r="AI8130" s="14">
        <f>AC8130-(AE8130*AF8130)</f>
        <v>1</v>
      </c>
      <c r="AJ8130" s="1018"/>
    </row>
    <row r="8131" spans="1:36" ht="15.75" customHeight="1">
      <c r="A8131" s="1012">
        <v>5</v>
      </c>
      <c r="B8131" s="982" t="s">
        <v>3159</v>
      </c>
      <c r="C8131" s="985" t="s">
        <v>86</v>
      </c>
      <c r="D8131" s="1672">
        <v>18247.73141</v>
      </c>
      <c r="E8131" s="980"/>
      <c r="F8131" s="1029"/>
      <c r="G8131" s="1019">
        <v>3</v>
      </c>
      <c r="H8131" s="1029">
        <f>D8131*G8131</f>
        <v>54743.194230000001</v>
      </c>
      <c r="I8131" s="974">
        <v>45005</v>
      </c>
      <c r="J8131" s="974">
        <v>45431</v>
      </c>
      <c r="K8131" s="1017"/>
      <c r="L8131" s="1019"/>
      <c r="M8131" s="1032"/>
      <c r="N8131" s="1019"/>
      <c r="O8131" s="1019"/>
      <c r="P8131" s="1019">
        <v>0</v>
      </c>
      <c r="Q8131" s="1017"/>
      <c r="R8131" s="1019"/>
      <c r="S8131" s="1019"/>
      <c r="T8131" s="1019"/>
      <c r="U8131" s="1029"/>
      <c r="V8131" s="1019"/>
      <c r="W8131" s="1019"/>
      <c r="X8131" s="1019"/>
      <c r="Y8131" s="1019"/>
      <c r="Z8131" s="1017"/>
      <c r="AA8131" s="1017"/>
      <c r="AB8131" s="1017"/>
      <c r="AC8131" s="1507">
        <f>E8131+G8131-N8131-O8131-AA8131-P8131-Q8131-R8131-S8131-T8131-U8131-V8131-W8131-X8131-Y8131</f>
        <v>3</v>
      </c>
      <c r="AD8131" s="1508">
        <f>D8131*AC8131</f>
        <v>54743.194230000001</v>
      </c>
      <c r="AE8131" s="14">
        <f>(J8131-"01.04.2023")/30</f>
        <v>13.8</v>
      </c>
      <c r="AF8131" s="14">
        <f>(N8131+O8131+P8131+Q8131+R8131+S8131+T8131+U8131+V8131+W8131+X8131+Y8131)/3</f>
        <v>0</v>
      </c>
      <c r="AG8131" s="14" t="e">
        <f>AC8131/AF8131</f>
        <v>#DIV/0!</v>
      </c>
      <c r="AH8131" s="14" t="e">
        <f>AG8131-AE8131</f>
        <v>#DIV/0!</v>
      </c>
      <c r="AI8131" s="14">
        <f>AC8131-(AE8131*AF8131)</f>
        <v>3</v>
      </c>
      <c r="AJ8131" s="1018"/>
    </row>
    <row r="8132" spans="1:36" ht="15.75">
      <c r="A8132" s="4226" t="s">
        <v>21</v>
      </c>
      <c r="B8132" s="4226"/>
      <c r="C8132" s="4226"/>
      <c r="D8132" s="4226"/>
      <c r="E8132" s="4226"/>
      <c r="F8132" s="4226"/>
      <c r="G8132" s="4226"/>
      <c r="H8132" s="4226"/>
      <c r="I8132" s="4226"/>
      <c r="J8132" s="4226"/>
      <c r="K8132" s="4226"/>
      <c r="L8132" s="4226"/>
      <c r="M8132" s="4226"/>
      <c r="N8132" s="4226"/>
      <c r="O8132" s="4226"/>
      <c r="P8132" s="4226"/>
      <c r="Q8132" s="4226"/>
      <c r="R8132" s="4226"/>
      <c r="S8132" s="4226"/>
      <c r="T8132" s="4226"/>
      <c r="U8132" s="4226"/>
      <c r="V8132" s="4226"/>
      <c r="W8132" s="4226"/>
      <c r="X8132" s="4226"/>
      <c r="Y8132" s="4226"/>
      <c r="Z8132" s="4226"/>
      <c r="AA8132" s="4226"/>
      <c r="AB8132" s="4226"/>
      <c r="AC8132" s="4226"/>
      <c r="AD8132" s="4226"/>
      <c r="AE8132" s="4226"/>
      <c r="AF8132" s="4226"/>
      <c r="AG8132" s="4226"/>
      <c r="AH8132" s="4226"/>
      <c r="AI8132" s="4226"/>
      <c r="AJ8132" s="4226"/>
    </row>
    <row r="8133" spans="1:36" ht="15.75" customHeight="1">
      <c r="A8133" s="4281" t="s">
        <v>3846</v>
      </c>
      <c r="B8133" s="4282"/>
      <c r="C8133" s="4282"/>
      <c r="D8133" s="4282"/>
      <c r="E8133" s="4282"/>
      <c r="F8133" s="4282"/>
      <c r="G8133" s="4282"/>
      <c r="H8133" s="4282"/>
      <c r="I8133" s="4282"/>
      <c r="J8133" s="4282"/>
      <c r="K8133" s="4282"/>
      <c r="L8133" s="4282"/>
      <c r="M8133" s="4282"/>
      <c r="N8133" s="4282"/>
      <c r="O8133" s="4282"/>
      <c r="P8133" s="4282"/>
      <c r="Q8133" s="4282"/>
      <c r="R8133" s="4282"/>
      <c r="S8133" s="4282"/>
      <c r="T8133" s="4282"/>
      <c r="U8133" s="4282"/>
      <c r="V8133" s="4282"/>
      <c r="W8133" s="4282"/>
      <c r="X8133" s="4282"/>
      <c r="Y8133" s="4282"/>
      <c r="Z8133" s="4282"/>
      <c r="AA8133" s="4282"/>
      <c r="AB8133" s="4282"/>
      <c r="AC8133" s="4282"/>
      <c r="AD8133" s="4282"/>
      <c r="AE8133" s="4282"/>
      <c r="AF8133" s="4282"/>
      <c r="AG8133" s="4282"/>
      <c r="AH8133" s="4282"/>
      <c r="AI8133" s="4282"/>
      <c r="AJ8133" s="4282"/>
    </row>
    <row r="8134" spans="1:36" ht="47.25" customHeight="1">
      <c r="A8134" s="1012">
        <v>1</v>
      </c>
      <c r="B8134" s="976" t="s">
        <v>8885</v>
      </c>
      <c r="C8134" s="985" t="s">
        <v>65</v>
      </c>
      <c r="D8134" s="991">
        <v>246.83805000000001</v>
      </c>
      <c r="E8134" s="1019">
        <v>660</v>
      </c>
      <c r="F8134" s="1029">
        <f>D8134*E8134</f>
        <v>162913.11300000001</v>
      </c>
      <c r="G8134" s="1019"/>
      <c r="H8134" s="1029"/>
      <c r="I8134" s="1032">
        <v>44873</v>
      </c>
      <c r="J8134" s="1032">
        <v>44985</v>
      </c>
      <c r="K8134" s="1019">
        <v>630</v>
      </c>
      <c r="L8134" s="1019">
        <v>937</v>
      </c>
      <c r="M8134" s="1032">
        <v>44868</v>
      </c>
      <c r="N8134" s="1019">
        <v>30</v>
      </c>
      <c r="O8134" s="1019">
        <v>0</v>
      </c>
      <c r="P8134" s="1019">
        <v>0</v>
      </c>
      <c r="Q8134" s="1017"/>
      <c r="R8134" s="1017"/>
      <c r="S8134" s="1019"/>
      <c r="T8134" s="1019"/>
      <c r="U8134" s="1019"/>
      <c r="V8134" s="1019"/>
      <c r="W8134" s="1019"/>
      <c r="X8134" s="1019"/>
      <c r="Y8134" s="1019"/>
      <c r="Z8134" s="1017"/>
      <c r="AA8134" s="1017"/>
      <c r="AB8134" s="1017"/>
      <c r="AC8134" s="1507">
        <f>E8134+G8134-N8134-O8134-AA8134-P8134-Q8134-R8134-S8134-T8134-U8134-V8134-W8134-X8134-Y8134</f>
        <v>630</v>
      </c>
      <c r="AD8134" s="1508">
        <f>D8134*AC8134</f>
        <v>155507.97150000001</v>
      </c>
      <c r="AE8134" s="14">
        <f>(J8134-"01.04.2023")/30</f>
        <v>-1.0666666666666667</v>
      </c>
      <c r="AF8134" s="14">
        <f>(N8134+O8134+P8134+Q8134+R8134+S8134+T8134+U8134+V8134+W8134+X8134+Y8134)/3</f>
        <v>10</v>
      </c>
      <c r="AG8134" s="14">
        <f>AC8134/AF8134</f>
        <v>63</v>
      </c>
      <c r="AH8134" s="14">
        <f>AG8134-AE8134</f>
        <v>64.066666666666663</v>
      </c>
      <c r="AI8134" s="14">
        <f>AC8134-(AE8134*AF8134)</f>
        <v>640.66666666666663</v>
      </c>
      <c r="AJ8134" s="2831">
        <v>630</v>
      </c>
    </row>
    <row r="8135" spans="1:36" ht="15.75">
      <c r="A8135" s="4226" t="s">
        <v>21</v>
      </c>
      <c r="B8135" s="4226"/>
      <c r="C8135" s="4226"/>
      <c r="D8135" s="4226"/>
      <c r="E8135" s="4226"/>
      <c r="F8135" s="4226"/>
      <c r="G8135" s="4226"/>
      <c r="H8135" s="4226"/>
      <c r="I8135" s="4226"/>
      <c r="J8135" s="4226"/>
      <c r="K8135" s="4226"/>
      <c r="L8135" s="4226"/>
      <c r="M8135" s="4226"/>
      <c r="N8135" s="4226"/>
      <c r="O8135" s="4226"/>
      <c r="P8135" s="4226"/>
      <c r="Q8135" s="4226"/>
      <c r="R8135" s="4226"/>
      <c r="S8135" s="4226"/>
      <c r="T8135" s="4226"/>
      <c r="U8135" s="4226"/>
      <c r="V8135" s="4226"/>
      <c r="W8135" s="4226"/>
      <c r="X8135" s="4226"/>
      <c r="Y8135" s="4226"/>
      <c r="Z8135" s="4226"/>
      <c r="AA8135" s="4226"/>
      <c r="AB8135" s="4226"/>
      <c r="AC8135" s="4226"/>
      <c r="AD8135" s="4226"/>
      <c r="AE8135" s="4226"/>
      <c r="AF8135" s="4226"/>
      <c r="AG8135" s="4226"/>
      <c r="AH8135" s="4226"/>
      <c r="AI8135" s="4226"/>
      <c r="AJ8135" s="4226"/>
    </row>
    <row r="8136" spans="1:36" ht="15.75">
      <c r="A8136" s="1012">
        <v>1</v>
      </c>
      <c r="B8136" s="982" t="s">
        <v>3444</v>
      </c>
      <c r="C8136" s="985" t="s">
        <v>63</v>
      </c>
      <c r="D8136" s="1015">
        <v>1</v>
      </c>
      <c r="E8136" s="1019">
        <v>340</v>
      </c>
      <c r="F8136" s="1029">
        <f>D8136*E8136</f>
        <v>340</v>
      </c>
      <c r="G8136" s="1019"/>
      <c r="H8136" s="1029"/>
      <c r="I8136" s="1032">
        <v>44728</v>
      </c>
      <c r="J8136" s="1032">
        <v>45017</v>
      </c>
      <c r="K8136" s="1017"/>
      <c r="L8136" s="1017"/>
      <c r="M8136" s="1017"/>
      <c r="N8136" s="1019">
        <v>0</v>
      </c>
      <c r="O8136" s="1019">
        <v>0</v>
      </c>
      <c r="P8136" s="1019">
        <v>0</v>
      </c>
      <c r="Q8136" s="1017"/>
      <c r="R8136" s="1017"/>
      <c r="S8136" s="1019"/>
      <c r="T8136" s="1019"/>
      <c r="U8136" s="1019"/>
      <c r="V8136" s="1019"/>
      <c r="W8136" s="1019"/>
      <c r="X8136" s="1019"/>
      <c r="Y8136" s="1019"/>
      <c r="Z8136" s="1019"/>
      <c r="AA8136" s="1017"/>
      <c r="AB8136" s="1017"/>
      <c r="AC8136" s="1507">
        <f t="shared" ref="AC8136:AC8140" si="2816">E8136+G8136-N8136-O8136-AA8136-P8136-Q8136-R8136-S8136-T8136-U8136-V8136-W8136-X8136-Y8136</f>
        <v>340</v>
      </c>
      <c r="AD8136" s="1508">
        <f t="shared" ref="AD8136:AD8140" si="2817">D8136*AC8136</f>
        <v>340</v>
      </c>
      <c r="AE8136" s="14">
        <f t="shared" ref="AE8136:AE8140" si="2818">(J8136-"01.04.2023")/30</f>
        <v>0</v>
      </c>
      <c r="AF8136" s="14">
        <f t="shared" ref="AF8136:AF8140" si="2819">(N8136+O8136+P8136+Q8136+R8136+S8136+T8136+U8136+V8136+W8136+X8136+Y8136)/3</f>
        <v>0</v>
      </c>
      <c r="AG8136" s="14" t="e">
        <f t="shared" ref="AG8136:AG8140" si="2820">AC8136/AF8136</f>
        <v>#DIV/0!</v>
      </c>
      <c r="AH8136" s="14" t="e">
        <f t="shared" ref="AH8136:AH8140" si="2821">AG8136-AE8136</f>
        <v>#DIV/0!</v>
      </c>
      <c r="AI8136" s="14">
        <f t="shared" ref="AI8136:AI8140" si="2822">AC8136-(AE8136*AF8136)</f>
        <v>340</v>
      </c>
      <c r="AJ8136" s="1018"/>
    </row>
    <row r="8137" spans="1:36" ht="15.75" customHeight="1">
      <c r="A8137" s="1012">
        <v>5</v>
      </c>
      <c r="B8137" s="982" t="s">
        <v>9133</v>
      </c>
      <c r="C8137" s="985" t="s">
        <v>66</v>
      </c>
      <c r="D8137" s="1015">
        <v>1</v>
      </c>
      <c r="E8137" s="1017"/>
      <c r="F8137" s="1029"/>
      <c r="G8137" s="985">
        <v>5000</v>
      </c>
      <c r="H8137" s="1029">
        <f>D8137*G8137</f>
        <v>5000</v>
      </c>
      <c r="I8137" s="974">
        <v>44977</v>
      </c>
      <c r="J8137" s="974"/>
      <c r="K8137" s="1017"/>
      <c r="L8137" s="985"/>
      <c r="M8137" s="974"/>
      <c r="N8137" s="1019"/>
      <c r="O8137" s="1019">
        <v>300</v>
      </c>
      <c r="P8137" s="1019">
        <v>730</v>
      </c>
      <c r="Q8137" s="1017"/>
      <c r="R8137" s="1017"/>
      <c r="S8137" s="2832"/>
      <c r="T8137" s="1017"/>
      <c r="U8137" s="1019"/>
      <c r="V8137" s="1019"/>
      <c r="W8137" s="1019"/>
      <c r="X8137" s="1019"/>
      <c r="Y8137" s="1017"/>
      <c r="Z8137" s="1017"/>
      <c r="AA8137" s="1017"/>
      <c r="AB8137" s="1017"/>
      <c r="AC8137" s="1507">
        <f t="shared" si="2816"/>
        <v>3970</v>
      </c>
      <c r="AD8137" s="1508">
        <f t="shared" si="2817"/>
        <v>3970</v>
      </c>
      <c r="AE8137" s="14">
        <f t="shared" si="2818"/>
        <v>-1500.5666666666666</v>
      </c>
      <c r="AF8137" s="14">
        <f t="shared" si="2819"/>
        <v>343.33333333333331</v>
      </c>
      <c r="AG8137" s="14">
        <f t="shared" si="2820"/>
        <v>11.563106796116505</v>
      </c>
      <c r="AH8137" s="14">
        <f t="shared" si="2821"/>
        <v>1512.1297734627831</v>
      </c>
      <c r="AI8137" s="14">
        <f t="shared" si="2822"/>
        <v>519164.5555555555</v>
      </c>
      <c r="AJ8137" s="1018"/>
    </row>
    <row r="8138" spans="1:36" ht="15.75">
      <c r="A8138" s="1012">
        <v>6</v>
      </c>
      <c r="B8138" s="985" t="s">
        <v>10164</v>
      </c>
      <c r="C8138" s="985" t="s">
        <v>177</v>
      </c>
      <c r="D8138" s="1015">
        <v>1</v>
      </c>
      <c r="E8138" s="1017"/>
      <c r="F8138" s="1029"/>
      <c r="G8138" s="985">
        <v>15000</v>
      </c>
      <c r="H8138" s="1029">
        <f>D8138*G8138</f>
        <v>15000</v>
      </c>
      <c r="I8138" s="974">
        <v>44986</v>
      </c>
      <c r="J8138" s="974">
        <v>45657</v>
      </c>
      <c r="K8138" s="1017"/>
      <c r="L8138" s="985"/>
      <c r="M8138" s="974"/>
      <c r="N8138" s="1019"/>
      <c r="O8138" s="1019"/>
      <c r="P8138" s="1019">
        <v>0</v>
      </c>
      <c r="Q8138" s="1017"/>
      <c r="R8138" s="1017"/>
      <c r="S8138" s="2832"/>
      <c r="T8138" s="1017"/>
      <c r="U8138" s="1019"/>
      <c r="V8138" s="1019"/>
      <c r="W8138" s="1019"/>
      <c r="X8138" s="1019"/>
      <c r="Y8138" s="1017"/>
      <c r="Z8138" s="1017"/>
      <c r="AA8138" s="1017"/>
      <c r="AB8138" s="1017"/>
      <c r="AC8138" s="1507">
        <f t="shared" si="2816"/>
        <v>15000</v>
      </c>
      <c r="AD8138" s="1508">
        <f t="shared" si="2817"/>
        <v>15000</v>
      </c>
      <c r="AE8138" s="14">
        <f t="shared" si="2818"/>
        <v>21.333333333333332</v>
      </c>
      <c r="AF8138" s="14">
        <f t="shared" si="2819"/>
        <v>0</v>
      </c>
      <c r="AG8138" s="14" t="e">
        <f t="shared" si="2820"/>
        <v>#DIV/0!</v>
      </c>
      <c r="AH8138" s="14" t="e">
        <f t="shared" si="2821"/>
        <v>#DIV/0!</v>
      </c>
      <c r="AI8138" s="14">
        <f t="shared" si="2822"/>
        <v>15000</v>
      </c>
      <c r="AJ8138" s="1018"/>
    </row>
    <row r="8139" spans="1:36" ht="15.75">
      <c r="A8139" s="1012">
        <v>7</v>
      </c>
      <c r="B8139" s="985" t="s">
        <v>10164</v>
      </c>
      <c r="C8139" s="985" t="s">
        <v>177</v>
      </c>
      <c r="D8139" s="1015">
        <v>1</v>
      </c>
      <c r="E8139" s="1017"/>
      <c r="F8139" s="1029"/>
      <c r="G8139" s="985">
        <v>4100</v>
      </c>
      <c r="H8139" s="1029">
        <f>D8139*G8139</f>
        <v>4100</v>
      </c>
      <c r="I8139" s="974">
        <v>44986</v>
      </c>
      <c r="J8139" s="974">
        <v>45657</v>
      </c>
      <c r="K8139" s="1017"/>
      <c r="L8139" s="985"/>
      <c r="M8139" s="974"/>
      <c r="N8139" s="1019"/>
      <c r="O8139" s="1019"/>
      <c r="P8139" s="1019">
        <v>2200</v>
      </c>
      <c r="Q8139" s="1017"/>
      <c r="R8139" s="1017"/>
      <c r="S8139" s="2832"/>
      <c r="T8139" s="1017"/>
      <c r="U8139" s="1019"/>
      <c r="V8139" s="1019"/>
      <c r="W8139" s="1019"/>
      <c r="X8139" s="1019"/>
      <c r="Y8139" s="1017"/>
      <c r="Z8139" s="1017"/>
      <c r="AA8139" s="1017"/>
      <c r="AB8139" s="1017"/>
      <c r="AC8139" s="1507">
        <f t="shared" si="2816"/>
        <v>1900</v>
      </c>
      <c r="AD8139" s="1508">
        <f t="shared" si="2817"/>
        <v>1900</v>
      </c>
      <c r="AE8139" s="14">
        <f t="shared" si="2818"/>
        <v>21.333333333333332</v>
      </c>
      <c r="AF8139" s="14">
        <f t="shared" si="2819"/>
        <v>733.33333333333337</v>
      </c>
      <c r="AG8139" s="14">
        <f t="shared" si="2820"/>
        <v>2.5909090909090908</v>
      </c>
      <c r="AH8139" s="14">
        <f t="shared" si="2821"/>
        <v>-18.742424242424242</v>
      </c>
      <c r="AI8139" s="14">
        <f t="shared" si="2822"/>
        <v>-13744.444444444445</v>
      </c>
      <c r="AJ8139" s="1018"/>
    </row>
    <row r="8140" spans="1:36" ht="15.75" customHeight="1">
      <c r="A8140" s="1012">
        <v>8</v>
      </c>
      <c r="B8140" s="982" t="s">
        <v>10165</v>
      </c>
      <c r="C8140" s="985" t="s">
        <v>177</v>
      </c>
      <c r="D8140" s="1015">
        <v>1</v>
      </c>
      <c r="E8140" s="1017"/>
      <c r="F8140" s="1029"/>
      <c r="G8140" s="985">
        <v>8000</v>
      </c>
      <c r="H8140" s="1029">
        <f>D8140*G8140</f>
        <v>8000</v>
      </c>
      <c r="I8140" s="974">
        <v>44986</v>
      </c>
      <c r="J8140" s="974">
        <v>46173</v>
      </c>
      <c r="K8140" s="1017"/>
      <c r="L8140" s="985"/>
      <c r="M8140" s="974"/>
      <c r="N8140" s="1019"/>
      <c r="O8140" s="1019"/>
      <c r="P8140" s="1019">
        <v>0</v>
      </c>
      <c r="Q8140" s="1017"/>
      <c r="R8140" s="1017"/>
      <c r="S8140" s="2832"/>
      <c r="T8140" s="1017"/>
      <c r="U8140" s="1019"/>
      <c r="V8140" s="1019"/>
      <c r="W8140" s="1019"/>
      <c r="X8140" s="1019"/>
      <c r="Y8140" s="1017"/>
      <c r="Z8140" s="1017"/>
      <c r="AA8140" s="1017"/>
      <c r="AB8140" s="1017"/>
      <c r="AC8140" s="1507">
        <f t="shared" si="2816"/>
        <v>8000</v>
      </c>
      <c r="AD8140" s="1508">
        <f t="shared" si="2817"/>
        <v>8000</v>
      </c>
      <c r="AE8140" s="14">
        <f t="shared" si="2818"/>
        <v>38.533333333333331</v>
      </c>
      <c r="AF8140" s="14">
        <f t="shared" si="2819"/>
        <v>0</v>
      </c>
      <c r="AG8140" s="14" t="e">
        <f t="shared" si="2820"/>
        <v>#DIV/0!</v>
      </c>
      <c r="AH8140" s="14" t="e">
        <f t="shared" si="2821"/>
        <v>#DIV/0!</v>
      </c>
      <c r="AI8140" s="14">
        <f t="shared" si="2822"/>
        <v>8000</v>
      </c>
      <c r="AJ8140" s="1018"/>
    </row>
    <row r="8141" spans="1:36" ht="15.75">
      <c r="A8141" s="4226" t="s">
        <v>21</v>
      </c>
      <c r="B8141" s="4226"/>
      <c r="C8141" s="4226"/>
      <c r="D8141" s="4226"/>
      <c r="E8141" s="4226"/>
      <c r="F8141" s="4226"/>
      <c r="G8141" s="4226"/>
      <c r="H8141" s="4226"/>
      <c r="I8141" s="4226"/>
      <c r="J8141" s="4226"/>
      <c r="K8141" s="4226"/>
      <c r="L8141" s="4226"/>
      <c r="M8141" s="4226"/>
      <c r="N8141" s="4226"/>
      <c r="O8141" s="4226"/>
      <c r="P8141" s="4226"/>
      <c r="Q8141" s="4226"/>
      <c r="R8141" s="4226"/>
      <c r="S8141" s="4226"/>
      <c r="T8141" s="4226"/>
      <c r="U8141" s="4226"/>
      <c r="V8141" s="4226"/>
      <c r="W8141" s="4226"/>
      <c r="X8141" s="4226"/>
      <c r="Y8141" s="4226"/>
      <c r="Z8141" s="4226"/>
      <c r="AA8141" s="4226"/>
      <c r="AB8141" s="4226"/>
      <c r="AC8141" s="4226"/>
      <c r="AD8141" s="4226"/>
      <c r="AE8141" s="4226"/>
      <c r="AF8141" s="4226"/>
      <c r="AG8141" s="4226"/>
      <c r="AH8141" s="4226"/>
      <c r="AI8141" s="4226"/>
      <c r="AJ8141" s="4226"/>
    </row>
    <row r="8142" spans="1:36" ht="47.25" customHeight="1">
      <c r="A8142" s="4297" t="s">
        <v>4742</v>
      </c>
      <c r="B8142" s="4297"/>
      <c r="C8142" s="4297"/>
      <c r="D8142" s="4297"/>
      <c r="E8142" s="4297"/>
      <c r="F8142" s="4297"/>
      <c r="G8142" s="4297"/>
      <c r="H8142" s="4297"/>
      <c r="I8142" s="4297"/>
      <c r="J8142" s="4297"/>
      <c r="K8142" s="4297"/>
      <c r="L8142" s="4297"/>
      <c r="M8142" s="4297"/>
      <c r="N8142" s="4297"/>
      <c r="O8142" s="4297"/>
      <c r="P8142" s="4297"/>
      <c r="Q8142" s="4297"/>
      <c r="R8142" s="4297"/>
      <c r="S8142" s="4297"/>
      <c r="T8142" s="4297"/>
      <c r="U8142" s="4297"/>
      <c r="V8142" s="4297"/>
      <c r="W8142" s="4297"/>
      <c r="X8142" s="4297"/>
      <c r="Y8142" s="4297"/>
      <c r="Z8142" s="4297"/>
      <c r="AA8142" s="4297"/>
      <c r="AB8142" s="4297"/>
      <c r="AC8142" s="4297"/>
      <c r="AD8142" s="4297"/>
      <c r="AE8142" s="4297"/>
      <c r="AF8142" s="4297"/>
      <c r="AG8142" s="4297"/>
      <c r="AH8142" s="4297"/>
      <c r="AI8142" s="4297"/>
      <c r="AJ8142" s="4297"/>
    </row>
    <row r="8143" spans="1:36" ht="15.75" customHeight="1">
      <c r="A8143" s="1012">
        <v>2</v>
      </c>
      <c r="B8143" s="982" t="s">
        <v>5973</v>
      </c>
      <c r="C8143" s="985" t="s">
        <v>66</v>
      </c>
      <c r="D8143" s="984">
        <v>224.7</v>
      </c>
      <c r="E8143" s="1019">
        <v>66</v>
      </c>
      <c r="F8143" s="1029">
        <f>D8143*E8143</f>
        <v>14830.199999999999</v>
      </c>
      <c r="G8143" s="969"/>
      <c r="H8143" s="1029"/>
      <c r="I8143" s="974">
        <v>44802</v>
      </c>
      <c r="J8143" s="974">
        <v>45962</v>
      </c>
      <c r="K8143" s="1017"/>
      <c r="L8143" s="1019">
        <v>599</v>
      </c>
      <c r="M8143" s="1032">
        <v>44770</v>
      </c>
      <c r="N8143" s="1019">
        <v>15</v>
      </c>
      <c r="O8143" s="1019">
        <v>3</v>
      </c>
      <c r="P8143" s="1019">
        <v>5</v>
      </c>
      <c r="Q8143" s="1017"/>
      <c r="R8143" s="1017"/>
      <c r="S8143" s="1019"/>
      <c r="T8143" s="1019"/>
      <c r="U8143" s="969"/>
      <c r="V8143" s="1019"/>
      <c r="W8143" s="1019"/>
      <c r="X8143" s="1019"/>
      <c r="Y8143" s="1019"/>
      <c r="Z8143" s="1019"/>
      <c r="AA8143" s="1017"/>
      <c r="AB8143" s="1017"/>
      <c r="AC8143" s="1507">
        <f>E8143+G8143-N8143-O8143-AA8143-P8143-Q8143-R8143-S8143-T8143-U8143-V8143-W8143-X8143-Y8143</f>
        <v>43</v>
      </c>
      <c r="AD8143" s="1508">
        <f>D8143*AC8143</f>
        <v>9662.1</v>
      </c>
      <c r="AE8143" s="14">
        <f>(J8143-"01.04.2023")/30</f>
        <v>31.5</v>
      </c>
      <c r="AF8143" s="14">
        <f>(N8143+O8143+P8143+Q8143+R8143+S8143+T8143+U8143+V8143+W8143+X8143+Y8143)/3</f>
        <v>7.666666666666667</v>
      </c>
      <c r="AG8143" s="14">
        <f>AC8143/AF8143</f>
        <v>5.6086956521739131</v>
      </c>
      <c r="AH8143" s="14">
        <f>AG8143-AE8143</f>
        <v>-25.891304347826086</v>
      </c>
      <c r="AI8143" s="14">
        <f>AC8143-(AE8143*AF8143)</f>
        <v>-198.5</v>
      </c>
      <c r="AJ8143" s="1018"/>
    </row>
    <row r="8144" spans="1:36" ht="15.75" customHeight="1">
      <c r="A8144" s="4226" t="s">
        <v>21</v>
      </c>
      <c r="B8144" s="4226"/>
      <c r="C8144" s="4226"/>
      <c r="D8144" s="4226"/>
      <c r="E8144" s="4226"/>
      <c r="F8144" s="4226"/>
      <c r="G8144" s="4226"/>
      <c r="H8144" s="4226"/>
      <c r="I8144" s="4226"/>
      <c r="J8144" s="4226"/>
      <c r="K8144" s="4226"/>
      <c r="L8144" s="4226"/>
      <c r="M8144" s="4226"/>
      <c r="N8144" s="4226"/>
      <c r="O8144" s="4226"/>
      <c r="P8144" s="4226"/>
      <c r="Q8144" s="4226"/>
      <c r="R8144" s="4226"/>
      <c r="S8144" s="4226"/>
      <c r="T8144" s="4226"/>
      <c r="U8144" s="4226"/>
      <c r="V8144" s="4226"/>
      <c r="W8144" s="4226"/>
      <c r="X8144" s="4226"/>
      <c r="Y8144" s="4226"/>
      <c r="Z8144" s="4226"/>
      <c r="AA8144" s="4226"/>
      <c r="AB8144" s="4226"/>
      <c r="AC8144" s="4226"/>
      <c r="AD8144" s="4226"/>
      <c r="AE8144" s="4226"/>
      <c r="AF8144" s="4226"/>
      <c r="AG8144" s="4226"/>
      <c r="AH8144" s="4226"/>
      <c r="AI8144" s="4226"/>
      <c r="AJ8144" s="4226"/>
    </row>
    <row r="8145" spans="1:36" ht="15.75" customHeight="1">
      <c r="A8145" s="4297" t="s">
        <v>5547</v>
      </c>
      <c r="B8145" s="4297"/>
      <c r="C8145" s="4297"/>
      <c r="D8145" s="4297"/>
      <c r="E8145" s="4297"/>
      <c r="F8145" s="4297"/>
      <c r="G8145" s="4297"/>
      <c r="H8145" s="4297"/>
      <c r="I8145" s="4297"/>
      <c r="J8145" s="4297"/>
      <c r="K8145" s="4297"/>
      <c r="L8145" s="4297"/>
      <c r="M8145" s="4297"/>
      <c r="N8145" s="4297"/>
      <c r="O8145" s="4297"/>
      <c r="P8145" s="4297"/>
      <c r="Q8145" s="4297"/>
      <c r="R8145" s="4297"/>
      <c r="S8145" s="4297"/>
      <c r="T8145" s="4297"/>
      <c r="U8145" s="4297"/>
      <c r="V8145" s="4297"/>
      <c r="W8145" s="4297"/>
      <c r="X8145" s="4297"/>
      <c r="Y8145" s="4297"/>
      <c r="Z8145" s="4297"/>
      <c r="AA8145" s="4297"/>
      <c r="AB8145" s="4297"/>
      <c r="AC8145" s="4297"/>
      <c r="AD8145" s="4297"/>
      <c r="AE8145" s="4297"/>
      <c r="AF8145" s="4297"/>
      <c r="AG8145" s="4297"/>
      <c r="AH8145" s="4297"/>
      <c r="AI8145" s="4297"/>
      <c r="AJ8145" s="4297"/>
    </row>
    <row r="8146" spans="1:36" ht="15.75" customHeight="1">
      <c r="A8146" s="1012">
        <v>1</v>
      </c>
      <c r="B8146" s="999" t="s">
        <v>5272</v>
      </c>
      <c r="C8146" s="985" t="s">
        <v>66</v>
      </c>
      <c r="D8146" s="1677">
        <v>74.900000000000006</v>
      </c>
      <c r="E8146" s="980">
        <v>4</v>
      </c>
      <c r="F8146" s="1029">
        <f t="shared" ref="F8146:F8158" si="2823">D8146*E8146</f>
        <v>299.60000000000002</v>
      </c>
      <c r="G8146" s="980"/>
      <c r="H8146" s="1029"/>
      <c r="I8146" s="1032">
        <v>44831</v>
      </c>
      <c r="J8146" s="974"/>
      <c r="K8146" s="1017"/>
      <c r="L8146" s="1019">
        <v>788</v>
      </c>
      <c r="M8146" s="1032">
        <v>44824</v>
      </c>
      <c r="N8146" s="1019">
        <v>0</v>
      </c>
      <c r="O8146" s="1019">
        <v>0</v>
      </c>
      <c r="P8146" s="1019">
        <v>0</v>
      </c>
      <c r="Q8146" s="1017"/>
      <c r="R8146" s="1017"/>
      <c r="S8146" s="2832"/>
      <c r="T8146" s="1017"/>
      <c r="U8146" s="1019"/>
      <c r="V8146" s="1019"/>
      <c r="W8146" s="1019"/>
      <c r="X8146" s="1019"/>
      <c r="Y8146" s="1019"/>
      <c r="Z8146" s="1017"/>
      <c r="AA8146" s="1017"/>
      <c r="AB8146" s="1017"/>
      <c r="AC8146" s="1507">
        <f t="shared" ref="AC8146:AC8158" si="2824">E8146+G8146-N8146-O8146-AA8146-P8146-Q8146-R8146-S8146-T8146-U8146-V8146-W8146-X8146-Y8146</f>
        <v>4</v>
      </c>
      <c r="AD8146" s="1508">
        <f t="shared" ref="AD8146:AD8158" si="2825">D8146*AC8146</f>
        <v>299.60000000000002</v>
      </c>
      <c r="AE8146" s="14">
        <f t="shared" ref="AE8146:AE8158" si="2826">(J8146-"01.04.2023")/30</f>
        <v>-1500.5666666666666</v>
      </c>
      <c r="AF8146" s="14">
        <f t="shared" ref="AF8146:AF8158" si="2827">(N8146+O8146+P8146+Q8146+R8146+S8146+T8146+U8146+V8146+W8146+X8146+Y8146)/3</f>
        <v>0</v>
      </c>
      <c r="AG8146" s="14" t="e">
        <f t="shared" ref="AG8146:AG8158" si="2828">AC8146/AF8146</f>
        <v>#DIV/0!</v>
      </c>
      <c r="AH8146" s="14" t="e">
        <f t="shared" ref="AH8146:AH8158" si="2829">AG8146-AE8146</f>
        <v>#DIV/0!</v>
      </c>
      <c r="AI8146" s="14">
        <f t="shared" ref="AI8146:AI8158" si="2830">AC8146-(AE8146*AF8146)</f>
        <v>4</v>
      </c>
      <c r="AJ8146" s="1018"/>
    </row>
    <row r="8147" spans="1:36" ht="15.75">
      <c r="A8147" s="1012">
        <v>2</v>
      </c>
      <c r="B8147" s="999" t="s">
        <v>5548</v>
      </c>
      <c r="C8147" s="985" t="s">
        <v>66</v>
      </c>
      <c r="D8147" s="1677">
        <v>13776.25</v>
      </c>
      <c r="E8147" s="980">
        <v>4</v>
      </c>
      <c r="F8147" s="1029">
        <f t="shared" si="2823"/>
        <v>55105</v>
      </c>
      <c r="G8147" s="980"/>
      <c r="H8147" s="1029"/>
      <c r="I8147" s="1032">
        <v>44831</v>
      </c>
      <c r="J8147" s="974"/>
      <c r="K8147" s="1017"/>
      <c r="L8147" s="1019">
        <v>788</v>
      </c>
      <c r="M8147" s="1032">
        <v>44824</v>
      </c>
      <c r="N8147" s="1019">
        <v>0</v>
      </c>
      <c r="O8147" s="1019">
        <v>0</v>
      </c>
      <c r="P8147" s="1019">
        <v>0</v>
      </c>
      <c r="Q8147" s="1017"/>
      <c r="R8147" s="1017"/>
      <c r="S8147" s="2832"/>
      <c r="T8147" s="1017"/>
      <c r="U8147" s="1019"/>
      <c r="V8147" s="1019"/>
      <c r="W8147" s="1019"/>
      <c r="X8147" s="1019"/>
      <c r="Y8147" s="1019"/>
      <c r="Z8147" s="1017"/>
      <c r="AA8147" s="1017"/>
      <c r="AB8147" s="1017"/>
      <c r="AC8147" s="1507">
        <f t="shared" si="2824"/>
        <v>4</v>
      </c>
      <c r="AD8147" s="1508">
        <f t="shared" si="2825"/>
        <v>55105</v>
      </c>
      <c r="AE8147" s="14">
        <f t="shared" si="2826"/>
        <v>-1500.5666666666666</v>
      </c>
      <c r="AF8147" s="14">
        <f t="shared" si="2827"/>
        <v>0</v>
      </c>
      <c r="AG8147" s="14" t="e">
        <f t="shared" si="2828"/>
        <v>#DIV/0!</v>
      </c>
      <c r="AH8147" s="14" t="e">
        <f t="shared" si="2829"/>
        <v>#DIV/0!</v>
      </c>
      <c r="AI8147" s="14">
        <f t="shared" si="2830"/>
        <v>4</v>
      </c>
      <c r="AJ8147" s="1018"/>
    </row>
    <row r="8148" spans="1:36" ht="15.75" customHeight="1">
      <c r="A8148" s="1012">
        <v>3</v>
      </c>
      <c r="B8148" s="999" t="s">
        <v>5276</v>
      </c>
      <c r="C8148" s="985" t="s">
        <v>66</v>
      </c>
      <c r="D8148" s="1677">
        <v>58.85</v>
      </c>
      <c r="E8148" s="980">
        <v>8</v>
      </c>
      <c r="F8148" s="1029">
        <f t="shared" si="2823"/>
        <v>470.8</v>
      </c>
      <c r="G8148" s="980"/>
      <c r="H8148" s="1029"/>
      <c r="I8148" s="1032">
        <v>44831</v>
      </c>
      <c r="J8148" s="974"/>
      <c r="K8148" s="1017"/>
      <c r="L8148" s="1019">
        <v>788</v>
      </c>
      <c r="M8148" s="1032">
        <v>44824</v>
      </c>
      <c r="N8148" s="1019">
        <v>0</v>
      </c>
      <c r="O8148" s="1019">
        <v>0</v>
      </c>
      <c r="P8148" s="1019">
        <v>0</v>
      </c>
      <c r="Q8148" s="1017"/>
      <c r="R8148" s="1017"/>
      <c r="S8148" s="2832"/>
      <c r="T8148" s="1017"/>
      <c r="U8148" s="1019"/>
      <c r="V8148" s="1019"/>
      <c r="W8148" s="1019"/>
      <c r="X8148" s="1019"/>
      <c r="Y8148" s="1019"/>
      <c r="Z8148" s="1017"/>
      <c r="AA8148" s="1017"/>
      <c r="AB8148" s="1017"/>
      <c r="AC8148" s="1507">
        <f t="shared" si="2824"/>
        <v>8</v>
      </c>
      <c r="AD8148" s="1508">
        <f t="shared" si="2825"/>
        <v>470.8</v>
      </c>
      <c r="AE8148" s="14">
        <f t="shared" si="2826"/>
        <v>-1500.5666666666666</v>
      </c>
      <c r="AF8148" s="14">
        <f t="shared" si="2827"/>
        <v>0</v>
      </c>
      <c r="AG8148" s="14" t="e">
        <f t="shared" si="2828"/>
        <v>#DIV/0!</v>
      </c>
      <c r="AH8148" s="14" t="e">
        <f t="shared" si="2829"/>
        <v>#DIV/0!</v>
      </c>
      <c r="AI8148" s="14">
        <f t="shared" si="2830"/>
        <v>8</v>
      </c>
      <c r="AJ8148" s="1018"/>
    </row>
    <row r="8149" spans="1:36" ht="15.75" customHeight="1">
      <c r="A8149" s="1012">
        <v>4</v>
      </c>
      <c r="B8149" s="999" t="s">
        <v>5277</v>
      </c>
      <c r="C8149" s="985" t="s">
        <v>66</v>
      </c>
      <c r="D8149" s="1677">
        <v>107</v>
      </c>
      <c r="E8149" s="980">
        <v>16</v>
      </c>
      <c r="F8149" s="1029">
        <f t="shared" si="2823"/>
        <v>1712</v>
      </c>
      <c r="G8149" s="980"/>
      <c r="H8149" s="1029"/>
      <c r="I8149" s="1032">
        <v>44831</v>
      </c>
      <c r="J8149" s="974"/>
      <c r="K8149" s="1017"/>
      <c r="L8149" s="1019">
        <v>788</v>
      </c>
      <c r="M8149" s="1032">
        <v>44824</v>
      </c>
      <c r="N8149" s="1019">
        <v>0</v>
      </c>
      <c r="O8149" s="1019">
        <v>0</v>
      </c>
      <c r="P8149" s="1019">
        <v>0</v>
      </c>
      <c r="Q8149" s="1017"/>
      <c r="R8149" s="1017"/>
      <c r="S8149" s="2832"/>
      <c r="T8149" s="1017"/>
      <c r="U8149" s="1019"/>
      <c r="V8149" s="1019"/>
      <c r="W8149" s="1019"/>
      <c r="X8149" s="1019"/>
      <c r="Y8149" s="1019"/>
      <c r="Z8149" s="1017"/>
      <c r="AA8149" s="1017"/>
      <c r="AB8149" s="1017"/>
      <c r="AC8149" s="1507">
        <f t="shared" si="2824"/>
        <v>16</v>
      </c>
      <c r="AD8149" s="1508">
        <f t="shared" si="2825"/>
        <v>1712</v>
      </c>
      <c r="AE8149" s="14">
        <f t="shared" si="2826"/>
        <v>-1500.5666666666666</v>
      </c>
      <c r="AF8149" s="14">
        <f t="shared" si="2827"/>
        <v>0</v>
      </c>
      <c r="AG8149" s="14" t="e">
        <f t="shared" si="2828"/>
        <v>#DIV/0!</v>
      </c>
      <c r="AH8149" s="14" t="e">
        <f t="shared" si="2829"/>
        <v>#DIV/0!</v>
      </c>
      <c r="AI8149" s="14">
        <f t="shared" si="2830"/>
        <v>16</v>
      </c>
      <c r="AJ8149" s="1018"/>
    </row>
    <row r="8150" spans="1:36" ht="15.75">
      <c r="A8150" s="1012">
        <v>5</v>
      </c>
      <c r="B8150" s="1000" t="s">
        <v>5549</v>
      </c>
      <c r="C8150" s="985" t="s">
        <v>66</v>
      </c>
      <c r="D8150" s="1677">
        <v>20.064</v>
      </c>
      <c r="E8150" s="980">
        <v>120</v>
      </c>
      <c r="F8150" s="1029">
        <f t="shared" si="2823"/>
        <v>2407.6799999999998</v>
      </c>
      <c r="G8150" s="980"/>
      <c r="H8150" s="1029"/>
      <c r="I8150" s="1032">
        <v>44831</v>
      </c>
      <c r="J8150" s="974">
        <v>45627</v>
      </c>
      <c r="K8150" s="1017"/>
      <c r="L8150" s="1019">
        <v>788</v>
      </c>
      <c r="M8150" s="1032">
        <v>44824</v>
      </c>
      <c r="N8150" s="1019">
        <v>0</v>
      </c>
      <c r="O8150" s="1019">
        <v>0</v>
      </c>
      <c r="P8150" s="1019">
        <v>0</v>
      </c>
      <c r="Q8150" s="1017"/>
      <c r="R8150" s="1017"/>
      <c r="S8150" s="2832"/>
      <c r="T8150" s="1017"/>
      <c r="U8150" s="1019"/>
      <c r="V8150" s="1019"/>
      <c r="W8150" s="1019"/>
      <c r="X8150" s="1019"/>
      <c r="Y8150" s="1019"/>
      <c r="Z8150" s="1017"/>
      <c r="AA8150" s="1017"/>
      <c r="AB8150" s="1017"/>
      <c r="AC8150" s="1507">
        <f t="shared" si="2824"/>
        <v>120</v>
      </c>
      <c r="AD8150" s="1508">
        <f t="shared" si="2825"/>
        <v>2407.6799999999998</v>
      </c>
      <c r="AE8150" s="14">
        <f t="shared" si="2826"/>
        <v>20.333333333333332</v>
      </c>
      <c r="AF8150" s="14">
        <f t="shared" si="2827"/>
        <v>0</v>
      </c>
      <c r="AG8150" s="14" t="e">
        <f t="shared" si="2828"/>
        <v>#DIV/0!</v>
      </c>
      <c r="AH8150" s="14" t="e">
        <f t="shared" si="2829"/>
        <v>#DIV/0!</v>
      </c>
      <c r="AI8150" s="14">
        <f t="shared" si="2830"/>
        <v>120</v>
      </c>
      <c r="AJ8150" s="1018"/>
    </row>
    <row r="8151" spans="1:36" ht="15.75">
      <c r="A8151" s="1012">
        <v>6</v>
      </c>
      <c r="B8151" s="1000" t="s">
        <v>5279</v>
      </c>
      <c r="C8151" s="985" t="s">
        <v>66</v>
      </c>
      <c r="D8151" s="1677">
        <v>13.375</v>
      </c>
      <c r="E8151" s="980">
        <v>24</v>
      </c>
      <c r="F8151" s="1029">
        <f t="shared" si="2823"/>
        <v>321</v>
      </c>
      <c r="G8151" s="980"/>
      <c r="H8151" s="1029"/>
      <c r="I8151" s="1032">
        <v>44831</v>
      </c>
      <c r="J8151" s="974"/>
      <c r="K8151" s="1017"/>
      <c r="L8151" s="1019">
        <v>788</v>
      </c>
      <c r="M8151" s="1032">
        <v>44824</v>
      </c>
      <c r="N8151" s="1019">
        <v>0</v>
      </c>
      <c r="O8151" s="1019">
        <v>0</v>
      </c>
      <c r="P8151" s="1019">
        <v>0</v>
      </c>
      <c r="Q8151" s="1017"/>
      <c r="R8151" s="1017"/>
      <c r="S8151" s="2832"/>
      <c r="T8151" s="1017"/>
      <c r="U8151" s="1019"/>
      <c r="V8151" s="1019"/>
      <c r="W8151" s="1019"/>
      <c r="X8151" s="1019"/>
      <c r="Y8151" s="1019"/>
      <c r="Z8151" s="1017"/>
      <c r="AA8151" s="1017"/>
      <c r="AB8151" s="1017"/>
      <c r="AC8151" s="1507">
        <f t="shared" si="2824"/>
        <v>24</v>
      </c>
      <c r="AD8151" s="1508">
        <f t="shared" si="2825"/>
        <v>321</v>
      </c>
      <c r="AE8151" s="14">
        <f t="shared" si="2826"/>
        <v>-1500.5666666666666</v>
      </c>
      <c r="AF8151" s="14">
        <f t="shared" si="2827"/>
        <v>0</v>
      </c>
      <c r="AG8151" s="14" t="e">
        <f t="shared" si="2828"/>
        <v>#DIV/0!</v>
      </c>
      <c r="AH8151" s="14" t="e">
        <f t="shared" si="2829"/>
        <v>#DIV/0!</v>
      </c>
      <c r="AI8151" s="14">
        <f t="shared" si="2830"/>
        <v>24</v>
      </c>
      <c r="AJ8151" s="1018"/>
    </row>
    <row r="8152" spans="1:36" ht="15.75" customHeight="1">
      <c r="A8152" s="1012">
        <v>7</v>
      </c>
      <c r="B8152" s="1000" t="s">
        <v>5550</v>
      </c>
      <c r="C8152" s="985" t="s">
        <v>66</v>
      </c>
      <c r="D8152" s="1677">
        <v>48.15</v>
      </c>
      <c r="E8152" s="980">
        <v>4</v>
      </c>
      <c r="F8152" s="1029">
        <f t="shared" si="2823"/>
        <v>192.6</v>
      </c>
      <c r="G8152" s="980"/>
      <c r="H8152" s="1029"/>
      <c r="I8152" s="1032">
        <v>44831</v>
      </c>
      <c r="J8152" s="974"/>
      <c r="K8152" s="1017"/>
      <c r="L8152" s="1019">
        <v>788</v>
      </c>
      <c r="M8152" s="1032">
        <v>44824</v>
      </c>
      <c r="N8152" s="1019">
        <v>0</v>
      </c>
      <c r="O8152" s="1019">
        <v>0</v>
      </c>
      <c r="P8152" s="1019">
        <v>0</v>
      </c>
      <c r="Q8152" s="1017"/>
      <c r="R8152" s="1017"/>
      <c r="S8152" s="2832"/>
      <c r="T8152" s="1017"/>
      <c r="U8152" s="1019"/>
      <c r="V8152" s="1019"/>
      <c r="W8152" s="1019"/>
      <c r="X8152" s="1019"/>
      <c r="Y8152" s="1019"/>
      <c r="Z8152" s="1017"/>
      <c r="AA8152" s="1017"/>
      <c r="AB8152" s="1017"/>
      <c r="AC8152" s="1507">
        <f t="shared" si="2824"/>
        <v>4</v>
      </c>
      <c r="AD8152" s="1508">
        <f t="shared" si="2825"/>
        <v>192.6</v>
      </c>
      <c r="AE8152" s="14">
        <f t="shared" si="2826"/>
        <v>-1500.5666666666666</v>
      </c>
      <c r="AF8152" s="14">
        <f t="shared" si="2827"/>
        <v>0</v>
      </c>
      <c r="AG8152" s="14" t="e">
        <f t="shared" si="2828"/>
        <v>#DIV/0!</v>
      </c>
      <c r="AH8152" s="14" t="e">
        <f t="shared" si="2829"/>
        <v>#DIV/0!</v>
      </c>
      <c r="AI8152" s="14">
        <f t="shared" si="2830"/>
        <v>4</v>
      </c>
      <c r="AJ8152" s="1018"/>
    </row>
    <row r="8153" spans="1:36" ht="15.75">
      <c r="A8153" s="1012">
        <v>8</v>
      </c>
      <c r="B8153" s="1000" t="s">
        <v>5281</v>
      </c>
      <c r="C8153" s="985" t="s">
        <v>66</v>
      </c>
      <c r="D8153" s="1677">
        <v>5.35</v>
      </c>
      <c r="E8153" s="980">
        <v>400</v>
      </c>
      <c r="F8153" s="1029">
        <f t="shared" si="2823"/>
        <v>2140</v>
      </c>
      <c r="G8153" s="980"/>
      <c r="H8153" s="1029"/>
      <c r="I8153" s="1032">
        <v>44831</v>
      </c>
      <c r="J8153" s="974">
        <v>45566</v>
      </c>
      <c r="K8153" s="1017"/>
      <c r="L8153" s="1019">
        <v>788</v>
      </c>
      <c r="M8153" s="1032">
        <v>44824</v>
      </c>
      <c r="N8153" s="1019">
        <v>0</v>
      </c>
      <c r="O8153" s="1019">
        <v>0</v>
      </c>
      <c r="P8153" s="1019">
        <v>0</v>
      </c>
      <c r="Q8153" s="1017"/>
      <c r="R8153" s="1017"/>
      <c r="S8153" s="2832"/>
      <c r="T8153" s="1017"/>
      <c r="U8153" s="1019"/>
      <c r="V8153" s="1019"/>
      <c r="W8153" s="1019"/>
      <c r="X8153" s="1019"/>
      <c r="Y8153" s="1019"/>
      <c r="Z8153" s="1017"/>
      <c r="AA8153" s="1017"/>
      <c r="AB8153" s="1017"/>
      <c r="AC8153" s="1507">
        <f t="shared" si="2824"/>
        <v>400</v>
      </c>
      <c r="AD8153" s="1508">
        <f t="shared" si="2825"/>
        <v>2140</v>
      </c>
      <c r="AE8153" s="14">
        <f t="shared" si="2826"/>
        <v>18.3</v>
      </c>
      <c r="AF8153" s="14">
        <f t="shared" si="2827"/>
        <v>0</v>
      </c>
      <c r="AG8153" s="14" t="e">
        <f t="shared" si="2828"/>
        <v>#DIV/0!</v>
      </c>
      <c r="AH8153" s="14" t="e">
        <f t="shared" si="2829"/>
        <v>#DIV/0!</v>
      </c>
      <c r="AI8153" s="14">
        <f t="shared" si="2830"/>
        <v>400</v>
      </c>
      <c r="AJ8153" s="1018"/>
    </row>
    <row r="8154" spans="1:36" ht="15.75" customHeight="1">
      <c r="A8154" s="1012">
        <v>9</v>
      </c>
      <c r="B8154" s="1000" t="s">
        <v>5282</v>
      </c>
      <c r="C8154" s="985" t="s">
        <v>66</v>
      </c>
      <c r="D8154" s="1677">
        <v>5.35</v>
      </c>
      <c r="E8154" s="980">
        <v>400</v>
      </c>
      <c r="F8154" s="1029">
        <f t="shared" si="2823"/>
        <v>2140</v>
      </c>
      <c r="G8154" s="980"/>
      <c r="H8154" s="1029"/>
      <c r="I8154" s="1032">
        <v>44831</v>
      </c>
      <c r="J8154" s="974">
        <v>45566</v>
      </c>
      <c r="K8154" s="1017"/>
      <c r="L8154" s="1019">
        <v>788</v>
      </c>
      <c r="M8154" s="1032">
        <v>44824</v>
      </c>
      <c r="N8154" s="1019">
        <v>0</v>
      </c>
      <c r="O8154" s="1019">
        <v>0</v>
      </c>
      <c r="P8154" s="1019">
        <v>0</v>
      </c>
      <c r="Q8154" s="1017"/>
      <c r="R8154" s="1017"/>
      <c r="S8154" s="2832"/>
      <c r="T8154" s="1017"/>
      <c r="U8154" s="1019"/>
      <c r="V8154" s="1019"/>
      <c r="W8154" s="1019"/>
      <c r="X8154" s="1019"/>
      <c r="Y8154" s="1019"/>
      <c r="Z8154" s="1017"/>
      <c r="AA8154" s="1017"/>
      <c r="AB8154" s="1017"/>
      <c r="AC8154" s="1507">
        <f t="shared" si="2824"/>
        <v>400</v>
      </c>
      <c r="AD8154" s="1508">
        <f t="shared" si="2825"/>
        <v>2140</v>
      </c>
      <c r="AE8154" s="14">
        <f t="shared" si="2826"/>
        <v>18.3</v>
      </c>
      <c r="AF8154" s="14">
        <f t="shared" si="2827"/>
        <v>0</v>
      </c>
      <c r="AG8154" s="14" t="e">
        <f t="shared" si="2828"/>
        <v>#DIV/0!</v>
      </c>
      <c r="AH8154" s="14" t="e">
        <f t="shared" si="2829"/>
        <v>#DIV/0!</v>
      </c>
      <c r="AI8154" s="14">
        <f t="shared" si="2830"/>
        <v>400</v>
      </c>
      <c r="AJ8154" s="1018"/>
    </row>
    <row r="8155" spans="1:36" ht="15" customHeight="1">
      <c r="A8155" s="1012">
        <v>10</v>
      </c>
      <c r="B8155" s="1000" t="s">
        <v>5283</v>
      </c>
      <c r="C8155" s="985" t="s">
        <v>66</v>
      </c>
      <c r="D8155" s="1677">
        <v>120.375</v>
      </c>
      <c r="E8155" s="980">
        <v>16</v>
      </c>
      <c r="F8155" s="1029">
        <f t="shared" si="2823"/>
        <v>1926</v>
      </c>
      <c r="G8155" s="980"/>
      <c r="H8155" s="1029"/>
      <c r="I8155" s="1032">
        <v>44831</v>
      </c>
      <c r="J8155" s="974"/>
      <c r="K8155" s="1017"/>
      <c r="L8155" s="1019">
        <v>788</v>
      </c>
      <c r="M8155" s="1032">
        <v>44824</v>
      </c>
      <c r="N8155" s="1019">
        <v>0</v>
      </c>
      <c r="O8155" s="1019">
        <v>0</v>
      </c>
      <c r="P8155" s="1019">
        <v>0</v>
      </c>
      <c r="Q8155" s="1017"/>
      <c r="R8155" s="1017"/>
      <c r="S8155" s="2832"/>
      <c r="T8155" s="1017"/>
      <c r="U8155" s="1019"/>
      <c r="V8155" s="1019"/>
      <c r="W8155" s="1019"/>
      <c r="X8155" s="1019"/>
      <c r="Y8155" s="1019"/>
      <c r="Z8155" s="1017"/>
      <c r="AA8155" s="1017"/>
      <c r="AB8155" s="1017"/>
      <c r="AC8155" s="1507">
        <f t="shared" si="2824"/>
        <v>16</v>
      </c>
      <c r="AD8155" s="1508">
        <f t="shared" si="2825"/>
        <v>1926</v>
      </c>
      <c r="AE8155" s="14">
        <f t="shared" si="2826"/>
        <v>-1500.5666666666666</v>
      </c>
      <c r="AF8155" s="14">
        <f t="shared" si="2827"/>
        <v>0</v>
      </c>
      <c r="AG8155" s="14" t="e">
        <f t="shared" si="2828"/>
        <v>#DIV/0!</v>
      </c>
      <c r="AH8155" s="14" t="e">
        <f t="shared" si="2829"/>
        <v>#DIV/0!</v>
      </c>
      <c r="AI8155" s="14">
        <f t="shared" si="2830"/>
        <v>16</v>
      </c>
      <c r="AJ8155" s="1018"/>
    </row>
    <row r="8156" spans="1:36" ht="15.75" customHeight="1">
      <c r="A8156" s="1012">
        <v>11</v>
      </c>
      <c r="B8156" s="1000" t="s">
        <v>5489</v>
      </c>
      <c r="C8156" s="985" t="s">
        <v>66</v>
      </c>
      <c r="D8156" s="1677">
        <v>96.3</v>
      </c>
      <c r="E8156" s="980">
        <v>24</v>
      </c>
      <c r="F8156" s="1029">
        <f t="shared" si="2823"/>
        <v>2311.1999999999998</v>
      </c>
      <c r="G8156" s="980"/>
      <c r="H8156" s="1029"/>
      <c r="I8156" s="1032">
        <v>44831</v>
      </c>
      <c r="J8156" s="974"/>
      <c r="K8156" s="1017"/>
      <c r="L8156" s="1019">
        <v>788</v>
      </c>
      <c r="M8156" s="1032">
        <v>44824</v>
      </c>
      <c r="N8156" s="1019">
        <v>0</v>
      </c>
      <c r="O8156" s="1019">
        <v>0</v>
      </c>
      <c r="P8156" s="1019">
        <v>0</v>
      </c>
      <c r="Q8156" s="1017"/>
      <c r="R8156" s="1017"/>
      <c r="S8156" s="2832"/>
      <c r="T8156" s="1017"/>
      <c r="U8156" s="1019"/>
      <c r="V8156" s="1019"/>
      <c r="W8156" s="1019"/>
      <c r="X8156" s="1019"/>
      <c r="Y8156" s="1019"/>
      <c r="Z8156" s="1017"/>
      <c r="AA8156" s="1017"/>
      <c r="AB8156" s="1017"/>
      <c r="AC8156" s="1507">
        <f t="shared" si="2824"/>
        <v>24</v>
      </c>
      <c r="AD8156" s="1508">
        <f t="shared" si="2825"/>
        <v>2311.1999999999998</v>
      </c>
      <c r="AE8156" s="14">
        <f t="shared" si="2826"/>
        <v>-1500.5666666666666</v>
      </c>
      <c r="AF8156" s="14">
        <f t="shared" si="2827"/>
        <v>0</v>
      </c>
      <c r="AG8156" s="14" t="e">
        <f t="shared" si="2828"/>
        <v>#DIV/0!</v>
      </c>
      <c r="AH8156" s="14" t="e">
        <f t="shared" si="2829"/>
        <v>#DIV/0!</v>
      </c>
      <c r="AI8156" s="14">
        <f t="shared" si="2830"/>
        <v>24</v>
      </c>
      <c r="AJ8156" s="1018"/>
    </row>
    <row r="8157" spans="1:36" ht="15.75">
      <c r="A8157" s="1012">
        <v>12</v>
      </c>
      <c r="B8157" s="1000" t="s">
        <v>5551</v>
      </c>
      <c r="C8157" s="985" t="s">
        <v>66</v>
      </c>
      <c r="D8157" s="1677">
        <v>8.0519999999999996</v>
      </c>
      <c r="E8157" s="1019">
        <v>196</v>
      </c>
      <c r="F8157" s="1029">
        <f t="shared" si="2823"/>
        <v>1578.192</v>
      </c>
      <c r="G8157" s="980"/>
      <c r="H8157" s="1029"/>
      <c r="I8157" s="1032">
        <v>44831</v>
      </c>
      <c r="J8157" s="974">
        <v>45200</v>
      </c>
      <c r="K8157" s="1017"/>
      <c r="L8157" s="1019">
        <v>788</v>
      </c>
      <c r="M8157" s="1032">
        <v>44824</v>
      </c>
      <c r="N8157" s="1019">
        <v>24</v>
      </c>
      <c r="O8157" s="1019">
        <v>40</v>
      </c>
      <c r="P8157" s="1019">
        <v>54</v>
      </c>
      <c r="Q8157" s="1017"/>
      <c r="R8157" s="1017"/>
      <c r="S8157" s="2832"/>
      <c r="T8157" s="1017"/>
      <c r="U8157" s="1019"/>
      <c r="V8157" s="1019"/>
      <c r="W8157" s="1019"/>
      <c r="X8157" s="1019"/>
      <c r="Y8157" s="1019"/>
      <c r="Z8157" s="1017"/>
      <c r="AA8157" s="1017"/>
      <c r="AB8157" s="1017"/>
      <c r="AC8157" s="1507">
        <f t="shared" si="2824"/>
        <v>78</v>
      </c>
      <c r="AD8157" s="1508">
        <f t="shared" si="2825"/>
        <v>628.05599999999993</v>
      </c>
      <c r="AE8157" s="14">
        <f t="shared" si="2826"/>
        <v>6.1</v>
      </c>
      <c r="AF8157" s="14">
        <f t="shared" si="2827"/>
        <v>39.333333333333336</v>
      </c>
      <c r="AG8157" s="14">
        <f t="shared" si="2828"/>
        <v>1.9830508474576269</v>
      </c>
      <c r="AH8157" s="14">
        <f t="shared" si="2829"/>
        <v>-4.1169491525423725</v>
      </c>
      <c r="AI8157" s="14">
        <f t="shared" si="2830"/>
        <v>-161.93333333333334</v>
      </c>
      <c r="AJ8157" s="1018"/>
    </row>
    <row r="8158" spans="1:36" ht="31.5">
      <c r="A8158" s="1012">
        <v>13</v>
      </c>
      <c r="B8158" s="1000" t="s">
        <v>5552</v>
      </c>
      <c r="C8158" s="985" t="s">
        <v>66</v>
      </c>
      <c r="D8158" s="1014">
        <v>17.898</v>
      </c>
      <c r="E8158" s="1019">
        <v>90</v>
      </c>
      <c r="F8158" s="1029">
        <f t="shared" si="2823"/>
        <v>1610.82</v>
      </c>
      <c r="G8158" s="969"/>
      <c r="H8158" s="1029"/>
      <c r="I8158" s="1032">
        <v>44831</v>
      </c>
      <c r="J8158" s="974">
        <v>45292</v>
      </c>
      <c r="K8158" s="1017"/>
      <c r="L8158" s="1019">
        <v>788</v>
      </c>
      <c r="M8158" s="1032">
        <v>44824</v>
      </c>
      <c r="N8158" s="1019">
        <v>0</v>
      </c>
      <c r="O8158" s="1019">
        <v>18</v>
      </c>
      <c r="P8158" s="1019">
        <v>12</v>
      </c>
      <c r="Q8158" s="1017"/>
      <c r="R8158" s="1017"/>
      <c r="S8158" s="2832"/>
      <c r="T8158" s="1017"/>
      <c r="U8158" s="1019"/>
      <c r="V8158" s="1019"/>
      <c r="W8158" s="1019"/>
      <c r="X8158" s="1019"/>
      <c r="Y8158" s="1019"/>
      <c r="Z8158" s="1017"/>
      <c r="AA8158" s="1017"/>
      <c r="AB8158" s="1017"/>
      <c r="AC8158" s="1507">
        <f t="shared" si="2824"/>
        <v>60</v>
      </c>
      <c r="AD8158" s="1508">
        <f t="shared" si="2825"/>
        <v>1073.8799999999999</v>
      </c>
      <c r="AE8158" s="14">
        <f t="shared" si="2826"/>
        <v>9.1666666666666661</v>
      </c>
      <c r="AF8158" s="14">
        <f t="shared" si="2827"/>
        <v>10</v>
      </c>
      <c r="AG8158" s="14">
        <f t="shared" si="2828"/>
        <v>6</v>
      </c>
      <c r="AH8158" s="14">
        <f t="shared" si="2829"/>
        <v>-3.1666666666666661</v>
      </c>
      <c r="AI8158" s="14">
        <f t="shared" si="2830"/>
        <v>-31.666666666666657</v>
      </c>
      <c r="AJ8158" s="1018"/>
    </row>
    <row r="8159" spans="1:36" ht="39" customHeight="1">
      <c r="A8159" s="4226" t="s">
        <v>21</v>
      </c>
      <c r="B8159" s="4226"/>
      <c r="C8159" s="4226"/>
      <c r="D8159" s="4226"/>
      <c r="E8159" s="4226"/>
      <c r="F8159" s="4226"/>
      <c r="G8159" s="4226"/>
      <c r="H8159" s="4226"/>
      <c r="I8159" s="4226"/>
      <c r="J8159" s="4226"/>
      <c r="K8159" s="4226"/>
      <c r="L8159" s="4226"/>
      <c r="M8159" s="4226"/>
      <c r="N8159" s="4226"/>
      <c r="O8159" s="4226"/>
      <c r="P8159" s="4226"/>
      <c r="Q8159" s="4226"/>
      <c r="R8159" s="4226"/>
      <c r="S8159" s="4226"/>
      <c r="T8159" s="4226"/>
      <c r="U8159" s="4226"/>
      <c r="V8159" s="4226"/>
      <c r="W8159" s="4226"/>
      <c r="X8159" s="4226"/>
      <c r="Y8159" s="4226"/>
      <c r="Z8159" s="4226"/>
      <c r="AA8159" s="4226"/>
      <c r="AB8159" s="4226"/>
      <c r="AC8159" s="4226"/>
      <c r="AD8159" s="4226"/>
      <c r="AE8159" s="4226"/>
      <c r="AF8159" s="4226"/>
      <c r="AG8159" s="4226"/>
      <c r="AH8159" s="4226"/>
      <c r="AI8159" s="4226"/>
      <c r="AJ8159" s="4226"/>
    </row>
    <row r="8160" spans="1:36" ht="15.75">
      <c r="A8160" s="4303" t="s">
        <v>5974</v>
      </c>
      <c r="B8160" s="4303"/>
      <c r="C8160" s="4303"/>
      <c r="D8160" s="4303"/>
      <c r="E8160" s="4303"/>
      <c r="F8160" s="4303"/>
      <c r="G8160" s="4303"/>
      <c r="H8160" s="4303"/>
      <c r="I8160" s="4303"/>
      <c r="J8160" s="4303"/>
      <c r="K8160" s="4303"/>
      <c r="L8160" s="4303"/>
      <c r="M8160" s="4303"/>
      <c r="N8160" s="4303"/>
      <c r="O8160" s="4303"/>
      <c r="P8160" s="4303"/>
      <c r="Q8160" s="4303"/>
      <c r="R8160" s="4303"/>
      <c r="S8160" s="4303"/>
      <c r="T8160" s="4303"/>
      <c r="U8160" s="4303"/>
      <c r="V8160" s="4303"/>
      <c r="W8160" s="4303"/>
      <c r="X8160" s="4303"/>
      <c r="Y8160" s="4303"/>
      <c r="Z8160" s="4303"/>
      <c r="AA8160" s="4303"/>
      <c r="AB8160" s="4303"/>
      <c r="AC8160" s="4303"/>
      <c r="AD8160" s="4303"/>
      <c r="AE8160" s="4303"/>
      <c r="AF8160" s="4303"/>
      <c r="AG8160" s="4303"/>
      <c r="AH8160" s="4303"/>
      <c r="AI8160" s="4303"/>
      <c r="AJ8160" s="4303"/>
    </row>
    <row r="8161" spans="1:36" ht="15.75">
      <c r="A8161" s="1012">
        <v>1</v>
      </c>
      <c r="B8161" s="999" t="s">
        <v>5975</v>
      </c>
      <c r="C8161" s="985" t="s">
        <v>66</v>
      </c>
      <c r="D8161" s="985">
        <v>38.171329999999998</v>
      </c>
      <c r="E8161" s="1019">
        <v>60</v>
      </c>
      <c r="F8161" s="1029">
        <f>D8161*E8161</f>
        <v>2290.2797999999998</v>
      </c>
      <c r="G8161" s="985"/>
      <c r="H8161" s="1029"/>
      <c r="I8161" s="974">
        <v>44847</v>
      </c>
      <c r="J8161" s="974">
        <v>45444</v>
      </c>
      <c r="K8161" s="1017"/>
      <c r="L8161" s="985">
        <v>839</v>
      </c>
      <c r="M8161" s="974">
        <v>44838</v>
      </c>
      <c r="N8161" s="1019">
        <v>0</v>
      </c>
      <c r="O8161" s="1019">
        <v>4</v>
      </c>
      <c r="P8161" s="1019">
        <v>5</v>
      </c>
      <c r="Q8161" s="1017"/>
      <c r="R8161" s="1017"/>
      <c r="S8161" s="2832"/>
      <c r="T8161" s="1017"/>
      <c r="U8161" s="1019"/>
      <c r="V8161" s="1019"/>
      <c r="W8161" s="1019"/>
      <c r="X8161" s="1019"/>
      <c r="Y8161" s="1019"/>
      <c r="Z8161" s="1017"/>
      <c r="AA8161" s="1017"/>
      <c r="AB8161" s="1017"/>
      <c r="AC8161" s="1507">
        <f>E8161+G8161-N8161-O8161-AA8161-P8161-Q8161-R8161-S8161-T8161-U8161-V8161-W8161-X8161-Y8161</f>
        <v>51</v>
      </c>
      <c r="AD8161" s="1508">
        <f>D8161*AC8161</f>
        <v>1946.7378299999998</v>
      </c>
      <c r="AE8161" s="14">
        <f>(J8161-"01.04.2023")/30</f>
        <v>14.233333333333333</v>
      </c>
      <c r="AF8161" s="14">
        <f>(N8161+O8161+P8161+Q8161+R8161+S8161+T8161+U8161+V8161+W8161+X8161+Y8161)/3</f>
        <v>3</v>
      </c>
      <c r="AG8161" s="14">
        <f>AC8161/AF8161</f>
        <v>17</v>
      </c>
      <c r="AH8161" s="14">
        <f>AG8161-AE8161</f>
        <v>2.7666666666666675</v>
      </c>
      <c r="AI8161" s="14">
        <f>AC8161-(AE8161*AF8161)</f>
        <v>8.3000000000000043</v>
      </c>
      <c r="AJ8161" s="1018"/>
    </row>
    <row r="8162" spans="1:36" ht="15.75">
      <c r="A8162" s="1012">
        <v>2</v>
      </c>
      <c r="B8162" s="999" t="s">
        <v>5976</v>
      </c>
      <c r="C8162" s="985" t="s">
        <v>66</v>
      </c>
      <c r="D8162" s="985">
        <v>1.06</v>
      </c>
      <c r="E8162" s="1019">
        <v>60</v>
      </c>
      <c r="F8162" s="1029">
        <f>D8162*E8162</f>
        <v>63.6</v>
      </c>
      <c r="G8162" s="985"/>
      <c r="H8162" s="1029"/>
      <c r="I8162" s="974">
        <v>44847</v>
      </c>
      <c r="J8162" s="974">
        <v>45688</v>
      </c>
      <c r="K8162" s="1017"/>
      <c r="L8162" s="985">
        <v>839</v>
      </c>
      <c r="M8162" s="974">
        <v>44838</v>
      </c>
      <c r="N8162" s="1019">
        <v>0</v>
      </c>
      <c r="O8162" s="1019">
        <v>4</v>
      </c>
      <c r="P8162" s="1019">
        <v>5</v>
      </c>
      <c r="Q8162" s="1017"/>
      <c r="R8162" s="1017"/>
      <c r="S8162" s="2832"/>
      <c r="T8162" s="1017"/>
      <c r="U8162" s="1019"/>
      <c r="V8162" s="1019"/>
      <c r="W8162" s="1019"/>
      <c r="X8162" s="1019"/>
      <c r="Y8162" s="1019"/>
      <c r="Z8162" s="1017"/>
      <c r="AA8162" s="1017"/>
      <c r="AB8162" s="1017"/>
      <c r="AC8162" s="1507">
        <f>E8162+G8162-N8162-O8162-AA8162-P8162-Q8162-R8162-S8162-T8162-U8162-V8162-W8162-X8162-Y8162</f>
        <v>51</v>
      </c>
      <c r="AD8162" s="1508">
        <f>D8162*AC8162</f>
        <v>54.06</v>
      </c>
      <c r="AE8162" s="14">
        <f>(J8162-"01.04.2023")/30</f>
        <v>22.366666666666667</v>
      </c>
      <c r="AF8162" s="14">
        <f>(N8162+O8162+P8162+Q8162+R8162+S8162+T8162+U8162+V8162+W8162+X8162+Y8162)/3</f>
        <v>3</v>
      </c>
      <c r="AG8162" s="14">
        <f>AC8162/AF8162</f>
        <v>17</v>
      </c>
      <c r="AH8162" s="14">
        <f>AG8162-AE8162</f>
        <v>-5.3666666666666671</v>
      </c>
      <c r="AI8162" s="14">
        <f>AC8162-(AE8162*AF8162)</f>
        <v>-16.099999999999994</v>
      </c>
      <c r="AJ8162" s="1018"/>
    </row>
    <row r="8163" spans="1:36" ht="15.75" customHeight="1">
      <c r="A8163" s="4226" t="s">
        <v>21</v>
      </c>
      <c r="B8163" s="4226"/>
      <c r="C8163" s="4226"/>
      <c r="D8163" s="4226"/>
      <c r="E8163" s="4226"/>
      <c r="F8163" s="4226"/>
      <c r="G8163" s="4226"/>
      <c r="H8163" s="4226"/>
      <c r="I8163" s="4226"/>
      <c r="J8163" s="4226"/>
      <c r="K8163" s="4226"/>
      <c r="L8163" s="4226"/>
      <c r="M8163" s="4226"/>
      <c r="N8163" s="4226"/>
      <c r="O8163" s="4226"/>
      <c r="P8163" s="4226"/>
      <c r="Q8163" s="4226"/>
      <c r="R8163" s="4226"/>
      <c r="S8163" s="4226"/>
      <c r="T8163" s="4226"/>
      <c r="U8163" s="4226"/>
      <c r="V8163" s="4226"/>
      <c r="W8163" s="4226"/>
      <c r="X8163" s="4226"/>
      <c r="Y8163" s="4226"/>
      <c r="Z8163" s="4226"/>
      <c r="AA8163" s="4226"/>
      <c r="AB8163" s="4226"/>
      <c r="AC8163" s="4226"/>
      <c r="AD8163" s="4226"/>
      <c r="AE8163" s="4226"/>
      <c r="AF8163" s="4226"/>
      <c r="AG8163" s="4226"/>
      <c r="AH8163" s="4226"/>
      <c r="AI8163" s="4226"/>
      <c r="AJ8163" s="4226"/>
    </row>
    <row r="8164" spans="1:36" ht="15.75">
      <c r="A8164" s="4281" t="s">
        <v>8884</v>
      </c>
      <c r="B8164" s="4440"/>
      <c r="C8164" s="4440"/>
      <c r="D8164" s="4440"/>
      <c r="E8164" s="4440"/>
      <c r="F8164" s="4440"/>
      <c r="G8164" s="4440"/>
      <c r="H8164" s="4440"/>
      <c r="I8164" s="4440"/>
      <c r="J8164" s="4440"/>
      <c r="K8164" s="4440"/>
      <c r="L8164" s="4440"/>
      <c r="M8164" s="4440"/>
      <c r="N8164" s="4440"/>
      <c r="O8164" s="4440"/>
      <c r="P8164" s="4440"/>
      <c r="Q8164" s="4440"/>
      <c r="R8164" s="4440"/>
      <c r="S8164" s="4440"/>
      <c r="T8164" s="4440"/>
      <c r="U8164" s="4440"/>
      <c r="V8164" s="4440"/>
      <c r="W8164" s="4440"/>
      <c r="X8164" s="4440"/>
      <c r="Y8164" s="4440"/>
      <c r="Z8164" s="4440"/>
      <c r="AA8164" s="4440"/>
      <c r="AB8164" s="4440"/>
      <c r="AC8164" s="4440"/>
      <c r="AD8164" s="4440"/>
      <c r="AE8164" s="4440"/>
      <c r="AF8164" s="4440"/>
      <c r="AG8164" s="4440"/>
      <c r="AH8164" s="4440"/>
      <c r="AI8164" s="4440"/>
      <c r="AJ8164" s="4440"/>
    </row>
    <row r="8165" spans="1:36" ht="15.75">
      <c r="A8165" s="1012">
        <v>1</v>
      </c>
      <c r="B8165" s="2833" t="s">
        <v>8133</v>
      </c>
      <c r="C8165" s="985" t="s">
        <v>66</v>
      </c>
      <c r="D8165" s="991">
        <v>30255.439999999999</v>
      </c>
      <c r="E8165" s="1017"/>
      <c r="F8165" s="1029"/>
      <c r="G8165" s="985">
        <v>1</v>
      </c>
      <c r="H8165" s="1029">
        <f>D8165*G8165</f>
        <v>30255.439999999999</v>
      </c>
      <c r="I8165" s="974">
        <v>44953</v>
      </c>
      <c r="J8165" s="974"/>
      <c r="K8165" s="1017"/>
      <c r="L8165" s="985">
        <v>68</v>
      </c>
      <c r="M8165" s="974">
        <v>44951</v>
      </c>
      <c r="N8165" s="1019">
        <v>0</v>
      </c>
      <c r="O8165" s="1019">
        <v>0</v>
      </c>
      <c r="P8165" s="1019">
        <v>0</v>
      </c>
      <c r="Q8165" s="1017"/>
      <c r="R8165" s="1017"/>
      <c r="S8165" s="2832"/>
      <c r="T8165" s="1017"/>
      <c r="U8165" s="1019"/>
      <c r="V8165" s="1019"/>
      <c r="W8165" s="1019"/>
      <c r="X8165" s="1019"/>
      <c r="Y8165" s="1017"/>
      <c r="Z8165" s="1017"/>
      <c r="AA8165" s="1017"/>
      <c r="AB8165" s="1017"/>
      <c r="AC8165" s="1507">
        <f>E8165+G8165-N8165-O8165-AA8165-P8165-Q8165-R8165-S8165-T8165-U8165-V8165-W8165-X8165-Y8165</f>
        <v>1</v>
      </c>
      <c r="AD8165" s="1508">
        <f>D8165*AC8165</f>
        <v>30255.439999999999</v>
      </c>
      <c r="AE8165" s="14">
        <f>(J8165-"01.04.2023")/30</f>
        <v>-1500.5666666666666</v>
      </c>
      <c r="AF8165" s="14">
        <f>(N8165+O8165+P8165+Q8165+R8165+S8165+T8165+U8165+V8165+W8165+X8165+Y8165)/3</f>
        <v>0</v>
      </c>
      <c r="AG8165" s="14" t="e">
        <f>AC8165/AF8165</f>
        <v>#DIV/0!</v>
      </c>
      <c r="AH8165" s="14" t="e">
        <f>AG8165-AE8165</f>
        <v>#DIV/0!</v>
      </c>
      <c r="AI8165" s="14">
        <f>AC8165-(AE8165*AF8165)</f>
        <v>1</v>
      </c>
      <c r="AJ8165" s="1018"/>
    </row>
    <row r="8166" spans="1:36" ht="15.75">
      <c r="A8166" s="1012">
        <v>2</v>
      </c>
      <c r="B8166" s="976" t="s">
        <v>8134</v>
      </c>
      <c r="C8166" s="985" t="s">
        <v>66</v>
      </c>
      <c r="D8166" s="991">
        <v>349.28</v>
      </c>
      <c r="E8166" s="1017"/>
      <c r="F8166" s="1029"/>
      <c r="G8166" s="985">
        <v>1</v>
      </c>
      <c r="H8166" s="1029">
        <f>D8166*G8166</f>
        <v>349.28</v>
      </c>
      <c r="I8166" s="974">
        <v>44953</v>
      </c>
      <c r="J8166" s="974"/>
      <c r="K8166" s="1017"/>
      <c r="L8166" s="985">
        <v>68</v>
      </c>
      <c r="M8166" s="974">
        <v>44951</v>
      </c>
      <c r="N8166" s="1019">
        <v>0</v>
      </c>
      <c r="O8166" s="1019">
        <v>0</v>
      </c>
      <c r="P8166" s="1019">
        <v>0</v>
      </c>
      <c r="Q8166" s="1017"/>
      <c r="R8166" s="1017"/>
      <c r="S8166" s="2832"/>
      <c r="T8166" s="1017"/>
      <c r="U8166" s="1019"/>
      <c r="V8166" s="1019"/>
      <c r="W8166" s="1019"/>
      <c r="X8166" s="1019"/>
      <c r="Y8166" s="1017"/>
      <c r="Z8166" s="1017"/>
      <c r="AA8166" s="1017"/>
      <c r="AB8166" s="1017"/>
      <c r="AC8166" s="1507">
        <f>E8166+G8166-N8166-O8166-AA8166-P8166-Q8166-R8166-S8166-T8166-U8166-V8166-W8166-X8166-Y8166</f>
        <v>1</v>
      </c>
      <c r="AD8166" s="1508">
        <f>D8166*AC8166</f>
        <v>349.28</v>
      </c>
      <c r="AE8166" s="14">
        <f>(J8166-"01.04.2023")/30</f>
        <v>-1500.5666666666666</v>
      </c>
      <c r="AF8166" s="14">
        <f>(N8166+O8166+P8166+Q8166+R8166+S8166+T8166+U8166+V8166+W8166+X8166+Y8166)/3</f>
        <v>0</v>
      </c>
      <c r="AG8166" s="14" t="e">
        <f>AC8166/AF8166</f>
        <v>#DIV/0!</v>
      </c>
      <c r="AH8166" s="14" t="e">
        <f>AG8166-AE8166</f>
        <v>#DIV/0!</v>
      </c>
      <c r="AI8166" s="14">
        <f>AC8166-(AE8166*AF8166)</f>
        <v>1</v>
      </c>
      <c r="AJ8166" s="1018"/>
    </row>
    <row r="8167" spans="1:36" ht="15.75" customHeight="1">
      <c r="A8167" s="4283" t="s">
        <v>101</v>
      </c>
      <c r="B8167" s="4284"/>
      <c r="C8167" s="4284"/>
      <c r="D8167" s="4284"/>
      <c r="E8167" s="4284"/>
      <c r="F8167" s="4284"/>
      <c r="G8167" s="4284"/>
      <c r="H8167" s="4284"/>
      <c r="I8167" s="4284"/>
      <c r="J8167" s="4284"/>
      <c r="K8167" s="4284"/>
      <c r="L8167" s="4284"/>
      <c r="M8167" s="4284"/>
      <c r="N8167" s="4284"/>
      <c r="O8167" s="4284"/>
      <c r="P8167" s="4284"/>
      <c r="Q8167" s="4284"/>
      <c r="R8167" s="4284"/>
      <c r="S8167" s="4284"/>
      <c r="T8167" s="4284"/>
      <c r="U8167" s="4284"/>
      <c r="V8167" s="4284"/>
      <c r="W8167" s="4284"/>
      <c r="X8167" s="4284"/>
      <c r="Y8167" s="4284"/>
      <c r="Z8167" s="4284"/>
      <c r="AA8167" s="4284"/>
      <c r="AB8167" s="4284"/>
      <c r="AC8167" s="4284"/>
      <c r="AD8167" s="4284"/>
      <c r="AE8167" s="4284"/>
      <c r="AF8167" s="4284"/>
      <c r="AG8167" s="4284"/>
      <c r="AH8167" s="4284"/>
      <c r="AI8167" s="4284"/>
      <c r="AJ8167" s="4285"/>
    </row>
    <row r="8168" spans="1:36" ht="15.75">
      <c r="A8168" s="4351" t="s">
        <v>19</v>
      </c>
      <c r="B8168" s="4351"/>
      <c r="C8168" s="4351"/>
      <c r="D8168" s="4351"/>
      <c r="E8168" s="4351"/>
      <c r="F8168" s="4351"/>
      <c r="G8168" s="4351"/>
      <c r="H8168" s="4351"/>
      <c r="I8168" s="4351"/>
      <c r="J8168" s="4351"/>
      <c r="K8168" s="4351"/>
      <c r="L8168" s="4351"/>
      <c r="M8168" s="4351"/>
      <c r="N8168" s="4351"/>
      <c r="O8168" s="4351"/>
      <c r="P8168" s="4351"/>
      <c r="Q8168" s="4351"/>
      <c r="R8168" s="4351"/>
      <c r="S8168" s="4351"/>
      <c r="T8168" s="4351"/>
      <c r="U8168" s="4351"/>
      <c r="V8168" s="4351"/>
      <c r="W8168" s="4351"/>
      <c r="X8168" s="4351"/>
      <c r="Y8168" s="4351"/>
      <c r="Z8168" s="4351"/>
      <c r="AA8168" s="4351"/>
      <c r="AB8168" s="4351"/>
      <c r="AC8168" s="4351"/>
      <c r="AD8168" s="4351"/>
      <c r="AE8168" s="4351"/>
      <c r="AF8168" s="4351"/>
      <c r="AG8168" s="4351"/>
      <c r="AH8168" s="4351"/>
      <c r="AI8168" s="4351"/>
      <c r="AJ8168" s="4352"/>
    </row>
    <row r="8169" spans="1:36" ht="15.75">
      <c r="A8169" s="4298" t="s">
        <v>9685</v>
      </c>
      <c r="B8169" s="4298"/>
      <c r="C8169" s="4298"/>
      <c r="D8169" s="4298"/>
      <c r="E8169" s="4298"/>
      <c r="F8169" s="4298"/>
      <c r="G8169" s="4298"/>
      <c r="H8169" s="4298"/>
      <c r="I8169" s="4298"/>
      <c r="J8169" s="4298"/>
      <c r="K8169" s="4298"/>
      <c r="L8169" s="4298"/>
      <c r="M8169" s="4298"/>
      <c r="N8169" s="4298"/>
      <c r="O8169" s="4298"/>
      <c r="P8169" s="4298"/>
      <c r="Q8169" s="4298"/>
      <c r="R8169" s="4298"/>
      <c r="S8169" s="4298"/>
      <c r="T8169" s="4298"/>
      <c r="U8169" s="4298"/>
      <c r="V8169" s="4298"/>
      <c r="W8169" s="4298"/>
      <c r="X8169" s="4298"/>
      <c r="Y8169" s="4298"/>
      <c r="Z8169" s="4298"/>
      <c r="AA8169" s="4298"/>
      <c r="AB8169" s="4298"/>
      <c r="AC8169" s="4298"/>
      <c r="AD8169" s="4298"/>
      <c r="AE8169" s="4298"/>
      <c r="AF8169" s="4298"/>
      <c r="AG8169" s="4298"/>
      <c r="AH8169" s="4298"/>
      <c r="AI8169" s="4298"/>
      <c r="AJ8169" s="4299"/>
    </row>
    <row r="8170" spans="1:36" ht="15.75">
      <c r="A8170" s="2834" t="s">
        <v>1571</v>
      </c>
      <c r="B8170" s="2835" t="s">
        <v>8132</v>
      </c>
      <c r="C8170" s="2835" t="s">
        <v>186</v>
      </c>
      <c r="D8170" s="1931">
        <v>49.22</v>
      </c>
      <c r="E8170" s="2836">
        <v>780</v>
      </c>
      <c r="F8170" s="509">
        <v>38391.599999999999</v>
      </c>
      <c r="G8170" s="1930">
        <v>0</v>
      </c>
      <c r="H8170" s="509">
        <f t="shared" ref="H8170:H8175" si="2831">D8170*G8170</f>
        <v>0</v>
      </c>
      <c r="I8170" s="1932">
        <v>44502</v>
      </c>
      <c r="J8170" s="1932">
        <v>46426</v>
      </c>
      <c r="K8170" s="1932"/>
      <c r="L8170" s="1930">
        <v>1361</v>
      </c>
      <c r="M8170" s="1932">
        <v>44482</v>
      </c>
      <c r="N8170" s="1930">
        <v>90</v>
      </c>
      <c r="O8170" s="1930">
        <v>0</v>
      </c>
      <c r="P8170" s="1930">
        <v>90</v>
      </c>
      <c r="Q8170" s="1930"/>
      <c r="R8170" s="1930"/>
      <c r="S8170" s="1930"/>
      <c r="T8170" s="1930"/>
      <c r="U8170" s="1930"/>
      <c r="V8170" s="1930"/>
      <c r="W8170" s="1930"/>
      <c r="X8170" s="1930"/>
      <c r="Y8170" s="1930"/>
      <c r="Z8170" s="1930"/>
      <c r="AA8170" s="1930"/>
      <c r="AB8170" s="1930"/>
      <c r="AC8170" s="1507">
        <f t="shared" ref="AC8170:AC8175" si="2832">E8170+G8170-N8170-O8170-AA8170-P8170-Q8170-R8170-S8170-T8170-U8170-V8170-W8170-X8170-Y8170</f>
        <v>600</v>
      </c>
      <c r="AD8170" s="1508">
        <f t="shared" ref="AD8170:AD8175" si="2833">D8170*AC8170</f>
        <v>29532</v>
      </c>
      <c r="AE8170" s="14">
        <f t="shared" ref="AE8170:AE8175" si="2834">(J8170-"01.04.2023")/30</f>
        <v>46.966666666666669</v>
      </c>
      <c r="AF8170" s="14">
        <f t="shared" ref="AF8170:AF8175" si="2835">(N8170+O8170+P8170+Q8170+R8170+S8170+T8170+U8170+V8170+W8170+X8170+Y8170)/3</f>
        <v>60</v>
      </c>
      <c r="AG8170" s="14">
        <f t="shared" ref="AG8170:AG8175" si="2836">AC8170/AF8170</f>
        <v>10</v>
      </c>
      <c r="AH8170" s="14">
        <f t="shared" ref="AH8170:AH8175" si="2837">AG8170-AE8170</f>
        <v>-36.966666666666669</v>
      </c>
      <c r="AI8170" s="14">
        <f t="shared" ref="AI8170:AI8175" si="2838">AC8170-(AE8170*AF8170)</f>
        <v>-2218</v>
      </c>
      <c r="AJ8170" s="1933"/>
    </row>
    <row r="8171" spans="1:36" ht="15.75">
      <c r="A8171" s="2834" t="s">
        <v>1572</v>
      </c>
      <c r="B8171" s="2835" t="s">
        <v>1576</v>
      </c>
      <c r="C8171" s="2835" t="s">
        <v>186</v>
      </c>
      <c r="D8171" s="1931">
        <v>37.49</v>
      </c>
      <c r="E8171" s="2836">
        <v>400</v>
      </c>
      <c r="F8171" s="509">
        <v>14996</v>
      </c>
      <c r="G8171" s="1930">
        <v>0</v>
      </c>
      <c r="H8171" s="509">
        <f t="shared" si="2831"/>
        <v>0</v>
      </c>
      <c r="I8171" s="1932">
        <v>44546</v>
      </c>
      <c r="J8171" s="1932">
        <v>46235</v>
      </c>
      <c r="K8171" s="1932"/>
      <c r="L8171" s="1930">
        <v>1569</v>
      </c>
      <c r="M8171" s="1932">
        <v>44538</v>
      </c>
      <c r="N8171" s="1930">
        <v>0</v>
      </c>
      <c r="O8171" s="1930">
        <v>0</v>
      </c>
      <c r="P8171" s="1930">
        <v>100</v>
      </c>
      <c r="Q8171" s="1930"/>
      <c r="R8171" s="1930"/>
      <c r="S8171" s="1930"/>
      <c r="T8171" s="1930"/>
      <c r="U8171" s="1930"/>
      <c r="V8171" s="1930"/>
      <c r="W8171" s="1930"/>
      <c r="X8171" s="1930"/>
      <c r="Y8171" s="1930"/>
      <c r="Z8171" s="1930"/>
      <c r="AA8171" s="1930"/>
      <c r="AB8171" s="1930"/>
      <c r="AC8171" s="1507">
        <f t="shared" si="2832"/>
        <v>300</v>
      </c>
      <c r="AD8171" s="1508">
        <f t="shared" si="2833"/>
        <v>11247</v>
      </c>
      <c r="AE8171" s="14">
        <f t="shared" si="2834"/>
        <v>40.6</v>
      </c>
      <c r="AF8171" s="14">
        <f t="shared" si="2835"/>
        <v>33.333333333333336</v>
      </c>
      <c r="AG8171" s="14">
        <f t="shared" si="2836"/>
        <v>9</v>
      </c>
      <c r="AH8171" s="14">
        <f t="shared" si="2837"/>
        <v>-31.6</v>
      </c>
      <c r="AI8171" s="14">
        <f t="shared" si="2838"/>
        <v>-1053.3333333333335</v>
      </c>
      <c r="AJ8171" s="1933"/>
    </row>
    <row r="8172" spans="1:36" ht="30" customHeight="1">
      <c r="A8172" s="2834" t="s">
        <v>1573</v>
      </c>
      <c r="B8172" s="2835" t="s">
        <v>1578</v>
      </c>
      <c r="C8172" s="2835" t="s">
        <v>186</v>
      </c>
      <c r="D8172" s="1931">
        <v>33.799999999999997</v>
      </c>
      <c r="E8172" s="2836">
        <v>150</v>
      </c>
      <c r="F8172" s="509">
        <v>5070</v>
      </c>
      <c r="G8172" s="1930">
        <v>0</v>
      </c>
      <c r="H8172" s="509">
        <f t="shared" si="2831"/>
        <v>0</v>
      </c>
      <c r="I8172" s="1932">
        <v>44546</v>
      </c>
      <c r="J8172" s="1932">
        <v>46023</v>
      </c>
      <c r="K8172" s="1932"/>
      <c r="L8172" s="1930">
        <v>1569</v>
      </c>
      <c r="M8172" s="1932">
        <v>44538</v>
      </c>
      <c r="N8172" s="1930">
        <v>0</v>
      </c>
      <c r="O8172" s="1930">
        <v>0</v>
      </c>
      <c r="P8172" s="1930">
        <v>0</v>
      </c>
      <c r="Q8172" s="1930"/>
      <c r="R8172" s="1930"/>
      <c r="S8172" s="1930"/>
      <c r="T8172" s="1930"/>
      <c r="U8172" s="1930"/>
      <c r="V8172" s="1930"/>
      <c r="W8172" s="1930"/>
      <c r="X8172" s="1930"/>
      <c r="Y8172" s="1930"/>
      <c r="Z8172" s="1930"/>
      <c r="AA8172" s="1930"/>
      <c r="AB8172" s="1930"/>
      <c r="AC8172" s="1507">
        <f t="shared" si="2832"/>
        <v>150</v>
      </c>
      <c r="AD8172" s="1508">
        <f t="shared" si="2833"/>
        <v>5070</v>
      </c>
      <c r="AE8172" s="14">
        <f t="shared" si="2834"/>
        <v>33.533333333333331</v>
      </c>
      <c r="AF8172" s="14">
        <f t="shared" si="2835"/>
        <v>0</v>
      </c>
      <c r="AG8172" s="14" t="e">
        <f t="shared" si="2836"/>
        <v>#DIV/0!</v>
      </c>
      <c r="AH8172" s="14" t="e">
        <f t="shared" si="2837"/>
        <v>#DIV/0!</v>
      </c>
      <c r="AI8172" s="14">
        <f t="shared" si="2838"/>
        <v>150</v>
      </c>
      <c r="AJ8172" s="1933"/>
    </row>
    <row r="8173" spans="1:36" ht="15.75">
      <c r="A8173" s="2834" t="s">
        <v>1574</v>
      </c>
      <c r="B8173" s="2835" t="s">
        <v>1579</v>
      </c>
      <c r="C8173" s="2835" t="s">
        <v>186</v>
      </c>
      <c r="D8173" s="1931">
        <v>43.35</v>
      </c>
      <c r="E8173" s="2836">
        <v>180</v>
      </c>
      <c r="F8173" s="509">
        <v>7803</v>
      </c>
      <c r="G8173" s="1930">
        <v>0</v>
      </c>
      <c r="H8173" s="509">
        <f t="shared" si="2831"/>
        <v>0</v>
      </c>
      <c r="I8173" s="1932">
        <v>44546</v>
      </c>
      <c r="J8173" s="1932">
        <v>46023</v>
      </c>
      <c r="K8173" s="1932"/>
      <c r="L8173" s="1930">
        <v>1569</v>
      </c>
      <c r="M8173" s="1932">
        <v>44538</v>
      </c>
      <c r="N8173" s="1930">
        <v>0</v>
      </c>
      <c r="O8173" s="1930">
        <v>0</v>
      </c>
      <c r="P8173" s="1930">
        <v>0</v>
      </c>
      <c r="Q8173" s="1930"/>
      <c r="R8173" s="1930"/>
      <c r="S8173" s="1930"/>
      <c r="T8173" s="1930"/>
      <c r="U8173" s="1930"/>
      <c r="V8173" s="1930"/>
      <c r="W8173" s="1930"/>
      <c r="X8173" s="1930"/>
      <c r="Y8173" s="1930"/>
      <c r="Z8173" s="1930"/>
      <c r="AA8173" s="1930"/>
      <c r="AB8173" s="1930"/>
      <c r="AC8173" s="1507">
        <f t="shared" si="2832"/>
        <v>180</v>
      </c>
      <c r="AD8173" s="1508">
        <f t="shared" si="2833"/>
        <v>7803</v>
      </c>
      <c r="AE8173" s="14">
        <f t="shared" si="2834"/>
        <v>33.533333333333331</v>
      </c>
      <c r="AF8173" s="14">
        <f t="shared" si="2835"/>
        <v>0</v>
      </c>
      <c r="AG8173" s="14" t="e">
        <f t="shared" si="2836"/>
        <v>#DIV/0!</v>
      </c>
      <c r="AH8173" s="14" t="e">
        <f t="shared" si="2837"/>
        <v>#DIV/0!</v>
      </c>
      <c r="AI8173" s="14">
        <f t="shared" si="2838"/>
        <v>180</v>
      </c>
      <c r="AJ8173" s="1933"/>
    </row>
    <row r="8174" spans="1:36" ht="47.25" customHeight="1">
      <c r="A8174" s="2834" t="s">
        <v>1575</v>
      </c>
      <c r="B8174" s="2837" t="s">
        <v>4633</v>
      </c>
      <c r="C8174" s="2835" t="s">
        <v>181</v>
      </c>
      <c r="D8174" s="2838">
        <v>41.62</v>
      </c>
      <c r="E8174" s="2839">
        <v>12030</v>
      </c>
      <c r="F8174" s="1930">
        <v>500688.6</v>
      </c>
      <c r="G8174" s="1930">
        <v>0</v>
      </c>
      <c r="H8174" s="1930">
        <f t="shared" si="2831"/>
        <v>0</v>
      </c>
      <c r="I8174" s="2840">
        <v>44782</v>
      </c>
      <c r="J8174" s="2840">
        <v>46327</v>
      </c>
      <c r="K8174" s="2840"/>
      <c r="L8174" s="2841">
        <v>619</v>
      </c>
      <c r="M8174" s="2840">
        <v>44771</v>
      </c>
      <c r="N8174" s="2841">
        <v>1080</v>
      </c>
      <c r="O8174" s="2841">
        <v>1170</v>
      </c>
      <c r="P8174" s="2841">
        <v>630</v>
      </c>
      <c r="Q8174" s="2841"/>
      <c r="R8174" s="2841"/>
      <c r="S8174" s="2841"/>
      <c r="T8174" s="2841"/>
      <c r="U8174" s="2841"/>
      <c r="V8174" s="2841"/>
      <c r="W8174" s="2841"/>
      <c r="X8174" s="2841"/>
      <c r="Y8174" s="2841"/>
      <c r="Z8174" s="2841"/>
      <c r="AA8174" s="2841"/>
      <c r="AB8174" s="2841"/>
      <c r="AC8174" s="1507">
        <f t="shared" si="2832"/>
        <v>9150</v>
      </c>
      <c r="AD8174" s="1508">
        <f t="shared" si="2833"/>
        <v>380823</v>
      </c>
      <c r="AE8174" s="14">
        <f t="shared" si="2834"/>
        <v>43.666666666666664</v>
      </c>
      <c r="AF8174" s="14">
        <f t="shared" si="2835"/>
        <v>960</v>
      </c>
      <c r="AG8174" s="14">
        <f t="shared" si="2836"/>
        <v>9.53125</v>
      </c>
      <c r="AH8174" s="14">
        <f t="shared" si="2837"/>
        <v>-34.135416666666664</v>
      </c>
      <c r="AI8174" s="14">
        <f t="shared" si="2838"/>
        <v>-32770</v>
      </c>
      <c r="AJ8174" s="1933"/>
    </row>
    <row r="8175" spans="1:36" ht="30" customHeight="1">
      <c r="A8175" s="2834" t="s">
        <v>1577</v>
      </c>
      <c r="B8175" s="2837" t="s">
        <v>4634</v>
      </c>
      <c r="C8175" s="2835" t="s">
        <v>181</v>
      </c>
      <c r="D8175" s="2838">
        <v>224.7</v>
      </c>
      <c r="E8175" s="2842">
        <v>108</v>
      </c>
      <c r="F8175" s="2841">
        <v>24267.599999999999</v>
      </c>
      <c r="G8175" s="2841">
        <v>0</v>
      </c>
      <c r="H8175" s="2841">
        <f t="shared" si="2831"/>
        <v>0</v>
      </c>
      <c r="I8175" s="2840">
        <v>44802</v>
      </c>
      <c r="J8175" s="2840">
        <v>45668</v>
      </c>
      <c r="K8175" s="2841"/>
      <c r="L8175" s="2841">
        <v>619</v>
      </c>
      <c r="M8175" s="2840">
        <v>44771</v>
      </c>
      <c r="N8175" s="2841">
        <v>18</v>
      </c>
      <c r="O8175" s="2841">
        <v>8</v>
      </c>
      <c r="P8175" s="2841">
        <v>16</v>
      </c>
      <c r="Q8175" s="2841"/>
      <c r="R8175" s="2841"/>
      <c r="S8175" s="2841"/>
      <c r="T8175" s="2841"/>
      <c r="U8175" s="2841"/>
      <c r="V8175" s="2841"/>
      <c r="W8175" s="2841"/>
      <c r="X8175" s="2841"/>
      <c r="Y8175" s="2841"/>
      <c r="Z8175" s="2841"/>
      <c r="AA8175" s="2841"/>
      <c r="AB8175" s="2841"/>
      <c r="AC8175" s="1507">
        <f t="shared" si="2832"/>
        <v>66</v>
      </c>
      <c r="AD8175" s="1508">
        <f t="shared" si="2833"/>
        <v>14830.199999999999</v>
      </c>
      <c r="AE8175" s="14">
        <f t="shared" si="2834"/>
        <v>21.7</v>
      </c>
      <c r="AF8175" s="14">
        <f t="shared" si="2835"/>
        <v>14</v>
      </c>
      <c r="AG8175" s="14">
        <f t="shared" si="2836"/>
        <v>4.7142857142857144</v>
      </c>
      <c r="AH8175" s="14">
        <f t="shared" si="2837"/>
        <v>-16.985714285714284</v>
      </c>
      <c r="AI8175" s="14">
        <f t="shared" si="2838"/>
        <v>-237.8</v>
      </c>
      <c r="AJ8175" s="1933"/>
    </row>
    <row r="8176" spans="1:36" ht="15.75">
      <c r="A8176" s="4298" t="s">
        <v>9686</v>
      </c>
      <c r="B8176" s="4298"/>
      <c r="C8176" s="4298"/>
      <c r="D8176" s="4298"/>
      <c r="E8176" s="4298"/>
      <c r="F8176" s="4298"/>
      <c r="G8176" s="4298"/>
      <c r="H8176" s="4298"/>
      <c r="I8176" s="4298"/>
      <c r="J8176" s="4298"/>
      <c r="K8176" s="4298"/>
      <c r="L8176" s="4298"/>
      <c r="M8176" s="4298"/>
      <c r="N8176" s="4298"/>
      <c r="O8176" s="4298"/>
      <c r="P8176" s="4298"/>
      <c r="Q8176" s="4298"/>
      <c r="R8176" s="4298"/>
      <c r="S8176" s="4298"/>
      <c r="T8176" s="4298"/>
      <c r="U8176" s="4298"/>
      <c r="V8176" s="4298"/>
      <c r="W8176" s="4298"/>
      <c r="X8176" s="4298"/>
      <c r="Y8176" s="4298"/>
      <c r="Z8176" s="4298"/>
      <c r="AA8176" s="4298"/>
      <c r="AB8176" s="4298"/>
      <c r="AC8176" s="4298"/>
      <c r="AD8176" s="4298"/>
      <c r="AE8176" s="4298"/>
      <c r="AF8176" s="4298"/>
      <c r="AG8176" s="4298"/>
      <c r="AH8176" s="4298"/>
      <c r="AI8176" s="4298"/>
      <c r="AJ8176" s="4299"/>
    </row>
    <row r="8177" spans="1:36" ht="47.25">
      <c r="A8177" s="2834" t="s">
        <v>1393</v>
      </c>
      <c r="B8177" s="2837" t="s">
        <v>6429</v>
      </c>
      <c r="C8177" s="2835" t="s">
        <v>86</v>
      </c>
      <c r="D8177" s="2838">
        <v>268</v>
      </c>
      <c r="E8177" s="2842">
        <v>480</v>
      </c>
      <c r="F8177" s="2841">
        <v>128640</v>
      </c>
      <c r="G8177" s="2841">
        <v>0</v>
      </c>
      <c r="H8177" s="2841">
        <f>D8177*G8177</f>
        <v>0</v>
      </c>
      <c r="I8177" s="2840">
        <v>44881</v>
      </c>
      <c r="J8177" s="2840"/>
      <c r="K8177" s="2841"/>
      <c r="L8177" s="2841">
        <v>998</v>
      </c>
      <c r="M8177" s="2840">
        <v>44886</v>
      </c>
      <c r="N8177" s="2841">
        <v>11</v>
      </c>
      <c r="O8177" s="2841">
        <v>1</v>
      </c>
      <c r="P8177" s="2841">
        <v>39</v>
      </c>
      <c r="Q8177" s="2841"/>
      <c r="R8177" s="2841"/>
      <c r="S8177" s="2841"/>
      <c r="T8177" s="2841"/>
      <c r="U8177" s="2841"/>
      <c r="V8177" s="2841"/>
      <c r="W8177" s="2841"/>
      <c r="X8177" s="2841"/>
      <c r="Y8177" s="2841"/>
      <c r="Z8177" s="2841"/>
      <c r="AA8177" s="2841"/>
      <c r="AB8177" s="2841"/>
      <c r="AC8177" s="1507">
        <f>E8177+G8177-N8177-O8177-AA8177-P8177-Q8177-R8177-S8177-T8177-U8177-V8177-W8177-X8177-Y8177</f>
        <v>429</v>
      </c>
      <c r="AD8177" s="1508">
        <f>D8177*AC8177</f>
        <v>114972</v>
      </c>
      <c r="AE8177" s="14">
        <f>(J8177-"01.04.2023")/30</f>
        <v>-1500.5666666666666</v>
      </c>
      <c r="AF8177" s="14">
        <f>(N8177+O8177+P8177+Q8177+R8177+S8177+T8177+U8177+V8177+W8177+X8177+Y8177)/3</f>
        <v>17</v>
      </c>
      <c r="AG8177" s="14">
        <f>AC8177/AF8177</f>
        <v>25.235294117647058</v>
      </c>
      <c r="AH8177" s="14">
        <f>AG8177-AE8177</f>
        <v>1525.8019607843137</v>
      </c>
      <c r="AI8177" s="14">
        <f>AC8177-(AE8177*AF8177)</f>
        <v>25938.633333333331</v>
      </c>
      <c r="AJ8177" s="1933"/>
    </row>
    <row r="8178" spans="1:36" ht="30" customHeight="1">
      <c r="A8178" s="4295" t="s">
        <v>9687</v>
      </c>
      <c r="B8178" s="4295"/>
      <c r="C8178" s="4295"/>
      <c r="D8178" s="4295"/>
      <c r="E8178" s="4295"/>
      <c r="F8178" s="4295"/>
      <c r="G8178" s="4295"/>
      <c r="H8178" s="4295"/>
      <c r="I8178" s="4295"/>
      <c r="J8178" s="4295"/>
      <c r="K8178" s="4295"/>
      <c r="L8178" s="4295"/>
      <c r="M8178" s="4295"/>
      <c r="N8178" s="4295"/>
      <c r="O8178" s="4295"/>
      <c r="P8178" s="4295"/>
      <c r="Q8178" s="4295"/>
      <c r="R8178" s="4295"/>
      <c r="S8178" s="4295"/>
      <c r="T8178" s="4295"/>
      <c r="U8178" s="4295"/>
      <c r="V8178" s="4295"/>
      <c r="W8178" s="4295"/>
      <c r="X8178" s="4295"/>
      <c r="Y8178" s="4295"/>
      <c r="Z8178" s="4295"/>
      <c r="AA8178" s="4295"/>
      <c r="AB8178" s="4295"/>
      <c r="AC8178" s="4295"/>
      <c r="AD8178" s="4295"/>
      <c r="AE8178" s="4295"/>
      <c r="AF8178" s="4295"/>
      <c r="AG8178" s="4295"/>
      <c r="AH8178" s="4295"/>
      <c r="AI8178" s="4295"/>
      <c r="AJ8178" s="4296"/>
    </row>
    <row r="8179" spans="1:36" ht="63" customHeight="1">
      <c r="A8179" s="2834"/>
      <c r="B8179" s="132" t="s">
        <v>9688</v>
      </c>
      <c r="C8179" s="2835" t="s">
        <v>66</v>
      </c>
      <c r="D8179" s="2838">
        <v>42.01</v>
      </c>
      <c r="E8179" s="2842">
        <v>290</v>
      </c>
      <c r="F8179" s="2838">
        <f>SUM(D8179*E8179)</f>
        <v>12182.9</v>
      </c>
      <c r="G8179" s="2841">
        <v>0</v>
      </c>
      <c r="H8179" s="2841">
        <f>SUM(D8179*G8179)</f>
        <v>0</v>
      </c>
      <c r="I8179" s="2840">
        <v>44805</v>
      </c>
      <c r="J8179" s="2840">
        <v>45200</v>
      </c>
      <c r="K8179" s="2841"/>
      <c r="L8179" s="2841">
        <v>455</v>
      </c>
      <c r="M8179" s="2840">
        <v>44729</v>
      </c>
      <c r="N8179" s="2841">
        <v>50</v>
      </c>
      <c r="O8179" s="2841">
        <v>48</v>
      </c>
      <c r="P8179" s="2841">
        <v>49</v>
      </c>
      <c r="Q8179" s="2841"/>
      <c r="R8179" s="2841"/>
      <c r="S8179" s="2841"/>
      <c r="T8179" s="2841"/>
      <c r="U8179" s="2841"/>
      <c r="V8179" s="2841"/>
      <c r="W8179" s="2841"/>
      <c r="X8179" s="2841"/>
      <c r="Y8179" s="2841"/>
      <c r="Z8179" s="2841"/>
      <c r="AA8179" s="2841"/>
      <c r="AB8179" s="2841"/>
      <c r="AC8179" s="1507">
        <f>E8179+G8179-N8179-O8179-AA8179-P8179-Q8179-R8179-S8179-T8179-U8179-V8179-W8179-X8179-Y8179</f>
        <v>143</v>
      </c>
      <c r="AD8179" s="1508">
        <f>D8179*AC8179</f>
        <v>6007.4299999999994</v>
      </c>
      <c r="AE8179" s="14">
        <f>(J8179-"01.04.2023")/30</f>
        <v>6.1</v>
      </c>
      <c r="AF8179" s="14">
        <f>(N8179+O8179+P8179+Q8179+R8179+S8179+T8179+U8179+V8179+W8179+X8179+Y8179)/3</f>
        <v>49</v>
      </c>
      <c r="AG8179" s="14">
        <f>AC8179/AF8179</f>
        <v>2.9183673469387754</v>
      </c>
      <c r="AH8179" s="14">
        <f>AG8179-AE8179</f>
        <v>-3.1816326530612242</v>
      </c>
      <c r="AI8179" s="14">
        <f>AC8179-(AE8179*AF8179)</f>
        <v>-155.89999999999998</v>
      </c>
      <c r="AJ8179" s="1933"/>
    </row>
    <row r="8180" spans="1:36" ht="15.75">
      <c r="A8180" s="2834"/>
      <c r="B8180" s="132" t="s">
        <v>9689</v>
      </c>
      <c r="C8180" s="2835" t="s">
        <v>66</v>
      </c>
      <c r="D8180" s="2838">
        <v>37.808999999999997</v>
      </c>
      <c r="E8180" s="2842">
        <v>1</v>
      </c>
      <c r="F8180" s="2838">
        <f>SUM(D8180*E8180)</f>
        <v>37.808999999999997</v>
      </c>
      <c r="G8180" s="2841">
        <v>0</v>
      </c>
      <c r="H8180" s="2841">
        <f>SUM(D8180*G8180)</f>
        <v>0</v>
      </c>
      <c r="I8180" s="2840">
        <v>44427</v>
      </c>
      <c r="J8180" s="2840">
        <v>45108</v>
      </c>
      <c r="K8180" s="2841"/>
      <c r="L8180" s="2841">
        <v>61</v>
      </c>
      <c r="M8180" s="2840">
        <v>44358</v>
      </c>
      <c r="N8180" s="2841">
        <v>0</v>
      </c>
      <c r="O8180" s="2841">
        <v>0</v>
      </c>
      <c r="P8180" s="2841">
        <v>0</v>
      </c>
      <c r="Q8180" s="2841"/>
      <c r="R8180" s="2841"/>
      <c r="S8180" s="2841"/>
      <c r="T8180" s="2841"/>
      <c r="U8180" s="2841"/>
      <c r="V8180" s="2841"/>
      <c r="W8180" s="2841"/>
      <c r="X8180" s="2841"/>
      <c r="Y8180" s="2841"/>
      <c r="Z8180" s="2841"/>
      <c r="AA8180" s="2841"/>
      <c r="AB8180" s="2841"/>
      <c r="AC8180" s="1507">
        <f>E8180+G8180-N8180-O8180-AA8180-P8180-Q8180-R8180-S8180-T8180-U8180-V8180-W8180-X8180-Y8180</f>
        <v>1</v>
      </c>
      <c r="AD8180" s="1508">
        <f>D8180*AC8180</f>
        <v>37.808999999999997</v>
      </c>
      <c r="AE8180" s="14">
        <f>(J8180-"01.04.2023")/30</f>
        <v>3.0333333333333332</v>
      </c>
      <c r="AF8180" s="14">
        <f>(N8180+O8180+P8180+Q8180+R8180+S8180+T8180+U8180+V8180+W8180+X8180+Y8180)/3</f>
        <v>0</v>
      </c>
      <c r="AG8180" s="14" t="e">
        <f>AC8180/AF8180</f>
        <v>#DIV/0!</v>
      </c>
      <c r="AH8180" s="14" t="e">
        <f>AG8180-AE8180</f>
        <v>#DIV/0!</v>
      </c>
      <c r="AI8180" s="14">
        <f>AC8180-(AE8180*AF8180)</f>
        <v>1</v>
      </c>
      <c r="AJ8180" s="1933"/>
    </row>
    <row r="8181" spans="1:36" ht="15.75">
      <c r="A8181" s="2834"/>
      <c r="B8181" s="132" t="s">
        <v>9689</v>
      </c>
      <c r="C8181" s="2835" t="s">
        <v>66</v>
      </c>
      <c r="D8181" s="2838">
        <v>44.48</v>
      </c>
      <c r="E8181" s="2842">
        <v>10</v>
      </c>
      <c r="F8181" s="2838">
        <f>SUM(D8181*E8181)</f>
        <v>444.79999999999995</v>
      </c>
      <c r="G8181" s="2841">
        <v>0</v>
      </c>
      <c r="H8181" s="2841">
        <f>SUM(D8181*G8181)</f>
        <v>0</v>
      </c>
      <c r="I8181" s="2840">
        <v>44805</v>
      </c>
      <c r="J8181" s="2840">
        <v>45383</v>
      </c>
      <c r="K8181" s="2841"/>
      <c r="L8181" s="2841">
        <v>455</v>
      </c>
      <c r="M8181" s="2840">
        <v>44729</v>
      </c>
      <c r="N8181" s="2841">
        <v>0</v>
      </c>
      <c r="O8181" s="2841">
        <v>0</v>
      </c>
      <c r="P8181" s="2841">
        <v>0</v>
      </c>
      <c r="Q8181" s="2841"/>
      <c r="R8181" s="2841"/>
      <c r="S8181" s="2841"/>
      <c r="T8181" s="2841"/>
      <c r="U8181" s="2841"/>
      <c r="V8181" s="2841"/>
      <c r="W8181" s="2841"/>
      <c r="X8181" s="2841"/>
      <c r="Y8181" s="2841"/>
      <c r="Z8181" s="2841"/>
      <c r="AA8181" s="2841"/>
      <c r="AB8181" s="2841"/>
      <c r="AC8181" s="1507">
        <f>E8181+G8181-N8181-O8181-AA8181-P8181-Q8181-R8181-S8181-T8181-U8181-V8181-W8181-X8181-Y8181</f>
        <v>10</v>
      </c>
      <c r="AD8181" s="1508">
        <f>D8181*AC8181</f>
        <v>444.79999999999995</v>
      </c>
      <c r="AE8181" s="14">
        <f>(J8181-"01.04.2023")/30</f>
        <v>12.2</v>
      </c>
      <c r="AF8181" s="14">
        <f>(N8181+O8181+P8181+Q8181+R8181+S8181+T8181+U8181+V8181+W8181+X8181+Y8181)/3</f>
        <v>0</v>
      </c>
      <c r="AG8181" s="14" t="e">
        <f>AC8181/AF8181</f>
        <v>#DIV/0!</v>
      </c>
      <c r="AH8181" s="14" t="e">
        <f>AG8181-AE8181</f>
        <v>#DIV/0!</v>
      </c>
      <c r="AI8181" s="14">
        <f>AC8181-(AE8181*AF8181)</f>
        <v>10</v>
      </c>
      <c r="AJ8181" s="1933"/>
    </row>
    <row r="8182" spans="1:36" ht="15.75">
      <c r="A8182" s="4301" t="s">
        <v>933</v>
      </c>
      <c r="B8182" s="4302"/>
      <c r="C8182" s="4302"/>
      <c r="D8182" s="4302"/>
      <c r="E8182" s="4302"/>
      <c r="F8182" s="4302"/>
      <c r="G8182" s="4302"/>
      <c r="H8182" s="4302"/>
      <c r="I8182" s="4302"/>
      <c r="J8182" s="4302"/>
      <c r="K8182" s="4302"/>
      <c r="L8182" s="4302"/>
      <c r="M8182" s="4302"/>
      <c r="N8182" s="4302"/>
      <c r="O8182" s="4302"/>
      <c r="P8182" s="4302"/>
      <c r="Q8182" s="4302"/>
      <c r="R8182" s="4302"/>
      <c r="S8182" s="4302"/>
      <c r="T8182" s="4302"/>
      <c r="U8182" s="4302"/>
      <c r="V8182" s="4302"/>
      <c r="W8182" s="4302"/>
      <c r="X8182" s="4302"/>
      <c r="Y8182" s="4302"/>
      <c r="Z8182" s="4302"/>
      <c r="AA8182" s="4302"/>
      <c r="AB8182" s="4302"/>
      <c r="AC8182" s="4302"/>
      <c r="AD8182" s="4302"/>
      <c r="AE8182" s="4302"/>
      <c r="AF8182" s="4302"/>
      <c r="AG8182" s="4302"/>
      <c r="AH8182" s="4302"/>
      <c r="AI8182" s="4302"/>
      <c r="AJ8182" s="4302"/>
    </row>
    <row r="8183" spans="1:36" ht="31.5">
      <c r="A8183" s="2843">
        <v>1</v>
      </c>
      <c r="B8183" s="2844" t="s">
        <v>1580</v>
      </c>
      <c r="C8183" s="2845" t="s">
        <v>181</v>
      </c>
      <c r="D8183" s="1931">
        <v>1017.03</v>
      </c>
      <c r="E8183" s="1930">
        <v>2</v>
      </c>
      <c r="F8183" s="1930">
        <v>2034.06</v>
      </c>
      <c r="G8183" s="1930">
        <v>0</v>
      </c>
      <c r="H8183" s="1930">
        <v>0</v>
      </c>
      <c r="I8183" s="1932">
        <v>44492</v>
      </c>
      <c r="J8183" s="1930"/>
      <c r="K8183" s="1930"/>
      <c r="L8183" s="1930"/>
      <c r="M8183" s="1930"/>
      <c r="N8183" s="1930">
        <v>0</v>
      </c>
      <c r="O8183" s="1930">
        <v>0</v>
      </c>
      <c r="P8183" s="1930">
        <v>0</v>
      </c>
      <c r="Q8183" s="1930"/>
      <c r="R8183" s="1930"/>
      <c r="S8183" s="1930"/>
      <c r="T8183" s="1930"/>
      <c r="U8183" s="1930"/>
      <c r="V8183" s="1930"/>
      <c r="W8183" s="1930"/>
      <c r="X8183" s="1930"/>
      <c r="Y8183" s="1930"/>
      <c r="Z8183" s="1930"/>
      <c r="AA8183" s="1930"/>
      <c r="AB8183" s="1930"/>
      <c r="AC8183" s="1507">
        <f t="shared" ref="AC8183:AC8209" si="2839">E8183+G8183-N8183-O8183-AA8183-P8183-Q8183-R8183-S8183-T8183-U8183-V8183-W8183-X8183-Y8183</f>
        <v>2</v>
      </c>
      <c r="AD8183" s="1508">
        <f t="shared" ref="AD8183:AD8209" si="2840">D8183*AC8183</f>
        <v>2034.06</v>
      </c>
      <c r="AE8183" s="14">
        <f t="shared" ref="AE8183:AE8188" si="2841">(J8183-"01.04.2023")/30</f>
        <v>-1500.5666666666666</v>
      </c>
      <c r="AF8183" s="14">
        <f t="shared" ref="AF8183:AF8209" si="2842">(N8183+O8183+P8183+Q8183+R8183+S8183+T8183+U8183+V8183+W8183+X8183+Y8183)/3</f>
        <v>0</v>
      </c>
      <c r="AG8183" s="14" t="e">
        <f t="shared" ref="AG8183:AG8209" si="2843">AC8183/AF8183</f>
        <v>#DIV/0!</v>
      </c>
      <c r="AH8183" s="14" t="e">
        <f t="shared" ref="AH8183:AH8188" si="2844">AG8183-AE8183</f>
        <v>#DIV/0!</v>
      </c>
      <c r="AI8183" s="14">
        <f t="shared" ref="AI8183:AI8188" si="2845">AC8183-(AE8183*AF8183)</f>
        <v>2</v>
      </c>
      <c r="AJ8183" s="1933"/>
    </row>
    <row r="8184" spans="1:36" ht="31.5">
      <c r="A8184" s="1495">
        <v>2</v>
      </c>
      <c r="B8184" s="30" t="s">
        <v>5248</v>
      </c>
      <c r="C8184" s="600" t="s">
        <v>65</v>
      </c>
      <c r="D8184" s="600">
        <v>246.83805000000001</v>
      </c>
      <c r="E8184" s="600">
        <v>648</v>
      </c>
      <c r="F8184" s="600">
        <v>159951.0564</v>
      </c>
      <c r="G8184" s="600">
        <v>0</v>
      </c>
      <c r="H8184" s="600">
        <f t="shared" ref="H8184:H8201" si="2846">D8184*G8184</f>
        <v>0</v>
      </c>
      <c r="I8184" s="1206">
        <v>44873</v>
      </c>
      <c r="J8184" s="1206">
        <v>44985</v>
      </c>
      <c r="K8184" s="600"/>
      <c r="L8184" s="600">
        <v>936</v>
      </c>
      <c r="M8184" s="1206">
        <v>44868</v>
      </c>
      <c r="N8184" s="600">
        <v>198</v>
      </c>
      <c r="O8184" s="600">
        <v>0</v>
      </c>
      <c r="P8184" s="600">
        <v>0</v>
      </c>
      <c r="Q8184" s="2846"/>
      <c r="R8184" s="2846"/>
      <c r="S8184" s="2846"/>
      <c r="T8184" s="2846"/>
      <c r="U8184" s="2846"/>
      <c r="V8184" s="2846"/>
      <c r="W8184" s="2846"/>
      <c r="X8184" s="2846"/>
      <c r="Y8184" s="2846"/>
      <c r="Z8184" s="2846"/>
      <c r="AA8184" s="2846"/>
      <c r="AB8184" s="2846"/>
      <c r="AC8184" s="1507">
        <f t="shared" si="2839"/>
        <v>450</v>
      </c>
      <c r="AD8184" s="1508">
        <f t="shared" si="2840"/>
        <v>111077.1225</v>
      </c>
      <c r="AE8184" s="14">
        <f t="shared" si="2841"/>
        <v>-1.0666666666666667</v>
      </c>
      <c r="AF8184" s="14">
        <f t="shared" si="2842"/>
        <v>66</v>
      </c>
      <c r="AG8184" s="14">
        <f t="shared" si="2843"/>
        <v>6.8181818181818183</v>
      </c>
      <c r="AH8184" s="14">
        <f t="shared" si="2844"/>
        <v>7.8848484848484848</v>
      </c>
      <c r="AI8184" s="14">
        <f t="shared" si="2845"/>
        <v>520.4</v>
      </c>
      <c r="AJ8184" s="1498">
        <v>450</v>
      </c>
    </row>
    <row r="8185" spans="1:36" ht="31.5">
      <c r="A8185" s="1495">
        <v>6</v>
      </c>
      <c r="B8185" s="2847" t="s">
        <v>6430</v>
      </c>
      <c r="C8185" s="600" t="s">
        <v>66</v>
      </c>
      <c r="D8185" s="1226">
        <v>1</v>
      </c>
      <c r="E8185" s="600">
        <v>15000</v>
      </c>
      <c r="F8185" s="600">
        <v>15000</v>
      </c>
      <c r="G8185" s="600">
        <v>0</v>
      </c>
      <c r="H8185" s="600">
        <f t="shared" si="2846"/>
        <v>0</v>
      </c>
      <c r="I8185" s="1206">
        <v>44894</v>
      </c>
      <c r="J8185" s="1206"/>
      <c r="K8185" s="600"/>
      <c r="L8185" s="600"/>
      <c r="M8185" s="600"/>
      <c r="N8185" s="600">
        <v>0</v>
      </c>
      <c r="O8185" s="600">
        <v>0</v>
      </c>
      <c r="P8185" s="600">
        <v>100</v>
      </c>
      <c r="Q8185" s="2846"/>
      <c r="R8185" s="2846"/>
      <c r="S8185" s="2846"/>
      <c r="T8185" s="2846"/>
      <c r="U8185" s="2846"/>
      <c r="V8185" s="2846"/>
      <c r="W8185" s="2846"/>
      <c r="X8185" s="2846"/>
      <c r="Y8185" s="2846"/>
      <c r="Z8185" s="2846"/>
      <c r="AA8185" s="2846"/>
      <c r="AB8185" s="2846"/>
      <c r="AC8185" s="1507">
        <f t="shared" si="2839"/>
        <v>14900</v>
      </c>
      <c r="AD8185" s="1508">
        <f t="shared" si="2840"/>
        <v>14900</v>
      </c>
      <c r="AE8185" s="14">
        <f t="shared" si="2841"/>
        <v>-1500.5666666666666</v>
      </c>
      <c r="AF8185" s="14">
        <f t="shared" si="2842"/>
        <v>33.333333333333336</v>
      </c>
      <c r="AG8185" s="14">
        <f t="shared" si="2843"/>
        <v>446.99999999999994</v>
      </c>
      <c r="AH8185" s="14">
        <f t="shared" si="2844"/>
        <v>1947.5666666666666</v>
      </c>
      <c r="AI8185" s="14">
        <f t="shared" si="2845"/>
        <v>64918.888888888891</v>
      </c>
      <c r="AJ8185" s="1498"/>
    </row>
    <row r="8186" spans="1:36" ht="15.75">
      <c r="A8186" s="1495">
        <v>7</v>
      </c>
      <c r="B8186" s="2847" t="s">
        <v>3444</v>
      </c>
      <c r="C8186" s="600" t="s">
        <v>63</v>
      </c>
      <c r="D8186" s="1226">
        <v>1</v>
      </c>
      <c r="E8186" s="600">
        <v>243</v>
      </c>
      <c r="F8186" s="600">
        <v>243</v>
      </c>
      <c r="G8186" s="600">
        <v>0</v>
      </c>
      <c r="H8186" s="600">
        <f t="shared" si="2846"/>
        <v>0</v>
      </c>
      <c r="I8186" s="1206">
        <v>44728</v>
      </c>
      <c r="J8186" s="1206"/>
      <c r="K8186" s="600"/>
      <c r="L8186" s="600"/>
      <c r="M8186" s="600"/>
      <c r="N8186" s="600">
        <v>0</v>
      </c>
      <c r="O8186" s="600">
        <v>0</v>
      </c>
      <c r="P8186" s="600">
        <v>0</v>
      </c>
      <c r="Q8186" s="2846"/>
      <c r="R8186" s="2846"/>
      <c r="S8186" s="2846"/>
      <c r="T8186" s="2846"/>
      <c r="U8186" s="2846"/>
      <c r="V8186" s="2846"/>
      <c r="W8186" s="2846"/>
      <c r="X8186" s="2846"/>
      <c r="Y8186" s="2846"/>
      <c r="Z8186" s="2846"/>
      <c r="AA8186" s="2846"/>
      <c r="AB8186" s="2846"/>
      <c r="AC8186" s="1507">
        <f t="shared" si="2839"/>
        <v>243</v>
      </c>
      <c r="AD8186" s="1508">
        <f t="shared" si="2840"/>
        <v>243</v>
      </c>
      <c r="AE8186" s="14">
        <f t="shared" si="2841"/>
        <v>-1500.5666666666666</v>
      </c>
      <c r="AF8186" s="14">
        <f t="shared" si="2842"/>
        <v>0</v>
      </c>
      <c r="AG8186" s="14" t="e">
        <f t="shared" si="2843"/>
        <v>#DIV/0!</v>
      </c>
      <c r="AH8186" s="14" t="e">
        <f t="shared" si="2844"/>
        <v>#DIV/0!</v>
      </c>
      <c r="AI8186" s="14">
        <f t="shared" si="2845"/>
        <v>243</v>
      </c>
      <c r="AJ8186" s="1498"/>
    </row>
    <row r="8187" spans="1:36" ht="15.75">
      <c r="A8187" s="1495">
        <v>8</v>
      </c>
      <c r="B8187" s="2847" t="s">
        <v>5249</v>
      </c>
      <c r="C8187" s="600" t="s">
        <v>63</v>
      </c>
      <c r="D8187" s="1226">
        <v>5.41</v>
      </c>
      <c r="E8187" s="600">
        <v>665</v>
      </c>
      <c r="F8187" s="600">
        <v>3597.65</v>
      </c>
      <c r="G8187" s="600">
        <v>0</v>
      </c>
      <c r="H8187" s="600">
        <f t="shared" si="2846"/>
        <v>0</v>
      </c>
      <c r="I8187" s="1206">
        <v>44827</v>
      </c>
      <c r="J8187" s="1206"/>
      <c r="K8187" s="600"/>
      <c r="L8187" s="600"/>
      <c r="M8187" s="600"/>
      <c r="N8187" s="600">
        <v>425</v>
      </c>
      <c r="O8187" s="600">
        <v>120</v>
      </c>
      <c r="P8187" s="600">
        <v>65</v>
      </c>
      <c r="Q8187" s="2846"/>
      <c r="R8187" s="2846"/>
      <c r="S8187" s="2846"/>
      <c r="T8187" s="2846"/>
      <c r="U8187" s="2846"/>
      <c r="V8187" s="2846"/>
      <c r="W8187" s="2846"/>
      <c r="X8187" s="2846"/>
      <c r="Y8187" s="2846"/>
      <c r="Z8187" s="2846"/>
      <c r="AA8187" s="2846"/>
      <c r="AB8187" s="2846"/>
      <c r="AC8187" s="1507">
        <f t="shared" si="2839"/>
        <v>55</v>
      </c>
      <c r="AD8187" s="1508">
        <f t="shared" si="2840"/>
        <v>297.55</v>
      </c>
      <c r="AE8187" s="14">
        <f t="shared" si="2841"/>
        <v>-1500.5666666666666</v>
      </c>
      <c r="AF8187" s="14">
        <f t="shared" si="2842"/>
        <v>203.33333333333334</v>
      </c>
      <c r="AG8187" s="14">
        <f t="shared" si="2843"/>
        <v>0.27049180327868849</v>
      </c>
      <c r="AH8187" s="14">
        <f t="shared" si="2844"/>
        <v>1500.8371584699453</v>
      </c>
      <c r="AI8187" s="14">
        <f t="shared" si="2845"/>
        <v>305170.22222222225</v>
      </c>
      <c r="AJ8187" s="1498"/>
    </row>
    <row r="8188" spans="1:36" ht="15.75">
      <c r="A8188" s="1495">
        <v>9</v>
      </c>
      <c r="B8188" s="2835" t="s">
        <v>4636</v>
      </c>
      <c r="C8188" s="1930" t="s">
        <v>63</v>
      </c>
      <c r="D8188" s="1931">
        <v>1</v>
      </c>
      <c r="E8188" s="1930">
        <v>11700</v>
      </c>
      <c r="F8188" s="1930">
        <v>11700</v>
      </c>
      <c r="G8188" s="1930">
        <v>0</v>
      </c>
      <c r="H8188" s="1931">
        <f t="shared" si="2846"/>
        <v>0</v>
      </c>
      <c r="I8188" s="1932">
        <v>44778</v>
      </c>
      <c r="J8188" s="1932"/>
      <c r="K8188" s="1930"/>
      <c r="L8188" s="1930"/>
      <c r="M8188" s="1932"/>
      <c r="N8188" s="1930">
        <v>700</v>
      </c>
      <c r="O8188" s="1930">
        <v>2000</v>
      </c>
      <c r="P8188" s="1930">
        <v>3600</v>
      </c>
      <c r="Q8188" s="1930"/>
      <c r="R8188" s="1930"/>
      <c r="S8188" s="1930"/>
      <c r="T8188" s="1930"/>
      <c r="U8188" s="1930"/>
      <c r="V8188" s="1930"/>
      <c r="W8188" s="1930"/>
      <c r="X8188" s="1930"/>
      <c r="Y8188" s="1930"/>
      <c r="Z8188" s="1930"/>
      <c r="AA8188" s="1930"/>
      <c r="AB8188" s="1930"/>
      <c r="AC8188" s="1507">
        <f t="shared" si="2839"/>
        <v>5400</v>
      </c>
      <c r="AD8188" s="1508">
        <f t="shared" si="2840"/>
        <v>5400</v>
      </c>
      <c r="AE8188" s="14">
        <f t="shared" si="2841"/>
        <v>-1500.5666666666666</v>
      </c>
      <c r="AF8188" s="14">
        <f t="shared" si="2842"/>
        <v>2100</v>
      </c>
      <c r="AG8188" s="14">
        <f t="shared" si="2843"/>
        <v>2.5714285714285716</v>
      </c>
      <c r="AH8188" s="14">
        <f t="shared" si="2844"/>
        <v>1503.1380952380953</v>
      </c>
      <c r="AI8188" s="14">
        <f t="shared" si="2845"/>
        <v>3156590</v>
      </c>
      <c r="AJ8188" s="1933"/>
    </row>
    <row r="8189" spans="1:36" ht="15.75">
      <c r="A8189" s="1495">
        <v>11</v>
      </c>
      <c r="B8189" s="2835" t="s">
        <v>4086</v>
      </c>
      <c r="C8189" s="1930" t="s">
        <v>66</v>
      </c>
      <c r="D8189" s="1931">
        <v>0.47</v>
      </c>
      <c r="E8189" s="1930">
        <v>10729</v>
      </c>
      <c r="F8189" s="1930">
        <v>5042.63</v>
      </c>
      <c r="G8189" s="1930">
        <v>0</v>
      </c>
      <c r="H8189" s="1931">
        <f t="shared" si="2846"/>
        <v>0</v>
      </c>
      <c r="I8189" s="1932">
        <v>44764</v>
      </c>
      <c r="J8189" s="1932" t="s">
        <v>4087</v>
      </c>
      <c r="K8189" s="1930"/>
      <c r="L8189" s="1930">
        <v>556</v>
      </c>
      <c r="M8189" s="1932">
        <v>44761</v>
      </c>
      <c r="N8189" s="1930">
        <v>2380</v>
      </c>
      <c r="O8189" s="1930">
        <v>492</v>
      </c>
      <c r="P8189" s="1930">
        <v>408</v>
      </c>
      <c r="Q8189" s="1930"/>
      <c r="R8189" s="1930"/>
      <c r="S8189" s="1930"/>
      <c r="T8189" s="1930"/>
      <c r="U8189" s="1930"/>
      <c r="V8189" s="1930"/>
      <c r="W8189" s="1930"/>
      <c r="X8189" s="1930"/>
      <c r="Y8189" s="1930"/>
      <c r="Z8189" s="1930"/>
      <c r="AA8189" s="1930"/>
      <c r="AB8189" s="1930"/>
      <c r="AC8189" s="1507">
        <f t="shared" si="2839"/>
        <v>7449</v>
      </c>
      <c r="AD8189" s="1508">
        <f t="shared" si="2840"/>
        <v>3501.0299999999997</v>
      </c>
      <c r="AE8189" s="14" t="s">
        <v>334</v>
      </c>
      <c r="AF8189" s="14">
        <f t="shared" si="2842"/>
        <v>1093.3333333333333</v>
      </c>
      <c r="AG8189" s="14">
        <f t="shared" si="2843"/>
        <v>6.8131097560975613</v>
      </c>
      <c r="AH8189" s="14" t="s">
        <v>334</v>
      </c>
      <c r="AI8189" s="14" t="s">
        <v>334</v>
      </c>
      <c r="AJ8189" s="1933"/>
    </row>
    <row r="8190" spans="1:36" ht="15.75">
      <c r="A8190" s="1495">
        <v>12</v>
      </c>
      <c r="B8190" s="2835" t="s">
        <v>4088</v>
      </c>
      <c r="C8190" s="1930" t="s">
        <v>66</v>
      </c>
      <c r="D8190" s="1931">
        <v>0.47</v>
      </c>
      <c r="E8190" s="1930">
        <v>20000</v>
      </c>
      <c r="F8190" s="1930">
        <v>9400</v>
      </c>
      <c r="G8190" s="1930">
        <v>0</v>
      </c>
      <c r="H8190" s="1931">
        <f t="shared" si="2846"/>
        <v>0</v>
      </c>
      <c r="I8190" s="1932">
        <v>44764</v>
      </c>
      <c r="J8190" s="1932" t="s">
        <v>4087</v>
      </c>
      <c r="K8190" s="1930"/>
      <c r="L8190" s="1930">
        <v>556</v>
      </c>
      <c r="M8190" s="1932">
        <v>44762</v>
      </c>
      <c r="N8190" s="1930">
        <v>0</v>
      </c>
      <c r="O8190" s="1930">
        <v>0</v>
      </c>
      <c r="P8190" s="1930">
        <v>0</v>
      </c>
      <c r="Q8190" s="1930"/>
      <c r="R8190" s="1930"/>
      <c r="S8190" s="1930"/>
      <c r="T8190" s="1930"/>
      <c r="U8190" s="1930"/>
      <c r="V8190" s="1930"/>
      <c r="W8190" s="1930"/>
      <c r="X8190" s="1930"/>
      <c r="Y8190" s="1930"/>
      <c r="Z8190" s="1930"/>
      <c r="AA8190" s="1930"/>
      <c r="AB8190" s="1930"/>
      <c r="AC8190" s="1507">
        <f t="shared" si="2839"/>
        <v>20000</v>
      </c>
      <c r="AD8190" s="1508">
        <f t="shared" si="2840"/>
        <v>9400</v>
      </c>
      <c r="AE8190" s="14" t="s">
        <v>334</v>
      </c>
      <c r="AF8190" s="14">
        <f t="shared" si="2842"/>
        <v>0</v>
      </c>
      <c r="AG8190" s="14" t="e">
        <f t="shared" si="2843"/>
        <v>#DIV/0!</v>
      </c>
      <c r="AH8190" s="14" t="s">
        <v>334</v>
      </c>
      <c r="AI8190" s="14" t="s">
        <v>334</v>
      </c>
      <c r="AJ8190" s="1933"/>
    </row>
    <row r="8191" spans="1:36" ht="15.75">
      <c r="A8191" s="1495">
        <v>13</v>
      </c>
      <c r="B8191" s="2835" t="s">
        <v>5250</v>
      </c>
      <c r="C8191" s="1930" t="s">
        <v>63</v>
      </c>
      <c r="D8191" s="1931">
        <v>1</v>
      </c>
      <c r="E8191" s="1930">
        <v>4564</v>
      </c>
      <c r="F8191" s="1930">
        <v>4564</v>
      </c>
      <c r="G8191" s="1930">
        <v>0</v>
      </c>
      <c r="H8191" s="1931">
        <f t="shared" si="2846"/>
        <v>0</v>
      </c>
      <c r="I8191" s="1932">
        <v>44827</v>
      </c>
      <c r="J8191" s="1932"/>
      <c r="K8191" s="1930"/>
      <c r="L8191" s="1930"/>
      <c r="M8191" s="1932"/>
      <c r="N8191" s="1930">
        <v>774</v>
      </c>
      <c r="O8191" s="1930">
        <v>336</v>
      </c>
      <c r="P8191" s="1930">
        <v>392</v>
      </c>
      <c r="Q8191" s="1930"/>
      <c r="R8191" s="1930"/>
      <c r="S8191" s="1930"/>
      <c r="T8191" s="1930"/>
      <c r="U8191" s="1930"/>
      <c r="V8191" s="1930"/>
      <c r="W8191" s="1930"/>
      <c r="X8191" s="1930"/>
      <c r="Y8191" s="1930"/>
      <c r="Z8191" s="1930"/>
      <c r="AA8191" s="1930"/>
      <c r="AB8191" s="1930"/>
      <c r="AC8191" s="1507">
        <f t="shared" si="2839"/>
        <v>3062</v>
      </c>
      <c r="AD8191" s="1508">
        <f t="shared" si="2840"/>
        <v>3062</v>
      </c>
      <c r="AE8191" s="14">
        <f t="shared" ref="AE8191:AE8209" si="2847">(J8191-"01.04.2023")/30</f>
        <v>-1500.5666666666666</v>
      </c>
      <c r="AF8191" s="14">
        <f t="shared" si="2842"/>
        <v>500.66666666666669</v>
      </c>
      <c r="AG8191" s="14">
        <f t="shared" si="2843"/>
        <v>6.1158455392809588</v>
      </c>
      <c r="AH8191" s="14">
        <f t="shared" ref="AH8191:AH8209" si="2848">AG8191-AE8191</f>
        <v>1506.6825122059477</v>
      </c>
      <c r="AI8191" s="14">
        <f t="shared" ref="AI8191:AI8209" si="2849">AC8191-(AE8191*AF8191)</f>
        <v>754345.7111111111</v>
      </c>
      <c r="AJ8191" s="1933"/>
    </row>
    <row r="8192" spans="1:36" ht="15.75">
      <c r="A8192" s="1495">
        <v>14</v>
      </c>
      <c r="B8192" s="2835" t="s">
        <v>5251</v>
      </c>
      <c r="C8192" s="1930" t="s">
        <v>63</v>
      </c>
      <c r="D8192" s="1931">
        <v>1</v>
      </c>
      <c r="E8192" s="1930">
        <v>7000</v>
      </c>
      <c r="F8192" s="1930">
        <v>7000</v>
      </c>
      <c r="G8192" s="1930">
        <v>0</v>
      </c>
      <c r="H8192" s="1931">
        <f t="shared" si="2846"/>
        <v>0</v>
      </c>
      <c r="I8192" s="1932">
        <v>44827</v>
      </c>
      <c r="J8192" s="1932"/>
      <c r="K8192" s="1930"/>
      <c r="L8192" s="1930"/>
      <c r="M8192" s="1932"/>
      <c r="N8192" s="1930">
        <v>550</v>
      </c>
      <c r="O8192" s="1930">
        <v>250</v>
      </c>
      <c r="P8192" s="1930">
        <v>1250</v>
      </c>
      <c r="Q8192" s="1930"/>
      <c r="R8192" s="1930"/>
      <c r="S8192" s="1930"/>
      <c r="T8192" s="1930"/>
      <c r="U8192" s="1930"/>
      <c r="V8192" s="1930"/>
      <c r="W8192" s="1930"/>
      <c r="X8192" s="1930"/>
      <c r="Y8192" s="1930"/>
      <c r="Z8192" s="1930"/>
      <c r="AA8192" s="1930"/>
      <c r="AB8192" s="1930"/>
      <c r="AC8192" s="1507">
        <f t="shared" si="2839"/>
        <v>4950</v>
      </c>
      <c r="AD8192" s="1508">
        <f t="shared" si="2840"/>
        <v>4950</v>
      </c>
      <c r="AE8192" s="14">
        <f t="shared" si="2847"/>
        <v>-1500.5666666666666</v>
      </c>
      <c r="AF8192" s="14">
        <f t="shared" si="2842"/>
        <v>683.33333333333337</v>
      </c>
      <c r="AG8192" s="14">
        <f t="shared" si="2843"/>
        <v>7.2439024390243896</v>
      </c>
      <c r="AH8192" s="14">
        <f t="shared" si="2848"/>
        <v>1507.810569105691</v>
      </c>
      <c r="AI8192" s="14">
        <f t="shared" si="2849"/>
        <v>1030337.2222222222</v>
      </c>
      <c r="AJ8192" s="1933"/>
    </row>
    <row r="8193" spans="1:36" ht="15.75">
      <c r="A8193" s="1495">
        <v>16</v>
      </c>
      <c r="B8193" s="2835" t="s">
        <v>5252</v>
      </c>
      <c r="C8193" s="1930" t="s">
        <v>66</v>
      </c>
      <c r="D8193" s="1931">
        <v>5.0002500000000003</v>
      </c>
      <c r="E8193" s="1930">
        <v>50</v>
      </c>
      <c r="F8193" s="1930">
        <v>250.01250000000002</v>
      </c>
      <c r="G8193" s="1930">
        <v>0</v>
      </c>
      <c r="H8193" s="1931">
        <f t="shared" si="2846"/>
        <v>0</v>
      </c>
      <c r="I8193" s="1932">
        <v>44831</v>
      </c>
      <c r="J8193" s="1932"/>
      <c r="K8193" s="1930"/>
      <c r="L8193" s="1930"/>
      <c r="M8193" s="1932"/>
      <c r="N8193" s="1930">
        <v>0</v>
      </c>
      <c r="O8193" s="1930">
        <v>0</v>
      </c>
      <c r="P8193" s="1930">
        <v>5</v>
      </c>
      <c r="Q8193" s="1930"/>
      <c r="R8193" s="1930"/>
      <c r="S8193" s="1930"/>
      <c r="T8193" s="1930"/>
      <c r="U8193" s="1930"/>
      <c r="V8193" s="1930"/>
      <c r="W8193" s="1930"/>
      <c r="X8193" s="1930"/>
      <c r="Y8193" s="1930"/>
      <c r="Z8193" s="1930"/>
      <c r="AA8193" s="1930"/>
      <c r="AB8193" s="1930"/>
      <c r="AC8193" s="1507">
        <f t="shared" si="2839"/>
        <v>45</v>
      </c>
      <c r="AD8193" s="1508">
        <f t="shared" si="2840"/>
        <v>225.01125000000002</v>
      </c>
      <c r="AE8193" s="14">
        <f t="shared" si="2847"/>
        <v>-1500.5666666666666</v>
      </c>
      <c r="AF8193" s="14">
        <f t="shared" si="2842"/>
        <v>1.6666666666666667</v>
      </c>
      <c r="AG8193" s="14">
        <f t="shared" si="2843"/>
        <v>27</v>
      </c>
      <c r="AH8193" s="14">
        <f t="shared" si="2848"/>
        <v>1527.5666666666666</v>
      </c>
      <c r="AI8193" s="14">
        <f t="shared" si="2849"/>
        <v>2545.9444444444443</v>
      </c>
      <c r="AJ8193" s="1933"/>
    </row>
    <row r="8194" spans="1:36" ht="15.75" customHeight="1">
      <c r="A8194" s="1495">
        <v>17</v>
      </c>
      <c r="B8194" s="2835" t="s">
        <v>5253</v>
      </c>
      <c r="C8194" s="1930" t="s">
        <v>66</v>
      </c>
      <c r="D8194" s="2848">
        <v>1.1029</v>
      </c>
      <c r="E8194" s="1930">
        <v>1000</v>
      </c>
      <c r="F8194" s="1930">
        <v>1102.9000000000001</v>
      </c>
      <c r="G8194" s="1930">
        <v>0</v>
      </c>
      <c r="H8194" s="1931">
        <f t="shared" si="2846"/>
        <v>0</v>
      </c>
      <c r="I8194" s="1932">
        <v>44831</v>
      </c>
      <c r="J8194" s="1932"/>
      <c r="K8194" s="1930"/>
      <c r="L8194" s="1930"/>
      <c r="M8194" s="1930"/>
      <c r="N8194" s="1930">
        <v>0</v>
      </c>
      <c r="O8194" s="1930">
        <v>0</v>
      </c>
      <c r="P8194" s="1930">
        <v>0</v>
      </c>
      <c r="Q8194" s="1930"/>
      <c r="R8194" s="1930"/>
      <c r="S8194" s="1930"/>
      <c r="T8194" s="1930"/>
      <c r="U8194" s="1930"/>
      <c r="V8194" s="1930"/>
      <c r="W8194" s="1930"/>
      <c r="X8194" s="1930"/>
      <c r="Y8194" s="1930"/>
      <c r="Z8194" s="1930"/>
      <c r="AA8194" s="1930"/>
      <c r="AB8194" s="1930"/>
      <c r="AC8194" s="1507">
        <f t="shared" si="2839"/>
        <v>1000</v>
      </c>
      <c r="AD8194" s="1508">
        <f t="shared" si="2840"/>
        <v>1102.9000000000001</v>
      </c>
      <c r="AE8194" s="14">
        <f t="shared" si="2847"/>
        <v>-1500.5666666666666</v>
      </c>
      <c r="AF8194" s="14">
        <f t="shared" si="2842"/>
        <v>0</v>
      </c>
      <c r="AG8194" s="14" t="e">
        <f t="shared" si="2843"/>
        <v>#DIV/0!</v>
      </c>
      <c r="AH8194" s="14" t="e">
        <f t="shared" si="2848"/>
        <v>#DIV/0!</v>
      </c>
      <c r="AI8194" s="14">
        <f t="shared" si="2849"/>
        <v>1000</v>
      </c>
      <c r="AJ8194" s="1933"/>
    </row>
    <row r="8195" spans="1:36" ht="15.75">
      <c r="A8195" s="1495">
        <v>18</v>
      </c>
      <c r="B8195" s="2835" t="s">
        <v>5254</v>
      </c>
      <c r="C8195" s="1930" t="s">
        <v>66</v>
      </c>
      <c r="D8195" s="2848">
        <v>1.1029</v>
      </c>
      <c r="E8195" s="1930">
        <v>800</v>
      </c>
      <c r="F8195" s="1930">
        <v>882.31999999999994</v>
      </c>
      <c r="G8195" s="1930">
        <v>0</v>
      </c>
      <c r="H8195" s="1931">
        <f t="shared" si="2846"/>
        <v>0</v>
      </c>
      <c r="I8195" s="1932">
        <v>44831</v>
      </c>
      <c r="J8195" s="1932"/>
      <c r="K8195" s="1930"/>
      <c r="L8195" s="1930"/>
      <c r="M8195" s="1930"/>
      <c r="N8195" s="1930">
        <v>0</v>
      </c>
      <c r="O8195" s="1930">
        <v>0</v>
      </c>
      <c r="P8195" s="1930">
        <v>0</v>
      </c>
      <c r="Q8195" s="1930"/>
      <c r="R8195" s="1930"/>
      <c r="S8195" s="1930"/>
      <c r="T8195" s="1930"/>
      <c r="U8195" s="1930"/>
      <c r="V8195" s="1930"/>
      <c r="W8195" s="1930"/>
      <c r="X8195" s="1930"/>
      <c r="Y8195" s="1930"/>
      <c r="Z8195" s="1930"/>
      <c r="AA8195" s="1930"/>
      <c r="AB8195" s="1930"/>
      <c r="AC8195" s="1507">
        <f t="shared" si="2839"/>
        <v>800</v>
      </c>
      <c r="AD8195" s="1508">
        <f t="shared" si="2840"/>
        <v>882.31999999999994</v>
      </c>
      <c r="AE8195" s="14">
        <f t="shared" si="2847"/>
        <v>-1500.5666666666666</v>
      </c>
      <c r="AF8195" s="14">
        <f t="shared" si="2842"/>
        <v>0</v>
      </c>
      <c r="AG8195" s="14" t="e">
        <f t="shared" si="2843"/>
        <v>#DIV/0!</v>
      </c>
      <c r="AH8195" s="14" t="e">
        <f t="shared" si="2848"/>
        <v>#DIV/0!</v>
      </c>
      <c r="AI8195" s="14">
        <f t="shared" si="2849"/>
        <v>800</v>
      </c>
      <c r="AJ8195" s="1933"/>
    </row>
    <row r="8196" spans="1:36" ht="15.75">
      <c r="A8196" s="1495">
        <v>19</v>
      </c>
      <c r="B8196" s="2835" t="s">
        <v>5255</v>
      </c>
      <c r="C8196" s="1930" t="s">
        <v>66</v>
      </c>
      <c r="D8196" s="2848">
        <v>3.4485000000000001</v>
      </c>
      <c r="E8196" s="1930">
        <v>1300</v>
      </c>
      <c r="F8196" s="1930">
        <v>4483.05</v>
      </c>
      <c r="G8196" s="1930">
        <v>0</v>
      </c>
      <c r="H8196" s="1931">
        <f t="shared" si="2846"/>
        <v>0</v>
      </c>
      <c r="I8196" s="1932">
        <v>44831</v>
      </c>
      <c r="J8196" s="1932"/>
      <c r="K8196" s="1930"/>
      <c r="L8196" s="1930"/>
      <c r="M8196" s="1930"/>
      <c r="N8196" s="1930">
        <v>0</v>
      </c>
      <c r="O8196" s="1930">
        <v>0</v>
      </c>
      <c r="P8196" s="1930">
        <v>0</v>
      </c>
      <c r="Q8196" s="1930"/>
      <c r="R8196" s="1930"/>
      <c r="S8196" s="1930"/>
      <c r="T8196" s="1930"/>
      <c r="U8196" s="1930"/>
      <c r="V8196" s="1930"/>
      <c r="W8196" s="1930"/>
      <c r="X8196" s="1930"/>
      <c r="Y8196" s="1930"/>
      <c r="Z8196" s="1930"/>
      <c r="AA8196" s="1930"/>
      <c r="AB8196" s="1930"/>
      <c r="AC8196" s="1507">
        <f t="shared" si="2839"/>
        <v>1300</v>
      </c>
      <c r="AD8196" s="1508">
        <f t="shared" si="2840"/>
        <v>4483.05</v>
      </c>
      <c r="AE8196" s="14">
        <f t="shared" si="2847"/>
        <v>-1500.5666666666666</v>
      </c>
      <c r="AF8196" s="14">
        <f t="shared" si="2842"/>
        <v>0</v>
      </c>
      <c r="AG8196" s="14" t="e">
        <f t="shared" si="2843"/>
        <v>#DIV/0!</v>
      </c>
      <c r="AH8196" s="14" t="e">
        <f t="shared" si="2848"/>
        <v>#DIV/0!</v>
      </c>
      <c r="AI8196" s="14">
        <f t="shared" si="2849"/>
        <v>1300</v>
      </c>
      <c r="AJ8196" s="1933"/>
    </row>
    <row r="8197" spans="1:36" ht="15.75">
      <c r="A8197" s="1495">
        <v>20</v>
      </c>
      <c r="B8197" s="2835" t="s">
        <v>5256</v>
      </c>
      <c r="C8197" s="1930" t="s">
        <v>224</v>
      </c>
      <c r="D8197" s="1931">
        <v>45</v>
      </c>
      <c r="E8197" s="1930">
        <v>2</v>
      </c>
      <c r="F8197" s="1930">
        <v>90</v>
      </c>
      <c r="G8197" s="1930">
        <v>0</v>
      </c>
      <c r="H8197" s="1931">
        <f t="shared" si="2846"/>
        <v>0</v>
      </c>
      <c r="I8197" s="1932">
        <v>44827</v>
      </c>
      <c r="J8197" s="1932"/>
      <c r="K8197" s="1930"/>
      <c r="L8197" s="1930"/>
      <c r="M8197" s="1930"/>
      <c r="N8197" s="1930">
        <v>0</v>
      </c>
      <c r="O8197" s="1930">
        <v>0</v>
      </c>
      <c r="P8197" s="1930">
        <v>0</v>
      </c>
      <c r="Q8197" s="1930"/>
      <c r="R8197" s="1930"/>
      <c r="S8197" s="1930"/>
      <c r="T8197" s="1930"/>
      <c r="U8197" s="1930"/>
      <c r="V8197" s="1930"/>
      <c r="W8197" s="1930"/>
      <c r="X8197" s="1930"/>
      <c r="Y8197" s="1930"/>
      <c r="Z8197" s="1930"/>
      <c r="AA8197" s="1930"/>
      <c r="AB8197" s="1930"/>
      <c r="AC8197" s="1507">
        <f t="shared" si="2839"/>
        <v>2</v>
      </c>
      <c r="AD8197" s="1508">
        <f t="shared" si="2840"/>
        <v>90</v>
      </c>
      <c r="AE8197" s="14">
        <f t="shared" si="2847"/>
        <v>-1500.5666666666666</v>
      </c>
      <c r="AF8197" s="14">
        <f t="shared" si="2842"/>
        <v>0</v>
      </c>
      <c r="AG8197" s="14" t="e">
        <f t="shared" si="2843"/>
        <v>#DIV/0!</v>
      </c>
      <c r="AH8197" s="14" t="e">
        <f t="shared" si="2848"/>
        <v>#DIV/0!</v>
      </c>
      <c r="AI8197" s="14">
        <f t="shared" si="2849"/>
        <v>2</v>
      </c>
      <c r="AJ8197" s="1933"/>
    </row>
    <row r="8198" spans="1:36" ht="15.75">
      <c r="A8198" s="1495">
        <v>21</v>
      </c>
      <c r="B8198" s="2835" t="s">
        <v>5256</v>
      </c>
      <c r="C8198" s="1930" t="s">
        <v>224</v>
      </c>
      <c r="D8198" s="1931">
        <v>45</v>
      </c>
      <c r="E8198" s="1930">
        <v>20</v>
      </c>
      <c r="F8198" s="1930">
        <v>900</v>
      </c>
      <c r="G8198" s="1930">
        <v>0</v>
      </c>
      <c r="H8198" s="1931">
        <f t="shared" si="2846"/>
        <v>0</v>
      </c>
      <c r="I8198" s="1932">
        <v>44827</v>
      </c>
      <c r="J8198" s="1932"/>
      <c r="K8198" s="1930"/>
      <c r="L8198" s="1930"/>
      <c r="M8198" s="1930"/>
      <c r="N8198" s="1930">
        <v>0</v>
      </c>
      <c r="O8198" s="1930">
        <v>0</v>
      </c>
      <c r="P8198" s="1930">
        <v>0</v>
      </c>
      <c r="Q8198" s="1930"/>
      <c r="R8198" s="1930"/>
      <c r="S8198" s="1930"/>
      <c r="T8198" s="1930"/>
      <c r="U8198" s="1930"/>
      <c r="V8198" s="1930"/>
      <c r="W8198" s="1930"/>
      <c r="X8198" s="1930"/>
      <c r="Y8198" s="1930"/>
      <c r="Z8198" s="1930"/>
      <c r="AA8198" s="1930"/>
      <c r="AB8198" s="1930"/>
      <c r="AC8198" s="1507">
        <f t="shared" si="2839"/>
        <v>20</v>
      </c>
      <c r="AD8198" s="1508">
        <f t="shared" si="2840"/>
        <v>900</v>
      </c>
      <c r="AE8198" s="14">
        <f t="shared" si="2847"/>
        <v>-1500.5666666666666</v>
      </c>
      <c r="AF8198" s="14">
        <f t="shared" si="2842"/>
        <v>0</v>
      </c>
      <c r="AG8198" s="14" t="e">
        <f t="shared" si="2843"/>
        <v>#DIV/0!</v>
      </c>
      <c r="AH8198" s="14" t="e">
        <f t="shared" si="2848"/>
        <v>#DIV/0!</v>
      </c>
      <c r="AI8198" s="14">
        <f t="shared" si="2849"/>
        <v>20</v>
      </c>
      <c r="AJ8198" s="1933"/>
    </row>
    <row r="8199" spans="1:36" ht="15.75">
      <c r="A8199" s="1495">
        <v>22</v>
      </c>
      <c r="B8199" s="2835" t="s">
        <v>8131</v>
      </c>
      <c r="C8199" s="1930" t="s">
        <v>63</v>
      </c>
      <c r="D8199" s="1931">
        <v>1</v>
      </c>
      <c r="E8199" s="1930">
        <v>0</v>
      </c>
      <c r="F8199" s="1930">
        <v>0</v>
      </c>
      <c r="G8199" s="1930">
        <v>5000</v>
      </c>
      <c r="H8199" s="1931">
        <f t="shared" si="2846"/>
        <v>5000</v>
      </c>
      <c r="I8199" s="1932">
        <v>44947</v>
      </c>
      <c r="J8199" s="1932">
        <v>45689</v>
      </c>
      <c r="K8199" s="1930"/>
      <c r="L8199" s="1930"/>
      <c r="M8199" s="1930"/>
      <c r="N8199" s="1930">
        <v>600</v>
      </c>
      <c r="O8199" s="1930">
        <v>400</v>
      </c>
      <c r="P8199" s="1930">
        <v>3500</v>
      </c>
      <c r="Q8199" s="1930"/>
      <c r="R8199" s="1930"/>
      <c r="S8199" s="1930"/>
      <c r="T8199" s="1930"/>
      <c r="U8199" s="1930"/>
      <c r="V8199" s="1930"/>
      <c r="W8199" s="1930"/>
      <c r="X8199" s="1930"/>
      <c r="Y8199" s="1930"/>
      <c r="Z8199" s="1930"/>
      <c r="AA8199" s="1930"/>
      <c r="AB8199" s="1930"/>
      <c r="AC8199" s="1507">
        <f t="shared" si="2839"/>
        <v>500</v>
      </c>
      <c r="AD8199" s="1508">
        <f t="shared" si="2840"/>
        <v>500</v>
      </c>
      <c r="AE8199" s="14">
        <f t="shared" si="2847"/>
        <v>22.4</v>
      </c>
      <c r="AF8199" s="14">
        <f t="shared" si="2842"/>
        <v>1500</v>
      </c>
      <c r="AG8199" s="14">
        <f t="shared" si="2843"/>
        <v>0.33333333333333331</v>
      </c>
      <c r="AH8199" s="14">
        <f t="shared" si="2848"/>
        <v>-22.066666666666666</v>
      </c>
      <c r="AI8199" s="14">
        <f t="shared" si="2849"/>
        <v>-33100</v>
      </c>
      <c r="AJ8199" s="1933"/>
    </row>
    <row r="8200" spans="1:36" ht="15.75">
      <c r="A8200" s="1495">
        <v>23</v>
      </c>
      <c r="B8200" s="2835" t="s">
        <v>5257</v>
      </c>
      <c r="C8200" s="1930" t="s">
        <v>63</v>
      </c>
      <c r="D8200" s="1931">
        <v>1</v>
      </c>
      <c r="E8200" s="1930">
        <v>5000</v>
      </c>
      <c r="F8200" s="1930">
        <v>5000</v>
      </c>
      <c r="G8200" s="1930">
        <v>0</v>
      </c>
      <c r="H8200" s="1930">
        <f t="shared" si="2846"/>
        <v>0</v>
      </c>
      <c r="I8200" s="1932">
        <v>44827</v>
      </c>
      <c r="J8200" s="1932"/>
      <c r="K8200" s="1930"/>
      <c r="L8200" s="1930"/>
      <c r="M8200" s="1932"/>
      <c r="N8200" s="1930">
        <v>0</v>
      </c>
      <c r="O8200" s="1930">
        <v>1000</v>
      </c>
      <c r="P8200" s="1930">
        <v>3000</v>
      </c>
      <c r="Q8200" s="1930"/>
      <c r="R8200" s="1930"/>
      <c r="S8200" s="1930"/>
      <c r="T8200" s="1930"/>
      <c r="U8200" s="1930"/>
      <c r="V8200" s="1930"/>
      <c r="W8200" s="1930"/>
      <c r="X8200" s="1930"/>
      <c r="Y8200" s="1930"/>
      <c r="Z8200" s="1930"/>
      <c r="AA8200" s="1930"/>
      <c r="AB8200" s="1930"/>
      <c r="AC8200" s="1507">
        <f t="shared" si="2839"/>
        <v>1000</v>
      </c>
      <c r="AD8200" s="1508">
        <f t="shared" si="2840"/>
        <v>1000</v>
      </c>
      <c r="AE8200" s="14">
        <f t="shared" si="2847"/>
        <v>-1500.5666666666666</v>
      </c>
      <c r="AF8200" s="14">
        <f t="shared" si="2842"/>
        <v>1333.3333333333333</v>
      </c>
      <c r="AG8200" s="14">
        <f t="shared" si="2843"/>
        <v>0.75</v>
      </c>
      <c r="AH8200" s="14">
        <f t="shared" si="2848"/>
        <v>1501.3166666666666</v>
      </c>
      <c r="AI8200" s="14">
        <f t="shared" si="2849"/>
        <v>2001755.5555555553</v>
      </c>
      <c r="AJ8200" s="1933"/>
    </row>
    <row r="8201" spans="1:36" ht="15.75">
      <c r="A8201" s="1495">
        <v>24</v>
      </c>
      <c r="B8201" s="2835" t="s">
        <v>5258</v>
      </c>
      <c r="C8201" s="1930" t="s">
        <v>262</v>
      </c>
      <c r="D8201" s="1931">
        <v>1</v>
      </c>
      <c r="E8201" s="1930">
        <v>1890</v>
      </c>
      <c r="F8201" s="1930">
        <v>1890</v>
      </c>
      <c r="G8201" s="1930">
        <v>0</v>
      </c>
      <c r="H8201" s="1930">
        <f t="shared" si="2846"/>
        <v>0</v>
      </c>
      <c r="I8201" s="1932">
        <v>44810</v>
      </c>
      <c r="J8201" s="1932"/>
      <c r="K8201" s="1930"/>
      <c r="L8201" s="1930"/>
      <c r="M8201" s="1932"/>
      <c r="N8201" s="1930">
        <v>540</v>
      </c>
      <c r="O8201" s="1930">
        <v>360</v>
      </c>
      <c r="P8201" s="1930">
        <v>540</v>
      </c>
      <c r="Q8201" s="1930"/>
      <c r="R8201" s="1930"/>
      <c r="S8201" s="1930"/>
      <c r="T8201" s="1930"/>
      <c r="U8201" s="1930"/>
      <c r="V8201" s="1930"/>
      <c r="W8201" s="1930"/>
      <c r="X8201" s="1930"/>
      <c r="Y8201" s="1930"/>
      <c r="Z8201" s="1930"/>
      <c r="AA8201" s="1930"/>
      <c r="AB8201" s="1930"/>
      <c r="AC8201" s="1507">
        <f t="shared" si="2839"/>
        <v>450</v>
      </c>
      <c r="AD8201" s="1508">
        <f t="shared" si="2840"/>
        <v>450</v>
      </c>
      <c r="AE8201" s="14">
        <f t="shared" si="2847"/>
        <v>-1500.5666666666666</v>
      </c>
      <c r="AF8201" s="14">
        <f t="shared" si="2842"/>
        <v>480</v>
      </c>
      <c r="AG8201" s="14">
        <f t="shared" si="2843"/>
        <v>0.9375</v>
      </c>
      <c r="AH8201" s="14">
        <f t="shared" si="2848"/>
        <v>1501.5041666666666</v>
      </c>
      <c r="AI8201" s="14">
        <f t="shared" si="2849"/>
        <v>720722</v>
      </c>
      <c r="AJ8201" s="1933"/>
    </row>
    <row r="8202" spans="1:36" ht="31.5">
      <c r="A8202" s="1495">
        <v>26</v>
      </c>
      <c r="B8202" s="2835" t="s">
        <v>4089</v>
      </c>
      <c r="C8202" s="1930" t="s">
        <v>66</v>
      </c>
      <c r="D8202" s="1931">
        <v>1</v>
      </c>
      <c r="E8202" s="1930">
        <v>24</v>
      </c>
      <c r="F8202" s="1930">
        <v>24</v>
      </c>
      <c r="G8202" s="1930">
        <v>0</v>
      </c>
      <c r="H8202" s="1930">
        <f t="shared" ref="H8202:H8209" si="2850">G8202*D8202</f>
        <v>0</v>
      </c>
      <c r="I8202" s="1932">
        <v>44770</v>
      </c>
      <c r="J8202" s="1932"/>
      <c r="K8202" s="1930"/>
      <c r="L8202" s="1930"/>
      <c r="M8202" s="1932"/>
      <c r="N8202" s="1930">
        <v>1</v>
      </c>
      <c r="O8202" s="1930">
        <v>0</v>
      </c>
      <c r="P8202" s="1930">
        <v>1</v>
      </c>
      <c r="Q8202" s="1930"/>
      <c r="R8202" s="1930"/>
      <c r="S8202" s="1930"/>
      <c r="T8202" s="1930"/>
      <c r="U8202" s="1930"/>
      <c r="V8202" s="1930"/>
      <c r="W8202" s="1930"/>
      <c r="X8202" s="1930"/>
      <c r="Y8202" s="1930"/>
      <c r="Z8202" s="1930"/>
      <c r="AA8202" s="1930"/>
      <c r="AB8202" s="1930"/>
      <c r="AC8202" s="1507">
        <f t="shared" si="2839"/>
        <v>22</v>
      </c>
      <c r="AD8202" s="1508">
        <f t="shared" si="2840"/>
        <v>22</v>
      </c>
      <c r="AE8202" s="14">
        <f t="shared" si="2847"/>
        <v>-1500.5666666666666</v>
      </c>
      <c r="AF8202" s="14">
        <f t="shared" si="2842"/>
        <v>0.66666666666666663</v>
      </c>
      <c r="AG8202" s="14">
        <f t="shared" si="2843"/>
        <v>33</v>
      </c>
      <c r="AH8202" s="14">
        <f t="shared" si="2848"/>
        <v>1533.5666666666666</v>
      </c>
      <c r="AI8202" s="14">
        <f t="shared" si="2849"/>
        <v>1022.3777777777777</v>
      </c>
      <c r="AJ8202" s="1933"/>
    </row>
    <row r="8203" spans="1:36" ht="15.75">
      <c r="A8203" s="1495">
        <v>27</v>
      </c>
      <c r="B8203" s="2835" t="s">
        <v>9690</v>
      </c>
      <c r="C8203" s="1930" t="s">
        <v>63</v>
      </c>
      <c r="D8203" s="1931">
        <v>1</v>
      </c>
      <c r="E8203" s="1930"/>
      <c r="F8203" s="1930"/>
      <c r="G8203" s="1930">
        <v>15000</v>
      </c>
      <c r="H8203" s="1930">
        <f t="shared" si="2850"/>
        <v>15000</v>
      </c>
      <c r="I8203" s="1932">
        <v>44986</v>
      </c>
      <c r="J8203" s="1932"/>
      <c r="K8203" s="1930"/>
      <c r="L8203" s="1930"/>
      <c r="M8203" s="1932"/>
      <c r="N8203" s="1930">
        <v>0</v>
      </c>
      <c r="O8203" s="1930">
        <v>0</v>
      </c>
      <c r="P8203" s="1930">
        <v>2400</v>
      </c>
      <c r="Q8203" s="1930"/>
      <c r="R8203" s="1930"/>
      <c r="S8203" s="1930"/>
      <c r="T8203" s="1930"/>
      <c r="U8203" s="1930"/>
      <c r="V8203" s="1930"/>
      <c r="W8203" s="1930"/>
      <c r="X8203" s="1930"/>
      <c r="Y8203" s="1930"/>
      <c r="Z8203" s="1930"/>
      <c r="AA8203" s="1930"/>
      <c r="AB8203" s="1930"/>
      <c r="AC8203" s="1507">
        <f t="shared" si="2839"/>
        <v>12600</v>
      </c>
      <c r="AD8203" s="1508">
        <f t="shared" si="2840"/>
        <v>12600</v>
      </c>
      <c r="AE8203" s="14">
        <f t="shared" si="2847"/>
        <v>-1500.5666666666666</v>
      </c>
      <c r="AF8203" s="14">
        <f t="shared" si="2842"/>
        <v>800</v>
      </c>
      <c r="AG8203" s="14">
        <f t="shared" si="2843"/>
        <v>15.75</v>
      </c>
      <c r="AH8203" s="14">
        <f t="shared" si="2848"/>
        <v>1516.3166666666666</v>
      </c>
      <c r="AI8203" s="14">
        <f t="shared" si="2849"/>
        <v>1213053.3333333333</v>
      </c>
      <c r="AJ8203" s="1933"/>
    </row>
    <row r="8204" spans="1:36" ht="15.75">
      <c r="A8204" s="1495">
        <v>28</v>
      </c>
      <c r="B8204" s="2835" t="s">
        <v>9690</v>
      </c>
      <c r="C8204" s="1930" t="s">
        <v>63</v>
      </c>
      <c r="D8204" s="1931">
        <v>1</v>
      </c>
      <c r="E8204" s="1930"/>
      <c r="F8204" s="1930"/>
      <c r="G8204" s="1930">
        <v>4100</v>
      </c>
      <c r="H8204" s="1930">
        <f t="shared" si="2850"/>
        <v>4100</v>
      </c>
      <c r="I8204" s="1932">
        <v>44986</v>
      </c>
      <c r="J8204" s="1932"/>
      <c r="K8204" s="1930"/>
      <c r="L8204" s="1930"/>
      <c r="M8204" s="1932"/>
      <c r="N8204" s="1930">
        <v>0</v>
      </c>
      <c r="O8204" s="1930">
        <v>0</v>
      </c>
      <c r="P8204" s="1930">
        <v>0</v>
      </c>
      <c r="Q8204" s="1930"/>
      <c r="R8204" s="1930"/>
      <c r="S8204" s="1930"/>
      <c r="T8204" s="1930"/>
      <c r="U8204" s="1930"/>
      <c r="V8204" s="1930"/>
      <c r="W8204" s="1930"/>
      <c r="X8204" s="1930"/>
      <c r="Y8204" s="1930"/>
      <c r="Z8204" s="1930"/>
      <c r="AA8204" s="1930"/>
      <c r="AB8204" s="1930"/>
      <c r="AC8204" s="1507">
        <f t="shared" si="2839"/>
        <v>4100</v>
      </c>
      <c r="AD8204" s="1508">
        <f t="shared" si="2840"/>
        <v>4100</v>
      </c>
      <c r="AE8204" s="14">
        <f t="shared" si="2847"/>
        <v>-1500.5666666666666</v>
      </c>
      <c r="AF8204" s="14">
        <f t="shared" si="2842"/>
        <v>0</v>
      </c>
      <c r="AG8204" s="14" t="e">
        <f t="shared" si="2843"/>
        <v>#DIV/0!</v>
      </c>
      <c r="AH8204" s="14" t="e">
        <f t="shared" si="2848"/>
        <v>#DIV/0!</v>
      </c>
      <c r="AI8204" s="14">
        <f t="shared" si="2849"/>
        <v>4100</v>
      </c>
      <c r="AJ8204" s="1933"/>
    </row>
    <row r="8205" spans="1:36" ht="15.75">
      <c r="A8205" s="1495">
        <v>29</v>
      </c>
      <c r="B8205" s="2835" t="s">
        <v>9691</v>
      </c>
      <c r="C8205" s="1930" t="s">
        <v>63</v>
      </c>
      <c r="D8205" s="1931">
        <v>1</v>
      </c>
      <c r="E8205" s="1930"/>
      <c r="F8205" s="1930"/>
      <c r="G8205" s="1930">
        <v>8000</v>
      </c>
      <c r="H8205" s="1930">
        <f t="shared" si="2850"/>
        <v>8000</v>
      </c>
      <c r="I8205" s="1932">
        <v>44986</v>
      </c>
      <c r="J8205" s="1932"/>
      <c r="K8205" s="1930"/>
      <c r="L8205" s="1930"/>
      <c r="M8205" s="1932"/>
      <c r="N8205" s="1930">
        <v>0</v>
      </c>
      <c r="O8205" s="1930">
        <v>0</v>
      </c>
      <c r="P8205" s="1930">
        <v>0</v>
      </c>
      <c r="Q8205" s="1930"/>
      <c r="R8205" s="1930"/>
      <c r="S8205" s="1930"/>
      <c r="T8205" s="1930"/>
      <c r="U8205" s="1930"/>
      <c r="V8205" s="1930"/>
      <c r="W8205" s="1930"/>
      <c r="X8205" s="1930"/>
      <c r="Y8205" s="1930"/>
      <c r="Z8205" s="1930"/>
      <c r="AA8205" s="1930"/>
      <c r="AB8205" s="1930"/>
      <c r="AC8205" s="1507">
        <f t="shared" si="2839"/>
        <v>8000</v>
      </c>
      <c r="AD8205" s="1508">
        <f t="shared" si="2840"/>
        <v>8000</v>
      </c>
      <c r="AE8205" s="14">
        <f t="shared" si="2847"/>
        <v>-1500.5666666666666</v>
      </c>
      <c r="AF8205" s="14">
        <f t="shared" si="2842"/>
        <v>0</v>
      </c>
      <c r="AG8205" s="14" t="e">
        <f t="shared" si="2843"/>
        <v>#DIV/0!</v>
      </c>
      <c r="AH8205" s="14" t="e">
        <f t="shared" si="2848"/>
        <v>#DIV/0!</v>
      </c>
      <c r="AI8205" s="14">
        <f t="shared" si="2849"/>
        <v>8000</v>
      </c>
      <c r="AJ8205" s="1933"/>
    </row>
    <row r="8206" spans="1:36" ht="15.75">
      <c r="A8206" s="1495">
        <v>30</v>
      </c>
      <c r="B8206" s="2835" t="s">
        <v>9692</v>
      </c>
      <c r="C8206" s="1930" t="s">
        <v>224</v>
      </c>
      <c r="D8206" s="1931">
        <v>0</v>
      </c>
      <c r="E8206" s="1930"/>
      <c r="F8206" s="1930"/>
      <c r="G8206" s="1930">
        <v>60</v>
      </c>
      <c r="H8206" s="1930">
        <f t="shared" si="2850"/>
        <v>0</v>
      </c>
      <c r="I8206" s="1932">
        <v>45002</v>
      </c>
      <c r="J8206" s="1932"/>
      <c r="K8206" s="1930"/>
      <c r="L8206" s="1930"/>
      <c r="M8206" s="1932"/>
      <c r="N8206" s="1930">
        <v>0</v>
      </c>
      <c r="O8206" s="1930">
        <v>0</v>
      </c>
      <c r="P8206" s="1930">
        <v>0</v>
      </c>
      <c r="Q8206" s="1930"/>
      <c r="R8206" s="1930"/>
      <c r="S8206" s="1930"/>
      <c r="T8206" s="1930"/>
      <c r="U8206" s="1930"/>
      <c r="V8206" s="1930"/>
      <c r="W8206" s="1930"/>
      <c r="X8206" s="1930"/>
      <c r="Y8206" s="1930"/>
      <c r="Z8206" s="1930"/>
      <c r="AA8206" s="1930"/>
      <c r="AB8206" s="1930"/>
      <c r="AC8206" s="1507">
        <f t="shared" si="2839"/>
        <v>60</v>
      </c>
      <c r="AD8206" s="1508">
        <f t="shared" si="2840"/>
        <v>0</v>
      </c>
      <c r="AE8206" s="14">
        <f t="shared" si="2847"/>
        <v>-1500.5666666666666</v>
      </c>
      <c r="AF8206" s="14">
        <f t="shared" si="2842"/>
        <v>0</v>
      </c>
      <c r="AG8206" s="14" t="e">
        <f t="shared" si="2843"/>
        <v>#DIV/0!</v>
      </c>
      <c r="AH8206" s="14" t="e">
        <f t="shared" si="2848"/>
        <v>#DIV/0!</v>
      </c>
      <c r="AI8206" s="14">
        <f t="shared" si="2849"/>
        <v>60</v>
      </c>
      <c r="AJ8206" s="1933"/>
    </row>
    <row r="8207" spans="1:36" ht="15.75">
      <c r="A8207" s="1495">
        <v>31</v>
      </c>
      <c r="B8207" s="2835" t="s">
        <v>9693</v>
      </c>
      <c r="C8207" s="1930" t="s">
        <v>143</v>
      </c>
      <c r="D8207" s="1931">
        <v>0</v>
      </c>
      <c r="E8207" s="1930"/>
      <c r="F8207" s="1930"/>
      <c r="G8207" s="1930">
        <v>10</v>
      </c>
      <c r="H8207" s="1930">
        <f t="shared" si="2850"/>
        <v>0</v>
      </c>
      <c r="I8207" s="1932">
        <v>45002</v>
      </c>
      <c r="J8207" s="1932"/>
      <c r="K8207" s="1930"/>
      <c r="L8207" s="1930"/>
      <c r="M8207" s="1932"/>
      <c r="N8207" s="1930">
        <v>0</v>
      </c>
      <c r="O8207" s="1930">
        <v>0</v>
      </c>
      <c r="P8207" s="1930">
        <v>0</v>
      </c>
      <c r="Q8207" s="1930"/>
      <c r="R8207" s="1930"/>
      <c r="S8207" s="1930"/>
      <c r="T8207" s="1930"/>
      <c r="U8207" s="1930"/>
      <c r="V8207" s="1930"/>
      <c r="W8207" s="1930"/>
      <c r="X8207" s="1930"/>
      <c r="Y8207" s="1930"/>
      <c r="Z8207" s="1930"/>
      <c r="AA8207" s="1930"/>
      <c r="AB8207" s="1930"/>
      <c r="AC8207" s="1507">
        <f t="shared" si="2839"/>
        <v>10</v>
      </c>
      <c r="AD8207" s="1508">
        <f t="shared" si="2840"/>
        <v>0</v>
      </c>
      <c r="AE8207" s="14">
        <f t="shared" si="2847"/>
        <v>-1500.5666666666666</v>
      </c>
      <c r="AF8207" s="14">
        <f t="shared" si="2842"/>
        <v>0</v>
      </c>
      <c r="AG8207" s="14" t="e">
        <f t="shared" si="2843"/>
        <v>#DIV/0!</v>
      </c>
      <c r="AH8207" s="14" t="e">
        <f t="shared" si="2848"/>
        <v>#DIV/0!</v>
      </c>
      <c r="AI8207" s="14">
        <f t="shared" si="2849"/>
        <v>10</v>
      </c>
      <c r="AJ8207" s="1933"/>
    </row>
    <row r="8208" spans="1:36" ht="15.75">
      <c r="A8208" s="1495">
        <v>33</v>
      </c>
      <c r="B8208" s="2835" t="s">
        <v>9659</v>
      </c>
      <c r="C8208" s="1930" t="s">
        <v>66</v>
      </c>
      <c r="D8208" s="1931">
        <v>0</v>
      </c>
      <c r="E8208" s="1930"/>
      <c r="F8208" s="1930"/>
      <c r="G8208" s="1930">
        <v>5000</v>
      </c>
      <c r="H8208" s="1930">
        <f t="shared" si="2850"/>
        <v>0</v>
      </c>
      <c r="I8208" s="1932">
        <v>45002</v>
      </c>
      <c r="J8208" s="1932"/>
      <c r="K8208" s="1930"/>
      <c r="L8208" s="1930"/>
      <c r="M8208" s="1932"/>
      <c r="N8208" s="1930">
        <v>0</v>
      </c>
      <c r="O8208" s="1930">
        <v>0</v>
      </c>
      <c r="P8208" s="1930">
        <v>0</v>
      </c>
      <c r="Q8208" s="1930"/>
      <c r="R8208" s="1930"/>
      <c r="S8208" s="1930"/>
      <c r="T8208" s="1930"/>
      <c r="U8208" s="1930"/>
      <c r="V8208" s="1930"/>
      <c r="W8208" s="1930"/>
      <c r="X8208" s="1930"/>
      <c r="Y8208" s="1930"/>
      <c r="Z8208" s="1930"/>
      <c r="AA8208" s="1930"/>
      <c r="AB8208" s="1930"/>
      <c r="AC8208" s="1507">
        <f t="shared" si="2839"/>
        <v>5000</v>
      </c>
      <c r="AD8208" s="1508">
        <f t="shared" si="2840"/>
        <v>0</v>
      </c>
      <c r="AE8208" s="14">
        <f t="shared" si="2847"/>
        <v>-1500.5666666666666</v>
      </c>
      <c r="AF8208" s="14">
        <f t="shared" si="2842"/>
        <v>0</v>
      </c>
      <c r="AG8208" s="14" t="e">
        <f t="shared" si="2843"/>
        <v>#DIV/0!</v>
      </c>
      <c r="AH8208" s="14" t="e">
        <f t="shared" si="2848"/>
        <v>#DIV/0!</v>
      </c>
      <c r="AI8208" s="14">
        <f t="shared" si="2849"/>
        <v>5000</v>
      </c>
      <c r="AJ8208" s="1933"/>
    </row>
    <row r="8209" spans="1:36" ht="15.75">
      <c r="A8209" s="1495">
        <v>34</v>
      </c>
      <c r="B8209" s="2835" t="s">
        <v>144</v>
      </c>
      <c r="C8209" s="1930" t="s">
        <v>66</v>
      </c>
      <c r="D8209" s="1931">
        <v>0</v>
      </c>
      <c r="E8209" s="1930"/>
      <c r="F8209" s="1930"/>
      <c r="G8209" s="1930">
        <v>20</v>
      </c>
      <c r="H8209" s="1930">
        <f t="shared" si="2850"/>
        <v>0</v>
      </c>
      <c r="I8209" s="1932">
        <v>45002</v>
      </c>
      <c r="J8209" s="1932"/>
      <c r="K8209" s="1930"/>
      <c r="L8209" s="1930"/>
      <c r="M8209" s="1932"/>
      <c r="N8209" s="1930">
        <v>0</v>
      </c>
      <c r="O8209" s="1930">
        <v>0</v>
      </c>
      <c r="P8209" s="1930">
        <v>0</v>
      </c>
      <c r="Q8209" s="1930"/>
      <c r="R8209" s="1930"/>
      <c r="S8209" s="1930"/>
      <c r="T8209" s="1930"/>
      <c r="U8209" s="1930"/>
      <c r="V8209" s="1930"/>
      <c r="W8209" s="1930"/>
      <c r="X8209" s="1930"/>
      <c r="Y8209" s="1930"/>
      <c r="Z8209" s="1930"/>
      <c r="AA8209" s="1930"/>
      <c r="AB8209" s="1930"/>
      <c r="AC8209" s="1507">
        <f t="shared" si="2839"/>
        <v>20</v>
      </c>
      <c r="AD8209" s="1508">
        <f t="shared" si="2840"/>
        <v>0</v>
      </c>
      <c r="AE8209" s="14">
        <f t="shared" si="2847"/>
        <v>-1500.5666666666666</v>
      </c>
      <c r="AF8209" s="14">
        <f t="shared" si="2842"/>
        <v>0</v>
      </c>
      <c r="AG8209" s="14" t="e">
        <f t="shared" si="2843"/>
        <v>#DIV/0!</v>
      </c>
      <c r="AH8209" s="14" t="e">
        <f t="shared" si="2848"/>
        <v>#DIV/0!</v>
      </c>
      <c r="AI8209" s="14">
        <f t="shared" si="2849"/>
        <v>20</v>
      </c>
      <c r="AJ8209" s="1933"/>
    </row>
    <row r="8210" spans="1:36" ht="15.75" customHeight="1">
      <c r="A8210" s="4235" t="s">
        <v>918</v>
      </c>
      <c r="B8210" s="4236"/>
      <c r="C8210" s="4236"/>
      <c r="D8210" s="4236"/>
      <c r="E8210" s="4236"/>
      <c r="F8210" s="4236"/>
      <c r="G8210" s="4236"/>
      <c r="H8210" s="4236"/>
      <c r="I8210" s="4236"/>
      <c r="J8210" s="4236"/>
      <c r="K8210" s="4236"/>
      <c r="L8210" s="4236"/>
      <c r="M8210" s="4236"/>
      <c r="N8210" s="4236"/>
      <c r="O8210" s="4236"/>
      <c r="P8210" s="4236"/>
      <c r="Q8210" s="4236"/>
      <c r="R8210" s="4236"/>
      <c r="S8210" s="4236"/>
      <c r="T8210" s="4236"/>
      <c r="U8210" s="4236"/>
      <c r="V8210" s="4236"/>
      <c r="W8210" s="4236"/>
      <c r="X8210" s="4236"/>
      <c r="Y8210" s="4236"/>
      <c r="Z8210" s="4236"/>
      <c r="AA8210" s="4236"/>
      <c r="AB8210" s="4236"/>
      <c r="AC8210" s="4236"/>
      <c r="AD8210" s="4236"/>
      <c r="AE8210" s="4236"/>
      <c r="AF8210" s="4236"/>
      <c r="AG8210" s="4236"/>
      <c r="AH8210" s="4236"/>
      <c r="AI8210" s="4236"/>
      <c r="AJ8210" s="4237"/>
    </row>
    <row r="8211" spans="1:36" ht="15" customHeight="1">
      <c r="A8211" s="4227" t="s">
        <v>19</v>
      </c>
      <c r="B8211" s="4228"/>
      <c r="C8211" s="4228"/>
      <c r="D8211" s="4228"/>
      <c r="E8211" s="4228"/>
      <c r="F8211" s="4228"/>
      <c r="G8211" s="4228"/>
      <c r="H8211" s="4228"/>
      <c r="I8211" s="4228"/>
      <c r="J8211" s="4228"/>
      <c r="K8211" s="4228"/>
      <c r="L8211" s="4228"/>
      <c r="M8211" s="4228"/>
      <c r="N8211" s="4228"/>
      <c r="O8211" s="4228"/>
      <c r="P8211" s="4228"/>
      <c r="Q8211" s="4228"/>
      <c r="R8211" s="4228"/>
      <c r="S8211" s="4228"/>
      <c r="T8211" s="4228"/>
      <c r="U8211" s="4228"/>
      <c r="V8211" s="4228"/>
      <c r="W8211" s="4228"/>
      <c r="X8211" s="4228"/>
      <c r="Y8211" s="4228"/>
      <c r="Z8211" s="4228"/>
      <c r="AA8211" s="4228"/>
      <c r="AB8211" s="4228"/>
      <c r="AC8211" s="4228"/>
      <c r="AD8211" s="4228"/>
      <c r="AE8211" s="4228"/>
      <c r="AF8211" s="4228"/>
      <c r="AG8211" s="4228"/>
      <c r="AH8211" s="4228"/>
      <c r="AI8211" s="4229"/>
      <c r="AJ8211" s="894"/>
    </row>
    <row r="8212" spans="1:36" ht="15.75" customHeight="1">
      <c r="A8212" s="1493"/>
      <c r="B8212" s="4512" t="s">
        <v>1652</v>
      </c>
      <c r="C8212" s="4513"/>
      <c r="D8212" s="4513"/>
      <c r="E8212" s="4513"/>
      <c r="F8212" s="4513"/>
      <c r="G8212" s="4513"/>
      <c r="H8212" s="4513"/>
      <c r="I8212" s="4513"/>
      <c r="J8212" s="4513"/>
      <c r="K8212" s="4513"/>
      <c r="L8212" s="4513"/>
      <c r="M8212" s="4513"/>
      <c r="N8212" s="4513"/>
      <c r="O8212" s="4513"/>
      <c r="P8212" s="4513"/>
      <c r="Q8212" s="4513"/>
      <c r="R8212" s="4513"/>
      <c r="S8212" s="4513"/>
      <c r="T8212" s="4513"/>
      <c r="U8212" s="4513"/>
      <c r="V8212" s="4513"/>
      <c r="W8212" s="4513"/>
      <c r="X8212" s="4513"/>
      <c r="Y8212" s="4513"/>
      <c r="Z8212" s="4513"/>
      <c r="AA8212" s="4513"/>
      <c r="AB8212" s="4513"/>
      <c r="AC8212" s="4513"/>
      <c r="AD8212" s="4513"/>
      <c r="AE8212" s="4513"/>
      <c r="AF8212" s="4513"/>
      <c r="AG8212" s="4513"/>
      <c r="AH8212" s="4513"/>
      <c r="AI8212" s="4514"/>
      <c r="AJ8212" s="894"/>
    </row>
    <row r="8213" spans="1:36" ht="31.5" customHeight="1">
      <c r="A8213" s="1493">
        <v>1</v>
      </c>
      <c r="B8213" s="889" t="s">
        <v>1653</v>
      </c>
      <c r="C8213" s="896" t="s">
        <v>66</v>
      </c>
      <c r="D8213" s="896">
        <v>28.89</v>
      </c>
      <c r="E8213" s="897">
        <v>66</v>
      </c>
      <c r="F8213" s="898">
        <v>1906.74</v>
      </c>
      <c r="G8213" s="895"/>
      <c r="H8213" s="895"/>
      <c r="I8213" s="899">
        <v>44467</v>
      </c>
      <c r="J8213" s="899">
        <v>45096</v>
      </c>
      <c r="K8213" s="899"/>
      <c r="L8213" s="900">
        <v>1251</v>
      </c>
      <c r="M8213" s="899">
        <v>44459</v>
      </c>
      <c r="N8213" s="848">
        <v>21</v>
      </c>
      <c r="O8213" s="848">
        <v>10</v>
      </c>
      <c r="P8213" s="848">
        <v>5</v>
      </c>
      <c r="Q8213" s="848"/>
      <c r="R8213" s="848"/>
      <c r="S8213" s="848"/>
      <c r="T8213" s="848"/>
      <c r="U8213" s="848"/>
      <c r="V8213" s="848"/>
      <c r="W8213" s="848"/>
      <c r="X8213" s="848"/>
      <c r="Y8213" s="848"/>
      <c r="Z8213" s="1452"/>
      <c r="AA8213" s="1452"/>
      <c r="AB8213" s="1452"/>
      <c r="AC8213" s="1507">
        <f>E8213+G8213-N8213-O8213-AA8213-P8213-Q8213-R8213-S8213-T8213-U8213-V8213-W8213-X8213-Y8213</f>
        <v>30</v>
      </c>
      <c r="AD8213" s="1508">
        <f>D8213*AC8213</f>
        <v>866.7</v>
      </c>
      <c r="AE8213" s="14">
        <f>(J8213-"01.04.2023")/30</f>
        <v>2.6333333333333333</v>
      </c>
      <c r="AF8213" s="14">
        <f>(N8213+O8213+P8213+Q8213+R8213+S8213+T8213+U8213+V8213+W8213+X8213+Y8213)/3</f>
        <v>12</v>
      </c>
      <c r="AG8213" s="14">
        <f>AC8213/AF8213</f>
        <v>2.5</v>
      </c>
      <c r="AH8213" s="14">
        <f>AG8213-AE8213</f>
        <v>-0.1333333333333333</v>
      </c>
      <c r="AI8213" s="14">
        <f>AC8213-(AE8213*AF8213)</f>
        <v>-1.6000000000000014</v>
      </c>
      <c r="AJ8213" s="893"/>
    </row>
    <row r="8214" spans="1:36" ht="15.75" customHeight="1">
      <c r="A8214" s="1493">
        <v>2</v>
      </c>
      <c r="B8214" s="889" t="s">
        <v>5729</v>
      </c>
      <c r="C8214" s="896" t="s">
        <v>66</v>
      </c>
      <c r="D8214" s="896">
        <v>22.25</v>
      </c>
      <c r="E8214" s="897">
        <v>3392</v>
      </c>
      <c r="F8214" s="897">
        <v>75472</v>
      </c>
      <c r="G8214" s="896"/>
      <c r="H8214" s="896"/>
      <c r="I8214" s="901">
        <v>44813</v>
      </c>
      <c r="J8214" s="901">
        <v>45505</v>
      </c>
      <c r="K8214" s="901"/>
      <c r="L8214" s="902" t="s">
        <v>5300</v>
      </c>
      <c r="M8214" s="901">
        <v>44777</v>
      </c>
      <c r="N8214" s="848">
        <v>121</v>
      </c>
      <c r="O8214" s="848">
        <v>126</v>
      </c>
      <c r="P8214" s="848">
        <v>273</v>
      </c>
      <c r="Q8214" s="848"/>
      <c r="R8214" s="848"/>
      <c r="S8214" s="848"/>
      <c r="T8214" s="848"/>
      <c r="U8214" s="848"/>
      <c r="V8214" s="848"/>
      <c r="W8214" s="848"/>
      <c r="X8214" s="848"/>
      <c r="Y8214" s="848"/>
      <c r="Z8214" s="1449"/>
      <c r="AA8214" s="1449"/>
      <c r="AB8214" s="1449"/>
      <c r="AC8214" s="1507">
        <f>E8214+G8214-N8214-O8214-AA8214-P8214-Q8214-R8214-S8214-T8214-U8214-V8214-W8214-X8214-Y8214</f>
        <v>2872</v>
      </c>
      <c r="AD8214" s="1508">
        <f>D8214*AC8214</f>
        <v>63902</v>
      </c>
      <c r="AE8214" s="14">
        <f>(J8214-"01.04.2023")/30</f>
        <v>16.266666666666666</v>
      </c>
      <c r="AF8214" s="14">
        <f>(N8214+O8214+P8214+Q8214+R8214+S8214+T8214+U8214+V8214+W8214+X8214+Y8214)/3</f>
        <v>173.33333333333334</v>
      </c>
      <c r="AG8214" s="14">
        <f>AC8214/AF8214</f>
        <v>16.569230769230767</v>
      </c>
      <c r="AH8214" s="14">
        <f>AG8214-AE8214</f>
        <v>0.30256410256410149</v>
      </c>
      <c r="AI8214" s="14">
        <f>AC8214-(AE8214*AF8214)</f>
        <v>52.444444444444343</v>
      </c>
      <c r="AJ8214" s="893"/>
    </row>
    <row r="8215" spans="1:36" ht="15.75" customHeight="1">
      <c r="A8215" s="1493"/>
      <c r="B8215" s="4227" t="s">
        <v>1654</v>
      </c>
      <c r="C8215" s="4228"/>
      <c r="D8215" s="4228"/>
      <c r="E8215" s="4228"/>
      <c r="F8215" s="4228"/>
      <c r="G8215" s="4228"/>
      <c r="H8215" s="4228"/>
      <c r="I8215" s="4228"/>
      <c r="J8215" s="4228"/>
      <c r="K8215" s="4228"/>
      <c r="L8215" s="4228"/>
      <c r="M8215" s="4228"/>
      <c r="N8215" s="4228"/>
      <c r="O8215" s="4228"/>
      <c r="P8215" s="4228"/>
      <c r="Q8215" s="4228"/>
      <c r="R8215" s="4228"/>
      <c r="S8215" s="4228"/>
      <c r="T8215" s="4228"/>
      <c r="U8215" s="4228"/>
      <c r="V8215" s="4228"/>
      <c r="W8215" s="4228"/>
      <c r="X8215" s="4228"/>
      <c r="Y8215" s="4228"/>
      <c r="Z8215" s="4228"/>
      <c r="AA8215" s="4228"/>
      <c r="AB8215" s="4228"/>
      <c r="AC8215" s="4228"/>
      <c r="AD8215" s="4228"/>
      <c r="AE8215" s="4228"/>
      <c r="AF8215" s="4228"/>
      <c r="AG8215" s="4228"/>
      <c r="AH8215" s="4228"/>
      <c r="AI8215" s="4229"/>
      <c r="AJ8215" s="893"/>
    </row>
    <row r="8216" spans="1:36" ht="15.75" customHeight="1">
      <c r="A8216" s="1493">
        <v>1</v>
      </c>
      <c r="B8216" s="889" t="s">
        <v>597</v>
      </c>
      <c r="C8216" s="896" t="s">
        <v>66</v>
      </c>
      <c r="D8216" s="896">
        <v>54</v>
      </c>
      <c r="E8216" s="897">
        <v>8063</v>
      </c>
      <c r="F8216" s="897">
        <v>435402</v>
      </c>
      <c r="G8216" s="896"/>
      <c r="H8216" s="903"/>
      <c r="I8216" s="901">
        <v>44910</v>
      </c>
      <c r="J8216" s="901">
        <v>45365</v>
      </c>
      <c r="K8216" s="901"/>
      <c r="L8216" s="902" t="s">
        <v>7102</v>
      </c>
      <c r="M8216" s="901">
        <v>44775</v>
      </c>
      <c r="N8216" s="848">
        <v>306</v>
      </c>
      <c r="O8216" s="848">
        <v>342</v>
      </c>
      <c r="P8216" s="848">
        <v>1043</v>
      </c>
      <c r="Q8216" s="848"/>
      <c r="R8216" s="848"/>
      <c r="S8216" s="848"/>
      <c r="T8216" s="848"/>
      <c r="U8216" s="848"/>
      <c r="V8216" s="848"/>
      <c r="W8216" s="848"/>
      <c r="X8216" s="848"/>
      <c r="Y8216" s="848"/>
      <c r="Z8216" s="1449"/>
      <c r="AA8216" s="1449"/>
      <c r="AB8216" s="1449"/>
      <c r="AC8216" s="1507">
        <f>E8216+G8216-N8216-O8216-AA8216-P8216-Q8216-R8216-S8216-T8216-U8216-V8216-W8216-X8216-Y8216</f>
        <v>6372</v>
      </c>
      <c r="AD8216" s="1508">
        <f>D8216*AC8216</f>
        <v>344088</v>
      </c>
      <c r="AE8216" s="14">
        <f>(J8216-"01.04.2023")/30</f>
        <v>11.6</v>
      </c>
      <c r="AF8216" s="14">
        <f>(N8216+O8216+P8216+Q8216+R8216+S8216+T8216+U8216+V8216+W8216+X8216+Y8216)/3</f>
        <v>563.66666666666663</v>
      </c>
      <c r="AG8216" s="14">
        <f>AC8216/AF8216</f>
        <v>11.304553518628031</v>
      </c>
      <c r="AH8216" s="14">
        <f>AG8216-AE8216</f>
        <v>-0.29544648137196816</v>
      </c>
      <c r="AI8216" s="14">
        <f>AC8216-(AE8216*AF8216)</f>
        <v>-166.53333333333285</v>
      </c>
      <c r="AJ8216" s="893"/>
    </row>
    <row r="8217" spans="1:36" ht="15.75" customHeight="1">
      <c r="A8217" s="1493"/>
      <c r="B8217" s="4227" t="s">
        <v>1655</v>
      </c>
      <c r="C8217" s="4228"/>
      <c r="D8217" s="4228"/>
      <c r="E8217" s="4228"/>
      <c r="F8217" s="4228"/>
      <c r="G8217" s="4228"/>
      <c r="H8217" s="4228"/>
      <c r="I8217" s="4228"/>
      <c r="J8217" s="4228"/>
      <c r="K8217" s="4228"/>
      <c r="L8217" s="4228"/>
      <c r="M8217" s="4228"/>
      <c r="N8217" s="4228"/>
      <c r="O8217" s="4228"/>
      <c r="P8217" s="4228"/>
      <c r="Q8217" s="4228"/>
      <c r="R8217" s="4228"/>
      <c r="S8217" s="4228"/>
      <c r="T8217" s="4228"/>
      <c r="U8217" s="4228"/>
      <c r="V8217" s="4228"/>
      <c r="W8217" s="4228"/>
      <c r="X8217" s="4228"/>
      <c r="Y8217" s="4228"/>
      <c r="Z8217" s="4228"/>
      <c r="AA8217" s="4228"/>
      <c r="AB8217" s="4228"/>
      <c r="AC8217" s="4228"/>
      <c r="AD8217" s="4228"/>
      <c r="AE8217" s="4228"/>
      <c r="AF8217" s="4228"/>
      <c r="AG8217" s="4228"/>
      <c r="AH8217" s="4228"/>
      <c r="AI8217" s="4229"/>
      <c r="AJ8217" s="893"/>
    </row>
    <row r="8218" spans="1:36" ht="51.75" customHeight="1">
      <c r="A8218" s="1493">
        <v>1</v>
      </c>
      <c r="B8218" s="889" t="s">
        <v>1656</v>
      </c>
      <c r="C8218" s="896" t="s">
        <v>66</v>
      </c>
      <c r="D8218" s="896">
        <v>55.64</v>
      </c>
      <c r="E8218" s="897">
        <v>150</v>
      </c>
      <c r="F8218" s="898">
        <v>8346</v>
      </c>
      <c r="G8218" s="895">
        <v>0</v>
      </c>
      <c r="H8218" s="895">
        <v>0</v>
      </c>
      <c r="I8218" s="899">
        <v>44188</v>
      </c>
      <c r="J8218" s="899">
        <v>44651</v>
      </c>
      <c r="K8218" s="904">
        <v>150</v>
      </c>
      <c r="L8218" s="900">
        <v>1428</v>
      </c>
      <c r="M8218" s="899">
        <v>44183</v>
      </c>
      <c r="N8218" s="848"/>
      <c r="O8218" s="848"/>
      <c r="P8218" s="848"/>
      <c r="Q8218" s="848"/>
      <c r="R8218" s="848"/>
      <c r="S8218" s="848"/>
      <c r="T8218" s="848"/>
      <c r="U8218" s="848"/>
      <c r="V8218" s="848"/>
      <c r="W8218" s="848"/>
      <c r="X8218" s="848"/>
      <c r="Y8218" s="848"/>
      <c r="Z8218" s="1452"/>
      <c r="AA8218" s="1452"/>
      <c r="AB8218" s="1452"/>
      <c r="AC8218" s="1507">
        <f>E8218+G8218-N8218-O8218-AA8218-P8218-Q8218-R8218-S8218-T8218-U8218-V8218-W8218-X8218-Y8218</f>
        <v>150</v>
      </c>
      <c r="AD8218" s="1508">
        <f>D8218*AC8218</f>
        <v>8346</v>
      </c>
      <c r="AE8218" s="14">
        <f>(J8218-"01.04.2023")/30</f>
        <v>-12.2</v>
      </c>
      <c r="AF8218" s="14">
        <f>(N8218+O8218+P8218+Q8218+R8218+S8218+T8218+U8218+V8218+W8218+X8218+Y8218)/3</f>
        <v>0</v>
      </c>
      <c r="AG8218" s="14" t="e">
        <f>AC8218/AF8218</f>
        <v>#DIV/0!</v>
      </c>
      <c r="AH8218" s="14" t="e">
        <f>AG8218-AE8218</f>
        <v>#DIV/0!</v>
      </c>
      <c r="AI8218" s="14">
        <f>AC8218-(AE8218*AF8218)</f>
        <v>150</v>
      </c>
      <c r="AJ8218" s="905">
        <v>150</v>
      </c>
    </row>
    <row r="8219" spans="1:36" ht="15.75" customHeight="1">
      <c r="A8219" s="4227" t="s">
        <v>6727</v>
      </c>
      <c r="B8219" s="4228"/>
      <c r="C8219" s="4228"/>
      <c r="D8219" s="4228"/>
      <c r="E8219" s="4228"/>
      <c r="F8219" s="4228"/>
      <c r="G8219" s="4228"/>
      <c r="H8219" s="4228"/>
      <c r="I8219" s="4228"/>
      <c r="J8219" s="4228"/>
      <c r="K8219" s="4228"/>
      <c r="L8219" s="4228"/>
      <c r="M8219" s="4228"/>
      <c r="N8219" s="4228"/>
      <c r="O8219" s="4228"/>
      <c r="P8219" s="4228"/>
      <c r="Q8219" s="4228"/>
      <c r="R8219" s="4228"/>
      <c r="S8219" s="4228"/>
      <c r="T8219" s="4228"/>
      <c r="U8219" s="4228"/>
      <c r="V8219" s="4228"/>
      <c r="W8219" s="4228"/>
      <c r="X8219" s="4228"/>
      <c r="Y8219" s="4228"/>
      <c r="Z8219" s="4228"/>
      <c r="AA8219" s="4228"/>
      <c r="AB8219" s="4228"/>
      <c r="AC8219" s="4228"/>
      <c r="AD8219" s="4228"/>
      <c r="AE8219" s="4228"/>
      <c r="AF8219" s="4228"/>
      <c r="AG8219" s="4228"/>
      <c r="AH8219" s="4228"/>
      <c r="AI8219" s="4228"/>
      <c r="AJ8219" s="4229"/>
    </row>
    <row r="8220" spans="1:36" ht="15.75" customHeight="1">
      <c r="A8220" s="842">
        <v>1</v>
      </c>
      <c r="B8220" s="889" t="s">
        <v>6728</v>
      </c>
      <c r="C8220" s="896" t="s">
        <v>66</v>
      </c>
      <c r="D8220" s="903">
        <v>268</v>
      </c>
      <c r="E8220" s="896">
        <v>3795</v>
      </c>
      <c r="F8220" s="896">
        <v>1017060</v>
      </c>
      <c r="G8220" s="896"/>
      <c r="H8220" s="903"/>
      <c r="I8220" s="901">
        <v>44881</v>
      </c>
      <c r="J8220" s="901">
        <v>45536</v>
      </c>
      <c r="K8220" s="896"/>
      <c r="L8220" s="896">
        <v>955</v>
      </c>
      <c r="M8220" s="901">
        <v>44874</v>
      </c>
      <c r="N8220" s="896">
        <v>560</v>
      </c>
      <c r="O8220" s="896">
        <v>504</v>
      </c>
      <c r="P8220" s="896">
        <v>192</v>
      </c>
      <c r="Q8220" s="896"/>
      <c r="R8220" s="896"/>
      <c r="S8220" s="896"/>
      <c r="T8220" s="896"/>
      <c r="U8220" s="896"/>
      <c r="V8220" s="896"/>
      <c r="W8220" s="896"/>
      <c r="X8220" s="896"/>
      <c r="Y8220" s="896"/>
      <c r="Z8220" s="896"/>
      <c r="AA8220" s="896"/>
      <c r="AB8220" s="896"/>
      <c r="AC8220" s="1507">
        <f>E8220+G8220-N8220-O8220-AA8220-P8220-Q8220-R8220-S8220-T8220-U8220-V8220-W8220-X8220-Y8220</f>
        <v>2539</v>
      </c>
      <c r="AD8220" s="1508">
        <f>D8220*AC8220</f>
        <v>680452</v>
      </c>
      <c r="AE8220" s="14">
        <f>(J8220-"01.04.2023")/30</f>
        <v>17.3</v>
      </c>
      <c r="AF8220" s="14">
        <f>(N8220+O8220+P8220+Q8220+R8220+S8220+T8220+U8220+V8220+W8220+X8220+Y8220)/3</f>
        <v>418.66666666666669</v>
      </c>
      <c r="AG8220" s="14">
        <f>AC8220/AF8220</f>
        <v>6.0644904458598727</v>
      </c>
      <c r="AH8220" s="14">
        <f>AG8220-AE8220</f>
        <v>-11.235509554140128</v>
      </c>
      <c r="AI8220" s="14">
        <f>AC8220-(AE8220*AF8220)</f>
        <v>-4703.9333333333343</v>
      </c>
      <c r="AJ8220" s="893"/>
    </row>
    <row r="8221" spans="1:36" ht="15.75" customHeight="1">
      <c r="A8221" s="4254" t="s">
        <v>20</v>
      </c>
      <c r="B8221" s="4254"/>
      <c r="C8221" s="4254"/>
      <c r="D8221" s="4254"/>
      <c r="E8221" s="4254"/>
      <c r="F8221" s="4254"/>
      <c r="G8221" s="4254"/>
      <c r="H8221" s="4254"/>
      <c r="I8221" s="4254"/>
      <c r="J8221" s="4254"/>
      <c r="K8221" s="4254"/>
      <c r="L8221" s="4254"/>
      <c r="M8221" s="4254"/>
      <c r="N8221" s="4254"/>
      <c r="O8221" s="4254"/>
      <c r="P8221" s="4254"/>
      <c r="Q8221" s="4254"/>
      <c r="R8221" s="4254"/>
      <c r="S8221" s="4254"/>
      <c r="T8221" s="4254"/>
      <c r="U8221" s="4254"/>
      <c r="V8221" s="4254"/>
      <c r="W8221" s="4254"/>
      <c r="X8221" s="4254"/>
      <c r="Y8221" s="4254"/>
      <c r="Z8221" s="4254"/>
      <c r="AA8221" s="4254"/>
      <c r="AB8221" s="4254"/>
      <c r="AC8221" s="4254"/>
      <c r="AD8221" s="4254"/>
      <c r="AE8221" s="4254"/>
      <c r="AF8221" s="4254"/>
      <c r="AG8221" s="4254"/>
      <c r="AH8221" s="4254"/>
      <c r="AI8221" s="4254"/>
      <c r="AJ8221" s="893"/>
    </row>
    <row r="8222" spans="1:36" ht="15.75" customHeight="1">
      <c r="A8222" s="842"/>
      <c r="B8222" s="4227" t="s">
        <v>1657</v>
      </c>
      <c r="C8222" s="4228"/>
      <c r="D8222" s="4228"/>
      <c r="E8222" s="4228"/>
      <c r="F8222" s="4228"/>
      <c r="G8222" s="4228"/>
      <c r="H8222" s="4228"/>
      <c r="I8222" s="4228"/>
      <c r="J8222" s="4228"/>
      <c r="K8222" s="4228"/>
      <c r="L8222" s="4228"/>
      <c r="M8222" s="4228"/>
      <c r="N8222" s="4228"/>
      <c r="O8222" s="4228"/>
      <c r="P8222" s="4228"/>
      <c r="Q8222" s="4228"/>
      <c r="R8222" s="4228"/>
      <c r="S8222" s="4228"/>
      <c r="T8222" s="4228"/>
      <c r="U8222" s="4228"/>
      <c r="V8222" s="4228"/>
      <c r="W8222" s="4228"/>
      <c r="X8222" s="4228"/>
      <c r="Y8222" s="4228"/>
      <c r="Z8222" s="4228"/>
      <c r="AA8222" s="4228"/>
      <c r="AB8222" s="4228"/>
      <c r="AC8222" s="4228"/>
      <c r="AD8222" s="4228"/>
      <c r="AE8222" s="4228"/>
      <c r="AF8222" s="4228"/>
      <c r="AG8222" s="4228"/>
      <c r="AH8222" s="4228"/>
      <c r="AI8222" s="4229"/>
      <c r="AJ8222" s="893"/>
    </row>
    <row r="8223" spans="1:36" ht="15.75" customHeight="1">
      <c r="A8223" s="842">
        <v>1</v>
      </c>
      <c r="B8223" s="907" t="s">
        <v>1658</v>
      </c>
      <c r="C8223" s="896" t="s">
        <v>65</v>
      </c>
      <c r="D8223" s="896">
        <v>8.65</v>
      </c>
      <c r="E8223" s="896">
        <v>40</v>
      </c>
      <c r="F8223" s="898">
        <v>346</v>
      </c>
      <c r="G8223" s="896"/>
      <c r="H8223" s="903"/>
      <c r="I8223" s="901">
        <v>44736</v>
      </c>
      <c r="J8223" s="901">
        <v>45230</v>
      </c>
      <c r="K8223" s="901"/>
      <c r="L8223" s="890">
        <v>471</v>
      </c>
      <c r="M8223" s="901">
        <v>44734</v>
      </c>
      <c r="N8223" s="896"/>
      <c r="O8223" s="896">
        <v>20</v>
      </c>
      <c r="P8223" s="896"/>
      <c r="Q8223" s="896"/>
      <c r="R8223" s="896"/>
      <c r="S8223" s="896"/>
      <c r="T8223" s="896"/>
      <c r="U8223" s="896"/>
      <c r="V8223" s="896"/>
      <c r="W8223" s="896"/>
      <c r="X8223" s="896"/>
      <c r="Y8223" s="896"/>
      <c r="Z8223" s="896"/>
      <c r="AA8223" s="896"/>
      <c r="AB8223" s="896"/>
      <c r="AC8223" s="1507">
        <f t="shared" ref="AC8223:AC8232" si="2851">E8223+G8223-N8223-O8223-AA8223-P8223-Q8223-R8223-S8223-T8223-U8223-V8223-W8223-X8223-Y8223</f>
        <v>20</v>
      </c>
      <c r="AD8223" s="1508">
        <f t="shared" ref="AD8223:AD8232" si="2852">D8223*AC8223</f>
        <v>173</v>
      </c>
      <c r="AE8223" s="14">
        <f t="shared" ref="AE8223:AE8232" si="2853">(J8223-"01.04.2023")/30</f>
        <v>7.1</v>
      </c>
      <c r="AF8223" s="14">
        <f t="shared" ref="AF8223:AF8232" si="2854">(N8223+O8223+P8223+Q8223+R8223+S8223+T8223+U8223+V8223+W8223+X8223+Y8223)/3</f>
        <v>6.666666666666667</v>
      </c>
      <c r="AG8223" s="14">
        <f t="shared" ref="AG8223:AG8232" si="2855">AC8223/AF8223</f>
        <v>3</v>
      </c>
      <c r="AH8223" s="14">
        <f t="shared" ref="AH8223:AH8232" si="2856">AG8223-AE8223</f>
        <v>-4.0999999999999996</v>
      </c>
      <c r="AI8223" s="14">
        <f t="shared" ref="AI8223:AI8232" si="2857">AC8223-(AE8223*AF8223)</f>
        <v>-27.333333333333336</v>
      </c>
      <c r="AJ8223" s="893"/>
    </row>
    <row r="8224" spans="1:36" ht="54" customHeight="1">
      <c r="A8224" s="842">
        <v>5</v>
      </c>
      <c r="B8224" s="889" t="s">
        <v>1659</v>
      </c>
      <c r="C8224" s="848" t="s">
        <v>65</v>
      </c>
      <c r="D8224" s="892">
        <v>4.22</v>
      </c>
      <c r="E8224" s="848">
        <v>0</v>
      </c>
      <c r="F8224" s="898">
        <v>0</v>
      </c>
      <c r="G8224" s="848">
        <v>500</v>
      </c>
      <c r="H8224" s="903">
        <v>2110</v>
      </c>
      <c r="I8224" s="908">
        <v>44942</v>
      </c>
      <c r="J8224" s="888">
        <v>45230</v>
      </c>
      <c r="K8224" s="888"/>
      <c r="L8224" s="848">
        <v>1425</v>
      </c>
      <c r="M8224" s="888">
        <v>44498</v>
      </c>
      <c r="N8224" s="848"/>
      <c r="O8224" s="848">
        <v>130</v>
      </c>
      <c r="P8224" s="848">
        <v>200</v>
      </c>
      <c r="Q8224" s="848"/>
      <c r="R8224" s="848"/>
      <c r="S8224" s="848"/>
      <c r="T8224" s="848"/>
      <c r="U8224" s="848"/>
      <c r="V8224" s="848"/>
      <c r="W8224" s="848"/>
      <c r="X8224" s="848"/>
      <c r="Y8224" s="848"/>
      <c r="Z8224" s="848"/>
      <c r="AA8224" s="848"/>
      <c r="AB8224" s="848"/>
      <c r="AC8224" s="1507">
        <f t="shared" si="2851"/>
        <v>170</v>
      </c>
      <c r="AD8224" s="1508">
        <f t="shared" si="2852"/>
        <v>717.4</v>
      </c>
      <c r="AE8224" s="14">
        <f t="shared" si="2853"/>
        <v>7.1</v>
      </c>
      <c r="AF8224" s="14">
        <f t="shared" si="2854"/>
        <v>110</v>
      </c>
      <c r="AG8224" s="14">
        <f t="shared" si="2855"/>
        <v>1.5454545454545454</v>
      </c>
      <c r="AH8224" s="14">
        <f t="shared" si="2856"/>
        <v>-5.5545454545454547</v>
      </c>
      <c r="AI8224" s="14">
        <f t="shared" si="2857"/>
        <v>-611</v>
      </c>
      <c r="AJ8224" s="893"/>
    </row>
    <row r="8225" spans="1:36" ht="64.5" customHeight="1">
      <c r="A8225" s="842">
        <v>7</v>
      </c>
      <c r="B8225" s="907" t="s">
        <v>1660</v>
      </c>
      <c r="C8225" s="848" t="s">
        <v>65</v>
      </c>
      <c r="D8225" s="909">
        <v>5.274</v>
      </c>
      <c r="E8225" s="848">
        <v>0</v>
      </c>
      <c r="F8225" s="898">
        <v>0</v>
      </c>
      <c r="G8225" s="848">
        <v>200</v>
      </c>
      <c r="H8225" s="903">
        <v>1054.8</v>
      </c>
      <c r="I8225" s="908">
        <v>44942</v>
      </c>
      <c r="J8225" s="910">
        <v>45046</v>
      </c>
      <c r="K8225" s="888"/>
      <c r="L8225" s="848">
        <v>1592</v>
      </c>
      <c r="M8225" s="888" t="s">
        <v>8414</v>
      </c>
      <c r="N8225" s="848"/>
      <c r="O8225" s="848"/>
      <c r="P8225" s="848">
        <v>50</v>
      </c>
      <c r="Q8225" s="848"/>
      <c r="R8225" s="848"/>
      <c r="S8225" s="848"/>
      <c r="T8225" s="848"/>
      <c r="U8225" s="848"/>
      <c r="V8225" s="848"/>
      <c r="W8225" s="848"/>
      <c r="X8225" s="848"/>
      <c r="Y8225" s="848"/>
      <c r="Z8225" s="848"/>
      <c r="AA8225" s="848"/>
      <c r="AB8225" s="848"/>
      <c r="AC8225" s="1507">
        <f t="shared" si="2851"/>
        <v>150</v>
      </c>
      <c r="AD8225" s="1508">
        <f t="shared" si="2852"/>
        <v>791.1</v>
      </c>
      <c r="AE8225" s="14">
        <f t="shared" si="2853"/>
        <v>0.96666666666666667</v>
      </c>
      <c r="AF8225" s="14">
        <f t="shared" si="2854"/>
        <v>16.666666666666668</v>
      </c>
      <c r="AG8225" s="14">
        <f t="shared" si="2855"/>
        <v>9</v>
      </c>
      <c r="AH8225" s="14">
        <f t="shared" si="2856"/>
        <v>8.0333333333333332</v>
      </c>
      <c r="AI8225" s="14">
        <f t="shared" si="2857"/>
        <v>133.88888888888889</v>
      </c>
      <c r="AJ8225" s="893"/>
    </row>
    <row r="8226" spans="1:36" ht="64.5" customHeight="1">
      <c r="A8226" s="842"/>
      <c r="B8226" s="907" t="s">
        <v>1660</v>
      </c>
      <c r="C8226" s="848" t="s">
        <v>65</v>
      </c>
      <c r="D8226" s="909">
        <v>5.274</v>
      </c>
      <c r="E8226" s="848">
        <v>0</v>
      </c>
      <c r="F8226" s="898">
        <v>0</v>
      </c>
      <c r="G8226" s="848">
        <v>40</v>
      </c>
      <c r="H8226" s="903">
        <v>210.96</v>
      </c>
      <c r="I8226" s="908">
        <v>45000</v>
      </c>
      <c r="J8226" s="910">
        <v>45107</v>
      </c>
      <c r="K8226" s="888"/>
      <c r="L8226" s="848">
        <v>189</v>
      </c>
      <c r="M8226" s="888">
        <v>44981</v>
      </c>
      <c r="N8226" s="848"/>
      <c r="O8226" s="848"/>
      <c r="P8226" s="848"/>
      <c r="Q8226" s="848"/>
      <c r="R8226" s="848"/>
      <c r="S8226" s="848"/>
      <c r="T8226" s="848"/>
      <c r="U8226" s="848"/>
      <c r="V8226" s="848"/>
      <c r="W8226" s="848"/>
      <c r="X8226" s="848"/>
      <c r="Y8226" s="848"/>
      <c r="Z8226" s="848"/>
      <c r="AA8226" s="848"/>
      <c r="AB8226" s="848"/>
      <c r="AC8226" s="1507">
        <f t="shared" si="2851"/>
        <v>40</v>
      </c>
      <c r="AD8226" s="1508">
        <f t="shared" si="2852"/>
        <v>210.96</v>
      </c>
      <c r="AE8226" s="14">
        <f t="shared" si="2853"/>
        <v>3</v>
      </c>
      <c r="AF8226" s="14">
        <f t="shared" si="2854"/>
        <v>0</v>
      </c>
      <c r="AG8226" s="14" t="e">
        <f t="shared" si="2855"/>
        <v>#DIV/0!</v>
      </c>
      <c r="AH8226" s="14" t="e">
        <f t="shared" si="2856"/>
        <v>#DIV/0!</v>
      </c>
      <c r="AI8226" s="14">
        <f t="shared" si="2857"/>
        <v>40</v>
      </c>
      <c r="AJ8226" s="893"/>
    </row>
    <row r="8227" spans="1:36" ht="66" customHeight="1">
      <c r="A8227" s="842">
        <v>9</v>
      </c>
      <c r="B8227" s="907" t="s">
        <v>1661</v>
      </c>
      <c r="C8227" s="848" t="s">
        <v>65</v>
      </c>
      <c r="D8227" s="911">
        <v>58.85</v>
      </c>
      <c r="E8227" s="848">
        <v>0</v>
      </c>
      <c r="F8227" s="898">
        <v>0</v>
      </c>
      <c r="G8227" s="848">
        <v>50</v>
      </c>
      <c r="H8227" s="903">
        <v>2942.5</v>
      </c>
      <c r="I8227" s="908">
        <v>44942</v>
      </c>
      <c r="J8227" s="912">
        <v>45230</v>
      </c>
      <c r="K8227" s="888"/>
      <c r="L8227" s="848">
        <v>1551</v>
      </c>
      <c r="M8227" s="888">
        <v>44532</v>
      </c>
      <c r="N8227" s="848"/>
      <c r="O8227" s="848">
        <v>12</v>
      </c>
      <c r="P8227" s="848">
        <v>18</v>
      </c>
      <c r="Q8227" s="848"/>
      <c r="R8227" s="848"/>
      <c r="S8227" s="848"/>
      <c r="T8227" s="848"/>
      <c r="U8227" s="848"/>
      <c r="V8227" s="848"/>
      <c r="W8227" s="848"/>
      <c r="X8227" s="848"/>
      <c r="Y8227" s="848"/>
      <c r="Z8227" s="848"/>
      <c r="AA8227" s="848"/>
      <c r="AB8227" s="848"/>
      <c r="AC8227" s="1507">
        <f t="shared" si="2851"/>
        <v>20</v>
      </c>
      <c r="AD8227" s="1508">
        <f t="shared" si="2852"/>
        <v>1177</v>
      </c>
      <c r="AE8227" s="14">
        <f t="shared" si="2853"/>
        <v>7.1</v>
      </c>
      <c r="AF8227" s="14">
        <f t="shared" si="2854"/>
        <v>10</v>
      </c>
      <c r="AG8227" s="14">
        <f t="shared" si="2855"/>
        <v>2</v>
      </c>
      <c r="AH8227" s="14">
        <f t="shared" si="2856"/>
        <v>-5.0999999999999996</v>
      </c>
      <c r="AI8227" s="14">
        <f t="shared" si="2857"/>
        <v>-51</v>
      </c>
      <c r="AJ8227" s="893"/>
    </row>
    <row r="8228" spans="1:36" ht="15.75" customHeight="1">
      <c r="A8228" s="842"/>
      <c r="B8228" s="907" t="s">
        <v>1661</v>
      </c>
      <c r="C8228" s="848" t="s">
        <v>65</v>
      </c>
      <c r="D8228" s="911">
        <v>58.85</v>
      </c>
      <c r="E8228" s="848">
        <v>0</v>
      </c>
      <c r="F8228" s="898">
        <v>0</v>
      </c>
      <c r="G8228" s="848">
        <v>100</v>
      </c>
      <c r="H8228" s="903">
        <v>5885</v>
      </c>
      <c r="I8228" s="908">
        <v>45000</v>
      </c>
      <c r="J8228" s="912">
        <v>45230</v>
      </c>
      <c r="K8228" s="888"/>
      <c r="L8228" s="848">
        <v>1551</v>
      </c>
      <c r="M8228" s="888">
        <v>44532</v>
      </c>
      <c r="N8228" s="848"/>
      <c r="O8228" s="848"/>
      <c r="P8228" s="848"/>
      <c r="Q8228" s="848"/>
      <c r="R8228" s="848"/>
      <c r="S8228" s="848"/>
      <c r="T8228" s="848"/>
      <c r="U8228" s="848"/>
      <c r="V8228" s="848"/>
      <c r="W8228" s="848"/>
      <c r="X8228" s="848"/>
      <c r="Y8228" s="848"/>
      <c r="Z8228" s="848"/>
      <c r="AA8228" s="848"/>
      <c r="AB8228" s="848"/>
      <c r="AC8228" s="1507">
        <f t="shared" si="2851"/>
        <v>100</v>
      </c>
      <c r="AD8228" s="1508">
        <f t="shared" si="2852"/>
        <v>5885</v>
      </c>
      <c r="AE8228" s="14">
        <f t="shared" si="2853"/>
        <v>7.1</v>
      </c>
      <c r="AF8228" s="14">
        <f t="shared" si="2854"/>
        <v>0</v>
      </c>
      <c r="AG8228" s="14" t="e">
        <f t="shared" si="2855"/>
        <v>#DIV/0!</v>
      </c>
      <c r="AH8228" s="14" t="e">
        <f t="shared" si="2856"/>
        <v>#DIV/0!</v>
      </c>
      <c r="AI8228" s="14">
        <f t="shared" si="2857"/>
        <v>100</v>
      </c>
      <c r="AJ8228" s="893"/>
    </row>
    <row r="8229" spans="1:36" ht="15.75" customHeight="1">
      <c r="A8229" s="842">
        <v>10</v>
      </c>
      <c r="B8229" s="889" t="s">
        <v>1662</v>
      </c>
      <c r="C8229" s="848" t="s">
        <v>65</v>
      </c>
      <c r="D8229" s="913">
        <v>69.12</v>
      </c>
      <c r="E8229" s="848">
        <v>202</v>
      </c>
      <c r="F8229" s="898">
        <v>13962.24</v>
      </c>
      <c r="G8229" s="848"/>
      <c r="H8229" s="903"/>
      <c r="I8229" s="888">
        <v>44658</v>
      </c>
      <c r="J8229" s="888">
        <v>45107</v>
      </c>
      <c r="K8229" s="888"/>
      <c r="L8229" s="848">
        <v>186</v>
      </c>
      <c r="M8229" s="888">
        <v>44648</v>
      </c>
      <c r="N8229" s="848">
        <v>15</v>
      </c>
      <c r="O8229" s="848">
        <v>19</v>
      </c>
      <c r="P8229" s="848">
        <v>30</v>
      </c>
      <c r="Q8229" s="848"/>
      <c r="R8229" s="848"/>
      <c r="S8229" s="848"/>
      <c r="T8229" s="848"/>
      <c r="U8229" s="848"/>
      <c r="V8229" s="848"/>
      <c r="W8229" s="848"/>
      <c r="X8229" s="848"/>
      <c r="Y8229" s="848"/>
      <c r="Z8229" s="848"/>
      <c r="AA8229" s="848"/>
      <c r="AB8229" s="848"/>
      <c r="AC8229" s="1507">
        <f t="shared" si="2851"/>
        <v>138</v>
      </c>
      <c r="AD8229" s="1508">
        <f t="shared" si="2852"/>
        <v>9538.5600000000013</v>
      </c>
      <c r="AE8229" s="14">
        <f t="shared" si="2853"/>
        <v>3</v>
      </c>
      <c r="AF8229" s="14">
        <f t="shared" si="2854"/>
        <v>21.333333333333332</v>
      </c>
      <c r="AG8229" s="14">
        <f t="shared" si="2855"/>
        <v>6.46875</v>
      </c>
      <c r="AH8229" s="14">
        <f t="shared" si="2856"/>
        <v>3.46875</v>
      </c>
      <c r="AI8229" s="14">
        <f t="shared" si="2857"/>
        <v>74</v>
      </c>
      <c r="AJ8229" s="893"/>
    </row>
    <row r="8230" spans="1:36" ht="15.75" customHeight="1">
      <c r="A8230" s="842">
        <v>11</v>
      </c>
      <c r="B8230" s="889" t="s">
        <v>1663</v>
      </c>
      <c r="C8230" s="848" t="s">
        <v>65</v>
      </c>
      <c r="D8230" s="892">
        <v>107.3</v>
      </c>
      <c r="E8230" s="848">
        <v>100</v>
      </c>
      <c r="F8230" s="898">
        <v>10730</v>
      </c>
      <c r="G8230" s="848"/>
      <c r="H8230" s="903"/>
      <c r="I8230" s="888">
        <v>44594</v>
      </c>
      <c r="J8230" s="888">
        <v>45199</v>
      </c>
      <c r="K8230" s="888"/>
      <c r="L8230" s="848">
        <v>168</v>
      </c>
      <c r="M8230" s="888">
        <v>44587</v>
      </c>
      <c r="N8230" s="848"/>
      <c r="O8230" s="848"/>
      <c r="P8230" s="848">
        <v>4</v>
      </c>
      <c r="Q8230" s="848"/>
      <c r="R8230" s="848"/>
      <c r="S8230" s="848"/>
      <c r="T8230" s="848"/>
      <c r="U8230" s="848"/>
      <c r="V8230" s="848"/>
      <c r="W8230" s="848"/>
      <c r="X8230" s="848"/>
      <c r="Y8230" s="848"/>
      <c r="Z8230" s="848"/>
      <c r="AA8230" s="848"/>
      <c r="AB8230" s="848"/>
      <c r="AC8230" s="1507">
        <f t="shared" si="2851"/>
        <v>96</v>
      </c>
      <c r="AD8230" s="1508">
        <f t="shared" si="2852"/>
        <v>10300.799999999999</v>
      </c>
      <c r="AE8230" s="14">
        <f t="shared" si="2853"/>
        <v>6.0666666666666664</v>
      </c>
      <c r="AF8230" s="14">
        <f t="shared" si="2854"/>
        <v>1.3333333333333333</v>
      </c>
      <c r="AG8230" s="14">
        <f t="shared" si="2855"/>
        <v>72</v>
      </c>
      <c r="AH8230" s="14">
        <f t="shared" si="2856"/>
        <v>65.933333333333337</v>
      </c>
      <c r="AI8230" s="14">
        <f t="shared" si="2857"/>
        <v>87.911111111111111</v>
      </c>
      <c r="AJ8230" s="893"/>
    </row>
    <row r="8231" spans="1:36" ht="15.75" customHeight="1">
      <c r="A8231" s="842">
        <v>13</v>
      </c>
      <c r="B8231" s="907" t="s">
        <v>3852</v>
      </c>
      <c r="C8231" s="848" t="s">
        <v>65</v>
      </c>
      <c r="D8231" s="913">
        <v>63.45</v>
      </c>
      <c r="E8231" s="848">
        <v>100</v>
      </c>
      <c r="F8231" s="898">
        <v>6345</v>
      </c>
      <c r="G8231" s="848"/>
      <c r="H8231" s="903"/>
      <c r="I8231" s="888">
        <v>44727</v>
      </c>
      <c r="J8231" s="888">
        <v>45543</v>
      </c>
      <c r="K8231" s="888"/>
      <c r="L8231" s="848">
        <v>445</v>
      </c>
      <c r="M8231" s="888">
        <v>44726</v>
      </c>
      <c r="N8231" s="848">
        <v>12</v>
      </c>
      <c r="O8231" s="848">
        <v>12</v>
      </c>
      <c r="P8231" s="848">
        <v>8</v>
      </c>
      <c r="Q8231" s="848"/>
      <c r="R8231" s="848"/>
      <c r="S8231" s="848"/>
      <c r="T8231" s="848"/>
      <c r="U8231" s="848"/>
      <c r="V8231" s="848"/>
      <c r="W8231" s="848"/>
      <c r="X8231" s="848"/>
      <c r="Y8231" s="848"/>
      <c r="Z8231" s="848"/>
      <c r="AA8231" s="848"/>
      <c r="AB8231" s="848"/>
      <c r="AC8231" s="1507">
        <f t="shared" si="2851"/>
        <v>68</v>
      </c>
      <c r="AD8231" s="1508">
        <f t="shared" si="2852"/>
        <v>4314.6000000000004</v>
      </c>
      <c r="AE8231" s="14">
        <f t="shared" si="2853"/>
        <v>17.533333333333335</v>
      </c>
      <c r="AF8231" s="14">
        <f t="shared" si="2854"/>
        <v>10.666666666666666</v>
      </c>
      <c r="AG8231" s="14">
        <f t="shared" si="2855"/>
        <v>6.375</v>
      </c>
      <c r="AH8231" s="14">
        <f t="shared" si="2856"/>
        <v>-11.158333333333335</v>
      </c>
      <c r="AI8231" s="14">
        <f t="shared" si="2857"/>
        <v>-119.02222222222224</v>
      </c>
      <c r="AJ8231" s="893"/>
    </row>
    <row r="8232" spans="1:36" ht="57" customHeight="1">
      <c r="A8232" s="842">
        <v>14</v>
      </c>
      <c r="B8232" s="907" t="s">
        <v>3853</v>
      </c>
      <c r="C8232" s="848" t="s">
        <v>66</v>
      </c>
      <c r="D8232" s="913">
        <v>2.71</v>
      </c>
      <c r="E8232" s="848">
        <v>12960</v>
      </c>
      <c r="F8232" s="898">
        <v>35121.599999999999</v>
      </c>
      <c r="G8232" s="848"/>
      <c r="H8232" s="903"/>
      <c r="I8232" s="888">
        <v>44727</v>
      </c>
      <c r="J8232" s="888">
        <v>46446</v>
      </c>
      <c r="K8232" s="888"/>
      <c r="L8232" s="848"/>
      <c r="M8232" s="888"/>
      <c r="N8232" s="848">
        <v>250</v>
      </c>
      <c r="O8232" s="848">
        <v>280</v>
      </c>
      <c r="P8232" s="848">
        <v>237</v>
      </c>
      <c r="Q8232" s="848"/>
      <c r="R8232" s="848"/>
      <c r="S8232" s="848"/>
      <c r="T8232" s="848"/>
      <c r="U8232" s="848"/>
      <c r="V8232" s="848"/>
      <c r="W8232" s="848"/>
      <c r="X8232" s="848"/>
      <c r="Y8232" s="848"/>
      <c r="Z8232" s="848"/>
      <c r="AA8232" s="848"/>
      <c r="AB8232" s="848"/>
      <c r="AC8232" s="1507">
        <f t="shared" si="2851"/>
        <v>12193</v>
      </c>
      <c r="AD8232" s="1508">
        <f t="shared" si="2852"/>
        <v>33043.03</v>
      </c>
      <c r="AE8232" s="14">
        <f t="shared" si="2853"/>
        <v>47.633333333333333</v>
      </c>
      <c r="AF8232" s="14">
        <f t="shared" si="2854"/>
        <v>255.66666666666666</v>
      </c>
      <c r="AG8232" s="14">
        <f t="shared" si="2855"/>
        <v>47.691003911342897</v>
      </c>
      <c r="AH8232" s="14">
        <f t="shared" si="2856"/>
        <v>5.7670578009563656E-2</v>
      </c>
      <c r="AI8232" s="14">
        <f t="shared" si="2857"/>
        <v>14.744444444444525</v>
      </c>
      <c r="AJ8232" s="893"/>
    </row>
    <row r="8233" spans="1:36" ht="15.75" customHeight="1">
      <c r="A8233" s="4286" t="s">
        <v>1664</v>
      </c>
      <c r="B8233" s="4286"/>
      <c r="C8233" s="4287"/>
      <c r="D8233" s="4287"/>
      <c r="E8233" s="4287"/>
      <c r="F8233" s="4287"/>
      <c r="G8233" s="4287"/>
      <c r="H8233" s="4287"/>
      <c r="I8233" s="4287"/>
      <c r="J8233" s="4287"/>
      <c r="K8233" s="4287"/>
      <c r="L8233" s="4287"/>
      <c r="M8233" s="4287"/>
      <c r="N8233" s="4286"/>
      <c r="O8233" s="4286"/>
      <c r="P8233" s="4286"/>
      <c r="Q8233" s="4286"/>
      <c r="R8233" s="4286"/>
      <c r="S8233" s="4286"/>
      <c r="T8233" s="4286"/>
      <c r="U8233" s="4286"/>
      <c r="V8233" s="4286"/>
      <c r="W8233" s="4286"/>
      <c r="X8233" s="4286"/>
      <c r="Y8233" s="4286"/>
      <c r="Z8233" s="4286"/>
      <c r="AA8233" s="4286"/>
      <c r="AB8233" s="4286"/>
      <c r="AC8233" s="4286"/>
      <c r="AD8233" s="4286"/>
      <c r="AE8233" s="4286"/>
      <c r="AF8233" s="4286"/>
      <c r="AG8233" s="4286"/>
      <c r="AH8233" s="4286"/>
      <c r="AI8233" s="4286"/>
      <c r="AJ8233" s="893"/>
    </row>
    <row r="8234" spans="1:36" ht="15.75" customHeight="1">
      <c r="A8234" s="1493">
        <v>1</v>
      </c>
      <c r="B8234" s="889" t="s">
        <v>5289</v>
      </c>
      <c r="C8234" s="1451" t="s">
        <v>65</v>
      </c>
      <c r="D8234" s="914">
        <v>246.83805000000001</v>
      </c>
      <c r="E8234" s="896">
        <v>882</v>
      </c>
      <c r="F8234" s="896">
        <v>217711.16</v>
      </c>
      <c r="G8234" s="1451"/>
      <c r="H8234" s="1451"/>
      <c r="I8234" s="915">
        <v>44873</v>
      </c>
      <c r="J8234" s="912">
        <v>44985</v>
      </c>
      <c r="K8234" s="1451">
        <v>768</v>
      </c>
      <c r="L8234" s="911">
        <v>937</v>
      </c>
      <c r="M8234" s="912">
        <v>44868</v>
      </c>
      <c r="N8234" s="916">
        <v>114</v>
      </c>
      <c r="O8234" s="1451"/>
      <c r="P8234" s="1451"/>
      <c r="Q8234" s="1451"/>
      <c r="R8234" s="1451"/>
      <c r="S8234" s="1451"/>
      <c r="T8234" s="1451"/>
      <c r="U8234" s="1451"/>
      <c r="V8234" s="1451"/>
      <c r="W8234" s="1451"/>
      <c r="X8234" s="1451"/>
      <c r="Y8234" s="1451"/>
      <c r="Z8234" s="1451"/>
      <c r="AA8234" s="1451"/>
      <c r="AB8234" s="1451"/>
      <c r="AC8234" s="1507">
        <f t="shared" ref="AC8234:AC8239" si="2858">E8234+G8234-N8234-O8234-AA8234-P8234-Q8234-R8234-S8234-T8234-U8234-V8234-W8234-X8234-Y8234</f>
        <v>768</v>
      </c>
      <c r="AD8234" s="1508">
        <f t="shared" ref="AD8234:AD8239" si="2859">D8234*AC8234</f>
        <v>189571.62239999999</v>
      </c>
      <c r="AE8234" s="14">
        <f t="shared" ref="AE8234:AE8239" si="2860">(J8234-"01.04.2023")/30</f>
        <v>-1.0666666666666667</v>
      </c>
      <c r="AF8234" s="14">
        <f t="shared" ref="AF8234:AF8239" si="2861">(N8234+O8234+P8234+Q8234+R8234+S8234+T8234+U8234+V8234+W8234+X8234+Y8234)/3</f>
        <v>38</v>
      </c>
      <c r="AG8234" s="14">
        <f t="shared" ref="AG8234:AG8239" si="2862">AC8234/AF8234</f>
        <v>20.210526315789473</v>
      </c>
      <c r="AH8234" s="14">
        <f t="shared" ref="AH8234:AH8239" si="2863">AG8234-AE8234</f>
        <v>21.277192982456139</v>
      </c>
      <c r="AI8234" s="14">
        <f t="shared" ref="AI8234:AI8239" si="2864">AC8234-(AE8234*AF8234)</f>
        <v>808.5333333333333</v>
      </c>
      <c r="AJ8234" s="893"/>
    </row>
    <row r="8235" spans="1:36" ht="15.75">
      <c r="A8235" s="842">
        <v>2</v>
      </c>
      <c r="B8235" s="889" t="s">
        <v>1665</v>
      </c>
      <c r="C8235" s="897" t="s">
        <v>66</v>
      </c>
      <c r="D8235" s="917">
        <v>12.30677</v>
      </c>
      <c r="E8235" s="848">
        <v>3</v>
      </c>
      <c r="F8235" s="898">
        <v>36.920310000000001</v>
      </c>
      <c r="G8235" s="848"/>
      <c r="H8235" s="848"/>
      <c r="I8235" s="888">
        <v>44594</v>
      </c>
      <c r="J8235" s="888">
        <v>53206</v>
      </c>
      <c r="K8235" s="888"/>
      <c r="L8235" s="888"/>
      <c r="M8235" s="888"/>
      <c r="N8235" s="848">
        <v>1</v>
      </c>
      <c r="O8235" s="848"/>
      <c r="P8235" s="848"/>
      <c r="Q8235" s="848"/>
      <c r="R8235" s="848"/>
      <c r="S8235" s="848"/>
      <c r="T8235" s="848"/>
      <c r="U8235" s="848"/>
      <c r="V8235" s="848"/>
      <c r="W8235" s="848"/>
      <c r="X8235" s="848"/>
      <c r="Y8235" s="848"/>
      <c r="Z8235" s="848"/>
      <c r="AA8235" s="848"/>
      <c r="AB8235" s="848"/>
      <c r="AC8235" s="1507">
        <f t="shared" si="2858"/>
        <v>2</v>
      </c>
      <c r="AD8235" s="1508">
        <f t="shared" si="2859"/>
        <v>24.61354</v>
      </c>
      <c r="AE8235" s="14">
        <f t="shared" si="2860"/>
        <v>272.96666666666664</v>
      </c>
      <c r="AF8235" s="14">
        <f t="shared" si="2861"/>
        <v>0.33333333333333331</v>
      </c>
      <c r="AG8235" s="14">
        <f t="shared" si="2862"/>
        <v>6</v>
      </c>
      <c r="AH8235" s="14">
        <f t="shared" si="2863"/>
        <v>-266.96666666666664</v>
      </c>
      <c r="AI8235" s="14">
        <f t="shared" si="2864"/>
        <v>-88.98888888888888</v>
      </c>
      <c r="AJ8235" s="893"/>
    </row>
    <row r="8236" spans="1:36" ht="15.75" customHeight="1">
      <c r="A8236" s="842">
        <v>3</v>
      </c>
      <c r="B8236" s="889" t="s">
        <v>6217</v>
      </c>
      <c r="C8236" s="897" t="s">
        <v>66</v>
      </c>
      <c r="D8236" s="917">
        <v>0</v>
      </c>
      <c r="E8236" s="848">
        <v>8</v>
      </c>
      <c r="F8236" s="898">
        <v>0</v>
      </c>
      <c r="G8236" s="848"/>
      <c r="H8236" s="848"/>
      <c r="I8236" s="888">
        <v>44873</v>
      </c>
      <c r="J8236" s="888">
        <v>45475</v>
      </c>
      <c r="K8236" s="888"/>
      <c r="L8236" s="890">
        <v>936</v>
      </c>
      <c r="M8236" s="888">
        <v>44868</v>
      </c>
      <c r="N8236" s="848">
        <v>1</v>
      </c>
      <c r="O8236" s="848"/>
      <c r="P8236" s="848"/>
      <c r="Q8236" s="848"/>
      <c r="R8236" s="848"/>
      <c r="S8236" s="848"/>
      <c r="T8236" s="848"/>
      <c r="U8236" s="848"/>
      <c r="V8236" s="848"/>
      <c r="W8236" s="848"/>
      <c r="X8236" s="848"/>
      <c r="Y8236" s="848"/>
      <c r="Z8236" s="848"/>
      <c r="AA8236" s="848"/>
      <c r="AB8236" s="848"/>
      <c r="AC8236" s="1507">
        <f t="shared" si="2858"/>
        <v>7</v>
      </c>
      <c r="AD8236" s="1508">
        <f t="shared" si="2859"/>
        <v>0</v>
      </c>
      <c r="AE8236" s="14">
        <f t="shared" si="2860"/>
        <v>15.266666666666667</v>
      </c>
      <c r="AF8236" s="14">
        <f t="shared" si="2861"/>
        <v>0.33333333333333331</v>
      </c>
      <c r="AG8236" s="14">
        <f t="shared" si="2862"/>
        <v>21</v>
      </c>
      <c r="AH8236" s="14">
        <f t="shared" si="2863"/>
        <v>5.7333333333333325</v>
      </c>
      <c r="AI8236" s="14">
        <f t="shared" si="2864"/>
        <v>1.9111111111111114</v>
      </c>
      <c r="AJ8236" s="893"/>
    </row>
    <row r="8237" spans="1:36" ht="94.5" customHeight="1">
      <c r="A8237" s="842">
        <v>4</v>
      </c>
      <c r="B8237" s="889" t="s">
        <v>1666</v>
      </c>
      <c r="C8237" s="897" t="s">
        <v>65</v>
      </c>
      <c r="D8237" s="892">
        <v>227.48</v>
      </c>
      <c r="E8237" s="848">
        <v>286</v>
      </c>
      <c r="F8237" s="898">
        <v>65059.28</v>
      </c>
      <c r="G8237" s="848"/>
      <c r="H8237" s="892"/>
      <c r="I8237" s="888">
        <v>44594</v>
      </c>
      <c r="J8237" s="888">
        <v>45181</v>
      </c>
      <c r="K8237" s="888"/>
      <c r="L8237" s="888"/>
      <c r="M8237" s="888"/>
      <c r="N8237" s="848">
        <v>9</v>
      </c>
      <c r="O8237" s="848">
        <v>7</v>
      </c>
      <c r="P8237" s="848">
        <v>5</v>
      </c>
      <c r="Q8237" s="848"/>
      <c r="R8237" s="848"/>
      <c r="S8237" s="848"/>
      <c r="T8237" s="848"/>
      <c r="U8237" s="848"/>
      <c r="V8237" s="848"/>
      <c r="W8237" s="848"/>
      <c r="X8237" s="848"/>
      <c r="Y8237" s="848"/>
      <c r="Z8237" s="848"/>
      <c r="AA8237" s="848"/>
      <c r="AB8237" s="848"/>
      <c r="AC8237" s="1507">
        <f t="shared" si="2858"/>
        <v>265</v>
      </c>
      <c r="AD8237" s="1508">
        <f t="shared" si="2859"/>
        <v>60282.2</v>
      </c>
      <c r="AE8237" s="14">
        <f t="shared" si="2860"/>
        <v>5.4666666666666668</v>
      </c>
      <c r="AF8237" s="14">
        <f t="shared" si="2861"/>
        <v>7</v>
      </c>
      <c r="AG8237" s="14">
        <f t="shared" si="2862"/>
        <v>37.857142857142854</v>
      </c>
      <c r="AH8237" s="14">
        <f t="shared" si="2863"/>
        <v>32.390476190476186</v>
      </c>
      <c r="AI8237" s="14">
        <f t="shared" si="2864"/>
        <v>226.73333333333335</v>
      </c>
      <c r="AJ8237" s="893"/>
    </row>
    <row r="8238" spans="1:36" ht="15.75" customHeight="1">
      <c r="A8238" s="842">
        <v>5</v>
      </c>
      <c r="B8238" s="918" t="s">
        <v>1667</v>
      </c>
      <c r="C8238" s="919" t="s">
        <v>66</v>
      </c>
      <c r="D8238" s="920">
        <v>1.2312099999999999</v>
      </c>
      <c r="E8238" s="921">
        <v>286</v>
      </c>
      <c r="F8238" s="922">
        <v>352.12606</v>
      </c>
      <c r="G8238" s="921"/>
      <c r="H8238" s="921"/>
      <c r="I8238" s="923">
        <v>44594</v>
      </c>
      <c r="J8238" s="923">
        <v>45838</v>
      </c>
      <c r="K8238" s="923"/>
      <c r="L8238" s="923"/>
      <c r="M8238" s="923"/>
      <c r="N8238" s="921">
        <v>9</v>
      </c>
      <c r="O8238" s="921">
        <v>7</v>
      </c>
      <c r="P8238" s="921">
        <v>5</v>
      </c>
      <c r="Q8238" s="921"/>
      <c r="R8238" s="921"/>
      <c r="S8238" s="921"/>
      <c r="T8238" s="921"/>
      <c r="U8238" s="921"/>
      <c r="V8238" s="921"/>
      <c r="W8238" s="921"/>
      <c r="X8238" s="921"/>
      <c r="Y8238" s="921"/>
      <c r="Z8238" s="921"/>
      <c r="AA8238" s="921"/>
      <c r="AB8238" s="921"/>
      <c r="AC8238" s="1507">
        <f t="shared" si="2858"/>
        <v>265</v>
      </c>
      <c r="AD8238" s="1508">
        <f t="shared" si="2859"/>
        <v>326.27064999999999</v>
      </c>
      <c r="AE8238" s="14">
        <f t="shared" si="2860"/>
        <v>27.366666666666667</v>
      </c>
      <c r="AF8238" s="14">
        <f t="shared" si="2861"/>
        <v>7</v>
      </c>
      <c r="AG8238" s="14">
        <f t="shared" si="2862"/>
        <v>37.857142857142854</v>
      </c>
      <c r="AH8238" s="14">
        <f t="shared" si="2863"/>
        <v>10.490476190476187</v>
      </c>
      <c r="AI8238" s="14">
        <f t="shared" si="2864"/>
        <v>73.433333333333337</v>
      </c>
      <c r="AJ8238" s="924"/>
    </row>
    <row r="8239" spans="1:36" ht="31.5">
      <c r="A8239" s="1494">
        <v>6</v>
      </c>
      <c r="B8239" s="925" t="s">
        <v>5290</v>
      </c>
      <c r="C8239" s="914" t="s">
        <v>66</v>
      </c>
      <c r="D8239" s="914">
        <v>0</v>
      </c>
      <c r="E8239" s="914">
        <v>882</v>
      </c>
      <c r="F8239" s="914">
        <v>0</v>
      </c>
      <c r="G8239" s="914">
        <v>0</v>
      </c>
      <c r="H8239" s="914">
        <v>0</v>
      </c>
      <c r="I8239" s="912">
        <v>44873</v>
      </c>
      <c r="J8239" s="912">
        <v>46235</v>
      </c>
      <c r="K8239" s="914"/>
      <c r="L8239" s="911">
        <v>936</v>
      </c>
      <c r="M8239" s="912">
        <v>44868</v>
      </c>
      <c r="N8239" s="848">
        <v>114</v>
      </c>
      <c r="O8239" s="848"/>
      <c r="P8239" s="848"/>
      <c r="Q8239" s="848"/>
      <c r="R8239" s="848"/>
      <c r="S8239" s="848"/>
      <c r="T8239" s="848"/>
      <c r="U8239" s="848"/>
      <c r="V8239" s="848"/>
      <c r="W8239" s="848"/>
      <c r="X8239" s="848"/>
      <c r="Y8239" s="848"/>
      <c r="Z8239" s="848"/>
      <c r="AA8239" s="848"/>
      <c r="AB8239" s="848"/>
      <c r="AC8239" s="1507">
        <f t="shared" si="2858"/>
        <v>768</v>
      </c>
      <c r="AD8239" s="1508">
        <f t="shared" si="2859"/>
        <v>0</v>
      </c>
      <c r="AE8239" s="14">
        <f t="shared" si="2860"/>
        <v>40.6</v>
      </c>
      <c r="AF8239" s="14">
        <f t="shared" si="2861"/>
        <v>38</v>
      </c>
      <c r="AG8239" s="14">
        <f t="shared" si="2862"/>
        <v>20.210526315789473</v>
      </c>
      <c r="AH8239" s="14">
        <f t="shared" si="2863"/>
        <v>-20.389473684210529</v>
      </c>
      <c r="AI8239" s="14">
        <f t="shared" si="2864"/>
        <v>-774.8</v>
      </c>
      <c r="AJ8239" s="893"/>
    </row>
    <row r="8240" spans="1:36" ht="15.75">
      <c r="A8240" s="4227" t="s">
        <v>1668</v>
      </c>
      <c r="B8240" s="4288"/>
      <c r="C8240" s="4288"/>
      <c r="D8240" s="4288"/>
      <c r="E8240" s="4288"/>
      <c r="F8240" s="4288"/>
      <c r="G8240" s="4288"/>
      <c r="H8240" s="4288"/>
      <c r="I8240" s="4288"/>
      <c r="J8240" s="4288"/>
      <c r="K8240" s="4288"/>
      <c r="L8240" s="4288"/>
      <c r="M8240" s="4288"/>
      <c r="N8240" s="4288"/>
      <c r="O8240" s="4288"/>
      <c r="P8240" s="4288"/>
      <c r="Q8240" s="4288"/>
      <c r="R8240" s="4288"/>
      <c r="S8240" s="4288"/>
      <c r="T8240" s="4288"/>
      <c r="U8240" s="4288"/>
      <c r="V8240" s="4288"/>
      <c r="W8240" s="4288"/>
      <c r="X8240" s="4288"/>
      <c r="Y8240" s="4288"/>
      <c r="Z8240" s="4288"/>
      <c r="AA8240" s="4288"/>
      <c r="AB8240" s="4288"/>
      <c r="AC8240" s="4288"/>
      <c r="AD8240" s="4288"/>
      <c r="AE8240" s="4288"/>
      <c r="AF8240" s="4288"/>
      <c r="AG8240" s="4288"/>
      <c r="AH8240" s="4288"/>
      <c r="AI8240" s="4288"/>
      <c r="AJ8240" s="4289"/>
    </row>
    <row r="8241" spans="1:36" ht="15.75" customHeight="1">
      <c r="A8241" s="1493">
        <v>1</v>
      </c>
      <c r="B8241" s="889" t="s">
        <v>1665</v>
      </c>
      <c r="C8241" s="896" t="s">
        <v>66</v>
      </c>
      <c r="D8241" s="892">
        <v>28.27</v>
      </c>
      <c r="E8241" s="896">
        <v>88</v>
      </c>
      <c r="F8241" s="898">
        <v>2487.7600000000002</v>
      </c>
      <c r="G8241" s="896"/>
      <c r="H8241" s="896"/>
      <c r="I8241" s="901">
        <v>44543</v>
      </c>
      <c r="J8241" s="901">
        <v>45549</v>
      </c>
      <c r="K8241" s="899"/>
      <c r="L8241" s="890">
        <v>1579</v>
      </c>
      <c r="M8241" s="888">
        <v>44540</v>
      </c>
      <c r="N8241" s="896">
        <v>1</v>
      </c>
      <c r="O8241" s="896"/>
      <c r="P8241" s="896">
        <v>7</v>
      </c>
      <c r="Q8241" s="896"/>
      <c r="R8241" s="896"/>
      <c r="S8241" s="896"/>
      <c r="T8241" s="896"/>
      <c r="U8241" s="896"/>
      <c r="V8241" s="896"/>
      <c r="W8241" s="896"/>
      <c r="X8241" s="896"/>
      <c r="Y8241" s="896"/>
      <c r="Z8241" s="896"/>
      <c r="AA8241" s="896"/>
      <c r="AB8241" s="896"/>
      <c r="AC8241" s="1507">
        <f>E8241+G8241-N8241-O8241-AA8241-P8241-Q8241-R8241-S8241-T8241-U8241-V8241-W8241-X8241-Y8241</f>
        <v>80</v>
      </c>
      <c r="AD8241" s="1508">
        <f>D8241*AC8241</f>
        <v>2261.6</v>
      </c>
      <c r="AE8241" s="14">
        <f>(J8241-"01.04.2023")/30</f>
        <v>17.733333333333334</v>
      </c>
      <c r="AF8241" s="14">
        <f>(N8241+O8241+P8241+Q8241+R8241+S8241+T8241+U8241+V8241+W8241+X8241+Y8241)/3</f>
        <v>2.6666666666666665</v>
      </c>
      <c r="AG8241" s="14">
        <f>AC8241/AF8241</f>
        <v>30</v>
      </c>
      <c r="AH8241" s="14">
        <f>AG8241-AE8241</f>
        <v>12.266666666666666</v>
      </c>
      <c r="AI8241" s="14">
        <f>AC8241-(AE8241*AF8241)</f>
        <v>32.711111111111109</v>
      </c>
      <c r="AJ8241" s="893"/>
    </row>
    <row r="8242" spans="1:36" ht="15.75" customHeight="1">
      <c r="A8242" s="1493">
        <v>2</v>
      </c>
      <c r="B8242" s="889" t="s">
        <v>1665</v>
      </c>
      <c r="C8242" s="896" t="s">
        <v>66</v>
      </c>
      <c r="D8242" s="926">
        <v>28.27</v>
      </c>
      <c r="E8242" s="896">
        <v>118</v>
      </c>
      <c r="F8242" s="898">
        <v>3335.86</v>
      </c>
      <c r="G8242" s="896"/>
      <c r="H8242" s="896"/>
      <c r="I8242" s="901">
        <v>44600</v>
      </c>
      <c r="J8242" s="901">
        <v>46326</v>
      </c>
      <c r="K8242" s="899"/>
      <c r="L8242" s="848">
        <v>730</v>
      </c>
      <c r="M8242" s="888">
        <v>44600</v>
      </c>
      <c r="N8242" s="896"/>
      <c r="O8242" s="848"/>
      <c r="P8242" s="896"/>
      <c r="Q8242" s="896"/>
      <c r="R8242" s="896"/>
      <c r="S8242" s="896"/>
      <c r="T8242" s="896"/>
      <c r="U8242" s="896"/>
      <c r="V8242" s="896"/>
      <c r="W8242" s="896"/>
      <c r="X8242" s="896"/>
      <c r="Y8242" s="896"/>
      <c r="Z8242" s="896"/>
      <c r="AA8242" s="896"/>
      <c r="AB8242" s="896"/>
      <c r="AC8242" s="1507">
        <f>E8242+G8242-N8242-O8242-AA8242-P8242-Q8242-R8242-S8242-T8242-U8242-V8242-W8242-X8242-Y8242</f>
        <v>118</v>
      </c>
      <c r="AD8242" s="1508">
        <f>D8242*AC8242</f>
        <v>3335.86</v>
      </c>
      <c r="AE8242" s="14">
        <f>(J8242-"01.04.2023")/30</f>
        <v>43.633333333333333</v>
      </c>
      <c r="AF8242" s="14">
        <f>(N8242+O8242+P8242+Q8242+R8242+S8242+T8242+U8242+V8242+W8242+X8242+Y8242)/3</f>
        <v>0</v>
      </c>
      <c r="AG8242" s="14" t="e">
        <f>AC8242/AF8242</f>
        <v>#DIV/0!</v>
      </c>
      <c r="AH8242" s="14" t="e">
        <f>AG8242-AE8242</f>
        <v>#DIV/0!</v>
      </c>
      <c r="AI8242" s="14">
        <f>AC8242-(AE8242*AF8242)</f>
        <v>118</v>
      </c>
      <c r="AJ8242" s="893"/>
    </row>
    <row r="8243" spans="1:36" ht="15.75" customHeight="1">
      <c r="A8243" s="4227" t="s">
        <v>3854</v>
      </c>
      <c r="B8243" s="4228"/>
      <c r="C8243" s="4228"/>
      <c r="D8243" s="4228"/>
      <c r="E8243" s="4228"/>
      <c r="F8243" s="4228"/>
      <c r="G8243" s="4228"/>
      <c r="H8243" s="4228"/>
      <c r="I8243" s="4228"/>
      <c r="J8243" s="4228"/>
      <c r="K8243" s="4228"/>
      <c r="L8243" s="4228"/>
      <c r="M8243" s="4228"/>
      <c r="N8243" s="4228"/>
      <c r="O8243" s="4228"/>
      <c r="P8243" s="4228"/>
      <c r="Q8243" s="4228"/>
      <c r="R8243" s="4228"/>
      <c r="S8243" s="4228"/>
      <c r="T8243" s="4228"/>
      <c r="U8243" s="4228"/>
      <c r="V8243" s="4228"/>
      <c r="W8243" s="4228"/>
      <c r="X8243" s="4228"/>
      <c r="Y8243" s="4228"/>
      <c r="Z8243" s="4228"/>
      <c r="AA8243" s="4228"/>
      <c r="AB8243" s="4228"/>
      <c r="AC8243" s="4228"/>
      <c r="AD8243" s="4228"/>
      <c r="AE8243" s="4228"/>
      <c r="AF8243" s="4228"/>
      <c r="AG8243" s="4228"/>
      <c r="AH8243" s="4228"/>
      <c r="AI8243" s="4228"/>
      <c r="AJ8243" s="4229"/>
    </row>
    <row r="8244" spans="1:36" ht="15.75">
      <c r="A8244" s="1493">
        <v>2</v>
      </c>
      <c r="B8244" s="889" t="s">
        <v>3096</v>
      </c>
      <c r="C8244" s="896" t="s">
        <v>454</v>
      </c>
      <c r="D8244" s="896">
        <v>0</v>
      </c>
      <c r="E8244" s="896">
        <v>6320</v>
      </c>
      <c r="F8244" s="897">
        <v>0</v>
      </c>
      <c r="G8244" s="896"/>
      <c r="H8244" s="896"/>
      <c r="I8244" s="901">
        <v>44840</v>
      </c>
      <c r="J8244" s="901">
        <v>45188</v>
      </c>
      <c r="K8244" s="901"/>
      <c r="L8244" s="848">
        <v>829</v>
      </c>
      <c r="M8244" s="888">
        <v>44834</v>
      </c>
      <c r="N8244" s="896">
        <v>840</v>
      </c>
      <c r="O8244" s="848">
        <v>1360</v>
      </c>
      <c r="P8244" s="896">
        <v>2960</v>
      </c>
      <c r="Q8244" s="896"/>
      <c r="R8244" s="896"/>
      <c r="S8244" s="896"/>
      <c r="T8244" s="896"/>
      <c r="U8244" s="896"/>
      <c r="V8244" s="896"/>
      <c r="W8244" s="896"/>
      <c r="X8244" s="896"/>
      <c r="Y8244" s="896"/>
      <c r="Z8244" s="896"/>
      <c r="AA8244" s="896"/>
      <c r="AB8244" s="896"/>
      <c r="AC8244" s="1507">
        <f>E8244+G8244-N8244-O8244-AA8244-P8244-Q8244-R8244-S8244-T8244-U8244-V8244-W8244-X8244-Y8244</f>
        <v>1160</v>
      </c>
      <c r="AD8244" s="1508">
        <f>D8244*AC8244</f>
        <v>0</v>
      </c>
      <c r="AE8244" s="14">
        <f>(J8244-"01.04.2023")/30</f>
        <v>5.7</v>
      </c>
      <c r="AF8244" s="14">
        <f>(N8244+O8244+P8244+Q8244+R8244+S8244+T8244+U8244+V8244+W8244+X8244+Y8244)/3</f>
        <v>1720</v>
      </c>
      <c r="AG8244" s="14">
        <f>AC8244/AF8244</f>
        <v>0.67441860465116277</v>
      </c>
      <c r="AH8244" s="14">
        <f>AG8244-AE8244</f>
        <v>-5.0255813953488371</v>
      </c>
      <c r="AI8244" s="14">
        <f>AC8244-(AE8244*AF8244)</f>
        <v>-8644</v>
      </c>
      <c r="AJ8244" s="893"/>
    </row>
    <row r="8245" spans="1:36" ht="15.75" customHeight="1">
      <c r="A8245" s="1493"/>
      <c r="B8245" s="4290" t="s">
        <v>21</v>
      </c>
      <c r="C8245" s="4291"/>
      <c r="D8245" s="4291"/>
      <c r="E8245" s="4291"/>
      <c r="F8245" s="4291"/>
      <c r="G8245" s="4291"/>
      <c r="H8245" s="4291"/>
      <c r="I8245" s="4291"/>
      <c r="J8245" s="4291"/>
      <c r="K8245" s="4291"/>
      <c r="L8245" s="4291"/>
      <c r="M8245" s="4291"/>
      <c r="N8245" s="4291"/>
      <c r="O8245" s="4291"/>
      <c r="P8245" s="4291"/>
      <c r="Q8245" s="4291"/>
      <c r="R8245" s="4291"/>
      <c r="S8245" s="4291"/>
      <c r="T8245" s="4291"/>
      <c r="U8245" s="4291"/>
      <c r="V8245" s="4291"/>
      <c r="W8245" s="4291"/>
      <c r="X8245" s="4291"/>
      <c r="Y8245" s="4291"/>
      <c r="Z8245" s="4291"/>
      <c r="AA8245" s="4291"/>
      <c r="AB8245" s="4291"/>
      <c r="AC8245" s="4291"/>
      <c r="AD8245" s="4291"/>
      <c r="AE8245" s="4291"/>
      <c r="AF8245" s="4291"/>
      <c r="AG8245" s="4291"/>
      <c r="AH8245" s="4291"/>
      <c r="AI8245" s="4291"/>
      <c r="AJ8245" s="4292"/>
    </row>
    <row r="8246" spans="1:36" ht="31.5">
      <c r="A8246" s="1493">
        <v>2</v>
      </c>
      <c r="B8246" s="889" t="s">
        <v>1671</v>
      </c>
      <c r="C8246" s="848" t="s">
        <v>66</v>
      </c>
      <c r="D8246" s="892">
        <v>1017.03</v>
      </c>
      <c r="E8246" s="848">
        <v>2</v>
      </c>
      <c r="F8246" s="848">
        <v>2034.06</v>
      </c>
      <c r="G8246" s="848"/>
      <c r="H8246" s="848"/>
      <c r="I8246" s="888">
        <v>44492</v>
      </c>
      <c r="J8246" s="848" t="s">
        <v>1669</v>
      </c>
      <c r="K8246" s="848"/>
      <c r="L8246" s="848"/>
      <c r="M8246" s="848"/>
      <c r="N8246" s="848"/>
      <c r="O8246" s="848"/>
      <c r="P8246" s="848"/>
      <c r="Q8246" s="848"/>
      <c r="R8246" s="848"/>
      <c r="S8246" s="848"/>
      <c r="T8246" s="848"/>
      <c r="U8246" s="848"/>
      <c r="V8246" s="848"/>
      <c r="W8246" s="848"/>
      <c r="X8246" s="848"/>
      <c r="Y8246" s="848"/>
      <c r="Z8246" s="848"/>
      <c r="AA8246" s="848"/>
      <c r="AB8246" s="848"/>
      <c r="AC8246" s="1507">
        <f t="shared" ref="AC8246:AC8268" si="2865">E8246+G8246-N8246-O8246-AA8246-P8246-Q8246-R8246-S8246-T8246-U8246-V8246-W8246-X8246-Y8246</f>
        <v>2</v>
      </c>
      <c r="AD8246" s="1508">
        <f t="shared" ref="AD8246:AD8268" si="2866">D8246*AC8246</f>
        <v>2034.06</v>
      </c>
      <c r="AE8246" s="14" t="s">
        <v>334</v>
      </c>
      <c r="AF8246" s="14">
        <f t="shared" ref="AF8246:AF8268" si="2867">(N8246+O8246+P8246+Q8246+R8246+S8246+T8246+U8246+V8246+W8246+X8246+Y8246)/3</f>
        <v>0</v>
      </c>
      <c r="AG8246" s="14" t="e">
        <f t="shared" ref="AG8246:AG8268" si="2868">AC8246/AF8246</f>
        <v>#DIV/0!</v>
      </c>
      <c r="AH8246" s="14" t="s">
        <v>334</v>
      </c>
      <c r="AI8246" s="14" t="s">
        <v>334</v>
      </c>
      <c r="AJ8246" s="893"/>
    </row>
    <row r="8247" spans="1:36" ht="15.75">
      <c r="A8247" s="1493">
        <v>3</v>
      </c>
      <c r="B8247" s="889" t="s">
        <v>9584</v>
      </c>
      <c r="C8247" s="897" t="s">
        <v>66</v>
      </c>
      <c r="D8247" s="891">
        <v>1</v>
      </c>
      <c r="E8247" s="848">
        <v>0</v>
      </c>
      <c r="F8247" s="892">
        <v>0</v>
      </c>
      <c r="G8247" s="848">
        <v>1</v>
      </c>
      <c r="H8247" s="892">
        <v>1</v>
      </c>
      <c r="I8247" s="888">
        <v>45001</v>
      </c>
      <c r="J8247" s="888"/>
      <c r="K8247" s="848"/>
      <c r="L8247" s="848"/>
      <c r="M8247" s="888"/>
      <c r="N8247" s="848"/>
      <c r="O8247" s="848"/>
      <c r="P8247" s="848"/>
      <c r="Q8247" s="848"/>
      <c r="R8247" s="848"/>
      <c r="S8247" s="848"/>
      <c r="T8247" s="848"/>
      <c r="U8247" s="848"/>
      <c r="V8247" s="848"/>
      <c r="W8247" s="848"/>
      <c r="X8247" s="848"/>
      <c r="Y8247" s="848"/>
      <c r="Z8247" s="848"/>
      <c r="AA8247" s="848"/>
      <c r="AB8247" s="848"/>
      <c r="AC8247" s="1507">
        <f t="shared" si="2865"/>
        <v>1</v>
      </c>
      <c r="AD8247" s="1508">
        <f t="shared" si="2866"/>
        <v>1</v>
      </c>
      <c r="AE8247" s="14">
        <f t="shared" ref="AE8247:AE8253" si="2869">(J8247-"01.04.2023")/30</f>
        <v>-1500.5666666666666</v>
      </c>
      <c r="AF8247" s="14">
        <f t="shared" si="2867"/>
        <v>0</v>
      </c>
      <c r="AG8247" s="14" t="e">
        <f t="shared" si="2868"/>
        <v>#DIV/0!</v>
      </c>
      <c r="AH8247" s="14" t="e">
        <f t="shared" ref="AH8247:AH8253" si="2870">AG8247-AE8247</f>
        <v>#DIV/0!</v>
      </c>
      <c r="AI8247" s="14">
        <f t="shared" ref="AI8247:AI8253" si="2871">AC8247-(AE8247*AF8247)</f>
        <v>1</v>
      </c>
      <c r="AJ8247" s="893"/>
    </row>
    <row r="8248" spans="1:36" ht="15.75">
      <c r="A8248" s="1493">
        <v>6</v>
      </c>
      <c r="B8248" s="889" t="s">
        <v>5912</v>
      </c>
      <c r="C8248" s="890" t="s">
        <v>177</v>
      </c>
      <c r="D8248" s="892">
        <v>0.57923999999999998</v>
      </c>
      <c r="E8248" s="848">
        <v>280</v>
      </c>
      <c r="F8248" s="892">
        <v>162.18719999999999</v>
      </c>
      <c r="G8248" s="848"/>
      <c r="H8248" s="892"/>
      <c r="I8248" s="888">
        <v>44838</v>
      </c>
      <c r="J8248" s="888">
        <v>45108</v>
      </c>
      <c r="K8248" s="848"/>
      <c r="L8248" s="848"/>
      <c r="M8248" s="888"/>
      <c r="N8248" s="848">
        <v>50</v>
      </c>
      <c r="O8248" s="848">
        <v>30</v>
      </c>
      <c r="P8248" s="848">
        <v>60</v>
      </c>
      <c r="Q8248" s="848"/>
      <c r="R8248" s="848"/>
      <c r="S8248" s="848"/>
      <c r="T8248" s="848"/>
      <c r="U8248" s="848"/>
      <c r="V8248" s="848"/>
      <c r="W8248" s="848"/>
      <c r="X8248" s="848"/>
      <c r="Y8248" s="848"/>
      <c r="Z8248" s="848"/>
      <c r="AA8248" s="848"/>
      <c r="AB8248" s="848"/>
      <c r="AC8248" s="1507">
        <f t="shared" si="2865"/>
        <v>140</v>
      </c>
      <c r="AD8248" s="1508">
        <f t="shared" si="2866"/>
        <v>81.093599999999995</v>
      </c>
      <c r="AE8248" s="14">
        <f t="shared" si="2869"/>
        <v>3.0333333333333332</v>
      </c>
      <c r="AF8248" s="14">
        <f t="shared" si="2867"/>
        <v>46.666666666666664</v>
      </c>
      <c r="AG8248" s="14">
        <f t="shared" si="2868"/>
        <v>3</v>
      </c>
      <c r="AH8248" s="14">
        <f t="shared" si="2870"/>
        <v>-3.3333333333333215E-2</v>
      </c>
      <c r="AI8248" s="14">
        <f t="shared" si="2871"/>
        <v>-1.5555555555555429</v>
      </c>
      <c r="AJ8248" s="893"/>
    </row>
    <row r="8249" spans="1:36" ht="30" customHeight="1">
      <c r="A8249" s="1493">
        <v>7</v>
      </c>
      <c r="B8249" s="927" t="s">
        <v>5427</v>
      </c>
      <c r="C8249" s="897" t="s">
        <v>176</v>
      </c>
      <c r="D8249" s="928">
        <v>30.34</v>
      </c>
      <c r="E8249" s="848">
        <v>273</v>
      </c>
      <c r="F8249" s="892">
        <v>8282.82</v>
      </c>
      <c r="G8249" s="929"/>
      <c r="H8249" s="928"/>
      <c r="I8249" s="901">
        <v>44846</v>
      </c>
      <c r="J8249" s="888">
        <v>45717</v>
      </c>
      <c r="K8249" s="848"/>
      <c r="L8249" s="848">
        <v>860</v>
      </c>
      <c r="M8249" s="888">
        <v>44841</v>
      </c>
      <c r="N8249" s="848">
        <v>9</v>
      </c>
      <c r="O8249" s="848">
        <v>106</v>
      </c>
      <c r="P8249" s="848">
        <v>58</v>
      </c>
      <c r="Q8249" s="848"/>
      <c r="R8249" s="848"/>
      <c r="S8249" s="848"/>
      <c r="T8249" s="848"/>
      <c r="U8249" s="848"/>
      <c r="V8249" s="848"/>
      <c r="W8249" s="848"/>
      <c r="X8249" s="848"/>
      <c r="Y8249" s="848"/>
      <c r="Z8249" s="848"/>
      <c r="AA8249" s="848"/>
      <c r="AB8249" s="848"/>
      <c r="AC8249" s="1507">
        <f t="shared" si="2865"/>
        <v>100</v>
      </c>
      <c r="AD8249" s="1508">
        <f t="shared" si="2866"/>
        <v>3034</v>
      </c>
      <c r="AE8249" s="14">
        <f t="shared" si="2869"/>
        <v>23.333333333333332</v>
      </c>
      <c r="AF8249" s="14">
        <f t="shared" si="2867"/>
        <v>57.666666666666664</v>
      </c>
      <c r="AG8249" s="14">
        <f t="shared" si="2868"/>
        <v>1.7341040462427746</v>
      </c>
      <c r="AH8249" s="14">
        <f t="shared" si="2870"/>
        <v>-21.599229287090559</v>
      </c>
      <c r="AI8249" s="14">
        <f t="shared" si="2871"/>
        <v>-1245.5555555555554</v>
      </c>
      <c r="AJ8249" s="893"/>
    </row>
    <row r="8250" spans="1:36" ht="30" customHeight="1">
      <c r="A8250" s="1493">
        <v>8</v>
      </c>
      <c r="B8250" s="889" t="s">
        <v>8415</v>
      </c>
      <c r="C8250" s="897" t="s">
        <v>65</v>
      </c>
      <c r="D8250" s="917">
        <v>166.75</v>
      </c>
      <c r="E8250" s="848">
        <v>0</v>
      </c>
      <c r="F8250" s="892">
        <v>0</v>
      </c>
      <c r="G8250" s="848">
        <v>240</v>
      </c>
      <c r="H8250" s="891">
        <f>A8250*G8250</f>
        <v>1920</v>
      </c>
      <c r="I8250" s="888">
        <v>44930</v>
      </c>
      <c r="J8250" s="888">
        <v>45016</v>
      </c>
      <c r="K8250" s="1449">
        <v>150</v>
      </c>
      <c r="L8250" s="848"/>
      <c r="M8250" s="888"/>
      <c r="N8250" s="848">
        <v>20</v>
      </c>
      <c r="O8250" s="848">
        <v>70</v>
      </c>
      <c r="P8250" s="848"/>
      <c r="Q8250" s="848"/>
      <c r="R8250" s="848"/>
      <c r="S8250" s="848"/>
      <c r="T8250" s="848"/>
      <c r="U8250" s="848"/>
      <c r="V8250" s="848"/>
      <c r="W8250" s="848"/>
      <c r="X8250" s="848"/>
      <c r="Y8250" s="848"/>
      <c r="Z8250" s="848"/>
      <c r="AA8250" s="848"/>
      <c r="AB8250" s="848"/>
      <c r="AC8250" s="1507">
        <f t="shared" si="2865"/>
        <v>150</v>
      </c>
      <c r="AD8250" s="1508">
        <f t="shared" si="2866"/>
        <v>25012.5</v>
      </c>
      <c r="AE8250" s="14">
        <f t="shared" si="2869"/>
        <v>-3.3333333333333333E-2</v>
      </c>
      <c r="AF8250" s="14">
        <f t="shared" si="2867"/>
        <v>30</v>
      </c>
      <c r="AG8250" s="14">
        <f t="shared" si="2868"/>
        <v>5</v>
      </c>
      <c r="AH8250" s="14">
        <f t="shared" si="2870"/>
        <v>5.0333333333333332</v>
      </c>
      <c r="AI8250" s="14">
        <f t="shared" si="2871"/>
        <v>151</v>
      </c>
      <c r="AJ8250" s="893"/>
    </row>
    <row r="8251" spans="1:36" ht="15.75" customHeight="1">
      <c r="A8251" s="1493">
        <v>10</v>
      </c>
      <c r="B8251" s="930" t="s">
        <v>8897</v>
      </c>
      <c r="C8251" s="897" t="s">
        <v>65</v>
      </c>
      <c r="D8251" s="892">
        <v>131.65</v>
      </c>
      <c r="E8251" s="848">
        <v>0</v>
      </c>
      <c r="F8251" s="892">
        <v>0</v>
      </c>
      <c r="G8251" s="848">
        <v>100</v>
      </c>
      <c r="H8251" s="892">
        <v>13165</v>
      </c>
      <c r="I8251" s="888">
        <v>44979</v>
      </c>
      <c r="J8251" s="888">
        <v>45169</v>
      </c>
      <c r="K8251" s="848"/>
      <c r="L8251" s="890">
        <v>474</v>
      </c>
      <c r="M8251" s="901">
        <v>44632</v>
      </c>
      <c r="N8251" s="848"/>
      <c r="O8251" s="848">
        <v>12</v>
      </c>
      <c r="P8251" s="848">
        <v>38</v>
      </c>
      <c r="Q8251" s="848"/>
      <c r="R8251" s="848"/>
      <c r="S8251" s="848"/>
      <c r="T8251" s="848"/>
      <c r="U8251" s="848"/>
      <c r="V8251" s="848"/>
      <c r="W8251" s="848"/>
      <c r="X8251" s="848"/>
      <c r="Y8251" s="848"/>
      <c r="Z8251" s="848"/>
      <c r="AA8251" s="848"/>
      <c r="AB8251" s="848"/>
      <c r="AC8251" s="1507">
        <f t="shared" si="2865"/>
        <v>50</v>
      </c>
      <c r="AD8251" s="1508">
        <f t="shared" si="2866"/>
        <v>6582.5</v>
      </c>
      <c r="AE8251" s="14">
        <f t="shared" si="2869"/>
        <v>5.0666666666666664</v>
      </c>
      <c r="AF8251" s="14">
        <f t="shared" si="2867"/>
        <v>16.666666666666668</v>
      </c>
      <c r="AG8251" s="14">
        <f t="shared" si="2868"/>
        <v>3</v>
      </c>
      <c r="AH8251" s="14">
        <f t="shared" si="2870"/>
        <v>-2.0666666666666664</v>
      </c>
      <c r="AI8251" s="14">
        <f t="shared" si="2871"/>
        <v>-34.444444444444443</v>
      </c>
      <c r="AJ8251" s="893"/>
    </row>
    <row r="8252" spans="1:36" ht="31.5">
      <c r="A8252" s="1493">
        <v>11</v>
      </c>
      <c r="B8252" s="930" t="s">
        <v>5292</v>
      </c>
      <c r="C8252" s="897" t="s">
        <v>638</v>
      </c>
      <c r="D8252" s="928">
        <v>1</v>
      </c>
      <c r="E8252" s="848">
        <v>10</v>
      </c>
      <c r="F8252" s="892">
        <v>10</v>
      </c>
      <c r="G8252" s="931"/>
      <c r="H8252" s="932"/>
      <c r="I8252" s="901">
        <v>44834</v>
      </c>
      <c r="J8252" s="933">
        <v>45412</v>
      </c>
      <c r="K8252" s="848"/>
      <c r="L8252" s="890"/>
      <c r="M8252" s="901"/>
      <c r="N8252" s="848"/>
      <c r="O8252" s="848"/>
      <c r="P8252" s="848"/>
      <c r="Q8252" s="848"/>
      <c r="R8252" s="848"/>
      <c r="S8252" s="848"/>
      <c r="T8252" s="848"/>
      <c r="U8252" s="848"/>
      <c r="V8252" s="848"/>
      <c r="W8252" s="848"/>
      <c r="X8252" s="848"/>
      <c r="Y8252" s="848"/>
      <c r="Z8252" s="848"/>
      <c r="AA8252" s="848"/>
      <c r="AB8252" s="848"/>
      <c r="AC8252" s="1507">
        <f t="shared" si="2865"/>
        <v>10</v>
      </c>
      <c r="AD8252" s="1508">
        <f t="shared" si="2866"/>
        <v>10</v>
      </c>
      <c r="AE8252" s="14">
        <f t="shared" si="2869"/>
        <v>13.166666666666666</v>
      </c>
      <c r="AF8252" s="14">
        <f t="shared" si="2867"/>
        <v>0</v>
      </c>
      <c r="AG8252" s="14" t="e">
        <f t="shared" si="2868"/>
        <v>#DIV/0!</v>
      </c>
      <c r="AH8252" s="14" t="e">
        <f t="shared" si="2870"/>
        <v>#DIV/0!</v>
      </c>
      <c r="AI8252" s="14">
        <f t="shared" si="2871"/>
        <v>10</v>
      </c>
      <c r="AJ8252" s="893"/>
    </row>
    <row r="8253" spans="1:36" ht="15.75" customHeight="1">
      <c r="A8253" s="1493">
        <v>12</v>
      </c>
      <c r="B8253" s="889" t="s">
        <v>5952</v>
      </c>
      <c r="C8253" s="890" t="s">
        <v>181</v>
      </c>
      <c r="D8253" s="892">
        <v>1</v>
      </c>
      <c r="E8253" s="848">
        <v>4000</v>
      </c>
      <c r="F8253" s="892">
        <v>4000</v>
      </c>
      <c r="G8253" s="848"/>
      <c r="H8253" s="892"/>
      <c r="I8253" s="888">
        <v>44838</v>
      </c>
      <c r="J8253" s="888">
        <v>45870</v>
      </c>
      <c r="K8253" s="848"/>
      <c r="L8253" s="848"/>
      <c r="M8253" s="888"/>
      <c r="N8253" s="848"/>
      <c r="O8253" s="848"/>
      <c r="P8253" s="848"/>
      <c r="Q8253" s="848"/>
      <c r="R8253" s="848"/>
      <c r="S8253" s="848"/>
      <c r="T8253" s="848"/>
      <c r="U8253" s="848"/>
      <c r="V8253" s="848"/>
      <c r="W8253" s="848"/>
      <c r="X8253" s="848"/>
      <c r="Y8253" s="848"/>
      <c r="Z8253" s="848"/>
      <c r="AA8253" s="848"/>
      <c r="AB8253" s="848"/>
      <c r="AC8253" s="1507">
        <f t="shared" si="2865"/>
        <v>4000</v>
      </c>
      <c r="AD8253" s="1508">
        <f t="shared" si="2866"/>
        <v>4000</v>
      </c>
      <c r="AE8253" s="14">
        <f t="shared" si="2869"/>
        <v>28.433333333333334</v>
      </c>
      <c r="AF8253" s="14">
        <f t="shared" si="2867"/>
        <v>0</v>
      </c>
      <c r="AG8253" s="14" t="e">
        <f t="shared" si="2868"/>
        <v>#DIV/0!</v>
      </c>
      <c r="AH8253" s="14" t="e">
        <f t="shared" si="2870"/>
        <v>#DIV/0!</v>
      </c>
      <c r="AI8253" s="14">
        <f t="shared" si="2871"/>
        <v>4000</v>
      </c>
      <c r="AJ8253" s="893"/>
    </row>
    <row r="8254" spans="1:36" ht="15.75" customHeight="1">
      <c r="A8254" s="1493">
        <v>14</v>
      </c>
      <c r="B8254" s="889" t="s">
        <v>5301</v>
      </c>
      <c r="C8254" s="897" t="s">
        <v>264</v>
      </c>
      <c r="D8254" s="928">
        <v>3199.5</v>
      </c>
      <c r="E8254" s="848">
        <v>1</v>
      </c>
      <c r="F8254" s="892">
        <v>3199.5</v>
      </c>
      <c r="G8254" s="929"/>
      <c r="H8254" s="928"/>
      <c r="I8254" s="901">
        <v>44827</v>
      </c>
      <c r="J8254" s="848" t="s">
        <v>1669</v>
      </c>
      <c r="K8254" s="848"/>
      <c r="L8254" s="890">
        <v>787</v>
      </c>
      <c r="M8254" s="901">
        <v>44824</v>
      </c>
      <c r="N8254" s="848"/>
      <c r="O8254" s="848"/>
      <c r="P8254" s="848"/>
      <c r="Q8254" s="848"/>
      <c r="R8254" s="848"/>
      <c r="S8254" s="848"/>
      <c r="T8254" s="848"/>
      <c r="U8254" s="934"/>
      <c r="V8254" s="848"/>
      <c r="W8254" s="848"/>
      <c r="X8254" s="848"/>
      <c r="Y8254" s="848"/>
      <c r="Z8254" s="848"/>
      <c r="AA8254" s="848"/>
      <c r="AB8254" s="848"/>
      <c r="AC8254" s="1507">
        <f t="shared" si="2865"/>
        <v>1</v>
      </c>
      <c r="AD8254" s="1508">
        <f t="shared" si="2866"/>
        <v>3199.5</v>
      </c>
      <c r="AE8254" s="14" t="s">
        <v>334</v>
      </c>
      <c r="AF8254" s="14">
        <f t="shared" si="2867"/>
        <v>0</v>
      </c>
      <c r="AG8254" s="14" t="e">
        <f t="shared" si="2868"/>
        <v>#DIV/0!</v>
      </c>
      <c r="AH8254" s="14" t="s">
        <v>334</v>
      </c>
      <c r="AI8254" s="14" t="s">
        <v>334</v>
      </c>
      <c r="AJ8254" s="893"/>
    </row>
    <row r="8255" spans="1:36" ht="15.75" customHeight="1">
      <c r="A8255" s="1493">
        <v>15</v>
      </c>
      <c r="B8255" s="889" t="s">
        <v>2934</v>
      </c>
      <c r="C8255" s="848" t="s">
        <v>66</v>
      </c>
      <c r="D8255" s="892">
        <v>1</v>
      </c>
      <c r="E8255" s="848">
        <v>1</v>
      </c>
      <c r="F8255" s="892">
        <v>1</v>
      </c>
      <c r="G8255" s="848"/>
      <c r="H8255" s="892"/>
      <c r="I8255" s="888">
        <v>44701</v>
      </c>
      <c r="J8255" s="888">
        <v>45169</v>
      </c>
      <c r="K8255" s="848"/>
      <c r="L8255" s="848"/>
      <c r="M8255" s="848" t="s">
        <v>4364</v>
      </c>
      <c r="N8255" s="848"/>
      <c r="O8255" s="848"/>
      <c r="P8255" s="848"/>
      <c r="Q8255" s="848"/>
      <c r="R8255" s="848"/>
      <c r="S8255" s="848"/>
      <c r="T8255" s="848"/>
      <c r="U8255" s="848"/>
      <c r="V8255" s="848"/>
      <c r="W8255" s="848"/>
      <c r="X8255" s="848"/>
      <c r="Y8255" s="848"/>
      <c r="Z8255" s="848"/>
      <c r="AA8255" s="848"/>
      <c r="AB8255" s="848"/>
      <c r="AC8255" s="1507">
        <f t="shared" si="2865"/>
        <v>1</v>
      </c>
      <c r="AD8255" s="1508">
        <f t="shared" si="2866"/>
        <v>1</v>
      </c>
      <c r="AE8255" s="14">
        <f>(J8255-"01.04.2023")/30</f>
        <v>5.0666666666666664</v>
      </c>
      <c r="AF8255" s="14">
        <f t="shared" si="2867"/>
        <v>0</v>
      </c>
      <c r="AG8255" s="14" t="e">
        <f t="shared" si="2868"/>
        <v>#DIV/0!</v>
      </c>
      <c r="AH8255" s="14" t="e">
        <f>AG8255-AE8255</f>
        <v>#DIV/0!</v>
      </c>
      <c r="AI8255" s="14">
        <f>AC8255-(AE8255*AF8255)</f>
        <v>1</v>
      </c>
      <c r="AJ8255" s="893"/>
    </row>
    <row r="8256" spans="1:36" ht="15.75" customHeight="1">
      <c r="A8256" s="1493">
        <v>18</v>
      </c>
      <c r="B8256" s="889" t="s">
        <v>9660</v>
      </c>
      <c r="C8256" s="897" t="s">
        <v>66</v>
      </c>
      <c r="D8256" s="917">
        <v>1</v>
      </c>
      <c r="E8256" s="848">
        <v>0</v>
      </c>
      <c r="F8256" s="892">
        <v>0</v>
      </c>
      <c r="G8256" s="848">
        <v>200</v>
      </c>
      <c r="H8256" s="928">
        <v>200</v>
      </c>
      <c r="I8256" s="888">
        <v>45001</v>
      </c>
      <c r="J8256" s="888"/>
      <c r="K8256" s="1450"/>
      <c r="L8256" s="842"/>
      <c r="M8256" s="935"/>
      <c r="N8256" s="842"/>
      <c r="O8256" s="1450"/>
      <c r="P8256" s="1450"/>
      <c r="Q8256" s="1450"/>
      <c r="R8256" s="1450"/>
      <c r="S8256" s="1450"/>
      <c r="T8256" s="1450"/>
      <c r="U8256" s="848"/>
      <c r="V8256" s="842"/>
      <c r="W8256" s="842"/>
      <c r="X8256" s="1450"/>
      <c r="Y8256" s="884"/>
      <c r="Z8256" s="1450"/>
      <c r="AA8256" s="1450"/>
      <c r="AB8256" s="1450"/>
      <c r="AC8256" s="1507">
        <f t="shared" si="2865"/>
        <v>200</v>
      </c>
      <c r="AD8256" s="1508">
        <f t="shared" si="2866"/>
        <v>200</v>
      </c>
      <c r="AE8256" s="14">
        <f>(J8256-"01.04.2023")/30</f>
        <v>-1500.5666666666666</v>
      </c>
      <c r="AF8256" s="14">
        <f t="shared" si="2867"/>
        <v>0</v>
      </c>
      <c r="AG8256" s="14" t="e">
        <f t="shared" si="2868"/>
        <v>#DIV/0!</v>
      </c>
      <c r="AH8256" s="14" t="e">
        <f>AG8256-AE8256</f>
        <v>#DIV/0!</v>
      </c>
      <c r="AI8256" s="14">
        <f>AC8256-(AE8256*AF8256)</f>
        <v>200</v>
      </c>
      <c r="AJ8256" s="894"/>
    </row>
    <row r="8257" spans="1:36" ht="15.75">
      <c r="A8257" s="1493">
        <v>19</v>
      </c>
      <c r="B8257" s="889" t="s">
        <v>9577</v>
      </c>
      <c r="C8257" s="897" t="s">
        <v>66</v>
      </c>
      <c r="D8257" s="891">
        <v>1</v>
      </c>
      <c r="E8257" s="848">
        <v>0</v>
      </c>
      <c r="F8257" s="892">
        <v>0</v>
      </c>
      <c r="G8257" s="848">
        <v>2</v>
      </c>
      <c r="H8257" s="892">
        <v>2</v>
      </c>
      <c r="I8257" s="888">
        <v>45001</v>
      </c>
      <c r="J8257" s="888"/>
      <c r="K8257" s="848"/>
      <c r="L8257" s="848"/>
      <c r="M8257" s="888"/>
      <c r="N8257" s="848"/>
      <c r="O8257" s="848"/>
      <c r="P8257" s="848"/>
      <c r="Q8257" s="848"/>
      <c r="R8257" s="848"/>
      <c r="S8257" s="848"/>
      <c r="T8257" s="848"/>
      <c r="U8257" s="848"/>
      <c r="V8257" s="848"/>
      <c r="W8257" s="848"/>
      <c r="X8257" s="848"/>
      <c r="Y8257" s="848"/>
      <c r="Z8257" s="848"/>
      <c r="AA8257" s="848"/>
      <c r="AB8257" s="848"/>
      <c r="AC8257" s="1507">
        <f t="shared" si="2865"/>
        <v>2</v>
      </c>
      <c r="AD8257" s="1508">
        <f t="shared" si="2866"/>
        <v>2</v>
      </c>
      <c r="AE8257" s="14">
        <f>(J8257-"01.04.2023")/30</f>
        <v>-1500.5666666666666</v>
      </c>
      <c r="AF8257" s="14">
        <f t="shared" si="2867"/>
        <v>0</v>
      </c>
      <c r="AG8257" s="14" t="e">
        <f t="shared" si="2868"/>
        <v>#DIV/0!</v>
      </c>
      <c r="AH8257" s="14" t="e">
        <f>AG8257-AE8257</f>
        <v>#DIV/0!</v>
      </c>
      <c r="AI8257" s="14">
        <f>AC8257-(AE8257*AF8257)</f>
        <v>2</v>
      </c>
      <c r="AJ8257" s="893"/>
    </row>
    <row r="8258" spans="1:36" ht="45" customHeight="1">
      <c r="A8258" s="1493">
        <v>20</v>
      </c>
      <c r="B8258" s="889" t="s">
        <v>144</v>
      </c>
      <c r="C8258" s="848" t="s">
        <v>66</v>
      </c>
      <c r="D8258" s="892">
        <v>15</v>
      </c>
      <c r="E8258" s="848">
        <v>1</v>
      </c>
      <c r="F8258" s="848">
        <v>15</v>
      </c>
      <c r="G8258" s="848"/>
      <c r="H8258" s="848"/>
      <c r="I8258" s="888">
        <v>43938</v>
      </c>
      <c r="J8258" s="888" t="s">
        <v>1669</v>
      </c>
      <c r="K8258" s="888"/>
      <c r="L8258" s="888"/>
      <c r="M8258" s="888"/>
      <c r="N8258" s="848"/>
      <c r="O8258" s="848"/>
      <c r="P8258" s="848"/>
      <c r="Q8258" s="848"/>
      <c r="R8258" s="848"/>
      <c r="S8258" s="848"/>
      <c r="T8258" s="848"/>
      <c r="U8258" s="848"/>
      <c r="V8258" s="848"/>
      <c r="W8258" s="848"/>
      <c r="X8258" s="848"/>
      <c r="Y8258" s="848"/>
      <c r="Z8258" s="848"/>
      <c r="AA8258" s="848"/>
      <c r="AB8258" s="848"/>
      <c r="AC8258" s="1507">
        <f t="shared" si="2865"/>
        <v>1</v>
      </c>
      <c r="AD8258" s="1508">
        <f t="shared" si="2866"/>
        <v>15</v>
      </c>
      <c r="AE8258" s="14" t="s">
        <v>334</v>
      </c>
      <c r="AF8258" s="14">
        <f t="shared" si="2867"/>
        <v>0</v>
      </c>
      <c r="AG8258" s="14" t="e">
        <f t="shared" si="2868"/>
        <v>#DIV/0!</v>
      </c>
      <c r="AH8258" s="14" t="s">
        <v>334</v>
      </c>
      <c r="AI8258" s="14" t="s">
        <v>334</v>
      </c>
      <c r="AJ8258" s="893"/>
    </row>
    <row r="8259" spans="1:36" ht="31.5">
      <c r="A8259" s="1493">
        <v>21</v>
      </c>
      <c r="B8259" s="927" t="s">
        <v>7567</v>
      </c>
      <c r="C8259" s="890" t="s">
        <v>181</v>
      </c>
      <c r="D8259" s="903">
        <v>1</v>
      </c>
      <c r="E8259" s="848">
        <v>2000</v>
      </c>
      <c r="F8259" s="892">
        <v>2000</v>
      </c>
      <c r="G8259" s="848"/>
      <c r="H8259" s="928"/>
      <c r="I8259" s="888">
        <v>44907</v>
      </c>
      <c r="J8259" s="888">
        <v>45962</v>
      </c>
      <c r="K8259" s="848"/>
      <c r="L8259" s="848"/>
      <c r="M8259" s="888"/>
      <c r="N8259" s="848"/>
      <c r="O8259" s="848"/>
      <c r="P8259" s="848"/>
      <c r="Q8259" s="848"/>
      <c r="R8259" s="848"/>
      <c r="S8259" s="848"/>
      <c r="T8259" s="848"/>
      <c r="U8259" s="848"/>
      <c r="V8259" s="848"/>
      <c r="W8259" s="848"/>
      <c r="X8259" s="848"/>
      <c r="Y8259" s="848"/>
      <c r="Z8259" s="848"/>
      <c r="AA8259" s="848"/>
      <c r="AB8259" s="848"/>
      <c r="AC8259" s="1507">
        <f t="shared" si="2865"/>
        <v>2000</v>
      </c>
      <c r="AD8259" s="1508">
        <f t="shared" si="2866"/>
        <v>2000</v>
      </c>
      <c r="AE8259" s="14">
        <f t="shared" ref="AE8259:AE8266" si="2872">(J8259-"01.04.2023")/30</f>
        <v>31.5</v>
      </c>
      <c r="AF8259" s="14">
        <f t="shared" si="2867"/>
        <v>0</v>
      </c>
      <c r="AG8259" s="14" t="e">
        <f t="shared" si="2868"/>
        <v>#DIV/0!</v>
      </c>
      <c r="AH8259" s="14" t="e">
        <f t="shared" ref="AH8259:AH8266" si="2873">AG8259-AE8259</f>
        <v>#DIV/0!</v>
      </c>
      <c r="AI8259" s="14">
        <f t="shared" ref="AI8259:AI8266" si="2874">AC8259-(AE8259*AF8259)</f>
        <v>2000</v>
      </c>
      <c r="AJ8259" s="893"/>
    </row>
    <row r="8260" spans="1:36" ht="15.75" customHeight="1">
      <c r="A8260" s="1493">
        <v>22</v>
      </c>
      <c r="B8260" s="936" t="s">
        <v>7182</v>
      </c>
      <c r="C8260" s="890" t="s">
        <v>181</v>
      </c>
      <c r="D8260" s="903">
        <v>1</v>
      </c>
      <c r="E8260" s="848">
        <v>1000</v>
      </c>
      <c r="F8260" s="892">
        <v>1000</v>
      </c>
      <c r="G8260" s="848"/>
      <c r="H8260" s="928"/>
      <c r="I8260" s="888">
        <v>44907</v>
      </c>
      <c r="J8260" s="888">
        <v>45931</v>
      </c>
      <c r="K8260" s="848"/>
      <c r="L8260" s="848"/>
      <c r="M8260" s="888"/>
      <c r="N8260" s="848"/>
      <c r="O8260" s="848"/>
      <c r="P8260" s="848"/>
      <c r="Q8260" s="848"/>
      <c r="R8260" s="848"/>
      <c r="S8260" s="848"/>
      <c r="T8260" s="848"/>
      <c r="U8260" s="848"/>
      <c r="V8260" s="848"/>
      <c r="W8260" s="848"/>
      <c r="X8260" s="848"/>
      <c r="Y8260" s="848"/>
      <c r="Z8260" s="848"/>
      <c r="AA8260" s="848"/>
      <c r="AB8260" s="848"/>
      <c r="AC8260" s="1507">
        <f t="shared" si="2865"/>
        <v>1000</v>
      </c>
      <c r="AD8260" s="1508">
        <f t="shared" si="2866"/>
        <v>1000</v>
      </c>
      <c r="AE8260" s="14">
        <f t="shared" si="2872"/>
        <v>30.466666666666665</v>
      </c>
      <c r="AF8260" s="14">
        <f t="shared" si="2867"/>
        <v>0</v>
      </c>
      <c r="AG8260" s="14" t="e">
        <f t="shared" si="2868"/>
        <v>#DIV/0!</v>
      </c>
      <c r="AH8260" s="14" t="e">
        <f t="shared" si="2873"/>
        <v>#DIV/0!</v>
      </c>
      <c r="AI8260" s="14">
        <f t="shared" si="2874"/>
        <v>1000</v>
      </c>
      <c r="AJ8260" s="893"/>
    </row>
    <row r="8261" spans="1:36" ht="15.75" customHeight="1">
      <c r="A8261" s="1493">
        <v>23</v>
      </c>
      <c r="B8261" s="936" t="s">
        <v>8034</v>
      </c>
      <c r="C8261" s="890" t="s">
        <v>181</v>
      </c>
      <c r="D8261" s="903">
        <v>1</v>
      </c>
      <c r="E8261" s="848">
        <v>2000</v>
      </c>
      <c r="F8261" s="892">
        <v>2000</v>
      </c>
      <c r="G8261" s="848"/>
      <c r="H8261" s="928"/>
      <c r="I8261" s="888">
        <v>44907</v>
      </c>
      <c r="J8261" s="888">
        <v>45261</v>
      </c>
      <c r="K8261" s="848"/>
      <c r="L8261" s="848"/>
      <c r="M8261" s="888"/>
      <c r="N8261" s="848"/>
      <c r="O8261" s="848"/>
      <c r="P8261" s="848"/>
      <c r="Q8261" s="848"/>
      <c r="R8261" s="848"/>
      <c r="S8261" s="848"/>
      <c r="T8261" s="848"/>
      <c r="U8261" s="848"/>
      <c r="V8261" s="848"/>
      <c r="W8261" s="848"/>
      <c r="X8261" s="848"/>
      <c r="Y8261" s="848"/>
      <c r="Z8261" s="848"/>
      <c r="AA8261" s="848"/>
      <c r="AB8261" s="848"/>
      <c r="AC8261" s="1507">
        <f t="shared" si="2865"/>
        <v>2000</v>
      </c>
      <c r="AD8261" s="1508">
        <f t="shared" si="2866"/>
        <v>2000</v>
      </c>
      <c r="AE8261" s="14">
        <f t="shared" si="2872"/>
        <v>8.1333333333333329</v>
      </c>
      <c r="AF8261" s="14">
        <f t="shared" si="2867"/>
        <v>0</v>
      </c>
      <c r="AG8261" s="14" t="e">
        <f t="shared" si="2868"/>
        <v>#DIV/0!</v>
      </c>
      <c r="AH8261" s="14" t="e">
        <f t="shared" si="2873"/>
        <v>#DIV/0!</v>
      </c>
      <c r="AI8261" s="14">
        <f t="shared" si="2874"/>
        <v>2000</v>
      </c>
      <c r="AJ8261" s="893"/>
    </row>
    <row r="8262" spans="1:36" ht="15.75">
      <c r="A8262" s="1493">
        <v>24</v>
      </c>
      <c r="B8262" s="936" t="s">
        <v>6909</v>
      </c>
      <c r="C8262" s="890" t="s">
        <v>181</v>
      </c>
      <c r="D8262" s="903">
        <v>1</v>
      </c>
      <c r="E8262" s="848">
        <v>100</v>
      </c>
      <c r="F8262" s="892">
        <v>100</v>
      </c>
      <c r="G8262" s="848"/>
      <c r="H8262" s="928"/>
      <c r="I8262" s="888">
        <v>44918</v>
      </c>
      <c r="J8262" s="888"/>
      <c r="K8262" s="848"/>
      <c r="L8262" s="848"/>
      <c r="M8262" s="888"/>
      <c r="N8262" s="848"/>
      <c r="O8262" s="848"/>
      <c r="P8262" s="848"/>
      <c r="Q8262" s="848"/>
      <c r="R8262" s="848"/>
      <c r="S8262" s="848"/>
      <c r="T8262" s="848"/>
      <c r="U8262" s="848"/>
      <c r="V8262" s="848"/>
      <c r="W8262" s="848"/>
      <c r="X8262" s="848"/>
      <c r="Y8262" s="848"/>
      <c r="Z8262" s="848"/>
      <c r="AA8262" s="848"/>
      <c r="AB8262" s="848"/>
      <c r="AC8262" s="1507">
        <f t="shared" si="2865"/>
        <v>100</v>
      </c>
      <c r="AD8262" s="1508">
        <f t="shared" si="2866"/>
        <v>100</v>
      </c>
      <c r="AE8262" s="14">
        <f t="shared" si="2872"/>
        <v>-1500.5666666666666</v>
      </c>
      <c r="AF8262" s="14">
        <f t="shared" si="2867"/>
        <v>0</v>
      </c>
      <c r="AG8262" s="14" t="e">
        <f t="shared" si="2868"/>
        <v>#DIV/0!</v>
      </c>
      <c r="AH8262" s="14" t="e">
        <f t="shared" si="2873"/>
        <v>#DIV/0!</v>
      </c>
      <c r="AI8262" s="14">
        <f t="shared" si="2874"/>
        <v>100</v>
      </c>
      <c r="AJ8262" s="893"/>
    </row>
    <row r="8263" spans="1:36" ht="15.75" customHeight="1">
      <c r="A8263" s="1493">
        <v>26</v>
      </c>
      <c r="B8263" s="889" t="s">
        <v>8420</v>
      </c>
      <c r="C8263" s="897" t="s">
        <v>66</v>
      </c>
      <c r="D8263" s="891">
        <v>14.26</v>
      </c>
      <c r="E8263" s="848">
        <v>0</v>
      </c>
      <c r="F8263" s="892">
        <v>0</v>
      </c>
      <c r="G8263" s="848">
        <v>2</v>
      </c>
      <c r="H8263" s="891">
        <f>A8263*G8263</f>
        <v>52</v>
      </c>
      <c r="I8263" s="888">
        <v>44930</v>
      </c>
      <c r="J8263" s="888"/>
      <c r="K8263" s="848"/>
      <c r="L8263" s="848"/>
      <c r="M8263" s="888"/>
      <c r="N8263" s="848"/>
      <c r="O8263" s="848">
        <v>1</v>
      </c>
      <c r="P8263" s="848"/>
      <c r="Q8263" s="848"/>
      <c r="R8263" s="848"/>
      <c r="S8263" s="848"/>
      <c r="T8263" s="848"/>
      <c r="U8263" s="848"/>
      <c r="V8263" s="848"/>
      <c r="W8263" s="848"/>
      <c r="X8263" s="848"/>
      <c r="Y8263" s="848"/>
      <c r="Z8263" s="848"/>
      <c r="AA8263" s="848"/>
      <c r="AB8263" s="848"/>
      <c r="AC8263" s="1507">
        <f t="shared" si="2865"/>
        <v>1</v>
      </c>
      <c r="AD8263" s="1508">
        <f t="shared" si="2866"/>
        <v>14.26</v>
      </c>
      <c r="AE8263" s="14">
        <f t="shared" si="2872"/>
        <v>-1500.5666666666666</v>
      </c>
      <c r="AF8263" s="14">
        <f t="shared" si="2867"/>
        <v>0.33333333333333331</v>
      </c>
      <c r="AG8263" s="14">
        <f t="shared" si="2868"/>
        <v>3</v>
      </c>
      <c r="AH8263" s="14">
        <f t="shared" si="2873"/>
        <v>1503.5666666666666</v>
      </c>
      <c r="AI8263" s="14">
        <f t="shared" si="2874"/>
        <v>501.18888888888887</v>
      </c>
      <c r="AJ8263" s="893"/>
    </row>
    <row r="8264" spans="1:36" ht="15.75" customHeight="1">
      <c r="A8264" s="1493">
        <v>27</v>
      </c>
      <c r="B8264" s="889" t="s">
        <v>6424</v>
      </c>
      <c r="C8264" s="890" t="s">
        <v>309</v>
      </c>
      <c r="D8264" s="903">
        <v>1</v>
      </c>
      <c r="E8264" s="848">
        <v>1712</v>
      </c>
      <c r="F8264" s="892">
        <v>1712</v>
      </c>
      <c r="G8264" s="848"/>
      <c r="H8264" s="892"/>
      <c r="I8264" s="888">
        <v>44894</v>
      </c>
      <c r="J8264" s="888">
        <v>45870</v>
      </c>
      <c r="K8264" s="848"/>
      <c r="L8264" s="848"/>
      <c r="M8264" s="888"/>
      <c r="N8264" s="848">
        <v>112</v>
      </c>
      <c r="O8264" s="848">
        <v>732</v>
      </c>
      <c r="P8264" s="848">
        <v>190</v>
      </c>
      <c r="Q8264" s="848"/>
      <c r="R8264" s="848"/>
      <c r="S8264" s="848"/>
      <c r="T8264" s="848"/>
      <c r="U8264" s="848"/>
      <c r="V8264" s="848"/>
      <c r="W8264" s="848"/>
      <c r="X8264" s="848"/>
      <c r="Y8264" s="848"/>
      <c r="Z8264" s="848"/>
      <c r="AA8264" s="848"/>
      <c r="AB8264" s="848"/>
      <c r="AC8264" s="1507">
        <f t="shared" si="2865"/>
        <v>678</v>
      </c>
      <c r="AD8264" s="1508">
        <f t="shared" si="2866"/>
        <v>678</v>
      </c>
      <c r="AE8264" s="14">
        <f t="shared" si="2872"/>
        <v>28.433333333333334</v>
      </c>
      <c r="AF8264" s="14">
        <f t="shared" si="2867"/>
        <v>344.66666666666669</v>
      </c>
      <c r="AG8264" s="14">
        <f t="shared" si="2868"/>
        <v>1.967117988394584</v>
      </c>
      <c r="AH8264" s="14">
        <f t="shared" si="2873"/>
        <v>-26.46621534493875</v>
      </c>
      <c r="AI8264" s="14">
        <f t="shared" si="2874"/>
        <v>-9122.0222222222237</v>
      </c>
      <c r="AJ8264" s="893"/>
    </row>
    <row r="8265" spans="1:36" ht="15.75">
      <c r="A8265" s="1493">
        <v>28</v>
      </c>
      <c r="B8265" s="927" t="s">
        <v>3604</v>
      </c>
      <c r="C8265" s="848" t="s">
        <v>63</v>
      </c>
      <c r="D8265" s="892">
        <v>1</v>
      </c>
      <c r="E8265" s="848">
        <v>1850</v>
      </c>
      <c r="F8265" s="892">
        <v>1850</v>
      </c>
      <c r="G8265" s="848"/>
      <c r="H8265" s="892"/>
      <c r="I8265" s="888">
        <v>44697</v>
      </c>
      <c r="J8265" s="888">
        <v>45046</v>
      </c>
      <c r="K8265" s="848"/>
      <c r="L8265" s="848"/>
      <c r="M8265" s="888"/>
      <c r="N8265" s="848">
        <v>30</v>
      </c>
      <c r="O8265" s="848">
        <v>60</v>
      </c>
      <c r="P8265" s="848">
        <v>1560</v>
      </c>
      <c r="Q8265" s="848"/>
      <c r="R8265" s="848"/>
      <c r="S8265" s="848"/>
      <c r="T8265" s="848"/>
      <c r="U8265" s="848"/>
      <c r="V8265" s="848"/>
      <c r="W8265" s="848"/>
      <c r="X8265" s="848"/>
      <c r="Y8265" s="848"/>
      <c r="Z8265" s="848"/>
      <c r="AA8265" s="848"/>
      <c r="AB8265" s="848"/>
      <c r="AC8265" s="1507">
        <f t="shared" si="2865"/>
        <v>200</v>
      </c>
      <c r="AD8265" s="1508">
        <f t="shared" si="2866"/>
        <v>200</v>
      </c>
      <c r="AE8265" s="14">
        <f t="shared" si="2872"/>
        <v>0.96666666666666667</v>
      </c>
      <c r="AF8265" s="14">
        <f t="shared" si="2867"/>
        <v>550</v>
      </c>
      <c r="AG8265" s="14">
        <f t="shared" si="2868"/>
        <v>0.36363636363636365</v>
      </c>
      <c r="AH8265" s="14">
        <f t="shared" si="2873"/>
        <v>-0.60303030303030303</v>
      </c>
      <c r="AI8265" s="14">
        <f t="shared" si="2874"/>
        <v>-331.66666666666663</v>
      </c>
      <c r="AJ8265" s="893"/>
    </row>
    <row r="8266" spans="1:36" ht="15.75">
      <c r="A8266" s="1493">
        <v>30</v>
      </c>
      <c r="B8266" s="889" t="s">
        <v>6219</v>
      </c>
      <c r="C8266" s="890" t="s">
        <v>177</v>
      </c>
      <c r="D8266" s="892">
        <v>1.46</v>
      </c>
      <c r="E8266" s="848">
        <v>12997</v>
      </c>
      <c r="F8266" s="892">
        <v>18975.62</v>
      </c>
      <c r="G8266" s="848"/>
      <c r="H8266" s="892"/>
      <c r="I8266" s="888">
        <v>44838</v>
      </c>
      <c r="J8266" s="888">
        <v>45566</v>
      </c>
      <c r="K8266" s="848"/>
      <c r="L8266" s="848"/>
      <c r="M8266" s="888"/>
      <c r="N8266" s="848">
        <v>954</v>
      </c>
      <c r="O8266" s="848">
        <v>1600</v>
      </c>
      <c r="P8266" s="848">
        <v>637</v>
      </c>
      <c r="Q8266" s="848"/>
      <c r="R8266" s="848"/>
      <c r="S8266" s="848"/>
      <c r="T8266" s="848"/>
      <c r="U8266" s="848"/>
      <c r="V8266" s="848"/>
      <c r="W8266" s="848"/>
      <c r="X8266" s="848"/>
      <c r="Y8266" s="848"/>
      <c r="Z8266" s="848"/>
      <c r="AA8266" s="848"/>
      <c r="AB8266" s="848"/>
      <c r="AC8266" s="1507">
        <f t="shared" si="2865"/>
        <v>9806</v>
      </c>
      <c r="AD8266" s="1508">
        <f t="shared" si="2866"/>
        <v>14316.76</v>
      </c>
      <c r="AE8266" s="14">
        <f t="shared" si="2872"/>
        <v>18.3</v>
      </c>
      <c r="AF8266" s="14">
        <f t="shared" si="2867"/>
        <v>1063.6666666666667</v>
      </c>
      <c r="AG8266" s="14">
        <f t="shared" si="2868"/>
        <v>9.2190535882168589</v>
      </c>
      <c r="AH8266" s="14">
        <f t="shared" si="2873"/>
        <v>-9.0809464117831418</v>
      </c>
      <c r="AI8266" s="14">
        <f t="shared" si="2874"/>
        <v>-9659.1000000000022</v>
      </c>
      <c r="AJ8266" s="893"/>
    </row>
    <row r="8267" spans="1:36" ht="15.75">
      <c r="A8267" s="1493">
        <v>31</v>
      </c>
      <c r="B8267" s="927" t="s">
        <v>3474</v>
      </c>
      <c r="C8267" s="848" t="s">
        <v>66</v>
      </c>
      <c r="D8267" s="892">
        <v>1</v>
      </c>
      <c r="E8267" s="848">
        <v>2</v>
      </c>
      <c r="F8267" s="892">
        <v>2</v>
      </c>
      <c r="G8267" s="848"/>
      <c r="H8267" s="892"/>
      <c r="I8267" s="888">
        <v>44742</v>
      </c>
      <c r="J8267" s="848" t="s">
        <v>1669</v>
      </c>
      <c r="K8267" s="848"/>
      <c r="L8267" s="848"/>
      <c r="M8267" s="848"/>
      <c r="N8267" s="848"/>
      <c r="O8267" s="848"/>
      <c r="P8267" s="848"/>
      <c r="Q8267" s="848"/>
      <c r="R8267" s="848"/>
      <c r="S8267" s="848"/>
      <c r="T8267" s="848"/>
      <c r="U8267" s="848"/>
      <c r="V8267" s="848"/>
      <c r="W8267" s="848"/>
      <c r="X8267" s="848"/>
      <c r="Y8267" s="848"/>
      <c r="Z8267" s="848"/>
      <c r="AA8267" s="848"/>
      <c r="AB8267" s="848"/>
      <c r="AC8267" s="1507">
        <f t="shared" si="2865"/>
        <v>2</v>
      </c>
      <c r="AD8267" s="1508">
        <f t="shared" si="2866"/>
        <v>2</v>
      </c>
      <c r="AE8267" s="14" t="s">
        <v>334</v>
      </c>
      <c r="AF8267" s="14">
        <f t="shared" si="2867"/>
        <v>0</v>
      </c>
      <c r="AG8267" s="14" t="e">
        <f t="shared" si="2868"/>
        <v>#DIV/0!</v>
      </c>
      <c r="AH8267" s="14" t="s">
        <v>334</v>
      </c>
      <c r="AI8267" s="14" t="s">
        <v>334</v>
      </c>
      <c r="AJ8267" s="893"/>
    </row>
    <row r="8268" spans="1:36" ht="15.75" customHeight="1">
      <c r="A8268" s="1493">
        <v>32</v>
      </c>
      <c r="B8268" s="889" t="s">
        <v>5920</v>
      </c>
      <c r="C8268" s="890" t="s">
        <v>309</v>
      </c>
      <c r="D8268" s="892">
        <v>1</v>
      </c>
      <c r="E8268" s="848">
        <v>5040</v>
      </c>
      <c r="F8268" s="892">
        <v>5040</v>
      </c>
      <c r="G8268" s="848"/>
      <c r="H8268" s="892"/>
      <c r="I8268" s="888">
        <v>44838</v>
      </c>
      <c r="J8268" s="888">
        <v>45108</v>
      </c>
      <c r="K8268" s="848"/>
      <c r="L8268" s="848"/>
      <c r="M8268" s="888"/>
      <c r="N8268" s="848">
        <v>160</v>
      </c>
      <c r="O8268" s="848">
        <v>2720</v>
      </c>
      <c r="P8268" s="848">
        <v>2000</v>
      </c>
      <c r="Q8268" s="848"/>
      <c r="R8268" s="848"/>
      <c r="S8268" s="848"/>
      <c r="T8268" s="848"/>
      <c r="U8268" s="848"/>
      <c r="V8268" s="848"/>
      <c r="W8268" s="848"/>
      <c r="X8268" s="848"/>
      <c r="Y8268" s="848"/>
      <c r="Z8268" s="848"/>
      <c r="AA8268" s="848"/>
      <c r="AB8268" s="848"/>
      <c r="AC8268" s="1507">
        <f t="shared" si="2865"/>
        <v>160</v>
      </c>
      <c r="AD8268" s="1508">
        <f t="shared" si="2866"/>
        <v>160</v>
      </c>
      <c r="AE8268" s="14">
        <f t="shared" ref="AE8268:AE8276" si="2875">(J8268-"01.04.2023")/30</f>
        <v>3.0333333333333332</v>
      </c>
      <c r="AF8268" s="14">
        <f t="shared" si="2867"/>
        <v>1626.6666666666667</v>
      </c>
      <c r="AG8268" s="14">
        <f t="shared" si="2868"/>
        <v>9.8360655737704916E-2</v>
      </c>
      <c r="AH8268" s="14">
        <f t="shared" ref="AH8268:AH8276" si="2876">AG8268-AE8268</f>
        <v>-2.9349726775956282</v>
      </c>
      <c r="AI8268" s="14">
        <f t="shared" ref="AI8268:AI8276" si="2877">AC8268-(AE8268*AF8268)</f>
        <v>-4774.2222222222226</v>
      </c>
      <c r="AJ8268" s="893"/>
    </row>
    <row r="8269" spans="1:36" ht="15.75">
      <c r="A8269" s="1493">
        <v>33</v>
      </c>
      <c r="B8269" s="889" t="s">
        <v>5921</v>
      </c>
      <c r="C8269" s="890" t="s">
        <v>309</v>
      </c>
      <c r="D8269" s="892">
        <v>1</v>
      </c>
      <c r="E8269" s="848">
        <v>18460</v>
      </c>
      <c r="F8269" s="892">
        <v>18460</v>
      </c>
      <c r="G8269" s="848"/>
      <c r="H8269" s="892"/>
      <c r="I8269" s="888">
        <v>44838</v>
      </c>
      <c r="J8269" s="888">
        <v>45108</v>
      </c>
      <c r="K8269" s="848"/>
      <c r="L8269" s="848"/>
      <c r="M8269" s="888"/>
      <c r="N8269" s="848">
        <v>1640</v>
      </c>
      <c r="O8269" s="848">
        <v>3600</v>
      </c>
      <c r="P8269" s="848">
        <v>8300</v>
      </c>
      <c r="Q8269" s="848"/>
      <c r="R8269" s="848"/>
      <c r="S8269" s="848"/>
      <c r="T8269" s="848"/>
      <c r="U8269" s="848"/>
      <c r="V8269" s="848"/>
      <c r="W8269" s="848"/>
      <c r="X8269" s="848"/>
      <c r="Y8269" s="848"/>
      <c r="Z8269" s="848"/>
      <c r="AA8269" s="848"/>
      <c r="AB8269" s="848"/>
      <c r="AC8269" s="1507">
        <f t="shared" ref="AC8269:AC8293" si="2878">E8269+G8269-N8269-O8269-AA8269-P8269-Q8269-R8269-S8269-T8269-U8269-V8269-W8269-X8269-Y8269</f>
        <v>4920</v>
      </c>
      <c r="AD8269" s="1508">
        <f t="shared" ref="AD8269:AD8293" si="2879">D8269*AC8269</f>
        <v>4920</v>
      </c>
      <c r="AE8269" s="14">
        <f t="shared" si="2875"/>
        <v>3.0333333333333332</v>
      </c>
      <c r="AF8269" s="14">
        <f t="shared" ref="AF8269:AF8293" si="2880">(N8269+O8269+P8269+Q8269+R8269+S8269+T8269+U8269+V8269+W8269+X8269+Y8269)/3</f>
        <v>4513.333333333333</v>
      </c>
      <c r="AG8269" s="14">
        <f t="shared" ref="AG8269:AG8293" si="2881">AC8269/AF8269</f>
        <v>1.0901033973412113</v>
      </c>
      <c r="AH8269" s="14">
        <f t="shared" si="2876"/>
        <v>-1.9432299359921219</v>
      </c>
      <c r="AI8269" s="14">
        <f t="shared" si="2877"/>
        <v>-8770.4444444444434</v>
      </c>
      <c r="AJ8269" s="893"/>
    </row>
    <row r="8270" spans="1:36" ht="15.75">
      <c r="A8270" s="1493">
        <v>34</v>
      </c>
      <c r="B8270" s="889" t="s">
        <v>5104</v>
      </c>
      <c r="C8270" s="848" t="s">
        <v>143</v>
      </c>
      <c r="D8270" s="892">
        <v>1</v>
      </c>
      <c r="E8270" s="848">
        <v>104</v>
      </c>
      <c r="F8270" s="892">
        <v>104</v>
      </c>
      <c r="G8270" s="848"/>
      <c r="H8270" s="892"/>
      <c r="I8270" s="888">
        <v>44792</v>
      </c>
      <c r="J8270" s="888">
        <v>45352</v>
      </c>
      <c r="K8270" s="848"/>
      <c r="L8270" s="848"/>
      <c r="M8270" s="888"/>
      <c r="N8270" s="848">
        <v>30</v>
      </c>
      <c r="O8270" s="848">
        <v>18</v>
      </c>
      <c r="P8270" s="848"/>
      <c r="Q8270" s="848"/>
      <c r="R8270" s="848"/>
      <c r="S8270" s="848"/>
      <c r="T8270" s="848"/>
      <c r="U8270" s="848"/>
      <c r="V8270" s="848"/>
      <c r="W8270" s="848"/>
      <c r="X8270" s="848"/>
      <c r="Y8270" s="848"/>
      <c r="Z8270" s="848"/>
      <c r="AA8270" s="848"/>
      <c r="AB8270" s="848"/>
      <c r="AC8270" s="1507">
        <f t="shared" si="2878"/>
        <v>56</v>
      </c>
      <c r="AD8270" s="1508">
        <f t="shared" si="2879"/>
        <v>56</v>
      </c>
      <c r="AE8270" s="14">
        <f t="shared" si="2875"/>
        <v>11.166666666666666</v>
      </c>
      <c r="AF8270" s="14">
        <f t="shared" si="2880"/>
        <v>16</v>
      </c>
      <c r="AG8270" s="14">
        <f t="shared" si="2881"/>
        <v>3.5</v>
      </c>
      <c r="AH8270" s="14">
        <f t="shared" si="2876"/>
        <v>-7.6666666666666661</v>
      </c>
      <c r="AI8270" s="14">
        <f t="shared" si="2877"/>
        <v>-122.66666666666666</v>
      </c>
      <c r="AJ8270" s="893"/>
    </row>
    <row r="8271" spans="1:36" ht="15.75">
      <c r="A8271" s="1493">
        <v>36</v>
      </c>
      <c r="B8271" s="937" t="s">
        <v>5407</v>
      </c>
      <c r="C8271" s="897" t="s">
        <v>63</v>
      </c>
      <c r="D8271" s="892">
        <v>1.89</v>
      </c>
      <c r="E8271" s="848">
        <v>70</v>
      </c>
      <c r="F8271" s="892">
        <v>132.30000000000001</v>
      </c>
      <c r="G8271" s="848"/>
      <c r="H8271" s="892"/>
      <c r="I8271" s="888">
        <v>44810</v>
      </c>
      <c r="J8271" s="888">
        <v>45809</v>
      </c>
      <c r="K8271" s="848"/>
      <c r="L8271" s="848"/>
      <c r="M8271" s="888"/>
      <c r="N8271" s="848"/>
      <c r="O8271" s="848">
        <v>10</v>
      </c>
      <c r="P8271" s="848"/>
      <c r="Q8271" s="848"/>
      <c r="R8271" s="848"/>
      <c r="S8271" s="848"/>
      <c r="T8271" s="848"/>
      <c r="U8271" s="848"/>
      <c r="V8271" s="848"/>
      <c r="W8271" s="848"/>
      <c r="X8271" s="848"/>
      <c r="Y8271" s="848"/>
      <c r="Z8271" s="848"/>
      <c r="AA8271" s="848"/>
      <c r="AB8271" s="848"/>
      <c r="AC8271" s="1507">
        <f t="shared" si="2878"/>
        <v>60</v>
      </c>
      <c r="AD8271" s="1508">
        <f t="shared" si="2879"/>
        <v>113.39999999999999</v>
      </c>
      <c r="AE8271" s="14">
        <f t="shared" si="2875"/>
        <v>26.4</v>
      </c>
      <c r="AF8271" s="14">
        <f t="shared" si="2880"/>
        <v>3.3333333333333335</v>
      </c>
      <c r="AG8271" s="14">
        <f t="shared" si="2881"/>
        <v>18</v>
      </c>
      <c r="AH8271" s="14">
        <f t="shared" si="2876"/>
        <v>-8.3999999999999986</v>
      </c>
      <c r="AI8271" s="14">
        <f t="shared" si="2877"/>
        <v>-28</v>
      </c>
      <c r="AJ8271" s="893"/>
    </row>
    <row r="8272" spans="1:36" ht="15.75">
      <c r="A8272" s="1493">
        <v>37</v>
      </c>
      <c r="B8272" s="936" t="s">
        <v>6916</v>
      </c>
      <c r="C8272" s="890" t="s">
        <v>181</v>
      </c>
      <c r="D8272" s="903">
        <v>1</v>
      </c>
      <c r="E8272" s="848">
        <v>675</v>
      </c>
      <c r="F8272" s="892">
        <v>675</v>
      </c>
      <c r="G8272" s="848"/>
      <c r="H8272" s="928"/>
      <c r="I8272" s="888">
        <v>44918</v>
      </c>
      <c r="J8272" s="888"/>
      <c r="K8272" s="848"/>
      <c r="L8272" s="848"/>
      <c r="M8272" s="888"/>
      <c r="N8272" s="848"/>
      <c r="O8272" s="848"/>
      <c r="P8272" s="848"/>
      <c r="Q8272" s="848"/>
      <c r="R8272" s="848"/>
      <c r="S8272" s="848"/>
      <c r="T8272" s="848"/>
      <c r="U8272" s="848"/>
      <c r="V8272" s="848"/>
      <c r="W8272" s="848"/>
      <c r="X8272" s="848"/>
      <c r="Y8272" s="848"/>
      <c r="Z8272" s="848"/>
      <c r="AA8272" s="848"/>
      <c r="AB8272" s="848"/>
      <c r="AC8272" s="1507">
        <f t="shared" si="2878"/>
        <v>675</v>
      </c>
      <c r="AD8272" s="1508">
        <f t="shared" si="2879"/>
        <v>675</v>
      </c>
      <c r="AE8272" s="14">
        <f t="shared" si="2875"/>
        <v>-1500.5666666666666</v>
      </c>
      <c r="AF8272" s="14">
        <f t="shared" si="2880"/>
        <v>0</v>
      </c>
      <c r="AG8272" s="14" t="e">
        <f t="shared" si="2881"/>
        <v>#DIV/0!</v>
      </c>
      <c r="AH8272" s="14" t="e">
        <f t="shared" si="2876"/>
        <v>#DIV/0!</v>
      </c>
      <c r="AI8272" s="14">
        <f t="shared" si="2877"/>
        <v>675</v>
      </c>
      <c r="AJ8272" s="893"/>
    </row>
    <row r="8273" spans="1:36" ht="15.75">
      <c r="A8273" s="1493">
        <v>38</v>
      </c>
      <c r="B8273" s="936" t="s">
        <v>6914</v>
      </c>
      <c r="C8273" s="890" t="s">
        <v>181</v>
      </c>
      <c r="D8273" s="903">
        <v>1</v>
      </c>
      <c r="E8273" s="848">
        <v>1000</v>
      </c>
      <c r="F8273" s="892">
        <v>1000</v>
      </c>
      <c r="G8273" s="848"/>
      <c r="H8273" s="928"/>
      <c r="I8273" s="888">
        <v>44916</v>
      </c>
      <c r="J8273" s="888">
        <v>45139</v>
      </c>
      <c r="K8273" s="848"/>
      <c r="L8273" s="848"/>
      <c r="M8273" s="888"/>
      <c r="N8273" s="848"/>
      <c r="O8273" s="848">
        <v>400</v>
      </c>
      <c r="P8273" s="848">
        <v>300</v>
      </c>
      <c r="Q8273" s="848"/>
      <c r="R8273" s="848"/>
      <c r="S8273" s="848"/>
      <c r="T8273" s="848"/>
      <c r="U8273" s="848"/>
      <c r="V8273" s="848"/>
      <c r="W8273" s="848"/>
      <c r="X8273" s="848"/>
      <c r="Y8273" s="848"/>
      <c r="Z8273" s="848"/>
      <c r="AA8273" s="848"/>
      <c r="AB8273" s="848"/>
      <c r="AC8273" s="1507">
        <f t="shared" si="2878"/>
        <v>300</v>
      </c>
      <c r="AD8273" s="1508">
        <f t="shared" si="2879"/>
        <v>300</v>
      </c>
      <c r="AE8273" s="14">
        <f t="shared" si="2875"/>
        <v>4.0666666666666664</v>
      </c>
      <c r="AF8273" s="14">
        <f t="shared" si="2880"/>
        <v>233.33333333333334</v>
      </c>
      <c r="AG8273" s="14">
        <f t="shared" si="2881"/>
        <v>1.2857142857142856</v>
      </c>
      <c r="AH8273" s="14">
        <f t="shared" si="2876"/>
        <v>-2.7809523809523808</v>
      </c>
      <c r="AI8273" s="14">
        <f t="shared" si="2877"/>
        <v>-648.88888888888891</v>
      </c>
      <c r="AJ8273" s="893"/>
    </row>
    <row r="8274" spans="1:36" ht="15.75">
      <c r="A8274" s="1493">
        <v>39</v>
      </c>
      <c r="B8274" s="936" t="s">
        <v>6913</v>
      </c>
      <c r="C8274" s="890" t="s">
        <v>181</v>
      </c>
      <c r="D8274" s="903">
        <v>1</v>
      </c>
      <c r="E8274" s="848">
        <v>1000</v>
      </c>
      <c r="F8274" s="892">
        <v>1000</v>
      </c>
      <c r="G8274" s="848"/>
      <c r="H8274" s="928"/>
      <c r="I8274" s="888">
        <v>44916</v>
      </c>
      <c r="J8274" s="888">
        <v>45536</v>
      </c>
      <c r="K8274" s="848"/>
      <c r="L8274" s="848"/>
      <c r="M8274" s="888"/>
      <c r="N8274" s="848"/>
      <c r="O8274" s="848"/>
      <c r="P8274" s="848"/>
      <c r="Q8274" s="848"/>
      <c r="R8274" s="848"/>
      <c r="S8274" s="848"/>
      <c r="T8274" s="848"/>
      <c r="U8274" s="848"/>
      <c r="V8274" s="848"/>
      <c r="W8274" s="848"/>
      <c r="X8274" s="848"/>
      <c r="Y8274" s="848"/>
      <c r="Z8274" s="848"/>
      <c r="AA8274" s="848"/>
      <c r="AB8274" s="848"/>
      <c r="AC8274" s="1507">
        <f t="shared" si="2878"/>
        <v>1000</v>
      </c>
      <c r="AD8274" s="1508">
        <f t="shared" si="2879"/>
        <v>1000</v>
      </c>
      <c r="AE8274" s="14">
        <f t="shared" si="2875"/>
        <v>17.3</v>
      </c>
      <c r="AF8274" s="14">
        <f t="shared" si="2880"/>
        <v>0</v>
      </c>
      <c r="AG8274" s="14" t="e">
        <f t="shared" si="2881"/>
        <v>#DIV/0!</v>
      </c>
      <c r="AH8274" s="14" t="e">
        <f t="shared" si="2876"/>
        <v>#DIV/0!</v>
      </c>
      <c r="AI8274" s="14">
        <f t="shared" si="2877"/>
        <v>1000</v>
      </c>
      <c r="AJ8274" s="893"/>
    </row>
    <row r="8275" spans="1:36" ht="15.75">
      <c r="A8275" s="1493">
        <v>40</v>
      </c>
      <c r="B8275" s="936" t="s">
        <v>6917</v>
      </c>
      <c r="C8275" s="890" t="s">
        <v>181</v>
      </c>
      <c r="D8275" s="903">
        <v>1</v>
      </c>
      <c r="E8275" s="848">
        <v>3000</v>
      </c>
      <c r="F8275" s="892">
        <v>3000</v>
      </c>
      <c r="G8275" s="848"/>
      <c r="H8275" s="928"/>
      <c r="I8275" s="888">
        <v>44918</v>
      </c>
      <c r="J8275" s="888"/>
      <c r="K8275" s="848"/>
      <c r="L8275" s="848"/>
      <c r="M8275" s="888"/>
      <c r="N8275" s="848"/>
      <c r="O8275" s="848"/>
      <c r="P8275" s="848"/>
      <c r="Q8275" s="848"/>
      <c r="R8275" s="848"/>
      <c r="S8275" s="848"/>
      <c r="T8275" s="848"/>
      <c r="U8275" s="848"/>
      <c r="V8275" s="848"/>
      <c r="W8275" s="848"/>
      <c r="X8275" s="848"/>
      <c r="Y8275" s="848"/>
      <c r="Z8275" s="848"/>
      <c r="AA8275" s="848"/>
      <c r="AB8275" s="848"/>
      <c r="AC8275" s="1507">
        <f t="shared" si="2878"/>
        <v>3000</v>
      </c>
      <c r="AD8275" s="1508">
        <f t="shared" si="2879"/>
        <v>3000</v>
      </c>
      <c r="AE8275" s="14">
        <f t="shared" si="2875"/>
        <v>-1500.5666666666666</v>
      </c>
      <c r="AF8275" s="14">
        <f t="shared" si="2880"/>
        <v>0</v>
      </c>
      <c r="AG8275" s="14" t="e">
        <f t="shared" si="2881"/>
        <v>#DIV/0!</v>
      </c>
      <c r="AH8275" s="14" t="e">
        <f t="shared" si="2876"/>
        <v>#DIV/0!</v>
      </c>
      <c r="AI8275" s="14">
        <f t="shared" si="2877"/>
        <v>3000</v>
      </c>
      <c r="AJ8275" s="893"/>
    </row>
    <row r="8276" spans="1:36" ht="15.75">
      <c r="A8276" s="1493">
        <v>41</v>
      </c>
      <c r="B8276" s="936" t="s">
        <v>6915</v>
      </c>
      <c r="C8276" s="890" t="s">
        <v>181</v>
      </c>
      <c r="D8276" s="903">
        <v>1</v>
      </c>
      <c r="E8276" s="848">
        <v>2000</v>
      </c>
      <c r="F8276" s="892">
        <v>2000</v>
      </c>
      <c r="G8276" s="848"/>
      <c r="H8276" s="928"/>
      <c r="I8276" s="888">
        <v>44918</v>
      </c>
      <c r="J8276" s="888"/>
      <c r="K8276" s="848"/>
      <c r="L8276" s="848"/>
      <c r="M8276" s="888"/>
      <c r="N8276" s="848"/>
      <c r="O8276" s="848"/>
      <c r="P8276" s="848"/>
      <c r="Q8276" s="848"/>
      <c r="R8276" s="848"/>
      <c r="S8276" s="848"/>
      <c r="T8276" s="848"/>
      <c r="U8276" s="848"/>
      <c r="V8276" s="848"/>
      <c r="W8276" s="848"/>
      <c r="X8276" s="848"/>
      <c r="Y8276" s="848"/>
      <c r="Z8276" s="848"/>
      <c r="AA8276" s="848"/>
      <c r="AB8276" s="848"/>
      <c r="AC8276" s="1507">
        <f t="shared" si="2878"/>
        <v>2000</v>
      </c>
      <c r="AD8276" s="1508">
        <f t="shared" si="2879"/>
        <v>2000</v>
      </c>
      <c r="AE8276" s="14">
        <f t="shared" si="2875"/>
        <v>-1500.5666666666666</v>
      </c>
      <c r="AF8276" s="14">
        <f t="shared" si="2880"/>
        <v>0</v>
      </c>
      <c r="AG8276" s="14" t="e">
        <f t="shared" si="2881"/>
        <v>#DIV/0!</v>
      </c>
      <c r="AH8276" s="14" t="e">
        <f t="shared" si="2876"/>
        <v>#DIV/0!</v>
      </c>
      <c r="AI8276" s="14">
        <f t="shared" si="2877"/>
        <v>2000</v>
      </c>
      <c r="AJ8276" s="893"/>
    </row>
    <row r="8277" spans="1:36" ht="15.75">
      <c r="A8277" s="1493">
        <v>44</v>
      </c>
      <c r="B8277" s="936" t="s">
        <v>4367</v>
      </c>
      <c r="C8277" s="848" t="s">
        <v>66</v>
      </c>
      <c r="D8277" s="892">
        <v>0.47</v>
      </c>
      <c r="E8277" s="848">
        <v>12000</v>
      </c>
      <c r="F8277" s="892">
        <v>5640</v>
      </c>
      <c r="G8277" s="848"/>
      <c r="H8277" s="892"/>
      <c r="I8277" s="888">
        <v>44763</v>
      </c>
      <c r="J8277" s="848" t="s">
        <v>1669</v>
      </c>
      <c r="K8277" s="848"/>
      <c r="L8277" s="848">
        <v>556</v>
      </c>
      <c r="M8277" s="888">
        <v>44761</v>
      </c>
      <c r="N8277" s="848"/>
      <c r="O8277" s="848">
        <v>150</v>
      </c>
      <c r="P8277" s="848"/>
      <c r="Q8277" s="848"/>
      <c r="R8277" s="848"/>
      <c r="S8277" s="848"/>
      <c r="T8277" s="848"/>
      <c r="U8277" s="848"/>
      <c r="V8277" s="848"/>
      <c r="W8277" s="848"/>
      <c r="X8277" s="848"/>
      <c r="Y8277" s="848"/>
      <c r="Z8277" s="848"/>
      <c r="AA8277" s="848"/>
      <c r="AB8277" s="848"/>
      <c r="AC8277" s="1507">
        <f t="shared" si="2878"/>
        <v>11850</v>
      </c>
      <c r="AD8277" s="1508">
        <f t="shared" si="2879"/>
        <v>5569.5</v>
      </c>
      <c r="AE8277" s="14" t="s">
        <v>334</v>
      </c>
      <c r="AF8277" s="14">
        <f t="shared" si="2880"/>
        <v>50</v>
      </c>
      <c r="AG8277" s="14">
        <f t="shared" si="2881"/>
        <v>237</v>
      </c>
      <c r="AH8277" s="14" t="s">
        <v>334</v>
      </c>
      <c r="AI8277" s="14" t="s">
        <v>334</v>
      </c>
      <c r="AJ8277" s="893"/>
    </row>
    <row r="8278" spans="1:36" ht="15.75">
      <c r="A8278" s="1493">
        <v>45</v>
      </c>
      <c r="B8278" s="937" t="s">
        <v>1670</v>
      </c>
      <c r="C8278" s="848" t="s">
        <v>66</v>
      </c>
      <c r="D8278" s="938">
        <v>11.61589</v>
      </c>
      <c r="E8278" s="848">
        <v>25</v>
      </c>
      <c r="F8278" s="848">
        <v>290.39724999999999</v>
      </c>
      <c r="G8278" s="848"/>
      <c r="H8278" s="848"/>
      <c r="I8278" s="888">
        <v>43948</v>
      </c>
      <c r="J8278" s="888" t="s">
        <v>1669</v>
      </c>
      <c r="K8278" s="888"/>
      <c r="L8278" s="888"/>
      <c r="M8278" s="888"/>
      <c r="N8278" s="848"/>
      <c r="O8278" s="848"/>
      <c r="P8278" s="848"/>
      <c r="Q8278" s="848"/>
      <c r="R8278" s="848"/>
      <c r="S8278" s="848"/>
      <c r="T8278" s="848"/>
      <c r="U8278" s="848"/>
      <c r="V8278" s="848"/>
      <c r="W8278" s="848"/>
      <c r="X8278" s="848"/>
      <c r="Y8278" s="848"/>
      <c r="Z8278" s="848"/>
      <c r="AA8278" s="848"/>
      <c r="AB8278" s="848"/>
      <c r="AC8278" s="1507">
        <f t="shared" si="2878"/>
        <v>25</v>
      </c>
      <c r="AD8278" s="1508">
        <f t="shared" si="2879"/>
        <v>290.39724999999999</v>
      </c>
      <c r="AE8278" s="14" t="s">
        <v>334</v>
      </c>
      <c r="AF8278" s="14">
        <f t="shared" si="2880"/>
        <v>0</v>
      </c>
      <c r="AG8278" s="14" t="e">
        <f t="shared" si="2881"/>
        <v>#DIV/0!</v>
      </c>
      <c r="AH8278" s="14" t="s">
        <v>334</v>
      </c>
      <c r="AI8278" s="14" t="s">
        <v>334</v>
      </c>
      <c r="AJ8278" s="893"/>
    </row>
    <row r="8279" spans="1:36" ht="15.75">
      <c r="A8279" s="1493">
        <v>46</v>
      </c>
      <c r="B8279" s="936" t="s">
        <v>6910</v>
      </c>
      <c r="C8279" s="890" t="s">
        <v>181</v>
      </c>
      <c r="D8279" s="903">
        <v>1</v>
      </c>
      <c r="E8279" s="848">
        <v>2000</v>
      </c>
      <c r="F8279" s="892">
        <v>2000</v>
      </c>
      <c r="G8279" s="848"/>
      <c r="H8279" s="928"/>
      <c r="I8279" s="888">
        <v>44916</v>
      </c>
      <c r="J8279" s="888">
        <v>45383</v>
      </c>
      <c r="K8279" s="848"/>
      <c r="L8279" s="848"/>
      <c r="M8279" s="888"/>
      <c r="N8279" s="848"/>
      <c r="O8279" s="848"/>
      <c r="P8279" s="848"/>
      <c r="Q8279" s="848"/>
      <c r="R8279" s="848"/>
      <c r="S8279" s="848"/>
      <c r="T8279" s="848"/>
      <c r="U8279" s="848"/>
      <c r="V8279" s="848"/>
      <c r="W8279" s="848"/>
      <c r="X8279" s="848"/>
      <c r="Y8279" s="848"/>
      <c r="Z8279" s="848"/>
      <c r="AA8279" s="848"/>
      <c r="AB8279" s="848"/>
      <c r="AC8279" s="1507">
        <f t="shared" si="2878"/>
        <v>2000</v>
      </c>
      <c r="AD8279" s="1508">
        <f t="shared" si="2879"/>
        <v>2000</v>
      </c>
      <c r="AE8279" s="14">
        <f>(J8279-"01.04.2023")/30</f>
        <v>12.2</v>
      </c>
      <c r="AF8279" s="14">
        <f t="shared" si="2880"/>
        <v>0</v>
      </c>
      <c r="AG8279" s="14" t="e">
        <f t="shared" si="2881"/>
        <v>#DIV/0!</v>
      </c>
      <c r="AH8279" s="14" t="e">
        <f>AG8279-AE8279</f>
        <v>#DIV/0!</v>
      </c>
      <c r="AI8279" s="14">
        <f>AC8279-(AE8279*AF8279)</f>
        <v>2000</v>
      </c>
      <c r="AJ8279" s="893"/>
    </row>
    <row r="8280" spans="1:36" ht="15.75">
      <c r="A8280" s="1493">
        <v>47</v>
      </c>
      <c r="B8280" s="936" t="s">
        <v>7031</v>
      </c>
      <c r="C8280" s="890" t="s">
        <v>181</v>
      </c>
      <c r="D8280" s="903">
        <v>1</v>
      </c>
      <c r="E8280" s="848">
        <v>900</v>
      </c>
      <c r="F8280" s="892">
        <v>900</v>
      </c>
      <c r="G8280" s="848"/>
      <c r="H8280" s="928"/>
      <c r="I8280" s="888">
        <v>44916</v>
      </c>
      <c r="J8280" s="888">
        <v>46204</v>
      </c>
      <c r="K8280" s="848"/>
      <c r="L8280" s="848"/>
      <c r="M8280" s="888"/>
      <c r="N8280" s="848"/>
      <c r="O8280" s="848"/>
      <c r="P8280" s="848"/>
      <c r="Q8280" s="848"/>
      <c r="R8280" s="848"/>
      <c r="S8280" s="848"/>
      <c r="T8280" s="848"/>
      <c r="U8280" s="848"/>
      <c r="V8280" s="848"/>
      <c r="W8280" s="848"/>
      <c r="X8280" s="848"/>
      <c r="Y8280" s="848"/>
      <c r="Z8280" s="848"/>
      <c r="AA8280" s="848"/>
      <c r="AB8280" s="848"/>
      <c r="AC8280" s="1507">
        <f t="shared" si="2878"/>
        <v>900</v>
      </c>
      <c r="AD8280" s="1508">
        <f t="shared" si="2879"/>
        <v>900</v>
      </c>
      <c r="AE8280" s="14">
        <f>(J8280-"01.04.2023")/30</f>
        <v>39.56666666666667</v>
      </c>
      <c r="AF8280" s="14">
        <f t="shared" si="2880"/>
        <v>0</v>
      </c>
      <c r="AG8280" s="14" t="e">
        <f t="shared" si="2881"/>
        <v>#DIV/0!</v>
      </c>
      <c r="AH8280" s="14" t="e">
        <f>AG8280-AE8280</f>
        <v>#DIV/0!</v>
      </c>
      <c r="AI8280" s="14">
        <f>AC8280-(AE8280*AF8280)</f>
        <v>900</v>
      </c>
      <c r="AJ8280" s="893"/>
    </row>
    <row r="8281" spans="1:36" ht="15.75">
      <c r="A8281" s="1493">
        <v>48</v>
      </c>
      <c r="B8281" s="936" t="s">
        <v>6912</v>
      </c>
      <c r="C8281" s="890" t="s">
        <v>181</v>
      </c>
      <c r="D8281" s="903">
        <v>1</v>
      </c>
      <c r="E8281" s="848">
        <v>1000</v>
      </c>
      <c r="F8281" s="892">
        <v>1000</v>
      </c>
      <c r="G8281" s="848"/>
      <c r="H8281" s="928"/>
      <c r="I8281" s="888">
        <v>44916</v>
      </c>
      <c r="J8281" s="888">
        <v>45383</v>
      </c>
      <c r="K8281" s="848"/>
      <c r="L8281" s="848"/>
      <c r="M8281" s="888"/>
      <c r="N8281" s="848"/>
      <c r="O8281" s="848"/>
      <c r="P8281" s="848"/>
      <c r="Q8281" s="848"/>
      <c r="R8281" s="848"/>
      <c r="S8281" s="848"/>
      <c r="T8281" s="848"/>
      <c r="U8281" s="848"/>
      <c r="V8281" s="848"/>
      <c r="W8281" s="848"/>
      <c r="X8281" s="848"/>
      <c r="Y8281" s="848"/>
      <c r="Z8281" s="848"/>
      <c r="AA8281" s="848"/>
      <c r="AB8281" s="848"/>
      <c r="AC8281" s="1507">
        <f t="shared" si="2878"/>
        <v>1000</v>
      </c>
      <c r="AD8281" s="1508">
        <f t="shared" si="2879"/>
        <v>1000</v>
      </c>
      <c r="AE8281" s="14">
        <f>(J8281-"01.04.2023")/30</f>
        <v>12.2</v>
      </c>
      <c r="AF8281" s="14">
        <f t="shared" si="2880"/>
        <v>0</v>
      </c>
      <c r="AG8281" s="14" t="e">
        <f t="shared" si="2881"/>
        <v>#DIV/0!</v>
      </c>
      <c r="AH8281" s="14" t="e">
        <f>AG8281-AE8281</f>
        <v>#DIV/0!</v>
      </c>
      <c r="AI8281" s="14">
        <f>AC8281-(AE8281*AF8281)</f>
        <v>1000</v>
      </c>
      <c r="AJ8281" s="893"/>
    </row>
    <row r="8282" spans="1:36" ht="15.75">
      <c r="A8282" s="1493">
        <v>49</v>
      </c>
      <c r="B8282" s="936" t="s">
        <v>6912</v>
      </c>
      <c r="C8282" s="890" t="s">
        <v>181</v>
      </c>
      <c r="D8282" s="903">
        <v>1</v>
      </c>
      <c r="E8282" s="848">
        <v>675</v>
      </c>
      <c r="F8282" s="892">
        <v>675</v>
      </c>
      <c r="G8282" s="848"/>
      <c r="H8282" s="928"/>
      <c r="I8282" s="888">
        <v>44916</v>
      </c>
      <c r="J8282" s="888">
        <v>45261</v>
      </c>
      <c r="K8282" s="848"/>
      <c r="L8282" s="848"/>
      <c r="M8282" s="888"/>
      <c r="N8282" s="848"/>
      <c r="O8282" s="848"/>
      <c r="P8282" s="848">
        <v>620</v>
      </c>
      <c r="Q8282" s="848"/>
      <c r="R8282" s="848"/>
      <c r="S8282" s="848"/>
      <c r="T8282" s="848"/>
      <c r="U8282" s="848"/>
      <c r="V8282" s="848"/>
      <c r="W8282" s="848"/>
      <c r="X8282" s="848"/>
      <c r="Y8282" s="848"/>
      <c r="Z8282" s="848"/>
      <c r="AA8282" s="848"/>
      <c r="AB8282" s="848"/>
      <c r="AC8282" s="1507">
        <f t="shared" si="2878"/>
        <v>55</v>
      </c>
      <c r="AD8282" s="1508">
        <f t="shared" si="2879"/>
        <v>55</v>
      </c>
      <c r="AE8282" s="14">
        <f>(J8282-"01.04.2023")/30</f>
        <v>8.1333333333333329</v>
      </c>
      <c r="AF8282" s="14">
        <f t="shared" si="2880"/>
        <v>206.66666666666666</v>
      </c>
      <c r="AG8282" s="14">
        <f t="shared" si="2881"/>
        <v>0.2661290322580645</v>
      </c>
      <c r="AH8282" s="14">
        <f>AG8282-AE8282</f>
        <v>-7.8672043010752688</v>
      </c>
      <c r="AI8282" s="14">
        <f>AC8282-(AE8282*AF8282)</f>
        <v>-1625.8888888888887</v>
      </c>
      <c r="AJ8282" s="893"/>
    </row>
    <row r="8283" spans="1:36" ht="15.75">
      <c r="A8283" s="1493">
        <v>50</v>
      </c>
      <c r="B8283" s="937" t="s">
        <v>610</v>
      </c>
      <c r="C8283" s="848" t="s">
        <v>66</v>
      </c>
      <c r="D8283" s="892">
        <v>65.25</v>
      </c>
      <c r="E8283" s="848">
        <v>8</v>
      </c>
      <c r="F8283" s="848">
        <v>522</v>
      </c>
      <c r="G8283" s="848"/>
      <c r="H8283" s="848"/>
      <c r="I8283" s="888">
        <v>43964</v>
      </c>
      <c r="J8283" s="888" t="s">
        <v>1669</v>
      </c>
      <c r="K8283" s="888"/>
      <c r="L8283" s="888"/>
      <c r="M8283" s="888"/>
      <c r="N8283" s="848"/>
      <c r="O8283" s="848"/>
      <c r="P8283" s="848"/>
      <c r="Q8283" s="848"/>
      <c r="R8283" s="848"/>
      <c r="S8283" s="848"/>
      <c r="T8283" s="848"/>
      <c r="U8283" s="848"/>
      <c r="V8283" s="848"/>
      <c r="W8283" s="848"/>
      <c r="X8283" s="848"/>
      <c r="Y8283" s="848"/>
      <c r="Z8283" s="848"/>
      <c r="AA8283" s="848"/>
      <c r="AB8283" s="848"/>
      <c r="AC8283" s="1507">
        <f t="shared" si="2878"/>
        <v>8</v>
      </c>
      <c r="AD8283" s="1508">
        <f t="shared" si="2879"/>
        <v>522</v>
      </c>
      <c r="AE8283" s="14" t="s">
        <v>334</v>
      </c>
      <c r="AF8283" s="14">
        <f t="shared" si="2880"/>
        <v>0</v>
      </c>
      <c r="AG8283" s="14" t="e">
        <f t="shared" si="2881"/>
        <v>#DIV/0!</v>
      </c>
      <c r="AH8283" s="14" t="s">
        <v>334</v>
      </c>
      <c r="AI8283" s="14" t="s">
        <v>334</v>
      </c>
      <c r="AJ8283" s="893"/>
    </row>
    <row r="8284" spans="1:36" ht="15.75">
      <c r="A8284" s="1493">
        <v>51</v>
      </c>
      <c r="B8284" s="937" t="s">
        <v>5103</v>
      </c>
      <c r="C8284" s="848" t="s">
        <v>143</v>
      </c>
      <c r="D8284" s="892">
        <v>1</v>
      </c>
      <c r="E8284" s="848">
        <v>451</v>
      </c>
      <c r="F8284" s="892">
        <v>451</v>
      </c>
      <c r="G8284" s="848"/>
      <c r="H8284" s="892"/>
      <c r="I8284" s="888">
        <v>44784</v>
      </c>
      <c r="J8284" s="888">
        <v>45292</v>
      </c>
      <c r="K8284" s="848"/>
      <c r="L8284" s="848"/>
      <c r="M8284" s="888"/>
      <c r="N8284" s="848">
        <v>73</v>
      </c>
      <c r="O8284" s="848">
        <v>52</v>
      </c>
      <c r="P8284" s="848">
        <v>19</v>
      </c>
      <c r="Q8284" s="848"/>
      <c r="R8284" s="848"/>
      <c r="S8284" s="848"/>
      <c r="T8284" s="848"/>
      <c r="U8284" s="848"/>
      <c r="V8284" s="848"/>
      <c r="W8284" s="848"/>
      <c r="X8284" s="848"/>
      <c r="Y8284" s="848"/>
      <c r="Z8284" s="848"/>
      <c r="AA8284" s="848"/>
      <c r="AB8284" s="848"/>
      <c r="AC8284" s="1507">
        <f t="shared" si="2878"/>
        <v>307</v>
      </c>
      <c r="AD8284" s="1508">
        <f t="shared" si="2879"/>
        <v>307</v>
      </c>
      <c r="AE8284" s="14">
        <f t="shared" ref="AE8284:AE8296" si="2882">(J8284-"01.04.2023")/30</f>
        <v>9.1666666666666661</v>
      </c>
      <c r="AF8284" s="14">
        <f t="shared" si="2880"/>
        <v>48</v>
      </c>
      <c r="AG8284" s="14">
        <f t="shared" si="2881"/>
        <v>6.395833333333333</v>
      </c>
      <c r="AH8284" s="14">
        <f t="shared" ref="AH8284:AH8296" si="2883">AG8284-AE8284</f>
        <v>-2.770833333333333</v>
      </c>
      <c r="AI8284" s="14">
        <f t="shared" ref="AI8284:AI8296" si="2884">AC8284-(AE8284*AF8284)</f>
        <v>-133</v>
      </c>
      <c r="AJ8284" s="893"/>
    </row>
    <row r="8285" spans="1:36" ht="15.75">
      <c r="A8285" s="1493">
        <v>52</v>
      </c>
      <c r="B8285" s="889" t="s">
        <v>5923</v>
      </c>
      <c r="C8285" s="890" t="s">
        <v>177</v>
      </c>
      <c r="D8285" s="892">
        <v>1</v>
      </c>
      <c r="E8285" s="848">
        <v>180</v>
      </c>
      <c r="F8285" s="892">
        <v>180</v>
      </c>
      <c r="G8285" s="848"/>
      <c r="H8285" s="892"/>
      <c r="I8285" s="888">
        <v>44838</v>
      </c>
      <c r="J8285" s="888">
        <v>46569</v>
      </c>
      <c r="K8285" s="848"/>
      <c r="L8285" s="848"/>
      <c r="M8285" s="888"/>
      <c r="N8285" s="848">
        <v>140</v>
      </c>
      <c r="O8285" s="848"/>
      <c r="P8285" s="848">
        <v>10</v>
      </c>
      <c r="Q8285" s="848"/>
      <c r="R8285" s="848"/>
      <c r="S8285" s="848"/>
      <c r="T8285" s="848"/>
      <c r="U8285" s="848"/>
      <c r="V8285" s="848"/>
      <c r="W8285" s="848"/>
      <c r="X8285" s="848"/>
      <c r="Y8285" s="848"/>
      <c r="Z8285" s="848"/>
      <c r="AA8285" s="848"/>
      <c r="AB8285" s="848"/>
      <c r="AC8285" s="1507">
        <f t="shared" si="2878"/>
        <v>30</v>
      </c>
      <c r="AD8285" s="1508">
        <f t="shared" si="2879"/>
        <v>30</v>
      </c>
      <c r="AE8285" s="14">
        <f t="shared" si="2882"/>
        <v>51.733333333333334</v>
      </c>
      <c r="AF8285" s="14">
        <f t="shared" si="2880"/>
        <v>50</v>
      </c>
      <c r="AG8285" s="14">
        <f t="shared" si="2881"/>
        <v>0.6</v>
      </c>
      <c r="AH8285" s="14">
        <f t="shared" si="2883"/>
        <v>-51.133333333333333</v>
      </c>
      <c r="AI8285" s="14">
        <f t="shared" si="2884"/>
        <v>-2556.6666666666665</v>
      </c>
      <c r="AJ8285" s="893"/>
    </row>
    <row r="8286" spans="1:36" ht="15.75">
      <c r="A8286" s="1493">
        <v>53</v>
      </c>
      <c r="B8286" s="889" t="s">
        <v>5922</v>
      </c>
      <c r="C8286" s="890" t="s">
        <v>177</v>
      </c>
      <c r="D8286" s="892">
        <v>1</v>
      </c>
      <c r="E8286" s="848">
        <v>1700</v>
      </c>
      <c r="F8286" s="892">
        <v>1700</v>
      </c>
      <c r="G8286" s="848"/>
      <c r="H8286" s="892"/>
      <c r="I8286" s="888">
        <v>44838</v>
      </c>
      <c r="J8286" s="888">
        <v>46327</v>
      </c>
      <c r="K8286" s="848"/>
      <c r="L8286" s="848"/>
      <c r="M8286" s="888"/>
      <c r="N8286" s="848">
        <v>50</v>
      </c>
      <c r="O8286" s="848">
        <v>300</v>
      </c>
      <c r="P8286" s="848"/>
      <c r="Q8286" s="848"/>
      <c r="R8286" s="848"/>
      <c r="S8286" s="848"/>
      <c r="T8286" s="848"/>
      <c r="U8286" s="848"/>
      <c r="V8286" s="848"/>
      <c r="W8286" s="848"/>
      <c r="X8286" s="848"/>
      <c r="Y8286" s="848"/>
      <c r="Z8286" s="848"/>
      <c r="AA8286" s="848"/>
      <c r="AB8286" s="848"/>
      <c r="AC8286" s="1507">
        <f t="shared" si="2878"/>
        <v>1350</v>
      </c>
      <c r="AD8286" s="1508">
        <f t="shared" si="2879"/>
        <v>1350</v>
      </c>
      <c r="AE8286" s="14">
        <f t="shared" si="2882"/>
        <v>43.666666666666664</v>
      </c>
      <c r="AF8286" s="14">
        <f t="shared" si="2880"/>
        <v>116.66666666666667</v>
      </c>
      <c r="AG8286" s="14">
        <f t="shared" si="2881"/>
        <v>11.571428571428571</v>
      </c>
      <c r="AH8286" s="14">
        <f t="shared" si="2883"/>
        <v>-32.095238095238095</v>
      </c>
      <c r="AI8286" s="14">
        <f t="shared" si="2884"/>
        <v>-3744.4444444444443</v>
      </c>
      <c r="AJ8286" s="893"/>
    </row>
    <row r="8287" spans="1:36" ht="15.75">
      <c r="A8287" s="1493">
        <v>54</v>
      </c>
      <c r="B8287" s="889" t="s">
        <v>5730</v>
      </c>
      <c r="C8287" s="897" t="s">
        <v>63</v>
      </c>
      <c r="D8287" s="892">
        <v>1.57</v>
      </c>
      <c r="E8287" s="848">
        <v>100</v>
      </c>
      <c r="F8287" s="892">
        <v>157</v>
      </c>
      <c r="G8287" s="848"/>
      <c r="H8287" s="892"/>
      <c r="I8287" s="888">
        <v>44810</v>
      </c>
      <c r="J8287" s="888">
        <v>45352</v>
      </c>
      <c r="K8287" s="848"/>
      <c r="L8287" s="848"/>
      <c r="M8287" s="888"/>
      <c r="N8287" s="848"/>
      <c r="O8287" s="848"/>
      <c r="P8287" s="848"/>
      <c r="Q8287" s="848"/>
      <c r="R8287" s="848"/>
      <c r="S8287" s="848"/>
      <c r="T8287" s="848"/>
      <c r="U8287" s="848"/>
      <c r="V8287" s="848"/>
      <c r="W8287" s="848"/>
      <c r="X8287" s="848"/>
      <c r="Y8287" s="848"/>
      <c r="Z8287" s="848"/>
      <c r="AA8287" s="848"/>
      <c r="AB8287" s="848"/>
      <c r="AC8287" s="1507">
        <f t="shared" si="2878"/>
        <v>100</v>
      </c>
      <c r="AD8287" s="1508">
        <f t="shared" si="2879"/>
        <v>157</v>
      </c>
      <c r="AE8287" s="14">
        <f t="shared" si="2882"/>
        <v>11.166666666666666</v>
      </c>
      <c r="AF8287" s="14">
        <f t="shared" si="2880"/>
        <v>0</v>
      </c>
      <c r="AG8287" s="14" t="e">
        <f t="shared" si="2881"/>
        <v>#DIV/0!</v>
      </c>
      <c r="AH8287" s="14" t="e">
        <f t="shared" si="2883"/>
        <v>#DIV/0!</v>
      </c>
      <c r="AI8287" s="14">
        <f t="shared" si="2884"/>
        <v>100</v>
      </c>
      <c r="AJ8287" s="893"/>
    </row>
    <row r="8288" spans="1:36" ht="15.75">
      <c r="A8288" s="1493">
        <v>55</v>
      </c>
      <c r="B8288" s="937" t="s">
        <v>6122</v>
      </c>
      <c r="C8288" s="890" t="s">
        <v>177</v>
      </c>
      <c r="D8288" s="892">
        <v>3.9727199999999998</v>
      </c>
      <c r="E8288" s="848">
        <v>1270</v>
      </c>
      <c r="F8288" s="892">
        <v>5045.3544000000002</v>
      </c>
      <c r="G8288" s="848"/>
      <c r="H8288" s="892"/>
      <c r="I8288" s="888">
        <v>44838</v>
      </c>
      <c r="J8288" s="888">
        <v>45047</v>
      </c>
      <c r="K8288" s="848"/>
      <c r="L8288" s="848"/>
      <c r="M8288" s="888"/>
      <c r="N8288" s="848">
        <v>605</v>
      </c>
      <c r="O8288" s="848">
        <v>580</v>
      </c>
      <c r="P8288" s="848">
        <v>30</v>
      </c>
      <c r="Q8288" s="848"/>
      <c r="R8288" s="848"/>
      <c r="S8288" s="848"/>
      <c r="T8288" s="848"/>
      <c r="U8288" s="848"/>
      <c r="V8288" s="848"/>
      <c r="W8288" s="848"/>
      <c r="X8288" s="848"/>
      <c r="Y8288" s="848"/>
      <c r="Z8288" s="848"/>
      <c r="AA8288" s="848"/>
      <c r="AB8288" s="848"/>
      <c r="AC8288" s="1507">
        <f t="shared" si="2878"/>
        <v>55</v>
      </c>
      <c r="AD8288" s="1508">
        <f t="shared" si="2879"/>
        <v>218.49959999999999</v>
      </c>
      <c r="AE8288" s="14">
        <f t="shared" si="2882"/>
        <v>1</v>
      </c>
      <c r="AF8288" s="14">
        <f t="shared" si="2880"/>
        <v>405</v>
      </c>
      <c r="AG8288" s="14">
        <f t="shared" si="2881"/>
        <v>0.13580246913580246</v>
      </c>
      <c r="AH8288" s="14">
        <f t="shared" si="2883"/>
        <v>-0.86419753086419759</v>
      </c>
      <c r="AI8288" s="14">
        <f t="shared" si="2884"/>
        <v>-350</v>
      </c>
      <c r="AJ8288" s="893"/>
    </row>
    <row r="8289" spans="1:36" ht="15.75">
      <c r="A8289" s="1493">
        <v>59</v>
      </c>
      <c r="B8289" s="927" t="s">
        <v>7128</v>
      </c>
      <c r="C8289" s="890" t="s">
        <v>177</v>
      </c>
      <c r="D8289" s="903">
        <v>1</v>
      </c>
      <c r="E8289" s="848">
        <v>1592</v>
      </c>
      <c r="F8289" s="892">
        <v>1592</v>
      </c>
      <c r="G8289" s="848"/>
      <c r="H8289" s="928"/>
      <c r="I8289" s="888">
        <v>44907</v>
      </c>
      <c r="J8289" s="888">
        <v>45078</v>
      </c>
      <c r="K8289" s="848"/>
      <c r="L8289" s="848"/>
      <c r="M8289" s="888"/>
      <c r="N8289" s="848">
        <v>952</v>
      </c>
      <c r="O8289" s="848">
        <v>340</v>
      </c>
      <c r="P8289" s="848">
        <v>60</v>
      </c>
      <c r="Q8289" s="848"/>
      <c r="R8289" s="848"/>
      <c r="S8289" s="848"/>
      <c r="T8289" s="848"/>
      <c r="U8289" s="848"/>
      <c r="V8289" s="848"/>
      <c r="W8289" s="848"/>
      <c r="X8289" s="848"/>
      <c r="Y8289" s="848"/>
      <c r="Z8289" s="848"/>
      <c r="AA8289" s="848"/>
      <c r="AB8289" s="848"/>
      <c r="AC8289" s="1507">
        <f t="shared" si="2878"/>
        <v>240</v>
      </c>
      <c r="AD8289" s="1508">
        <f t="shared" si="2879"/>
        <v>240</v>
      </c>
      <c r="AE8289" s="14">
        <f t="shared" si="2882"/>
        <v>2.0333333333333332</v>
      </c>
      <c r="AF8289" s="14">
        <f t="shared" si="2880"/>
        <v>450.66666666666669</v>
      </c>
      <c r="AG8289" s="14">
        <f t="shared" si="2881"/>
        <v>0.5325443786982248</v>
      </c>
      <c r="AH8289" s="14">
        <f t="shared" si="2883"/>
        <v>-1.5007889546351083</v>
      </c>
      <c r="AI8289" s="14">
        <f t="shared" si="2884"/>
        <v>-676.3555555555555</v>
      </c>
      <c r="AJ8289" s="893"/>
    </row>
    <row r="8290" spans="1:36" ht="15.75">
      <c r="A8290" s="1493">
        <v>61</v>
      </c>
      <c r="B8290" s="927" t="s">
        <v>7130</v>
      </c>
      <c r="C8290" s="890" t="s">
        <v>177</v>
      </c>
      <c r="D8290" s="903">
        <v>1</v>
      </c>
      <c r="E8290" s="848">
        <v>4560</v>
      </c>
      <c r="F8290" s="892">
        <v>4560</v>
      </c>
      <c r="G8290" s="848"/>
      <c r="H8290" s="928"/>
      <c r="I8290" s="888">
        <v>44907</v>
      </c>
      <c r="J8290" s="888">
        <v>45078</v>
      </c>
      <c r="K8290" s="848"/>
      <c r="L8290" s="848"/>
      <c r="M8290" s="888"/>
      <c r="N8290" s="848"/>
      <c r="O8290" s="848">
        <v>1540</v>
      </c>
      <c r="P8290" s="848">
        <v>1060</v>
      </c>
      <c r="Q8290" s="848"/>
      <c r="R8290" s="848"/>
      <c r="S8290" s="848"/>
      <c r="T8290" s="848"/>
      <c r="U8290" s="848"/>
      <c r="V8290" s="848"/>
      <c r="W8290" s="848"/>
      <c r="X8290" s="848"/>
      <c r="Y8290" s="848"/>
      <c r="Z8290" s="848"/>
      <c r="AA8290" s="848"/>
      <c r="AB8290" s="848"/>
      <c r="AC8290" s="1507">
        <f t="shared" si="2878"/>
        <v>1960</v>
      </c>
      <c r="AD8290" s="1508">
        <f t="shared" si="2879"/>
        <v>1960</v>
      </c>
      <c r="AE8290" s="14">
        <f t="shared" si="2882"/>
        <v>2.0333333333333332</v>
      </c>
      <c r="AF8290" s="14">
        <f t="shared" si="2880"/>
        <v>866.66666666666663</v>
      </c>
      <c r="AG8290" s="14">
        <f t="shared" si="2881"/>
        <v>2.2615384615384615</v>
      </c>
      <c r="AH8290" s="14">
        <f t="shared" si="2883"/>
        <v>0.22820512820512828</v>
      </c>
      <c r="AI8290" s="14">
        <f t="shared" si="2884"/>
        <v>197.77777777777806</v>
      </c>
      <c r="AJ8290" s="893"/>
    </row>
    <row r="8291" spans="1:36" ht="15.75">
      <c r="A8291" s="1493">
        <v>62</v>
      </c>
      <c r="B8291" s="927" t="s">
        <v>5855</v>
      </c>
      <c r="C8291" s="890" t="s">
        <v>66</v>
      </c>
      <c r="D8291" s="891">
        <v>0</v>
      </c>
      <c r="E8291" s="848">
        <v>30</v>
      </c>
      <c r="F8291" s="892">
        <v>0</v>
      </c>
      <c r="G8291" s="911"/>
      <c r="H8291" s="928"/>
      <c r="I8291" s="901">
        <v>44839</v>
      </c>
      <c r="J8291" s="888">
        <v>45047</v>
      </c>
      <c r="K8291" s="848"/>
      <c r="L8291" s="848"/>
      <c r="M8291" s="888"/>
      <c r="N8291" s="848">
        <v>5</v>
      </c>
      <c r="O8291" s="848"/>
      <c r="P8291" s="848">
        <v>15</v>
      </c>
      <c r="Q8291" s="848"/>
      <c r="R8291" s="848"/>
      <c r="S8291" s="848"/>
      <c r="T8291" s="848"/>
      <c r="U8291" s="848"/>
      <c r="V8291" s="848"/>
      <c r="W8291" s="1449"/>
      <c r="X8291" s="848"/>
      <c r="Y8291" s="848"/>
      <c r="Z8291" s="848"/>
      <c r="AA8291" s="848"/>
      <c r="AB8291" s="848"/>
      <c r="AC8291" s="1507">
        <f t="shared" si="2878"/>
        <v>10</v>
      </c>
      <c r="AD8291" s="1508">
        <f t="shared" si="2879"/>
        <v>0</v>
      </c>
      <c r="AE8291" s="14">
        <f t="shared" si="2882"/>
        <v>1</v>
      </c>
      <c r="AF8291" s="14">
        <f t="shared" si="2880"/>
        <v>6.666666666666667</v>
      </c>
      <c r="AG8291" s="14">
        <f t="shared" si="2881"/>
        <v>1.5</v>
      </c>
      <c r="AH8291" s="14">
        <f t="shared" si="2883"/>
        <v>0.5</v>
      </c>
      <c r="AI8291" s="14">
        <f t="shared" si="2884"/>
        <v>3.333333333333333</v>
      </c>
      <c r="AJ8291" s="893"/>
    </row>
    <row r="8292" spans="1:36" ht="15.75">
      <c r="A8292" s="1493">
        <v>63</v>
      </c>
      <c r="B8292" s="927" t="s">
        <v>5302</v>
      </c>
      <c r="C8292" s="890" t="s">
        <v>176</v>
      </c>
      <c r="D8292" s="928">
        <v>118.3</v>
      </c>
      <c r="E8292" s="848">
        <v>4</v>
      </c>
      <c r="F8292" s="892">
        <v>473.2</v>
      </c>
      <c r="G8292" s="929"/>
      <c r="H8292" s="928"/>
      <c r="I8292" s="901">
        <v>44827</v>
      </c>
      <c r="J8292" s="888">
        <v>45261</v>
      </c>
      <c r="K8292" s="848"/>
      <c r="L8292" s="890">
        <v>787</v>
      </c>
      <c r="M8292" s="901">
        <v>44824</v>
      </c>
      <c r="N8292" s="848"/>
      <c r="O8292" s="848"/>
      <c r="P8292" s="848"/>
      <c r="Q8292" s="848"/>
      <c r="R8292" s="848"/>
      <c r="S8292" s="848"/>
      <c r="T8292" s="848"/>
      <c r="U8292" s="848"/>
      <c r="V8292" s="848"/>
      <c r="W8292" s="848"/>
      <c r="X8292" s="848"/>
      <c r="Y8292" s="848"/>
      <c r="Z8292" s="848"/>
      <c r="AA8292" s="848"/>
      <c r="AB8292" s="848"/>
      <c r="AC8292" s="1507">
        <f t="shared" si="2878"/>
        <v>4</v>
      </c>
      <c r="AD8292" s="1508">
        <f t="shared" si="2879"/>
        <v>473.2</v>
      </c>
      <c r="AE8292" s="14">
        <f t="shared" si="2882"/>
        <v>8.1333333333333329</v>
      </c>
      <c r="AF8292" s="14">
        <f t="shared" si="2880"/>
        <v>0</v>
      </c>
      <c r="AG8292" s="14" t="e">
        <f t="shared" si="2881"/>
        <v>#DIV/0!</v>
      </c>
      <c r="AH8292" s="14" t="e">
        <f t="shared" si="2883"/>
        <v>#DIV/0!</v>
      </c>
      <c r="AI8292" s="14">
        <f t="shared" si="2884"/>
        <v>4</v>
      </c>
      <c r="AJ8292" s="893"/>
    </row>
    <row r="8293" spans="1:36" ht="47.25" customHeight="1">
      <c r="A8293" s="1493">
        <v>64</v>
      </c>
      <c r="B8293" s="927" t="s">
        <v>5934</v>
      </c>
      <c r="C8293" s="890" t="s">
        <v>66</v>
      </c>
      <c r="D8293" s="891">
        <v>0</v>
      </c>
      <c r="E8293" s="848">
        <v>270</v>
      </c>
      <c r="F8293" s="892">
        <v>0</v>
      </c>
      <c r="G8293" s="848"/>
      <c r="H8293" s="928"/>
      <c r="I8293" s="901">
        <v>44839</v>
      </c>
      <c r="J8293" s="888">
        <v>45839</v>
      </c>
      <c r="K8293" s="848"/>
      <c r="L8293" s="848"/>
      <c r="M8293" s="888"/>
      <c r="N8293" s="848"/>
      <c r="O8293" s="848"/>
      <c r="P8293" s="848"/>
      <c r="Q8293" s="848"/>
      <c r="R8293" s="848"/>
      <c r="S8293" s="848"/>
      <c r="T8293" s="848"/>
      <c r="U8293" s="848"/>
      <c r="V8293" s="848"/>
      <c r="W8293" s="848"/>
      <c r="X8293" s="848"/>
      <c r="Y8293" s="848"/>
      <c r="Z8293" s="848"/>
      <c r="AA8293" s="848"/>
      <c r="AB8293" s="848"/>
      <c r="AC8293" s="1507">
        <f t="shared" si="2878"/>
        <v>270</v>
      </c>
      <c r="AD8293" s="1508">
        <f t="shared" si="2879"/>
        <v>0</v>
      </c>
      <c r="AE8293" s="14">
        <f t="shared" si="2882"/>
        <v>27.4</v>
      </c>
      <c r="AF8293" s="14">
        <f t="shared" si="2880"/>
        <v>0</v>
      </c>
      <c r="AG8293" s="14" t="e">
        <f t="shared" si="2881"/>
        <v>#DIV/0!</v>
      </c>
      <c r="AH8293" s="14" t="e">
        <f t="shared" si="2883"/>
        <v>#DIV/0!</v>
      </c>
      <c r="AI8293" s="14">
        <f t="shared" si="2884"/>
        <v>270</v>
      </c>
      <c r="AJ8293" s="893"/>
    </row>
    <row r="8294" spans="1:36" ht="47.25" customHeight="1">
      <c r="A8294" s="1493">
        <v>66</v>
      </c>
      <c r="B8294" s="889" t="s">
        <v>5408</v>
      </c>
      <c r="C8294" s="897" t="s">
        <v>63</v>
      </c>
      <c r="D8294" s="892">
        <v>1</v>
      </c>
      <c r="E8294" s="848">
        <v>3800</v>
      </c>
      <c r="F8294" s="892">
        <v>3800</v>
      </c>
      <c r="G8294" s="848"/>
      <c r="H8294" s="892"/>
      <c r="I8294" s="888">
        <v>44810</v>
      </c>
      <c r="J8294" s="888">
        <v>46235</v>
      </c>
      <c r="K8294" s="848"/>
      <c r="L8294" s="848"/>
      <c r="M8294" s="888"/>
      <c r="N8294" s="848">
        <v>10</v>
      </c>
      <c r="O8294" s="848">
        <v>40</v>
      </c>
      <c r="P8294" s="848"/>
      <c r="Q8294" s="848"/>
      <c r="R8294" s="848"/>
      <c r="S8294" s="848"/>
      <c r="T8294" s="848"/>
      <c r="U8294" s="848"/>
      <c r="V8294" s="848"/>
      <c r="W8294" s="848"/>
      <c r="X8294" s="848"/>
      <c r="Y8294" s="848"/>
      <c r="Z8294" s="848"/>
      <c r="AA8294" s="848"/>
      <c r="AB8294" s="848"/>
      <c r="AC8294" s="1507">
        <f t="shared" ref="AC8294:AC8311" si="2885">E8294+G8294-N8294-O8294-AA8294-P8294-Q8294-R8294-S8294-T8294-U8294-V8294-W8294-X8294-Y8294</f>
        <v>3750</v>
      </c>
      <c r="AD8294" s="1508">
        <f t="shared" ref="AD8294:AD8311" si="2886">D8294*AC8294</f>
        <v>3750</v>
      </c>
      <c r="AE8294" s="14">
        <f t="shared" si="2882"/>
        <v>40.6</v>
      </c>
      <c r="AF8294" s="14">
        <f t="shared" ref="AF8294:AF8311" si="2887">(N8294+O8294+P8294+Q8294+R8294+S8294+T8294+U8294+V8294+W8294+X8294+Y8294)/3</f>
        <v>16.666666666666668</v>
      </c>
      <c r="AG8294" s="14">
        <f t="shared" ref="AG8294:AG8311" si="2888">AC8294/AF8294</f>
        <v>224.99999999999997</v>
      </c>
      <c r="AH8294" s="14">
        <f t="shared" si="2883"/>
        <v>184.39999999999998</v>
      </c>
      <c r="AI8294" s="14">
        <f t="shared" si="2884"/>
        <v>3073.333333333333</v>
      </c>
      <c r="AJ8294" s="893"/>
    </row>
    <row r="8295" spans="1:36" ht="15.75">
      <c r="A8295" s="1493">
        <v>67</v>
      </c>
      <c r="B8295" s="889" t="s">
        <v>5927</v>
      </c>
      <c r="C8295" s="890" t="s">
        <v>177</v>
      </c>
      <c r="D8295" s="892">
        <v>1</v>
      </c>
      <c r="E8295" s="848">
        <v>180</v>
      </c>
      <c r="F8295" s="892">
        <v>180</v>
      </c>
      <c r="G8295" s="848"/>
      <c r="H8295" s="892"/>
      <c r="I8295" s="888">
        <v>44838</v>
      </c>
      <c r="J8295" s="888">
        <v>45047</v>
      </c>
      <c r="K8295" s="848"/>
      <c r="L8295" s="848"/>
      <c r="M8295" s="888"/>
      <c r="N8295" s="848">
        <v>120</v>
      </c>
      <c r="O8295" s="848">
        <v>40</v>
      </c>
      <c r="P8295" s="848"/>
      <c r="Q8295" s="848"/>
      <c r="R8295" s="848"/>
      <c r="S8295" s="848"/>
      <c r="T8295" s="848"/>
      <c r="U8295" s="848"/>
      <c r="V8295" s="848"/>
      <c r="W8295" s="848"/>
      <c r="X8295" s="848"/>
      <c r="Y8295" s="848"/>
      <c r="Z8295" s="848"/>
      <c r="AA8295" s="848"/>
      <c r="AB8295" s="848"/>
      <c r="AC8295" s="1507">
        <f t="shared" si="2885"/>
        <v>20</v>
      </c>
      <c r="AD8295" s="1508">
        <f t="shared" si="2886"/>
        <v>20</v>
      </c>
      <c r="AE8295" s="14">
        <f t="shared" si="2882"/>
        <v>1</v>
      </c>
      <c r="AF8295" s="14">
        <f t="shared" si="2887"/>
        <v>53.333333333333336</v>
      </c>
      <c r="AG8295" s="14">
        <f t="shared" si="2888"/>
        <v>0.375</v>
      </c>
      <c r="AH8295" s="14">
        <f t="shared" si="2883"/>
        <v>-0.625</v>
      </c>
      <c r="AI8295" s="14">
        <f t="shared" si="2884"/>
        <v>-33.333333333333336</v>
      </c>
      <c r="AJ8295" s="893"/>
    </row>
    <row r="8296" spans="1:36" ht="15.75">
      <c r="A8296" s="1493">
        <v>69</v>
      </c>
      <c r="B8296" s="889" t="s">
        <v>5926</v>
      </c>
      <c r="C8296" s="890" t="s">
        <v>177</v>
      </c>
      <c r="D8296" s="892">
        <v>1</v>
      </c>
      <c r="E8296" s="848">
        <v>2400</v>
      </c>
      <c r="F8296" s="892">
        <v>2400</v>
      </c>
      <c r="G8296" s="848"/>
      <c r="H8296" s="892"/>
      <c r="I8296" s="888">
        <v>44838</v>
      </c>
      <c r="J8296" s="888">
        <v>45505</v>
      </c>
      <c r="K8296" s="848"/>
      <c r="L8296" s="848"/>
      <c r="M8296" s="888"/>
      <c r="N8296" s="848"/>
      <c r="O8296" s="848">
        <v>80</v>
      </c>
      <c r="P8296" s="848">
        <v>240</v>
      </c>
      <c r="Q8296" s="848"/>
      <c r="R8296" s="848"/>
      <c r="S8296" s="848"/>
      <c r="T8296" s="848"/>
      <c r="U8296" s="848"/>
      <c r="V8296" s="848"/>
      <c r="W8296" s="848"/>
      <c r="X8296" s="848"/>
      <c r="Y8296" s="848"/>
      <c r="Z8296" s="848"/>
      <c r="AA8296" s="848"/>
      <c r="AB8296" s="848"/>
      <c r="AC8296" s="1507">
        <f t="shared" si="2885"/>
        <v>2080</v>
      </c>
      <c r="AD8296" s="1508">
        <f t="shared" si="2886"/>
        <v>2080</v>
      </c>
      <c r="AE8296" s="14">
        <f t="shared" si="2882"/>
        <v>16.266666666666666</v>
      </c>
      <c r="AF8296" s="14">
        <f t="shared" si="2887"/>
        <v>106.66666666666667</v>
      </c>
      <c r="AG8296" s="14">
        <f t="shared" si="2888"/>
        <v>19.5</v>
      </c>
      <c r="AH8296" s="14">
        <f t="shared" si="2883"/>
        <v>3.2333333333333343</v>
      </c>
      <c r="AI8296" s="14">
        <f t="shared" si="2884"/>
        <v>344.88888888888891</v>
      </c>
      <c r="AJ8296" s="893"/>
    </row>
    <row r="8297" spans="1:36" ht="47.25" customHeight="1">
      <c r="A8297" s="1493">
        <v>77</v>
      </c>
      <c r="B8297" s="927" t="s">
        <v>4365</v>
      </c>
      <c r="C8297" s="848" t="s">
        <v>66</v>
      </c>
      <c r="D8297" s="892">
        <v>1</v>
      </c>
      <c r="E8297" s="848">
        <v>12</v>
      </c>
      <c r="F8297" s="892">
        <v>12</v>
      </c>
      <c r="G8297" s="848"/>
      <c r="H8297" s="892"/>
      <c r="I8297" s="888">
        <v>44763</v>
      </c>
      <c r="J8297" s="848" t="s">
        <v>1669</v>
      </c>
      <c r="K8297" s="848"/>
      <c r="L8297" s="848"/>
      <c r="M8297" s="848"/>
      <c r="N8297" s="848"/>
      <c r="O8297" s="848"/>
      <c r="P8297" s="848"/>
      <c r="Q8297" s="848"/>
      <c r="R8297" s="848"/>
      <c r="S8297" s="848"/>
      <c r="T8297" s="848"/>
      <c r="U8297" s="848"/>
      <c r="V8297" s="848"/>
      <c r="W8297" s="848"/>
      <c r="X8297" s="848"/>
      <c r="Y8297" s="848"/>
      <c r="Z8297" s="848"/>
      <c r="AA8297" s="848"/>
      <c r="AB8297" s="848"/>
      <c r="AC8297" s="1507">
        <f t="shared" si="2885"/>
        <v>12</v>
      </c>
      <c r="AD8297" s="1508">
        <f t="shared" si="2886"/>
        <v>12</v>
      </c>
      <c r="AE8297" s="14" t="s">
        <v>334</v>
      </c>
      <c r="AF8297" s="14">
        <f t="shared" si="2887"/>
        <v>0</v>
      </c>
      <c r="AG8297" s="14" t="e">
        <f t="shared" si="2888"/>
        <v>#DIV/0!</v>
      </c>
      <c r="AH8297" s="14" t="s">
        <v>334</v>
      </c>
      <c r="AI8297" s="14" t="s">
        <v>334</v>
      </c>
      <c r="AJ8297" s="893"/>
    </row>
    <row r="8298" spans="1:36" ht="15.75">
      <c r="A8298" s="1493">
        <v>78</v>
      </c>
      <c r="B8298" s="927" t="s">
        <v>959</v>
      </c>
      <c r="C8298" s="890" t="s">
        <v>66</v>
      </c>
      <c r="D8298" s="891">
        <v>0</v>
      </c>
      <c r="E8298" s="848">
        <v>701</v>
      </c>
      <c r="F8298" s="892">
        <v>0</v>
      </c>
      <c r="G8298" s="911"/>
      <c r="H8298" s="928"/>
      <c r="I8298" s="901">
        <v>44839</v>
      </c>
      <c r="J8298" s="888"/>
      <c r="K8298" s="848"/>
      <c r="L8298" s="848"/>
      <c r="M8298" s="888"/>
      <c r="N8298" s="848">
        <v>225</v>
      </c>
      <c r="O8298" s="848"/>
      <c r="P8298" s="848">
        <v>247</v>
      </c>
      <c r="Q8298" s="848"/>
      <c r="R8298" s="848"/>
      <c r="S8298" s="848"/>
      <c r="T8298" s="848"/>
      <c r="U8298" s="848"/>
      <c r="V8298" s="848"/>
      <c r="W8298" s="848"/>
      <c r="X8298" s="848"/>
      <c r="Y8298" s="848"/>
      <c r="Z8298" s="848"/>
      <c r="AA8298" s="848"/>
      <c r="AB8298" s="848"/>
      <c r="AC8298" s="1507">
        <f t="shared" si="2885"/>
        <v>229</v>
      </c>
      <c r="AD8298" s="1508">
        <f t="shared" si="2886"/>
        <v>0</v>
      </c>
      <c r="AE8298" s="14">
        <f>(J8298-"01.04.2023")/30</f>
        <v>-1500.5666666666666</v>
      </c>
      <c r="AF8298" s="14">
        <f t="shared" si="2887"/>
        <v>157.33333333333334</v>
      </c>
      <c r="AG8298" s="14">
        <f t="shared" si="2888"/>
        <v>1.4555084745762712</v>
      </c>
      <c r="AH8298" s="14">
        <f>AG8298-AE8298</f>
        <v>1502.0221751412428</v>
      </c>
      <c r="AI8298" s="14">
        <f>AC8298-(AE8298*AF8298)</f>
        <v>236318.15555555557</v>
      </c>
      <c r="AJ8298" s="893"/>
    </row>
    <row r="8299" spans="1:36" ht="15.75">
      <c r="A8299" s="1493">
        <v>79</v>
      </c>
      <c r="B8299" s="889" t="s">
        <v>4587</v>
      </c>
      <c r="C8299" s="848" t="s">
        <v>66</v>
      </c>
      <c r="D8299" s="892">
        <v>1</v>
      </c>
      <c r="E8299" s="848">
        <v>68</v>
      </c>
      <c r="F8299" s="892">
        <v>68</v>
      </c>
      <c r="G8299" s="848"/>
      <c r="H8299" s="892"/>
      <c r="I8299" s="888">
        <v>44777</v>
      </c>
      <c r="J8299" s="848" t="s">
        <v>1669</v>
      </c>
      <c r="K8299" s="848"/>
      <c r="L8299" s="848"/>
      <c r="M8299" s="888"/>
      <c r="N8299" s="848"/>
      <c r="O8299" s="848"/>
      <c r="P8299" s="848"/>
      <c r="Q8299" s="848"/>
      <c r="R8299" s="848"/>
      <c r="S8299" s="848"/>
      <c r="T8299" s="848"/>
      <c r="U8299" s="848"/>
      <c r="V8299" s="848"/>
      <c r="W8299" s="848"/>
      <c r="X8299" s="848"/>
      <c r="Y8299" s="848"/>
      <c r="Z8299" s="848"/>
      <c r="AA8299" s="848"/>
      <c r="AB8299" s="848"/>
      <c r="AC8299" s="1507">
        <f t="shared" si="2885"/>
        <v>68</v>
      </c>
      <c r="AD8299" s="1508">
        <f t="shared" si="2886"/>
        <v>68</v>
      </c>
      <c r="AE8299" s="14" t="s">
        <v>334</v>
      </c>
      <c r="AF8299" s="14">
        <f t="shared" si="2887"/>
        <v>0</v>
      </c>
      <c r="AG8299" s="14" t="e">
        <f t="shared" si="2888"/>
        <v>#DIV/0!</v>
      </c>
      <c r="AH8299" s="14" t="s">
        <v>334</v>
      </c>
      <c r="AI8299" s="14" t="s">
        <v>334</v>
      </c>
      <c r="AJ8299" s="893"/>
    </row>
    <row r="8300" spans="1:36" ht="15.75">
      <c r="A8300" s="1493">
        <v>80</v>
      </c>
      <c r="B8300" s="889" t="s">
        <v>4546</v>
      </c>
      <c r="C8300" s="848" t="s">
        <v>66</v>
      </c>
      <c r="D8300" s="892">
        <v>1</v>
      </c>
      <c r="E8300" s="848">
        <v>298</v>
      </c>
      <c r="F8300" s="892">
        <v>298</v>
      </c>
      <c r="G8300" s="848"/>
      <c r="H8300" s="892"/>
      <c r="I8300" s="888">
        <v>44784</v>
      </c>
      <c r="J8300" s="848"/>
      <c r="K8300" s="848"/>
      <c r="L8300" s="848"/>
      <c r="M8300" s="888"/>
      <c r="N8300" s="848">
        <v>135</v>
      </c>
      <c r="O8300" s="848">
        <v>56</v>
      </c>
      <c r="P8300" s="848">
        <v>53</v>
      </c>
      <c r="Q8300" s="848"/>
      <c r="R8300" s="848"/>
      <c r="S8300" s="848"/>
      <c r="T8300" s="848"/>
      <c r="U8300" s="848"/>
      <c r="V8300" s="848"/>
      <c r="W8300" s="848"/>
      <c r="X8300" s="848"/>
      <c r="Y8300" s="848"/>
      <c r="Z8300" s="848"/>
      <c r="AA8300" s="848"/>
      <c r="AB8300" s="848"/>
      <c r="AC8300" s="1507">
        <f t="shared" si="2885"/>
        <v>54</v>
      </c>
      <c r="AD8300" s="1508">
        <f t="shared" si="2886"/>
        <v>54</v>
      </c>
      <c r="AE8300" s="14">
        <f t="shared" ref="AE8300:AE8308" si="2889">(J8300-"01.04.2023")/30</f>
        <v>-1500.5666666666666</v>
      </c>
      <c r="AF8300" s="14">
        <f t="shared" si="2887"/>
        <v>81.333333333333329</v>
      </c>
      <c r="AG8300" s="14">
        <f t="shared" si="2888"/>
        <v>0.66393442622950827</v>
      </c>
      <c r="AH8300" s="14">
        <f t="shared" ref="AH8300:AH8308" si="2890">AG8300-AE8300</f>
        <v>1501.2306010928962</v>
      </c>
      <c r="AI8300" s="14">
        <f t="shared" ref="AI8300:AI8308" si="2891">AC8300-(AE8300*AF8300)</f>
        <v>122100.08888888887</v>
      </c>
      <c r="AJ8300" s="893"/>
    </row>
    <row r="8301" spans="1:36" ht="15.75">
      <c r="A8301" s="1493">
        <v>81</v>
      </c>
      <c r="B8301" s="927" t="s">
        <v>6920</v>
      </c>
      <c r="C8301" s="890" t="s">
        <v>181</v>
      </c>
      <c r="D8301" s="903">
        <v>1</v>
      </c>
      <c r="E8301" s="848">
        <v>390</v>
      </c>
      <c r="F8301" s="892">
        <v>390</v>
      </c>
      <c r="G8301" s="848"/>
      <c r="H8301" s="928"/>
      <c r="I8301" s="888">
        <v>44918</v>
      </c>
      <c r="J8301" s="888"/>
      <c r="K8301" s="848"/>
      <c r="L8301" s="848"/>
      <c r="M8301" s="888"/>
      <c r="N8301" s="848"/>
      <c r="O8301" s="848"/>
      <c r="P8301" s="848"/>
      <c r="Q8301" s="848"/>
      <c r="R8301" s="848"/>
      <c r="S8301" s="848"/>
      <c r="T8301" s="848"/>
      <c r="U8301" s="848"/>
      <c r="V8301" s="848"/>
      <c r="W8301" s="848"/>
      <c r="X8301" s="848"/>
      <c r="Y8301" s="848"/>
      <c r="Z8301" s="848"/>
      <c r="AA8301" s="848"/>
      <c r="AB8301" s="848"/>
      <c r="AC8301" s="1507">
        <f t="shared" si="2885"/>
        <v>390</v>
      </c>
      <c r="AD8301" s="1508">
        <f t="shared" si="2886"/>
        <v>390</v>
      </c>
      <c r="AE8301" s="14">
        <f t="shared" si="2889"/>
        <v>-1500.5666666666666</v>
      </c>
      <c r="AF8301" s="14">
        <f t="shared" si="2887"/>
        <v>0</v>
      </c>
      <c r="AG8301" s="14" t="e">
        <f t="shared" si="2888"/>
        <v>#DIV/0!</v>
      </c>
      <c r="AH8301" s="14" t="e">
        <f t="shared" si="2890"/>
        <v>#DIV/0!</v>
      </c>
      <c r="AI8301" s="14">
        <f t="shared" si="2891"/>
        <v>390</v>
      </c>
      <c r="AJ8301" s="893"/>
    </row>
    <row r="8302" spans="1:36" ht="15.75">
      <c r="A8302" s="1493">
        <v>83</v>
      </c>
      <c r="B8302" s="927" t="s">
        <v>6922</v>
      </c>
      <c r="C8302" s="890" t="s">
        <v>181</v>
      </c>
      <c r="D8302" s="903">
        <v>1</v>
      </c>
      <c r="E8302" s="848">
        <v>180</v>
      </c>
      <c r="F8302" s="892">
        <v>180</v>
      </c>
      <c r="G8302" s="848"/>
      <c r="H8302" s="928"/>
      <c r="I8302" s="888">
        <v>44918</v>
      </c>
      <c r="J8302" s="888"/>
      <c r="K8302" s="848"/>
      <c r="L8302" s="848"/>
      <c r="M8302" s="888"/>
      <c r="N8302" s="848"/>
      <c r="O8302" s="848"/>
      <c r="P8302" s="848"/>
      <c r="Q8302" s="848"/>
      <c r="R8302" s="848"/>
      <c r="S8302" s="848"/>
      <c r="T8302" s="848"/>
      <c r="U8302" s="848"/>
      <c r="V8302" s="848"/>
      <c r="W8302" s="848"/>
      <c r="X8302" s="848"/>
      <c r="Y8302" s="848"/>
      <c r="Z8302" s="848"/>
      <c r="AA8302" s="848"/>
      <c r="AB8302" s="848"/>
      <c r="AC8302" s="1507">
        <f t="shared" si="2885"/>
        <v>180</v>
      </c>
      <c r="AD8302" s="1508">
        <f t="shared" si="2886"/>
        <v>180</v>
      </c>
      <c r="AE8302" s="14">
        <f t="shared" si="2889"/>
        <v>-1500.5666666666666</v>
      </c>
      <c r="AF8302" s="14">
        <f t="shared" si="2887"/>
        <v>0</v>
      </c>
      <c r="AG8302" s="14" t="e">
        <f t="shared" si="2888"/>
        <v>#DIV/0!</v>
      </c>
      <c r="AH8302" s="14" t="e">
        <f t="shared" si="2890"/>
        <v>#DIV/0!</v>
      </c>
      <c r="AI8302" s="14">
        <f t="shared" si="2891"/>
        <v>180</v>
      </c>
      <c r="AJ8302" s="893"/>
    </row>
    <row r="8303" spans="1:36" ht="15.75">
      <c r="A8303" s="1493">
        <v>84</v>
      </c>
      <c r="B8303" s="889" t="s">
        <v>10105</v>
      </c>
      <c r="C8303" s="897" t="s">
        <v>66</v>
      </c>
      <c r="D8303" s="891">
        <v>1</v>
      </c>
      <c r="E8303" s="848">
        <v>0</v>
      </c>
      <c r="F8303" s="892">
        <v>0</v>
      </c>
      <c r="G8303" s="848">
        <v>1280</v>
      </c>
      <c r="H8303" s="892">
        <v>1280</v>
      </c>
      <c r="I8303" s="888">
        <v>45001</v>
      </c>
      <c r="J8303" s="888"/>
      <c r="K8303" s="848"/>
      <c r="L8303" s="848"/>
      <c r="M8303" s="888"/>
      <c r="N8303" s="848"/>
      <c r="O8303" s="848"/>
      <c r="P8303" s="848"/>
      <c r="Q8303" s="848"/>
      <c r="R8303" s="848"/>
      <c r="S8303" s="848"/>
      <c r="T8303" s="848"/>
      <c r="U8303" s="848"/>
      <c r="V8303" s="848"/>
      <c r="W8303" s="848"/>
      <c r="X8303" s="848"/>
      <c r="Y8303" s="848"/>
      <c r="Z8303" s="848"/>
      <c r="AA8303" s="848"/>
      <c r="AB8303" s="848"/>
      <c r="AC8303" s="1507">
        <f t="shared" si="2885"/>
        <v>1280</v>
      </c>
      <c r="AD8303" s="1508">
        <f t="shared" si="2886"/>
        <v>1280</v>
      </c>
      <c r="AE8303" s="14">
        <f t="shared" si="2889"/>
        <v>-1500.5666666666666</v>
      </c>
      <c r="AF8303" s="14">
        <f t="shared" si="2887"/>
        <v>0</v>
      </c>
      <c r="AG8303" s="14" t="e">
        <f t="shared" si="2888"/>
        <v>#DIV/0!</v>
      </c>
      <c r="AH8303" s="14" t="e">
        <f t="shared" si="2890"/>
        <v>#DIV/0!</v>
      </c>
      <c r="AI8303" s="14">
        <f t="shared" si="2891"/>
        <v>1280</v>
      </c>
      <c r="AJ8303" s="893"/>
    </row>
    <row r="8304" spans="1:36" ht="31.5">
      <c r="A8304" s="1493">
        <v>85</v>
      </c>
      <c r="B8304" s="889" t="s">
        <v>8898</v>
      </c>
      <c r="C8304" s="897" t="s">
        <v>156</v>
      </c>
      <c r="D8304" s="892">
        <v>1</v>
      </c>
      <c r="E8304" s="848">
        <v>0</v>
      </c>
      <c r="F8304" s="892">
        <v>0</v>
      </c>
      <c r="G8304" s="848">
        <v>50</v>
      </c>
      <c r="H8304" s="892">
        <v>50</v>
      </c>
      <c r="I8304" s="888">
        <v>44979</v>
      </c>
      <c r="J8304" s="888">
        <v>45930</v>
      </c>
      <c r="K8304" s="848"/>
      <c r="L8304" s="890">
        <v>474</v>
      </c>
      <c r="M8304" s="901">
        <v>44632</v>
      </c>
      <c r="N8304" s="848"/>
      <c r="O8304" s="848">
        <v>6</v>
      </c>
      <c r="P8304" s="848">
        <v>19</v>
      </c>
      <c r="Q8304" s="848"/>
      <c r="R8304" s="848"/>
      <c r="S8304" s="848"/>
      <c r="T8304" s="848"/>
      <c r="U8304" s="848"/>
      <c r="V8304" s="848"/>
      <c r="W8304" s="848"/>
      <c r="X8304" s="848"/>
      <c r="Y8304" s="848"/>
      <c r="Z8304" s="848"/>
      <c r="AA8304" s="848"/>
      <c r="AB8304" s="848"/>
      <c r="AC8304" s="1507">
        <f t="shared" si="2885"/>
        <v>25</v>
      </c>
      <c r="AD8304" s="1508">
        <f t="shared" si="2886"/>
        <v>25</v>
      </c>
      <c r="AE8304" s="14">
        <f t="shared" si="2889"/>
        <v>30.433333333333334</v>
      </c>
      <c r="AF8304" s="14">
        <f t="shared" si="2887"/>
        <v>8.3333333333333339</v>
      </c>
      <c r="AG8304" s="14">
        <f t="shared" si="2888"/>
        <v>3</v>
      </c>
      <c r="AH8304" s="14">
        <f t="shared" si="2890"/>
        <v>-27.433333333333334</v>
      </c>
      <c r="AI8304" s="14">
        <f t="shared" si="2891"/>
        <v>-228.61111111111114</v>
      </c>
      <c r="AJ8304" s="893"/>
    </row>
    <row r="8305" spans="1:36" ht="31.5">
      <c r="A8305" s="1493">
        <v>86</v>
      </c>
      <c r="B8305" s="927" t="s">
        <v>6923</v>
      </c>
      <c r="C8305" s="890" t="s">
        <v>181</v>
      </c>
      <c r="D8305" s="903">
        <v>1</v>
      </c>
      <c r="E8305" s="848">
        <v>2000</v>
      </c>
      <c r="F8305" s="892">
        <v>2000</v>
      </c>
      <c r="G8305" s="848"/>
      <c r="H8305" s="928"/>
      <c r="I8305" s="888">
        <v>44918</v>
      </c>
      <c r="J8305" s="888"/>
      <c r="K8305" s="848"/>
      <c r="L8305" s="848"/>
      <c r="M8305" s="888"/>
      <c r="N8305" s="848"/>
      <c r="O8305" s="848"/>
      <c r="P8305" s="848"/>
      <c r="Q8305" s="848"/>
      <c r="R8305" s="848"/>
      <c r="S8305" s="848"/>
      <c r="T8305" s="848"/>
      <c r="U8305" s="848"/>
      <c r="V8305" s="848"/>
      <c r="W8305" s="848"/>
      <c r="X8305" s="848"/>
      <c r="Y8305" s="848"/>
      <c r="Z8305" s="848"/>
      <c r="AA8305" s="848"/>
      <c r="AB8305" s="848"/>
      <c r="AC8305" s="1507">
        <f t="shared" si="2885"/>
        <v>2000</v>
      </c>
      <c r="AD8305" s="1508">
        <f t="shared" si="2886"/>
        <v>2000</v>
      </c>
      <c r="AE8305" s="14">
        <f t="shared" si="2889"/>
        <v>-1500.5666666666666</v>
      </c>
      <c r="AF8305" s="14">
        <f t="shared" si="2887"/>
        <v>0</v>
      </c>
      <c r="AG8305" s="14" t="e">
        <f t="shared" si="2888"/>
        <v>#DIV/0!</v>
      </c>
      <c r="AH8305" s="14" t="e">
        <f t="shared" si="2890"/>
        <v>#DIV/0!</v>
      </c>
      <c r="AI8305" s="14">
        <f t="shared" si="2891"/>
        <v>2000</v>
      </c>
      <c r="AJ8305" s="893"/>
    </row>
    <row r="8306" spans="1:36" ht="15.75">
      <c r="A8306" s="1493">
        <v>87</v>
      </c>
      <c r="B8306" s="927" t="s">
        <v>5303</v>
      </c>
      <c r="C8306" s="890" t="s">
        <v>176</v>
      </c>
      <c r="D8306" s="928">
        <v>45</v>
      </c>
      <c r="E8306" s="848">
        <v>65</v>
      </c>
      <c r="F8306" s="892">
        <v>2925</v>
      </c>
      <c r="G8306" s="929"/>
      <c r="H8306" s="928"/>
      <c r="I8306" s="901">
        <v>44827</v>
      </c>
      <c r="J8306" s="888">
        <v>45566</v>
      </c>
      <c r="K8306" s="848"/>
      <c r="L8306" s="890">
        <v>787</v>
      </c>
      <c r="M8306" s="901">
        <v>44824</v>
      </c>
      <c r="N8306" s="848">
        <v>33</v>
      </c>
      <c r="O8306" s="848">
        <v>13</v>
      </c>
      <c r="P8306" s="848">
        <v>2</v>
      </c>
      <c r="Q8306" s="848"/>
      <c r="R8306" s="848"/>
      <c r="S8306" s="848"/>
      <c r="T8306" s="848"/>
      <c r="U8306" s="848"/>
      <c r="V8306" s="848"/>
      <c r="W8306" s="848"/>
      <c r="X8306" s="848"/>
      <c r="Y8306" s="848"/>
      <c r="Z8306" s="848"/>
      <c r="AA8306" s="848"/>
      <c r="AB8306" s="848"/>
      <c r="AC8306" s="1507">
        <f t="shared" si="2885"/>
        <v>17</v>
      </c>
      <c r="AD8306" s="1508">
        <f t="shared" si="2886"/>
        <v>765</v>
      </c>
      <c r="AE8306" s="14">
        <f t="shared" si="2889"/>
        <v>18.3</v>
      </c>
      <c r="AF8306" s="14">
        <f t="shared" si="2887"/>
        <v>16</v>
      </c>
      <c r="AG8306" s="14">
        <f t="shared" si="2888"/>
        <v>1.0625</v>
      </c>
      <c r="AH8306" s="14">
        <f t="shared" si="2890"/>
        <v>-17.237500000000001</v>
      </c>
      <c r="AI8306" s="14">
        <f t="shared" si="2891"/>
        <v>-275.8</v>
      </c>
      <c r="AJ8306" s="893"/>
    </row>
    <row r="8307" spans="1:36" ht="15.75">
      <c r="A8307" s="1493">
        <v>90</v>
      </c>
      <c r="B8307" s="927" t="s">
        <v>4366</v>
      </c>
      <c r="C8307" s="848" t="s">
        <v>63</v>
      </c>
      <c r="D8307" s="892">
        <v>1</v>
      </c>
      <c r="E8307" s="848">
        <v>60</v>
      </c>
      <c r="F8307" s="892">
        <v>60</v>
      </c>
      <c r="G8307" s="848"/>
      <c r="H8307" s="892"/>
      <c r="I8307" s="888">
        <v>44763</v>
      </c>
      <c r="J8307" s="888">
        <v>45047</v>
      </c>
      <c r="K8307" s="848"/>
      <c r="L8307" s="848"/>
      <c r="M8307" s="848"/>
      <c r="N8307" s="848"/>
      <c r="O8307" s="848">
        <v>30</v>
      </c>
      <c r="P8307" s="848"/>
      <c r="Q8307" s="848"/>
      <c r="R8307" s="848"/>
      <c r="S8307" s="848"/>
      <c r="T8307" s="848"/>
      <c r="U8307" s="848"/>
      <c r="V8307" s="848"/>
      <c r="W8307" s="848"/>
      <c r="X8307" s="848"/>
      <c r="Y8307" s="848"/>
      <c r="Z8307" s="848"/>
      <c r="AA8307" s="848"/>
      <c r="AB8307" s="848"/>
      <c r="AC8307" s="1507">
        <f t="shared" si="2885"/>
        <v>30</v>
      </c>
      <c r="AD8307" s="1508">
        <f t="shared" si="2886"/>
        <v>30</v>
      </c>
      <c r="AE8307" s="14">
        <f t="shared" si="2889"/>
        <v>1</v>
      </c>
      <c r="AF8307" s="14">
        <f t="shared" si="2887"/>
        <v>10</v>
      </c>
      <c r="AG8307" s="14">
        <f t="shared" si="2888"/>
        <v>3</v>
      </c>
      <c r="AH8307" s="14">
        <f t="shared" si="2890"/>
        <v>2</v>
      </c>
      <c r="AI8307" s="14">
        <f t="shared" si="2891"/>
        <v>20</v>
      </c>
      <c r="AJ8307" s="893"/>
    </row>
    <row r="8308" spans="1:36" ht="15.75">
      <c r="A8308" s="1493">
        <v>91</v>
      </c>
      <c r="B8308" s="889" t="s">
        <v>9583</v>
      </c>
      <c r="C8308" s="897" t="s">
        <v>66</v>
      </c>
      <c r="D8308" s="891">
        <v>1</v>
      </c>
      <c r="E8308" s="848">
        <v>0</v>
      </c>
      <c r="F8308" s="892">
        <v>0</v>
      </c>
      <c r="G8308" s="848">
        <v>1</v>
      </c>
      <c r="H8308" s="892">
        <v>1</v>
      </c>
      <c r="I8308" s="888">
        <v>45001</v>
      </c>
      <c r="J8308" s="888"/>
      <c r="K8308" s="848"/>
      <c r="L8308" s="848"/>
      <c r="M8308" s="888"/>
      <c r="N8308" s="848"/>
      <c r="O8308" s="848"/>
      <c r="P8308" s="848"/>
      <c r="Q8308" s="848"/>
      <c r="R8308" s="848"/>
      <c r="S8308" s="848"/>
      <c r="T8308" s="848"/>
      <c r="U8308" s="848"/>
      <c r="V8308" s="848"/>
      <c r="W8308" s="848"/>
      <c r="X8308" s="848"/>
      <c r="Y8308" s="848"/>
      <c r="Z8308" s="848"/>
      <c r="AA8308" s="848"/>
      <c r="AB8308" s="848"/>
      <c r="AC8308" s="1507">
        <f t="shared" si="2885"/>
        <v>1</v>
      </c>
      <c r="AD8308" s="1508">
        <f t="shared" si="2886"/>
        <v>1</v>
      </c>
      <c r="AE8308" s="14">
        <f t="shared" si="2889"/>
        <v>-1500.5666666666666</v>
      </c>
      <c r="AF8308" s="14">
        <f t="shared" si="2887"/>
        <v>0</v>
      </c>
      <c r="AG8308" s="14" t="e">
        <f t="shared" si="2888"/>
        <v>#DIV/0!</v>
      </c>
      <c r="AH8308" s="14" t="e">
        <f t="shared" si="2890"/>
        <v>#DIV/0!</v>
      </c>
      <c r="AI8308" s="14">
        <f t="shared" si="2891"/>
        <v>1</v>
      </c>
      <c r="AJ8308" s="893"/>
    </row>
    <row r="8309" spans="1:36" ht="15.75">
      <c r="A8309" s="1493">
        <v>92</v>
      </c>
      <c r="B8309" s="889" t="s">
        <v>2885</v>
      </c>
      <c r="C8309" s="848" t="s">
        <v>78</v>
      </c>
      <c r="D8309" s="892">
        <v>1</v>
      </c>
      <c r="E8309" s="848">
        <v>1</v>
      </c>
      <c r="F8309" s="892">
        <v>1</v>
      </c>
      <c r="G8309" s="848"/>
      <c r="H8309" s="892"/>
      <c r="I8309" s="888">
        <v>44686</v>
      </c>
      <c r="J8309" s="848" t="s">
        <v>1669</v>
      </c>
      <c r="K8309" s="848"/>
      <c r="L8309" s="848"/>
      <c r="M8309" s="848"/>
      <c r="N8309" s="848"/>
      <c r="O8309" s="848"/>
      <c r="P8309" s="848"/>
      <c r="Q8309" s="848"/>
      <c r="R8309" s="848"/>
      <c r="S8309" s="848"/>
      <c r="T8309" s="848"/>
      <c r="U8309" s="848"/>
      <c r="V8309" s="848"/>
      <c r="W8309" s="848"/>
      <c r="X8309" s="848"/>
      <c r="Y8309" s="848"/>
      <c r="Z8309" s="848"/>
      <c r="AA8309" s="848"/>
      <c r="AB8309" s="848"/>
      <c r="AC8309" s="1507">
        <f t="shared" si="2885"/>
        <v>1</v>
      </c>
      <c r="AD8309" s="1508">
        <f t="shared" si="2886"/>
        <v>1</v>
      </c>
      <c r="AE8309" s="14" t="s">
        <v>334</v>
      </c>
      <c r="AF8309" s="14">
        <f t="shared" si="2887"/>
        <v>0</v>
      </c>
      <c r="AG8309" s="14" t="e">
        <f t="shared" si="2888"/>
        <v>#DIV/0!</v>
      </c>
      <c r="AH8309" s="14" t="s">
        <v>334</v>
      </c>
      <c r="AI8309" s="14" t="s">
        <v>334</v>
      </c>
      <c r="AJ8309" s="893"/>
    </row>
    <row r="8310" spans="1:36" ht="15.75">
      <c r="A8310" s="1493">
        <v>93</v>
      </c>
      <c r="B8310" s="889" t="s">
        <v>5874</v>
      </c>
      <c r="C8310" s="890" t="s">
        <v>181</v>
      </c>
      <c r="D8310" s="892">
        <v>1</v>
      </c>
      <c r="E8310" s="848">
        <v>10</v>
      </c>
      <c r="F8310" s="892">
        <v>10</v>
      </c>
      <c r="G8310" s="848"/>
      <c r="H8310" s="892"/>
      <c r="I8310" s="888">
        <v>44838</v>
      </c>
      <c r="J8310" s="888"/>
      <c r="K8310" s="848"/>
      <c r="L8310" s="848"/>
      <c r="M8310" s="888"/>
      <c r="N8310" s="848"/>
      <c r="O8310" s="848"/>
      <c r="P8310" s="848"/>
      <c r="Q8310" s="848"/>
      <c r="R8310" s="848"/>
      <c r="S8310" s="848"/>
      <c r="T8310" s="848"/>
      <c r="U8310" s="848"/>
      <c r="V8310" s="848"/>
      <c r="W8310" s="848"/>
      <c r="X8310" s="848"/>
      <c r="Y8310" s="848"/>
      <c r="Z8310" s="848"/>
      <c r="AA8310" s="848"/>
      <c r="AB8310" s="848"/>
      <c r="AC8310" s="1507">
        <f t="shared" si="2885"/>
        <v>10</v>
      </c>
      <c r="AD8310" s="1508">
        <f t="shared" si="2886"/>
        <v>10</v>
      </c>
      <c r="AE8310" s="14">
        <f t="shared" ref="AE8310:AE8319" si="2892">(J8310-"01.04.2023")/30</f>
        <v>-1500.5666666666666</v>
      </c>
      <c r="AF8310" s="14">
        <f t="shared" si="2887"/>
        <v>0</v>
      </c>
      <c r="AG8310" s="14" t="e">
        <f t="shared" si="2888"/>
        <v>#DIV/0!</v>
      </c>
      <c r="AH8310" s="14" t="e">
        <f t="shared" ref="AH8310:AH8319" si="2893">AG8310-AE8310</f>
        <v>#DIV/0!</v>
      </c>
      <c r="AI8310" s="14">
        <f t="shared" ref="AI8310:AI8319" si="2894">AC8310-(AE8310*AF8310)</f>
        <v>10</v>
      </c>
      <c r="AJ8310" s="893"/>
    </row>
    <row r="8311" spans="1:36" ht="15.75">
      <c r="A8311" s="1493">
        <v>96</v>
      </c>
      <c r="B8311" s="889" t="s">
        <v>6218</v>
      </c>
      <c r="C8311" s="890" t="s">
        <v>177</v>
      </c>
      <c r="D8311" s="892">
        <v>1</v>
      </c>
      <c r="E8311" s="848">
        <v>2980</v>
      </c>
      <c r="F8311" s="892">
        <v>2980</v>
      </c>
      <c r="G8311" s="848"/>
      <c r="H8311" s="892"/>
      <c r="I8311" s="888">
        <v>44838</v>
      </c>
      <c r="J8311" s="888">
        <v>46419</v>
      </c>
      <c r="K8311" s="848"/>
      <c r="L8311" s="848"/>
      <c r="M8311" s="888"/>
      <c r="N8311" s="848">
        <v>30</v>
      </c>
      <c r="O8311" s="848">
        <v>480</v>
      </c>
      <c r="P8311" s="848"/>
      <c r="Q8311" s="848"/>
      <c r="R8311" s="848"/>
      <c r="S8311" s="848"/>
      <c r="T8311" s="848"/>
      <c r="U8311" s="848"/>
      <c r="V8311" s="848"/>
      <c r="W8311" s="848"/>
      <c r="X8311" s="848"/>
      <c r="Y8311" s="848"/>
      <c r="Z8311" s="848"/>
      <c r="AA8311" s="848"/>
      <c r="AB8311" s="848"/>
      <c r="AC8311" s="1507">
        <f t="shared" si="2885"/>
        <v>2470</v>
      </c>
      <c r="AD8311" s="1508">
        <f t="shared" si="2886"/>
        <v>2470</v>
      </c>
      <c r="AE8311" s="14">
        <f t="shared" si="2892"/>
        <v>46.733333333333334</v>
      </c>
      <c r="AF8311" s="14">
        <f t="shared" si="2887"/>
        <v>170</v>
      </c>
      <c r="AG8311" s="14">
        <f t="shared" si="2888"/>
        <v>14.529411764705882</v>
      </c>
      <c r="AH8311" s="14">
        <f t="shared" si="2893"/>
        <v>-32.20392156862745</v>
      </c>
      <c r="AI8311" s="14">
        <f t="shared" si="2894"/>
        <v>-5474.666666666667</v>
      </c>
      <c r="AJ8311" s="893"/>
    </row>
    <row r="8312" spans="1:36" ht="15.75">
      <c r="A8312" s="1493">
        <v>97</v>
      </c>
      <c r="B8312" s="889" t="s">
        <v>8416</v>
      </c>
      <c r="C8312" s="897" t="s">
        <v>66</v>
      </c>
      <c r="D8312" s="917">
        <v>3.91</v>
      </c>
      <c r="E8312" s="848">
        <v>0</v>
      </c>
      <c r="F8312" s="892">
        <v>0</v>
      </c>
      <c r="G8312" s="848">
        <v>24</v>
      </c>
      <c r="H8312" s="891">
        <f>A8312*G8312</f>
        <v>2328</v>
      </c>
      <c r="I8312" s="888">
        <v>44930</v>
      </c>
      <c r="J8312" s="888">
        <v>45566</v>
      </c>
      <c r="K8312" s="848"/>
      <c r="L8312" s="848"/>
      <c r="M8312" s="888"/>
      <c r="N8312" s="848">
        <v>2</v>
      </c>
      <c r="O8312" s="848">
        <v>7</v>
      </c>
      <c r="P8312" s="848"/>
      <c r="Q8312" s="848"/>
      <c r="R8312" s="848"/>
      <c r="S8312" s="848"/>
      <c r="T8312" s="848"/>
      <c r="U8312" s="848"/>
      <c r="V8312" s="848"/>
      <c r="W8312" s="848"/>
      <c r="X8312" s="848"/>
      <c r="Y8312" s="848"/>
      <c r="Z8312" s="848"/>
      <c r="AA8312" s="848"/>
      <c r="AB8312" s="848"/>
      <c r="AC8312" s="1507">
        <f t="shared" ref="AC8312:AC8319" si="2895">E8312+G8312-N8312-O8312-AA8312-P8312-Q8312-R8312-S8312-T8312-U8312-V8312-W8312-X8312-Y8312</f>
        <v>15</v>
      </c>
      <c r="AD8312" s="1508">
        <f t="shared" ref="AD8312:AD8319" si="2896">D8312*AC8312</f>
        <v>58.650000000000006</v>
      </c>
      <c r="AE8312" s="14">
        <f t="shared" si="2892"/>
        <v>18.3</v>
      </c>
      <c r="AF8312" s="14">
        <f t="shared" ref="AF8312:AF8319" si="2897">(N8312+O8312+P8312+Q8312+R8312+S8312+T8312+U8312+V8312+W8312+X8312+Y8312)/3</f>
        <v>3</v>
      </c>
      <c r="AG8312" s="14">
        <f t="shared" ref="AG8312:AG8319" si="2898">AC8312/AF8312</f>
        <v>5</v>
      </c>
      <c r="AH8312" s="14">
        <f t="shared" si="2893"/>
        <v>-13.3</v>
      </c>
      <c r="AI8312" s="14">
        <f t="shared" si="2894"/>
        <v>-39.900000000000006</v>
      </c>
      <c r="AJ8312" s="893"/>
    </row>
    <row r="8313" spans="1:36" ht="31.5">
      <c r="A8313" s="1493">
        <v>99</v>
      </c>
      <c r="B8313" s="927" t="s">
        <v>6926</v>
      </c>
      <c r="C8313" s="890" t="s">
        <v>181</v>
      </c>
      <c r="D8313" s="903">
        <v>1</v>
      </c>
      <c r="E8313" s="848">
        <v>2000</v>
      </c>
      <c r="F8313" s="892">
        <v>2000</v>
      </c>
      <c r="G8313" s="848"/>
      <c r="H8313" s="928"/>
      <c r="I8313" s="888">
        <v>44918</v>
      </c>
      <c r="J8313" s="888"/>
      <c r="K8313" s="848"/>
      <c r="L8313" s="848"/>
      <c r="M8313" s="888"/>
      <c r="N8313" s="848"/>
      <c r="O8313" s="848"/>
      <c r="P8313" s="848"/>
      <c r="Q8313" s="848"/>
      <c r="R8313" s="848"/>
      <c r="S8313" s="848"/>
      <c r="T8313" s="848"/>
      <c r="U8313" s="848"/>
      <c r="V8313" s="848"/>
      <c r="W8313" s="848"/>
      <c r="X8313" s="848"/>
      <c r="Y8313" s="848"/>
      <c r="Z8313" s="848"/>
      <c r="AA8313" s="848"/>
      <c r="AB8313" s="848"/>
      <c r="AC8313" s="1507">
        <f t="shared" si="2895"/>
        <v>2000</v>
      </c>
      <c r="AD8313" s="1508">
        <f t="shared" si="2896"/>
        <v>2000</v>
      </c>
      <c r="AE8313" s="14">
        <f t="shared" si="2892"/>
        <v>-1500.5666666666666</v>
      </c>
      <c r="AF8313" s="14">
        <f t="shared" si="2897"/>
        <v>0</v>
      </c>
      <c r="AG8313" s="14" t="e">
        <f t="shared" si="2898"/>
        <v>#DIV/0!</v>
      </c>
      <c r="AH8313" s="14" t="e">
        <f t="shared" si="2893"/>
        <v>#DIV/0!</v>
      </c>
      <c r="AI8313" s="14">
        <f t="shared" si="2894"/>
        <v>2000</v>
      </c>
      <c r="AJ8313" s="893"/>
    </row>
    <row r="8314" spans="1:36" ht="31.5">
      <c r="A8314" s="1493">
        <v>100</v>
      </c>
      <c r="B8314" s="927" t="s">
        <v>6925</v>
      </c>
      <c r="C8314" s="890" t="s">
        <v>181</v>
      </c>
      <c r="D8314" s="903">
        <v>1</v>
      </c>
      <c r="E8314" s="848">
        <v>840</v>
      </c>
      <c r="F8314" s="892">
        <v>840</v>
      </c>
      <c r="G8314" s="848"/>
      <c r="H8314" s="928"/>
      <c r="I8314" s="888">
        <v>44918</v>
      </c>
      <c r="J8314" s="888"/>
      <c r="K8314" s="848"/>
      <c r="L8314" s="848"/>
      <c r="M8314" s="888"/>
      <c r="N8314" s="848"/>
      <c r="O8314" s="848">
        <v>177</v>
      </c>
      <c r="P8314" s="848">
        <v>313</v>
      </c>
      <c r="Q8314" s="848"/>
      <c r="R8314" s="848"/>
      <c r="S8314" s="848"/>
      <c r="T8314" s="848"/>
      <c r="U8314" s="848"/>
      <c r="V8314" s="848"/>
      <c r="W8314" s="848"/>
      <c r="X8314" s="848"/>
      <c r="Y8314" s="848"/>
      <c r="Z8314" s="848"/>
      <c r="AA8314" s="848"/>
      <c r="AB8314" s="848"/>
      <c r="AC8314" s="1507">
        <f t="shared" si="2895"/>
        <v>350</v>
      </c>
      <c r="AD8314" s="1508">
        <f t="shared" si="2896"/>
        <v>350</v>
      </c>
      <c r="AE8314" s="14">
        <f t="shared" si="2892"/>
        <v>-1500.5666666666666</v>
      </c>
      <c r="AF8314" s="14">
        <f t="shared" si="2897"/>
        <v>163.33333333333334</v>
      </c>
      <c r="AG8314" s="14">
        <f t="shared" si="2898"/>
        <v>2.1428571428571428</v>
      </c>
      <c r="AH8314" s="14">
        <f t="shared" si="2893"/>
        <v>1502.7095238095237</v>
      </c>
      <c r="AI8314" s="14">
        <f t="shared" si="2894"/>
        <v>245442.55555555556</v>
      </c>
      <c r="AJ8314" s="893"/>
    </row>
    <row r="8315" spans="1:36" ht="31.5">
      <c r="A8315" s="1493">
        <v>102</v>
      </c>
      <c r="B8315" s="927" t="s">
        <v>7132</v>
      </c>
      <c r="C8315" s="890" t="s">
        <v>181</v>
      </c>
      <c r="D8315" s="903">
        <v>1</v>
      </c>
      <c r="E8315" s="848">
        <v>5000</v>
      </c>
      <c r="F8315" s="892">
        <v>5000</v>
      </c>
      <c r="G8315" s="848"/>
      <c r="H8315" s="928"/>
      <c r="I8315" s="888">
        <v>44907</v>
      </c>
      <c r="J8315" s="888">
        <v>45139</v>
      </c>
      <c r="K8315" s="848"/>
      <c r="L8315" s="848"/>
      <c r="M8315" s="888"/>
      <c r="N8315" s="848">
        <v>141</v>
      </c>
      <c r="O8315" s="848">
        <v>227</v>
      </c>
      <c r="P8315" s="848">
        <v>1341</v>
      </c>
      <c r="Q8315" s="848"/>
      <c r="R8315" s="848"/>
      <c r="S8315" s="848"/>
      <c r="T8315" s="848"/>
      <c r="U8315" s="848"/>
      <c r="V8315" s="848"/>
      <c r="W8315" s="848"/>
      <c r="X8315" s="848"/>
      <c r="Y8315" s="848"/>
      <c r="Z8315" s="848"/>
      <c r="AA8315" s="848"/>
      <c r="AB8315" s="848"/>
      <c r="AC8315" s="1507">
        <f t="shared" si="2895"/>
        <v>3291</v>
      </c>
      <c r="AD8315" s="1508">
        <f t="shared" si="2896"/>
        <v>3291</v>
      </c>
      <c r="AE8315" s="14">
        <f t="shared" si="2892"/>
        <v>4.0666666666666664</v>
      </c>
      <c r="AF8315" s="14">
        <f t="shared" si="2897"/>
        <v>569.66666666666663</v>
      </c>
      <c r="AG8315" s="14">
        <f t="shared" si="2898"/>
        <v>5.7770626097132833</v>
      </c>
      <c r="AH8315" s="14">
        <f t="shared" si="2893"/>
        <v>1.7103959430466169</v>
      </c>
      <c r="AI8315" s="14">
        <f t="shared" si="2894"/>
        <v>974.35555555555584</v>
      </c>
      <c r="AJ8315" s="893"/>
    </row>
    <row r="8316" spans="1:36" ht="15.75">
      <c r="A8316" s="1493">
        <v>103</v>
      </c>
      <c r="B8316" s="936" t="s">
        <v>6924</v>
      </c>
      <c r="C8316" s="890" t="s">
        <v>181</v>
      </c>
      <c r="D8316" s="903">
        <v>1</v>
      </c>
      <c r="E8316" s="848">
        <v>2315</v>
      </c>
      <c r="F8316" s="892">
        <v>2315</v>
      </c>
      <c r="G8316" s="848"/>
      <c r="H8316" s="928"/>
      <c r="I8316" s="888">
        <v>44918</v>
      </c>
      <c r="J8316" s="888"/>
      <c r="K8316" s="848"/>
      <c r="L8316" s="848"/>
      <c r="M8316" s="888"/>
      <c r="N8316" s="848"/>
      <c r="O8316" s="848"/>
      <c r="P8316" s="848"/>
      <c r="Q8316" s="848"/>
      <c r="R8316" s="848"/>
      <c r="S8316" s="848"/>
      <c r="T8316" s="848"/>
      <c r="U8316" s="848"/>
      <c r="V8316" s="848"/>
      <c r="W8316" s="848"/>
      <c r="X8316" s="848"/>
      <c r="Y8316" s="848"/>
      <c r="Z8316" s="848"/>
      <c r="AA8316" s="848"/>
      <c r="AB8316" s="848"/>
      <c r="AC8316" s="1507">
        <f t="shared" si="2895"/>
        <v>2315</v>
      </c>
      <c r="AD8316" s="1508">
        <f t="shared" si="2896"/>
        <v>2315</v>
      </c>
      <c r="AE8316" s="14">
        <f t="shared" si="2892"/>
        <v>-1500.5666666666666</v>
      </c>
      <c r="AF8316" s="14">
        <f t="shared" si="2897"/>
        <v>0</v>
      </c>
      <c r="AG8316" s="14" t="e">
        <f t="shared" si="2898"/>
        <v>#DIV/0!</v>
      </c>
      <c r="AH8316" s="14" t="e">
        <f t="shared" si="2893"/>
        <v>#DIV/0!</v>
      </c>
      <c r="AI8316" s="14">
        <f t="shared" si="2894"/>
        <v>2315</v>
      </c>
      <c r="AJ8316" s="893"/>
    </row>
    <row r="8317" spans="1:36" ht="15.75">
      <c r="A8317" s="1493">
        <v>104</v>
      </c>
      <c r="B8317" s="937" t="s">
        <v>8417</v>
      </c>
      <c r="C8317" s="897" t="s">
        <v>66</v>
      </c>
      <c r="D8317" s="917">
        <v>1.5</v>
      </c>
      <c r="E8317" s="848">
        <v>0</v>
      </c>
      <c r="F8317" s="892">
        <v>0</v>
      </c>
      <c r="G8317" s="848">
        <v>240</v>
      </c>
      <c r="H8317" s="891">
        <f>A8317*G8317</f>
        <v>24960</v>
      </c>
      <c r="I8317" s="888">
        <v>44930</v>
      </c>
      <c r="J8317" s="906" t="s">
        <v>8418</v>
      </c>
      <c r="K8317" s="848"/>
      <c r="L8317" s="848"/>
      <c r="M8317" s="888"/>
      <c r="N8317" s="848">
        <v>20</v>
      </c>
      <c r="O8317" s="848">
        <v>70</v>
      </c>
      <c r="P8317" s="848"/>
      <c r="Q8317" s="848"/>
      <c r="R8317" s="848"/>
      <c r="S8317" s="848"/>
      <c r="T8317" s="848"/>
      <c r="U8317" s="848"/>
      <c r="V8317" s="848"/>
      <c r="W8317" s="848"/>
      <c r="X8317" s="848"/>
      <c r="Y8317" s="848"/>
      <c r="Z8317" s="848"/>
      <c r="AA8317" s="848"/>
      <c r="AB8317" s="848"/>
      <c r="AC8317" s="1507">
        <f t="shared" si="2895"/>
        <v>150</v>
      </c>
      <c r="AD8317" s="1508">
        <f t="shared" si="2896"/>
        <v>225</v>
      </c>
      <c r="AE8317" s="14">
        <f t="shared" si="2892"/>
        <v>54.8</v>
      </c>
      <c r="AF8317" s="14">
        <f t="shared" si="2897"/>
        <v>30</v>
      </c>
      <c r="AG8317" s="14">
        <f t="shared" si="2898"/>
        <v>5</v>
      </c>
      <c r="AH8317" s="14">
        <f t="shared" si="2893"/>
        <v>-49.8</v>
      </c>
      <c r="AI8317" s="14">
        <f t="shared" si="2894"/>
        <v>-1494</v>
      </c>
      <c r="AJ8317" s="893"/>
    </row>
    <row r="8318" spans="1:36" ht="15.75">
      <c r="A8318" s="1493">
        <v>105</v>
      </c>
      <c r="B8318" s="937" t="s">
        <v>8419</v>
      </c>
      <c r="C8318" s="897" t="s">
        <v>66</v>
      </c>
      <c r="D8318" s="917">
        <v>1.29</v>
      </c>
      <c r="E8318" s="848">
        <v>0</v>
      </c>
      <c r="F8318" s="892">
        <v>0</v>
      </c>
      <c r="G8318" s="848">
        <v>24</v>
      </c>
      <c r="H8318" s="891">
        <f>A8318*G8318</f>
        <v>2520</v>
      </c>
      <c r="I8318" s="888">
        <v>44930</v>
      </c>
      <c r="J8318" s="906" t="s">
        <v>8418</v>
      </c>
      <c r="K8318" s="848"/>
      <c r="L8318" s="848"/>
      <c r="M8318" s="888"/>
      <c r="N8318" s="848">
        <v>2</v>
      </c>
      <c r="O8318" s="848">
        <v>7</v>
      </c>
      <c r="P8318" s="848"/>
      <c r="Q8318" s="848"/>
      <c r="R8318" s="848"/>
      <c r="S8318" s="848"/>
      <c r="T8318" s="848"/>
      <c r="U8318" s="848"/>
      <c r="V8318" s="848"/>
      <c r="W8318" s="848"/>
      <c r="X8318" s="848"/>
      <c r="Y8318" s="848"/>
      <c r="Z8318" s="848"/>
      <c r="AA8318" s="848"/>
      <c r="AB8318" s="848"/>
      <c r="AC8318" s="1507">
        <f t="shared" si="2895"/>
        <v>15</v>
      </c>
      <c r="AD8318" s="1508">
        <f t="shared" si="2896"/>
        <v>19.350000000000001</v>
      </c>
      <c r="AE8318" s="14">
        <f t="shared" si="2892"/>
        <v>54.8</v>
      </c>
      <c r="AF8318" s="14">
        <f t="shared" si="2897"/>
        <v>3</v>
      </c>
      <c r="AG8318" s="14">
        <f t="shared" si="2898"/>
        <v>5</v>
      </c>
      <c r="AH8318" s="14">
        <f t="shared" si="2893"/>
        <v>-49.8</v>
      </c>
      <c r="AI8318" s="14">
        <f t="shared" si="2894"/>
        <v>-149.39999999999998</v>
      </c>
      <c r="AJ8318" s="893"/>
    </row>
    <row r="8319" spans="1:36" ht="15.75">
      <c r="A8319" s="1493">
        <v>107</v>
      </c>
      <c r="B8319" s="937" t="s">
        <v>4585</v>
      </c>
      <c r="C8319" s="848" t="s">
        <v>66</v>
      </c>
      <c r="D8319" s="892">
        <v>1</v>
      </c>
      <c r="E8319" s="848">
        <v>2000</v>
      </c>
      <c r="F8319" s="892">
        <v>2000</v>
      </c>
      <c r="G8319" s="848"/>
      <c r="H8319" s="892"/>
      <c r="I8319" s="888">
        <v>44777</v>
      </c>
      <c r="J8319" s="848"/>
      <c r="K8319" s="848"/>
      <c r="L8319" s="848"/>
      <c r="M8319" s="888"/>
      <c r="N8319" s="848"/>
      <c r="O8319" s="848">
        <v>830</v>
      </c>
      <c r="P8319" s="848">
        <v>18</v>
      </c>
      <c r="Q8319" s="848"/>
      <c r="R8319" s="848"/>
      <c r="S8319" s="848"/>
      <c r="T8319" s="848"/>
      <c r="U8319" s="848"/>
      <c r="V8319" s="848"/>
      <c r="W8319" s="848"/>
      <c r="X8319" s="848"/>
      <c r="Y8319" s="848"/>
      <c r="Z8319" s="848"/>
      <c r="AA8319" s="848"/>
      <c r="AB8319" s="848"/>
      <c r="AC8319" s="1507">
        <f t="shared" si="2895"/>
        <v>1152</v>
      </c>
      <c r="AD8319" s="1508">
        <f t="shared" si="2896"/>
        <v>1152</v>
      </c>
      <c r="AE8319" s="14">
        <f t="shared" si="2892"/>
        <v>-1500.5666666666666</v>
      </c>
      <c r="AF8319" s="14">
        <f t="shared" si="2897"/>
        <v>282.66666666666669</v>
      </c>
      <c r="AG8319" s="14">
        <f t="shared" si="2898"/>
        <v>4.0754716981132075</v>
      </c>
      <c r="AH8319" s="14">
        <f t="shared" si="2893"/>
        <v>1504.6421383647798</v>
      </c>
      <c r="AI8319" s="14">
        <f t="shared" si="2894"/>
        <v>425312.17777777778</v>
      </c>
      <c r="AJ8319" s="893"/>
    </row>
    <row r="8320" spans="1:36" ht="15.75" customHeight="1">
      <c r="A8320" s="4198" t="s">
        <v>102</v>
      </c>
      <c r="B8320" s="4199"/>
      <c r="C8320" s="4199"/>
      <c r="D8320" s="4199"/>
      <c r="E8320" s="4199"/>
      <c r="F8320" s="4199"/>
      <c r="G8320" s="4199"/>
      <c r="H8320" s="4199"/>
      <c r="I8320" s="4199"/>
      <c r="J8320" s="4199"/>
      <c r="K8320" s="4199"/>
      <c r="L8320" s="4199"/>
      <c r="M8320" s="4199"/>
      <c r="N8320" s="4199"/>
      <c r="O8320" s="4199"/>
      <c r="P8320" s="4199"/>
      <c r="Q8320" s="4199"/>
      <c r="R8320" s="4199"/>
      <c r="S8320" s="4199"/>
      <c r="T8320" s="4199"/>
      <c r="U8320" s="4199"/>
      <c r="V8320" s="4199"/>
      <c r="W8320" s="4199"/>
      <c r="X8320" s="4199"/>
      <c r="Y8320" s="4199"/>
      <c r="Z8320" s="4199"/>
      <c r="AA8320" s="4199"/>
      <c r="AB8320" s="4199"/>
      <c r="AC8320" s="4199"/>
      <c r="AD8320" s="4199"/>
      <c r="AE8320" s="4199"/>
      <c r="AF8320" s="4199"/>
      <c r="AG8320" s="4199"/>
      <c r="AH8320" s="4199"/>
      <c r="AI8320" s="4199"/>
      <c r="AJ8320" s="4237"/>
    </row>
    <row r="8321" spans="1:36" ht="15.75">
      <c r="A8321" s="4323" t="s">
        <v>20</v>
      </c>
      <c r="B8321" s="4323"/>
      <c r="C8321" s="4323"/>
      <c r="D8321" s="4323"/>
      <c r="E8321" s="4323"/>
      <c r="F8321" s="4323"/>
      <c r="G8321" s="4323"/>
      <c r="H8321" s="4323"/>
      <c r="I8321" s="4323"/>
      <c r="J8321" s="4323"/>
      <c r="K8321" s="4323"/>
      <c r="L8321" s="4323"/>
      <c r="M8321" s="4323"/>
      <c r="N8321" s="4323"/>
      <c r="O8321" s="4323"/>
      <c r="P8321" s="4323"/>
      <c r="Q8321" s="4323"/>
      <c r="R8321" s="4323"/>
      <c r="S8321" s="4323"/>
      <c r="T8321" s="4323"/>
      <c r="U8321" s="4323"/>
      <c r="V8321" s="4323"/>
      <c r="W8321" s="4323"/>
      <c r="X8321" s="4323"/>
      <c r="Y8321" s="4323"/>
      <c r="Z8321" s="4323"/>
      <c r="AA8321" s="4323"/>
      <c r="AB8321" s="4323"/>
      <c r="AC8321" s="4323"/>
      <c r="AD8321" s="4323"/>
      <c r="AE8321" s="4323"/>
      <c r="AF8321" s="4323"/>
      <c r="AG8321" s="4323"/>
      <c r="AH8321" s="4323"/>
      <c r="AI8321" s="4230"/>
      <c r="AJ8321" s="2849"/>
    </row>
    <row r="8322" spans="1:36" ht="36" customHeight="1">
      <c r="A8322" s="4293" t="s">
        <v>2024</v>
      </c>
      <c r="B8322" s="4294"/>
      <c r="C8322" s="4294"/>
      <c r="D8322" s="4294"/>
      <c r="E8322" s="4294"/>
      <c r="F8322" s="4294"/>
      <c r="G8322" s="4294"/>
      <c r="H8322" s="4294"/>
      <c r="I8322" s="4294"/>
      <c r="J8322" s="4294"/>
      <c r="K8322" s="4294"/>
      <c r="L8322" s="4294"/>
      <c r="M8322" s="4294"/>
      <c r="N8322" s="4294"/>
      <c r="O8322" s="4294"/>
      <c r="P8322" s="4294"/>
      <c r="Q8322" s="4294"/>
      <c r="R8322" s="4294"/>
      <c r="S8322" s="4294"/>
      <c r="T8322" s="4294"/>
      <c r="U8322" s="4294"/>
      <c r="V8322" s="4294"/>
      <c r="W8322" s="4294"/>
      <c r="X8322" s="4294"/>
      <c r="Y8322" s="4294"/>
      <c r="Z8322" s="4294"/>
      <c r="AA8322" s="4294"/>
      <c r="AB8322" s="4294"/>
      <c r="AC8322" s="4294"/>
      <c r="AD8322" s="4294"/>
      <c r="AE8322" s="4294"/>
      <c r="AF8322" s="4294"/>
      <c r="AG8322" s="4294"/>
      <c r="AH8322" s="4294"/>
      <c r="AI8322" s="4294"/>
      <c r="AJ8322" s="2849"/>
    </row>
    <row r="8323" spans="1:36" ht="15.75" customHeight="1">
      <c r="A8323" s="4293" t="s">
        <v>2025</v>
      </c>
      <c r="B8323" s="4294"/>
      <c r="C8323" s="4294"/>
      <c r="D8323" s="4294"/>
      <c r="E8323" s="4294"/>
      <c r="F8323" s="4294"/>
      <c r="G8323" s="4294"/>
      <c r="H8323" s="4294"/>
      <c r="I8323" s="4294"/>
      <c r="J8323" s="4294"/>
      <c r="K8323" s="4294"/>
      <c r="L8323" s="4294"/>
      <c r="M8323" s="4294"/>
      <c r="N8323" s="4294"/>
      <c r="O8323" s="4294"/>
      <c r="P8323" s="4294"/>
      <c r="Q8323" s="4294"/>
      <c r="R8323" s="4294"/>
      <c r="S8323" s="4294"/>
      <c r="T8323" s="4294"/>
      <c r="U8323" s="4294"/>
      <c r="V8323" s="4294"/>
      <c r="W8323" s="4294"/>
      <c r="X8323" s="4294"/>
      <c r="Y8323" s="4294"/>
      <c r="Z8323" s="4294"/>
      <c r="AA8323" s="4294"/>
      <c r="AB8323" s="4294"/>
      <c r="AC8323" s="4294"/>
      <c r="AD8323" s="4294"/>
      <c r="AE8323" s="4294"/>
      <c r="AF8323" s="4294"/>
      <c r="AG8323" s="4294"/>
      <c r="AH8323" s="4294"/>
      <c r="AI8323" s="4294"/>
      <c r="AJ8323" s="2850"/>
    </row>
    <row r="8324" spans="1:36" ht="15.75" customHeight="1">
      <c r="A8324" s="1415">
        <v>3</v>
      </c>
      <c r="B8324" s="2854" t="s">
        <v>4086</v>
      </c>
      <c r="C8324" s="361" t="s">
        <v>66</v>
      </c>
      <c r="D8324" s="2855">
        <v>0.47</v>
      </c>
      <c r="E8324" s="180">
        <v>8941</v>
      </c>
      <c r="F8324" s="180">
        <f>E8324*D8324</f>
        <v>4202.2699999999995</v>
      </c>
      <c r="G8324" s="2852"/>
      <c r="H8324" s="254"/>
      <c r="I8324" s="185">
        <v>44763</v>
      </c>
      <c r="J8324" s="363"/>
      <c r="K8324" s="363"/>
      <c r="L8324" s="180"/>
      <c r="M8324" s="185"/>
      <c r="N8324" s="2852">
        <v>1081</v>
      </c>
      <c r="O8324" s="180">
        <v>1106</v>
      </c>
      <c r="P8324" s="180">
        <v>960</v>
      </c>
      <c r="Q8324" s="180"/>
      <c r="R8324" s="180"/>
      <c r="S8324" s="180"/>
      <c r="T8324" s="180">
        <v>0</v>
      </c>
      <c r="U8324" s="180">
        <v>0</v>
      </c>
      <c r="V8324" s="180">
        <v>0</v>
      </c>
      <c r="W8324" s="180">
        <v>0</v>
      </c>
      <c r="X8324" s="180">
        <v>0</v>
      </c>
      <c r="Y8324" s="180">
        <v>0</v>
      </c>
      <c r="Z8324" s="180"/>
      <c r="AA8324" s="180"/>
      <c r="AB8324" s="180"/>
      <c r="AC8324" s="1507">
        <f t="shared" ref="AC8324:AC8327" si="2899">E8324+G8324-N8324-O8324-AA8324-P8324-Q8324-R8324-S8324-T8324-U8324-V8324-W8324-X8324-Y8324</f>
        <v>5794</v>
      </c>
      <c r="AD8324" s="1508">
        <f t="shared" ref="AD8324:AD8327" si="2900">D8324*AC8324</f>
        <v>2723.18</v>
      </c>
      <c r="AE8324" s="14">
        <f t="shared" ref="AE8324:AE8327" si="2901">(J8324-"01.04.2023")/30</f>
        <v>-1500.5666666666666</v>
      </c>
      <c r="AF8324" s="14">
        <f t="shared" ref="AF8324:AF8327" si="2902">(N8324+O8324+P8324+Q8324+R8324+S8324+T8324+U8324+V8324+W8324+X8324+Y8324)/3</f>
        <v>1049</v>
      </c>
      <c r="AG8324" s="14">
        <f t="shared" ref="AG8324:AG8327" si="2903">AC8324/AF8324</f>
        <v>5.5233555767397524</v>
      </c>
      <c r="AH8324" s="14">
        <f t="shared" ref="AH8324:AH8327" si="2904">AG8324-AE8324</f>
        <v>1506.0900222434063</v>
      </c>
      <c r="AI8324" s="14">
        <f t="shared" ref="AI8324:AI8327" si="2905">AC8324-(AE8324*AF8324)</f>
        <v>1579888.4333333333</v>
      </c>
      <c r="AJ8324" s="2849"/>
    </row>
    <row r="8325" spans="1:36" ht="31.5">
      <c r="A8325" s="1415">
        <v>4</v>
      </c>
      <c r="B8325" s="2851" t="s">
        <v>5396</v>
      </c>
      <c r="C8325" s="361" t="s">
        <v>178</v>
      </c>
      <c r="D8325" s="2855">
        <v>246.83805000000001</v>
      </c>
      <c r="E8325" s="180">
        <v>360</v>
      </c>
      <c r="F8325" s="254">
        <f>E8325*D8325</f>
        <v>88861.698000000004</v>
      </c>
      <c r="G8325" s="2852"/>
      <c r="H8325" s="2855"/>
      <c r="I8325" s="185">
        <v>44873</v>
      </c>
      <c r="J8325" s="363">
        <v>44985</v>
      </c>
      <c r="K8325" s="2853">
        <v>186</v>
      </c>
      <c r="L8325" s="180"/>
      <c r="M8325" s="185"/>
      <c r="N8325" s="2852">
        <v>174</v>
      </c>
      <c r="O8325" s="180"/>
      <c r="P8325" s="180"/>
      <c r="Q8325" s="180"/>
      <c r="R8325" s="180"/>
      <c r="S8325" s="180"/>
      <c r="T8325" s="180"/>
      <c r="U8325" s="180"/>
      <c r="V8325" s="180"/>
      <c r="W8325" s="180"/>
      <c r="X8325" s="180"/>
      <c r="Y8325" s="180"/>
      <c r="Z8325" s="180"/>
      <c r="AA8325" s="180"/>
      <c r="AB8325" s="180"/>
      <c r="AC8325" s="1507">
        <f t="shared" si="2899"/>
        <v>186</v>
      </c>
      <c r="AD8325" s="1508">
        <f t="shared" si="2900"/>
        <v>45911.8773</v>
      </c>
      <c r="AE8325" s="14">
        <f t="shared" si="2901"/>
        <v>-1.0666666666666667</v>
      </c>
      <c r="AF8325" s="14">
        <f t="shared" si="2902"/>
        <v>58</v>
      </c>
      <c r="AG8325" s="14">
        <f t="shared" si="2903"/>
        <v>3.2068965517241379</v>
      </c>
      <c r="AH8325" s="14">
        <f t="shared" si="2904"/>
        <v>4.2735632183908043</v>
      </c>
      <c r="AI8325" s="14">
        <f t="shared" si="2905"/>
        <v>247.86666666666667</v>
      </c>
      <c r="AJ8325" s="2849"/>
    </row>
    <row r="8326" spans="1:36" ht="15.75">
      <c r="A8326" s="1415">
        <v>5</v>
      </c>
      <c r="B8326" s="2851" t="s">
        <v>6504</v>
      </c>
      <c r="C8326" s="361" t="s">
        <v>66</v>
      </c>
      <c r="D8326" s="2855">
        <v>0</v>
      </c>
      <c r="E8326" s="180">
        <v>360</v>
      </c>
      <c r="F8326" s="180"/>
      <c r="G8326" s="2852"/>
      <c r="H8326" s="2855"/>
      <c r="I8326" s="185">
        <v>44873</v>
      </c>
      <c r="J8326" s="363">
        <v>46235</v>
      </c>
      <c r="K8326" s="363"/>
      <c r="L8326" s="180"/>
      <c r="M8326" s="185"/>
      <c r="N8326" s="2852">
        <v>174</v>
      </c>
      <c r="O8326" s="180"/>
      <c r="P8326" s="180"/>
      <c r="Q8326" s="180"/>
      <c r="R8326" s="180"/>
      <c r="S8326" s="180"/>
      <c r="T8326" s="180"/>
      <c r="U8326" s="180"/>
      <c r="V8326" s="180"/>
      <c r="W8326" s="180"/>
      <c r="X8326" s="180"/>
      <c r="Y8326" s="180"/>
      <c r="Z8326" s="180"/>
      <c r="AA8326" s="180"/>
      <c r="AB8326" s="180"/>
      <c r="AC8326" s="1507">
        <f t="shared" si="2899"/>
        <v>186</v>
      </c>
      <c r="AD8326" s="1508">
        <f t="shared" si="2900"/>
        <v>0</v>
      </c>
      <c r="AE8326" s="14">
        <f t="shared" si="2901"/>
        <v>40.6</v>
      </c>
      <c r="AF8326" s="14">
        <f t="shared" si="2902"/>
        <v>58</v>
      </c>
      <c r="AG8326" s="14">
        <f t="shared" si="2903"/>
        <v>3.2068965517241379</v>
      </c>
      <c r="AH8326" s="14">
        <f t="shared" si="2904"/>
        <v>-37.393103448275866</v>
      </c>
      <c r="AI8326" s="14">
        <f t="shared" si="2905"/>
        <v>-2168.8000000000002</v>
      </c>
      <c r="AJ8326" s="2849"/>
    </row>
    <row r="8327" spans="1:36" ht="31.5">
      <c r="A8327" s="1415">
        <v>6</v>
      </c>
      <c r="B8327" s="2851" t="s">
        <v>7067</v>
      </c>
      <c r="C8327" s="361" t="s">
        <v>66</v>
      </c>
      <c r="D8327" s="2855">
        <v>0</v>
      </c>
      <c r="E8327" s="180">
        <v>4</v>
      </c>
      <c r="F8327" s="180"/>
      <c r="G8327" s="2852"/>
      <c r="H8327" s="2855"/>
      <c r="I8327" s="185">
        <v>44873</v>
      </c>
      <c r="J8327" s="363">
        <v>45475</v>
      </c>
      <c r="K8327" s="363"/>
      <c r="L8327" s="180"/>
      <c r="M8327" s="185"/>
      <c r="N8327" s="2852">
        <v>3</v>
      </c>
      <c r="O8327" s="180"/>
      <c r="P8327" s="180"/>
      <c r="Q8327" s="180"/>
      <c r="R8327" s="180"/>
      <c r="S8327" s="180"/>
      <c r="T8327" s="180"/>
      <c r="U8327" s="180"/>
      <c r="V8327" s="180"/>
      <c r="W8327" s="180"/>
      <c r="X8327" s="180"/>
      <c r="Y8327" s="180"/>
      <c r="Z8327" s="180"/>
      <c r="AA8327" s="180"/>
      <c r="AB8327" s="180"/>
      <c r="AC8327" s="1507">
        <f t="shared" si="2899"/>
        <v>1</v>
      </c>
      <c r="AD8327" s="1508">
        <f t="shared" si="2900"/>
        <v>0</v>
      </c>
      <c r="AE8327" s="14">
        <f t="shared" si="2901"/>
        <v>15.266666666666667</v>
      </c>
      <c r="AF8327" s="14">
        <f t="shared" si="2902"/>
        <v>1</v>
      </c>
      <c r="AG8327" s="14">
        <f t="shared" si="2903"/>
        <v>1</v>
      </c>
      <c r="AH8327" s="14">
        <f t="shared" si="2904"/>
        <v>-14.266666666666667</v>
      </c>
      <c r="AI8327" s="14">
        <f t="shared" si="2905"/>
        <v>-14.266666666666667</v>
      </c>
      <c r="AJ8327" s="2849"/>
    </row>
    <row r="8328" spans="1:36" ht="15.75" customHeight="1">
      <c r="A8328" s="4323" t="s">
        <v>21</v>
      </c>
      <c r="B8328" s="4323"/>
      <c r="C8328" s="4323"/>
      <c r="D8328" s="4323"/>
      <c r="E8328" s="4323"/>
      <c r="F8328" s="4323"/>
      <c r="G8328" s="4323"/>
      <c r="H8328" s="4323"/>
      <c r="I8328" s="4323"/>
      <c r="J8328" s="4323"/>
      <c r="K8328" s="4323"/>
      <c r="L8328" s="4323"/>
      <c r="M8328" s="4323"/>
      <c r="N8328" s="4323"/>
      <c r="O8328" s="4323"/>
      <c r="P8328" s="4323"/>
      <c r="Q8328" s="4323"/>
      <c r="R8328" s="4323"/>
      <c r="S8328" s="4323"/>
      <c r="T8328" s="4323"/>
      <c r="U8328" s="4323"/>
      <c r="V8328" s="4323"/>
      <c r="W8328" s="4323"/>
      <c r="X8328" s="4323"/>
      <c r="Y8328" s="4323"/>
      <c r="Z8328" s="4323"/>
      <c r="AA8328" s="4323"/>
      <c r="AB8328" s="4323"/>
      <c r="AC8328" s="4323"/>
      <c r="AD8328" s="4323"/>
      <c r="AE8328" s="4323"/>
      <c r="AF8328" s="4323"/>
      <c r="AG8328" s="4323"/>
      <c r="AH8328" s="4323"/>
      <c r="AI8328" s="4230"/>
      <c r="AJ8328" s="2849"/>
    </row>
    <row r="8329" spans="1:36" ht="15.75">
      <c r="A8329" s="4230" t="s">
        <v>2025</v>
      </c>
      <c r="B8329" s="4231"/>
      <c r="C8329" s="4231"/>
      <c r="D8329" s="4231"/>
      <c r="E8329" s="4231"/>
      <c r="F8329" s="4231"/>
      <c r="G8329" s="4231"/>
      <c r="H8329" s="4231"/>
      <c r="I8329" s="4231"/>
      <c r="J8329" s="4231"/>
      <c r="K8329" s="4231"/>
      <c r="L8329" s="4231"/>
      <c r="M8329" s="4231"/>
      <c r="N8329" s="4231"/>
      <c r="O8329" s="4231"/>
      <c r="P8329" s="4231"/>
      <c r="Q8329" s="4231"/>
      <c r="R8329" s="4231"/>
      <c r="S8329" s="4231"/>
      <c r="T8329" s="4231"/>
      <c r="U8329" s="4231"/>
      <c r="V8329" s="4231"/>
      <c r="W8329" s="4231"/>
      <c r="X8329" s="4231"/>
      <c r="Y8329" s="4231"/>
      <c r="Z8329" s="4231"/>
      <c r="AA8329" s="4231"/>
      <c r="AB8329" s="4231"/>
      <c r="AC8329" s="4231"/>
      <c r="AD8329" s="4231"/>
      <c r="AE8329" s="4231"/>
      <c r="AF8329" s="4231"/>
      <c r="AG8329" s="4231"/>
      <c r="AH8329" s="4231"/>
      <c r="AI8329" s="4231"/>
      <c r="AJ8329" s="2849"/>
    </row>
    <row r="8330" spans="1:36" ht="15.75">
      <c r="A8330" s="4293" t="s">
        <v>2026</v>
      </c>
      <c r="B8330" s="4294"/>
      <c r="C8330" s="4294"/>
      <c r="D8330" s="4294"/>
      <c r="E8330" s="4294"/>
      <c r="F8330" s="4294"/>
      <c r="G8330" s="4294"/>
      <c r="H8330" s="4294"/>
      <c r="I8330" s="4294"/>
      <c r="J8330" s="4294"/>
      <c r="K8330" s="4294"/>
      <c r="L8330" s="4294"/>
      <c r="M8330" s="4294"/>
      <c r="N8330" s="4294"/>
      <c r="O8330" s="4294"/>
      <c r="P8330" s="4294"/>
      <c r="Q8330" s="4294"/>
      <c r="R8330" s="4294"/>
      <c r="S8330" s="4294"/>
      <c r="T8330" s="4294"/>
      <c r="U8330" s="4294"/>
      <c r="V8330" s="4294"/>
      <c r="W8330" s="4294"/>
      <c r="X8330" s="4294"/>
      <c r="Y8330" s="4294"/>
      <c r="Z8330" s="4294"/>
      <c r="AA8330" s="4294"/>
      <c r="AB8330" s="4294"/>
      <c r="AC8330" s="4294"/>
      <c r="AD8330" s="4294"/>
      <c r="AE8330" s="4294"/>
      <c r="AF8330" s="4294"/>
      <c r="AG8330" s="4294"/>
      <c r="AH8330" s="4294"/>
      <c r="AI8330" s="4294"/>
      <c r="AJ8330" s="2849"/>
    </row>
    <row r="8331" spans="1:36" ht="31.5">
      <c r="A8331" s="1415">
        <v>7</v>
      </c>
      <c r="B8331" s="348" t="s">
        <v>7068</v>
      </c>
      <c r="C8331" s="361" t="s">
        <v>86</v>
      </c>
      <c r="D8331" s="180">
        <v>2188.86</v>
      </c>
      <c r="E8331" s="180">
        <v>8.8800000000000008</v>
      </c>
      <c r="F8331" s="362">
        <f>D8331*E8331</f>
        <v>19437.076800000003</v>
      </c>
      <c r="G8331" s="180">
        <v>0</v>
      </c>
      <c r="H8331" s="254">
        <f>D8331*G8331</f>
        <v>0</v>
      </c>
      <c r="I8331" s="185">
        <v>44587</v>
      </c>
      <c r="J8331" s="363">
        <v>45225</v>
      </c>
      <c r="K8331" s="363"/>
      <c r="L8331" s="180">
        <v>53</v>
      </c>
      <c r="M8331" s="185">
        <v>44587</v>
      </c>
      <c r="N8331" s="180">
        <v>0.24</v>
      </c>
      <c r="O8331" s="254">
        <v>0.16</v>
      </c>
      <c r="P8331" s="180">
        <v>0.24</v>
      </c>
      <c r="Q8331" s="180">
        <v>0</v>
      </c>
      <c r="R8331" s="180">
        <v>0</v>
      </c>
      <c r="S8331" s="364">
        <v>0</v>
      </c>
      <c r="T8331" s="180">
        <v>0</v>
      </c>
      <c r="U8331" s="180">
        <v>0</v>
      </c>
      <c r="V8331" s="180">
        <v>0</v>
      </c>
      <c r="W8331" s="180">
        <v>0</v>
      </c>
      <c r="X8331" s="180">
        <v>0</v>
      </c>
      <c r="Y8331" s="180">
        <v>0</v>
      </c>
      <c r="Z8331" s="180"/>
      <c r="AA8331" s="180"/>
      <c r="AB8331" s="180"/>
      <c r="AC8331" s="1507">
        <f>E8331+G8331-N8331-O8331-AA8331-P8331-Q8331-R8331-S8331-T8331-U8331-V8331-W8331-X8331-Y8331</f>
        <v>8.24</v>
      </c>
      <c r="AD8331" s="1508">
        <f>D8331*AC8331</f>
        <v>18036.206400000003</v>
      </c>
      <c r="AE8331" s="14">
        <f>(J8331-"01.04.2023")/30</f>
        <v>6.9333333333333336</v>
      </c>
      <c r="AF8331" s="14">
        <f>(N8331+O8331+P8331+Q8331+R8331+S8331+T8331+U8331+V8331+W8331+X8331+Y8331)/3</f>
        <v>0.21333333333333335</v>
      </c>
      <c r="AG8331" s="14">
        <f>AC8331/AF8331</f>
        <v>38.625</v>
      </c>
      <c r="AH8331" s="14">
        <f>AG8331-AE8331</f>
        <v>31.691666666666666</v>
      </c>
      <c r="AI8331" s="14">
        <f>AC8331-(AE8331*AF8331)</f>
        <v>6.7608888888888892</v>
      </c>
      <c r="AJ8331" s="180"/>
    </row>
    <row r="8332" spans="1:36" ht="45" customHeight="1">
      <c r="A8332" s="1415"/>
      <c r="B8332" s="348" t="s">
        <v>8478</v>
      </c>
      <c r="C8332" s="361" t="s">
        <v>66</v>
      </c>
      <c r="D8332" s="180">
        <v>349.28</v>
      </c>
      <c r="E8332" s="180">
        <v>0</v>
      </c>
      <c r="F8332" s="362">
        <v>0</v>
      </c>
      <c r="G8332" s="180">
        <v>2</v>
      </c>
      <c r="H8332" s="254">
        <f>D8332*G8332</f>
        <v>698.56</v>
      </c>
      <c r="I8332" s="185">
        <v>44957</v>
      </c>
      <c r="J8332" s="363"/>
      <c r="K8332" s="363"/>
      <c r="L8332" s="180">
        <v>68</v>
      </c>
      <c r="M8332" s="185">
        <v>44951</v>
      </c>
      <c r="N8332" s="180"/>
      <c r="O8332" s="180"/>
      <c r="P8332" s="180"/>
      <c r="Q8332" s="180"/>
      <c r="R8332" s="180"/>
      <c r="S8332" s="364"/>
      <c r="T8332" s="180"/>
      <c r="U8332" s="180"/>
      <c r="V8332" s="180"/>
      <c r="W8332" s="180"/>
      <c r="X8332" s="180"/>
      <c r="Y8332" s="180"/>
      <c r="Z8332" s="180"/>
      <c r="AA8332" s="180"/>
      <c r="AB8332" s="180"/>
      <c r="AC8332" s="1507">
        <f>E8332+G8332-N8332-O8332-AA8332-P8332-Q8332-R8332-S8332-T8332-U8332-V8332-W8332-X8332-Y8332</f>
        <v>2</v>
      </c>
      <c r="AD8332" s="1508">
        <f>D8332*AC8332</f>
        <v>698.56</v>
      </c>
      <c r="AE8332" s="14">
        <f>(J8332-"01.04.2023")/30</f>
        <v>-1500.5666666666666</v>
      </c>
      <c r="AF8332" s="14">
        <f>(N8332+O8332+P8332+Q8332+R8332+S8332+T8332+U8332+V8332+W8332+X8332+Y8332)/3</f>
        <v>0</v>
      </c>
      <c r="AG8332" s="14" t="e">
        <f>AC8332/AF8332</f>
        <v>#DIV/0!</v>
      </c>
      <c r="AH8332" s="14" t="e">
        <f>AG8332-AE8332</f>
        <v>#DIV/0!</v>
      </c>
      <c r="AI8332" s="14">
        <f>AC8332-(AE8332*AF8332)</f>
        <v>2</v>
      </c>
      <c r="AJ8332" s="341"/>
    </row>
    <row r="8333" spans="1:36" ht="15.75">
      <c r="A8333" s="4230" t="s">
        <v>3639</v>
      </c>
      <c r="B8333" s="4231"/>
      <c r="C8333" s="4231"/>
      <c r="D8333" s="4231"/>
      <c r="E8333" s="4231"/>
      <c r="F8333" s="4231"/>
      <c r="G8333" s="4231"/>
      <c r="H8333" s="4231"/>
      <c r="I8333" s="4231"/>
      <c r="J8333" s="4231"/>
      <c r="K8333" s="4231"/>
      <c r="L8333" s="4231"/>
      <c r="M8333" s="4231"/>
      <c r="N8333" s="4231"/>
      <c r="O8333" s="4231"/>
      <c r="P8333" s="4231"/>
      <c r="Q8333" s="4231"/>
      <c r="R8333" s="4231"/>
      <c r="S8333" s="4231"/>
      <c r="T8333" s="4231"/>
      <c r="U8333" s="4231"/>
      <c r="V8333" s="4231"/>
      <c r="W8333" s="4231"/>
      <c r="X8333" s="4231"/>
      <c r="Y8333" s="4231"/>
      <c r="Z8333" s="4231"/>
      <c r="AA8333" s="4231"/>
      <c r="AB8333" s="4231"/>
      <c r="AC8333" s="4231"/>
      <c r="AD8333" s="4231"/>
      <c r="AE8333" s="4231"/>
      <c r="AF8333" s="4231"/>
      <c r="AG8333" s="4231"/>
      <c r="AH8333" s="4231"/>
      <c r="AI8333" s="4231"/>
      <c r="AJ8333" s="4232"/>
    </row>
    <row r="8334" spans="1:36" ht="15.75">
      <c r="A8334" s="1415">
        <v>8</v>
      </c>
      <c r="B8334" s="348" t="s">
        <v>3480</v>
      </c>
      <c r="C8334" s="361" t="s">
        <v>215</v>
      </c>
      <c r="D8334" s="254">
        <v>1</v>
      </c>
      <c r="E8334" s="180">
        <v>250</v>
      </c>
      <c r="F8334" s="254">
        <f>D8334*E8334</f>
        <v>250</v>
      </c>
      <c r="G8334" s="180"/>
      <c r="H8334" s="254"/>
      <c r="I8334" s="185">
        <v>44728</v>
      </c>
      <c r="J8334" s="363">
        <v>45017</v>
      </c>
      <c r="K8334" s="363"/>
      <c r="L8334" s="180"/>
      <c r="M8334" s="185"/>
      <c r="N8334" s="180"/>
      <c r="O8334" s="180"/>
      <c r="P8334" s="180"/>
      <c r="Q8334" s="180"/>
      <c r="R8334" s="180"/>
      <c r="S8334" s="180"/>
      <c r="T8334" s="180"/>
      <c r="U8334" s="180"/>
      <c r="V8334" s="180"/>
      <c r="W8334" s="180"/>
      <c r="X8334" s="180"/>
      <c r="Y8334" s="180"/>
      <c r="Z8334" s="180"/>
      <c r="AA8334" s="180"/>
      <c r="AB8334" s="180"/>
      <c r="AC8334" s="1507">
        <f>E8334+G8334-N8334-O8334-AA8334-P8334-Q8334-R8334-S8334-T8334-U8334-V8334-W8334-X8334-Y8334</f>
        <v>250</v>
      </c>
      <c r="AD8334" s="1508">
        <f>D8334*AC8334</f>
        <v>250</v>
      </c>
      <c r="AE8334" s="14">
        <f>(J8334-"01.04.2023")/30</f>
        <v>0</v>
      </c>
      <c r="AF8334" s="14">
        <f>(N8334+O8334+P8334+Q8334+R8334+S8334+T8334+U8334+V8334+W8334+X8334+Y8334)/3</f>
        <v>0</v>
      </c>
      <c r="AG8334" s="14" t="e">
        <f>AC8334/AF8334</f>
        <v>#DIV/0!</v>
      </c>
      <c r="AH8334" s="14" t="e">
        <f>AG8334-AE8334</f>
        <v>#DIV/0!</v>
      </c>
      <c r="AI8334" s="14">
        <f>AC8334-(AE8334*AF8334)</f>
        <v>250</v>
      </c>
      <c r="AJ8334" s="180"/>
    </row>
    <row r="8335" spans="1:36" ht="15.75">
      <c r="A8335" s="1415">
        <v>9</v>
      </c>
      <c r="B8335" s="348" t="s">
        <v>3628</v>
      </c>
      <c r="C8335" s="361" t="s">
        <v>66</v>
      </c>
      <c r="D8335" s="254">
        <v>1</v>
      </c>
      <c r="E8335" s="180">
        <v>60</v>
      </c>
      <c r="F8335" s="254">
        <f>D8335*E8335</f>
        <v>60</v>
      </c>
      <c r="G8335" s="180"/>
      <c r="H8335" s="254"/>
      <c r="I8335" s="185">
        <v>44735</v>
      </c>
      <c r="J8335" s="363">
        <v>46174</v>
      </c>
      <c r="K8335" s="363"/>
      <c r="L8335" s="180"/>
      <c r="M8335" s="185"/>
      <c r="N8335" s="180"/>
      <c r="O8335" s="180"/>
      <c r="P8335" s="180"/>
      <c r="Q8335" s="180"/>
      <c r="R8335" s="180"/>
      <c r="S8335" s="180"/>
      <c r="T8335" s="180"/>
      <c r="U8335" s="180"/>
      <c r="V8335" s="180"/>
      <c r="W8335" s="180"/>
      <c r="X8335" s="180"/>
      <c r="Y8335" s="180"/>
      <c r="Z8335" s="180"/>
      <c r="AA8335" s="180"/>
      <c r="AB8335" s="180"/>
      <c r="AC8335" s="1507">
        <f>E8335+G8335-N8335-O8335-AA8335-P8335-Q8335-R8335-S8335-T8335-U8335-V8335-W8335-X8335-Y8335</f>
        <v>60</v>
      </c>
      <c r="AD8335" s="1508">
        <f>D8335*AC8335</f>
        <v>60</v>
      </c>
      <c r="AE8335" s="14">
        <f>(J8335-"01.04.2023")/30</f>
        <v>38.56666666666667</v>
      </c>
      <c r="AF8335" s="14">
        <f>(N8335+O8335+P8335+Q8335+R8335+S8335+T8335+U8335+V8335+W8335+X8335+Y8335)/3</f>
        <v>0</v>
      </c>
      <c r="AG8335" s="14" t="e">
        <f>AC8335/AF8335</f>
        <v>#DIV/0!</v>
      </c>
      <c r="AH8335" s="14" t="e">
        <f>AG8335-AE8335</f>
        <v>#DIV/0!</v>
      </c>
      <c r="AI8335" s="14">
        <f>AC8335-(AE8335*AF8335)</f>
        <v>60</v>
      </c>
      <c r="AJ8335" s="180"/>
    </row>
    <row r="8336" spans="1:36" ht="15.75">
      <c r="A8336" s="1415">
        <v>11</v>
      </c>
      <c r="B8336" s="476" t="s">
        <v>8943</v>
      </c>
      <c r="C8336" s="2856" t="s">
        <v>66</v>
      </c>
      <c r="D8336" s="460">
        <v>1</v>
      </c>
      <c r="E8336" s="2856"/>
      <c r="F8336" s="2856"/>
      <c r="G8336" s="2856">
        <v>10000</v>
      </c>
      <c r="H8336" s="2856">
        <f>D8336*G8336</f>
        <v>10000</v>
      </c>
      <c r="I8336" s="2857">
        <v>44977</v>
      </c>
      <c r="J8336" s="2856"/>
      <c r="K8336" s="2856"/>
      <c r="L8336" s="2856"/>
      <c r="M8336" s="2856"/>
      <c r="N8336" s="2856"/>
      <c r="O8336" s="2856"/>
      <c r="P8336" s="2856"/>
      <c r="Q8336" s="2856"/>
      <c r="R8336" s="2856"/>
      <c r="S8336" s="2856"/>
      <c r="T8336" s="2856"/>
      <c r="U8336" s="2856"/>
      <c r="V8336" s="2856"/>
      <c r="W8336" s="2856"/>
      <c r="X8336" s="2856"/>
      <c r="Y8336" s="2856"/>
      <c r="Z8336" s="2856"/>
      <c r="AA8336" s="2856"/>
      <c r="AB8336" s="2856"/>
      <c r="AC8336" s="1507">
        <f>E8336+G8336-N8336-O8336-AA8336-P8336-Q8336-R8336-S8336-T8336-U8336-V8336-W8336-X8336-Y8336</f>
        <v>10000</v>
      </c>
      <c r="AD8336" s="1508">
        <f>D8336*AC8336</f>
        <v>10000</v>
      </c>
      <c r="AE8336" s="14">
        <f>(J8336-"01.04.2023")/30</f>
        <v>-1500.5666666666666</v>
      </c>
      <c r="AF8336" s="14">
        <f>(N8336+O8336+P8336+Q8336+R8336+S8336+T8336+U8336+V8336+W8336+X8336+Y8336)/3</f>
        <v>0</v>
      </c>
      <c r="AG8336" s="14" t="e">
        <f>AC8336/AF8336</f>
        <v>#DIV/0!</v>
      </c>
      <c r="AH8336" s="14" t="e">
        <f>AG8336-AE8336</f>
        <v>#DIV/0!</v>
      </c>
      <c r="AI8336" s="14">
        <f>AC8336-(AE8336*AF8336)</f>
        <v>10000</v>
      </c>
      <c r="AJ8336" s="173"/>
    </row>
    <row r="8337" spans="1:36">
      <c r="A8337" s="4278" t="s">
        <v>1423</v>
      </c>
      <c r="B8337" s="4279"/>
      <c r="C8337" s="4279"/>
      <c r="D8337" s="4279"/>
      <c r="E8337" s="4279"/>
      <c r="F8337" s="4279"/>
      <c r="G8337" s="4279"/>
      <c r="H8337" s="4279"/>
      <c r="I8337" s="4279"/>
      <c r="J8337" s="4279"/>
      <c r="K8337" s="4279"/>
      <c r="L8337" s="4279"/>
      <c r="M8337" s="4279"/>
      <c r="N8337" s="4279"/>
      <c r="O8337" s="4279"/>
      <c r="P8337" s="4279"/>
      <c r="Q8337" s="4279"/>
      <c r="R8337" s="4279"/>
      <c r="S8337" s="4279"/>
      <c r="T8337" s="4279"/>
      <c r="U8337" s="4279"/>
      <c r="V8337" s="4279"/>
      <c r="W8337" s="4279"/>
      <c r="X8337" s="4279"/>
      <c r="Y8337" s="4279"/>
      <c r="Z8337" s="4279"/>
      <c r="AA8337" s="4279"/>
      <c r="AB8337" s="4279"/>
      <c r="AC8337" s="4279"/>
      <c r="AD8337" s="4279"/>
      <c r="AE8337" s="4279"/>
      <c r="AF8337" s="4279"/>
      <c r="AG8337" s="4279"/>
      <c r="AH8337" s="4279"/>
      <c r="AI8337" s="4279"/>
      <c r="AJ8337" s="4280"/>
    </row>
    <row r="8338" spans="1:36" ht="15.75">
      <c r="A8338" s="4525"/>
      <c r="B8338" s="4525"/>
      <c r="C8338" s="4525"/>
      <c r="D8338" s="4525"/>
      <c r="E8338" s="4525"/>
      <c r="F8338" s="4525"/>
      <c r="G8338" s="4525"/>
      <c r="H8338" s="4525"/>
      <c r="I8338" s="4525"/>
      <c r="J8338" s="4525"/>
      <c r="K8338" s="4525"/>
      <c r="L8338" s="4525"/>
      <c r="M8338" s="4525"/>
      <c r="N8338" s="4525"/>
      <c r="O8338" s="4525"/>
      <c r="P8338" s="4525"/>
      <c r="Q8338" s="4525"/>
      <c r="R8338" s="4525"/>
      <c r="S8338" s="4525"/>
      <c r="T8338" s="4525"/>
      <c r="U8338" s="4525"/>
      <c r="V8338" s="4525"/>
      <c r="W8338" s="4525"/>
      <c r="X8338" s="4525"/>
      <c r="Y8338" s="4525"/>
      <c r="Z8338" s="4525"/>
      <c r="AA8338" s="4525"/>
      <c r="AB8338" s="4525"/>
      <c r="AC8338" s="4525"/>
      <c r="AD8338" s="4525"/>
      <c r="AE8338" s="4525"/>
      <c r="AF8338" s="4525"/>
      <c r="AG8338" s="4525"/>
      <c r="AH8338" s="4525"/>
      <c r="AI8338" s="4525"/>
      <c r="AJ8338" s="4525"/>
    </row>
    <row r="8339" spans="1:36" ht="15.75">
      <c r="A8339" s="2859">
        <v>1</v>
      </c>
      <c r="B8339" s="4264" t="s">
        <v>188</v>
      </c>
      <c r="C8339" s="4265"/>
      <c r="D8339" s="4265"/>
      <c r="E8339" s="4265"/>
      <c r="F8339" s="4265"/>
      <c r="G8339" s="4265"/>
      <c r="H8339" s="4265"/>
      <c r="I8339" s="4265"/>
      <c r="J8339" s="4265"/>
      <c r="K8339" s="4265"/>
      <c r="L8339" s="4265"/>
      <c r="M8339" s="4265"/>
      <c r="N8339" s="4265"/>
      <c r="O8339" s="4265"/>
      <c r="P8339" s="4265"/>
      <c r="Q8339" s="4265"/>
      <c r="R8339" s="4265"/>
      <c r="S8339" s="4265"/>
      <c r="T8339" s="4265"/>
      <c r="U8339" s="4265"/>
      <c r="V8339" s="4265"/>
      <c r="W8339" s="4265"/>
      <c r="X8339" s="4265"/>
      <c r="Y8339" s="4265"/>
      <c r="Z8339" s="4265"/>
      <c r="AA8339" s="4265"/>
      <c r="AB8339" s="4265"/>
      <c r="AC8339" s="4265"/>
      <c r="AD8339" s="4265"/>
      <c r="AE8339" s="4265"/>
      <c r="AF8339" s="4265"/>
      <c r="AG8339" s="4265"/>
      <c r="AH8339" s="4265"/>
      <c r="AI8339" s="4265"/>
      <c r="AJ8339" s="4266"/>
    </row>
    <row r="8340" spans="1:36" ht="32.25" customHeight="1">
      <c r="A8340" s="2859">
        <v>2</v>
      </c>
      <c r="B8340" s="128" t="s">
        <v>189</v>
      </c>
      <c r="C8340" s="2860" t="s">
        <v>180</v>
      </c>
      <c r="D8340" s="2860">
        <v>8.65</v>
      </c>
      <c r="E8340" s="2860">
        <v>60</v>
      </c>
      <c r="F8340" s="2861">
        <f>E8340*D8340</f>
        <v>519</v>
      </c>
      <c r="G8340" s="2860"/>
      <c r="H8340" s="2861"/>
      <c r="I8340" s="2723" t="s">
        <v>7001</v>
      </c>
      <c r="J8340" s="2723">
        <v>45230</v>
      </c>
      <c r="K8340" s="2862"/>
      <c r="L8340" s="2739">
        <v>1027</v>
      </c>
      <c r="M8340" s="2723">
        <v>44893</v>
      </c>
      <c r="N8340" s="2863">
        <v>0</v>
      </c>
      <c r="O8340" s="2863">
        <v>0</v>
      </c>
      <c r="P8340" s="2863">
        <v>0</v>
      </c>
      <c r="Q8340" s="2863"/>
      <c r="R8340" s="1701"/>
      <c r="S8340" s="1701"/>
      <c r="T8340" s="1701"/>
      <c r="U8340" s="1701"/>
      <c r="V8340" s="1701"/>
      <c r="W8340" s="1701"/>
      <c r="X8340" s="1701"/>
      <c r="Y8340" s="1701"/>
      <c r="Z8340" s="1701"/>
      <c r="AA8340" s="1701"/>
      <c r="AB8340" s="1701"/>
      <c r="AC8340" s="1507">
        <f t="shared" ref="AC8340:AC8351" si="2906">E8340+G8340-N8340-O8340-AA8340-P8340-Q8340-R8340-S8340-T8340-U8340-V8340-W8340-X8340-Y8340</f>
        <v>60</v>
      </c>
      <c r="AD8340" s="1508">
        <f t="shared" ref="AD8340:AD8351" si="2907">D8340*AC8340</f>
        <v>519</v>
      </c>
      <c r="AE8340" s="14">
        <f t="shared" ref="AE8340:AE8351" si="2908">(J8340-"01.04.2023")/30</f>
        <v>7.1</v>
      </c>
      <c r="AF8340" s="14">
        <f t="shared" ref="AF8340:AF8351" si="2909">(N8340+O8340+P8340+Q8340+R8340+S8340+T8340+U8340+V8340+W8340+X8340+Y8340)/3</f>
        <v>0</v>
      </c>
      <c r="AG8340" s="14" t="e">
        <f t="shared" ref="AG8340:AG8351" si="2910">AC8340/AF8340</f>
        <v>#DIV/0!</v>
      </c>
      <c r="AH8340" s="14" t="e">
        <f t="shared" ref="AH8340:AH8351" si="2911">AG8340-AE8340</f>
        <v>#DIV/0!</v>
      </c>
      <c r="AI8340" s="14">
        <f t="shared" ref="AI8340:AI8351" si="2912">AC8340-(AE8340*AF8340)</f>
        <v>60</v>
      </c>
      <c r="AJ8340" s="2863"/>
    </row>
    <row r="8341" spans="1:36" ht="31.5">
      <c r="A8341" s="2859">
        <v>7</v>
      </c>
      <c r="B8341" s="128" t="s">
        <v>190</v>
      </c>
      <c r="C8341" s="2860" t="s">
        <v>180</v>
      </c>
      <c r="D8341" s="2860">
        <v>5.274</v>
      </c>
      <c r="E8341" s="2860">
        <v>867</v>
      </c>
      <c r="F8341" s="2861">
        <f t="shared" ref="F8341:F8351" si="2913">D8341*E8341</f>
        <v>4572.558</v>
      </c>
      <c r="G8341" s="2860"/>
      <c r="H8341" s="2861"/>
      <c r="I8341" s="2723">
        <v>826</v>
      </c>
      <c r="J8341" s="2723">
        <v>45046</v>
      </c>
      <c r="K8341" s="2862"/>
      <c r="L8341" s="1701">
        <v>1592</v>
      </c>
      <c r="M8341" s="2862">
        <v>44544</v>
      </c>
      <c r="N8341" s="2863">
        <v>52</v>
      </c>
      <c r="O8341" s="2863">
        <v>97</v>
      </c>
      <c r="P8341" s="2863">
        <v>131</v>
      </c>
      <c r="Q8341" s="2863"/>
      <c r="R8341" s="1701"/>
      <c r="S8341" s="1701"/>
      <c r="T8341" s="1701"/>
      <c r="U8341" s="1701"/>
      <c r="V8341" s="1701"/>
      <c r="W8341" s="1701"/>
      <c r="X8341" s="1701"/>
      <c r="Y8341" s="1701"/>
      <c r="Z8341" s="1701"/>
      <c r="AA8341" s="1701"/>
      <c r="AB8341" s="1701"/>
      <c r="AC8341" s="1507">
        <f t="shared" si="2906"/>
        <v>587</v>
      </c>
      <c r="AD8341" s="1508">
        <f t="shared" si="2907"/>
        <v>3095.8380000000002</v>
      </c>
      <c r="AE8341" s="14">
        <f t="shared" si="2908"/>
        <v>0.96666666666666667</v>
      </c>
      <c r="AF8341" s="14">
        <f t="shared" si="2909"/>
        <v>93.333333333333329</v>
      </c>
      <c r="AG8341" s="14">
        <f t="shared" si="2910"/>
        <v>6.2892857142857146</v>
      </c>
      <c r="AH8341" s="14">
        <f t="shared" si="2911"/>
        <v>5.3226190476190478</v>
      </c>
      <c r="AI8341" s="14">
        <f t="shared" si="2912"/>
        <v>496.77777777777777</v>
      </c>
      <c r="AJ8341" s="2863"/>
    </row>
    <row r="8342" spans="1:36" ht="31.5">
      <c r="A8342" s="2859">
        <v>8</v>
      </c>
      <c r="B8342" s="128" t="s">
        <v>190</v>
      </c>
      <c r="C8342" s="2860" t="s">
        <v>180</v>
      </c>
      <c r="D8342" s="2860">
        <v>5.274</v>
      </c>
      <c r="E8342" s="2860"/>
      <c r="F8342" s="2861">
        <f t="shared" si="2913"/>
        <v>0</v>
      </c>
      <c r="G8342" s="2860">
        <v>100</v>
      </c>
      <c r="H8342" s="2861">
        <f>G8342*D8342</f>
        <v>527.4</v>
      </c>
      <c r="I8342" s="2723">
        <v>44988</v>
      </c>
      <c r="J8342" s="2723">
        <v>45015</v>
      </c>
      <c r="K8342" s="2862"/>
      <c r="L8342" s="1701">
        <v>189</v>
      </c>
      <c r="M8342" s="2862">
        <v>44988</v>
      </c>
      <c r="N8342" s="2863"/>
      <c r="O8342" s="2863"/>
      <c r="P8342" s="2863">
        <v>0</v>
      </c>
      <c r="Q8342" s="2863"/>
      <c r="R8342" s="1701"/>
      <c r="S8342" s="1701"/>
      <c r="T8342" s="1701"/>
      <c r="U8342" s="1701"/>
      <c r="V8342" s="1701"/>
      <c r="W8342" s="1701"/>
      <c r="X8342" s="1701"/>
      <c r="Y8342" s="1701"/>
      <c r="Z8342" s="1701"/>
      <c r="AA8342" s="1701"/>
      <c r="AB8342" s="1701"/>
      <c r="AC8342" s="1507">
        <f t="shared" si="2906"/>
        <v>100</v>
      </c>
      <c r="AD8342" s="1508">
        <f t="shared" si="2907"/>
        <v>527.4</v>
      </c>
      <c r="AE8342" s="14">
        <f t="shared" si="2908"/>
        <v>-6.6666666666666666E-2</v>
      </c>
      <c r="AF8342" s="14">
        <f t="shared" si="2909"/>
        <v>0</v>
      </c>
      <c r="AG8342" s="14" t="e">
        <f t="shared" si="2910"/>
        <v>#DIV/0!</v>
      </c>
      <c r="AH8342" s="14" t="e">
        <f t="shared" si="2911"/>
        <v>#DIV/0!</v>
      </c>
      <c r="AI8342" s="14">
        <f t="shared" si="2912"/>
        <v>100</v>
      </c>
      <c r="AJ8342" s="2863"/>
    </row>
    <row r="8343" spans="1:36" ht="31.5">
      <c r="A8343" s="2859">
        <v>9</v>
      </c>
      <c r="B8343" s="128" t="s">
        <v>191</v>
      </c>
      <c r="C8343" s="2860"/>
      <c r="D8343" s="2860">
        <v>58.85</v>
      </c>
      <c r="E8343" s="2860">
        <v>241</v>
      </c>
      <c r="F8343" s="2861">
        <f t="shared" si="2913"/>
        <v>14182.85</v>
      </c>
      <c r="G8343" s="2860"/>
      <c r="H8343" s="2861"/>
      <c r="I8343" s="2723" t="s">
        <v>1424</v>
      </c>
      <c r="J8343" s="2723">
        <v>45230</v>
      </c>
      <c r="K8343" s="2862"/>
      <c r="L8343" s="1701">
        <v>1551</v>
      </c>
      <c r="M8343" s="2862">
        <v>44532</v>
      </c>
      <c r="N8343" s="2863">
        <v>56</v>
      </c>
      <c r="O8343" s="2863">
        <v>26</v>
      </c>
      <c r="P8343" s="2863">
        <v>56</v>
      </c>
      <c r="Q8343" s="2863"/>
      <c r="R8343" s="1701"/>
      <c r="S8343" s="1701"/>
      <c r="T8343" s="1701"/>
      <c r="U8343" s="1701"/>
      <c r="V8343" s="1701"/>
      <c r="W8343" s="1701"/>
      <c r="X8343" s="1701"/>
      <c r="Y8343" s="1701"/>
      <c r="Z8343" s="1701"/>
      <c r="AA8343" s="1701"/>
      <c r="AB8343" s="1701"/>
      <c r="AC8343" s="1507">
        <f t="shared" si="2906"/>
        <v>103</v>
      </c>
      <c r="AD8343" s="1508">
        <f t="shared" si="2907"/>
        <v>6061.55</v>
      </c>
      <c r="AE8343" s="14">
        <f t="shared" si="2908"/>
        <v>7.1</v>
      </c>
      <c r="AF8343" s="14">
        <f t="shared" si="2909"/>
        <v>46</v>
      </c>
      <c r="AG8343" s="14">
        <f t="shared" si="2910"/>
        <v>2.2391304347826089</v>
      </c>
      <c r="AH8343" s="14">
        <f t="shared" si="2911"/>
        <v>-4.8608695652173903</v>
      </c>
      <c r="AI8343" s="14">
        <f t="shared" si="2912"/>
        <v>-223.59999999999997</v>
      </c>
      <c r="AJ8343" s="2863"/>
    </row>
    <row r="8344" spans="1:36" ht="31.5">
      <c r="A8344" s="2859">
        <v>10</v>
      </c>
      <c r="B8344" s="2865" t="s">
        <v>192</v>
      </c>
      <c r="C8344" s="2860" t="s">
        <v>180</v>
      </c>
      <c r="D8344" s="2739">
        <v>70.510000000000005</v>
      </c>
      <c r="E8344" s="2739">
        <v>15</v>
      </c>
      <c r="F8344" s="2861">
        <f t="shared" si="2913"/>
        <v>1057.6500000000001</v>
      </c>
      <c r="G8344" s="2860"/>
      <c r="H8344" s="2861"/>
      <c r="I8344" s="2723"/>
      <c r="J8344" s="2723">
        <v>45107</v>
      </c>
      <c r="K8344" s="2862"/>
      <c r="L8344" s="1701">
        <v>973</v>
      </c>
      <c r="M8344" s="2862">
        <v>44405</v>
      </c>
      <c r="N8344" s="2863">
        <v>10</v>
      </c>
      <c r="O8344" s="2863">
        <v>1</v>
      </c>
      <c r="P8344" s="2863">
        <v>2</v>
      </c>
      <c r="Q8344" s="2863"/>
      <c r="R8344" s="1701"/>
      <c r="S8344" s="1701"/>
      <c r="T8344" s="1701"/>
      <c r="U8344" s="1701"/>
      <c r="V8344" s="1701"/>
      <c r="W8344" s="1701"/>
      <c r="X8344" s="1701"/>
      <c r="Y8344" s="1701"/>
      <c r="Z8344" s="1701"/>
      <c r="AA8344" s="1701"/>
      <c r="AB8344" s="1701"/>
      <c r="AC8344" s="1507">
        <f t="shared" si="2906"/>
        <v>2</v>
      </c>
      <c r="AD8344" s="1508">
        <f t="shared" si="2907"/>
        <v>141.02000000000001</v>
      </c>
      <c r="AE8344" s="14">
        <f t="shared" si="2908"/>
        <v>3</v>
      </c>
      <c r="AF8344" s="14">
        <f t="shared" si="2909"/>
        <v>4.333333333333333</v>
      </c>
      <c r="AG8344" s="14">
        <f t="shared" si="2910"/>
        <v>0.46153846153846156</v>
      </c>
      <c r="AH8344" s="14">
        <f t="shared" si="2911"/>
        <v>-2.5384615384615383</v>
      </c>
      <c r="AI8344" s="14">
        <f t="shared" si="2912"/>
        <v>-11</v>
      </c>
      <c r="AJ8344" s="2863"/>
    </row>
    <row r="8345" spans="1:36" ht="31.5">
      <c r="A8345" s="2859">
        <v>11</v>
      </c>
      <c r="B8345" s="2865" t="s">
        <v>192</v>
      </c>
      <c r="C8345" s="2860" t="s">
        <v>180</v>
      </c>
      <c r="D8345" s="2739">
        <v>69.12</v>
      </c>
      <c r="E8345" s="2739">
        <v>239</v>
      </c>
      <c r="F8345" s="2861">
        <f t="shared" si="2913"/>
        <v>16519.68</v>
      </c>
      <c r="G8345" s="2860"/>
      <c r="H8345" s="2861"/>
      <c r="I8345" s="2723">
        <v>44656</v>
      </c>
      <c r="J8345" s="2723">
        <v>45107</v>
      </c>
      <c r="K8345" s="2862"/>
      <c r="L8345" s="1701">
        <v>186</v>
      </c>
      <c r="M8345" s="2862">
        <v>44648</v>
      </c>
      <c r="N8345" s="2863">
        <v>52</v>
      </c>
      <c r="O8345" s="2863">
        <v>73</v>
      </c>
      <c r="P8345" s="2863">
        <v>67</v>
      </c>
      <c r="Q8345" s="2863"/>
      <c r="R8345" s="1701"/>
      <c r="S8345" s="1701"/>
      <c r="T8345" s="1701"/>
      <c r="U8345" s="1701"/>
      <c r="V8345" s="1701"/>
      <c r="W8345" s="1701"/>
      <c r="X8345" s="1701"/>
      <c r="Y8345" s="1701"/>
      <c r="Z8345" s="1701"/>
      <c r="AA8345" s="1701"/>
      <c r="AB8345" s="1701"/>
      <c r="AC8345" s="1507">
        <f t="shared" si="2906"/>
        <v>47</v>
      </c>
      <c r="AD8345" s="1508">
        <f t="shared" si="2907"/>
        <v>3248.6400000000003</v>
      </c>
      <c r="AE8345" s="14">
        <f t="shared" si="2908"/>
        <v>3</v>
      </c>
      <c r="AF8345" s="14">
        <f t="shared" si="2909"/>
        <v>64</v>
      </c>
      <c r="AG8345" s="14">
        <f t="shared" si="2910"/>
        <v>0.734375</v>
      </c>
      <c r="AH8345" s="14">
        <f t="shared" si="2911"/>
        <v>-2.265625</v>
      </c>
      <c r="AI8345" s="14">
        <f t="shared" si="2912"/>
        <v>-145</v>
      </c>
      <c r="AJ8345" s="2863"/>
    </row>
    <row r="8346" spans="1:36" ht="31.5">
      <c r="A8346" s="2859">
        <v>13</v>
      </c>
      <c r="B8346" s="2865" t="s">
        <v>193</v>
      </c>
      <c r="C8346" s="2860" t="s">
        <v>180</v>
      </c>
      <c r="D8346" s="2860">
        <v>107.3</v>
      </c>
      <c r="E8346" s="2860">
        <v>290</v>
      </c>
      <c r="F8346" s="2861">
        <f t="shared" si="2913"/>
        <v>31117</v>
      </c>
      <c r="G8346" s="301"/>
      <c r="H8346" s="2861"/>
      <c r="I8346" s="336">
        <v>44594</v>
      </c>
      <c r="J8346" s="336">
        <v>45199</v>
      </c>
      <c r="K8346" s="2862"/>
      <c r="L8346" s="1701">
        <v>168</v>
      </c>
      <c r="M8346" s="2862">
        <v>44587</v>
      </c>
      <c r="N8346" s="2863">
        <v>10</v>
      </c>
      <c r="O8346" s="2863">
        <v>0</v>
      </c>
      <c r="P8346" s="2863">
        <v>0</v>
      </c>
      <c r="Q8346" s="2863"/>
      <c r="R8346" s="1701"/>
      <c r="S8346" s="1701"/>
      <c r="T8346" s="1701"/>
      <c r="U8346" s="1701"/>
      <c r="V8346" s="1701"/>
      <c r="W8346" s="1701"/>
      <c r="X8346" s="1701"/>
      <c r="Y8346" s="1701"/>
      <c r="Z8346" s="1701"/>
      <c r="AA8346" s="1701"/>
      <c r="AB8346" s="1701"/>
      <c r="AC8346" s="1507">
        <f t="shared" si="2906"/>
        <v>280</v>
      </c>
      <c r="AD8346" s="1508">
        <f t="shared" si="2907"/>
        <v>30044</v>
      </c>
      <c r="AE8346" s="14">
        <f t="shared" si="2908"/>
        <v>6.0666666666666664</v>
      </c>
      <c r="AF8346" s="14">
        <f t="shared" si="2909"/>
        <v>3.3333333333333335</v>
      </c>
      <c r="AG8346" s="14">
        <f t="shared" si="2910"/>
        <v>84</v>
      </c>
      <c r="AH8346" s="14">
        <f t="shared" si="2911"/>
        <v>77.933333333333337</v>
      </c>
      <c r="AI8346" s="14">
        <f t="shared" si="2912"/>
        <v>259.77777777777777</v>
      </c>
      <c r="AJ8346" s="2863"/>
    </row>
    <row r="8347" spans="1:36" ht="31.5">
      <c r="A8347" s="2859">
        <v>14</v>
      </c>
      <c r="B8347" s="2865" t="s">
        <v>193</v>
      </c>
      <c r="C8347" s="2860" t="s">
        <v>180</v>
      </c>
      <c r="D8347" s="2860">
        <v>129.78</v>
      </c>
      <c r="E8347" s="2860">
        <v>462</v>
      </c>
      <c r="F8347" s="2861">
        <f t="shared" si="2913"/>
        <v>59958.36</v>
      </c>
      <c r="G8347" s="301"/>
      <c r="H8347" s="2861"/>
      <c r="I8347" s="336">
        <v>44656</v>
      </c>
      <c r="J8347" s="336">
        <v>45021</v>
      </c>
      <c r="K8347" s="2862"/>
      <c r="L8347" s="1701">
        <v>189</v>
      </c>
      <c r="M8347" s="2862">
        <v>44649</v>
      </c>
      <c r="N8347" s="2863">
        <v>71</v>
      </c>
      <c r="O8347" s="2863">
        <v>61</v>
      </c>
      <c r="P8347" s="2863">
        <v>215</v>
      </c>
      <c r="Q8347" s="2863"/>
      <c r="R8347" s="1701"/>
      <c r="S8347" s="1701"/>
      <c r="T8347" s="1701"/>
      <c r="U8347" s="1701"/>
      <c r="V8347" s="1701"/>
      <c r="W8347" s="1701"/>
      <c r="X8347" s="1701"/>
      <c r="Y8347" s="1701"/>
      <c r="Z8347" s="1701"/>
      <c r="AA8347" s="1701"/>
      <c r="AB8347" s="1701"/>
      <c r="AC8347" s="1507">
        <f t="shared" si="2906"/>
        <v>115</v>
      </c>
      <c r="AD8347" s="1508">
        <f t="shared" si="2907"/>
        <v>14924.7</v>
      </c>
      <c r="AE8347" s="14">
        <f t="shared" si="2908"/>
        <v>0.13333333333333333</v>
      </c>
      <c r="AF8347" s="14">
        <f t="shared" si="2909"/>
        <v>115.66666666666667</v>
      </c>
      <c r="AG8347" s="14">
        <f t="shared" si="2910"/>
        <v>0.99423631123919309</v>
      </c>
      <c r="AH8347" s="14">
        <f t="shared" si="2911"/>
        <v>0.86090297790585979</v>
      </c>
      <c r="AI8347" s="14">
        <f t="shared" si="2912"/>
        <v>99.577777777777783</v>
      </c>
      <c r="AJ8347" s="2863"/>
    </row>
    <row r="8348" spans="1:36" ht="31.5">
      <c r="A8348" s="2859">
        <v>17</v>
      </c>
      <c r="B8348" s="128" t="s">
        <v>3698</v>
      </c>
      <c r="C8348" s="2860"/>
      <c r="D8348" s="2742">
        <v>2.71</v>
      </c>
      <c r="E8348" s="2739">
        <v>9100</v>
      </c>
      <c r="F8348" s="2861">
        <f t="shared" si="2913"/>
        <v>24661</v>
      </c>
      <c r="G8348" s="2860"/>
      <c r="H8348" s="2861"/>
      <c r="I8348" s="2869">
        <v>44727</v>
      </c>
      <c r="J8348" s="2869">
        <v>46446</v>
      </c>
      <c r="K8348" s="2862"/>
      <c r="L8348" s="2871">
        <v>446</v>
      </c>
      <c r="M8348" s="2872">
        <v>44726</v>
      </c>
      <c r="N8348" s="2870">
        <v>800</v>
      </c>
      <c r="O8348" s="2870">
        <v>1000</v>
      </c>
      <c r="P8348" s="2870">
        <v>1000</v>
      </c>
      <c r="Q8348" s="2870"/>
      <c r="R8348" s="1701"/>
      <c r="S8348" s="1701"/>
      <c r="T8348" s="1701"/>
      <c r="U8348" s="1701"/>
      <c r="V8348" s="1701"/>
      <c r="W8348" s="1701"/>
      <c r="X8348" s="1701"/>
      <c r="Y8348" s="1701"/>
      <c r="Z8348" s="1701"/>
      <c r="AA8348" s="1701"/>
      <c r="AB8348" s="1701"/>
      <c r="AC8348" s="1507">
        <f t="shared" si="2906"/>
        <v>6300</v>
      </c>
      <c r="AD8348" s="1508">
        <f t="shared" si="2907"/>
        <v>17073</v>
      </c>
      <c r="AE8348" s="14">
        <f t="shared" si="2908"/>
        <v>47.633333333333333</v>
      </c>
      <c r="AF8348" s="14">
        <f t="shared" si="2909"/>
        <v>933.33333333333337</v>
      </c>
      <c r="AG8348" s="14">
        <f t="shared" si="2910"/>
        <v>6.75</v>
      </c>
      <c r="AH8348" s="14">
        <f t="shared" si="2911"/>
        <v>-40.883333333333333</v>
      </c>
      <c r="AI8348" s="14">
        <f t="shared" si="2912"/>
        <v>-38157.777777777781</v>
      </c>
      <c r="AJ8348" s="2863"/>
    </row>
    <row r="8349" spans="1:36" ht="31.5">
      <c r="A8349" s="2859">
        <v>18</v>
      </c>
      <c r="B8349" s="31" t="s">
        <v>848</v>
      </c>
      <c r="C8349" s="2868" t="s">
        <v>176</v>
      </c>
      <c r="D8349" s="2550">
        <v>2194.08</v>
      </c>
      <c r="E8349" s="2873">
        <v>73</v>
      </c>
      <c r="F8349" s="2536">
        <f t="shared" si="2913"/>
        <v>160167.84</v>
      </c>
      <c r="G8349" s="2868"/>
      <c r="H8349" s="2536"/>
      <c r="I8349" s="2869">
        <v>44601</v>
      </c>
      <c r="J8349" s="336">
        <v>45119</v>
      </c>
      <c r="K8349" s="2863"/>
      <c r="L8349" s="1518">
        <v>60</v>
      </c>
      <c r="M8349" s="336">
        <v>44601</v>
      </c>
      <c r="N8349" s="2870">
        <v>8</v>
      </c>
      <c r="O8349" s="2870">
        <v>10</v>
      </c>
      <c r="P8349" s="2870">
        <v>13</v>
      </c>
      <c r="Q8349" s="2870"/>
      <c r="R8349" s="2863"/>
      <c r="S8349" s="2863"/>
      <c r="T8349" s="2863"/>
      <c r="U8349" s="2863"/>
      <c r="V8349" s="2863"/>
      <c r="W8349" s="2863"/>
      <c r="X8349" s="2863"/>
      <c r="Y8349" s="2863"/>
      <c r="Z8349" s="2863"/>
      <c r="AA8349" s="2863"/>
      <c r="AB8349" s="2863"/>
      <c r="AC8349" s="1507">
        <f t="shared" si="2906"/>
        <v>42</v>
      </c>
      <c r="AD8349" s="1508">
        <f t="shared" si="2907"/>
        <v>92151.360000000001</v>
      </c>
      <c r="AE8349" s="14">
        <f t="shared" si="2908"/>
        <v>3.4</v>
      </c>
      <c r="AF8349" s="14">
        <f t="shared" si="2909"/>
        <v>10.333333333333334</v>
      </c>
      <c r="AG8349" s="14">
        <f t="shared" si="2910"/>
        <v>4.064516129032258</v>
      </c>
      <c r="AH8349" s="14">
        <f t="shared" si="2911"/>
        <v>0.6645161290322581</v>
      </c>
      <c r="AI8349" s="14">
        <f t="shared" si="2912"/>
        <v>6.8666666666666671</v>
      </c>
      <c r="AJ8349" s="2863"/>
    </row>
    <row r="8350" spans="1:36" ht="15" customHeight="1">
      <c r="A8350" s="2859">
        <v>22</v>
      </c>
      <c r="B8350" s="307" t="s">
        <v>849</v>
      </c>
      <c r="C8350" s="325" t="s">
        <v>266</v>
      </c>
      <c r="D8350" s="309">
        <v>0</v>
      </c>
      <c r="E8350" s="2867">
        <v>0</v>
      </c>
      <c r="F8350" s="2861">
        <f t="shared" si="2913"/>
        <v>0</v>
      </c>
      <c r="G8350" s="2868">
        <v>5400</v>
      </c>
      <c r="H8350" s="2861">
        <f>G8350*D8350</f>
        <v>0</v>
      </c>
      <c r="I8350" s="2869">
        <v>44974</v>
      </c>
      <c r="J8350" s="2869">
        <v>45184</v>
      </c>
      <c r="K8350" s="2863"/>
      <c r="L8350" s="1518">
        <v>161</v>
      </c>
      <c r="M8350" s="336">
        <v>44973</v>
      </c>
      <c r="N8350" s="2870">
        <v>0</v>
      </c>
      <c r="O8350" s="2870">
        <v>881</v>
      </c>
      <c r="P8350" s="2870">
        <v>3759</v>
      </c>
      <c r="Q8350" s="2870"/>
      <c r="R8350" s="2863"/>
      <c r="S8350" s="2863"/>
      <c r="T8350" s="2863"/>
      <c r="U8350" s="2863"/>
      <c r="V8350" s="2863"/>
      <c r="W8350" s="2863"/>
      <c r="X8350" s="2863"/>
      <c r="Y8350" s="2863"/>
      <c r="Z8350" s="2863"/>
      <c r="AA8350" s="2863"/>
      <c r="AB8350" s="2863"/>
      <c r="AC8350" s="1507">
        <f t="shared" si="2906"/>
        <v>760</v>
      </c>
      <c r="AD8350" s="1508">
        <f t="shared" si="2907"/>
        <v>0</v>
      </c>
      <c r="AE8350" s="14">
        <f t="shared" si="2908"/>
        <v>5.5666666666666664</v>
      </c>
      <c r="AF8350" s="14">
        <f t="shared" si="2909"/>
        <v>1546.6666666666667</v>
      </c>
      <c r="AG8350" s="14">
        <f t="shared" si="2910"/>
        <v>0.49137931034482757</v>
      </c>
      <c r="AH8350" s="14">
        <f t="shared" si="2911"/>
        <v>-5.075287356321839</v>
      </c>
      <c r="AI8350" s="14">
        <f t="shared" si="2912"/>
        <v>-7849.7777777777774</v>
      </c>
      <c r="AJ8350" s="2863"/>
    </row>
    <row r="8351" spans="1:36" ht="38.25" customHeight="1">
      <c r="A8351" s="2859">
        <v>23</v>
      </c>
      <c r="B8351" s="128" t="s">
        <v>194</v>
      </c>
      <c r="C8351" s="2860" t="s">
        <v>181</v>
      </c>
      <c r="D8351" s="2742">
        <v>28.27</v>
      </c>
      <c r="E8351" s="2739">
        <v>179</v>
      </c>
      <c r="F8351" s="2861">
        <f t="shared" si="2913"/>
        <v>5060.33</v>
      </c>
      <c r="G8351" s="2860"/>
      <c r="H8351" s="2861"/>
      <c r="I8351" s="2723">
        <v>44601</v>
      </c>
      <c r="J8351" s="2723">
        <v>45549</v>
      </c>
      <c r="K8351" s="1701"/>
      <c r="L8351" s="1701">
        <v>1579</v>
      </c>
      <c r="M8351" s="2874">
        <v>44540</v>
      </c>
      <c r="N8351" s="2863">
        <v>23</v>
      </c>
      <c r="O8351" s="2863">
        <v>5</v>
      </c>
      <c r="P8351" s="2863">
        <v>9</v>
      </c>
      <c r="Q8351" s="2863"/>
      <c r="R8351" s="1701"/>
      <c r="S8351" s="1701"/>
      <c r="T8351" s="1701"/>
      <c r="U8351" s="1701"/>
      <c r="V8351" s="1701"/>
      <c r="W8351" s="1701"/>
      <c r="X8351" s="1701"/>
      <c r="Y8351" s="1701"/>
      <c r="Z8351" s="1701"/>
      <c r="AA8351" s="1701"/>
      <c r="AB8351" s="1701"/>
      <c r="AC8351" s="1507">
        <f t="shared" si="2906"/>
        <v>142</v>
      </c>
      <c r="AD8351" s="1508">
        <f t="shared" si="2907"/>
        <v>4014.34</v>
      </c>
      <c r="AE8351" s="14">
        <f t="shared" si="2908"/>
        <v>17.733333333333334</v>
      </c>
      <c r="AF8351" s="14">
        <f t="shared" si="2909"/>
        <v>12.333333333333334</v>
      </c>
      <c r="AG8351" s="14">
        <f t="shared" si="2910"/>
        <v>11.513513513513512</v>
      </c>
      <c r="AH8351" s="14">
        <f t="shared" si="2911"/>
        <v>-6.219819819819822</v>
      </c>
      <c r="AI8351" s="14">
        <f t="shared" si="2912"/>
        <v>-76.711111111111137</v>
      </c>
      <c r="AJ8351" s="2875"/>
    </row>
    <row r="8352" spans="1:36" ht="38.25" customHeight="1">
      <c r="A8352" s="4270" t="s">
        <v>195</v>
      </c>
      <c r="B8352" s="4271"/>
      <c r="C8352" s="4271"/>
      <c r="D8352" s="4271"/>
      <c r="E8352" s="4271"/>
      <c r="F8352" s="4271"/>
      <c r="G8352" s="4271"/>
      <c r="H8352" s="4271"/>
      <c r="I8352" s="4271"/>
      <c r="J8352" s="4271"/>
      <c r="K8352" s="4271"/>
      <c r="L8352" s="4271"/>
      <c r="M8352" s="4271"/>
      <c r="N8352" s="4271"/>
      <c r="O8352" s="4271"/>
      <c r="P8352" s="4271"/>
      <c r="Q8352" s="4271"/>
      <c r="R8352" s="4271"/>
      <c r="S8352" s="4271"/>
      <c r="T8352" s="4271"/>
      <c r="U8352" s="4271"/>
      <c r="V8352" s="4271"/>
      <c r="W8352" s="4271"/>
      <c r="X8352" s="4271"/>
      <c r="Y8352" s="4271"/>
      <c r="Z8352" s="4271"/>
      <c r="AA8352" s="4271"/>
      <c r="AB8352" s="4271"/>
      <c r="AC8352" s="4271"/>
      <c r="AD8352" s="4271"/>
      <c r="AE8352" s="4271"/>
      <c r="AF8352" s="4271"/>
      <c r="AG8352" s="4271"/>
      <c r="AH8352" s="4271"/>
      <c r="AI8352" s="4271"/>
      <c r="AJ8352" s="4272"/>
    </row>
    <row r="8353" spans="1:36" ht="22.5" customHeight="1">
      <c r="A8353" s="2876">
        <v>1</v>
      </c>
      <c r="B8353" s="128" t="s">
        <v>196</v>
      </c>
      <c r="C8353" s="2860" t="s">
        <v>180</v>
      </c>
      <c r="D8353" s="2877">
        <v>227.48</v>
      </c>
      <c r="E8353" s="2739">
        <v>3512</v>
      </c>
      <c r="F8353" s="2877">
        <f t="shared" ref="F8353:F8355" si="2914">D8353*E8353</f>
        <v>798909.76</v>
      </c>
      <c r="G8353" s="301"/>
      <c r="H8353" s="2877"/>
      <c r="I8353" s="336">
        <v>44593</v>
      </c>
      <c r="J8353" s="336">
        <v>45181</v>
      </c>
      <c r="K8353" s="2875"/>
      <c r="L8353" s="2875"/>
      <c r="M8353" s="2875"/>
      <c r="N8353" s="2863">
        <v>46</v>
      </c>
      <c r="O8353" s="2863">
        <v>22</v>
      </c>
      <c r="P8353" s="2863">
        <v>57</v>
      </c>
      <c r="Q8353" s="2863"/>
      <c r="R8353" s="2875"/>
      <c r="S8353" s="2875"/>
      <c r="T8353" s="2875"/>
      <c r="U8353" s="2875"/>
      <c r="V8353" s="2875"/>
      <c r="W8353" s="2875"/>
      <c r="X8353" s="2875"/>
      <c r="Y8353" s="2875"/>
      <c r="Z8353" s="2875"/>
      <c r="AA8353" s="2875"/>
      <c r="AB8353" s="2875"/>
      <c r="AC8353" s="1507">
        <f t="shared" ref="AC8353:AC8355" si="2915">E8353+G8353-N8353-O8353-AA8353-P8353-Q8353-R8353-S8353-T8353-U8353-V8353-W8353-X8353-Y8353</f>
        <v>3387</v>
      </c>
      <c r="AD8353" s="1508">
        <f t="shared" ref="AD8353:AD8355" si="2916">D8353*AC8353</f>
        <v>770474.76</v>
      </c>
      <c r="AE8353" s="14">
        <f t="shared" ref="AE8353:AE8355" si="2917">(J8353-"01.04.2023")/30</f>
        <v>5.4666666666666668</v>
      </c>
      <c r="AF8353" s="14">
        <f t="shared" ref="AF8353:AF8355" si="2918">(N8353+O8353+P8353+Q8353+R8353+S8353+T8353+U8353+V8353+W8353+X8353+Y8353)/3</f>
        <v>41.666666666666664</v>
      </c>
      <c r="AG8353" s="14">
        <f t="shared" ref="AG8353:AG8355" si="2919">AC8353/AF8353</f>
        <v>81.288000000000011</v>
      </c>
      <c r="AH8353" s="14">
        <f t="shared" ref="AH8353:AH8355" si="2920">AG8353-AE8353</f>
        <v>75.821333333333342</v>
      </c>
      <c r="AI8353" s="14">
        <f t="shared" ref="AI8353:AI8355" si="2921">AC8353-(AE8353*AF8353)</f>
        <v>3159.2222222222222</v>
      </c>
      <c r="AJ8353" s="2875"/>
    </row>
    <row r="8354" spans="1:36" ht="15" customHeight="1">
      <c r="A8354" s="2876">
        <v>2</v>
      </c>
      <c r="B8354" s="128" t="s">
        <v>197</v>
      </c>
      <c r="C8354" s="2860" t="s">
        <v>180</v>
      </c>
      <c r="D8354" s="2877">
        <v>1.2312099999999999</v>
      </c>
      <c r="E8354" s="2739">
        <v>3512</v>
      </c>
      <c r="F8354" s="2877">
        <f t="shared" si="2914"/>
        <v>4324.0095199999996</v>
      </c>
      <c r="G8354" s="301"/>
      <c r="H8354" s="2877"/>
      <c r="I8354" s="336">
        <v>44593</v>
      </c>
      <c r="J8354" s="336">
        <v>45838</v>
      </c>
      <c r="K8354" s="2875"/>
      <c r="L8354" s="2875"/>
      <c r="M8354" s="2875"/>
      <c r="N8354" s="2863">
        <v>46</v>
      </c>
      <c r="O8354" s="2863">
        <v>22</v>
      </c>
      <c r="P8354" s="2863">
        <v>57</v>
      </c>
      <c r="Q8354" s="2863"/>
      <c r="R8354" s="2875"/>
      <c r="S8354" s="2875"/>
      <c r="T8354" s="2875"/>
      <c r="U8354" s="2875"/>
      <c r="V8354" s="2875"/>
      <c r="W8354" s="2875"/>
      <c r="X8354" s="2875"/>
      <c r="Y8354" s="2875"/>
      <c r="Z8354" s="2875"/>
      <c r="AA8354" s="2875"/>
      <c r="AB8354" s="2875"/>
      <c r="AC8354" s="1507">
        <f t="shared" si="2915"/>
        <v>3387</v>
      </c>
      <c r="AD8354" s="1508">
        <f t="shared" si="2916"/>
        <v>4170.1082699999997</v>
      </c>
      <c r="AE8354" s="14">
        <f t="shared" si="2917"/>
        <v>27.366666666666667</v>
      </c>
      <c r="AF8354" s="14">
        <f t="shared" si="2918"/>
        <v>41.666666666666664</v>
      </c>
      <c r="AG8354" s="14">
        <f t="shared" si="2919"/>
        <v>81.288000000000011</v>
      </c>
      <c r="AH8354" s="14">
        <f t="shared" si="2920"/>
        <v>53.921333333333344</v>
      </c>
      <c r="AI8354" s="14">
        <f t="shared" si="2921"/>
        <v>2246.7222222222222</v>
      </c>
      <c r="AJ8354" s="2875"/>
    </row>
    <row r="8355" spans="1:36" ht="15" customHeight="1">
      <c r="A8355" s="2876">
        <v>3</v>
      </c>
      <c r="B8355" s="2878" t="s">
        <v>194</v>
      </c>
      <c r="C8355" s="2860" t="s">
        <v>180</v>
      </c>
      <c r="D8355" s="2877">
        <v>12.30677</v>
      </c>
      <c r="E8355" s="2739">
        <v>31</v>
      </c>
      <c r="F8355" s="2877">
        <f t="shared" si="2914"/>
        <v>381.50986999999998</v>
      </c>
      <c r="G8355" s="301"/>
      <c r="H8355" s="2877"/>
      <c r="I8355" s="336">
        <v>44593</v>
      </c>
      <c r="J8355" s="336">
        <v>53206</v>
      </c>
      <c r="K8355" s="2875"/>
      <c r="L8355" s="2875"/>
      <c r="M8355" s="2875"/>
      <c r="N8355" s="2863">
        <v>1</v>
      </c>
      <c r="O8355" s="2863">
        <v>1</v>
      </c>
      <c r="P8355" s="2863">
        <v>1</v>
      </c>
      <c r="Q8355" s="2863"/>
      <c r="R8355" s="2875"/>
      <c r="S8355" s="2875"/>
      <c r="T8355" s="2875"/>
      <c r="U8355" s="2875"/>
      <c r="V8355" s="2875"/>
      <c r="W8355" s="2875"/>
      <c r="X8355" s="2875"/>
      <c r="Y8355" s="2875"/>
      <c r="Z8355" s="2875"/>
      <c r="AA8355" s="2875"/>
      <c r="AB8355" s="2875"/>
      <c r="AC8355" s="1507">
        <f t="shared" si="2915"/>
        <v>28</v>
      </c>
      <c r="AD8355" s="1508">
        <f t="shared" si="2916"/>
        <v>344.58956000000001</v>
      </c>
      <c r="AE8355" s="14">
        <f t="shared" si="2917"/>
        <v>272.96666666666664</v>
      </c>
      <c r="AF8355" s="14">
        <f t="shared" si="2918"/>
        <v>1</v>
      </c>
      <c r="AG8355" s="14">
        <f t="shared" si="2919"/>
        <v>28</v>
      </c>
      <c r="AH8355" s="14">
        <f t="shared" si="2920"/>
        <v>-244.96666666666664</v>
      </c>
      <c r="AI8355" s="14">
        <f t="shared" si="2921"/>
        <v>-244.96666666666664</v>
      </c>
      <c r="AJ8355" s="2875"/>
    </row>
    <row r="8356" spans="1:36" ht="15" customHeight="1">
      <c r="A8356" s="4371" t="s">
        <v>1425</v>
      </c>
      <c r="B8356" s="4371"/>
      <c r="C8356" s="4371"/>
      <c r="D8356" s="4371"/>
      <c r="E8356" s="4371"/>
      <c r="F8356" s="4371"/>
      <c r="G8356" s="4371"/>
      <c r="H8356" s="4371"/>
      <c r="I8356" s="4371"/>
      <c r="J8356" s="4371"/>
      <c r="K8356" s="4371"/>
      <c r="L8356" s="4371"/>
      <c r="M8356" s="4371"/>
      <c r="N8356" s="4371"/>
      <c r="O8356" s="4371"/>
      <c r="P8356" s="4371"/>
      <c r="Q8356" s="4371"/>
      <c r="R8356" s="4371"/>
      <c r="S8356" s="4371"/>
      <c r="T8356" s="4371"/>
      <c r="U8356" s="4371"/>
      <c r="V8356" s="4371"/>
      <c r="W8356" s="4371"/>
      <c r="X8356" s="4371"/>
      <c r="Y8356" s="4371"/>
      <c r="Z8356" s="4371"/>
      <c r="AA8356" s="4371"/>
      <c r="AB8356" s="4371"/>
      <c r="AC8356" s="4371"/>
      <c r="AD8356" s="4371"/>
      <c r="AE8356" s="4371"/>
      <c r="AF8356" s="4371"/>
      <c r="AG8356" s="4371"/>
      <c r="AH8356" s="4371"/>
      <c r="AI8356" s="4371"/>
      <c r="AJ8356" s="4371"/>
    </row>
    <row r="8357" spans="1:36" ht="15.75">
      <c r="A8357" s="4270" t="s">
        <v>128</v>
      </c>
      <c r="B8357" s="4273"/>
      <c r="C8357" s="4273"/>
      <c r="D8357" s="4273"/>
      <c r="E8357" s="4273"/>
      <c r="F8357" s="4273"/>
      <c r="G8357" s="4273"/>
      <c r="H8357" s="4273"/>
      <c r="I8357" s="4273"/>
      <c r="J8357" s="4273"/>
      <c r="K8357" s="4273"/>
      <c r="L8357" s="4273"/>
      <c r="M8357" s="4273"/>
      <c r="N8357" s="4273"/>
      <c r="O8357" s="4273"/>
      <c r="P8357" s="4273"/>
      <c r="Q8357" s="4273"/>
      <c r="R8357" s="4273"/>
      <c r="S8357" s="4273"/>
      <c r="T8357" s="4273"/>
      <c r="U8357" s="4273"/>
      <c r="V8357" s="4273"/>
      <c r="W8357" s="4273"/>
      <c r="X8357" s="4273"/>
      <c r="Y8357" s="4273"/>
      <c r="Z8357" s="4273"/>
      <c r="AA8357" s="4273"/>
      <c r="AB8357" s="4273"/>
      <c r="AC8357" s="4273"/>
      <c r="AD8357" s="4273"/>
      <c r="AE8357" s="4273"/>
      <c r="AF8357" s="4273"/>
      <c r="AG8357" s="4273"/>
      <c r="AH8357" s="4273"/>
      <c r="AI8357" s="4273"/>
      <c r="AJ8357" s="4274"/>
    </row>
    <row r="8358" spans="1:36" ht="15" customHeight="1">
      <c r="A8358" s="2859">
        <v>1</v>
      </c>
      <c r="B8358" s="2879" t="s">
        <v>198</v>
      </c>
      <c r="C8358" s="2880" t="s">
        <v>180</v>
      </c>
      <c r="D8358" s="2877">
        <v>934.9</v>
      </c>
      <c r="E8358" s="2739">
        <v>86</v>
      </c>
      <c r="F8358" s="2877">
        <f t="shared" ref="F8358:F8362" si="2922">D8358*E8358</f>
        <v>80401.399999999994</v>
      </c>
      <c r="G8358" s="301"/>
      <c r="H8358" s="2877"/>
      <c r="I8358" s="336"/>
      <c r="J8358" s="336">
        <v>45689</v>
      </c>
      <c r="K8358" s="2863"/>
      <c r="L8358" s="2863">
        <v>1329</v>
      </c>
      <c r="M8358" s="2881">
        <v>44165</v>
      </c>
      <c r="N8358" s="2863">
        <v>19</v>
      </c>
      <c r="O8358" s="2863">
        <v>9</v>
      </c>
      <c r="P8358" s="2863">
        <v>8</v>
      </c>
      <c r="Q8358" s="2863"/>
      <c r="R8358" s="2863"/>
      <c r="S8358" s="2863"/>
      <c r="T8358" s="2863"/>
      <c r="U8358" s="2863"/>
      <c r="V8358" s="2863"/>
      <c r="W8358" s="2863"/>
      <c r="X8358" s="2863"/>
      <c r="Y8358" s="2863"/>
      <c r="Z8358" s="2863"/>
      <c r="AA8358" s="2863"/>
      <c r="AB8358" s="2863"/>
      <c r="AC8358" s="1507">
        <f t="shared" ref="AC8358:AC8362" si="2923">E8358+G8358-N8358-O8358-AA8358-P8358-Q8358-R8358-S8358-T8358-U8358-V8358-W8358-X8358-Y8358</f>
        <v>50</v>
      </c>
      <c r="AD8358" s="1508">
        <f t="shared" ref="AD8358:AD8362" si="2924">D8358*AC8358</f>
        <v>46745</v>
      </c>
      <c r="AE8358" s="14">
        <f t="shared" ref="AE8358:AE8362" si="2925">(J8358-"01.04.2023")/30</f>
        <v>22.4</v>
      </c>
      <c r="AF8358" s="14">
        <f t="shared" ref="AF8358:AF8362" si="2926">(N8358+O8358+P8358+Q8358+R8358+S8358+T8358+U8358+V8358+W8358+X8358+Y8358)/3</f>
        <v>12</v>
      </c>
      <c r="AG8358" s="14">
        <f t="shared" ref="AG8358:AG8362" si="2927">AC8358/AF8358</f>
        <v>4.166666666666667</v>
      </c>
      <c r="AH8358" s="14">
        <f t="shared" ref="AH8358:AH8362" si="2928">AG8358-AE8358</f>
        <v>-18.233333333333331</v>
      </c>
      <c r="AI8358" s="14">
        <f t="shared" ref="AI8358:AI8362" si="2929">AC8358-(AE8358*AF8358)</f>
        <v>-218.79999999999995</v>
      </c>
      <c r="AJ8358" s="2863"/>
    </row>
    <row r="8359" spans="1:36" ht="15.75">
      <c r="A8359" s="2859">
        <v>2</v>
      </c>
      <c r="B8359" s="2739" t="s">
        <v>596</v>
      </c>
      <c r="C8359" s="2860" t="s">
        <v>181</v>
      </c>
      <c r="D8359" s="2877">
        <v>12.84</v>
      </c>
      <c r="E8359" s="2882">
        <v>2880</v>
      </c>
      <c r="F8359" s="2877">
        <f t="shared" si="2922"/>
        <v>36979.199999999997</v>
      </c>
      <c r="G8359" s="2552"/>
      <c r="H8359" s="2877"/>
      <c r="I8359" s="336">
        <v>44775</v>
      </c>
      <c r="J8359" s="336">
        <v>46184</v>
      </c>
      <c r="K8359" s="2863"/>
      <c r="L8359" s="2863">
        <v>624</v>
      </c>
      <c r="M8359" s="2881">
        <v>44775</v>
      </c>
      <c r="N8359" s="2863">
        <v>480</v>
      </c>
      <c r="O8359" s="2863">
        <v>360</v>
      </c>
      <c r="P8359" s="2863">
        <v>720</v>
      </c>
      <c r="Q8359" s="2863"/>
      <c r="R8359" s="2863"/>
      <c r="S8359" s="2863"/>
      <c r="T8359" s="2863"/>
      <c r="U8359" s="2863"/>
      <c r="V8359" s="2863"/>
      <c r="W8359" s="2863"/>
      <c r="X8359" s="2863"/>
      <c r="Y8359" s="2863"/>
      <c r="Z8359" s="2863"/>
      <c r="AA8359" s="2863"/>
      <c r="AB8359" s="2863"/>
      <c r="AC8359" s="1507">
        <f t="shared" si="2923"/>
        <v>1320</v>
      </c>
      <c r="AD8359" s="1508">
        <f t="shared" si="2924"/>
        <v>16948.8</v>
      </c>
      <c r="AE8359" s="14">
        <f t="shared" si="2925"/>
        <v>38.9</v>
      </c>
      <c r="AF8359" s="14">
        <f t="shared" si="2926"/>
        <v>520</v>
      </c>
      <c r="AG8359" s="14">
        <f t="shared" si="2927"/>
        <v>2.5384615384615383</v>
      </c>
      <c r="AH8359" s="14">
        <f t="shared" si="2928"/>
        <v>-36.361538461538458</v>
      </c>
      <c r="AI8359" s="14">
        <f t="shared" si="2929"/>
        <v>-18908</v>
      </c>
      <c r="AJ8359" s="2863"/>
    </row>
    <row r="8360" spans="1:36" ht="15.75">
      <c r="A8360" s="4077">
        <v>5</v>
      </c>
      <c r="B8360" s="2739" t="s">
        <v>200</v>
      </c>
      <c r="C8360" s="2860" t="s">
        <v>181</v>
      </c>
      <c r="D8360" s="2877">
        <v>54</v>
      </c>
      <c r="E8360" s="2860">
        <v>8275</v>
      </c>
      <c r="F8360" s="2877">
        <f t="shared" si="2922"/>
        <v>446850</v>
      </c>
      <c r="G8360" s="2860"/>
      <c r="H8360" s="2877"/>
      <c r="I8360" s="2723">
        <v>44910</v>
      </c>
      <c r="J8360" s="336">
        <v>45365</v>
      </c>
      <c r="K8360" s="2863"/>
      <c r="L8360" s="2863">
        <v>625</v>
      </c>
      <c r="M8360" s="2881">
        <v>44775</v>
      </c>
      <c r="N8360" s="2863">
        <v>215</v>
      </c>
      <c r="O8360" s="2863">
        <v>1243</v>
      </c>
      <c r="P8360" s="2863">
        <v>2231</v>
      </c>
      <c r="Q8360" s="2863"/>
      <c r="R8360" s="2863"/>
      <c r="S8360" s="2863"/>
      <c r="T8360" s="2863"/>
      <c r="U8360" s="2863"/>
      <c r="V8360" s="2863"/>
      <c r="W8360" s="2863"/>
      <c r="X8360" s="2863"/>
      <c r="Y8360" s="2863"/>
      <c r="Z8360" s="2863"/>
      <c r="AA8360" s="2863"/>
      <c r="AB8360" s="2863"/>
      <c r="AC8360" s="1507">
        <f t="shared" si="2923"/>
        <v>4586</v>
      </c>
      <c r="AD8360" s="1508">
        <f t="shared" si="2924"/>
        <v>247644</v>
      </c>
      <c r="AE8360" s="14">
        <f t="shared" si="2925"/>
        <v>11.6</v>
      </c>
      <c r="AF8360" s="14">
        <f t="shared" si="2926"/>
        <v>1229.6666666666667</v>
      </c>
      <c r="AG8360" s="14">
        <f t="shared" si="2927"/>
        <v>3.7294659799403629</v>
      </c>
      <c r="AH8360" s="14">
        <f t="shared" si="2928"/>
        <v>-7.8705340200596368</v>
      </c>
      <c r="AI8360" s="14">
        <f t="shared" si="2929"/>
        <v>-9678.1333333333332</v>
      </c>
      <c r="AJ8360" s="2863"/>
    </row>
    <row r="8361" spans="1:36" ht="15.75">
      <c r="A8361" s="4077">
        <v>6</v>
      </c>
      <c r="B8361" s="2739" t="s">
        <v>201</v>
      </c>
      <c r="C8361" s="2860" t="s">
        <v>181</v>
      </c>
      <c r="D8361" s="2877">
        <v>28.89</v>
      </c>
      <c r="E8361" s="2860">
        <v>61</v>
      </c>
      <c r="F8361" s="2877">
        <f t="shared" si="2922"/>
        <v>1762.29</v>
      </c>
      <c r="G8361" s="2860"/>
      <c r="H8361" s="2877"/>
      <c r="I8361" s="2723"/>
      <c r="J8361" s="2723">
        <v>45078</v>
      </c>
      <c r="K8361" s="2863"/>
      <c r="L8361" s="2863">
        <v>1251</v>
      </c>
      <c r="M8361" s="2881">
        <v>44459</v>
      </c>
      <c r="N8361" s="2863">
        <v>2</v>
      </c>
      <c r="O8361" s="2863">
        <v>42</v>
      </c>
      <c r="P8361" s="2863">
        <v>4</v>
      </c>
      <c r="Q8361" s="2863"/>
      <c r="R8361" s="2863"/>
      <c r="S8361" s="2863"/>
      <c r="T8361" s="2863"/>
      <c r="U8361" s="2863"/>
      <c r="V8361" s="2863"/>
      <c r="W8361" s="2863"/>
      <c r="X8361" s="2863"/>
      <c r="Y8361" s="2863"/>
      <c r="Z8361" s="2863"/>
      <c r="AA8361" s="2863"/>
      <c r="AB8361" s="2863"/>
      <c r="AC8361" s="1507">
        <f t="shared" si="2923"/>
        <v>13</v>
      </c>
      <c r="AD8361" s="1508">
        <f t="shared" si="2924"/>
        <v>375.57</v>
      </c>
      <c r="AE8361" s="14">
        <f t="shared" si="2925"/>
        <v>2.0333333333333332</v>
      </c>
      <c r="AF8361" s="14">
        <f t="shared" si="2926"/>
        <v>16</v>
      </c>
      <c r="AG8361" s="14">
        <f t="shared" si="2927"/>
        <v>0.8125</v>
      </c>
      <c r="AH8361" s="14">
        <f t="shared" si="2928"/>
        <v>-1.2208333333333332</v>
      </c>
      <c r="AI8361" s="14">
        <f t="shared" si="2929"/>
        <v>-19.533333333333331</v>
      </c>
      <c r="AJ8361" s="2863"/>
    </row>
    <row r="8362" spans="1:36" ht="15.75">
      <c r="A8362" s="4077">
        <v>7</v>
      </c>
      <c r="B8362" s="2739" t="s">
        <v>201</v>
      </c>
      <c r="C8362" s="2860" t="s">
        <v>181</v>
      </c>
      <c r="D8362" s="2877">
        <v>22.25</v>
      </c>
      <c r="E8362" s="2860">
        <v>5285</v>
      </c>
      <c r="F8362" s="2877">
        <f t="shared" si="2922"/>
        <v>117591.25</v>
      </c>
      <c r="G8362" s="2860"/>
      <c r="H8362" s="2877"/>
      <c r="I8362" s="2723"/>
      <c r="J8362" s="2723">
        <v>45535</v>
      </c>
      <c r="K8362" s="2863"/>
      <c r="L8362" s="2863">
        <v>633</v>
      </c>
      <c r="M8362" s="2881">
        <v>44777</v>
      </c>
      <c r="N8362" s="2863">
        <v>1221</v>
      </c>
      <c r="O8362" s="2863">
        <v>0</v>
      </c>
      <c r="P8362" s="2863">
        <v>1058</v>
      </c>
      <c r="Q8362" s="2863"/>
      <c r="R8362" s="2863"/>
      <c r="S8362" s="2863"/>
      <c r="T8362" s="2863"/>
      <c r="U8362" s="2863"/>
      <c r="V8362" s="2863"/>
      <c r="W8362" s="2863"/>
      <c r="X8362" s="2863"/>
      <c r="Y8362" s="2863"/>
      <c r="Z8362" s="2863"/>
      <c r="AA8362" s="2863"/>
      <c r="AB8362" s="2863"/>
      <c r="AC8362" s="1507">
        <f t="shared" si="2923"/>
        <v>3006</v>
      </c>
      <c r="AD8362" s="1508">
        <f t="shared" si="2924"/>
        <v>66883.5</v>
      </c>
      <c r="AE8362" s="14">
        <f t="shared" si="2925"/>
        <v>17.266666666666666</v>
      </c>
      <c r="AF8362" s="14">
        <f t="shared" si="2926"/>
        <v>759.66666666666663</v>
      </c>
      <c r="AG8362" s="14">
        <f t="shared" si="2927"/>
        <v>3.9569986836331728</v>
      </c>
      <c r="AH8362" s="14">
        <f t="shared" si="2928"/>
        <v>-13.309667983033492</v>
      </c>
      <c r="AI8362" s="14">
        <f t="shared" si="2929"/>
        <v>-10110.911111111111</v>
      </c>
      <c r="AJ8362" s="2863"/>
    </row>
    <row r="8363" spans="1:36" ht="15.75">
      <c r="A8363" s="4270" t="s">
        <v>6689</v>
      </c>
      <c r="B8363" s="4275"/>
      <c r="C8363" s="4275"/>
      <c r="D8363" s="4275"/>
      <c r="E8363" s="4275"/>
      <c r="F8363" s="4275"/>
      <c r="G8363" s="4275"/>
      <c r="H8363" s="4275"/>
      <c r="I8363" s="4275"/>
      <c r="J8363" s="4275"/>
      <c r="K8363" s="4275"/>
      <c r="L8363" s="4275"/>
      <c r="M8363" s="4275"/>
      <c r="N8363" s="4275"/>
      <c r="O8363" s="4275"/>
      <c r="P8363" s="4275"/>
      <c r="Q8363" s="4275"/>
      <c r="R8363" s="4275"/>
      <c r="S8363" s="4275"/>
      <c r="T8363" s="4275"/>
      <c r="U8363" s="4275"/>
      <c r="V8363" s="4275"/>
      <c r="W8363" s="4275"/>
      <c r="X8363" s="4275"/>
      <c r="Y8363" s="4275"/>
      <c r="Z8363" s="4275"/>
      <c r="AA8363" s="4275"/>
      <c r="AB8363" s="4275"/>
      <c r="AC8363" s="4275"/>
      <c r="AD8363" s="4275"/>
      <c r="AE8363" s="4275"/>
      <c r="AF8363" s="4275"/>
      <c r="AG8363" s="4275"/>
      <c r="AH8363" s="4275"/>
      <c r="AI8363" s="4275"/>
      <c r="AJ8363" s="4276"/>
    </row>
    <row r="8364" spans="1:36" ht="15.75">
      <c r="A8364" s="2859">
        <v>1</v>
      </c>
      <c r="B8364" s="241" t="s">
        <v>199</v>
      </c>
      <c r="C8364" s="2883" t="s">
        <v>180</v>
      </c>
      <c r="D8364" s="2877">
        <v>150.322</v>
      </c>
      <c r="E8364" s="1518">
        <v>17</v>
      </c>
      <c r="F8364" s="2877">
        <f t="shared" ref="F8364:F8369" si="2930">D8364*E8364</f>
        <v>2555.4740000000002</v>
      </c>
      <c r="G8364" s="301"/>
      <c r="H8364" s="2877"/>
      <c r="I8364" s="336">
        <v>44671</v>
      </c>
      <c r="J8364" s="336">
        <v>45382</v>
      </c>
      <c r="K8364" s="2863"/>
      <c r="L8364" s="2863">
        <v>240</v>
      </c>
      <c r="M8364" s="2881">
        <v>44667</v>
      </c>
      <c r="N8364" s="2884">
        <v>4</v>
      </c>
      <c r="O8364" s="2884">
        <v>6</v>
      </c>
      <c r="P8364" s="2884">
        <v>3</v>
      </c>
      <c r="Q8364" s="2884"/>
      <c r="R8364" s="2863"/>
      <c r="S8364" s="2863"/>
      <c r="T8364" s="2863"/>
      <c r="U8364" s="2863"/>
      <c r="V8364" s="2863"/>
      <c r="W8364" s="2863"/>
      <c r="X8364" s="2863"/>
      <c r="Y8364" s="2863"/>
      <c r="Z8364" s="2863"/>
      <c r="AA8364" s="2863"/>
      <c r="AB8364" s="2863"/>
      <c r="AC8364" s="1507">
        <f t="shared" ref="AC8364:AC8385" si="2931">E8364+G8364-N8364-O8364-AA8364-P8364-Q8364-R8364-S8364-T8364-U8364-V8364-W8364-X8364-Y8364</f>
        <v>4</v>
      </c>
      <c r="AD8364" s="1508">
        <f t="shared" ref="AD8364:AD8385" si="2932">D8364*AC8364</f>
        <v>601.28800000000001</v>
      </c>
      <c r="AE8364" s="14">
        <f t="shared" ref="AE8364:AE8367" si="2933">(J8364-"01.04.2023")/30</f>
        <v>12.166666666666666</v>
      </c>
      <c r="AF8364" s="14">
        <f t="shared" ref="AF8364:AF8385" si="2934">(N8364+O8364+P8364+Q8364+R8364+S8364+T8364+U8364+V8364+W8364+X8364+Y8364)/3</f>
        <v>4.333333333333333</v>
      </c>
      <c r="AG8364" s="14">
        <f t="shared" ref="AG8364:AG8385" si="2935">AC8364/AF8364</f>
        <v>0.92307692307692313</v>
      </c>
      <c r="AH8364" s="14">
        <f t="shared" ref="AH8364:AH8367" si="2936">AG8364-AE8364</f>
        <v>-11.243589743589743</v>
      </c>
      <c r="AI8364" s="14">
        <f t="shared" ref="AI8364:AI8367" si="2937">AC8364-(AE8364*AF8364)</f>
        <v>-48.722222222222214</v>
      </c>
      <c r="AJ8364" s="2863"/>
    </row>
    <row r="8365" spans="1:36" ht="31.5">
      <c r="A8365" s="2859">
        <v>2</v>
      </c>
      <c r="B8365" s="2878" t="s">
        <v>4652</v>
      </c>
      <c r="C8365" s="2864" t="s">
        <v>180</v>
      </c>
      <c r="D8365" s="2877">
        <v>704.31124</v>
      </c>
      <c r="E8365" s="1518">
        <v>1049</v>
      </c>
      <c r="F8365" s="2877">
        <f t="shared" si="2930"/>
        <v>738822.49075999996</v>
      </c>
      <c r="G8365" s="301"/>
      <c r="H8365" s="2877"/>
      <c r="I8365" s="336">
        <v>44890</v>
      </c>
      <c r="J8365" s="336">
        <v>45382</v>
      </c>
      <c r="K8365" s="2863"/>
      <c r="L8365" s="2863"/>
      <c r="M8365" s="2881"/>
      <c r="N8365" s="2884">
        <v>232</v>
      </c>
      <c r="O8365" s="2884">
        <v>253</v>
      </c>
      <c r="P8365" s="2884">
        <v>48</v>
      </c>
      <c r="Q8365" s="2884"/>
      <c r="R8365" s="2863"/>
      <c r="S8365" s="2863"/>
      <c r="T8365" s="2863"/>
      <c r="U8365" s="2863"/>
      <c r="V8365" s="2863"/>
      <c r="W8365" s="2863"/>
      <c r="X8365" s="2863"/>
      <c r="Y8365" s="2863"/>
      <c r="Z8365" s="2863"/>
      <c r="AA8365" s="2863"/>
      <c r="AB8365" s="2863"/>
      <c r="AC8365" s="1507">
        <f t="shared" si="2931"/>
        <v>516</v>
      </c>
      <c r="AD8365" s="1508">
        <f t="shared" si="2932"/>
        <v>363424.59983999998</v>
      </c>
      <c r="AE8365" s="14">
        <f t="shared" si="2933"/>
        <v>12.166666666666666</v>
      </c>
      <c r="AF8365" s="14">
        <f t="shared" si="2934"/>
        <v>177.66666666666666</v>
      </c>
      <c r="AG8365" s="14">
        <f t="shared" si="2935"/>
        <v>2.904315196998124</v>
      </c>
      <c r="AH8365" s="14">
        <f t="shared" si="2936"/>
        <v>-9.2623514696685412</v>
      </c>
      <c r="AI8365" s="14">
        <f t="shared" si="2937"/>
        <v>-1645.6111111111109</v>
      </c>
      <c r="AJ8365" s="2863"/>
    </row>
    <row r="8366" spans="1:36" ht="31.5">
      <c r="A8366" s="2859">
        <v>5</v>
      </c>
      <c r="B8366" s="2878" t="s">
        <v>5292</v>
      </c>
      <c r="C8366" s="2883" t="s">
        <v>180</v>
      </c>
      <c r="D8366" s="2877">
        <v>1</v>
      </c>
      <c r="E8366" s="1518">
        <v>70</v>
      </c>
      <c r="F8366" s="2877">
        <f t="shared" si="2930"/>
        <v>70</v>
      </c>
      <c r="G8366" s="2552"/>
      <c r="H8366" s="2550"/>
      <c r="I8366" s="336">
        <v>44832</v>
      </c>
      <c r="J8366" s="2723">
        <v>45412</v>
      </c>
      <c r="K8366" s="2863"/>
      <c r="L8366" s="2863"/>
      <c r="M8366" s="2881"/>
      <c r="N8366" s="2884">
        <v>12</v>
      </c>
      <c r="O8366" s="2884">
        <v>0</v>
      </c>
      <c r="P8366" s="2884">
        <v>3</v>
      </c>
      <c r="Q8366" s="2884"/>
      <c r="R8366" s="2863"/>
      <c r="S8366" s="2863"/>
      <c r="T8366" s="2863"/>
      <c r="U8366" s="2863"/>
      <c r="V8366" s="2863"/>
      <c r="W8366" s="2863"/>
      <c r="X8366" s="2863"/>
      <c r="Y8366" s="2863"/>
      <c r="Z8366" s="2863"/>
      <c r="AA8366" s="2863"/>
      <c r="AB8366" s="2863"/>
      <c r="AC8366" s="1507">
        <f t="shared" si="2931"/>
        <v>55</v>
      </c>
      <c r="AD8366" s="1508">
        <f t="shared" si="2932"/>
        <v>55</v>
      </c>
      <c r="AE8366" s="14">
        <f t="shared" si="2933"/>
        <v>13.166666666666666</v>
      </c>
      <c r="AF8366" s="14">
        <f t="shared" si="2934"/>
        <v>5</v>
      </c>
      <c r="AG8366" s="14">
        <f t="shared" si="2935"/>
        <v>11</v>
      </c>
      <c r="AH8366" s="14">
        <f t="shared" si="2936"/>
        <v>-2.1666666666666661</v>
      </c>
      <c r="AI8366" s="14">
        <f t="shared" si="2937"/>
        <v>-10.833333333333329</v>
      </c>
      <c r="AJ8366" s="2863"/>
    </row>
    <row r="8367" spans="1:36" ht="31.5">
      <c r="A8367" s="4077">
        <v>7</v>
      </c>
      <c r="B8367" s="307" t="s">
        <v>7002</v>
      </c>
      <c r="C8367" s="2883" t="s">
        <v>180</v>
      </c>
      <c r="D8367" s="2877">
        <v>4.1139599999999996</v>
      </c>
      <c r="E8367" s="1518">
        <f>1400+500</f>
        <v>1900</v>
      </c>
      <c r="F8367" s="2877">
        <f t="shared" si="2930"/>
        <v>7816.5239999999994</v>
      </c>
      <c r="G8367" s="2552"/>
      <c r="H8367" s="2550"/>
      <c r="I8367" s="336" t="s">
        <v>9698</v>
      </c>
      <c r="J8367" s="336">
        <v>45777</v>
      </c>
      <c r="K8367" s="2863"/>
      <c r="L8367" s="2863"/>
      <c r="M8367" s="2881"/>
      <c r="N8367" s="2884">
        <v>46</v>
      </c>
      <c r="O8367" s="2884">
        <v>688</v>
      </c>
      <c r="P8367" s="2884">
        <v>1089</v>
      </c>
      <c r="Q8367" s="2884"/>
      <c r="R8367" s="2863"/>
      <c r="S8367" s="2863"/>
      <c r="T8367" s="2863"/>
      <c r="U8367" s="2863"/>
      <c r="V8367" s="2863"/>
      <c r="W8367" s="2863"/>
      <c r="X8367" s="2863"/>
      <c r="Y8367" s="2863"/>
      <c r="Z8367" s="2863"/>
      <c r="AA8367" s="2863"/>
      <c r="AB8367" s="2863"/>
      <c r="AC8367" s="1507">
        <f t="shared" si="2931"/>
        <v>77</v>
      </c>
      <c r="AD8367" s="1508">
        <f t="shared" si="2932"/>
        <v>316.77491999999995</v>
      </c>
      <c r="AE8367" s="14">
        <f t="shared" si="2933"/>
        <v>25.333333333333332</v>
      </c>
      <c r="AF8367" s="14">
        <f t="shared" si="2934"/>
        <v>607.66666666666663</v>
      </c>
      <c r="AG8367" s="14">
        <f t="shared" si="2935"/>
        <v>0.12671420735052114</v>
      </c>
      <c r="AH8367" s="14">
        <f t="shared" si="2936"/>
        <v>-25.206619125982812</v>
      </c>
      <c r="AI8367" s="14">
        <f t="shared" si="2937"/>
        <v>-15317.222222222221</v>
      </c>
      <c r="AJ8367" s="2863"/>
    </row>
    <row r="8368" spans="1:36" ht="31.5">
      <c r="A8368" s="4077">
        <v>8</v>
      </c>
      <c r="B8368" s="128" t="s">
        <v>144</v>
      </c>
      <c r="C8368" s="2860" t="s">
        <v>181</v>
      </c>
      <c r="D8368" s="2877">
        <v>15</v>
      </c>
      <c r="E8368" s="2739">
        <v>19</v>
      </c>
      <c r="F8368" s="2877">
        <f t="shared" si="2930"/>
        <v>285</v>
      </c>
      <c r="G8368" s="301"/>
      <c r="H8368" s="2877"/>
      <c r="I8368" s="336"/>
      <c r="J8368" s="336" t="s">
        <v>202</v>
      </c>
      <c r="K8368" s="2863"/>
      <c r="L8368" s="2863">
        <v>426</v>
      </c>
      <c r="M8368" s="2881">
        <v>43936</v>
      </c>
      <c r="N8368" s="2863">
        <v>0</v>
      </c>
      <c r="O8368" s="2863">
        <v>0</v>
      </c>
      <c r="P8368" s="2863">
        <v>0</v>
      </c>
      <c r="Q8368" s="2863"/>
      <c r="R8368" s="2863"/>
      <c r="S8368" s="2863"/>
      <c r="T8368" s="2863"/>
      <c r="U8368" s="2863"/>
      <c r="V8368" s="2863"/>
      <c r="W8368" s="2863"/>
      <c r="X8368" s="2863"/>
      <c r="Y8368" s="2863"/>
      <c r="Z8368" s="2863"/>
      <c r="AA8368" s="2863"/>
      <c r="AB8368" s="2863"/>
      <c r="AC8368" s="1507">
        <f t="shared" si="2931"/>
        <v>19</v>
      </c>
      <c r="AD8368" s="1508">
        <f t="shared" si="2932"/>
        <v>285</v>
      </c>
      <c r="AE8368" s="120" t="s">
        <v>9129</v>
      </c>
      <c r="AF8368" s="14">
        <f t="shared" si="2934"/>
        <v>0</v>
      </c>
      <c r="AG8368" s="14" t="e">
        <f t="shared" si="2935"/>
        <v>#DIV/0!</v>
      </c>
      <c r="AH8368" s="120" t="s">
        <v>9129</v>
      </c>
      <c r="AI8368" s="120" t="s">
        <v>9129</v>
      </c>
      <c r="AJ8368" s="2863"/>
    </row>
    <row r="8369" spans="1:36" ht="15.75">
      <c r="A8369" s="4077">
        <v>9</v>
      </c>
      <c r="B8369" s="128" t="s">
        <v>2882</v>
      </c>
      <c r="C8369" s="2885" t="s">
        <v>181</v>
      </c>
      <c r="D8369" s="2886">
        <v>65.823525000000004</v>
      </c>
      <c r="E8369" s="2739">
        <v>2653</v>
      </c>
      <c r="F8369" s="2877">
        <f t="shared" si="2930"/>
        <v>174629.81182500001</v>
      </c>
      <c r="G8369" s="2552"/>
      <c r="H8369" s="1701"/>
      <c r="I8369" s="336">
        <v>44711</v>
      </c>
      <c r="J8369" s="336">
        <v>45277</v>
      </c>
      <c r="K8369" s="1701"/>
      <c r="L8369" s="1701"/>
      <c r="M8369" s="2874"/>
      <c r="N8369" s="2863">
        <v>761</v>
      </c>
      <c r="O8369" s="2863">
        <v>156</v>
      </c>
      <c r="P8369" s="2863">
        <v>505</v>
      </c>
      <c r="Q8369" s="2863"/>
      <c r="R8369" s="1701"/>
      <c r="S8369" s="1701"/>
      <c r="T8369" s="1701"/>
      <c r="U8369" s="1701"/>
      <c r="V8369" s="1701"/>
      <c r="W8369" s="1701"/>
      <c r="X8369" s="1701"/>
      <c r="Y8369" s="1701"/>
      <c r="Z8369" s="1701"/>
      <c r="AA8369" s="1701"/>
      <c r="AB8369" s="1701"/>
      <c r="AC8369" s="1507">
        <f t="shared" si="2931"/>
        <v>1231</v>
      </c>
      <c r="AD8369" s="1508">
        <f t="shared" si="2932"/>
        <v>81028.759275000004</v>
      </c>
      <c r="AE8369" s="14">
        <f t="shared" ref="AE8369:AE8389" si="2938">(J8369-"01.04.2023")/30</f>
        <v>8.6666666666666661</v>
      </c>
      <c r="AF8369" s="14">
        <f t="shared" si="2934"/>
        <v>474</v>
      </c>
      <c r="AG8369" s="14">
        <f t="shared" si="2935"/>
        <v>2.5970464135021096</v>
      </c>
      <c r="AH8369" s="14">
        <f t="shared" ref="AH8369:AH8389" si="2939">AG8369-AE8369</f>
        <v>-6.0696202531645564</v>
      </c>
      <c r="AI8369" s="14">
        <f t="shared" ref="AI8369:AI8389" si="2940">AC8369-(AE8369*AF8369)</f>
        <v>-2877</v>
      </c>
      <c r="AJ8369" s="2875"/>
    </row>
    <row r="8370" spans="1:36" ht="15.75">
      <c r="A8370" s="4077">
        <v>11</v>
      </c>
      <c r="B8370" s="2878" t="s">
        <v>8206</v>
      </c>
      <c r="C8370" s="2864" t="s">
        <v>65</v>
      </c>
      <c r="D8370" s="2742">
        <v>166.75</v>
      </c>
      <c r="E8370" s="2739"/>
      <c r="F8370" s="2877"/>
      <c r="G8370" s="2552">
        <v>20</v>
      </c>
      <c r="H8370" s="2887">
        <f t="shared" ref="H8370:H8373" si="2941">G8370*D8370</f>
        <v>3335</v>
      </c>
      <c r="I8370" s="336">
        <v>45008</v>
      </c>
      <c r="J8370" s="336">
        <v>45077</v>
      </c>
      <c r="K8370" s="1701"/>
      <c r="L8370" s="1701"/>
      <c r="M8370" s="2874"/>
      <c r="N8370" s="2863"/>
      <c r="O8370" s="2863"/>
      <c r="P8370" s="2863">
        <v>10</v>
      </c>
      <c r="Q8370" s="2863"/>
      <c r="R8370" s="1701"/>
      <c r="S8370" s="1701"/>
      <c r="T8370" s="1701"/>
      <c r="U8370" s="1701"/>
      <c r="V8370" s="1701"/>
      <c r="W8370" s="1701"/>
      <c r="X8370" s="1701"/>
      <c r="Y8370" s="1701"/>
      <c r="Z8370" s="1701"/>
      <c r="AA8370" s="1701"/>
      <c r="AB8370" s="1701"/>
      <c r="AC8370" s="1507">
        <f t="shared" si="2931"/>
        <v>10</v>
      </c>
      <c r="AD8370" s="1508">
        <f t="shared" si="2932"/>
        <v>1667.5</v>
      </c>
      <c r="AE8370" s="14">
        <f t="shared" si="2938"/>
        <v>2</v>
      </c>
      <c r="AF8370" s="14">
        <f t="shared" si="2934"/>
        <v>3.3333333333333335</v>
      </c>
      <c r="AG8370" s="14">
        <f t="shared" si="2935"/>
        <v>3</v>
      </c>
      <c r="AH8370" s="14">
        <f t="shared" si="2939"/>
        <v>1</v>
      </c>
      <c r="AI8370" s="14">
        <f t="shared" si="2940"/>
        <v>3.333333333333333</v>
      </c>
      <c r="AJ8370" s="2875"/>
    </row>
    <row r="8371" spans="1:36" ht="47.25">
      <c r="A8371" s="4077">
        <v>12</v>
      </c>
      <c r="B8371" s="2878" t="s">
        <v>8207</v>
      </c>
      <c r="C8371" s="2864" t="s">
        <v>181</v>
      </c>
      <c r="D8371" s="2742">
        <v>3.91</v>
      </c>
      <c r="E8371" s="2739"/>
      <c r="F8371" s="2877"/>
      <c r="G8371" s="2552">
        <f>25+2</f>
        <v>27</v>
      </c>
      <c r="H8371" s="2887">
        <f t="shared" si="2941"/>
        <v>105.57000000000001</v>
      </c>
      <c r="I8371" s="336" t="s">
        <v>9699</v>
      </c>
      <c r="J8371" s="336">
        <v>45566</v>
      </c>
      <c r="K8371" s="1701"/>
      <c r="L8371" s="1701"/>
      <c r="M8371" s="2874"/>
      <c r="N8371" s="2863">
        <v>9</v>
      </c>
      <c r="O8371" s="2863">
        <v>14</v>
      </c>
      <c r="P8371" s="2863">
        <v>3</v>
      </c>
      <c r="Q8371" s="2863"/>
      <c r="R8371" s="1701"/>
      <c r="S8371" s="1701"/>
      <c r="T8371" s="1701"/>
      <c r="U8371" s="1701"/>
      <c r="V8371" s="1701"/>
      <c r="W8371" s="1701"/>
      <c r="X8371" s="1701"/>
      <c r="Y8371" s="1701"/>
      <c r="Z8371" s="1701"/>
      <c r="AA8371" s="1701"/>
      <c r="AB8371" s="1701"/>
      <c r="AC8371" s="1507">
        <f t="shared" si="2931"/>
        <v>1</v>
      </c>
      <c r="AD8371" s="1508">
        <f t="shared" si="2932"/>
        <v>3.91</v>
      </c>
      <c r="AE8371" s="14">
        <f t="shared" si="2938"/>
        <v>18.3</v>
      </c>
      <c r="AF8371" s="14">
        <f t="shared" si="2934"/>
        <v>8.6666666666666661</v>
      </c>
      <c r="AG8371" s="14">
        <f t="shared" si="2935"/>
        <v>0.11538461538461539</v>
      </c>
      <c r="AH8371" s="14">
        <f t="shared" si="2939"/>
        <v>-18.184615384615384</v>
      </c>
      <c r="AI8371" s="14">
        <f t="shared" si="2940"/>
        <v>-157.6</v>
      </c>
      <c r="AJ8371" s="2875"/>
    </row>
    <row r="8372" spans="1:36" ht="21" customHeight="1">
      <c r="A8372" s="4077">
        <v>13</v>
      </c>
      <c r="B8372" s="2878" t="s">
        <v>8208</v>
      </c>
      <c r="C8372" s="2864" t="s">
        <v>181</v>
      </c>
      <c r="D8372" s="2742">
        <v>1.5</v>
      </c>
      <c r="E8372" s="2739"/>
      <c r="F8372" s="2877"/>
      <c r="G8372" s="2552">
        <f>250+20</f>
        <v>270</v>
      </c>
      <c r="H8372" s="2887">
        <f t="shared" si="2941"/>
        <v>405</v>
      </c>
      <c r="I8372" s="336" t="s">
        <v>9700</v>
      </c>
      <c r="J8372" s="336">
        <v>46661</v>
      </c>
      <c r="K8372" s="1701"/>
      <c r="L8372" s="1701"/>
      <c r="M8372" s="2874"/>
      <c r="N8372" s="2863">
        <v>90</v>
      </c>
      <c r="O8372" s="2863">
        <v>140</v>
      </c>
      <c r="P8372" s="2863">
        <v>30</v>
      </c>
      <c r="Q8372" s="2863"/>
      <c r="R8372" s="1701"/>
      <c r="S8372" s="1701"/>
      <c r="T8372" s="1701"/>
      <c r="U8372" s="1701"/>
      <c r="V8372" s="1701"/>
      <c r="W8372" s="1701"/>
      <c r="X8372" s="1701"/>
      <c r="Y8372" s="1701"/>
      <c r="Z8372" s="1701"/>
      <c r="AA8372" s="1701"/>
      <c r="AB8372" s="1701"/>
      <c r="AC8372" s="1507">
        <f t="shared" si="2931"/>
        <v>10</v>
      </c>
      <c r="AD8372" s="1508">
        <f t="shared" si="2932"/>
        <v>15</v>
      </c>
      <c r="AE8372" s="14">
        <f t="shared" si="2938"/>
        <v>54.8</v>
      </c>
      <c r="AF8372" s="14">
        <f t="shared" si="2934"/>
        <v>86.666666666666671</v>
      </c>
      <c r="AG8372" s="14">
        <f t="shared" si="2935"/>
        <v>0.11538461538461538</v>
      </c>
      <c r="AH8372" s="14">
        <f t="shared" si="2939"/>
        <v>-54.684615384615384</v>
      </c>
      <c r="AI8372" s="14">
        <f t="shared" si="2940"/>
        <v>-4739.333333333333</v>
      </c>
      <c r="AJ8372" s="2875"/>
    </row>
    <row r="8373" spans="1:36" ht="21" customHeight="1">
      <c r="A8373" s="4077">
        <v>14</v>
      </c>
      <c r="B8373" s="2878" t="s">
        <v>8209</v>
      </c>
      <c r="C8373" s="2864" t="s">
        <v>181</v>
      </c>
      <c r="D8373" s="2742">
        <v>1.29</v>
      </c>
      <c r="E8373" s="2739"/>
      <c r="F8373" s="2877"/>
      <c r="G8373" s="2552">
        <f>25+2</f>
        <v>27</v>
      </c>
      <c r="H8373" s="2887">
        <f t="shared" si="2941"/>
        <v>34.83</v>
      </c>
      <c r="I8373" s="336" t="s">
        <v>9701</v>
      </c>
      <c r="J8373" s="336">
        <v>46661</v>
      </c>
      <c r="K8373" s="1701"/>
      <c r="L8373" s="1701"/>
      <c r="M8373" s="2874"/>
      <c r="N8373" s="2863">
        <v>9</v>
      </c>
      <c r="O8373" s="2863">
        <v>14</v>
      </c>
      <c r="P8373" s="2863">
        <v>3</v>
      </c>
      <c r="Q8373" s="2863"/>
      <c r="R8373" s="1701"/>
      <c r="S8373" s="1701"/>
      <c r="T8373" s="1701"/>
      <c r="U8373" s="1701"/>
      <c r="V8373" s="1701"/>
      <c r="W8373" s="1701"/>
      <c r="X8373" s="1701"/>
      <c r="Y8373" s="1701"/>
      <c r="Z8373" s="1701"/>
      <c r="AA8373" s="1701"/>
      <c r="AB8373" s="1701"/>
      <c r="AC8373" s="1507">
        <f t="shared" si="2931"/>
        <v>1</v>
      </c>
      <c r="AD8373" s="1508">
        <f t="shared" si="2932"/>
        <v>1.29</v>
      </c>
      <c r="AE8373" s="14">
        <f t="shared" si="2938"/>
        <v>54.8</v>
      </c>
      <c r="AF8373" s="14">
        <f t="shared" si="2934"/>
        <v>8.6666666666666661</v>
      </c>
      <c r="AG8373" s="14">
        <f t="shared" si="2935"/>
        <v>0.11538461538461539</v>
      </c>
      <c r="AH8373" s="14">
        <f t="shared" si="2939"/>
        <v>-54.684615384615384</v>
      </c>
      <c r="AI8373" s="14">
        <f t="shared" si="2940"/>
        <v>-473.93333333333328</v>
      </c>
      <c r="AJ8373" s="2875"/>
    </row>
    <row r="8374" spans="1:36" ht="63">
      <c r="A8374" s="4077">
        <v>20</v>
      </c>
      <c r="B8374" s="2866" t="s">
        <v>8899</v>
      </c>
      <c r="C8374" s="2739" t="s">
        <v>65</v>
      </c>
      <c r="D8374" s="2739">
        <v>533.91999999999996</v>
      </c>
      <c r="E8374" s="2739"/>
      <c r="F8374" s="2877"/>
      <c r="G8374" s="2739">
        <v>150</v>
      </c>
      <c r="H8374" s="2888">
        <f t="shared" ref="H8374:H8380" si="2942">G8374*D8374</f>
        <v>80088</v>
      </c>
      <c r="I8374" s="336">
        <v>45008</v>
      </c>
      <c r="J8374" s="2723">
        <v>45034</v>
      </c>
      <c r="K8374" s="1701"/>
      <c r="L8374" s="1701"/>
      <c r="M8374" s="2874"/>
      <c r="N8374" s="2863"/>
      <c r="O8374" s="2863"/>
      <c r="P8374" s="2863">
        <v>108</v>
      </c>
      <c r="Q8374" s="2863"/>
      <c r="R8374" s="1701"/>
      <c r="S8374" s="1701"/>
      <c r="T8374" s="1701"/>
      <c r="U8374" s="1701"/>
      <c r="V8374" s="1701"/>
      <c r="W8374" s="1701"/>
      <c r="X8374" s="1701"/>
      <c r="Y8374" s="1701"/>
      <c r="Z8374" s="1701"/>
      <c r="AA8374" s="1701"/>
      <c r="AB8374" s="1701"/>
      <c r="AC8374" s="1507">
        <f t="shared" si="2931"/>
        <v>42</v>
      </c>
      <c r="AD8374" s="1508">
        <f t="shared" si="2932"/>
        <v>22424.639999999999</v>
      </c>
      <c r="AE8374" s="14">
        <f t="shared" si="2938"/>
        <v>0.56666666666666665</v>
      </c>
      <c r="AF8374" s="14">
        <f t="shared" si="2934"/>
        <v>36</v>
      </c>
      <c r="AG8374" s="14">
        <f t="shared" si="2935"/>
        <v>1.1666666666666667</v>
      </c>
      <c r="AH8374" s="14">
        <f t="shared" si="2939"/>
        <v>0.60000000000000009</v>
      </c>
      <c r="AI8374" s="14">
        <f t="shared" si="2940"/>
        <v>21.6</v>
      </c>
      <c r="AJ8374" s="2875"/>
    </row>
    <row r="8375" spans="1:36" ht="26.25" customHeight="1">
      <c r="A8375" s="4077">
        <v>21</v>
      </c>
      <c r="B8375" s="2889" t="s">
        <v>8900</v>
      </c>
      <c r="C8375" s="2739" t="s">
        <v>143</v>
      </c>
      <c r="D8375" s="2739">
        <v>40.912050000000001</v>
      </c>
      <c r="E8375" s="2739"/>
      <c r="F8375" s="2877"/>
      <c r="G8375" s="2739">
        <f>50+25</f>
        <v>75</v>
      </c>
      <c r="H8375" s="2888">
        <f t="shared" si="2942"/>
        <v>3068.4037499999999</v>
      </c>
      <c r="I8375" s="336" t="s">
        <v>9702</v>
      </c>
      <c r="J8375" s="2890" t="s">
        <v>8944</v>
      </c>
      <c r="K8375" s="1701"/>
      <c r="L8375" s="1701"/>
      <c r="M8375" s="2874"/>
      <c r="N8375" s="2863"/>
      <c r="O8375" s="2863">
        <v>1</v>
      </c>
      <c r="P8375" s="2863">
        <v>67</v>
      </c>
      <c r="Q8375" s="2863"/>
      <c r="R8375" s="1701"/>
      <c r="S8375" s="1701"/>
      <c r="T8375" s="1701"/>
      <c r="U8375" s="1701"/>
      <c r="V8375" s="1701"/>
      <c r="W8375" s="1701"/>
      <c r="X8375" s="1701"/>
      <c r="Y8375" s="1701"/>
      <c r="Z8375" s="1701"/>
      <c r="AA8375" s="1701"/>
      <c r="AB8375" s="1701"/>
      <c r="AC8375" s="1507">
        <f t="shared" si="2931"/>
        <v>7</v>
      </c>
      <c r="AD8375" s="1508">
        <f t="shared" si="2932"/>
        <v>286.38434999999998</v>
      </c>
      <c r="AE8375" s="14">
        <f t="shared" si="2938"/>
        <v>8.1</v>
      </c>
      <c r="AF8375" s="14">
        <f t="shared" si="2934"/>
        <v>22.666666666666668</v>
      </c>
      <c r="AG8375" s="14">
        <f t="shared" si="2935"/>
        <v>0.30882352941176466</v>
      </c>
      <c r="AH8375" s="14">
        <f t="shared" si="2939"/>
        <v>-7.7911764705882351</v>
      </c>
      <c r="AI8375" s="14">
        <f t="shared" si="2940"/>
        <v>-176.6</v>
      </c>
      <c r="AJ8375" s="2875"/>
    </row>
    <row r="8376" spans="1:36" ht="26.25" customHeight="1">
      <c r="A8376" s="2859">
        <v>22</v>
      </c>
      <c r="B8376" s="2866" t="s">
        <v>8901</v>
      </c>
      <c r="C8376" s="2739" t="s">
        <v>66</v>
      </c>
      <c r="D8376" s="2739">
        <v>3.5398399999999999</v>
      </c>
      <c r="E8376" s="2739"/>
      <c r="F8376" s="2877"/>
      <c r="G8376" s="2891">
        <f>300+150</f>
        <v>450</v>
      </c>
      <c r="H8376" s="2888">
        <f t="shared" si="2942"/>
        <v>1592.9279999999999</v>
      </c>
      <c r="I8376" s="336" t="s">
        <v>9702</v>
      </c>
      <c r="J8376" s="2723">
        <v>46326</v>
      </c>
      <c r="K8376" s="1701"/>
      <c r="L8376" s="1701"/>
      <c r="M8376" s="2874"/>
      <c r="N8376" s="2863"/>
      <c r="O8376" s="2863">
        <v>6</v>
      </c>
      <c r="P8376" s="2863">
        <v>402</v>
      </c>
      <c r="Q8376" s="2863"/>
      <c r="R8376" s="1701"/>
      <c r="S8376" s="1701"/>
      <c r="T8376" s="1701"/>
      <c r="U8376" s="1701"/>
      <c r="V8376" s="1701"/>
      <c r="W8376" s="1701"/>
      <c r="X8376" s="1701"/>
      <c r="Y8376" s="1701"/>
      <c r="Z8376" s="1701"/>
      <c r="AA8376" s="1701"/>
      <c r="AB8376" s="1701"/>
      <c r="AC8376" s="1507">
        <f t="shared" si="2931"/>
        <v>42</v>
      </c>
      <c r="AD8376" s="1508">
        <f t="shared" si="2932"/>
        <v>148.67328000000001</v>
      </c>
      <c r="AE8376" s="14">
        <f t="shared" si="2938"/>
        <v>43.633333333333333</v>
      </c>
      <c r="AF8376" s="14">
        <f t="shared" si="2934"/>
        <v>136</v>
      </c>
      <c r="AG8376" s="14">
        <f t="shared" si="2935"/>
        <v>0.30882352941176472</v>
      </c>
      <c r="AH8376" s="14">
        <f t="shared" si="2939"/>
        <v>-43.324509803921565</v>
      </c>
      <c r="AI8376" s="14">
        <f t="shared" si="2940"/>
        <v>-5892.1333333333332</v>
      </c>
      <c r="AJ8376" s="2875"/>
    </row>
    <row r="8377" spans="1:36" ht="15.75">
      <c r="A8377" s="4077">
        <v>24</v>
      </c>
      <c r="B8377" s="2892" t="s">
        <v>8210</v>
      </c>
      <c r="C8377" s="2864" t="s">
        <v>65</v>
      </c>
      <c r="D8377" s="2893">
        <v>42.05</v>
      </c>
      <c r="E8377" s="2739"/>
      <c r="F8377" s="2877"/>
      <c r="G8377" s="2552">
        <v>100</v>
      </c>
      <c r="H8377" s="2887">
        <f t="shared" si="2942"/>
        <v>4205</v>
      </c>
      <c r="I8377" s="336">
        <v>44930</v>
      </c>
      <c r="J8377" s="336">
        <v>45596</v>
      </c>
      <c r="K8377" s="1701"/>
      <c r="L8377" s="1701"/>
      <c r="M8377" s="2874"/>
      <c r="N8377" s="2863">
        <v>0</v>
      </c>
      <c r="O8377" s="2863">
        <v>0</v>
      </c>
      <c r="P8377" s="2863">
        <v>0</v>
      </c>
      <c r="Q8377" s="2863"/>
      <c r="R8377" s="1701"/>
      <c r="S8377" s="1701"/>
      <c r="T8377" s="1701"/>
      <c r="U8377" s="1701"/>
      <c r="V8377" s="1701"/>
      <c r="W8377" s="1701"/>
      <c r="X8377" s="1701"/>
      <c r="Y8377" s="1701"/>
      <c r="Z8377" s="1701"/>
      <c r="AA8377" s="1701"/>
      <c r="AB8377" s="1701"/>
      <c r="AC8377" s="1507">
        <f t="shared" si="2931"/>
        <v>100</v>
      </c>
      <c r="AD8377" s="1508">
        <f t="shared" si="2932"/>
        <v>4205</v>
      </c>
      <c r="AE8377" s="14">
        <f t="shared" si="2938"/>
        <v>19.3</v>
      </c>
      <c r="AF8377" s="14">
        <f t="shared" si="2934"/>
        <v>0</v>
      </c>
      <c r="AG8377" s="14" t="e">
        <f t="shared" si="2935"/>
        <v>#DIV/0!</v>
      </c>
      <c r="AH8377" s="14" t="e">
        <f t="shared" si="2939"/>
        <v>#DIV/0!</v>
      </c>
      <c r="AI8377" s="14">
        <f t="shared" si="2940"/>
        <v>100</v>
      </c>
      <c r="AJ8377" s="2875"/>
    </row>
    <row r="8378" spans="1:36" ht="31.5" customHeight="1">
      <c r="A8378" s="4077">
        <v>25</v>
      </c>
      <c r="B8378" s="2878" t="s">
        <v>8945</v>
      </c>
      <c r="C8378" s="2864" t="s">
        <v>127</v>
      </c>
      <c r="D8378" s="2893">
        <v>131.65</v>
      </c>
      <c r="E8378" s="2739"/>
      <c r="F8378" s="2877"/>
      <c r="G8378" s="2552">
        <v>300</v>
      </c>
      <c r="H8378" s="2887">
        <f t="shared" si="2942"/>
        <v>39495</v>
      </c>
      <c r="I8378" s="336">
        <v>44974</v>
      </c>
      <c r="J8378" s="336">
        <v>45169</v>
      </c>
      <c r="K8378" s="1701"/>
      <c r="L8378" s="1701"/>
      <c r="M8378" s="2874"/>
      <c r="N8378" s="2863"/>
      <c r="O8378" s="2863">
        <v>0</v>
      </c>
      <c r="P8378" s="2863">
        <v>212</v>
      </c>
      <c r="Q8378" s="2863"/>
      <c r="R8378" s="1701"/>
      <c r="S8378" s="1701"/>
      <c r="T8378" s="1701"/>
      <c r="U8378" s="1701"/>
      <c r="V8378" s="1701"/>
      <c r="W8378" s="1701"/>
      <c r="X8378" s="1701"/>
      <c r="Y8378" s="1701"/>
      <c r="Z8378" s="1701"/>
      <c r="AA8378" s="1701"/>
      <c r="AB8378" s="1701"/>
      <c r="AC8378" s="1507">
        <f t="shared" si="2931"/>
        <v>88</v>
      </c>
      <c r="AD8378" s="1508">
        <f t="shared" si="2932"/>
        <v>11585.2</v>
      </c>
      <c r="AE8378" s="14">
        <f t="shared" si="2938"/>
        <v>5.0666666666666664</v>
      </c>
      <c r="AF8378" s="14">
        <f t="shared" si="2934"/>
        <v>70.666666666666671</v>
      </c>
      <c r="AG8378" s="14">
        <f t="shared" si="2935"/>
        <v>1.2452830188679245</v>
      </c>
      <c r="AH8378" s="14">
        <f t="shared" si="2939"/>
        <v>-3.8213836477987417</v>
      </c>
      <c r="AI8378" s="14">
        <f t="shared" si="2940"/>
        <v>-270.04444444444448</v>
      </c>
      <c r="AJ8378" s="2875"/>
    </row>
    <row r="8379" spans="1:36" ht="15.75">
      <c r="A8379" s="4077">
        <v>26</v>
      </c>
      <c r="B8379" s="2878" t="s">
        <v>8946</v>
      </c>
      <c r="C8379" s="2864" t="s">
        <v>234</v>
      </c>
      <c r="D8379" s="2893">
        <v>1</v>
      </c>
      <c r="E8379" s="2739"/>
      <c r="F8379" s="2877"/>
      <c r="G8379" s="2552">
        <v>150</v>
      </c>
      <c r="H8379" s="2887">
        <f t="shared" si="2942"/>
        <v>150</v>
      </c>
      <c r="I8379" s="336">
        <v>44974</v>
      </c>
      <c r="J8379" s="336">
        <v>45930</v>
      </c>
      <c r="K8379" s="1701"/>
      <c r="L8379" s="1701"/>
      <c r="M8379" s="2874"/>
      <c r="N8379" s="2863"/>
      <c r="O8379" s="2863">
        <v>0</v>
      </c>
      <c r="P8379" s="2863">
        <v>106</v>
      </c>
      <c r="Q8379" s="2863"/>
      <c r="R8379" s="1701"/>
      <c r="S8379" s="1701"/>
      <c r="T8379" s="1701"/>
      <c r="U8379" s="1701"/>
      <c r="V8379" s="1701"/>
      <c r="W8379" s="1701"/>
      <c r="X8379" s="1701"/>
      <c r="Y8379" s="1701"/>
      <c r="Z8379" s="1701"/>
      <c r="AA8379" s="1701"/>
      <c r="AB8379" s="1701"/>
      <c r="AC8379" s="1507">
        <f t="shared" si="2931"/>
        <v>44</v>
      </c>
      <c r="AD8379" s="1508">
        <f t="shared" si="2932"/>
        <v>44</v>
      </c>
      <c r="AE8379" s="14">
        <f t="shared" si="2938"/>
        <v>30.433333333333334</v>
      </c>
      <c r="AF8379" s="14">
        <f t="shared" si="2934"/>
        <v>35.333333333333336</v>
      </c>
      <c r="AG8379" s="14">
        <f t="shared" si="2935"/>
        <v>1.2452830188679245</v>
      </c>
      <c r="AH8379" s="14">
        <f t="shared" si="2939"/>
        <v>-29.188050314465411</v>
      </c>
      <c r="AI8379" s="14">
        <f t="shared" si="2940"/>
        <v>-1031.3111111111111</v>
      </c>
      <c r="AJ8379" s="2875"/>
    </row>
    <row r="8380" spans="1:36" ht="45">
      <c r="A8380" s="4077">
        <v>27</v>
      </c>
      <c r="B8380" s="2894" t="s">
        <v>8947</v>
      </c>
      <c r="C8380" s="2864" t="s">
        <v>234</v>
      </c>
      <c r="D8380" s="2893">
        <v>1</v>
      </c>
      <c r="E8380" s="2739"/>
      <c r="F8380" s="2877"/>
      <c r="G8380" s="2552">
        <f>50+50</f>
        <v>100</v>
      </c>
      <c r="H8380" s="2887">
        <f t="shared" si="2942"/>
        <v>100</v>
      </c>
      <c r="I8380" s="336" t="s">
        <v>9703</v>
      </c>
      <c r="J8380" s="336">
        <v>45040</v>
      </c>
      <c r="K8380" s="1701"/>
      <c r="L8380" s="1701"/>
      <c r="M8380" s="2874"/>
      <c r="N8380" s="2863"/>
      <c r="O8380" s="2863">
        <v>25</v>
      </c>
      <c r="P8380" s="2863">
        <v>50</v>
      </c>
      <c r="Q8380" s="2863"/>
      <c r="R8380" s="1701"/>
      <c r="S8380" s="1701"/>
      <c r="T8380" s="1701"/>
      <c r="U8380" s="1701"/>
      <c r="V8380" s="1701"/>
      <c r="W8380" s="1701"/>
      <c r="X8380" s="1701"/>
      <c r="Y8380" s="1701"/>
      <c r="Z8380" s="1701"/>
      <c r="AA8380" s="1701"/>
      <c r="AB8380" s="1701"/>
      <c r="AC8380" s="1507">
        <f t="shared" si="2931"/>
        <v>25</v>
      </c>
      <c r="AD8380" s="1508">
        <f t="shared" si="2932"/>
        <v>25</v>
      </c>
      <c r="AE8380" s="14">
        <f t="shared" si="2938"/>
        <v>0.76666666666666672</v>
      </c>
      <c r="AF8380" s="14">
        <f t="shared" si="2934"/>
        <v>25</v>
      </c>
      <c r="AG8380" s="14">
        <f t="shared" si="2935"/>
        <v>1</v>
      </c>
      <c r="AH8380" s="14">
        <f t="shared" si="2939"/>
        <v>0.23333333333333328</v>
      </c>
      <c r="AI8380" s="14">
        <f t="shared" si="2940"/>
        <v>5.8333333333333321</v>
      </c>
      <c r="AJ8380" s="2875"/>
    </row>
    <row r="8381" spans="1:36" ht="15.75">
      <c r="A8381" s="4077">
        <v>28</v>
      </c>
      <c r="B8381" s="128" t="s">
        <v>9704</v>
      </c>
      <c r="C8381" s="2739" t="s">
        <v>224</v>
      </c>
      <c r="D8381" s="2550">
        <v>0</v>
      </c>
      <c r="E8381" s="2739">
        <v>965</v>
      </c>
      <c r="F8381" s="2877">
        <f t="shared" ref="F8381:F8394" si="2943">D8381*E8381</f>
        <v>0</v>
      </c>
      <c r="G8381" s="1518"/>
      <c r="H8381" s="2877"/>
      <c r="I8381" s="336">
        <v>44677</v>
      </c>
      <c r="J8381" s="336">
        <v>44986</v>
      </c>
      <c r="K8381" s="1701"/>
      <c r="L8381" s="1701"/>
      <c r="M8381" s="2874"/>
      <c r="N8381" s="2863">
        <v>3</v>
      </c>
      <c r="O8381" s="2863">
        <v>172</v>
      </c>
      <c r="P8381" s="2863">
        <v>80</v>
      </c>
      <c r="Q8381" s="2863"/>
      <c r="R8381" s="1701"/>
      <c r="S8381" s="1701"/>
      <c r="T8381" s="1701"/>
      <c r="U8381" s="1701"/>
      <c r="V8381" s="1701"/>
      <c r="W8381" s="1701"/>
      <c r="X8381" s="1701"/>
      <c r="Y8381" s="1701"/>
      <c r="Z8381" s="1701"/>
      <c r="AA8381" s="1701"/>
      <c r="AB8381" s="1701"/>
      <c r="AC8381" s="1507">
        <f t="shared" si="2931"/>
        <v>710</v>
      </c>
      <c r="AD8381" s="1508">
        <f t="shared" si="2932"/>
        <v>0</v>
      </c>
      <c r="AE8381" s="14">
        <f t="shared" si="2938"/>
        <v>-1.0333333333333334</v>
      </c>
      <c r="AF8381" s="14">
        <f t="shared" si="2934"/>
        <v>85</v>
      </c>
      <c r="AG8381" s="14">
        <f t="shared" si="2935"/>
        <v>8.3529411764705888</v>
      </c>
      <c r="AH8381" s="14">
        <f t="shared" si="2939"/>
        <v>9.386274509803922</v>
      </c>
      <c r="AI8381" s="14">
        <f t="shared" si="2940"/>
        <v>797.83333333333337</v>
      </c>
      <c r="AJ8381" s="2875"/>
    </row>
    <row r="8382" spans="1:36" ht="15.75">
      <c r="A8382" s="4077">
        <v>29</v>
      </c>
      <c r="B8382" s="128" t="s">
        <v>2967</v>
      </c>
      <c r="C8382" s="2739" t="s">
        <v>181</v>
      </c>
      <c r="D8382" s="2861">
        <v>0</v>
      </c>
      <c r="E8382" s="2739">
        <v>7</v>
      </c>
      <c r="F8382" s="2877">
        <f t="shared" si="2943"/>
        <v>0</v>
      </c>
      <c r="G8382" s="1518"/>
      <c r="H8382" s="2877"/>
      <c r="I8382" s="336">
        <v>44677</v>
      </c>
      <c r="J8382" s="336">
        <v>45365</v>
      </c>
      <c r="K8382" s="1701"/>
      <c r="L8382" s="1701"/>
      <c r="M8382" s="2874"/>
      <c r="N8382" s="2863">
        <v>0</v>
      </c>
      <c r="O8382" s="2863">
        <v>2</v>
      </c>
      <c r="P8382" s="2863">
        <v>2</v>
      </c>
      <c r="Q8382" s="2863"/>
      <c r="R8382" s="1701"/>
      <c r="S8382" s="1701"/>
      <c r="T8382" s="1701"/>
      <c r="U8382" s="1701"/>
      <c r="V8382" s="1701"/>
      <c r="W8382" s="1701"/>
      <c r="X8382" s="1701"/>
      <c r="Y8382" s="1701"/>
      <c r="Z8382" s="1701"/>
      <c r="AA8382" s="1701"/>
      <c r="AB8382" s="1701"/>
      <c r="AC8382" s="1507">
        <f t="shared" si="2931"/>
        <v>3</v>
      </c>
      <c r="AD8382" s="1508">
        <f t="shared" si="2932"/>
        <v>0</v>
      </c>
      <c r="AE8382" s="14">
        <f t="shared" si="2938"/>
        <v>11.6</v>
      </c>
      <c r="AF8382" s="14">
        <f t="shared" si="2934"/>
        <v>1.3333333333333333</v>
      </c>
      <c r="AG8382" s="14">
        <f t="shared" si="2935"/>
        <v>2.25</v>
      </c>
      <c r="AH8382" s="14">
        <f t="shared" si="2939"/>
        <v>-9.35</v>
      </c>
      <c r="AI8382" s="14">
        <f t="shared" si="2940"/>
        <v>-12.466666666666665</v>
      </c>
      <c r="AJ8382" s="2875"/>
    </row>
    <row r="8383" spans="1:36" ht="31.5">
      <c r="A8383" s="4077">
        <v>30</v>
      </c>
      <c r="B8383" s="315" t="s">
        <v>2968</v>
      </c>
      <c r="C8383" s="1518" t="s">
        <v>181</v>
      </c>
      <c r="D8383" s="2550">
        <v>1</v>
      </c>
      <c r="E8383" s="2739">
        <v>1270</v>
      </c>
      <c r="F8383" s="2877">
        <f t="shared" si="2943"/>
        <v>1270</v>
      </c>
      <c r="G8383" s="2552"/>
      <c r="H8383" s="2877"/>
      <c r="I8383" s="336">
        <v>44698</v>
      </c>
      <c r="J8383" s="336">
        <v>44742</v>
      </c>
      <c r="K8383" s="1701"/>
      <c r="L8383" s="1701"/>
      <c r="M8383" s="2874"/>
      <c r="N8383" s="2863">
        <v>70</v>
      </c>
      <c r="O8383" s="2863">
        <v>200</v>
      </c>
      <c r="P8383" s="2863">
        <v>150</v>
      </c>
      <c r="Q8383" s="2863"/>
      <c r="R8383" s="1701"/>
      <c r="S8383" s="1701"/>
      <c r="T8383" s="1701"/>
      <c r="U8383" s="1701"/>
      <c r="V8383" s="1701"/>
      <c r="W8383" s="1701"/>
      <c r="X8383" s="1701"/>
      <c r="Y8383" s="1701"/>
      <c r="Z8383" s="1701"/>
      <c r="AA8383" s="1701"/>
      <c r="AB8383" s="1701"/>
      <c r="AC8383" s="1507">
        <f t="shared" si="2931"/>
        <v>850</v>
      </c>
      <c r="AD8383" s="1508">
        <f t="shared" si="2932"/>
        <v>850</v>
      </c>
      <c r="AE8383" s="14">
        <f t="shared" si="2938"/>
        <v>-9.1666666666666661</v>
      </c>
      <c r="AF8383" s="14">
        <f t="shared" si="2934"/>
        <v>140</v>
      </c>
      <c r="AG8383" s="14">
        <f t="shared" si="2935"/>
        <v>6.0714285714285712</v>
      </c>
      <c r="AH8383" s="14">
        <f t="shared" si="2939"/>
        <v>15.238095238095237</v>
      </c>
      <c r="AI8383" s="14">
        <f t="shared" si="2940"/>
        <v>2133.333333333333</v>
      </c>
      <c r="AJ8383" s="2875"/>
    </row>
    <row r="8384" spans="1:36" ht="15.75">
      <c r="A8384" s="4077">
        <v>31</v>
      </c>
      <c r="B8384" s="2895" t="s">
        <v>2942</v>
      </c>
      <c r="C8384" s="1518" t="s">
        <v>181</v>
      </c>
      <c r="D8384" s="2550">
        <v>1</v>
      </c>
      <c r="E8384" s="2739">
        <v>1</v>
      </c>
      <c r="F8384" s="2877">
        <f t="shared" si="2943"/>
        <v>1</v>
      </c>
      <c r="G8384" s="2552"/>
      <c r="H8384" s="2877"/>
      <c r="I8384" s="336">
        <v>44701</v>
      </c>
      <c r="J8384" s="336">
        <v>45169</v>
      </c>
      <c r="K8384" s="1701"/>
      <c r="L8384" s="1701"/>
      <c r="M8384" s="2874"/>
      <c r="N8384" s="2863">
        <v>0</v>
      </c>
      <c r="O8384" s="2863">
        <v>0</v>
      </c>
      <c r="P8384" s="2863">
        <v>0</v>
      </c>
      <c r="Q8384" s="2863"/>
      <c r="R8384" s="1701"/>
      <c r="S8384" s="1701"/>
      <c r="T8384" s="1701"/>
      <c r="U8384" s="1701"/>
      <c r="V8384" s="1701"/>
      <c r="W8384" s="1701"/>
      <c r="X8384" s="1701"/>
      <c r="Y8384" s="1701"/>
      <c r="Z8384" s="1701"/>
      <c r="AA8384" s="1701"/>
      <c r="AB8384" s="1701"/>
      <c r="AC8384" s="1507">
        <f t="shared" si="2931"/>
        <v>1</v>
      </c>
      <c r="AD8384" s="1508">
        <f t="shared" si="2932"/>
        <v>1</v>
      </c>
      <c r="AE8384" s="14">
        <f t="shared" si="2938"/>
        <v>5.0666666666666664</v>
      </c>
      <c r="AF8384" s="14">
        <f t="shared" si="2934"/>
        <v>0</v>
      </c>
      <c r="AG8384" s="14" t="e">
        <f t="shared" si="2935"/>
        <v>#DIV/0!</v>
      </c>
      <c r="AH8384" s="14" t="e">
        <f t="shared" si="2939"/>
        <v>#DIV/0!</v>
      </c>
      <c r="AI8384" s="14">
        <f t="shared" si="2940"/>
        <v>1</v>
      </c>
      <c r="AJ8384" s="2875"/>
    </row>
    <row r="8385" spans="1:36" ht="15.75">
      <c r="A8385" s="4077">
        <v>32</v>
      </c>
      <c r="B8385" s="2896" t="s">
        <v>2969</v>
      </c>
      <c r="C8385" s="1518" t="s">
        <v>181</v>
      </c>
      <c r="D8385" s="2550">
        <v>1</v>
      </c>
      <c r="E8385" s="2739">
        <v>840</v>
      </c>
      <c r="F8385" s="2877">
        <f t="shared" si="2943"/>
        <v>840</v>
      </c>
      <c r="G8385" s="2552"/>
      <c r="H8385" s="2877"/>
      <c r="I8385" s="336">
        <v>44701</v>
      </c>
      <c r="J8385" s="336">
        <v>45199</v>
      </c>
      <c r="K8385" s="1701"/>
      <c r="L8385" s="1701"/>
      <c r="M8385" s="2874"/>
      <c r="N8385" s="2863">
        <v>12</v>
      </c>
      <c r="O8385" s="2863">
        <v>20</v>
      </c>
      <c r="P8385" s="2863">
        <v>119</v>
      </c>
      <c r="Q8385" s="2863"/>
      <c r="R8385" s="1701"/>
      <c r="S8385" s="1701"/>
      <c r="T8385" s="1701"/>
      <c r="U8385" s="1701"/>
      <c r="V8385" s="1701"/>
      <c r="W8385" s="1701"/>
      <c r="X8385" s="1701"/>
      <c r="Y8385" s="1701"/>
      <c r="Z8385" s="1701"/>
      <c r="AA8385" s="1701"/>
      <c r="AB8385" s="1701"/>
      <c r="AC8385" s="1507">
        <f t="shared" si="2931"/>
        <v>689</v>
      </c>
      <c r="AD8385" s="1508">
        <f t="shared" si="2932"/>
        <v>689</v>
      </c>
      <c r="AE8385" s="14">
        <f t="shared" si="2938"/>
        <v>6.0666666666666664</v>
      </c>
      <c r="AF8385" s="14">
        <f t="shared" si="2934"/>
        <v>50.333333333333336</v>
      </c>
      <c r="AG8385" s="14">
        <f t="shared" si="2935"/>
        <v>13.688741721854305</v>
      </c>
      <c r="AH8385" s="14">
        <f t="shared" si="2939"/>
        <v>7.6220750551876382</v>
      </c>
      <c r="AI8385" s="14">
        <f t="shared" si="2940"/>
        <v>383.64444444444445</v>
      </c>
      <c r="AJ8385" s="2875"/>
    </row>
    <row r="8386" spans="1:36" ht="15.75">
      <c r="A8386" s="4077">
        <v>33</v>
      </c>
      <c r="B8386" s="2896" t="s">
        <v>2970</v>
      </c>
      <c r="C8386" s="1518" t="s">
        <v>181</v>
      </c>
      <c r="D8386" s="2550">
        <v>1</v>
      </c>
      <c r="E8386" s="2739">
        <v>1940</v>
      </c>
      <c r="F8386" s="2877">
        <f t="shared" si="2943"/>
        <v>1940</v>
      </c>
      <c r="G8386" s="2552"/>
      <c r="H8386" s="2877"/>
      <c r="I8386" s="336">
        <v>44701</v>
      </c>
      <c r="J8386" s="336">
        <v>45838</v>
      </c>
      <c r="K8386" s="1701"/>
      <c r="L8386" s="1701"/>
      <c r="M8386" s="2874"/>
      <c r="N8386" s="2863">
        <v>12</v>
      </c>
      <c r="O8386" s="2863">
        <v>20</v>
      </c>
      <c r="P8386" s="2863">
        <v>119</v>
      </c>
      <c r="Q8386" s="2863"/>
      <c r="R8386" s="1701"/>
      <c r="S8386" s="1701"/>
      <c r="T8386" s="1701"/>
      <c r="U8386" s="1701"/>
      <c r="V8386" s="1701"/>
      <c r="W8386" s="1701"/>
      <c r="X8386" s="1701"/>
      <c r="Y8386" s="1701"/>
      <c r="Z8386" s="1701"/>
      <c r="AA8386" s="1701"/>
      <c r="AB8386" s="1701"/>
      <c r="AC8386" s="1507">
        <f t="shared" ref="AC8386:AC8404" si="2944">E8386+G8386-N8386-O8386-AA8386-P8386-Q8386-R8386-S8386-T8386-U8386-V8386-W8386-X8386-Y8386</f>
        <v>1789</v>
      </c>
      <c r="AD8386" s="1508">
        <f t="shared" ref="AD8386:AD8404" si="2945">D8386*AC8386</f>
        <v>1789</v>
      </c>
      <c r="AE8386" s="14">
        <f t="shared" si="2938"/>
        <v>27.366666666666667</v>
      </c>
      <c r="AF8386" s="14">
        <f t="shared" ref="AF8386:AF8404" si="2946">(N8386+O8386+P8386+Q8386+R8386+S8386+T8386+U8386+V8386+W8386+X8386+Y8386)/3</f>
        <v>50.333333333333336</v>
      </c>
      <c r="AG8386" s="14">
        <f t="shared" ref="AG8386:AG8404" si="2947">AC8386/AF8386</f>
        <v>35.543046357615893</v>
      </c>
      <c r="AH8386" s="14">
        <f t="shared" si="2939"/>
        <v>8.1763796909492257</v>
      </c>
      <c r="AI8386" s="14">
        <f t="shared" si="2940"/>
        <v>411.54444444444425</v>
      </c>
      <c r="AJ8386" s="2875"/>
    </row>
    <row r="8387" spans="1:36" ht="15.75">
      <c r="A8387" s="4077">
        <v>34</v>
      </c>
      <c r="B8387" s="2897" t="s">
        <v>3699</v>
      </c>
      <c r="C8387" s="1518" t="s">
        <v>177</v>
      </c>
      <c r="D8387" s="2550">
        <v>1</v>
      </c>
      <c r="E8387" s="2739">
        <v>4</v>
      </c>
      <c r="F8387" s="2877">
        <f t="shared" si="2943"/>
        <v>4</v>
      </c>
      <c r="G8387" s="2898"/>
      <c r="H8387" s="2877"/>
      <c r="I8387" s="336">
        <v>44715</v>
      </c>
      <c r="J8387" s="336">
        <v>46174</v>
      </c>
      <c r="K8387" s="1701"/>
      <c r="L8387" s="1701"/>
      <c r="M8387" s="2874"/>
      <c r="N8387" s="2863">
        <v>0</v>
      </c>
      <c r="O8387" s="2863">
        <v>0</v>
      </c>
      <c r="P8387" s="2863">
        <v>0</v>
      </c>
      <c r="Q8387" s="2863"/>
      <c r="R8387" s="1701"/>
      <c r="S8387" s="1701"/>
      <c r="T8387" s="1701"/>
      <c r="U8387" s="1701"/>
      <c r="V8387" s="1701"/>
      <c r="W8387" s="1701"/>
      <c r="X8387" s="1701"/>
      <c r="Y8387" s="1701"/>
      <c r="Z8387" s="1701"/>
      <c r="AA8387" s="1701"/>
      <c r="AB8387" s="1701"/>
      <c r="AC8387" s="1507">
        <f t="shared" si="2944"/>
        <v>4</v>
      </c>
      <c r="AD8387" s="1508">
        <f t="shared" si="2945"/>
        <v>4</v>
      </c>
      <c r="AE8387" s="14">
        <f t="shared" si="2938"/>
        <v>38.56666666666667</v>
      </c>
      <c r="AF8387" s="14">
        <f t="shared" si="2946"/>
        <v>0</v>
      </c>
      <c r="AG8387" s="14" t="e">
        <f t="shared" si="2947"/>
        <v>#DIV/0!</v>
      </c>
      <c r="AH8387" s="14" t="e">
        <f t="shared" si="2939"/>
        <v>#DIV/0!</v>
      </c>
      <c r="AI8387" s="14">
        <f t="shared" si="2940"/>
        <v>4</v>
      </c>
      <c r="AJ8387" s="2875"/>
    </row>
    <row r="8388" spans="1:36" ht="15.75">
      <c r="A8388" s="4077">
        <v>35</v>
      </c>
      <c r="B8388" s="2897" t="s">
        <v>3700</v>
      </c>
      <c r="C8388" s="1518" t="s">
        <v>177</v>
      </c>
      <c r="D8388" s="2550">
        <v>1</v>
      </c>
      <c r="E8388" s="2739">
        <v>15760</v>
      </c>
      <c r="F8388" s="2877">
        <f t="shared" si="2943"/>
        <v>15760</v>
      </c>
      <c r="G8388" s="2898"/>
      <c r="H8388" s="2877"/>
      <c r="I8388" s="336">
        <v>44728</v>
      </c>
      <c r="J8388" s="336">
        <v>45017</v>
      </c>
      <c r="K8388" s="1701"/>
      <c r="L8388" s="1701"/>
      <c r="M8388" s="2874"/>
      <c r="N8388" s="2863">
        <v>0</v>
      </c>
      <c r="O8388" s="2863">
        <v>0</v>
      </c>
      <c r="P8388" s="2863">
        <v>0</v>
      </c>
      <c r="Q8388" s="2863"/>
      <c r="R8388" s="1701"/>
      <c r="S8388" s="1701"/>
      <c r="T8388" s="1701"/>
      <c r="U8388" s="1701"/>
      <c r="V8388" s="1701"/>
      <c r="W8388" s="1701"/>
      <c r="X8388" s="1701"/>
      <c r="Y8388" s="1701"/>
      <c r="Z8388" s="1701"/>
      <c r="AA8388" s="1701"/>
      <c r="AB8388" s="1701"/>
      <c r="AC8388" s="1507">
        <f t="shared" si="2944"/>
        <v>15760</v>
      </c>
      <c r="AD8388" s="1508">
        <f t="shared" si="2945"/>
        <v>15760</v>
      </c>
      <c r="AE8388" s="14">
        <f t="shared" si="2938"/>
        <v>0</v>
      </c>
      <c r="AF8388" s="14">
        <f t="shared" si="2946"/>
        <v>0</v>
      </c>
      <c r="AG8388" s="14" t="e">
        <f t="shared" si="2947"/>
        <v>#DIV/0!</v>
      </c>
      <c r="AH8388" s="14" t="e">
        <f t="shared" si="2939"/>
        <v>#DIV/0!</v>
      </c>
      <c r="AI8388" s="14">
        <f t="shared" si="2940"/>
        <v>15760</v>
      </c>
      <c r="AJ8388" s="2875"/>
    </row>
    <row r="8389" spans="1:36" ht="15.75">
      <c r="A8389" s="4077">
        <v>36</v>
      </c>
      <c r="B8389" s="2892" t="s">
        <v>3701</v>
      </c>
      <c r="C8389" s="1518" t="s">
        <v>181</v>
      </c>
      <c r="D8389" s="2550">
        <v>1</v>
      </c>
      <c r="E8389" s="2739">
        <v>2800</v>
      </c>
      <c r="F8389" s="2877">
        <f t="shared" si="2943"/>
        <v>2800</v>
      </c>
      <c r="G8389" s="2899"/>
      <c r="H8389" s="2877"/>
      <c r="I8389" s="336">
        <v>44742</v>
      </c>
      <c r="J8389" s="336">
        <v>45711</v>
      </c>
      <c r="K8389" s="1701"/>
      <c r="L8389" s="1701"/>
      <c r="M8389" s="2874"/>
      <c r="N8389" s="2863">
        <v>700</v>
      </c>
      <c r="O8389" s="2863">
        <v>400</v>
      </c>
      <c r="P8389" s="2863">
        <v>600</v>
      </c>
      <c r="Q8389" s="2863"/>
      <c r="R8389" s="1701"/>
      <c r="S8389" s="1701"/>
      <c r="T8389" s="1701"/>
      <c r="U8389" s="1701"/>
      <c r="V8389" s="1701"/>
      <c r="W8389" s="1701"/>
      <c r="X8389" s="1701"/>
      <c r="Y8389" s="1701"/>
      <c r="Z8389" s="1701"/>
      <c r="AA8389" s="1701"/>
      <c r="AB8389" s="1701"/>
      <c r="AC8389" s="1507">
        <f t="shared" si="2944"/>
        <v>1100</v>
      </c>
      <c r="AD8389" s="1508">
        <f t="shared" si="2945"/>
        <v>1100</v>
      </c>
      <c r="AE8389" s="14">
        <f t="shared" si="2938"/>
        <v>23.133333333333333</v>
      </c>
      <c r="AF8389" s="14">
        <f t="shared" si="2946"/>
        <v>566.66666666666663</v>
      </c>
      <c r="AG8389" s="14">
        <f t="shared" si="2947"/>
        <v>1.9411764705882355</v>
      </c>
      <c r="AH8389" s="14">
        <f t="shared" si="2939"/>
        <v>-21.192156862745097</v>
      </c>
      <c r="AI8389" s="14">
        <f t="shared" si="2940"/>
        <v>-12008.888888888887</v>
      </c>
      <c r="AJ8389" s="2875"/>
    </row>
    <row r="8390" spans="1:36" ht="15.75">
      <c r="A8390" s="4077">
        <v>38</v>
      </c>
      <c r="B8390" s="2900" t="s">
        <v>3474</v>
      </c>
      <c r="C8390" s="1518" t="s">
        <v>181</v>
      </c>
      <c r="D8390" s="2550">
        <v>1</v>
      </c>
      <c r="E8390" s="2739">
        <v>2</v>
      </c>
      <c r="F8390" s="2877">
        <f t="shared" si="2943"/>
        <v>2</v>
      </c>
      <c r="G8390" s="2552"/>
      <c r="H8390" s="2877"/>
      <c r="I8390" s="336">
        <v>44742</v>
      </c>
      <c r="J8390" s="336" t="s">
        <v>334</v>
      </c>
      <c r="K8390" s="1701"/>
      <c r="L8390" s="1701"/>
      <c r="M8390" s="2874"/>
      <c r="N8390" s="2863">
        <v>0</v>
      </c>
      <c r="O8390" s="2863">
        <v>0</v>
      </c>
      <c r="P8390" s="2863">
        <v>0</v>
      </c>
      <c r="Q8390" s="2863"/>
      <c r="R8390" s="1701"/>
      <c r="S8390" s="1701"/>
      <c r="T8390" s="1701"/>
      <c r="U8390" s="1701"/>
      <c r="V8390" s="1701"/>
      <c r="W8390" s="1701"/>
      <c r="X8390" s="1701"/>
      <c r="Y8390" s="1701"/>
      <c r="Z8390" s="1701"/>
      <c r="AA8390" s="1701"/>
      <c r="AB8390" s="1701"/>
      <c r="AC8390" s="1507">
        <f t="shared" si="2944"/>
        <v>2</v>
      </c>
      <c r="AD8390" s="1508">
        <f t="shared" si="2945"/>
        <v>2</v>
      </c>
      <c r="AE8390" s="120" t="s">
        <v>9129</v>
      </c>
      <c r="AF8390" s="14">
        <f t="shared" si="2946"/>
        <v>0</v>
      </c>
      <c r="AG8390" s="14" t="e">
        <f t="shared" si="2947"/>
        <v>#DIV/0!</v>
      </c>
      <c r="AH8390" s="120" t="s">
        <v>9129</v>
      </c>
      <c r="AI8390" s="120" t="s">
        <v>9129</v>
      </c>
      <c r="AJ8390" s="2875"/>
    </row>
    <row r="8391" spans="1:36" ht="15.75">
      <c r="A8391" s="4077">
        <v>39</v>
      </c>
      <c r="B8391" s="2901" t="s">
        <v>4103</v>
      </c>
      <c r="C8391" s="1518" t="s">
        <v>181</v>
      </c>
      <c r="D8391" s="2550">
        <v>1</v>
      </c>
      <c r="E8391" s="2739">
        <v>470</v>
      </c>
      <c r="F8391" s="2877">
        <f t="shared" si="2943"/>
        <v>470</v>
      </c>
      <c r="G8391" s="2902"/>
      <c r="H8391" s="2877"/>
      <c r="I8391" s="336">
        <v>44749</v>
      </c>
      <c r="J8391" s="336">
        <v>45930</v>
      </c>
      <c r="K8391" s="1701"/>
      <c r="L8391" s="1701"/>
      <c r="M8391" s="2874"/>
      <c r="N8391" s="2863">
        <v>0</v>
      </c>
      <c r="O8391" s="2863">
        <v>5</v>
      </c>
      <c r="P8391" s="2863">
        <v>5</v>
      </c>
      <c r="Q8391" s="2863"/>
      <c r="R8391" s="1701"/>
      <c r="S8391" s="1701"/>
      <c r="T8391" s="1701"/>
      <c r="U8391" s="1701"/>
      <c r="V8391" s="1701"/>
      <c r="W8391" s="1701"/>
      <c r="X8391" s="1701"/>
      <c r="Y8391" s="1701"/>
      <c r="Z8391" s="1701"/>
      <c r="AA8391" s="1701"/>
      <c r="AB8391" s="1701"/>
      <c r="AC8391" s="1507">
        <f t="shared" si="2944"/>
        <v>460</v>
      </c>
      <c r="AD8391" s="1508">
        <f t="shared" si="2945"/>
        <v>460</v>
      </c>
      <c r="AE8391" s="14">
        <f>(J8391-"01.04.2023")/30</f>
        <v>30.433333333333334</v>
      </c>
      <c r="AF8391" s="14">
        <f t="shared" si="2946"/>
        <v>3.3333333333333335</v>
      </c>
      <c r="AG8391" s="14">
        <f t="shared" si="2947"/>
        <v>138</v>
      </c>
      <c r="AH8391" s="14">
        <f>AG8391-AE8391</f>
        <v>107.56666666666666</v>
      </c>
      <c r="AI8391" s="14">
        <f>AC8391-(AE8391*AF8391)</f>
        <v>358.55555555555554</v>
      </c>
      <c r="AJ8391" s="2875"/>
    </row>
    <row r="8392" spans="1:36" ht="15.75">
      <c r="A8392" s="4077">
        <v>40</v>
      </c>
      <c r="B8392" s="2901" t="s">
        <v>4104</v>
      </c>
      <c r="C8392" s="1518" t="s">
        <v>233</v>
      </c>
      <c r="D8392" s="2550">
        <v>1</v>
      </c>
      <c r="E8392" s="2739">
        <v>493</v>
      </c>
      <c r="F8392" s="2877">
        <f t="shared" si="2943"/>
        <v>493</v>
      </c>
      <c r="G8392" s="2902"/>
      <c r="H8392" s="2877"/>
      <c r="I8392" s="336">
        <v>44749</v>
      </c>
      <c r="J8392" s="336">
        <v>45322</v>
      </c>
      <c r="K8392" s="1701"/>
      <c r="L8392" s="1701"/>
      <c r="M8392" s="2874"/>
      <c r="N8392" s="2863">
        <v>8</v>
      </c>
      <c r="O8392" s="2863">
        <v>30</v>
      </c>
      <c r="P8392" s="2863">
        <v>3</v>
      </c>
      <c r="Q8392" s="2863"/>
      <c r="R8392" s="1701"/>
      <c r="S8392" s="1701"/>
      <c r="T8392" s="1701"/>
      <c r="U8392" s="1701"/>
      <c r="V8392" s="1701"/>
      <c r="W8392" s="1701"/>
      <c r="X8392" s="1701"/>
      <c r="Y8392" s="1701"/>
      <c r="Z8392" s="1701"/>
      <c r="AA8392" s="1701"/>
      <c r="AB8392" s="1701"/>
      <c r="AC8392" s="1507">
        <f t="shared" si="2944"/>
        <v>452</v>
      </c>
      <c r="AD8392" s="1508">
        <f t="shared" si="2945"/>
        <v>452</v>
      </c>
      <c r="AE8392" s="14">
        <f>(J8392-"01.04.2023")/30</f>
        <v>10.166666666666666</v>
      </c>
      <c r="AF8392" s="14">
        <f t="shared" si="2946"/>
        <v>13.666666666666666</v>
      </c>
      <c r="AG8392" s="14">
        <f t="shared" si="2947"/>
        <v>33.073170731707322</v>
      </c>
      <c r="AH8392" s="14">
        <f>AG8392-AE8392</f>
        <v>22.906504065040657</v>
      </c>
      <c r="AI8392" s="14">
        <f>AC8392-(AE8392*AF8392)</f>
        <v>313.05555555555554</v>
      </c>
      <c r="AJ8392" s="2875"/>
    </row>
    <row r="8393" spans="1:36" ht="15.75">
      <c r="A8393" s="4077">
        <v>41</v>
      </c>
      <c r="B8393" s="2901" t="s">
        <v>4106</v>
      </c>
      <c r="C8393" s="1518" t="s">
        <v>181</v>
      </c>
      <c r="D8393" s="2550">
        <v>1</v>
      </c>
      <c r="E8393" s="2739">
        <v>12</v>
      </c>
      <c r="F8393" s="2877">
        <f t="shared" si="2943"/>
        <v>12</v>
      </c>
      <c r="G8393" s="2902"/>
      <c r="H8393" s="2877"/>
      <c r="I8393" s="336">
        <v>44749</v>
      </c>
      <c r="J8393" s="336">
        <v>45280</v>
      </c>
      <c r="K8393" s="1701"/>
      <c r="L8393" s="1701"/>
      <c r="M8393" s="2874"/>
      <c r="N8393" s="2863">
        <v>0</v>
      </c>
      <c r="O8393" s="2863">
        <v>0</v>
      </c>
      <c r="P8393" s="2863">
        <v>0</v>
      </c>
      <c r="Q8393" s="2863"/>
      <c r="R8393" s="1701"/>
      <c r="S8393" s="1701"/>
      <c r="T8393" s="1701"/>
      <c r="U8393" s="1701"/>
      <c r="V8393" s="1701"/>
      <c r="W8393" s="1701"/>
      <c r="X8393" s="1701"/>
      <c r="Y8393" s="1701"/>
      <c r="Z8393" s="1701"/>
      <c r="AA8393" s="1701"/>
      <c r="AB8393" s="1701"/>
      <c r="AC8393" s="1507">
        <f t="shared" si="2944"/>
        <v>12</v>
      </c>
      <c r="AD8393" s="1508">
        <f t="shared" si="2945"/>
        <v>12</v>
      </c>
      <c r="AE8393" s="14">
        <f>(J8393-"01.04.2023")/30</f>
        <v>8.7666666666666675</v>
      </c>
      <c r="AF8393" s="14">
        <f t="shared" si="2946"/>
        <v>0</v>
      </c>
      <c r="AG8393" s="14" t="e">
        <f t="shared" si="2947"/>
        <v>#DIV/0!</v>
      </c>
      <c r="AH8393" s="14" t="e">
        <f>AG8393-AE8393</f>
        <v>#DIV/0!</v>
      </c>
      <c r="AI8393" s="14">
        <f>AC8393-(AE8393*AF8393)</f>
        <v>12</v>
      </c>
      <c r="AJ8393" s="2875"/>
    </row>
    <row r="8394" spans="1:36" ht="30">
      <c r="A8394" s="4077">
        <v>42</v>
      </c>
      <c r="B8394" s="2901" t="s">
        <v>4107</v>
      </c>
      <c r="C8394" s="1518" t="s">
        <v>181</v>
      </c>
      <c r="D8394" s="2550">
        <v>1</v>
      </c>
      <c r="E8394" s="2739">
        <v>6750</v>
      </c>
      <c r="F8394" s="2877">
        <f t="shared" si="2943"/>
        <v>6750</v>
      </c>
      <c r="G8394" s="2902"/>
      <c r="H8394" s="2877"/>
      <c r="I8394" s="336">
        <v>44763</v>
      </c>
      <c r="J8394" s="336" t="s">
        <v>4087</v>
      </c>
      <c r="K8394" s="1701"/>
      <c r="L8394" s="1701"/>
      <c r="M8394" s="2874"/>
      <c r="N8394" s="2863">
        <v>770</v>
      </c>
      <c r="O8394" s="2863">
        <v>1100</v>
      </c>
      <c r="P8394" s="2863">
        <v>1230</v>
      </c>
      <c r="Q8394" s="2863"/>
      <c r="R8394" s="1701"/>
      <c r="S8394" s="1701"/>
      <c r="T8394" s="1701"/>
      <c r="U8394" s="1701"/>
      <c r="V8394" s="1701"/>
      <c r="W8394" s="1701"/>
      <c r="X8394" s="1701"/>
      <c r="Y8394" s="1701"/>
      <c r="Z8394" s="1701"/>
      <c r="AA8394" s="1701"/>
      <c r="AB8394" s="1701"/>
      <c r="AC8394" s="1507">
        <f t="shared" si="2944"/>
        <v>3650</v>
      </c>
      <c r="AD8394" s="1508">
        <f t="shared" si="2945"/>
        <v>3650</v>
      </c>
      <c r="AE8394" s="120" t="s">
        <v>9129</v>
      </c>
      <c r="AF8394" s="14">
        <f t="shared" si="2946"/>
        <v>1033.3333333333333</v>
      </c>
      <c r="AG8394" s="14">
        <f t="shared" si="2947"/>
        <v>3.5322580645161294</v>
      </c>
      <c r="AH8394" s="120" t="s">
        <v>9129</v>
      </c>
      <c r="AI8394" s="120" t="s">
        <v>9129</v>
      </c>
      <c r="AJ8394" s="2875"/>
    </row>
    <row r="8395" spans="1:36" ht="15.75">
      <c r="A8395" s="4077">
        <v>49</v>
      </c>
      <c r="B8395" s="2892" t="s">
        <v>4650</v>
      </c>
      <c r="C8395" s="1518" t="s">
        <v>181</v>
      </c>
      <c r="D8395" s="2550">
        <v>1</v>
      </c>
      <c r="E8395" s="2877">
        <v>2000</v>
      </c>
      <c r="F8395" s="2877">
        <v>2000</v>
      </c>
      <c r="G8395" s="2899"/>
      <c r="H8395" s="2877"/>
      <c r="I8395" s="336">
        <v>44777</v>
      </c>
      <c r="J8395" s="336">
        <v>45657</v>
      </c>
      <c r="K8395" s="1701"/>
      <c r="L8395" s="1701"/>
      <c r="M8395" s="2874"/>
      <c r="N8395" s="2863">
        <v>100</v>
      </c>
      <c r="O8395" s="2863">
        <v>0</v>
      </c>
      <c r="P8395" s="2863">
        <v>100</v>
      </c>
      <c r="Q8395" s="2863"/>
      <c r="R8395" s="1701"/>
      <c r="S8395" s="1701"/>
      <c r="T8395" s="1701"/>
      <c r="U8395" s="1701"/>
      <c r="V8395" s="1701"/>
      <c r="W8395" s="1701"/>
      <c r="X8395" s="1701"/>
      <c r="Y8395" s="1701"/>
      <c r="Z8395" s="1701"/>
      <c r="AA8395" s="1701"/>
      <c r="AB8395" s="1701"/>
      <c r="AC8395" s="1507">
        <f t="shared" si="2944"/>
        <v>1800</v>
      </c>
      <c r="AD8395" s="1508">
        <f t="shared" si="2945"/>
        <v>1800</v>
      </c>
      <c r="AE8395" s="14">
        <f t="shared" ref="AE8395:AE8396" si="2948">(J8395-"01.04.2023")/30</f>
        <v>21.333333333333332</v>
      </c>
      <c r="AF8395" s="14">
        <f t="shared" si="2946"/>
        <v>66.666666666666671</v>
      </c>
      <c r="AG8395" s="14">
        <f t="shared" si="2947"/>
        <v>26.999999999999996</v>
      </c>
      <c r="AH8395" s="14">
        <f t="shared" ref="AH8395:AH8396" si="2949">AG8395-AE8395</f>
        <v>5.6666666666666643</v>
      </c>
      <c r="AI8395" s="14">
        <f t="shared" ref="AI8395:AI8396" si="2950">AC8395-(AE8395*AF8395)</f>
        <v>377.77777777777783</v>
      </c>
      <c r="AJ8395" s="2875"/>
    </row>
    <row r="8396" spans="1:36" ht="15.75">
      <c r="A8396" s="4077">
        <v>50</v>
      </c>
      <c r="B8396" s="2892" t="s">
        <v>3701</v>
      </c>
      <c r="C8396" s="1518" t="s">
        <v>181</v>
      </c>
      <c r="D8396" s="2550">
        <v>1</v>
      </c>
      <c r="E8396" s="2877">
        <v>6200</v>
      </c>
      <c r="F8396" s="2877">
        <v>6200</v>
      </c>
      <c r="G8396" s="2899"/>
      <c r="H8396" s="2877"/>
      <c r="I8396" s="336">
        <v>44777</v>
      </c>
      <c r="J8396" s="336">
        <v>46234</v>
      </c>
      <c r="K8396" s="1701"/>
      <c r="L8396" s="1701"/>
      <c r="M8396" s="2874"/>
      <c r="N8396" s="1701">
        <v>0</v>
      </c>
      <c r="O8396" s="1701">
        <v>0</v>
      </c>
      <c r="P8396" s="1701">
        <v>0</v>
      </c>
      <c r="Q8396" s="1701"/>
      <c r="R8396" s="1701"/>
      <c r="S8396" s="1701"/>
      <c r="T8396" s="1701"/>
      <c r="U8396" s="1701"/>
      <c r="V8396" s="1701"/>
      <c r="W8396" s="1701"/>
      <c r="X8396" s="1701"/>
      <c r="Y8396" s="1701"/>
      <c r="Z8396" s="1701"/>
      <c r="AA8396" s="1701"/>
      <c r="AB8396" s="1701"/>
      <c r="AC8396" s="1507">
        <f t="shared" si="2944"/>
        <v>6200</v>
      </c>
      <c r="AD8396" s="1508">
        <f t="shared" si="2945"/>
        <v>6200</v>
      </c>
      <c r="AE8396" s="14">
        <f t="shared" si="2948"/>
        <v>40.56666666666667</v>
      </c>
      <c r="AF8396" s="14">
        <f t="shared" si="2946"/>
        <v>0</v>
      </c>
      <c r="AG8396" s="14" t="e">
        <f t="shared" si="2947"/>
        <v>#DIV/0!</v>
      </c>
      <c r="AH8396" s="14" t="e">
        <f t="shared" si="2949"/>
        <v>#DIV/0!</v>
      </c>
      <c r="AI8396" s="14">
        <f t="shared" si="2950"/>
        <v>6200</v>
      </c>
      <c r="AJ8396" s="2875"/>
    </row>
    <row r="8397" spans="1:36" ht="15.75">
      <c r="A8397" s="4077">
        <v>51</v>
      </c>
      <c r="B8397" s="2903" t="s">
        <v>4587</v>
      </c>
      <c r="C8397" s="1518" t="s">
        <v>181</v>
      </c>
      <c r="D8397" s="2550">
        <v>1</v>
      </c>
      <c r="E8397" s="2877">
        <v>68</v>
      </c>
      <c r="F8397" s="2877">
        <v>68</v>
      </c>
      <c r="G8397" s="2899"/>
      <c r="H8397" s="2861"/>
      <c r="I8397" s="336">
        <v>44777</v>
      </c>
      <c r="J8397" s="336" t="s">
        <v>334</v>
      </c>
      <c r="K8397" s="1701"/>
      <c r="L8397" s="1701"/>
      <c r="M8397" s="2874"/>
      <c r="N8397" s="1701">
        <v>0</v>
      </c>
      <c r="O8397" s="1701">
        <v>0</v>
      </c>
      <c r="P8397" s="1701">
        <v>0</v>
      </c>
      <c r="Q8397" s="1701"/>
      <c r="R8397" s="1701"/>
      <c r="S8397" s="1701"/>
      <c r="T8397" s="1701"/>
      <c r="U8397" s="1701"/>
      <c r="V8397" s="1701"/>
      <c r="W8397" s="1701"/>
      <c r="X8397" s="1701"/>
      <c r="Y8397" s="1701"/>
      <c r="Z8397" s="1701"/>
      <c r="AA8397" s="1701"/>
      <c r="AB8397" s="1701"/>
      <c r="AC8397" s="1507">
        <f t="shared" si="2944"/>
        <v>68</v>
      </c>
      <c r="AD8397" s="1508">
        <f t="shared" si="2945"/>
        <v>68</v>
      </c>
      <c r="AE8397" s="120" t="s">
        <v>9129</v>
      </c>
      <c r="AF8397" s="14">
        <f t="shared" si="2946"/>
        <v>0</v>
      </c>
      <c r="AG8397" s="14" t="e">
        <f t="shared" si="2947"/>
        <v>#DIV/0!</v>
      </c>
      <c r="AH8397" s="120" t="s">
        <v>9129</v>
      </c>
      <c r="AI8397" s="120" t="s">
        <v>9129</v>
      </c>
      <c r="AJ8397" s="2875"/>
    </row>
    <row r="8398" spans="1:36" ht="15.75">
      <c r="A8398" s="4077">
        <v>52</v>
      </c>
      <c r="B8398" s="2892" t="s">
        <v>4653</v>
      </c>
      <c r="C8398" s="1518" t="s">
        <v>234</v>
      </c>
      <c r="D8398" s="2550">
        <v>1</v>
      </c>
      <c r="E8398" s="2877">
        <v>200</v>
      </c>
      <c r="F8398" s="2877">
        <v>200</v>
      </c>
      <c r="G8398" s="2904"/>
      <c r="H8398" s="2861"/>
      <c r="I8398" s="336">
        <v>44777</v>
      </c>
      <c r="J8398" s="336">
        <v>45412</v>
      </c>
      <c r="K8398" s="1701"/>
      <c r="L8398" s="1701"/>
      <c r="M8398" s="2874"/>
      <c r="N8398" s="1701">
        <v>0</v>
      </c>
      <c r="O8398" s="1701">
        <v>0</v>
      </c>
      <c r="P8398" s="1701">
        <v>0</v>
      </c>
      <c r="Q8398" s="1701"/>
      <c r="R8398" s="1701"/>
      <c r="S8398" s="1701"/>
      <c r="T8398" s="1701"/>
      <c r="U8398" s="1701"/>
      <c r="V8398" s="1701"/>
      <c r="W8398" s="1701"/>
      <c r="X8398" s="1701"/>
      <c r="Y8398" s="1701"/>
      <c r="Z8398" s="1701"/>
      <c r="AA8398" s="1701"/>
      <c r="AB8398" s="1701"/>
      <c r="AC8398" s="1507">
        <f t="shared" si="2944"/>
        <v>200</v>
      </c>
      <c r="AD8398" s="1508">
        <f t="shared" si="2945"/>
        <v>200</v>
      </c>
      <c r="AE8398" s="14">
        <f t="shared" ref="AE8398:AE8400" si="2951">(J8398-"01.04.2023")/30</f>
        <v>13.166666666666666</v>
      </c>
      <c r="AF8398" s="14">
        <f t="shared" si="2946"/>
        <v>0</v>
      </c>
      <c r="AG8398" s="14" t="e">
        <f t="shared" si="2947"/>
        <v>#DIV/0!</v>
      </c>
      <c r="AH8398" s="14" t="e">
        <f t="shared" ref="AH8398:AH8400" si="2952">AG8398-AE8398</f>
        <v>#DIV/0!</v>
      </c>
      <c r="AI8398" s="14">
        <f t="shared" ref="AI8398:AI8400" si="2953">AC8398-(AE8398*AF8398)</f>
        <v>200</v>
      </c>
      <c r="AJ8398" s="2875"/>
    </row>
    <row r="8399" spans="1:36" ht="15.75">
      <c r="A8399" s="4077">
        <v>54</v>
      </c>
      <c r="B8399" s="2892" t="s">
        <v>4654</v>
      </c>
      <c r="C8399" s="1518" t="s">
        <v>233</v>
      </c>
      <c r="D8399" s="2550">
        <v>1</v>
      </c>
      <c r="E8399" s="2877">
        <v>188</v>
      </c>
      <c r="F8399" s="2877">
        <v>188</v>
      </c>
      <c r="G8399" s="2904"/>
      <c r="H8399" s="2861"/>
      <c r="I8399" s="336">
        <v>44777</v>
      </c>
      <c r="J8399" s="336">
        <v>45260</v>
      </c>
      <c r="K8399" s="1701"/>
      <c r="L8399" s="1701"/>
      <c r="M8399" s="2874"/>
      <c r="N8399" s="1701">
        <v>161</v>
      </c>
      <c r="O8399" s="1701"/>
      <c r="P8399" s="1701">
        <v>1</v>
      </c>
      <c r="Q8399" s="1701"/>
      <c r="R8399" s="1701"/>
      <c r="S8399" s="1701"/>
      <c r="T8399" s="1701"/>
      <c r="U8399" s="1701"/>
      <c r="V8399" s="1701"/>
      <c r="W8399" s="1701"/>
      <c r="X8399" s="1701"/>
      <c r="Y8399" s="1701"/>
      <c r="Z8399" s="1701"/>
      <c r="AA8399" s="1701"/>
      <c r="AB8399" s="1701"/>
      <c r="AC8399" s="1507">
        <f t="shared" si="2944"/>
        <v>26</v>
      </c>
      <c r="AD8399" s="1508">
        <f t="shared" si="2945"/>
        <v>26</v>
      </c>
      <c r="AE8399" s="14">
        <f t="shared" si="2951"/>
        <v>8.1</v>
      </c>
      <c r="AF8399" s="14">
        <f t="shared" si="2946"/>
        <v>54</v>
      </c>
      <c r="AG8399" s="14">
        <f t="shared" si="2947"/>
        <v>0.48148148148148145</v>
      </c>
      <c r="AH8399" s="14">
        <f t="shared" si="2952"/>
        <v>-7.6185185185185178</v>
      </c>
      <c r="AI8399" s="14">
        <f t="shared" si="2953"/>
        <v>-411.4</v>
      </c>
      <c r="AJ8399" s="2875"/>
    </row>
    <row r="8400" spans="1:36" ht="15.75">
      <c r="A8400" s="4077">
        <v>59</v>
      </c>
      <c r="B8400" s="2892" t="s">
        <v>4657</v>
      </c>
      <c r="C8400" s="1518" t="s">
        <v>233</v>
      </c>
      <c r="D8400" s="2550">
        <v>1</v>
      </c>
      <c r="E8400" s="2877">
        <v>840</v>
      </c>
      <c r="F8400" s="2877">
        <v>840</v>
      </c>
      <c r="G8400" s="2904"/>
      <c r="H8400" s="2861"/>
      <c r="I8400" s="336">
        <v>44784</v>
      </c>
      <c r="J8400" s="336">
        <v>45322</v>
      </c>
      <c r="K8400" s="1701"/>
      <c r="L8400" s="1701"/>
      <c r="M8400" s="2874"/>
      <c r="N8400" s="1701">
        <v>0</v>
      </c>
      <c r="O8400" s="1701">
        <v>0</v>
      </c>
      <c r="P8400" s="1701">
        <v>0</v>
      </c>
      <c r="Q8400" s="1701"/>
      <c r="R8400" s="1701"/>
      <c r="S8400" s="1701"/>
      <c r="T8400" s="1701"/>
      <c r="U8400" s="1701"/>
      <c r="V8400" s="1701"/>
      <c r="W8400" s="1701"/>
      <c r="X8400" s="1701"/>
      <c r="Y8400" s="1701"/>
      <c r="Z8400" s="1701"/>
      <c r="AA8400" s="1701"/>
      <c r="AB8400" s="1701"/>
      <c r="AC8400" s="1507">
        <f t="shared" si="2944"/>
        <v>840</v>
      </c>
      <c r="AD8400" s="1508">
        <f t="shared" si="2945"/>
        <v>840</v>
      </c>
      <c r="AE8400" s="14">
        <f t="shared" si="2951"/>
        <v>10.166666666666666</v>
      </c>
      <c r="AF8400" s="14">
        <f t="shared" si="2946"/>
        <v>0</v>
      </c>
      <c r="AG8400" s="14" t="e">
        <f t="shared" si="2947"/>
        <v>#DIV/0!</v>
      </c>
      <c r="AH8400" s="14" t="e">
        <f t="shared" si="2952"/>
        <v>#DIV/0!</v>
      </c>
      <c r="AI8400" s="14">
        <f t="shared" si="2953"/>
        <v>840</v>
      </c>
      <c r="AJ8400" s="2875"/>
    </row>
    <row r="8401" spans="1:36" ht="15.75">
      <c r="A8401" s="4077">
        <v>60</v>
      </c>
      <c r="B8401" s="2892" t="s">
        <v>4658</v>
      </c>
      <c r="C8401" s="1518" t="s">
        <v>181</v>
      </c>
      <c r="D8401" s="2550">
        <v>1</v>
      </c>
      <c r="E8401" s="2877">
        <v>600</v>
      </c>
      <c r="F8401" s="2877">
        <v>600</v>
      </c>
      <c r="G8401" s="2904"/>
      <c r="H8401" s="2861"/>
      <c r="I8401" s="336">
        <v>44784</v>
      </c>
      <c r="J8401" s="336" t="s">
        <v>334</v>
      </c>
      <c r="K8401" s="1701"/>
      <c r="L8401" s="1701"/>
      <c r="M8401" s="2874"/>
      <c r="N8401" s="1701">
        <v>0</v>
      </c>
      <c r="O8401" s="1701">
        <v>0</v>
      </c>
      <c r="P8401" s="1701">
        <v>0</v>
      </c>
      <c r="Q8401" s="1701"/>
      <c r="R8401" s="1701"/>
      <c r="S8401" s="1701"/>
      <c r="T8401" s="1701"/>
      <c r="U8401" s="1701"/>
      <c r="V8401" s="1701"/>
      <c r="W8401" s="1701"/>
      <c r="X8401" s="1701"/>
      <c r="Y8401" s="1701"/>
      <c r="Z8401" s="1701"/>
      <c r="AA8401" s="1701"/>
      <c r="AB8401" s="1701"/>
      <c r="AC8401" s="1507">
        <f t="shared" si="2944"/>
        <v>600</v>
      </c>
      <c r="AD8401" s="1508">
        <f t="shared" si="2945"/>
        <v>600</v>
      </c>
      <c r="AE8401" s="120" t="s">
        <v>9129</v>
      </c>
      <c r="AF8401" s="14">
        <f t="shared" si="2946"/>
        <v>0</v>
      </c>
      <c r="AG8401" s="14" t="e">
        <f t="shared" si="2947"/>
        <v>#DIV/0!</v>
      </c>
      <c r="AH8401" s="120" t="s">
        <v>9129</v>
      </c>
      <c r="AI8401" s="120" t="s">
        <v>9129</v>
      </c>
      <c r="AJ8401" s="2875"/>
    </row>
    <row r="8402" spans="1:36" ht="15.75">
      <c r="A8402" s="4077">
        <v>61</v>
      </c>
      <c r="B8402" s="2892" t="s">
        <v>5779</v>
      </c>
      <c r="C8402" s="2905" t="s">
        <v>177</v>
      </c>
      <c r="D8402" s="2906">
        <v>1</v>
      </c>
      <c r="E8402" s="2877">
        <v>4700</v>
      </c>
      <c r="F8402" s="2877">
        <v>4700</v>
      </c>
      <c r="G8402" s="2904"/>
      <c r="H8402" s="2861"/>
      <c r="I8402" s="336">
        <v>44810</v>
      </c>
      <c r="J8402" s="2907">
        <v>46265</v>
      </c>
      <c r="K8402" s="1701"/>
      <c r="L8402" s="1701"/>
      <c r="M8402" s="2874"/>
      <c r="N8402" s="1701">
        <v>0</v>
      </c>
      <c r="O8402" s="1701">
        <v>0</v>
      </c>
      <c r="P8402" s="1701">
        <v>500</v>
      </c>
      <c r="Q8402" s="1701"/>
      <c r="R8402" s="1701"/>
      <c r="S8402" s="1701"/>
      <c r="T8402" s="1701"/>
      <c r="U8402" s="1701"/>
      <c r="V8402" s="1701"/>
      <c r="W8402" s="1701"/>
      <c r="X8402" s="1701"/>
      <c r="Y8402" s="1701"/>
      <c r="Z8402" s="1701"/>
      <c r="AA8402" s="1701"/>
      <c r="AB8402" s="1701"/>
      <c r="AC8402" s="1507">
        <f t="shared" si="2944"/>
        <v>4200</v>
      </c>
      <c r="AD8402" s="1508">
        <f t="shared" si="2945"/>
        <v>4200</v>
      </c>
      <c r="AE8402" s="14">
        <f t="shared" ref="AE8402:AE8427" si="2954">(J8402-"01.04.2023")/30</f>
        <v>41.6</v>
      </c>
      <c r="AF8402" s="14">
        <f t="shared" si="2946"/>
        <v>166.66666666666666</v>
      </c>
      <c r="AG8402" s="14">
        <f t="shared" si="2947"/>
        <v>25.200000000000003</v>
      </c>
      <c r="AH8402" s="14">
        <f t="shared" ref="AH8402:AH8427" si="2955">AG8402-AE8402</f>
        <v>-16.399999999999999</v>
      </c>
      <c r="AI8402" s="14">
        <f t="shared" ref="AI8402:AI8427" si="2956">AC8402-(AE8402*AF8402)</f>
        <v>-2733.333333333333</v>
      </c>
      <c r="AJ8402" s="2875"/>
    </row>
    <row r="8403" spans="1:36" ht="15.75">
      <c r="A8403" s="4077">
        <v>63</v>
      </c>
      <c r="B8403" s="2892" t="s">
        <v>5781</v>
      </c>
      <c r="C8403" s="2739" t="s">
        <v>224</v>
      </c>
      <c r="D8403" s="2906">
        <v>30.34</v>
      </c>
      <c r="E8403" s="1701">
        <v>140</v>
      </c>
      <c r="F8403" s="2877">
        <f t="shared" ref="F8403:F8427" si="2957">D8403*E8403</f>
        <v>4247.6000000000004</v>
      </c>
      <c r="G8403" s="2909"/>
      <c r="H8403" s="2861"/>
      <c r="I8403" s="336">
        <v>44827</v>
      </c>
      <c r="J8403" s="2723">
        <v>45747</v>
      </c>
      <c r="K8403" s="1701"/>
      <c r="L8403" s="1701">
        <v>787</v>
      </c>
      <c r="M8403" s="2874">
        <v>44824</v>
      </c>
      <c r="N8403" s="1701">
        <v>6</v>
      </c>
      <c r="O8403" s="1701">
        <v>3</v>
      </c>
      <c r="P8403" s="1701">
        <v>3</v>
      </c>
      <c r="Q8403" s="1701"/>
      <c r="R8403" s="1701"/>
      <c r="S8403" s="1701"/>
      <c r="T8403" s="1701"/>
      <c r="U8403" s="1701"/>
      <c r="V8403" s="1701"/>
      <c r="W8403" s="1701"/>
      <c r="X8403" s="1701"/>
      <c r="Y8403" s="1701"/>
      <c r="Z8403" s="1701"/>
      <c r="AA8403" s="1701"/>
      <c r="AB8403" s="1701"/>
      <c r="AC8403" s="1507">
        <f t="shared" si="2944"/>
        <v>128</v>
      </c>
      <c r="AD8403" s="1508">
        <f t="shared" si="2945"/>
        <v>3883.52</v>
      </c>
      <c r="AE8403" s="14">
        <f t="shared" si="2954"/>
        <v>24.333333333333332</v>
      </c>
      <c r="AF8403" s="14">
        <f t="shared" si="2946"/>
        <v>4</v>
      </c>
      <c r="AG8403" s="14">
        <f t="shared" si="2947"/>
        <v>32</v>
      </c>
      <c r="AH8403" s="14">
        <f t="shared" si="2955"/>
        <v>7.6666666666666679</v>
      </c>
      <c r="AI8403" s="14">
        <f t="shared" si="2956"/>
        <v>30.666666666666671</v>
      </c>
      <c r="AJ8403" s="2875"/>
    </row>
    <row r="8404" spans="1:36" ht="15.75">
      <c r="A8404" s="4077">
        <v>64</v>
      </c>
      <c r="B8404" s="2892" t="s">
        <v>5782</v>
      </c>
      <c r="C8404" s="2867" t="s">
        <v>224</v>
      </c>
      <c r="D8404" s="2906">
        <v>45</v>
      </c>
      <c r="E8404" s="1701">
        <v>45</v>
      </c>
      <c r="F8404" s="2877">
        <f t="shared" si="2957"/>
        <v>2025</v>
      </c>
      <c r="G8404" s="2909"/>
      <c r="H8404" s="2861"/>
      <c r="I8404" s="2869">
        <v>44827</v>
      </c>
      <c r="J8404" s="2723">
        <v>44500</v>
      </c>
      <c r="K8404" s="1701"/>
      <c r="L8404" s="1701">
        <v>787</v>
      </c>
      <c r="M8404" s="2874">
        <v>44824</v>
      </c>
      <c r="N8404" s="1701">
        <v>17</v>
      </c>
      <c r="O8404" s="1701">
        <v>12</v>
      </c>
      <c r="P8404" s="1701">
        <v>13</v>
      </c>
      <c r="Q8404" s="1701"/>
      <c r="R8404" s="1701"/>
      <c r="S8404" s="1701"/>
      <c r="T8404" s="1701"/>
      <c r="U8404" s="1701"/>
      <c r="V8404" s="1701"/>
      <c r="W8404" s="1701"/>
      <c r="X8404" s="1701"/>
      <c r="Y8404" s="1701"/>
      <c r="Z8404" s="1701"/>
      <c r="AA8404" s="1701"/>
      <c r="AB8404" s="1701"/>
      <c r="AC8404" s="1507">
        <f t="shared" si="2944"/>
        <v>3</v>
      </c>
      <c r="AD8404" s="1508">
        <f t="shared" si="2945"/>
        <v>135</v>
      </c>
      <c r="AE8404" s="14">
        <f t="shared" si="2954"/>
        <v>-17.233333333333334</v>
      </c>
      <c r="AF8404" s="14">
        <f t="shared" si="2946"/>
        <v>14</v>
      </c>
      <c r="AG8404" s="14">
        <f t="shared" si="2947"/>
        <v>0.21428571428571427</v>
      </c>
      <c r="AH8404" s="14">
        <f t="shared" si="2955"/>
        <v>17.44761904761905</v>
      </c>
      <c r="AI8404" s="14">
        <f t="shared" si="2956"/>
        <v>244.26666666666668</v>
      </c>
      <c r="AJ8404" s="2875"/>
    </row>
    <row r="8405" spans="1:36" ht="15.75">
      <c r="A8405" s="4077">
        <v>65</v>
      </c>
      <c r="B8405" s="2910" t="s">
        <v>5783</v>
      </c>
      <c r="C8405" s="2739" t="s">
        <v>238</v>
      </c>
      <c r="D8405" s="2742">
        <v>3199.5</v>
      </c>
      <c r="E8405" s="1701">
        <v>1</v>
      </c>
      <c r="F8405" s="2877">
        <f t="shared" si="2957"/>
        <v>3199.5</v>
      </c>
      <c r="G8405" s="2908"/>
      <c r="H8405" s="2911"/>
      <c r="I8405" s="2723">
        <v>44827</v>
      </c>
      <c r="J8405" s="2723">
        <v>45304</v>
      </c>
      <c r="K8405" s="1701"/>
      <c r="L8405" s="1701">
        <v>787</v>
      </c>
      <c r="M8405" s="2874">
        <v>44824</v>
      </c>
      <c r="N8405" s="1701">
        <v>0</v>
      </c>
      <c r="O8405" s="1701">
        <v>0</v>
      </c>
      <c r="P8405" s="1701">
        <v>0</v>
      </c>
      <c r="Q8405" s="1701"/>
      <c r="R8405" s="1701"/>
      <c r="S8405" s="1701"/>
      <c r="T8405" s="1701"/>
      <c r="U8405" s="1701"/>
      <c r="V8405" s="1701"/>
      <c r="W8405" s="1701"/>
      <c r="X8405" s="1701"/>
      <c r="Y8405" s="1701"/>
      <c r="Z8405" s="1701"/>
      <c r="AA8405" s="1701"/>
      <c r="AB8405" s="1701"/>
      <c r="AC8405" s="1507">
        <f t="shared" ref="AC8405:AC8430" si="2958">E8405+G8405-N8405-O8405-AA8405-P8405-Q8405-R8405-S8405-T8405-U8405-V8405-W8405-X8405-Y8405</f>
        <v>1</v>
      </c>
      <c r="AD8405" s="1508">
        <f t="shared" ref="AD8405:AD8430" si="2959">D8405*AC8405</f>
        <v>3199.5</v>
      </c>
      <c r="AE8405" s="14">
        <f t="shared" si="2954"/>
        <v>9.5666666666666664</v>
      </c>
      <c r="AF8405" s="14">
        <f t="shared" ref="AF8405:AF8430" si="2960">(N8405+O8405+P8405+Q8405+R8405+S8405+T8405+U8405+V8405+W8405+X8405+Y8405)/3</f>
        <v>0</v>
      </c>
      <c r="AG8405" s="14" t="e">
        <f t="shared" ref="AG8405:AG8430" si="2961">AC8405/AF8405</f>
        <v>#DIV/0!</v>
      </c>
      <c r="AH8405" s="14" t="e">
        <f t="shared" si="2955"/>
        <v>#DIV/0!</v>
      </c>
      <c r="AI8405" s="14">
        <f t="shared" si="2956"/>
        <v>1</v>
      </c>
      <c r="AJ8405" s="2875"/>
    </row>
    <row r="8406" spans="1:36" ht="15.75">
      <c r="A8406" s="4077">
        <v>66</v>
      </c>
      <c r="B8406" s="2892" t="s">
        <v>5272</v>
      </c>
      <c r="C8406" s="1518" t="s">
        <v>181</v>
      </c>
      <c r="D8406" s="2906">
        <v>74.900000000000006</v>
      </c>
      <c r="E8406" s="1701">
        <v>6</v>
      </c>
      <c r="F8406" s="2877">
        <f t="shared" si="2957"/>
        <v>449.40000000000003</v>
      </c>
      <c r="G8406" s="2912"/>
      <c r="H8406" s="2911"/>
      <c r="I8406" s="336">
        <v>44831</v>
      </c>
      <c r="J8406" s="336">
        <v>45596</v>
      </c>
      <c r="K8406" s="1701"/>
      <c r="L8406" s="1518">
        <v>788</v>
      </c>
      <c r="M8406" s="336">
        <v>44824</v>
      </c>
      <c r="N8406" s="1701">
        <v>0</v>
      </c>
      <c r="O8406" s="1701">
        <v>0</v>
      </c>
      <c r="P8406" s="1701">
        <v>0</v>
      </c>
      <c r="Q8406" s="1701"/>
      <c r="R8406" s="1701"/>
      <c r="S8406" s="1701"/>
      <c r="T8406" s="1701"/>
      <c r="U8406" s="1701"/>
      <c r="V8406" s="1701"/>
      <c r="W8406" s="1701"/>
      <c r="X8406" s="1701"/>
      <c r="Y8406" s="1701"/>
      <c r="Z8406" s="1701"/>
      <c r="AA8406" s="1701"/>
      <c r="AB8406" s="1701"/>
      <c r="AC8406" s="1507">
        <f t="shared" si="2958"/>
        <v>6</v>
      </c>
      <c r="AD8406" s="1508">
        <f t="shared" si="2959"/>
        <v>449.40000000000003</v>
      </c>
      <c r="AE8406" s="14">
        <f t="shared" si="2954"/>
        <v>19.3</v>
      </c>
      <c r="AF8406" s="14">
        <f t="shared" si="2960"/>
        <v>0</v>
      </c>
      <c r="AG8406" s="14" t="e">
        <f t="shared" si="2961"/>
        <v>#DIV/0!</v>
      </c>
      <c r="AH8406" s="14" t="e">
        <f t="shared" si="2955"/>
        <v>#DIV/0!</v>
      </c>
      <c r="AI8406" s="14">
        <f t="shared" si="2956"/>
        <v>6</v>
      </c>
      <c r="AJ8406" s="2875"/>
    </row>
    <row r="8407" spans="1:36" ht="15.75">
      <c r="A8407" s="4077">
        <v>67</v>
      </c>
      <c r="B8407" s="2892" t="s">
        <v>5784</v>
      </c>
      <c r="C8407" s="1518" t="s">
        <v>181</v>
      </c>
      <c r="D8407" s="2906">
        <v>13776.25</v>
      </c>
      <c r="E8407" s="2694">
        <v>6</v>
      </c>
      <c r="F8407" s="2877">
        <f t="shared" si="2957"/>
        <v>82657.5</v>
      </c>
      <c r="G8407" s="2912"/>
      <c r="H8407" s="2911"/>
      <c r="I8407" s="336">
        <v>44831</v>
      </c>
      <c r="J8407" s="336">
        <v>45596</v>
      </c>
      <c r="K8407" s="2694"/>
      <c r="L8407" s="1518">
        <v>788</v>
      </c>
      <c r="M8407" s="336">
        <v>44824</v>
      </c>
      <c r="N8407" s="1701">
        <v>0</v>
      </c>
      <c r="O8407" s="1701">
        <v>0</v>
      </c>
      <c r="P8407" s="1701">
        <v>0</v>
      </c>
      <c r="Q8407" s="1701"/>
      <c r="R8407" s="1701"/>
      <c r="S8407" s="1701"/>
      <c r="T8407" s="1701"/>
      <c r="U8407" s="1701"/>
      <c r="V8407" s="1701"/>
      <c r="W8407" s="1701"/>
      <c r="X8407" s="1701"/>
      <c r="Y8407" s="1701"/>
      <c r="Z8407" s="1701"/>
      <c r="AA8407" s="1701"/>
      <c r="AB8407" s="1701"/>
      <c r="AC8407" s="1507">
        <f t="shared" si="2958"/>
        <v>6</v>
      </c>
      <c r="AD8407" s="1508">
        <f t="shared" si="2959"/>
        <v>82657.5</v>
      </c>
      <c r="AE8407" s="14">
        <f t="shared" si="2954"/>
        <v>19.3</v>
      </c>
      <c r="AF8407" s="14">
        <f t="shared" si="2960"/>
        <v>0</v>
      </c>
      <c r="AG8407" s="14" t="e">
        <f t="shared" si="2961"/>
        <v>#DIV/0!</v>
      </c>
      <c r="AH8407" s="14" t="e">
        <f t="shared" si="2955"/>
        <v>#DIV/0!</v>
      </c>
      <c r="AI8407" s="14">
        <f t="shared" si="2956"/>
        <v>6</v>
      </c>
      <c r="AJ8407" s="2875"/>
    </row>
    <row r="8408" spans="1:36" ht="15.75">
      <c r="A8408" s="4077">
        <v>68</v>
      </c>
      <c r="B8408" s="2892" t="s">
        <v>5276</v>
      </c>
      <c r="C8408" s="1518" t="s">
        <v>181</v>
      </c>
      <c r="D8408" s="2906">
        <v>58.85</v>
      </c>
      <c r="E8408" s="2694">
        <v>12</v>
      </c>
      <c r="F8408" s="2877">
        <f t="shared" si="2957"/>
        <v>706.2</v>
      </c>
      <c r="G8408" s="2912"/>
      <c r="H8408" s="2911"/>
      <c r="I8408" s="336">
        <v>44831</v>
      </c>
      <c r="J8408" s="336">
        <v>45596</v>
      </c>
      <c r="K8408" s="2694"/>
      <c r="L8408" s="1518">
        <v>788</v>
      </c>
      <c r="M8408" s="336">
        <v>44824</v>
      </c>
      <c r="N8408" s="1701">
        <v>0</v>
      </c>
      <c r="O8408" s="1701">
        <v>0</v>
      </c>
      <c r="P8408" s="1701">
        <v>0</v>
      </c>
      <c r="Q8408" s="1701"/>
      <c r="R8408" s="1701"/>
      <c r="S8408" s="1701"/>
      <c r="T8408" s="1701"/>
      <c r="U8408" s="1701"/>
      <c r="V8408" s="1701"/>
      <c r="W8408" s="1701"/>
      <c r="X8408" s="1701"/>
      <c r="Y8408" s="1701"/>
      <c r="Z8408" s="1701"/>
      <c r="AA8408" s="1701"/>
      <c r="AB8408" s="1701"/>
      <c r="AC8408" s="1507">
        <f t="shared" si="2958"/>
        <v>12</v>
      </c>
      <c r="AD8408" s="1508">
        <f t="shared" si="2959"/>
        <v>706.2</v>
      </c>
      <c r="AE8408" s="14">
        <f t="shared" si="2954"/>
        <v>19.3</v>
      </c>
      <c r="AF8408" s="14">
        <f t="shared" si="2960"/>
        <v>0</v>
      </c>
      <c r="AG8408" s="14" t="e">
        <f t="shared" si="2961"/>
        <v>#DIV/0!</v>
      </c>
      <c r="AH8408" s="14" t="e">
        <f t="shared" si="2955"/>
        <v>#DIV/0!</v>
      </c>
      <c r="AI8408" s="14">
        <f t="shared" si="2956"/>
        <v>12</v>
      </c>
      <c r="AJ8408" s="2875"/>
    </row>
    <row r="8409" spans="1:36" ht="15.75">
      <c r="A8409" s="4077">
        <v>69</v>
      </c>
      <c r="B8409" s="2892" t="s">
        <v>5277</v>
      </c>
      <c r="C8409" s="1518" t="s">
        <v>181</v>
      </c>
      <c r="D8409" s="2906">
        <v>107</v>
      </c>
      <c r="E8409" s="2694">
        <v>24</v>
      </c>
      <c r="F8409" s="2877">
        <f t="shared" si="2957"/>
        <v>2568</v>
      </c>
      <c r="G8409" s="2912"/>
      <c r="H8409" s="2911"/>
      <c r="I8409" s="336">
        <v>44831</v>
      </c>
      <c r="J8409" s="336">
        <v>45596</v>
      </c>
      <c r="K8409" s="2694"/>
      <c r="L8409" s="1518">
        <v>788</v>
      </c>
      <c r="M8409" s="336">
        <v>44824</v>
      </c>
      <c r="N8409" s="1701">
        <v>0</v>
      </c>
      <c r="O8409" s="1701">
        <v>0</v>
      </c>
      <c r="P8409" s="1701">
        <v>0</v>
      </c>
      <c r="Q8409" s="1701"/>
      <c r="R8409" s="1701"/>
      <c r="S8409" s="1701"/>
      <c r="T8409" s="1701"/>
      <c r="U8409" s="1701"/>
      <c r="V8409" s="1701"/>
      <c r="W8409" s="1701"/>
      <c r="X8409" s="1701"/>
      <c r="Y8409" s="1701"/>
      <c r="Z8409" s="1701"/>
      <c r="AA8409" s="1701"/>
      <c r="AB8409" s="1701"/>
      <c r="AC8409" s="1507">
        <f t="shared" si="2958"/>
        <v>24</v>
      </c>
      <c r="AD8409" s="1508">
        <f t="shared" si="2959"/>
        <v>2568</v>
      </c>
      <c r="AE8409" s="14">
        <f t="shared" si="2954"/>
        <v>19.3</v>
      </c>
      <c r="AF8409" s="14">
        <f t="shared" si="2960"/>
        <v>0</v>
      </c>
      <c r="AG8409" s="14" t="e">
        <f t="shared" si="2961"/>
        <v>#DIV/0!</v>
      </c>
      <c r="AH8409" s="14" t="e">
        <f t="shared" si="2955"/>
        <v>#DIV/0!</v>
      </c>
      <c r="AI8409" s="14">
        <f t="shared" si="2956"/>
        <v>24</v>
      </c>
      <c r="AJ8409" s="2875"/>
    </row>
    <row r="8410" spans="1:36" ht="15.75">
      <c r="A8410" s="4077">
        <v>70</v>
      </c>
      <c r="B8410" s="2892" t="s">
        <v>5785</v>
      </c>
      <c r="C8410" s="1518" t="s">
        <v>181</v>
      </c>
      <c r="D8410" s="2913">
        <v>20.060000000000002</v>
      </c>
      <c r="E8410" s="2694">
        <v>180</v>
      </c>
      <c r="F8410" s="2877">
        <f t="shared" si="2957"/>
        <v>3610.8</v>
      </c>
      <c r="G8410" s="2912"/>
      <c r="H8410" s="2911"/>
      <c r="I8410" s="336">
        <v>44831</v>
      </c>
      <c r="J8410" s="336">
        <v>45657</v>
      </c>
      <c r="K8410" s="2694"/>
      <c r="L8410" s="1518">
        <v>788</v>
      </c>
      <c r="M8410" s="336">
        <v>44824</v>
      </c>
      <c r="N8410" s="1701">
        <v>0</v>
      </c>
      <c r="O8410" s="1701">
        <v>0</v>
      </c>
      <c r="P8410" s="1701">
        <v>0</v>
      </c>
      <c r="Q8410" s="1701"/>
      <c r="R8410" s="1701"/>
      <c r="S8410" s="1701"/>
      <c r="T8410" s="1701"/>
      <c r="U8410" s="1701"/>
      <c r="V8410" s="1701"/>
      <c r="W8410" s="1701"/>
      <c r="X8410" s="1701"/>
      <c r="Y8410" s="1701"/>
      <c r="Z8410" s="1701"/>
      <c r="AA8410" s="1701"/>
      <c r="AB8410" s="1701"/>
      <c r="AC8410" s="1507">
        <f t="shared" si="2958"/>
        <v>180</v>
      </c>
      <c r="AD8410" s="1508">
        <f t="shared" si="2959"/>
        <v>3610.8</v>
      </c>
      <c r="AE8410" s="14">
        <f t="shared" si="2954"/>
        <v>21.333333333333332</v>
      </c>
      <c r="AF8410" s="14">
        <f t="shared" si="2960"/>
        <v>0</v>
      </c>
      <c r="AG8410" s="14" t="e">
        <f t="shared" si="2961"/>
        <v>#DIV/0!</v>
      </c>
      <c r="AH8410" s="14" t="e">
        <f t="shared" si="2955"/>
        <v>#DIV/0!</v>
      </c>
      <c r="AI8410" s="14">
        <f t="shared" si="2956"/>
        <v>180</v>
      </c>
      <c r="AJ8410" s="2875"/>
    </row>
    <row r="8411" spans="1:36" ht="15.75">
      <c r="A8411" s="4077">
        <v>71</v>
      </c>
      <c r="B8411" s="2892" t="s">
        <v>5279</v>
      </c>
      <c r="C8411" s="1518" t="s">
        <v>181</v>
      </c>
      <c r="D8411" s="2906">
        <v>13.38</v>
      </c>
      <c r="E8411" s="2694">
        <v>36</v>
      </c>
      <c r="F8411" s="2877">
        <f t="shared" si="2957"/>
        <v>481.68</v>
      </c>
      <c r="G8411" s="2912"/>
      <c r="H8411" s="2911"/>
      <c r="I8411" s="336">
        <v>44831</v>
      </c>
      <c r="J8411" s="336">
        <v>45596</v>
      </c>
      <c r="K8411" s="2694"/>
      <c r="L8411" s="1518">
        <v>788</v>
      </c>
      <c r="M8411" s="336">
        <v>44824</v>
      </c>
      <c r="N8411" s="1701">
        <v>0</v>
      </c>
      <c r="O8411" s="1701">
        <v>0</v>
      </c>
      <c r="P8411" s="1701">
        <v>0</v>
      </c>
      <c r="Q8411" s="1701"/>
      <c r="R8411" s="1701"/>
      <c r="S8411" s="1701"/>
      <c r="T8411" s="1701"/>
      <c r="U8411" s="1701"/>
      <c r="V8411" s="1701"/>
      <c r="W8411" s="1701"/>
      <c r="X8411" s="1701"/>
      <c r="Y8411" s="1701"/>
      <c r="Z8411" s="1701"/>
      <c r="AA8411" s="1701"/>
      <c r="AB8411" s="1701"/>
      <c r="AC8411" s="1507">
        <f t="shared" si="2958"/>
        <v>36</v>
      </c>
      <c r="AD8411" s="1508">
        <f t="shared" si="2959"/>
        <v>481.68</v>
      </c>
      <c r="AE8411" s="14">
        <f t="shared" si="2954"/>
        <v>19.3</v>
      </c>
      <c r="AF8411" s="14">
        <f t="shared" si="2960"/>
        <v>0</v>
      </c>
      <c r="AG8411" s="14" t="e">
        <f t="shared" si="2961"/>
        <v>#DIV/0!</v>
      </c>
      <c r="AH8411" s="14" t="e">
        <f t="shared" si="2955"/>
        <v>#DIV/0!</v>
      </c>
      <c r="AI8411" s="14">
        <f t="shared" si="2956"/>
        <v>36</v>
      </c>
      <c r="AJ8411" s="2875"/>
    </row>
    <row r="8412" spans="1:36" ht="15.75">
      <c r="A8412" s="4077">
        <v>72</v>
      </c>
      <c r="B8412" s="2892" t="s">
        <v>5786</v>
      </c>
      <c r="C8412" s="1518" t="s">
        <v>181</v>
      </c>
      <c r="D8412" s="2906">
        <v>48.150000000000006</v>
      </c>
      <c r="E8412" s="2694">
        <v>6</v>
      </c>
      <c r="F8412" s="2877">
        <f t="shared" si="2957"/>
        <v>288.90000000000003</v>
      </c>
      <c r="G8412" s="2912"/>
      <c r="H8412" s="2911"/>
      <c r="I8412" s="336">
        <v>44831</v>
      </c>
      <c r="J8412" s="336">
        <v>45596</v>
      </c>
      <c r="K8412" s="2694"/>
      <c r="L8412" s="1518">
        <v>788</v>
      </c>
      <c r="M8412" s="336">
        <v>44824</v>
      </c>
      <c r="N8412" s="1701">
        <v>0</v>
      </c>
      <c r="O8412" s="1701">
        <v>0</v>
      </c>
      <c r="P8412" s="1701">
        <v>0</v>
      </c>
      <c r="Q8412" s="1701"/>
      <c r="R8412" s="1701"/>
      <c r="S8412" s="1701"/>
      <c r="T8412" s="1701"/>
      <c r="U8412" s="1701"/>
      <c r="V8412" s="1701"/>
      <c r="W8412" s="1701"/>
      <c r="X8412" s="1701"/>
      <c r="Y8412" s="1701"/>
      <c r="Z8412" s="1701"/>
      <c r="AA8412" s="1701"/>
      <c r="AB8412" s="1701"/>
      <c r="AC8412" s="1507">
        <f t="shared" si="2958"/>
        <v>6</v>
      </c>
      <c r="AD8412" s="1508">
        <f t="shared" si="2959"/>
        <v>288.90000000000003</v>
      </c>
      <c r="AE8412" s="14">
        <f t="shared" si="2954"/>
        <v>19.3</v>
      </c>
      <c r="AF8412" s="14">
        <f t="shared" si="2960"/>
        <v>0</v>
      </c>
      <c r="AG8412" s="14" t="e">
        <f t="shared" si="2961"/>
        <v>#DIV/0!</v>
      </c>
      <c r="AH8412" s="14" t="e">
        <f t="shared" si="2955"/>
        <v>#DIV/0!</v>
      </c>
      <c r="AI8412" s="14">
        <f t="shared" si="2956"/>
        <v>6</v>
      </c>
      <c r="AJ8412" s="2875"/>
    </row>
    <row r="8413" spans="1:36" ht="15.75">
      <c r="A8413" s="4077">
        <v>73</v>
      </c>
      <c r="B8413" s="2892" t="s">
        <v>5787</v>
      </c>
      <c r="C8413" s="1518" t="s">
        <v>181</v>
      </c>
      <c r="D8413" s="2906">
        <v>5.3500000000000005</v>
      </c>
      <c r="E8413" s="2694">
        <v>600</v>
      </c>
      <c r="F8413" s="2877">
        <f t="shared" si="2957"/>
        <v>3210.0000000000005</v>
      </c>
      <c r="G8413" s="2912"/>
      <c r="H8413" s="2911"/>
      <c r="I8413" s="336">
        <v>44831</v>
      </c>
      <c r="J8413" s="336">
        <v>45596</v>
      </c>
      <c r="K8413" s="2694"/>
      <c r="L8413" s="1518">
        <v>788</v>
      </c>
      <c r="M8413" s="336">
        <v>44824</v>
      </c>
      <c r="N8413" s="1701">
        <v>0</v>
      </c>
      <c r="O8413" s="1701">
        <v>0</v>
      </c>
      <c r="P8413" s="1701">
        <v>0</v>
      </c>
      <c r="Q8413" s="1701"/>
      <c r="R8413" s="1701"/>
      <c r="S8413" s="1701"/>
      <c r="T8413" s="1701"/>
      <c r="U8413" s="1701"/>
      <c r="V8413" s="1701"/>
      <c r="W8413" s="1701"/>
      <c r="X8413" s="1701"/>
      <c r="Y8413" s="1701"/>
      <c r="Z8413" s="1701"/>
      <c r="AA8413" s="1701"/>
      <c r="AB8413" s="1701"/>
      <c r="AC8413" s="1507">
        <f t="shared" si="2958"/>
        <v>600</v>
      </c>
      <c r="AD8413" s="1508">
        <f t="shared" si="2959"/>
        <v>3210.0000000000005</v>
      </c>
      <c r="AE8413" s="14">
        <f t="shared" si="2954"/>
        <v>19.3</v>
      </c>
      <c r="AF8413" s="14">
        <f t="shared" si="2960"/>
        <v>0</v>
      </c>
      <c r="AG8413" s="14" t="e">
        <f t="shared" si="2961"/>
        <v>#DIV/0!</v>
      </c>
      <c r="AH8413" s="14" t="e">
        <f t="shared" si="2955"/>
        <v>#DIV/0!</v>
      </c>
      <c r="AI8413" s="14">
        <f t="shared" si="2956"/>
        <v>600</v>
      </c>
      <c r="AJ8413" s="2875"/>
    </row>
    <row r="8414" spans="1:36" ht="15.75" customHeight="1">
      <c r="A8414" s="4077">
        <v>74</v>
      </c>
      <c r="B8414" s="2892" t="s">
        <v>5788</v>
      </c>
      <c r="C8414" s="1518" t="s">
        <v>181</v>
      </c>
      <c r="D8414" s="2906">
        <v>5.3500000000000005</v>
      </c>
      <c r="E8414" s="2694">
        <v>600</v>
      </c>
      <c r="F8414" s="2877">
        <f t="shared" si="2957"/>
        <v>3210.0000000000005</v>
      </c>
      <c r="G8414" s="2912"/>
      <c r="H8414" s="2911"/>
      <c r="I8414" s="336">
        <v>44831</v>
      </c>
      <c r="J8414" s="336">
        <v>45596</v>
      </c>
      <c r="K8414" s="2694"/>
      <c r="L8414" s="1518">
        <v>788</v>
      </c>
      <c r="M8414" s="336">
        <v>44824</v>
      </c>
      <c r="N8414" s="1701">
        <v>0</v>
      </c>
      <c r="O8414" s="1701">
        <v>0</v>
      </c>
      <c r="P8414" s="1701">
        <v>0</v>
      </c>
      <c r="Q8414" s="1701"/>
      <c r="R8414" s="1701"/>
      <c r="S8414" s="1701"/>
      <c r="T8414" s="1701"/>
      <c r="U8414" s="1701"/>
      <c r="V8414" s="1701"/>
      <c r="W8414" s="1701"/>
      <c r="X8414" s="1701"/>
      <c r="Y8414" s="1701"/>
      <c r="Z8414" s="1701"/>
      <c r="AA8414" s="1701"/>
      <c r="AB8414" s="1701"/>
      <c r="AC8414" s="1507">
        <f t="shared" si="2958"/>
        <v>600</v>
      </c>
      <c r="AD8414" s="1508">
        <f t="shared" si="2959"/>
        <v>3210.0000000000005</v>
      </c>
      <c r="AE8414" s="14">
        <f t="shared" si="2954"/>
        <v>19.3</v>
      </c>
      <c r="AF8414" s="14">
        <f t="shared" si="2960"/>
        <v>0</v>
      </c>
      <c r="AG8414" s="14" t="e">
        <f t="shared" si="2961"/>
        <v>#DIV/0!</v>
      </c>
      <c r="AH8414" s="14" t="e">
        <f t="shared" si="2955"/>
        <v>#DIV/0!</v>
      </c>
      <c r="AI8414" s="14">
        <f t="shared" si="2956"/>
        <v>600</v>
      </c>
      <c r="AJ8414" s="2875"/>
    </row>
    <row r="8415" spans="1:36" ht="15.75">
      <c r="A8415" s="4077">
        <v>75</v>
      </c>
      <c r="B8415" s="2892" t="s">
        <v>5283</v>
      </c>
      <c r="C8415" s="1518" t="s">
        <v>181</v>
      </c>
      <c r="D8415" s="2906">
        <v>120.38000000000001</v>
      </c>
      <c r="E8415" s="2694">
        <v>24</v>
      </c>
      <c r="F8415" s="2877">
        <f t="shared" si="2957"/>
        <v>2889.1200000000003</v>
      </c>
      <c r="G8415" s="2912"/>
      <c r="H8415" s="2911"/>
      <c r="I8415" s="336">
        <v>44831</v>
      </c>
      <c r="J8415" s="336">
        <v>45596</v>
      </c>
      <c r="K8415" s="2694"/>
      <c r="L8415" s="1518">
        <v>788</v>
      </c>
      <c r="M8415" s="336">
        <v>44824</v>
      </c>
      <c r="N8415" s="1701">
        <v>0</v>
      </c>
      <c r="O8415" s="1701">
        <v>0</v>
      </c>
      <c r="P8415" s="1701">
        <v>0</v>
      </c>
      <c r="Q8415" s="1701"/>
      <c r="R8415" s="1701"/>
      <c r="S8415" s="1701"/>
      <c r="T8415" s="1701"/>
      <c r="U8415" s="1701"/>
      <c r="V8415" s="1701"/>
      <c r="W8415" s="1701"/>
      <c r="X8415" s="1701"/>
      <c r="Y8415" s="1701"/>
      <c r="Z8415" s="1701"/>
      <c r="AA8415" s="1701"/>
      <c r="AB8415" s="1701"/>
      <c r="AC8415" s="1507">
        <f t="shared" si="2958"/>
        <v>24</v>
      </c>
      <c r="AD8415" s="1508">
        <f t="shared" si="2959"/>
        <v>2889.1200000000003</v>
      </c>
      <c r="AE8415" s="14">
        <f t="shared" si="2954"/>
        <v>19.3</v>
      </c>
      <c r="AF8415" s="14">
        <f t="shared" si="2960"/>
        <v>0</v>
      </c>
      <c r="AG8415" s="14" t="e">
        <f t="shared" si="2961"/>
        <v>#DIV/0!</v>
      </c>
      <c r="AH8415" s="14" t="e">
        <f t="shared" si="2955"/>
        <v>#DIV/0!</v>
      </c>
      <c r="AI8415" s="14">
        <f t="shared" si="2956"/>
        <v>24</v>
      </c>
      <c r="AJ8415" s="2875"/>
    </row>
    <row r="8416" spans="1:36" ht="15.75">
      <c r="A8416" s="4077">
        <v>76</v>
      </c>
      <c r="B8416" s="2892" t="s">
        <v>5489</v>
      </c>
      <c r="C8416" s="1518" t="s">
        <v>181</v>
      </c>
      <c r="D8416" s="2906">
        <v>96.300000000000011</v>
      </c>
      <c r="E8416" s="2694">
        <v>36</v>
      </c>
      <c r="F8416" s="2877">
        <f t="shared" si="2957"/>
        <v>3466.8</v>
      </c>
      <c r="G8416" s="2912"/>
      <c r="H8416" s="2911"/>
      <c r="I8416" s="336">
        <v>44831</v>
      </c>
      <c r="J8416" s="336">
        <v>45596</v>
      </c>
      <c r="K8416" s="2694"/>
      <c r="L8416" s="1518">
        <v>788</v>
      </c>
      <c r="M8416" s="336">
        <v>44824</v>
      </c>
      <c r="N8416" s="1701">
        <v>0</v>
      </c>
      <c r="O8416" s="1701">
        <v>0</v>
      </c>
      <c r="P8416" s="1701">
        <v>0</v>
      </c>
      <c r="Q8416" s="1701"/>
      <c r="R8416" s="1701"/>
      <c r="S8416" s="1701"/>
      <c r="T8416" s="1701"/>
      <c r="U8416" s="1701"/>
      <c r="V8416" s="1701"/>
      <c r="W8416" s="1701"/>
      <c r="X8416" s="1701"/>
      <c r="Y8416" s="1701"/>
      <c r="Z8416" s="1701"/>
      <c r="AA8416" s="1701"/>
      <c r="AB8416" s="1701"/>
      <c r="AC8416" s="1507">
        <f t="shared" si="2958"/>
        <v>36</v>
      </c>
      <c r="AD8416" s="1508">
        <f t="shared" si="2959"/>
        <v>3466.8</v>
      </c>
      <c r="AE8416" s="14">
        <f t="shared" si="2954"/>
        <v>19.3</v>
      </c>
      <c r="AF8416" s="14">
        <f t="shared" si="2960"/>
        <v>0</v>
      </c>
      <c r="AG8416" s="14" t="e">
        <f t="shared" si="2961"/>
        <v>#DIV/0!</v>
      </c>
      <c r="AH8416" s="14" t="e">
        <f t="shared" si="2955"/>
        <v>#DIV/0!</v>
      </c>
      <c r="AI8416" s="14">
        <f t="shared" si="2956"/>
        <v>36</v>
      </c>
      <c r="AJ8416" s="2875"/>
    </row>
    <row r="8417" spans="1:36" ht="15.75">
      <c r="A8417" s="4077">
        <v>77</v>
      </c>
      <c r="B8417" s="2892" t="s">
        <v>5789</v>
      </c>
      <c r="C8417" s="1518" t="s">
        <v>181</v>
      </c>
      <c r="D8417" s="2906">
        <v>8.0500000000000007</v>
      </c>
      <c r="E8417" s="2694">
        <v>400</v>
      </c>
      <c r="F8417" s="2877">
        <f t="shared" si="2957"/>
        <v>3220.0000000000005</v>
      </c>
      <c r="G8417" s="2912"/>
      <c r="H8417" s="2911"/>
      <c r="I8417" s="336">
        <v>44831</v>
      </c>
      <c r="J8417" s="336">
        <v>45260</v>
      </c>
      <c r="K8417" s="2694"/>
      <c r="L8417" s="1518">
        <v>788</v>
      </c>
      <c r="M8417" s="336">
        <v>44824</v>
      </c>
      <c r="N8417" s="1701">
        <v>0</v>
      </c>
      <c r="O8417" s="1701">
        <v>0</v>
      </c>
      <c r="P8417" s="1701">
        <v>0</v>
      </c>
      <c r="Q8417" s="1701"/>
      <c r="R8417" s="1701"/>
      <c r="S8417" s="1701"/>
      <c r="T8417" s="1701"/>
      <c r="U8417" s="1701"/>
      <c r="V8417" s="1701"/>
      <c r="W8417" s="1701"/>
      <c r="X8417" s="1701"/>
      <c r="Y8417" s="1701"/>
      <c r="Z8417" s="1701"/>
      <c r="AA8417" s="1701"/>
      <c r="AB8417" s="1701"/>
      <c r="AC8417" s="1507">
        <f t="shared" si="2958"/>
        <v>400</v>
      </c>
      <c r="AD8417" s="1508">
        <f t="shared" si="2959"/>
        <v>3220.0000000000005</v>
      </c>
      <c r="AE8417" s="14">
        <f t="shared" si="2954"/>
        <v>8.1</v>
      </c>
      <c r="AF8417" s="14">
        <f t="shared" si="2960"/>
        <v>0</v>
      </c>
      <c r="AG8417" s="14" t="e">
        <f t="shared" si="2961"/>
        <v>#DIV/0!</v>
      </c>
      <c r="AH8417" s="14" t="e">
        <f t="shared" si="2955"/>
        <v>#DIV/0!</v>
      </c>
      <c r="AI8417" s="14">
        <f t="shared" si="2956"/>
        <v>400</v>
      </c>
      <c r="AJ8417" s="2875"/>
    </row>
    <row r="8418" spans="1:36" ht="30">
      <c r="A8418" s="4077">
        <v>78</v>
      </c>
      <c r="B8418" s="2892" t="s">
        <v>5790</v>
      </c>
      <c r="C8418" s="1518" t="s">
        <v>181</v>
      </c>
      <c r="D8418" s="2906">
        <v>3.68</v>
      </c>
      <c r="E8418" s="2694">
        <v>2000</v>
      </c>
      <c r="F8418" s="2877">
        <f t="shared" si="2957"/>
        <v>7360</v>
      </c>
      <c r="G8418" s="2912"/>
      <c r="H8418" s="2911"/>
      <c r="I8418" s="336">
        <v>44831</v>
      </c>
      <c r="J8418" s="336">
        <v>45077</v>
      </c>
      <c r="K8418" s="2694"/>
      <c r="L8418" s="1518">
        <v>788</v>
      </c>
      <c r="M8418" s="336">
        <v>44824</v>
      </c>
      <c r="N8418" s="1701">
        <v>0</v>
      </c>
      <c r="O8418" s="1701">
        <v>0</v>
      </c>
      <c r="P8418" s="1701">
        <v>220</v>
      </c>
      <c r="Q8418" s="1701"/>
      <c r="R8418" s="1701"/>
      <c r="S8418" s="1701"/>
      <c r="T8418" s="1701"/>
      <c r="U8418" s="1701"/>
      <c r="V8418" s="1701"/>
      <c r="W8418" s="1701"/>
      <c r="X8418" s="1701"/>
      <c r="Y8418" s="1701"/>
      <c r="Z8418" s="1701"/>
      <c r="AA8418" s="1701"/>
      <c r="AB8418" s="1701"/>
      <c r="AC8418" s="1507">
        <f t="shared" si="2958"/>
        <v>1780</v>
      </c>
      <c r="AD8418" s="1508">
        <f t="shared" si="2959"/>
        <v>6550.4000000000005</v>
      </c>
      <c r="AE8418" s="14">
        <f t="shared" si="2954"/>
        <v>2</v>
      </c>
      <c r="AF8418" s="14">
        <f t="shared" si="2960"/>
        <v>73.333333333333329</v>
      </c>
      <c r="AG8418" s="14">
        <f t="shared" si="2961"/>
        <v>24.272727272727273</v>
      </c>
      <c r="AH8418" s="14">
        <f t="shared" si="2955"/>
        <v>22.272727272727273</v>
      </c>
      <c r="AI8418" s="14">
        <f t="shared" si="2956"/>
        <v>1633.3333333333333</v>
      </c>
      <c r="AJ8418" s="2875"/>
    </row>
    <row r="8419" spans="1:36" ht="15.75">
      <c r="A8419" s="4077">
        <v>79</v>
      </c>
      <c r="B8419" s="2892" t="s">
        <v>5791</v>
      </c>
      <c r="C8419" s="1518" t="s">
        <v>181</v>
      </c>
      <c r="D8419" s="2906">
        <v>18.29</v>
      </c>
      <c r="E8419" s="2694">
        <v>30</v>
      </c>
      <c r="F8419" s="2877">
        <f t="shared" si="2957"/>
        <v>548.69999999999993</v>
      </c>
      <c r="G8419" s="2912"/>
      <c r="H8419" s="2911"/>
      <c r="I8419" s="336">
        <v>44831</v>
      </c>
      <c r="J8419" s="336">
        <v>46418</v>
      </c>
      <c r="K8419" s="2694"/>
      <c r="L8419" s="1518">
        <v>788</v>
      </c>
      <c r="M8419" s="336">
        <v>44824</v>
      </c>
      <c r="N8419" s="1701">
        <v>0</v>
      </c>
      <c r="O8419" s="1701">
        <v>0</v>
      </c>
      <c r="P8419" s="1701">
        <v>0</v>
      </c>
      <c r="Q8419" s="1701"/>
      <c r="R8419" s="1701"/>
      <c r="S8419" s="1701"/>
      <c r="T8419" s="1701"/>
      <c r="U8419" s="1701"/>
      <c r="V8419" s="1701"/>
      <c r="W8419" s="1701"/>
      <c r="X8419" s="1701"/>
      <c r="Y8419" s="1701"/>
      <c r="Z8419" s="1701"/>
      <c r="AA8419" s="1701"/>
      <c r="AB8419" s="1701"/>
      <c r="AC8419" s="1507">
        <f t="shared" si="2958"/>
        <v>30</v>
      </c>
      <c r="AD8419" s="1508">
        <f t="shared" si="2959"/>
        <v>548.69999999999993</v>
      </c>
      <c r="AE8419" s="14">
        <f t="shared" si="2954"/>
        <v>46.7</v>
      </c>
      <c r="AF8419" s="14">
        <f t="shared" si="2960"/>
        <v>0</v>
      </c>
      <c r="AG8419" s="14" t="e">
        <f t="shared" si="2961"/>
        <v>#DIV/0!</v>
      </c>
      <c r="AH8419" s="14" t="e">
        <f t="shared" si="2955"/>
        <v>#DIV/0!</v>
      </c>
      <c r="AI8419" s="14">
        <f t="shared" si="2956"/>
        <v>30</v>
      </c>
      <c r="AJ8419" s="2875"/>
    </row>
    <row r="8420" spans="1:36" ht="15.75">
      <c r="A8420" s="4077">
        <v>80</v>
      </c>
      <c r="B8420" s="2892" t="s">
        <v>5792</v>
      </c>
      <c r="C8420" s="1518" t="s">
        <v>181</v>
      </c>
      <c r="D8420" s="2906">
        <v>43.510000000000005</v>
      </c>
      <c r="E8420" s="2694">
        <v>100</v>
      </c>
      <c r="F8420" s="2877">
        <f t="shared" si="2957"/>
        <v>4351.0000000000009</v>
      </c>
      <c r="G8420" s="2912"/>
      <c r="H8420" s="2911"/>
      <c r="I8420" s="336">
        <v>44831</v>
      </c>
      <c r="J8420" s="336">
        <v>46418</v>
      </c>
      <c r="K8420" s="2694"/>
      <c r="L8420" s="1518">
        <v>788</v>
      </c>
      <c r="M8420" s="336">
        <v>44824</v>
      </c>
      <c r="N8420" s="1701">
        <v>0</v>
      </c>
      <c r="O8420" s="1701">
        <v>0</v>
      </c>
      <c r="P8420" s="1701">
        <v>0</v>
      </c>
      <c r="Q8420" s="1701"/>
      <c r="R8420" s="1701"/>
      <c r="S8420" s="1701"/>
      <c r="T8420" s="1701"/>
      <c r="U8420" s="1701"/>
      <c r="V8420" s="1701"/>
      <c r="W8420" s="1701"/>
      <c r="X8420" s="1701"/>
      <c r="Y8420" s="1701"/>
      <c r="Z8420" s="1701"/>
      <c r="AA8420" s="1701"/>
      <c r="AB8420" s="1701"/>
      <c r="AC8420" s="1507">
        <f t="shared" si="2958"/>
        <v>100</v>
      </c>
      <c r="AD8420" s="1508">
        <f t="shared" si="2959"/>
        <v>4351.0000000000009</v>
      </c>
      <c r="AE8420" s="14">
        <f t="shared" si="2954"/>
        <v>46.7</v>
      </c>
      <c r="AF8420" s="14">
        <f t="shared" si="2960"/>
        <v>0</v>
      </c>
      <c r="AG8420" s="14" t="e">
        <f t="shared" si="2961"/>
        <v>#DIV/0!</v>
      </c>
      <c r="AH8420" s="14" t="e">
        <f t="shared" si="2955"/>
        <v>#DIV/0!</v>
      </c>
      <c r="AI8420" s="14">
        <f t="shared" si="2956"/>
        <v>100</v>
      </c>
      <c r="AJ8420" s="2875"/>
    </row>
    <row r="8421" spans="1:36" ht="15.75">
      <c r="A8421" s="4077">
        <v>81</v>
      </c>
      <c r="B8421" s="2892" t="s">
        <v>5793</v>
      </c>
      <c r="C8421" s="1518" t="s">
        <v>181</v>
      </c>
      <c r="D8421" s="2906">
        <v>17.350000000000001</v>
      </c>
      <c r="E8421" s="2694">
        <v>40</v>
      </c>
      <c r="F8421" s="2877">
        <f t="shared" si="2957"/>
        <v>694</v>
      </c>
      <c r="G8421" s="2912"/>
      <c r="H8421" s="2911"/>
      <c r="I8421" s="336">
        <v>44831</v>
      </c>
      <c r="J8421" s="336">
        <v>46418</v>
      </c>
      <c r="K8421" s="2694"/>
      <c r="L8421" s="1518">
        <v>788</v>
      </c>
      <c r="M8421" s="336">
        <v>44824</v>
      </c>
      <c r="N8421" s="1701">
        <v>0</v>
      </c>
      <c r="O8421" s="1701">
        <v>0</v>
      </c>
      <c r="P8421" s="1701">
        <v>0</v>
      </c>
      <c r="Q8421" s="1701"/>
      <c r="R8421" s="1701"/>
      <c r="S8421" s="1701"/>
      <c r="T8421" s="1701"/>
      <c r="U8421" s="1701"/>
      <c r="V8421" s="1701"/>
      <c r="W8421" s="1701"/>
      <c r="X8421" s="1701"/>
      <c r="Y8421" s="1701"/>
      <c r="Z8421" s="1701"/>
      <c r="AA8421" s="1701"/>
      <c r="AB8421" s="1701"/>
      <c r="AC8421" s="1507">
        <f t="shared" si="2958"/>
        <v>40</v>
      </c>
      <c r="AD8421" s="1508">
        <f t="shared" si="2959"/>
        <v>694</v>
      </c>
      <c r="AE8421" s="14">
        <f t="shared" si="2954"/>
        <v>46.7</v>
      </c>
      <c r="AF8421" s="14">
        <f t="shared" si="2960"/>
        <v>0</v>
      </c>
      <c r="AG8421" s="14" t="e">
        <f t="shared" si="2961"/>
        <v>#DIV/0!</v>
      </c>
      <c r="AH8421" s="14" t="e">
        <f t="shared" si="2955"/>
        <v>#DIV/0!</v>
      </c>
      <c r="AI8421" s="14">
        <f t="shared" si="2956"/>
        <v>40</v>
      </c>
      <c r="AJ8421" s="2875"/>
    </row>
    <row r="8422" spans="1:36" ht="15.75">
      <c r="A8422" s="4077">
        <v>82</v>
      </c>
      <c r="B8422" s="2892" t="s">
        <v>5794</v>
      </c>
      <c r="C8422" s="1518" t="s">
        <v>181</v>
      </c>
      <c r="D8422" s="2906">
        <v>41.730000000000004</v>
      </c>
      <c r="E8422" s="2694">
        <v>100</v>
      </c>
      <c r="F8422" s="2877">
        <f t="shared" si="2957"/>
        <v>4173</v>
      </c>
      <c r="G8422" s="2912"/>
      <c r="H8422" s="2911"/>
      <c r="I8422" s="336">
        <v>44831</v>
      </c>
      <c r="J8422" s="336">
        <v>44895</v>
      </c>
      <c r="K8422" s="2694"/>
      <c r="L8422" s="1518">
        <v>788</v>
      </c>
      <c r="M8422" s="336">
        <v>44824</v>
      </c>
      <c r="N8422" s="1701">
        <v>0</v>
      </c>
      <c r="O8422" s="1701">
        <v>0</v>
      </c>
      <c r="P8422" s="1701">
        <v>0</v>
      </c>
      <c r="Q8422" s="1701"/>
      <c r="R8422" s="1701"/>
      <c r="S8422" s="1701"/>
      <c r="T8422" s="1701"/>
      <c r="U8422" s="1701"/>
      <c r="V8422" s="1701"/>
      <c r="W8422" s="1701"/>
      <c r="X8422" s="1701"/>
      <c r="Y8422" s="1701"/>
      <c r="Z8422" s="1701"/>
      <c r="AA8422" s="1701"/>
      <c r="AB8422" s="1701"/>
      <c r="AC8422" s="1507">
        <f t="shared" si="2958"/>
        <v>100</v>
      </c>
      <c r="AD8422" s="1508">
        <f t="shared" si="2959"/>
        <v>4173</v>
      </c>
      <c r="AE8422" s="14">
        <f t="shared" si="2954"/>
        <v>-4.0666666666666664</v>
      </c>
      <c r="AF8422" s="14">
        <f t="shared" si="2960"/>
        <v>0</v>
      </c>
      <c r="AG8422" s="14" t="e">
        <f t="shared" si="2961"/>
        <v>#DIV/0!</v>
      </c>
      <c r="AH8422" s="14" t="e">
        <f t="shared" si="2955"/>
        <v>#DIV/0!</v>
      </c>
      <c r="AI8422" s="14">
        <f t="shared" si="2956"/>
        <v>100</v>
      </c>
      <c r="AJ8422" s="2875"/>
    </row>
    <row r="8423" spans="1:36" ht="15.75">
      <c r="A8423" s="4077">
        <v>83</v>
      </c>
      <c r="B8423" s="2892" t="s">
        <v>5795</v>
      </c>
      <c r="C8423" s="1518" t="s">
        <v>181</v>
      </c>
      <c r="D8423" s="2906">
        <v>41.730000000000004</v>
      </c>
      <c r="E8423" s="2694">
        <v>100</v>
      </c>
      <c r="F8423" s="2877">
        <f t="shared" si="2957"/>
        <v>4173</v>
      </c>
      <c r="G8423" s="2912"/>
      <c r="H8423" s="2911"/>
      <c r="I8423" s="336">
        <v>44831</v>
      </c>
      <c r="J8423" s="336">
        <v>44895</v>
      </c>
      <c r="K8423" s="2694"/>
      <c r="L8423" s="1518">
        <v>788</v>
      </c>
      <c r="M8423" s="336">
        <v>44824</v>
      </c>
      <c r="N8423" s="1701">
        <v>0</v>
      </c>
      <c r="O8423" s="1701">
        <v>0</v>
      </c>
      <c r="P8423" s="1701">
        <v>0</v>
      </c>
      <c r="Q8423" s="1701"/>
      <c r="R8423" s="1701"/>
      <c r="S8423" s="1701"/>
      <c r="T8423" s="1701"/>
      <c r="U8423" s="1701"/>
      <c r="V8423" s="1701"/>
      <c r="W8423" s="1701"/>
      <c r="X8423" s="1701"/>
      <c r="Y8423" s="1701"/>
      <c r="Z8423" s="1701"/>
      <c r="AA8423" s="1701"/>
      <c r="AB8423" s="1701"/>
      <c r="AC8423" s="1507">
        <f t="shared" si="2958"/>
        <v>100</v>
      </c>
      <c r="AD8423" s="1508">
        <f t="shared" si="2959"/>
        <v>4173</v>
      </c>
      <c r="AE8423" s="14">
        <f t="shared" si="2954"/>
        <v>-4.0666666666666664</v>
      </c>
      <c r="AF8423" s="14">
        <f t="shared" si="2960"/>
        <v>0</v>
      </c>
      <c r="AG8423" s="14" t="e">
        <f t="shared" si="2961"/>
        <v>#DIV/0!</v>
      </c>
      <c r="AH8423" s="14" t="e">
        <f t="shared" si="2955"/>
        <v>#DIV/0!</v>
      </c>
      <c r="AI8423" s="14">
        <f t="shared" si="2956"/>
        <v>100</v>
      </c>
      <c r="AJ8423" s="2875"/>
    </row>
    <row r="8424" spans="1:36" ht="15.75">
      <c r="A8424" s="4077">
        <v>84</v>
      </c>
      <c r="B8424" s="2892" t="s">
        <v>5796</v>
      </c>
      <c r="C8424" s="1518" t="s">
        <v>181</v>
      </c>
      <c r="D8424" s="2906">
        <v>17.68</v>
      </c>
      <c r="E8424" s="2694">
        <v>2</v>
      </c>
      <c r="F8424" s="2877">
        <f t="shared" si="2957"/>
        <v>35.36</v>
      </c>
      <c r="G8424" s="2912"/>
      <c r="H8424" s="2911"/>
      <c r="I8424" s="336">
        <v>44831</v>
      </c>
      <c r="J8424" s="336">
        <v>45626</v>
      </c>
      <c r="K8424" s="2694"/>
      <c r="L8424" s="1518">
        <v>788</v>
      </c>
      <c r="M8424" s="336">
        <v>44824</v>
      </c>
      <c r="N8424" s="1701">
        <v>0</v>
      </c>
      <c r="O8424" s="1701">
        <v>0</v>
      </c>
      <c r="P8424" s="1701">
        <v>0</v>
      </c>
      <c r="Q8424" s="1701"/>
      <c r="R8424" s="1701"/>
      <c r="S8424" s="1701"/>
      <c r="T8424" s="1701"/>
      <c r="U8424" s="1701"/>
      <c r="V8424" s="1701"/>
      <c r="W8424" s="1701"/>
      <c r="X8424" s="1701"/>
      <c r="Y8424" s="1701"/>
      <c r="Z8424" s="1701"/>
      <c r="AA8424" s="1701"/>
      <c r="AB8424" s="1701"/>
      <c r="AC8424" s="1507">
        <f t="shared" si="2958"/>
        <v>2</v>
      </c>
      <c r="AD8424" s="1508">
        <f t="shared" si="2959"/>
        <v>35.36</v>
      </c>
      <c r="AE8424" s="14">
        <f t="shared" si="2954"/>
        <v>20.3</v>
      </c>
      <c r="AF8424" s="14">
        <f t="shared" si="2960"/>
        <v>0</v>
      </c>
      <c r="AG8424" s="14" t="e">
        <f t="shared" si="2961"/>
        <v>#DIV/0!</v>
      </c>
      <c r="AH8424" s="14" t="e">
        <f t="shared" si="2955"/>
        <v>#DIV/0!</v>
      </c>
      <c r="AI8424" s="14">
        <f t="shared" si="2956"/>
        <v>2</v>
      </c>
      <c r="AJ8424" s="2875"/>
    </row>
    <row r="8425" spans="1:36" ht="30">
      <c r="A8425" s="4077">
        <v>86</v>
      </c>
      <c r="B8425" s="2892" t="s">
        <v>5797</v>
      </c>
      <c r="C8425" s="1518" t="s">
        <v>181</v>
      </c>
      <c r="D8425" s="2906">
        <v>5</v>
      </c>
      <c r="E8425" s="2694">
        <v>27</v>
      </c>
      <c r="F8425" s="2877">
        <f t="shared" si="2957"/>
        <v>135</v>
      </c>
      <c r="G8425" s="2912"/>
      <c r="H8425" s="2911"/>
      <c r="I8425" s="336">
        <v>44831</v>
      </c>
      <c r="J8425" s="336">
        <v>45657</v>
      </c>
      <c r="K8425" s="2694"/>
      <c r="L8425" s="1518">
        <v>788</v>
      </c>
      <c r="M8425" s="336">
        <v>44824</v>
      </c>
      <c r="N8425" s="1701">
        <v>0</v>
      </c>
      <c r="O8425" s="1701">
        <v>0</v>
      </c>
      <c r="P8425" s="1701">
        <v>6</v>
      </c>
      <c r="Q8425" s="1701"/>
      <c r="R8425" s="1701"/>
      <c r="S8425" s="1701"/>
      <c r="T8425" s="1701"/>
      <c r="U8425" s="1701"/>
      <c r="V8425" s="1701"/>
      <c r="W8425" s="1701"/>
      <c r="X8425" s="1701"/>
      <c r="Y8425" s="1701"/>
      <c r="Z8425" s="1701"/>
      <c r="AA8425" s="1701"/>
      <c r="AB8425" s="1701"/>
      <c r="AC8425" s="1507">
        <f t="shared" si="2958"/>
        <v>21</v>
      </c>
      <c r="AD8425" s="1508">
        <f t="shared" si="2959"/>
        <v>105</v>
      </c>
      <c r="AE8425" s="14">
        <f t="shared" si="2954"/>
        <v>21.333333333333332</v>
      </c>
      <c r="AF8425" s="14">
        <f t="shared" si="2960"/>
        <v>2</v>
      </c>
      <c r="AG8425" s="14">
        <f t="shared" si="2961"/>
        <v>10.5</v>
      </c>
      <c r="AH8425" s="14">
        <f t="shared" si="2955"/>
        <v>-10.833333333333332</v>
      </c>
      <c r="AI8425" s="14">
        <f t="shared" si="2956"/>
        <v>-21.666666666666664</v>
      </c>
      <c r="AJ8425" s="2875"/>
    </row>
    <row r="8426" spans="1:36" ht="30">
      <c r="A8426" s="4077">
        <v>87</v>
      </c>
      <c r="B8426" s="2892" t="s">
        <v>5798</v>
      </c>
      <c r="C8426" s="1518" t="s">
        <v>181</v>
      </c>
      <c r="D8426" s="2906">
        <v>17.900000000000002</v>
      </c>
      <c r="E8426" s="2694">
        <v>300</v>
      </c>
      <c r="F8426" s="2877">
        <f t="shared" si="2957"/>
        <v>5370.0000000000009</v>
      </c>
      <c r="G8426" s="2912"/>
      <c r="H8426" s="2914"/>
      <c r="I8426" s="2869">
        <v>44831</v>
      </c>
      <c r="J8426" s="2869">
        <v>45322</v>
      </c>
      <c r="K8426" s="2694"/>
      <c r="L8426" s="2873">
        <v>788</v>
      </c>
      <c r="M8426" s="2869">
        <v>44824</v>
      </c>
      <c r="N8426" s="2528">
        <v>0</v>
      </c>
      <c r="O8426" s="2528">
        <v>0</v>
      </c>
      <c r="P8426" s="2528">
        <v>0</v>
      </c>
      <c r="Q8426" s="2528"/>
      <c r="R8426" s="2528"/>
      <c r="S8426" s="2528"/>
      <c r="T8426" s="2528"/>
      <c r="U8426" s="2528"/>
      <c r="V8426" s="2528"/>
      <c r="W8426" s="2528"/>
      <c r="X8426" s="2528"/>
      <c r="Y8426" s="2528"/>
      <c r="Z8426" s="2528"/>
      <c r="AA8426" s="2528"/>
      <c r="AB8426" s="2528"/>
      <c r="AC8426" s="1507">
        <f t="shared" si="2958"/>
        <v>300</v>
      </c>
      <c r="AD8426" s="1508">
        <f t="shared" si="2959"/>
        <v>5370.0000000000009</v>
      </c>
      <c r="AE8426" s="14">
        <f t="shared" si="2954"/>
        <v>10.166666666666666</v>
      </c>
      <c r="AF8426" s="14">
        <f t="shared" si="2960"/>
        <v>0</v>
      </c>
      <c r="AG8426" s="14" t="e">
        <f t="shared" si="2961"/>
        <v>#DIV/0!</v>
      </c>
      <c r="AH8426" s="14" t="e">
        <f t="shared" si="2955"/>
        <v>#DIV/0!</v>
      </c>
      <c r="AI8426" s="14">
        <f t="shared" si="2956"/>
        <v>300</v>
      </c>
      <c r="AJ8426" s="2532"/>
    </row>
    <row r="8427" spans="1:36" ht="15.75">
      <c r="A8427" s="4077">
        <v>92</v>
      </c>
      <c r="B8427" s="2892" t="s">
        <v>5854</v>
      </c>
      <c r="C8427" s="1518" t="s">
        <v>181</v>
      </c>
      <c r="D8427" s="2915">
        <v>0</v>
      </c>
      <c r="E8427" s="1701">
        <v>70</v>
      </c>
      <c r="F8427" s="2877">
        <f t="shared" si="2957"/>
        <v>0</v>
      </c>
      <c r="G8427" s="2904"/>
      <c r="H8427" s="2914"/>
      <c r="I8427" s="336">
        <v>44839</v>
      </c>
      <c r="J8427" s="336">
        <v>46081</v>
      </c>
      <c r="K8427" s="1701"/>
      <c r="L8427" s="2739"/>
      <c r="M8427" s="2723"/>
      <c r="N8427" s="1701">
        <v>0</v>
      </c>
      <c r="O8427" s="1701">
        <v>0</v>
      </c>
      <c r="P8427" s="1701">
        <v>0</v>
      </c>
      <c r="Q8427" s="1701"/>
      <c r="R8427" s="1701"/>
      <c r="S8427" s="1701"/>
      <c r="T8427" s="1701"/>
      <c r="U8427" s="1701"/>
      <c r="V8427" s="1701"/>
      <c r="W8427" s="1701"/>
      <c r="X8427" s="1701"/>
      <c r="Y8427" s="1701"/>
      <c r="Z8427" s="1701"/>
      <c r="AA8427" s="1701"/>
      <c r="AB8427" s="1701"/>
      <c r="AC8427" s="1507">
        <f t="shared" si="2958"/>
        <v>70</v>
      </c>
      <c r="AD8427" s="1508">
        <f t="shared" si="2959"/>
        <v>0</v>
      </c>
      <c r="AE8427" s="14">
        <f t="shared" si="2954"/>
        <v>35.466666666666669</v>
      </c>
      <c r="AF8427" s="14">
        <f t="shared" si="2960"/>
        <v>0</v>
      </c>
      <c r="AG8427" s="14" t="e">
        <f t="shared" si="2961"/>
        <v>#DIV/0!</v>
      </c>
      <c r="AH8427" s="14" t="e">
        <f t="shared" si="2955"/>
        <v>#DIV/0!</v>
      </c>
      <c r="AI8427" s="14">
        <f t="shared" si="2956"/>
        <v>70</v>
      </c>
      <c r="AJ8427" s="2532"/>
    </row>
    <row r="8428" spans="1:36" ht="15.75">
      <c r="A8428" s="4077">
        <v>94</v>
      </c>
      <c r="B8428" s="2892" t="s">
        <v>959</v>
      </c>
      <c r="C8428" s="1518" t="s">
        <v>181</v>
      </c>
      <c r="D8428" s="2915">
        <v>0</v>
      </c>
      <c r="E8428" s="1701">
        <v>1262</v>
      </c>
      <c r="F8428" s="2877">
        <f t="shared" ref="F8428:F8455" si="2962">D8428*E8428</f>
        <v>0</v>
      </c>
      <c r="G8428" s="2904"/>
      <c r="H8428" s="2914"/>
      <c r="I8428" s="336">
        <v>44839</v>
      </c>
      <c r="J8428" s="336" t="s">
        <v>334</v>
      </c>
      <c r="K8428" s="1701"/>
      <c r="L8428" s="2739"/>
      <c r="M8428" s="2723"/>
      <c r="N8428" s="1701">
        <v>130</v>
      </c>
      <c r="O8428" s="1701">
        <v>232</v>
      </c>
      <c r="P8428" s="1701">
        <v>88</v>
      </c>
      <c r="Q8428" s="1701"/>
      <c r="R8428" s="1701"/>
      <c r="S8428" s="1701"/>
      <c r="T8428" s="1701"/>
      <c r="U8428" s="1701"/>
      <c r="V8428" s="1701"/>
      <c r="W8428" s="1701"/>
      <c r="X8428" s="1701"/>
      <c r="Y8428" s="1701"/>
      <c r="Z8428" s="1701"/>
      <c r="AA8428" s="1701"/>
      <c r="AB8428" s="1701"/>
      <c r="AC8428" s="1507">
        <f t="shared" si="2958"/>
        <v>812</v>
      </c>
      <c r="AD8428" s="1508">
        <f t="shared" si="2959"/>
        <v>0</v>
      </c>
      <c r="AE8428" s="120" t="s">
        <v>9129</v>
      </c>
      <c r="AF8428" s="14">
        <f t="shared" si="2960"/>
        <v>150</v>
      </c>
      <c r="AG8428" s="14">
        <f t="shared" si="2961"/>
        <v>5.4133333333333331</v>
      </c>
      <c r="AH8428" s="120" t="s">
        <v>9129</v>
      </c>
      <c r="AI8428" s="120" t="s">
        <v>9129</v>
      </c>
      <c r="AJ8428" s="2532"/>
    </row>
    <row r="8429" spans="1:36" ht="15.75">
      <c r="A8429" s="4077">
        <v>95</v>
      </c>
      <c r="B8429" s="2916" t="s">
        <v>5892</v>
      </c>
      <c r="C8429" s="1518" t="s">
        <v>181</v>
      </c>
      <c r="D8429" s="2739">
        <v>3986.01</v>
      </c>
      <c r="E8429" s="1701">
        <v>1</v>
      </c>
      <c r="F8429" s="2877">
        <f t="shared" si="2962"/>
        <v>3986.01</v>
      </c>
      <c r="G8429" s="128"/>
      <c r="H8429" s="2914"/>
      <c r="I8429" s="336">
        <v>44840</v>
      </c>
      <c r="J8429" s="2723"/>
      <c r="K8429" s="1701"/>
      <c r="L8429" s="2739"/>
      <c r="M8429" s="2723"/>
      <c r="N8429" s="1701">
        <v>0</v>
      </c>
      <c r="O8429" s="1701">
        <v>0</v>
      </c>
      <c r="P8429" s="1701">
        <v>0</v>
      </c>
      <c r="Q8429" s="1701"/>
      <c r="R8429" s="1701"/>
      <c r="S8429" s="1701"/>
      <c r="T8429" s="1701"/>
      <c r="U8429" s="1701"/>
      <c r="V8429" s="1701"/>
      <c r="W8429" s="1701"/>
      <c r="X8429" s="1701"/>
      <c r="Y8429" s="1701"/>
      <c r="Z8429" s="1701"/>
      <c r="AA8429" s="1701"/>
      <c r="AB8429" s="1701"/>
      <c r="AC8429" s="1507">
        <f t="shared" si="2958"/>
        <v>1</v>
      </c>
      <c r="AD8429" s="1508">
        <f t="shared" si="2959"/>
        <v>3986.01</v>
      </c>
      <c r="AE8429" s="14">
        <f t="shared" ref="AE8429:AE8456" si="2963">(J8429-"01.04.2023")/30</f>
        <v>-1500.5666666666666</v>
      </c>
      <c r="AF8429" s="14">
        <f t="shared" si="2960"/>
        <v>0</v>
      </c>
      <c r="AG8429" s="14" t="e">
        <f t="shared" si="2961"/>
        <v>#DIV/0!</v>
      </c>
      <c r="AH8429" s="14" t="e">
        <f t="shared" ref="AH8429:AH8456" si="2964">AG8429-AE8429</f>
        <v>#DIV/0!</v>
      </c>
      <c r="AI8429" s="14">
        <f t="shared" ref="AI8429:AI8456" si="2965">AC8429-(AE8429*AF8429)</f>
        <v>1</v>
      </c>
      <c r="AJ8429" s="2532"/>
    </row>
    <row r="8430" spans="1:36" ht="15.75">
      <c r="A8430" s="4077">
        <v>96</v>
      </c>
      <c r="B8430" s="2916" t="s">
        <v>5892</v>
      </c>
      <c r="C8430" s="1518" t="s">
        <v>181</v>
      </c>
      <c r="D8430" s="2739">
        <v>3092.24</v>
      </c>
      <c r="E8430" s="1701">
        <v>4</v>
      </c>
      <c r="F8430" s="2877">
        <f t="shared" si="2962"/>
        <v>12368.96</v>
      </c>
      <c r="G8430" s="128"/>
      <c r="H8430" s="2914"/>
      <c r="I8430" s="336">
        <v>44840</v>
      </c>
      <c r="J8430" s="2723"/>
      <c r="K8430" s="1701"/>
      <c r="L8430" s="2739"/>
      <c r="M8430" s="2723"/>
      <c r="N8430" s="1701">
        <v>0</v>
      </c>
      <c r="O8430" s="1701">
        <v>0</v>
      </c>
      <c r="P8430" s="1701">
        <v>0</v>
      </c>
      <c r="Q8430" s="1701"/>
      <c r="R8430" s="1701"/>
      <c r="S8430" s="1701"/>
      <c r="T8430" s="1701"/>
      <c r="U8430" s="1701"/>
      <c r="V8430" s="1701"/>
      <c r="W8430" s="1701"/>
      <c r="X8430" s="1701"/>
      <c r="Y8430" s="1701"/>
      <c r="Z8430" s="1701"/>
      <c r="AA8430" s="1701"/>
      <c r="AB8430" s="1701"/>
      <c r="AC8430" s="1507">
        <f t="shared" si="2958"/>
        <v>4</v>
      </c>
      <c r="AD8430" s="1508">
        <f t="shared" si="2959"/>
        <v>12368.96</v>
      </c>
      <c r="AE8430" s="14">
        <f t="shared" si="2963"/>
        <v>-1500.5666666666666</v>
      </c>
      <c r="AF8430" s="14">
        <f t="shared" si="2960"/>
        <v>0</v>
      </c>
      <c r="AG8430" s="14" t="e">
        <f t="shared" si="2961"/>
        <v>#DIV/0!</v>
      </c>
      <c r="AH8430" s="14" t="e">
        <f t="shared" si="2964"/>
        <v>#DIV/0!</v>
      </c>
      <c r="AI8430" s="14">
        <f t="shared" si="2965"/>
        <v>4</v>
      </c>
      <c r="AJ8430" s="2532"/>
    </row>
    <row r="8431" spans="1:36" ht="15.75">
      <c r="A8431" s="4077">
        <v>97</v>
      </c>
      <c r="B8431" s="2916" t="s">
        <v>5893</v>
      </c>
      <c r="C8431" s="1518" t="s">
        <v>181</v>
      </c>
      <c r="D8431" s="2739">
        <v>1327.44</v>
      </c>
      <c r="E8431" s="1701">
        <v>3</v>
      </c>
      <c r="F8431" s="2877">
        <f t="shared" si="2962"/>
        <v>3982.32</v>
      </c>
      <c r="G8431" s="128"/>
      <c r="H8431" s="2914"/>
      <c r="I8431" s="336">
        <v>44840</v>
      </c>
      <c r="J8431" s="2723"/>
      <c r="K8431" s="1701"/>
      <c r="L8431" s="2739"/>
      <c r="M8431" s="2723"/>
      <c r="N8431" s="1701">
        <v>0</v>
      </c>
      <c r="O8431" s="1701">
        <v>0</v>
      </c>
      <c r="P8431" s="1701">
        <v>0</v>
      </c>
      <c r="Q8431" s="1701"/>
      <c r="R8431" s="1701"/>
      <c r="S8431" s="1701"/>
      <c r="T8431" s="1701"/>
      <c r="U8431" s="1701"/>
      <c r="V8431" s="1701"/>
      <c r="W8431" s="1701"/>
      <c r="X8431" s="1701"/>
      <c r="Y8431" s="1701"/>
      <c r="Z8431" s="1701"/>
      <c r="AA8431" s="1701"/>
      <c r="AB8431" s="1701"/>
      <c r="AC8431" s="1507">
        <f t="shared" ref="AC8431:AC8456" si="2966">E8431+G8431-N8431-O8431-AA8431-P8431-Q8431-R8431-S8431-T8431-U8431-V8431-W8431-X8431-Y8431</f>
        <v>3</v>
      </c>
      <c r="AD8431" s="1508">
        <f t="shared" ref="AD8431:AD8456" si="2967">D8431*AC8431</f>
        <v>3982.32</v>
      </c>
      <c r="AE8431" s="14">
        <f t="shared" si="2963"/>
        <v>-1500.5666666666666</v>
      </c>
      <c r="AF8431" s="14">
        <f t="shared" ref="AF8431:AF8456" si="2968">(N8431+O8431+P8431+Q8431+R8431+S8431+T8431+U8431+V8431+W8431+X8431+Y8431)/3</f>
        <v>0</v>
      </c>
      <c r="AG8431" s="14" t="e">
        <f t="shared" ref="AG8431:AG8456" si="2969">AC8431/AF8431</f>
        <v>#DIV/0!</v>
      </c>
      <c r="AH8431" s="14" t="e">
        <f t="shared" si="2964"/>
        <v>#DIV/0!</v>
      </c>
      <c r="AI8431" s="14">
        <f t="shared" si="2965"/>
        <v>3</v>
      </c>
      <c r="AJ8431" s="2532"/>
    </row>
    <row r="8432" spans="1:36" ht="15.75">
      <c r="A8432" s="4077">
        <v>98</v>
      </c>
      <c r="B8432" s="2916" t="s">
        <v>5894</v>
      </c>
      <c r="C8432" s="1518" t="s">
        <v>181</v>
      </c>
      <c r="D8432" s="2739">
        <v>10.29</v>
      </c>
      <c r="E8432" s="1701">
        <v>20</v>
      </c>
      <c r="F8432" s="2877">
        <f t="shared" si="2962"/>
        <v>205.79999999999998</v>
      </c>
      <c r="G8432" s="128"/>
      <c r="H8432" s="2914"/>
      <c r="I8432" s="336">
        <v>44840</v>
      </c>
      <c r="J8432" s="2723"/>
      <c r="K8432" s="1701"/>
      <c r="L8432" s="2739"/>
      <c r="M8432" s="2723"/>
      <c r="N8432" s="1701">
        <v>0</v>
      </c>
      <c r="O8432" s="1701">
        <v>0</v>
      </c>
      <c r="P8432" s="1701">
        <v>0</v>
      </c>
      <c r="Q8432" s="1701"/>
      <c r="R8432" s="1701"/>
      <c r="S8432" s="1701"/>
      <c r="T8432" s="1701"/>
      <c r="U8432" s="1701"/>
      <c r="V8432" s="1701"/>
      <c r="W8432" s="1701"/>
      <c r="X8432" s="1701"/>
      <c r="Y8432" s="1701"/>
      <c r="Z8432" s="1701"/>
      <c r="AA8432" s="1701"/>
      <c r="AB8432" s="1701"/>
      <c r="AC8432" s="1507">
        <f t="shared" si="2966"/>
        <v>20</v>
      </c>
      <c r="AD8432" s="1508">
        <f t="shared" si="2967"/>
        <v>205.79999999999998</v>
      </c>
      <c r="AE8432" s="14">
        <f t="shared" si="2963"/>
        <v>-1500.5666666666666</v>
      </c>
      <c r="AF8432" s="14">
        <f t="shared" si="2968"/>
        <v>0</v>
      </c>
      <c r="AG8432" s="14" t="e">
        <f t="shared" si="2969"/>
        <v>#DIV/0!</v>
      </c>
      <c r="AH8432" s="14" t="e">
        <f t="shared" si="2964"/>
        <v>#DIV/0!</v>
      </c>
      <c r="AI8432" s="14">
        <f t="shared" si="2965"/>
        <v>20</v>
      </c>
      <c r="AJ8432" s="2532"/>
    </row>
    <row r="8433" spans="1:36" ht="15.75">
      <c r="A8433" s="4077">
        <v>99</v>
      </c>
      <c r="B8433" s="2916" t="s">
        <v>5894</v>
      </c>
      <c r="C8433" s="1518" t="s">
        <v>181</v>
      </c>
      <c r="D8433" s="2917">
        <v>10.27</v>
      </c>
      <c r="E8433" s="1701">
        <v>300</v>
      </c>
      <c r="F8433" s="2877">
        <f t="shared" si="2962"/>
        <v>3081</v>
      </c>
      <c r="G8433" s="2918"/>
      <c r="H8433" s="2914"/>
      <c r="I8433" s="336">
        <v>44840</v>
      </c>
      <c r="J8433" s="2723"/>
      <c r="K8433" s="1701"/>
      <c r="L8433" s="2739"/>
      <c r="M8433" s="2723"/>
      <c r="N8433" s="1701">
        <v>0</v>
      </c>
      <c r="O8433" s="1701">
        <v>0</v>
      </c>
      <c r="P8433" s="1701">
        <v>0</v>
      </c>
      <c r="Q8433" s="1701"/>
      <c r="R8433" s="1701"/>
      <c r="S8433" s="1701"/>
      <c r="T8433" s="1701"/>
      <c r="U8433" s="1701"/>
      <c r="V8433" s="1701"/>
      <c r="W8433" s="1701"/>
      <c r="X8433" s="1701"/>
      <c r="Y8433" s="1701"/>
      <c r="Z8433" s="1701"/>
      <c r="AA8433" s="1701"/>
      <c r="AB8433" s="1701"/>
      <c r="AC8433" s="1507">
        <f t="shared" si="2966"/>
        <v>300</v>
      </c>
      <c r="AD8433" s="1508">
        <f t="shared" si="2967"/>
        <v>3081</v>
      </c>
      <c r="AE8433" s="14">
        <f t="shared" si="2963"/>
        <v>-1500.5666666666666</v>
      </c>
      <c r="AF8433" s="14">
        <f t="shared" si="2968"/>
        <v>0</v>
      </c>
      <c r="AG8433" s="14" t="e">
        <f t="shared" si="2969"/>
        <v>#DIV/0!</v>
      </c>
      <c r="AH8433" s="14" t="e">
        <f t="shared" si="2964"/>
        <v>#DIV/0!</v>
      </c>
      <c r="AI8433" s="14">
        <f t="shared" si="2965"/>
        <v>300</v>
      </c>
      <c r="AJ8433" s="2532"/>
    </row>
    <row r="8434" spans="1:36" ht="30" customHeight="1">
      <c r="A8434" s="4077">
        <v>100</v>
      </c>
      <c r="B8434" s="2892" t="s">
        <v>5781</v>
      </c>
      <c r="C8434" s="2739" t="s">
        <v>224</v>
      </c>
      <c r="D8434" s="2919">
        <v>30.34</v>
      </c>
      <c r="E8434" s="1701">
        <v>306</v>
      </c>
      <c r="F8434" s="2877">
        <f t="shared" si="2962"/>
        <v>9284.0399999999991</v>
      </c>
      <c r="G8434" s="2918"/>
      <c r="H8434" s="2911"/>
      <c r="I8434" s="2723">
        <v>44845</v>
      </c>
      <c r="J8434" s="2723">
        <v>45747</v>
      </c>
      <c r="K8434" s="1701"/>
      <c r="L8434" s="2739"/>
      <c r="M8434" s="2723"/>
      <c r="N8434" s="1701">
        <v>0</v>
      </c>
      <c r="O8434" s="1701">
        <v>0</v>
      </c>
      <c r="P8434" s="1701">
        <v>0</v>
      </c>
      <c r="Q8434" s="1701"/>
      <c r="R8434" s="1701"/>
      <c r="S8434" s="1701"/>
      <c r="T8434" s="1701"/>
      <c r="U8434" s="1701"/>
      <c r="V8434" s="1701"/>
      <c r="W8434" s="1701"/>
      <c r="X8434" s="1701"/>
      <c r="Y8434" s="1701"/>
      <c r="Z8434" s="1701"/>
      <c r="AA8434" s="1701"/>
      <c r="AB8434" s="1701"/>
      <c r="AC8434" s="1507">
        <f t="shared" si="2966"/>
        <v>306</v>
      </c>
      <c r="AD8434" s="1508">
        <f t="shared" si="2967"/>
        <v>9284.0399999999991</v>
      </c>
      <c r="AE8434" s="14">
        <f t="shared" si="2963"/>
        <v>24.333333333333332</v>
      </c>
      <c r="AF8434" s="14">
        <f t="shared" si="2968"/>
        <v>0</v>
      </c>
      <c r="AG8434" s="14" t="e">
        <f t="shared" si="2969"/>
        <v>#DIV/0!</v>
      </c>
      <c r="AH8434" s="14" t="e">
        <f t="shared" si="2964"/>
        <v>#DIV/0!</v>
      </c>
      <c r="AI8434" s="14">
        <f t="shared" si="2965"/>
        <v>306</v>
      </c>
      <c r="AJ8434" s="2532"/>
    </row>
    <row r="8435" spans="1:36" ht="15.75">
      <c r="A8435" s="4077">
        <v>101</v>
      </c>
      <c r="B8435" s="2892" t="s">
        <v>5895</v>
      </c>
      <c r="C8435" s="2739" t="s">
        <v>224</v>
      </c>
      <c r="D8435" s="2919">
        <v>45</v>
      </c>
      <c r="E8435" s="1701">
        <v>80</v>
      </c>
      <c r="F8435" s="2877">
        <f t="shared" si="2962"/>
        <v>3600</v>
      </c>
      <c r="G8435" s="2918"/>
      <c r="H8435" s="2911"/>
      <c r="I8435" s="2723">
        <v>44845</v>
      </c>
      <c r="J8435" s="2723">
        <v>45596</v>
      </c>
      <c r="K8435" s="1701"/>
      <c r="L8435" s="2739"/>
      <c r="M8435" s="2723"/>
      <c r="N8435" s="1701">
        <v>0</v>
      </c>
      <c r="O8435" s="1701">
        <v>0</v>
      </c>
      <c r="P8435" s="1701">
        <v>0</v>
      </c>
      <c r="Q8435" s="1701"/>
      <c r="R8435" s="1701"/>
      <c r="S8435" s="1701"/>
      <c r="T8435" s="1701"/>
      <c r="U8435" s="1701"/>
      <c r="V8435" s="1701"/>
      <c r="W8435" s="1701"/>
      <c r="X8435" s="1701"/>
      <c r="Y8435" s="1701"/>
      <c r="Z8435" s="1701"/>
      <c r="AA8435" s="1701"/>
      <c r="AB8435" s="1701"/>
      <c r="AC8435" s="1507">
        <f t="shared" si="2966"/>
        <v>80</v>
      </c>
      <c r="AD8435" s="1508">
        <f t="shared" si="2967"/>
        <v>3600</v>
      </c>
      <c r="AE8435" s="14">
        <f t="shared" si="2963"/>
        <v>19.3</v>
      </c>
      <c r="AF8435" s="14">
        <f t="shared" si="2968"/>
        <v>0</v>
      </c>
      <c r="AG8435" s="14" t="e">
        <f t="shared" si="2969"/>
        <v>#DIV/0!</v>
      </c>
      <c r="AH8435" s="14" t="e">
        <f t="shared" si="2964"/>
        <v>#DIV/0!</v>
      </c>
      <c r="AI8435" s="14">
        <f t="shared" si="2965"/>
        <v>80</v>
      </c>
      <c r="AJ8435" s="2532"/>
    </row>
    <row r="8436" spans="1:36" ht="15.75">
      <c r="A8436" s="4077">
        <v>102</v>
      </c>
      <c r="B8436" s="2892" t="s">
        <v>5896</v>
      </c>
      <c r="C8436" s="1518" t="s">
        <v>181</v>
      </c>
      <c r="D8436" s="2920">
        <v>213.23</v>
      </c>
      <c r="E8436" s="1701">
        <v>153</v>
      </c>
      <c r="F8436" s="2877">
        <f t="shared" si="2962"/>
        <v>32624.19</v>
      </c>
      <c r="G8436" s="2918"/>
      <c r="H8436" s="2911"/>
      <c r="I8436" s="2723">
        <v>44845</v>
      </c>
      <c r="J8436" s="2723">
        <v>44985</v>
      </c>
      <c r="K8436" s="1701"/>
      <c r="L8436" s="2739"/>
      <c r="M8436" s="2723"/>
      <c r="N8436" s="1701">
        <v>0</v>
      </c>
      <c r="O8436" s="1701">
        <v>135</v>
      </c>
      <c r="P8436" s="1701">
        <v>11</v>
      </c>
      <c r="Q8436" s="1701"/>
      <c r="R8436" s="1701"/>
      <c r="S8436" s="1701"/>
      <c r="T8436" s="1701"/>
      <c r="U8436" s="1701"/>
      <c r="V8436" s="1701"/>
      <c r="W8436" s="1701"/>
      <c r="X8436" s="1701"/>
      <c r="Y8436" s="1701"/>
      <c r="Z8436" s="1701"/>
      <c r="AA8436" s="1701"/>
      <c r="AB8436" s="1701"/>
      <c r="AC8436" s="1507">
        <f t="shared" si="2966"/>
        <v>7</v>
      </c>
      <c r="AD8436" s="1508">
        <f t="shared" si="2967"/>
        <v>1492.61</v>
      </c>
      <c r="AE8436" s="14">
        <f t="shared" si="2963"/>
        <v>-1.0666666666666667</v>
      </c>
      <c r="AF8436" s="14">
        <f t="shared" si="2968"/>
        <v>48.666666666666664</v>
      </c>
      <c r="AG8436" s="14">
        <f t="shared" si="2969"/>
        <v>0.14383561643835618</v>
      </c>
      <c r="AH8436" s="14">
        <f t="shared" si="2964"/>
        <v>1.2105022831050229</v>
      </c>
      <c r="AI8436" s="14">
        <f t="shared" si="2965"/>
        <v>58.911111111111104</v>
      </c>
      <c r="AJ8436" s="2532"/>
    </row>
    <row r="8437" spans="1:36" ht="15.75">
      <c r="A8437" s="4077">
        <v>104</v>
      </c>
      <c r="B8437" s="2892" t="s">
        <v>5897</v>
      </c>
      <c r="C8437" s="1518" t="s">
        <v>177</v>
      </c>
      <c r="D8437" s="2906">
        <v>1</v>
      </c>
      <c r="E8437" s="1701">
        <v>1500</v>
      </c>
      <c r="F8437" s="2877">
        <f t="shared" si="2962"/>
        <v>1500</v>
      </c>
      <c r="G8437" s="2904"/>
      <c r="H8437" s="2550"/>
      <c r="I8437" s="336">
        <v>44865</v>
      </c>
      <c r="J8437" s="336">
        <v>46356</v>
      </c>
      <c r="K8437" s="1701"/>
      <c r="L8437" s="2739"/>
      <c r="M8437" s="2723"/>
      <c r="N8437" s="1701">
        <v>0</v>
      </c>
      <c r="O8437" s="1701">
        <v>0</v>
      </c>
      <c r="P8437" s="1701">
        <v>100</v>
      </c>
      <c r="Q8437" s="1701"/>
      <c r="R8437" s="1701"/>
      <c r="S8437" s="1701"/>
      <c r="T8437" s="1701"/>
      <c r="U8437" s="1701"/>
      <c r="V8437" s="1701"/>
      <c r="W8437" s="1701"/>
      <c r="X8437" s="1701"/>
      <c r="Y8437" s="1701"/>
      <c r="Z8437" s="1701"/>
      <c r="AA8437" s="1701"/>
      <c r="AB8437" s="1701"/>
      <c r="AC8437" s="1507">
        <f t="shared" si="2966"/>
        <v>1400</v>
      </c>
      <c r="AD8437" s="1508">
        <f t="shared" si="2967"/>
        <v>1400</v>
      </c>
      <c r="AE8437" s="14">
        <f t="shared" si="2963"/>
        <v>44.633333333333333</v>
      </c>
      <c r="AF8437" s="14">
        <f t="shared" si="2968"/>
        <v>33.333333333333336</v>
      </c>
      <c r="AG8437" s="14">
        <f t="shared" si="2969"/>
        <v>42</v>
      </c>
      <c r="AH8437" s="14">
        <f t="shared" si="2964"/>
        <v>-2.6333333333333329</v>
      </c>
      <c r="AI8437" s="14">
        <f t="shared" si="2965"/>
        <v>-87.777777777777828</v>
      </c>
      <c r="AJ8437" s="2532"/>
    </row>
    <row r="8438" spans="1:36" ht="15.75">
      <c r="A8438" s="4077">
        <v>105</v>
      </c>
      <c r="B8438" s="2892" t="s">
        <v>5898</v>
      </c>
      <c r="C8438" s="1518" t="s">
        <v>177</v>
      </c>
      <c r="D8438" s="2906">
        <v>1</v>
      </c>
      <c r="E8438" s="1701">
        <v>1100</v>
      </c>
      <c r="F8438" s="2877">
        <f t="shared" si="2962"/>
        <v>1100</v>
      </c>
      <c r="G8438" s="2904"/>
      <c r="H8438" s="2550"/>
      <c r="I8438" s="336">
        <v>44865</v>
      </c>
      <c r="J8438" s="336">
        <v>46418</v>
      </c>
      <c r="K8438" s="1701"/>
      <c r="L8438" s="2739"/>
      <c r="M8438" s="2723"/>
      <c r="N8438" s="1701">
        <v>0</v>
      </c>
      <c r="O8438" s="1701">
        <v>0</v>
      </c>
      <c r="P8438" s="1701">
        <v>300</v>
      </c>
      <c r="Q8438" s="1701"/>
      <c r="R8438" s="1701"/>
      <c r="S8438" s="1701"/>
      <c r="T8438" s="1701"/>
      <c r="U8438" s="1701"/>
      <c r="V8438" s="1701"/>
      <c r="W8438" s="1701"/>
      <c r="X8438" s="1701"/>
      <c r="Y8438" s="1701"/>
      <c r="Z8438" s="1701"/>
      <c r="AA8438" s="1701"/>
      <c r="AB8438" s="1701"/>
      <c r="AC8438" s="1507">
        <f t="shared" si="2966"/>
        <v>800</v>
      </c>
      <c r="AD8438" s="1508">
        <f t="shared" si="2967"/>
        <v>800</v>
      </c>
      <c r="AE8438" s="14">
        <f t="shared" si="2963"/>
        <v>46.7</v>
      </c>
      <c r="AF8438" s="14">
        <f t="shared" si="2968"/>
        <v>100</v>
      </c>
      <c r="AG8438" s="14">
        <f t="shared" si="2969"/>
        <v>8</v>
      </c>
      <c r="AH8438" s="14">
        <f t="shared" si="2964"/>
        <v>-38.700000000000003</v>
      </c>
      <c r="AI8438" s="14">
        <f t="shared" si="2965"/>
        <v>-3870</v>
      </c>
      <c r="AJ8438" s="2532"/>
    </row>
    <row r="8439" spans="1:36" ht="15.75">
      <c r="A8439" s="4077">
        <v>106</v>
      </c>
      <c r="B8439" s="2892" t="s">
        <v>5899</v>
      </c>
      <c r="C8439" s="1518" t="s">
        <v>177</v>
      </c>
      <c r="D8439" s="2906">
        <v>1</v>
      </c>
      <c r="E8439" s="1701">
        <v>820</v>
      </c>
      <c r="F8439" s="2877">
        <f t="shared" si="2962"/>
        <v>820</v>
      </c>
      <c r="G8439" s="2904"/>
      <c r="H8439" s="2550"/>
      <c r="I8439" s="336">
        <v>44865</v>
      </c>
      <c r="J8439" s="336">
        <v>45808</v>
      </c>
      <c r="K8439" s="1701"/>
      <c r="L8439" s="2739"/>
      <c r="M8439" s="2723"/>
      <c r="N8439" s="1701">
        <v>0</v>
      </c>
      <c r="O8439" s="1701">
        <v>580</v>
      </c>
      <c r="P8439" s="1701">
        <v>100</v>
      </c>
      <c r="Q8439" s="1701"/>
      <c r="R8439" s="1701"/>
      <c r="S8439" s="1701"/>
      <c r="T8439" s="1701"/>
      <c r="U8439" s="1701"/>
      <c r="V8439" s="1701"/>
      <c r="W8439" s="1701"/>
      <c r="X8439" s="1701"/>
      <c r="Y8439" s="1701"/>
      <c r="Z8439" s="1701"/>
      <c r="AA8439" s="1701"/>
      <c r="AB8439" s="1701"/>
      <c r="AC8439" s="1507">
        <f t="shared" si="2966"/>
        <v>140</v>
      </c>
      <c r="AD8439" s="1508">
        <f t="shared" si="2967"/>
        <v>140</v>
      </c>
      <c r="AE8439" s="14">
        <f t="shared" si="2963"/>
        <v>26.366666666666667</v>
      </c>
      <c r="AF8439" s="14">
        <f t="shared" si="2968"/>
        <v>226.66666666666666</v>
      </c>
      <c r="AG8439" s="14">
        <f t="shared" si="2969"/>
        <v>0.61764705882352944</v>
      </c>
      <c r="AH8439" s="14">
        <f t="shared" si="2964"/>
        <v>-25.749019607843138</v>
      </c>
      <c r="AI8439" s="14">
        <f t="shared" si="2965"/>
        <v>-5836.4444444444443</v>
      </c>
      <c r="AJ8439" s="2532"/>
    </row>
    <row r="8440" spans="1:36" ht="15.75">
      <c r="A8440" s="4077">
        <v>107</v>
      </c>
      <c r="B8440" s="2892" t="s">
        <v>5900</v>
      </c>
      <c r="C8440" s="1518" t="s">
        <v>177</v>
      </c>
      <c r="D8440" s="2906">
        <v>1</v>
      </c>
      <c r="E8440" s="1701">
        <v>140</v>
      </c>
      <c r="F8440" s="2877">
        <f t="shared" si="2962"/>
        <v>140</v>
      </c>
      <c r="G8440" s="2904"/>
      <c r="H8440" s="2550"/>
      <c r="I8440" s="336">
        <v>44865</v>
      </c>
      <c r="J8440" s="336">
        <v>45565</v>
      </c>
      <c r="K8440" s="1701"/>
      <c r="L8440" s="2739"/>
      <c r="M8440" s="2723"/>
      <c r="N8440" s="1701">
        <v>20</v>
      </c>
      <c r="O8440" s="1701">
        <v>2</v>
      </c>
      <c r="P8440" s="1701">
        <v>28</v>
      </c>
      <c r="Q8440" s="1701"/>
      <c r="R8440" s="1701"/>
      <c r="S8440" s="1701"/>
      <c r="T8440" s="1701"/>
      <c r="U8440" s="1701"/>
      <c r="V8440" s="1701"/>
      <c r="W8440" s="1701"/>
      <c r="X8440" s="1701"/>
      <c r="Y8440" s="1701"/>
      <c r="Z8440" s="1701"/>
      <c r="AA8440" s="1701"/>
      <c r="AB8440" s="1701"/>
      <c r="AC8440" s="1507">
        <f t="shared" si="2966"/>
        <v>90</v>
      </c>
      <c r="AD8440" s="1508">
        <f t="shared" si="2967"/>
        <v>90</v>
      </c>
      <c r="AE8440" s="14">
        <f t="shared" si="2963"/>
        <v>18.266666666666666</v>
      </c>
      <c r="AF8440" s="14">
        <f t="shared" si="2968"/>
        <v>16.666666666666668</v>
      </c>
      <c r="AG8440" s="14">
        <f t="shared" si="2969"/>
        <v>5.3999999999999995</v>
      </c>
      <c r="AH8440" s="14">
        <f t="shared" si="2964"/>
        <v>-12.866666666666667</v>
      </c>
      <c r="AI8440" s="14">
        <f t="shared" si="2965"/>
        <v>-214.44444444444446</v>
      </c>
      <c r="AJ8440" s="2532"/>
    </row>
    <row r="8441" spans="1:36" ht="15.75">
      <c r="A8441" s="4077">
        <v>108</v>
      </c>
      <c r="B8441" s="2892" t="s">
        <v>5901</v>
      </c>
      <c r="C8441" s="1518" t="s">
        <v>177</v>
      </c>
      <c r="D8441" s="2906">
        <v>1</v>
      </c>
      <c r="E8441" s="1701">
        <v>3450</v>
      </c>
      <c r="F8441" s="2877">
        <f t="shared" si="2962"/>
        <v>3450</v>
      </c>
      <c r="G8441" s="2904"/>
      <c r="H8441" s="2550"/>
      <c r="I8441" s="336">
        <v>44865</v>
      </c>
      <c r="J8441" s="336">
        <v>46446</v>
      </c>
      <c r="K8441" s="1701"/>
      <c r="L8441" s="2739"/>
      <c r="M8441" s="2723"/>
      <c r="N8441" s="1701">
        <v>0</v>
      </c>
      <c r="O8441" s="1701">
        <v>0</v>
      </c>
      <c r="P8441" s="1701">
        <v>0</v>
      </c>
      <c r="Q8441" s="1701"/>
      <c r="R8441" s="1701"/>
      <c r="S8441" s="1701"/>
      <c r="T8441" s="1701"/>
      <c r="U8441" s="1701"/>
      <c r="V8441" s="1701"/>
      <c r="W8441" s="1701"/>
      <c r="X8441" s="1701"/>
      <c r="Y8441" s="1701"/>
      <c r="Z8441" s="1701"/>
      <c r="AA8441" s="1701"/>
      <c r="AB8441" s="1701"/>
      <c r="AC8441" s="1507">
        <f t="shared" si="2966"/>
        <v>3450</v>
      </c>
      <c r="AD8441" s="1508">
        <f t="shared" si="2967"/>
        <v>3450</v>
      </c>
      <c r="AE8441" s="14">
        <f t="shared" si="2963"/>
        <v>47.633333333333333</v>
      </c>
      <c r="AF8441" s="14">
        <f t="shared" si="2968"/>
        <v>0</v>
      </c>
      <c r="AG8441" s="14" t="e">
        <f t="shared" si="2969"/>
        <v>#DIV/0!</v>
      </c>
      <c r="AH8441" s="14" t="e">
        <f t="shared" si="2964"/>
        <v>#DIV/0!</v>
      </c>
      <c r="AI8441" s="14">
        <f t="shared" si="2965"/>
        <v>3450</v>
      </c>
      <c r="AJ8441" s="2532"/>
    </row>
    <row r="8442" spans="1:36" ht="15.75">
      <c r="A8442" s="4077">
        <v>109</v>
      </c>
      <c r="B8442" s="2892" t="s">
        <v>5902</v>
      </c>
      <c r="C8442" s="1518" t="s">
        <v>181</v>
      </c>
      <c r="D8442" s="2906">
        <v>1</v>
      </c>
      <c r="E8442" s="1701">
        <v>10</v>
      </c>
      <c r="F8442" s="2877">
        <f t="shared" si="2962"/>
        <v>10</v>
      </c>
      <c r="G8442" s="2904"/>
      <c r="H8442" s="2550"/>
      <c r="I8442" s="336">
        <v>44865</v>
      </c>
      <c r="J8442" s="336"/>
      <c r="K8442" s="1701"/>
      <c r="L8442" s="2739"/>
      <c r="M8442" s="2723"/>
      <c r="N8442" s="1701">
        <v>0</v>
      </c>
      <c r="O8442" s="1701">
        <v>0</v>
      </c>
      <c r="P8442" s="1701">
        <v>1</v>
      </c>
      <c r="Q8442" s="1701"/>
      <c r="R8442" s="1701"/>
      <c r="S8442" s="1701"/>
      <c r="T8442" s="1701"/>
      <c r="U8442" s="1701"/>
      <c r="V8442" s="1701"/>
      <c r="W8442" s="1701"/>
      <c r="X8442" s="1701"/>
      <c r="Y8442" s="1701"/>
      <c r="Z8442" s="1701"/>
      <c r="AA8442" s="1701"/>
      <c r="AB8442" s="1701"/>
      <c r="AC8442" s="1507">
        <f t="shared" si="2966"/>
        <v>9</v>
      </c>
      <c r="AD8442" s="1508">
        <f t="shared" si="2967"/>
        <v>9</v>
      </c>
      <c r="AE8442" s="14">
        <f t="shared" si="2963"/>
        <v>-1500.5666666666666</v>
      </c>
      <c r="AF8442" s="14">
        <f t="shared" si="2968"/>
        <v>0.33333333333333331</v>
      </c>
      <c r="AG8442" s="14">
        <f t="shared" si="2969"/>
        <v>27</v>
      </c>
      <c r="AH8442" s="14">
        <f t="shared" si="2964"/>
        <v>1527.5666666666666</v>
      </c>
      <c r="AI8442" s="14">
        <f t="shared" si="2965"/>
        <v>509.18888888888887</v>
      </c>
      <c r="AJ8442" s="2532"/>
    </row>
    <row r="8443" spans="1:36" ht="33.75" customHeight="1">
      <c r="A8443" s="4077">
        <v>113</v>
      </c>
      <c r="B8443" s="2892" t="s">
        <v>7003</v>
      </c>
      <c r="C8443" s="1518" t="s">
        <v>177</v>
      </c>
      <c r="D8443" s="2906">
        <v>1</v>
      </c>
      <c r="E8443" s="2694">
        <v>2640</v>
      </c>
      <c r="F8443" s="2877">
        <f t="shared" si="2962"/>
        <v>2640</v>
      </c>
      <c r="G8443" s="2904"/>
      <c r="H8443" s="2550"/>
      <c r="I8443" s="336">
        <v>44907</v>
      </c>
      <c r="J8443" s="336">
        <v>45107</v>
      </c>
      <c r="K8443" s="1701"/>
      <c r="L8443" s="2739"/>
      <c r="M8443" s="2723"/>
      <c r="N8443" s="1701">
        <v>1020</v>
      </c>
      <c r="O8443" s="1701">
        <v>0</v>
      </c>
      <c r="P8443" s="1701">
        <v>60</v>
      </c>
      <c r="Q8443" s="1701"/>
      <c r="R8443" s="1701"/>
      <c r="S8443" s="1701"/>
      <c r="T8443" s="1701"/>
      <c r="U8443" s="1701"/>
      <c r="V8443" s="1701"/>
      <c r="W8443" s="1701"/>
      <c r="X8443" s="1701"/>
      <c r="Y8443" s="1701"/>
      <c r="Z8443" s="1701"/>
      <c r="AA8443" s="1701"/>
      <c r="AB8443" s="1701"/>
      <c r="AC8443" s="1507">
        <f t="shared" si="2966"/>
        <v>1560</v>
      </c>
      <c r="AD8443" s="1508">
        <f t="shared" si="2967"/>
        <v>1560</v>
      </c>
      <c r="AE8443" s="14">
        <f t="shared" si="2963"/>
        <v>3</v>
      </c>
      <c r="AF8443" s="14">
        <f t="shared" si="2968"/>
        <v>360</v>
      </c>
      <c r="AG8443" s="14">
        <f t="shared" si="2969"/>
        <v>4.333333333333333</v>
      </c>
      <c r="AH8443" s="14">
        <f t="shared" si="2964"/>
        <v>1.333333333333333</v>
      </c>
      <c r="AI8443" s="14">
        <f t="shared" si="2965"/>
        <v>480</v>
      </c>
      <c r="AJ8443" s="2532"/>
    </row>
    <row r="8444" spans="1:36" ht="15.75">
      <c r="A8444" s="4077">
        <v>114</v>
      </c>
      <c r="B8444" s="2892" t="s">
        <v>7004</v>
      </c>
      <c r="C8444" s="1518" t="s">
        <v>177</v>
      </c>
      <c r="D8444" s="2906">
        <v>1</v>
      </c>
      <c r="E8444" s="2694">
        <v>3540</v>
      </c>
      <c r="F8444" s="2877">
        <f t="shared" si="2962"/>
        <v>3540</v>
      </c>
      <c r="G8444" s="2904"/>
      <c r="H8444" s="2550"/>
      <c r="I8444" s="336">
        <v>44907</v>
      </c>
      <c r="J8444" s="336">
        <v>45107</v>
      </c>
      <c r="K8444" s="1701"/>
      <c r="L8444" s="2739"/>
      <c r="M8444" s="2723"/>
      <c r="N8444" s="1701">
        <v>870</v>
      </c>
      <c r="O8444" s="1701">
        <v>0</v>
      </c>
      <c r="P8444" s="1701">
        <v>0</v>
      </c>
      <c r="Q8444" s="1701"/>
      <c r="R8444" s="1701"/>
      <c r="S8444" s="1701"/>
      <c r="T8444" s="1701"/>
      <c r="U8444" s="1701"/>
      <c r="V8444" s="1701"/>
      <c r="W8444" s="1701"/>
      <c r="X8444" s="1701"/>
      <c r="Y8444" s="1701"/>
      <c r="Z8444" s="1701"/>
      <c r="AA8444" s="1701"/>
      <c r="AB8444" s="1701"/>
      <c r="AC8444" s="1507">
        <f t="shared" si="2966"/>
        <v>2670</v>
      </c>
      <c r="AD8444" s="1508">
        <f t="shared" si="2967"/>
        <v>2670</v>
      </c>
      <c r="AE8444" s="14">
        <f t="shared" si="2963"/>
        <v>3</v>
      </c>
      <c r="AF8444" s="14">
        <f t="shared" si="2968"/>
        <v>290</v>
      </c>
      <c r="AG8444" s="14">
        <f t="shared" si="2969"/>
        <v>9.2068965517241388</v>
      </c>
      <c r="AH8444" s="14">
        <f t="shared" si="2964"/>
        <v>6.2068965517241388</v>
      </c>
      <c r="AI8444" s="14">
        <f t="shared" si="2965"/>
        <v>1800</v>
      </c>
      <c r="AJ8444" s="2532"/>
    </row>
    <row r="8445" spans="1:36" ht="15.75">
      <c r="A8445" s="4077">
        <v>115</v>
      </c>
      <c r="B8445" s="2892" t="s">
        <v>7005</v>
      </c>
      <c r="C8445" s="1518" t="s">
        <v>177</v>
      </c>
      <c r="D8445" s="2906">
        <v>1</v>
      </c>
      <c r="E8445" s="2694">
        <v>2040</v>
      </c>
      <c r="F8445" s="2877">
        <f t="shared" si="2962"/>
        <v>2040</v>
      </c>
      <c r="G8445" s="2904"/>
      <c r="H8445" s="2550"/>
      <c r="I8445" s="336">
        <v>44907</v>
      </c>
      <c r="J8445" s="336">
        <v>45260</v>
      </c>
      <c r="K8445" s="1701"/>
      <c r="L8445" s="2739"/>
      <c r="M8445" s="2723"/>
      <c r="N8445" s="1701">
        <v>1020</v>
      </c>
      <c r="O8445" s="1701">
        <v>0</v>
      </c>
      <c r="P8445" s="1701">
        <v>60</v>
      </c>
      <c r="Q8445" s="1701"/>
      <c r="R8445" s="1701"/>
      <c r="S8445" s="1701"/>
      <c r="T8445" s="1701"/>
      <c r="U8445" s="1701"/>
      <c r="V8445" s="1701"/>
      <c r="W8445" s="1701"/>
      <c r="X8445" s="1701"/>
      <c r="Y8445" s="1701"/>
      <c r="Z8445" s="1701"/>
      <c r="AA8445" s="1701"/>
      <c r="AB8445" s="1701"/>
      <c r="AC8445" s="1507">
        <f t="shared" si="2966"/>
        <v>960</v>
      </c>
      <c r="AD8445" s="1508">
        <f t="shared" si="2967"/>
        <v>960</v>
      </c>
      <c r="AE8445" s="14">
        <f t="shared" si="2963"/>
        <v>8.1</v>
      </c>
      <c r="AF8445" s="14">
        <f t="shared" si="2968"/>
        <v>360</v>
      </c>
      <c r="AG8445" s="14">
        <f t="shared" si="2969"/>
        <v>2.6666666666666665</v>
      </c>
      <c r="AH8445" s="14">
        <f t="shared" si="2964"/>
        <v>-5.4333333333333336</v>
      </c>
      <c r="AI8445" s="14">
        <f t="shared" si="2965"/>
        <v>-1956</v>
      </c>
      <c r="AJ8445" s="2532"/>
    </row>
    <row r="8446" spans="1:36" ht="15.75">
      <c r="A8446" s="4077">
        <v>116</v>
      </c>
      <c r="B8446" s="2892" t="s">
        <v>7006</v>
      </c>
      <c r="C8446" s="1518" t="s">
        <v>177</v>
      </c>
      <c r="D8446" s="2906">
        <v>1</v>
      </c>
      <c r="E8446" s="2694">
        <v>2730</v>
      </c>
      <c r="F8446" s="2877">
        <f t="shared" si="2962"/>
        <v>2730</v>
      </c>
      <c r="G8446" s="2904"/>
      <c r="H8446" s="2550"/>
      <c r="I8446" s="336">
        <v>44907</v>
      </c>
      <c r="J8446" s="336">
        <v>45535</v>
      </c>
      <c r="K8446" s="1701"/>
      <c r="L8446" s="2739"/>
      <c r="M8446" s="2723"/>
      <c r="N8446" s="1701">
        <v>450</v>
      </c>
      <c r="O8446" s="1701">
        <v>0</v>
      </c>
      <c r="P8446" s="1701">
        <v>540</v>
      </c>
      <c r="Q8446" s="1701"/>
      <c r="R8446" s="1701"/>
      <c r="S8446" s="1701"/>
      <c r="T8446" s="1701"/>
      <c r="U8446" s="1701"/>
      <c r="V8446" s="1701"/>
      <c r="W8446" s="1701"/>
      <c r="X8446" s="1701"/>
      <c r="Y8446" s="1701"/>
      <c r="Z8446" s="1701"/>
      <c r="AA8446" s="1701"/>
      <c r="AB8446" s="1701"/>
      <c r="AC8446" s="1507">
        <f t="shared" si="2966"/>
        <v>1740</v>
      </c>
      <c r="AD8446" s="1508">
        <f t="shared" si="2967"/>
        <v>1740</v>
      </c>
      <c r="AE8446" s="14">
        <f t="shared" si="2963"/>
        <v>17.266666666666666</v>
      </c>
      <c r="AF8446" s="14">
        <f t="shared" si="2968"/>
        <v>330</v>
      </c>
      <c r="AG8446" s="14">
        <f t="shared" si="2969"/>
        <v>5.2727272727272725</v>
      </c>
      <c r="AH8446" s="14">
        <f t="shared" si="2964"/>
        <v>-11.993939393939392</v>
      </c>
      <c r="AI8446" s="14">
        <f t="shared" si="2965"/>
        <v>-3958</v>
      </c>
      <c r="AJ8446" s="2532"/>
    </row>
    <row r="8447" spans="1:36" ht="15.75">
      <c r="A8447" s="4077">
        <v>117</v>
      </c>
      <c r="B8447" s="2892" t="s">
        <v>7007</v>
      </c>
      <c r="C8447" s="1518" t="s">
        <v>6981</v>
      </c>
      <c r="D8447" s="2906">
        <v>1</v>
      </c>
      <c r="E8447" s="2694">
        <v>4140</v>
      </c>
      <c r="F8447" s="2877">
        <f t="shared" si="2962"/>
        <v>4140</v>
      </c>
      <c r="G8447" s="2904"/>
      <c r="H8447" s="2550"/>
      <c r="I8447" s="336">
        <v>44907</v>
      </c>
      <c r="J8447" s="336">
        <v>45077</v>
      </c>
      <c r="K8447" s="1701"/>
      <c r="L8447" s="2739"/>
      <c r="M8447" s="2723"/>
      <c r="N8447" s="1701">
        <v>1440</v>
      </c>
      <c r="O8447" s="1701">
        <v>0</v>
      </c>
      <c r="P8447" s="1701">
        <v>0</v>
      </c>
      <c r="Q8447" s="1701"/>
      <c r="R8447" s="1701"/>
      <c r="S8447" s="1701"/>
      <c r="T8447" s="1701"/>
      <c r="U8447" s="1701"/>
      <c r="V8447" s="1701"/>
      <c r="W8447" s="1701"/>
      <c r="X8447" s="1701"/>
      <c r="Y8447" s="1701"/>
      <c r="Z8447" s="1701"/>
      <c r="AA8447" s="1701"/>
      <c r="AB8447" s="1701"/>
      <c r="AC8447" s="1507">
        <f t="shared" si="2966"/>
        <v>2700</v>
      </c>
      <c r="AD8447" s="1508">
        <f t="shared" si="2967"/>
        <v>2700</v>
      </c>
      <c r="AE8447" s="14">
        <f t="shared" si="2963"/>
        <v>2</v>
      </c>
      <c r="AF8447" s="14">
        <f t="shared" si="2968"/>
        <v>480</v>
      </c>
      <c r="AG8447" s="14">
        <f t="shared" si="2969"/>
        <v>5.625</v>
      </c>
      <c r="AH8447" s="14">
        <f t="shared" si="2964"/>
        <v>3.625</v>
      </c>
      <c r="AI8447" s="14">
        <f t="shared" si="2965"/>
        <v>1740</v>
      </c>
      <c r="AJ8447" s="2532"/>
    </row>
    <row r="8448" spans="1:36" ht="21.75" customHeight="1">
      <c r="A8448" s="4077">
        <v>118</v>
      </c>
      <c r="B8448" s="2892" t="s">
        <v>7008</v>
      </c>
      <c r="C8448" s="1518" t="s">
        <v>186</v>
      </c>
      <c r="D8448" s="2906">
        <v>1</v>
      </c>
      <c r="E8448" s="2694">
        <v>392</v>
      </c>
      <c r="F8448" s="2877">
        <f t="shared" si="2962"/>
        <v>392</v>
      </c>
      <c r="G8448" s="2904"/>
      <c r="H8448" s="2550"/>
      <c r="I8448" s="336">
        <v>44907</v>
      </c>
      <c r="J8448" s="336">
        <v>45199</v>
      </c>
      <c r="K8448" s="1701"/>
      <c r="L8448" s="2739"/>
      <c r="M8448" s="2723"/>
      <c r="N8448" s="1701">
        <v>98</v>
      </c>
      <c r="O8448" s="1701">
        <v>0</v>
      </c>
      <c r="P8448" s="1701">
        <v>84</v>
      </c>
      <c r="Q8448" s="1701"/>
      <c r="R8448" s="1701"/>
      <c r="S8448" s="1701"/>
      <c r="T8448" s="1701"/>
      <c r="U8448" s="1701"/>
      <c r="V8448" s="1701"/>
      <c r="W8448" s="1701"/>
      <c r="X8448" s="1701"/>
      <c r="Y8448" s="1701"/>
      <c r="Z8448" s="1701"/>
      <c r="AA8448" s="1701"/>
      <c r="AB8448" s="1701"/>
      <c r="AC8448" s="1507">
        <f t="shared" si="2966"/>
        <v>210</v>
      </c>
      <c r="AD8448" s="1508">
        <f t="shared" si="2967"/>
        <v>210</v>
      </c>
      <c r="AE8448" s="14">
        <f t="shared" si="2963"/>
        <v>6.0666666666666664</v>
      </c>
      <c r="AF8448" s="14">
        <f t="shared" si="2968"/>
        <v>60.666666666666664</v>
      </c>
      <c r="AG8448" s="14">
        <f t="shared" si="2969"/>
        <v>3.4615384615384617</v>
      </c>
      <c r="AH8448" s="14">
        <f t="shared" si="2964"/>
        <v>-2.6051282051282048</v>
      </c>
      <c r="AI8448" s="14">
        <f t="shared" si="2965"/>
        <v>-158.04444444444442</v>
      </c>
      <c r="AJ8448" s="2532"/>
    </row>
    <row r="8449" spans="1:36" ht="21.75" customHeight="1">
      <c r="A8449" s="4077">
        <v>119</v>
      </c>
      <c r="B8449" s="2892" t="s">
        <v>7009</v>
      </c>
      <c r="C8449" s="1518" t="s">
        <v>177</v>
      </c>
      <c r="D8449" s="2906">
        <v>1</v>
      </c>
      <c r="E8449" s="2694">
        <v>15000</v>
      </c>
      <c r="F8449" s="2877">
        <f t="shared" si="2962"/>
        <v>15000</v>
      </c>
      <c r="G8449" s="2904"/>
      <c r="H8449" s="2550"/>
      <c r="I8449" s="336">
        <v>44907</v>
      </c>
      <c r="J8449" s="336">
        <v>45107</v>
      </c>
      <c r="K8449" s="1701"/>
      <c r="L8449" s="2739"/>
      <c r="M8449" s="2723"/>
      <c r="N8449" s="1701">
        <v>0</v>
      </c>
      <c r="O8449" s="1701">
        <v>0</v>
      </c>
      <c r="P8449" s="1701">
        <v>0</v>
      </c>
      <c r="Q8449" s="1701"/>
      <c r="R8449" s="1701"/>
      <c r="S8449" s="1701"/>
      <c r="T8449" s="1701"/>
      <c r="U8449" s="1701"/>
      <c r="V8449" s="1701"/>
      <c r="W8449" s="1701"/>
      <c r="X8449" s="1701"/>
      <c r="Y8449" s="1701"/>
      <c r="Z8449" s="1701"/>
      <c r="AA8449" s="1701"/>
      <c r="AB8449" s="1701"/>
      <c r="AC8449" s="1507">
        <f t="shared" si="2966"/>
        <v>15000</v>
      </c>
      <c r="AD8449" s="1508">
        <f t="shared" si="2967"/>
        <v>15000</v>
      </c>
      <c r="AE8449" s="14">
        <f t="shared" si="2963"/>
        <v>3</v>
      </c>
      <c r="AF8449" s="14">
        <f t="shared" si="2968"/>
        <v>0</v>
      </c>
      <c r="AG8449" s="14" t="e">
        <f t="shared" si="2969"/>
        <v>#DIV/0!</v>
      </c>
      <c r="AH8449" s="14" t="e">
        <f t="shared" si="2964"/>
        <v>#DIV/0!</v>
      </c>
      <c r="AI8449" s="14">
        <f t="shared" si="2965"/>
        <v>15000</v>
      </c>
      <c r="AJ8449" s="2532"/>
    </row>
    <row r="8450" spans="1:36" ht="21.75" customHeight="1">
      <c r="A8450" s="4077">
        <v>120</v>
      </c>
      <c r="B8450" s="2892" t="s">
        <v>7010</v>
      </c>
      <c r="C8450" s="1518" t="s">
        <v>177</v>
      </c>
      <c r="D8450" s="2906">
        <v>1</v>
      </c>
      <c r="E8450" s="2694">
        <v>18760</v>
      </c>
      <c r="F8450" s="2877">
        <f t="shared" si="2962"/>
        <v>18760</v>
      </c>
      <c r="G8450" s="2904"/>
      <c r="H8450" s="2550"/>
      <c r="I8450" s="336">
        <v>44907</v>
      </c>
      <c r="J8450" s="336">
        <v>44957</v>
      </c>
      <c r="K8450" s="1701"/>
      <c r="L8450" s="2739"/>
      <c r="M8450" s="2723"/>
      <c r="N8450" s="1701">
        <v>0</v>
      </c>
      <c r="O8450" s="1701">
        <v>0</v>
      </c>
      <c r="P8450" s="1701">
        <v>112</v>
      </c>
      <c r="Q8450" s="1701"/>
      <c r="R8450" s="1701"/>
      <c r="S8450" s="1701"/>
      <c r="T8450" s="1701"/>
      <c r="U8450" s="1701"/>
      <c r="V8450" s="1701"/>
      <c r="W8450" s="1701"/>
      <c r="X8450" s="1701"/>
      <c r="Y8450" s="1701"/>
      <c r="Z8450" s="1701"/>
      <c r="AA8450" s="1701"/>
      <c r="AB8450" s="1701"/>
      <c r="AC8450" s="1507">
        <f t="shared" si="2966"/>
        <v>18648</v>
      </c>
      <c r="AD8450" s="1508">
        <f t="shared" si="2967"/>
        <v>18648</v>
      </c>
      <c r="AE8450" s="14">
        <f t="shared" si="2963"/>
        <v>-2</v>
      </c>
      <c r="AF8450" s="14">
        <f t="shared" si="2968"/>
        <v>37.333333333333336</v>
      </c>
      <c r="AG8450" s="14">
        <f t="shared" si="2969"/>
        <v>499.49999999999994</v>
      </c>
      <c r="AH8450" s="14">
        <f t="shared" si="2964"/>
        <v>501.49999999999994</v>
      </c>
      <c r="AI8450" s="14">
        <f t="shared" si="2965"/>
        <v>18722.666666666668</v>
      </c>
      <c r="AJ8450" s="2532"/>
    </row>
    <row r="8451" spans="1:36" ht="21.75" customHeight="1">
      <c r="A8451" s="4077">
        <v>121</v>
      </c>
      <c r="B8451" s="2892" t="s">
        <v>7011</v>
      </c>
      <c r="C8451" s="1518" t="s">
        <v>177</v>
      </c>
      <c r="D8451" s="2906">
        <v>1</v>
      </c>
      <c r="E8451" s="2694">
        <v>27132</v>
      </c>
      <c r="F8451" s="2877">
        <f t="shared" si="2962"/>
        <v>27132</v>
      </c>
      <c r="G8451" s="2904"/>
      <c r="H8451" s="2550"/>
      <c r="I8451" s="336">
        <v>44907</v>
      </c>
      <c r="J8451" s="336">
        <v>44957</v>
      </c>
      <c r="K8451" s="1701"/>
      <c r="L8451" s="2739"/>
      <c r="M8451" s="2723"/>
      <c r="N8451" s="1701">
        <v>336</v>
      </c>
      <c r="O8451" s="1701">
        <v>0</v>
      </c>
      <c r="P8451" s="1701">
        <v>1848</v>
      </c>
      <c r="Q8451" s="1701"/>
      <c r="R8451" s="1701"/>
      <c r="S8451" s="1701"/>
      <c r="T8451" s="1701"/>
      <c r="U8451" s="1701"/>
      <c r="V8451" s="1701"/>
      <c r="W8451" s="1701"/>
      <c r="X8451" s="1701"/>
      <c r="Y8451" s="1701"/>
      <c r="Z8451" s="1701"/>
      <c r="AA8451" s="1701"/>
      <c r="AB8451" s="1701"/>
      <c r="AC8451" s="1507">
        <f t="shared" si="2966"/>
        <v>24948</v>
      </c>
      <c r="AD8451" s="1508">
        <f t="shared" si="2967"/>
        <v>24948</v>
      </c>
      <c r="AE8451" s="14">
        <f t="shared" si="2963"/>
        <v>-2</v>
      </c>
      <c r="AF8451" s="14">
        <f t="shared" si="2968"/>
        <v>728</v>
      </c>
      <c r="AG8451" s="14">
        <f t="shared" si="2969"/>
        <v>34.269230769230766</v>
      </c>
      <c r="AH8451" s="14">
        <f t="shared" si="2964"/>
        <v>36.269230769230766</v>
      </c>
      <c r="AI8451" s="14">
        <f t="shared" si="2965"/>
        <v>26404</v>
      </c>
      <c r="AJ8451" s="2532"/>
    </row>
    <row r="8452" spans="1:36" ht="21.75" customHeight="1">
      <c r="A8452" s="4077">
        <v>122</v>
      </c>
      <c r="B8452" s="2892" t="s">
        <v>7012</v>
      </c>
      <c r="C8452" s="1518" t="s">
        <v>177</v>
      </c>
      <c r="D8452" s="2906">
        <v>1</v>
      </c>
      <c r="E8452" s="2694">
        <v>2940</v>
      </c>
      <c r="F8452" s="2877">
        <f t="shared" si="2962"/>
        <v>2940</v>
      </c>
      <c r="G8452" s="2904"/>
      <c r="H8452" s="2550"/>
      <c r="I8452" s="336">
        <v>44907</v>
      </c>
      <c r="J8452" s="336">
        <v>45107</v>
      </c>
      <c r="K8452" s="1701"/>
      <c r="L8452" s="2739"/>
      <c r="M8452" s="2723"/>
      <c r="N8452" s="1701">
        <v>0</v>
      </c>
      <c r="O8452" s="1701">
        <v>0</v>
      </c>
      <c r="P8452" s="1701">
        <v>0</v>
      </c>
      <c r="Q8452" s="1701"/>
      <c r="R8452" s="1701"/>
      <c r="S8452" s="1701"/>
      <c r="T8452" s="1701"/>
      <c r="U8452" s="1701"/>
      <c r="V8452" s="1701"/>
      <c r="W8452" s="1701"/>
      <c r="X8452" s="1701"/>
      <c r="Y8452" s="1701"/>
      <c r="Z8452" s="1701"/>
      <c r="AA8452" s="1701"/>
      <c r="AB8452" s="1701"/>
      <c r="AC8452" s="1507">
        <f t="shared" si="2966"/>
        <v>2940</v>
      </c>
      <c r="AD8452" s="1508">
        <f t="shared" si="2967"/>
        <v>2940</v>
      </c>
      <c r="AE8452" s="14">
        <f t="shared" si="2963"/>
        <v>3</v>
      </c>
      <c r="AF8452" s="14">
        <f t="shared" si="2968"/>
        <v>0</v>
      </c>
      <c r="AG8452" s="14" t="e">
        <f t="shared" si="2969"/>
        <v>#DIV/0!</v>
      </c>
      <c r="AH8452" s="14" t="e">
        <f t="shared" si="2964"/>
        <v>#DIV/0!</v>
      </c>
      <c r="AI8452" s="14">
        <f t="shared" si="2965"/>
        <v>2940</v>
      </c>
      <c r="AJ8452" s="2532"/>
    </row>
    <row r="8453" spans="1:36" ht="21.75" customHeight="1">
      <c r="A8453" s="4077">
        <v>123</v>
      </c>
      <c r="B8453" s="2892" t="s">
        <v>7013</v>
      </c>
      <c r="C8453" s="1518" t="s">
        <v>177</v>
      </c>
      <c r="D8453" s="2906">
        <v>1</v>
      </c>
      <c r="E8453" s="2694">
        <v>1110</v>
      </c>
      <c r="F8453" s="2877">
        <f t="shared" si="2962"/>
        <v>1110</v>
      </c>
      <c r="G8453" s="2904"/>
      <c r="H8453" s="2550"/>
      <c r="I8453" s="336">
        <v>44907</v>
      </c>
      <c r="J8453" s="336">
        <v>45107</v>
      </c>
      <c r="K8453" s="1701"/>
      <c r="L8453" s="2739"/>
      <c r="M8453" s="2723"/>
      <c r="N8453" s="1701">
        <v>0</v>
      </c>
      <c r="O8453" s="1701">
        <v>0</v>
      </c>
      <c r="P8453" s="1701">
        <v>0</v>
      </c>
      <c r="Q8453" s="1701"/>
      <c r="R8453" s="1701"/>
      <c r="S8453" s="1701"/>
      <c r="T8453" s="1701"/>
      <c r="U8453" s="1701"/>
      <c r="V8453" s="1701"/>
      <c r="W8453" s="1701"/>
      <c r="X8453" s="1701"/>
      <c r="Y8453" s="1701"/>
      <c r="Z8453" s="1701"/>
      <c r="AA8453" s="1701"/>
      <c r="AB8453" s="1701"/>
      <c r="AC8453" s="1507">
        <f t="shared" si="2966"/>
        <v>1110</v>
      </c>
      <c r="AD8453" s="1508">
        <f t="shared" si="2967"/>
        <v>1110</v>
      </c>
      <c r="AE8453" s="14">
        <f t="shared" si="2963"/>
        <v>3</v>
      </c>
      <c r="AF8453" s="14">
        <f t="shared" si="2968"/>
        <v>0</v>
      </c>
      <c r="AG8453" s="14" t="e">
        <f t="shared" si="2969"/>
        <v>#DIV/0!</v>
      </c>
      <c r="AH8453" s="14" t="e">
        <f t="shared" si="2964"/>
        <v>#DIV/0!</v>
      </c>
      <c r="AI8453" s="14">
        <f t="shared" si="2965"/>
        <v>1110</v>
      </c>
      <c r="AJ8453" s="2532"/>
    </row>
    <row r="8454" spans="1:36" ht="30" customHeight="1">
      <c r="A8454" s="4077">
        <v>124</v>
      </c>
      <c r="B8454" s="2892" t="s">
        <v>7009</v>
      </c>
      <c r="C8454" s="1518" t="s">
        <v>177</v>
      </c>
      <c r="D8454" s="2906">
        <v>1</v>
      </c>
      <c r="E8454" s="2694">
        <v>4560</v>
      </c>
      <c r="F8454" s="2877">
        <f t="shared" si="2962"/>
        <v>4560</v>
      </c>
      <c r="G8454" s="2904"/>
      <c r="H8454" s="2550"/>
      <c r="I8454" s="336">
        <v>44907</v>
      </c>
      <c r="J8454" s="336">
        <v>45107</v>
      </c>
      <c r="K8454" s="1701"/>
      <c r="L8454" s="2739"/>
      <c r="M8454" s="2723"/>
      <c r="N8454" s="1701">
        <v>0</v>
      </c>
      <c r="O8454" s="1701">
        <v>0</v>
      </c>
      <c r="P8454" s="1701">
        <v>0</v>
      </c>
      <c r="Q8454" s="1701"/>
      <c r="R8454" s="1701"/>
      <c r="S8454" s="1701"/>
      <c r="T8454" s="1701"/>
      <c r="U8454" s="1701"/>
      <c r="V8454" s="1701"/>
      <c r="W8454" s="1701"/>
      <c r="X8454" s="1701"/>
      <c r="Y8454" s="1701"/>
      <c r="Z8454" s="1701"/>
      <c r="AA8454" s="1701"/>
      <c r="AB8454" s="1701"/>
      <c r="AC8454" s="1507">
        <f t="shared" si="2966"/>
        <v>4560</v>
      </c>
      <c r="AD8454" s="1508">
        <f t="shared" si="2967"/>
        <v>4560</v>
      </c>
      <c r="AE8454" s="14">
        <f t="shared" si="2963"/>
        <v>3</v>
      </c>
      <c r="AF8454" s="14">
        <f t="shared" si="2968"/>
        <v>0</v>
      </c>
      <c r="AG8454" s="14" t="e">
        <f t="shared" si="2969"/>
        <v>#DIV/0!</v>
      </c>
      <c r="AH8454" s="14" t="e">
        <f t="shared" si="2964"/>
        <v>#DIV/0!</v>
      </c>
      <c r="AI8454" s="14">
        <f t="shared" si="2965"/>
        <v>4560</v>
      </c>
      <c r="AJ8454" s="2532"/>
    </row>
    <row r="8455" spans="1:36" ht="30" customHeight="1">
      <c r="A8455" s="4077">
        <v>125</v>
      </c>
      <c r="B8455" s="2892" t="s">
        <v>7014</v>
      </c>
      <c r="C8455" s="1518" t="s">
        <v>186</v>
      </c>
      <c r="D8455" s="2906">
        <v>1</v>
      </c>
      <c r="E8455" s="2694">
        <v>500</v>
      </c>
      <c r="F8455" s="2877">
        <f t="shared" si="2962"/>
        <v>500</v>
      </c>
      <c r="G8455" s="2904"/>
      <c r="H8455" s="2550"/>
      <c r="I8455" s="336">
        <v>44907</v>
      </c>
      <c r="J8455" s="336">
        <v>45838</v>
      </c>
      <c r="K8455" s="1701"/>
      <c r="L8455" s="2739"/>
      <c r="M8455" s="2723"/>
      <c r="N8455" s="1701">
        <v>0</v>
      </c>
      <c r="O8455" s="1701">
        <v>70</v>
      </c>
      <c r="P8455" s="1701">
        <v>130</v>
      </c>
      <c r="Q8455" s="1701"/>
      <c r="R8455" s="1701"/>
      <c r="S8455" s="1701"/>
      <c r="T8455" s="1701"/>
      <c r="U8455" s="1701"/>
      <c r="V8455" s="1701"/>
      <c r="W8455" s="1701"/>
      <c r="X8455" s="1701"/>
      <c r="Y8455" s="1701"/>
      <c r="Z8455" s="1701"/>
      <c r="AA8455" s="1701"/>
      <c r="AB8455" s="1701"/>
      <c r="AC8455" s="1507">
        <f t="shared" si="2966"/>
        <v>300</v>
      </c>
      <c r="AD8455" s="1508">
        <f t="shared" si="2967"/>
        <v>300</v>
      </c>
      <c r="AE8455" s="14">
        <f t="shared" si="2963"/>
        <v>27.366666666666667</v>
      </c>
      <c r="AF8455" s="14">
        <f t="shared" si="2968"/>
        <v>66.666666666666671</v>
      </c>
      <c r="AG8455" s="14">
        <f t="shared" si="2969"/>
        <v>4.5</v>
      </c>
      <c r="AH8455" s="14">
        <f t="shared" si="2964"/>
        <v>-22.866666666666667</v>
      </c>
      <c r="AI8455" s="14">
        <f t="shared" si="2965"/>
        <v>-1524.4444444444446</v>
      </c>
      <c r="AJ8455" s="2532"/>
    </row>
    <row r="8456" spans="1:36" ht="30" customHeight="1">
      <c r="A8456" s="4077">
        <v>126</v>
      </c>
      <c r="B8456" s="2892" t="s">
        <v>7015</v>
      </c>
      <c r="C8456" s="1518" t="s">
        <v>177</v>
      </c>
      <c r="D8456" s="2921">
        <v>20.440000000000001</v>
      </c>
      <c r="E8456" s="2694">
        <v>14600</v>
      </c>
      <c r="F8456" s="2877">
        <f t="shared" ref="F8456:F8477" si="2970">D8456*E8456</f>
        <v>298424</v>
      </c>
      <c r="G8456" s="2904"/>
      <c r="H8456" s="2550"/>
      <c r="I8456" s="336">
        <v>44907</v>
      </c>
      <c r="J8456" s="336">
        <v>45016</v>
      </c>
      <c r="K8456" s="1701"/>
      <c r="L8456" s="2739"/>
      <c r="M8456" s="2723"/>
      <c r="N8456" s="1701">
        <v>0</v>
      </c>
      <c r="O8456" s="1701">
        <v>5500</v>
      </c>
      <c r="P8456" s="1701">
        <v>3100</v>
      </c>
      <c r="Q8456" s="1701"/>
      <c r="R8456" s="1701"/>
      <c r="S8456" s="1701"/>
      <c r="T8456" s="1701"/>
      <c r="U8456" s="1701"/>
      <c r="V8456" s="1701"/>
      <c r="W8456" s="1701"/>
      <c r="X8456" s="1701"/>
      <c r="Y8456" s="1701"/>
      <c r="Z8456" s="1701"/>
      <c r="AA8456" s="1701"/>
      <c r="AB8456" s="1701"/>
      <c r="AC8456" s="1507">
        <f t="shared" si="2966"/>
        <v>6000</v>
      </c>
      <c r="AD8456" s="1508">
        <f t="shared" si="2967"/>
        <v>122640.00000000001</v>
      </c>
      <c r="AE8456" s="14">
        <f t="shared" si="2963"/>
        <v>-3.3333333333333333E-2</v>
      </c>
      <c r="AF8456" s="14">
        <f t="shared" si="2968"/>
        <v>2866.6666666666665</v>
      </c>
      <c r="AG8456" s="14">
        <f t="shared" si="2969"/>
        <v>2.0930232558139537</v>
      </c>
      <c r="AH8456" s="14">
        <f t="shared" si="2964"/>
        <v>2.1263565891472869</v>
      </c>
      <c r="AI8456" s="14">
        <f t="shared" si="2965"/>
        <v>6095.5555555555557</v>
      </c>
      <c r="AJ8456" s="2532"/>
    </row>
    <row r="8457" spans="1:36" ht="18.75" customHeight="1">
      <c r="A8457" s="4077">
        <v>129</v>
      </c>
      <c r="B8457" s="2922" t="s">
        <v>7016</v>
      </c>
      <c r="C8457" s="1518" t="s">
        <v>181</v>
      </c>
      <c r="D8457" s="2906">
        <v>1</v>
      </c>
      <c r="E8457" s="2694">
        <v>2000</v>
      </c>
      <c r="F8457" s="2877">
        <f t="shared" si="2970"/>
        <v>2000</v>
      </c>
      <c r="G8457" s="2923"/>
      <c r="H8457" s="2550"/>
      <c r="I8457" s="336">
        <v>44916</v>
      </c>
      <c r="J8457" s="336">
        <v>45565</v>
      </c>
      <c r="K8457" s="1701"/>
      <c r="L8457" s="2739"/>
      <c r="M8457" s="2723"/>
      <c r="N8457" s="1701">
        <v>0</v>
      </c>
      <c r="O8457" s="1701">
        <v>0</v>
      </c>
      <c r="P8457" s="1701">
        <v>0</v>
      </c>
      <c r="Q8457" s="1701"/>
      <c r="R8457" s="1701"/>
      <c r="S8457" s="1701"/>
      <c r="T8457" s="1701"/>
      <c r="U8457" s="1701"/>
      <c r="V8457" s="1701"/>
      <c r="W8457" s="1701"/>
      <c r="X8457" s="1701"/>
      <c r="Y8457" s="1701"/>
      <c r="Z8457" s="1701"/>
      <c r="AA8457" s="1701"/>
      <c r="AB8457" s="1701"/>
      <c r="AC8457" s="1507">
        <f t="shared" ref="AC8457:AC8490" si="2971">E8457+G8457-N8457-O8457-AA8457-P8457-Q8457-R8457-S8457-T8457-U8457-V8457-W8457-X8457-Y8457</f>
        <v>2000</v>
      </c>
      <c r="AD8457" s="1508">
        <f t="shared" ref="AD8457:AD8486" si="2972">D8457*AC8457</f>
        <v>2000</v>
      </c>
      <c r="AE8457" s="14">
        <f t="shared" ref="AE8457:AE8485" si="2973">(J8457-"01.04.2023")/30</f>
        <v>18.266666666666666</v>
      </c>
      <c r="AF8457" s="14">
        <f t="shared" ref="AF8457:AF8490" si="2974">(N8457+O8457+P8457+Q8457+R8457+S8457+T8457+U8457+V8457+W8457+X8457+Y8457)/3</f>
        <v>0</v>
      </c>
      <c r="AG8457" s="14" t="e">
        <f t="shared" ref="AG8457:AG8486" si="2975">AC8457/AF8457</f>
        <v>#DIV/0!</v>
      </c>
      <c r="AH8457" s="14" t="e">
        <f t="shared" ref="AH8457:AH8484" si="2976">AG8457-AE8457</f>
        <v>#DIV/0!</v>
      </c>
      <c r="AI8457" s="14">
        <f t="shared" ref="AI8457:AI8485" si="2977">AC8457-(AE8457*AF8457)</f>
        <v>2000</v>
      </c>
      <c r="AJ8457" s="2532"/>
    </row>
    <row r="8458" spans="1:36" ht="18.75" customHeight="1">
      <c r="A8458" s="2859">
        <v>130</v>
      </c>
      <c r="B8458" s="2922" t="s">
        <v>7017</v>
      </c>
      <c r="C8458" s="1518" t="s">
        <v>181</v>
      </c>
      <c r="D8458" s="2906">
        <v>1</v>
      </c>
      <c r="E8458" s="2694">
        <v>900</v>
      </c>
      <c r="F8458" s="2877">
        <f t="shared" si="2970"/>
        <v>900</v>
      </c>
      <c r="G8458" s="2923"/>
      <c r="H8458" s="2550"/>
      <c r="I8458" s="336">
        <v>44916</v>
      </c>
      <c r="J8458" s="336">
        <v>45169</v>
      </c>
      <c r="K8458" s="1701"/>
      <c r="L8458" s="2739"/>
      <c r="M8458" s="2723"/>
      <c r="N8458" s="1701">
        <v>0</v>
      </c>
      <c r="O8458" s="1701">
        <v>0</v>
      </c>
      <c r="P8458" s="1701">
        <v>0</v>
      </c>
      <c r="Q8458" s="1701"/>
      <c r="R8458" s="1701"/>
      <c r="S8458" s="1701"/>
      <c r="T8458" s="1701"/>
      <c r="U8458" s="1701"/>
      <c r="V8458" s="1701"/>
      <c r="W8458" s="1701"/>
      <c r="X8458" s="1701"/>
      <c r="Y8458" s="1701"/>
      <c r="Z8458" s="1701"/>
      <c r="AA8458" s="1701"/>
      <c r="AB8458" s="1701"/>
      <c r="AC8458" s="1507">
        <f t="shared" si="2971"/>
        <v>900</v>
      </c>
      <c r="AD8458" s="1508">
        <f t="shared" si="2972"/>
        <v>900</v>
      </c>
      <c r="AE8458" s="14">
        <f t="shared" si="2973"/>
        <v>5.0666666666666664</v>
      </c>
      <c r="AF8458" s="14">
        <f t="shared" si="2974"/>
        <v>0</v>
      </c>
      <c r="AG8458" s="14" t="e">
        <f t="shared" si="2975"/>
        <v>#DIV/0!</v>
      </c>
      <c r="AH8458" s="14" t="e">
        <f t="shared" si="2976"/>
        <v>#DIV/0!</v>
      </c>
      <c r="AI8458" s="14">
        <f t="shared" si="2977"/>
        <v>900</v>
      </c>
      <c r="AJ8458" s="2532"/>
    </row>
    <row r="8459" spans="1:36" ht="21.75" customHeight="1">
      <c r="A8459" s="2859">
        <v>131</v>
      </c>
      <c r="B8459" s="2922" t="s">
        <v>7018</v>
      </c>
      <c r="C8459" s="1518" t="s">
        <v>181</v>
      </c>
      <c r="D8459" s="2906">
        <v>1</v>
      </c>
      <c r="E8459" s="2694">
        <v>1000</v>
      </c>
      <c r="F8459" s="2877">
        <f t="shared" si="2970"/>
        <v>1000</v>
      </c>
      <c r="G8459" s="2923"/>
      <c r="H8459" s="2550"/>
      <c r="I8459" s="336">
        <v>44916</v>
      </c>
      <c r="J8459" s="336">
        <v>45046</v>
      </c>
      <c r="K8459" s="1701"/>
      <c r="L8459" s="2739"/>
      <c r="M8459" s="2723"/>
      <c r="N8459" s="1701">
        <v>0</v>
      </c>
      <c r="O8459" s="1701">
        <v>0</v>
      </c>
      <c r="P8459" s="1701">
        <v>0</v>
      </c>
      <c r="Q8459" s="1701"/>
      <c r="R8459" s="1701"/>
      <c r="S8459" s="1701"/>
      <c r="T8459" s="1701"/>
      <c r="U8459" s="1701"/>
      <c r="V8459" s="1701"/>
      <c r="W8459" s="1701"/>
      <c r="X8459" s="1701"/>
      <c r="Y8459" s="1701"/>
      <c r="Z8459" s="1701"/>
      <c r="AA8459" s="1701"/>
      <c r="AB8459" s="1701"/>
      <c r="AC8459" s="1507">
        <f t="shared" si="2971"/>
        <v>1000</v>
      </c>
      <c r="AD8459" s="1508">
        <f t="shared" si="2972"/>
        <v>1000</v>
      </c>
      <c r="AE8459" s="14">
        <f t="shared" si="2973"/>
        <v>0.96666666666666667</v>
      </c>
      <c r="AF8459" s="14">
        <f t="shared" si="2974"/>
        <v>0</v>
      </c>
      <c r="AG8459" s="14" t="e">
        <f t="shared" si="2975"/>
        <v>#DIV/0!</v>
      </c>
      <c r="AH8459" s="14" t="e">
        <f t="shared" si="2976"/>
        <v>#DIV/0!</v>
      </c>
      <c r="AI8459" s="14">
        <f t="shared" si="2977"/>
        <v>1000</v>
      </c>
      <c r="AJ8459" s="2532"/>
    </row>
    <row r="8460" spans="1:36" ht="21.75" customHeight="1">
      <c r="A8460" s="2859">
        <v>132</v>
      </c>
      <c r="B8460" s="2922" t="s">
        <v>7019</v>
      </c>
      <c r="C8460" s="1518" t="s">
        <v>181</v>
      </c>
      <c r="D8460" s="2906">
        <v>1</v>
      </c>
      <c r="E8460" s="2694">
        <v>675</v>
      </c>
      <c r="F8460" s="2877">
        <f t="shared" si="2970"/>
        <v>675</v>
      </c>
      <c r="G8460" s="2923"/>
      <c r="H8460" s="2550"/>
      <c r="I8460" s="336">
        <v>44916</v>
      </c>
      <c r="J8460" s="336">
        <v>45291</v>
      </c>
      <c r="K8460" s="1701"/>
      <c r="L8460" s="2739"/>
      <c r="M8460" s="2723"/>
      <c r="N8460" s="1701">
        <v>0</v>
      </c>
      <c r="O8460" s="1701">
        <v>0</v>
      </c>
      <c r="P8460" s="1701">
        <v>0</v>
      </c>
      <c r="Q8460" s="1701"/>
      <c r="R8460" s="1701"/>
      <c r="S8460" s="1701"/>
      <c r="T8460" s="1701"/>
      <c r="U8460" s="1701"/>
      <c r="V8460" s="1701"/>
      <c r="W8460" s="1701"/>
      <c r="X8460" s="1701"/>
      <c r="Y8460" s="1701"/>
      <c r="Z8460" s="1701"/>
      <c r="AA8460" s="1701"/>
      <c r="AB8460" s="1701"/>
      <c r="AC8460" s="1507">
        <f t="shared" si="2971"/>
        <v>675</v>
      </c>
      <c r="AD8460" s="1508">
        <f t="shared" si="2972"/>
        <v>675</v>
      </c>
      <c r="AE8460" s="14">
        <f t="shared" si="2973"/>
        <v>9.1333333333333329</v>
      </c>
      <c r="AF8460" s="14">
        <f t="shared" si="2974"/>
        <v>0</v>
      </c>
      <c r="AG8460" s="14" t="e">
        <f t="shared" si="2975"/>
        <v>#DIV/0!</v>
      </c>
      <c r="AH8460" s="14" t="e">
        <f t="shared" si="2976"/>
        <v>#DIV/0!</v>
      </c>
      <c r="AI8460" s="14">
        <f t="shared" si="2977"/>
        <v>675</v>
      </c>
      <c r="AJ8460" s="2532"/>
    </row>
    <row r="8461" spans="1:36" ht="27" customHeight="1">
      <c r="A8461" s="4077">
        <v>133</v>
      </c>
      <c r="B8461" s="2922" t="s">
        <v>7020</v>
      </c>
      <c r="C8461" s="1518" t="s">
        <v>181</v>
      </c>
      <c r="D8461" s="2906">
        <v>1</v>
      </c>
      <c r="E8461" s="2694">
        <v>1000</v>
      </c>
      <c r="F8461" s="2877">
        <f t="shared" si="2970"/>
        <v>1000</v>
      </c>
      <c r="G8461" s="2923"/>
      <c r="H8461" s="2550"/>
      <c r="I8461" s="336">
        <v>44916</v>
      </c>
      <c r="J8461" s="336">
        <v>45046</v>
      </c>
      <c r="K8461" s="1701"/>
      <c r="L8461" s="2739"/>
      <c r="M8461" s="2723"/>
      <c r="N8461" s="1701">
        <v>0</v>
      </c>
      <c r="O8461" s="1701">
        <v>0</v>
      </c>
      <c r="P8461" s="1701">
        <v>0</v>
      </c>
      <c r="Q8461" s="1701"/>
      <c r="R8461" s="1701"/>
      <c r="S8461" s="1701"/>
      <c r="T8461" s="1701"/>
      <c r="U8461" s="1701"/>
      <c r="V8461" s="1701"/>
      <c r="W8461" s="1701"/>
      <c r="X8461" s="1701"/>
      <c r="Y8461" s="1701"/>
      <c r="Z8461" s="1701"/>
      <c r="AA8461" s="1701"/>
      <c r="AB8461" s="1701"/>
      <c r="AC8461" s="1507">
        <f t="shared" si="2971"/>
        <v>1000</v>
      </c>
      <c r="AD8461" s="1508">
        <f t="shared" si="2972"/>
        <v>1000</v>
      </c>
      <c r="AE8461" s="14">
        <f t="shared" si="2973"/>
        <v>0.96666666666666667</v>
      </c>
      <c r="AF8461" s="14">
        <f t="shared" si="2974"/>
        <v>0</v>
      </c>
      <c r="AG8461" s="14" t="e">
        <f t="shared" si="2975"/>
        <v>#DIV/0!</v>
      </c>
      <c r="AH8461" s="14" t="e">
        <f t="shared" si="2976"/>
        <v>#DIV/0!</v>
      </c>
      <c r="AI8461" s="14">
        <f t="shared" si="2977"/>
        <v>1000</v>
      </c>
      <c r="AJ8461" s="2532"/>
    </row>
    <row r="8462" spans="1:36" ht="27" customHeight="1">
      <c r="A8462" s="4077">
        <v>134</v>
      </c>
      <c r="B8462" s="2922" t="s">
        <v>7021</v>
      </c>
      <c r="C8462" s="1518" t="s">
        <v>181</v>
      </c>
      <c r="D8462" s="2906">
        <v>1</v>
      </c>
      <c r="E8462" s="2694">
        <v>1000</v>
      </c>
      <c r="F8462" s="2877">
        <f t="shared" si="2970"/>
        <v>1000</v>
      </c>
      <c r="G8462" s="2923"/>
      <c r="H8462" s="2550"/>
      <c r="I8462" s="336">
        <v>44916</v>
      </c>
      <c r="J8462" s="336">
        <v>45535</v>
      </c>
      <c r="K8462" s="1701"/>
      <c r="L8462" s="2739"/>
      <c r="M8462" s="2723"/>
      <c r="N8462" s="1701">
        <v>0</v>
      </c>
      <c r="O8462" s="1701">
        <v>0</v>
      </c>
      <c r="P8462" s="1701">
        <v>0</v>
      </c>
      <c r="Q8462" s="1701"/>
      <c r="R8462" s="1701"/>
      <c r="S8462" s="1701"/>
      <c r="T8462" s="1701"/>
      <c r="U8462" s="1701"/>
      <c r="V8462" s="1701"/>
      <c r="W8462" s="1701"/>
      <c r="X8462" s="1701"/>
      <c r="Y8462" s="1701"/>
      <c r="Z8462" s="1701"/>
      <c r="AA8462" s="1701"/>
      <c r="AB8462" s="1701"/>
      <c r="AC8462" s="1507">
        <f t="shared" si="2971"/>
        <v>1000</v>
      </c>
      <c r="AD8462" s="1508">
        <f t="shared" si="2972"/>
        <v>1000</v>
      </c>
      <c r="AE8462" s="14">
        <f t="shared" si="2973"/>
        <v>17.266666666666666</v>
      </c>
      <c r="AF8462" s="14">
        <f t="shared" si="2974"/>
        <v>0</v>
      </c>
      <c r="AG8462" s="14" t="e">
        <f t="shared" si="2975"/>
        <v>#DIV/0!</v>
      </c>
      <c r="AH8462" s="14" t="e">
        <f t="shared" si="2976"/>
        <v>#DIV/0!</v>
      </c>
      <c r="AI8462" s="14">
        <f t="shared" si="2977"/>
        <v>1000</v>
      </c>
      <c r="AJ8462" s="2532"/>
    </row>
    <row r="8463" spans="1:36" ht="27" customHeight="1">
      <c r="A8463" s="4077">
        <v>135</v>
      </c>
      <c r="B8463" s="2922" t="s">
        <v>7022</v>
      </c>
      <c r="C8463" s="1518" t="s">
        <v>181</v>
      </c>
      <c r="D8463" s="2906">
        <v>1</v>
      </c>
      <c r="E8463" s="2694">
        <v>1000</v>
      </c>
      <c r="F8463" s="2877">
        <f t="shared" si="2970"/>
        <v>1000</v>
      </c>
      <c r="G8463" s="2923"/>
      <c r="H8463" s="2550"/>
      <c r="I8463" s="336">
        <v>44916</v>
      </c>
      <c r="J8463" s="336">
        <v>45046</v>
      </c>
      <c r="K8463" s="1701"/>
      <c r="L8463" s="2739"/>
      <c r="M8463" s="2723"/>
      <c r="N8463" s="1701">
        <v>0</v>
      </c>
      <c r="O8463" s="1701">
        <v>0</v>
      </c>
      <c r="P8463" s="1701">
        <v>0</v>
      </c>
      <c r="Q8463" s="1701"/>
      <c r="R8463" s="1701"/>
      <c r="S8463" s="1701"/>
      <c r="T8463" s="1701"/>
      <c r="U8463" s="1701"/>
      <c r="V8463" s="1701"/>
      <c r="W8463" s="1701"/>
      <c r="X8463" s="1701"/>
      <c r="Y8463" s="1701"/>
      <c r="Z8463" s="1701"/>
      <c r="AA8463" s="1701"/>
      <c r="AB8463" s="1701"/>
      <c r="AC8463" s="1507">
        <f t="shared" si="2971"/>
        <v>1000</v>
      </c>
      <c r="AD8463" s="1508">
        <f t="shared" si="2972"/>
        <v>1000</v>
      </c>
      <c r="AE8463" s="14">
        <f t="shared" si="2973"/>
        <v>0.96666666666666667</v>
      </c>
      <c r="AF8463" s="14">
        <f t="shared" si="2974"/>
        <v>0</v>
      </c>
      <c r="AG8463" s="14" t="e">
        <f t="shared" si="2975"/>
        <v>#DIV/0!</v>
      </c>
      <c r="AH8463" s="14" t="e">
        <f t="shared" si="2976"/>
        <v>#DIV/0!</v>
      </c>
      <c r="AI8463" s="14">
        <f t="shared" si="2977"/>
        <v>1000</v>
      </c>
      <c r="AJ8463" s="2532"/>
    </row>
    <row r="8464" spans="1:36" ht="21.75" customHeight="1">
      <c r="A8464" s="4077">
        <v>136</v>
      </c>
      <c r="B8464" s="2924" t="s">
        <v>6924</v>
      </c>
      <c r="C8464" s="1518" t="s">
        <v>181</v>
      </c>
      <c r="D8464" s="2906">
        <v>1</v>
      </c>
      <c r="E8464" s="2694">
        <v>2315</v>
      </c>
      <c r="F8464" s="2877">
        <f t="shared" si="2970"/>
        <v>2315</v>
      </c>
      <c r="G8464" s="2925"/>
      <c r="H8464" s="2550"/>
      <c r="I8464" s="336">
        <v>44918</v>
      </c>
      <c r="J8464" s="336">
        <v>45260</v>
      </c>
      <c r="K8464" s="1701"/>
      <c r="L8464" s="2739"/>
      <c r="M8464" s="2723"/>
      <c r="N8464" s="1701">
        <v>0</v>
      </c>
      <c r="O8464" s="1701">
        <v>0</v>
      </c>
      <c r="P8464" s="1701">
        <v>0</v>
      </c>
      <c r="Q8464" s="1701"/>
      <c r="R8464" s="1701"/>
      <c r="S8464" s="1701"/>
      <c r="T8464" s="1701"/>
      <c r="U8464" s="1701"/>
      <c r="V8464" s="1701"/>
      <c r="W8464" s="1701"/>
      <c r="X8464" s="1701"/>
      <c r="Y8464" s="1701"/>
      <c r="Z8464" s="1701"/>
      <c r="AA8464" s="1701"/>
      <c r="AB8464" s="1701"/>
      <c r="AC8464" s="1507">
        <f t="shared" si="2971"/>
        <v>2315</v>
      </c>
      <c r="AD8464" s="1508">
        <f t="shared" si="2972"/>
        <v>2315</v>
      </c>
      <c r="AE8464" s="14">
        <f t="shared" si="2973"/>
        <v>8.1</v>
      </c>
      <c r="AF8464" s="14">
        <f t="shared" si="2974"/>
        <v>0</v>
      </c>
      <c r="AG8464" s="14" t="e">
        <f t="shared" si="2975"/>
        <v>#DIV/0!</v>
      </c>
      <c r="AH8464" s="14" t="e">
        <f t="shared" si="2976"/>
        <v>#DIV/0!</v>
      </c>
      <c r="AI8464" s="14">
        <f t="shared" si="2977"/>
        <v>2315</v>
      </c>
      <c r="AJ8464" s="2532"/>
    </row>
    <row r="8465" spans="1:36" ht="19.5" customHeight="1">
      <c r="A8465" s="2859">
        <v>137</v>
      </c>
      <c r="B8465" s="2924" t="s">
        <v>6909</v>
      </c>
      <c r="C8465" s="1518" t="s">
        <v>181</v>
      </c>
      <c r="D8465" s="2906">
        <v>1</v>
      </c>
      <c r="E8465" s="2694">
        <v>200</v>
      </c>
      <c r="F8465" s="2877">
        <f t="shared" si="2970"/>
        <v>200</v>
      </c>
      <c r="G8465" s="2925"/>
      <c r="H8465" s="2550"/>
      <c r="I8465" s="336">
        <v>44918</v>
      </c>
      <c r="J8465" s="336">
        <v>46053</v>
      </c>
      <c r="K8465" s="1701"/>
      <c r="L8465" s="2739"/>
      <c r="M8465" s="2723"/>
      <c r="N8465" s="1701">
        <v>0</v>
      </c>
      <c r="O8465" s="1701">
        <v>0</v>
      </c>
      <c r="P8465" s="1701">
        <v>0</v>
      </c>
      <c r="Q8465" s="1701"/>
      <c r="R8465" s="1701"/>
      <c r="S8465" s="1701"/>
      <c r="T8465" s="1701"/>
      <c r="U8465" s="1701"/>
      <c r="V8465" s="1701"/>
      <c r="W8465" s="1701"/>
      <c r="X8465" s="1701"/>
      <c r="Y8465" s="1701"/>
      <c r="Z8465" s="1701"/>
      <c r="AA8465" s="1701"/>
      <c r="AB8465" s="1701"/>
      <c r="AC8465" s="1507">
        <f t="shared" si="2971"/>
        <v>200</v>
      </c>
      <c r="AD8465" s="1508">
        <f t="shared" si="2972"/>
        <v>200</v>
      </c>
      <c r="AE8465" s="14">
        <f t="shared" si="2973"/>
        <v>34.533333333333331</v>
      </c>
      <c r="AF8465" s="14">
        <f t="shared" si="2974"/>
        <v>0</v>
      </c>
      <c r="AG8465" s="14" t="e">
        <f t="shared" si="2975"/>
        <v>#DIV/0!</v>
      </c>
      <c r="AH8465" s="14" t="e">
        <f t="shared" si="2976"/>
        <v>#DIV/0!</v>
      </c>
      <c r="AI8465" s="14">
        <f t="shared" si="2977"/>
        <v>200</v>
      </c>
      <c r="AJ8465" s="2532"/>
    </row>
    <row r="8466" spans="1:36" ht="39" customHeight="1">
      <c r="A8466" s="4077">
        <v>138</v>
      </c>
      <c r="B8466" s="2924" t="s">
        <v>6923</v>
      </c>
      <c r="C8466" s="1518" t="s">
        <v>181</v>
      </c>
      <c r="D8466" s="2921">
        <v>1</v>
      </c>
      <c r="E8466" s="2694">
        <v>2000</v>
      </c>
      <c r="F8466" s="2877">
        <f t="shared" si="2970"/>
        <v>2000</v>
      </c>
      <c r="G8466" s="2925"/>
      <c r="H8466" s="2550"/>
      <c r="I8466" s="336">
        <v>44918</v>
      </c>
      <c r="J8466" s="336">
        <v>46112</v>
      </c>
      <c r="K8466" s="1701"/>
      <c r="L8466" s="2739"/>
      <c r="M8466" s="2723"/>
      <c r="N8466" s="1701">
        <v>0</v>
      </c>
      <c r="O8466" s="1701">
        <v>0</v>
      </c>
      <c r="P8466" s="1701">
        <v>0</v>
      </c>
      <c r="Q8466" s="1701"/>
      <c r="R8466" s="1701"/>
      <c r="S8466" s="1701"/>
      <c r="T8466" s="1701"/>
      <c r="U8466" s="1701"/>
      <c r="V8466" s="1701"/>
      <c r="W8466" s="1701"/>
      <c r="X8466" s="1701"/>
      <c r="Y8466" s="1701"/>
      <c r="Z8466" s="1701"/>
      <c r="AA8466" s="1701"/>
      <c r="AB8466" s="1701"/>
      <c r="AC8466" s="1507">
        <f t="shared" si="2971"/>
        <v>2000</v>
      </c>
      <c r="AD8466" s="1508">
        <f t="shared" si="2972"/>
        <v>2000</v>
      </c>
      <c r="AE8466" s="14">
        <f t="shared" si="2973"/>
        <v>36.5</v>
      </c>
      <c r="AF8466" s="14">
        <f t="shared" si="2974"/>
        <v>0</v>
      </c>
      <c r="AG8466" s="14" t="e">
        <f t="shared" si="2975"/>
        <v>#DIV/0!</v>
      </c>
      <c r="AH8466" s="14" t="e">
        <f t="shared" si="2976"/>
        <v>#DIV/0!</v>
      </c>
      <c r="AI8466" s="14">
        <f t="shared" si="2977"/>
        <v>2000</v>
      </c>
      <c r="AJ8466" s="2532"/>
    </row>
    <row r="8467" spans="1:36" ht="31.5" customHeight="1">
      <c r="A8467" s="4077">
        <v>139</v>
      </c>
      <c r="B8467" s="2924" t="s">
        <v>6925</v>
      </c>
      <c r="C8467" s="1518" t="s">
        <v>181</v>
      </c>
      <c r="D8467" s="2921">
        <v>1</v>
      </c>
      <c r="E8467" s="2694">
        <v>840</v>
      </c>
      <c r="F8467" s="2877">
        <f t="shared" si="2970"/>
        <v>840</v>
      </c>
      <c r="G8467" s="2925"/>
      <c r="H8467" s="2550"/>
      <c r="I8467" s="336">
        <v>44918</v>
      </c>
      <c r="J8467" s="336">
        <v>45199</v>
      </c>
      <c r="K8467" s="1701"/>
      <c r="L8467" s="2739"/>
      <c r="M8467" s="2723"/>
      <c r="N8467" s="1701">
        <v>187</v>
      </c>
      <c r="O8467" s="1701">
        <v>270</v>
      </c>
      <c r="P8467" s="1701">
        <v>337</v>
      </c>
      <c r="Q8467" s="1701"/>
      <c r="R8467" s="1701"/>
      <c r="S8467" s="1701"/>
      <c r="T8467" s="1701"/>
      <c r="U8467" s="1701"/>
      <c r="V8467" s="1701"/>
      <c r="W8467" s="1701"/>
      <c r="X8467" s="1701"/>
      <c r="Y8467" s="1701"/>
      <c r="Z8467" s="1701"/>
      <c r="AA8467" s="1701"/>
      <c r="AB8467" s="1701"/>
      <c r="AC8467" s="1507">
        <f t="shared" si="2971"/>
        <v>46</v>
      </c>
      <c r="AD8467" s="1508">
        <f t="shared" si="2972"/>
        <v>46</v>
      </c>
      <c r="AE8467" s="14">
        <f t="shared" si="2973"/>
        <v>6.0666666666666664</v>
      </c>
      <c r="AF8467" s="14">
        <f t="shared" si="2974"/>
        <v>264.66666666666669</v>
      </c>
      <c r="AG8467" s="14">
        <f t="shared" si="2975"/>
        <v>0.17380352644836272</v>
      </c>
      <c r="AH8467" s="14">
        <f t="shared" si="2976"/>
        <v>-5.8928631402183038</v>
      </c>
      <c r="AI8467" s="14">
        <f t="shared" si="2977"/>
        <v>-1559.6444444444444</v>
      </c>
      <c r="AJ8467" s="2532"/>
    </row>
    <row r="8468" spans="1:36" ht="31.5" customHeight="1">
      <c r="A8468" s="4077">
        <v>140</v>
      </c>
      <c r="B8468" s="2924" t="s">
        <v>6921</v>
      </c>
      <c r="C8468" s="1518" t="s">
        <v>181</v>
      </c>
      <c r="D8468" s="2921">
        <v>1</v>
      </c>
      <c r="E8468" s="2694">
        <v>352</v>
      </c>
      <c r="F8468" s="2877">
        <f t="shared" si="2970"/>
        <v>352</v>
      </c>
      <c r="G8468" s="2925"/>
      <c r="H8468" s="2550"/>
      <c r="I8468" s="336">
        <v>44918</v>
      </c>
      <c r="J8468" s="336">
        <v>45260</v>
      </c>
      <c r="K8468" s="1701"/>
      <c r="L8468" s="2739"/>
      <c r="M8468" s="2723"/>
      <c r="N8468" s="1701">
        <v>0</v>
      </c>
      <c r="O8468" s="1701">
        <v>0</v>
      </c>
      <c r="P8468" s="1701">
        <v>0</v>
      </c>
      <c r="Q8468" s="1701"/>
      <c r="R8468" s="1701"/>
      <c r="S8468" s="1701"/>
      <c r="T8468" s="1701"/>
      <c r="U8468" s="1701"/>
      <c r="V8468" s="1701"/>
      <c r="W8468" s="1701"/>
      <c r="X8468" s="1701"/>
      <c r="Y8468" s="1701"/>
      <c r="Z8468" s="1701"/>
      <c r="AA8468" s="1701"/>
      <c r="AB8468" s="1701"/>
      <c r="AC8468" s="1507">
        <f t="shared" si="2971"/>
        <v>352</v>
      </c>
      <c r="AD8468" s="1508">
        <f t="shared" si="2972"/>
        <v>352</v>
      </c>
      <c r="AE8468" s="14">
        <f t="shared" si="2973"/>
        <v>8.1</v>
      </c>
      <c r="AF8468" s="14">
        <f t="shared" si="2974"/>
        <v>0</v>
      </c>
      <c r="AG8468" s="14" t="e">
        <f t="shared" si="2975"/>
        <v>#DIV/0!</v>
      </c>
      <c r="AH8468" s="14" t="e">
        <f t="shared" si="2976"/>
        <v>#DIV/0!</v>
      </c>
      <c r="AI8468" s="14">
        <f t="shared" si="2977"/>
        <v>352</v>
      </c>
      <c r="AJ8468" s="2532"/>
    </row>
    <row r="8469" spans="1:36" ht="15.75">
      <c r="A8469" s="4077">
        <v>141</v>
      </c>
      <c r="B8469" s="2924" t="s">
        <v>6922</v>
      </c>
      <c r="C8469" s="1518" t="s">
        <v>181</v>
      </c>
      <c r="D8469" s="2921">
        <v>1</v>
      </c>
      <c r="E8469" s="2694">
        <v>360</v>
      </c>
      <c r="F8469" s="2877">
        <f t="shared" si="2970"/>
        <v>360</v>
      </c>
      <c r="G8469" s="2925"/>
      <c r="H8469" s="2550"/>
      <c r="I8469" s="336">
        <v>44918</v>
      </c>
      <c r="J8469" s="336">
        <v>45199</v>
      </c>
      <c r="K8469" s="1701"/>
      <c r="L8469" s="2739"/>
      <c r="M8469" s="2723"/>
      <c r="N8469" s="1701">
        <v>0</v>
      </c>
      <c r="O8469" s="1701">
        <v>0</v>
      </c>
      <c r="P8469" s="1701">
        <v>0</v>
      </c>
      <c r="Q8469" s="1701"/>
      <c r="R8469" s="1701"/>
      <c r="S8469" s="1701"/>
      <c r="T8469" s="1701"/>
      <c r="U8469" s="1701"/>
      <c r="V8469" s="1701"/>
      <c r="W8469" s="1701"/>
      <c r="X8469" s="1701"/>
      <c r="Y8469" s="1701"/>
      <c r="Z8469" s="1701"/>
      <c r="AA8469" s="1701"/>
      <c r="AB8469" s="1701"/>
      <c r="AC8469" s="1507">
        <f t="shared" si="2971"/>
        <v>360</v>
      </c>
      <c r="AD8469" s="1508">
        <f t="shared" si="2972"/>
        <v>360</v>
      </c>
      <c r="AE8469" s="14">
        <f t="shared" si="2973"/>
        <v>6.0666666666666664</v>
      </c>
      <c r="AF8469" s="14">
        <f t="shared" si="2974"/>
        <v>0</v>
      </c>
      <c r="AG8469" s="14" t="e">
        <f t="shared" si="2975"/>
        <v>#DIV/0!</v>
      </c>
      <c r="AH8469" s="14" t="e">
        <f t="shared" si="2976"/>
        <v>#DIV/0!</v>
      </c>
      <c r="AI8469" s="14">
        <f t="shared" si="2977"/>
        <v>360</v>
      </c>
      <c r="AJ8469" s="2532"/>
    </row>
    <row r="8470" spans="1:36" ht="47.25" customHeight="1">
      <c r="A8470" s="4077">
        <v>142</v>
      </c>
      <c r="B8470" s="2924" t="s">
        <v>6926</v>
      </c>
      <c r="C8470" s="1518" t="s">
        <v>181</v>
      </c>
      <c r="D8470" s="2921">
        <v>1</v>
      </c>
      <c r="E8470" s="2694">
        <v>2000</v>
      </c>
      <c r="F8470" s="2877">
        <f t="shared" si="2970"/>
        <v>2000</v>
      </c>
      <c r="G8470" s="2925"/>
      <c r="H8470" s="2550"/>
      <c r="I8470" s="336">
        <v>44918</v>
      </c>
      <c r="J8470" s="336">
        <v>45199</v>
      </c>
      <c r="K8470" s="1701"/>
      <c r="L8470" s="2739"/>
      <c r="M8470" s="2723"/>
      <c r="N8470" s="1701">
        <v>16</v>
      </c>
      <c r="O8470" s="1701">
        <v>248</v>
      </c>
      <c r="P8470" s="1701">
        <v>595</v>
      </c>
      <c r="Q8470" s="1701"/>
      <c r="R8470" s="1701"/>
      <c r="S8470" s="1701"/>
      <c r="T8470" s="1701"/>
      <c r="U8470" s="1701"/>
      <c r="V8470" s="1701"/>
      <c r="W8470" s="1701"/>
      <c r="X8470" s="1701"/>
      <c r="Y8470" s="1701"/>
      <c r="Z8470" s="1701"/>
      <c r="AA8470" s="1701"/>
      <c r="AB8470" s="1701"/>
      <c r="AC8470" s="1507">
        <f t="shared" si="2971"/>
        <v>1141</v>
      </c>
      <c r="AD8470" s="1508">
        <f t="shared" si="2972"/>
        <v>1141</v>
      </c>
      <c r="AE8470" s="14">
        <f t="shared" si="2973"/>
        <v>6.0666666666666664</v>
      </c>
      <c r="AF8470" s="14">
        <f t="shared" si="2974"/>
        <v>286.33333333333331</v>
      </c>
      <c r="AG8470" s="14">
        <f t="shared" si="2975"/>
        <v>3.9848661233993017</v>
      </c>
      <c r="AH8470" s="14">
        <f t="shared" si="2976"/>
        <v>-2.0818005432673647</v>
      </c>
      <c r="AI8470" s="14">
        <f t="shared" si="2977"/>
        <v>-596.08888888888873</v>
      </c>
      <c r="AJ8470" s="2532"/>
    </row>
    <row r="8471" spans="1:36" ht="47.25" customHeight="1">
      <c r="A8471" s="4077">
        <v>143</v>
      </c>
      <c r="B8471" s="2924" t="s">
        <v>6915</v>
      </c>
      <c r="C8471" s="1518" t="s">
        <v>181</v>
      </c>
      <c r="D8471" s="2921">
        <v>1</v>
      </c>
      <c r="E8471" s="2694">
        <v>2000</v>
      </c>
      <c r="F8471" s="2877">
        <f t="shared" si="2970"/>
        <v>2000</v>
      </c>
      <c r="G8471" s="2925"/>
      <c r="H8471" s="2550"/>
      <c r="I8471" s="336">
        <v>44918</v>
      </c>
      <c r="J8471" s="336">
        <v>45260</v>
      </c>
      <c r="K8471" s="1701"/>
      <c r="L8471" s="2739"/>
      <c r="M8471" s="2723"/>
      <c r="N8471" s="1701">
        <v>0</v>
      </c>
      <c r="O8471" s="1701">
        <v>0</v>
      </c>
      <c r="P8471" s="1701">
        <v>0</v>
      </c>
      <c r="Q8471" s="1701"/>
      <c r="R8471" s="1701"/>
      <c r="S8471" s="1701"/>
      <c r="T8471" s="1701"/>
      <c r="U8471" s="1701"/>
      <c r="V8471" s="1701"/>
      <c r="W8471" s="1701"/>
      <c r="X8471" s="1701"/>
      <c r="Y8471" s="1701"/>
      <c r="Z8471" s="1701"/>
      <c r="AA8471" s="1701"/>
      <c r="AB8471" s="1701"/>
      <c r="AC8471" s="1507">
        <f t="shared" si="2971"/>
        <v>2000</v>
      </c>
      <c r="AD8471" s="1508">
        <f t="shared" si="2972"/>
        <v>2000</v>
      </c>
      <c r="AE8471" s="14">
        <f t="shared" si="2973"/>
        <v>8.1</v>
      </c>
      <c r="AF8471" s="14">
        <f t="shared" si="2974"/>
        <v>0</v>
      </c>
      <c r="AG8471" s="14" t="e">
        <f t="shared" si="2975"/>
        <v>#DIV/0!</v>
      </c>
      <c r="AH8471" s="14" t="e">
        <f t="shared" si="2976"/>
        <v>#DIV/0!</v>
      </c>
      <c r="AI8471" s="14">
        <f t="shared" si="2977"/>
        <v>2000</v>
      </c>
      <c r="AJ8471" s="2532"/>
    </row>
    <row r="8472" spans="1:36" ht="47.25" customHeight="1">
      <c r="A8472" s="4077">
        <v>144</v>
      </c>
      <c r="B8472" s="2924" t="s">
        <v>7023</v>
      </c>
      <c r="C8472" s="1518" t="s">
        <v>181</v>
      </c>
      <c r="D8472" s="2921">
        <v>1</v>
      </c>
      <c r="E8472" s="2694">
        <v>1000</v>
      </c>
      <c r="F8472" s="2877">
        <f t="shared" si="2970"/>
        <v>1000</v>
      </c>
      <c r="G8472" s="2925"/>
      <c r="H8472" s="2550"/>
      <c r="I8472" s="336">
        <v>44918</v>
      </c>
      <c r="J8472" s="336">
        <v>45199</v>
      </c>
      <c r="K8472" s="1701"/>
      <c r="L8472" s="2739"/>
      <c r="M8472" s="2723"/>
      <c r="N8472" s="1701">
        <v>0</v>
      </c>
      <c r="O8472" s="1701">
        <v>0</v>
      </c>
      <c r="P8472" s="1701">
        <v>0</v>
      </c>
      <c r="Q8472" s="1701"/>
      <c r="R8472" s="1701"/>
      <c r="S8472" s="1701"/>
      <c r="T8472" s="1701"/>
      <c r="U8472" s="1701"/>
      <c r="V8472" s="1701"/>
      <c r="W8472" s="1701"/>
      <c r="X8472" s="1701"/>
      <c r="Y8472" s="1701"/>
      <c r="Z8472" s="1701"/>
      <c r="AA8472" s="1701"/>
      <c r="AB8472" s="1701"/>
      <c r="AC8472" s="1507">
        <f t="shared" si="2971"/>
        <v>1000</v>
      </c>
      <c r="AD8472" s="1508">
        <f t="shared" si="2972"/>
        <v>1000</v>
      </c>
      <c r="AE8472" s="14">
        <f t="shared" si="2973"/>
        <v>6.0666666666666664</v>
      </c>
      <c r="AF8472" s="14">
        <f t="shared" si="2974"/>
        <v>0</v>
      </c>
      <c r="AG8472" s="14" t="e">
        <f t="shared" si="2975"/>
        <v>#DIV/0!</v>
      </c>
      <c r="AH8472" s="14" t="e">
        <f t="shared" si="2976"/>
        <v>#DIV/0!</v>
      </c>
      <c r="AI8472" s="14">
        <f t="shared" si="2977"/>
        <v>1000</v>
      </c>
      <c r="AJ8472" s="2532"/>
    </row>
    <row r="8473" spans="1:36" ht="47.25" customHeight="1">
      <c r="A8473" s="4077">
        <v>145</v>
      </c>
      <c r="B8473" s="2924" t="s">
        <v>6916</v>
      </c>
      <c r="C8473" s="1518" t="s">
        <v>181</v>
      </c>
      <c r="D8473" s="2921">
        <v>1</v>
      </c>
      <c r="E8473" s="2694">
        <v>675</v>
      </c>
      <c r="F8473" s="2877">
        <f t="shared" si="2970"/>
        <v>675</v>
      </c>
      <c r="G8473" s="2925"/>
      <c r="H8473" s="2550"/>
      <c r="I8473" s="336">
        <v>44918</v>
      </c>
      <c r="J8473" s="336">
        <v>45260</v>
      </c>
      <c r="K8473" s="1701"/>
      <c r="L8473" s="2739"/>
      <c r="M8473" s="2723"/>
      <c r="N8473" s="1701">
        <v>0</v>
      </c>
      <c r="O8473" s="1701">
        <v>0</v>
      </c>
      <c r="P8473" s="1701">
        <v>0</v>
      </c>
      <c r="Q8473" s="1701"/>
      <c r="R8473" s="1701"/>
      <c r="S8473" s="1701"/>
      <c r="T8473" s="1701"/>
      <c r="U8473" s="1701"/>
      <c r="V8473" s="1701"/>
      <c r="W8473" s="1701"/>
      <c r="X8473" s="1701"/>
      <c r="Y8473" s="1701"/>
      <c r="Z8473" s="1701"/>
      <c r="AA8473" s="1701"/>
      <c r="AB8473" s="1701"/>
      <c r="AC8473" s="1507">
        <f t="shared" si="2971"/>
        <v>675</v>
      </c>
      <c r="AD8473" s="1508">
        <f t="shared" si="2972"/>
        <v>675</v>
      </c>
      <c r="AE8473" s="14">
        <f t="shared" si="2973"/>
        <v>8.1</v>
      </c>
      <c r="AF8473" s="14">
        <f t="shared" si="2974"/>
        <v>0</v>
      </c>
      <c r="AG8473" s="14" t="e">
        <f t="shared" si="2975"/>
        <v>#DIV/0!</v>
      </c>
      <c r="AH8473" s="14" t="e">
        <f t="shared" si="2976"/>
        <v>#DIV/0!</v>
      </c>
      <c r="AI8473" s="14">
        <f t="shared" si="2977"/>
        <v>675</v>
      </c>
      <c r="AJ8473" s="2532"/>
    </row>
    <row r="8474" spans="1:36" ht="15.75">
      <c r="A8474" s="4077">
        <v>146</v>
      </c>
      <c r="B8474" s="2924" t="s">
        <v>6920</v>
      </c>
      <c r="C8474" s="1518" t="s">
        <v>181</v>
      </c>
      <c r="D8474" s="2921">
        <v>1</v>
      </c>
      <c r="E8474" s="2694">
        <v>420</v>
      </c>
      <c r="F8474" s="2877">
        <f t="shared" si="2970"/>
        <v>420</v>
      </c>
      <c r="G8474" s="2925"/>
      <c r="H8474" s="2550"/>
      <c r="I8474" s="336">
        <v>44918</v>
      </c>
      <c r="J8474" s="336">
        <v>45443</v>
      </c>
      <c r="K8474" s="1701"/>
      <c r="L8474" s="2739"/>
      <c r="M8474" s="2723"/>
      <c r="N8474" s="1701">
        <v>0</v>
      </c>
      <c r="O8474" s="1701">
        <v>0</v>
      </c>
      <c r="P8474" s="1701">
        <v>0</v>
      </c>
      <c r="Q8474" s="1701"/>
      <c r="R8474" s="1701"/>
      <c r="S8474" s="1701"/>
      <c r="T8474" s="1701"/>
      <c r="U8474" s="1701"/>
      <c r="V8474" s="1701"/>
      <c r="W8474" s="1701"/>
      <c r="X8474" s="1701"/>
      <c r="Y8474" s="1701"/>
      <c r="Z8474" s="1701"/>
      <c r="AA8474" s="1701"/>
      <c r="AB8474" s="1701"/>
      <c r="AC8474" s="1507">
        <f t="shared" si="2971"/>
        <v>420</v>
      </c>
      <c r="AD8474" s="1508">
        <f t="shared" si="2972"/>
        <v>420</v>
      </c>
      <c r="AE8474" s="14">
        <f t="shared" si="2973"/>
        <v>14.2</v>
      </c>
      <c r="AF8474" s="14">
        <f t="shared" si="2974"/>
        <v>0</v>
      </c>
      <c r="AG8474" s="14" t="e">
        <f t="shared" si="2975"/>
        <v>#DIV/0!</v>
      </c>
      <c r="AH8474" s="14" t="e">
        <f t="shared" si="2976"/>
        <v>#DIV/0!</v>
      </c>
      <c r="AI8474" s="14">
        <f t="shared" si="2977"/>
        <v>420</v>
      </c>
      <c r="AJ8474" s="2532"/>
    </row>
    <row r="8475" spans="1:36" ht="15.75">
      <c r="A8475" s="4077">
        <v>147</v>
      </c>
      <c r="B8475" s="2924" t="s">
        <v>6917</v>
      </c>
      <c r="C8475" s="1518" t="s">
        <v>181</v>
      </c>
      <c r="D8475" s="2921">
        <v>1</v>
      </c>
      <c r="E8475" s="2694">
        <v>3000</v>
      </c>
      <c r="F8475" s="2877">
        <f t="shared" si="2970"/>
        <v>3000</v>
      </c>
      <c r="G8475" s="2925"/>
      <c r="H8475" s="2550"/>
      <c r="I8475" s="336">
        <v>44918</v>
      </c>
      <c r="J8475" s="336">
        <v>45443</v>
      </c>
      <c r="K8475" s="1701"/>
      <c r="L8475" s="2739"/>
      <c r="M8475" s="2723"/>
      <c r="N8475" s="1701">
        <v>0</v>
      </c>
      <c r="O8475" s="1701">
        <v>0</v>
      </c>
      <c r="P8475" s="1701">
        <v>0</v>
      </c>
      <c r="Q8475" s="1701"/>
      <c r="R8475" s="1701"/>
      <c r="S8475" s="1701"/>
      <c r="T8475" s="1701"/>
      <c r="U8475" s="1701"/>
      <c r="V8475" s="1701"/>
      <c r="W8475" s="1701"/>
      <c r="X8475" s="1701"/>
      <c r="Y8475" s="1701"/>
      <c r="Z8475" s="1701"/>
      <c r="AA8475" s="1701"/>
      <c r="AB8475" s="1701"/>
      <c r="AC8475" s="1507">
        <f t="shared" si="2971"/>
        <v>3000</v>
      </c>
      <c r="AD8475" s="1508">
        <f t="shared" si="2972"/>
        <v>3000</v>
      </c>
      <c r="AE8475" s="14">
        <f t="shared" si="2973"/>
        <v>14.2</v>
      </c>
      <c r="AF8475" s="14">
        <f t="shared" si="2974"/>
        <v>0</v>
      </c>
      <c r="AG8475" s="14" t="e">
        <f t="shared" si="2975"/>
        <v>#DIV/0!</v>
      </c>
      <c r="AH8475" s="14" t="e">
        <f t="shared" si="2976"/>
        <v>#DIV/0!</v>
      </c>
      <c r="AI8475" s="14">
        <f t="shared" si="2977"/>
        <v>3000</v>
      </c>
      <c r="AJ8475" s="2532"/>
    </row>
    <row r="8476" spans="1:36" ht="15.75">
      <c r="A8476" s="4077">
        <v>148</v>
      </c>
      <c r="B8476" s="2924" t="s">
        <v>7024</v>
      </c>
      <c r="C8476" s="1518" t="s">
        <v>181</v>
      </c>
      <c r="D8476" s="2921">
        <v>1</v>
      </c>
      <c r="E8476" s="2694">
        <v>1000</v>
      </c>
      <c r="F8476" s="2877">
        <f t="shared" si="2970"/>
        <v>1000</v>
      </c>
      <c r="G8476" s="2925"/>
      <c r="H8476" s="2550"/>
      <c r="I8476" s="336">
        <v>44918</v>
      </c>
      <c r="J8476" s="336">
        <v>45260</v>
      </c>
      <c r="K8476" s="1701"/>
      <c r="L8476" s="2739"/>
      <c r="M8476" s="2723"/>
      <c r="N8476" s="1701">
        <v>0</v>
      </c>
      <c r="O8476" s="1701">
        <v>0</v>
      </c>
      <c r="P8476" s="1701">
        <v>0</v>
      </c>
      <c r="Q8476" s="1701"/>
      <c r="R8476" s="1701"/>
      <c r="S8476" s="1701"/>
      <c r="T8476" s="1701"/>
      <c r="U8476" s="1701"/>
      <c r="V8476" s="1701"/>
      <c r="W8476" s="1701"/>
      <c r="X8476" s="1701"/>
      <c r="Y8476" s="1701"/>
      <c r="Z8476" s="1701"/>
      <c r="AA8476" s="1701"/>
      <c r="AB8476" s="1701"/>
      <c r="AC8476" s="1507">
        <f t="shared" si="2971"/>
        <v>1000</v>
      </c>
      <c r="AD8476" s="1508">
        <f t="shared" si="2972"/>
        <v>1000</v>
      </c>
      <c r="AE8476" s="14">
        <f t="shared" si="2973"/>
        <v>8.1</v>
      </c>
      <c r="AF8476" s="14">
        <f t="shared" si="2974"/>
        <v>0</v>
      </c>
      <c r="AG8476" s="14" t="e">
        <f t="shared" si="2975"/>
        <v>#DIV/0!</v>
      </c>
      <c r="AH8476" s="14" t="e">
        <f t="shared" si="2976"/>
        <v>#DIV/0!</v>
      </c>
      <c r="AI8476" s="14">
        <f t="shared" si="2977"/>
        <v>1000</v>
      </c>
      <c r="AJ8476" s="2532"/>
    </row>
    <row r="8477" spans="1:36" ht="15.75">
      <c r="A8477" s="4077">
        <v>149</v>
      </c>
      <c r="B8477" s="2926" t="s">
        <v>6918</v>
      </c>
      <c r="C8477" s="2873" t="s">
        <v>181</v>
      </c>
      <c r="D8477" s="2921">
        <v>1</v>
      </c>
      <c r="E8477" s="2694">
        <v>900</v>
      </c>
      <c r="F8477" s="2927">
        <f t="shared" si="2970"/>
        <v>900</v>
      </c>
      <c r="G8477" s="308"/>
      <c r="H8477" s="2928"/>
      <c r="I8477" s="2869">
        <v>44918</v>
      </c>
      <c r="J8477" s="2869">
        <v>46295</v>
      </c>
      <c r="K8477" s="2528"/>
      <c r="L8477" s="2867"/>
      <c r="M8477" s="2929"/>
      <c r="N8477" s="2528">
        <v>0</v>
      </c>
      <c r="O8477" s="2528">
        <v>0</v>
      </c>
      <c r="P8477" s="2528">
        <v>0</v>
      </c>
      <c r="Q8477" s="2528"/>
      <c r="R8477" s="2528"/>
      <c r="S8477" s="2528"/>
      <c r="T8477" s="2528"/>
      <c r="U8477" s="2528"/>
      <c r="V8477" s="2528"/>
      <c r="W8477" s="2528"/>
      <c r="X8477" s="2528"/>
      <c r="Y8477" s="2528"/>
      <c r="Z8477" s="2528"/>
      <c r="AA8477" s="2528"/>
      <c r="AB8477" s="2528"/>
      <c r="AC8477" s="1507">
        <f t="shared" si="2971"/>
        <v>900</v>
      </c>
      <c r="AD8477" s="1508">
        <f t="shared" si="2972"/>
        <v>900</v>
      </c>
      <c r="AE8477" s="14">
        <f t="shared" si="2973"/>
        <v>42.6</v>
      </c>
      <c r="AF8477" s="14">
        <f t="shared" si="2974"/>
        <v>0</v>
      </c>
      <c r="AG8477" s="14" t="e">
        <f t="shared" si="2975"/>
        <v>#DIV/0!</v>
      </c>
      <c r="AH8477" s="14" t="e">
        <f t="shared" si="2976"/>
        <v>#DIV/0!</v>
      </c>
      <c r="AI8477" s="14">
        <f t="shared" si="2977"/>
        <v>900</v>
      </c>
      <c r="AJ8477" s="2532"/>
    </row>
    <row r="8478" spans="1:36" ht="15.75">
      <c r="A8478" s="4077">
        <v>150</v>
      </c>
      <c r="B8478" s="2916" t="s">
        <v>8211</v>
      </c>
      <c r="C8478" s="2739" t="s">
        <v>177</v>
      </c>
      <c r="D8478" s="2919">
        <v>10.58</v>
      </c>
      <c r="E8478" s="1701"/>
      <c r="F8478" s="2877"/>
      <c r="G8478" s="2925">
        <v>18000</v>
      </c>
      <c r="H8478" s="2742">
        <f t="shared" ref="H8478:H8490" si="2978">G8478*A8478</f>
        <v>2700000</v>
      </c>
      <c r="I8478" s="2723">
        <v>44931</v>
      </c>
      <c r="J8478" s="2723">
        <v>44985</v>
      </c>
      <c r="K8478" s="1701"/>
      <c r="L8478" s="2739"/>
      <c r="M8478" s="2723"/>
      <c r="N8478" s="1701">
        <v>1080</v>
      </c>
      <c r="O8478" s="1701">
        <v>7800</v>
      </c>
      <c r="P8478" s="1701">
        <v>3270</v>
      </c>
      <c r="Q8478" s="1701"/>
      <c r="R8478" s="1701"/>
      <c r="S8478" s="1701"/>
      <c r="T8478" s="1701"/>
      <c r="U8478" s="1701"/>
      <c r="V8478" s="1701"/>
      <c r="W8478" s="1701"/>
      <c r="X8478" s="1701"/>
      <c r="Y8478" s="1701"/>
      <c r="Z8478" s="1701"/>
      <c r="AA8478" s="1701"/>
      <c r="AB8478" s="1701"/>
      <c r="AC8478" s="1507">
        <f t="shared" si="2971"/>
        <v>5850</v>
      </c>
      <c r="AD8478" s="1508">
        <f t="shared" si="2972"/>
        <v>61893</v>
      </c>
      <c r="AE8478" s="14">
        <f t="shared" si="2973"/>
        <v>-1.0666666666666667</v>
      </c>
      <c r="AF8478" s="14">
        <f t="shared" si="2974"/>
        <v>4050</v>
      </c>
      <c r="AG8478" s="14">
        <f t="shared" si="2975"/>
        <v>1.4444444444444444</v>
      </c>
      <c r="AH8478" s="14">
        <f t="shared" si="2976"/>
        <v>2.5111111111111111</v>
      </c>
      <c r="AI8478" s="14">
        <f t="shared" si="2977"/>
        <v>10170</v>
      </c>
      <c r="AJ8478" s="2532"/>
    </row>
    <row r="8479" spans="1:36" ht="30">
      <c r="A8479" s="4077">
        <v>151</v>
      </c>
      <c r="B8479" s="2916" t="s">
        <v>8212</v>
      </c>
      <c r="C8479" s="2739" t="s">
        <v>267</v>
      </c>
      <c r="D8479" s="2919">
        <v>1</v>
      </c>
      <c r="E8479" s="1701"/>
      <c r="F8479" s="2877"/>
      <c r="G8479" s="2925">
        <v>480</v>
      </c>
      <c r="H8479" s="2742">
        <f t="shared" si="2978"/>
        <v>72480</v>
      </c>
      <c r="I8479" s="2723">
        <v>44931</v>
      </c>
      <c r="J8479" s="2723">
        <v>45016</v>
      </c>
      <c r="K8479" s="1701"/>
      <c r="L8479" s="2739"/>
      <c r="M8479" s="2723"/>
      <c r="N8479" s="1701">
        <v>180</v>
      </c>
      <c r="O8479" s="1701">
        <v>201</v>
      </c>
      <c r="P8479" s="1701">
        <v>78</v>
      </c>
      <c r="Q8479" s="1701"/>
      <c r="R8479" s="1701"/>
      <c r="S8479" s="1701"/>
      <c r="T8479" s="1701"/>
      <c r="U8479" s="1701"/>
      <c r="V8479" s="1701"/>
      <c r="W8479" s="1701"/>
      <c r="X8479" s="1701"/>
      <c r="Y8479" s="1701"/>
      <c r="Z8479" s="1701"/>
      <c r="AA8479" s="1701"/>
      <c r="AB8479" s="1701"/>
      <c r="AC8479" s="1507">
        <f t="shared" si="2971"/>
        <v>21</v>
      </c>
      <c r="AD8479" s="1508">
        <f t="shared" si="2972"/>
        <v>21</v>
      </c>
      <c r="AE8479" s="14">
        <f t="shared" si="2973"/>
        <v>-3.3333333333333333E-2</v>
      </c>
      <c r="AF8479" s="14">
        <f t="shared" si="2974"/>
        <v>153</v>
      </c>
      <c r="AG8479" s="14">
        <f t="shared" si="2975"/>
        <v>0.13725490196078433</v>
      </c>
      <c r="AH8479" s="14">
        <f t="shared" si="2976"/>
        <v>0.17058823529411765</v>
      </c>
      <c r="AI8479" s="14">
        <f t="shared" si="2977"/>
        <v>26.1</v>
      </c>
      <c r="AJ8479" s="2532"/>
    </row>
    <row r="8480" spans="1:36" ht="15.75">
      <c r="A8480" s="4077">
        <v>152</v>
      </c>
      <c r="B8480" s="2916" t="s">
        <v>8213</v>
      </c>
      <c r="C8480" s="2739" t="s">
        <v>177</v>
      </c>
      <c r="D8480" s="2919">
        <v>1</v>
      </c>
      <c r="E8480" s="1701"/>
      <c r="F8480" s="2877"/>
      <c r="G8480" s="2925">
        <v>3200</v>
      </c>
      <c r="H8480" s="2742">
        <f t="shared" si="2978"/>
        <v>486400</v>
      </c>
      <c r="I8480" s="2723">
        <v>44931</v>
      </c>
      <c r="J8480" s="2723">
        <v>45688</v>
      </c>
      <c r="K8480" s="1701"/>
      <c r="L8480" s="2739"/>
      <c r="M8480" s="2723"/>
      <c r="N8480" s="1701">
        <v>300</v>
      </c>
      <c r="O8480" s="1701">
        <v>800</v>
      </c>
      <c r="P8480" s="1701">
        <v>0</v>
      </c>
      <c r="Q8480" s="1701"/>
      <c r="R8480" s="1701"/>
      <c r="S8480" s="1701"/>
      <c r="T8480" s="1701"/>
      <c r="U8480" s="1701"/>
      <c r="V8480" s="1701"/>
      <c r="W8480" s="1701"/>
      <c r="X8480" s="1701"/>
      <c r="Y8480" s="1701"/>
      <c r="Z8480" s="1701"/>
      <c r="AA8480" s="1701"/>
      <c r="AB8480" s="1701"/>
      <c r="AC8480" s="1507">
        <f t="shared" si="2971"/>
        <v>2100</v>
      </c>
      <c r="AD8480" s="1508">
        <f t="shared" si="2972"/>
        <v>2100</v>
      </c>
      <c r="AE8480" s="14">
        <f t="shared" si="2973"/>
        <v>22.366666666666667</v>
      </c>
      <c r="AF8480" s="14">
        <f t="shared" si="2974"/>
        <v>366.66666666666669</v>
      </c>
      <c r="AG8480" s="14">
        <f t="shared" si="2975"/>
        <v>5.7272727272727266</v>
      </c>
      <c r="AH8480" s="14">
        <f t="shared" si="2976"/>
        <v>-16.639393939393941</v>
      </c>
      <c r="AI8480" s="14">
        <f t="shared" si="2977"/>
        <v>-6101.1111111111113</v>
      </c>
      <c r="AJ8480" s="2532"/>
    </row>
    <row r="8481" spans="1:36" ht="15.75">
      <c r="A8481" s="4077">
        <v>153</v>
      </c>
      <c r="B8481" s="2916" t="s">
        <v>8214</v>
      </c>
      <c r="C8481" s="2739" t="s">
        <v>177</v>
      </c>
      <c r="D8481" s="2919">
        <v>6.57</v>
      </c>
      <c r="E8481" s="1701"/>
      <c r="F8481" s="2877"/>
      <c r="G8481" s="2925">
        <v>3000</v>
      </c>
      <c r="H8481" s="2742">
        <f t="shared" si="2978"/>
        <v>459000</v>
      </c>
      <c r="I8481" s="2723">
        <v>44931</v>
      </c>
      <c r="J8481" s="2723">
        <v>45382</v>
      </c>
      <c r="K8481" s="1701"/>
      <c r="L8481" s="2739"/>
      <c r="M8481" s="2723"/>
      <c r="N8481" s="1701">
        <v>1100</v>
      </c>
      <c r="O8481" s="1701">
        <v>900</v>
      </c>
      <c r="P8481" s="1701">
        <v>160</v>
      </c>
      <c r="Q8481" s="1701"/>
      <c r="R8481" s="1701"/>
      <c r="S8481" s="1701"/>
      <c r="T8481" s="1701"/>
      <c r="U8481" s="1701"/>
      <c r="V8481" s="1701"/>
      <c r="W8481" s="1701"/>
      <c r="X8481" s="1701"/>
      <c r="Y8481" s="1701"/>
      <c r="Z8481" s="1701"/>
      <c r="AA8481" s="1701"/>
      <c r="AB8481" s="1701"/>
      <c r="AC8481" s="1507">
        <f t="shared" si="2971"/>
        <v>840</v>
      </c>
      <c r="AD8481" s="1508">
        <f t="shared" si="2972"/>
        <v>5518.8</v>
      </c>
      <c r="AE8481" s="14">
        <f t="shared" si="2973"/>
        <v>12.166666666666666</v>
      </c>
      <c r="AF8481" s="14">
        <f t="shared" si="2974"/>
        <v>720</v>
      </c>
      <c r="AG8481" s="14">
        <f t="shared" si="2975"/>
        <v>1.1666666666666667</v>
      </c>
      <c r="AH8481" s="14">
        <f t="shared" si="2976"/>
        <v>-11</v>
      </c>
      <c r="AI8481" s="14">
        <f t="shared" si="2977"/>
        <v>-7920</v>
      </c>
      <c r="AJ8481" s="2532"/>
    </row>
    <row r="8482" spans="1:36" ht="29.25" customHeight="1">
      <c r="A8482" s="4077">
        <v>156</v>
      </c>
      <c r="B8482" s="2916" t="s">
        <v>8215</v>
      </c>
      <c r="C8482" s="2739" t="s">
        <v>177</v>
      </c>
      <c r="D8482" s="2919">
        <v>1</v>
      </c>
      <c r="E8482" s="1701"/>
      <c r="F8482" s="2877"/>
      <c r="G8482" s="2925">
        <v>5000</v>
      </c>
      <c r="H8482" s="2742">
        <f t="shared" si="2978"/>
        <v>780000</v>
      </c>
      <c r="I8482" s="2723">
        <v>44931</v>
      </c>
      <c r="J8482" s="2723">
        <v>45777</v>
      </c>
      <c r="K8482" s="1701"/>
      <c r="L8482" s="2739"/>
      <c r="M8482" s="2723"/>
      <c r="N8482" s="1701">
        <v>2500</v>
      </c>
      <c r="O8482" s="1701">
        <v>250</v>
      </c>
      <c r="P8482" s="1701">
        <v>200</v>
      </c>
      <c r="Q8482" s="1701"/>
      <c r="R8482" s="1701"/>
      <c r="S8482" s="1701"/>
      <c r="T8482" s="1701"/>
      <c r="U8482" s="1701"/>
      <c r="V8482" s="1701"/>
      <c r="W8482" s="1701"/>
      <c r="X8482" s="1701"/>
      <c r="Y8482" s="1701"/>
      <c r="Z8482" s="1701"/>
      <c r="AA8482" s="1701"/>
      <c r="AB8482" s="1701"/>
      <c r="AC8482" s="1507">
        <f t="shared" si="2971"/>
        <v>2050</v>
      </c>
      <c r="AD8482" s="1508">
        <f t="shared" si="2972"/>
        <v>2050</v>
      </c>
      <c r="AE8482" s="14">
        <f t="shared" si="2973"/>
        <v>25.333333333333332</v>
      </c>
      <c r="AF8482" s="14">
        <f t="shared" si="2974"/>
        <v>983.33333333333337</v>
      </c>
      <c r="AG8482" s="14">
        <f t="shared" si="2975"/>
        <v>2.0847457627118642</v>
      </c>
      <c r="AH8482" s="14">
        <f t="shared" si="2976"/>
        <v>-23.248587570621467</v>
      </c>
      <c r="AI8482" s="14">
        <f t="shared" si="2977"/>
        <v>-22861.111111111109</v>
      </c>
      <c r="AJ8482" s="2532"/>
    </row>
    <row r="8483" spans="1:36" ht="30">
      <c r="A8483" s="4077">
        <v>157</v>
      </c>
      <c r="B8483" s="2916" t="s">
        <v>8216</v>
      </c>
      <c r="C8483" s="2739" t="s">
        <v>181</v>
      </c>
      <c r="D8483" s="2919">
        <v>1</v>
      </c>
      <c r="E8483" s="1701"/>
      <c r="F8483" s="2877"/>
      <c r="G8483" s="2925">
        <v>900</v>
      </c>
      <c r="H8483" s="2742">
        <f t="shared" si="2978"/>
        <v>141300</v>
      </c>
      <c r="I8483" s="2723">
        <v>44931</v>
      </c>
      <c r="J8483" s="2723">
        <v>45777</v>
      </c>
      <c r="K8483" s="1701"/>
      <c r="L8483" s="2739"/>
      <c r="M8483" s="2723"/>
      <c r="N8483" s="1701">
        <v>0</v>
      </c>
      <c r="O8483" s="1701">
        <v>0</v>
      </c>
      <c r="P8483" s="1701">
        <v>0</v>
      </c>
      <c r="Q8483" s="1701"/>
      <c r="R8483" s="1701"/>
      <c r="S8483" s="1701"/>
      <c r="T8483" s="1701"/>
      <c r="U8483" s="1701"/>
      <c r="V8483" s="1701"/>
      <c r="W8483" s="1701"/>
      <c r="X8483" s="1701"/>
      <c r="Y8483" s="1701"/>
      <c r="Z8483" s="1701"/>
      <c r="AA8483" s="1701"/>
      <c r="AB8483" s="1701"/>
      <c r="AC8483" s="1507">
        <f t="shared" si="2971"/>
        <v>900</v>
      </c>
      <c r="AD8483" s="1508">
        <f t="shared" si="2972"/>
        <v>900</v>
      </c>
      <c r="AE8483" s="14">
        <f t="shared" si="2973"/>
        <v>25.333333333333332</v>
      </c>
      <c r="AF8483" s="14">
        <f t="shared" si="2974"/>
        <v>0</v>
      </c>
      <c r="AG8483" s="14" t="e">
        <f t="shared" si="2975"/>
        <v>#DIV/0!</v>
      </c>
      <c r="AH8483" s="14" t="e">
        <f t="shared" si="2976"/>
        <v>#DIV/0!</v>
      </c>
      <c r="AI8483" s="14">
        <f t="shared" si="2977"/>
        <v>900</v>
      </c>
      <c r="AJ8483" s="2532"/>
    </row>
    <row r="8484" spans="1:36" ht="30">
      <c r="A8484" s="4077">
        <v>158</v>
      </c>
      <c r="B8484" s="2910" t="s">
        <v>8217</v>
      </c>
      <c r="C8484" s="2739" t="s">
        <v>177</v>
      </c>
      <c r="D8484" s="2919">
        <v>1</v>
      </c>
      <c r="E8484" s="1701"/>
      <c r="F8484" s="2877"/>
      <c r="G8484" s="2925">
        <v>6100</v>
      </c>
      <c r="H8484" s="2742">
        <f t="shared" si="2978"/>
        <v>963800</v>
      </c>
      <c r="I8484" s="2723">
        <v>44951</v>
      </c>
      <c r="J8484" s="2723">
        <v>45535</v>
      </c>
      <c r="K8484" s="1701"/>
      <c r="L8484" s="2739"/>
      <c r="M8484" s="2723"/>
      <c r="N8484" s="1701">
        <v>0</v>
      </c>
      <c r="O8484" s="1701">
        <v>1800</v>
      </c>
      <c r="P8484" s="1701">
        <v>1200</v>
      </c>
      <c r="Q8484" s="1701"/>
      <c r="R8484" s="1701"/>
      <c r="S8484" s="1701"/>
      <c r="T8484" s="1701"/>
      <c r="U8484" s="1701"/>
      <c r="V8484" s="1701"/>
      <c r="W8484" s="1701"/>
      <c r="X8484" s="1701"/>
      <c r="Y8484" s="1701"/>
      <c r="Z8484" s="1701"/>
      <c r="AA8484" s="1701"/>
      <c r="AB8484" s="1701"/>
      <c r="AC8484" s="1507">
        <f t="shared" si="2971"/>
        <v>3100</v>
      </c>
      <c r="AD8484" s="1508">
        <f t="shared" si="2972"/>
        <v>3100</v>
      </c>
      <c r="AE8484" s="14">
        <f t="shared" si="2973"/>
        <v>17.266666666666666</v>
      </c>
      <c r="AF8484" s="14">
        <f t="shared" si="2974"/>
        <v>1000</v>
      </c>
      <c r="AG8484" s="14">
        <f t="shared" si="2975"/>
        <v>3.1</v>
      </c>
      <c r="AH8484" s="14">
        <f t="shared" si="2976"/>
        <v>-14.166666666666666</v>
      </c>
      <c r="AI8484" s="14">
        <f t="shared" si="2977"/>
        <v>-14166.666666666664</v>
      </c>
      <c r="AJ8484" s="2532"/>
    </row>
    <row r="8485" spans="1:36" ht="15.75">
      <c r="A8485" s="4077">
        <v>159</v>
      </c>
      <c r="B8485" s="2910" t="s">
        <v>8218</v>
      </c>
      <c r="C8485" s="2739" t="s">
        <v>177</v>
      </c>
      <c r="D8485" s="2919">
        <v>1</v>
      </c>
      <c r="E8485" s="1701"/>
      <c r="F8485" s="2877"/>
      <c r="G8485" s="2925">
        <v>2520</v>
      </c>
      <c r="H8485" s="2742">
        <f t="shared" si="2978"/>
        <v>400680</v>
      </c>
      <c r="I8485" s="2723">
        <v>44951</v>
      </c>
      <c r="J8485" s="2723">
        <v>45016</v>
      </c>
      <c r="K8485" s="1701"/>
      <c r="L8485" s="2739"/>
      <c r="M8485" s="2723"/>
      <c r="N8485" s="1701">
        <v>540</v>
      </c>
      <c r="O8485" s="1701">
        <v>720</v>
      </c>
      <c r="P8485" s="1701">
        <v>0</v>
      </c>
      <c r="Q8485" s="1701"/>
      <c r="R8485" s="1701"/>
      <c r="S8485" s="1701"/>
      <c r="T8485" s="1701"/>
      <c r="U8485" s="1701"/>
      <c r="V8485" s="1701"/>
      <c r="W8485" s="1701"/>
      <c r="X8485" s="1701"/>
      <c r="Y8485" s="1701"/>
      <c r="Z8485" s="1701"/>
      <c r="AA8485" s="1701"/>
      <c r="AB8485" s="1701"/>
      <c r="AC8485" s="1507">
        <f t="shared" si="2971"/>
        <v>1260</v>
      </c>
      <c r="AD8485" s="1508">
        <f t="shared" si="2972"/>
        <v>1260</v>
      </c>
      <c r="AE8485" s="14">
        <f t="shared" si="2973"/>
        <v>-3.3333333333333333E-2</v>
      </c>
      <c r="AF8485" s="14">
        <f t="shared" si="2974"/>
        <v>420</v>
      </c>
      <c r="AG8485" s="14">
        <f t="shared" si="2975"/>
        <v>3</v>
      </c>
      <c r="AH8485" s="14">
        <f t="shared" ref="AH8485" si="2979">AG8485-AE8485</f>
        <v>3.0333333333333332</v>
      </c>
      <c r="AI8485" s="14">
        <f t="shared" si="2977"/>
        <v>1274</v>
      </c>
      <c r="AJ8485" s="2875"/>
    </row>
    <row r="8486" spans="1:36" ht="30">
      <c r="A8486" s="4077">
        <v>160</v>
      </c>
      <c r="B8486" s="2916" t="s">
        <v>9705</v>
      </c>
      <c r="C8486" s="2739" t="s">
        <v>181</v>
      </c>
      <c r="D8486" s="2919"/>
      <c r="E8486" s="1701"/>
      <c r="F8486" s="2877"/>
      <c r="G8486" s="2925">
        <v>1</v>
      </c>
      <c r="H8486" s="2742">
        <f t="shared" si="2978"/>
        <v>160</v>
      </c>
      <c r="I8486" s="2723">
        <v>45002</v>
      </c>
      <c r="J8486" s="2723" t="s">
        <v>9129</v>
      </c>
      <c r="K8486" s="1701"/>
      <c r="L8486" s="2739"/>
      <c r="M8486" s="2723"/>
      <c r="N8486" s="1701"/>
      <c r="O8486" s="1701"/>
      <c r="P8486" s="1701">
        <v>0</v>
      </c>
      <c r="Q8486" s="1701"/>
      <c r="R8486" s="1701"/>
      <c r="S8486" s="1701"/>
      <c r="T8486" s="1701"/>
      <c r="U8486" s="1701"/>
      <c r="V8486" s="1701"/>
      <c r="W8486" s="1701"/>
      <c r="X8486" s="1701"/>
      <c r="Y8486" s="1701"/>
      <c r="Z8486" s="1701"/>
      <c r="AA8486" s="1701"/>
      <c r="AB8486" s="1701"/>
      <c r="AC8486" s="1507">
        <f t="shared" si="2971"/>
        <v>1</v>
      </c>
      <c r="AD8486" s="1508">
        <f t="shared" si="2972"/>
        <v>0</v>
      </c>
      <c r="AE8486" s="120" t="s">
        <v>9129</v>
      </c>
      <c r="AF8486" s="14">
        <f t="shared" si="2974"/>
        <v>0</v>
      </c>
      <c r="AG8486" s="14" t="e">
        <f t="shared" si="2975"/>
        <v>#DIV/0!</v>
      </c>
      <c r="AH8486" s="120" t="s">
        <v>9129</v>
      </c>
      <c r="AI8486" s="120" t="s">
        <v>9129</v>
      </c>
      <c r="AJ8486" s="2875"/>
    </row>
    <row r="8487" spans="1:36" ht="15.75">
      <c r="A8487" s="4077">
        <v>161</v>
      </c>
      <c r="B8487" s="2916" t="s">
        <v>9706</v>
      </c>
      <c r="C8487" s="2739" t="s">
        <v>181</v>
      </c>
      <c r="D8487" s="2919"/>
      <c r="E8487" s="1701"/>
      <c r="F8487" s="2877"/>
      <c r="G8487" s="2925">
        <v>1</v>
      </c>
      <c r="H8487" s="2742">
        <f t="shared" si="2978"/>
        <v>161</v>
      </c>
      <c r="I8487" s="2723">
        <v>45002</v>
      </c>
      <c r="J8487" s="2723" t="s">
        <v>9129</v>
      </c>
      <c r="K8487" s="1701"/>
      <c r="L8487" s="2739"/>
      <c r="M8487" s="2723"/>
      <c r="N8487" s="1701"/>
      <c r="O8487" s="1701"/>
      <c r="P8487" s="1701">
        <v>0</v>
      </c>
      <c r="Q8487" s="1701"/>
      <c r="R8487" s="1701"/>
      <c r="S8487" s="1701"/>
      <c r="T8487" s="1701"/>
      <c r="U8487" s="1701"/>
      <c r="V8487" s="1701"/>
      <c r="W8487" s="1701"/>
      <c r="X8487" s="1701"/>
      <c r="Y8487" s="1701"/>
      <c r="Z8487" s="1701"/>
      <c r="AA8487" s="1701"/>
      <c r="AB8487" s="1701"/>
      <c r="AC8487" s="1507">
        <f t="shared" si="2971"/>
        <v>1</v>
      </c>
      <c r="AD8487" s="1508">
        <f t="shared" ref="AD8487:AD8490" si="2980">D8487*AC8487</f>
        <v>0</v>
      </c>
      <c r="AE8487" s="120" t="s">
        <v>9129</v>
      </c>
      <c r="AF8487" s="14">
        <f t="shared" si="2974"/>
        <v>0</v>
      </c>
      <c r="AG8487" s="14" t="e">
        <f t="shared" ref="AG8487:AG8490" si="2981">AC8487/AF8487</f>
        <v>#DIV/0!</v>
      </c>
      <c r="AH8487" s="120" t="s">
        <v>9129</v>
      </c>
      <c r="AI8487" s="120" t="s">
        <v>9129</v>
      </c>
      <c r="AJ8487" s="2875"/>
    </row>
    <row r="8488" spans="1:36" ht="34.5" customHeight="1">
      <c r="A8488" s="4077">
        <v>162</v>
      </c>
      <c r="B8488" s="2916" t="s">
        <v>9707</v>
      </c>
      <c r="C8488" s="2739" t="s">
        <v>181</v>
      </c>
      <c r="D8488" s="2919"/>
      <c r="E8488" s="1701"/>
      <c r="F8488" s="2877"/>
      <c r="G8488" s="2925">
        <v>1</v>
      </c>
      <c r="H8488" s="2742">
        <f t="shared" si="2978"/>
        <v>162</v>
      </c>
      <c r="I8488" s="2723">
        <v>45002</v>
      </c>
      <c r="J8488" s="336">
        <v>47118</v>
      </c>
      <c r="K8488" s="1701"/>
      <c r="L8488" s="2739"/>
      <c r="M8488" s="2723"/>
      <c r="N8488" s="1701"/>
      <c r="O8488" s="1701"/>
      <c r="P8488" s="1701">
        <v>0</v>
      </c>
      <c r="Q8488" s="1701"/>
      <c r="R8488" s="1701"/>
      <c r="S8488" s="1701"/>
      <c r="T8488" s="1701"/>
      <c r="U8488" s="1701"/>
      <c r="V8488" s="1701"/>
      <c r="W8488" s="1701"/>
      <c r="X8488" s="1701"/>
      <c r="Y8488" s="1701"/>
      <c r="Z8488" s="1701"/>
      <c r="AA8488" s="1701"/>
      <c r="AB8488" s="1701"/>
      <c r="AC8488" s="1507">
        <f t="shared" si="2971"/>
        <v>1</v>
      </c>
      <c r="AD8488" s="1508">
        <f t="shared" si="2980"/>
        <v>0</v>
      </c>
      <c r="AE8488" s="14">
        <f>(J8488-"01.04.2023")/30</f>
        <v>70.033333333333331</v>
      </c>
      <c r="AF8488" s="14">
        <f t="shared" si="2974"/>
        <v>0</v>
      </c>
      <c r="AG8488" s="14" t="e">
        <f t="shared" si="2981"/>
        <v>#DIV/0!</v>
      </c>
      <c r="AH8488" s="14" t="e">
        <f>AG8488-AE8488</f>
        <v>#DIV/0!</v>
      </c>
      <c r="AI8488" s="14">
        <f>AC8488-(AE8488*AF8488)</f>
        <v>1</v>
      </c>
      <c r="AJ8488" s="2875"/>
    </row>
    <row r="8489" spans="1:36" ht="15.75">
      <c r="A8489" s="4077">
        <v>163</v>
      </c>
      <c r="B8489" s="2916" t="s">
        <v>9708</v>
      </c>
      <c r="C8489" s="2739" t="s">
        <v>181</v>
      </c>
      <c r="D8489" s="2919"/>
      <c r="E8489" s="1701"/>
      <c r="F8489" s="2877"/>
      <c r="G8489" s="2925">
        <v>1280</v>
      </c>
      <c r="H8489" s="2742">
        <f t="shared" si="2978"/>
        <v>208640</v>
      </c>
      <c r="I8489" s="2723">
        <v>45002</v>
      </c>
      <c r="J8489" s="336">
        <v>45170</v>
      </c>
      <c r="K8489" s="1701"/>
      <c r="L8489" s="2739"/>
      <c r="M8489" s="2723"/>
      <c r="N8489" s="1701"/>
      <c r="O8489" s="1701"/>
      <c r="P8489" s="1701">
        <v>0</v>
      </c>
      <c r="Q8489" s="1701"/>
      <c r="R8489" s="1701"/>
      <c r="S8489" s="1701"/>
      <c r="T8489" s="1701"/>
      <c r="U8489" s="1701"/>
      <c r="V8489" s="1701"/>
      <c r="W8489" s="1701"/>
      <c r="X8489" s="1701"/>
      <c r="Y8489" s="1701"/>
      <c r="Z8489" s="1701"/>
      <c r="AA8489" s="1701"/>
      <c r="AB8489" s="1701"/>
      <c r="AC8489" s="1507">
        <f t="shared" si="2971"/>
        <v>1280</v>
      </c>
      <c r="AD8489" s="1508">
        <f t="shared" si="2980"/>
        <v>0</v>
      </c>
      <c r="AE8489" s="14">
        <f>(J8489-"01.04.2023")/30</f>
        <v>5.0999999999999996</v>
      </c>
      <c r="AF8489" s="14">
        <f t="shared" si="2974"/>
        <v>0</v>
      </c>
      <c r="AG8489" s="14" t="e">
        <f t="shared" si="2981"/>
        <v>#DIV/0!</v>
      </c>
      <c r="AH8489" s="14" t="e">
        <f>AG8489-AE8489</f>
        <v>#DIV/0!</v>
      </c>
      <c r="AI8489" s="14">
        <f>AC8489-(AE8489*AF8489)</f>
        <v>1280</v>
      </c>
      <c r="AJ8489" s="2875"/>
    </row>
    <row r="8490" spans="1:36" ht="15.75">
      <c r="A8490" s="4077">
        <v>164</v>
      </c>
      <c r="B8490" s="2916" t="s">
        <v>9709</v>
      </c>
      <c r="C8490" s="2739" t="s">
        <v>181</v>
      </c>
      <c r="D8490" s="2919"/>
      <c r="E8490" s="1701"/>
      <c r="F8490" s="2877"/>
      <c r="G8490" s="2925">
        <v>200</v>
      </c>
      <c r="H8490" s="2742">
        <f t="shared" si="2978"/>
        <v>32800</v>
      </c>
      <c r="I8490" s="2723">
        <v>45002</v>
      </c>
      <c r="J8490" s="336">
        <v>45199</v>
      </c>
      <c r="K8490" s="1701"/>
      <c r="L8490" s="2739"/>
      <c r="M8490" s="2723"/>
      <c r="N8490" s="1701"/>
      <c r="O8490" s="1701"/>
      <c r="P8490" s="1701">
        <v>0</v>
      </c>
      <c r="Q8490" s="1701"/>
      <c r="R8490" s="1701"/>
      <c r="S8490" s="1701"/>
      <c r="T8490" s="1701"/>
      <c r="U8490" s="1701"/>
      <c r="V8490" s="1701"/>
      <c r="W8490" s="1701"/>
      <c r="X8490" s="1701"/>
      <c r="Y8490" s="1701"/>
      <c r="Z8490" s="1701"/>
      <c r="AA8490" s="1701"/>
      <c r="AB8490" s="1701"/>
      <c r="AC8490" s="1507">
        <f t="shared" si="2971"/>
        <v>200</v>
      </c>
      <c r="AD8490" s="1508">
        <f t="shared" si="2980"/>
        <v>0</v>
      </c>
      <c r="AE8490" s="14">
        <f>(J8490-"01.04.2023")/30</f>
        <v>6.0666666666666664</v>
      </c>
      <c r="AF8490" s="14">
        <f t="shared" si="2974"/>
        <v>0</v>
      </c>
      <c r="AG8490" s="14" t="e">
        <f t="shared" si="2981"/>
        <v>#DIV/0!</v>
      </c>
      <c r="AH8490" s="14" t="e">
        <f>AG8490-AE8490</f>
        <v>#DIV/0!</v>
      </c>
      <c r="AI8490" s="14">
        <f>AC8490-(AE8490*AF8490)</f>
        <v>200</v>
      </c>
      <c r="AJ8490" s="2875"/>
    </row>
    <row r="8491" spans="1:36" ht="15" customHeight="1">
      <c r="A8491" s="4191" t="s">
        <v>103</v>
      </c>
      <c r="B8491" s="4192"/>
      <c r="C8491" s="4192"/>
      <c r="D8491" s="4192"/>
      <c r="E8491" s="4192"/>
      <c r="F8491" s="4192"/>
      <c r="G8491" s="4192"/>
      <c r="H8491" s="4192"/>
      <c r="I8491" s="4192"/>
      <c r="J8491" s="4192"/>
      <c r="K8491" s="4192"/>
      <c r="L8491" s="4192"/>
      <c r="M8491" s="4192"/>
      <c r="N8491" s="4192"/>
      <c r="O8491" s="4192"/>
      <c r="P8491" s="4192"/>
      <c r="Q8491" s="4192"/>
      <c r="R8491" s="4192"/>
      <c r="S8491" s="4192"/>
      <c r="T8491" s="4192"/>
      <c r="U8491" s="4192"/>
      <c r="V8491" s="4192"/>
      <c r="W8491" s="4192"/>
      <c r="X8491" s="4192"/>
      <c r="Y8491" s="4192"/>
      <c r="Z8491" s="4192"/>
      <c r="AA8491" s="4192"/>
      <c r="AB8491" s="4192"/>
      <c r="AC8491" s="4192"/>
      <c r="AD8491" s="4192"/>
      <c r="AE8491" s="4192"/>
      <c r="AF8491" s="4192"/>
      <c r="AG8491" s="4192"/>
      <c r="AH8491" s="4192"/>
      <c r="AI8491" s="4192"/>
      <c r="AJ8491" s="4193"/>
    </row>
    <row r="8492" spans="1:36" ht="15.75" customHeight="1">
      <c r="A8492" s="4358" t="s">
        <v>19</v>
      </c>
      <c r="B8492" s="4359"/>
      <c r="C8492" s="4359"/>
      <c r="D8492" s="4359"/>
      <c r="E8492" s="4359"/>
      <c r="F8492" s="4359"/>
      <c r="G8492" s="4359"/>
      <c r="H8492" s="4359"/>
      <c r="I8492" s="4359"/>
      <c r="J8492" s="4359"/>
      <c r="K8492" s="4359"/>
      <c r="L8492" s="4359"/>
      <c r="M8492" s="4359"/>
      <c r="N8492" s="4359"/>
      <c r="O8492" s="4359"/>
      <c r="P8492" s="4359"/>
      <c r="Q8492" s="4359"/>
      <c r="R8492" s="4359"/>
      <c r="S8492" s="4359"/>
      <c r="T8492" s="4359"/>
      <c r="U8492" s="4359"/>
      <c r="V8492" s="4359"/>
      <c r="W8492" s="4359"/>
      <c r="X8492" s="4359"/>
      <c r="Y8492" s="4359"/>
      <c r="Z8492" s="4359"/>
      <c r="AA8492" s="4359"/>
      <c r="AB8492" s="4359"/>
      <c r="AC8492" s="4359"/>
      <c r="AD8492" s="4359"/>
      <c r="AE8492" s="4359"/>
      <c r="AF8492" s="4359"/>
      <c r="AG8492" s="4359"/>
      <c r="AH8492" s="4359"/>
      <c r="AI8492" s="4359"/>
      <c r="AJ8492" s="4360"/>
    </row>
    <row r="8493" spans="1:36" ht="27" customHeight="1">
      <c r="A8493" s="4375" t="s">
        <v>2236</v>
      </c>
      <c r="B8493" s="4376"/>
      <c r="C8493" s="4376"/>
      <c r="D8493" s="4376"/>
      <c r="E8493" s="4376"/>
      <c r="F8493" s="4376"/>
      <c r="G8493" s="4376"/>
      <c r="H8493" s="4376"/>
      <c r="I8493" s="4376"/>
      <c r="J8493" s="4376"/>
      <c r="K8493" s="4376"/>
      <c r="L8493" s="4376"/>
      <c r="M8493" s="4376"/>
      <c r="N8493" s="4376"/>
      <c r="O8493" s="4376"/>
      <c r="P8493" s="4376"/>
      <c r="Q8493" s="4376"/>
      <c r="R8493" s="4376"/>
      <c r="S8493" s="4376"/>
      <c r="T8493" s="4376"/>
      <c r="U8493" s="4376"/>
      <c r="V8493" s="4376"/>
      <c r="W8493" s="4376"/>
      <c r="X8493" s="4376"/>
      <c r="Y8493" s="4376"/>
      <c r="Z8493" s="4376"/>
      <c r="AA8493" s="4376"/>
      <c r="AB8493" s="4376"/>
      <c r="AC8493" s="4376"/>
      <c r="AD8493" s="4376"/>
      <c r="AE8493" s="4376"/>
      <c r="AF8493" s="4376"/>
      <c r="AG8493" s="4376"/>
      <c r="AH8493" s="4376"/>
      <c r="AI8493" s="4376"/>
      <c r="AJ8493" s="4377"/>
    </row>
    <row r="8494" spans="1:36" ht="66" customHeight="1">
      <c r="A8494" s="1495">
        <v>1</v>
      </c>
      <c r="B8494" s="132" t="s">
        <v>6906</v>
      </c>
      <c r="C8494" s="122" t="s">
        <v>181</v>
      </c>
      <c r="D8494" s="133">
        <v>22.25</v>
      </c>
      <c r="E8494" s="122">
        <v>3386</v>
      </c>
      <c r="F8494" s="129">
        <f>D8494*E8494</f>
        <v>75338.5</v>
      </c>
      <c r="G8494" s="123"/>
      <c r="H8494" s="124">
        <f>D8494*G8494</f>
        <v>0</v>
      </c>
      <c r="I8494" s="130"/>
      <c r="J8494" s="119" t="s">
        <v>231</v>
      </c>
      <c r="K8494" s="120"/>
      <c r="L8494" s="120" t="s">
        <v>5401</v>
      </c>
      <c r="M8494" s="130">
        <v>44755</v>
      </c>
      <c r="N8494" s="122">
        <v>366</v>
      </c>
      <c r="O8494" s="122">
        <v>445</v>
      </c>
      <c r="P8494" s="122">
        <v>2125</v>
      </c>
      <c r="Q8494" s="122"/>
      <c r="R8494" s="122"/>
      <c r="S8494" s="114"/>
      <c r="T8494" s="122"/>
      <c r="U8494" s="122"/>
      <c r="V8494" s="122"/>
      <c r="W8494" s="122"/>
      <c r="X8494" s="122"/>
      <c r="Y8494" s="122"/>
      <c r="Z8494" s="122"/>
      <c r="AA8494" s="122"/>
      <c r="AB8494" s="122"/>
      <c r="AC8494" s="1507">
        <f>E8494+G8494-N8494-O8494-AA8494-P8494-Q8494-R8494-S8494-T8494-U8494-V8494-W8494-X8494-Y8494</f>
        <v>450</v>
      </c>
      <c r="AD8494" s="1508">
        <f>D8494*AC8494</f>
        <v>10012.5</v>
      </c>
      <c r="AE8494" s="14" t="s">
        <v>334</v>
      </c>
      <c r="AF8494" s="14">
        <f>(N8494+O8494+P8494+Q8494+R8494+S8494+T8494+U8494+V8494+W8494+X8494+Y8494)/3</f>
        <v>978.66666666666663</v>
      </c>
      <c r="AG8494" s="14">
        <f>AC8494/AF8494</f>
        <v>0.45980926430517716</v>
      </c>
      <c r="AH8494" s="14" t="s">
        <v>334</v>
      </c>
      <c r="AI8494" s="14" t="s">
        <v>334</v>
      </c>
      <c r="AJ8494" s="2930"/>
    </row>
    <row r="8495" spans="1:36" ht="30" customHeight="1">
      <c r="A8495" s="4261" t="s">
        <v>4127</v>
      </c>
      <c r="B8495" s="4262"/>
      <c r="C8495" s="4262"/>
      <c r="D8495" s="4262"/>
      <c r="E8495" s="4262"/>
      <c r="F8495" s="4262"/>
      <c r="G8495" s="4262"/>
      <c r="H8495" s="4262"/>
      <c r="I8495" s="4262"/>
      <c r="J8495" s="4262"/>
      <c r="K8495" s="4262"/>
      <c r="L8495" s="4262"/>
      <c r="M8495" s="4262"/>
      <c r="N8495" s="4262"/>
      <c r="O8495" s="4262"/>
      <c r="P8495" s="4262"/>
      <c r="Q8495" s="4262"/>
      <c r="R8495" s="4262"/>
      <c r="S8495" s="4262"/>
      <c r="T8495" s="4262"/>
      <c r="U8495" s="4262"/>
      <c r="V8495" s="4262"/>
      <c r="W8495" s="4262"/>
      <c r="X8495" s="4262"/>
      <c r="Y8495" s="4262"/>
      <c r="Z8495" s="4262"/>
      <c r="AA8495" s="4262"/>
      <c r="AB8495" s="4262"/>
      <c r="AC8495" s="4262"/>
      <c r="AD8495" s="4262"/>
      <c r="AE8495" s="4262"/>
      <c r="AF8495" s="4262"/>
      <c r="AG8495" s="4262"/>
      <c r="AH8495" s="4262"/>
      <c r="AI8495" s="4262"/>
      <c r="AJ8495" s="4263"/>
    </row>
    <row r="8496" spans="1:36" ht="28.5" customHeight="1">
      <c r="A8496" s="1495">
        <v>1</v>
      </c>
      <c r="B8496" s="132" t="s">
        <v>4128</v>
      </c>
      <c r="C8496" s="122" t="s">
        <v>66</v>
      </c>
      <c r="D8496" s="124">
        <v>43.986759999999997</v>
      </c>
      <c r="E8496" s="122">
        <v>900</v>
      </c>
      <c r="F8496" s="129">
        <f>D8496*E8496</f>
        <v>39588.083999999995</v>
      </c>
      <c r="G8496" s="123"/>
      <c r="H8496" s="122">
        <f>G8496*D8496</f>
        <v>0</v>
      </c>
      <c r="I8496" s="130"/>
      <c r="J8496" s="120">
        <v>45200</v>
      </c>
      <c r="K8496" s="120"/>
      <c r="L8496" s="134">
        <v>410</v>
      </c>
      <c r="M8496" s="130">
        <v>44718</v>
      </c>
      <c r="N8496" s="122">
        <v>93</v>
      </c>
      <c r="O8496" s="122">
        <v>90</v>
      </c>
      <c r="P8496" s="122">
        <v>106</v>
      </c>
      <c r="Q8496" s="122"/>
      <c r="R8496" s="122"/>
      <c r="S8496" s="114"/>
      <c r="T8496" s="122"/>
      <c r="U8496" s="122"/>
      <c r="V8496" s="122"/>
      <c r="W8496" s="122"/>
      <c r="X8496" s="122"/>
      <c r="Y8496" s="122"/>
      <c r="Z8496" s="122"/>
      <c r="AA8496" s="122"/>
      <c r="AB8496" s="122"/>
      <c r="AC8496" s="1507">
        <f>E8496+G8496-N8496-O8496-AA8496-P8496-Q8496-R8496-S8496-T8496-U8496-V8496-W8496-X8496-Y8496</f>
        <v>611</v>
      </c>
      <c r="AD8496" s="1508">
        <f>D8496*AC8496</f>
        <v>26875.910359999998</v>
      </c>
      <c r="AE8496" s="14">
        <f>(J8496-"01.04.2023")/30</f>
        <v>6.1</v>
      </c>
      <c r="AF8496" s="14">
        <f>(N8496+O8496+P8496+Q8496+R8496+S8496+T8496+U8496+V8496+W8496+X8496+Y8496)/3</f>
        <v>96.333333333333329</v>
      </c>
      <c r="AG8496" s="14">
        <f>AC8496/AF8496</f>
        <v>6.3425605536332181</v>
      </c>
      <c r="AH8496" s="14">
        <f>AG8496-AE8496</f>
        <v>0.24256055363321849</v>
      </c>
      <c r="AI8496" s="14">
        <f>AC8496-(AE8496*AF8496)</f>
        <v>23.366666666666674</v>
      </c>
      <c r="AJ8496" s="2930"/>
    </row>
    <row r="8497" spans="1:36" ht="28.5" customHeight="1">
      <c r="A8497" s="1495">
        <v>2</v>
      </c>
      <c r="B8497" s="132" t="s">
        <v>4129</v>
      </c>
      <c r="C8497" s="122" t="s">
        <v>66</v>
      </c>
      <c r="D8497" s="124">
        <v>44.876370000000001</v>
      </c>
      <c r="E8497" s="122">
        <v>901</v>
      </c>
      <c r="F8497" s="129">
        <f>D8497*E8497</f>
        <v>40433.609369999998</v>
      </c>
      <c r="G8497" s="123"/>
      <c r="H8497" s="122">
        <f>G8497*D8497</f>
        <v>0</v>
      </c>
      <c r="I8497" s="130"/>
      <c r="J8497" s="120">
        <v>45200</v>
      </c>
      <c r="K8497" s="120"/>
      <c r="L8497" s="134">
        <v>410</v>
      </c>
      <c r="M8497" s="130">
        <v>44718</v>
      </c>
      <c r="N8497" s="122">
        <v>92</v>
      </c>
      <c r="O8497" s="122">
        <v>89</v>
      </c>
      <c r="P8497" s="122">
        <v>103</v>
      </c>
      <c r="Q8497" s="122"/>
      <c r="R8497" s="122"/>
      <c r="S8497" s="114"/>
      <c r="T8497" s="122"/>
      <c r="U8497" s="122"/>
      <c r="V8497" s="122"/>
      <c r="W8497" s="122"/>
      <c r="X8497" s="122"/>
      <c r="Y8497" s="122"/>
      <c r="Z8497" s="122"/>
      <c r="AA8497" s="122"/>
      <c r="AB8497" s="122"/>
      <c r="AC8497" s="1507">
        <f>E8497+G8497-N8497-O8497-AA8497-P8497-Q8497-R8497-S8497-T8497-U8497-V8497-W8497-X8497-Y8497</f>
        <v>617</v>
      </c>
      <c r="AD8497" s="1508">
        <f>D8497*AC8497</f>
        <v>27688.720290000001</v>
      </c>
      <c r="AE8497" s="14">
        <f>(J8497-"01.04.2023")/30</f>
        <v>6.1</v>
      </c>
      <c r="AF8497" s="14">
        <f>(N8497+O8497+P8497+Q8497+R8497+S8497+T8497+U8497+V8497+W8497+X8497+Y8497)/3</f>
        <v>94.666666666666671</v>
      </c>
      <c r="AG8497" s="14">
        <f>AC8497/AF8497</f>
        <v>6.517605633802817</v>
      </c>
      <c r="AH8497" s="14">
        <f>AG8497-AE8497</f>
        <v>0.41760563380281734</v>
      </c>
      <c r="AI8497" s="14">
        <f>AC8497-(AE8497*AF8497)</f>
        <v>39.533333333333303</v>
      </c>
      <c r="AJ8497" s="2930"/>
    </row>
    <row r="8498" spans="1:36" ht="33.75" customHeight="1">
      <c r="A8498" s="4261" t="s">
        <v>2237</v>
      </c>
      <c r="B8498" s="4262"/>
      <c r="C8498" s="4262"/>
      <c r="D8498" s="4262"/>
      <c r="E8498" s="4262"/>
      <c r="F8498" s="4262"/>
      <c r="G8498" s="4262"/>
      <c r="H8498" s="4262"/>
      <c r="I8498" s="4262"/>
      <c r="J8498" s="4262"/>
      <c r="K8498" s="4262"/>
      <c r="L8498" s="4262"/>
      <c r="M8498" s="4262"/>
      <c r="N8498" s="4262"/>
      <c r="O8498" s="4262"/>
      <c r="P8498" s="4262"/>
      <c r="Q8498" s="4262"/>
      <c r="R8498" s="4262"/>
      <c r="S8498" s="4262"/>
      <c r="T8498" s="4262"/>
      <c r="U8498" s="4262"/>
      <c r="V8498" s="4262"/>
      <c r="W8498" s="4262"/>
      <c r="X8498" s="4262"/>
      <c r="Y8498" s="4262"/>
      <c r="Z8498" s="4262"/>
      <c r="AA8498" s="4262"/>
      <c r="AB8498" s="4262"/>
      <c r="AC8498" s="4262"/>
      <c r="AD8498" s="4262"/>
      <c r="AE8498" s="4262"/>
      <c r="AF8498" s="4262"/>
      <c r="AG8498" s="4262"/>
      <c r="AH8498" s="4262"/>
      <c r="AI8498" s="4262"/>
      <c r="AJ8498" s="4263"/>
    </row>
    <row r="8499" spans="1:36" ht="30" customHeight="1">
      <c r="A8499" s="600">
        <v>1</v>
      </c>
      <c r="B8499" s="132" t="s">
        <v>2238</v>
      </c>
      <c r="C8499" s="122" t="s">
        <v>181</v>
      </c>
      <c r="D8499" s="136">
        <v>42.009830000000001</v>
      </c>
      <c r="E8499" s="122">
        <v>298</v>
      </c>
      <c r="F8499" s="129">
        <f>D8499*E8499</f>
        <v>12518.929340000001</v>
      </c>
      <c r="G8499" s="137"/>
      <c r="H8499" s="122">
        <f>D8499*G8499</f>
        <v>0</v>
      </c>
      <c r="I8499" s="120"/>
      <c r="J8499" s="130">
        <v>45383</v>
      </c>
      <c r="K8499" s="34"/>
      <c r="L8499" s="135">
        <v>455</v>
      </c>
      <c r="M8499" s="34">
        <v>44729</v>
      </c>
      <c r="N8499" s="122">
        <v>77</v>
      </c>
      <c r="O8499" s="122">
        <v>75</v>
      </c>
      <c r="P8499" s="122">
        <v>49</v>
      </c>
      <c r="Q8499" s="122"/>
      <c r="R8499" s="122"/>
      <c r="S8499" s="114"/>
      <c r="T8499" s="122"/>
      <c r="U8499" s="122"/>
      <c r="V8499" s="122"/>
      <c r="W8499" s="122"/>
      <c r="X8499" s="122"/>
      <c r="Y8499" s="122"/>
      <c r="Z8499" s="122"/>
      <c r="AA8499" s="122"/>
      <c r="AB8499" s="122"/>
      <c r="AC8499" s="1507">
        <f>E8499+G8499-N8499-O8499-AA8499-P8499-Q8499-R8499-S8499-T8499-U8499-V8499-W8499-X8499-Y8499</f>
        <v>97</v>
      </c>
      <c r="AD8499" s="1508">
        <f>D8499*AC8499</f>
        <v>4074.9535100000003</v>
      </c>
      <c r="AE8499" s="14">
        <f>(J8499-"01.04.2023")/30</f>
        <v>12.2</v>
      </c>
      <c r="AF8499" s="14">
        <f>(N8499+O8499+P8499+Q8499+R8499+S8499+T8499+U8499+V8499+W8499+X8499+Y8499)/3</f>
        <v>67</v>
      </c>
      <c r="AG8499" s="14">
        <f>AC8499/AF8499</f>
        <v>1.4477611940298507</v>
      </c>
      <c r="AH8499" s="14">
        <f>AG8499-AE8499</f>
        <v>-10.752238805970148</v>
      </c>
      <c r="AI8499" s="14">
        <f>AC8499-(AE8499*AF8499)</f>
        <v>-720.4</v>
      </c>
      <c r="AJ8499" s="131"/>
    </row>
    <row r="8500" spans="1:36" ht="30" customHeight="1">
      <c r="A8500" s="600">
        <v>2</v>
      </c>
      <c r="B8500" s="132" t="s">
        <v>2239</v>
      </c>
      <c r="C8500" s="122" t="s">
        <v>181</v>
      </c>
      <c r="D8500" s="136">
        <v>44.481000000000002</v>
      </c>
      <c r="E8500" s="122">
        <v>13</v>
      </c>
      <c r="F8500" s="129">
        <f>D8500*E8500</f>
        <v>578.25300000000004</v>
      </c>
      <c r="G8500" s="137"/>
      <c r="H8500" s="122">
        <f>D8500*G8500</f>
        <v>0</v>
      </c>
      <c r="I8500" s="120"/>
      <c r="J8500" s="130">
        <v>45383</v>
      </c>
      <c r="K8500" s="34"/>
      <c r="L8500" s="135">
        <v>455</v>
      </c>
      <c r="M8500" s="34">
        <v>44729</v>
      </c>
      <c r="N8500" s="122">
        <v>8</v>
      </c>
      <c r="O8500" s="122">
        <v>0</v>
      </c>
      <c r="P8500" s="122">
        <v>0</v>
      </c>
      <c r="Q8500" s="122"/>
      <c r="R8500" s="122"/>
      <c r="S8500" s="114"/>
      <c r="T8500" s="122"/>
      <c r="U8500" s="122"/>
      <c r="V8500" s="122"/>
      <c r="W8500" s="122"/>
      <c r="X8500" s="122"/>
      <c r="Y8500" s="122"/>
      <c r="Z8500" s="122"/>
      <c r="AA8500" s="122"/>
      <c r="AB8500" s="122"/>
      <c r="AC8500" s="1507">
        <f>E8500+G8500-N8500-O8500-AA8500-P8500-Q8500-R8500-S8500-T8500-U8500-V8500-W8500-X8500-Y8500</f>
        <v>5</v>
      </c>
      <c r="AD8500" s="1508">
        <f>D8500*AC8500</f>
        <v>222.405</v>
      </c>
      <c r="AE8500" s="14">
        <f>(J8500-"01.04.2023")/30</f>
        <v>12.2</v>
      </c>
      <c r="AF8500" s="14">
        <f>(N8500+O8500+P8500+Q8500+R8500+S8500+T8500+U8500+V8500+W8500+X8500+Y8500)/3</f>
        <v>2.6666666666666665</v>
      </c>
      <c r="AG8500" s="14">
        <f>AC8500/AF8500</f>
        <v>1.875</v>
      </c>
      <c r="AH8500" s="14">
        <f>AG8500-AE8500</f>
        <v>-10.324999999999999</v>
      </c>
      <c r="AI8500" s="14">
        <f>AC8500-(AE8500*AF8500)</f>
        <v>-27.533333333333331</v>
      </c>
      <c r="AJ8500" s="131"/>
    </row>
    <row r="8501" spans="1:36" ht="31.5" customHeight="1">
      <c r="A8501" s="600">
        <v>5</v>
      </c>
      <c r="B8501" s="132" t="s">
        <v>2240</v>
      </c>
      <c r="C8501" s="122" t="s">
        <v>181</v>
      </c>
      <c r="D8501" s="124">
        <v>44.481000000000002</v>
      </c>
      <c r="E8501" s="122">
        <v>20</v>
      </c>
      <c r="F8501" s="129">
        <f>D8501*E8501</f>
        <v>889.62</v>
      </c>
      <c r="G8501" s="137"/>
      <c r="H8501" s="122">
        <f>D8501*G8501</f>
        <v>0</v>
      </c>
      <c r="I8501" s="120"/>
      <c r="J8501" s="130">
        <v>45383</v>
      </c>
      <c r="K8501" s="130"/>
      <c r="L8501" s="135">
        <v>455</v>
      </c>
      <c r="M8501" s="34">
        <v>44729</v>
      </c>
      <c r="N8501" s="122">
        <v>0</v>
      </c>
      <c r="O8501" s="122">
        <v>0</v>
      </c>
      <c r="P8501" s="122">
        <v>0</v>
      </c>
      <c r="Q8501" s="122"/>
      <c r="R8501" s="122"/>
      <c r="S8501" s="114"/>
      <c r="T8501" s="122"/>
      <c r="U8501" s="122"/>
      <c r="V8501" s="122"/>
      <c r="W8501" s="122"/>
      <c r="X8501" s="122"/>
      <c r="Y8501" s="122"/>
      <c r="Z8501" s="122"/>
      <c r="AA8501" s="122"/>
      <c r="AB8501" s="122"/>
      <c r="AC8501" s="1507">
        <f>E8501+G8501-N8501-O8501-AA8501-P8501-Q8501-R8501-S8501-T8501-U8501-V8501-W8501-X8501-Y8501</f>
        <v>20</v>
      </c>
      <c r="AD8501" s="1508">
        <f>D8501*AC8501</f>
        <v>889.62</v>
      </c>
      <c r="AE8501" s="14">
        <f>(J8501-"01.04.2023")/30</f>
        <v>12.2</v>
      </c>
      <c r="AF8501" s="14">
        <f>(N8501+O8501+P8501+Q8501+R8501+S8501+T8501+U8501+V8501+W8501+X8501+Y8501)/3</f>
        <v>0</v>
      </c>
      <c r="AG8501" s="14" t="e">
        <f>AC8501/AF8501</f>
        <v>#DIV/0!</v>
      </c>
      <c r="AH8501" s="14" t="e">
        <f>AG8501-AE8501</f>
        <v>#DIV/0!</v>
      </c>
      <c r="AI8501" s="14">
        <f>AC8501-(AE8501*AF8501)</f>
        <v>20</v>
      </c>
      <c r="AJ8501" s="131"/>
    </row>
    <row r="8502" spans="1:36" ht="22.5" customHeight="1">
      <c r="A8502" s="4358" t="s">
        <v>20</v>
      </c>
      <c r="B8502" s="4359"/>
      <c r="C8502" s="4359"/>
      <c r="D8502" s="4359"/>
      <c r="E8502" s="4359"/>
      <c r="F8502" s="4359"/>
      <c r="G8502" s="4359"/>
      <c r="H8502" s="4359"/>
      <c r="I8502" s="4359"/>
      <c r="J8502" s="4359"/>
      <c r="K8502" s="4359"/>
      <c r="L8502" s="4359"/>
      <c r="M8502" s="4359"/>
      <c r="N8502" s="4359"/>
      <c r="O8502" s="4359"/>
      <c r="P8502" s="4359"/>
      <c r="Q8502" s="4359"/>
      <c r="R8502" s="4359"/>
      <c r="S8502" s="4359"/>
      <c r="T8502" s="4359"/>
      <c r="U8502" s="4359"/>
      <c r="V8502" s="4359"/>
      <c r="W8502" s="4359"/>
      <c r="X8502" s="4359"/>
      <c r="Y8502" s="4359"/>
      <c r="Z8502" s="4359"/>
      <c r="AA8502" s="4359"/>
      <c r="AB8502" s="4359"/>
      <c r="AC8502" s="4359"/>
      <c r="AD8502" s="4359"/>
      <c r="AE8502" s="4359"/>
      <c r="AF8502" s="4359"/>
      <c r="AG8502" s="4359"/>
      <c r="AH8502" s="4359"/>
      <c r="AI8502" s="4359"/>
      <c r="AJ8502" s="4360"/>
    </row>
    <row r="8503" spans="1:36" ht="22.5" customHeight="1">
      <c r="A8503" s="4261" t="s">
        <v>2241</v>
      </c>
      <c r="B8503" s="4262"/>
      <c r="C8503" s="4262"/>
      <c r="D8503" s="4262"/>
      <c r="E8503" s="4262"/>
      <c r="F8503" s="4262"/>
      <c r="G8503" s="4262"/>
      <c r="H8503" s="4262"/>
      <c r="I8503" s="4262"/>
      <c r="J8503" s="4262"/>
      <c r="K8503" s="4262"/>
      <c r="L8503" s="4262"/>
      <c r="M8503" s="4262"/>
      <c r="N8503" s="4262"/>
      <c r="O8503" s="4262"/>
      <c r="P8503" s="4262"/>
      <c r="Q8503" s="4262"/>
      <c r="R8503" s="4262"/>
      <c r="S8503" s="4262"/>
      <c r="T8503" s="4262"/>
      <c r="U8503" s="4262"/>
      <c r="V8503" s="4262"/>
      <c r="W8503" s="4262"/>
      <c r="X8503" s="4262"/>
      <c r="Y8503" s="4262"/>
      <c r="Z8503" s="4262"/>
      <c r="AA8503" s="4262"/>
      <c r="AB8503" s="4262"/>
      <c r="AC8503" s="4262"/>
      <c r="AD8503" s="4262"/>
      <c r="AE8503" s="4262"/>
      <c r="AF8503" s="4262"/>
      <c r="AG8503" s="4262"/>
      <c r="AH8503" s="4262"/>
      <c r="AI8503" s="4262"/>
      <c r="AJ8503" s="4263"/>
    </row>
    <row r="8504" spans="1:36" ht="41.25" customHeight="1">
      <c r="A8504" s="1496">
        <v>2</v>
      </c>
      <c r="B8504" s="132" t="s">
        <v>3623</v>
      </c>
      <c r="C8504" s="122" t="s">
        <v>65</v>
      </c>
      <c r="D8504" s="122">
        <v>6.06</v>
      </c>
      <c r="E8504" s="122">
        <v>130</v>
      </c>
      <c r="F8504" s="129">
        <f>D8504*E8504</f>
        <v>787.8</v>
      </c>
      <c r="G8504" s="122"/>
      <c r="H8504" s="124">
        <f t="shared" ref="H8504:H8516" si="2982">D8504*G8504</f>
        <v>0</v>
      </c>
      <c r="I8504" s="34"/>
      <c r="J8504" s="34">
        <v>45412</v>
      </c>
      <c r="K8504" s="135"/>
      <c r="L8504" s="135">
        <v>1143</v>
      </c>
      <c r="M8504" s="34">
        <v>44916</v>
      </c>
      <c r="N8504" s="135">
        <v>0</v>
      </c>
      <c r="O8504" s="135">
        <v>20</v>
      </c>
      <c r="P8504" s="135">
        <v>40</v>
      </c>
      <c r="Q8504" s="135"/>
      <c r="R8504" s="135"/>
      <c r="S8504" s="135"/>
      <c r="T8504" s="135"/>
      <c r="U8504" s="135"/>
      <c r="V8504" s="135"/>
      <c r="W8504" s="135"/>
      <c r="X8504" s="135"/>
      <c r="Y8504" s="135"/>
      <c r="Z8504" s="135"/>
      <c r="AA8504" s="135"/>
      <c r="AB8504" s="122"/>
      <c r="AC8504" s="1507">
        <f t="shared" ref="AC8504:AC8516" si="2983">E8504+G8504-N8504-O8504-AA8504-P8504-Q8504-R8504-S8504-T8504-U8504-V8504-W8504-X8504-Y8504</f>
        <v>70</v>
      </c>
      <c r="AD8504" s="1508">
        <f t="shared" ref="AD8504:AD8516" si="2984">D8504*AC8504</f>
        <v>424.2</v>
      </c>
      <c r="AE8504" s="14">
        <f t="shared" ref="AE8504:AE8516" si="2985">(J8504-"01.04.2023")/30</f>
        <v>13.166666666666666</v>
      </c>
      <c r="AF8504" s="14">
        <f t="shared" ref="AF8504:AF8516" si="2986">(N8504+O8504+P8504+Q8504+R8504+S8504+T8504+U8504+V8504+W8504+X8504+Y8504)/3</f>
        <v>20</v>
      </c>
      <c r="AG8504" s="14">
        <f t="shared" ref="AG8504:AG8516" si="2987">AC8504/AF8504</f>
        <v>3.5</v>
      </c>
      <c r="AH8504" s="14">
        <f t="shared" ref="AH8504:AH8516" si="2988">AG8504-AE8504</f>
        <v>-9.6666666666666661</v>
      </c>
      <c r="AI8504" s="14">
        <f t="shared" ref="AI8504:AI8516" si="2989">AC8504-(AE8504*AF8504)</f>
        <v>-193.33333333333331</v>
      </c>
      <c r="AJ8504" s="131"/>
    </row>
    <row r="8505" spans="1:36" ht="36" customHeight="1">
      <c r="A8505" s="1496">
        <v>3</v>
      </c>
      <c r="B8505" s="138" t="s">
        <v>3624</v>
      </c>
      <c r="C8505" s="122" t="s">
        <v>176</v>
      </c>
      <c r="D8505" s="122">
        <v>51.36</v>
      </c>
      <c r="E8505" s="1458">
        <v>50</v>
      </c>
      <c r="F8505" s="129">
        <f>D8505*E8505</f>
        <v>2568</v>
      </c>
      <c r="G8505" s="139"/>
      <c r="H8505" s="124">
        <f t="shared" si="2982"/>
        <v>0</v>
      </c>
      <c r="I8505" s="34"/>
      <c r="J8505" s="34">
        <v>45658</v>
      </c>
      <c r="K8505" s="34"/>
      <c r="L8505" s="140">
        <v>453</v>
      </c>
      <c r="M8505" s="34">
        <v>44728</v>
      </c>
      <c r="N8505" s="135">
        <v>0</v>
      </c>
      <c r="O8505" s="135">
        <v>0</v>
      </c>
      <c r="P8505" s="135">
        <v>0</v>
      </c>
      <c r="Q8505" s="135"/>
      <c r="R8505" s="135"/>
      <c r="S8505" s="21"/>
      <c r="T8505" s="135"/>
      <c r="U8505" s="135"/>
      <c r="V8505" s="135"/>
      <c r="W8505" s="135"/>
      <c r="X8505" s="135"/>
      <c r="Y8505" s="135"/>
      <c r="Z8505" s="135"/>
      <c r="AA8505" s="135"/>
      <c r="AB8505" s="122"/>
      <c r="AC8505" s="1507">
        <f t="shared" si="2983"/>
        <v>50</v>
      </c>
      <c r="AD8505" s="1508">
        <f t="shared" si="2984"/>
        <v>2568</v>
      </c>
      <c r="AE8505" s="14">
        <f t="shared" si="2985"/>
        <v>21.366666666666667</v>
      </c>
      <c r="AF8505" s="14">
        <f t="shared" si="2986"/>
        <v>0</v>
      </c>
      <c r="AG8505" s="14" t="e">
        <f t="shared" si="2987"/>
        <v>#DIV/0!</v>
      </c>
      <c r="AH8505" s="14" t="e">
        <f t="shared" si="2988"/>
        <v>#DIV/0!</v>
      </c>
      <c r="AI8505" s="14">
        <f t="shared" si="2989"/>
        <v>50</v>
      </c>
      <c r="AJ8505" s="131"/>
    </row>
    <row r="8506" spans="1:36" ht="33.75" customHeight="1">
      <c r="A8506" s="1496">
        <v>5</v>
      </c>
      <c r="B8506" s="141" t="s">
        <v>2242</v>
      </c>
      <c r="C8506" s="135" t="s">
        <v>65</v>
      </c>
      <c r="D8506" s="135">
        <v>8.65</v>
      </c>
      <c r="E8506" s="135">
        <v>60</v>
      </c>
      <c r="F8506" s="129">
        <f>D8506*E8506</f>
        <v>519</v>
      </c>
      <c r="G8506" s="139"/>
      <c r="H8506" s="124">
        <f t="shared" si="2982"/>
        <v>0</v>
      </c>
      <c r="I8506" s="34"/>
      <c r="J8506" s="34">
        <v>45230</v>
      </c>
      <c r="K8506" s="34"/>
      <c r="L8506" s="140">
        <v>1027</v>
      </c>
      <c r="M8506" s="34">
        <v>44893</v>
      </c>
      <c r="N8506" s="135">
        <v>0</v>
      </c>
      <c r="O8506" s="135">
        <v>0</v>
      </c>
      <c r="P8506" s="135">
        <v>20</v>
      </c>
      <c r="Q8506" s="135"/>
      <c r="R8506" s="135"/>
      <c r="S8506" s="21"/>
      <c r="T8506" s="135"/>
      <c r="U8506" s="135"/>
      <c r="V8506" s="135"/>
      <c r="W8506" s="135"/>
      <c r="X8506" s="135"/>
      <c r="Y8506" s="135"/>
      <c r="Z8506" s="135"/>
      <c r="AA8506" s="135"/>
      <c r="AB8506" s="122"/>
      <c r="AC8506" s="1507">
        <f t="shared" si="2983"/>
        <v>40</v>
      </c>
      <c r="AD8506" s="1508">
        <f t="shared" si="2984"/>
        <v>346</v>
      </c>
      <c r="AE8506" s="14">
        <f t="shared" si="2985"/>
        <v>7.1</v>
      </c>
      <c r="AF8506" s="14">
        <f t="shared" si="2986"/>
        <v>6.666666666666667</v>
      </c>
      <c r="AG8506" s="14">
        <f t="shared" si="2987"/>
        <v>6</v>
      </c>
      <c r="AH8506" s="14">
        <f t="shared" si="2988"/>
        <v>-1.0999999999999996</v>
      </c>
      <c r="AI8506" s="14">
        <f t="shared" si="2989"/>
        <v>-7.3333333333333357</v>
      </c>
      <c r="AJ8506" s="131"/>
    </row>
    <row r="8507" spans="1:36" ht="28.5" customHeight="1">
      <c r="A8507" s="1496">
        <v>6</v>
      </c>
      <c r="B8507" s="141" t="s">
        <v>2242</v>
      </c>
      <c r="C8507" s="135" t="s">
        <v>65</v>
      </c>
      <c r="D8507" s="135">
        <v>8.65</v>
      </c>
      <c r="E8507" s="135"/>
      <c r="F8507" s="129"/>
      <c r="G8507" s="139">
        <v>40</v>
      </c>
      <c r="H8507" s="124">
        <f t="shared" si="2982"/>
        <v>346</v>
      </c>
      <c r="I8507" s="34">
        <v>44988</v>
      </c>
      <c r="J8507" s="34">
        <v>45230</v>
      </c>
      <c r="K8507" s="34"/>
      <c r="L8507" s="140">
        <v>188</v>
      </c>
      <c r="M8507" s="34">
        <v>44981</v>
      </c>
      <c r="N8507" s="135"/>
      <c r="O8507" s="135"/>
      <c r="P8507" s="135">
        <v>0</v>
      </c>
      <c r="Q8507" s="135"/>
      <c r="R8507" s="135"/>
      <c r="S8507" s="21"/>
      <c r="T8507" s="135"/>
      <c r="U8507" s="135"/>
      <c r="V8507" s="135"/>
      <c r="W8507" s="135"/>
      <c r="X8507" s="135"/>
      <c r="Y8507" s="135"/>
      <c r="Z8507" s="135"/>
      <c r="AA8507" s="135"/>
      <c r="AB8507" s="122"/>
      <c r="AC8507" s="1507">
        <f t="shared" si="2983"/>
        <v>40</v>
      </c>
      <c r="AD8507" s="1508">
        <f t="shared" si="2984"/>
        <v>346</v>
      </c>
      <c r="AE8507" s="14">
        <f t="shared" si="2985"/>
        <v>7.1</v>
      </c>
      <c r="AF8507" s="14">
        <f t="shared" si="2986"/>
        <v>0</v>
      </c>
      <c r="AG8507" s="14" t="e">
        <f t="shared" si="2987"/>
        <v>#DIV/0!</v>
      </c>
      <c r="AH8507" s="14" t="e">
        <f t="shared" si="2988"/>
        <v>#DIV/0!</v>
      </c>
      <c r="AI8507" s="14">
        <f t="shared" si="2989"/>
        <v>40</v>
      </c>
      <c r="AJ8507" s="131"/>
    </row>
    <row r="8508" spans="1:36" ht="47.25" customHeight="1">
      <c r="A8508" s="1496">
        <v>8</v>
      </c>
      <c r="B8508" s="132" t="s">
        <v>2243</v>
      </c>
      <c r="C8508" s="122" t="s">
        <v>65</v>
      </c>
      <c r="D8508" s="122">
        <v>58.85</v>
      </c>
      <c r="E8508" s="122">
        <v>70</v>
      </c>
      <c r="F8508" s="129">
        <f>D8508*E8508</f>
        <v>4119.5</v>
      </c>
      <c r="G8508" s="135"/>
      <c r="H8508" s="124">
        <f t="shared" si="2982"/>
        <v>0</v>
      </c>
      <c r="I8508" s="143"/>
      <c r="J8508" s="130">
        <v>45230</v>
      </c>
      <c r="K8508" s="130"/>
      <c r="L8508" s="142">
        <v>1551</v>
      </c>
      <c r="M8508" s="130">
        <v>44532</v>
      </c>
      <c r="N8508" s="122">
        <v>10</v>
      </c>
      <c r="O8508" s="122">
        <v>12</v>
      </c>
      <c r="P8508" s="122">
        <v>9</v>
      </c>
      <c r="Q8508" s="122"/>
      <c r="R8508" s="122"/>
      <c r="S8508" s="114"/>
      <c r="T8508" s="122"/>
      <c r="U8508" s="122"/>
      <c r="V8508" s="122"/>
      <c r="W8508" s="122"/>
      <c r="X8508" s="122"/>
      <c r="Y8508" s="122"/>
      <c r="Z8508" s="122"/>
      <c r="AA8508" s="122"/>
      <c r="AB8508" s="122"/>
      <c r="AC8508" s="1507">
        <f t="shared" si="2983"/>
        <v>39</v>
      </c>
      <c r="AD8508" s="1508">
        <f t="shared" si="2984"/>
        <v>2295.15</v>
      </c>
      <c r="AE8508" s="14">
        <f t="shared" si="2985"/>
        <v>7.1</v>
      </c>
      <c r="AF8508" s="14">
        <f t="shared" si="2986"/>
        <v>10.333333333333334</v>
      </c>
      <c r="AG8508" s="14">
        <f t="shared" si="2987"/>
        <v>3.7741935483870965</v>
      </c>
      <c r="AH8508" s="14">
        <f t="shared" si="2988"/>
        <v>-3.3258064516129031</v>
      </c>
      <c r="AI8508" s="14">
        <f t="shared" si="2989"/>
        <v>-34.366666666666674</v>
      </c>
      <c r="AJ8508" s="131"/>
    </row>
    <row r="8509" spans="1:36" ht="47.25" customHeight="1">
      <c r="A8509" s="1496">
        <v>9</v>
      </c>
      <c r="B8509" s="132" t="s">
        <v>2244</v>
      </c>
      <c r="C8509" s="122" t="s">
        <v>65</v>
      </c>
      <c r="D8509" s="122">
        <v>5.274</v>
      </c>
      <c r="E8509" s="122">
        <v>140</v>
      </c>
      <c r="F8509" s="129">
        <f>D8509*E8509</f>
        <v>738.36</v>
      </c>
      <c r="G8509" s="123"/>
      <c r="H8509" s="124">
        <f t="shared" si="2982"/>
        <v>0</v>
      </c>
      <c r="I8509" s="120"/>
      <c r="J8509" s="130">
        <v>45046</v>
      </c>
      <c r="K8509" s="130"/>
      <c r="L8509" s="142">
        <v>1592</v>
      </c>
      <c r="M8509" s="130">
        <v>44544</v>
      </c>
      <c r="N8509" s="122">
        <v>40</v>
      </c>
      <c r="O8509" s="122">
        <v>30</v>
      </c>
      <c r="P8509" s="122">
        <v>30</v>
      </c>
      <c r="Q8509" s="122"/>
      <c r="R8509" s="122"/>
      <c r="S8509" s="114"/>
      <c r="T8509" s="122"/>
      <c r="U8509" s="122"/>
      <c r="V8509" s="122"/>
      <c r="W8509" s="122"/>
      <c r="X8509" s="122"/>
      <c r="Y8509" s="122"/>
      <c r="Z8509" s="122"/>
      <c r="AA8509" s="122"/>
      <c r="AB8509" s="122"/>
      <c r="AC8509" s="1507">
        <f t="shared" si="2983"/>
        <v>40</v>
      </c>
      <c r="AD8509" s="1508">
        <f t="shared" si="2984"/>
        <v>210.96</v>
      </c>
      <c r="AE8509" s="14">
        <f t="shared" si="2985"/>
        <v>0.96666666666666667</v>
      </c>
      <c r="AF8509" s="14">
        <f t="shared" si="2986"/>
        <v>33.333333333333336</v>
      </c>
      <c r="AG8509" s="14">
        <f t="shared" si="2987"/>
        <v>1.2</v>
      </c>
      <c r="AH8509" s="14">
        <f t="shared" si="2988"/>
        <v>0.23333333333333328</v>
      </c>
      <c r="AI8509" s="14">
        <f t="shared" si="2989"/>
        <v>7.7777777777777786</v>
      </c>
      <c r="AJ8509" s="131"/>
    </row>
    <row r="8510" spans="1:36" ht="61.5" customHeight="1">
      <c r="A8510" s="1496">
        <v>10</v>
      </c>
      <c r="B8510" s="132" t="s">
        <v>2244</v>
      </c>
      <c r="C8510" s="122" t="s">
        <v>65</v>
      </c>
      <c r="D8510" s="122">
        <v>5.274</v>
      </c>
      <c r="E8510" s="122"/>
      <c r="F8510" s="129"/>
      <c r="G8510" s="123">
        <v>60</v>
      </c>
      <c r="H8510" s="124">
        <f t="shared" si="2982"/>
        <v>316.44</v>
      </c>
      <c r="I8510" s="120">
        <v>44988</v>
      </c>
      <c r="J8510" s="130">
        <v>45107</v>
      </c>
      <c r="K8510" s="130"/>
      <c r="L8510" s="142">
        <v>189</v>
      </c>
      <c r="M8510" s="130">
        <v>44981</v>
      </c>
      <c r="N8510" s="122"/>
      <c r="O8510" s="122"/>
      <c r="P8510" s="122">
        <v>0</v>
      </c>
      <c r="Q8510" s="122"/>
      <c r="R8510" s="122"/>
      <c r="S8510" s="114"/>
      <c r="T8510" s="122"/>
      <c r="U8510" s="122"/>
      <c r="V8510" s="122"/>
      <c r="W8510" s="122"/>
      <c r="X8510" s="122"/>
      <c r="Y8510" s="122"/>
      <c r="Z8510" s="122"/>
      <c r="AA8510" s="122"/>
      <c r="AB8510" s="122"/>
      <c r="AC8510" s="1507">
        <f t="shared" si="2983"/>
        <v>60</v>
      </c>
      <c r="AD8510" s="1508">
        <f t="shared" si="2984"/>
        <v>316.44</v>
      </c>
      <c r="AE8510" s="14">
        <f t="shared" si="2985"/>
        <v>3</v>
      </c>
      <c r="AF8510" s="14">
        <f t="shared" si="2986"/>
        <v>0</v>
      </c>
      <c r="AG8510" s="14" t="e">
        <f t="shared" si="2987"/>
        <v>#DIV/0!</v>
      </c>
      <c r="AH8510" s="14" t="e">
        <f t="shared" si="2988"/>
        <v>#DIV/0!</v>
      </c>
      <c r="AI8510" s="14">
        <f t="shared" si="2989"/>
        <v>60</v>
      </c>
      <c r="AJ8510" s="131"/>
    </row>
    <row r="8511" spans="1:36" ht="42" customHeight="1">
      <c r="A8511" s="1496">
        <v>12</v>
      </c>
      <c r="B8511" s="132" t="s">
        <v>2245</v>
      </c>
      <c r="C8511" s="122" t="s">
        <v>65</v>
      </c>
      <c r="D8511" s="122">
        <v>69.12</v>
      </c>
      <c r="E8511" s="122"/>
      <c r="F8511" s="129"/>
      <c r="G8511" s="122">
        <v>100</v>
      </c>
      <c r="H8511" s="124">
        <f t="shared" si="2982"/>
        <v>6912</v>
      </c>
      <c r="I8511" s="120">
        <v>44956</v>
      </c>
      <c r="J8511" s="130">
        <v>45107</v>
      </c>
      <c r="K8511" s="130"/>
      <c r="L8511" s="142">
        <v>186</v>
      </c>
      <c r="M8511" s="130">
        <v>44648</v>
      </c>
      <c r="N8511" s="122">
        <v>0</v>
      </c>
      <c r="O8511" s="122">
        <v>0</v>
      </c>
      <c r="P8511" s="122">
        <v>10</v>
      </c>
      <c r="Q8511" s="122"/>
      <c r="R8511" s="122"/>
      <c r="S8511" s="114"/>
      <c r="T8511" s="122"/>
      <c r="U8511" s="122"/>
      <c r="V8511" s="122"/>
      <c r="W8511" s="122"/>
      <c r="X8511" s="122"/>
      <c r="Y8511" s="122"/>
      <c r="Z8511" s="122"/>
      <c r="AA8511" s="122"/>
      <c r="AB8511" s="122"/>
      <c r="AC8511" s="1507">
        <f t="shared" si="2983"/>
        <v>90</v>
      </c>
      <c r="AD8511" s="1508">
        <f t="shared" si="2984"/>
        <v>6220.8</v>
      </c>
      <c r="AE8511" s="14">
        <f t="shared" si="2985"/>
        <v>3</v>
      </c>
      <c r="AF8511" s="14">
        <f t="shared" si="2986"/>
        <v>3.3333333333333335</v>
      </c>
      <c r="AG8511" s="14">
        <f t="shared" si="2987"/>
        <v>27</v>
      </c>
      <c r="AH8511" s="14">
        <f t="shared" si="2988"/>
        <v>24</v>
      </c>
      <c r="AI8511" s="14">
        <f t="shared" si="2989"/>
        <v>80</v>
      </c>
      <c r="AJ8511" s="131"/>
    </row>
    <row r="8512" spans="1:36" ht="42" customHeight="1">
      <c r="A8512" s="1496">
        <v>13</v>
      </c>
      <c r="B8512" s="132" t="s">
        <v>3625</v>
      </c>
      <c r="C8512" s="122" t="s">
        <v>65</v>
      </c>
      <c r="D8512" s="122">
        <v>63.45</v>
      </c>
      <c r="E8512" s="122">
        <v>90</v>
      </c>
      <c r="F8512" s="129">
        <f t="shared" ref="F8512:F8516" si="2990">D8512*E8512</f>
        <v>5710.5</v>
      </c>
      <c r="G8512" s="122"/>
      <c r="H8512" s="124">
        <f t="shared" si="2982"/>
        <v>0</v>
      </c>
      <c r="I8512" s="120"/>
      <c r="J8512" s="130">
        <v>45659</v>
      </c>
      <c r="K8512" s="130"/>
      <c r="L8512" s="142">
        <v>648</v>
      </c>
      <c r="M8512" s="130">
        <v>44782</v>
      </c>
      <c r="N8512" s="122">
        <v>0</v>
      </c>
      <c r="O8512" s="122">
        <v>0</v>
      </c>
      <c r="P8512" s="122">
        <v>0</v>
      </c>
      <c r="Q8512" s="122"/>
      <c r="R8512" s="122"/>
      <c r="S8512" s="114"/>
      <c r="T8512" s="122"/>
      <c r="U8512" s="122"/>
      <c r="V8512" s="122"/>
      <c r="W8512" s="122"/>
      <c r="X8512" s="122"/>
      <c r="Y8512" s="122"/>
      <c r="Z8512" s="122"/>
      <c r="AA8512" s="122"/>
      <c r="AB8512" s="122"/>
      <c r="AC8512" s="1507">
        <f t="shared" si="2983"/>
        <v>90</v>
      </c>
      <c r="AD8512" s="1508">
        <f t="shared" si="2984"/>
        <v>5710.5</v>
      </c>
      <c r="AE8512" s="14">
        <f t="shared" si="2985"/>
        <v>21.4</v>
      </c>
      <c r="AF8512" s="14">
        <f t="shared" si="2986"/>
        <v>0</v>
      </c>
      <c r="AG8512" s="14" t="e">
        <f t="shared" si="2987"/>
        <v>#DIV/0!</v>
      </c>
      <c r="AH8512" s="14" t="e">
        <f t="shared" si="2988"/>
        <v>#DIV/0!</v>
      </c>
      <c r="AI8512" s="14">
        <f t="shared" si="2989"/>
        <v>90</v>
      </c>
      <c r="AJ8512" s="131"/>
    </row>
    <row r="8513" spans="1:36" ht="23.25" customHeight="1">
      <c r="A8513" s="1496">
        <v>14</v>
      </c>
      <c r="B8513" s="132" t="s">
        <v>268</v>
      </c>
      <c r="C8513" s="122" t="s">
        <v>65</v>
      </c>
      <c r="D8513" s="124">
        <v>107.3</v>
      </c>
      <c r="E8513" s="122">
        <v>80</v>
      </c>
      <c r="F8513" s="129">
        <f t="shared" si="2990"/>
        <v>8584</v>
      </c>
      <c r="G8513" s="122"/>
      <c r="H8513" s="124">
        <f t="shared" si="2982"/>
        <v>0</v>
      </c>
      <c r="I8513" s="130"/>
      <c r="J8513" s="130">
        <v>45199</v>
      </c>
      <c r="K8513" s="130"/>
      <c r="L8513" s="142">
        <v>168</v>
      </c>
      <c r="M8513" s="130">
        <v>44587</v>
      </c>
      <c r="N8513" s="122">
        <v>20</v>
      </c>
      <c r="O8513" s="122">
        <v>0</v>
      </c>
      <c r="P8513" s="122">
        <v>10</v>
      </c>
      <c r="Q8513" s="122"/>
      <c r="R8513" s="122"/>
      <c r="S8513" s="114"/>
      <c r="T8513" s="122"/>
      <c r="U8513" s="122"/>
      <c r="V8513" s="122"/>
      <c r="W8513" s="122"/>
      <c r="X8513" s="122"/>
      <c r="Y8513" s="122"/>
      <c r="Z8513" s="122"/>
      <c r="AA8513" s="122"/>
      <c r="AB8513" s="122"/>
      <c r="AC8513" s="1507">
        <f t="shared" si="2983"/>
        <v>50</v>
      </c>
      <c r="AD8513" s="1508">
        <f t="shared" si="2984"/>
        <v>5365</v>
      </c>
      <c r="AE8513" s="14">
        <f t="shared" si="2985"/>
        <v>6.0666666666666664</v>
      </c>
      <c r="AF8513" s="14">
        <f t="shared" si="2986"/>
        <v>10</v>
      </c>
      <c r="AG8513" s="14">
        <f t="shared" si="2987"/>
        <v>5</v>
      </c>
      <c r="AH8513" s="14">
        <f t="shared" si="2988"/>
        <v>-1.0666666666666664</v>
      </c>
      <c r="AI8513" s="14">
        <f t="shared" si="2989"/>
        <v>-10.666666666666664</v>
      </c>
      <c r="AJ8513" s="131"/>
    </row>
    <row r="8514" spans="1:36" ht="23.25" customHeight="1">
      <c r="A8514" s="1496">
        <v>15</v>
      </c>
      <c r="B8514" s="132" t="s">
        <v>268</v>
      </c>
      <c r="C8514" s="122" t="s">
        <v>65</v>
      </c>
      <c r="D8514" s="124">
        <v>129.78</v>
      </c>
      <c r="E8514" s="122">
        <v>10</v>
      </c>
      <c r="F8514" s="129">
        <f t="shared" si="2990"/>
        <v>1297.8</v>
      </c>
      <c r="G8514" s="122">
        <v>100</v>
      </c>
      <c r="H8514" s="124">
        <f t="shared" si="2982"/>
        <v>12978</v>
      </c>
      <c r="I8514" s="120">
        <v>44956</v>
      </c>
      <c r="J8514" s="130">
        <v>45169</v>
      </c>
      <c r="K8514" s="130"/>
      <c r="L8514" s="142">
        <v>189</v>
      </c>
      <c r="M8514" s="130">
        <v>44649</v>
      </c>
      <c r="N8514" s="122">
        <v>10</v>
      </c>
      <c r="O8514" s="122">
        <v>0</v>
      </c>
      <c r="P8514" s="122">
        <v>62</v>
      </c>
      <c r="Q8514" s="122"/>
      <c r="R8514" s="122"/>
      <c r="S8514" s="114"/>
      <c r="T8514" s="122"/>
      <c r="U8514" s="122"/>
      <c r="V8514" s="122"/>
      <c r="W8514" s="122"/>
      <c r="X8514" s="122"/>
      <c r="Y8514" s="122"/>
      <c r="Z8514" s="122"/>
      <c r="AA8514" s="122"/>
      <c r="AB8514" s="122"/>
      <c r="AC8514" s="1507">
        <f t="shared" si="2983"/>
        <v>38</v>
      </c>
      <c r="AD8514" s="1508">
        <f t="shared" si="2984"/>
        <v>4931.6400000000003</v>
      </c>
      <c r="AE8514" s="14">
        <f t="shared" si="2985"/>
        <v>5.0666666666666664</v>
      </c>
      <c r="AF8514" s="14">
        <f t="shared" si="2986"/>
        <v>24</v>
      </c>
      <c r="AG8514" s="14">
        <f t="shared" si="2987"/>
        <v>1.5833333333333333</v>
      </c>
      <c r="AH8514" s="14">
        <f t="shared" si="2988"/>
        <v>-3.4833333333333334</v>
      </c>
      <c r="AI8514" s="14">
        <f t="shared" si="2989"/>
        <v>-83.6</v>
      </c>
      <c r="AJ8514" s="131"/>
    </row>
    <row r="8515" spans="1:36" ht="23.25" customHeight="1">
      <c r="A8515" s="1496">
        <v>16</v>
      </c>
      <c r="B8515" s="132" t="s">
        <v>2246</v>
      </c>
      <c r="C8515" s="122" t="s">
        <v>181</v>
      </c>
      <c r="D8515" s="122">
        <v>28.27</v>
      </c>
      <c r="E8515" s="122">
        <v>118</v>
      </c>
      <c r="F8515" s="129">
        <f t="shared" si="2990"/>
        <v>3335.86</v>
      </c>
      <c r="G8515" s="122"/>
      <c r="H8515" s="122">
        <f t="shared" si="2982"/>
        <v>0</v>
      </c>
      <c r="I8515" s="120"/>
      <c r="J8515" s="120">
        <v>45542</v>
      </c>
      <c r="K8515" s="120"/>
      <c r="L8515" s="134">
        <v>67</v>
      </c>
      <c r="M8515" s="120">
        <v>44594</v>
      </c>
      <c r="N8515" s="122">
        <v>0</v>
      </c>
      <c r="O8515" s="122">
        <v>0</v>
      </c>
      <c r="P8515" s="122">
        <v>9</v>
      </c>
      <c r="Q8515" s="122"/>
      <c r="R8515" s="122"/>
      <c r="S8515" s="114"/>
      <c r="T8515" s="122"/>
      <c r="U8515" s="122"/>
      <c r="V8515" s="122"/>
      <c r="W8515" s="122"/>
      <c r="X8515" s="122"/>
      <c r="Y8515" s="122"/>
      <c r="Z8515" s="122"/>
      <c r="AA8515" s="122"/>
      <c r="AB8515" s="122"/>
      <c r="AC8515" s="1507">
        <f t="shared" si="2983"/>
        <v>109</v>
      </c>
      <c r="AD8515" s="1508">
        <f t="shared" si="2984"/>
        <v>3081.43</v>
      </c>
      <c r="AE8515" s="14">
        <f t="shared" si="2985"/>
        <v>17.5</v>
      </c>
      <c r="AF8515" s="14">
        <f t="shared" si="2986"/>
        <v>3</v>
      </c>
      <c r="AG8515" s="14">
        <f t="shared" si="2987"/>
        <v>36.333333333333336</v>
      </c>
      <c r="AH8515" s="14">
        <f t="shared" si="2988"/>
        <v>18.833333333333336</v>
      </c>
      <c r="AI8515" s="14">
        <f t="shared" si="2989"/>
        <v>56.5</v>
      </c>
      <c r="AJ8515" s="131"/>
    </row>
    <row r="8516" spans="1:36" ht="32.25" customHeight="1">
      <c r="A8516" s="1496">
        <v>18</v>
      </c>
      <c r="B8516" s="132" t="s">
        <v>4338</v>
      </c>
      <c r="C8516" s="122" t="s">
        <v>65</v>
      </c>
      <c r="D8516" s="122">
        <v>42.98</v>
      </c>
      <c r="E8516" s="122">
        <v>160</v>
      </c>
      <c r="F8516" s="129">
        <f t="shared" si="2990"/>
        <v>6876.7999999999993</v>
      </c>
      <c r="G8516" s="122"/>
      <c r="H8516" s="124">
        <f t="shared" si="2982"/>
        <v>0</v>
      </c>
      <c r="I8516" s="120"/>
      <c r="J8516" s="120">
        <v>45077</v>
      </c>
      <c r="K8516" s="120"/>
      <c r="L8516" s="134">
        <v>920</v>
      </c>
      <c r="M8516" s="120">
        <v>44862</v>
      </c>
      <c r="N8516" s="122">
        <v>20</v>
      </c>
      <c r="O8516" s="122">
        <v>40</v>
      </c>
      <c r="P8516" s="122">
        <v>35</v>
      </c>
      <c r="Q8516" s="122"/>
      <c r="R8516" s="122"/>
      <c r="S8516" s="114"/>
      <c r="T8516" s="122"/>
      <c r="U8516" s="122"/>
      <c r="V8516" s="122"/>
      <c r="W8516" s="122"/>
      <c r="X8516" s="122"/>
      <c r="Y8516" s="122"/>
      <c r="Z8516" s="122"/>
      <c r="AA8516" s="122"/>
      <c r="AB8516" s="122"/>
      <c r="AC8516" s="1507">
        <f t="shared" si="2983"/>
        <v>65</v>
      </c>
      <c r="AD8516" s="1508">
        <f t="shared" si="2984"/>
        <v>2793.7</v>
      </c>
      <c r="AE8516" s="14">
        <f t="shared" si="2985"/>
        <v>2</v>
      </c>
      <c r="AF8516" s="14">
        <f t="shared" si="2986"/>
        <v>31.666666666666668</v>
      </c>
      <c r="AG8516" s="14">
        <f t="shared" si="2987"/>
        <v>2.0526315789473681</v>
      </c>
      <c r="AH8516" s="14">
        <f t="shared" si="2988"/>
        <v>5.2631578947368141E-2</v>
      </c>
      <c r="AI8516" s="14">
        <f t="shared" si="2989"/>
        <v>1.6666666666666643</v>
      </c>
      <c r="AJ8516" s="131"/>
    </row>
    <row r="8517" spans="1:36" ht="16.5" customHeight="1">
      <c r="A8517" s="4261" t="s">
        <v>2247</v>
      </c>
      <c r="B8517" s="4262"/>
      <c r="C8517" s="4262"/>
      <c r="D8517" s="4262"/>
      <c r="E8517" s="4262"/>
      <c r="F8517" s="4262"/>
      <c r="G8517" s="4262"/>
      <c r="H8517" s="4262"/>
      <c r="I8517" s="4262"/>
      <c r="J8517" s="4262"/>
      <c r="K8517" s="4262"/>
      <c r="L8517" s="4262"/>
      <c r="M8517" s="4262"/>
      <c r="N8517" s="4262"/>
      <c r="O8517" s="4262"/>
      <c r="P8517" s="4262"/>
      <c r="Q8517" s="4262"/>
      <c r="R8517" s="4262"/>
      <c r="S8517" s="4262"/>
      <c r="T8517" s="4262"/>
      <c r="U8517" s="4262"/>
      <c r="V8517" s="4262"/>
      <c r="W8517" s="4262"/>
      <c r="X8517" s="4262"/>
      <c r="Y8517" s="4262"/>
      <c r="Z8517" s="4262"/>
      <c r="AA8517" s="4262"/>
      <c r="AB8517" s="4262"/>
      <c r="AC8517" s="4262"/>
      <c r="AD8517" s="4262"/>
      <c r="AE8517" s="4262"/>
      <c r="AF8517" s="4262"/>
      <c r="AG8517" s="4262"/>
      <c r="AH8517" s="4262"/>
      <c r="AI8517" s="4262"/>
      <c r="AJ8517" s="4263"/>
    </row>
    <row r="8518" spans="1:36" ht="37.5" customHeight="1">
      <c r="A8518" s="600">
        <v>4</v>
      </c>
      <c r="B8518" s="151" t="s">
        <v>6512</v>
      </c>
      <c r="C8518" s="122" t="s">
        <v>66</v>
      </c>
      <c r="D8518" s="124">
        <v>268</v>
      </c>
      <c r="E8518" s="122">
        <v>3762</v>
      </c>
      <c r="F8518" s="129">
        <f t="shared" ref="F8518:F8523" si="2991">D8518*E8518</f>
        <v>1008216</v>
      </c>
      <c r="G8518" s="122"/>
      <c r="H8518" s="124">
        <f>D8518*G8518</f>
        <v>0</v>
      </c>
      <c r="I8518" s="130"/>
      <c r="J8518" s="130">
        <v>45536</v>
      </c>
      <c r="K8518" s="126"/>
      <c r="L8518" s="130" t="s">
        <v>6513</v>
      </c>
      <c r="M8518" s="130">
        <v>44847</v>
      </c>
      <c r="N8518" s="122">
        <v>657</v>
      </c>
      <c r="O8518" s="122">
        <v>419</v>
      </c>
      <c r="P8518" s="122">
        <v>301</v>
      </c>
      <c r="Q8518" s="122"/>
      <c r="R8518" s="122"/>
      <c r="S8518" s="114"/>
      <c r="T8518" s="122"/>
      <c r="U8518" s="122"/>
      <c r="V8518" s="122"/>
      <c r="W8518" s="122"/>
      <c r="X8518" s="122"/>
      <c r="Y8518" s="122"/>
      <c r="Z8518" s="122"/>
      <c r="AA8518" s="122"/>
      <c r="AB8518" s="122"/>
      <c r="AC8518" s="1507">
        <f t="shared" ref="AC8518:AC8523" si="2992">E8518+G8518-N8518-O8518-AA8518-P8518-Q8518-R8518-S8518-T8518-U8518-V8518-W8518-X8518-Y8518</f>
        <v>2385</v>
      </c>
      <c r="AD8518" s="1508">
        <f t="shared" ref="AD8518:AD8523" si="2993">D8518*AC8518</f>
        <v>639180</v>
      </c>
      <c r="AE8518" s="14">
        <f>(J8518-"01.04.2023")/30</f>
        <v>17.3</v>
      </c>
      <c r="AF8518" s="14">
        <f t="shared" ref="AF8518:AF8523" si="2994">(N8518+O8518+P8518+Q8518+R8518+S8518+T8518+U8518+V8518+W8518+X8518+Y8518)/3</f>
        <v>459</v>
      </c>
      <c r="AG8518" s="14">
        <f t="shared" ref="AG8518:AG8523" si="2995">AC8518/AF8518</f>
        <v>5.1960784313725492</v>
      </c>
      <c r="AH8518" s="14">
        <f>AG8518-AE8518</f>
        <v>-12.103921568627452</v>
      </c>
      <c r="AI8518" s="14">
        <f>AC8518-(AE8518*AF8518)</f>
        <v>-5555.7000000000007</v>
      </c>
      <c r="AJ8518" s="131"/>
    </row>
    <row r="8519" spans="1:36" ht="40.5" customHeight="1">
      <c r="A8519" s="600">
        <v>8</v>
      </c>
      <c r="B8519" s="144" t="s">
        <v>82</v>
      </c>
      <c r="C8519" s="122" t="s">
        <v>66</v>
      </c>
      <c r="D8519" s="122">
        <v>12.306800000000001</v>
      </c>
      <c r="E8519" s="122">
        <v>6</v>
      </c>
      <c r="F8519" s="129">
        <f t="shared" si="2991"/>
        <v>73.840800000000002</v>
      </c>
      <c r="G8519" s="122"/>
      <c r="H8519" s="122"/>
      <c r="I8519" s="120"/>
      <c r="J8519" s="120">
        <v>53207</v>
      </c>
      <c r="K8519" s="120"/>
      <c r="L8519" s="120"/>
      <c r="M8519" s="120"/>
      <c r="N8519" s="122">
        <v>0</v>
      </c>
      <c r="O8519" s="122">
        <v>0</v>
      </c>
      <c r="P8519" s="122">
        <v>0</v>
      </c>
      <c r="Q8519" s="122"/>
      <c r="R8519" s="122"/>
      <c r="S8519" s="114"/>
      <c r="T8519" s="122"/>
      <c r="U8519" s="122"/>
      <c r="V8519" s="122"/>
      <c r="W8519" s="122"/>
      <c r="X8519" s="122"/>
      <c r="Y8519" s="122"/>
      <c r="Z8519" s="119"/>
      <c r="AA8519" s="122"/>
      <c r="AB8519" s="122"/>
      <c r="AC8519" s="1507">
        <f t="shared" si="2992"/>
        <v>6</v>
      </c>
      <c r="AD8519" s="1508">
        <f t="shared" si="2993"/>
        <v>73.840800000000002</v>
      </c>
      <c r="AE8519" s="14">
        <f t="shared" ref="AE8519:AE8523" si="2996">(J8519-"01.04.2023")/30</f>
        <v>273</v>
      </c>
      <c r="AF8519" s="14">
        <f t="shared" si="2994"/>
        <v>0</v>
      </c>
      <c r="AG8519" s="14" t="e">
        <f t="shared" si="2995"/>
        <v>#DIV/0!</v>
      </c>
      <c r="AH8519" s="14" t="e">
        <f t="shared" ref="AH8519:AH8523" si="2997">AG8519-AE8519</f>
        <v>#DIV/0!</v>
      </c>
      <c r="AI8519" s="14">
        <f t="shared" ref="AI8519:AI8523" si="2998">AC8519-(AE8519*AF8519)</f>
        <v>6</v>
      </c>
      <c r="AJ8519" s="131"/>
    </row>
    <row r="8520" spans="1:36" ht="48" customHeight="1">
      <c r="A8520" s="600">
        <v>9</v>
      </c>
      <c r="B8520" s="132" t="s">
        <v>2248</v>
      </c>
      <c r="C8520" s="122" t="s">
        <v>182</v>
      </c>
      <c r="D8520" s="122">
        <v>227.48</v>
      </c>
      <c r="E8520" s="122">
        <v>538</v>
      </c>
      <c r="F8520" s="129">
        <f t="shared" si="2991"/>
        <v>122384.23999999999</v>
      </c>
      <c r="G8520" s="122"/>
      <c r="H8520" s="122">
        <f>D8520*G8520</f>
        <v>0</v>
      </c>
      <c r="I8520" s="120"/>
      <c r="J8520" s="130">
        <v>45181</v>
      </c>
      <c r="K8520" s="130"/>
      <c r="L8520" s="130"/>
      <c r="M8520" s="130"/>
      <c r="N8520" s="122">
        <v>8</v>
      </c>
      <c r="O8520" s="122">
        <v>5</v>
      </c>
      <c r="P8520" s="122">
        <v>9</v>
      </c>
      <c r="Q8520" s="122"/>
      <c r="R8520" s="122"/>
      <c r="S8520" s="114"/>
      <c r="T8520" s="122"/>
      <c r="U8520" s="122"/>
      <c r="V8520" s="122"/>
      <c r="W8520" s="122"/>
      <c r="X8520" s="122"/>
      <c r="Y8520" s="122"/>
      <c r="Z8520" s="122"/>
      <c r="AA8520" s="122"/>
      <c r="AB8520" s="122"/>
      <c r="AC8520" s="1507">
        <f t="shared" si="2992"/>
        <v>516</v>
      </c>
      <c r="AD8520" s="1508">
        <f t="shared" si="2993"/>
        <v>117379.68</v>
      </c>
      <c r="AE8520" s="14">
        <f t="shared" si="2996"/>
        <v>5.4666666666666668</v>
      </c>
      <c r="AF8520" s="14">
        <f t="shared" si="2994"/>
        <v>7.333333333333333</v>
      </c>
      <c r="AG8520" s="14">
        <f t="shared" si="2995"/>
        <v>70.36363636363636</v>
      </c>
      <c r="AH8520" s="14">
        <f t="shared" si="2997"/>
        <v>64.896969696969691</v>
      </c>
      <c r="AI8520" s="14">
        <f t="shared" si="2998"/>
        <v>475.9111111111111</v>
      </c>
      <c r="AJ8520" s="131"/>
    </row>
    <row r="8521" spans="1:36" ht="45" customHeight="1">
      <c r="A8521" s="600">
        <v>10</v>
      </c>
      <c r="B8521" s="132" t="s">
        <v>2249</v>
      </c>
      <c r="C8521" s="122" t="s">
        <v>262</v>
      </c>
      <c r="D8521" s="122">
        <v>0</v>
      </c>
      <c r="E8521" s="122">
        <v>6600</v>
      </c>
      <c r="F8521" s="129">
        <f t="shared" si="2991"/>
        <v>0</v>
      </c>
      <c r="G8521" s="122"/>
      <c r="H8521" s="122">
        <f>D8521*G8521</f>
        <v>0</v>
      </c>
      <c r="I8521" s="120"/>
      <c r="J8521" s="130">
        <v>45184</v>
      </c>
      <c r="K8521" s="130"/>
      <c r="L8521" s="142"/>
      <c r="M8521" s="130"/>
      <c r="N8521" s="122">
        <v>880</v>
      </c>
      <c r="O8521" s="122">
        <v>2600</v>
      </c>
      <c r="P8521" s="122">
        <v>2680</v>
      </c>
      <c r="Q8521" s="122"/>
      <c r="R8521" s="122"/>
      <c r="S8521" s="114"/>
      <c r="T8521" s="122"/>
      <c r="U8521" s="122"/>
      <c r="V8521" s="122"/>
      <c r="W8521" s="122"/>
      <c r="X8521" s="122"/>
      <c r="Y8521" s="122"/>
      <c r="Z8521" s="122"/>
      <c r="AA8521" s="122"/>
      <c r="AB8521" s="122"/>
      <c r="AC8521" s="1507">
        <f t="shared" si="2992"/>
        <v>440</v>
      </c>
      <c r="AD8521" s="1508">
        <f t="shared" si="2993"/>
        <v>0</v>
      </c>
      <c r="AE8521" s="14">
        <f t="shared" si="2996"/>
        <v>5.5666666666666664</v>
      </c>
      <c r="AF8521" s="14">
        <f t="shared" si="2994"/>
        <v>2053.3333333333335</v>
      </c>
      <c r="AG8521" s="14">
        <f t="shared" si="2995"/>
        <v>0.21428571428571427</v>
      </c>
      <c r="AH8521" s="14">
        <f t="shared" si="2997"/>
        <v>-5.352380952380952</v>
      </c>
      <c r="AI8521" s="14">
        <f t="shared" si="2998"/>
        <v>-10990.222222222223</v>
      </c>
      <c r="AJ8521" s="131"/>
    </row>
    <row r="8522" spans="1:36" ht="28.5" customHeight="1">
      <c r="A8522" s="600">
        <v>16</v>
      </c>
      <c r="B8522" s="132" t="s">
        <v>6907</v>
      </c>
      <c r="C8522" s="122" t="s">
        <v>181</v>
      </c>
      <c r="D8522" s="122">
        <v>1.2312000000000001</v>
      </c>
      <c r="E8522" s="122">
        <v>538</v>
      </c>
      <c r="F8522" s="129">
        <f t="shared" si="2991"/>
        <v>662.38560000000007</v>
      </c>
      <c r="G8522" s="134"/>
      <c r="H8522" s="122">
        <f t="shared" ref="H8522:H8523" si="2999">D8522*G8522</f>
        <v>0</v>
      </c>
      <c r="I8522" s="120"/>
      <c r="J8522" s="130">
        <v>45838</v>
      </c>
      <c r="K8522" s="130"/>
      <c r="L8522" s="130"/>
      <c r="M8522" s="130"/>
      <c r="N8522" s="122">
        <v>8</v>
      </c>
      <c r="O8522" s="122">
        <v>5</v>
      </c>
      <c r="P8522" s="122">
        <v>9</v>
      </c>
      <c r="Q8522" s="122"/>
      <c r="R8522" s="122"/>
      <c r="S8522" s="114"/>
      <c r="T8522" s="122"/>
      <c r="U8522" s="122"/>
      <c r="V8522" s="122"/>
      <c r="W8522" s="122"/>
      <c r="X8522" s="122"/>
      <c r="Y8522" s="122"/>
      <c r="Z8522" s="119"/>
      <c r="AA8522" s="122"/>
      <c r="AB8522" s="122"/>
      <c r="AC8522" s="1507">
        <f t="shared" si="2992"/>
        <v>516</v>
      </c>
      <c r="AD8522" s="1508">
        <f t="shared" si="2993"/>
        <v>635.29920000000004</v>
      </c>
      <c r="AE8522" s="14">
        <f t="shared" si="2996"/>
        <v>27.366666666666667</v>
      </c>
      <c r="AF8522" s="14">
        <f t="shared" si="2994"/>
        <v>7.333333333333333</v>
      </c>
      <c r="AG8522" s="14">
        <f t="shared" si="2995"/>
        <v>70.36363636363636</v>
      </c>
      <c r="AH8522" s="14">
        <f t="shared" si="2997"/>
        <v>42.996969696969693</v>
      </c>
      <c r="AI8522" s="14">
        <f t="shared" si="2998"/>
        <v>315.31111111111113</v>
      </c>
      <c r="AJ8522" s="131"/>
    </row>
    <row r="8523" spans="1:36" ht="28.5" customHeight="1">
      <c r="A8523" s="600">
        <v>17</v>
      </c>
      <c r="B8523" s="132" t="s">
        <v>6907</v>
      </c>
      <c r="C8523" s="145" t="s">
        <v>66</v>
      </c>
      <c r="D8523" s="145">
        <v>2.71</v>
      </c>
      <c r="E8523" s="145">
        <v>6500</v>
      </c>
      <c r="F8523" s="129">
        <f t="shared" si="2991"/>
        <v>17615</v>
      </c>
      <c r="G8523" s="153"/>
      <c r="H8523" s="154">
        <f t="shared" si="2999"/>
        <v>0</v>
      </c>
      <c r="I8523" s="146"/>
      <c r="J8523" s="148">
        <v>46446</v>
      </c>
      <c r="K8523" s="130"/>
      <c r="L8523" s="148"/>
      <c r="M8523" s="148"/>
      <c r="N8523" s="145">
        <v>230</v>
      </c>
      <c r="O8523" s="145">
        <v>230</v>
      </c>
      <c r="P8523" s="145">
        <v>210</v>
      </c>
      <c r="Q8523" s="145"/>
      <c r="R8523" s="145"/>
      <c r="S8523" s="149"/>
      <c r="T8523" s="145"/>
      <c r="U8523" s="145"/>
      <c r="V8523" s="145"/>
      <c r="W8523" s="145"/>
      <c r="X8523" s="145"/>
      <c r="Y8523" s="145"/>
      <c r="Z8523" s="150"/>
      <c r="AA8523" s="145"/>
      <c r="AB8523" s="122"/>
      <c r="AC8523" s="1507">
        <f t="shared" si="2992"/>
        <v>5830</v>
      </c>
      <c r="AD8523" s="1508">
        <f t="shared" si="2993"/>
        <v>15799.3</v>
      </c>
      <c r="AE8523" s="14">
        <f t="shared" si="2996"/>
        <v>47.633333333333333</v>
      </c>
      <c r="AF8523" s="14">
        <f t="shared" si="2994"/>
        <v>223.33333333333334</v>
      </c>
      <c r="AG8523" s="14">
        <f t="shared" si="2995"/>
        <v>26.104477611940297</v>
      </c>
      <c r="AH8523" s="14">
        <f t="shared" si="2997"/>
        <v>-21.528855721393036</v>
      </c>
      <c r="AI8523" s="14">
        <f t="shared" si="2998"/>
        <v>-4808.1111111111113</v>
      </c>
      <c r="AJ8523" s="131"/>
    </row>
    <row r="8524" spans="1:36" ht="42" customHeight="1">
      <c r="A8524" s="4526" t="s">
        <v>21</v>
      </c>
      <c r="B8524" s="4526"/>
      <c r="C8524" s="4526"/>
      <c r="D8524" s="4526"/>
      <c r="E8524" s="4526"/>
      <c r="F8524" s="4526"/>
      <c r="G8524" s="4526"/>
      <c r="H8524" s="4526"/>
      <c r="I8524" s="4526"/>
      <c r="J8524" s="4526"/>
      <c r="K8524" s="4526"/>
      <c r="L8524" s="4526"/>
      <c r="M8524" s="4526"/>
      <c r="N8524" s="4526"/>
      <c r="O8524" s="4526"/>
      <c r="P8524" s="4526"/>
      <c r="Q8524" s="4526"/>
      <c r="R8524" s="4526"/>
      <c r="S8524" s="4526"/>
      <c r="T8524" s="4526"/>
      <c r="U8524" s="4526"/>
      <c r="V8524" s="4526"/>
      <c r="W8524" s="4526"/>
      <c r="X8524" s="4526"/>
      <c r="Y8524" s="4526"/>
      <c r="Z8524" s="4526"/>
      <c r="AA8524" s="4526"/>
      <c r="AB8524" s="4526"/>
      <c r="AC8524" s="4526"/>
      <c r="AD8524" s="4526"/>
      <c r="AE8524" s="4526"/>
      <c r="AF8524" s="4526"/>
      <c r="AG8524" s="4526"/>
      <c r="AH8524" s="4526"/>
      <c r="AI8524" s="4526"/>
      <c r="AJ8524" s="4526"/>
    </row>
    <row r="8525" spans="1:36" ht="29.25" customHeight="1">
      <c r="A8525" s="1497"/>
      <c r="B8525" s="155" t="s">
        <v>9658</v>
      </c>
      <c r="C8525" s="123" t="s">
        <v>66</v>
      </c>
      <c r="D8525" s="154">
        <v>0</v>
      </c>
      <c r="E8525" s="1460"/>
      <c r="F8525" s="129"/>
      <c r="G8525" s="145">
        <v>50</v>
      </c>
      <c r="H8525" s="124">
        <f>G8525*D8525</f>
        <v>0</v>
      </c>
      <c r="I8525" s="157">
        <v>45002</v>
      </c>
      <c r="J8525" s="119" t="s">
        <v>231</v>
      </c>
      <c r="K8525" s="1460"/>
      <c r="L8525" s="1460"/>
      <c r="M8525" s="1460"/>
      <c r="N8525" s="1460"/>
      <c r="O8525" s="1460"/>
      <c r="P8525" s="1460">
        <v>0</v>
      </c>
      <c r="Q8525" s="1460"/>
      <c r="R8525" s="1460"/>
      <c r="S8525" s="1460"/>
      <c r="T8525" s="1460"/>
      <c r="U8525" s="1460"/>
      <c r="V8525" s="1460"/>
      <c r="W8525" s="1460"/>
      <c r="X8525" s="1460"/>
      <c r="Y8525" s="1460"/>
      <c r="Z8525" s="1460"/>
      <c r="AA8525" s="1460"/>
      <c r="AB8525" s="122"/>
      <c r="AC8525" s="1507">
        <f t="shared" ref="AC8525:AC8540" si="3000">E8525+G8525-N8525-O8525-AA8525-P8525-Q8525-R8525-S8525-T8525-U8525-V8525-W8525-X8525-Y8525</f>
        <v>50</v>
      </c>
      <c r="AD8525" s="1508">
        <f t="shared" ref="AD8525:AD8540" si="3001">D8525*AC8525</f>
        <v>0</v>
      </c>
      <c r="AE8525" s="14" t="s">
        <v>334</v>
      </c>
      <c r="AF8525" s="14">
        <f t="shared" ref="AF8525:AF8540" si="3002">(N8525+O8525+P8525+Q8525+R8525+S8525+T8525+U8525+V8525+W8525+X8525+Y8525)/3</f>
        <v>0</v>
      </c>
      <c r="AG8525" s="14" t="e">
        <f t="shared" ref="AG8525:AG8540" si="3003">AC8525/AF8525</f>
        <v>#DIV/0!</v>
      </c>
      <c r="AH8525" s="14" t="s">
        <v>334</v>
      </c>
      <c r="AI8525" s="14" t="s">
        <v>334</v>
      </c>
      <c r="AJ8525" s="131"/>
    </row>
    <row r="8526" spans="1:36" ht="31.5" customHeight="1">
      <c r="A8526" s="1497">
        <v>4</v>
      </c>
      <c r="B8526" s="158" t="s">
        <v>5915</v>
      </c>
      <c r="C8526" s="123" t="s">
        <v>66</v>
      </c>
      <c r="D8526" s="159">
        <v>1327.44</v>
      </c>
      <c r="E8526" s="1460">
        <v>2</v>
      </c>
      <c r="F8526" s="129">
        <f t="shared" ref="F8526:F8529" si="3004">D8526*E8526</f>
        <v>2654.88</v>
      </c>
      <c r="G8526" s="145"/>
      <c r="H8526" s="124">
        <f t="shared" ref="H8526:H8540" si="3005">D8526*G8526</f>
        <v>0</v>
      </c>
      <c r="I8526" s="148"/>
      <c r="J8526" s="119" t="s">
        <v>231</v>
      </c>
      <c r="K8526" s="1460"/>
      <c r="L8526" s="1460"/>
      <c r="M8526" s="1460"/>
      <c r="N8526" s="1460">
        <v>0</v>
      </c>
      <c r="O8526" s="1460">
        <v>0</v>
      </c>
      <c r="P8526" s="1460">
        <v>0</v>
      </c>
      <c r="Q8526" s="1460"/>
      <c r="R8526" s="1460"/>
      <c r="S8526" s="1460"/>
      <c r="T8526" s="1460"/>
      <c r="U8526" s="1460"/>
      <c r="V8526" s="1460"/>
      <c r="W8526" s="1460"/>
      <c r="X8526" s="1460"/>
      <c r="Y8526" s="1460"/>
      <c r="Z8526" s="1460"/>
      <c r="AA8526" s="1460"/>
      <c r="AB8526" s="122"/>
      <c r="AC8526" s="1507">
        <f t="shared" si="3000"/>
        <v>2</v>
      </c>
      <c r="AD8526" s="1508">
        <f t="shared" si="3001"/>
        <v>2654.88</v>
      </c>
      <c r="AE8526" s="14" t="s">
        <v>334</v>
      </c>
      <c r="AF8526" s="14">
        <f t="shared" si="3002"/>
        <v>0</v>
      </c>
      <c r="AG8526" s="14" t="e">
        <f t="shared" si="3003"/>
        <v>#DIV/0!</v>
      </c>
      <c r="AH8526" s="14" t="s">
        <v>334</v>
      </c>
      <c r="AI8526" s="14" t="s">
        <v>334</v>
      </c>
      <c r="AJ8526" s="131"/>
    </row>
    <row r="8527" spans="1:36" ht="31.5" customHeight="1">
      <c r="A8527" s="1497">
        <v>5</v>
      </c>
      <c r="B8527" s="158" t="s">
        <v>5916</v>
      </c>
      <c r="C8527" s="123" t="s">
        <v>66</v>
      </c>
      <c r="D8527" s="159">
        <v>10.29</v>
      </c>
      <c r="E8527" s="1460">
        <v>20</v>
      </c>
      <c r="F8527" s="129">
        <f t="shared" si="3004"/>
        <v>205.79999999999998</v>
      </c>
      <c r="G8527" s="145"/>
      <c r="H8527" s="124">
        <f t="shared" si="3005"/>
        <v>0</v>
      </c>
      <c r="I8527" s="148"/>
      <c r="J8527" s="119" t="s">
        <v>231</v>
      </c>
      <c r="K8527" s="1460"/>
      <c r="L8527" s="1460"/>
      <c r="M8527" s="1460"/>
      <c r="N8527" s="1460">
        <v>0</v>
      </c>
      <c r="O8527" s="1460">
        <v>0</v>
      </c>
      <c r="P8527" s="1460">
        <v>0</v>
      </c>
      <c r="Q8527" s="1460"/>
      <c r="R8527" s="1460"/>
      <c r="S8527" s="1460"/>
      <c r="T8527" s="1460"/>
      <c r="U8527" s="1460"/>
      <c r="V8527" s="1460"/>
      <c r="W8527" s="1460"/>
      <c r="X8527" s="1460"/>
      <c r="Y8527" s="1460"/>
      <c r="Z8527" s="1460"/>
      <c r="AA8527" s="1460"/>
      <c r="AB8527" s="122"/>
      <c r="AC8527" s="1507">
        <f t="shared" si="3000"/>
        <v>20</v>
      </c>
      <c r="AD8527" s="1508">
        <f t="shared" si="3001"/>
        <v>205.79999999999998</v>
      </c>
      <c r="AE8527" s="14" t="s">
        <v>334</v>
      </c>
      <c r="AF8527" s="14">
        <f t="shared" si="3002"/>
        <v>0</v>
      </c>
      <c r="AG8527" s="14" t="e">
        <f t="shared" si="3003"/>
        <v>#DIV/0!</v>
      </c>
      <c r="AH8527" s="14" t="s">
        <v>334</v>
      </c>
      <c r="AI8527" s="14" t="s">
        <v>334</v>
      </c>
      <c r="AJ8527" s="131"/>
    </row>
    <row r="8528" spans="1:36" ht="33.75" customHeight="1">
      <c r="A8528" s="1497">
        <v>6</v>
      </c>
      <c r="B8528" s="158" t="s">
        <v>5917</v>
      </c>
      <c r="C8528" s="123" t="s">
        <v>66</v>
      </c>
      <c r="D8528" s="159">
        <v>10.27</v>
      </c>
      <c r="E8528" s="1460">
        <v>76</v>
      </c>
      <c r="F8528" s="129">
        <f t="shared" si="3004"/>
        <v>780.52</v>
      </c>
      <c r="G8528" s="145"/>
      <c r="H8528" s="124">
        <f t="shared" si="3005"/>
        <v>0</v>
      </c>
      <c r="I8528" s="148"/>
      <c r="J8528" s="119" t="s">
        <v>231</v>
      </c>
      <c r="K8528" s="1460"/>
      <c r="L8528" s="1460"/>
      <c r="M8528" s="1460"/>
      <c r="N8528" s="1460">
        <v>0</v>
      </c>
      <c r="O8528" s="1460">
        <v>0</v>
      </c>
      <c r="P8528" s="1460">
        <v>0</v>
      </c>
      <c r="Q8528" s="1460"/>
      <c r="R8528" s="1460"/>
      <c r="S8528" s="1460"/>
      <c r="T8528" s="1460"/>
      <c r="U8528" s="1460"/>
      <c r="V8528" s="1460"/>
      <c r="W8528" s="1460"/>
      <c r="X8528" s="1460"/>
      <c r="Y8528" s="1460"/>
      <c r="Z8528" s="1460"/>
      <c r="AA8528" s="1460"/>
      <c r="AB8528" s="122"/>
      <c r="AC8528" s="1507">
        <f t="shared" si="3000"/>
        <v>76</v>
      </c>
      <c r="AD8528" s="1508">
        <f t="shared" si="3001"/>
        <v>780.52</v>
      </c>
      <c r="AE8528" s="14" t="s">
        <v>334</v>
      </c>
      <c r="AF8528" s="14">
        <f t="shared" si="3002"/>
        <v>0</v>
      </c>
      <c r="AG8528" s="14" t="e">
        <f t="shared" si="3003"/>
        <v>#DIV/0!</v>
      </c>
      <c r="AH8528" s="14" t="s">
        <v>334</v>
      </c>
      <c r="AI8528" s="14" t="s">
        <v>334</v>
      </c>
      <c r="AJ8528" s="131"/>
    </row>
    <row r="8529" spans="1:36" ht="69.75" customHeight="1">
      <c r="A8529" s="1497">
        <v>7</v>
      </c>
      <c r="B8529" s="160" t="s">
        <v>6908</v>
      </c>
      <c r="C8529" s="123" t="s">
        <v>65</v>
      </c>
      <c r="D8529" s="161">
        <v>4.1139599999999996</v>
      </c>
      <c r="E8529" s="1460">
        <v>600</v>
      </c>
      <c r="F8529" s="129">
        <f t="shared" si="3004"/>
        <v>2468.3759999999997</v>
      </c>
      <c r="G8529" s="145"/>
      <c r="H8529" s="124">
        <f t="shared" si="3005"/>
        <v>0</v>
      </c>
      <c r="I8529" s="148"/>
      <c r="J8529" s="120">
        <v>45777</v>
      </c>
      <c r="K8529" s="1460"/>
      <c r="L8529" s="1460"/>
      <c r="M8529" s="1460"/>
      <c r="N8529" s="1460">
        <v>20</v>
      </c>
      <c r="O8529" s="1460">
        <v>110</v>
      </c>
      <c r="P8529" s="1460">
        <v>130</v>
      </c>
      <c r="Q8529" s="1460"/>
      <c r="R8529" s="1460"/>
      <c r="S8529" s="1460"/>
      <c r="T8529" s="1460"/>
      <c r="U8529" s="1460"/>
      <c r="V8529" s="1460"/>
      <c r="W8529" s="1460"/>
      <c r="X8529" s="1460"/>
      <c r="Y8529" s="1460"/>
      <c r="Z8529" s="1460"/>
      <c r="AA8529" s="1460"/>
      <c r="AB8529" s="122"/>
      <c r="AC8529" s="1507">
        <f t="shared" si="3000"/>
        <v>340</v>
      </c>
      <c r="AD8529" s="1508">
        <f t="shared" si="3001"/>
        <v>1398.7463999999998</v>
      </c>
      <c r="AE8529" s="14">
        <f>(J8529-"01.04.2023")/30</f>
        <v>25.333333333333332</v>
      </c>
      <c r="AF8529" s="14">
        <f t="shared" si="3002"/>
        <v>86.666666666666671</v>
      </c>
      <c r="AG8529" s="14">
        <f t="shared" si="3003"/>
        <v>3.9230769230769229</v>
      </c>
      <c r="AH8529" s="14">
        <f>AG8529-AE8529</f>
        <v>-21.410256410256409</v>
      </c>
      <c r="AI8529" s="14">
        <f>AC8529-(AE8529*AF8529)</f>
        <v>-1855.5555555555557</v>
      </c>
      <c r="AJ8529" s="131"/>
    </row>
    <row r="8530" spans="1:36" ht="50.25" customHeight="1">
      <c r="A8530" s="1497">
        <v>9</v>
      </c>
      <c r="B8530" s="32" t="s">
        <v>5292</v>
      </c>
      <c r="C8530" s="123" t="s">
        <v>638</v>
      </c>
      <c r="D8530" s="154">
        <v>1</v>
      </c>
      <c r="E8530" s="1460">
        <v>19</v>
      </c>
      <c r="F8530" s="129">
        <f>D8530*E8530</f>
        <v>19</v>
      </c>
      <c r="G8530" s="145"/>
      <c r="H8530" s="124">
        <f t="shared" si="3005"/>
        <v>0</v>
      </c>
      <c r="I8530" s="148"/>
      <c r="J8530" s="120">
        <v>45412</v>
      </c>
      <c r="K8530" s="1460"/>
      <c r="L8530" s="1460"/>
      <c r="M8530" s="1460"/>
      <c r="N8530" s="1460">
        <v>1</v>
      </c>
      <c r="O8530" s="1460">
        <v>1</v>
      </c>
      <c r="P8530" s="1460">
        <v>0</v>
      </c>
      <c r="Q8530" s="1460"/>
      <c r="R8530" s="1460"/>
      <c r="S8530" s="1460"/>
      <c r="T8530" s="1460"/>
      <c r="U8530" s="1460"/>
      <c r="V8530" s="1460"/>
      <c r="W8530" s="1460"/>
      <c r="X8530" s="1460"/>
      <c r="Y8530" s="1460"/>
      <c r="Z8530" s="1460"/>
      <c r="AA8530" s="1460"/>
      <c r="AB8530" s="122"/>
      <c r="AC8530" s="1507">
        <f t="shared" si="3000"/>
        <v>17</v>
      </c>
      <c r="AD8530" s="1508">
        <f t="shared" si="3001"/>
        <v>17</v>
      </c>
      <c r="AE8530" s="14">
        <f>(J8530-"01.04.2023")/30</f>
        <v>13.166666666666666</v>
      </c>
      <c r="AF8530" s="14">
        <f t="shared" si="3002"/>
        <v>0.66666666666666663</v>
      </c>
      <c r="AG8530" s="14">
        <f t="shared" si="3003"/>
        <v>25.5</v>
      </c>
      <c r="AH8530" s="14">
        <f>AG8530-AE8530</f>
        <v>12.333333333333334</v>
      </c>
      <c r="AI8530" s="14">
        <f>AC8530-(AE8530*AF8530)</f>
        <v>8.2222222222222232</v>
      </c>
      <c r="AJ8530" s="131"/>
    </row>
    <row r="8531" spans="1:36" ht="28.5" customHeight="1">
      <c r="A8531" s="1497">
        <v>11</v>
      </c>
      <c r="B8531" s="138" t="s">
        <v>3109</v>
      </c>
      <c r="C8531" s="122" t="s">
        <v>66</v>
      </c>
      <c r="D8531" s="124">
        <v>1</v>
      </c>
      <c r="E8531" s="162">
        <v>1</v>
      </c>
      <c r="F8531" s="129">
        <f>D8531*E8531</f>
        <v>1</v>
      </c>
      <c r="G8531" s="122"/>
      <c r="H8531" s="124">
        <f t="shared" si="3005"/>
        <v>0</v>
      </c>
      <c r="I8531" s="130"/>
      <c r="J8531" s="119" t="s">
        <v>231</v>
      </c>
      <c r="K8531" s="162"/>
      <c r="L8531" s="162"/>
      <c r="M8531" s="162"/>
      <c r="N8531" s="162">
        <v>0</v>
      </c>
      <c r="O8531" s="162">
        <v>0</v>
      </c>
      <c r="P8531" s="162">
        <v>0</v>
      </c>
      <c r="Q8531" s="162"/>
      <c r="R8531" s="162"/>
      <c r="S8531" s="162"/>
      <c r="T8531" s="162"/>
      <c r="U8531" s="162"/>
      <c r="V8531" s="162"/>
      <c r="W8531" s="162"/>
      <c r="X8531" s="162"/>
      <c r="Y8531" s="162"/>
      <c r="Z8531" s="162"/>
      <c r="AA8531" s="162"/>
      <c r="AB8531" s="122"/>
      <c r="AC8531" s="1507">
        <f t="shared" si="3000"/>
        <v>1</v>
      </c>
      <c r="AD8531" s="1508">
        <f t="shared" si="3001"/>
        <v>1</v>
      </c>
      <c r="AE8531" s="14" t="s">
        <v>334</v>
      </c>
      <c r="AF8531" s="14">
        <f t="shared" si="3002"/>
        <v>0</v>
      </c>
      <c r="AG8531" s="14" t="e">
        <f t="shared" si="3003"/>
        <v>#DIV/0!</v>
      </c>
      <c r="AH8531" s="14" t="s">
        <v>334</v>
      </c>
      <c r="AI8531" s="14" t="s">
        <v>334</v>
      </c>
      <c r="AJ8531" s="131"/>
    </row>
    <row r="8532" spans="1:36" ht="47.25" customHeight="1">
      <c r="A8532" s="1497"/>
      <c r="B8532" s="163" t="s">
        <v>9659</v>
      </c>
      <c r="C8532" s="122" t="s">
        <v>66</v>
      </c>
      <c r="D8532" s="124">
        <v>0</v>
      </c>
      <c r="E8532" s="162"/>
      <c r="F8532" s="129"/>
      <c r="G8532" s="122">
        <v>4000</v>
      </c>
      <c r="H8532" s="124">
        <f t="shared" si="3005"/>
        <v>0</v>
      </c>
      <c r="I8532" s="130">
        <v>45002</v>
      </c>
      <c r="J8532" s="119" t="s">
        <v>231</v>
      </c>
      <c r="K8532" s="162"/>
      <c r="L8532" s="162"/>
      <c r="M8532" s="162"/>
      <c r="N8532" s="162"/>
      <c r="O8532" s="162"/>
      <c r="P8532" s="162">
        <v>1300</v>
      </c>
      <c r="Q8532" s="162"/>
      <c r="R8532" s="162"/>
      <c r="S8532" s="162"/>
      <c r="T8532" s="162"/>
      <c r="U8532" s="162"/>
      <c r="V8532" s="162"/>
      <c r="W8532" s="162"/>
      <c r="X8532" s="162"/>
      <c r="Y8532" s="162"/>
      <c r="Z8532" s="162"/>
      <c r="AA8532" s="162"/>
      <c r="AB8532" s="122"/>
      <c r="AC8532" s="1507">
        <f t="shared" si="3000"/>
        <v>2700</v>
      </c>
      <c r="AD8532" s="1508">
        <f t="shared" si="3001"/>
        <v>0</v>
      </c>
      <c r="AE8532" s="14" t="s">
        <v>334</v>
      </c>
      <c r="AF8532" s="14">
        <f t="shared" si="3002"/>
        <v>433.33333333333331</v>
      </c>
      <c r="AG8532" s="14">
        <f t="shared" si="3003"/>
        <v>6.2307692307692308</v>
      </c>
      <c r="AH8532" s="14" t="s">
        <v>334</v>
      </c>
      <c r="AI8532" s="14" t="s">
        <v>334</v>
      </c>
      <c r="AJ8532" s="131"/>
    </row>
    <row r="8533" spans="1:36" ht="33.75" customHeight="1">
      <c r="A8533" s="1497"/>
      <c r="B8533" s="144" t="s">
        <v>9660</v>
      </c>
      <c r="C8533" s="122" t="s">
        <v>66</v>
      </c>
      <c r="D8533" s="124">
        <v>1</v>
      </c>
      <c r="E8533" s="162"/>
      <c r="F8533" s="129"/>
      <c r="G8533" s="122">
        <v>200</v>
      </c>
      <c r="H8533" s="124">
        <f t="shared" si="3005"/>
        <v>200</v>
      </c>
      <c r="I8533" s="130">
        <v>45003</v>
      </c>
      <c r="J8533" s="119" t="s">
        <v>231</v>
      </c>
      <c r="K8533" s="162"/>
      <c r="L8533" s="162"/>
      <c r="M8533" s="162"/>
      <c r="N8533" s="162"/>
      <c r="O8533" s="162"/>
      <c r="P8533" s="162">
        <v>16</v>
      </c>
      <c r="Q8533" s="162"/>
      <c r="R8533" s="162"/>
      <c r="S8533" s="162"/>
      <c r="T8533" s="162"/>
      <c r="U8533" s="162"/>
      <c r="V8533" s="162"/>
      <c r="W8533" s="162"/>
      <c r="X8533" s="162"/>
      <c r="Y8533" s="162"/>
      <c r="Z8533" s="162"/>
      <c r="AA8533" s="162"/>
      <c r="AB8533" s="122"/>
      <c r="AC8533" s="1507">
        <f t="shared" si="3000"/>
        <v>184</v>
      </c>
      <c r="AD8533" s="1508">
        <f t="shared" si="3001"/>
        <v>184</v>
      </c>
      <c r="AE8533" s="14" t="s">
        <v>334</v>
      </c>
      <c r="AF8533" s="14">
        <f t="shared" si="3002"/>
        <v>5.333333333333333</v>
      </c>
      <c r="AG8533" s="14">
        <f t="shared" si="3003"/>
        <v>34.5</v>
      </c>
      <c r="AH8533" s="14" t="s">
        <v>334</v>
      </c>
      <c r="AI8533" s="14" t="s">
        <v>334</v>
      </c>
      <c r="AJ8533" s="131"/>
    </row>
    <row r="8534" spans="1:36" ht="27.75" customHeight="1">
      <c r="A8534" s="1497"/>
      <c r="B8534" s="163" t="s">
        <v>144</v>
      </c>
      <c r="C8534" s="122" t="s">
        <v>66</v>
      </c>
      <c r="D8534" s="124">
        <v>0</v>
      </c>
      <c r="E8534" s="162"/>
      <c r="F8534" s="129"/>
      <c r="G8534" s="122">
        <v>67</v>
      </c>
      <c r="H8534" s="124">
        <f t="shared" si="3005"/>
        <v>0</v>
      </c>
      <c r="I8534" s="130">
        <v>45002</v>
      </c>
      <c r="J8534" s="119" t="s">
        <v>231</v>
      </c>
      <c r="K8534" s="162"/>
      <c r="L8534" s="162"/>
      <c r="M8534" s="162"/>
      <c r="N8534" s="162"/>
      <c r="O8534" s="162"/>
      <c r="P8534" s="162">
        <v>0</v>
      </c>
      <c r="Q8534" s="162"/>
      <c r="R8534" s="162"/>
      <c r="S8534" s="162"/>
      <c r="T8534" s="162"/>
      <c r="U8534" s="162"/>
      <c r="V8534" s="162"/>
      <c r="W8534" s="162"/>
      <c r="X8534" s="162"/>
      <c r="Y8534" s="162"/>
      <c r="Z8534" s="162"/>
      <c r="AA8534" s="162"/>
      <c r="AB8534" s="122"/>
      <c r="AC8534" s="1507">
        <f t="shared" si="3000"/>
        <v>67</v>
      </c>
      <c r="AD8534" s="1508">
        <f t="shared" si="3001"/>
        <v>0</v>
      </c>
      <c r="AE8534" s="14" t="s">
        <v>334</v>
      </c>
      <c r="AF8534" s="14">
        <f t="shared" si="3002"/>
        <v>0</v>
      </c>
      <c r="AG8534" s="14" t="e">
        <f t="shared" si="3003"/>
        <v>#DIV/0!</v>
      </c>
      <c r="AH8534" s="14" t="s">
        <v>334</v>
      </c>
      <c r="AI8534" s="14" t="s">
        <v>334</v>
      </c>
      <c r="AJ8534" s="131"/>
    </row>
    <row r="8535" spans="1:36" ht="30.75" customHeight="1">
      <c r="A8535" s="1497">
        <v>14</v>
      </c>
      <c r="B8535" s="155" t="s">
        <v>6424</v>
      </c>
      <c r="C8535" s="122" t="s">
        <v>262</v>
      </c>
      <c r="D8535" s="124">
        <v>1</v>
      </c>
      <c r="E8535" s="131">
        <v>1584</v>
      </c>
      <c r="F8535" s="129">
        <f>D8535*E8535</f>
        <v>1584</v>
      </c>
      <c r="G8535" s="123"/>
      <c r="H8535" s="124">
        <f t="shared" si="3005"/>
        <v>0</v>
      </c>
      <c r="I8535" s="157"/>
      <c r="J8535" s="120">
        <v>45717</v>
      </c>
      <c r="K8535" s="130"/>
      <c r="L8535" s="142"/>
      <c r="M8535" s="130"/>
      <c r="N8535" s="131">
        <v>236</v>
      </c>
      <c r="O8535" s="131">
        <v>596</v>
      </c>
      <c r="P8535" s="131">
        <v>400</v>
      </c>
      <c r="Q8535" s="122"/>
      <c r="R8535" s="122"/>
      <c r="S8535" s="114"/>
      <c r="T8535" s="131"/>
      <c r="U8535" s="131"/>
      <c r="V8535" s="131"/>
      <c r="W8535" s="131"/>
      <c r="X8535" s="131"/>
      <c r="Y8535" s="131"/>
      <c r="Z8535" s="131"/>
      <c r="AA8535" s="131"/>
      <c r="AB8535" s="122"/>
      <c r="AC8535" s="1507">
        <f t="shared" si="3000"/>
        <v>352</v>
      </c>
      <c r="AD8535" s="1508">
        <f t="shared" si="3001"/>
        <v>352</v>
      </c>
      <c r="AE8535" s="14">
        <f>(J8535-"01.04.2023")/30</f>
        <v>23.333333333333332</v>
      </c>
      <c r="AF8535" s="14">
        <f t="shared" si="3002"/>
        <v>410.66666666666669</v>
      </c>
      <c r="AG8535" s="14">
        <f t="shared" si="3003"/>
        <v>0.8571428571428571</v>
      </c>
      <c r="AH8535" s="14">
        <f>AG8535-AE8535</f>
        <v>-22.476190476190474</v>
      </c>
      <c r="AI8535" s="14">
        <f>AC8535-(AE8535*AF8535)</f>
        <v>-9230.2222222222226</v>
      </c>
      <c r="AJ8535" s="114"/>
    </row>
    <row r="8536" spans="1:36" ht="30.75" customHeight="1">
      <c r="A8536" s="1497">
        <v>15</v>
      </c>
      <c r="B8536" s="165" t="s">
        <v>8938</v>
      </c>
      <c r="C8536" s="122" t="s">
        <v>63</v>
      </c>
      <c r="D8536" s="124">
        <v>1</v>
      </c>
      <c r="E8536" s="131"/>
      <c r="F8536" s="129"/>
      <c r="G8536" s="123">
        <v>3000</v>
      </c>
      <c r="H8536" s="124">
        <f t="shared" si="3005"/>
        <v>3000</v>
      </c>
      <c r="I8536" s="157">
        <v>44964</v>
      </c>
      <c r="J8536" s="120">
        <v>45200</v>
      </c>
      <c r="K8536" s="130"/>
      <c r="L8536" s="142"/>
      <c r="M8536" s="130"/>
      <c r="N8536" s="131"/>
      <c r="O8536" s="131">
        <v>2960</v>
      </c>
      <c r="P8536" s="131">
        <v>0</v>
      </c>
      <c r="Q8536" s="122"/>
      <c r="R8536" s="122"/>
      <c r="S8536" s="114"/>
      <c r="T8536" s="131"/>
      <c r="U8536" s="131"/>
      <c r="V8536" s="131"/>
      <c r="W8536" s="131"/>
      <c r="X8536" s="131"/>
      <c r="Y8536" s="131"/>
      <c r="Z8536" s="131"/>
      <c r="AA8536" s="131"/>
      <c r="AB8536" s="122"/>
      <c r="AC8536" s="1507">
        <f t="shared" si="3000"/>
        <v>40</v>
      </c>
      <c r="AD8536" s="1508">
        <f t="shared" si="3001"/>
        <v>40</v>
      </c>
      <c r="AE8536" s="14">
        <f>(J8536-"01.04.2023")/30</f>
        <v>6.1</v>
      </c>
      <c r="AF8536" s="14">
        <f t="shared" si="3002"/>
        <v>986.66666666666663</v>
      </c>
      <c r="AG8536" s="14">
        <f t="shared" si="3003"/>
        <v>4.0540540540540543E-2</v>
      </c>
      <c r="AH8536" s="14">
        <f>AG8536-AE8536</f>
        <v>-6.0594594594594593</v>
      </c>
      <c r="AI8536" s="14">
        <f>AC8536-(AE8536*AF8536)</f>
        <v>-5978.6666666666661</v>
      </c>
      <c r="AJ8536" s="114"/>
    </row>
    <row r="8537" spans="1:36" ht="50.25" customHeight="1">
      <c r="A8537" s="1497">
        <v>16</v>
      </c>
      <c r="B8537" s="155" t="s">
        <v>5294</v>
      </c>
      <c r="C8537" s="122" t="s">
        <v>66</v>
      </c>
      <c r="D8537" s="124">
        <v>1</v>
      </c>
      <c r="E8537" s="131">
        <v>21</v>
      </c>
      <c r="F8537" s="129">
        <f>D8537*E8537</f>
        <v>21</v>
      </c>
      <c r="G8537" s="123"/>
      <c r="H8537" s="124">
        <f t="shared" si="3005"/>
        <v>0</v>
      </c>
      <c r="I8537" s="146"/>
      <c r="J8537" s="130">
        <v>46113</v>
      </c>
      <c r="K8537" s="130"/>
      <c r="L8537" s="142"/>
      <c r="M8537" s="130"/>
      <c r="N8537" s="131">
        <v>4</v>
      </c>
      <c r="O8537" s="131">
        <v>8</v>
      </c>
      <c r="P8537" s="131">
        <v>7</v>
      </c>
      <c r="Q8537" s="122"/>
      <c r="R8537" s="122"/>
      <c r="S8537" s="114"/>
      <c r="T8537" s="131"/>
      <c r="U8537" s="131"/>
      <c r="V8537" s="131"/>
      <c r="W8537" s="131"/>
      <c r="X8537" s="131"/>
      <c r="Y8537" s="131"/>
      <c r="Z8537" s="131"/>
      <c r="AA8537" s="131"/>
      <c r="AB8537" s="122"/>
      <c r="AC8537" s="1507">
        <f t="shared" si="3000"/>
        <v>2</v>
      </c>
      <c r="AD8537" s="1508">
        <f t="shared" si="3001"/>
        <v>2</v>
      </c>
      <c r="AE8537" s="14">
        <f>(J8537-"01.04.2023")/30</f>
        <v>36.533333333333331</v>
      </c>
      <c r="AF8537" s="14">
        <f t="shared" si="3002"/>
        <v>6.333333333333333</v>
      </c>
      <c r="AG8537" s="14">
        <f t="shared" si="3003"/>
        <v>0.31578947368421056</v>
      </c>
      <c r="AH8537" s="14">
        <f>AG8537-AE8537</f>
        <v>-36.217543859649119</v>
      </c>
      <c r="AI8537" s="14">
        <f>AC8537-(AE8537*AF8537)</f>
        <v>-229.37777777777777</v>
      </c>
      <c r="AJ8537" s="131"/>
    </row>
    <row r="8538" spans="1:36" ht="27" customHeight="1">
      <c r="A8538" s="1497">
        <v>17</v>
      </c>
      <c r="B8538" s="132" t="s">
        <v>3474</v>
      </c>
      <c r="C8538" s="122" t="s">
        <v>66</v>
      </c>
      <c r="D8538" s="124">
        <v>1</v>
      </c>
      <c r="E8538" s="131">
        <v>2</v>
      </c>
      <c r="F8538" s="129">
        <f>D8538*E8538</f>
        <v>2</v>
      </c>
      <c r="G8538" s="123"/>
      <c r="H8538" s="124">
        <f t="shared" si="3005"/>
        <v>0</v>
      </c>
      <c r="I8538" s="156"/>
      <c r="J8538" s="119" t="s">
        <v>231</v>
      </c>
      <c r="K8538" s="130"/>
      <c r="L8538" s="142"/>
      <c r="M8538" s="130"/>
      <c r="N8538" s="131">
        <v>0</v>
      </c>
      <c r="O8538" s="131">
        <v>0</v>
      </c>
      <c r="P8538" s="131">
        <v>0</v>
      </c>
      <c r="Q8538" s="122"/>
      <c r="R8538" s="122"/>
      <c r="S8538" s="114"/>
      <c r="T8538" s="131"/>
      <c r="U8538" s="131"/>
      <c r="V8538" s="131"/>
      <c r="W8538" s="131"/>
      <c r="X8538" s="131"/>
      <c r="Y8538" s="131"/>
      <c r="Z8538" s="131"/>
      <c r="AA8538" s="131"/>
      <c r="AB8538" s="122"/>
      <c r="AC8538" s="1507">
        <f t="shared" si="3000"/>
        <v>2</v>
      </c>
      <c r="AD8538" s="1508">
        <f t="shared" si="3001"/>
        <v>2</v>
      </c>
      <c r="AE8538" s="14" t="s">
        <v>334</v>
      </c>
      <c r="AF8538" s="14">
        <f t="shared" si="3002"/>
        <v>0</v>
      </c>
      <c r="AG8538" s="14" t="e">
        <f t="shared" si="3003"/>
        <v>#DIV/0!</v>
      </c>
      <c r="AH8538" s="14" t="s">
        <v>334</v>
      </c>
      <c r="AI8538" s="14" t="s">
        <v>334</v>
      </c>
      <c r="AJ8538" s="131"/>
    </row>
    <row r="8539" spans="1:36" ht="27" customHeight="1">
      <c r="A8539" s="1497"/>
      <c r="B8539" s="155" t="s">
        <v>9661</v>
      </c>
      <c r="C8539" s="122" t="s">
        <v>177</v>
      </c>
      <c r="D8539" s="124">
        <v>1</v>
      </c>
      <c r="E8539" s="131"/>
      <c r="F8539" s="129"/>
      <c r="G8539" s="123">
        <v>420</v>
      </c>
      <c r="H8539" s="124">
        <f t="shared" si="3005"/>
        <v>420</v>
      </c>
      <c r="I8539" s="156"/>
      <c r="J8539" s="130">
        <v>45474</v>
      </c>
      <c r="K8539" s="130"/>
      <c r="L8539" s="142"/>
      <c r="M8539" s="130"/>
      <c r="N8539" s="131"/>
      <c r="O8539" s="131"/>
      <c r="P8539" s="131">
        <v>168</v>
      </c>
      <c r="Q8539" s="122"/>
      <c r="R8539" s="122"/>
      <c r="S8539" s="114"/>
      <c r="T8539" s="131"/>
      <c r="U8539" s="131"/>
      <c r="V8539" s="131"/>
      <c r="W8539" s="131"/>
      <c r="X8539" s="131"/>
      <c r="Y8539" s="131"/>
      <c r="Z8539" s="131"/>
      <c r="AA8539" s="131"/>
      <c r="AB8539" s="122"/>
      <c r="AC8539" s="1507">
        <f t="shared" si="3000"/>
        <v>252</v>
      </c>
      <c r="AD8539" s="1508">
        <f t="shared" si="3001"/>
        <v>252</v>
      </c>
      <c r="AE8539" s="14">
        <f>(J8539-"01.04.2023")/30</f>
        <v>15.233333333333333</v>
      </c>
      <c r="AF8539" s="14">
        <f t="shared" si="3002"/>
        <v>56</v>
      </c>
      <c r="AG8539" s="14">
        <f t="shared" si="3003"/>
        <v>4.5</v>
      </c>
      <c r="AH8539" s="14">
        <f>AG8539-AE8539</f>
        <v>-10.733333333333333</v>
      </c>
      <c r="AI8539" s="14">
        <f>AC8539-(AE8539*AF8539)</f>
        <v>-601.06666666666661</v>
      </c>
      <c r="AJ8539" s="131"/>
    </row>
    <row r="8540" spans="1:36" ht="33.75" customHeight="1">
      <c r="A8540" s="1497">
        <v>24</v>
      </c>
      <c r="B8540" s="155" t="s">
        <v>6912</v>
      </c>
      <c r="C8540" s="122" t="s">
        <v>66</v>
      </c>
      <c r="D8540" s="124">
        <v>1</v>
      </c>
      <c r="E8540" s="131">
        <v>1675</v>
      </c>
      <c r="F8540" s="129">
        <f t="shared" ref="F8540:F8542" si="3006">D8540*E8540</f>
        <v>1675</v>
      </c>
      <c r="G8540" s="162"/>
      <c r="H8540" s="124">
        <f t="shared" si="3005"/>
        <v>0</v>
      </c>
      <c r="I8540" s="156"/>
      <c r="J8540" s="119" t="s">
        <v>231</v>
      </c>
      <c r="K8540" s="130"/>
      <c r="L8540" s="142"/>
      <c r="M8540" s="130"/>
      <c r="N8540" s="131">
        <v>0</v>
      </c>
      <c r="O8540" s="131">
        <v>0</v>
      </c>
      <c r="P8540" s="131">
        <v>230</v>
      </c>
      <c r="Q8540" s="122"/>
      <c r="R8540" s="122"/>
      <c r="S8540" s="114"/>
      <c r="T8540" s="131"/>
      <c r="U8540" s="131"/>
      <c r="V8540" s="131"/>
      <c r="W8540" s="131"/>
      <c r="X8540" s="131"/>
      <c r="Y8540" s="131"/>
      <c r="Z8540" s="131"/>
      <c r="AA8540" s="131"/>
      <c r="AB8540" s="122"/>
      <c r="AC8540" s="1507">
        <f t="shared" si="3000"/>
        <v>1445</v>
      </c>
      <c r="AD8540" s="1508">
        <f t="shared" si="3001"/>
        <v>1445</v>
      </c>
      <c r="AE8540" s="14" t="s">
        <v>334</v>
      </c>
      <c r="AF8540" s="14">
        <f t="shared" si="3002"/>
        <v>76.666666666666671</v>
      </c>
      <c r="AG8540" s="14">
        <f t="shared" si="3003"/>
        <v>18.84782608695652</v>
      </c>
      <c r="AH8540" s="14" t="s">
        <v>334</v>
      </c>
      <c r="AI8540" s="14" t="s">
        <v>334</v>
      </c>
      <c r="AJ8540" s="131"/>
    </row>
    <row r="8541" spans="1:36" ht="33.75" customHeight="1">
      <c r="A8541" s="1497">
        <v>29</v>
      </c>
      <c r="B8541" s="164" t="s">
        <v>6916</v>
      </c>
      <c r="C8541" s="122" t="s">
        <v>66</v>
      </c>
      <c r="D8541" s="124">
        <v>1</v>
      </c>
      <c r="E8541" s="131">
        <v>675</v>
      </c>
      <c r="F8541" s="129">
        <f t="shared" si="3006"/>
        <v>675</v>
      </c>
      <c r="G8541" s="162"/>
      <c r="H8541" s="124">
        <f t="shared" ref="H8541:H8564" si="3007">D8541*G8541</f>
        <v>0</v>
      </c>
      <c r="I8541" s="156"/>
      <c r="J8541" s="120">
        <v>45597</v>
      </c>
      <c r="K8541" s="130"/>
      <c r="L8541" s="142"/>
      <c r="M8541" s="130"/>
      <c r="N8541" s="131">
        <v>0</v>
      </c>
      <c r="O8541" s="131">
        <v>0</v>
      </c>
      <c r="P8541" s="131">
        <v>300</v>
      </c>
      <c r="Q8541" s="122"/>
      <c r="R8541" s="122"/>
      <c r="S8541" s="114"/>
      <c r="T8541" s="131"/>
      <c r="U8541" s="131"/>
      <c r="V8541" s="131"/>
      <c r="W8541" s="131"/>
      <c r="X8541" s="131"/>
      <c r="Y8541" s="131"/>
      <c r="Z8541" s="131"/>
      <c r="AA8541" s="131"/>
      <c r="AB8541" s="122"/>
      <c r="AC8541" s="1507">
        <f t="shared" ref="AC8541:AC8562" si="3008">E8541+G8541-N8541-O8541-AA8541-P8541-Q8541-R8541-S8541-T8541-U8541-V8541-W8541-X8541-Y8541</f>
        <v>375</v>
      </c>
      <c r="AD8541" s="1508">
        <f t="shared" ref="AD8541:AD8562" si="3009">D8541*AC8541</f>
        <v>375</v>
      </c>
      <c r="AE8541" s="14">
        <f t="shared" ref="AE8541:AE8549" si="3010">(J8541-"01.04.2023")/30</f>
        <v>19.333333333333332</v>
      </c>
      <c r="AF8541" s="14">
        <f t="shared" ref="AF8541:AF8562" si="3011">(N8541+O8541+P8541+Q8541+R8541+S8541+T8541+U8541+V8541+W8541+X8541+Y8541)/3</f>
        <v>100</v>
      </c>
      <c r="AG8541" s="14">
        <f t="shared" ref="AG8541:AG8562" si="3012">AC8541/AF8541</f>
        <v>3.75</v>
      </c>
      <c r="AH8541" s="14">
        <f t="shared" ref="AH8541:AH8549" si="3013">AG8541-AE8541</f>
        <v>-15.583333333333332</v>
      </c>
      <c r="AI8541" s="14">
        <f t="shared" ref="AI8541:AI8549" si="3014">AC8541-(AE8541*AF8541)</f>
        <v>-1558.3333333333333</v>
      </c>
      <c r="AJ8541" s="131"/>
    </row>
    <row r="8542" spans="1:36" ht="38.25" customHeight="1">
      <c r="A8542" s="1497">
        <v>31</v>
      </c>
      <c r="B8542" s="164" t="s">
        <v>6918</v>
      </c>
      <c r="C8542" s="122" t="s">
        <v>66</v>
      </c>
      <c r="D8542" s="124">
        <v>1</v>
      </c>
      <c r="E8542" s="131">
        <v>900</v>
      </c>
      <c r="F8542" s="129">
        <f t="shared" si="3006"/>
        <v>900</v>
      </c>
      <c r="G8542" s="162"/>
      <c r="H8542" s="124">
        <f t="shared" si="3007"/>
        <v>0</v>
      </c>
      <c r="I8542" s="156"/>
      <c r="J8542" s="120">
        <v>45597</v>
      </c>
      <c r="K8542" s="130"/>
      <c r="L8542" s="142"/>
      <c r="M8542" s="130"/>
      <c r="N8542" s="131">
        <v>0</v>
      </c>
      <c r="O8542" s="131">
        <v>0</v>
      </c>
      <c r="P8542" s="131">
        <v>180</v>
      </c>
      <c r="Q8542" s="122"/>
      <c r="R8542" s="122"/>
      <c r="S8542" s="114"/>
      <c r="T8542" s="131"/>
      <c r="U8542" s="131"/>
      <c r="V8542" s="131"/>
      <c r="W8542" s="131"/>
      <c r="X8542" s="131"/>
      <c r="Y8542" s="131"/>
      <c r="Z8542" s="131"/>
      <c r="AA8542" s="131"/>
      <c r="AB8542" s="122"/>
      <c r="AC8542" s="1507">
        <f t="shared" si="3008"/>
        <v>720</v>
      </c>
      <c r="AD8542" s="1508">
        <f t="shared" si="3009"/>
        <v>720</v>
      </c>
      <c r="AE8542" s="14">
        <f t="shared" si="3010"/>
        <v>19.333333333333332</v>
      </c>
      <c r="AF8542" s="14">
        <f t="shared" si="3011"/>
        <v>60</v>
      </c>
      <c r="AG8542" s="14">
        <f t="shared" si="3012"/>
        <v>12</v>
      </c>
      <c r="AH8542" s="14">
        <f t="shared" si="3013"/>
        <v>-7.3333333333333321</v>
      </c>
      <c r="AI8542" s="14">
        <f t="shared" si="3014"/>
        <v>-440</v>
      </c>
      <c r="AJ8542" s="131"/>
    </row>
    <row r="8543" spans="1:36" ht="30" customHeight="1">
      <c r="A8543" s="1497">
        <v>32</v>
      </c>
      <c r="B8543" s="144" t="s">
        <v>8155</v>
      </c>
      <c r="C8543" s="122" t="s">
        <v>63</v>
      </c>
      <c r="D8543" s="124">
        <v>1</v>
      </c>
      <c r="E8543" s="131"/>
      <c r="F8543" s="129"/>
      <c r="G8543" s="122">
        <v>4800</v>
      </c>
      <c r="H8543" s="124">
        <f t="shared" si="3007"/>
        <v>4800</v>
      </c>
      <c r="I8543" s="156">
        <v>44930</v>
      </c>
      <c r="J8543" s="120">
        <v>45658</v>
      </c>
      <c r="K8543" s="130"/>
      <c r="L8543" s="142"/>
      <c r="M8543" s="130"/>
      <c r="N8543" s="131">
        <v>4120</v>
      </c>
      <c r="O8543" s="131">
        <v>0</v>
      </c>
      <c r="P8543" s="131">
        <v>120</v>
      </c>
      <c r="Q8543" s="122"/>
      <c r="R8543" s="122"/>
      <c r="S8543" s="114"/>
      <c r="T8543" s="131"/>
      <c r="U8543" s="131"/>
      <c r="V8543" s="131"/>
      <c r="W8543" s="131"/>
      <c r="X8543" s="131"/>
      <c r="Y8543" s="131"/>
      <c r="Z8543" s="131"/>
      <c r="AA8543" s="131"/>
      <c r="AB8543" s="122"/>
      <c r="AC8543" s="1507">
        <f t="shared" si="3008"/>
        <v>560</v>
      </c>
      <c r="AD8543" s="1508">
        <f t="shared" si="3009"/>
        <v>560</v>
      </c>
      <c r="AE8543" s="14">
        <f t="shared" si="3010"/>
        <v>21.366666666666667</v>
      </c>
      <c r="AF8543" s="14">
        <f t="shared" si="3011"/>
        <v>1413.3333333333333</v>
      </c>
      <c r="AG8543" s="14">
        <f t="shared" si="3012"/>
        <v>0.39622641509433965</v>
      </c>
      <c r="AH8543" s="14">
        <f t="shared" si="3013"/>
        <v>-20.970440251572327</v>
      </c>
      <c r="AI8543" s="14">
        <f t="shared" si="3014"/>
        <v>-29638.222222222223</v>
      </c>
      <c r="AJ8543" s="131"/>
    </row>
    <row r="8544" spans="1:36" ht="30" customHeight="1">
      <c r="A8544" s="1468"/>
      <c r="B8544" s="144" t="s">
        <v>9553</v>
      </c>
      <c r="C8544" s="122" t="s">
        <v>63</v>
      </c>
      <c r="D8544" s="124">
        <v>1</v>
      </c>
      <c r="E8544" s="131"/>
      <c r="F8544" s="129"/>
      <c r="G8544" s="122">
        <v>10100</v>
      </c>
      <c r="H8544" s="124">
        <f t="shared" si="3007"/>
        <v>10100</v>
      </c>
      <c r="I8544" s="166">
        <v>44986</v>
      </c>
      <c r="J8544" s="156">
        <v>45658</v>
      </c>
      <c r="K8544" s="130"/>
      <c r="L8544" s="142"/>
      <c r="M8544" s="130"/>
      <c r="N8544" s="131"/>
      <c r="O8544" s="131"/>
      <c r="P8544" s="131">
        <v>3200</v>
      </c>
      <c r="Q8544" s="122"/>
      <c r="R8544" s="122"/>
      <c r="S8544" s="114"/>
      <c r="T8544" s="131"/>
      <c r="U8544" s="131"/>
      <c r="V8544" s="131"/>
      <c r="W8544" s="131"/>
      <c r="X8544" s="131"/>
      <c r="Y8544" s="131"/>
      <c r="Z8544" s="131"/>
      <c r="AA8544" s="131"/>
      <c r="AB8544" s="122"/>
      <c r="AC8544" s="1507">
        <f t="shared" si="3008"/>
        <v>6900</v>
      </c>
      <c r="AD8544" s="1508">
        <f t="shared" si="3009"/>
        <v>6900</v>
      </c>
      <c r="AE8544" s="14">
        <f t="shared" si="3010"/>
        <v>21.366666666666667</v>
      </c>
      <c r="AF8544" s="14">
        <f t="shared" si="3011"/>
        <v>1066.6666666666667</v>
      </c>
      <c r="AG8544" s="14">
        <f t="shared" si="3012"/>
        <v>6.4687499999999991</v>
      </c>
      <c r="AH8544" s="14">
        <f t="shared" si="3013"/>
        <v>-14.897916666666667</v>
      </c>
      <c r="AI8544" s="14">
        <f t="shared" si="3014"/>
        <v>-15891.111111111113</v>
      </c>
      <c r="AJ8544" s="131"/>
    </row>
    <row r="8545" spans="1:36" ht="30" customHeight="1">
      <c r="A8545" s="1497">
        <v>33</v>
      </c>
      <c r="B8545" s="132" t="s">
        <v>4670</v>
      </c>
      <c r="C8545" s="122" t="s">
        <v>143</v>
      </c>
      <c r="D8545" s="124">
        <v>1</v>
      </c>
      <c r="E8545" s="131">
        <v>286</v>
      </c>
      <c r="F8545" s="129">
        <f>D8545*E8545</f>
        <v>286</v>
      </c>
      <c r="G8545" s="123"/>
      <c r="H8545" s="124">
        <f t="shared" si="3007"/>
        <v>0</v>
      </c>
      <c r="I8545" s="156"/>
      <c r="J8545" s="120">
        <v>45292</v>
      </c>
      <c r="K8545" s="130"/>
      <c r="L8545" s="142"/>
      <c r="M8545" s="130"/>
      <c r="N8545" s="131">
        <v>39</v>
      </c>
      <c r="O8545" s="131">
        <v>57</v>
      </c>
      <c r="P8545" s="131">
        <v>41</v>
      </c>
      <c r="Q8545" s="122"/>
      <c r="R8545" s="122"/>
      <c r="S8545" s="114"/>
      <c r="T8545" s="131"/>
      <c r="U8545" s="131"/>
      <c r="V8545" s="131"/>
      <c r="W8545" s="131"/>
      <c r="X8545" s="131"/>
      <c r="Y8545" s="131"/>
      <c r="Z8545" s="131"/>
      <c r="AA8545" s="131"/>
      <c r="AB8545" s="122"/>
      <c r="AC8545" s="1507">
        <f t="shared" si="3008"/>
        <v>149</v>
      </c>
      <c r="AD8545" s="1508">
        <f t="shared" si="3009"/>
        <v>149</v>
      </c>
      <c r="AE8545" s="14">
        <f t="shared" si="3010"/>
        <v>9.1666666666666661</v>
      </c>
      <c r="AF8545" s="14">
        <f t="shared" si="3011"/>
        <v>45.666666666666664</v>
      </c>
      <c r="AG8545" s="14">
        <f t="shared" si="3012"/>
        <v>3.2627737226277373</v>
      </c>
      <c r="AH8545" s="14">
        <f t="shared" si="3013"/>
        <v>-5.9038929440389287</v>
      </c>
      <c r="AI8545" s="14">
        <f t="shared" si="3014"/>
        <v>-269.61111111111109</v>
      </c>
      <c r="AJ8545" s="131"/>
    </row>
    <row r="8546" spans="1:36" ht="54.75" customHeight="1">
      <c r="A8546" s="1497">
        <v>34</v>
      </c>
      <c r="B8546" s="155" t="s">
        <v>5922</v>
      </c>
      <c r="C8546" s="122" t="s">
        <v>63</v>
      </c>
      <c r="D8546" s="124">
        <v>1</v>
      </c>
      <c r="E8546" s="131">
        <v>460</v>
      </c>
      <c r="F8546" s="129">
        <f>D8546*E8546</f>
        <v>460</v>
      </c>
      <c r="G8546" s="123"/>
      <c r="H8546" s="124">
        <f t="shared" si="3007"/>
        <v>0</v>
      </c>
      <c r="I8546" s="156"/>
      <c r="J8546" s="120">
        <v>46327</v>
      </c>
      <c r="K8546" s="130"/>
      <c r="L8546" s="142"/>
      <c r="M8546" s="130"/>
      <c r="N8546" s="131">
        <v>190</v>
      </c>
      <c r="O8546" s="131">
        <v>0</v>
      </c>
      <c r="P8546" s="131">
        <v>70</v>
      </c>
      <c r="Q8546" s="122"/>
      <c r="R8546" s="122"/>
      <c r="S8546" s="114"/>
      <c r="T8546" s="131"/>
      <c r="U8546" s="131"/>
      <c r="V8546" s="131"/>
      <c r="W8546" s="131"/>
      <c r="X8546" s="131"/>
      <c r="Y8546" s="131"/>
      <c r="Z8546" s="131"/>
      <c r="AA8546" s="131"/>
      <c r="AB8546" s="122"/>
      <c r="AC8546" s="1507">
        <f t="shared" si="3008"/>
        <v>200</v>
      </c>
      <c r="AD8546" s="1508">
        <f t="shared" si="3009"/>
        <v>200</v>
      </c>
      <c r="AE8546" s="14">
        <f t="shared" si="3010"/>
        <v>43.666666666666664</v>
      </c>
      <c r="AF8546" s="14">
        <f t="shared" si="3011"/>
        <v>86.666666666666671</v>
      </c>
      <c r="AG8546" s="14">
        <f t="shared" si="3012"/>
        <v>2.3076923076923075</v>
      </c>
      <c r="AH8546" s="14">
        <f t="shared" si="3013"/>
        <v>-41.358974358974358</v>
      </c>
      <c r="AI8546" s="14">
        <f t="shared" si="3014"/>
        <v>-3584.4444444444443</v>
      </c>
      <c r="AJ8546" s="131"/>
    </row>
    <row r="8547" spans="1:36" ht="42" customHeight="1">
      <c r="A8547" s="1497">
        <v>35</v>
      </c>
      <c r="B8547" s="155" t="s">
        <v>5923</v>
      </c>
      <c r="C8547" s="122" t="s">
        <v>63</v>
      </c>
      <c r="D8547" s="124">
        <v>1</v>
      </c>
      <c r="E8547" s="131">
        <v>300</v>
      </c>
      <c r="F8547" s="129">
        <f>D8547*E8547</f>
        <v>300</v>
      </c>
      <c r="G8547" s="123"/>
      <c r="H8547" s="124">
        <f t="shared" si="3007"/>
        <v>0</v>
      </c>
      <c r="I8547" s="156"/>
      <c r="J8547" s="120">
        <v>46388</v>
      </c>
      <c r="K8547" s="130"/>
      <c r="L8547" s="142"/>
      <c r="M8547" s="130"/>
      <c r="N8547" s="131">
        <v>100</v>
      </c>
      <c r="O8547" s="131">
        <v>0</v>
      </c>
      <c r="P8547" s="131">
        <v>30</v>
      </c>
      <c r="Q8547" s="122"/>
      <c r="R8547" s="122"/>
      <c r="S8547" s="114"/>
      <c r="T8547" s="131"/>
      <c r="U8547" s="131"/>
      <c r="V8547" s="131"/>
      <c r="W8547" s="131"/>
      <c r="X8547" s="131"/>
      <c r="Y8547" s="131"/>
      <c r="Z8547" s="131"/>
      <c r="AA8547" s="131"/>
      <c r="AB8547" s="122"/>
      <c r="AC8547" s="1507">
        <f t="shared" si="3008"/>
        <v>170</v>
      </c>
      <c r="AD8547" s="1508">
        <f t="shared" si="3009"/>
        <v>170</v>
      </c>
      <c r="AE8547" s="14">
        <f t="shared" si="3010"/>
        <v>45.7</v>
      </c>
      <c r="AF8547" s="14">
        <f t="shared" si="3011"/>
        <v>43.333333333333336</v>
      </c>
      <c r="AG8547" s="14">
        <f t="shared" si="3012"/>
        <v>3.9230769230769229</v>
      </c>
      <c r="AH8547" s="14">
        <f t="shared" si="3013"/>
        <v>-41.776923076923083</v>
      </c>
      <c r="AI8547" s="14">
        <f t="shared" si="3014"/>
        <v>-1810.3333333333335</v>
      </c>
      <c r="AJ8547" s="131"/>
    </row>
    <row r="8548" spans="1:36" ht="32.25" customHeight="1">
      <c r="A8548" s="1497">
        <v>36</v>
      </c>
      <c r="B8548" s="155" t="s">
        <v>6438</v>
      </c>
      <c r="C8548" s="122" t="s">
        <v>65</v>
      </c>
      <c r="D8548" s="124">
        <v>704.31124</v>
      </c>
      <c r="E8548" s="131">
        <v>200</v>
      </c>
      <c r="F8548" s="129">
        <f>D8548*E8548</f>
        <v>140862.24799999999</v>
      </c>
      <c r="G8548" s="123"/>
      <c r="H8548" s="124">
        <f t="shared" si="3007"/>
        <v>0</v>
      </c>
      <c r="I8548" s="156"/>
      <c r="J8548" s="120">
        <v>45382</v>
      </c>
      <c r="K8548" s="130"/>
      <c r="L8548" s="142"/>
      <c r="M8548" s="130"/>
      <c r="N8548" s="131">
        <v>27</v>
      </c>
      <c r="O8548" s="131">
        <v>73</v>
      </c>
      <c r="P8548" s="131">
        <v>33</v>
      </c>
      <c r="Q8548" s="122"/>
      <c r="R8548" s="122"/>
      <c r="S8548" s="114"/>
      <c r="T8548" s="131"/>
      <c r="U8548" s="131"/>
      <c r="V8548" s="131"/>
      <c r="W8548" s="131"/>
      <c r="X8548" s="131"/>
      <c r="Y8548" s="131"/>
      <c r="Z8548" s="131"/>
      <c r="AA8548" s="131"/>
      <c r="AB8548" s="122"/>
      <c r="AC8548" s="1507">
        <f t="shared" si="3008"/>
        <v>67</v>
      </c>
      <c r="AD8548" s="1508">
        <f t="shared" si="3009"/>
        <v>47188.853080000001</v>
      </c>
      <c r="AE8548" s="14">
        <f t="shared" si="3010"/>
        <v>12.166666666666666</v>
      </c>
      <c r="AF8548" s="14">
        <f t="shared" si="3011"/>
        <v>44.333333333333336</v>
      </c>
      <c r="AG8548" s="14">
        <f t="shared" si="3012"/>
        <v>1.5112781954887218</v>
      </c>
      <c r="AH8548" s="14">
        <f t="shared" si="3013"/>
        <v>-10.655388471177945</v>
      </c>
      <c r="AI8548" s="14">
        <f t="shared" si="3014"/>
        <v>-472.38888888888891</v>
      </c>
      <c r="AJ8548" s="131"/>
    </row>
    <row r="8549" spans="1:36" ht="32.25" customHeight="1">
      <c r="A8549" s="1497">
        <v>37</v>
      </c>
      <c r="B8549" s="165" t="s">
        <v>8919</v>
      </c>
      <c r="C8549" s="122" t="s">
        <v>63</v>
      </c>
      <c r="D8549" s="124">
        <v>1</v>
      </c>
      <c r="E8549" s="131"/>
      <c r="F8549" s="129"/>
      <c r="G8549" s="123">
        <v>400</v>
      </c>
      <c r="H8549" s="124">
        <f t="shared" si="3007"/>
        <v>400</v>
      </c>
      <c r="I8549" s="156">
        <v>44964</v>
      </c>
      <c r="J8549" s="120">
        <v>45717</v>
      </c>
      <c r="K8549" s="130"/>
      <c r="L8549" s="142"/>
      <c r="M8549" s="130"/>
      <c r="N8549" s="131"/>
      <c r="O8549" s="131">
        <v>270</v>
      </c>
      <c r="P8549" s="131">
        <v>20</v>
      </c>
      <c r="Q8549" s="122"/>
      <c r="R8549" s="122"/>
      <c r="S8549" s="114"/>
      <c r="T8549" s="131"/>
      <c r="U8549" s="131"/>
      <c r="V8549" s="131"/>
      <c r="W8549" s="131"/>
      <c r="X8549" s="131"/>
      <c r="Y8549" s="131"/>
      <c r="Z8549" s="131"/>
      <c r="AA8549" s="131"/>
      <c r="AB8549" s="122"/>
      <c r="AC8549" s="1507">
        <f t="shared" si="3008"/>
        <v>110</v>
      </c>
      <c r="AD8549" s="1508">
        <f t="shared" si="3009"/>
        <v>110</v>
      </c>
      <c r="AE8549" s="14">
        <f t="shared" si="3010"/>
        <v>23.333333333333332</v>
      </c>
      <c r="AF8549" s="14">
        <f t="shared" si="3011"/>
        <v>96.666666666666671</v>
      </c>
      <c r="AG8549" s="14">
        <f t="shared" si="3012"/>
        <v>1.1379310344827587</v>
      </c>
      <c r="AH8549" s="14">
        <f t="shared" si="3013"/>
        <v>-22.195402298850574</v>
      </c>
      <c r="AI8549" s="14">
        <f t="shared" si="3014"/>
        <v>-2145.5555555555557</v>
      </c>
      <c r="AJ8549" s="131"/>
    </row>
    <row r="8550" spans="1:36" ht="52.5" customHeight="1">
      <c r="A8550" s="1497">
        <v>40</v>
      </c>
      <c r="B8550" s="155" t="s">
        <v>4671</v>
      </c>
      <c r="C8550" s="122" t="s">
        <v>156</v>
      </c>
      <c r="D8550" s="124">
        <v>1</v>
      </c>
      <c r="E8550" s="131">
        <v>150</v>
      </c>
      <c r="F8550" s="129">
        <f t="shared" ref="F8550:F8552" si="3015">D8550*E8550</f>
        <v>150</v>
      </c>
      <c r="G8550" s="123"/>
      <c r="H8550" s="124">
        <f t="shared" si="3007"/>
        <v>0</v>
      </c>
      <c r="I8550" s="167"/>
      <c r="J8550" s="120">
        <v>45040</v>
      </c>
      <c r="K8550" s="130"/>
      <c r="L8550" s="142"/>
      <c r="M8550" s="130"/>
      <c r="N8550" s="131">
        <v>32</v>
      </c>
      <c r="O8550" s="131">
        <v>58</v>
      </c>
      <c r="P8550" s="131">
        <v>47</v>
      </c>
      <c r="Q8550" s="122"/>
      <c r="R8550" s="122"/>
      <c r="S8550" s="114"/>
      <c r="T8550" s="131"/>
      <c r="U8550" s="131"/>
      <c r="V8550" s="131"/>
      <c r="W8550" s="131"/>
      <c r="X8550" s="131"/>
      <c r="Y8550" s="131"/>
      <c r="Z8550" s="131"/>
      <c r="AA8550" s="131"/>
      <c r="AB8550" s="122"/>
      <c r="AC8550" s="1507">
        <f t="shared" si="3008"/>
        <v>13</v>
      </c>
      <c r="AD8550" s="1508">
        <f t="shared" si="3009"/>
        <v>13</v>
      </c>
      <c r="AE8550" s="14">
        <f>(J8550-"01.04.2023")/30</f>
        <v>0.76666666666666672</v>
      </c>
      <c r="AF8550" s="14">
        <f t="shared" si="3011"/>
        <v>45.666666666666664</v>
      </c>
      <c r="AG8550" s="14">
        <f t="shared" si="3012"/>
        <v>0.28467153284671537</v>
      </c>
      <c r="AH8550" s="14">
        <f>AG8550-AE8550</f>
        <v>-0.48199513381995135</v>
      </c>
      <c r="AI8550" s="14">
        <f>AC8550-(AE8550*AF8550)</f>
        <v>-22.011111111111113</v>
      </c>
      <c r="AJ8550" s="131"/>
    </row>
    <row r="8551" spans="1:36" ht="89.25" customHeight="1">
      <c r="A8551" s="1497">
        <v>42</v>
      </c>
      <c r="B8551" s="155" t="s">
        <v>5927</v>
      </c>
      <c r="C8551" s="122" t="s">
        <v>63</v>
      </c>
      <c r="D8551" s="124">
        <v>1</v>
      </c>
      <c r="E8551" s="131">
        <v>800</v>
      </c>
      <c r="F8551" s="129">
        <f t="shared" si="3015"/>
        <v>800</v>
      </c>
      <c r="G8551" s="123"/>
      <c r="H8551" s="124">
        <f t="shared" si="3007"/>
        <v>0</v>
      </c>
      <c r="I8551" s="156"/>
      <c r="J8551" s="120">
        <v>45778</v>
      </c>
      <c r="K8551" s="130"/>
      <c r="L8551" s="142"/>
      <c r="M8551" s="130"/>
      <c r="N8551" s="131">
        <v>200</v>
      </c>
      <c r="O8551" s="131">
        <v>100</v>
      </c>
      <c r="P8551" s="131">
        <v>300</v>
      </c>
      <c r="Q8551" s="122"/>
      <c r="R8551" s="122"/>
      <c r="S8551" s="114"/>
      <c r="T8551" s="131"/>
      <c r="U8551" s="131"/>
      <c r="V8551" s="131"/>
      <c r="W8551" s="131"/>
      <c r="X8551" s="131"/>
      <c r="Y8551" s="131"/>
      <c r="Z8551" s="131"/>
      <c r="AA8551" s="131"/>
      <c r="AB8551" s="122"/>
      <c r="AC8551" s="1507">
        <f t="shared" si="3008"/>
        <v>200</v>
      </c>
      <c r="AD8551" s="1508">
        <f t="shared" si="3009"/>
        <v>200</v>
      </c>
      <c r="AE8551" s="14">
        <f>(J8551-"01.04.2023")/30</f>
        <v>25.366666666666667</v>
      </c>
      <c r="AF8551" s="14">
        <f t="shared" si="3011"/>
        <v>200</v>
      </c>
      <c r="AG8551" s="14">
        <f t="shared" si="3012"/>
        <v>1</v>
      </c>
      <c r="AH8551" s="14">
        <f>AG8551-AE8551</f>
        <v>-24.366666666666667</v>
      </c>
      <c r="AI8551" s="14">
        <f>AC8551-(AE8551*AF8551)</f>
        <v>-4873.333333333333</v>
      </c>
      <c r="AJ8551" s="131"/>
    </row>
    <row r="8552" spans="1:36" ht="32.25" customHeight="1">
      <c r="A8552" s="1497">
        <v>43</v>
      </c>
      <c r="B8552" s="144" t="s">
        <v>6919</v>
      </c>
      <c r="C8552" s="122" t="s">
        <v>156</v>
      </c>
      <c r="D8552" s="124">
        <v>1</v>
      </c>
      <c r="E8552" s="131">
        <v>21</v>
      </c>
      <c r="F8552" s="129">
        <f t="shared" si="3015"/>
        <v>21</v>
      </c>
      <c r="G8552" s="123"/>
      <c r="H8552" s="124">
        <f t="shared" si="3007"/>
        <v>0</v>
      </c>
      <c r="I8552" s="156"/>
      <c r="J8552" s="120">
        <v>45100</v>
      </c>
      <c r="K8552" s="130"/>
      <c r="L8552" s="142"/>
      <c r="M8552" s="130"/>
      <c r="N8552" s="131">
        <v>4</v>
      </c>
      <c r="O8552" s="131">
        <v>8</v>
      </c>
      <c r="P8552" s="131">
        <v>7</v>
      </c>
      <c r="Q8552" s="122"/>
      <c r="R8552" s="122"/>
      <c r="S8552" s="114"/>
      <c r="T8552" s="131"/>
      <c r="U8552" s="131"/>
      <c r="V8552" s="131"/>
      <c r="W8552" s="131"/>
      <c r="X8552" s="131"/>
      <c r="Y8552" s="131"/>
      <c r="Z8552" s="131"/>
      <c r="AA8552" s="131"/>
      <c r="AB8552" s="122"/>
      <c r="AC8552" s="1507">
        <f t="shared" si="3008"/>
        <v>2</v>
      </c>
      <c r="AD8552" s="1508">
        <f t="shared" si="3009"/>
        <v>2</v>
      </c>
      <c r="AE8552" s="14">
        <f>(J8552-"01.04.2023")/30</f>
        <v>2.7666666666666666</v>
      </c>
      <c r="AF8552" s="14">
        <f t="shared" si="3011"/>
        <v>6.333333333333333</v>
      </c>
      <c r="AG8552" s="14">
        <f t="shared" si="3012"/>
        <v>0.31578947368421056</v>
      </c>
      <c r="AH8552" s="14">
        <f>AG8552-AE8552</f>
        <v>-2.450877192982456</v>
      </c>
      <c r="AI8552" s="14">
        <f>AC8552-(AE8552*AF8552)</f>
        <v>-15.522222222222222</v>
      </c>
      <c r="AJ8552" s="131"/>
    </row>
    <row r="8553" spans="1:36" ht="32.25" customHeight="1">
      <c r="A8553" s="1497">
        <v>44</v>
      </c>
      <c r="B8553" s="144" t="s">
        <v>8150</v>
      </c>
      <c r="C8553" s="122" t="s">
        <v>177</v>
      </c>
      <c r="D8553" s="124">
        <v>6.57</v>
      </c>
      <c r="E8553" s="131"/>
      <c r="F8553" s="129"/>
      <c r="G8553" s="123">
        <v>3000</v>
      </c>
      <c r="H8553" s="124">
        <f t="shared" si="3007"/>
        <v>19710</v>
      </c>
      <c r="I8553" s="156">
        <v>44930</v>
      </c>
      <c r="J8553" s="120">
        <v>45352</v>
      </c>
      <c r="K8553" s="130"/>
      <c r="L8553" s="142"/>
      <c r="M8553" s="130"/>
      <c r="N8553" s="131">
        <v>980</v>
      </c>
      <c r="O8553" s="131">
        <v>820</v>
      </c>
      <c r="P8553" s="131">
        <v>260</v>
      </c>
      <c r="Q8553" s="122"/>
      <c r="R8553" s="122"/>
      <c r="S8553" s="114"/>
      <c r="T8553" s="131"/>
      <c r="U8553" s="131"/>
      <c r="V8553" s="131"/>
      <c r="W8553" s="131"/>
      <c r="X8553" s="131"/>
      <c r="Y8553" s="131"/>
      <c r="Z8553" s="131"/>
      <c r="AA8553" s="131"/>
      <c r="AB8553" s="122"/>
      <c r="AC8553" s="1507">
        <f t="shared" si="3008"/>
        <v>940</v>
      </c>
      <c r="AD8553" s="1508">
        <f t="shared" si="3009"/>
        <v>6175.8</v>
      </c>
      <c r="AE8553" s="14">
        <f>(J8553-"01.04.2023")/30</f>
        <v>11.166666666666666</v>
      </c>
      <c r="AF8553" s="14">
        <f t="shared" si="3011"/>
        <v>686.66666666666663</v>
      </c>
      <c r="AG8553" s="14">
        <f t="shared" si="3012"/>
        <v>1.3689320388349515</v>
      </c>
      <c r="AH8553" s="14">
        <f>AG8553-AE8553</f>
        <v>-9.7977346278317139</v>
      </c>
      <c r="AI8553" s="14">
        <f>AC8553-(AE8553*AF8553)</f>
        <v>-6727.7777777777774</v>
      </c>
      <c r="AJ8553" s="131"/>
    </row>
    <row r="8554" spans="1:36" ht="66" customHeight="1">
      <c r="A8554" s="1497">
        <v>45</v>
      </c>
      <c r="B8554" s="132" t="s">
        <v>4130</v>
      </c>
      <c r="C8554" s="122" t="s">
        <v>66</v>
      </c>
      <c r="D8554" s="124">
        <v>1</v>
      </c>
      <c r="E8554" s="131">
        <v>12</v>
      </c>
      <c r="F8554" s="129">
        <f>D8554*E8554</f>
        <v>12</v>
      </c>
      <c r="G8554" s="123"/>
      <c r="H8554" s="124">
        <f t="shared" si="3007"/>
        <v>0</v>
      </c>
      <c r="I8554" s="156"/>
      <c r="J8554" s="119" t="s">
        <v>231</v>
      </c>
      <c r="K8554" s="130"/>
      <c r="L8554" s="142"/>
      <c r="M8554" s="130"/>
      <c r="N8554" s="131">
        <v>0</v>
      </c>
      <c r="O8554" s="131">
        <v>0</v>
      </c>
      <c r="P8554" s="131">
        <v>0</v>
      </c>
      <c r="Q8554" s="122"/>
      <c r="R8554" s="122"/>
      <c r="S8554" s="114"/>
      <c r="T8554" s="131"/>
      <c r="U8554" s="131"/>
      <c r="V8554" s="131"/>
      <c r="W8554" s="131"/>
      <c r="X8554" s="131"/>
      <c r="Y8554" s="131"/>
      <c r="Z8554" s="131"/>
      <c r="AA8554" s="131"/>
      <c r="AB8554" s="122"/>
      <c r="AC8554" s="1507">
        <f t="shared" si="3008"/>
        <v>12</v>
      </c>
      <c r="AD8554" s="1508">
        <f t="shared" si="3009"/>
        <v>12</v>
      </c>
      <c r="AE8554" s="14" t="s">
        <v>334</v>
      </c>
      <c r="AF8554" s="14">
        <f t="shared" si="3011"/>
        <v>0</v>
      </c>
      <c r="AG8554" s="14" t="e">
        <f t="shared" si="3012"/>
        <v>#DIV/0!</v>
      </c>
      <c r="AH8554" s="14" t="s">
        <v>334</v>
      </c>
      <c r="AI8554" s="14" t="s">
        <v>334</v>
      </c>
      <c r="AJ8554" s="131"/>
    </row>
    <row r="8555" spans="1:36" ht="53.25" customHeight="1">
      <c r="A8555" s="1497"/>
      <c r="B8555" s="132" t="s">
        <v>9662</v>
      </c>
      <c r="C8555" s="122" t="s">
        <v>177</v>
      </c>
      <c r="D8555" s="124">
        <v>1</v>
      </c>
      <c r="E8555" s="131"/>
      <c r="F8555" s="129"/>
      <c r="G8555" s="123">
        <v>420</v>
      </c>
      <c r="H8555" s="124">
        <f t="shared" si="3007"/>
        <v>420</v>
      </c>
      <c r="I8555" s="156"/>
      <c r="J8555" s="120">
        <v>46357</v>
      </c>
      <c r="K8555" s="130"/>
      <c r="L8555" s="142"/>
      <c r="M8555" s="130"/>
      <c r="N8555" s="131"/>
      <c r="O8555" s="131"/>
      <c r="P8555" s="131">
        <v>140</v>
      </c>
      <c r="Q8555" s="122"/>
      <c r="R8555" s="122"/>
      <c r="S8555" s="114"/>
      <c r="T8555" s="131"/>
      <c r="U8555" s="131"/>
      <c r="V8555" s="131"/>
      <c r="W8555" s="131"/>
      <c r="X8555" s="131"/>
      <c r="Y8555" s="131"/>
      <c r="Z8555" s="131"/>
      <c r="AA8555" s="131"/>
      <c r="AB8555" s="122"/>
      <c r="AC8555" s="1507">
        <f t="shared" si="3008"/>
        <v>280</v>
      </c>
      <c r="AD8555" s="1508">
        <f t="shared" si="3009"/>
        <v>280</v>
      </c>
      <c r="AE8555" s="14">
        <f>(J8555-"01.04.2023")/30</f>
        <v>44.666666666666664</v>
      </c>
      <c r="AF8555" s="14">
        <f t="shared" si="3011"/>
        <v>46.666666666666664</v>
      </c>
      <c r="AG8555" s="14">
        <f t="shared" si="3012"/>
        <v>6</v>
      </c>
      <c r="AH8555" s="14">
        <f>AG8555-AE8555</f>
        <v>-38.666666666666664</v>
      </c>
      <c r="AI8555" s="14">
        <f>AC8555-(AE8555*AF8555)</f>
        <v>-1804.4444444444443</v>
      </c>
      <c r="AJ8555" s="131"/>
    </row>
    <row r="8556" spans="1:36" ht="53.25" customHeight="1">
      <c r="A8556" s="1497">
        <v>46</v>
      </c>
      <c r="B8556" s="132" t="s">
        <v>4587</v>
      </c>
      <c r="C8556" s="122" t="s">
        <v>66</v>
      </c>
      <c r="D8556" s="124">
        <v>1</v>
      </c>
      <c r="E8556" s="131">
        <v>68</v>
      </c>
      <c r="F8556" s="129">
        <f>D8556*E8556</f>
        <v>68</v>
      </c>
      <c r="G8556" s="123"/>
      <c r="H8556" s="124">
        <f t="shared" si="3007"/>
        <v>0</v>
      </c>
      <c r="I8556" s="156"/>
      <c r="J8556" s="119" t="s">
        <v>231</v>
      </c>
      <c r="K8556" s="130"/>
      <c r="L8556" s="142"/>
      <c r="M8556" s="130"/>
      <c r="N8556" s="131">
        <v>0</v>
      </c>
      <c r="O8556" s="131">
        <v>0</v>
      </c>
      <c r="P8556" s="131">
        <v>0</v>
      </c>
      <c r="Q8556" s="122"/>
      <c r="R8556" s="122"/>
      <c r="S8556" s="114"/>
      <c r="T8556" s="131"/>
      <c r="U8556" s="131"/>
      <c r="V8556" s="131"/>
      <c r="W8556" s="131"/>
      <c r="X8556" s="131"/>
      <c r="Y8556" s="131"/>
      <c r="Z8556" s="131"/>
      <c r="AA8556" s="131"/>
      <c r="AB8556" s="122"/>
      <c r="AC8556" s="1507">
        <f t="shared" si="3008"/>
        <v>68</v>
      </c>
      <c r="AD8556" s="1508">
        <f t="shared" si="3009"/>
        <v>68</v>
      </c>
      <c r="AE8556" s="14" t="s">
        <v>334</v>
      </c>
      <c r="AF8556" s="14">
        <f t="shared" si="3011"/>
        <v>0</v>
      </c>
      <c r="AG8556" s="14" t="e">
        <f t="shared" si="3012"/>
        <v>#DIV/0!</v>
      </c>
      <c r="AH8556" s="14" t="s">
        <v>334</v>
      </c>
      <c r="AI8556" s="14" t="s">
        <v>334</v>
      </c>
      <c r="AJ8556" s="131"/>
    </row>
    <row r="8557" spans="1:36" ht="53.25" customHeight="1">
      <c r="A8557" s="1497">
        <v>47</v>
      </c>
      <c r="B8557" s="132" t="s">
        <v>959</v>
      </c>
      <c r="C8557" s="122" t="s">
        <v>66</v>
      </c>
      <c r="D8557" s="124">
        <v>0</v>
      </c>
      <c r="E8557" s="131">
        <v>1300</v>
      </c>
      <c r="F8557" s="129">
        <f>D8557*E8557</f>
        <v>0</v>
      </c>
      <c r="G8557" s="123"/>
      <c r="H8557" s="124">
        <f t="shared" si="3007"/>
        <v>0</v>
      </c>
      <c r="I8557" s="156"/>
      <c r="J8557" s="119" t="s">
        <v>231</v>
      </c>
      <c r="K8557" s="130"/>
      <c r="L8557" s="142"/>
      <c r="M8557" s="130"/>
      <c r="N8557" s="131">
        <v>0</v>
      </c>
      <c r="O8557" s="131">
        <v>0</v>
      </c>
      <c r="P8557" s="131">
        <v>0</v>
      </c>
      <c r="Q8557" s="122"/>
      <c r="R8557" s="122"/>
      <c r="S8557" s="114"/>
      <c r="T8557" s="131"/>
      <c r="U8557" s="131"/>
      <c r="V8557" s="131"/>
      <c r="W8557" s="131"/>
      <c r="X8557" s="131"/>
      <c r="Y8557" s="131"/>
      <c r="Z8557" s="131"/>
      <c r="AA8557" s="131"/>
      <c r="AB8557" s="122"/>
      <c r="AC8557" s="1507">
        <f t="shared" si="3008"/>
        <v>1300</v>
      </c>
      <c r="AD8557" s="1508">
        <f t="shared" si="3009"/>
        <v>0</v>
      </c>
      <c r="AE8557" s="14" t="s">
        <v>334</v>
      </c>
      <c r="AF8557" s="14">
        <f t="shared" si="3011"/>
        <v>0</v>
      </c>
      <c r="AG8557" s="14" t="e">
        <f t="shared" si="3012"/>
        <v>#DIV/0!</v>
      </c>
      <c r="AH8557" s="14" t="s">
        <v>334</v>
      </c>
      <c r="AI8557" s="14" t="s">
        <v>334</v>
      </c>
      <c r="AJ8557" s="131"/>
    </row>
    <row r="8558" spans="1:36" ht="53.25" customHeight="1">
      <c r="A8558" s="1498"/>
      <c r="B8558" s="144" t="s">
        <v>9663</v>
      </c>
      <c r="C8558" s="122" t="s">
        <v>262</v>
      </c>
      <c r="D8558" s="124">
        <v>1</v>
      </c>
      <c r="E8558" s="131"/>
      <c r="F8558" s="129"/>
      <c r="G8558" s="123">
        <v>196</v>
      </c>
      <c r="H8558" s="124">
        <f t="shared" si="3007"/>
        <v>196</v>
      </c>
      <c r="I8558" s="156"/>
      <c r="J8558" s="120">
        <v>45658</v>
      </c>
      <c r="K8558" s="130"/>
      <c r="L8558" s="142"/>
      <c r="M8558" s="130"/>
      <c r="N8558" s="131"/>
      <c r="O8558" s="131"/>
      <c r="P8558" s="131">
        <v>0</v>
      </c>
      <c r="Q8558" s="122"/>
      <c r="R8558" s="122"/>
      <c r="S8558" s="114"/>
      <c r="T8558" s="131"/>
      <c r="U8558" s="131"/>
      <c r="V8558" s="126"/>
      <c r="W8558" s="131"/>
      <c r="X8558" s="131"/>
      <c r="Y8558" s="131"/>
      <c r="Z8558" s="131"/>
      <c r="AA8558" s="131"/>
      <c r="AB8558" s="122"/>
      <c r="AC8558" s="1507">
        <f t="shared" si="3008"/>
        <v>196</v>
      </c>
      <c r="AD8558" s="1508">
        <f t="shared" si="3009"/>
        <v>196</v>
      </c>
      <c r="AE8558" s="14">
        <f>(J8558-"01.04.2023")/30</f>
        <v>21.366666666666667</v>
      </c>
      <c r="AF8558" s="14">
        <f t="shared" si="3011"/>
        <v>0</v>
      </c>
      <c r="AG8558" s="14" t="e">
        <f t="shared" si="3012"/>
        <v>#DIV/0!</v>
      </c>
      <c r="AH8558" s="14" t="e">
        <f>AG8558-AE8558</f>
        <v>#DIV/0!</v>
      </c>
      <c r="AI8558" s="14">
        <f>AC8558-(AE8558*AF8558)</f>
        <v>196</v>
      </c>
      <c r="AJ8558" s="131"/>
    </row>
    <row r="8559" spans="1:36" ht="33" customHeight="1">
      <c r="A8559" s="1499"/>
      <c r="B8559" s="144" t="s">
        <v>9564</v>
      </c>
      <c r="C8559" s="122" t="s">
        <v>262</v>
      </c>
      <c r="D8559" s="124">
        <v>1</v>
      </c>
      <c r="E8559" s="131"/>
      <c r="F8559" s="129"/>
      <c r="G8559" s="123">
        <v>840</v>
      </c>
      <c r="H8559" s="124">
        <f t="shared" si="3007"/>
        <v>840</v>
      </c>
      <c r="I8559" s="156"/>
      <c r="J8559" s="120">
        <v>45292</v>
      </c>
      <c r="K8559" s="130"/>
      <c r="L8559" s="142"/>
      <c r="M8559" s="130"/>
      <c r="N8559" s="131"/>
      <c r="O8559" s="131"/>
      <c r="P8559" s="131">
        <v>644</v>
      </c>
      <c r="Q8559" s="122"/>
      <c r="R8559" s="122"/>
      <c r="S8559" s="114"/>
      <c r="T8559" s="131"/>
      <c r="U8559" s="131"/>
      <c r="V8559" s="126"/>
      <c r="W8559" s="131"/>
      <c r="X8559" s="131"/>
      <c r="Y8559" s="131"/>
      <c r="Z8559" s="131"/>
      <c r="AA8559" s="131"/>
      <c r="AB8559" s="122"/>
      <c r="AC8559" s="1507">
        <f t="shared" si="3008"/>
        <v>196</v>
      </c>
      <c r="AD8559" s="1508">
        <f t="shared" si="3009"/>
        <v>196</v>
      </c>
      <c r="AE8559" s="14">
        <f>(J8559-"01.04.2023")/30</f>
        <v>9.1666666666666661</v>
      </c>
      <c r="AF8559" s="14">
        <f t="shared" si="3011"/>
        <v>214.66666666666666</v>
      </c>
      <c r="AG8559" s="14">
        <f t="shared" si="3012"/>
        <v>0.91304347826086962</v>
      </c>
      <c r="AH8559" s="14">
        <f>AG8559-AE8559</f>
        <v>-8.2536231884057969</v>
      </c>
      <c r="AI8559" s="14">
        <f>AC8559-(AE8559*AF8559)</f>
        <v>-1771.7777777777776</v>
      </c>
      <c r="AJ8559" s="131"/>
    </row>
    <row r="8560" spans="1:36" ht="53.25" customHeight="1">
      <c r="A8560" s="1497"/>
      <c r="B8560" s="144" t="s">
        <v>9664</v>
      </c>
      <c r="C8560" s="122" t="s">
        <v>66</v>
      </c>
      <c r="D8560" s="124">
        <v>1</v>
      </c>
      <c r="E8560" s="131"/>
      <c r="F8560" s="129"/>
      <c r="G8560" s="123">
        <v>930</v>
      </c>
      <c r="H8560" s="124">
        <f t="shared" si="3007"/>
        <v>930</v>
      </c>
      <c r="I8560" s="156"/>
      <c r="J8560" s="119" t="s">
        <v>231</v>
      </c>
      <c r="K8560" s="130"/>
      <c r="L8560" s="142"/>
      <c r="M8560" s="130"/>
      <c r="N8560" s="131"/>
      <c r="O8560" s="131"/>
      <c r="P8560" s="131">
        <v>0</v>
      </c>
      <c r="Q8560" s="122"/>
      <c r="R8560" s="122"/>
      <c r="S8560" s="114"/>
      <c r="T8560" s="131"/>
      <c r="U8560" s="131"/>
      <c r="V8560" s="131"/>
      <c r="W8560" s="131"/>
      <c r="X8560" s="131"/>
      <c r="Y8560" s="131"/>
      <c r="Z8560" s="131"/>
      <c r="AA8560" s="131"/>
      <c r="AB8560" s="122"/>
      <c r="AC8560" s="1507">
        <f t="shared" si="3008"/>
        <v>930</v>
      </c>
      <c r="AD8560" s="1508">
        <f t="shared" si="3009"/>
        <v>930</v>
      </c>
      <c r="AE8560" s="14" t="s">
        <v>334</v>
      </c>
      <c r="AF8560" s="14">
        <f t="shared" si="3011"/>
        <v>0</v>
      </c>
      <c r="AG8560" s="14" t="e">
        <f t="shared" si="3012"/>
        <v>#DIV/0!</v>
      </c>
      <c r="AH8560" s="14" t="s">
        <v>334</v>
      </c>
      <c r="AI8560" s="14" t="s">
        <v>334</v>
      </c>
      <c r="AJ8560" s="131"/>
    </row>
    <row r="8561" spans="1:36" ht="47.25" customHeight="1">
      <c r="A8561" s="1497">
        <v>49</v>
      </c>
      <c r="B8561" s="164" t="s">
        <v>6920</v>
      </c>
      <c r="C8561" s="122" t="s">
        <v>66</v>
      </c>
      <c r="D8561" s="124">
        <v>1</v>
      </c>
      <c r="E8561" s="131">
        <v>390</v>
      </c>
      <c r="F8561" s="129">
        <f>D8561*E8561</f>
        <v>390</v>
      </c>
      <c r="G8561" s="123"/>
      <c r="H8561" s="124">
        <f t="shared" si="3007"/>
        <v>0</v>
      </c>
      <c r="I8561" s="156"/>
      <c r="J8561" s="120">
        <v>45292</v>
      </c>
      <c r="K8561" s="130"/>
      <c r="L8561" s="142"/>
      <c r="M8561" s="130"/>
      <c r="N8561" s="131">
        <v>0</v>
      </c>
      <c r="O8561" s="131">
        <v>0</v>
      </c>
      <c r="P8561" s="131">
        <v>130</v>
      </c>
      <c r="Q8561" s="122"/>
      <c r="R8561" s="122"/>
      <c r="S8561" s="114"/>
      <c r="T8561" s="131"/>
      <c r="U8561" s="131"/>
      <c r="V8561" s="131"/>
      <c r="W8561" s="131"/>
      <c r="X8561" s="131"/>
      <c r="Y8561" s="131"/>
      <c r="Z8561" s="131"/>
      <c r="AA8561" s="131"/>
      <c r="AB8561" s="122"/>
      <c r="AC8561" s="1507">
        <f t="shared" si="3008"/>
        <v>260</v>
      </c>
      <c r="AD8561" s="1508">
        <f t="shared" si="3009"/>
        <v>260</v>
      </c>
      <c r="AE8561" s="14">
        <f>(J8561-"01.04.2023")/30</f>
        <v>9.1666666666666661</v>
      </c>
      <c r="AF8561" s="14">
        <f t="shared" si="3011"/>
        <v>43.333333333333336</v>
      </c>
      <c r="AG8561" s="14">
        <f t="shared" si="3012"/>
        <v>6</v>
      </c>
      <c r="AH8561" s="14">
        <f>AG8561-AE8561</f>
        <v>-3.1666666666666661</v>
      </c>
      <c r="AI8561" s="14">
        <f>AC8561-(AE8561*AF8561)</f>
        <v>-137.22222222222223</v>
      </c>
      <c r="AJ8561" s="131"/>
    </row>
    <row r="8562" spans="1:36" ht="49.5" customHeight="1">
      <c r="A8562" s="1497">
        <v>51</v>
      </c>
      <c r="B8562" s="164" t="s">
        <v>6922</v>
      </c>
      <c r="C8562" s="122" t="s">
        <v>66</v>
      </c>
      <c r="D8562" s="124">
        <v>1</v>
      </c>
      <c r="E8562" s="131">
        <v>180</v>
      </c>
      <c r="F8562" s="129">
        <f>D8562*E8562</f>
        <v>180</v>
      </c>
      <c r="G8562" s="123"/>
      <c r="H8562" s="124">
        <f t="shared" si="3007"/>
        <v>0</v>
      </c>
      <c r="I8562" s="156"/>
      <c r="J8562" s="119" t="s">
        <v>231</v>
      </c>
      <c r="K8562" s="130"/>
      <c r="L8562" s="142"/>
      <c r="M8562" s="130"/>
      <c r="N8562" s="131">
        <v>0</v>
      </c>
      <c r="O8562" s="131">
        <v>0</v>
      </c>
      <c r="P8562" s="131">
        <v>0</v>
      </c>
      <c r="Q8562" s="122"/>
      <c r="R8562" s="122"/>
      <c r="S8562" s="114"/>
      <c r="T8562" s="131"/>
      <c r="U8562" s="131"/>
      <c r="V8562" s="131"/>
      <c r="W8562" s="131"/>
      <c r="X8562" s="131"/>
      <c r="Y8562" s="131"/>
      <c r="Z8562" s="131"/>
      <c r="AA8562" s="131"/>
      <c r="AB8562" s="122"/>
      <c r="AC8562" s="1507">
        <f t="shared" si="3008"/>
        <v>180</v>
      </c>
      <c r="AD8562" s="1508">
        <f t="shared" si="3009"/>
        <v>180</v>
      </c>
      <c r="AE8562" s="14" t="s">
        <v>334</v>
      </c>
      <c r="AF8562" s="14">
        <f t="shared" si="3011"/>
        <v>0</v>
      </c>
      <c r="AG8562" s="14" t="e">
        <f t="shared" si="3012"/>
        <v>#DIV/0!</v>
      </c>
      <c r="AH8562" s="14" t="s">
        <v>334</v>
      </c>
      <c r="AI8562" s="14" t="s">
        <v>334</v>
      </c>
      <c r="AJ8562" s="131"/>
    </row>
    <row r="8563" spans="1:36" ht="49.5" customHeight="1">
      <c r="A8563" s="1497"/>
      <c r="B8563" s="164" t="s">
        <v>9600</v>
      </c>
      <c r="C8563" s="122" t="s">
        <v>1487</v>
      </c>
      <c r="D8563" s="124">
        <v>0</v>
      </c>
      <c r="E8563" s="131"/>
      <c r="F8563" s="129"/>
      <c r="G8563" s="123">
        <v>5</v>
      </c>
      <c r="H8563" s="124">
        <f t="shared" si="3007"/>
        <v>0</v>
      </c>
      <c r="I8563" s="156">
        <v>45002</v>
      </c>
      <c r="J8563" s="119" t="s">
        <v>231</v>
      </c>
      <c r="K8563" s="130"/>
      <c r="L8563" s="142"/>
      <c r="M8563" s="130"/>
      <c r="N8563" s="131"/>
      <c r="O8563" s="131"/>
      <c r="P8563" s="131">
        <v>0.2</v>
      </c>
      <c r="Q8563" s="122"/>
      <c r="R8563" s="122"/>
      <c r="S8563" s="114"/>
      <c r="T8563" s="131"/>
      <c r="U8563" s="131"/>
      <c r="V8563" s="131"/>
      <c r="W8563" s="131"/>
      <c r="X8563" s="131"/>
      <c r="Y8563" s="131"/>
      <c r="Z8563" s="131"/>
      <c r="AA8563" s="131"/>
      <c r="AB8563" s="122"/>
      <c r="AC8563" s="1507">
        <f t="shared" ref="AC8563:AC8571" si="3016">E8563+G8563-N8563-O8563-AA8563-P8563-Q8563-R8563-S8563-T8563-U8563-V8563-W8563-X8563-Y8563</f>
        <v>4.8</v>
      </c>
      <c r="AD8563" s="1508">
        <f t="shared" ref="AD8563:AD8571" si="3017">D8563*AC8563</f>
        <v>0</v>
      </c>
      <c r="AE8563" s="14" t="s">
        <v>334</v>
      </c>
      <c r="AF8563" s="14">
        <f t="shared" ref="AF8563:AF8571" si="3018">(N8563+O8563+P8563+Q8563+R8563+S8563+T8563+U8563+V8563+W8563+X8563+Y8563)/3</f>
        <v>6.6666666666666666E-2</v>
      </c>
      <c r="AG8563" s="14">
        <f t="shared" ref="AG8563:AG8571" si="3019">AC8563/AF8563</f>
        <v>72</v>
      </c>
      <c r="AH8563" s="14" t="s">
        <v>334</v>
      </c>
      <c r="AI8563" s="14" t="s">
        <v>334</v>
      </c>
      <c r="AJ8563" s="131"/>
    </row>
    <row r="8564" spans="1:36" ht="49.5" customHeight="1">
      <c r="A8564" s="1497">
        <v>54</v>
      </c>
      <c r="B8564" s="132" t="s">
        <v>2885</v>
      </c>
      <c r="C8564" s="122" t="s">
        <v>66</v>
      </c>
      <c r="D8564" s="124">
        <v>1</v>
      </c>
      <c r="E8564" s="131">
        <v>1</v>
      </c>
      <c r="F8564" s="129">
        <f>D8564*E8564</f>
        <v>1</v>
      </c>
      <c r="G8564" s="123"/>
      <c r="H8564" s="124">
        <f t="shared" si="3007"/>
        <v>0</v>
      </c>
      <c r="I8564" s="156"/>
      <c r="J8564" s="119" t="s">
        <v>231</v>
      </c>
      <c r="K8564" s="130"/>
      <c r="L8564" s="142"/>
      <c r="M8564" s="130"/>
      <c r="N8564" s="131">
        <v>0</v>
      </c>
      <c r="O8564" s="131">
        <v>0</v>
      </c>
      <c r="P8564" s="131">
        <v>0</v>
      </c>
      <c r="Q8564" s="122"/>
      <c r="R8564" s="122"/>
      <c r="S8564" s="114"/>
      <c r="T8564" s="131"/>
      <c r="U8564" s="131"/>
      <c r="V8564" s="131"/>
      <c r="W8564" s="131"/>
      <c r="X8564" s="131"/>
      <c r="Y8564" s="131"/>
      <c r="Z8564" s="131"/>
      <c r="AA8564" s="131"/>
      <c r="AB8564" s="122"/>
      <c r="AC8564" s="1507">
        <f t="shared" si="3016"/>
        <v>1</v>
      </c>
      <c r="AD8564" s="1508">
        <f t="shared" si="3017"/>
        <v>1</v>
      </c>
      <c r="AE8564" s="14" t="s">
        <v>334</v>
      </c>
      <c r="AF8564" s="14">
        <f t="shared" si="3018"/>
        <v>0</v>
      </c>
      <c r="AG8564" s="14" t="e">
        <f t="shared" si="3019"/>
        <v>#DIV/0!</v>
      </c>
      <c r="AH8564" s="14" t="s">
        <v>334</v>
      </c>
      <c r="AI8564" s="14" t="s">
        <v>334</v>
      </c>
      <c r="AJ8564" s="131"/>
    </row>
    <row r="8565" spans="1:36" ht="15.75">
      <c r="A8565" s="1497">
        <v>55</v>
      </c>
      <c r="B8565" s="132" t="s">
        <v>2885</v>
      </c>
      <c r="C8565" s="122" t="s">
        <v>66</v>
      </c>
      <c r="D8565" s="124">
        <v>1</v>
      </c>
      <c r="E8565" s="131">
        <v>50</v>
      </c>
      <c r="F8565" s="129">
        <f>D8565*E8565</f>
        <v>50</v>
      </c>
      <c r="G8565" s="123"/>
      <c r="H8565" s="124">
        <f t="shared" ref="H8565:H8571" si="3020">D8565*G8565</f>
        <v>0</v>
      </c>
      <c r="I8565" s="156"/>
      <c r="J8565" s="119" t="s">
        <v>231</v>
      </c>
      <c r="K8565" s="130"/>
      <c r="L8565" s="142"/>
      <c r="M8565" s="130"/>
      <c r="N8565" s="131">
        <v>0</v>
      </c>
      <c r="O8565" s="131">
        <v>0</v>
      </c>
      <c r="P8565" s="131">
        <v>0</v>
      </c>
      <c r="Q8565" s="122"/>
      <c r="R8565" s="122"/>
      <c r="S8565" s="114"/>
      <c r="T8565" s="131"/>
      <c r="U8565" s="131"/>
      <c r="V8565" s="131"/>
      <c r="W8565" s="131"/>
      <c r="X8565" s="131"/>
      <c r="Y8565" s="131"/>
      <c r="Z8565" s="131"/>
      <c r="AA8565" s="131"/>
      <c r="AB8565" s="122"/>
      <c r="AC8565" s="1507">
        <f t="shared" si="3016"/>
        <v>50</v>
      </c>
      <c r="AD8565" s="1508">
        <f t="shared" si="3017"/>
        <v>50</v>
      </c>
      <c r="AE8565" s="14" t="s">
        <v>334</v>
      </c>
      <c r="AF8565" s="14">
        <f t="shared" si="3018"/>
        <v>0</v>
      </c>
      <c r="AG8565" s="14" t="e">
        <f t="shared" si="3019"/>
        <v>#DIV/0!</v>
      </c>
      <c r="AH8565" s="14" t="s">
        <v>334</v>
      </c>
      <c r="AI8565" s="14" t="s">
        <v>334</v>
      </c>
      <c r="AJ8565" s="131"/>
    </row>
    <row r="8566" spans="1:36" ht="15.75">
      <c r="A8566" s="1497">
        <v>56</v>
      </c>
      <c r="B8566" s="144" t="s">
        <v>8939</v>
      </c>
      <c r="C8566" s="122" t="s">
        <v>63</v>
      </c>
      <c r="D8566" s="124">
        <v>3.72</v>
      </c>
      <c r="E8566" s="131"/>
      <c r="F8566" s="129"/>
      <c r="G8566" s="123">
        <v>400</v>
      </c>
      <c r="H8566" s="124">
        <f t="shared" si="3020"/>
        <v>1488</v>
      </c>
      <c r="I8566" s="156">
        <v>45329</v>
      </c>
      <c r="J8566" s="156">
        <v>45627</v>
      </c>
      <c r="K8566" s="130"/>
      <c r="L8566" s="142"/>
      <c r="M8566" s="130"/>
      <c r="N8566" s="131"/>
      <c r="O8566" s="131">
        <v>260</v>
      </c>
      <c r="P8566" s="131">
        <v>25</v>
      </c>
      <c r="Q8566" s="122"/>
      <c r="R8566" s="122"/>
      <c r="S8566" s="114"/>
      <c r="T8566" s="131"/>
      <c r="U8566" s="131"/>
      <c r="V8566" s="131"/>
      <c r="W8566" s="131"/>
      <c r="X8566" s="131"/>
      <c r="Y8566" s="131"/>
      <c r="Z8566" s="131"/>
      <c r="AA8566" s="131"/>
      <c r="AB8566" s="122"/>
      <c r="AC8566" s="1507">
        <f t="shared" si="3016"/>
        <v>115</v>
      </c>
      <c r="AD8566" s="1508">
        <f t="shared" si="3017"/>
        <v>427.8</v>
      </c>
      <c r="AE8566" s="14">
        <f>(J8566-"01.04.2023")/30</f>
        <v>20.333333333333332</v>
      </c>
      <c r="AF8566" s="14">
        <f t="shared" si="3018"/>
        <v>95</v>
      </c>
      <c r="AG8566" s="14">
        <f t="shared" si="3019"/>
        <v>1.2105263157894737</v>
      </c>
      <c r="AH8566" s="14">
        <f>AG8566-AE8566</f>
        <v>-19.12280701754386</v>
      </c>
      <c r="AI8566" s="14">
        <f>AC8566-(AE8566*AF8566)</f>
        <v>-1816.6666666666665</v>
      </c>
      <c r="AJ8566" s="131"/>
    </row>
    <row r="8567" spans="1:36" ht="15.75">
      <c r="A8567" s="1497">
        <v>57</v>
      </c>
      <c r="B8567" s="155" t="s">
        <v>5929</v>
      </c>
      <c r="C8567" s="122" t="s">
        <v>63</v>
      </c>
      <c r="D8567" s="124">
        <v>1</v>
      </c>
      <c r="E8567" s="131">
        <v>890</v>
      </c>
      <c r="F8567" s="129">
        <f>D8567*E8567</f>
        <v>890</v>
      </c>
      <c r="G8567" s="123"/>
      <c r="H8567" s="124">
        <f t="shared" si="3020"/>
        <v>0</v>
      </c>
      <c r="I8567" s="156"/>
      <c r="J8567" s="120">
        <v>46419</v>
      </c>
      <c r="K8567" s="130"/>
      <c r="L8567" s="142"/>
      <c r="M8567" s="130"/>
      <c r="N8567" s="131">
        <v>440</v>
      </c>
      <c r="O8567" s="131">
        <v>110</v>
      </c>
      <c r="P8567" s="131">
        <v>50</v>
      </c>
      <c r="Q8567" s="122"/>
      <c r="R8567" s="122"/>
      <c r="S8567" s="114"/>
      <c r="T8567" s="131"/>
      <c r="U8567" s="131"/>
      <c r="V8567" s="131"/>
      <c r="W8567" s="131"/>
      <c r="X8567" s="131"/>
      <c r="Y8567" s="131"/>
      <c r="Z8567" s="131"/>
      <c r="AA8567" s="131"/>
      <c r="AB8567" s="122"/>
      <c r="AC8567" s="1507">
        <f t="shared" si="3016"/>
        <v>290</v>
      </c>
      <c r="AD8567" s="1508">
        <f t="shared" si="3017"/>
        <v>290</v>
      </c>
      <c r="AE8567" s="14">
        <f>(J8567-"01.04.2023")/30</f>
        <v>46.733333333333334</v>
      </c>
      <c r="AF8567" s="14">
        <f t="shared" si="3018"/>
        <v>200</v>
      </c>
      <c r="AG8567" s="14">
        <f t="shared" si="3019"/>
        <v>1.45</v>
      </c>
      <c r="AH8567" s="14">
        <f>AG8567-AE8567</f>
        <v>-45.283333333333331</v>
      </c>
      <c r="AI8567" s="14">
        <f>AC8567-(AE8567*AF8567)</f>
        <v>-9056.6666666666661</v>
      </c>
      <c r="AJ8567" s="131"/>
    </row>
    <row r="8568" spans="1:36" ht="15.75">
      <c r="A8568" s="1497">
        <v>58</v>
      </c>
      <c r="B8568" s="164" t="s">
        <v>6924</v>
      </c>
      <c r="C8568" s="122" t="s">
        <v>66</v>
      </c>
      <c r="D8568" s="124">
        <v>1</v>
      </c>
      <c r="E8568" s="131">
        <v>2315</v>
      </c>
      <c r="F8568" s="129">
        <f>D8568*E8568</f>
        <v>2315</v>
      </c>
      <c r="G8568" s="123"/>
      <c r="H8568" s="124">
        <f t="shared" si="3020"/>
        <v>0</v>
      </c>
      <c r="I8568" s="156"/>
      <c r="J8568" s="120">
        <v>45170</v>
      </c>
      <c r="K8568" s="130"/>
      <c r="L8568" s="142"/>
      <c r="M8568" s="130"/>
      <c r="N8568" s="131">
        <v>44</v>
      </c>
      <c r="O8568" s="131">
        <v>62</v>
      </c>
      <c r="P8568" s="131">
        <v>291</v>
      </c>
      <c r="Q8568" s="122"/>
      <c r="R8568" s="122"/>
      <c r="S8568" s="114"/>
      <c r="T8568" s="131"/>
      <c r="U8568" s="131"/>
      <c r="V8568" s="131"/>
      <c r="W8568" s="131"/>
      <c r="X8568" s="131"/>
      <c r="Y8568" s="131"/>
      <c r="Z8568" s="131"/>
      <c r="AA8568" s="131"/>
      <c r="AB8568" s="122"/>
      <c r="AC8568" s="1507">
        <f t="shared" si="3016"/>
        <v>1918</v>
      </c>
      <c r="AD8568" s="1508">
        <f t="shared" si="3017"/>
        <v>1918</v>
      </c>
      <c r="AE8568" s="14">
        <f>(J8568-"01.04.2023")/30</f>
        <v>5.0999999999999996</v>
      </c>
      <c r="AF8568" s="14">
        <f t="shared" si="3018"/>
        <v>132.33333333333334</v>
      </c>
      <c r="AG8568" s="14">
        <f t="shared" si="3019"/>
        <v>14.493702770780855</v>
      </c>
      <c r="AH8568" s="14">
        <f>AG8568-AE8568</f>
        <v>9.3937027707808554</v>
      </c>
      <c r="AI8568" s="14">
        <f>AC8568-(AE8568*AF8568)</f>
        <v>1243.0999999999999</v>
      </c>
      <c r="AJ8568" s="131"/>
    </row>
    <row r="8569" spans="1:36" ht="31.5">
      <c r="A8569" s="1497">
        <v>59</v>
      </c>
      <c r="B8569" s="164" t="s">
        <v>6925</v>
      </c>
      <c r="C8569" s="122" t="s">
        <v>66</v>
      </c>
      <c r="D8569" s="124">
        <v>1</v>
      </c>
      <c r="E8569" s="131">
        <v>840</v>
      </c>
      <c r="F8569" s="129">
        <f>D8569*E8569</f>
        <v>840</v>
      </c>
      <c r="G8569" s="123"/>
      <c r="H8569" s="124">
        <f t="shared" si="3020"/>
        <v>0</v>
      </c>
      <c r="I8569" s="156"/>
      <c r="J8569" s="120">
        <v>45231</v>
      </c>
      <c r="K8569" s="130"/>
      <c r="L8569" s="142"/>
      <c r="M8569" s="130"/>
      <c r="N8569" s="131">
        <v>0</v>
      </c>
      <c r="O8569" s="131">
        <v>0</v>
      </c>
      <c r="P8569" s="131">
        <v>0</v>
      </c>
      <c r="Q8569" s="122"/>
      <c r="R8569" s="122"/>
      <c r="S8569" s="114"/>
      <c r="T8569" s="131"/>
      <c r="U8569" s="131"/>
      <c r="V8569" s="131"/>
      <c r="W8569" s="131"/>
      <c r="X8569" s="131"/>
      <c r="Y8569" s="131"/>
      <c r="Z8569" s="131"/>
      <c r="AA8569" s="131"/>
      <c r="AB8569" s="122"/>
      <c r="AC8569" s="1507">
        <f t="shared" si="3016"/>
        <v>840</v>
      </c>
      <c r="AD8569" s="1508">
        <f t="shared" si="3017"/>
        <v>840</v>
      </c>
      <c r="AE8569" s="14">
        <f>(J8569-"01.04.2023")/30</f>
        <v>7.1333333333333337</v>
      </c>
      <c r="AF8569" s="14">
        <f t="shared" si="3018"/>
        <v>0</v>
      </c>
      <c r="AG8569" s="14" t="e">
        <f t="shared" si="3019"/>
        <v>#DIV/0!</v>
      </c>
      <c r="AH8569" s="14" t="e">
        <f>AG8569-AE8569</f>
        <v>#DIV/0!</v>
      </c>
      <c r="AI8569" s="14">
        <f>AC8569-(AE8569*AF8569)</f>
        <v>840</v>
      </c>
      <c r="AJ8569" s="131"/>
    </row>
    <row r="8570" spans="1:36" ht="31.5">
      <c r="A8570" s="1500">
        <v>60</v>
      </c>
      <c r="B8570" s="169" t="s">
        <v>6926</v>
      </c>
      <c r="C8570" s="122" t="s">
        <v>66</v>
      </c>
      <c r="D8570" s="124">
        <v>1</v>
      </c>
      <c r="E8570" s="131">
        <v>2000</v>
      </c>
      <c r="F8570" s="129">
        <f>D8570*E8570</f>
        <v>2000</v>
      </c>
      <c r="G8570" s="123"/>
      <c r="H8570" s="124">
        <f t="shared" si="3020"/>
        <v>0</v>
      </c>
      <c r="I8570" s="156"/>
      <c r="J8570" s="120">
        <v>45187</v>
      </c>
      <c r="K8570" s="130"/>
      <c r="L8570" s="142"/>
      <c r="M8570" s="130"/>
      <c r="N8570" s="131">
        <v>0</v>
      </c>
      <c r="O8570" s="131">
        <v>0</v>
      </c>
      <c r="P8570" s="131">
        <v>0</v>
      </c>
      <c r="Q8570" s="122"/>
      <c r="R8570" s="122"/>
      <c r="S8570" s="114"/>
      <c r="T8570" s="131"/>
      <c r="U8570" s="131"/>
      <c r="V8570" s="131"/>
      <c r="W8570" s="131"/>
      <c r="X8570" s="131"/>
      <c r="Y8570" s="131"/>
      <c r="Z8570" s="131"/>
      <c r="AA8570" s="131"/>
      <c r="AB8570" s="122"/>
      <c r="AC8570" s="1507">
        <f t="shared" si="3016"/>
        <v>2000</v>
      </c>
      <c r="AD8570" s="1508">
        <f t="shared" si="3017"/>
        <v>2000</v>
      </c>
      <c r="AE8570" s="14">
        <f>(J8570-"01.04.2023")/30</f>
        <v>5.666666666666667</v>
      </c>
      <c r="AF8570" s="14">
        <f t="shared" si="3018"/>
        <v>0</v>
      </c>
      <c r="AG8570" s="14" t="e">
        <f t="shared" si="3019"/>
        <v>#DIV/0!</v>
      </c>
      <c r="AH8570" s="14" t="e">
        <f>AG8570-AE8570</f>
        <v>#DIV/0!</v>
      </c>
      <c r="AI8570" s="14">
        <f>AC8570-(AE8570*AF8570)</f>
        <v>2000</v>
      </c>
      <c r="AJ8570" s="131"/>
    </row>
    <row r="8571" spans="1:36" ht="15.75">
      <c r="A8571" s="1500"/>
      <c r="B8571" s="170" t="s">
        <v>9604</v>
      </c>
      <c r="C8571" s="122" t="s">
        <v>9665</v>
      </c>
      <c r="D8571" s="124">
        <v>0</v>
      </c>
      <c r="E8571" s="131"/>
      <c r="F8571" s="129"/>
      <c r="G8571" s="123">
        <v>2</v>
      </c>
      <c r="H8571" s="124">
        <f t="shared" si="3020"/>
        <v>0</v>
      </c>
      <c r="I8571" s="156">
        <v>45002</v>
      </c>
      <c r="J8571" s="120" t="s">
        <v>231</v>
      </c>
      <c r="K8571" s="130"/>
      <c r="L8571" s="142"/>
      <c r="M8571" s="130"/>
      <c r="N8571" s="131"/>
      <c r="O8571" s="131"/>
      <c r="P8571" s="131">
        <v>0.65</v>
      </c>
      <c r="Q8571" s="122"/>
      <c r="R8571" s="122"/>
      <c r="S8571" s="114"/>
      <c r="T8571" s="131"/>
      <c r="U8571" s="131"/>
      <c r="V8571" s="131"/>
      <c r="W8571" s="131"/>
      <c r="X8571" s="131"/>
      <c r="Y8571" s="131"/>
      <c r="Z8571" s="131"/>
      <c r="AA8571" s="131"/>
      <c r="AB8571" s="122"/>
      <c r="AC8571" s="1507">
        <f t="shared" si="3016"/>
        <v>1.35</v>
      </c>
      <c r="AD8571" s="1508">
        <f t="shared" si="3017"/>
        <v>0</v>
      </c>
      <c r="AE8571" s="14" t="s">
        <v>334</v>
      </c>
      <c r="AF8571" s="14">
        <f t="shared" si="3018"/>
        <v>0.21666666666666667</v>
      </c>
      <c r="AG8571" s="14">
        <f t="shared" si="3019"/>
        <v>6.2307692307692308</v>
      </c>
      <c r="AH8571" s="14" t="s">
        <v>334</v>
      </c>
      <c r="AI8571" s="14" t="s">
        <v>334</v>
      </c>
      <c r="AJ8571" s="131"/>
    </row>
    <row r="8572" spans="1:36" ht="15.75">
      <c r="A8572" s="4267" t="s">
        <v>4131</v>
      </c>
      <c r="B8572" s="4268"/>
      <c r="C8572" s="4268"/>
      <c r="D8572" s="4268"/>
      <c r="E8572" s="4268"/>
      <c r="F8572" s="4268"/>
      <c r="G8572" s="4268"/>
      <c r="H8572" s="4268"/>
      <c r="I8572" s="4268"/>
      <c r="J8572" s="4268"/>
      <c r="K8572" s="4268"/>
      <c r="L8572" s="4268"/>
      <c r="M8572" s="4268"/>
      <c r="N8572" s="4268"/>
      <c r="O8572" s="4268"/>
      <c r="P8572" s="4268"/>
      <c r="Q8572" s="4268"/>
      <c r="R8572" s="4268"/>
      <c r="S8572" s="4268"/>
      <c r="T8572" s="4268"/>
      <c r="U8572" s="4268"/>
      <c r="V8572" s="4268"/>
      <c r="W8572" s="4268"/>
      <c r="X8572" s="4268"/>
      <c r="Y8572" s="4268"/>
      <c r="Z8572" s="4268"/>
      <c r="AA8572" s="4268"/>
      <c r="AB8572" s="4268"/>
      <c r="AC8572" s="4268"/>
      <c r="AD8572" s="4268"/>
      <c r="AE8572" s="4268"/>
      <c r="AF8572" s="4268"/>
      <c r="AG8572" s="4268"/>
      <c r="AH8572" s="4268"/>
      <c r="AI8572" s="4268"/>
      <c r="AJ8572" s="4269"/>
    </row>
    <row r="8573" spans="1:36" ht="15.75">
      <c r="A8573" s="1495">
        <v>1</v>
      </c>
      <c r="B8573" s="118" t="s">
        <v>5427</v>
      </c>
      <c r="C8573" s="122" t="s">
        <v>176</v>
      </c>
      <c r="D8573" s="122">
        <v>30.34</v>
      </c>
      <c r="E8573" s="122">
        <v>135</v>
      </c>
      <c r="F8573" s="129">
        <f>D8573*E8573</f>
        <v>4095.9</v>
      </c>
      <c r="G8573" s="122"/>
      <c r="H8573" s="124">
        <f>D8573*G8573</f>
        <v>0</v>
      </c>
      <c r="I8573" s="130"/>
      <c r="J8573" s="120">
        <v>45717</v>
      </c>
      <c r="K8573" s="122"/>
      <c r="L8573" s="122"/>
      <c r="M8573" s="122"/>
      <c r="N8573" s="122">
        <v>55</v>
      </c>
      <c r="O8573" s="122">
        <v>17</v>
      </c>
      <c r="P8573" s="122">
        <v>22</v>
      </c>
      <c r="Q8573" s="122"/>
      <c r="R8573" s="122"/>
      <c r="S8573" s="122"/>
      <c r="T8573" s="122"/>
      <c r="U8573" s="122"/>
      <c r="V8573" s="122"/>
      <c r="W8573" s="122"/>
      <c r="X8573" s="122"/>
      <c r="Y8573" s="122"/>
      <c r="Z8573" s="122"/>
      <c r="AA8573" s="122"/>
      <c r="AB8573" s="122"/>
      <c r="AC8573" s="1507">
        <f>E8573+G8573-N8573-O8573-AA8573-P8573-Q8573-R8573-S8573-T8573-U8573-V8573-W8573-X8573-Y8573</f>
        <v>41</v>
      </c>
      <c r="AD8573" s="1508">
        <f>D8573*AC8573</f>
        <v>1243.94</v>
      </c>
      <c r="AE8573" s="14">
        <f>(J8573-"01.04.2023")/30</f>
        <v>23.333333333333332</v>
      </c>
      <c r="AF8573" s="14">
        <f>(N8573+O8573+P8573+Q8573+R8573+S8573+T8573+U8573+V8573+W8573+X8573+Y8573)/3</f>
        <v>31.333333333333332</v>
      </c>
      <c r="AG8573" s="14">
        <f>AC8573/AF8573</f>
        <v>1.3085106382978724</v>
      </c>
      <c r="AH8573" s="14">
        <f>AG8573-AE8573</f>
        <v>-22.024822695035461</v>
      </c>
      <c r="AI8573" s="14">
        <f>AC8573-(AE8573*AF8573)</f>
        <v>-690.11111111111109</v>
      </c>
      <c r="AJ8573" s="131"/>
    </row>
    <row r="8574" spans="1:36" ht="15.75">
      <c r="A8574" s="1495">
        <v>2</v>
      </c>
      <c r="B8574" s="132" t="s">
        <v>4132</v>
      </c>
      <c r="C8574" s="122" t="s">
        <v>66</v>
      </c>
      <c r="D8574" s="122">
        <v>0.47</v>
      </c>
      <c r="E8574" s="131">
        <v>10000</v>
      </c>
      <c r="F8574" s="129">
        <f>D8574*E8574</f>
        <v>4700</v>
      </c>
      <c r="G8574" s="123"/>
      <c r="H8574" s="124">
        <f>D8574*G8574</f>
        <v>0</v>
      </c>
      <c r="I8574" s="156"/>
      <c r="J8574" s="119" t="s">
        <v>231</v>
      </c>
      <c r="K8574" s="122"/>
      <c r="L8574" s="122"/>
      <c r="M8574" s="122"/>
      <c r="N8574" s="122">
        <v>700</v>
      </c>
      <c r="O8574" s="114">
        <v>0</v>
      </c>
      <c r="P8574" s="123">
        <v>400</v>
      </c>
      <c r="Q8574" s="123"/>
      <c r="R8574" s="123"/>
      <c r="S8574" s="123"/>
      <c r="T8574" s="131"/>
      <c r="U8574" s="131"/>
      <c r="V8574" s="131"/>
      <c r="W8574" s="131"/>
      <c r="X8574" s="131"/>
      <c r="Y8574" s="131"/>
      <c r="Z8574" s="131"/>
      <c r="AA8574" s="131"/>
      <c r="AB8574" s="122"/>
      <c r="AC8574" s="1507">
        <f>E8574+G8574-N8574-O8574-AA8574-P8574-Q8574-R8574-S8574-T8574-U8574-V8574-W8574-X8574-Y8574</f>
        <v>8900</v>
      </c>
      <c r="AD8574" s="1508">
        <f>D8574*AC8574</f>
        <v>4183</v>
      </c>
      <c r="AE8574" s="14" t="s">
        <v>334</v>
      </c>
      <c r="AF8574" s="14">
        <f>(N8574+O8574+P8574+Q8574+R8574+S8574+T8574+U8574+V8574+W8574+X8574+Y8574)/3</f>
        <v>366.66666666666669</v>
      </c>
      <c r="AG8574" s="14">
        <f>AC8574/AF8574</f>
        <v>24.27272727272727</v>
      </c>
      <c r="AH8574" s="14" t="s">
        <v>334</v>
      </c>
      <c r="AI8574" s="14" t="s">
        <v>334</v>
      </c>
      <c r="AJ8574" s="131"/>
    </row>
    <row r="8575" spans="1:36" ht="15.75">
      <c r="A8575" s="1495">
        <v>3</v>
      </c>
      <c r="B8575" s="171" t="s">
        <v>4133</v>
      </c>
      <c r="C8575" s="122" t="s">
        <v>66</v>
      </c>
      <c r="D8575" s="123">
        <v>0.47</v>
      </c>
      <c r="E8575" s="123">
        <v>2250</v>
      </c>
      <c r="F8575" s="129">
        <f>D8575*E8575</f>
        <v>1057.5</v>
      </c>
      <c r="G8575" s="123"/>
      <c r="H8575" s="124">
        <f>D8575*G8575</f>
        <v>0</v>
      </c>
      <c r="I8575" s="172"/>
      <c r="J8575" s="119" t="s">
        <v>231</v>
      </c>
      <c r="K8575" s="123"/>
      <c r="L8575" s="123"/>
      <c r="M8575" s="123"/>
      <c r="N8575" s="123">
        <v>730</v>
      </c>
      <c r="O8575" s="123">
        <v>270</v>
      </c>
      <c r="P8575" s="123">
        <v>990</v>
      </c>
      <c r="Q8575" s="123"/>
      <c r="R8575" s="123"/>
      <c r="S8575" s="123"/>
      <c r="T8575" s="123"/>
      <c r="U8575" s="123"/>
      <c r="V8575" s="123"/>
      <c r="W8575" s="123"/>
      <c r="X8575" s="123"/>
      <c r="Y8575" s="123"/>
      <c r="Z8575" s="123"/>
      <c r="AA8575" s="123"/>
      <c r="AB8575" s="122"/>
      <c r="AC8575" s="1507">
        <f>E8575+G8575-N8575-O8575-AA8575-P8575-Q8575-R8575-S8575-T8575-U8575-V8575-W8575-X8575-Y8575</f>
        <v>260</v>
      </c>
      <c r="AD8575" s="1508">
        <f>D8575*AC8575</f>
        <v>122.19999999999999</v>
      </c>
      <c r="AE8575" s="14" t="s">
        <v>334</v>
      </c>
      <c r="AF8575" s="14">
        <f>(N8575+O8575+P8575+Q8575+R8575+S8575+T8575+U8575+V8575+W8575+X8575+Y8575)/3</f>
        <v>663.33333333333337</v>
      </c>
      <c r="AG8575" s="14">
        <f>AC8575/AF8575</f>
        <v>0.39195979899497485</v>
      </c>
      <c r="AH8575" s="14" t="s">
        <v>334</v>
      </c>
      <c r="AI8575" s="14" t="s">
        <v>334</v>
      </c>
      <c r="AJ8575" s="131"/>
    </row>
    <row r="8576" spans="1:36">
      <c r="A8576" s="4355" t="s">
        <v>104</v>
      </c>
      <c r="B8576" s="4356"/>
      <c r="C8576" s="4356"/>
      <c r="D8576" s="4356"/>
      <c r="E8576" s="4356"/>
      <c r="F8576" s="4356"/>
      <c r="G8576" s="4356"/>
      <c r="H8576" s="4356"/>
      <c r="I8576" s="4356"/>
      <c r="J8576" s="4356"/>
      <c r="K8576" s="4356"/>
      <c r="L8576" s="4356"/>
      <c r="M8576" s="4356"/>
      <c r="N8576" s="4356"/>
      <c r="O8576" s="4356"/>
      <c r="P8576" s="4356"/>
      <c r="Q8576" s="4356"/>
      <c r="R8576" s="4356"/>
      <c r="S8576" s="4356"/>
      <c r="T8576" s="4356"/>
      <c r="U8576" s="4356"/>
      <c r="V8576" s="4356"/>
      <c r="W8576" s="4356"/>
      <c r="X8576" s="4356"/>
      <c r="Y8576" s="4356"/>
      <c r="Z8576" s="4356"/>
      <c r="AA8576" s="4356"/>
      <c r="AB8576" s="4356"/>
      <c r="AC8576" s="4356"/>
      <c r="AD8576" s="4356"/>
      <c r="AE8576" s="4356"/>
      <c r="AF8576" s="4356"/>
      <c r="AG8576" s="4356"/>
      <c r="AH8576" s="4356"/>
      <c r="AI8576" s="4356"/>
      <c r="AJ8576" s="4357"/>
    </row>
    <row r="8577" spans="1:38" ht="15.75">
      <c r="A8577" s="4318" t="s">
        <v>19</v>
      </c>
      <c r="B8577" s="4318"/>
      <c r="C8577" s="4318"/>
      <c r="D8577" s="4318"/>
      <c r="E8577" s="4318"/>
      <c r="F8577" s="4318"/>
      <c r="G8577" s="4318"/>
      <c r="H8577" s="4318"/>
      <c r="I8577" s="4318"/>
      <c r="J8577" s="4318"/>
      <c r="K8577" s="4318"/>
      <c r="L8577" s="4318"/>
      <c r="M8577" s="4318"/>
      <c r="N8577" s="4318"/>
      <c r="O8577" s="4318"/>
      <c r="P8577" s="4318"/>
      <c r="Q8577" s="4318"/>
      <c r="R8577" s="4318"/>
      <c r="S8577" s="4318"/>
      <c r="T8577" s="4318"/>
      <c r="U8577" s="4318"/>
      <c r="V8577" s="4318"/>
      <c r="W8577" s="4318"/>
      <c r="X8577" s="4318"/>
      <c r="Y8577" s="4318"/>
      <c r="Z8577" s="4318"/>
      <c r="AA8577" s="4318"/>
      <c r="AB8577" s="4318"/>
      <c r="AC8577" s="4318"/>
      <c r="AD8577" s="4318"/>
      <c r="AE8577" s="4318"/>
      <c r="AF8577" s="4318"/>
      <c r="AG8577" s="4318"/>
      <c r="AH8577" s="4318"/>
      <c r="AI8577" s="4318"/>
      <c r="AJ8577" s="1457"/>
      <c r="AK8577" s="2931"/>
    </row>
    <row r="8578" spans="1:38" ht="15.75">
      <c r="A8578" s="4361" t="s">
        <v>8495</v>
      </c>
      <c r="B8578" s="4362"/>
      <c r="C8578" s="4362"/>
      <c r="D8578" s="4362"/>
      <c r="E8578" s="4362"/>
      <c r="F8578" s="4362"/>
      <c r="G8578" s="4362"/>
      <c r="H8578" s="4362"/>
      <c r="I8578" s="4362"/>
      <c r="J8578" s="4362"/>
      <c r="K8578" s="4362"/>
      <c r="L8578" s="4362"/>
      <c r="M8578" s="4362"/>
      <c r="N8578" s="4362"/>
      <c r="O8578" s="4362"/>
      <c r="P8578" s="4362"/>
      <c r="Q8578" s="4362"/>
      <c r="R8578" s="4362"/>
      <c r="S8578" s="4362"/>
      <c r="T8578" s="4362"/>
      <c r="U8578" s="4362"/>
      <c r="V8578" s="4362"/>
      <c r="W8578" s="4362"/>
      <c r="X8578" s="4362"/>
      <c r="Y8578" s="4362"/>
      <c r="Z8578" s="4362"/>
      <c r="AA8578" s="4362"/>
      <c r="AB8578" s="4362"/>
      <c r="AC8578" s="4362"/>
      <c r="AD8578" s="4362"/>
      <c r="AE8578" s="4362"/>
      <c r="AF8578" s="4362"/>
      <c r="AG8578" s="4362"/>
      <c r="AH8578" s="4362"/>
      <c r="AI8578" s="4363"/>
      <c r="AJ8578" s="1459"/>
      <c r="AK8578" s="2932"/>
    </row>
    <row r="8579" spans="1:38" ht="15.75">
      <c r="A8579" s="4388" t="s">
        <v>8496</v>
      </c>
      <c r="B8579" s="4389"/>
      <c r="C8579" s="4389"/>
      <c r="D8579" s="4389"/>
      <c r="E8579" s="4389"/>
      <c r="F8579" s="4389"/>
      <c r="G8579" s="4389"/>
      <c r="H8579" s="4389"/>
      <c r="I8579" s="4389"/>
      <c r="J8579" s="4389"/>
      <c r="K8579" s="4389"/>
      <c r="L8579" s="4389"/>
      <c r="M8579" s="4389"/>
      <c r="N8579" s="4389"/>
      <c r="O8579" s="4389"/>
      <c r="P8579" s="4389"/>
      <c r="Q8579" s="4389"/>
      <c r="R8579" s="4389"/>
      <c r="S8579" s="4389"/>
      <c r="T8579" s="4389"/>
      <c r="U8579" s="4389"/>
      <c r="V8579" s="4389"/>
      <c r="W8579" s="4389"/>
      <c r="X8579" s="4389"/>
      <c r="Y8579" s="4389"/>
      <c r="Z8579" s="4389"/>
      <c r="AA8579" s="4389"/>
      <c r="AB8579" s="4389"/>
      <c r="AC8579" s="4389"/>
      <c r="AD8579" s="4389"/>
      <c r="AE8579" s="4389"/>
      <c r="AF8579" s="4389"/>
      <c r="AG8579" s="4389"/>
      <c r="AH8579" s="4389"/>
      <c r="AI8579" s="4390"/>
      <c r="AJ8579" s="743"/>
      <c r="AK8579" s="2933"/>
    </row>
    <row r="8580" spans="1:38" ht="31.5">
      <c r="A8580" s="759">
        <v>2</v>
      </c>
      <c r="B8580" s="1448" t="s">
        <v>5291</v>
      </c>
      <c r="C8580" s="744" t="s">
        <v>181</v>
      </c>
      <c r="D8580" s="754">
        <v>22.25</v>
      </c>
      <c r="E8580" s="744">
        <v>818</v>
      </c>
      <c r="F8580" s="744">
        <f>D8580*E8580</f>
        <v>18200.5</v>
      </c>
      <c r="G8580" s="744"/>
      <c r="H8580" s="744">
        <f>D8580*G8580</f>
        <v>0</v>
      </c>
      <c r="I8580" s="755">
        <v>44813</v>
      </c>
      <c r="J8580" s="748"/>
      <c r="K8580" s="748"/>
      <c r="L8580" s="749">
        <v>633</v>
      </c>
      <c r="M8580" s="750" t="s">
        <v>5060</v>
      </c>
      <c r="N8580" s="751">
        <v>259</v>
      </c>
      <c r="O8580" s="751">
        <v>182</v>
      </c>
      <c r="P8580" s="751">
        <v>231</v>
      </c>
      <c r="Q8580" s="744"/>
      <c r="R8580" s="744"/>
      <c r="S8580" s="744"/>
      <c r="T8580" s="744"/>
      <c r="U8580" s="744"/>
      <c r="V8580" s="744"/>
      <c r="W8580" s="744"/>
      <c r="X8580" s="744"/>
      <c r="Y8580" s="744"/>
      <c r="Z8580" s="744"/>
      <c r="AA8580" s="744"/>
      <c r="AB8580" s="744"/>
      <c r="AC8580" s="1507">
        <f>E8580+G8580-N8580-O8580-AA8580-P8580-Q8580-R8580-S8580-T8580-U8580-V8580-W8580-X8580-Y8580</f>
        <v>146</v>
      </c>
      <c r="AD8580" s="1508">
        <f>D8580*AC8580</f>
        <v>3248.5</v>
      </c>
      <c r="AE8580" s="14">
        <f>(J8580-"01.04.2023")/30</f>
        <v>-1500.5666666666666</v>
      </c>
      <c r="AF8580" s="14">
        <f>(N8580+O8580+P8580+Q8580+R8580+S8580+T8580+U8580+V8580+W8580+X8580+Y8580)/3</f>
        <v>224</v>
      </c>
      <c r="AG8580" s="14">
        <f>AC8580/AF8580</f>
        <v>0.6517857142857143</v>
      </c>
      <c r="AH8580" s="14">
        <f>AG8580-AE8580</f>
        <v>1501.2184523809524</v>
      </c>
      <c r="AI8580" s="14">
        <f>AC8580-(AE8580*AF8580)</f>
        <v>336272.93333333335</v>
      </c>
      <c r="AJ8580" s="753"/>
      <c r="AK8580" s="17"/>
    </row>
    <row r="8581" spans="1:38" ht="29.25" customHeight="1">
      <c r="A8581" s="759">
        <v>3</v>
      </c>
      <c r="B8581" s="745" t="s">
        <v>2522</v>
      </c>
      <c r="C8581" s="744" t="s">
        <v>181</v>
      </c>
      <c r="D8581" s="746">
        <v>54</v>
      </c>
      <c r="E8581" s="744">
        <v>8200</v>
      </c>
      <c r="F8581" s="744">
        <f>D8581*E8581</f>
        <v>442800</v>
      </c>
      <c r="G8581" s="744"/>
      <c r="H8581" s="744">
        <f>D8581*G8581</f>
        <v>0</v>
      </c>
      <c r="I8581" s="755">
        <v>44910</v>
      </c>
      <c r="J8581" s="748"/>
      <c r="K8581" s="748"/>
      <c r="L8581" s="749">
        <v>625</v>
      </c>
      <c r="M8581" s="750" t="s">
        <v>10085</v>
      </c>
      <c r="N8581" s="751">
        <v>700</v>
      </c>
      <c r="O8581" s="751">
        <v>500</v>
      </c>
      <c r="P8581" s="751">
        <v>407</v>
      </c>
      <c r="Q8581" s="744"/>
      <c r="R8581" s="744"/>
      <c r="S8581" s="744"/>
      <c r="T8581" s="744"/>
      <c r="U8581" s="744"/>
      <c r="V8581" s="744"/>
      <c r="W8581" s="744"/>
      <c r="X8581" s="744"/>
      <c r="Y8581" s="744"/>
      <c r="Z8581" s="744"/>
      <c r="AA8581" s="744"/>
      <c r="AB8581" s="744"/>
      <c r="AC8581" s="1507">
        <f>E8581+G8581-N8581-O8581-AA8581-P8581-Q8581-R8581-S8581-T8581-U8581-V8581-W8581-X8581-Y8581</f>
        <v>6593</v>
      </c>
      <c r="AD8581" s="1508">
        <f>D8581*AC8581</f>
        <v>356022</v>
      </c>
      <c r="AE8581" s="14">
        <f>(J8581-"01.04.2023")/30</f>
        <v>-1500.5666666666666</v>
      </c>
      <c r="AF8581" s="14">
        <f>(N8581+O8581+P8581+Q8581+R8581+S8581+T8581+U8581+V8581+W8581+X8581+Y8581)/3</f>
        <v>535.66666666666663</v>
      </c>
      <c r="AG8581" s="14">
        <f>AC8581/AF8581</f>
        <v>12.308027380211575</v>
      </c>
      <c r="AH8581" s="14">
        <f>AG8581-AE8581</f>
        <v>1512.8746940468782</v>
      </c>
      <c r="AI8581" s="14">
        <f>AC8581-(AE8581*AF8581)</f>
        <v>810396.54444444436</v>
      </c>
      <c r="AJ8581" s="753"/>
      <c r="AK8581" s="17"/>
      <c r="AL8581" s="2724"/>
    </row>
    <row r="8582" spans="1:38" ht="15.75">
      <c r="A8582" s="792" t="s">
        <v>8497</v>
      </c>
      <c r="B8582" s="743"/>
      <c r="C8582" s="743"/>
      <c r="D8582" s="743"/>
      <c r="E8582" s="743"/>
      <c r="F8582" s="743"/>
      <c r="G8582" s="743"/>
      <c r="H8582" s="743"/>
      <c r="I8582" s="743"/>
      <c r="J8582" s="743"/>
      <c r="K8582" s="743"/>
      <c r="L8582" s="743"/>
      <c r="M8582" s="743"/>
      <c r="N8582" s="743"/>
      <c r="O8582" s="743"/>
      <c r="P8582" s="743"/>
      <c r="Q8582" s="743"/>
      <c r="R8582" s="743"/>
      <c r="S8582" s="743"/>
      <c r="T8582" s="743"/>
      <c r="U8582" s="743"/>
      <c r="V8582" s="743"/>
      <c r="W8582" s="743"/>
      <c r="X8582" s="743"/>
      <c r="Y8582" s="743"/>
      <c r="Z8582" s="743"/>
      <c r="AA8582" s="743"/>
      <c r="AB8582" s="743"/>
      <c r="AC8582" s="743"/>
      <c r="AD8582" s="743"/>
      <c r="AE8582" s="743"/>
      <c r="AF8582" s="743"/>
      <c r="AG8582" s="743"/>
      <c r="AH8582" s="743"/>
      <c r="AI8582" s="743"/>
      <c r="AJ8582" s="1443"/>
      <c r="AK8582" s="17"/>
      <c r="AL8582" s="2724"/>
    </row>
    <row r="8583" spans="1:38" ht="31.5">
      <c r="A8583" s="759">
        <v>1</v>
      </c>
      <c r="B8583" s="1448" t="s">
        <v>10086</v>
      </c>
      <c r="C8583" s="744" t="s">
        <v>65</v>
      </c>
      <c r="D8583" s="758">
        <v>934.9</v>
      </c>
      <c r="E8583" s="759">
        <v>109</v>
      </c>
      <c r="F8583" s="759">
        <f>D8583*E8583</f>
        <v>101904.09999999999</v>
      </c>
      <c r="G8583" s="759"/>
      <c r="H8583" s="759"/>
      <c r="I8583" s="760">
        <v>44428</v>
      </c>
      <c r="J8583" s="761" t="s">
        <v>10099</v>
      </c>
      <c r="K8583" s="760"/>
      <c r="L8583" s="759" t="s">
        <v>2525</v>
      </c>
      <c r="M8583" s="760">
        <v>44419</v>
      </c>
      <c r="N8583" s="751">
        <v>13</v>
      </c>
      <c r="O8583" s="751">
        <v>9</v>
      </c>
      <c r="P8583" s="751">
        <v>2</v>
      </c>
      <c r="Q8583" s="744"/>
      <c r="R8583" s="744"/>
      <c r="S8583" s="744"/>
      <c r="T8583" s="744"/>
      <c r="U8583" s="744"/>
      <c r="V8583" s="744"/>
      <c r="W8583" s="744"/>
      <c r="X8583" s="744"/>
      <c r="Y8583" s="744"/>
      <c r="Z8583" s="744"/>
      <c r="AA8583" s="744"/>
      <c r="AB8583" s="744"/>
      <c r="AC8583" s="1507">
        <f>E8583+G8583-N8583-O8583-AA8583-P8583-Q8583-R8583-S8583-T8583-U8583-V8583-W8583-X8583-Y8583</f>
        <v>85</v>
      </c>
      <c r="AD8583" s="1508">
        <f>D8583*AC8583</f>
        <v>79466.5</v>
      </c>
      <c r="AE8583" s="14">
        <f>(J8583-"01.04.2023")/30</f>
        <v>23.2</v>
      </c>
      <c r="AF8583" s="14">
        <f>(N8583+O8583+P8583+Q8583+R8583+S8583+T8583+U8583+V8583+W8583+X8583+Y8583)/3</f>
        <v>8</v>
      </c>
      <c r="AG8583" s="14">
        <f>AC8583/AF8583</f>
        <v>10.625</v>
      </c>
      <c r="AH8583" s="14">
        <f>AG8583-AE8583</f>
        <v>-12.574999999999999</v>
      </c>
      <c r="AI8583" s="14">
        <f>AC8583-(AE8583*AF8583)</f>
        <v>-100.6</v>
      </c>
      <c r="AJ8583" s="753"/>
      <c r="AK8583" s="17"/>
    </row>
    <row r="8584" spans="1:38" ht="15.75">
      <c r="A8584" s="4318" t="s">
        <v>20</v>
      </c>
      <c r="B8584" s="4318"/>
      <c r="C8584" s="4318"/>
      <c r="D8584" s="4318"/>
      <c r="E8584" s="4318"/>
      <c r="F8584" s="4318"/>
      <c r="G8584" s="4318"/>
      <c r="H8584" s="4318"/>
      <c r="I8584" s="4318"/>
      <c r="J8584" s="4318"/>
      <c r="K8584" s="4318"/>
      <c r="L8584" s="4318"/>
      <c r="M8584" s="4318"/>
      <c r="N8584" s="4318"/>
      <c r="O8584" s="4318"/>
      <c r="P8584" s="4318"/>
      <c r="Q8584" s="4318"/>
      <c r="R8584" s="4318"/>
      <c r="S8584" s="4318"/>
      <c r="T8584" s="4318"/>
      <c r="U8584" s="4318"/>
      <c r="V8584" s="4318"/>
      <c r="W8584" s="4318"/>
      <c r="X8584" s="4318"/>
      <c r="Y8584" s="4318"/>
      <c r="Z8584" s="4318"/>
      <c r="AA8584" s="4318"/>
      <c r="AB8584" s="4318"/>
      <c r="AC8584" s="4318"/>
      <c r="AD8584" s="4318"/>
      <c r="AE8584" s="4318"/>
      <c r="AF8584" s="4318"/>
      <c r="AG8584" s="4318"/>
      <c r="AH8584" s="4318"/>
      <c r="AI8584" s="4318"/>
      <c r="AJ8584" s="1457"/>
      <c r="AK8584" s="17"/>
    </row>
    <row r="8585" spans="1:38" ht="15.75">
      <c r="A8585" s="4386" t="s">
        <v>8498</v>
      </c>
      <c r="B8585" s="4386"/>
      <c r="C8585" s="4386"/>
      <c r="D8585" s="4386"/>
      <c r="E8585" s="4386"/>
      <c r="F8585" s="4386"/>
      <c r="G8585" s="4386"/>
      <c r="H8585" s="4386"/>
      <c r="I8585" s="4386"/>
      <c r="J8585" s="4386"/>
      <c r="K8585" s="4386"/>
      <c r="L8585" s="4386"/>
      <c r="M8585" s="4386"/>
      <c r="N8585" s="4386"/>
      <c r="O8585" s="4386"/>
      <c r="P8585" s="4386"/>
      <c r="Q8585" s="4386"/>
      <c r="R8585" s="4386"/>
      <c r="S8585" s="4386"/>
      <c r="T8585" s="4386"/>
      <c r="U8585" s="4386"/>
      <c r="V8585" s="4386"/>
      <c r="W8585" s="4386"/>
      <c r="X8585" s="4386"/>
      <c r="Y8585" s="4386"/>
      <c r="Z8585" s="4386"/>
      <c r="AA8585" s="4386"/>
      <c r="AB8585" s="4386"/>
      <c r="AC8585" s="4386"/>
      <c r="AD8585" s="4386"/>
      <c r="AE8585" s="4386"/>
      <c r="AF8585" s="4386"/>
      <c r="AG8585" s="4386"/>
      <c r="AH8585" s="4386"/>
      <c r="AI8585" s="4386"/>
      <c r="AJ8585" s="1457"/>
      <c r="AK8585" s="17"/>
    </row>
    <row r="8586" spans="1:38" ht="15.75">
      <c r="A8586" s="4386" t="s">
        <v>2526</v>
      </c>
      <c r="B8586" s="4386"/>
      <c r="C8586" s="4386"/>
      <c r="D8586" s="4386"/>
      <c r="E8586" s="4386"/>
      <c r="F8586" s="4386"/>
      <c r="G8586" s="4386"/>
      <c r="H8586" s="4386"/>
      <c r="I8586" s="4386"/>
      <c r="J8586" s="4386"/>
      <c r="K8586" s="4386"/>
      <c r="L8586" s="4386"/>
      <c r="M8586" s="4386"/>
      <c r="N8586" s="4386"/>
      <c r="O8586" s="4386"/>
      <c r="P8586" s="4386"/>
      <c r="Q8586" s="4386"/>
      <c r="R8586" s="4386"/>
      <c r="S8586" s="4386"/>
      <c r="T8586" s="4386"/>
      <c r="U8586" s="4386"/>
      <c r="V8586" s="4386"/>
      <c r="W8586" s="4386"/>
      <c r="X8586" s="4386"/>
      <c r="Y8586" s="4386"/>
      <c r="Z8586" s="4386"/>
      <c r="AA8586" s="4386"/>
      <c r="AB8586" s="4386"/>
      <c r="AC8586" s="4386"/>
      <c r="AD8586" s="4386"/>
      <c r="AE8586" s="4386"/>
      <c r="AF8586" s="4386"/>
      <c r="AG8586" s="4386"/>
      <c r="AH8586" s="4386"/>
      <c r="AI8586" s="4386"/>
      <c r="AJ8586" s="1457"/>
      <c r="AK8586" s="2934"/>
    </row>
    <row r="8587" spans="1:38" ht="15.75">
      <c r="A8587" s="759">
        <v>1</v>
      </c>
      <c r="B8587" s="1448" t="s">
        <v>2527</v>
      </c>
      <c r="C8587" s="1448" t="s">
        <v>65</v>
      </c>
      <c r="D8587" s="762">
        <v>227.48</v>
      </c>
      <c r="E8587" s="751">
        <v>1391</v>
      </c>
      <c r="F8587" s="744">
        <f>D8587*E8587</f>
        <v>316424.68</v>
      </c>
      <c r="G8587" s="763"/>
      <c r="H8587" s="764">
        <f>G8587*D8587</f>
        <v>0</v>
      </c>
      <c r="I8587" s="747">
        <v>44594</v>
      </c>
      <c r="J8587" s="747">
        <v>45181</v>
      </c>
      <c r="K8587" s="747"/>
      <c r="L8587" s="749"/>
      <c r="M8587" s="750"/>
      <c r="N8587" s="751">
        <v>12</v>
      </c>
      <c r="O8587" s="751">
        <v>5</v>
      </c>
      <c r="P8587" s="751">
        <v>11</v>
      </c>
      <c r="Q8587" s="744"/>
      <c r="R8587" s="744"/>
      <c r="S8587" s="744"/>
      <c r="T8587" s="744"/>
      <c r="U8587" s="744"/>
      <c r="V8587" s="744"/>
      <c r="W8587" s="744"/>
      <c r="X8587" s="744"/>
      <c r="Y8587" s="744"/>
      <c r="Z8587" s="744"/>
      <c r="AA8587" s="744"/>
      <c r="AB8587" s="744"/>
      <c r="AC8587" s="1507">
        <f>E8587+G8587-N8587-O8587-AA8587-P8587-Q8587-R8587-S8587-T8587-U8587-V8587-W8587-X8587-Y8587</f>
        <v>1363</v>
      </c>
      <c r="AD8587" s="1508">
        <f>D8587*AC8587</f>
        <v>310055.24</v>
      </c>
      <c r="AE8587" s="14">
        <f>(J8587-"01.04.2023")/30</f>
        <v>5.4666666666666668</v>
      </c>
      <c r="AF8587" s="14">
        <f>(N8587+O8587+P8587+Q8587+R8587+S8587+T8587+U8587+V8587+W8587+X8587+Y8587)/3</f>
        <v>9.3333333333333339</v>
      </c>
      <c r="AG8587" s="14">
        <f>AC8587/AF8587</f>
        <v>146.03571428571428</v>
      </c>
      <c r="AH8587" s="14">
        <f>AG8587-AE8587</f>
        <v>140.56904761904761</v>
      </c>
      <c r="AI8587" s="14">
        <f>AC8587-(AE8587*AF8587)</f>
        <v>1311.9777777777779</v>
      </c>
      <c r="AJ8587" s="753"/>
      <c r="AK8587" s="17"/>
    </row>
    <row r="8588" spans="1:38" ht="25.5" customHeight="1">
      <c r="A8588" s="812">
        <v>2</v>
      </c>
      <c r="B8588" s="4078" t="s">
        <v>221</v>
      </c>
      <c r="C8588" s="4078" t="s">
        <v>66</v>
      </c>
      <c r="D8588" s="4079">
        <v>12.30677</v>
      </c>
      <c r="E8588" s="808">
        <v>14</v>
      </c>
      <c r="F8588" s="4080">
        <f>D8588*E8588</f>
        <v>172.29478</v>
      </c>
      <c r="G8588" s="814"/>
      <c r="H8588" s="4079">
        <f>G8588*D8588</f>
        <v>0</v>
      </c>
      <c r="I8588" s="810" t="s">
        <v>2528</v>
      </c>
      <c r="J8588" s="4081" t="s">
        <v>83</v>
      </c>
      <c r="K8588" s="4081"/>
      <c r="L8588" s="4082">
        <v>1505</v>
      </c>
      <c r="M8588" s="4083" t="s">
        <v>645</v>
      </c>
      <c r="N8588" s="808">
        <v>0</v>
      </c>
      <c r="O8588" s="808">
        <v>0</v>
      </c>
      <c r="P8588" s="808">
        <v>0</v>
      </c>
      <c r="Q8588" s="4080"/>
      <c r="R8588" s="4080"/>
      <c r="S8588" s="4080"/>
      <c r="T8588" s="4080"/>
      <c r="U8588" s="4080"/>
      <c r="V8588" s="4080"/>
      <c r="W8588" s="4080"/>
      <c r="X8588" s="4080"/>
      <c r="Y8588" s="4080"/>
      <c r="Z8588" s="4080"/>
      <c r="AA8588" s="4080"/>
      <c r="AB8588" s="4080"/>
      <c r="AC8588" s="4044">
        <f>E8588+G8588-N8588-O8588-AA8588-P8588-Q8588-R8588-S8588-T8588-U8588-V8588-W8588-X8588-Y8588</f>
        <v>14</v>
      </c>
      <c r="AD8588" s="1508">
        <f>D8588*AC8588</f>
        <v>172.29478</v>
      </c>
      <c r="AE8588" s="14">
        <f>(J8588-"01.04.2023")/30</f>
        <v>272.96666666666664</v>
      </c>
      <c r="AF8588" s="14">
        <f>(N8588+O8588+P8588+Q8588+R8588+S8588+T8588+U8588+V8588+W8588+X8588+Y8588)/3</f>
        <v>0</v>
      </c>
      <c r="AG8588" s="14" t="e">
        <f>AC8588/AF8588</f>
        <v>#DIV/0!</v>
      </c>
      <c r="AH8588" s="14" t="e">
        <f>AG8588-AE8588</f>
        <v>#DIV/0!</v>
      </c>
      <c r="AI8588" s="14">
        <f>AC8588-(AE8588*AF8588)</f>
        <v>14</v>
      </c>
      <c r="AJ8588" s="753"/>
      <c r="AK8588" s="17"/>
    </row>
    <row r="8589" spans="1:38" ht="15" customHeight="1">
      <c r="A8589" s="759">
        <v>3</v>
      </c>
      <c r="B8589" s="1448" t="s">
        <v>2529</v>
      </c>
      <c r="C8589" s="1448" t="s">
        <v>66</v>
      </c>
      <c r="D8589" s="765">
        <v>1.2312099999999999</v>
      </c>
      <c r="E8589" s="751">
        <v>1391</v>
      </c>
      <c r="F8589" s="744">
        <f>D8589*E8589</f>
        <v>1712.6131099999998</v>
      </c>
      <c r="G8589" s="763"/>
      <c r="H8589" s="764">
        <f>G8589*D8589</f>
        <v>0</v>
      </c>
      <c r="I8589" s="747" t="s">
        <v>2530</v>
      </c>
      <c r="J8589" s="766" t="s">
        <v>90</v>
      </c>
      <c r="K8589" s="766"/>
      <c r="L8589" s="744"/>
      <c r="M8589" s="744"/>
      <c r="N8589" s="751">
        <v>12</v>
      </c>
      <c r="O8589" s="751">
        <v>5</v>
      </c>
      <c r="P8589" s="751">
        <v>11</v>
      </c>
      <c r="Q8589" s="744"/>
      <c r="R8589" s="744"/>
      <c r="S8589" s="744"/>
      <c r="T8589" s="744"/>
      <c r="U8589" s="744"/>
      <c r="V8589" s="744"/>
      <c r="W8589" s="744"/>
      <c r="X8589" s="744"/>
      <c r="Y8589" s="744"/>
      <c r="Z8589" s="744"/>
      <c r="AA8589" s="744"/>
      <c r="AB8589" s="744"/>
      <c r="AC8589" s="1507">
        <f>E8589+G8589-N8589-O8589-AA8589-P8589-Q8589-R8589-S8589-T8589-U8589-V8589-W8589-X8589-Y8589</f>
        <v>1363</v>
      </c>
      <c r="AD8589" s="1508">
        <f>D8589*AC8589</f>
        <v>1678.13923</v>
      </c>
      <c r="AE8589" s="14">
        <f>(J8589-"01.04.2023")/30</f>
        <v>27.366666666666667</v>
      </c>
      <c r="AF8589" s="14">
        <f>(N8589+O8589+P8589+Q8589+R8589+S8589+T8589+U8589+V8589+W8589+X8589+Y8589)/3</f>
        <v>9.3333333333333339</v>
      </c>
      <c r="AG8589" s="14">
        <f>AC8589/AF8589</f>
        <v>146.03571428571428</v>
      </c>
      <c r="AH8589" s="14">
        <f>AG8589-AE8589</f>
        <v>118.6690476190476</v>
      </c>
      <c r="AI8589" s="14">
        <f>AC8589-(AE8589*AF8589)</f>
        <v>1107.5777777777778</v>
      </c>
      <c r="AJ8589" s="753"/>
      <c r="AK8589" s="2931"/>
    </row>
    <row r="8590" spans="1:38" ht="15.75" customHeight="1">
      <c r="A8590" s="759"/>
      <c r="B8590" s="4427" t="s">
        <v>6590</v>
      </c>
      <c r="C8590" s="4427"/>
      <c r="D8590" s="4427"/>
      <c r="E8590" s="4427"/>
      <c r="F8590" s="4427"/>
      <c r="G8590" s="4427"/>
      <c r="H8590" s="4427"/>
      <c r="I8590" s="4427"/>
      <c r="J8590" s="4427"/>
      <c r="K8590" s="4427"/>
      <c r="L8590" s="4427"/>
      <c r="M8590" s="4427"/>
      <c r="N8590" s="4427"/>
      <c r="O8590" s="4427"/>
      <c r="P8590" s="4427"/>
      <c r="Q8590" s="4427"/>
      <c r="R8590" s="4427"/>
      <c r="S8590" s="4427"/>
      <c r="T8590" s="4427"/>
      <c r="U8590" s="4427"/>
      <c r="V8590" s="4427"/>
      <c r="W8590" s="4427"/>
      <c r="X8590" s="4427"/>
      <c r="Y8590" s="744"/>
      <c r="Z8590" s="744"/>
      <c r="AA8590" s="744"/>
      <c r="AB8590" s="744"/>
      <c r="AC8590" s="744"/>
      <c r="AD8590" s="764"/>
      <c r="AE8590" s="753"/>
      <c r="AF8590" s="753"/>
      <c r="AG8590" s="753"/>
      <c r="AH8590" s="753"/>
      <c r="AI8590" s="753"/>
      <c r="AJ8590" s="753"/>
      <c r="AK8590" s="2931"/>
    </row>
    <row r="8591" spans="1:38" ht="31.5">
      <c r="A8591" s="759">
        <v>1</v>
      </c>
      <c r="B8591" s="767" t="s">
        <v>5289</v>
      </c>
      <c r="C8591" s="1448" t="s">
        <v>65</v>
      </c>
      <c r="D8591" s="768">
        <v>246.83805000000001</v>
      </c>
      <c r="E8591" s="751">
        <v>642</v>
      </c>
      <c r="F8591" s="756">
        <f>D8591*E8591</f>
        <v>158470.0281</v>
      </c>
      <c r="G8591" s="751"/>
      <c r="H8591" s="769">
        <f>D8591*G8591</f>
        <v>0</v>
      </c>
      <c r="I8591" s="747">
        <v>44872</v>
      </c>
      <c r="J8591" s="766">
        <v>45013</v>
      </c>
      <c r="K8591" s="770" t="s">
        <v>9120</v>
      </c>
      <c r="L8591" s="744"/>
      <c r="M8591" s="744"/>
      <c r="N8591" s="751">
        <f>48+6</f>
        <v>54</v>
      </c>
      <c r="O8591" s="751">
        <v>0</v>
      </c>
      <c r="P8591" s="751">
        <v>0</v>
      </c>
      <c r="Q8591" s="744"/>
      <c r="R8591" s="744"/>
      <c r="S8591" s="744"/>
      <c r="T8591" s="744"/>
      <c r="U8591" s="744"/>
      <c r="V8591" s="744"/>
      <c r="W8591" s="744"/>
      <c r="X8591" s="744"/>
      <c r="Y8591" s="744"/>
      <c r="Z8591" s="744"/>
      <c r="AA8591" s="744"/>
      <c r="AB8591" s="744"/>
      <c r="AC8591" s="1507">
        <f>E8591+G8591-N8591-O8591-AA8591-P8591-Q8591-R8591-S8591-T8591-U8591-V8591-W8591-X8591-Y8591</f>
        <v>588</v>
      </c>
      <c r="AD8591" s="1508">
        <f>D8591*AC8591</f>
        <v>145140.77340000001</v>
      </c>
      <c r="AE8591" s="14">
        <f>(J8591-"01.04.2023")/30</f>
        <v>-0.13333333333333333</v>
      </c>
      <c r="AF8591" s="14">
        <f>(N8591+O8591+P8591+Q8591+R8591+S8591+T8591+U8591+V8591+W8591+X8591+Y8591)/3</f>
        <v>18</v>
      </c>
      <c r="AG8591" s="14">
        <f>AC8591/AF8591</f>
        <v>32.666666666666664</v>
      </c>
      <c r="AH8591" s="14">
        <f>AG8591-AE8591</f>
        <v>32.799999999999997</v>
      </c>
      <c r="AI8591" s="14">
        <f>AC8591-(AE8591*AF8591)</f>
        <v>590.4</v>
      </c>
      <c r="AJ8591" s="753"/>
      <c r="AK8591" s="2931"/>
    </row>
    <row r="8592" spans="1:38" ht="33.75" customHeight="1">
      <c r="A8592" s="759">
        <v>2</v>
      </c>
      <c r="B8592" s="771" t="s">
        <v>5290</v>
      </c>
      <c r="C8592" s="1448" t="s">
        <v>66</v>
      </c>
      <c r="D8592" s="768">
        <v>0</v>
      </c>
      <c r="E8592" s="751">
        <v>636</v>
      </c>
      <c r="F8592" s="756">
        <f>D8592*E8592</f>
        <v>0</v>
      </c>
      <c r="G8592" s="751"/>
      <c r="H8592" s="769">
        <f>D8592*G8592</f>
        <v>0</v>
      </c>
      <c r="I8592" s="747">
        <v>44872</v>
      </c>
      <c r="J8592" s="766">
        <v>46235</v>
      </c>
      <c r="K8592" s="770" t="s">
        <v>9120</v>
      </c>
      <c r="L8592" s="744"/>
      <c r="M8592" s="744"/>
      <c r="N8592" s="751">
        <f>48</f>
        <v>48</v>
      </c>
      <c r="O8592" s="751">
        <v>0</v>
      </c>
      <c r="P8592" s="751">
        <v>0</v>
      </c>
      <c r="Q8592" s="744"/>
      <c r="R8592" s="744"/>
      <c r="S8592" s="744"/>
      <c r="T8592" s="744"/>
      <c r="U8592" s="744"/>
      <c r="V8592" s="744"/>
      <c r="W8592" s="744"/>
      <c r="X8592" s="744"/>
      <c r="Y8592" s="744"/>
      <c r="Z8592" s="744"/>
      <c r="AA8592" s="744"/>
      <c r="AB8592" s="744"/>
      <c r="AC8592" s="1507">
        <f>E8592+G8592-N8592-O8592-AA8592-P8592-Q8592-R8592-S8592-T8592-U8592-V8592-W8592-X8592-Y8592</f>
        <v>588</v>
      </c>
      <c r="AD8592" s="1508">
        <f>D8592*AC8592</f>
        <v>0</v>
      </c>
      <c r="AE8592" s="14">
        <f>(J8592-"01.04.2023")/30</f>
        <v>40.6</v>
      </c>
      <c r="AF8592" s="14">
        <f>(N8592+O8592+P8592+Q8592+R8592+S8592+T8592+U8592+V8592+W8592+X8592+Y8592)/3</f>
        <v>16</v>
      </c>
      <c r="AG8592" s="14">
        <f>AC8592/AF8592</f>
        <v>36.75</v>
      </c>
      <c r="AH8592" s="14">
        <f>AG8592-AE8592</f>
        <v>-3.8500000000000014</v>
      </c>
      <c r="AI8592" s="14">
        <f>AC8592-(AE8592*AF8592)</f>
        <v>-61.600000000000023</v>
      </c>
      <c r="AJ8592" s="753"/>
      <c r="AK8592" s="17"/>
    </row>
    <row r="8593" spans="1:37" ht="33.75" customHeight="1">
      <c r="A8593" s="759">
        <v>3</v>
      </c>
      <c r="B8593" s="833" t="s">
        <v>5324</v>
      </c>
      <c r="C8593" s="1448" t="s">
        <v>66</v>
      </c>
      <c r="D8593" s="768">
        <v>0</v>
      </c>
      <c r="E8593" s="751">
        <v>6</v>
      </c>
      <c r="F8593" s="756">
        <f>D8593*E8593</f>
        <v>0</v>
      </c>
      <c r="G8593" s="751"/>
      <c r="H8593" s="769">
        <f>D8593*G8593</f>
        <v>0</v>
      </c>
      <c r="I8593" s="747">
        <v>44872</v>
      </c>
      <c r="J8593" s="766">
        <v>45475</v>
      </c>
      <c r="K8593" s="770" t="s">
        <v>9120</v>
      </c>
      <c r="L8593" s="744"/>
      <c r="M8593" s="744"/>
      <c r="N8593" s="751">
        <v>0</v>
      </c>
      <c r="O8593" s="751">
        <v>0</v>
      </c>
      <c r="P8593" s="751"/>
      <c r="Q8593" s="744"/>
      <c r="R8593" s="744"/>
      <c r="S8593" s="744"/>
      <c r="T8593" s="744"/>
      <c r="U8593" s="744"/>
      <c r="V8593" s="744"/>
      <c r="W8593" s="744"/>
      <c r="X8593" s="744"/>
      <c r="Y8593" s="744"/>
      <c r="Z8593" s="744"/>
      <c r="AA8593" s="744"/>
      <c r="AB8593" s="744"/>
      <c r="AC8593" s="1507">
        <f>E8593+G8593-N8593-O8593-AA8593-P8593-Q8593-R8593-S8593-T8593-U8593-V8593-W8593-X8593-Y8593</f>
        <v>6</v>
      </c>
      <c r="AD8593" s="1508">
        <f>D8593*AC8593</f>
        <v>0</v>
      </c>
      <c r="AE8593" s="14">
        <f>(J8593-"01.04.2023")/30</f>
        <v>15.266666666666667</v>
      </c>
      <c r="AF8593" s="14">
        <f>(N8593+O8593+P8593+Q8593+R8593+S8593+T8593+U8593+V8593+W8593+X8593+Y8593)/3</f>
        <v>0</v>
      </c>
      <c r="AG8593" s="14" t="e">
        <f>AC8593/AF8593</f>
        <v>#DIV/0!</v>
      </c>
      <c r="AH8593" s="14" t="e">
        <f>AG8593-AE8593</f>
        <v>#DIV/0!</v>
      </c>
      <c r="AI8593" s="14">
        <f>AC8593-(AE8593*AF8593)</f>
        <v>6</v>
      </c>
      <c r="AJ8593" s="753"/>
      <c r="AK8593" s="17"/>
    </row>
    <row r="8594" spans="1:37" ht="15.75">
      <c r="A8594" s="4258" t="s">
        <v>7521</v>
      </c>
      <c r="B8594" s="4258"/>
      <c r="C8594" s="4258"/>
      <c r="D8594" s="4258"/>
      <c r="E8594" s="4258"/>
      <c r="F8594" s="4258"/>
      <c r="G8594" s="4258"/>
      <c r="H8594" s="4258"/>
      <c r="I8594" s="4258"/>
      <c r="J8594" s="4258"/>
      <c r="K8594" s="4258"/>
      <c r="L8594" s="4258"/>
      <c r="M8594" s="4258"/>
      <c r="N8594" s="4258"/>
      <c r="O8594" s="4258"/>
      <c r="P8594" s="4258"/>
      <c r="Q8594" s="4258"/>
      <c r="R8594" s="4258"/>
      <c r="S8594" s="4258"/>
      <c r="T8594" s="4258"/>
      <c r="U8594" s="4258"/>
      <c r="V8594" s="4258"/>
      <c r="W8594" s="4258"/>
      <c r="X8594" s="4258"/>
      <c r="Y8594" s="4258"/>
      <c r="Z8594" s="4258"/>
      <c r="AA8594" s="4258"/>
      <c r="AB8594" s="4258"/>
      <c r="AC8594" s="4258"/>
      <c r="AD8594" s="4258"/>
      <c r="AE8594" s="4258"/>
      <c r="AF8594" s="4258"/>
      <c r="AG8594" s="4258"/>
      <c r="AH8594" s="4258"/>
      <c r="AI8594" s="4258"/>
      <c r="AJ8594" s="1445"/>
      <c r="AK8594" s="17"/>
    </row>
    <row r="8595" spans="1:37" ht="15.75">
      <c r="A8595" s="4258" t="s">
        <v>8499</v>
      </c>
      <c r="B8595" s="4258"/>
      <c r="C8595" s="4258"/>
      <c r="D8595" s="4258"/>
      <c r="E8595" s="4258"/>
      <c r="F8595" s="4258"/>
      <c r="G8595" s="4258"/>
      <c r="H8595" s="4258"/>
      <c r="I8595" s="4258"/>
      <c r="J8595" s="4258"/>
      <c r="K8595" s="4258"/>
      <c r="L8595" s="4258"/>
      <c r="M8595" s="4258"/>
      <c r="N8595" s="4258"/>
      <c r="O8595" s="4258"/>
      <c r="P8595" s="4258"/>
      <c r="Q8595" s="4258"/>
      <c r="R8595" s="4258"/>
      <c r="S8595" s="4258"/>
      <c r="T8595" s="4258"/>
      <c r="U8595" s="4258"/>
      <c r="V8595" s="4258"/>
      <c r="W8595" s="4258"/>
      <c r="X8595" s="4258"/>
      <c r="Y8595" s="4258"/>
      <c r="Z8595" s="4258"/>
      <c r="AA8595" s="4258"/>
      <c r="AB8595" s="4258"/>
      <c r="AC8595" s="4258"/>
      <c r="AD8595" s="4258"/>
      <c r="AE8595" s="4258"/>
      <c r="AF8595" s="4258"/>
      <c r="AG8595" s="4258"/>
      <c r="AH8595" s="4258"/>
      <c r="AI8595" s="4258"/>
      <c r="AJ8595" s="1445"/>
      <c r="AK8595" s="17"/>
    </row>
    <row r="8596" spans="1:37" ht="15.75">
      <c r="A8596" s="759">
        <v>5</v>
      </c>
      <c r="B8596" s="1455" t="s">
        <v>9121</v>
      </c>
      <c r="C8596" s="751" t="s">
        <v>65</v>
      </c>
      <c r="D8596" s="772">
        <v>107.3</v>
      </c>
      <c r="E8596" s="751">
        <v>150</v>
      </c>
      <c r="F8596" s="756">
        <f t="shared" ref="F8596:F8602" si="3021">D8596*E8596</f>
        <v>16095</v>
      </c>
      <c r="G8596" s="751"/>
      <c r="H8596" s="744">
        <f t="shared" ref="H8596:H8602" si="3022">G8596*D8596</f>
        <v>0</v>
      </c>
      <c r="I8596" s="776">
        <v>44811</v>
      </c>
      <c r="J8596" s="766">
        <v>45199</v>
      </c>
      <c r="K8596" s="766"/>
      <c r="L8596" s="744"/>
      <c r="M8596" s="744"/>
      <c r="N8596" s="751">
        <v>0</v>
      </c>
      <c r="O8596" s="751">
        <v>0</v>
      </c>
      <c r="P8596" s="751">
        <v>0</v>
      </c>
      <c r="Q8596" s="744"/>
      <c r="R8596" s="744"/>
      <c r="S8596" s="744"/>
      <c r="T8596" s="744"/>
      <c r="U8596" s="744"/>
      <c r="V8596" s="744"/>
      <c r="W8596" s="744"/>
      <c r="X8596" s="744"/>
      <c r="Y8596" s="744"/>
      <c r="Z8596" s="744"/>
      <c r="AA8596" s="744"/>
      <c r="AB8596" s="744"/>
      <c r="AC8596" s="1507">
        <f t="shared" ref="AC8596:AC8602" si="3023">E8596+G8596-N8596-O8596-AA8596-P8596-Q8596-R8596-S8596-T8596-U8596-V8596-W8596-X8596-Y8596</f>
        <v>150</v>
      </c>
      <c r="AD8596" s="1508">
        <f t="shared" ref="AD8596:AD8602" si="3024">D8596*AC8596</f>
        <v>16095</v>
      </c>
      <c r="AE8596" s="14">
        <f t="shared" ref="AE8596:AE8602" si="3025">(J8596-"01.04.2023")/30</f>
        <v>6.0666666666666664</v>
      </c>
      <c r="AF8596" s="14">
        <f t="shared" ref="AF8596:AF8602" si="3026">(N8596+O8596+P8596+Q8596+R8596+S8596+T8596+U8596+V8596+W8596+X8596+Y8596)/3</f>
        <v>0</v>
      </c>
      <c r="AG8596" s="14" t="e">
        <f t="shared" ref="AG8596:AG8602" si="3027">AC8596/AF8596</f>
        <v>#DIV/0!</v>
      </c>
      <c r="AH8596" s="14" t="e">
        <f t="shared" ref="AH8596:AH8602" si="3028">AG8596-AE8596</f>
        <v>#DIV/0!</v>
      </c>
      <c r="AI8596" s="14">
        <f t="shared" ref="AI8596:AI8602" si="3029">AC8596-(AE8596*AF8596)</f>
        <v>150</v>
      </c>
      <c r="AJ8596" s="753"/>
      <c r="AK8596" s="17"/>
    </row>
    <row r="8597" spans="1:37" ht="31.5">
      <c r="A8597" s="759">
        <v>6</v>
      </c>
      <c r="B8597" s="1455" t="s">
        <v>10087</v>
      </c>
      <c r="C8597" s="751" t="s">
        <v>65</v>
      </c>
      <c r="D8597" s="768">
        <v>129.78</v>
      </c>
      <c r="E8597" s="751">
        <v>145</v>
      </c>
      <c r="F8597" s="756">
        <f t="shared" si="3021"/>
        <v>18818.099999999999</v>
      </c>
      <c r="G8597" s="751"/>
      <c r="H8597" s="744">
        <f t="shared" si="3022"/>
        <v>0</v>
      </c>
      <c r="I8597" s="747">
        <v>44656</v>
      </c>
      <c r="J8597" s="766">
        <v>45169</v>
      </c>
      <c r="K8597" s="766"/>
      <c r="L8597" s="744">
        <v>189</v>
      </c>
      <c r="M8597" s="748">
        <v>44649</v>
      </c>
      <c r="N8597" s="751">
        <v>27</v>
      </c>
      <c r="O8597" s="751">
        <v>23</v>
      </c>
      <c r="P8597" s="751">
        <v>0</v>
      </c>
      <c r="Q8597" s="744"/>
      <c r="R8597" s="744"/>
      <c r="S8597" s="744"/>
      <c r="T8597" s="744"/>
      <c r="U8597" s="744"/>
      <c r="V8597" s="744"/>
      <c r="W8597" s="744"/>
      <c r="X8597" s="744"/>
      <c r="Y8597" s="744"/>
      <c r="Z8597" s="744"/>
      <c r="AA8597" s="744"/>
      <c r="AB8597" s="744"/>
      <c r="AC8597" s="1507">
        <f t="shared" si="3023"/>
        <v>95</v>
      </c>
      <c r="AD8597" s="1508">
        <f t="shared" si="3024"/>
        <v>12329.1</v>
      </c>
      <c r="AE8597" s="14">
        <f t="shared" si="3025"/>
        <v>5.0666666666666664</v>
      </c>
      <c r="AF8597" s="14">
        <f t="shared" si="3026"/>
        <v>16.666666666666668</v>
      </c>
      <c r="AG8597" s="14">
        <f t="shared" si="3027"/>
        <v>5.6999999999999993</v>
      </c>
      <c r="AH8597" s="14">
        <f t="shared" si="3028"/>
        <v>0.63333333333333286</v>
      </c>
      <c r="AI8597" s="14">
        <f t="shared" si="3029"/>
        <v>10.555555555555557</v>
      </c>
      <c r="AJ8597" s="753"/>
      <c r="AK8597" s="17"/>
    </row>
    <row r="8598" spans="1:37" ht="15.75">
      <c r="A8598" s="759">
        <v>7</v>
      </c>
      <c r="B8598" s="1448" t="s">
        <v>9122</v>
      </c>
      <c r="C8598" s="1448" t="s">
        <v>65</v>
      </c>
      <c r="D8598" s="768">
        <v>58.85</v>
      </c>
      <c r="E8598" s="751">
        <v>114</v>
      </c>
      <c r="F8598" s="756">
        <f t="shared" si="3021"/>
        <v>6708.9000000000005</v>
      </c>
      <c r="G8598" s="751"/>
      <c r="H8598" s="756">
        <f t="shared" si="3022"/>
        <v>0</v>
      </c>
      <c r="I8598" s="747">
        <v>44728</v>
      </c>
      <c r="J8598" s="766">
        <v>45230</v>
      </c>
      <c r="K8598" s="766"/>
      <c r="L8598" s="744">
        <v>1551</v>
      </c>
      <c r="M8598" s="780">
        <v>44532</v>
      </c>
      <c r="N8598" s="751">
        <v>19</v>
      </c>
      <c r="O8598" s="751">
        <v>4</v>
      </c>
      <c r="P8598" s="751">
        <v>2</v>
      </c>
      <c r="Q8598" s="744"/>
      <c r="R8598" s="744"/>
      <c r="S8598" s="744"/>
      <c r="T8598" s="744"/>
      <c r="U8598" s="744"/>
      <c r="V8598" s="744"/>
      <c r="W8598" s="744"/>
      <c r="X8598" s="744"/>
      <c r="Y8598" s="744"/>
      <c r="Z8598" s="744"/>
      <c r="AA8598" s="744"/>
      <c r="AB8598" s="744"/>
      <c r="AC8598" s="1507">
        <f t="shared" si="3023"/>
        <v>89</v>
      </c>
      <c r="AD8598" s="1508">
        <f t="shared" si="3024"/>
        <v>5237.6500000000005</v>
      </c>
      <c r="AE8598" s="14">
        <f t="shared" si="3025"/>
        <v>7.1</v>
      </c>
      <c r="AF8598" s="14">
        <f t="shared" si="3026"/>
        <v>8.3333333333333339</v>
      </c>
      <c r="AG8598" s="14">
        <f t="shared" si="3027"/>
        <v>10.68</v>
      </c>
      <c r="AH8598" s="14">
        <f t="shared" si="3028"/>
        <v>3.58</v>
      </c>
      <c r="AI8598" s="14">
        <f t="shared" si="3029"/>
        <v>29.833333333333329</v>
      </c>
      <c r="AJ8598" s="753"/>
      <c r="AK8598" s="17"/>
    </row>
    <row r="8599" spans="1:37" ht="31.5">
      <c r="A8599" s="759">
        <v>8</v>
      </c>
      <c r="B8599" s="1448" t="s">
        <v>3448</v>
      </c>
      <c r="C8599" s="1448" t="s">
        <v>65</v>
      </c>
      <c r="D8599" s="768">
        <v>63.45</v>
      </c>
      <c r="E8599" s="751">
        <v>33</v>
      </c>
      <c r="F8599" s="744">
        <f t="shared" si="3021"/>
        <v>2093.85</v>
      </c>
      <c r="G8599" s="751"/>
      <c r="H8599" s="756">
        <f t="shared" si="3022"/>
        <v>0</v>
      </c>
      <c r="I8599" s="776">
        <v>44728</v>
      </c>
      <c r="J8599" s="760" t="s">
        <v>3454</v>
      </c>
      <c r="K8599" s="777"/>
      <c r="L8599" s="778">
        <v>445</v>
      </c>
      <c r="M8599" s="779">
        <v>44726</v>
      </c>
      <c r="N8599" s="751">
        <v>4</v>
      </c>
      <c r="O8599" s="751">
        <v>4</v>
      </c>
      <c r="P8599" s="751">
        <v>1</v>
      </c>
      <c r="Q8599" s="744"/>
      <c r="R8599" s="744"/>
      <c r="S8599" s="744"/>
      <c r="T8599" s="744"/>
      <c r="U8599" s="744"/>
      <c r="V8599" s="744"/>
      <c r="W8599" s="744"/>
      <c r="X8599" s="744"/>
      <c r="Y8599" s="744"/>
      <c r="Z8599" s="744"/>
      <c r="AA8599" s="744"/>
      <c r="AB8599" s="744"/>
      <c r="AC8599" s="1507">
        <f t="shared" si="3023"/>
        <v>24</v>
      </c>
      <c r="AD8599" s="1508">
        <f t="shared" si="3024"/>
        <v>1522.8000000000002</v>
      </c>
      <c r="AE8599" s="14">
        <f t="shared" si="3025"/>
        <v>17.533333333333335</v>
      </c>
      <c r="AF8599" s="14">
        <f t="shared" si="3026"/>
        <v>3</v>
      </c>
      <c r="AG8599" s="14">
        <f t="shared" si="3027"/>
        <v>8</v>
      </c>
      <c r="AH8599" s="14">
        <f t="shared" si="3028"/>
        <v>-9.533333333333335</v>
      </c>
      <c r="AI8599" s="14">
        <f t="shared" si="3029"/>
        <v>-28.600000000000009</v>
      </c>
      <c r="AJ8599" s="753"/>
      <c r="AK8599" s="17"/>
    </row>
    <row r="8600" spans="1:37" ht="31.5">
      <c r="A8600" s="759">
        <v>9</v>
      </c>
      <c r="B8600" s="1455" t="s">
        <v>3448</v>
      </c>
      <c r="C8600" s="1448" t="s">
        <v>65</v>
      </c>
      <c r="D8600" s="768">
        <v>63.45</v>
      </c>
      <c r="E8600" s="751">
        <v>158</v>
      </c>
      <c r="F8600" s="744">
        <f t="shared" si="3021"/>
        <v>10025.1</v>
      </c>
      <c r="G8600" s="751"/>
      <c r="H8600" s="756">
        <f t="shared" si="3022"/>
        <v>0</v>
      </c>
      <c r="I8600" s="776">
        <v>44811</v>
      </c>
      <c r="J8600" s="760">
        <v>45659</v>
      </c>
      <c r="K8600" s="777"/>
      <c r="L8600" s="778">
        <v>648</v>
      </c>
      <c r="M8600" s="779">
        <v>44782</v>
      </c>
      <c r="N8600" s="751">
        <v>64</v>
      </c>
      <c r="O8600" s="751">
        <v>56</v>
      </c>
      <c r="P8600" s="751">
        <v>0</v>
      </c>
      <c r="Q8600" s="744"/>
      <c r="R8600" s="744"/>
      <c r="S8600" s="744"/>
      <c r="T8600" s="744"/>
      <c r="U8600" s="744"/>
      <c r="V8600" s="744"/>
      <c r="W8600" s="744"/>
      <c r="X8600" s="744"/>
      <c r="Y8600" s="744"/>
      <c r="Z8600" s="744"/>
      <c r="AA8600" s="744"/>
      <c r="AB8600" s="744"/>
      <c r="AC8600" s="1507">
        <f t="shared" si="3023"/>
        <v>38</v>
      </c>
      <c r="AD8600" s="1508">
        <f t="shared" si="3024"/>
        <v>2411.1</v>
      </c>
      <c r="AE8600" s="14">
        <f t="shared" si="3025"/>
        <v>21.4</v>
      </c>
      <c r="AF8600" s="14">
        <f t="shared" si="3026"/>
        <v>40</v>
      </c>
      <c r="AG8600" s="14">
        <f t="shared" si="3027"/>
        <v>0.95</v>
      </c>
      <c r="AH8600" s="14">
        <f t="shared" si="3028"/>
        <v>-20.45</v>
      </c>
      <c r="AI8600" s="14">
        <f t="shared" si="3029"/>
        <v>-818</v>
      </c>
      <c r="AJ8600" s="753"/>
      <c r="AK8600" s="17"/>
    </row>
    <row r="8601" spans="1:37" ht="31.5">
      <c r="A8601" s="759">
        <v>10</v>
      </c>
      <c r="B8601" s="1448" t="s">
        <v>221</v>
      </c>
      <c r="C8601" s="1448" t="s">
        <v>66</v>
      </c>
      <c r="D8601" s="768">
        <v>28.27</v>
      </c>
      <c r="E8601" s="751">
        <v>83</v>
      </c>
      <c r="F8601" s="744">
        <f t="shared" si="3021"/>
        <v>2346.41</v>
      </c>
      <c r="G8601" s="763"/>
      <c r="H8601" s="744">
        <f t="shared" si="3022"/>
        <v>0</v>
      </c>
      <c r="I8601" s="776">
        <v>44600</v>
      </c>
      <c r="J8601" s="776" t="s">
        <v>868</v>
      </c>
      <c r="K8601" s="777"/>
      <c r="L8601" s="759"/>
      <c r="M8601" s="759"/>
      <c r="N8601" s="751">
        <v>13</v>
      </c>
      <c r="O8601" s="751">
        <v>5</v>
      </c>
      <c r="P8601" s="751">
        <v>8</v>
      </c>
      <c r="Q8601" s="744"/>
      <c r="R8601" s="744"/>
      <c r="S8601" s="744"/>
      <c r="T8601" s="744"/>
      <c r="U8601" s="744"/>
      <c r="V8601" s="744"/>
      <c r="W8601" s="744"/>
      <c r="X8601" s="744"/>
      <c r="Y8601" s="744"/>
      <c r="Z8601" s="744"/>
      <c r="AA8601" s="744"/>
      <c r="AB8601" s="744"/>
      <c r="AC8601" s="1507">
        <f t="shared" si="3023"/>
        <v>57</v>
      </c>
      <c r="AD8601" s="1508">
        <f t="shared" si="3024"/>
        <v>1611.3899999999999</v>
      </c>
      <c r="AE8601" s="14">
        <f t="shared" si="3025"/>
        <v>17.5</v>
      </c>
      <c r="AF8601" s="14">
        <f t="shared" si="3026"/>
        <v>8.6666666666666661</v>
      </c>
      <c r="AG8601" s="14">
        <f t="shared" si="3027"/>
        <v>6.5769230769230775</v>
      </c>
      <c r="AH8601" s="14">
        <f t="shared" si="3028"/>
        <v>-10.923076923076923</v>
      </c>
      <c r="AI8601" s="14">
        <f t="shared" si="3029"/>
        <v>-94.666666666666657</v>
      </c>
      <c r="AJ8601" s="753"/>
      <c r="AK8601" s="17"/>
    </row>
    <row r="8602" spans="1:37" ht="15.75" customHeight="1">
      <c r="A8602" s="759">
        <v>11</v>
      </c>
      <c r="B8602" s="1448" t="s">
        <v>3455</v>
      </c>
      <c r="C8602" s="1448" t="s">
        <v>66</v>
      </c>
      <c r="D8602" s="765">
        <v>2.71</v>
      </c>
      <c r="E8602" s="751">
        <v>3362</v>
      </c>
      <c r="F8602" s="744">
        <f t="shared" si="3021"/>
        <v>9111.02</v>
      </c>
      <c r="G8602" s="763"/>
      <c r="H8602" s="764">
        <f t="shared" si="3022"/>
        <v>0</v>
      </c>
      <c r="I8602" s="776">
        <v>44726</v>
      </c>
      <c r="J8602" s="760">
        <v>46446</v>
      </c>
      <c r="K8602" s="777"/>
      <c r="L8602" s="781">
        <v>446</v>
      </c>
      <c r="M8602" s="760">
        <v>44726</v>
      </c>
      <c r="N8602" s="751">
        <f>289+468</f>
        <v>757</v>
      </c>
      <c r="O8602" s="751">
        <v>270</v>
      </c>
      <c r="P8602" s="751">
        <v>237</v>
      </c>
      <c r="Q8602" s="744"/>
      <c r="R8602" s="744"/>
      <c r="S8602" s="744"/>
      <c r="T8602" s="744"/>
      <c r="U8602" s="744"/>
      <c r="V8602" s="744"/>
      <c r="W8602" s="744"/>
      <c r="X8602" s="744"/>
      <c r="Y8602" s="744"/>
      <c r="Z8602" s="744"/>
      <c r="AA8602" s="744"/>
      <c r="AB8602" s="744"/>
      <c r="AC8602" s="1507">
        <f t="shared" si="3023"/>
        <v>2098</v>
      </c>
      <c r="AD8602" s="1508">
        <f t="shared" si="3024"/>
        <v>5685.58</v>
      </c>
      <c r="AE8602" s="14">
        <f t="shared" si="3025"/>
        <v>47.633333333333333</v>
      </c>
      <c r="AF8602" s="14">
        <f t="shared" si="3026"/>
        <v>421.33333333333331</v>
      </c>
      <c r="AG8602" s="14">
        <f t="shared" si="3027"/>
        <v>4.9794303797468356</v>
      </c>
      <c r="AH8602" s="14">
        <f t="shared" si="3028"/>
        <v>-42.653902953586496</v>
      </c>
      <c r="AI8602" s="14">
        <f t="shared" si="3029"/>
        <v>-17971.511111111111</v>
      </c>
      <c r="AJ8602" s="753"/>
      <c r="AK8602" s="17"/>
    </row>
    <row r="8603" spans="1:37" ht="34.5" customHeight="1">
      <c r="A8603" s="759"/>
      <c r="B8603" s="4425" t="s">
        <v>6591</v>
      </c>
      <c r="C8603" s="4426"/>
      <c r="D8603" s="4426"/>
      <c r="E8603" s="4426"/>
      <c r="F8603" s="4426"/>
      <c r="G8603" s="4426"/>
      <c r="H8603" s="4426"/>
      <c r="I8603" s="4426"/>
      <c r="J8603" s="4426"/>
      <c r="K8603" s="4426"/>
      <c r="L8603" s="4426"/>
      <c r="M8603" s="4426"/>
      <c r="N8603" s="4426"/>
      <c r="O8603" s="4426"/>
      <c r="P8603" s="4426"/>
      <c r="Q8603" s="4426"/>
      <c r="R8603" s="4426"/>
      <c r="S8603" s="4426"/>
      <c r="T8603" s="4426"/>
      <c r="U8603" s="4426"/>
      <c r="V8603" s="4426"/>
      <c r="W8603" s="4426"/>
      <c r="X8603" s="4426"/>
      <c r="Y8603" s="4426"/>
      <c r="Z8603" s="4426"/>
      <c r="AA8603" s="4426"/>
      <c r="AB8603" s="4426"/>
      <c r="AC8603" s="4426"/>
      <c r="AD8603" s="4426"/>
      <c r="AE8603" s="4426"/>
      <c r="AF8603" s="4426"/>
      <c r="AG8603" s="4426"/>
      <c r="AH8603" s="4426"/>
      <c r="AI8603" s="4426"/>
      <c r="AJ8603" s="4426"/>
      <c r="AK8603" s="17"/>
    </row>
    <row r="8604" spans="1:37" ht="78.75">
      <c r="A8604" s="759">
        <v>1</v>
      </c>
      <c r="B8604" s="738" t="s">
        <v>6592</v>
      </c>
      <c r="C8604" s="1448" t="s">
        <v>65</v>
      </c>
      <c r="D8604" s="768">
        <v>129.78</v>
      </c>
      <c r="E8604" s="751">
        <v>100</v>
      </c>
      <c r="F8604" s="756">
        <f>D8604*E8604</f>
        <v>12978</v>
      </c>
      <c r="G8604" s="751"/>
      <c r="H8604" s="769">
        <f>D8604*G8604</f>
        <v>0</v>
      </c>
      <c r="I8604" s="747">
        <v>44872</v>
      </c>
      <c r="J8604" s="777">
        <v>45169</v>
      </c>
      <c r="K8604" s="766"/>
      <c r="L8604" s="782"/>
      <c r="M8604" s="783"/>
      <c r="N8604" s="751">
        <v>0</v>
      </c>
      <c r="O8604" s="751">
        <v>0</v>
      </c>
      <c r="P8604" s="751">
        <v>40</v>
      </c>
      <c r="Q8604" s="744"/>
      <c r="R8604" s="744"/>
      <c r="S8604" s="744"/>
      <c r="T8604" s="744"/>
      <c r="U8604" s="744"/>
      <c r="V8604" s="744"/>
      <c r="W8604" s="744"/>
      <c r="X8604" s="744"/>
      <c r="Y8604" s="744"/>
      <c r="Z8604" s="744"/>
      <c r="AA8604" s="744"/>
      <c r="AB8604" s="744"/>
      <c r="AC8604" s="1507">
        <f>E8604+G8604-N8604-O8604-AA8604-P8604-Q8604-R8604-S8604-T8604-U8604-V8604-W8604-X8604-Y8604</f>
        <v>60</v>
      </c>
      <c r="AD8604" s="1508">
        <f>D8604*AC8604</f>
        <v>7786.8</v>
      </c>
      <c r="AE8604" s="14">
        <f>(J8604-"01.04.2023")/30</f>
        <v>5.0666666666666664</v>
      </c>
      <c r="AF8604" s="14">
        <f>(N8604+O8604+P8604+Q8604+R8604+S8604+T8604+U8604+V8604+W8604+X8604+Y8604)/3</f>
        <v>13.333333333333334</v>
      </c>
      <c r="AG8604" s="14">
        <f>AC8604/AF8604</f>
        <v>4.5</v>
      </c>
      <c r="AH8604" s="14">
        <f>AG8604-AE8604</f>
        <v>-0.56666666666666643</v>
      </c>
      <c r="AI8604" s="14">
        <f>AC8604-(AE8604*AF8604)</f>
        <v>-7.5555555555555571</v>
      </c>
      <c r="AJ8604" s="753"/>
      <c r="AK8604" s="17"/>
    </row>
    <row r="8605" spans="1:37" ht="15.75">
      <c r="A8605" s="759"/>
      <c r="B8605" s="4427" t="s">
        <v>6593</v>
      </c>
      <c r="C8605" s="4427"/>
      <c r="D8605" s="4427"/>
      <c r="E8605" s="4427"/>
      <c r="F8605" s="4427"/>
      <c r="G8605" s="4427"/>
      <c r="H8605" s="4427"/>
      <c r="I8605" s="4427"/>
      <c r="J8605" s="4427"/>
      <c r="K8605" s="4427"/>
      <c r="L8605" s="4427"/>
      <c r="M8605" s="4427"/>
      <c r="N8605" s="4427"/>
      <c r="O8605" s="4427"/>
      <c r="P8605" s="4427"/>
      <c r="Q8605" s="4427"/>
      <c r="R8605" s="4427"/>
      <c r="S8605" s="4427"/>
      <c r="T8605" s="4427"/>
      <c r="U8605" s="4427"/>
      <c r="V8605" s="4427"/>
      <c r="W8605" s="744"/>
      <c r="X8605" s="744"/>
      <c r="Y8605" s="744"/>
      <c r="Z8605" s="744"/>
      <c r="AA8605" s="744"/>
      <c r="AB8605" s="744"/>
      <c r="AC8605" s="744"/>
      <c r="AD8605" s="756"/>
      <c r="AE8605" s="753"/>
      <c r="AF8605" s="753"/>
      <c r="AG8605" s="753"/>
      <c r="AH8605" s="753"/>
      <c r="AI8605" s="753"/>
      <c r="AJ8605" s="753"/>
      <c r="AK8605" s="17"/>
    </row>
    <row r="8606" spans="1:37" ht="15.75" customHeight="1">
      <c r="A8606" s="759">
        <v>1</v>
      </c>
      <c r="B8606" s="1446" t="s">
        <v>6594</v>
      </c>
      <c r="C8606" s="1446"/>
      <c r="D8606" s="784">
        <v>8.65</v>
      </c>
      <c r="E8606" s="785">
        <v>100</v>
      </c>
      <c r="F8606" s="786">
        <f>D8606*E8606</f>
        <v>865</v>
      </c>
      <c r="G8606" s="785"/>
      <c r="H8606" s="787">
        <f>G8606*D8606</f>
        <v>0</v>
      </c>
      <c r="I8606" s="788" t="s">
        <v>8500</v>
      </c>
      <c r="J8606" s="788">
        <v>45230</v>
      </c>
      <c r="K8606" s="1456"/>
      <c r="L8606" s="1446">
        <v>1027</v>
      </c>
      <c r="M8606" s="788">
        <v>44893</v>
      </c>
      <c r="N8606" s="789">
        <v>0</v>
      </c>
      <c r="O8606" s="789">
        <v>0</v>
      </c>
      <c r="P8606" s="1456">
        <v>0</v>
      </c>
      <c r="Q8606" s="1456"/>
      <c r="R8606" s="1456"/>
      <c r="S8606" s="1456"/>
      <c r="T8606" s="1456"/>
      <c r="U8606" s="1456"/>
      <c r="V8606" s="1456"/>
      <c r="W8606" s="744"/>
      <c r="X8606" s="744"/>
      <c r="Y8606" s="744"/>
      <c r="Z8606" s="744"/>
      <c r="AA8606" s="744"/>
      <c r="AB8606" s="744"/>
      <c r="AC8606" s="1507">
        <f>E8606+G8606-N8606-O8606-AA8606-P8606-Q8606-R8606-S8606-T8606-U8606-V8606-W8606-X8606-Y8606</f>
        <v>100</v>
      </c>
      <c r="AD8606" s="1508">
        <f>D8606*AC8606</f>
        <v>865</v>
      </c>
      <c r="AE8606" s="14">
        <f>(J8606-"01.04.2023")/30</f>
        <v>7.1</v>
      </c>
      <c r="AF8606" s="14">
        <f>(N8606+O8606+P8606+Q8606+R8606+S8606+T8606+U8606+V8606+W8606+X8606+Y8606)/3</f>
        <v>0</v>
      </c>
      <c r="AG8606" s="14" t="e">
        <f>AC8606/AF8606</f>
        <v>#DIV/0!</v>
      </c>
      <c r="AH8606" s="14" t="e">
        <f>AG8606-AE8606</f>
        <v>#DIV/0!</v>
      </c>
      <c r="AI8606" s="14">
        <f>AC8606-(AE8606*AF8606)</f>
        <v>100</v>
      </c>
      <c r="AJ8606" s="753"/>
      <c r="AK8606" s="17"/>
    </row>
    <row r="8607" spans="1:37" ht="15.75">
      <c r="A8607" s="759"/>
      <c r="B8607" s="4427" t="s">
        <v>7522</v>
      </c>
      <c r="C8607" s="4427"/>
      <c r="D8607" s="4427"/>
      <c r="E8607" s="4427"/>
      <c r="F8607" s="4427"/>
      <c r="G8607" s="4427"/>
      <c r="H8607" s="4427"/>
      <c r="I8607" s="4427"/>
      <c r="J8607" s="4427"/>
      <c r="K8607" s="4427"/>
      <c r="L8607" s="4427"/>
      <c r="M8607" s="4427"/>
      <c r="N8607" s="4427"/>
      <c r="O8607" s="4427"/>
      <c r="P8607" s="4427"/>
      <c r="Q8607" s="4427"/>
      <c r="R8607" s="4427"/>
      <c r="S8607" s="4427"/>
      <c r="T8607" s="4427"/>
      <c r="U8607" s="4427"/>
      <c r="V8607" s="4427"/>
      <c r="W8607" s="744"/>
      <c r="X8607" s="744"/>
      <c r="Y8607" s="744"/>
      <c r="Z8607" s="744"/>
      <c r="AA8607" s="744"/>
      <c r="AB8607" s="744"/>
      <c r="AC8607" s="744"/>
      <c r="AD8607" s="756"/>
      <c r="AE8607" s="753"/>
      <c r="AF8607" s="753"/>
      <c r="AG8607" s="753"/>
      <c r="AH8607" s="753"/>
      <c r="AI8607" s="753"/>
      <c r="AJ8607" s="753"/>
      <c r="AK8607" s="17"/>
    </row>
    <row r="8608" spans="1:37" ht="31.5">
      <c r="A8608" s="759">
        <v>1</v>
      </c>
      <c r="B8608" s="1455" t="s">
        <v>7523</v>
      </c>
      <c r="C8608" s="751" t="s">
        <v>65</v>
      </c>
      <c r="D8608" s="772">
        <v>6.06</v>
      </c>
      <c r="E8608" s="751">
        <v>160</v>
      </c>
      <c r="F8608" s="756">
        <f>D8608*E8608</f>
        <v>969.59999999999991</v>
      </c>
      <c r="G8608" s="751"/>
      <c r="H8608" s="769">
        <f>G8608*D8608</f>
        <v>0</v>
      </c>
      <c r="I8608" s="747" t="s">
        <v>8501</v>
      </c>
      <c r="J8608" s="766">
        <v>45412</v>
      </c>
      <c r="K8608" s="766"/>
      <c r="L8608" s="773">
        <v>1143</v>
      </c>
      <c r="M8608" s="774">
        <v>44916</v>
      </c>
      <c r="N8608" s="770">
        <v>0</v>
      </c>
      <c r="O8608" s="770">
        <v>0</v>
      </c>
      <c r="P8608" s="751">
        <v>10</v>
      </c>
      <c r="Q8608" s="744"/>
      <c r="R8608" s="744"/>
      <c r="S8608" s="744"/>
      <c r="T8608" s="744"/>
      <c r="U8608" s="744"/>
      <c r="V8608" s="744"/>
      <c r="W8608" s="744"/>
      <c r="X8608" s="744"/>
      <c r="Y8608" s="744">
        <v>0</v>
      </c>
      <c r="Z8608" s="744"/>
      <c r="AA8608" s="744"/>
      <c r="AB8608" s="744"/>
      <c r="AC8608" s="1507">
        <f>E8608+G8608-N8608-O8608-AA8608-P8608-Q8608-R8608-S8608-T8608-U8608-V8608-W8608-X8608-Y8608</f>
        <v>150</v>
      </c>
      <c r="AD8608" s="1508">
        <f>D8608*AC8608</f>
        <v>908.99999999999989</v>
      </c>
      <c r="AE8608" s="14">
        <f>(J8608-"01.04.2023")/30</f>
        <v>13.166666666666666</v>
      </c>
      <c r="AF8608" s="14">
        <f>(N8608+O8608+P8608+Q8608+R8608+S8608+T8608+U8608+V8608+W8608+X8608+Y8608)/3</f>
        <v>3.3333333333333335</v>
      </c>
      <c r="AG8608" s="14">
        <f>AC8608/AF8608</f>
        <v>45</v>
      </c>
      <c r="AH8608" s="14">
        <f>AG8608-AE8608</f>
        <v>31.833333333333336</v>
      </c>
      <c r="AI8608" s="14">
        <f>AC8608-(AE8608*AF8608)</f>
        <v>106.11111111111111</v>
      </c>
      <c r="AJ8608" s="753"/>
      <c r="AK8608" s="17"/>
    </row>
    <row r="8609" spans="1:37" ht="15.75">
      <c r="A8609" s="759"/>
      <c r="B8609" s="4258" t="s">
        <v>10088</v>
      </c>
      <c r="C8609" s="4258"/>
      <c r="D8609" s="4258"/>
      <c r="E8609" s="4258"/>
      <c r="F8609" s="4258"/>
      <c r="G8609" s="4258"/>
      <c r="H8609" s="4258"/>
      <c r="I8609" s="747"/>
      <c r="J8609" s="757"/>
      <c r="K8609" s="751"/>
      <c r="L8609" s="751"/>
      <c r="M8609" s="751"/>
      <c r="N8609" s="751"/>
      <c r="O8609" s="751"/>
      <c r="P8609" s="751"/>
      <c r="Q8609" s="751"/>
      <c r="R8609" s="751"/>
      <c r="S8609" s="751"/>
      <c r="T8609" s="751"/>
      <c r="U8609" s="751"/>
      <c r="V8609" s="751"/>
      <c r="W8609" s="751"/>
      <c r="X8609" s="751"/>
      <c r="Y8609" s="751"/>
      <c r="Z8609" s="751"/>
      <c r="AA8609" s="751"/>
      <c r="AB8609" s="751"/>
      <c r="AC8609" s="744"/>
      <c r="AD8609" s="756"/>
      <c r="AE8609" s="753"/>
      <c r="AF8609" s="753"/>
      <c r="AG8609" s="753"/>
      <c r="AH8609" s="753"/>
      <c r="AI8609" s="753"/>
      <c r="AJ8609" s="1443"/>
      <c r="AK8609" s="17"/>
    </row>
    <row r="8610" spans="1:37" ht="47.25">
      <c r="A8610" s="759">
        <v>1</v>
      </c>
      <c r="B8610" s="1448" t="s">
        <v>4001</v>
      </c>
      <c r="C8610" s="1448" t="s">
        <v>65</v>
      </c>
      <c r="D8610" s="765">
        <v>5.274</v>
      </c>
      <c r="E8610" s="770"/>
      <c r="F8610" s="775">
        <f>D8610*E8610</f>
        <v>0</v>
      </c>
      <c r="G8610" s="770">
        <v>100</v>
      </c>
      <c r="H8610" s="790">
        <f>G8610*D8610</f>
        <v>527.4</v>
      </c>
      <c r="I8610" s="776">
        <v>44991</v>
      </c>
      <c r="J8610" s="760">
        <v>45107</v>
      </c>
      <c r="K8610" s="770"/>
      <c r="L8610" s="770">
        <v>189</v>
      </c>
      <c r="M8610" s="791">
        <v>44981</v>
      </c>
      <c r="N8610" s="770">
        <v>0</v>
      </c>
      <c r="O8610" s="770">
        <v>0</v>
      </c>
      <c r="P8610" s="770">
        <v>0</v>
      </c>
      <c r="Q8610" s="770"/>
      <c r="R8610" s="770"/>
      <c r="S8610" s="770"/>
      <c r="T8610" s="770"/>
      <c r="U8610" s="770"/>
      <c r="V8610" s="770"/>
      <c r="W8610" s="770"/>
      <c r="X8610" s="770"/>
      <c r="Y8610" s="770"/>
      <c r="Z8610" s="770"/>
      <c r="AA8610" s="770"/>
      <c r="AB8610" s="770"/>
      <c r="AC8610" s="1507">
        <f>E8610+G8610-N8610-O8610-AA8610-P8610-Q8610-R8610-S8610-T8610-U8610-V8610-W8610-X8610-Y8610</f>
        <v>100</v>
      </c>
      <c r="AD8610" s="1508">
        <f>D8610*AC8610</f>
        <v>527.4</v>
      </c>
      <c r="AE8610" s="14">
        <f>(J8610-"01.04.2023")/30</f>
        <v>3</v>
      </c>
      <c r="AF8610" s="14">
        <f>(N8610+O8610+P8610+Q8610+R8610+S8610+T8610+U8610+V8610+W8610+X8610+Y8610)/3</f>
        <v>0</v>
      </c>
      <c r="AG8610" s="14" t="e">
        <f>AC8610/AF8610</f>
        <v>#DIV/0!</v>
      </c>
      <c r="AH8610" s="14" t="e">
        <f>AG8610-AE8610</f>
        <v>#DIV/0!</v>
      </c>
      <c r="AI8610" s="14">
        <f>AC8610-(AE8610*AF8610)</f>
        <v>100</v>
      </c>
      <c r="AJ8610" s="792"/>
      <c r="AK8610" s="2935"/>
    </row>
    <row r="8611" spans="1:37" ht="15.75" customHeight="1">
      <c r="A8611" s="4256" t="s">
        <v>10098</v>
      </c>
      <c r="B8611" s="4256"/>
      <c r="C8611" s="4256"/>
      <c r="D8611" s="4256"/>
      <c r="E8611" s="4256"/>
      <c r="F8611" s="4256"/>
      <c r="G8611" s="4256"/>
      <c r="H8611" s="4256"/>
      <c r="I8611" s="4256"/>
      <c r="J8611" s="4256"/>
      <c r="K8611" s="4256"/>
      <c r="L8611" s="4256"/>
      <c r="M8611" s="4256"/>
      <c r="N8611" s="4256"/>
      <c r="O8611" s="4256"/>
      <c r="P8611" s="4256"/>
      <c r="Q8611" s="4256"/>
      <c r="R8611" s="4256"/>
      <c r="S8611" s="4256"/>
      <c r="T8611" s="4256"/>
      <c r="U8611" s="4256"/>
      <c r="V8611" s="4256"/>
      <c r="W8611" s="4256"/>
      <c r="X8611" s="4256"/>
      <c r="Y8611" s="4256"/>
      <c r="Z8611" s="4256"/>
      <c r="AA8611" s="4256"/>
      <c r="AB8611" s="4256"/>
      <c r="AC8611" s="4256"/>
      <c r="AD8611" s="4256"/>
      <c r="AE8611" s="4256"/>
      <c r="AF8611" s="4256"/>
      <c r="AG8611" s="4256"/>
      <c r="AH8611" s="4256"/>
      <c r="AI8611" s="4256"/>
      <c r="AJ8611" s="1443"/>
      <c r="AK8611" s="17"/>
    </row>
    <row r="8612" spans="1:37" ht="31.5">
      <c r="A8612" s="759">
        <v>1</v>
      </c>
      <c r="B8612" s="1448" t="s">
        <v>2531</v>
      </c>
      <c r="C8612" s="1448" t="s">
        <v>86</v>
      </c>
      <c r="D8612" s="746">
        <v>2194.08</v>
      </c>
      <c r="E8612" s="751">
        <v>2.48</v>
      </c>
      <c r="F8612" s="744">
        <f>D8612*E8612</f>
        <v>5441.3184000000001</v>
      </c>
      <c r="G8612" s="751"/>
      <c r="H8612" s="744">
        <f>G8612*D8612</f>
        <v>0</v>
      </c>
      <c r="I8612" s="793" t="s">
        <v>659</v>
      </c>
      <c r="J8612" s="794" t="s">
        <v>87</v>
      </c>
      <c r="K8612" s="794"/>
      <c r="L8612" s="744"/>
      <c r="M8612" s="744"/>
      <c r="N8612" s="751">
        <v>0</v>
      </c>
      <c r="O8612" s="795">
        <v>0</v>
      </c>
      <c r="P8612" s="795">
        <v>0</v>
      </c>
      <c r="Q8612" s="756"/>
      <c r="R8612" s="756"/>
      <c r="S8612" s="756"/>
      <c r="T8612" s="756"/>
      <c r="U8612" s="756"/>
      <c r="V8612" s="756"/>
      <c r="W8612" s="756"/>
      <c r="X8612" s="756"/>
      <c r="Y8612" s="756"/>
      <c r="Z8612" s="756"/>
      <c r="AA8612" s="756"/>
      <c r="AB8612" s="756"/>
      <c r="AC8612" s="1507">
        <f>E8612+G8612-N8612-O8612-AA8612-P8612-Q8612-R8612-S8612-T8612-U8612-V8612-W8612-X8612-Y8612</f>
        <v>2.48</v>
      </c>
      <c r="AD8612" s="1508">
        <f>D8612*AC8612</f>
        <v>5441.3184000000001</v>
      </c>
      <c r="AE8612" s="14">
        <f>(J8612-"01.04.2023")/30</f>
        <v>6.9333333333333336</v>
      </c>
      <c r="AF8612" s="14">
        <f>(N8612+O8612+P8612+Q8612+R8612+S8612+T8612+U8612+V8612+W8612+X8612+Y8612)/3</f>
        <v>0</v>
      </c>
      <c r="AG8612" s="14" t="e">
        <f>AC8612/AF8612</f>
        <v>#DIV/0!</v>
      </c>
      <c r="AH8612" s="14" t="e">
        <f>AG8612-AE8612</f>
        <v>#DIV/0!</v>
      </c>
      <c r="AI8612" s="14">
        <f>AC8612-(AE8612*AF8612)</f>
        <v>2.48</v>
      </c>
      <c r="AJ8612" s="753"/>
      <c r="AK8612" s="17"/>
    </row>
    <row r="8613" spans="1:37" ht="15.75">
      <c r="A8613" s="4258" t="s">
        <v>8502</v>
      </c>
      <c r="B8613" s="4428"/>
      <c r="C8613" s="4428"/>
      <c r="D8613" s="4428"/>
      <c r="E8613" s="4428"/>
      <c r="F8613" s="4428"/>
      <c r="G8613" s="4428"/>
      <c r="H8613" s="4428"/>
      <c r="I8613" s="4428"/>
      <c r="J8613" s="4428"/>
      <c r="K8613" s="4428"/>
      <c r="L8613" s="4428"/>
      <c r="M8613" s="4428"/>
      <c r="N8613" s="4428"/>
      <c r="O8613" s="4428"/>
      <c r="P8613" s="4428"/>
      <c r="Q8613" s="4428"/>
      <c r="R8613" s="4428"/>
      <c r="S8613" s="4428"/>
      <c r="T8613" s="4428"/>
      <c r="U8613" s="4428"/>
      <c r="V8613" s="4428"/>
      <c r="W8613" s="4428"/>
      <c r="X8613" s="4428"/>
      <c r="Y8613" s="4428"/>
      <c r="Z8613" s="4428"/>
      <c r="AA8613" s="4428"/>
      <c r="AB8613" s="4428"/>
      <c r="AC8613" s="4428"/>
      <c r="AD8613" s="4428"/>
      <c r="AE8613" s="4428"/>
      <c r="AF8613" s="4428"/>
      <c r="AG8613" s="4428"/>
      <c r="AH8613" s="4428"/>
      <c r="AI8613" s="4428"/>
      <c r="AJ8613" s="4428"/>
      <c r="AK8613" s="17"/>
    </row>
    <row r="8614" spans="1:37" ht="47.25">
      <c r="A8614" s="759">
        <v>1</v>
      </c>
      <c r="B8614" s="796" t="s">
        <v>5402</v>
      </c>
      <c r="C8614" s="759"/>
      <c r="D8614" s="797">
        <v>645.4357</v>
      </c>
      <c r="E8614" s="798">
        <v>90</v>
      </c>
      <c r="F8614" s="759">
        <f>D8614*E8614</f>
        <v>58089.213000000003</v>
      </c>
      <c r="G8614" s="759"/>
      <c r="H8614" s="759">
        <f>D8614*G8614</f>
        <v>0</v>
      </c>
      <c r="I8614" s="760">
        <v>44837</v>
      </c>
      <c r="J8614" s="760">
        <v>45046</v>
      </c>
      <c r="K8614" s="759"/>
      <c r="L8614" s="759"/>
      <c r="M8614" s="759"/>
      <c r="N8614" s="798">
        <v>0</v>
      </c>
      <c r="O8614" s="759">
        <v>0</v>
      </c>
      <c r="P8614" s="759">
        <v>0</v>
      </c>
      <c r="Q8614" s="759"/>
      <c r="R8614" s="759"/>
      <c r="S8614" s="759"/>
      <c r="T8614" s="759"/>
      <c r="U8614" s="759"/>
      <c r="V8614" s="759"/>
      <c r="W8614" s="759"/>
      <c r="X8614" s="759"/>
      <c r="Y8614" s="797"/>
      <c r="Z8614" s="744"/>
      <c r="AA8614" s="744"/>
      <c r="AB8614" s="744"/>
      <c r="AC8614" s="1507">
        <f>E8614+G8614-N8614-O8614-AA8614-P8614-Q8614-R8614-S8614-T8614-U8614-V8614-W8614-X8614-Y8614</f>
        <v>90</v>
      </c>
      <c r="AD8614" s="1508">
        <f>D8614*AC8614</f>
        <v>58089.213000000003</v>
      </c>
      <c r="AE8614" s="14">
        <f>(J8614-"01.04.2023")/30</f>
        <v>0.96666666666666667</v>
      </c>
      <c r="AF8614" s="14">
        <f>(N8614+O8614+P8614+Q8614+R8614+S8614+T8614+U8614+V8614+W8614+X8614+Y8614)/3</f>
        <v>0</v>
      </c>
      <c r="AG8614" s="14" t="e">
        <f>AC8614/AF8614</f>
        <v>#DIV/0!</v>
      </c>
      <c r="AH8614" s="14" t="e">
        <f>AG8614-AE8614</f>
        <v>#DIV/0!</v>
      </c>
      <c r="AI8614" s="14">
        <f>AC8614-(AE8614*AF8614)</f>
        <v>90</v>
      </c>
      <c r="AJ8614" s="753"/>
      <c r="AK8614" s="17"/>
    </row>
    <row r="8615" spans="1:37" ht="31.5">
      <c r="A8615" s="759">
        <v>2</v>
      </c>
      <c r="B8615" s="762" t="s">
        <v>5404</v>
      </c>
      <c r="C8615" s="1448"/>
      <c r="D8615" s="762">
        <v>3.5398399999999999</v>
      </c>
      <c r="E8615" s="751">
        <v>90</v>
      </c>
      <c r="F8615" s="759">
        <f>D8615*E8615</f>
        <v>318.5856</v>
      </c>
      <c r="G8615" s="763"/>
      <c r="H8615" s="759">
        <f>D8615*G8615</f>
        <v>0</v>
      </c>
      <c r="I8615" s="799">
        <v>44837</v>
      </c>
      <c r="J8615" s="757">
        <v>46326</v>
      </c>
      <c r="K8615" s="766"/>
      <c r="L8615" s="800"/>
      <c r="M8615" s="799"/>
      <c r="N8615" s="751">
        <v>0</v>
      </c>
      <c r="O8615" s="759">
        <v>0</v>
      </c>
      <c r="P8615" s="751">
        <v>0</v>
      </c>
      <c r="Q8615" s="744"/>
      <c r="R8615" s="744"/>
      <c r="S8615" s="744"/>
      <c r="T8615" s="744"/>
      <c r="U8615" s="744"/>
      <c r="V8615" s="744"/>
      <c r="W8615" s="744"/>
      <c r="X8615" s="759"/>
      <c r="Y8615" s="797"/>
      <c r="Z8615" s="744"/>
      <c r="AA8615" s="744"/>
      <c r="AB8615" s="744"/>
      <c r="AC8615" s="1507">
        <f>E8615+G8615-N8615-O8615-AA8615-P8615-Q8615-R8615-S8615-T8615-U8615-V8615-W8615-X8615-Y8615</f>
        <v>90</v>
      </c>
      <c r="AD8615" s="1508">
        <f>D8615*AC8615</f>
        <v>318.5856</v>
      </c>
      <c r="AE8615" s="14">
        <f>(J8615-"01.04.2023")/30</f>
        <v>43.633333333333333</v>
      </c>
      <c r="AF8615" s="14">
        <f>(N8615+O8615+P8615+Q8615+R8615+S8615+T8615+U8615+V8615+W8615+X8615+Y8615)/3</f>
        <v>0</v>
      </c>
      <c r="AG8615" s="14" t="e">
        <f>AC8615/AF8615</f>
        <v>#DIV/0!</v>
      </c>
      <c r="AH8615" s="14" t="e">
        <f>AG8615-AE8615</f>
        <v>#DIV/0!</v>
      </c>
      <c r="AI8615" s="14">
        <f>AC8615-(AE8615*AF8615)</f>
        <v>90</v>
      </c>
      <c r="AJ8615" s="753"/>
      <c r="AK8615" s="17"/>
    </row>
    <row r="8616" spans="1:37" ht="15.75">
      <c r="A8616" s="1501"/>
      <c r="B8616" s="4277" t="s">
        <v>7524</v>
      </c>
      <c r="C8616" s="4277"/>
      <c r="D8616" s="4277"/>
      <c r="E8616" s="4277"/>
      <c r="F8616" s="4277"/>
      <c r="G8616" s="4277"/>
      <c r="H8616" s="4277"/>
      <c r="I8616" s="4277"/>
      <c r="J8616" s="4277"/>
      <c r="K8616" s="4277"/>
      <c r="L8616" s="4277"/>
      <c r="M8616" s="4277"/>
      <c r="N8616" s="4277"/>
      <c r="O8616" s="4277"/>
      <c r="P8616" s="4277"/>
      <c r="Q8616" s="4277"/>
      <c r="R8616" s="4277"/>
      <c r="S8616" s="4277"/>
      <c r="T8616" s="4277"/>
      <c r="U8616" s="4277"/>
      <c r="V8616" s="4277"/>
      <c r="W8616" s="4277"/>
      <c r="X8616" s="4277"/>
      <c r="Y8616" s="4277"/>
      <c r="Z8616" s="4277"/>
      <c r="AA8616" s="4277"/>
      <c r="AB8616" s="4277"/>
      <c r="AC8616" s="4277"/>
      <c r="AD8616" s="4277"/>
      <c r="AE8616" s="4277"/>
      <c r="AF8616" s="4277"/>
      <c r="AG8616" s="1447"/>
      <c r="AH8616" s="1447"/>
      <c r="AI8616" s="1447"/>
      <c r="AJ8616" s="801"/>
      <c r="AK8616" s="17"/>
    </row>
    <row r="8617" spans="1:37" ht="31.5">
      <c r="A8617" s="759">
        <v>1</v>
      </c>
      <c r="B8617" s="1448" t="s">
        <v>7525</v>
      </c>
      <c r="C8617" s="1448" t="s">
        <v>66</v>
      </c>
      <c r="D8617" s="768">
        <v>268</v>
      </c>
      <c r="E8617" s="751">
        <v>150</v>
      </c>
      <c r="F8617" s="756">
        <f>D8617*E8617</f>
        <v>40200</v>
      </c>
      <c r="G8617" s="751"/>
      <c r="H8617" s="769">
        <f>D8617*G8617</f>
        <v>0</v>
      </c>
      <c r="I8617" s="747">
        <v>44881</v>
      </c>
      <c r="J8617" s="777"/>
      <c r="K8617" s="751"/>
      <c r="L8617" s="802"/>
      <c r="M8617" s="783"/>
      <c r="N8617" s="751">
        <v>62</v>
      </c>
      <c r="O8617" s="751">
        <v>46</v>
      </c>
      <c r="P8617" s="751">
        <v>17</v>
      </c>
      <c r="Q8617" s="751"/>
      <c r="R8617" s="751"/>
      <c r="S8617" s="751"/>
      <c r="T8617" s="751"/>
      <c r="U8617" s="751"/>
      <c r="V8617" s="751"/>
      <c r="W8617" s="751"/>
      <c r="X8617" s="751"/>
      <c r="Y8617" s="751"/>
      <c r="Z8617" s="751"/>
      <c r="AA8617" s="751"/>
      <c r="AB8617" s="751"/>
      <c r="AC8617" s="1507">
        <f>E8617+G8617-N8617-O8617-AA8617-P8617-Q8617-R8617-S8617-T8617-U8617-V8617-W8617-X8617-Y8617</f>
        <v>25</v>
      </c>
      <c r="AD8617" s="1508">
        <f>D8617*AC8617</f>
        <v>6700</v>
      </c>
      <c r="AE8617" s="14">
        <f>(J8617-"01.04.2023")/30</f>
        <v>-1500.5666666666666</v>
      </c>
      <c r="AF8617" s="14">
        <f>(N8617+O8617+P8617+Q8617+R8617+S8617+T8617+U8617+V8617+W8617+X8617+Y8617)/3</f>
        <v>41.666666666666664</v>
      </c>
      <c r="AG8617" s="14">
        <f>AC8617/AF8617</f>
        <v>0.60000000000000009</v>
      </c>
      <c r="AH8617" s="14">
        <f>AG8617-AE8617</f>
        <v>1501.1666666666665</v>
      </c>
      <c r="AI8617" s="14">
        <f>AC8617-(AE8617*AF8617)</f>
        <v>62548.611111111102</v>
      </c>
      <c r="AJ8617" s="751"/>
      <c r="AK8617" s="17"/>
    </row>
    <row r="8618" spans="1:37" ht="15.75">
      <c r="A8618" s="759"/>
      <c r="B8618" s="4259" t="s">
        <v>9123</v>
      </c>
      <c r="C8618" s="4259"/>
      <c r="D8618" s="4259"/>
      <c r="E8618" s="4259"/>
      <c r="F8618" s="4259"/>
      <c r="G8618" s="4259"/>
      <c r="H8618" s="4259"/>
      <c r="I8618" s="4259"/>
      <c r="J8618" s="4259"/>
      <c r="K8618" s="4259"/>
      <c r="L8618" s="4259"/>
      <c r="M8618" s="4259"/>
      <c r="N8618" s="4259"/>
      <c r="O8618" s="4259"/>
      <c r="P8618" s="4259"/>
      <c r="Q8618" s="4259"/>
      <c r="R8618" s="4259"/>
      <c r="S8618" s="4259"/>
      <c r="T8618" s="4259"/>
      <c r="U8618" s="4259"/>
      <c r="V8618" s="4259"/>
      <c r="W8618" s="4259"/>
      <c r="X8618" s="4259"/>
      <c r="Y8618" s="4259"/>
      <c r="Z8618" s="4259"/>
      <c r="AA8618" s="4259"/>
      <c r="AB8618" s="4259"/>
      <c r="AC8618" s="4259"/>
      <c r="AD8618" s="4259"/>
      <c r="AE8618" s="4259"/>
      <c r="AF8618" s="4259"/>
      <c r="AG8618" s="4259"/>
      <c r="AH8618" s="4259"/>
      <c r="AI8618" s="4259"/>
      <c r="AJ8618" s="4259"/>
      <c r="AK8618" s="17"/>
    </row>
    <row r="8619" spans="1:37" ht="15.75">
      <c r="A8619" s="759">
        <v>1</v>
      </c>
      <c r="B8619" s="803" t="s">
        <v>9124</v>
      </c>
      <c r="C8619" s="804" t="s">
        <v>262</v>
      </c>
      <c r="D8619" s="805">
        <v>0</v>
      </c>
      <c r="E8619" s="763"/>
      <c r="F8619" s="756">
        <f>D8619*E8619</f>
        <v>0</v>
      </c>
      <c r="G8619" s="763">
        <v>600</v>
      </c>
      <c r="H8619" s="764">
        <f>G8619*D8619</f>
        <v>0</v>
      </c>
      <c r="I8619" s="747">
        <v>44977</v>
      </c>
      <c r="J8619" s="757">
        <v>45184</v>
      </c>
      <c r="K8619" s="751"/>
      <c r="L8619" s="751"/>
      <c r="M8619" s="751"/>
      <c r="N8619" s="751"/>
      <c r="O8619" s="751">
        <v>0</v>
      </c>
      <c r="P8619" s="751">
        <v>320</v>
      </c>
      <c r="Q8619" s="751"/>
      <c r="R8619" s="751"/>
      <c r="S8619" s="751"/>
      <c r="T8619" s="751"/>
      <c r="U8619" s="751"/>
      <c r="V8619" s="751"/>
      <c r="W8619" s="751"/>
      <c r="X8619" s="751"/>
      <c r="Y8619" s="751"/>
      <c r="Z8619" s="751"/>
      <c r="AA8619" s="751"/>
      <c r="AB8619" s="751"/>
      <c r="AC8619" s="1507">
        <f>E8619+G8619-N8619-O8619-AA8619-P8619-Q8619-R8619-S8619-T8619-U8619-V8619-W8619-X8619-Y8619</f>
        <v>280</v>
      </c>
      <c r="AD8619" s="1508">
        <f>D8619*AC8619</f>
        <v>0</v>
      </c>
      <c r="AE8619" s="14">
        <f>(J8619-"01.04.2023")/30</f>
        <v>5.5666666666666664</v>
      </c>
      <c r="AF8619" s="14">
        <f>(N8619+O8619+P8619+Q8619+R8619+S8619+T8619+U8619+V8619+W8619+X8619+Y8619)/3</f>
        <v>106.66666666666667</v>
      </c>
      <c r="AG8619" s="14">
        <f>AC8619/AF8619</f>
        <v>2.625</v>
      </c>
      <c r="AH8619" s="14">
        <f>AG8619-AE8619</f>
        <v>-2.9416666666666664</v>
      </c>
      <c r="AI8619" s="14">
        <f>AC8619-(AE8619*AF8619)</f>
        <v>-313.77777777777783</v>
      </c>
      <c r="AJ8619" s="1443"/>
      <c r="AK8619" s="17"/>
    </row>
    <row r="8620" spans="1:37" ht="15.75">
      <c r="A8620" s="4256" t="s">
        <v>8503</v>
      </c>
      <c r="B8620" s="4256"/>
      <c r="C8620" s="4256"/>
      <c r="D8620" s="4256"/>
      <c r="E8620" s="4256"/>
      <c r="F8620" s="4256"/>
      <c r="G8620" s="4256"/>
      <c r="H8620" s="4256"/>
      <c r="I8620" s="4256"/>
      <c r="J8620" s="4256"/>
      <c r="K8620" s="4256"/>
      <c r="L8620" s="4256"/>
      <c r="M8620" s="4256"/>
      <c r="N8620" s="4256"/>
      <c r="O8620" s="4256"/>
      <c r="P8620" s="4256"/>
      <c r="Q8620" s="4256"/>
      <c r="R8620" s="4256"/>
      <c r="S8620" s="4256"/>
      <c r="T8620" s="4256"/>
      <c r="U8620" s="4256"/>
      <c r="V8620" s="4256"/>
      <c r="W8620" s="4256"/>
      <c r="X8620" s="4256"/>
      <c r="Y8620" s="4256"/>
      <c r="Z8620" s="4256"/>
      <c r="AA8620" s="4256"/>
      <c r="AB8620" s="4256"/>
      <c r="AC8620" s="4256"/>
      <c r="AD8620" s="4256"/>
      <c r="AE8620" s="4256"/>
      <c r="AF8620" s="4256"/>
      <c r="AG8620" s="4256"/>
      <c r="AH8620" s="4256"/>
      <c r="AI8620" s="4256"/>
      <c r="AJ8620" s="4256"/>
      <c r="AK8620" s="17"/>
    </row>
    <row r="8621" spans="1:37" ht="15.75">
      <c r="A8621" s="759">
        <v>1</v>
      </c>
      <c r="B8621" s="806" t="s">
        <v>2875</v>
      </c>
      <c r="C8621" s="739" t="s">
        <v>181</v>
      </c>
      <c r="D8621" s="754">
        <v>1</v>
      </c>
      <c r="E8621" s="744">
        <v>550</v>
      </c>
      <c r="F8621" s="756">
        <f t="shared" ref="F8621:F8639" si="3030">D8621*E8621</f>
        <v>550</v>
      </c>
      <c r="G8621" s="744"/>
      <c r="H8621" s="756">
        <f>G8621*D8621</f>
        <v>0</v>
      </c>
      <c r="I8621" s="747">
        <v>44701</v>
      </c>
      <c r="J8621" s="766"/>
      <c r="K8621" s="766"/>
      <c r="L8621" s="739"/>
      <c r="M8621" s="757"/>
      <c r="N8621" s="751">
        <v>200</v>
      </c>
      <c r="O8621" s="751">
        <v>250</v>
      </c>
      <c r="P8621" s="751">
        <v>20</v>
      </c>
      <c r="Q8621" s="744"/>
      <c r="R8621" s="744"/>
      <c r="S8621" s="744"/>
      <c r="T8621" s="744"/>
      <c r="U8621" s="744"/>
      <c r="V8621" s="744"/>
      <c r="W8621" s="744"/>
      <c r="X8621" s="744"/>
      <c r="Y8621" s="744"/>
      <c r="Z8621" s="744"/>
      <c r="AA8621" s="744"/>
      <c r="AB8621" s="744"/>
      <c r="AC8621" s="1507">
        <f t="shared" ref="AC8621:AC8639" si="3031">E8621+G8621-N8621-O8621-AA8621-P8621-Q8621-R8621-S8621-T8621-U8621-V8621-W8621-X8621-Y8621</f>
        <v>80</v>
      </c>
      <c r="AD8621" s="1508">
        <f t="shared" ref="AD8621:AD8639" si="3032">D8621*AC8621</f>
        <v>80</v>
      </c>
      <c r="AE8621" s="14">
        <f t="shared" ref="AE8621:AE8639" si="3033">(J8621-"01.04.2023")/30</f>
        <v>-1500.5666666666666</v>
      </c>
      <c r="AF8621" s="14">
        <f t="shared" ref="AF8621:AF8639" si="3034">(N8621+O8621+P8621+Q8621+R8621+S8621+T8621+U8621+V8621+W8621+X8621+Y8621)/3</f>
        <v>156.66666666666666</v>
      </c>
      <c r="AG8621" s="14">
        <f t="shared" ref="AG8621:AG8639" si="3035">AC8621/AF8621</f>
        <v>0.5106382978723405</v>
      </c>
      <c r="AH8621" s="14">
        <f t="shared" ref="AH8621:AH8639" si="3036">AG8621-AE8621</f>
        <v>1501.0773049645391</v>
      </c>
      <c r="AI8621" s="14">
        <f t="shared" ref="AI8621:AI8639" si="3037">AC8621-(AE8621*AF8621)</f>
        <v>235168.77777777775</v>
      </c>
      <c r="AJ8621" s="753"/>
      <c r="AK8621" s="17"/>
    </row>
    <row r="8622" spans="1:37" ht="15.75">
      <c r="A8622" s="759">
        <v>3</v>
      </c>
      <c r="B8622" s="806" t="s">
        <v>2876</v>
      </c>
      <c r="C8622" s="739" t="s">
        <v>181</v>
      </c>
      <c r="D8622" s="754">
        <v>1</v>
      </c>
      <c r="E8622" s="744">
        <v>2810</v>
      </c>
      <c r="F8622" s="756">
        <f t="shared" si="3030"/>
        <v>2810</v>
      </c>
      <c r="G8622" s="744"/>
      <c r="H8622" s="756">
        <f>G8622*D8622</f>
        <v>0</v>
      </c>
      <c r="I8622" s="747">
        <v>44697</v>
      </c>
      <c r="J8622" s="766"/>
      <c r="K8622" s="766"/>
      <c r="L8622" s="739"/>
      <c r="M8622" s="757"/>
      <c r="N8622" s="751"/>
      <c r="O8622" s="751">
        <v>1840</v>
      </c>
      <c r="P8622" s="751">
        <v>490</v>
      </c>
      <c r="Q8622" s="744"/>
      <c r="R8622" s="744"/>
      <c r="S8622" s="744"/>
      <c r="T8622" s="744"/>
      <c r="U8622" s="744"/>
      <c r="V8622" s="744"/>
      <c r="W8622" s="744"/>
      <c r="X8622" s="744"/>
      <c r="Y8622" s="744"/>
      <c r="Z8622" s="744"/>
      <c r="AA8622" s="744"/>
      <c r="AB8622" s="744"/>
      <c r="AC8622" s="1507">
        <f t="shared" si="3031"/>
        <v>480</v>
      </c>
      <c r="AD8622" s="1508">
        <f t="shared" si="3032"/>
        <v>480</v>
      </c>
      <c r="AE8622" s="14">
        <f t="shared" si="3033"/>
        <v>-1500.5666666666666</v>
      </c>
      <c r="AF8622" s="14">
        <f t="shared" si="3034"/>
        <v>776.66666666666663</v>
      </c>
      <c r="AG8622" s="14">
        <f t="shared" si="3035"/>
        <v>0.61802575107296143</v>
      </c>
      <c r="AH8622" s="14">
        <f t="shared" si="3036"/>
        <v>1501.1846924177396</v>
      </c>
      <c r="AI8622" s="14">
        <f t="shared" si="3037"/>
        <v>1165920.111111111</v>
      </c>
      <c r="AJ8622" s="753"/>
      <c r="AK8622" s="17"/>
    </row>
    <row r="8623" spans="1:37" ht="15.75">
      <c r="A8623" s="759">
        <v>5</v>
      </c>
      <c r="B8623" s="803" t="s">
        <v>6274</v>
      </c>
      <c r="C8623" s="807">
        <v>0</v>
      </c>
      <c r="D8623" s="808">
        <v>0</v>
      </c>
      <c r="E8623" s="809">
        <v>1200</v>
      </c>
      <c r="F8623" s="756">
        <f t="shared" si="3030"/>
        <v>0</v>
      </c>
      <c r="G8623" s="807"/>
      <c r="H8623" s="751"/>
      <c r="I8623" s="810" t="s">
        <v>6275</v>
      </c>
      <c r="J8623" s="811">
        <v>45171</v>
      </c>
      <c r="K8623" s="812"/>
      <c r="L8623" s="739">
        <v>829</v>
      </c>
      <c r="M8623" s="813">
        <v>45203</v>
      </c>
      <c r="N8623" s="814"/>
      <c r="O8623" s="814">
        <v>440</v>
      </c>
      <c r="P8623" s="812">
        <v>440</v>
      </c>
      <c r="Q8623" s="812"/>
      <c r="R8623" s="812"/>
      <c r="S8623" s="812"/>
      <c r="T8623" s="812"/>
      <c r="U8623" s="812"/>
      <c r="V8623" s="812"/>
      <c r="W8623" s="812"/>
      <c r="X8623" s="812"/>
      <c r="Y8623" s="815"/>
      <c r="Z8623" s="812"/>
      <c r="AA8623" s="812"/>
      <c r="AB8623" s="812"/>
      <c r="AC8623" s="1507">
        <f t="shared" si="3031"/>
        <v>320</v>
      </c>
      <c r="AD8623" s="1508">
        <f t="shared" si="3032"/>
        <v>0</v>
      </c>
      <c r="AE8623" s="14">
        <f t="shared" si="3033"/>
        <v>5.1333333333333337</v>
      </c>
      <c r="AF8623" s="14">
        <f t="shared" si="3034"/>
        <v>293.33333333333331</v>
      </c>
      <c r="AG8623" s="14">
        <f t="shared" si="3035"/>
        <v>1.0909090909090911</v>
      </c>
      <c r="AH8623" s="14">
        <f t="shared" si="3036"/>
        <v>-4.0424242424242429</v>
      </c>
      <c r="AI8623" s="14">
        <f t="shared" si="3037"/>
        <v>-1185.7777777777778</v>
      </c>
      <c r="AJ8623" s="753"/>
      <c r="AK8623" s="17"/>
    </row>
    <row r="8624" spans="1:37" ht="15.75">
      <c r="A8624" s="759">
        <v>7</v>
      </c>
      <c r="B8624" s="1448" t="s">
        <v>4545</v>
      </c>
      <c r="C8624" s="736" t="s">
        <v>143</v>
      </c>
      <c r="D8624" s="746">
        <v>1</v>
      </c>
      <c r="E8624" s="751">
        <v>699</v>
      </c>
      <c r="F8624" s="756">
        <f t="shared" si="3030"/>
        <v>699</v>
      </c>
      <c r="G8624" s="751"/>
      <c r="H8624" s="756">
        <f t="shared" ref="H8624:H8639" si="3038">G8624*D8624</f>
        <v>0</v>
      </c>
      <c r="I8624" s="747">
        <v>44784</v>
      </c>
      <c r="J8624" s="766"/>
      <c r="K8624" s="766"/>
      <c r="L8624" s="744"/>
      <c r="M8624" s="744"/>
      <c r="N8624" s="751">
        <v>87</v>
      </c>
      <c r="O8624" s="751">
        <v>50</v>
      </c>
      <c r="P8624" s="751">
        <v>7</v>
      </c>
      <c r="Q8624" s="744"/>
      <c r="R8624" s="744"/>
      <c r="S8624" s="744"/>
      <c r="T8624" s="744"/>
      <c r="U8624" s="744"/>
      <c r="V8624" s="744"/>
      <c r="W8624" s="744"/>
      <c r="X8624" s="744"/>
      <c r="Y8624" s="744"/>
      <c r="Z8624" s="744"/>
      <c r="AA8624" s="744"/>
      <c r="AB8624" s="744"/>
      <c r="AC8624" s="1507">
        <f t="shared" si="3031"/>
        <v>555</v>
      </c>
      <c r="AD8624" s="1508">
        <f t="shared" si="3032"/>
        <v>555</v>
      </c>
      <c r="AE8624" s="14">
        <f t="shared" si="3033"/>
        <v>-1500.5666666666666</v>
      </c>
      <c r="AF8624" s="14">
        <f t="shared" si="3034"/>
        <v>48</v>
      </c>
      <c r="AG8624" s="14">
        <f t="shared" si="3035"/>
        <v>11.5625</v>
      </c>
      <c r="AH8624" s="14">
        <f t="shared" si="3036"/>
        <v>1512.1291666666666</v>
      </c>
      <c r="AI8624" s="14">
        <f t="shared" si="3037"/>
        <v>72582.2</v>
      </c>
      <c r="AJ8624" s="753"/>
      <c r="AK8624" s="17"/>
    </row>
    <row r="8625" spans="1:37" ht="15.75">
      <c r="A8625" s="759">
        <v>8</v>
      </c>
      <c r="B8625" s="806" t="s">
        <v>2879</v>
      </c>
      <c r="C8625" s="739" t="s">
        <v>181</v>
      </c>
      <c r="D8625" s="754">
        <v>1</v>
      </c>
      <c r="E8625" s="744">
        <v>1</v>
      </c>
      <c r="F8625" s="756">
        <f t="shared" si="3030"/>
        <v>1</v>
      </c>
      <c r="G8625" s="744"/>
      <c r="H8625" s="756">
        <f t="shared" si="3038"/>
        <v>0</v>
      </c>
      <c r="I8625" s="747">
        <v>44697</v>
      </c>
      <c r="J8625" s="766"/>
      <c r="K8625" s="766"/>
      <c r="L8625" s="739"/>
      <c r="M8625" s="757"/>
      <c r="N8625" s="751">
        <v>0</v>
      </c>
      <c r="O8625" s="751">
        <v>0</v>
      </c>
      <c r="P8625" s="751">
        <v>0</v>
      </c>
      <c r="Q8625" s="744"/>
      <c r="R8625" s="744"/>
      <c r="S8625" s="744"/>
      <c r="T8625" s="744"/>
      <c r="U8625" s="744"/>
      <c r="V8625" s="744"/>
      <c r="W8625" s="744"/>
      <c r="X8625" s="744"/>
      <c r="Y8625" s="744"/>
      <c r="Z8625" s="744"/>
      <c r="AA8625" s="744"/>
      <c r="AB8625" s="744"/>
      <c r="AC8625" s="1507">
        <f t="shared" si="3031"/>
        <v>1</v>
      </c>
      <c r="AD8625" s="1508">
        <f t="shared" si="3032"/>
        <v>1</v>
      </c>
      <c r="AE8625" s="14">
        <f t="shared" si="3033"/>
        <v>-1500.5666666666666</v>
      </c>
      <c r="AF8625" s="14">
        <f t="shared" si="3034"/>
        <v>0</v>
      </c>
      <c r="AG8625" s="14" t="e">
        <f t="shared" si="3035"/>
        <v>#DIV/0!</v>
      </c>
      <c r="AH8625" s="14" t="e">
        <f t="shared" si="3036"/>
        <v>#DIV/0!</v>
      </c>
      <c r="AI8625" s="14">
        <f t="shared" si="3037"/>
        <v>1</v>
      </c>
      <c r="AJ8625" s="753"/>
      <c r="AK8625" s="17"/>
    </row>
    <row r="8626" spans="1:37" ht="15.75">
      <c r="A8626" s="759">
        <v>9</v>
      </c>
      <c r="B8626" s="806" t="s">
        <v>2880</v>
      </c>
      <c r="C8626" s="739" t="s">
        <v>181</v>
      </c>
      <c r="D8626" s="754">
        <v>1</v>
      </c>
      <c r="E8626" s="744">
        <v>500</v>
      </c>
      <c r="F8626" s="756">
        <f t="shared" si="3030"/>
        <v>500</v>
      </c>
      <c r="G8626" s="744"/>
      <c r="H8626" s="756">
        <f t="shared" si="3038"/>
        <v>0</v>
      </c>
      <c r="I8626" s="747">
        <v>44701</v>
      </c>
      <c r="J8626" s="766"/>
      <c r="K8626" s="766"/>
      <c r="L8626" s="739"/>
      <c r="M8626" s="757"/>
      <c r="N8626" s="751">
        <v>50</v>
      </c>
      <c r="O8626" s="751">
        <v>50</v>
      </c>
      <c r="P8626" s="751">
        <v>50</v>
      </c>
      <c r="Q8626" s="744"/>
      <c r="R8626" s="744"/>
      <c r="S8626" s="744"/>
      <c r="T8626" s="744"/>
      <c r="U8626" s="744"/>
      <c r="V8626" s="744"/>
      <c r="W8626" s="744"/>
      <c r="X8626" s="744"/>
      <c r="Y8626" s="744"/>
      <c r="Z8626" s="744"/>
      <c r="AA8626" s="744"/>
      <c r="AB8626" s="744"/>
      <c r="AC8626" s="1507">
        <f t="shared" si="3031"/>
        <v>350</v>
      </c>
      <c r="AD8626" s="1508">
        <f t="shared" si="3032"/>
        <v>350</v>
      </c>
      <c r="AE8626" s="14">
        <f t="shared" si="3033"/>
        <v>-1500.5666666666666</v>
      </c>
      <c r="AF8626" s="14">
        <f t="shared" si="3034"/>
        <v>50</v>
      </c>
      <c r="AG8626" s="14">
        <f t="shared" si="3035"/>
        <v>7</v>
      </c>
      <c r="AH8626" s="14">
        <f t="shared" si="3036"/>
        <v>1507.5666666666666</v>
      </c>
      <c r="AI8626" s="14">
        <f t="shared" si="3037"/>
        <v>75378.333333333328</v>
      </c>
      <c r="AJ8626" s="751"/>
      <c r="AK8626" s="17"/>
    </row>
    <row r="8627" spans="1:37" ht="15.75">
      <c r="A8627" s="759">
        <v>13</v>
      </c>
      <c r="B8627" s="1448" t="s">
        <v>3456</v>
      </c>
      <c r="C8627" s="1448" t="s">
        <v>262</v>
      </c>
      <c r="D8627" s="817">
        <v>1</v>
      </c>
      <c r="E8627" s="751">
        <v>410</v>
      </c>
      <c r="F8627" s="756">
        <f t="shared" si="3030"/>
        <v>410</v>
      </c>
      <c r="G8627" s="751"/>
      <c r="H8627" s="756">
        <f t="shared" si="3038"/>
        <v>0</v>
      </c>
      <c r="I8627" s="816">
        <v>44728</v>
      </c>
      <c r="J8627" s="751"/>
      <c r="K8627" s="751"/>
      <c r="L8627" s="751"/>
      <c r="M8627" s="751"/>
      <c r="N8627" s="751">
        <v>0</v>
      </c>
      <c r="O8627" s="751">
        <v>0</v>
      </c>
      <c r="P8627" s="751">
        <v>0</v>
      </c>
      <c r="Q8627" s="751"/>
      <c r="R8627" s="751"/>
      <c r="S8627" s="751"/>
      <c r="T8627" s="751"/>
      <c r="U8627" s="751"/>
      <c r="V8627" s="751"/>
      <c r="W8627" s="751"/>
      <c r="X8627" s="751"/>
      <c r="Y8627" s="751"/>
      <c r="Z8627" s="751"/>
      <c r="AA8627" s="751"/>
      <c r="AB8627" s="751"/>
      <c r="AC8627" s="1507">
        <f t="shared" si="3031"/>
        <v>410</v>
      </c>
      <c r="AD8627" s="1508">
        <f t="shared" si="3032"/>
        <v>410</v>
      </c>
      <c r="AE8627" s="14">
        <f t="shared" si="3033"/>
        <v>-1500.5666666666666</v>
      </c>
      <c r="AF8627" s="14">
        <f t="shared" si="3034"/>
        <v>0</v>
      </c>
      <c r="AG8627" s="14" t="e">
        <f t="shared" si="3035"/>
        <v>#DIV/0!</v>
      </c>
      <c r="AH8627" s="14" t="e">
        <f t="shared" si="3036"/>
        <v>#DIV/0!</v>
      </c>
      <c r="AI8627" s="14">
        <f t="shared" si="3037"/>
        <v>410</v>
      </c>
      <c r="AJ8627" s="751"/>
      <c r="AK8627" s="17"/>
    </row>
    <row r="8628" spans="1:37" ht="15.75">
      <c r="A8628" s="759">
        <v>14</v>
      </c>
      <c r="B8628" s="1448" t="s">
        <v>3444</v>
      </c>
      <c r="C8628" s="736" t="s">
        <v>63</v>
      </c>
      <c r="D8628" s="817">
        <v>1</v>
      </c>
      <c r="E8628" s="751">
        <v>3980</v>
      </c>
      <c r="F8628" s="756">
        <f t="shared" si="3030"/>
        <v>3980</v>
      </c>
      <c r="G8628" s="751"/>
      <c r="H8628" s="756">
        <f t="shared" si="3038"/>
        <v>0</v>
      </c>
      <c r="I8628" s="816">
        <v>44728</v>
      </c>
      <c r="J8628" s="751"/>
      <c r="K8628" s="751"/>
      <c r="L8628" s="751"/>
      <c r="M8628" s="751"/>
      <c r="N8628" s="751">
        <v>0</v>
      </c>
      <c r="O8628" s="751">
        <v>0</v>
      </c>
      <c r="P8628" s="751">
        <v>0</v>
      </c>
      <c r="Q8628" s="751"/>
      <c r="R8628" s="751"/>
      <c r="S8628" s="751"/>
      <c r="T8628" s="751"/>
      <c r="U8628" s="751"/>
      <c r="V8628" s="751"/>
      <c r="W8628" s="751"/>
      <c r="X8628" s="751"/>
      <c r="Y8628" s="751"/>
      <c r="Z8628" s="751"/>
      <c r="AA8628" s="751"/>
      <c r="AB8628" s="751"/>
      <c r="AC8628" s="1507">
        <f t="shared" si="3031"/>
        <v>3980</v>
      </c>
      <c r="AD8628" s="1508">
        <f t="shared" si="3032"/>
        <v>3980</v>
      </c>
      <c r="AE8628" s="14">
        <f t="shared" si="3033"/>
        <v>-1500.5666666666666</v>
      </c>
      <c r="AF8628" s="14">
        <f t="shared" si="3034"/>
        <v>0</v>
      </c>
      <c r="AG8628" s="14" t="e">
        <f t="shared" si="3035"/>
        <v>#DIV/0!</v>
      </c>
      <c r="AH8628" s="14" t="e">
        <f t="shared" si="3036"/>
        <v>#DIV/0!</v>
      </c>
      <c r="AI8628" s="14">
        <f t="shared" si="3037"/>
        <v>3980</v>
      </c>
      <c r="AJ8628" s="751"/>
      <c r="AK8628" s="17"/>
    </row>
    <row r="8629" spans="1:37" ht="31.5">
      <c r="A8629" s="759">
        <v>15</v>
      </c>
      <c r="B8629" s="1448" t="s">
        <v>3458</v>
      </c>
      <c r="C8629" s="736" t="s">
        <v>3459</v>
      </c>
      <c r="D8629" s="817">
        <v>1</v>
      </c>
      <c r="E8629" s="751">
        <v>51</v>
      </c>
      <c r="F8629" s="756">
        <f t="shared" si="3030"/>
        <v>51</v>
      </c>
      <c r="G8629" s="751"/>
      <c r="H8629" s="756">
        <f t="shared" si="3038"/>
        <v>0</v>
      </c>
      <c r="I8629" s="816">
        <v>44728</v>
      </c>
      <c r="J8629" s="751"/>
      <c r="K8629" s="751"/>
      <c r="L8629" s="751"/>
      <c r="M8629" s="751"/>
      <c r="N8629" s="751">
        <f>12+3</f>
        <v>15</v>
      </c>
      <c r="O8629" s="751">
        <v>9</v>
      </c>
      <c r="P8629" s="751">
        <v>21</v>
      </c>
      <c r="Q8629" s="751"/>
      <c r="R8629" s="751"/>
      <c r="S8629" s="751"/>
      <c r="T8629" s="751"/>
      <c r="U8629" s="751"/>
      <c r="V8629" s="751"/>
      <c r="W8629" s="751"/>
      <c r="X8629" s="751"/>
      <c r="Y8629" s="751"/>
      <c r="Z8629" s="751"/>
      <c r="AA8629" s="751"/>
      <c r="AB8629" s="751"/>
      <c r="AC8629" s="1507">
        <f t="shared" si="3031"/>
        <v>6</v>
      </c>
      <c r="AD8629" s="1508">
        <f t="shared" si="3032"/>
        <v>6</v>
      </c>
      <c r="AE8629" s="14">
        <f t="shared" si="3033"/>
        <v>-1500.5666666666666</v>
      </c>
      <c r="AF8629" s="14">
        <f t="shared" si="3034"/>
        <v>15</v>
      </c>
      <c r="AG8629" s="14">
        <f t="shared" si="3035"/>
        <v>0.4</v>
      </c>
      <c r="AH8629" s="14">
        <f t="shared" si="3036"/>
        <v>1500.9666666666667</v>
      </c>
      <c r="AI8629" s="14">
        <f t="shared" si="3037"/>
        <v>22514.5</v>
      </c>
      <c r="AJ8629" s="751"/>
      <c r="AK8629" s="17"/>
    </row>
    <row r="8630" spans="1:37" ht="15.75">
      <c r="A8630" s="759">
        <v>16</v>
      </c>
      <c r="B8630" s="1448" t="s">
        <v>3460</v>
      </c>
      <c r="C8630" s="736" t="s">
        <v>66</v>
      </c>
      <c r="D8630" s="817">
        <v>1</v>
      </c>
      <c r="E8630" s="751">
        <v>1</v>
      </c>
      <c r="F8630" s="756">
        <f t="shared" si="3030"/>
        <v>1</v>
      </c>
      <c r="G8630" s="751"/>
      <c r="H8630" s="756">
        <f t="shared" si="3038"/>
        <v>0</v>
      </c>
      <c r="I8630" s="816">
        <v>44742</v>
      </c>
      <c r="J8630" s="751"/>
      <c r="K8630" s="751"/>
      <c r="L8630" s="751"/>
      <c r="M8630" s="751"/>
      <c r="N8630" s="751">
        <v>0</v>
      </c>
      <c r="O8630" s="751">
        <v>0</v>
      </c>
      <c r="P8630" s="751">
        <v>0</v>
      </c>
      <c r="Q8630" s="751"/>
      <c r="R8630" s="751"/>
      <c r="S8630" s="751"/>
      <c r="T8630" s="751"/>
      <c r="U8630" s="751"/>
      <c r="V8630" s="751"/>
      <c r="W8630" s="751"/>
      <c r="X8630" s="751"/>
      <c r="Y8630" s="751"/>
      <c r="Z8630" s="751"/>
      <c r="AA8630" s="751"/>
      <c r="AB8630" s="751"/>
      <c r="AC8630" s="1507">
        <f t="shared" si="3031"/>
        <v>1</v>
      </c>
      <c r="AD8630" s="1508">
        <f t="shared" si="3032"/>
        <v>1</v>
      </c>
      <c r="AE8630" s="14">
        <f t="shared" si="3033"/>
        <v>-1500.5666666666666</v>
      </c>
      <c r="AF8630" s="14">
        <f t="shared" si="3034"/>
        <v>0</v>
      </c>
      <c r="AG8630" s="14" t="e">
        <f t="shared" si="3035"/>
        <v>#DIV/0!</v>
      </c>
      <c r="AH8630" s="14" t="e">
        <f t="shared" si="3036"/>
        <v>#DIV/0!</v>
      </c>
      <c r="AI8630" s="14">
        <f t="shared" si="3037"/>
        <v>1</v>
      </c>
      <c r="AJ8630" s="751"/>
      <c r="AK8630" s="17"/>
    </row>
    <row r="8631" spans="1:37" ht="15.75">
      <c r="A8631" s="759">
        <v>18</v>
      </c>
      <c r="B8631" s="1448" t="s">
        <v>4546</v>
      </c>
      <c r="C8631" s="736" t="s">
        <v>66</v>
      </c>
      <c r="D8631" s="817">
        <v>1</v>
      </c>
      <c r="E8631" s="751">
        <v>865</v>
      </c>
      <c r="F8631" s="756">
        <f t="shared" si="3030"/>
        <v>865</v>
      </c>
      <c r="G8631" s="751"/>
      <c r="H8631" s="756">
        <f t="shared" si="3038"/>
        <v>0</v>
      </c>
      <c r="I8631" s="816">
        <v>44784</v>
      </c>
      <c r="J8631" s="751"/>
      <c r="K8631" s="751"/>
      <c r="L8631" s="751"/>
      <c r="M8631" s="751"/>
      <c r="N8631" s="751"/>
      <c r="O8631" s="751">
        <v>5</v>
      </c>
      <c r="P8631" s="751">
        <v>0</v>
      </c>
      <c r="Q8631" s="751"/>
      <c r="R8631" s="751"/>
      <c r="S8631" s="751"/>
      <c r="T8631" s="751"/>
      <c r="U8631" s="751"/>
      <c r="V8631" s="751"/>
      <c r="W8631" s="751"/>
      <c r="X8631" s="751"/>
      <c r="Y8631" s="751"/>
      <c r="Z8631" s="751"/>
      <c r="AA8631" s="751"/>
      <c r="AB8631" s="751"/>
      <c r="AC8631" s="1507">
        <f t="shared" si="3031"/>
        <v>860</v>
      </c>
      <c r="AD8631" s="1508">
        <f t="shared" si="3032"/>
        <v>860</v>
      </c>
      <c r="AE8631" s="14">
        <f t="shared" si="3033"/>
        <v>-1500.5666666666666</v>
      </c>
      <c r="AF8631" s="14">
        <f t="shared" si="3034"/>
        <v>1.6666666666666667</v>
      </c>
      <c r="AG8631" s="14">
        <f t="shared" si="3035"/>
        <v>516</v>
      </c>
      <c r="AH8631" s="14">
        <f t="shared" si="3036"/>
        <v>2016.5666666666666</v>
      </c>
      <c r="AI8631" s="14">
        <f t="shared" si="3037"/>
        <v>3360.9444444444443</v>
      </c>
      <c r="AJ8631" s="751"/>
      <c r="AK8631" s="17"/>
    </row>
    <row r="8632" spans="1:37" ht="15.75">
      <c r="A8632" s="759">
        <v>19</v>
      </c>
      <c r="B8632" s="1448" t="s">
        <v>2022</v>
      </c>
      <c r="C8632" s="736" t="s">
        <v>66</v>
      </c>
      <c r="D8632" s="817">
        <v>1</v>
      </c>
      <c r="E8632" s="751">
        <v>3404</v>
      </c>
      <c r="F8632" s="756">
        <f t="shared" si="3030"/>
        <v>3404</v>
      </c>
      <c r="G8632" s="751"/>
      <c r="H8632" s="756">
        <f t="shared" si="3038"/>
        <v>0</v>
      </c>
      <c r="I8632" s="816">
        <v>44777</v>
      </c>
      <c r="J8632" s="751"/>
      <c r="K8632" s="751"/>
      <c r="L8632" s="751"/>
      <c r="M8632" s="751"/>
      <c r="N8632" s="751"/>
      <c r="O8632" s="751">
        <v>2290</v>
      </c>
      <c r="P8632" s="751">
        <v>1039</v>
      </c>
      <c r="Q8632" s="751"/>
      <c r="R8632" s="751"/>
      <c r="S8632" s="751"/>
      <c r="T8632" s="751"/>
      <c r="U8632" s="751"/>
      <c r="V8632" s="751"/>
      <c r="W8632" s="751"/>
      <c r="X8632" s="751"/>
      <c r="Y8632" s="751"/>
      <c r="Z8632" s="751"/>
      <c r="AA8632" s="751"/>
      <c r="AB8632" s="751"/>
      <c r="AC8632" s="1507">
        <f t="shared" si="3031"/>
        <v>75</v>
      </c>
      <c r="AD8632" s="1508">
        <f t="shared" si="3032"/>
        <v>75</v>
      </c>
      <c r="AE8632" s="14">
        <f t="shared" si="3033"/>
        <v>-1500.5666666666666</v>
      </c>
      <c r="AF8632" s="14">
        <f t="shared" si="3034"/>
        <v>1109.6666666666667</v>
      </c>
      <c r="AG8632" s="14">
        <f t="shared" si="3035"/>
        <v>6.7587864223490529E-2</v>
      </c>
      <c r="AH8632" s="14">
        <f t="shared" si="3036"/>
        <v>1500.6342545308901</v>
      </c>
      <c r="AI8632" s="14">
        <f t="shared" si="3037"/>
        <v>1665203.8111111112</v>
      </c>
      <c r="AJ8632" s="751"/>
      <c r="AK8632" s="17"/>
    </row>
    <row r="8633" spans="1:37" ht="30" customHeight="1">
      <c r="A8633" s="759">
        <v>20</v>
      </c>
      <c r="B8633" s="806" t="s">
        <v>4547</v>
      </c>
      <c r="C8633" s="736" t="s">
        <v>66</v>
      </c>
      <c r="D8633" s="817">
        <v>1</v>
      </c>
      <c r="E8633" s="751">
        <v>125</v>
      </c>
      <c r="F8633" s="756">
        <f t="shared" si="3030"/>
        <v>125</v>
      </c>
      <c r="G8633" s="751"/>
      <c r="H8633" s="756">
        <f t="shared" si="3038"/>
        <v>0</v>
      </c>
      <c r="I8633" s="816">
        <v>44777</v>
      </c>
      <c r="J8633" s="751"/>
      <c r="K8633" s="751"/>
      <c r="L8633" s="751"/>
      <c r="M8633" s="751"/>
      <c r="N8633" s="751">
        <v>45</v>
      </c>
      <c r="O8633" s="751">
        <v>0</v>
      </c>
      <c r="P8633" s="751">
        <v>0</v>
      </c>
      <c r="Q8633" s="751"/>
      <c r="R8633" s="751"/>
      <c r="S8633" s="751"/>
      <c r="T8633" s="751"/>
      <c r="U8633" s="751"/>
      <c r="V8633" s="751"/>
      <c r="W8633" s="751"/>
      <c r="X8633" s="751"/>
      <c r="Y8633" s="751"/>
      <c r="Z8633" s="751"/>
      <c r="AA8633" s="751"/>
      <c r="AB8633" s="751"/>
      <c r="AC8633" s="1507">
        <f t="shared" si="3031"/>
        <v>80</v>
      </c>
      <c r="AD8633" s="1508">
        <f t="shared" si="3032"/>
        <v>80</v>
      </c>
      <c r="AE8633" s="14">
        <f t="shared" si="3033"/>
        <v>-1500.5666666666666</v>
      </c>
      <c r="AF8633" s="14">
        <f t="shared" si="3034"/>
        <v>15</v>
      </c>
      <c r="AG8633" s="14">
        <f t="shared" si="3035"/>
        <v>5.333333333333333</v>
      </c>
      <c r="AH8633" s="14">
        <f t="shared" si="3036"/>
        <v>1505.8999999999999</v>
      </c>
      <c r="AI8633" s="14">
        <f t="shared" si="3037"/>
        <v>22588.5</v>
      </c>
      <c r="AJ8633" s="751"/>
      <c r="AK8633" s="17"/>
    </row>
    <row r="8634" spans="1:37" ht="15.75">
      <c r="A8634" s="759">
        <v>21</v>
      </c>
      <c r="B8634" s="806" t="s">
        <v>4548</v>
      </c>
      <c r="C8634" s="736" t="s">
        <v>66</v>
      </c>
      <c r="D8634" s="817">
        <v>1</v>
      </c>
      <c r="E8634" s="751">
        <v>806</v>
      </c>
      <c r="F8634" s="756">
        <f t="shared" si="3030"/>
        <v>806</v>
      </c>
      <c r="G8634" s="751"/>
      <c r="H8634" s="756">
        <f t="shared" si="3038"/>
        <v>0</v>
      </c>
      <c r="I8634" s="816">
        <v>44777</v>
      </c>
      <c r="J8634" s="751"/>
      <c r="K8634" s="751"/>
      <c r="L8634" s="751"/>
      <c r="M8634" s="751"/>
      <c r="N8634" s="751">
        <v>31</v>
      </c>
      <c r="O8634" s="751">
        <v>22</v>
      </c>
      <c r="P8634" s="751">
        <v>3</v>
      </c>
      <c r="Q8634" s="751"/>
      <c r="R8634" s="751"/>
      <c r="S8634" s="751"/>
      <c r="T8634" s="751"/>
      <c r="U8634" s="751"/>
      <c r="V8634" s="751"/>
      <c r="W8634" s="751"/>
      <c r="X8634" s="751"/>
      <c r="Y8634" s="751"/>
      <c r="Z8634" s="751"/>
      <c r="AA8634" s="751"/>
      <c r="AB8634" s="751"/>
      <c r="AC8634" s="1507">
        <f t="shared" si="3031"/>
        <v>750</v>
      </c>
      <c r="AD8634" s="1508">
        <f t="shared" si="3032"/>
        <v>750</v>
      </c>
      <c r="AE8634" s="14">
        <f t="shared" si="3033"/>
        <v>-1500.5666666666666</v>
      </c>
      <c r="AF8634" s="14">
        <f t="shared" si="3034"/>
        <v>18.666666666666668</v>
      </c>
      <c r="AG8634" s="14">
        <f t="shared" si="3035"/>
        <v>40.178571428571423</v>
      </c>
      <c r="AH8634" s="14">
        <f t="shared" si="3036"/>
        <v>1540.7452380952379</v>
      </c>
      <c r="AI8634" s="14">
        <f t="shared" si="3037"/>
        <v>28760.577777777777</v>
      </c>
      <c r="AJ8634" s="751"/>
      <c r="AK8634" s="17"/>
    </row>
    <row r="8635" spans="1:37" ht="15.75">
      <c r="A8635" s="759">
        <v>22</v>
      </c>
      <c r="B8635" s="806" t="s">
        <v>4549</v>
      </c>
      <c r="C8635" s="736" t="s">
        <v>66</v>
      </c>
      <c r="D8635" s="817">
        <v>1</v>
      </c>
      <c r="E8635" s="751">
        <v>1650</v>
      </c>
      <c r="F8635" s="756">
        <f t="shared" si="3030"/>
        <v>1650</v>
      </c>
      <c r="G8635" s="751"/>
      <c r="H8635" s="756">
        <f t="shared" si="3038"/>
        <v>0</v>
      </c>
      <c r="I8635" s="816">
        <v>44777</v>
      </c>
      <c r="J8635" s="751"/>
      <c r="K8635" s="751"/>
      <c r="L8635" s="751"/>
      <c r="M8635" s="751"/>
      <c r="N8635" s="751">
        <f>50+150</f>
        <v>200</v>
      </c>
      <c r="O8635" s="751">
        <v>150</v>
      </c>
      <c r="P8635" s="751">
        <v>200</v>
      </c>
      <c r="Q8635" s="751"/>
      <c r="R8635" s="751"/>
      <c r="S8635" s="751"/>
      <c r="T8635" s="751"/>
      <c r="U8635" s="751"/>
      <c r="V8635" s="751"/>
      <c r="W8635" s="751"/>
      <c r="X8635" s="751"/>
      <c r="Y8635" s="751"/>
      <c r="Z8635" s="751"/>
      <c r="AA8635" s="751"/>
      <c r="AB8635" s="751"/>
      <c r="AC8635" s="1507">
        <f t="shared" si="3031"/>
        <v>1100</v>
      </c>
      <c r="AD8635" s="1508">
        <f t="shared" si="3032"/>
        <v>1100</v>
      </c>
      <c r="AE8635" s="14">
        <f t="shared" si="3033"/>
        <v>-1500.5666666666666</v>
      </c>
      <c r="AF8635" s="14">
        <f t="shared" si="3034"/>
        <v>183.33333333333334</v>
      </c>
      <c r="AG8635" s="14">
        <f t="shared" si="3035"/>
        <v>6</v>
      </c>
      <c r="AH8635" s="14">
        <f t="shared" si="3036"/>
        <v>1506.5666666666666</v>
      </c>
      <c r="AI8635" s="14">
        <f t="shared" si="3037"/>
        <v>276203.88888888888</v>
      </c>
      <c r="AJ8635" s="751"/>
      <c r="AK8635" s="17"/>
    </row>
    <row r="8636" spans="1:37" ht="51.75" customHeight="1">
      <c r="A8636" s="759">
        <v>23</v>
      </c>
      <c r="B8636" s="1448" t="s">
        <v>4091</v>
      </c>
      <c r="C8636" s="736" t="s">
        <v>66</v>
      </c>
      <c r="D8636" s="817">
        <v>1</v>
      </c>
      <c r="E8636" s="751">
        <v>12</v>
      </c>
      <c r="F8636" s="756">
        <f t="shared" si="3030"/>
        <v>12</v>
      </c>
      <c r="G8636" s="751"/>
      <c r="H8636" s="756">
        <f t="shared" si="3038"/>
        <v>0</v>
      </c>
      <c r="I8636" s="816"/>
      <c r="J8636" s="751"/>
      <c r="K8636" s="751"/>
      <c r="L8636" s="751"/>
      <c r="M8636" s="751"/>
      <c r="N8636" s="751">
        <v>0</v>
      </c>
      <c r="O8636" s="751">
        <v>0</v>
      </c>
      <c r="P8636" s="751">
        <v>0</v>
      </c>
      <c r="Q8636" s="751"/>
      <c r="R8636" s="751"/>
      <c r="S8636" s="751"/>
      <c r="T8636" s="751"/>
      <c r="U8636" s="751"/>
      <c r="V8636" s="751"/>
      <c r="W8636" s="751"/>
      <c r="X8636" s="751"/>
      <c r="Y8636" s="751"/>
      <c r="Z8636" s="751"/>
      <c r="AA8636" s="751"/>
      <c r="AB8636" s="751"/>
      <c r="AC8636" s="1507">
        <f t="shared" si="3031"/>
        <v>12</v>
      </c>
      <c r="AD8636" s="1508">
        <f t="shared" si="3032"/>
        <v>12</v>
      </c>
      <c r="AE8636" s="14">
        <f t="shared" si="3033"/>
        <v>-1500.5666666666666</v>
      </c>
      <c r="AF8636" s="14">
        <f t="shared" si="3034"/>
        <v>0</v>
      </c>
      <c r="AG8636" s="14" t="e">
        <f t="shared" si="3035"/>
        <v>#DIV/0!</v>
      </c>
      <c r="AH8636" s="14" t="e">
        <f t="shared" si="3036"/>
        <v>#DIV/0!</v>
      </c>
      <c r="AI8636" s="14">
        <f t="shared" si="3037"/>
        <v>12</v>
      </c>
      <c r="AJ8636" s="751"/>
      <c r="AK8636" s="17"/>
    </row>
    <row r="8637" spans="1:37" ht="15.75">
      <c r="A8637" s="759">
        <v>27</v>
      </c>
      <c r="B8637" s="806" t="s">
        <v>8155</v>
      </c>
      <c r="C8637" s="744" t="s">
        <v>153</v>
      </c>
      <c r="D8637" s="754">
        <v>1</v>
      </c>
      <c r="E8637" s="751"/>
      <c r="F8637" s="756">
        <f t="shared" si="3030"/>
        <v>0</v>
      </c>
      <c r="G8637" s="819">
        <v>4800</v>
      </c>
      <c r="H8637" s="756">
        <f t="shared" si="3038"/>
        <v>4800</v>
      </c>
      <c r="I8637" s="755">
        <v>44930</v>
      </c>
      <c r="J8637" s="751"/>
      <c r="K8637" s="751"/>
      <c r="L8637" s="751"/>
      <c r="M8637" s="751"/>
      <c r="N8637" s="751">
        <v>0</v>
      </c>
      <c r="O8637" s="751">
        <v>2600</v>
      </c>
      <c r="P8637" s="751">
        <v>500</v>
      </c>
      <c r="Q8637" s="751"/>
      <c r="R8637" s="751"/>
      <c r="S8637" s="751"/>
      <c r="T8637" s="751"/>
      <c r="U8637" s="751"/>
      <c r="V8637" s="751"/>
      <c r="W8637" s="751"/>
      <c r="X8637" s="751"/>
      <c r="Y8637" s="751"/>
      <c r="Z8637" s="751"/>
      <c r="AA8637" s="751"/>
      <c r="AB8637" s="751"/>
      <c r="AC8637" s="1507">
        <f t="shared" si="3031"/>
        <v>1700</v>
      </c>
      <c r="AD8637" s="1508">
        <f t="shared" si="3032"/>
        <v>1700</v>
      </c>
      <c r="AE8637" s="14">
        <f t="shared" si="3033"/>
        <v>-1500.5666666666666</v>
      </c>
      <c r="AF8637" s="14">
        <f t="shared" si="3034"/>
        <v>1033.3333333333333</v>
      </c>
      <c r="AG8637" s="14">
        <f t="shared" si="3035"/>
        <v>1.6451612903225807</v>
      </c>
      <c r="AH8637" s="14">
        <f t="shared" si="3036"/>
        <v>1502.2118279569893</v>
      </c>
      <c r="AI8637" s="14">
        <f t="shared" si="3037"/>
        <v>1552285.5555555553</v>
      </c>
      <c r="AJ8637" s="1443"/>
      <c r="AK8637" s="2936"/>
    </row>
    <row r="8638" spans="1:37" ht="15.75">
      <c r="A8638" s="759">
        <v>28</v>
      </c>
      <c r="B8638" s="806" t="s">
        <v>8150</v>
      </c>
      <c r="C8638" s="744" t="s">
        <v>153</v>
      </c>
      <c r="D8638" s="754">
        <v>6.57</v>
      </c>
      <c r="E8638" s="751"/>
      <c r="F8638" s="756">
        <f t="shared" si="3030"/>
        <v>0</v>
      </c>
      <c r="G8638" s="819">
        <v>3000</v>
      </c>
      <c r="H8638" s="756">
        <f t="shared" si="3038"/>
        <v>19710</v>
      </c>
      <c r="I8638" s="755">
        <v>44930</v>
      </c>
      <c r="J8638" s="751"/>
      <c r="K8638" s="751"/>
      <c r="L8638" s="751"/>
      <c r="M8638" s="751"/>
      <c r="N8638" s="751">
        <v>0</v>
      </c>
      <c r="O8638" s="751">
        <v>1500</v>
      </c>
      <c r="P8638" s="751">
        <v>780</v>
      </c>
      <c r="Q8638" s="751"/>
      <c r="R8638" s="751"/>
      <c r="S8638" s="751"/>
      <c r="T8638" s="751"/>
      <c r="U8638" s="751"/>
      <c r="V8638" s="751"/>
      <c r="W8638" s="751"/>
      <c r="X8638" s="751"/>
      <c r="Y8638" s="751"/>
      <c r="Z8638" s="751"/>
      <c r="AA8638" s="751"/>
      <c r="AB8638" s="751"/>
      <c r="AC8638" s="1507">
        <f t="shared" si="3031"/>
        <v>720</v>
      </c>
      <c r="AD8638" s="1508">
        <f t="shared" si="3032"/>
        <v>4730.4000000000005</v>
      </c>
      <c r="AE8638" s="14">
        <f t="shared" si="3033"/>
        <v>-1500.5666666666666</v>
      </c>
      <c r="AF8638" s="14">
        <f t="shared" si="3034"/>
        <v>760</v>
      </c>
      <c r="AG8638" s="14">
        <f t="shared" si="3035"/>
        <v>0.94736842105263153</v>
      </c>
      <c r="AH8638" s="14">
        <f t="shared" si="3036"/>
        <v>1501.5140350877193</v>
      </c>
      <c r="AI8638" s="14">
        <f t="shared" si="3037"/>
        <v>1141150.6666666665</v>
      </c>
      <c r="AJ8638" s="1443"/>
      <c r="AK8638" s="17"/>
    </row>
    <row r="8639" spans="1:37" ht="15.75">
      <c r="A8639" s="759">
        <v>29</v>
      </c>
      <c r="B8639" s="806" t="s">
        <v>8164</v>
      </c>
      <c r="C8639" s="744" t="s">
        <v>153</v>
      </c>
      <c r="D8639" s="754">
        <v>1</v>
      </c>
      <c r="E8639" s="751"/>
      <c r="F8639" s="756">
        <f t="shared" si="3030"/>
        <v>0</v>
      </c>
      <c r="G8639" s="819">
        <v>800</v>
      </c>
      <c r="H8639" s="756">
        <f t="shared" si="3038"/>
        <v>800</v>
      </c>
      <c r="I8639" s="755">
        <v>44930</v>
      </c>
      <c r="J8639" s="751"/>
      <c r="K8639" s="751"/>
      <c r="L8639" s="751"/>
      <c r="M8639" s="751"/>
      <c r="N8639" s="751">
        <v>0</v>
      </c>
      <c r="O8639" s="751">
        <v>384</v>
      </c>
      <c r="P8639" s="751">
        <v>336</v>
      </c>
      <c r="Q8639" s="751"/>
      <c r="R8639" s="751"/>
      <c r="S8639" s="751"/>
      <c r="T8639" s="751"/>
      <c r="U8639" s="751"/>
      <c r="V8639" s="751"/>
      <c r="W8639" s="751"/>
      <c r="X8639" s="751"/>
      <c r="Y8639" s="751"/>
      <c r="Z8639" s="751"/>
      <c r="AA8639" s="751"/>
      <c r="AB8639" s="751"/>
      <c r="AC8639" s="1507">
        <f t="shared" si="3031"/>
        <v>80</v>
      </c>
      <c r="AD8639" s="1508">
        <f t="shared" si="3032"/>
        <v>80</v>
      </c>
      <c r="AE8639" s="14">
        <f t="shared" si="3033"/>
        <v>-1500.5666666666666</v>
      </c>
      <c r="AF8639" s="14">
        <f t="shared" si="3034"/>
        <v>240</v>
      </c>
      <c r="AG8639" s="14">
        <f t="shared" si="3035"/>
        <v>0.33333333333333331</v>
      </c>
      <c r="AH8639" s="14">
        <f t="shared" si="3036"/>
        <v>1500.8999999999999</v>
      </c>
      <c r="AI8639" s="14">
        <f t="shared" si="3037"/>
        <v>360216</v>
      </c>
      <c r="AJ8639" s="1443"/>
      <c r="AK8639" s="17"/>
    </row>
    <row r="8640" spans="1:37" ht="15.75">
      <c r="A8640" s="759"/>
      <c r="B8640" s="1443" t="s">
        <v>4550</v>
      </c>
      <c r="C8640" s="1443"/>
      <c r="D8640" s="743"/>
      <c r="E8640" s="1443"/>
      <c r="F8640" s="1443"/>
      <c r="G8640" s="1443"/>
      <c r="H8640" s="1443"/>
      <c r="I8640" s="1443"/>
      <c r="J8640" s="1443"/>
      <c r="K8640" s="1443"/>
      <c r="L8640" s="1443"/>
      <c r="M8640" s="1443"/>
      <c r="N8640" s="1443"/>
      <c r="O8640" s="1443"/>
      <c r="P8640" s="1443"/>
      <c r="Q8640" s="1443"/>
      <c r="R8640" s="1443"/>
      <c r="S8640" s="1443"/>
      <c r="T8640" s="1443"/>
      <c r="U8640" s="1443"/>
      <c r="V8640" s="1443"/>
      <c r="W8640" s="1443"/>
      <c r="X8640" s="1443"/>
      <c r="Y8640" s="1443"/>
      <c r="Z8640" s="1443"/>
      <c r="AA8640" s="1443"/>
      <c r="AB8640" s="1443"/>
      <c r="AC8640" s="1443"/>
      <c r="AD8640" s="1443"/>
      <c r="AE8640" s="1443"/>
      <c r="AF8640" s="1443"/>
      <c r="AG8640" s="1443"/>
      <c r="AH8640" s="1443"/>
      <c r="AI8640" s="1443"/>
      <c r="AJ8640" s="751"/>
      <c r="AK8640" s="17"/>
    </row>
    <row r="8641" spans="1:37" ht="31.5">
      <c r="A8641" s="759">
        <v>1</v>
      </c>
      <c r="B8641" s="1448" t="s">
        <v>4551</v>
      </c>
      <c r="C8641" s="736" t="s">
        <v>233</v>
      </c>
      <c r="D8641" s="817">
        <v>1</v>
      </c>
      <c r="E8641" s="751">
        <v>50</v>
      </c>
      <c r="F8641" s="756">
        <f t="shared" ref="F8641:F8644" si="3039">D8641*E8641</f>
        <v>50</v>
      </c>
      <c r="G8641" s="751"/>
      <c r="H8641" s="756">
        <f t="shared" ref="H8641:H8644" si="3040">G8641*D8641</f>
        <v>0</v>
      </c>
      <c r="I8641" s="816">
        <v>44791</v>
      </c>
      <c r="J8641" s="816">
        <v>45352</v>
      </c>
      <c r="K8641" s="751"/>
      <c r="L8641" s="751"/>
      <c r="M8641" s="751"/>
      <c r="N8641" s="751">
        <f>26</f>
        <v>26</v>
      </c>
      <c r="O8641" s="751">
        <v>8</v>
      </c>
      <c r="P8641" s="751">
        <v>7</v>
      </c>
      <c r="Q8641" s="751"/>
      <c r="R8641" s="751"/>
      <c r="S8641" s="751"/>
      <c r="T8641" s="751"/>
      <c r="U8641" s="751"/>
      <c r="V8641" s="751"/>
      <c r="W8641" s="751"/>
      <c r="X8641" s="751"/>
      <c r="Y8641" s="751"/>
      <c r="Z8641" s="751"/>
      <c r="AA8641" s="751"/>
      <c r="AB8641" s="751"/>
      <c r="AC8641" s="1507">
        <f t="shared" ref="AC8641:AC8644" si="3041">E8641+G8641-N8641-O8641-AA8641-P8641-Q8641-R8641-S8641-T8641-U8641-V8641-W8641-X8641-Y8641</f>
        <v>9</v>
      </c>
      <c r="AD8641" s="1508">
        <f t="shared" ref="AD8641:AD8644" si="3042">D8641*AC8641</f>
        <v>9</v>
      </c>
      <c r="AE8641" s="14">
        <f t="shared" ref="AE8641:AE8643" si="3043">(J8641-"01.04.2023")/30</f>
        <v>11.166666666666666</v>
      </c>
      <c r="AF8641" s="14">
        <f t="shared" ref="AF8641:AF8644" si="3044">(N8641+O8641+P8641+Q8641+R8641+S8641+T8641+U8641+V8641+W8641+X8641+Y8641)/3</f>
        <v>13.666666666666666</v>
      </c>
      <c r="AG8641" s="14">
        <f t="shared" ref="AG8641:AG8644" si="3045">AC8641/AF8641</f>
        <v>0.65853658536585369</v>
      </c>
      <c r="AH8641" s="14">
        <f t="shared" ref="AH8641:AH8643" si="3046">AG8641-AE8641</f>
        <v>-10.508130081300813</v>
      </c>
      <c r="AI8641" s="14">
        <f t="shared" ref="AI8641:AI8643" si="3047">AC8641-(AE8641*AF8641)</f>
        <v>-143.61111111111109</v>
      </c>
      <c r="AJ8641" s="751"/>
      <c r="AK8641" s="17"/>
    </row>
    <row r="8642" spans="1:37" ht="31.5">
      <c r="A8642" s="759">
        <v>2</v>
      </c>
      <c r="B8642" s="1448" t="s">
        <v>5292</v>
      </c>
      <c r="C8642" s="736" t="s">
        <v>638</v>
      </c>
      <c r="D8642" s="817">
        <v>1</v>
      </c>
      <c r="E8642" s="751">
        <v>22</v>
      </c>
      <c r="F8642" s="756">
        <f t="shared" si="3039"/>
        <v>22</v>
      </c>
      <c r="G8642" s="751"/>
      <c r="H8642" s="756">
        <f t="shared" si="3040"/>
        <v>0</v>
      </c>
      <c r="I8642" s="816">
        <v>44832</v>
      </c>
      <c r="J8642" s="816">
        <v>45412</v>
      </c>
      <c r="K8642" s="751"/>
      <c r="L8642" s="751"/>
      <c r="M8642" s="751"/>
      <c r="N8642" s="751">
        <v>1</v>
      </c>
      <c r="O8642" s="751">
        <v>5</v>
      </c>
      <c r="P8642" s="751">
        <v>2</v>
      </c>
      <c r="Q8642" s="751"/>
      <c r="R8642" s="751"/>
      <c r="S8642" s="751"/>
      <c r="T8642" s="751"/>
      <c r="U8642" s="751"/>
      <c r="V8642" s="751"/>
      <c r="W8642" s="751"/>
      <c r="X8642" s="751"/>
      <c r="Y8642" s="751"/>
      <c r="Z8642" s="751"/>
      <c r="AA8642" s="751"/>
      <c r="AB8642" s="751"/>
      <c r="AC8642" s="1507">
        <f t="shared" si="3041"/>
        <v>14</v>
      </c>
      <c r="AD8642" s="1508">
        <f t="shared" si="3042"/>
        <v>14</v>
      </c>
      <c r="AE8642" s="14">
        <f t="shared" si="3043"/>
        <v>13.166666666666666</v>
      </c>
      <c r="AF8642" s="14">
        <f t="shared" si="3044"/>
        <v>2.6666666666666665</v>
      </c>
      <c r="AG8642" s="14">
        <f t="shared" si="3045"/>
        <v>5.25</v>
      </c>
      <c r="AH8642" s="14">
        <f t="shared" si="3046"/>
        <v>-7.9166666666666661</v>
      </c>
      <c r="AI8642" s="14">
        <f t="shared" si="3047"/>
        <v>-21.111111111111107</v>
      </c>
      <c r="AJ8642" s="751"/>
      <c r="AK8642" s="17"/>
    </row>
    <row r="8643" spans="1:37" ht="31.5">
      <c r="A8643" s="759">
        <v>6</v>
      </c>
      <c r="B8643" s="1448" t="s">
        <v>6438</v>
      </c>
      <c r="C8643" s="1448" t="s">
        <v>65</v>
      </c>
      <c r="D8643" s="765">
        <v>704.31124</v>
      </c>
      <c r="E8643" s="751">
        <v>500</v>
      </c>
      <c r="F8643" s="756">
        <f t="shared" si="3039"/>
        <v>352155.62</v>
      </c>
      <c r="G8643" s="770"/>
      <c r="H8643" s="790">
        <f t="shared" si="3040"/>
        <v>0</v>
      </c>
      <c r="I8643" s="776">
        <v>44903</v>
      </c>
      <c r="J8643" s="760">
        <v>45230</v>
      </c>
      <c r="K8643" s="770"/>
      <c r="L8643" s="770"/>
      <c r="M8643" s="770"/>
      <c r="N8643" s="751">
        <v>51</v>
      </c>
      <c r="O8643" s="751">
        <v>62</v>
      </c>
      <c r="P8643" s="751">
        <v>58</v>
      </c>
      <c r="Q8643" s="751"/>
      <c r="R8643" s="751"/>
      <c r="S8643" s="751"/>
      <c r="T8643" s="751"/>
      <c r="U8643" s="751"/>
      <c r="V8643" s="751"/>
      <c r="W8643" s="751"/>
      <c r="X8643" s="751"/>
      <c r="Y8643" s="751"/>
      <c r="Z8643" s="751"/>
      <c r="AA8643" s="751"/>
      <c r="AB8643" s="751"/>
      <c r="AC8643" s="1507">
        <f t="shared" si="3041"/>
        <v>329</v>
      </c>
      <c r="AD8643" s="1508">
        <f t="shared" si="3042"/>
        <v>231718.39796</v>
      </c>
      <c r="AE8643" s="14">
        <f t="shared" si="3043"/>
        <v>7.1</v>
      </c>
      <c r="AF8643" s="14">
        <f t="shared" si="3044"/>
        <v>57</v>
      </c>
      <c r="AG8643" s="14">
        <f t="shared" si="3045"/>
        <v>5.7719298245614032</v>
      </c>
      <c r="AH8643" s="14">
        <f t="shared" si="3046"/>
        <v>-1.3280701754385964</v>
      </c>
      <c r="AI8643" s="14">
        <f t="shared" si="3047"/>
        <v>-75.699999999999989</v>
      </c>
      <c r="AJ8643" s="1443"/>
      <c r="AK8643" s="17"/>
    </row>
    <row r="8644" spans="1:37" ht="15.75">
      <c r="A8644" s="759">
        <v>15</v>
      </c>
      <c r="B8644" s="1448" t="s">
        <v>6500</v>
      </c>
      <c r="C8644" s="1448" t="s">
        <v>156</v>
      </c>
      <c r="D8644" s="765">
        <v>1</v>
      </c>
      <c r="E8644" s="770"/>
      <c r="F8644" s="775">
        <f t="shared" si="3039"/>
        <v>0</v>
      </c>
      <c r="G8644" s="770">
        <v>120</v>
      </c>
      <c r="H8644" s="790">
        <f t="shared" si="3040"/>
        <v>120</v>
      </c>
      <c r="I8644" s="776">
        <v>44980</v>
      </c>
      <c r="J8644" s="760">
        <v>45040</v>
      </c>
      <c r="K8644" s="777"/>
      <c r="L8644" s="781"/>
      <c r="M8644" s="760"/>
      <c r="N8644" s="770"/>
      <c r="O8644" s="770">
        <v>0</v>
      </c>
      <c r="P8644" s="770">
        <v>53</v>
      </c>
      <c r="Q8644" s="759"/>
      <c r="R8644" s="759"/>
      <c r="S8644" s="759"/>
      <c r="T8644" s="759"/>
      <c r="U8644" s="759"/>
      <c r="V8644" s="759"/>
      <c r="W8644" s="759"/>
      <c r="X8644" s="759"/>
      <c r="Y8644" s="759"/>
      <c r="Z8644" s="759"/>
      <c r="AA8644" s="759"/>
      <c r="AB8644" s="759"/>
      <c r="AC8644" s="1507">
        <f t="shared" si="3041"/>
        <v>67</v>
      </c>
      <c r="AD8644" s="1508">
        <f t="shared" si="3042"/>
        <v>67</v>
      </c>
      <c r="AE8644" s="14">
        <f>(J8644-"01.04.2023")/30</f>
        <v>0.76666666666666672</v>
      </c>
      <c r="AF8644" s="14">
        <f t="shared" si="3044"/>
        <v>17.666666666666668</v>
      </c>
      <c r="AG8644" s="14">
        <f t="shared" si="3045"/>
        <v>3.7924528301886791</v>
      </c>
      <c r="AH8644" s="14">
        <f>AG8644-AE8644</f>
        <v>3.0257861635220125</v>
      </c>
      <c r="AI8644" s="14">
        <f>AC8644-(AE8644*AF8644)</f>
        <v>53.455555555555556</v>
      </c>
      <c r="AJ8644" s="781"/>
      <c r="AK8644" s="17"/>
    </row>
    <row r="8645" spans="1:37" ht="15.75" customHeight="1">
      <c r="A8645" s="1444" t="s">
        <v>9125</v>
      </c>
      <c r="B8645" s="1445"/>
      <c r="C8645" s="1445"/>
      <c r="D8645" s="741"/>
      <c r="E8645" s="1445"/>
      <c r="F8645" s="1445"/>
      <c r="G8645" s="1445"/>
      <c r="H8645" s="1445"/>
      <c r="I8645" s="4257"/>
      <c r="J8645" s="4257"/>
      <c r="K8645" s="4257"/>
      <c r="L8645" s="4257"/>
      <c r="M8645" s="4257"/>
      <c r="N8645" s="4257"/>
      <c r="O8645" s="4257"/>
      <c r="P8645" s="4257"/>
      <c r="Q8645" s="4257"/>
      <c r="R8645" s="4257"/>
      <c r="S8645" s="4257"/>
      <c r="T8645" s="4257"/>
      <c r="U8645" s="4257"/>
      <c r="V8645" s="4257"/>
      <c r="W8645" s="4257"/>
      <c r="X8645" s="4257"/>
      <c r="Y8645" s="4257"/>
      <c r="Z8645" s="4257"/>
      <c r="AA8645" s="4257"/>
      <c r="AB8645" s="4257"/>
      <c r="AC8645" s="4257"/>
      <c r="AD8645" s="4257"/>
      <c r="AE8645" s="4257"/>
      <c r="AF8645" s="4257"/>
      <c r="AG8645" s="4257"/>
      <c r="AH8645" s="4257"/>
      <c r="AI8645" s="4257"/>
      <c r="AJ8645" s="4257"/>
      <c r="AK8645" s="17"/>
    </row>
    <row r="8646" spans="1:37" ht="15.75">
      <c r="A8646" s="759">
        <v>1</v>
      </c>
      <c r="B8646" s="1448" t="s">
        <v>10089</v>
      </c>
      <c r="C8646" s="1448" t="s">
        <v>65</v>
      </c>
      <c r="D8646" s="765">
        <v>42.05</v>
      </c>
      <c r="E8646" s="770"/>
      <c r="F8646" s="775">
        <f>D8646*E8646</f>
        <v>0</v>
      </c>
      <c r="G8646" s="770">
        <v>100</v>
      </c>
      <c r="H8646" s="790">
        <f>G8646*D8646</f>
        <v>4205</v>
      </c>
      <c r="I8646" s="776">
        <v>44931</v>
      </c>
      <c r="J8646" s="760">
        <v>45596</v>
      </c>
      <c r="K8646" s="770"/>
      <c r="L8646" s="770"/>
      <c r="M8646" s="791"/>
      <c r="N8646" s="770">
        <v>2</v>
      </c>
      <c r="O8646" s="770">
        <v>0</v>
      </c>
      <c r="P8646" s="770">
        <v>0</v>
      </c>
      <c r="Q8646" s="770"/>
      <c r="R8646" s="770"/>
      <c r="S8646" s="770"/>
      <c r="T8646" s="770"/>
      <c r="U8646" s="770"/>
      <c r="V8646" s="770"/>
      <c r="W8646" s="770"/>
      <c r="X8646" s="770"/>
      <c r="Y8646" s="770"/>
      <c r="Z8646" s="770"/>
      <c r="AA8646" s="770"/>
      <c r="AB8646" s="770"/>
      <c r="AC8646" s="1507">
        <f t="shared" ref="AC8646" si="3048">E8646+G8646-N8646-O8646-AA8646-P8646-Q8646-R8646-S8646-T8646-U8646-V8646-W8646-X8646-Y8646</f>
        <v>98</v>
      </c>
      <c r="AD8646" s="1508">
        <f t="shared" ref="AD8646" si="3049">D8646*AC8646</f>
        <v>4120.8999999999996</v>
      </c>
      <c r="AE8646" s="14">
        <f t="shared" ref="AE8646" si="3050">(J8646-"01.04.2023")/30</f>
        <v>19.3</v>
      </c>
      <c r="AF8646" s="14">
        <f t="shared" ref="AF8646" si="3051">(N8646+O8646+P8646+Q8646+R8646+S8646+T8646+U8646+V8646+W8646+X8646+Y8646)/3</f>
        <v>0.66666666666666663</v>
      </c>
      <c r="AG8646" s="14">
        <f t="shared" ref="AG8646" si="3052">AC8646/AF8646</f>
        <v>147</v>
      </c>
      <c r="AH8646" s="14">
        <f t="shared" ref="AH8646" si="3053">AG8646-AE8646</f>
        <v>127.7</v>
      </c>
      <c r="AI8646" s="14">
        <f t="shared" ref="AI8646" si="3054">AC8646-(AE8646*AF8646)</f>
        <v>85.133333333333326</v>
      </c>
      <c r="AJ8646" s="792"/>
      <c r="AK8646" s="17"/>
    </row>
    <row r="8647" spans="1:37" ht="15.75">
      <c r="A8647" s="1444" t="s">
        <v>9126</v>
      </c>
      <c r="B8647" s="1445"/>
      <c r="C8647" s="1445"/>
      <c r="D8647" s="741"/>
      <c r="E8647" s="1445"/>
      <c r="F8647" s="1445"/>
      <c r="G8647" s="1445"/>
      <c r="H8647" s="801"/>
      <c r="I8647" s="820"/>
      <c r="J8647" s="821"/>
      <c r="K8647" s="822"/>
      <c r="L8647" s="751"/>
      <c r="M8647" s="751"/>
      <c r="N8647" s="751"/>
      <c r="O8647" s="751"/>
      <c r="P8647" s="751"/>
      <c r="Q8647" s="751"/>
      <c r="R8647" s="751"/>
      <c r="S8647" s="751"/>
      <c r="T8647" s="751"/>
      <c r="U8647" s="751"/>
      <c r="V8647" s="751"/>
      <c r="W8647" s="751"/>
      <c r="X8647" s="751"/>
      <c r="Y8647" s="751"/>
      <c r="Z8647" s="751"/>
      <c r="AA8647" s="751"/>
      <c r="AB8647" s="751"/>
      <c r="AC8647" s="744"/>
      <c r="AD8647" s="756"/>
      <c r="AE8647" s="753"/>
      <c r="AF8647" s="753"/>
      <c r="AG8647" s="753"/>
      <c r="AH8647" s="753"/>
      <c r="AI8647" s="753"/>
      <c r="AJ8647" s="1443"/>
      <c r="AK8647" s="17"/>
    </row>
    <row r="8648" spans="1:37" ht="31.5" customHeight="1">
      <c r="A8648" s="759">
        <v>1</v>
      </c>
      <c r="B8648" s="1448" t="s">
        <v>9127</v>
      </c>
      <c r="C8648" s="1448" t="s">
        <v>65</v>
      </c>
      <c r="D8648" s="765">
        <v>131.65</v>
      </c>
      <c r="E8648" s="770"/>
      <c r="F8648" s="775">
        <f>D8648*E8648</f>
        <v>0</v>
      </c>
      <c r="G8648" s="770">
        <v>100</v>
      </c>
      <c r="H8648" s="790">
        <f>G8648*D8648</f>
        <v>13165</v>
      </c>
      <c r="I8648" s="777">
        <v>44977</v>
      </c>
      <c r="J8648" s="760">
        <v>45169</v>
      </c>
      <c r="K8648" s="777"/>
      <c r="L8648" s="781"/>
      <c r="M8648" s="760"/>
      <c r="N8648" s="751"/>
      <c r="O8648" s="751">
        <v>0</v>
      </c>
      <c r="P8648" s="751">
        <v>48</v>
      </c>
      <c r="Q8648" s="744"/>
      <c r="R8648" s="744"/>
      <c r="S8648" s="744"/>
      <c r="T8648" s="744"/>
      <c r="U8648" s="744"/>
      <c r="V8648" s="744"/>
      <c r="W8648" s="744"/>
      <c r="X8648" s="744"/>
      <c r="Y8648" s="744"/>
      <c r="Z8648" s="744"/>
      <c r="AA8648" s="744"/>
      <c r="AB8648" s="744"/>
      <c r="AC8648" s="1507">
        <f>E8648+G8648-N8648-O8648-AA8648-P8648-Q8648-R8648-S8648-T8648-U8648-V8648-W8648-X8648-Y8648</f>
        <v>52</v>
      </c>
      <c r="AD8648" s="1508">
        <f>D8648*AC8648</f>
        <v>6845.8</v>
      </c>
      <c r="AE8648" s="14">
        <f>(J8648-"01.04.2023")/30</f>
        <v>5.0666666666666664</v>
      </c>
      <c r="AF8648" s="14">
        <f>(N8648+O8648+P8648+Q8648+R8648+S8648+T8648+U8648+V8648+W8648+X8648+Y8648)/3</f>
        <v>16</v>
      </c>
      <c r="AG8648" s="14">
        <f>AC8648/AF8648</f>
        <v>3.25</v>
      </c>
      <c r="AH8648" s="14">
        <f>AG8648-AE8648</f>
        <v>-1.8166666666666664</v>
      </c>
      <c r="AI8648" s="14">
        <f>AC8648-(AE8648*AF8648)</f>
        <v>-29.066666666666663</v>
      </c>
      <c r="AJ8648" s="753"/>
      <c r="AK8648" s="17"/>
    </row>
    <row r="8649" spans="1:37" ht="31.5" customHeight="1">
      <c r="A8649" s="759">
        <v>2</v>
      </c>
      <c r="B8649" s="1448" t="s">
        <v>10090</v>
      </c>
      <c r="C8649" s="1448" t="s">
        <v>156</v>
      </c>
      <c r="D8649" s="765">
        <v>1</v>
      </c>
      <c r="E8649" s="770"/>
      <c r="F8649" s="775">
        <f>D8649*E8649</f>
        <v>0</v>
      </c>
      <c r="G8649" s="770">
        <v>50</v>
      </c>
      <c r="H8649" s="790">
        <f>G8649*D8649</f>
        <v>50</v>
      </c>
      <c r="I8649" s="777">
        <v>44977</v>
      </c>
      <c r="J8649" s="760">
        <v>45930</v>
      </c>
      <c r="K8649" s="777"/>
      <c r="L8649" s="781"/>
      <c r="M8649" s="760"/>
      <c r="N8649" s="751"/>
      <c r="O8649" s="751">
        <v>0</v>
      </c>
      <c r="P8649" s="751">
        <v>24</v>
      </c>
      <c r="Q8649" s="744"/>
      <c r="R8649" s="744"/>
      <c r="S8649" s="744"/>
      <c r="T8649" s="744"/>
      <c r="U8649" s="744"/>
      <c r="V8649" s="744"/>
      <c r="W8649" s="744"/>
      <c r="X8649" s="744"/>
      <c r="Y8649" s="744"/>
      <c r="Z8649" s="744"/>
      <c r="AA8649" s="744"/>
      <c r="AB8649" s="744"/>
      <c r="AC8649" s="1507">
        <f>E8649+G8649-N8649-O8649-AA8649-P8649-Q8649-R8649-S8649-T8649-U8649-V8649-W8649-X8649-Y8649</f>
        <v>26</v>
      </c>
      <c r="AD8649" s="1508">
        <f>D8649*AC8649</f>
        <v>26</v>
      </c>
      <c r="AE8649" s="14">
        <f>(J8649-"01.04.2023")/30</f>
        <v>30.433333333333334</v>
      </c>
      <c r="AF8649" s="14">
        <f>(N8649+O8649+P8649+Q8649+R8649+S8649+T8649+U8649+V8649+W8649+X8649+Y8649)/3</f>
        <v>8</v>
      </c>
      <c r="AG8649" s="14">
        <f>AC8649/AF8649</f>
        <v>3.25</v>
      </c>
      <c r="AH8649" s="14">
        <f>AG8649-AE8649</f>
        <v>-27.183333333333334</v>
      </c>
      <c r="AI8649" s="14">
        <f>AC8649-(AE8649*AF8649)</f>
        <v>-217.46666666666667</v>
      </c>
      <c r="AJ8649" s="753"/>
      <c r="AK8649" s="17"/>
    </row>
    <row r="8650" spans="1:37" ht="15.75">
      <c r="A8650" s="1444" t="s">
        <v>9126</v>
      </c>
      <c r="B8650" s="1445"/>
      <c r="C8650" s="1445"/>
      <c r="D8650" s="741"/>
      <c r="E8650" s="1445"/>
      <c r="F8650" s="1445"/>
      <c r="G8650" s="1445"/>
      <c r="H8650" s="801"/>
      <c r="I8650" s="820"/>
      <c r="J8650" s="821"/>
      <c r="K8650" s="822"/>
      <c r="L8650" s="751"/>
      <c r="M8650" s="751"/>
      <c r="N8650" s="751"/>
      <c r="O8650" s="751"/>
      <c r="P8650" s="751"/>
      <c r="Q8650" s="751"/>
      <c r="R8650" s="751"/>
      <c r="S8650" s="751"/>
      <c r="T8650" s="751"/>
      <c r="U8650" s="751"/>
      <c r="V8650" s="751"/>
      <c r="W8650" s="751"/>
      <c r="X8650" s="751"/>
      <c r="Y8650" s="751"/>
      <c r="Z8650" s="751"/>
      <c r="AA8650" s="751"/>
      <c r="AB8650" s="751"/>
      <c r="AC8650" s="744"/>
      <c r="AD8650" s="756"/>
      <c r="AE8650" s="753"/>
      <c r="AF8650" s="753"/>
      <c r="AG8650" s="753"/>
      <c r="AH8650" s="753"/>
      <c r="AI8650" s="753"/>
      <c r="AJ8650" s="1443"/>
      <c r="AK8650" s="17"/>
    </row>
    <row r="8651" spans="1:37" ht="47.25">
      <c r="A8651" s="759">
        <v>5</v>
      </c>
      <c r="B8651" s="1448" t="s">
        <v>9128</v>
      </c>
      <c r="C8651" s="1448" t="s">
        <v>65</v>
      </c>
      <c r="D8651" s="765">
        <v>533.91999999999996</v>
      </c>
      <c r="E8651" s="751"/>
      <c r="F8651" s="756">
        <f>D8651*E8651</f>
        <v>0</v>
      </c>
      <c r="G8651" s="770">
        <v>90</v>
      </c>
      <c r="H8651" s="790">
        <f>G8651*D8651</f>
        <v>48052.799999999996</v>
      </c>
      <c r="I8651" s="776">
        <v>45007</v>
      </c>
      <c r="J8651" s="760">
        <v>45034</v>
      </c>
      <c r="K8651" s="777"/>
      <c r="L8651" s="781">
        <v>474</v>
      </c>
      <c r="M8651" s="760">
        <v>44632</v>
      </c>
      <c r="N8651" s="751"/>
      <c r="O8651" s="751">
        <v>0</v>
      </c>
      <c r="P8651" s="751">
        <v>48</v>
      </c>
      <c r="Q8651" s="744"/>
      <c r="R8651" s="744"/>
      <c r="S8651" s="744"/>
      <c r="T8651" s="744"/>
      <c r="U8651" s="744"/>
      <c r="V8651" s="744"/>
      <c r="W8651" s="744"/>
      <c r="X8651" s="744"/>
      <c r="Y8651" s="744"/>
      <c r="Z8651" s="744"/>
      <c r="AA8651" s="744"/>
      <c r="AB8651" s="744"/>
      <c r="AC8651" s="1507">
        <f>E8651+G8651-N8651-O8651-AA8651-P8651-Q8651-R8651-S8651-T8651-U8651-V8651-W8651-X8651-Y8651</f>
        <v>42</v>
      </c>
      <c r="AD8651" s="1508">
        <f>D8651*AC8651</f>
        <v>22424.639999999999</v>
      </c>
      <c r="AE8651" s="14">
        <f>(J8651-"01.04.2023")/30</f>
        <v>0.56666666666666665</v>
      </c>
      <c r="AF8651" s="14">
        <f>(N8651+O8651+P8651+Q8651+R8651+S8651+T8651+U8651+V8651+W8651+X8651+Y8651)/3</f>
        <v>16</v>
      </c>
      <c r="AG8651" s="14">
        <f>AC8651/AF8651</f>
        <v>2.625</v>
      </c>
      <c r="AH8651" s="14">
        <f>AG8651-AE8651</f>
        <v>2.0583333333333336</v>
      </c>
      <c r="AI8651" s="14">
        <f>AC8651-(AE8651*AF8651)</f>
        <v>32.933333333333337</v>
      </c>
      <c r="AJ8651" s="753"/>
      <c r="AK8651" s="17"/>
    </row>
    <row r="8652" spans="1:37" ht="15.75">
      <c r="A8652" s="759">
        <v>6</v>
      </c>
      <c r="B8652" s="1448" t="s">
        <v>8900</v>
      </c>
      <c r="C8652" s="737" t="s">
        <v>66</v>
      </c>
      <c r="D8652" s="765">
        <v>40.912050000000001</v>
      </c>
      <c r="E8652" s="751"/>
      <c r="F8652" s="756">
        <f>D8652*E8652</f>
        <v>0</v>
      </c>
      <c r="G8652" s="770">
        <v>15</v>
      </c>
      <c r="H8652" s="790">
        <f>G8652*D8652</f>
        <v>613.68074999999999</v>
      </c>
      <c r="I8652" s="776">
        <v>45007</v>
      </c>
      <c r="J8652" s="760">
        <v>45007</v>
      </c>
      <c r="K8652" s="777"/>
      <c r="L8652" s="781">
        <v>474</v>
      </c>
      <c r="M8652" s="760">
        <v>44632</v>
      </c>
      <c r="N8652" s="751"/>
      <c r="O8652" s="751"/>
      <c r="P8652" s="751">
        <v>8</v>
      </c>
      <c r="Q8652" s="744"/>
      <c r="R8652" s="744"/>
      <c r="S8652" s="744"/>
      <c r="T8652" s="744"/>
      <c r="U8652" s="744"/>
      <c r="V8652" s="744"/>
      <c r="W8652" s="744"/>
      <c r="X8652" s="744"/>
      <c r="Y8652" s="744"/>
      <c r="Z8652" s="744"/>
      <c r="AA8652" s="744"/>
      <c r="AB8652" s="744"/>
      <c r="AC8652" s="1507">
        <f>E8652+G8652-N8652-O8652-AA8652-P8652-Q8652-R8652-S8652-T8652-U8652-V8652-W8652-X8652-Y8652</f>
        <v>7</v>
      </c>
      <c r="AD8652" s="1508">
        <f>D8652*AC8652</f>
        <v>286.38434999999998</v>
      </c>
      <c r="AE8652" s="14">
        <f>(J8652-"01.04.2023")/30</f>
        <v>-0.33333333333333331</v>
      </c>
      <c r="AF8652" s="14">
        <f>(N8652+O8652+P8652+Q8652+R8652+S8652+T8652+U8652+V8652+W8652+X8652+Y8652)/3</f>
        <v>2.6666666666666665</v>
      </c>
      <c r="AG8652" s="14">
        <f>AC8652/AF8652</f>
        <v>2.625</v>
      </c>
      <c r="AH8652" s="14">
        <f>AG8652-AE8652</f>
        <v>2.9583333333333335</v>
      </c>
      <c r="AI8652" s="14">
        <f>AC8652-(AE8652*AF8652)</f>
        <v>7.8888888888888893</v>
      </c>
      <c r="AJ8652" s="753"/>
      <c r="AK8652" s="17"/>
    </row>
    <row r="8653" spans="1:37" ht="15.75">
      <c r="A8653" s="759">
        <v>7</v>
      </c>
      <c r="B8653" s="1448" t="s">
        <v>8901</v>
      </c>
      <c r="C8653" s="737" t="s">
        <v>66</v>
      </c>
      <c r="D8653" s="765">
        <v>3.5398399999999999</v>
      </c>
      <c r="E8653" s="751"/>
      <c r="F8653" s="756">
        <f>D8653*E8653</f>
        <v>0</v>
      </c>
      <c r="G8653" s="770">
        <v>90</v>
      </c>
      <c r="H8653" s="790">
        <f>G8653*D8653</f>
        <v>318.5856</v>
      </c>
      <c r="I8653" s="776">
        <v>45007</v>
      </c>
      <c r="J8653" s="760">
        <v>45007</v>
      </c>
      <c r="K8653" s="777"/>
      <c r="L8653" s="781">
        <v>474</v>
      </c>
      <c r="M8653" s="760">
        <v>44632</v>
      </c>
      <c r="N8653" s="751"/>
      <c r="O8653" s="751"/>
      <c r="P8653" s="751">
        <v>48</v>
      </c>
      <c r="Q8653" s="744"/>
      <c r="R8653" s="744"/>
      <c r="S8653" s="744"/>
      <c r="T8653" s="744"/>
      <c r="U8653" s="744"/>
      <c r="V8653" s="744"/>
      <c r="W8653" s="744"/>
      <c r="X8653" s="744"/>
      <c r="Y8653" s="744"/>
      <c r="Z8653" s="744"/>
      <c r="AA8653" s="744"/>
      <c r="AB8653" s="744"/>
      <c r="AC8653" s="1507">
        <f>E8653+G8653-N8653-O8653-AA8653-P8653-Q8653-R8653-S8653-T8653-U8653-V8653-W8653-X8653-Y8653</f>
        <v>42</v>
      </c>
      <c r="AD8653" s="1508">
        <f>D8653*AC8653</f>
        <v>148.67328000000001</v>
      </c>
      <c r="AE8653" s="14">
        <f>(J8653-"01.04.2023")/30</f>
        <v>-0.33333333333333331</v>
      </c>
      <c r="AF8653" s="14">
        <f>(N8653+O8653+P8653+Q8653+R8653+S8653+T8653+U8653+V8653+W8653+X8653+Y8653)/3</f>
        <v>16</v>
      </c>
      <c r="AG8653" s="14">
        <f>AC8653/AF8653</f>
        <v>2.625</v>
      </c>
      <c r="AH8653" s="14">
        <f>AG8653-AE8653</f>
        <v>2.9583333333333335</v>
      </c>
      <c r="AI8653" s="14">
        <f>AC8653-(AE8653*AF8653)</f>
        <v>47.333333333333336</v>
      </c>
      <c r="AJ8653" s="753"/>
      <c r="AK8653" s="17"/>
    </row>
    <row r="8654" spans="1:37" ht="15.75">
      <c r="A8654" s="759">
        <v>8</v>
      </c>
      <c r="B8654" s="1448" t="s">
        <v>8902</v>
      </c>
      <c r="C8654" s="737" t="s">
        <v>66</v>
      </c>
      <c r="D8654" s="765">
        <v>33.584600000000002</v>
      </c>
      <c r="E8654" s="751"/>
      <c r="F8654" s="756">
        <f>D8654*E8654</f>
        <v>0</v>
      </c>
      <c r="G8654" s="770">
        <v>1</v>
      </c>
      <c r="H8654" s="790">
        <f>G8654*D8654</f>
        <v>33.584600000000002</v>
      </c>
      <c r="I8654" s="776">
        <v>45007</v>
      </c>
      <c r="J8654" s="760">
        <v>44997</v>
      </c>
      <c r="K8654" s="777"/>
      <c r="L8654" s="781">
        <v>474</v>
      </c>
      <c r="M8654" s="760">
        <v>44632</v>
      </c>
      <c r="N8654" s="751"/>
      <c r="O8654" s="751"/>
      <c r="P8654" s="751">
        <v>0</v>
      </c>
      <c r="Q8654" s="744"/>
      <c r="R8654" s="744"/>
      <c r="S8654" s="744"/>
      <c r="T8654" s="744"/>
      <c r="U8654" s="744"/>
      <c r="V8654" s="744"/>
      <c r="W8654" s="744"/>
      <c r="X8654" s="744"/>
      <c r="Y8654" s="744"/>
      <c r="Z8654" s="744"/>
      <c r="AA8654" s="744"/>
      <c r="AB8654" s="744"/>
      <c r="AC8654" s="1507">
        <f>E8654+G8654-N8654-O8654-AA8654-P8654-Q8654-R8654-S8654-T8654-U8654-V8654-W8654-X8654-Y8654</f>
        <v>1</v>
      </c>
      <c r="AD8654" s="1508">
        <f>D8654*AC8654</f>
        <v>33.584600000000002</v>
      </c>
      <c r="AE8654" s="14">
        <f>(J8654-"01.04.2023")/30</f>
        <v>-0.66666666666666663</v>
      </c>
      <c r="AF8654" s="14">
        <f>(N8654+O8654+P8654+Q8654+R8654+S8654+T8654+U8654+V8654+W8654+X8654+Y8654)/3</f>
        <v>0</v>
      </c>
      <c r="AG8654" s="14" t="e">
        <f>AC8654/AF8654</f>
        <v>#DIV/0!</v>
      </c>
      <c r="AH8654" s="14" t="e">
        <f>AG8654-AE8654</f>
        <v>#DIV/0!</v>
      </c>
      <c r="AI8654" s="14">
        <f>AC8654-(AE8654*AF8654)</f>
        <v>1</v>
      </c>
      <c r="AJ8654" s="753"/>
      <c r="AK8654" s="17"/>
    </row>
    <row r="8655" spans="1:37" ht="15.75">
      <c r="A8655" s="1444" t="s">
        <v>9130</v>
      </c>
      <c r="B8655" s="4258" t="s">
        <v>8504</v>
      </c>
      <c r="C8655" s="4258"/>
      <c r="D8655" s="4258"/>
      <c r="E8655" s="4258"/>
      <c r="F8655" s="4258"/>
      <c r="G8655" s="4258"/>
      <c r="H8655" s="4258"/>
      <c r="I8655" s="741"/>
      <c r="J8655" s="741"/>
      <c r="K8655" s="741"/>
      <c r="L8655" s="741"/>
      <c r="M8655" s="741"/>
      <c r="N8655" s="741"/>
      <c r="O8655" s="741"/>
      <c r="P8655" s="741"/>
      <c r="Q8655" s="741"/>
      <c r="R8655" s="741"/>
      <c r="S8655" s="741"/>
      <c r="T8655" s="741"/>
      <c r="U8655" s="741"/>
      <c r="V8655" s="741"/>
      <c r="W8655" s="741"/>
      <c r="X8655" s="741"/>
      <c r="Y8655" s="741"/>
      <c r="Z8655" s="741"/>
      <c r="AA8655" s="741"/>
      <c r="AB8655" s="741"/>
      <c r="AC8655" s="741"/>
      <c r="AD8655" s="741"/>
      <c r="AE8655" s="741"/>
      <c r="AF8655" s="741"/>
      <c r="AG8655" s="741"/>
      <c r="AH8655" s="741"/>
      <c r="AI8655" s="741"/>
      <c r="AJ8655" s="741"/>
      <c r="AK8655" s="17"/>
    </row>
    <row r="8656" spans="1:37" ht="47.25">
      <c r="A8656" s="759">
        <v>1</v>
      </c>
      <c r="B8656" s="1448" t="s">
        <v>4001</v>
      </c>
      <c r="C8656" s="1448" t="s">
        <v>65</v>
      </c>
      <c r="D8656" s="738">
        <v>5.274</v>
      </c>
      <c r="E8656" s="770"/>
      <c r="F8656" s="775">
        <f>D8656*E8656</f>
        <v>0</v>
      </c>
      <c r="G8656" s="770">
        <v>2380</v>
      </c>
      <c r="H8656" s="790">
        <f>G8656*D8656</f>
        <v>12552.12</v>
      </c>
      <c r="I8656" s="776">
        <v>44942</v>
      </c>
      <c r="J8656" s="760">
        <v>45046</v>
      </c>
      <c r="K8656" s="770"/>
      <c r="L8656" s="770"/>
      <c r="M8656" s="770"/>
      <c r="N8656" s="751">
        <v>260</v>
      </c>
      <c r="O8656" s="751">
        <v>750</v>
      </c>
      <c r="P8656" s="751">
        <v>640</v>
      </c>
      <c r="Q8656" s="751"/>
      <c r="R8656" s="751"/>
      <c r="S8656" s="751"/>
      <c r="T8656" s="751"/>
      <c r="U8656" s="751"/>
      <c r="V8656" s="751"/>
      <c r="W8656" s="751"/>
      <c r="X8656" s="751"/>
      <c r="Y8656" s="751"/>
      <c r="Z8656" s="751"/>
      <c r="AA8656" s="751"/>
      <c r="AB8656" s="751"/>
      <c r="AC8656" s="1507">
        <f>E8656+G8656-N8656-O8656-AA8656-P8656-Q8656-R8656-S8656-T8656-U8656-V8656-W8656-X8656-Y8656</f>
        <v>730</v>
      </c>
      <c r="AD8656" s="1508">
        <f>D8656*AC8656</f>
        <v>3850.02</v>
      </c>
      <c r="AE8656" s="14">
        <f>(J8656-"01.04.2023")/30</f>
        <v>0.96666666666666667</v>
      </c>
      <c r="AF8656" s="14">
        <f>(N8656+O8656+P8656+Q8656+R8656+S8656+T8656+U8656+V8656+W8656+X8656+Y8656)/3</f>
        <v>550</v>
      </c>
      <c r="AG8656" s="14">
        <f>AC8656/AF8656</f>
        <v>1.3272727272727274</v>
      </c>
      <c r="AH8656" s="14">
        <f>AG8656-AE8656</f>
        <v>0.36060606060606071</v>
      </c>
      <c r="AI8656" s="14">
        <f>AC8656-(AE8656*AF8656)</f>
        <v>198.33333333333337</v>
      </c>
      <c r="AJ8656" s="1443"/>
      <c r="AK8656" s="17"/>
    </row>
    <row r="8657" spans="1:37" ht="31.5">
      <c r="A8657" s="759">
        <v>2</v>
      </c>
      <c r="B8657" s="1448" t="s">
        <v>8505</v>
      </c>
      <c r="C8657" s="1448" t="s">
        <v>65</v>
      </c>
      <c r="D8657" s="765">
        <v>69.12</v>
      </c>
      <c r="E8657" s="770"/>
      <c r="F8657" s="775">
        <f>D8657*E8657</f>
        <v>0</v>
      </c>
      <c r="G8657" s="770">
        <v>200</v>
      </c>
      <c r="H8657" s="790">
        <f>G8657*D8657</f>
        <v>13824</v>
      </c>
      <c r="I8657" s="776">
        <v>44942</v>
      </c>
      <c r="J8657" s="760">
        <v>45046</v>
      </c>
      <c r="K8657" s="770"/>
      <c r="L8657" s="770">
        <v>1592</v>
      </c>
      <c r="M8657" s="791">
        <v>44544</v>
      </c>
      <c r="N8657" s="751">
        <v>0</v>
      </c>
      <c r="O8657" s="751">
        <v>0</v>
      </c>
      <c r="P8657" s="751">
        <v>23</v>
      </c>
      <c r="Q8657" s="751"/>
      <c r="R8657" s="751"/>
      <c r="S8657" s="751"/>
      <c r="T8657" s="751"/>
      <c r="U8657" s="751"/>
      <c r="V8657" s="751"/>
      <c r="W8657" s="751"/>
      <c r="X8657" s="751"/>
      <c r="Y8657" s="751"/>
      <c r="Z8657" s="751"/>
      <c r="AA8657" s="751"/>
      <c r="AB8657" s="751"/>
      <c r="AC8657" s="1507">
        <f>E8657+G8657-N8657-O8657-AA8657-P8657-Q8657-R8657-S8657-T8657-U8657-V8657-W8657-X8657-Y8657</f>
        <v>177</v>
      </c>
      <c r="AD8657" s="1508">
        <f>D8657*AC8657</f>
        <v>12234.240000000002</v>
      </c>
      <c r="AE8657" s="14">
        <f>(J8657-"01.04.2023")/30</f>
        <v>0.96666666666666667</v>
      </c>
      <c r="AF8657" s="14">
        <f>(N8657+O8657+P8657+Q8657+R8657+S8657+T8657+U8657+V8657+W8657+X8657+Y8657)/3</f>
        <v>7.666666666666667</v>
      </c>
      <c r="AG8657" s="14">
        <f>AC8657/AF8657</f>
        <v>23.086956521739129</v>
      </c>
      <c r="AH8657" s="14">
        <f>AG8657-AE8657</f>
        <v>22.120289855072464</v>
      </c>
      <c r="AI8657" s="14">
        <f>AC8657-(AE8657*AF8657)</f>
        <v>169.5888888888889</v>
      </c>
      <c r="AJ8657" s="1443"/>
      <c r="AK8657" s="17"/>
    </row>
    <row r="8658" spans="1:37" ht="15.75">
      <c r="A8658" s="4391" t="s">
        <v>6595</v>
      </c>
      <c r="B8658" s="4392"/>
      <c r="C8658" s="741"/>
      <c r="D8658" s="741"/>
      <c r="E8658" s="741"/>
      <c r="F8658" s="741"/>
      <c r="G8658" s="741"/>
      <c r="H8658" s="741"/>
      <c r="I8658" s="741"/>
      <c r="J8658" s="741"/>
      <c r="K8658" s="741"/>
      <c r="L8658" s="741"/>
      <c r="M8658" s="1443"/>
      <c r="N8658" s="1443"/>
      <c r="O8658" s="1443"/>
      <c r="P8658" s="1443"/>
      <c r="Q8658" s="1443"/>
      <c r="R8658" s="1443"/>
      <c r="S8658" s="1443"/>
      <c r="T8658" s="1443"/>
      <c r="U8658" s="1443"/>
      <c r="V8658" s="1443"/>
      <c r="W8658" s="1443"/>
      <c r="X8658" s="1443"/>
      <c r="Y8658" s="1443"/>
      <c r="Z8658" s="1443"/>
      <c r="AA8658" s="1443"/>
      <c r="AB8658" s="1443"/>
      <c r="AC8658" s="1443"/>
      <c r="AD8658" s="1443"/>
      <c r="AE8658" s="1443"/>
      <c r="AF8658" s="1443"/>
      <c r="AG8658" s="1443"/>
      <c r="AH8658" s="1443"/>
      <c r="AI8658" s="1443"/>
      <c r="AJ8658" s="751"/>
      <c r="AK8658" s="17"/>
    </row>
    <row r="8659" spans="1:37" ht="15.75">
      <c r="A8659" s="759">
        <v>1</v>
      </c>
      <c r="B8659" s="1448" t="s">
        <v>5906</v>
      </c>
      <c r="C8659" s="736" t="s">
        <v>66</v>
      </c>
      <c r="D8659" s="817"/>
      <c r="E8659" s="751">
        <v>70</v>
      </c>
      <c r="F8659" s="756">
        <f t="shared" ref="F8659:F8672" si="3055">D8659*E8659</f>
        <v>0</v>
      </c>
      <c r="G8659" s="751"/>
      <c r="H8659" s="756">
        <f t="shared" ref="H8659:H8672" si="3056">G8659*D8659</f>
        <v>0</v>
      </c>
      <c r="I8659" s="816">
        <v>44835</v>
      </c>
      <c r="J8659" s="751"/>
      <c r="K8659" s="751"/>
      <c r="L8659" s="751"/>
      <c r="M8659" s="751"/>
      <c r="N8659" s="751">
        <v>0</v>
      </c>
      <c r="O8659" s="751">
        <v>0</v>
      </c>
      <c r="P8659" s="751">
        <v>0</v>
      </c>
      <c r="Q8659" s="751"/>
      <c r="R8659" s="751"/>
      <c r="S8659" s="751"/>
      <c r="T8659" s="751"/>
      <c r="U8659" s="751"/>
      <c r="V8659" s="751"/>
      <c r="W8659" s="751"/>
      <c r="X8659" s="751"/>
      <c r="Y8659" s="751"/>
      <c r="Z8659" s="751"/>
      <c r="AA8659" s="751"/>
      <c r="AB8659" s="751"/>
      <c r="AC8659" s="1507">
        <f t="shared" ref="AC8659:AC8672" si="3057">E8659+G8659-N8659-O8659-AA8659-P8659-Q8659-R8659-S8659-T8659-U8659-V8659-W8659-X8659-Y8659</f>
        <v>70</v>
      </c>
      <c r="AD8659" s="1508">
        <f t="shared" ref="AD8659:AD8672" si="3058">D8659*AC8659</f>
        <v>0</v>
      </c>
      <c r="AE8659" s="14">
        <f t="shared" ref="AE8659:AE8672" si="3059">(J8659-"01.04.2023")/30</f>
        <v>-1500.5666666666666</v>
      </c>
      <c r="AF8659" s="14">
        <f t="shared" ref="AF8659:AF8672" si="3060">(N8659+O8659+P8659+Q8659+R8659+S8659+T8659+U8659+V8659+W8659+X8659+Y8659)/3</f>
        <v>0</v>
      </c>
      <c r="AG8659" s="14" t="e">
        <f t="shared" ref="AG8659:AG8672" si="3061">AC8659/AF8659</f>
        <v>#DIV/0!</v>
      </c>
      <c r="AH8659" s="14" t="e">
        <f t="shared" ref="AH8659:AH8672" si="3062">AG8659-AE8659</f>
        <v>#DIV/0!</v>
      </c>
      <c r="AI8659" s="14">
        <f t="shared" ref="AI8659:AI8672" si="3063">AC8659-(AE8659*AF8659)</f>
        <v>70</v>
      </c>
      <c r="AJ8659" s="751"/>
      <c r="AK8659" s="17"/>
    </row>
    <row r="8660" spans="1:37" ht="15.75">
      <c r="A8660" s="759">
        <v>3</v>
      </c>
      <c r="B8660" s="1448" t="s">
        <v>5855</v>
      </c>
      <c r="C8660" s="736" t="s">
        <v>66</v>
      </c>
      <c r="D8660" s="817"/>
      <c r="E8660" s="751">
        <v>144</v>
      </c>
      <c r="F8660" s="756">
        <f t="shared" si="3055"/>
        <v>0</v>
      </c>
      <c r="G8660" s="751"/>
      <c r="H8660" s="756">
        <f t="shared" si="3056"/>
        <v>0</v>
      </c>
      <c r="I8660" s="816"/>
      <c r="J8660" s="751"/>
      <c r="K8660" s="751"/>
      <c r="L8660" s="751"/>
      <c r="M8660" s="751"/>
      <c r="N8660" s="751">
        <v>0</v>
      </c>
      <c r="O8660" s="751">
        <v>0</v>
      </c>
      <c r="P8660" s="751">
        <v>0</v>
      </c>
      <c r="Q8660" s="751"/>
      <c r="R8660" s="751"/>
      <c r="S8660" s="751"/>
      <c r="T8660" s="751"/>
      <c r="U8660" s="751"/>
      <c r="V8660" s="751"/>
      <c r="W8660" s="751"/>
      <c r="X8660" s="751"/>
      <c r="Y8660" s="751"/>
      <c r="Z8660" s="751"/>
      <c r="AA8660" s="751"/>
      <c r="AB8660" s="751"/>
      <c r="AC8660" s="1507">
        <f t="shared" si="3057"/>
        <v>144</v>
      </c>
      <c r="AD8660" s="1508">
        <f t="shared" si="3058"/>
        <v>0</v>
      </c>
      <c r="AE8660" s="14">
        <f t="shared" si="3059"/>
        <v>-1500.5666666666666</v>
      </c>
      <c r="AF8660" s="14">
        <f t="shared" si="3060"/>
        <v>0</v>
      </c>
      <c r="AG8660" s="14" t="e">
        <f t="shared" si="3061"/>
        <v>#DIV/0!</v>
      </c>
      <c r="AH8660" s="14" t="e">
        <f t="shared" si="3062"/>
        <v>#DIV/0!</v>
      </c>
      <c r="AI8660" s="14">
        <f t="shared" si="3063"/>
        <v>144</v>
      </c>
      <c r="AJ8660" s="751"/>
      <c r="AK8660" s="17"/>
    </row>
    <row r="8661" spans="1:37" ht="15.75">
      <c r="A8661" s="759">
        <v>4</v>
      </c>
      <c r="B8661" s="1448" t="s">
        <v>6276</v>
      </c>
      <c r="C8661" s="736" t="s">
        <v>66</v>
      </c>
      <c r="D8661" s="817"/>
      <c r="E8661" s="751">
        <v>1312</v>
      </c>
      <c r="F8661" s="756">
        <f t="shared" si="3055"/>
        <v>0</v>
      </c>
      <c r="G8661" s="751"/>
      <c r="H8661" s="756">
        <f t="shared" si="3056"/>
        <v>0</v>
      </c>
      <c r="I8661" s="816"/>
      <c r="J8661" s="751"/>
      <c r="K8661" s="751"/>
      <c r="L8661" s="751"/>
      <c r="M8661" s="751"/>
      <c r="N8661" s="751">
        <v>0</v>
      </c>
      <c r="O8661" s="751">
        <v>88</v>
      </c>
      <c r="P8661" s="751">
        <v>0</v>
      </c>
      <c r="Q8661" s="751"/>
      <c r="R8661" s="751"/>
      <c r="S8661" s="751"/>
      <c r="T8661" s="751"/>
      <c r="U8661" s="751"/>
      <c r="V8661" s="751"/>
      <c r="W8661" s="751"/>
      <c r="X8661" s="751"/>
      <c r="Y8661" s="751"/>
      <c r="Z8661" s="751"/>
      <c r="AA8661" s="751"/>
      <c r="AB8661" s="751"/>
      <c r="AC8661" s="1507">
        <f t="shared" si="3057"/>
        <v>1224</v>
      </c>
      <c r="AD8661" s="1508">
        <f t="shared" si="3058"/>
        <v>0</v>
      </c>
      <c r="AE8661" s="14">
        <f t="shared" si="3059"/>
        <v>-1500.5666666666666</v>
      </c>
      <c r="AF8661" s="14">
        <f t="shared" si="3060"/>
        <v>29.333333333333332</v>
      </c>
      <c r="AG8661" s="14">
        <f t="shared" si="3061"/>
        <v>41.727272727272727</v>
      </c>
      <c r="AH8661" s="14">
        <f t="shared" si="3062"/>
        <v>1542.2939393939394</v>
      </c>
      <c r="AI8661" s="14">
        <f t="shared" si="3063"/>
        <v>45240.62222222222</v>
      </c>
      <c r="AJ8661" s="751"/>
      <c r="AK8661" s="2934"/>
    </row>
    <row r="8662" spans="1:37" ht="15.75">
      <c r="A8662" s="759">
        <v>12</v>
      </c>
      <c r="B8662" s="823" t="s">
        <v>6596</v>
      </c>
      <c r="C8662" s="736" t="s">
        <v>262</v>
      </c>
      <c r="D8662" s="817"/>
      <c r="E8662" s="751">
        <v>3624</v>
      </c>
      <c r="F8662" s="756">
        <f t="shared" si="3055"/>
        <v>0</v>
      </c>
      <c r="G8662" s="751"/>
      <c r="H8662" s="756">
        <f t="shared" si="3056"/>
        <v>0</v>
      </c>
      <c r="I8662" s="816">
        <v>44894</v>
      </c>
      <c r="J8662" s="751"/>
      <c r="K8662" s="751"/>
      <c r="L8662" s="751"/>
      <c r="M8662" s="751"/>
      <c r="N8662" s="751">
        <v>936</v>
      </c>
      <c r="O8662" s="751">
        <v>768</v>
      </c>
      <c r="P8662" s="751">
        <v>40</v>
      </c>
      <c r="Q8662" s="751"/>
      <c r="R8662" s="751"/>
      <c r="S8662" s="751"/>
      <c r="T8662" s="751"/>
      <c r="U8662" s="751"/>
      <c r="V8662" s="751"/>
      <c r="W8662" s="751"/>
      <c r="X8662" s="751"/>
      <c r="Y8662" s="751"/>
      <c r="Z8662" s="751"/>
      <c r="AA8662" s="751"/>
      <c r="AB8662" s="751"/>
      <c r="AC8662" s="1507">
        <f t="shared" si="3057"/>
        <v>1880</v>
      </c>
      <c r="AD8662" s="1508">
        <f t="shared" si="3058"/>
        <v>0</v>
      </c>
      <c r="AE8662" s="14">
        <f t="shared" si="3059"/>
        <v>-1500.5666666666666</v>
      </c>
      <c r="AF8662" s="14">
        <f t="shared" si="3060"/>
        <v>581.33333333333337</v>
      </c>
      <c r="AG8662" s="14">
        <f t="shared" si="3061"/>
        <v>3.23394495412844</v>
      </c>
      <c r="AH8662" s="14">
        <f t="shared" si="3062"/>
        <v>1503.8006116207951</v>
      </c>
      <c r="AI8662" s="14">
        <f t="shared" si="3063"/>
        <v>874209.4222222222</v>
      </c>
      <c r="AJ8662" s="740"/>
      <c r="AK8662" s="17"/>
    </row>
    <row r="8663" spans="1:37" ht="31.5">
      <c r="A8663" s="759">
        <v>14</v>
      </c>
      <c r="B8663" s="818" t="s">
        <v>6974</v>
      </c>
      <c r="C8663" s="818" t="s">
        <v>177</v>
      </c>
      <c r="D8663" s="754">
        <v>1</v>
      </c>
      <c r="E8663" s="751">
        <v>1708</v>
      </c>
      <c r="F8663" s="756">
        <f t="shared" si="3055"/>
        <v>1708</v>
      </c>
      <c r="G8663" s="819"/>
      <c r="H8663" s="756">
        <f t="shared" si="3056"/>
        <v>0</v>
      </c>
      <c r="I8663" s="816">
        <v>44907</v>
      </c>
      <c r="J8663" s="751"/>
      <c r="K8663" s="751"/>
      <c r="L8663" s="751"/>
      <c r="M8663" s="751"/>
      <c r="N8663" s="751">
        <v>532</v>
      </c>
      <c r="O8663" s="751">
        <v>812</v>
      </c>
      <c r="P8663" s="751">
        <v>280</v>
      </c>
      <c r="Q8663" s="751"/>
      <c r="R8663" s="751"/>
      <c r="S8663" s="751"/>
      <c r="T8663" s="751"/>
      <c r="U8663" s="751"/>
      <c r="V8663" s="751"/>
      <c r="W8663" s="751"/>
      <c r="X8663" s="751"/>
      <c r="Y8663" s="753"/>
      <c r="Z8663" s="751"/>
      <c r="AA8663" s="751"/>
      <c r="AB8663" s="751"/>
      <c r="AC8663" s="1507">
        <f t="shared" si="3057"/>
        <v>84</v>
      </c>
      <c r="AD8663" s="1508">
        <f t="shared" si="3058"/>
        <v>84</v>
      </c>
      <c r="AE8663" s="14">
        <f t="shared" si="3059"/>
        <v>-1500.5666666666666</v>
      </c>
      <c r="AF8663" s="14">
        <f t="shared" si="3060"/>
        <v>541.33333333333337</v>
      </c>
      <c r="AG8663" s="14">
        <f t="shared" si="3061"/>
        <v>0.15517241379310343</v>
      </c>
      <c r="AH8663" s="14">
        <f t="shared" si="3062"/>
        <v>1500.7218390804596</v>
      </c>
      <c r="AI8663" s="14">
        <f t="shared" si="3063"/>
        <v>812390.75555555557</v>
      </c>
      <c r="AJ8663" s="740"/>
      <c r="AK8663" s="17"/>
    </row>
    <row r="8664" spans="1:37" ht="15.75">
      <c r="A8664" s="759">
        <v>18</v>
      </c>
      <c r="B8664" s="818" t="s">
        <v>7127</v>
      </c>
      <c r="C8664" s="818" t="s">
        <v>177</v>
      </c>
      <c r="D8664" s="754">
        <v>1</v>
      </c>
      <c r="E8664" s="751">
        <v>11700</v>
      </c>
      <c r="F8664" s="756">
        <f t="shared" si="3055"/>
        <v>11700</v>
      </c>
      <c r="G8664" s="819"/>
      <c r="H8664" s="756">
        <f t="shared" si="3056"/>
        <v>0</v>
      </c>
      <c r="I8664" s="816">
        <v>44907</v>
      </c>
      <c r="J8664" s="751"/>
      <c r="K8664" s="751"/>
      <c r="L8664" s="751"/>
      <c r="M8664" s="751"/>
      <c r="N8664" s="751">
        <v>2100</v>
      </c>
      <c r="O8664" s="751">
        <v>660</v>
      </c>
      <c r="P8664" s="751">
        <v>3900</v>
      </c>
      <c r="Q8664" s="751"/>
      <c r="R8664" s="751"/>
      <c r="S8664" s="751"/>
      <c r="T8664" s="751"/>
      <c r="U8664" s="751"/>
      <c r="V8664" s="751"/>
      <c r="W8664" s="751"/>
      <c r="X8664" s="751"/>
      <c r="Y8664" s="753"/>
      <c r="Z8664" s="751"/>
      <c r="AA8664" s="751"/>
      <c r="AB8664" s="751"/>
      <c r="AC8664" s="1507">
        <f t="shared" si="3057"/>
        <v>5040</v>
      </c>
      <c r="AD8664" s="1508">
        <f t="shared" si="3058"/>
        <v>5040</v>
      </c>
      <c r="AE8664" s="14">
        <f t="shared" si="3059"/>
        <v>-1500.5666666666666</v>
      </c>
      <c r="AF8664" s="14">
        <f t="shared" si="3060"/>
        <v>2220</v>
      </c>
      <c r="AG8664" s="14">
        <f t="shared" si="3061"/>
        <v>2.2702702702702702</v>
      </c>
      <c r="AH8664" s="14">
        <f t="shared" si="3062"/>
        <v>1502.8369369369368</v>
      </c>
      <c r="AI8664" s="14">
        <f t="shared" si="3063"/>
        <v>3336298</v>
      </c>
      <c r="AJ8664" s="740"/>
      <c r="AK8664" s="17"/>
    </row>
    <row r="8665" spans="1:37" ht="15.75">
      <c r="A8665" s="759">
        <v>22</v>
      </c>
      <c r="B8665" s="818" t="s">
        <v>7130</v>
      </c>
      <c r="C8665" s="818" t="s">
        <v>177</v>
      </c>
      <c r="D8665" s="754">
        <v>1</v>
      </c>
      <c r="E8665" s="751">
        <v>4260</v>
      </c>
      <c r="F8665" s="756">
        <f t="shared" si="3055"/>
        <v>4260</v>
      </c>
      <c r="G8665" s="753"/>
      <c r="H8665" s="756">
        <f t="shared" si="3056"/>
        <v>0</v>
      </c>
      <c r="I8665" s="816">
        <v>44907</v>
      </c>
      <c r="J8665" s="751"/>
      <c r="K8665" s="751"/>
      <c r="L8665" s="751"/>
      <c r="M8665" s="751"/>
      <c r="N8665" s="751">
        <v>660</v>
      </c>
      <c r="O8665" s="751">
        <v>600</v>
      </c>
      <c r="P8665" s="751">
        <v>1080</v>
      </c>
      <c r="Q8665" s="751"/>
      <c r="R8665" s="751"/>
      <c r="S8665" s="751"/>
      <c r="T8665" s="751"/>
      <c r="U8665" s="751"/>
      <c r="V8665" s="751"/>
      <c r="W8665" s="751"/>
      <c r="X8665" s="751"/>
      <c r="Y8665" s="753"/>
      <c r="Z8665" s="751"/>
      <c r="AA8665" s="751"/>
      <c r="AB8665" s="751"/>
      <c r="AC8665" s="1507">
        <f t="shared" si="3057"/>
        <v>1920</v>
      </c>
      <c r="AD8665" s="1508">
        <f t="shared" si="3058"/>
        <v>1920</v>
      </c>
      <c r="AE8665" s="14">
        <f t="shared" si="3059"/>
        <v>-1500.5666666666666</v>
      </c>
      <c r="AF8665" s="14">
        <f t="shared" si="3060"/>
        <v>780</v>
      </c>
      <c r="AG8665" s="14">
        <f t="shared" si="3061"/>
        <v>2.4615384615384617</v>
      </c>
      <c r="AH8665" s="14">
        <f t="shared" si="3062"/>
        <v>1503.0282051282052</v>
      </c>
      <c r="AI8665" s="14">
        <f t="shared" si="3063"/>
        <v>1172362</v>
      </c>
      <c r="AJ8665" s="740"/>
      <c r="AK8665" s="17"/>
    </row>
    <row r="8666" spans="1:37" ht="15.75">
      <c r="A8666" s="759">
        <v>23</v>
      </c>
      <c r="B8666" s="818" t="s">
        <v>7526</v>
      </c>
      <c r="C8666" s="818" t="s">
        <v>181</v>
      </c>
      <c r="D8666" s="754">
        <v>1</v>
      </c>
      <c r="E8666" s="751">
        <v>100</v>
      </c>
      <c r="F8666" s="756">
        <f t="shared" si="3055"/>
        <v>100</v>
      </c>
      <c r="G8666" s="819"/>
      <c r="H8666" s="756">
        <f t="shared" si="3056"/>
        <v>0</v>
      </c>
      <c r="I8666" s="816">
        <v>44907</v>
      </c>
      <c r="J8666" s="751"/>
      <c r="K8666" s="751"/>
      <c r="L8666" s="751"/>
      <c r="M8666" s="751"/>
      <c r="N8666" s="751">
        <v>0</v>
      </c>
      <c r="O8666" s="751">
        <v>0</v>
      </c>
      <c r="P8666" s="751">
        <v>0</v>
      </c>
      <c r="Q8666" s="751"/>
      <c r="R8666" s="751"/>
      <c r="S8666" s="751"/>
      <c r="T8666" s="751"/>
      <c r="U8666" s="751"/>
      <c r="V8666" s="751"/>
      <c r="W8666" s="751"/>
      <c r="X8666" s="751"/>
      <c r="Y8666" s="824"/>
      <c r="Z8666" s="751"/>
      <c r="AA8666" s="751"/>
      <c r="AB8666" s="751"/>
      <c r="AC8666" s="1507">
        <f t="shared" si="3057"/>
        <v>100</v>
      </c>
      <c r="AD8666" s="1508">
        <f t="shared" si="3058"/>
        <v>100</v>
      </c>
      <c r="AE8666" s="14">
        <f t="shared" si="3059"/>
        <v>-1500.5666666666666</v>
      </c>
      <c r="AF8666" s="14">
        <f t="shared" si="3060"/>
        <v>0</v>
      </c>
      <c r="AG8666" s="14" t="e">
        <f t="shared" si="3061"/>
        <v>#DIV/0!</v>
      </c>
      <c r="AH8666" s="14" t="e">
        <f t="shared" si="3062"/>
        <v>#DIV/0!</v>
      </c>
      <c r="AI8666" s="14">
        <f t="shared" si="3063"/>
        <v>100</v>
      </c>
      <c r="AJ8666" s="740"/>
      <c r="AK8666" s="17"/>
    </row>
    <row r="8667" spans="1:37" ht="45" customHeight="1">
      <c r="A8667" s="759">
        <v>24</v>
      </c>
      <c r="B8667" s="818" t="s">
        <v>7132</v>
      </c>
      <c r="C8667" s="818" t="s">
        <v>181</v>
      </c>
      <c r="D8667" s="754">
        <v>1</v>
      </c>
      <c r="E8667" s="751">
        <v>1000</v>
      </c>
      <c r="F8667" s="756">
        <f t="shared" si="3055"/>
        <v>1000</v>
      </c>
      <c r="G8667" s="819"/>
      <c r="H8667" s="756">
        <f t="shared" si="3056"/>
        <v>0</v>
      </c>
      <c r="I8667" s="816">
        <v>44907</v>
      </c>
      <c r="J8667" s="751"/>
      <c r="K8667" s="751"/>
      <c r="L8667" s="751"/>
      <c r="M8667" s="751"/>
      <c r="N8667" s="751">
        <v>0</v>
      </c>
      <c r="O8667" s="751">
        <v>0</v>
      </c>
      <c r="P8667" s="751">
        <v>160</v>
      </c>
      <c r="Q8667" s="751"/>
      <c r="R8667" s="751"/>
      <c r="S8667" s="751"/>
      <c r="T8667" s="751"/>
      <c r="U8667" s="751"/>
      <c r="V8667" s="751"/>
      <c r="W8667" s="751"/>
      <c r="X8667" s="751"/>
      <c r="Y8667" s="824"/>
      <c r="Z8667" s="751"/>
      <c r="AA8667" s="751"/>
      <c r="AB8667" s="751"/>
      <c r="AC8667" s="1507">
        <f t="shared" si="3057"/>
        <v>840</v>
      </c>
      <c r="AD8667" s="1508">
        <f t="shared" si="3058"/>
        <v>840</v>
      </c>
      <c r="AE8667" s="14">
        <f t="shared" si="3059"/>
        <v>-1500.5666666666666</v>
      </c>
      <c r="AF8667" s="14">
        <f t="shared" si="3060"/>
        <v>53.333333333333336</v>
      </c>
      <c r="AG8667" s="14">
        <f t="shared" si="3061"/>
        <v>15.75</v>
      </c>
      <c r="AH8667" s="14">
        <f t="shared" si="3062"/>
        <v>1516.3166666666666</v>
      </c>
      <c r="AI8667" s="14">
        <f t="shared" si="3063"/>
        <v>80870.222222222219</v>
      </c>
      <c r="AJ8667" s="740"/>
      <c r="AK8667" s="17"/>
    </row>
    <row r="8668" spans="1:37" ht="15.75">
      <c r="A8668" s="759">
        <v>28</v>
      </c>
      <c r="B8668" s="825" t="s">
        <v>6924</v>
      </c>
      <c r="C8668" s="759" t="s">
        <v>66</v>
      </c>
      <c r="D8668" s="754">
        <v>1</v>
      </c>
      <c r="E8668" s="751">
        <v>2315</v>
      </c>
      <c r="F8668" s="756">
        <f t="shared" si="3055"/>
        <v>2315</v>
      </c>
      <c r="G8668" s="753"/>
      <c r="H8668" s="756">
        <f t="shared" si="3056"/>
        <v>0</v>
      </c>
      <c r="I8668" s="816">
        <v>44918</v>
      </c>
      <c r="J8668" s="751"/>
      <c r="K8668" s="751"/>
      <c r="L8668" s="751"/>
      <c r="M8668" s="751"/>
      <c r="N8668" s="751">
        <v>0</v>
      </c>
      <c r="O8668" s="751">
        <v>0</v>
      </c>
      <c r="P8668" s="751">
        <v>0</v>
      </c>
      <c r="Q8668" s="751"/>
      <c r="R8668" s="751"/>
      <c r="S8668" s="751"/>
      <c r="T8668" s="751"/>
      <c r="U8668" s="751"/>
      <c r="V8668" s="751"/>
      <c r="W8668" s="751"/>
      <c r="X8668" s="751"/>
      <c r="Y8668" s="826"/>
      <c r="Z8668" s="751"/>
      <c r="AA8668" s="751"/>
      <c r="AB8668" s="751"/>
      <c r="AC8668" s="1507">
        <f t="shared" si="3057"/>
        <v>2315</v>
      </c>
      <c r="AD8668" s="1508">
        <f t="shared" si="3058"/>
        <v>2315</v>
      </c>
      <c r="AE8668" s="14">
        <f t="shared" si="3059"/>
        <v>-1500.5666666666666</v>
      </c>
      <c r="AF8668" s="14">
        <f t="shared" si="3060"/>
        <v>0</v>
      </c>
      <c r="AG8668" s="14" t="e">
        <f t="shared" si="3061"/>
        <v>#DIV/0!</v>
      </c>
      <c r="AH8668" s="14" t="e">
        <f t="shared" si="3062"/>
        <v>#DIV/0!</v>
      </c>
      <c r="AI8668" s="14">
        <f t="shared" si="3063"/>
        <v>2315</v>
      </c>
      <c r="AJ8668" s="740"/>
      <c r="AK8668" s="17"/>
    </row>
    <row r="8669" spans="1:37" ht="15.75" customHeight="1">
      <c r="A8669" s="759">
        <v>29</v>
      </c>
      <c r="B8669" s="827" t="s">
        <v>6909</v>
      </c>
      <c r="C8669" s="759" t="s">
        <v>66</v>
      </c>
      <c r="D8669" s="754">
        <v>1</v>
      </c>
      <c r="E8669" s="751">
        <v>100</v>
      </c>
      <c r="F8669" s="756">
        <f t="shared" si="3055"/>
        <v>100</v>
      </c>
      <c r="G8669" s="753"/>
      <c r="H8669" s="756">
        <f t="shared" si="3056"/>
        <v>0</v>
      </c>
      <c r="I8669" s="816">
        <v>44918</v>
      </c>
      <c r="J8669" s="751"/>
      <c r="K8669" s="751"/>
      <c r="L8669" s="751"/>
      <c r="M8669" s="751"/>
      <c r="N8669" s="751"/>
      <c r="O8669" s="751">
        <v>0</v>
      </c>
      <c r="P8669" s="751">
        <v>0</v>
      </c>
      <c r="Q8669" s="751"/>
      <c r="R8669" s="751"/>
      <c r="S8669" s="751"/>
      <c r="T8669" s="751"/>
      <c r="U8669" s="751"/>
      <c r="V8669" s="751"/>
      <c r="W8669" s="751"/>
      <c r="X8669" s="751"/>
      <c r="Y8669" s="826"/>
      <c r="Z8669" s="751"/>
      <c r="AA8669" s="751"/>
      <c r="AB8669" s="751"/>
      <c r="AC8669" s="1507">
        <f t="shared" si="3057"/>
        <v>100</v>
      </c>
      <c r="AD8669" s="1508">
        <f t="shared" si="3058"/>
        <v>100</v>
      </c>
      <c r="AE8669" s="14">
        <f t="shared" si="3059"/>
        <v>-1500.5666666666666</v>
      </c>
      <c r="AF8669" s="14">
        <f t="shared" si="3060"/>
        <v>0</v>
      </c>
      <c r="AG8669" s="14" t="e">
        <f t="shared" si="3061"/>
        <v>#DIV/0!</v>
      </c>
      <c r="AH8669" s="14" t="e">
        <f t="shared" si="3062"/>
        <v>#DIV/0!</v>
      </c>
      <c r="AI8669" s="14">
        <f t="shared" si="3063"/>
        <v>100</v>
      </c>
      <c r="AJ8669" s="740"/>
      <c r="AK8669" s="17"/>
    </row>
    <row r="8670" spans="1:37" ht="31.5">
      <c r="A8670" s="759">
        <v>30</v>
      </c>
      <c r="B8670" s="827" t="s">
        <v>6923</v>
      </c>
      <c r="C8670" s="759" t="s">
        <v>66</v>
      </c>
      <c r="D8670" s="754">
        <v>1</v>
      </c>
      <c r="E8670" s="751">
        <v>2000</v>
      </c>
      <c r="F8670" s="756">
        <f t="shared" si="3055"/>
        <v>2000</v>
      </c>
      <c r="G8670" s="753"/>
      <c r="H8670" s="756">
        <f t="shared" si="3056"/>
        <v>0</v>
      </c>
      <c r="I8670" s="816">
        <v>44918</v>
      </c>
      <c r="J8670" s="751"/>
      <c r="K8670" s="751"/>
      <c r="L8670" s="751"/>
      <c r="M8670" s="751"/>
      <c r="N8670" s="751">
        <v>0</v>
      </c>
      <c r="O8670" s="751">
        <v>0</v>
      </c>
      <c r="P8670" s="751">
        <v>1720</v>
      </c>
      <c r="Q8670" s="751"/>
      <c r="R8670" s="751"/>
      <c r="S8670" s="751"/>
      <c r="T8670" s="751"/>
      <c r="U8670" s="751"/>
      <c r="V8670" s="751"/>
      <c r="W8670" s="751"/>
      <c r="X8670" s="751"/>
      <c r="Y8670" s="826"/>
      <c r="Z8670" s="751"/>
      <c r="AA8670" s="751"/>
      <c r="AB8670" s="751"/>
      <c r="AC8670" s="1507">
        <f t="shared" si="3057"/>
        <v>280</v>
      </c>
      <c r="AD8670" s="1508">
        <f t="shared" si="3058"/>
        <v>280</v>
      </c>
      <c r="AE8670" s="14">
        <f t="shared" si="3059"/>
        <v>-1500.5666666666666</v>
      </c>
      <c r="AF8670" s="14">
        <f t="shared" si="3060"/>
        <v>573.33333333333337</v>
      </c>
      <c r="AG8670" s="14">
        <f t="shared" si="3061"/>
        <v>0.48837209302325579</v>
      </c>
      <c r="AH8670" s="14">
        <f t="shared" si="3062"/>
        <v>1501.0550387596898</v>
      </c>
      <c r="AI8670" s="14">
        <f t="shared" si="3063"/>
        <v>860604.88888888888</v>
      </c>
      <c r="AJ8670" s="740"/>
      <c r="AK8670" s="17"/>
    </row>
    <row r="8671" spans="1:37" ht="31.5">
      <c r="A8671" s="759">
        <v>31</v>
      </c>
      <c r="B8671" s="827" t="s">
        <v>6925</v>
      </c>
      <c r="C8671" s="759" t="s">
        <v>66</v>
      </c>
      <c r="D8671" s="754">
        <v>1</v>
      </c>
      <c r="E8671" s="751">
        <v>840</v>
      </c>
      <c r="F8671" s="756">
        <f t="shared" si="3055"/>
        <v>840</v>
      </c>
      <c r="G8671" s="753"/>
      <c r="H8671" s="756">
        <f t="shared" si="3056"/>
        <v>0</v>
      </c>
      <c r="I8671" s="816">
        <v>44918</v>
      </c>
      <c r="J8671" s="751"/>
      <c r="K8671" s="751"/>
      <c r="L8671" s="751"/>
      <c r="M8671" s="751"/>
      <c r="N8671" s="751">
        <v>0</v>
      </c>
      <c r="O8671" s="751">
        <v>251</v>
      </c>
      <c r="P8671" s="751">
        <v>402</v>
      </c>
      <c r="Q8671" s="751"/>
      <c r="R8671" s="751"/>
      <c r="S8671" s="751"/>
      <c r="T8671" s="751"/>
      <c r="U8671" s="751"/>
      <c r="V8671" s="751"/>
      <c r="W8671" s="751"/>
      <c r="X8671" s="751"/>
      <c r="Y8671" s="826"/>
      <c r="Z8671" s="751"/>
      <c r="AA8671" s="751"/>
      <c r="AB8671" s="751"/>
      <c r="AC8671" s="1507">
        <f t="shared" si="3057"/>
        <v>187</v>
      </c>
      <c r="AD8671" s="1508">
        <f t="shared" si="3058"/>
        <v>187</v>
      </c>
      <c r="AE8671" s="14">
        <f t="shared" si="3059"/>
        <v>-1500.5666666666666</v>
      </c>
      <c r="AF8671" s="14">
        <f t="shared" si="3060"/>
        <v>217.66666666666666</v>
      </c>
      <c r="AG8671" s="14">
        <f t="shared" si="3061"/>
        <v>0.85911179173047481</v>
      </c>
      <c r="AH8671" s="14">
        <f t="shared" si="3062"/>
        <v>1501.4257784583972</v>
      </c>
      <c r="AI8671" s="14">
        <f t="shared" si="3063"/>
        <v>326810.3444444444</v>
      </c>
      <c r="AJ8671" s="740"/>
      <c r="AK8671" s="17"/>
    </row>
    <row r="8672" spans="1:37" ht="15.75">
      <c r="A8672" s="759">
        <v>32</v>
      </c>
      <c r="B8672" s="827" t="s">
        <v>6921</v>
      </c>
      <c r="C8672" s="759" t="s">
        <v>66</v>
      </c>
      <c r="D8672" s="754">
        <v>1</v>
      </c>
      <c r="E8672" s="751">
        <v>176</v>
      </c>
      <c r="F8672" s="756">
        <f t="shared" si="3055"/>
        <v>176</v>
      </c>
      <c r="G8672" s="753"/>
      <c r="H8672" s="756">
        <f t="shared" si="3056"/>
        <v>0</v>
      </c>
      <c r="I8672" s="816">
        <v>44918</v>
      </c>
      <c r="J8672" s="751"/>
      <c r="K8672" s="751"/>
      <c r="L8672" s="751"/>
      <c r="M8672" s="751"/>
      <c r="N8672" s="751">
        <v>0</v>
      </c>
      <c r="O8672" s="751">
        <v>0</v>
      </c>
      <c r="P8672" s="751">
        <v>0</v>
      </c>
      <c r="Q8672" s="751"/>
      <c r="R8672" s="751"/>
      <c r="S8672" s="751"/>
      <c r="T8672" s="751"/>
      <c r="U8672" s="751"/>
      <c r="V8672" s="751"/>
      <c r="W8672" s="751"/>
      <c r="X8672" s="751"/>
      <c r="Y8672" s="826"/>
      <c r="Z8672" s="751"/>
      <c r="AA8672" s="751"/>
      <c r="AB8672" s="751"/>
      <c r="AC8672" s="1507">
        <f t="shared" si="3057"/>
        <v>176</v>
      </c>
      <c r="AD8672" s="1508">
        <f t="shared" si="3058"/>
        <v>176</v>
      </c>
      <c r="AE8672" s="14">
        <f t="shared" si="3059"/>
        <v>-1500.5666666666666</v>
      </c>
      <c r="AF8672" s="14">
        <f t="shared" si="3060"/>
        <v>0</v>
      </c>
      <c r="AG8672" s="14" t="e">
        <f t="shared" si="3061"/>
        <v>#DIV/0!</v>
      </c>
      <c r="AH8672" s="14" t="e">
        <f t="shared" si="3062"/>
        <v>#DIV/0!</v>
      </c>
      <c r="AI8672" s="14">
        <f t="shared" si="3063"/>
        <v>176</v>
      </c>
      <c r="AJ8672" s="740"/>
      <c r="AK8672" s="17"/>
    </row>
    <row r="8673" spans="1:37" ht="15.75">
      <c r="A8673" s="759">
        <v>33</v>
      </c>
      <c r="B8673" s="827" t="s">
        <v>6922</v>
      </c>
      <c r="C8673" s="759" t="s">
        <v>66</v>
      </c>
      <c r="D8673" s="754">
        <v>1</v>
      </c>
      <c r="E8673" s="751">
        <v>180</v>
      </c>
      <c r="F8673" s="756">
        <f t="shared" ref="F8673:F8695" si="3064">D8673*E8673</f>
        <v>180</v>
      </c>
      <c r="G8673" s="753"/>
      <c r="H8673" s="756">
        <f t="shared" ref="H8673:H8695" si="3065">G8673*D8673</f>
        <v>0</v>
      </c>
      <c r="I8673" s="816">
        <v>44918</v>
      </c>
      <c r="J8673" s="751"/>
      <c r="K8673" s="751"/>
      <c r="L8673" s="751"/>
      <c r="M8673" s="751"/>
      <c r="N8673" s="751">
        <v>0</v>
      </c>
      <c r="O8673" s="751">
        <v>0</v>
      </c>
      <c r="P8673" s="751">
        <v>0</v>
      </c>
      <c r="Q8673" s="751"/>
      <c r="R8673" s="751"/>
      <c r="S8673" s="751"/>
      <c r="T8673" s="751"/>
      <c r="U8673" s="751"/>
      <c r="V8673" s="751"/>
      <c r="W8673" s="751"/>
      <c r="X8673" s="751"/>
      <c r="Y8673" s="826"/>
      <c r="Z8673" s="751"/>
      <c r="AA8673" s="751"/>
      <c r="AB8673" s="751"/>
      <c r="AC8673" s="1507">
        <f t="shared" ref="AC8673:AC8695" si="3066">E8673+G8673-N8673-O8673-AA8673-P8673-Q8673-R8673-S8673-T8673-U8673-V8673-W8673-X8673-Y8673</f>
        <v>180</v>
      </c>
      <c r="AD8673" s="1508">
        <f t="shared" ref="AD8673:AD8695" si="3067">D8673*AC8673</f>
        <v>180</v>
      </c>
      <c r="AE8673" s="14">
        <f t="shared" ref="AE8673:AE8689" si="3068">(J8673-"01.04.2023")/30</f>
        <v>-1500.5666666666666</v>
      </c>
      <c r="AF8673" s="14">
        <f t="shared" ref="AF8673:AF8695" si="3069">(N8673+O8673+P8673+Q8673+R8673+S8673+T8673+U8673+V8673+W8673+X8673+Y8673)/3</f>
        <v>0</v>
      </c>
      <c r="AG8673" s="14" t="e">
        <f t="shared" ref="AG8673:AG8695" si="3070">AC8673/AF8673</f>
        <v>#DIV/0!</v>
      </c>
      <c r="AH8673" s="14" t="e">
        <f t="shared" ref="AH8673:AH8689" si="3071">AG8673-AE8673</f>
        <v>#DIV/0!</v>
      </c>
      <c r="AI8673" s="14">
        <f t="shared" ref="AI8673:AI8689" si="3072">AC8673-(AE8673*AF8673)</f>
        <v>180</v>
      </c>
      <c r="AJ8673" s="740"/>
      <c r="AK8673" s="17"/>
    </row>
    <row r="8674" spans="1:37" ht="47.25" customHeight="1">
      <c r="A8674" s="759">
        <v>34</v>
      </c>
      <c r="B8674" s="827" t="s">
        <v>6926</v>
      </c>
      <c r="C8674" s="759" t="s">
        <v>66</v>
      </c>
      <c r="D8674" s="754">
        <v>1</v>
      </c>
      <c r="E8674" s="751">
        <v>1000</v>
      </c>
      <c r="F8674" s="756">
        <f t="shared" si="3064"/>
        <v>1000</v>
      </c>
      <c r="G8674" s="753"/>
      <c r="H8674" s="756">
        <f t="shared" si="3065"/>
        <v>0</v>
      </c>
      <c r="I8674" s="816">
        <v>44918</v>
      </c>
      <c r="J8674" s="751"/>
      <c r="K8674" s="751"/>
      <c r="L8674" s="751"/>
      <c r="M8674" s="751"/>
      <c r="N8674" s="751">
        <v>0</v>
      </c>
      <c r="O8674" s="751">
        <v>0</v>
      </c>
      <c r="P8674" s="751">
        <v>0</v>
      </c>
      <c r="Q8674" s="751"/>
      <c r="R8674" s="751"/>
      <c r="S8674" s="751"/>
      <c r="T8674" s="751"/>
      <c r="U8674" s="751"/>
      <c r="V8674" s="751"/>
      <c r="W8674" s="751"/>
      <c r="X8674" s="751"/>
      <c r="Y8674" s="826"/>
      <c r="Z8674" s="751"/>
      <c r="AA8674" s="751"/>
      <c r="AB8674" s="751"/>
      <c r="AC8674" s="1507">
        <f t="shared" si="3066"/>
        <v>1000</v>
      </c>
      <c r="AD8674" s="1508">
        <f t="shared" si="3067"/>
        <v>1000</v>
      </c>
      <c r="AE8674" s="14">
        <f t="shared" si="3068"/>
        <v>-1500.5666666666666</v>
      </c>
      <c r="AF8674" s="14">
        <f t="shared" si="3069"/>
        <v>0</v>
      </c>
      <c r="AG8674" s="14" t="e">
        <f t="shared" si="3070"/>
        <v>#DIV/0!</v>
      </c>
      <c r="AH8674" s="14" t="e">
        <f t="shared" si="3071"/>
        <v>#DIV/0!</v>
      </c>
      <c r="AI8674" s="14">
        <f t="shared" si="3072"/>
        <v>1000</v>
      </c>
      <c r="AJ8674" s="740"/>
      <c r="AK8674" s="17"/>
    </row>
    <row r="8675" spans="1:37" ht="15.75">
      <c r="A8675" s="759">
        <v>35</v>
      </c>
      <c r="B8675" s="827" t="s">
        <v>6915</v>
      </c>
      <c r="C8675" s="759" t="s">
        <v>66</v>
      </c>
      <c r="D8675" s="754">
        <v>1</v>
      </c>
      <c r="E8675" s="751">
        <v>2000</v>
      </c>
      <c r="F8675" s="756">
        <f t="shared" si="3064"/>
        <v>2000</v>
      </c>
      <c r="G8675" s="753"/>
      <c r="H8675" s="756">
        <f t="shared" si="3065"/>
        <v>0</v>
      </c>
      <c r="I8675" s="816">
        <v>44918</v>
      </c>
      <c r="J8675" s="751"/>
      <c r="K8675" s="751"/>
      <c r="L8675" s="751"/>
      <c r="M8675" s="751"/>
      <c r="N8675" s="751">
        <v>0</v>
      </c>
      <c r="O8675" s="751">
        <v>0</v>
      </c>
      <c r="P8675" s="751">
        <v>0</v>
      </c>
      <c r="Q8675" s="751"/>
      <c r="R8675" s="751"/>
      <c r="S8675" s="751"/>
      <c r="T8675" s="751"/>
      <c r="U8675" s="751"/>
      <c r="V8675" s="751"/>
      <c r="W8675" s="751"/>
      <c r="X8675" s="751"/>
      <c r="Y8675" s="826"/>
      <c r="Z8675" s="751"/>
      <c r="AA8675" s="751"/>
      <c r="AB8675" s="751"/>
      <c r="AC8675" s="1507">
        <f t="shared" si="3066"/>
        <v>2000</v>
      </c>
      <c r="AD8675" s="1508">
        <f t="shared" si="3067"/>
        <v>2000</v>
      </c>
      <c r="AE8675" s="14">
        <f t="shared" si="3068"/>
        <v>-1500.5666666666666</v>
      </c>
      <c r="AF8675" s="14">
        <f t="shared" si="3069"/>
        <v>0</v>
      </c>
      <c r="AG8675" s="14" t="e">
        <f t="shared" si="3070"/>
        <v>#DIV/0!</v>
      </c>
      <c r="AH8675" s="14" t="e">
        <f t="shared" si="3071"/>
        <v>#DIV/0!</v>
      </c>
      <c r="AI8675" s="14">
        <f t="shared" si="3072"/>
        <v>2000</v>
      </c>
      <c r="AJ8675" s="740"/>
      <c r="AK8675" s="17"/>
    </row>
    <row r="8676" spans="1:37" ht="15.75" customHeight="1">
      <c r="A8676" s="759">
        <v>36</v>
      </c>
      <c r="B8676" s="827" t="s">
        <v>6916</v>
      </c>
      <c r="C8676" s="759" t="s">
        <v>66</v>
      </c>
      <c r="D8676" s="754">
        <v>1</v>
      </c>
      <c r="E8676" s="751">
        <v>675</v>
      </c>
      <c r="F8676" s="756">
        <f t="shared" si="3064"/>
        <v>675</v>
      </c>
      <c r="G8676" s="753"/>
      <c r="H8676" s="756">
        <f t="shared" si="3065"/>
        <v>0</v>
      </c>
      <c r="I8676" s="816">
        <v>44918</v>
      </c>
      <c r="J8676" s="751"/>
      <c r="K8676" s="751"/>
      <c r="L8676" s="751"/>
      <c r="M8676" s="751"/>
      <c r="N8676" s="751">
        <v>0</v>
      </c>
      <c r="O8676" s="751">
        <v>0</v>
      </c>
      <c r="P8676" s="751">
        <v>0</v>
      </c>
      <c r="Q8676" s="751"/>
      <c r="R8676" s="751"/>
      <c r="S8676" s="751"/>
      <c r="T8676" s="751"/>
      <c r="U8676" s="751"/>
      <c r="V8676" s="751"/>
      <c r="W8676" s="751"/>
      <c r="X8676" s="751"/>
      <c r="Y8676" s="826"/>
      <c r="Z8676" s="751"/>
      <c r="AA8676" s="751"/>
      <c r="AB8676" s="751"/>
      <c r="AC8676" s="1507">
        <f t="shared" si="3066"/>
        <v>675</v>
      </c>
      <c r="AD8676" s="1508">
        <f t="shared" si="3067"/>
        <v>675</v>
      </c>
      <c r="AE8676" s="14">
        <f t="shared" si="3068"/>
        <v>-1500.5666666666666</v>
      </c>
      <c r="AF8676" s="14">
        <f t="shared" si="3069"/>
        <v>0</v>
      </c>
      <c r="AG8676" s="14" t="e">
        <f t="shared" si="3070"/>
        <v>#DIV/0!</v>
      </c>
      <c r="AH8676" s="14" t="e">
        <f t="shared" si="3071"/>
        <v>#DIV/0!</v>
      </c>
      <c r="AI8676" s="14">
        <f t="shared" si="3072"/>
        <v>675</v>
      </c>
      <c r="AJ8676" s="740"/>
      <c r="AK8676" s="17"/>
    </row>
    <row r="8677" spans="1:37" ht="15.75">
      <c r="A8677" s="759">
        <v>37</v>
      </c>
      <c r="B8677" s="827" t="s">
        <v>6920</v>
      </c>
      <c r="C8677" s="759" t="s">
        <v>66</v>
      </c>
      <c r="D8677" s="754">
        <v>1</v>
      </c>
      <c r="E8677" s="751">
        <v>385</v>
      </c>
      <c r="F8677" s="756">
        <f t="shared" si="3064"/>
        <v>385</v>
      </c>
      <c r="G8677" s="753"/>
      <c r="H8677" s="756">
        <f t="shared" si="3065"/>
        <v>0</v>
      </c>
      <c r="I8677" s="816">
        <v>44918</v>
      </c>
      <c r="J8677" s="751"/>
      <c r="K8677" s="751"/>
      <c r="L8677" s="751"/>
      <c r="M8677" s="751"/>
      <c r="N8677" s="751">
        <v>0</v>
      </c>
      <c r="O8677" s="751">
        <v>0</v>
      </c>
      <c r="P8677" s="751">
        <v>0</v>
      </c>
      <c r="Q8677" s="751"/>
      <c r="R8677" s="751"/>
      <c r="S8677" s="751"/>
      <c r="T8677" s="751"/>
      <c r="U8677" s="751"/>
      <c r="V8677" s="751"/>
      <c r="W8677" s="751"/>
      <c r="X8677" s="751"/>
      <c r="Y8677" s="826"/>
      <c r="Z8677" s="751"/>
      <c r="AA8677" s="751"/>
      <c r="AB8677" s="751"/>
      <c r="AC8677" s="1507">
        <f t="shared" si="3066"/>
        <v>385</v>
      </c>
      <c r="AD8677" s="1508">
        <f t="shared" si="3067"/>
        <v>385</v>
      </c>
      <c r="AE8677" s="14">
        <f t="shared" si="3068"/>
        <v>-1500.5666666666666</v>
      </c>
      <c r="AF8677" s="14">
        <f t="shared" si="3069"/>
        <v>0</v>
      </c>
      <c r="AG8677" s="14" t="e">
        <f t="shared" si="3070"/>
        <v>#DIV/0!</v>
      </c>
      <c r="AH8677" s="14" t="e">
        <f t="shared" si="3071"/>
        <v>#DIV/0!</v>
      </c>
      <c r="AI8677" s="14">
        <f t="shared" si="3072"/>
        <v>385</v>
      </c>
      <c r="AJ8677" s="740"/>
      <c r="AK8677" s="17"/>
    </row>
    <row r="8678" spans="1:37" ht="15.75">
      <c r="A8678" s="759">
        <v>38</v>
      </c>
      <c r="B8678" s="827" t="s">
        <v>6917</v>
      </c>
      <c r="C8678" s="759" t="s">
        <v>66</v>
      </c>
      <c r="D8678" s="754">
        <v>1</v>
      </c>
      <c r="E8678" s="751">
        <v>3000</v>
      </c>
      <c r="F8678" s="756">
        <f t="shared" si="3064"/>
        <v>3000</v>
      </c>
      <c r="G8678" s="753"/>
      <c r="H8678" s="756">
        <f t="shared" si="3065"/>
        <v>0</v>
      </c>
      <c r="I8678" s="816">
        <v>44918</v>
      </c>
      <c r="J8678" s="751"/>
      <c r="K8678" s="751"/>
      <c r="L8678" s="751"/>
      <c r="M8678" s="751"/>
      <c r="N8678" s="751">
        <v>0</v>
      </c>
      <c r="O8678" s="751">
        <v>0</v>
      </c>
      <c r="P8678" s="751">
        <v>0</v>
      </c>
      <c r="Q8678" s="751"/>
      <c r="R8678" s="751"/>
      <c r="S8678" s="751"/>
      <c r="T8678" s="751"/>
      <c r="U8678" s="751"/>
      <c r="V8678" s="751"/>
      <c r="W8678" s="751"/>
      <c r="X8678" s="751"/>
      <c r="Y8678" s="826"/>
      <c r="Z8678" s="751"/>
      <c r="AA8678" s="751"/>
      <c r="AB8678" s="751"/>
      <c r="AC8678" s="1507">
        <f t="shared" si="3066"/>
        <v>3000</v>
      </c>
      <c r="AD8678" s="1508">
        <f t="shared" si="3067"/>
        <v>3000</v>
      </c>
      <c r="AE8678" s="14">
        <f t="shared" si="3068"/>
        <v>-1500.5666666666666</v>
      </c>
      <c r="AF8678" s="14">
        <f t="shared" si="3069"/>
        <v>0</v>
      </c>
      <c r="AG8678" s="14" t="e">
        <f t="shared" si="3070"/>
        <v>#DIV/0!</v>
      </c>
      <c r="AH8678" s="14" t="e">
        <f t="shared" si="3071"/>
        <v>#DIV/0!</v>
      </c>
      <c r="AI8678" s="14">
        <f t="shared" si="3072"/>
        <v>3000</v>
      </c>
      <c r="AJ8678" s="740"/>
      <c r="AK8678" s="17"/>
    </row>
    <row r="8679" spans="1:37" ht="15.75">
      <c r="A8679" s="759">
        <v>39</v>
      </c>
      <c r="B8679" s="827" t="s">
        <v>6918</v>
      </c>
      <c r="C8679" s="759" t="s">
        <v>66</v>
      </c>
      <c r="D8679" s="754">
        <v>1</v>
      </c>
      <c r="E8679" s="751">
        <v>900</v>
      </c>
      <c r="F8679" s="756">
        <f t="shared" si="3064"/>
        <v>900</v>
      </c>
      <c r="G8679" s="753"/>
      <c r="H8679" s="756">
        <f t="shared" si="3065"/>
        <v>0</v>
      </c>
      <c r="I8679" s="816">
        <v>44918</v>
      </c>
      <c r="J8679" s="751"/>
      <c r="K8679" s="751"/>
      <c r="L8679" s="751"/>
      <c r="M8679" s="751"/>
      <c r="N8679" s="751">
        <v>0</v>
      </c>
      <c r="O8679" s="751">
        <v>0</v>
      </c>
      <c r="P8679" s="751">
        <v>635</v>
      </c>
      <c r="Q8679" s="751"/>
      <c r="R8679" s="751"/>
      <c r="S8679" s="751"/>
      <c r="T8679" s="751"/>
      <c r="U8679" s="751"/>
      <c r="V8679" s="751"/>
      <c r="W8679" s="751"/>
      <c r="X8679" s="751"/>
      <c r="Y8679" s="826"/>
      <c r="Z8679" s="751"/>
      <c r="AA8679" s="751"/>
      <c r="AB8679" s="751"/>
      <c r="AC8679" s="1507">
        <f t="shared" si="3066"/>
        <v>265</v>
      </c>
      <c r="AD8679" s="1508">
        <f t="shared" si="3067"/>
        <v>265</v>
      </c>
      <c r="AE8679" s="14">
        <f t="shared" si="3068"/>
        <v>-1500.5666666666666</v>
      </c>
      <c r="AF8679" s="14">
        <f t="shared" si="3069"/>
        <v>211.66666666666666</v>
      </c>
      <c r="AG8679" s="14">
        <f t="shared" si="3070"/>
        <v>1.2519685039370079</v>
      </c>
      <c r="AH8679" s="14">
        <f t="shared" si="3071"/>
        <v>1501.8186351706036</v>
      </c>
      <c r="AI8679" s="14">
        <f t="shared" si="3072"/>
        <v>317884.94444444444</v>
      </c>
      <c r="AJ8679" s="740"/>
      <c r="AK8679" s="17"/>
    </row>
    <row r="8680" spans="1:37" ht="15.75">
      <c r="A8680" s="759">
        <v>40</v>
      </c>
      <c r="B8680" s="738" t="s">
        <v>7527</v>
      </c>
      <c r="C8680" s="759" t="s">
        <v>66</v>
      </c>
      <c r="D8680" s="754">
        <v>1</v>
      </c>
      <c r="E8680" s="751">
        <v>1000</v>
      </c>
      <c r="F8680" s="756">
        <f t="shared" si="3064"/>
        <v>1000</v>
      </c>
      <c r="G8680" s="739"/>
      <c r="H8680" s="756">
        <f t="shared" si="3065"/>
        <v>0</v>
      </c>
      <c r="I8680" s="816">
        <v>44916</v>
      </c>
      <c r="J8680" s="751"/>
      <c r="K8680" s="751"/>
      <c r="L8680" s="751"/>
      <c r="M8680" s="751"/>
      <c r="N8680" s="751">
        <v>365</v>
      </c>
      <c r="O8680" s="751">
        <v>148</v>
      </c>
      <c r="P8680" s="751">
        <v>31</v>
      </c>
      <c r="Q8680" s="751"/>
      <c r="R8680" s="751"/>
      <c r="S8680" s="751"/>
      <c r="T8680" s="751"/>
      <c r="U8680" s="751"/>
      <c r="V8680" s="751"/>
      <c r="W8680" s="751"/>
      <c r="X8680" s="751"/>
      <c r="Y8680" s="826"/>
      <c r="Z8680" s="751"/>
      <c r="AA8680" s="751"/>
      <c r="AB8680" s="751"/>
      <c r="AC8680" s="1507">
        <f t="shared" si="3066"/>
        <v>456</v>
      </c>
      <c r="AD8680" s="1508">
        <f t="shared" si="3067"/>
        <v>456</v>
      </c>
      <c r="AE8680" s="14">
        <f t="shared" si="3068"/>
        <v>-1500.5666666666666</v>
      </c>
      <c r="AF8680" s="14">
        <f t="shared" si="3069"/>
        <v>181.33333333333334</v>
      </c>
      <c r="AG8680" s="14">
        <f t="shared" si="3070"/>
        <v>2.5147058823529411</v>
      </c>
      <c r="AH8680" s="14">
        <f t="shared" si="3071"/>
        <v>1503.0813725490195</v>
      </c>
      <c r="AI8680" s="14">
        <f t="shared" si="3072"/>
        <v>272558.75555555557</v>
      </c>
      <c r="AJ8680" s="740"/>
      <c r="AK8680" s="17"/>
    </row>
    <row r="8681" spans="1:37" ht="15.75">
      <c r="A8681" s="759">
        <v>41</v>
      </c>
      <c r="B8681" s="738" t="s">
        <v>7528</v>
      </c>
      <c r="C8681" s="759" t="s">
        <v>66</v>
      </c>
      <c r="D8681" s="754">
        <v>1</v>
      </c>
      <c r="E8681" s="751">
        <v>1000</v>
      </c>
      <c r="F8681" s="756">
        <f t="shared" si="3064"/>
        <v>1000</v>
      </c>
      <c r="G8681" s="739"/>
      <c r="H8681" s="756">
        <f t="shared" si="3065"/>
        <v>0</v>
      </c>
      <c r="I8681" s="816">
        <v>44916</v>
      </c>
      <c r="J8681" s="751"/>
      <c r="K8681" s="751"/>
      <c r="L8681" s="751"/>
      <c r="M8681" s="751"/>
      <c r="N8681" s="751">
        <v>0</v>
      </c>
      <c r="O8681" s="751">
        <v>0</v>
      </c>
      <c r="P8681" s="751">
        <v>0</v>
      </c>
      <c r="Q8681" s="751"/>
      <c r="R8681" s="751"/>
      <c r="S8681" s="751"/>
      <c r="T8681" s="751"/>
      <c r="U8681" s="751"/>
      <c r="V8681" s="751"/>
      <c r="W8681" s="751"/>
      <c r="X8681" s="751"/>
      <c r="Y8681" s="826"/>
      <c r="Z8681" s="751"/>
      <c r="AA8681" s="751"/>
      <c r="AB8681" s="751"/>
      <c r="AC8681" s="1507">
        <f t="shared" si="3066"/>
        <v>1000</v>
      </c>
      <c r="AD8681" s="1508">
        <f t="shared" si="3067"/>
        <v>1000</v>
      </c>
      <c r="AE8681" s="14">
        <f t="shared" si="3068"/>
        <v>-1500.5666666666666</v>
      </c>
      <c r="AF8681" s="14">
        <f t="shared" si="3069"/>
        <v>0</v>
      </c>
      <c r="AG8681" s="14" t="e">
        <f t="shared" si="3070"/>
        <v>#DIV/0!</v>
      </c>
      <c r="AH8681" s="14" t="e">
        <f t="shared" si="3071"/>
        <v>#DIV/0!</v>
      </c>
      <c r="AI8681" s="14">
        <f t="shared" si="3072"/>
        <v>1000</v>
      </c>
      <c r="AJ8681" s="740"/>
      <c r="AK8681" s="17"/>
    </row>
    <row r="8682" spans="1:37" ht="15.75">
      <c r="A8682" s="759">
        <v>42</v>
      </c>
      <c r="B8682" s="738" t="s">
        <v>7528</v>
      </c>
      <c r="C8682" s="759" t="s">
        <v>66</v>
      </c>
      <c r="D8682" s="754">
        <v>1</v>
      </c>
      <c r="E8682" s="751">
        <v>900</v>
      </c>
      <c r="F8682" s="756">
        <f t="shared" si="3064"/>
        <v>900</v>
      </c>
      <c r="G8682" s="739"/>
      <c r="H8682" s="756">
        <f t="shared" si="3065"/>
        <v>0</v>
      </c>
      <c r="I8682" s="816">
        <v>44916</v>
      </c>
      <c r="J8682" s="751"/>
      <c r="K8682" s="751"/>
      <c r="L8682" s="751"/>
      <c r="M8682" s="751"/>
      <c r="N8682" s="751">
        <v>0</v>
      </c>
      <c r="O8682" s="751">
        <v>0</v>
      </c>
      <c r="P8682" s="751">
        <v>19</v>
      </c>
      <c r="Q8682" s="751"/>
      <c r="R8682" s="751"/>
      <c r="S8682" s="751"/>
      <c r="T8682" s="751"/>
      <c r="U8682" s="751"/>
      <c r="V8682" s="751"/>
      <c r="W8682" s="751"/>
      <c r="X8682" s="751"/>
      <c r="Y8682" s="826"/>
      <c r="Z8682" s="751"/>
      <c r="AA8682" s="751"/>
      <c r="AB8682" s="751"/>
      <c r="AC8682" s="1507">
        <f t="shared" si="3066"/>
        <v>881</v>
      </c>
      <c r="AD8682" s="1508">
        <f t="shared" si="3067"/>
        <v>881</v>
      </c>
      <c r="AE8682" s="14">
        <f t="shared" si="3068"/>
        <v>-1500.5666666666666</v>
      </c>
      <c r="AF8682" s="14">
        <f t="shared" si="3069"/>
        <v>6.333333333333333</v>
      </c>
      <c r="AG8682" s="14">
        <f t="shared" si="3070"/>
        <v>139.10526315789474</v>
      </c>
      <c r="AH8682" s="14">
        <f t="shared" si="3071"/>
        <v>1639.6719298245614</v>
      </c>
      <c r="AI8682" s="14">
        <f t="shared" si="3072"/>
        <v>10384.588888888888</v>
      </c>
      <c r="AJ8682" s="740"/>
      <c r="AK8682" s="17"/>
    </row>
    <row r="8683" spans="1:37" ht="15.75">
      <c r="A8683" s="759">
        <v>43</v>
      </c>
      <c r="B8683" s="738" t="s">
        <v>7529</v>
      </c>
      <c r="C8683" s="759" t="s">
        <v>66</v>
      </c>
      <c r="D8683" s="754">
        <v>1</v>
      </c>
      <c r="E8683" s="751">
        <v>1000</v>
      </c>
      <c r="F8683" s="756">
        <f t="shared" si="3064"/>
        <v>1000</v>
      </c>
      <c r="G8683" s="739"/>
      <c r="H8683" s="756">
        <f t="shared" si="3065"/>
        <v>0</v>
      </c>
      <c r="I8683" s="816">
        <v>44916</v>
      </c>
      <c r="J8683" s="751"/>
      <c r="K8683" s="751"/>
      <c r="L8683" s="751"/>
      <c r="M8683" s="751"/>
      <c r="N8683" s="751">
        <v>0</v>
      </c>
      <c r="O8683" s="751">
        <v>0</v>
      </c>
      <c r="P8683" s="751">
        <v>0</v>
      </c>
      <c r="Q8683" s="751"/>
      <c r="R8683" s="751"/>
      <c r="S8683" s="751"/>
      <c r="T8683" s="751"/>
      <c r="U8683" s="751"/>
      <c r="V8683" s="751"/>
      <c r="W8683" s="751"/>
      <c r="X8683" s="751"/>
      <c r="Y8683" s="826"/>
      <c r="Z8683" s="751"/>
      <c r="AA8683" s="751"/>
      <c r="AB8683" s="751"/>
      <c r="AC8683" s="1507">
        <f t="shared" si="3066"/>
        <v>1000</v>
      </c>
      <c r="AD8683" s="1508">
        <f t="shared" si="3067"/>
        <v>1000</v>
      </c>
      <c r="AE8683" s="14">
        <f t="shared" si="3068"/>
        <v>-1500.5666666666666</v>
      </c>
      <c r="AF8683" s="14">
        <f t="shared" si="3069"/>
        <v>0</v>
      </c>
      <c r="AG8683" s="14" t="e">
        <f t="shared" si="3070"/>
        <v>#DIV/0!</v>
      </c>
      <c r="AH8683" s="14" t="e">
        <f t="shared" si="3071"/>
        <v>#DIV/0!</v>
      </c>
      <c r="AI8683" s="14">
        <f t="shared" si="3072"/>
        <v>1000</v>
      </c>
      <c r="AJ8683" s="740"/>
      <c r="AK8683" s="17"/>
    </row>
    <row r="8684" spans="1:37" ht="15.75">
      <c r="A8684" s="759">
        <v>44</v>
      </c>
      <c r="B8684" s="738" t="s">
        <v>7529</v>
      </c>
      <c r="C8684" s="759" t="s">
        <v>66</v>
      </c>
      <c r="D8684" s="754">
        <v>1</v>
      </c>
      <c r="E8684" s="751">
        <v>1350</v>
      </c>
      <c r="F8684" s="756">
        <f t="shared" si="3064"/>
        <v>1350</v>
      </c>
      <c r="G8684" s="739"/>
      <c r="H8684" s="756">
        <f t="shared" si="3065"/>
        <v>0</v>
      </c>
      <c r="I8684" s="816">
        <v>44916</v>
      </c>
      <c r="J8684" s="751"/>
      <c r="K8684" s="751"/>
      <c r="L8684" s="751"/>
      <c r="M8684" s="751"/>
      <c r="N8684" s="751">
        <v>0</v>
      </c>
      <c r="O8684" s="751">
        <v>0</v>
      </c>
      <c r="P8684" s="751">
        <v>0</v>
      </c>
      <c r="Q8684" s="751"/>
      <c r="R8684" s="751"/>
      <c r="S8684" s="751"/>
      <c r="T8684" s="751"/>
      <c r="U8684" s="751"/>
      <c r="V8684" s="751"/>
      <c r="W8684" s="751"/>
      <c r="X8684" s="751"/>
      <c r="Y8684" s="826"/>
      <c r="Z8684" s="751"/>
      <c r="AA8684" s="751"/>
      <c r="AB8684" s="751"/>
      <c r="AC8684" s="1507">
        <f t="shared" si="3066"/>
        <v>1350</v>
      </c>
      <c r="AD8684" s="1508">
        <f t="shared" si="3067"/>
        <v>1350</v>
      </c>
      <c r="AE8684" s="14">
        <f t="shared" si="3068"/>
        <v>-1500.5666666666666</v>
      </c>
      <c r="AF8684" s="14">
        <f t="shared" si="3069"/>
        <v>0</v>
      </c>
      <c r="AG8684" s="14" t="e">
        <f t="shared" si="3070"/>
        <v>#DIV/0!</v>
      </c>
      <c r="AH8684" s="14" t="e">
        <f t="shared" si="3071"/>
        <v>#DIV/0!</v>
      </c>
      <c r="AI8684" s="14">
        <f t="shared" si="3072"/>
        <v>1350</v>
      </c>
      <c r="AJ8684" s="740"/>
      <c r="AK8684" s="2937"/>
    </row>
    <row r="8685" spans="1:37" ht="15.75">
      <c r="A8685" s="759">
        <v>45</v>
      </c>
      <c r="B8685" s="738" t="s">
        <v>7530</v>
      </c>
      <c r="C8685" s="759" t="s">
        <v>66</v>
      </c>
      <c r="D8685" s="754">
        <v>1</v>
      </c>
      <c r="E8685" s="751">
        <v>1000</v>
      </c>
      <c r="F8685" s="756">
        <f t="shared" si="3064"/>
        <v>1000</v>
      </c>
      <c r="G8685" s="739"/>
      <c r="H8685" s="756">
        <f t="shared" si="3065"/>
        <v>0</v>
      </c>
      <c r="I8685" s="816">
        <v>44916</v>
      </c>
      <c r="J8685" s="751"/>
      <c r="K8685" s="751"/>
      <c r="L8685" s="751"/>
      <c r="M8685" s="751"/>
      <c r="N8685" s="751">
        <v>0</v>
      </c>
      <c r="O8685" s="751">
        <v>0</v>
      </c>
      <c r="P8685" s="751">
        <v>0</v>
      </c>
      <c r="Q8685" s="751"/>
      <c r="R8685" s="751"/>
      <c r="S8685" s="751"/>
      <c r="T8685" s="751"/>
      <c r="U8685" s="751"/>
      <c r="V8685" s="751"/>
      <c r="W8685" s="751"/>
      <c r="X8685" s="751"/>
      <c r="Y8685" s="826"/>
      <c r="Z8685" s="751"/>
      <c r="AA8685" s="751"/>
      <c r="AB8685" s="751"/>
      <c r="AC8685" s="1507">
        <f t="shared" si="3066"/>
        <v>1000</v>
      </c>
      <c r="AD8685" s="1508">
        <f t="shared" si="3067"/>
        <v>1000</v>
      </c>
      <c r="AE8685" s="14">
        <f t="shared" si="3068"/>
        <v>-1500.5666666666666</v>
      </c>
      <c r="AF8685" s="14">
        <f t="shared" si="3069"/>
        <v>0</v>
      </c>
      <c r="AG8685" s="14" t="e">
        <f t="shared" si="3070"/>
        <v>#DIV/0!</v>
      </c>
      <c r="AH8685" s="14" t="e">
        <f t="shared" si="3071"/>
        <v>#DIV/0!</v>
      </c>
      <c r="AI8685" s="14">
        <f t="shared" si="3072"/>
        <v>1000</v>
      </c>
      <c r="AJ8685" s="740"/>
      <c r="AK8685" s="17"/>
    </row>
    <row r="8686" spans="1:37" ht="15.75" customHeight="1">
      <c r="A8686" s="759">
        <v>46</v>
      </c>
      <c r="B8686" s="738" t="s">
        <v>7531</v>
      </c>
      <c r="C8686" s="759" t="s">
        <v>66</v>
      </c>
      <c r="D8686" s="754">
        <v>1</v>
      </c>
      <c r="E8686" s="751">
        <v>1000</v>
      </c>
      <c r="F8686" s="756">
        <f t="shared" si="3064"/>
        <v>1000</v>
      </c>
      <c r="G8686" s="739"/>
      <c r="H8686" s="756">
        <f t="shared" si="3065"/>
        <v>0</v>
      </c>
      <c r="I8686" s="816">
        <v>44916</v>
      </c>
      <c r="J8686" s="751"/>
      <c r="K8686" s="751"/>
      <c r="L8686" s="751"/>
      <c r="M8686" s="751"/>
      <c r="N8686" s="751">
        <v>0</v>
      </c>
      <c r="O8686" s="751">
        <v>0</v>
      </c>
      <c r="P8686" s="751">
        <v>0</v>
      </c>
      <c r="Q8686" s="751"/>
      <c r="R8686" s="751"/>
      <c r="S8686" s="751"/>
      <c r="T8686" s="751"/>
      <c r="U8686" s="751"/>
      <c r="V8686" s="751"/>
      <c r="W8686" s="751"/>
      <c r="X8686" s="751"/>
      <c r="Y8686" s="826"/>
      <c r="Z8686" s="751"/>
      <c r="AA8686" s="751"/>
      <c r="AB8686" s="751"/>
      <c r="AC8686" s="1507">
        <f t="shared" si="3066"/>
        <v>1000</v>
      </c>
      <c r="AD8686" s="1508">
        <f t="shared" si="3067"/>
        <v>1000</v>
      </c>
      <c r="AE8686" s="14">
        <f t="shared" si="3068"/>
        <v>-1500.5666666666666</v>
      </c>
      <c r="AF8686" s="14">
        <f t="shared" si="3069"/>
        <v>0</v>
      </c>
      <c r="AG8686" s="14" t="e">
        <f t="shared" si="3070"/>
        <v>#DIV/0!</v>
      </c>
      <c r="AH8686" s="14" t="e">
        <f t="shared" si="3071"/>
        <v>#DIV/0!</v>
      </c>
      <c r="AI8686" s="14">
        <f t="shared" si="3072"/>
        <v>1000</v>
      </c>
      <c r="AJ8686" s="740"/>
      <c r="AK8686" s="17"/>
    </row>
    <row r="8687" spans="1:37" ht="47.25">
      <c r="A8687" s="759">
        <v>47</v>
      </c>
      <c r="B8687" s="1448" t="s">
        <v>9131</v>
      </c>
      <c r="C8687" s="1448" t="s">
        <v>156</v>
      </c>
      <c r="D8687" s="765">
        <v>1</v>
      </c>
      <c r="E8687" s="751">
        <v>28</v>
      </c>
      <c r="F8687" s="756">
        <f t="shared" si="3064"/>
        <v>28</v>
      </c>
      <c r="G8687" s="763"/>
      <c r="H8687" s="764">
        <f t="shared" si="3065"/>
        <v>0</v>
      </c>
      <c r="I8687" s="776">
        <v>44923</v>
      </c>
      <c r="J8687" s="760">
        <v>45100</v>
      </c>
      <c r="K8687" s="777"/>
      <c r="L8687" s="781"/>
      <c r="M8687" s="760"/>
      <c r="N8687" s="751">
        <v>10</v>
      </c>
      <c r="O8687" s="751">
        <v>9</v>
      </c>
      <c r="P8687" s="751">
        <v>7</v>
      </c>
      <c r="Q8687" s="744"/>
      <c r="R8687" s="744"/>
      <c r="S8687" s="744"/>
      <c r="T8687" s="744"/>
      <c r="U8687" s="744"/>
      <c r="V8687" s="744"/>
      <c r="W8687" s="744"/>
      <c r="X8687" s="744"/>
      <c r="Y8687" s="744"/>
      <c r="Z8687" s="744"/>
      <c r="AA8687" s="744"/>
      <c r="AB8687" s="744"/>
      <c r="AC8687" s="1507">
        <f t="shared" si="3066"/>
        <v>2</v>
      </c>
      <c r="AD8687" s="1508">
        <f t="shared" si="3067"/>
        <v>2</v>
      </c>
      <c r="AE8687" s="14">
        <f t="shared" si="3068"/>
        <v>2.7666666666666666</v>
      </c>
      <c r="AF8687" s="14">
        <f t="shared" si="3069"/>
        <v>8.6666666666666661</v>
      </c>
      <c r="AG8687" s="14">
        <f t="shared" si="3070"/>
        <v>0.23076923076923078</v>
      </c>
      <c r="AH8687" s="14">
        <f t="shared" si="3071"/>
        <v>-2.5358974358974358</v>
      </c>
      <c r="AI8687" s="14">
        <f t="shared" si="3072"/>
        <v>-21.977777777777774</v>
      </c>
      <c r="AJ8687" s="753"/>
      <c r="AK8687" s="17"/>
    </row>
    <row r="8688" spans="1:37" ht="47.25">
      <c r="A8688" s="759">
        <v>48</v>
      </c>
      <c r="B8688" s="1448" t="s">
        <v>7188</v>
      </c>
      <c r="C8688" s="1448" t="s">
        <v>66</v>
      </c>
      <c r="D8688" s="765">
        <v>1</v>
      </c>
      <c r="E8688" s="751">
        <v>28</v>
      </c>
      <c r="F8688" s="756">
        <f t="shared" si="3064"/>
        <v>28</v>
      </c>
      <c r="G8688" s="763"/>
      <c r="H8688" s="764">
        <f t="shared" si="3065"/>
        <v>0</v>
      </c>
      <c r="I8688" s="776">
        <v>44923</v>
      </c>
      <c r="J8688" s="760">
        <v>46113</v>
      </c>
      <c r="K8688" s="777"/>
      <c r="L8688" s="781"/>
      <c r="M8688" s="760"/>
      <c r="N8688" s="751">
        <v>10</v>
      </c>
      <c r="O8688" s="751">
        <v>9</v>
      </c>
      <c r="P8688" s="751">
        <v>7</v>
      </c>
      <c r="Q8688" s="744"/>
      <c r="R8688" s="744"/>
      <c r="S8688" s="744"/>
      <c r="T8688" s="744"/>
      <c r="U8688" s="744"/>
      <c r="V8688" s="744"/>
      <c r="W8688" s="744"/>
      <c r="X8688" s="744"/>
      <c r="Y8688" s="744"/>
      <c r="Z8688" s="744"/>
      <c r="AA8688" s="744"/>
      <c r="AB8688" s="744"/>
      <c r="AC8688" s="1507">
        <f t="shared" si="3066"/>
        <v>2</v>
      </c>
      <c r="AD8688" s="1508">
        <f t="shared" si="3067"/>
        <v>2</v>
      </c>
      <c r="AE8688" s="14">
        <f t="shared" si="3068"/>
        <v>36.533333333333331</v>
      </c>
      <c r="AF8688" s="14">
        <f t="shared" si="3069"/>
        <v>8.6666666666666661</v>
      </c>
      <c r="AG8688" s="14">
        <f t="shared" si="3070"/>
        <v>0.23076923076923078</v>
      </c>
      <c r="AH8688" s="14">
        <f t="shared" si="3071"/>
        <v>-36.302564102564098</v>
      </c>
      <c r="AI8688" s="14">
        <f t="shared" si="3072"/>
        <v>-314.62222222222221</v>
      </c>
      <c r="AJ8688" s="753"/>
      <c r="AK8688" s="17"/>
    </row>
    <row r="8689" spans="1:37" ht="47.25">
      <c r="A8689" s="759">
        <v>50</v>
      </c>
      <c r="B8689" s="1448" t="s">
        <v>6908</v>
      </c>
      <c r="C8689" s="1448" t="s">
        <v>65</v>
      </c>
      <c r="D8689" s="765">
        <v>4.1139599999999996</v>
      </c>
      <c r="E8689" s="751">
        <v>1000</v>
      </c>
      <c r="F8689" s="756">
        <f t="shared" si="3064"/>
        <v>4113.96</v>
      </c>
      <c r="G8689" s="763"/>
      <c r="H8689" s="764">
        <f t="shared" si="3065"/>
        <v>0</v>
      </c>
      <c r="I8689" s="747">
        <v>44923</v>
      </c>
      <c r="J8689" s="757">
        <v>45777</v>
      </c>
      <c r="K8689" s="766"/>
      <c r="L8689" s="782"/>
      <c r="M8689" s="783"/>
      <c r="N8689" s="751">
        <v>230</v>
      </c>
      <c r="O8689" s="751">
        <v>100</v>
      </c>
      <c r="P8689" s="751">
        <v>80</v>
      </c>
      <c r="Q8689" s="744"/>
      <c r="R8689" s="744"/>
      <c r="S8689" s="744"/>
      <c r="T8689" s="744"/>
      <c r="U8689" s="744"/>
      <c r="V8689" s="744"/>
      <c r="W8689" s="744"/>
      <c r="X8689" s="744"/>
      <c r="Y8689" s="744"/>
      <c r="Z8689" s="744"/>
      <c r="AA8689" s="744"/>
      <c r="AB8689" s="744"/>
      <c r="AC8689" s="1507">
        <f t="shared" si="3066"/>
        <v>590</v>
      </c>
      <c r="AD8689" s="1508">
        <f t="shared" si="3067"/>
        <v>2427.2363999999998</v>
      </c>
      <c r="AE8689" s="14">
        <f t="shared" si="3068"/>
        <v>25.333333333333332</v>
      </c>
      <c r="AF8689" s="14">
        <f t="shared" si="3069"/>
        <v>136.66666666666666</v>
      </c>
      <c r="AG8689" s="14">
        <f t="shared" si="3070"/>
        <v>4.3170731707317076</v>
      </c>
      <c r="AH8689" s="14">
        <f t="shared" si="3071"/>
        <v>-21.016260162601625</v>
      </c>
      <c r="AI8689" s="14">
        <f t="shared" si="3072"/>
        <v>-2872.2222222222217</v>
      </c>
      <c r="AJ8689" s="753"/>
      <c r="AK8689" s="17"/>
    </row>
    <row r="8690" spans="1:37" ht="15.75">
      <c r="A8690" s="759">
        <v>51</v>
      </c>
      <c r="B8690" s="1448" t="s">
        <v>10091</v>
      </c>
      <c r="C8690" s="1448"/>
      <c r="D8690" s="765">
        <v>1</v>
      </c>
      <c r="E8690" s="751"/>
      <c r="F8690" s="756">
        <f t="shared" si="3064"/>
        <v>0</v>
      </c>
      <c r="G8690" s="751">
        <v>1</v>
      </c>
      <c r="H8690" s="764">
        <f t="shared" si="3065"/>
        <v>1</v>
      </c>
      <c r="I8690" s="747">
        <v>45007</v>
      </c>
      <c r="J8690" s="757" t="s">
        <v>334</v>
      </c>
      <c r="K8690" s="766"/>
      <c r="L8690" s="782"/>
      <c r="M8690" s="783"/>
      <c r="N8690" s="751"/>
      <c r="O8690" s="751"/>
      <c r="P8690" s="751">
        <v>0</v>
      </c>
      <c r="Q8690" s="744"/>
      <c r="R8690" s="744"/>
      <c r="S8690" s="744"/>
      <c r="T8690" s="744"/>
      <c r="U8690" s="744"/>
      <c r="V8690" s="744"/>
      <c r="W8690" s="744"/>
      <c r="X8690" s="744"/>
      <c r="Y8690" s="744"/>
      <c r="Z8690" s="744"/>
      <c r="AA8690" s="744"/>
      <c r="AB8690" s="744"/>
      <c r="AC8690" s="1507">
        <f t="shared" si="3066"/>
        <v>1</v>
      </c>
      <c r="AD8690" s="1508">
        <f t="shared" si="3067"/>
        <v>1</v>
      </c>
      <c r="AE8690" s="757" t="s">
        <v>334</v>
      </c>
      <c r="AF8690" s="14">
        <f t="shared" si="3069"/>
        <v>0</v>
      </c>
      <c r="AG8690" s="14" t="e">
        <f t="shared" si="3070"/>
        <v>#DIV/0!</v>
      </c>
      <c r="AH8690" s="757" t="s">
        <v>334</v>
      </c>
      <c r="AI8690" s="757" t="s">
        <v>334</v>
      </c>
      <c r="AJ8690" s="753"/>
      <c r="AK8690" s="17"/>
    </row>
    <row r="8691" spans="1:37" ht="15.75">
      <c r="A8691" s="759">
        <v>52</v>
      </c>
      <c r="B8691" s="1448" t="s">
        <v>10092</v>
      </c>
      <c r="C8691" s="1448"/>
      <c r="D8691" s="765">
        <v>1</v>
      </c>
      <c r="E8691" s="751"/>
      <c r="F8691" s="756">
        <f t="shared" si="3064"/>
        <v>0</v>
      </c>
      <c r="G8691" s="751">
        <v>960</v>
      </c>
      <c r="H8691" s="764">
        <f t="shared" si="3065"/>
        <v>960</v>
      </c>
      <c r="I8691" s="747">
        <v>45007</v>
      </c>
      <c r="J8691" s="828" t="s">
        <v>10093</v>
      </c>
      <c r="K8691" s="766"/>
      <c r="L8691" s="782"/>
      <c r="M8691" s="783"/>
      <c r="N8691" s="751"/>
      <c r="O8691" s="751"/>
      <c r="P8691" s="751">
        <v>0</v>
      </c>
      <c r="Q8691" s="744"/>
      <c r="R8691" s="744"/>
      <c r="S8691" s="744"/>
      <c r="T8691" s="744"/>
      <c r="U8691" s="744"/>
      <c r="V8691" s="744"/>
      <c r="W8691" s="744"/>
      <c r="X8691" s="744"/>
      <c r="Y8691" s="744"/>
      <c r="Z8691" s="744"/>
      <c r="AA8691" s="744"/>
      <c r="AB8691" s="744"/>
      <c r="AC8691" s="1507">
        <f t="shared" si="3066"/>
        <v>960</v>
      </c>
      <c r="AD8691" s="1508">
        <f t="shared" si="3067"/>
        <v>960</v>
      </c>
      <c r="AE8691" s="14">
        <f>(J8691-"01.04.2023")/30</f>
        <v>5.0999999999999996</v>
      </c>
      <c r="AF8691" s="14">
        <f t="shared" si="3069"/>
        <v>0</v>
      </c>
      <c r="AG8691" s="14" t="e">
        <f t="shared" si="3070"/>
        <v>#DIV/0!</v>
      </c>
      <c r="AH8691" s="14" t="e">
        <f>AG8691-AE8691</f>
        <v>#DIV/0!</v>
      </c>
      <c r="AI8691" s="14">
        <f>AC8691-(AE8691*AF8691)</f>
        <v>960</v>
      </c>
      <c r="AJ8691" s="753"/>
      <c r="AK8691" s="17"/>
    </row>
    <row r="8692" spans="1:37" ht="15.75" customHeight="1">
      <c r="A8692" s="759">
        <v>53</v>
      </c>
      <c r="B8692" s="1448" t="s">
        <v>10094</v>
      </c>
      <c r="C8692" s="1448"/>
      <c r="D8692" s="765">
        <v>1</v>
      </c>
      <c r="E8692" s="751"/>
      <c r="F8692" s="756">
        <f t="shared" si="3064"/>
        <v>0</v>
      </c>
      <c r="G8692" s="751">
        <v>675</v>
      </c>
      <c r="H8692" s="764">
        <f t="shared" si="3065"/>
        <v>675</v>
      </c>
      <c r="I8692" s="747">
        <v>45007</v>
      </c>
      <c r="J8692" s="757" t="s">
        <v>334</v>
      </c>
      <c r="K8692" s="766"/>
      <c r="L8692" s="782"/>
      <c r="M8692" s="783"/>
      <c r="N8692" s="751"/>
      <c r="O8692" s="751"/>
      <c r="P8692" s="751">
        <v>0</v>
      </c>
      <c r="Q8692" s="744"/>
      <c r="R8692" s="744"/>
      <c r="S8692" s="744"/>
      <c r="T8692" s="744"/>
      <c r="U8692" s="744"/>
      <c r="V8692" s="744"/>
      <c r="W8692" s="744"/>
      <c r="X8692" s="744"/>
      <c r="Y8692" s="744"/>
      <c r="Z8692" s="744"/>
      <c r="AA8692" s="744"/>
      <c r="AB8692" s="744"/>
      <c r="AC8692" s="1507">
        <f t="shared" si="3066"/>
        <v>675</v>
      </c>
      <c r="AD8692" s="1508">
        <f t="shared" si="3067"/>
        <v>675</v>
      </c>
      <c r="AE8692" s="757" t="s">
        <v>334</v>
      </c>
      <c r="AF8692" s="14">
        <f t="shared" si="3069"/>
        <v>0</v>
      </c>
      <c r="AG8692" s="14" t="e">
        <f t="shared" si="3070"/>
        <v>#DIV/0!</v>
      </c>
      <c r="AH8692" s="757" t="s">
        <v>334</v>
      </c>
      <c r="AI8692" s="757" t="s">
        <v>334</v>
      </c>
      <c r="AJ8692" s="753"/>
      <c r="AK8692" s="17"/>
    </row>
    <row r="8693" spans="1:37" ht="15.75">
      <c r="A8693" s="759">
        <v>54</v>
      </c>
      <c r="B8693" s="1448" t="s">
        <v>10095</v>
      </c>
      <c r="C8693" s="1448"/>
      <c r="D8693" s="765">
        <v>1</v>
      </c>
      <c r="E8693" s="751"/>
      <c r="F8693" s="756">
        <f t="shared" si="3064"/>
        <v>0</v>
      </c>
      <c r="G8693" s="751">
        <v>50</v>
      </c>
      <c r="H8693" s="764">
        <f t="shared" si="3065"/>
        <v>50</v>
      </c>
      <c r="I8693" s="747">
        <v>45007</v>
      </c>
      <c r="J8693" s="757" t="s">
        <v>334</v>
      </c>
      <c r="K8693" s="766"/>
      <c r="L8693" s="782"/>
      <c r="M8693" s="783"/>
      <c r="N8693" s="751"/>
      <c r="O8693" s="751"/>
      <c r="P8693" s="751">
        <v>0</v>
      </c>
      <c r="Q8693" s="744"/>
      <c r="R8693" s="744"/>
      <c r="S8693" s="744"/>
      <c r="T8693" s="744"/>
      <c r="U8693" s="744"/>
      <c r="V8693" s="744"/>
      <c r="W8693" s="744"/>
      <c r="X8693" s="744"/>
      <c r="Y8693" s="744"/>
      <c r="Z8693" s="744"/>
      <c r="AA8693" s="744"/>
      <c r="AB8693" s="744"/>
      <c r="AC8693" s="1507">
        <f t="shared" si="3066"/>
        <v>50</v>
      </c>
      <c r="AD8693" s="1508">
        <f t="shared" si="3067"/>
        <v>50</v>
      </c>
      <c r="AE8693" s="757" t="s">
        <v>334</v>
      </c>
      <c r="AF8693" s="14">
        <f t="shared" si="3069"/>
        <v>0</v>
      </c>
      <c r="AG8693" s="14" t="e">
        <f t="shared" si="3070"/>
        <v>#DIV/0!</v>
      </c>
      <c r="AH8693" s="757" t="s">
        <v>334</v>
      </c>
      <c r="AI8693" s="757" t="s">
        <v>334</v>
      </c>
      <c r="AJ8693" s="753"/>
      <c r="AK8693" s="17"/>
    </row>
    <row r="8694" spans="1:37" ht="15.75">
      <c r="A8694" s="759">
        <v>55</v>
      </c>
      <c r="B8694" s="1448" t="s">
        <v>10096</v>
      </c>
      <c r="C8694" s="1448"/>
      <c r="D8694" s="765">
        <v>1</v>
      </c>
      <c r="E8694" s="751"/>
      <c r="F8694" s="756">
        <f t="shared" si="3064"/>
        <v>0</v>
      </c>
      <c r="G8694" s="751">
        <v>1</v>
      </c>
      <c r="H8694" s="764">
        <f t="shared" si="3065"/>
        <v>1</v>
      </c>
      <c r="I8694" s="747">
        <v>45007</v>
      </c>
      <c r="J8694" s="757" t="s">
        <v>334</v>
      </c>
      <c r="K8694" s="766"/>
      <c r="L8694" s="782"/>
      <c r="M8694" s="783"/>
      <c r="N8694" s="751"/>
      <c r="O8694" s="751"/>
      <c r="P8694" s="751">
        <v>0</v>
      </c>
      <c r="Q8694" s="744"/>
      <c r="R8694" s="744"/>
      <c r="S8694" s="744"/>
      <c r="T8694" s="744"/>
      <c r="U8694" s="744"/>
      <c r="V8694" s="744"/>
      <c r="W8694" s="744"/>
      <c r="X8694" s="744"/>
      <c r="Y8694" s="744"/>
      <c r="Z8694" s="744"/>
      <c r="AA8694" s="744"/>
      <c r="AB8694" s="744"/>
      <c r="AC8694" s="1507">
        <f t="shared" si="3066"/>
        <v>1</v>
      </c>
      <c r="AD8694" s="1508">
        <f t="shared" si="3067"/>
        <v>1</v>
      </c>
      <c r="AE8694" s="757" t="s">
        <v>334</v>
      </c>
      <c r="AF8694" s="14">
        <f t="shared" si="3069"/>
        <v>0</v>
      </c>
      <c r="AG8694" s="14" t="e">
        <f t="shared" si="3070"/>
        <v>#DIV/0!</v>
      </c>
      <c r="AH8694" s="757" t="s">
        <v>334</v>
      </c>
      <c r="AI8694" s="757" t="s">
        <v>334</v>
      </c>
      <c r="AJ8694" s="753"/>
      <c r="AK8694" s="17"/>
    </row>
    <row r="8695" spans="1:37" ht="15.75">
      <c r="A8695" s="759">
        <v>56</v>
      </c>
      <c r="B8695" s="1448" t="s">
        <v>10097</v>
      </c>
      <c r="C8695" s="1448"/>
      <c r="D8695" s="765">
        <v>1</v>
      </c>
      <c r="E8695" s="751"/>
      <c r="F8695" s="756">
        <f t="shared" si="3064"/>
        <v>0</v>
      </c>
      <c r="G8695" s="751">
        <v>1</v>
      </c>
      <c r="H8695" s="764">
        <f t="shared" si="3065"/>
        <v>1</v>
      </c>
      <c r="I8695" s="747">
        <v>45007</v>
      </c>
      <c r="J8695" s="757" t="s">
        <v>334</v>
      </c>
      <c r="K8695" s="766"/>
      <c r="L8695" s="782"/>
      <c r="M8695" s="783"/>
      <c r="N8695" s="751"/>
      <c r="O8695" s="751"/>
      <c r="P8695" s="751">
        <v>0</v>
      </c>
      <c r="Q8695" s="744"/>
      <c r="R8695" s="744"/>
      <c r="S8695" s="744"/>
      <c r="T8695" s="744"/>
      <c r="U8695" s="744"/>
      <c r="V8695" s="744"/>
      <c r="W8695" s="744"/>
      <c r="X8695" s="744"/>
      <c r="Y8695" s="744"/>
      <c r="Z8695" s="744"/>
      <c r="AA8695" s="744"/>
      <c r="AB8695" s="744"/>
      <c r="AC8695" s="1507">
        <f t="shared" si="3066"/>
        <v>1</v>
      </c>
      <c r="AD8695" s="1508">
        <f t="shared" si="3067"/>
        <v>1</v>
      </c>
      <c r="AE8695" s="757" t="s">
        <v>334</v>
      </c>
      <c r="AF8695" s="14">
        <f t="shared" si="3069"/>
        <v>0</v>
      </c>
      <c r="AG8695" s="14" t="e">
        <f t="shared" si="3070"/>
        <v>#DIV/0!</v>
      </c>
      <c r="AH8695" s="757" t="s">
        <v>334</v>
      </c>
      <c r="AI8695" s="757" t="s">
        <v>334</v>
      </c>
      <c r="AJ8695" s="753"/>
      <c r="AK8695" s="17"/>
    </row>
    <row r="8696" spans="1:37" ht="15.75">
      <c r="A8696" s="759"/>
      <c r="B8696" s="740" t="s">
        <v>2881</v>
      </c>
      <c r="C8696" s="740"/>
      <c r="D8696" s="829"/>
      <c r="E8696" s="740"/>
      <c r="F8696" s="740"/>
      <c r="G8696" s="740"/>
      <c r="H8696" s="740"/>
      <c r="I8696" s="740"/>
      <c r="J8696" s="740"/>
      <c r="K8696" s="740"/>
      <c r="L8696" s="740"/>
      <c r="M8696" s="740"/>
      <c r="N8696" s="740"/>
      <c r="O8696" s="740"/>
      <c r="P8696" s="740"/>
      <c r="Q8696" s="740"/>
      <c r="R8696" s="740"/>
      <c r="S8696" s="740"/>
      <c r="T8696" s="740"/>
      <c r="U8696" s="740"/>
      <c r="V8696" s="740"/>
      <c r="W8696" s="740"/>
      <c r="X8696" s="740"/>
      <c r="Y8696" s="740"/>
      <c r="Z8696" s="740"/>
      <c r="AA8696" s="740"/>
      <c r="AB8696" s="740"/>
      <c r="AC8696" s="740"/>
      <c r="AD8696" s="740"/>
      <c r="AE8696" s="740"/>
      <c r="AF8696" s="740"/>
      <c r="AG8696" s="740"/>
      <c r="AH8696" s="740"/>
      <c r="AI8696" s="740"/>
      <c r="AJ8696" s="751"/>
      <c r="AK8696" s="17"/>
    </row>
    <row r="8697" spans="1:37" ht="15.75">
      <c r="A8697" s="770">
        <v>1</v>
      </c>
      <c r="B8697" s="762" t="s">
        <v>2882</v>
      </c>
      <c r="C8697" s="751" t="s">
        <v>66</v>
      </c>
      <c r="D8697" s="830">
        <v>65.823525000000004</v>
      </c>
      <c r="E8697" s="751">
        <v>1263</v>
      </c>
      <c r="F8697" s="795">
        <f>D8697*E8697</f>
        <v>83135.112075000012</v>
      </c>
      <c r="G8697" s="751"/>
      <c r="H8697" s="751">
        <f>G8697*D8697</f>
        <v>0</v>
      </c>
      <c r="I8697" s="816">
        <v>44708</v>
      </c>
      <c r="J8697" s="751"/>
      <c r="K8697" s="751"/>
      <c r="L8697" s="751">
        <v>381</v>
      </c>
      <c r="M8697" s="816">
        <v>44708</v>
      </c>
      <c r="N8697" s="751">
        <v>458</v>
      </c>
      <c r="O8697" s="751">
        <v>118</v>
      </c>
      <c r="P8697" s="751">
        <v>210</v>
      </c>
      <c r="Q8697" s="751"/>
      <c r="R8697" s="751"/>
      <c r="S8697" s="751"/>
      <c r="T8697" s="751"/>
      <c r="U8697" s="751"/>
      <c r="V8697" s="751"/>
      <c r="W8697" s="751"/>
      <c r="X8697" s="751"/>
      <c r="Y8697" s="751"/>
      <c r="Z8697" s="751"/>
      <c r="AA8697" s="751"/>
      <c r="AB8697" s="751"/>
      <c r="AC8697" s="1507">
        <f>E8697+G8697-N8697-O8697-AA8697-P8697-Q8697-R8697-S8697-T8697-U8697-V8697-W8697-X8697-Y8697</f>
        <v>477</v>
      </c>
      <c r="AD8697" s="1508">
        <f>D8697*AC8697</f>
        <v>31397.821425000002</v>
      </c>
      <c r="AE8697" s="14">
        <f>(J8697-"01.04.2023")/30</f>
        <v>-1500.5666666666666</v>
      </c>
      <c r="AF8697" s="14">
        <f>(N8697+O8697+P8697+Q8697+R8697+S8697+T8697+U8697+V8697+W8697+X8697+Y8697)/3</f>
        <v>262</v>
      </c>
      <c r="AG8697" s="14">
        <f>AC8697/AF8697</f>
        <v>1.8206106870229009</v>
      </c>
      <c r="AH8697" s="14">
        <f>AG8697-AE8697</f>
        <v>1502.3872773536896</v>
      </c>
      <c r="AI8697" s="14">
        <f>AC8697-(AE8697*AF8697)</f>
        <v>393625.46666666667</v>
      </c>
      <c r="AJ8697" s="1443"/>
      <c r="AK8697" s="17"/>
    </row>
    <row r="8698" spans="1:37" ht="15.75">
      <c r="A8698" s="759"/>
      <c r="B8698" s="1443" t="s">
        <v>3461</v>
      </c>
      <c r="C8698" s="1443"/>
      <c r="D8698" s="743"/>
      <c r="E8698" s="1443"/>
      <c r="F8698" s="1443"/>
      <c r="G8698" s="1443"/>
      <c r="H8698" s="1443"/>
      <c r="I8698" s="1443"/>
      <c r="J8698" s="1443"/>
      <c r="K8698" s="1443"/>
      <c r="L8698" s="1443"/>
      <c r="M8698" s="1443"/>
      <c r="N8698" s="1443"/>
      <c r="O8698" s="1443"/>
      <c r="P8698" s="1443"/>
      <c r="Q8698" s="1443"/>
      <c r="R8698" s="1443"/>
      <c r="S8698" s="1443"/>
      <c r="T8698" s="1443"/>
      <c r="U8698" s="1443"/>
      <c r="V8698" s="1443"/>
      <c r="W8698" s="1443"/>
      <c r="X8698" s="1443"/>
      <c r="Y8698" s="1443"/>
      <c r="Z8698" s="1443"/>
      <c r="AA8698" s="1443"/>
      <c r="AB8698" s="1443"/>
      <c r="AC8698" s="1443"/>
      <c r="AD8698" s="1443"/>
      <c r="AE8698" s="1443"/>
      <c r="AF8698" s="1443"/>
      <c r="AG8698" s="1443"/>
      <c r="AH8698" s="1443"/>
      <c r="AI8698" s="1443"/>
      <c r="AJ8698" s="753"/>
      <c r="AK8698" s="17"/>
    </row>
    <row r="8699" spans="1:37" ht="15.75">
      <c r="A8699" s="759"/>
      <c r="B8699" s="740" t="s">
        <v>3462</v>
      </c>
      <c r="C8699" s="740"/>
      <c r="D8699" s="829"/>
      <c r="E8699" s="740"/>
      <c r="F8699" s="740"/>
      <c r="G8699" s="740"/>
      <c r="H8699" s="740"/>
      <c r="I8699" s="740"/>
      <c r="J8699" s="740"/>
      <c r="K8699" s="740"/>
      <c r="L8699" s="740"/>
      <c r="M8699" s="740"/>
      <c r="N8699" s="740"/>
      <c r="O8699" s="740"/>
      <c r="P8699" s="740"/>
      <c r="Q8699" s="740"/>
      <c r="R8699" s="740"/>
      <c r="S8699" s="740"/>
      <c r="T8699" s="740"/>
      <c r="U8699" s="740"/>
      <c r="V8699" s="740"/>
      <c r="W8699" s="740"/>
      <c r="X8699" s="740"/>
      <c r="Y8699" s="740"/>
      <c r="Z8699" s="740"/>
      <c r="AA8699" s="740"/>
      <c r="AB8699" s="740"/>
      <c r="AC8699" s="740"/>
      <c r="AD8699" s="740"/>
      <c r="AE8699" s="740"/>
      <c r="AF8699" s="740"/>
      <c r="AG8699" s="740"/>
      <c r="AH8699" s="740"/>
      <c r="AI8699" s="740"/>
      <c r="AJ8699" s="751"/>
      <c r="AK8699" s="17"/>
    </row>
    <row r="8700" spans="1:37" ht="15.75">
      <c r="A8700" s="759">
        <v>1</v>
      </c>
      <c r="B8700" s="4259" t="s">
        <v>4553</v>
      </c>
      <c r="C8700" s="4260"/>
      <c r="D8700" s="4260"/>
      <c r="E8700" s="4260"/>
      <c r="F8700" s="4260"/>
      <c r="G8700" s="4260"/>
      <c r="H8700" s="4260"/>
      <c r="I8700" s="4260"/>
      <c r="J8700" s="4260"/>
      <c r="K8700" s="4260"/>
      <c r="L8700" s="4260"/>
      <c r="M8700" s="4260"/>
      <c r="N8700" s="4260"/>
      <c r="O8700" s="4260"/>
      <c r="P8700" s="4260"/>
      <c r="Q8700" s="4260"/>
      <c r="R8700" s="4260"/>
      <c r="S8700" s="4260"/>
      <c r="T8700" s="4260"/>
      <c r="U8700" s="4260"/>
      <c r="V8700" s="4260"/>
      <c r="W8700" s="4260"/>
      <c r="X8700" s="4260"/>
      <c r="Y8700" s="4260"/>
      <c r="Z8700" s="4260"/>
      <c r="AA8700" s="4260"/>
      <c r="AB8700" s="4260"/>
      <c r="AC8700" s="4260"/>
      <c r="AD8700" s="4260"/>
      <c r="AE8700" s="1447"/>
      <c r="AF8700" s="1447"/>
      <c r="AG8700" s="1447"/>
      <c r="AH8700" s="1447"/>
      <c r="AI8700" s="1447"/>
      <c r="AJ8700" s="751"/>
      <c r="AK8700" s="17"/>
    </row>
    <row r="8701" spans="1:37" ht="15.75">
      <c r="A8701" s="759">
        <v>2</v>
      </c>
      <c r="B8701" s="1448" t="s">
        <v>4554</v>
      </c>
      <c r="C8701" s="1448" t="s">
        <v>181</v>
      </c>
      <c r="D8701" s="765">
        <v>36.29</v>
      </c>
      <c r="E8701" s="751">
        <v>10</v>
      </c>
      <c r="F8701" s="756">
        <f>D8701*E8701</f>
        <v>362.9</v>
      </c>
      <c r="G8701" s="763"/>
      <c r="H8701" s="764">
        <f>G8701*D8701</f>
        <v>0</v>
      </c>
      <c r="I8701" s="747">
        <v>44776</v>
      </c>
      <c r="J8701" s="766"/>
      <c r="K8701" s="751"/>
      <c r="L8701" s="802">
        <v>591</v>
      </c>
      <c r="M8701" s="783" t="s">
        <v>4555</v>
      </c>
      <c r="N8701" s="751">
        <v>0</v>
      </c>
      <c r="O8701" s="751">
        <v>0</v>
      </c>
      <c r="P8701" s="751">
        <v>0</v>
      </c>
      <c r="Q8701" s="751"/>
      <c r="R8701" s="751"/>
      <c r="S8701" s="751"/>
      <c r="T8701" s="751"/>
      <c r="U8701" s="751"/>
      <c r="V8701" s="751"/>
      <c r="W8701" s="751"/>
      <c r="X8701" s="751"/>
      <c r="Y8701" s="751"/>
      <c r="Z8701" s="751"/>
      <c r="AA8701" s="751"/>
      <c r="AB8701" s="751"/>
      <c r="AC8701" s="1507">
        <f>E8701+G8701-N8701-O8701-AA8701-P8701-Q8701-R8701-S8701-T8701-U8701-V8701-W8701-X8701-Y8701</f>
        <v>10</v>
      </c>
      <c r="AD8701" s="1508">
        <f>D8701*AC8701</f>
        <v>362.9</v>
      </c>
      <c r="AE8701" s="14">
        <f>(J8701-"01.04.2023")/30</f>
        <v>-1500.5666666666666</v>
      </c>
      <c r="AF8701" s="14">
        <f>(N8701+O8701+P8701+Q8701+R8701+S8701+T8701+U8701+V8701+W8701+X8701+Y8701)/3</f>
        <v>0</v>
      </c>
      <c r="AG8701" s="14" t="e">
        <f>AC8701/AF8701</f>
        <v>#DIV/0!</v>
      </c>
      <c r="AH8701" s="14" t="e">
        <f>AG8701-AE8701</f>
        <v>#DIV/0!</v>
      </c>
      <c r="AI8701" s="14">
        <f>AC8701-(AE8701*AF8701)</f>
        <v>10</v>
      </c>
      <c r="AJ8701" s="751"/>
      <c r="AK8701" s="17"/>
    </row>
    <row r="8702" spans="1:37" ht="15.75">
      <c r="A8702" s="759">
        <v>3</v>
      </c>
      <c r="B8702" s="1448" t="s">
        <v>4556</v>
      </c>
      <c r="C8702" s="1448" t="s">
        <v>181</v>
      </c>
      <c r="D8702" s="765">
        <v>0.28000000000000003</v>
      </c>
      <c r="E8702" s="751">
        <v>60</v>
      </c>
      <c r="F8702" s="756">
        <f>D8702*E8702</f>
        <v>16.8</v>
      </c>
      <c r="G8702" s="763"/>
      <c r="H8702" s="764">
        <f>G8702*D8702</f>
        <v>0</v>
      </c>
      <c r="I8702" s="747">
        <v>44776</v>
      </c>
      <c r="J8702" s="766"/>
      <c r="K8702" s="751"/>
      <c r="L8702" s="802">
        <v>591</v>
      </c>
      <c r="M8702" s="783" t="s">
        <v>4555</v>
      </c>
      <c r="N8702" s="751">
        <v>0</v>
      </c>
      <c r="O8702" s="751">
        <v>0</v>
      </c>
      <c r="P8702" s="751">
        <v>0</v>
      </c>
      <c r="Q8702" s="751"/>
      <c r="R8702" s="751"/>
      <c r="S8702" s="751"/>
      <c r="T8702" s="751"/>
      <c r="U8702" s="751"/>
      <c r="V8702" s="751"/>
      <c r="W8702" s="751"/>
      <c r="X8702" s="751"/>
      <c r="Y8702" s="751"/>
      <c r="Z8702" s="751"/>
      <c r="AA8702" s="751"/>
      <c r="AB8702" s="751"/>
      <c r="AC8702" s="1507">
        <f>E8702+G8702-N8702-O8702-AA8702-P8702-Q8702-R8702-S8702-T8702-U8702-V8702-W8702-X8702-Y8702</f>
        <v>60</v>
      </c>
      <c r="AD8702" s="1508">
        <f>D8702*AC8702</f>
        <v>16.8</v>
      </c>
      <c r="AE8702" s="14">
        <f>(J8702-"01.04.2023")/30</f>
        <v>-1500.5666666666666</v>
      </c>
      <c r="AF8702" s="14">
        <f>(N8702+O8702+P8702+Q8702+R8702+S8702+T8702+U8702+V8702+W8702+X8702+Y8702)/3</f>
        <v>0</v>
      </c>
      <c r="AG8702" s="14" t="e">
        <f>AC8702/AF8702</f>
        <v>#DIV/0!</v>
      </c>
      <c r="AH8702" s="14" t="e">
        <f>AG8702-AE8702</f>
        <v>#DIV/0!</v>
      </c>
      <c r="AI8702" s="14">
        <f>AC8702-(AE8702*AF8702)</f>
        <v>60</v>
      </c>
      <c r="AJ8702" s="751"/>
      <c r="AK8702" s="17"/>
    </row>
    <row r="8703" spans="1:37" ht="15.75">
      <c r="A8703" s="759">
        <v>4</v>
      </c>
      <c r="B8703" s="1448" t="s">
        <v>4557</v>
      </c>
      <c r="C8703" s="1448" t="s">
        <v>181</v>
      </c>
      <c r="D8703" s="765">
        <v>0.28000000000000003</v>
      </c>
      <c r="E8703" s="751">
        <v>40</v>
      </c>
      <c r="F8703" s="756">
        <f>D8703*E8703</f>
        <v>11.200000000000001</v>
      </c>
      <c r="G8703" s="763"/>
      <c r="H8703" s="764">
        <f>G8703*D8703</f>
        <v>0</v>
      </c>
      <c r="I8703" s="747">
        <v>44776</v>
      </c>
      <c r="J8703" s="766"/>
      <c r="K8703" s="751"/>
      <c r="L8703" s="802">
        <v>591</v>
      </c>
      <c r="M8703" s="783" t="s">
        <v>4555</v>
      </c>
      <c r="N8703" s="751">
        <v>0</v>
      </c>
      <c r="O8703" s="751">
        <v>0</v>
      </c>
      <c r="P8703" s="751">
        <v>0</v>
      </c>
      <c r="Q8703" s="751"/>
      <c r="R8703" s="751"/>
      <c r="S8703" s="751"/>
      <c r="T8703" s="751"/>
      <c r="U8703" s="751"/>
      <c r="V8703" s="751"/>
      <c r="W8703" s="751"/>
      <c r="X8703" s="751"/>
      <c r="Y8703" s="751"/>
      <c r="Z8703" s="751"/>
      <c r="AA8703" s="751"/>
      <c r="AB8703" s="751"/>
      <c r="AC8703" s="1507">
        <f>E8703+G8703-N8703-O8703-AA8703-P8703-Q8703-R8703-S8703-T8703-U8703-V8703-W8703-X8703-Y8703</f>
        <v>40</v>
      </c>
      <c r="AD8703" s="1508">
        <f>D8703*AC8703</f>
        <v>11.200000000000001</v>
      </c>
      <c r="AE8703" s="14">
        <f>(J8703-"01.04.2023")/30</f>
        <v>-1500.5666666666666</v>
      </c>
      <c r="AF8703" s="14">
        <f>(N8703+O8703+P8703+Q8703+R8703+S8703+T8703+U8703+V8703+W8703+X8703+Y8703)/3</f>
        <v>0</v>
      </c>
      <c r="AG8703" s="14" t="e">
        <f>AC8703/AF8703</f>
        <v>#DIV/0!</v>
      </c>
      <c r="AH8703" s="14" t="e">
        <f>AG8703-AE8703</f>
        <v>#DIV/0!</v>
      </c>
      <c r="AI8703" s="14">
        <f>AC8703-(AE8703*AF8703)</f>
        <v>40</v>
      </c>
      <c r="AJ8703" s="751"/>
      <c r="AK8703" s="17"/>
    </row>
    <row r="8704" spans="1:37" ht="15.75">
      <c r="A8704" s="770">
        <v>5</v>
      </c>
      <c r="B8704" s="1448" t="s">
        <v>4557</v>
      </c>
      <c r="C8704" s="1448" t="s">
        <v>181</v>
      </c>
      <c r="D8704" s="765">
        <v>0.28000000000000003</v>
      </c>
      <c r="E8704" s="751">
        <v>230</v>
      </c>
      <c r="F8704" s="756">
        <f>D8704*E8704</f>
        <v>64.400000000000006</v>
      </c>
      <c r="G8704" s="763"/>
      <c r="H8704" s="764">
        <f>G8704*D8704</f>
        <v>0</v>
      </c>
      <c r="I8704" s="747">
        <v>44776</v>
      </c>
      <c r="J8704" s="766"/>
      <c r="K8704" s="751"/>
      <c r="L8704" s="802">
        <v>591</v>
      </c>
      <c r="M8704" s="783" t="s">
        <v>4555</v>
      </c>
      <c r="N8704" s="751">
        <v>0</v>
      </c>
      <c r="O8704" s="751">
        <v>0</v>
      </c>
      <c r="P8704" s="751">
        <v>0</v>
      </c>
      <c r="Q8704" s="751"/>
      <c r="R8704" s="751"/>
      <c r="S8704" s="751"/>
      <c r="T8704" s="751"/>
      <c r="U8704" s="751"/>
      <c r="V8704" s="751"/>
      <c r="W8704" s="751"/>
      <c r="X8704" s="751"/>
      <c r="Y8704" s="751"/>
      <c r="Z8704" s="751"/>
      <c r="AA8704" s="751"/>
      <c r="AB8704" s="751"/>
      <c r="AC8704" s="1507">
        <f>E8704+G8704-N8704-O8704-AA8704-P8704-Q8704-R8704-S8704-T8704-U8704-V8704-W8704-X8704-Y8704</f>
        <v>230</v>
      </c>
      <c r="AD8704" s="1508">
        <f>D8704*AC8704</f>
        <v>64.400000000000006</v>
      </c>
      <c r="AE8704" s="14">
        <f>(J8704-"01.04.2023")/30</f>
        <v>-1500.5666666666666</v>
      </c>
      <c r="AF8704" s="14">
        <f>(N8704+O8704+P8704+Q8704+R8704+S8704+T8704+U8704+V8704+W8704+X8704+Y8704)/3</f>
        <v>0</v>
      </c>
      <c r="AG8704" s="14" t="e">
        <f>AC8704/AF8704</f>
        <v>#DIV/0!</v>
      </c>
      <c r="AH8704" s="14" t="e">
        <f>AG8704-AE8704</f>
        <v>#DIV/0!</v>
      </c>
      <c r="AI8704" s="14">
        <f>AC8704-(AE8704*AF8704)</f>
        <v>230</v>
      </c>
      <c r="AJ8704" s="1447"/>
      <c r="AK8704" s="17"/>
    </row>
    <row r="8705" spans="1:37" ht="15.75">
      <c r="A8705" s="759"/>
      <c r="B8705" s="742" t="s">
        <v>5295</v>
      </c>
      <c r="C8705" s="742"/>
      <c r="D8705" s="831"/>
      <c r="E8705" s="742"/>
      <c r="F8705" s="742"/>
      <c r="G8705" s="742"/>
      <c r="H8705" s="742"/>
      <c r="I8705" s="742"/>
      <c r="J8705" s="742"/>
      <c r="K8705" s="742"/>
      <c r="L8705" s="742"/>
      <c r="M8705" s="742"/>
      <c r="N8705" s="742"/>
      <c r="O8705" s="742"/>
      <c r="P8705" s="742"/>
      <c r="Q8705" s="742"/>
      <c r="R8705" s="742"/>
      <c r="S8705" s="742"/>
      <c r="T8705" s="742"/>
      <c r="U8705" s="742"/>
      <c r="V8705" s="742"/>
      <c r="W8705" s="742"/>
      <c r="X8705" s="742"/>
      <c r="Y8705" s="742"/>
      <c r="Z8705" s="742"/>
      <c r="AA8705" s="742"/>
      <c r="AB8705" s="742"/>
      <c r="AC8705" s="742"/>
      <c r="AD8705" s="742"/>
      <c r="AE8705" s="742"/>
      <c r="AF8705" s="742"/>
      <c r="AG8705" s="742"/>
      <c r="AH8705" s="742"/>
      <c r="AI8705" s="742"/>
      <c r="AJ8705" s="753"/>
      <c r="AK8705" s="17"/>
    </row>
    <row r="8706" spans="1:37" ht="15.75">
      <c r="A8706" s="759">
        <v>1</v>
      </c>
      <c r="B8706" s="738" t="s">
        <v>5296</v>
      </c>
      <c r="C8706" s="1448"/>
      <c r="D8706" s="768">
        <v>1.1029</v>
      </c>
      <c r="E8706" s="751">
        <v>800</v>
      </c>
      <c r="F8706" s="756">
        <f>D8706*E8706</f>
        <v>882.31999999999994</v>
      </c>
      <c r="G8706" s="751"/>
      <c r="H8706" s="769">
        <f>G8706*D8706</f>
        <v>0</v>
      </c>
      <c r="I8706" s="747">
        <v>44832</v>
      </c>
      <c r="J8706" s="832"/>
      <c r="K8706" s="766"/>
      <c r="L8706" s="749"/>
      <c r="M8706" s="750"/>
      <c r="N8706" s="751">
        <v>0</v>
      </c>
      <c r="O8706" s="751">
        <v>0</v>
      </c>
      <c r="P8706" s="751">
        <v>500</v>
      </c>
      <c r="Q8706" s="744"/>
      <c r="R8706" s="744"/>
      <c r="S8706" s="744"/>
      <c r="T8706" s="744"/>
      <c r="U8706" s="744"/>
      <c r="V8706" s="744"/>
      <c r="W8706" s="744"/>
      <c r="X8706" s="744"/>
      <c r="Y8706" s="744"/>
      <c r="Z8706" s="744"/>
      <c r="AA8706" s="744"/>
      <c r="AB8706" s="744"/>
      <c r="AC8706" s="1507">
        <f>E8706+G8706-N8706-O8706-AA8706-P8706-Q8706-R8706-S8706-T8706-U8706-V8706-W8706-X8706-Y8706</f>
        <v>300</v>
      </c>
      <c r="AD8706" s="1508">
        <f>D8706*AC8706</f>
        <v>330.87</v>
      </c>
      <c r="AE8706" s="14">
        <f>(J8706-"01.04.2023")/30</f>
        <v>-1500.5666666666666</v>
      </c>
      <c r="AF8706" s="14">
        <f>(N8706+O8706+P8706+Q8706+R8706+S8706+T8706+U8706+V8706+W8706+X8706+Y8706)/3</f>
        <v>166.66666666666666</v>
      </c>
      <c r="AG8706" s="14">
        <f>AC8706/AF8706</f>
        <v>1.8</v>
      </c>
      <c r="AH8706" s="14">
        <f>AG8706-AE8706</f>
        <v>1502.3666666666666</v>
      </c>
      <c r="AI8706" s="14">
        <f>AC8706-(AE8706*AF8706)</f>
        <v>250394.44444444441</v>
      </c>
      <c r="AJ8706" s="753"/>
      <c r="AK8706" s="17"/>
    </row>
    <row r="8707" spans="1:37" ht="15.75">
      <c r="A8707" s="759">
        <v>2</v>
      </c>
      <c r="B8707" s="738" t="s">
        <v>5297</v>
      </c>
      <c r="C8707" s="1448"/>
      <c r="D8707" s="768">
        <v>18.286000000000001</v>
      </c>
      <c r="E8707" s="751">
        <v>36</v>
      </c>
      <c r="F8707" s="756">
        <f>D8707*E8707</f>
        <v>658.29600000000005</v>
      </c>
      <c r="G8707" s="751"/>
      <c r="H8707" s="769">
        <f>G8707*D8707</f>
        <v>0</v>
      </c>
      <c r="I8707" s="747">
        <v>44832</v>
      </c>
      <c r="J8707" s="832"/>
      <c r="K8707" s="766"/>
      <c r="L8707" s="749"/>
      <c r="M8707" s="750"/>
      <c r="N8707" s="751">
        <v>8</v>
      </c>
      <c r="O8707" s="751">
        <v>14</v>
      </c>
      <c r="P8707" s="751">
        <v>8</v>
      </c>
      <c r="Q8707" s="744"/>
      <c r="R8707" s="744"/>
      <c r="S8707" s="744"/>
      <c r="T8707" s="744"/>
      <c r="U8707" s="744"/>
      <c r="V8707" s="744"/>
      <c r="W8707" s="744"/>
      <c r="X8707" s="744"/>
      <c r="Y8707" s="744"/>
      <c r="Z8707" s="744"/>
      <c r="AA8707" s="744"/>
      <c r="AB8707" s="744"/>
      <c r="AC8707" s="1507">
        <f>E8707+G8707-N8707-O8707-AA8707-P8707-Q8707-R8707-S8707-T8707-U8707-V8707-W8707-X8707-Y8707</f>
        <v>6</v>
      </c>
      <c r="AD8707" s="1508">
        <f>D8707*AC8707</f>
        <v>109.71600000000001</v>
      </c>
      <c r="AE8707" s="14">
        <f>(J8707-"01.04.2023")/30</f>
        <v>-1500.5666666666666</v>
      </c>
      <c r="AF8707" s="14">
        <f>(N8707+O8707+P8707+Q8707+R8707+S8707+T8707+U8707+V8707+W8707+X8707+Y8707)/3</f>
        <v>10</v>
      </c>
      <c r="AG8707" s="14">
        <f>AC8707/AF8707</f>
        <v>0.6</v>
      </c>
      <c r="AH8707" s="14">
        <f>AG8707-AE8707</f>
        <v>1501.1666666666665</v>
      </c>
      <c r="AI8707" s="14">
        <f>AC8707-(AE8707*AF8707)</f>
        <v>15011.666666666666</v>
      </c>
      <c r="AJ8707" s="753"/>
      <c r="AK8707" s="17"/>
    </row>
    <row r="8708" spans="1:37" ht="15.75">
      <c r="A8708" s="759">
        <v>3</v>
      </c>
      <c r="B8708" s="738" t="s">
        <v>5298</v>
      </c>
      <c r="C8708" s="1448"/>
      <c r="D8708" s="768">
        <v>41.733899999999998</v>
      </c>
      <c r="E8708" s="751">
        <v>200</v>
      </c>
      <c r="F8708" s="756">
        <f>D8708*E8708</f>
        <v>8346.7799999999988</v>
      </c>
      <c r="G8708" s="751"/>
      <c r="H8708" s="769">
        <f>G8708*D8708</f>
        <v>0</v>
      </c>
      <c r="I8708" s="747">
        <v>44832</v>
      </c>
      <c r="J8708" s="832"/>
      <c r="K8708" s="766"/>
      <c r="L8708" s="749"/>
      <c r="M8708" s="750"/>
      <c r="N8708" s="751">
        <v>1</v>
      </c>
      <c r="O8708" s="751">
        <v>5</v>
      </c>
      <c r="P8708" s="751">
        <v>11</v>
      </c>
      <c r="Q8708" s="744"/>
      <c r="R8708" s="744"/>
      <c r="S8708" s="744"/>
      <c r="T8708" s="744"/>
      <c r="U8708" s="744"/>
      <c r="V8708" s="744"/>
      <c r="W8708" s="744"/>
      <c r="X8708" s="744"/>
      <c r="Y8708" s="744"/>
      <c r="Z8708" s="744"/>
      <c r="AA8708" s="744"/>
      <c r="AB8708" s="744"/>
      <c r="AC8708" s="1507">
        <f>E8708+G8708-N8708-O8708-AA8708-P8708-Q8708-R8708-S8708-T8708-U8708-V8708-W8708-X8708-Y8708</f>
        <v>183</v>
      </c>
      <c r="AD8708" s="1508">
        <f>D8708*AC8708</f>
        <v>7637.3036999999995</v>
      </c>
      <c r="AE8708" s="14">
        <f>(J8708-"01.04.2023")/30</f>
        <v>-1500.5666666666666</v>
      </c>
      <c r="AF8708" s="14">
        <f>(N8708+O8708+P8708+Q8708+R8708+S8708+T8708+U8708+V8708+W8708+X8708+Y8708)/3</f>
        <v>5.666666666666667</v>
      </c>
      <c r="AG8708" s="14">
        <f>AC8708/AF8708</f>
        <v>32.294117647058819</v>
      </c>
      <c r="AH8708" s="14">
        <f>AG8708-AE8708</f>
        <v>1532.8607843137254</v>
      </c>
      <c r="AI8708" s="14">
        <f>AC8708-(AE8708*AF8708)</f>
        <v>8686.2111111111117</v>
      </c>
      <c r="AJ8708" s="753"/>
      <c r="AK8708" s="17"/>
    </row>
    <row r="8709" spans="1:37" ht="15.75">
      <c r="A8709" s="759">
        <v>5</v>
      </c>
      <c r="B8709" s="738" t="s">
        <v>5299</v>
      </c>
      <c r="C8709" s="1448"/>
      <c r="D8709" s="768">
        <v>17.898</v>
      </c>
      <c r="E8709" s="751">
        <v>200</v>
      </c>
      <c r="F8709" s="756">
        <f>D8709*E8709</f>
        <v>3579.6</v>
      </c>
      <c r="G8709" s="751"/>
      <c r="H8709" s="769">
        <f>G8709*D8709</f>
        <v>0</v>
      </c>
      <c r="I8709" s="747">
        <v>44832</v>
      </c>
      <c r="J8709" s="766"/>
      <c r="K8709" s="751"/>
      <c r="L8709" s="802"/>
      <c r="M8709" s="783"/>
      <c r="N8709" s="751">
        <v>20</v>
      </c>
      <c r="O8709" s="751">
        <v>0</v>
      </c>
      <c r="P8709" s="751">
        <v>60</v>
      </c>
      <c r="Q8709" s="751"/>
      <c r="R8709" s="751"/>
      <c r="S8709" s="751"/>
      <c r="T8709" s="751"/>
      <c r="U8709" s="751"/>
      <c r="V8709" s="751"/>
      <c r="W8709" s="751"/>
      <c r="X8709" s="751"/>
      <c r="Y8709" s="751"/>
      <c r="Z8709" s="751"/>
      <c r="AA8709" s="751"/>
      <c r="AB8709" s="751"/>
      <c r="AC8709" s="1507">
        <f>E8709+G8709-N8709-O8709-AA8709-P8709-Q8709-R8709-S8709-T8709-U8709-V8709-W8709-X8709-Y8709</f>
        <v>120</v>
      </c>
      <c r="AD8709" s="1508">
        <f>D8709*AC8709</f>
        <v>2147.7599999999998</v>
      </c>
      <c r="AE8709" s="14">
        <f>(J8709-"01.04.2023")/30</f>
        <v>-1500.5666666666666</v>
      </c>
      <c r="AF8709" s="14">
        <f>(N8709+O8709+P8709+Q8709+R8709+S8709+T8709+U8709+V8709+W8709+X8709+Y8709)/3</f>
        <v>26.666666666666668</v>
      </c>
      <c r="AG8709" s="14">
        <f>AC8709/AF8709</f>
        <v>4.5</v>
      </c>
      <c r="AH8709" s="14">
        <f>AG8709-AE8709</f>
        <v>1505.0666666666666</v>
      </c>
      <c r="AI8709" s="14">
        <f>AC8709-(AE8709*AF8709)</f>
        <v>40135.111111111109</v>
      </c>
      <c r="AJ8709" s="751"/>
      <c r="AK8709" s="17"/>
    </row>
    <row r="8710" spans="1:37" ht="15.75">
      <c r="A8710" s="759"/>
      <c r="B8710" s="742" t="s">
        <v>6597</v>
      </c>
      <c r="C8710" s="1448"/>
      <c r="D8710" s="768"/>
      <c r="E8710" s="751"/>
      <c r="F8710" s="756"/>
      <c r="G8710" s="751"/>
      <c r="H8710" s="769"/>
      <c r="I8710" s="747"/>
      <c r="J8710" s="777"/>
      <c r="K8710" s="751"/>
      <c r="L8710" s="802"/>
      <c r="M8710" s="783"/>
      <c r="N8710" s="751"/>
      <c r="O8710" s="751"/>
      <c r="P8710" s="751"/>
      <c r="Q8710" s="751"/>
      <c r="R8710" s="751"/>
      <c r="S8710" s="751"/>
      <c r="T8710" s="751"/>
      <c r="U8710" s="751"/>
      <c r="V8710" s="751"/>
      <c r="W8710" s="751"/>
      <c r="X8710" s="751"/>
      <c r="Y8710" s="751"/>
      <c r="Z8710" s="751"/>
      <c r="AA8710" s="751"/>
      <c r="AB8710" s="751"/>
      <c r="AC8710" s="744"/>
      <c r="AD8710" s="756"/>
      <c r="AE8710" s="753"/>
      <c r="AF8710" s="753"/>
      <c r="AG8710" s="753"/>
      <c r="AH8710" s="753"/>
      <c r="AI8710" s="753"/>
      <c r="AJ8710" s="751"/>
      <c r="AK8710" s="17"/>
    </row>
    <row r="8711" spans="1:37" ht="15.75">
      <c r="A8711" s="759">
        <v>1</v>
      </c>
      <c r="B8711" s="738" t="s">
        <v>5652</v>
      </c>
      <c r="C8711" s="1448" t="s">
        <v>176</v>
      </c>
      <c r="D8711" s="768">
        <v>30.34</v>
      </c>
      <c r="E8711" s="751">
        <v>150</v>
      </c>
      <c r="F8711" s="756">
        <f>D8711*E8711</f>
        <v>4551</v>
      </c>
      <c r="G8711" s="751"/>
      <c r="H8711" s="769">
        <f>D8711*G8711</f>
        <v>0</v>
      </c>
      <c r="I8711" s="747">
        <v>44846</v>
      </c>
      <c r="J8711" s="777"/>
      <c r="K8711" s="751"/>
      <c r="L8711" s="802"/>
      <c r="M8711" s="783"/>
      <c r="N8711" s="751"/>
      <c r="O8711" s="751">
        <v>37</v>
      </c>
      <c r="P8711" s="751">
        <v>7</v>
      </c>
      <c r="Q8711" s="751"/>
      <c r="R8711" s="751"/>
      <c r="S8711" s="751"/>
      <c r="T8711" s="751"/>
      <c r="U8711" s="751"/>
      <c r="V8711" s="751"/>
      <c r="W8711" s="751"/>
      <c r="X8711" s="751"/>
      <c r="Y8711" s="751"/>
      <c r="Z8711" s="751"/>
      <c r="AA8711" s="751"/>
      <c r="AB8711" s="751"/>
      <c r="AC8711" s="1507">
        <f>E8711+G8711-N8711-O8711-AA8711-P8711-Q8711-R8711-S8711-T8711-U8711-V8711-W8711-X8711-Y8711</f>
        <v>106</v>
      </c>
      <c r="AD8711" s="1508">
        <f>D8711*AC8711</f>
        <v>3216.04</v>
      </c>
      <c r="AE8711" s="14">
        <f>(J8711-"01.04.2023")/30</f>
        <v>-1500.5666666666666</v>
      </c>
      <c r="AF8711" s="14">
        <f>(N8711+O8711+P8711+Q8711+R8711+S8711+T8711+U8711+V8711+W8711+X8711+Y8711)/3</f>
        <v>14.666666666666666</v>
      </c>
      <c r="AG8711" s="14">
        <f>AC8711/AF8711</f>
        <v>7.2272727272727275</v>
      </c>
      <c r="AH8711" s="14">
        <f>AG8711-AE8711</f>
        <v>1507.7939393939394</v>
      </c>
      <c r="AI8711" s="14">
        <f>AC8711-(AE8711*AF8711)</f>
        <v>22114.31111111111</v>
      </c>
      <c r="AJ8711" s="751"/>
      <c r="AK8711" s="17"/>
    </row>
    <row r="8712" spans="1:37" ht="15.75">
      <c r="A8712" s="759">
        <v>2</v>
      </c>
      <c r="B8712" s="738" t="s">
        <v>6598</v>
      </c>
      <c r="C8712" s="1448" t="s">
        <v>176</v>
      </c>
      <c r="D8712" s="768">
        <v>45</v>
      </c>
      <c r="E8712" s="751">
        <v>5</v>
      </c>
      <c r="F8712" s="756">
        <f>D8712*E8712</f>
        <v>225</v>
      </c>
      <c r="G8712" s="751"/>
      <c r="H8712" s="769">
        <f>D8712*G8712</f>
        <v>0</v>
      </c>
      <c r="I8712" s="747"/>
      <c r="J8712" s="777"/>
      <c r="K8712" s="751"/>
      <c r="L8712" s="802"/>
      <c r="M8712" s="783"/>
      <c r="N8712" s="751"/>
      <c r="O8712" s="751"/>
      <c r="P8712" s="751"/>
      <c r="Q8712" s="751"/>
      <c r="R8712" s="751"/>
      <c r="S8712" s="751"/>
      <c r="T8712" s="751"/>
      <c r="U8712" s="751"/>
      <c r="V8712" s="751"/>
      <c r="W8712" s="751"/>
      <c r="X8712" s="751"/>
      <c r="Y8712" s="751"/>
      <c r="Z8712" s="751"/>
      <c r="AA8712" s="751"/>
      <c r="AB8712" s="751"/>
      <c r="AC8712" s="1507">
        <f>E8712+G8712-N8712-O8712-AA8712-P8712-Q8712-R8712-S8712-T8712-U8712-V8712-W8712-X8712-Y8712</f>
        <v>5</v>
      </c>
      <c r="AD8712" s="1508">
        <f>D8712*AC8712</f>
        <v>225</v>
      </c>
      <c r="AE8712" s="14">
        <f>(J8712-"01.04.2023")/30</f>
        <v>-1500.5666666666666</v>
      </c>
      <c r="AF8712" s="14">
        <f>(N8712+O8712+P8712+Q8712+R8712+S8712+T8712+U8712+V8712+W8712+X8712+Y8712)/3</f>
        <v>0</v>
      </c>
      <c r="AG8712" s="14" t="e">
        <f>AC8712/AF8712</f>
        <v>#DIV/0!</v>
      </c>
      <c r="AH8712" s="14" t="e">
        <f>AG8712-AE8712</f>
        <v>#DIV/0!</v>
      </c>
      <c r="AI8712" s="14">
        <f>AC8712-(AE8712*AF8712)</f>
        <v>5</v>
      </c>
      <c r="AJ8712" s="751"/>
      <c r="AK8712" s="17"/>
    </row>
    <row r="8713" spans="1:37">
      <c r="A8713" s="4191" t="s">
        <v>840</v>
      </c>
      <c r="B8713" s="4384"/>
      <c r="C8713" s="4384"/>
      <c r="D8713" s="4384"/>
      <c r="E8713" s="4384"/>
      <c r="F8713" s="4384"/>
      <c r="G8713" s="4384"/>
      <c r="H8713" s="4384"/>
      <c r="I8713" s="4384"/>
      <c r="J8713" s="4384"/>
      <c r="K8713" s="4384"/>
      <c r="L8713" s="4384"/>
      <c r="M8713" s="4384"/>
      <c r="N8713" s="4384"/>
      <c r="O8713" s="4384"/>
      <c r="P8713" s="4384"/>
      <c r="Q8713" s="4384"/>
      <c r="R8713" s="4384"/>
      <c r="S8713" s="4384"/>
      <c r="T8713" s="4384"/>
      <c r="U8713" s="4384"/>
      <c r="V8713" s="4384"/>
      <c r="W8713" s="4384"/>
      <c r="X8713" s="4384"/>
      <c r="Y8713" s="4384"/>
      <c r="Z8713" s="4384"/>
      <c r="AA8713" s="4384"/>
      <c r="AB8713" s="4384"/>
      <c r="AC8713" s="4384"/>
      <c r="AD8713" s="4384"/>
      <c r="AE8713" s="4384"/>
      <c r="AF8713" s="4384"/>
      <c r="AG8713" s="4384"/>
      <c r="AH8713" s="4384"/>
      <c r="AI8713" s="4384"/>
      <c r="AJ8713" s="4193"/>
    </row>
    <row r="8714" spans="1:37" ht="15" customHeight="1">
      <c r="A8714" s="4387" t="s">
        <v>19</v>
      </c>
      <c r="B8714" s="4387"/>
      <c r="C8714" s="4387"/>
      <c r="D8714" s="4387"/>
      <c r="E8714" s="4387"/>
      <c r="F8714" s="4387"/>
      <c r="G8714" s="4387"/>
      <c r="H8714" s="4387"/>
      <c r="I8714" s="4387"/>
      <c r="J8714" s="4387"/>
      <c r="K8714" s="4387"/>
      <c r="L8714" s="4387"/>
      <c r="M8714" s="4387"/>
      <c r="N8714" s="4387"/>
      <c r="O8714" s="4387"/>
      <c r="P8714" s="4387"/>
      <c r="Q8714" s="4387"/>
      <c r="R8714" s="4387"/>
      <c r="S8714" s="4387"/>
      <c r="T8714" s="4387"/>
      <c r="U8714" s="4387"/>
      <c r="V8714" s="4387"/>
      <c r="W8714" s="4387"/>
      <c r="X8714" s="4387"/>
      <c r="Y8714" s="4387"/>
      <c r="Z8714" s="4387"/>
      <c r="AA8714" s="4387"/>
      <c r="AB8714" s="4387"/>
      <c r="AC8714" s="4387"/>
      <c r="AD8714" s="4387"/>
      <c r="AE8714" s="4387"/>
      <c r="AF8714" s="4387"/>
      <c r="AG8714" s="4387"/>
      <c r="AH8714" s="4387"/>
      <c r="AI8714" s="4387"/>
      <c r="AJ8714" s="4387"/>
    </row>
    <row r="8715" spans="1:37" ht="15" customHeight="1">
      <c r="A8715" s="4522" t="s">
        <v>62</v>
      </c>
      <c r="B8715" s="4522"/>
      <c r="C8715" s="4522"/>
      <c r="D8715" s="4522"/>
      <c r="E8715" s="4522"/>
      <c r="F8715" s="4522"/>
      <c r="G8715" s="4522"/>
      <c r="H8715" s="4522"/>
      <c r="I8715" s="4522"/>
      <c r="J8715" s="4522"/>
      <c r="K8715" s="4522"/>
      <c r="L8715" s="4522"/>
      <c r="M8715" s="4522"/>
      <c r="N8715" s="4522"/>
      <c r="O8715" s="4522"/>
      <c r="P8715" s="4522"/>
      <c r="Q8715" s="4522"/>
      <c r="R8715" s="4522"/>
      <c r="S8715" s="4522"/>
      <c r="T8715" s="4522"/>
      <c r="U8715" s="4522"/>
      <c r="V8715" s="4522"/>
      <c r="W8715" s="4522"/>
      <c r="X8715" s="4522"/>
      <c r="Y8715" s="4522"/>
      <c r="Z8715" s="4522"/>
      <c r="AA8715" s="4522"/>
      <c r="AB8715" s="4522"/>
      <c r="AC8715" s="4522"/>
      <c r="AD8715" s="4522"/>
      <c r="AE8715" s="4522"/>
      <c r="AF8715" s="4522"/>
      <c r="AG8715" s="4522"/>
      <c r="AH8715" s="4522"/>
      <c r="AI8715" s="4522"/>
      <c r="AJ8715" s="4522"/>
    </row>
    <row r="8716" spans="1:37" ht="15" customHeight="1">
      <c r="A8716" s="1463">
        <v>1</v>
      </c>
      <c r="B8716" s="54" t="s">
        <v>69</v>
      </c>
      <c r="C8716" s="46" t="s">
        <v>66</v>
      </c>
      <c r="D8716" s="47"/>
      <c r="E8716" s="46">
        <v>2</v>
      </c>
      <c r="F8716" s="46">
        <v>0</v>
      </c>
      <c r="G8716" s="46"/>
      <c r="H8716" s="46"/>
      <c r="I8716" s="55">
        <v>44322</v>
      </c>
      <c r="J8716" s="56" t="s">
        <v>70</v>
      </c>
      <c r="K8716" s="55"/>
      <c r="L8716" s="46">
        <v>505</v>
      </c>
      <c r="M8716" s="55">
        <v>44316</v>
      </c>
      <c r="N8716" s="52"/>
      <c r="O8716" s="52"/>
      <c r="P8716" s="52"/>
      <c r="Q8716" s="46"/>
      <c r="R8716" s="46"/>
      <c r="S8716" s="46"/>
      <c r="T8716" s="46"/>
      <c r="U8716" s="46"/>
      <c r="V8716" s="46"/>
      <c r="W8716" s="46"/>
      <c r="X8716" s="46"/>
      <c r="Y8716" s="46"/>
      <c r="Z8716" s="44"/>
      <c r="AA8716" s="44"/>
      <c r="AB8716" s="44"/>
      <c r="AC8716" s="1507">
        <f t="shared" ref="AC8716:AC8722" si="3073">E8716+G8716-N8716-O8716-AA8716-P8716-Q8716-R8716-S8716-T8716-U8716-V8716-W8716-X8716-Y8716</f>
        <v>2</v>
      </c>
      <c r="AD8716" s="1508">
        <f t="shared" ref="AD8716:AD8722" si="3074">D8716*AC8716</f>
        <v>0</v>
      </c>
      <c r="AE8716" s="14" t="s">
        <v>334</v>
      </c>
      <c r="AF8716" s="14">
        <f t="shared" ref="AF8716:AF8722" si="3075">(N8716+O8716+P8716+Q8716+R8716+S8716+T8716+U8716+V8716+W8716+X8716+Y8716)/3</f>
        <v>0</v>
      </c>
      <c r="AG8716" s="14" t="e">
        <f t="shared" ref="AG8716:AG8722" si="3076">AC8716/AF8716</f>
        <v>#DIV/0!</v>
      </c>
      <c r="AH8716" s="14" t="s">
        <v>334</v>
      </c>
      <c r="AI8716" s="14" t="s">
        <v>334</v>
      </c>
      <c r="AJ8716" s="53"/>
    </row>
    <row r="8717" spans="1:37" ht="15" customHeight="1">
      <c r="A8717" s="1463">
        <v>2</v>
      </c>
      <c r="B8717" s="38" t="s">
        <v>71</v>
      </c>
      <c r="C8717" s="46" t="s">
        <v>66</v>
      </c>
      <c r="D8717" s="47">
        <v>77.849999999999994</v>
      </c>
      <c r="E8717" s="46">
        <v>720</v>
      </c>
      <c r="F8717" s="46">
        <v>56051.999999999993</v>
      </c>
      <c r="G8717" s="46"/>
      <c r="H8717" s="46"/>
      <c r="I8717" s="55">
        <v>44558</v>
      </c>
      <c r="J8717" s="55">
        <v>45536</v>
      </c>
      <c r="K8717" s="55"/>
      <c r="L8717" s="46">
        <v>1644</v>
      </c>
      <c r="M8717" s="55">
        <v>44553</v>
      </c>
      <c r="N8717" s="46">
        <v>630</v>
      </c>
      <c r="O8717" s="46"/>
      <c r="P8717" s="57">
        <v>30</v>
      </c>
      <c r="Q8717" s="46"/>
      <c r="R8717" s="46"/>
      <c r="S8717" s="46"/>
      <c r="T8717" s="46"/>
      <c r="U8717" s="46"/>
      <c r="V8717" s="46"/>
      <c r="W8717" s="46"/>
      <c r="X8717" s="46"/>
      <c r="Y8717" s="46"/>
      <c r="Z8717" s="44"/>
      <c r="AA8717" s="44"/>
      <c r="AB8717" s="44"/>
      <c r="AC8717" s="1507">
        <f t="shared" si="3073"/>
        <v>60</v>
      </c>
      <c r="AD8717" s="1508">
        <f t="shared" si="3074"/>
        <v>4671</v>
      </c>
      <c r="AE8717" s="14">
        <f t="shared" ref="AE8717:AE8722" si="3077">(J8717-"01.04.2023")/30</f>
        <v>17.3</v>
      </c>
      <c r="AF8717" s="14">
        <f t="shared" si="3075"/>
        <v>220</v>
      </c>
      <c r="AG8717" s="14">
        <f t="shared" si="3076"/>
        <v>0.27272727272727271</v>
      </c>
      <c r="AH8717" s="14">
        <f t="shared" ref="AH8717:AH8722" si="3078">AG8717-AE8717</f>
        <v>-17.027272727272727</v>
      </c>
      <c r="AI8717" s="14">
        <f t="shared" ref="AI8717:AI8722" si="3079">AC8717-(AE8717*AF8717)</f>
        <v>-3746</v>
      </c>
      <c r="AJ8717" s="53"/>
    </row>
    <row r="8718" spans="1:37" ht="15" customHeight="1">
      <c r="A8718" s="1463">
        <v>3</v>
      </c>
      <c r="B8718" s="38" t="s">
        <v>73</v>
      </c>
      <c r="C8718" s="46" t="s">
        <v>66</v>
      </c>
      <c r="D8718" s="47">
        <v>265.61</v>
      </c>
      <c r="E8718" s="46">
        <v>600</v>
      </c>
      <c r="F8718" s="46">
        <v>159366</v>
      </c>
      <c r="G8718" s="46"/>
      <c r="H8718" s="46"/>
      <c r="I8718" s="55">
        <v>44558</v>
      </c>
      <c r="J8718" s="55">
        <v>45413</v>
      </c>
      <c r="K8718" s="55"/>
      <c r="L8718" s="46">
        <v>1644</v>
      </c>
      <c r="M8718" s="55">
        <v>44553</v>
      </c>
      <c r="N8718" s="46">
        <v>450</v>
      </c>
      <c r="O8718" s="46"/>
      <c r="P8718" s="57"/>
      <c r="Q8718" s="46"/>
      <c r="R8718" s="46"/>
      <c r="S8718" s="46"/>
      <c r="T8718" s="46"/>
      <c r="U8718" s="46"/>
      <c r="V8718" s="46"/>
      <c r="W8718" s="46"/>
      <c r="X8718" s="46"/>
      <c r="Y8718" s="46"/>
      <c r="Z8718" s="44"/>
      <c r="AA8718" s="44"/>
      <c r="AB8718" s="44"/>
      <c r="AC8718" s="1507">
        <f t="shared" si="3073"/>
        <v>150</v>
      </c>
      <c r="AD8718" s="1508">
        <f t="shared" si="3074"/>
        <v>39841.5</v>
      </c>
      <c r="AE8718" s="14">
        <f t="shared" si="3077"/>
        <v>13.2</v>
      </c>
      <c r="AF8718" s="14">
        <f t="shared" si="3075"/>
        <v>150</v>
      </c>
      <c r="AG8718" s="14">
        <f t="shared" si="3076"/>
        <v>1</v>
      </c>
      <c r="AH8718" s="14">
        <f t="shared" si="3078"/>
        <v>-12.2</v>
      </c>
      <c r="AI8718" s="14">
        <f t="shared" si="3079"/>
        <v>-1830</v>
      </c>
      <c r="AJ8718" s="53"/>
    </row>
    <row r="8719" spans="1:37" ht="15" customHeight="1">
      <c r="A8719" s="1463">
        <v>4</v>
      </c>
      <c r="B8719" s="38" t="s">
        <v>75</v>
      </c>
      <c r="C8719" s="46" t="s">
        <v>66</v>
      </c>
      <c r="D8719" s="47">
        <v>265.61</v>
      </c>
      <c r="E8719" s="46">
        <v>110</v>
      </c>
      <c r="F8719" s="46">
        <v>29217.100000000002</v>
      </c>
      <c r="G8719" s="46"/>
      <c r="H8719" s="46"/>
      <c r="I8719" s="55">
        <v>44558</v>
      </c>
      <c r="J8719" s="55">
        <v>45444</v>
      </c>
      <c r="K8719" s="55"/>
      <c r="L8719" s="46">
        <v>1644</v>
      </c>
      <c r="M8719" s="55">
        <v>44553</v>
      </c>
      <c r="N8719" s="46">
        <v>60</v>
      </c>
      <c r="O8719" s="46"/>
      <c r="P8719" s="57"/>
      <c r="Q8719" s="46"/>
      <c r="R8719" s="46"/>
      <c r="S8719" s="46"/>
      <c r="T8719" s="46"/>
      <c r="U8719" s="46"/>
      <c r="V8719" s="46"/>
      <c r="W8719" s="46"/>
      <c r="X8719" s="46"/>
      <c r="Y8719" s="46"/>
      <c r="Z8719" s="44"/>
      <c r="AA8719" s="44"/>
      <c r="AB8719" s="44"/>
      <c r="AC8719" s="1507">
        <f t="shared" si="3073"/>
        <v>50</v>
      </c>
      <c r="AD8719" s="1508">
        <f t="shared" si="3074"/>
        <v>13280.5</v>
      </c>
      <c r="AE8719" s="14">
        <f t="shared" si="3077"/>
        <v>14.233333333333333</v>
      </c>
      <c r="AF8719" s="14">
        <f t="shared" si="3075"/>
        <v>20</v>
      </c>
      <c r="AG8719" s="14">
        <f t="shared" si="3076"/>
        <v>2.5</v>
      </c>
      <c r="AH8719" s="14">
        <f t="shared" si="3078"/>
        <v>-11.733333333333333</v>
      </c>
      <c r="AI8719" s="14">
        <f t="shared" si="3079"/>
        <v>-234.66666666666663</v>
      </c>
      <c r="AJ8719" s="53"/>
    </row>
    <row r="8720" spans="1:37" ht="15" customHeight="1">
      <c r="A8720" s="1463">
        <v>5</v>
      </c>
      <c r="B8720" s="58" t="s">
        <v>77</v>
      </c>
      <c r="C8720" s="46" t="s">
        <v>66</v>
      </c>
      <c r="D8720" s="47">
        <v>41.62</v>
      </c>
      <c r="E8720" s="46">
        <v>5510</v>
      </c>
      <c r="F8720" s="46">
        <v>229326.19999999998</v>
      </c>
      <c r="G8720" s="46"/>
      <c r="H8720" s="59"/>
      <c r="I8720" s="55">
        <v>44782</v>
      </c>
      <c r="J8720" s="55">
        <v>46327</v>
      </c>
      <c r="K8720" s="55"/>
      <c r="L8720" s="46">
        <v>619</v>
      </c>
      <c r="M8720" s="55">
        <v>44771</v>
      </c>
      <c r="N8720" s="46">
        <v>1450</v>
      </c>
      <c r="O8720" s="46">
        <v>560</v>
      </c>
      <c r="P8720" s="46">
        <v>1500</v>
      </c>
      <c r="Q8720" s="46"/>
      <c r="R8720" s="46"/>
      <c r="S8720" s="46"/>
      <c r="T8720" s="46"/>
      <c r="U8720" s="46"/>
      <c r="V8720" s="46"/>
      <c r="W8720" s="46"/>
      <c r="X8720" s="46"/>
      <c r="Y8720" s="46"/>
      <c r="Z8720" s="44"/>
      <c r="AA8720" s="44"/>
      <c r="AB8720" s="44"/>
      <c r="AC8720" s="1507">
        <f t="shared" si="3073"/>
        <v>2000</v>
      </c>
      <c r="AD8720" s="1508">
        <f t="shared" si="3074"/>
        <v>83240</v>
      </c>
      <c r="AE8720" s="14">
        <f t="shared" si="3077"/>
        <v>43.666666666666664</v>
      </c>
      <c r="AF8720" s="14">
        <f t="shared" si="3075"/>
        <v>1170</v>
      </c>
      <c r="AG8720" s="14">
        <f t="shared" si="3076"/>
        <v>1.7094017094017093</v>
      </c>
      <c r="AH8720" s="14">
        <f t="shared" si="3078"/>
        <v>-41.957264957264954</v>
      </c>
      <c r="AI8720" s="14">
        <f t="shared" si="3079"/>
        <v>-49090</v>
      </c>
      <c r="AJ8720" s="53"/>
    </row>
    <row r="8721" spans="1:36" ht="15" customHeight="1">
      <c r="A8721" s="1463">
        <v>10</v>
      </c>
      <c r="B8721" s="60" t="s">
        <v>5882</v>
      </c>
      <c r="C8721" s="46" t="s">
        <v>66</v>
      </c>
      <c r="D8721" s="47">
        <v>41.51</v>
      </c>
      <c r="E8721" s="46">
        <v>3150</v>
      </c>
      <c r="F8721" s="46">
        <v>130756.5</v>
      </c>
      <c r="G8721" s="42"/>
      <c r="H8721" s="48"/>
      <c r="I8721" s="49">
        <v>44861</v>
      </c>
      <c r="J8721" s="50" t="s">
        <v>6901</v>
      </c>
      <c r="K8721" s="55"/>
      <c r="L8721" s="46">
        <v>619</v>
      </c>
      <c r="M8721" s="55">
        <v>44771</v>
      </c>
      <c r="N8721" s="46">
        <v>910</v>
      </c>
      <c r="O8721" s="46">
        <v>120</v>
      </c>
      <c r="P8721" s="46">
        <v>700</v>
      </c>
      <c r="Q8721" s="46"/>
      <c r="R8721" s="46"/>
      <c r="S8721" s="46"/>
      <c r="T8721" s="46"/>
      <c r="U8721" s="46"/>
      <c r="V8721" s="46"/>
      <c r="W8721" s="46"/>
      <c r="X8721" s="46"/>
      <c r="Y8721" s="46"/>
      <c r="Z8721" s="44"/>
      <c r="AA8721" s="44"/>
      <c r="AB8721" s="44"/>
      <c r="AC8721" s="1507">
        <f t="shared" si="3073"/>
        <v>1420</v>
      </c>
      <c r="AD8721" s="1508">
        <f t="shared" si="3074"/>
        <v>58944.2</v>
      </c>
      <c r="AE8721" s="14">
        <f t="shared" si="3077"/>
        <v>52.733333333333334</v>
      </c>
      <c r="AF8721" s="14">
        <f t="shared" si="3075"/>
        <v>576.66666666666663</v>
      </c>
      <c r="AG8721" s="14">
        <f t="shared" si="3076"/>
        <v>2.4624277456647401</v>
      </c>
      <c r="AH8721" s="14">
        <f t="shared" si="3078"/>
        <v>-50.270905587668594</v>
      </c>
      <c r="AI8721" s="14">
        <f t="shared" si="3079"/>
        <v>-28989.555555555555</v>
      </c>
      <c r="AJ8721" s="53"/>
    </row>
    <row r="8722" spans="1:36" ht="15" customHeight="1">
      <c r="A8722" s="1463">
        <v>12</v>
      </c>
      <c r="B8722" s="61" t="s">
        <v>6902</v>
      </c>
      <c r="C8722" s="46" t="s">
        <v>66</v>
      </c>
      <c r="D8722" s="62">
        <v>52.561</v>
      </c>
      <c r="E8722" s="46">
        <v>30</v>
      </c>
      <c r="F8722" s="46">
        <v>1576.83</v>
      </c>
      <c r="G8722" s="42"/>
      <c r="H8722" s="48"/>
      <c r="I8722" s="49">
        <v>44925</v>
      </c>
      <c r="J8722" s="50" t="s">
        <v>6903</v>
      </c>
      <c r="K8722" s="55"/>
      <c r="L8722" s="46"/>
      <c r="M8722" s="55"/>
      <c r="N8722" s="46"/>
      <c r="O8722" s="46"/>
      <c r="P8722" s="46"/>
      <c r="Q8722" s="46"/>
      <c r="R8722" s="46"/>
      <c r="S8722" s="46"/>
      <c r="T8722" s="46"/>
      <c r="U8722" s="46"/>
      <c r="V8722" s="46"/>
      <c r="W8722" s="46"/>
      <c r="X8722" s="46"/>
      <c r="Y8722" s="46"/>
      <c r="Z8722" s="44"/>
      <c r="AA8722" s="44"/>
      <c r="AB8722" s="44"/>
      <c r="AC8722" s="1507">
        <f t="shared" si="3073"/>
        <v>30</v>
      </c>
      <c r="AD8722" s="1508">
        <f t="shared" si="3074"/>
        <v>1576.83</v>
      </c>
      <c r="AE8722" s="14">
        <f t="shared" si="3077"/>
        <v>22.6</v>
      </c>
      <c r="AF8722" s="14">
        <f t="shared" si="3075"/>
        <v>0</v>
      </c>
      <c r="AG8722" s="14" t="e">
        <f t="shared" si="3076"/>
        <v>#DIV/0!</v>
      </c>
      <c r="AH8722" s="14" t="e">
        <f t="shared" si="3078"/>
        <v>#DIV/0!</v>
      </c>
      <c r="AI8722" s="14">
        <f t="shared" si="3079"/>
        <v>30</v>
      </c>
      <c r="AJ8722" s="53"/>
    </row>
    <row r="8723" spans="1:36" ht="15" customHeight="1">
      <c r="A8723" s="4387" t="s">
        <v>20</v>
      </c>
      <c r="B8723" s="4387"/>
      <c r="C8723" s="4387"/>
      <c r="D8723" s="4387"/>
      <c r="E8723" s="4387"/>
      <c r="F8723" s="4387"/>
      <c r="G8723" s="4387"/>
      <c r="H8723" s="4387"/>
      <c r="I8723" s="4387"/>
      <c r="J8723" s="4387"/>
      <c r="K8723" s="4387"/>
      <c r="L8723" s="4387"/>
      <c r="M8723" s="4387"/>
      <c r="N8723" s="4387"/>
      <c r="O8723" s="4387"/>
      <c r="P8723" s="4387"/>
      <c r="Q8723" s="4387"/>
      <c r="R8723" s="4387"/>
      <c r="S8723" s="4387"/>
      <c r="T8723" s="4387"/>
      <c r="U8723" s="4387"/>
      <c r="V8723" s="4387"/>
      <c r="W8723" s="4387"/>
      <c r="X8723" s="4387"/>
      <c r="Y8723" s="4387"/>
      <c r="Z8723" s="4387"/>
      <c r="AA8723" s="4387"/>
      <c r="AB8723" s="4387"/>
      <c r="AC8723" s="4387"/>
      <c r="AD8723" s="4387"/>
      <c r="AE8723" s="4387"/>
      <c r="AF8723" s="4387"/>
      <c r="AG8723" s="4387"/>
      <c r="AH8723" s="4387"/>
      <c r="AI8723" s="4387"/>
      <c r="AJ8723" s="4387"/>
    </row>
    <row r="8724" spans="1:36" ht="15" customHeight="1">
      <c r="A8724" s="4527" t="s">
        <v>953</v>
      </c>
      <c r="B8724" s="4132"/>
      <c r="C8724" s="4132"/>
      <c r="D8724" s="4132"/>
      <c r="E8724" s="4132"/>
      <c r="F8724" s="4132"/>
      <c r="G8724" s="4132"/>
      <c r="H8724" s="4132"/>
      <c r="I8724" s="4132"/>
      <c r="J8724" s="4132"/>
      <c r="K8724" s="4132"/>
      <c r="L8724" s="4132"/>
      <c r="M8724" s="4132"/>
      <c r="N8724" s="4132"/>
      <c r="O8724" s="4132"/>
      <c r="P8724" s="4132"/>
      <c r="Q8724" s="4132"/>
      <c r="R8724" s="4132"/>
      <c r="S8724" s="4132"/>
      <c r="T8724" s="4132"/>
      <c r="U8724" s="4132"/>
      <c r="V8724" s="4132"/>
      <c r="W8724" s="4132"/>
      <c r="X8724" s="4132"/>
      <c r="Y8724" s="4132"/>
      <c r="Z8724" s="4132"/>
      <c r="AA8724" s="4132"/>
      <c r="AB8724" s="4132"/>
      <c r="AC8724" s="4132"/>
      <c r="AD8724" s="4132"/>
      <c r="AE8724" s="4132"/>
      <c r="AF8724" s="4132"/>
      <c r="AG8724" s="4132"/>
      <c r="AH8724" s="4132"/>
      <c r="AI8724" s="4132"/>
      <c r="AJ8724" s="4133"/>
    </row>
    <row r="8725" spans="1:36" ht="15" customHeight="1">
      <c r="A8725" s="1463">
        <v>1</v>
      </c>
      <c r="B8725" s="63" t="s">
        <v>80</v>
      </c>
      <c r="C8725" s="46" t="s">
        <v>65</v>
      </c>
      <c r="D8725" s="47">
        <v>176.54</v>
      </c>
      <c r="E8725" s="46">
        <v>73</v>
      </c>
      <c r="F8725" s="46">
        <v>12887.42</v>
      </c>
      <c r="G8725" s="46"/>
      <c r="H8725" s="46"/>
      <c r="I8725" s="55">
        <v>44649</v>
      </c>
      <c r="J8725" s="50" t="s">
        <v>318</v>
      </c>
      <c r="K8725" s="44"/>
      <c r="L8725" s="46">
        <v>155</v>
      </c>
      <c r="M8725" s="55">
        <v>44636</v>
      </c>
      <c r="N8725" s="52">
        <v>4</v>
      </c>
      <c r="O8725" s="52">
        <v>5</v>
      </c>
      <c r="P8725" s="52">
        <v>10</v>
      </c>
      <c r="Q8725" s="46"/>
      <c r="R8725" s="46"/>
      <c r="S8725" s="46"/>
      <c r="T8725" s="46"/>
      <c r="U8725" s="46"/>
      <c r="V8725" s="46"/>
      <c r="W8725" s="46"/>
      <c r="X8725" s="46"/>
      <c r="Y8725" s="46"/>
      <c r="Z8725" s="44"/>
      <c r="AA8725" s="44"/>
      <c r="AB8725" s="44"/>
      <c r="AC8725" s="1507">
        <f t="shared" ref="AC8725:AC8733" si="3080">E8725+G8725-N8725-O8725-AA8725-P8725-Q8725-R8725-S8725-T8725-U8725-V8725-W8725-X8725-Y8725</f>
        <v>54</v>
      </c>
      <c r="AD8725" s="1508">
        <f t="shared" ref="AD8725:AD8733" si="3081">D8725*AC8725</f>
        <v>9533.16</v>
      </c>
      <c r="AE8725" s="14">
        <f t="shared" ref="AE8725:AE8731" si="3082">(J8725-"01.04.2023")/30</f>
        <v>15.2</v>
      </c>
      <c r="AF8725" s="14">
        <f t="shared" ref="AF8725:AF8733" si="3083">(N8725+O8725+P8725+Q8725+R8725+S8725+T8725+U8725+V8725+W8725+X8725+Y8725)/3</f>
        <v>6.333333333333333</v>
      </c>
      <c r="AG8725" s="14">
        <f t="shared" ref="AG8725:AG8733" si="3084">AC8725/AF8725</f>
        <v>8.526315789473685</v>
      </c>
      <c r="AH8725" s="14">
        <f t="shared" ref="AH8725:AH8731" si="3085">AG8725-AE8725</f>
        <v>-6.6736842105263143</v>
      </c>
      <c r="AI8725" s="14">
        <f t="shared" ref="AI8725:AI8731" si="3086">AC8725-(AE8725*AF8725)</f>
        <v>-42.266666666666652</v>
      </c>
      <c r="AJ8725" s="53"/>
    </row>
    <row r="8726" spans="1:36" ht="15" customHeight="1">
      <c r="A8726" s="1463">
        <v>2</v>
      </c>
      <c r="B8726" s="63" t="s">
        <v>6904</v>
      </c>
      <c r="C8726" s="46" t="s">
        <v>65</v>
      </c>
      <c r="D8726" s="47">
        <v>4.6639999999999997</v>
      </c>
      <c r="E8726" s="46">
        <v>2060</v>
      </c>
      <c r="F8726" s="46">
        <v>9607.84</v>
      </c>
      <c r="G8726" s="46"/>
      <c r="H8726" s="46"/>
      <c r="I8726" s="55">
        <v>44628</v>
      </c>
      <c r="J8726" s="50" t="s">
        <v>81</v>
      </c>
      <c r="K8726" s="44"/>
      <c r="L8726" s="46">
        <v>145</v>
      </c>
      <c r="M8726" s="55">
        <v>44635</v>
      </c>
      <c r="N8726" s="52">
        <v>60</v>
      </c>
      <c r="O8726" s="52">
        <v>70</v>
      </c>
      <c r="P8726" s="52">
        <v>70</v>
      </c>
      <c r="Q8726" s="46"/>
      <c r="R8726" s="46"/>
      <c r="S8726" s="46"/>
      <c r="T8726" s="46"/>
      <c r="U8726" s="46"/>
      <c r="V8726" s="46"/>
      <c r="W8726" s="46"/>
      <c r="X8726" s="46"/>
      <c r="Y8726" s="46"/>
      <c r="Z8726" s="44"/>
      <c r="AA8726" s="44"/>
      <c r="AB8726" s="44"/>
      <c r="AC8726" s="1507">
        <f t="shared" si="3080"/>
        <v>1860</v>
      </c>
      <c r="AD8726" s="1508">
        <f t="shared" si="3081"/>
        <v>8675.0399999999991</v>
      </c>
      <c r="AE8726" s="14">
        <f t="shared" si="3082"/>
        <v>5.0666666666666664</v>
      </c>
      <c r="AF8726" s="14">
        <f t="shared" si="3083"/>
        <v>66.666666666666671</v>
      </c>
      <c r="AG8726" s="14">
        <f t="shared" si="3084"/>
        <v>27.9</v>
      </c>
      <c r="AH8726" s="14">
        <f t="shared" si="3085"/>
        <v>22.833333333333332</v>
      </c>
      <c r="AI8726" s="14">
        <f t="shared" si="3086"/>
        <v>1522.2222222222222</v>
      </c>
      <c r="AJ8726" s="53"/>
    </row>
    <row r="8727" spans="1:36" ht="15" customHeight="1">
      <c r="A8727" s="1463">
        <v>5</v>
      </c>
      <c r="B8727" s="63" t="s">
        <v>82</v>
      </c>
      <c r="C8727" s="46" t="s">
        <v>66</v>
      </c>
      <c r="D8727" s="47">
        <v>12.30677</v>
      </c>
      <c r="E8727" s="46">
        <v>25</v>
      </c>
      <c r="F8727" s="46">
        <v>307.66925000000003</v>
      </c>
      <c r="G8727" s="46"/>
      <c r="H8727" s="46"/>
      <c r="I8727" s="55">
        <v>44594</v>
      </c>
      <c r="J8727" s="50" t="s">
        <v>83</v>
      </c>
      <c r="K8727" s="44"/>
      <c r="L8727" s="46"/>
      <c r="M8727" s="46"/>
      <c r="N8727" s="52"/>
      <c r="O8727" s="52"/>
      <c r="P8727" s="52"/>
      <c r="Q8727" s="46"/>
      <c r="R8727" s="46"/>
      <c r="S8727" s="46"/>
      <c r="T8727" s="46"/>
      <c r="U8727" s="46"/>
      <c r="V8727" s="46"/>
      <c r="W8727" s="46"/>
      <c r="X8727" s="46"/>
      <c r="Y8727" s="46"/>
      <c r="Z8727" s="44"/>
      <c r="AA8727" s="44"/>
      <c r="AB8727" s="44"/>
      <c r="AC8727" s="1507">
        <f t="shared" si="3080"/>
        <v>25</v>
      </c>
      <c r="AD8727" s="1508">
        <f t="shared" si="3081"/>
        <v>307.66925000000003</v>
      </c>
      <c r="AE8727" s="14">
        <f t="shared" si="3082"/>
        <v>272.96666666666664</v>
      </c>
      <c r="AF8727" s="14">
        <f t="shared" si="3083"/>
        <v>0</v>
      </c>
      <c r="AG8727" s="14" t="e">
        <f t="shared" si="3084"/>
        <v>#DIV/0!</v>
      </c>
      <c r="AH8727" s="14" t="e">
        <f t="shared" si="3085"/>
        <v>#DIV/0!</v>
      </c>
      <c r="AI8727" s="14">
        <f t="shared" si="3086"/>
        <v>25</v>
      </c>
      <c r="AJ8727" s="53"/>
    </row>
    <row r="8728" spans="1:36" ht="15" customHeight="1">
      <c r="A8728" s="1463">
        <v>6</v>
      </c>
      <c r="B8728" s="63" t="s">
        <v>84</v>
      </c>
      <c r="C8728" s="46" t="s">
        <v>64</v>
      </c>
      <c r="D8728" s="47">
        <v>227.48</v>
      </c>
      <c r="E8728" s="46">
        <v>2494</v>
      </c>
      <c r="F8728" s="46">
        <v>567335.12</v>
      </c>
      <c r="G8728" s="46"/>
      <c r="H8728" s="46"/>
      <c r="I8728" s="55">
        <v>44594</v>
      </c>
      <c r="J8728" s="55">
        <v>45181</v>
      </c>
      <c r="K8728" s="44"/>
      <c r="L8728" s="46"/>
      <c r="M8728" s="46"/>
      <c r="N8728" s="52">
        <v>2</v>
      </c>
      <c r="O8728" s="52"/>
      <c r="P8728" s="52">
        <v>3</v>
      </c>
      <c r="Q8728" s="46"/>
      <c r="R8728" s="46"/>
      <c r="S8728" s="46"/>
      <c r="T8728" s="46"/>
      <c r="U8728" s="46"/>
      <c r="V8728" s="46"/>
      <c r="W8728" s="46"/>
      <c r="X8728" s="46"/>
      <c r="Y8728" s="46"/>
      <c r="Z8728" s="44"/>
      <c r="AA8728" s="44"/>
      <c r="AB8728" s="44"/>
      <c r="AC8728" s="1507">
        <f t="shared" si="3080"/>
        <v>2489</v>
      </c>
      <c r="AD8728" s="1508">
        <f t="shared" si="3081"/>
        <v>566197.72</v>
      </c>
      <c r="AE8728" s="14">
        <f t="shared" si="3082"/>
        <v>5.4666666666666668</v>
      </c>
      <c r="AF8728" s="14">
        <f t="shared" si="3083"/>
        <v>1.6666666666666667</v>
      </c>
      <c r="AG8728" s="14">
        <f t="shared" si="3084"/>
        <v>1493.3999999999999</v>
      </c>
      <c r="AH8728" s="14">
        <f t="shared" si="3085"/>
        <v>1487.9333333333332</v>
      </c>
      <c r="AI8728" s="14">
        <f t="shared" si="3086"/>
        <v>2479.8888888888887</v>
      </c>
      <c r="AJ8728" s="53"/>
    </row>
    <row r="8729" spans="1:36" ht="15" customHeight="1">
      <c r="A8729" s="1463">
        <v>7</v>
      </c>
      <c r="B8729" s="63" t="s">
        <v>85</v>
      </c>
      <c r="C8729" s="46" t="s">
        <v>86</v>
      </c>
      <c r="D8729" s="47">
        <v>2188.86</v>
      </c>
      <c r="E8729" s="46">
        <v>4</v>
      </c>
      <c r="F8729" s="46">
        <v>8755.44</v>
      </c>
      <c r="G8729" s="46"/>
      <c r="H8729" s="46"/>
      <c r="I8729" s="55">
        <v>44588</v>
      </c>
      <c r="J8729" s="50" t="s">
        <v>87</v>
      </c>
      <c r="K8729" s="44"/>
      <c r="L8729" s="46">
        <v>53</v>
      </c>
      <c r="M8729" s="55">
        <v>44587</v>
      </c>
      <c r="N8729" s="52"/>
      <c r="O8729" s="52"/>
      <c r="P8729" s="52"/>
      <c r="Q8729" s="46"/>
      <c r="R8729" s="46"/>
      <c r="S8729" s="46"/>
      <c r="T8729" s="46"/>
      <c r="U8729" s="46"/>
      <c r="V8729" s="46"/>
      <c r="W8729" s="46"/>
      <c r="X8729" s="46"/>
      <c r="Y8729" s="46"/>
      <c r="Z8729" s="44"/>
      <c r="AA8729" s="44"/>
      <c r="AB8729" s="44"/>
      <c r="AC8729" s="1507">
        <f t="shared" si="3080"/>
        <v>4</v>
      </c>
      <c r="AD8729" s="1508">
        <f t="shared" si="3081"/>
        <v>8755.44</v>
      </c>
      <c r="AE8729" s="14">
        <f t="shared" si="3082"/>
        <v>6.9333333333333336</v>
      </c>
      <c r="AF8729" s="14">
        <f t="shared" si="3083"/>
        <v>0</v>
      </c>
      <c r="AG8729" s="14" t="e">
        <f t="shared" si="3084"/>
        <v>#DIV/0!</v>
      </c>
      <c r="AH8729" s="14" t="e">
        <f t="shared" si="3085"/>
        <v>#DIV/0!</v>
      </c>
      <c r="AI8729" s="14">
        <f t="shared" si="3086"/>
        <v>4</v>
      </c>
      <c r="AJ8729" s="53"/>
    </row>
    <row r="8730" spans="1:36" ht="15" customHeight="1">
      <c r="A8730" s="1463">
        <v>8</v>
      </c>
      <c r="B8730" s="63" t="s">
        <v>89</v>
      </c>
      <c r="C8730" s="46" t="s">
        <v>66</v>
      </c>
      <c r="D8730" s="47">
        <v>1.2312099999999999</v>
      </c>
      <c r="E8730" s="46">
        <v>2494</v>
      </c>
      <c r="F8730" s="46">
        <v>3070.6377399999997</v>
      </c>
      <c r="G8730" s="46"/>
      <c r="H8730" s="46"/>
      <c r="I8730" s="55">
        <v>44594</v>
      </c>
      <c r="J8730" s="50" t="s">
        <v>90</v>
      </c>
      <c r="K8730" s="44"/>
      <c r="L8730" s="46"/>
      <c r="M8730" s="46"/>
      <c r="N8730" s="46">
        <v>2</v>
      </c>
      <c r="O8730" s="46"/>
      <c r="P8730" s="46">
        <v>3</v>
      </c>
      <c r="Q8730" s="46"/>
      <c r="R8730" s="46"/>
      <c r="S8730" s="46"/>
      <c r="T8730" s="46"/>
      <c r="U8730" s="46"/>
      <c r="V8730" s="46"/>
      <c r="W8730" s="46"/>
      <c r="X8730" s="46"/>
      <c r="Y8730" s="46"/>
      <c r="Z8730" s="44"/>
      <c r="AA8730" s="44"/>
      <c r="AB8730" s="44"/>
      <c r="AC8730" s="1507">
        <f t="shared" si="3080"/>
        <v>2489</v>
      </c>
      <c r="AD8730" s="1508">
        <f t="shared" si="3081"/>
        <v>3064.4816899999996</v>
      </c>
      <c r="AE8730" s="14">
        <f t="shared" si="3082"/>
        <v>27.366666666666667</v>
      </c>
      <c r="AF8730" s="14">
        <f t="shared" si="3083"/>
        <v>1.6666666666666667</v>
      </c>
      <c r="AG8730" s="14">
        <f t="shared" si="3084"/>
        <v>1493.3999999999999</v>
      </c>
      <c r="AH8730" s="14">
        <f t="shared" si="3085"/>
        <v>1466.0333333333333</v>
      </c>
      <c r="AI8730" s="14">
        <f t="shared" si="3086"/>
        <v>2443.3888888888887</v>
      </c>
      <c r="AJ8730" s="53"/>
    </row>
    <row r="8731" spans="1:36" ht="15" customHeight="1">
      <c r="A8731" s="1463">
        <v>9</v>
      </c>
      <c r="B8731" s="63" t="s">
        <v>6502</v>
      </c>
      <c r="C8731" s="46" t="s">
        <v>66</v>
      </c>
      <c r="D8731" s="47">
        <v>268</v>
      </c>
      <c r="E8731" s="46">
        <v>762</v>
      </c>
      <c r="F8731" s="46">
        <v>204216</v>
      </c>
      <c r="G8731" s="46"/>
      <c r="H8731" s="47"/>
      <c r="I8731" s="55">
        <v>44886</v>
      </c>
      <c r="J8731" s="55">
        <v>45565</v>
      </c>
      <c r="K8731" s="44"/>
      <c r="L8731" s="46">
        <v>998</v>
      </c>
      <c r="M8731" s="55">
        <v>44886</v>
      </c>
      <c r="N8731" s="52">
        <v>5</v>
      </c>
      <c r="O8731" s="52">
        <v>125</v>
      </c>
      <c r="P8731" s="52">
        <v>15</v>
      </c>
      <c r="Q8731" s="46"/>
      <c r="R8731" s="46"/>
      <c r="S8731" s="46"/>
      <c r="T8731" s="46"/>
      <c r="U8731" s="46"/>
      <c r="V8731" s="46"/>
      <c r="W8731" s="46"/>
      <c r="X8731" s="46"/>
      <c r="Y8731" s="46"/>
      <c r="Z8731" s="44"/>
      <c r="AA8731" s="44"/>
      <c r="AB8731" s="44"/>
      <c r="AC8731" s="1507">
        <f t="shared" si="3080"/>
        <v>617</v>
      </c>
      <c r="AD8731" s="1508">
        <f t="shared" si="3081"/>
        <v>165356</v>
      </c>
      <c r="AE8731" s="14">
        <f t="shared" si="3082"/>
        <v>18.266666666666666</v>
      </c>
      <c r="AF8731" s="14">
        <f t="shared" si="3083"/>
        <v>48.333333333333336</v>
      </c>
      <c r="AG8731" s="14">
        <f t="shared" si="3084"/>
        <v>12.76551724137931</v>
      </c>
      <c r="AH8731" s="14">
        <f t="shared" si="3085"/>
        <v>-5.5011494252873554</v>
      </c>
      <c r="AI8731" s="14">
        <f t="shared" si="3086"/>
        <v>-265.88888888888891</v>
      </c>
      <c r="AJ8731" s="53"/>
    </row>
    <row r="8732" spans="1:36" ht="15" customHeight="1">
      <c r="A8732" s="1463">
        <v>10</v>
      </c>
      <c r="B8732" s="64" t="s">
        <v>8133</v>
      </c>
      <c r="C8732" s="35" t="s">
        <v>66</v>
      </c>
      <c r="D8732" s="47">
        <v>30255.439999999999</v>
      </c>
      <c r="E8732" s="46"/>
      <c r="F8732" s="46"/>
      <c r="G8732" s="46">
        <v>1</v>
      </c>
      <c r="H8732" s="46">
        <v>30255.439999999999</v>
      </c>
      <c r="I8732" s="55">
        <v>44956</v>
      </c>
      <c r="J8732" s="56" t="s">
        <v>70</v>
      </c>
      <c r="K8732" s="44"/>
      <c r="L8732" s="46">
        <v>68</v>
      </c>
      <c r="M8732" s="55">
        <v>44951</v>
      </c>
      <c r="N8732" s="46"/>
      <c r="O8732" s="46"/>
      <c r="P8732" s="46"/>
      <c r="Q8732" s="46"/>
      <c r="R8732" s="46"/>
      <c r="S8732" s="46"/>
      <c r="T8732" s="46"/>
      <c r="U8732" s="46"/>
      <c r="V8732" s="46"/>
      <c r="W8732" s="46"/>
      <c r="X8732" s="46"/>
      <c r="Y8732" s="46"/>
      <c r="Z8732" s="44"/>
      <c r="AA8732" s="44"/>
      <c r="AB8732" s="44"/>
      <c r="AC8732" s="1507">
        <f t="shared" si="3080"/>
        <v>1</v>
      </c>
      <c r="AD8732" s="1508">
        <f t="shared" si="3081"/>
        <v>30255.439999999999</v>
      </c>
      <c r="AE8732" s="14" t="s">
        <v>334</v>
      </c>
      <c r="AF8732" s="14">
        <f t="shared" si="3083"/>
        <v>0</v>
      </c>
      <c r="AG8732" s="14" t="e">
        <f t="shared" si="3084"/>
        <v>#DIV/0!</v>
      </c>
      <c r="AH8732" s="14" t="s">
        <v>334</v>
      </c>
      <c r="AI8732" s="14" t="s">
        <v>334</v>
      </c>
      <c r="AJ8732" s="53"/>
    </row>
    <row r="8733" spans="1:36" ht="15" customHeight="1">
      <c r="A8733" s="1463">
        <v>11</v>
      </c>
      <c r="B8733" s="45" t="s">
        <v>8134</v>
      </c>
      <c r="C8733" s="46" t="s">
        <v>66</v>
      </c>
      <c r="D8733" s="47">
        <v>349.28</v>
      </c>
      <c r="E8733" s="46"/>
      <c r="F8733" s="46"/>
      <c r="G8733" s="46">
        <v>1</v>
      </c>
      <c r="H8733" s="47">
        <v>349.28</v>
      </c>
      <c r="I8733" s="55">
        <v>44956</v>
      </c>
      <c r="J8733" s="56" t="s">
        <v>70</v>
      </c>
      <c r="K8733" s="44"/>
      <c r="L8733" s="46">
        <v>68</v>
      </c>
      <c r="M8733" s="55">
        <v>44951</v>
      </c>
      <c r="N8733" s="52"/>
      <c r="O8733" s="52"/>
      <c r="P8733" s="52"/>
      <c r="Q8733" s="46"/>
      <c r="R8733" s="46"/>
      <c r="S8733" s="46"/>
      <c r="T8733" s="46"/>
      <c r="U8733" s="46"/>
      <c r="V8733" s="46"/>
      <c r="W8733" s="46"/>
      <c r="X8733" s="46"/>
      <c r="Y8733" s="46"/>
      <c r="Z8733" s="44"/>
      <c r="AA8733" s="44"/>
      <c r="AB8733" s="44"/>
      <c r="AC8733" s="1507">
        <f t="shared" si="3080"/>
        <v>1</v>
      </c>
      <c r="AD8733" s="1508">
        <f t="shared" si="3081"/>
        <v>349.28</v>
      </c>
      <c r="AE8733" s="14" t="s">
        <v>334</v>
      </c>
      <c r="AF8733" s="14">
        <f t="shared" si="3083"/>
        <v>0</v>
      </c>
      <c r="AG8733" s="14" t="e">
        <f t="shared" si="3084"/>
        <v>#DIV/0!</v>
      </c>
      <c r="AH8733" s="14" t="s">
        <v>334</v>
      </c>
      <c r="AI8733" s="14" t="s">
        <v>334</v>
      </c>
      <c r="AJ8733" s="53"/>
    </row>
    <row r="8734" spans="1:36" ht="15" customHeight="1">
      <c r="A8734" s="4528" t="s">
        <v>21</v>
      </c>
      <c r="B8734" s="4529"/>
      <c r="C8734" s="4529"/>
      <c r="D8734" s="4529"/>
      <c r="E8734" s="4529"/>
      <c r="F8734" s="4529"/>
      <c r="G8734" s="4529"/>
      <c r="H8734" s="4529"/>
      <c r="I8734" s="4529"/>
      <c r="J8734" s="4529"/>
      <c r="K8734" s="4529"/>
      <c r="L8734" s="4529"/>
      <c r="M8734" s="4529"/>
      <c r="N8734" s="4529"/>
      <c r="O8734" s="4529"/>
      <c r="P8734" s="4529"/>
      <c r="Q8734" s="4529"/>
      <c r="R8734" s="4529"/>
      <c r="S8734" s="4529"/>
      <c r="T8734" s="4529"/>
      <c r="U8734" s="4529"/>
      <c r="V8734" s="4529"/>
      <c r="W8734" s="4529"/>
      <c r="X8734" s="4529"/>
      <c r="Y8734" s="4529"/>
      <c r="Z8734" s="4529"/>
      <c r="AA8734" s="4529"/>
      <c r="AB8734" s="4529"/>
      <c r="AC8734" s="4529"/>
      <c r="AD8734" s="4529"/>
      <c r="AE8734" s="4529"/>
      <c r="AF8734" s="4529"/>
      <c r="AG8734" s="4529"/>
      <c r="AH8734" s="4529"/>
      <c r="AI8734" s="4529"/>
      <c r="AJ8734" s="4530"/>
    </row>
    <row r="8735" spans="1:36" ht="15" customHeight="1">
      <c r="A8735" s="4527" t="s">
        <v>91</v>
      </c>
      <c r="B8735" s="4132"/>
      <c r="C8735" s="4132"/>
      <c r="D8735" s="4132"/>
      <c r="E8735" s="4132"/>
      <c r="F8735" s="4132"/>
      <c r="G8735" s="4132"/>
      <c r="H8735" s="4132"/>
      <c r="I8735" s="4132"/>
      <c r="J8735" s="4132"/>
      <c r="K8735" s="4132"/>
      <c r="L8735" s="4132"/>
      <c r="M8735" s="4132"/>
      <c r="N8735" s="4132"/>
      <c r="O8735" s="4132"/>
      <c r="P8735" s="4132"/>
      <c r="Q8735" s="4132"/>
      <c r="R8735" s="4132"/>
      <c r="S8735" s="4132"/>
      <c r="T8735" s="4132"/>
      <c r="U8735" s="4132"/>
      <c r="V8735" s="4132"/>
      <c r="W8735" s="4132"/>
      <c r="X8735" s="4132"/>
      <c r="Y8735" s="4132"/>
      <c r="Z8735" s="4132"/>
      <c r="AA8735" s="4132"/>
      <c r="AB8735" s="4132"/>
      <c r="AC8735" s="4132"/>
      <c r="AD8735" s="4132"/>
      <c r="AE8735" s="4132"/>
      <c r="AF8735" s="4132"/>
      <c r="AG8735" s="4132"/>
      <c r="AH8735" s="4132"/>
      <c r="AI8735" s="4132"/>
      <c r="AJ8735" s="4133"/>
    </row>
    <row r="8736" spans="1:36" ht="15" customHeight="1">
      <c r="A8736" s="1463">
        <v>1</v>
      </c>
      <c r="B8736" s="65" t="s">
        <v>92</v>
      </c>
      <c r="C8736" s="46" t="s">
        <v>66</v>
      </c>
      <c r="D8736" s="47">
        <v>1017.03</v>
      </c>
      <c r="E8736" s="46">
        <v>2</v>
      </c>
      <c r="F8736" s="46">
        <v>2034.06</v>
      </c>
      <c r="G8736" s="46"/>
      <c r="H8736" s="46"/>
      <c r="I8736" s="55">
        <v>44494</v>
      </c>
      <c r="J8736" s="56" t="s">
        <v>70</v>
      </c>
      <c r="K8736" s="44"/>
      <c r="L8736" s="44"/>
      <c r="M8736" s="44"/>
      <c r="N8736" s="44"/>
      <c r="O8736" s="44"/>
      <c r="P8736" s="44"/>
      <c r="Q8736" s="44"/>
      <c r="R8736" s="44"/>
      <c r="S8736" s="44"/>
      <c r="T8736" s="44"/>
      <c r="U8736" s="44"/>
      <c r="V8736" s="44"/>
      <c r="W8736" s="44"/>
      <c r="X8736" s="44"/>
      <c r="Y8736" s="44"/>
      <c r="Z8736" s="44"/>
      <c r="AA8736" s="44"/>
      <c r="AB8736" s="44"/>
      <c r="AC8736" s="1507">
        <f t="shared" ref="AC8736:AC8756" si="3087">E8736+G8736-N8736-O8736-AA8736-P8736-Q8736-R8736-S8736-T8736-U8736-V8736-W8736-X8736-Y8736</f>
        <v>2</v>
      </c>
      <c r="AD8736" s="1508">
        <f t="shared" ref="AD8736:AD8756" si="3088">D8736*AC8736</f>
        <v>2034.06</v>
      </c>
      <c r="AE8736" s="14" t="s">
        <v>334</v>
      </c>
      <c r="AF8736" s="14">
        <f t="shared" ref="AF8736:AF8756" si="3089">(N8736+O8736+P8736+Q8736+R8736+S8736+T8736+U8736+V8736+W8736+X8736+Y8736)/3</f>
        <v>0</v>
      </c>
      <c r="AG8736" s="14" t="e">
        <f t="shared" ref="AG8736:AG8756" si="3090">AC8736/AF8736</f>
        <v>#DIV/0!</v>
      </c>
      <c r="AH8736" s="14" t="s">
        <v>334</v>
      </c>
      <c r="AI8736" s="14" t="s">
        <v>334</v>
      </c>
      <c r="AJ8736" s="53"/>
    </row>
    <row r="8737" spans="1:36" ht="15" customHeight="1">
      <c r="A8737" s="1463">
        <v>3</v>
      </c>
      <c r="B8737" s="63" t="s">
        <v>3475</v>
      </c>
      <c r="C8737" s="46" t="s">
        <v>66</v>
      </c>
      <c r="D8737" s="47">
        <v>1</v>
      </c>
      <c r="E8737" s="46">
        <v>240</v>
      </c>
      <c r="F8737" s="46">
        <v>240</v>
      </c>
      <c r="G8737" s="46"/>
      <c r="H8737" s="47"/>
      <c r="I8737" s="55">
        <v>44740</v>
      </c>
      <c r="J8737" s="50" t="s">
        <v>2729</v>
      </c>
      <c r="K8737" s="44"/>
      <c r="L8737" s="46"/>
      <c r="M8737" s="55"/>
      <c r="N8737" s="46"/>
      <c r="O8737" s="46"/>
      <c r="P8737" s="46"/>
      <c r="Q8737" s="46"/>
      <c r="R8737" s="46"/>
      <c r="S8737" s="46"/>
      <c r="T8737" s="46"/>
      <c r="U8737" s="46"/>
      <c r="V8737" s="46"/>
      <c r="W8737" s="46"/>
      <c r="X8737" s="46"/>
      <c r="Y8737" s="46"/>
      <c r="Z8737" s="44"/>
      <c r="AA8737" s="44"/>
      <c r="AB8737" s="44"/>
      <c r="AC8737" s="1507">
        <f t="shared" si="3087"/>
        <v>240</v>
      </c>
      <c r="AD8737" s="1508">
        <f t="shared" si="3088"/>
        <v>240</v>
      </c>
      <c r="AE8737" s="14">
        <f t="shared" ref="AE8737:AE8753" si="3091">(J8737-"01.04.2023")/30</f>
        <v>38.56666666666667</v>
      </c>
      <c r="AF8737" s="14">
        <f t="shared" si="3089"/>
        <v>0</v>
      </c>
      <c r="AG8737" s="14" t="e">
        <f t="shared" si="3090"/>
        <v>#DIV/0!</v>
      </c>
      <c r="AH8737" s="14" t="e">
        <f t="shared" ref="AH8737:AH8753" si="3092">AG8737-AE8737</f>
        <v>#DIV/0!</v>
      </c>
      <c r="AI8737" s="14">
        <f t="shared" ref="AI8737:AI8753" si="3093">AC8737-(AE8737*AF8737)</f>
        <v>240</v>
      </c>
      <c r="AJ8737" s="53"/>
    </row>
    <row r="8738" spans="1:36" ht="15" customHeight="1">
      <c r="A8738" s="1463">
        <v>4</v>
      </c>
      <c r="B8738" s="45" t="s">
        <v>5883</v>
      </c>
      <c r="C8738" s="46" t="s">
        <v>65</v>
      </c>
      <c r="D8738" s="66">
        <v>645.4357</v>
      </c>
      <c r="E8738" s="46">
        <v>978</v>
      </c>
      <c r="F8738" s="46">
        <v>631236.11459999997</v>
      </c>
      <c r="G8738" s="42"/>
      <c r="H8738" s="67"/>
      <c r="I8738" s="55">
        <v>44837</v>
      </c>
      <c r="J8738" s="50" t="s">
        <v>129</v>
      </c>
      <c r="K8738" s="46">
        <v>978</v>
      </c>
      <c r="L8738" s="42">
        <v>830</v>
      </c>
      <c r="M8738" s="51">
        <v>44834</v>
      </c>
      <c r="N8738" s="52"/>
      <c r="O8738" s="52"/>
      <c r="P8738" s="52"/>
      <c r="Q8738" s="46"/>
      <c r="R8738" s="46"/>
      <c r="S8738" s="46"/>
      <c r="T8738" s="46"/>
      <c r="U8738" s="46"/>
      <c r="V8738" s="46"/>
      <c r="W8738" s="46"/>
      <c r="X8738" s="46"/>
      <c r="Y8738" s="46"/>
      <c r="Z8738" s="44"/>
      <c r="AA8738" s="44"/>
      <c r="AB8738" s="44"/>
      <c r="AC8738" s="1507">
        <f t="shared" si="3087"/>
        <v>978</v>
      </c>
      <c r="AD8738" s="1508">
        <f t="shared" si="3088"/>
        <v>631236.11459999997</v>
      </c>
      <c r="AE8738" s="14">
        <f t="shared" si="3091"/>
        <v>0.96666666666666667</v>
      </c>
      <c r="AF8738" s="14">
        <f t="shared" si="3089"/>
        <v>0</v>
      </c>
      <c r="AG8738" s="14" t="e">
        <f t="shared" si="3090"/>
        <v>#DIV/0!</v>
      </c>
      <c r="AH8738" s="14" t="e">
        <f t="shared" si="3092"/>
        <v>#DIV/0!</v>
      </c>
      <c r="AI8738" s="14">
        <f t="shared" si="3093"/>
        <v>978</v>
      </c>
      <c r="AJ8738" s="46">
        <v>978</v>
      </c>
    </row>
    <row r="8739" spans="1:36" ht="15" customHeight="1">
      <c r="A8739" s="1463">
        <v>8</v>
      </c>
      <c r="B8739" s="45" t="s">
        <v>4558</v>
      </c>
      <c r="C8739" s="46" t="s">
        <v>65</v>
      </c>
      <c r="D8739" s="66">
        <v>246.83805000000001</v>
      </c>
      <c r="E8739" s="46"/>
      <c r="F8739" s="46"/>
      <c r="G8739" s="42">
        <v>90</v>
      </c>
      <c r="H8739" s="67">
        <v>22215.42</v>
      </c>
      <c r="I8739" s="55">
        <v>44956</v>
      </c>
      <c r="J8739" s="50" t="s">
        <v>8135</v>
      </c>
      <c r="K8739" s="44"/>
      <c r="L8739" s="42"/>
      <c r="M8739" s="51"/>
      <c r="N8739" s="52"/>
      <c r="O8739" s="52">
        <v>18</v>
      </c>
      <c r="P8739" s="52">
        <v>60</v>
      </c>
      <c r="Q8739" s="46"/>
      <c r="R8739" s="46"/>
      <c r="S8739" s="46"/>
      <c r="T8739" s="46"/>
      <c r="U8739" s="46"/>
      <c r="V8739" s="46"/>
      <c r="W8739" s="46"/>
      <c r="X8739" s="46"/>
      <c r="Y8739" s="46"/>
      <c r="Z8739" s="44"/>
      <c r="AA8739" s="44"/>
      <c r="AB8739" s="44"/>
      <c r="AC8739" s="1507">
        <f t="shared" si="3087"/>
        <v>12</v>
      </c>
      <c r="AD8739" s="1508">
        <f t="shared" si="3088"/>
        <v>2962.0565999999999</v>
      </c>
      <c r="AE8739" s="14">
        <f t="shared" si="3091"/>
        <v>0.16666666666666666</v>
      </c>
      <c r="AF8739" s="14">
        <f t="shared" si="3089"/>
        <v>26</v>
      </c>
      <c r="AG8739" s="14">
        <f t="shared" si="3090"/>
        <v>0.46153846153846156</v>
      </c>
      <c r="AH8739" s="14">
        <f t="shared" si="3092"/>
        <v>0.29487179487179493</v>
      </c>
      <c r="AI8739" s="14">
        <f t="shared" si="3093"/>
        <v>7.666666666666667</v>
      </c>
      <c r="AJ8739" s="53"/>
    </row>
    <row r="8740" spans="1:36" ht="15" customHeight="1">
      <c r="A8740" s="1463">
        <v>9</v>
      </c>
      <c r="B8740" s="45" t="s">
        <v>5884</v>
      </c>
      <c r="C8740" s="46" t="s">
        <v>66</v>
      </c>
      <c r="D8740" s="66">
        <v>3.54</v>
      </c>
      <c r="E8740" s="46"/>
      <c r="F8740" s="46"/>
      <c r="G8740" s="42">
        <v>90</v>
      </c>
      <c r="H8740" s="67">
        <v>318.60000000000002</v>
      </c>
      <c r="I8740" s="55">
        <v>44956</v>
      </c>
      <c r="J8740" s="50" t="s">
        <v>869</v>
      </c>
      <c r="K8740" s="44"/>
      <c r="L8740" s="42"/>
      <c r="M8740" s="51"/>
      <c r="N8740" s="52"/>
      <c r="O8740" s="52">
        <v>18</v>
      </c>
      <c r="P8740" s="52">
        <v>60</v>
      </c>
      <c r="Q8740" s="46"/>
      <c r="R8740" s="46"/>
      <c r="S8740" s="46"/>
      <c r="T8740" s="46"/>
      <c r="U8740" s="46"/>
      <c r="V8740" s="46"/>
      <c r="W8740" s="46"/>
      <c r="X8740" s="46"/>
      <c r="Y8740" s="46"/>
      <c r="Z8740" s="44"/>
      <c r="AA8740" s="44"/>
      <c r="AB8740" s="44"/>
      <c r="AC8740" s="1507">
        <f t="shared" si="3087"/>
        <v>12</v>
      </c>
      <c r="AD8740" s="1508">
        <f t="shared" si="3088"/>
        <v>42.480000000000004</v>
      </c>
      <c r="AE8740" s="14">
        <f t="shared" si="3091"/>
        <v>43.633333333333333</v>
      </c>
      <c r="AF8740" s="14">
        <f t="shared" si="3089"/>
        <v>26</v>
      </c>
      <c r="AG8740" s="14">
        <f t="shared" si="3090"/>
        <v>0.46153846153846156</v>
      </c>
      <c r="AH8740" s="14">
        <f t="shared" si="3092"/>
        <v>-43.171794871794873</v>
      </c>
      <c r="AI8740" s="14">
        <f t="shared" si="3093"/>
        <v>-1122.4666666666667</v>
      </c>
      <c r="AJ8740" s="53"/>
    </row>
    <row r="8741" spans="1:36" ht="15" customHeight="1">
      <c r="A8741" s="1463">
        <v>10</v>
      </c>
      <c r="B8741" s="45" t="s">
        <v>8136</v>
      </c>
      <c r="C8741" s="46" t="s">
        <v>66</v>
      </c>
      <c r="D8741" s="66">
        <v>33.58</v>
      </c>
      <c r="E8741" s="46"/>
      <c r="F8741" s="46"/>
      <c r="G8741" s="42">
        <v>1</v>
      </c>
      <c r="H8741" s="67">
        <v>33.58</v>
      </c>
      <c r="I8741" s="55">
        <v>44956</v>
      </c>
      <c r="J8741" s="50" t="s">
        <v>869</v>
      </c>
      <c r="K8741" s="44"/>
      <c r="L8741" s="42"/>
      <c r="M8741" s="51"/>
      <c r="N8741" s="52"/>
      <c r="O8741" s="52"/>
      <c r="P8741" s="52"/>
      <c r="Q8741" s="46"/>
      <c r="R8741" s="46"/>
      <c r="S8741" s="46"/>
      <c r="T8741" s="46"/>
      <c r="U8741" s="46"/>
      <c r="V8741" s="46"/>
      <c r="W8741" s="46"/>
      <c r="X8741" s="46"/>
      <c r="Y8741" s="46"/>
      <c r="Z8741" s="44"/>
      <c r="AA8741" s="44"/>
      <c r="AB8741" s="44"/>
      <c r="AC8741" s="1507">
        <f t="shared" si="3087"/>
        <v>1</v>
      </c>
      <c r="AD8741" s="1508">
        <f t="shared" si="3088"/>
        <v>33.58</v>
      </c>
      <c r="AE8741" s="14">
        <f t="shared" si="3091"/>
        <v>43.633333333333333</v>
      </c>
      <c r="AF8741" s="14">
        <f t="shared" si="3089"/>
        <v>0</v>
      </c>
      <c r="AG8741" s="14" t="e">
        <f t="shared" si="3090"/>
        <v>#DIV/0!</v>
      </c>
      <c r="AH8741" s="14" t="e">
        <f t="shared" si="3092"/>
        <v>#DIV/0!</v>
      </c>
      <c r="AI8741" s="14">
        <f t="shared" si="3093"/>
        <v>1</v>
      </c>
      <c r="AJ8741" s="53"/>
    </row>
    <row r="8742" spans="1:36" ht="15" customHeight="1">
      <c r="A8742" s="1463">
        <v>18</v>
      </c>
      <c r="B8742" s="45" t="s">
        <v>5259</v>
      </c>
      <c r="C8742" s="46" t="s">
        <v>224</v>
      </c>
      <c r="D8742" s="47">
        <v>45</v>
      </c>
      <c r="E8742" s="46">
        <v>54</v>
      </c>
      <c r="F8742" s="46">
        <v>2430</v>
      </c>
      <c r="G8742" s="42"/>
      <c r="H8742" s="48"/>
      <c r="I8742" s="49">
        <v>44827</v>
      </c>
      <c r="J8742" s="50" t="s">
        <v>314</v>
      </c>
      <c r="K8742" s="44"/>
      <c r="L8742" s="42">
        <v>787</v>
      </c>
      <c r="M8742" s="51">
        <v>44824</v>
      </c>
      <c r="N8742" s="52">
        <v>11</v>
      </c>
      <c r="O8742" s="52">
        <v>12</v>
      </c>
      <c r="P8742" s="52">
        <v>9</v>
      </c>
      <c r="Q8742" s="46"/>
      <c r="R8742" s="46"/>
      <c r="S8742" s="46"/>
      <c r="T8742" s="46"/>
      <c r="U8742" s="46"/>
      <c r="V8742" s="46"/>
      <c r="W8742" s="46"/>
      <c r="X8742" s="46"/>
      <c r="Y8742" s="46"/>
      <c r="Z8742" s="44"/>
      <c r="AA8742" s="44"/>
      <c r="AB8742" s="44"/>
      <c r="AC8742" s="1507">
        <f t="shared" si="3087"/>
        <v>22</v>
      </c>
      <c r="AD8742" s="1508">
        <f t="shared" si="3088"/>
        <v>990</v>
      </c>
      <c r="AE8742" s="14">
        <f t="shared" si="3091"/>
        <v>18.3</v>
      </c>
      <c r="AF8742" s="14">
        <f t="shared" si="3089"/>
        <v>10.666666666666666</v>
      </c>
      <c r="AG8742" s="14">
        <f t="shared" si="3090"/>
        <v>2.0625</v>
      </c>
      <c r="AH8742" s="14">
        <f t="shared" si="3092"/>
        <v>-16.237500000000001</v>
      </c>
      <c r="AI8742" s="14">
        <f t="shared" si="3093"/>
        <v>-173.2</v>
      </c>
      <c r="AJ8742" s="53"/>
    </row>
    <row r="8743" spans="1:36" ht="15" customHeight="1">
      <c r="A8743" s="1463">
        <v>19</v>
      </c>
      <c r="B8743" s="45" t="s">
        <v>5260</v>
      </c>
      <c r="C8743" s="46" t="s">
        <v>238</v>
      </c>
      <c r="D8743" s="47">
        <v>3199.5</v>
      </c>
      <c r="E8743" s="46">
        <v>1</v>
      </c>
      <c r="F8743" s="46">
        <v>3199.5</v>
      </c>
      <c r="G8743" s="42"/>
      <c r="H8743" s="48"/>
      <c r="I8743" s="49">
        <v>44827</v>
      </c>
      <c r="J8743" s="50" t="s">
        <v>312</v>
      </c>
      <c r="K8743" s="44"/>
      <c r="L8743" s="42">
        <v>787</v>
      </c>
      <c r="M8743" s="51">
        <v>44824</v>
      </c>
      <c r="N8743" s="52"/>
      <c r="O8743" s="52"/>
      <c r="P8743" s="52"/>
      <c r="Q8743" s="46"/>
      <c r="R8743" s="46"/>
      <c r="S8743" s="46"/>
      <c r="T8743" s="46"/>
      <c r="U8743" s="46"/>
      <c r="V8743" s="46"/>
      <c r="W8743" s="46"/>
      <c r="X8743" s="46"/>
      <c r="Y8743" s="46"/>
      <c r="Z8743" s="44"/>
      <c r="AA8743" s="44"/>
      <c r="AB8743" s="44"/>
      <c r="AC8743" s="1507">
        <f t="shared" si="3087"/>
        <v>1</v>
      </c>
      <c r="AD8743" s="1508">
        <f t="shared" si="3088"/>
        <v>3199.5</v>
      </c>
      <c r="AE8743" s="14">
        <f t="shared" si="3091"/>
        <v>9.1666666666666661</v>
      </c>
      <c r="AF8743" s="14">
        <f t="shared" si="3089"/>
        <v>0</v>
      </c>
      <c r="AG8743" s="14" t="e">
        <f t="shared" si="3090"/>
        <v>#DIV/0!</v>
      </c>
      <c r="AH8743" s="14" t="e">
        <f t="shared" si="3092"/>
        <v>#DIV/0!</v>
      </c>
      <c r="AI8743" s="14">
        <f t="shared" si="3093"/>
        <v>1</v>
      </c>
      <c r="AJ8743" s="53"/>
    </row>
    <row r="8744" spans="1:36" ht="15" customHeight="1">
      <c r="A8744" s="1463">
        <v>21</v>
      </c>
      <c r="B8744" s="45" t="s">
        <v>5261</v>
      </c>
      <c r="C8744" s="46" t="s">
        <v>177</v>
      </c>
      <c r="D8744" s="47">
        <v>5.41</v>
      </c>
      <c r="E8744" s="46">
        <v>365</v>
      </c>
      <c r="F8744" s="46">
        <v>1974.65</v>
      </c>
      <c r="G8744" s="42"/>
      <c r="H8744" s="48"/>
      <c r="I8744" s="49">
        <v>44827</v>
      </c>
      <c r="J8744" s="50" t="s">
        <v>305</v>
      </c>
      <c r="K8744" s="44"/>
      <c r="L8744" s="42"/>
      <c r="M8744" s="51"/>
      <c r="N8744" s="52">
        <v>100</v>
      </c>
      <c r="O8744" s="52">
        <v>180</v>
      </c>
      <c r="P8744" s="52">
        <v>65</v>
      </c>
      <c r="Q8744" s="46"/>
      <c r="R8744" s="46"/>
      <c r="S8744" s="46"/>
      <c r="T8744" s="46"/>
      <c r="U8744" s="46"/>
      <c r="V8744" s="46"/>
      <c r="W8744" s="46"/>
      <c r="X8744" s="46"/>
      <c r="Y8744" s="46"/>
      <c r="Z8744" s="44"/>
      <c r="AA8744" s="44"/>
      <c r="AB8744" s="44"/>
      <c r="AC8744" s="1507">
        <f t="shared" si="3087"/>
        <v>20</v>
      </c>
      <c r="AD8744" s="1508">
        <f t="shared" si="3088"/>
        <v>108.2</v>
      </c>
      <c r="AE8744" s="14">
        <f t="shared" si="3091"/>
        <v>1</v>
      </c>
      <c r="AF8744" s="14">
        <f t="shared" si="3089"/>
        <v>115</v>
      </c>
      <c r="AG8744" s="14">
        <f t="shared" si="3090"/>
        <v>0.17391304347826086</v>
      </c>
      <c r="AH8744" s="14">
        <f t="shared" si="3092"/>
        <v>-0.82608695652173914</v>
      </c>
      <c r="AI8744" s="14">
        <f t="shared" si="3093"/>
        <v>-95</v>
      </c>
      <c r="AJ8744" s="53"/>
    </row>
    <row r="8745" spans="1:36" ht="15" customHeight="1">
      <c r="A8745" s="1463">
        <v>22</v>
      </c>
      <c r="B8745" s="45" t="s">
        <v>5262</v>
      </c>
      <c r="C8745" s="46" t="s">
        <v>177</v>
      </c>
      <c r="D8745" s="47">
        <v>1</v>
      </c>
      <c r="E8745" s="46">
        <v>3412</v>
      </c>
      <c r="F8745" s="46">
        <v>3412</v>
      </c>
      <c r="G8745" s="42"/>
      <c r="H8745" s="48"/>
      <c r="I8745" s="49">
        <v>44827</v>
      </c>
      <c r="J8745" s="50" t="s">
        <v>68</v>
      </c>
      <c r="K8745" s="44"/>
      <c r="L8745" s="42"/>
      <c r="M8745" s="51"/>
      <c r="N8745" s="52">
        <v>388</v>
      </c>
      <c r="O8745" s="52">
        <v>1008</v>
      </c>
      <c r="P8745" s="52">
        <v>1540</v>
      </c>
      <c r="Q8745" s="46"/>
      <c r="R8745" s="46"/>
      <c r="S8745" s="46"/>
      <c r="T8745" s="46"/>
      <c r="U8745" s="46"/>
      <c r="V8745" s="46"/>
      <c r="W8745" s="46"/>
      <c r="X8745" s="46"/>
      <c r="Y8745" s="46"/>
      <c r="Z8745" s="44"/>
      <c r="AA8745" s="44"/>
      <c r="AB8745" s="44"/>
      <c r="AC8745" s="1507">
        <f t="shared" si="3087"/>
        <v>476</v>
      </c>
      <c r="AD8745" s="1508">
        <f t="shared" si="3088"/>
        <v>476</v>
      </c>
      <c r="AE8745" s="14">
        <f t="shared" si="3091"/>
        <v>16.266666666666666</v>
      </c>
      <c r="AF8745" s="14">
        <f t="shared" si="3089"/>
        <v>978.66666666666663</v>
      </c>
      <c r="AG8745" s="14">
        <f t="shared" si="3090"/>
        <v>0.48637602179836514</v>
      </c>
      <c r="AH8745" s="14">
        <f t="shared" si="3092"/>
        <v>-15.7802906448683</v>
      </c>
      <c r="AI8745" s="14">
        <f t="shared" si="3093"/>
        <v>-15443.644444444442</v>
      </c>
      <c r="AJ8745" s="53"/>
    </row>
    <row r="8746" spans="1:36" ht="15" customHeight="1">
      <c r="A8746" s="1463">
        <v>24</v>
      </c>
      <c r="B8746" s="45" t="s">
        <v>5263</v>
      </c>
      <c r="C8746" s="46" t="s">
        <v>66</v>
      </c>
      <c r="D8746" s="47">
        <v>1</v>
      </c>
      <c r="E8746" s="46">
        <v>4400</v>
      </c>
      <c r="F8746" s="46">
        <v>4400</v>
      </c>
      <c r="G8746" s="42"/>
      <c r="H8746" s="48"/>
      <c r="I8746" s="49">
        <v>44827</v>
      </c>
      <c r="J8746" s="50" t="s">
        <v>72</v>
      </c>
      <c r="K8746" s="44"/>
      <c r="L8746" s="42"/>
      <c r="M8746" s="51"/>
      <c r="N8746" s="52">
        <v>1500</v>
      </c>
      <c r="O8746" s="52">
        <v>1090</v>
      </c>
      <c r="P8746" s="52">
        <v>1150</v>
      </c>
      <c r="Q8746" s="46"/>
      <c r="R8746" s="46"/>
      <c r="S8746" s="46"/>
      <c r="T8746" s="46"/>
      <c r="U8746" s="46"/>
      <c r="V8746" s="46"/>
      <c r="W8746" s="46"/>
      <c r="X8746" s="46"/>
      <c r="Y8746" s="46"/>
      <c r="Z8746" s="44"/>
      <c r="AA8746" s="44"/>
      <c r="AB8746" s="44"/>
      <c r="AC8746" s="1507">
        <f t="shared" si="3087"/>
        <v>660</v>
      </c>
      <c r="AD8746" s="1508">
        <f t="shared" si="3088"/>
        <v>660</v>
      </c>
      <c r="AE8746" s="14">
        <f t="shared" si="3091"/>
        <v>12.2</v>
      </c>
      <c r="AF8746" s="14">
        <f t="shared" si="3089"/>
        <v>1246.6666666666667</v>
      </c>
      <c r="AG8746" s="14">
        <f t="shared" si="3090"/>
        <v>0.52941176470588236</v>
      </c>
      <c r="AH8746" s="14">
        <f t="shared" si="3092"/>
        <v>-11.670588235294117</v>
      </c>
      <c r="AI8746" s="14">
        <f t="shared" si="3093"/>
        <v>-14549.333333333334</v>
      </c>
      <c r="AJ8746" s="53"/>
    </row>
    <row r="8747" spans="1:36" ht="15" customHeight="1">
      <c r="A8747" s="1463">
        <v>25</v>
      </c>
      <c r="B8747" s="45" t="s">
        <v>5264</v>
      </c>
      <c r="C8747" s="46" t="s">
        <v>66</v>
      </c>
      <c r="D8747" s="47">
        <v>1</v>
      </c>
      <c r="E8747" s="46">
        <v>3540</v>
      </c>
      <c r="F8747" s="46">
        <v>3540</v>
      </c>
      <c r="G8747" s="42"/>
      <c r="H8747" s="48"/>
      <c r="I8747" s="49">
        <v>44827</v>
      </c>
      <c r="J8747" s="50" t="s">
        <v>68</v>
      </c>
      <c r="K8747" s="44"/>
      <c r="L8747" s="42"/>
      <c r="M8747" s="51"/>
      <c r="N8747" s="52">
        <v>1540</v>
      </c>
      <c r="O8747" s="52"/>
      <c r="P8747" s="52">
        <v>1500</v>
      </c>
      <c r="Q8747" s="46"/>
      <c r="R8747" s="46"/>
      <c r="S8747" s="46"/>
      <c r="T8747" s="46"/>
      <c r="U8747" s="46"/>
      <c r="V8747" s="46"/>
      <c r="W8747" s="46"/>
      <c r="X8747" s="46"/>
      <c r="Y8747" s="46"/>
      <c r="Z8747" s="44"/>
      <c r="AA8747" s="44"/>
      <c r="AB8747" s="44"/>
      <c r="AC8747" s="1507">
        <f t="shared" si="3087"/>
        <v>500</v>
      </c>
      <c r="AD8747" s="1508">
        <f t="shared" si="3088"/>
        <v>500</v>
      </c>
      <c r="AE8747" s="14">
        <f t="shared" si="3091"/>
        <v>16.266666666666666</v>
      </c>
      <c r="AF8747" s="14">
        <f t="shared" si="3089"/>
        <v>1013.3333333333334</v>
      </c>
      <c r="AG8747" s="14">
        <f t="shared" si="3090"/>
        <v>0.49342105263157893</v>
      </c>
      <c r="AH8747" s="14">
        <f t="shared" si="3092"/>
        <v>-15.773245614035087</v>
      </c>
      <c r="AI8747" s="14">
        <f t="shared" si="3093"/>
        <v>-15983.555555555555</v>
      </c>
      <c r="AJ8747" s="53"/>
    </row>
    <row r="8748" spans="1:36" ht="15" customHeight="1">
      <c r="A8748" s="1463">
        <v>26</v>
      </c>
      <c r="B8748" s="45" t="s">
        <v>5265</v>
      </c>
      <c r="C8748" s="46" t="s">
        <v>66</v>
      </c>
      <c r="D8748" s="68">
        <v>8.0519999999999996</v>
      </c>
      <c r="E8748" s="46">
        <v>365</v>
      </c>
      <c r="F8748" s="46">
        <v>2938.98</v>
      </c>
      <c r="G8748" s="42"/>
      <c r="H8748" s="48"/>
      <c r="I8748" s="49">
        <v>44831</v>
      </c>
      <c r="J8748" s="50" t="s">
        <v>315</v>
      </c>
      <c r="K8748" s="44"/>
      <c r="L8748" s="42">
        <v>788</v>
      </c>
      <c r="M8748" s="51">
        <v>44824</v>
      </c>
      <c r="N8748" s="52">
        <v>90</v>
      </c>
      <c r="O8748" s="52">
        <v>71</v>
      </c>
      <c r="P8748" s="52">
        <v>52</v>
      </c>
      <c r="Q8748" s="46"/>
      <c r="R8748" s="46"/>
      <c r="S8748" s="46"/>
      <c r="T8748" s="46"/>
      <c r="U8748" s="46"/>
      <c r="V8748" s="46"/>
      <c r="W8748" s="46"/>
      <c r="X8748" s="46"/>
      <c r="Y8748" s="46"/>
      <c r="Z8748" s="44"/>
      <c r="AA8748" s="44"/>
      <c r="AB8748" s="44"/>
      <c r="AC8748" s="1507">
        <f t="shared" si="3087"/>
        <v>152</v>
      </c>
      <c r="AD8748" s="1508">
        <f t="shared" si="3088"/>
        <v>1223.904</v>
      </c>
      <c r="AE8748" s="14">
        <f t="shared" si="3091"/>
        <v>7.1333333333333337</v>
      </c>
      <c r="AF8748" s="14">
        <f t="shared" si="3089"/>
        <v>71</v>
      </c>
      <c r="AG8748" s="14">
        <f t="shared" si="3090"/>
        <v>2.140845070422535</v>
      </c>
      <c r="AH8748" s="14">
        <f t="shared" si="3092"/>
        <v>-4.9924882629107987</v>
      </c>
      <c r="AI8748" s="14">
        <f t="shared" si="3093"/>
        <v>-354.4666666666667</v>
      </c>
      <c r="AJ8748" s="53"/>
    </row>
    <row r="8749" spans="1:36" ht="15" customHeight="1">
      <c r="A8749" s="1463">
        <v>27</v>
      </c>
      <c r="B8749" s="45" t="s">
        <v>5266</v>
      </c>
      <c r="C8749" s="46" t="s">
        <v>66</v>
      </c>
      <c r="D8749" s="47">
        <v>3.677</v>
      </c>
      <c r="E8749" s="46">
        <v>1730</v>
      </c>
      <c r="F8749" s="46">
        <v>6361.21</v>
      </c>
      <c r="G8749" s="42"/>
      <c r="H8749" s="48"/>
      <c r="I8749" s="49">
        <v>44831</v>
      </c>
      <c r="J8749" s="50" t="s">
        <v>305</v>
      </c>
      <c r="K8749" s="44"/>
      <c r="L8749" s="42">
        <v>788</v>
      </c>
      <c r="M8749" s="51">
        <v>44824</v>
      </c>
      <c r="N8749" s="52">
        <v>600</v>
      </c>
      <c r="O8749" s="52">
        <v>278</v>
      </c>
      <c r="P8749" s="52">
        <v>200</v>
      </c>
      <c r="Q8749" s="46"/>
      <c r="R8749" s="46"/>
      <c r="S8749" s="46"/>
      <c r="T8749" s="46"/>
      <c r="U8749" s="46"/>
      <c r="V8749" s="46"/>
      <c r="W8749" s="46"/>
      <c r="X8749" s="46"/>
      <c r="Y8749" s="46"/>
      <c r="Z8749" s="44"/>
      <c r="AA8749" s="44"/>
      <c r="AB8749" s="44"/>
      <c r="AC8749" s="1507">
        <f t="shared" si="3087"/>
        <v>652</v>
      </c>
      <c r="AD8749" s="1508">
        <f t="shared" si="3088"/>
        <v>2397.404</v>
      </c>
      <c r="AE8749" s="14">
        <f t="shared" si="3091"/>
        <v>1</v>
      </c>
      <c r="AF8749" s="14">
        <f t="shared" si="3089"/>
        <v>359.33333333333331</v>
      </c>
      <c r="AG8749" s="14">
        <f t="shared" si="3090"/>
        <v>1.8144712430426717</v>
      </c>
      <c r="AH8749" s="14">
        <f t="shared" si="3092"/>
        <v>0.81447124304267171</v>
      </c>
      <c r="AI8749" s="14">
        <f t="shared" si="3093"/>
        <v>292.66666666666669</v>
      </c>
      <c r="AJ8749" s="53"/>
    </row>
    <row r="8750" spans="1:36" ht="15" customHeight="1">
      <c r="A8750" s="1463">
        <v>28</v>
      </c>
      <c r="B8750" s="45" t="s">
        <v>5267</v>
      </c>
      <c r="C8750" s="46" t="s">
        <v>66</v>
      </c>
      <c r="D8750" s="47">
        <v>43.512</v>
      </c>
      <c r="E8750" s="46">
        <v>57</v>
      </c>
      <c r="F8750" s="46">
        <v>2480.1840000000002</v>
      </c>
      <c r="G8750" s="42"/>
      <c r="H8750" s="48"/>
      <c r="I8750" s="49">
        <v>44831</v>
      </c>
      <c r="J8750" s="50" t="s">
        <v>2759</v>
      </c>
      <c r="K8750" s="44"/>
      <c r="L8750" s="42">
        <v>788</v>
      </c>
      <c r="M8750" s="51">
        <v>44824</v>
      </c>
      <c r="N8750" s="52"/>
      <c r="O8750" s="52"/>
      <c r="P8750" s="52"/>
      <c r="Q8750" s="46"/>
      <c r="R8750" s="46"/>
      <c r="S8750" s="46"/>
      <c r="T8750" s="46"/>
      <c r="U8750" s="46"/>
      <c r="V8750" s="46"/>
      <c r="W8750" s="46"/>
      <c r="X8750" s="46"/>
      <c r="Y8750" s="46"/>
      <c r="Z8750" s="44"/>
      <c r="AA8750" s="44"/>
      <c r="AB8750" s="44"/>
      <c r="AC8750" s="1507">
        <f t="shared" si="3087"/>
        <v>57</v>
      </c>
      <c r="AD8750" s="1508">
        <f t="shared" si="3088"/>
        <v>2480.1840000000002</v>
      </c>
      <c r="AE8750" s="14">
        <f t="shared" si="3091"/>
        <v>36.533333333333331</v>
      </c>
      <c r="AF8750" s="14">
        <f t="shared" si="3089"/>
        <v>0</v>
      </c>
      <c r="AG8750" s="14" t="e">
        <f t="shared" si="3090"/>
        <v>#DIV/0!</v>
      </c>
      <c r="AH8750" s="14" t="e">
        <f t="shared" si="3092"/>
        <v>#DIV/0!</v>
      </c>
      <c r="AI8750" s="14">
        <f t="shared" si="3093"/>
        <v>57</v>
      </c>
      <c r="AJ8750" s="53"/>
    </row>
    <row r="8751" spans="1:36" ht="15" customHeight="1">
      <c r="A8751" s="1463">
        <v>29</v>
      </c>
      <c r="B8751" s="45" t="s">
        <v>5268</v>
      </c>
      <c r="C8751" s="46" t="s">
        <v>66</v>
      </c>
      <c r="D8751" s="47">
        <v>8.07</v>
      </c>
      <c r="E8751" s="46">
        <v>253</v>
      </c>
      <c r="F8751" s="46">
        <v>2041.71</v>
      </c>
      <c r="G8751" s="42"/>
      <c r="H8751" s="48"/>
      <c r="I8751" s="49">
        <v>44831</v>
      </c>
      <c r="J8751" s="50" t="s">
        <v>5269</v>
      </c>
      <c r="K8751" s="44"/>
      <c r="L8751" s="42">
        <v>788</v>
      </c>
      <c r="M8751" s="51">
        <v>44824</v>
      </c>
      <c r="N8751" s="52">
        <v>16</v>
      </c>
      <c r="O8751" s="52">
        <v>11</v>
      </c>
      <c r="P8751" s="52">
        <v>23</v>
      </c>
      <c r="Q8751" s="46"/>
      <c r="R8751" s="46"/>
      <c r="S8751" s="46"/>
      <c r="T8751" s="46"/>
      <c r="U8751" s="46"/>
      <c r="V8751" s="46"/>
      <c r="W8751" s="46"/>
      <c r="X8751" s="46"/>
      <c r="Y8751" s="46"/>
      <c r="Z8751" s="44"/>
      <c r="AA8751" s="44"/>
      <c r="AB8751" s="44"/>
      <c r="AC8751" s="1507">
        <f t="shared" si="3087"/>
        <v>203</v>
      </c>
      <c r="AD8751" s="1508">
        <f t="shared" si="3088"/>
        <v>1638.21</v>
      </c>
      <c r="AE8751" s="14">
        <f t="shared" si="3091"/>
        <v>25.366666666666667</v>
      </c>
      <c r="AF8751" s="14">
        <f t="shared" si="3089"/>
        <v>16.666666666666668</v>
      </c>
      <c r="AG8751" s="14">
        <f t="shared" si="3090"/>
        <v>12.18</v>
      </c>
      <c r="AH8751" s="14">
        <f t="shared" si="3092"/>
        <v>-13.186666666666667</v>
      </c>
      <c r="AI8751" s="14">
        <f t="shared" si="3093"/>
        <v>-219.77777777777783</v>
      </c>
      <c r="AJ8751" s="53"/>
    </row>
    <row r="8752" spans="1:36" ht="15" customHeight="1">
      <c r="A8752" s="1463">
        <v>30</v>
      </c>
      <c r="B8752" s="45" t="s">
        <v>5270</v>
      </c>
      <c r="C8752" s="46" t="s">
        <v>66</v>
      </c>
      <c r="D8752" s="47">
        <v>1.0489999999999999</v>
      </c>
      <c r="E8752" s="46">
        <v>260</v>
      </c>
      <c r="F8752" s="46">
        <v>272.74</v>
      </c>
      <c r="G8752" s="42"/>
      <c r="H8752" s="48"/>
      <c r="I8752" s="49">
        <v>44831</v>
      </c>
      <c r="J8752" s="50" t="s">
        <v>329</v>
      </c>
      <c r="K8752" s="44"/>
      <c r="L8752" s="42">
        <v>788</v>
      </c>
      <c r="M8752" s="51">
        <v>44824</v>
      </c>
      <c r="N8752" s="52">
        <v>60</v>
      </c>
      <c r="O8752" s="52">
        <v>120</v>
      </c>
      <c r="P8752" s="52">
        <v>70</v>
      </c>
      <c r="Q8752" s="46"/>
      <c r="R8752" s="46"/>
      <c r="S8752" s="46"/>
      <c r="T8752" s="46"/>
      <c r="U8752" s="46"/>
      <c r="V8752" s="46"/>
      <c r="W8752" s="46"/>
      <c r="X8752" s="46"/>
      <c r="Y8752" s="46"/>
      <c r="Z8752" s="44"/>
      <c r="AA8752" s="44"/>
      <c r="AB8752" s="44"/>
      <c r="AC8752" s="1507">
        <f t="shared" si="3087"/>
        <v>10</v>
      </c>
      <c r="AD8752" s="1508">
        <f t="shared" si="3088"/>
        <v>10.489999999999998</v>
      </c>
      <c r="AE8752" s="14">
        <f t="shared" si="3091"/>
        <v>20.333333333333332</v>
      </c>
      <c r="AF8752" s="14">
        <f t="shared" si="3089"/>
        <v>83.333333333333329</v>
      </c>
      <c r="AG8752" s="14">
        <f t="shared" si="3090"/>
        <v>0.12000000000000001</v>
      </c>
      <c r="AH8752" s="14">
        <f t="shared" si="3092"/>
        <v>-20.213333333333331</v>
      </c>
      <c r="AI8752" s="14">
        <f t="shared" si="3093"/>
        <v>-1684.4444444444443</v>
      </c>
      <c r="AJ8752" s="53"/>
    </row>
    <row r="8753" spans="1:37" ht="15" customHeight="1">
      <c r="A8753" s="1463">
        <v>31</v>
      </c>
      <c r="B8753" s="45" t="s">
        <v>5271</v>
      </c>
      <c r="C8753" s="46" t="s">
        <v>66</v>
      </c>
      <c r="D8753" s="47">
        <v>17.898</v>
      </c>
      <c r="E8753" s="46">
        <v>173</v>
      </c>
      <c r="F8753" s="46">
        <v>3096.3539999999998</v>
      </c>
      <c r="G8753" s="42"/>
      <c r="H8753" s="48"/>
      <c r="I8753" s="49">
        <v>44831</v>
      </c>
      <c r="J8753" s="50" t="s">
        <v>312</v>
      </c>
      <c r="K8753" s="44"/>
      <c r="L8753" s="42">
        <v>788</v>
      </c>
      <c r="M8753" s="51">
        <v>44824</v>
      </c>
      <c r="N8753" s="52">
        <v>18</v>
      </c>
      <c r="O8753" s="52">
        <v>7</v>
      </c>
      <c r="P8753" s="52">
        <v>5</v>
      </c>
      <c r="Q8753" s="46"/>
      <c r="R8753" s="46"/>
      <c r="S8753" s="46"/>
      <c r="T8753" s="46"/>
      <c r="U8753" s="46"/>
      <c r="V8753" s="46"/>
      <c r="W8753" s="46"/>
      <c r="X8753" s="46"/>
      <c r="Y8753" s="46"/>
      <c r="Z8753" s="44"/>
      <c r="AA8753" s="44"/>
      <c r="AB8753" s="44"/>
      <c r="AC8753" s="1507">
        <f t="shared" si="3087"/>
        <v>143</v>
      </c>
      <c r="AD8753" s="1508">
        <f t="shared" si="3088"/>
        <v>2559.4139999999998</v>
      </c>
      <c r="AE8753" s="14">
        <f t="shared" si="3091"/>
        <v>9.1666666666666661</v>
      </c>
      <c r="AF8753" s="14">
        <f t="shared" si="3089"/>
        <v>10</v>
      </c>
      <c r="AG8753" s="14">
        <f t="shared" si="3090"/>
        <v>14.3</v>
      </c>
      <c r="AH8753" s="14">
        <f t="shared" si="3092"/>
        <v>5.1333333333333346</v>
      </c>
      <c r="AI8753" s="14">
        <f t="shared" si="3093"/>
        <v>51.333333333333343</v>
      </c>
      <c r="AJ8753" s="53"/>
    </row>
    <row r="8754" spans="1:37" ht="15" customHeight="1">
      <c r="A8754" s="1463">
        <v>33</v>
      </c>
      <c r="B8754" s="45" t="s">
        <v>8894</v>
      </c>
      <c r="C8754" s="46" t="s">
        <v>66</v>
      </c>
      <c r="D8754" s="47">
        <v>1</v>
      </c>
      <c r="E8754" s="46"/>
      <c r="F8754" s="46"/>
      <c r="G8754" s="42">
        <v>5000</v>
      </c>
      <c r="H8754" s="48">
        <v>5000</v>
      </c>
      <c r="I8754" s="49">
        <v>44977</v>
      </c>
      <c r="J8754" s="56" t="s">
        <v>70</v>
      </c>
      <c r="K8754" s="44"/>
      <c r="L8754" s="42"/>
      <c r="M8754" s="51"/>
      <c r="N8754" s="52"/>
      <c r="O8754" s="52"/>
      <c r="P8754" s="52">
        <v>800</v>
      </c>
      <c r="Q8754" s="46"/>
      <c r="R8754" s="46"/>
      <c r="S8754" s="46"/>
      <c r="T8754" s="46"/>
      <c r="U8754" s="46"/>
      <c r="V8754" s="46"/>
      <c r="W8754" s="46"/>
      <c r="X8754" s="46"/>
      <c r="Y8754" s="46"/>
      <c r="Z8754" s="44"/>
      <c r="AA8754" s="44"/>
      <c r="AB8754" s="44"/>
      <c r="AC8754" s="1507">
        <f t="shared" si="3087"/>
        <v>4200</v>
      </c>
      <c r="AD8754" s="1508">
        <f t="shared" si="3088"/>
        <v>4200</v>
      </c>
      <c r="AE8754" s="14" t="s">
        <v>334</v>
      </c>
      <c r="AF8754" s="14">
        <f t="shared" si="3089"/>
        <v>266.66666666666669</v>
      </c>
      <c r="AG8754" s="14">
        <f t="shared" si="3090"/>
        <v>15.749999999999998</v>
      </c>
      <c r="AH8754" s="14" t="s">
        <v>334</v>
      </c>
      <c r="AI8754" s="14" t="s">
        <v>334</v>
      </c>
      <c r="AJ8754" s="53"/>
    </row>
    <row r="8755" spans="1:37" ht="15" customHeight="1">
      <c r="A8755" s="1463">
        <v>34</v>
      </c>
      <c r="B8755" s="45" t="s">
        <v>9549</v>
      </c>
      <c r="C8755" s="46" t="s">
        <v>63</v>
      </c>
      <c r="D8755" s="47">
        <v>1</v>
      </c>
      <c r="E8755" s="46"/>
      <c r="F8755" s="46"/>
      <c r="G8755" s="42">
        <v>15000</v>
      </c>
      <c r="H8755" s="48">
        <v>15000</v>
      </c>
      <c r="I8755" s="49">
        <v>44986</v>
      </c>
      <c r="J8755" s="50" t="s">
        <v>1467</v>
      </c>
      <c r="K8755" s="44"/>
      <c r="L8755" s="42"/>
      <c r="M8755" s="51"/>
      <c r="N8755" s="52"/>
      <c r="O8755" s="52"/>
      <c r="P8755" s="52">
        <v>900</v>
      </c>
      <c r="Q8755" s="46"/>
      <c r="R8755" s="46"/>
      <c r="S8755" s="46"/>
      <c r="T8755" s="46"/>
      <c r="U8755" s="46"/>
      <c r="V8755" s="46"/>
      <c r="W8755" s="46"/>
      <c r="X8755" s="46"/>
      <c r="Y8755" s="46"/>
      <c r="Z8755" s="44"/>
      <c r="AA8755" s="44"/>
      <c r="AB8755" s="44"/>
      <c r="AC8755" s="1507">
        <f t="shared" si="3087"/>
        <v>14100</v>
      </c>
      <c r="AD8755" s="1508">
        <f t="shared" si="3088"/>
        <v>14100</v>
      </c>
      <c r="AE8755" s="14">
        <f>(J8755-"01.04.2023")/30</f>
        <v>21.333333333333332</v>
      </c>
      <c r="AF8755" s="14">
        <f t="shared" si="3089"/>
        <v>300</v>
      </c>
      <c r="AG8755" s="14">
        <f t="shared" si="3090"/>
        <v>47</v>
      </c>
      <c r="AH8755" s="14">
        <f>AG8755-AE8755</f>
        <v>25.666666666666668</v>
      </c>
      <c r="AI8755" s="14">
        <f>AC8755-(AE8755*AF8755)</f>
        <v>7700</v>
      </c>
      <c r="AJ8755" s="53"/>
    </row>
    <row r="8756" spans="1:37" ht="15" customHeight="1">
      <c r="A8756" s="1463">
        <v>36</v>
      </c>
      <c r="B8756" s="45" t="s">
        <v>9550</v>
      </c>
      <c r="C8756" s="46" t="s">
        <v>63</v>
      </c>
      <c r="D8756" s="47">
        <v>1</v>
      </c>
      <c r="E8756" s="46"/>
      <c r="F8756" s="46"/>
      <c r="G8756" s="42">
        <v>8000</v>
      </c>
      <c r="H8756" s="48">
        <v>8000</v>
      </c>
      <c r="I8756" s="49">
        <v>44986</v>
      </c>
      <c r="J8756" s="50" t="s">
        <v>9551</v>
      </c>
      <c r="K8756" s="44"/>
      <c r="L8756" s="42"/>
      <c r="M8756" s="51"/>
      <c r="N8756" s="52"/>
      <c r="O8756" s="52"/>
      <c r="P8756" s="52"/>
      <c r="Q8756" s="46"/>
      <c r="R8756" s="46"/>
      <c r="S8756" s="46"/>
      <c r="T8756" s="46"/>
      <c r="U8756" s="46"/>
      <c r="V8756" s="46"/>
      <c r="W8756" s="46"/>
      <c r="X8756" s="46"/>
      <c r="Y8756" s="46"/>
      <c r="Z8756" s="44"/>
      <c r="AA8756" s="44"/>
      <c r="AB8756" s="44"/>
      <c r="AC8756" s="1507">
        <f t="shared" si="3087"/>
        <v>8000</v>
      </c>
      <c r="AD8756" s="1508">
        <f t="shared" si="3088"/>
        <v>8000</v>
      </c>
      <c r="AE8756" s="14">
        <f>(J8756-"01.04.2023")/30</f>
        <v>38.533333333333331</v>
      </c>
      <c r="AF8756" s="14">
        <f t="shared" si="3089"/>
        <v>0</v>
      </c>
      <c r="AG8756" s="14" t="e">
        <f t="shared" si="3090"/>
        <v>#DIV/0!</v>
      </c>
      <c r="AH8756" s="14" t="e">
        <f>AG8756-AE8756</f>
        <v>#DIV/0!</v>
      </c>
      <c r="AI8756" s="14">
        <f>AC8756-(AE8756*AF8756)</f>
        <v>8000</v>
      </c>
      <c r="AJ8756" s="53"/>
    </row>
    <row r="8757" spans="1:37">
      <c r="A8757" s="4278" t="s">
        <v>919</v>
      </c>
      <c r="B8757" s="4279"/>
      <c r="C8757" s="4279"/>
      <c r="D8757" s="4279"/>
      <c r="E8757" s="4279"/>
      <c r="F8757" s="4279"/>
      <c r="G8757" s="4279"/>
      <c r="H8757" s="4279"/>
      <c r="I8757" s="4279"/>
      <c r="J8757" s="4279"/>
      <c r="K8757" s="4279"/>
      <c r="L8757" s="4279"/>
      <c r="M8757" s="4279"/>
      <c r="N8757" s="4279"/>
      <c r="O8757" s="4279"/>
      <c r="P8757" s="4279"/>
      <c r="Q8757" s="4279"/>
      <c r="R8757" s="4279"/>
      <c r="S8757" s="4279"/>
      <c r="T8757" s="4279"/>
      <c r="U8757" s="4279"/>
      <c r="V8757" s="4279"/>
      <c r="W8757" s="4279"/>
      <c r="X8757" s="4279"/>
      <c r="Y8757" s="4279"/>
      <c r="Z8757" s="4279"/>
      <c r="AA8757" s="4279"/>
      <c r="AB8757" s="4279"/>
      <c r="AC8757" s="4279"/>
      <c r="AD8757" s="4279"/>
      <c r="AE8757" s="4279"/>
      <c r="AF8757" s="4279"/>
      <c r="AG8757" s="4279"/>
      <c r="AH8757" s="4279"/>
      <c r="AI8757" s="4279"/>
      <c r="AJ8757" s="4280"/>
    </row>
    <row r="8758" spans="1:37" ht="15.75" customHeight="1">
      <c r="A8758" s="4233" t="s">
        <v>19</v>
      </c>
      <c r="B8758" s="4233"/>
      <c r="C8758" s="4233"/>
      <c r="D8758" s="4233"/>
      <c r="E8758" s="4233"/>
      <c r="F8758" s="4233"/>
      <c r="G8758" s="4233"/>
      <c r="H8758" s="4233"/>
      <c r="I8758" s="4233"/>
      <c r="J8758" s="4233"/>
      <c r="K8758" s="4233"/>
      <c r="L8758" s="4233"/>
      <c r="M8758" s="4233"/>
      <c r="N8758" s="4233"/>
      <c r="O8758" s="4233"/>
      <c r="P8758" s="4233"/>
      <c r="Q8758" s="4233"/>
      <c r="R8758" s="4233"/>
      <c r="S8758" s="4233"/>
      <c r="T8758" s="4233"/>
      <c r="U8758" s="4233"/>
      <c r="V8758" s="4233"/>
      <c r="W8758" s="4233"/>
      <c r="X8758" s="4233"/>
      <c r="Y8758" s="4233"/>
      <c r="Z8758" s="4233"/>
      <c r="AA8758" s="4233"/>
      <c r="AB8758" s="4233"/>
      <c r="AC8758" s="4233"/>
      <c r="AD8758" s="4233"/>
      <c r="AE8758" s="4233"/>
      <c r="AF8758" s="4233"/>
      <c r="AG8758" s="4233"/>
      <c r="AH8758" s="4233"/>
      <c r="AI8758" s="4233"/>
      <c r="AJ8758" s="1453"/>
    </row>
    <row r="8759" spans="1:37" ht="15.75" customHeight="1">
      <c r="A8759" s="4328" t="s">
        <v>1371</v>
      </c>
      <c r="B8759" s="4328"/>
      <c r="C8759" s="4328"/>
      <c r="D8759" s="4328"/>
      <c r="E8759" s="4328"/>
      <c r="F8759" s="4328"/>
      <c r="G8759" s="4328"/>
      <c r="H8759" s="4328"/>
      <c r="I8759" s="4328"/>
      <c r="J8759" s="4328"/>
      <c r="K8759" s="4328"/>
      <c r="L8759" s="4328"/>
      <c r="M8759" s="4328"/>
      <c r="N8759" s="4328"/>
      <c r="O8759" s="4328"/>
      <c r="P8759" s="4328"/>
      <c r="Q8759" s="4328"/>
      <c r="R8759" s="4328"/>
      <c r="S8759" s="4328"/>
      <c r="T8759" s="4328"/>
      <c r="U8759" s="4328"/>
      <c r="V8759" s="4328"/>
      <c r="W8759" s="4328"/>
      <c r="X8759" s="4328"/>
      <c r="Y8759" s="4328"/>
      <c r="Z8759" s="4328"/>
      <c r="AA8759" s="4328"/>
      <c r="AB8759" s="4328"/>
      <c r="AC8759" s="4328"/>
      <c r="AD8759" s="4328"/>
      <c r="AE8759" s="4328"/>
      <c r="AF8759" s="4328"/>
      <c r="AG8759" s="4328"/>
      <c r="AH8759" s="4328"/>
      <c r="AI8759" s="4328"/>
      <c r="AJ8759" s="1005"/>
    </row>
    <row r="8760" spans="1:37" ht="33.75" customHeight="1">
      <c r="A8760" s="2938">
        <v>1</v>
      </c>
      <c r="B8760" s="1013" t="s">
        <v>1372</v>
      </c>
      <c r="C8760" s="1007" t="s">
        <v>66</v>
      </c>
      <c r="D8760" s="1007">
        <v>0.33333000000000002</v>
      </c>
      <c r="E8760" s="1007">
        <v>2</v>
      </c>
      <c r="F8760" s="2939">
        <v>0</v>
      </c>
      <c r="G8760" s="1007">
        <v>0</v>
      </c>
      <c r="H8760" s="1007">
        <v>0</v>
      </c>
      <c r="I8760" s="1010">
        <v>44523</v>
      </c>
      <c r="J8760" s="1010">
        <v>45352</v>
      </c>
      <c r="K8760" s="1010"/>
      <c r="L8760" s="1007">
        <v>1505</v>
      </c>
      <c r="M8760" s="1010">
        <v>44519</v>
      </c>
      <c r="N8760" s="1007">
        <v>0</v>
      </c>
      <c r="O8760" s="1007">
        <v>0</v>
      </c>
      <c r="P8760" s="1007">
        <v>0</v>
      </c>
      <c r="Q8760" s="1007"/>
      <c r="R8760" s="1007"/>
      <c r="S8760" s="1007"/>
      <c r="T8760" s="1007"/>
      <c r="U8760" s="1007"/>
      <c r="V8760" s="1007"/>
      <c r="W8760" s="1007"/>
      <c r="X8760" s="1007"/>
      <c r="Y8760" s="1007"/>
      <c r="Z8760" s="1007"/>
      <c r="AA8760" s="1007"/>
      <c r="AB8760" s="1007"/>
      <c r="AC8760" s="1507">
        <f t="shared" ref="AC8760:AC8765" si="3094">E8760+G8760-N8760-O8760-AA8760-P8760-Q8760-R8760-S8760-T8760-U8760-V8760-W8760-X8760-Y8760</f>
        <v>2</v>
      </c>
      <c r="AD8760" s="1508">
        <f t="shared" ref="AD8760:AD8765" si="3095">D8760*AC8760</f>
        <v>0.66666000000000003</v>
      </c>
      <c r="AE8760" s="14">
        <f t="shared" ref="AE8760:AE8765" si="3096">(J8760-"01.04.2023")/30</f>
        <v>11.166666666666666</v>
      </c>
      <c r="AF8760" s="14">
        <f t="shared" ref="AF8760:AF8765" si="3097">(N8760+O8760+P8760+Q8760+R8760+S8760+T8760+U8760+V8760+W8760+X8760+Y8760)/3</f>
        <v>0</v>
      </c>
      <c r="AG8760" s="14" t="e">
        <f t="shared" ref="AG8760:AG8765" si="3098">AC8760/AF8760</f>
        <v>#DIV/0!</v>
      </c>
      <c r="AH8760" s="14" t="e">
        <f t="shared" ref="AH8760:AH8765" si="3099">AG8760-AE8760</f>
        <v>#DIV/0!</v>
      </c>
      <c r="AI8760" s="14">
        <f t="shared" ref="AI8760:AI8765" si="3100">AC8760-(AE8760*AF8760)</f>
        <v>2</v>
      </c>
      <c r="AJ8760" s="969"/>
      <c r="AK8760" s="2940"/>
    </row>
    <row r="8761" spans="1:37" ht="30.75" customHeight="1">
      <c r="A8761" s="2938">
        <v>3</v>
      </c>
      <c r="B8761" s="1013" t="s">
        <v>1373</v>
      </c>
      <c r="C8761" s="1007" t="s">
        <v>66</v>
      </c>
      <c r="D8761" s="1009">
        <v>54</v>
      </c>
      <c r="E8761" s="1007">
        <v>20000</v>
      </c>
      <c r="F8761" s="1007">
        <v>1080000</v>
      </c>
      <c r="G8761" s="1007">
        <v>0</v>
      </c>
      <c r="H8761" s="1007">
        <f>D8761*G8761</f>
        <v>0</v>
      </c>
      <c r="I8761" s="1010">
        <v>44910</v>
      </c>
      <c r="J8761" s="1010">
        <v>45356</v>
      </c>
      <c r="K8761" s="1010"/>
      <c r="L8761" s="1007">
        <v>36</v>
      </c>
      <c r="M8761" s="1010">
        <v>44767</v>
      </c>
      <c r="N8761" s="1007">
        <v>295</v>
      </c>
      <c r="O8761" s="1007">
        <v>712</v>
      </c>
      <c r="P8761" s="1007">
        <v>896</v>
      </c>
      <c r="Q8761" s="1007"/>
      <c r="R8761" s="1007"/>
      <c r="S8761" s="1007"/>
      <c r="T8761" s="1007"/>
      <c r="U8761" s="1007"/>
      <c r="V8761" s="1007"/>
      <c r="W8761" s="1007"/>
      <c r="X8761" s="1007"/>
      <c r="Y8761" s="1007"/>
      <c r="Z8761" s="1007"/>
      <c r="AA8761" s="1007"/>
      <c r="AB8761" s="1007"/>
      <c r="AC8761" s="1507">
        <f t="shared" si="3094"/>
        <v>18097</v>
      </c>
      <c r="AD8761" s="1508">
        <f t="shared" si="3095"/>
        <v>977238</v>
      </c>
      <c r="AE8761" s="14">
        <f t="shared" si="3096"/>
        <v>11.3</v>
      </c>
      <c r="AF8761" s="14">
        <f t="shared" si="3097"/>
        <v>634.33333333333337</v>
      </c>
      <c r="AG8761" s="14">
        <f t="shared" si="3098"/>
        <v>28.529164477141354</v>
      </c>
      <c r="AH8761" s="14">
        <f t="shared" si="3099"/>
        <v>17.229164477141353</v>
      </c>
      <c r="AI8761" s="14">
        <f t="shared" si="3100"/>
        <v>10929.033333333333</v>
      </c>
      <c r="AJ8761" s="969"/>
      <c r="AK8761" s="2940"/>
    </row>
    <row r="8762" spans="1:37" ht="30" customHeight="1">
      <c r="A8762" s="2938">
        <v>4</v>
      </c>
      <c r="B8762" s="1013" t="s">
        <v>1374</v>
      </c>
      <c r="C8762" s="1007" t="s">
        <v>66</v>
      </c>
      <c r="D8762" s="1007">
        <v>22.25</v>
      </c>
      <c r="E8762" s="1007">
        <v>2725</v>
      </c>
      <c r="F8762" s="2939">
        <v>60631.25</v>
      </c>
      <c r="G8762" s="1007">
        <v>0</v>
      </c>
      <c r="H8762" s="2939">
        <f>D8762*G8762</f>
        <v>0</v>
      </c>
      <c r="I8762" s="1010">
        <v>44816</v>
      </c>
      <c r="J8762" s="1010">
        <v>45505</v>
      </c>
      <c r="K8762" s="1010"/>
      <c r="L8762" s="1007">
        <v>28</v>
      </c>
      <c r="M8762" s="1010">
        <v>44755</v>
      </c>
      <c r="N8762" s="1007">
        <v>218</v>
      </c>
      <c r="O8762" s="1007">
        <v>615</v>
      </c>
      <c r="P8762" s="1007">
        <v>213</v>
      </c>
      <c r="Q8762" s="1007"/>
      <c r="R8762" s="1007"/>
      <c r="S8762" s="1007"/>
      <c r="T8762" s="1007"/>
      <c r="U8762" s="1007"/>
      <c r="V8762" s="1007"/>
      <c r="W8762" s="1007"/>
      <c r="X8762" s="1007"/>
      <c r="Y8762" s="1007"/>
      <c r="Z8762" s="1007"/>
      <c r="AA8762" s="1007"/>
      <c r="AB8762" s="1007"/>
      <c r="AC8762" s="1507">
        <f t="shared" si="3094"/>
        <v>1679</v>
      </c>
      <c r="AD8762" s="1508">
        <f t="shared" si="3095"/>
        <v>37357.75</v>
      </c>
      <c r="AE8762" s="14">
        <f t="shared" si="3096"/>
        <v>16.266666666666666</v>
      </c>
      <c r="AF8762" s="14">
        <f t="shared" si="3097"/>
        <v>348.66666666666669</v>
      </c>
      <c r="AG8762" s="14">
        <f t="shared" si="3098"/>
        <v>4.8154875717017207</v>
      </c>
      <c r="AH8762" s="14">
        <f t="shared" si="3099"/>
        <v>-11.451179094964946</v>
      </c>
      <c r="AI8762" s="14">
        <f t="shared" si="3100"/>
        <v>-3992.6444444444442</v>
      </c>
      <c r="AJ8762" s="969"/>
      <c r="AK8762" s="2940"/>
    </row>
    <row r="8763" spans="1:37" ht="30" customHeight="1">
      <c r="A8763" s="2938">
        <v>5</v>
      </c>
      <c r="B8763" s="1013" t="s">
        <v>8655</v>
      </c>
      <c r="C8763" s="1007" t="s">
        <v>176</v>
      </c>
      <c r="D8763" s="1009">
        <v>51.36</v>
      </c>
      <c r="E8763" s="1007">
        <v>10</v>
      </c>
      <c r="F8763" s="2939">
        <v>514</v>
      </c>
      <c r="G8763" s="1007">
        <v>0</v>
      </c>
      <c r="H8763" s="2939">
        <f>D8763*G8763</f>
        <v>0</v>
      </c>
      <c r="I8763" s="1010">
        <v>44732</v>
      </c>
      <c r="J8763" s="1010">
        <v>45658</v>
      </c>
      <c r="K8763" s="1010"/>
      <c r="L8763" s="1007">
        <v>453</v>
      </c>
      <c r="M8763" s="1010">
        <v>44728</v>
      </c>
      <c r="N8763" s="1007">
        <v>0</v>
      </c>
      <c r="O8763" s="1007">
        <v>0</v>
      </c>
      <c r="P8763" s="1007">
        <v>0</v>
      </c>
      <c r="Q8763" s="1007"/>
      <c r="R8763" s="1007"/>
      <c r="S8763" s="1007"/>
      <c r="T8763" s="1007"/>
      <c r="U8763" s="1007"/>
      <c r="V8763" s="1007"/>
      <c r="W8763" s="1007"/>
      <c r="X8763" s="1007"/>
      <c r="Y8763" s="1007"/>
      <c r="Z8763" s="1007"/>
      <c r="AA8763" s="1007"/>
      <c r="AB8763" s="1007"/>
      <c r="AC8763" s="1507">
        <f t="shared" si="3094"/>
        <v>10</v>
      </c>
      <c r="AD8763" s="1508">
        <f t="shared" si="3095"/>
        <v>513.6</v>
      </c>
      <c r="AE8763" s="14">
        <f t="shared" si="3096"/>
        <v>21.366666666666667</v>
      </c>
      <c r="AF8763" s="14">
        <f t="shared" si="3097"/>
        <v>0</v>
      </c>
      <c r="AG8763" s="14" t="e">
        <f t="shared" si="3098"/>
        <v>#DIV/0!</v>
      </c>
      <c r="AH8763" s="14" t="e">
        <f t="shared" si="3099"/>
        <v>#DIV/0!</v>
      </c>
      <c r="AI8763" s="14">
        <f t="shared" si="3100"/>
        <v>10</v>
      </c>
      <c r="AJ8763" s="969"/>
      <c r="AK8763" s="2940"/>
    </row>
    <row r="8764" spans="1:37" ht="15.75" customHeight="1">
      <c r="A8764" s="2938">
        <v>6</v>
      </c>
      <c r="B8764" s="2941" t="s">
        <v>1375</v>
      </c>
      <c r="C8764" s="1007" t="s">
        <v>65</v>
      </c>
      <c r="D8764" s="1009">
        <v>934.9</v>
      </c>
      <c r="E8764" s="1007">
        <v>623</v>
      </c>
      <c r="F8764" s="2939">
        <v>582442</v>
      </c>
      <c r="G8764" s="1007">
        <v>0</v>
      </c>
      <c r="H8764" s="2939">
        <f>D8764*G8764</f>
        <v>0</v>
      </c>
      <c r="I8764" s="1010">
        <v>44428</v>
      </c>
      <c r="J8764" s="1010">
        <v>45689</v>
      </c>
      <c r="K8764" s="1010"/>
      <c r="L8764" s="1007">
        <v>1082</v>
      </c>
      <c r="M8764" s="1010">
        <v>44419</v>
      </c>
      <c r="N8764" s="1007">
        <v>27</v>
      </c>
      <c r="O8764" s="1007">
        <v>41</v>
      </c>
      <c r="P8764" s="1007">
        <v>49</v>
      </c>
      <c r="Q8764" s="1007"/>
      <c r="R8764" s="1007"/>
      <c r="S8764" s="1007"/>
      <c r="T8764" s="1007"/>
      <c r="U8764" s="1007"/>
      <c r="V8764" s="1007"/>
      <c r="W8764" s="1007"/>
      <c r="X8764" s="1007"/>
      <c r="Y8764" s="1007"/>
      <c r="Z8764" s="1007"/>
      <c r="AA8764" s="1007"/>
      <c r="AB8764" s="1007"/>
      <c r="AC8764" s="1507">
        <f t="shared" si="3094"/>
        <v>506</v>
      </c>
      <c r="AD8764" s="1508">
        <f t="shared" si="3095"/>
        <v>473059.39999999997</v>
      </c>
      <c r="AE8764" s="14">
        <f t="shared" si="3096"/>
        <v>22.4</v>
      </c>
      <c r="AF8764" s="14">
        <f t="shared" si="3097"/>
        <v>39</v>
      </c>
      <c r="AG8764" s="14">
        <f t="shared" si="3098"/>
        <v>12.974358974358974</v>
      </c>
      <c r="AH8764" s="14">
        <f t="shared" si="3099"/>
        <v>-9.4256410256410241</v>
      </c>
      <c r="AI8764" s="14">
        <f t="shared" si="3100"/>
        <v>-367.59999999999991</v>
      </c>
      <c r="AJ8764" s="969"/>
      <c r="AK8764" s="2940"/>
    </row>
    <row r="8765" spans="1:37" ht="15.75" customHeight="1">
      <c r="A8765" s="2938">
        <v>7</v>
      </c>
      <c r="B8765" s="2941" t="s">
        <v>9046</v>
      </c>
      <c r="C8765" s="1007" t="s">
        <v>66</v>
      </c>
      <c r="D8765" s="1009">
        <v>268</v>
      </c>
      <c r="E8765" s="1007">
        <v>2663</v>
      </c>
      <c r="F8765" s="2939">
        <f>D8765*E8765</f>
        <v>713684</v>
      </c>
      <c r="G8765" s="1007">
        <v>0</v>
      </c>
      <c r="H8765" s="2939">
        <f>D8765*G8765</f>
        <v>0</v>
      </c>
      <c r="I8765" s="1010">
        <v>44886</v>
      </c>
      <c r="J8765" s="1010">
        <v>45536</v>
      </c>
      <c r="K8765" s="1010"/>
      <c r="L8765" s="1007">
        <v>955</v>
      </c>
      <c r="M8765" s="1010">
        <v>44874</v>
      </c>
      <c r="N8765" s="1007">
        <v>687</v>
      </c>
      <c r="O8765" s="1007">
        <v>689</v>
      </c>
      <c r="P8765" s="1007">
        <v>543</v>
      </c>
      <c r="Q8765" s="1007"/>
      <c r="R8765" s="1007"/>
      <c r="S8765" s="1007"/>
      <c r="T8765" s="1007"/>
      <c r="U8765" s="1007"/>
      <c r="V8765" s="1007"/>
      <c r="W8765" s="1007"/>
      <c r="X8765" s="1007"/>
      <c r="Y8765" s="1007"/>
      <c r="Z8765" s="1007"/>
      <c r="AA8765" s="1007"/>
      <c r="AB8765" s="1007"/>
      <c r="AC8765" s="1507">
        <f t="shared" si="3094"/>
        <v>744</v>
      </c>
      <c r="AD8765" s="1508">
        <f t="shared" si="3095"/>
        <v>199392</v>
      </c>
      <c r="AE8765" s="14">
        <f t="shared" si="3096"/>
        <v>17.3</v>
      </c>
      <c r="AF8765" s="14">
        <f t="shared" si="3097"/>
        <v>639.66666666666663</v>
      </c>
      <c r="AG8765" s="14">
        <f t="shared" si="3098"/>
        <v>1.1631057842626369</v>
      </c>
      <c r="AH8765" s="14">
        <f t="shared" si="3099"/>
        <v>-16.136894215737364</v>
      </c>
      <c r="AI8765" s="14">
        <f t="shared" si="3100"/>
        <v>-10322.233333333334</v>
      </c>
      <c r="AJ8765" s="969"/>
      <c r="AK8765" s="2940"/>
    </row>
    <row r="8766" spans="1:37" ht="15.75" customHeight="1">
      <c r="A8766" s="4378" t="s">
        <v>20</v>
      </c>
      <c r="B8766" s="4379"/>
      <c r="C8766" s="4379"/>
      <c r="D8766" s="4379"/>
      <c r="E8766" s="4379"/>
      <c r="F8766" s="4379"/>
      <c r="G8766" s="4379"/>
      <c r="H8766" s="4379"/>
      <c r="I8766" s="4379"/>
      <c r="J8766" s="4379"/>
      <c r="K8766" s="4379"/>
      <c r="L8766" s="4379"/>
      <c r="M8766" s="4379"/>
      <c r="N8766" s="4379"/>
      <c r="O8766" s="4379"/>
      <c r="P8766" s="4379"/>
      <c r="Q8766" s="4379"/>
      <c r="R8766" s="4379"/>
      <c r="S8766" s="4379"/>
      <c r="T8766" s="4379"/>
      <c r="U8766" s="4379"/>
      <c r="V8766" s="4379"/>
      <c r="W8766" s="4379"/>
      <c r="X8766" s="4379"/>
      <c r="Y8766" s="4379"/>
      <c r="Z8766" s="4379"/>
      <c r="AA8766" s="4379"/>
      <c r="AB8766" s="4379"/>
      <c r="AC8766" s="4379"/>
      <c r="AD8766" s="4379"/>
      <c r="AE8766" s="4379"/>
      <c r="AF8766" s="4379"/>
      <c r="AG8766" s="4379"/>
      <c r="AH8766" s="4379"/>
      <c r="AI8766" s="4380"/>
      <c r="AJ8766" s="1453"/>
      <c r="AK8766" s="2940"/>
    </row>
    <row r="8767" spans="1:37" ht="15.75" customHeight="1">
      <c r="A8767" s="4381" t="s">
        <v>1371</v>
      </c>
      <c r="B8767" s="4382"/>
      <c r="C8767" s="4382"/>
      <c r="D8767" s="4382"/>
      <c r="E8767" s="4382"/>
      <c r="F8767" s="4382"/>
      <c r="G8767" s="4382"/>
      <c r="H8767" s="4382"/>
      <c r="I8767" s="4382"/>
      <c r="J8767" s="4382"/>
      <c r="K8767" s="4382"/>
      <c r="L8767" s="4382"/>
      <c r="M8767" s="4382"/>
      <c r="N8767" s="4382"/>
      <c r="O8767" s="4382"/>
      <c r="P8767" s="4382"/>
      <c r="Q8767" s="4382"/>
      <c r="R8767" s="4382"/>
      <c r="S8767" s="4382"/>
      <c r="T8767" s="4382"/>
      <c r="U8767" s="4382"/>
      <c r="V8767" s="4382"/>
      <c r="W8767" s="4382"/>
      <c r="X8767" s="4382"/>
      <c r="Y8767" s="4382"/>
      <c r="Z8767" s="4382"/>
      <c r="AA8767" s="4382"/>
      <c r="AB8767" s="4382"/>
      <c r="AC8767" s="4382"/>
      <c r="AD8767" s="4382"/>
      <c r="AE8767" s="4382"/>
      <c r="AF8767" s="4382"/>
      <c r="AG8767" s="4382"/>
      <c r="AH8767" s="4382"/>
      <c r="AI8767" s="4383"/>
      <c r="AJ8767" s="1006"/>
      <c r="AK8767" s="2940"/>
    </row>
    <row r="8768" spans="1:37" ht="15.75" customHeight="1">
      <c r="A8768" s="2938">
        <v>1</v>
      </c>
      <c r="B8768" s="1008" t="s">
        <v>1376</v>
      </c>
      <c r="C8768" s="1007" t="s">
        <v>65</v>
      </c>
      <c r="D8768" s="1007">
        <v>5.274</v>
      </c>
      <c r="E8768" s="1007">
        <v>290</v>
      </c>
      <c r="F8768" s="2939">
        <f>D8768*E8768</f>
        <v>1529.46</v>
      </c>
      <c r="G8768" s="1007">
        <v>0</v>
      </c>
      <c r="H8768" s="1007">
        <f t="shared" ref="H8768:H8784" si="3101">D8768*G8768</f>
        <v>0</v>
      </c>
      <c r="I8768" s="1010">
        <v>44684</v>
      </c>
      <c r="J8768" s="1010">
        <v>45046</v>
      </c>
      <c r="K8768" s="1010"/>
      <c r="L8768" s="1007">
        <v>1592</v>
      </c>
      <c r="M8768" s="1010">
        <v>44544</v>
      </c>
      <c r="N8768" s="1007">
        <v>113</v>
      </c>
      <c r="O8768" s="1007">
        <v>84</v>
      </c>
      <c r="P8768" s="1007">
        <v>79</v>
      </c>
      <c r="Q8768" s="1007"/>
      <c r="R8768" s="1007"/>
      <c r="S8768" s="1007"/>
      <c r="T8768" s="1007"/>
      <c r="U8768" s="1007"/>
      <c r="V8768" s="1007"/>
      <c r="W8768" s="1007"/>
      <c r="X8768" s="1007"/>
      <c r="Y8768" s="1007"/>
      <c r="Z8768" s="1007"/>
      <c r="AA8768" s="1007"/>
      <c r="AB8768" s="1007"/>
      <c r="AC8768" s="1507">
        <f t="shared" ref="AC8768:AC8784" si="3102">E8768+G8768-N8768-O8768-AA8768-P8768-Q8768-R8768-S8768-T8768-U8768-V8768-W8768-X8768-Y8768</f>
        <v>14</v>
      </c>
      <c r="AD8768" s="1508">
        <f t="shared" ref="AD8768:AD8784" si="3103">D8768*AC8768</f>
        <v>73.835999999999999</v>
      </c>
      <c r="AE8768" s="14">
        <f t="shared" ref="AE8768:AE8784" si="3104">(J8768-"01.04.2023")/30</f>
        <v>0.96666666666666667</v>
      </c>
      <c r="AF8768" s="14">
        <f t="shared" ref="AF8768:AF8784" si="3105">(N8768+O8768+P8768+Q8768+R8768+S8768+T8768+U8768+V8768+W8768+X8768+Y8768)/3</f>
        <v>92</v>
      </c>
      <c r="AG8768" s="14">
        <f t="shared" ref="AG8768:AG8784" si="3106">AC8768/AF8768</f>
        <v>0.15217391304347827</v>
      </c>
      <c r="AH8768" s="14">
        <f t="shared" ref="AH8768:AH8784" si="3107">AG8768-AE8768</f>
        <v>-0.8144927536231884</v>
      </c>
      <c r="AI8768" s="14">
        <f t="shared" ref="AI8768:AI8784" si="3108">AC8768-(AE8768*AF8768)</f>
        <v>-74.933333333333337</v>
      </c>
      <c r="AJ8768" s="969"/>
      <c r="AK8768" s="2940"/>
    </row>
    <row r="8769" spans="1:37" ht="15.75" customHeight="1">
      <c r="A8769" s="2938">
        <v>2</v>
      </c>
      <c r="B8769" s="1008" t="s">
        <v>1376</v>
      </c>
      <c r="C8769" s="1007" t="s">
        <v>65</v>
      </c>
      <c r="D8769" s="1007">
        <v>5.274</v>
      </c>
      <c r="E8769" s="1007">
        <v>0</v>
      </c>
      <c r="F8769" s="2939">
        <v>0</v>
      </c>
      <c r="G8769" s="1007">
        <v>260</v>
      </c>
      <c r="H8769" s="2939">
        <f t="shared" si="3101"/>
        <v>1371.24</v>
      </c>
      <c r="I8769" s="1010">
        <v>44986</v>
      </c>
      <c r="J8769" s="1010">
        <v>45107</v>
      </c>
      <c r="K8769" s="1010"/>
      <c r="L8769" s="1007">
        <v>189</v>
      </c>
      <c r="M8769" s="1010">
        <v>44981</v>
      </c>
      <c r="N8769" s="1007">
        <v>0</v>
      </c>
      <c r="O8769" s="1007">
        <v>0</v>
      </c>
      <c r="P8769" s="1007">
        <v>0</v>
      </c>
      <c r="Q8769" s="1007"/>
      <c r="R8769" s="1007"/>
      <c r="S8769" s="1007"/>
      <c r="T8769" s="1007"/>
      <c r="U8769" s="1007"/>
      <c r="V8769" s="1007"/>
      <c r="W8769" s="1007"/>
      <c r="X8769" s="1007"/>
      <c r="Y8769" s="1007"/>
      <c r="Z8769" s="1007"/>
      <c r="AA8769" s="1007"/>
      <c r="AB8769" s="1007"/>
      <c r="AC8769" s="1507">
        <f t="shared" si="3102"/>
        <v>260</v>
      </c>
      <c r="AD8769" s="1508">
        <f t="shared" si="3103"/>
        <v>1371.24</v>
      </c>
      <c r="AE8769" s="14">
        <f t="shared" si="3104"/>
        <v>3</v>
      </c>
      <c r="AF8769" s="14">
        <f t="shared" si="3105"/>
        <v>0</v>
      </c>
      <c r="AG8769" s="14" t="e">
        <f t="shared" si="3106"/>
        <v>#DIV/0!</v>
      </c>
      <c r="AH8769" s="14" t="e">
        <f t="shared" si="3107"/>
        <v>#DIV/0!</v>
      </c>
      <c r="AI8769" s="14">
        <f t="shared" si="3108"/>
        <v>260</v>
      </c>
      <c r="AJ8769" s="969"/>
      <c r="AK8769" s="2940"/>
    </row>
    <row r="8770" spans="1:37" ht="15.75" customHeight="1">
      <c r="A8770" s="2938">
        <v>5</v>
      </c>
      <c r="B8770" s="1008" t="s">
        <v>1377</v>
      </c>
      <c r="C8770" s="1007" t="s">
        <v>65</v>
      </c>
      <c r="D8770" s="1007">
        <v>5.274</v>
      </c>
      <c r="E8770" s="1007">
        <v>490</v>
      </c>
      <c r="F8770" s="2939">
        <f t="shared" ref="F8770:F8784" si="3109">D8770*E8770</f>
        <v>2584.2600000000002</v>
      </c>
      <c r="G8770" s="1007">
        <v>0</v>
      </c>
      <c r="H8770" s="1007">
        <f t="shared" si="3101"/>
        <v>0</v>
      </c>
      <c r="I8770" s="1010">
        <v>44684</v>
      </c>
      <c r="J8770" s="1010">
        <v>45169</v>
      </c>
      <c r="K8770" s="1010"/>
      <c r="L8770" s="1007">
        <v>1606</v>
      </c>
      <c r="M8770" s="1010">
        <v>44546</v>
      </c>
      <c r="N8770" s="1007">
        <v>86</v>
      </c>
      <c r="O8770" s="1007">
        <v>58</v>
      </c>
      <c r="P8770" s="1007">
        <v>180</v>
      </c>
      <c r="Q8770" s="1007"/>
      <c r="R8770" s="1007"/>
      <c r="S8770" s="1007"/>
      <c r="T8770" s="1007"/>
      <c r="U8770" s="1007"/>
      <c r="V8770" s="1007"/>
      <c r="W8770" s="1007"/>
      <c r="X8770" s="1007"/>
      <c r="Y8770" s="1007"/>
      <c r="Z8770" s="1007"/>
      <c r="AA8770" s="1007"/>
      <c r="AB8770" s="1007"/>
      <c r="AC8770" s="1507">
        <f t="shared" si="3102"/>
        <v>166</v>
      </c>
      <c r="AD8770" s="1508">
        <f t="shared" si="3103"/>
        <v>875.48400000000004</v>
      </c>
      <c r="AE8770" s="14">
        <f t="shared" si="3104"/>
        <v>5.0666666666666664</v>
      </c>
      <c r="AF8770" s="14">
        <f t="shared" si="3105"/>
        <v>108</v>
      </c>
      <c r="AG8770" s="14">
        <f t="shared" si="3106"/>
        <v>1.537037037037037</v>
      </c>
      <c r="AH8770" s="14">
        <f t="shared" si="3107"/>
        <v>-3.5296296296296292</v>
      </c>
      <c r="AI8770" s="14">
        <f t="shared" si="3108"/>
        <v>-381.19999999999993</v>
      </c>
      <c r="AJ8770" s="969"/>
      <c r="AK8770" s="2940"/>
    </row>
    <row r="8771" spans="1:37" ht="15.75">
      <c r="A8771" s="2938">
        <v>6</v>
      </c>
      <c r="B8771" s="1008" t="s">
        <v>1378</v>
      </c>
      <c r="C8771" s="1007" t="s">
        <v>65</v>
      </c>
      <c r="D8771" s="1007">
        <v>8.65</v>
      </c>
      <c r="E8771" s="1007">
        <v>60</v>
      </c>
      <c r="F8771" s="2939">
        <f t="shared" si="3109"/>
        <v>519</v>
      </c>
      <c r="G8771" s="1007">
        <v>0</v>
      </c>
      <c r="H8771" s="1007">
        <f t="shared" si="3101"/>
        <v>0</v>
      </c>
      <c r="I8771" s="1010">
        <v>44736</v>
      </c>
      <c r="J8771" s="1010">
        <v>45230</v>
      </c>
      <c r="K8771" s="1010"/>
      <c r="L8771" s="1007">
        <v>471</v>
      </c>
      <c r="M8771" s="1010">
        <v>44734</v>
      </c>
      <c r="N8771" s="1007">
        <v>0</v>
      </c>
      <c r="O8771" s="1007">
        <v>0</v>
      </c>
      <c r="P8771" s="1007">
        <v>0</v>
      </c>
      <c r="Q8771" s="1007"/>
      <c r="R8771" s="1007"/>
      <c r="S8771" s="1007"/>
      <c r="T8771" s="1007"/>
      <c r="U8771" s="1007"/>
      <c r="V8771" s="1007"/>
      <c r="W8771" s="1007"/>
      <c r="X8771" s="1007"/>
      <c r="Y8771" s="1007"/>
      <c r="Z8771" s="1007"/>
      <c r="AA8771" s="1007"/>
      <c r="AB8771" s="1007"/>
      <c r="AC8771" s="1507">
        <f t="shared" si="3102"/>
        <v>60</v>
      </c>
      <c r="AD8771" s="1508">
        <f t="shared" si="3103"/>
        <v>519</v>
      </c>
      <c r="AE8771" s="14">
        <f t="shared" si="3104"/>
        <v>7.1</v>
      </c>
      <c r="AF8771" s="14">
        <f t="shared" si="3105"/>
        <v>0</v>
      </c>
      <c r="AG8771" s="14" t="e">
        <f t="shared" si="3106"/>
        <v>#DIV/0!</v>
      </c>
      <c r="AH8771" s="14" t="e">
        <f t="shared" si="3107"/>
        <v>#DIV/0!</v>
      </c>
      <c r="AI8771" s="14">
        <f t="shared" si="3108"/>
        <v>60</v>
      </c>
      <c r="AJ8771" s="969"/>
      <c r="AK8771" s="2050"/>
    </row>
    <row r="8772" spans="1:37" ht="15.75">
      <c r="A8772" s="2938">
        <v>7</v>
      </c>
      <c r="B8772" s="1008" t="s">
        <v>1378</v>
      </c>
      <c r="C8772" s="1007" t="s">
        <v>65</v>
      </c>
      <c r="D8772" s="1007">
        <v>8.65</v>
      </c>
      <c r="E8772" s="1007">
        <v>60</v>
      </c>
      <c r="F8772" s="2939">
        <f t="shared" si="3109"/>
        <v>519</v>
      </c>
      <c r="G8772" s="1007">
        <v>0</v>
      </c>
      <c r="H8772" s="1007">
        <f t="shared" si="3101"/>
        <v>0</v>
      </c>
      <c r="I8772" s="1010">
        <v>44900</v>
      </c>
      <c r="J8772" s="1010">
        <v>45230</v>
      </c>
      <c r="K8772" s="1010"/>
      <c r="L8772" s="1007">
        <v>1027</v>
      </c>
      <c r="M8772" s="1010">
        <v>44893</v>
      </c>
      <c r="N8772" s="1007">
        <v>0</v>
      </c>
      <c r="O8772" s="1007">
        <v>0</v>
      </c>
      <c r="P8772" s="1007">
        <v>0</v>
      </c>
      <c r="Q8772" s="1007"/>
      <c r="R8772" s="1007"/>
      <c r="S8772" s="1007"/>
      <c r="T8772" s="1007"/>
      <c r="U8772" s="1007"/>
      <c r="V8772" s="1007"/>
      <c r="W8772" s="1007"/>
      <c r="X8772" s="1007"/>
      <c r="Y8772" s="1007"/>
      <c r="Z8772" s="1007"/>
      <c r="AA8772" s="1007"/>
      <c r="AB8772" s="1007"/>
      <c r="AC8772" s="1507">
        <f t="shared" si="3102"/>
        <v>60</v>
      </c>
      <c r="AD8772" s="1508">
        <f t="shared" si="3103"/>
        <v>519</v>
      </c>
      <c r="AE8772" s="14">
        <f t="shared" si="3104"/>
        <v>7.1</v>
      </c>
      <c r="AF8772" s="14">
        <f t="shared" si="3105"/>
        <v>0</v>
      </c>
      <c r="AG8772" s="14" t="e">
        <f t="shared" si="3106"/>
        <v>#DIV/0!</v>
      </c>
      <c r="AH8772" s="14" t="e">
        <f t="shared" si="3107"/>
        <v>#DIV/0!</v>
      </c>
      <c r="AI8772" s="14">
        <f t="shared" si="3108"/>
        <v>60</v>
      </c>
      <c r="AJ8772" s="969"/>
      <c r="AK8772" s="2942"/>
    </row>
    <row r="8773" spans="1:37" ht="15.75">
      <c r="A8773" s="2938">
        <v>9</v>
      </c>
      <c r="B8773" s="1008" t="s">
        <v>1379</v>
      </c>
      <c r="C8773" s="1007" t="s">
        <v>65</v>
      </c>
      <c r="D8773" s="1007">
        <v>58.85</v>
      </c>
      <c r="E8773" s="1007">
        <v>550</v>
      </c>
      <c r="F8773" s="2939">
        <f t="shared" si="3109"/>
        <v>32367.5</v>
      </c>
      <c r="G8773" s="1007">
        <v>0</v>
      </c>
      <c r="H8773" s="1007">
        <f t="shared" si="3101"/>
        <v>0</v>
      </c>
      <c r="I8773" s="1010">
        <v>44684</v>
      </c>
      <c r="J8773" s="1010">
        <v>45230</v>
      </c>
      <c r="K8773" s="1010"/>
      <c r="L8773" s="1007">
        <v>1551</v>
      </c>
      <c r="M8773" s="1010">
        <v>44532</v>
      </c>
      <c r="N8773" s="1007">
        <v>0</v>
      </c>
      <c r="O8773" s="1007">
        <v>0</v>
      </c>
      <c r="P8773" s="1007">
        <v>43</v>
      </c>
      <c r="Q8773" s="1007"/>
      <c r="R8773" s="1007"/>
      <c r="S8773" s="1007"/>
      <c r="T8773" s="1007"/>
      <c r="U8773" s="1007"/>
      <c r="V8773" s="1007"/>
      <c r="W8773" s="1007"/>
      <c r="X8773" s="1007"/>
      <c r="Y8773" s="1007"/>
      <c r="Z8773" s="1007"/>
      <c r="AA8773" s="1007"/>
      <c r="AB8773" s="1007"/>
      <c r="AC8773" s="1507">
        <f t="shared" si="3102"/>
        <v>507</v>
      </c>
      <c r="AD8773" s="1508">
        <f t="shared" si="3103"/>
        <v>29836.95</v>
      </c>
      <c r="AE8773" s="14">
        <f t="shared" si="3104"/>
        <v>7.1</v>
      </c>
      <c r="AF8773" s="14">
        <f t="shared" si="3105"/>
        <v>14.333333333333334</v>
      </c>
      <c r="AG8773" s="14">
        <f t="shared" si="3106"/>
        <v>35.372093023255815</v>
      </c>
      <c r="AH8773" s="14">
        <f t="shared" si="3107"/>
        <v>28.272093023255813</v>
      </c>
      <c r="AI8773" s="14">
        <f t="shared" si="3108"/>
        <v>405.23333333333335</v>
      </c>
      <c r="AJ8773" s="969"/>
      <c r="AK8773" s="2940"/>
    </row>
    <row r="8774" spans="1:37" ht="15.75">
      <c r="A8774" s="2938">
        <v>10</v>
      </c>
      <c r="B8774" s="1008" t="s">
        <v>1380</v>
      </c>
      <c r="C8774" s="1007" t="s">
        <v>65</v>
      </c>
      <c r="D8774" s="1007">
        <v>69.12</v>
      </c>
      <c r="E8774" s="1007">
        <v>360</v>
      </c>
      <c r="F8774" s="2939">
        <f t="shared" si="3109"/>
        <v>24883.200000000001</v>
      </c>
      <c r="G8774" s="1007">
        <v>0</v>
      </c>
      <c r="H8774" s="1007">
        <f t="shared" si="3101"/>
        <v>0</v>
      </c>
      <c r="I8774" s="1010">
        <v>44573</v>
      </c>
      <c r="J8774" s="1010">
        <v>45107</v>
      </c>
      <c r="K8774" s="1010"/>
      <c r="L8774" s="1007">
        <v>1591</v>
      </c>
      <c r="M8774" s="1010">
        <v>44544</v>
      </c>
      <c r="N8774" s="1007">
        <v>92</v>
      </c>
      <c r="O8774" s="1007">
        <v>44</v>
      </c>
      <c r="P8774" s="1007">
        <v>56</v>
      </c>
      <c r="Q8774" s="1007"/>
      <c r="R8774" s="1007"/>
      <c r="S8774" s="1007"/>
      <c r="T8774" s="1007"/>
      <c r="U8774" s="1007"/>
      <c r="V8774" s="1007"/>
      <c r="W8774" s="1007"/>
      <c r="X8774" s="1007"/>
      <c r="Y8774" s="1007"/>
      <c r="Z8774" s="1007"/>
      <c r="AA8774" s="1007"/>
      <c r="AB8774" s="1007"/>
      <c r="AC8774" s="1507">
        <f t="shared" si="3102"/>
        <v>168</v>
      </c>
      <c r="AD8774" s="1508">
        <f t="shared" si="3103"/>
        <v>11612.16</v>
      </c>
      <c r="AE8774" s="14">
        <f t="shared" si="3104"/>
        <v>3</v>
      </c>
      <c r="AF8774" s="14">
        <f t="shared" si="3105"/>
        <v>64</v>
      </c>
      <c r="AG8774" s="14">
        <f t="shared" si="3106"/>
        <v>2.625</v>
      </c>
      <c r="AH8774" s="14">
        <f t="shared" si="3107"/>
        <v>-0.375</v>
      </c>
      <c r="AI8774" s="14">
        <f t="shared" si="3108"/>
        <v>-24</v>
      </c>
      <c r="AJ8774" s="969"/>
      <c r="AK8774" s="2940"/>
    </row>
    <row r="8775" spans="1:37" ht="15.75">
      <c r="A8775" s="2938">
        <v>11</v>
      </c>
      <c r="B8775" s="1008" t="s">
        <v>6708</v>
      </c>
      <c r="C8775" s="1007" t="s">
        <v>65</v>
      </c>
      <c r="D8775" s="1007">
        <v>42.98</v>
      </c>
      <c r="E8775" s="1007">
        <v>115</v>
      </c>
      <c r="F8775" s="2939">
        <f t="shared" si="3109"/>
        <v>4942.7</v>
      </c>
      <c r="G8775" s="1007">
        <v>0</v>
      </c>
      <c r="H8775" s="1007">
        <f t="shared" si="3101"/>
        <v>0</v>
      </c>
      <c r="I8775" s="1010">
        <v>44868</v>
      </c>
      <c r="J8775" s="1010">
        <v>45077</v>
      </c>
      <c r="K8775" s="1010"/>
      <c r="L8775" s="1007">
        <v>920</v>
      </c>
      <c r="M8775" s="1010">
        <v>44862</v>
      </c>
      <c r="N8775" s="1007">
        <v>0</v>
      </c>
      <c r="O8775" s="1007">
        <v>106</v>
      </c>
      <c r="P8775" s="1007">
        <v>0</v>
      </c>
      <c r="Q8775" s="1007"/>
      <c r="R8775" s="1007"/>
      <c r="S8775" s="1007"/>
      <c r="T8775" s="1007"/>
      <c r="U8775" s="1007"/>
      <c r="V8775" s="1007"/>
      <c r="W8775" s="1007"/>
      <c r="X8775" s="1007"/>
      <c r="Y8775" s="1007"/>
      <c r="Z8775" s="1007"/>
      <c r="AA8775" s="1007"/>
      <c r="AB8775" s="1007"/>
      <c r="AC8775" s="1507">
        <f t="shared" si="3102"/>
        <v>9</v>
      </c>
      <c r="AD8775" s="1508">
        <f t="shared" si="3103"/>
        <v>386.82</v>
      </c>
      <c r="AE8775" s="14">
        <f t="shared" si="3104"/>
        <v>2</v>
      </c>
      <c r="AF8775" s="14">
        <f t="shared" si="3105"/>
        <v>35.333333333333336</v>
      </c>
      <c r="AG8775" s="14">
        <f t="shared" si="3106"/>
        <v>0.25471698113207547</v>
      </c>
      <c r="AH8775" s="14">
        <f t="shared" si="3107"/>
        <v>-1.7452830188679245</v>
      </c>
      <c r="AI8775" s="14">
        <f t="shared" si="3108"/>
        <v>-61.666666666666671</v>
      </c>
      <c r="AJ8775" s="969"/>
      <c r="AK8775" s="2940"/>
    </row>
    <row r="8776" spans="1:37" ht="15.75">
      <c r="A8776" s="2938">
        <v>12</v>
      </c>
      <c r="B8776" s="1008" t="s">
        <v>3782</v>
      </c>
      <c r="C8776" s="1007" t="s">
        <v>65</v>
      </c>
      <c r="D8776" s="1007">
        <v>63.45</v>
      </c>
      <c r="E8776" s="1007">
        <v>390</v>
      </c>
      <c r="F8776" s="2939">
        <f t="shared" si="3109"/>
        <v>24745.5</v>
      </c>
      <c r="G8776" s="1007">
        <v>0</v>
      </c>
      <c r="H8776" s="1007">
        <f t="shared" si="3101"/>
        <v>0</v>
      </c>
      <c r="I8776" s="1010">
        <v>44813</v>
      </c>
      <c r="J8776" s="1010">
        <v>45659</v>
      </c>
      <c r="K8776" s="1010"/>
      <c r="L8776" s="1007">
        <v>648</v>
      </c>
      <c r="M8776" s="1010">
        <v>44782</v>
      </c>
      <c r="N8776" s="1007">
        <v>0</v>
      </c>
      <c r="O8776" s="1007">
        <v>4</v>
      </c>
      <c r="P8776" s="1007">
        <v>2</v>
      </c>
      <c r="Q8776" s="1007"/>
      <c r="R8776" s="1007"/>
      <c r="S8776" s="1007"/>
      <c r="T8776" s="1007"/>
      <c r="U8776" s="1007"/>
      <c r="V8776" s="1007"/>
      <c r="W8776" s="1007"/>
      <c r="X8776" s="1007"/>
      <c r="Y8776" s="1007"/>
      <c r="Z8776" s="1007"/>
      <c r="AA8776" s="1007"/>
      <c r="AB8776" s="1007"/>
      <c r="AC8776" s="1507">
        <f t="shared" si="3102"/>
        <v>384</v>
      </c>
      <c r="AD8776" s="1508">
        <f t="shared" si="3103"/>
        <v>24364.800000000003</v>
      </c>
      <c r="AE8776" s="14">
        <f t="shared" si="3104"/>
        <v>21.4</v>
      </c>
      <c r="AF8776" s="14">
        <f t="shared" si="3105"/>
        <v>2</v>
      </c>
      <c r="AG8776" s="14">
        <f t="shared" si="3106"/>
        <v>192</v>
      </c>
      <c r="AH8776" s="14">
        <f t="shared" si="3107"/>
        <v>170.6</v>
      </c>
      <c r="AI8776" s="14">
        <f t="shared" si="3108"/>
        <v>341.2</v>
      </c>
      <c r="AJ8776" s="969"/>
      <c r="AK8776" s="2940"/>
    </row>
    <row r="8777" spans="1:37" ht="15.75">
      <c r="A8777" s="2938">
        <v>13</v>
      </c>
      <c r="B8777" s="1008" t="s">
        <v>1381</v>
      </c>
      <c r="C8777" s="1007" t="s">
        <v>65</v>
      </c>
      <c r="D8777" s="1009">
        <v>107.3</v>
      </c>
      <c r="E8777" s="1007">
        <v>120</v>
      </c>
      <c r="F8777" s="2939">
        <f t="shared" si="3109"/>
        <v>12876</v>
      </c>
      <c r="G8777" s="1007">
        <v>0</v>
      </c>
      <c r="H8777" s="1007">
        <f t="shared" si="3101"/>
        <v>0</v>
      </c>
      <c r="I8777" s="1010">
        <v>44594</v>
      </c>
      <c r="J8777" s="1010">
        <v>45199</v>
      </c>
      <c r="K8777" s="1010"/>
      <c r="L8777" s="1007">
        <v>168</v>
      </c>
      <c r="M8777" s="1010">
        <v>44587</v>
      </c>
      <c r="N8777" s="1007">
        <v>58</v>
      </c>
      <c r="O8777" s="1007">
        <v>18</v>
      </c>
      <c r="P8777" s="1007">
        <v>32</v>
      </c>
      <c r="Q8777" s="1007"/>
      <c r="R8777" s="1007"/>
      <c r="S8777" s="1007"/>
      <c r="T8777" s="1007"/>
      <c r="U8777" s="1007"/>
      <c r="V8777" s="1007"/>
      <c r="W8777" s="1007"/>
      <c r="X8777" s="1007"/>
      <c r="Y8777" s="1007"/>
      <c r="Z8777" s="1007"/>
      <c r="AA8777" s="1007"/>
      <c r="AB8777" s="1007"/>
      <c r="AC8777" s="1507">
        <f t="shared" si="3102"/>
        <v>12</v>
      </c>
      <c r="AD8777" s="1508">
        <f t="shared" si="3103"/>
        <v>1287.5999999999999</v>
      </c>
      <c r="AE8777" s="14">
        <f t="shared" si="3104"/>
        <v>6.0666666666666664</v>
      </c>
      <c r="AF8777" s="14">
        <f t="shared" si="3105"/>
        <v>36</v>
      </c>
      <c r="AG8777" s="14">
        <f t="shared" si="3106"/>
        <v>0.33333333333333331</v>
      </c>
      <c r="AH8777" s="14">
        <f t="shared" si="3107"/>
        <v>-5.7333333333333334</v>
      </c>
      <c r="AI8777" s="14">
        <f t="shared" si="3108"/>
        <v>-206.39999999999998</v>
      </c>
      <c r="AJ8777" s="969"/>
      <c r="AK8777" s="2940"/>
    </row>
    <row r="8778" spans="1:37" ht="15.75">
      <c r="A8778" s="2938">
        <v>14</v>
      </c>
      <c r="B8778" s="1008" t="s">
        <v>1381</v>
      </c>
      <c r="C8778" s="1007" t="s">
        <v>65</v>
      </c>
      <c r="D8778" s="1009">
        <v>129.78</v>
      </c>
      <c r="E8778" s="1007">
        <v>290</v>
      </c>
      <c r="F8778" s="2939">
        <f t="shared" si="3109"/>
        <v>37636.199999999997</v>
      </c>
      <c r="G8778" s="1007">
        <v>0</v>
      </c>
      <c r="H8778" s="1007">
        <f t="shared" si="3101"/>
        <v>0</v>
      </c>
      <c r="I8778" s="1010">
        <v>44656</v>
      </c>
      <c r="J8778" s="1010">
        <v>45169</v>
      </c>
      <c r="K8778" s="1010"/>
      <c r="L8778" s="1007">
        <v>189</v>
      </c>
      <c r="M8778" s="1010">
        <v>44649</v>
      </c>
      <c r="N8778" s="1007">
        <v>25</v>
      </c>
      <c r="O8778" s="1007">
        <v>42</v>
      </c>
      <c r="P8778" s="1007">
        <v>43</v>
      </c>
      <c r="Q8778" s="1007"/>
      <c r="R8778" s="1007"/>
      <c r="S8778" s="1007"/>
      <c r="T8778" s="1007"/>
      <c r="U8778" s="1007"/>
      <c r="V8778" s="1007"/>
      <c r="W8778" s="1007"/>
      <c r="X8778" s="1007"/>
      <c r="Y8778" s="1007"/>
      <c r="Z8778" s="1007"/>
      <c r="AA8778" s="1007"/>
      <c r="AB8778" s="1007"/>
      <c r="AC8778" s="1507">
        <f t="shared" si="3102"/>
        <v>180</v>
      </c>
      <c r="AD8778" s="1508">
        <f t="shared" si="3103"/>
        <v>23360.400000000001</v>
      </c>
      <c r="AE8778" s="14">
        <f t="shared" si="3104"/>
        <v>5.0666666666666664</v>
      </c>
      <c r="AF8778" s="14">
        <f t="shared" si="3105"/>
        <v>36.666666666666664</v>
      </c>
      <c r="AG8778" s="14">
        <f t="shared" si="3106"/>
        <v>4.9090909090909092</v>
      </c>
      <c r="AH8778" s="14">
        <f t="shared" si="3107"/>
        <v>-0.15757575757575726</v>
      </c>
      <c r="AI8778" s="14">
        <f t="shared" si="3108"/>
        <v>-5.777777777777743</v>
      </c>
      <c r="AJ8778" s="969"/>
      <c r="AK8778" s="2940"/>
    </row>
    <row r="8779" spans="1:37" ht="15.75">
      <c r="A8779" s="2938">
        <v>16</v>
      </c>
      <c r="B8779" s="1008" t="s">
        <v>1382</v>
      </c>
      <c r="C8779" s="1007" t="s">
        <v>66</v>
      </c>
      <c r="D8779" s="1011">
        <v>28.27</v>
      </c>
      <c r="E8779" s="1007">
        <v>135</v>
      </c>
      <c r="F8779" s="2939">
        <f t="shared" si="3109"/>
        <v>3816.45</v>
      </c>
      <c r="G8779" s="1007">
        <v>0</v>
      </c>
      <c r="H8779" s="1007">
        <f t="shared" si="3101"/>
        <v>0</v>
      </c>
      <c r="I8779" s="2943">
        <v>44600</v>
      </c>
      <c r="J8779" s="1010">
        <v>45542</v>
      </c>
      <c r="K8779" s="1010"/>
      <c r="L8779" s="1007">
        <v>67</v>
      </c>
      <c r="M8779" s="1010">
        <v>44594</v>
      </c>
      <c r="N8779" s="1007">
        <v>8</v>
      </c>
      <c r="O8779" s="1007">
        <v>11</v>
      </c>
      <c r="P8779" s="1007">
        <v>10</v>
      </c>
      <c r="Q8779" s="1007"/>
      <c r="R8779" s="1007"/>
      <c r="S8779" s="1007"/>
      <c r="T8779" s="1007"/>
      <c r="U8779" s="1007"/>
      <c r="V8779" s="1007"/>
      <c r="W8779" s="1007"/>
      <c r="X8779" s="1007"/>
      <c r="Y8779" s="1007"/>
      <c r="Z8779" s="1007"/>
      <c r="AA8779" s="1007"/>
      <c r="AB8779" s="1007"/>
      <c r="AC8779" s="1507">
        <f t="shared" si="3102"/>
        <v>106</v>
      </c>
      <c r="AD8779" s="1508">
        <f t="shared" si="3103"/>
        <v>2996.62</v>
      </c>
      <c r="AE8779" s="14">
        <f t="shared" si="3104"/>
        <v>17.5</v>
      </c>
      <c r="AF8779" s="14">
        <f t="shared" si="3105"/>
        <v>9.6666666666666661</v>
      </c>
      <c r="AG8779" s="14">
        <f t="shared" si="3106"/>
        <v>10.965517241379311</v>
      </c>
      <c r="AH8779" s="14">
        <f t="shared" si="3107"/>
        <v>-6.5344827586206886</v>
      </c>
      <c r="AI8779" s="14">
        <f t="shared" si="3108"/>
        <v>-63.166666666666657</v>
      </c>
      <c r="AJ8779" s="969"/>
      <c r="AK8779" s="2940"/>
    </row>
    <row r="8780" spans="1:37" ht="15.75">
      <c r="A8780" s="2938">
        <v>17</v>
      </c>
      <c r="B8780" s="1008" t="s">
        <v>3783</v>
      </c>
      <c r="C8780" s="1007" t="s">
        <v>66</v>
      </c>
      <c r="D8780" s="1011">
        <v>2.71</v>
      </c>
      <c r="E8780" s="1007">
        <v>24380</v>
      </c>
      <c r="F8780" s="2939">
        <f t="shared" si="3109"/>
        <v>66069.8</v>
      </c>
      <c r="G8780" s="1007">
        <v>0</v>
      </c>
      <c r="H8780" s="1007">
        <f t="shared" si="3101"/>
        <v>0</v>
      </c>
      <c r="I8780" s="1010">
        <v>44726</v>
      </c>
      <c r="J8780" s="1010">
        <v>46446</v>
      </c>
      <c r="K8780" s="1010"/>
      <c r="L8780" s="1007">
        <v>446</v>
      </c>
      <c r="M8780" s="1010">
        <v>44726</v>
      </c>
      <c r="N8780" s="1007">
        <v>623</v>
      </c>
      <c r="O8780" s="1007">
        <v>550</v>
      </c>
      <c r="P8780" s="1007">
        <v>930</v>
      </c>
      <c r="Q8780" s="1007"/>
      <c r="R8780" s="1007"/>
      <c r="S8780" s="1007"/>
      <c r="T8780" s="1007"/>
      <c r="U8780" s="1007"/>
      <c r="V8780" s="1007"/>
      <c r="W8780" s="1007"/>
      <c r="X8780" s="1007"/>
      <c r="Y8780" s="1007"/>
      <c r="Z8780" s="1007"/>
      <c r="AA8780" s="1007"/>
      <c r="AB8780" s="1007"/>
      <c r="AC8780" s="1507">
        <f t="shared" si="3102"/>
        <v>22277</v>
      </c>
      <c r="AD8780" s="1508">
        <f t="shared" si="3103"/>
        <v>60370.67</v>
      </c>
      <c r="AE8780" s="14">
        <f t="shared" si="3104"/>
        <v>47.633333333333333</v>
      </c>
      <c r="AF8780" s="14">
        <f t="shared" si="3105"/>
        <v>701</v>
      </c>
      <c r="AG8780" s="14">
        <f t="shared" si="3106"/>
        <v>31.77888730385164</v>
      </c>
      <c r="AH8780" s="14">
        <f t="shared" si="3107"/>
        <v>-15.854446029481693</v>
      </c>
      <c r="AI8780" s="14">
        <f t="shared" si="3108"/>
        <v>-11113.966666666667</v>
      </c>
      <c r="AJ8780" s="969"/>
      <c r="AK8780" s="2940"/>
    </row>
    <row r="8781" spans="1:37" ht="15.75">
      <c r="A8781" s="2938">
        <v>18</v>
      </c>
      <c r="B8781" s="1008" t="s">
        <v>1383</v>
      </c>
      <c r="C8781" s="1007" t="s">
        <v>65</v>
      </c>
      <c r="D8781" s="1007">
        <v>227.48</v>
      </c>
      <c r="E8781" s="1007">
        <v>1486</v>
      </c>
      <c r="F8781" s="2939">
        <f t="shared" si="3109"/>
        <v>338035.27999999997</v>
      </c>
      <c r="G8781" s="1007">
        <v>0</v>
      </c>
      <c r="H8781" s="1007">
        <f t="shared" si="3101"/>
        <v>0</v>
      </c>
      <c r="I8781" s="1010">
        <v>44594</v>
      </c>
      <c r="J8781" s="1010">
        <v>45181</v>
      </c>
      <c r="K8781" s="1010"/>
      <c r="L8781" s="1007"/>
      <c r="M8781" s="1007"/>
      <c r="N8781" s="1007">
        <v>4</v>
      </c>
      <c r="O8781" s="1007">
        <v>5</v>
      </c>
      <c r="P8781" s="1007">
        <v>5</v>
      </c>
      <c r="Q8781" s="1007"/>
      <c r="R8781" s="1007"/>
      <c r="S8781" s="1007"/>
      <c r="T8781" s="1007"/>
      <c r="U8781" s="1007"/>
      <c r="V8781" s="1007"/>
      <c r="W8781" s="1007"/>
      <c r="X8781" s="1007"/>
      <c r="Y8781" s="1007"/>
      <c r="Z8781" s="1007"/>
      <c r="AA8781" s="1007"/>
      <c r="AB8781" s="1007"/>
      <c r="AC8781" s="1507">
        <f t="shared" si="3102"/>
        <v>1472</v>
      </c>
      <c r="AD8781" s="1508">
        <f t="shared" si="3103"/>
        <v>334850.56</v>
      </c>
      <c r="AE8781" s="14">
        <f t="shared" si="3104"/>
        <v>5.4666666666666668</v>
      </c>
      <c r="AF8781" s="14">
        <f t="shared" si="3105"/>
        <v>4.666666666666667</v>
      </c>
      <c r="AG8781" s="14">
        <f t="shared" si="3106"/>
        <v>315.42857142857139</v>
      </c>
      <c r="AH8781" s="14">
        <f t="shared" si="3107"/>
        <v>309.96190476190475</v>
      </c>
      <c r="AI8781" s="14">
        <f t="shared" si="3108"/>
        <v>1446.4888888888888</v>
      </c>
      <c r="AJ8781" s="969"/>
      <c r="AK8781" s="2940"/>
    </row>
    <row r="8782" spans="1:37" ht="15.75">
      <c r="A8782" s="2938">
        <v>19</v>
      </c>
      <c r="B8782" s="1008" t="s">
        <v>1384</v>
      </c>
      <c r="C8782" s="1007" t="s">
        <v>66</v>
      </c>
      <c r="D8782" s="2944">
        <v>1.2312099999999999</v>
      </c>
      <c r="E8782" s="1007">
        <v>1486</v>
      </c>
      <c r="F8782" s="2939">
        <f t="shared" si="3109"/>
        <v>1829.5780599999998</v>
      </c>
      <c r="G8782" s="1007">
        <v>0</v>
      </c>
      <c r="H8782" s="1007">
        <f t="shared" si="3101"/>
        <v>0</v>
      </c>
      <c r="I8782" s="1010">
        <v>44536</v>
      </c>
      <c r="J8782" s="1010">
        <v>45838</v>
      </c>
      <c r="K8782" s="1010"/>
      <c r="L8782" s="1007"/>
      <c r="M8782" s="1007"/>
      <c r="N8782" s="1007">
        <v>4</v>
      </c>
      <c r="O8782" s="1007">
        <v>5</v>
      </c>
      <c r="P8782" s="1007">
        <v>5</v>
      </c>
      <c r="Q8782" s="1007"/>
      <c r="R8782" s="1007"/>
      <c r="S8782" s="1007"/>
      <c r="T8782" s="1007"/>
      <c r="U8782" s="1007"/>
      <c r="V8782" s="1007"/>
      <c r="W8782" s="1007"/>
      <c r="X8782" s="1007"/>
      <c r="Y8782" s="1007"/>
      <c r="Z8782" s="1007"/>
      <c r="AA8782" s="1007"/>
      <c r="AB8782" s="1007"/>
      <c r="AC8782" s="1507">
        <f t="shared" si="3102"/>
        <v>1472</v>
      </c>
      <c r="AD8782" s="1508">
        <f t="shared" si="3103"/>
        <v>1812.3411199999998</v>
      </c>
      <c r="AE8782" s="14">
        <f t="shared" si="3104"/>
        <v>27.366666666666667</v>
      </c>
      <c r="AF8782" s="14">
        <f t="shared" si="3105"/>
        <v>4.666666666666667</v>
      </c>
      <c r="AG8782" s="14">
        <f t="shared" si="3106"/>
        <v>315.42857142857139</v>
      </c>
      <c r="AH8782" s="14">
        <f t="shared" si="3107"/>
        <v>288.06190476190471</v>
      </c>
      <c r="AI8782" s="14">
        <f t="shared" si="3108"/>
        <v>1344.2888888888888</v>
      </c>
      <c r="AJ8782" s="969"/>
      <c r="AK8782" s="2940"/>
    </row>
    <row r="8783" spans="1:37" ht="15.75">
      <c r="A8783" s="2938">
        <v>20</v>
      </c>
      <c r="B8783" s="1008" t="s">
        <v>1385</v>
      </c>
      <c r="C8783" s="1007" t="s">
        <v>66</v>
      </c>
      <c r="D8783" s="2944">
        <v>12.30677</v>
      </c>
      <c r="E8783" s="1007">
        <v>15</v>
      </c>
      <c r="F8783" s="2939">
        <f t="shared" si="3109"/>
        <v>184.60155</v>
      </c>
      <c r="G8783" s="1007">
        <v>0</v>
      </c>
      <c r="H8783" s="1007">
        <f t="shared" si="3101"/>
        <v>0</v>
      </c>
      <c r="I8783" s="1010">
        <v>44536</v>
      </c>
      <c r="J8783" s="1010">
        <v>53206</v>
      </c>
      <c r="K8783" s="1010"/>
      <c r="L8783" s="1007"/>
      <c r="M8783" s="1007"/>
      <c r="N8783" s="1007">
        <v>0</v>
      </c>
      <c r="O8783" s="1007">
        <v>0</v>
      </c>
      <c r="P8783" s="1007">
        <v>0</v>
      </c>
      <c r="Q8783" s="1007"/>
      <c r="R8783" s="1007"/>
      <c r="S8783" s="1007"/>
      <c r="T8783" s="1007"/>
      <c r="U8783" s="1007"/>
      <c r="V8783" s="1007"/>
      <c r="W8783" s="1007"/>
      <c r="X8783" s="1007"/>
      <c r="Y8783" s="1007"/>
      <c r="Z8783" s="1007"/>
      <c r="AA8783" s="1007"/>
      <c r="AB8783" s="1007"/>
      <c r="AC8783" s="1507">
        <f t="shared" si="3102"/>
        <v>15</v>
      </c>
      <c r="AD8783" s="1508">
        <f t="shared" si="3103"/>
        <v>184.60155</v>
      </c>
      <c r="AE8783" s="14">
        <f t="shared" si="3104"/>
        <v>272.96666666666664</v>
      </c>
      <c r="AF8783" s="14">
        <f t="shared" si="3105"/>
        <v>0</v>
      </c>
      <c r="AG8783" s="14" t="e">
        <f t="shared" si="3106"/>
        <v>#DIV/0!</v>
      </c>
      <c r="AH8783" s="14" t="e">
        <f t="shared" si="3107"/>
        <v>#DIV/0!</v>
      </c>
      <c r="AI8783" s="14">
        <f t="shared" si="3108"/>
        <v>15</v>
      </c>
      <c r="AJ8783" s="969"/>
      <c r="AK8783" s="2940"/>
    </row>
    <row r="8784" spans="1:37" ht="15.75">
      <c r="A8784" s="2938">
        <v>22</v>
      </c>
      <c r="B8784" s="1008" t="s">
        <v>1387</v>
      </c>
      <c r="C8784" s="1007" t="s">
        <v>66</v>
      </c>
      <c r="D8784" s="2945">
        <v>1.2354000000000001</v>
      </c>
      <c r="E8784" s="1007">
        <v>200</v>
      </c>
      <c r="F8784" s="2939">
        <f t="shared" si="3109"/>
        <v>247.08</v>
      </c>
      <c r="G8784" s="1007">
        <v>0</v>
      </c>
      <c r="H8784" s="1007">
        <f t="shared" si="3101"/>
        <v>0</v>
      </c>
      <c r="I8784" s="2943">
        <v>44761</v>
      </c>
      <c r="J8784" s="1010">
        <v>46296</v>
      </c>
      <c r="K8784" s="1010"/>
      <c r="L8784" s="1007"/>
      <c r="M8784" s="1007"/>
      <c r="N8784" s="1007">
        <v>0</v>
      </c>
      <c r="O8784" s="1007">
        <v>0</v>
      </c>
      <c r="P8784" s="1007">
        <v>0</v>
      </c>
      <c r="Q8784" s="1007"/>
      <c r="R8784" s="1007"/>
      <c r="S8784" s="1007"/>
      <c r="T8784" s="1007"/>
      <c r="U8784" s="1007"/>
      <c r="V8784" s="1007"/>
      <c r="W8784" s="1007"/>
      <c r="X8784" s="1007"/>
      <c r="Y8784" s="1007"/>
      <c r="Z8784" s="1007"/>
      <c r="AA8784" s="1007"/>
      <c r="AB8784" s="1007"/>
      <c r="AC8784" s="1507">
        <f t="shared" si="3102"/>
        <v>200</v>
      </c>
      <c r="AD8784" s="1508">
        <f t="shared" si="3103"/>
        <v>247.08</v>
      </c>
      <c r="AE8784" s="14">
        <f t="shared" si="3104"/>
        <v>42.633333333333333</v>
      </c>
      <c r="AF8784" s="14">
        <f t="shared" si="3105"/>
        <v>0</v>
      </c>
      <c r="AG8784" s="14" t="e">
        <f t="shared" si="3106"/>
        <v>#DIV/0!</v>
      </c>
      <c r="AH8784" s="14" t="e">
        <f t="shared" si="3107"/>
        <v>#DIV/0!</v>
      </c>
      <c r="AI8784" s="14">
        <f t="shared" si="3108"/>
        <v>200</v>
      </c>
      <c r="AJ8784" s="969"/>
      <c r="AK8784" s="2940"/>
    </row>
    <row r="8785" spans="1:37" ht="31.5" customHeight="1">
      <c r="A8785" s="2938">
        <v>36</v>
      </c>
      <c r="B8785" s="1008" t="s">
        <v>1386</v>
      </c>
      <c r="C8785" s="1007" t="s">
        <v>65</v>
      </c>
      <c r="D8785" s="1009">
        <v>533.91999999999996</v>
      </c>
      <c r="E8785" s="1007">
        <v>0</v>
      </c>
      <c r="F8785" s="2939">
        <f t="shared" ref="F8785:F8798" si="3110">D8785*E8785</f>
        <v>0</v>
      </c>
      <c r="G8785" s="1007">
        <v>132</v>
      </c>
      <c r="H8785" s="2939">
        <f t="shared" ref="H8785:H8798" si="3111">D8785*G8785</f>
        <v>70477.439999999988</v>
      </c>
      <c r="I8785" s="2943">
        <v>45007</v>
      </c>
      <c r="J8785" s="1010">
        <v>45034</v>
      </c>
      <c r="K8785" s="1010"/>
      <c r="L8785" s="1007"/>
      <c r="M8785" s="1007"/>
      <c r="N8785" s="1007">
        <v>0</v>
      </c>
      <c r="O8785" s="1007">
        <v>0</v>
      </c>
      <c r="P8785" s="1007">
        <v>48</v>
      </c>
      <c r="Q8785" s="1007"/>
      <c r="R8785" s="1007"/>
      <c r="S8785" s="1007"/>
      <c r="T8785" s="1007"/>
      <c r="U8785" s="1007"/>
      <c r="V8785" s="1007"/>
      <c r="W8785" s="1007"/>
      <c r="X8785" s="1007"/>
      <c r="Y8785" s="1007"/>
      <c r="Z8785" s="1007"/>
      <c r="AA8785" s="1007"/>
      <c r="AB8785" s="1007"/>
      <c r="AC8785" s="1507">
        <f t="shared" ref="AC8785:AC8798" si="3112">E8785+G8785-N8785-O8785-AA8785-P8785-Q8785-R8785-S8785-T8785-U8785-V8785-W8785-X8785-Y8785</f>
        <v>84</v>
      </c>
      <c r="AD8785" s="1508">
        <f t="shared" ref="AD8785:AD8798" si="3113">D8785*AC8785</f>
        <v>44849.279999999999</v>
      </c>
      <c r="AE8785" s="14">
        <f t="shared" ref="AE8785:AE8798" si="3114">(J8785-"01.04.2023")/30</f>
        <v>0.56666666666666665</v>
      </c>
      <c r="AF8785" s="14">
        <f t="shared" ref="AF8785:AF8798" si="3115">(N8785+O8785+P8785+Q8785+R8785+S8785+T8785+U8785+V8785+W8785+X8785+Y8785)/3</f>
        <v>16</v>
      </c>
      <c r="AG8785" s="14">
        <f t="shared" ref="AG8785:AG8798" si="3116">AC8785/AF8785</f>
        <v>5.25</v>
      </c>
      <c r="AH8785" s="14">
        <f t="shared" ref="AH8785:AH8798" si="3117">AG8785-AE8785</f>
        <v>4.6833333333333336</v>
      </c>
      <c r="AI8785" s="14">
        <f t="shared" ref="AI8785:AI8798" si="3118">AC8785-(AE8785*AF8785)</f>
        <v>74.933333333333337</v>
      </c>
      <c r="AJ8785" s="969"/>
      <c r="AK8785" s="2940"/>
    </row>
    <row r="8786" spans="1:37" ht="31.5" customHeight="1">
      <c r="A8786" s="2938">
        <v>37</v>
      </c>
      <c r="B8786" s="1008" t="s">
        <v>9047</v>
      </c>
      <c r="C8786" s="1007" t="s">
        <v>143</v>
      </c>
      <c r="D8786" s="2944">
        <v>40.912050000000001</v>
      </c>
      <c r="E8786" s="1007">
        <v>0</v>
      </c>
      <c r="F8786" s="2939">
        <f t="shared" si="3110"/>
        <v>0</v>
      </c>
      <c r="G8786" s="1007">
        <v>22</v>
      </c>
      <c r="H8786" s="2939">
        <f t="shared" si="3111"/>
        <v>900.06510000000003</v>
      </c>
      <c r="I8786" s="2943">
        <v>45007</v>
      </c>
      <c r="J8786" s="1010">
        <v>45260</v>
      </c>
      <c r="K8786" s="1010"/>
      <c r="L8786" s="1007"/>
      <c r="M8786" s="1007"/>
      <c r="N8786" s="1007">
        <v>0</v>
      </c>
      <c r="O8786" s="1007">
        <v>0</v>
      </c>
      <c r="P8786" s="1007">
        <v>8</v>
      </c>
      <c r="Q8786" s="1007"/>
      <c r="R8786" s="1007"/>
      <c r="S8786" s="1007"/>
      <c r="T8786" s="1007"/>
      <c r="U8786" s="1007"/>
      <c r="V8786" s="1007"/>
      <c r="W8786" s="1007"/>
      <c r="X8786" s="1007"/>
      <c r="Y8786" s="1007"/>
      <c r="Z8786" s="1007"/>
      <c r="AA8786" s="1007"/>
      <c r="AB8786" s="1007"/>
      <c r="AC8786" s="1507">
        <f t="shared" si="3112"/>
        <v>14</v>
      </c>
      <c r="AD8786" s="1508">
        <f t="shared" si="3113"/>
        <v>572.76869999999997</v>
      </c>
      <c r="AE8786" s="14">
        <f t="shared" si="3114"/>
        <v>8.1</v>
      </c>
      <c r="AF8786" s="14">
        <f t="shared" si="3115"/>
        <v>2.6666666666666665</v>
      </c>
      <c r="AG8786" s="14">
        <f t="shared" si="3116"/>
        <v>5.25</v>
      </c>
      <c r="AH8786" s="14">
        <f t="shared" si="3117"/>
        <v>-2.8499999999999996</v>
      </c>
      <c r="AI8786" s="14">
        <f t="shared" si="3118"/>
        <v>-7.5999999999999979</v>
      </c>
      <c r="AJ8786" s="969"/>
      <c r="AK8786" s="2940"/>
    </row>
    <row r="8787" spans="1:37" ht="31.5" customHeight="1">
      <c r="A8787" s="2938">
        <v>38</v>
      </c>
      <c r="B8787" s="1008" t="s">
        <v>9048</v>
      </c>
      <c r="C8787" s="1007" t="s">
        <v>66</v>
      </c>
      <c r="D8787" s="2944">
        <v>3.5398399999999999</v>
      </c>
      <c r="E8787" s="1007">
        <v>0</v>
      </c>
      <c r="F8787" s="2939">
        <f t="shared" si="3110"/>
        <v>0</v>
      </c>
      <c r="G8787" s="1007">
        <v>130</v>
      </c>
      <c r="H8787" s="2939">
        <f t="shared" si="3111"/>
        <v>460.17919999999998</v>
      </c>
      <c r="I8787" s="2943">
        <v>45007</v>
      </c>
      <c r="J8787" s="1010">
        <v>46326</v>
      </c>
      <c r="K8787" s="1010"/>
      <c r="L8787" s="1007"/>
      <c r="M8787" s="1007"/>
      <c r="N8787" s="1007">
        <v>0</v>
      </c>
      <c r="O8787" s="1007">
        <v>0</v>
      </c>
      <c r="P8787" s="1007">
        <v>48</v>
      </c>
      <c r="Q8787" s="1007"/>
      <c r="R8787" s="1007"/>
      <c r="S8787" s="1007"/>
      <c r="T8787" s="1007"/>
      <c r="U8787" s="1007"/>
      <c r="V8787" s="1007"/>
      <c r="W8787" s="1007"/>
      <c r="X8787" s="1007"/>
      <c r="Y8787" s="1007"/>
      <c r="Z8787" s="1007"/>
      <c r="AA8787" s="1007"/>
      <c r="AB8787" s="1007"/>
      <c r="AC8787" s="1507">
        <f t="shared" si="3112"/>
        <v>82</v>
      </c>
      <c r="AD8787" s="1508">
        <f t="shared" si="3113"/>
        <v>290.26688000000001</v>
      </c>
      <c r="AE8787" s="14">
        <f t="shared" si="3114"/>
        <v>43.633333333333333</v>
      </c>
      <c r="AF8787" s="14">
        <f t="shared" si="3115"/>
        <v>16</v>
      </c>
      <c r="AG8787" s="14">
        <f t="shared" si="3116"/>
        <v>5.125</v>
      </c>
      <c r="AH8787" s="14">
        <f t="shared" si="3117"/>
        <v>-38.508333333333333</v>
      </c>
      <c r="AI8787" s="14">
        <f t="shared" si="3118"/>
        <v>-616.13333333333333</v>
      </c>
      <c r="AJ8787" s="969"/>
      <c r="AK8787" s="2940"/>
    </row>
    <row r="8788" spans="1:37" ht="31.5" customHeight="1">
      <c r="A8788" s="2938">
        <v>39</v>
      </c>
      <c r="B8788" s="1008" t="s">
        <v>9049</v>
      </c>
      <c r="C8788" s="1007" t="s">
        <v>66</v>
      </c>
      <c r="D8788" s="2944">
        <v>33.584600000000002</v>
      </c>
      <c r="E8788" s="1007">
        <v>0</v>
      </c>
      <c r="F8788" s="2939">
        <f t="shared" si="3110"/>
        <v>0</v>
      </c>
      <c r="G8788" s="1007">
        <v>1</v>
      </c>
      <c r="H8788" s="2939">
        <f t="shared" si="3111"/>
        <v>33.584600000000002</v>
      </c>
      <c r="I8788" s="2943">
        <v>45007</v>
      </c>
      <c r="J8788" s="1010">
        <v>47484</v>
      </c>
      <c r="K8788" s="1010"/>
      <c r="L8788" s="1007"/>
      <c r="M8788" s="1007"/>
      <c r="N8788" s="1007">
        <v>0</v>
      </c>
      <c r="O8788" s="1007">
        <v>0</v>
      </c>
      <c r="P8788" s="1007">
        <v>0</v>
      </c>
      <c r="Q8788" s="1007"/>
      <c r="R8788" s="1007"/>
      <c r="S8788" s="1007"/>
      <c r="T8788" s="1007"/>
      <c r="U8788" s="1007"/>
      <c r="V8788" s="1007"/>
      <c r="W8788" s="1007"/>
      <c r="X8788" s="1007"/>
      <c r="Y8788" s="1007"/>
      <c r="Z8788" s="1007"/>
      <c r="AA8788" s="1007"/>
      <c r="AB8788" s="1007"/>
      <c r="AC8788" s="1507">
        <f t="shared" si="3112"/>
        <v>1</v>
      </c>
      <c r="AD8788" s="1508">
        <f t="shared" si="3113"/>
        <v>33.584600000000002</v>
      </c>
      <c r="AE8788" s="14">
        <f t="shared" si="3114"/>
        <v>82.233333333333334</v>
      </c>
      <c r="AF8788" s="14">
        <f t="shared" si="3115"/>
        <v>0</v>
      </c>
      <c r="AG8788" s="14" t="e">
        <f t="shared" si="3116"/>
        <v>#DIV/0!</v>
      </c>
      <c r="AH8788" s="14" t="e">
        <f t="shared" si="3117"/>
        <v>#DIV/0!</v>
      </c>
      <c r="AI8788" s="14">
        <f t="shared" si="3118"/>
        <v>1</v>
      </c>
      <c r="AJ8788" s="969"/>
      <c r="AK8788" s="2940"/>
    </row>
    <row r="8789" spans="1:37" ht="31.5" customHeight="1">
      <c r="A8789" s="2938">
        <v>41</v>
      </c>
      <c r="B8789" s="1008" t="s">
        <v>1389</v>
      </c>
      <c r="C8789" s="1007" t="s">
        <v>174</v>
      </c>
      <c r="D8789" s="2944">
        <v>37.808790000000002</v>
      </c>
      <c r="E8789" s="2939">
        <v>22</v>
      </c>
      <c r="F8789" s="2939">
        <f t="shared" si="3110"/>
        <v>831.79338000000007</v>
      </c>
      <c r="G8789" s="1007">
        <v>0</v>
      </c>
      <c r="H8789" s="1007">
        <f t="shared" si="3111"/>
        <v>0</v>
      </c>
      <c r="I8789" s="1007" t="s">
        <v>8656</v>
      </c>
      <c r="J8789" s="1010">
        <v>45108</v>
      </c>
      <c r="K8789" s="1010"/>
      <c r="L8789" s="1007">
        <v>671</v>
      </c>
      <c r="M8789" s="1010">
        <v>44358</v>
      </c>
      <c r="N8789" s="1007">
        <v>0</v>
      </c>
      <c r="O8789" s="1007">
        <v>0</v>
      </c>
      <c r="P8789" s="1007">
        <v>4</v>
      </c>
      <c r="Q8789" s="1007"/>
      <c r="R8789" s="1007"/>
      <c r="S8789" s="1007"/>
      <c r="T8789" s="1007"/>
      <c r="U8789" s="1007"/>
      <c r="V8789" s="1007"/>
      <c r="W8789" s="1007"/>
      <c r="X8789" s="1007"/>
      <c r="Y8789" s="1007"/>
      <c r="Z8789" s="1007"/>
      <c r="AA8789" s="1007"/>
      <c r="AB8789" s="1007"/>
      <c r="AC8789" s="1507">
        <f t="shared" si="3112"/>
        <v>18</v>
      </c>
      <c r="AD8789" s="1508">
        <f t="shared" si="3113"/>
        <v>680.55822000000001</v>
      </c>
      <c r="AE8789" s="14">
        <f t="shared" si="3114"/>
        <v>3.0333333333333332</v>
      </c>
      <c r="AF8789" s="14">
        <f t="shared" si="3115"/>
        <v>1.3333333333333333</v>
      </c>
      <c r="AG8789" s="14">
        <f t="shared" si="3116"/>
        <v>13.5</v>
      </c>
      <c r="AH8789" s="14">
        <f t="shared" si="3117"/>
        <v>10.466666666666667</v>
      </c>
      <c r="AI8789" s="14">
        <f t="shared" si="3118"/>
        <v>13.955555555555556</v>
      </c>
      <c r="AJ8789" s="969"/>
      <c r="AK8789" s="2940"/>
    </row>
    <row r="8790" spans="1:37" ht="31.5" customHeight="1">
      <c r="A8790" s="2938">
        <v>42</v>
      </c>
      <c r="B8790" s="1008" t="s">
        <v>1388</v>
      </c>
      <c r="C8790" s="1007" t="s">
        <v>174</v>
      </c>
      <c r="D8790" s="2944">
        <v>42.009810000000002</v>
      </c>
      <c r="E8790" s="2939">
        <v>149</v>
      </c>
      <c r="F8790" s="2939">
        <f t="shared" si="3110"/>
        <v>6259.4616900000001</v>
      </c>
      <c r="G8790" s="1007">
        <v>0</v>
      </c>
      <c r="H8790" s="1007">
        <f t="shared" si="3111"/>
        <v>0</v>
      </c>
      <c r="I8790" s="1010">
        <v>44746</v>
      </c>
      <c r="J8790" s="1010">
        <v>45200</v>
      </c>
      <c r="K8790" s="1010"/>
      <c r="L8790" s="1007">
        <v>455</v>
      </c>
      <c r="M8790" s="1010">
        <v>44729</v>
      </c>
      <c r="N8790" s="1007">
        <v>51</v>
      </c>
      <c r="O8790" s="1007">
        <v>51</v>
      </c>
      <c r="P8790" s="1007">
        <v>34</v>
      </c>
      <c r="Q8790" s="1007"/>
      <c r="R8790" s="1007"/>
      <c r="S8790" s="1007"/>
      <c r="T8790" s="1007"/>
      <c r="U8790" s="1007"/>
      <c r="V8790" s="1007"/>
      <c r="W8790" s="1007"/>
      <c r="X8790" s="1007"/>
      <c r="Y8790" s="1007"/>
      <c r="Z8790" s="1007"/>
      <c r="AA8790" s="1007"/>
      <c r="AB8790" s="1007"/>
      <c r="AC8790" s="1507">
        <f t="shared" si="3112"/>
        <v>13</v>
      </c>
      <c r="AD8790" s="1508">
        <f t="shared" si="3113"/>
        <v>546.12752999999998</v>
      </c>
      <c r="AE8790" s="14">
        <f t="shared" si="3114"/>
        <v>6.1</v>
      </c>
      <c r="AF8790" s="14">
        <f t="shared" si="3115"/>
        <v>45.333333333333336</v>
      </c>
      <c r="AG8790" s="14">
        <f t="shared" si="3116"/>
        <v>0.28676470588235292</v>
      </c>
      <c r="AH8790" s="14">
        <f t="shared" si="3117"/>
        <v>-5.8132352941176464</v>
      </c>
      <c r="AI8790" s="14">
        <f t="shared" si="3118"/>
        <v>-263.53333333333336</v>
      </c>
      <c r="AJ8790" s="969"/>
      <c r="AK8790" s="2940"/>
    </row>
    <row r="8791" spans="1:37" ht="31.5" customHeight="1">
      <c r="A8791" s="2938">
        <v>43</v>
      </c>
      <c r="B8791" s="1008" t="s">
        <v>1389</v>
      </c>
      <c r="C8791" s="1007" t="s">
        <v>174</v>
      </c>
      <c r="D8791" s="2944">
        <v>44.481000000000002</v>
      </c>
      <c r="E8791" s="2939">
        <v>10</v>
      </c>
      <c r="F8791" s="2939">
        <f t="shared" si="3110"/>
        <v>444.81</v>
      </c>
      <c r="G8791" s="1007">
        <v>0</v>
      </c>
      <c r="H8791" s="1007">
        <f t="shared" si="3111"/>
        <v>0</v>
      </c>
      <c r="I8791" s="1010">
        <v>44746</v>
      </c>
      <c r="J8791" s="1010">
        <v>45383</v>
      </c>
      <c r="K8791" s="1010"/>
      <c r="L8791" s="1007">
        <v>455</v>
      </c>
      <c r="M8791" s="1010">
        <v>44729</v>
      </c>
      <c r="N8791" s="1007">
        <v>0</v>
      </c>
      <c r="O8791" s="1007">
        <v>2</v>
      </c>
      <c r="P8791" s="1007">
        <v>4</v>
      </c>
      <c r="Q8791" s="1007"/>
      <c r="R8791" s="1007"/>
      <c r="S8791" s="1007"/>
      <c r="T8791" s="1007"/>
      <c r="U8791" s="1007"/>
      <c r="V8791" s="1007"/>
      <c r="W8791" s="1007"/>
      <c r="X8791" s="1007"/>
      <c r="Y8791" s="1007"/>
      <c r="Z8791" s="1007"/>
      <c r="AA8791" s="1007"/>
      <c r="AB8791" s="1007"/>
      <c r="AC8791" s="1507">
        <f t="shared" si="3112"/>
        <v>4</v>
      </c>
      <c r="AD8791" s="1508">
        <f t="shared" si="3113"/>
        <v>177.92400000000001</v>
      </c>
      <c r="AE8791" s="14">
        <f t="shared" si="3114"/>
        <v>12.2</v>
      </c>
      <c r="AF8791" s="14">
        <f t="shared" si="3115"/>
        <v>2</v>
      </c>
      <c r="AG8791" s="14">
        <f t="shared" si="3116"/>
        <v>2</v>
      </c>
      <c r="AH8791" s="14">
        <f t="shared" si="3117"/>
        <v>-10.199999999999999</v>
      </c>
      <c r="AI8791" s="14">
        <f t="shared" si="3118"/>
        <v>-20.399999999999999</v>
      </c>
      <c r="AJ8791" s="969"/>
      <c r="AK8791" s="2940"/>
    </row>
    <row r="8792" spans="1:37" ht="31.5" customHeight="1">
      <c r="A8792" s="2938">
        <v>45</v>
      </c>
      <c r="B8792" s="1008" t="s">
        <v>4158</v>
      </c>
      <c r="C8792" s="1007" t="s">
        <v>66</v>
      </c>
      <c r="D8792" s="2944">
        <v>43.986750000000001</v>
      </c>
      <c r="E8792" s="2939">
        <v>424</v>
      </c>
      <c r="F8792" s="2939">
        <f t="shared" si="3110"/>
        <v>18650.382000000001</v>
      </c>
      <c r="G8792" s="1007">
        <v>0</v>
      </c>
      <c r="H8792" s="1007">
        <f t="shared" si="3111"/>
        <v>0</v>
      </c>
      <c r="I8792" s="1010">
        <v>44746</v>
      </c>
      <c r="J8792" s="1010">
        <v>45200</v>
      </c>
      <c r="K8792" s="1010"/>
      <c r="L8792" s="1007">
        <v>410</v>
      </c>
      <c r="M8792" s="1010">
        <v>44718</v>
      </c>
      <c r="N8792" s="1007">
        <v>49</v>
      </c>
      <c r="O8792" s="1007">
        <v>41</v>
      </c>
      <c r="P8792" s="1007">
        <v>93</v>
      </c>
      <c r="Q8792" s="1007"/>
      <c r="R8792" s="1007"/>
      <c r="S8792" s="1007"/>
      <c r="T8792" s="1007"/>
      <c r="U8792" s="1007"/>
      <c r="V8792" s="1007"/>
      <c r="W8792" s="1007"/>
      <c r="X8792" s="1007"/>
      <c r="Y8792" s="1007"/>
      <c r="Z8792" s="1007"/>
      <c r="AA8792" s="1007"/>
      <c r="AB8792" s="1007"/>
      <c r="AC8792" s="1507">
        <f t="shared" si="3112"/>
        <v>241</v>
      </c>
      <c r="AD8792" s="1508">
        <f t="shared" si="3113"/>
        <v>10600.80675</v>
      </c>
      <c r="AE8792" s="14">
        <f t="shared" si="3114"/>
        <v>6.1</v>
      </c>
      <c r="AF8792" s="14">
        <f t="shared" si="3115"/>
        <v>61</v>
      </c>
      <c r="AG8792" s="14">
        <f t="shared" si="3116"/>
        <v>3.9508196721311477</v>
      </c>
      <c r="AH8792" s="14">
        <f t="shared" si="3117"/>
        <v>-2.1491803278688519</v>
      </c>
      <c r="AI8792" s="14">
        <f t="shared" si="3118"/>
        <v>-131.09999999999997</v>
      </c>
      <c r="AJ8792" s="969"/>
      <c r="AK8792" s="2940"/>
    </row>
    <row r="8793" spans="1:37" ht="31.5" customHeight="1">
      <c r="A8793" s="2938">
        <v>46</v>
      </c>
      <c r="B8793" s="1008" t="s">
        <v>4159</v>
      </c>
      <c r="C8793" s="1007" t="s">
        <v>66</v>
      </c>
      <c r="D8793" s="2944">
        <v>44.876379999999997</v>
      </c>
      <c r="E8793" s="2939">
        <v>428</v>
      </c>
      <c r="F8793" s="2939">
        <f t="shared" si="3110"/>
        <v>19207.090639999999</v>
      </c>
      <c r="G8793" s="1007">
        <v>0</v>
      </c>
      <c r="H8793" s="1007">
        <f t="shared" si="3111"/>
        <v>0</v>
      </c>
      <c r="I8793" s="1010">
        <v>44746</v>
      </c>
      <c r="J8793" s="1010">
        <v>45200</v>
      </c>
      <c r="K8793" s="1010"/>
      <c r="L8793" s="1007">
        <v>410</v>
      </c>
      <c r="M8793" s="1010">
        <v>44718</v>
      </c>
      <c r="N8793" s="1007">
        <v>47</v>
      </c>
      <c r="O8793" s="1007">
        <v>35</v>
      </c>
      <c r="P8793" s="1007">
        <v>78</v>
      </c>
      <c r="Q8793" s="1007"/>
      <c r="R8793" s="1007"/>
      <c r="S8793" s="1007"/>
      <c r="T8793" s="1007"/>
      <c r="U8793" s="1007"/>
      <c r="V8793" s="1007"/>
      <c r="W8793" s="1007"/>
      <c r="X8793" s="1007"/>
      <c r="Y8793" s="1007"/>
      <c r="Z8793" s="1007"/>
      <c r="AA8793" s="1007"/>
      <c r="AB8793" s="1007"/>
      <c r="AC8793" s="1507">
        <f t="shared" si="3112"/>
        <v>268</v>
      </c>
      <c r="AD8793" s="1508">
        <f t="shared" si="3113"/>
        <v>12026.869839999999</v>
      </c>
      <c r="AE8793" s="14">
        <f t="shared" si="3114"/>
        <v>6.1</v>
      </c>
      <c r="AF8793" s="14">
        <f t="shared" si="3115"/>
        <v>53.333333333333336</v>
      </c>
      <c r="AG8793" s="14">
        <f t="shared" si="3116"/>
        <v>5.0249999999999995</v>
      </c>
      <c r="AH8793" s="14">
        <f t="shared" si="3117"/>
        <v>-1.0750000000000002</v>
      </c>
      <c r="AI8793" s="14">
        <f t="shared" si="3118"/>
        <v>-57.333333333333314</v>
      </c>
      <c r="AJ8793" s="969"/>
      <c r="AK8793" s="2940"/>
    </row>
    <row r="8794" spans="1:37" ht="31.5" customHeight="1">
      <c r="A8794" s="2938">
        <v>47</v>
      </c>
      <c r="B8794" s="1022" t="s">
        <v>1390</v>
      </c>
      <c r="C8794" s="1007" t="s">
        <v>86</v>
      </c>
      <c r="D8794" s="1009">
        <v>2194.08</v>
      </c>
      <c r="E8794" s="1007">
        <v>8</v>
      </c>
      <c r="F8794" s="2939">
        <f t="shared" si="3110"/>
        <v>17552.64</v>
      </c>
      <c r="G8794" s="1007">
        <v>0</v>
      </c>
      <c r="H8794" s="1007">
        <f t="shared" si="3111"/>
        <v>0</v>
      </c>
      <c r="I8794" s="1010">
        <v>44600</v>
      </c>
      <c r="J8794" s="1010">
        <v>45225</v>
      </c>
      <c r="K8794" s="1010"/>
      <c r="L8794" s="1007">
        <v>60</v>
      </c>
      <c r="M8794" s="1010">
        <v>44593</v>
      </c>
      <c r="N8794" s="1007">
        <v>1</v>
      </c>
      <c r="O8794" s="1007">
        <v>1</v>
      </c>
      <c r="P8794" s="1007">
        <v>0</v>
      </c>
      <c r="Q8794" s="1007"/>
      <c r="R8794" s="1007"/>
      <c r="S8794" s="1007"/>
      <c r="T8794" s="1007"/>
      <c r="U8794" s="1007"/>
      <c r="V8794" s="1007"/>
      <c r="W8794" s="1007"/>
      <c r="X8794" s="1007"/>
      <c r="Y8794" s="1007"/>
      <c r="Z8794" s="1007"/>
      <c r="AA8794" s="1007"/>
      <c r="AB8794" s="1007"/>
      <c r="AC8794" s="1507">
        <f t="shared" si="3112"/>
        <v>6</v>
      </c>
      <c r="AD8794" s="1508">
        <f t="shared" si="3113"/>
        <v>13164.48</v>
      </c>
      <c r="AE8794" s="14">
        <f t="shared" si="3114"/>
        <v>6.9333333333333336</v>
      </c>
      <c r="AF8794" s="14">
        <f t="shared" si="3115"/>
        <v>0.66666666666666663</v>
      </c>
      <c r="AG8794" s="14">
        <f t="shared" si="3116"/>
        <v>9</v>
      </c>
      <c r="AH8794" s="14">
        <f t="shared" si="3117"/>
        <v>2.0666666666666664</v>
      </c>
      <c r="AI8794" s="14">
        <f t="shared" si="3118"/>
        <v>1.3777777777777782</v>
      </c>
      <c r="AJ8794" s="969"/>
      <c r="AK8794" s="2940"/>
    </row>
    <row r="8795" spans="1:37" ht="31.5" customHeight="1">
      <c r="A8795" s="2938">
        <v>48</v>
      </c>
      <c r="B8795" s="1022" t="s">
        <v>3354</v>
      </c>
      <c r="C8795" s="1007" t="s">
        <v>66</v>
      </c>
      <c r="D8795" s="2946">
        <v>65.823525000000004</v>
      </c>
      <c r="E8795" s="1007">
        <v>519</v>
      </c>
      <c r="F8795" s="2939">
        <f t="shared" si="3110"/>
        <v>34162.409475</v>
      </c>
      <c r="G8795" s="1007">
        <v>0</v>
      </c>
      <c r="H8795" s="1007">
        <f t="shared" si="3111"/>
        <v>0</v>
      </c>
      <c r="I8795" s="1010">
        <v>44711</v>
      </c>
      <c r="J8795" s="1010">
        <v>45277</v>
      </c>
      <c r="K8795" s="1010"/>
      <c r="L8795" s="1007">
        <v>381</v>
      </c>
      <c r="M8795" s="1010">
        <v>44708</v>
      </c>
      <c r="N8795" s="1007">
        <v>244</v>
      </c>
      <c r="O8795" s="1007">
        <v>15</v>
      </c>
      <c r="P8795" s="1007">
        <v>85</v>
      </c>
      <c r="Q8795" s="1007"/>
      <c r="R8795" s="1007"/>
      <c r="S8795" s="1007"/>
      <c r="T8795" s="1007"/>
      <c r="U8795" s="1007"/>
      <c r="V8795" s="1007"/>
      <c r="W8795" s="1007"/>
      <c r="X8795" s="1007"/>
      <c r="Y8795" s="1007"/>
      <c r="Z8795" s="1007"/>
      <c r="AA8795" s="1007"/>
      <c r="AB8795" s="1007"/>
      <c r="AC8795" s="1507">
        <f t="shared" si="3112"/>
        <v>175</v>
      </c>
      <c r="AD8795" s="1508">
        <f t="shared" si="3113"/>
        <v>11519.116875000002</v>
      </c>
      <c r="AE8795" s="14">
        <f t="shared" si="3114"/>
        <v>8.6666666666666661</v>
      </c>
      <c r="AF8795" s="14">
        <f t="shared" si="3115"/>
        <v>114.66666666666667</v>
      </c>
      <c r="AG8795" s="14">
        <f t="shared" si="3116"/>
        <v>1.5261627906976745</v>
      </c>
      <c r="AH8795" s="14">
        <f t="shared" si="3117"/>
        <v>-7.1405038759689914</v>
      </c>
      <c r="AI8795" s="14">
        <f t="shared" si="3118"/>
        <v>-818.77777777777771</v>
      </c>
      <c r="AJ8795" s="969"/>
      <c r="AK8795" s="2940"/>
    </row>
    <row r="8796" spans="1:37" ht="31.5" customHeight="1">
      <c r="A8796" s="2938">
        <v>49</v>
      </c>
      <c r="B8796" s="1022" t="s">
        <v>3355</v>
      </c>
      <c r="C8796" s="1007" t="s">
        <v>66</v>
      </c>
      <c r="D8796" s="1009">
        <v>0</v>
      </c>
      <c r="E8796" s="1007">
        <v>2</v>
      </c>
      <c r="F8796" s="2939">
        <f t="shared" si="3110"/>
        <v>0</v>
      </c>
      <c r="G8796" s="1007">
        <v>0</v>
      </c>
      <c r="H8796" s="1007">
        <f t="shared" si="3111"/>
        <v>0</v>
      </c>
      <c r="I8796" s="1010">
        <v>44494</v>
      </c>
      <c r="J8796" s="1010">
        <v>47757</v>
      </c>
      <c r="K8796" s="1010"/>
      <c r="L8796" s="1007"/>
      <c r="M8796" s="1010"/>
      <c r="N8796" s="1007">
        <v>0</v>
      </c>
      <c r="O8796" s="1007">
        <v>0</v>
      </c>
      <c r="P8796" s="1007">
        <v>0</v>
      </c>
      <c r="Q8796" s="1007"/>
      <c r="R8796" s="1007"/>
      <c r="S8796" s="1007"/>
      <c r="T8796" s="1007"/>
      <c r="U8796" s="1007"/>
      <c r="V8796" s="1007"/>
      <c r="W8796" s="1007"/>
      <c r="X8796" s="1007"/>
      <c r="Y8796" s="1007"/>
      <c r="Z8796" s="1007"/>
      <c r="AA8796" s="1007"/>
      <c r="AB8796" s="1007"/>
      <c r="AC8796" s="1507">
        <f t="shared" si="3112"/>
        <v>2</v>
      </c>
      <c r="AD8796" s="1508">
        <f t="shared" si="3113"/>
        <v>0</v>
      </c>
      <c r="AE8796" s="14">
        <f t="shared" si="3114"/>
        <v>91.333333333333329</v>
      </c>
      <c r="AF8796" s="14">
        <f t="shared" si="3115"/>
        <v>0</v>
      </c>
      <c r="AG8796" s="14" t="e">
        <f t="shared" si="3116"/>
        <v>#DIV/0!</v>
      </c>
      <c r="AH8796" s="14" t="e">
        <f t="shared" si="3117"/>
        <v>#DIV/0!</v>
      </c>
      <c r="AI8796" s="14">
        <f t="shared" si="3118"/>
        <v>2</v>
      </c>
      <c r="AJ8796" s="969"/>
      <c r="AK8796" s="2940"/>
    </row>
    <row r="8797" spans="1:37" ht="31.5" customHeight="1">
      <c r="A8797" s="2938">
        <v>50</v>
      </c>
      <c r="B8797" s="1022" t="s">
        <v>3784</v>
      </c>
      <c r="C8797" s="1007" t="s">
        <v>66</v>
      </c>
      <c r="D8797" s="1009">
        <v>18245.439999999999</v>
      </c>
      <c r="E8797" s="1007">
        <v>1</v>
      </c>
      <c r="F8797" s="2939">
        <f t="shared" si="3110"/>
        <v>18245.439999999999</v>
      </c>
      <c r="G8797" s="1007">
        <v>0</v>
      </c>
      <c r="H8797" s="2939">
        <f t="shared" si="3111"/>
        <v>0</v>
      </c>
      <c r="I8797" s="1010">
        <v>44593</v>
      </c>
      <c r="J8797" s="1010">
        <v>47484</v>
      </c>
      <c r="K8797" s="1010"/>
      <c r="L8797" s="1007">
        <v>1552</v>
      </c>
      <c r="M8797" s="1010">
        <v>44532</v>
      </c>
      <c r="N8797" s="1007">
        <v>0</v>
      </c>
      <c r="O8797" s="1007">
        <v>0</v>
      </c>
      <c r="P8797" s="1007">
        <v>0</v>
      </c>
      <c r="Q8797" s="1007"/>
      <c r="R8797" s="1007"/>
      <c r="S8797" s="1007"/>
      <c r="T8797" s="1007"/>
      <c r="U8797" s="1007"/>
      <c r="V8797" s="1007"/>
      <c r="W8797" s="1007"/>
      <c r="X8797" s="1007"/>
      <c r="Y8797" s="1007"/>
      <c r="Z8797" s="1007"/>
      <c r="AA8797" s="1007"/>
      <c r="AB8797" s="1007"/>
      <c r="AC8797" s="1507">
        <f t="shared" si="3112"/>
        <v>1</v>
      </c>
      <c r="AD8797" s="1508">
        <f t="shared" si="3113"/>
        <v>18245.439999999999</v>
      </c>
      <c r="AE8797" s="14">
        <f t="shared" si="3114"/>
        <v>82.233333333333334</v>
      </c>
      <c r="AF8797" s="14">
        <f t="shared" si="3115"/>
        <v>0</v>
      </c>
      <c r="AG8797" s="14" t="e">
        <f t="shared" si="3116"/>
        <v>#DIV/0!</v>
      </c>
      <c r="AH8797" s="14" t="e">
        <f t="shared" si="3117"/>
        <v>#DIV/0!</v>
      </c>
      <c r="AI8797" s="14">
        <f t="shared" si="3118"/>
        <v>1</v>
      </c>
      <c r="AJ8797" s="969"/>
      <c r="AK8797" s="2940"/>
    </row>
    <row r="8798" spans="1:37" ht="31.5" customHeight="1">
      <c r="A8798" s="2938">
        <v>51</v>
      </c>
      <c r="B8798" s="1022" t="s">
        <v>3785</v>
      </c>
      <c r="C8798" s="1007" t="s">
        <v>66</v>
      </c>
      <c r="D8798" s="1009">
        <v>62.64</v>
      </c>
      <c r="E8798" s="1007">
        <v>1</v>
      </c>
      <c r="F8798" s="2939">
        <f t="shared" si="3110"/>
        <v>62.64</v>
      </c>
      <c r="G8798" s="1007">
        <v>0</v>
      </c>
      <c r="H8798" s="2939">
        <f t="shared" si="3111"/>
        <v>0</v>
      </c>
      <c r="I8798" s="1010">
        <v>44593</v>
      </c>
      <c r="J8798" s="1010">
        <v>47484</v>
      </c>
      <c r="K8798" s="1010"/>
      <c r="L8798" s="1007">
        <v>1552</v>
      </c>
      <c r="M8798" s="1010">
        <v>44532</v>
      </c>
      <c r="N8798" s="1007">
        <v>0</v>
      </c>
      <c r="O8798" s="1007">
        <v>0</v>
      </c>
      <c r="P8798" s="1007">
        <v>0</v>
      </c>
      <c r="Q8798" s="1007"/>
      <c r="R8798" s="1007"/>
      <c r="S8798" s="1007"/>
      <c r="T8798" s="1007"/>
      <c r="U8798" s="1007"/>
      <c r="V8798" s="1007"/>
      <c r="W8798" s="1007"/>
      <c r="X8798" s="1007"/>
      <c r="Y8798" s="1007"/>
      <c r="Z8798" s="1007"/>
      <c r="AA8798" s="1007"/>
      <c r="AB8798" s="1007"/>
      <c r="AC8798" s="1507">
        <f t="shared" si="3112"/>
        <v>1</v>
      </c>
      <c r="AD8798" s="1508">
        <f t="shared" si="3113"/>
        <v>62.64</v>
      </c>
      <c r="AE8798" s="14">
        <f t="shared" si="3114"/>
        <v>82.233333333333334</v>
      </c>
      <c r="AF8798" s="14">
        <f t="shared" si="3115"/>
        <v>0</v>
      </c>
      <c r="AG8798" s="14" t="e">
        <f t="shared" si="3116"/>
        <v>#DIV/0!</v>
      </c>
      <c r="AH8798" s="14" t="e">
        <f t="shared" si="3117"/>
        <v>#DIV/0!</v>
      </c>
      <c r="AI8798" s="14">
        <f t="shared" si="3118"/>
        <v>1</v>
      </c>
      <c r="AJ8798" s="969"/>
      <c r="AK8798" s="2940"/>
    </row>
    <row r="8799" spans="1:37" ht="22.5" customHeight="1">
      <c r="A8799" s="4233" t="s">
        <v>21</v>
      </c>
      <c r="B8799" s="4233"/>
      <c r="C8799" s="4233"/>
      <c r="D8799" s="4233"/>
      <c r="E8799" s="4233"/>
      <c r="F8799" s="4233"/>
      <c r="G8799" s="4233"/>
      <c r="H8799" s="4233"/>
      <c r="I8799" s="4233"/>
      <c r="J8799" s="4233"/>
      <c r="K8799" s="4233"/>
      <c r="L8799" s="4233"/>
      <c r="M8799" s="4233"/>
      <c r="N8799" s="4233"/>
      <c r="O8799" s="4233"/>
      <c r="P8799" s="4233"/>
      <c r="Q8799" s="4233"/>
      <c r="R8799" s="4233"/>
      <c r="S8799" s="4233"/>
      <c r="T8799" s="4233"/>
      <c r="U8799" s="4233"/>
      <c r="V8799" s="4233"/>
      <c r="W8799" s="4233"/>
      <c r="X8799" s="4233"/>
      <c r="Y8799" s="4233"/>
      <c r="Z8799" s="4233"/>
      <c r="AA8799" s="4233"/>
      <c r="AB8799" s="4233"/>
      <c r="AC8799" s="4233"/>
      <c r="AD8799" s="4233"/>
      <c r="AE8799" s="4233"/>
      <c r="AF8799" s="4233"/>
      <c r="AG8799" s="4233"/>
      <c r="AH8799" s="4233"/>
      <c r="AI8799" s="4233"/>
      <c r="AJ8799" s="1453"/>
      <c r="AK8799" s="2940"/>
    </row>
    <row r="8800" spans="1:37" ht="21.75" customHeight="1">
      <c r="A8800" s="4328" t="s">
        <v>1391</v>
      </c>
      <c r="B8800" s="4328"/>
      <c r="C8800" s="4328"/>
      <c r="D8800" s="4328"/>
      <c r="E8800" s="4328"/>
      <c r="F8800" s="4328"/>
      <c r="G8800" s="4328"/>
      <c r="H8800" s="4328"/>
      <c r="I8800" s="4328"/>
      <c r="J8800" s="4328"/>
      <c r="K8800" s="4328"/>
      <c r="L8800" s="4328"/>
      <c r="M8800" s="4328"/>
      <c r="N8800" s="4328"/>
      <c r="O8800" s="4328"/>
      <c r="P8800" s="4328"/>
      <c r="Q8800" s="4328"/>
      <c r="R8800" s="4328"/>
      <c r="S8800" s="4328"/>
      <c r="T8800" s="4328"/>
      <c r="U8800" s="4328"/>
      <c r="V8800" s="4328"/>
      <c r="W8800" s="4328"/>
      <c r="X8800" s="4328"/>
      <c r="Y8800" s="4328"/>
      <c r="Z8800" s="4328"/>
      <c r="AA8800" s="4328"/>
      <c r="AB8800" s="4328"/>
      <c r="AC8800" s="4328"/>
      <c r="AD8800" s="4328"/>
      <c r="AE8800" s="4328"/>
      <c r="AF8800" s="4328"/>
      <c r="AG8800" s="4328"/>
      <c r="AH8800" s="4328"/>
      <c r="AI8800" s="4328"/>
      <c r="AJ8800" s="1005"/>
      <c r="AK8800" s="2940"/>
    </row>
    <row r="8801" spans="1:37" ht="31.5" customHeight="1">
      <c r="A8801" s="2938">
        <v>1</v>
      </c>
      <c r="B8801" s="1008" t="s">
        <v>3786</v>
      </c>
      <c r="C8801" s="1007" t="s">
        <v>176</v>
      </c>
      <c r="D8801" s="1009">
        <v>1</v>
      </c>
      <c r="E8801" s="1007">
        <v>58</v>
      </c>
      <c r="F8801" s="1007">
        <f t="shared" ref="F8801:F8825" si="3119">D8801*E8801</f>
        <v>58</v>
      </c>
      <c r="G8801" s="1007">
        <v>0</v>
      </c>
      <c r="H8801" s="1007">
        <f t="shared" ref="H8801:H8825" si="3120">D8801*G8801</f>
        <v>0</v>
      </c>
      <c r="I8801" s="1010">
        <v>44715</v>
      </c>
      <c r="J8801" s="1010">
        <v>45474</v>
      </c>
      <c r="K8801" s="1010"/>
      <c r="L8801" s="1007">
        <v>280</v>
      </c>
      <c r="M8801" s="1010">
        <v>44594</v>
      </c>
      <c r="N8801" s="1007">
        <v>15</v>
      </c>
      <c r="O8801" s="1007">
        <v>0</v>
      </c>
      <c r="P8801" s="1007">
        <v>3</v>
      </c>
      <c r="Q8801" s="1007"/>
      <c r="R8801" s="1007"/>
      <c r="S8801" s="1007"/>
      <c r="T8801" s="1007"/>
      <c r="U8801" s="1007"/>
      <c r="V8801" s="1007"/>
      <c r="W8801" s="1007"/>
      <c r="X8801" s="1007"/>
      <c r="Y8801" s="1007"/>
      <c r="Z8801" s="1007"/>
      <c r="AA8801" s="1007"/>
      <c r="AB8801" s="1007"/>
      <c r="AC8801" s="1507">
        <f t="shared" ref="AC8801:AC8825" si="3121">E8801+G8801-N8801-O8801-AA8801-P8801-Q8801-R8801-S8801-T8801-U8801-V8801-W8801-X8801-Y8801</f>
        <v>40</v>
      </c>
      <c r="AD8801" s="1508">
        <f t="shared" ref="AD8801:AD8825" si="3122">D8801*AC8801</f>
        <v>40</v>
      </c>
      <c r="AE8801" s="14">
        <f t="shared" ref="AE8801:AE8825" si="3123">(J8801-"01.04.2023")/30</f>
        <v>15.233333333333333</v>
      </c>
      <c r="AF8801" s="14">
        <f t="shared" ref="AF8801:AF8825" si="3124">(N8801+O8801+P8801+Q8801+R8801+S8801+T8801+U8801+V8801+W8801+X8801+Y8801)/3</f>
        <v>6</v>
      </c>
      <c r="AG8801" s="14">
        <f t="shared" ref="AG8801:AG8825" si="3125">AC8801/AF8801</f>
        <v>6.666666666666667</v>
      </c>
      <c r="AH8801" s="14">
        <f t="shared" ref="AH8801:AH8825" si="3126">AG8801-AE8801</f>
        <v>-8.5666666666666664</v>
      </c>
      <c r="AI8801" s="14">
        <f t="shared" ref="AI8801:AI8825" si="3127">AC8801-(AE8801*AF8801)</f>
        <v>-51.399999999999991</v>
      </c>
      <c r="AJ8801" s="1007"/>
      <c r="AK8801" s="2940"/>
    </row>
    <row r="8802" spans="1:37" ht="31.5" customHeight="1">
      <c r="A8802" s="2938">
        <v>2</v>
      </c>
      <c r="B8802" s="1008" t="s">
        <v>3604</v>
      </c>
      <c r="C8802" s="1007" t="s">
        <v>63</v>
      </c>
      <c r="D8802" s="1009">
        <v>1</v>
      </c>
      <c r="E8802" s="1007">
        <v>6500</v>
      </c>
      <c r="F8802" s="1007">
        <f t="shared" si="3119"/>
        <v>6500</v>
      </c>
      <c r="G8802" s="1007">
        <v>0</v>
      </c>
      <c r="H8802" s="1007">
        <f t="shared" si="3120"/>
        <v>0</v>
      </c>
      <c r="I8802" s="1010">
        <v>44728</v>
      </c>
      <c r="J8802" s="1010">
        <v>45047</v>
      </c>
      <c r="K8802" s="1010"/>
      <c r="L8802" s="1007"/>
      <c r="M8802" s="1010"/>
      <c r="N8802" s="1007">
        <v>250</v>
      </c>
      <c r="O8802" s="1007">
        <v>1400</v>
      </c>
      <c r="P8802" s="1007">
        <v>3590</v>
      </c>
      <c r="Q8802" s="1007"/>
      <c r="R8802" s="1007"/>
      <c r="S8802" s="1007"/>
      <c r="T8802" s="1007"/>
      <c r="U8802" s="1007"/>
      <c r="V8802" s="1007"/>
      <c r="W8802" s="1007"/>
      <c r="X8802" s="1007"/>
      <c r="Y8802" s="1007"/>
      <c r="Z8802" s="1007"/>
      <c r="AA8802" s="1007"/>
      <c r="AB8802" s="1007"/>
      <c r="AC8802" s="1507">
        <f t="shared" si="3121"/>
        <v>1260</v>
      </c>
      <c r="AD8802" s="1508">
        <f t="shared" si="3122"/>
        <v>1260</v>
      </c>
      <c r="AE8802" s="14">
        <f t="shared" si="3123"/>
        <v>1</v>
      </c>
      <c r="AF8802" s="14">
        <f t="shared" si="3124"/>
        <v>1746.6666666666667</v>
      </c>
      <c r="AG8802" s="14">
        <f t="shared" si="3125"/>
        <v>0.72137404580152664</v>
      </c>
      <c r="AH8802" s="14">
        <f t="shared" si="3126"/>
        <v>-0.27862595419847336</v>
      </c>
      <c r="AI8802" s="14">
        <f t="shared" si="3127"/>
        <v>-486.66666666666674</v>
      </c>
      <c r="AJ8802" s="1007"/>
      <c r="AK8802" s="2940"/>
    </row>
    <row r="8803" spans="1:37" ht="31.5" customHeight="1">
      <c r="A8803" s="2938">
        <v>4</v>
      </c>
      <c r="B8803" s="1008" t="s">
        <v>4160</v>
      </c>
      <c r="C8803" s="1007" t="s">
        <v>66</v>
      </c>
      <c r="D8803" s="1009">
        <v>1</v>
      </c>
      <c r="E8803" s="1007">
        <v>12</v>
      </c>
      <c r="F8803" s="1007">
        <f t="shared" si="3119"/>
        <v>12</v>
      </c>
      <c r="G8803" s="1007">
        <v>0</v>
      </c>
      <c r="H8803" s="1007">
        <f t="shared" si="3120"/>
        <v>0</v>
      </c>
      <c r="I8803" s="1010">
        <v>44749</v>
      </c>
      <c r="J8803" s="1010">
        <v>45627</v>
      </c>
      <c r="K8803" s="1010"/>
      <c r="L8803" s="1007"/>
      <c r="M8803" s="1010"/>
      <c r="N8803" s="1007">
        <v>0</v>
      </c>
      <c r="O8803" s="1007">
        <v>0</v>
      </c>
      <c r="P8803" s="1007">
        <v>0</v>
      </c>
      <c r="Q8803" s="1007"/>
      <c r="R8803" s="1007"/>
      <c r="S8803" s="1007"/>
      <c r="T8803" s="1007"/>
      <c r="U8803" s="1007"/>
      <c r="V8803" s="1007"/>
      <c r="W8803" s="1007"/>
      <c r="X8803" s="1007"/>
      <c r="Y8803" s="1007"/>
      <c r="Z8803" s="1007"/>
      <c r="AA8803" s="1007"/>
      <c r="AB8803" s="1007"/>
      <c r="AC8803" s="1507">
        <f t="shared" si="3121"/>
        <v>12</v>
      </c>
      <c r="AD8803" s="1508">
        <f t="shared" si="3122"/>
        <v>12</v>
      </c>
      <c r="AE8803" s="14">
        <f t="shared" si="3123"/>
        <v>20.333333333333332</v>
      </c>
      <c r="AF8803" s="14">
        <f t="shared" si="3124"/>
        <v>0</v>
      </c>
      <c r="AG8803" s="14" t="e">
        <f t="shared" si="3125"/>
        <v>#DIV/0!</v>
      </c>
      <c r="AH8803" s="14" t="e">
        <f t="shared" si="3126"/>
        <v>#DIV/0!</v>
      </c>
      <c r="AI8803" s="14">
        <f t="shared" si="3127"/>
        <v>12</v>
      </c>
      <c r="AJ8803" s="1007"/>
      <c r="AK8803" s="2940"/>
    </row>
    <row r="8804" spans="1:37" ht="31.5" customHeight="1">
      <c r="A8804" s="2938">
        <v>5</v>
      </c>
      <c r="B8804" s="1008" t="s">
        <v>4161</v>
      </c>
      <c r="C8804" s="1007" t="s">
        <v>143</v>
      </c>
      <c r="D8804" s="1009">
        <v>1</v>
      </c>
      <c r="E8804" s="1007">
        <v>395</v>
      </c>
      <c r="F8804" s="1007">
        <f t="shared" si="3119"/>
        <v>395</v>
      </c>
      <c r="G8804" s="1007">
        <v>0</v>
      </c>
      <c r="H8804" s="1007">
        <f t="shared" si="3120"/>
        <v>0</v>
      </c>
      <c r="I8804" s="1010">
        <v>44784</v>
      </c>
      <c r="J8804" s="1010">
        <v>46054</v>
      </c>
      <c r="K8804" s="1010"/>
      <c r="L8804" s="1007"/>
      <c r="M8804" s="1010"/>
      <c r="N8804" s="1007">
        <v>30</v>
      </c>
      <c r="O8804" s="1007">
        <v>36</v>
      </c>
      <c r="P8804" s="1007">
        <v>53</v>
      </c>
      <c r="Q8804" s="1007"/>
      <c r="R8804" s="1007"/>
      <c r="S8804" s="1007"/>
      <c r="T8804" s="1007"/>
      <c r="U8804" s="1007"/>
      <c r="V8804" s="1007"/>
      <c r="W8804" s="1007"/>
      <c r="X8804" s="1007"/>
      <c r="Y8804" s="1007"/>
      <c r="Z8804" s="1007"/>
      <c r="AA8804" s="1007"/>
      <c r="AB8804" s="1007"/>
      <c r="AC8804" s="1507">
        <f t="shared" si="3121"/>
        <v>276</v>
      </c>
      <c r="AD8804" s="1508">
        <f t="shared" si="3122"/>
        <v>276</v>
      </c>
      <c r="AE8804" s="14">
        <f t="shared" si="3123"/>
        <v>34.56666666666667</v>
      </c>
      <c r="AF8804" s="14">
        <f t="shared" si="3124"/>
        <v>39.666666666666664</v>
      </c>
      <c r="AG8804" s="14">
        <f t="shared" si="3125"/>
        <v>6.9579831932773111</v>
      </c>
      <c r="AH8804" s="14">
        <f t="shared" si="3126"/>
        <v>-27.608683473389359</v>
      </c>
      <c r="AI8804" s="14">
        <f t="shared" si="3127"/>
        <v>-1095.1444444444444</v>
      </c>
      <c r="AJ8804" s="1007"/>
      <c r="AK8804" s="2940"/>
    </row>
    <row r="8805" spans="1:37" ht="21.75" customHeight="1">
      <c r="A8805" s="2938">
        <v>8</v>
      </c>
      <c r="B8805" s="1008" t="s">
        <v>5102</v>
      </c>
      <c r="C8805" s="1007" t="s">
        <v>66</v>
      </c>
      <c r="D8805" s="1009">
        <v>0</v>
      </c>
      <c r="E8805" s="1007">
        <v>545</v>
      </c>
      <c r="F8805" s="1007">
        <f t="shared" si="3119"/>
        <v>0</v>
      </c>
      <c r="G8805" s="1007">
        <v>0</v>
      </c>
      <c r="H8805" s="2939">
        <f t="shared" si="3120"/>
        <v>0</v>
      </c>
      <c r="I8805" s="1010">
        <v>44839</v>
      </c>
      <c r="J8805" s="1010">
        <v>45658</v>
      </c>
      <c r="K8805" s="1010"/>
      <c r="L8805" s="1007"/>
      <c r="M8805" s="1010"/>
      <c r="N8805" s="1007">
        <v>81</v>
      </c>
      <c r="O8805" s="1007">
        <v>26</v>
      </c>
      <c r="P8805" s="1007">
        <v>45</v>
      </c>
      <c r="Q8805" s="1007"/>
      <c r="R8805" s="1007"/>
      <c r="S8805" s="1007"/>
      <c r="T8805" s="1007"/>
      <c r="U8805" s="1007"/>
      <c r="V8805" s="1007"/>
      <c r="W8805" s="1007"/>
      <c r="X8805" s="1007"/>
      <c r="Y8805" s="1007"/>
      <c r="Z8805" s="1007"/>
      <c r="AA8805" s="1007"/>
      <c r="AB8805" s="1007"/>
      <c r="AC8805" s="1507">
        <f t="shared" si="3121"/>
        <v>393</v>
      </c>
      <c r="AD8805" s="1508">
        <f t="shared" si="3122"/>
        <v>0</v>
      </c>
      <c r="AE8805" s="14">
        <f t="shared" si="3123"/>
        <v>21.366666666666667</v>
      </c>
      <c r="AF8805" s="14">
        <f t="shared" si="3124"/>
        <v>50.666666666666664</v>
      </c>
      <c r="AG8805" s="14">
        <f t="shared" si="3125"/>
        <v>7.7565789473684212</v>
      </c>
      <c r="AH8805" s="14">
        <f t="shared" si="3126"/>
        <v>-13.610087719298246</v>
      </c>
      <c r="AI8805" s="14">
        <f t="shared" si="3127"/>
        <v>-689.57777777777778</v>
      </c>
      <c r="AJ8805" s="1007"/>
      <c r="AK8805" s="2940"/>
    </row>
    <row r="8806" spans="1:37" ht="21.75" customHeight="1">
      <c r="A8806" s="2938">
        <v>9</v>
      </c>
      <c r="B8806" s="1008" t="s">
        <v>5272</v>
      </c>
      <c r="C8806" s="1007" t="s">
        <v>66</v>
      </c>
      <c r="D8806" s="1009">
        <v>74.900000000000006</v>
      </c>
      <c r="E8806" s="1007">
        <v>3</v>
      </c>
      <c r="F8806" s="2939">
        <f t="shared" si="3119"/>
        <v>224.70000000000002</v>
      </c>
      <c r="G8806" s="1007">
        <v>0</v>
      </c>
      <c r="H8806" s="2939">
        <f t="shared" si="3120"/>
        <v>0</v>
      </c>
      <c r="I8806" s="1010">
        <v>44824</v>
      </c>
      <c r="J8806" s="1010">
        <v>54789</v>
      </c>
      <c r="K8806" s="1010"/>
      <c r="L8806" s="1007">
        <v>788</v>
      </c>
      <c r="M8806" s="1010">
        <v>44824</v>
      </c>
      <c r="N8806" s="1007">
        <v>0</v>
      </c>
      <c r="O8806" s="1007">
        <v>0</v>
      </c>
      <c r="P8806" s="1007">
        <v>0</v>
      </c>
      <c r="Q8806" s="1007"/>
      <c r="R8806" s="1007"/>
      <c r="S8806" s="1007"/>
      <c r="T8806" s="1007"/>
      <c r="U8806" s="1007"/>
      <c r="V8806" s="1007"/>
      <c r="W8806" s="1007"/>
      <c r="X8806" s="1007"/>
      <c r="Y8806" s="1007"/>
      <c r="Z8806" s="1007"/>
      <c r="AA8806" s="1007"/>
      <c r="AB8806" s="1007"/>
      <c r="AC8806" s="1507">
        <f t="shared" si="3121"/>
        <v>3</v>
      </c>
      <c r="AD8806" s="1508">
        <f t="shared" si="3122"/>
        <v>224.70000000000002</v>
      </c>
      <c r="AE8806" s="14">
        <f t="shared" si="3123"/>
        <v>325.73333333333335</v>
      </c>
      <c r="AF8806" s="14">
        <f t="shared" si="3124"/>
        <v>0</v>
      </c>
      <c r="AG8806" s="14" t="e">
        <f t="shared" si="3125"/>
        <v>#DIV/0!</v>
      </c>
      <c r="AH8806" s="14" t="e">
        <f t="shared" si="3126"/>
        <v>#DIV/0!</v>
      </c>
      <c r="AI8806" s="14">
        <f t="shared" si="3127"/>
        <v>3</v>
      </c>
      <c r="AJ8806" s="1007"/>
      <c r="AK8806" s="2940"/>
    </row>
    <row r="8807" spans="1:37" ht="21.75" customHeight="1">
      <c r="A8807" s="2938">
        <v>10</v>
      </c>
      <c r="B8807" s="1008" t="s">
        <v>5819</v>
      </c>
      <c r="C8807" s="1007" t="s">
        <v>66</v>
      </c>
      <c r="D8807" s="1009">
        <v>13776.25</v>
      </c>
      <c r="E8807" s="1007">
        <v>3</v>
      </c>
      <c r="F8807" s="2939">
        <f t="shared" si="3119"/>
        <v>41328.75</v>
      </c>
      <c r="G8807" s="1007">
        <v>0</v>
      </c>
      <c r="H8807" s="2939">
        <f t="shared" si="3120"/>
        <v>0</v>
      </c>
      <c r="I8807" s="1010">
        <v>44824</v>
      </c>
      <c r="J8807" s="1010">
        <v>54789</v>
      </c>
      <c r="K8807" s="1010"/>
      <c r="L8807" s="1007">
        <v>788</v>
      </c>
      <c r="M8807" s="1010">
        <v>44824</v>
      </c>
      <c r="N8807" s="1007">
        <v>0</v>
      </c>
      <c r="O8807" s="1007">
        <v>0</v>
      </c>
      <c r="P8807" s="1007">
        <v>0</v>
      </c>
      <c r="Q8807" s="1007"/>
      <c r="R8807" s="1007"/>
      <c r="S8807" s="1007"/>
      <c r="T8807" s="1007"/>
      <c r="U8807" s="1007"/>
      <c r="V8807" s="1007"/>
      <c r="W8807" s="1007"/>
      <c r="X8807" s="1007"/>
      <c r="Y8807" s="1007"/>
      <c r="Z8807" s="1007"/>
      <c r="AA8807" s="1007"/>
      <c r="AB8807" s="1007"/>
      <c r="AC8807" s="1507">
        <f t="shared" si="3121"/>
        <v>3</v>
      </c>
      <c r="AD8807" s="1508">
        <f t="shared" si="3122"/>
        <v>41328.75</v>
      </c>
      <c r="AE8807" s="14">
        <f t="shared" si="3123"/>
        <v>325.73333333333335</v>
      </c>
      <c r="AF8807" s="14">
        <f t="shared" si="3124"/>
        <v>0</v>
      </c>
      <c r="AG8807" s="14" t="e">
        <f t="shared" si="3125"/>
        <v>#DIV/0!</v>
      </c>
      <c r="AH8807" s="14" t="e">
        <f t="shared" si="3126"/>
        <v>#DIV/0!</v>
      </c>
      <c r="AI8807" s="14">
        <f t="shared" si="3127"/>
        <v>3</v>
      </c>
      <c r="AJ8807" s="1007"/>
      <c r="AK8807" s="2940"/>
    </row>
    <row r="8808" spans="1:37" ht="21.75" customHeight="1">
      <c r="A8808" s="2938">
        <v>11</v>
      </c>
      <c r="B8808" s="1008" t="s">
        <v>5276</v>
      </c>
      <c r="C8808" s="1007" t="s">
        <v>66</v>
      </c>
      <c r="D8808" s="1009">
        <v>58.85</v>
      </c>
      <c r="E8808" s="1007">
        <v>6</v>
      </c>
      <c r="F8808" s="2939">
        <f t="shared" si="3119"/>
        <v>353.1</v>
      </c>
      <c r="G8808" s="1007">
        <v>0</v>
      </c>
      <c r="H8808" s="2939">
        <f t="shared" si="3120"/>
        <v>0</v>
      </c>
      <c r="I8808" s="1010">
        <v>44824</v>
      </c>
      <c r="J8808" s="1010">
        <v>45658</v>
      </c>
      <c r="K8808" s="1010"/>
      <c r="L8808" s="1007">
        <v>788</v>
      </c>
      <c r="M8808" s="1010">
        <v>44824</v>
      </c>
      <c r="N8808" s="1007">
        <v>0</v>
      </c>
      <c r="O8808" s="1007">
        <v>0</v>
      </c>
      <c r="P8808" s="1007">
        <v>0</v>
      </c>
      <c r="Q8808" s="1007"/>
      <c r="R8808" s="1007"/>
      <c r="S8808" s="1007"/>
      <c r="T8808" s="1007"/>
      <c r="U8808" s="1007"/>
      <c r="V8808" s="1007"/>
      <c r="W8808" s="1007"/>
      <c r="X8808" s="1007"/>
      <c r="Y8808" s="1007"/>
      <c r="Z8808" s="1007"/>
      <c r="AA8808" s="1007"/>
      <c r="AB8808" s="1007"/>
      <c r="AC8808" s="1507">
        <f t="shared" si="3121"/>
        <v>6</v>
      </c>
      <c r="AD8808" s="1508">
        <f t="shared" si="3122"/>
        <v>353.1</v>
      </c>
      <c r="AE8808" s="14">
        <f t="shared" si="3123"/>
        <v>21.366666666666667</v>
      </c>
      <c r="AF8808" s="14">
        <f t="shared" si="3124"/>
        <v>0</v>
      </c>
      <c r="AG8808" s="14" t="e">
        <f t="shared" si="3125"/>
        <v>#DIV/0!</v>
      </c>
      <c r="AH8808" s="14" t="e">
        <f t="shared" si="3126"/>
        <v>#DIV/0!</v>
      </c>
      <c r="AI8808" s="14">
        <f t="shared" si="3127"/>
        <v>6</v>
      </c>
      <c r="AJ8808" s="1007"/>
      <c r="AK8808" s="2940"/>
    </row>
    <row r="8809" spans="1:37" ht="21.75" customHeight="1">
      <c r="A8809" s="2938">
        <v>12</v>
      </c>
      <c r="B8809" s="1008" t="s">
        <v>5482</v>
      </c>
      <c r="C8809" s="1007" t="s">
        <v>66</v>
      </c>
      <c r="D8809" s="1009">
        <v>107</v>
      </c>
      <c r="E8809" s="1007">
        <v>12</v>
      </c>
      <c r="F8809" s="2939">
        <f t="shared" si="3119"/>
        <v>1284</v>
      </c>
      <c r="G8809" s="1007">
        <v>0</v>
      </c>
      <c r="H8809" s="2939">
        <f t="shared" si="3120"/>
        <v>0</v>
      </c>
      <c r="I8809" s="1010">
        <v>44824</v>
      </c>
      <c r="J8809" s="1010">
        <v>47484</v>
      </c>
      <c r="K8809" s="1010"/>
      <c r="L8809" s="1007">
        <v>788</v>
      </c>
      <c r="M8809" s="1010">
        <v>44824</v>
      </c>
      <c r="N8809" s="1007">
        <v>0</v>
      </c>
      <c r="O8809" s="1007">
        <v>0</v>
      </c>
      <c r="P8809" s="1007">
        <v>0</v>
      </c>
      <c r="Q8809" s="1007"/>
      <c r="R8809" s="1007"/>
      <c r="S8809" s="1007"/>
      <c r="T8809" s="1007"/>
      <c r="U8809" s="1007"/>
      <c r="V8809" s="1007"/>
      <c r="W8809" s="1007"/>
      <c r="X8809" s="1007"/>
      <c r="Y8809" s="1007"/>
      <c r="Z8809" s="1007"/>
      <c r="AA8809" s="1007"/>
      <c r="AB8809" s="1007"/>
      <c r="AC8809" s="1507">
        <f t="shared" si="3121"/>
        <v>12</v>
      </c>
      <c r="AD8809" s="1508">
        <f t="shared" si="3122"/>
        <v>1284</v>
      </c>
      <c r="AE8809" s="14">
        <f t="shared" si="3123"/>
        <v>82.233333333333334</v>
      </c>
      <c r="AF8809" s="14">
        <f t="shared" si="3124"/>
        <v>0</v>
      </c>
      <c r="AG8809" s="14" t="e">
        <f t="shared" si="3125"/>
        <v>#DIV/0!</v>
      </c>
      <c r="AH8809" s="14" t="e">
        <f t="shared" si="3126"/>
        <v>#DIV/0!</v>
      </c>
      <c r="AI8809" s="14">
        <f t="shared" si="3127"/>
        <v>12</v>
      </c>
      <c r="AJ8809" s="1007"/>
      <c r="AK8809" s="2940"/>
    </row>
    <row r="8810" spans="1:37" ht="21.75" customHeight="1">
      <c r="A8810" s="2938">
        <v>13</v>
      </c>
      <c r="B8810" s="1008" t="s">
        <v>5820</v>
      </c>
      <c r="C8810" s="1007" t="s">
        <v>66</v>
      </c>
      <c r="D8810" s="1009">
        <v>20.064</v>
      </c>
      <c r="E8810" s="1007">
        <v>90</v>
      </c>
      <c r="F8810" s="2939">
        <f t="shared" si="3119"/>
        <v>1805.76</v>
      </c>
      <c r="G8810" s="1007">
        <v>0</v>
      </c>
      <c r="H8810" s="2939">
        <f t="shared" si="3120"/>
        <v>0</v>
      </c>
      <c r="I8810" s="1010">
        <v>44824</v>
      </c>
      <c r="J8810" s="1010">
        <v>45658</v>
      </c>
      <c r="K8810" s="1010"/>
      <c r="L8810" s="1007">
        <v>788</v>
      </c>
      <c r="M8810" s="1010">
        <v>44824</v>
      </c>
      <c r="N8810" s="1007">
        <v>0</v>
      </c>
      <c r="O8810" s="1007">
        <v>0</v>
      </c>
      <c r="P8810" s="1007">
        <v>0</v>
      </c>
      <c r="Q8810" s="1007"/>
      <c r="R8810" s="1007"/>
      <c r="S8810" s="1007"/>
      <c r="T8810" s="1007"/>
      <c r="U8810" s="1007"/>
      <c r="V8810" s="1007"/>
      <c r="W8810" s="1007"/>
      <c r="X8810" s="1007"/>
      <c r="Y8810" s="1007"/>
      <c r="Z8810" s="1007"/>
      <c r="AA8810" s="1007"/>
      <c r="AB8810" s="1007"/>
      <c r="AC8810" s="1507">
        <f t="shared" si="3121"/>
        <v>90</v>
      </c>
      <c r="AD8810" s="1508">
        <f t="shared" si="3122"/>
        <v>1805.76</v>
      </c>
      <c r="AE8810" s="14">
        <f t="shared" si="3123"/>
        <v>21.366666666666667</v>
      </c>
      <c r="AF8810" s="14">
        <f t="shared" si="3124"/>
        <v>0</v>
      </c>
      <c r="AG8810" s="14" t="e">
        <f t="shared" si="3125"/>
        <v>#DIV/0!</v>
      </c>
      <c r="AH8810" s="14" t="e">
        <f t="shared" si="3126"/>
        <v>#DIV/0!</v>
      </c>
      <c r="AI8810" s="14">
        <f t="shared" si="3127"/>
        <v>90</v>
      </c>
      <c r="AJ8810" s="1007"/>
      <c r="AK8810" s="2940"/>
    </row>
    <row r="8811" spans="1:37" ht="21.75" customHeight="1">
      <c r="A8811" s="2938">
        <v>14</v>
      </c>
      <c r="B8811" s="1008" t="s">
        <v>5821</v>
      </c>
      <c r="C8811" s="1007" t="s">
        <v>66</v>
      </c>
      <c r="D8811" s="1009">
        <v>13.375</v>
      </c>
      <c r="E8811" s="1007">
        <v>18</v>
      </c>
      <c r="F8811" s="2939">
        <f t="shared" si="3119"/>
        <v>240.75</v>
      </c>
      <c r="G8811" s="1007">
        <v>0</v>
      </c>
      <c r="H8811" s="2939">
        <f t="shared" si="3120"/>
        <v>0</v>
      </c>
      <c r="I8811" s="1010">
        <v>44824</v>
      </c>
      <c r="J8811" s="1010">
        <v>47484</v>
      </c>
      <c r="K8811" s="1010"/>
      <c r="L8811" s="1007">
        <v>788</v>
      </c>
      <c r="M8811" s="1010">
        <v>44824</v>
      </c>
      <c r="N8811" s="1007">
        <v>0</v>
      </c>
      <c r="O8811" s="1007">
        <v>0</v>
      </c>
      <c r="P8811" s="1007">
        <v>0</v>
      </c>
      <c r="Q8811" s="1007"/>
      <c r="R8811" s="1007"/>
      <c r="S8811" s="1007"/>
      <c r="T8811" s="1007"/>
      <c r="U8811" s="1007"/>
      <c r="V8811" s="1007"/>
      <c r="W8811" s="1007"/>
      <c r="X8811" s="1007"/>
      <c r="Y8811" s="1007"/>
      <c r="Z8811" s="1007"/>
      <c r="AA8811" s="1007"/>
      <c r="AB8811" s="1007"/>
      <c r="AC8811" s="1507">
        <f t="shared" si="3121"/>
        <v>18</v>
      </c>
      <c r="AD8811" s="1508">
        <f t="shared" si="3122"/>
        <v>240.75</v>
      </c>
      <c r="AE8811" s="14">
        <f t="shared" si="3123"/>
        <v>82.233333333333334</v>
      </c>
      <c r="AF8811" s="14">
        <f t="shared" si="3124"/>
        <v>0</v>
      </c>
      <c r="AG8811" s="14" t="e">
        <f t="shared" si="3125"/>
        <v>#DIV/0!</v>
      </c>
      <c r="AH8811" s="14" t="e">
        <f t="shared" si="3126"/>
        <v>#DIV/0!</v>
      </c>
      <c r="AI8811" s="14">
        <f t="shared" si="3127"/>
        <v>18</v>
      </c>
      <c r="AJ8811" s="1007"/>
      <c r="AK8811" s="2940"/>
    </row>
    <row r="8812" spans="1:37" ht="21.75" customHeight="1">
      <c r="A8812" s="2938">
        <v>15</v>
      </c>
      <c r="B8812" s="1008" t="s">
        <v>5822</v>
      </c>
      <c r="C8812" s="1007" t="s">
        <v>66</v>
      </c>
      <c r="D8812" s="1009">
        <v>48.15</v>
      </c>
      <c r="E8812" s="1007">
        <v>3</v>
      </c>
      <c r="F8812" s="2939">
        <f t="shared" si="3119"/>
        <v>144.44999999999999</v>
      </c>
      <c r="G8812" s="1007">
        <v>0</v>
      </c>
      <c r="H8812" s="2939">
        <f t="shared" si="3120"/>
        <v>0</v>
      </c>
      <c r="I8812" s="1010">
        <v>44824</v>
      </c>
      <c r="J8812" s="1010">
        <v>47484</v>
      </c>
      <c r="K8812" s="1010"/>
      <c r="L8812" s="1007">
        <v>788</v>
      </c>
      <c r="M8812" s="1010">
        <v>44824</v>
      </c>
      <c r="N8812" s="1007">
        <v>0</v>
      </c>
      <c r="O8812" s="1007">
        <v>0</v>
      </c>
      <c r="P8812" s="1007">
        <v>0</v>
      </c>
      <c r="Q8812" s="1007"/>
      <c r="R8812" s="1007"/>
      <c r="S8812" s="1007"/>
      <c r="T8812" s="1007"/>
      <c r="U8812" s="1007"/>
      <c r="V8812" s="1007"/>
      <c r="W8812" s="1007"/>
      <c r="X8812" s="1007"/>
      <c r="Y8812" s="1007"/>
      <c r="Z8812" s="1007"/>
      <c r="AA8812" s="1007"/>
      <c r="AB8812" s="1007"/>
      <c r="AC8812" s="1507">
        <f t="shared" si="3121"/>
        <v>3</v>
      </c>
      <c r="AD8812" s="1508">
        <f t="shared" si="3122"/>
        <v>144.44999999999999</v>
      </c>
      <c r="AE8812" s="14">
        <f t="shared" si="3123"/>
        <v>82.233333333333334</v>
      </c>
      <c r="AF8812" s="14">
        <f t="shared" si="3124"/>
        <v>0</v>
      </c>
      <c r="AG8812" s="14" t="e">
        <f t="shared" si="3125"/>
        <v>#DIV/0!</v>
      </c>
      <c r="AH8812" s="14" t="e">
        <f t="shared" si="3126"/>
        <v>#DIV/0!</v>
      </c>
      <c r="AI8812" s="14">
        <f t="shared" si="3127"/>
        <v>3</v>
      </c>
      <c r="AJ8812" s="1007"/>
      <c r="AK8812" s="2940"/>
    </row>
    <row r="8813" spans="1:37" ht="21.75" customHeight="1">
      <c r="A8813" s="2938">
        <v>16</v>
      </c>
      <c r="B8813" s="1008" t="s">
        <v>5823</v>
      </c>
      <c r="C8813" s="1007" t="s">
        <v>66</v>
      </c>
      <c r="D8813" s="1009">
        <v>5.35</v>
      </c>
      <c r="E8813" s="1007">
        <v>300</v>
      </c>
      <c r="F8813" s="2939">
        <f t="shared" si="3119"/>
        <v>1605</v>
      </c>
      <c r="G8813" s="1007">
        <v>0</v>
      </c>
      <c r="H8813" s="2939">
        <f t="shared" si="3120"/>
        <v>0</v>
      </c>
      <c r="I8813" s="1010">
        <v>44824</v>
      </c>
      <c r="J8813" s="1010">
        <v>45658</v>
      </c>
      <c r="K8813" s="1010"/>
      <c r="L8813" s="1007">
        <v>788</v>
      </c>
      <c r="M8813" s="1010">
        <v>44824</v>
      </c>
      <c r="N8813" s="1007">
        <v>0</v>
      </c>
      <c r="O8813" s="1007">
        <v>0</v>
      </c>
      <c r="P8813" s="1007">
        <v>0</v>
      </c>
      <c r="Q8813" s="1007"/>
      <c r="R8813" s="1007"/>
      <c r="S8813" s="1007"/>
      <c r="T8813" s="1007"/>
      <c r="U8813" s="1007"/>
      <c r="V8813" s="1007"/>
      <c r="W8813" s="1007"/>
      <c r="X8813" s="1007"/>
      <c r="Y8813" s="1007"/>
      <c r="Z8813" s="1007"/>
      <c r="AA8813" s="1007"/>
      <c r="AB8813" s="1007"/>
      <c r="AC8813" s="1507">
        <f t="shared" si="3121"/>
        <v>300</v>
      </c>
      <c r="AD8813" s="1508">
        <f t="shared" si="3122"/>
        <v>1605</v>
      </c>
      <c r="AE8813" s="14">
        <f t="shared" si="3123"/>
        <v>21.366666666666667</v>
      </c>
      <c r="AF8813" s="14">
        <f t="shared" si="3124"/>
        <v>0</v>
      </c>
      <c r="AG8813" s="14" t="e">
        <f t="shared" si="3125"/>
        <v>#DIV/0!</v>
      </c>
      <c r="AH8813" s="14" t="e">
        <f t="shared" si="3126"/>
        <v>#DIV/0!</v>
      </c>
      <c r="AI8813" s="14">
        <f t="shared" si="3127"/>
        <v>300</v>
      </c>
      <c r="AJ8813" s="1007"/>
      <c r="AK8813" s="2940"/>
    </row>
    <row r="8814" spans="1:37" ht="21.75" customHeight="1">
      <c r="A8814" s="2938">
        <v>17</v>
      </c>
      <c r="B8814" s="1008" t="s">
        <v>5824</v>
      </c>
      <c r="C8814" s="1007" t="s">
        <v>66</v>
      </c>
      <c r="D8814" s="1009">
        <v>5.35</v>
      </c>
      <c r="E8814" s="1007">
        <v>300</v>
      </c>
      <c r="F8814" s="2939">
        <f t="shared" si="3119"/>
        <v>1605</v>
      </c>
      <c r="G8814" s="1007">
        <v>0</v>
      </c>
      <c r="H8814" s="2939">
        <f t="shared" si="3120"/>
        <v>0</v>
      </c>
      <c r="I8814" s="1010">
        <v>44824</v>
      </c>
      <c r="J8814" s="1010">
        <v>45658</v>
      </c>
      <c r="K8814" s="1010"/>
      <c r="L8814" s="1007">
        <v>788</v>
      </c>
      <c r="M8814" s="1010">
        <v>44824</v>
      </c>
      <c r="N8814" s="1007">
        <v>0</v>
      </c>
      <c r="O8814" s="1007">
        <v>0</v>
      </c>
      <c r="P8814" s="1007">
        <v>0</v>
      </c>
      <c r="Q8814" s="1007"/>
      <c r="R8814" s="1007"/>
      <c r="S8814" s="1007"/>
      <c r="T8814" s="1007"/>
      <c r="U8814" s="1007"/>
      <c r="V8814" s="1007"/>
      <c r="W8814" s="1007"/>
      <c r="X8814" s="1007"/>
      <c r="Y8814" s="1007"/>
      <c r="Z8814" s="1007"/>
      <c r="AA8814" s="1007"/>
      <c r="AB8814" s="1007"/>
      <c r="AC8814" s="1507">
        <f t="shared" si="3121"/>
        <v>300</v>
      </c>
      <c r="AD8814" s="1508">
        <f t="shared" si="3122"/>
        <v>1605</v>
      </c>
      <c r="AE8814" s="14">
        <f t="shared" si="3123"/>
        <v>21.366666666666667</v>
      </c>
      <c r="AF8814" s="14">
        <f t="shared" si="3124"/>
        <v>0</v>
      </c>
      <c r="AG8814" s="14" t="e">
        <f t="shared" si="3125"/>
        <v>#DIV/0!</v>
      </c>
      <c r="AH8814" s="14" t="e">
        <f t="shared" si="3126"/>
        <v>#DIV/0!</v>
      </c>
      <c r="AI8814" s="14">
        <f t="shared" si="3127"/>
        <v>300</v>
      </c>
      <c r="AJ8814" s="1007"/>
      <c r="AK8814" s="2940"/>
    </row>
    <row r="8815" spans="1:37" ht="21.75" customHeight="1">
      <c r="A8815" s="2938">
        <v>18</v>
      </c>
      <c r="B8815" s="1008" t="s">
        <v>5489</v>
      </c>
      <c r="C8815" s="1007" t="s">
        <v>66</v>
      </c>
      <c r="D8815" s="1009">
        <v>120.375</v>
      </c>
      <c r="E8815" s="1007">
        <v>12</v>
      </c>
      <c r="F8815" s="2939">
        <f t="shared" si="3119"/>
        <v>1444.5</v>
      </c>
      <c r="G8815" s="1007">
        <v>0</v>
      </c>
      <c r="H8815" s="2939">
        <f t="shared" si="3120"/>
        <v>0</v>
      </c>
      <c r="I8815" s="1010">
        <v>44824</v>
      </c>
      <c r="J8815" s="1010">
        <v>46023</v>
      </c>
      <c r="K8815" s="1010"/>
      <c r="L8815" s="1007">
        <v>788</v>
      </c>
      <c r="M8815" s="1010">
        <v>44824</v>
      </c>
      <c r="N8815" s="1007">
        <v>0</v>
      </c>
      <c r="O8815" s="1007">
        <v>0</v>
      </c>
      <c r="P8815" s="1007">
        <v>0</v>
      </c>
      <c r="Q8815" s="1007"/>
      <c r="R8815" s="1007"/>
      <c r="S8815" s="1007"/>
      <c r="T8815" s="1007"/>
      <c r="U8815" s="1007"/>
      <c r="V8815" s="1007"/>
      <c r="W8815" s="1007"/>
      <c r="X8815" s="1007"/>
      <c r="Y8815" s="1007"/>
      <c r="Z8815" s="1007"/>
      <c r="AA8815" s="1007"/>
      <c r="AB8815" s="1007"/>
      <c r="AC8815" s="1507">
        <f t="shared" si="3121"/>
        <v>12</v>
      </c>
      <c r="AD8815" s="1508">
        <f t="shared" si="3122"/>
        <v>1444.5</v>
      </c>
      <c r="AE8815" s="14">
        <f t="shared" si="3123"/>
        <v>33.533333333333331</v>
      </c>
      <c r="AF8815" s="14">
        <f t="shared" si="3124"/>
        <v>0</v>
      </c>
      <c r="AG8815" s="14" t="e">
        <f t="shared" si="3125"/>
        <v>#DIV/0!</v>
      </c>
      <c r="AH8815" s="14" t="e">
        <f t="shared" si="3126"/>
        <v>#DIV/0!</v>
      </c>
      <c r="AI8815" s="14">
        <f t="shared" si="3127"/>
        <v>12</v>
      </c>
      <c r="AJ8815" s="1007"/>
      <c r="AK8815" s="2940"/>
    </row>
    <row r="8816" spans="1:37" ht="21.75" customHeight="1">
      <c r="A8816" s="2938">
        <v>19</v>
      </c>
      <c r="B8816" s="1008" t="s">
        <v>5825</v>
      </c>
      <c r="C8816" s="1007" t="s">
        <v>66</v>
      </c>
      <c r="D8816" s="1009">
        <v>96.3</v>
      </c>
      <c r="E8816" s="1007">
        <v>18</v>
      </c>
      <c r="F8816" s="2939">
        <f t="shared" si="3119"/>
        <v>1733.3999999999999</v>
      </c>
      <c r="G8816" s="1007">
        <v>0</v>
      </c>
      <c r="H8816" s="2939">
        <f t="shared" si="3120"/>
        <v>0</v>
      </c>
      <c r="I8816" s="1010">
        <v>44824</v>
      </c>
      <c r="J8816" s="1010">
        <v>46023</v>
      </c>
      <c r="K8816" s="1010"/>
      <c r="L8816" s="1007">
        <v>788</v>
      </c>
      <c r="M8816" s="1010">
        <v>44824</v>
      </c>
      <c r="N8816" s="1007">
        <v>0</v>
      </c>
      <c r="O8816" s="1007">
        <v>0</v>
      </c>
      <c r="P8816" s="1007">
        <v>0</v>
      </c>
      <c r="Q8816" s="1007"/>
      <c r="R8816" s="1007"/>
      <c r="S8816" s="1007"/>
      <c r="T8816" s="1007"/>
      <c r="U8816" s="1007"/>
      <c r="V8816" s="1007"/>
      <c r="W8816" s="1007"/>
      <c r="X8816" s="1007"/>
      <c r="Y8816" s="1007"/>
      <c r="Z8816" s="1007"/>
      <c r="AA8816" s="1007"/>
      <c r="AB8816" s="1007"/>
      <c r="AC8816" s="1507">
        <f t="shared" si="3121"/>
        <v>18</v>
      </c>
      <c r="AD8816" s="1508">
        <f t="shared" si="3122"/>
        <v>1733.3999999999999</v>
      </c>
      <c r="AE8816" s="14">
        <f t="shared" si="3123"/>
        <v>33.533333333333331</v>
      </c>
      <c r="AF8816" s="14">
        <f t="shared" si="3124"/>
        <v>0</v>
      </c>
      <c r="AG8816" s="14" t="e">
        <f t="shared" si="3125"/>
        <v>#DIV/0!</v>
      </c>
      <c r="AH8816" s="14" t="e">
        <f t="shared" si="3126"/>
        <v>#DIV/0!</v>
      </c>
      <c r="AI8816" s="14">
        <f t="shared" si="3127"/>
        <v>18</v>
      </c>
      <c r="AJ8816" s="1007"/>
      <c r="AK8816" s="2940"/>
    </row>
    <row r="8817" spans="1:37" ht="21.75" customHeight="1">
      <c r="A8817" s="2938">
        <v>20</v>
      </c>
      <c r="B8817" s="1008" t="s">
        <v>5826</v>
      </c>
      <c r="C8817" s="1007" t="s">
        <v>66</v>
      </c>
      <c r="D8817" s="1009">
        <v>8.0519999999999996</v>
      </c>
      <c r="E8817" s="1007">
        <v>500</v>
      </c>
      <c r="F8817" s="2939">
        <f t="shared" si="3119"/>
        <v>4026</v>
      </c>
      <c r="G8817" s="1007">
        <v>0</v>
      </c>
      <c r="H8817" s="2939">
        <f t="shared" si="3120"/>
        <v>0</v>
      </c>
      <c r="I8817" s="1010">
        <v>44824</v>
      </c>
      <c r="J8817" s="1010">
        <v>45658</v>
      </c>
      <c r="K8817" s="1010"/>
      <c r="L8817" s="1007">
        <v>788</v>
      </c>
      <c r="M8817" s="1010">
        <v>44824</v>
      </c>
      <c r="N8817" s="1007">
        <v>0</v>
      </c>
      <c r="O8817" s="1007">
        <v>0</v>
      </c>
      <c r="P8817" s="1007">
        <v>0</v>
      </c>
      <c r="Q8817" s="1007"/>
      <c r="R8817" s="1007"/>
      <c r="S8817" s="1007"/>
      <c r="T8817" s="1007"/>
      <c r="U8817" s="1007"/>
      <c r="V8817" s="1007"/>
      <c r="W8817" s="1007"/>
      <c r="X8817" s="1007"/>
      <c r="Y8817" s="1007"/>
      <c r="Z8817" s="1007"/>
      <c r="AA8817" s="1007"/>
      <c r="AB8817" s="1007"/>
      <c r="AC8817" s="1507">
        <f t="shared" si="3121"/>
        <v>500</v>
      </c>
      <c r="AD8817" s="1508">
        <f t="shared" si="3122"/>
        <v>4026</v>
      </c>
      <c r="AE8817" s="14">
        <f t="shared" si="3123"/>
        <v>21.366666666666667</v>
      </c>
      <c r="AF8817" s="14">
        <f t="shared" si="3124"/>
        <v>0</v>
      </c>
      <c r="AG8817" s="14" t="e">
        <f t="shared" si="3125"/>
        <v>#DIV/0!</v>
      </c>
      <c r="AH8817" s="14" t="e">
        <f t="shared" si="3126"/>
        <v>#DIV/0!</v>
      </c>
      <c r="AI8817" s="14">
        <f t="shared" si="3127"/>
        <v>500</v>
      </c>
      <c r="AJ8817" s="1007"/>
      <c r="AK8817" s="2940"/>
    </row>
    <row r="8818" spans="1:37" ht="21.75" customHeight="1">
      <c r="A8818" s="2938">
        <v>21</v>
      </c>
      <c r="B8818" s="1008" t="s">
        <v>5827</v>
      </c>
      <c r="C8818" s="1007" t="s">
        <v>66</v>
      </c>
      <c r="D8818" s="1009">
        <v>3.677</v>
      </c>
      <c r="E8818" s="1007">
        <v>3000</v>
      </c>
      <c r="F8818" s="2939">
        <f t="shared" si="3119"/>
        <v>11031</v>
      </c>
      <c r="G8818" s="1007">
        <v>0</v>
      </c>
      <c r="H8818" s="2939">
        <f t="shared" si="3120"/>
        <v>0</v>
      </c>
      <c r="I8818" s="1010">
        <v>44824</v>
      </c>
      <c r="J8818" s="1010">
        <v>46388</v>
      </c>
      <c r="K8818" s="1010"/>
      <c r="L8818" s="1007">
        <v>788</v>
      </c>
      <c r="M8818" s="1010">
        <v>44824</v>
      </c>
      <c r="N8818" s="1007">
        <v>0</v>
      </c>
      <c r="O8818" s="1007">
        <v>22</v>
      </c>
      <c r="P8818" s="1007">
        <v>173</v>
      </c>
      <c r="Q8818" s="1007"/>
      <c r="R8818" s="1007"/>
      <c r="S8818" s="1007"/>
      <c r="T8818" s="1007"/>
      <c r="U8818" s="1007"/>
      <c r="V8818" s="1007"/>
      <c r="W8818" s="1007"/>
      <c r="X8818" s="1007"/>
      <c r="Y8818" s="1007"/>
      <c r="Z8818" s="1007"/>
      <c r="AA8818" s="1007"/>
      <c r="AB8818" s="1007"/>
      <c r="AC8818" s="1507">
        <f t="shared" si="3121"/>
        <v>2805</v>
      </c>
      <c r="AD8818" s="1508">
        <f t="shared" si="3122"/>
        <v>10313.985000000001</v>
      </c>
      <c r="AE8818" s="14">
        <f t="shared" si="3123"/>
        <v>45.7</v>
      </c>
      <c r="AF8818" s="14">
        <f t="shared" si="3124"/>
        <v>65</v>
      </c>
      <c r="AG8818" s="14">
        <f t="shared" si="3125"/>
        <v>43.153846153846153</v>
      </c>
      <c r="AH8818" s="14">
        <f t="shared" si="3126"/>
        <v>-2.5461538461538495</v>
      </c>
      <c r="AI8818" s="14">
        <f t="shared" si="3127"/>
        <v>-165.5</v>
      </c>
      <c r="AJ8818" s="1007"/>
      <c r="AK8818" s="2940"/>
    </row>
    <row r="8819" spans="1:37" ht="21.75" customHeight="1">
      <c r="A8819" s="2938">
        <v>22</v>
      </c>
      <c r="B8819" s="1008" t="s">
        <v>5828</v>
      </c>
      <c r="C8819" s="1007" t="s">
        <v>66</v>
      </c>
      <c r="D8819" s="1009">
        <v>1.103</v>
      </c>
      <c r="E8819" s="1007">
        <v>1500</v>
      </c>
      <c r="F8819" s="2939">
        <f t="shared" si="3119"/>
        <v>1654.5</v>
      </c>
      <c r="G8819" s="1007">
        <v>0</v>
      </c>
      <c r="H8819" s="2939">
        <f t="shared" si="3120"/>
        <v>0</v>
      </c>
      <c r="I8819" s="1010">
        <v>44824</v>
      </c>
      <c r="J8819" s="1010">
        <v>46388</v>
      </c>
      <c r="K8819" s="1010"/>
      <c r="L8819" s="1007">
        <v>788</v>
      </c>
      <c r="M8819" s="1010">
        <v>44824</v>
      </c>
      <c r="N8819" s="1007">
        <v>0</v>
      </c>
      <c r="O8819" s="1007">
        <v>390</v>
      </c>
      <c r="P8819" s="1007">
        <v>257</v>
      </c>
      <c r="Q8819" s="1007"/>
      <c r="R8819" s="1007"/>
      <c r="S8819" s="1007"/>
      <c r="T8819" s="1007"/>
      <c r="U8819" s="1007"/>
      <c r="V8819" s="1007"/>
      <c r="W8819" s="1007"/>
      <c r="X8819" s="1007"/>
      <c r="Y8819" s="1007"/>
      <c r="Z8819" s="1007"/>
      <c r="AA8819" s="1007"/>
      <c r="AB8819" s="1007"/>
      <c r="AC8819" s="1507">
        <f t="shared" si="3121"/>
        <v>853</v>
      </c>
      <c r="AD8819" s="1508">
        <f t="shared" si="3122"/>
        <v>940.85900000000004</v>
      </c>
      <c r="AE8819" s="14">
        <f t="shared" si="3123"/>
        <v>45.7</v>
      </c>
      <c r="AF8819" s="14">
        <f t="shared" si="3124"/>
        <v>215.66666666666666</v>
      </c>
      <c r="AG8819" s="14">
        <f t="shared" si="3125"/>
        <v>3.9551777434312214</v>
      </c>
      <c r="AH8819" s="14">
        <f t="shared" si="3126"/>
        <v>-41.744822256568781</v>
      </c>
      <c r="AI8819" s="14">
        <f t="shared" si="3127"/>
        <v>-9002.9666666666672</v>
      </c>
      <c r="AJ8819" s="1007"/>
      <c r="AK8819" s="2940"/>
    </row>
    <row r="8820" spans="1:37" ht="21.75" customHeight="1">
      <c r="A8820" s="2938">
        <v>25</v>
      </c>
      <c r="B8820" s="1008" t="s">
        <v>5829</v>
      </c>
      <c r="C8820" s="1007" t="s">
        <v>66</v>
      </c>
      <c r="D8820" s="1009">
        <v>17.898</v>
      </c>
      <c r="E8820" s="1007">
        <v>300</v>
      </c>
      <c r="F8820" s="2939">
        <f t="shared" si="3119"/>
        <v>5369.4</v>
      </c>
      <c r="G8820" s="1007">
        <v>0</v>
      </c>
      <c r="H8820" s="2939">
        <f t="shared" si="3120"/>
        <v>0</v>
      </c>
      <c r="I8820" s="1010">
        <v>44824</v>
      </c>
      <c r="J8820" s="1010">
        <v>45658</v>
      </c>
      <c r="K8820" s="1010"/>
      <c r="L8820" s="1007">
        <v>788</v>
      </c>
      <c r="M8820" s="1010">
        <v>44824</v>
      </c>
      <c r="N8820" s="1007">
        <v>48</v>
      </c>
      <c r="O8820" s="1007">
        <v>12</v>
      </c>
      <c r="P8820" s="1007">
        <v>17</v>
      </c>
      <c r="Q8820" s="1007"/>
      <c r="R8820" s="1007"/>
      <c r="S8820" s="1007"/>
      <c r="T8820" s="1007"/>
      <c r="U8820" s="1007"/>
      <c r="V8820" s="1007"/>
      <c r="W8820" s="1007"/>
      <c r="X8820" s="1007"/>
      <c r="Y8820" s="1007"/>
      <c r="Z8820" s="1007"/>
      <c r="AA8820" s="1007"/>
      <c r="AB8820" s="1007"/>
      <c r="AC8820" s="1507">
        <f t="shared" si="3121"/>
        <v>223</v>
      </c>
      <c r="AD8820" s="1508">
        <f t="shared" si="3122"/>
        <v>3991.2539999999999</v>
      </c>
      <c r="AE8820" s="14">
        <f t="shared" si="3123"/>
        <v>21.366666666666667</v>
      </c>
      <c r="AF8820" s="14">
        <f t="shared" si="3124"/>
        <v>25.666666666666668</v>
      </c>
      <c r="AG8820" s="14">
        <f t="shared" si="3125"/>
        <v>8.6883116883116873</v>
      </c>
      <c r="AH8820" s="14">
        <f t="shared" si="3126"/>
        <v>-12.67835497835498</v>
      </c>
      <c r="AI8820" s="14">
        <f t="shared" si="3127"/>
        <v>-325.41111111111115</v>
      </c>
      <c r="AJ8820" s="1007"/>
      <c r="AK8820" s="2940"/>
    </row>
    <row r="8821" spans="1:37" ht="21.75" customHeight="1">
      <c r="A8821" s="2938">
        <v>26</v>
      </c>
      <c r="B8821" s="1008" t="s">
        <v>8657</v>
      </c>
      <c r="C8821" s="1007" t="s">
        <v>638</v>
      </c>
      <c r="D8821" s="1009">
        <v>1</v>
      </c>
      <c r="E8821" s="1007">
        <v>48</v>
      </c>
      <c r="F8821" s="1007">
        <f t="shared" si="3119"/>
        <v>48</v>
      </c>
      <c r="G8821" s="1007">
        <v>0</v>
      </c>
      <c r="H8821" s="2939">
        <f t="shared" si="3120"/>
        <v>0</v>
      </c>
      <c r="I8821" s="1010">
        <v>44833</v>
      </c>
      <c r="J8821" s="1010">
        <v>45412</v>
      </c>
      <c r="K8821" s="1010"/>
      <c r="L8821" s="1007"/>
      <c r="M8821" s="1010"/>
      <c r="N8821" s="1007">
        <v>4</v>
      </c>
      <c r="O8821" s="1007">
        <v>1</v>
      </c>
      <c r="P8821" s="1007">
        <v>2</v>
      </c>
      <c r="Q8821" s="1007"/>
      <c r="R8821" s="1007"/>
      <c r="S8821" s="1007"/>
      <c r="T8821" s="1007"/>
      <c r="U8821" s="1007"/>
      <c r="V8821" s="1007"/>
      <c r="W8821" s="1007"/>
      <c r="X8821" s="1007"/>
      <c r="Y8821" s="1007"/>
      <c r="Z8821" s="1007"/>
      <c r="AA8821" s="1007"/>
      <c r="AB8821" s="1007"/>
      <c r="AC8821" s="1507">
        <f t="shared" si="3121"/>
        <v>41</v>
      </c>
      <c r="AD8821" s="1508">
        <f t="shared" si="3122"/>
        <v>41</v>
      </c>
      <c r="AE8821" s="14">
        <f t="shared" si="3123"/>
        <v>13.166666666666666</v>
      </c>
      <c r="AF8821" s="14">
        <f t="shared" si="3124"/>
        <v>2.3333333333333335</v>
      </c>
      <c r="AG8821" s="14">
        <f t="shared" si="3125"/>
        <v>17.571428571428569</v>
      </c>
      <c r="AH8821" s="14">
        <f t="shared" si="3126"/>
        <v>4.4047619047619033</v>
      </c>
      <c r="AI8821" s="14">
        <f t="shared" si="3127"/>
        <v>10.277777777777779</v>
      </c>
      <c r="AJ8821" s="1007"/>
      <c r="AK8821" s="2940"/>
    </row>
    <row r="8822" spans="1:37" ht="21.75" customHeight="1">
      <c r="A8822" s="2938">
        <v>27</v>
      </c>
      <c r="B8822" s="1008" t="s">
        <v>6709</v>
      </c>
      <c r="C8822" s="1007" t="s">
        <v>65</v>
      </c>
      <c r="D8822" s="1009">
        <v>1</v>
      </c>
      <c r="E8822" s="1007">
        <v>230</v>
      </c>
      <c r="F8822" s="1007">
        <f t="shared" si="3119"/>
        <v>230</v>
      </c>
      <c r="G8822" s="1007">
        <v>0</v>
      </c>
      <c r="H8822" s="2939">
        <f t="shared" si="3120"/>
        <v>0</v>
      </c>
      <c r="I8822" s="1010">
        <v>44833</v>
      </c>
      <c r="J8822" s="1010">
        <v>45576</v>
      </c>
      <c r="K8822" s="1010"/>
      <c r="L8822" s="1007"/>
      <c r="M8822" s="1010"/>
      <c r="N8822" s="1007">
        <v>0</v>
      </c>
      <c r="O8822" s="1007">
        <v>0</v>
      </c>
      <c r="P8822" s="1007">
        <v>0</v>
      </c>
      <c r="Q8822" s="1007"/>
      <c r="R8822" s="1007"/>
      <c r="S8822" s="1007"/>
      <c r="T8822" s="1007"/>
      <c r="U8822" s="1007"/>
      <c r="V8822" s="1007"/>
      <c r="W8822" s="1007"/>
      <c r="X8822" s="1007"/>
      <c r="Y8822" s="1007"/>
      <c r="Z8822" s="1007"/>
      <c r="AA8822" s="1007"/>
      <c r="AB8822" s="1007"/>
      <c r="AC8822" s="1507">
        <f t="shared" si="3121"/>
        <v>230</v>
      </c>
      <c r="AD8822" s="1508">
        <f t="shared" si="3122"/>
        <v>230</v>
      </c>
      <c r="AE8822" s="14">
        <f t="shared" si="3123"/>
        <v>18.633333333333333</v>
      </c>
      <c r="AF8822" s="14">
        <f t="shared" si="3124"/>
        <v>0</v>
      </c>
      <c r="AG8822" s="14" t="e">
        <f t="shared" si="3125"/>
        <v>#DIV/0!</v>
      </c>
      <c r="AH8822" s="14" t="e">
        <f t="shared" si="3126"/>
        <v>#DIV/0!</v>
      </c>
      <c r="AI8822" s="14">
        <f t="shared" si="3127"/>
        <v>230</v>
      </c>
      <c r="AJ8822" s="1007"/>
      <c r="AK8822" s="2940"/>
    </row>
    <row r="8823" spans="1:37" ht="15.75">
      <c r="A8823" s="2938">
        <v>30</v>
      </c>
      <c r="B8823" s="1008" t="s">
        <v>133</v>
      </c>
      <c r="C8823" s="1007" t="s">
        <v>65</v>
      </c>
      <c r="D8823" s="2944">
        <v>4.1139599999999996</v>
      </c>
      <c r="E8823" s="1007">
        <v>1500</v>
      </c>
      <c r="F8823" s="1007">
        <f t="shared" si="3119"/>
        <v>6170.94</v>
      </c>
      <c r="G8823" s="1007">
        <v>0</v>
      </c>
      <c r="H8823" s="2939">
        <f t="shared" si="3120"/>
        <v>0</v>
      </c>
      <c r="I8823" s="1010">
        <v>44914</v>
      </c>
      <c r="J8823" s="1010">
        <v>45777</v>
      </c>
      <c r="K8823" s="1010"/>
      <c r="L8823" s="1007"/>
      <c r="M8823" s="1010"/>
      <c r="N8823" s="1007">
        <v>0</v>
      </c>
      <c r="O8823" s="1007">
        <v>0</v>
      </c>
      <c r="P8823" s="1007">
        <v>331</v>
      </c>
      <c r="Q8823" s="1007"/>
      <c r="R8823" s="1007"/>
      <c r="S8823" s="1007"/>
      <c r="T8823" s="1007"/>
      <c r="U8823" s="1007"/>
      <c r="V8823" s="1007"/>
      <c r="W8823" s="1007"/>
      <c r="X8823" s="1007"/>
      <c r="Y8823" s="1007"/>
      <c r="Z8823" s="1007"/>
      <c r="AA8823" s="1007"/>
      <c r="AB8823" s="1007"/>
      <c r="AC8823" s="1507">
        <f t="shared" si="3121"/>
        <v>1169</v>
      </c>
      <c r="AD8823" s="1508">
        <f t="shared" si="3122"/>
        <v>4809.2192399999994</v>
      </c>
      <c r="AE8823" s="14">
        <f t="shared" si="3123"/>
        <v>25.333333333333332</v>
      </c>
      <c r="AF8823" s="14">
        <f t="shared" si="3124"/>
        <v>110.33333333333333</v>
      </c>
      <c r="AG8823" s="14">
        <f t="shared" si="3125"/>
        <v>10.595166163141995</v>
      </c>
      <c r="AH8823" s="14">
        <f t="shared" si="3126"/>
        <v>-14.738167170191337</v>
      </c>
      <c r="AI8823" s="14">
        <f t="shared" si="3127"/>
        <v>-1626.1111111111109</v>
      </c>
      <c r="AJ8823" s="1007"/>
      <c r="AK8823" s="2940"/>
    </row>
    <row r="8824" spans="1:37" ht="15.75">
      <c r="A8824" s="2938">
        <v>31</v>
      </c>
      <c r="B8824" s="1008" t="s">
        <v>6710</v>
      </c>
      <c r="C8824" s="1007" t="s">
        <v>156</v>
      </c>
      <c r="D8824" s="1009">
        <v>1</v>
      </c>
      <c r="E8824" s="1007">
        <v>29</v>
      </c>
      <c r="F8824" s="1007">
        <f t="shared" si="3119"/>
        <v>29</v>
      </c>
      <c r="G8824" s="1007">
        <v>0</v>
      </c>
      <c r="H8824" s="2939">
        <f t="shared" si="3120"/>
        <v>0</v>
      </c>
      <c r="I8824" s="1010">
        <v>44923</v>
      </c>
      <c r="J8824" s="1010">
        <v>45100</v>
      </c>
      <c r="K8824" s="1010"/>
      <c r="L8824" s="1007"/>
      <c r="M8824" s="1010"/>
      <c r="N8824" s="1007">
        <v>0</v>
      </c>
      <c r="O8824" s="1007">
        <v>1</v>
      </c>
      <c r="P8824" s="1007">
        <v>9</v>
      </c>
      <c r="Q8824" s="1007"/>
      <c r="R8824" s="1007"/>
      <c r="S8824" s="1007"/>
      <c r="T8824" s="1007"/>
      <c r="U8824" s="1007"/>
      <c r="V8824" s="1007"/>
      <c r="W8824" s="1007"/>
      <c r="X8824" s="1007"/>
      <c r="Y8824" s="1007"/>
      <c r="Z8824" s="1007"/>
      <c r="AA8824" s="1007"/>
      <c r="AB8824" s="1007"/>
      <c r="AC8824" s="1507">
        <f t="shared" si="3121"/>
        <v>19</v>
      </c>
      <c r="AD8824" s="1508">
        <f t="shared" si="3122"/>
        <v>19</v>
      </c>
      <c r="AE8824" s="14">
        <f t="shared" si="3123"/>
        <v>2.7666666666666666</v>
      </c>
      <c r="AF8824" s="14">
        <f t="shared" si="3124"/>
        <v>3.3333333333333335</v>
      </c>
      <c r="AG8824" s="14">
        <f t="shared" si="3125"/>
        <v>5.7</v>
      </c>
      <c r="AH8824" s="14">
        <f t="shared" si="3126"/>
        <v>2.9333333333333336</v>
      </c>
      <c r="AI8824" s="14">
        <f t="shared" si="3127"/>
        <v>9.7777777777777768</v>
      </c>
      <c r="AJ8824" s="1007"/>
      <c r="AK8824" s="2940"/>
    </row>
    <row r="8825" spans="1:37" ht="15.75">
      <c r="A8825" s="2938">
        <v>32</v>
      </c>
      <c r="B8825" s="1008" t="s">
        <v>5830</v>
      </c>
      <c r="C8825" s="1007" t="s">
        <v>66</v>
      </c>
      <c r="D8825" s="1009">
        <v>1</v>
      </c>
      <c r="E8825" s="1007">
        <v>29</v>
      </c>
      <c r="F8825" s="1007">
        <f t="shared" si="3119"/>
        <v>29</v>
      </c>
      <c r="G8825" s="1007">
        <v>0</v>
      </c>
      <c r="H8825" s="2939">
        <f t="shared" si="3120"/>
        <v>0</v>
      </c>
      <c r="I8825" s="1010">
        <v>44923</v>
      </c>
      <c r="J8825" s="1010">
        <v>46113</v>
      </c>
      <c r="K8825" s="1010"/>
      <c r="L8825" s="1007"/>
      <c r="M8825" s="1010"/>
      <c r="N8825" s="1007">
        <v>0</v>
      </c>
      <c r="O8825" s="1007">
        <v>1</v>
      </c>
      <c r="P8825" s="1007">
        <v>9</v>
      </c>
      <c r="Q8825" s="1007"/>
      <c r="R8825" s="1007"/>
      <c r="S8825" s="1007"/>
      <c r="T8825" s="1007"/>
      <c r="U8825" s="1007"/>
      <c r="V8825" s="1007"/>
      <c r="W8825" s="1007"/>
      <c r="X8825" s="1007"/>
      <c r="Y8825" s="1007"/>
      <c r="Z8825" s="1007"/>
      <c r="AA8825" s="1007"/>
      <c r="AB8825" s="1007"/>
      <c r="AC8825" s="1507">
        <f t="shared" si="3121"/>
        <v>19</v>
      </c>
      <c r="AD8825" s="1508">
        <f t="shared" si="3122"/>
        <v>19</v>
      </c>
      <c r="AE8825" s="14">
        <f t="shared" si="3123"/>
        <v>36.533333333333331</v>
      </c>
      <c r="AF8825" s="14">
        <f t="shared" si="3124"/>
        <v>3.3333333333333335</v>
      </c>
      <c r="AG8825" s="14">
        <f t="shared" si="3125"/>
        <v>5.7</v>
      </c>
      <c r="AH8825" s="14">
        <f t="shared" si="3126"/>
        <v>-30.833333333333332</v>
      </c>
      <c r="AI8825" s="14">
        <f t="shared" si="3127"/>
        <v>-102.77777777777777</v>
      </c>
      <c r="AJ8825" s="1007"/>
      <c r="AK8825" s="2940"/>
    </row>
    <row r="8826" spans="1:37" ht="15.75">
      <c r="A8826" s="2938">
        <v>34</v>
      </c>
      <c r="B8826" s="1008" t="s">
        <v>5101</v>
      </c>
      <c r="C8826" s="1007" t="s">
        <v>65</v>
      </c>
      <c r="D8826" s="2944">
        <v>704.31124</v>
      </c>
      <c r="E8826" s="1007">
        <v>760</v>
      </c>
      <c r="F8826" s="1007">
        <f t="shared" ref="F8826:F8838" si="3128">D8826*E8826</f>
        <v>535276.54240000003</v>
      </c>
      <c r="G8826" s="1007">
        <v>0</v>
      </c>
      <c r="H8826" s="2939">
        <f t="shared" ref="H8826:H8840" si="3129">D8826*G8826</f>
        <v>0</v>
      </c>
      <c r="I8826" s="2943">
        <v>44893</v>
      </c>
      <c r="J8826" s="1010">
        <v>45382</v>
      </c>
      <c r="K8826" s="1010"/>
      <c r="L8826" s="1007"/>
      <c r="M8826" s="1010"/>
      <c r="N8826" s="1007">
        <v>0</v>
      </c>
      <c r="O8826" s="1007">
        <v>60</v>
      </c>
      <c r="P8826" s="1007">
        <v>47</v>
      </c>
      <c r="Q8826" s="1007"/>
      <c r="R8826" s="1007"/>
      <c r="S8826" s="1007"/>
      <c r="T8826" s="1007"/>
      <c r="U8826" s="1007"/>
      <c r="V8826" s="1007"/>
      <c r="W8826" s="1007"/>
      <c r="X8826" s="1007"/>
      <c r="Y8826" s="1007"/>
      <c r="Z8826" s="1007"/>
      <c r="AA8826" s="1007"/>
      <c r="AB8826" s="1007"/>
      <c r="AC8826" s="1507">
        <f t="shared" ref="AC8826:AC8842" si="3130">E8826+G8826-N8826-O8826-AA8826-P8826-Q8826-R8826-S8826-T8826-U8826-V8826-W8826-X8826-Y8826</f>
        <v>653</v>
      </c>
      <c r="AD8826" s="1508">
        <f t="shared" ref="AD8826:AD8840" si="3131">D8826*AC8826</f>
        <v>459915.23972000001</v>
      </c>
      <c r="AE8826" s="14">
        <f t="shared" ref="AE8826:AE8842" si="3132">(J8826-"01.04.2023")/30</f>
        <v>12.166666666666666</v>
      </c>
      <c r="AF8826" s="14">
        <f t="shared" ref="AF8826:AF8842" si="3133">(N8826+O8826+P8826+Q8826+R8826+S8826+T8826+U8826+V8826+W8826+X8826+Y8826)/3</f>
        <v>35.666666666666664</v>
      </c>
      <c r="AG8826" s="14">
        <f t="shared" ref="AG8826:AG8840" si="3134">AC8826/AF8826</f>
        <v>18.308411214953271</v>
      </c>
      <c r="AH8826" s="14">
        <f t="shared" ref="AH8826:AH8840" si="3135">AG8826-AE8826</f>
        <v>6.1417445482866047</v>
      </c>
      <c r="AI8826" s="14">
        <f t="shared" ref="AI8826:AI8842" si="3136">AC8826-(AE8826*AF8826)</f>
        <v>219.0555555555556</v>
      </c>
      <c r="AJ8826" s="969"/>
      <c r="AK8826" s="2940"/>
    </row>
    <row r="8827" spans="1:37" ht="15.75">
      <c r="A8827" s="2938">
        <v>35</v>
      </c>
      <c r="B8827" s="1008" t="s">
        <v>6711</v>
      </c>
      <c r="C8827" s="1007" t="s">
        <v>156</v>
      </c>
      <c r="D8827" s="1009">
        <v>1</v>
      </c>
      <c r="E8827" s="1007">
        <v>350</v>
      </c>
      <c r="F8827" s="1007">
        <f t="shared" si="3128"/>
        <v>350</v>
      </c>
      <c r="G8827" s="1007">
        <v>0</v>
      </c>
      <c r="H8827" s="2939">
        <f t="shared" si="3129"/>
        <v>0</v>
      </c>
      <c r="I8827" s="2943">
        <v>44893</v>
      </c>
      <c r="J8827" s="1010">
        <v>45040</v>
      </c>
      <c r="K8827" s="1010"/>
      <c r="L8827" s="1007"/>
      <c r="M8827" s="1010"/>
      <c r="N8827" s="1007">
        <v>0</v>
      </c>
      <c r="O8827" s="1007">
        <v>157</v>
      </c>
      <c r="P8827" s="1007">
        <v>107</v>
      </c>
      <c r="Q8827" s="1007"/>
      <c r="R8827" s="1007"/>
      <c r="S8827" s="1007"/>
      <c r="T8827" s="1007"/>
      <c r="U8827" s="1007"/>
      <c r="V8827" s="1007"/>
      <c r="W8827" s="1007"/>
      <c r="X8827" s="1007"/>
      <c r="Y8827" s="1007"/>
      <c r="Z8827" s="1007"/>
      <c r="AA8827" s="1007"/>
      <c r="AB8827" s="1007"/>
      <c r="AC8827" s="1507">
        <f t="shared" si="3130"/>
        <v>86</v>
      </c>
      <c r="AD8827" s="1508">
        <f t="shared" si="3131"/>
        <v>86</v>
      </c>
      <c r="AE8827" s="14">
        <f t="shared" si="3132"/>
        <v>0.76666666666666672</v>
      </c>
      <c r="AF8827" s="14">
        <f t="shared" si="3133"/>
        <v>88</v>
      </c>
      <c r="AG8827" s="14">
        <f t="shared" si="3134"/>
        <v>0.97727272727272729</v>
      </c>
      <c r="AH8827" s="14">
        <f t="shared" si="3135"/>
        <v>0.21060606060606057</v>
      </c>
      <c r="AI8827" s="14">
        <f t="shared" si="3136"/>
        <v>18.533333333333331</v>
      </c>
      <c r="AJ8827" s="969"/>
      <c r="AK8827" s="2940"/>
    </row>
    <row r="8828" spans="1:37" ht="15.75">
      <c r="A8828" s="2938">
        <v>36</v>
      </c>
      <c r="B8828" s="1022" t="s">
        <v>3356</v>
      </c>
      <c r="C8828" s="1007" t="s">
        <v>262</v>
      </c>
      <c r="D8828" s="2944">
        <v>0</v>
      </c>
      <c r="E8828" s="1007">
        <v>7000</v>
      </c>
      <c r="F8828" s="1007">
        <f t="shared" si="3128"/>
        <v>0</v>
      </c>
      <c r="G8828" s="1007">
        <v>0</v>
      </c>
      <c r="H8828" s="2939">
        <f t="shared" si="3129"/>
        <v>0</v>
      </c>
      <c r="I8828" s="1010">
        <v>44839</v>
      </c>
      <c r="J8828" s="1010">
        <v>45184</v>
      </c>
      <c r="K8828" s="1010"/>
      <c r="L8828" s="1007">
        <v>829</v>
      </c>
      <c r="M8828" s="1010">
        <v>44834</v>
      </c>
      <c r="N8828" s="1007">
        <v>1362</v>
      </c>
      <c r="O8828" s="1007">
        <v>2480</v>
      </c>
      <c r="P8828" s="1007">
        <v>2040</v>
      </c>
      <c r="Q8828" s="1007"/>
      <c r="R8828" s="1007"/>
      <c r="S8828" s="1007"/>
      <c r="T8828" s="1007"/>
      <c r="U8828" s="1007"/>
      <c r="V8828" s="1007"/>
      <c r="W8828" s="1007"/>
      <c r="X8828" s="1007"/>
      <c r="Y8828" s="1007"/>
      <c r="Z8828" s="1007"/>
      <c r="AA8828" s="1007"/>
      <c r="AB8828" s="1007"/>
      <c r="AC8828" s="1507">
        <f t="shared" si="3130"/>
        <v>1118</v>
      </c>
      <c r="AD8828" s="1508">
        <f t="shared" si="3131"/>
        <v>0</v>
      </c>
      <c r="AE8828" s="14">
        <f t="shared" si="3132"/>
        <v>5.5666666666666664</v>
      </c>
      <c r="AF8828" s="14">
        <f t="shared" si="3133"/>
        <v>1960.6666666666667</v>
      </c>
      <c r="AG8828" s="14">
        <f t="shared" si="3134"/>
        <v>0.57021421285277119</v>
      </c>
      <c r="AH8828" s="14">
        <f t="shared" si="3135"/>
        <v>-4.9964524538138955</v>
      </c>
      <c r="AI8828" s="14">
        <f t="shared" si="3136"/>
        <v>-9796.3777777777777</v>
      </c>
      <c r="AJ8828" s="969"/>
      <c r="AK8828" s="2940"/>
    </row>
    <row r="8829" spans="1:37" ht="15.75" customHeight="1">
      <c r="A8829" s="2938">
        <v>39</v>
      </c>
      <c r="B8829" s="2947" t="s">
        <v>7557</v>
      </c>
      <c r="C8829" s="1007" t="s">
        <v>66</v>
      </c>
      <c r="D8829" s="1009">
        <v>1</v>
      </c>
      <c r="E8829" s="1007">
        <v>1900</v>
      </c>
      <c r="F8829" s="1007">
        <f t="shared" si="3128"/>
        <v>1900</v>
      </c>
      <c r="G8829" s="1007">
        <v>0</v>
      </c>
      <c r="H8829" s="2939">
        <f t="shared" si="3129"/>
        <v>0</v>
      </c>
      <c r="I8829" s="1010">
        <v>44916</v>
      </c>
      <c r="J8829" s="1010">
        <v>45413</v>
      </c>
      <c r="K8829" s="1010"/>
      <c r="L8829" s="1007"/>
      <c r="M8829" s="1010"/>
      <c r="N8829" s="1007">
        <v>0</v>
      </c>
      <c r="O8829" s="1007">
        <v>150</v>
      </c>
      <c r="P8829" s="1007">
        <v>0</v>
      </c>
      <c r="Q8829" s="1007"/>
      <c r="R8829" s="1007"/>
      <c r="S8829" s="1007"/>
      <c r="T8829" s="1007"/>
      <c r="U8829" s="1007"/>
      <c r="V8829" s="1007"/>
      <c r="W8829" s="1007"/>
      <c r="X8829" s="1007"/>
      <c r="Y8829" s="1007"/>
      <c r="Z8829" s="1007"/>
      <c r="AA8829" s="1007"/>
      <c r="AB8829" s="1007"/>
      <c r="AC8829" s="1507">
        <f t="shared" si="3130"/>
        <v>1750</v>
      </c>
      <c r="AD8829" s="1508">
        <f t="shared" si="3131"/>
        <v>1750</v>
      </c>
      <c r="AE8829" s="14">
        <f t="shared" si="3132"/>
        <v>13.2</v>
      </c>
      <c r="AF8829" s="14">
        <f t="shared" si="3133"/>
        <v>50</v>
      </c>
      <c r="AG8829" s="14">
        <f t="shared" si="3134"/>
        <v>35</v>
      </c>
      <c r="AH8829" s="14">
        <f t="shared" si="3135"/>
        <v>21.8</v>
      </c>
      <c r="AI8829" s="14">
        <f t="shared" si="3136"/>
        <v>1090</v>
      </c>
      <c r="AJ8829" s="1007"/>
      <c r="AK8829" s="2940"/>
    </row>
    <row r="8830" spans="1:37" ht="15.75" customHeight="1">
      <c r="A8830" s="2938">
        <v>40</v>
      </c>
      <c r="B8830" s="2947" t="s">
        <v>7558</v>
      </c>
      <c r="C8830" s="1007" t="s">
        <v>66</v>
      </c>
      <c r="D8830" s="1009">
        <v>1</v>
      </c>
      <c r="E8830" s="1007">
        <v>2350</v>
      </c>
      <c r="F8830" s="1007">
        <f t="shared" si="3128"/>
        <v>2350</v>
      </c>
      <c r="G8830" s="1007">
        <v>0</v>
      </c>
      <c r="H8830" s="2939">
        <f t="shared" si="3129"/>
        <v>0</v>
      </c>
      <c r="I8830" s="1010">
        <v>44916</v>
      </c>
      <c r="J8830" s="1010">
        <v>45627</v>
      </c>
      <c r="K8830" s="1010"/>
      <c r="L8830" s="1007"/>
      <c r="M8830" s="1010"/>
      <c r="N8830" s="1007">
        <v>0</v>
      </c>
      <c r="O8830" s="1007">
        <v>650</v>
      </c>
      <c r="P8830" s="1007">
        <v>450</v>
      </c>
      <c r="Q8830" s="1007"/>
      <c r="R8830" s="1007"/>
      <c r="S8830" s="1007"/>
      <c r="T8830" s="1007"/>
      <c r="U8830" s="1007"/>
      <c r="V8830" s="1007"/>
      <c r="W8830" s="1007"/>
      <c r="X8830" s="1007"/>
      <c r="Y8830" s="1007"/>
      <c r="Z8830" s="1007"/>
      <c r="AA8830" s="1007"/>
      <c r="AB8830" s="1007"/>
      <c r="AC8830" s="1507">
        <f t="shared" si="3130"/>
        <v>1250</v>
      </c>
      <c r="AD8830" s="1508">
        <f t="shared" si="3131"/>
        <v>1250</v>
      </c>
      <c r="AE8830" s="14">
        <f t="shared" si="3132"/>
        <v>20.333333333333332</v>
      </c>
      <c r="AF8830" s="14">
        <f t="shared" si="3133"/>
        <v>366.66666666666669</v>
      </c>
      <c r="AG8830" s="14">
        <f t="shared" si="3134"/>
        <v>3.4090909090909087</v>
      </c>
      <c r="AH8830" s="14">
        <f t="shared" si="3135"/>
        <v>-16.924242424242422</v>
      </c>
      <c r="AI8830" s="14">
        <f t="shared" si="3136"/>
        <v>-6205.5555555555557</v>
      </c>
      <c r="AJ8830" s="1007"/>
      <c r="AK8830" s="2940"/>
    </row>
    <row r="8831" spans="1:37" ht="30.75" customHeight="1">
      <c r="A8831" s="2938">
        <v>41</v>
      </c>
      <c r="B8831" s="2947" t="s">
        <v>7347</v>
      </c>
      <c r="C8831" s="1007" t="s">
        <v>66</v>
      </c>
      <c r="D8831" s="1009">
        <v>1</v>
      </c>
      <c r="E8831" s="1007">
        <v>1000</v>
      </c>
      <c r="F8831" s="1007">
        <f t="shared" si="3128"/>
        <v>1000</v>
      </c>
      <c r="G8831" s="1007">
        <v>0</v>
      </c>
      <c r="H8831" s="2939">
        <f t="shared" si="3129"/>
        <v>0</v>
      </c>
      <c r="I8831" s="1010">
        <v>44916</v>
      </c>
      <c r="J8831" s="1010">
        <v>45627</v>
      </c>
      <c r="K8831" s="1010"/>
      <c r="L8831" s="1007"/>
      <c r="M8831" s="1010"/>
      <c r="N8831" s="1007">
        <v>0</v>
      </c>
      <c r="O8831" s="1007">
        <v>912</v>
      </c>
      <c r="P8831" s="1007">
        <v>0</v>
      </c>
      <c r="Q8831" s="1007"/>
      <c r="R8831" s="1007"/>
      <c r="S8831" s="1007"/>
      <c r="T8831" s="1007"/>
      <c r="U8831" s="1007"/>
      <c r="V8831" s="1007"/>
      <c r="W8831" s="1007"/>
      <c r="X8831" s="1007"/>
      <c r="Y8831" s="1007"/>
      <c r="Z8831" s="1007"/>
      <c r="AA8831" s="1007"/>
      <c r="AB8831" s="1007"/>
      <c r="AC8831" s="1507">
        <f t="shared" si="3130"/>
        <v>88</v>
      </c>
      <c r="AD8831" s="1508">
        <f t="shared" si="3131"/>
        <v>88</v>
      </c>
      <c r="AE8831" s="14">
        <f t="shared" si="3132"/>
        <v>20.333333333333332</v>
      </c>
      <c r="AF8831" s="14">
        <f t="shared" si="3133"/>
        <v>304</v>
      </c>
      <c r="AG8831" s="14">
        <f t="shared" si="3134"/>
        <v>0.28947368421052633</v>
      </c>
      <c r="AH8831" s="14">
        <f t="shared" si="3135"/>
        <v>-20.043859649122805</v>
      </c>
      <c r="AI8831" s="14">
        <f t="shared" si="3136"/>
        <v>-6093.333333333333</v>
      </c>
      <c r="AJ8831" s="1007"/>
      <c r="AK8831" s="2940"/>
    </row>
    <row r="8832" spans="1:37" ht="23.25" customHeight="1">
      <c r="A8832" s="2938">
        <v>43</v>
      </c>
      <c r="B8832" s="2947" t="s">
        <v>3720</v>
      </c>
      <c r="C8832" s="1007" t="s">
        <v>66</v>
      </c>
      <c r="D8832" s="1009">
        <v>1</v>
      </c>
      <c r="E8832" s="1007">
        <v>2315</v>
      </c>
      <c r="F8832" s="1007">
        <f t="shared" si="3128"/>
        <v>2315</v>
      </c>
      <c r="G8832" s="1007">
        <v>0</v>
      </c>
      <c r="H8832" s="2939">
        <f t="shared" si="3129"/>
        <v>0</v>
      </c>
      <c r="I8832" s="1010">
        <v>44918</v>
      </c>
      <c r="J8832" s="1010">
        <v>45192</v>
      </c>
      <c r="K8832" s="1010"/>
      <c r="L8832" s="1007"/>
      <c r="M8832" s="1010"/>
      <c r="N8832" s="1007">
        <v>69</v>
      </c>
      <c r="O8832" s="1007">
        <v>166</v>
      </c>
      <c r="P8832" s="1007">
        <v>401</v>
      </c>
      <c r="Q8832" s="1007"/>
      <c r="R8832" s="1007"/>
      <c r="S8832" s="1007"/>
      <c r="T8832" s="1007"/>
      <c r="U8832" s="1007"/>
      <c r="V8832" s="1007"/>
      <c r="W8832" s="1007"/>
      <c r="X8832" s="1007"/>
      <c r="Y8832" s="1007"/>
      <c r="Z8832" s="1007"/>
      <c r="AA8832" s="1007"/>
      <c r="AB8832" s="1007"/>
      <c r="AC8832" s="1507">
        <f t="shared" si="3130"/>
        <v>1679</v>
      </c>
      <c r="AD8832" s="1508">
        <f t="shared" si="3131"/>
        <v>1679</v>
      </c>
      <c r="AE8832" s="14">
        <f t="shared" si="3132"/>
        <v>5.833333333333333</v>
      </c>
      <c r="AF8832" s="14">
        <f t="shared" si="3133"/>
        <v>212</v>
      </c>
      <c r="AG8832" s="14">
        <f t="shared" si="3134"/>
        <v>7.9198113207547172</v>
      </c>
      <c r="AH8832" s="14">
        <f t="shared" si="3135"/>
        <v>2.0864779874213841</v>
      </c>
      <c r="AI8832" s="14">
        <f t="shared" si="3136"/>
        <v>442.33333333333348</v>
      </c>
      <c r="AJ8832" s="1007"/>
      <c r="AK8832" s="2940"/>
    </row>
    <row r="8833" spans="1:37" ht="15.75">
      <c r="A8833" s="2938">
        <v>45</v>
      </c>
      <c r="B8833" s="2947" t="s">
        <v>7768</v>
      </c>
      <c r="C8833" s="1007" t="s">
        <v>66</v>
      </c>
      <c r="D8833" s="1009">
        <v>1</v>
      </c>
      <c r="E8833" s="1007">
        <v>2000</v>
      </c>
      <c r="F8833" s="1007">
        <f t="shared" si="3128"/>
        <v>2000</v>
      </c>
      <c r="G8833" s="1007">
        <v>0</v>
      </c>
      <c r="H8833" s="2939">
        <f t="shared" si="3129"/>
        <v>0</v>
      </c>
      <c r="I8833" s="1010">
        <v>44918</v>
      </c>
      <c r="J8833" s="1010">
        <v>45397</v>
      </c>
      <c r="K8833" s="1010"/>
      <c r="L8833" s="1007"/>
      <c r="M8833" s="1010"/>
      <c r="N8833" s="1007">
        <v>50</v>
      </c>
      <c r="O8833" s="1007">
        <v>0</v>
      </c>
      <c r="P8833" s="1007">
        <v>0</v>
      </c>
      <c r="Q8833" s="1007"/>
      <c r="R8833" s="1007"/>
      <c r="S8833" s="1007"/>
      <c r="T8833" s="1007"/>
      <c r="U8833" s="1007"/>
      <c r="V8833" s="1007"/>
      <c r="W8833" s="1007"/>
      <c r="X8833" s="1007"/>
      <c r="Y8833" s="1007"/>
      <c r="Z8833" s="1007"/>
      <c r="AA8833" s="1007"/>
      <c r="AB8833" s="1007"/>
      <c r="AC8833" s="1507">
        <f t="shared" si="3130"/>
        <v>1950</v>
      </c>
      <c r="AD8833" s="1508">
        <f t="shared" si="3131"/>
        <v>1950</v>
      </c>
      <c r="AE8833" s="14">
        <f t="shared" si="3132"/>
        <v>12.666666666666666</v>
      </c>
      <c r="AF8833" s="14">
        <f t="shared" si="3133"/>
        <v>16.666666666666668</v>
      </c>
      <c r="AG8833" s="14">
        <f t="shared" si="3134"/>
        <v>116.99999999999999</v>
      </c>
      <c r="AH8833" s="14">
        <f t="shared" si="3135"/>
        <v>104.33333333333331</v>
      </c>
      <c r="AI8833" s="14">
        <f t="shared" si="3136"/>
        <v>1738.8888888888889</v>
      </c>
      <c r="AJ8833" s="1007"/>
      <c r="AK8833" s="2948"/>
    </row>
    <row r="8834" spans="1:37" ht="19.5" customHeight="1">
      <c r="A8834" s="2938">
        <v>46</v>
      </c>
      <c r="B8834" s="2947" t="s">
        <v>6949</v>
      </c>
      <c r="C8834" s="1007" t="s">
        <v>66</v>
      </c>
      <c r="D8834" s="1009">
        <v>1</v>
      </c>
      <c r="E8834" s="1007">
        <v>840</v>
      </c>
      <c r="F8834" s="1007">
        <f t="shared" si="3128"/>
        <v>840</v>
      </c>
      <c r="G8834" s="1007">
        <v>0</v>
      </c>
      <c r="H8834" s="2939">
        <f t="shared" si="3129"/>
        <v>0</v>
      </c>
      <c r="I8834" s="1010">
        <v>44918</v>
      </c>
      <c r="J8834" s="1010">
        <v>45627</v>
      </c>
      <c r="K8834" s="1010"/>
      <c r="L8834" s="1007"/>
      <c r="M8834" s="1010"/>
      <c r="N8834" s="1007">
        <v>0</v>
      </c>
      <c r="O8834" s="1007">
        <v>227</v>
      </c>
      <c r="P8834" s="1007">
        <v>78</v>
      </c>
      <c r="Q8834" s="1007"/>
      <c r="R8834" s="1007"/>
      <c r="S8834" s="1007"/>
      <c r="T8834" s="1007"/>
      <c r="U8834" s="1007"/>
      <c r="V8834" s="1007"/>
      <c r="W8834" s="1007"/>
      <c r="X8834" s="1007"/>
      <c r="Y8834" s="1007"/>
      <c r="Z8834" s="1007"/>
      <c r="AA8834" s="1007"/>
      <c r="AB8834" s="1007"/>
      <c r="AC8834" s="1507">
        <f t="shared" si="3130"/>
        <v>535</v>
      </c>
      <c r="AD8834" s="1508">
        <f t="shared" si="3131"/>
        <v>535</v>
      </c>
      <c r="AE8834" s="14">
        <f t="shared" si="3132"/>
        <v>20.333333333333332</v>
      </c>
      <c r="AF8834" s="14">
        <f t="shared" si="3133"/>
        <v>101.66666666666667</v>
      </c>
      <c r="AG8834" s="14">
        <f t="shared" si="3134"/>
        <v>5.2622950819672125</v>
      </c>
      <c r="AH8834" s="14">
        <f t="shared" si="3135"/>
        <v>-15.071038251366119</v>
      </c>
      <c r="AI8834" s="14">
        <f t="shared" si="3136"/>
        <v>-1532.2222222222222</v>
      </c>
      <c r="AJ8834" s="1007"/>
      <c r="AK8834" s="2007"/>
    </row>
    <row r="8835" spans="1:37" ht="15.75">
      <c r="A8835" s="2938">
        <v>49</v>
      </c>
      <c r="B8835" s="2947" t="s">
        <v>7769</v>
      </c>
      <c r="C8835" s="1007" t="s">
        <v>66</v>
      </c>
      <c r="D8835" s="1009">
        <v>1</v>
      </c>
      <c r="E8835" s="1007">
        <v>2000</v>
      </c>
      <c r="F8835" s="1007">
        <f t="shared" si="3128"/>
        <v>2000</v>
      </c>
      <c r="G8835" s="1007">
        <v>0</v>
      </c>
      <c r="H8835" s="2939">
        <f t="shared" si="3129"/>
        <v>0</v>
      </c>
      <c r="I8835" s="1010">
        <v>44918</v>
      </c>
      <c r="J8835" s="1010">
        <v>45397</v>
      </c>
      <c r="K8835" s="1010"/>
      <c r="L8835" s="1007"/>
      <c r="M8835" s="1010"/>
      <c r="N8835" s="1007">
        <v>88</v>
      </c>
      <c r="O8835" s="1007">
        <v>0</v>
      </c>
      <c r="P8835" s="1007">
        <v>579</v>
      </c>
      <c r="Q8835" s="1007"/>
      <c r="R8835" s="1007"/>
      <c r="S8835" s="1007"/>
      <c r="T8835" s="1007"/>
      <c r="U8835" s="1007"/>
      <c r="V8835" s="1007"/>
      <c r="W8835" s="1007"/>
      <c r="X8835" s="1007"/>
      <c r="Y8835" s="1007"/>
      <c r="Z8835" s="1007"/>
      <c r="AA8835" s="1007"/>
      <c r="AB8835" s="1007"/>
      <c r="AC8835" s="1507">
        <f t="shared" si="3130"/>
        <v>1333</v>
      </c>
      <c r="AD8835" s="1508">
        <f t="shared" si="3131"/>
        <v>1333</v>
      </c>
      <c r="AE8835" s="14">
        <f t="shared" si="3132"/>
        <v>12.666666666666666</v>
      </c>
      <c r="AF8835" s="14">
        <f t="shared" si="3133"/>
        <v>222.33333333333334</v>
      </c>
      <c r="AG8835" s="14">
        <f t="shared" si="3134"/>
        <v>5.995502248875562</v>
      </c>
      <c r="AH8835" s="14">
        <f t="shared" si="3135"/>
        <v>-6.671164417791104</v>
      </c>
      <c r="AI8835" s="14">
        <f t="shared" si="3136"/>
        <v>-1483.2222222222222</v>
      </c>
      <c r="AJ8835" s="1007"/>
      <c r="AK8835" s="2007"/>
    </row>
    <row r="8836" spans="1:37" ht="15.75">
      <c r="A8836" s="2938">
        <v>50</v>
      </c>
      <c r="B8836" s="2947" t="s">
        <v>7344</v>
      </c>
      <c r="C8836" s="1007" t="s">
        <v>66</v>
      </c>
      <c r="D8836" s="1009">
        <v>1</v>
      </c>
      <c r="E8836" s="1007">
        <v>2000</v>
      </c>
      <c r="F8836" s="1007">
        <f t="shared" si="3128"/>
        <v>2000</v>
      </c>
      <c r="G8836" s="1007">
        <v>0</v>
      </c>
      <c r="H8836" s="2939">
        <f t="shared" si="3129"/>
        <v>0</v>
      </c>
      <c r="I8836" s="1010">
        <v>44918</v>
      </c>
      <c r="J8836" s="1010">
        <v>45627</v>
      </c>
      <c r="K8836" s="1010"/>
      <c r="L8836" s="1007"/>
      <c r="M8836" s="1010"/>
      <c r="N8836" s="1007">
        <v>0</v>
      </c>
      <c r="O8836" s="1007">
        <v>0</v>
      </c>
      <c r="P8836" s="1007">
        <v>1900</v>
      </c>
      <c r="Q8836" s="1007"/>
      <c r="R8836" s="1007"/>
      <c r="S8836" s="1007"/>
      <c r="T8836" s="1007"/>
      <c r="U8836" s="1007"/>
      <c r="V8836" s="1007"/>
      <c r="W8836" s="1007"/>
      <c r="X8836" s="1007"/>
      <c r="Y8836" s="1007"/>
      <c r="Z8836" s="1007"/>
      <c r="AA8836" s="1007"/>
      <c r="AB8836" s="1007"/>
      <c r="AC8836" s="1507">
        <f t="shared" si="3130"/>
        <v>100</v>
      </c>
      <c r="AD8836" s="1508">
        <f t="shared" si="3131"/>
        <v>100</v>
      </c>
      <c r="AE8836" s="14">
        <f t="shared" si="3132"/>
        <v>20.333333333333332</v>
      </c>
      <c r="AF8836" s="14">
        <f t="shared" si="3133"/>
        <v>633.33333333333337</v>
      </c>
      <c r="AG8836" s="14">
        <f t="shared" si="3134"/>
        <v>0.15789473684210525</v>
      </c>
      <c r="AH8836" s="14">
        <f t="shared" si="3135"/>
        <v>-20.175438596491226</v>
      </c>
      <c r="AI8836" s="14">
        <f t="shared" si="3136"/>
        <v>-12777.777777777777</v>
      </c>
      <c r="AJ8836" s="1007"/>
      <c r="AK8836" s="2007"/>
    </row>
    <row r="8837" spans="1:37" ht="15.75">
      <c r="A8837" s="2938">
        <v>53</v>
      </c>
      <c r="B8837" s="2947" t="s">
        <v>7770</v>
      </c>
      <c r="C8837" s="1007" t="s">
        <v>66</v>
      </c>
      <c r="D8837" s="1009">
        <v>1</v>
      </c>
      <c r="E8837" s="1007">
        <v>3000</v>
      </c>
      <c r="F8837" s="1007">
        <f t="shared" si="3128"/>
        <v>3000</v>
      </c>
      <c r="G8837" s="1007">
        <v>0</v>
      </c>
      <c r="H8837" s="2939">
        <f t="shared" si="3129"/>
        <v>0</v>
      </c>
      <c r="I8837" s="1010">
        <v>44918</v>
      </c>
      <c r="J8837" s="1010">
        <v>45413</v>
      </c>
      <c r="K8837" s="1010"/>
      <c r="L8837" s="1007"/>
      <c r="M8837" s="1010"/>
      <c r="N8837" s="1007">
        <v>1601</v>
      </c>
      <c r="O8837" s="1007">
        <v>0</v>
      </c>
      <c r="P8837" s="1007">
        <v>0</v>
      </c>
      <c r="Q8837" s="1007"/>
      <c r="R8837" s="1007"/>
      <c r="S8837" s="1007"/>
      <c r="T8837" s="1007"/>
      <c r="U8837" s="1007"/>
      <c r="V8837" s="1007"/>
      <c r="W8837" s="1007"/>
      <c r="X8837" s="1007"/>
      <c r="Y8837" s="1007"/>
      <c r="Z8837" s="1007"/>
      <c r="AA8837" s="1007"/>
      <c r="AB8837" s="1007"/>
      <c r="AC8837" s="1507">
        <f t="shared" si="3130"/>
        <v>1399</v>
      </c>
      <c r="AD8837" s="1508">
        <f t="shared" si="3131"/>
        <v>1399</v>
      </c>
      <c r="AE8837" s="14">
        <f t="shared" si="3132"/>
        <v>13.2</v>
      </c>
      <c r="AF8837" s="14">
        <f t="shared" si="3133"/>
        <v>533.66666666666663</v>
      </c>
      <c r="AG8837" s="14">
        <f t="shared" si="3134"/>
        <v>2.6214865708931918</v>
      </c>
      <c r="AH8837" s="14">
        <f t="shared" si="3135"/>
        <v>-10.578513429106808</v>
      </c>
      <c r="AI8837" s="14">
        <f t="shared" si="3136"/>
        <v>-5645.3999999999987</v>
      </c>
      <c r="AJ8837" s="1007"/>
      <c r="AK8837" s="2007"/>
    </row>
    <row r="8838" spans="1:37" ht="15.75">
      <c r="A8838" s="2938">
        <v>54</v>
      </c>
      <c r="B8838" s="2947" t="s">
        <v>7771</v>
      </c>
      <c r="C8838" s="1007" t="s">
        <v>66</v>
      </c>
      <c r="D8838" s="1009">
        <v>1</v>
      </c>
      <c r="E8838" s="1007">
        <v>900</v>
      </c>
      <c r="F8838" s="1007">
        <f t="shared" si="3128"/>
        <v>900</v>
      </c>
      <c r="G8838" s="1007">
        <v>0</v>
      </c>
      <c r="H8838" s="2939">
        <f t="shared" si="3129"/>
        <v>0</v>
      </c>
      <c r="I8838" s="1010">
        <v>44918</v>
      </c>
      <c r="J8838" s="1010">
        <v>45627</v>
      </c>
      <c r="K8838" s="1010"/>
      <c r="L8838" s="1007"/>
      <c r="M8838" s="1010"/>
      <c r="N8838" s="1007">
        <v>220</v>
      </c>
      <c r="O8838" s="1007">
        <v>200</v>
      </c>
      <c r="P8838" s="1007">
        <v>160</v>
      </c>
      <c r="Q8838" s="1007"/>
      <c r="R8838" s="1007"/>
      <c r="S8838" s="1007"/>
      <c r="T8838" s="1007"/>
      <c r="U8838" s="1007"/>
      <c r="V8838" s="1007"/>
      <c r="W8838" s="1007"/>
      <c r="X8838" s="1007"/>
      <c r="Y8838" s="1007"/>
      <c r="Z8838" s="1007"/>
      <c r="AA8838" s="1007"/>
      <c r="AB8838" s="1007"/>
      <c r="AC8838" s="1507">
        <f t="shared" si="3130"/>
        <v>320</v>
      </c>
      <c r="AD8838" s="1508">
        <f t="shared" si="3131"/>
        <v>320</v>
      </c>
      <c r="AE8838" s="14">
        <f t="shared" si="3132"/>
        <v>20.333333333333332</v>
      </c>
      <c r="AF8838" s="14">
        <f t="shared" si="3133"/>
        <v>193.33333333333334</v>
      </c>
      <c r="AG8838" s="14">
        <f t="shared" si="3134"/>
        <v>1.6551724137931034</v>
      </c>
      <c r="AH8838" s="14">
        <f t="shared" si="3135"/>
        <v>-18.678160919540229</v>
      </c>
      <c r="AI8838" s="14">
        <f t="shared" si="3136"/>
        <v>-3611.1111111111109</v>
      </c>
      <c r="AJ8838" s="1007"/>
      <c r="AK8838" s="2007"/>
    </row>
    <row r="8839" spans="1:37" ht="15.75">
      <c r="A8839" s="2938">
        <v>62</v>
      </c>
      <c r="B8839" s="2947" t="s">
        <v>10129</v>
      </c>
      <c r="C8839" s="1007" t="s">
        <v>66</v>
      </c>
      <c r="D8839" s="1009">
        <v>1</v>
      </c>
      <c r="E8839" s="1007">
        <v>0</v>
      </c>
      <c r="F8839" s="1007">
        <v>0</v>
      </c>
      <c r="G8839" s="1007">
        <v>1</v>
      </c>
      <c r="H8839" s="2939">
        <f t="shared" si="3129"/>
        <v>1</v>
      </c>
      <c r="I8839" s="1010">
        <v>45001</v>
      </c>
      <c r="J8839" s="1010">
        <v>47484</v>
      </c>
      <c r="K8839" s="1010"/>
      <c r="L8839" s="1007"/>
      <c r="M8839" s="1010"/>
      <c r="N8839" s="1007">
        <v>0</v>
      </c>
      <c r="O8839" s="1007">
        <v>0</v>
      </c>
      <c r="P8839" s="1007">
        <v>0</v>
      </c>
      <c r="Q8839" s="1007"/>
      <c r="R8839" s="1007"/>
      <c r="S8839" s="1007"/>
      <c r="T8839" s="1007"/>
      <c r="U8839" s="1007"/>
      <c r="V8839" s="1007"/>
      <c r="W8839" s="1007"/>
      <c r="X8839" s="1007"/>
      <c r="Y8839" s="1007"/>
      <c r="Z8839" s="1007"/>
      <c r="AA8839" s="1007"/>
      <c r="AB8839" s="1007"/>
      <c r="AC8839" s="1507">
        <f t="shared" si="3130"/>
        <v>1</v>
      </c>
      <c r="AD8839" s="1508">
        <f t="shared" si="3131"/>
        <v>1</v>
      </c>
      <c r="AE8839" s="14">
        <f t="shared" si="3132"/>
        <v>82.233333333333334</v>
      </c>
      <c r="AF8839" s="14">
        <f t="shared" si="3133"/>
        <v>0</v>
      </c>
      <c r="AG8839" s="14" t="e">
        <f t="shared" si="3134"/>
        <v>#DIV/0!</v>
      </c>
      <c r="AH8839" s="14" t="e">
        <f t="shared" si="3135"/>
        <v>#DIV/0!</v>
      </c>
      <c r="AI8839" s="14">
        <f t="shared" si="3136"/>
        <v>1</v>
      </c>
      <c r="AJ8839" s="1007"/>
    </row>
    <row r="8840" spans="1:37" ht="15.75">
      <c r="A8840" s="2938">
        <v>63</v>
      </c>
      <c r="B8840" s="2947" t="s">
        <v>10130</v>
      </c>
      <c r="C8840" s="1007" t="s">
        <v>66</v>
      </c>
      <c r="D8840" s="1009">
        <v>1</v>
      </c>
      <c r="E8840" s="1007">
        <v>0</v>
      </c>
      <c r="F8840" s="1007">
        <v>0</v>
      </c>
      <c r="G8840" s="1007">
        <v>200</v>
      </c>
      <c r="H8840" s="2939">
        <f t="shared" si="3129"/>
        <v>200</v>
      </c>
      <c r="I8840" s="1010">
        <v>45001</v>
      </c>
      <c r="J8840" s="1010">
        <v>45748</v>
      </c>
      <c r="K8840" s="1010"/>
      <c r="L8840" s="1007"/>
      <c r="M8840" s="1010"/>
      <c r="N8840" s="1007">
        <v>0</v>
      </c>
      <c r="O8840" s="1007">
        <v>0</v>
      </c>
      <c r="P8840" s="1007">
        <v>11</v>
      </c>
      <c r="Q8840" s="1007"/>
      <c r="R8840" s="1007"/>
      <c r="S8840" s="1007"/>
      <c r="T8840" s="1007"/>
      <c r="U8840" s="1007"/>
      <c r="V8840" s="1007"/>
      <c r="W8840" s="1007"/>
      <c r="X8840" s="1007"/>
      <c r="Y8840" s="1007"/>
      <c r="Z8840" s="1007"/>
      <c r="AA8840" s="1007"/>
      <c r="AB8840" s="1007"/>
      <c r="AC8840" s="1507">
        <f t="shared" si="3130"/>
        <v>189</v>
      </c>
      <c r="AD8840" s="1508">
        <f t="shared" si="3131"/>
        <v>189</v>
      </c>
      <c r="AE8840" s="14">
        <f t="shared" si="3132"/>
        <v>24.366666666666667</v>
      </c>
      <c r="AF8840" s="14">
        <f t="shared" si="3133"/>
        <v>3.6666666666666665</v>
      </c>
      <c r="AG8840" s="14">
        <f t="shared" si="3134"/>
        <v>51.545454545454547</v>
      </c>
      <c r="AH8840" s="14">
        <f t="shared" si="3135"/>
        <v>27.17878787878788</v>
      </c>
      <c r="AI8840" s="14">
        <f t="shared" si="3136"/>
        <v>99.655555555555551</v>
      </c>
      <c r="AJ8840" s="1007"/>
    </row>
    <row r="8841" spans="1:37" ht="15.75">
      <c r="A8841" s="2938">
        <v>65</v>
      </c>
      <c r="B8841" s="2947" t="s">
        <v>10131</v>
      </c>
      <c r="C8841" s="1007" t="s">
        <v>66</v>
      </c>
      <c r="D8841" s="1009">
        <v>1</v>
      </c>
      <c r="E8841" s="1007">
        <v>0</v>
      </c>
      <c r="F8841" s="1007">
        <v>0</v>
      </c>
      <c r="G8841" s="1007">
        <v>1280</v>
      </c>
      <c r="H8841" s="2939">
        <f t="shared" ref="H8841:H8842" si="3137">D8841*G8841</f>
        <v>1280</v>
      </c>
      <c r="I8841" s="1010">
        <v>45001</v>
      </c>
      <c r="J8841" s="1010">
        <v>46204</v>
      </c>
      <c r="K8841" s="1010"/>
      <c r="L8841" s="1007"/>
      <c r="M8841" s="1010"/>
      <c r="N8841" s="1007">
        <v>0</v>
      </c>
      <c r="O8841" s="1007">
        <v>0</v>
      </c>
      <c r="P8841" s="1007">
        <v>13</v>
      </c>
      <c r="Q8841" s="1007"/>
      <c r="R8841" s="1007"/>
      <c r="S8841" s="1007"/>
      <c r="T8841" s="1007"/>
      <c r="U8841" s="1007"/>
      <c r="V8841" s="1007"/>
      <c r="W8841" s="1007"/>
      <c r="X8841" s="1007"/>
      <c r="Y8841" s="1007"/>
      <c r="Z8841" s="1007"/>
      <c r="AA8841" s="1007"/>
      <c r="AB8841" s="1007"/>
      <c r="AC8841" s="1507">
        <f t="shared" si="3130"/>
        <v>1267</v>
      </c>
      <c r="AD8841" s="1508">
        <f t="shared" ref="AD8841:AD8842" si="3138">D8841*AC8841</f>
        <v>1267</v>
      </c>
      <c r="AE8841" s="14">
        <f t="shared" si="3132"/>
        <v>39.56666666666667</v>
      </c>
      <c r="AF8841" s="14">
        <f t="shared" si="3133"/>
        <v>4.333333333333333</v>
      </c>
      <c r="AG8841" s="14">
        <f t="shared" ref="AG8841:AG8842" si="3139">AC8841/AF8841</f>
        <v>292.38461538461542</v>
      </c>
      <c r="AH8841" s="14">
        <f t="shared" ref="AH8841:AH8842" si="3140">AG8841-AE8841</f>
        <v>252.81794871794875</v>
      </c>
      <c r="AI8841" s="14">
        <f t="shared" si="3136"/>
        <v>1095.5444444444445</v>
      </c>
      <c r="AJ8841" s="1007"/>
    </row>
    <row r="8842" spans="1:37" ht="15.75">
      <c r="A8842" s="2938">
        <v>66</v>
      </c>
      <c r="B8842" s="2947" t="s">
        <v>10132</v>
      </c>
      <c r="C8842" s="1007" t="s">
        <v>66</v>
      </c>
      <c r="D8842" s="1009">
        <v>1</v>
      </c>
      <c r="E8842" s="1007">
        <v>0</v>
      </c>
      <c r="F8842" s="1007">
        <v>0</v>
      </c>
      <c r="G8842" s="1007">
        <v>1</v>
      </c>
      <c r="H8842" s="2939">
        <f t="shared" si="3137"/>
        <v>1</v>
      </c>
      <c r="I8842" s="1010">
        <v>45001</v>
      </c>
      <c r="J8842" s="1010">
        <v>47484</v>
      </c>
      <c r="K8842" s="1010"/>
      <c r="L8842" s="1007"/>
      <c r="M8842" s="1010"/>
      <c r="N8842" s="1007">
        <v>0</v>
      </c>
      <c r="O8842" s="1007">
        <v>0</v>
      </c>
      <c r="P8842" s="1007">
        <v>0</v>
      </c>
      <c r="Q8842" s="1007"/>
      <c r="R8842" s="1007"/>
      <c r="S8842" s="1007"/>
      <c r="T8842" s="1007"/>
      <c r="U8842" s="1007"/>
      <c r="V8842" s="1007"/>
      <c r="W8842" s="1007"/>
      <c r="X8842" s="1007"/>
      <c r="Y8842" s="1007"/>
      <c r="Z8842" s="1007"/>
      <c r="AA8842" s="1007"/>
      <c r="AB8842" s="1007"/>
      <c r="AC8842" s="1507">
        <f t="shared" si="3130"/>
        <v>1</v>
      </c>
      <c r="AD8842" s="1508">
        <f t="shared" si="3138"/>
        <v>1</v>
      </c>
      <c r="AE8842" s="14">
        <f t="shared" si="3132"/>
        <v>82.233333333333334</v>
      </c>
      <c r="AF8842" s="14">
        <f t="shared" si="3133"/>
        <v>0</v>
      </c>
      <c r="AG8842" s="14" t="e">
        <f t="shared" si="3139"/>
        <v>#DIV/0!</v>
      </c>
      <c r="AH8842" s="14" t="e">
        <f t="shared" si="3140"/>
        <v>#DIV/0!</v>
      </c>
      <c r="AI8842" s="14">
        <f t="shared" si="3136"/>
        <v>1</v>
      </c>
      <c r="AJ8842" s="1007"/>
    </row>
    <row r="8843" spans="1:37" ht="15" customHeight="1">
      <c r="A8843" s="4373" t="s">
        <v>5881</v>
      </c>
      <c r="B8843" s="4374"/>
      <c r="C8843" s="4374"/>
      <c r="D8843" s="4374"/>
      <c r="E8843" s="4374"/>
      <c r="F8843" s="4374"/>
      <c r="G8843" s="4374"/>
      <c r="H8843" s="4374"/>
      <c r="I8843" s="4374"/>
      <c r="J8843" s="4374"/>
      <c r="K8843" s="4374"/>
      <c r="L8843" s="4374"/>
      <c r="M8843" s="4374"/>
      <c r="N8843" s="4374"/>
      <c r="O8843" s="4374"/>
      <c r="P8843" s="4374"/>
      <c r="Q8843" s="4374"/>
      <c r="R8843" s="4374"/>
      <c r="S8843" s="4374"/>
      <c r="T8843" s="4374"/>
      <c r="U8843" s="4374"/>
      <c r="V8843" s="4374"/>
      <c r="W8843" s="4374"/>
      <c r="X8843" s="4374"/>
      <c r="Y8843" s="4374"/>
      <c r="Z8843" s="4374"/>
      <c r="AA8843" s="4374"/>
      <c r="AB8843" s="4374"/>
      <c r="AC8843" s="4374"/>
      <c r="AD8843" s="4374"/>
      <c r="AE8843" s="4374"/>
      <c r="AF8843" s="4374"/>
      <c r="AG8843" s="4374"/>
      <c r="AH8843" s="4374"/>
      <c r="AI8843" s="4374"/>
      <c r="AJ8843" s="4280"/>
    </row>
    <row r="8844" spans="1:37" ht="15.75">
      <c r="A8844" s="4254" t="s">
        <v>19</v>
      </c>
      <c r="B8844" s="4254"/>
      <c r="C8844" s="4254"/>
      <c r="D8844" s="4254"/>
      <c r="E8844" s="4254"/>
      <c r="F8844" s="4254"/>
      <c r="G8844" s="4254"/>
      <c r="H8844" s="4254"/>
      <c r="I8844" s="4254"/>
      <c r="J8844" s="4254"/>
      <c r="K8844" s="4254"/>
      <c r="L8844" s="4254"/>
      <c r="M8844" s="4254"/>
      <c r="N8844" s="4254"/>
      <c r="O8844" s="4254"/>
      <c r="P8844" s="4254"/>
      <c r="Q8844" s="4254"/>
      <c r="R8844" s="4254"/>
      <c r="S8844" s="4254"/>
      <c r="T8844" s="4254"/>
      <c r="U8844" s="4254"/>
      <c r="V8844" s="4254"/>
      <c r="W8844" s="4254"/>
      <c r="X8844" s="4254"/>
      <c r="Y8844" s="4254"/>
      <c r="Z8844" s="4254"/>
      <c r="AA8844" s="4254"/>
      <c r="AB8844" s="4254"/>
      <c r="AC8844" s="4254"/>
      <c r="AD8844" s="4254"/>
      <c r="AE8844" s="4254"/>
      <c r="AF8844" s="4254"/>
      <c r="AG8844" s="4254"/>
      <c r="AH8844" s="4254"/>
      <c r="AI8844" s="4254"/>
      <c r="AJ8844" s="4254"/>
    </row>
    <row r="8845" spans="1:37" ht="15.75">
      <c r="A8845" s="4523" t="s">
        <v>3610</v>
      </c>
      <c r="B8845" s="4524"/>
      <c r="C8845" s="4524"/>
      <c r="D8845" s="4524"/>
      <c r="E8845" s="4524"/>
      <c r="F8845" s="4524"/>
      <c r="G8845" s="4524"/>
      <c r="H8845" s="4524"/>
      <c r="I8845" s="4524"/>
      <c r="J8845" s="4524"/>
      <c r="K8845" s="4524"/>
      <c r="L8845" s="4524"/>
      <c r="M8845" s="4524"/>
      <c r="N8845" s="4524"/>
      <c r="O8845" s="4524"/>
      <c r="P8845" s="4524"/>
      <c r="Q8845" s="4524"/>
      <c r="R8845" s="4524"/>
      <c r="S8845" s="4524"/>
      <c r="T8845" s="4524"/>
      <c r="U8845" s="4524"/>
      <c r="V8845" s="4524"/>
      <c r="W8845" s="4524"/>
      <c r="X8845" s="4524"/>
      <c r="Y8845" s="4524"/>
      <c r="Z8845" s="4524"/>
      <c r="AA8845" s="4524"/>
      <c r="AB8845" s="4524"/>
      <c r="AC8845" s="4524"/>
      <c r="AD8845" s="4524"/>
      <c r="AE8845" s="4524"/>
      <c r="AF8845" s="4524"/>
      <c r="AG8845" s="4524"/>
      <c r="AH8845" s="4524"/>
      <c r="AI8845" s="4524"/>
      <c r="AJ8845" s="4524"/>
    </row>
    <row r="8846" spans="1:37" ht="15.75">
      <c r="A8846" s="2950">
        <v>5</v>
      </c>
      <c r="B8846" s="964" t="s">
        <v>5315</v>
      </c>
      <c r="C8846" s="1450" t="s">
        <v>66</v>
      </c>
      <c r="D8846" s="2951">
        <v>22.25</v>
      </c>
      <c r="E8846" s="921">
        <v>6597</v>
      </c>
      <c r="F8846" s="848">
        <f>E8846*D8846</f>
        <v>146783.25</v>
      </c>
      <c r="G8846" s="950"/>
      <c r="H8846" s="948">
        <f t="shared" ref="H8846:H8847" si="3141">G8846*D8846</f>
        <v>0</v>
      </c>
      <c r="I8846" s="949">
        <v>44816</v>
      </c>
      <c r="J8846" s="852">
        <v>45505</v>
      </c>
      <c r="K8846" s="950"/>
      <c r="L8846" s="921">
        <v>633</v>
      </c>
      <c r="M8846" s="923">
        <v>44777</v>
      </c>
      <c r="N8846" s="950">
        <v>1067</v>
      </c>
      <c r="O8846" s="950">
        <v>857</v>
      </c>
      <c r="P8846" s="950">
        <v>965</v>
      </c>
      <c r="Q8846" s="950"/>
      <c r="R8846" s="950"/>
      <c r="S8846" s="950"/>
      <c r="T8846" s="950"/>
      <c r="U8846" s="950"/>
      <c r="V8846" s="950"/>
      <c r="W8846" s="950"/>
      <c r="X8846" s="950"/>
      <c r="Y8846" s="950"/>
      <c r="Z8846" s="950"/>
      <c r="AA8846" s="950"/>
      <c r="AB8846" s="950"/>
      <c r="AC8846" s="1507">
        <f t="shared" ref="AC8846:AC8847" si="3142">E8846+G8846-N8846-O8846-AA8846-P8846-Q8846-R8846-S8846-T8846-U8846-V8846-W8846-X8846-Y8846</f>
        <v>3708</v>
      </c>
      <c r="AD8846" s="1508">
        <f t="shared" ref="AD8846:AD8847" si="3143">D8846*AC8846</f>
        <v>82503</v>
      </c>
      <c r="AE8846" s="14">
        <f t="shared" ref="AE8846:AE8847" si="3144">(J8846-"01.04.2023")/30</f>
        <v>16.266666666666666</v>
      </c>
      <c r="AF8846" s="14">
        <f t="shared" ref="AF8846:AF8847" si="3145">(N8846+O8846+P8846+Q8846+R8846+S8846+T8846+U8846+V8846+W8846+X8846+Y8846)/3</f>
        <v>963</v>
      </c>
      <c r="AG8846" s="14">
        <f t="shared" ref="AG8846:AG8847" si="3146">AC8846/AF8846</f>
        <v>3.8504672897196262</v>
      </c>
      <c r="AH8846" s="14">
        <f t="shared" ref="AH8846:AH8847" si="3147">AG8846-AE8846</f>
        <v>-12.41619937694704</v>
      </c>
      <c r="AI8846" s="14">
        <f t="shared" ref="AI8846:AI8847" si="3148">AC8846-(AE8846*AF8846)</f>
        <v>-11956.8</v>
      </c>
      <c r="AJ8846" s="2949"/>
    </row>
    <row r="8847" spans="1:37" ht="15.75">
      <c r="A8847" s="2950">
        <v>6</v>
      </c>
      <c r="B8847" s="951" t="s">
        <v>7455</v>
      </c>
      <c r="C8847" s="952" t="s">
        <v>66</v>
      </c>
      <c r="D8847" s="2952">
        <v>54</v>
      </c>
      <c r="E8847" s="921">
        <v>11930</v>
      </c>
      <c r="F8847" s="848">
        <f>E8847*D8847</f>
        <v>644220</v>
      </c>
      <c r="G8847" s="952"/>
      <c r="H8847" s="953">
        <f t="shared" si="3141"/>
        <v>0</v>
      </c>
      <c r="I8847" s="954">
        <v>44910</v>
      </c>
      <c r="J8847" s="955" t="s">
        <v>7456</v>
      </c>
      <c r="K8847" s="950"/>
      <c r="L8847" s="921">
        <v>625</v>
      </c>
      <c r="M8847" s="923">
        <v>44775</v>
      </c>
      <c r="N8847" s="952">
        <v>45</v>
      </c>
      <c r="O8847" s="952">
        <v>743</v>
      </c>
      <c r="P8847" s="952">
        <v>1016</v>
      </c>
      <c r="Q8847" s="952"/>
      <c r="R8847" s="952"/>
      <c r="S8847" s="952"/>
      <c r="T8847" s="952"/>
      <c r="U8847" s="952"/>
      <c r="V8847" s="952"/>
      <c r="W8847" s="921"/>
      <c r="X8847" s="921"/>
      <c r="Y8847" s="921"/>
      <c r="Z8847" s="921"/>
      <c r="AA8847" s="921"/>
      <c r="AB8847" s="921"/>
      <c r="AC8847" s="1507">
        <f t="shared" si="3142"/>
        <v>10126</v>
      </c>
      <c r="AD8847" s="1508">
        <f t="shared" si="3143"/>
        <v>546804</v>
      </c>
      <c r="AE8847" s="14">
        <f t="shared" si="3144"/>
        <v>7.2</v>
      </c>
      <c r="AF8847" s="14">
        <f t="shared" si="3145"/>
        <v>601.33333333333337</v>
      </c>
      <c r="AG8847" s="14">
        <f t="shared" si="3146"/>
        <v>16.839246119733925</v>
      </c>
      <c r="AH8847" s="14">
        <f t="shared" si="3147"/>
        <v>9.6392461197339259</v>
      </c>
      <c r="AI8847" s="14">
        <f t="shared" si="3148"/>
        <v>5796.4</v>
      </c>
      <c r="AJ8847" s="2953"/>
    </row>
    <row r="8848" spans="1:37" s="5" customFormat="1" ht="22.5" customHeight="1">
      <c r="A8848" s="4393" t="s">
        <v>1712</v>
      </c>
      <c r="B8848" s="4394"/>
      <c r="C8848" s="2955"/>
      <c r="D8848" s="2955"/>
      <c r="E8848" s="2955"/>
      <c r="F8848" s="2955"/>
      <c r="G8848" s="2955"/>
      <c r="H8848" s="2955"/>
      <c r="I8848" s="2955"/>
      <c r="J8848" s="2955"/>
      <c r="K8848" s="2955"/>
      <c r="L8848" s="2955"/>
      <c r="M8848" s="2955"/>
      <c r="N8848" s="2955"/>
      <c r="O8848" s="2955"/>
      <c r="P8848" s="2955"/>
      <c r="Q8848" s="2955"/>
      <c r="R8848" s="2955"/>
      <c r="S8848" s="2955"/>
      <c r="T8848" s="2955"/>
      <c r="U8848" s="2955"/>
      <c r="V8848" s="2955"/>
      <c r="W8848" s="2955"/>
      <c r="X8848" s="2955"/>
      <c r="Y8848" s="2955"/>
      <c r="Z8848" s="2955"/>
      <c r="AA8848" s="2955"/>
      <c r="AB8848" s="2955"/>
      <c r="AC8848" s="2955"/>
      <c r="AD8848" s="2955"/>
      <c r="AE8848" s="2955"/>
      <c r="AF8848" s="2955"/>
      <c r="AG8848" s="2955"/>
      <c r="AH8848" s="2955"/>
      <c r="AI8848" s="2955"/>
      <c r="AJ8848" s="2955"/>
    </row>
    <row r="8849" spans="1:36" s="4" customFormat="1" ht="15.75">
      <c r="A8849" s="2954">
        <v>1</v>
      </c>
      <c r="B8849" s="990" t="s">
        <v>1713</v>
      </c>
      <c r="C8849" s="983" t="s">
        <v>66</v>
      </c>
      <c r="D8849" s="983">
        <v>5.8</v>
      </c>
      <c r="E8849" s="980">
        <v>60</v>
      </c>
      <c r="F8849" s="980">
        <f>E8849*D8849</f>
        <v>348</v>
      </c>
      <c r="G8849" s="993"/>
      <c r="H8849" s="983"/>
      <c r="I8849" s="971">
        <v>44384</v>
      </c>
      <c r="J8849" s="968">
        <v>45444</v>
      </c>
      <c r="K8849" s="983"/>
      <c r="L8849" s="980">
        <v>776</v>
      </c>
      <c r="M8849" s="975">
        <v>44379</v>
      </c>
      <c r="N8849" s="983">
        <v>3</v>
      </c>
      <c r="O8849" s="983">
        <v>0</v>
      </c>
      <c r="P8849" s="983">
        <v>4</v>
      </c>
      <c r="Q8849" s="983"/>
      <c r="R8849" s="983"/>
      <c r="S8849" s="983"/>
      <c r="T8849" s="983"/>
      <c r="U8849" s="983"/>
      <c r="V8849" s="983"/>
      <c r="W8849" s="983"/>
      <c r="X8849" s="1001"/>
      <c r="Y8849" s="1001"/>
      <c r="Z8849" s="969"/>
      <c r="AA8849" s="983"/>
      <c r="AB8849" s="983"/>
      <c r="AC8849" s="1019">
        <f>E8849+G8849-N8849-O8849-AA8849-P8849-Q8849-R8849-S8849-T8849-U8849-V8849-W8849-X8849-Y8849</f>
        <v>53</v>
      </c>
      <c r="AD8849" s="1029">
        <f>D8849*AC8849</f>
        <v>307.39999999999998</v>
      </c>
      <c r="AE8849" s="969">
        <f>(J8849-"01.04.2023")/30</f>
        <v>14.233333333333333</v>
      </c>
      <c r="AF8849" s="969">
        <f>(N8849+O8849+P8849+Q8849+R8849+S8849+T8849+U8849+V8849+W8849+X8849+Y8849)/3</f>
        <v>2.3333333333333335</v>
      </c>
      <c r="AG8849" s="969">
        <f>AC8849/AF8849</f>
        <v>22.714285714285712</v>
      </c>
      <c r="AH8849" s="969">
        <f>AG8849-AE8849</f>
        <v>8.4809523809523792</v>
      </c>
      <c r="AI8849" s="969">
        <f>AC8849-(AE8849*AF8849)</f>
        <v>19.788888888888891</v>
      </c>
      <c r="AJ8849" s="995"/>
    </row>
    <row r="8850" spans="1:36" s="4" customFormat="1" ht="15.75">
      <c r="A8850" s="4393" t="s">
        <v>1714</v>
      </c>
      <c r="B8850" s="4394"/>
      <c r="C8850" s="2955"/>
      <c r="D8850" s="2955"/>
      <c r="E8850" s="2955"/>
      <c r="F8850" s="2955"/>
      <c r="G8850" s="2955"/>
      <c r="H8850" s="2955"/>
      <c r="I8850" s="2955"/>
      <c r="J8850" s="2955"/>
      <c r="K8850" s="2955"/>
      <c r="L8850" s="2955"/>
      <c r="M8850" s="2955"/>
      <c r="N8850" s="2955"/>
      <c r="O8850" s="2955"/>
      <c r="P8850" s="2955"/>
      <c r="Q8850" s="2955"/>
      <c r="R8850" s="2955"/>
      <c r="S8850" s="2955"/>
      <c r="T8850" s="2955"/>
      <c r="U8850" s="2955"/>
      <c r="V8850" s="2955"/>
      <c r="W8850" s="2955"/>
      <c r="X8850" s="2955"/>
      <c r="Y8850" s="2955"/>
      <c r="Z8850" s="2955"/>
      <c r="AA8850" s="2955"/>
      <c r="AB8850" s="2955"/>
      <c r="AC8850" s="2955"/>
      <c r="AD8850" s="2955"/>
      <c r="AE8850" s="2955"/>
      <c r="AF8850" s="2955"/>
      <c r="AG8850" s="2955"/>
      <c r="AH8850" s="2955"/>
      <c r="AI8850" s="2955"/>
      <c r="AJ8850" s="2955"/>
    </row>
    <row r="8851" spans="1:36" s="4" customFormat="1" ht="15.75">
      <c r="A8851" s="2954">
        <v>1</v>
      </c>
      <c r="B8851" s="1000" t="s">
        <v>1715</v>
      </c>
      <c r="C8851" s="965" t="s">
        <v>66</v>
      </c>
      <c r="D8851" s="965">
        <v>42.009830000000001</v>
      </c>
      <c r="E8851" s="965">
        <v>589</v>
      </c>
      <c r="F8851" s="1775">
        <f>E8851*D8851</f>
        <v>24743.789870000001</v>
      </c>
      <c r="G8851" s="1002"/>
      <c r="H8851" s="965">
        <f>G8851*D8851</f>
        <v>0</v>
      </c>
      <c r="I8851" s="971">
        <v>44749</v>
      </c>
      <c r="J8851" s="968">
        <v>45200</v>
      </c>
      <c r="K8851" s="965"/>
      <c r="L8851" s="965">
        <v>455</v>
      </c>
      <c r="M8851" s="968">
        <v>44729</v>
      </c>
      <c r="N8851" s="965">
        <v>131</v>
      </c>
      <c r="O8851" s="965">
        <v>81</v>
      </c>
      <c r="P8851" s="965">
        <v>84</v>
      </c>
      <c r="Q8851" s="965"/>
      <c r="R8851" s="965"/>
      <c r="S8851" s="965"/>
      <c r="T8851" s="965"/>
      <c r="U8851" s="965"/>
      <c r="V8851" s="965"/>
      <c r="W8851" s="965"/>
      <c r="X8851" s="1003"/>
      <c r="Y8851" s="1003"/>
      <c r="Z8851" s="969"/>
      <c r="AA8851" s="965"/>
      <c r="AB8851" s="965"/>
      <c r="AC8851" s="1019">
        <f>E8851+G8851-N8851-O8851-AA8851-P8851-Q8851-R8851-S8851-T8851-U8851-V8851-W8851-X8851-Y8851</f>
        <v>293</v>
      </c>
      <c r="AD8851" s="1029">
        <f>D8851*AC8851</f>
        <v>12308.88019</v>
      </c>
      <c r="AE8851" s="969">
        <f>(J8851-"01.04.2023")/30</f>
        <v>6.1</v>
      </c>
      <c r="AF8851" s="969">
        <f>(N8851+O8851+P8851+Q8851+R8851+S8851+T8851+U8851+V8851+W8851+X8851+Y8851)/3</f>
        <v>98.666666666666671</v>
      </c>
      <c r="AG8851" s="969">
        <f>AC8851/AF8851</f>
        <v>2.9695945945945943</v>
      </c>
      <c r="AH8851" s="969">
        <f>AG8851-AE8851</f>
        <v>-3.1304054054054054</v>
      </c>
      <c r="AI8851" s="969">
        <f>AC8851-(AE8851*AF8851)</f>
        <v>-308.86666666666667</v>
      </c>
      <c r="AJ8851" s="995"/>
    </row>
    <row r="8852" spans="1:36" s="4" customFormat="1" ht="15.75">
      <c r="A8852" s="2954">
        <v>3</v>
      </c>
      <c r="B8852" s="1000" t="s">
        <v>1716</v>
      </c>
      <c r="C8852" s="965" t="s">
        <v>66</v>
      </c>
      <c r="D8852" s="965">
        <v>44.45111</v>
      </c>
      <c r="E8852" s="965">
        <v>14</v>
      </c>
      <c r="F8852" s="1775">
        <f>E8852*D8852</f>
        <v>622.31554000000006</v>
      </c>
      <c r="G8852" s="1002"/>
      <c r="H8852" s="965">
        <f>G8852*D8852</f>
        <v>0</v>
      </c>
      <c r="I8852" s="971">
        <v>44749</v>
      </c>
      <c r="J8852" s="968">
        <v>45383</v>
      </c>
      <c r="K8852" s="965"/>
      <c r="L8852" s="965">
        <v>455</v>
      </c>
      <c r="M8852" s="968">
        <v>44729</v>
      </c>
      <c r="N8852" s="965">
        <v>0</v>
      </c>
      <c r="O8852" s="965">
        <v>0</v>
      </c>
      <c r="P8852" s="965">
        <v>0</v>
      </c>
      <c r="Q8852" s="965"/>
      <c r="R8852" s="965"/>
      <c r="S8852" s="965"/>
      <c r="T8852" s="965"/>
      <c r="U8852" s="965"/>
      <c r="V8852" s="965"/>
      <c r="W8852" s="965"/>
      <c r="X8852" s="1003"/>
      <c r="Y8852" s="1003"/>
      <c r="Z8852" s="969"/>
      <c r="AA8852" s="965"/>
      <c r="AB8852" s="965"/>
      <c r="AC8852" s="1019">
        <f>E8852+G8852-N8852-O8852-AA8852-P8852-Q8852-R8852-S8852-T8852-U8852-V8852-W8852-X8852-Y8852</f>
        <v>14</v>
      </c>
      <c r="AD8852" s="1029">
        <f>D8852*AC8852</f>
        <v>622.31554000000006</v>
      </c>
      <c r="AE8852" s="969">
        <f>(J8852-"01.04.2023")/30</f>
        <v>12.2</v>
      </c>
      <c r="AF8852" s="969">
        <f>(N8852+O8852+P8852+Q8852+R8852+S8852+T8852+U8852+V8852+W8852+X8852+Y8852)/3</f>
        <v>0</v>
      </c>
      <c r="AG8852" s="969" t="e">
        <f>AC8852/AF8852</f>
        <v>#DIV/0!</v>
      </c>
      <c r="AH8852" s="969" t="e">
        <f>AG8852-AE8852</f>
        <v>#DIV/0!</v>
      </c>
      <c r="AI8852" s="969">
        <f>AC8852-(AE8852*AF8852)</f>
        <v>14</v>
      </c>
      <c r="AJ8852" s="995"/>
    </row>
    <row r="8853" spans="1:36" s="4" customFormat="1" ht="15.75">
      <c r="A8853" s="2954"/>
      <c r="B8853" s="4247" t="s">
        <v>10123</v>
      </c>
      <c r="C8853" s="4247"/>
      <c r="D8853" s="4247"/>
      <c r="E8853" s="4247"/>
      <c r="F8853" s="4247"/>
      <c r="G8853" s="4247"/>
      <c r="H8853" s="4247"/>
      <c r="I8853" s="4247"/>
      <c r="J8853" s="4247"/>
      <c r="K8853" s="4247"/>
      <c r="L8853" s="4247"/>
      <c r="M8853" s="4247"/>
      <c r="N8853" s="4247"/>
      <c r="O8853" s="4247"/>
      <c r="P8853" s="4247"/>
      <c r="Q8853" s="4247"/>
      <c r="R8853" s="4247"/>
      <c r="S8853" s="4247"/>
      <c r="T8853" s="4247"/>
      <c r="U8853" s="4247"/>
      <c r="V8853" s="4247"/>
      <c r="W8853" s="4247"/>
      <c r="X8853" s="4247"/>
      <c r="Y8853" s="4247"/>
      <c r="Z8853" s="4247"/>
      <c r="AA8853" s="4247"/>
      <c r="AB8853" s="4247"/>
      <c r="AC8853" s="4247"/>
      <c r="AD8853" s="4247"/>
      <c r="AE8853" s="4247"/>
      <c r="AF8853" s="4247"/>
      <c r="AG8853" s="4247"/>
      <c r="AH8853" s="4247"/>
      <c r="AI8853" s="4247"/>
      <c r="AJ8853" s="4247"/>
    </row>
    <row r="8854" spans="1:36" s="4" customFormat="1" ht="15.75">
      <c r="A8854" s="4393" t="s">
        <v>4287</v>
      </c>
      <c r="B8854" s="4394"/>
      <c r="C8854" s="2955"/>
      <c r="D8854" s="2955"/>
      <c r="E8854" s="2955"/>
      <c r="F8854" s="2955"/>
      <c r="G8854" s="2955"/>
      <c r="H8854" s="2955"/>
      <c r="I8854" s="2955"/>
      <c r="J8854" s="2955"/>
      <c r="K8854" s="2955"/>
      <c r="L8854" s="2955"/>
      <c r="M8854" s="2955"/>
      <c r="N8854" s="2955"/>
      <c r="O8854" s="2955"/>
      <c r="P8854" s="2955"/>
      <c r="Q8854" s="2955"/>
      <c r="R8854" s="2955"/>
      <c r="S8854" s="2955"/>
      <c r="T8854" s="2955"/>
      <c r="U8854" s="2955"/>
      <c r="V8854" s="2955"/>
      <c r="W8854" s="2955"/>
      <c r="X8854" s="2955"/>
      <c r="Y8854" s="2955"/>
      <c r="Z8854" s="2955"/>
      <c r="AA8854" s="2955"/>
      <c r="AB8854" s="2955"/>
      <c r="AC8854" s="2955"/>
      <c r="AD8854" s="2955"/>
      <c r="AE8854" s="2955"/>
      <c r="AF8854" s="2955"/>
      <c r="AG8854" s="2955"/>
      <c r="AH8854" s="2955"/>
      <c r="AI8854" s="2955"/>
      <c r="AJ8854" s="2955"/>
    </row>
    <row r="8855" spans="1:36" s="4" customFormat="1" ht="45.75" customHeight="1">
      <c r="A8855" s="842">
        <v>1</v>
      </c>
      <c r="B8855" s="927" t="s">
        <v>4128</v>
      </c>
      <c r="C8855" s="733" t="s">
        <v>66</v>
      </c>
      <c r="D8855" s="948">
        <v>43.986750000000001</v>
      </c>
      <c r="E8855" s="948">
        <v>434</v>
      </c>
      <c r="F8855" s="2956">
        <f>E8855*D8855</f>
        <v>19090.249500000002</v>
      </c>
      <c r="G8855" s="958"/>
      <c r="H8855" s="948">
        <f>G8855*D8855</f>
        <v>0</v>
      </c>
      <c r="I8855" s="959">
        <v>44749</v>
      </c>
      <c r="J8855" s="960">
        <v>45200</v>
      </c>
      <c r="K8855" s="948"/>
      <c r="L8855" s="948">
        <v>410</v>
      </c>
      <c r="M8855" s="960">
        <v>44718</v>
      </c>
      <c r="N8855" s="948">
        <v>127</v>
      </c>
      <c r="O8855" s="948">
        <v>38</v>
      </c>
      <c r="P8855" s="948">
        <v>91</v>
      </c>
      <c r="Q8855" s="948"/>
      <c r="R8855" s="948"/>
      <c r="S8855" s="948"/>
      <c r="T8855" s="948"/>
      <c r="U8855" s="948"/>
      <c r="V8855" s="948"/>
      <c r="W8855" s="948"/>
      <c r="X8855" s="961"/>
      <c r="Y8855" s="961"/>
      <c r="Z8855" s="877"/>
      <c r="AA8855" s="948"/>
      <c r="AB8855" s="948"/>
      <c r="AC8855" s="1507">
        <f>E8855+G8855-N8855-O8855-AA8855-P8855-Q8855-R8855-S8855-T8855-U8855-V8855-W8855-X8855-Y8855</f>
        <v>178</v>
      </c>
      <c r="AD8855" s="1508">
        <f>D8855*AC8855</f>
        <v>7829.6414999999997</v>
      </c>
      <c r="AE8855" s="14">
        <f>(J8855-"01.04.2023")/30</f>
        <v>6.1</v>
      </c>
      <c r="AF8855" s="14">
        <f>(N8855+O8855+P8855+Q8855+R8855+S8855+T8855+U8855+V8855+W8855+X8855+Y8855)/3</f>
        <v>85.333333333333329</v>
      </c>
      <c r="AG8855" s="14">
        <f>AC8855/AF8855</f>
        <v>2.0859375</v>
      </c>
      <c r="AH8855" s="14">
        <f>AG8855-AE8855</f>
        <v>-4.0140624999999996</v>
      </c>
      <c r="AI8855" s="14">
        <f>AC8855-(AE8855*AF8855)</f>
        <v>-342.5333333333333</v>
      </c>
      <c r="AJ8855" s="2957"/>
    </row>
    <row r="8856" spans="1:36" s="4" customFormat="1" ht="15.75">
      <c r="A8856" s="842">
        <v>2</v>
      </c>
      <c r="B8856" s="927" t="s">
        <v>4288</v>
      </c>
      <c r="C8856" s="733" t="s">
        <v>66</v>
      </c>
      <c r="D8856" s="948">
        <v>44.876370000000001</v>
      </c>
      <c r="E8856" s="948">
        <v>438</v>
      </c>
      <c r="F8856" s="2956">
        <f>E8856*D8856</f>
        <v>19655.850060000001</v>
      </c>
      <c r="G8856" s="958"/>
      <c r="H8856" s="948">
        <f>G8856*D8856</f>
        <v>0</v>
      </c>
      <c r="I8856" s="959">
        <v>44749</v>
      </c>
      <c r="J8856" s="960">
        <v>45200</v>
      </c>
      <c r="K8856" s="948"/>
      <c r="L8856" s="948">
        <v>410</v>
      </c>
      <c r="M8856" s="960">
        <v>44718</v>
      </c>
      <c r="N8856" s="948">
        <v>123</v>
      </c>
      <c r="O8856" s="948">
        <v>14</v>
      </c>
      <c r="P8856" s="948">
        <v>55</v>
      </c>
      <c r="Q8856" s="948"/>
      <c r="R8856" s="948"/>
      <c r="S8856" s="948"/>
      <c r="T8856" s="948"/>
      <c r="U8856" s="948"/>
      <c r="V8856" s="948"/>
      <c r="W8856" s="948"/>
      <c r="X8856" s="961"/>
      <c r="Y8856" s="961"/>
      <c r="Z8856" s="877"/>
      <c r="AA8856" s="948"/>
      <c r="AB8856" s="948"/>
      <c r="AC8856" s="1507">
        <f>E8856+G8856-N8856-O8856-AA8856-P8856-Q8856-R8856-S8856-T8856-U8856-V8856-W8856-X8856-Y8856</f>
        <v>246</v>
      </c>
      <c r="AD8856" s="1508">
        <f>D8856*AC8856</f>
        <v>11039.587020000001</v>
      </c>
      <c r="AE8856" s="14">
        <f>(J8856-"01.04.2023")/30</f>
        <v>6.1</v>
      </c>
      <c r="AF8856" s="14">
        <f>(N8856+O8856+P8856+Q8856+R8856+S8856+T8856+U8856+V8856+W8856+X8856+Y8856)/3</f>
        <v>64</v>
      </c>
      <c r="AG8856" s="14">
        <f>AC8856/AF8856</f>
        <v>3.84375</v>
      </c>
      <c r="AH8856" s="14">
        <f>AG8856-AE8856</f>
        <v>-2.2562499999999996</v>
      </c>
      <c r="AI8856" s="14">
        <f>AC8856-(AE8856*AF8856)</f>
        <v>-144.39999999999998</v>
      </c>
      <c r="AJ8856" s="2957"/>
    </row>
    <row r="8857" spans="1:36" s="4" customFormat="1" ht="15.75">
      <c r="A8857" s="2958"/>
      <c r="B8857" s="4248" t="s">
        <v>10123</v>
      </c>
      <c r="C8857" s="4249"/>
      <c r="D8857" s="4249"/>
      <c r="E8857" s="4249"/>
      <c r="F8857" s="4249"/>
      <c r="G8857" s="4249"/>
      <c r="H8857" s="4249"/>
      <c r="I8857" s="4249"/>
      <c r="J8857" s="4249"/>
      <c r="K8857" s="4249"/>
      <c r="L8857" s="4249"/>
      <c r="M8857" s="4249"/>
      <c r="N8857" s="4249"/>
      <c r="O8857" s="4249"/>
      <c r="P8857" s="4249"/>
      <c r="Q8857" s="4249"/>
      <c r="R8857" s="4249"/>
      <c r="S8857" s="4249"/>
      <c r="T8857" s="4249"/>
      <c r="U8857" s="4249"/>
      <c r="V8857" s="4249"/>
      <c r="W8857" s="4249"/>
      <c r="X8857" s="4249"/>
      <c r="Y8857" s="4249"/>
      <c r="Z8857" s="4249"/>
      <c r="AA8857" s="4249"/>
      <c r="AB8857" s="4249"/>
      <c r="AC8857" s="4249"/>
      <c r="AD8857" s="4249"/>
      <c r="AE8857" s="4249"/>
      <c r="AF8857" s="4249"/>
      <c r="AG8857" s="4249"/>
      <c r="AH8857" s="4249"/>
      <c r="AI8857" s="4249"/>
      <c r="AJ8857" s="4250"/>
    </row>
    <row r="8858" spans="1:36" s="4" customFormat="1" ht="15.75">
      <c r="A8858" s="4251" t="s">
        <v>6761</v>
      </c>
      <c r="B8858" s="4252"/>
      <c r="C8858" s="4252"/>
      <c r="D8858" s="4252"/>
      <c r="E8858" s="4252"/>
      <c r="F8858" s="4252"/>
      <c r="G8858" s="4252"/>
      <c r="H8858" s="4252"/>
      <c r="I8858" s="4252"/>
      <c r="J8858" s="4252"/>
      <c r="K8858" s="4252"/>
      <c r="L8858" s="4252"/>
      <c r="M8858" s="4252"/>
      <c r="N8858" s="4252"/>
      <c r="O8858" s="4252"/>
      <c r="P8858" s="4252"/>
      <c r="Q8858" s="4252"/>
      <c r="R8858" s="4252"/>
      <c r="S8858" s="4252"/>
      <c r="T8858" s="4252"/>
      <c r="U8858" s="4252"/>
      <c r="V8858" s="4252"/>
      <c r="W8858" s="4252"/>
      <c r="X8858" s="4252"/>
      <c r="Y8858" s="4252"/>
      <c r="Z8858" s="4252"/>
      <c r="AA8858" s="4252"/>
      <c r="AB8858" s="4252"/>
      <c r="AC8858" s="4252"/>
      <c r="AD8858" s="4252"/>
      <c r="AE8858" s="4252"/>
      <c r="AF8858" s="4252"/>
      <c r="AG8858" s="4252"/>
      <c r="AH8858" s="4252"/>
      <c r="AI8858" s="4252"/>
      <c r="AJ8858" s="4253"/>
    </row>
    <row r="8859" spans="1:36" s="4" customFormat="1" ht="15.75">
      <c r="A8859" s="2958">
        <v>1</v>
      </c>
      <c r="B8859" s="1054" t="s">
        <v>6762</v>
      </c>
      <c r="C8859" s="948" t="s">
        <v>66</v>
      </c>
      <c r="D8859" s="948">
        <v>268</v>
      </c>
      <c r="E8859" s="948">
        <v>3786</v>
      </c>
      <c r="F8859" s="2956">
        <f>E8859*D8859</f>
        <v>1014648</v>
      </c>
      <c r="G8859" s="958"/>
      <c r="H8859" s="948">
        <f>G8859*D8859</f>
        <v>0</v>
      </c>
      <c r="I8859" s="959">
        <v>44886</v>
      </c>
      <c r="J8859" s="960">
        <v>45565</v>
      </c>
      <c r="K8859" s="948"/>
      <c r="L8859" s="948">
        <v>955</v>
      </c>
      <c r="M8859" s="960">
        <v>44874</v>
      </c>
      <c r="N8859" s="948">
        <v>356</v>
      </c>
      <c r="O8859" s="948">
        <v>170</v>
      </c>
      <c r="P8859" s="948">
        <v>125</v>
      </c>
      <c r="Q8859" s="948"/>
      <c r="R8859" s="948"/>
      <c r="S8859" s="948"/>
      <c r="T8859" s="948"/>
      <c r="U8859" s="948"/>
      <c r="V8859" s="948"/>
      <c r="W8859" s="948"/>
      <c r="X8859" s="961"/>
      <c r="Y8859" s="961"/>
      <c r="Z8859" s="877"/>
      <c r="AA8859" s="948"/>
      <c r="AB8859" s="948"/>
      <c r="AC8859" s="1507">
        <f>E8859+G8859-N8859-O8859-AA8859-P8859-Q8859-R8859-S8859-T8859-U8859-V8859-W8859-X8859-Y8859</f>
        <v>3135</v>
      </c>
      <c r="AD8859" s="1508">
        <f>D8859*AC8859</f>
        <v>840180</v>
      </c>
      <c r="AE8859" s="14">
        <f>(J8859-"01.04.2023")/30</f>
        <v>18.266666666666666</v>
      </c>
      <c r="AF8859" s="14">
        <f>(N8859+O8859+P8859+Q8859+R8859+S8859+T8859+U8859+V8859+W8859+X8859+Y8859)/3</f>
        <v>217</v>
      </c>
      <c r="AG8859" s="14">
        <f>AC8859/AF8859</f>
        <v>14.447004608294931</v>
      </c>
      <c r="AH8859" s="14">
        <f>AG8859-AE8859</f>
        <v>-3.8196620583717351</v>
      </c>
      <c r="AI8859" s="14">
        <f>AC8859-(AE8859*AF8859)</f>
        <v>-828.86666666666633</v>
      </c>
      <c r="AJ8859" s="2957"/>
    </row>
    <row r="8860" spans="1:36" s="4" customFormat="1" ht="15.75">
      <c r="A8860" s="4254" t="s">
        <v>20</v>
      </c>
      <c r="B8860" s="4254"/>
      <c r="C8860" s="4254"/>
      <c r="D8860" s="4254"/>
      <c r="E8860" s="4254"/>
      <c r="F8860" s="4254"/>
      <c r="G8860" s="4254"/>
      <c r="H8860" s="4254"/>
      <c r="I8860" s="4254"/>
      <c r="J8860" s="4254"/>
      <c r="K8860" s="4254"/>
      <c r="L8860" s="4254"/>
      <c r="M8860" s="4254"/>
      <c r="N8860" s="4254"/>
      <c r="O8860" s="4254"/>
      <c r="P8860" s="4254"/>
      <c r="Q8860" s="4254"/>
      <c r="R8860" s="4254"/>
      <c r="S8860" s="4254"/>
      <c r="T8860" s="4254"/>
      <c r="U8860" s="4254"/>
      <c r="V8860" s="4254"/>
      <c r="W8860" s="4254"/>
      <c r="X8860" s="4254"/>
      <c r="Y8860" s="4254"/>
      <c r="Z8860" s="4254"/>
      <c r="AA8860" s="4254"/>
      <c r="AB8860" s="4254"/>
      <c r="AC8860" s="4254"/>
      <c r="AD8860" s="4254"/>
      <c r="AE8860" s="4254"/>
      <c r="AF8860" s="4254"/>
      <c r="AG8860" s="4254"/>
      <c r="AH8860" s="4254"/>
      <c r="AI8860" s="4254"/>
      <c r="AJ8860" s="4254"/>
    </row>
    <row r="8861" spans="1:36" s="4" customFormat="1" ht="15.75">
      <c r="A8861" s="4393" t="s">
        <v>648</v>
      </c>
      <c r="B8861" s="4394"/>
      <c r="C8861" s="965"/>
      <c r="D8861" s="965"/>
      <c r="E8861" s="965"/>
      <c r="F8861" s="965"/>
      <c r="G8861" s="965"/>
      <c r="H8861" s="965"/>
      <c r="I8861" s="965"/>
      <c r="J8861" s="965"/>
      <c r="K8861" s="965"/>
      <c r="L8861" s="965"/>
      <c r="M8861" s="965"/>
      <c r="N8861" s="965"/>
      <c r="O8861" s="965"/>
      <c r="P8861" s="965"/>
      <c r="Q8861" s="965"/>
      <c r="R8861" s="965"/>
      <c r="S8861" s="965"/>
      <c r="T8861" s="965"/>
      <c r="U8861" s="965"/>
      <c r="V8861" s="965"/>
      <c r="W8861" s="965"/>
      <c r="X8861" s="965"/>
      <c r="Y8861" s="965"/>
      <c r="Z8861" s="965"/>
      <c r="AA8861" s="965"/>
      <c r="AB8861" s="965"/>
      <c r="AC8861" s="965"/>
      <c r="AD8861" s="965"/>
      <c r="AE8861" s="965"/>
      <c r="AF8861" s="965"/>
      <c r="AG8861" s="965"/>
      <c r="AH8861" s="965"/>
      <c r="AI8861" s="965"/>
      <c r="AJ8861" s="965"/>
    </row>
    <row r="8862" spans="1:36" s="4" customFormat="1" ht="15.75">
      <c r="A8862" s="842" t="e">
        <f>#REF!+1</f>
        <v>#REF!</v>
      </c>
      <c r="B8862" s="962" t="s">
        <v>1718</v>
      </c>
      <c r="C8862" s="733" t="s">
        <v>66</v>
      </c>
      <c r="D8862" s="878">
        <v>12.73</v>
      </c>
      <c r="E8862" s="733">
        <v>4</v>
      </c>
      <c r="F8862" s="1450">
        <f t="shared" ref="F8862:F8875" si="3149">E8862*D8862</f>
        <v>50.92</v>
      </c>
      <c r="G8862" s="963"/>
      <c r="H8862" s="948">
        <f t="shared" ref="H8862:H8875" si="3150">G8862*D8862</f>
        <v>0</v>
      </c>
      <c r="I8862" s="957">
        <v>44313</v>
      </c>
      <c r="J8862" s="734">
        <v>53175</v>
      </c>
      <c r="K8862" s="733"/>
      <c r="L8862" s="733"/>
      <c r="M8862" s="733"/>
      <c r="N8862" s="733">
        <v>0</v>
      </c>
      <c r="O8862" s="733">
        <v>0</v>
      </c>
      <c r="P8862" s="733">
        <v>0</v>
      </c>
      <c r="Q8862" s="733"/>
      <c r="R8862" s="733"/>
      <c r="S8862" s="733"/>
      <c r="T8862" s="733"/>
      <c r="U8862" s="733"/>
      <c r="V8862" s="733"/>
      <c r="W8862" s="733"/>
      <c r="X8862" s="733"/>
      <c r="Y8862" s="733"/>
      <c r="Z8862" s="733"/>
      <c r="AA8862" s="733"/>
      <c r="AB8862" s="733"/>
      <c r="AC8862" s="1507">
        <f t="shared" ref="AC8862:AC8875" si="3151">E8862+G8862-N8862-O8862-AA8862-P8862-Q8862-R8862-S8862-T8862-U8862-V8862-W8862-X8862-Y8862</f>
        <v>4</v>
      </c>
      <c r="AD8862" s="1508">
        <f t="shared" ref="AD8862:AD8875" si="3152">D8862*AC8862</f>
        <v>50.92</v>
      </c>
      <c r="AE8862" s="14">
        <f t="shared" ref="AE8862:AE8867" si="3153">(J8862-"01.04.2023")/30</f>
        <v>271.93333333333334</v>
      </c>
      <c r="AF8862" s="14">
        <f t="shared" ref="AF8862:AF8875" si="3154">(N8862+O8862+P8862+Q8862+R8862+S8862+T8862+U8862+V8862+W8862+X8862+Y8862)/3</f>
        <v>0</v>
      </c>
      <c r="AG8862" s="14" t="e">
        <f t="shared" ref="AG8862:AG8875" si="3155">AC8862/AF8862</f>
        <v>#DIV/0!</v>
      </c>
      <c r="AH8862" s="14" t="e">
        <f t="shared" ref="AH8862:AH8867" si="3156">AG8862-AE8862</f>
        <v>#DIV/0!</v>
      </c>
      <c r="AI8862" s="14">
        <f t="shared" ref="AI8862:AI8867" si="3157">AC8862-(AE8862*AF8862)</f>
        <v>4</v>
      </c>
      <c r="AJ8862" s="2959"/>
    </row>
    <row r="8863" spans="1:36" s="4" customFormat="1" ht="15.75">
      <c r="A8863" s="842" t="e">
        <f t="shared" ref="A8863:A8875" si="3158">A8862+1</f>
        <v>#REF!</v>
      </c>
      <c r="B8863" s="962" t="s">
        <v>1719</v>
      </c>
      <c r="C8863" s="843" t="s">
        <v>66</v>
      </c>
      <c r="D8863" s="878">
        <v>0</v>
      </c>
      <c r="E8863" s="733">
        <v>4</v>
      </c>
      <c r="F8863" s="1450">
        <f t="shared" si="3149"/>
        <v>0</v>
      </c>
      <c r="G8863" s="963"/>
      <c r="H8863" s="948">
        <f t="shared" si="3150"/>
        <v>0</v>
      </c>
      <c r="I8863" s="957">
        <v>44554</v>
      </c>
      <c r="J8863" s="734">
        <v>45531</v>
      </c>
      <c r="K8863" s="733"/>
      <c r="L8863" s="733"/>
      <c r="M8863" s="733"/>
      <c r="N8863" s="733">
        <v>0</v>
      </c>
      <c r="O8863" s="733">
        <v>0</v>
      </c>
      <c r="P8863" s="733">
        <v>0</v>
      </c>
      <c r="Q8863" s="733"/>
      <c r="R8863" s="733"/>
      <c r="S8863" s="733"/>
      <c r="T8863" s="733"/>
      <c r="U8863" s="733"/>
      <c r="V8863" s="733"/>
      <c r="W8863" s="733"/>
      <c r="X8863" s="733"/>
      <c r="Y8863" s="733"/>
      <c r="Z8863" s="733"/>
      <c r="AA8863" s="733"/>
      <c r="AB8863" s="733"/>
      <c r="AC8863" s="1507">
        <f t="shared" si="3151"/>
        <v>4</v>
      </c>
      <c r="AD8863" s="1508">
        <f t="shared" si="3152"/>
        <v>0</v>
      </c>
      <c r="AE8863" s="14">
        <f t="shared" si="3153"/>
        <v>17.133333333333333</v>
      </c>
      <c r="AF8863" s="14">
        <f t="shared" si="3154"/>
        <v>0</v>
      </c>
      <c r="AG8863" s="14" t="e">
        <f t="shared" si="3155"/>
        <v>#DIV/0!</v>
      </c>
      <c r="AH8863" s="14" t="e">
        <f t="shared" si="3156"/>
        <v>#DIV/0!</v>
      </c>
      <c r="AI8863" s="14">
        <f t="shared" si="3157"/>
        <v>4</v>
      </c>
      <c r="AJ8863" s="2959"/>
    </row>
    <row r="8864" spans="1:36" s="4" customFormat="1" ht="15.75" customHeight="1">
      <c r="A8864" s="842" t="e">
        <f t="shared" si="3158"/>
        <v>#REF!</v>
      </c>
      <c r="B8864" s="962" t="s">
        <v>1719</v>
      </c>
      <c r="C8864" s="843" t="s">
        <v>66</v>
      </c>
      <c r="D8864" s="878">
        <v>0</v>
      </c>
      <c r="E8864" s="733">
        <v>13</v>
      </c>
      <c r="F8864" s="1450">
        <f t="shared" si="3149"/>
        <v>0</v>
      </c>
      <c r="G8864" s="963"/>
      <c r="H8864" s="948">
        <f t="shared" si="3150"/>
        <v>0</v>
      </c>
      <c r="I8864" s="957">
        <v>44610</v>
      </c>
      <c r="J8864" s="734">
        <v>45522</v>
      </c>
      <c r="K8864" s="733"/>
      <c r="L8864" s="733"/>
      <c r="M8864" s="733"/>
      <c r="N8864" s="733">
        <v>2</v>
      </c>
      <c r="O8864" s="733">
        <v>1</v>
      </c>
      <c r="P8864" s="733">
        <v>2</v>
      </c>
      <c r="Q8864" s="733"/>
      <c r="R8864" s="733"/>
      <c r="S8864" s="733"/>
      <c r="T8864" s="733"/>
      <c r="U8864" s="733"/>
      <c r="V8864" s="733"/>
      <c r="W8864" s="733"/>
      <c r="X8864" s="733"/>
      <c r="Y8864" s="733"/>
      <c r="Z8864" s="733"/>
      <c r="AA8864" s="733"/>
      <c r="AB8864" s="733"/>
      <c r="AC8864" s="1507">
        <f t="shared" si="3151"/>
        <v>8</v>
      </c>
      <c r="AD8864" s="1508">
        <f t="shared" si="3152"/>
        <v>0</v>
      </c>
      <c r="AE8864" s="14">
        <f t="shared" si="3153"/>
        <v>16.833333333333332</v>
      </c>
      <c r="AF8864" s="14">
        <f t="shared" si="3154"/>
        <v>1.6666666666666667</v>
      </c>
      <c r="AG8864" s="14">
        <f t="shared" si="3155"/>
        <v>4.8</v>
      </c>
      <c r="AH8864" s="14">
        <f t="shared" si="3156"/>
        <v>-12.033333333333331</v>
      </c>
      <c r="AI8864" s="14">
        <f t="shared" si="3157"/>
        <v>-20.055555555555554</v>
      </c>
      <c r="AJ8864" s="2959"/>
    </row>
    <row r="8865" spans="1:36" s="4" customFormat="1" ht="15.75">
      <c r="A8865" s="842" t="e">
        <f t="shared" si="3158"/>
        <v>#REF!</v>
      </c>
      <c r="B8865" s="962" t="s">
        <v>1719</v>
      </c>
      <c r="C8865" s="843" t="s">
        <v>66</v>
      </c>
      <c r="D8865" s="878">
        <v>12.30677</v>
      </c>
      <c r="E8865" s="733">
        <v>19</v>
      </c>
      <c r="F8865" s="1057">
        <f t="shared" si="3149"/>
        <v>233.82863</v>
      </c>
      <c r="G8865" s="963"/>
      <c r="H8865" s="948">
        <f t="shared" si="3150"/>
        <v>0</v>
      </c>
      <c r="I8865" s="957">
        <v>44594</v>
      </c>
      <c r="J8865" s="734">
        <v>45536</v>
      </c>
      <c r="K8865" s="733"/>
      <c r="L8865" s="733"/>
      <c r="M8865" s="733"/>
      <c r="N8865" s="733">
        <v>0</v>
      </c>
      <c r="O8865" s="733">
        <v>7</v>
      </c>
      <c r="P8865" s="733">
        <v>3</v>
      </c>
      <c r="Q8865" s="733"/>
      <c r="R8865" s="733"/>
      <c r="S8865" s="733"/>
      <c r="T8865" s="733"/>
      <c r="U8865" s="733"/>
      <c r="V8865" s="733"/>
      <c r="W8865" s="733"/>
      <c r="X8865" s="733"/>
      <c r="Y8865" s="733"/>
      <c r="Z8865" s="733"/>
      <c r="AA8865" s="733"/>
      <c r="AB8865" s="733"/>
      <c r="AC8865" s="1507">
        <f t="shared" si="3151"/>
        <v>9</v>
      </c>
      <c r="AD8865" s="1508">
        <f t="shared" si="3152"/>
        <v>110.76093</v>
      </c>
      <c r="AE8865" s="14">
        <f t="shared" si="3153"/>
        <v>17.3</v>
      </c>
      <c r="AF8865" s="14">
        <f t="shared" si="3154"/>
        <v>3.3333333333333335</v>
      </c>
      <c r="AG8865" s="14">
        <f t="shared" si="3155"/>
        <v>2.6999999999999997</v>
      </c>
      <c r="AH8865" s="14">
        <f t="shared" si="3156"/>
        <v>-14.600000000000001</v>
      </c>
      <c r="AI8865" s="14">
        <f t="shared" si="3157"/>
        <v>-48.666666666666671</v>
      </c>
      <c r="AJ8865" s="2959"/>
    </row>
    <row r="8866" spans="1:36" s="4" customFormat="1" ht="31.5">
      <c r="A8866" s="842" t="e">
        <f t="shared" si="3158"/>
        <v>#REF!</v>
      </c>
      <c r="B8866" s="964" t="s">
        <v>7468</v>
      </c>
      <c r="C8866" s="843"/>
      <c r="D8866" s="878">
        <v>28.27</v>
      </c>
      <c r="E8866" s="733">
        <v>103</v>
      </c>
      <c r="F8866" s="1450">
        <f t="shared" si="3149"/>
        <v>2911.81</v>
      </c>
      <c r="G8866" s="963"/>
      <c r="H8866" s="948">
        <f t="shared" si="3150"/>
        <v>0</v>
      </c>
      <c r="I8866" s="957">
        <v>44599</v>
      </c>
      <c r="J8866" s="734">
        <v>45542</v>
      </c>
      <c r="K8866" s="733"/>
      <c r="L8866" s="733">
        <v>67</v>
      </c>
      <c r="M8866" s="734">
        <v>44594</v>
      </c>
      <c r="N8866" s="733">
        <v>21</v>
      </c>
      <c r="O8866" s="733">
        <v>14</v>
      </c>
      <c r="P8866" s="733">
        <v>19</v>
      </c>
      <c r="Q8866" s="733"/>
      <c r="R8866" s="733"/>
      <c r="S8866" s="733"/>
      <c r="T8866" s="733"/>
      <c r="U8866" s="733"/>
      <c r="V8866" s="733"/>
      <c r="W8866" s="733"/>
      <c r="X8866" s="733"/>
      <c r="Y8866" s="733"/>
      <c r="Z8866" s="733"/>
      <c r="AA8866" s="733"/>
      <c r="AB8866" s="733"/>
      <c r="AC8866" s="1507">
        <f t="shared" si="3151"/>
        <v>49</v>
      </c>
      <c r="AD8866" s="1508">
        <f t="shared" si="3152"/>
        <v>1385.23</v>
      </c>
      <c r="AE8866" s="14">
        <f t="shared" si="3153"/>
        <v>17.5</v>
      </c>
      <c r="AF8866" s="14">
        <f t="shared" si="3154"/>
        <v>18</v>
      </c>
      <c r="AG8866" s="14">
        <f t="shared" si="3155"/>
        <v>2.7222222222222223</v>
      </c>
      <c r="AH8866" s="14">
        <f t="shared" si="3156"/>
        <v>-14.777777777777779</v>
      </c>
      <c r="AI8866" s="14">
        <f t="shared" si="3157"/>
        <v>-266</v>
      </c>
      <c r="AJ8866" s="2959"/>
    </row>
    <row r="8867" spans="1:36" s="4" customFormat="1" ht="31.5" customHeight="1">
      <c r="A8867" s="842" t="e">
        <f t="shared" si="3158"/>
        <v>#REF!</v>
      </c>
      <c r="B8867" s="964" t="s">
        <v>7468</v>
      </c>
      <c r="C8867" s="843" t="s">
        <v>66</v>
      </c>
      <c r="D8867" s="917">
        <v>28.27</v>
      </c>
      <c r="E8867" s="733">
        <v>120</v>
      </c>
      <c r="F8867" s="1450">
        <f t="shared" si="3149"/>
        <v>3392.4</v>
      </c>
      <c r="G8867" s="963"/>
      <c r="H8867" s="948">
        <f t="shared" si="3150"/>
        <v>0</v>
      </c>
      <c r="I8867" s="888">
        <v>44543</v>
      </c>
      <c r="J8867" s="734">
        <v>45549</v>
      </c>
      <c r="K8867" s="733"/>
      <c r="L8867" s="733">
        <v>1579</v>
      </c>
      <c r="M8867" s="734">
        <v>44540</v>
      </c>
      <c r="N8867" s="733">
        <v>0</v>
      </c>
      <c r="O8867" s="733">
        <v>0</v>
      </c>
      <c r="P8867" s="733">
        <v>0</v>
      </c>
      <c r="Q8867" s="733"/>
      <c r="R8867" s="733"/>
      <c r="S8867" s="733"/>
      <c r="T8867" s="733"/>
      <c r="U8867" s="733"/>
      <c r="V8867" s="733"/>
      <c r="W8867" s="733"/>
      <c r="X8867" s="733"/>
      <c r="Y8867" s="733"/>
      <c r="Z8867" s="733"/>
      <c r="AA8867" s="733"/>
      <c r="AB8867" s="733"/>
      <c r="AC8867" s="1507">
        <f t="shared" si="3151"/>
        <v>120</v>
      </c>
      <c r="AD8867" s="1508">
        <f t="shared" si="3152"/>
        <v>3392.4</v>
      </c>
      <c r="AE8867" s="14">
        <f t="shared" si="3153"/>
        <v>17.733333333333334</v>
      </c>
      <c r="AF8867" s="14">
        <f t="shared" si="3154"/>
        <v>0</v>
      </c>
      <c r="AG8867" s="14" t="e">
        <f t="shared" si="3155"/>
        <v>#DIV/0!</v>
      </c>
      <c r="AH8867" s="14" t="e">
        <f t="shared" si="3156"/>
        <v>#DIV/0!</v>
      </c>
      <c r="AI8867" s="14">
        <f t="shared" si="3157"/>
        <v>120</v>
      </c>
      <c r="AJ8867" s="2959"/>
    </row>
    <row r="8868" spans="1:36" s="4" customFormat="1" ht="51.75" customHeight="1">
      <c r="A8868" s="842" t="e">
        <f>#REF!+1</f>
        <v>#REF!</v>
      </c>
      <c r="B8868" s="962" t="s">
        <v>1720</v>
      </c>
      <c r="C8868" s="843" t="s">
        <v>65</v>
      </c>
      <c r="D8868" s="878">
        <v>227.48</v>
      </c>
      <c r="E8868" s="733">
        <v>1801</v>
      </c>
      <c r="F8868" s="1450">
        <f t="shared" si="3149"/>
        <v>409691.48</v>
      </c>
      <c r="G8868" s="963"/>
      <c r="H8868" s="948">
        <f t="shared" si="3150"/>
        <v>0</v>
      </c>
      <c r="I8868" s="957">
        <v>44594</v>
      </c>
      <c r="J8868" s="734">
        <v>45181</v>
      </c>
      <c r="K8868" s="733"/>
      <c r="L8868" s="733"/>
      <c r="M8868" s="733"/>
      <c r="N8868" s="733">
        <v>73</v>
      </c>
      <c r="O8868" s="733">
        <v>344</v>
      </c>
      <c r="P8868" s="733">
        <v>262</v>
      </c>
      <c r="Q8868" s="733"/>
      <c r="R8868" s="733"/>
      <c r="S8868" s="733"/>
      <c r="T8868" s="733"/>
      <c r="U8868" s="733"/>
      <c r="V8868" s="733"/>
      <c r="W8868" s="733"/>
      <c r="X8868" s="733"/>
      <c r="Y8868" s="733"/>
      <c r="Z8868" s="733"/>
      <c r="AA8868" s="733"/>
      <c r="AB8868" s="733"/>
      <c r="AC8868" s="1507">
        <f t="shared" si="3151"/>
        <v>1122</v>
      </c>
      <c r="AD8868" s="1508">
        <f t="shared" si="3152"/>
        <v>255232.56</v>
      </c>
      <c r="AE8868" s="14">
        <f t="shared" ref="AE8868:AE8875" si="3159">(J8868-"01.04.2023")/30</f>
        <v>5.4666666666666668</v>
      </c>
      <c r="AF8868" s="14">
        <f t="shared" si="3154"/>
        <v>226.33333333333334</v>
      </c>
      <c r="AG8868" s="14">
        <f t="shared" si="3155"/>
        <v>4.9572901325478647</v>
      </c>
      <c r="AH8868" s="14">
        <f t="shared" ref="AH8868:AH8875" si="3160">AG8868-AE8868</f>
        <v>-0.50937653411880213</v>
      </c>
      <c r="AI8868" s="14">
        <f t="shared" ref="AI8868:AI8875" si="3161">AC8868-(AE8868*AF8868)</f>
        <v>-115.28888888888901</v>
      </c>
      <c r="AJ8868" s="2959"/>
    </row>
    <row r="8869" spans="1:36" s="4" customFormat="1" ht="15.75">
      <c r="A8869" s="842" t="e">
        <f t="shared" si="3158"/>
        <v>#REF!</v>
      </c>
      <c r="B8869" s="962" t="s">
        <v>1721</v>
      </c>
      <c r="C8869" s="843" t="s">
        <v>66</v>
      </c>
      <c r="D8869" s="878">
        <v>0</v>
      </c>
      <c r="E8869" s="733">
        <v>182</v>
      </c>
      <c r="F8869" s="1450">
        <f t="shared" si="3149"/>
        <v>0</v>
      </c>
      <c r="G8869" s="963"/>
      <c r="H8869" s="948">
        <f t="shared" si="3150"/>
        <v>0</v>
      </c>
      <c r="I8869" s="957">
        <v>44610</v>
      </c>
      <c r="J8869" s="734">
        <v>45200</v>
      </c>
      <c r="K8869" s="733"/>
      <c r="L8869" s="733"/>
      <c r="M8869" s="733"/>
      <c r="N8869" s="733">
        <v>0</v>
      </c>
      <c r="O8869" s="733">
        <v>0</v>
      </c>
      <c r="P8869" s="733">
        <v>2</v>
      </c>
      <c r="Q8869" s="733"/>
      <c r="R8869" s="733"/>
      <c r="S8869" s="733"/>
      <c r="T8869" s="733"/>
      <c r="U8869" s="733"/>
      <c r="V8869" s="733"/>
      <c r="W8869" s="733"/>
      <c r="X8869" s="733"/>
      <c r="Y8869" s="733"/>
      <c r="Z8869" s="733"/>
      <c r="AA8869" s="733"/>
      <c r="AB8869" s="733"/>
      <c r="AC8869" s="1507">
        <f t="shared" si="3151"/>
        <v>180</v>
      </c>
      <c r="AD8869" s="1508">
        <f t="shared" si="3152"/>
        <v>0</v>
      </c>
      <c r="AE8869" s="14">
        <f t="shared" si="3159"/>
        <v>6.1</v>
      </c>
      <c r="AF8869" s="14">
        <f t="shared" si="3154"/>
        <v>0.66666666666666663</v>
      </c>
      <c r="AG8869" s="14">
        <f t="shared" si="3155"/>
        <v>270</v>
      </c>
      <c r="AH8869" s="14">
        <f t="shared" si="3160"/>
        <v>263.89999999999998</v>
      </c>
      <c r="AI8869" s="14">
        <f t="shared" si="3161"/>
        <v>175.93333333333334</v>
      </c>
      <c r="AJ8869" s="2959"/>
    </row>
    <row r="8870" spans="1:36" s="4" customFormat="1" ht="31.5">
      <c r="A8870" s="842" t="e">
        <f t="shared" si="3158"/>
        <v>#REF!</v>
      </c>
      <c r="B8870" s="889" t="s">
        <v>7469</v>
      </c>
      <c r="C8870" s="843" t="s">
        <v>66</v>
      </c>
      <c r="D8870" s="878">
        <v>2.71</v>
      </c>
      <c r="E8870" s="733">
        <v>10000</v>
      </c>
      <c r="F8870" s="1450">
        <f t="shared" si="3149"/>
        <v>27100</v>
      </c>
      <c r="G8870" s="963"/>
      <c r="H8870" s="948">
        <f t="shared" si="3150"/>
        <v>0</v>
      </c>
      <c r="I8870" s="957">
        <v>44727</v>
      </c>
      <c r="J8870" s="734">
        <v>46446</v>
      </c>
      <c r="K8870" s="733"/>
      <c r="L8870" s="733"/>
      <c r="M8870" s="733"/>
      <c r="N8870" s="733">
        <v>300</v>
      </c>
      <c r="O8870" s="733">
        <v>120</v>
      </c>
      <c r="P8870" s="733">
        <v>280</v>
      </c>
      <c r="Q8870" s="733"/>
      <c r="R8870" s="733"/>
      <c r="S8870" s="733"/>
      <c r="T8870" s="733"/>
      <c r="U8870" s="733"/>
      <c r="V8870" s="733"/>
      <c r="W8870" s="733"/>
      <c r="X8870" s="733"/>
      <c r="Y8870" s="733"/>
      <c r="Z8870" s="733"/>
      <c r="AA8870" s="733"/>
      <c r="AB8870" s="733"/>
      <c r="AC8870" s="1507">
        <f t="shared" si="3151"/>
        <v>9300</v>
      </c>
      <c r="AD8870" s="1508">
        <f t="shared" si="3152"/>
        <v>25203</v>
      </c>
      <c r="AE8870" s="14">
        <f t="shared" si="3159"/>
        <v>47.633333333333333</v>
      </c>
      <c r="AF8870" s="14">
        <f t="shared" si="3154"/>
        <v>233.33333333333334</v>
      </c>
      <c r="AG8870" s="14">
        <f t="shared" si="3155"/>
        <v>39.857142857142854</v>
      </c>
      <c r="AH8870" s="14">
        <f t="shared" si="3160"/>
        <v>-7.7761904761904788</v>
      </c>
      <c r="AI8870" s="14">
        <f t="shared" si="3161"/>
        <v>-1814.4444444444453</v>
      </c>
      <c r="AJ8870" s="2959"/>
    </row>
    <row r="8871" spans="1:36" s="4" customFormat="1" ht="15.75">
      <c r="A8871" s="842" t="e">
        <f t="shared" si="3158"/>
        <v>#REF!</v>
      </c>
      <c r="B8871" s="962" t="s">
        <v>1722</v>
      </c>
      <c r="C8871" s="733" t="s">
        <v>66</v>
      </c>
      <c r="D8871" s="878">
        <v>0</v>
      </c>
      <c r="E8871" s="733">
        <v>1092</v>
      </c>
      <c r="F8871" s="1450">
        <f t="shared" si="3149"/>
        <v>0</v>
      </c>
      <c r="G8871" s="963"/>
      <c r="H8871" s="948">
        <f t="shared" si="3150"/>
        <v>0</v>
      </c>
      <c r="I8871" s="957">
        <v>44610</v>
      </c>
      <c r="J8871" s="734">
        <v>46234</v>
      </c>
      <c r="K8871" s="733"/>
      <c r="L8871" s="733"/>
      <c r="M8871" s="733"/>
      <c r="N8871" s="733">
        <v>0</v>
      </c>
      <c r="O8871" s="733">
        <v>0</v>
      </c>
      <c r="P8871" s="733">
        <v>0</v>
      </c>
      <c r="Q8871" s="733"/>
      <c r="R8871" s="733"/>
      <c r="S8871" s="733"/>
      <c r="T8871" s="733"/>
      <c r="U8871" s="733"/>
      <c r="V8871" s="733"/>
      <c r="W8871" s="733"/>
      <c r="X8871" s="733"/>
      <c r="Y8871" s="733"/>
      <c r="Z8871" s="733"/>
      <c r="AA8871" s="733"/>
      <c r="AB8871" s="733"/>
      <c r="AC8871" s="1507">
        <f t="shared" si="3151"/>
        <v>1092</v>
      </c>
      <c r="AD8871" s="1508">
        <f t="shared" si="3152"/>
        <v>0</v>
      </c>
      <c r="AE8871" s="14">
        <f t="shared" si="3159"/>
        <v>40.56666666666667</v>
      </c>
      <c r="AF8871" s="14">
        <f t="shared" si="3154"/>
        <v>0</v>
      </c>
      <c r="AG8871" s="14" t="e">
        <f t="shared" si="3155"/>
        <v>#DIV/0!</v>
      </c>
      <c r="AH8871" s="14" t="e">
        <f t="shared" si="3160"/>
        <v>#DIV/0!</v>
      </c>
      <c r="AI8871" s="14">
        <f t="shared" si="3161"/>
        <v>1092</v>
      </c>
      <c r="AJ8871" s="2959"/>
    </row>
    <row r="8872" spans="1:36" s="4" customFormat="1" ht="15.75">
      <c r="A8872" s="842" t="e">
        <f>#REF!+1</f>
        <v>#REF!</v>
      </c>
      <c r="B8872" s="964" t="s">
        <v>7470</v>
      </c>
      <c r="C8872" s="733" t="s">
        <v>66</v>
      </c>
      <c r="D8872" s="878">
        <v>0</v>
      </c>
      <c r="E8872" s="733">
        <v>795</v>
      </c>
      <c r="F8872" s="733">
        <f t="shared" si="3149"/>
        <v>0</v>
      </c>
      <c r="G8872" s="963"/>
      <c r="H8872" s="948">
        <f t="shared" si="3150"/>
        <v>0</v>
      </c>
      <c r="I8872" s="888">
        <v>44545</v>
      </c>
      <c r="J8872" s="734">
        <v>46234</v>
      </c>
      <c r="K8872" s="733"/>
      <c r="L8872" s="733"/>
      <c r="M8872" s="733"/>
      <c r="N8872" s="733">
        <v>0</v>
      </c>
      <c r="O8872" s="733">
        <v>0</v>
      </c>
      <c r="P8872" s="733">
        <v>0</v>
      </c>
      <c r="Q8872" s="733"/>
      <c r="R8872" s="733"/>
      <c r="S8872" s="733"/>
      <c r="T8872" s="733"/>
      <c r="U8872" s="733"/>
      <c r="V8872" s="733"/>
      <c r="W8872" s="733"/>
      <c r="X8872" s="733"/>
      <c r="Y8872" s="733"/>
      <c r="Z8872" s="733"/>
      <c r="AA8872" s="733"/>
      <c r="AB8872" s="733"/>
      <c r="AC8872" s="1507">
        <f t="shared" si="3151"/>
        <v>795</v>
      </c>
      <c r="AD8872" s="1508">
        <f t="shared" si="3152"/>
        <v>0</v>
      </c>
      <c r="AE8872" s="14">
        <f t="shared" si="3159"/>
        <v>40.56666666666667</v>
      </c>
      <c r="AF8872" s="14">
        <f t="shared" si="3154"/>
        <v>0</v>
      </c>
      <c r="AG8872" s="14" t="e">
        <f t="shared" si="3155"/>
        <v>#DIV/0!</v>
      </c>
      <c r="AH8872" s="14" t="e">
        <f t="shared" si="3160"/>
        <v>#DIV/0!</v>
      </c>
      <c r="AI8872" s="14">
        <f t="shared" si="3161"/>
        <v>795</v>
      </c>
      <c r="AJ8872" s="2959"/>
    </row>
    <row r="8873" spans="1:36" s="4" customFormat="1" ht="15.75">
      <c r="A8873" s="842" t="e">
        <f t="shared" si="3158"/>
        <v>#REF!</v>
      </c>
      <c r="B8873" s="962" t="s">
        <v>1723</v>
      </c>
      <c r="C8873" s="733" t="s">
        <v>66</v>
      </c>
      <c r="D8873" s="878">
        <v>0</v>
      </c>
      <c r="E8873" s="733">
        <v>182</v>
      </c>
      <c r="F8873" s="1450">
        <f t="shared" si="3149"/>
        <v>0</v>
      </c>
      <c r="G8873" s="963"/>
      <c r="H8873" s="948">
        <f t="shared" si="3150"/>
        <v>0</v>
      </c>
      <c r="I8873" s="957">
        <v>44610</v>
      </c>
      <c r="J8873" s="734">
        <v>46234</v>
      </c>
      <c r="K8873" s="733"/>
      <c r="L8873" s="733"/>
      <c r="M8873" s="733"/>
      <c r="N8873" s="733">
        <v>0</v>
      </c>
      <c r="O8873" s="733">
        <v>0</v>
      </c>
      <c r="P8873" s="733">
        <v>0</v>
      </c>
      <c r="Q8873" s="733"/>
      <c r="R8873" s="733"/>
      <c r="S8873" s="733"/>
      <c r="T8873" s="733"/>
      <c r="U8873" s="733"/>
      <c r="V8873" s="733"/>
      <c r="W8873" s="733"/>
      <c r="X8873" s="733"/>
      <c r="Y8873" s="733"/>
      <c r="Z8873" s="733"/>
      <c r="AA8873" s="733"/>
      <c r="AB8873" s="733"/>
      <c r="AC8873" s="1507">
        <f t="shared" si="3151"/>
        <v>182</v>
      </c>
      <c r="AD8873" s="1508">
        <f t="shared" si="3152"/>
        <v>0</v>
      </c>
      <c r="AE8873" s="14">
        <f t="shared" si="3159"/>
        <v>40.56666666666667</v>
      </c>
      <c r="AF8873" s="14">
        <f t="shared" si="3154"/>
        <v>0</v>
      </c>
      <c r="AG8873" s="14" t="e">
        <f t="shared" si="3155"/>
        <v>#DIV/0!</v>
      </c>
      <c r="AH8873" s="14" t="e">
        <f t="shared" si="3160"/>
        <v>#DIV/0!</v>
      </c>
      <c r="AI8873" s="14">
        <f t="shared" si="3161"/>
        <v>182</v>
      </c>
      <c r="AJ8873" s="2959"/>
    </row>
    <row r="8874" spans="1:36" s="4" customFormat="1" ht="15.75">
      <c r="A8874" s="842" t="e">
        <f t="shared" si="3158"/>
        <v>#REF!</v>
      </c>
      <c r="B8874" s="962" t="s">
        <v>4289</v>
      </c>
      <c r="C8874" s="733" t="s">
        <v>66</v>
      </c>
      <c r="D8874" s="878">
        <v>1.2312099999999999</v>
      </c>
      <c r="E8874" s="733">
        <v>1801</v>
      </c>
      <c r="F8874" s="1450">
        <f t="shared" si="3149"/>
        <v>2217.4092099999998</v>
      </c>
      <c r="G8874" s="963"/>
      <c r="H8874" s="948">
        <f t="shared" si="3150"/>
        <v>0</v>
      </c>
      <c r="I8874" s="957">
        <v>44594</v>
      </c>
      <c r="J8874" s="734">
        <v>45838</v>
      </c>
      <c r="K8874" s="733"/>
      <c r="L8874" s="733"/>
      <c r="M8874" s="733"/>
      <c r="N8874" s="733">
        <v>73</v>
      </c>
      <c r="O8874" s="733">
        <v>344</v>
      </c>
      <c r="P8874" s="733">
        <v>262</v>
      </c>
      <c r="Q8874" s="733"/>
      <c r="R8874" s="733"/>
      <c r="S8874" s="733"/>
      <c r="T8874" s="733"/>
      <c r="U8874" s="733"/>
      <c r="V8874" s="733"/>
      <c r="W8874" s="733"/>
      <c r="X8874" s="733"/>
      <c r="Y8874" s="733"/>
      <c r="Z8874" s="733"/>
      <c r="AA8874" s="733"/>
      <c r="AB8874" s="733"/>
      <c r="AC8874" s="1507">
        <f t="shared" si="3151"/>
        <v>1122</v>
      </c>
      <c r="AD8874" s="1508">
        <f t="shared" si="3152"/>
        <v>1381.4176199999999</v>
      </c>
      <c r="AE8874" s="14">
        <f t="shared" si="3159"/>
        <v>27.366666666666667</v>
      </c>
      <c r="AF8874" s="14">
        <f t="shared" si="3154"/>
        <v>226.33333333333334</v>
      </c>
      <c r="AG8874" s="14">
        <f t="shared" si="3155"/>
        <v>4.9572901325478647</v>
      </c>
      <c r="AH8874" s="14">
        <f t="shared" si="3160"/>
        <v>-22.409376534118802</v>
      </c>
      <c r="AI8874" s="14">
        <f t="shared" si="3161"/>
        <v>-5071.9888888888891</v>
      </c>
      <c r="AJ8874" s="2959"/>
    </row>
    <row r="8875" spans="1:36" s="4" customFormat="1" ht="15.75">
      <c r="A8875" s="842" t="e">
        <f t="shared" si="3158"/>
        <v>#REF!</v>
      </c>
      <c r="B8875" s="962" t="s">
        <v>7471</v>
      </c>
      <c r="C8875" s="733" t="s">
        <v>1991</v>
      </c>
      <c r="D8875" s="878">
        <v>1.2354000000000001</v>
      </c>
      <c r="E8875" s="733">
        <v>210</v>
      </c>
      <c r="F8875" s="1450">
        <f t="shared" si="3149"/>
        <v>259.43400000000003</v>
      </c>
      <c r="G8875" s="963"/>
      <c r="H8875" s="948">
        <f t="shared" si="3150"/>
        <v>0</v>
      </c>
      <c r="I8875" s="957">
        <v>44761</v>
      </c>
      <c r="J8875" s="734">
        <v>46296</v>
      </c>
      <c r="K8875" s="733"/>
      <c r="L8875" s="733"/>
      <c r="M8875" s="733"/>
      <c r="N8875" s="733">
        <v>30</v>
      </c>
      <c r="O8875" s="733">
        <v>0</v>
      </c>
      <c r="P8875" s="733">
        <v>15</v>
      </c>
      <c r="Q8875" s="733"/>
      <c r="R8875" s="733"/>
      <c r="S8875" s="733"/>
      <c r="T8875" s="733"/>
      <c r="U8875" s="733"/>
      <c r="V8875" s="733"/>
      <c r="W8875" s="733"/>
      <c r="X8875" s="733"/>
      <c r="Y8875" s="733"/>
      <c r="Z8875" s="733"/>
      <c r="AA8875" s="733"/>
      <c r="AB8875" s="733"/>
      <c r="AC8875" s="1507">
        <f t="shared" si="3151"/>
        <v>165</v>
      </c>
      <c r="AD8875" s="1508">
        <f t="shared" si="3152"/>
        <v>203.84100000000001</v>
      </c>
      <c r="AE8875" s="14">
        <f t="shared" si="3159"/>
        <v>42.633333333333333</v>
      </c>
      <c r="AF8875" s="14">
        <f t="shared" si="3154"/>
        <v>15</v>
      </c>
      <c r="AG8875" s="14">
        <f t="shared" si="3155"/>
        <v>11</v>
      </c>
      <c r="AH8875" s="14">
        <f t="shared" si="3160"/>
        <v>-31.633333333333333</v>
      </c>
      <c r="AI8875" s="14">
        <f t="shared" si="3161"/>
        <v>-474.5</v>
      </c>
      <c r="AJ8875" s="2959"/>
    </row>
    <row r="8876" spans="1:36" s="4" customFormat="1" ht="15.75">
      <c r="A8876" s="4084" t="s">
        <v>649</v>
      </c>
      <c r="B8876" s="4084"/>
      <c r="C8876" s="2960"/>
      <c r="D8876" s="2960"/>
      <c r="E8876" s="2960"/>
      <c r="F8876" s="2960"/>
      <c r="G8876" s="2960"/>
      <c r="H8876" s="2960"/>
      <c r="I8876" s="2960"/>
      <c r="J8876" s="2960"/>
      <c r="K8876" s="2960"/>
      <c r="L8876" s="2960"/>
      <c r="M8876" s="2960"/>
      <c r="N8876" s="2960"/>
      <c r="O8876" s="2960"/>
      <c r="P8876" s="2960"/>
      <c r="Q8876" s="2960"/>
      <c r="R8876" s="2960"/>
      <c r="S8876" s="2960"/>
      <c r="T8876" s="2960"/>
      <c r="U8876" s="2960"/>
      <c r="V8876" s="2960"/>
      <c r="W8876" s="2960"/>
      <c r="X8876" s="2960"/>
      <c r="Y8876" s="2960"/>
      <c r="Z8876" s="2960"/>
      <c r="AA8876" s="2960"/>
      <c r="AB8876" s="2960"/>
      <c r="AC8876" s="2960"/>
      <c r="AD8876" s="2960"/>
      <c r="AE8876" s="2960"/>
      <c r="AF8876" s="2960"/>
      <c r="AG8876" s="2960"/>
      <c r="AH8876" s="2960"/>
      <c r="AI8876" s="2960"/>
      <c r="AJ8876" s="2960"/>
    </row>
    <row r="8877" spans="1:36" s="4" customFormat="1" ht="15.75">
      <c r="A8877" s="842">
        <v>1</v>
      </c>
      <c r="B8877" s="2961" t="s">
        <v>3774</v>
      </c>
      <c r="C8877" s="965" t="s">
        <v>176</v>
      </c>
      <c r="D8877" s="965">
        <v>51.36</v>
      </c>
      <c r="E8877" s="966">
        <v>5</v>
      </c>
      <c r="F8877" s="983">
        <f>E8877*D8877</f>
        <v>256.8</v>
      </c>
      <c r="G8877" s="967"/>
      <c r="H8877" s="965">
        <f t="shared" ref="H8877:H8883" si="3162">G8877*D8877</f>
        <v>0</v>
      </c>
      <c r="I8877" s="968">
        <v>44732</v>
      </c>
      <c r="J8877" s="968">
        <v>45687</v>
      </c>
      <c r="K8877" s="965"/>
      <c r="L8877" s="965">
        <v>453</v>
      </c>
      <c r="M8877" s="968">
        <v>44728</v>
      </c>
      <c r="N8877" s="965">
        <v>0</v>
      </c>
      <c r="O8877" s="965">
        <v>0</v>
      </c>
      <c r="P8877" s="965">
        <v>0</v>
      </c>
      <c r="Q8877" s="965"/>
      <c r="R8877" s="965"/>
      <c r="S8877" s="965"/>
      <c r="T8877" s="965"/>
      <c r="U8877" s="965"/>
      <c r="V8877" s="965"/>
      <c r="W8877" s="965"/>
      <c r="X8877" s="965"/>
      <c r="Y8877" s="965"/>
      <c r="Z8877" s="965"/>
      <c r="AA8877" s="965"/>
      <c r="AB8877" s="965"/>
      <c r="AC8877" s="1507">
        <f t="shared" ref="AC8877:AC8887" si="3163">E8877+G8877-N8877-O8877-AA8877-P8877-Q8877-R8877-S8877-T8877-U8877-V8877-W8877-X8877-Y8877</f>
        <v>5</v>
      </c>
      <c r="AD8877" s="1508">
        <f t="shared" ref="AD8877:AD8887" si="3164">D8877*AC8877</f>
        <v>256.8</v>
      </c>
      <c r="AE8877" s="14">
        <f t="shared" ref="AE8877:AE8887" si="3165">(J8877-"01.04.2023")/30</f>
        <v>22.333333333333332</v>
      </c>
      <c r="AF8877" s="14">
        <f t="shared" ref="AF8877:AF8887" si="3166">(N8877+O8877+P8877+Q8877+R8877+S8877+T8877+U8877+V8877+W8877+X8877+Y8877)/3</f>
        <v>0</v>
      </c>
      <c r="AG8877" s="14" t="e">
        <f t="shared" ref="AG8877:AG8887" si="3167">AC8877/AF8877</f>
        <v>#DIV/0!</v>
      </c>
      <c r="AH8877" s="14" t="e">
        <f t="shared" ref="AH8877:AH8887" si="3168">AG8877-AE8877</f>
        <v>#DIV/0!</v>
      </c>
      <c r="AI8877" s="14">
        <f t="shared" ref="AI8877:AI8887" si="3169">AC8877-(AE8877*AF8877)</f>
        <v>5</v>
      </c>
      <c r="AJ8877" s="997"/>
    </row>
    <row r="8878" spans="1:36" s="4" customFormat="1" ht="15.75">
      <c r="A8878" s="1475">
        <f>A8877+1</f>
        <v>2</v>
      </c>
      <c r="B8878" s="970" t="s">
        <v>1724</v>
      </c>
      <c r="C8878" s="981" t="s">
        <v>65</v>
      </c>
      <c r="D8878" s="1775">
        <v>8.65</v>
      </c>
      <c r="E8878" s="966">
        <v>40</v>
      </c>
      <c r="F8878" s="983">
        <f>E8878*D8878</f>
        <v>346</v>
      </c>
      <c r="G8878" s="967"/>
      <c r="H8878" s="965">
        <f t="shared" si="3162"/>
        <v>0</v>
      </c>
      <c r="I8878" s="971">
        <v>44735</v>
      </c>
      <c r="J8878" s="968">
        <v>45230</v>
      </c>
      <c r="K8878" s="965"/>
      <c r="L8878" s="965"/>
      <c r="M8878" s="968"/>
      <c r="N8878" s="965">
        <v>0</v>
      </c>
      <c r="O8878" s="965">
        <v>0</v>
      </c>
      <c r="P8878" s="965">
        <v>30</v>
      </c>
      <c r="Q8878" s="965"/>
      <c r="R8878" s="965"/>
      <c r="S8878" s="965"/>
      <c r="T8878" s="965"/>
      <c r="U8878" s="965"/>
      <c r="V8878" s="965"/>
      <c r="W8878" s="965"/>
      <c r="X8878" s="965"/>
      <c r="Y8878" s="965"/>
      <c r="Z8878" s="965"/>
      <c r="AA8878" s="965"/>
      <c r="AB8878" s="965"/>
      <c r="AC8878" s="1507">
        <f t="shared" si="3163"/>
        <v>10</v>
      </c>
      <c r="AD8878" s="1508">
        <f t="shared" si="3164"/>
        <v>86.5</v>
      </c>
      <c r="AE8878" s="14">
        <f t="shared" si="3165"/>
        <v>7.1</v>
      </c>
      <c r="AF8878" s="14">
        <f t="shared" si="3166"/>
        <v>10</v>
      </c>
      <c r="AG8878" s="14">
        <f t="shared" si="3167"/>
        <v>1</v>
      </c>
      <c r="AH8878" s="14">
        <f t="shared" si="3168"/>
        <v>-6.1</v>
      </c>
      <c r="AI8878" s="14">
        <f t="shared" si="3169"/>
        <v>-61</v>
      </c>
      <c r="AJ8878" s="997"/>
    </row>
    <row r="8879" spans="1:36" s="4" customFormat="1" ht="31.5" customHeight="1">
      <c r="A8879" s="1475">
        <f>A8878+1</f>
        <v>3</v>
      </c>
      <c r="B8879" s="970" t="s">
        <v>7457</v>
      </c>
      <c r="C8879" s="981" t="s">
        <v>65</v>
      </c>
      <c r="D8879" s="1775">
        <v>8.65</v>
      </c>
      <c r="E8879" s="966">
        <v>40</v>
      </c>
      <c r="F8879" s="983">
        <f>E8879*D8879</f>
        <v>346</v>
      </c>
      <c r="G8879" s="967"/>
      <c r="H8879" s="965">
        <f t="shared" si="3162"/>
        <v>0</v>
      </c>
      <c r="I8879" s="971">
        <v>44897</v>
      </c>
      <c r="J8879" s="968">
        <v>45230</v>
      </c>
      <c r="K8879" s="965"/>
      <c r="L8879" s="965">
        <v>1027</v>
      </c>
      <c r="M8879" s="968">
        <v>44893</v>
      </c>
      <c r="N8879" s="965">
        <v>0</v>
      </c>
      <c r="O8879" s="965">
        <v>0</v>
      </c>
      <c r="P8879" s="965">
        <v>20</v>
      </c>
      <c r="Q8879" s="965"/>
      <c r="R8879" s="965"/>
      <c r="S8879" s="965"/>
      <c r="T8879" s="965"/>
      <c r="U8879" s="965"/>
      <c r="V8879" s="965"/>
      <c r="W8879" s="965"/>
      <c r="X8879" s="965"/>
      <c r="Y8879" s="965"/>
      <c r="Z8879" s="965"/>
      <c r="AA8879" s="965"/>
      <c r="AB8879" s="965"/>
      <c r="AC8879" s="1507">
        <f t="shared" si="3163"/>
        <v>20</v>
      </c>
      <c r="AD8879" s="1508">
        <f t="shared" si="3164"/>
        <v>173</v>
      </c>
      <c r="AE8879" s="14">
        <f t="shared" si="3165"/>
        <v>7.1</v>
      </c>
      <c r="AF8879" s="14">
        <f t="shared" si="3166"/>
        <v>6.666666666666667</v>
      </c>
      <c r="AG8879" s="14">
        <f t="shared" si="3167"/>
        <v>3</v>
      </c>
      <c r="AH8879" s="14">
        <f t="shared" si="3168"/>
        <v>-4.0999999999999996</v>
      </c>
      <c r="AI8879" s="14">
        <f t="shared" si="3169"/>
        <v>-27.333333333333336</v>
      </c>
      <c r="AJ8879" s="997"/>
    </row>
    <row r="8880" spans="1:36" s="4" customFormat="1" ht="15.75">
      <c r="A8880" s="1475">
        <f>A8879+1</f>
        <v>4</v>
      </c>
      <c r="B8880" s="970" t="s">
        <v>1725</v>
      </c>
      <c r="C8880" s="981" t="s">
        <v>65</v>
      </c>
      <c r="D8880" s="1775">
        <v>58.85</v>
      </c>
      <c r="E8880" s="965">
        <v>239</v>
      </c>
      <c r="F8880" s="965">
        <f>E8880*D8880</f>
        <v>14065.15</v>
      </c>
      <c r="G8880" s="967"/>
      <c r="H8880" s="965">
        <f t="shared" si="3162"/>
        <v>0</v>
      </c>
      <c r="I8880" s="971">
        <v>44587</v>
      </c>
      <c r="J8880" s="968">
        <v>45230</v>
      </c>
      <c r="K8880" s="965"/>
      <c r="L8880" s="965">
        <v>17</v>
      </c>
      <c r="M8880" s="968">
        <v>44573</v>
      </c>
      <c r="N8880" s="965">
        <v>21</v>
      </c>
      <c r="O8880" s="965">
        <v>19</v>
      </c>
      <c r="P8880" s="965">
        <v>27</v>
      </c>
      <c r="Q8880" s="965"/>
      <c r="R8880" s="965"/>
      <c r="S8880" s="965"/>
      <c r="T8880" s="965"/>
      <c r="U8880" s="965"/>
      <c r="V8880" s="965"/>
      <c r="W8880" s="965"/>
      <c r="X8880" s="965"/>
      <c r="Y8880" s="965"/>
      <c r="Z8880" s="965"/>
      <c r="AA8880" s="965"/>
      <c r="AB8880" s="965"/>
      <c r="AC8880" s="1507">
        <f t="shared" si="3163"/>
        <v>172</v>
      </c>
      <c r="AD8880" s="1508">
        <f t="shared" si="3164"/>
        <v>10122.200000000001</v>
      </c>
      <c r="AE8880" s="14">
        <f t="shared" si="3165"/>
        <v>7.1</v>
      </c>
      <c r="AF8880" s="14">
        <f t="shared" si="3166"/>
        <v>22.333333333333332</v>
      </c>
      <c r="AG8880" s="14">
        <f t="shared" si="3167"/>
        <v>7.7014925373134329</v>
      </c>
      <c r="AH8880" s="14">
        <f t="shared" si="3168"/>
        <v>0.60149253731343322</v>
      </c>
      <c r="AI8880" s="14">
        <f t="shared" si="3169"/>
        <v>13.433333333333337</v>
      </c>
      <c r="AJ8880" s="997"/>
    </row>
    <row r="8881" spans="1:36" s="4" customFormat="1" ht="15.75">
      <c r="A8881" s="1475">
        <f>A8880+1</f>
        <v>5</v>
      </c>
      <c r="B8881" s="970" t="s">
        <v>4290</v>
      </c>
      <c r="C8881" s="981" t="s">
        <v>65</v>
      </c>
      <c r="D8881" s="1775">
        <v>5.274</v>
      </c>
      <c r="E8881" s="965">
        <v>200</v>
      </c>
      <c r="F8881" s="983">
        <f>E8881*D8881</f>
        <v>1054.8</v>
      </c>
      <c r="G8881" s="967"/>
      <c r="H8881" s="965">
        <f t="shared" si="3162"/>
        <v>0</v>
      </c>
      <c r="I8881" s="971">
        <v>44917</v>
      </c>
      <c r="J8881" s="968">
        <v>45046</v>
      </c>
      <c r="K8881" s="965"/>
      <c r="L8881" s="965">
        <v>1592</v>
      </c>
      <c r="M8881" s="968">
        <v>44544</v>
      </c>
      <c r="N8881" s="965">
        <v>25</v>
      </c>
      <c r="O8881" s="965">
        <v>43</v>
      </c>
      <c r="P8881" s="965">
        <v>68</v>
      </c>
      <c r="Q8881" s="965"/>
      <c r="R8881" s="965"/>
      <c r="S8881" s="965"/>
      <c r="T8881" s="965"/>
      <c r="U8881" s="965"/>
      <c r="V8881" s="965"/>
      <c r="W8881" s="965"/>
      <c r="X8881" s="965"/>
      <c r="Y8881" s="965"/>
      <c r="Z8881" s="965"/>
      <c r="AA8881" s="965"/>
      <c r="AB8881" s="965"/>
      <c r="AC8881" s="1507">
        <f t="shared" si="3163"/>
        <v>64</v>
      </c>
      <c r="AD8881" s="1508">
        <f t="shared" si="3164"/>
        <v>337.536</v>
      </c>
      <c r="AE8881" s="14">
        <f t="shared" si="3165"/>
        <v>0.96666666666666667</v>
      </c>
      <c r="AF8881" s="14">
        <f t="shared" si="3166"/>
        <v>45.333333333333336</v>
      </c>
      <c r="AG8881" s="14">
        <f t="shared" si="3167"/>
        <v>1.4117647058823528</v>
      </c>
      <c r="AH8881" s="14">
        <f t="shared" si="3168"/>
        <v>0.44509803921568614</v>
      </c>
      <c r="AI8881" s="14">
        <f t="shared" si="3169"/>
        <v>20.177777777777777</v>
      </c>
      <c r="AJ8881" s="997"/>
    </row>
    <row r="8882" spans="1:36" s="4" customFormat="1" ht="31.5" customHeight="1">
      <c r="A8882" s="1475"/>
      <c r="B8882" s="970" t="s">
        <v>4290</v>
      </c>
      <c r="C8882" s="981" t="s">
        <v>65</v>
      </c>
      <c r="D8882" s="1775">
        <v>5.274</v>
      </c>
      <c r="E8882" s="965"/>
      <c r="F8882" s="983"/>
      <c r="G8882" s="967">
        <v>50</v>
      </c>
      <c r="H8882" s="965">
        <f t="shared" si="3162"/>
        <v>263.7</v>
      </c>
      <c r="I8882" s="971">
        <v>44987</v>
      </c>
      <c r="J8882" s="968">
        <v>45107</v>
      </c>
      <c r="K8882" s="965"/>
      <c r="L8882" s="965">
        <v>189</v>
      </c>
      <c r="M8882" s="968">
        <v>44981</v>
      </c>
      <c r="N8882" s="965">
        <v>0</v>
      </c>
      <c r="O8882" s="965"/>
      <c r="P8882" s="965">
        <v>0</v>
      </c>
      <c r="Q8882" s="965"/>
      <c r="R8882" s="965"/>
      <c r="S8882" s="965"/>
      <c r="T8882" s="965"/>
      <c r="U8882" s="965"/>
      <c r="V8882" s="965"/>
      <c r="W8882" s="965"/>
      <c r="X8882" s="965"/>
      <c r="Y8882" s="965"/>
      <c r="Z8882" s="965"/>
      <c r="AA8882" s="965"/>
      <c r="AB8882" s="965"/>
      <c r="AC8882" s="1507">
        <f t="shared" si="3163"/>
        <v>50</v>
      </c>
      <c r="AD8882" s="1508">
        <f t="shared" si="3164"/>
        <v>263.7</v>
      </c>
      <c r="AE8882" s="14">
        <f t="shared" si="3165"/>
        <v>3</v>
      </c>
      <c r="AF8882" s="14">
        <f t="shared" si="3166"/>
        <v>0</v>
      </c>
      <c r="AG8882" s="14" t="e">
        <f t="shared" si="3167"/>
        <v>#DIV/0!</v>
      </c>
      <c r="AH8882" s="14" t="e">
        <f t="shared" si="3168"/>
        <v>#DIV/0!</v>
      </c>
      <c r="AI8882" s="14">
        <f t="shared" si="3169"/>
        <v>50</v>
      </c>
      <c r="AJ8882" s="997"/>
    </row>
    <row r="8883" spans="1:36" s="5" customFormat="1" ht="31.5" customHeight="1">
      <c r="A8883" s="1475" t="e">
        <f>#REF!+1</f>
        <v>#REF!</v>
      </c>
      <c r="B8883" s="970" t="s">
        <v>3775</v>
      </c>
      <c r="C8883" s="981" t="s">
        <v>65</v>
      </c>
      <c r="D8883" s="1775">
        <v>5.274</v>
      </c>
      <c r="E8883" s="965">
        <v>191</v>
      </c>
      <c r="F8883" s="2962">
        <f t="shared" ref="F8883:F8885" si="3170">E8883*D8883</f>
        <v>1007.3340000000001</v>
      </c>
      <c r="G8883" s="967"/>
      <c r="H8883" s="965">
        <f t="shared" si="3162"/>
        <v>0</v>
      </c>
      <c r="I8883" s="971">
        <v>44721</v>
      </c>
      <c r="J8883" s="968">
        <v>45169</v>
      </c>
      <c r="K8883" s="965"/>
      <c r="L8883" s="973">
        <v>1606</v>
      </c>
      <c r="M8883" s="974">
        <v>44546</v>
      </c>
      <c r="N8883" s="965">
        <v>28</v>
      </c>
      <c r="O8883" s="965">
        <v>18</v>
      </c>
      <c r="P8883" s="965">
        <v>49</v>
      </c>
      <c r="Q8883" s="965"/>
      <c r="R8883" s="965"/>
      <c r="S8883" s="965"/>
      <c r="T8883" s="965"/>
      <c r="U8883" s="965"/>
      <c r="V8883" s="965"/>
      <c r="W8883" s="965"/>
      <c r="X8883" s="965"/>
      <c r="Y8883" s="965"/>
      <c r="Z8883" s="965"/>
      <c r="AA8883" s="965"/>
      <c r="AB8883" s="965"/>
      <c r="AC8883" s="1507">
        <f t="shared" si="3163"/>
        <v>96</v>
      </c>
      <c r="AD8883" s="1508">
        <f t="shared" si="3164"/>
        <v>506.30399999999997</v>
      </c>
      <c r="AE8883" s="14">
        <f t="shared" si="3165"/>
        <v>5.0666666666666664</v>
      </c>
      <c r="AF8883" s="14">
        <f t="shared" si="3166"/>
        <v>31.666666666666668</v>
      </c>
      <c r="AG8883" s="14">
        <f t="shared" si="3167"/>
        <v>3.0315789473684212</v>
      </c>
      <c r="AH8883" s="14">
        <f t="shared" si="3168"/>
        <v>-2.0350877192982453</v>
      </c>
      <c r="AI8883" s="14">
        <f t="shared" si="3169"/>
        <v>-64.444444444444457</v>
      </c>
      <c r="AJ8883" s="997"/>
    </row>
    <row r="8884" spans="1:36" s="5" customFormat="1" ht="15.75">
      <c r="A8884" s="1475" t="e">
        <f>#REF!+1</f>
        <v>#REF!</v>
      </c>
      <c r="B8884" s="970" t="s">
        <v>7458</v>
      </c>
      <c r="C8884" s="981" t="s">
        <v>65</v>
      </c>
      <c r="D8884" s="1775">
        <v>69.12</v>
      </c>
      <c r="E8884" s="965">
        <v>100</v>
      </c>
      <c r="F8884" s="983">
        <f t="shared" si="3170"/>
        <v>6912</v>
      </c>
      <c r="G8884" s="967"/>
      <c r="H8884" s="965">
        <f>G8884*D8884</f>
        <v>0</v>
      </c>
      <c r="I8884" s="975">
        <v>44917</v>
      </c>
      <c r="J8884" s="968">
        <v>45107</v>
      </c>
      <c r="K8884" s="965"/>
      <c r="L8884" s="973">
        <v>650</v>
      </c>
      <c r="M8884" s="974">
        <v>44782</v>
      </c>
      <c r="N8884" s="965">
        <v>12</v>
      </c>
      <c r="O8884" s="965">
        <v>18</v>
      </c>
      <c r="P8884" s="965">
        <v>25</v>
      </c>
      <c r="Q8884" s="965"/>
      <c r="R8884" s="965"/>
      <c r="S8884" s="965"/>
      <c r="T8884" s="965"/>
      <c r="U8884" s="965"/>
      <c r="V8884" s="965"/>
      <c r="W8884" s="965"/>
      <c r="X8884" s="965"/>
      <c r="Y8884" s="965"/>
      <c r="Z8884" s="965"/>
      <c r="AA8884" s="965"/>
      <c r="AB8884" s="965"/>
      <c r="AC8884" s="1507">
        <f t="shared" si="3163"/>
        <v>45</v>
      </c>
      <c r="AD8884" s="1508">
        <f t="shared" si="3164"/>
        <v>3110.4</v>
      </c>
      <c r="AE8884" s="14">
        <f t="shared" si="3165"/>
        <v>3</v>
      </c>
      <c r="AF8884" s="14">
        <f t="shared" si="3166"/>
        <v>18.333333333333332</v>
      </c>
      <c r="AG8884" s="14">
        <f t="shared" si="3167"/>
        <v>2.4545454545454546</v>
      </c>
      <c r="AH8884" s="14">
        <f t="shared" si="3168"/>
        <v>-0.54545454545454541</v>
      </c>
      <c r="AI8884" s="14">
        <f t="shared" si="3169"/>
        <v>-10</v>
      </c>
      <c r="AJ8884" s="997"/>
    </row>
    <row r="8885" spans="1:36" s="4" customFormat="1" ht="15.75">
      <c r="A8885" s="1475" t="e">
        <f t="shared" ref="A8885" si="3171">A8884+1</f>
        <v>#REF!</v>
      </c>
      <c r="B8885" s="2963" t="s">
        <v>6763</v>
      </c>
      <c r="C8885" s="981" t="s">
        <v>65</v>
      </c>
      <c r="D8885" s="1775">
        <v>63.45</v>
      </c>
      <c r="E8885" s="965">
        <v>227</v>
      </c>
      <c r="F8885" s="983">
        <f t="shared" si="3170"/>
        <v>14403.150000000001</v>
      </c>
      <c r="G8885" s="967"/>
      <c r="H8885" s="965">
        <f>G8885*D8885</f>
        <v>0</v>
      </c>
      <c r="I8885" s="975">
        <v>44904</v>
      </c>
      <c r="J8885" s="968">
        <v>45659</v>
      </c>
      <c r="K8885" s="965"/>
      <c r="L8885" s="973">
        <v>648</v>
      </c>
      <c r="M8885" s="974">
        <v>44782</v>
      </c>
      <c r="N8885" s="965">
        <v>74</v>
      </c>
      <c r="O8885" s="965">
        <v>40</v>
      </c>
      <c r="P8885" s="965">
        <v>49</v>
      </c>
      <c r="Q8885" s="965"/>
      <c r="R8885" s="965"/>
      <c r="S8885" s="965"/>
      <c r="T8885" s="965"/>
      <c r="U8885" s="965"/>
      <c r="V8885" s="965"/>
      <c r="W8885" s="965"/>
      <c r="X8885" s="965"/>
      <c r="Y8885" s="965"/>
      <c r="Z8885" s="965"/>
      <c r="AA8885" s="965"/>
      <c r="AB8885" s="965"/>
      <c r="AC8885" s="1507">
        <f t="shared" si="3163"/>
        <v>64</v>
      </c>
      <c r="AD8885" s="1508">
        <f t="shared" si="3164"/>
        <v>4060.8</v>
      </c>
      <c r="AE8885" s="14">
        <f t="shared" si="3165"/>
        <v>21.4</v>
      </c>
      <c r="AF8885" s="14">
        <f t="shared" si="3166"/>
        <v>54.333333333333336</v>
      </c>
      <c r="AG8885" s="14">
        <f t="shared" si="3167"/>
        <v>1.1779141104294477</v>
      </c>
      <c r="AH8885" s="14">
        <f t="shared" si="3168"/>
        <v>-20.22208588957055</v>
      </c>
      <c r="AI8885" s="14">
        <f t="shared" si="3169"/>
        <v>-1098.7333333333333</v>
      </c>
      <c r="AJ8885" s="997"/>
    </row>
    <row r="8886" spans="1:36" s="4" customFormat="1" ht="15.75">
      <c r="A8886" s="1475">
        <v>14</v>
      </c>
      <c r="B8886" s="990" t="s">
        <v>9035</v>
      </c>
      <c r="C8886" s="2964" t="s">
        <v>262</v>
      </c>
      <c r="D8886" s="1775">
        <v>0</v>
      </c>
      <c r="E8886" s="965"/>
      <c r="F8886" s="983"/>
      <c r="G8886" s="967">
        <v>600</v>
      </c>
      <c r="H8886" s="965">
        <f>G8886*D8886</f>
        <v>0</v>
      </c>
      <c r="I8886" s="975">
        <v>44612</v>
      </c>
      <c r="J8886" s="968">
        <v>45184</v>
      </c>
      <c r="K8886" s="965"/>
      <c r="L8886" s="973">
        <v>161</v>
      </c>
      <c r="M8886" s="974">
        <v>44973</v>
      </c>
      <c r="N8886" s="965">
        <v>0</v>
      </c>
      <c r="O8886" s="965">
        <v>0</v>
      </c>
      <c r="P8886" s="965">
        <v>560</v>
      </c>
      <c r="Q8886" s="965"/>
      <c r="R8886" s="965"/>
      <c r="S8886" s="965"/>
      <c r="T8886" s="965"/>
      <c r="U8886" s="965"/>
      <c r="V8886" s="965"/>
      <c r="W8886" s="965"/>
      <c r="X8886" s="965"/>
      <c r="Y8886" s="965"/>
      <c r="Z8886" s="965"/>
      <c r="AA8886" s="965"/>
      <c r="AB8886" s="965"/>
      <c r="AC8886" s="1507">
        <f t="shared" si="3163"/>
        <v>40</v>
      </c>
      <c r="AD8886" s="1508">
        <f t="shared" si="3164"/>
        <v>0</v>
      </c>
      <c r="AE8886" s="14">
        <f t="shared" si="3165"/>
        <v>5.5666666666666664</v>
      </c>
      <c r="AF8886" s="14">
        <f t="shared" si="3166"/>
        <v>186.66666666666666</v>
      </c>
      <c r="AG8886" s="14">
        <f t="shared" si="3167"/>
        <v>0.2142857142857143</v>
      </c>
      <c r="AH8886" s="14">
        <f t="shared" si="3168"/>
        <v>-5.352380952380952</v>
      </c>
      <c r="AI8886" s="14">
        <f t="shared" si="3169"/>
        <v>-999.11111111111109</v>
      </c>
      <c r="AJ8886" s="997"/>
    </row>
    <row r="8887" spans="1:36" s="4" customFormat="1" ht="31.5">
      <c r="A8887" s="1475" t="e">
        <f>#REF!+1</f>
        <v>#REF!</v>
      </c>
      <c r="B8887" s="970" t="s">
        <v>1726</v>
      </c>
      <c r="C8887" s="965" t="s">
        <v>65</v>
      </c>
      <c r="D8887" s="1775">
        <v>934.9</v>
      </c>
      <c r="E8887" s="965">
        <v>175</v>
      </c>
      <c r="F8887" s="983">
        <f>E8887*D8887</f>
        <v>163607.5</v>
      </c>
      <c r="G8887" s="967"/>
      <c r="H8887" s="978">
        <f>G8887*D8887</f>
        <v>0</v>
      </c>
      <c r="I8887" s="971">
        <v>44428</v>
      </c>
      <c r="J8887" s="968">
        <v>45689</v>
      </c>
      <c r="K8887" s="965"/>
      <c r="L8887" s="980">
        <v>1082</v>
      </c>
      <c r="M8887" s="975">
        <v>44419</v>
      </c>
      <c r="N8887" s="965">
        <v>40</v>
      </c>
      <c r="O8887" s="965">
        <v>27</v>
      </c>
      <c r="P8887" s="965">
        <v>20</v>
      </c>
      <c r="Q8887" s="965"/>
      <c r="R8887" s="965"/>
      <c r="S8887" s="965"/>
      <c r="T8887" s="965"/>
      <c r="U8887" s="965"/>
      <c r="V8887" s="965"/>
      <c r="W8887" s="965"/>
      <c r="X8887" s="965"/>
      <c r="Y8887" s="965"/>
      <c r="Z8887" s="965"/>
      <c r="AA8887" s="965"/>
      <c r="AB8887" s="965"/>
      <c r="AC8887" s="1507">
        <f t="shared" si="3163"/>
        <v>88</v>
      </c>
      <c r="AD8887" s="1508">
        <f t="shared" si="3164"/>
        <v>82271.199999999997</v>
      </c>
      <c r="AE8887" s="14">
        <f t="shared" si="3165"/>
        <v>22.4</v>
      </c>
      <c r="AF8887" s="14">
        <f t="shared" si="3166"/>
        <v>29</v>
      </c>
      <c r="AG8887" s="14">
        <f t="shared" si="3167"/>
        <v>3.0344827586206895</v>
      </c>
      <c r="AH8887" s="14">
        <f t="shared" si="3168"/>
        <v>-19.365517241379308</v>
      </c>
      <c r="AI8887" s="14">
        <f t="shared" si="3169"/>
        <v>-561.59999999999991</v>
      </c>
      <c r="AJ8887" s="997"/>
    </row>
    <row r="8888" spans="1:36" s="4" customFormat="1" ht="15.75">
      <c r="A8888" s="2965" t="s">
        <v>1727</v>
      </c>
      <c r="B8888" s="2966"/>
      <c r="C8888" s="2966"/>
      <c r="D8888" s="2966"/>
      <c r="E8888" s="965"/>
      <c r="F8888" s="965"/>
      <c r="G8888" s="965"/>
      <c r="H8888" s="965"/>
      <c r="I8888" s="965"/>
      <c r="J8888" s="965"/>
      <c r="K8888" s="965"/>
      <c r="L8888" s="965"/>
      <c r="M8888" s="965"/>
      <c r="N8888" s="965"/>
      <c r="O8888" s="965"/>
      <c r="P8888" s="965"/>
      <c r="Q8888" s="965"/>
      <c r="R8888" s="965"/>
      <c r="S8888" s="965"/>
      <c r="T8888" s="965"/>
      <c r="U8888" s="965"/>
      <c r="V8888" s="965"/>
      <c r="W8888" s="965"/>
      <c r="X8888" s="965"/>
      <c r="Y8888" s="965"/>
      <c r="Z8888" s="965"/>
      <c r="AA8888" s="965"/>
      <c r="AB8888" s="965"/>
      <c r="AC8888" s="965"/>
      <c r="AD8888" s="965"/>
      <c r="AE8888" s="965"/>
      <c r="AF8888" s="965"/>
      <c r="AG8888" s="965"/>
      <c r="AH8888" s="965"/>
      <c r="AI8888" s="965"/>
      <c r="AJ8888" s="965"/>
    </row>
    <row r="8889" spans="1:36" s="4" customFormat="1" ht="15.75">
      <c r="A8889" s="1475">
        <v>2</v>
      </c>
      <c r="B8889" s="970" t="s">
        <v>1728</v>
      </c>
      <c r="C8889" s="965" t="s">
        <v>65</v>
      </c>
      <c r="D8889" s="1775">
        <v>107.3</v>
      </c>
      <c r="E8889" s="965">
        <v>50</v>
      </c>
      <c r="F8889" s="983">
        <f>E8889*D8889</f>
        <v>5365</v>
      </c>
      <c r="G8889" s="967"/>
      <c r="H8889" s="965">
        <f>G8889*D8889</f>
        <v>0</v>
      </c>
      <c r="I8889" s="971">
        <v>44594</v>
      </c>
      <c r="J8889" s="968">
        <v>45199</v>
      </c>
      <c r="K8889" s="965"/>
      <c r="L8889" s="973">
        <v>168</v>
      </c>
      <c r="M8889" s="974">
        <v>44587</v>
      </c>
      <c r="N8889" s="965">
        <v>0</v>
      </c>
      <c r="O8889" s="965">
        <v>0</v>
      </c>
      <c r="P8889" s="965">
        <v>0</v>
      </c>
      <c r="Q8889" s="965"/>
      <c r="R8889" s="965"/>
      <c r="S8889" s="965"/>
      <c r="T8889" s="965"/>
      <c r="U8889" s="965"/>
      <c r="V8889" s="965"/>
      <c r="W8889" s="965"/>
      <c r="X8889" s="965"/>
      <c r="Y8889" s="965"/>
      <c r="Z8889" s="965"/>
      <c r="AA8889" s="965"/>
      <c r="AB8889" s="965"/>
      <c r="AC8889" s="1019">
        <f>E8889+G8889-N8889-O8889-AA8889-P8889-Q8889-R8889-S8889-T8889-U8889-V8889-W8889-X8889-Y8889</f>
        <v>50</v>
      </c>
      <c r="AD8889" s="1029">
        <f>D8889*AC8889</f>
        <v>5365</v>
      </c>
      <c r="AE8889" s="969">
        <f>(J8889-"01.04.2023")/30</f>
        <v>6.0666666666666664</v>
      </c>
      <c r="AF8889" s="969">
        <f>(N8889+O8889+P8889+Q8889+R8889+S8889+T8889+U8889+V8889+W8889+X8889+Y8889)/3</f>
        <v>0</v>
      </c>
      <c r="AG8889" s="969" t="e">
        <f>AC8889/AF8889</f>
        <v>#DIV/0!</v>
      </c>
      <c r="AH8889" s="969" t="e">
        <f>AG8889-AE8889</f>
        <v>#DIV/0!</v>
      </c>
      <c r="AI8889" s="969">
        <f>AC8889-(AE8889*AF8889)</f>
        <v>50</v>
      </c>
      <c r="AJ8889" s="997"/>
    </row>
    <row r="8890" spans="1:36" s="4" customFormat="1" ht="31.5" customHeight="1">
      <c r="A8890" s="1475">
        <v>4</v>
      </c>
      <c r="B8890" s="982" t="s">
        <v>1729</v>
      </c>
      <c r="C8890" s="965" t="s">
        <v>65</v>
      </c>
      <c r="D8890" s="1775">
        <v>129.78</v>
      </c>
      <c r="E8890" s="965">
        <v>300</v>
      </c>
      <c r="F8890" s="983">
        <f>E8890*D8890</f>
        <v>38934</v>
      </c>
      <c r="G8890" s="967"/>
      <c r="H8890" s="965">
        <f>G8890*D8890</f>
        <v>0</v>
      </c>
      <c r="I8890" s="971">
        <v>44923</v>
      </c>
      <c r="J8890" s="968">
        <v>45169</v>
      </c>
      <c r="K8890" s="965"/>
      <c r="L8890" s="973">
        <v>1142</v>
      </c>
      <c r="M8890" s="974">
        <v>44916</v>
      </c>
      <c r="N8890" s="965">
        <v>0</v>
      </c>
      <c r="O8890" s="965">
        <v>0</v>
      </c>
      <c r="P8890" s="965">
        <v>95</v>
      </c>
      <c r="Q8890" s="965"/>
      <c r="R8890" s="965"/>
      <c r="S8890" s="965"/>
      <c r="T8890" s="965"/>
      <c r="U8890" s="965"/>
      <c r="V8890" s="965"/>
      <c r="W8890" s="965"/>
      <c r="X8890" s="965"/>
      <c r="Y8890" s="965"/>
      <c r="Z8890" s="965"/>
      <c r="AA8890" s="965"/>
      <c r="AB8890" s="965"/>
      <c r="AC8890" s="1019">
        <f>E8890+G8890-N8890-O8890-AA8890-P8890-Q8890-R8890-S8890-T8890-U8890-V8890-W8890-X8890-Y8890</f>
        <v>205</v>
      </c>
      <c r="AD8890" s="1029">
        <f>D8890*AC8890</f>
        <v>26604.9</v>
      </c>
      <c r="AE8890" s="969">
        <f>(J8890-"01.04.2023")/30</f>
        <v>5.0666666666666664</v>
      </c>
      <c r="AF8890" s="969">
        <f>(N8890+O8890+P8890+Q8890+R8890+S8890+T8890+U8890+V8890+W8890+X8890+Y8890)/3</f>
        <v>31.666666666666668</v>
      </c>
      <c r="AG8890" s="969">
        <f>AC8890/AF8890</f>
        <v>6.4736842105263159</v>
      </c>
      <c r="AH8890" s="969">
        <f>AG8890-AE8890</f>
        <v>1.4070175438596495</v>
      </c>
      <c r="AI8890" s="969">
        <f>AC8890-(AE8890*AF8890)</f>
        <v>44.555555555555543</v>
      </c>
      <c r="AJ8890" s="997"/>
    </row>
    <row r="8891" spans="1:36" s="4" customFormat="1" ht="15.75">
      <c r="A8891" s="4255" t="s">
        <v>21</v>
      </c>
      <c r="B8891" s="4255"/>
      <c r="C8891" s="4255"/>
      <c r="D8891" s="4255"/>
      <c r="E8891" s="4255"/>
      <c r="F8891" s="4255"/>
      <c r="G8891" s="4255"/>
      <c r="H8891" s="4255"/>
      <c r="I8891" s="4255"/>
      <c r="J8891" s="4255"/>
      <c r="K8891" s="4255"/>
      <c r="L8891" s="4255"/>
      <c r="M8891" s="4255"/>
      <c r="N8891" s="4255"/>
      <c r="O8891" s="4255"/>
      <c r="P8891" s="4255"/>
      <c r="Q8891" s="4255"/>
      <c r="R8891" s="4255"/>
      <c r="S8891" s="4255"/>
      <c r="T8891" s="4255"/>
      <c r="U8891" s="4255"/>
      <c r="V8891" s="4255"/>
      <c r="W8891" s="4255"/>
      <c r="X8891" s="4255"/>
      <c r="Y8891" s="4255"/>
      <c r="Z8891" s="4255"/>
      <c r="AA8891" s="4255"/>
      <c r="AB8891" s="4255"/>
      <c r="AC8891" s="4255"/>
      <c r="AD8891" s="4255"/>
      <c r="AE8891" s="4255"/>
      <c r="AF8891" s="4255"/>
      <c r="AG8891" s="4255"/>
      <c r="AH8891" s="4255"/>
      <c r="AI8891" s="4255"/>
      <c r="AJ8891" s="4255"/>
    </row>
    <row r="8892" spans="1:36" s="4" customFormat="1" ht="15.75">
      <c r="A8892" s="4104" t="s">
        <v>1730</v>
      </c>
      <c r="B8892" s="4105"/>
      <c r="C8892" s="965"/>
      <c r="D8892" s="965"/>
      <c r="E8892" s="965"/>
      <c r="F8892" s="965"/>
      <c r="G8892" s="965"/>
      <c r="H8892" s="965"/>
      <c r="I8892" s="965"/>
      <c r="J8892" s="965"/>
      <c r="K8892" s="965"/>
      <c r="L8892" s="965"/>
      <c r="M8892" s="965"/>
      <c r="N8892" s="965"/>
      <c r="O8892" s="965"/>
      <c r="P8892" s="965"/>
      <c r="Q8892" s="965"/>
      <c r="R8892" s="965"/>
      <c r="S8892" s="965"/>
      <c r="T8892" s="965"/>
      <c r="U8892" s="965"/>
      <c r="V8892" s="965"/>
      <c r="W8892" s="965"/>
      <c r="X8892" s="965"/>
      <c r="Y8892" s="965"/>
      <c r="Z8892" s="965"/>
      <c r="AA8892" s="965"/>
      <c r="AB8892" s="965"/>
      <c r="AC8892" s="965"/>
      <c r="AD8892" s="965"/>
      <c r="AE8892" s="965"/>
      <c r="AF8892" s="965"/>
      <c r="AG8892" s="965"/>
      <c r="AH8892" s="965"/>
      <c r="AI8892" s="965"/>
      <c r="AJ8892" s="965"/>
    </row>
    <row r="8893" spans="1:36" s="5" customFormat="1" ht="15.75">
      <c r="A8893" s="1475">
        <v>1</v>
      </c>
      <c r="B8893" s="970" t="s">
        <v>1731</v>
      </c>
      <c r="C8893" s="965" t="s">
        <v>66</v>
      </c>
      <c r="D8893" s="984">
        <v>15</v>
      </c>
      <c r="E8893" s="965">
        <v>27</v>
      </c>
      <c r="F8893" s="983">
        <f>E8893*D8893</f>
        <v>405</v>
      </c>
      <c r="G8893" s="965"/>
      <c r="H8893" s="965">
        <f>G8893*D8893</f>
        <v>0</v>
      </c>
      <c r="I8893" s="975">
        <v>43942</v>
      </c>
      <c r="J8893" s="965" t="s">
        <v>647</v>
      </c>
      <c r="K8893" s="965"/>
      <c r="L8893" s="980">
        <v>435</v>
      </c>
      <c r="M8893" s="975">
        <v>43937</v>
      </c>
      <c r="N8893" s="965">
        <v>0</v>
      </c>
      <c r="O8893" s="965">
        <v>0</v>
      </c>
      <c r="P8893" s="965">
        <v>0</v>
      </c>
      <c r="Q8893" s="965"/>
      <c r="R8893" s="965"/>
      <c r="S8893" s="965"/>
      <c r="T8893" s="965"/>
      <c r="U8893" s="965"/>
      <c r="V8893" s="965"/>
      <c r="W8893" s="965"/>
      <c r="X8893" s="965"/>
      <c r="Y8893" s="965"/>
      <c r="Z8893" s="965"/>
      <c r="AA8893" s="965"/>
      <c r="AB8893" s="965"/>
      <c r="AC8893" s="1019">
        <f>E8893+G8893-N8893-O8893-AA8893-P8893-Q8893-R8893-S8893-T8893-U8893-V8893-W8893-X8893-Y8893</f>
        <v>27</v>
      </c>
      <c r="AD8893" s="1029">
        <f>D8893*AC8893</f>
        <v>405</v>
      </c>
      <c r="AE8893" s="969" t="s">
        <v>334</v>
      </c>
      <c r="AF8893" s="969">
        <f>(N8893+O8893+P8893+Q8893+R8893+S8893+T8893+U8893+V8893+W8893+X8893+Y8893)/3</f>
        <v>0</v>
      </c>
      <c r="AG8893" s="969" t="e">
        <f>AC8893/AF8893</f>
        <v>#DIV/0!</v>
      </c>
      <c r="AH8893" s="969" t="s">
        <v>334</v>
      </c>
      <c r="AI8893" s="969" t="s">
        <v>334</v>
      </c>
      <c r="AJ8893" s="997"/>
    </row>
    <row r="8894" spans="1:36" s="4" customFormat="1" ht="15.75">
      <c r="A8894" s="1475">
        <v>2</v>
      </c>
      <c r="B8894" s="970" t="s">
        <v>1732</v>
      </c>
      <c r="C8894" s="965" t="s">
        <v>66</v>
      </c>
      <c r="D8894" s="984">
        <v>214</v>
      </c>
      <c r="E8894" s="965">
        <v>13</v>
      </c>
      <c r="F8894" s="983">
        <f>E8894*D8894</f>
        <v>2782</v>
      </c>
      <c r="G8894" s="965"/>
      <c r="H8894" s="965">
        <f>G8894*D8894</f>
        <v>0</v>
      </c>
      <c r="I8894" s="975">
        <v>43942</v>
      </c>
      <c r="J8894" s="965" t="s">
        <v>647</v>
      </c>
      <c r="K8894" s="965"/>
      <c r="L8894" s="980">
        <v>434</v>
      </c>
      <c r="M8894" s="975">
        <v>43951</v>
      </c>
      <c r="N8894" s="965">
        <v>0</v>
      </c>
      <c r="O8894" s="965">
        <v>0</v>
      </c>
      <c r="P8894" s="965">
        <v>0</v>
      </c>
      <c r="Q8894" s="965"/>
      <c r="R8894" s="965"/>
      <c r="S8894" s="965"/>
      <c r="T8894" s="965"/>
      <c r="U8894" s="965"/>
      <c r="V8894" s="965"/>
      <c r="W8894" s="965"/>
      <c r="X8894" s="965"/>
      <c r="Y8894" s="965"/>
      <c r="Z8894" s="965"/>
      <c r="AA8894" s="965"/>
      <c r="AB8894" s="965"/>
      <c r="AC8894" s="1019">
        <f>E8894+G8894-N8894-O8894-AA8894-P8894-Q8894-R8894-S8894-T8894-U8894-V8894-W8894-X8894-Y8894</f>
        <v>13</v>
      </c>
      <c r="AD8894" s="1029">
        <f>D8894*AC8894</f>
        <v>2782</v>
      </c>
      <c r="AE8894" s="969" t="s">
        <v>334</v>
      </c>
      <c r="AF8894" s="969">
        <f>(N8894+O8894+P8894+Q8894+R8894+S8894+T8894+U8894+V8894+W8894+X8894+Y8894)/3</f>
        <v>0</v>
      </c>
      <c r="AG8894" s="969" t="e">
        <f>AC8894/AF8894</f>
        <v>#DIV/0!</v>
      </c>
      <c r="AH8894" s="969" t="s">
        <v>334</v>
      </c>
      <c r="AI8894" s="969" t="s">
        <v>334</v>
      </c>
      <c r="AJ8894" s="997"/>
    </row>
    <row r="8895" spans="1:36" s="4" customFormat="1" ht="31.5" customHeight="1">
      <c r="A8895" s="4104" t="s">
        <v>1733</v>
      </c>
      <c r="B8895" s="4105"/>
      <c r="C8895" s="965"/>
      <c r="D8895" s="965"/>
      <c r="E8895" s="965"/>
      <c r="F8895" s="965"/>
      <c r="G8895" s="965"/>
      <c r="H8895" s="965"/>
      <c r="I8895" s="965"/>
      <c r="J8895" s="965"/>
      <c r="K8895" s="965"/>
      <c r="L8895" s="965"/>
      <c r="M8895" s="965"/>
      <c r="N8895" s="965"/>
      <c r="O8895" s="965"/>
      <c r="P8895" s="965"/>
      <c r="Q8895" s="965"/>
      <c r="R8895" s="965"/>
      <c r="S8895" s="965"/>
      <c r="T8895" s="965"/>
      <c r="U8895" s="965"/>
      <c r="V8895" s="965"/>
      <c r="W8895" s="965"/>
      <c r="X8895" s="965"/>
      <c r="Y8895" s="965"/>
      <c r="Z8895" s="965"/>
      <c r="AA8895" s="965"/>
      <c r="AB8895" s="965"/>
      <c r="AC8895" s="965"/>
      <c r="AD8895" s="965"/>
      <c r="AE8895" s="965"/>
      <c r="AF8895" s="965"/>
      <c r="AG8895" s="965"/>
      <c r="AH8895" s="965"/>
      <c r="AI8895" s="965"/>
      <c r="AJ8895" s="965"/>
    </row>
    <row r="8896" spans="1:36" s="4" customFormat="1" ht="31.5" customHeight="1">
      <c r="A8896" s="1475">
        <v>1</v>
      </c>
      <c r="B8896" s="970" t="s">
        <v>1734</v>
      </c>
      <c r="C8896" s="965" t="s">
        <v>66</v>
      </c>
      <c r="D8896" s="985">
        <v>555.22</v>
      </c>
      <c r="E8896" s="965">
        <v>45</v>
      </c>
      <c r="F8896" s="983">
        <f>E8896*D8896</f>
        <v>24984.9</v>
      </c>
      <c r="G8896" s="965"/>
      <c r="H8896" s="965">
        <f>G8896*D8896</f>
        <v>0</v>
      </c>
      <c r="I8896" s="974">
        <v>43951</v>
      </c>
      <c r="J8896" s="965" t="s">
        <v>647</v>
      </c>
      <c r="K8896" s="965"/>
      <c r="L8896" s="985">
        <v>490</v>
      </c>
      <c r="M8896" s="974">
        <v>43950</v>
      </c>
      <c r="N8896" s="965">
        <v>0</v>
      </c>
      <c r="O8896" s="965">
        <v>0</v>
      </c>
      <c r="P8896" s="965">
        <v>0</v>
      </c>
      <c r="Q8896" s="965"/>
      <c r="R8896" s="965"/>
      <c r="S8896" s="965"/>
      <c r="T8896" s="965"/>
      <c r="U8896" s="965"/>
      <c r="V8896" s="965"/>
      <c r="W8896" s="965"/>
      <c r="X8896" s="965"/>
      <c r="Y8896" s="965"/>
      <c r="Z8896" s="965"/>
      <c r="AA8896" s="965"/>
      <c r="AB8896" s="965"/>
      <c r="AC8896" s="1019">
        <f>E8896+G8896-N8896-O8896-AA8896-P8896-Q8896-R8896-S8896-T8896-U8896-V8896-W8896-X8896-Y8896</f>
        <v>45</v>
      </c>
      <c r="AD8896" s="1029">
        <f>D8896*AC8896</f>
        <v>24984.9</v>
      </c>
      <c r="AE8896" s="969" t="s">
        <v>334</v>
      </c>
      <c r="AF8896" s="969">
        <f>(N8896+O8896+P8896+Q8896+R8896+S8896+T8896+U8896+V8896+W8896+X8896+Y8896)/3</f>
        <v>0</v>
      </c>
      <c r="AG8896" s="969" t="e">
        <f>AC8896/AF8896</f>
        <v>#DIV/0!</v>
      </c>
      <c r="AH8896" s="969" t="s">
        <v>334</v>
      </c>
      <c r="AI8896" s="969" t="s">
        <v>334</v>
      </c>
      <c r="AJ8896" s="997"/>
    </row>
    <row r="8897" spans="1:47" s="4" customFormat="1" ht="15.75">
      <c r="A8897" s="1475">
        <v>2</v>
      </c>
      <c r="B8897" s="970" t="s">
        <v>610</v>
      </c>
      <c r="C8897" s="965" t="s">
        <v>66</v>
      </c>
      <c r="D8897" s="986">
        <v>65.25</v>
      </c>
      <c r="E8897" s="965">
        <v>20</v>
      </c>
      <c r="F8897" s="983">
        <f>E8897*D8897</f>
        <v>1305</v>
      </c>
      <c r="G8897" s="965"/>
      <c r="H8897" s="965">
        <f>G8897*D8897</f>
        <v>0</v>
      </c>
      <c r="I8897" s="975">
        <v>43964</v>
      </c>
      <c r="J8897" s="965" t="s">
        <v>647</v>
      </c>
      <c r="K8897" s="965"/>
      <c r="L8897" s="980">
        <v>508</v>
      </c>
      <c r="M8897" s="975">
        <v>43963</v>
      </c>
      <c r="N8897" s="965">
        <v>0</v>
      </c>
      <c r="O8897" s="965">
        <v>0</v>
      </c>
      <c r="P8897" s="965">
        <v>0</v>
      </c>
      <c r="Q8897" s="965"/>
      <c r="R8897" s="965"/>
      <c r="S8897" s="965"/>
      <c r="T8897" s="965"/>
      <c r="U8897" s="965"/>
      <c r="V8897" s="965"/>
      <c r="W8897" s="965"/>
      <c r="X8897" s="965"/>
      <c r="Y8897" s="965"/>
      <c r="Z8897" s="965"/>
      <c r="AA8897" s="965"/>
      <c r="AB8897" s="965"/>
      <c r="AC8897" s="1019">
        <f>E8897+G8897-N8897-O8897-AA8897-P8897-Q8897-R8897-S8897-T8897-U8897-V8897-W8897-X8897-Y8897</f>
        <v>20</v>
      </c>
      <c r="AD8897" s="1029">
        <f>D8897*AC8897</f>
        <v>1305</v>
      </c>
      <c r="AE8897" s="969" t="s">
        <v>334</v>
      </c>
      <c r="AF8897" s="969">
        <f>(N8897+O8897+P8897+Q8897+R8897+S8897+T8897+U8897+V8897+W8897+X8897+Y8897)/3</f>
        <v>0</v>
      </c>
      <c r="AG8897" s="969" t="e">
        <f>AC8897/AF8897</f>
        <v>#DIV/0!</v>
      </c>
      <c r="AH8897" s="969" t="s">
        <v>334</v>
      </c>
      <c r="AI8897" s="969" t="s">
        <v>334</v>
      </c>
      <c r="AJ8897" s="997"/>
    </row>
    <row r="8898" spans="1:47" s="6" customFormat="1" ht="31.5" customHeight="1">
      <c r="A8898" s="4104" t="s">
        <v>1735</v>
      </c>
      <c r="B8898" s="4105"/>
      <c r="C8898" s="965"/>
      <c r="D8898" s="965"/>
      <c r="E8898" s="965"/>
      <c r="F8898" s="965"/>
      <c r="G8898" s="965"/>
      <c r="H8898" s="965"/>
      <c r="I8898" s="965"/>
      <c r="J8898" s="965"/>
      <c r="K8898" s="965"/>
      <c r="L8898" s="965"/>
      <c r="M8898" s="965"/>
      <c r="N8898" s="965"/>
      <c r="O8898" s="965"/>
      <c r="P8898" s="965"/>
      <c r="Q8898" s="965"/>
      <c r="R8898" s="965"/>
      <c r="S8898" s="965"/>
      <c r="T8898" s="965"/>
      <c r="U8898" s="965"/>
      <c r="V8898" s="965"/>
      <c r="W8898" s="965"/>
      <c r="X8898" s="965"/>
      <c r="Y8898" s="965"/>
      <c r="Z8898" s="965"/>
      <c r="AA8898" s="965"/>
      <c r="AB8898" s="965"/>
      <c r="AC8898" s="965"/>
      <c r="AD8898" s="965"/>
      <c r="AE8898" s="965"/>
      <c r="AF8898" s="965"/>
      <c r="AG8898" s="965"/>
      <c r="AH8898" s="965"/>
      <c r="AI8898" s="965"/>
      <c r="AJ8898" s="965"/>
    </row>
    <row r="8899" spans="1:47" s="6" customFormat="1" ht="15.75">
      <c r="A8899" s="1475">
        <v>1</v>
      </c>
      <c r="B8899" s="970" t="s">
        <v>1736</v>
      </c>
      <c r="C8899" s="965" t="s">
        <v>66</v>
      </c>
      <c r="D8899" s="986">
        <v>6.7530000000000001</v>
      </c>
      <c r="E8899" s="965">
        <v>17</v>
      </c>
      <c r="F8899" s="983">
        <f>E8899*D8899</f>
        <v>114.801</v>
      </c>
      <c r="G8899" s="965"/>
      <c r="H8899" s="965">
        <f>G8899*D8899</f>
        <v>0</v>
      </c>
      <c r="I8899" s="975">
        <v>43949</v>
      </c>
      <c r="J8899" s="965" t="s">
        <v>647</v>
      </c>
      <c r="K8899" s="965"/>
      <c r="L8899" s="980">
        <v>458</v>
      </c>
      <c r="M8899" s="975">
        <v>43944</v>
      </c>
      <c r="N8899" s="965">
        <v>0</v>
      </c>
      <c r="O8899" s="965">
        <v>0</v>
      </c>
      <c r="P8899" s="965">
        <v>0</v>
      </c>
      <c r="Q8899" s="965"/>
      <c r="R8899" s="965"/>
      <c r="S8899" s="965"/>
      <c r="T8899" s="965"/>
      <c r="U8899" s="965"/>
      <c r="V8899" s="965"/>
      <c r="W8899" s="965"/>
      <c r="X8899" s="965"/>
      <c r="Y8899" s="965"/>
      <c r="Z8899" s="965"/>
      <c r="AA8899" s="965"/>
      <c r="AB8899" s="965"/>
      <c r="AC8899" s="1019">
        <f>E8899+G8899-N8899-O8899-AA8899-P8899-Q8899-R8899-S8899-T8899-U8899-V8899-W8899-X8899-Y8899</f>
        <v>17</v>
      </c>
      <c r="AD8899" s="1029">
        <f>D8899*AC8899</f>
        <v>114.801</v>
      </c>
      <c r="AE8899" s="969" t="s">
        <v>334</v>
      </c>
      <c r="AF8899" s="969">
        <f>(N8899+O8899+P8899+Q8899+R8899+S8899+T8899+U8899+V8899+W8899+X8899+Y8899)/3</f>
        <v>0</v>
      </c>
      <c r="AG8899" s="969" t="e">
        <f>AC8899/AF8899</f>
        <v>#DIV/0!</v>
      </c>
      <c r="AH8899" s="969" t="s">
        <v>334</v>
      </c>
      <c r="AI8899" s="969" t="s">
        <v>334</v>
      </c>
      <c r="AJ8899" s="997"/>
    </row>
    <row r="8900" spans="1:47" s="6" customFormat="1" ht="15.75">
      <c r="A8900" s="4104" t="s">
        <v>1737</v>
      </c>
      <c r="B8900" s="4105"/>
      <c r="C8900" s="965"/>
      <c r="D8900" s="965"/>
      <c r="E8900" s="965"/>
      <c r="F8900" s="965"/>
      <c r="G8900" s="965"/>
      <c r="H8900" s="965"/>
      <c r="I8900" s="965"/>
      <c r="J8900" s="965"/>
      <c r="K8900" s="965"/>
      <c r="L8900" s="965"/>
      <c r="M8900" s="965"/>
      <c r="N8900" s="965"/>
      <c r="O8900" s="965"/>
      <c r="P8900" s="965"/>
      <c r="Q8900" s="965"/>
      <c r="R8900" s="965"/>
      <c r="S8900" s="965"/>
      <c r="T8900" s="965"/>
      <c r="U8900" s="965"/>
      <c r="V8900" s="965"/>
      <c r="W8900" s="965"/>
      <c r="X8900" s="965"/>
      <c r="Y8900" s="965"/>
      <c r="Z8900" s="965"/>
      <c r="AA8900" s="965"/>
      <c r="AB8900" s="965"/>
      <c r="AC8900" s="965"/>
      <c r="AD8900" s="965"/>
      <c r="AE8900" s="965"/>
      <c r="AF8900" s="965"/>
      <c r="AG8900" s="965"/>
      <c r="AH8900" s="965"/>
      <c r="AI8900" s="965"/>
      <c r="AJ8900" s="965"/>
    </row>
    <row r="8901" spans="1:47" s="6" customFormat="1" ht="31.5">
      <c r="A8901" s="1475">
        <v>1</v>
      </c>
      <c r="B8901" s="2967" t="s">
        <v>1738</v>
      </c>
      <c r="C8901" s="987" t="s">
        <v>66</v>
      </c>
      <c r="D8901" s="986">
        <v>1017.03</v>
      </c>
      <c r="E8901" s="980">
        <v>2</v>
      </c>
      <c r="F8901" s="980">
        <f>E8901*D8901</f>
        <v>2034.06</v>
      </c>
      <c r="G8901" s="965"/>
      <c r="H8901" s="965">
        <f t="shared" ref="H8901:H8919" si="3172">G8901*D8901</f>
        <v>0</v>
      </c>
      <c r="I8901" s="975">
        <v>44494</v>
      </c>
      <c r="J8901" s="980" t="s">
        <v>647</v>
      </c>
      <c r="K8901" s="965"/>
      <c r="L8901" s="965"/>
      <c r="M8901" s="965"/>
      <c r="N8901" s="965">
        <v>0</v>
      </c>
      <c r="O8901" s="965">
        <v>0</v>
      </c>
      <c r="P8901" s="965">
        <v>0</v>
      </c>
      <c r="Q8901" s="965"/>
      <c r="R8901" s="965"/>
      <c r="S8901" s="965"/>
      <c r="T8901" s="965"/>
      <c r="U8901" s="965"/>
      <c r="V8901" s="965"/>
      <c r="W8901" s="965"/>
      <c r="X8901" s="965"/>
      <c r="Y8901" s="965"/>
      <c r="Z8901" s="965"/>
      <c r="AA8901" s="965"/>
      <c r="AB8901" s="965"/>
      <c r="AC8901" s="1019">
        <f t="shared" ref="AC8901:AC8919" si="3173">E8901+G8901-N8901-O8901-AA8901-P8901-Q8901-R8901-S8901-T8901-U8901-V8901-W8901-X8901-Y8901</f>
        <v>2</v>
      </c>
      <c r="AD8901" s="1029">
        <f t="shared" ref="AD8901:AD8919" si="3174">D8901*AC8901</f>
        <v>2034.06</v>
      </c>
      <c r="AE8901" s="969" t="s">
        <v>334</v>
      </c>
      <c r="AF8901" s="969">
        <f t="shared" ref="AF8901:AF8919" si="3175">(N8901+O8901+P8901+Q8901+R8901+S8901+T8901+U8901+V8901+W8901+X8901+Y8901)/3</f>
        <v>0</v>
      </c>
      <c r="AG8901" s="969" t="e">
        <f t="shared" ref="AG8901:AG8919" si="3176">AC8901/AF8901</f>
        <v>#DIV/0!</v>
      </c>
      <c r="AH8901" s="969" t="s">
        <v>334</v>
      </c>
      <c r="AI8901" s="969" t="s">
        <v>334</v>
      </c>
      <c r="AJ8901" s="981"/>
    </row>
    <row r="8902" spans="1:47" s="5" customFormat="1" ht="31.5" customHeight="1">
      <c r="A8902" s="1475"/>
      <c r="B8902" s="970" t="s">
        <v>1717</v>
      </c>
      <c r="C8902" s="987" t="s">
        <v>65</v>
      </c>
      <c r="D8902" s="986">
        <v>166.75</v>
      </c>
      <c r="E8902" s="980"/>
      <c r="F8902" s="980"/>
      <c r="G8902" s="965">
        <v>20</v>
      </c>
      <c r="H8902" s="965">
        <f t="shared" si="3172"/>
        <v>3335</v>
      </c>
      <c r="I8902" s="975">
        <v>44985</v>
      </c>
      <c r="J8902" s="975">
        <v>45051</v>
      </c>
      <c r="K8902" s="965"/>
      <c r="L8902" s="972" t="s">
        <v>8269</v>
      </c>
      <c r="M8902" s="968">
        <v>44632</v>
      </c>
      <c r="N8902" s="965">
        <v>0</v>
      </c>
      <c r="O8902" s="965">
        <v>0</v>
      </c>
      <c r="P8902" s="965">
        <v>10</v>
      </c>
      <c r="Q8902" s="965"/>
      <c r="R8902" s="965"/>
      <c r="S8902" s="965"/>
      <c r="T8902" s="965"/>
      <c r="U8902" s="965"/>
      <c r="V8902" s="965"/>
      <c r="W8902" s="965"/>
      <c r="X8902" s="965"/>
      <c r="Y8902" s="965"/>
      <c r="Z8902" s="965"/>
      <c r="AA8902" s="965"/>
      <c r="AB8902" s="965"/>
      <c r="AC8902" s="1019">
        <f t="shared" si="3173"/>
        <v>10</v>
      </c>
      <c r="AD8902" s="1029">
        <f t="shared" si="3174"/>
        <v>1667.5</v>
      </c>
      <c r="AE8902" s="969">
        <f t="shared" ref="AE8902:AE8910" si="3177">(J8902-"01.04.2023")/30</f>
        <v>1.1333333333333333</v>
      </c>
      <c r="AF8902" s="969">
        <f t="shared" si="3175"/>
        <v>3.3333333333333335</v>
      </c>
      <c r="AG8902" s="969">
        <f t="shared" si="3176"/>
        <v>3</v>
      </c>
      <c r="AH8902" s="969">
        <f t="shared" ref="AH8902:AH8910" si="3178">AG8902-AE8902</f>
        <v>1.8666666666666667</v>
      </c>
      <c r="AI8902" s="969">
        <f t="shared" ref="AI8902:AI8910" si="3179">AC8902-(AE8902*AF8902)</f>
        <v>6.2222222222222223</v>
      </c>
      <c r="AJ8902" s="981"/>
      <c r="AK8902" s="13"/>
      <c r="AL8902" s="13"/>
      <c r="AM8902" s="13"/>
      <c r="AN8902" s="13"/>
      <c r="AO8902" s="13"/>
      <c r="AP8902" s="13"/>
      <c r="AQ8902" s="13"/>
      <c r="AR8902" s="13"/>
      <c r="AS8902" s="13"/>
      <c r="AT8902" s="13"/>
      <c r="AU8902" s="13"/>
    </row>
    <row r="8903" spans="1:47" s="6" customFormat="1" ht="31.5">
      <c r="A8903" s="1475" t="e">
        <f>#REF!+1</f>
        <v>#REF!</v>
      </c>
      <c r="B8903" s="970" t="s">
        <v>8275</v>
      </c>
      <c r="C8903" s="965" t="s">
        <v>65</v>
      </c>
      <c r="D8903" s="980">
        <v>4.1139599999999996</v>
      </c>
      <c r="E8903" s="981">
        <v>2500</v>
      </c>
      <c r="F8903" s="980">
        <f>E8903*D8903</f>
        <v>10284.9</v>
      </c>
      <c r="G8903" s="980"/>
      <c r="H8903" s="965">
        <f t="shared" si="3172"/>
        <v>0</v>
      </c>
      <c r="I8903" s="988">
        <v>44917</v>
      </c>
      <c r="J8903" s="988">
        <v>45777</v>
      </c>
      <c r="K8903" s="981"/>
      <c r="L8903" s="973">
        <v>217</v>
      </c>
      <c r="M8903" s="974">
        <v>44659</v>
      </c>
      <c r="N8903" s="981">
        <v>49</v>
      </c>
      <c r="O8903" s="981">
        <v>225</v>
      </c>
      <c r="P8903" s="981">
        <v>358</v>
      </c>
      <c r="Q8903" s="981"/>
      <c r="R8903" s="981"/>
      <c r="S8903" s="981"/>
      <c r="T8903" s="981"/>
      <c r="U8903" s="981"/>
      <c r="V8903" s="981"/>
      <c r="W8903" s="981"/>
      <c r="X8903" s="981"/>
      <c r="Y8903" s="981"/>
      <c r="Z8903" s="981"/>
      <c r="AA8903" s="981"/>
      <c r="AB8903" s="981"/>
      <c r="AC8903" s="1507">
        <f t="shared" si="3173"/>
        <v>1868</v>
      </c>
      <c r="AD8903" s="1508">
        <f t="shared" si="3174"/>
        <v>7684.8772799999997</v>
      </c>
      <c r="AE8903" s="14">
        <f t="shared" si="3177"/>
        <v>25.333333333333332</v>
      </c>
      <c r="AF8903" s="14">
        <f t="shared" si="3175"/>
        <v>210.66666666666666</v>
      </c>
      <c r="AG8903" s="14">
        <f t="shared" si="3176"/>
        <v>8.8670886075949369</v>
      </c>
      <c r="AH8903" s="14">
        <f t="shared" si="3178"/>
        <v>-16.466244725738395</v>
      </c>
      <c r="AI8903" s="14">
        <f t="shared" si="3179"/>
        <v>-3468.8888888888887</v>
      </c>
      <c r="AJ8903" s="981"/>
    </row>
    <row r="8904" spans="1:47" s="6" customFormat="1" ht="15.75">
      <c r="A8904" s="1475"/>
      <c r="B8904" s="970" t="s">
        <v>9036</v>
      </c>
      <c r="C8904" s="965" t="s">
        <v>65</v>
      </c>
      <c r="D8904" s="980">
        <v>131.65</v>
      </c>
      <c r="E8904" s="981"/>
      <c r="F8904" s="980"/>
      <c r="G8904" s="980">
        <v>200</v>
      </c>
      <c r="H8904" s="965">
        <f t="shared" si="3172"/>
        <v>26330</v>
      </c>
      <c r="I8904" s="988">
        <v>44977</v>
      </c>
      <c r="J8904" s="988">
        <v>45169</v>
      </c>
      <c r="K8904" s="981"/>
      <c r="L8904" s="972" t="s">
        <v>8269</v>
      </c>
      <c r="M8904" s="968">
        <v>44632</v>
      </c>
      <c r="N8904" s="965">
        <v>0</v>
      </c>
      <c r="O8904" s="981">
        <v>14</v>
      </c>
      <c r="P8904" s="981">
        <v>102</v>
      </c>
      <c r="Q8904" s="981"/>
      <c r="R8904" s="981"/>
      <c r="S8904" s="981"/>
      <c r="T8904" s="981"/>
      <c r="U8904" s="981"/>
      <c r="V8904" s="981"/>
      <c r="W8904" s="981"/>
      <c r="X8904" s="981"/>
      <c r="Y8904" s="981"/>
      <c r="Z8904" s="981"/>
      <c r="AA8904" s="981"/>
      <c r="AB8904" s="981"/>
      <c r="AC8904" s="1507">
        <f t="shared" si="3173"/>
        <v>84</v>
      </c>
      <c r="AD8904" s="1508">
        <f t="shared" si="3174"/>
        <v>11058.6</v>
      </c>
      <c r="AE8904" s="14">
        <f t="shared" si="3177"/>
        <v>5.0666666666666664</v>
      </c>
      <c r="AF8904" s="14">
        <f t="shared" si="3175"/>
        <v>38.666666666666664</v>
      </c>
      <c r="AG8904" s="14">
        <f t="shared" si="3176"/>
        <v>2.1724137931034484</v>
      </c>
      <c r="AH8904" s="14">
        <f t="shared" si="3178"/>
        <v>-2.894252873563218</v>
      </c>
      <c r="AI8904" s="14">
        <f t="shared" si="3179"/>
        <v>-111.9111111111111</v>
      </c>
      <c r="AJ8904" s="981"/>
    </row>
    <row r="8905" spans="1:47" s="6" customFormat="1" ht="15.75">
      <c r="A8905" s="1475" t="e">
        <f>#REF!+1</f>
        <v>#REF!</v>
      </c>
      <c r="B8905" s="990" t="s">
        <v>5316</v>
      </c>
      <c r="C8905" s="981" t="s">
        <v>638</v>
      </c>
      <c r="D8905" s="980">
        <v>1</v>
      </c>
      <c r="E8905" s="981">
        <v>19</v>
      </c>
      <c r="F8905" s="980">
        <f>E8905*D8905</f>
        <v>19</v>
      </c>
      <c r="G8905" s="966"/>
      <c r="H8905" s="965">
        <f t="shared" si="3172"/>
        <v>0</v>
      </c>
      <c r="I8905" s="988">
        <v>44833</v>
      </c>
      <c r="J8905" s="988">
        <v>45412</v>
      </c>
      <c r="K8905" s="981"/>
      <c r="L8905" s="973">
        <v>217</v>
      </c>
      <c r="M8905" s="974">
        <v>44659</v>
      </c>
      <c r="N8905" s="981">
        <v>1</v>
      </c>
      <c r="O8905" s="981">
        <v>0</v>
      </c>
      <c r="P8905" s="981">
        <v>0</v>
      </c>
      <c r="Q8905" s="981"/>
      <c r="R8905" s="981"/>
      <c r="S8905" s="981"/>
      <c r="T8905" s="981"/>
      <c r="U8905" s="981"/>
      <c r="V8905" s="981"/>
      <c r="W8905" s="981"/>
      <c r="X8905" s="981"/>
      <c r="Y8905" s="981"/>
      <c r="Z8905" s="981"/>
      <c r="AA8905" s="981"/>
      <c r="AB8905" s="981"/>
      <c r="AC8905" s="1507">
        <f t="shared" si="3173"/>
        <v>18</v>
      </c>
      <c r="AD8905" s="1508">
        <f t="shared" si="3174"/>
        <v>18</v>
      </c>
      <c r="AE8905" s="14">
        <f t="shared" si="3177"/>
        <v>13.166666666666666</v>
      </c>
      <c r="AF8905" s="14">
        <f t="shared" si="3175"/>
        <v>0.33333333333333331</v>
      </c>
      <c r="AG8905" s="14">
        <f t="shared" si="3176"/>
        <v>54</v>
      </c>
      <c r="AH8905" s="14">
        <f t="shared" si="3178"/>
        <v>40.833333333333336</v>
      </c>
      <c r="AI8905" s="14">
        <f t="shared" si="3179"/>
        <v>13.611111111111111</v>
      </c>
      <c r="AJ8905" s="997"/>
    </row>
    <row r="8906" spans="1:47" s="6" customFormat="1" ht="15.75">
      <c r="A8906" s="1475" t="e">
        <f>#REF!+1</f>
        <v>#REF!</v>
      </c>
      <c r="B8906" s="1000" t="s">
        <v>6970</v>
      </c>
      <c r="C8906" s="981" t="s">
        <v>66</v>
      </c>
      <c r="D8906" s="980">
        <v>1</v>
      </c>
      <c r="E8906" s="981">
        <v>100</v>
      </c>
      <c r="F8906" s="980">
        <f>E8906*D8906</f>
        <v>100</v>
      </c>
      <c r="G8906" s="966"/>
      <c r="H8906" s="965">
        <f t="shared" si="3172"/>
        <v>0</v>
      </c>
      <c r="I8906" s="988">
        <v>44918</v>
      </c>
      <c r="J8906" s="988">
        <v>46021</v>
      </c>
      <c r="K8906" s="981"/>
      <c r="L8906" s="973">
        <v>217</v>
      </c>
      <c r="M8906" s="974">
        <v>44659</v>
      </c>
      <c r="N8906" s="981">
        <v>0</v>
      </c>
      <c r="O8906" s="981">
        <v>0</v>
      </c>
      <c r="P8906" s="981">
        <v>0</v>
      </c>
      <c r="Q8906" s="981"/>
      <c r="R8906" s="981"/>
      <c r="S8906" s="981"/>
      <c r="T8906" s="981"/>
      <c r="U8906" s="981"/>
      <c r="V8906" s="981"/>
      <c r="W8906" s="981"/>
      <c r="X8906" s="981"/>
      <c r="Y8906" s="981"/>
      <c r="Z8906" s="981"/>
      <c r="AA8906" s="981"/>
      <c r="AB8906" s="981"/>
      <c r="AC8906" s="1507">
        <f t="shared" si="3173"/>
        <v>100</v>
      </c>
      <c r="AD8906" s="1508">
        <f t="shared" si="3174"/>
        <v>100</v>
      </c>
      <c r="AE8906" s="14">
        <f t="shared" si="3177"/>
        <v>33.466666666666669</v>
      </c>
      <c r="AF8906" s="14">
        <f t="shared" si="3175"/>
        <v>0</v>
      </c>
      <c r="AG8906" s="14" t="e">
        <f t="shared" si="3176"/>
        <v>#DIV/0!</v>
      </c>
      <c r="AH8906" s="14" t="e">
        <f t="shared" si="3178"/>
        <v>#DIV/0!</v>
      </c>
      <c r="AI8906" s="14">
        <f t="shared" si="3179"/>
        <v>100</v>
      </c>
      <c r="AJ8906" s="997"/>
    </row>
    <row r="8907" spans="1:47" s="6" customFormat="1" ht="15.75">
      <c r="A8907" s="1475" t="e">
        <f t="shared" ref="A8907:A8908" si="3180">A8906+1</f>
        <v>#REF!</v>
      </c>
      <c r="B8907" s="1000" t="s">
        <v>8165</v>
      </c>
      <c r="C8907" s="981" t="s">
        <v>63</v>
      </c>
      <c r="D8907" s="980">
        <v>1</v>
      </c>
      <c r="E8907" s="981"/>
      <c r="F8907" s="980"/>
      <c r="G8907" s="966">
        <v>768</v>
      </c>
      <c r="H8907" s="965">
        <f t="shared" si="3172"/>
        <v>768</v>
      </c>
      <c r="I8907" s="988">
        <v>44931</v>
      </c>
      <c r="J8907" s="988">
        <v>45746</v>
      </c>
      <c r="K8907" s="981"/>
      <c r="L8907" s="973">
        <v>217</v>
      </c>
      <c r="M8907" s="974">
        <v>44659</v>
      </c>
      <c r="N8907" s="981">
        <v>0</v>
      </c>
      <c r="O8907" s="981">
        <v>0</v>
      </c>
      <c r="P8907" s="981">
        <v>0</v>
      </c>
      <c r="Q8907" s="981"/>
      <c r="R8907" s="981"/>
      <c r="S8907" s="981"/>
      <c r="T8907" s="981"/>
      <c r="U8907" s="981"/>
      <c r="V8907" s="981"/>
      <c r="W8907" s="981"/>
      <c r="X8907" s="981"/>
      <c r="Y8907" s="981"/>
      <c r="Z8907" s="981"/>
      <c r="AA8907" s="981"/>
      <c r="AB8907" s="981"/>
      <c r="AC8907" s="1507">
        <f t="shared" si="3173"/>
        <v>768</v>
      </c>
      <c r="AD8907" s="1508">
        <f t="shared" si="3174"/>
        <v>768</v>
      </c>
      <c r="AE8907" s="14">
        <f t="shared" si="3177"/>
        <v>24.3</v>
      </c>
      <c r="AF8907" s="14">
        <f t="shared" si="3175"/>
        <v>0</v>
      </c>
      <c r="AG8907" s="14" t="e">
        <f t="shared" si="3176"/>
        <v>#DIV/0!</v>
      </c>
      <c r="AH8907" s="14" t="e">
        <f t="shared" si="3178"/>
        <v>#DIV/0!</v>
      </c>
      <c r="AI8907" s="14">
        <f t="shared" si="3179"/>
        <v>768</v>
      </c>
      <c r="AJ8907" s="997"/>
    </row>
    <row r="8908" spans="1:47" s="6" customFormat="1" ht="15.75">
      <c r="A8908" s="1475" t="e">
        <f t="shared" si="3180"/>
        <v>#REF!</v>
      </c>
      <c r="B8908" s="990" t="s">
        <v>6424</v>
      </c>
      <c r="C8908" s="981" t="s">
        <v>262</v>
      </c>
      <c r="D8908" s="980">
        <v>1</v>
      </c>
      <c r="E8908" s="981">
        <v>2476</v>
      </c>
      <c r="F8908" s="980">
        <f>E8908*D8908</f>
        <v>2476</v>
      </c>
      <c r="G8908" s="966"/>
      <c r="H8908" s="965">
        <f t="shared" si="3172"/>
        <v>0</v>
      </c>
      <c r="I8908" s="988">
        <v>44894</v>
      </c>
      <c r="J8908" s="988">
        <v>45899</v>
      </c>
      <c r="K8908" s="981"/>
      <c r="L8908" s="973">
        <v>217</v>
      </c>
      <c r="M8908" s="974">
        <v>44659</v>
      </c>
      <c r="N8908" s="981">
        <v>1072</v>
      </c>
      <c r="O8908" s="981">
        <v>396</v>
      </c>
      <c r="P8908" s="981">
        <v>316</v>
      </c>
      <c r="Q8908" s="981"/>
      <c r="R8908" s="981"/>
      <c r="S8908" s="981"/>
      <c r="T8908" s="981"/>
      <c r="U8908" s="981"/>
      <c r="V8908" s="981"/>
      <c r="W8908" s="981"/>
      <c r="X8908" s="981"/>
      <c r="Y8908" s="981"/>
      <c r="Z8908" s="981"/>
      <c r="AA8908" s="981"/>
      <c r="AB8908" s="981"/>
      <c r="AC8908" s="1507">
        <f t="shared" si="3173"/>
        <v>692</v>
      </c>
      <c r="AD8908" s="1508">
        <f t="shared" si="3174"/>
        <v>692</v>
      </c>
      <c r="AE8908" s="14">
        <f t="shared" si="3177"/>
        <v>29.4</v>
      </c>
      <c r="AF8908" s="14">
        <f t="shared" si="3175"/>
        <v>594.66666666666663</v>
      </c>
      <c r="AG8908" s="14">
        <f t="shared" si="3176"/>
        <v>1.1636771300448432</v>
      </c>
      <c r="AH8908" s="14">
        <f t="shared" si="3178"/>
        <v>-28.236322869955156</v>
      </c>
      <c r="AI8908" s="14">
        <f t="shared" si="3179"/>
        <v>-16791.199999999997</v>
      </c>
      <c r="AJ8908" s="997"/>
    </row>
    <row r="8909" spans="1:47" s="6" customFormat="1" ht="15.75">
      <c r="A8909" s="1475" t="e">
        <f>#REF!+1</f>
        <v>#REF!</v>
      </c>
      <c r="B8909" s="989" t="s">
        <v>8276</v>
      </c>
      <c r="C8909" s="981" t="s">
        <v>66</v>
      </c>
      <c r="D8909" s="980">
        <v>1</v>
      </c>
      <c r="E8909" s="981"/>
      <c r="F8909" s="981"/>
      <c r="G8909" s="966">
        <v>1050</v>
      </c>
      <c r="H8909" s="965">
        <f t="shared" si="3172"/>
        <v>1050</v>
      </c>
      <c r="I8909" s="988">
        <v>44931</v>
      </c>
      <c r="J8909" s="988">
        <v>45777</v>
      </c>
      <c r="K8909" s="956"/>
      <c r="L8909" s="973">
        <v>217</v>
      </c>
      <c r="M8909" s="974">
        <v>44659</v>
      </c>
      <c r="N8909" s="981">
        <v>720</v>
      </c>
      <c r="O8909" s="981">
        <v>120</v>
      </c>
      <c r="P8909" s="981">
        <v>60</v>
      </c>
      <c r="Q8909" s="981"/>
      <c r="R8909" s="981"/>
      <c r="S8909" s="981"/>
      <c r="T8909" s="981"/>
      <c r="U8909" s="981"/>
      <c r="V8909" s="981"/>
      <c r="W8909" s="981"/>
      <c r="X8909" s="981"/>
      <c r="Y8909" s="981"/>
      <c r="Z8909" s="981"/>
      <c r="AA8909" s="981"/>
      <c r="AB8909" s="981"/>
      <c r="AC8909" s="1507">
        <f t="shared" si="3173"/>
        <v>150</v>
      </c>
      <c r="AD8909" s="1508">
        <f t="shared" si="3174"/>
        <v>150</v>
      </c>
      <c r="AE8909" s="14">
        <f t="shared" si="3177"/>
        <v>25.333333333333332</v>
      </c>
      <c r="AF8909" s="14">
        <f t="shared" si="3175"/>
        <v>300</v>
      </c>
      <c r="AG8909" s="14">
        <f t="shared" si="3176"/>
        <v>0.5</v>
      </c>
      <c r="AH8909" s="14">
        <f t="shared" si="3178"/>
        <v>-24.833333333333332</v>
      </c>
      <c r="AI8909" s="14">
        <f t="shared" si="3179"/>
        <v>-7450</v>
      </c>
      <c r="AJ8909" s="997"/>
    </row>
    <row r="8910" spans="1:47" s="6" customFormat="1" ht="15.75">
      <c r="A8910" s="1475" t="e">
        <f>A8909+1</f>
        <v>#REF!</v>
      </c>
      <c r="B8910" s="989" t="s">
        <v>8236</v>
      </c>
      <c r="C8910" s="981" t="s">
        <v>66</v>
      </c>
      <c r="D8910" s="980">
        <v>1</v>
      </c>
      <c r="E8910" s="981"/>
      <c r="F8910" s="981"/>
      <c r="G8910" s="966">
        <v>50</v>
      </c>
      <c r="H8910" s="965">
        <f t="shared" si="3172"/>
        <v>50</v>
      </c>
      <c r="I8910" s="988">
        <v>44931</v>
      </c>
      <c r="J8910" s="988">
        <v>45777</v>
      </c>
      <c r="K8910" s="956"/>
      <c r="L8910" s="973">
        <v>217</v>
      </c>
      <c r="M8910" s="974">
        <v>44659</v>
      </c>
      <c r="N8910" s="981">
        <v>35</v>
      </c>
      <c r="O8910" s="981">
        <v>7</v>
      </c>
      <c r="P8910" s="981">
        <v>1</v>
      </c>
      <c r="Q8910" s="981"/>
      <c r="R8910" s="981"/>
      <c r="S8910" s="981"/>
      <c r="T8910" s="981"/>
      <c r="U8910" s="981"/>
      <c r="V8910" s="981"/>
      <c r="W8910" s="981"/>
      <c r="X8910" s="981"/>
      <c r="Y8910" s="981"/>
      <c r="Z8910" s="981"/>
      <c r="AA8910" s="981"/>
      <c r="AB8910" s="981"/>
      <c r="AC8910" s="1507">
        <f t="shared" si="3173"/>
        <v>7</v>
      </c>
      <c r="AD8910" s="1508">
        <f t="shared" si="3174"/>
        <v>7</v>
      </c>
      <c r="AE8910" s="14">
        <f t="shared" si="3177"/>
        <v>25.333333333333332</v>
      </c>
      <c r="AF8910" s="14">
        <f t="shared" si="3175"/>
        <v>14.333333333333334</v>
      </c>
      <c r="AG8910" s="14">
        <f t="shared" si="3176"/>
        <v>0.48837209302325579</v>
      </c>
      <c r="AH8910" s="14">
        <f t="shared" si="3178"/>
        <v>-24.844961240310077</v>
      </c>
      <c r="AI8910" s="14">
        <f t="shared" si="3179"/>
        <v>-356.11111111111109</v>
      </c>
      <c r="AJ8910" s="997"/>
    </row>
    <row r="8911" spans="1:47" s="6" customFormat="1" ht="15.75">
      <c r="A8911" s="1475"/>
      <c r="B8911" s="970" t="s">
        <v>1719</v>
      </c>
      <c r="C8911" s="981" t="s">
        <v>303</v>
      </c>
      <c r="D8911" s="980">
        <v>33.584600000000002</v>
      </c>
      <c r="E8911" s="981"/>
      <c r="F8911" s="981"/>
      <c r="G8911" s="966">
        <v>1</v>
      </c>
      <c r="H8911" s="965">
        <f t="shared" si="3172"/>
        <v>33.584600000000002</v>
      </c>
      <c r="I8911" s="975">
        <v>44985</v>
      </c>
      <c r="J8911" s="965" t="s">
        <v>647</v>
      </c>
      <c r="K8911" s="952"/>
      <c r="L8911" s="991" t="s">
        <v>8269</v>
      </c>
      <c r="M8911" s="974">
        <v>44632</v>
      </c>
      <c r="N8911" s="981">
        <v>0</v>
      </c>
      <c r="O8911" s="981">
        <v>0</v>
      </c>
      <c r="P8911" s="981">
        <v>0</v>
      </c>
      <c r="Q8911" s="981"/>
      <c r="R8911" s="981"/>
      <c r="S8911" s="981"/>
      <c r="T8911" s="981"/>
      <c r="U8911" s="981"/>
      <c r="V8911" s="981"/>
      <c r="W8911" s="981"/>
      <c r="X8911" s="981"/>
      <c r="Y8911" s="981"/>
      <c r="Z8911" s="981"/>
      <c r="AA8911" s="981"/>
      <c r="AB8911" s="981"/>
      <c r="AC8911" s="1507">
        <f t="shared" si="3173"/>
        <v>1</v>
      </c>
      <c r="AD8911" s="1508">
        <f t="shared" si="3174"/>
        <v>33.584600000000002</v>
      </c>
      <c r="AE8911" s="14" t="s">
        <v>334</v>
      </c>
      <c r="AF8911" s="14">
        <f t="shared" si="3175"/>
        <v>0</v>
      </c>
      <c r="AG8911" s="14" t="e">
        <f t="shared" si="3176"/>
        <v>#DIV/0!</v>
      </c>
      <c r="AH8911" s="14" t="s">
        <v>334</v>
      </c>
      <c r="AI8911" s="14" t="s">
        <v>334</v>
      </c>
      <c r="AJ8911" s="997"/>
    </row>
    <row r="8912" spans="1:47" s="6" customFormat="1" ht="31.5">
      <c r="A8912" s="1475" t="e">
        <f>#REF!+1</f>
        <v>#REF!</v>
      </c>
      <c r="B8912" s="990" t="s">
        <v>8277</v>
      </c>
      <c r="C8912" s="965" t="s">
        <v>143</v>
      </c>
      <c r="D8912" s="980">
        <v>1</v>
      </c>
      <c r="E8912" s="981">
        <v>303</v>
      </c>
      <c r="F8912" s="981">
        <f>E8912*D8912</f>
        <v>303</v>
      </c>
      <c r="G8912" s="980"/>
      <c r="H8912" s="965">
        <f t="shared" si="3172"/>
        <v>0</v>
      </c>
      <c r="I8912" s="988">
        <v>44792</v>
      </c>
      <c r="J8912" s="988">
        <v>45352</v>
      </c>
      <c r="K8912" s="981"/>
      <c r="L8912" s="973">
        <v>217</v>
      </c>
      <c r="M8912" s="974">
        <v>44659</v>
      </c>
      <c r="N8912" s="981">
        <v>0</v>
      </c>
      <c r="O8912" s="981">
        <v>114</v>
      </c>
      <c r="P8912" s="981">
        <v>0</v>
      </c>
      <c r="Q8912" s="981"/>
      <c r="R8912" s="981"/>
      <c r="S8912" s="981"/>
      <c r="T8912" s="981"/>
      <c r="U8912" s="981"/>
      <c r="V8912" s="981"/>
      <c r="W8912" s="981"/>
      <c r="X8912" s="981"/>
      <c r="Y8912" s="981"/>
      <c r="Z8912" s="981"/>
      <c r="AA8912" s="981"/>
      <c r="AB8912" s="981"/>
      <c r="AC8912" s="1507">
        <f t="shared" si="3173"/>
        <v>189</v>
      </c>
      <c r="AD8912" s="1508">
        <f t="shared" si="3174"/>
        <v>189</v>
      </c>
      <c r="AE8912" s="14">
        <f>(J8912-"01.04.2023")/30</f>
        <v>11.166666666666666</v>
      </c>
      <c r="AF8912" s="14">
        <f t="shared" si="3175"/>
        <v>38</v>
      </c>
      <c r="AG8912" s="14">
        <f t="shared" si="3176"/>
        <v>4.9736842105263159</v>
      </c>
      <c r="AH8912" s="14">
        <f>AG8912-AE8912</f>
        <v>-6.1929824561403501</v>
      </c>
      <c r="AI8912" s="14">
        <f>AC8912-(AE8912*AF8912)</f>
        <v>-235.33333333333331</v>
      </c>
      <c r="AJ8912" s="981"/>
    </row>
    <row r="8913" spans="1:36" s="6" customFormat="1" ht="31.5">
      <c r="A8913" s="1475" t="e">
        <f t="shared" ref="A8913:A8925" si="3181">A8912+1</f>
        <v>#REF!</v>
      </c>
      <c r="B8913" s="970" t="s">
        <v>6764</v>
      </c>
      <c r="C8913" s="965" t="s">
        <v>65</v>
      </c>
      <c r="D8913" s="980">
        <v>704.31124</v>
      </c>
      <c r="E8913" s="981">
        <v>200</v>
      </c>
      <c r="F8913" s="981">
        <f>E8913*D8913</f>
        <v>140862.24799999999</v>
      </c>
      <c r="G8913" s="980"/>
      <c r="H8913" s="965">
        <f t="shared" si="3172"/>
        <v>0</v>
      </c>
      <c r="I8913" s="988">
        <v>44893</v>
      </c>
      <c r="J8913" s="988">
        <v>45382</v>
      </c>
      <c r="K8913" s="981"/>
      <c r="L8913" s="973">
        <v>217</v>
      </c>
      <c r="M8913" s="974">
        <v>44659</v>
      </c>
      <c r="N8913" s="981">
        <v>0</v>
      </c>
      <c r="O8913" s="981">
        <v>0</v>
      </c>
      <c r="P8913" s="981">
        <v>0</v>
      </c>
      <c r="Q8913" s="981"/>
      <c r="R8913" s="981"/>
      <c r="S8913" s="981"/>
      <c r="T8913" s="981"/>
      <c r="U8913" s="981"/>
      <c r="V8913" s="981"/>
      <c r="W8913" s="981"/>
      <c r="X8913" s="981"/>
      <c r="Y8913" s="981"/>
      <c r="Z8913" s="981"/>
      <c r="AA8913" s="981"/>
      <c r="AB8913" s="981"/>
      <c r="AC8913" s="1507">
        <f t="shared" si="3173"/>
        <v>200</v>
      </c>
      <c r="AD8913" s="1508">
        <f t="shared" si="3174"/>
        <v>140862.24799999999</v>
      </c>
      <c r="AE8913" s="14">
        <f>(J8913-"01.04.2023")/30</f>
        <v>12.166666666666666</v>
      </c>
      <c r="AF8913" s="14">
        <f t="shared" si="3175"/>
        <v>0</v>
      </c>
      <c r="AG8913" s="14" t="e">
        <f t="shared" si="3176"/>
        <v>#DIV/0!</v>
      </c>
      <c r="AH8913" s="14" t="e">
        <f>AG8913-AE8913</f>
        <v>#DIV/0!</v>
      </c>
      <c r="AI8913" s="14">
        <f>AC8913-(AE8913*AF8913)</f>
        <v>200</v>
      </c>
      <c r="AJ8913" s="981"/>
    </row>
    <row r="8914" spans="1:36" s="6" customFormat="1" ht="31.5">
      <c r="A8914" s="1475" t="e">
        <f t="shared" si="3181"/>
        <v>#REF!</v>
      </c>
      <c r="B8914" s="992" t="s">
        <v>82</v>
      </c>
      <c r="C8914" s="973" t="s">
        <v>66</v>
      </c>
      <c r="D8914" s="980">
        <v>29.05</v>
      </c>
      <c r="E8914" s="983">
        <v>5</v>
      </c>
      <c r="F8914" s="983">
        <f>E8914*D8914</f>
        <v>145.25</v>
      </c>
      <c r="G8914" s="965"/>
      <c r="H8914" s="965">
        <f t="shared" si="3172"/>
        <v>0</v>
      </c>
      <c r="I8914" s="988">
        <v>44825</v>
      </c>
      <c r="J8914" s="965" t="s">
        <v>647</v>
      </c>
      <c r="K8914" s="965"/>
      <c r="L8914" s="981">
        <v>809</v>
      </c>
      <c r="M8914" s="988">
        <v>44830</v>
      </c>
      <c r="N8914" s="981">
        <v>0</v>
      </c>
      <c r="O8914" s="965">
        <v>0</v>
      </c>
      <c r="P8914" s="965">
        <v>0</v>
      </c>
      <c r="Q8914" s="965"/>
      <c r="R8914" s="965"/>
      <c r="S8914" s="965"/>
      <c r="T8914" s="965"/>
      <c r="U8914" s="965"/>
      <c r="V8914" s="965"/>
      <c r="W8914" s="965"/>
      <c r="X8914" s="965"/>
      <c r="Y8914" s="965"/>
      <c r="Z8914" s="965"/>
      <c r="AA8914" s="965"/>
      <c r="AB8914" s="965"/>
      <c r="AC8914" s="1507">
        <f t="shared" si="3173"/>
        <v>5</v>
      </c>
      <c r="AD8914" s="1508">
        <f t="shared" si="3174"/>
        <v>145.25</v>
      </c>
      <c r="AE8914" s="14" t="s">
        <v>334</v>
      </c>
      <c r="AF8914" s="14">
        <f t="shared" si="3175"/>
        <v>0</v>
      </c>
      <c r="AG8914" s="14" t="e">
        <f t="shared" si="3176"/>
        <v>#DIV/0!</v>
      </c>
      <c r="AH8914" s="14" t="s">
        <v>334</v>
      </c>
      <c r="AI8914" s="14" t="s">
        <v>334</v>
      </c>
      <c r="AJ8914" s="997"/>
    </row>
    <row r="8915" spans="1:36" s="6" customFormat="1" ht="15.75">
      <c r="A8915" s="1475" t="e">
        <f>#REF!+1</f>
        <v>#REF!</v>
      </c>
      <c r="B8915" s="990" t="s">
        <v>7459</v>
      </c>
      <c r="C8915" s="980" t="s">
        <v>66</v>
      </c>
      <c r="D8915" s="980">
        <v>1</v>
      </c>
      <c r="E8915" s="965">
        <v>675</v>
      </c>
      <c r="F8915" s="965">
        <f t="shared" ref="F8915:F8925" si="3182">E8915*D8915</f>
        <v>675</v>
      </c>
      <c r="G8915" s="965"/>
      <c r="H8915" s="965">
        <f t="shared" si="3172"/>
        <v>0</v>
      </c>
      <c r="I8915" s="975">
        <v>44918</v>
      </c>
      <c r="J8915" s="968">
        <v>45270</v>
      </c>
      <c r="K8915" s="965"/>
      <c r="L8915" s="973">
        <v>217</v>
      </c>
      <c r="M8915" s="974">
        <v>44659</v>
      </c>
      <c r="N8915" s="981">
        <v>0</v>
      </c>
      <c r="O8915" s="965">
        <v>0</v>
      </c>
      <c r="P8915" s="965">
        <v>0</v>
      </c>
      <c r="Q8915" s="965"/>
      <c r="R8915" s="965"/>
      <c r="S8915" s="965"/>
      <c r="T8915" s="965"/>
      <c r="U8915" s="965"/>
      <c r="V8915" s="965"/>
      <c r="W8915" s="965"/>
      <c r="X8915" s="965"/>
      <c r="Y8915" s="965"/>
      <c r="Z8915" s="965"/>
      <c r="AA8915" s="965"/>
      <c r="AB8915" s="965"/>
      <c r="AC8915" s="1507">
        <f t="shared" si="3173"/>
        <v>675</v>
      </c>
      <c r="AD8915" s="1508">
        <f t="shared" si="3174"/>
        <v>675</v>
      </c>
      <c r="AE8915" s="14">
        <f t="shared" ref="AE8915:AE8932" si="3183">(J8915-"01.04.2023")/30</f>
        <v>8.4333333333333336</v>
      </c>
      <c r="AF8915" s="14">
        <f t="shared" si="3175"/>
        <v>0</v>
      </c>
      <c r="AG8915" s="14" t="e">
        <f t="shared" si="3176"/>
        <v>#DIV/0!</v>
      </c>
      <c r="AH8915" s="14" t="e">
        <f t="shared" ref="AH8915:AH8932" si="3184">AG8915-AE8915</f>
        <v>#DIV/0!</v>
      </c>
      <c r="AI8915" s="14">
        <f t="shared" ref="AI8915:AI8932" si="3185">AC8915-(AE8915*AF8915)</f>
        <v>675</v>
      </c>
      <c r="AJ8915" s="997"/>
    </row>
    <row r="8916" spans="1:36" s="6" customFormat="1" ht="15.75">
      <c r="A8916" s="1475" t="e">
        <f t="shared" si="3181"/>
        <v>#REF!</v>
      </c>
      <c r="B8916" s="990" t="s">
        <v>6992</v>
      </c>
      <c r="C8916" s="980" t="s">
        <v>66</v>
      </c>
      <c r="D8916" s="980">
        <v>1</v>
      </c>
      <c r="E8916" s="965">
        <v>1000</v>
      </c>
      <c r="F8916" s="965">
        <f t="shared" si="3182"/>
        <v>1000</v>
      </c>
      <c r="G8916" s="965"/>
      <c r="H8916" s="965">
        <f t="shared" si="3172"/>
        <v>0</v>
      </c>
      <c r="I8916" s="975">
        <v>44916</v>
      </c>
      <c r="J8916" s="968">
        <v>45168</v>
      </c>
      <c r="K8916" s="965"/>
      <c r="L8916" s="973">
        <v>217</v>
      </c>
      <c r="M8916" s="974">
        <v>44659</v>
      </c>
      <c r="N8916" s="981">
        <v>0</v>
      </c>
      <c r="O8916" s="965">
        <v>0</v>
      </c>
      <c r="P8916" s="965">
        <v>0</v>
      </c>
      <c r="Q8916" s="965"/>
      <c r="R8916" s="965"/>
      <c r="S8916" s="965"/>
      <c r="T8916" s="965"/>
      <c r="U8916" s="965"/>
      <c r="V8916" s="965"/>
      <c r="W8916" s="965"/>
      <c r="X8916" s="965"/>
      <c r="Y8916" s="965"/>
      <c r="Z8916" s="965"/>
      <c r="AA8916" s="965"/>
      <c r="AB8916" s="965"/>
      <c r="AC8916" s="1507">
        <f t="shared" si="3173"/>
        <v>1000</v>
      </c>
      <c r="AD8916" s="1508">
        <f t="shared" si="3174"/>
        <v>1000</v>
      </c>
      <c r="AE8916" s="14">
        <f t="shared" si="3183"/>
        <v>5.0333333333333332</v>
      </c>
      <c r="AF8916" s="14">
        <f t="shared" si="3175"/>
        <v>0</v>
      </c>
      <c r="AG8916" s="14" t="e">
        <f t="shared" si="3176"/>
        <v>#DIV/0!</v>
      </c>
      <c r="AH8916" s="14" t="e">
        <f t="shared" si="3184"/>
        <v>#DIV/0!</v>
      </c>
      <c r="AI8916" s="14">
        <f t="shared" si="3185"/>
        <v>1000</v>
      </c>
      <c r="AJ8916" s="997"/>
    </row>
    <row r="8917" spans="1:36" s="6" customFormat="1" ht="29.25" customHeight="1">
      <c r="A8917" s="1475" t="e">
        <f t="shared" si="3181"/>
        <v>#REF!</v>
      </c>
      <c r="B8917" s="2969" t="s">
        <v>6991</v>
      </c>
      <c r="C8917" s="980" t="s">
        <v>66</v>
      </c>
      <c r="D8917" s="980">
        <v>1</v>
      </c>
      <c r="E8917" s="965">
        <v>1000</v>
      </c>
      <c r="F8917" s="965">
        <f t="shared" si="3182"/>
        <v>1000</v>
      </c>
      <c r="G8917" s="965"/>
      <c r="H8917" s="965">
        <f t="shared" si="3172"/>
        <v>0</v>
      </c>
      <c r="I8917" s="975">
        <v>44916</v>
      </c>
      <c r="J8917" s="968">
        <v>45626</v>
      </c>
      <c r="K8917" s="965"/>
      <c r="L8917" s="973">
        <v>217</v>
      </c>
      <c r="M8917" s="974">
        <v>44659</v>
      </c>
      <c r="N8917" s="981">
        <v>0</v>
      </c>
      <c r="O8917" s="965">
        <v>0</v>
      </c>
      <c r="P8917" s="965">
        <v>0</v>
      </c>
      <c r="Q8917" s="965"/>
      <c r="R8917" s="965"/>
      <c r="S8917" s="965"/>
      <c r="T8917" s="965"/>
      <c r="U8917" s="965"/>
      <c r="V8917" s="965"/>
      <c r="W8917" s="965"/>
      <c r="X8917" s="965"/>
      <c r="Y8917" s="965"/>
      <c r="Z8917" s="965"/>
      <c r="AA8917" s="965"/>
      <c r="AB8917" s="965"/>
      <c r="AC8917" s="1507">
        <f t="shared" si="3173"/>
        <v>1000</v>
      </c>
      <c r="AD8917" s="1508">
        <f t="shared" si="3174"/>
        <v>1000</v>
      </c>
      <c r="AE8917" s="14">
        <f t="shared" si="3183"/>
        <v>20.3</v>
      </c>
      <c r="AF8917" s="14">
        <f t="shared" si="3175"/>
        <v>0</v>
      </c>
      <c r="AG8917" s="14" t="e">
        <f t="shared" si="3176"/>
        <v>#DIV/0!</v>
      </c>
      <c r="AH8917" s="14" t="e">
        <f t="shared" si="3184"/>
        <v>#DIV/0!</v>
      </c>
      <c r="AI8917" s="14">
        <f t="shared" si="3185"/>
        <v>1000</v>
      </c>
      <c r="AJ8917" s="997"/>
    </row>
    <row r="8918" spans="1:36" s="6" customFormat="1" ht="29.25" customHeight="1">
      <c r="A8918" s="1475" t="e">
        <f t="shared" si="3181"/>
        <v>#REF!</v>
      </c>
      <c r="B8918" s="992" t="s">
        <v>6915</v>
      </c>
      <c r="C8918" s="980" t="s">
        <v>66</v>
      </c>
      <c r="D8918" s="980">
        <v>1</v>
      </c>
      <c r="E8918" s="965">
        <v>2000</v>
      </c>
      <c r="F8918" s="965">
        <f t="shared" si="3182"/>
        <v>2000</v>
      </c>
      <c r="G8918" s="965"/>
      <c r="H8918" s="965">
        <f t="shared" si="3172"/>
        <v>0</v>
      </c>
      <c r="I8918" s="975">
        <v>44918</v>
      </c>
      <c r="J8918" s="968">
        <v>45626</v>
      </c>
      <c r="K8918" s="965"/>
      <c r="L8918" s="973">
        <v>217</v>
      </c>
      <c r="M8918" s="974">
        <v>44659</v>
      </c>
      <c r="N8918" s="981">
        <v>0</v>
      </c>
      <c r="O8918" s="965">
        <v>0</v>
      </c>
      <c r="P8918" s="965">
        <v>0</v>
      </c>
      <c r="Q8918" s="965"/>
      <c r="R8918" s="965"/>
      <c r="S8918" s="965"/>
      <c r="T8918" s="965"/>
      <c r="U8918" s="965"/>
      <c r="V8918" s="965"/>
      <c r="W8918" s="965"/>
      <c r="X8918" s="965"/>
      <c r="Y8918" s="965"/>
      <c r="Z8918" s="965"/>
      <c r="AA8918" s="965"/>
      <c r="AB8918" s="965"/>
      <c r="AC8918" s="1507">
        <f t="shared" si="3173"/>
        <v>2000</v>
      </c>
      <c r="AD8918" s="1508">
        <f t="shared" si="3174"/>
        <v>2000</v>
      </c>
      <c r="AE8918" s="14">
        <f t="shared" si="3183"/>
        <v>20.3</v>
      </c>
      <c r="AF8918" s="14">
        <f t="shared" si="3175"/>
        <v>0</v>
      </c>
      <c r="AG8918" s="14" t="e">
        <f t="shared" si="3176"/>
        <v>#DIV/0!</v>
      </c>
      <c r="AH8918" s="14" t="e">
        <f t="shared" si="3184"/>
        <v>#DIV/0!</v>
      </c>
      <c r="AI8918" s="14">
        <f t="shared" si="3185"/>
        <v>2000</v>
      </c>
      <c r="AJ8918" s="997"/>
    </row>
    <row r="8919" spans="1:36" s="6" customFormat="1" ht="15.75" customHeight="1">
      <c r="A8919" s="1475" t="e">
        <f t="shared" si="3181"/>
        <v>#REF!</v>
      </c>
      <c r="B8919" s="992" t="s">
        <v>6917</v>
      </c>
      <c r="C8919" s="980" t="s">
        <v>66</v>
      </c>
      <c r="D8919" s="980">
        <v>1</v>
      </c>
      <c r="E8919" s="965">
        <v>3000</v>
      </c>
      <c r="F8919" s="965">
        <f t="shared" si="3182"/>
        <v>3000</v>
      </c>
      <c r="G8919" s="965"/>
      <c r="H8919" s="965">
        <f t="shared" si="3172"/>
        <v>0</v>
      </c>
      <c r="I8919" s="975">
        <v>44918</v>
      </c>
      <c r="J8919" s="968">
        <v>45626</v>
      </c>
      <c r="K8919" s="965"/>
      <c r="L8919" s="973">
        <v>217</v>
      </c>
      <c r="M8919" s="974">
        <v>44659</v>
      </c>
      <c r="N8919" s="981">
        <v>0</v>
      </c>
      <c r="O8919" s="965">
        <v>0</v>
      </c>
      <c r="P8919" s="965">
        <v>0</v>
      </c>
      <c r="Q8919" s="965"/>
      <c r="R8919" s="965"/>
      <c r="S8919" s="965"/>
      <c r="T8919" s="965"/>
      <c r="U8919" s="965"/>
      <c r="V8919" s="965"/>
      <c r="W8919" s="965"/>
      <c r="X8919" s="965"/>
      <c r="Y8919" s="965"/>
      <c r="Z8919" s="965"/>
      <c r="AA8919" s="965"/>
      <c r="AB8919" s="965"/>
      <c r="AC8919" s="1507">
        <f t="shared" si="3173"/>
        <v>3000</v>
      </c>
      <c r="AD8919" s="1508">
        <f t="shared" si="3174"/>
        <v>3000</v>
      </c>
      <c r="AE8919" s="14">
        <f t="shared" si="3183"/>
        <v>20.3</v>
      </c>
      <c r="AF8919" s="14">
        <f t="shared" si="3175"/>
        <v>0</v>
      </c>
      <c r="AG8919" s="14" t="e">
        <f t="shared" si="3176"/>
        <v>#DIV/0!</v>
      </c>
      <c r="AH8919" s="14" t="e">
        <f t="shared" si="3184"/>
        <v>#DIV/0!</v>
      </c>
      <c r="AI8919" s="14">
        <f t="shared" si="3185"/>
        <v>3000</v>
      </c>
      <c r="AJ8919" s="997"/>
    </row>
    <row r="8920" spans="1:36" s="6" customFormat="1" ht="15.75">
      <c r="A8920" s="1475" t="e">
        <f t="shared" si="3181"/>
        <v>#REF!</v>
      </c>
      <c r="B8920" s="998" t="s">
        <v>7186</v>
      </c>
      <c r="C8920" s="980" t="s">
        <v>66</v>
      </c>
      <c r="D8920" s="980">
        <v>1</v>
      </c>
      <c r="E8920" s="965">
        <v>900</v>
      </c>
      <c r="F8920" s="965">
        <f t="shared" si="3182"/>
        <v>900</v>
      </c>
      <c r="G8920" s="965"/>
      <c r="H8920" s="965">
        <f t="shared" ref="H8920:H8939" si="3186">G8920*D8920</f>
        <v>0</v>
      </c>
      <c r="I8920" s="975">
        <v>44918</v>
      </c>
      <c r="J8920" s="968">
        <v>46203</v>
      </c>
      <c r="K8920" s="965"/>
      <c r="L8920" s="973">
        <v>217</v>
      </c>
      <c r="M8920" s="974">
        <v>44659</v>
      </c>
      <c r="N8920" s="981">
        <v>0</v>
      </c>
      <c r="O8920" s="965">
        <v>0</v>
      </c>
      <c r="P8920" s="965">
        <v>0</v>
      </c>
      <c r="Q8920" s="965"/>
      <c r="R8920" s="965"/>
      <c r="S8920" s="965"/>
      <c r="T8920" s="965"/>
      <c r="U8920" s="965"/>
      <c r="V8920" s="965"/>
      <c r="W8920" s="965"/>
      <c r="X8920" s="965"/>
      <c r="Y8920" s="965"/>
      <c r="Z8920" s="965"/>
      <c r="AA8920" s="965"/>
      <c r="AB8920" s="965"/>
      <c r="AC8920" s="1507">
        <f t="shared" ref="AC8920:AC8939" si="3187">E8920+G8920-N8920-O8920-AA8920-P8920-Q8920-R8920-S8920-T8920-U8920-V8920-W8920-X8920-Y8920</f>
        <v>900</v>
      </c>
      <c r="AD8920" s="1508">
        <f t="shared" ref="AD8920:AD8939" si="3188">D8920*AC8920</f>
        <v>900</v>
      </c>
      <c r="AE8920" s="14">
        <f t="shared" si="3183"/>
        <v>39.533333333333331</v>
      </c>
      <c r="AF8920" s="14">
        <f t="shared" ref="AF8920:AF8939" si="3189">(N8920+O8920+P8920+Q8920+R8920+S8920+T8920+U8920+V8920+W8920+X8920+Y8920)/3</f>
        <v>0</v>
      </c>
      <c r="AG8920" s="14" t="e">
        <f t="shared" ref="AG8920:AG8939" si="3190">AC8920/AF8920</f>
        <v>#DIV/0!</v>
      </c>
      <c r="AH8920" s="14" t="e">
        <f t="shared" si="3184"/>
        <v>#DIV/0!</v>
      </c>
      <c r="AI8920" s="14">
        <f t="shared" si="3185"/>
        <v>900</v>
      </c>
      <c r="AJ8920" s="997"/>
    </row>
    <row r="8921" spans="1:36" s="6" customFormat="1" ht="15.75">
      <c r="A8921" s="1475" t="e">
        <f t="shared" si="3181"/>
        <v>#REF!</v>
      </c>
      <c r="B8921" s="972" t="s">
        <v>6987</v>
      </c>
      <c r="C8921" s="980" t="s">
        <v>66</v>
      </c>
      <c r="D8921" s="980">
        <v>1</v>
      </c>
      <c r="E8921" s="965">
        <v>1000</v>
      </c>
      <c r="F8921" s="965">
        <f t="shared" si="3182"/>
        <v>1000</v>
      </c>
      <c r="G8921" s="965"/>
      <c r="H8921" s="965">
        <f t="shared" si="3186"/>
        <v>0</v>
      </c>
      <c r="I8921" s="975">
        <v>44916</v>
      </c>
      <c r="J8921" s="968">
        <v>45626</v>
      </c>
      <c r="K8921" s="965"/>
      <c r="L8921" s="973">
        <v>217</v>
      </c>
      <c r="M8921" s="974">
        <v>44659</v>
      </c>
      <c r="N8921" s="981">
        <v>0</v>
      </c>
      <c r="O8921" s="965">
        <v>0</v>
      </c>
      <c r="P8921" s="965">
        <v>0</v>
      </c>
      <c r="Q8921" s="965"/>
      <c r="R8921" s="965"/>
      <c r="S8921" s="965"/>
      <c r="T8921" s="965"/>
      <c r="U8921" s="965"/>
      <c r="V8921" s="965"/>
      <c r="W8921" s="965"/>
      <c r="X8921" s="965"/>
      <c r="Y8921" s="965"/>
      <c r="Z8921" s="965"/>
      <c r="AA8921" s="965"/>
      <c r="AB8921" s="965"/>
      <c r="AC8921" s="1507">
        <f t="shared" si="3187"/>
        <v>1000</v>
      </c>
      <c r="AD8921" s="1508">
        <f t="shared" si="3188"/>
        <v>1000</v>
      </c>
      <c r="AE8921" s="14">
        <f t="shared" si="3183"/>
        <v>20.3</v>
      </c>
      <c r="AF8921" s="14">
        <f t="shared" si="3189"/>
        <v>0</v>
      </c>
      <c r="AG8921" s="14" t="e">
        <f t="shared" si="3190"/>
        <v>#DIV/0!</v>
      </c>
      <c r="AH8921" s="14" t="e">
        <f t="shared" si="3184"/>
        <v>#DIV/0!</v>
      </c>
      <c r="AI8921" s="14">
        <f t="shared" si="3185"/>
        <v>1000</v>
      </c>
      <c r="AJ8921" s="997"/>
    </row>
    <row r="8922" spans="1:36" s="6" customFormat="1" ht="15.75">
      <c r="A8922" s="1475" t="e">
        <f t="shared" si="3181"/>
        <v>#REF!</v>
      </c>
      <c r="B8922" s="972" t="s">
        <v>6989</v>
      </c>
      <c r="C8922" s="980" t="s">
        <v>66</v>
      </c>
      <c r="D8922" s="980">
        <v>1</v>
      </c>
      <c r="E8922" s="965">
        <v>1000</v>
      </c>
      <c r="F8922" s="965">
        <f t="shared" si="3182"/>
        <v>1000</v>
      </c>
      <c r="G8922" s="965"/>
      <c r="H8922" s="965">
        <f t="shared" si="3186"/>
        <v>0</v>
      </c>
      <c r="I8922" s="975">
        <v>44916</v>
      </c>
      <c r="J8922" s="968">
        <v>45168</v>
      </c>
      <c r="K8922" s="965"/>
      <c r="L8922" s="973">
        <v>217</v>
      </c>
      <c r="M8922" s="974">
        <v>44659</v>
      </c>
      <c r="N8922" s="981">
        <v>0</v>
      </c>
      <c r="O8922" s="965">
        <v>0</v>
      </c>
      <c r="P8922" s="965">
        <v>449</v>
      </c>
      <c r="Q8922" s="965"/>
      <c r="R8922" s="965"/>
      <c r="S8922" s="965"/>
      <c r="T8922" s="965"/>
      <c r="U8922" s="965"/>
      <c r="V8922" s="965"/>
      <c r="W8922" s="965"/>
      <c r="X8922" s="965"/>
      <c r="Y8922" s="965"/>
      <c r="Z8922" s="965"/>
      <c r="AA8922" s="965"/>
      <c r="AB8922" s="965"/>
      <c r="AC8922" s="1507">
        <f t="shared" si="3187"/>
        <v>551</v>
      </c>
      <c r="AD8922" s="1508">
        <f t="shared" si="3188"/>
        <v>551</v>
      </c>
      <c r="AE8922" s="14">
        <f t="shared" si="3183"/>
        <v>5.0333333333333332</v>
      </c>
      <c r="AF8922" s="14">
        <f t="shared" si="3189"/>
        <v>149.66666666666666</v>
      </c>
      <c r="AG8922" s="14">
        <f t="shared" si="3190"/>
        <v>3.6815144766146997</v>
      </c>
      <c r="AH8922" s="14">
        <f t="shared" si="3184"/>
        <v>-1.3518188567186336</v>
      </c>
      <c r="AI8922" s="14">
        <f t="shared" si="3185"/>
        <v>-202.32222222222219</v>
      </c>
      <c r="AJ8922" s="997"/>
    </row>
    <row r="8923" spans="1:36" s="6" customFormat="1" ht="15.75">
      <c r="A8923" s="1475" t="e">
        <f t="shared" si="3181"/>
        <v>#REF!</v>
      </c>
      <c r="B8923" s="972" t="s">
        <v>7460</v>
      </c>
      <c r="C8923" s="980" t="s">
        <v>66</v>
      </c>
      <c r="D8923" s="980">
        <v>1</v>
      </c>
      <c r="E8923" s="965">
        <v>900</v>
      </c>
      <c r="F8923" s="965">
        <f t="shared" si="3182"/>
        <v>900</v>
      </c>
      <c r="G8923" s="965"/>
      <c r="H8923" s="965">
        <f t="shared" si="3186"/>
        <v>0</v>
      </c>
      <c r="I8923" s="975">
        <v>44916</v>
      </c>
      <c r="J8923" s="968">
        <v>46233</v>
      </c>
      <c r="K8923" s="965"/>
      <c r="L8923" s="973">
        <v>217</v>
      </c>
      <c r="M8923" s="974">
        <v>44659</v>
      </c>
      <c r="N8923" s="981">
        <v>0</v>
      </c>
      <c r="O8923" s="965">
        <v>0</v>
      </c>
      <c r="P8923" s="965">
        <v>0</v>
      </c>
      <c r="Q8923" s="965"/>
      <c r="R8923" s="965"/>
      <c r="S8923" s="965"/>
      <c r="T8923" s="965"/>
      <c r="U8923" s="965"/>
      <c r="V8923" s="965"/>
      <c r="W8923" s="965"/>
      <c r="X8923" s="965"/>
      <c r="Y8923" s="965"/>
      <c r="Z8923" s="965"/>
      <c r="AA8923" s="965"/>
      <c r="AB8923" s="965"/>
      <c r="AC8923" s="1507">
        <f t="shared" si="3187"/>
        <v>900</v>
      </c>
      <c r="AD8923" s="1508">
        <f t="shared" si="3188"/>
        <v>900</v>
      </c>
      <c r="AE8923" s="14">
        <f t="shared" si="3183"/>
        <v>40.533333333333331</v>
      </c>
      <c r="AF8923" s="14">
        <f t="shared" si="3189"/>
        <v>0</v>
      </c>
      <c r="AG8923" s="14" t="e">
        <f t="shared" si="3190"/>
        <v>#DIV/0!</v>
      </c>
      <c r="AH8923" s="14" t="e">
        <f t="shared" si="3184"/>
        <v>#DIV/0!</v>
      </c>
      <c r="AI8923" s="14">
        <f t="shared" si="3185"/>
        <v>900</v>
      </c>
      <c r="AJ8923" s="997"/>
    </row>
    <row r="8924" spans="1:36" s="6" customFormat="1" ht="15.75">
      <c r="A8924" s="1475" t="e">
        <f t="shared" si="3181"/>
        <v>#REF!</v>
      </c>
      <c r="B8924" s="972" t="s">
        <v>6988</v>
      </c>
      <c r="C8924" s="980" t="s">
        <v>66</v>
      </c>
      <c r="D8924" s="980">
        <v>1</v>
      </c>
      <c r="E8924" s="965">
        <v>1000</v>
      </c>
      <c r="F8924" s="965">
        <f t="shared" si="3182"/>
        <v>1000</v>
      </c>
      <c r="G8924" s="965"/>
      <c r="H8924" s="965">
        <f t="shared" si="3186"/>
        <v>0</v>
      </c>
      <c r="I8924" s="975">
        <v>44916</v>
      </c>
      <c r="J8924" s="968">
        <v>45626</v>
      </c>
      <c r="K8924" s="965"/>
      <c r="L8924" s="973">
        <v>217</v>
      </c>
      <c r="M8924" s="974">
        <v>44659</v>
      </c>
      <c r="N8924" s="981">
        <v>0</v>
      </c>
      <c r="O8924" s="965">
        <v>0</v>
      </c>
      <c r="P8924" s="965">
        <v>0</v>
      </c>
      <c r="Q8924" s="965"/>
      <c r="R8924" s="965"/>
      <c r="S8924" s="965"/>
      <c r="T8924" s="965"/>
      <c r="U8924" s="965"/>
      <c r="V8924" s="965"/>
      <c r="W8924" s="965"/>
      <c r="X8924" s="965"/>
      <c r="Y8924" s="965"/>
      <c r="Z8924" s="965"/>
      <c r="AA8924" s="965"/>
      <c r="AB8924" s="965"/>
      <c r="AC8924" s="1507">
        <f t="shared" si="3187"/>
        <v>1000</v>
      </c>
      <c r="AD8924" s="1508">
        <f t="shared" si="3188"/>
        <v>1000</v>
      </c>
      <c r="AE8924" s="14">
        <f t="shared" si="3183"/>
        <v>20.3</v>
      </c>
      <c r="AF8924" s="14">
        <f t="shared" si="3189"/>
        <v>0</v>
      </c>
      <c r="AG8924" s="14" t="e">
        <f t="shared" si="3190"/>
        <v>#DIV/0!</v>
      </c>
      <c r="AH8924" s="14" t="e">
        <f t="shared" si="3184"/>
        <v>#DIV/0!</v>
      </c>
      <c r="AI8924" s="14">
        <f t="shared" si="3185"/>
        <v>1000</v>
      </c>
      <c r="AJ8924" s="997"/>
    </row>
    <row r="8925" spans="1:36" s="6" customFormat="1" ht="15.75">
      <c r="A8925" s="1475" t="e">
        <f t="shared" si="3181"/>
        <v>#REF!</v>
      </c>
      <c r="B8925" s="972" t="s">
        <v>6988</v>
      </c>
      <c r="C8925" s="980" t="s">
        <v>66</v>
      </c>
      <c r="D8925" s="980">
        <v>1</v>
      </c>
      <c r="E8925" s="965">
        <v>1350</v>
      </c>
      <c r="F8925" s="965">
        <f t="shared" si="3182"/>
        <v>1350</v>
      </c>
      <c r="G8925" s="965"/>
      <c r="H8925" s="965">
        <f t="shared" si="3186"/>
        <v>0</v>
      </c>
      <c r="I8925" s="975">
        <v>44916</v>
      </c>
      <c r="J8925" s="968">
        <v>45291</v>
      </c>
      <c r="K8925" s="965"/>
      <c r="L8925" s="973">
        <v>217</v>
      </c>
      <c r="M8925" s="974">
        <v>44659</v>
      </c>
      <c r="N8925" s="981">
        <v>0</v>
      </c>
      <c r="O8925" s="965">
        <v>0</v>
      </c>
      <c r="P8925" s="965">
        <v>0</v>
      </c>
      <c r="Q8925" s="965"/>
      <c r="R8925" s="965"/>
      <c r="S8925" s="965"/>
      <c r="T8925" s="965"/>
      <c r="U8925" s="965"/>
      <c r="V8925" s="965"/>
      <c r="W8925" s="965"/>
      <c r="X8925" s="965"/>
      <c r="Y8925" s="965"/>
      <c r="Z8925" s="965"/>
      <c r="AA8925" s="965"/>
      <c r="AB8925" s="965"/>
      <c r="AC8925" s="1507">
        <f t="shared" si="3187"/>
        <v>1350</v>
      </c>
      <c r="AD8925" s="1508">
        <f t="shared" si="3188"/>
        <v>1350</v>
      </c>
      <c r="AE8925" s="14">
        <f t="shared" si="3183"/>
        <v>9.1333333333333329</v>
      </c>
      <c r="AF8925" s="14">
        <f t="shared" si="3189"/>
        <v>0</v>
      </c>
      <c r="AG8925" s="14" t="e">
        <f t="shared" si="3190"/>
        <v>#DIV/0!</v>
      </c>
      <c r="AH8925" s="14" t="e">
        <f t="shared" si="3184"/>
        <v>#DIV/0!</v>
      </c>
      <c r="AI8925" s="14">
        <f t="shared" si="3185"/>
        <v>1350</v>
      </c>
      <c r="AJ8925" s="997"/>
    </row>
    <row r="8926" spans="1:36" s="6" customFormat="1" ht="15.75">
      <c r="A8926" s="1475"/>
      <c r="B8926" s="970" t="s">
        <v>8278</v>
      </c>
      <c r="C8926" s="980" t="s">
        <v>156</v>
      </c>
      <c r="D8926" s="980">
        <v>3.91</v>
      </c>
      <c r="E8926" s="965"/>
      <c r="F8926" s="965"/>
      <c r="G8926" s="965">
        <v>2</v>
      </c>
      <c r="H8926" s="965">
        <f t="shared" si="3186"/>
        <v>7.82</v>
      </c>
      <c r="I8926" s="975">
        <v>44985</v>
      </c>
      <c r="J8926" s="968">
        <v>45595</v>
      </c>
      <c r="K8926" s="965"/>
      <c r="L8926" s="991" t="s">
        <v>8269</v>
      </c>
      <c r="M8926" s="974">
        <v>44632</v>
      </c>
      <c r="N8926" s="981">
        <v>0</v>
      </c>
      <c r="O8926" s="965">
        <v>0</v>
      </c>
      <c r="P8926" s="965">
        <v>1</v>
      </c>
      <c r="Q8926" s="965"/>
      <c r="R8926" s="965"/>
      <c r="S8926" s="965"/>
      <c r="T8926" s="965"/>
      <c r="U8926" s="965"/>
      <c r="V8926" s="965"/>
      <c r="W8926" s="965"/>
      <c r="X8926" s="965"/>
      <c r="Y8926" s="965"/>
      <c r="Z8926" s="965"/>
      <c r="AA8926" s="965"/>
      <c r="AB8926" s="965"/>
      <c r="AC8926" s="1507">
        <f t="shared" si="3187"/>
        <v>1</v>
      </c>
      <c r="AD8926" s="1508">
        <f t="shared" si="3188"/>
        <v>3.91</v>
      </c>
      <c r="AE8926" s="14">
        <f t="shared" si="3183"/>
        <v>19.266666666666666</v>
      </c>
      <c r="AF8926" s="14">
        <f t="shared" si="3189"/>
        <v>0.33333333333333331</v>
      </c>
      <c r="AG8926" s="14">
        <f t="shared" si="3190"/>
        <v>3</v>
      </c>
      <c r="AH8926" s="14">
        <f t="shared" si="3184"/>
        <v>-16.266666666666666</v>
      </c>
      <c r="AI8926" s="14">
        <f t="shared" si="3185"/>
        <v>-5.4222222222222216</v>
      </c>
      <c r="AJ8926" s="997"/>
    </row>
    <row r="8927" spans="1:36" s="6" customFormat="1" ht="15.75">
      <c r="A8927" s="1475" t="e">
        <f>#REF!+1</f>
        <v>#REF!</v>
      </c>
      <c r="B8927" s="990" t="s">
        <v>5924</v>
      </c>
      <c r="C8927" s="980" t="s">
        <v>63</v>
      </c>
      <c r="D8927" s="980">
        <v>1</v>
      </c>
      <c r="E8927" s="965">
        <v>300</v>
      </c>
      <c r="F8927" s="965">
        <f t="shared" ref="F8927:F8933" si="3191">E8927*D8927</f>
        <v>300</v>
      </c>
      <c r="G8927" s="965"/>
      <c r="H8927" s="965">
        <f t="shared" si="3186"/>
        <v>0</v>
      </c>
      <c r="I8927" s="975">
        <v>44838</v>
      </c>
      <c r="J8927" s="968">
        <v>45107</v>
      </c>
      <c r="K8927" s="965"/>
      <c r="L8927" s="973">
        <v>217</v>
      </c>
      <c r="M8927" s="974">
        <v>44659</v>
      </c>
      <c r="N8927" s="981">
        <v>0</v>
      </c>
      <c r="O8927" s="965">
        <v>240</v>
      </c>
      <c r="P8927" s="965">
        <v>0</v>
      </c>
      <c r="Q8927" s="965"/>
      <c r="R8927" s="965"/>
      <c r="S8927" s="965"/>
      <c r="T8927" s="965"/>
      <c r="U8927" s="965"/>
      <c r="V8927" s="965"/>
      <c r="W8927" s="965"/>
      <c r="X8927" s="965"/>
      <c r="Y8927" s="965"/>
      <c r="Z8927" s="965"/>
      <c r="AA8927" s="965"/>
      <c r="AB8927" s="965"/>
      <c r="AC8927" s="1507">
        <f t="shared" si="3187"/>
        <v>60</v>
      </c>
      <c r="AD8927" s="1508">
        <f t="shared" si="3188"/>
        <v>60</v>
      </c>
      <c r="AE8927" s="14">
        <f t="shared" si="3183"/>
        <v>3</v>
      </c>
      <c r="AF8927" s="14">
        <f t="shared" si="3189"/>
        <v>80</v>
      </c>
      <c r="AG8927" s="14">
        <f t="shared" si="3190"/>
        <v>0.75</v>
      </c>
      <c r="AH8927" s="14">
        <f t="shared" si="3184"/>
        <v>-2.25</v>
      </c>
      <c r="AI8927" s="14">
        <f t="shared" si="3185"/>
        <v>-180</v>
      </c>
      <c r="AJ8927" s="997"/>
    </row>
    <row r="8928" spans="1:36" s="6" customFormat="1" ht="15.75">
      <c r="A8928" s="1475" t="e">
        <f t="shared" ref="A8928:A8933" si="3192">A8927+1</f>
        <v>#REF!</v>
      </c>
      <c r="B8928" s="990" t="s">
        <v>6096</v>
      </c>
      <c r="C8928" s="980" t="s">
        <v>63</v>
      </c>
      <c r="D8928" s="980">
        <v>1</v>
      </c>
      <c r="E8928" s="965">
        <v>130</v>
      </c>
      <c r="F8928" s="965">
        <f t="shared" si="3191"/>
        <v>130</v>
      </c>
      <c r="G8928" s="965"/>
      <c r="H8928" s="965">
        <f t="shared" si="3186"/>
        <v>0</v>
      </c>
      <c r="I8928" s="975">
        <v>44838</v>
      </c>
      <c r="J8928" s="968">
        <v>45107</v>
      </c>
      <c r="K8928" s="965"/>
      <c r="L8928" s="973">
        <v>217</v>
      </c>
      <c r="M8928" s="974">
        <v>44659</v>
      </c>
      <c r="N8928" s="981">
        <v>0</v>
      </c>
      <c r="O8928" s="965">
        <v>100</v>
      </c>
      <c r="P8928" s="965">
        <v>0</v>
      </c>
      <c r="Q8928" s="965"/>
      <c r="R8928" s="965"/>
      <c r="S8928" s="965"/>
      <c r="T8928" s="965"/>
      <c r="U8928" s="965"/>
      <c r="V8928" s="965"/>
      <c r="W8928" s="965"/>
      <c r="X8928" s="965"/>
      <c r="Y8928" s="965"/>
      <c r="Z8928" s="965"/>
      <c r="AA8928" s="965"/>
      <c r="AB8928" s="965"/>
      <c r="AC8928" s="1507">
        <f t="shared" si="3187"/>
        <v>30</v>
      </c>
      <c r="AD8928" s="1508">
        <f t="shared" si="3188"/>
        <v>30</v>
      </c>
      <c r="AE8928" s="14">
        <f t="shared" si="3183"/>
        <v>3</v>
      </c>
      <c r="AF8928" s="14">
        <f t="shared" si="3189"/>
        <v>33.333333333333336</v>
      </c>
      <c r="AG8928" s="14">
        <f t="shared" si="3190"/>
        <v>0.89999999999999991</v>
      </c>
      <c r="AH8928" s="14">
        <f t="shared" si="3184"/>
        <v>-2.1</v>
      </c>
      <c r="AI8928" s="14">
        <f t="shared" si="3185"/>
        <v>-70</v>
      </c>
      <c r="AJ8928" s="997"/>
    </row>
    <row r="8929" spans="1:36" s="6" customFormat="1" ht="15.75" customHeight="1">
      <c r="A8929" s="1475" t="e">
        <f t="shared" si="3192"/>
        <v>#REF!</v>
      </c>
      <c r="B8929" s="990" t="s">
        <v>6097</v>
      </c>
      <c r="C8929" s="980" t="s">
        <v>63</v>
      </c>
      <c r="D8929" s="980">
        <v>1</v>
      </c>
      <c r="E8929" s="965">
        <v>120</v>
      </c>
      <c r="F8929" s="965">
        <f t="shared" si="3191"/>
        <v>120</v>
      </c>
      <c r="G8929" s="965"/>
      <c r="H8929" s="965">
        <f t="shared" si="3186"/>
        <v>0</v>
      </c>
      <c r="I8929" s="975">
        <v>44838</v>
      </c>
      <c r="J8929" s="968">
        <v>45107</v>
      </c>
      <c r="K8929" s="965"/>
      <c r="L8929" s="973">
        <v>217</v>
      </c>
      <c r="M8929" s="974">
        <v>44659</v>
      </c>
      <c r="N8929" s="981">
        <v>0</v>
      </c>
      <c r="O8929" s="965">
        <v>90</v>
      </c>
      <c r="P8929" s="965">
        <v>0</v>
      </c>
      <c r="Q8929" s="965"/>
      <c r="R8929" s="965"/>
      <c r="S8929" s="965"/>
      <c r="T8929" s="965"/>
      <c r="U8929" s="965"/>
      <c r="V8929" s="965"/>
      <c r="W8929" s="965"/>
      <c r="X8929" s="965"/>
      <c r="Y8929" s="965"/>
      <c r="Z8929" s="965"/>
      <c r="AA8929" s="965"/>
      <c r="AB8929" s="965"/>
      <c r="AC8929" s="1507">
        <f t="shared" si="3187"/>
        <v>30</v>
      </c>
      <c r="AD8929" s="1508">
        <f t="shared" si="3188"/>
        <v>30</v>
      </c>
      <c r="AE8929" s="14">
        <f t="shared" si="3183"/>
        <v>3</v>
      </c>
      <c r="AF8929" s="14">
        <f t="shared" si="3189"/>
        <v>30</v>
      </c>
      <c r="AG8929" s="14">
        <f t="shared" si="3190"/>
        <v>1</v>
      </c>
      <c r="AH8929" s="14">
        <f t="shared" si="3184"/>
        <v>-2</v>
      </c>
      <c r="AI8929" s="14">
        <f t="shared" si="3185"/>
        <v>-60</v>
      </c>
      <c r="AJ8929" s="997"/>
    </row>
    <row r="8930" spans="1:36" s="6" customFormat="1" ht="15.75">
      <c r="A8930" s="1475" t="e">
        <f t="shared" si="3192"/>
        <v>#REF!</v>
      </c>
      <c r="B8930" s="990" t="s">
        <v>7128</v>
      </c>
      <c r="C8930" s="980" t="s">
        <v>63</v>
      </c>
      <c r="D8930" s="980">
        <v>1</v>
      </c>
      <c r="E8930" s="965">
        <v>2400</v>
      </c>
      <c r="F8930" s="965">
        <f t="shared" si="3191"/>
        <v>2400</v>
      </c>
      <c r="G8930" s="965"/>
      <c r="H8930" s="965">
        <f t="shared" si="3186"/>
        <v>0</v>
      </c>
      <c r="I8930" s="975">
        <v>44907</v>
      </c>
      <c r="J8930" s="968">
        <v>45107</v>
      </c>
      <c r="K8930" s="965"/>
      <c r="L8930" s="973">
        <v>217</v>
      </c>
      <c r="M8930" s="974">
        <v>44659</v>
      </c>
      <c r="N8930" s="981">
        <v>0</v>
      </c>
      <c r="O8930" s="965">
        <v>1800</v>
      </c>
      <c r="P8930" s="965">
        <v>120</v>
      </c>
      <c r="Q8930" s="965"/>
      <c r="R8930" s="965"/>
      <c r="S8930" s="965"/>
      <c r="T8930" s="965"/>
      <c r="U8930" s="965"/>
      <c r="V8930" s="965"/>
      <c r="W8930" s="965"/>
      <c r="X8930" s="965"/>
      <c r="Y8930" s="965"/>
      <c r="Z8930" s="965"/>
      <c r="AA8930" s="965"/>
      <c r="AB8930" s="965"/>
      <c r="AC8930" s="1507">
        <f t="shared" si="3187"/>
        <v>480</v>
      </c>
      <c r="AD8930" s="1508">
        <f t="shared" si="3188"/>
        <v>480</v>
      </c>
      <c r="AE8930" s="14">
        <f t="shared" si="3183"/>
        <v>3</v>
      </c>
      <c r="AF8930" s="14">
        <f t="shared" si="3189"/>
        <v>640</v>
      </c>
      <c r="AG8930" s="14">
        <f t="shared" si="3190"/>
        <v>0.75</v>
      </c>
      <c r="AH8930" s="14">
        <f t="shared" si="3184"/>
        <v>-2.25</v>
      </c>
      <c r="AI8930" s="14">
        <f t="shared" si="3185"/>
        <v>-1440</v>
      </c>
      <c r="AJ8930" s="997"/>
    </row>
    <row r="8931" spans="1:36" s="6" customFormat="1" ht="15.75">
      <c r="A8931" s="1475" t="e">
        <f t="shared" si="3192"/>
        <v>#REF!</v>
      </c>
      <c r="B8931" s="990" t="s">
        <v>7129</v>
      </c>
      <c r="C8931" s="980" t="s">
        <v>63</v>
      </c>
      <c r="D8931" s="980">
        <v>1</v>
      </c>
      <c r="E8931" s="965">
        <v>1050</v>
      </c>
      <c r="F8931" s="965">
        <f t="shared" si="3191"/>
        <v>1050</v>
      </c>
      <c r="G8931" s="965"/>
      <c r="H8931" s="965">
        <f t="shared" si="3186"/>
        <v>0</v>
      </c>
      <c r="I8931" s="975">
        <v>44907</v>
      </c>
      <c r="J8931" s="968">
        <v>45107</v>
      </c>
      <c r="K8931" s="965"/>
      <c r="L8931" s="973">
        <v>217</v>
      </c>
      <c r="M8931" s="974">
        <v>44659</v>
      </c>
      <c r="N8931" s="981">
        <v>0</v>
      </c>
      <c r="O8931" s="965">
        <v>690</v>
      </c>
      <c r="P8931" s="965">
        <v>150</v>
      </c>
      <c r="Q8931" s="965"/>
      <c r="R8931" s="965"/>
      <c r="S8931" s="965"/>
      <c r="T8931" s="965"/>
      <c r="U8931" s="965"/>
      <c r="V8931" s="965"/>
      <c r="W8931" s="965"/>
      <c r="X8931" s="965"/>
      <c r="Y8931" s="965"/>
      <c r="Z8931" s="965"/>
      <c r="AA8931" s="965"/>
      <c r="AB8931" s="965"/>
      <c r="AC8931" s="1507">
        <f t="shared" si="3187"/>
        <v>210</v>
      </c>
      <c r="AD8931" s="1508">
        <f t="shared" si="3188"/>
        <v>210</v>
      </c>
      <c r="AE8931" s="14">
        <f t="shared" si="3183"/>
        <v>3</v>
      </c>
      <c r="AF8931" s="14">
        <f t="shared" si="3189"/>
        <v>280</v>
      </c>
      <c r="AG8931" s="14">
        <f t="shared" si="3190"/>
        <v>0.75</v>
      </c>
      <c r="AH8931" s="14">
        <f t="shared" si="3184"/>
        <v>-2.25</v>
      </c>
      <c r="AI8931" s="14">
        <f t="shared" si="3185"/>
        <v>-630</v>
      </c>
      <c r="AJ8931" s="997"/>
    </row>
    <row r="8932" spans="1:36" s="6" customFormat="1" ht="15.75">
      <c r="A8932" s="1475" t="e">
        <f t="shared" si="3192"/>
        <v>#REF!</v>
      </c>
      <c r="B8932" s="990" t="s">
        <v>7130</v>
      </c>
      <c r="C8932" s="980" t="s">
        <v>63</v>
      </c>
      <c r="D8932" s="980">
        <v>1</v>
      </c>
      <c r="E8932" s="965">
        <v>4080</v>
      </c>
      <c r="F8932" s="965">
        <f t="shared" si="3191"/>
        <v>4080</v>
      </c>
      <c r="G8932" s="965"/>
      <c r="H8932" s="965">
        <f t="shared" si="3186"/>
        <v>0</v>
      </c>
      <c r="I8932" s="975">
        <v>44907</v>
      </c>
      <c r="J8932" s="968">
        <v>45107</v>
      </c>
      <c r="K8932" s="965"/>
      <c r="L8932" s="973">
        <v>217</v>
      </c>
      <c r="M8932" s="974">
        <v>44659</v>
      </c>
      <c r="N8932" s="981">
        <v>0</v>
      </c>
      <c r="O8932" s="965">
        <v>2250</v>
      </c>
      <c r="P8932" s="965">
        <v>765</v>
      </c>
      <c r="Q8932" s="965"/>
      <c r="R8932" s="965"/>
      <c r="S8932" s="965"/>
      <c r="T8932" s="965"/>
      <c r="U8932" s="965"/>
      <c r="V8932" s="965"/>
      <c r="W8932" s="965"/>
      <c r="X8932" s="965"/>
      <c r="Y8932" s="965"/>
      <c r="Z8932" s="965"/>
      <c r="AA8932" s="965"/>
      <c r="AB8932" s="965"/>
      <c r="AC8932" s="1507">
        <f t="shared" si="3187"/>
        <v>1065</v>
      </c>
      <c r="AD8932" s="1508">
        <f t="shared" si="3188"/>
        <v>1065</v>
      </c>
      <c r="AE8932" s="14">
        <f t="shared" si="3183"/>
        <v>3</v>
      </c>
      <c r="AF8932" s="14">
        <f t="shared" si="3189"/>
        <v>1005</v>
      </c>
      <c r="AG8932" s="14">
        <f t="shared" si="3190"/>
        <v>1.0597014925373134</v>
      </c>
      <c r="AH8932" s="14">
        <f t="shared" si="3184"/>
        <v>-1.9402985074626866</v>
      </c>
      <c r="AI8932" s="14">
        <f t="shared" si="3185"/>
        <v>-1950</v>
      </c>
      <c r="AJ8932" s="997"/>
    </row>
    <row r="8933" spans="1:36" s="6" customFormat="1" ht="15.75">
      <c r="A8933" s="1475" t="e">
        <f t="shared" si="3192"/>
        <v>#REF!</v>
      </c>
      <c r="B8933" s="2967" t="s">
        <v>1739</v>
      </c>
      <c r="C8933" s="987" t="s">
        <v>66</v>
      </c>
      <c r="D8933" s="986">
        <v>15</v>
      </c>
      <c r="E8933" s="987">
        <v>5</v>
      </c>
      <c r="F8933" s="983">
        <f t="shared" si="3191"/>
        <v>75</v>
      </c>
      <c r="G8933" s="965"/>
      <c r="H8933" s="965">
        <f t="shared" si="3186"/>
        <v>0</v>
      </c>
      <c r="I8933" s="968">
        <v>43949</v>
      </c>
      <c r="J8933" s="987" t="s">
        <v>647</v>
      </c>
      <c r="K8933" s="965"/>
      <c r="L8933" s="980">
        <v>426</v>
      </c>
      <c r="M8933" s="975">
        <v>43936</v>
      </c>
      <c r="N8933" s="981">
        <v>0</v>
      </c>
      <c r="O8933" s="965">
        <v>0</v>
      </c>
      <c r="P8933" s="965">
        <v>0</v>
      </c>
      <c r="Q8933" s="965"/>
      <c r="R8933" s="965"/>
      <c r="S8933" s="965"/>
      <c r="T8933" s="965"/>
      <c r="U8933" s="965"/>
      <c r="V8933" s="965"/>
      <c r="W8933" s="965"/>
      <c r="X8933" s="965"/>
      <c r="Y8933" s="965"/>
      <c r="Z8933" s="965"/>
      <c r="AA8933" s="965"/>
      <c r="AB8933" s="965"/>
      <c r="AC8933" s="1507">
        <f t="shared" si="3187"/>
        <v>5</v>
      </c>
      <c r="AD8933" s="1508">
        <f t="shared" si="3188"/>
        <v>75</v>
      </c>
      <c r="AE8933" s="14" t="s">
        <v>334</v>
      </c>
      <c r="AF8933" s="14">
        <f t="shared" si="3189"/>
        <v>0</v>
      </c>
      <c r="AG8933" s="14" t="e">
        <f t="shared" si="3190"/>
        <v>#DIV/0!</v>
      </c>
      <c r="AH8933" s="14" t="s">
        <v>334</v>
      </c>
      <c r="AI8933" s="14" t="s">
        <v>334</v>
      </c>
      <c r="AJ8933" s="997"/>
    </row>
    <row r="8934" spans="1:36" s="6" customFormat="1" ht="15.75">
      <c r="A8934" s="1475" t="e">
        <f>A8933+1</f>
        <v>#REF!</v>
      </c>
      <c r="B8934" s="990" t="s">
        <v>5872</v>
      </c>
      <c r="C8934" s="965" t="s">
        <v>63</v>
      </c>
      <c r="D8934" s="986">
        <v>1</v>
      </c>
      <c r="E8934" s="987">
        <v>1560</v>
      </c>
      <c r="F8934" s="983">
        <f>E8934*D8934</f>
        <v>1560</v>
      </c>
      <c r="G8934" s="965"/>
      <c r="H8934" s="965">
        <f t="shared" si="3186"/>
        <v>0</v>
      </c>
      <c r="I8934" s="975">
        <v>44838</v>
      </c>
      <c r="J8934" s="968">
        <v>45534</v>
      </c>
      <c r="K8934" s="965"/>
      <c r="L8934" s="973">
        <v>217</v>
      </c>
      <c r="M8934" s="974">
        <v>44659</v>
      </c>
      <c r="N8934" s="981">
        <v>0</v>
      </c>
      <c r="O8934" s="965">
        <v>140</v>
      </c>
      <c r="P8934" s="965">
        <v>20</v>
      </c>
      <c r="Q8934" s="965"/>
      <c r="R8934" s="965"/>
      <c r="S8934" s="965"/>
      <c r="T8934" s="965"/>
      <c r="U8934" s="965"/>
      <c r="V8934" s="965"/>
      <c r="W8934" s="965"/>
      <c r="X8934" s="965"/>
      <c r="Y8934" s="965"/>
      <c r="Z8934" s="965"/>
      <c r="AA8934" s="965"/>
      <c r="AB8934" s="965"/>
      <c r="AC8934" s="1507">
        <f t="shared" si="3187"/>
        <v>1400</v>
      </c>
      <c r="AD8934" s="1508">
        <f t="shared" si="3188"/>
        <v>1400</v>
      </c>
      <c r="AE8934" s="14">
        <f t="shared" ref="AE8934:AE8942" si="3193">(J8934-"01.04.2023")/30</f>
        <v>17.233333333333334</v>
      </c>
      <c r="AF8934" s="14">
        <f t="shared" si="3189"/>
        <v>53.333333333333336</v>
      </c>
      <c r="AG8934" s="14">
        <f t="shared" si="3190"/>
        <v>26.25</v>
      </c>
      <c r="AH8934" s="14">
        <f t="shared" ref="AH8934:AH8942" si="3194">AG8934-AE8934</f>
        <v>9.0166666666666657</v>
      </c>
      <c r="AI8934" s="14">
        <f t="shared" ref="AI8934:AI8942" si="3195">AC8934-(AE8934*AF8934)</f>
        <v>480.8888888888888</v>
      </c>
      <c r="AJ8934" s="997"/>
    </row>
    <row r="8935" spans="1:36" s="6" customFormat="1" ht="31.5">
      <c r="A8935" s="1475" t="e">
        <f t="shared" ref="A8935:A8941" si="3196">A8934+1</f>
        <v>#REF!</v>
      </c>
      <c r="B8935" s="990" t="s">
        <v>8279</v>
      </c>
      <c r="C8935" s="965" t="s">
        <v>63</v>
      </c>
      <c r="D8935" s="986">
        <v>1</v>
      </c>
      <c r="E8935" s="987"/>
      <c r="F8935" s="983"/>
      <c r="G8935" s="965">
        <v>2000</v>
      </c>
      <c r="H8935" s="965">
        <f t="shared" si="3186"/>
        <v>2000</v>
      </c>
      <c r="I8935" s="975">
        <v>44931</v>
      </c>
      <c r="J8935" s="968">
        <v>45777</v>
      </c>
      <c r="K8935" s="965"/>
      <c r="L8935" s="973">
        <v>217</v>
      </c>
      <c r="M8935" s="974">
        <v>44659</v>
      </c>
      <c r="N8935" s="981">
        <v>0</v>
      </c>
      <c r="O8935" s="965">
        <v>1744</v>
      </c>
      <c r="P8935" s="965">
        <v>19</v>
      </c>
      <c r="Q8935" s="965"/>
      <c r="R8935" s="965"/>
      <c r="S8935" s="965"/>
      <c r="T8935" s="965"/>
      <c r="U8935" s="965"/>
      <c r="V8935" s="965"/>
      <c r="W8935" s="965"/>
      <c r="X8935" s="965"/>
      <c r="Y8935" s="965"/>
      <c r="Z8935" s="965"/>
      <c r="AA8935" s="965"/>
      <c r="AB8935" s="965"/>
      <c r="AC8935" s="1507">
        <f t="shared" si="3187"/>
        <v>237</v>
      </c>
      <c r="AD8935" s="1508">
        <f t="shared" si="3188"/>
        <v>237</v>
      </c>
      <c r="AE8935" s="14">
        <f t="shared" si="3193"/>
        <v>25.333333333333332</v>
      </c>
      <c r="AF8935" s="14">
        <f t="shared" si="3189"/>
        <v>587.66666666666663</v>
      </c>
      <c r="AG8935" s="14">
        <f t="shared" si="3190"/>
        <v>0.4032898468519569</v>
      </c>
      <c r="AH8935" s="14">
        <f t="shared" si="3194"/>
        <v>-24.930043486481374</v>
      </c>
      <c r="AI8935" s="14">
        <f t="shared" si="3195"/>
        <v>-14650.555555555555</v>
      </c>
      <c r="AJ8935" s="997"/>
    </row>
    <row r="8936" spans="1:36" s="6" customFormat="1" ht="15.75">
      <c r="A8936" s="1475" t="e">
        <f>#REF!+1</f>
        <v>#REF!</v>
      </c>
      <c r="B8936" s="990" t="s">
        <v>8150</v>
      </c>
      <c r="C8936" s="965" t="s">
        <v>63</v>
      </c>
      <c r="D8936" s="986">
        <v>6.57</v>
      </c>
      <c r="E8936" s="987"/>
      <c r="F8936" s="983"/>
      <c r="G8936" s="965">
        <v>3000</v>
      </c>
      <c r="H8936" s="965">
        <f t="shared" si="3186"/>
        <v>19710</v>
      </c>
      <c r="I8936" s="975">
        <v>44931</v>
      </c>
      <c r="J8936" s="968">
        <v>45381</v>
      </c>
      <c r="K8936" s="965"/>
      <c r="L8936" s="973">
        <v>217</v>
      </c>
      <c r="M8936" s="974">
        <v>44659</v>
      </c>
      <c r="N8936" s="981">
        <v>0</v>
      </c>
      <c r="O8936" s="965">
        <v>1660</v>
      </c>
      <c r="P8936" s="965">
        <v>40</v>
      </c>
      <c r="Q8936" s="965"/>
      <c r="R8936" s="965"/>
      <c r="S8936" s="965"/>
      <c r="T8936" s="965"/>
      <c r="U8936" s="965"/>
      <c r="V8936" s="965"/>
      <c r="W8936" s="965"/>
      <c r="X8936" s="965"/>
      <c r="Y8936" s="965"/>
      <c r="Z8936" s="965"/>
      <c r="AA8936" s="965"/>
      <c r="AB8936" s="965"/>
      <c r="AC8936" s="1507">
        <f t="shared" si="3187"/>
        <v>1300</v>
      </c>
      <c r="AD8936" s="1508">
        <f t="shared" si="3188"/>
        <v>8541</v>
      </c>
      <c r="AE8936" s="14">
        <f t="shared" si="3193"/>
        <v>12.133333333333333</v>
      </c>
      <c r="AF8936" s="14">
        <f t="shared" si="3189"/>
        <v>566.66666666666663</v>
      </c>
      <c r="AG8936" s="14">
        <f t="shared" si="3190"/>
        <v>2.2941176470588238</v>
      </c>
      <c r="AH8936" s="14">
        <f t="shared" si="3194"/>
        <v>-9.8392156862745086</v>
      </c>
      <c r="AI8936" s="14">
        <f t="shared" si="3195"/>
        <v>-5575.5555555555547</v>
      </c>
      <c r="AJ8936" s="997"/>
    </row>
    <row r="8937" spans="1:36" s="6" customFormat="1" ht="31.5">
      <c r="A8937" s="1475" t="e">
        <f t="shared" si="3196"/>
        <v>#REF!</v>
      </c>
      <c r="B8937" s="990" t="s">
        <v>7461</v>
      </c>
      <c r="C8937" s="965" t="s">
        <v>63</v>
      </c>
      <c r="D8937" s="986">
        <v>1</v>
      </c>
      <c r="E8937" s="987">
        <v>2850</v>
      </c>
      <c r="F8937" s="983">
        <f t="shared" ref="F8937:F8941" si="3197">E8937*D8937</f>
        <v>2850</v>
      </c>
      <c r="G8937" s="965"/>
      <c r="H8937" s="965">
        <f t="shared" si="3186"/>
        <v>0</v>
      </c>
      <c r="I8937" s="975">
        <v>44907</v>
      </c>
      <c r="J8937" s="968">
        <v>45079</v>
      </c>
      <c r="K8937" s="965"/>
      <c r="L8937" s="973">
        <v>217</v>
      </c>
      <c r="M8937" s="974">
        <v>44659</v>
      </c>
      <c r="N8937" s="981">
        <v>0</v>
      </c>
      <c r="O8937" s="965">
        <v>870</v>
      </c>
      <c r="P8937" s="965">
        <v>1860</v>
      </c>
      <c r="Q8937" s="965"/>
      <c r="R8937" s="965"/>
      <c r="S8937" s="965"/>
      <c r="T8937" s="965"/>
      <c r="U8937" s="965"/>
      <c r="V8937" s="965"/>
      <c r="W8937" s="965"/>
      <c r="X8937" s="965"/>
      <c r="Y8937" s="965"/>
      <c r="Z8937" s="965"/>
      <c r="AA8937" s="965"/>
      <c r="AB8937" s="965"/>
      <c r="AC8937" s="1507">
        <f t="shared" si="3187"/>
        <v>120</v>
      </c>
      <c r="AD8937" s="1508">
        <f t="shared" si="3188"/>
        <v>120</v>
      </c>
      <c r="AE8937" s="14">
        <f t="shared" si="3193"/>
        <v>2.0666666666666669</v>
      </c>
      <c r="AF8937" s="14">
        <f t="shared" si="3189"/>
        <v>910</v>
      </c>
      <c r="AG8937" s="14">
        <f t="shared" si="3190"/>
        <v>0.13186813186813187</v>
      </c>
      <c r="AH8937" s="14">
        <f t="shared" si="3194"/>
        <v>-1.934798534798535</v>
      </c>
      <c r="AI8937" s="14">
        <f t="shared" si="3195"/>
        <v>-1760.6666666666667</v>
      </c>
      <c r="AJ8937" s="997"/>
    </row>
    <row r="8938" spans="1:36" s="6" customFormat="1" ht="15.75">
      <c r="A8938" s="1475" t="e">
        <f>#REF!+1</f>
        <v>#REF!</v>
      </c>
      <c r="B8938" s="990" t="s">
        <v>7000</v>
      </c>
      <c r="C8938" s="965" t="s">
        <v>66</v>
      </c>
      <c r="D8938" s="986">
        <v>1</v>
      </c>
      <c r="E8938" s="987">
        <v>390</v>
      </c>
      <c r="F8938" s="983">
        <f t="shared" si="3197"/>
        <v>390</v>
      </c>
      <c r="G8938" s="965"/>
      <c r="H8938" s="965">
        <f t="shared" si="3186"/>
        <v>0</v>
      </c>
      <c r="I8938" s="975">
        <v>44918</v>
      </c>
      <c r="J8938" s="968">
        <v>45199</v>
      </c>
      <c r="K8938" s="965"/>
      <c r="L8938" s="973">
        <v>217</v>
      </c>
      <c r="M8938" s="974">
        <v>44659</v>
      </c>
      <c r="N8938" s="981">
        <v>0</v>
      </c>
      <c r="O8938" s="965">
        <v>32</v>
      </c>
      <c r="P8938" s="965">
        <v>104</v>
      </c>
      <c r="Q8938" s="965"/>
      <c r="R8938" s="965"/>
      <c r="S8938" s="965"/>
      <c r="T8938" s="965"/>
      <c r="U8938" s="965"/>
      <c r="V8938" s="965"/>
      <c r="W8938" s="965"/>
      <c r="X8938" s="965"/>
      <c r="Y8938" s="965"/>
      <c r="Z8938" s="965"/>
      <c r="AA8938" s="965"/>
      <c r="AB8938" s="965"/>
      <c r="AC8938" s="1507">
        <f t="shared" si="3187"/>
        <v>254</v>
      </c>
      <c r="AD8938" s="1508">
        <f t="shared" si="3188"/>
        <v>254</v>
      </c>
      <c r="AE8938" s="14">
        <f t="shared" si="3193"/>
        <v>6.0666666666666664</v>
      </c>
      <c r="AF8938" s="14">
        <f t="shared" si="3189"/>
        <v>45.333333333333336</v>
      </c>
      <c r="AG8938" s="14">
        <f t="shared" si="3190"/>
        <v>5.6029411764705879</v>
      </c>
      <c r="AH8938" s="14">
        <f t="shared" si="3194"/>
        <v>-0.46372549019607856</v>
      </c>
      <c r="AI8938" s="14">
        <f t="shared" si="3195"/>
        <v>-21.02222222222224</v>
      </c>
      <c r="AJ8938" s="997"/>
    </row>
    <row r="8939" spans="1:36" s="6" customFormat="1" ht="15.75">
      <c r="A8939" s="1475" t="e">
        <f t="shared" si="3196"/>
        <v>#REF!</v>
      </c>
      <c r="B8939" s="990" t="s">
        <v>6998</v>
      </c>
      <c r="C8939" s="965" t="s">
        <v>66</v>
      </c>
      <c r="D8939" s="986">
        <v>1</v>
      </c>
      <c r="E8939" s="987">
        <v>176</v>
      </c>
      <c r="F8939" s="983">
        <f t="shared" si="3197"/>
        <v>176</v>
      </c>
      <c r="G8939" s="965"/>
      <c r="H8939" s="965">
        <f t="shared" si="3186"/>
        <v>0</v>
      </c>
      <c r="I8939" s="975">
        <v>44918</v>
      </c>
      <c r="J8939" s="968">
        <v>45199</v>
      </c>
      <c r="K8939" s="965"/>
      <c r="L8939" s="973">
        <v>217</v>
      </c>
      <c r="M8939" s="974">
        <v>44659</v>
      </c>
      <c r="N8939" s="981">
        <v>0</v>
      </c>
      <c r="O8939" s="965">
        <v>0</v>
      </c>
      <c r="P8939" s="965">
        <v>128</v>
      </c>
      <c r="Q8939" s="965"/>
      <c r="R8939" s="965"/>
      <c r="S8939" s="965"/>
      <c r="T8939" s="965"/>
      <c r="U8939" s="965"/>
      <c r="V8939" s="965"/>
      <c r="W8939" s="965"/>
      <c r="X8939" s="965"/>
      <c r="Y8939" s="965"/>
      <c r="Z8939" s="965"/>
      <c r="AA8939" s="965"/>
      <c r="AB8939" s="965"/>
      <c r="AC8939" s="1507">
        <f t="shared" si="3187"/>
        <v>48</v>
      </c>
      <c r="AD8939" s="1508">
        <f t="shared" si="3188"/>
        <v>48</v>
      </c>
      <c r="AE8939" s="14">
        <f t="shared" si="3193"/>
        <v>6.0666666666666664</v>
      </c>
      <c r="AF8939" s="14">
        <f t="shared" si="3189"/>
        <v>42.666666666666664</v>
      </c>
      <c r="AG8939" s="14">
        <f t="shared" si="3190"/>
        <v>1.125</v>
      </c>
      <c r="AH8939" s="14">
        <f t="shared" si="3194"/>
        <v>-4.9416666666666664</v>
      </c>
      <c r="AI8939" s="14">
        <f t="shared" si="3195"/>
        <v>-210.84444444444443</v>
      </c>
      <c r="AJ8939" s="997"/>
    </row>
    <row r="8940" spans="1:36" s="6" customFormat="1" ht="15.75">
      <c r="A8940" s="1475" t="e">
        <f t="shared" si="3196"/>
        <v>#REF!</v>
      </c>
      <c r="B8940" s="990" t="s">
        <v>6999</v>
      </c>
      <c r="C8940" s="965" t="s">
        <v>66</v>
      </c>
      <c r="D8940" s="986">
        <v>1</v>
      </c>
      <c r="E8940" s="987">
        <v>180</v>
      </c>
      <c r="F8940" s="983">
        <f t="shared" si="3197"/>
        <v>180</v>
      </c>
      <c r="G8940" s="965"/>
      <c r="H8940" s="965">
        <f t="shared" ref="H8940:H8942" si="3198">G8940*D8940</f>
        <v>0</v>
      </c>
      <c r="I8940" s="975">
        <v>44918</v>
      </c>
      <c r="J8940" s="968">
        <v>45381</v>
      </c>
      <c r="K8940" s="965"/>
      <c r="L8940" s="973">
        <v>217</v>
      </c>
      <c r="M8940" s="974">
        <v>44659</v>
      </c>
      <c r="N8940" s="981">
        <v>0</v>
      </c>
      <c r="O8940" s="965">
        <v>0</v>
      </c>
      <c r="P8940" s="965">
        <v>0</v>
      </c>
      <c r="Q8940" s="965"/>
      <c r="R8940" s="965"/>
      <c r="S8940" s="965"/>
      <c r="T8940" s="965"/>
      <c r="U8940" s="965"/>
      <c r="V8940" s="965"/>
      <c r="W8940" s="965"/>
      <c r="X8940" s="965"/>
      <c r="Y8940" s="965"/>
      <c r="Z8940" s="965"/>
      <c r="AA8940" s="965"/>
      <c r="AB8940" s="965"/>
      <c r="AC8940" s="1507">
        <f t="shared" ref="AC8940:AC8950" si="3199">E8940+G8940-N8940-O8940-AA8940-P8940-Q8940-R8940-S8940-T8940-U8940-V8940-W8940-X8940-Y8940</f>
        <v>180</v>
      </c>
      <c r="AD8940" s="1508">
        <f t="shared" ref="AD8940:AD8950" si="3200">D8940*AC8940</f>
        <v>180</v>
      </c>
      <c r="AE8940" s="14">
        <f t="shared" si="3193"/>
        <v>12.133333333333333</v>
      </c>
      <c r="AF8940" s="14">
        <f t="shared" ref="AF8940:AF8950" si="3201">(N8940+O8940+P8940+Q8940+R8940+S8940+T8940+U8940+V8940+W8940+X8940+Y8940)/3</f>
        <v>0</v>
      </c>
      <c r="AG8940" s="14" t="e">
        <f t="shared" ref="AG8940:AG8950" si="3202">AC8940/AF8940</f>
        <v>#DIV/0!</v>
      </c>
      <c r="AH8940" s="14" t="e">
        <f t="shared" si="3194"/>
        <v>#DIV/0!</v>
      </c>
      <c r="AI8940" s="14">
        <f t="shared" si="3195"/>
        <v>180</v>
      </c>
      <c r="AJ8940" s="997"/>
    </row>
    <row r="8941" spans="1:36" s="6" customFormat="1" ht="31.5">
      <c r="A8941" s="1475" t="e">
        <f t="shared" si="3196"/>
        <v>#REF!</v>
      </c>
      <c r="B8941" s="990" t="s">
        <v>7465</v>
      </c>
      <c r="C8941" s="965" t="s">
        <v>66</v>
      </c>
      <c r="D8941" s="986">
        <v>1</v>
      </c>
      <c r="E8941" s="987">
        <v>2000</v>
      </c>
      <c r="F8941" s="983">
        <f t="shared" si="3197"/>
        <v>2000</v>
      </c>
      <c r="G8941" s="965"/>
      <c r="H8941" s="965">
        <f t="shared" si="3198"/>
        <v>0</v>
      </c>
      <c r="I8941" s="975">
        <v>44918</v>
      </c>
      <c r="J8941" s="968">
        <v>46111</v>
      </c>
      <c r="K8941" s="965"/>
      <c r="L8941" s="973">
        <v>217</v>
      </c>
      <c r="M8941" s="974">
        <v>44659</v>
      </c>
      <c r="N8941" s="981">
        <v>0</v>
      </c>
      <c r="O8941" s="965">
        <v>0</v>
      </c>
      <c r="P8941" s="965">
        <v>0</v>
      </c>
      <c r="Q8941" s="965"/>
      <c r="R8941" s="965"/>
      <c r="S8941" s="965"/>
      <c r="T8941" s="965"/>
      <c r="U8941" s="965"/>
      <c r="V8941" s="965"/>
      <c r="W8941" s="965"/>
      <c r="X8941" s="965"/>
      <c r="Y8941" s="965"/>
      <c r="Z8941" s="965"/>
      <c r="AA8941" s="965"/>
      <c r="AB8941" s="965"/>
      <c r="AC8941" s="1507">
        <f t="shared" si="3199"/>
        <v>2000</v>
      </c>
      <c r="AD8941" s="1508">
        <f t="shared" si="3200"/>
        <v>2000</v>
      </c>
      <c r="AE8941" s="14">
        <f t="shared" si="3193"/>
        <v>36.466666666666669</v>
      </c>
      <c r="AF8941" s="14">
        <f t="shared" si="3201"/>
        <v>0</v>
      </c>
      <c r="AG8941" s="14" t="e">
        <f t="shared" si="3202"/>
        <v>#DIV/0!</v>
      </c>
      <c r="AH8941" s="14" t="e">
        <f t="shared" si="3194"/>
        <v>#DIV/0!</v>
      </c>
      <c r="AI8941" s="14">
        <f t="shared" si="3195"/>
        <v>2000</v>
      </c>
      <c r="AJ8941" s="997"/>
    </row>
    <row r="8942" spans="1:36" s="6" customFormat="1" ht="15.75">
      <c r="A8942" s="1475"/>
      <c r="B8942" s="990" t="s">
        <v>9037</v>
      </c>
      <c r="C8942" s="965" t="s">
        <v>156</v>
      </c>
      <c r="D8942" s="986">
        <v>1</v>
      </c>
      <c r="E8942" s="987"/>
      <c r="F8942" s="983"/>
      <c r="G8942" s="965">
        <v>100</v>
      </c>
      <c r="H8942" s="965">
        <f t="shared" si="3198"/>
        <v>100</v>
      </c>
      <c r="I8942" s="975">
        <v>44977</v>
      </c>
      <c r="J8942" s="968">
        <v>45930</v>
      </c>
      <c r="K8942" s="965"/>
      <c r="L8942" s="991" t="s">
        <v>8269</v>
      </c>
      <c r="M8942" s="974">
        <v>44632</v>
      </c>
      <c r="N8942" s="981">
        <v>0</v>
      </c>
      <c r="O8942" s="965">
        <v>7</v>
      </c>
      <c r="P8942" s="965">
        <v>51</v>
      </c>
      <c r="Q8942" s="965"/>
      <c r="R8942" s="965"/>
      <c r="S8942" s="965"/>
      <c r="T8942" s="965"/>
      <c r="U8942" s="965"/>
      <c r="V8942" s="965"/>
      <c r="W8942" s="965"/>
      <c r="X8942" s="965"/>
      <c r="Y8942" s="965"/>
      <c r="Z8942" s="965"/>
      <c r="AA8942" s="965"/>
      <c r="AB8942" s="965"/>
      <c r="AC8942" s="1507">
        <f t="shared" si="3199"/>
        <v>42</v>
      </c>
      <c r="AD8942" s="1508">
        <f t="shared" si="3200"/>
        <v>42</v>
      </c>
      <c r="AE8942" s="14">
        <f t="shared" si="3193"/>
        <v>30.433333333333334</v>
      </c>
      <c r="AF8942" s="14">
        <f t="shared" si="3201"/>
        <v>19.333333333333332</v>
      </c>
      <c r="AG8942" s="14">
        <f t="shared" si="3202"/>
        <v>2.1724137931034484</v>
      </c>
      <c r="AH8942" s="14">
        <f t="shared" si="3194"/>
        <v>-28.260919540229885</v>
      </c>
      <c r="AI8942" s="14">
        <f t="shared" si="3195"/>
        <v>-546.37777777777774</v>
      </c>
      <c r="AJ8942" s="997"/>
    </row>
    <row r="8943" spans="1:36" s="6" customFormat="1" ht="15.75">
      <c r="A8943" s="1475" t="e">
        <f>A8941+1</f>
        <v>#REF!</v>
      </c>
      <c r="B8943" s="2967" t="s">
        <v>1740</v>
      </c>
      <c r="C8943" s="987" t="s">
        <v>66</v>
      </c>
      <c r="D8943" s="984">
        <v>39</v>
      </c>
      <c r="E8943" s="987">
        <v>23</v>
      </c>
      <c r="F8943" s="983">
        <f>E8943*D8943</f>
        <v>897</v>
      </c>
      <c r="G8943" s="965"/>
      <c r="H8943" s="965"/>
      <c r="I8943" s="975">
        <v>43937</v>
      </c>
      <c r="J8943" s="987" t="s">
        <v>647</v>
      </c>
      <c r="K8943" s="965"/>
      <c r="L8943" s="980">
        <v>495</v>
      </c>
      <c r="M8943" s="975">
        <v>43951</v>
      </c>
      <c r="N8943" s="981">
        <v>0</v>
      </c>
      <c r="O8943" s="965">
        <v>0</v>
      </c>
      <c r="P8943" s="965">
        <v>0</v>
      </c>
      <c r="Q8943" s="965"/>
      <c r="R8943" s="965"/>
      <c r="S8943" s="965"/>
      <c r="T8943" s="965"/>
      <c r="U8943" s="965"/>
      <c r="V8943" s="965"/>
      <c r="W8943" s="965"/>
      <c r="X8943" s="965"/>
      <c r="Y8943" s="965"/>
      <c r="Z8943" s="965"/>
      <c r="AA8943" s="965"/>
      <c r="AB8943" s="965"/>
      <c r="AC8943" s="1507">
        <f t="shared" si="3199"/>
        <v>23</v>
      </c>
      <c r="AD8943" s="1508">
        <f t="shared" si="3200"/>
        <v>897</v>
      </c>
      <c r="AE8943" s="14" t="s">
        <v>334</v>
      </c>
      <c r="AF8943" s="14">
        <f t="shared" si="3201"/>
        <v>0</v>
      </c>
      <c r="AG8943" s="14" t="e">
        <f t="shared" si="3202"/>
        <v>#DIV/0!</v>
      </c>
      <c r="AH8943" s="14" t="s">
        <v>334</v>
      </c>
      <c r="AI8943" s="14" t="s">
        <v>334</v>
      </c>
      <c r="AJ8943" s="997"/>
    </row>
    <row r="8944" spans="1:36" s="6" customFormat="1" ht="15.75">
      <c r="A8944" s="1475" t="e">
        <f>A8943+1</f>
        <v>#REF!</v>
      </c>
      <c r="B8944" s="2967" t="s">
        <v>7466</v>
      </c>
      <c r="C8944" s="952" t="s">
        <v>66</v>
      </c>
      <c r="D8944" s="920">
        <v>1</v>
      </c>
      <c r="E8944" s="950">
        <v>2000</v>
      </c>
      <c r="F8944" s="950">
        <f>E8944*D8944</f>
        <v>2000</v>
      </c>
      <c r="G8944" s="952"/>
      <c r="H8944" s="965">
        <f t="shared" ref="H8944:H8950" si="3203">G8944*D8944</f>
        <v>0</v>
      </c>
      <c r="I8944" s="975">
        <v>44827</v>
      </c>
      <c r="J8944" s="923">
        <v>45260</v>
      </c>
      <c r="K8944" s="952"/>
      <c r="L8944" s="973">
        <v>217</v>
      </c>
      <c r="M8944" s="974">
        <v>44659</v>
      </c>
      <c r="N8944" s="981">
        <v>0</v>
      </c>
      <c r="O8944" s="965">
        <v>0</v>
      </c>
      <c r="P8944" s="965">
        <v>0</v>
      </c>
      <c r="Q8944" s="965"/>
      <c r="R8944" s="965"/>
      <c r="S8944" s="965"/>
      <c r="T8944" s="965"/>
      <c r="U8944" s="965"/>
      <c r="V8944" s="965"/>
      <c r="W8944" s="952"/>
      <c r="X8944" s="952"/>
      <c r="Y8944" s="952"/>
      <c r="Z8944" s="952"/>
      <c r="AA8944" s="952"/>
      <c r="AB8944" s="952"/>
      <c r="AC8944" s="1507">
        <f t="shared" si="3199"/>
        <v>2000</v>
      </c>
      <c r="AD8944" s="1508">
        <f t="shared" si="3200"/>
        <v>2000</v>
      </c>
      <c r="AE8944" s="14">
        <f t="shared" ref="AE8944:AE8950" si="3204">(J8944-"01.04.2023")/30</f>
        <v>8.1</v>
      </c>
      <c r="AF8944" s="14">
        <f t="shared" si="3201"/>
        <v>0</v>
      </c>
      <c r="AG8944" s="14" t="e">
        <f t="shared" si="3202"/>
        <v>#DIV/0!</v>
      </c>
      <c r="AH8944" s="14" t="e">
        <f t="shared" ref="AH8944:AH8950" si="3205">AG8944-AE8944</f>
        <v>#DIV/0!</v>
      </c>
      <c r="AI8944" s="14">
        <f t="shared" ref="AI8944:AI8950" si="3206">AC8944-(AE8944*AF8944)</f>
        <v>2000</v>
      </c>
      <c r="AJ8944" s="997"/>
    </row>
    <row r="8945" spans="1:36" s="6" customFormat="1" ht="31.5">
      <c r="A8945" s="1475" t="e">
        <f>A8944+1</f>
        <v>#REF!</v>
      </c>
      <c r="B8945" s="2967" t="s">
        <v>7132</v>
      </c>
      <c r="C8945" s="952" t="s">
        <v>66</v>
      </c>
      <c r="D8945" s="920">
        <v>1</v>
      </c>
      <c r="E8945" s="950">
        <v>4951</v>
      </c>
      <c r="F8945" s="950">
        <f>E8945*D8945</f>
        <v>4951</v>
      </c>
      <c r="G8945" s="952"/>
      <c r="H8945" s="965">
        <f t="shared" si="3203"/>
        <v>0</v>
      </c>
      <c r="I8945" s="975">
        <v>44907</v>
      </c>
      <c r="J8945" s="923">
        <v>45168</v>
      </c>
      <c r="K8945" s="952"/>
      <c r="L8945" s="973">
        <v>217</v>
      </c>
      <c r="M8945" s="974">
        <v>44659</v>
      </c>
      <c r="N8945" s="981">
        <v>0</v>
      </c>
      <c r="O8945" s="965">
        <v>951</v>
      </c>
      <c r="P8945" s="965">
        <v>902</v>
      </c>
      <c r="Q8945" s="965"/>
      <c r="R8945" s="965"/>
      <c r="S8945" s="965"/>
      <c r="T8945" s="965"/>
      <c r="U8945" s="965"/>
      <c r="V8945" s="965"/>
      <c r="W8945" s="952"/>
      <c r="X8945" s="952"/>
      <c r="Y8945" s="952"/>
      <c r="Z8945" s="952"/>
      <c r="AA8945" s="952"/>
      <c r="AB8945" s="952"/>
      <c r="AC8945" s="1507">
        <f t="shared" si="3199"/>
        <v>3098</v>
      </c>
      <c r="AD8945" s="1508">
        <f t="shared" si="3200"/>
        <v>3098</v>
      </c>
      <c r="AE8945" s="14">
        <f t="shared" si="3204"/>
        <v>5.0333333333333332</v>
      </c>
      <c r="AF8945" s="14">
        <f t="shared" si="3201"/>
        <v>617.66666666666663</v>
      </c>
      <c r="AG8945" s="14">
        <f t="shared" si="3202"/>
        <v>5.0156502968159744</v>
      </c>
      <c r="AH8945" s="14">
        <f t="shared" si="3205"/>
        <v>-1.7683036517358808E-2</v>
      </c>
      <c r="AI8945" s="14">
        <f t="shared" si="3206"/>
        <v>-10.92222222222199</v>
      </c>
      <c r="AJ8945" s="997"/>
    </row>
    <row r="8946" spans="1:36" s="6" customFormat="1" ht="31.5">
      <c r="A8946" s="1475" t="e">
        <f>A8945+1</f>
        <v>#REF!</v>
      </c>
      <c r="B8946" s="990" t="s">
        <v>7467</v>
      </c>
      <c r="C8946" s="952" t="s">
        <v>66</v>
      </c>
      <c r="D8946" s="920">
        <v>1</v>
      </c>
      <c r="E8946" s="950">
        <v>840</v>
      </c>
      <c r="F8946" s="950">
        <f>E8946*D8946</f>
        <v>840</v>
      </c>
      <c r="G8946" s="952"/>
      <c r="H8946" s="965">
        <f t="shared" si="3203"/>
        <v>0</v>
      </c>
      <c r="I8946" s="975">
        <v>44918</v>
      </c>
      <c r="J8946" s="923">
        <v>45190</v>
      </c>
      <c r="K8946" s="952"/>
      <c r="L8946" s="973">
        <v>217</v>
      </c>
      <c r="M8946" s="974">
        <v>44659</v>
      </c>
      <c r="N8946" s="981">
        <v>0</v>
      </c>
      <c r="O8946" s="965">
        <v>0</v>
      </c>
      <c r="P8946" s="965">
        <v>0</v>
      </c>
      <c r="Q8946" s="965"/>
      <c r="R8946" s="965"/>
      <c r="S8946" s="965"/>
      <c r="T8946" s="965"/>
      <c r="U8946" s="965"/>
      <c r="V8946" s="965"/>
      <c r="W8946" s="952"/>
      <c r="X8946" s="952"/>
      <c r="Y8946" s="952"/>
      <c r="Z8946" s="952"/>
      <c r="AA8946" s="952"/>
      <c r="AB8946" s="952"/>
      <c r="AC8946" s="1507">
        <f t="shared" si="3199"/>
        <v>840</v>
      </c>
      <c r="AD8946" s="1508">
        <f t="shared" si="3200"/>
        <v>840</v>
      </c>
      <c r="AE8946" s="14">
        <f t="shared" si="3204"/>
        <v>5.7666666666666666</v>
      </c>
      <c r="AF8946" s="14">
        <f t="shared" si="3201"/>
        <v>0</v>
      </c>
      <c r="AG8946" s="14" t="e">
        <f t="shared" si="3202"/>
        <v>#DIV/0!</v>
      </c>
      <c r="AH8946" s="14" t="e">
        <f t="shared" si="3205"/>
        <v>#DIV/0!</v>
      </c>
      <c r="AI8946" s="14">
        <f t="shared" si="3206"/>
        <v>840</v>
      </c>
      <c r="AJ8946" s="997"/>
    </row>
    <row r="8947" spans="1:36" s="6" customFormat="1" ht="15.75">
      <c r="A8947" s="1475" t="e">
        <f>A8946+1</f>
        <v>#REF!</v>
      </c>
      <c r="B8947" s="990" t="s">
        <v>6993</v>
      </c>
      <c r="C8947" s="952" t="s">
        <v>66</v>
      </c>
      <c r="D8947" s="920">
        <v>1</v>
      </c>
      <c r="E8947" s="950">
        <v>2315</v>
      </c>
      <c r="F8947" s="950">
        <f>E8947*D8947</f>
        <v>2315</v>
      </c>
      <c r="G8947" s="952"/>
      <c r="H8947" s="965">
        <f t="shared" si="3203"/>
        <v>0</v>
      </c>
      <c r="I8947" s="975">
        <v>44918</v>
      </c>
      <c r="J8947" s="975">
        <v>45260</v>
      </c>
      <c r="K8947" s="952"/>
      <c r="L8947" s="973">
        <v>217</v>
      </c>
      <c r="M8947" s="974">
        <v>44659</v>
      </c>
      <c r="N8947" s="981">
        <v>0</v>
      </c>
      <c r="O8947" s="965">
        <v>0</v>
      </c>
      <c r="P8947" s="965">
        <v>0</v>
      </c>
      <c r="Q8947" s="965"/>
      <c r="R8947" s="965"/>
      <c r="S8947" s="965"/>
      <c r="T8947" s="965"/>
      <c r="U8947" s="965"/>
      <c r="V8947" s="965"/>
      <c r="W8947" s="952"/>
      <c r="X8947" s="952"/>
      <c r="Y8947" s="952"/>
      <c r="Z8947" s="952"/>
      <c r="AA8947" s="952"/>
      <c r="AB8947" s="952"/>
      <c r="AC8947" s="1507">
        <f t="shared" si="3199"/>
        <v>2315</v>
      </c>
      <c r="AD8947" s="1508">
        <f t="shared" si="3200"/>
        <v>2315</v>
      </c>
      <c r="AE8947" s="14">
        <f t="shared" si="3204"/>
        <v>8.1</v>
      </c>
      <c r="AF8947" s="14">
        <f t="shared" si="3201"/>
        <v>0</v>
      </c>
      <c r="AG8947" s="14" t="e">
        <f t="shared" si="3202"/>
        <v>#DIV/0!</v>
      </c>
      <c r="AH8947" s="14" t="e">
        <f t="shared" si="3205"/>
        <v>#DIV/0!</v>
      </c>
      <c r="AI8947" s="14">
        <f t="shared" si="3206"/>
        <v>2315</v>
      </c>
      <c r="AJ8947" s="997"/>
    </row>
    <row r="8948" spans="1:36" s="6" customFormat="1" ht="15.75">
      <c r="A8948" s="1475"/>
      <c r="B8948" s="990" t="s">
        <v>8280</v>
      </c>
      <c r="C8948" s="952" t="s">
        <v>66</v>
      </c>
      <c r="D8948" s="920">
        <v>1.5</v>
      </c>
      <c r="E8948" s="950"/>
      <c r="F8948" s="950"/>
      <c r="G8948" s="952">
        <v>20</v>
      </c>
      <c r="H8948" s="965">
        <f t="shared" si="3203"/>
        <v>30</v>
      </c>
      <c r="I8948" s="975">
        <v>44985</v>
      </c>
      <c r="J8948" s="923">
        <v>46690</v>
      </c>
      <c r="K8948" s="952"/>
      <c r="L8948" s="991" t="s">
        <v>8269</v>
      </c>
      <c r="M8948" s="974">
        <v>44632</v>
      </c>
      <c r="N8948" s="981">
        <v>0</v>
      </c>
      <c r="O8948" s="965">
        <v>0</v>
      </c>
      <c r="P8948" s="965">
        <v>10</v>
      </c>
      <c r="Q8948" s="965"/>
      <c r="R8948" s="965"/>
      <c r="S8948" s="965"/>
      <c r="T8948" s="965"/>
      <c r="U8948" s="965"/>
      <c r="V8948" s="965"/>
      <c r="W8948" s="952"/>
      <c r="X8948" s="952"/>
      <c r="Y8948" s="952"/>
      <c r="Z8948" s="952"/>
      <c r="AA8948" s="952"/>
      <c r="AB8948" s="952"/>
      <c r="AC8948" s="1507">
        <f t="shared" si="3199"/>
        <v>10</v>
      </c>
      <c r="AD8948" s="1508">
        <f t="shared" si="3200"/>
        <v>15</v>
      </c>
      <c r="AE8948" s="14">
        <f t="shared" si="3204"/>
        <v>55.766666666666666</v>
      </c>
      <c r="AF8948" s="14">
        <f t="shared" si="3201"/>
        <v>3.3333333333333335</v>
      </c>
      <c r="AG8948" s="14">
        <f t="shared" si="3202"/>
        <v>3</v>
      </c>
      <c r="AH8948" s="14">
        <f t="shared" si="3205"/>
        <v>-52.766666666666666</v>
      </c>
      <c r="AI8948" s="14">
        <f t="shared" si="3206"/>
        <v>-175.88888888888889</v>
      </c>
      <c r="AJ8948" s="997"/>
    </row>
    <row r="8949" spans="1:36" s="6" customFormat="1" ht="15.75" customHeight="1">
      <c r="A8949" s="1475"/>
      <c r="B8949" s="990" t="s">
        <v>8281</v>
      </c>
      <c r="C8949" s="952" t="s">
        <v>66</v>
      </c>
      <c r="D8949" s="920">
        <v>1.29</v>
      </c>
      <c r="E8949" s="950"/>
      <c r="F8949" s="950"/>
      <c r="G8949" s="952">
        <v>2</v>
      </c>
      <c r="H8949" s="965">
        <f t="shared" si="3203"/>
        <v>2.58</v>
      </c>
      <c r="I8949" s="975">
        <v>44985</v>
      </c>
      <c r="J8949" s="923">
        <v>46690</v>
      </c>
      <c r="K8949" s="952"/>
      <c r="L8949" s="991" t="s">
        <v>8269</v>
      </c>
      <c r="M8949" s="974">
        <v>44632</v>
      </c>
      <c r="N8949" s="981">
        <v>0</v>
      </c>
      <c r="O8949" s="965">
        <v>0</v>
      </c>
      <c r="P8949" s="965">
        <v>1</v>
      </c>
      <c r="Q8949" s="965"/>
      <c r="R8949" s="965"/>
      <c r="S8949" s="965"/>
      <c r="T8949" s="965"/>
      <c r="U8949" s="965"/>
      <c r="V8949" s="965"/>
      <c r="W8949" s="952"/>
      <c r="X8949" s="952"/>
      <c r="Y8949" s="952"/>
      <c r="Z8949" s="952"/>
      <c r="AA8949" s="952"/>
      <c r="AB8949" s="952"/>
      <c r="AC8949" s="1507">
        <f t="shared" si="3199"/>
        <v>1</v>
      </c>
      <c r="AD8949" s="1508">
        <f t="shared" si="3200"/>
        <v>1.29</v>
      </c>
      <c r="AE8949" s="14">
        <f t="shared" si="3204"/>
        <v>55.766666666666666</v>
      </c>
      <c r="AF8949" s="14">
        <f t="shared" si="3201"/>
        <v>0.33333333333333331</v>
      </c>
      <c r="AG8949" s="14">
        <f t="shared" si="3202"/>
        <v>3</v>
      </c>
      <c r="AH8949" s="14">
        <f t="shared" si="3205"/>
        <v>-52.766666666666666</v>
      </c>
      <c r="AI8949" s="14">
        <f t="shared" si="3206"/>
        <v>-17.588888888888889</v>
      </c>
      <c r="AJ8949" s="997"/>
    </row>
    <row r="8950" spans="1:36" s="6" customFormat="1" ht="31.5">
      <c r="A8950" s="1475" t="e">
        <f>#REF!+1</f>
        <v>#REF!</v>
      </c>
      <c r="B8950" s="992" t="s">
        <v>3776</v>
      </c>
      <c r="C8950" s="973" t="s">
        <v>66</v>
      </c>
      <c r="D8950" s="995">
        <v>1.1958200000000001</v>
      </c>
      <c r="E8950" s="983">
        <v>11</v>
      </c>
      <c r="F8950" s="983">
        <f>E8950*D8950</f>
        <v>13.154020000000001</v>
      </c>
      <c r="G8950" s="965"/>
      <c r="H8950" s="965">
        <f t="shared" si="3203"/>
        <v>0</v>
      </c>
      <c r="I8950" s="975">
        <v>44761</v>
      </c>
      <c r="J8950" s="994" t="s">
        <v>869</v>
      </c>
      <c r="K8950" s="965"/>
      <c r="L8950" s="980">
        <v>552</v>
      </c>
      <c r="M8950" s="975">
        <v>44760</v>
      </c>
      <c r="N8950" s="981">
        <v>0</v>
      </c>
      <c r="O8950" s="965">
        <v>0</v>
      </c>
      <c r="P8950" s="965">
        <v>0</v>
      </c>
      <c r="Q8950" s="965"/>
      <c r="R8950" s="965"/>
      <c r="S8950" s="965"/>
      <c r="T8950" s="965"/>
      <c r="U8950" s="965"/>
      <c r="V8950" s="965"/>
      <c r="W8950" s="965"/>
      <c r="X8950" s="965"/>
      <c r="Y8950" s="965"/>
      <c r="Z8950" s="965"/>
      <c r="AA8950" s="965"/>
      <c r="AB8950" s="965"/>
      <c r="AC8950" s="1019">
        <f t="shared" si="3199"/>
        <v>11</v>
      </c>
      <c r="AD8950" s="1029">
        <f t="shared" si="3200"/>
        <v>13.154020000000001</v>
      </c>
      <c r="AE8950" s="969">
        <f t="shared" si="3204"/>
        <v>43.633333333333333</v>
      </c>
      <c r="AF8950" s="969">
        <f t="shared" si="3201"/>
        <v>0</v>
      </c>
      <c r="AG8950" s="969" t="e">
        <f t="shared" si="3202"/>
        <v>#DIV/0!</v>
      </c>
      <c r="AH8950" s="969" t="e">
        <f t="shared" si="3205"/>
        <v>#DIV/0!</v>
      </c>
      <c r="AI8950" s="969">
        <f t="shared" si="3206"/>
        <v>11</v>
      </c>
      <c r="AJ8950" s="997"/>
    </row>
    <row r="8951" spans="1:36" s="6" customFormat="1" ht="23.25" customHeight="1">
      <c r="A8951" s="4104" t="s">
        <v>2956</v>
      </c>
      <c r="B8951" s="4105"/>
      <c r="C8951" s="965"/>
      <c r="D8951" s="965"/>
      <c r="E8951" s="965"/>
      <c r="F8951" s="965"/>
      <c r="G8951" s="965"/>
      <c r="H8951" s="965"/>
      <c r="I8951" s="965"/>
      <c r="J8951" s="965"/>
      <c r="K8951" s="965"/>
      <c r="L8951" s="965"/>
      <c r="M8951" s="965"/>
      <c r="N8951" s="965"/>
      <c r="O8951" s="965"/>
      <c r="P8951" s="965"/>
      <c r="Q8951" s="965"/>
      <c r="R8951" s="965"/>
      <c r="S8951" s="965"/>
      <c r="T8951" s="965"/>
      <c r="U8951" s="965"/>
      <c r="V8951" s="965"/>
      <c r="W8951" s="965"/>
      <c r="X8951" s="965"/>
      <c r="Y8951" s="965"/>
      <c r="Z8951" s="965"/>
      <c r="AA8951" s="965"/>
      <c r="AB8951" s="965"/>
      <c r="AC8951" s="965"/>
      <c r="AD8951" s="965"/>
      <c r="AE8951" s="965"/>
      <c r="AF8951" s="965"/>
      <c r="AG8951" s="965"/>
      <c r="AH8951" s="965"/>
      <c r="AI8951" s="965"/>
      <c r="AJ8951" s="965"/>
    </row>
    <row r="8952" spans="1:36" s="6" customFormat="1" ht="15.75">
      <c r="A8952" s="1475" t="e">
        <f>#REF!+1</f>
        <v>#REF!</v>
      </c>
      <c r="B8952" s="990" t="s">
        <v>3777</v>
      </c>
      <c r="C8952" s="981" t="s">
        <v>63</v>
      </c>
      <c r="D8952" s="980">
        <v>1</v>
      </c>
      <c r="E8952" s="966">
        <v>33</v>
      </c>
      <c r="F8952" s="2970">
        <f>E8952*D8952</f>
        <v>33</v>
      </c>
      <c r="G8952" s="966"/>
      <c r="H8952" s="965">
        <f t="shared" ref="H8952:H8969" si="3207">G8952*D8952</f>
        <v>0</v>
      </c>
      <c r="I8952" s="988">
        <v>44784</v>
      </c>
      <c r="J8952" s="988">
        <v>45627</v>
      </c>
      <c r="K8952" s="981"/>
      <c r="L8952" s="973">
        <v>217</v>
      </c>
      <c r="M8952" s="974">
        <v>44659</v>
      </c>
      <c r="N8952" s="981">
        <v>24</v>
      </c>
      <c r="O8952" s="966">
        <v>3</v>
      </c>
      <c r="P8952" s="981">
        <v>3</v>
      </c>
      <c r="Q8952" s="981"/>
      <c r="R8952" s="981"/>
      <c r="S8952" s="981"/>
      <c r="T8952" s="981"/>
      <c r="U8952" s="981"/>
      <c r="V8952" s="981"/>
      <c r="W8952" s="981"/>
      <c r="X8952" s="981"/>
      <c r="Y8952" s="981"/>
      <c r="Z8952" s="981"/>
      <c r="AA8952" s="981"/>
      <c r="AB8952" s="981"/>
      <c r="AC8952" s="1019">
        <f t="shared" ref="AC8952:AC8976" si="3208">E8952+G8952-N8952-O8952-AA8952-P8952-Q8952-R8952-S8952-T8952-U8952-V8952-W8952-X8952-Y8952</f>
        <v>3</v>
      </c>
      <c r="AD8952" s="1029">
        <f t="shared" ref="AD8952:AD8976" si="3209">D8952*AC8952</f>
        <v>3</v>
      </c>
      <c r="AE8952" s="969">
        <f>(J8952-"01.04.2023")/30</f>
        <v>20.333333333333332</v>
      </c>
      <c r="AF8952" s="969">
        <f t="shared" ref="AF8952:AF8976" si="3210">(N8952+O8952+P8952+Q8952+R8952+S8952+T8952+U8952+V8952+W8952+X8952+Y8952)/3</f>
        <v>10</v>
      </c>
      <c r="AG8952" s="969">
        <f t="shared" ref="AG8952:AG8976" si="3211">AC8952/AF8952</f>
        <v>0.3</v>
      </c>
      <c r="AH8952" s="969">
        <f>AG8952-AE8952</f>
        <v>-20.033333333333331</v>
      </c>
      <c r="AI8952" s="969">
        <f>AC8952-(AE8952*AF8952)</f>
        <v>-200.33333333333331</v>
      </c>
      <c r="AJ8952" s="997"/>
    </row>
    <row r="8953" spans="1:36" s="6" customFormat="1" ht="15.75">
      <c r="A8953" s="1475"/>
      <c r="B8953" s="990" t="s">
        <v>10124</v>
      </c>
      <c r="C8953" s="981" t="s">
        <v>66</v>
      </c>
      <c r="D8953" s="980">
        <v>1</v>
      </c>
      <c r="E8953" s="966"/>
      <c r="F8953" s="2970"/>
      <c r="G8953" s="966">
        <v>1</v>
      </c>
      <c r="H8953" s="965">
        <f t="shared" si="3207"/>
        <v>1</v>
      </c>
      <c r="I8953" s="988">
        <v>45001</v>
      </c>
      <c r="J8953" s="988" t="s">
        <v>647</v>
      </c>
      <c r="K8953" s="981"/>
      <c r="L8953" s="973">
        <v>217</v>
      </c>
      <c r="M8953" s="974">
        <v>44659</v>
      </c>
      <c r="N8953" s="981"/>
      <c r="O8953" s="966"/>
      <c r="P8953" s="981">
        <v>0</v>
      </c>
      <c r="Q8953" s="981"/>
      <c r="R8953" s="981"/>
      <c r="S8953" s="981"/>
      <c r="T8953" s="981"/>
      <c r="U8953" s="981"/>
      <c r="V8953" s="981"/>
      <c r="W8953" s="981"/>
      <c r="X8953" s="981"/>
      <c r="Y8953" s="981"/>
      <c r="Z8953" s="981"/>
      <c r="AA8953" s="981"/>
      <c r="AB8953" s="981"/>
      <c r="AC8953" s="1019">
        <f t="shared" si="3208"/>
        <v>1</v>
      </c>
      <c r="AD8953" s="1029">
        <f t="shared" si="3209"/>
        <v>1</v>
      </c>
      <c r="AE8953" s="969" t="s">
        <v>334</v>
      </c>
      <c r="AF8953" s="969">
        <f t="shared" si="3210"/>
        <v>0</v>
      </c>
      <c r="AG8953" s="969" t="e">
        <f t="shared" si="3211"/>
        <v>#DIV/0!</v>
      </c>
      <c r="AH8953" s="969" t="s">
        <v>334</v>
      </c>
      <c r="AI8953" s="969" t="s">
        <v>334</v>
      </c>
      <c r="AJ8953" s="997"/>
    </row>
    <row r="8954" spans="1:36" s="6" customFormat="1" ht="15.75">
      <c r="A8954" s="1475" t="e">
        <f>A8952+1</f>
        <v>#REF!</v>
      </c>
      <c r="B8954" s="990" t="s">
        <v>4631</v>
      </c>
      <c r="C8954" s="981" t="s">
        <v>66</v>
      </c>
      <c r="D8954" s="980">
        <v>1</v>
      </c>
      <c r="E8954" s="966">
        <v>1500</v>
      </c>
      <c r="F8954" s="2970">
        <f>E8954*D8954</f>
        <v>1500</v>
      </c>
      <c r="G8954" s="966"/>
      <c r="H8954" s="965">
        <f t="shared" si="3207"/>
        <v>0</v>
      </c>
      <c r="I8954" s="988">
        <v>44778</v>
      </c>
      <c r="J8954" s="988">
        <v>45309</v>
      </c>
      <c r="K8954" s="981"/>
      <c r="L8954" s="973">
        <v>217</v>
      </c>
      <c r="M8954" s="974">
        <v>44659</v>
      </c>
      <c r="N8954" s="981">
        <v>0</v>
      </c>
      <c r="O8954" s="966">
        <v>0</v>
      </c>
      <c r="P8954" s="981">
        <v>0</v>
      </c>
      <c r="Q8954" s="981"/>
      <c r="R8954" s="981"/>
      <c r="S8954" s="981"/>
      <c r="T8954" s="981"/>
      <c r="U8954" s="981"/>
      <c r="V8954" s="981"/>
      <c r="W8954" s="981"/>
      <c r="X8954" s="981"/>
      <c r="Y8954" s="981"/>
      <c r="Z8954" s="981"/>
      <c r="AA8954" s="981"/>
      <c r="AB8954" s="981"/>
      <c r="AC8954" s="1019">
        <f t="shared" si="3208"/>
        <v>1500</v>
      </c>
      <c r="AD8954" s="1029">
        <f t="shared" si="3209"/>
        <v>1500</v>
      </c>
      <c r="AE8954" s="969">
        <f>(J8954-"01.04.2023")/30</f>
        <v>9.7333333333333325</v>
      </c>
      <c r="AF8954" s="969">
        <f t="shared" si="3210"/>
        <v>0</v>
      </c>
      <c r="AG8954" s="969" t="e">
        <f t="shared" si="3211"/>
        <v>#DIV/0!</v>
      </c>
      <c r="AH8954" s="969" t="e">
        <f>AG8954-AE8954</f>
        <v>#DIV/0!</v>
      </c>
      <c r="AI8954" s="969">
        <f>AC8954-(AE8954*AF8954)</f>
        <v>1500</v>
      </c>
      <c r="AJ8954" s="997"/>
    </row>
    <row r="8955" spans="1:36" s="6" customFormat="1" ht="15.75">
      <c r="A8955" s="1475"/>
      <c r="B8955" s="990" t="s">
        <v>10125</v>
      </c>
      <c r="C8955" s="981" t="s">
        <v>63</v>
      </c>
      <c r="D8955" s="980">
        <v>1</v>
      </c>
      <c r="E8955" s="966"/>
      <c r="F8955" s="2970"/>
      <c r="G8955" s="966">
        <v>200</v>
      </c>
      <c r="H8955" s="965">
        <f t="shared" si="3207"/>
        <v>200</v>
      </c>
      <c r="I8955" s="988">
        <v>44986</v>
      </c>
      <c r="J8955" s="988">
        <v>45107</v>
      </c>
      <c r="K8955" s="981"/>
      <c r="L8955" s="973">
        <v>217</v>
      </c>
      <c r="M8955" s="974">
        <v>44659</v>
      </c>
      <c r="N8955" s="981">
        <v>0</v>
      </c>
      <c r="O8955" s="966">
        <v>0</v>
      </c>
      <c r="P8955" s="981">
        <v>0</v>
      </c>
      <c r="Q8955" s="981"/>
      <c r="R8955" s="981"/>
      <c r="S8955" s="981"/>
      <c r="T8955" s="981"/>
      <c r="U8955" s="981"/>
      <c r="V8955" s="981"/>
      <c r="W8955" s="981"/>
      <c r="X8955" s="981"/>
      <c r="Y8955" s="981"/>
      <c r="Z8955" s="981"/>
      <c r="AA8955" s="981"/>
      <c r="AB8955" s="981"/>
      <c r="AC8955" s="1019">
        <f t="shared" si="3208"/>
        <v>200</v>
      </c>
      <c r="AD8955" s="1029">
        <f t="shared" si="3209"/>
        <v>200</v>
      </c>
      <c r="AE8955" s="969">
        <f>(J8955-"01.04.2023")/30</f>
        <v>3</v>
      </c>
      <c r="AF8955" s="969">
        <f t="shared" si="3210"/>
        <v>0</v>
      </c>
      <c r="AG8955" s="969" t="e">
        <f t="shared" si="3211"/>
        <v>#DIV/0!</v>
      </c>
      <c r="AH8955" s="969" t="e">
        <f>AG8955-AE8955</f>
        <v>#DIV/0!</v>
      </c>
      <c r="AI8955" s="969">
        <f>AC8955-(AE8955*AF8955)</f>
        <v>200</v>
      </c>
      <c r="AJ8955" s="997"/>
    </row>
    <row r="8956" spans="1:36" s="6" customFormat="1" ht="15.75">
      <c r="A8956" s="1475" t="e">
        <f>A8954+1</f>
        <v>#REF!</v>
      </c>
      <c r="B8956" s="992" t="s">
        <v>2889</v>
      </c>
      <c r="C8956" s="973" t="s">
        <v>66</v>
      </c>
      <c r="D8956" s="995">
        <v>1</v>
      </c>
      <c r="E8956" s="983">
        <v>1</v>
      </c>
      <c r="F8956" s="983">
        <f>E8956*D8956</f>
        <v>1</v>
      </c>
      <c r="G8956" s="965"/>
      <c r="H8956" s="965">
        <f t="shared" si="3207"/>
        <v>0</v>
      </c>
      <c r="I8956" s="975">
        <v>44701</v>
      </c>
      <c r="J8956" s="983" t="s">
        <v>647</v>
      </c>
      <c r="K8956" s="965"/>
      <c r="L8956" s="973">
        <v>217</v>
      </c>
      <c r="M8956" s="974">
        <v>44659</v>
      </c>
      <c r="N8956" s="965">
        <v>0</v>
      </c>
      <c r="O8956" s="965">
        <v>0</v>
      </c>
      <c r="P8956" s="965">
        <v>0</v>
      </c>
      <c r="Q8956" s="965"/>
      <c r="R8956" s="965"/>
      <c r="S8956" s="965"/>
      <c r="T8956" s="965"/>
      <c r="U8956" s="965"/>
      <c r="V8956" s="981"/>
      <c r="W8956" s="965"/>
      <c r="X8956" s="965"/>
      <c r="Y8956" s="965"/>
      <c r="Z8956" s="965"/>
      <c r="AA8956" s="965"/>
      <c r="AB8956" s="965"/>
      <c r="AC8956" s="1019">
        <f t="shared" si="3208"/>
        <v>1</v>
      </c>
      <c r="AD8956" s="1029">
        <f t="shared" si="3209"/>
        <v>1</v>
      </c>
      <c r="AE8956" s="969" t="s">
        <v>334</v>
      </c>
      <c r="AF8956" s="969">
        <f t="shared" si="3210"/>
        <v>0</v>
      </c>
      <c r="AG8956" s="969" t="e">
        <f t="shared" si="3211"/>
        <v>#DIV/0!</v>
      </c>
      <c r="AH8956" s="969" t="s">
        <v>334</v>
      </c>
      <c r="AI8956" s="969" t="s">
        <v>334</v>
      </c>
      <c r="AJ8956" s="997"/>
    </row>
    <row r="8957" spans="1:36" s="6" customFormat="1" ht="15.75">
      <c r="A8957" s="1475" t="e">
        <f>A8956+1</f>
        <v>#REF!</v>
      </c>
      <c r="B8957" s="992" t="s">
        <v>2957</v>
      </c>
      <c r="C8957" s="973" t="s">
        <v>66</v>
      </c>
      <c r="D8957" s="995">
        <v>1</v>
      </c>
      <c r="E8957" s="983">
        <v>995</v>
      </c>
      <c r="F8957" s="983">
        <f>E8957*D8957</f>
        <v>995</v>
      </c>
      <c r="G8957" s="965"/>
      <c r="H8957" s="965">
        <f t="shared" si="3207"/>
        <v>0</v>
      </c>
      <c r="I8957" s="975">
        <v>44701</v>
      </c>
      <c r="J8957" s="993">
        <v>45838</v>
      </c>
      <c r="K8957" s="965"/>
      <c r="L8957" s="973">
        <v>217</v>
      </c>
      <c r="M8957" s="974">
        <v>44659</v>
      </c>
      <c r="N8957" s="965">
        <v>0</v>
      </c>
      <c r="O8957" s="965">
        <v>0</v>
      </c>
      <c r="P8957" s="965">
        <v>0</v>
      </c>
      <c r="Q8957" s="965"/>
      <c r="R8957" s="965"/>
      <c r="S8957" s="965"/>
      <c r="T8957" s="965"/>
      <c r="U8957" s="965"/>
      <c r="V8957" s="981"/>
      <c r="W8957" s="965"/>
      <c r="X8957" s="965"/>
      <c r="Y8957" s="965"/>
      <c r="Z8957" s="965"/>
      <c r="AA8957" s="965"/>
      <c r="AB8957" s="965"/>
      <c r="AC8957" s="1019">
        <f t="shared" si="3208"/>
        <v>995</v>
      </c>
      <c r="AD8957" s="1029">
        <f t="shared" si="3209"/>
        <v>995</v>
      </c>
      <c r="AE8957" s="969">
        <f>(J8957-"01.04.2023")/30</f>
        <v>27.366666666666667</v>
      </c>
      <c r="AF8957" s="969">
        <f t="shared" si="3210"/>
        <v>0</v>
      </c>
      <c r="AG8957" s="969" t="e">
        <f t="shared" si="3211"/>
        <v>#DIV/0!</v>
      </c>
      <c r="AH8957" s="969" t="e">
        <f>AG8957-AE8957</f>
        <v>#DIV/0!</v>
      </c>
      <c r="AI8957" s="969">
        <f>AC8957-(AE8957*AF8957)</f>
        <v>995</v>
      </c>
      <c r="AJ8957" s="997"/>
    </row>
    <row r="8958" spans="1:36" s="6" customFormat="1" ht="15.75">
      <c r="A8958" s="1475" t="e">
        <f>A8957+1</f>
        <v>#REF!</v>
      </c>
      <c r="B8958" s="992" t="s">
        <v>3638</v>
      </c>
      <c r="C8958" s="973" t="s">
        <v>2878</v>
      </c>
      <c r="D8958" s="995">
        <v>1</v>
      </c>
      <c r="E8958" s="983">
        <v>100</v>
      </c>
      <c r="F8958" s="983">
        <f>E8958*D8958</f>
        <v>100</v>
      </c>
      <c r="G8958" s="965"/>
      <c r="H8958" s="965">
        <f t="shared" si="3207"/>
        <v>0</v>
      </c>
      <c r="I8958" s="975">
        <v>44735</v>
      </c>
      <c r="J8958" s="993">
        <v>45474</v>
      </c>
      <c r="K8958" s="965"/>
      <c r="L8958" s="973">
        <v>217</v>
      </c>
      <c r="M8958" s="974">
        <v>44659</v>
      </c>
      <c r="N8958" s="965">
        <v>0</v>
      </c>
      <c r="O8958" s="965">
        <v>0</v>
      </c>
      <c r="P8958" s="965">
        <v>0</v>
      </c>
      <c r="Q8958" s="965"/>
      <c r="R8958" s="965"/>
      <c r="S8958" s="965"/>
      <c r="T8958" s="965"/>
      <c r="U8958" s="965"/>
      <c r="V8958" s="981"/>
      <c r="W8958" s="965"/>
      <c r="X8958" s="965"/>
      <c r="Y8958" s="965"/>
      <c r="Z8958" s="965"/>
      <c r="AA8958" s="965"/>
      <c r="AB8958" s="965"/>
      <c r="AC8958" s="1019">
        <f t="shared" si="3208"/>
        <v>100</v>
      </c>
      <c r="AD8958" s="1029">
        <f t="shared" si="3209"/>
        <v>100</v>
      </c>
      <c r="AE8958" s="969">
        <f>(J8958-"01.04.2023")/30</f>
        <v>15.233333333333333</v>
      </c>
      <c r="AF8958" s="969">
        <f t="shared" si="3210"/>
        <v>0</v>
      </c>
      <c r="AG8958" s="969" t="e">
        <f t="shared" si="3211"/>
        <v>#DIV/0!</v>
      </c>
      <c r="AH8958" s="969" t="e">
        <f>AG8958-AE8958</f>
        <v>#DIV/0!</v>
      </c>
      <c r="AI8958" s="969">
        <f>AC8958-(AE8958*AF8958)</f>
        <v>100</v>
      </c>
      <c r="AJ8958" s="997"/>
    </row>
    <row r="8959" spans="1:36" s="6" customFormat="1" ht="15.75">
      <c r="A8959" s="1475"/>
      <c r="B8959" s="992" t="s">
        <v>9585</v>
      </c>
      <c r="C8959" s="973" t="s">
        <v>66</v>
      </c>
      <c r="D8959" s="995">
        <v>1</v>
      </c>
      <c r="E8959" s="983"/>
      <c r="F8959" s="983"/>
      <c r="G8959" s="965">
        <v>180</v>
      </c>
      <c r="H8959" s="965">
        <f t="shared" si="3207"/>
        <v>180</v>
      </c>
      <c r="I8959" s="975">
        <v>45001</v>
      </c>
      <c r="J8959" s="993">
        <v>45076</v>
      </c>
      <c r="K8959" s="965"/>
      <c r="L8959" s="973">
        <v>217</v>
      </c>
      <c r="M8959" s="974">
        <v>44659</v>
      </c>
      <c r="N8959" s="965">
        <v>0</v>
      </c>
      <c r="O8959" s="965">
        <v>0</v>
      </c>
      <c r="P8959" s="965">
        <v>2</v>
      </c>
      <c r="Q8959" s="965"/>
      <c r="R8959" s="965"/>
      <c r="S8959" s="965"/>
      <c r="T8959" s="965"/>
      <c r="U8959" s="965"/>
      <c r="V8959" s="981"/>
      <c r="W8959" s="965"/>
      <c r="X8959" s="965"/>
      <c r="Y8959" s="965"/>
      <c r="Z8959" s="965"/>
      <c r="AA8959" s="965"/>
      <c r="AB8959" s="965"/>
      <c r="AC8959" s="1019">
        <f t="shared" si="3208"/>
        <v>178</v>
      </c>
      <c r="AD8959" s="1029">
        <f t="shared" si="3209"/>
        <v>178</v>
      </c>
      <c r="AE8959" s="969">
        <f>(J8959-"01.04.2023")/30</f>
        <v>1.9666666666666666</v>
      </c>
      <c r="AF8959" s="969">
        <f t="shared" si="3210"/>
        <v>0.66666666666666663</v>
      </c>
      <c r="AG8959" s="969">
        <f t="shared" si="3211"/>
        <v>267</v>
      </c>
      <c r="AH8959" s="969">
        <f>AG8959-AE8959</f>
        <v>265.03333333333336</v>
      </c>
      <c r="AI8959" s="969">
        <f>AC8959-(AE8959*AF8959)</f>
        <v>176.6888888888889</v>
      </c>
      <c r="AJ8959" s="997"/>
    </row>
    <row r="8960" spans="1:36" s="6" customFormat="1" ht="15.75">
      <c r="A8960" s="1475"/>
      <c r="B8960" s="992" t="s">
        <v>9577</v>
      </c>
      <c r="C8960" s="973" t="s">
        <v>66</v>
      </c>
      <c r="D8960" s="995">
        <v>1</v>
      </c>
      <c r="E8960" s="983"/>
      <c r="F8960" s="983"/>
      <c r="G8960" s="965">
        <v>1</v>
      </c>
      <c r="H8960" s="965">
        <f t="shared" si="3207"/>
        <v>1</v>
      </c>
      <c r="I8960" s="975">
        <v>45001</v>
      </c>
      <c r="J8960" s="993" t="s">
        <v>647</v>
      </c>
      <c r="K8960" s="965"/>
      <c r="L8960" s="973">
        <v>217</v>
      </c>
      <c r="M8960" s="974">
        <v>44659</v>
      </c>
      <c r="N8960" s="965">
        <v>0</v>
      </c>
      <c r="O8960" s="965">
        <v>0</v>
      </c>
      <c r="P8960" s="965">
        <v>0</v>
      </c>
      <c r="Q8960" s="965"/>
      <c r="R8960" s="965"/>
      <c r="S8960" s="965"/>
      <c r="T8960" s="965"/>
      <c r="U8960" s="965"/>
      <c r="V8960" s="981"/>
      <c r="W8960" s="965"/>
      <c r="X8960" s="965"/>
      <c r="Y8960" s="965"/>
      <c r="Z8960" s="965"/>
      <c r="AA8960" s="965"/>
      <c r="AB8960" s="965"/>
      <c r="AC8960" s="1019">
        <f t="shared" si="3208"/>
        <v>1</v>
      </c>
      <c r="AD8960" s="1029">
        <f t="shared" si="3209"/>
        <v>1</v>
      </c>
      <c r="AE8960" s="969" t="s">
        <v>334</v>
      </c>
      <c r="AF8960" s="969">
        <f t="shared" si="3210"/>
        <v>0</v>
      </c>
      <c r="AG8960" s="969" t="e">
        <f t="shared" si="3211"/>
        <v>#DIV/0!</v>
      </c>
      <c r="AH8960" s="969" t="s">
        <v>334</v>
      </c>
      <c r="AI8960" s="969" t="s">
        <v>334</v>
      </c>
      <c r="AJ8960" s="997"/>
    </row>
    <row r="8961" spans="1:36" s="6" customFormat="1" ht="15.75">
      <c r="A8961" s="1475" t="e">
        <f>A8958+1</f>
        <v>#REF!</v>
      </c>
      <c r="B8961" s="990" t="s">
        <v>3778</v>
      </c>
      <c r="C8961" s="973" t="s">
        <v>66</v>
      </c>
      <c r="D8961" s="995">
        <v>1</v>
      </c>
      <c r="E8961" s="983">
        <v>199</v>
      </c>
      <c r="F8961" s="983">
        <f t="shared" ref="F8961:F8966" si="3212">E8961*D8961</f>
        <v>199</v>
      </c>
      <c r="G8961" s="965"/>
      <c r="H8961" s="965">
        <f t="shared" si="3207"/>
        <v>0</v>
      </c>
      <c r="I8961" s="975">
        <v>44728</v>
      </c>
      <c r="J8961" s="983" t="s">
        <v>647</v>
      </c>
      <c r="K8961" s="965"/>
      <c r="L8961" s="973">
        <v>217</v>
      </c>
      <c r="M8961" s="974">
        <v>44659</v>
      </c>
      <c r="N8961" s="965">
        <v>1</v>
      </c>
      <c r="O8961" s="965">
        <v>34</v>
      </c>
      <c r="P8961" s="965">
        <v>33</v>
      </c>
      <c r="Q8961" s="965"/>
      <c r="R8961" s="965"/>
      <c r="S8961" s="965"/>
      <c r="T8961" s="965"/>
      <c r="U8961" s="965"/>
      <c r="V8961" s="981"/>
      <c r="W8961" s="965"/>
      <c r="X8961" s="965"/>
      <c r="Y8961" s="965"/>
      <c r="Z8961" s="965"/>
      <c r="AA8961" s="965"/>
      <c r="AB8961" s="965"/>
      <c r="AC8961" s="1019">
        <f t="shared" si="3208"/>
        <v>131</v>
      </c>
      <c r="AD8961" s="1029">
        <f t="shared" si="3209"/>
        <v>131</v>
      </c>
      <c r="AE8961" s="969" t="s">
        <v>334</v>
      </c>
      <c r="AF8961" s="969">
        <f t="shared" si="3210"/>
        <v>22.666666666666668</v>
      </c>
      <c r="AG8961" s="969">
        <f t="shared" si="3211"/>
        <v>5.7794117647058822</v>
      </c>
      <c r="AH8961" s="969" t="s">
        <v>334</v>
      </c>
      <c r="AI8961" s="969" t="s">
        <v>334</v>
      </c>
      <c r="AJ8961" s="997"/>
    </row>
    <row r="8962" spans="1:36" s="6" customFormat="1" ht="15.75">
      <c r="A8962" s="1475" t="e">
        <f>A8961+1</f>
        <v>#REF!</v>
      </c>
      <c r="B8962" s="983" t="s">
        <v>5919</v>
      </c>
      <c r="C8962" s="973" t="s">
        <v>66</v>
      </c>
      <c r="D8962" s="995">
        <v>0</v>
      </c>
      <c r="E8962" s="983">
        <v>50</v>
      </c>
      <c r="F8962" s="983">
        <f t="shared" si="3212"/>
        <v>0</v>
      </c>
      <c r="G8962" s="965"/>
      <c r="H8962" s="965">
        <f t="shared" si="3207"/>
        <v>0</v>
      </c>
      <c r="I8962" s="975">
        <v>44839</v>
      </c>
      <c r="J8962" s="983" t="s">
        <v>647</v>
      </c>
      <c r="K8962" s="965"/>
      <c r="L8962" s="973">
        <v>217</v>
      </c>
      <c r="M8962" s="974">
        <v>44659</v>
      </c>
      <c r="N8962" s="965">
        <v>0</v>
      </c>
      <c r="O8962" s="965">
        <v>0</v>
      </c>
      <c r="P8962" s="965">
        <v>0</v>
      </c>
      <c r="Q8962" s="965"/>
      <c r="R8962" s="965"/>
      <c r="S8962" s="965"/>
      <c r="T8962" s="965"/>
      <c r="U8962" s="965"/>
      <c r="V8962" s="981"/>
      <c r="W8962" s="965"/>
      <c r="X8962" s="965"/>
      <c r="Y8962" s="965"/>
      <c r="Z8962" s="965"/>
      <c r="AA8962" s="965"/>
      <c r="AB8962" s="965"/>
      <c r="AC8962" s="1019">
        <f t="shared" si="3208"/>
        <v>50</v>
      </c>
      <c r="AD8962" s="1029">
        <f t="shared" si="3209"/>
        <v>0</v>
      </c>
      <c r="AE8962" s="969" t="s">
        <v>334</v>
      </c>
      <c r="AF8962" s="969">
        <f t="shared" si="3210"/>
        <v>0</v>
      </c>
      <c r="AG8962" s="969" t="e">
        <f t="shared" si="3211"/>
        <v>#DIV/0!</v>
      </c>
      <c r="AH8962" s="969" t="s">
        <v>334</v>
      </c>
      <c r="AI8962" s="969" t="s">
        <v>334</v>
      </c>
      <c r="AJ8962" s="997"/>
    </row>
    <row r="8963" spans="1:36" s="6" customFormat="1" ht="15.75">
      <c r="A8963" s="1475" t="e">
        <f>A8962+1</f>
        <v>#REF!</v>
      </c>
      <c r="B8963" s="990" t="s">
        <v>3779</v>
      </c>
      <c r="C8963" s="973" t="s">
        <v>176</v>
      </c>
      <c r="D8963" s="995">
        <v>1</v>
      </c>
      <c r="E8963" s="983">
        <v>334</v>
      </c>
      <c r="F8963" s="983">
        <f t="shared" si="3212"/>
        <v>334</v>
      </c>
      <c r="G8963" s="965"/>
      <c r="H8963" s="965">
        <f t="shared" si="3207"/>
        <v>0</v>
      </c>
      <c r="I8963" s="975">
        <v>44735</v>
      </c>
      <c r="J8963" s="993">
        <v>45323</v>
      </c>
      <c r="K8963" s="965"/>
      <c r="L8963" s="973">
        <v>217</v>
      </c>
      <c r="M8963" s="974">
        <v>44659</v>
      </c>
      <c r="N8963" s="965">
        <v>21</v>
      </c>
      <c r="O8963" s="965">
        <v>9</v>
      </c>
      <c r="P8963" s="965">
        <v>4</v>
      </c>
      <c r="Q8963" s="965"/>
      <c r="R8963" s="965"/>
      <c r="S8963" s="965"/>
      <c r="T8963" s="965"/>
      <c r="U8963" s="965"/>
      <c r="V8963" s="965"/>
      <c r="W8963" s="965"/>
      <c r="X8963" s="965"/>
      <c r="Y8963" s="965"/>
      <c r="Z8963" s="965"/>
      <c r="AA8963" s="965"/>
      <c r="AB8963" s="965"/>
      <c r="AC8963" s="1019">
        <f t="shared" si="3208"/>
        <v>300</v>
      </c>
      <c r="AD8963" s="1029">
        <f t="shared" si="3209"/>
        <v>300</v>
      </c>
      <c r="AE8963" s="969">
        <f>(J8963-"01.04.2023")/30</f>
        <v>10.199999999999999</v>
      </c>
      <c r="AF8963" s="969">
        <f t="shared" si="3210"/>
        <v>11.333333333333334</v>
      </c>
      <c r="AG8963" s="969">
        <f t="shared" si="3211"/>
        <v>26.470588235294116</v>
      </c>
      <c r="AH8963" s="969">
        <f>AG8963-AE8963</f>
        <v>16.270588235294117</v>
      </c>
      <c r="AI8963" s="969">
        <f>AC8963-(AE8963*AF8963)</f>
        <v>184.4</v>
      </c>
      <c r="AJ8963" s="997"/>
    </row>
    <row r="8964" spans="1:36" s="6" customFormat="1" ht="15.75">
      <c r="A8964" s="1475" t="e">
        <f>A8963+1</f>
        <v>#REF!</v>
      </c>
      <c r="B8964" s="990" t="s">
        <v>4291</v>
      </c>
      <c r="C8964" s="973" t="s">
        <v>63</v>
      </c>
      <c r="D8964" s="995">
        <v>1</v>
      </c>
      <c r="E8964" s="983">
        <v>710</v>
      </c>
      <c r="F8964" s="983">
        <f t="shared" si="3212"/>
        <v>710</v>
      </c>
      <c r="G8964" s="965"/>
      <c r="H8964" s="965">
        <f t="shared" si="3207"/>
        <v>0</v>
      </c>
      <c r="I8964" s="975">
        <v>44763</v>
      </c>
      <c r="J8964" s="993">
        <v>46054</v>
      </c>
      <c r="K8964" s="965"/>
      <c r="L8964" s="973">
        <v>217</v>
      </c>
      <c r="M8964" s="974">
        <v>44659</v>
      </c>
      <c r="N8964" s="965">
        <v>110</v>
      </c>
      <c r="O8964" s="965">
        <v>0</v>
      </c>
      <c r="P8964" s="965">
        <v>0</v>
      </c>
      <c r="Q8964" s="965"/>
      <c r="R8964" s="965"/>
      <c r="S8964" s="965"/>
      <c r="T8964" s="965"/>
      <c r="U8964" s="965"/>
      <c r="V8964" s="965"/>
      <c r="W8964" s="965"/>
      <c r="X8964" s="965"/>
      <c r="Y8964" s="965"/>
      <c r="Z8964" s="965"/>
      <c r="AA8964" s="965"/>
      <c r="AB8964" s="965"/>
      <c r="AC8964" s="1019">
        <f t="shared" si="3208"/>
        <v>600</v>
      </c>
      <c r="AD8964" s="1029">
        <f t="shared" si="3209"/>
        <v>600</v>
      </c>
      <c r="AE8964" s="969">
        <f>(J8964-"01.04.2023")/30</f>
        <v>34.56666666666667</v>
      </c>
      <c r="AF8964" s="969">
        <f t="shared" si="3210"/>
        <v>36.666666666666664</v>
      </c>
      <c r="AG8964" s="969">
        <f t="shared" si="3211"/>
        <v>16.363636363636363</v>
      </c>
      <c r="AH8964" s="969">
        <f>AG8964-AE8964</f>
        <v>-18.203030303030307</v>
      </c>
      <c r="AI8964" s="969">
        <f>AC8964-(AE8964*AF8964)</f>
        <v>-667.44444444444457</v>
      </c>
      <c r="AJ8964" s="997"/>
    </row>
    <row r="8965" spans="1:36" s="6" customFormat="1" ht="15.75">
      <c r="A8965" s="1475" t="e">
        <f>A8964+1</f>
        <v>#REF!</v>
      </c>
      <c r="B8965" s="990" t="s">
        <v>3604</v>
      </c>
      <c r="C8965" s="973" t="s">
        <v>63</v>
      </c>
      <c r="D8965" s="995">
        <v>1</v>
      </c>
      <c r="E8965" s="983">
        <v>4000</v>
      </c>
      <c r="F8965" s="983">
        <f t="shared" si="3212"/>
        <v>4000</v>
      </c>
      <c r="G8965" s="965"/>
      <c r="H8965" s="965">
        <f t="shared" si="3207"/>
        <v>0</v>
      </c>
      <c r="I8965" s="975">
        <v>44732</v>
      </c>
      <c r="J8965" s="993">
        <v>45018</v>
      </c>
      <c r="K8965" s="965"/>
      <c r="L8965" s="973">
        <v>217</v>
      </c>
      <c r="M8965" s="974">
        <v>44659</v>
      </c>
      <c r="N8965" s="965">
        <v>0</v>
      </c>
      <c r="O8965" s="965">
        <v>0</v>
      </c>
      <c r="P8965" s="965">
        <v>0</v>
      </c>
      <c r="Q8965" s="965"/>
      <c r="R8965" s="965"/>
      <c r="S8965" s="965"/>
      <c r="T8965" s="965"/>
      <c r="U8965" s="965"/>
      <c r="V8965" s="965"/>
      <c r="W8965" s="965"/>
      <c r="X8965" s="965"/>
      <c r="Y8965" s="965"/>
      <c r="Z8965" s="965"/>
      <c r="AA8965" s="965"/>
      <c r="AB8965" s="965"/>
      <c r="AC8965" s="1019">
        <f t="shared" si="3208"/>
        <v>4000</v>
      </c>
      <c r="AD8965" s="1029">
        <f t="shared" si="3209"/>
        <v>4000</v>
      </c>
      <c r="AE8965" s="969">
        <f>(J8965-"01.04.2023")/30</f>
        <v>3.3333333333333333E-2</v>
      </c>
      <c r="AF8965" s="969">
        <f t="shared" si="3210"/>
        <v>0</v>
      </c>
      <c r="AG8965" s="969" t="e">
        <f t="shared" si="3211"/>
        <v>#DIV/0!</v>
      </c>
      <c r="AH8965" s="969" t="e">
        <f>AG8965-AE8965</f>
        <v>#DIV/0!</v>
      </c>
      <c r="AI8965" s="969">
        <f>AC8965-(AE8965*AF8965)</f>
        <v>4000</v>
      </c>
      <c r="AJ8965" s="997"/>
    </row>
    <row r="8966" spans="1:36" s="6" customFormat="1" ht="15.75">
      <c r="A8966" s="1475" t="e">
        <f>A8965+1</f>
        <v>#REF!</v>
      </c>
      <c r="B8966" s="965" t="s">
        <v>3474</v>
      </c>
      <c r="C8966" s="980" t="s">
        <v>66</v>
      </c>
      <c r="D8966" s="980">
        <v>1</v>
      </c>
      <c r="E8966" s="965">
        <v>2</v>
      </c>
      <c r="F8966" s="983">
        <f t="shared" si="3212"/>
        <v>2</v>
      </c>
      <c r="G8966" s="965"/>
      <c r="H8966" s="965">
        <f t="shared" si="3207"/>
        <v>0</v>
      </c>
      <c r="I8966" s="975">
        <v>44742</v>
      </c>
      <c r="J8966" s="983" t="s">
        <v>647</v>
      </c>
      <c r="K8966" s="965"/>
      <c r="L8966" s="973">
        <v>217</v>
      </c>
      <c r="M8966" s="974">
        <v>44659</v>
      </c>
      <c r="N8966" s="965">
        <v>1</v>
      </c>
      <c r="O8966" s="965">
        <v>0</v>
      </c>
      <c r="P8966" s="965">
        <v>0</v>
      </c>
      <c r="Q8966" s="965"/>
      <c r="R8966" s="965"/>
      <c r="S8966" s="965"/>
      <c r="T8966" s="965"/>
      <c r="U8966" s="965"/>
      <c r="V8966" s="965"/>
      <c r="W8966" s="965"/>
      <c r="X8966" s="965"/>
      <c r="Y8966" s="965"/>
      <c r="Z8966" s="965"/>
      <c r="AA8966" s="965"/>
      <c r="AB8966" s="965"/>
      <c r="AC8966" s="1019">
        <f t="shared" si="3208"/>
        <v>1</v>
      </c>
      <c r="AD8966" s="1029">
        <f t="shared" si="3209"/>
        <v>1</v>
      </c>
      <c r="AE8966" s="969" t="s">
        <v>334</v>
      </c>
      <c r="AF8966" s="969">
        <f t="shared" si="3210"/>
        <v>0.33333333333333331</v>
      </c>
      <c r="AG8966" s="969">
        <f t="shared" si="3211"/>
        <v>3</v>
      </c>
      <c r="AH8966" s="969" t="s">
        <v>334</v>
      </c>
      <c r="AI8966" s="969" t="s">
        <v>334</v>
      </c>
      <c r="AJ8966" s="997"/>
    </row>
    <row r="8967" spans="1:36" s="6" customFormat="1" ht="15.75">
      <c r="A8967" s="1475"/>
      <c r="B8967" s="972" t="s">
        <v>9562</v>
      </c>
      <c r="C8967" s="965" t="s">
        <v>63</v>
      </c>
      <c r="D8967" s="980">
        <v>1</v>
      </c>
      <c r="E8967" s="965"/>
      <c r="F8967" s="983"/>
      <c r="G8967" s="965">
        <v>420</v>
      </c>
      <c r="H8967" s="965">
        <f t="shared" si="3207"/>
        <v>420</v>
      </c>
      <c r="I8967" s="975">
        <v>44986</v>
      </c>
      <c r="J8967" s="993">
        <v>45503</v>
      </c>
      <c r="K8967" s="965"/>
      <c r="L8967" s="973">
        <v>217</v>
      </c>
      <c r="M8967" s="974">
        <v>44659</v>
      </c>
      <c r="N8967" s="965">
        <v>0</v>
      </c>
      <c r="O8967" s="965">
        <v>0</v>
      </c>
      <c r="P8967" s="965">
        <v>168</v>
      </c>
      <c r="Q8967" s="965"/>
      <c r="R8967" s="965"/>
      <c r="S8967" s="965"/>
      <c r="T8967" s="965"/>
      <c r="U8967" s="965"/>
      <c r="V8967" s="965"/>
      <c r="W8967" s="965"/>
      <c r="X8967" s="965"/>
      <c r="Y8967" s="965"/>
      <c r="Z8967" s="965"/>
      <c r="AA8967" s="965"/>
      <c r="AB8967" s="965"/>
      <c r="AC8967" s="1019">
        <f t="shared" si="3208"/>
        <v>252</v>
      </c>
      <c r="AD8967" s="1029">
        <f t="shared" si="3209"/>
        <v>252</v>
      </c>
      <c r="AE8967" s="969">
        <f t="shared" ref="AE8967:AE8978" si="3213">(J8967-"01.04.2023")/30</f>
        <v>16.2</v>
      </c>
      <c r="AF8967" s="969">
        <f t="shared" si="3210"/>
        <v>56</v>
      </c>
      <c r="AG8967" s="969">
        <f t="shared" si="3211"/>
        <v>4.5</v>
      </c>
      <c r="AH8967" s="969">
        <f t="shared" ref="AH8967:AH8978" si="3214">AG8967-AE8967</f>
        <v>-11.7</v>
      </c>
      <c r="AI8967" s="969">
        <f t="shared" ref="AI8967:AI8978" si="3215">AC8967-(AE8967*AF8967)</f>
        <v>-655.19999999999993</v>
      </c>
      <c r="AJ8967" s="997"/>
    </row>
    <row r="8968" spans="1:36" s="6" customFormat="1" ht="15.75">
      <c r="A8968" s="1475" t="e">
        <f>A8966+1</f>
        <v>#REF!</v>
      </c>
      <c r="B8968" s="965" t="s">
        <v>5906</v>
      </c>
      <c r="C8968" s="980" t="s">
        <v>66</v>
      </c>
      <c r="D8968" s="980">
        <v>0</v>
      </c>
      <c r="E8968" s="965">
        <v>70</v>
      </c>
      <c r="F8968" s="983">
        <f t="shared" ref="F8968:F8969" si="3216">E8968*D8968</f>
        <v>0</v>
      </c>
      <c r="G8968" s="965"/>
      <c r="H8968" s="965">
        <f t="shared" si="3207"/>
        <v>0</v>
      </c>
      <c r="I8968" s="975">
        <v>44839</v>
      </c>
      <c r="J8968" s="993">
        <v>46047</v>
      </c>
      <c r="K8968" s="965"/>
      <c r="L8968" s="973">
        <v>217</v>
      </c>
      <c r="M8968" s="974">
        <v>44659</v>
      </c>
      <c r="N8968" s="965">
        <v>0</v>
      </c>
      <c r="O8968" s="965">
        <v>0</v>
      </c>
      <c r="P8968" s="965">
        <v>0</v>
      </c>
      <c r="Q8968" s="965"/>
      <c r="R8968" s="965"/>
      <c r="S8968" s="965"/>
      <c r="T8968" s="965"/>
      <c r="U8968" s="965"/>
      <c r="V8968" s="965"/>
      <c r="W8968" s="965"/>
      <c r="X8968" s="965"/>
      <c r="Y8968" s="965"/>
      <c r="Z8968" s="965"/>
      <c r="AA8968" s="965"/>
      <c r="AB8968" s="965"/>
      <c r="AC8968" s="1019">
        <f t="shared" si="3208"/>
        <v>70</v>
      </c>
      <c r="AD8968" s="1029">
        <f t="shared" si="3209"/>
        <v>0</v>
      </c>
      <c r="AE8968" s="969">
        <f t="shared" si="3213"/>
        <v>34.333333333333336</v>
      </c>
      <c r="AF8968" s="969">
        <f t="shared" si="3210"/>
        <v>0</v>
      </c>
      <c r="AG8968" s="969" t="e">
        <f t="shared" si="3211"/>
        <v>#DIV/0!</v>
      </c>
      <c r="AH8968" s="969" t="e">
        <f t="shared" si="3214"/>
        <v>#DIV/0!</v>
      </c>
      <c r="AI8968" s="969">
        <f t="shared" si="3215"/>
        <v>70</v>
      </c>
      <c r="AJ8968" s="997"/>
    </row>
    <row r="8969" spans="1:36" s="6" customFormat="1" ht="15.75">
      <c r="A8969" s="1475" t="e">
        <f>#REF!+1</f>
        <v>#REF!</v>
      </c>
      <c r="B8969" s="965" t="s">
        <v>386</v>
      </c>
      <c r="C8969" s="980" t="s">
        <v>66</v>
      </c>
      <c r="D8969" s="980">
        <v>1</v>
      </c>
      <c r="E8969" s="965">
        <v>6300</v>
      </c>
      <c r="F8969" s="983">
        <f t="shared" si="3216"/>
        <v>6300</v>
      </c>
      <c r="G8969" s="965"/>
      <c r="H8969" s="965">
        <f t="shared" si="3207"/>
        <v>0</v>
      </c>
      <c r="I8969" s="975">
        <v>44778</v>
      </c>
      <c r="J8969" s="993">
        <v>46432</v>
      </c>
      <c r="K8969" s="965"/>
      <c r="L8969" s="973">
        <v>217</v>
      </c>
      <c r="M8969" s="974">
        <v>44659</v>
      </c>
      <c r="N8969" s="965">
        <v>0</v>
      </c>
      <c r="O8969" s="965">
        <v>0</v>
      </c>
      <c r="P8969" s="965">
        <v>0</v>
      </c>
      <c r="Q8969" s="965"/>
      <c r="R8969" s="965"/>
      <c r="S8969" s="965"/>
      <c r="T8969" s="965"/>
      <c r="U8969" s="965"/>
      <c r="V8969" s="965"/>
      <c r="W8969" s="965"/>
      <c r="X8969" s="965"/>
      <c r="Y8969" s="965"/>
      <c r="Z8969" s="965"/>
      <c r="AA8969" s="965"/>
      <c r="AB8969" s="965"/>
      <c r="AC8969" s="1019">
        <f t="shared" si="3208"/>
        <v>6300</v>
      </c>
      <c r="AD8969" s="1029">
        <f t="shared" si="3209"/>
        <v>6300</v>
      </c>
      <c r="AE8969" s="969">
        <f t="shared" si="3213"/>
        <v>47.166666666666664</v>
      </c>
      <c r="AF8969" s="969">
        <f t="shared" si="3210"/>
        <v>0</v>
      </c>
      <c r="AG8969" s="969" t="e">
        <f t="shared" si="3211"/>
        <v>#DIV/0!</v>
      </c>
      <c r="AH8969" s="969" t="e">
        <f t="shared" si="3214"/>
        <v>#DIV/0!</v>
      </c>
      <c r="AI8969" s="969">
        <f t="shared" si="3215"/>
        <v>6300</v>
      </c>
      <c r="AJ8969" s="997"/>
    </row>
    <row r="8970" spans="1:36" s="6" customFormat="1" ht="15.75">
      <c r="A8970" s="1475"/>
      <c r="B8970" s="2968" t="s">
        <v>9560</v>
      </c>
      <c r="C8970" s="973" t="s">
        <v>63</v>
      </c>
      <c r="D8970" s="995">
        <v>1</v>
      </c>
      <c r="E8970" s="983"/>
      <c r="F8970" s="983"/>
      <c r="G8970" s="965">
        <v>1500</v>
      </c>
      <c r="H8970" s="965">
        <f t="shared" ref="H8970:H8990" si="3217">G8970*D8970</f>
        <v>1500</v>
      </c>
      <c r="I8970" s="975">
        <v>44986</v>
      </c>
      <c r="J8970" s="993">
        <v>45656</v>
      </c>
      <c r="K8970" s="965"/>
      <c r="L8970" s="973">
        <v>217</v>
      </c>
      <c r="M8970" s="974">
        <v>44659</v>
      </c>
      <c r="N8970" s="965">
        <v>0</v>
      </c>
      <c r="O8970" s="965">
        <v>0</v>
      </c>
      <c r="P8970" s="965">
        <v>0</v>
      </c>
      <c r="Q8970" s="965"/>
      <c r="R8970" s="965"/>
      <c r="S8970" s="965"/>
      <c r="T8970" s="965"/>
      <c r="U8970" s="965"/>
      <c r="V8970" s="965"/>
      <c r="W8970" s="965"/>
      <c r="X8970" s="965"/>
      <c r="Y8970" s="965"/>
      <c r="Z8970" s="965"/>
      <c r="AA8970" s="965"/>
      <c r="AB8970" s="965"/>
      <c r="AC8970" s="1507">
        <f t="shared" si="3208"/>
        <v>1500</v>
      </c>
      <c r="AD8970" s="1508">
        <f t="shared" si="3209"/>
        <v>1500</v>
      </c>
      <c r="AE8970" s="14">
        <f t="shared" si="3213"/>
        <v>21.3</v>
      </c>
      <c r="AF8970" s="14">
        <f t="shared" si="3210"/>
        <v>0</v>
      </c>
      <c r="AG8970" s="14" t="e">
        <f t="shared" si="3211"/>
        <v>#DIV/0!</v>
      </c>
      <c r="AH8970" s="14" t="e">
        <f t="shared" si="3214"/>
        <v>#DIV/0!</v>
      </c>
      <c r="AI8970" s="14">
        <f t="shared" si="3215"/>
        <v>1500</v>
      </c>
      <c r="AJ8970" s="997"/>
    </row>
    <row r="8971" spans="1:36" s="6" customFormat="1" ht="15.75">
      <c r="A8971" s="1475"/>
      <c r="B8971" s="992" t="s">
        <v>9553</v>
      </c>
      <c r="C8971" s="973" t="s">
        <v>63</v>
      </c>
      <c r="D8971" s="995">
        <v>1</v>
      </c>
      <c r="E8971" s="983"/>
      <c r="F8971" s="983"/>
      <c r="G8971" s="965">
        <v>6000</v>
      </c>
      <c r="H8971" s="965">
        <f t="shared" si="3217"/>
        <v>6000</v>
      </c>
      <c r="I8971" s="975">
        <v>44986</v>
      </c>
      <c r="J8971" s="993">
        <v>45687</v>
      </c>
      <c r="K8971" s="965"/>
      <c r="L8971" s="973">
        <v>217</v>
      </c>
      <c r="M8971" s="974">
        <v>44659</v>
      </c>
      <c r="N8971" s="965">
        <v>0</v>
      </c>
      <c r="O8971" s="965">
        <v>0</v>
      </c>
      <c r="P8971" s="965">
        <v>0</v>
      </c>
      <c r="Q8971" s="965"/>
      <c r="R8971" s="965"/>
      <c r="S8971" s="965"/>
      <c r="T8971" s="965"/>
      <c r="U8971" s="965"/>
      <c r="V8971" s="965"/>
      <c r="W8971" s="965"/>
      <c r="X8971" s="965"/>
      <c r="Y8971" s="965"/>
      <c r="Z8971" s="965"/>
      <c r="AA8971" s="965"/>
      <c r="AB8971" s="965"/>
      <c r="AC8971" s="1507">
        <f t="shared" si="3208"/>
        <v>6000</v>
      </c>
      <c r="AD8971" s="1508">
        <f t="shared" si="3209"/>
        <v>6000</v>
      </c>
      <c r="AE8971" s="14">
        <f t="shared" si="3213"/>
        <v>22.333333333333332</v>
      </c>
      <c r="AF8971" s="14">
        <f t="shared" si="3210"/>
        <v>0</v>
      </c>
      <c r="AG8971" s="14" t="e">
        <f t="shared" si="3211"/>
        <v>#DIV/0!</v>
      </c>
      <c r="AH8971" s="14" t="e">
        <f t="shared" si="3214"/>
        <v>#DIV/0!</v>
      </c>
      <c r="AI8971" s="14">
        <f t="shared" si="3215"/>
        <v>6000</v>
      </c>
      <c r="AJ8971" s="997"/>
    </row>
    <row r="8972" spans="1:36" s="6" customFormat="1" ht="15.75">
      <c r="A8972" s="1475"/>
      <c r="B8972" s="2969" t="s">
        <v>9554</v>
      </c>
      <c r="C8972" s="973" t="s">
        <v>63</v>
      </c>
      <c r="D8972" s="995">
        <v>1</v>
      </c>
      <c r="E8972" s="983"/>
      <c r="F8972" s="983"/>
      <c r="G8972" s="965">
        <v>4100</v>
      </c>
      <c r="H8972" s="965">
        <f t="shared" si="3217"/>
        <v>4100</v>
      </c>
      <c r="I8972" s="975">
        <v>44986</v>
      </c>
      <c r="J8972" s="993">
        <v>45595</v>
      </c>
      <c r="K8972" s="965"/>
      <c r="L8972" s="973">
        <v>217</v>
      </c>
      <c r="M8972" s="974">
        <v>44659</v>
      </c>
      <c r="N8972" s="965">
        <v>0</v>
      </c>
      <c r="O8972" s="965">
        <v>0</v>
      </c>
      <c r="P8972" s="965">
        <v>2000</v>
      </c>
      <c r="Q8972" s="965"/>
      <c r="R8972" s="965"/>
      <c r="S8972" s="965"/>
      <c r="T8972" s="965"/>
      <c r="U8972" s="965"/>
      <c r="V8972" s="965"/>
      <c r="W8972" s="965"/>
      <c r="X8972" s="965"/>
      <c r="Y8972" s="965"/>
      <c r="Z8972" s="965"/>
      <c r="AA8972" s="965"/>
      <c r="AB8972" s="965"/>
      <c r="AC8972" s="1507">
        <f t="shared" si="3208"/>
        <v>2100</v>
      </c>
      <c r="AD8972" s="1508">
        <f t="shared" si="3209"/>
        <v>2100</v>
      </c>
      <c r="AE8972" s="14">
        <f t="shared" si="3213"/>
        <v>19.266666666666666</v>
      </c>
      <c r="AF8972" s="14">
        <f t="shared" si="3210"/>
        <v>666.66666666666663</v>
      </c>
      <c r="AG8972" s="14">
        <f t="shared" si="3211"/>
        <v>3.1500000000000004</v>
      </c>
      <c r="AH8972" s="14">
        <f t="shared" si="3214"/>
        <v>-16.116666666666667</v>
      </c>
      <c r="AI8972" s="14">
        <f t="shared" si="3215"/>
        <v>-10744.444444444443</v>
      </c>
      <c r="AJ8972" s="997"/>
    </row>
    <row r="8973" spans="1:36" s="6" customFormat="1" ht="15.75">
      <c r="A8973" s="1475" t="e">
        <f>#REF!+1</f>
        <v>#REF!</v>
      </c>
      <c r="B8973" s="2968" t="s">
        <v>4545</v>
      </c>
      <c r="C8973" s="973" t="s">
        <v>143</v>
      </c>
      <c r="D8973" s="995">
        <v>1</v>
      </c>
      <c r="E8973" s="983">
        <v>544</v>
      </c>
      <c r="F8973" s="983">
        <f t="shared" ref="F8973:F8981" si="3218">E8973*D8973</f>
        <v>544</v>
      </c>
      <c r="G8973" s="965"/>
      <c r="H8973" s="965">
        <f t="shared" si="3217"/>
        <v>0</v>
      </c>
      <c r="I8973" s="975">
        <v>44784</v>
      </c>
      <c r="J8973" s="993">
        <v>45292</v>
      </c>
      <c r="K8973" s="965"/>
      <c r="L8973" s="973">
        <v>217</v>
      </c>
      <c r="M8973" s="974">
        <v>44659</v>
      </c>
      <c r="N8973" s="965">
        <v>18</v>
      </c>
      <c r="O8973" s="965">
        <v>24</v>
      </c>
      <c r="P8973" s="965">
        <v>17</v>
      </c>
      <c r="Q8973" s="965"/>
      <c r="R8973" s="965"/>
      <c r="S8973" s="965"/>
      <c r="T8973" s="965"/>
      <c r="U8973" s="965"/>
      <c r="V8973" s="965"/>
      <c r="W8973" s="965"/>
      <c r="X8973" s="965"/>
      <c r="Y8973" s="965"/>
      <c r="Z8973" s="965"/>
      <c r="AA8973" s="965"/>
      <c r="AB8973" s="965"/>
      <c r="AC8973" s="1507">
        <f t="shared" si="3208"/>
        <v>485</v>
      </c>
      <c r="AD8973" s="1508">
        <f t="shared" si="3209"/>
        <v>485</v>
      </c>
      <c r="AE8973" s="14">
        <f t="shared" si="3213"/>
        <v>9.1666666666666661</v>
      </c>
      <c r="AF8973" s="14">
        <f t="shared" si="3210"/>
        <v>19.666666666666668</v>
      </c>
      <c r="AG8973" s="14">
        <f t="shared" si="3211"/>
        <v>24.66101694915254</v>
      </c>
      <c r="AH8973" s="14">
        <f t="shared" si="3214"/>
        <v>15.494350282485874</v>
      </c>
      <c r="AI8973" s="14">
        <f t="shared" si="3215"/>
        <v>304.72222222222223</v>
      </c>
      <c r="AJ8973" s="997"/>
    </row>
    <row r="8974" spans="1:36" s="6" customFormat="1" ht="15.75">
      <c r="A8974" s="1475" t="e">
        <f>#REF!+1</f>
        <v>#REF!</v>
      </c>
      <c r="B8974" s="2971" t="s">
        <v>3780</v>
      </c>
      <c r="C8974" s="973" t="s">
        <v>3459</v>
      </c>
      <c r="D8974" s="995">
        <v>1</v>
      </c>
      <c r="E8974" s="983">
        <v>16</v>
      </c>
      <c r="F8974" s="983">
        <f t="shared" si="3218"/>
        <v>16</v>
      </c>
      <c r="G8974" s="965"/>
      <c r="H8974" s="965">
        <f t="shared" si="3217"/>
        <v>0</v>
      </c>
      <c r="I8974" s="975">
        <v>44732</v>
      </c>
      <c r="J8974" s="994" t="s">
        <v>2718</v>
      </c>
      <c r="K8974" s="965"/>
      <c r="L8974" s="973">
        <v>217</v>
      </c>
      <c r="M8974" s="974">
        <v>44659</v>
      </c>
      <c r="N8974" s="965">
        <v>0</v>
      </c>
      <c r="O8974" s="965">
        <v>0</v>
      </c>
      <c r="P8974" s="965">
        <v>6</v>
      </c>
      <c r="Q8974" s="965"/>
      <c r="R8974" s="965"/>
      <c r="S8974" s="965"/>
      <c r="T8974" s="965"/>
      <c r="U8974" s="965"/>
      <c r="V8974" s="965"/>
      <c r="W8974" s="965"/>
      <c r="X8974" s="965"/>
      <c r="Y8974" s="965"/>
      <c r="Z8974" s="965"/>
      <c r="AA8974" s="965"/>
      <c r="AB8974" s="965"/>
      <c r="AC8974" s="1507">
        <f t="shared" si="3208"/>
        <v>10</v>
      </c>
      <c r="AD8974" s="1508">
        <f t="shared" si="3209"/>
        <v>10</v>
      </c>
      <c r="AE8974" s="14">
        <f t="shared" si="3213"/>
        <v>23.333333333333332</v>
      </c>
      <c r="AF8974" s="14">
        <f t="shared" si="3210"/>
        <v>2</v>
      </c>
      <c r="AG8974" s="14">
        <f t="shared" si="3211"/>
        <v>5</v>
      </c>
      <c r="AH8974" s="14">
        <f t="shared" si="3214"/>
        <v>-18.333333333333332</v>
      </c>
      <c r="AI8974" s="14">
        <f t="shared" si="3215"/>
        <v>-36.666666666666664</v>
      </c>
      <c r="AJ8974" s="997"/>
    </row>
    <row r="8975" spans="1:36" s="6" customFormat="1" ht="15.75">
      <c r="A8975" s="1475" t="e">
        <f t="shared" ref="A8975:A8981" si="3219">A8974+1</f>
        <v>#REF!</v>
      </c>
      <c r="B8975" s="992" t="s">
        <v>2958</v>
      </c>
      <c r="C8975" s="973" t="s">
        <v>143</v>
      </c>
      <c r="D8975" s="995">
        <v>1</v>
      </c>
      <c r="E8975" s="983">
        <v>90</v>
      </c>
      <c r="F8975" s="983">
        <f t="shared" si="3218"/>
        <v>90</v>
      </c>
      <c r="G8975" s="965"/>
      <c r="H8975" s="965">
        <f t="shared" si="3217"/>
        <v>0</v>
      </c>
      <c r="I8975" s="975">
        <v>44701</v>
      </c>
      <c r="J8975" s="994" t="s">
        <v>74</v>
      </c>
      <c r="K8975" s="965"/>
      <c r="L8975" s="973">
        <v>217</v>
      </c>
      <c r="M8975" s="974">
        <v>44659</v>
      </c>
      <c r="N8975" s="965">
        <v>7</v>
      </c>
      <c r="O8975" s="965">
        <v>28</v>
      </c>
      <c r="P8975" s="965">
        <v>5</v>
      </c>
      <c r="Q8975" s="965"/>
      <c r="R8975" s="965"/>
      <c r="S8975" s="965"/>
      <c r="T8975" s="965"/>
      <c r="U8975" s="965"/>
      <c r="V8975" s="965"/>
      <c r="W8975" s="965"/>
      <c r="X8975" s="965"/>
      <c r="Y8975" s="965"/>
      <c r="Z8975" s="965"/>
      <c r="AA8975" s="965"/>
      <c r="AB8975" s="965"/>
      <c r="AC8975" s="1507">
        <f t="shared" si="3208"/>
        <v>50</v>
      </c>
      <c r="AD8975" s="1508">
        <f t="shared" si="3209"/>
        <v>50</v>
      </c>
      <c r="AE8975" s="14">
        <f t="shared" si="3213"/>
        <v>13.2</v>
      </c>
      <c r="AF8975" s="14">
        <f t="shared" si="3210"/>
        <v>13.333333333333334</v>
      </c>
      <c r="AG8975" s="14">
        <f t="shared" si="3211"/>
        <v>3.75</v>
      </c>
      <c r="AH8975" s="14">
        <f t="shared" si="3214"/>
        <v>-9.4499999999999993</v>
      </c>
      <c r="AI8975" s="14">
        <f t="shared" si="3215"/>
        <v>-126</v>
      </c>
      <c r="AJ8975" s="997"/>
    </row>
    <row r="8976" spans="1:36" s="6" customFormat="1" ht="15.75">
      <c r="A8976" s="1475" t="e">
        <f t="shared" si="3219"/>
        <v>#REF!</v>
      </c>
      <c r="B8976" s="992" t="s">
        <v>4292</v>
      </c>
      <c r="C8976" s="973" t="s">
        <v>156</v>
      </c>
      <c r="D8976" s="995">
        <v>1</v>
      </c>
      <c r="E8976" s="983">
        <v>23</v>
      </c>
      <c r="F8976" s="983">
        <f t="shared" si="3218"/>
        <v>23</v>
      </c>
      <c r="G8976" s="965"/>
      <c r="H8976" s="965">
        <f t="shared" si="3217"/>
        <v>0</v>
      </c>
      <c r="I8976" s="975">
        <v>44756</v>
      </c>
      <c r="J8976" s="994" t="s">
        <v>312</v>
      </c>
      <c r="K8976" s="965"/>
      <c r="L8976" s="973">
        <v>217</v>
      </c>
      <c r="M8976" s="974">
        <v>44659</v>
      </c>
      <c r="N8976" s="965">
        <v>13</v>
      </c>
      <c r="O8976" s="965">
        <v>5</v>
      </c>
      <c r="P8976" s="965">
        <v>1</v>
      </c>
      <c r="Q8976" s="965"/>
      <c r="R8976" s="965"/>
      <c r="S8976" s="965"/>
      <c r="T8976" s="965"/>
      <c r="U8976" s="965"/>
      <c r="V8976" s="965"/>
      <c r="W8976" s="965"/>
      <c r="X8976" s="965"/>
      <c r="Y8976" s="965"/>
      <c r="Z8976" s="965"/>
      <c r="AA8976" s="965"/>
      <c r="AB8976" s="965"/>
      <c r="AC8976" s="1507">
        <f t="shared" si="3208"/>
        <v>4</v>
      </c>
      <c r="AD8976" s="1508">
        <f t="shared" si="3209"/>
        <v>4</v>
      </c>
      <c r="AE8976" s="14">
        <f t="shared" si="3213"/>
        <v>9.1666666666666661</v>
      </c>
      <c r="AF8976" s="14">
        <f t="shared" si="3210"/>
        <v>6.333333333333333</v>
      </c>
      <c r="AG8976" s="14">
        <f t="shared" si="3211"/>
        <v>0.63157894736842113</v>
      </c>
      <c r="AH8976" s="14">
        <f t="shared" si="3214"/>
        <v>-8.5350877192982448</v>
      </c>
      <c r="AI8976" s="14">
        <f t="shared" si="3215"/>
        <v>-54.05555555555555</v>
      </c>
      <c r="AJ8976" s="997"/>
    </row>
    <row r="8977" spans="1:36" s="6" customFormat="1" ht="15.75">
      <c r="A8977" s="1475" t="e">
        <f t="shared" si="3219"/>
        <v>#REF!</v>
      </c>
      <c r="B8977" s="992" t="s">
        <v>5855</v>
      </c>
      <c r="C8977" s="973" t="s">
        <v>66</v>
      </c>
      <c r="D8977" s="995">
        <v>0</v>
      </c>
      <c r="E8977" s="983">
        <v>150</v>
      </c>
      <c r="F8977" s="983">
        <f t="shared" si="3218"/>
        <v>0</v>
      </c>
      <c r="G8977" s="965"/>
      <c r="H8977" s="965">
        <f t="shared" si="3217"/>
        <v>0</v>
      </c>
      <c r="I8977" s="975">
        <v>44839</v>
      </c>
      <c r="J8977" s="994" t="s">
        <v>3250</v>
      </c>
      <c r="K8977" s="965"/>
      <c r="L8977" s="973">
        <v>217</v>
      </c>
      <c r="M8977" s="974">
        <v>44659</v>
      </c>
      <c r="N8977" s="965">
        <v>0</v>
      </c>
      <c r="O8977" s="965">
        <v>0</v>
      </c>
      <c r="P8977" s="965">
        <v>17</v>
      </c>
      <c r="Q8977" s="965"/>
      <c r="R8977" s="965"/>
      <c r="S8977" s="965"/>
      <c r="T8977" s="965"/>
      <c r="U8977" s="965"/>
      <c r="V8977" s="965"/>
      <c r="W8977" s="965"/>
      <c r="X8977" s="965"/>
      <c r="Y8977" s="965"/>
      <c r="Z8977" s="965"/>
      <c r="AA8977" s="965"/>
      <c r="AB8977" s="965"/>
      <c r="AC8977" s="1507">
        <f t="shared" ref="AC8977:AC8990" si="3220">E8977+G8977-N8977-O8977-AA8977-P8977-Q8977-R8977-S8977-T8977-U8977-V8977-W8977-X8977-Y8977</f>
        <v>133</v>
      </c>
      <c r="AD8977" s="1508">
        <f t="shared" ref="AD8977:AD8990" si="3221">D8977*AC8977</f>
        <v>0</v>
      </c>
      <c r="AE8977" s="14">
        <f t="shared" si="3213"/>
        <v>1.9666666666666666</v>
      </c>
      <c r="AF8977" s="14">
        <f t="shared" ref="AF8977:AF8990" si="3222">(N8977+O8977+P8977+Q8977+R8977+S8977+T8977+U8977+V8977+W8977+X8977+Y8977)/3</f>
        <v>5.666666666666667</v>
      </c>
      <c r="AG8977" s="14">
        <f t="shared" ref="AG8977:AG8990" si="3223">AC8977/AF8977</f>
        <v>23.470588235294116</v>
      </c>
      <c r="AH8977" s="14">
        <f t="shared" si="3214"/>
        <v>21.503921568627451</v>
      </c>
      <c r="AI8977" s="14">
        <f t="shared" si="3215"/>
        <v>121.85555555555555</v>
      </c>
      <c r="AJ8977" s="997"/>
    </row>
    <row r="8978" spans="1:36" s="6" customFormat="1" ht="15.75">
      <c r="A8978" s="1475" t="e">
        <f t="shared" si="3219"/>
        <v>#REF!</v>
      </c>
      <c r="B8978" s="990" t="s">
        <v>3781</v>
      </c>
      <c r="C8978" s="973" t="s">
        <v>63</v>
      </c>
      <c r="D8978" s="995">
        <v>1</v>
      </c>
      <c r="E8978" s="983">
        <v>120</v>
      </c>
      <c r="F8978" s="983">
        <f t="shared" si="3218"/>
        <v>120</v>
      </c>
      <c r="G8978" s="965"/>
      <c r="H8978" s="965">
        <f t="shared" si="3217"/>
        <v>0</v>
      </c>
      <c r="I8978" s="975">
        <v>44728</v>
      </c>
      <c r="J8978" s="994" t="s">
        <v>2714</v>
      </c>
      <c r="K8978" s="965"/>
      <c r="L8978" s="973">
        <v>217</v>
      </c>
      <c r="M8978" s="974">
        <v>44659</v>
      </c>
      <c r="N8978" s="965">
        <v>0</v>
      </c>
      <c r="O8978" s="965">
        <v>50</v>
      </c>
      <c r="P8978" s="965">
        <v>0</v>
      </c>
      <c r="Q8978" s="965"/>
      <c r="R8978" s="965"/>
      <c r="S8978" s="965"/>
      <c r="T8978" s="965"/>
      <c r="U8978" s="965"/>
      <c r="V8978" s="965"/>
      <c r="W8978" s="965"/>
      <c r="X8978" s="965"/>
      <c r="Y8978" s="965"/>
      <c r="Z8978" s="965"/>
      <c r="AA8978" s="965"/>
      <c r="AB8978" s="965"/>
      <c r="AC8978" s="1507">
        <f t="shared" si="3220"/>
        <v>70</v>
      </c>
      <c r="AD8978" s="1508">
        <f t="shared" si="3221"/>
        <v>70</v>
      </c>
      <c r="AE8978" s="14">
        <f t="shared" si="3213"/>
        <v>15.233333333333333</v>
      </c>
      <c r="AF8978" s="14">
        <f t="shared" si="3222"/>
        <v>16.666666666666668</v>
      </c>
      <c r="AG8978" s="14">
        <f t="shared" si="3223"/>
        <v>4.1999999999999993</v>
      </c>
      <c r="AH8978" s="14">
        <f t="shared" si="3214"/>
        <v>-11.033333333333333</v>
      </c>
      <c r="AI8978" s="14">
        <f t="shared" si="3215"/>
        <v>-183.88888888888889</v>
      </c>
      <c r="AJ8978" s="997"/>
    </row>
    <row r="8979" spans="1:36" s="6" customFormat="1" ht="15.75">
      <c r="A8979" s="1475" t="e">
        <f t="shared" si="3219"/>
        <v>#REF!</v>
      </c>
      <c r="B8979" s="990" t="s">
        <v>4293</v>
      </c>
      <c r="C8979" s="973" t="s">
        <v>66</v>
      </c>
      <c r="D8979" s="995">
        <v>1</v>
      </c>
      <c r="E8979" s="983">
        <v>12</v>
      </c>
      <c r="F8979" s="983">
        <f t="shared" si="3218"/>
        <v>12</v>
      </c>
      <c r="G8979" s="965"/>
      <c r="H8979" s="965">
        <f t="shared" si="3217"/>
        <v>0</v>
      </c>
      <c r="I8979" s="975">
        <v>44749</v>
      </c>
      <c r="J8979" s="980" t="s">
        <v>647</v>
      </c>
      <c r="K8979" s="965"/>
      <c r="L8979" s="973">
        <v>217</v>
      </c>
      <c r="M8979" s="974">
        <v>44659</v>
      </c>
      <c r="N8979" s="965">
        <v>0</v>
      </c>
      <c r="O8979" s="965">
        <v>0</v>
      </c>
      <c r="P8979" s="965">
        <v>0</v>
      </c>
      <c r="Q8979" s="965"/>
      <c r="R8979" s="965"/>
      <c r="S8979" s="965"/>
      <c r="T8979" s="965"/>
      <c r="U8979" s="965"/>
      <c r="V8979" s="965"/>
      <c r="W8979" s="965"/>
      <c r="X8979" s="965"/>
      <c r="Y8979" s="965"/>
      <c r="Z8979" s="965"/>
      <c r="AA8979" s="965"/>
      <c r="AB8979" s="965"/>
      <c r="AC8979" s="1507">
        <f t="shared" si="3220"/>
        <v>12</v>
      </c>
      <c r="AD8979" s="1508">
        <f t="shared" si="3221"/>
        <v>12</v>
      </c>
      <c r="AE8979" s="14" t="s">
        <v>334</v>
      </c>
      <c r="AF8979" s="14">
        <f t="shared" si="3222"/>
        <v>0</v>
      </c>
      <c r="AG8979" s="14" t="e">
        <f t="shared" si="3223"/>
        <v>#DIV/0!</v>
      </c>
      <c r="AH8979" s="14" t="s">
        <v>334</v>
      </c>
      <c r="AI8979" s="14" t="s">
        <v>334</v>
      </c>
      <c r="AJ8979" s="997"/>
    </row>
    <row r="8980" spans="1:36" s="6" customFormat="1" ht="15.75">
      <c r="A8980" s="1475" t="e">
        <f t="shared" si="3219"/>
        <v>#REF!</v>
      </c>
      <c r="B8980" s="996" t="s">
        <v>959</v>
      </c>
      <c r="C8980" s="973" t="s">
        <v>66</v>
      </c>
      <c r="D8980" s="995">
        <v>0</v>
      </c>
      <c r="E8980" s="983">
        <v>627</v>
      </c>
      <c r="F8980" s="983">
        <f t="shared" si="3218"/>
        <v>0</v>
      </c>
      <c r="G8980" s="965"/>
      <c r="H8980" s="965">
        <f t="shared" si="3217"/>
        <v>0</v>
      </c>
      <c r="I8980" s="975">
        <v>44839</v>
      </c>
      <c r="J8980" s="994" t="s">
        <v>647</v>
      </c>
      <c r="K8980" s="965"/>
      <c r="L8980" s="973">
        <v>217</v>
      </c>
      <c r="M8980" s="974">
        <v>44659</v>
      </c>
      <c r="N8980" s="965">
        <v>80</v>
      </c>
      <c r="O8980" s="965">
        <v>65</v>
      </c>
      <c r="P8980" s="965">
        <v>43</v>
      </c>
      <c r="Q8980" s="965"/>
      <c r="R8980" s="965"/>
      <c r="S8980" s="965"/>
      <c r="T8980" s="965"/>
      <c r="U8980" s="965"/>
      <c r="V8980" s="965"/>
      <c r="W8980" s="965"/>
      <c r="X8980" s="965"/>
      <c r="Y8980" s="965"/>
      <c r="Z8980" s="965"/>
      <c r="AA8980" s="965"/>
      <c r="AB8980" s="965"/>
      <c r="AC8980" s="1507">
        <f t="shared" si="3220"/>
        <v>439</v>
      </c>
      <c r="AD8980" s="1508">
        <f t="shared" si="3221"/>
        <v>0</v>
      </c>
      <c r="AE8980" s="14" t="s">
        <v>334</v>
      </c>
      <c r="AF8980" s="14">
        <f t="shared" si="3222"/>
        <v>62.666666666666664</v>
      </c>
      <c r="AG8980" s="14">
        <f t="shared" si="3223"/>
        <v>7.0053191489361701</v>
      </c>
      <c r="AH8980" s="14" t="s">
        <v>334</v>
      </c>
      <c r="AI8980" s="14" t="s">
        <v>334</v>
      </c>
      <c r="AJ8980" s="997"/>
    </row>
    <row r="8981" spans="1:36" s="6" customFormat="1" ht="15.75">
      <c r="A8981" s="1475" t="e">
        <f t="shared" si="3219"/>
        <v>#REF!</v>
      </c>
      <c r="B8981" s="990" t="s">
        <v>4923</v>
      </c>
      <c r="C8981" s="973" t="s">
        <v>66</v>
      </c>
      <c r="D8981" s="995">
        <v>1</v>
      </c>
      <c r="E8981" s="983">
        <v>68</v>
      </c>
      <c r="F8981" s="983">
        <f t="shared" si="3218"/>
        <v>68</v>
      </c>
      <c r="G8981" s="965"/>
      <c r="H8981" s="965">
        <f t="shared" si="3217"/>
        <v>0</v>
      </c>
      <c r="I8981" s="975">
        <v>44777</v>
      </c>
      <c r="J8981" s="980" t="s">
        <v>647</v>
      </c>
      <c r="K8981" s="965"/>
      <c r="L8981" s="973">
        <v>217</v>
      </c>
      <c r="M8981" s="974">
        <v>44659</v>
      </c>
      <c r="N8981" s="965">
        <v>0</v>
      </c>
      <c r="O8981" s="965">
        <v>0</v>
      </c>
      <c r="P8981" s="965">
        <v>0</v>
      </c>
      <c r="Q8981" s="965"/>
      <c r="R8981" s="965"/>
      <c r="S8981" s="965"/>
      <c r="T8981" s="965"/>
      <c r="U8981" s="965"/>
      <c r="V8981" s="965"/>
      <c r="W8981" s="965"/>
      <c r="X8981" s="965"/>
      <c r="Y8981" s="965"/>
      <c r="Z8981" s="965"/>
      <c r="AA8981" s="965"/>
      <c r="AB8981" s="965"/>
      <c r="AC8981" s="1507">
        <f t="shared" si="3220"/>
        <v>68</v>
      </c>
      <c r="AD8981" s="1508">
        <f t="shared" si="3221"/>
        <v>68</v>
      </c>
      <c r="AE8981" s="14" t="s">
        <v>334</v>
      </c>
      <c r="AF8981" s="14">
        <f t="shared" si="3222"/>
        <v>0</v>
      </c>
      <c r="AG8981" s="14" t="e">
        <f t="shared" si="3223"/>
        <v>#DIV/0!</v>
      </c>
      <c r="AH8981" s="14" t="s">
        <v>334</v>
      </c>
      <c r="AI8981" s="14" t="s">
        <v>334</v>
      </c>
      <c r="AJ8981" s="997"/>
    </row>
    <row r="8982" spans="1:36" s="6" customFormat="1" ht="31.5">
      <c r="A8982" s="1475"/>
      <c r="B8982" s="990" t="s">
        <v>9575</v>
      </c>
      <c r="C8982" s="973" t="s">
        <v>2878</v>
      </c>
      <c r="D8982" s="995">
        <v>1</v>
      </c>
      <c r="E8982" s="983"/>
      <c r="F8982" s="983"/>
      <c r="G8982" s="965">
        <v>196</v>
      </c>
      <c r="H8982" s="965">
        <f t="shared" si="3217"/>
        <v>196</v>
      </c>
      <c r="I8982" s="975">
        <v>44986</v>
      </c>
      <c r="J8982" s="975">
        <v>45229</v>
      </c>
      <c r="K8982" s="965"/>
      <c r="L8982" s="973">
        <v>217</v>
      </c>
      <c r="M8982" s="974">
        <v>44659</v>
      </c>
      <c r="N8982" s="965">
        <v>0</v>
      </c>
      <c r="O8982" s="965">
        <v>0</v>
      </c>
      <c r="P8982" s="965">
        <v>28</v>
      </c>
      <c r="Q8982" s="965"/>
      <c r="R8982" s="965"/>
      <c r="S8982" s="965"/>
      <c r="T8982" s="965"/>
      <c r="U8982" s="965"/>
      <c r="V8982" s="965"/>
      <c r="W8982" s="965"/>
      <c r="X8982" s="965"/>
      <c r="Y8982" s="965"/>
      <c r="Z8982" s="965"/>
      <c r="AA8982" s="965"/>
      <c r="AB8982" s="965"/>
      <c r="AC8982" s="1019">
        <f t="shared" si="3220"/>
        <v>168</v>
      </c>
      <c r="AD8982" s="1029">
        <f t="shared" si="3221"/>
        <v>168</v>
      </c>
      <c r="AE8982" s="969">
        <f>(J8982-"01.04.2023")/30</f>
        <v>7.0666666666666664</v>
      </c>
      <c r="AF8982" s="969">
        <f t="shared" si="3222"/>
        <v>9.3333333333333339</v>
      </c>
      <c r="AG8982" s="969">
        <f t="shared" si="3223"/>
        <v>18</v>
      </c>
      <c r="AH8982" s="969">
        <f>AG8982-AE8982</f>
        <v>10.933333333333334</v>
      </c>
      <c r="AI8982" s="969">
        <f>AC8982-(AE8982*AF8982)</f>
        <v>102.04444444444444</v>
      </c>
      <c r="AJ8982" s="997"/>
    </row>
    <row r="8983" spans="1:36" s="6" customFormat="1" ht="31.5">
      <c r="A8983" s="1475"/>
      <c r="B8983" s="999" t="s">
        <v>9576</v>
      </c>
      <c r="C8983" s="973" t="s">
        <v>2878</v>
      </c>
      <c r="D8983" s="995">
        <v>1</v>
      </c>
      <c r="E8983" s="983"/>
      <c r="F8983" s="983"/>
      <c r="G8983" s="965">
        <v>420</v>
      </c>
      <c r="H8983" s="965">
        <f t="shared" si="3217"/>
        <v>420</v>
      </c>
      <c r="I8983" s="975">
        <v>44986</v>
      </c>
      <c r="J8983" s="975">
        <v>45290</v>
      </c>
      <c r="K8983" s="965"/>
      <c r="L8983" s="973">
        <v>217</v>
      </c>
      <c r="M8983" s="974">
        <v>44659</v>
      </c>
      <c r="N8983" s="965">
        <v>0</v>
      </c>
      <c r="O8983" s="965">
        <v>0</v>
      </c>
      <c r="P8983" s="965">
        <v>280</v>
      </c>
      <c r="Q8983" s="965"/>
      <c r="R8983" s="965"/>
      <c r="S8983" s="965"/>
      <c r="T8983" s="965"/>
      <c r="U8983" s="965"/>
      <c r="V8983" s="965"/>
      <c r="W8983" s="965"/>
      <c r="X8983" s="965"/>
      <c r="Y8983" s="965"/>
      <c r="Z8983" s="965"/>
      <c r="AA8983" s="965"/>
      <c r="AB8983" s="965"/>
      <c r="AC8983" s="1019">
        <f t="shared" si="3220"/>
        <v>140</v>
      </c>
      <c r="AD8983" s="1029">
        <f t="shared" si="3221"/>
        <v>140</v>
      </c>
      <c r="AE8983" s="969">
        <f>(J8983-"01.04.2023")/30</f>
        <v>9.1</v>
      </c>
      <c r="AF8983" s="969">
        <f t="shared" si="3222"/>
        <v>93.333333333333329</v>
      </c>
      <c r="AG8983" s="969">
        <f t="shared" si="3223"/>
        <v>1.5</v>
      </c>
      <c r="AH8983" s="969">
        <f>AG8983-AE8983</f>
        <v>-7.6</v>
      </c>
      <c r="AI8983" s="969">
        <f>AC8983-(AE8983*AF8983)</f>
        <v>-709.33333333333326</v>
      </c>
      <c r="AJ8983" s="997"/>
    </row>
    <row r="8984" spans="1:36" s="6" customFormat="1" ht="31.5">
      <c r="A8984" s="1475"/>
      <c r="B8984" s="999" t="s">
        <v>9564</v>
      </c>
      <c r="C8984" s="973" t="s">
        <v>2878</v>
      </c>
      <c r="D8984" s="995">
        <v>1</v>
      </c>
      <c r="E8984" s="983"/>
      <c r="F8984" s="983"/>
      <c r="G8984" s="965">
        <v>560</v>
      </c>
      <c r="H8984" s="965">
        <f t="shared" si="3217"/>
        <v>560</v>
      </c>
      <c r="I8984" s="975">
        <v>44986</v>
      </c>
      <c r="J8984" s="975">
        <v>45350</v>
      </c>
      <c r="K8984" s="965"/>
      <c r="L8984" s="973">
        <v>217</v>
      </c>
      <c r="M8984" s="974">
        <v>44659</v>
      </c>
      <c r="N8984" s="965">
        <v>0</v>
      </c>
      <c r="O8984" s="965">
        <v>0</v>
      </c>
      <c r="P8984" s="965">
        <v>336</v>
      </c>
      <c r="Q8984" s="965"/>
      <c r="R8984" s="965"/>
      <c r="S8984" s="965"/>
      <c r="T8984" s="965"/>
      <c r="U8984" s="965"/>
      <c r="V8984" s="965"/>
      <c r="W8984" s="965"/>
      <c r="X8984" s="965"/>
      <c r="Y8984" s="965"/>
      <c r="Z8984" s="965"/>
      <c r="AA8984" s="965"/>
      <c r="AB8984" s="965"/>
      <c r="AC8984" s="1019">
        <f t="shared" si="3220"/>
        <v>224</v>
      </c>
      <c r="AD8984" s="1029">
        <f t="shared" si="3221"/>
        <v>224</v>
      </c>
      <c r="AE8984" s="969">
        <f>(J8984-"01.04.2023")/30</f>
        <v>11.1</v>
      </c>
      <c r="AF8984" s="969">
        <f t="shared" si="3222"/>
        <v>112</v>
      </c>
      <c r="AG8984" s="969">
        <f t="shared" si="3223"/>
        <v>2</v>
      </c>
      <c r="AH8984" s="969">
        <f>AG8984-AE8984</f>
        <v>-9.1</v>
      </c>
      <c r="AI8984" s="969">
        <f>AC8984-(AE8984*AF8984)</f>
        <v>-1019.2</v>
      </c>
      <c r="AJ8984" s="997"/>
    </row>
    <row r="8985" spans="1:36" s="6" customFormat="1" ht="15.75">
      <c r="A8985" s="1475" t="e">
        <f>A8981+1</f>
        <v>#REF!</v>
      </c>
      <c r="B8985" s="990" t="s">
        <v>4546</v>
      </c>
      <c r="C8985" s="973" t="s">
        <v>66</v>
      </c>
      <c r="D8985" s="995">
        <v>1</v>
      </c>
      <c r="E8985" s="983">
        <v>900</v>
      </c>
      <c r="F8985" s="983">
        <f>E8985*D8985</f>
        <v>900</v>
      </c>
      <c r="G8985" s="965"/>
      <c r="H8985" s="965">
        <f t="shared" si="3217"/>
        <v>0</v>
      </c>
      <c r="I8985" s="975">
        <v>44784</v>
      </c>
      <c r="J8985" s="980" t="s">
        <v>647</v>
      </c>
      <c r="K8985" s="965"/>
      <c r="L8985" s="973">
        <v>217</v>
      </c>
      <c r="M8985" s="974">
        <v>44659</v>
      </c>
      <c r="N8985" s="965">
        <v>30</v>
      </c>
      <c r="O8985" s="965">
        <v>10</v>
      </c>
      <c r="P8985" s="965">
        <v>40</v>
      </c>
      <c r="Q8985" s="965"/>
      <c r="R8985" s="965"/>
      <c r="S8985" s="965"/>
      <c r="T8985" s="965"/>
      <c r="U8985" s="965"/>
      <c r="V8985" s="965"/>
      <c r="W8985" s="965"/>
      <c r="X8985" s="965"/>
      <c r="Y8985" s="965"/>
      <c r="Z8985" s="965"/>
      <c r="AA8985" s="965"/>
      <c r="AB8985" s="965"/>
      <c r="AC8985" s="1019">
        <f t="shared" si="3220"/>
        <v>820</v>
      </c>
      <c r="AD8985" s="1029">
        <f t="shared" si="3221"/>
        <v>820</v>
      </c>
      <c r="AE8985" s="969" t="s">
        <v>334</v>
      </c>
      <c r="AF8985" s="969">
        <f t="shared" si="3222"/>
        <v>26.666666666666668</v>
      </c>
      <c r="AG8985" s="969">
        <f t="shared" si="3223"/>
        <v>30.75</v>
      </c>
      <c r="AH8985" s="969" t="s">
        <v>334</v>
      </c>
      <c r="AI8985" s="969" t="s">
        <v>334</v>
      </c>
      <c r="AJ8985" s="997"/>
    </row>
    <row r="8986" spans="1:36" s="6" customFormat="1" ht="15.75">
      <c r="A8986" s="1475"/>
      <c r="B8986" s="990" t="s">
        <v>10126</v>
      </c>
      <c r="C8986" s="973" t="s">
        <v>66</v>
      </c>
      <c r="D8986" s="995">
        <v>1</v>
      </c>
      <c r="E8986" s="983"/>
      <c r="F8986" s="983"/>
      <c r="G8986" s="965">
        <v>1280</v>
      </c>
      <c r="H8986" s="965">
        <f t="shared" si="3217"/>
        <v>1280</v>
      </c>
      <c r="I8986" s="975">
        <v>45001</v>
      </c>
      <c r="J8986" s="975">
        <v>45170</v>
      </c>
      <c r="K8986" s="965"/>
      <c r="L8986" s="973">
        <v>217</v>
      </c>
      <c r="M8986" s="974">
        <v>44659</v>
      </c>
      <c r="N8986" s="965">
        <v>0</v>
      </c>
      <c r="O8986" s="965">
        <v>0</v>
      </c>
      <c r="P8986" s="965">
        <v>0</v>
      </c>
      <c r="Q8986" s="965"/>
      <c r="R8986" s="965"/>
      <c r="S8986" s="965"/>
      <c r="T8986" s="965"/>
      <c r="U8986" s="965"/>
      <c r="V8986" s="965"/>
      <c r="W8986" s="965"/>
      <c r="X8986" s="965"/>
      <c r="Y8986" s="965"/>
      <c r="Z8986" s="965"/>
      <c r="AA8986" s="965"/>
      <c r="AB8986" s="965"/>
      <c r="AC8986" s="1019">
        <f t="shared" si="3220"/>
        <v>1280</v>
      </c>
      <c r="AD8986" s="1029">
        <f t="shared" si="3221"/>
        <v>1280</v>
      </c>
      <c r="AE8986" s="969">
        <f>(J8986-"01.04.2023")/30</f>
        <v>5.0999999999999996</v>
      </c>
      <c r="AF8986" s="969">
        <f t="shared" si="3222"/>
        <v>0</v>
      </c>
      <c r="AG8986" s="969" t="e">
        <f t="shared" si="3223"/>
        <v>#DIV/0!</v>
      </c>
      <c r="AH8986" s="969" t="e">
        <f>AG8986-AE8986</f>
        <v>#DIV/0!</v>
      </c>
      <c r="AI8986" s="969">
        <f>AC8986-(AE8986*AF8986)</f>
        <v>1280</v>
      </c>
      <c r="AJ8986" s="997"/>
    </row>
    <row r="8987" spans="1:36" s="6" customFormat="1" ht="15.75">
      <c r="A8987" s="1475" t="e">
        <f>A8985+1</f>
        <v>#REF!</v>
      </c>
      <c r="B8987" s="990" t="s">
        <v>4924</v>
      </c>
      <c r="C8987" s="973" t="s">
        <v>66</v>
      </c>
      <c r="D8987" s="995">
        <v>1</v>
      </c>
      <c r="E8987" s="983">
        <v>970</v>
      </c>
      <c r="F8987" s="983">
        <f>E8987*D8987</f>
        <v>970</v>
      </c>
      <c r="G8987" s="965"/>
      <c r="H8987" s="965">
        <f t="shared" si="3217"/>
        <v>0</v>
      </c>
      <c r="I8987" s="975">
        <v>44778</v>
      </c>
      <c r="J8987" s="994" t="s">
        <v>4925</v>
      </c>
      <c r="K8987" s="965"/>
      <c r="L8987" s="973">
        <v>217</v>
      </c>
      <c r="M8987" s="974">
        <v>44659</v>
      </c>
      <c r="N8987" s="965">
        <v>10</v>
      </c>
      <c r="O8987" s="965">
        <v>0</v>
      </c>
      <c r="P8987" s="965">
        <v>10</v>
      </c>
      <c r="Q8987" s="965"/>
      <c r="R8987" s="965"/>
      <c r="S8987" s="965"/>
      <c r="T8987" s="965"/>
      <c r="U8987" s="965"/>
      <c r="V8987" s="965"/>
      <c r="W8987" s="965"/>
      <c r="X8987" s="965"/>
      <c r="Y8987" s="965"/>
      <c r="Z8987" s="965"/>
      <c r="AA8987" s="965"/>
      <c r="AB8987" s="965"/>
      <c r="AC8987" s="1019">
        <f t="shared" si="3220"/>
        <v>950</v>
      </c>
      <c r="AD8987" s="1029">
        <f t="shared" si="3221"/>
        <v>950</v>
      </c>
      <c r="AE8987" s="969">
        <f>(J8987-"01.04.2023")/30</f>
        <v>23.766666666666666</v>
      </c>
      <c r="AF8987" s="969">
        <f t="shared" si="3222"/>
        <v>6.666666666666667</v>
      </c>
      <c r="AG8987" s="969">
        <f t="shared" si="3223"/>
        <v>142.5</v>
      </c>
      <c r="AH8987" s="969">
        <f>AG8987-AE8987</f>
        <v>118.73333333333333</v>
      </c>
      <c r="AI8987" s="969">
        <f>AC8987-(AE8987*AF8987)</f>
        <v>791.55555555555554</v>
      </c>
      <c r="AJ8987" s="997"/>
    </row>
    <row r="8988" spans="1:36" s="6" customFormat="1" ht="15.75">
      <c r="A8988" s="1475"/>
      <c r="B8988" s="990" t="s">
        <v>10127</v>
      </c>
      <c r="C8988" s="973" t="s">
        <v>66</v>
      </c>
      <c r="D8988" s="995">
        <v>1</v>
      </c>
      <c r="E8988" s="983"/>
      <c r="F8988" s="983"/>
      <c r="G8988" s="965">
        <v>1</v>
      </c>
      <c r="H8988" s="965">
        <f t="shared" si="3217"/>
        <v>1</v>
      </c>
      <c r="I8988" s="975">
        <v>45001</v>
      </c>
      <c r="J8988" s="994" t="s">
        <v>647</v>
      </c>
      <c r="K8988" s="965"/>
      <c r="L8988" s="973">
        <v>217</v>
      </c>
      <c r="M8988" s="974">
        <v>44659</v>
      </c>
      <c r="N8988" s="965">
        <v>0</v>
      </c>
      <c r="O8988" s="965">
        <v>0</v>
      </c>
      <c r="P8988" s="965">
        <v>0</v>
      </c>
      <c r="Q8988" s="965"/>
      <c r="R8988" s="965"/>
      <c r="S8988" s="965"/>
      <c r="T8988" s="965"/>
      <c r="U8988" s="965"/>
      <c r="V8988" s="965"/>
      <c r="W8988" s="965"/>
      <c r="X8988" s="965"/>
      <c r="Y8988" s="965"/>
      <c r="Z8988" s="965"/>
      <c r="AA8988" s="965"/>
      <c r="AB8988" s="965"/>
      <c r="AC8988" s="1019">
        <f t="shared" si="3220"/>
        <v>1</v>
      </c>
      <c r="AD8988" s="1029">
        <f t="shared" si="3221"/>
        <v>1</v>
      </c>
      <c r="AE8988" s="969" t="s">
        <v>334</v>
      </c>
      <c r="AF8988" s="969">
        <f t="shared" si="3222"/>
        <v>0</v>
      </c>
      <c r="AG8988" s="969" t="e">
        <f t="shared" si="3223"/>
        <v>#DIV/0!</v>
      </c>
      <c r="AH8988" s="969" t="s">
        <v>334</v>
      </c>
      <c r="AI8988" s="969" t="s">
        <v>334</v>
      </c>
      <c r="AJ8988" s="997"/>
    </row>
    <row r="8989" spans="1:36" s="6" customFormat="1" ht="15.75">
      <c r="A8989" s="1475"/>
      <c r="B8989" s="992" t="s">
        <v>9555</v>
      </c>
      <c r="C8989" s="973" t="s">
        <v>63</v>
      </c>
      <c r="D8989" s="995">
        <v>1</v>
      </c>
      <c r="E8989" s="983"/>
      <c r="F8989" s="983"/>
      <c r="G8989" s="965">
        <v>1000</v>
      </c>
      <c r="H8989" s="965">
        <f t="shared" si="3217"/>
        <v>1000</v>
      </c>
      <c r="I8989" s="975">
        <v>44986</v>
      </c>
      <c r="J8989" s="994" t="s">
        <v>10128</v>
      </c>
      <c r="K8989" s="965"/>
      <c r="L8989" s="973">
        <v>217</v>
      </c>
      <c r="M8989" s="974">
        <v>44659</v>
      </c>
      <c r="N8989" s="965">
        <v>0</v>
      </c>
      <c r="O8989" s="965">
        <v>0</v>
      </c>
      <c r="P8989" s="965">
        <v>600</v>
      </c>
      <c r="Q8989" s="965"/>
      <c r="R8989" s="965"/>
      <c r="S8989" s="965"/>
      <c r="T8989" s="965"/>
      <c r="U8989" s="965"/>
      <c r="V8989" s="965"/>
      <c r="W8989" s="965"/>
      <c r="X8989" s="965"/>
      <c r="Y8989" s="965"/>
      <c r="Z8989" s="965"/>
      <c r="AA8989" s="965"/>
      <c r="AB8989" s="965"/>
      <c r="AC8989" s="1019">
        <f t="shared" si="3220"/>
        <v>400</v>
      </c>
      <c r="AD8989" s="1029">
        <f t="shared" si="3221"/>
        <v>400</v>
      </c>
      <c r="AE8989" s="969">
        <f>(J8989-"01.04.2023")/30</f>
        <v>38.5</v>
      </c>
      <c r="AF8989" s="969">
        <f t="shared" si="3222"/>
        <v>200</v>
      </c>
      <c r="AG8989" s="969">
        <f t="shared" si="3223"/>
        <v>2</v>
      </c>
      <c r="AH8989" s="969">
        <f>AG8989-AE8989</f>
        <v>-36.5</v>
      </c>
      <c r="AI8989" s="969">
        <f>AC8989-(AE8989*AF8989)</f>
        <v>-7300</v>
      </c>
      <c r="AJ8989" s="997"/>
    </row>
    <row r="8990" spans="1:36" s="6" customFormat="1" ht="15.75">
      <c r="A8990" s="1475" t="e">
        <f>#REF!+1</f>
        <v>#REF!</v>
      </c>
      <c r="B8990" s="990" t="s">
        <v>4926</v>
      </c>
      <c r="C8990" s="997" t="s">
        <v>66</v>
      </c>
      <c r="D8990" s="995">
        <v>1</v>
      </c>
      <c r="E8990" s="997">
        <v>2300</v>
      </c>
      <c r="F8990" s="983">
        <f>E8990*D8990</f>
        <v>2300</v>
      </c>
      <c r="G8990" s="997"/>
      <c r="H8990" s="997">
        <f t="shared" si="3217"/>
        <v>0</v>
      </c>
      <c r="I8990" s="2972">
        <v>44778</v>
      </c>
      <c r="J8990" s="2972">
        <v>46054</v>
      </c>
      <c r="K8990" s="997"/>
      <c r="L8990" s="973">
        <v>217</v>
      </c>
      <c r="M8990" s="974">
        <v>44659</v>
      </c>
      <c r="N8990" s="997">
        <v>0</v>
      </c>
      <c r="O8990" s="997">
        <v>70</v>
      </c>
      <c r="P8990" s="997">
        <v>60</v>
      </c>
      <c r="Q8990" s="997"/>
      <c r="R8990" s="997"/>
      <c r="S8990" s="997"/>
      <c r="T8990" s="997"/>
      <c r="U8990" s="997"/>
      <c r="V8990" s="997"/>
      <c r="W8990" s="997"/>
      <c r="X8990" s="997"/>
      <c r="Y8990" s="997"/>
      <c r="Z8990" s="997"/>
      <c r="AA8990" s="997"/>
      <c r="AB8990" s="997"/>
      <c r="AC8990" s="1019">
        <f t="shared" si="3220"/>
        <v>2170</v>
      </c>
      <c r="AD8990" s="1029">
        <f t="shared" si="3221"/>
        <v>2170</v>
      </c>
      <c r="AE8990" s="969">
        <f>(J8990-"01.04.2023")/30</f>
        <v>34.56666666666667</v>
      </c>
      <c r="AF8990" s="969">
        <f t="shared" si="3222"/>
        <v>43.333333333333336</v>
      </c>
      <c r="AG8990" s="969">
        <f t="shared" si="3223"/>
        <v>50.076923076923073</v>
      </c>
      <c r="AH8990" s="969">
        <f>AG8990-AE8990</f>
        <v>15.510256410256403</v>
      </c>
      <c r="AI8990" s="969">
        <f>AC8990-(AE8990*AF8990)</f>
        <v>672.11111111111086</v>
      </c>
      <c r="AJ8990" s="995"/>
    </row>
    <row r="8991" spans="1:36" s="6" customFormat="1" ht="15.75">
      <c r="A8991" s="4104" t="s">
        <v>4294</v>
      </c>
      <c r="B8991" s="4106"/>
      <c r="C8991" s="4105"/>
      <c r="D8991" s="965"/>
      <c r="E8991" s="965"/>
      <c r="F8991" s="965"/>
      <c r="G8991" s="965"/>
      <c r="H8991" s="965"/>
      <c r="I8991" s="965"/>
      <c r="J8991" s="965"/>
      <c r="K8991" s="965"/>
      <c r="L8991" s="965"/>
      <c r="M8991" s="965"/>
      <c r="N8991" s="965"/>
      <c r="O8991" s="965"/>
      <c r="P8991" s="965"/>
      <c r="Q8991" s="965"/>
      <c r="R8991" s="965"/>
      <c r="S8991" s="965"/>
      <c r="T8991" s="965"/>
      <c r="U8991" s="965"/>
      <c r="V8991" s="965"/>
      <c r="W8991" s="965"/>
      <c r="X8991" s="965"/>
      <c r="Y8991" s="965"/>
      <c r="Z8991" s="965"/>
      <c r="AA8991" s="965"/>
      <c r="AB8991" s="965"/>
      <c r="AC8991" s="965"/>
      <c r="AD8991" s="965"/>
      <c r="AE8991" s="965"/>
      <c r="AF8991" s="965"/>
      <c r="AG8991" s="965"/>
      <c r="AH8991" s="965"/>
      <c r="AI8991" s="965"/>
      <c r="AJ8991" s="965"/>
    </row>
    <row r="8992" spans="1:36" s="6" customFormat="1" ht="15.75">
      <c r="A8992" s="1475">
        <v>2</v>
      </c>
      <c r="B8992" s="999" t="s">
        <v>5317</v>
      </c>
      <c r="C8992" s="981" t="s">
        <v>176</v>
      </c>
      <c r="D8992" s="966">
        <v>30.34</v>
      </c>
      <c r="E8992" s="966">
        <v>261</v>
      </c>
      <c r="F8992" s="983">
        <f t="shared" ref="F8992:F9000" si="3224">E8992*D8992</f>
        <v>7918.74</v>
      </c>
      <c r="G8992" s="966"/>
      <c r="H8992" s="965">
        <f t="shared" ref="H8992:H9000" si="3225">G8992*D8992</f>
        <v>0</v>
      </c>
      <c r="I8992" s="988">
        <v>44846</v>
      </c>
      <c r="J8992" s="988">
        <v>45746</v>
      </c>
      <c r="K8992" s="981"/>
      <c r="L8992" s="981">
        <v>860</v>
      </c>
      <c r="M8992" s="988">
        <v>44841</v>
      </c>
      <c r="N8992" s="965">
        <v>11</v>
      </c>
      <c r="O8992" s="965">
        <v>5</v>
      </c>
      <c r="P8992" s="965">
        <v>0</v>
      </c>
      <c r="Q8992" s="965"/>
      <c r="R8992" s="965"/>
      <c r="S8992" s="965"/>
      <c r="T8992" s="965"/>
      <c r="U8992" s="965"/>
      <c r="V8992" s="965"/>
      <c r="W8992" s="981"/>
      <c r="X8992" s="981"/>
      <c r="Y8992" s="981"/>
      <c r="Z8992" s="981"/>
      <c r="AA8992" s="981"/>
      <c r="AB8992" s="981"/>
      <c r="AC8992" s="1019">
        <f t="shared" ref="AC8992:AC9000" si="3226">E8992+G8992-N8992-O8992-AA8992-P8992-Q8992-R8992-S8992-T8992-U8992-V8992-W8992-X8992-Y8992</f>
        <v>245</v>
      </c>
      <c r="AD8992" s="1029">
        <f t="shared" ref="AD8992:AD9000" si="3227">D8992*AC8992</f>
        <v>7433.3</v>
      </c>
      <c r="AE8992" s="969">
        <f>(J8992-"01.04.2023")/30</f>
        <v>24.3</v>
      </c>
      <c r="AF8992" s="969">
        <f t="shared" ref="AF8992:AF9000" si="3228">(N8992+O8992+P8992+Q8992+R8992+S8992+T8992+U8992+V8992+W8992+X8992+Y8992)/3</f>
        <v>5.333333333333333</v>
      </c>
      <c r="AG8992" s="969">
        <f t="shared" ref="AG8992:AG9000" si="3229">AC8992/AF8992</f>
        <v>45.9375</v>
      </c>
      <c r="AH8992" s="969">
        <f>AG8992-AE8992</f>
        <v>21.637499999999999</v>
      </c>
      <c r="AI8992" s="969">
        <f>AC8992-(AE8992*AF8992)</f>
        <v>115.4</v>
      </c>
      <c r="AJ8992" s="981"/>
    </row>
    <row r="8993" spans="1:36" s="6" customFormat="1" ht="15.75">
      <c r="A8993" s="1475">
        <v>3</v>
      </c>
      <c r="B8993" s="1000" t="s">
        <v>5319</v>
      </c>
      <c r="C8993" s="981" t="s">
        <v>66</v>
      </c>
      <c r="D8993" s="966">
        <v>17.898</v>
      </c>
      <c r="E8993" s="966">
        <v>300</v>
      </c>
      <c r="F8993" s="983">
        <f t="shared" si="3224"/>
        <v>5369.4</v>
      </c>
      <c r="G8993" s="966"/>
      <c r="H8993" s="965">
        <f t="shared" si="3225"/>
        <v>0</v>
      </c>
      <c r="I8993" s="988">
        <v>44833</v>
      </c>
      <c r="J8993" s="988">
        <v>46113</v>
      </c>
      <c r="K8993" s="981"/>
      <c r="L8993" s="981">
        <v>788</v>
      </c>
      <c r="M8993" s="988">
        <v>44824</v>
      </c>
      <c r="N8993" s="965">
        <v>0</v>
      </c>
      <c r="O8993" s="965">
        <v>0</v>
      </c>
      <c r="P8993" s="965">
        <v>0</v>
      </c>
      <c r="Q8993" s="965"/>
      <c r="R8993" s="965"/>
      <c r="S8993" s="965"/>
      <c r="T8993" s="965"/>
      <c r="U8993" s="965"/>
      <c r="V8993" s="965"/>
      <c r="W8993" s="980"/>
      <c r="X8993" s="981"/>
      <c r="Y8993" s="981"/>
      <c r="Z8993" s="981"/>
      <c r="AA8993" s="981"/>
      <c r="AB8993" s="981"/>
      <c r="AC8993" s="1019">
        <f t="shared" si="3226"/>
        <v>300</v>
      </c>
      <c r="AD8993" s="1029">
        <f t="shared" si="3227"/>
        <v>5369.4</v>
      </c>
      <c r="AE8993" s="969">
        <f>(J8993-"01.04.2023")/30</f>
        <v>36.533333333333331</v>
      </c>
      <c r="AF8993" s="969">
        <f t="shared" si="3228"/>
        <v>0</v>
      </c>
      <c r="AG8993" s="969" t="e">
        <f t="shared" si="3229"/>
        <v>#DIV/0!</v>
      </c>
      <c r="AH8993" s="969" t="e">
        <f>AG8993-AE8993</f>
        <v>#DIV/0!</v>
      </c>
      <c r="AI8993" s="969">
        <f>AC8993-(AE8993*AF8993)</f>
        <v>300</v>
      </c>
      <c r="AJ8993" s="981"/>
    </row>
    <row r="8994" spans="1:36" s="6" customFormat="1" ht="15.75">
      <c r="A8994" s="1475">
        <f>A8993+1</f>
        <v>4</v>
      </c>
      <c r="B8994" s="999" t="s">
        <v>4086</v>
      </c>
      <c r="C8994" s="973" t="s">
        <v>66</v>
      </c>
      <c r="D8994" s="965">
        <v>0.47</v>
      </c>
      <c r="E8994" s="983">
        <v>3000</v>
      </c>
      <c r="F8994" s="983">
        <f t="shared" si="3224"/>
        <v>1410</v>
      </c>
      <c r="G8994" s="965"/>
      <c r="H8994" s="965">
        <f t="shared" si="3225"/>
        <v>0</v>
      </c>
      <c r="I8994" s="975">
        <v>44763</v>
      </c>
      <c r="J8994" s="994" t="s">
        <v>4087</v>
      </c>
      <c r="K8994" s="965"/>
      <c r="L8994" s="973">
        <v>556</v>
      </c>
      <c r="M8994" s="974">
        <v>44761</v>
      </c>
      <c r="N8994" s="965">
        <v>0</v>
      </c>
      <c r="O8994" s="965">
        <v>0</v>
      </c>
      <c r="P8994" s="965">
        <v>0</v>
      </c>
      <c r="Q8994" s="965"/>
      <c r="R8994" s="965"/>
      <c r="S8994" s="965"/>
      <c r="T8994" s="965"/>
      <c r="U8994" s="965"/>
      <c r="V8994" s="965"/>
      <c r="W8994" s="965"/>
      <c r="X8994" s="965"/>
      <c r="Y8994" s="981"/>
      <c r="Z8994" s="965"/>
      <c r="AA8994" s="965"/>
      <c r="AB8994" s="965"/>
      <c r="AC8994" s="1019">
        <f t="shared" si="3226"/>
        <v>3000</v>
      </c>
      <c r="AD8994" s="1029">
        <f t="shared" si="3227"/>
        <v>1410</v>
      </c>
      <c r="AE8994" s="969" t="s">
        <v>334</v>
      </c>
      <c r="AF8994" s="969">
        <f t="shared" si="3228"/>
        <v>0</v>
      </c>
      <c r="AG8994" s="969" t="e">
        <f t="shared" si="3229"/>
        <v>#DIV/0!</v>
      </c>
      <c r="AH8994" s="969" t="s">
        <v>334</v>
      </c>
      <c r="AI8994" s="969" t="s">
        <v>334</v>
      </c>
      <c r="AJ8994" s="965"/>
    </row>
    <row r="8995" spans="1:36" s="6" customFormat="1" ht="15.75">
      <c r="A8995" s="1475">
        <f>A8994+1</f>
        <v>5</v>
      </c>
      <c r="B8995" s="999" t="s">
        <v>4088</v>
      </c>
      <c r="C8995" s="973" t="s">
        <v>66</v>
      </c>
      <c r="D8995" s="965">
        <v>0.47</v>
      </c>
      <c r="E8995" s="983">
        <v>3000</v>
      </c>
      <c r="F8995" s="983">
        <f t="shared" si="3224"/>
        <v>1410</v>
      </c>
      <c r="G8995" s="965"/>
      <c r="H8995" s="965">
        <f t="shared" si="3225"/>
        <v>0</v>
      </c>
      <c r="I8995" s="975">
        <v>44763</v>
      </c>
      <c r="J8995" s="994" t="s">
        <v>4087</v>
      </c>
      <c r="K8995" s="965"/>
      <c r="L8995" s="973">
        <v>556</v>
      </c>
      <c r="M8995" s="974">
        <v>44761</v>
      </c>
      <c r="N8995" s="965">
        <v>0</v>
      </c>
      <c r="O8995" s="965">
        <v>0</v>
      </c>
      <c r="P8995" s="965">
        <v>0</v>
      </c>
      <c r="Q8995" s="965"/>
      <c r="R8995" s="965"/>
      <c r="S8995" s="965"/>
      <c r="T8995" s="965"/>
      <c r="U8995" s="965"/>
      <c r="V8995" s="965"/>
      <c r="W8995" s="965"/>
      <c r="X8995" s="965"/>
      <c r="Y8995" s="981"/>
      <c r="Z8995" s="965"/>
      <c r="AA8995" s="965"/>
      <c r="AB8995" s="965"/>
      <c r="AC8995" s="1019">
        <f t="shared" si="3226"/>
        <v>3000</v>
      </c>
      <c r="AD8995" s="1029">
        <f t="shared" si="3227"/>
        <v>1410</v>
      </c>
      <c r="AE8995" s="969" t="s">
        <v>334</v>
      </c>
      <c r="AF8995" s="969">
        <f t="shared" si="3228"/>
        <v>0</v>
      </c>
      <c r="AG8995" s="969" t="e">
        <f t="shared" si="3229"/>
        <v>#DIV/0!</v>
      </c>
      <c r="AH8995" s="969" t="s">
        <v>334</v>
      </c>
      <c r="AI8995" s="969" t="s">
        <v>334</v>
      </c>
      <c r="AJ8995" s="965"/>
    </row>
    <row r="8996" spans="1:36" s="6" customFormat="1" ht="15.75">
      <c r="A8996" s="1475">
        <f>A8995+1</f>
        <v>6</v>
      </c>
      <c r="B8996" s="999" t="s">
        <v>5303</v>
      </c>
      <c r="C8996" s="973" t="s">
        <v>176</v>
      </c>
      <c r="D8996" s="965">
        <v>45</v>
      </c>
      <c r="E8996" s="983">
        <v>59</v>
      </c>
      <c r="F8996" s="983">
        <f t="shared" si="3224"/>
        <v>2655</v>
      </c>
      <c r="G8996" s="965"/>
      <c r="H8996" s="965">
        <f t="shared" si="3225"/>
        <v>0</v>
      </c>
      <c r="I8996" s="975">
        <v>44846</v>
      </c>
      <c r="J8996" s="994" t="s">
        <v>6098</v>
      </c>
      <c r="K8996" s="965"/>
      <c r="L8996" s="973">
        <v>860</v>
      </c>
      <c r="M8996" s="974">
        <v>45572</v>
      </c>
      <c r="N8996" s="965">
        <v>6</v>
      </c>
      <c r="O8996" s="965">
        <v>6</v>
      </c>
      <c r="P8996" s="965">
        <v>2</v>
      </c>
      <c r="Q8996" s="965"/>
      <c r="R8996" s="965"/>
      <c r="S8996" s="965"/>
      <c r="T8996" s="965"/>
      <c r="U8996" s="965"/>
      <c r="V8996" s="965"/>
      <c r="W8996" s="965"/>
      <c r="X8996" s="965"/>
      <c r="Y8996" s="981"/>
      <c r="Z8996" s="965"/>
      <c r="AA8996" s="965"/>
      <c r="AB8996" s="965"/>
      <c r="AC8996" s="1019">
        <f t="shared" si="3226"/>
        <v>45</v>
      </c>
      <c r="AD8996" s="1029">
        <f t="shared" si="3227"/>
        <v>2025</v>
      </c>
      <c r="AE8996" s="969">
        <f>(J8996-"01.04.2023")/30</f>
        <v>19.3</v>
      </c>
      <c r="AF8996" s="969">
        <f t="shared" si="3228"/>
        <v>4.666666666666667</v>
      </c>
      <c r="AG8996" s="969">
        <f t="shared" si="3229"/>
        <v>9.6428571428571423</v>
      </c>
      <c r="AH8996" s="969">
        <f>AG8996-AE8996</f>
        <v>-9.6571428571428584</v>
      </c>
      <c r="AI8996" s="969">
        <f>AC8996-(AE8996*AF8996)</f>
        <v>-45.066666666666677</v>
      </c>
      <c r="AJ8996" s="965"/>
    </row>
    <row r="8997" spans="1:36" s="6" customFormat="1" ht="15.75">
      <c r="A8997" s="1475">
        <v>7</v>
      </c>
      <c r="B8997" s="990" t="s">
        <v>5320</v>
      </c>
      <c r="C8997" s="973" t="s">
        <v>66</v>
      </c>
      <c r="D8997" s="965">
        <v>18.286000000000001</v>
      </c>
      <c r="E8997" s="983">
        <v>30</v>
      </c>
      <c r="F8997" s="983">
        <f t="shared" si="3224"/>
        <v>548.58000000000004</v>
      </c>
      <c r="G8997" s="965"/>
      <c r="H8997" s="965">
        <f t="shared" si="3225"/>
        <v>0</v>
      </c>
      <c r="I8997" s="988">
        <v>44833</v>
      </c>
      <c r="J8997" s="988">
        <v>46113</v>
      </c>
      <c r="K8997" s="981"/>
      <c r="L8997" s="981">
        <v>788</v>
      </c>
      <c r="M8997" s="988">
        <v>44824</v>
      </c>
      <c r="N8997" s="965">
        <v>0</v>
      </c>
      <c r="O8997" s="965">
        <v>0</v>
      </c>
      <c r="P8997" s="965">
        <v>0</v>
      </c>
      <c r="Q8997" s="965"/>
      <c r="R8997" s="965"/>
      <c r="S8997" s="965"/>
      <c r="T8997" s="965"/>
      <c r="U8997" s="965"/>
      <c r="V8997" s="965"/>
      <c r="W8997" s="965"/>
      <c r="X8997" s="965"/>
      <c r="Y8997" s="981"/>
      <c r="Z8997" s="965"/>
      <c r="AA8997" s="965"/>
      <c r="AB8997" s="965"/>
      <c r="AC8997" s="1019">
        <f t="shared" si="3226"/>
        <v>30</v>
      </c>
      <c r="AD8997" s="1029">
        <f t="shared" si="3227"/>
        <v>548.58000000000004</v>
      </c>
      <c r="AE8997" s="969">
        <f>(J8997-"01.04.2023")/30</f>
        <v>36.533333333333331</v>
      </c>
      <c r="AF8997" s="969">
        <f t="shared" si="3228"/>
        <v>0</v>
      </c>
      <c r="AG8997" s="969" t="e">
        <f t="shared" si="3229"/>
        <v>#DIV/0!</v>
      </c>
      <c r="AH8997" s="969" t="e">
        <f>AG8997-AE8997</f>
        <v>#DIV/0!</v>
      </c>
      <c r="AI8997" s="969">
        <f>AC8997-(AE8997*AF8997)</f>
        <v>30</v>
      </c>
      <c r="AJ8997" s="965"/>
    </row>
    <row r="8998" spans="1:36" s="6" customFormat="1" ht="15.75">
      <c r="A8998" s="1475">
        <f>A8997+1</f>
        <v>8</v>
      </c>
      <c r="B8998" s="990" t="s">
        <v>5321</v>
      </c>
      <c r="C8998" s="973" t="s">
        <v>66</v>
      </c>
      <c r="D8998" s="965">
        <v>43.512</v>
      </c>
      <c r="E8998" s="983">
        <v>100</v>
      </c>
      <c r="F8998" s="983">
        <f t="shared" si="3224"/>
        <v>4351.2</v>
      </c>
      <c r="G8998" s="965"/>
      <c r="H8998" s="965">
        <f t="shared" si="3225"/>
        <v>0</v>
      </c>
      <c r="I8998" s="988">
        <v>44833</v>
      </c>
      <c r="J8998" s="988">
        <v>46113</v>
      </c>
      <c r="K8998" s="981"/>
      <c r="L8998" s="981">
        <v>788</v>
      </c>
      <c r="M8998" s="988">
        <v>44824</v>
      </c>
      <c r="N8998" s="965">
        <v>4</v>
      </c>
      <c r="O8998" s="965">
        <v>0</v>
      </c>
      <c r="P8998" s="965">
        <v>2</v>
      </c>
      <c r="Q8998" s="965"/>
      <c r="R8998" s="965"/>
      <c r="S8998" s="965"/>
      <c r="T8998" s="965"/>
      <c r="U8998" s="965"/>
      <c r="V8998" s="965"/>
      <c r="W8998" s="965"/>
      <c r="X8998" s="965"/>
      <c r="Y8998" s="981"/>
      <c r="Z8998" s="965"/>
      <c r="AA8998" s="965"/>
      <c r="AB8998" s="965"/>
      <c r="AC8998" s="1019">
        <f t="shared" si="3226"/>
        <v>94</v>
      </c>
      <c r="AD8998" s="1029">
        <f t="shared" si="3227"/>
        <v>4090.1280000000002</v>
      </c>
      <c r="AE8998" s="969">
        <f>(J8998-"01.04.2023")/30</f>
        <v>36.533333333333331</v>
      </c>
      <c r="AF8998" s="969">
        <f t="shared" si="3228"/>
        <v>2</v>
      </c>
      <c r="AG8998" s="969">
        <f t="shared" si="3229"/>
        <v>47</v>
      </c>
      <c r="AH8998" s="969">
        <f>AG8998-AE8998</f>
        <v>10.466666666666669</v>
      </c>
      <c r="AI8998" s="969">
        <f>AC8998-(AE8998*AF8998)</f>
        <v>20.933333333333337</v>
      </c>
      <c r="AJ8998" s="965"/>
    </row>
    <row r="8999" spans="1:36" s="6" customFormat="1" ht="15.75">
      <c r="A8999" s="1475">
        <f>A8998+1</f>
        <v>9</v>
      </c>
      <c r="B8999" s="990" t="s">
        <v>5322</v>
      </c>
      <c r="C8999" s="973" t="s">
        <v>66</v>
      </c>
      <c r="D8999" s="965">
        <v>41.734000000000002</v>
      </c>
      <c r="E8999" s="983">
        <v>100</v>
      </c>
      <c r="F8999" s="983">
        <f t="shared" si="3224"/>
        <v>4173.4000000000005</v>
      </c>
      <c r="G8999" s="965"/>
      <c r="H8999" s="965">
        <f t="shared" si="3225"/>
        <v>0</v>
      </c>
      <c r="I8999" s="988">
        <v>44833</v>
      </c>
      <c r="J8999" s="988">
        <v>46113</v>
      </c>
      <c r="K8999" s="981"/>
      <c r="L8999" s="981">
        <v>788</v>
      </c>
      <c r="M8999" s="988">
        <v>44824</v>
      </c>
      <c r="N8999" s="965">
        <v>0</v>
      </c>
      <c r="O8999" s="965">
        <v>0</v>
      </c>
      <c r="P8999" s="965">
        <v>0</v>
      </c>
      <c r="Q8999" s="965"/>
      <c r="R8999" s="965"/>
      <c r="S8999" s="965"/>
      <c r="T8999" s="965"/>
      <c r="U8999" s="965"/>
      <c r="V8999" s="965"/>
      <c r="W8999" s="965"/>
      <c r="X8999" s="965"/>
      <c r="Y8999" s="981"/>
      <c r="Z8999" s="965"/>
      <c r="AA8999" s="965"/>
      <c r="AB8999" s="965"/>
      <c r="AC8999" s="1019">
        <f t="shared" si="3226"/>
        <v>100</v>
      </c>
      <c r="AD8999" s="1029">
        <f t="shared" si="3227"/>
        <v>4173.4000000000005</v>
      </c>
      <c r="AE8999" s="969">
        <f>(J8999-"01.04.2023")/30</f>
        <v>36.533333333333331</v>
      </c>
      <c r="AF8999" s="969">
        <f t="shared" si="3228"/>
        <v>0</v>
      </c>
      <c r="AG8999" s="969" t="e">
        <f t="shared" si="3229"/>
        <v>#DIV/0!</v>
      </c>
      <c r="AH8999" s="969" t="e">
        <f>AG8999-AE8999</f>
        <v>#DIV/0!</v>
      </c>
      <c r="AI8999" s="969">
        <f>AC8999-(AE8999*AF8999)</f>
        <v>100</v>
      </c>
      <c r="AJ8999" s="965"/>
    </row>
    <row r="9000" spans="1:36" s="6" customFormat="1" ht="15.75">
      <c r="A9000" s="1475">
        <f>A8999+1</f>
        <v>10</v>
      </c>
      <c r="B9000" s="999" t="s">
        <v>5323</v>
      </c>
      <c r="C9000" s="973" t="s">
        <v>66</v>
      </c>
      <c r="D9000" s="965">
        <v>8.07</v>
      </c>
      <c r="E9000" s="983">
        <v>50</v>
      </c>
      <c r="F9000" s="983">
        <f t="shared" si="3224"/>
        <v>403.5</v>
      </c>
      <c r="G9000" s="965"/>
      <c r="H9000" s="965">
        <f t="shared" si="3225"/>
        <v>0</v>
      </c>
      <c r="I9000" s="988">
        <v>44833</v>
      </c>
      <c r="J9000" s="988">
        <v>46113</v>
      </c>
      <c r="K9000" s="981"/>
      <c r="L9000" s="981">
        <v>788</v>
      </c>
      <c r="M9000" s="988">
        <v>44824</v>
      </c>
      <c r="N9000" s="965">
        <v>0</v>
      </c>
      <c r="O9000" s="965">
        <v>0</v>
      </c>
      <c r="P9000" s="965">
        <v>0</v>
      </c>
      <c r="Q9000" s="965"/>
      <c r="R9000" s="965"/>
      <c r="S9000" s="965"/>
      <c r="T9000" s="965"/>
      <c r="U9000" s="965"/>
      <c r="V9000" s="965"/>
      <c r="W9000" s="965"/>
      <c r="X9000" s="965"/>
      <c r="Y9000" s="981"/>
      <c r="Z9000" s="965"/>
      <c r="AA9000" s="965"/>
      <c r="AB9000" s="965"/>
      <c r="AC9000" s="1019">
        <f t="shared" si="3226"/>
        <v>50</v>
      </c>
      <c r="AD9000" s="1029">
        <f t="shared" si="3227"/>
        <v>403.5</v>
      </c>
      <c r="AE9000" s="969">
        <f>(J9000-"01.04.2023")/30</f>
        <v>36.533333333333331</v>
      </c>
      <c r="AF9000" s="969">
        <f t="shared" si="3228"/>
        <v>0</v>
      </c>
      <c r="AG9000" s="969" t="e">
        <f t="shared" si="3229"/>
        <v>#DIV/0!</v>
      </c>
      <c r="AH9000" s="969" t="e">
        <f>AG9000-AE9000</f>
        <v>#DIV/0!</v>
      </c>
      <c r="AI9000" s="969">
        <f>AC9000-(AE9000*AF9000)</f>
        <v>50</v>
      </c>
      <c r="AJ9000" s="965"/>
    </row>
    <row r="9001" spans="1:36" ht="15" customHeight="1">
      <c r="A9001" s="4333" t="s">
        <v>920</v>
      </c>
      <c r="B9001" s="4334"/>
      <c r="C9001" s="4334"/>
      <c r="D9001" s="4334"/>
      <c r="E9001" s="4334"/>
      <c r="F9001" s="4334"/>
      <c r="G9001" s="4334"/>
      <c r="H9001" s="4334"/>
      <c r="I9001" s="4334"/>
      <c r="J9001" s="4334"/>
      <c r="K9001" s="4334"/>
      <c r="L9001" s="4334"/>
      <c r="M9001" s="4334"/>
      <c r="N9001" s="4334"/>
      <c r="O9001" s="4334"/>
      <c r="P9001" s="4334"/>
      <c r="Q9001" s="4334"/>
      <c r="R9001" s="4334"/>
      <c r="S9001" s="4334"/>
      <c r="T9001" s="4334"/>
      <c r="U9001" s="4334"/>
      <c r="V9001" s="4334"/>
      <c r="W9001" s="4334"/>
      <c r="X9001" s="4334"/>
      <c r="Y9001" s="4334"/>
      <c r="Z9001" s="4334"/>
      <c r="AA9001" s="4334"/>
      <c r="AB9001" s="4334"/>
      <c r="AC9001" s="4334"/>
      <c r="AD9001" s="4334"/>
      <c r="AE9001" s="4334"/>
      <c r="AF9001" s="4334"/>
      <c r="AG9001" s="4334"/>
      <c r="AH9001" s="4334"/>
      <c r="AI9001" s="4334"/>
      <c r="AJ9001" s="4317"/>
    </row>
    <row r="9002" spans="1:36" ht="15.75" customHeight="1">
      <c r="A9002" s="4365" t="s">
        <v>19</v>
      </c>
      <c r="B9002" s="4366"/>
      <c r="C9002" s="4366"/>
      <c r="D9002" s="4366"/>
      <c r="E9002" s="4366"/>
      <c r="F9002" s="4366"/>
      <c r="G9002" s="4366"/>
      <c r="H9002" s="4366"/>
      <c r="I9002" s="4366"/>
      <c r="J9002" s="4366"/>
      <c r="K9002" s="4366"/>
      <c r="L9002" s="4366"/>
      <c r="M9002" s="4366"/>
      <c r="N9002" s="4366"/>
      <c r="O9002" s="4366"/>
      <c r="P9002" s="4366"/>
      <c r="Q9002" s="4366"/>
      <c r="R9002" s="4366"/>
      <c r="S9002" s="4366"/>
      <c r="T9002" s="4366"/>
      <c r="U9002" s="4366"/>
      <c r="V9002" s="4366"/>
      <c r="W9002" s="4366"/>
      <c r="X9002" s="4366"/>
      <c r="Y9002" s="4366"/>
      <c r="Z9002" s="4366"/>
      <c r="AA9002" s="4366"/>
      <c r="AB9002" s="4366"/>
      <c r="AC9002" s="4366"/>
      <c r="AD9002" s="4366"/>
      <c r="AE9002" s="4366"/>
      <c r="AF9002" s="4366"/>
      <c r="AG9002" s="4366"/>
      <c r="AH9002" s="4366"/>
      <c r="AI9002" s="4366"/>
      <c r="AJ9002" s="4367"/>
    </row>
    <row r="9003" spans="1:36" ht="15.75" customHeight="1">
      <c r="A9003" s="4368" t="s">
        <v>646</v>
      </c>
      <c r="B9003" s="4369"/>
      <c r="C9003" s="4369"/>
      <c r="D9003" s="4369"/>
      <c r="E9003" s="4369"/>
      <c r="F9003" s="4369"/>
      <c r="G9003" s="4369"/>
      <c r="H9003" s="4369"/>
      <c r="I9003" s="4369"/>
      <c r="J9003" s="4369"/>
      <c r="K9003" s="4369"/>
      <c r="L9003" s="4369"/>
      <c r="M9003" s="4369"/>
      <c r="N9003" s="4369"/>
      <c r="O9003" s="4369"/>
      <c r="P9003" s="4369"/>
      <c r="Q9003" s="4369"/>
      <c r="R9003" s="4369"/>
      <c r="S9003" s="4369"/>
      <c r="T9003" s="4369"/>
      <c r="U9003" s="4369"/>
      <c r="V9003" s="4369"/>
      <c r="W9003" s="4369"/>
      <c r="X9003" s="4369"/>
      <c r="Y9003" s="4369"/>
      <c r="Z9003" s="4369"/>
      <c r="AA9003" s="4369"/>
      <c r="AB9003" s="4369"/>
      <c r="AC9003" s="4369"/>
      <c r="AD9003" s="4369"/>
      <c r="AE9003" s="4369"/>
      <c r="AF9003" s="4369"/>
      <c r="AG9003" s="4369"/>
      <c r="AH9003" s="4369"/>
      <c r="AI9003" s="4369"/>
      <c r="AJ9003" s="4370"/>
    </row>
    <row r="9004" spans="1:36" ht="15.75">
      <c r="A9004" s="1433">
        <v>1</v>
      </c>
      <c r="B9004" s="1142" t="s">
        <v>770</v>
      </c>
      <c r="C9004" s="2973" t="s">
        <v>771</v>
      </c>
      <c r="D9004" s="2974">
        <v>0.85</v>
      </c>
      <c r="E9004" s="2507">
        <v>11200</v>
      </c>
      <c r="F9004" s="2975">
        <v>9520</v>
      </c>
      <c r="G9004" s="2507">
        <v>0</v>
      </c>
      <c r="H9004" s="2975">
        <f t="shared" ref="H9004:H9009" si="3230">D9004*G9004</f>
        <v>0</v>
      </c>
      <c r="I9004" s="2976">
        <v>44903</v>
      </c>
      <c r="J9004" s="2976">
        <v>45596</v>
      </c>
      <c r="K9004" s="2976"/>
      <c r="L9004" s="2977">
        <v>873</v>
      </c>
      <c r="M9004" s="2978">
        <v>44846</v>
      </c>
      <c r="N9004" s="2979">
        <v>0</v>
      </c>
      <c r="O9004" s="2979">
        <v>0</v>
      </c>
      <c r="P9004" s="2979">
        <v>2400</v>
      </c>
      <c r="Q9004" s="2979"/>
      <c r="R9004" s="2979"/>
      <c r="S9004" s="2979"/>
      <c r="T9004" s="2979"/>
      <c r="U9004" s="2979"/>
      <c r="V9004" s="2979"/>
      <c r="W9004" s="2979"/>
      <c r="X9004" s="2979"/>
      <c r="Y9004" s="2979"/>
      <c r="Z9004" s="2507"/>
      <c r="AA9004" s="2507"/>
      <c r="AB9004" s="2974"/>
      <c r="AC9004" s="1507">
        <f t="shared" ref="AC9004:AC9009" si="3231">E9004+G9004-N9004-O9004-AA9004-P9004-Q9004-R9004-S9004-T9004-U9004-V9004-W9004-X9004-Y9004</f>
        <v>8800</v>
      </c>
      <c r="AD9004" s="1508">
        <f t="shared" ref="AD9004:AD9009" si="3232">D9004*AC9004</f>
        <v>7480</v>
      </c>
      <c r="AE9004" s="14">
        <f t="shared" ref="AE9004:AE9009" si="3233">(J9004-"01.04.2023")/30</f>
        <v>19.3</v>
      </c>
      <c r="AF9004" s="14">
        <f t="shared" ref="AF9004:AF9009" si="3234">(N9004+O9004+P9004+Q9004+R9004+S9004+T9004+U9004+V9004+W9004+X9004+Y9004)/3</f>
        <v>800</v>
      </c>
      <c r="AG9004" s="14">
        <f t="shared" ref="AG9004:AG9009" si="3235">AC9004/AF9004</f>
        <v>11</v>
      </c>
      <c r="AH9004" s="14">
        <f t="shared" ref="AH9004:AH9009" si="3236">AG9004-AE9004</f>
        <v>-8.3000000000000007</v>
      </c>
      <c r="AI9004" s="14">
        <f t="shared" ref="AI9004:AI9009" si="3237">AC9004-(AE9004*AF9004)</f>
        <v>-6640</v>
      </c>
      <c r="AJ9004" s="2507"/>
    </row>
    <row r="9005" spans="1:36" ht="31.5">
      <c r="A9005" s="1433">
        <v>3</v>
      </c>
      <c r="B9005" s="1142" t="s">
        <v>772</v>
      </c>
      <c r="C9005" s="2973" t="s">
        <v>66</v>
      </c>
      <c r="D9005" s="2974">
        <v>22.25</v>
      </c>
      <c r="E9005" s="2507">
        <v>3181</v>
      </c>
      <c r="F9005" s="2975">
        <v>70777.25</v>
      </c>
      <c r="G9005" s="2507">
        <v>0</v>
      </c>
      <c r="H9005" s="2975">
        <f t="shared" si="3230"/>
        <v>0</v>
      </c>
      <c r="I9005" s="2976">
        <v>44816</v>
      </c>
      <c r="J9005" s="2976">
        <v>45535</v>
      </c>
      <c r="K9005" s="2976"/>
      <c r="L9005" s="2980">
        <v>633</v>
      </c>
      <c r="M9005" s="2981">
        <v>44777</v>
      </c>
      <c r="N9005" s="2979">
        <v>101</v>
      </c>
      <c r="O9005" s="2979">
        <v>69</v>
      </c>
      <c r="P9005" s="2979">
        <v>106</v>
      </c>
      <c r="Q9005" s="2979"/>
      <c r="R9005" s="2979"/>
      <c r="S9005" s="2979"/>
      <c r="T9005" s="2979"/>
      <c r="U9005" s="2979"/>
      <c r="V9005" s="2979"/>
      <c r="W9005" s="2979"/>
      <c r="X9005" s="2979"/>
      <c r="Y9005" s="2979"/>
      <c r="Z9005" s="2507"/>
      <c r="AA9005" s="2507"/>
      <c r="AB9005" s="2974"/>
      <c r="AC9005" s="1507">
        <f t="shared" si="3231"/>
        <v>2905</v>
      </c>
      <c r="AD9005" s="1508">
        <f t="shared" si="3232"/>
        <v>64636.25</v>
      </c>
      <c r="AE9005" s="14">
        <f t="shared" si="3233"/>
        <v>17.266666666666666</v>
      </c>
      <c r="AF9005" s="14">
        <f t="shared" si="3234"/>
        <v>92</v>
      </c>
      <c r="AG9005" s="14">
        <f t="shared" si="3235"/>
        <v>31.576086956521738</v>
      </c>
      <c r="AH9005" s="14">
        <f t="shared" si="3236"/>
        <v>14.309420289855073</v>
      </c>
      <c r="AI9005" s="14">
        <f t="shared" si="3237"/>
        <v>1316.4666666666667</v>
      </c>
      <c r="AJ9005" s="2507"/>
    </row>
    <row r="9006" spans="1:36" ht="15.75">
      <c r="A9006" s="1433">
        <v>6</v>
      </c>
      <c r="B9006" s="1142" t="s">
        <v>773</v>
      </c>
      <c r="C9006" s="2973" t="s">
        <v>66</v>
      </c>
      <c r="D9006" s="2974">
        <v>54</v>
      </c>
      <c r="E9006" s="2507">
        <v>6675</v>
      </c>
      <c r="F9006" s="2975">
        <v>360450</v>
      </c>
      <c r="G9006" s="2507">
        <v>0</v>
      </c>
      <c r="H9006" s="2975">
        <f t="shared" si="3230"/>
        <v>0</v>
      </c>
      <c r="I9006" s="2976">
        <v>44910</v>
      </c>
      <c r="J9006" s="2976">
        <v>45346</v>
      </c>
      <c r="K9006" s="2976"/>
      <c r="L9006" s="2977">
        <v>625</v>
      </c>
      <c r="M9006" s="2978">
        <v>44775</v>
      </c>
      <c r="N9006" s="2979">
        <v>0</v>
      </c>
      <c r="O9006" s="2979">
        <v>265</v>
      </c>
      <c r="P9006" s="2979">
        <v>379</v>
      </c>
      <c r="Q9006" s="2979"/>
      <c r="R9006" s="2979"/>
      <c r="S9006" s="2979"/>
      <c r="T9006" s="2979"/>
      <c r="U9006" s="2979"/>
      <c r="V9006" s="2979"/>
      <c r="W9006" s="2979"/>
      <c r="X9006" s="2979"/>
      <c r="Y9006" s="2979"/>
      <c r="Z9006" s="2507"/>
      <c r="AA9006" s="2507"/>
      <c r="AB9006" s="2974"/>
      <c r="AC9006" s="1507">
        <f t="shared" si="3231"/>
        <v>6031</v>
      </c>
      <c r="AD9006" s="1508">
        <f t="shared" si="3232"/>
        <v>325674</v>
      </c>
      <c r="AE9006" s="14">
        <f t="shared" si="3233"/>
        <v>10.966666666666667</v>
      </c>
      <c r="AF9006" s="14">
        <f t="shared" si="3234"/>
        <v>214.66666666666666</v>
      </c>
      <c r="AG9006" s="14">
        <f t="shared" si="3235"/>
        <v>28.094720496894411</v>
      </c>
      <c r="AH9006" s="14">
        <f t="shared" si="3236"/>
        <v>17.128053830227742</v>
      </c>
      <c r="AI9006" s="14">
        <f t="shared" si="3237"/>
        <v>3676.8222222222221</v>
      </c>
      <c r="AJ9006" s="2507"/>
    </row>
    <row r="9007" spans="1:36" ht="15.75">
      <c r="A9007" s="1433">
        <v>7</v>
      </c>
      <c r="B9007" s="1142" t="s">
        <v>774</v>
      </c>
      <c r="C9007" s="2973" t="s">
        <v>65</v>
      </c>
      <c r="D9007" s="2974">
        <v>934.9</v>
      </c>
      <c r="E9007" s="2507">
        <v>41</v>
      </c>
      <c r="F9007" s="2975">
        <v>38330.9</v>
      </c>
      <c r="G9007" s="2507">
        <v>0</v>
      </c>
      <c r="H9007" s="2975">
        <f t="shared" si="3230"/>
        <v>0</v>
      </c>
      <c r="I9007" s="2982">
        <v>44428</v>
      </c>
      <c r="J9007" s="2982">
        <v>45689</v>
      </c>
      <c r="K9007" s="2507"/>
      <c r="L9007" s="2977">
        <v>1082</v>
      </c>
      <c r="M9007" s="2983" t="s">
        <v>1365</v>
      </c>
      <c r="N9007" s="2979">
        <v>5</v>
      </c>
      <c r="O9007" s="2979">
        <v>1</v>
      </c>
      <c r="P9007" s="2979">
        <v>14</v>
      </c>
      <c r="Q9007" s="2979"/>
      <c r="R9007" s="2979"/>
      <c r="S9007" s="2979"/>
      <c r="T9007" s="2979"/>
      <c r="U9007" s="2979"/>
      <c r="V9007" s="2979"/>
      <c r="W9007" s="2979"/>
      <c r="X9007" s="2979"/>
      <c r="Y9007" s="2979"/>
      <c r="Z9007" s="2507"/>
      <c r="AA9007" s="2507"/>
      <c r="AB9007" s="2974"/>
      <c r="AC9007" s="1507">
        <f t="shared" si="3231"/>
        <v>21</v>
      </c>
      <c r="AD9007" s="1508">
        <f t="shared" si="3232"/>
        <v>19632.899999999998</v>
      </c>
      <c r="AE9007" s="14">
        <f t="shared" si="3233"/>
        <v>22.4</v>
      </c>
      <c r="AF9007" s="14">
        <f t="shared" si="3234"/>
        <v>6.666666666666667</v>
      </c>
      <c r="AG9007" s="14">
        <f t="shared" si="3235"/>
        <v>3.15</v>
      </c>
      <c r="AH9007" s="14">
        <f t="shared" si="3236"/>
        <v>-19.25</v>
      </c>
      <c r="AI9007" s="14">
        <f t="shared" si="3237"/>
        <v>-128.33333333333334</v>
      </c>
      <c r="AJ9007" s="2507"/>
    </row>
    <row r="9008" spans="1:36" ht="15.75">
      <c r="A9008" s="1433">
        <v>8</v>
      </c>
      <c r="B9008" s="1142" t="s">
        <v>5108</v>
      </c>
      <c r="C9008" s="2973" t="s">
        <v>66</v>
      </c>
      <c r="D9008" s="2974">
        <v>12.84</v>
      </c>
      <c r="E9008" s="2507">
        <v>780</v>
      </c>
      <c r="F9008" s="2975">
        <v>10015.200000000001</v>
      </c>
      <c r="G9008" s="2507">
        <v>0</v>
      </c>
      <c r="H9008" s="2975">
        <f t="shared" si="3230"/>
        <v>0</v>
      </c>
      <c r="I9008" s="2982">
        <v>44789</v>
      </c>
      <c r="J9008" s="2982">
        <v>46162</v>
      </c>
      <c r="K9008" s="2507"/>
      <c r="L9008" s="2977">
        <v>624</v>
      </c>
      <c r="M9008" s="2983" t="s">
        <v>5043</v>
      </c>
      <c r="N9008" s="2979">
        <v>240</v>
      </c>
      <c r="O9008" s="2979">
        <v>240</v>
      </c>
      <c r="P9008" s="2979">
        <v>0</v>
      </c>
      <c r="Q9008" s="2979"/>
      <c r="R9008" s="2979"/>
      <c r="S9008" s="2979"/>
      <c r="T9008" s="2979"/>
      <c r="U9008" s="2979"/>
      <c r="V9008" s="2979"/>
      <c r="W9008" s="2979"/>
      <c r="X9008" s="2979"/>
      <c r="Y9008" s="2979"/>
      <c r="Z9008" s="2507"/>
      <c r="AA9008" s="2507"/>
      <c r="AB9008" s="2974"/>
      <c r="AC9008" s="1507">
        <f t="shared" si="3231"/>
        <v>300</v>
      </c>
      <c r="AD9008" s="1508">
        <f t="shared" si="3232"/>
        <v>3852</v>
      </c>
      <c r="AE9008" s="14">
        <f t="shared" si="3233"/>
        <v>38.166666666666664</v>
      </c>
      <c r="AF9008" s="14">
        <f t="shared" si="3234"/>
        <v>160</v>
      </c>
      <c r="AG9008" s="14">
        <f t="shared" si="3235"/>
        <v>1.875</v>
      </c>
      <c r="AH9008" s="14">
        <f t="shared" si="3236"/>
        <v>-36.291666666666664</v>
      </c>
      <c r="AI9008" s="14">
        <f t="shared" si="3237"/>
        <v>-5806.6666666666661</v>
      </c>
      <c r="AJ9008" s="2507"/>
    </row>
    <row r="9009" spans="1:36" ht="31.5">
      <c r="A9009" s="1433">
        <v>9</v>
      </c>
      <c r="B9009" s="1142" t="s">
        <v>6439</v>
      </c>
      <c r="C9009" s="2973" t="s">
        <v>66</v>
      </c>
      <c r="D9009" s="2974">
        <v>268</v>
      </c>
      <c r="E9009" s="2507">
        <v>2955</v>
      </c>
      <c r="F9009" s="2975">
        <v>791940</v>
      </c>
      <c r="G9009" s="2507">
        <v>0</v>
      </c>
      <c r="H9009" s="2975">
        <f t="shared" si="3230"/>
        <v>0</v>
      </c>
      <c r="I9009" s="2982">
        <v>44886</v>
      </c>
      <c r="J9009" s="2982">
        <v>45565</v>
      </c>
      <c r="K9009" s="2507"/>
      <c r="L9009" s="2977">
        <v>955</v>
      </c>
      <c r="M9009" s="2983" t="s">
        <v>6694</v>
      </c>
      <c r="N9009" s="2979">
        <v>512</v>
      </c>
      <c r="O9009" s="2979">
        <v>370</v>
      </c>
      <c r="P9009" s="2979">
        <v>337</v>
      </c>
      <c r="Q9009" s="2979"/>
      <c r="R9009" s="2979"/>
      <c r="S9009" s="2979"/>
      <c r="T9009" s="2979"/>
      <c r="U9009" s="2979"/>
      <c r="V9009" s="2979"/>
      <c r="W9009" s="2979"/>
      <c r="X9009" s="2979"/>
      <c r="Y9009" s="2979"/>
      <c r="Z9009" s="2507"/>
      <c r="AA9009" s="2507"/>
      <c r="AB9009" s="2974"/>
      <c r="AC9009" s="1507">
        <f t="shared" si="3231"/>
        <v>1736</v>
      </c>
      <c r="AD9009" s="1508">
        <f t="shared" si="3232"/>
        <v>465248</v>
      </c>
      <c r="AE9009" s="14">
        <f t="shared" si="3233"/>
        <v>18.266666666666666</v>
      </c>
      <c r="AF9009" s="14">
        <f t="shared" si="3234"/>
        <v>406.33333333333331</v>
      </c>
      <c r="AG9009" s="14">
        <f t="shared" si="3235"/>
        <v>4.272354388843314</v>
      </c>
      <c r="AH9009" s="14">
        <f t="shared" si="3236"/>
        <v>-13.994312277823351</v>
      </c>
      <c r="AI9009" s="14">
        <f t="shared" si="3237"/>
        <v>-5686.3555555555549</v>
      </c>
      <c r="AJ9009" s="2507"/>
    </row>
    <row r="9010" spans="1:36" ht="15.75" customHeight="1">
      <c r="A9010" s="4346" t="s">
        <v>20</v>
      </c>
      <c r="B9010" s="4347"/>
      <c r="C9010" s="4347"/>
      <c r="D9010" s="4347"/>
      <c r="E9010" s="4347"/>
      <c r="F9010" s="4347"/>
      <c r="G9010" s="4347"/>
      <c r="H9010" s="4347"/>
      <c r="I9010" s="4347"/>
      <c r="J9010" s="4347"/>
      <c r="K9010" s="4347"/>
      <c r="L9010" s="4347"/>
      <c r="M9010" s="4347"/>
      <c r="N9010" s="4347"/>
      <c r="O9010" s="4347"/>
      <c r="P9010" s="4347"/>
      <c r="Q9010" s="4347"/>
      <c r="R9010" s="4347"/>
      <c r="S9010" s="4347"/>
      <c r="T9010" s="4347"/>
      <c r="U9010" s="4347"/>
      <c r="V9010" s="4347"/>
      <c r="W9010" s="4347"/>
      <c r="X9010" s="4347"/>
      <c r="Y9010" s="4347"/>
      <c r="Z9010" s="4347"/>
      <c r="AA9010" s="4347"/>
      <c r="AB9010" s="4347"/>
      <c r="AC9010" s="4347"/>
      <c r="AD9010" s="4347"/>
      <c r="AE9010" s="4347"/>
      <c r="AF9010" s="4347"/>
      <c r="AG9010" s="4347"/>
      <c r="AH9010" s="4347"/>
      <c r="AI9010" s="4347"/>
      <c r="AJ9010" s="4348"/>
    </row>
    <row r="9011" spans="1:36" ht="15.75" customHeight="1">
      <c r="A9011" s="4346" t="s">
        <v>649</v>
      </c>
      <c r="B9011" s="4347"/>
      <c r="C9011" s="4347"/>
      <c r="D9011" s="4347"/>
      <c r="E9011" s="4347"/>
      <c r="F9011" s="4347"/>
      <c r="G9011" s="4347"/>
      <c r="H9011" s="4347"/>
      <c r="I9011" s="4347"/>
      <c r="J9011" s="4347"/>
      <c r="K9011" s="4347"/>
      <c r="L9011" s="4347"/>
      <c r="M9011" s="4347"/>
      <c r="N9011" s="4347"/>
      <c r="O9011" s="4347"/>
      <c r="P9011" s="4347"/>
      <c r="Q9011" s="4347"/>
      <c r="R9011" s="4347"/>
      <c r="S9011" s="4347"/>
      <c r="T9011" s="4347"/>
      <c r="U9011" s="4347"/>
      <c r="V9011" s="4347"/>
      <c r="W9011" s="4347"/>
      <c r="X9011" s="4347"/>
      <c r="Y9011" s="4347"/>
      <c r="Z9011" s="4347"/>
      <c r="AA9011" s="4347"/>
      <c r="AB9011" s="4347"/>
      <c r="AC9011" s="4347"/>
      <c r="AD9011" s="4347"/>
      <c r="AE9011" s="4347"/>
      <c r="AF9011" s="4347"/>
      <c r="AG9011" s="4347"/>
      <c r="AH9011" s="4347"/>
      <c r="AI9011" s="4347"/>
      <c r="AJ9011" s="4348"/>
    </row>
    <row r="9012" spans="1:36" ht="47.25">
      <c r="A9012" s="1433">
        <v>1</v>
      </c>
      <c r="B9012" s="2984" t="s">
        <v>223</v>
      </c>
      <c r="C9012" s="2980" t="s">
        <v>65</v>
      </c>
      <c r="D9012" s="2985">
        <v>4.22</v>
      </c>
      <c r="E9012" s="2977">
        <v>10</v>
      </c>
      <c r="F9012" s="2974">
        <v>42.199999999999996</v>
      </c>
      <c r="G9012" s="2986">
        <f>240+450</f>
        <v>690</v>
      </c>
      <c r="H9012" s="2987">
        <f t="shared" ref="H9012:H9029" si="3238">G9012*D9012</f>
        <v>2911.7999999999997</v>
      </c>
      <c r="I9012" s="2988" t="s">
        <v>10291</v>
      </c>
      <c r="J9012" s="2988">
        <v>45230</v>
      </c>
      <c r="K9012" s="2989"/>
      <c r="L9012" s="2977">
        <v>685</v>
      </c>
      <c r="M9012" s="2990" t="s">
        <v>7115</v>
      </c>
      <c r="N9012" s="2991">
        <v>10</v>
      </c>
      <c r="O9012" s="2979">
        <v>111</v>
      </c>
      <c r="P9012" s="2979">
        <f>129+176</f>
        <v>305</v>
      </c>
      <c r="Q9012" s="2979"/>
      <c r="R9012" s="2979"/>
      <c r="S9012" s="2979"/>
      <c r="T9012" s="2979"/>
      <c r="U9012" s="2979"/>
      <c r="V9012" s="2979"/>
      <c r="W9012" s="2979"/>
      <c r="X9012" s="2979"/>
      <c r="Y9012" s="2979"/>
      <c r="Z9012" s="2977"/>
      <c r="AA9012" s="2977"/>
      <c r="AB9012" s="2975"/>
      <c r="AC9012" s="1507">
        <f t="shared" ref="AC9012:AC9029" si="3239">E9012+G9012-N9012-O9012-AA9012-P9012-Q9012-R9012-S9012-T9012-U9012-V9012-W9012-X9012-Y9012</f>
        <v>274</v>
      </c>
      <c r="AD9012" s="1508">
        <f t="shared" ref="AD9012:AD9029" si="3240">D9012*AC9012</f>
        <v>1156.28</v>
      </c>
      <c r="AE9012" s="14">
        <f t="shared" ref="AE9012:AE9029" si="3241">(J9012-"01.04.2023")/30</f>
        <v>7.1</v>
      </c>
      <c r="AF9012" s="14">
        <f t="shared" ref="AF9012:AF9029" si="3242">(N9012+O9012+P9012+Q9012+R9012+S9012+T9012+U9012+V9012+W9012+X9012+Y9012)/3</f>
        <v>142</v>
      </c>
      <c r="AG9012" s="14">
        <f t="shared" ref="AG9012:AG9029" si="3243">AC9012/AF9012</f>
        <v>1.9295774647887325</v>
      </c>
      <c r="AH9012" s="14">
        <f t="shared" ref="AH9012:AH9029" si="3244">AG9012-AE9012</f>
        <v>-5.1704225352112676</v>
      </c>
      <c r="AI9012" s="14">
        <f t="shared" ref="AI9012:AI9029" si="3245">AC9012-(AE9012*AF9012)</f>
        <v>-734.19999999999993</v>
      </c>
      <c r="AJ9012" s="2977"/>
    </row>
    <row r="9013" spans="1:36" ht="15.75">
      <c r="A9013" s="1433">
        <v>2</v>
      </c>
      <c r="B9013" s="2984" t="s">
        <v>222</v>
      </c>
      <c r="C9013" s="2980" t="s">
        <v>65</v>
      </c>
      <c r="D9013" s="2985">
        <v>5.7190000000000003</v>
      </c>
      <c r="E9013" s="2977">
        <v>100</v>
      </c>
      <c r="F9013" s="2974">
        <v>571.9</v>
      </c>
      <c r="G9013" s="2986">
        <v>0</v>
      </c>
      <c r="H9013" s="2987">
        <f t="shared" si="3238"/>
        <v>0</v>
      </c>
      <c r="I9013" s="2988">
        <v>44518</v>
      </c>
      <c r="J9013" s="2988">
        <v>45077</v>
      </c>
      <c r="K9013" s="2977"/>
      <c r="L9013" s="2977">
        <v>878</v>
      </c>
      <c r="M9013" s="2990" t="s">
        <v>651</v>
      </c>
      <c r="N9013" s="2991">
        <v>0</v>
      </c>
      <c r="O9013" s="2979">
        <v>0</v>
      </c>
      <c r="P9013" s="2979">
        <v>50</v>
      </c>
      <c r="Q9013" s="2979"/>
      <c r="R9013" s="2979"/>
      <c r="S9013" s="2979"/>
      <c r="T9013" s="2979"/>
      <c r="U9013" s="2979"/>
      <c r="V9013" s="2979"/>
      <c r="W9013" s="2979"/>
      <c r="X9013" s="2979"/>
      <c r="Y9013" s="2979"/>
      <c r="Z9013" s="2977"/>
      <c r="AA9013" s="2977"/>
      <c r="AB9013" s="2975"/>
      <c r="AC9013" s="1507">
        <f t="shared" si="3239"/>
        <v>50</v>
      </c>
      <c r="AD9013" s="1508">
        <f t="shared" si="3240"/>
        <v>285.95</v>
      </c>
      <c r="AE9013" s="14">
        <f t="shared" si="3241"/>
        <v>2</v>
      </c>
      <c r="AF9013" s="14">
        <f t="shared" si="3242"/>
        <v>16.666666666666668</v>
      </c>
      <c r="AG9013" s="14">
        <f t="shared" si="3243"/>
        <v>3</v>
      </c>
      <c r="AH9013" s="14">
        <f t="shared" si="3244"/>
        <v>1</v>
      </c>
      <c r="AI9013" s="14">
        <f t="shared" si="3245"/>
        <v>16.666666666666664</v>
      </c>
      <c r="AJ9013" s="2977"/>
    </row>
    <row r="9014" spans="1:36" ht="15.75">
      <c r="A9014" s="1433">
        <v>3</v>
      </c>
      <c r="B9014" s="2984" t="s">
        <v>222</v>
      </c>
      <c r="C9014" s="2980" t="s">
        <v>65</v>
      </c>
      <c r="D9014" s="2985">
        <v>5.274</v>
      </c>
      <c r="E9014" s="2977">
        <v>190</v>
      </c>
      <c r="F9014" s="2974">
        <v>1002.0600000000001</v>
      </c>
      <c r="G9014" s="2986">
        <v>0</v>
      </c>
      <c r="H9014" s="2987">
        <f t="shared" si="3238"/>
        <v>0</v>
      </c>
      <c r="I9014" s="2988">
        <v>44684</v>
      </c>
      <c r="J9014" s="2988">
        <v>45169</v>
      </c>
      <c r="K9014" s="2977"/>
      <c r="L9014" s="2977">
        <v>1606</v>
      </c>
      <c r="M9014" s="2990" t="s">
        <v>640</v>
      </c>
      <c r="N9014" s="2991">
        <v>20</v>
      </c>
      <c r="O9014" s="2979">
        <v>50</v>
      </c>
      <c r="P9014" s="2979">
        <v>32</v>
      </c>
      <c r="Q9014" s="2979"/>
      <c r="R9014" s="2979"/>
      <c r="S9014" s="2979"/>
      <c r="T9014" s="2979"/>
      <c r="U9014" s="2979"/>
      <c r="V9014" s="2979"/>
      <c r="W9014" s="2979"/>
      <c r="X9014" s="2979"/>
      <c r="Y9014" s="2979"/>
      <c r="Z9014" s="2977"/>
      <c r="AA9014" s="2977"/>
      <c r="AB9014" s="2975"/>
      <c r="AC9014" s="1507">
        <f t="shared" si="3239"/>
        <v>88</v>
      </c>
      <c r="AD9014" s="1508">
        <f t="shared" si="3240"/>
        <v>464.11200000000002</v>
      </c>
      <c r="AE9014" s="14">
        <f t="shared" si="3241"/>
        <v>5.0666666666666664</v>
      </c>
      <c r="AF9014" s="14">
        <f t="shared" si="3242"/>
        <v>34</v>
      </c>
      <c r="AG9014" s="14">
        <f t="shared" si="3243"/>
        <v>2.5882352941176472</v>
      </c>
      <c r="AH9014" s="14">
        <f t="shared" si="3244"/>
        <v>-2.4784313725490192</v>
      </c>
      <c r="AI9014" s="14">
        <f t="shared" si="3245"/>
        <v>-84.266666666666652</v>
      </c>
      <c r="AJ9014" s="2977"/>
    </row>
    <row r="9015" spans="1:36" ht="15.75">
      <c r="A9015" s="1433">
        <v>4</v>
      </c>
      <c r="B9015" s="2984" t="s">
        <v>222</v>
      </c>
      <c r="C9015" s="2980" t="s">
        <v>65</v>
      </c>
      <c r="D9015" s="2985">
        <v>6.06</v>
      </c>
      <c r="E9015" s="2977">
        <v>300</v>
      </c>
      <c r="F9015" s="2974">
        <v>1817.9999999999998</v>
      </c>
      <c r="G9015" s="2986">
        <v>0</v>
      </c>
      <c r="H9015" s="2987">
        <f t="shared" si="3238"/>
        <v>0</v>
      </c>
      <c r="I9015" s="2988">
        <v>44722</v>
      </c>
      <c r="J9015" s="2988">
        <v>45351</v>
      </c>
      <c r="K9015" s="2977"/>
      <c r="L9015" s="2977">
        <v>427</v>
      </c>
      <c r="M9015" s="2990" t="s">
        <v>3985</v>
      </c>
      <c r="N9015" s="2991">
        <v>0</v>
      </c>
      <c r="O9015" s="2979">
        <v>0</v>
      </c>
      <c r="P9015" s="2979">
        <v>10</v>
      </c>
      <c r="Q9015" s="2979"/>
      <c r="R9015" s="2979"/>
      <c r="S9015" s="2979"/>
      <c r="T9015" s="2979"/>
      <c r="U9015" s="2979"/>
      <c r="V9015" s="2979"/>
      <c r="W9015" s="2979"/>
      <c r="X9015" s="2979"/>
      <c r="Y9015" s="2979"/>
      <c r="Z9015" s="2977"/>
      <c r="AA9015" s="2977"/>
      <c r="AB9015" s="2975"/>
      <c r="AC9015" s="1507">
        <f t="shared" si="3239"/>
        <v>290</v>
      </c>
      <c r="AD9015" s="1508">
        <f t="shared" si="3240"/>
        <v>1757.3999999999999</v>
      </c>
      <c r="AE9015" s="14">
        <f t="shared" si="3241"/>
        <v>11.133333333333333</v>
      </c>
      <c r="AF9015" s="14">
        <f t="shared" si="3242"/>
        <v>3.3333333333333335</v>
      </c>
      <c r="AG9015" s="14">
        <f t="shared" si="3243"/>
        <v>87</v>
      </c>
      <c r="AH9015" s="14">
        <f t="shared" si="3244"/>
        <v>75.866666666666674</v>
      </c>
      <c r="AI9015" s="14">
        <f t="shared" si="3245"/>
        <v>252.88888888888889</v>
      </c>
      <c r="AJ9015" s="2977"/>
    </row>
    <row r="9016" spans="1:36" ht="15.75">
      <c r="A9016" s="1433">
        <v>5</v>
      </c>
      <c r="B9016" s="2984" t="s">
        <v>775</v>
      </c>
      <c r="C9016" s="2980" t="s">
        <v>65</v>
      </c>
      <c r="D9016" s="2985">
        <v>5.274</v>
      </c>
      <c r="E9016" s="2977">
        <v>530</v>
      </c>
      <c r="F9016" s="2974">
        <v>2795.22</v>
      </c>
      <c r="G9016" s="2986">
        <v>0</v>
      </c>
      <c r="H9016" s="2987">
        <f t="shared" si="3238"/>
        <v>0</v>
      </c>
      <c r="I9016" s="2988">
        <v>44684</v>
      </c>
      <c r="J9016" s="2988">
        <v>45046</v>
      </c>
      <c r="K9016" s="2977"/>
      <c r="L9016" s="2977">
        <v>1592</v>
      </c>
      <c r="M9016" s="2990" t="s">
        <v>574</v>
      </c>
      <c r="N9016" s="2991">
        <v>60</v>
      </c>
      <c r="O9016" s="2979">
        <v>80</v>
      </c>
      <c r="P9016" s="2979">
        <v>210</v>
      </c>
      <c r="Q9016" s="2979"/>
      <c r="R9016" s="2979"/>
      <c r="S9016" s="2979"/>
      <c r="T9016" s="2979"/>
      <c r="U9016" s="2979"/>
      <c r="V9016" s="2979"/>
      <c r="W9016" s="2979"/>
      <c r="X9016" s="2979"/>
      <c r="Y9016" s="2979"/>
      <c r="Z9016" s="2977"/>
      <c r="AA9016" s="2977"/>
      <c r="AB9016" s="2975"/>
      <c r="AC9016" s="1507">
        <f t="shared" si="3239"/>
        <v>180</v>
      </c>
      <c r="AD9016" s="1508">
        <f t="shared" si="3240"/>
        <v>949.32</v>
      </c>
      <c r="AE9016" s="14">
        <f t="shared" si="3241"/>
        <v>0.96666666666666667</v>
      </c>
      <c r="AF9016" s="14">
        <f t="shared" si="3242"/>
        <v>116.66666666666667</v>
      </c>
      <c r="AG9016" s="14">
        <f t="shared" si="3243"/>
        <v>1.5428571428571427</v>
      </c>
      <c r="AH9016" s="14">
        <f t="shared" si="3244"/>
        <v>0.57619047619047603</v>
      </c>
      <c r="AI9016" s="14">
        <f t="shared" si="3245"/>
        <v>67.222222222222214</v>
      </c>
      <c r="AJ9016" s="2977"/>
    </row>
    <row r="9017" spans="1:36" ht="15.75">
      <c r="A9017" s="1433">
        <v>6</v>
      </c>
      <c r="B9017" s="2984" t="s">
        <v>775</v>
      </c>
      <c r="C9017" s="2980" t="s">
        <v>65</v>
      </c>
      <c r="D9017" s="2985">
        <v>5.274</v>
      </c>
      <c r="E9017" s="2977">
        <v>0</v>
      </c>
      <c r="F9017" s="2974">
        <v>0</v>
      </c>
      <c r="G9017" s="2986">
        <v>100</v>
      </c>
      <c r="H9017" s="2987">
        <f t="shared" si="3238"/>
        <v>527.4</v>
      </c>
      <c r="I9017" s="2988">
        <v>44986</v>
      </c>
      <c r="J9017" s="2988">
        <v>45107</v>
      </c>
      <c r="K9017" s="2977"/>
      <c r="L9017" s="2977">
        <v>189</v>
      </c>
      <c r="M9017" s="2990" t="s">
        <v>9572</v>
      </c>
      <c r="N9017" s="2991"/>
      <c r="O9017" s="2979"/>
      <c r="P9017" s="2979">
        <v>0</v>
      </c>
      <c r="Q9017" s="2979"/>
      <c r="R9017" s="2979"/>
      <c r="S9017" s="2979"/>
      <c r="T9017" s="2979"/>
      <c r="U9017" s="2979"/>
      <c r="V9017" s="2979"/>
      <c r="W9017" s="2979"/>
      <c r="X9017" s="2979"/>
      <c r="Y9017" s="2979"/>
      <c r="Z9017" s="2977"/>
      <c r="AA9017" s="2977"/>
      <c r="AB9017" s="2975"/>
      <c r="AC9017" s="1507">
        <f t="shared" si="3239"/>
        <v>100</v>
      </c>
      <c r="AD9017" s="1508">
        <f t="shared" si="3240"/>
        <v>527.4</v>
      </c>
      <c r="AE9017" s="14">
        <f t="shared" si="3241"/>
        <v>3</v>
      </c>
      <c r="AF9017" s="14">
        <f t="shared" si="3242"/>
        <v>0</v>
      </c>
      <c r="AG9017" s="14" t="e">
        <f t="shared" si="3243"/>
        <v>#DIV/0!</v>
      </c>
      <c r="AH9017" s="14" t="e">
        <f t="shared" si="3244"/>
        <v>#DIV/0!</v>
      </c>
      <c r="AI9017" s="14">
        <f t="shared" si="3245"/>
        <v>100</v>
      </c>
      <c r="AJ9017" s="2977"/>
    </row>
    <row r="9018" spans="1:36" ht="15.75">
      <c r="A9018" s="1433">
        <v>7</v>
      </c>
      <c r="B9018" s="2984" t="s">
        <v>776</v>
      </c>
      <c r="C9018" s="2980" t="s">
        <v>65</v>
      </c>
      <c r="D9018" s="2985">
        <v>8.65</v>
      </c>
      <c r="E9018" s="2977">
        <v>60</v>
      </c>
      <c r="F9018" s="2974">
        <v>519</v>
      </c>
      <c r="G9018" s="2986">
        <v>0</v>
      </c>
      <c r="H9018" s="2987">
        <f t="shared" si="3238"/>
        <v>0</v>
      </c>
      <c r="I9018" s="2989">
        <v>44736</v>
      </c>
      <c r="J9018" s="2988">
        <v>45230</v>
      </c>
      <c r="K9018" s="2977"/>
      <c r="L9018" s="2977">
        <v>471</v>
      </c>
      <c r="M9018" s="2990" t="s">
        <v>3249</v>
      </c>
      <c r="N9018" s="2991">
        <v>0</v>
      </c>
      <c r="O9018" s="2979">
        <v>0</v>
      </c>
      <c r="P9018" s="2979">
        <v>0</v>
      </c>
      <c r="Q9018" s="2979"/>
      <c r="R9018" s="2979"/>
      <c r="S9018" s="2979"/>
      <c r="T9018" s="2979"/>
      <c r="U9018" s="2979"/>
      <c r="V9018" s="2979"/>
      <c r="W9018" s="2979"/>
      <c r="X9018" s="2979"/>
      <c r="Y9018" s="2979"/>
      <c r="Z9018" s="2977"/>
      <c r="AA9018" s="2977"/>
      <c r="AB9018" s="2975"/>
      <c r="AC9018" s="1507">
        <f t="shared" si="3239"/>
        <v>60</v>
      </c>
      <c r="AD9018" s="1508">
        <f t="shared" si="3240"/>
        <v>519</v>
      </c>
      <c r="AE9018" s="14">
        <f t="shared" si="3241"/>
        <v>7.1</v>
      </c>
      <c r="AF9018" s="14">
        <f t="shared" si="3242"/>
        <v>0</v>
      </c>
      <c r="AG9018" s="14" t="e">
        <f t="shared" si="3243"/>
        <v>#DIV/0!</v>
      </c>
      <c r="AH9018" s="14" t="e">
        <f t="shared" si="3244"/>
        <v>#DIV/0!</v>
      </c>
      <c r="AI9018" s="14">
        <f t="shared" si="3245"/>
        <v>60</v>
      </c>
      <c r="AJ9018" s="2977"/>
    </row>
    <row r="9019" spans="1:36" ht="15.75">
      <c r="A9019" s="1433">
        <v>8</v>
      </c>
      <c r="B9019" s="2984" t="s">
        <v>776</v>
      </c>
      <c r="C9019" s="2980" t="s">
        <v>65</v>
      </c>
      <c r="D9019" s="2985">
        <v>8.65</v>
      </c>
      <c r="E9019" s="2977">
        <v>60</v>
      </c>
      <c r="F9019" s="2974">
        <v>519</v>
      </c>
      <c r="G9019" s="2986">
        <v>0</v>
      </c>
      <c r="H9019" s="2987">
        <f t="shared" si="3238"/>
        <v>0</v>
      </c>
      <c r="I9019" s="2989">
        <v>44900</v>
      </c>
      <c r="J9019" s="2988">
        <v>45230</v>
      </c>
      <c r="K9019" s="2977"/>
      <c r="L9019" s="2977">
        <v>1027</v>
      </c>
      <c r="M9019" s="2990" t="s">
        <v>6737</v>
      </c>
      <c r="N9019" s="2991">
        <v>0</v>
      </c>
      <c r="O9019" s="2979">
        <v>0</v>
      </c>
      <c r="P9019" s="2979">
        <v>0</v>
      </c>
      <c r="Q9019" s="2979"/>
      <c r="R9019" s="2979"/>
      <c r="S9019" s="2979"/>
      <c r="T9019" s="2979"/>
      <c r="U9019" s="2979"/>
      <c r="V9019" s="2979"/>
      <c r="W9019" s="2979"/>
      <c r="X9019" s="2979"/>
      <c r="Y9019" s="2979"/>
      <c r="Z9019" s="2977"/>
      <c r="AA9019" s="2977"/>
      <c r="AB9019" s="2975"/>
      <c r="AC9019" s="1507">
        <f t="shared" si="3239"/>
        <v>60</v>
      </c>
      <c r="AD9019" s="1508">
        <f t="shared" si="3240"/>
        <v>519</v>
      </c>
      <c r="AE9019" s="14">
        <f t="shared" si="3241"/>
        <v>7.1</v>
      </c>
      <c r="AF9019" s="14">
        <f t="shared" si="3242"/>
        <v>0</v>
      </c>
      <c r="AG9019" s="14" t="e">
        <f t="shared" si="3243"/>
        <v>#DIV/0!</v>
      </c>
      <c r="AH9019" s="14" t="e">
        <f t="shared" si="3244"/>
        <v>#DIV/0!</v>
      </c>
      <c r="AI9019" s="14">
        <f t="shared" si="3245"/>
        <v>60</v>
      </c>
      <c r="AJ9019" s="2977"/>
    </row>
    <row r="9020" spans="1:36" ht="15.75">
      <c r="A9020" s="1433">
        <v>9</v>
      </c>
      <c r="B9020" s="2984" t="s">
        <v>297</v>
      </c>
      <c r="C9020" s="2980" t="s">
        <v>65</v>
      </c>
      <c r="D9020" s="2985">
        <v>69.12</v>
      </c>
      <c r="E9020" s="2977">
        <v>250</v>
      </c>
      <c r="F9020" s="2974">
        <v>17280</v>
      </c>
      <c r="G9020" s="2986">
        <v>0</v>
      </c>
      <c r="H9020" s="2987">
        <f t="shared" si="3238"/>
        <v>0</v>
      </c>
      <c r="I9020" s="2989">
        <v>44656</v>
      </c>
      <c r="J9020" s="2988">
        <v>45107</v>
      </c>
      <c r="K9020" s="2977"/>
      <c r="L9020" s="2977">
        <v>186</v>
      </c>
      <c r="M9020" s="2990" t="s">
        <v>865</v>
      </c>
      <c r="N9020" s="2991">
        <v>8</v>
      </c>
      <c r="O9020" s="2979">
        <v>28</v>
      </c>
      <c r="P9020" s="2979">
        <v>42</v>
      </c>
      <c r="Q9020" s="2979"/>
      <c r="R9020" s="2979"/>
      <c r="S9020" s="2979"/>
      <c r="T9020" s="2979"/>
      <c r="U9020" s="2979"/>
      <c r="V9020" s="2979"/>
      <c r="W9020" s="2979"/>
      <c r="X9020" s="2979"/>
      <c r="Y9020" s="2979"/>
      <c r="Z9020" s="2977"/>
      <c r="AA9020" s="2977"/>
      <c r="AB9020" s="2975"/>
      <c r="AC9020" s="1507">
        <f t="shared" si="3239"/>
        <v>172</v>
      </c>
      <c r="AD9020" s="1508">
        <f t="shared" si="3240"/>
        <v>11888.640000000001</v>
      </c>
      <c r="AE9020" s="14">
        <f t="shared" si="3241"/>
        <v>3</v>
      </c>
      <c r="AF9020" s="14">
        <f t="shared" si="3242"/>
        <v>26</v>
      </c>
      <c r="AG9020" s="14">
        <f t="shared" si="3243"/>
        <v>6.615384615384615</v>
      </c>
      <c r="AH9020" s="14">
        <f t="shared" si="3244"/>
        <v>3.615384615384615</v>
      </c>
      <c r="AI9020" s="14">
        <f t="shared" si="3245"/>
        <v>94</v>
      </c>
      <c r="AJ9020" s="2977"/>
    </row>
    <row r="9021" spans="1:36" ht="15.75">
      <c r="A9021" s="1433">
        <v>10</v>
      </c>
      <c r="B9021" s="2984" t="s">
        <v>3991</v>
      </c>
      <c r="C9021" s="2980" t="s">
        <v>65</v>
      </c>
      <c r="D9021" s="2985">
        <v>63.45</v>
      </c>
      <c r="E9021" s="2977">
        <v>70</v>
      </c>
      <c r="F9021" s="2974">
        <v>4441.5</v>
      </c>
      <c r="G9021" s="2986">
        <v>0</v>
      </c>
      <c r="H9021" s="2987">
        <f t="shared" si="3238"/>
        <v>0</v>
      </c>
      <c r="I9021" s="2989">
        <v>44729</v>
      </c>
      <c r="J9021" s="2988">
        <v>45543</v>
      </c>
      <c r="K9021" s="2977"/>
      <c r="L9021" s="2977">
        <v>445</v>
      </c>
      <c r="M9021" s="2990" t="s">
        <v>3614</v>
      </c>
      <c r="N9021" s="2991">
        <v>6</v>
      </c>
      <c r="O9021" s="2979">
        <v>6</v>
      </c>
      <c r="P9021" s="2979">
        <v>10</v>
      </c>
      <c r="Q9021" s="2979"/>
      <c r="R9021" s="2979"/>
      <c r="S9021" s="2979"/>
      <c r="T9021" s="2979"/>
      <c r="U9021" s="2979"/>
      <c r="V9021" s="2979"/>
      <c r="W9021" s="2979"/>
      <c r="X9021" s="2979"/>
      <c r="Y9021" s="2979"/>
      <c r="Z9021" s="2977"/>
      <c r="AA9021" s="2977"/>
      <c r="AB9021" s="2975"/>
      <c r="AC9021" s="1507">
        <f t="shared" si="3239"/>
        <v>48</v>
      </c>
      <c r="AD9021" s="1508">
        <f t="shared" si="3240"/>
        <v>3045.6000000000004</v>
      </c>
      <c r="AE9021" s="14">
        <f t="shared" si="3241"/>
        <v>17.533333333333335</v>
      </c>
      <c r="AF9021" s="14">
        <f t="shared" si="3242"/>
        <v>7.333333333333333</v>
      </c>
      <c r="AG9021" s="14">
        <f t="shared" si="3243"/>
        <v>6.5454545454545459</v>
      </c>
      <c r="AH9021" s="14">
        <f t="shared" si="3244"/>
        <v>-10.987878787878788</v>
      </c>
      <c r="AI9021" s="14">
        <f t="shared" si="3245"/>
        <v>-80.577777777777783</v>
      </c>
      <c r="AJ9021" s="2977"/>
    </row>
    <row r="9022" spans="1:36" ht="15.75">
      <c r="A9022" s="1433">
        <v>11</v>
      </c>
      <c r="B9022" s="2984" t="s">
        <v>3991</v>
      </c>
      <c r="C9022" s="2980" t="s">
        <v>65</v>
      </c>
      <c r="D9022" s="2985">
        <v>63.45</v>
      </c>
      <c r="E9022" s="2977">
        <v>0</v>
      </c>
      <c r="F9022" s="2974">
        <v>0</v>
      </c>
      <c r="G9022" s="2986">
        <v>230</v>
      </c>
      <c r="H9022" s="2987">
        <f t="shared" si="3238"/>
        <v>14593.5</v>
      </c>
      <c r="I9022" s="2989">
        <v>44986</v>
      </c>
      <c r="J9022" s="2988">
        <v>45659</v>
      </c>
      <c r="K9022" s="2977"/>
      <c r="L9022" s="2977">
        <v>648</v>
      </c>
      <c r="M9022" s="2990" t="s">
        <v>4647</v>
      </c>
      <c r="N9022" s="2991"/>
      <c r="O9022" s="2979"/>
      <c r="P9022" s="2979">
        <v>0</v>
      </c>
      <c r="Q9022" s="2979"/>
      <c r="R9022" s="2979"/>
      <c r="S9022" s="2979"/>
      <c r="T9022" s="2979"/>
      <c r="U9022" s="2979"/>
      <c r="V9022" s="2979"/>
      <c r="W9022" s="2979"/>
      <c r="X9022" s="2979"/>
      <c r="Y9022" s="2979"/>
      <c r="Z9022" s="2977"/>
      <c r="AA9022" s="2977"/>
      <c r="AB9022" s="2975"/>
      <c r="AC9022" s="1507">
        <f t="shared" si="3239"/>
        <v>230</v>
      </c>
      <c r="AD9022" s="1508">
        <f t="shared" si="3240"/>
        <v>14593.5</v>
      </c>
      <c r="AE9022" s="14">
        <f t="shared" si="3241"/>
        <v>21.4</v>
      </c>
      <c r="AF9022" s="14">
        <f t="shared" si="3242"/>
        <v>0</v>
      </c>
      <c r="AG9022" s="14" t="e">
        <f t="shared" si="3243"/>
        <v>#DIV/0!</v>
      </c>
      <c r="AH9022" s="14" t="e">
        <f t="shared" si="3244"/>
        <v>#DIV/0!</v>
      </c>
      <c r="AI9022" s="14">
        <f t="shared" si="3245"/>
        <v>230</v>
      </c>
      <c r="AJ9022" s="2977"/>
    </row>
    <row r="9023" spans="1:36" ht="15.75">
      <c r="A9023" s="1433">
        <v>12</v>
      </c>
      <c r="B9023" s="2984" t="s">
        <v>268</v>
      </c>
      <c r="C9023" s="2980" t="s">
        <v>65</v>
      </c>
      <c r="D9023" s="2975">
        <v>107.3</v>
      </c>
      <c r="E9023" s="2977">
        <v>100</v>
      </c>
      <c r="F9023" s="2974">
        <v>10730</v>
      </c>
      <c r="G9023" s="2986">
        <v>0</v>
      </c>
      <c r="H9023" s="2987">
        <f t="shared" si="3238"/>
        <v>0</v>
      </c>
      <c r="I9023" s="2989">
        <v>44594</v>
      </c>
      <c r="J9023" s="2988">
        <v>45199</v>
      </c>
      <c r="K9023" s="2977"/>
      <c r="L9023" s="2977">
        <v>168</v>
      </c>
      <c r="M9023" s="2990" t="s">
        <v>575</v>
      </c>
      <c r="N9023" s="2991">
        <v>0</v>
      </c>
      <c r="O9023" s="2979">
        <v>0</v>
      </c>
      <c r="P9023" s="2979">
        <v>0</v>
      </c>
      <c r="Q9023" s="2979"/>
      <c r="R9023" s="2979"/>
      <c r="S9023" s="2979"/>
      <c r="T9023" s="2979"/>
      <c r="U9023" s="2979"/>
      <c r="V9023" s="2979"/>
      <c r="W9023" s="2979"/>
      <c r="X9023" s="2979"/>
      <c r="Y9023" s="2979"/>
      <c r="Z9023" s="2977"/>
      <c r="AA9023" s="2977"/>
      <c r="AB9023" s="2975"/>
      <c r="AC9023" s="1507">
        <f t="shared" si="3239"/>
        <v>100</v>
      </c>
      <c r="AD9023" s="1508">
        <f t="shared" si="3240"/>
        <v>10730</v>
      </c>
      <c r="AE9023" s="14">
        <f t="shared" si="3241"/>
        <v>6.0666666666666664</v>
      </c>
      <c r="AF9023" s="14">
        <f t="shared" si="3242"/>
        <v>0</v>
      </c>
      <c r="AG9023" s="14" t="e">
        <f t="shared" si="3243"/>
        <v>#DIV/0!</v>
      </c>
      <c r="AH9023" s="14" t="e">
        <f t="shared" si="3244"/>
        <v>#DIV/0!</v>
      </c>
      <c r="AI9023" s="14">
        <f t="shared" si="3245"/>
        <v>100</v>
      </c>
      <c r="AJ9023" s="2977"/>
    </row>
    <row r="9024" spans="1:36" ht="15.75">
      <c r="A9024" s="1433">
        <v>13</v>
      </c>
      <c r="B9024" s="2984" t="s">
        <v>268</v>
      </c>
      <c r="C9024" s="2980" t="s">
        <v>65</v>
      </c>
      <c r="D9024" s="2975">
        <v>129.78</v>
      </c>
      <c r="E9024" s="2977">
        <v>493</v>
      </c>
      <c r="F9024" s="2974">
        <v>63981.54</v>
      </c>
      <c r="G9024" s="2986">
        <v>0</v>
      </c>
      <c r="H9024" s="2987">
        <f t="shared" si="3238"/>
        <v>0</v>
      </c>
      <c r="I9024" s="2989">
        <v>44656</v>
      </c>
      <c r="J9024" s="2988">
        <v>45169</v>
      </c>
      <c r="K9024" s="2977"/>
      <c r="L9024" s="2977">
        <v>189</v>
      </c>
      <c r="M9024" s="2990" t="s">
        <v>79</v>
      </c>
      <c r="N9024" s="2991">
        <v>33</v>
      </c>
      <c r="O9024" s="2979">
        <v>24</v>
      </c>
      <c r="P9024" s="2979">
        <v>45</v>
      </c>
      <c r="Q9024" s="2979"/>
      <c r="R9024" s="2979"/>
      <c r="S9024" s="2979"/>
      <c r="T9024" s="2979"/>
      <c r="U9024" s="2979"/>
      <c r="V9024" s="2979"/>
      <c r="W9024" s="2979"/>
      <c r="X9024" s="2979"/>
      <c r="Y9024" s="2979"/>
      <c r="Z9024" s="2977"/>
      <c r="AA9024" s="2977"/>
      <c r="AB9024" s="2975"/>
      <c r="AC9024" s="1507">
        <f t="shared" si="3239"/>
        <v>391</v>
      </c>
      <c r="AD9024" s="1508">
        <f t="shared" si="3240"/>
        <v>50743.98</v>
      </c>
      <c r="AE9024" s="14">
        <f t="shared" si="3241"/>
        <v>5.0666666666666664</v>
      </c>
      <c r="AF9024" s="14">
        <f t="shared" si="3242"/>
        <v>34</v>
      </c>
      <c r="AG9024" s="14">
        <f t="shared" si="3243"/>
        <v>11.5</v>
      </c>
      <c r="AH9024" s="14">
        <f t="shared" si="3244"/>
        <v>6.4333333333333336</v>
      </c>
      <c r="AI9024" s="14">
        <f t="shared" si="3245"/>
        <v>218.73333333333335</v>
      </c>
      <c r="AJ9024" s="2977"/>
    </row>
    <row r="9025" spans="1:36" ht="15.75">
      <c r="A9025" s="1433">
        <v>15</v>
      </c>
      <c r="B9025" s="2984" t="s">
        <v>777</v>
      </c>
      <c r="C9025" s="2980" t="s">
        <v>65</v>
      </c>
      <c r="D9025" s="2985">
        <v>58.85</v>
      </c>
      <c r="E9025" s="2977">
        <v>250</v>
      </c>
      <c r="F9025" s="2974">
        <v>14712.5</v>
      </c>
      <c r="G9025" s="2986">
        <v>0</v>
      </c>
      <c r="H9025" s="2987">
        <f t="shared" si="3238"/>
        <v>0</v>
      </c>
      <c r="I9025" s="2988">
        <v>44684</v>
      </c>
      <c r="J9025" s="2988">
        <v>45230</v>
      </c>
      <c r="K9025" s="2977"/>
      <c r="L9025" s="2977">
        <v>1551</v>
      </c>
      <c r="M9025" s="2990" t="s">
        <v>755</v>
      </c>
      <c r="N9025" s="2991">
        <v>29</v>
      </c>
      <c r="O9025" s="2979">
        <v>14</v>
      </c>
      <c r="P9025" s="2979">
        <v>25</v>
      </c>
      <c r="Q9025" s="2979"/>
      <c r="R9025" s="2979"/>
      <c r="S9025" s="2979"/>
      <c r="T9025" s="2979"/>
      <c r="U9025" s="2979"/>
      <c r="V9025" s="2979"/>
      <c r="W9025" s="2979"/>
      <c r="X9025" s="2979"/>
      <c r="Y9025" s="2979"/>
      <c r="Z9025" s="2977"/>
      <c r="AA9025" s="2977"/>
      <c r="AB9025" s="2975"/>
      <c r="AC9025" s="1507">
        <f t="shared" si="3239"/>
        <v>182</v>
      </c>
      <c r="AD9025" s="1508">
        <f t="shared" si="3240"/>
        <v>10710.7</v>
      </c>
      <c r="AE9025" s="14">
        <f t="shared" si="3241"/>
        <v>7.1</v>
      </c>
      <c r="AF9025" s="14">
        <f t="shared" si="3242"/>
        <v>22.666666666666668</v>
      </c>
      <c r="AG9025" s="14">
        <f t="shared" si="3243"/>
        <v>8.0294117647058822</v>
      </c>
      <c r="AH9025" s="14">
        <f t="shared" si="3244"/>
        <v>0.9294117647058826</v>
      </c>
      <c r="AI9025" s="14">
        <f t="shared" si="3245"/>
        <v>21.066666666666663</v>
      </c>
      <c r="AJ9025" s="2977"/>
    </row>
    <row r="9026" spans="1:36" ht="31.5">
      <c r="A9026" s="1433">
        <v>16</v>
      </c>
      <c r="B9026" s="2984" t="s">
        <v>82</v>
      </c>
      <c r="C9026" s="2980" t="s">
        <v>66</v>
      </c>
      <c r="D9026" s="2985">
        <v>28.27</v>
      </c>
      <c r="E9026" s="2977">
        <v>37</v>
      </c>
      <c r="F9026" s="2974">
        <v>1045.99</v>
      </c>
      <c r="G9026" s="2986">
        <v>0</v>
      </c>
      <c r="H9026" s="2987">
        <f t="shared" si="3238"/>
        <v>0</v>
      </c>
      <c r="I9026" s="2989">
        <v>44543</v>
      </c>
      <c r="J9026" s="2988">
        <v>45549</v>
      </c>
      <c r="K9026" s="2977"/>
      <c r="L9026" s="2977">
        <v>1579</v>
      </c>
      <c r="M9026" s="2990" t="s">
        <v>576</v>
      </c>
      <c r="N9026" s="2991">
        <v>4</v>
      </c>
      <c r="O9026" s="2979">
        <v>6</v>
      </c>
      <c r="P9026" s="2979">
        <v>11</v>
      </c>
      <c r="Q9026" s="2979"/>
      <c r="R9026" s="2979"/>
      <c r="S9026" s="2979"/>
      <c r="T9026" s="2979"/>
      <c r="U9026" s="2979"/>
      <c r="V9026" s="2979"/>
      <c r="W9026" s="2979"/>
      <c r="X9026" s="2979"/>
      <c r="Y9026" s="2979"/>
      <c r="Z9026" s="2977"/>
      <c r="AA9026" s="2977"/>
      <c r="AB9026" s="2975"/>
      <c r="AC9026" s="1507">
        <f t="shared" si="3239"/>
        <v>16</v>
      </c>
      <c r="AD9026" s="1508">
        <f t="shared" si="3240"/>
        <v>452.32</v>
      </c>
      <c r="AE9026" s="14">
        <f t="shared" si="3241"/>
        <v>17.733333333333334</v>
      </c>
      <c r="AF9026" s="14">
        <f t="shared" si="3242"/>
        <v>7</v>
      </c>
      <c r="AG9026" s="14">
        <f t="shared" si="3243"/>
        <v>2.2857142857142856</v>
      </c>
      <c r="AH9026" s="14">
        <f t="shared" si="3244"/>
        <v>-15.44761904761905</v>
      </c>
      <c r="AI9026" s="14">
        <f t="shared" si="3245"/>
        <v>-108.13333333333334</v>
      </c>
      <c r="AJ9026" s="2977"/>
    </row>
    <row r="9027" spans="1:36" ht="31.5">
      <c r="A9027" s="1433">
        <v>17</v>
      </c>
      <c r="B9027" s="2984" t="s">
        <v>82</v>
      </c>
      <c r="C9027" s="2980" t="s">
        <v>66</v>
      </c>
      <c r="D9027" s="2985">
        <v>28.27</v>
      </c>
      <c r="E9027" s="2977">
        <v>118</v>
      </c>
      <c r="F9027" s="2974">
        <v>3335.86</v>
      </c>
      <c r="G9027" s="2986">
        <v>0</v>
      </c>
      <c r="H9027" s="2987">
        <f t="shared" si="3238"/>
        <v>0</v>
      </c>
      <c r="I9027" s="2989">
        <v>44600</v>
      </c>
      <c r="J9027" s="2988">
        <v>45542</v>
      </c>
      <c r="K9027" s="2977"/>
      <c r="L9027" s="2977">
        <v>67</v>
      </c>
      <c r="M9027" s="2990" t="s">
        <v>711</v>
      </c>
      <c r="N9027" s="2991">
        <v>0</v>
      </c>
      <c r="O9027" s="2979">
        <v>0</v>
      </c>
      <c r="P9027" s="2979">
        <v>0</v>
      </c>
      <c r="Q9027" s="2979"/>
      <c r="R9027" s="2979"/>
      <c r="S9027" s="2979"/>
      <c r="T9027" s="2979"/>
      <c r="U9027" s="2979"/>
      <c r="V9027" s="2979"/>
      <c r="W9027" s="2979"/>
      <c r="X9027" s="2979"/>
      <c r="Y9027" s="2979"/>
      <c r="Z9027" s="2977"/>
      <c r="AA9027" s="2977"/>
      <c r="AB9027" s="2975"/>
      <c r="AC9027" s="1507">
        <f t="shared" si="3239"/>
        <v>118</v>
      </c>
      <c r="AD9027" s="1508">
        <f t="shared" si="3240"/>
        <v>3335.86</v>
      </c>
      <c r="AE9027" s="14">
        <f t="shared" si="3241"/>
        <v>17.5</v>
      </c>
      <c r="AF9027" s="14">
        <f t="shared" si="3242"/>
        <v>0</v>
      </c>
      <c r="AG9027" s="14" t="e">
        <f t="shared" si="3243"/>
        <v>#DIV/0!</v>
      </c>
      <c r="AH9027" s="14" t="e">
        <f t="shared" si="3244"/>
        <v>#DIV/0!</v>
      </c>
      <c r="AI9027" s="14">
        <f t="shared" si="3245"/>
        <v>118</v>
      </c>
      <c r="AJ9027" s="2977"/>
    </row>
    <row r="9028" spans="1:36" ht="15.75" customHeight="1">
      <c r="A9028" s="1433">
        <v>19</v>
      </c>
      <c r="B9028" s="2984" t="s">
        <v>871</v>
      </c>
      <c r="C9028" s="2980" t="s">
        <v>262</v>
      </c>
      <c r="D9028" s="2985">
        <v>0</v>
      </c>
      <c r="E9028" s="2977">
        <v>12160</v>
      </c>
      <c r="F9028" s="2974">
        <v>0</v>
      </c>
      <c r="G9028" s="2986">
        <v>0</v>
      </c>
      <c r="H9028" s="2987">
        <f t="shared" si="3238"/>
        <v>0</v>
      </c>
      <c r="I9028" s="2989">
        <v>44839</v>
      </c>
      <c r="J9028" s="2988">
        <v>45184</v>
      </c>
      <c r="K9028" s="2977"/>
      <c r="L9028" s="2977">
        <v>829</v>
      </c>
      <c r="M9028" s="2990" t="s">
        <v>323</v>
      </c>
      <c r="N9028" s="2991">
        <v>2200</v>
      </c>
      <c r="O9028" s="2979">
        <v>3960</v>
      </c>
      <c r="P9028" s="2979">
        <v>4040</v>
      </c>
      <c r="Q9028" s="2979"/>
      <c r="R9028" s="2979"/>
      <c r="S9028" s="2979"/>
      <c r="T9028" s="2979"/>
      <c r="U9028" s="2979"/>
      <c r="V9028" s="2979"/>
      <c r="W9028" s="2979"/>
      <c r="X9028" s="2979"/>
      <c r="Y9028" s="2979"/>
      <c r="Z9028" s="2977"/>
      <c r="AA9028" s="2977"/>
      <c r="AB9028" s="2975"/>
      <c r="AC9028" s="1507">
        <f t="shared" si="3239"/>
        <v>1960</v>
      </c>
      <c r="AD9028" s="1508">
        <f t="shared" si="3240"/>
        <v>0</v>
      </c>
      <c r="AE9028" s="14">
        <f t="shared" si="3241"/>
        <v>5.5666666666666664</v>
      </c>
      <c r="AF9028" s="14">
        <f t="shared" si="3242"/>
        <v>3400</v>
      </c>
      <c r="AG9028" s="14">
        <f t="shared" si="3243"/>
        <v>0.57647058823529407</v>
      </c>
      <c r="AH9028" s="14">
        <f t="shared" si="3244"/>
        <v>-4.9901960784313726</v>
      </c>
      <c r="AI9028" s="14">
        <f t="shared" si="3245"/>
        <v>-16966.666666666664</v>
      </c>
      <c r="AJ9028" s="2977"/>
    </row>
    <row r="9029" spans="1:36" ht="31.5">
      <c r="A9029" s="1433">
        <v>20</v>
      </c>
      <c r="B9029" s="2984" t="s">
        <v>3992</v>
      </c>
      <c r="C9029" s="2980" t="s">
        <v>66</v>
      </c>
      <c r="D9029" s="2985">
        <v>2.71</v>
      </c>
      <c r="E9029" s="2977">
        <v>25048</v>
      </c>
      <c r="F9029" s="2974">
        <v>67880.08</v>
      </c>
      <c r="G9029" s="2986">
        <v>0</v>
      </c>
      <c r="H9029" s="2987">
        <f t="shared" si="3238"/>
        <v>0</v>
      </c>
      <c r="I9029" s="2989">
        <v>44729</v>
      </c>
      <c r="J9029" s="2988">
        <v>46446</v>
      </c>
      <c r="K9029" s="2977"/>
      <c r="L9029" s="2977">
        <v>446</v>
      </c>
      <c r="M9029" s="2990" t="s">
        <v>3614</v>
      </c>
      <c r="N9029" s="2991">
        <v>265</v>
      </c>
      <c r="O9029" s="2979">
        <v>463</v>
      </c>
      <c r="P9029" s="2979">
        <v>756</v>
      </c>
      <c r="Q9029" s="2979"/>
      <c r="R9029" s="2979"/>
      <c r="S9029" s="2979"/>
      <c r="T9029" s="2979"/>
      <c r="U9029" s="2979"/>
      <c r="V9029" s="2979"/>
      <c r="W9029" s="2979"/>
      <c r="X9029" s="2979"/>
      <c r="Y9029" s="2979"/>
      <c r="Z9029" s="2977"/>
      <c r="AA9029" s="2977"/>
      <c r="AB9029" s="2975"/>
      <c r="AC9029" s="1507">
        <f t="shared" si="3239"/>
        <v>23564</v>
      </c>
      <c r="AD9029" s="1508">
        <f t="shared" si="3240"/>
        <v>63858.44</v>
      </c>
      <c r="AE9029" s="14">
        <f t="shared" si="3241"/>
        <v>47.633333333333333</v>
      </c>
      <c r="AF9029" s="14">
        <f t="shared" si="3242"/>
        <v>494.66666666666669</v>
      </c>
      <c r="AG9029" s="14">
        <f t="shared" si="3243"/>
        <v>47.636118598382744</v>
      </c>
      <c r="AH9029" s="14">
        <f t="shared" si="3244"/>
        <v>2.7852650494111231E-3</v>
      </c>
      <c r="AI9029" s="14">
        <f t="shared" si="3245"/>
        <v>1.3777777777759184</v>
      </c>
      <c r="AJ9029" s="2977"/>
    </row>
    <row r="9030" spans="1:36" ht="33.75" customHeight="1">
      <c r="A9030" s="4582" t="s">
        <v>648</v>
      </c>
      <c r="B9030" s="4583"/>
      <c r="C9030" s="4583"/>
      <c r="D9030" s="4583"/>
      <c r="E9030" s="4583"/>
      <c r="F9030" s="4583"/>
      <c r="G9030" s="4583"/>
      <c r="H9030" s="4583"/>
      <c r="I9030" s="4583"/>
      <c r="J9030" s="4583"/>
      <c r="K9030" s="4583"/>
      <c r="L9030" s="4583"/>
      <c r="M9030" s="4583"/>
      <c r="N9030" s="4583"/>
      <c r="O9030" s="4583"/>
      <c r="P9030" s="4583"/>
      <c r="Q9030" s="4583"/>
      <c r="R9030" s="4583"/>
      <c r="S9030" s="4583"/>
      <c r="T9030" s="4583"/>
      <c r="U9030" s="4583"/>
      <c r="V9030" s="4583"/>
      <c r="W9030" s="4583"/>
      <c r="X9030" s="4583"/>
      <c r="Y9030" s="4583"/>
      <c r="Z9030" s="4583"/>
      <c r="AA9030" s="4583"/>
      <c r="AB9030" s="4583"/>
      <c r="AC9030" s="4583"/>
      <c r="AD9030" s="4583"/>
      <c r="AE9030" s="4583"/>
      <c r="AF9030" s="4583"/>
      <c r="AG9030" s="4583"/>
      <c r="AH9030" s="4583"/>
      <c r="AI9030" s="4583"/>
      <c r="AJ9030" s="4584"/>
    </row>
    <row r="9031" spans="1:36" ht="47.25">
      <c r="A9031" s="1433">
        <v>2</v>
      </c>
      <c r="B9031" s="1142" t="s">
        <v>6261</v>
      </c>
      <c r="C9031" s="2503" t="s">
        <v>65</v>
      </c>
      <c r="D9031" s="2992">
        <v>645.4357</v>
      </c>
      <c r="E9031" s="2507">
        <v>1020</v>
      </c>
      <c r="F9031" s="2975">
        <v>658344.41399999999</v>
      </c>
      <c r="G9031" s="2507">
        <v>0</v>
      </c>
      <c r="H9031" s="2975">
        <f t="shared" ref="H9031:H9039" si="3246">D9031*G9031</f>
        <v>0</v>
      </c>
      <c r="I9031" s="2988">
        <v>44837</v>
      </c>
      <c r="J9031" s="2993">
        <v>45046</v>
      </c>
      <c r="K9031" s="2507">
        <v>1020</v>
      </c>
      <c r="L9031" s="2507"/>
      <c r="M9031" s="2982"/>
      <c r="N9031" s="729">
        <v>0</v>
      </c>
      <c r="O9031" s="2979">
        <v>0</v>
      </c>
      <c r="P9031" s="2979">
        <v>0</v>
      </c>
      <c r="Q9031" s="2979"/>
      <c r="R9031" s="2979"/>
      <c r="S9031" s="2979"/>
      <c r="T9031" s="2979"/>
      <c r="U9031" s="2979"/>
      <c r="V9031" s="2979"/>
      <c r="W9031" s="2979"/>
      <c r="X9031" s="2979"/>
      <c r="Y9031" s="2979"/>
      <c r="Z9031" s="2507"/>
      <c r="AA9031" s="2507"/>
      <c r="AB9031" s="2974"/>
      <c r="AC9031" s="1507">
        <f t="shared" ref="AC9031:AC9039" si="3247">E9031+G9031-N9031-O9031-AA9031-P9031-Q9031-R9031-S9031-T9031-U9031-V9031-W9031-X9031-Y9031</f>
        <v>1020</v>
      </c>
      <c r="AD9031" s="1508">
        <f t="shared" ref="AD9031:AD9039" si="3248">D9031*AC9031</f>
        <v>658344.41399999999</v>
      </c>
      <c r="AE9031" s="14">
        <f t="shared" ref="AE9031:AE9039" si="3249">(J9031-"01.04.2023")/30</f>
        <v>0.96666666666666667</v>
      </c>
      <c r="AF9031" s="14">
        <f t="shared" ref="AF9031:AF9039" si="3250">(N9031+O9031+P9031+Q9031+R9031+S9031+T9031+U9031+V9031+W9031+X9031+Y9031)/3</f>
        <v>0</v>
      </c>
      <c r="AG9031" s="14" t="e">
        <f t="shared" ref="AG9031:AG9039" si="3251">AC9031/AF9031</f>
        <v>#DIV/0!</v>
      </c>
      <c r="AH9031" s="14" t="e">
        <f t="shared" ref="AH9031:AH9039" si="3252">AG9031-AE9031</f>
        <v>#DIV/0!</v>
      </c>
      <c r="AI9031" s="14">
        <f t="shared" ref="AI9031:AI9039" si="3253">AC9031-(AE9031*AF9031)</f>
        <v>1020</v>
      </c>
      <c r="AJ9031" s="2507">
        <v>1020</v>
      </c>
    </row>
    <row r="9032" spans="1:36" ht="47.25">
      <c r="A9032" s="1433">
        <v>4</v>
      </c>
      <c r="B9032" s="1142" t="s">
        <v>10292</v>
      </c>
      <c r="C9032" s="2503" t="s">
        <v>65</v>
      </c>
      <c r="D9032" s="2994">
        <v>533.91999999999996</v>
      </c>
      <c r="E9032" s="2507">
        <v>0</v>
      </c>
      <c r="F9032" s="2975">
        <v>0</v>
      </c>
      <c r="G9032" s="2507">
        <v>90</v>
      </c>
      <c r="H9032" s="2975">
        <f t="shared" si="3246"/>
        <v>48052.799999999996</v>
      </c>
      <c r="I9032" s="2988">
        <v>45007</v>
      </c>
      <c r="J9032" s="2993">
        <v>45034</v>
      </c>
      <c r="K9032" s="2507"/>
      <c r="L9032" s="2507">
        <v>474</v>
      </c>
      <c r="M9032" s="2982">
        <v>44632</v>
      </c>
      <c r="N9032" s="729"/>
      <c r="O9032" s="2979"/>
      <c r="P9032" s="2979">
        <v>42</v>
      </c>
      <c r="Q9032" s="2979"/>
      <c r="R9032" s="2979"/>
      <c r="S9032" s="2979"/>
      <c r="T9032" s="2979"/>
      <c r="U9032" s="2979"/>
      <c r="V9032" s="2979"/>
      <c r="W9032" s="2979"/>
      <c r="X9032" s="2979"/>
      <c r="Y9032" s="2979"/>
      <c r="Z9032" s="2507"/>
      <c r="AA9032" s="2507"/>
      <c r="AB9032" s="2974"/>
      <c r="AC9032" s="1507">
        <f t="shared" si="3247"/>
        <v>48</v>
      </c>
      <c r="AD9032" s="1508">
        <f t="shared" si="3248"/>
        <v>25628.159999999996</v>
      </c>
      <c r="AE9032" s="14">
        <f t="shared" si="3249"/>
        <v>0.56666666666666665</v>
      </c>
      <c r="AF9032" s="14">
        <f t="shared" si="3250"/>
        <v>14</v>
      </c>
      <c r="AG9032" s="14">
        <f t="shared" si="3251"/>
        <v>3.4285714285714284</v>
      </c>
      <c r="AH9032" s="14">
        <f t="shared" si="3252"/>
        <v>2.8619047619047615</v>
      </c>
      <c r="AI9032" s="14">
        <f t="shared" si="3253"/>
        <v>40.066666666666663</v>
      </c>
      <c r="AJ9032" s="2507"/>
    </row>
    <row r="9033" spans="1:36" ht="15.75">
      <c r="A9033" s="1433">
        <v>6</v>
      </c>
      <c r="B9033" s="1142" t="s">
        <v>10293</v>
      </c>
      <c r="C9033" s="2503" t="s">
        <v>143</v>
      </c>
      <c r="D9033" s="2995">
        <v>40.912039999999998</v>
      </c>
      <c r="E9033" s="2507">
        <v>0</v>
      </c>
      <c r="F9033" s="2975">
        <v>0</v>
      </c>
      <c r="G9033" s="2507">
        <v>15</v>
      </c>
      <c r="H9033" s="2975">
        <f t="shared" si="3246"/>
        <v>613.68059999999991</v>
      </c>
      <c r="I9033" s="2988">
        <v>45007</v>
      </c>
      <c r="J9033" s="2993">
        <v>45260</v>
      </c>
      <c r="K9033" s="2507"/>
      <c r="L9033" s="2507">
        <v>474</v>
      </c>
      <c r="M9033" s="2982">
        <v>44632</v>
      </c>
      <c r="N9033" s="729"/>
      <c r="O9033" s="2979"/>
      <c r="P9033" s="2979">
        <v>7</v>
      </c>
      <c r="Q9033" s="2979"/>
      <c r="R9033" s="2979"/>
      <c r="S9033" s="2979"/>
      <c r="T9033" s="2979"/>
      <c r="U9033" s="2979"/>
      <c r="V9033" s="2979"/>
      <c r="W9033" s="2979"/>
      <c r="X9033" s="2979"/>
      <c r="Y9033" s="2979"/>
      <c r="Z9033" s="2507"/>
      <c r="AA9033" s="2507"/>
      <c r="AB9033" s="2974"/>
      <c r="AC9033" s="1507">
        <f t="shared" si="3247"/>
        <v>8</v>
      </c>
      <c r="AD9033" s="1508">
        <f t="shared" si="3248"/>
        <v>327.29631999999998</v>
      </c>
      <c r="AE9033" s="14">
        <f t="shared" si="3249"/>
        <v>8.1</v>
      </c>
      <c r="AF9033" s="14">
        <f t="shared" si="3250"/>
        <v>2.3333333333333335</v>
      </c>
      <c r="AG9033" s="14">
        <f t="shared" si="3251"/>
        <v>3.4285714285714284</v>
      </c>
      <c r="AH9033" s="14">
        <f t="shared" si="3252"/>
        <v>-4.6714285714285708</v>
      </c>
      <c r="AI9033" s="14">
        <f t="shared" si="3253"/>
        <v>-10.900000000000002</v>
      </c>
      <c r="AJ9033" s="2507"/>
    </row>
    <row r="9034" spans="1:36" ht="47.25">
      <c r="A9034" s="1433">
        <v>8</v>
      </c>
      <c r="B9034" s="1142" t="s">
        <v>8035</v>
      </c>
      <c r="C9034" s="2503" t="s">
        <v>65</v>
      </c>
      <c r="D9034" s="2996">
        <v>274.26</v>
      </c>
      <c r="E9034" s="2979">
        <v>180</v>
      </c>
      <c r="F9034" s="2975">
        <v>49366.799999999996</v>
      </c>
      <c r="G9034" s="2507">
        <v>0</v>
      </c>
      <c r="H9034" s="2975">
        <f t="shared" si="3246"/>
        <v>0</v>
      </c>
      <c r="I9034" s="2997">
        <v>44908</v>
      </c>
      <c r="J9034" s="2997">
        <v>44993</v>
      </c>
      <c r="K9034" s="2507">
        <v>75</v>
      </c>
      <c r="L9034" s="2979">
        <v>963</v>
      </c>
      <c r="M9034" s="2998">
        <v>44875</v>
      </c>
      <c r="N9034" s="729">
        <v>65</v>
      </c>
      <c r="O9034" s="2979">
        <v>40</v>
      </c>
      <c r="P9034" s="2979">
        <v>0</v>
      </c>
      <c r="Q9034" s="2979"/>
      <c r="R9034" s="2979"/>
      <c r="S9034" s="2979"/>
      <c r="T9034" s="2979"/>
      <c r="U9034" s="2979"/>
      <c r="V9034" s="2979"/>
      <c r="W9034" s="2979"/>
      <c r="X9034" s="2979"/>
      <c r="Y9034" s="2979"/>
      <c r="Z9034" s="2507"/>
      <c r="AA9034" s="2507"/>
      <c r="AB9034" s="2974"/>
      <c r="AC9034" s="1507">
        <f t="shared" si="3247"/>
        <v>75</v>
      </c>
      <c r="AD9034" s="1508">
        <f t="shared" si="3248"/>
        <v>20569.5</v>
      </c>
      <c r="AE9034" s="14">
        <f t="shared" si="3249"/>
        <v>-0.8</v>
      </c>
      <c r="AF9034" s="14">
        <f t="shared" si="3250"/>
        <v>35</v>
      </c>
      <c r="AG9034" s="14">
        <f t="shared" si="3251"/>
        <v>2.1428571428571428</v>
      </c>
      <c r="AH9034" s="14">
        <f t="shared" si="3252"/>
        <v>2.9428571428571431</v>
      </c>
      <c r="AI9034" s="14">
        <f t="shared" si="3253"/>
        <v>103</v>
      </c>
      <c r="AJ9034" s="2507">
        <v>75</v>
      </c>
    </row>
    <row r="9035" spans="1:36" ht="47.25">
      <c r="A9035" s="1433">
        <v>10</v>
      </c>
      <c r="B9035" s="1142" t="s">
        <v>8035</v>
      </c>
      <c r="C9035" s="2503" t="s">
        <v>65</v>
      </c>
      <c r="D9035" s="2996">
        <v>274.26</v>
      </c>
      <c r="E9035" s="2979">
        <v>0</v>
      </c>
      <c r="F9035" s="2975">
        <v>0</v>
      </c>
      <c r="G9035" s="2507">
        <v>20</v>
      </c>
      <c r="H9035" s="2975">
        <f t="shared" si="3246"/>
        <v>5485.2</v>
      </c>
      <c r="I9035" s="2997">
        <v>44987</v>
      </c>
      <c r="J9035" s="2997">
        <v>45070</v>
      </c>
      <c r="K9035" s="2507"/>
      <c r="L9035" s="2979">
        <v>474</v>
      </c>
      <c r="M9035" s="2998">
        <v>44632</v>
      </c>
      <c r="N9035" s="729"/>
      <c r="O9035" s="2979"/>
      <c r="P9035" s="2979">
        <v>15</v>
      </c>
      <c r="Q9035" s="2979"/>
      <c r="R9035" s="2979"/>
      <c r="S9035" s="2979"/>
      <c r="T9035" s="2979"/>
      <c r="U9035" s="2979"/>
      <c r="V9035" s="2979"/>
      <c r="W9035" s="2979"/>
      <c r="X9035" s="2979"/>
      <c r="Y9035" s="2979"/>
      <c r="Z9035" s="2507"/>
      <c r="AA9035" s="2507"/>
      <c r="AB9035" s="2974"/>
      <c r="AC9035" s="1507">
        <f t="shared" si="3247"/>
        <v>5</v>
      </c>
      <c r="AD9035" s="1508">
        <f t="shared" si="3248"/>
        <v>1371.3</v>
      </c>
      <c r="AE9035" s="14">
        <f t="shared" si="3249"/>
        <v>1.7666666666666666</v>
      </c>
      <c r="AF9035" s="14">
        <f t="shared" si="3250"/>
        <v>5</v>
      </c>
      <c r="AG9035" s="14">
        <f t="shared" si="3251"/>
        <v>1</v>
      </c>
      <c r="AH9035" s="14">
        <f t="shared" si="3252"/>
        <v>-0.76666666666666661</v>
      </c>
      <c r="AI9035" s="14">
        <f t="shared" si="3253"/>
        <v>-3.8333333333333321</v>
      </c>
      <c r="AJ9035" s="2507"/>
    </row>
    <row r="9036" spans="1:36" ht="31.5">
      <c r="A9036" s="1433">
        <v>11</v>
      </c>
      <c r="B9036" s="1142" t="s">
        <v>769</v>
      </c>
      <c r="C9036" s="2503" t="s">
        <v>65</v>
      </c>
      <c r="D9036" s="2974">
        <v>227.48</v>
      </c>
      <c r="E9036" s="2999">
        <v>2064</v>
      </c>
      <c r="F9036" s="2975">
        <v>469518.72</v>
      </c>
      <c r="G9036" s="2507">
        <v>0</v>
      </c>
      <c r="H9036" s="2975">
        <f t="shared" si="3246"/>
        <v>0</v>
      </c>
      <c r="I9036" s="2988">
        <v>44594</v>
      </c>
      <c r="J9036" s="2993">
        <v>45181</v>
      </c>
      <c r="K9036" s="2507"/>
      <c r="L9036" s="2507"/>
      <c r="M9036" s="2982"/>
      <c r="N9036" s="729">
        <v>8</v>
      </c>
      <c r="O9036" s="2979">
        <v>12</v>
      </c>
      <c r="P9036" s="2979">
        <v>11</v>
      </c>
      <c r="Q9036" s="2979"/>
      <c r="R9036" s="2979"/>
      <c r="S9036" s="2979"/>
      <c r="T9036" s="2979"/>
      <c r="U9036" s="2979"/>
      <c r="V9036" s="2979"/>
      <c r="W9036" s="2979"/>
      <c r="X9036" s="2979"/>
      <c r="Y9036" s="2979"/>
      <c r="Z9036" s="2507"/>
      <c r="AA9036" s="2507"/>
      <c r="AB9036" s="2974"/>
      <c r="AC9036" s="1507">
        <f t="shared" si="3247"/>
        <v>2033</v>
      </c>
      <c r="AD9036" s="1508">
        <f t="shared" si="3248"/>
        <v>462466.83999999997</v>
      </c>
      <c r="AE9036" s="14">
        <f t="shared" si="3249"/>
        <v>5.4666666666666668</v>
      </c>
      <c r="AF9036" s="14">
        <f t="shared" si="3250"/>
        <v>10.333333333333334</v>
      </c>
      <c r="AG9036" s="14">
        <f t="shared" si="3251"/>
        <v>196.74193548387095</v>
      </c>
      <c r="AH9036" s="14">
        <f t="shared" si="3252"/>
        <v>191.27526881720428</v>
      </c>
      <c r="AI9036" s="14">
        <f t="shared" si="3253"/>
        <v>1976.5111111111112</v>
      </c>
      <c r="AJ9036" s="2507"/>
    </row>
    <row r="9037" spans="1:36" ht="15.75">
      <c r="A9037" s="1433">
        <v>15</v>
      </c>
      <c r="B9037" s="3001" t="s">
        <v>10294</v>
      </c>
      <c r="C9037" s="2653" t="s">
        <v>66</v>
      </c>
      <c r="D9037" s="3002">
        <v>33.584600000000002</v>
      </c>
      <c r="E9037" s="3003">
        <v>0</v>
      </c>
      <c r="F9037" s="3004">
        <v>0</v>
      </c>
      <c r="G9037" s="2507">
        <v>1</v>
      </c>
      <c r="H9037" s="2975">
        <f t="shared" si="3246"/>
        <v>33.584600000000002</v>
      </c>
      <c r="I9037" s="3005">
        <v>45007</v>
      </c>
      <c r="J9037" s="3006"/>
      <c r="K9037" s="3007"/>
      <c r="L9037" s="3007">
        <v>474</v>
      </c>
      <c r="M9037" s="3008">
        <v>44632</v>
      </c>
      <c r="N9037" s="3009"/>
      <c r="O9037" s="3010"/>
      <c r="P9037" s="3010">
        <v>0</v>
      </c>
      <c r="Q9037" s="3010"/>
      <c r="R9037" s="3010"/>
      <c r="S9037" s="3010"/>
      <c r="T9037" s="3010"/>
      <c r="U9037" s="3010"/>
      <c r="V9037" s="3010"/>
      <c r="W9037" s="3010"/>
      <c r="X9037" s="3010"/>
      <c r="Y9037" s="3010"/>
      <c r="Z9037" s="3007"/>
      <c r="AA9037" s="2507"/>
      <c r="AB9037" s="2974"/>
      <c r="AC9037" s="1507">
        <f t="shared" si="3247"/>
        <v>1</v>
      </c>
      <c r="AD9037" s="1508">
        <f t="shared" si="3248"/>
        <v>33.584600000000002</v>
      </c>
      <c r="AE9037" s="14">
        <f t="shared" si="3249"/>
        <v>-1500.5666666666666</v>
      </c>
      <c r="AF9037" s="14">
        <f t="shared" si="3250"/>
        <v>0</v>
      </c>
      <c r="AG9037" s="14" t="e">
        <f t="shared" si="3251"/>
        <v>#DIV/0!</v>
      </c>
      <c r="AH9037" s="14" t="e">
        <f t="shared" si="3252"/>
        <v>#DIV/0!</v>
      </c>
      <c r="AI9037" s="14">
        <f t="shared" si="3253"/>
        <v>1</v>
      </c>
      <c r="AJ9037" s="3007"/>
    </row>
    <row r="9038" spans="1:36" ht="31.5">
      <c r="A9038" s="1433">
        <v>18</v>
      </c>
      <c r="B9038" s="3001" t="s">
        <v>4465</v>
      </c>
      <c r="C9038" s="2653" t="s">
        <v>66</v>
      </c>
      <c r="D9038" s="3011">
        <v>1.23122</v>
      </c>
      <c r="E9038" s="3003">
        <v>2064</v>
      </c>
      <c r="F9038" s="3004">
        <v>2541.2174399999999</v>
      </c>
      <c r="G9038" s="2507">
        <v>0</v>
      </c>
      <c r="H9038" s="2975">
        <f t="shared" si="3246"/>
        <v>0</v>
      </c>
      <c r="I9038" s="3005">
        <v>44594</v>
      </c>
      <c r="J9038" s="3006">
        <v>45838</v>
      </c>
      <c r="K9038" s="3007"/>
      <c r="L9038" s="3007"/>
      <c r="M9038" s="3008"/>
      <c r="N9038" s="3009">
        <v>8</v>
      </c>
      <c r="O9038" s="3010">
        <v>12</v>
      </c>
      <c r="P9038" s="3010">
        <v>11</v>
      </c>
      <c r="Q9038" s="3010"/>
      <c r="R9038" s="3010"/>
      <c r="S9038" s="3010"/>
      <c r="T9038" s="3010"/>
      <c r="U9038" s="3010"/>
      <c r="V9038" s="3010"/>
      <c r="W9038" s="3010"/>
      <c r="X9038" s="3010"/>
      <c r="Y9038" s="3010"/>
      <c r="Z9038" s="3007"/>
      <c r="AA9038" s="2507"/>
      <c r="AB9038" s="2974"/>
      <c r="AC9038" s="1507">
        <f t="shared" si="3247"/>
        <v>2033</v>
      </c>
      <c r="AD9038" s="1508">
        <f t="shared" si="3248"/>
        <v>2503.07026</v>
      </c>
      <c r="AE9038" s="14">
        <f t="shared" si="3249"/>
        <v>27.366666666666667</v>
      </c>
      <c r="AF9038" s="14">
        <f t="shared" si="3250"/>
        <v>10.333333333333334</v>
      </c>
      <c r="AG9038" s="14">
        <f t="shared" si="3251"/>
        <v>196.74193548387095</v>
      </c>
      <c r="AH9038" s="14">
        <f t="shared" si="3252"/>
        <v>169.37526881720427</v>
      </c>
      <c r="AI9038" s="14">
        <f t="shared" si="3253"/>
        <v>1750.2111111111112</v>
      </c>
      <c r="AJ9038" s="3007"/>
    </row>
    <row r="9039" spans="1:36" ht="15.75">
      <c r="A9039" s="1433">
        <v>23</v>
      </c>
      <c r="B9039" s="2503" t="s">
        <v>10295</v>
      </c>
      <c r="C9039" s="3012" t="s">
        <v>66</v>
      </c>
      <c r="D9039" s="1152">
        <v>3.5398399999999999</v>
      </c>
      <c r="E9039" s="2999">
        <v>0</v>
      </c>
      <c r="F9039" s="2975">
        <v>0</v>
      </c>
      <c r="G9039" s="2507">
        <v>90</v>
      </c>
      <c r="H9039" s="2975">
        <f t="shared" si="3246"/>
        <v>318.5856</v>
      </c>
      <c r="I9039" s="2988">
        <v>45007</v>
      </c>
      <c r="J9039" s="2993">
        <v>46326</v>
      </c>
      <c r="K9039" s="2507"/>
      <c r="L9039" s="2507">
        <v>474</v>
      </c>
      <c r="M9039" s="2982">
        <v>44632</v>
      </c>
      <c r="N9039" s="729"/>
      <c r="O9039" s="2979"/>
      <c r="P9039" s="2979">
        <v>42</v>
      </c>
      <c r="Q9039" s="2979"/>
      <c r="R9039" s="2979"/>
      <c r="S9039" s="2979"/>
      <c r="T9039" s="2979"/>
      <c r="U9039" s="2979"/>
      <c r="V9039" s="2979"/>
      <c r="W9039" s="2979"/>
      <c r="X9039" s="2979"/>
      <c r="Y9039" s="2979"/>
      <c r="Z9039" s="2507"/>
      <c r="AA9039" s="2507"/>
      <c r="AB9039" s="2974"/>
      <c r="AC9039" s="1507">
        <f t="shared" si="3247"/>
        <v>48</v>
      </c>
      <c r="AD9039" s="1508">
        <f t="shared" si="3248"/>
        <v>169.91231999999999</v>
      </c>
      <c r="AE9039" s="14">
        <f t="shared" si="3249"/>
        <v>43.633333333333333</v>
      </c>
      <c r="AF9039" s="14">
        <f t="shared" si="3250"/>
        <v>14</v>
      </c>
      <c r="AG9039" s="14">
        <f t="shared" si="3251"/>
        <v>3.4285714285714284</v>
      </c>
      <c r="AH9039" s="14">
        <f t="shared" si="3252"/>
        <v>-40.204761904761902</v>
      </c>
      <c r="AI9039" s="14">
        <f t="shared" si="3253"/>
        <v>-562.86666666666667</v>
      </c>
      <c r="AJ9039" s="2507"/>
    </row>
    <row r="9040" spans="1:36" ht="15.75">
      <c r="A9040" s="4346" t="s">
        <v>21</v>
      </c>
      <c r="B9040" s="4347"/>
      <c r="C9040" s="4347"/>
      <c r="D9040" s="4347"/>
      <c r="E9040" s="4347"/>
      <c r="F9040" s="4347"/>
      <c r="G9040" s="4347"/>
      <c r="H9040" s="4347"/>
      <c r="I9040" s="4347"/>
      <c r="J9040" s="4347"/>
      <c r="K9040" s="4347"/>
      <c r="L9040" s="4347"/>
      <c r="M9040" s="4347"/>
      <c r="N9040" s="4347"/>
      <c r="O9040" s="4347"/>
      <c r="P9040" s="4347"/>
      <c r="Q9040" s="4347"/>
      <c r="R9040" s="4347"/>
      <c r="S9040" s="4347"/>
      <c r="T9040" s="4347"/>
      <c r="U9040" s="4347"/>
      <c r="V9040" s="4347"/>
      <c r="W9040" s="4347"/>
      <c r="X9040" s="4347"/>
      <c r="Y9040" s="4347"/>
      <c r="Z9040" s="4347"/>
      <c r="AA9040" s="4347"/>
      <c r="AB9040" s="4347"/>
      <c r="AC9040" s="4347"/>
      <c r="AD9040" s="4347"/>
      <c r="AE9040" s="4347"/>
      <c r="AF9040" s="4347"/>
      <c r="AG9040" s="4347"/>
      <c r="AH9040" s="4347"/>
      <c r="AI9040" s="4347"/>
      <c r="AJ9040" s="4348"/>
    </row>
    <row r="9041" spans="1:36" ht="31.5">
      <c r="A9041" s="1433">
        <v>1</v>
      </c>
      <c r="B9041" s="1142" t="s">
        <v>1366</v>
      </c>
      <c r="C9041" s="3012" t="s">
        <v>66</v>
      </c>
      <c r="D9041" s="731">
        <v>1017.03</v>
      </c>
      <c r="E9041" s="2979">
        <v>2</v>
      </c>
      <c r="F9041" s="2975">
        <v>2034.06</v>
      </c>
      <c r="G9041" s="729">
        <v>0</v>
      </c>
      <c r="H9041" s="2975">
        <f t="shared" ref="H9041:H9062" si="3254">D9041*G9041</f>
        <v>0</v>
      </c>
      <c r="I9041" s="2998">
        <v>44492</v>
      </c>
      <c r="J9041" s="2998">
        <v>46296</v>
      </c>
      <c r="K9041" s="2979"/>
      <c r="L9041" s="2979"/>
      <c r="M9041" s="2979"/>
      <c r="N9041" s="2979">
        <v>0</v>
      </c>
      <c r="O9041" s="2979">
        <v>0</v>
      </c>
      <c r="P9041" s="2979">
        <v>0</v>
      </c>
      <c r="Q9041" s="2979"/>
      <c r="R9041" s="2979"/>
      <c r="S9041" s="2979"/>
      <c r="T9041" s="2979"/>
      <c r="U9041" s="2979"/>
      <c r="V9041" s="2979"/>
      <c r="W9041" s="2979"/>
      <c r="X9041" s="2979"/>
      <c r="Y9041" s="2979"/>
      <c r="Z9041" s="2979"/>
      <c r="AA9041" s="2979"/>
      <c r="AB9041" s="731"/>
      <c r="AC9041" s="1507">
        <f t="shared" ref="AC9041:AC9062" si="3255">E9041+G9041-N9041-O9041-AA9041-P9041-Q9041-R9041-S9041-T9041-U9041-V9041-W9041-X9041-Y9041</f>
        <v>2</v>
      </c>
      <c r="AD9041" s="1508">
        <f t="shared" ref="AD9041:AD9062" si="3256">D9041*AC9041</f>
        <v>2034.06</v>
      </c>
      <c r="AE9041" s="14">
        <f t="shared" ref="AE9041:AE9062" si="3257">(J9041-"01.04.2023")/30</f>
        <v>42.633333333333333</v>
      </c>
      <c r="AF9041" s="14">
        <f t="shared" ref="AF9041:AF9062" si="3258">(N9041+O9041+P9041+Q9041+R9041+S9041+T9041+U9041+V9041+W9041+X9041+Y9041)/3</f>
        <v>0</v>
      </c>
      <c r="AG9041" s="14" t="e">
        <f t="shared" ref="AG9041:AG9062" si="3259">AC9041/AF9041</f>
        <v>#DIV/0!</v>
      </c>
      <c r="AH9041" s="14" t="e">
        <f t="shared" ref="AH9041:AH9062" si="3260">AG9041-AE9041</f>
        <v>#DIV/0!</v>
      </c>
      <c r="AI9041" s="14">
        <f t="shared" ref="AI9041:AI9062" si="3261">AC9041-(AE9041*AF9041)</f>
        <v>2</v>
      </c>
      <c r="AJ9041" s="2979"/>
    </row>
    <row r="9042" spans="1:36" ht="31.5">
      <c r="A9042" s="1433">
        <v>2</v>
      </c>
      <c r="B9042" s="1142" t="s">
        <v>6262</v>
      </c>
      <c r="C9042" s="3012" t="s">
        <v>638</v>
      </c>
      <c r="D9042" s="731">
        <v>1</v>
      </c>
      <c r="E9042" s="2979">
        <v>76</v>
      </c>
      <c r="F9042" s="2975">
        <v>76</v>
      </c>
      <c r="G9042" s="729">
        <v>0</v>
      </c>
      <c r="H9042" s="2975">
        <f t="shared" si="3254"/>
        <v>0</v>
      </c>
      <c r="I9042" s="2998">
        <v>44833</v>
      </c>
      <c r="J9042" s="2998">
        <v>45412</v>
      </c>
      <c r="K9042" s="2979"/>
      <c r="L9042" s="2979"/>
      <c r="M9042" s="2998"/>
      <c r="N9042" s="2979">
        <v>6</v>
      </c>
      <c r="O9042" s="2979">
        <v>4</v>
      </c>
      <c r="P9042" s="2979">
        <v>23</v>
      </c>
      <c r="Q9042" s="2979"/>
      <c r="R9042" s="2979"/>
      <c r="S9042" s="2979"/>
      <c r="T9042" s="2979"/>
      <c r="U9042" s="2979"/>
      <c r="V9042" s="2979"/>
      <c r="W9042" s="2979"/>
      <c r="X9042" s="2979"/>
      <c r="Y9042" s="2979"/>
      <c r="Z9042" s="2979"/>
      <c r="AA9042" s="2979"/>
      <c r="AB9042" s="731"/>
      <c r="AC9042" s="1507">
        <f t="shared" si="3255"/>
        <v>43</v>
      </c>
      <c r="AD9042" s="1508">
        <f t="shared" si="3256"/>
        <v>43</v>
      </c>
      <c r="AE9042" s="14">
        <f t="shared" si="3257"/>
        <v>13.166666666666666</v>
      </c>
      <c r="AF9042" s="14">
        <f t="shared" si="3258"/>
        <v>11</v>
      </c>
      <c r="AG9042" s="14">
        <f t="shared" si="3259"/>
        <v>3.9090909090909092</v>
      </c>
      <c r="AH9042" s="14">
        <f t="shared" si="3260"/>
        <v>-9.2575757575757578</v>
      </c>
      <c r="AI9042" s="14">
        <f t="shared" si="3261"/>
        <v>-101.83333333333331</v>
      </c>
      <c r="AJ9042" s="2979"/>
    </row>
    <row r="9043" spans="1:36" ht="47.25">
      <c r="A9043" s="1433">
        <v>4</v>
      </c>
      <c r="B9043" s="1142" t="s">
        <v>8036</v>
      </c>
      <c r="C9043" s="3012" t="s">
        <v>156</v>
      </c>
      <c r="D9043" s="731">
        <v>1</v>
      </c>
      <c r="E9043" s="2979">
        <v>31</v>
      </c>
      <c r="F9043" s="2975">
        <v>31</v>
      </c>
      <c r="G9043" s="729">
        <v>0</v>
      </c>
      <c r="H9043" s="2975">
        <f t="shared" si="3254"/>
        <v>0</v>
      </c>
      <c r="I9043" s="2998">
        <v>44923</v>
      </c>
      <c r="J9043" s="2998">
        <v>45100</v>
      </c>
      <c r="K9043" s="2979"/>
      <c r="L9043" s="2979"/>
      <c r="M9043" s="2998"/>
      <c r="N9043" s="2979">
        <v>0</v>
      </c>
      <c r="O9043" s="2979">
        <v>0</v>
      </c>
      <c r="P9043" s="2979">
        <v>5</v>
      </c>
      <c r="Q9043" s="2979"/>
      <c r="R9043" s="2979"/>
      <c r="S9043" s="2979"/>
      <c r="T9043" s="2979"/>
      <c r="U9043" s="2979"/>
      <c r="V9043" s="2979"/>
      <c r="W9043" s="2979"/>
      <c r="X9043" s="2979"/>
      <c r="Y9043" s="2979"/>
      <c r="Z9043" s="2979"/>
      <c r="AA9043" s="2979"/>
      <c r="AB9043" s="731"/>
      <c r="AC9043" s="1507">
        <f t="shared" si="3255"/>
        <v>26</v>
      </c>
      <c r="AD9043" s="1508">
        <f t="shared" si="3256"/>
        <v>26</v>
      </c>
      <c r="AE9043" s="14">
        <f t="shared" si="3257"/>
        <v>2.7666666666666666</v>
      </c>
      <c r="AF9043" s="14">
        <f t="shared" si="3258"/>
        <v>1.6666666666666667</v>
      </c>
      <c r="AG9043" s="14">
        <f t="shared" si="3259"/>
        <v>15.6</v>
      </c>
      <c r="AH9043" s="14">
        <f t="shared" si="3260"/>
        <v>12.833333333333332</v>
      </c>
      <c r="AI9043" s="14">
        <f t="shared" si="3261"/>
        <v>21.388888888888889</v>
      </c>
      <c r="AJ9043" s="2979"/>
    </row>
    <row r="9044" spans="1:36" ht="47.25">
      <c r="A9044" s="1433">
        <v>5</v>
      </c>
      <c r="B9044" s="1142" t="s">
        <v>6263</v>
      </c>
      <c r="C9044" s="3012" t="s">
        <v>66</v>
      </c>
      <c r="D9044" s="731">
        <v>1</v>
      </c>
      <c r="E9044" s="2979">
        <v>45</v>
      </c>
      <c r="F9044" s="2975">
        <v>45</v>
      </c>
      <c r="G9044" s="729">
        <v>0</v>
      </c>
      <c r="H9044" s="2975">
        <f t="shared" si="3254"/>
        <v>0</v>
      </c>
      <c r="I9044" s="2997" t="s">
        <v>7033</v>
      </c>
      <c r="J9044" s="2998">
        <v>46113</v>
      </c>
      <c r="K9044" s="2979"/>
      <c r="L9044" s="2979"/>
      <c r="M9044" s="2998"/>
      <c r="N9044" s="2979">
        <v>4</v>
      </c>
      <c r="O9044" s="2979">
        <v>6</v>
      </c>
      <c r="P9044" s="2979">
        <f>4+5</f>
        <v>9</v>
      </c>
      <c r="Q9044" s="2979"/>
      <c r="R9044" s="2979"/>
      <c r="S9044" s="2979"/>
      <c r="T9044" s="2979"/>
      <c r="U9044" s="2979"/>
      <c r="V9044" s="2979"/>
      <c r="W9044" s="2979"/>
      <c r="X9044" s="2979"/>
      <c r="Y9044" s="2979"/>
      <c r="Z9044" s="2979"/>
      <c r="AA9044" s="2979"/>
      <c r="AB9044" s="731"/>
      <c r="AC9044" s="1507">
        <f t="shared" si="3255"/>
        <v>26</v>
      </c>
      <c r="AD9044" s="1508">
        <f t="shared" si="3256"/>
        <v>26</v>
      </c>
      <c r="AE9044" s="14">
        <f t="shared" si="3257"/>
        <v>36.533333333333331</v>
      </c>
      <c r="AF9044" s="14">
        <f t="shared" si="3258"/>
        <v>6.333333333333333</v>
      </c>
      <c r="AG9044" s="14">
        <f t="shared" si="3259"/>
        <v>4.1052631578947372</v>
      </c>
      <c r="AH9044" s="14">
        <f t="shared" si="3260"/>
        <v>-32.428070175438592</v>
      </c>
      <c r="AI9044" s="14">
        <f t="shared" si="3261"/>
        <v>-205.37777777777777</v>
      </c>
      <c r="AJ9044" s="2979"/>
    </row>
    <row r="9045" spans="1:36" ht="15.75">
      <c r="A9045" s="1433">
        <v>7</v>
      </c>
      <c r="B9045" s="2984" t="s">
        <v>3230</v>
      </c>
      <c r="C9045" s="3012" t="s">
        <v>66</v>
      </c>
      <c r="D9045" s="731">
        <v>65.823525000000004</v>
      </c>
      <c r="E9045" s="2979">
        <v>1230</v>
      </c>
      <c r="F9045" s="2975">
        <v>80962.935750000004</v>
      </c>
      <c r="G9045" s="729">
        <v>0</v>
      </c>
      <c r="H9045" s="2975">
        <f t="shared" si="3254"/>
        <v>0</v>
      </c>
      <c r="I9045" s="2998">
        <v>44712</v>
      </c>
      <c r="J9045" s="2998">
        <v>45277</v>
      </c>
      <c r="K9045" s="2979"/>
      <c r="L9045" s="2979">
        <v>381</v>
      </c>
      <c r="M9045" s="2998">
        <v>44708</v>
      </c>
      <c r="N9045" s="2979">
        <v>88</v>
      </c>
      <c r="O9045" s="2979">
        <v>90</v>
      </c>
      <c r="P9045" s="2979">
        <v>63</v>
      </c>
      <c r="Q9045" s="2979"/>
      <c r="R9045" s="2979"/>
      <c r="S9045" s="2979"/>
      <c r="T9045" s="2979"/>
      <c r="U9045" s="2979"/>
      <c r="V9045" s="2979"/>
      <c r="W9045" s="2979"/>
      <c r="X9045" s="2979"/>
      <c r="Y9045" s="2979"/>
      <c r="Z9045" s="2979"/>
      <c r="AA9045" s="2979"/>
      <c r="AB9045" s="731"/>
      <c r="AC9045" s="1507">
        <f t="shared" si="3255"/>
        <v>989</v>
      </c>
      <c r="AD9045" s="1508">
        <f t="shared" si="3256"/>
        <v>65099.466225000004</v>
      </c>
      <c r="AE9045" s="14">
        <f t="shared" si="3257"/>
        <v>8.6666666666666661</v>
      </c>
      <c r="AF9045" s="14">
        <f t="shared" si="3258"/>
        <v>80.333333333333329</v>
      </c>
      <c r="AG9045" s="14">
        <f t="shared" si="3259"/>
        <v>12.311203319502075</v>
      </c>
      <c r="AH9045" s="14">
        <f t="shared" si="3260"/>
        <v>3.6445366528354093</v>
      </c>
      <c r="AI9045" s="14">
        <f t="shared" si="3261"/>
        <v>292.77777777777783</v>
      </c>
      <c r="AJ9045" s="2979"/>
    </row>
    <row r="9046" spans="1:36" ht="18" customHeight="1">
      <c r="A9046" s="1433">
        <v>9</v>
      </c>
      <c r="B9046" s="1142" t="s">
        <v>1368</v>
      </c>
      <c r="C9046" s="3012" t="s">
        <v>66</v>
      </c>
      <c r="D9046" s="731">
        <v>0</v>
      </c>
      <c r="E9046" s="2979">
        <v>12</v>
      </c>
      <c r="F9046" s="2975">
        <v>0</v>
      </c>
      <c r="G9046" s="729">
        <v>0</v>
      </c>
      <c r="H9046" s="2975">
        <f t="shared" si="3254"/>
        <v>0</v>
      </c>
      <c r="I9046" s="2998">
        <v>44677</v>
      </c>
      <c r="J9046" s="2998">
        <v>45365</v>
      </c>
      <c r="K9046" s="2979"/>
      <c r="L9046" s="2979"/>
      <c r="M9046" s="2979"/>
      <c r="N9046" s="2979">
        <v>0</v>
      </c>
      <c r="O9046" s="2979">
        <v>0</v>
      </c>
      <c r="P9046" s="2979">
        <v>0</v>
      </c>
      <c r="Q9046" s="2979"/>
      <c r="R9046" s="729"/>
      <c r="S9046" s="729"/>
      <c r="T9046" s="2979"/>
      <c r="U9046" s="2979"/>
      <c r="V9046" s="2979"/>
      <c r="W9046" s="2979"/>
      <c r="X9046" s="2979"/>
      <c r="Y9046" s="2979"/>
      <c r="Z9046" s="2979"/>
      <c r="AA9046" s="2979"/>
      <c r="AB9046" s="731"/>
      <c r="AC9046" s="1507">
        <f t="shared" si="3255"/>
        <v>12</v>
      </c>
      <c r="AD9046" s="1508">
        <f t="shared" si="3256"/>
        <v>0</v>
      </c>
      <c r="AE9046" s="14">
        <f t="shared" si="3257"/>
        <v>11.6</v>
      </c>
      <c r="AF9046" s="14">
        <f t="shared" si="3258"/>
        <v>0</v>
      </c>
      <c r="AG9046" s="14" t="e">
        <f t="shared" si="3259"/>
        <v>#DIV/0!</v>
      </c>
      <c r="AH9046" s="14" t="e">
        <f t="shared" si="3260"/>
        <v>#DIV/0!</v>
      </c>
      <c r="AI9046" s="14">
        <f t="shared" si="3261"/>
        <v>12</v>
      </c>
      <c r="AJ9046" s="2979"/>
    </row>
    <row r="9047" spans="1:36" ht="18" customHeight="1">
      <c r="A9047" s="1433">
        <v>10</v>
      </c>
      <c r="B9047" s="1142" t="s">
        <v>1369</v>
      </c>
      <c r="C9047" s="3012" t="s">
        <v>176</v>
      </c>
      <c r="D9047" s="731">
        <v>0</v>
      </c>
      <c r="E9047" s="2979">
        <v>21</v>
      </c>
      <c r="F9047" s="2975">
        <v>0</v>
      </c>
      <c r="G9047" s="729">
        <v>0</v>
      </c>
      <c r="H9047" s="2975">
        <f t="shared" si="3254"/>
        <v>0</v>
      </c>
      <c r="I9047" s="2998">
        <v>44677</v>
      </c>
      <c r="J9047" s="2998">
        <v>45689</v>
      </c>
      <c r="K9047" s="2979"/>
      <c r="L9047" s="2979"/>
      <c r="M9047" s="2979"/>
      <c r="N9047" s="2979">
        <v>0</v>
      </c>
      <c r="O9047" s="2979">
        <v>0</v>
      </c>
      <c r="P9047" s="2979">
        <v>1</v>
      </c>
      <c r="Q9047" s="2979"/>
      <c r="R9047" s="729"/>
      <c r="S9047" s="729"/>
      <c r="T9047" s="2979"/>
      <c r="U9047" s="2979"/>
      <c r="V9047" s="2979"/>
      <c r="W9047" s="2979"/>
      <c r="X9047" s="2979"/>
      <c r="Y9047" s="2979"/>
      <c r="Z9047" s="2979"/>
      <c r="AA9047" s="2979"/>
      <c r="AB9047" s="731"/>
      <c r="AC9047" s="1507">
        <f t="shared" si="3255"/>
        <v>20</v>
      </c>
      <c r="AD9047" s="1508">
        <f t="shared" si="3256"/>
        <v>0</v>
      </c>
      <c r="AE9047" s="14">
        <f t="shared" si="3257"/>
        <v>22.4</v>
      </c>
      <c r="AF9047" s="14">
        <f t="shared" si="3258"/>
        <v>0.33333333333333331</v>
      </c>
      <c r="AG9047" s="14">
        <f t="shared" si="3259"/>
        <v>60</v>
      </c>
      <c r="AH9047" s="14">
        <f t="shared" si="3260"/>
        <v>37.6</v>
      </c>
      <c r="AI9047" s="14">
        <f t="shared" si="3261"/>
        <v>12.533333333333335</v>
      </c>
      <c r="AJ9047" s="2979"/>
    </row>
    <row r="9048" spans="1:36" ht="15.75">
      <c r="A9048" s="1433">
        <v>12</v>
      </c>
      <c r="B9048" s="1142" t="s">
        <v>2959</v>
      </c>
      <c r="C9048" s="3012" t="s">
        <v>78</v>
      </c>
      <c r="D9048" s="3014">
        <v>1</v>
      </c>
      <c r="E9048" s="2979">
        <v>1</v>
      </c>
      <c r="F9048" s="2975">
        <v>1</v>
      </c>
      <c r="G9048" s="729">
        <v>0</v>
      </c>
      <c r="H9048" s="2975">
        <f t="shared" si="3254"/>
        <v>0</v>
      </c>
      <c r="I9048" s="2997">
        <v>44686</v>
      </c>
      <c r="J9048" s="2998">
        <v>45778</v>
      </c>
      <c r="K9048" s="2979"/>
      <c r="L9048" s="2979"/>
      <c r="M9048" s="2979"/>
      <c r="N9048" s="2979">
        <v>0</v>
      </c>
      <c r="O9048" s="2979">
        <v>0</v>
      </c>
      <c r="P9048" s="2979">
        <v>0</v>
      </c>
      <c r="Q9048" s="2979"/>
      <c r="R9048" s="729"/>
      <c r="S9048" s="729"/>
      <c r="T9048" s="2979"/>
      <c r="U9048" s="2979"/>
      <c r="V9048" s="2979"/>
      <c r="W9048" s="2979"/>
      <c r="X9048" s="2979"/>
      <c r="Y9048" s="2979"/>
      <c r="Z9048" s="2979"/>
      <c r="AA9048" s="2979"/>
      <c r="AB9048" s="731"/>
      <c r="AC9048" s="1507">
        <f t="shared" si="3255"/>
        <v>1</v>
      </c>
      <c r="AD9048" s="1508">
        <f t="shared" si="3256"/>
        <v>1</v>
      </c>
      <c r="AE9048" s="14">
        <f t="shared" si="3257"/>
        <v>25.366666666666667</v>
      </c>
      <c r="AF9048" s="14">
        <f t="shared" si="3258"/>
        <v>0</v>
      </c>
      <c r="AG9048" s="14" t="e">
        <f t="shared" si="3259"/>
        <v>#DIV/0!</v>
      </c>
      <c r="AH9048" s="14" t="e">
        <f t="shared" si="3260"/>
        <v>#DIV/0!</v>
      </c>
      <c r="AI9048" s="14">
        <f t="shared" si="3261"/>
        <v>1</v>
      </c>
      <c r="AJ9048" s="2979"/>
    </row>
    <row r="9049" spans="1:36" ht="18.75" customHeight="1">
      <c r="A9049" s="1433">
        <v>13</v>
      </c>
      <c r="B9049" s="1142" t="s">
        <v>2877</v>
      </c>
      <c r="C9049" s="3012" t="s">
        <v>2878</v>
      </c>
      <c r="D9049" s="3014">
        <v>1</v>
      </c>
      <c r="E9049" s="2979">
        <v>1800</v>
      </c>
      <c r="F9049" s="2975">
        <v>1800</v>
      </c>
      <c r="G9049" s="729">
        <v>0</v>
      </c>
      <c r="H9049" s="2975">
        <f t="shared" si="3254"/>
        <v>0</v>
      </c>
      <c r="I9049" s="2997">
        <v>44686</v>
      </c>
      <c r="J9049" s="2998">
        <v>45171</v>
      </c>
      <c r="K9049" s="2979"/>
      <c r="L9049" s="2979"/>
      <c r="M9049" s="2979"/>
      <c r="N9049" s="2979">
        <v>0</v>
      </c>
      <c r="O9049" s="2979">
        <v>0</v>
      </c>
      <c r="P9049" s="2979">
        <v>80</v>
      </c>
      <c r="Q9049" s="2979"/>
      <c r="R9049" s="729"/>
      <c r="S9049" s="729"/>
      <c r="T9049" s="2979"/>
      <c r="U9049" s="2979"/>
      <c r="V9049" s="2979"/>
      <c r="W9049" s="2979"/>
      <c r="X9049" s="2979"/>
      <c r="Y9049" s="2979"/>
      <c r="Z9049" s="2979"/>
      <c r="AA9049" s="2979"/>
      <c r="AB9049" s="731"/>
      <c r="AC9049" s="1507">
        <f t="shared" si="3255"/>
        <v>1720</v>
      </c>
      <c r="AD9049" s="1508">
        <f t="shared" si="3256"/>
        <v>1720</v>
      </c>
      <c r="AE9049" s="14">
        <f t="shared" si="3257"/>
        <v>5.1333333333333337</v>
      </c>
      <c r="AF9049" s="14">
        <f t="shared" si="3258"/>
        <v>26.666666666666668</v>
      </c>
      <c r="AG9049" s="14">
        <f t="shared" si="3259"/>
        <v>64.5</v>
      </c>
      <c r="AH9049" s="14">
        <f t="shared" si="3260"/>
        <v>59.366666666666667</v>
      </c>
      <c r="AI9049" s="14">
        <f t="shared" si="3261"/>
        <v>1583.1111111111111</v>
      </c>
      <c r="AJ9049" s="2979"/>
    </row>
    <row r="9050" spans="1:36" ht="15.75">
      <c r="A9050" s="1433">
        <v>14</v>
      </c>
      <c r="B9050" s="1142" t="s">
        <v>2876</v>
      </c>
      <c r="C9050" s="3012" t="s">
        <v>66</v>
      </c>
      <c r="D9050" s="3014">
        <v>1</v>
      </c>
      <c r="E9050" s="2979">
        <v>6720</v>
      </c>
      <c r="F9050" s="2975">
        <v>6720</v>
      </c>
      <c r="G9050" s="729">
        <v>0</v>
      </c>
      <c r="H9050" s="2975">
        <f t="shared" si="3254"/>
        <v>0</v>
      </c>
      <c r="I9050" s="2997">
        <v>44698</v>
      </c>
      <c r="J9050" s="2998">
        <v>45717</v>
      </c>
      <c r="K9050" s="2979"/>
      <c r="L9050" s="2979"/>
      <c r="M9050" s="2979"/>
      <c r="N9050" s="2979">
        <v>630</v>
      </c>
      <c r="O9050" s="2979">
        <v>215</v>
      </c>
      <c r="P9050" s="2979">
        <v>225</v>
      </c>
      <c r="Q9050" s="2979"/>
      <c r="R9050" s="729"/>
      <c r="S9050" s="729"/>
      <c r="T9050" s="2979"/>
      <c r="U9050" s="2979"/>
      <c r="V9050" s="2979"/>
      <c r="W9050" s="2979"/>
      <c r="X9050" s="2979"/>
      <c r="Y9050" s="2979"/>
      <c r="Z9050" s="2979"/>
      <c r="AA9050" s="2979"/>
      <c r="AB9050" s="731"/>
      <c r="AC9050" s="1507">
        <f t="shared" si="3255"/>
        <v>5650</v>
      </c>
      <c r="AD9050" s="1508">
        <f t="shared" si="3256"/>
        <v>5650</v>
      </c>
      <c r="AE9050" s="14">
        <f t="shared" si="3257"/>
        <v>23.333333333333332</v>
      </c>
      <c r="AF9050" s="14">
        <f t="shared" si="3258"/>
        <v>356.66666666666669</v>
      </c>
      <c r="AG9050" s="14">
        <f t="shared" si="3259"/>
        <v>15.841121495327101</v>
      </c>
      <c r="AH9050" s="14">
        <f t="shared" si="3260"/>
        <v>-7.4922118380062308</v>
      </c>
      <c r="AI9050" s="14">
        <f t="shared" si="3261"/>
        <v>-2672.2222222222226</v>
      </c>
      <c r="AJ9050" s="2979"/>
    </row>
    <row r="9051" spans="1:36" ht="15.75">
      <c r="A9051" s="1433">
        <v>16</v>
      </c>
      <c r="B9051" s="1142" t="s">
        <v>2889</v>
      </c>
      <c r="C9051" s="3012" t="s">
        <v>66</v>
      </c>
      <c r="D9051" s="3014">
        <v>1</v>
      </c>
      <c r="E9051" s="2979">
        <v>1</v>
      </c>
      <c r="F9051" s="2975">
        <v>1</v>
      </c>
      <c r="G9051" s="729">
        <v>0</v>
      </c>
      <c r="H9051" s="2975">
        <f t="shared" si="3254"/>
        <v>0</v>
      </c>
      <c r="I9051" s="2997">
        <v>44701</v>
      </c>
      <c r="J9051" s="2998">
        <v>45169</v>
      </c>
      <c r="K9051" s="2979"/>
      <c r="L9051" s="2979"/>
      <c r="M9051" s="2979"/>
      <c r="N9051" s="2979">
        <v>0</v>
      </c>
      <c r="O9051" s="2979">
        <v>0</v>
      </c>
      <c r="P9051" s="2979">
        <v>0</v>
      </c>
      <c r="Q9051" s="2979"/>
      <c r="R9051" s="729"/>
      <c r="S9051" s="729"/>
      <c r="T9051" s="2979"/>
      <c r="U9051" s="2979"/>
      <c r="V9051" s="2979"/>
      <c r="W9051" s="2979"/>
      <c r="X9051" s="2979"/>
      <c r="Y9051" s="2979"/>
      <c r="Z9051" s="2979"/>
      <c r="AA9051" s="2979"/>
      <c r="AB9051" s="731"/>
      <c r="AC9051" s="1507">
        <f t="shared" si="3255"/>
        <v>1</v>
      </c>
      <c r="AD9051" s="1508">
        <f t="shared" si="3256"/>
        <v>1</v>
      </c>
      <c r="AE9051" s="14">
        <f t="shared" si="3257"/>
        <v>5.0666666666666664</v>
      </c>
      <c r="AF9051" s="14">
        <f t="shared" si="3258"/>
        <v>0</v>
      </c>
      <c r="AG9051" s="14" t="e">
        <f t="shared" si="3259"/>
        <v>#DIV/0!</v>
      </c>
      <c r="AH9051" s="14" t="e">
        <f t="shared" si="3260"/>
        <v>#DIV/0!</v>
      </c>
      <c r="AI9051" s="14">
        <f t="shared" si="3261"/>
        <v>1</v>
      </c>
      <c r="AJ9051" s="2979"/>
    </row>
    <row r="9052" spans="1:36" ht="15.75">
      <c r="A9052" s="1433">
        <v>18</v>
      </c>
      <c r="B9052" s="1142" t="s">
        <v>2891</v>
      </c>
      <c r="C9052" s="3012" t="s">
        <v>66</v>
      </c>
      <c r="D9052" s="3014">
        <v>1</v>
      </c>
      <c r="E9052" s="2979">
        <v>1500</v>
      </c>
      <c r="F9052" s="2975">
        <v>1500</v>
      </c>
      <c r="G9052" s="729">
        <v>0</v>
      </c>
      <c r="H9052" s="2975">
        <f t="shared" si="3254"/>
        <v>0</v>
      </c>
      <c r="I9052" s="2997">
        <v>44701</v>
      </c>
      <c r="J9052" s="2998">
        <v>45838</v>
      </c>
      <c r="K9052" s="2979"/>
      <c r="L9052" s="2979"/>
      <c r="M9052" s="2979"/>
      <c r="N9052" s="2979">
        <v>200</v>
      </c>
      <c r="O9052" s="2979">
        <v>200</v>
      </c>
      <c r="P9052" s="2979">
        <v>100</v>
      </c>
      <c r="Q9052" s="2979"/>
      <c r="R9052" s="729"/>
      <c r="S9052" s="729"/>
      <c r="T9052" s="2979"/>
      <c r="U9052" s="2979"/>
      <c r="V9052" s="2979"/>
      <c r="W9052" s="2979"/>
      <c r="X9052" s="2979"/>
      <c r="Y9052" s="2979"/>
      <c r="Z9052" s="2979"/>
      <c r="AA9052" s="2979"/>
      <c r="AB9052" s="731"/>
      <c r="AC9052" s="1507">
        <f t="shared" si="3255"/>
        <v>1000</v>
      </c>
      <c r="AD9052" s="1508">
        <f t="shared" si="3256"/>
        <v>1000</v>
      </c>
      <c r="AE9052" s="14">
        <f t="shared" si="3257"/>
        <v>27.366666666666667</v>
      </c>
      <c r="AF9052" s="14">
        <f t="shared" si="3258"/>
        <v>166.66666666666666</v>
      </c>
      <c r="AG9052" s="14">
        <f t="shared" si="3259"/>
        <v>6</v>
      </c>
      <c r="AH9052" s="14">
        <f t="shared" si="3260"/>
        <v>-21.366666666666667</v>
      </c>
      <c r="AI9052" s="14">
        <f t="shared" si="3261"/>
        <v>-3561.1111111111113</v>
      </c>
      <c r="AJ9052" s="2979"/>
    </row>
    <row r="9053" spans="1:36" ht="15.75">
      <c r="A9053" s="1433">
        <v>19</v>
      </c>
      <c r="B9053" s="1142" t="s">
        <v>3358</v>
      </c>
      <c r="C9053" s="3012" t="s">
        <v>143</v>
      </c>
      <c r="D9053" s="3014">
        <v>1</v>
      </c>
      <c r="E9053" s="2979">
        <v>156</v>
      </c>
      <c r="F9053" s="2975">
        <v>156</v>
      </c>
      <c r="G9053" s="729">
        <v>0</v>
      </c>
      <c r="H9053" s="2975">
        <f t="shared" si="3254"/>
        <v>0</v>
      </c>
      <c r="I9053" s="2997">
        <v>44701</v>
      </c>
      <c r="J9053" s="2998">
        <v>45413</v>
      </c>
      <c r="K9053" s="2979"/>
      <c r="L9053" s="2979"/>
      <c r="M9053" s="2979"/>
      <c r="N9053" s="2979">
        <v>0</v>
      </c>
      <c r="O9053" s="2979">
        <v>0</v>
      </c>
      <c r="P9053" s="2979">
        <v>0</v>
      </c>
      <c r="Q9053" s="2979"/>
      <c r="R9053" s="729"/>
      <c r="S9053" s="729"/>
      <c r="T9053" s="2979"/>
      <c r="U9053" s="2979"/>
      <c r="V9053" s="2979"/>
      <c r="W9053" s="2979"/>
      <c r="X9053" s="2979"/>
      <c r="Y9053" s="2979"/>
      <c r="Z9053" s="2979"/>
      <c r="AA9053" s="2979"/>
      <c r="AB9053" s="731"/>
      <c r="AC9053" s="1507">
        <f t="shared" si="3255"/>
        <v>156</v>
      </c>
      <c r="AD9053" s="1508">
        <f t="shared" si="3256"/>
        <v>156</v>
      </c>
      <c r="AE9053" s="14">
        <f t="shared" si="3257"/>
        <v>13.2</v>
      </c>
      <c r="AF9053" s="14">
        <f t="shared" si="3258"/>
        <v>0</v>
      </c>
      <c r="AG9053" s="14" t="e">
        <f t="shared" si="3259"/>
        <v>#DIV/0!</v>
      </c>
      <c r="AH9053" s="14" t="e">
        <f t="shared" si="3260"/>
        <v>#DIV/0!</v>
      </c>
      <c r="AI9053" s="14">
        <f t="shared" si="3261"/>
        <v>156</v>
      </c>
      <c r="AJ9053" s="2979"/>
    </row>
    <row r="9054" spans="1:36" ht="15.75">
      <c r="A9054" s="1433">
        <v>20</v>
      </c>
      <c r="B9054" s="1142" t="s">
        <v>3028</v>
      </c>
      <c r="C9054" s="3012" t="s">
        <v>177</v>
      </c>
      <c r="D9054" s="3014">
        <v>1</v>
      </c>
      <c r="E9054" s="2979">
        <v>280</v>
      </c>
      <c r="F9054" s="2975">
        <v>280</v>
      </c>
      <c r="G9054" s="729">
        <v>0</v>
      </c>
      <c r="H9054" s="2975">
        <f t="shared" si="3254"/>
        <v>0</v>
      </c>
      <c r="I9054" s="2997">
        <v>44707</v>
      </c>
      <c r="J9054" s="2998">
        <v>45505</v>
      </c>
      <c r="K9054" s="2979"/>
      <c r="L9054" s="2979"/>
      <c r="M9054" s="2979"/>
      <c r="N9054" s="2979">
        <v>84</v>
      </c>
      <c r="O9054" s="2979">
        <v>0</v>
      </c>
      <c r="P9054" s="2979">
        <v>0</v>
      </c>
      <c r="Q9054" s="2979"/>
      <c r="R9054" s="729"/>
      <c r="S9054" s="729"/>
      <c r="T9054" s="2979"/>
      <c r="U9054" s="2979"/>
      <c r="V9054" s="2979"/>
      <c r="W9054" s="2979"/>
      <c r="X9054" s="2979"/>
      <c r="Y9054" s="2979"/>
      <c r="Z9054" s="2979"/>
      <c r="AA9054" s="2979"/>
      <c r="AB9054" s="731"/>
      <c r="AC9054" s="1507">
        <f t="shared" si="3255"/>
        <v>196</v>
      </c>
      <c r="AD9054" s="1508">
        <f t="shared" si="3256"/>
        <v>196</v>
      </c>
      <c r="AE9054" s="14">
        <f t="shared" si="3257"/>
        <v>16.266666666666666</v>
      </c>
      <c r="AF9054" s="14">
        <f t="shared" si="3258"/>
        <v>28</v>
      </c>
      <c r="AG9054" s="14">
        <f t="shared" si="3259"/>
        <v>7</v>
      </c>
      <c r="AH9054" s="14">
        <f t="shared" si="3260"/>
        <v>-9.2666666666666657</v>
      </c>
      <c r="AI9054" s="14">
        <f t="shared" si="3261"/>
        <v>-259.46666666666664</v>
      </c>
      <c r="AJ9054" s="2979"/>
    </row>
    <row r="9055" spans="1:36" ht="15.75">
      <c r="A9055" s="1433">
        <v>22</v>
      </c>
      <c r="B9055" s="1142" t="s">
        <v>3029</v>
      </c>
      <c r="C9055" s="3012" t="s">
        <v>177</v>
      </c>
      <c r="D9055" s="3014">
        <v>1</v>
      </c>
      <c r="E9055" s="2979">
        <v>480</v>
      </c>
      <c r="F9055" s="2975">
        <v>480</v>
      </c>
      <c r="G9055" s="729">
        <v>0</v>
      </c>
      <c r="H9055" s="2975">
        <f t="shared" si="3254"/>
        <v>0</v>
      </c>
      <c r="I9055" s="2997">
        <v>44707</v>
      </c>
      <c r="J9055" s="2998">
        <v>46113</v>
      </c>
      <c r="K9055" s="2979"/>
      <c r="L9055" s="2979"/>
      <c r="M9055" s="2979"/>
      <c r="N9055" s="2979">
        <v>0</v>
      </c>
      <c r="O9055" s="2979">
        <v>0</v>
      </c>
      <c r="P9055" s="2979">
        <v>0</v>
      </c>
      <c r="Q9055" s="2979"/>
      <c r="R9055" s="729"/>
      <c r="S9055" s="729"/>
      <c r="T9055" s="2979"/>
      <c r="U9055" s="2979"/>
      <c r="V9055" s="2979"/>
      <c r="W9055" s="2979"/>
      <c r="X9055" s="2979"/>
      <c r="Y9055" s="2979"/>
      <c r="Z9055" s="2979"/>
      <c r="AA9055" s="2979"/>
      <c r="AB9055" s="731"/>
      <c r="AC9055" s="1507">
        <f t="shared" si="3255"/>
        <v>480</v>
      </c>
      <c r="AD9055" s="1508">
        <f t="shared" si="3256"/>
        <v>480</v>
      </c>
      <c r="AE9055" s="14">
        <f t="shared" si="3257"/>
        <v>36.533333333333331</v>
      </c>
      <c r="AF9055" s="14">
        <f t="shared" si="3258"/>
        <v>0</v>
      </c>
      <c r="AG9055" s="14" t="e">
        <f t="shared" si="3259"/>
        <v>#DIV/0!</v>
      </c>
      <c r="AH9055" s="14" t="e">
        <f t="shared" si="3260"/>
        <v>#DIV/0!</v>
      </c>
      <c r="AI9055" s="14">
        <f t="shared" si="3261"/>
        <v>480</v>
      </c>
      <c r="AJ9055" s="2979"/>
    </row>
    <row r="9056" spans="1:36" ht="15.75">
      <c r="A9056" s="1433">
        <v>24</v>
      </c>
      <c r="B9056" s="1142" t="s">
        <v>3032</v>
      </c>
      <c r="C9056" s="3012" t="s">
        <v>234</v>
      </c>
      <c r="D9056" s="3014">
        <v>1</v>
      </c>
      <c r="E9056" s="2979">
        <v>180</v>
      </c>
      <c r="F9056" s="2975">
        <v>180</v>
      </c>
      <c r="G9056" s="729">
        <v>0</v>
      </c>
      <c r="H9056" s="2975">
        <f t="shared" si="3254"/>
        <v>0</v>
      </c>
      <c r="I9056" s="2997">
        <v>44707</v>
      </c>
      <c r="J9056" s="2998">
        <v>45658</v>
      </c>
      <c r="K9056" s="2979"/>
      <c r="L9056" s="2979"/>
      <c r="M9056" s="2979"/>
      <c r="N9056" s="2979">
        <v>0</v>
      </c>
      <c r="O9056" s="2979">
        <v>0</v>
      </c>
      <c r="P9056" s="2979">
        <v>0</v>
      </c>
      <c r="Q9056" s="2979"/>
      <c r="R9056" s="729"/>
      <c r="S9056" s="729"/>
      <c r="T9056" s="2979"/>
      <c r="U9056" s="2979"/>
      <c r="V9056" s="2979"/>
      <c r="W9056" s="2979"/>
      <c r="X9056" s="2979"/>
      <c r="Y9056" s="2979"/>
      <c r="Z9056" s="2979"/>
      <c r="AA9056" s="2979"/>
      <c r="AB9056" s="731"/>
      <c r="AC9056" s="1507">
        <f t="shared" si="3255"/>
        <v>180</v>
      </c>
      <c r="AD9056" s="1508">
        <f t="shared" si="3256"/>
        <v>180</v>
      </c>
      <c r="AE9056" s="14">
        <f t="shared" si="3257"/>
        <v>21.366666666666667</v>
      </c>
      <c r="AF9056" s="14">
        <f t="shared" si="3258"/>
        <v>0</v>
      </c>
      <c r="AG9056" s="14" t="e">
        <f t="shared" si="3259"/>
        <v>#DIV/0!</v>
      </c>
      <c r="AH9056" s="14" t="e">
        <f t="shared" si="3260"/>
        <v>#DIV/0!</v>
      </c>
      <c r="AI9056" s="14">
        <f t="shared" si="3261"/>
        <v>180</v>
      </c>
      <c r="AJ9056" s="2979"/>
    </row>
    <row r="9057" spans="1:36" ht="21.75" customHeight="1">
      <c r="A9057" s="1433">
        <v>25</v>
      </c>
      <c r="B9057" s="1142" t="s">
        <v>3013</v>
      </c>
      <c r="C9057" s="3012" t="s">
        <v>177</v>
      </c>
      <c r="D9057" s="3014">
        <v>1</v>
      </c>
      <c r="E9057" s="2979">
        <v>900</v>
      </c>
      <c r="F9057" s="2975">
        <v>900</v>
      </c>
      <c r="G9057" s="729">
        <v>0</v>
      </c>
      <c r="H9057" s="2975">
        <f t="shared" si="3254"/>
        <v>0</v>
      </c>
      <c r="I9057" s="2997">
        <v>44707</v>
      </c>
      <c r="J9057" s="2998">
        <v>45046</v>
      </c>
      <c r="K9057" s="2979"/>
      <c r="L9057" s="2979"/>
      <c r="M9057" s="2979"/>
      <c r="N9057" s="2979">
        <v>300</v>
      </c>
      <c r="O9057" s="2979">
        <v>0</v>
      </c>
      <c r="P9057" s="2979">
        <v>500</v>
      </c>
      <c r="Q9057" s="2979"/>
      <c r="R9057" s="729"/>
      <c r="S9057" s="729"/>
      <c r="T9057" s="2979"/>
      <c r="U9057" s="2979"/>
      <c r="V9057" s="2979"/>
      <c r="W9057" s="2979"/>
      <c r="X9057" s="2979"/>
      <c r="Y9057" s="2979"/>
      <c r="Z9057" s="2979"/>
      <c r="AA9057" s="2979"/>
      <c r="AB9057" s="731"/>
      <c r="AC9057" s="1507">
        <f t="shared" si="3255"/>
        <v>100</v>
      </c>
      <c r="AD9057" s="1508">
        <f t="shared" si="3256"/>
        <v>100</v>
      </c>
      <c r="AE9057" s="14">
        <f t="shared" si="3257"/>
        <v>0.96666666666666667</v>
      </c>
      <c r="AF9057" s="14">
        <f t="shared" si="3258"/>
        <v>266.66666666666669</v>
      </c>
      <c r="AG9057" s="14">
        <f t="shared" si="3259"/>
        <v>0.375</v>
      </c>
      <c r="AH9057" s="14">
        <f t="shared" si="3260"/>
        <v>-0.59166666666666667</v>
      </c>
      <c r="AI9057" s="14">
        <f t="shared" si="3261"/>
        <v>-157.77777777777777</v>
      </c>
      <c r="AJ9057" s="2979"/>
    </row>
    <row r="9058" spans="1:36" ht="21.75" customHeight="1">
      <c r="A9058" s="1433">
        <v>26</v>
      </c>
      <c r="B9058" s="1142" t="s">
        <v>3547</v>
      </c>
      <c r="C9058" s="3012" t="s">
        <v>143</v>
      </c>
      <c r="D9058" s="3014">
        <v>1</v>
      </c>
      <c r="E9058" s="2979">
        <v>73</v>
      </c>
      <c r="F9058" s="2975">
        <v>73</v>
      </c>
      <c r="G9058" s="729">
        <v>0</v>
      </c>
      <c r="H9058" s="2975">
        <f t="shared" si="3254"/>
        <v>0</v>
      </c>
      <c r="I9058" s="3012" t="s">
        <v>3993</v>
      </c>
      <c r="J9058" s="2998">
        <v>45381</v>
      </c>
      <c r="K9058" s="2979"/>
      <c r="L9058" s="2979"/>
      <c r="M9058" s="2979"/>
      <c r="N9058" s="2979">
        <v>0</v>
      </c>
      <c r="O9058" s="2979">
        <v>26</v>
      </c>
      <c r="P9058" s="2979">
        <v>10</v>
      </c>
      <c r="Q9058" s="2979"/>
      <c r="R9058" s="729"/>
      <c r="S9058" s="729"/>
      <c r="T9058" s="2979"/>
      <c r="U9058" s="2979"/>
      <c r="V9058" s="2979"/>
      <c r="W9058" s="2979"/>
      <c r="X9058" s="2979"/>
      <c r="Y9058" s="2979"/>
      <c r="Z9058" s="2979"/>
      <c r="AA9058" s="2979"/>
      <c r="AB9058" s="731"/>
      <c r="AC9058" s="1507">
        <f t="shared" si="3255"/>
        <v>37</v>
      </c>
      <c r="AD9058" s="1508">
        <f t="shared" si="3256"/>
        <v>37</v>
      </c>
      <c r="AE9058" s="14">
        <f t="shared" si="3257"/>
        <v>12.133333333333333</v>
      </c>
      <c r="AF9058" s="14">
        <f t="shared" si="3258"/>
        <v>12</v>
      </c>
      <c r="AG9058" s="14">
        <f t="shared" si="3259"/>
        <v>3.0833333333333335</v>
      </c>
      <c r="AH9058" s="14">
        <f t="shared" si="3260"/>
        <v>-9.0499999999999989</v>
      </c>
      <c r="AI9058" s="14">
        <f t="shared" si="3261"/>
        <v>-108.6</v>
      </c>
      <c r="AJ9058" s="2979"/>
    </row>
    <row r="9059" spans="1:36" ht="15.75">
      <c r="A9059" s="1433">
        <v>27</v>
      </c>
      <c r="B9059" s="1142" t="s">
        <v>3547</v>
      </c>
      <c r="C9059" s="3012" t="s">
        <v>143</v>
      </c>
      <c r="D9059" s="3014">
        <v>1</v>
      </c>
      <c r="E9059" s="2979">
        <v>150</v>
      </c>
      <c r="F9059" s="2975">
        <v>150</v>
      </c>
      <c r="G9059" s="729">
        <v>0</v>
      </c>
      <c r="H9059" s="2975">
        <f t="shared" si="3254"/>
        <v>0</v>
      </c>
      <c r="I9059" s="3012" t="s">
        <v>3993</v>
      </c>
      <c r="J9059" s="2998">
        <v>45381</v>
      </c>
      <c r="K9059" s="2979"/>
      <c r="L9059" s="2979"/>
      <c r="M9059" s="2979"/>
      <c r="N9059" s="2979">
        <v>0</v>
      </c>
      <c r="O9059" s="2979">
        <v>0</v>
      </c>
      <c r="P9059" s="2979">
        <v>0</v>
      </c>
      <c r="Q9059" s="2979"/>
      <c r="R9059" s="729"/>
      <c r="S9059" s="729"/>
      <c r="T9059" s="2979"/>
      <c r="U9059" s="2979"/>
      <c r="V9059" s="2979"/>
      <c r="W9059" s="2979"/>
      <c r="X9059" s="2979"/>
      <c r="Y9059" s="2979"/>
      <c r="Z9059" s="2979"/>
      <c r="AA9059" s="2979"/>
      <c r="AB9059" s="731"/>
      <c r="AC9059" s="1507">
        <f t="shared" si="3255"/>
        <v>150</v>
      </c>
      <c r="AD9059" s="1508">
        <f t="shared" si="3256"/>
        <v>150</v>
      </c>
      <c r="AE9059" s="14">
        <f t="shared" si="3257"/>
        <v>12.133333333333333</v>
      </c>
      <c r="AF9059" s="14">
        <f t="shared" si="3258"/>
        <v>0</v>
      </c>
      <c r="AG9059" s="14" t="e">
        <f t="shared" si="3259"/>
        <v>#DIV/0!</v>
      </c>
      <c r="AH9059" s="14" t="e">
        <f t="shared" si="3260"/>
        <v>#DIV/0!</v>
      </c>
      <c r="AI9059" s="14">
        <f t="shared" si="3261"/>
        <v>150</v>
      </c>
      <c r="AJ9059" s="2979"/>
    </row>
    <row r="9060" spans="1:36" ht="15.75">
      <c r="A9060" s="1433">
        <v>28</v>
      </c>
      <c r="B9060" s="1142" t="s">
        <v>3548</v>
      </c>
      <c r="C9060" s="3012" t="s">
        <v>66</v>
      </c>
      <c r="D9060" s="3014">
        <v>1</v>
      </c>
      <c r="E9060" s="2979">
        <v>21</v>
      </c>
      <c r="F9060" s="2975">
        <v>21</v>
      </c>
      <c r="G9060" s="729">
        <v>0</v>
      </c>
      <c r="H9060" s="2975">
        <f t="shared" si="3254"/>
        <v>0</v>
      </c>
      <c r="I9060" s="3012" t="s">
        <v>3993</v>
      </c>
      <c r="J9060" s="2998"/>
      <c r="K9060" s="2979"/>
      <c r="L9060" s="2979"/>
      <c r="M9060" s="2979"/>
      <c r="N9060" s="2979">
        <v>0</v>
      </c>
      <c r="O9060" s="2979">
        <v>0</v>
      </c>
      <c r="P9060" s="2979">
        <v>0</v>
      </c>
      <c r="Q9060" s="2979"/>
      <c r="R9060" s="729"/>
      <c r="S9060" s="729"/>
      <c r="T9060" s="2979"/>
      <c r="U9060" s="2979"/>
      <c r="V9060" s="2979"/>
      <c r="W9060" s="2979"/>
      <c r="X9060" s="2979"/>
      <c r="Y9060" s="2979"/>
      <c r="Z9060" s="2979"/>
      <c r="AA9060" s="2979"/>
      <c r="AB9060" s="731"/>
      <c r="AC9060" s="1507">
        <f t="shared" si="3255"/>
        <v>21</v>
      </c>
      <c r="AD9060" s="1508">
        <f t="shared" si="3256"/>
        <v>21</v>
      </c>
      <c r="AE9060" s="14">
        <f t="shared" si="3257"/>
        <v>-1500.5666666666666</v>
      </c>
      <c r="AF9060" s="14">
        <f t="shared" si="3258"/>
        <v>0</v>
      </c>
      <c r="AG9060" s="14" t="e">
        <f t="shared" si="3259"/>
        <v>#DIV/0!</v>
      </c>
      <c r="AH9060" s="14" t="e">
        <f t="shared" si="3260"/>
        <v>#DIV/0!</v>
      </c>
      <c r="AI9060" s="14">
        <f t="shared" si="3261"/>
        <v>21</v>
      </c>
      <c r="AJ9060" s="2979"/>
    </row>
    <row r="9061" spans="1:36" ht="22.5" customHeight="1">
      <c r="A9061" s="1433">
        <v>29</v>
      </c>
      <c r="B9061" s="1142" t="s">
        <v>3549</v>
      </c>
      <c r="C9061" s="3012" t="s">
        <v>176</v>
      </c>
      <c r="D9061" s="3014">
        <v>1</v>
      </c>
      <c r="E9061" s="2979">
        <v>202</v>
      </c>
      <c r="F9061" s="2975">
        <v>202</v>
      </c>
      <c r="G9061" s="729">
        <v>0</v>
      </c>
      <c r="H9061" s="2975">
        <f t="shared" si="3254"/>
        <v>0</v>
      </c>
      <c r="I9061" s="3012" t="s">
        <v>3993</v>
      </c>
      <c r="J9061" s="2998">
        <v>46203</v>
      </c>
      <c r="K9061" s="2979"/>
      <c r="L9061" s="2979"/>
      <c r="M9061" s="2979"/>
      <c r="N9061" s="2979">
        <v>0</v>
      </c>
      <c r="O9061" s="2979">
        <v>0</v>
      </c>
      <c r="P9061" s="2979">
        <v>0</v>
      </c>
      <c r="Q9061" s="2979"/>
      <c r="R9061" s="729"/>
      <c r="S9061" s="729"/>
      <c r="T9061" s="2979"/>
      <c r="U9061" s="2979"/>
      <c r="V9061" s="2979"/>
      <c r="W9061" s="2979"/>
      <c r="X9061" s="2979"/>
      <c r="Y9061" s="2979"/>
      <c r="Z9061" s="2979"/>
      <c r="AA9061" s="2979"/>
      <c r="AB9061" s="731"/>
      <c r="AC9061" s="1507">
        <f t="shared" si="3255"/>
        <v>202</v>
      </c>
      <c r="AD9061" s="1508">
        <f t="shared" si="3256"/>
        <v>202</v>
      </c>
      <c r="AE9061" s="14">
        <f t="shared" si="3257"/>
        <v>39.533333333333331</v>
      </c>
      <c r="AF9061" s="14">
        <f t="shared" si="3258"/>
        <v>0</v>
      </c>
      <c r="AG9061" s="14" t="e">
        <f t="shared" si="3259"/>
        <v>#DIV/0!</v>
      </c>
      <c r="AH9061" s="14" t="e">
        <f t="shared" si="3260"/>
        <v>#DIV/0!</v>
      </c>
      <c r="AI9061" s="14">
        <f t="shared" si="3261"/>
        <v>202</v>
      </c>
      <c r="AJ9061" s="2979"/>
    </row>
    <row r="9062" spans="1:36" ht="31.5" customHeight="1">
      <c r="A9062" s="1433">
        <v>32</v>
      </c>
      <c r="B9062" s="1142" t="s">
        <v>3444</v>
      </c>
      <c r="C9062" s="3012" t="s">
        <v>63</v>
      </c>
      <c r="D9062" s="3014">
        <v>1</v>
      </c>
      <c r="E9062" s="2979">
        <v>4480</v>
      </c>
      <c r="F9062" s="2975">
        <v>4480</v>
      </c>
      <c r="G9062" s="729">
        <v>0</v>
      </c>
      <c r="H9062" s="2975">
        <f t="shared" si="3254"/>
        <v>0</v>
      </c>
      <c r="I9062" s="3012" t="s">
        <v>3984</v>
      </c>
      <c r="J9062" s="2997">
        <v>45017</v>
      </c>
      <c r="K9062" s="2979">
        <v>4480</v>
      </c>
      <c r="L9062" s="2979"/>
      <c r="M9062" s="2979"/>
      <c r="N9062" s="2979">
        <v>0</v>
      </c>
      <c r="O9062" s="2979">
        <v>0</v>
      </c>
      <c r="P9062" s="2979">
        <v>0</v>
      </c>
      <c r="Q9062" s="2979"/>
      <c r="R9062" s="729"/>
      <c r="S9062" s="729"/>
      <c r="T9062" s="2979"/>
      <c r="U9062" s="2979"/>
      <c r="V9062" s="2979"/>
      <c r="W9062" s="2979"/>
      <c r="X9062" s="2979"/>
      <c r="Y9062" s="2979"/>
      <c r="Z9062" s="2979"/>
      <c r="AA9062" s="2979"/>
      <c r="AB9062" s="731"/>
      <c r="AC9062" s="1507">
        <f t="shared" si="3255"/>
        <v>4480</v>
      </c>
      <c r="AD9062" s="1508">
        <f t="shared" si="3256"/>
        <v>4480</v>
      </c>
      <c r="AE9062" s="14">
        <f t="shared" si="3257"/>
        <v>0</v>
      </c>
      <c r="AF9062" s="14">
        <f t="shared" si="3258"/>
        <v>0</v>
      </c>
      <c r="AG9062" s="14" t="e">
        <f t="shared" si="3259"/>
        <v>#DIV/0!</v>
      </c>
      <c r="AH9062" s="14" t="e">
        <f t="shared" si="3260"/>
        <v>#DIV/0!</v>
      </c>
      <c r="AI9062" s="14">
        <f t="shared" si="3261"/>
        <v>4480</v>
      </c>
      <c r="AJ9062" s="2979">
        <v>4480</v>
      </c>
    </row>
    <row r="9063" spans="1:36" ht="15.75">
      <c r="A9063" s="1433">
        <v>33</v>
      </c>
      <c r="B9063" s="1142" t="s">
        <v>3553</v>
      </c>
      <c r="C9063" s="3012" t="s">
        <v>63</v>
      </c>
      <c r="D9063" s="3014">
        <v>1</v>
      </c>
      <c r="E9063" s="2979">
        <v>500</v>
      </c>
      <c r="F9063" s="2975">
        <v>500</v>
      </c>
      <c r="G9063" s="729">
        <v>0</v>
      </c>
      <c r="H9063" s="2975">
        <f t="shared" ref="H9063:H9088" si="3262">D9063*G9063</f>
        <v>0</v>
      </c>
      <c r="I9063" s="3012" t="s">
        <v>3984</v>
      </c>
      <c r="J9063" s="2997">
        <v>45627</v>
      </c>
      <c r="K9063" s="2979"/>
      <c r="L9063" s="2979"/>
      <c r="M9063" s="2979"/>
      <c r="N9063" s="2979">
        <v>100</v>
      </c>
      <c r="O9063" s="2979">
        <v>100</v>
      </c>
      <c r="P9063" s="2979">
        <v>0</v>
      </c>
      <c r="Q9063" s="2979"/>
      <c r="R9063" s="729"/>
      <c r="S9063" s="729"/>
      <c r="T9063" s="2979"/>
      <c r="U9063" s="2979"/>
      <c r="V9063" s="2979"/>
      <c r="W9063" s="2979"/>
      <c r="X9063" s="2979"/>
      <c r="Y9063" s="2979"/>
      <c r="Z9063" s="2979"/>
      <c r="AA9063" s="2979"/>
      <c r="AB9063" s="731"/>
      <c r="AC9063" s="1507">
        <f t="shared" ref="AC9063:AC9088" si="3263">E9063+G9063-N9063-O9063-AA9063-P9063-Q9063-R9063-S9063-T9063-U9063-V9063-W9063-X9063-Y9063</f>
        <v>300</v>
      </c>
      <c r="AD9063" s="1508">
        <f t="shared" ref="AD9063:AD9088" si="3264">D9063*AC9063</f>
        <v>300</v>
      </c>
      <c r="AE9063" s="14">
        <f t="shared" ref="AE9063:AE9088" si="3265">(J9063-"01.04.2023")/30</f>
        <v>20.333333333333332</v>
      </c>
      <c r="AF9063" s="14">
        <f t="shared" ref="AF9063:AF9088" si="3266">(N9063+O9063+P9063+Q9063+R9063+S9063+T9063+U9063+V9063+W9063+X9063+Y9063)/3</f>
        <v>66.666666666666671</v>
      </c>
      <c r="AG9063" s="14">
        <f t="shared" ref="AG9063:AG9088" si="3267">AC9063/AF9063</f>
        <v>4.5</v>
      </c>
      <c r="AH9063" s="14">
        <f t="shared" ref="AH9063:AH9088" si="3268">AG9063-AE9063</f>
        <v>-15.833333333333332</v>
      </c>
      <c r="AI9063" s="14">
        <f t="shared" ref="AI9063:AI9088" si="3269">AC9063-(AE9063*AF9063)</f>
        <v>-1055.5555555555557</v>
      </c>
      <c r="AJ9063" s="2979"/>
    </row>
    <row r="9064" spans="1:36" ht="15.75">
      <c r="A9064" s="1433">
        <v>34</v>
      </c>
      <c r="B9064" s="1142" t="s">
        <v>3554</v>
      </c>
      <c r="C9064" s="3012" t="s">
        <v>63</v>
      </c>
      <c r="D9064" s="3014">
        <v>1</v>
      </c>
      <c r="E9064" s="2979">
        <v>200</v>
      </c>
      <c r="F9064" s="2975">
        <v>200</v>
      </c>
      <c r="G9064" s="729">
        <v>0</v>
      </c>
      <c r="H9064" s="2975">
        <f t="shared" si="3262"/>
        <v>0</v>
      </c>
      <c r="I9064" s="3012" t="s">
        <v>3984</v>
      </c>
      <c r="J9064" s="2997">
        <v>45231</v>
      </c>
      <c r="K9064" s="2979"/>
      <c r="L9064" s="2979"/>
      <c r="M9064" s="2979"/>
      <c r="N9064" s="2979">
        <v>0</v>
      </c>
      <c r="O9064" s="2979">
        <v>0</v>
      </c>
      <c r="P9064" s="2979">
        <v>0</v>
      </c>
      <c r="Q9064" s="2979"/>
      <c r="R9064" s="729"/>
      <c r="S9064" s="729"/>
      <c r="T9064" s="2979"/>
      <c r="U9064" s="2979"/>
      <c r="V9064" s="2979"/>
      <c r="W9064" s="2979"/>
      <c r="X9064" s="2979"/>
      <c r="Y9064" s="2979"/>
      <c r="Z9064" s="2979"/>
      <c r="AA9064" s="2979"/>
      <c r="AB9064" s="731"/>
      <c r="AC9064" s="1507">
        <f t="shared" si="3263"/>
        <v>200</v>
      </c>
      <c r="AD9064" s="1508">
        <f t="shared" si="3264"/>
        <v>200</v>
      </c>
      <c r="AE9064" s="14">
        <f t="shared" si="3265"/>
        <v>7.1333333333333337</v>
      </c>
      <c r="AF9064" s="14">
        <f t="shared" si="3266"/>
        <v>0</v>
      </c>
      <c r="AG9064" s="14" t="e">
        <f t="shared" si="3267"/>
        <v>#DIV/0!</v>
      </c>
      <c r="AH9064" s="14" t="e">
        <f t="shared" si="3268"/>
        <v>#DIV/0!</v>
      </c>
      <c r="AI9064" s="14">
        <f t="shared" si="3269"/>
        <v>200</v>
      </c>
      <c r="AJ9064" s="2979"/>
    </row>
    <row r="9065" spans="1:36" ht="15.75">
      <c r="A9065" s="1433">
        <v>35</v>
      </c>
      <c r="B9065" s="1142" t="s">
        <v>3555</v>
      </c>
      <c r="C9065" s="3012" t="s">
        <v>66</v>
      </c>
      <c r="D9065" s="3014">
        <v>1</v>
      </c>
      <c r="E9065" s="2979">
        <v>10</v>
      </c>
      <c r="F9065" s="2975">
        <v>10</v>
      </c>
      <c r="G9065" s="729">
        <v>0</v>
      </c>
      <c r="H9065" s="2975">
        <f t="shared" si="3262"/>
        <v>0</v>
      </c>
      <c r="I9065" s="3012" t="s">
        <v>3984</v>
      </c>
      <c r="J9065" s="2998">
        <v>45229</v>
      </c>
      <c r="K9065" s="2979"/>
      <c r="L9065" s="2979"/>
      <c r="M9065" s="2979"/>
      <c r="N9065" s="2979">
        <v>0</v>
      </c>
      <c r="O9065" s="2979">
        <v>2</v>
      </c>
      <c r="P9065" s="2979">
        <v>0</v>
      </c>
      <c r="Q9065" s="2979"/>
      <c r="R9065" s="729"/>
      <c r="S9065" s="729"/>
      <c r="T9065" s="2979"/>
      <c r="U9065" s="2979"/>
      <c r="V9065" s="2979"/>
      <c r="W9065" s="2979"/>
      <c r="X9065" s="2979"/>
      <c r="Y9065" s="2979"/>
      <c r="Z9065" s="2979"/>
      <c r="AA9065" s="2979"/>
      <c r="AB9065" s="731"/>
      <c r="AC9065" s="1507">
        <f t="shared" si="3263"/>
        <v>8</v>
      </c>
      <c r="AD9065" s="1508">
        <f t="shared" si="3264"/>
        <v>8</v>
      </c>
      <c r="AE9065" s="14">
        <f t="shared" si="3265"/>
        <v>7.0666666666666664</v>
      </c>
      <c r="AF9065" s="14">
        <f t="shared" si="3266"/>
        <v>0.66666666666666663</v>
      </c>
      <c r="AG9065" s="14">
        <f t="shared" si="3267"/>
        <v>12</v>
      </c>
      <c r="AH9065" s="14">
        <f t="shared" si="3268"/>
        <v>4.9333333333333336</v>
      </c>
      <c r="AI9065" s="14">
        <f t="shared" si="3269"/>
        <v>3.2888888888888896</v>
      </c>
      <c r="AJ9065" s="2979"/>
    </row>
    <row r="9066" spans="1:36" ht="15.75">
      <c r="A9066" s="1433">
        <v>36</v>
      </c>
      <c r="B9066" s="1142" t="s">
        <v>3552</v>
      </c>
      <c r="C9066" s="3012" t="s">
        <v>177</v>
      </c>
      <c r="D9066" s="3014">
        <v>1</v>
      </c>
      <c r="E9066" s="2979">
        <v>392</v>
      </c>
      <c r="F9066" s="2975">
        <v>392</v>
      </c>
      <c r="G9066" s="729">
        <v>0</v>
      </c>
      <c r="H9066" s="2975">
        <f t="shared" si="3262"/>
        <v>0</v>
      </c>
      <c r="I9066" s="3012" t="s">
        <v>3984</v>
      </c>
      <c r="J9066" s="2997">
        <v>45200</v>
      </c>
      <c r="K9066" s="2979"/>
      <c r="L9066" s="2979"/>
      <c r="M9066" s="2979"/>
      <c r="N9066" s="2979">
        <v>84</v>
      </c>
      <c r="O9066" s="2979">
        <v>28</v>
      </c>
      <c r="P9066" s="2979">
        <v>168</v>
      </c>
      <c r="Q9066" s="2979"/>
      <c r="R9066" s="729"/>
      <c r="S9066" s="729"/>
      <c r="T9066" s="2979"/>
      <c r="U9066" s="2979"/>
      <c r="V9066" s="2979"/>
      <c r="W9066" s="2979"/>
      <c r="X9066" s="2979"/>
      <c r="Y9066" s="2979"/>
      <c r="Z9066" s="2979"/>
      <c r="AA9066" s="2979"/>
      <c r="AB9066" s="731"/>
      <c r="AC9066" s="1507">
        <f t="shared" si="3263"/>
        <v>112</v>
      </c>
      <c r="AD9066" s="1508">
        <f t="shared" si="3264"/>
        <v>112</v>
      </c>
      <c r="AE9066" s="14">
        <f t="shared" si="3265"/>
        <v>6.1</v>
      </c>
      <c r="AF9066" s="14">
        <f t="shared" si="3266"/>
        <v>93.333333333333329</v>
      </c>
      <c r="AG9066" s="14">
        <f t="shared" si="3267"/>
        <v>1.2</v>
      </c>
      <c r="AH9066" s="14">
        <f t="shared" si="3268"/>
        <v>-4.8999999999999995</v>
      </c>
      <c r="AI9066" s="14">
        <f t="shared" si="3269"/>
        <v>-457.33333333333326</v>
      </c>
      <c r="AJ9066" s="2979"/>
    </row>
    <row r="9067" spans="1:36" ht="15.75">
      <c r="A9067" s="1433">
        <v>37</v>
      </c>
      <c r="B9067" s="1142" t="s">
        <v>3557</v>
      </c>
      <c r="C9067" s="3012" t="s">
        <v>63</v>
      </c>
      <c r="D9067" s="3014">
        <v>1</v>
      </c>
      <c r="E9067" s="2979">
        <v>80</v>
      </c>
      <c r="F9067" s="2975">
        <v>80</v>
      </c>
      <c r="G9067" s="729">
        <v>0</v>
      </c>
      <c r="H9067" s="2975">
        <f t="shared" si="3262"/>
        <v>0</v>
      </c>
      <c r="I9067" s="3012" t="s">
        <v>3994</v>
      </c>
      <c r="J9067" s="2997">
        <v>45047</v>
      </c>
      <c r="K9067" s="2979"/>
      <c r="L9067" s="2979"/>
      <c r="M9067" s="2979"/>
      <c r="N9067" s="2979">
        <v>50</v>
      </c>
      <c r="O9067" s="2979">
        <v>0</v>
      </c>
      <c r="P9067" s="2979">
        <v>10</v>
      </c>
      <c r="Q9067" s="2979"/>
      <c r="R9067" s="729"/>
      <c r="S9067" s="729"/>
      <c r="T9067" s="2979"/>
      <c r="U9067" s="2979"/>
      <c r="V9067" s="2979"/>
      <c r="W9067" s="2979"/>
      <c r="X9067" s="2979"/>
      <c r="Y9067" s="2979"/>
      <c r="Z9067" s="2979"/>
      <c r="AA9067" s="2979"/>
      <c r="AB9067" s="731"/>
      <c r="AC9067" s="1507">
        <f t="shared" si="3263"/>
        <v>20</v>
      </c>
      <c r="AD9067" s="1508">
        <f t="shared" si="3264"/>
        <v>20</v>
      </c>
      <c r="AE9067" s="14">
        <f t="shared" si="3265"/>
        <v>1</v>
      </c>
      <c r="AF9067" s="14">
        <f t="shared" si="3266"/>
        <v>20</v>
      </c>
      <c r="AG9067" s="14">
        <f t="shared" si="3267"/>
        <v>1</v>
      </c>
      <c r="AH9067" s="14">
        <f t="shared" si="3268"/>
        <v>0</v>
      </c>
      <c r="AI9067" s="14">
        <f t="shared" si="3269"/>
        <v>0</v>
      </c>
      <c r="AJ9067" s="2979"/>
    </row>
    <row r="9068" spans="1:36" ht="15.75">
      <c r="A9068" s="1433">
        <v>38</v>
      </c>
      <c r="B9068" s="1142" t="s">
        <v>3558</v>
      </c>
      <c r="C9068" s="3012" t="s">
        <v>63</v>
      </c>
      <c r="D9068" s="3014">
        <v>1</v>
      </c>
      <c r="E9068" s="2979">
        <v>200</v>
      </c>
      <c r="F9068" s="2975">
        <v>200</v>
      </c>
      <c r="G9068" s="729">
        <v>0</v>
      </c>
      <c r="H9068" s="2975">
        <f t="shared" si="3262"/>
        <v>0</v>
      </c>
      <c r="I9068" s="3012" t="s">
        <v>3994</v>
      </c>
      <c r="J9068" s="2997">
        <v>45566</v>
      </c>
      <c r="K9068" s="2979"/>
      <c r="L9068" s="2979"/>
      <c r="M9068" s="2979"/>
      <c r="N9068" s="2979">
        <v>5</v>
      </c>
      <c r="O9068" s="2979">
        <v>17</v>
      </c>
      <c r="P9068" s="2979">
        <v>50</v>
      </c>
      <c r="Q9068" s="2979"/>
      <c r="R9068" s="729"/>
      <c r="S9068" s="729"/>
      <c r="T9068" s="2979"/>
      <c r="U9068" s="2979"/>
      <c r="V9068" s="2979"/>
      <c r="W9068" s="2979"/>
      <c r="X9068" s="2979"/>
      <c r="Y9068" s="2979"/>
      <c r="Z9068" s="2979"/>
      <c r="AA9068" s="2979"/>
      <c r="AB9068" s="731"/>
      <c r="AC9068" s="1507">
        <f t="shared" si="3263"/>
        <v>128</v>
      </c>
      <c r="AD9068" s="1508">
        <f t="shared" si="3264"/>
        <v>128</v>
      </c>
      <c r="AE9068" s="14">
        <f t="shared" si="3265"/>
        <v>18.3</v>
      </c>
      <c r="AF9068" s="14">
        <f t="shared" si="3266"/>
        <v>24</v>
      </c>
      <c r="AG9068" s="14">
        <f t="shared" si="3267"/>
        <v>5.333333333333333</v>
      </c>
      <c r="AH9068" s="14">
        <f t="shared" si="3268"/>
        <v>-12.966666666666669</v>
      </c>
      <c r="AI9068" s="14">
        <f t="shared" si="3269"/>
        <v>-311.20000000000005</v>
      </c>
      <c r="AJ9068" s="2979"/>
    </row>
    <row r="9069" spans="1:36" ht="15.75">
      <c r="A9069" s="1433">
        <v>39</v>
      </c>
      <c r="B9069" s="1142" t="s">
        <v>3559</v>
      </c>
      <c r="C9069" s="3012" t="s">
        <v>143</v>
      </c>
      <c r="D9069" s="3014">
        <v>1</v>
      </c>
      <c r="E9069" s="2979">
        <v>151</v>
      </c>
      <c r="F9069" s="2975">
        <v>151</v>
      </c>
      <c r="G9069" s="729">
        <v>0</v>
      </c>
      <c r="H9069" s="2975">
        <f t="shared" si="3262"/>
        <v>0</v>
      </c>
      <c r="I9069" s="3012" t="s">
        <v>3994</v>
      </c>
      <c r="J9069" s="2997">
        <v>45444</v>
      </c>
      <c r="K9069" s="2979"/>
      <c r="L9069" s="2979"/>
      <c r="M9069" s="2979"/>
      <c r="N9069" s="2979">
        <v>0</v>
      </c>
      <c r="O9069" s="2979">
        <v>0</v>
      </c>
      <c r="P9069" s="2979">
        <v>10</v>
      </c>
      <c r="Q9069" s="2979"/>
      <c r="R9069" s="729"/>
      <c r="S9069" s="729"/>
      <c r="T9069" s="2979"/>
      <c r="U9069" s="2979"/>
      <c r="V9069" s="2979"/>
      <c r="W9069" s="2979"/>
      <c r="X9069" s="2979"/>
      <c r="Y9069" s="2979"/>
      <c r="Z9069" s="2979"/>
      <c r="AA9069" s="2979"/>
      <c r="AB9069" s="731"/>
      <c r="AC9069" s="1507">
        <f t="shared" si="3263"/>
        <v>141</v>
      </c>
      <c r="AD9069" s="1508">
        <f t="shared" si="3264"/>
        <v>141</v>
      </c>
      <c r="AE9069" s="14">
        <f t="shared" si="3265"/>
        <v>14.233333333333333</v>
      </c>
      <c r="AF9069" s="14">
        <f t="shared" si="3266"/>
        <v>3.3333333333333335</v>
      </c>
      <c r="AG9069" s="14">
        <f t="shared" si="3267"/>
        <v>42.3</v>
      </c>
      <c r="AH9069" s="14">
        <f t="shared" si="3268"/>
        <v>28.066666666666663</v>
      </c>
      <c r="AI9069" s="14">
        <f t="shared" si="3269"/>
        <v>93.555555555555557</v>
      </c>
      <c r="AJ9069" s="2979"/>
    </row>
    <row r="9070" spans="1:36" ht="15.75">
      <c r="A9070" s="1433">
        <v>40</v>
      </c>
      <c r="B9070" s="1142" t="s">
        <v>3560</v>
      </c>
      <c r="C9070" s="3012" t="s">
        <v>66</v>
      </c>
      <c r="D9070" s="3014">
        <v>1</v>
      </c>
      <c r="E9070" s="2979">
        <v>24</v>
      </c>
      <c r="F9070" s="2975">
        <v>24</v>
      </c>
      <c r="G9070" s="729">
        <v>0</v>
      </c>
      <c r="H9070" s="2975">
        <f t="shared" si="3262"/>
        <v>0</v>
      </c>
      <c r="I9070" s="3012" t="s">
        <v>3994</v>
      </c>
      <c r="J9070" s="2997">
        <v>46023</v>
      </c>
      <c r="K9070" s="2979"/>
      <c r="L9070" s="2979"/>
      <c r="M9070" s="2979"/>
      <c r="N9070" s="2979">
        <v>10</v>
      </c>
      <c r="O9070" s="2979">
        <v>5</v>
      </c>
      <c r="P9070" s="2979">
        <v>4</v>
      </c>
      <c r="Q9070" s="2979"/>
      <c r="R9070" s="729"/>
      <c r="S9070" s="729"/>
      <c r="T9070" s="2979"/>
      <c r="U9070" s="2979"/>
      <c r="V9070" s="2979"/>
      <c r="W9070" s="2979"/>
      <c r="X9070" s="2979"/>
      <c r="Y9070" s="2979"/>
      <c r="Z9070" s="2979"/>
      <c r="AA9070" s="2979"/>
      <c r="AB9070" s="731"/>
      <c r="AC9070" s="1507">
        <f t="shared" si="3263"/>
        <v>5</v>
      </c>
      <c r="AD9070" s="1508">
        <f t="shared" si="3264"/>
        <v>5</v>
      </c>
      <c r="AE9070" s="14">
        <f t="shared" si="3265"/>
        <v>33.533333333333331</v>
      </c>
      <c r="AF9070" s="14">
        <f t="shared" si="3266"/>
        <v>6.333333333333333</v>
      </c>
      <c r="AG9070" s="14">
        <f t="shared" si="3267"/>
        <v>0.78947368421052633</v>
      </c>
      <c r="AH9070" s="14">
        <f t="shared" si="3268"/>
        <v>-32.743859649122804</v>
      </c>
      <c r="AI9070" s="14">
        <f t="shared" si="3269"/>
        <v>-207.37777777777777</v>
      </c>
      <c r="AJ9070" s="2979"/>
    </row>
    <row r="9071" spans="1:36" ht="15.75">
      <c r="A9071" s="1433">
        <v>41</v>
      </c>
      <c r="B9071" s="1142" t="s">
        <v>386</v>
      </c>
      <c r="C9071" s="3012" t="s">
        <v>66</v>
      </c>
      <c r="D9071" s="3014">
        <v>1</v>
      </c>
      <c r="E9071" s="2979">
        <v>2700</v>
      </c>
      <c r="F9071" s="2975">
        <v>2700</v>
      </c>
      <c r="G9071" s="729">
        <v>0</v>
      </c>
      <c r="H9071" s="2975">
        <f t="shared" si="3262"/>
        <v>0</v>
      </c>
      <c r="I9071" s="3012" t="s">
        <v>3994</v>
      </c>
      <c r="J9071" s="2998"/>
      <c r="K9071" s="2979"/>
      <c r="L9071" s="2979"/>
      <c r="M9071" s="2979"/>
      <c r="N9071" s="2979">
        <v>100</v>
      </c>
      <c r="O9071" s="2979">
        <v>700</v>
      </c>
      <c r="P9071" s="2979">
        <v>500</v>
      </c>
      <c r="Q9071" s="2979"/>
      <c r="R9071" s="729"/>
      <c r="S9071" s="729"/>
      <c r="T9071" s="2979"/>
      <c r="U9071" s="2979"/>
      <c r="V9071" s="2979"/>
      <c r="W9071" s="2979"/>
      <c r="X9071" s="2979"/>
      <c r="Y9071" s="2979"/>
      <c r="Z9071" s="2979"/>
      <c r="AA9071" s="2979"/>
      <c r="AB9071" s="731"/>
      <c r="AC9071" s="1507">
        <f t="shared" si="3263"/>
        <v>1400</v>
      </c>
      <c r="AD9071" s="1508">
        <f t="shared" si="3264"/>
        <v>1400</v>
      </c>
      <c r="AE9071" s="14">
        <f t="shared" si="3265"/>
        <v>-1500.5666666666666</v>
      </c>
      <c r="AF9071" s="14">
        <f t="shared" si="3266"/>
        <v>433.33333333333331</v>
      </c>
      <c r="AG9071" s="14">
        <f t="shared" si="3267"/>
        <v>3.2307692307692308</v>
      </c>
      <c r="AH9071" s="14">
        <f t="shared" si="3268"/>
        <v>1503.7974358974359</v>
      </c>
      <c r="AI9071" s="14">
        <f t="shared" si="3269"/>
        <v>651645.5555555555</v>
      </c>
      <c r="AJ9071" s="2979"/>
    </row>
    <row r="9072" spans="1:36" ht="15.75">
      <c r="A9072" s="1433">
        <v>42</v>
      </c>
      <c r="B9072" s="1142" t="s">
        <v>3460</v>
      </c>
      <c r="C9072" s="3012" t="s">
        <v>66</v>
      </c>
      <c r="D9072" s="3014">
        <v>1</v>
      </c>
      <c r="E9072" s="2979">
        <v>1</v>
      </c>
      <c r="F9072" s="2975">
        <v>1</v>
      </c>
      <c r="G9072" s="729">
        <v>0</v>
      </c>
      <c r="H9072" s="2975">
        <f t="shared" si="3262"/>
        <v>0</v>
      </c>
      <c r="I9072" s="3012" t="s">
        <v>3994</v>
      </c>
      <c r="J9072" s="2998"/>
      <c r="K9072" s="2979"/>
      <c r="L9072" s="2979"/>
      <c r="M9072" s="2979"/>
      <c r="N9072" s="2979">
        <v>0</v>
      </c>
      <c r="O9072" s="2979">
        <v>0</v>
      </c>
      <c r="P9072" s="2979">
        <v>0</v>
      </c>
      <c r="Q9072" s="2979"/>
      <c r="R9072" s="729"/>
      <c r="S9072" s="729"/>
      <c r="T9072" s="2979"/>
      <c r="U9072" s="2979"/>
      <c r="V9072" s="2979"/>
      <c r="W9072" s="2979"/>
      <c r="X9072" s="2979"/>
      <c r="Y9072" s="2979"/>
      <c r="Z9072" s="2979"/>
      <c r="AA9072" s="2979"/>
      <c r="AB9072" s="731"/>
      <c r="AC9072" s="1507">
        <f t="shared" si="3263"/>
        <v>1</v>
      </c>
      <c r="AD9072" s="1508">
        <f t="shared" si="3264"/>
        <v>1</v>
      </c>
      <c r="AE9072" s="14">
        <f t="shared" si="3265"/>
        <v>-1500.5666666666666</v>
      </c>
      <c r="AF9072" s="14">
        <f t="shared" si="3266"/>
        <v>0</v>
      </c>
      <c r="AG9072" s="14" t="e">
        <f t="shared" si="3267"/>
        <v>#DIV/0!</v>
      </c>
      <c r="AH9072" s="14" t="e">
        <f t="shared" si="3268"/>
        <v>#DIV/0!</v>
      </c>
      <c r="AI9072" s="14">
        <f t="shared" si="3269"/>
        <v>1</v>
      </c>
      <c r="AJ9072" s="2979"/>
    </row>
    <row r="9073" spans="1:36" ht="15.75">
      <c r="A9073" s="1433">
        <v>43</v>
      </c>
      <c r="B9073" s="1142" t="s">
        <v>4466</v>
      </c>
      <c r="C9073" s="3012" t="s">
        <v>66</v>
      </c>
      <c r="D9073" s="3015">
        <v>1</v>
      </c>
      <c r="E9073" s="2979">
        <v>12</v>
      </c>
      <c r="F9073" s="2975">
        <v>12</v>
      </c>
      <c r="G9073" s="729">
        <v>0</v>
      </c>
      <c r="H9073" s="2975">
        <f t="shared" si="3262"/>
        <v>0</v>
      </c>
      <c r="I9073" s="2997">
        <v>44749</v>
      </c>
      <c r="J9073" s="2998">
        <v>45280</v>
      </c>
      <c r="K9073" s="2979"/>
      <c r="L9073" s="2979"/>
      <c r="M9073" s="2979"/>
      <c r="N9073" s="2979">
        <v>0</v>
      </c>
      <c r="O9073" s="2979">
        <v>0</v>
      </c>
      <c r="P9073" s="2979">
        <v>0</v>
      </c>
      <c r="Q9073" s="2979"/>
      <c r="R9073" s="729"/>
      <c r="S9073" s="729"/>
      <c r="T9073" s="2979"/>
      <c r="U9073" s="2979"/>
      <c r="V9073" s="2979"/>
      <c r="W9073" s="2979"/>
      <c r="X9073" s="2979"/>
      <c r="Y9073" s="2979"/>
      <c r="Z9073" s="2979"/>
      <c r="AA9073" s="2979"/>
      <c r="AB9073" s="731"/>
      <c r="AC9073" s="1507">
        <f t="shared" si="3263"/>
        <v>12</v>
      </c>
      <c r="AD9073" s="1508">
        <f t="shared" si="3264"/>
        <v>12</v>
      </c>
      <c r="AE9073" s="14">
        <f t="shared" si="3265"/>
        <v>8.7666666666666675</v>
      </c>
      <c r="AF9073" s="14">
        <f t="shared" si="3266"/>
        <v>0</v>
      </c>
      <c r="AG9073" s="14" t="e">
        <f t="shared" si="3267"/>
        <v>#DIV/0!</v>
      </c>
      <c r="AH9073" s="14" t="e">
        <f t="shared" si="3268"/>
        <v>#DIV/0!</v>
      </c>
      <c r="AI9073" s="14">
        <f t="shared" si="3269"/>
        <v>12</v>
      </c>
      <c r="AJ9073" s="2979"/>
    </row>
    <row r="9074" spans="1:36" ht="15.75">
      <c r="A9074" s="1433">
        <v>45</v>
      </c>
      <c r="B9074" s="1142" t="s">
        <v>4467</v>
      </c>
      <c r="C9074" s="3012" t="s">
        <v>63</v>
      </c>
      <c r="D9074" s="3015">
        <v>1</v>
      </c>
      <c r="E9074" s="2979">
        <v>840</v>
      </c>
      <c r="F9074" s="2975">
        <v>840</v>
      </c>
      <c r="G9074" s="729">
        <v>0</v>
      </c>
      <c r="H9074" s="2975">
        <f t="shared" si="3262"/>
        <v>0</v>
      </c>
      <c r="I9074" s="2997">
        <v>44749</v>
      </c>
      <c r="J9074" s="2998">
        <v>45777</v>
      </c>
      <c r="K9074" s="2979"/>
      <c r="L9074" s="2979"/>
      <c r="M9074" s="2979"/>
      <c r="N9074" s="2979">
        <v>580</v>
      </c>
      <c r="O9074" s="2979">
        <v>100</v>
      </c>
      <c r="P9074" s="2979">
        <v>0</v>
      </c>
      <c r="Q9074" s="2979"/>
      <c r="R9074" s="729"/>
      <c r="S9074" s="729"/>
      <c r="T9074" s="2979"/>
      <c r="U9074" s="2979"/>
      <c r="V9074" s="2979"/>
      <c r="W9074" s="2979"/>
      <c r="X9074" s="2979"/>
      <c r="Y9074" s="2979"/>
      <c r="Z9074" s="2979"/>
      <c r="AA9074" s="2979"/>
      <c r="AB9074" s="731"/>
      <c r="AC9074" s="1507">
        <f t="shared" si="3263"/>
        <v>160</v>
      </c>
      <c r="AD9074" s="1508">
        <f t="shared" si="3264"/>
        <v>160</v>
      </c>
      <c r="AE9074" s="14">
        <f t="shared" si="3265"/>
        <v>25.333333333333332</v>
      </c>
      <c r="AF9074" s="14">
        <f t="shared" si="3266"/>
        <v>226.66666666666666</v>
      </c>
      <c r="AG9074" s="14">
        <f t="shared" si="3267"/>
        <v>0.70588235294117652</v>
      </c>
      <c r="AH9074" s="14">
        <f t="shared" si="3268"/>
        <v>-24.627450980392155</v>
      </c>
      <c r="AI9074" s="14">
        <f t="shared" si="3269"/>
        <v>-5582.2222222222217</v>
      </c>
      <c r="AJ9074" s="2979"/>
    </row>
    <row r="9075" spans="1:36" ht="15.75">
      <c r="A9075" s="1433">
        <v>46</v>
      </c>
      <c r="B9075" s="1142" t="s">
        <v>4467</v>
      </c>
      <c r="C9075" s="3012" t="s">
        <v>63</v>
      </c>
      <c r="D9075" s="3015">
        <v>1</v>
      </c>
      <c r="E9075" s="2979">
        <v>750</v>
      </c>
      <c r="F9075" s="2975">
        <v>750</v>
      </c>
      <c r="G9075" s="729">
        <v>0</v>
      </c>
      <c r="H9075" s="2975">
        <f t="shared" si="3262"/>
        <v>0</v>
      </c>
      <c r="I9075" s="2997">
        <v>44749</v>
      </c>
      <c r="J9075" s="2998">
        <v>45777</v>
      </c>
      <c r="K9075" s="2979"/>
      <c r="L9075" s="2979"/>
      <c r="M9075" s="2979"/>
      <c r="N9075" s="2979">
        <v>0</v>
      </c>
      <c r="O9075" s="2979">
        <v>150</v>
      </c>
      <c r="P9075" s="2979">
        <v>0</v>
      </c>
      <c r="Q9075" s="2979"/>
      <c r="R9075" s="729"/>
      <c r="S9075" s="729"/>
      <c r="T9075" s="2979"/>
      <c r="U9075" s="2979"/>
      <c r="V9075" s="2979"/>
      <c r="W9075" s="2979"/>
      <c r="X9075" s="2979"/>
      <c r="Y9075" s="2979"/>
      <c r="Z9075" s="2979"/>
      <c r="AA9075" s="2979"/>
      <c r="AB9075" s="731"/>
      <c r="AC9075" s="1507">
        <f t="shared" si="3263"/>
        <v>600</v>
      </c>
      <c r="AD9075" s="1508">
        <f t="shared" si="3264"/>
        <v>600</v>
      </c>
      <c r="AE9075" s="14">
        <f t="shared" si="3265"/>
        <v>25.333333333333332</v>
      </c>
      <c r="AF9075" s="14">
        <f t="shared" si="3266"/>
        <v>50</v>
      </c>
      <c r="AG9075" s="14">
        <f t="shared" si="3267"/>
        <v>12</v>
      </c>
      <c r="AH9075" s="14">
        <f t="shared" si="3268"/>
        <v>-13.333333333333332</v>
      </c>
      <c r="AI9075" s="14">
        <f t="shared" si="3269"/>
        <v>-666.66666666666652</v>
      </c>
      <c r="AJ9075" s="2979"/>
    </row>
    <row r="9076" spans="1:36" ht="31.5">
      <c r="A9076" s="1433">
        <v>47</v>
      </c>
      <c r="B9076" s="1142" t="s">
        <v>4144</v>
      </c>
      <c r="C9076" s="3012" t="s">
        <v>66</v>
      </c>
      <c r="D9076" s="3015">
        <v>1</v>
      </c>
      <c r="E9076" s="2979">
        <v>880</v>
      </c>
      <c r="F9076" s="2975">
        <v>880</v>
      </c>
      <c r="G9076" s="729">
        <v>0</v>
      </c>
      <c r="H9076" s="2975">
        <f t="shared" si="3262"/>
        <v>0</v>
      </c>
      <c r="I9076" s="2997">
        <v>44749</v>
      </c>
      <c r="J9076" s="2998">
        <v>45930</v>
      </c>
      <c r="K9076" s="2979"/>
      <c r="L9076" s="2979"/>
      <c r="M9076" s="2979"/>
      <c r="N9076" s="2979">
        <v>0</v>
      </c>
      <c r="O9076" s="2979">
        <v>30</v>
      </c>
      <c r="P9076" s="2979">
        <v>0</v>
      </c>
      <c r="Q9076" s="2979"/>
      <c r="R9076" s="729"/>
      <c r="S9076" s="729"/>
      <c r="T9076" s="2979"/>
      <c r="U9076" s="2979"/>
      <c r="V9076" s="2979"/>
      <c r="W9076" s="2979"/>
      <c r="X9076" s="2979"/>
      <c r="Y9076" s="2979"/>
      <c r="Z9076" s="2979"/>
      <c r="AA9076" s="2979"/>
      <c r="AB9076" s="731"/>
      <c r="AC9076" s="1507">
        <f t="shared" si="3263"/>
        <v>850</v>
      </c>
      <c r="AD9076" s="1508">
        <f t="shared" si="3264"/>
        <v>850</v>
      </c>
      <c r="AE9076" s="14">
        <f t="shared" si="3265"/>
        <v>30.433333333333334</v>
      </c>
      <c r="AF9076" s="14">
        <f t="shared" si="3266"/>
        <v>10</v>
      </c>
      <c r="AG9076" s="14">
        <f t="shared" si="3267"/>
        <v>85</v>
      </c>
      <c r="AH9076" s="14">
        <f t="shared" si="3268"/>
        <v>54.566666666666663</v>
      </c>
      <c r="AI9076" s="14">
        <f t="shared" si="3269"/>
        <v>545.66666666666674</v>
      </c>
      <c r="AJ9076" s="2979"/>
    </row>
    <row r="9077" spans="1:36" ht="15.75">
      <c r="A9077" s="1433">
        <v>48</v>
      </c>
      <c r="B9077" s="1142" t="s">
        <v>4468</v>
      </c>
      <c r="C9077" s="3012" t="s">
        <v>63</v>
      </c>
      <c r="D9077" s="3015">
        <v>1</v>
      </c>
      <c r="E9077" s="2979">
        <v>360</v>
      </c>
      <c r="F9077" s="2975">
        <v>360</v>
      </c>
      <c r="G9077" s="729">
        <v>0</v>
      </c>
      <c r="H9077" s="2975">
        <f t="shared" si="3262"/>
        <v>0</v>
      </c>
      <c r="I9077" s="2997">
        <v>44749</v>
      </c>
      <c r="J9077" s="2998">
        <v>45107</v>
      </c>
      <c r="K9077" s="2979"/>
      <c r="L9077" s="2979"/>
      <c r="M9077" s="2979"/>
      <c r="N9077" s="2979">
        <v>100</v>
      </c>
      <c r="O9077" s="2979">
        <v>90</v>
      </c>
      <c r="P9077" s="2979">
        <v>50</v>
      </c>
      <c r="Q9077" s="2979"/>
      <c r="R9077" s="729"/>
      <c r="S9077" s="729"/>
      <c r="T9077" s="2979"/>
      <c r="U9077" s="2979"/>
      <c r="V9077" s="2979"/>
      <c r="W9077" s="2979"/>
      <c r="X9077" s="2979"/>
      <c r="Y9077" s="2979"/>
      <c r="Z9077" s="2979"/>
      <c r="AA9077" s="2979"/>
      <c r="AB9077" s="731"/>
      <c r="AC9077" s="1507">
        <f t="shared" si="3263"/>
        <v>120</v>
      </c>
      <c r="AD9077" s="1508">
        <f t="shared" si="3264"/>
        <v>120</v>
      </c>
      <c r="AE9077" s="14">
        <f t="shared" si="3265"/>
        <v>3</v>
      </c>
      <c r="AF9077" s="14">
        <f t="shared" si="3266"/>
        <v>80</v>
      </c>
      <c r="AG9077" s="14">
        <f t="shared" si="3267"/>
        <v>1.5</v>
      </c>
      <c r="AH9077" s="14">
        <f t="shared" si="3268"/>
        <v>-1.5</v>
      </c>
      <c r="AI9077" s="14">
        <f t="shared" si="3269"/>
        <v>-120</v>
      </c>
      <c r="AJ9077" s="2979"/>
    </row>
    <row r="9078" spans="1:36" ht="15.75">
      <c r="A9078" s="1433">
        <v>49</v>
      </c>
      <c r="B9078" s="1142" t="s">
        <v>4146</v>
      </c>
      <c r="C9078" s="3012" t="s">
        <v>143</v>
      </c>
      <c r="D9078" s="3015">
        <v>1</v>
      </c>
      <c r="E9078" s="2979">
        <v>345</v>
      </c>
      <c r="F9078" s="2975">
        <v>345</v>
      </c>
      <c r="G9078" s="729">
        <v>0</v>
      </c>
      <c r="H9078" s="2975">
        <f t="shared" si="3262"/>
        <v>0</v>
      </c>
      <c r="I9078" s="2997">
        <v>44749</v>
      </c>
      <c r="J9078" s="2998">
        <v>45290</v>
      </c>
      <c r="K9078" s="2979"/>
      <c r="L9078" s="2979"/>
      <c r="M9078" s="2979"/>
      <c r="N9078" s="2979">
        <v>0</v>
      </c>
      <c r="O9078" s="2979">
        <v>0</v>
      </c>
      <c r="P9078" s="2979">
        <v>28</v>
      </c>
      <c r="Q9078" s="2979"/>
      <c r="R9078" s="729"/>
      <c r="S9078" s="729"/>
      <c r="T9078" s="2979"/>
      <c r="U9078" s="2979"/>
      <c r="V9078" s="2979"/>
      <c r="W9078" s="2979"/>
      <c r="X9078" s="2979"/>
      <c r="Y9078" s="2979"/>
      <c r="Z9078" s="2979"/>
      <c r="AA9078" s="2979"/>
      <c r="AB9078" s="731"/>
      <c r="AC9078" s="1507">
        <f t="shared" si="3263"/>
        <v>317</v>
      </c>
      <c r="AD9078" s="1508">
        <f t="shared" si="3264"/>
        <v>317</v>
      </c>
      <c r="AE9078" s="14">
        <f t="shared" si="3265"/>
        <v>9.1</v>
      </c>
      <c r="AF9078" s="14">
        <f t="shared" si="3266"/>
        <v>9.3333333333333339</v>
      </c>
      <c r="AG9078" s="14">
        <f t="shared" si="3267"/>
        <v>33.964285714285715</v>
      </c>
      <c r="AH9078" s="14">
        <f t="shared" si="3268"/>
        <v>24.864285714285714</v>
      </c>
      <c r="AI9078" s="14">
        <f t="shared" si="3269"/>
        <v>232.06666666666666</v>
      </c>
      <c r="AJ9078" s="2979"/>
    </row>
    <row r="9079" spans="1:36" ht="15.75">
      <c r="A9079" s="1433">
        <v>50</v>
      </c>
      <c r="B9079" s="1142" t="s">
        <v>4146</v>
      </c>
      <c r="C9079" s="3012" t="s">
        <v>143</v>
      </c>
      <c r="D9079" s="3015">
        <v>1</v>
      </c>
      <c r="E9079" s="2979">
        <v>46</v>
      </c>
      <c r="F9079" s="2975">
        <v>46</v>
      </c>
      <c r="G9079" s="729">
        <v>0</v>
      </c>
      <c r="H9079" s="2975">
        <f t="shared" si="3262"/>
        <v>0</v>
      </c>
      <c r="I9079" s="2997">
        <v>44749</v>
      </c>
      <c r="J9079" s="2998">
        <v>45290</v>
      </c>
      <c r="K9079" s="2979"/>
      <c r="L9079" s="2979"/>
      <c r="M9079" s="2979"/>
      <c r="N9079" s="2979">
        <v>38</v>
      </c>
      <c r="O9079" s="2979">
        <v>0</v>
      </c>
      <c r="P9079" s="2979">
        <v>0</v>
      </c>
      <c r="Q9079" s="2979"/>
      <c r="R9079" s="729"/>
      <c r="S9079" s="729"/>
      <c r="T9079" s="2979"/>
      <c r="U9079" s="2979"/>
      <c r="V9079" s="2979"/>
      <c r="W9079" s="2979"/>
      <c r="X9079" s="2979"/>
      <c r="Y9079" s="2979"/>
      <c r="Z9079" s="2979"/>
      <c r="AA9079" s="2979"/>
      <c r="AB9079" s="731"/>
      <c r="AC9079" s="1507">
        <f t="shared" si="3263"/>
        <v>8</v>
      </c>
      <c r="AD9079" s="1508">
        <f t="shared" si="3264"/>
        <v>8</v>
      </c>
      <c r="AE9079" s="14">
        <f t="shared" si="3265"/>
        <v>9.1</v>
      </c>
      <c r="AF9079" s="14">
        <f t="shared" si="3266"/>
        <v>12.666666666666666</v>
      </c>
      <c r="AG9079" s="14">
        <f t="shared" si="3267"/>
        <v>0.63157894736842113</v>
      </c>
      <c r="AH9079" s="14">
        <f t="shared" si="3268"/>
        <v>-8.4684210526315784</v>
      </c>
      <c r="AI9079" s="14">
        <f t="shared" si="3269"/>
        <v>-107.26666666666665</v>
      </c>
      <c r="AJ9079" s="2979"/>
    </row>
    <row r="9080" spans="1:36" ht="15.75">
      <c r="A9080" s="1433">
        <v>51</v>
      </c>
      <c r="B9080" s="1142" t="s">
        <v>4146</v>
      </c>
      <c r="C9080" s="3012" t="s">
        <v>143</v>
      </c>
      <c r="D9080" s="3015">
        <v>1</v>
      </c>
      <c r="E9080" s="2979">
        <v>43</v>
      </c>
      <c r="F9080" s="2975">
        <v>43</v>
      </c>
      <c r="G9080" s="729">
        <v>0</v>
      </c>
      <c r="H9080" s="2975">
        <f t="shared" si="3262"/>
        <v>0</v>
      </c>
      <c r="I9080" s="2997">
        <v>44749</v>
      </c>
      <c r="J9080" s="2998">
        <v>45290</v>
      </c>
      <c r="K9080" s="2979"/>
      <c r="L9080" s="2979"/>
      <c r="M9080" s="2979"/>
      <c r="N9080" s="2979">
        <v>0</v>
      </c>
      <c r="O9080" s="2979">
        <v>33</v>
      </c>
      <c r="P9080" s="2979">
        <v>0</v>
      </c>
      <c r="Q9080" s="2979"/>
      <c r="R9080" s="729"/>
      <c r="S9080" s="729"/>
      <c r="T9080" s="2979"/>
      <c r="U9080" s="2979"/>
      <c r="V9080" s="2979"/>
      <c r="W9080" s="2979"/>
      <c r="X9080" s="2979"/>
      <c r="Y9080" s="2979"/>
      <c r="Z9080" s="2979"/>
      <c r="AA9080" s="2979"/>
      <c r="AB9080" s="731"/>
      <c r="AC9080" s="1507">
        <f t="shared" si="3263"/>
        <v>10</v>
      </c>
      <c r="AD9080" s="1508">
        <f t="shared" si="3264"/>
        <v>10</v>
      </c>
      <c r="AE9080" s="14">
        <f t="shared" si="3265"/>
        <v>9.1</v>
      </c>
      <c r="AF9080" s="14">
        <f t="shared" si="3266"/>
        <v>11</v>
      </c>
      <c r="AG9080" s="14">
        <f t="shared" si="3267"/>
        <v>0.90909090909090906</v>
      </c>
      <c r="AH9080" s="14">
        <f t="shared" si="3268"/>
        <v>-8.1909090909090914</v>
      </c>
      <c r="AI9080" s="14">
        <f t="shared" si="3269"/>
        <v>-90.1</v>
      </c>
      <c r="AJ9080" s="2979"/>
    </row>
    <row r="9081" spans="1:36" ht="15.75">
      <c r="A9081" s="1433">
        <v>54</v>
      </c>
      <c r="B9081" s="1142" t="s">
        <v>4469</v>
      </c>
      <c r="C9081" s="3012" t="s">
        <v>176</v>
      </c>
      <c r="D9081" s="3015">
        <v>1</v>
      </c>
      <c r="E9081" s="2979">
        <v>13</v>
      </c>
      <c r="F9081" s="2975">
        <v>13</v>
      </c>
      <c r="G9081" s="729">
        <v>0</v>
      </c>
      <c r="H9081" s="2975">
        <f t="shared" si="3262"/>
        <v>0</v>
      </c>
      <c r="I9081" s="2997">
        <v>44756</v>
      </c>
      <c r="J9081" s="2998">
        <v>45076</v>
      </c>
      <c r="K9081" s="2979"/>
      <c r="L9081" s="2979"/>
      <c r="M9081" s="2979"/>
      <c r="N9081" s="2979">
        <v>3</v>
      </c>
      <c r="O9081" s="2979">
        <v>2</v>
      </c>
      <c r="P9081" s="2979">
        <v>4</v>
      </c>
      <c r="Q9081" s="2979"/>
      <c r="R9081" s="729"/>
      <c r="S9081" s="729"/>
      <c r="T9081" s="2979"/>
      <c r="U9081" s="2979"/>
      <c r="V9081" s="2979"/>
      <c r="W9081" s="2979"/>
      <c r="X9081" s="2979"/>
      <c r="Y9081" s="2979"/>
      <c r="Z9081" s="2979"/>
      <c r="AA9081" s="2979"/>
      <c r="AB9081" s="731"/>
      <c r="AC9081" s="1507">
        <f t="shared" si="3263"/>
        <v>4</v>
      </c>
      <c r="AD9081" s="1508">
        <f t="shared" si="3264"/>
        <v>4</v>
      </c>
      <c r="AE9081" s="14">
        <f t="shared" si="3265"/>
        <v>1.9666666666666666</v>
      </c>
      <c r="AF9081" s="14">
        <f t="shared" si="3266"/>
        <v>3</v>
      </c>
      <c r="AG9081" s="14">
        <f t="shared" si="3267"/>
        <v>1.3333333333333333</v>
      </c>
      <c r="AH9081" s="14">
        <f t="shared" si="3268"/>
        <v>-0.6333333333333333</v>
      </c>
      <c r="AI9081" s="14">
        <f t="shared" si="3269"/>
        <v>-1.8999999999999995</v>
      </c>
      <c r="AJ9081" s="2979"/>
    </row>
    <row r="9082" spans="1:36" ht="15.75">
      <c r="A9082" s="1433">
        <v>55</v>
      </c>
      <c r="B9082" s="1142" t="s">
        <v>3606</v>
      </c>
      <c r="C9082" s="3012" t="s">
        <v>63</v>
      </c>
      <c r="D9082" s="3015">
        <v>1</v>
      </c>
      <c r="E9082" s="2979">
        <v>620</v>
      </c>
      <c r="F9082" s="2975">
        <v>620</v>
      </c>
      <c r="G9082" s="729">
        <v>0</v>
      </c>
      <c r="H9082" s="2975">
        <f t="shared" si="3262"/>
        <v>0</v>
      </c>
      <c r="I9082" s="2997">
        <v>44763</v>
      </c>
      <c r="J9082" s="2998">
        <v>45656</v>
      </c>
      <c r="K9082" s="2979"/>
      <c r="L9082" s="2979"/>
      <c r="M9082" s="2979"/>
      <c r="N9082" s="2979">
        <v>0</v>
      </c>
      <c r="O9082" s="2979">
        <v>0</v>
      </c>
      <c r="P9082" s="2979">
        <v>100</v>
      </c>
      <c r="Q9082" s="2979"/>
      <c r="R9082" s="729"/>
      <c r="S9082" s="729"/>
      <c r="T9082" s="2979"/>
      <c r="U9082" s="2979"/>
      <c r="V9082" s="2979"/>
      <c r="W9082" s="2979"/>
      <c r="X9082" s="2979"/>
      <c r="Y9082" s="2979"/>
      <c r="Z9082" s="2979"/>
      <c r="AA9082" s="2979"/>
      <c r="AB9082" s="731"/>
      <c r="AC9082" s="1507">
        <f t="shared" si="3263"/>
        <v>520</v>
      </c>
      <c r="AD9082" s="1508">
        <f t="shared" si="3264"/>
        <v>520</v>
      </c>
      <c r="AE9082" s="14">
        <f t="shared" si="3265"/>
        <v>21.3</v>
      </c>
      <c r="AF9082" s="14">
        <f t="shared" si="3266"/>
        <v>33.333333333333336</v>
      </c>
      <c r="AG9082" s="14">
        <f t="shared" si="3267"/>
        <v>15.6</v>
      </c>
      <c r="AH9082" s="14">
        <f t="shared" si="3268"/>
        <v>-5.7000000000000011</v>
      </c>
      <c r="AI9082" s="14">
        <f t="shared" si="3269"/>
        <v>-190.00000000000011</v>
      </c>
      <c r="AJ9082" s="2979"/>
    </row>
    <row r="9083" spans="1:36" ht="15.75">
      <c r="A9083" s="1433">
        <v>56</v>
      </c>
      <c r="B9083" s="1142" t="s">
        <v>4153</v>
      </c>
      <c r="C9083" s="3012" t="s">
        <v>63</v>
      </c>
      <c r="D9083" s="3015">
        <v>1</v>
      </c>
      <c r="E9083" s="2979">
        <v>420</v>
      </c>
      <c r="F9083" s="2975">
        <v>420</v>
      </c>
      <c r="G9083" s="729">
        <v>0</v>
      </c>
      <c r="H9083" s="2975">
        <f t="shared" si="3262"/>
        <v>0</v>
      </c>
      <c r="I9083" s="2997">
        <v>44764</v>
      </c>
      <c r="J9083" s="2998">
        <v>45321</v>
      </c>
      <c r="K9083" s="2979"/>
      <c r="L9083" s="2979"/>
      <c r="M9083" s="2979"/>
      <c r="N9083" s="2979">
        <v>0</v>
      </c>
      <c r="O9083" s="2979">
        <v>0</v>
      </c>
      <c r="P9083" s="2979">
        <v>0</v>
      </c>
      <c r="Q9083" s="2979"/>
      <c r="R9083" s="729"/>
      <c r="S9083" s="729"/>
      <c r="T9083" s="2979"/>
      <c r="U9083" s="2979"/>
      <c r="V9083" s="2979"/>
      <c r="W9083" s="2979"/>
      <c r="X9083" s="2979"/>
      <c r="Y9083" s="2979"/>
      <c r="Z9083" s="2979"/>
      <c r="AA9083" s="2979"/>
      <c r="AB9083" s="731"/>
      <c r="AC9083" s="1507">
        <f t="shared" si="3263"/>
        <v>420</v>
      </c>
      <c r="AD9083" s="1508">
        <f t="shared" si="3264"/>
        <v>420</v>
      </c>
      <c r="AE9083" s="14">
        <f t="shared" si="3265"/>
        <v>10.133333333333333</v>
      </c>
      <c r="AF9083" s="14">
        <f t="shared" si="3266"/>
        <v>0</v>
      </c>
      <c r="AG9083" s="14" t="e">
        <f t="shared" si="3267"/>
        <v>#DIV/0!</v>
      </c>
      <c r="AH9083" s="14" t="e">
        <f t="shared" si="3268"/>
        <v>#DIV/0!</v>
      </c>
      <c r="AI9083" s="14">
        <f t="shared" si="3269"/>
        <v>420</v>
      </c>
      <c r="AJ9083" s="2979"/>
    </row>
    <row r="9084" spans="1:36" ht="15.75">
      <c r="A9084" s="1433">
        <v>58</v>
      </c>
      <c r="B9084" s="1142" t="s">
        <v>4410</v>
      </c>
      <c r="C9084" s="3012" t="s">
        <v>63</v>
      </c>
      <c r="D9084" s="3015">
        <v>1</v>
      </c>
      <c r="E9084" s="2979">
        <v>200</v>
      </c>
      <c r="F9084" s="2975">
        <v>200</v>
      </c>
      <c r="G9084" s="729">
        <v>0</v>
      </c>
      <c r="H9084" s="2975">
        <f t="shared" si="3262"/>
        <v>0</v>
      </c>
      <c r="I9084" s="2997">
        <v>44764</v>
      </c>
      <c r="J9084" s="2998">
        <v>45321</v>
      </c>
      <c r="K9084" s="2979"/>
      <c r="L9084" s="2979"/>
      <c r="M9084" s="2979"/>
      <c r="N9084" s="2979">
        <v>0</v>
      </c>
      <c r="O9084" s="2979">
        <v>0</v>
      </c>
      <c r="P9084" s="2979">
        <v>0</v>
      </c>
      <c r="Q9084" s="2979"/>
      <c r="R9084" s="729"/>
      <c r="S9084" s="729"/>
      <c r="T9084" s="2979"/>
      <c r="U9084" s="2979"/>
      <c r="V9084" s="2979"/>
      <c r="W9084" s="2979"/>
      <c r="X9084" s="2979"/>
      <c r="Y9084" s="2979"/>
      <c r="Z9084" s="2979"/>
      <c r="AA9084" s="2979"/>
      <c r="AB9084" s="731"/>
      <c r="AC9084" s="1507">
        <f t="shared" si="3263"/>
        <v>200</v>
      </c>
      <c r="AD9084" s="1508">
        <f t="shared" si="3264"/>
        <v>200</v>
      </c>
      <c r="AE9084" s="14">
        <f t="shared" si="3265"/>
        <v>10.133333333333333</v>
      </c>
      <c r="AF9084" s="14">
        <f t="shared" si="3266"/>
        <v>0</v>
      </c>
      <c r="AG9084" s="14" t="e">
        <f t="shared" si="3267"/>
        <v>#DIV/0!</v>
      </c>
      <c r="AH9084" s="14" t="e">
        <f t="shared" si="3268"/>
        <v>#DIV/0!</v>
      </c>
      <c r="AI9084" s="14">
        <f t="shared" si="3269"/>
        <v>200</v>
      </c>
      <c r="AJ9084" s="2979"/>
    </row>
    <row r="9085" spans="1:36" ht="15.75">
      <c r="A9085" s="1433">
        <v>59</v>
      </c>
      <c r="B9085" s="1142" t="s">
        <v>4149</v>
      </c>
      <c r="C9085" s="3012" t="s">
        <v>63</v>
      </c>
      <c r="D9085" s="3015">
        <v>1</v>
      </c>
      <c r="E9085" s="2979">
        <v>1300</v>
      </c>
      <c r="F9085" s="2975">
        <v>1300</v>
      </c>
      <c r="G9085" s="729">
        <v>0</v>
      </c>
      <c r="H9085" s="2975">
        <f t="shared" si="3262"/>
        <v>0</v>
      </c>
      <c r="I9085" s="2997">
        <v>44764</v>
      </c>
      <c r="J9085" s="2998">
        <v>45137</v>
      </c>
      <c r="K9085" s="2979"/>
      <c r="L9085" s="2979"/>
      <c r="M9085" s="2979"/>
      <c r="N9085" s="2979">
        <v>0</v>
      </c>
      <c r="O9085" s="2979">
        <v>100</v>
      </c>
      <c r="P9085" s="2979">
        <v>220</v>
      </c>
      <c r="Q9085" s="2979"/>
      <c r="R9085" s="729"/>
      <c r="S9085" s="729"/>
      <c r="T9085" s="2979"/>
      <c r="U9085" s="2979"/>
      <c r="V9085" s="2979"/>
      <c r="W9085" s="2979"/>
      <c r="X9085" s="2979"/>
      <c r="Y9085" s="2979"/>
      <c r="Z9085" s="2979"/>
      <c r="AA9085" s="2979"/>
      <c r="AB9085" s="731"/>
      <c r="AC9085" s="1507">
        <f t="shared" si="3263"/>
        <v>980</v>
      </c>
      <c r="AD9085" s="1508">
        <f t="shared" si="3264"/>
        <v>980</v>
      </c>
      <c r="AE9085" s="14">
        <f t="shared" si="3265"/>
        <v>4</v>
      </c>
      <c r="AF9085" s="14">
        <f t="shared" si="3266"/>
        <v>106.66666666666667</v>
      </c>
      <c r="AG9085" s="14">
        <f t="shared" si="3267"/>
        <v>9.1875</v>
      </c>
      <c r="AH9085" s="14">
        <f t="shared" si="3268"/>
        <v>5.1875</v>
      </c>
      <c r="AI9085" s="14">
        <f t="shared" si="3269"/>
        <v>553.33333333333326</v>
      </c>
      <c r="AJ9085" s="2979"/>
    </row>
    <row r="9086" spans="1:36" ht="16.5" customHeight="1">
      <c r="A9086" s="1433">
        <v>62</v>
      </c>
      <c r="B9086" s="2503" t="s">
        <v>4588</v>
      </c>
      <c r="C9086" s="3012" t="s">
        <v>66</v>
      </c>
      <c r="D9086" s="3014">
        <v>1</v>
      </c>
      <c r="E9086" s="2979">
        <v>68</v>
      </c>
      <c r="F9086" s="2975">
        <v>68</v>
      </c>
      <c r="G9086" s="729">
        <v>0</v>
      </c>
      <c r="H9086" s="2975">
        <f t="shared" si="3262"/>
        <v>0</v>
      </c>
      <c r="I9086" s="3012" t="s">
        <v>5109</v>
      </c>
      <c r="J9086" s="2998"/>
      <c r="K9086" s="2979"/>
      <c r="L9086" s="2979"/>
      <c r="M9086" s="2979"/>
      <c r="N9086" s="2979">
        <v>0</v>
      </c>
      <c r="O9086" s="2979">
        <v>0</v>
      </c>
      <c r="P9086" s="2979">
        <v>0</v>
      </c>
      <c r="Q9086" s="2979"/>
      <c r="R9086" s="729"/>
      <c r="S9086" s="729"/>
      <c r="T9086" s="2979"/>
      <c r="U9086" s="2979"/>
      <c r="V9086" s="2979"/>
      <c r="W9086" s="2979"/>
      <c r="X9086" s="2979"/>
      <c r="Y9086" s="2979"/>
      <c r="Z9086" s="2979"/>
      <c r="AA9086" s="2979"/>
      <c r="AB9086" s="731"/>
      <c r="AC9086" s="1507">
        <f t="shared" si="3263"/>
        <v>68</v>
      </c>
      <c r="AD9086" s="1508">
        <f t="shared" si="3264"/>
        <v>68</v>
      </c>
      <c r="AE9086" s="14">
        <f t="shared" si="3265"/>
        <v>-1500.5666666666666</v>
      </c>
      <c r="AF9086" s="14">
        <f t="shared" si="3266"/>
        <v>0</v>
      </c>
      <c r="AG9086" s="14" t="e">
        <f t="shared" si="3267"/>
        <v>#DIV/0!</v>
      </c>
      <c r="AH9086" s="14" t="e">
        <f t="shared" si="3268"/>
        <v>#DIV/0!</v>
      </c>
      <c r="AI9086" s="14">
        <f t="shared" si="3269"/>
        <v>68</v>
      </c>
      <c r="AJ9086" s="3016"/>
    </row>
    <row r="9087" spans="1:36" ht="16.5" customHeight="1">
      <c r="A9087" s="1433">
        <v>63</v>
      </c>
      <c r="B9087" s="2503" t="s">
        <v>4653</v>
      </c>
      <c r="C9087" s="3012" t="s">
        <v>234</v>
      </c>
      <c r="D9087" s="3014">
        <v>1</v>
      </c>
      <c r="E9087" s="2979">
        <v>100</v>
      </c>
      <c r="F9087" s="2975">
        <v>100</v>
      </c>
      <c r="G9087" s="729">
        <v>0</v>
      </c>
      <c r="H9087" s="2975">
        <f t="shared" si="3262"/>
        <v>0</v>
      </c>
      <c r="I9087" s="3012" t="s">
        <v>5109</v>
      </c>
      <c r="J9087" s="2998">
        <v>45412</v>
      </c>
      <c r="K9087" s="2979"/>
      <c r="L9087" s="2979"/>
      <c r="M9087" s="2979"/>
      <c r="N9087" s="2979">
        <v>0</v>
      </c>
      <c r="O9087" s="2979">
        <v>0</v>
      </c>
      <c r="P9087" s="2979">
        <v>0</v>
      </c>
      <c r="Q9087" s="2979"/>
      <c r="R9087" s="729"/>
      <c r="S9087" s="729"/>
      <c r="T9087" s="2979"/>
      <c r="U9087" s="2979"/>
      <c r="V9087" s="2979"/>
      <c r="W9087" s="2979"/>
      <c r="X9087" s="2979"/>
      <c r="Y9087" s="2979"/>
      <c r="Z9087" s="2979"/>
      <c r="AA9087" s="2979"/>
      <c r="AB9087" s="731"/>
      <c r="AC9087" s="1507">
        <f t="shared" si="3263"/>
        <v>100</v>
      </c>
      <c r="AD9087" s="1508">
        <f t="shared" si="3264"/>
        <v>100</v>
      </c>
      <c r="AE9087" s="14">
        <f t="shared" si="3265"/>
        <v>13.166666666666666</v>
      </c>
      <c r="AF9087" s="14">
        <f t="shared" si="3266"/>
        <v>0</v>
      </c>
      <c r="AG9087" s="14" t="e">
        <f t="shared" si="3267"/>
        <v>#DIV/0!</v>
      </c>
      <c r="AH9087" s="14" t="e">
        <f t="shared" si="3268"/>
        <v>#DIV/0!</v>
      </c>
      <c r="AI9087" s="14">
        <f t="shared" si="3269"/>
        <v>100</v>
      </c>
      <c r="AJ9087" s="3016"/>
    </row>
    <row r="9088" spans="1:36" ht="15.75">
      <c r="A9088" s="1433">
        <v>64</v>
      </c>
      <c r="B9088" s="2503" t="s">
        <v>5110</v>
      </c>
      <c r="C9088" s="3012" t="s">
        <v>234</v>
      </c>
      <c r="D9088" s="3014">
        <v>1</v>
      </c>
      <c r="E9088" s="2979">
        <v>200</v>
      </c>
      <c r="F9088" s="2975">
        <v>200</v>
      </c>
      <c r="G9088" s="729">
        <v>0</v>
      </c>
      <c r="H9088" s="2975">
        <f t="shared" si="3262"/>
        <v>0</v>
      </c>
      <c r="I9088" s="3012" t="s">
        <v>5109</v>
      </c>
      <c r="J9088" s="2998">
        <v>45626</v>
      </c>
      <c r="K9088" s="2979"/>
      <c r="L9088" s="2979"/>
      <c r="M9088" s="2979"/>
      <c r="N9088" s="2979">
        <v>0</v>
      </c>
      <c r="O9088" s="2979">
        <v>50</v>
      </c>
      <c r="P9088" s="2979">
        <v>18</v>
      </c>
      <c r="Q9088" s="2979"/>
      <c r="R9088" s="729"/>
      <c r="S9088" s="729"/>
      <c r="T9088" s="2979"/>
      <c r="U9088" s="2979"/>
      <c r="V9088" s="2979"/>
      <c r="W9088" s="2979"/>
      <c r="X9088" s="2979"/>
      <c r="Y9088" s="2979"/>
      <c r="Z9088" s="2979"/>
      <c r="AA9088" s="2979"/>
      <c r="AB9088" s="731"/>
      <c r="AC9088" s="1507">
        <f t="shared" si="3263"/>
        <v>132</v>
      </c>
      <c r="AD9088" s="1508">
        <f t="shared" si="3264"/>
        <v>132</v>
      </c>
      <c r="AE9088" s="14">
        <f t="shared" si="3265"/>
        <v>20.3</v>
      </c>
      <c r="AF9088" s="14">
        <f t="shared" si="3266"/>
        <v>22.666666666666668</v>
      </c>
      <c r="AG9088" s="14">
        <f t="shared" si="3267"/>
        <v>5.8235294117647056</v>
      </c>
      <c r="AH9088" s="14">
        <f t="shared" si="3268"/>
        <v>-14.476470588235294</v>
      </c>
      <c r="AI9088" s="14">
        <f t="shared" si="3269"/>
        <v>-328.13333333333338</v>
      </c>
      <c r="AJ9088" s="3016"/>
    </row>
    <row r="9089" spans="1:36" ht="15.75">
      <c r="A9089" s="1433">
        <v>65</v>
      </c>
      <c r="B9089" s="2503" t="s">
        <v>4548</v>
      </c>
      <c r="C9089" s="3012" t="s">
        <v>66</v>
      </c>
      <c r="D9089" s="3014">
        <v>1</v>
      </c>
      <c r="E9089" s="2979">
        <v>246</v>
      </c>
      <c r="F9089" s="2975">
        <v>246</v>
      </c>
      <c r="G9089" s="729">
        <v>0</v>
      </c>
      <c r="H9089" s="2975">
        <f t="shared" ref="H9089:H9111" si="3270">D9089*G9089</f>
        <v>0</v>
      </c>
      <c r="I9089" s="3012" t="s">
        <v>5111</v>
      </c>
      <c r="J9089" s="2998">
        <v>46081</v>
      </c>
      <c r="K9089" s="2979"/>
      <c r="L9089" s="2979"/>
      <c r="M9089" s="2979"/>
      <c r="N9089" s="2979">
        <v>76</v>
      </c>
      <c r="O9089" s="2979">
        <v>80</v>
      </c>
      <c r="P9089" s="2979">
        <v>30</v>
      </c>
      <c r="Q9089" s="2979"/>
      <c r="R9089" s="729"/>
      <c r="S9089" s="729"/>
      <c r="T9089" s="2979"/>
      <c r="U9089" s="2979"/>
      <c r="V9089" s="2979"/>
      <c r="W9089" s="2979"/>
      <c r="X9089" s="2979"/>
      <c r="Y9089" s="2979"/>
      <c r="Z9089" s="2979"/>
      <c r="AA9089" s="2979"/>
      <c r="AB9089" s="731"/>
      <c r="AC9089" s="1507">
        <f t="shared" ref="AC9089:AC9111" si="3271">E9089+G9089-N9089-O9089-AA9089-P9089-Q9089-R9089-S9089-T9089-U9089-V9089-W9089-X9089-Y9089</f>
        <v>60</v>
      </c>
      <c r="AD9089" s="1508">
        <f t="shared" ref="AD9089:AD9111" si="3272">D9089*AC9089</f>
        <v>60</v>
      </c>
      <c r="AE9089" s="14">
        <f t="shared" ref="AE9089:AE9111" si="3273">(J9089-"01.04.2023")/30</f>
        <v>35.466666666666669</v>
      </c>
      <c r="AF9089" s="14">
        <f t="shared" ref="AF9089:AF9111" si="3274">(N9089+O9089+P9089+Q9089+R9089+S9089+T9089+U9089+V9089+W9089+X9089+Y9089)/3</f>
        <v>62</v>
      </c>
      <c r="AG9089" s="14">
        <f t="shared" ref="AG9089:AG9111" si="3275">AC9089/AF9089</f>
        <v>0.967741935483871</v>
      </c>
      <c r="AH9089" s="14">
        <f t="shared" ref="AH9089:AH9111" si="3276">AG9089-AE9089</f>
        <v>-34.498924731182797</v>
      </c>
      <c r="AI9089" s="14">
        <f t="shared" ref="AI9089:AI9111" si="3277">AC9089-(AE9089*AF9089)</f>
        <v>-2138.9333333333334</v>
      </c>
      <c r="AJ9089" s="3016"/>
    </row>
    <row r="9090" spans="1:36" ht="15.75" customHeight="1">
      <c r="A9090" s="1433">
        <v>66</v>
      </c>
      <c r="B9090" s="2503" t="s">
        <v>4590</v>
      </c>
      <c r="C9090" s="3012" t="s">
        <v>66</v>
      </c>
      <c r="D9090" s="3014">
        <v>1</v>
      </c>
      <c r="E9090" s="2979">
        <v>100</v>
      </c>
      <c r="F9090" s="2975">
        <v>100</v>
      </c>
      <c r="G9090" s="729">
        <v>0</v>
      </c>
      <c r="H9090" s="2975">
        <f t="shared" si="3270"/>
        <v>0</v>
      </c>
      <c r="I9090" s="3012" t="s">
        <v>5111</v>
      </c>
      <c r="J9090" s="2998">
        <v>45515</v>
      </c>
      <c r="K9090" s="2979"/>
      <c r="L9090" s="2979"/>
      <c r="M9090" s="2979"/>
      <c r="N9090" s="2979">
        <v>0</v>
      </c>
      <c r="O9090" s="2979">
        <v>0</v>
      </c>
      <c r="P9090" s="2979">
        <v>0</v>
      </c>
      <c r="Q9090" s="2979"/>
      <c r="R9090" s="729"/>
      <c r="S9090" s="729"/>
      <c r="T9090" s="2979"/>
      <c r="U9090" s="2979"/>
      <c r="V9090" s="2979"/>
      <c r="W9090" s="2979"/>
      <c r="X9090" s="2979"/>
      <c r="Y9090" s="2979"/>
      <c r="Z9090" s="2979"/>
      <c r="AA9090" s="2979"/>
      <c r="AB9090" s="731"/>
      <c r="AC9090" s="1507">
        <f t="shared" si="3271"/>
        <v>100</v>
      </c>
      <c r="AD9090" s="1508">
        <f t="shared" si="3272"/>
        <v>100</v>
      </c>
      <c r="AE9090" s="14">
        <f t="shared" si="3273"/>
        <v>16.600000000000001</v>
      </c>
      <c r="AF9090" s="14">
        <f t="shared" si="3274"/>
        <v>0</v>
      </c>
      <c r="AG9090" s="14" t="e">
        <f t="shared" si="3275"/>
        <v>#DIV/0!</v>
      </c>
      <c r="AH9090" s="14" t="e">
        <f t="shared" si="3276"/>
        <v>#DIV/0!</v>
      </c>
      <c r="AI9090" s="14">
        <f t="shared" si="3277"/>
        <v>100</v>
      </c>
      <c r="AJ9090" s="3016"/>
    </row>
    <row r="9091" spans="1:36" ht="15.75">
      <c r="A9091" s="1433">
        <v>67</v>
      </c>
      <c r="B9091" s="2503" t="s">
        <v>2557</v>
      </c>
      <c r="C9091" s="3012" t="s">
        <v>66</v>
      </c>
      <c r="D9091" s="3014">
        <v>1</v>
      </c>
      <c r="E9091" s="2979">
        <v>5350</v>
      </c>
      <c r="F9091" s="2975">
        <v>5350</v>
      </c>
      <c r="G9091" s="729">
        <v>0</v>
      </c>
      <c r="H9091" s="2975">
        <f t="shared" si="3270"/>
        <v>0</v>
      </c>
      <c r="I9091" s="3012" t="s">
        <v>5111</v>
      </c>
      <c r="J9091" s="2998"/>
      <c r="K9091" s="2979"/>
      <c r="L9091" s="2979"/>
      <c r="M9091" s="2979"/>
      <c r="N9091" s="2979">
        <v>950</v>
      </c>
      <c r="O9091" s="2979">
        <v>0</v>
      </c>
      <c r="P9091" s="2979">
        <v>200</v>
      </c>
      <c r="Q9091" s="2979"/>
      <c r="R9091" s="729"/>
      <c r="S9091" s="729"/>
      <c r="T9091" s="2979"/>
      <c r="U9091" s="2979"/>
      <c r="V9091" s="2979"/>
      <c r="W9091" s="2979"/>
      <c r="X9091" s="2979"/>
      <c r="Y9091" s="2979"/>
      <c r="Z9091" s="2979"/>
      <c r="AA9091" s="2979"/>
      <c r="AB9091" s="731"/>
      <c r="AC9091" s="1507">
        <f t="shared" si="3271"/>
        <v>4200</v>
      </c>
      <c r="AD9091" s="1508">
        <f t="shared" si="3272"/>
        <v>4200</v>
      </c>
      <c r="AE9091" s="14">
        <f t="shared" si="3273"/>
        <v>-1500.5666666666666</v>
      </c>
      <c r="AF9091" s="14">
        <f t="shared" si="3274"/>
        <v>383.33333333333331</v>
      </c>
      <c r="AG9091" s="14">
        <f t="shared" si="3275"/>
        <v>10.956521739130435</v>
      </c>
      <c r="AH9091" s="14">
        <f t="shared" si="3276"/>
        <v>1511.5231884057971</v>
      </c>
      <c r="AI9091" s="14">
        <f t="shared" si="3277"/>
        <v>579417.22222222213</v>
      </c>
      <c r="AJ9091" s="3016"/>
    </row>
    <row r="9092" spans="1:36" ht="15.75">
      <c r="A9092" s="1433">
        <v>68</v>
      </c>
      <c r="B9092" s="2503" t="s">
        <v>4631</v>
      </c>
      <c r="C9092" s="3012" t="s">
        <v>66</v>
      </c>
      <c r="D9092" s="3014">
        <v>1</v>
      </c>
      <c r="E9092" s="2979">
        <v>400</v>
      </c>
      <c r="F9092" s="2975">
        <v>400</v>
      </c>
      <c r="G9092" s="729">
        <v>0</v>
      </c>
      <c r="H9092" s="2975">
        <f t="shared" si="3270"/>
        <v>0</v>
      </c>
      <c r="I9092" s="3012" t="s">
        <v>5111</v>
      </c>
      <c r="J9092" s="2998">
        <v>45076</v>
      </c>
      <c r="K9092" s="2979"/>
      <c r="L9092" s="2979"/>
      <c r="M9092" s="2979"/>
      <c r="N9092" s="2979">
        <v>150</v>
      </c>
      <c r="O9092" s="2979">
        <v>0</v>
      </c>
      <c r="P9092" s="2979">
        <v>100</v>
      </c>
      <c r="Q9092" s="2979"/>
      <c r="R9092" s="729"/>
      <c r="S9092" s="729"/>
      <c r="T9092" s="2979"/>
      <c r="U9092" s="2979"/>
      <c r="V9092" s="2979"/>
      <c r="W9092" s="2979"/>
      <c r="X9092" s="2979"/>
      <c r="Y9092" s="2979"/>
      <c r="Z9092" s="2979"/>
      <c r="AA9092" s="2979"/>
      <c r="AB9092" s="731"/>
      <c r="AC9092" s="1507">
        <f t="shared" si="3271"/>
        <v>150</v>
      </c>
      <c r="AD9092" s="1508">
        <f t="shared" si="3272"/>
        <v>150</v>
      </c>
      <c r="AE9092" s="14">
        <f t="shared" si="3273"/>
        <v>1.9666666666666666</v>
      </c>
      <c r="AF9092" s="14">
        <f t="shared" si="3274"/>
        <v>83.333333333333329</v>
      </c>
      <c r="AG9092" s="14">
        <f t="shared" si="3275"/>
        <v>1.8</v>
      </c>
      <c r="AH9092" s="14">
        <f t="shared" si="3276"/>
        <v>-0.16666666666666652</v>
      </c>
      <c r="AI9092" s="14">
        <f t="shared" si="3277"/>
        <v>-13.888888888888857</v>
      </c>
      <c r="AJ9092" s="3016"/>
    </row>
    <row r="9093" spans="1:36" ht="15.75">
      <c r="A9093" s="1433">
        <v>70</v>
      </c>
      <c r="B9093" s="2503" t="s">
        <v>5113</v>
      </c>
      <c r="C9093" s="3012" t="s">
        <v>143</v>
      </c>
      <c r="D9093" s="3014">
        <v>1</v>
      </c>
      <c r="E9093" s="2979">
        <v>840</v>
      </c>
      <c r="F9093" s="2975">
        <v>840</v>
      </c>
      <c r="G9093" s="729">
        <v>0</v>
      </c>
      <c r="H9093" s="2975">
        <f t="shared" si="3270"/>
        <v>0</v>
      </c>
      <c r="I9093" s="3012" t="s">
        <v>5112</v>
      </c>
      <c r="J9093" s="2998">
        <v>45321</v>
      </c>
      <c r="K9093" s="2979"/>
      <c r="L9093" s="2979"/>
      <c r="M9093" s="2979"/>
      <c r="N9093" s="2979">
        <v>0</v>
      </c>
      <c r="O9093" s="2979">
        <v>0</v>
      </c>
      <c r="P9093" s="2979">
        <v>0</v>
      </c>
      <c r="Q9093" s="2979"/>
      <c r="R9093" s="729"/>
      <c r="S9093" s="729"/>
      <c r="T9093" s="2979"/>
      <c r="U9093" s="2979"/>
      <c r="V9093" s="2979"/>
      <c r="W9093" s="2979"/>
      <c r="X9093" s="2979"/>
      <c r="Y9093" s="2979"/>
      <c r="Z9093" s="2979"/>
      <c r="AA9093" s="2979"/>
      <c r="AB9093" s="731"/>
      <c r="AC9093" s="1507">
        <f t="shared" si="3271"/>
        <v>840</v>
      </c>
      <c r="AD9093" s="1508">
        <f t="shared" si="3272"/>
        <v>840</v>
      </c>
      <c r="AE9093" s="14">
        <f t="shared" si="3273"/>
        <v>10.133333333333333</v>
      </c>
      <c r="AF9093" s="14">
        <f t="shared" si="3274"/>
        <v>0</v>
      </c>
      <c r="AG9093" s="14" t="e">
        <f t="shared" si="3275"/>
        <v>#DIV/0!</v>
      </c>
      <c r="AH9093" s="14" t="e">
        <f t="shared" si="3276"/>
        <v>#DIV/0!</v>
      </c>
      <c r="AI9093" s="14">
        <f t="shared" si="3277"/>
        <v>840</v>
      </c>
      <c r="AJ9093" s="3016"/>
    </row>
    <row r="9094" spans="1:36" ht="15.75">
      <c r="A9094" s="1433">
        <v>71</v>
      </c>
      <c r="B9094" s="2503" t="s">
        <v>4546</v>
      </c>
      <c r="C9094" s="3012" t="s">
        <v>66</v>
      </c>
      <c r="D9094" s="3014">
        <v>1</v>
      </c>
      <c r="E9094" s="2979">
        <v>480</v>
      </c>
      <c r="F9094" s="2975">
        <v>480</v>
      </c>
      <c r="G9094" s="729">
        <v>0</v>
      </c>
      <c r="H9094" s="2975">
        <f t="shared" si="3270"/>
        <v>0</v>
      </c>
      <c r="I9094" s="3012" t="s">
        <v>5112</v>
      </c>
      <c r="J9094" s="2998">
        <v>45698</v>
      </c>
      <c r="K9094" s="2979"/>
      <c r="L9094" s="2979"/>
      <c r="M9094" s="2979"/>
      <c r="N9094" s="2979">
        <v>0</v>
      </c>
      <c r="O9094" s="2979">
        <v>0</v>
      </c>
      <c r="P9094" s="2979">
        <v>0</v>
      </c>
      <c r="Q9094" s="2979"/>
      <c r="R9094" s="729"/>
      <c r="S9094" s="729"/>
      <c r="T9094" s="2979"/>
      <c r="U9094" s="2979"/>
      <c r="V9094" s="2979"/>
      <c r="W9094" s="2979"/>
      <c r="X9094" s="2979"/>
      <c r="Y9094" s="2979"/>
      <c r="Z9094" s="2979"/>
      <c r="AA9094" s="2979"/>
      <c r="AB9094" s="731"/>
      <c r="AC9094" s="1507">
        <f t="shared" si="3271"/>
        <v>480</v>
      </c>
      <c r="AD9094" s="1508">
        <f t="shared" si="3272"/>
        <v>480</v>
      </c>
      <c r="AE9094" s="14">
        <f t="shared" si="3273"/>
        <v>22.7</v>
      </c>
      <c r="AF9094" s="14">
        <f t="shared" si="3274"/>
        <v>0</v>
      </c>
      <c r="AG9094" s="14" t="e">
        <f t="shared" si="3275"/>
        <v>#DIV/0!</v>
      </c>
      <c r="AH9094" s="14" t="e">
        <f t="shared" si="3276"/>
        <v>#DIV/0!</v>
      </c>
      <c r="AI9094" s="14">
        <f t="shared" si="3277"/>
        <v>480</v>
      </c>
      <c r="AJ9094" s="3016"/>
    </row>
    <row r="9095" spans="1:36" ht="15.75">
      <c r="A9095" s="1433">
        <v>74</v>
      </c>
      <c r="B9095" s="2503" t="s">
        <v>5557</v>
      </c>
      <c r="C9095" s="3012" t="s">
        <v>177</v>
      </c>
      <c r="D9095" s="3014">
        <v>1</v>
      </c>
      <c r="E9095" s="2979">
        <v>532</v>
      </c>
      <c r="F9095" s="2975">
        <v>532</v>
      </c>
      <c r="G9095" s="729">
        <v>0</v>
      </c>
      <c r="H9095" s="2975">
        <f t="shared" si="3270"/>
        <v>0</v>
      </c>
      <c r="I9095" s="2997">
        <v>44806</v>
      </c>
      <c r="J9095" s="2998">
        <v>45137</v>
      </c>
      <c r="K9095" s="2979"/>
      <c r="L9095" s="2979"/>
      <c r="M9095" s="2979"/>
      <c r="N9095" s="2979">
        <v>112</v>
      </c>
      <c r="O9095" s="2979">
        <v>112</v>
      </c>
      <c r="P9095" s="2979">
        <v>252</v>
      </c>
      <c r="Q9095" s="2979"/>
      <c r="R9095" s="729"/>
      <c r="S9095" s="729"/>
      <c r="T9095" s="2979"/>
      <c r="U9095" s="2979"/>
      <c r="V9095" s="2979"/>
      <c r="W9095" s="2979"/>
      <c r="X9095" s="2979"/>
      <c r="Y9095" s="2979"/>
      <c r="Z9095" s="2979"/>
      <c r="AA9095" s="2979"/>
      <c r="AB9095" s="731"/>
      <c r="AC9095" s="1507">
        <f t="shared" si="3271"/>
        <v>56</v>
      </c>
      <c r="AD9095" s="1508">
        <f t="shared" si="3272"/>
        <v>56</v>
      </c>
      <c r="AE9095" s="14">
        <f t="shared" si="3273"/>
        <v>4</v>
      </c>
      <c r="AF9095" s="14">
        <f t="shared" si="3274"/>
        <v>158.66666666666666</v>
      </c>
      <c r="AG9095" s="14">
        <f t="shared" si="3275"/>
        <v>0.35294117647058826</v>
      </c>
      <c r="AH9095" s="14">
        <f t="shared" si="3276"/>
        <v>-3.6470588235294117</v>
      </c>
      <c r="AI9095" s="14">
        <f t="shared" si="3277"/>
        <v>-578.66666666666663</v>
      </c>
      <c r="AJ9095" s="2979"/>
    </row>
    <row r="9096" spans="1:36" ht="15.75">
      <c r="A9096" s="1433">
        <v>75</v>
      </c>
      <c r="B9096" s="2503" t="s">
        <v>5408</v>
      </c>
      <c r="C9096" s="3012" t="s">
        <v>177</v>
      </c>
      <c r="D9096" s="3014">
        <v>1</v>
      </c>
      <c r="E9096" s="2979">
        <v>4700</v>
      </c>
      <c r="F9096" s="2975">
        <v>4700</v>
      </c>
      <c r="G9096" s="729">
        <v>0</v>
      </c>
      <c r="H9096" s="2975">
        <f t="shared" si="3270"/>
        <v>0</v>
      </c>
      <c r="I9096" s="2997">
        <v>44810</v>
      </c>
      <c r="J9096" s="2998">
        <v>45168</v>
      </c>
      <c r="K9096" s="2979"/>
      <c r="L9096" s="2979"/>
      <c r="M9096" s="2979"/>
      <c r="N9096" s="2979">
        <v>0</v>
      </c>
      <c r="O9096" s="2979">
        <v>0</v>
      </c>
      <c r="P9096" s="2979">
        <v>0</v>
      </c>
      <c r="Q9096" s="2979"/>
      <c r="R9096" s="729"/>
      <c r="S9096" s="729"/>
      <c r="T9096" s="2979"/>
      <c r="U9096" s="2979"/>
      <c r="V9096" s="2979"/>
      <c r="W9096" s="2979"/>
      <c r="X9096" s="2979"/>
      <c r="Y9096" s="2979"/>
      <c r="Z9096" s="2979"/>
      <c r="AA9096" s="2979"/>
      <c r="AB9096" s="731"/>
      <c r="AC9096" s="1507">
        <f t="shared" si="3271"/>
        <v>4700</v>
      </c>
      <c r="AD9096" s="1508">
        <f t="shared" si="3272"/>
        <v>4700</v>
      </c>
      <c r="AE9096" s="14">
        <f t="shared" si="3273"/>
        <v>5.0333333333333332</v>
      </c>
      <c r="AF9096" s="14">
        <f t="shared" si="3274"/>
        <v>0</v>
      </c>
      <c r="AG9096" s="14" t="e">
        <f t="shared" si="3275"/>
        <v>#DIV/0!</v>
      </c>
      <c r="AH9096" s="14" t="e">
        <f t="shared" si="3276"/>
        <v>#DIV/0!</v>
      </c>
      <c r="AI9096" s="14">
        <f t="shared" si="3277"/>
        <v>4700</v>
      </c>
      <c r="AJ9096" s="2979"/>
    </row>
    <row r="9097" spans="1:36" ht="15.75">
      <c r="A9097" s="1433">
        <v>76</v>
      </c>
      <c r="B9097" s="2503" t="s">
        <v>5756</v>
      </c>
      <c r="C9097" s="3012" t="s">
        <v>177</v>
      </c>
      <c r="D9097" s="3014">
        <v>1</v>
      </c>
      <c r="E9097" s="2979">
        <v>440</v>
      </c>
      <c r="F9097" s="2975">
        <v>440</v>
      </c>
      <c r="G9097" s="729">
        <v>0</v>
      </c>
      <c r="H9097" s="2975">
        <f t="shared" si="3270"/>
        <v>0</v>
      </c>
      <c r="I9097" s="2997">
        <v>44810</v>
      </c>
      <c r="J9097" s="2998">
        <v>46295</v>
      </c>
      <c r="K9097" s="2979"/>
      <c r="L9097" s="2979"/>
      <c r="M9097" s="2979"/>
      <c r="N9097" s="2979">
        <v>0</v>
      </c>
      <c r="O9097" s="2979">
        <v>0</v>
      </c>
      <c r="P9097" s="2979">
        <v>0</v>
      </c>
      <c r="Q9097" s="2979"/>
      <c r="R9097" s="729"/>
      <c r="S9097" s="729"/>
      <c r="T9097" s="2979"/>
      <c r="U9097" s="2979"/>
      <c r="V9097" s="2979"/>
      <c r="W9097" s="2979"/>
      <c r="X9097" s="2979"/>
      <c r="Y9097" s="2979"/>
      <c r="Z9097" s="2979"/>
      <c r="AA9097" s="2979"/>
      <c r="AB9097" s="731"/>
      <c r="AC9097" s="1507">
        <f t="shared" si="3271"/>
        <v>440</v>
      </c>
      <c r="AD9097" s="1508">
        <f t="shared" si="3272"/>
        <v>440</v>
      </c>
      <c r="AE9097" s="14">
        <f t="shared" si="3273"/>
        <v>42.6</v>
      </c>
      <c r="AF9097" s="14">
        <f t="shared" si="3274"/>
        <v>0</v>
      </c>
      <c r="AG9097" s="14" t="e">
        <f t="shared" si="3275"/>
        <v>#DIV/0!</v>
      </c>
      <c r="AH9097" s="14" t="e">
        <f t="shared" si="3276"/>
        <v>#DIV/0!</v>
      </c>
      <c r="AI9097" s="14">
        <f t="shared" si="3277"/>
        <v>440</v>
      </c>
      <c r="AJ9097" s="2979"/>
    </row>
    <row r="9098" spans="1:36" ht="21.75" customHeight="1">
      <c r="A9098" s="1433">
        <v>77</v>
      </c>
      <c r="B9098" s="1261" t="s">
        <v>5405</v>
      </c>
      <c r="C9098" s="3012" t="s">
        <v>224</v>
      </c>
      <c r="D9098" s="3014">
        <v>90</v>
      </c>
      <c r="E9098" s="2979">
        <v>2</v>
      </c>
      <c r="F9098" s="2975">
        <v>180</v>
      </c>
      <c r="G9098" s="729">
        <v>0</v>
      </c>
      <c r="H9098" s="2975">
        <f t="shared" si="3270"/>
        <v>0</v>
      </c>
      <c r="I9098" s="2997">
        <v>44827</v>
      </c>
      <c r="J9098" s="2998">
        <v>45716</v>
      </c>
      <c r="K9098" s="2979"/>
      <c r="L9098" s="2979"/>
      <c r="M9098" s="2979"/>
      <c r="N9098" s="2979">
        <v>0</v>
      </c>
      <c r="O9098" s="2979">
        <v>0</v>
      </c>
      <c r="P9098" s="2979">
        <v>0</v>
      </c>
      <c r="Q9098" s="2979"/>
      <c r="R9098" s="729"/>
      <c r="S9098" s="729"/>
      <c r="T9098" s="2979"/>
      <c r="U9098" s="2979"/>
      <c r="V9098" s="2979"/>
      <c r="W9098" s="2979"/>
      <c r="X9098" s="2979"/>
      <c r="Y9098" s="2979"/>
      <c r="Z9098" s="2979"/>
      <c r="AA9098" s="2979"/>
      <c r="AB9098" s="731"/>
      <c r="AC9098" s="1507">
        <f t="shared" si="3271"/>
        <v>2</v>
      </c>
      <c r="AD9098" s="1508">
        <f t="shared" si="3272"/>
        <v>180</v>
      </c>
      <c r="AE9098" s="14">
        <f t="shared" si="3273"/>
        <v>23.3</v>
      </c>
      <c r="AF9098" s="14">
        <f t="shared" si="3274"/>
        <v>0</v>
      </c>
      <c r="AG9098" s="14" t="e">
        <f t="shared" si="3275"/>
        <v>#DIV/0!</v>
      </c>
      <c r="AH9098" s="14" t="e">
        <f t="shared" si="3276"/>
        <v>#DIV/0!</v>
      </c>
      <c r="AI9098" s="14">
        <f t="shared" si="3277"/>
        <v>2</v>
      </c>
      <c r="AJ9098" s="2979"/>
    </row>
    <row r="9099" spans="1:36" ht="15.75" customHeight="1">
      <c r="A9099" s="1433">
        <v>78</v>
      </c>
      <c r="B9099" s="1261" t="s">
        <v>5301</v>
      </c>
      <c r="C9099" s="3012" t="s">
        <v>264</v>
      </c>
      <c r="D9099" s="3014">
        <v>3199.5</v>
      </c>
      <c r="E9099" s="2979">
        <v>1</v>
      </c>
      <c r="F9099" s="2975">
        <v>3199.5</v>
      </c>
      <c r="G9099" s="729">
        <v>0</v>
      </c>
      <c r="H9099" s="2975">
        <f t="shared" si="3270"/>
        <v>0</v>
      </c>
      <c r="I9099" s="2997">
        <v>44827</v>
      </c>
      <c r="J9099" s="2998">
        <v>45321</v>
      </c>
      <c r="K9099" s="2979"/>
      <c r="L9099" s="2979"/>
      <c r="M9099" s="2979"/>
      <c r="N9099" s="2979">
        <v>0</v>
      </c>
      <c r="O9099" s="2979">
        <v>0</v>
      </c>
      <c r="P9099" s="2979">
        <v>0</v>
      </c>
      <c r="Q9099" s="2979"/>
      <c r="R9099" s="729"/>
      <c r="S9099" s="729"/>
      <c r="T9099" s="2979"/>
      <c r="U9099" s="2979"/>
      <c r="V9099" s="2979"/>
      <c r="W9099" s="2979"/>
      <c r="X9099" s="2979"/>
      <c r="Y9099" s="2979"/>
      <c r="Z9099" s="2979"/>
      <c r="AA9099" s="2979"/>
      <c r="AB9099" s="731"/>
      <c r="AC9099" s="1507">
        <f t="shared" si="3271"/>
        <v>1</v>
      </c>
      <c r="AD9099" s="1508">
        <f t="shared" si="3272"/>
        <v>3199.5</v>
      </c>
      <c r="AE9099" s="14">
        <f t="shared" si="3273"/>
        <v>10.133333333333333</v>
      </c>
      <c r="AF9099" s="14">
        <f t="shared" si="3274"/>
        <v>0</v>
      </c>
      <c r="AG9099" s="14" t="e">
        <f t="shared" si="3275"/>
        <v>#DIV/0!</v>
      </c>
      <c r="AH9099" s="14" t="e">
        <f t="shared" si="3276"/>
        <v>#DIV/0!</v>
      </c>
      <c r="AI9099" s="14">
        <f t="shared" si="3277"/>
        <v>1</v>
      </c>
      <c r="AJ9099" s="2979"/>
    </row>
    <row r="9100" spans="1:36" ht="15.75">
      <c r="A9100" s="1433">
        <v>79</v>
      </c>
      <c r="B9100" s="1261" t="s">
        <v>5302</v>
      </c>
      <c r="C9100" s="3012" t="s">
        <v>224</v>
      </c>
      <c r="D9100" s="3014">
        <v>118.3</v>
      </c>
      <c r="E9100" s="2979">
        <v>15</v>
      </c>
      <c r="F9100" s="2975">
        <v>1774.5</v>
      </c>
      <c r="G9100" s="729">
        <v>0</v>
      </c>
      <c r="H9100" s="2975">
        <f t="shared" si="3270"/>
        <v>0</v>
      </c>
      <c r="I9100" s="2997">
        <v>44827</v>
      </c>
      <c r="J9100" s="2998">
        <v>45290</v>
      </c>
      <c r="K9100" s="2979"/>
      <c r="L9100" s="2979"/>
      <c r="M9100" s="2979"/>
      <c r="N9100" s="2979">
        <v>0</v>
      </c>
      <c r="O9100" s="2979">
        <v>0</v>
      </c>
      <c r="P9100" s="2979">
        <v>0</v>
      </c>
      <c r="Q9100" s="2979"/>
      <c r="R9100" s="729"/>
      <c r="S9100" s="729"/>
      <c r="T9100" s="2979"/>
      <c r="U9100" s="2979"/>
      <c r="V9100" s="2979"/>
      <c r="W9100" s="2979"/>
      <c r="X9100" s="2979"/>
      <c r="Y9100" s="2979"/>
      <c r="Z9100" s="2979"/>
      <c r="AA9100" s="2979"/>
      <c r="AB9100" s="731"/>
      <c r="AC9100" s="1507">
        <f t="shared" si="3271"/>
        <v>15</v>
      </c>
      <c r="AD9100" s="1508">
        <f t="shared" si="3272"/>
        <v>1774.5</v>
      </c>
      <c r="AE9100" s="14">
        <f t="shared" si="3273"/>
        <v>9.1</v>
      </c>
      <c r="AF9100" s="14">
        <f t="shared" si="3274"/>
        <v>0</v>
      </c>
      <c r="AG9100" s="14" t="e">
        <f t="shared" si="3275"/>
        <v>#DIV/0!</v>
      </c>
      <c r="AH9100" s="14" t="e">
        <f t="shared" si="3276"/>
        <v>#DIV/0!</v>
      </c>
      <c r="AI9100" s="14">
        <f t="shared" si="3277"/>
        <v>15</v>
      </c>
      <c r="AJ9100" s="2979"/>
    </row>
    <row r="9101" spans="1:36" ht="15.75">
      <c r="A9101" s="1433">
        <v>80</v>
      </c>
      <c r="B9101" s="1261" t="s">
        <v>5303</v>
      </c>
      <c r="C9101" s="3012" t="s">
        <v>224</v>
      </c>
      <c r="D9101" s="3014">
        <v>45</v>
      </c>
      <c r="E9101" s="2979">
        <v>400</v>
      </c>
      <c r="F9101" s="2975">
        <v>18000</v>
      </c>
      <c r="G9101" s="729">
        <v>0</v>
      </c>
      <c r="H9101" s="2975">
        <f t="shared" si="3270"/>
        <v>0</v>
      </c>
      <c r="I9101" s="2997">
        <v>44827</v>
      </c>
      <c r="J9101" s="2998">
        <v>45595</v>
      </c>
      <c r="K9101" s="2979"/>
      <c r="L9101" s="2979"/>
      <c r="M9101" s="2979"/>
      <c r="N9101" s="2979">
        <v>0</v>
      </c>
      <c r="O9101" s="2979">
        <v>0</v>
      </c>
      <c r="P9101" s="2979">
        <v>2</v>
      </c>
      <c r="Q9101" s="2979"/>
      <c r="R9101" s="729"/>
      <c r="S9101" s="729"/>
      <c r="T9101" s="2979"/>
      <c r="U9101" s="2979"/>
      <c r="V9101" s="2979"/>
      <c r="W9101" s="2979"/>
      <c r="X9101" s="2979"/>
      <c r="Y9101" s="2979"/>
      <c r="Z9101" s="2979"/>
      <c r="AA9101" s="2979"/>
      <c r="AB9101" s="731"/>
      <c r="AC9101" s="1507">
        <f t="shared" si="3271"/>
        <v>398</v>
      </c>
      <c r="AD9101" s="1508">
        <f t="shared" si="3272"/>
        <v>17910</v>
      </c>
      <c r="AE9101" s="14">
        <f t="shared" si="3273"/>
        <v>19.266666666666666</v>
      </c>
      <c r="AF9101" s="14">
        <f t="shared" si="3274"/>
        <v>0.66666666666666663</v>
      </c>
      <c r="AG9101" s="14">
        <f t="shared" si="3275"/>
        <v>597</v>
      </c>
      <c r="AH9101" s="14">
        <f t="shared" si="3276"/>
        <v>577.73333333333335</v>
      </c>
      <c r="AI9101" s="14">
        <f t="shared" si="3277"/>
        <v>385.15555555555557</v>
      </c>
      <c r="AJ9101" s="2979"/>
    </row>
    <row r="9102" spans="1:36" ht="15.75">
      <c r="A9102" s="1433">
        <v>81</v>
      </c>
      <c r="B9102" s="2503" t="s">
        <v>5433</v>
      </c>
      <c r="C9102" s="3012" t="s">
        <v>206</v>
      </c>
      <c r="D9102" s="3014">
        <v>0</v>
      </c>
      <c r="E9102" s="2979">
        <v>100</v>
      </c>
      <c r="F9102" s="2975">
        <v>0</v>
      </c>
      <c r="G9102" s="729">
        <v>0</v>
      </c>
      <c r="H9102" s="2975">
        <f t="shared" si="3270"/>
        <v>0</v>
      </c>
      <c r="I9102" s="2997">
        <v>44832</v>
      </c>
      <c r="J9102" s="2998">
        <v>45565</v>
      </c>
      <c r="K9102" s="2979"/>
      <c r="L9102" s="2979"/>
      <c r="M9102" s="2979"/>
      <c r="N9102" s="2979">
        <v>26</v>
      </c>
      <c r="O9102" s="2979">
        <v>0</v>
      </c>
      <c r="P9102" s="2979">
        <v>0</v>
      </c>
      <c r="Q9102" s="2979"/>
      <c r="R9102" s="729"/>
      <c r="S9102" s="729"/>
      <c r="T9102" s="2979"/>
      <c r="U9102" s="2979"/>
      <c r="V9102" s="2979"/>
      <c r="W9102" s="2979"/>
      <c r="X9102" s="2979"/>
      <c r="Y9102" s="2979"/>
      <c r="Z9102" s="2979"/>
      <c r="AA9102" s="2979"/>
      <c r="AB9102" s="731"/>
      <c r="AC9102" s="1507">
        <f t="shared" si="3271"/>
        <v>74</v>
      </c>
      <c r="AD9102" s="1508">
        <f t="shared" si="3272"/>
        <v>0</v>
      </c>
      <c r="AE9102" s="14">
        <f t="shared" si="3273"/>
        <v>18.266666666666666</v>
      </c>
      <c r="AF9102" s="14">
        <f t="shared" si="3274"/>
        <v>8.6666666666666661</v>
      </c>
      <c r="AG9102" s="14">
        <f t="shared" si="3275"/>
        <v>8.5384615384615383</v>
      </c>
      <c r="AH9102" s="14">
        <f t="shared" si="3276"/>
        <v>-9.7282051282051274</v>
      </c>
      <c r="AI9102" s="14">
        <f t="shared" si="3277"/>
        <v>-84.311111111111103</v>
      </c>
      <c r="AJ9102" s="2979"/>
    </row>
    <row r="9103" spans="1:36" ht="15.75">
      <c r="A9103" s="1433">
        <v>82</v>
      </c>
      <c r="B9103" s="2503" t="s">
        <v>5686</v>
      </c>
      <c r="C9103" s="3012" t="s">
        <v>206</v>
      </c>
      <c r="D9103" s="3014">
        <v>0</v>
      </c>
      <c r="E9103" s="2979">
        <v>20</v>
      </c>
      <c r="F9103" s="2975">
        <v>0</v>
      </c>
      <c r="G9103" s="729">
        <v>0</v>
      </c>
      <c r="H9103" s="2975">
        <f t="shared" si="3270"/>
        <v>0</v>
      </c>
      <c r="I9103" s="2997">
        <v>44832</v>
      </c>
      <c r="J9103" s="2998">
        <v>45260</v>
      </c>
      <c r="K9103" s="2979"/>
      <c r="L9103" s="2979"/>
      <c r="M9103" s="2979"/>
      <c r="N9103" s="2979">
        <v>0</v>
      </c>
      <c r="O9103" s="2979">
        <v>0</v>
      </c>
      <c r="P9103" s="2979">
        <v>0</v>
      </c>
      <c r="Q9103" s="2979"/>
      <c r="R9103" s="729"/>
      <c r="S9103" s="729"/>
      <c r="T9103" s="2979"/>
      <c r="U9103" s="2979"/>
      <c r="V9103" s="2979"/>
      <c r="W9103" s="2979"/>
      <c r="X9103" s="2979"/>
      <c r="Y9103" s="2979"/>
      <c r="Z9103" s="2979"/>
      <c r="AA9103" s="2979"/>
      <c r="AB9103" s="731"/>
      <c r="AC9103" s="1507">
        <f t="shared" si="3271"/>
        <v>20</v>
      </c>
      <c r="AD9103" s="1508">
        <f t="shared" si="3272"/>
        <v>0</v>
      </c>
      <c r="AE9103" s="14">
        <f t="shared" si="3273"/>
        <v>8.1</v>
      </c>
      <c r="AF9103" s="14">
        <f t="shared" si="3274"/>
        <v>0</v>
      </c>
      <c r="AG9103" s="14" t="e">
        <f t="shared" si="3275"/>
        <v>#DIV/0!</v>
      </c>
      <c r="AH9103" s="14" t="e">
        <f t="shared" si="3276"/>
        <v>#DIV/0!</v>
      </c>
      <c r="AI9103" s="14">
        <f t="shared" si="3277"/>
        <v>20</v>
      </c>
      <c r="AJ9103" s="2979"/>
    </row>
    <row r="9104" spans="1:36" ht="15.75">
      <c r="A9104" s="1433">
        <v>83</v>
      </c>
      <c r="B9104" s="2503" t="s">
        <v>5447</v>
      </c>
      <c r="C9104" s="3012" t="s">
        <v>206</v>
      </c>
      <c r="D9104" s="3014">
        <v>0</v>
      </c>
      <c r="E9104" s="2979">
        <v>10</v>
      </c>
      <c r="F9104" s="2975">
        <v>0</v>
      </c>
      <c r="G9104" s="729">
        <v>0</v>
      </c>
      <c r="H9104" s="2975">
        <f t="shared" si="3270"/>
        <v>0</v>
      </c>
      <c r="I9104" s="2997">
        <v>44832</v>
      </c>
      <c r="J9104" s="2998">
        <v>45565</v>
      </c>
      <c r="K9104" s="2979"/>
      <c r="L9104" s="2979"/>
      <c r="M9104" s="2979"/>
      <c r="N9104" s="2979">
        <v>1</v>
      </c>
      <c r="O9104" s="2979">
        <v>0</v>
      </c>
      <c r="P9104" s="2979">
        <v>0</v>
      </c>
      <c r="Q9104" s="2979"/>
      <c r="R9104" s="729"/>
      <c r="S9104" s="729"/>
      <c r="T9104" s="2979"/>
      <c r="U9104" s="2979"/>
      <c r="V9104" s="2979"/>
      <c r="W9104" s="2979"/>
      <c r="X9104" s="2979"/>
      <c r="Y9104" s="2979"/>
      <c r="Z9104" s="2979"/>
      <c r="AA9104" s="2979"/>
      <c r="AB9104" s="731"/>
      <c r="AC9104" s="1507">
        <f t="shared" si="3271"/>
        <v>9</v>
      </c>
      <c r="AD9104" s="1508">
        <f t="shared" si="3272"/>
        <v>0</v>
      </c>
      <c r="AE9104" s="14">
        <f t="shared" si="3273"/>
        <v>18.266666666666666</v>
      </c>
      <c r="AF9104" s="14">
        <f t="shared" si="3274"/>
        <v>0.33333333333333331</v>
      </c>
      <c r="AG9104" s="14">
        <f t="shared" si="3275"/>
        <v>27</v>
      </c>
      <c r="AH9104" s="14">
        <f t="shared" si="3276"/>
        <v>8.7333333333333343</v>
      </c>
      <c r="AI9104" s="14">
        <f t="shared" si="3277"/>
        <v>2.9111111111111114</v>
      </c>
      <c r="AJ9104" s="2979"/>
    </row>
    <row r="9105" spans="1:36" ht="15.75">
      <c r="A9105" s="1433">
        <v>86</v>
      </c>
      <c r="B9105" s="2503" t="s">
        <v>6265</v>
      </c>
      <c r="C9105" s="3012" t="s">
        <v>63</v>
      </c>
      <c r="D9105" s="3014">
        <v>1</v>
      </c>
      <c r="E9105" s="2979">
        <v>2300</v>
      </c>
      <c r="F9105" s="2975">
        <v>2300</v>
      </c>
      <c r="G9105" s="729">
        <v>0</v>
      </c>
      <c r="H9105" s="2975">
        <f t="shared" si="3270"/>
        <v>0</v>
      </c>
      <c r="I9105" s="2997" t="s">
        <v>6264</v>
      </c>
      <c r="J9105" s="2998">
        <v>45534</v>
      </c>
      <c r="K9105" s="2979"/>
      <c r="L9105" s="2979"/>
      <c r="M9105" s="2979"/>
      <c r="N9105" s="2979">
        <v>0</v>
      </c>
      <c r="O9105" s="2979">
        <v>100</v>
      </c>
      <c r="P9105" s="2979">
        <v>0</v>
      </c>
      <c r="Q9105" s="2979"/>
      <c r="R9105" s="729"/>
      <c r="S9105" s="729"/>
      <c r="T9105" s="2979"/>
      <c r="U9105" s="2979"/>
      <c r="V9105" s="2979"/>
      <c r="W9105" s="2979"/>
      <c r="X9105" s="2979"/>
      <c r="Y9105" s="2979"/>
      <c r="Z9105" s="2979"/>
      <c r="AA9105" s="2979"/>
      <c r="AB9105" s="731"/>
      <c r="AC9105" s="1507">
        <f t="shared" si="3271"/>
        <v>2200</v>
      </c>
      <c r="AD9105" s="1508">
        <f t="shared" si="3272"/>
        <v>2200</v>
      </c>
      <c r="AE9105" s="14">
        <f t="shared" si="3273"/>
        <v>17.233333333333334</v>
      </c>
      <c r="AF9105" s="14">
        <f t="shared" si="3274"/>
        <v>33.333333333333336</v>
      </c>
      <c r="AG9105" s="14">
        <f t="shared" si="3275"/>
        <v>66</v>
      </c>
      <c r="AH9105" s="14">
        <f t="shared" si="3276"/>
        <v>48.766666666666666</v>
      </c>
      <c r="AI9105" s="14">
        <f t="shared" si="3277"/>
        <v>1625.5555555555554</v>
      </c>
      <c r="AJ9105" s="2979"/>
    </row>
    <row r="9106" spans="1:36" ht="15.75">
      <c r="A9106" s="1433">
        <v>88</v>
      </c>
      <c r="B9106" s="2503" t="s">
        <v>6235</v>
      </c>
      <c r="C9106" s="3012" t="s">
        <v>66</v>
      </c>
      <c r="D9106" s="3014">
        <v>0</v>
      </c>
      <c r="E9106" s="2979">
        <v>28</v>
      </c>
      <c r="F9106" s="2975">
        <v>0</v>
      </c>
      <c r="G9106" s="729">
        <v>0</v>
      </c>
      <c r="H9106" s="2975">
        <f t="shared" si="3270"/>
        <v>0</v>
      </c>
      <c r="I9106" s="2997" t="s">
        <v>6266</v>
      </c>
      <c r="J9106" s="2998"/>
      <c r="K9106" s="2979"/>
      <c r="L9106" s="2979"/>
      <c r="M9106" s="2979"/>
      <c r="N9106" s="2979">
        <v>0</v>
      </c>
      <c r="O9106" s="2979">
        <v>0</v>
      </c>
      <c r="P9106" s="2979">
        <v>0</v>
      </c>
      <c r="Q9106" s="2979"/>
      <c r="R9106" s="729"/>
      <c r="S9106" s="729"/>
      <c r="T9106" s="2979"/>
      <c r="U9106" s="2979"/>
      <c r="V9106" s="2979"/>
      <c r="W9106" s="2979"/>
      <c r="X9106" s="2979"/>
      <c r="Y9106" s="2979"/>
      <c r="Z9106" s="2979"/>
      <c r="AA9106" s="2979"/>
      <c r="AB9106" s="731"/>
      <c r="AC9106" s="1507">
        <f t="shared" si="3271"/>
        <v>28</v>
      </c>
      <c r="AD9106" s="1508">
        <f t="shared" si="3272"/>
        <v>0</v>
      </c>
      <c r="AE9106" s="14">
        <f t="shared" si="3273"/>
        <v>-1500.5666666666666</v>
      </c>
      <c r="AF9106" s="14">
        <f t="shared" si="3274"/>
        <v>0</v>
      </c>
      <c r="AG9106" s="14" t="e">
        <f t="shared" si="3275"/>
        <v>#DIV/0!</v>
      </c>
      <c r="AH9106" s="14" t="e">
        <f t="shared" si="3276"/>
        <v>#DIV/0!</v>
      </c>
      <c r="AI9106" s="14">
        <f t="shared" si="3277"/>
        <v>28</v>
      </c>
      <c r="AJ9106" s="2979"/>
    </row>
    <row r="9107" spans="1:36" ht="15.75">
      <c r="A9107" s="1433">
        <v>89</v>
      </c>
      <c r="B9107" s="2503" t="s">
        <v>5919</v>
      </c>
      <c r="C9107" s="3012" t="s">
        <v>66</v>
      </c>
      <c r="D9107" s="3014">
        <v>0</v>
      </c>
      <c r="E9107" s="2979">
        <v>30</v>
      </c>
      <c r="F9107" s="2975">
        <v>0</v>
      </c>
      <c r="G9107" s="729">
        <v>0</v>
      </c>
      <c r="H9107" s="2975">
        <f t="shared" si="3270"/>
        <v>0</v>
      </c>
      <c r="I9107" s="2997" t="s">
        <v>6266</v>
      </c>
      <c r="J9107" s="2998"/>
      <c r="K9107" s="2979"/>
      <c r="L9107" s="2979"/>
      <c r="M9107" s="2979"/>
      <c r="N9107" s="2979">
        <v>0</v>
      </c>
      <c r="O9107" s="2979">
        <v>0</v>
      </c>
      <c r="P9107" s="2979">
        <v>10</v>
      </c>
      <c r="Q9107" s="2979"/>
      <c r="R9107" s="729"/>
      <c r="S9107" s="729"/>
      <c r="T9107" s="2979"/>
      <c r="U9107" s="2979"/>
      <c r="V9107" s="2979"/>
      <c r="W9107" s="2979"/>
      <c r="X9107" s="2979"/>
      <c r="Y9107" s="2979"/>
      <c r="Z9107" s="2979"/>
      <c r="AA9107" s="2979"/>
      <c r="AB9107" s="731"/>
      <c r="AC9107" s="1507">
        <f t="shared" si="3271"/>
        <v>20</v>
      </c>
      <c r="AD9107" s="1508">
        <f t="shared" si="3272"/>
        <v>0</v>
      </c>
      <c r="AE9107" s="14">
        <f t="shared" si="3273"/>
        <v>-1500.5666666666666</v>
      </c>
      <c r="AF9107" s="14">
        <f t="shared" si="3274"/>
        <v>3.3333333333333335</v>
      </c>
      <c r="AG9107" s="14">
        <f t="shared" si="3275"/>
        <v>6</v>
      </c>
      <c r="AH9107" s="14">
        <f t="shared" si="3276"/>
        <v>1506.5666666666666</v>
      </c>
      <c r="AI9107" s="14">
        <f t="shared" si="3277"/>
        <v>5021.8888888888887</v>
      </c>
      <c r="AJ9107" s="2979"/>
    </row>
    <row r="9108" spans="1:36" ht="15.75">
      <c r="A9108" s="1433">
        <v>90</v>
      </c>
      <c r="B9108" s="2503" t="s">
        <v>5855</v>
      </c>
      <c r="C9108" s="3012" t="s">
        <v>66</v>
      </c>
      <c r="D9108" s="3014">
        <v>0</v>
      </c>
      <c r="E9108" s="2979">
        <v>60</v>
      </c>
      <c r="F9108" s="2975">
        <v>0</v>
      </c>
      <c r="G9108" s="729">
        <v>0</v>
      </c>
      <c r="H9108" s="2975">
        <f t="shared" si="3270"/>
        <v>0</v>
      </c>
      <c r="I9108" s="2997" t="s">
        <v>6266</v>
      </c>
      <c r="J9108" s="2998">
        <v>45076</v>
      </c>
      <c r="K9108" s="2979"/>
      <c r="L9108" s="2979"/>
      <c r="M9108" s="2979"/>
      <c r="N9108" s="2979">
        <v>0</v>
      </c>
      <c r="O9108" s="2979">
        <v>40</v>
      </c>
      <c r="P9108" s="2979">
        <v>0</v>
      </c>
      <c r="Q9108" s="2979"/>
      <c r="R9108" s="729"/>
      <c r="S9108" s="729"/>
      <c r="T9108" s="2979"/>
      <c r="U9108" s="2979"/>
      <c r="V9108" s="2979"/>
      <c r="W9108" s="2979"/>
      <c r="X9108" s="2979"/>
      <c r="Y9108" s="2979"/>
      <c r="Z9108" s="2979"/>
      <c r="AA9108" s="2979"/>
      <c r="AB9108" s="731"/>
      <c r="AC9108" s="1507">
        <f t="shared" si="3271"/>
        <v>20</v>
      </c>
      <c r="AD9108" s="1508">
        <f t="shared" si="3272"/>
        <v>0</v>
      </c>
      <c r="AE9108" s="14">
        <f t="shared" si="3273"/>
        <v>1.9666666666666666</v>
      </c>
      <c r="AF9108" s="14">
        <f t="shared" si="3274"/>
        <v>13.333333333333334</v>
      </c>
      <c r="AG9108" s="14">
        <f t="shared" si="3275"/>
        <v>1.5</v>
      </c>
      <c r="AH9108" s="14">
        <f t="shared" si="3276"/>
        <v>-0.46666666666666656</v>
      </c>
      <c r="AI9108" s="14">
        <f t="shared" si="3277"/>
        <v>-6.2222222222222214</v>
      </c>
      <c r="AJ9108" s="2979"/>
    </row>
    <row r="9109" spans="1:36" ht="15.75">
      <c r="A9109" s="1433">
        <v>91</v>
      </c>
      <c r="B9109" s="2503" t="s">
        <v>959</v>
      </c>
      <c r="C9109" s="3012" t="s">
        <v>66</v>
      </c>
      <c r="D9109" s="3014">
        <v>0</v>
      </c>
      <c r="E9109" s="2979">
        <v>1106</v>
      </c>
      <c r="F9109" s="2975">
        <v>0</v>
      </c>
      <c r="G9109" s="729">
        <v>0</v>
      </c>
      <c r="H9109" s="2975">
        <f t="shared" si="3270"/>
        <v>0</v>
      </c>
      <c r="I9109" s="2997" t="s">
        <v>6266</v>
      </c>
      <c r="J9109" s="2998"/>
      <c r="K9109" s="2979"/>
      <c r="L9109" s="2979"/>
      <c r="M9109" s="2979"/>
      <c r="N9109" s="2979">
        <v>237</v>
      </c>
      <c r="O9109" s="2979">
        <v>116</v>
      </c>
      <c r="P9109" s="2979">
        <v>70</v>
      </c>
      <c r="Q9109" s="2979"/>
      <c r="R9109" s="729"/>
      <c r="S9109" s="729"/>
      <c r="T9109" s="2979"/>
      <c r="U9109" s="2979"/>
      <c r="V9109" s="2979"/>
      <c r="W9109" s="2979"/>
      <c r="X9109" s="2979"/>
      <c r="Y9109" s="2979"/>
      <c r="Z9109" s="2979"/>
      <c r="AA9109" s="2979"/>
      <c r="AB9109" s="731"/>
      <c r="AC9109" s="1507">
        <f t="shared" si="3271"/>
        <v>683</v>
      </c>
      <c r="AD9109" s="1508">
        <f t="shared" si="3272"/>
        <v>0</v>
      </c>
      <c r="AE9109" s="14">
        <f t="shared" si="3273"/>
        <v>-1500.5666666666666</v>
      </c>
      <c r="AF9109" s="14">
        <f t="shared" si="3274"/>
        <v>141</v>
      </c>
      <c r="AG9109" s="14">
        <f t="shared" si="3275"/>
        <v>4.8439716312056742</v>
      </c>
      <c r="AH9109" s="14">
        <f t="shared" si="3276"/>
        <v>1505.4106382978723</v>
      </c>
      <c r="AI9109" s="14">
        <f t="shared" si="3277"/>
        <v>212262.9</v>
      </c>
      <c r="AJ9109" s="2979"/>
    </row>
    <row r="9110" spans="1:36" ht="15.75">
      <c r="A9110" s="1433">
        <v>92</v>
      </c>
      <c r="B9110" s="2503" t="s">
        <v>6267</v>
      </c>
      <c r="C9110" s="3012" t="s">
        <v>176</v>
      </c>
      <c r="D9110" s="3014">
        <v>30.34</v>
      </c>
      <c r="E9110" s="2979">
        <v>306</v>
      </c>
      <c r="F9110" s="2975">
        <v>9284.0399999999991</v>
      </c>
      <c r="G9110" s="729">
        <v>0</v>
      </c>
      <c r="H9110" s="2975">
        <f t="shared" si="3270"/>
        <v>0</v>
      </c>
      <c r="I9110" s="2997">
        <v>44846</v>
      </c>
      <c r="J9110" s="2998">
        <v>45746</v>
      </c>
      <c r="K9110" s="2979"/>
      <c r="L9110" s="2979"/>
      <c r="M9110" s="2979"/>
      <c r="N9110" s="2979">
        <v>0</v>
      </c>
      <c r="O9110" s="2979">
        <v>0</v>
      </c>
      <c r="P9110" s="2979">
        <v>0</v>
      </c>
      <c r="Q9110" s="2979"/>
      <c r="R9110" s="729"/>
      <c r="S9110" s="729"/>
      <c r="T9110" s="2979"/>
      <c r="U9110" s="2979"/>
      <c r="V9110" s="2979"/>
      <c r="W9110" s="2979"/>
      <c r="X9110" s="2979"/>
      <c r="Y9110" s="2979"/>
      <c r="Z9110" s="2979"/>
      <c r="AA9110" s="2979"/>
      <c r="AB9110" s="731"/>
      <c r="AC9110" s="1507">
        <f t="shared" si="3271"/>
        <v>306</v>
      </c>
      <c r="AD9110" s="1508">
        <f t="shared" si="3272"/>
        <v>9284.0399999999991</v>
      </c>
      <c r="AE9110" s="14">
        <f t="shared" si="3273"/>
        <v>24.3</v>
      </c>
      <c r="AF9110" s="14">
        <f t="shared" si="3274"/>
        <v>0</v>
      </c>
      <c r="AG9110" s="14" t="e">
        <f t="shared" si="3275"/>
        <v>#DIV/0!</v>
      </c>
      <c r="AH9110" s="14" t="e">
        <f t="shared" si="3276"/>
        <v>#DIV/0!</v>
      </c>
      <c r="AI9110" s="14">
        <f t="shared" si="3277"/>
        <v>306</v>
      </c>
      <c r="AJ9110" s="2979"/>
    </row>
    <row r="9111" spans="1:36" ht="15.75">
      <c r="A9111" s="1433">
        <v>93</v>
      </c>
      <c r="B9111" s="2503" t="s">
        <v>5303</v>
      </c>
      <c r="C9111" s="3012" t="s">
        <v>176</v>
      </c>
      <c r="D9111" s="3014">
        <v>45</v>
      </c>
      <c r="E9111" s="2979">
        <v>92</v>
      </c>
      <c r="F9111" s="2975">
        <v>4140</v>
      </c>
      <c r="G9111" s="729">
        <v>0</v>
      </c>
      <c r="H9111" s="2975">
        <f t="shared" si="3270"/>
        <v>0</v>
      </c>
      <c r="I9111" s="2997">
        <v>44846</v>
      </c>
      <c r="J9111" s="2998">
        <v>45595</v>
      </c>
      <c r="K9111" s="2979"/>
      <c r="L9111" s="2979"/>
      <c r="M9111" s="2979"/>
      <c r="N9111" s="2979">
        <v>0</v>
      </c>
      <c r="O9111" s="2979">
        <v>0</v>
      </c>
      <c r="P9111" s="2979">
        <v>2</v>
      </c>
      <c r="Q9111" s="2979"/>
      <c r="R9111" s="729"/>
      <c r="S9111" s="729"/>
      <c r="T9111" s="2979"/>
      <c r="U9111" s="2979"/>
      <c r="V9111" s="2979"/>
      <c r="W9111" s="2979"/>
      <c r="X9111" s="2979"/>
      <c r="Y9111" s="2979"/>
      <c r="Z9111" s="2979"/>
      <c r="AA9111" s="2979"/>
      <c r="AB9111" s="731"/>
      <c r="AC9111" s="1507">
        <f t="shared" si="3271"/>
        <v>90</v>
      </c>
      <c r="AD9111" s="1508">
        <f t="shared" si="3272"/>
        <v>4050</v>
      </c>
      <c r="AE9111" s="14">
        <f t="shared" si="3273"/>
        <v>19.266666666666666</v>
      </c>
      <c r="AF9111" s="14">
        <f t="shared" si="3274"/>
        <v>0.66666666666666663</v>
      </c>
      <c r="AG9111" s="14">
        <f t="shared" si="3275"/>
        <v>135</v>
      </c>
      <c r="AH9111" s="14">
        <f t="shared" si="3276"/>
        <v>115.73333333333333</v>
      </c>
      <c r="AI9111" s="14">
        <f t="shared" si="3277"/>
        <v>77.155555555555551</v>
      </c>
      <c r="AJ9111" s="2979"/>
    </row>
    <row r="9112" spans="1:36" ht="35.25" customHeight="1">
      <c r="A9112" s="1433">
        <v>97</v>
      </c>
      <c r="B9112" s="2503" t="s">
        <v>6695</v>
      </c>
      <c r="C9112" s="3012" t="s">
        <v>65</v>
      </c>
      <c r="D9112" s="3014">
        <v>704.31124</v>
      </c>
      <c r="E9112" s="2977">
        <v>570</v>
      </c>
      <c r="F9112" s="2975">
        <v>401457.4068</v>
      </c>
      <c r="G9112" s="729">
        <v>0</v>
      </c>
      <c r="H9112" s="2975">
        <f t="shared" ref="H9112:H9136" si="3278">D9112*G9112</f>
        <v>0</v>
      </c>
      <c r="I9112" s="2997">
        <v>44890</v>
      </c>
      <c r="J9112" s="2998">
        <v>45382</v>
      </c>
      <c r="K9112" s="2977"/>
      <c r="L9112" s="2977"/>
      <c r="M9112" s="2977"/>
      <c r="N9112" s="2979">
        <v>0</v>
      </c>
      <c r="O9112" s="2979">
        <v>0</v>
      </c>
      <c r="P9112" s="2979">
        <v>0</v>
      </c>
      <c r="Q9112" s="2979"/>
      <c r="R9112" s="729"/>
      <c r="S9112" s="729"/>
      <c r="T9112" s="2979"/>
      <c r="U9112" s="2979"/>
      <c r="V9112" s="2979"/>
      <c r="W9112" s="2979"/>
      <c r="X9112" s="2979"/>
      <c r="Y9112" s="2979"/>
      <c r="Z9112" s="2977"/>
      <c r="AA9112" s="2979"/>
      <c r="AB9112" s="731"/>
      <c r="AC9112" s="1507">
        <f t="shared" ref="AC9112:AC9136" si="3279">E9112+G9112-N9112-O9112-AA9112-P9112-Q9112-R9112-S9112-T9112-U9112-V9112-W9112-X9112-Y9112</f>
        <v>570</v>
      </c>
      <c r="AD9112" s="1508">
        <f t="shared" ref="AD9112:AD9136" si="3280">D9112*AC9112</f>
        <v>401457.4068</v>
      </c>
      <c r="AE9112" s="14">
        <f t="shared" ref="AE9112:AE9136" si="3281">(J9112-"01.04.2023")/30</f>
        <v>12.166666666666666</v>
      </c>
      <c r="AF9112" s="14">
        <f t="shared" ref="AF9112:AF9136" si="3282">(N9112+O9112+P9112+Q9112+R9112+S9112+T9112+U9112+V9112+W9112+X9112+Y9112)/3</f>
        <v>0</v>
      </c>
      <c r="AG9112" s="14" t="e">
        <f t="shared" ref="AG9112:AG9136" si="3283">AC9112/AF9112</f>
        <v>#DIV/0!</v>
      </c>
      <c r="AH9112" s="14" t="e">
        <f t="shared" ref="AH9112:AH9136" si="3284">AG9112-AE9112</f>
        <v>#DIV/0!</v>
      </c>
      <c r="AI9112" s="14">
        <f t="shared" ref="AI9112:AI9136" si="3285">AC9112-(AE9112*AF9112)</f>
        <v>570</v>
      </c>
      <c r="AJ9112" s="2977"/>
    </row>
    <row r="9113" spans="1:36" ht="35.25" customHeight="1">
      <c r="A9113" s="1433">
        <v>98</v>
      </c>
      <c r="B9113" s="2503" t="s">
        <v>6696</v>
      </c>
      <c r="C9113" s="3012" t="s">
        <v>156</v>
      </c>
      <c r="D9113" s="3014">
        <v>1</v>
      </c>
      <c r="E9113" s="2977">
        <v>175</v>
      </c>
      <c r="F9113" s="2975">
        <v>175</v>
      </c>
      <c r="G9113" s="729">
        <v>0</v>
      </c>
      <c r="H9113" s="2975">
        <f t="shared" si="3278"/>
        <v>0</v>
      </c>
      <c r="I9113" s="2997">
        <v>44890</v>
      </c>
      <c r="J9113" s="2998">
        <v>45040</v>
      </c>
      <c r="K9113" s="2977"/>
      <c r="L9113" s="2977"/>
      <c r="M9113" s="2977"/>
      <c r="N9113" s="2979">
        <v>17</v>
      </c>
      <c r="O9113" s="2979">
        <v>23</v>
      </c>
      <c r="P9113" s="2979">
        <v>106</v>
      </c>
      <c r="Q9113" s="2979"/>
      <c r="R9113" s="729"/>
      <c r="S9113" s="729"/>
      <c r="T9113" s="2979"/>
      <c r="U9113" s="2979"/>
      <c r="V9113" s="2979"/>
      <c r="W9113" s="2979"/>
      <c r="X9113" s="2979"/>
      <c r="Y9113" s="2979"/>
      <c r="Z9113" s="2977"/>
      <c r="AA9113" s="2979"/>
      <c r="AB9113" s="731"/>
      <c r="AC9113" s="1507">
        <f t="shared" si="3279"/>
        <v>29</v>
      </c>
      <c r="AD9113" s="1508">
        <f t="shared" si="3280"/>
        <v>29</v>
      </c>
      <c r="AE9113" s="14">
        <f t="shared" si="3281"/>
        <v>0.76666666666666672</v>
      </c>
      <c r="AF9113" s="14">
        <f t="shared" si="3282"/>
        <v>48.666666666666664</v>
      </c>
      <c r="AG9113" s="14">
        <f t="shared" si="3283"/>
        <v>0.59589041095890416</v>
      </c>
      <c r="AH9113" s="14">
        <f t="shared" si="3284"/>
        <v>-0.17077625570776256</v>
      </c>
      <c r="AI9113" s="14">
        <f t="shared" si="3285"/>
        <v>-8.31111111111111</v>
      </c>
      <c r="AJ9113" s="2977"/>
    </row>
    <row r="9114" spans="1:36" ht="35.25" customHeight="1">
      <c r="A9114" s="1433">
        <v>99</v>
      </c>
      <c r="B9114" s="605" t="s">
        <v>7777</v>
      </c>
      <c r="C9114" s="3012" t="s">
        <v>63</v>
      </c>
      <c r="D9114" s="3015">
        <v>1</v>
      </c>
      <c r="E9114" s="2977">
        <v>15000</v>
      </c>
      <c r="F9114" s="2975">
        <v>15000</v>
      </c>
      <c r="G9114" s="729">
        <v>0</v>
      </c>
      <c r="H9114" s="2975">
        <f t="shared" si="3278"/>
        <v>0</v>
      </c>
      <c r="I9114" s="2997">
        <v>44907</v>
      </c>
      <c r="J9114" s="2998">
        <v>45107</v>
      </c>
      <c r="K9114" s="2977"/>
      <c r="L9114" s="2977"/>
      <c r="M9114" s="2977"/>
      <c r="N9114" s="2979">
        <v>0</v>
      </c>
      <c r="O9114" s="2979">
        <v>5100</v>
      </c>
      <c r="P9114" s="2979">
        <v>3720</v>
      </c>
      <c r="Q9114" s="2979"/>
      <c r="R9114" s="729"/>
      <c r="S9114" s="729"/>
      <c r="T9114" s="2979"/>
      <c r="U9114" s="2979"/>
      <c r="V9114" s="2979"/>
      <c r="W9114" s="2979"/>
      <c r="X9114" s="2979"/>
      <c r="Y9114" s="2979"/>
      <c r="Z9114" s="2977"/>
      <c r="AA9114" s="2979"/>
      <c r="AB9114" s="731"/>
      <c r="AC9114" s="1507">
        <f t="shared" si="3279"/>
        <v>6180</v>
      </c>
      <c r="AD9114" s="1508">
        <f t="shared" si="3280"/>
        <v>6180</v>
      </c>
      <c r="AE9114" s="14">
        <f t="shared" si="3281"/>
        <v>3</v>
      </c>
      <c r="AF9114" s="14">
        <f t="shared" si="3282"/>
        <v>2940</v>
      </c>
      <c r="AG9114" s="14">
        <f t="shared" si="3283"/>
        <v>2.1020408163265305</v>
      </c>
      <c r="AH9114" s="14">
        <f t="shared" si="3284"/>
        <v>-0.8979591836734695</v>
      </c>
      <c r="AI9114" s="14">
        <f t="shared" si="3285"/>
        <v>-2640</v>
      </c>
      <c r="AJ9114" s="2977"/>
    </row>
    <row r="9115" spans="1:36" ht="15.75">
      <c r="A9115" s="1433">
        <v>100</v>
      </c>
      <c r="B9115" s="605" t="s">
        <v>7128</v>
      </c>
      <c r="C9115" s="3012" t="s">
        <v>63</v>
      </c>
      <c r="D9115" s="3015">
        <v>1</v>
      </c>
      <c r="E9115" s="2977">
        <v>2940</v>
      </c>
      <c r="F9115" s="2975">
        <v>2940</v>
      </c>
      <c r="G9115" s="729">
        <v>0</v>
      </c>
      <c r="H9115" s="2975">
        <f t="shared" si="3278"/>
        <v>0</v>
      </c>
      <c r="I9115" s="2997">
        <v>44907</v>
      </c>
      <c r="J9115" s="2998">
        <v>45107</v>
      </c>
      <c r="K9115" s="2977"/>
      <c r="L9115" s="2977"/>
      <c r="M9115" s="2977"/>
      <c r="N9115" s="2979">
        <v>2340</v>
      </c>
      <c r="O9115" s="2979">
        <v>60</v>
      </c>
      <c r="P9115" s="2979">
        <v>0</v>
      </c>
      <c r="Q9115" s="2979"/>
      <c r="R9115" s="729"/>
      <c r="S9115" s="729"/>
      <c r="T9115" s="2979"/>
      <c r="U9115" s="2979"/>
      <c r="V9115" s="2979"/>
      <c r="W9115" s="2979"/>
      <c r="X9115" s="2979"/>
      <c r="Y9115" s="2979"/>
      <c r="Z9115" s="2977"/>
      <c r="AA9115" s="2979"/>
      <c r="AB9115" s="731"/>
      <c r="AC9115" s="1507">
        <f t="shared" si="3279"/>
        <v>540</v>
      </c>
      <c r="AD9115" s="1508">
        <f t="shared" si="3280"/>
        <v>540</v>
      </c>
      <c r="AE9115" s="14">
        <f t="shared" si="3281"/>
        <v>3</v>
      </c>
      <c r="AF9115" s="14">
        <f t="shared" si="3282"/>
        <v>800</v>
      </c>
      <c r="AG9115" s="14">
        <f t="shared" si="3283"/>
        <v>0.67500000000000004</v>
      </c>
      <c r="AH9115" s="14">
        <f t="shared" si="3284"/>
        <v>-2.3250000000000002</v>
      </c>
      <c r="AI9115" s="14">
        <f t="shared" si="3285"/>
        <v>-1860</v>
      </c>
      <c r="AJ9115" s="2977"/>
    </row>
    <row r="9116" spans="1:36" ht="15.75">
      <c r="A9116" s="1433">
        <v>102</v>
      </c>
      <c r="B9116" s="605" t="s">
        <v>7130</v>
      </c>
      <c r="C9116" s="3012" t="s">
        <v>63</v>
      </c>
      <c r="D9116" s="3015">
        <v>1</v>
      </c>
      <c r="E9116" s="2977">
        <v>4560</v>
      </c>
      <c r="F9116" s="2975">
        <v>4560</v>
      </c>
      <c r="G9116" s="729">
        <v>0</v>
      </c>
      <c r="H9116" s="2975">
        <f t="shared" si="3278"/>
        <v>0</v>
      </c>
      <c r="I9116" s="2997">
        <v>44907</v>
      </c>
      <c r="J9116" s="2998">
        <v>45107</v>
      </c>
      <c r="K9116" s="2977"/>
      <c r="L9116" s="2977"/>
      <c r="M9116" s="2977"/>
      <c r="N9116" s="2979">
        <v>2460</v>
      </c>
      <c r="O9116" s="2979">
        <v>360</v>
      </c>
      <c r="P9116" s="2979">
        <v>0</v>
      </c>
      <c r="Q9116" s="2979"/>
      <c r="R9116" s="729"/>
      <c r="S9116" s="729"/>
      <c r="T9116" s="2979"/>
      <c r="U9116" s="2979"/>
      <c r="V9116" s="2979"/>
      <c r="W9116" s="2979"/>
      <c r="X9116" s="2979"/>
      <c r="Y9116" s="2979"/>
      <c r="Z9116" s="2977"/>
      <c r="AA9116" s="2979"/>
      <c r="AB9116" s="731"/>
      <c r="AC9116" s="1507">
        <f t="shared" si="3279"/>
        <v>1740</v>
      </c>
      <c r="AD9116" s="1508">
        <f t="shared" si="3280"/>
        <v>1740</v>
      </c>
      <c r="AE9116" s="14">
        <f t="shared" si="3281"/>
        <v>3</v>
      </c>
      <c r="AF9116" s="14">
        <f t="shared" si="3282"/>
        <v>940</v>
      </c>
      <c r="AG9116" s="14">
        <f t="shared" si="3283"/>
        <v>1.8510638297872339</v>
      </c>
      <c r="AH9116" s="14">
        <f t="shared" si="3284"/>
        <v>-1.1489361702127661</v>
      </c>
      <c r="AI9116" s="14">
        <f t="shared" si="3285"/>
        <v>-1080</v>
      </c>
      <c r="AJ9116" s="2977"/>
    </row>
    <row r="9117" spans="1:36" ht="47.25">
      <c r="A9117" s="1433">
        <v>105</v>
      </c>
      <c r="B9117" s="605" t="s">
        <v>8037</v>
      </c>
      <c r="C9117" s="3012" t="s">
        <v>65</v>
      </c>
      <c r="D9117" s="3015">
        <v>4.11395</v>
      </c>
      <c r="E9117" s="2977">
        <v>850</v>
      </c>
      <c r="F9117" s="2975">
        <v>3496.855</v>
      </c>
      <c r="G9117" s="729">
        <v>0</v>
      </c>
      <c r="H9117" s="2975">
        <f t="shared" si="3278"/>
        <v>0</v>
      </c>
      <c r="I9117" s="2997">
        <v>44910</v>
      </c>
      <c r="J9117" s="2998">
        <v>45777</v>
      </c>
      <c r="K9117" s="2977"/>
      <c r="L9117" s="2977"/>
      <c r="M9117" s="2977"/>
      <c r="N9117" s="2979">
        <v>110</v>
      </c>
      <c r="O9117" s="2979">
        <v>90</v>
      </c>
      <c r="P9117" s="2979">
        <v>0</v>
      </c>
      <c r="Q9117" s="2979"/>
      <c r="R9117" s="729"/>
      <c r="S9117" s="729"/>
      <c r="T9117" s="2979"/>
      <c r="U9117" s="2979"/>
      <c r="V9117" s="2979"/>
      <c r="W9117" s="2979"/>
      <c r="X9117" s="2979"/>
      <c r="Y9117" s="2979"/>
      <c r="Z9117" s="2977"/>
      <c r="AA9117" s="2979"/>
      <c r="AB9117" s="731"/>
      <c r="AC9117" s="1507">
        <f t="shared" si="3279"/>
        <v>650</v>
      </c>
      <c r="AD9117" s="1508">
        <f t="shared" si="3280"/>
        <v>2674.0675000000001</v>
      </c>
      <c r="AE9117" s="14">
        <f t="shared" si="3281"/>
        <v>25.333333333333332</v>
      </c>
      <c r="AF9117" s="14">
        <f t="shared" si="3282"/>
        <v>66.666666666666671</v>
      </c>
      <c r="AG9117" s="14">
        <f t="shared" si="3283"/>
        <v>9.75</v>
      </c>
      <c r="AH9117" s="14">
        <f t="shared" si="3284"/>
        <v>-15.583333333333332</v>
      </c>
      <c r="AI9117" s="14">
        <f t="shared" si="3285"/>
        <v>-1038.8888888888889</v>
      </c>
      <c r="AJ9117" s="2977"/>
    </row>
    <row r="9118" spans="1:36" ht="15.75">
      <c r="A9118" s="1433">
        <v>106</v>
      </c>
      <c r="B9118" s="605" t="s">
        <v>6910</v>
      </c>
      <c r="C9118" s="3012" t="s">
        <v>66</v>
      </c>
      <c r="D9118" s="3015">
        <v>1</v>
      </c>
      <c r="E9118" s="2977">
        <v>1000</v>
      </c>
      <c r="F9118" s="2975">
        <v>1000</v>
      </c>
      <c r="G9118" s="729">
        <v>0</v>
      </c>
      <c r="H9118" s="2975">
        <f t="shared" si="3278"/>
        <v>0</v>
      </c>
      <c r="I9118" s="2997">
        <v>44916</v>
      </c>
      <c r="J9118" s="2998">
        <v>45626</v>
      </c>
      <c r="K9118" s="2977"/>
      <c r="L9118" s="2977"/>
      <c r="M9118" s="2977"/>
      <c r="N9118" s="2979">
        <v>0</v>
      </c>
      <c r="O9118" s="2979">
        <v>0</v>
      </c>
      <c r="P9118" s="2979">
        <v>0</v>
      </c>
      <c r="Q9118" s="2979"/>
      <c r="R9118" s="729"/>
      <c r="S9118" s="729"/>
      <c r="T9118" s="2979"/>
      <c r="U9118" s="2979"/>
      <c r="V9118" s="2979"/>
      <c r="W9118" s="2979"/>
      <c r="X9118" s="2979"/>
      <c r="Y9118" s="2979"/>
      <c r="Z9118" s="2977"/>
      <c r="AA9118" s="2979"/>
      <c r="AB9118" s="731"/>
      <c r="AC9118" s="1507">
        <f t="shared" si="3279"/>
        <v>1000</v>
      </c>
      <c r="AD9118" s="1508">
        <f t="shared" si="3280"/>
        <v>1000</v>
      </c>
      <c r="AE9118" s="14">
        <f t="shared" si="3281"/>
        <v>20.3</v>
      </c>
      <c r="AF9118" s="14">
        <f t="shared" si="3282"/>
        <v>0</v>
      </c>
      <c r="AG9118" s="14" t="e">
        <f t="shared" si="3283"/>
        <v>#DIV/0!</v>
      </c>
      <c r="AH9118" s="14" t="e">
        <f t="shared" si="3284"/>
        <v>#DIV/0!</v>
      </c>
      <c r="AI9118" s="14">
        <f t="shared" si="3285"/>
        <v>1000</v>
      </c>
      <c r="AJ9118" s="2977"/>
    </row>
    <row r="9119" spans="1:36" ht="15.75">
      <c r="A9119" s="1433">
        <v>107</v>
      </c>
      <c r="B9119" s="605" t="s">
        <v>6911</v>
      </c>
      <c r="C9119" s="3012" t="s">
        <v>66</v>
      </c>
      <c r="D9119" s="3015">
        <v>1</v>
      </c>
      <c r="E9119" s="2977">
        <v>1000</v>
      </c>
      <c r="F9119" s="2975">
        <v>1000</v>
      </c>
      <c r="G9119" s="729">
        <v>0</v>
      </c>
      <c r="H9119" s="2975">
        <f t="shared" si="3278"/>
        <v>0</v>
      </c>
      <c r="I9119" s="2997">
        <v>44916</v>
      </c>
      <c r="J9119" s="2998">
        <v>45626</v>
      </c>
      <c r="K9119" s="2977"/>
      <c r="L9119" s="2977"/>
      <c r="M9119" s="2977"/>
      <c r="N9119" s="2979">
        <v>0</v>
      </c>
      <c r="O9119" s="2979">
        <v>0</v>
      </c>
      <c r="P9119" s="2979">
        <v>0</v>
      </c>
      <c r="Q9119" s="2979"/>
      <c r="R9119" s="729"/>
      <c r="S9119" s="729"/>
      <c r="T9119" s="2979"/>
      <c r="U9119" s="2979"/>
      <c r="V9119" s="2979"/>
      <c r="W9119" s="2979"/>
      <c r="X9119" s="2979"/>
      <c r="Y9119" s="2979"/>
      <c r="Z9119" s="2977"/>
      <c r="AA9119" s="2979"/>
      <c r="AB9119" s="731"/>
      <c r="AC9119" s="1507">
        <f t="shared" si="3279"/>
        <v>1000</v>
      </c>
      <c r="AD9119" s="1508">
        <f t="shared" si="3280"/>
        <v>1000</v>
      </c>
      <c r="AE9119" s="14">
        <f t="shared" si="3281"/>
        <v>20.3</v>
      </c>
      <c r="AF9119" s="14">
        <f t="shared" si="3282"/>
        <v>0</v>
      </c>
      <c r="AG9119" s="14" t="e">
        <f t="shared" si="3283"/>
        <v>#DIV/0!</v>
      </c>
      <c r="AH9119" s="14" t="e">
        <f t="shared" si="3284"/>
        <v>#DIV/0!</v>
      </c>
      <c r="AI9119" s="14">
        <f t="shared" si="3285"/>
        <v>1000</v>
      </c>
      <c r="AJ9119" s="2977"/>
    </row>
    <row r="9120" spans="1:36" ht="15.75">
      <c r="A9120" s="1433">
        <v>108</v>
      </c>
      <c r="B9120" s="605" t="s">
        <v>7031</v>
      </c>
      <c r="C9120" s="3012" t="s">
        <v>66</v>
      </c>
      <c r="D9120" s="3015">
        <v>1</v>
      </c>
      <c r="E9120" s="2977">
        <v>900</v>
      </c>
      <c r="F9120" s="2975">
        <v>900</v>
      </c>
      <c r="G9120" s="729">
        <v>0</v>
      </c>
      <c r="H9120" s="2975">
        <f t="shared" si="3278"/>
        <v>0</v>
      </c>
      <c r="I9120" s="2997">
        <v>44916</v>
      </c>
      <c r="J9120" s="2998">
        <v>46233</v>
      </c>
      <c r="K9120" s="2977"/>
      <c r="L9120" s="2977"/>
      <c r="M9120" s="2977"/>
      <c r="N9120" s="2979">
        <v>0</v>
      </c>
      <c r="O9120" s="2979">
        <v>0</v>
      </c>
      <c r="P9120" s="2979">
        <v>0</v>
      </c>
      <c r="Q9120" s="2979"/>
      <c r="R9120" s="729"/>
      <c r="S9120" s="729"/>
      <c r="T9120" s="2979"/>
      <c r="U9120" s="2979"/>
      <c r="V9120" s="2979"/>
      <c r="W9120" s="2979"/>
      <c r="X9120" s="2979"/>
      <c r="Y9120" s="2979"/>
      <c r="Z9120" s="2977"/>
      <c r="AA9120" s="2979"/>
      <c r="AB9120" s="731"/>
      <c r="AC9120" s="1507">
        <f t="shared" si="3279"/>
        <v>900</v>
      </c>
      <c r="AD9120" s="1508">
        <f t="shared" si="3280"/>
        <v>900</v>
      </c>
      <c r="AE9120" s="14">
        <f t="shared" si="3281"/>
        <v>40.533333333333331</v>
      </c>
      <c r="AF9120" s="14">
        <f t="shared" si="3282"/>
        <v>0</v>
      </c>
      <c r="AG9120" s="14" t="e">
        <f t="shared" si="3283"/>
        <v>#DIV/0!</v>
      </c>
      <c r="AH9120" s="14" t="e">
        <f t="shared" si="3284"/>
        <v>#DIV/0!</v>
      </c>
      <c r="AI9120" s="14">
        <f t="shared" si="3285"/>
        <v>900</v>
      </c>
      <c r="AJ9120" s="2977"/>
    </row>
    <row r="9121" spans="1:36" ht="15.75">
      <c r="A9121" s="1433">
        <v>109</v>
      </c>
      <c r="B9121" s="605" t="s">
        <v>7032</v>
      </c>
      <c r="C9121" s="3012" t="s">
        <v>66</v>
      </c>
      <c r="D9121" s="3015">
        <v>1</v>
      </c>
      <c r="E9121" s="2977">
        <v>180</v>
      </c>
      <c r="F9121" s="2975">
        <v>180</v>
      </c>
      <c r="G9121" s="729">
        <v>0</v>
      </c>
      <c r="H9121" s="2975">
        <f t="shared" si="3278"/>
        <v>0</v>
      </c>
      <c r="I9121" s="2997">
        <v>44916</v>
      </c>
      <c r="J9121" s="2998">
        <v>45321</v>
      </c>
      <c r="K9121" s="2977"/>
      <c r="L9121" s="2977"/>
      <c r="M9121" s="2977"/>
      <c r="N9121" s="2979">
        <v>0</v>
      </c>
      <c r="O9121" s="2979">
        <v>0</v>
      </c>
      <c r="P9121" s="2979">
        <v>0</v>
      </c>
      <c r="Q9121" s="2979"/>
      <c r="R9121" s="729"/>
      <c r="S9121" s="729"/>
      <c r="T9121" s="2979"/>
      <c r="U9121" s="2979"/>
      <c r="V9121" s="2979"/>
      <c r="W9121" s="2979"/>
      <c r="X9121" s="2979"/>
      <c r="Y9121" s="2979"/>
      <c r="Z9121" s="2977"/>
      <c r="AA9121" s="2979"/>
      <c r="AB9121" s="731"/>
      <c r="AC9121" s="1507">
        <f t="shared" si="3279"/>
        <v>180</v>
      </c>
      <c r="AD9121" s="1508">
        <f t="shared" si="3280"/>
        <v>180</v>
      </c>
      <c r="AE9121" s="14">
        <f t="shared" si="3281"/>
        <v>10.133333333333333</v>
      </c>
      <c r="AF9121" s="14">
        <f t="shared" si="3282"/>
        <v>0</v>
      </c>
      <c r="AG9121" s="14" t="e">
        <f t="shared" si="3283"/>
        <v>#DIV/0!</v>
      </c>
      <c r="AH9121" s="14" t="e">
        <f t="shared" si="3284"/>
        <v>#DIV/0!</v>
      </c>
      <c r="AI9121" s="14">
        <f t="shared" si="3285"/>
        <v>180</v>
      </c>
      <c r="AJ9121" s="2977"/>
    </row>
    <row r="9122" spans="1:36" ht="15.75">
      <c r="A9122" s="1433">
        <v>110</v>
      </c>
      <c r="B9122" s="605" t="s">
        <v>6912</v>
      </c>
      <c r="C9122" s="3012" t="s">
        <v>66</v>
      </c>
      <c r="D9122" s="3015">
        <v>1</v>
      </c>
      <c r="E9122" s="2977">
        <v>1000</v>
      </c>
      <c r="F9122" s="2975">
        <v>1000</v>
      </c>
      <c r="G9122" s="729">
        <v>0</v>
      </c>
      <c r="H9122" s="2975">
        <f t="shared" si="3278"/>
        <v>0</v>
      </c>
      <c r="I9122" s="2997">
        <v>44916</v>
      </c>
      <c r="J9122" s="2998">
        <v>45626</v>
      </c>
      <c r="K9122" s="2977"/>
      <c r="L9122" s="2977"/>
      <c r="M9122" s="2977"/>
      <c r="N9122" s="2979">
        <v>0</v>
      </c>
      <c r="O9122" s="2979">
        <v>0</v>
      </c>
      <c r="P9122" s="2979">
        <v>0</v>
      </c>
      <c r="Q9122" s="2979"/>
      <c r="R9122" s="729"/>
      <c r="S9122" s="729"/>
      <c r="T9122" s="2979"/>
      <c r="U9122" s="2979"/>
      <c r="V9122" s="2979"/>
      <c r="W9122" s="2979"/>
      <c r="X9122" s="2979"/>
      <c r="Y9122" s="2979"/>
      <c r="Z9122" s="2977"/>
      <c r="AA9122" s="2979"/>
      <c r="AB9122" s="731"/>
      <c r="AC9122" s="1507">
        <f t="shared" si="3279"/>
        <v>1000</v>
      </c>
      <c r="AD9122" s="1508">
        <f t="shared" si="3280"/>
        <v>1000</v>
      </c>
      <c r="AE9122" s="14">
        <f t="shared" si="3281"/>
        <v>20.3</v>
      </c>
      <c r="AF9122" s="14">
        <f t="shared" si="3282"/>
        <v>0</v>
      </c>
      <c r="AG9122" s="14" t="e">
        <f t="shared" si="3283"/>
        <v>#DIV/0!</v>
      </c>
      <c r="AH9122" s="14" t="e">
        <f t="shared" si="3284"/>
        <v>#DIV/0!</v>
      </c>
      <c r="AI9122" s="14">
        <f t="shared" si="3285"/>
        <v>1000</v>
      </c>
      <c r="AJ9122" s="2977"/>
    </row>
    <row r="9123" spans="1:36" ht="15.75">
      <c r="A9123" s="1433">
        <v>111</v>
      </c>
      <c r="B9123" s="605" t="s">
        <v>6912</v>
      </c>
      <c r="C9123" s="3012" t="s">
        <v>66</v>
      </c>
      <c r="D9123" s="3015">
        <v>1</v>
      </c>
      <c r="E9123" s="2977">
        <v>1350</v>
      </c>
      <c r="F9123" s="2975">
        <v>1350</v>
      </c>
      <c r="G9123" s="729">
        <v>0</v>
      </c>
      <c r="H9123" s="2975">
        <f t="shared" si="3278"/>
        <v>0</v>
      </c>
      <c r="I9123" s="2997">
        <v>44916</v>
      </c>
      <c r="J9123" s="2998">
        <v>45270</v>
      </c>
      <c r="K9123" s="2977"/>
      <c r="L9123" s="2977"/>
      <c r="M9123" s="2977"/>
      <c r="N9123" s="2979">
        <v>0</v>
      </c>
      <c r="O9123" s="2979">
        <v>0</v>
      </c>
      <c r="P9123" s="2979">
        <v>0</v>
      </c>
      <c r="Q9123" s="2979"/>
      <c r="R9123" s="729"/>
      <c r="S9123" s="729"/>
      <c r="T9123" s="2979"/>
      <c r="U9123" s="2979"/>
      <c r="V9123" s="2979"/>
      <c r="W9123" s="2979"/>
      <c r="X9123" s="2979"/>
      <c r="Y9123" s="2979"/>
      <c r="Z9123" s="2977"/>
      <c r="AA9123" s="2979"/>
      <c r="AB9123" s="731"/>
      <c r="AC9123" s="1507">
        <f t="shared" si="3279"/>
        <v>1350</v>
      </c>
      <c r="AD9123" s="1508">
        <f t="shared" si="3280"/>
        <v>1350</v>
      </c>
      <c r="AE9123" s="14">
        <f t="shared" si="3281"/>
        <v>8.4333333333333336</v>
      </c>
      <c r="AF9123" s="14">
        <f t="shared" si="3282"/>
        <v>0</v>
      </c>
      <c r="AG9123" s="14" t="e">
        <f t="shared" si="3283"/>
        <v>#DIV/0!</v>
      </c>
      <c r="AH9123" s="14" t="e">
        <f t="shared" si="3284"/>
        <v>#DIV/0!</v>
      </c>
      <c r="AI9123" s="14">
        <f t="shared" si="3285"/>
        <v>1350</v>
      </c>
      <c r="AJ9123" s="2977"/>
    </row>
    <row r="9124" spans="1:36" ht="15.75">
      <c r="A9124" s="1433">
        <v>114</v>
      </c>
      <c r="B9124" s="605" t="s">
        <v>6924</v>
      </c>
      <c r="C9124" s="3012" t="s">
        <v>66</v>
      </c>
      <c r="D9124" s="3015">
        <v>1</v>
      </c>
      <c r="E9124" s="2977">
        <v>2315</v>
      </c>
      <c r="F9124" s="2975">
        <v>2315</v>
      </c>
      <c r="G9124" s="729">
        <v>0</v>
      </c>
      <c r="H9124" s="2975">
        <f t="shared" si="3278"/>
        <v>0</v>
      </c>
      <c r="I9124" s="2997">
        <v>44918</v>
      </c>
      <c r="J9124" s="2998">
        <v>45260</v>
      </c>
      <c r="K9124" s="2977"/>
      <c r="L9124" s="2977"/>
      <c r="M9124" s="2977"/>
      <c r="N9124" s="2979">
        <v>0</v>
      </c>
      <c r="O9124" s="2979">
        <v>0</v>
      </c>
      <c r="P9124" s="2979">
        <v>261</v>
      </c>
      <c r="Q9124" s="2979"/>
      <c r="R9124" s="729"/>
      <c r="S9124" s="729"/>
      <c r="T9124" s="2979"/>
      <c r="U9124" s="2979"/>
      <c r="V9124" s="2979"/>
      <c r="W9124" s="2979"/>
      <c r="X9124" s="2979"/>
      <c r="Y9124" s="2979"/>
      <c r="Z9124" s="2977"/>
      <c r="AA9124" s="2979"/>
      <c r="AB9124" s="731"/>
      <c r="AC9124" s="1507">
        <f t="shared" si="3279"/>
        <v>2054</v>
      </c>
      <c r="AD9124" s="1508">
        <f t="shared" si="3280"/>
        <v>2054</v>
      </c>
      <c r="AE9124" s="14">
        <f t="shared" si="3281"/>
        <v>8.1</v>
      </c>
      <c r="AF9124" s="14">
        <f t="shared" si="3282"/>
        <v>87</v>
      </c>
      <c r="AG9124" s="14">
        <f t="shared" si="3283"/>
        <v>23.609195402298852</v>
      </c>
      <c r="AH9124" s="14">
        <f t="shared" si="3284"/>
        <v>15.509195402298852</v>
      </c>
      <c r="AI9124" s="14">
        <f t="shared" si="3285"/>
        <v>1349.3000000000002</v>
      </c>
      <c r="AJ9124" s="2977"/>
    </row>
    <row r="9125" spans="1:36" ht="15.75">
      <c r="A9125" s="1433">
        <v>115</v>
      </c>
      <c r="B9125" s="605" t="s">
        <v>6909</v>
      </c>
      <c r="C9125" s="3012" t="s">
        <v>66</v>
      </c>
      <c r="D9125" s="3015">
        <v>1</v>
      </c>
      <c r="E9125" s="2977">
        <v>100</v>
      </c>
      <c r="F9125" s="2975">
        <v>100</v>
      </c>
      <c r="G9125" s="729">
        <v>0</v>
      </c>
      <c r="H9125" s="2975">
        <f t="shared" si="3278"/>
        <v>0</v>
      </c>
      <c r="I9125" s="2997">
        <v>44918</v>
      </c>
      <c r="J9125" s="2998">
        <v>46021</v>
      </c>
      <c r="K9125" s="2977"/>
      <c r="L9125" s="2977"/>
      <c r="M9125" s="2977"/>
      <c r="N9125" s="2979">
        <v>0</v>
      </c>
      <c r="O9125" s="2979">
        <v>0</v>
      </c>
      <c r="P9125" s="2979">
        <v>0</v>
      </c>
      <c r="Q9125" s="2979"/>
      <c r="R9125" s="729"/>
      <c r="S9125" s="729"/>
      <c r="T9125" s="2979"/>
      <c r="U9125" s="2979"/>
      <c r="V9125" s="2979"/>
      <c r="W9125" s="2979"/>
      <c r="X9125" s="2979"/>
      <c r="Y9125" s="2979"/>
      <c r="Z9125" s="2977"/>
      <c r="AA9125" s="2979"/>
      <c r="AB9125" s="731"/>
      <c r="AC9125" s="1507">
        <f t="shared" si="3279"/>
        <v>100</v>
      </c>
      <c r="AD9125" s="1508">
        <f t="shared" si="3280"/>
        <v>100</v>
      </c>
      <c r="AE9125" s="14">
        <f t="shared" si="3281"/>
        <v>33.466666666666669</v>
      </c>
      <c r="AF9125" s="14">
        <f t="shared" si="3282"/>
        <v>0</v>
      </c>
      <c r="AG9125" s="14" t="e">
        <f t="shared" si="3283"/>
        <v>#DIV/0!</v>
      </c>
      <c r="AH9125" s="14" t="e">
        <f t="shared" si="3284"/>
        <v>#DIV/0!</v>
      </c>
      <c r="AI9125" s="14">
        <f t="shared" si="3285"/>
        <v>100</v>
      </c>
      <c r="AJ9125" s="2977"/>
    </row>
    <row r="9126" spans="1:36" ht="31.5">
      <c r="A9126" s="1433">
        <v>116</v>
      </c>
      <c r="B9126" s="605" t="s">
        <v>6923</v>
      </c>
      <c r="C9126" s="3012" t="s">
        <v>66</v>
      </c>
      <c r="D9126" s="3015">
        <v>1</v>
      </c>
      <c r="E9126" s="2977">
        <v>2000</v>
      </c>
      <c r="F9126" s="2975">
        <v>2000</v>
      </c>
      <c r="G9126" s="729">
        <v>0</v>
      </c>
      <c r="H9126" s="2975">
        <f t="shared" si="3278"/>
        <v>0</v>
      </c>
      <c r="I9126" s="2997">
        <v>44918</v>
      </c>
      <c r="J9126" s="2998">
        <v>46111</v>
      </c>
      <c r="K9126" s="2977"/>
      <c r="L9126" s="2977"/>
      <c r="M9126" s="2977"/>
      <c r="N9126" s="2979">
        <v>0</v>
      </c>
      <c r="O9126" s="2979">
        <v>0</v>
      </c>
      <c r="P9126" s="2979">
        <v>0</v>
      </c>
      <c r="Q9126" s="2979"/>
      <c r="R9126" s="729"/>
      <c r="S9126" s="729"/>
      <c r="T9126" s="2979"/>
      <c r="U9126" s="2979"/>
      <c r="V9126" s="2979"/>
      <c r="W9126" s="2979"/>
      <c r="X9126" s="2979"/>
      <c r="Y9126" s="2979"/>
      <c r="Z9126" s="2977"/>
      <c r="AA9126" s="2979"/>
      <c r="AB9126" s="731"/>
      <c r="AC9126" s="1507">
        <f t="shared" si="3279"/>
        <v>2000</v>
      </c>
      <c r="AD9126" s="1508">
        <f t="shared" si="3280"/>
        <v>2000</v>
      </c>
      <c r="AE9126" s="14">
        <f t="shared" si="3281"/>
        <v>36.466666666666669</v>
      </c>
      <c r="AF9126" s="14">
        <f t="shared" si="3282"/>
        <v>0</v>
      </c>
      <c r="AG9126" s="14" t="e">
        <f t="shared" si="3283"/>
        <v>#DIV/0!</v>
      </c>
      <c r="AH9126" s="14" t="e">
        <f t="shared" si="3284"/>
        <v>#DIV/0!</v>
      </c>
      <c r="AI9126" s="14">
        <f t="shared" si="3285"/>
        <v>2000</v>
      </c>
      <c r="AJ9126" s="2977"/>
    </row>
    <row r="9127" spans="1:36" ht="15.75" customHeight="1">
      <c r="A9127" s="1433">
        <v>117</v>
      </c>
      <c r="B9127" s="605" t="s">
        <v>6925</v>
      </c>
      <c r="C9127" s="3012" t="s">
        <v>66</v>
      </c>
      <c r="D9127" s="3015">
        <v>1</v>
      </c>
      <c r="E9127" s="2977">
        <v>840</v>
      </c>
      <c r="F9127" s="2975">
        <v>840</v>
      </c>
      <c r="G9127" s="729">
        <v>0</v>
      </c>
      <c r="H9127" s="2975">
        <f t="shared" si="3278"/>
        <v>0</v>
      </c>
      <c r="I9127" s="2997">
        <v>44918</v>
      </c>
      <c r="J9127" s="2998">
        <v>45190</v>
      </c>
      <c r="K9127" s="2977"/>
      <c r="L9127" s="2977"/>
      <c r="M9127" s="2977"/>
      <c r="N9127" s="2979">
        <v>20</v>
      </c>
      <c r="O9127" s="2979">
        <v>0</v>
      </c>
      <c r="P9127" s="2979">
        <v>60</v>
      </c>
      <c r="Q9127" s="2979"/>
      <c r="R9127" s="729"/>
      <c r="S9127" s="729"/>
      <c r="T9127" s="2979"/>
      <c r="U9127" s="2979"/>
      <c r="V9127" s="2979"/>
      <c r="W9127" s="2979"/>
      <c r="X9127" s="2979"/>
      <c r="Y9127" s="2979"/>
      <c r="Z9127" s="2977"/>
      <c r="AA9127" s="2979"/>
      <c r="AB9127" s="731"/>
      <c r="AC9127" s="1507">
        <f t="shared" si="3279"/>
        <v>760</v>
      </c>
      <c r="AD9127" s="1508">
        <f t="shared" si="3280"/>
        <v>760</v>
      </c>
      <c r="AE9127" s="14">
        <f t="shared" si="3281"/>
        <v>5.7666666666666666</v>
      </c>
      <c r="AF9127" s="14">
        <f t="shared" si="3282"/>
        <v>26.666666666666668</v>
      </c>
      <c r="AG9127" s="14">
        <f t="shared" si="3283"/>
        <v>28.5</v>
      </c>
      <c r="AH9127" s="14">
        <f t="shared" si="3284"/>
        <v>22.733333333333334</v>
      </c>
      <c r="AI9127" s="14">
        <f t="shared" si="3285"/>
        <v>606.22222222222217</v>
      </c>
      <c r="AJ9127" s="2977"/>
    </row>
    <row r="9128" spans="1:36" ht="15.75">
      <c r="A9128" s="1433">
        <v>118</v>
      </c>
      <c r="B9128" s="605" t="s">
        <v>6921</v>
      </c>
      <c r="C9128" s="3012" t="s">
        <v>66</v>
      </c>
      <c r="D9128" s="3015">
        <v>1</v>
      </c>
      <c r="E9128" s="2977">
        <v>176</v>
      </c>
      <c r="F9128" s="2975">
        <v>176</v>
      </c>
      <c r="G9128" s="729">
        <v>0</v>
      </c>
      <c r="H9128" s="2975">
        <f t="shared" si="3278"/>
        <v>0</v>
      </c>
      <c r="I9128" s="2997">
        <v>44918</v>
      </c>
      <c r="J9128" s="2998">
        <v>45199</v>
      </c>
      <c r="K9128" s="2977"/>
      <c r="L9128" s="2977"/>
      <c r="M9128" s="2977"/>
      <c r="N9128" s="2979">
        <v>96</v>
      </c>
      <c r="O9128" s="2979">
        <v>0</v>
      </c>
      <c r="P9128" s="2979">
        <v>0</v>
      </c>
      <c r="Q9128" s="2979"/>
      <c r="R9128" s="729"/>
      <c r="S9128" s="729"/>
      <c r="T9128" s="2979"/>
      <c r="U9128" s="2979"/>
      <c r="V9128" s="2979"/>
      <c r="W9128" s="2979"/>
      <c r="X9128" s="2979"/>
      <c r="Y9128" s="2979"/>
      <c r="Z9128" s="2977"/>
      <c r="AA9128" s="2979"/>
      <c r="AB9128" s="731"/>
      <c r="AC9128" s="1507">
        <f t="shared" si="3279"/>
        <v>80</v>
      </c>
      <c r="AD9128" s="1508">
        <f t="shared" si="3280"/>
        <v>80</v>
      </c>
      <c r="AE9128" s="14">
        <f t="shared" si="3281"/>
        <v>6.0666666666666664</v>
      </c>
      <c r="AF9128" s="14">
        <f t="shared" si="3282"/>
        <v>32</v>
      </c>
      <c r="AG9128" s="14">
        <f t="shared" si="3283"/>
        <v>2.5</v>
      </c>
      <c r="AH9128" s="14">
        <f t="shared" si="3284"/>
        <v>-3.5666666666666664</v>
      </c>
      <c r="AI9128" s="14">
        <f t="shared" si="3285"/>
        <v>-114.13333333333333</v>
      </c>
      <c r="AJ9128" s="2977"/>
    </row>
    <row r="9129" spans="1:36" ht="15.75">
      <c r="A9129" s="1433">
        <v>119</v>
      </c>
      <c r="B9129" s="605" t="s">
        <v>6922</v>
      </c>
      <c r="C9129" s="3012" t="s">
        <v>66</v>
      </c>
      <c r="D9129" s="3015">
        <v>1</v>
      </c>
      <c r="E9129" s="2977">
        <v>180</v>
      </c>
      <c r="F9129" s="2975">
        <v>180</v>
      </c>
      <c r="G9129" s="729">
        <v>0</v>
      </c>
      <c r="H9129" s="2975">
        <f t="shared" si="3278"/>
        <v>0</v>
      </c>
      <c r="I9129" s="2997">
        <v>44918</v>
      </c>
      <c r="J9129" s="2998">
        <v>45381</v>
      </c>
      <c r="K9129" s="2977"/>
      <c r="L9129" s="2977"/>
      <c r="M9129" s="2977"/>
      <c r="N9129" s="2979">
        <v>0</v>
      </c>
      <c r="O9129" s="2979">
        <v>0</v>
      </c>
      <c r="P9129" s="2979">
        <v>0</v>
      </c>
      <c r="Q9129" s="2979"/>
      <c r="R9129" s="729"/>
      <c r="S9129" s="729"/>
      <c r="T9129" s="2979"/>
      <c r="U9129" s="2979"/>
      <c r="V9129" s="2979"/>
      <c r="W9129" s="2979"/>
      <c r="X9129" s="2979"/>
      <c r="Y9129" s="2979"/>
      <c r="Z9129" s="2977"/>
      <c r="AA9129" s="2979"/>
      <c r="AB9129" s="731"/>
      <c r="AC9129" s="1507">
        <f t="shared" si="3279"/>
        <v>180</v>
      </c>
      <c r="AD9129" s="1508">
        <f t="shared" si="3280"/>
        <v>180</v>
      </c>
      <c r="AE9129" s="14">
        <f t="shared" si="3281"/>
        <v>12.133333333333333</v>
      </c>
      <c r="AF9129" s="14">
        <f t="shared" si="3282"/>
        <v>0</v>
      </c>
      <c r="AG9129" s="14" t="e">
        <f t="shared" si="3283"/>
        <v>#DIV/0!</v>
      </c>
      <c r="AH9129" s="14" t="e">
        <f t="shared" si="3284"/>
        <v>#DIV/0!</v>
      </c>
      <c r="AI9129" s="14">
        <f t="shared" si="3285"/>
        <v>180</v>
      </c>
      <c r="AJ9129" s="2977"/>
    </row>
    <row r="9130" spans="1:36" ht="31.5">
      <c r="A9130" s="1433">
        <v>120</v>
      </c>
      <c r="B9130" s="605" t="s">
        <v>6926</v>
      </c>
      <c r="C9130" s="3012" t="s">
        <v>66</v>
      </c>
      <c r="D9130" s="3015">
        <v>1</v>
      </c>
      <c r="E9130" s="2977">
        <v>2000</v>
      </c>
      <c r="F9130" s="2975">
        <v>2000</v>
      </c>
      <c r="G9130" s="729">
        <v>0</v>
      </c>
      <c r="H9130" s="2975">
        <f t="shared" si="3278"/>
        <v>0</v>
      </c>
      <c r="I9130" s="2997">
        <v>44918</v>
      </c>
      <c r="J9130" s="2998">
        <v>45260</v>
      </c>
      <c r="K9130" s="2977"/>
      <c r="L9130" s="2977"/>
      <c r="M9130" s="2977"/>
      <c r="N9130" s="2979">
        <v>10</v>
      </c>
      <c r="O9130" s="2979">
        <v>200</v>
      </c>
      <c r="P9130" s="2979">
        <v>0</v>
      </c>
      <c r="Q9130" s="2979"/>
      <c r="R9130" s="729"/>
      <c r="S9130" s="729"/>
      <c r="T9130" s="2979"/>
      <c r="U9130" s="2979"/>
      <c r="V9130" s="2979"/>
      <c r="W9130" s="2979"/>
      <c r="X9130" s="2979"/>
      <c r="Y9130" s="2979"/>
      <c r="Z9130" s="2977"/>
      <c r="AA9130" s="2979"/>
      <c r="AB9130" s="731"/>
      <c r="AC9130" s="1507">
        <f t="shared" si="3279"/>
        <v>1790</v>
      </c>
      <c r="AD9130" s="1508">
        <f t="shared" si="3280"/>
        <v>1790</v>
      </c>
      <c r="AE9130" s="14">
        <f t="shared" si="3281"/>
        <v>8.1</v>
      </c>
      <c r="AF9130" s="14">
        <f t="shared" si="3282"/>
        <v>70</v>
      </c>
      <c r="AG9130" s="14">
        <f t="shared" si="3283"/>
        <v>25.571428571428573</v>
      </c>
      <c r="AH9130" s="14">
        <f t="shared" si="3284"/>
        <v>17.471428571428575</v>
      </c>
      <c r="AI9130" s="14">
        <f t="shared" si="3285"/>
        <v>1223</v>
      </c>
      <c r="AJ9130" s="2977"/>
    </row>
    <row r="9131" spans="1:36" ht="15.75">
      <c r="A9131" s="1433">
        <v>121</v>
      </c>
      <c r="B9131" s="605" t="s">
        <v>6915</v>
      </c>
      <c r="C9131" s="3012" t="s">
        <v>66</v>
      </c>
      <c r="D9131" s="3015">
        <v>1</v>
      </c>
      <c r="E9131" s="2977">
        <v>2000</v>
      </c>
      <c r="F9131" s="2975">
        <v>2000</v>
      </c>
      <c r="G9131" s="729">
        <v>0</v>
      </c>
      <c r="H9131" s="2975">
        <f t="shared" si="3278"/>
        <v>0</v>
      </c>
      <c r="I9131" s="2997">
        <v>44918</v>
      </c>
      <c r="J9131" s="2998">
        <v>45503</v>
      </c>
      <c r="K9131" s="2977"/>
      <c r="L9131" s="2977"/>
      <c r="M9131" s="2977"/>
      <c r="N9131" s="2979">
        <v>0</v>
      </c>
      <c r="O9131" s="2979">
        <v>0</v>
      </c>
      <c r="P9131" s="2979">
        <v>0</v>
      </c>
      <c r="Q9131" s="2979"/>
      <c r="R9131" s="729"/>
      <c r="S9131" s="729"/>
      <c r="T9131" s="2979"/>
      <c r="U9131" s="2979"/>
      <c r="V9131" s="2979"/>
      <c r="W9131" s="2979"/>
      <c r="X9131" s="2979"/>
      <c r="Y9131" s="2979"/>
      <c r="Z9131" s="2977"/>
      <c r="AA9131" s="2979"/>
      <c r="AB9131" s="731"/>
      <c r="AC9131" s="1507">
        <f t="shared" si="3279"/>
        <v>2000</v>
      </c>
      <c r="AD9131" s="1508">
        <f t="shared" si="3280"/>
        <v>2000</v>
      </c>
      <c r="AE9131" s="14">
        <f t="shared" si="3281"/>
        <v>16.2</v>
      </c>
      <c r="AF9131" s="14">
        <f t="shared" si="3282"/>
        <v>0</v>
      </c>
      <c r="AG9131" s="14" t="e">
        <f t="shared" si="3283"/>
        <v>#DIV/0!</v>
      </c>
      <c r="AH9131" s="14" t="e">
        <f t="shared" si="3284"/>
        <v>#DIV/0!</v>
      </c>
      <c r="AI9131" s="14">
        <f t="shared" si="3285"/>
        <v>2000</v>
      </c>
      <c r="AJ9131" s="2977"/>
    </row>
    <row r="9132" spans="1:36" ht="15.75">
      <c r="A9132" s="1433">
        <v>122</v>
      </c>
      <c r="B9132" s="605" t="s">
        <v>6916</v>
      </c>
      <c r="C9132" s="3012" t="s">
        <v>66</v>
      </c>
      <c r="D9132" s="3015">
        <v>1</v>
      </c>
      <c r="E9132" s="2977">
        <v>675</v>
      </c>
      <c r="F9132" s="2975">
        <v>675</v>
      </c>
      <c r="G9132" s="729">
        <v>0</v>
      </c>
      <c r="H9132" s="2975">
        <f t="shared" si="3278"/>
        <v>0</v>
      </c>
      <c r="I9132" s="2997">
        <v>44918</v>
      </c>
      <c r="J9132" s="2998">
        <v>45269</v>
      </c>
      <c r="K9132" s="2977"/>
      <c r="L9132" s="2977"/>
      <c r="M9132" s="2977"/>
      <c r="N9132" s="2979">
        <v>175</v>
      </c>
      <c r="O9132" s="2979">
        <v>170</v>
      </c>
      <c r="P9132" s="2979">
        <v>30</v>
      </c>
      <c r="Q9132" s="2979"/>
      <c r="R9132" s="729"/>
      <c r="S9132" s="729"/>
      <c r="T9132" s="2979"/>
      <c r="U9132" s="2979"/>
      <c r="V9132" s="2979"/>
      <c r="W9132" s="2979"/>
      <c r="X9132" s="2979"/>
      <c r="Y9132" s="2979"/>
      <c r="Z9132" s="2977"/>
      <c r="AA9132" s="2979"/>
      <c r="AB9132" s="731"/>
      <c r="AC9132" s="1507">
        <f t="shared" si="3279"/>
        <v>300</v>
      </c>
      <c r="AD9132" s="1508">
        <f t="shared" si="3280"/>
        <v>300</v>
      </c>
      <c r="AE9132" s="14">
        <f t="shared" si="3281"/>
        <v>8.4</v>
      </c>
      <c r="AF9132" s="14">
        <f t="shared" si="3282"/>
        <v>125</v>
      </c>
      <c r="AG9132" s="14">
        <f t="shared" si="3283"/>
        <v>2.4</v>
      </c>
      <c r="AH9132" s="14">
        <f t="shared" si="3284"/>
        <v>-6</v>
      </c>
      <c r="AI9132" s="14">
        <f t="shared" si="3285"/>
        <v>-750</v>
      </c>
      <c r="AJ9132" s="2977"/>
    </row>
    <row r="9133" spans="1:36" ht="31.5" customHeight="1">
      <c r="A9133" s="1433">
        <v>123</v>
      </c>
      <c r="B9133" s="605" t="s">
        <v>6920</v>
      </c>
      <c r="C9133" s="3012" t="s">
        <v>66</v>
      </c>
      <c r="D9133" s="3015">
        <v>1</v>
      </c>
      <c r="E9133" s="2977">
        <v>390</v>
      </c>
      <c r="F9133" s="2975">
        <v>390</v>
      </c>
      <c r="G9133" s="729">
        <v>0</v>
      </c>
      <c r="H9133" s="2975">
        <f t="shared" si="3278"/>
        <v>0</v>
      </c>
      <c r="I9133" s="2997">
        <v>44918</v>
      </c>
      <c r="J9133" s="2998">
        <v>45168</v>
      </c>
      <c r="K9133" s="2977"/>
      <c r="L9133" s="2977"/>
      <c r="M9133" s="2977"/>
      <c r="N9133" s="2979">
        <v>0</v>
      </c>
      <c r="O9133" s="2979">
        <v>210</v>
      </c>
      <c r="P9133" s="2979">
        <v>50</v>
      </c>
      <c r="Q9133" s="2979"/>
      <c r="R9133" s="729"/>
      <c r="S9133" s="729"/>
      <c r="T9133" s="2979"/>
      <c r="U9133" s="2979"/>
      <c r="V9133" s="2979"/>
      <c r="W9133" s="2979"/>
      <c r="X9133" s="2979"/>
      <c r="Y9133" s="2979"/>
      <c r="Z9133" s="2977"/>
      <c r="AA9133" s="2979"/>
      <c r="AB9133" s="731"/>
      <c r="AC9133" s="1507">
        <f t="shared" si="3279"/>
        <v>130</v>
      </c>
      <c r="AD9133" s="1508">
        <f t="shared" si="3280"/>
        <v>130</v>
      </c>
      <c r="AE9133" s="14">
        <f t="shared" si="3281"/>
        <v>5.0333333333333332</v>
      </c>
      <c r="AF9133" s="14">
        <f t="shared" si="3282"/>
        <v>86.666666666666671</v>
      </c>
      <c r="AG9133" s="14">
        <f t="shared" si="3283"/>
        <v>1.5</v>
      </c>
      <c r="AH9133" s="14">
        <f t="shared" si="3284"/>
        <v>-3.5333333333333332</v>
      </c>
      <c r="AI9133" s="14">
        <f t="shared" si="3285"/>
        <v>-306.22222222222223</v>
      </c>
      <c r="AJ9133" s="2977"/>
    </row>
    <row r="9134" spans="1:36" ht="15.75">
      <c r="A9134" s="1433">
        <v>124</v>
      </c>
      <c r="B9134" s="605" t="s">
        <v>6917</v>
      </c>
      <c r="C9134" s="3012" t="s">
        <v>66</v>
      </c>
      <c r="D9134" s="3015">
        <v>1</v>
      </c>
      <c r="E9134" s="2977">
        <v>3000</v>
      </c>
      <c r="F9134" s="2975">
        <v>3000</v>
      </c>
      <c r="G9134" s="729">
        <v>0</v>
      </c>
      <c r="H9134" s="2975">
        <f t="shared" si="3278"/>
        <v>0</v>
      </c>
      <c r="I9134" s="2997">
        <v>44918</v>
      </c>
      <c r="J9134" s="2998">
        <v>45503</v>
      </c>
      <c r="K9134" s="2977"/>
      <c r="L9134" s="2977"/>
      <c r="M9134" s="2977"/>
      <c r="N9134" s="2979">
        <v>0</v>
      </c>
      <c r="O9134" s="2979">
        <v>0</v>
      </c>
      <c r="P9134" s="2979">
        <v>0</v>
      </c>
      <c r="Q9134" s="2979"/>
      <c r="R9134" s="729"/>
      <c r="S9134" s="729"/>
      <c r="T9134" s="2979"/>
      <c r="U9134" s="2979"/>
      <c r="V9134" s="2979"/>
      <c r="W9134" s="2979"/>
      <c r="X9134" s="2979"/>
      <c r="Y9134" s="2979"/>
      <c r="Z9134" s="2977"/>
      <c r="AA9134" s="2979"/>
      <c r="AB9134" s="731"/>
      <c r="AC9134" s="1507">
        <f t="shared" si="3279"/>
        <v>3000</v>
      </c>
      <c r="AD9134" s="1508">
        <f t="shared" si="3280"/>
        <v>3000</v>
      </c>
      <c r="AE9134" s="14">
        <f t="shared" si="3281"/>
        <v>16.2</v>
      </c>
      <c r="AF9134" s="14">
        <f t="shared" si="3282"/>
        <v>0</v>
      </c>
      <c r="AG9134" s="14" t="e">
        <f t="shared" si="3283"/>
        <v>#DIV/0!</v>
      </c>
      <c r="AH9134" s="14" t="e">
        <f t="shared" si="3284"/>
        <v>#DIV/0!</v>
      </c>
      <c r="AI9134" s="14">
        <f t="shared" si="3285"/>
        <v>3000</v>
      </c>
      <c r="AJ9134" s="2977"/>
    </row>
    <row r="9135" spans="1:36" ht="31.5" customHeight="1">
      <c r="A9135" s="1433">
        <v>125</v>
      </c>
      <c r="B9135" s="605" t="s">
        <v>6918</v>
      </c>
      <c r="C9135" s="3012" t="s">
        <v>66</v>
      </c>
      <c r="D9135" s="3015">
        <v>1</v>
      </c>
      <c r="E9135" s="2977">
        <v>900</v>
      </c>
      <c r="F9135" s="2975">
        <v>900</v>
      </c>
      <c r="G9135" s="729">
        <v>0</v>
      </c>
      <c r="H9135" s="2975">
        <f t="shared" si="3278"/>
        <v>0</v>
      </c>
      <c r="I9135" s="2997">
        <v>44918</v>
      </c>
      <c r="J9135" s="2998">
        <v>46264</v>
      </c>
      <c r="K9135" s="2977"/>
      <c r="L9135" s="2977"/>
      <c r="M9135" s="2977"/>
      <c r="N9135" s="2979">
        <v>0</v>
      </c>
      <c r="O9135" s="2979">
        <v>0</v>
      </c>
      <c r="P9135" s="2979">
        <v>0</v>
      </c>
      <c r="Q9135" s="2979"/>
      <c r="R9135" s="729"/>
      <c r="S9135" s="729"/>
      <c r="T9135" s="2979"/>
      <c r="U9135" s="2979"/>
      <c r="V9135" s="2979"/>
      <c r="W9135" s="2979"/>
      <c r="X9135" s="2979"/>
      <c r="Y9135" s="2979"/>
      <c r="Z9135" s="2977"/>
      <c r="AA9135" s="2979"/>
      <c r="AB9135" s="731"/>
      <c r="AC9135" s="1507">
        <f t="shared" si="3279"/>
        <v>900</v>
      </c>
      <c r="AD9135" s="1508">
        <f t="shared" si="3280"/>
        <v>900</v>
      </c>
      <c r="AE9135" s="14">
        <f t="shared" si="3281"/>
        <v>41.56666666666667</v>
      </c>
      <c r="AF9135" s="14">
        <f t="shared" si="3282"/>
        <v>0</v>
      </c>
      <c r="AG9135" s="14" t="e">
        <f t="shared" si="3283"/>
        <v>#DIV/0!</v>
      </c>
      <c r="AH9135" s="14" t="e">
        <f t="shared" si="3284"/>
        <v>#DIV/0!</v>
      </c>
      <c r="AI9135" s="14">
        <f t="shared" si="3285"/>
        <v>900</v>
      </c>
      <c r="AJ9135" s="2977"/>
    </row>
    <row r="9136" spans="1:36" ht="31.5" customHeight="1">
      <c r="A9136" s="1433">
        <v>128</v>
      </c>
      <c r="B9136" s="605" t="s">
        <v>8350</v>
      </c>
      <c r="C9136" s="3012" t="s">
        <v>63</v>
      </c>
      <c r="D9136" s="3014">
        <v>1</v>
      </c>
      <c r="E9136" s="2977">
        <v>0</v>
      </c>
      <c r="F9136" s="2975">
        <v>0</v>
      </c>
      <c r="G9136" s="2979">
        <v>4800</v>
      </c>
      <c r="H9136" s="2975">
        <f t="shared" si="3278"/>
        <v>4800</v>
      </c>
      <c r="I9136" s="2997">
        <v>44930</v>
      </c>
      <c r="J9136" s="2998">
        <v>45687</v>
      </c>
      <c r="K9136" s="2977"/>
      <c r="L9136" s="2977"/>
      <c r="M9136" s="2977"/>
      <c r="N9136" s="2979">
        <v>1100</v>
      </c>
      <c r="O9136" s="2979">
        <v>500</v>
      </c>
      <c r="P9136" s="2979">
        <v>0</v>
      </c>
      <c r="Q9136" s="2979"/>
      <c r="R9136" s="729"/>
      <c r="S9136" s="729"/>
      <c r="T9136" s="2979"/>
      <c r="U9136" s="2979"/>
      <c r="V9136" s="2979"/>
      <c r="W9136" s="2979"/>
      <c r="X9136" s="2979"/>
      <c r="Y9136" s="2979"/>
      <c r="Z9136" s="2977"/>
      <c r="AA9136" s="2979"/>
      <c r="AB9136" s="731"/>
      <c r="AC9136" s="1507">
        <f t="shared" si="3279"/>
        <v>3200</v>
      </c>
      <c r="AD9136" s="1508">
        <f t="shared" si="3280"/>
        <v>3200</v>
      </c>
      <c r="AE9136" s="14">
        <f t="shared" si="3281"/>
        <v>22.333333333333332</v>
      </c>
      <c r="AF9136" s="14">
        <f t="shared" si="3282"/>
        <v>533.33333333333337</v>
      </c>
      <c r="AG9136" s="14">
        <f t="shared" si="3283"/>
        <v>6</v>
      </c>
      <c r="AH9136" s="14">
        <f t="shared" si="3284"/>
        <v>-16.333333333333332</v>
      </c>
      <c r="AI9136" s="14">
        <f t="shared" si="3285"/>
        <v>-8711.1111111111113</v>
      </c>
      <c r="AJ9136" s="2977"/>
    </row>
    <row r="9137" spans="1:36" ht="31.5" customHeight="1">
      <c r="A9137" s="1433">
        <v>129</v>
      </c>
      <c r="B9137" s="605" t="s">
        <v>8150</v>
      </c>
      <c r="C9137" s="3012" t="s">
        <v>63</v>
      </c>
      <c r="D9137" s="3014">
        <v>6.57</v>
      </c>
      <c r="E9137" s="2977">
        <v>0</v>
      </c>
      <c r="F9137" s="2975">
        <v>0</v>
      </c>
      <c r="G9137" s="2979">
        <v>3000</v>
      </c>
      <c r="H9137" s="2975">
        <f t="shared" ref="H9137:H9143" si="3286">D9137*G9137</f>
        <v>19710</v>
      </c>
      <c r="I9137" s="2997">
        <v>44930</v>
      </c>
      <c r="J9137" s="2998">
        <v>45381</v>
      </c>
      <c r="K9137" s="2977"/>
      <c r="L9137" s="2977"/>
      <c r="M9137" s="2977"/>
      <c r="N9137" s="2979">
        <v>0</v>
      </c>
      <c r="O9137" s="2979">
        <v>0</v>
      </c>
      <c r="P9137" s="2979">
        <v>0</v>
      </c>
      <c r="Q9137" s="2979"/>
      <c r="R9137" s="729"/>
      <c r="S9137" s="729"/>
      <c r="T9137" s="2979"/>
      <c r="U9137" s="2979"/>
      <c r="V9137" s="2979"/>
      <c r="W9137" s="2979"/>
      <c r="X9137" s="2979"/>
      <c r="Y9137" s="2979"/>
      <c r="Z9137" s="2977"/>
      <c r="AA9137" s="2979"/>
      <c r="AB9137" s="731"/>
      <c r="AC9137" s="1507">
        <f t="shared" ref="AC9137:AC9151" si="3287">E9137+G9137-N9137-O9137-AA9137-P9137-Q9137-R9137-S9137-T9137-U9137-V9137-W9137-X9137-Y9137</f>
        <v>3000</v>
      </c>
      <c r="AD9137" s="1508">
        <f t="shared" ref="AD9137:AD9151" si="3288">D9137*AC9137</f>
        <v>19710</v>
      </c>
      <c r="AE9137" s="14">
        <f t="shared" ref="AE9137:AE9151" si="3289">(J9137-"01.04.2023")/30</f>
        <v>12.133333333333333</v>
      </c>
      <c r="AF9137" s="14">
        <f t="shared" ref="AF9137:AF9151" si="3290">(N9137+O9137+P9137+Q9137+R9137+S9137+T9137+U9137+V9137+W9137+X9137+Y9137)/3</f>
        <v>0</v>
      </c>
      <c r="AG9137" s="14" t="e">
        <f t="shared" ref="AG9137:AG9151" si="3291">AC9137/AF9137</f>
        <v>#DIV/0!</v>
      </c>
      <c r="AH9137" s="14" t="e">
        <f t="shared" ref="AH9137:AH9151" si="3292">AG9137-AE9137</f>
        <v>#DIV/0!</v>
      </c>
      <c r="AI9137" s="14">
        <f t="shared" ref="AI9137:AI9151" si="3293">AC9137-(AE9137*AF9137)</f>
        <v>3000</v>
      </c>
      <c r="AJ9137" s="2977"/>
    </row>
    <row r="9138" spans="1:36" ht="31.5" customHeight="1">
      <c r="A9138" s="1433">
        <v>130</v>
      </c>
      <c r="B9138" s="605" t="s">
        <v>8164</v>
      </c>
      <c r="C9138" s="3012" t="s">
        <v>63</v>
      </c>
      <c r="D9138" s="3014">
        <v>1</v>
      </c>
      <c r="E9138" s="2977">
        <v>0</v>
      </c>
      <c r="F9138" s="2975">
        <v>0</v>
      </c>
      <c r="G9138" s="2979">
        <v>800</v>
      </c>
      <c r="H9138" s="2975">
        <f t="shared" si="3286"/>
        <v>800</v>
      </c>
      <c r="I9138" s="2997">
        <v>44930</v>
      </c>
      <c r="J9138" s="2998">
        <v>45626</v>
      </c>
      <c r="K9138" s="2977"/>
      <c r="L9138" s="2977"/>
      <c r="M9138" s="2977"/>
      <c r="N9138" s="2979">
        <v>0</v>
      </c>
      <c r="O9138" s="2979">
        <v>0</v>
      </c>
      <c r="P9138" s="2979">
        <v>0</v>
      </c>
      <c r="Q9138" s="2979"/>
      <c r="R9138" s="729"/>
      <c r="S9138" s="729"/>
      <c r="T9138" s="2979"/>
      <c r="U9138" s="2979"/>
      <c r="V9138" s="2979"/>
      <c r="W9138" s="2979"/>
      <c r="X9138" s="2979"/>
      <c r="Y9138" s="2979"/>
      <c r="Z9138" s="2977"/>
      <c r="AA9138" s="2979"/>
      <c r="AB9138" s="731"/>
      <c r="AC9138" s="1507">
        <f t="shared" si="3287"/>
        <v>800</v>
      </c>
      <c r="AD9138" s="1508">
        <f t="shared" si="3288"/>
        <v>800</v>
      </c>
      <c r="AE9138" s="14">
        <f t="shared" si="3289"/>
        <v>20.3</v>
      </c>
      <c r="AF9138" s="14">
        <f t="shared" si="3290"/>
        <v>0</v>
      </c>
      <c r="AG9138" s="14" t="e">
        <f t="shared" si="3291"/>
        <v>#DIV/0!</v>
      </c>
      <c r="AH9138" s="14" t="e">
        <f t="shared" si="3292"/>
        <v>#DIV/0!</v>
      </c>
      <c r="AI9138" s="14">
        <f t="shared" si="3293"/>
        <v>800</v>
      </c>
      <c r="AJ9138" s="2977"/>
    </row>
    <row r="9139" spans="1:36" ht="31.5" customHeight="1">
      <c r="A9139" s="1433">
        <v>131</v>
      </c>
      <c r="B9139" s="605" t="s">
        <v>8165</v>
      </c>
      <c r="C9139" s="3012" t="s">
        <v>63</v>
      </c>
      <c r="D9139" s="3014">
        <v>1</v>
      </c>
      <c r="E9139" s="2977">
        <v>0</v>
      </c>
      <c r="F9139" s="2975">
        <v>0</v>
      </c>
      <c r="G9139" s="2979">
        <v>1600</v>
      </c>
      <c r="H9139" s="2975">
        <f t="shared" si="3286"/>
        <v>1600</v>
      </c>
      <c r="I9139" s="2997">
        <v>44930</v>
      </c>
      <c r="J9139" s="2998">
        <v>45899</v>
      </c>
      <c r="K9139" s="2977"/>
      <c r="L9139" s="2977"/>
      <c r="M9139" s="2977"/>
      <c r="N9139" s="2979">
        <v>0</v>
      </c>
      <c r="O9139" s="2979">
        <v>0</v>
      </c>
      <c r="P9139" s="2979">
        <v>0</v>
      </c>
      <c r="Q9139" s="2979"/>
      <c r="R9139" s="729"/>
      <c r="S9139" s="729"/>
      <c r="T9139" s="2979"/>
      <c r="U9139" s="2979"/>
      <c r="V9139" s="2979"/>
      <c r="W9139" s="2979"/>
      <c r="X9139" s="2979"/>
      <c r="Y9139" s="2979"/>
      <c r="Z9139" s="2977"/>
      <c r="AA9139" s="2979"/>
      <c r="AB9139" s="731"/>
      <c r="AC9139" s="1507">
        <f t="shared" si="3287"/>
        <v>1600</v>
      </c>
      <c r="AD9139" s="1508">
        <f t="shared" si="3288"/>
        <v>1600</v>
      </c>
      <c r="AE9139" s="14">
        <f t="shared" si="3289"/>
        <v>29.4</v>
      </c>
      <c r="AF9139" s="14">
        <f t="shared" si="3290"/>
        <v>0</v>
      </c>
      <c r="AG9139" s="14" t="e">
        <f t="shared" si="3291"/>
        <v>#DIV/0!</v>
      </c>
      <c r="AH9139" s="14" t="e">
        <f t="shared" si="3292"/>
        <v>#DIV/0!</v>
      </c>
      <c r="AI9139" s="14">
        <f t="shared" si="3293"/>
        <v>1600</v>
      </c>
      <c r="AJ9139" s="2977"/>
    </row>
    <row r="9140" spans="1:36" ht="31.5" customHeight="1">
      <c r="A9140" s="1433">
        <v>132</v>
      </c>
      <c r="B9140" s="605" t="s">
        <v>8236</v>
      </c>
      <c r="C9140" s="3012" t="s">
        <v>66</v>
      </c>
      <c r="D9140" s="3014">
        <v>1</v>
      </c>
      <c r="E9140" s="2977">
        <v>0</v>
      </c>
      <c r="F9140" s="2975">
        <v>0</v>
      </c>
      <c r="G9140" s="2979">
        <v>5</v>
      </c>
      <c r="H9140" s="2975">
        <f t="shared" si="3286"/>
        <v>5</v>
      </c>
      <c r="I9140" s="2997">
        <v>44930</v>
      </c>
      <c r="J9140" s="2998">
        <v>45777</v>
      </c>
      <c r="K9140" s="2977"/>
      <c r="L9140" s="2977"/>
      <c r="M9140" s="2977"/>
      <c r="N9140" s="2979">
        <v>0</v>
      </c>
      <c r="O9140" s="2979">
        <v>0</v>
      </c>
      <c r="P9140" s="2979">
        <v>0</v>
      </c>
      <c r="Q9140" s="2979"/>
      <c r="R9140" s="729"/>
      <c r="S9140" s="729"/>
      <c r="T9140" s="2979"/>
      <c r="U9140" s="2979"/>
      <c r="V9140" s="2979"/>
      <c r="W9140" s="2979"/>
      <c r="X9140" s="2979"/>
      <c r="Y9140" s="2979"/>
      <c r="Z9140" s="2977"/>
      <c r="AA9140" s="2979"/>
      <c r="AB9140" s="731"/>
      <c r="AC9140" s="1507">
        <f t="shared" si="3287"/>
        <v>5</v>
      </c>
      <c r="AD9140" s="1508">
        <f t="shared" si="3288"/>
        <v>5</v>
      </c>
      <c r="AE9140" s="14">
        <f t="shared" si="3289"/>
        <v>25.333333333333332</v>
      </c>
      <c r="AF9140" s="14">
        <f t="shared" si="3290"/>
        <v>0</v>
      </c>
      <c r="AG9140" s="14" t="e">
        <f t="shared" si="3291"/>
        <v>#DIV/0!</v>
      </c>
      <c r="AH9140" s="14" t="e">
        <f t="shared" si="3292"/>
        <v>#DIV/0!</v>
      </c>
      <c r="AI9140" s="14">
        <f t="shared" si="3293"/>
        <v>5</v>
      </c>
      <c r="AJ9140" s="2977"/>
    </row>
    <row r="9141" spans="1:36" ht="31.5" customHeight="1">
      <c r="A9141" s="1433">
        <v>133</v>
      </c>
      <c r="B9141" s="605" t="s">
        <v>8168</v>
      </c>
      <c r="C9141" s="3012" t="s">
        <v>66</v>
      </c>
      <c r="D9141" s="3014">
        <v>1</v>
      </c>
      <c r="E9141" s="2977">
        <v>0</v>
      </c>
      <c r="F9141" s="2975">
        <v>0</v>
      </c>
      <c r="G9141" s="2979">
        <v>600</v>
      </c>
      <c r="H9141" s="2975">
        <f t="shared" si="3286"/>
        <v>600</v>
      </c>
      <c r="I9141" s="2997">
        <v>44930</v>
      </c>
      <c r="J9141" s="2998">
        <v>45777</v>
      </c>
      <c r="K9141" s="2977"/>
      <c r="L9141" s="2977"/>
      <c r="M9141" s="2977"/>
      <c r="N9141" s="2979">
        <v>0</v>
      </c>
      <c r="O9141" s="2979">
        <v>0</v>
      </c>
      <c r="P9141" s="2979">
        <v>30</v>
      </c>
      <c r="Q9141" s="2979"/>
      <c r="R9141" s="729"/>
      <c r="S9141" s="729"/>
      <c r="T9141" s="2979"/>
      <c r="U9141" s="2979"/>
      <c r="V9141" s="2979"/>
      <c r="W9141" s="2979"/>
      <c r="X9141" s="2979"/>
      <c r="Y9141" s="2979"/>
      <c r="Z9141" s="2977"/>
      <c r="AA9141" s="2979"/>
      <c r="AB9141" s="731"/>
      <c r="AC9141" s="1507">
        <f t="shared" si="3287"/>
        <v>570</v>
      </c>
      <c r="AD9141" s="1508">
        <f t="shared" si="3288"/>
        <v>570</v>
      </c>
      <c r="AE9141" s="14">
        <f t="shared" si="3289"/>
        <v>25.333333333333332</v>
      </c>
      <c r="AF9141" s="14">
        <f t="shared" si="3290"/>
        <v>10</v>
      </c>
      <c r="AG9141" s="14">
        <f t="shared" si="3291"/>
        <v>57</v>
      </c>
      <c r="AH9141" s="14">
        <f t="shared" si="3292"/>
        <v>31.666666666666668</v>
      </c>
      <c r="AI9141" s="14">
        <f t="shared" si="3293"/>
        <v>316.66666666666669</v>
      </c>
      <c r="AJ9141" s="2977"/>
    </row>
    <row r="9142" spans="1:36" ht="47.25">
      <c r="A9142" s="1433">
        <v>134</v>
      </c>
      <c r="B9142" s="3000" t="s">
        <v>9394</v>
      </c>
      <c r="C9142" s="3012" t="s">
        <v>65</v>
      </c>
      <c r="D9142" s="3014">
        <v>131.65</v>
      </c>
      <c r="E9142" s="2977">
        <v>0</v>
      </c>
      <c r="F9142" s="2975">
        <v>0</v>
      </c>
      <c r="G9142" s="2979">
        <v>100</v>
      </c>
      <c r="H9142" s="2975">
        <f t="shared" si="3286"/>
        <v>13165</v>
      </c>
      <c r="I9142" s="2997">
        <v>44972</v>
      </c>
      <c r="J9142" s="336">
        <v>45169</v>
      </c>
      <c r="K9142" s="2977"/>
      <c r="L9142" s="2977"/>
      <c r="M9142" s="2977"/>
      <c r="N9142" s="2979"/>
      <c r="O9142" s="2979">
        <v>0</v>
      </c>
      <c r="P9142" s="2979">
        <v>70</v>
      </c>
      <c r="Q9142" s="2979"/>
      <c r="R9142" s="729"/>
      <c r="S9142" s="729"/>
      <c r="T9142" s="2979"/>
      <c r="U9142" s="2979"/>
      <c r="V9142" s="2979"/>
      <c r="W9142" s="2979"/>
      <c r="X9142" s="2979"/>
      <c r="Y9142" s="2979"/>
      <c r="Z9142" s="2977"/>
      <c r="AA9142" s="2979"/>
      <c r="AB9142" s="731"/>
      <c r="AC9142" s="1507">
        <f t="shared" si="3287"/>
        <v>30</v>
      </c>
      <c r="AD9142" s="1508">
        <f t="shared" si="3288"/>
        <v>3949.5</v>
      </c>
      <c r="AE9142" s="14">
        <f t="shared" si="3289"/>
        <v>5.0666666666666664</v>
      </c>
      <c r="AF9142" s="14">
        <f t="shared" si="3290"/>
        <v>23.333333333333332</v>
      </c>
      <c r="AG9142" s="14">
        <f t="shared" si="3291"/>
        <v>1.2857142857142858</v>
      </c>
      <c r="AH9142" s="14">
        <f t="shared" si="3292"/>
        <v>-3.7809523809523808</v>
      </c>
      <c r="AI9142" s="14">
        <f t="shared" si="3293"/>
        <v>-88.222222222222214</v>
      </c>
      <c r="AJ9142" s="2977"/>
    </row>
    <row r="9143" spans="1:36" ht="31.5">
      <c r="A9143" s="1433">
        <v>135</v>
      </c>
      <c r="B9143" s="3000" t="s">
        <v>9395</v>
      </c>
      <c r="C9143" s="3012" t="s">
        <v>156</v>
      </c>
      <c r="D9143" s="3015">
        <v>1</v>
      </c>
      <c r="E9143" s="2977">
        <v>0</v>
      </c>
      <c r="F9143" s="2975">
        <v>0</v>
      </c>
      <c r="G9143" s="2979">
        <v>50</v>
      </c>
      <c r="H9143" s="2975">
        <f t="shared" si="3286"/>
        <v>50</v>
      </c>
      <c r="I9143" s="2997">
        <v>44972</v>
      </c>
      <c r="J9143" s="336">
        <v>45930</v>
      </c>
      <c r="K9143" s="2977"/>
      <c r="L9143" s="2977"/>
      <c r="M9143" s="2977"/>
      <c r="N9143" s="2979"/>
      <c r="O9143" s="2979">
        <v>0</v>
      </c>
      <c r="P9143" s="2979">
        <v>35</v>
      </c>
      <c r="Q9143" s="2979"/>
      <c r="R9143" s="729"/>
      <c r="S9143" s="729"/>
      <c r="T9143" s="2979"/>
      <c r="U9143" s="2979"/>
      <c r="V9143" s="2979"/>
      <c r="W9143" s="2979"/>
      <c r="X9143" s="2979"/>
      <c r="Y9143" s="2979"/>
      <c r="Z9143" s="2977"/>
      <c r="AA9143" s="2979"/>
      <c r="AB9143" s="731"/>
      <c r="AC9143" s="1507">
        <f t="shared" si="3287"/>
        <v>15</v>
      </c>
      <c r="AD9143" s="1508">
        <f t="shared" si="3288"/>
        <v>15</v>
      </c>
      <c r="AE9143" s="14">
        <f t="shared" si="3289"/>
        <v>30.433333333333334</v>
      </c>
      <c r="AF9143" s="14">
        <f t="shared" si="3290"/>
        <v>11.666666666666666</v>
      </c>
      <c r="AG9143" s="14">
        <f t="shared" si="3291"/>
        <v>1.2857142857142858</v>
      </c>
      <c r="AH9143" s="14">
        <f t="shared" si="3292"/>
        <v>-29.147619047619049</v>
      </c>
      <c r="AI9143" s="14">
        <f t="shared" si="3293"/>
        <v>-340.05555555555554</v>
      </c>
      <c r="AJ9143" s="2977"/>
    </row>
    <row r="9144" spans="1:36" ht="15.75">
      <c r="A9144" s="1433">
        <v>136</v>
      </c>
      <c r="B9144" s="605" t="s">
        <v>9554</v>
      </c>
      <c r="C9144" s="3012" t="s">
        <v>63</v>
      </c>
      <c r="D9144" s="3015">
        <v>1</v>
      </c>
      <c r="E9144" s="2977">
        <v>0</v>
      </c>
      <c r="F9144" s="2975">
        <v>0</v>
      </c>
      <c r="G9144" s="2979">
        <v>4100</v>
      </c>
      <c r="H9144" s="2975">
        <v>4100</v>
      </c>
      <c r="I9144" s="2997">
        <v>44986</v>
      </c>
      <c r="J9144" s="2997">
        <v>45656</v>
      </c>
      <c r="K9144" s="2977"/>
      <c r="L9144" s="2977"/>
      <c r="M9144" s="2977"/>
      <c r="N9144" s="2979"/>
      <c r="O9144" s="2979"/>
      <c r="P9144" s="2979">
        <v>0</v>
      </c>
      <c r="Q9144" s="2979"/>
      <c r="R9144" s="729"/>
      <c r="S9144" s="729"/>
      <c r="T9144" s="2979"/>
      <c r="U9144" s="2979"/>
      <c r="V9144" s="2979"/>
      <c r="W9144" s="2979"/>
      <c r="X9144" s="2979"/>
      <c r="Y9144" s="2979"/>
      <c r="Z9144" s="2977"/>
      <c r="AA9144" s="2979"/>
      <c r="AB9144" s="731"/>
      <c r="AC9144" s="1507">
        <f t="shared" si="3287"/>
        <v>4100</v>
      </c>
      <c r="AD9144" s="1508">
        <f t="shared" si="3288"/>
        <v>4100</v>
      </c>
      <c r="AE9144" s="14">
        <f t="shared" si="3289"/>
        <v>21.3</v>
      </c>
      <c r="AF9144" s="14">
        <f t="shared" si="3290"/>
        <v>0</v>
      </c>
      <c r="AG9144" s="14" t="e">
        <f t="shared" si="3291"/>
        <v>#DIV/0!</v>
      </c>
      <c r="AH9144" s="14" t="e">
        <f t="shared" si="3292"/>
        <v>#DIV/0!</v>
      </c>
      <c r="AI9144" s="14">
        <f t="shared" si="3293"/>
        <v>4100</v>
      </c>
      <c r="AJ9144" s="2977"/>
    </row>
    <row r="9145" spans="1:36" ht="31.5">
      <c r="A9145" s="1433">
        <v>137</v>
      </c>
      <c r="B9145" s="605" t="s">
        <v>10078</v>
      </c>
      <c r="C9145" s="3012" t="s">
        <v>63</v>
      </c>
      <c r="D9145" s="3015">
        <v>1</v>
      </c>
      <c r="E9145" s="2977">
        <v>0</v>
      </c>
      <c r="F9145" s="2975">
        <v>0</v>
      </c>
      <c r="G9145" s="2979">
        <v>10000</v>
      </c>
      <c r="H9145" s="2975">
        <v>10000</v>
      </c>
      <c r="I9145" s="2997">
        <v>44986</v>
      </c>
      <c r="J9145" s="2997">
        <v>46477</v>
      </c>
      <c r="K9145" s="2977"/>
      <c r="L9145" s="2977"/>
      <c r="M9145" s="2977"/>
      <c r="N9145" s="2979"/>
      <c r="O9145" s="2979"/>
      <c r="P9145" s="2979">
        <v>0</v>
      </c>
      <c r="Q9145" s="2979"/>
      <c r="R9145" s="729"/>
      <c r="S9145" s="729"/>
      <c r="T9145" s="2979"/>
      <c r="U9145" s="2979"/>
      <c r="V9145" s="2979"/>
      <c r="W9145" s="2979"/>
      <c r="X9145" s="2979"/>
      <c r="Y9145" s="2979"/>
      <c r="Z9145" s="2977"/>
      <c r="AA9145" s="2979"/>
      <c r="AB9145" s="731"/>
      <c r="AC9145" s="1507">
        <f t="shared" si="3287"/>
        <v>10000</v>
      </c>
      <c r="AD9145" s="1508">
        <f t="shared" si="3288"/>
        <v>10000</v>
      </c>
      <c r="AE9145" s="14">
        <f t="shared" si="3289"/>
        <v>48.666666666666664</v>
      </c>
      <c r="AF9145" s="14">
        <f t="shared" si="3290"/>
        <v>0</v>
      </c>
      <c r="AG9145" s="14" t="e">
        <f t="shared" si="3291"/>
        <v>#DIV/0!</v>
      </c>
      <c r="AH9145" s="14" t="e">
        <f t="shared" si="3292"/>
        <v>#DIV/0!</v>
      </c>
      <c r="AI9145" s="14">
        <f t="shared" si="3293"/>
        <v>10000</v>
      </c>
      <c r="AJ9145" s="2977"/>
    </row>
    <row r="9146" spans="1:36" ht="30">
      <c r="A9146" s="1433">
        <v>138</v>
      </c>
      <c r="B9146" s="605" t="s">
        <v>10140</v>
      </c>
      <c r="C9146" s="3012" t="s">
        <v>66</v>
      </c>
      <c r="D9146" s="3015">
        <v>1</v>
      </c>
      <c r="E9146" s="2977">
        <v>0</v>
      </c>
      <c r="F9146" s="2975">
        <v>0</v>
      </c>
      <c r="G9146" s="2979">
        <v>1</v>
      </c>
      <c r="H9146" s="2975">
        <v>1</v>
      </c>
      <c r="I9146" s="2997">
        <v>45001</v>
      </c>
      <c r="J9146" s="2997"/>
      <c r="K9146" s="2977"/>
      <c r="L9146" s="2977"/>
      <c r="M9146" s="2977"/>
      <c r="N9146" s="2979"/>
      <c r="O9146" s="2979"/>
      <c r="P9146" s="2979">
        <v>0</v>
      </c>
      <c r="Q9146" s="2979"/>
      <c r="R9146" s="729"/>
      <c r="S9146" s="729"/>
      <c r="T9146" s="2979"/>
      <c r="U9146" s="2979"/>
      <c r="V9146" s="2979"/>
      <c r="W9146" s="2979"/>
      <c r="X9146" s="2979"/>
      <c r="Y9146" s="2979"/>
      <c r="Z9146" s="2977"/>
      <c r="AA9146" s="2979"/>
      <c r="AB9146" s="731"/>
      <c r="AC9146" s="1507">
        <f t="shared" si="3287"/>
        <v>1</v>
      </c>
      <c r="AD9146" s="1508">
        <f t="shared" si="3288"/>
        <v>1</v>
      </c>
      <c r="AE9146" s="14">
        <f t="shared" si="3289"/>
        <v>-1500.5666666666666</v>
      </c>
      <c r="AF9146" s="14">
        <f t="shared" si="3290"/>
        <v>0</v>
      </c>
      <c r="AG9146" s="14" t="e">
        <f t="shared" si="3291"/>
        <v>#DIV/0!</v>
      </c>
      <c r="AH9146" s="14" t="e">
        <f t="shared" si="3292"/>
        <v>#DIV/0!</v>
      </c>
      <c r="AI9146" s="14">
        <f t="shared" si="3293"/>
        <v>1</v>
      </c>
      <c r="AJ9146" s="2977"/>
    </row>
    <row r="9147" spans="1:36" ht="15.75">
      <c r="A9147" s="1433">
        <v>139</v>
      </c>
      <c r="B9147" s="605" t="s">
        <v>9666</v>
      </c>
      <c r="C9147" s="3012" t="s">
        <v>66</v>
      </c>
      <c r="D9147" s="3015">
        <v>1</v>
      </c>
      <c r="E9147" s="2977">
        <v>0</v>
      </c>
      <c r="F9147" s="2975">
        <v>0</v>
      </c>
      <c r="G9147" s="2979">
        <v>1</v>
      </c>
      <c r="H9147" s="2975">
        <v>1</v>
      </c>
      <c r="I9147" s="2997">
        <v>45001</v>
      </c>
      <c r="J9147" s="2997"/>
      <c r="K9147" s="2977"/>
      <c r="L9147" s="2977"/>
      <c r="M9147" s="2977"/>
      <c r="N9147" s="2979"/>
      <c r="O9147" s="2979"/>
      <c r="P9147" s="2979">
        <v>0</v>
      </c>
      <c r="Q9147" s="2979"/>
      <c r="R9147" s="729"/>
      <c r="S9147" s="729"/>
      <c r="T9147" s="2979"/>
      <c r="U9147" s="2979"/>
      <c r="V9147" s="2979"/>
      <c r="W9147" s="2979"/>
      <c r="X9147" s="2979"/>
      <c r="Y9147" s="2979"/>
      <c r="Z9147" s="2977"/>
      <c r="AA9147" s="2979"/>
      <c r="AB9147" s="731"/>
      <c r="AC9147" s="1507">
        <f t="shared" si="3287"/>
        <v>1</v>
      </c>
      <c r="AD9147" s="1508">
        <f t="shared" si="3288"/>
        <v>1</v>
      </c>
      <c r="AE9147" s="14">
        <f t="shared" si="3289"/>
        <v>-1500.5666666666666</v>
      </c>
      <c r="AF9147" s="14">
        <f t="shared" si="3290"/>
        <v>0</v>
      </c>
      <c r="AG9147" s="14" t="e">
        <f t="shared" si="3291"/>
        <v>#DIV/0!</v>
      </c>
      <c r="AH9147" s="14" t="e">
        <f t="shared" si="3292"/>
        <v>#DIV/0!</v>
      </c>
      <c r="AI9147" s="14">
        <f t="shared" si="3293"/>
        <v>1</v>
      </c>
      <c r="AJ9147" s="2977"/>
    </row>
    <row r="9148" spans="1:36" ht="15.75">
      <c r="A9148" s="1433">
        <v>140</v>
      </c>
      <c r="B9148" s="605" t="s">
        <v>10080</v>
      </c>
      <c r="C9148" s="3012" t="s">
        <v>66</v>
      </c>
      <c r="D9148" s="3015">
        <v>1</v>
      </c>
      <c r="E9148" s="2977">
        <v>0</v>
      </c>
      <c r="F9148" s="2975">
        <v>0</v>
      </c>
      <c r="G9148" s="2979">
        <v>1</v>
      </c>
      <c r="H9148" s="2975">
        <v>1</v>
      </c>
      <c r="I9148" s="2997">
        <v>45001</v>
      </c>
      <c r="J9148" s="2997"/>
      <c r="K9148" s="2977"/>
      <c r="L9148" s="2977"/>
      <c r="M9148" s="2977"/>
      <c r="N9148" s="2979"/>
      <c r="O9148" s="2979"/>
      <c r="P9148" s="2979">
        <v>0</v>
      </c>
      <c r="Q9148" s="2979"/>
      <c r="R9148" s="729"/>
      <c r="S9148" s="729"/>
      <c r="T9148" s="2979"/>
      <c r="U9148" s="2979"/>
      <c r="V9148" s="2979"/>
      <c r="W9148" s="2979"/>
      <c r="X9148" s="2979"/>
      <c r="Y9148" s="2979"/>
      <c r="Z9148" s="2977"/>
      <c r="AA9148" s="2979"/>
      <c r="AB9148" s="731"/>
      <c r="AC9148" s="1507">
        <f t="shared" si="3287"/>
        <v>1</v>
      </c>
      <c r="AD9148" s="1508">
        <f t="shared" si="3288"/>
        <v>1</v>
      </c>
      <c r="AE9148" s="14">
        <f t="shared" si="3289"/>
        <v>-1500.5666666666666</v>
      </c>
      <c r="AF9148" s="14">
        <f t="shared" si="3290"/>
        <v>0</v>
      </c>
      <c r="AG9148" s="14" t="e">
        <f t="shared" si="3291"/>
        <v>#DIV/0!</v>
      </c>
      <c r="AH9148" s="14" t="e">
        <f t="shared" si="3292"/>
        <v>#DIV/0!</v>
      </c>
      <c r="AI9148" s="14">
        <f t="shared" si="3293"/>
        <v>1</v>
      </c>
      <c r="AJ9148" s="2977"/>
    </row>
    <row r="9149" spans="1:36" ht="15.75">
      <c r="A9149" s="1433">
        <v>141</v>
      </c>
      <c r="B9149" s="605" t="s">
        <v>10296</v>
      </c>
      <c r="C9149" s="3012" t="s">
        <v>66</v>
      </c>
      <c r="D9149" s="3015">
        <v>1</v>
      </c>
      <c r="E9149" s="2977">
        <v>0</v>
      </c>
      <c r="F9149" s="2975">
        <v>0</v>
      </c>
      <c r="G9149" s="2979">
        <v>1280</v>
      </c>
      <c r="H9149" s="2975">
        <v>1280</v>
      </c>
      <c r="I9149" s="2997">
        <v>45001</v>
      </c>
      <c r="J9149" s="2997">
        <v>45170</v>
      </c>
      <c r="K9149" s="2977"/>
      <c r="L9149" s="2977"/>
      <c r="M9149" s="2977"/>
      <c r="N9149" s="2979"/>
      <c r="O9149" s="2979"/>
      <c r="P9149" s="2979">
        <v>0</v>
      </c>
      <c r="Q9149" s="2979"/>
      <c r="R9149" s="729"/>
      <c r="S9149" s="729"/>
      <c r="T9149" s="2979"/>
      <c r="U9149" s="2979"/>
      <c r="V9149" s="2979"/>
      <c r="W9149" s="2979"/>
      <c r="X9149" s="2979"/>
      <c r="Y9149" s="2979"/>
      <c r="Z9149" s="2977"/>
      <c r="AA9149" s="2979"/>
      <c r="AB9149" s="731"/>
      <c r="AC9149" s="1507">
        <f t="shared" si="3287"/>
        <v>1280</v>
      </c>
      <c r="AD9149" s="1508">
        <f t="shared" si="3288"/>
        <v>1280</v>
      </c>
      <c r="AE9149" s="14">
        <f t="shared" si="3289"/>
        <v>5.0999999999999996</v>
      </c>
      <c r="AF9149" s="14">
        <f t="shared" si="3290"/>
        <v>0</v>
      </c>
      <c r="AG9149" s="14" t="e">
        <f t="shared" si="3291"/>
        <v>#DIV/0!</v>
      </c>
      <c r="AH9149" s="14" t="e">
        <f t="shared" si="3292"/>
        <v>#DIV/0!</v>
      </c>
      <c r="AI9149" s="14">
        <f t="shared" si="3293"/>
        <v>1280</v>
      </c>
      <c r="AJ9149" s="2977"/>
    </row>
    <row r="9150" spans="1:36" ht="15.75">
      <c r="A9150" s="1433">
        <v>142</v>
      </c>
      <c r="B9150" s="605" t="s">
        <v>9585</v>
      </c>
      <c r="C9150" s="3012" t="s">
        <v>66</v>
      </c>
      <c r="D9150" s="3015">
        <v>1</v>
      </c>
      <c r="E9150" s="2977">
        <v>0</v>
      </c>
      <c r="F9150" s="2975">
        <v>0</v>
      </c>
      <c r="G9150" s="2979">
        <v>180</v>
      </c>
      <c r="H9150" s="2975">
        <v>180</v>
      </c>
      <c r="I9150" s="2997">
        <v>45001</v>
      </c>
      <c r="J9150" s="2997">
        <v>45076</v>
      </c>
      <c r="K9150" s="2977"/>
      <c r="L9150" s="2977"/>
      <c r="M9150" s="2977"/>
      <c r="N9150" s="2979"/>
      <c r="O9150" s="2979"/>
      <c r="P9150" s="2979">
        <v>0</v>
      </c>
      <c r="Q9150" s="2979"/>
      <c r="R9150" s="729"/>
      <c r="S9150" s="729"/>
      <c r="T9150" s="2979"/>
      <c r="U9150" s="2979"/>
      <c r="V9150" s="2979"/>
      <c r="W9150" s="2979"/>
      <c r="X9150" s="2979"/>
      <c r="Y9150" s="2979"/>
      <c r="Z9150" s="2977"/>
      <c r="AA9150" s="2979"/>
      <c r="AB9150" s="731"/>
      <c r="AC9150" s="1507">
        <f t="shared" si="3287"/>
        <v>180</v>
      </c>
      <c r="AD9150" s="1508">
        <f t="shared" si="3288"/>
        <v>180</v>
      </c>
      <c r="AE9150" s="14">
        <f t="shared" si="3289"/>
        <v>1.9666666666666666</v>
      </c>
      <c r="AF9150" s="14">
        <f t="shared" si="3290"/>
        <v>0</v>
      </c>
      <c r="AG9150" s="14" t="e">
        <f t="shared" si="3291"/>
        <v>#DIV/0!</v>
      </c>
      <c r="AH9150" s="14" t="e">
        <f t="shared" si="3292"/>
        <v>#DIV/0!</v>
      </c>
      <c r="AI9150" s="14">
        <f t="shared" si="3293"/>
        <v>180</v>
      </c>
      <c r="AJ9150" s="2977"/>
    </row>
    <row r="9151" spans="1:36" ht="15.75">
      <c r="A9151" s="1433">
        <v>143</v>
      </c>
      <c r="B9151" s="3000" t="s">
        <v>9654</v>
      </c>
      <c r="C9151" s="3012" t="s">
        <v>66</v>
      </c>
      <c r="D9151" s="3014">
        <v>0</v>
      </c>
      <c r="E9151" s="2977">
        <v>0</v>
      </c>
      <c r="F9151" s="2975">
        <v>0</v>
      </c>
      <c r="G9151" s="2979">
        <v>16</v>
      </c>
      <c r="H9151" s="2975">
        <v>180</v>
      </c>
      <c r="I9151" s="2997">
        <v>45005</v>
      </c>
      <c r="J9151" s="2997"/>
      <c r="K9151" s="2977"/>
      <c r="L9151" s="2977"/>
      <c r="M9151" s="2977"/>
      <c r="N9151" s="2979"/>
      <c r="O9151" s="2979"/>
      <c r="P9151" s="2979">
        <v>0</v>
      </c>
      <c r="Q9151" s="2979"/>
      <c r="R9151" s="729"/>
      <c r="S9151" s="729"/>
      <c r="T9151" s="2979"/>
      <c r="U9151" s="2979"/>
      <c r="V9151" s="2979"/>
      <c r="W9151" s="2979"/>
      <c r="X9151" s="2979"/>
      <c r="Y9151" s="2979"/>
      <c r="Z9151" s="2977"/>
      <c r="AA9151" s="2979"/>
      <c r="AB9151" s="731"/>
      <c r="AC9151" s="1507">
        <f t="shared" si="3287"/>
        <v>16</v>
      </c>
      <c r="AD9151" s="1508">
        <f t="shared" si="3288"/>
        <v>0</v>
      </c>
      <c r="AE9151" s="14">
        <f t="shared" si="3289"/>
        <v>-1500.5666666666666</v>
      </c>
      <c r="AF9151" s="14">
        <f t="shared" si="3290"/>
        <v>0</v>
      </c>
      <c r="AG9151" s="14" t="e">
        <f t="shared" si="3291"/>
        <v>#DIV/0!</v>
      </c>
      <c r="AH9151" s="14" t="e">
        <f t="shared" si="3292"/>
        <v>#DIV/0!</v>
      </c>
      <c r="AI9151" s="14">
        <f t="shared" si="3293"/>
        <v>16</v>
      </c>
      <c r="AJ9151" s="2977"/>
    </row>
    <row r="9152" spans="1:36" ht="15" customHeight="1">
      <c r="A9152" s="4335" t="s">
        <v>9546</v>
      </c>
      <c r="B9152" s="4316"/>
      <c r="C9152" s="4316"/>
      <c r="D9152" s="4316"/>
      <c r="E9152" s="4316"/>
      <c r="F9152" s="4316"/>
      <c r="G9152" s="4316"/>
      <c r="H9152" s="4316"/>
      <c r="I9152" s="4316"/>
      <c r="J9152" s="4316"/>
      <c r="K9152" s="4316"/>
      <c r="L9152" s="4316"/>
      <c r="M9152" s="4316"/>
      <c r="N9152" s="4316"/>
      <c r="O9152" s="4316"/>
      <c r="P9152" s="4316"/>
      <c r="Q9152" s="4316"/>
      <c r="R9152" s="4316"/>
      <c r="S9152" s="4316"/>
      <c r="T9152" s="4316"/>
      <c r="U9152" s="4316"/>
      <c r="V9152" s="4316"/>
      <c r="W9152" s="4316"/>
      <c r="X9152" s="4316"/>
      <c r="Y9152" s="4316"/>
      <c r="Z9152" s="4316"/>
      <c r="AA9152" s="4316"/>
      <c r="AB9152" s="4316"/>
      <c r="AC9152" s="4316"/>
      <c r="AD9152" s="4316"/>
      <c r="AE9152" s="4316"/>
      <c r="AF9152" s="4316"/>
      <c r="AG9152" s="4316"/>
      <c r="AH9152" s="4316"/>
      <c r="AI9152" s="4316"/>
      <c r="AJ9152" s="4336"/>
    </row>
    <row r="9153" spans="1:36" ht="15" customHeight="1">
      <c r="A9153" s="4385" t="s">
        <v>19</v>
      </c>
      <c r="B9153" s="4385"/>
      <c r="C9153" s="4385"/>
      <c r="D9153" s="4385"/>
      <c r="E9153" s="4385"/>
      <c r="F9153" s="4385"/>
      <c r="G9153" s="4385"/>
      <c r="H9153" s="4385"/>
      <c r="I9153" s="4385"/>
      <c r="J9153" s="4385"/>
      <c r="K9153" s="4385"/>
      <c r="L9153" s="4385"/>
      <c r="M9153" s="4385"/>
      <c r="N9153" s="4385"/>
      <c r="O9153" s="4385"/>
      <c r="P9153" s="4385"/>
      <c r="Q9153" s="4385"/>
      <c r="R9153" s="4385"/>
      <c r="S9153" s="4385"/>
      <c r="T9153" s="4385"/>
      <c r="U9153" s="4385"/>
      <c r="V9153" s="4385"/>
      <c r="W9153" s="4385"/>
      <c r="X9153" s="4385"/>
      <c r="Y9153" s="4385"/>
      <c r="Z9153" s="4385"/>
      <c r="AA9153" s="4385"/>
      <c r="AB9153" s="4385"/>
      <c r="AC9153" s="4385"/>
      <c r="AD9153" s="4385"/>
      <c r="AE9153" s="4385"/>
      <c r="AF9153" s="4385"/>
      <c r="AG9153" s="4385"/>
      <c r="AH9153" s="4385"/>
      <c r="AI9153" s="4385"/>
      <c r="AJ9153" s="3017"/>
    </row>
    <row r="9154" spans="1:36" ht="15.75">
      <c r="A9154" s="4364" t="s">
        <v>3232</v>
      </c>
      <c r="B9154" s="4364"/>
      <c r="C9154" s="4364"/>
      <c r="D9154" s="4364"/>
      <c r="E9154" s="4364"/>
      <c r="F9154" s="4364"/>
      <c r="G9154" s="4364"/>
      <c r="H9154" s="4364"/>
      <c r="I9154" s="4364"/>
      <c r="J9154" s="4364"/>
      <c r="K9154" s="4364"/>
      <c r="L9154" s="4364"/>
      <c r="M9154" s="4364"/>
      <c r="N9154" s="4364"/>
      <c r="O9154" s="4364"/>
      <c r="P9154" s="4364"/>
      <c r="Q9154" s="4364"/>
      <c r="R9154" s="4364"/>
      <c r="S9154" s="4364"/>
      <c r="T9154" s="4364"/>
      <c r="U9154" s="4364"/>
      <c r="V9154" s="4364"/>
      <c r="W9154" s="4364"/>
      <c r="X9154" s="4364"/>
      <c r="Y9154" s="4364"/>
      <c r="Z9154" s="4364"/>
      <c r="AA9154" s="4364"/>
      <c r="AB9154" s="4364"/>
      <c r="AC9154" s="4364"/>
      <c r="AD9154" s="4364"/>
      <c r="AE9154" s="4364"/>
      <c r="AF9154" s="4364"/>
      <c r="AG9154" s="4364"/>
      <c r="AH9154" s="4364"/>
      <c r="AI9154" s="4364"/>
      <c r="AJ9154" s="3017"/>
    </row>
    <row r="9155" spans="1:36" ht="15.75">
      <c r="A9155" s="3018">
        <v>2</v>
      </c>
      <c r="B9155" s="3019" t="s">
        <v>2572</v>
      </c>
      <c r="C9155" s="3017" t="s">
        <v>66</v>
      </c>
      <c r="D9155" s="3020">
        <v>54</v>
      </c>
      <c r="E9155" s="3017">
        <v>10700</v>
      </c>
      <c r="F9155" s="3021">
        <f>D9155*E9155</f>
        <v>577800</v>
      </c>
      <c r="G9155" s="3017"/>
      <c r="H9155" s="3021">
        <f>D9155*G9155</f>
        <v>0</v>
      </c>
      <c r="I9155" s="3022">
        <v>44910</v>
      </c>
      <c r="J9155" s="3022">
        <v>45352</v>
      </c>
      <c r="K9155" s="3022"/>
      <c r="L9155" s="3019">
        <v>625</v>
      </c>
      <c r="M9155" s="3023">
        <v>44775</v>
      </c>
      <c r="N9155" s="3017">
        <v>188</v>
      </c>
      <c r="O9155" s="3017">
        <v>305</v>
      </c>
      <c r="P9155" s="3017">
        <v>365</v>
      </c>
      <c r="Q9155" s="3017"/>
      <c r="R9155" s="3017"/>
      <c r="S9155" s="3017"/>
      <c r="T9155" s="3017"/>
      <c r="U9155" s="3017"/>
      <c r="V9155" s="3017"/>
      <c r="W9155" s="3017"/>
      <c r="X9155" s="3017"/>
      <c r="Y9155" s="3017"/>
      <c r="Z9155" s="3017"/>
      <c r="AA9155" s="3017"/>
      <c r="AB9155" s="3021"/>
      <c r="AC9155" s="1507">
        <f>E9155+G9155-N9155-O9155-AA9155-P9155-Q9155-R9155-S9155-T9155-U9155-V9155-W9155-X9155-Y9155</f>
        <v>9842</v>
      </c>
      <c r="AD9155" s="1508">
        <f>D9155*AC9155</f>
        <v>531468</v>
      </c>
      <c r="AE9155" s="14">
        <f>(J9155-"01.04.2023")/30</f>
        <v>11.166666666666666</v>
      </c>
      <c r="AF9155" s="14">
        <f>(N9155+O9155+P9155+Q9155+R9155+S9155+T9155+U9155+V9155+W9155+X9155+Y9155)/3</f>
        <v>286</v>
      </c>
      <c r="AG9155" s="14">
        <f>AC9155/AF9155</f>
        <v>34.412587412587413</v>
      </c>
      <c r="AH9155" s="14">
        <f>AG9155-AE9155</f>
        <v>23.245920745920749</v>
      </c>
      <c r="AI9155" s="14">
        <f>AC9155-(AE9155*AF9155)</f>
        <v>6648.3333333333339</v>
      </c>
      <c r="AJ9155" s="3017"/>
    </row>
    <row r="9156" spans="1:36" ht="15.75">
      <c r="A9156" s="4311" t="s">
        <v>8606</v>
      </c>
      <c r="B9156" s="4312"/>
      <c r="C9156" s="4312"/>
      <c r="D9156" s="4312"/>
      <c r="E9156" s="4312"/>
      <c r="F9156" s="4312"/>
      <c r="G9156" s="4312"/>
      <c r="H9156" s="4312"/>
      <c r="I9156" s="4312"/>
      <c r="J9156" s="4312"/>
      <c r="K9156" s="4312"/>
      <c r="L9156" s="4312"/>
      <c r="M9156" s="4312"/>
      <c r="N9156" s="4312"/>
      <c r="O9156" s="4312"/>
      <c r="P9156" s="4312"/>
      <c r="Q9156" s="4312"/>
      <c r="R9156" s="4312"/>
      <c r="S9156" s="4312"/>
      <c r="T9156" s="4312"/>
      <c r="U9156" s="4312"/>
      <c r="V9156" s="4312"/>
      <c r="W9156" s="4312"/>
      <c r="X9156" s="4312"/>
      <c r="Y9156" s="4312"/>
      <c r="Z9156" s="4312"/>
      <c r="AA9156" s="4312"/>
      <c r="AB9156" s="4312"/>
      <c r="AC9156" s="4312"/>
      <c r="AD9156" s="4312"/>
      <c r="AE9156" s="4312"/>
      <c r="AF9156" s="4312"/>
      <c r="AG9156" s="4312"/>
      <c r="AH9156" s="4312"/>
      <c r="AI9156" s="4313"/>
      <c r="AJ9156" s="3017"/>
    </row>
    <row r="9157" spans="1:36" ht="15.75">
      <c r="A9157" s="3018">
        <v>1</v>
      </c>
      <c r="B9157" s="3019" t="s">
        <v>2573</v>
      </c>
      <c r="C9157" s="3017" t="s">
        <v>66</v>
      </c>
      <c r="D9157" s="3024">
        <v>22.25</v>
      </c>
      <c r="E9157" s="3017">
        <v>6233</v>
      </c>
      <c r="F9157" s="3021">
        <f>D9157*E9157</f>
        <v>138684.25</v>
      </c>
      <c r="G9157" s="3017"/>
      <c r="H9157" s="3021">
        <f>D9157*G9157</f>
        <v>0</v>
      </c>
      <c r="I9157" s="1813">
        <v>44816</v>
      </c>
      <c r="J9157" s="1825" t="s">
        <v>68</v>
      </c>
      <c r="K9157" s="3022"/>
      <c r="L9157" s="3019">
        <v>633</v>
      </c>
      <c r="M9157" s="3023">
        <v>44777</v>
      </c>
      <c r="N9157" s="3017">
        <v>170</v>
      </c>
      <c r="O9157" s="3017">
        <v>271</v>
      </c>
      <c r="P9157" s="3017">
        <v>240</v>
      </c>
      <c r="Q9157" s="3017"/>
      <c r="R9157" s="3017"/>
      <c r="S9157" s="3017"/>
      <c r="T9157" s="3017"/>
      <c r="U9157" s="3017"/>
      <c r="V9157" s="3017"/>
      <c r="W9157" s="3017"/>
      <c r="X9157" s="3017"/>
      <c r="Y9157" s="3017"/>
      <c r="Z9157" s="3017"/>
      <c r="AA9157" s="3017"/>
      <c r="AB9157" s="3021"/>
      <c r="AC9157" s="1507">
        <f>E9157+G9157-N9157-O9157-AA9157-P9157-Q9157-R9157-S9157-T9157-U9157-V9157-W9157-X9157-Y9157</f>
        <v>5552</v>
      </c>
      <c r="AD9157" s="1508">
        <f>D9157*AC9157</f>
        <v>123532</v>
      </c>
      <c r="AE9157" s="14">
        <f>(J9157-"01.04.2023")/30</f>
        <v>16.266666666666666</v>
      </c>
      <c r="AF9157" s="14">
        <f>(N9157+O9157+P9157+Q9157+R9157+S9157+T9157+U9157+V9157+W9157+X9157+Y9157)/3</f>
        <v>227</v>
      </c>
      <c r="AG9157" s="14">
        <f>AC9157/AF9157</f>
        <v>24.458149779735681</v>
      </c>
      <c r="AH9157" s="14">
        <f>AG9157-AE9157</f>
        <v>8.1914831130690153</v>
      </c>
      <c r="AI9157" s="14">
        <f>AC9157-(AE9157*AF9157)</f>
        <v>1859.4666666666667</v>
      </c>
      <c r="AJ9157" s="3017"/>
    </row>
    <row r="9158" spans="1:36" ht="15.75">
      <c r="A9158" s="4372" t="s">
        <v>3233</v>
      </c>
      <c r="B9158" s="4372"/>
      <c r="C9158" s="4372"/>
      <c r="D9158" s="4372"/>
      <c r="E9158" s="4372"/>
      <c r="F9158" s="4372"/>
      <c r="G9158" s="4372"/>
      <c r="H9158" s="4372"/>
      <c r="I9158" s="4372"/>
      <c r="J9158" s="4372"/>
      <c r="K9158" s="4372"/>
      <c r="L9158" s="4372"/>
      <c r="M9158" s="4372"/>
      <c r="N9158" s="4372"/>
      <c r="O9158" s="4372"/>
      <c r="P9158" s="4372"/>
      <c r="Q9158" s="4372"/>
      <c r="R9158" s="4372"/>
      <c r="S9158" s="4372"/>
      <c r="T9158" s="4372"/>
      <c r="U9158" s="4372"/>
      <c r="V9158" s="4372"/>
      <c r="W9158" s="4372"/>
      <c r="X9158" s="4372"/>
      <c r="Y9158" s="4372"/>
      <c r="Z9158" s="4372"/>
      <c r="AA9158" s="4372"/>
      <c r="AB9158" s="4372"/>
      <c r="AC9158" s="4372"/>
      <c r="AD9158" s="4372"/>
      <c r="AE9158" s="4372"/>
      <c r="AF9158" s="4372"/>
      <c r="AG9158" s="4372"/>
      <c r="AH9158" s="4372"/>
      <c r="AI9158" s="4372"/>
      <c r="AJ9158" s="3017"/>
    </row>
    <row r="9159" spans="1:36" ht="15.75">
      <c r="A9159" s="3018">
        <v>1</v>
      </c>
      <c r="B9159" s="3017" t="s">
        <v>715</v>
      </c>
      <c r="C9159" s="3017" t="s">
        <v>65</v>
      </c>
      <c r="D9159" s="3020">
        <v>934.9</v>
      </c>
      <c r="E9159" s="3025">
        <v>52</v>
      </c>
      <c r="F9159" s="3021">
        <f>D9159*E9159</f>
        <v>48614.799999999996</v>
      </c>
      <c r="G9159" s="3025"/>
      <c r="H9159" s="3021">
        <f>D9159*G9159</f>
        <v>0</v>
      </c>
      <c r="I9159" s="3022">
        <v>44428</v>
      </c>
      <c r="J9159" s="3022">
        <v>45689</v>
      </c>
      <c r="K9159" s="3022"/>
      <c r="L9159" s="3026" t="s">
        <v>10246</v>
      </c>
      <c r="M9159" s="3026" t="s">
        <v>10247</v>
      </c>
      <c r="N9159" s="3017">
        <v>12</v>
      </c>
      <c r="O9159" s="3025">
        <v>8</v>
      </c>
      <c r="P9159" s="3025">
        <v>5</v>
      </c>
      <c r="Q9159" s="3025"/>
      <c r="R9159" s="3025"/>
      <c r="S9159" s="3025"/>
      <c r="T9159" s="3025"/>
      <c r="U9159" s="3025"/>
      <c r="V9159" s="3025"/>
      <c r="W9159" s="3025"/>
      <c r="X9159" s="3017"/>
      <c r="Y9159" s="3017"/>
      <c r="Z9159" s="3017"/>
      <c r="AA9159" s="3017"/>
      <c r="AB9159" s="3021"/>
      <c r="AC9159" s="1507">
        <f>E9159+G9159-N9159-O9159-AA9159-P9159-Q9159-R9159-S9159-T9159-U9159-V9159-W9159-X9159-Y9159</f>
        <v>27</v>
      </c>
      <c r="AD9159" s="1508">
        <f>D9159*AC9159</f>
        <v>25242.3</v>
      </c>
      <c r="AE9159" s="14">
        <f>(J9159-"01.04.2023")/30</f>
        <v>22.4</v>
      </c>
      <c r="AF9159" s="14">
        <f>(N9159+O9159+P9159+Q9159+R9159+S9159+T9159+U9159+V9159+W9159+X9159+Y9159)/3</f>
        <v>8.3333333333333339</v>
      </c>
      <c r="AG9159" s="14">
        <f>AC9159/AF9159</f>
        <v>3.2399999999999998</v>
      </c>
      <c r="AH9159" s="14">
        <f>AG9159-AE9159</f>
        <v>-19.16</v>
      </c>
      <c r="AI9159" s="14">
        <f>AC9159-(AE9159*AF9159)</f>
        <v>-159.66666666666666</v>
      </c>
      <c r="AJ9159" s="3017"/>
    </row>
    <row r="9160" spans="1:36" ht="15.75">
      <c r="A9160" s="4311" t="s">
        <v>3234</v>
      </c>
      <c r="B9160" s="4312"/>
      <c r="C9160" s="4312"/>
      <c r="D9160" s="4312"/>
      <c r="E9160" s="4312"/>
      <c r="F9160" s="4312"/>
      <c r="G9160" s="4312"/>
      <c r="H9160" s="4312"/>
      <c r="I9160" s="4312"/>
      <c r="J9160" s="4312"/>
      <c r="K9160" s="4312"/>
      <c r="L9160" s="4312"/>
      <c r="M9160" s="4312"/>
      <c r="N9160" s="4312"/>
      <c r="O9160" s="4312"/>
      <c r="P9160" s="4312"/>
      <c r="Q9160" s="4312"/>
      <c r="R9160" s="4312"/>
      <c r="S9160" s="4312"/>
      <c r="T9160" s="4312"/>
      <c r="U9160" s="4312"/>
      <c r="V9160" s="4312"/>
      <c r="W9160" s="4312"/>
      <c r="X9160" s="4312"/>
      <c r="Y9160" s="4312"/>
      <c r="Z9160" s="4312"/>
      <c r="AA9160" s="4312"/>
      <c r="AB9160" s="4312"/>
      <c r="AC9160" s="4312"/>
      <c r="AD9160" s="4312"/>
      <c r="AE9160" s="4312"/>
      <c r="AF9160" s="4312"/>
      <c r="AG9160" s="4312"/>
      <c r="AH9160" s="4312"/>
      <c r="AI9160" s="4313"/>
      <c r="AJ9160" s="3017"/>
    </row>
    <row r="9161" spans="1:36" ht="15.75">
      <c r="A9161" s="3018">
        <v>2</v>
      </c>
      <c r="B9161" s="3027" t="s">
        <v>6118</v>
      </c>
      <c r="C9161" s="3017" t="s">
        <v>66</v>
      </c>
      <c r="D9161" s="3020">
        <v>12.84</v>
      </c>
      <c r="E9161" s="3026">
        <v>2504</v>
      </c>
      <c r="F9161" s="3021">
        <f>D9161*E9161</f>
        <v>32151.360000000001</v>
      </c>
      <c r="G9161" s="3026"/>
      <c r="H9161" s="3021">
        <f>D9161*G9161</f>
        <v>0</v>
      </c>
      <c r="I9161" s="3022">
        <v>44188</v>
      </c>
      <c r="J9161" s="3022">
        <v>45220</v>
      </c>
      <c r="K9161" s="3022"/>
      <c r="L9161" s="3019">
        <v>624</v>
      </c>
      <c r="M9161" s="3023">
        <v>44775</v>
      </c>
      <c r="N9161" s="3017">
        <v>1080</v>
      </c>
      <c r="O9161" s="3017">
        <v>0</v>
      </c>
      <c r="P9161" s="3017">
        <v>0</v>
      </c>
      <c r="Q9161" s="3017"/>
      <c r="R9161" s="3017"/>
      <c r="S9161" s="3017"/>
      <c r="T9161" s="3017"/>
      <c r="U9161" s="3017"/>
      <c r="V9161" s="3017"/>
      <c r="W9161" s="3017"/>
      <c r="X9161" s="3017"/>
      <c r="Y9161" s="3017"/>
      <c r="Z9161" s="3017"/>
      <c r="AA9161" s="3017"/>
      <c r="AB9161" s="3021"/>
      <c r="AC9161" s="1507">
        <f>E9161+G9161-N9161-O9161-AA9161-P9161-Q9161-R9161-S9161-T9161-U9161-V9161-W9161-X9161-Y9161</f>
        <v>1424</v>
      </c>
      <c r="AD9161" s="1508">
        <f>D9161*AC9161</f>
        <v>18284.16</v>
      </c>
      <c r="AE9161" s="14">
        <f>(J9161-"01.04.2023")/30</f>
        <v>6.7666666666666666</v>
      </c>
      <c r="AF9161" s="14">
        <f>(N9161+O9161+P9161+Q9161+R9161+S9161+T9161+U9161+V9161+W9161+X9161+Y9161)/3</f>
        <v>360</v>
      </c>
      <c r="AG9161" s="14">
        <f>AC9161/AF9161</f>
        <v>3.9555555555555557</v>
      </c>
      <c r="AH9161" s="14">
        <f>AG9161-AE9161</f>
        <v>-2.8111111111111109</v>
      </c>
      <c r="AI9161" s="14">
        <f>AC9161-(AE9161*AF9161)</f>
        <v>-1012</v>
      </c>
      <c r="AJ9161" s="3017"/>
    </row>
    <row r="9162" spans="1:36" ht="15.75">
      <c r="A9162" s="4311" t="s">
        <v>3235</v>
      </c>
      <c r="B9162" s="4353"/>
      <c r="C9162" s="4353"/>
      <c r="D9162" s="4353"/>
      <c r="E9162" s="4353"/>
      <c r="F9162" s="4353"/>
      <c r="G9162" s="4353"/>
      <c r="H9162" s="4353"/>
      <c r="I9162" s="4353"/>
      <c r="J9162" s="4353"/>
      <c r="K9162" s="4353"/>
      <c r="L9162" s="4353"/>
      <c r="M9162" s="4353"/>
      <c r="N9162" s="4353"/>
      <c r="O9162" s="4353"/>
      <c r="P9162" s="4353"/>
      <c r="Q9162" s="4353"/>
      <c r="R9162" s="4353"/>
      <c r="S9162" s="4353"/>
      <c r="T9162" s="4353"/>
      <c r="U9162" s="4353"/>
      <c r="V9162" s="4353"/>
      <c r="W9162" s="4353"/>
      <c r="X9162" s="4353"/>
      <c r="Y9162" s="4353"/>
      <c r="Z9162" s="4353"/>
      <c r="AA9162" s="4353"/>
      <c r="AB9162" s="4353"/>
      <c r="AC9162" s="4353"/>
      <c r="AD9162" s="4353"/>
      <c r="AE9162" s="4353"/>
      <c r="AF9162" s="4353"/>
      <c r="AG9162" s="4353"/>
      <c r="AH9162" s="4353"/>
      <c r="AI9162" s="4354"/>
      <c r="AJ9162" s="3017"/>
    </row>
    <row r="9163" spans="1:36" ht="15.75">
      <c r="A9163" s="3018">
        <v>1</v>
      </c>
      <c r="B9163" s="3019" t="s">
        <v>2574</v>
      </c>
      <c r="C9163" s="3017" t="s">
        <v>66</v>
      </c>
      <c r="D9163" s="3024">
        <v>42.009819999999998</v>
      </c>
      <c r="E9163" s="3017">
        <v>275</v>
      </c>
      <c r="F9163" s="3021">
        <f>D9163*E9163</f>
        <v>11552.700499999999</v>
      </c>
      <c r="G9163" s="3017"/>
      <c r="H9163" s="3021">
        <f>D9163*G9163</f>
        <v>0</v>
      </c>
      <c r="I9163" s="3022">
        <v>44748</v>
      </c>
      <c r="J9163" s="3022">
        <v>45200</v>
      </c>
      <c r="K9163" s="3022"/>
      <c r="L9163" s="3019">
        <v>455</v>
      </c>
      <c r="M9163" s="3023">
        <v>44729</v>
      </c>
      <c r="N9163" s="3017">
        <v>44</v>
      </c>
      <c r="O9163" s="3017">
        <v>68</v>
      </c>
      <c r="P9163" s="3017">
        <v>43</v>
      </c>
      <c r="Q9163" s="3017"/>
      <c r="R9163" s="3017"/>
      <c r="S9163" s="3017"/>
      <c r="T9163" s="3017"/>
      <c r="U9163" s="3017"/>
      <c r="V9163" s="3017"/>
      <c r="W9163" s="3017"/>
      <c r="X9163" s="3017"/>
      <c r="Y9163" s="3017"/>
      <c r="Z9163" s="3017"/>
      <c r="AA9163" s="3017"/>
      <c r="AB9163" s="3021"/>
      <c r="AC9163" s="1507">
        <f>E9163+G9163-N9163-O9163-AA9163-P9163-Q9163-R9163-S9163-T9163-U9163-V9163-W9163-X9163-Y9163</f>
        <v>120</v>
      </c>
      <c r="AD9163" s="1508">
        <f>D9163*AC9163</f>
        <v>5041.1783999999998</v>
      </c>
      <c r="AE9163" s="14">
        <f>(J9163-"01.04.2023")/30</f>
        <v>6.1</v>
      </c>
      <c r="AF9163" s="14">
        <f>(N9163+O9163+P9163+Q9163+R9163+S9163+T9163+U9163+V9163+W9163+X9163+Y9163)/3</f>
        <v>51.666666666666664</v>
      </c>
      <c r="AG9163" s="14">
        <f>AC9163/AF9163</f>
        <v>2.3225806451612905</v>
      </c>
      <c r="AH9163" s="14">
        <f>AG9163-AE9163</f>
        <v>-3.7774193548387092</v>
      </c>
      <c r="AI9163" s="14">
        <f>AC9163-(AE9163*AF9163)</f>
        <v>-195.16666666666663</v>
      </c>
      <c r="AJ9163" s="3017"/>
    </row>
    <row r="9164" spans="1:36" ht="15.75">
      <c r="A9164" s="3018">
        <v>3</v>
      </c>
      <c r="B9164" s="3019" t="s">
        <v>2575</v>
      </c>
      <c r="C9164" s="3017" t="s">
        <v>66</v>
      </c>
      <c r="D9164" s="3020">
        <v>44.480829999999997</v>
      </c>
      <c r="E9164" s="3017">
        <v>7</v>
      </c>
      <c r="F9164" s="3021">
        <f>D9164*E9164</f>
        <v>311.36581000000001</v>
      </c>
      <c r="G9164" s="3017"/>
      <c r="H9164" s="3021">
        <f>D9164*G9164</f>
        <v>0</v>
      </c>
      <c r="I9164" s="3022">
        <v>44748</v>
      </c>
      <c r="J9164" s="3022">
        <v>45283</v>
      </c>
      <c r="K9164" s="3022"/>
      <c r="L9164" s="3019">
        <v>455</v>
      </c>
      <c r="M9164" s="3023">
        <v>44729</v>
      </c>
      <c r="N9164" s="3017">
        <v>0</v>
      </c>
      <c r="O9164" s="3017">
        <v>0</v>
      </c>
      <c r="P9164" s="3017">
        <v>1</v>
      </c>
      <c r="Q9164" s="3017"/>
      <c r="R9164" s="3017"/>
      <c r="S9164" s="3017"/>
      <c r="T9164" s="3017"/>
      <c r="U9164" s="3017"/>
      <c r="V9164" s="3017"/>
      <c r="W9164" s="3017"/>
      <c r="X9164" s="3017"/>
      <c r="Y9164" s="3017"/>
      <c r="Z9164" s="3017"/>
      <c r="AA9164" s="3017"/>
      <c r="AB9164" s="3021"/>
      <c r="AC9164" s="1507">
        <f>E9164+G9164-N9164-O9164-AA9164-P9164-Q9164-R9164-S9164-T9164-U9164-V9164-W9164-X9164-Y9164</f>
        <v>6</v>
      </c>
      <c r="AD9164" s="1508">
        <f>D9164*AC9164</f>
        <v>266.88497999999998</v>
      </c>
      <c r="AE9164" s="14">
        <f>(J9164-"01.04.2023")/30</f>
        <v>8.8666666666666671</v>
      </c>
      <c r="AF9164" s="14">
        <f>(N9164+O9164+P9164+Q9164+R9164+S9164+T9164+U9164+V9164+W9164+X9164+Y9164)/3</f>
        <v>0.33333333333333331</v>
      </c>
      <c r="AG9164" s="14">
        <f>AC9164/AF9164</f>
        <v>18</v>
      </c>
      <c r="AH9164" s="14">
        <f>AG9164-AE9164</f>
        <v>9.1333333333333329</v>
      </c>
      <c r="AI9164" s="14">
        <f>AC9164-(AE9164*AF9164)</f>
        <v>3.0444444444444443</v>
      </c>
      <c r="AJ9164" s="3017"/>
    </row>
    <row r="9165" spans="1:36" ht="15.75">
      <c r="A9165" s="4311" t="s">
        <v>8607</v>
      </c>
      <c r="B9165" s="4312"/>
      <c r="C9165" s="4312"/>
      <c r="D9165" s="4312"/>
      <c r="E9165" s="4312"/>
      <c r="F9165" s="4312"/>
      <c r="G9165" s="4312"/>
      <c r="H9165" s="4312"/>
      <c r="I9165" s="4312"/>
      <c r="J9165" s="4312"/>
      <c r="K9165" s="4312"/>
      <c r="L9165" s="4312"/>
      <c r="M9165" s="4312"/>
      <c r="N9165" s="4312"/>
      <c r="O9165" s="4312"/>
      <c r="P9165" s="4312"/>
      <c r="Q9165" s="4312"/>
      <c r="R9165" s="4312"/>
      <c r="S9165" s="4312"/>
      <c r="T9165" s="4312"/>
      <c r="U9165" s="4312"/>
      <c r="V9165" s="4312"/>
      <c r="W9165" s="4312"/>
      <c r="X9165" s="4312"/>
      <c r="Y9165" s="4312"/>
      <c r="Z9165" s="4312"/>
      <c r="AA9165" s="4312"/>
      <c r="AB9165" s="4312"/>
      <c r="AC9165" s="4312"/>
      <c r="AD9165" s="4312"/>
      <c r="AE9165" s="4312"/>
      <c r="AF9165" s="4312"/>
      <c r="AG9165" s="4312"/>
      <c r="AH9165" s="4312"/>
      <c r="AI9165" s="4312"/>
      <c r="AJ9165" s="4313"/>
    </row>
    <row r="9166" spans="1:36" ht="15.75">
      <c r="A9166" s="3018">
        <v>1</v>
      </c>
      <c r="B9166" s="3027" t="s">
        <v>3540</v>
      </c>
      <c r="C9166" s="3017" t="s">
        <v>66</v>
      </c>
      <c r="D9166" s="3024">
        <v>43.986753999999998</v>
      </c>
      <c r="E9166" s="3017">
        <v>3053</v>
      </c>
      <c r="F9166" s="3021">
        <f>D9166*E9166</f>
        <v>134291.559962</v>
      </c>
      <c r="G9166" s="3017"/>
      <c r="H9166" s="3021">
        <f>D9166*G9166</f>
        <v>0</v>
      </c>
      <c r="I9166" s="3022">
        <v>44748</v>
      </c>
      <c r="J9166" s="3022">
        <v>45200</v>
      </c>
      <c r="K9166" s="3022"/>
      <c r="L9166" s="3019">
        <v>410</v>
      </c>
      <c r="M9166" s="3023">
        <v>44718</v>
      </c>
      <c r="N9166" s="3017">
        <v>165</v>
      </c>
      <c r="O9166" s="3017">
        <v>146</v>
      </c>
      <c r="P9166" s="3017">
        <v>291</v>
      </c>
      <c r="Q9166" s="3017"/>
      <c r="R9166" s="3017"/>
      <c r="S9166" s="3017"/>
      <c r="T9166" s="3017"/>
      <c r="U9166" s="3017"/>
      <c r="V9166" s="3017"/>
      <c r="W9166" s="3017"/>
      <c r="X9166" s="3017"/>
      <c r="Y9166" s="3017"/>
      <c r="Z9166" s="3017"/>
      <c r="AA9166" s="3017"/>
      <c r="AB9166" s="3021" t="s">
        <v>6119</v>
      </c>
      <c r="AC9166" s="1507">
        <f>E9166+G9166-N9166-O9166-AA9166-P9166-Q9166-R9166-S9166-T9166-U9166-V9166-W9166-X9166-Y9166</f>
        <v>2451</v>
      </c>
      <c r="AD9166" s="1508">
        <f>D9166*AC9166</f>
        <v>107811.53405399999</v>
      </c>
      <c r="AE9166" s="14">
        <f>(J9166-"01.04.2023")/30</f>
        <v>6.1</v>
      </c>
      <c r="AF9166" s="14">
        <f>(N9166+O9166+P9166+Q9166+R9166+S9166+T9166+U9166+V9166+W9166+X9166+Y9166)/3</f>
        <v>200.66666666666666</v>
      </c>
      <c r="AG9166" s="14">
        <f>AC9166/AF9166</f>
        <v>12.214285714285715</v>
      </c>
      <c r="AH9166" s="14">
        <f>AG9166-AE9166</f>
        <v>6.1142857142857157</v>
      </c>
      <c r="AI9166" s="14">
        <f>AC9166-(AE9166*AF9166)</f>
        <v>1226.9333333333334</v>
      </c>
      <c r="AJ9166" s="3017"/>
    </row>
    <row r="9167" spans="1:36" ht="15.75">
      <c r="A9167" s="3018">
        <v>2</v>
      </c>
      <c r="B9167" s="3027" t="s">
        <v>3541</v>
      </c>
      <c r="C9167" s="3017" t="s">
        <v>66</v>
      </c>
      <c r="D9167" s="3020">
        <v>44.876373999999998</v>
      </c>
      <c r="E9167" s="3017">
        <v>3053</v>
      </c>
      <c r="F9167" s="3021">
        <f>D9167*E9167</f>
        <v>137007.56982199999</v>
      </c>
      <c r="G9167" s="3017"/>
      <c r="H9167" s="3021">
        <f>D9167*G9167</f>
        <v>0</v>
      </c>
      <c r="I9167" s="3022">
        <v>44748</v>
      </c>
      <c r="J9167" s="3022">
        <v>45200</v>
      </c>
      <c r="K9167" s="3022"/>
      <c r="L9167" s="3019">
        <v>410</v>
      </c>
      <c r="M9167" s="3023">
        <v>44718</v>
      </c>
      <c r="N9167" s="3017">
        <v>165</v>
      </c>
      <c r="O9167" s="3017">
        <v>146</v>
      </c>
      <c r="P9167" s="3017">
        <v>291</v>
      </c>
      <c r="Q9167" s="3017"/>
      <c r="R9167" s="3017"/>
      <c r="S9167" s="3017"/>
      <c r="T9167" s="3017"/>
      <c r="U9167" s="3017"/>
      <c r="V9167" s="3017"/>
      <c r="W9167" s="3017"/>
      <c r="X9167" s="3017"/>
      <c r="Y9167" s="3017"/>
      <c r="Z9167" s="3017"/>
      <c r="AA9167" s="3017"/>
      <c r="AB9167" s="3021"/>
      <c r="AC9167" s="1507">
        <f>E9167+G9167-N9167-O9167-AA9167-P9167-Q9167-R9167-S9167-T9167-U9167-V9167-W9167-X9167-Y9167</f>
        <v>2451</v>
      </c>
      <c r="AD9167" s="1508">
        <f>D9167*AC9167</f>
        <v>109991.99267399999</v>
      </c>
      <c r="AE9167" s="14">
        <f>(J9167-"01.04.2023")/30</f>
        <v>6.1</v>
      </c>
      <c r="AF9167" s="14">
        <f>(N9167+O9167+P9167+Q9167+R9167+S9167+T9167+U9167+V9167+W9167+X9167+Y9167)/3</f>
        <v>200.66666666666666</v>
      </c>
      <c r="AG9167" s="14">
        <f>AC9167/AF9167</f>
        <v>12.214285714285715</v>
      </c>
      <c r="AH9167" s="14">
        <f>AG9167-AE9167</f>
        <v>6.1142857142857157</v>
      </c>
      <c r="AI9167" s="14">
        <f>AC9167-(AE9167*AF9167)</f>
        <v>1226.9333333333334</v>
      </c>
      <c r="AJ9167" s="3017"/>
    </row>
    <row r="9168" spans="1:36" ht="15.75">
      <c r="A9168" s="4304" t="s">
        <v>179</v>
      </c>
      <c r="B9168" s="4304"/>
      <c r="C9168" s="4304"/>
      <c r="D9168" s="4304"/>
      <c r="E9168" s="4304"/>
      <c r="F9168" s="4304"/>
      <c r="G9168" s="4304"/>
      <c r="H9168" s="4304"/>
      <c r="I9168" s="4304"/>
      <c r="J9168" s="4304"/>
      <c r="K9168" s="4304"/>
      <c r="L9168" s="4304"/>
      <c r="M9168" s="4304"/>
      <c r="N9168" s="4304"/>
      <c r="O9168" s="4304"/>
      <c r="P9168" s="4304"/>
      <c r="Q9168" s="4304"/>
      <c r="R9168" s="4304"/>
      <c r="S9168" s="4304"/>
      <c r="T9168" s="4304"/>
      <c r="U9168" s="4304"/>
      <c r="V9168" s="4304"/>
      <c r="W9168" s="4304"/>
      <c r="X9168" s="4304"/>
      <c r="Y9168" s="4304"/>
      <c r="Z9168" s="4304"/>
      <c r="AA9168" s="4304"/>
      <c r="AB9168" s="4304"/>
      <c r="AC9168" s="4304"/>
      <c r="AD9168" s="4304"/>
      <c r="AE9168" s="4304"/>
      <c r="AF9168" s="4304"/>
      <c r="AG9168" s="4304"/>
      <c r="AH9168" s="4304"/>
      <c r="AI9168" s="4304"/>
      <c r="AJ9168" s="4304"/>
    </row>
    <row r="9169" spans="1:36" ht="15.75">
      <c r="A9169" s="4304" t="s">
        <v>8608</v>
      </c>
      <c r="B9169" s="4304"/>
      <c r="C9169" s="4304"/>
      <c r="D9169" s="4304"/>
      <c r="E9169" s="4304"/>
      <c r="F9169" s="4304"/>
      <c r="G9169" s="4304"/>
      <c r="H9169" s="4304"/>
      <c r="I9169" s="4304"/>
      <c r="J9169" s="4304"/>
      <c r="K9169" s="4304"/>
      <c r="L9169" s="4304"/>
      <c r="M9169" s="4304"/>
      <c r="N9169" s="4304"/>
      <c r="O9169" s="4304"/>
      <c r="P9169" s="4304"/>
      <c r="Q9169" s="4304"/>
      <c r="R9169" s="4304"/>
      <c r="S9169" s="4304"/>
      <c r="T9169" s="4304"/>
      <c r="U9169" s="4304"/>
      <c r="V9169" s="4304"/>
      <c r="W9169" s="4304"/>
      <c r="X9169" s="4304"/>
      <c r="Y9169" s="4304"/>
      <c r="Z9169" s="4304"/>
      <c r="AA9169" s="4304"/>
      <c r="AB9169" s="4304"/>
      <c r="AC9169" s="4304"/>
      <c r="AD9169" s="4304"/>
      <c r="AE9169" s="4304"/>
      <c r="AF9169" s="4304"/>
      <c r="AG9169" s="4304"/>
      <c r="AH9169" s="4304"/>
      <c r="AI9169" s="4304"/>
      <c r="AJ9169" s="4304"/>
    </row>
    <row r="9170" spans="1:36" ht="31.5">
      <c r="A9170" s="3018">
        <v>1</v>
      </c>
      <c r="B9170" s="3019" t="s">
        <v>769</v>
      </c>
      <c r="C9170" s="3017" t="s">
        <v>65</v>
      </c>
      <c r="D9170" s="3028">
        <v>227.48</v>
      </c>
      <c r="E9170" s="3025">
        <v>2674</v>
      </c>
      <c r="F9170" s="3021">
        <f t="shared" ref="F9170:F9192" si="3294">D9170*E9170</f>
        <v>608281.52</v>
      </c>
      <c r="G9170" s="3025"/>
      <c r="H9170" s="3021">
        <f t="shared" ref="H9170:H9191" si="3295">D9170*G9170</f>
        <v>0</v>
      </c>
      <c r="I9170" s="3022">
        <v>44594</v>
      </c>
      <c r="J9170" s="3022">
        <v>45181</v>
      </c>
      <c r="K9170" s="3022"/>
      <c r="L9170" s="3026"/>
      <c r="M9170" s="3026"/>
      <c r="N9170" s="3017">
        <v>2</v>
      </c>
      <c r="O9170" s="3025">
        <v>1</v>
      </c>
      <c r="P9170" s="3025">
        <v>0</v>
      </c>
      <c r="Q9170" s="3025"/>
      <c r="R9170" s="3025"/>
      <c r="S9170" s="3025"/>
      <c r="T9170" s="3025"/>
      <c r="U9170" s="3025"/>
      <c r="V9170" s="3025"/>
      <c r="W9170" s="3025"/>
      <c r="X9170" s="3017"/>
      <c r="Y9170" s="3017"/>
      <c r="Z9170" s="3017"/>
      <c r="AA9170" s="3017"/>
      <c r="AB9170" s="3021"/>
      <c r="AC9170" s="1507">
        <f t="shared" ref="AC9170:AC9192" si="3296">E9170+G9170-N9170-O9170-AA9170-P9170-Q9170-R9170-S9170-T9170-U9170-V9170-W9170-X9170-Y9170</f>
        <v>2671</v>
      </c>
      <c r="AD9170" s="1508">
        <f t="shared" ref="AD9170:AD9192" si="3297">D9170*AC9170</f>
        <v>607599.07999999996</v>
      </c>
      <c r="AE9170" s="14">
        <f t="shared" ref="AE9170:AE9192" si="3298">(J9170-"01.04.2023")/30</f>
        <v>5.4666666666666668</v>
      </c>
      <c r="AF9170" s="14">
        <f t="shared" ref="AF9170:AF9192" si="3299">(N9170+O9170+P9170+Q9170+R9170+S9170+T9170+U9170+V9170+W9170+X9170+Y9170)/3</f>
        <v>1</v>
      </c>
      <c r="AG9170" s="14">
        <f t="shared" ref="AG9170:AG9192" si="3300">AC9170/AF9170</f>
        <v>2671</v>
      </c>
      <c r="AH9170" s="14">
        <f t="shared" ref="AH9170:AH9192" si="3301">AG9170-AE9170</f>
        <v>2665.5333333333333</v>
      </c>
      <c r="AI9170" s="14">
        <f t="shared" ref="AI9170:AI9192" si="3302">AC9170-(AE9170*AF9170)</f>
        <v>2665.5333333333333</v>
      </c>
      <c r="AJ9170" s="3017"/>
    </row>
    <row r="9171" spans="1:36" ht="15.75">
      <c r="A9171" s="3018">
        <v>3</v>
      </c>
      <c r="B9171" s="3019" t="s">
        <v>2577</v>
      </c>
      <c r="C9171" s="3017" t="s">
        <v>65</v>
      </c>
      <c r="D9171" s="3020">
        <v>246.83805000000001</v>
      </c>
      <c r="E9171" s="3025">
        <v>990</v>
      </c>
      <c r="F9171" s="3021">
        <f t="shared" si="3294"/>
        <v>244369.66950000002</v>
      </c>
      <c r="G9171" s="3025"/>
      <c r="H9171" s="3021">
        <f t="shared" si="3295"/>
        <v>0</v>
      </c>
      <c r="I9171" s="3023">
        <v>44873</v>
      </c>
      <c r="J9171" s="3022">
        <v>44985</v>
      </c>
      <c r="K9171" s="3022"/>
      <c r="L9171" s="3026"/>
      <c r="M9171" s="3026"/>
      <c r="N9171" s="3017">
        <v>42</v>
      </c>
      <c r="O9171" s="3025">
        <v>0</v>
      </c>
      <c r="P9171" s="3025">
        <v>0</v>
      </c>
      <c r="Q9171" s="3025"/>
      <c r="R9171" s="3025"/>
      <c r="S9171" s="3025"/>
      <c r="T9171" s="3025"/>
      <c r="U9171" s="3025"/>
      <c r="V9171" s="3025"/>
      <c r="W9171" s="3025"/>
      <c r="X9171" s="3017"/>
      <c r="Y9171" s="3017"/>
      <c r="Z9171" s="3017"/>
      <c r="AA9171" s="3017"/>
      <c r="AB9171" s="3021"/>
      <c r="AC9171" s="1507">
        <f t="shared" si="3296"/>
        <v>948</v>
      </c>
      <c r="AD9171" s="1508">
        <f t="shared" si="3297"/>
        <v>234002.47140000001</v>
      </c>
      <c r="AE9171" s="14">
        <f t="shared" si="3298"/>
        <v>-1.0666666666666667</v>
      </c>
      <c r="AF9171" s="14">
        <f t="shared" si="3299"/>
        <v>14</v>
      </c>
      <c r="AG9171" s="14">
        <f t="shared" si="3300"/>
        <v>67.714285714285708</v>
      </c>
      <c r="AH9171" s="14">
        <f t="shared" si="3301"/>
        <v>68.780952380952371</v>
      </c>
      <c r="AI9171" s="14">
        <f t="shared" si="3302"/>
        <v>962.93333333333328</v>
      </c>
      <c r="AJ9171" s="3017"/>
    </row>
    <row r="9172" spans="1:36" ht="15.75">
      <c r="A9172" s="3018">
        <v>4</v>
      </c>
      <c r="B9172" s="3019" t="s">
        <v>2577</v>
      </c>
      <c r="C9172" s="3017" t="s">
        <v>65</v>
      </c>
      <c r="D9172" s="3020">
        <v>246.83805000000001</v>
      </c>
      <c r="E9172" s="3025">
        <v>900</v>
      </c>
      <c r="F9172" s="3021">
        <f t="shared" si="3294"/>
        <v>222154.245</v>
      </c>
      <c r="G9172" s="3025"/>
      <c r="H9172" s="3021">
        <f t="shared" si="3295"/>
        <v>0</v>
      </c>
      <c r="I9172" s="3023">
        <v>44873</v>
      </c>
      <c r="J9172" s="3022">
        <v>44985</v>
      </c>
      <c r="K9172" s="3022"/>
      <c r="L9172" s="3026"/>
      <c r="M9172" s="3026"/>
      <c r="N9172" s="3017">
        <v>12</v>
      </c>
      <c r="O9172" s="3025">
        <v>0</v>
      </c>
      <c r="P9172" s="3025">
        <v>0</v>
      </c>
      <c r="Q9172" s="3025"/>
      <c r="R9172" s="3025"/>
      <c r="S9172" s="3025"/>
      <c r="T9172" s="3025"/>
      <c r="U9172" s="3025"/>
      <c r="V9172" s="3025"/>
      <c r="W9172" s="3025"/>
      <c r="X9172" s="3017"/>
      <c r="Y9172" s="3017"/>
      <c r="Z9172" s="3017"/>
      <c r="AA9172" s="3017"/>
      <c r="AB9172" s="3021"/>
      <c r="AC9172" s="1507">
        <f t="shared" si="3296"/>
        <v>888</v>
      </c>
      <c r="AD9172" s="1508">
        <f t="shared" si="3297"/>
        <v>219192.18840000001</v>
      </c>
      <c r="AE9172" s="14">
        <f t="shared" si="3298"/>
        <v>-1.0666666666666667</v>
      </c>
      <c r="AF9172" s="14">
        <f t="shared" si="3299"/>
        <v>4</v>
      </c>
      <c r="AG9172" s="14">
        <f t="shared" si="3300"/>
        <v>222</v>
      </c>
      <c r="AH9172" s="14">
        <f t="shared" si="3301"/>
        <v>223.06666666666666</v>
      </c>
      <c r="AI9172" s="14">
        <f t="shared" si="3302"/>
        <v>892.26666666666665</v>
      </c>
      <c r="AJ9172" s="3017"/>
    </row>
    <row r="9173" spans="1:36" ht="63">
      <c r="A9173" s="3018">
        <v>7</v>
      </c>
      <c r="B9173" s="1816" t="s">
        <v>10248</v>
      </c>
      <c r="C9173" s="3017" t="s">
        <v>65</v>
      </c>
      <c r="D9173" s="3020">
        <v>533.91999999999996</v>
      </c>
      <c r="E9173" s="3025"/>
      <c r="F9173" s="3021">
        <f t="shared" si="3294"/>
        <v>0</v>
      </c>
      <c r="G9173" s="3025">
        <v>150</v>
      </c>
      <c r="H9173" s="3021">
        <f t="shared" si="3295"/>
        <v>80088</v>
      </c>
      <c r="I9173" s="3023">
        <v>45007</v>
      </c>
      <c r="J9173" s="3022">
        <v>45034</v>
      </c>
      <c r="K9173" s="3022"/>
      <c r="L9173" s="3026"/>
      <c r="M9173" s="3026"/>
      <c r="N9173" s="3017">
        <v>0</v>
      </c>
      <c r="O9173" s="3025">
        <v>0</v>
      </c>
      <c r="P9173" s="3025">
        <v>42</v>
      </c>
      <c r="Q9173" s="3025"/>
      <c r="R9173" s="3025"/>
      <c r="S9173" s="3025"/>
      <c r="T9173" s="3025"/>
      <c r="U9173" s="3025"/>
      <c r="V9173" s="3025"/>
      <c r="W9173" s="3025"/>
      <c r="X9173" s="3017"/>
      <c r="Y9173" s="3017"/>
      <c r="Z9173" s="3017"/>
      <c r="AA9173" s="3017"/>
      <c r="AB9173" s="3021"/>
      <c r="AC9173" s="1507">
        <f t="shared" si="3296"/>
        <v>108</v>
      </c>
      <c r="AD9173" s="1508">
        <f t="shared" si="3297"/>
        <v>57663.359999999993</v>
      </c>
      <c r="AE9173" s="14">
        <f t="shared" si="3298"/>
        <v>0.56666666666666665</v>
      </c>
      <c r="AF9173" s="14">
        <f t="shared" si="3299"/>
        <v>14</v>
      </c>
      <c r="AG9173" s="14">
        <f t="shared" si="3300"/>
        <v>7.7142857142857144</v>
      </c>
      <c r="AH9173" s="14">
        <f t="shared" si="3301"/>
        <v>7.147619047619048</v>
      </c>
      <c r="AI9173" s="14">
        <f t="shared" si="3302"/>
        <v>100.06666666666666</v>
      </c>
      <c r="AJ9173" s="3017"/>
    </row>
    <row r="9174" spans="1:36" ht="15.75">
      <c r="A9174" s="3018">
        <v>8</v>
      </c>
      <c r="B9174" s="3030" t="s">
        <v>8159</v>
      </c>
      <c r="C9174" s="3017" t="s">
        <v>65</v>
      </c>
      <c r="D9174" s="3020">
        <v>166.75</v>
      </c>
      <c r="E9174" s="3025"/>
      <c r="F9174" s="3021">
        <f t="shared" si="3294"/>
        <v>0</v>
      </c>
      <c r="G9174" s="3025">
        <v>120</v>
      </c>
      <c r="H9174" s="3021">
        <f t="shared" si="3295"/>
        <v>20010</v>
      </c>
      <c r="I9174" s="3023">
        <v>44930</v>
      </c>
      <c r="J9174" s="3022">
        <v>44986</v>
      </c>
      <c r="K9174" s="3022"/>
      <c r="L9174" s="3026"/>
      <c r="M9174" s="3026"/>
      <c r="N9174" s="3017">
        <v>30</v>
      </c>
      <c r="O9174" s="3025">
        <v>70</v>
      </c>
      <c r="P9174" s="3025"/>
      <c r="Q9174" s="3025"/>
      <c r="R9174" s="3025"/>
      <c r="S9174" s="3025"/>
      <c r="T9174" s="3025"/>
      <c r="U9174" s="3025"/>
      <c r="V9174" s="3025"/>
      <c r="W9174" s="3025"/>
      <c r="X9174" s="3017"/>
      <c r="Y9174" s="3017"/>
      <c r="Z9174" s="3017"/>
      <c r="AA9174" s="3017"/>
      <c r="AB9174" s="3021"/>
      <c r="AC9174" s="1507">
        <f t="shared" si="3296"/>
        <v>20</v>
      </c>
      <c r="AD9174" s="1508">
        <f t="shared" si="3297"/>
        <v>3335</v>
      </c>
      <c r="AE9174" s="14">
        <f t="shared" si="3298"/>
        <v>-1.0333333333333334</v>
      </c>
      <c r="AF9174" s="14">
        <f t="shared" si="3299"/>
        <v>33.333333333333336</v>
      </c>
      <c r="AG9174" s="14">
        <f t="shared" si="3300"/>
        <v>0.6</v>
      </c>
      <c r="AH9174" s="14">
        <f t="shared" si="3301"/>
        <v>1.6333333333333333</v>
      </c>
      <c r="AI9174" s="14">
        <f t="shared" si="3302"/>
        <v>54.44444444444445</v>
      </c>
      <c r="AJ9174" s="3017"/>
    </row>
    <row r="9175" spans="1:36" ht="31.5">
      <c r="A9175" s="3018">
        <v>8</v>
      </c>
      <c r="B9175" s="3030" t="s">
        <v>8159</v>
      </c>
      <c r="C9175" s="3017" t="s">
        <v>65</v>
      </c>
      <c r="D9175" s="3020">
        <v>166.75</v>
      </c>
      <c r="E9175" s="3025"/>
      <c r="F9175" s="3021">
        <f t="shared" si="3294"/>
        <v>0</v>
      </c>
      <c r="G9175" s="3025">
        <v>20</v>
      </c>
      <c r="H9175" s="3021">
        <f t="shared" si="3295"/>
        <v>3335</v>
      </c>
      <c r="I9175" s="3023" t="s">
        <v>10249</v>
      </c>
      <c r="J9175" s="3022">
        <v>45051</v>
      </c>
      <c r="K9175" s="3022"/>
      <c r="L9175" s="3026"/>
      <c r="M9175" s="3026"/>
      <c r="N9175" s="3017">
        <v>0</v>
      </c>
      <c r="O9175" s="3025">
        <v>0</v>
      </c>
      <c r="P9175" s="3025">
        <v>0</v>
      </c>
      <c r="Q9175" s="3025"/>
      <c r="R9175" s="3025"/>
      <c r="S9175" s="3025"/>
      <c r="T9175" s="3025"/>
      <c r="U9175" s="3025"/>
      <c r="V9175" s="3025"/>
      <c r="W9175" s="3025"/>
      <c r="X9175" s="3017"/>
      <c r="Y9175" s="3017"/>
      <c r="Z9175" s="3017"/>
      <c r="AA9175" s="3017"/>
      <c r="AB9175" s="3021"/>
      <c r="AC9175" s="1507">
        <f t="shared" si="3296"/>
        <v>20</v>
      </c>
      <c r="AD9175" s="1508">
        <f t="shared" si="3297"/>
        <v>3335</v>
      </c>
      <c r="AE9175" s="14">
        <f t="shared" si="3298"/>
        <v>1.1333333333333333</v>
      </c>
      <c r="AF9175" s="14">
        <f t="shared" si="3299"/>
        <v>0</v>
      </c>
      <c r="AG9175" s="14" t="e">
        <f t="shared" si="3300"/>
        <v>#DIV/0!</v>
      </c>
      <c r="AH9175" s="14" t="e">
        <f t="shared" si="3301"/>
        <v>#DIV/0!</v>
      </c>
      <c r="AI9175" s="14">
        <f t="shared" si="3302"/>
        <v>20</v>
      </c>
      <c r="AJ9175" s="3017"/>
    </row>
    <row r="9176" spans="1:36" ht="63">
      <c r="A9176" s="3018">
        <v>9</v>
      </c>
      <c r="B9176" s="3030" t="s">
        <v>8160</v>
      </c>
      <c r="C9176" s="3017" t="s">
        <v>66</v>
      </c>
      <c r="D9176" s="3020">
        <v>3.91</v>
      </c>
      <c r="E9176" s="3025"/>
      <c r="F9176" s="3021">
        <f t="shared" si="3294"/>
        <v>0</v>
      </c>
      <c r="G9176" s="3025">
        <f>12+2+1+1</f>
        <v>16</v>
      </c>
      <c r="H9176" s="3021">
        <f t="shared" si="3295"/>
        <v>62.56</v>
      </c>
      <c r="I9176" s="3023" t="s">
        <v>10250</v>
      </c>
      <c r="J9176" s="3022">
        <v>45566</v>
      </c>
      <c r="K9176" s="3022"/>
      <c r="L9176" s="3026"/>
      <c r="M9176" s="3026"/>
      <c r="N9176" s="3017">
        <v>3</v>
      </c>
      <c r="O9176" s="3025">
        <v>7</v>
      </c>
      <c r="P9176" s="3025">
        <v>4</v>
      </c>
      <c r="Q9176" s="3025"/>
      <c r="R9176" s="3025"/>
      <c r="S9176" s="3025"/>
      <c r="T9176" s="3025"/>
      <c r="U9176" s="3025"/>
      <c r="V9176" s="3025"/>
      <c r="W9176" s="3025"/>
      <c r="X9176" s="3017"/>
      <c r="Y9176" s="3017"/>
      <c r="Z9176" s="3017"/>
      <c r="AA9176" s="3017"/>
      <c r="AB9176" s="3021"/>
      <c r="AC9176" s="1507">
        <f t="shared" si="3296"/>
        <v>2</v>
      </c>
      <c r="AD9176" s="1508">
        <f t="shared" si="3297"/>
        <v>7.82</v>
      </c>
      <c r="AE9176" s="14">
        <f t="shared" si="3298"/>
        <v>18.3</v>
      </c>
      <c r="AF9176" s="14">
        <f t="shared" si="3299"/>
        <v>4.666666666666667</v>
      </c>
      <c r="AG9176" s="14">
        <f t="shared" si="3300"/>
        <v>0.42857142857142855</v>
      </c>
      <c r="AH9176" s="14">
        <f t="shared" si="3301"/>
        <v>-17.871428571428574</v>
      </c>
      <c r="AI9176" s="14">
        <f t="shared" si="3302"/>
        <v>-83.4</v>
      </c>
      <c r="AJ9176" s="3017"/>
    </row>
    <row r="9177" spans="1:36" ht="15.75">
      <c r="A9177" s="3018">
        <v>9</v>
      </c>
      <c r="B9177" s="1816" t="s">
        <v>8900</v>
      </c>
      <c r="C9177" s="3017" t="s">
        <v>143</v>
      </c>
      <c r="D9177" s="3020">
        <v>40.912039999999998</v>
      </c>
      <c r="E9177" s="3025"/>
      <c r="F9177" s="3021">
        <f t="shared" si="3294"/>
        <v>0</v>
      </c>
      <c r="G9177" s="3025">
        <v>25</v>
      </c>
      <c r="H9177" s="3021">
        <f t="shared" si="3295"/>
        <v>1022.8009999999999</v>
      </c>
      <c r="I9177" s="3023">
        <v>45007</v>
      </c>
      <c r="J9177" s="3022">
        <v>45260</v>
      </c>
      <c r="K9177" s="3022"/>
      <c r="L9177" s="3026"/>
      <c r="M9177" s="3026"/>
      <c r="N9177" s="3017">
        <v>0</v>
      </c>
      <c r="O9177" s="3025">
        <v>0</v>
      </c>
      <c r="P9177" s="3025">
        <v>7</v>
      </c>
      <c r="Q9177" s="3025"/>
      <c r="R9177" s="3025"/>
      <c r="S9177" s="3025"/>
      <c r="T9177" s="3025"/>
      <c r="U9177" s="3025"/>
      <c r="V9177" s="3025"/>
      <c r="W9177" s="3025"/>
      <c r="X9177" s="3017"/>
      <c r="Y9177" s="3017"/>
      <c r="Z9177" s="3017"/>
      <c r="AA9177" s="3017"/>
      <c r="AB9177" s="3021"/>
      <c r="AC9177" s="1507">
        <f t="shared" si="3296"/>
        <v>18</v>
      </c>
      <c r="AD9177" s="1508">
        <f t="shared" si="3297"/>
        <v>736.41671999999994</v>
      </c>
      <c r="AE9177" s="14">
        <f t="shared" si="3298"/>
        <v>8.1</v>
      </c>
      <c r="AF9177" s="14">
        <f t="shared" si="3299"/>
        <v>2.3333333333333335</v>
      </c>
      <c r="AG9177" s="14">
        <f t="shared" si="3300"/>
        <v>7.7142857142857135</v>
      </c>
      <c r="AH9177" s="14">
        <f t="shared" si="3301"/>
        <v>-0.38571428571428612</v>
      </c>
      <c r="AI9177" s="14">
        <f t="shared" si="3302"/>
        <v>-0.90000000000000213</v>
      </c>
      <c r="AJ9177" s="3017"/>
    </row>
    <row r="9178" spans="1:36" ht="15.75">
      <c r="A9178" s="3018">
        <v>10</v>
      </c>
      <c r="B9178" s="3031" t="s">
        <v>5674</v>
      </c>
      <c r="C9178" s="3017" t="s">
        <v>66</v>
      </c>
      <c r="D9178" s="3020">
        <v>3.5398399999999999</v>
      </c>
      <c r="E9178" s="3025">
        <v>900</v>
      </c>
      <c r="F9178" s="3021">
        <f t="shared" si="3294"/>
        <v>3185.8559999999998</v>
      </c>
      <c r="G9178" s="3025"/>
      <c r="H9178" s="3021">
        <f t="shared" si="3295"/>
        <v>0</v>
      </c>
      <c r="I9178" s="3023">
        <v>44873</v>
      </c>
      <c r="J9178" s="3022">
        <v>46326</v>
      </c>
      <c r="K9178" s="3022"/>
      <c r="L9178" s="3026"/>
      <c r="M9178" s="3026"/>
      <c r="N9178" s="3017">
        <v>12</v>
      </c>
      <c r="O9178" s="3025">
        <v>0</v>
      </c>
      <c r="P9178" s="3025">
        <v>0</v>
      </c>
      <c r="Q9178" s="3025"/>
      <c r="R9178" s="3025"/>
      <c r="S9178" s="3025"/>
      <c r="T9178" s="3025"/>
      <c r="U9178" s="3025"/>
      <c r="V9178" s="3025"/>
      <c r="W9178" s="3025"/>
      <c r="X9178" s="3017"/>
      <c r="Y9178" s="3017"/>
      <c r="Z9178" s="3017"/>
      <c r="AA9178" s="3017"/>
      <c r="AB9178" s="3021"/>
      <c r="AC9178" s="1507">
        <f t="shared" si="3296"/>
        <v>888</v>
      </c>
      <c r="AD9178" s="1508">
        <f t="shared" si="3297"/>
        <v>3143.3779199999999</v>
      </c>
      <c r="AE9178" s="14">
        <f t="shared" si="3298"/>
        <v>43.633333333333333</v>
      </c>
      <c r="AF9178" s="14">
        <f t="shared" si="3299"/>
        <v>4</v>
      </c>
      <c r="AG9178" s="14">
        <f t="shared" si="3300"/>
        <v>222</v>
      </c>
      <c r="AH9178" s="14">
        <f t="shared" si="3301"/>
        <v>178.36666666666667</v>
      </c>
      <c r="AI9178" s="14">
        <f t="shared" si="3302"/>
        <v>713.4666666666667</v>
      </c>
      <c r="AJ9178" s="3017"/>
    </row>
    <row r="9179" spans="1:36" ht="15.75">
      <c r="A9179" s="3018">
        <v>11</v>
      </c>
      <c r="B9179" s="3030" t="s">
        <v>8153</v>
      </c>
      <c r="C9179" s="3017" t="s">
        <v>66</v>
      </c>
      <c r="D9179" s="3020">
        <v>1.5</v>
      </c>
      <c r="E9179" s="3025"/>
      <c r="F9179" s="3021">
        <f t="shared" si="3294"/>
        <v>0</v>
      </c>
      <c r="G9179" s="3025">
        <v>120</v>
      </c>
      <c r="H9179" s="3021">
        <f t="shared" si="3295"/>
        <v>180</v>
      </c>
      <c r="I9179" s="3023">
        <v>44930</v>
      </c>
      <c r="J9179" s="3022">
        <v>46326</v>
      </c>
      <c r="K9179" s="3022"/>
      <c r="L9179" s="3026"/>
      <c r="M9179" s="3026"/>
      <c r="N9179" s="3017">
        <v>30</v>
      </c>
      <c r="O9179" s="3025">
        <v>70</v>
      </c>
      <c r="P9179" s="3025">
        <v>0</v>
      </c>
      <c r="Q9179" s="3025"/>
      <c r="R9179" s="3025"/>
      <c r="S9179" s="3025"/>
      <c r="T9179" s="3025"/>
      <c r="U9179" s="3025"/>
      <c r="V9179" s="3025"/>
      <c r="W9179" s="3025"/>
      <c r="X9179" s="3017"/>
      <c r="Y9179" s="3017"/>
      <c r="Z9179" s="3017"/>
      <c r="AA9179" s="3017"/>
      <c r="AB9179" s="3021"/>
      <c r="AC9179" s="1507">
        <f t="shared" si="3296"/>
        <v>20</v>
      </c>
      <c r="AD9179" s="1508">
        <f t="shared" si="3297"/>
        <v>30</v>
      </c>
      <c r="AE9179" s="14">
        <f t="shared" si="3298"/>
        <v>43.633333333333333</v>
      </c>
      <c r="AF9179" s="14">
        <f t="shared" si="3299"/>
        <v>33.333333333333336</v>
      </c>
      <c r="AG9179" s="14">
        <f t="shared" si="3300"/>
        <v>0.6</v>
      </c>
      <c r="AH9179" s="14">
        <f t="shared" si="3301"/>
        <v>-43.033333333333331</v>
      </c>
      <c r="AI9179" s="14">
        <f t="shared" si="3302"/>
        <v>-1434.4444444444446</v>
      </c>
      <c r="AJ9179" s="3017"/>
    </row>
    <row r="9180" spans="1:36" ht="15.75">
      <c r="A9180" s="3018">
        <v>12</v>
      </c>
      <c r="B9180" s="3031" t="s">
        <v>10251</v>
      </c>
      <c r="C9180" s="3017" t="s">
        <v>66</v>
      </c>
      <c r="D9180" s="3020">
        <v>1.29</v>
      </c>
      <c r="E9180" s="3025"/>
      <c r="F9180" s="3021">
        <f t="shared" si="3294"/>
        <v>0</v>
      </c>
      <c r="G9180" s="3025">
        <v>12</v>
      </c>
      <c r="H9180" s="3021">
        <f t="shared" si="3295"/>
        <v>15.48</v>
      </c>
      <c r="I9180" s="3023">
        <v>44930</v>
      </c>
      <c r="J9180" s="3022">
        <v>45838</v>
      </c>
      <c r="K9180" s="3022"/>
      <c r="L9180" s="3026"/>
      <c r="M9180" s="3026"/>
      <c r="N9180" s="3017">
        <v>3</v>
      </c>
      <c r="O9180" s="3025">
        <v>7</v>
      </c>
      <c r="P9180" s="3025">
        <v>0</v>
      </c>
      <c r="Q9180" s="3025"/>
      <c r="R9180" s="3025"/>
      <c r="S9180" s="3025"/>
      <c r="T9180" s="3025"/>
      <c r="U9180" s="3025"/>
      <c r="V9180" s="3025"/>
      <c r="W9180" s="3025"/>
      <c r="X9180" s="3017"/>
      <c r="Y9180" s="3017"/>
      <c r="Z9180" s="3017"/>
      <c r="AA9180" s="3017"/>
      <c r="AB9180" s="3021"/>
      <c r="AC9180" s="1507">
        <f t="shared" si="3296"/>
        <v>2</v>
      </c>
      <c r="AD9180" s="1508">
        <f t="shared" si="3297"/>
        <v>2.58</v>
      </c>
      <c r="AE9180" s="14">
        <f t="shared" si="3298"/>
        <v>27.366666666666667</v>
      </c>
      <c r="AF9180" s="14">
        <f t="shared" si="3299"/>
        <v>3.3333333333333335</v>
      </c>
      <c r="AG9180" s="14">
        <f t="shared" si="3300"/>
        <v>0.6</v>
      </c>
      <c r="AH9180" s="14">
        <f t="shared" si="3301"/>
        <v>-26.766666666666666</v>
      </c>
      <c r="AI9180" s="14">
        <f t="shared" si="3302"/>
        <v>-89.222222222222229</v>
      </c>
      <c r="AJ9180" s="3017"/>
    </row>
    <row r="9181" spans="1:36" ht="18.75" customHeight="1">
      <c r="A9181" s="3018">
        <v>12</v>
      </c>
      <c r="B9181" s="3031" t="s">
        <v>10251</v>
      </c>
      <c r="C9181" s="3017" t="s">
        <v>66</v>
      </c>
      <c r="D9181" s="3020">
        <v>1.29</v>
      </c>
      <c r="E9181" s="3025"/>
      <c r="F9181" s="3021">
        <f t="shared" si="3294"/>
        <v>0</v>
      </c>
      <c r="G9181" s="3025">
        <f>2+1+1</f>
        <v>4</v>
      </c>
      <c r="H9181" s="3021">
        <f t="shared" si="3295"/>
        <v>5.16</v>
      </c>
      <c r="I9181" s="3023" t="s">
        <v>10252</v>
      </c>
      <c r="J9181" s="3022">
        <v>46661</v>
      </c>
      <c r="K9181" s="3022"/>
      <c r="L9181" s="3026"/>
      <c r="M9181" s="3026"/>
      <c r="N9181" s="3017">
        <v>0</v>
      </c>
      <c r="O9181" s="3025">
        <v>0</v>
      </c>
      <c r="P9181" s="3025">
        <v>0</v>
      </c>
      <c r="Q9181" s="3025"/>
      <c r="R9181" s="3025"/>
      <c r="S9181" s="3025"/>
      <c r="T9181" s="3025"/>
      <c r="U9181" s="3025"/>
      <c r="V9181" s="3025"/>
      <c r="W9181" s="3025"/>
      <c r="X9181" s="3017"/>
      <c r="Y9181" s="3017"/>
      <c r="Z9181" s="3017"/>
      <c r="AA9181" s="3017"/>
      <c r="AB9181" s="3021"/>
      <c r="AC9181" s="1507">
        <f t="shared" si="3296"/>
        <v>4</v>
      </c>
      <c r="AD9181" s="1508">
        <f t="shared" si="3297"/>
        <v>5.16</v>
      </c>
      <c r="AE9181" s="14">
        <f t="shared" si="3298"/>
        <v>54.8</v>
      </c>
      <c r="AF9181" s="14">
        <f t="shared" si="3299"/>
        <v>0</v>
      </c>
      <c r="AG9181" s="14" t="e">
        <f t="shared" si="3300"/>
        <v>#DIV/0!</v>
      </c>
      <c r="AH9181" s="14" t="e">
        <f t="shared" si="3301"/>
        <v>#DIV/0!</v>
      </c>
      <c r="AI9181" s="14">
        <f t="shared" si="3302"/>
        <v>4</v>
      </c>
      <c r="AJ9181" s="3017"/>
    </row>
    <row r="9182" spans="1:36" ht="15.75">
      <c r="A9182" s="3018">
        <v>13</v>
      </c>
      <c r="B9182" s="3030" t="s">
        <v>8154</v>
      </c>
      <c r="C9182" s="3017" t="s">
        <v>66</v>
      </c>
      <c r="D9182" s="3020">
        <v>1.2312099999999999</v>
      </c>
      <c r="E9182" s="3025">
        <v>2674</v>
      </c>
      <c r="F9182" s="3021">
        <f t="shared" si="3294"/>
        <v>3292.2555399999997</v>
      </c>
      <c r="G9182" s="3025"/>
      <c r="H9182" s="3021">
        <f t="shared" si="3295"/>
        <v>0</v>
      </c>
      <c r="I9182" s="3023" t="s">
        <v>8610</v>
      </c>
      <c r="J9182" s="3022">
        <v>45838</v>
      </c>
      <c r="K9182" s="3022"/>
      <c r="L9182" s="3026"/>
      <c r="M9182" s="3026"/>
      <c r="N9182" s="3017">
        <v>2</v>
      </c>
      <c r="O9182" s="3025">
        <v>1</v>
      </c>
      <c r="P9182" s="3025">
        <v>0</v>
      </c>
      <c r="Q9182" s="3025"/>
      <c r="R9182" s="3025"/>
      <c r="S9182" s="3025"/>
      <c r="T9182" s="3025"/>
      <c r="U9182" s="3025"/>
      <c r="V9182" s="3025"/>
      <c r="W9182" s="3025"/>
      <c r="X9182" s="3017"/>
      <c r="Y9182" s="3017"/>
      <c r="Z9182" s="3017"/>
      <c r="AA9182" s="3017"/>
      <c r="AB9182" s="3021"/>
      <c r="AC9182" s="1507">
        <f t="shared" si="3296"/>
        <v>2671</v>
      </c>
      <c r="AD9182" s="1508">
        <f t="shared" si="3297"/>
        <v>3288.5619099999999</v>
      </c>
      <c r="AE9182" s="14">
        <f t="shared" si="3298"/>
        <v>27.366666666666667</v>
      </c>
      <c r="AF9182" s="14">
        <f t="shared" si="3299"/>
        <v>1</v>
      </c>
      <c r="AG9182" s="14">
        <f t="shared" si="3300"/>
        <v>2671</v>
      </c>
      <c r="AH9182" s="14">
        <f t="shared" si="3301"/>
        <v>2643.6333333333332</v>
      </c>
      <c r="AI9182" s="14">
        <f t="shared" si="3302"/>
        <v>2643.6333333333332</v>
      </c>
      <c r="AJ9182" s="3017"/>
    </row>
    <row r="9183" spans="1:36" ht="15.75">
      <c r="A9183" s="3018">
        <v>14</v>
      </c>
      <c r="B9183" s="3031" t="s">
        <v>870</v>
      </c>
      <c r="C9183" s="3019" t="s">
        <v>66</v>
      </c>
      <c r="D9183" s="3021">
        <v>0</v>
      </c>
      <c r="E9183" s="3017">
        <v>990</v>
      </c>
      <c r="F9183" s="3021">
        <f t="shared" si="3294"/>
        <v>0</v>
      </c>
      <c r="G9183" s="3017"/>
      <c r="H9183" s="3021">
        <f t="shared" si="3295"/>
        <v>0</v>
      </c>
      <c r="I9183" s="3023">
        <v>44873</v>
      </c>
      <c r="J9183" s="3023">
        <v>46235</v>
      </c>
      <c r="K9183" s="3017"/>
      <c r="L9183" s="3017"/>
      <c r="M9183" s="3022"/>
      <c r="N9183" s="3032">
        <v>42</v>
      </c>
      <c r="O9183" s="3017">
        <v>0</v>
      </c>
      <c r="P9183" s="3017">
        <v>0</v>
      </c>
      <c r="Q9183" s="3017"/>
      <c r="R9183" s="3017"/>
      <c r="S9183" s="3017"/>
      <c r="T9183" s="3017"/>
      <c r="U9183" s="3017"/>
      <c r="V9183" s="3017"/>
      <c r="W9183" s="3017"/>
      <c r="X9183" s="3017"/>
      <c r="Y9183" s="3017"/>
      <c r="Z9183" s="3019"/>
      <c r="AA9183" s="3017"/>
      <c r="AB9183" s="3021"/>
      <c r="AC9183" s="1507">
        <f t="shared" si="3296"/>
        <v>948</v>
      </c>
      <c r="AD9183" s="1508">
        <f t="shared" si="3297"/>
        <v>0</v>
      </c>
      <c r="AE9183" s="14">
        <f t="shared" si="3298"/>
        <v>40.6</v>
      </c>
      <c r="AF9183" s="14">
        <f t="shared" si="3299"/>
        <v>14</v>
      </c>
      <c r="AG9183" s="14">
        <f t="shared" si="3300"/>
        <v>67.714285714285708</v>
      </c>
      <c r="AH9183" s="14">
        <f t="shared" si="3301"/>
        <v>27.114285714285707</v>
      </c>
      <c r="AI9183" s="14">
        <f t="shared" si="3302"/>
        <v>379.6</v>
      </c>
      <c r="AJ9183" s="3017"/>
    </row>
    <row r="9184" spans="1:36" ht="15.75">
      <c r="A9184" s="3018">
        <v>15</v>
      </c>
      <c r="B9184" s="3031" t="s">
        <v>870</v>
      </c>
      <c r="C9184" s="3019" t="s">
        <v>66</v>
      </c>
      <c r="D9184" s="3021">
        <v>3.54</v>
      </c>
      <c r="E9184" s="3017"/>
      <c r="F9184" s="3021">
        <f t="shared" si="3294"/>
        <v>0</v>
      </c>
      <c r="G9184" s="3017">
        <v>240</v>
      </c>
      <c r="H9184" s="3021">
        <f t="shared" si="3295"/>
        <v>849.6</v>
      </c>
      <c r="I9184" s="3023">
        <v>44873</v>
      </c>
      <c r="J9184" s="3023">
        <v>46235</v>
      </c>
      <c r="K9184" s="3017"/>
      <c r="L9184" s="3017"/>
      <c r="M9184" s="3022"/>
      <c r="N9184" s="3032">
        <v>42</v>
      </c>
      <c r="O9184" s="3017">
        <v>0</v>
      </c>
      <c r="P9184" s="3017">
        <v>72</v>
      </c>
      <c r="Q9184" s="3017"/>
      <c r="R9184" s="3017"/>
      <c r="S9184" s="3017"/>
      <c r="T9184" s="3017"/>
      <c r="U9184" s="3017"/>
      <c r="V9184" s="3017"/>
      <c r="W9184" s="3017"/>
      <c r="X9184" s="3017"/>
      <c r="Y9184" s="3017"/>
      <c r="Z9184" s="3019"/>
      <c r="AA9184" s="3017"/>
      <c r="AB9184" s="3021"/>
      <c r="AC9184" s="1507">
        <f t="shared" si="3296"/>
        <v>126</v>
      </c>
      <c r="AD9184" s="1508">
        <f t="shared" si="3297"/>
        <v>446.04</v>
      </c>
      <c r="AE9184" s="14">
        <f t="shared" si="3298"/>
        <v>40.6</v>
      </c>
      <c r="AF9184" s="14">
        <f t="shared" si="3299"/>
        <v>38</v>
      </c>
      <c r="AG9184" s="14">
        <f t="shared" si="3300"/>
        <v>3.3157894736842106</v>
      </c>
      <c r="AH9184" s="14">
        <f t="shared" si="3301"/>
        <v>-37.284210526315789</v>
      </c>
      <c r="AI9184" s="14">
        <f t="shared" si="3302"/>
        <v>-1416.8</v>
      </c>
      <c r="AJ9184" s="3017"/>
    </row>
    <row r="9185" spans="1:36" ht="15.75">
      <c r="A9185" s="3018">
        <v>15</v>
      </c>
      <c r="B9185" s="3031" t="s">
        <v>870</v>
      </c>
      <c r="C9185" s="3019" t="s">
        <v>66</v>
      </c>
      <c r="D9185" s="3021">
        <v>3.5398399999999999</v>
      </c>
      <c r="E9185" s="3017"/>
      <c r="F9185" s="3021">
        <f t="shared" si="3294"/>
        <v>0</v>
      </c>
      <c r="G9185" s="3017">
        <v>150</v>
      </c>
      <c r="H9185" s="3021">
        <f t="shared" si="3295"/>
        <v>530.976</v>
      </c>
      <c r="I9185" s="3023">
        <v>45007</v>
      </c>
      <c r="J9185" s="3023">
        <v>45230</v>
      </c>
      <c r="K9185" s="3017"/>
      <c r="L9185" s="3017"/>
      <c r="M9185" s="3022"/>
      <c r="N9185" s="3032"/>
      <c r="O9185" s="3017">
        <v>0</v>
      </c>
      <c r="P9185" s="3017">
        <v>42</v>
      </c>
      <c r="Q9185" s="3017"/>
      <c r="R9185" s="3017"/>
      <c r="S9185" s="3017"/>
      <c r="T9185" s="3017"/>
      <c r="U9185" s="3017"/>
      <c r="V9185" s="3017"/>
      <c r="W9185" s="3017"/>
      <c r="X9185" s="3017"/>
      <c r="Y9185" s="3017"/>
      <c r="Z9185" s="3019"/>
      <c r="AA9185" s="3017"/>
      <c r="AB9185" s="3021"/>
      <c r="AC9185" s="1507">
        <f t="shared" si="3296"/>
        <v>108</v>
      </c>
      <c r="AD9185" s="1508">
        <f t="shared" si="3297"/>
        <v>382.30271999999997</v>
      </c>
      <c r="AE9185" s="14">
        <f t="shared" si="3298"/>
        <v>7.1</v>
      </c>
      <c r="AF9185" s="14">
        <f t="shared" si="3299"/>
        <v>14</v>
      </c>
      <c r="AG9185" s="14">
        <f t="shared" si="3300"/>
        <v>7.7142857142857144</v>
      </c>
      <c r="AH9185" s="14">
        <f t="shared" si="3301"/>
        <v>0.61428571428571477</v>
      </c>
      <c r="AI9185" s="14">
        <f t="shared" si="3302"/>
        <v>8.6000000000000085</v>
      </c>
      <c r="AJ9185" s="3017"/>
    </row>
    <row r="9186" spans="1:36" ht="31.5">
      <c r="A9186" s="3018">
        <v>16</v>
      </c>
      <c r="B9186" s="3031" t="s">
        <v>82</v>
      </c>
      <c r="C9186" s="3017" t="s">
        <v>66</v>
      </c>
      <c r="D9186" s="3020">
        <v>12.30677</v>
      </c>
      <c r="E9186" s="3025">
        <v>26</v>
      </c>
      <c r="F9186" s="3021">
        <f t="shared" si="3294"/>
        <v>319.97602000000001</v>
      </c>
      <c r="G9186" s="3025"/>
      <c r="H9186" s="3021">
        <f t="shared" si="3295"/>
        <v>0</v>
      </c>
      <c r="I9186" s="3023" t="s">
        <v>8610</v>
      </c>
      <c r="J9186" s="3022">
        <v>53206</v>
      </c>
      <c r="K9186" s="3022"/>
      <c r="L9186" s="3026"/>
      <c r="M9186" s="3026"/>
      <c r="N9186" s="3017">
        <v>0</v>
      </c>
      <c r="O9186" s="3025">
        <v>0</v>
      </c>
      <c r="P9186" s="3025">
        <v>0</v>
      </c>
      <c r="Q9186" s="3025"/>
      <c r="R9186" s="3025"/>
      <c r="S9186" s="3025"/>
      <c r="T9186" s="3025"/>
      <c r="U9186" s="3025"/>
      <c r="V9186" s="3025"/>
      <c r="W9186" s="3025"/>
      <c r="X9186" s="3017"/>
      <c r="Y9186" s="3017"/>
      <c r="Z9186" s="3019"/>
      <c r="AA9186" s="3017"/>
      <c r="AB9186" s="3021"/>
      <c r="AC9186" s="1507">
        <f t="shared" si="3296"/>
        <v>26</v>
      </c>
      <c r="AD9186" s="1508">
        <f t="shared" si="3297"/>
        <v>319.97602000000001</v>
      </c>
      <c r="AE9186" s="14">
        <f t="shared" si="3298"/>
        <v>272.96666666666664</v>
      </c>
      <c r="AF9186" s="14">
        <f t="shared" si="3299"/>
        <v>0</v>
      </c>
      <c r="AG9186" s="14" t="e">
        <f t="shared" si="3300"/>
        <v>#DIV/0!</v>
      </c>
      <c r="AH9186" s="14" t="e">
        <f t="shared" si="3301"/>
        <v>#DIV/0!</v>
      </c>
      <c r="AI9186" s="14">
        <f t="shared" si="3302"/>
        <v>26</v>
      </c>
      <c r="AJ9186" s="3017"/>
    </row>
    <row r="9187" spans="1:36" ht="31.5">
      <c r="A9187" s="3018">
        <v>17</v>
      </c>
      <c r="B9187" s="3031" t="s">
        <v>82</v>
      </c>
      <c r="C9187" s="3017" t="s">
        <v>66</v>
      </c>
      <c r="D9187" s="3020">
        <v>29.503540000000001</v>
      </c>
      <c r="E9187" s="3025">
        <v>14</v>
      </c>
      <c r="F9187" s="3021">
        <f t="shared" si="3294"/>
        <v>413.04956000000004</v>
      </c>
      <c r="G9187" s="3025"/>
      <c r="H9187" s="3021">
        <f t="shared" si="3295"/>
        <v>0</v>
      </c>
      <c r="I9187" s="3023" t="s">
        <v>5675</v>
      </c>
      <c r="J9187" s="3022">
        <v>53206</v>
      </c>
      <c r="K9187" s="3022"/>
      <c r="L9187" s="3026"/>
      <c r="M9187" s="3026"/>
      <c r="N9187" s="3017">
        <v>0</v>
      </c>
      <c r="O9187" s="3025">
        <v>0</v>
      </c>
      <c r="P9187" s="3025">
        <v>0</v>
      </c>
      <c r="Q9187" s="3025"/>
      <c r="R9187" s="3025"/>
      <c r="S9187" s="3025"/>
      <c r="T9187" s="3025"/>
      <c r="U9187" s="3025"/>
      <c r="V9187" s="3025"/>
      <c r="W9187" s="3025"/>
      <c r="X9187" s="3017"/>
      <c r="Y9187" s="3017"/>
      <c r="Z9187" s="3019"/>
      <c r="AA9187" s="3017"/>
      <c r="AB9187" s="3021"/>
      <c r="AC9187" s="1507">
        <f t="shared" si="3296"/>
        <v>14</v>
      </c>
      <c r="AD9187" s="1508">
        <f t="shared" si="3297"/>
        <v>413.04956000000004</v>
      </c>
      <c r="AE9187" s="14">
        <f t="shared" si="3298"/>
        <v>272.96666666666664</v>
      </c>
      <c r="AF9187" s="14">
        <f t="shared" si="3299"/>
        <v>0</v>
      </c>
      <c r="AG9187" s="14" t="e">
        <f t="shared" si="3300"/>
        <v>#DIV/0!</v>
      </c>
      <c r="AH9187" s="14" t="e">
        <f t="shared" si="3301"/>
        <v>#DIV/0!</v>
      </c>
      <c r="AI9187" s="14">
        <f t="shared" si="3302"/>
        <v>14</v>
      </c>
      <c r="AJ9187" s="3017"/>
    </row>
    <row r="9188" spans="1:36" ht="31.5">
      <c r="A9188" s="3018">
        <v>19</v>
      </c>
      <c r="B9188" s="3031" t="s">
        <v>82</v>
      </c>
      <c r="C9188" s="3017" t="s">
        <v>66</v>
      </c>
      <c r="D9188" s="3020">
        <v>0</v>
      </c>
      <c r="E9188" s="3025">
        <v>11</v>
      </c>
      <c r="F9188" s="3021">
        <f t="shared" si="3294"/>
        <v>0</v>
      </c>
      <c r="G9188" s="3025"/>
      <c r="H9188" s="3021">
        <f t="shared" si="3295"/>
        <v>0</v>
      </c>
      <c r="I9188" s="3023">
        <v>44873</v>
      </c>
      <c r="J9188" s="3022">
        <v>45475</v>
      </c>
      <c r="K9188" s="3022"/>
      <c r="L9188" s="3026"/>
      <c r="M9188" s="3026"/>
      <c r="N9188" s="3017">
        <v>0</v>
      </c>
      <c r="O9188" s="3025">
        <v>1</v>
      </c>
      <c r="P9188" s="3025">
        <v>0</v>
      </c>
      <c r="Q9188" s="3025"/>
      <c r="R9188" s="3025"/>
      <c r="S9188" s="3025"/>
      <c r="T9188" s="3025"/>
      <c r="U9188" s="3025"/>
      <c r="V9188" s="3025"/>
      <c r="W9188" s="3025"/>
      <c r="X9188" s="3017"/>
      <c r="Y9188" s="3017"/>
      <c r="Z9188" s="3017"/>
      <c r="AA9188" s="3017"/>
      <c r="AB9188" s="3021"/>
      <c r="AC9188" s="1507">
        <f t="shared" si="3296"/>
        <v>10</v>
      </c>
      <c r="AD9188" s="1508">
        <f t="shared" si="3297"/>
        <v>0</v>
      </c>
      <c r="AE9188" s="14">
        <f t="shared" si="3298"/>
        <v>15.266666666666667</v>
      </c>
      <c r="AF9188" s="14">
        <f t="shared" si="3299"/>
        <v>0.33333333333333331</v>
      </c>
      <c r="AG9188" s="14">
        <f t="shared" si="3300"/>
        <v>30</v>
      </c>
      <c r="AH9188" s="14">
        <f t="shared" si="3301"/>
        <v>14.733333333333333</v>
      </c>
      <c r="AI9188" s="14">
        <f t="shared" si="3302"/>
        <v>4.9111111111111114</v>
      </c>
      <c r="AJ9188" s="3017"/>
    </row>
    <row r="9189" spans="1:36" ht="31.5">
      <c r="A9189" s="3018">
        <v>21</v>
      </c>
      <c r="B9189" s="3031" t="s">
        <v>82</v>
      </c>
      <c r="C9189" s="3017" t="s">
        <v>66</v>
      </c>
      <c r="D9189" s="3020">
        <v>33.58</v>
      </c>
      <c r="E9189" s="3025"/>
      <c r="F9189" s="3021">
        <f t="shared" si="3294"/>
        <v>0</v>
      </c>
      <c r="G9189" s="3025">
        <v>2</v>
      </c>
      <c r="H9189" s="3021">
        <f t="shared" si="3295"/>
        <v>67.16</v>
      </c>
      <c r="I9189" s="3023">
        <v>44956</v>
      </c>
      <c r="J9189" s="3022">
        <v>46326</v>
      </c>
      <c r="K9189" s="3022"/>
      <c r="L9189" s="3026"/>
      <c r="M9189" s="3026"/>
      <c r="N9189" s="3017">
        <v>0</v>
      </c>
      <c r="O9189" s="3025">
        <v>0</v>
      </c>
      <c r="P9189" s="3025">
        <v>0</v>
      </c>
      <c r="Q9189" s="3025"/>
      <c r="R9189" s="3025"/>
      <c r="S9189" s="3025"/>
      <c r="T9189" s="3025"/>
      <c r="U9189" s="3025"/>
      <c r="V9189" s="3025"/>
      <c r="W9189" s="3025"/>
      <c r="X9189" s="3017"/>
      <c r="Y9189" s="3017"/>
      <c r="Z9189" s="3017"/>
      <c r="AA9189" s="3017"/>
      <c r="AB9189" s="3021"/>
      <c r="AC9189" s="1507">
        <f t="shared" si="3296"/>
        <v>2</v>
      </c>
      <c r="AD9189" s="1508">
        <f t="shared" si="3297"/>
        <v>67.16</v>
      </c>
      <c r="AE9189" s="14">
        <f t="shared" si="3298"/>
        <v>43.633333333333333</v>
      </c>
      <c r="AF9189" s="14">
        <f t="shared" si="3299"/>
        <v>0</v>
      </c>
      <c r="AG9189" s="14" t="e">
        <f t="shared" si="3300"/>
        <v>#DIV/0!</v>
      </c>
      <c r="AH9189" s="14" t="e">
        <f t="shared" si="3301"/>
        <v>#DIV/0!</v>
      </c>
      <c r="AI9189" s="14">
        <f t="shared" si="3302"/>
        <v>2</v>
      </c>
      <c r="AJ9189" s="3017"/>
    </row>
    <row r="9190" spans="1:36" ht="31.5">
      <c r="A9190" s="3018">
        <v>21</v>
      </c>
      <c r="B9190" s="3031" t="s">
        <v>82</v>
      </c>
      <c r="C9190" s="3017" t="s">
        <v>66</v>
      </c>
      <c r="D9190" s="3020">
        <v>33.584600000000002</v>
      </c>
      <c r="E9190" s="3025"/>
      <c r="F9190" s="3021">
        <f t="shared" si="3294"/>
        <v>0</v>
      </c>
      <c r="G9190" s="3025">
        <v>1</v>
      </c>
      <c r="H9190" s="3021">
        <f t="shared" si="3295"/>
        <v>33.584600000000002</v>
      </c>
      <c r="I9190" s="3023">
        <v>45007</v>
      </c>
      <c r="J9190" s="3022">
        <v>46326</v>
      </c>
      <c r="K9190" s="3022"/>
      <c r="L9190" s="3026"/>
      <c r="M9190" s="3026"/>
      <c r="N9190" s="3017">
        <v>0</v>
      </c>
      <c r="O9190" s="3025">
        <v>0</v>
      </c>
      <c r="P9190" s="3025">
        <v>0</v>
      </c>
      <c r="Q9190" s="3025"/>
      <c r="R9190" s="3025"/>
      <c r="S9190" s="3025"/>
      <c r="T9190" s="3025"/>
      <c r="U9190" s="3025"/>
      <c r="V9190" s="3025"/>
      <c r="W9190" s="3025"/>
      <c r="X9190" s="3017"/>
      <c r="Y9190" s="3017"/>
      <c r="Z9190" s="3017"/>
      <c r="AA9190" s="3017"/>
      <c r="AB9190" s="3021"/>
      <c r="AC9190" s="1507">
        <f t="shared" si="3296"/>
        <v>1</v>
      </c>
      <c r="AD9190" s="1508">
        <f t="shared" si="3297"/>
        <v>33.584600000000002</v>
      </c>
      <c r="AE9190" s="14">
        <f t="shared" si="3298"/>
        <v>43.633333333333333</v>
      </c>
      <c r="AF9190" s="14">
        <f t="shared" si="3299"/>
        <v>0</v>
      </c>
      <c r="AG9190" s="14" t="e">
        <f t="shared" si="3300"/>
        <v>#DIV/0!</v>
      </c>
      <c r="AH9190" s="14" t="e">
        <f t="shared" si="3301"/>
        <v>#DIV/0!</v>
      </c>
      <c r="AI9190" s="14">
        <f t="shared" si="3302"/>
        <v>1</v>
      </c>
      <c r="AJ9190" s="3017"/>
    </row>
    <row r="9191" spans="1:36" ht="31.5">
      <c r="A9191" s="3018">
        <v>22</v>
      </c>
      <c r="B9191" s="3031" t="s">
        <v>82</v>
      </c>
      <c r="C9191" s="3017" t="s">
        <v>66</v>
      </c>
      <c r="D9191" s="3020">
        <v>28.27</v>
      </c>
      <c r="E9191" s="3025">
        <v>32</v>
      </c>
      <c r="F9191" s="3021">
        <f t="shared" si="3294"/>
        <v>904.64</v>
      </c>
      <c r="G9191" s="3025"/>
      <c r="H9191" s="3021">
        <f t="shared" si="3295"/>
        <v>0</v>
      </c>
      <c r="I9191" s="3023">
        <v>44543</v>
      </c>
      <c r="J9191" s="3022">
        <v>45549</v>
      </c>
      <c r="K9191" s="3022"/>
      <c r="L9191" s="3026"/>
      <c r="M9191" s="3026"/>
      <c r="N9191" s="3017">
        <v>7</v>
      </c>
      <c r="O9191" s="3025">
        <v>8</v>
      </c>
      <c r="P9191" s="3025">
        <v>8</v>
      </c>
      <c r="Q9191" s="3025"/>
      <c r="R9191" s="3025"/>
      <c r="S9191" s="3025"/>
      <c r="T9191" s="3025"/>
      <c r="U9191" s="3025"/>
      <c r="V9191" s="3025"/>
      <c r="W9191" s="3025"/>
      <c r="X9191" s="3017"/>
      <c r="Y9191" s="3017"/>
      <c r="Z9191" s="3017"/>
      <c r="AA9191" s="3017"/>
      <c r="AB9191" s="3021"/>
      <c r="AC9191" s="1507">
        <f t="shared" si="3296"/>
        <v>9</v>
      </c>
      <c r="AD9191" s="1508">
        <f t="shared" si="3297"/>
        <v>254.43</v>
      </c>
      <c r="AE9191" s="14">
        <f t="shared" si="3298"/>
        <v>17.733333333333334</v>
      </c>
      <c r="AF9191" s="14">
        <f t="shared" si="3299"/>
        <v>7.666666666666667</v>
      </c>
      <c r="AG9191" s="14">
        <f t="shared" si="3300"/>
        <v>1.1739130434782608</v>
      </c>
      <c r="AH9191" s="14">
        <f t="shared" si="3301"/>
        <v>-16.559420289855073</v>
      </c>
      <c r="AI9191" s="14">
        <f t="shared" si="3302"/>
        <v>-126.95555555555558</v>
      </c>
      <c r="AJ9191" s="3017"/>
    </row>
    <row r="9192" spans="1:36" ht="31.5">
      <c r="A9192" s="3018">
        <v>23</v>
      </c>
      <c r="B9192" s="3027" t="s">
        <v>2853</v>
      </c>
      <c r="C9192" s="3019" t="s">
        <v>66</v>
      </c>
      <c r="D9192" s="3028">
        <v>28.27</v>
      </c>
      <c r="E9192" s="3017">
        <v>118</v>
      </c>
      <c r="F9192" s="3021">
        <f t="shared" si="3294"/>
        <v>3335.86</v>
      </c>
      <c r="G9192" s="3033"/>
      <c r="H9192" s="3034">
        <f>G9192*D9192</f>
        <v>0</v>
      </c>
      <c r="I9192" s="3022">
        <v>44600</v>
      </c>
      <c r="J9192" s="3023">
        <v>45542</v>
      </c>
      <c r="K9192" s="3017"/>
      <c r="L9192" s="3017">
        <v>67</v>
      </c>
      <c r="M9192" s="3027" t="s">
        <v>711</v>
      </c>
      <c r="N9192" s="3035">
        <v>0</v>
      </c>
      <c r="O9192" s="3017">
        <v>0</v>
      </c>
      <c r="P9192" s="3017">
        <v>0</v>
      </c>
      <c r="Q9192" s="3017"/>
      <c r="R9192" s="3017"/>
      <c r="S9192" s="3017"/>
      <c r="T9192" s="3017"/>
      <c r="U9192" s="3017"/>
      <c r="V9192" s="3017"/>
      <c r="W9192" s="3017"/>
      <c r="X9192" s="3017"/>
      <c r="Y9192" s="3017"/>
      <c r="Z9192" s="3017"/>
      <c r="AA9192" s="3017"/>
      <c r="AB9192" s="3021"/>
      <c r="AC9192" s="1507">
        <f t="shared" si="3296"/>
        <v>118</v>
      </c>
      <c r="AD9192" s="1508">
        <f t="shared" si="3297"/>
        <v>3335.86</v>
      </c>
      <c r="AE9192" s="14">
        <f t="shared" si="3298"/>
        <v>17.5</v>
      </c>
      <c r="AF9192" s="14">
        <f t="shared" si="3299"/>
        <v>0</v>
      </c>
      <c r="AG9192" s="14" t="e">
        <f t="shared" si="3300"/>
        <v>#DIV/0!</v>
      </c>
      <c r="AH9192" s="14" t="e">
        <f t="shared" si="3301"/>
        <v>#DIV/0!</v>
      </c>
      <c r="AI9192" s="14">
        <f t="shared" si="3302"/>
        <v>118</v>
      </c>
      <c r="AJ9192" s="3017"/>
    </row>
    <row r="9193" spans="1:36" ht="15.75">
      <c r="A9193" s="4585" t="s">
        <v>2576</v>
      </c>
      <c r="B9193" s="4586"/>
      <c r="C9193" s="4586"/>
      <c r="D9193" s="4586"/>
      <c r="E9193" s="4586"/>
      <c r="F9193" s="4586"/>
      <c r="G9193" s="4586"/>
      <c r="H9193" s="4586"/>
      <c r="I9193" s="4586"/>
      <c r="J9193" s="4586"/>
      <c r="K9193" s="4586"/>
      <c r="L9193" s="4586"/>
      <c r="M9193" s="4586"/>
      <c r="N9193" s="4586"/>
      <c r="O9193" s="4586"/>
      <c r="P9193" s="4586"/>
      <c r="Q9193" s="4586"/>
      <c r="R9193" s="4586"/>
      <c r="S9193" s="4586"/>
      <c r="T9193" s="4586"/>
      <c r="U9193" s="4586"/>
      <c r="V9193" s="4586"/>
      <c r="W9193" s="4586"/>
      <c r="X9193" s="4586"/>
      <c r="Y9193" s="4586"/>
      <c r="Z9193" s="4586"/>
      <c r="AA9193" s="4586"/>
      <c r="AB9193" s="4586"/>
      <c r="AC9193" s="4586"/>
      <c r="AD9193" s="4586"/>
      <c r="AE9193" s="4586"/>
      <c r="AF9193" s="4586"/>
      <c r="AG9193" s="4586"/>
      <c r="AH9193" s="4586"/>
      <c r="AI9193" s="4586"/>
      <c r="AJ9193" s="4587"/>
    </row>
    <row r="9194" spans="1:36" ht="15.75">
      <c r="A9194" s="3018">
        <v>2</v>
      </c>
      <c r="B9194" s="3027" t="s">
        <v>2578</v>
      </c>
      <c r="C9194" s="3017" t="s">
        <v>65</v>
      </c>
      <c r="D9194" s="3020">
        <v>69.12</v>
      </c>
      <c r="E9194" s="3025"/>
      <c r="F9194" s="3021">
        <f t="shared" ref="F9194:F9203" si="3303">D9194*E9194</f>
        <v>0</v>
      </c>
      <c r="G9194" s="3025">
        <v>100</v>
      </c>
      <c r="H9194" s="3021">
        <f t="shared" ref="H9194:H9203" si="3304">D9194*G9194</f>
        <v>6912</v>
      </c>
      <c r="I9194" s="3023">
        <v>44974</v>
      </c>
      <c r="J9194" s="3022">
        <v>45107</v>
      </c>
      <c r="K9194" s="3022"/>
      <c r="L9194" s="3026" t="s">
        <v>5055</v>
      </c>
      <c r="M9194" s="3026" t="s">
        <v>4647</v>
      </c>
      <c r="N9194" s="3017"/>
      <c r="O9194" s="3025">
        <v>0</v>
      </c>
      <c r="P9194" s="3025">
        <v>38</v>
      </c>
      <c r="Q9194" s="3025"/>
      <c r="R9194" s="3025"/>
      <c r="S9194" s="3025"/>
      <c r="T9194" s="3025"/>
      <c r="U9194" s="3025"/>
      <c r="V9194" s="3025"/>
      <c r="W9194" s="3025"/>
      <c r="X9194" s="3017"/>
      <c r="Y9194" s="3017"/>
      <c r="Z9194" s="3017"/>
      <c r="AA9194" s="3017"/>
      <c r="AB9194" s="3021"/>
      <c r="AC9194" s="1507">
        <f t="shared" ref="AC9194:AC9203" si="3305">E9194+G9194-N9194-O9194-AA9194-P9194-Q9194-R9194-S9194-T9194-U9194-V9194-W9194-X9194-Y9194</f>
        <v>62</v>
      </c>
      <c r="AD9194" s="1508">
        <f t="shared" ref="AD9194:AD9203" si="3306">D9194*AC9194</f>
        <v>4285.4400000000005</v>
      </c>
      <c r="AE9194" s="14">
        <f t="shared" ref="AE9194:AE9203" si="3307">(J9194-"01.04.2023")/30</f>
        <v>3</v>
      </c>
      <c r="AF9194" s="14">
        <f t="shared" ref="AF9194:AF9203" si="3308">(N9194+O9194+P9194+Q9194+R9194+S9194+T9194+U9194+V9194+W9194+X9194+Y9194)/3</f>
        <v>12.666666666666666</v>
      </c>
      <c r="AG9194" s="14">
        <f t="shared" ref="AG9194:AG9203" si="3309">AC9194/AF9194</f>
        <v>4.8947368421052637</v>
      </c>
      <c r="AH9194" s="14">
        <f t="shared" ref="AH9194:AH9203" si="3310">AG9194-AE9194</f>
        <v>1.8947368421052637</v>
      </c>
      <c r="AI9194" s="14">
        <f t="shared" ref="AI9194:AI9203" si="3311">AC9194-(AE9194*AF9194)</f>
        <v>24</v>
      </c>
      <c r="AJ9194" s="3017"/>
    </row>
    <row r="9195" spans="1:36" ht="15.75">
      <c r="A9195" s="3018">
        <v>4</v>
      </c>
      <c r="B9195" s="3027" t="s">
        <v>222</v>
      </c>
      <c r="C9195" s="3017" t="s">
        <v>65</v>
      </c>
      <c r="D9195" s="3020">
        <v>6.06</v>
      </c>
      <c r="E9195" s="3025">
        <v>130</v>
      </c>
      <c r="F9195" s="3021">
        <f t="shared" si="3303"/>
        <v>787.8</v>
      </c>
      <c r="G9195" s="3025"/>
      <c r="H9195" s="3021">
        <f t="shared" si="3304"/>
        <v>0</v>
      </c>
      <c r="I9195" s="3023">
        <v>44922</v>
      </c>
      <c r="J9195" s="3022">
        <v>45412</v>
      </c>
      <c r="K9195" s="3022"/>
      <c r="L9195" s="3026" t="s">
        <v>7775</v>
      </c>
      <c r="M9195" s="3026" t="s">
        <v>7107</v>
      </c>
      <c r="N9195" s="3017">
        <v>0</v>
      </c>
      <c r="O9195" s="3025">
        <v>0</v>
      </c>
      <c r="P9195" s="3025">
        <v>82</v>
      </c>
      <c r="Q9195" s="3025"/>
      <c r="R9195" s="3025"/>
      <c r="S9195" s="3025"/>
      <c r="T9195" s="3025"/>
      <c r="U9195" s="3025"/>
      <c r="V9195" s="3025"/>
      <c r="W9195" s="3025"/>
      <c r="X9195" s="3017"/>
      <c r="Y9195" s="3017"/>
      <c r="Z9195" s="3017"/>
      <c r="AA9195" s="3017"/>
      <c r="AB9195" s="3021"/>
      <c r="AC9195" s="1507">
        <f t="shared" si="3305"/>
        <v>48</v>
      </c>
      <c r="AD9195" s="1508">
        <f t="shared" si="3306"/>
        <v>290.88</v>
      </c>
      <c r="AE9195" s="14">
        <f t="shared" si="3307"/>
        <v>13.166666666666666</v>
      </c>
      <c r="AF9195" s="14">
        <f t="shared" si="3308"/>
        <v>27.333333333333332</v>
      </c>
      <c r="AG9195" s="14">
        <f t="shared" si="3309"/>
        <v>1.7560975609756098</v>
      </c>
      <c r="AH9195" s="14">
        <f t="shared" si="3310"/>
        <v>-11.410569105691057</v>
      </c>
      <c r="AI9195" s="14">
        <f t="shared" si="3311"/>
        <v>-311.88888888888886</v>
      </c>
      <c r="AJ9195" s="3017"/>
    </row>
    <row r="9196" spans="1:36" ht="15.75">
      <c r="A9196" s="3018">
        <v>6</v>
      </c>
      <c r="B9196" s="3027" t="s">
        <v>2579</v>
      </c>
      <c r="C9196" s="3017" t="s">
        <v>65</v>
      </c>
      <c r="D9196" s="3020">
        <v>5.274</v>
      </c>
      <c r="E9196" s="3025">
        <v>268</v>
      </c>
      <c r="F9196" s="3021">
        <f t="shared" si="3303"/>
        <v>1413.432</v>
      </c>
      <c r="G9196" s="3025"/>
      <c r="H9196" s="3021">
        <f t="shared" si="3304"/>
        <v>0</v>
      </c>
      <c r="I9196" s="3023">
        <v>44746</v>
      </c>
      <c r="J9196" s="3022">
        <v>45046</v>
      </c>
      <c r="K9196" s="3022"/>
      <c r="L9196" s="3026" t="s">
        <v>4377</v>
      </c>
      <c r="M9196" s="3026" t="s">
        <v>574</v>
      </c>
      <c r="N9196" s="3017">
        <v>68</v>
      </c>
      <c r="O9196" s="3025">
        <v>70</v>
      </c>
      <c r="P9196" s="3025">
        <v>70</v>
      </c>
      <c r="Q9196" s="3025"/>
      <c r="R9196" s="3025"/>
      <c r="S9196" s="3025"/>
      <c r="T9196" s="3025"/>
      <c r="U9196" s="3025"/>
      <c r="V9196" s="3025"/>
      <c r="W9196" s="3025"/>
      <c r="X9196" s="3017"/>
      <c r="Y9196" s="3017"/>
      <c r="Z9196" s="3017"/>
      <c r="AA9196" s="3017"/>
      <c r="AB9196" s="3021"/>
      <c r="AC9196" s="1507">
        <f t="shared" si="3305"/>
        <v>60</v>
      </c>
      <c r="AD9196" s="1508">
        <f t="shared" si="3306"/>
        <v>316.44</v>
      </c>
      <c r="AE9196" s="14">
        <f t="shared" si="3307"/>
        <v>0.96666666666666667</v>
      </c>
      <c r="AF9196" s="14">
        <f t="shared" si="3308"/>
        <v>69.333333333333329</v>
      </c>
      <c r="AG9196" s="14">
        <f t="shared" si="3309"/>
        <v>0.86538461538461542</v>
      </c>
      <c r="AH9196" s="14">
        <f t="shared" si="3310"/>
        <v>-0.10128205128205126</v>
      </c>
      <c r="AI9196" s="14">
        <f t="shared" si="3311"/>
        <v>-7.0222222222222115</v>
      </c>
      <c r="AJ9196" s="3017"/>
    </row>
    <row r="9197" spans="1:36" ht="15.75">
      <c r="A9197" s="3018">
        <v>6</v>
      </c>
      <c r="B9197" s="3027" t="s">
        <v>2579</v>
      </c>
      <c r="C9197" s="3017" t="s">
        <v>65</v>
      </c>
      <c r="D9197" s="3020">
        <v>5.274</v>
      </c>
      <c r="E9197" s="3025"/>
      <c r="F9197" s="3021">
        <f t="shared" si="3303"/>
        <v>0</v>
      </c>
      <c r="G9197" s="3025">
        <v>100</v>
      </c>
      <c r="H9197" s="3021">
        <f t="shared" si="3304"/>
        <v>527.4</v>
      </c>
      <c r="I9197" s="3023">
        <v>44986</v>
      </c>
      <c r="J9197" s="3022">
        <v>45107</v>
      </c>
      <c r="K9197" s="3022"/>
      <c r="L9197" s="3026" t="s">
        <v>10253</v>
      </c>
      <c r="M9197" s="3026" t="s">
        <v>9572</v>
      </c>
      <c r="N9197" s="3017">
        <v>0</v>
      </c>
      <c r="O9197" s="3025">
        <v>0</v>
      </c>
      <c r="P9197" s="3025">
        <v>0</v>
      </c>
      <c r="Q9197" s="3025"/>
      <c r="R9197" s="3025"/>
      <c r="S9197" s="3025"/>
      <c r="T9197" s="3025"/>
      <c r="U9197" s="3025"/>
      <c r="V9197" s="3025"/>
      <c r="W9197" s="3025"/>
      <c r="X9197" s="3017"/>
      <c r="Y9197" s="3017"/>
      <c r="Z9197" s="3017"/>
      <c r="AA9197" s="3017"/>
      <c r="AB9197" s="3021"/>
      <c r="AC9197" s="1507">
        <f t="shared" si="3305"/>
        <v>100</v>
      </c>
      <c r="AD9197" s="1508">
        <f t="shared" si="3306"/>
        <v>527.4</v>
      </c>
      <c r="AE9197" s="14">
        <f t="shared" si="3307"/>
        <v>3</v>
      </c>
      <c r="AF9197" s="14">
        <f t="shared" si="3308"/>
        <v>0</v>
      </c>
      <c r="AG9197" s="14" t="e">
        <f t="shared" si="3309"/>
        <v>#DIV/0!</v>
      </c>
      <c r="AH9197" s="14" t="e">
        <f t="shared" si="3310"/>
        <v>#DIV/0!</v>
      </c>
      <c r="AI9197" s="14">
        <f t="shared" si="3311"/>
        <v>100</v>
      </c>
      <c r="AJ9197" s="3017"/>
    </row>
    <row r="9198" spans="1:36" ht="15.75">
      <c r="A9198" s="3018">
        <v>9</v>
      </c>
      <c r="B9198" s="3027" t="s">
        <v>776</v>
      </c>
      <c r="C9198" s="3017" t="s">
        <v>65</v>
      </c>
      <c r="D9198" s="3020">
        <v>8.65</v>
      </c>
      <c r="E9198" s="3025">
        <v>80</v>
      </c>
      <c r="F9198" s="3021">
        <f t="shared" si="3303"/>
        <v>692</v>
      </c>
      <c r="G9198" s="3025"/>
      <c r="H9198" s="3021">
        <f t="shared" si="3304"/>
        <v>0</v>
      </c>
      <c r="I9198" s="3022">
        <v>44916</v>
      </c>
      <c r="J9198" s="3022">
        <v>45230</v>
      </c>
      <c r="K9198" s="3022"/>
      <c r="L9198" s="3026" t="s">
        <v>7776</v>
      </c>
      <c r="M9198" s="3026" t="s">
        <v>6737</v>
      </c>
      <c r="N9198" s="3017">
        <v>0</v>
      </c>
      <c r="O9198" s="3025">
        <v>20</v>
      </c>
      <c r="P9198" s="3025">
        <v>20</v>
      </c>
      <c r="Q9198" s="3025"/>
      <c r="R9198" s="3025"/>
      <c r="S9198" s="3025"/>
      <c r="T9198" s="3025"/>
      <c r="U9198" s="3025"/>
      <c r="V9198" s="3025"/>
      <c r="W9198" s="3025"/>
      <c r="X9198" s="3017"/>
      <c r="Y9198" s="3017"/>
      <c r="Z9198" s="3017"/>
      <c r="AA9198" s="3017"/>
      <c r="AB9198" s="3021"/>
      <c r="AC9198" s="1507">
        <f t="shared" si="3305"/>
        <v>40</v>
      </c>
      <c r="AD9198" s="1508">
        <f t="shared" si="3306"/>
        <v>346</v>
      </c>
      <c r="AE9198" s="14">
        <f t="shared" si="3307"/>
        <v>7.1</v>
      </c>
      <c r="AF9198" s="14">
        <f t="shared" si="3308"/>
        <v>13.333333333333334</v>
      </c>
      <c r="AG9198" s="14">
        <f t="shared" si="3309"/>
        <v>3</v>
      </c>
      <c r="AH9198" s="14">
        <f t="shared" si="3310"/>
        <v>-4.0999999999999996</v>
      </c>
      <c r="AI9198" s="14">
        <f t="shared" si="3311"/>
        <v>-54.666666666666671</v>
      </c>
      <c r="AJ9198" s="3017"/>
    </row>
    <row r="9199" spans="1:36" ht="15.75">
      <c r="A9199" s="3018">
        <v>9</v>
      </c>
      <c r="B9199" s="3027" t="s">
        <v>776</v>
      </c>
      <c r="C9199" s="3017" t="s">
        <v>65</v>
      </c>
      <c r="D9199" s="3020">
        <v>8.65</v>
      </c>
      <c r="E9199" s="3025"/>
      <c r="F9199" s="3021">
        <f t="shared" si="3303"/>
        <v>0</v>
      </c>
      <c r="G9199" s="3025">
        <v>80</v>
      </c>
      <c r="H9199" s="3021">
        <f t="shared" si="3304"/>
        <v>692</v>
      </c>
      <c r="I9199" s="3022">
        <v>44986</v>
      </c>
      <c r="J9199" s="3022">
        <v>45230</v>
      </c>
      <c r="K9199" s="3022"/>
      <c r="L9199" s="3026" t="s">
        <v>10254</v>
      </c>
      <c r="M9199" s="3026" t="s">
        <v>9572</v>
      </c>
      <c r="N9199" s="3017">
        <v>0</v>
      </c>
      <c r="O9199" s="3025">
        <v>0</v>
      </c>
      <c r="P9199" s="3025">
        <v>0</v>
      </c>
      <c r="Q9199" s="3025"/>
      <c r="R9199" s="3025"/>
      <c r="S9199" s="3025"/>
      <c r="T9199" s="3025"/>
      <c r="U9199" s="3025"/>
      <c r="V9199" s="3025"/>
      <c r="W9199" s="3025"/>
      <c r="X9199" s="3017"/>
      <c r="Y9199" s="3017"/>
      <c r="Z9199" s="3017"/>
      <c r="AA9199" s="3017"/>
      <c r="AB9199" s="3021"/>
      <c r="AC9199" s="1507">
        <f t="shared" si="3305"/>
        <v>80</v>
      </c>
      <c r="AD9199" s="1508">
        <f t="shared" si="3306"/>
        <v>692</v>
      </c>
      <c r="AE9199" s="14">
        <f t="shared" si="3307"/>
        <v>7.1</v>
      </c>
      <c r="AF9199" s="14">
        <f t="shared" si="3308"/>
        <v>0</v>
      </c>
      <c r="AG9199" s="14" t="e">
        <f t="shared" si="3309"/>
        <v>#DIV/0!</v>
      </c>
      <c r="AH9199" s="14" t="e">
        <f t="shared" si="3310"/>
        <v>#DIV/0!</v>
      </c>
      <c r="AI9199" s="14">
        <f t="shared" si="3311"/>
        <v>80</v>
      </c>
      <c r="AJ9199" s="3017"/>
    </row>
    <row r="9200" spans="1:36" ht="15.75">
      <c r="A9200" s="3018">
        <v>10</v>
      </c>
      <c r="B9200" s="3036" t="s">
        <v>3986</v>
      </c>
      <c r="C9200" s="3017" t="s">
        <v>65</v>
      </c>
      <c r="D9200" s="3020">
        <v>63.45</v>
      </c>
      <c r="E9200" s="3025">
        <v>210</v>
      </c>
      <c r="F9200" s="3021">
        <f t="shared" si="3303"/>
        <v>13324.5</v>
      </c>
      <c r="G9200" s="3025"/>
      <c r="H9200" s="3021">
        <f t="shared" si="3304"/>
        <v>0</v>
      </c>
      <c r="I9200" s="3022">
        <v>44726</v>
      </c>
      <c r="J9200" s="3022">
        <v>45543</v>
      </c>
      <c r="K9200" s="3022"/>
      <c r="L9200" s="3026" t="s">
        <v>3987</v>
      </c>
      <c r="M9200" s="3026" t="s">
        <v>3614</v>
      </c>
      <c r="N9200" s="3017">
        <v>0</v>
      </c>
      <c r="O9200" s="3025">
        <v>0</v>
      </c>
      <c r="P9200" s="3025">
        <v>20</v>
      </c>
      <c r="Q9200" s="3025"/>
      <c r="R9200" s="3025"/>
      <c r="S9200" s="3025"/>
      <c r="T9200" s="3025"/>
      <c r="U9200" s="3025"/>
      <c r="V9200" s="3025"/>
      <c r="W9200" s="3025"/>
      <c r="X9200" s="3017"/>
      <c r="Y9200" s="3017"/>
      <c r="Z9200" s="3017"/>
      <c r="AA9200" s="3017"/>
      <c r="AB9200" s="3021"/>
      <c r="AC9200" s="1507">
        <f t="shared" si="3305"/>
        <v>190</v>
      </c>
      <c r="AD9200" s="1508">
        <f t="shared" si="3306"/>
        <v>12055.5</v>
      </c>
      <c r="AE9200" s="14">
        <f t="shared" si="3307"/>
        <v>17.533333333333335</v>
      </c>
      <c r="AF9200" s="14">
        <f t="shared" si="3308"/>
        <v>6.666666666666667</v>
      </c>
      <c r="AG9200" s="14">
        <f t="shared" si="3309"/>
        <v>28.5</v>
      </c>
      <c r="AH9200" s="14">
        <f t="shared" si="3310"/>
        <v>10.966666666666665</v>
      </c>
      <c r="AI9200" s="14">
        <f t="shared" si="3311"/>
        <v>73.1111111111111</v>
      </c>
      <c r="AJ9200" s="3017"/>
    </row>
    <row r="9201" spans="1:36" ht="15.75">
      <c r="A9201" s="3018">
        <v>11</v>
      </c>
      <c r="B9201" s="3027" t="s">
        <v>3986</v>
      </c>
      <c r="C9201" s="3017" t="s">
        <v>65</v>
      </c>
      <c r="D9201" s="3020">
        <v>63.45</v>
      </c>
      <c r="E9201" s="3025"/>
      <c r="F9201" s="3021">
        <f t="shared" si="3303"/>
        <v>0</v>
      </c>
      <c r="G9201" s="3025">
        <v>300</v>
      </c>
      <c r="H9201" s="3021">
        <f t="shared" si="3304"/>
        <v>19035</v>
      </c>
      <c r="I9201" s="3022">
        <v>44974</v>
      </c>
      <c r="J9201" s="3022">
        <v>45659</v>
      </c>
      <c r="K9201" s="3022"/>
      <c r="L9201" s="3026" t="s">
        <v>9339</v>
      </c>
      <c r="M9201" s="3026" t="s">
        <v>4647</v>
      </c>
      <c r="N9201" s="3017">
        <v>0</v>
      </c>
      <c r="O9201" s="3025">
        <v>0</v>
      </c>
      <c r="P9201" s="3025">
        <v>0</v>
      </c>
      <c r="Q9201" s="3025"/>
      <c r="R9201" s="3025"/>
      <c r="S9201" s="3025"/>
      <c r="T9201" s="3025"/>
      <c r="U9201" s="3025"/>
      <c r="V9201" s="3025"/>
      <c r="W9201" s="3025"/>
      <c r="X9201" s="3017"/>
      <c r="Y9201" s="3017"/>
      <c r="Z9201" s="3017"/>
      <c r="AA9201" s="3017"/>
      <c r="AB9201" s="3021"/>
      <c r="AC9201" s="1507">
        <f t="shared" si="3305"/>
        <v>300</v>
      </c>
      <c r="AD9201" s="1508">
        <f t="shared" si="3306"/>
        <v>19035</v>
      </c>
      <c r="AE9201" s="14">
        <f t="shared" si="3307"/>
        <v>21.4</v>
      </c>
      <c r="AF9201" s="14">
        <f t="shared" si="3308"/>
        <v>0</v>
      </c>
      <c r="AG9201" s="14" t="e">
        <f t="shared" si="3309"/>
        <v>#DIV/0!</v>
      </c>
      <c r="AH9201" s="14" t="e">
        <f t="shared" si="3310"/>
        <v>#DIV/0!</v>
      </c>
      <c r="AI9201" s="14">
        <f t="shared" si="3311"/>
        <v>300</v>
      </c>
      <c r="AJ9201" s="3017"/>
    </row>
    <row r="9202" spans="1:36" ht="16.5" customHeight="1">
      <c r="A9202" s="3018">
        <v>12</v>
      </c>
      <c r="B9202" s="3027" t="s">
        <v>139</v>
      </c>
      <c r="C9202" s="3017" t="s">
        <v>66</v>
      </c>
      <c r="D9202" s="3020">
        <v>129.78</v>
      </c>
      <c r="E9202" s="3026">
        <v>21</v>
      </c>
      <c r="F9202" s="3021">
        <f t="shared" si="3303"/>
        <v>2725.38</v>
      </c>
      <c r="G9202" s="3025">
        <v>200</v>
      </c>
      <c r="H9202" s="3021">
        <f t="shared" si="3304"/>
        <v>25956</v>
      </c>
      <c r="I9202" s="3023" t="s">
        <v>8611</v>
      </c>
      <c r="J9202" s="3022">
        <v>45169</v>
      </c>
      <c r="K9202" s="3022"/>
      <c r="L9202" s="3025">
        <v>649</v>
      </c>
      <c r="M9202" s="3022">
        <v>44782</v>
      </c>
      <c r="N9202" s="3017">
        <v>52</v>
      </c>
      <c r="O9202" s="3017">
        <v>58</v>
      </c>
      <c r="P9202" s="3017">
        <v>54</v>
      </c>
      <c r="Q9202" s="3017"/>
      <c r="R9202" s="3017"/>
      <c r="S9202" s="3017"/>
      <c r="T9202" s="3017"/>
      <c r="U9202" s="3017"/>
      <c r="V9202" s="3017"/>
      <c r="W9202" s="3017"/>
      <c r="X9202" s="3017"/>
      <c r="Y9202" s="3017"/>
      <c r="Z9202" s="3017"/>
      <c r="AA9202" s="3017"/>
      <c r="AB9202" s="3021"/>
      <c r="AC9202" s="1507">
        <f t="shared" si="3305"/>
        <v>57</v>
      </c>
      <c r="AD9202" s="1508">
        <f t="shared" si="3306"/>
        <v>7397.46</v>
      </c>
      <c r="AE9202" s="14">
        <f t="shared" si="3307"/>
        <v>5.0666666666666664</v>
      </c>
      <c r="AF9202" s="14">
        <f t="shared" si="3308"/>
        <v>54.666666666666664</v>
      </c>
      <c r="AG9202" s="14">
        <f t="shared" si="3309"/>
        <v>1.0426829268292683</v>
      </c>
      <c r="AH9202" s="14">
        <f t="shared" si="3310"/>
        <v>-4.0239837398373979</v>
      </c>
      <c r="AI9202" s="14">
        <f t="shared" si="3311"/>
        <v>-219.97777777777776</v>
      </c>
      <c r="AJ9202" s="3017"/>
    </row>
    <row r="9203" spans="1:36" ht="15.75">
      <c r="A9203" s="3018">
        <v>13</v>
      </c>
      <c r="B9203" s="1804" t="s">
        <v>6721</v>
      </c>
      <c r="C9203" s="3017" t="s">
        <v>65</v>
      </c>
      <c r="D9203" s="3020">
        <v>42.98</v>
      </c>
      <c r="E9203" s="3025">
        <v>100</v>
      </c>
      <c r="F9203" s="3021">
        <f t="shared" si="3303"/>
        <v>4298</v>
      </c>
      <c r="G9203" s="3025"/>
      <c r="H9203" s="3021">
        <f t="shared" si="3304"/>
        <v>0</v>
      </c>
      <c r="I9203" s="3023">
        <v>44873</v>
      </c>
      <c r="J9203" s="3022">
        <v>45077</v>
      </c>
      <c r="K9203" s="3022"/>
      <c r="L9203" s="3026" t="s">
        <v>6722</v>
      </c>
      <c r="M9203" s="3026" t="s">
        <v>6170</v>
      </c>
      <c r="N9203" s="3017">
        <v>19</v>
      </c>
      <c r="O9203" s="3025">
        <v>32</v>
      </c>
      <c r="P9203" s="3025">
        <v>38</v>
      </c>
      <c r="Q9203" s="3025"/>
      <c r="R9203" s="3025"/>
      <c r="S9203" s="3025"/>
      <c r="T9203" s="3025"/>
      <c r="U9203" s="3025"/>
      <c r="V9203" s="3025"/>
      <c r="W9203" s="3025"/>
      <c r="X9203" s="3017"/>
      <c r="Y9203" s="3017"/>
      <c r="Z9203" s="3017"/>
      <c r="AA9203" s="3017"/>
      <c r="AB9203" s="3021"/>
      <c r="AC9203" s="1507">
        <f t="shared" si="3305"/>
        <v>11</v>
      </c>
      <c r="AD9203" s="1508">
        <f t="shared" si="3306"/>
        <v>472.78</v>
      </c>
      <c r="AE9203" s="14">
        <f t="shared" si="3307"/>
        <v>2</v>
      </c>
      <c r="AF9203" s="14">
        <f t="shared" si="3308"/>
        <v>29.666666666666668</v>
      </c>
      <c r="AG9203" s="14">
        <f t="shared" si="3309"/>
        <v>0.37078651685393255</v>
      </c>
      <c r="AH9203" s="14">
        <f t="shared" si="3310"/>
        <v>-1.6292134831460674</v>
      </c>
      <c r="AI9203" s="14">
        <f t="shared" si="3311"/>
        <v>-48.333333333333336</v>
      </c>
      <c r="AJ9203" s="3017"/>
    </row>
    <row r="9204" spans="1:36" ht="15.75">
      <c r="A9204" s="4588" t="s">
        <v>21</v>
      </c>
      <c r="B9204" s="4589"/>
      <c r="C9204" s="4589"/>
      <c r="D9204" s="4589"/>
      <c r="E9204" s="4589"/>
      <c r="F9204" s="4589"/>
      <c r="G9204" s="4589"/>
      <c r="H9204" s="4589"/>
      <c r="I9204" s="4589"/>
      <c r="J9204" s="4589"/>
      <c r="K9204" s="4589"/>
      <c r="L9204" s="4589"/>
      <c r="M9204" s="4589"/>
      <c r="N9204" s="4589"/>
      <c r="O9204" s="4589"/>
      <c r="P9204" s="4589"/>
      <c r="Q9204" s="4589"/>
      <c r="R9204" s="4589"/>
      <c r="S9204" s="4589"/>
      <c r="T9204" s="4589"/>
      <c r="U9204" s="4589"/>
      <c r="V9204" s="4589"/>
      <c r="W9204" s="4589"/>
      <c r="X9204" s="4589"/>
      <c r="Y9204" s="4589"/>
      <c r="Z9204" s="4589"/>
      <c r="AA9204" s="4589"/>
      <c r="AB9204" s="4589"/>
      <c r="AC9204" s="4589"/>
      <c r="AD9204" s="4589"/>
      <c r="AE9204" s="4589"/>
      <c r="AF9204" s="4589"/>
      <c r="AG9204" s="4589"/>
      <c r="AH9204" s="4589"/>
      <c r="AI9204" s="4589"/>
      <c r="AJ9204" s="4590"/>
    </row>
    <row r="9205" spans="1:36" ht="15.75">
      <c r="A9205" s="3018">
        <v>1</v>
      </c>
      <c r="B9205" s="3027" t="s">
        <v>133</v>
      </c>
      <c r="C9205" s="3017" t="s">
        <v>65</v>
      </c>
      <c r="D9205" s="3037">
        <v>4.1139599999999996</v>
      </c>
      <c r="E9205" s="3025">
        <v>1800</v>
      </c>
      <c r="F9205" s="3021">
        <f t="shared" ref="F9205:F9231" si="3312">D9205*E9205</f>
        <v>7405.1279999999997</v>
      </c>
      <c r="G9205" s="3025"/>
      <c r="H9205" s="3021">
        <f t="shared" ref="H9205:H9231" si="3313">D9205*G9205</f>
        <v>0</v>
      </c>
      <c r="I9205" s="3023">
        <v>44916</v>
      </c>
      <c r="J9205" s="3022">
        <v>45046</v>
      </c>
      <c r="K9205" s="3022"/>
      <c r="L9205" s="3026"/>
      <c r="M9205" s="3026"/>
      <c r="N9205" s="3017">
        <v>130</v>
      </c>
      <c r="O9205" s="3025">
        <v>380</v>
      </c>
      <c r="P9205" s="3025">
        <v>400</v>
      </c>
      <c r="Q9205" s="3025"/>
      <c r="R9205" s="3025"/>
      <c r="S9205" s="3025"/>
      <c r="T9205" s="3025"/>
      <c r="U9205" s="3025"/>
      <c r="V9205" s="3025"/>
      <c r="W9205" s="3025"/>
      <c r="X9205" s="3017"/>
      <c r="Y9205" s="3017"/>
      <c r="Z9205" s="3025"/>
      <c r="AA9205" s="3017"/>
      <c r="AB9205" s="3021"/>
      <c r="AC9205" s="1507">
        <f t="shared" ref="AC9205:AC9231" si="3314">E9205+G9205-N9205-O9205-AA9205-P9205-Q9205-R9205-S9205-T9205-U9205-V9205-W9205-X9205-Y9205</f>
        <v>890</v>
      </c>
      <c r="AD9205" s="1508">
        <f t="shared" ref="AD9205:AD9231" si="3315">D9205*AC9205</f>
        <v>3661.4243999999999</v>
      </c>
      <c r="AE9205" s="14">
        <f t="shared" ref="AE9205:AE9231" si="3316">(J9205-"01.04.2023")/30</f>
        <v>0.96666666666666667</v>
      </c>
      <c r="AF9205" s="14">
        <f t="shared" ref="AF9205:AF9231" si="3317">(N9205+O9205+P9205+Q9205+R9205+S9205+T9205+U9205+V9205+W9205+X9205+Y9205)/3</f>
        <v>303.33333333333331</v>
      </c>
      <c r="AG9205" s="14">
        <f t="shared" ref="AG9205:AG9231" si="3318">AC9205/AF9205</f>
        <v>2.9340659340659343</v>
      </c>
      <c r="AH9205" s="14">
        <f t="shared" ref="AH9205:AH9231" si="3319">AG9205-AE9205</f>
        <v>1.9673992673992675</v>
      </c>
      <c r="AI9205" s="14">
        <f t="shared" ref="AI9205:AI9231" si="3320">AC9205-(AE9205*AF9205)</f>
        <v>596.77777777777783</v>
      </c>
      <c r="AJ9205" s="3017"/>
    </row>
    <row r="9206" spans="1:36" ht="15.75">
      <c r="A9206" s="3018">
        <v>2</v>
      </c>
      <c r="B9206" s="1814" t="s">
        <v>9340</v>
      </c>
      <c r="C9206" s="3017" t="s">
        <v>65</v>
      </c>
      <c r="D9206" s="3020">
        <v>131.65</v>
      </c>
      <c r="E9206" s="3025"/>
      <c r="F9206" s="3021">
        <f t="shared" si="3312"/>
        <v>0</v>
      </c>
      <c r="G9206" s="3025">
        <v>300</v>
      </c>
      <c r="H9206" s="3021">
        <f t="shared" si="3313"/>
        <v>39495</v>
      </c>
      <c r="I9206" s="3022">
        <v>44974</v>
      </c>
      <c r="J9206" s="3022">
        <v>45169</v>
      </c>
      <c r="K9206" s="3022"/>
      <c r="L9206" s="3026" t="s">
        <v>9341</v>
      </c>
      <c r="M9206" s="3026" t="s">
        <v>9342</v>
      </c>
      <c r="N9206" s="3017">
        <v>0</v>
      </c>
      <c r="O9206" s="3025">
        <v>98</v>
      </c>
      <c r="P9206" s="3025">
        <v>160</v>
      </c>
      <c r="Q9206" s="3025"/>
      <c r="R9206" s="3025"/>
      <c r="S9206" s="3025"/>
      <c r="T9206" s="3025"/>
      <c r="U9206" s="3025"/>
      <c r="V9206" s="3025"/>
      <c r="W9206" s="3025"/>
      <c r="X9206" s="3017"/>
      <c r="Y9206" s="3017"/>
      <c r="Z9206" s="3017"/>
      <c r="AA9206" s="3017"/>
      <c r="AB9206" s="3021"/>
      <c r="AC9206" s="1507">
        <f t="shared" si="3314"/>
        <v>42</v>
      </c>
      <c r="AD9206" s="1508">
        <f t="shared" si="3315"/>
        <v>5529.3</v>
      </c>
      <c r="AE9206" s="14">
        <f t="shared" si="3316"/>
        <v>5.0666666666666664</v>
      </c>
      <c r="AF9206" s="14">
        <f t="shared" si="3317"/>
        <v>86</v>
      </c>
      <c r="AG9206" s="14">
        <f t="shared" si="3318"/>
        <v>0.48837209302325579</v>
      </c>
      <c r="AH9206" s="14">
        <f t="shared" si="3319"/>
        <v>-4.5782945736434106</v>
      </c>
      <c r="AI9206" s="14">
        <f t="shared" si="3320"/>
        <v>-393.73333333333329</v>
      </c>
      <c r="AJ9206" s="3017"/>
    </row>
    <row r="9207" spans="1:36" ht="15.75">
      <c r="A9207" s="3018">
        <v>3</v>
      </c>
      <c r="B9207" s="1814" t="s">
        <v>9343</v>
      </c>
      <c r="C9207" s="3017" t="s">
        <v>156</v>
      </c>
      <c r="D9207" s="3020">
        <v>1</v>
      </c>
      <c r="E9207" s="3025"/>
      <c r="F9207" s="3021">
        <f t="shared" si="3312"/>
        <v>0</v>
      </c>
      <c r="G9207" s="3025">
        <v>150</v>
      </c>
      <c r="H9207" s="3021">
        <f t="shared" si="3313"/>
        <v>150</v>
      </c>
      <c r="I9207" s="3022">
        <v>44974</v>
      </c>
      <c r="J9207" s="3022">
        <v>45930</v>
      </c>
      <c r="K9207" s="3022"/>
      <c r="L9207" s="3026" t="s">
        <v>9341</v>
      </c>
      <c r="M9207" s="3026" t="s">
        <v>9342</v>
      </c>
      <c r="N9207" s="3017">
        <v>0</v>
      </c>
      <c r="O9207" s="3025">
        <v>49</v>
      </c>
      <c r="P9207" s="3025">
        <v>80</v>
      </c>
      <c r="Q9207" s="3025"/>
      <c r="R9207" s="3025"/>
      <c r="S9207" s="3025"/>
      <c r="T9207" s="3025"/>
      <c r="U9207" s="3025"/>
      <c r="V9207" s="3025"/>
      <c r="W9207" s="3025"/>
      <c r="X9207" s="3017"/>
      <c r="Y9207" s="3017"/>
      <c r="Z9207" s="3017"/>
      <c r="AA9207" s="3017"/>
      <c r="AB9207" s="3021"/>
      <c r="AC9207" s="1507">
        <f t="shared" si="3314"/>
        <v>21</v>
      </c>
      <c r="AD9207" s="1508">
        <f t="shared" si="3315"/>
        <v>21</v>
      </c>
      <c r="AE9207" s="14">
        <f t="shared" si="3316"/>
        <v>30.433333333333334</v>
      </c>
      <c r="AF9207" s="14">
        <f t="shared" si="3317"/>
        <v>43</v>
      </c>
      <c r="AG9207" s="14">
        <f t="shared" si="3318"/>
        <v>0.48837209302325579</v>
      </c>
      <c r="AH9207" s="14">
        <f t="shared" si="3319"/>
        <v>-29.944961240310079</v>
      </c>
      <c r="AI9207" s="14">
        <f t="shared" si="3320"/>
        <v>-1287.6333333333334</v>
      </c>
      <c r="AJ9207" s="3017"/>
    </row>
    <row r="9208" spans="1:36" ht="15.75">
      <c r="A9208" s="3018">
        <v>4</v>
      </c>
      <c r="B9208" s="3027" t="s">
        <v>5677</v>
      </c>
      <c r="C9208" s="3017" t="s">
        <v>638</v>
      </c>
      <c r="D9208" s="3020">
        <v>1</v>
      </c>
      <c r="E9208" s="3025">
        <v>40</v>
      </c>
      <c r="F9208" s="3021">
        <f t="shared" si="3312"/>
        <v>40</v>
      </c>
      <c r="G9208" s="3025"/>
      <c r="H9208" s="3021">
        <f t="shared" si="3313"/>
        <v>0</v>
      </c>
      <c r="I9208" s="3022">
        <v>44832</v>
      </c>
      <c r="J9208" s="3022">
        <v>45412</v>
      </c>
      <c r="K9208" s="3022"/>
      <c r="L9208" s="3026"/>
      <c r="M9208" s="3026"/>
      <c r="N9208" s="3017">
        <v>1</v>
      </c>
      <c r="O9208" s="3025">
        <v>0</v>
      </c>
      <c r="P9208" s="3025"/>
      <c r="Q9208" s="3025"/>
      <c r="R9208" s="3025"/>
      <c r="S9208" s="3025"/>
      <c r="T9208" s="3025"/>
      <c r="U9208" s="3025"/>
      <c r="V9208" s="3025"/>
      <c r="W9208" s="3025"/>
      <c r="X9208" s="3017"/>
      <c r="Y9208" s="3017"/>
      <c r="Z9208" s="3017"/>
      <c r="AA9208" s="3017"/>
      <c r="AB9208" s="3021"/>
      <c r="AC9208" s="1507">
        <f t="shared" si="3314"/>
        <v>39</v>
      </c>
      <c r="AD9208" s="1508">
        <f t="shared" si="3315"/>
        <v>39</v>
      </c>
      <c r="AE9208" s="14">
        <f t="shared" si="3316"/>
        <v>13.166666666666666</v>
      </c>
      <c r="AF9208" s="14">
        <f t="shared" si="3317"/>
        <v>0.33333333333333331</v>
      </c>
      <c r="AG9208" s="14">
        <f t="shared" si="3318"/>
        <v>117</v>
      </c>
      <c r="AH9208" s="14">
        <f t="shared" si="3319"/>
        <v>103.83333333333333</v>
      </c>
      <c r="AI9208" s="14">
        <f t="shared" si="3320"/>
        <v>34.611111111111114</v>
      </c>
      <c r="AJ9208" s="3017"/>
    </row>
    <row r="9209" spans="1:36" ht="31.5">
      <c r="A9209" s="3018">
        <v>5</v>
      </c>
      <c r="B9209" s="3038" t="s">
        <v>8162</v>
      </c>
      <c r="C9209" s="3017" t="s">
        <v>65</v>
      </c>
      <c r="D9209" s="3020">
        <v>42.05</v>
      </c>
      <c r="E9209" s="3025"/>
      <c r="F9209" s="3021">
        <f t="shared" si="3312"/>
        <v>0</v>
      </c>
      <c r="G9209" s="3025">
        <v>300</v>
      </c>
      <c r="H9209" s="3021">
        <f t="shared" si="3313"/>
        <v>12615</v>
      </c>
      <c r="I9209" s="3022">
        <v>44916</v>
      </c>
      <c r="J9209" s="3022">
        <v>45230</v>
      </c>
      <c r="K9209" s="3022"/>
      <c r="L9209" s="3026" t="s">
        <v>7776</v>
      </c>
      <c r="M9209" s="3026" t="s">
        <v>6737</v>
      </c>
      <c r="N9209" s="3017">
        <v>0</v>
      </c>
      <c r="O9209" s="3025">
        <v>0</v>
      </c>
      <c r="P9209" s="3025">
        <v>0</v>
      </c>
      <c r="Q9209" s="3025"/>
      <c r="R9209" s="3025"/>
      <c r="S9209" s="3025"/>
      <c r="T9209" s="3025"/>
      <c r="U9209" s="3025"/>
      <c r="V9209" s="3025"/>
      <c r="W9209" s="3025"/>
      <c r="X9209" s="3017"/>
      <c r="Y9209" s="3017"/>
      <c r="Z9209" s="3017"/>
      <c r="AA9209" s="3017"/>
      <c r="AB9209" s="3021"/>
      <c r="AC9209" s="1507">
        <f t="shared" si="3314"/>
        <v>300</v>
      </c>
      <c r="AD9209" s="1508">
        <f t="shared" si="3315"/>
        <v>12615</v>
      </c>
      <c r="AE9209" s="14">
        <f t="shared" si="3316"/>
        <v>7.1</v>
      </c>
      <c r="AF9209" s="14">
        <f t="shared" si="3317"/>
        <v>0</v>
      </c>
      <c r="AG9209" s="14" t="e">
        <f t="shared" si="3318"/>
        <v>#DIV/0!</v>
      </c>
      <c r="AH9209" s="14" t="e">
        <f t="shared" si="3319"/>
        <v>#DIV/0!</v>
      </c>
      <c r="AI9209" s="14">
        <f t="shared" si="3320"/>
        <v>300</v>
      </c>
      <c r="AJ9209" s="3017"/>
    </row>
    <row r="9210" spans="1:36" ht="31.5">
      <c r="A9210" s="3018">
        <v>6</v>
      </c>
      <c r="B9210" s="1814" t="s">
        <v>5676</v>
      </c>
      <c r="C9210" s="3017" t="s">
        <v>65</v>
      </c>
      <c r="D9210" s="3020">
        <v>1</v>
      </c>
      <c r="E9210" s="3025">
        <v>52</v>
      </c>
      <c r="F9210" s="3021">
        <f t="shared" si="3312"/>
        <v>52</v>
      </c>
      <c r="G9210" s="3025"/>
      <c r="H9210" s="3021">
        <f t="shared" si="3313"/>
        <v>0</v>
      </c>
      <c r="I9210" s="3022">
        <v>44922</v>
      </c>
      <c r="J9210" s="3022">
        <v>45100</v>
      </c>
      <c r="K9210" s="3022"/>
      <c r="L9210" s="3026"/>
      <c r="M9210" s="3026"/>
      <c r="N9210" s="3017">
        <v>14</v>
      </c>
      <c r="O9210" s="3025">
        <v>12</v>
      </c>
      <c r="P9210" s="3025">
        <v>13</v>
      </c>
      <c r="Q9210" s="3025"/>
      <c r="R9210" s="3025"/>
      <c r="S9210" s="3025"/>
      <c r="T9210" s="3025"/>
      <c r="U9210" s="3025"/>
      <c r="V9210" s="3025"/>
      <c r="W9210" s="3025"/>
      <c r="X9210" s="3017"/>
      <c r="Y9210" s="3017"/>
      <c r="Z9210" s="3017"/>
      <c r="AA9210" s="3017"/>
      <c r="AB9210" s="3021"/>
      <c r="AC9210" s="1507">
        <f t="shared" si="3314"/>
        <v>13</v>
      </c>
      <c r="AD9210" s="1508">
        <f t="shared" si="3315"/>
        <v>13</v>
      </c>
      <c r="AE9210" s="14">
        <f t="shared" si="3316"/>
        <v>2.7666666666666666</v>
      </c>
      <c r="AF9210" s="14">
        <f t="shared" si="3317"/>
        <v>13</v>
      </c>
      <c r="AG9210" s="14">
        <f t="shared" si="3318"/>
        <v>1</v>
      </c>
      <c r="AH9210" s="14">
        <f t="shared" si="3319"/>
        <v>-1.7666666666666666</v>
      </c>
      <c r="AI9210" s="14">
        <f t="shared" si="3320"/>
        <v>-22.966666666666669</v>
      </c>
      <c r="AJ9210" s="3017"/>
    </row>
    <row r="9211" spans="1:36" ht="18.75" customHeight="1">
      <c r="A9211" s="3018">
        <v>7</v>
      </c>
      <c r="B9211" s="1814" t="s">
        <v>5613</v>
      </c>
      <c r="C9211" s="3017" t="s">
        <v>65</v>
      </c>
      <c r="D9211" s="3020">
        <v>1</v>
      </c>
      <c r="E9211" s="3025">
        <v>52</v>
      </c>
      <c r="F9211" s="3021">
        <f t="shared" si="3312"/>
        <v>52</v>
      </c>
      <c r="G9211" s="3025"/>
      <c r="H9211" s="3021">
        <f t="shared" si="3313"/>
        <v>0</v>
      </c>
      <c r="I9211" s="3022">
        <v>44922</v>
      </c>
      <c r="J9211" s="3022">
        <v>46113</v>
      </c>
      <c r="K9211" s="3022"/>
      <c r="L9211" s="3026"/>
      <c r="M9211" s="3026"/>
      <c r="N9211" s="3017">
        <v>14</v>
      </c>
      <c r="O9211" s="3025">
        <v>12</v>
      </c>
      <c r="P9211" s="3025">
        <v>13</v>
      </c>
      <c r="Q9211" s="3025"/>
      <c r="R9211" s="3025"/>
      <c r="S9211" s="3025"/>
      <c r="T9211" s="3025"/>
      <c r="U9211" s="3025"/>
      <c r="V9211" s="3025"/>
      <c r="W9211" s="3025"/>
      <c r="X9211" s="3017"/>
      <c r="Y9211" s="3017"/>
      <c r="Z9211" s="3017"/>
      <c r="AA9211" s="3017"/>
      <c r="AB9211" s="3021"/>
      <c r="AC9211" s="1507">
        <f t="shared" si="3314"/>
        <v>13</v>
      </c>
      <c r="AD9211" s="1508">
        <f t="shared" si="3315"/>
        <v>13</v>
      </c>
      <c r="AE9211" s="14">
        <f t="shared" si="3316"/>
        <v>36.533333333333331</v>
      </c>
      <c r="AF9211" s="14">
        <f t="shared" si="3317"/>
        <v>13</v>
      </c>
      <c r="AG9211" s="14">
        <f t="shared" si="3318"/>
        <v>1</v>
      </c>
      <c r="AH9211" s="14">
        <f t="shared" si="3319"/>
        <v>-35.533333333333331</v>
      </c>
      <c r="AI9211" s="14">
        <f t="shared" si="3320"/>
        <v>-461.93333333333328</v>
      </c>
      <c r="AJ9211" s="3017"/>
    </row>
    <row r="9212" spans="1:36" ht="18.75" customHeight="1">
      <c r="A9212" s="3018">
        <v>9</v>
      </c>
      <c r="B9212" s="1804" t="s">
        <v>5086</v>
      </c>
      <c r="C9212" s="3017" t="s">
        <v>156</v>
      </c>
      <c r="D9212" s="3020">
        <v>1</v>
      </c>
      <c r="E9212" s="3025">
        <v>80</v>
      </c>
      <c r="F9212" s="3021">
        <f t="shared" si="3312"/>
        <v>80</v>
      </c>
      <c r="G9212" s="3025">
        <f>50+50</f>
        <v>100</v>
      </c>
      <c r="H9212" s="3021">
        <f t="shared" si="3313"/>
        <v>100</v>
      </c>
      <c r="I9212" s="3023" t="s">
        <v>10255</v>
      </c>
      <c r="J9212" s="3022">
        <v>45040</v>
      </c>
      <c r="K9212" s="3022"/>
      <c r="L9212" s="3026"/>
      <c r="M9212" s="3026"/>
      <c r="N9212" s="3017">
        <v>47</v>
      </c>
      <c r="O9212" s="3025">
        <v>38</v>
      </c>
      <c r="P9212" s="3025">
        <v>69</v>
      </c>
      <c r="Q9212" s="3025"/>
      <c r="R9212" s="3025"/>
      <c r="S9212" s="3025"/>
      <c r="T9212" s="3025"/>
      <c r="U9212" s="3025"/>
      <c r="V9212" s="3025"/>
      <c r="W9212" s="3025"/>
      <c r="X9212" s="3017"/>
      <c r="Y9212" s="3017"/>
      <c r="Z9212" s="3017"/>
      <c r="AA9212" s="3017"/>
      <c r="AB9212" s="3021"/>
      <c r="AC9212" s="1507">
        <f t="shared" si="3314"/>
        <v>26</v>
      </c>
      <c r="AD9212" s="1508">
        <f t="shared" si="3315"/>
        <v>26</v>
      </c>
      <c r="AE9212" s="14">
        <f t="shared" si="3316"/>
        <v>0.76666666666666672</v>
      </c>
      <c r="AF9212" s="14">
        <f t="shared" si="3317"/>
        <v>51.333333333333336</v>
      </c>
      <c r="AG9212" s="14">
        <f t="shared" si="3318"/>
        <v>0.50649350649350644</v>
      </c>
      <c r="AH9212" s="14">
        <f t="shared" si="3319"/>
        <v>-0.26017316017316028</v>
      </c>
      <c r="AI9212" s="14">
        <f t="shared" si="3320"/>
        <v>-13.355555555555561</v>
      </c>
      <c r="AJ9212" s="3017"/>
    </row>
    <row r="9213" spans="1:36" ht="31.5">
      <c r="A9213" s="3018">
        <v>10</v>
      </c>
      <c r="B9213" s="1814" t="s">
        <v>5409</v>
      </c>
      <c r="C9213" s="3017" t="s">
        <v>65</v>
      </c>
      <c r="D9213" s="3024">
        <v>1</v>
      </c>
      <c r="E9213" s="3025">
        <v>170</v>
      </c>
      <c r="F9213" s="3021">
        <f t="shared" si="3312"/>
        <v>170</v>
      </c>
      <c r="G9213" s="3025"/>
      <c r="H9213" s="3021">
        <f t="shared" si="3313"/>
        <v>0</v>
      </c>
      <c r="I9213" s="3023">
        <v>44832</v>
      </c>
      <c r="J9213" s="3022">
        <v>45576</v>
      </c>
      <c r="K9213" s="3022"/>
      <c r="L9213" s="3019"/>
      <c r="M9213" s="3023"/>
      <c r="N9213" s="3017">
        <v>0</v>
      </c>
      <c r="O9213" s="3025">
        <v>0</v>
      </c>
      <c r="P9213" s="3025">
        <v>0</v>
      </c>
      <c r="Q9213" s="3025"/>
      <c r="R9213" s="3025"/>
      <c r="S9213" s="3025"/>
      <c r="T9213" s="3025"/>
      <c r="U9213" s="3025"/>
      <c r="V9213" s="3025"/>
      <c r="W9213" s="3025"/>
      <c r="X9213" s="3017"/>
      <c r="Y9213" s="3017"/>
      <c r="Z9213" s="3017"/>
      <c r="AA9213" s="3017"/>
      <c r="AB9213" s="3021"/>
      <c r="AC9213" s="1507">
        <f t="shared" si="3314"/>
        <v>170</v>
      </c>
      <c r="AD9213" s="1508">
        <f t="shared" si="3315"/>
        <v>170</v>
      </c>
      <c r="AE9213" s="14">
        <f t="shared" si="3316"/>
        <v>18.633333333333333</v>
      </c>
      <c r="AF9213" s="14">
        <f t="shared" si="3317"/>
        <v>0</v>
      </c>
      <c r="AG9213" s="14" t="e">
        <f t="shared" si="3318"/>
        <v>#DIV/0!</v>
      </c>
      <c r="AH9213" s="14" t="e">
        <f t="shared" si="3319"/>
        <v>#DIV/0!</v>
      </c>
      <c r="AI9213" s="14">
        <f t="shared" si="3320"/>
        <v>170</v>
      </c>
      <c r="AJ9213" s="3017"/>
    </row>
    <row r="9214" spans="1:36" ht="15.75">
      <c r="A9214" s="3018">
        <v>11</v>
      </c>
      <c r="B9214" s="3017" t="s">
        <v>884</v>
      </c>
      <c r="C9214" s="3017" t="s">
        <v>78</v>
      </c>
      <c r="D9214" s="3020">
        <v>1</v>
      </c>
      <c r="E9214" s="3025">
        <v>1</v>
      </c>
      <c r="F9214" s="3021">
        <f t="shared" si="3312"/>
        <v>1</v>
      </c>
      <c r="G9214" s="3025"/>
      <c r="H9214" s="3021">
        <f t="shared" si="3313"/>
        <v>0</v>
      </c>
      <c r="I9214" s="3023">
        <v>44686</v>
      </c>
      <c r="J9214" s="3022">
        <v>45782</v>
      </c>
      <c r="K9214" s="3022"/>
      <c r="L9214" s="3026"/>
      <c r="M9214" s="3026"/>
      <c r="N9214" s="3017">
        <v>0</v>
      </c>
      <c r="O9214" s="3025">
        <v>0</v>
      </c>
      <c r="P9214" s="3025">
        <v>0</v>
      </c>
      <c r="Q9214" s="3025"/>
      <c r="R9214" s="3025"/>
      <c r="S9214" s="3025"/>
      <c r="T9214" s="3025"/>
      <c r="U9214" s="3025"/>
      <c r="V9214" s="3025"/>
      <c r="W9214" s="3025"/>
      <c r="X9214" s="3017"/>
      <c r="Y9214" s="3017"/>
      <c r="Z9214" s="3017"/>
      <c r="AA9214" s="3017"/>
      <c r="AB9214" s="3021"/>
      <c r="AC9214" s="1507">
        <f t="shared" si="3314"/>
        <v>1</v>
      </c>
      <c r="AD9214" s="1508">
        <f t="shared" si="3315"/>
        <v>1</v>
      </c>
      <c r="AE9214" s="14">
        <f t="shared" si="3316"/>
        <v>25.5</v>
      </c>
      <c r="AF9214" s="14">
        <f t="shared" si="3317"/>
        <v>0</v>
      </c>
      <c r="AG9214" s="14" t="e">
        <f t="shared" si="3318"/>
        <v>#DIV/0!</v>
      </c>
      <c r="AH9214" s="14" t="e">
        <f t="shared" si="3319"/>
        <v>#DIV/0!</v>
      </c>
      <c r="AI9214" s="14">
        <f t="shared" si="3320"/>
        <v>1</v>
      </c>
      <c r="AJ9214" s="3017"/>
    </row>
    <row r="9215" spans="1:36" ht="15.75">
      <c r="A9215" s="3018">
        <v>13</v>
      </c>
      <c r="B9215" s="3019" t="s">
        <v>386</v>
      </c>
      <c r="C9215" s="3017" t="s">
        <v>66</v>
      </c>
      <c r="D9215" s="3020">
        <v>1</v>
      </c>
      <c r="E9215" s="3025">
        <v>5500</v>
      </c>
      <c r="F9215" s="3021">
        <f t="shared" si="3312"/>
        <v>5500</v>
      </c>
      <c r="G9215" s="3025"/>
      <c r="H9215" s="3021">
        <f t="shared" si="3313"/>
        <v>0</v>
      </c>
      <c r="I9215" s="3023">
        <v>44742</v>
      </c>
      <c r="J9215" s="3022">
        <v>44986</v>
      </c>
      <c r="K9215" s="3022"/>
      <c r="L9215" s="3026"/>
      <c r="M9215" s="3026"/>
      <c r="N9215" s="3017">
        <v>0</v>
      </c>
      <c r="O9215" s="3025">
        <v>0</v>
      </c>
      <c r="P9215" s="3025">
        <v>1450</v>
      </c>
      <c r="Q9215" s="3025"/>
      <c r="R9215" s="3025"/>
      <c r="S9215" s="3025"/>
      <c r="T9215" s="3025"/>
      <c r="U9215" s="3025"/>
      <c r="V9215" s="3025"/>
      <c r="W9215" s="3025"/>
      <c r="X9215" s="3017"/>
      <c r="Y9215" s="3017"/>
      <c r="Z9215" s="3017"/>
      <c r="AA9215" s="3017"/>
      <c r="AB9215" s="3021"/>
      <c r="AC9215" s="1507">
        <f t="shared" si="3314"/>
        <v>4050</v>
      </c>
      <c r="AD9215" s="1508">
        <f t="shared" si="3315"/>
        <v>4050</v>
      </c>
      <c r="AE9215" s="14">
        <f t="shared" si="3316"/>
        <v>-1.0333333333333334</v>
      </c>
      <c r="AF9215" s="14">
        <f t="shared" si="3317"/>
        <v>483.33333333333331</v>
      </c>
      <c r="AG9215" s="14">
        <f t="shared" si="3318"/>
        <v>8.3793103448275872</v>
      </c>
      <c r="AH9215" s="14">
        <f t="shared" si="3319"/>
        <v>9.4126436781609204</v>
      </c>
      <c r="AI9215" s="14">
        <f t="shared" si="3320"/>
        <v>4549.4444444444443</v>
      </c>
      <c r="AJ9215" s="3017"/>
    </row>
    <row r="9216" spans="1:36" ht="15.75">
      <c r="A9216" s="3018">
        <v>14</v>
      </c>
      <c r="B9216" s="3019" t="s">
        <v>3474</v>
      </c>
      <c r="C9216" s="3017" t="s">
        <v>66</v>
      </c>
      <c r="D9216" s="3020">
        <v>1</v>
      </c>
      <c r="E9216" s="3025">
        <v>1</v>
      </c>
      <c r="F9216" s="3021">
        <f t="shared" si="3312"/>
        <v>1</v>
      </c>
      <c r="G9216" s="3025"/>
      <c r="H9216" s="3021">
        <f t="shared" si="3313"/>
        <v>0</v>
      </c>
      <c r="I9216" s="3023">
        <v>44742</v>
      </c>
      <c r="J9216" s="3022">
        <v>45992</v>
      </c>
      <c r="K9216" s="3022"/>
      <c r="L9216" s="3026"/>
      <c r="M9216" s="3026"/>
      <c r="N9216" s="3017">
        <v>0</v>
      </c>
      <c r="O9216" s="3025">
        <v>0</v>
      </c>
      <c r="P9216" s="3025">
        <v>0</v>
      </c>
      <c r="Q9216" s="3025"/>
      <c r="R9216" s="3025"/>
      <c r="S9216" s="3025"/>
      <c r="T9216" s="3025"/>
      <c r="U9216" s="3025"/>
      <c r="V9216" s="3025"/>
      <c r="W9216" s="3025"/>
      <c r="X9216" s="3017"/>
      <c r="Y9216" s="3017"/>
      <c r="Z9216" s="3017"/>
      <c r="AA9216" s="3017"/>
      <c r="AB9216" s="3021"/>
      <c r="AC9216" s="1507">
        <f t="shared" si="3314"/>
        <v>1</v>
      </c>
      <c r="AD9216" s="1508">
        <f t="shared" si="3315"/>
        <v>1</v>
      </c>
      <c r="AE9216" s="14">
        <f t="shared" si="3316"/>
        <v>32.5</v>
      </c>
      <c r="AF9216" s="14">
        <f t="shared" si="3317"/>
        <v>0</v>
      </c>
      <c r="AG9216" s="14" t="e">
        <f t="shared" si="3318"/>
        <v>#DIV/0!</v>
      </c>
      <c r="AH9216" s="14" t="e">
        <f t="shared" si="3319"/>
        <v>#DIV/0!</v>
      </c>
      <c r="AI9216" s="14">
        <f t="shared" si="3320"/>
        <v>1</v>
      </c>
      <c r="AJ9216" s="3017"/>
    </row>
    <row r="9217" spans="1:36" ht="15.75">
      <c r="A9217" s="3018">
        <v>15</v>
      </c>
      <c r="B9217" s="3019" t="s">
        <v>2930</v>
      </c>
      <c r="C9217" s="3017" t="s">
        <v>66</v>
      </c>
      <c r="D9217" s="3020">
        <v>1</v>
      </c>
      <c r="E9217" s="3025">
        <v>1</v>
      </c>
      <c r="F9217" s="3021">
        <f t="shared" si="3312"/>
        <v>1</v>
      </c>
      <c r="G9217" s="3025"/>
      <c r="H9217" s="3021">
        <f t="shared" si="3313"/>
        <v>0</v>
      </c>
      <c r="I9217" s="3023">
        <v>44701</v>
      </c>
      <c r="J9217" s="3022">
        <v>45797</v>
      </c>
      <c r="K9217" s="3022"/>
      <c r="L9217" s="3026"/>
      <c r="M9217" s="3026"/>
      <c r="N9217" s="3017">
        <v>0</v>
      </c>
      <c r="O9217" s="3025">
        <v>0</v>
      </c>
      <c r="P9217" s="3025">
        <v>0</v>
      </c>
      <c r="Q9217" s="3025"/>
      <c r="R9217" s="3025"/>
      <c r="S9217" s="3025"/>
      <c r="T9217" s="3025"/>
      <c r="U9217" s="3025"/>
      <c r="V9217" s="3025"/>
      <c r="W9217" s="3025"/>
      <c r="X9217" s="3017"/>
      <c r="Y9217" s="3017"/>
      <c r="Z9217" s="3017"/>
      <c r="AA9217" s="3017"/>
      <c r="AB9217" s="3021"/>
      <c r="AC9217" s="1507">
        <f t="shared" si="3314"/>
        <v>1</v>
      </c>
      <c r="AD9217" s="1508">
        <f t="shared" si="3315"/>
        <v>1</v>
      </c>
      <c r="AE9217" s="14">
        <f t="shared" si="3316"/>
        <v>26</v>
      </c>
      <c r="AF9217" s="14">
        <f t="shared" si="3317"/>
        <v>0</v>
      </c>
      <c r="AG9217" s="14" t="e">
        <f t="shared" si="3318"/>
        <v>#DIV/0!</v>
      </c>
      <c r="AH9217" s="14" t="e">
        <f t="shared" si="3319"/>
        <v>#DIV/0!</v>
      </c>
      <c r="AI9217" s="14">
        <f t="shared" si="3320"/>
        <v>1</v>
      </c>
      <c r="AJ9217" s="3017"/>
    </row>
    <row r="9218" spans="1:36" ht="15.75">
      <c r="A9218" s="3018">
        <v>16</v>
      </c>
      <c r="B9218" s="3019" t="s">
        <v>3236</v>
      </c>
      <c r="C9218" s="3017" t="s">
        <v>66</v>
      </c>
      <c r="D9218" s="3020">
        <v>1</v>
      </c>
      <c r="E9218" s="3025">
        <v>650</v>
      </c>
      <c r="F9218" s="3021">
        <f t="shared" si="3312"/>
        <v>650</v>
      </c>
      <c r="G9218" s="3025"/>
      <c r="H9218" s="3021">
        <f t="shared" si="3313"/>
        <v>0</v>
      </c>
      <c r="I9218" s="3023">
        <v>44701</v>
      </c>
      <c r="J9218" s="3022">
        <v>45807</v>
      </c>
      <c r="K9218" s="3022"/>
      <c r="L9218" s="3026"/>
      <c r="M9218" s="3026"/>
      <c r="N9218" s="3017">
        <v>0</v>
      </c>
      <c r="O9218" s="3025">
        <v>200</v>
      </c>
      <c r="P9218" s="3025">
        <v>0</v>
      </c>
      <c r="Q9218" s="3025"/>
      <c r="R9218" s="3025"/>
      <c r="S9218" s="3025"/>
      <c r="T9218" s="3025"/>
      <c r="U9218" s="3025"/>
      <c r="V9218" s="3025"/>
      <c r="W9218" s="3025"/>
      <c r="X9218" s="3017"/>
      <c r="Y9218" s="3017"/>
      <c r="Z9218" s="3017"/>
      <c r="AA9218" s="3017"/>
      <c r="AB9218" s="3021"/>
      <c r="AC9218" s="1507">
        <f t="shared" si="3314"/>
        <v>450</v>
      </c>
      <c r="AD9218" s="1508">
        <f t="shared" si="3315"/>
        <v>450</v>
      </c>
      <c r="AE9218" s="14">
        <f t="shared" si="3316"/>
        <v>26.333333333333332</v>
      </c>
      <c r="AF9218" s="14">
        <f t="shared" si="3317"/>
        <v>66.666666666666671</v>
      </c>
      <c r="AG9218" s="14">
        <f t="shared" si="3318"/>
        <v>6.7499999999999991</v>
      </c>
      <c r="AH9218" s="14">
        <f t="shared" si="3319"/>
        <v>-19.583333333333332</v>
      </c>
      <c r="AI9218" s="14">
        <f t="shared" si="3320"/>
        <v>-1305.5555555555557</v>
      </c>
      <c r="AJ9218" s="3017"/>
    </row>
    <row r="9219" spans="1:36" ht="15.75">
      <c r="A9219" s="3018">
        <v>17</v>
      </c>
      <c r="B9219" s="3027" t="s">
        <v>3988</v>
      </c>
      <c r="C9219" s="3017" t="s">
        <v>66</v>
      </c>
      <c r="D9219" s="3020">
        <v>65.823525000000004</v>
      </c>
      <c r="E9219" s="3025">
        <v>1123</v>
      </c>
      <c r="F9219" s="3021">
        <f t="shared" si="3312"/>
        <v>73919.818574999998</v>
      </c>
      <c r="G9219" s="3025"/>
      <c r="H9219" s="3021">
        <f t="shared" si="3313"/>
        <v>0</v>
      </c>
      <c r="I9219" s="3023">
        <v>44712</v>
      </c>
      <c r="J9219" s="3022">
        <v>45277</v>
      </c>
      <c r="K9219" s="3022"/>
      <c r="L9219" s="3026" t="s">
        <v>3989</v>
      </c>
      <c r="M9219" s="3026" t="s">
        <v>2989</v>
      </c>
      <c r="N9219" s="3017">
        <v>0</v>
      </c>
      <c r="O9219" s="3025">
        <v>0</v>
      </c>
      <c r="P9219" s="3025">
        <v>848</v>
      </c>
      <c r="Q9219" s="3025"/>
      <c r="R9219" s="3025"/>
      <c r="S9219" s="3025"/>
      <c r="T9219" s="3025"/>
      <c r="U9219" s="3025"/>
      <c r="V9219" s="3025"/>
      <c r="W9219" s="3025"/>
      <c r="X9219" s="3017"/>
      <c r="Y9219" s="3017"/>
      <c r="Z9219" s="3017"/>
      <c r="AA9219" s="3017"/>
      <c r="AB9219" s="3021"/>
      <c r="AC9219" s="1507">
        <f t="shared" si="3314"/>
        <v>275</v>
      </c>
      <c r="AD9219" s="1508">
        <f t="shared" si="3315"/>
        <v>18101.469375000001</v>
      </c>
      <c r="AE9219" s="14">
        <f t="shared" si="3316"/>
        <v>8.6666666666666661</v>
      </c>
      <c r="AF9219" s="14">
        <f t="shared" si="3317"/>
        <v>282.66666666666669</v>
      </c>
      <c r="AG9219" s="14">
        <f t="shared" si="3318"/>
        <v>0.972877358490566</v>
      </c>
      <c r="AH9219" s="14">
        <f t="shared" si="3319"/>
        <v>-7.6937893081761004</v>
      </c>
      <c r="AI9219" s="14">
        <f t="shared" si="3320"/>
        <v>-2174.7777777777778</v>
      </c>
      <c r="AJ9219" s="3017"/>
    </row>
    <row r="9220" spans="1:36" ht="15.75">
      <c r="A9220" s="3018">
        <v>18</v>
      </c>
      <c r="B9220" s="3027" t="s">
        <v>3990</v>
      </c>
      <c r="C9220" s="3017" t="s">
        <v>176</v>
      </c>
      <c r="D9220" s="3020">
        <v>51.36</v>
      </c>
      <c r="E9220" s="3025">
        <v>200</v>
      </c>
      <c r="F9220" s="3021">
        <f t="shared" si="3312"/>
        <v>10272</v>
      </c>
      <c r="G9220" s="3025"/>
      <c r="H9220" s="3021">
        <f t="shared" si="3313"/>
        <v>0</v>
      </c>
      <c r="I9220" s="3023">
        <v>44732</v>
      </c>
      <c r="J9220" s="3022">
        <v>45658</v>
      </c>
      <c r="K9220" s="3022"/>
      <c r="L9220" s="3026"/>
      <c r="M9220" s="3026"/>
      <c r="N9220" s="3017">
        <v>0</v>
      </c>
      <c r="O9220" s="3025">
        <v>0</v>
      </c>
      <c r="P9220" s="3025">
        <v>0</v>
      </c>
      <c r="Q9220" s="3025"/>
      <c r="R9220" s="3025"/>
      <c r="S9220" s="3025"/>
      <c r="T9220" s="3025"/>
      <c r="U9220" s="3025"/>
      <c r="V9220" s="3025"/>
      <c r="W9220" s="3025"/>
      <c r="X9220" s="3017"/>
      <c r="Y9220" s="3017"/>
      <c r="Z9220" s="3017"/>
      <c r="AA9220" s="3017"/>
      <c r="AB9220" s="3021"/>
      <c r="AC9220" s="1507">
        <f t="shared" si="3314"/>
        <v>200</v>
      </c>
      <c r="AD9220" s="1508">
        <f t="shared" si="3315"/>
        <v>10272</v>
      </c>
      <c r="AE9220" s="14">
        <f t="shared" si="3316"/>
        <v>21.366666666666667</v>
      </c>
      <c r="AF9220" s="14">
        <f t="shared" si="3317"/>
        <v>0</v>
      </c>
      <c r="AG9220" s="14" t="e">
        <f t="shared" si="3318"/>
        <v>#DIV/0!</v>
      </c>
      <c r="AH9220" s="14" t="e">
        <f t="shared" si="3319"/>
        <v>#DIV/0!</v>
      </c>
      <c r="AI9220" s="14">
        <f t="shared" si="3320"/>
        <v>200</v>
      </c>
      <c r="AJ9220" s="3017"/>
    </row>
    <row r="9221" spans="1:36" ht="25.5" customHeight="1">
      <c r="A9221" s="3018">
        <v>20</v>
      </c>
      <c r="B9221" s="3030" t="s">
        <v>4545</v>
      </c>
      <c r="C9221" s="3017" t="s">
        <v>143</v>
      </c>
      <c r="D9221" s="3020">
        <v>1</v>
      </c>
      <c r="E9221" s="3025">
        <v>117</v>
      </c>
      <c r="F9221" s="3021">
        <f t="shared" si="3312"/>
        <v>117</v>
      </c>
      <c r="G9221" s="3025"/>
      <c r="H9221" s="3021">
        <f t="shared" si="3313"/>
        <v>0</v>
      </c>
      <c r="I9221" s="3023">
        <v>44784</v>
      </c>
      <c r="J9221" s="3022">
        <v>45292</v>
      </c>
      <c r="K9221" s="3022"/>
      <c r="L9221" s="3026"/>
      <c r="M9221" s="3026"/>
      <c r="N9221" s="3017">
        <v>0</v>
      </c>
      <c r="O9221" s="3025">
        <v>0</v>
      </c>
      <c r="P9221" s="3025">
        <v>37</v>
      </c>
      <c r="Q9221" s="3025"/>
      <c r="R9221" s="3025"/>
      <c r="S9221" s="3025"/>
      <c r="T9221" s="3025"/>
      <c r="U9221" s="3025"/>
      <c r="V9221" s="3025"/>
      <c r="W9221" s="3025"/>
      <c r="X9221" s="3017"/>
      <c r="Y9221" s="3017"/>
      <c r="Z9221" s="3017"/>
      <c r="AA9221" s="3017"/>
      <c r="AB9221" s="3021"/>
      <c r="AC9221" s="1507">
        <f t="shared" si="3314"/>
        <v>80</v>
      </c>
      <c r="AD9221" s="1508">
        <f t="shared" si="3315"/>
        <v>80</v>
      </c>
      <c r="AE9221" s="14">
        <f t="shared" si="3316"/>
        <v>9.1666666666666661</v>
      </c>
      <c r="AF9221" s="14">
        <f t="shared" si="3317"/>
        <v>12.333333333333334</v>
      </c>
      <c r="AG9221" s="14">
        <f t="shared" si="3318"/>
        <v>6.486486486486486</v>
      </c>
      <c r="AH9221" s="14">
        <f t="shared" si="3319"/>
        <v>-2.6801801801801801</v>
      </c>
      <c r="AI9221" s="14">
        <f t="shared" si="3320"/>
        <v>-33.055555555555557</v>
      </c>
      <c r="AJ9221" s="3017"/>
    </row>
    <row r="9222" spans="1:36" ht="15.75">
      <c r="A9222" s="3018">
        <v>21</v>
      </c>
      <c r="B9222" s="3030" t="s">
        <v>4546</v>
      </c>
      <c r="C9222" s="3017" t="s">
        <v>66</v>
      </c>
      <c r="D9222" s="3020">
        <v>1</v>
      </c>
      <c r="E9222" s="3025">
        <v>900</v>
      </c>
      <c r="F9222" s="3021">
        <f t="shared" si="3312"/>
        <v>900</v>
      </c>
      <c r="G9222" s="3025"/>
      <c r="H9222" s="3021">
        <f t="shared" si="3313"/>
        <v>0</v>
      </c>
      <c r="I9222" s="3023">
        <v>44784</v>
      </c>
      <c r="J9222" s="3022">
        <v>45627</v>
      </c>
      <c r="K9222" s="3022"/>
      <c r="L9222" s="3026"/>
      <c r="M9222" s="3026"/>
      <c r="N9222" s="3017">
        <v>0</v>
      </c>
      <c r="O9222" s="3025">
        <v>0</v>
      </c>
      <c r="P9222" s="3025"/>
      <c r="Q9222" s="3025"/>
      <c r="R9222" s="3025"/>
      <c r="S9222" s="3025"/>
      <c r="T9222" s="3025"/>
      <c r="U9222" s="3025"/>
      <c r="V9222" s="3025"/>
      <c r="W9222" s="3025"/>
      <c r="X9222" s="3017"/>
      <c r="Y9222" s="3017"/>
      <c r="Z9222" s="3017"/>
      <c r="AA9222" s="3017"/>
      <c r="AB9222" s="3021"/>
      <c r="AC9222" s="1507">
        <f t="shared" si="3314"/>
        <v>900</v>
      </c>
      <c r="AD9222" s="1508">
        <f t="shared" si="3315"/>
        <v>900</v>
      </c>
      <c r="AE9222" s="14">
        <f t="shared" si="3316"/>
        <v>20.333333333333332</v>
      </c>
      <c r="AF9222" s="14">
        <f t="shared" si="3317"/>
        <v>0</v>
      </c>
      <c r="AG9222" s="14" t="e">
        <f t="shared" si="3318"/>
        <v>#DIV/0!</v>
      </c>
      <c r="AH9222" s="14" t="e">
        <f t="shared" si="3319"/>
        <v>#DIV/0!</v>
      </c>
      <c r="AI9222" s="14">
        <f t="shared" si="3320"/>
        <v>900</v>
      </c>
      <c r="AJ9222" s="3017"/>
    </row>
    <row r="9223" spans="1:36" ht="15.75">
      <c r="A9223" s="3018">
        <v>22</v>
      </c>
      <c r="B9223" s="3027" t="s">
        <v>4378</v>
      </c>
      <c r="C9223" s="3017" t="s">
        <v>66</v>
      </c>
      <c r="D9223" s="3020">
        <v>1</v>
      </c>
      <c r="E9223" s="3025">
        <v>12</v>
      </c>
      <c r="F9223" s="3021">
        <f t="shared" si="3312"/>
        <v>12</v>
      </c>
      <c r="G9223" s="3025"/>
      <c r="H9223" s="3021">
        <f t="shared" si="3313"/>
        <v>0</v>
      </c>
      <c r="I9223" s="3023">
        <v>44749</v>
      </c>
      <c r="J9223" s="3022">
        <v>45290</v>
      </c>
      <c r="K9223" s="3022"/>
      <c r="L9223" s="3026"/>
      <c r="M9223" s="3026"/>
      <c r="N9223" s="3017">
        <v>0</v>
      </c>
      <c r="O9223" s="3025">
        <v>0</v>
      </c>
      <c r="P9223" s="3025">
        <v>0</v>
      </c>
      <c r="Q9223" s="3025"/>
      <c r="R9223" s="3025"/>
      <c r="S9223" s="3025"/>
      <c r="T9223" s="3025"/>
      <c r="U9223" s="3025"/>
      <c r="V9223" s="3025"/>
      <c r="W9223" s="3025"/>
      <c r="X9223" s="3017"/>
      <c r="Y9223" s="3017"/>
      <c r="Z9223" s="3017"/>
      <c r="AA9223" s="3017"/>
      <c r="AB9223" s="3021"/>
      <c r="AC9223" s="1507">
        <f t="shared" si="3314"/>
        <v>12</v>
      </c>
      <c r="AD9223" s="1508">
        <f t="shared" si="3315"/>
        <v>12</v>
      </c>
      <c r="AE9223" s="14">
        <f t="shared" si="3316"/>
        <v>9.1</v>
      </c>
      <c r="AF9223" s="14">
        <f t="shared" si="3317"/>
        <v>0</v>
      </c>
      <c r="AG9223" s="14" t="e">
        <f t="shared" si="3318"/>
        <v>#DIV/0!</v>
      </c>
      <c r="AH9223" s="14" t="e">
        <f t="shared" si="3319"/>
        <v>#DIV/0!</v>
      </c>
      <c r="AI9223" s="14">
        <f t="shared" si="3320"/>
        <v>12</v>
      </c>
      <c r="AJ9223" s="3017"/>
    </row>
    <row r="9224" spans="1:36" ht="15.75">
      <c r="A9224" s="3018">
        <v>23</v>
      </c>
      <c r="B9224" s="1814" t="s">
        <v>4666</v>
      </c>
      <c r="C9224" s="3017" t="s">
        <v>143</v>
      </c>
      <c r="D9224" s="3020">
        <v>1</v>
      </c>
      <c r="E9224" s="3025">
        <v>1175</v>
      </c>
      <c r="F9224" s="3021">
        <f t="shared" si="3312"/>
        <v>1175</v>
      </c>
      <c r="G9224" s="3025"/>
      <c r="H9224" s="3021">
        <f t="shared" si="3313"/>
        <v>0</v>
      </c>
      <c r="I9224" s="3023">
        <v>44777</v>
      </c>
      <c r="J9224" s="3022">
        <v>45627</v>
      </c>
      <c r="K9224" s="3022"/>
      <c r="L9224" s="3026"/>
      <c r="M9224" s="3026"/>
      <c r="N9224" s="3017">
        <v>0</v>
      </c>
      <c r="O9224" s="3025">
        <v>0</v>
      </c>
      <c r="P9224" s="3025">
        <v>0</v>
      </c>
      <c r="Q9224" s="3025"/>
      <c r="R9224" s="3025"/>
      <c r="S9224" s="3025"/>
      <c r="T9224" s="3025"/>
      <c r="U9224" s="3025"/>
      <c r="V9224" s="3025"/>
      <c r="W9224" s="3025"/>
      <c r="X9224" s="3017"/>
      <c r="Y9224" s="3017"/>
      <c r="Z9224" s="3017"/>
      <c r="AA9224" s="3017"/>
      <c r="AB9224" s="3021"/>
      <c r="AC9224" s="1507">
        <f t="shared" si="3314"/>
        <v>1175</v>
      </c>
      <c r="AD9224" s="1508">
        <f t="shared" si="3315"/>
        <v>1175</v>
      </c>
      <c r="AE9224" s="14">
        <f t="shared" si="3316"/>
        <v>20.333333333333332</v>
      </c>
      <c r="AF9224" s="14">
        <f t="shared" si="3317"/>
        <v>0</v>
      </c>
      <c r="AG9224" s="14" t="e">
        <f t="shared" si="3318"/>
        <v>#DIV/0!</v>
      </c>
      <c r="AH9224" s="14" t="e">
        <f t="shared" si="3319"/>
        <v>#DIV/0!</v>
      </c>
      <c r="AI9224" s="14">
        <f t="shared" si="3320"/>
        <v>1175</v>
      </c>
      <c r="AJ9224" s="3017"/>
    </row>
    <row r="9225" spans="1:36" ht="25.5" customHeight="1">
      <c r="A9225" s="3018">
        <v>25</v>
      </c>
      <c r="B9225" s="3039" t="s">
        <v>5427</v>
      </c>
      <c r="C9225" s="3017" t="s">
        <v>66</v>
      </c>
      <c r="D9225" s="3020">
        <v>30.34</v>
      </c>
      <c r="E9225" s="3025">
        <v>232</v>
      </c>
      <c r="F9225" s="3021">
        <f t="shared" si="3312"/>
        <v>7038.88</v>
      </c>
      <c r="G9225" s="3025"/>
      <c r="H9225" s="3021">
        <f t="shared" si="3313"/>
        <v>0</v>
      </c>
      <c r="I9225" s="3023">
        <v>44846</v>
      </c>
      <c r="J9225" s="3022">
        <v>45627</v>
      </c>
      <c r="K9225" s="3022"/>
      <c r="L9225" s="3026" t="s">
        <v>2440</v>
      </c>
      <c r="M9225" s="3026" t="s">
        <v>6121</v>
      </c>
      <c r="N9225" s="3017">
        <v>0</v>
      </c>
      <c r="O9225" s="3025">
        <v>20</v>
      </c>
      <c r="P9225" s="3025">
        <v>0</v>
      </c>
      <c r="Q9225" s="3025"/>
      <c r="R9225" s="3025"/>
      <c r="S9225" s="3025"/>
      <c r="T9225" s="3025"/>
      <c r="U9225" s="3025"/>
      <c r="V9225" s="3025"/>
      <c r="W9225" s="3025"/>
      <c r="X9225" s="3017"/>
      <c r="Y9225" s="3017"/>
      <c r="Z9225" s="3017"/>
      <c r="AA9225" s="3017"/>
      <c r="AB9225" s="3021"/>
      <c r="AC9225" s="1507">
        <f t="shared" si="3314"/>
        <v>212</v>
      </c>
      <c r="AD9225" s="1508">
        <f t="shared" si="3315"/>
        <v>6432.08</v>
      </c>
      <c r="AE9225" s="14">
        <f t="shared" si="3316"/>
        <v>20.333333333333332</v>
      </c>
      <c r="AF9225" s="14">
        <f t="shared" si="3317"/>
        <v>6.666666666666667</v>
      </c>
      <c r="AG9225" s="14">
        <f t="shared" si="3318"/>
        <v>31.799999999999997</v>
      </c>
      <c r="AH9225" s="14">
        <f t="shared" si="3319"/>
        <v>11.466666666666665</v>
      </c>
      <c r="AI9225" s="14">
        <f t="shared" si="3320"/>
        <v>76.444444444444457</v>
      </c>
      <c r="AJ9225" s="3017"/>
    </row>
    <row r="9226" spans="1:36" ht="15.75">
      <c r="A9226" s="3018">
        <v>27</v>
      </c>
      <c r="B9226" s="1814" t="s">
        <v>5087</v>
      </c>
      <c r="C9226" s="3017" t="s">
        <v>66</v>
      </c>
      <c r="D9226" s="3020">
        <v>1</v>
      </c>
      <c r="E9226" s="3025">
        <v>68</v>
      </c>
      <c r="F9226" s="3021">
        <f t="shared" si="3312"/>
        <v>68</v>
      </c>
      <c r="G9226" s="3025"/>
      <c r="H9226" s="3021">
        <f t="shared" si="3313"/>
        <v>0</v>
      </c>
      <c r="I9226" s="3023">
        <v>44777</v>
      </c>
      <c r="J9226" s="3022">
        <v>45992</v>
      </c>
      <c r="K9226" s="3022"/>
      <c r="L9226" s="3026"/>
      <c r="M9226" s="3026"/>
      <c r="N9226" s="3017">
        <v>26</v>
      </c>
      <c r="O9226" s="3025">
        <v>0</v>
      </c>
      <c r="P9226" s="3025">
        <v>0</v>
      </c>
      <c r="Q9226" s="3025"/>
      <c r="R9226" s="3025"/>
      <c r="S9226" s="3025"/>
      <c r="T9226" s="3025"/>
      <c r="U9226" s="3025"/>
      <c r="V9226" s="3025"/>
      <c r="W9226" s="3025"/>
      <c r="X9226" s="3017"/>
      <c r="Y9226" s="3017"/>
      <c r="Z9226" s="3017"/>
      <c r="AA9226" s="3017"/>
      <c r="AB9226" s="3021"/>
      <c r="AC9226" s="1507">
        <f t="shared" si="3314"/>
        <v>42</v>
      </c>
      <c r="AD9226" s="1508">
        <f t="shared" si="3315"/>
        <v>42</v>
      </c>
      <c r="AE9226" s="14">
        <f t="shared" si="3316"/>
        <v>32.5</v>
      </c>
      <c r="AF9226" s="14">
        <f t="shared" si="3317"/>
        <v>8.6666666666666661</v>
      </c>
      <c r="AG9226" s="14">
        <f t="shared" si="3318"/>
        <v>4.8461538461538467</v>
      </c>
      <c r="AH9226" s="14">
        <f t="shared" si="3319"/>
        <v>-27.653846153846153</v>
      </c>
      <c r="AI9226" s="14">
        <f t="shared" si="3320"/>
        <v>-239.66666666666663</v>
      </c>
      <c r="AJ9226" s="3017"/>
    </row>
    <row r="9227" spans="1:36" ht="15.75">
      <c r="A9227" s="3018">
        <v>28</v>
      </c>
      <c r="B9227" s="1815" t="s">
        <v>4548</v>
      </c>
      <c r="C9227" s="3017" t="s">
        <v>66</v>
      </c>
      <c r="D9227" s="3020">
        <v>1</v>
      </c>
      <c r="E9227" s="3025">
        <v>960</v>
      </c>
      <c r="F9227" s="3021">
        <f t="shared" si="3312"/>
        <v>960</v>
      </c>
      <c r="G9227" s="3025"/>
      <c r="H9227" s="3021">
        <f t="shared" si="3313"/>
        <v>0</v>
      </c>
      <c r="I9227" s="3023">
        <v>44777</v>
      </c>
      <c r="J9227" s="3022">
        <v>45627</v>
      </c>
      <c r="K9227" s="3022"/>
      <c r="L9227" s="3026"/>
      <c r="M9227" s="3026"/>
      <c r="N9227" s="3017">
        <v>0</v>
      </c>
      <c r="O9227" s="3025">
        <v>0</v>
      </c>
      <c r="P9227" s="3025">
        <v>0</v>
      </c>
      <c r="Q9227" s="3025"/>
      <c r="R9227" s="3025"/>
      <c r="S9227" s="3025"/>
      <c r="T9227" s="3025"/>
      <c r="U9227" s="3025"/>
      <c r="V9227" s="3025"/>
      <c r="W9227" s="3025"/>
      <c r="X9227" s="3017"/>
      <c r="Y9227" s="3017"/>
      <c r="Z9227" s="3017"/>
      <c r="AA9227" s="3017"/>
      <c r="AB9227" s="3021"/>
      <c r="AC9227" s="1507">
        <f t="shared" si="3314"/>
        <v>960</v>
      </c>
      <c r="AD9227" s="1508">
        <f t="shared" si="3315"/>
        <v>960</v>
      </c>
      <c r="AE9227" s="14">
        <f t="shared" si="3316"/>
        <v>20.333333333333332</v>
      </c>
      <c r="AF9227" s="14">
        <f t="shared" si="3317"/>
        <v>0</v>
      </c>
      <c r="AG9227" s="14" t="e">
        <f t="shared" si="3318"/>
        <v>#DIV/0!</v>
      </c>
      <c r="AH9227" s="14" t="e">
        <f t="shared" si="3319"/>
        <v>#DIV/0!</v>
      </c>
      <c r="AI9227" s="14">
        <f t="shared" si="3320"/>
        <v>960</v>
      </c>
      <c r="AJ9227" s="3017"/>
    </row>
    <row r="9228" spans="1:36" ht="15.75">
      <c r="A9228" s="3018">
        <v>29</v>
      </c>
      <c r="B9228" s="1815" t="s">
        <v>4631</v>
      </c>
      <c r="C9228" s="3017" t="s">
        <v>66</v>
      </c>
      <c r="D9228" s="3020">
        <v>1</v>
      </c>
      <c r="E9228" s="3025">
        <v>1100</v>
      </c>
      <c r="F9228" s="3021">
        <f t="shared" si="3312"/>
        <v>1100</v>
      </c>
      <c r="G9228" s="3025"/>
      <c r="H9228" s="3021">
        <f t="shared" si="3313"/>
        <v>0</v>
      </c>
      <c r="I9228" s="3023">
        <v>44777</v>
      </c>
      <c r="J9228" s="3022">
        <v>45627</v>
      </c>
      <c r="K9228" s="3022"/>
      <c r="L9228" s="3026"/>
      <c r="M9228" s="3026"/>
      <c r="N9228" s="3017">
        <v>0</v>
      </c>
      <c r="O9228" s="3025">
        <v>0</v>
      </c>
      <c r="P9228" s="3025">
        <v>0</v>
      </c>
      <c r="Q9228" s="3025"/>
      <c r="R9228" s="3025"/>
      <c r="S9228" s="3025"/>
      <c r="T9228" s="3025"/>
      <c r="U9228" s="3025"/>
      <c r="V9228" s="3025"/>
      <c r="W9228" s="3025"/>
      <c r="X9228" s="3017"/>
      <c r="Y9228" s="3017"/>
      <c r="Z9228" s="3017"/>
      <c r="AA9228" s="3017"/>
      <c r="AB9228" s="3021"/>
      <c r="AC9228" s="1507">
        <f t="shared" si="3314"/>
        <v>1100</v>
      </c>
      <c r="AD9228" s="1508">
        <f t="shared" si="3315"/>
        <v>1100</v>
      </c>
      <c r="AE9228" s="14">
        <f t="shared" si="3316"/>
        <v>20.333333333333332</v>
      </c>
      <c r="AF9228" s="14">
        <f t="shared" si="3317"/>
        <v>0</v>
      </c>
      <c r="AG9228" s="14" t="e">
        <f t="shared" si="3318"/>
        <v>#DIV/0!</v>
      </c>
      <c r="AH9228" s="14" t="e">
        <f t="shared" si="3319"/>
        <v>#DIV/0!</v>
      </c>
      <c r="AI9228" s="14">
        <f t="shared" si="3320"/>
        <v>1100</v>
      </c>
      <c r="AJ9228" s="3017"/>
    </row>
    <row r="9229" spans="1:36" ht="15.75">
      <c r="A9229" s="3018">
        <v>30</v>
      </c>
      <c r="B9229" s="1815" t="s">
        <v>2557</v>
      </c>
      <c r="C9229" s="3017" t="s">
        <v>66</v>
      </c>
      <c r="D9229" s="3020">
        <v>1</v>
      </c>
      <c r="E9229" s="3025">
        <v>5250</v>
      </c>
      <c r="F9229" s="3021">
        <f t="shared" si="3312"/>
        <v>5250</v>
      </c>
      <c r="G9229" s="3025"/>
      <c r="H9229" s="3021">
        <f t="shared" si="3313"/>
        <v>0</v>
      </c>
      <c r="I9229" s="3023">
        <v>44777</v>
      </c>
      <c r="J9229" s="3022">
        <v>45627</v>
      </c>
      <c r="K9229" s="3022"/>
      <c r="L9229" s="3026"/>
      <c r="M9229" s="3026"/>
      <c r="N9229" s="3017">
        <v>0</v>
      </c>
      <c r="O9229" s="3025">
        <v>0</v>
      </c>
      <c r="P9229" s="3025">
        <v>0</v>
      </c>
      <c r="Q9229" s="3025"/>
      <c r="R9229" s="3025"/>
      <c r="S9229" s="3025"/>
      <c r="T9229" s="3025"/>
      <c r="U9229" s="3025"/>
      <c r="V9229" s="3025"/>
      <c r="W9229" s="3025"/>
      <c r="X9229" s="3017"/>
      <c r="Y9229" s="3017"/>
      <c r="Z9229" s="3017"/>
      <c r="AA9229" s="3017"/>
      <c r="AB9229" s="3021"/>
      <c r="AC9229" s="1507">
        <f t="shared" si="3314"/>
        <v>5250</v>
      </c>
      <c r="AD9229" s="1508">
        <f t="shared" si="3315"/>
        <v>5250</v>
      </c>
      <c r="AE9229" s="14">
        <f t="shared" si="3316"/>
        <v>20.333333333333332</v>
      </c>
      <c r="AF9229" s="14">
        <f t="shared" si="3317"/>
        <v>0</v>
      </c>
      <c r="AG9229" s="14" t="e">
        <f t="shared" si="3318"/>
        <v>#DIV/0!</v>
      </c>
      <c r="AH9229" s="14" t="e">
        <f t="shared" si="3319"/>
        <v>#DIV/0!</v>
      </c>
      <c r="AI9229" s="14">
        <f t="shared" si="3320"/>
        <v>5250</v>
      </c>
      <c r="AJ9229" s="3017"/>
    </row>
    <row r="9230" spans="1:36" ht="15.75">
      <c r="A9230" s="3018">
        <v>31</v>
      </c>
      <c r="B9230" s="1815" t="s">
        <v>4650</v>
      </c>
      <c r="C9230" s="3017" t="s">
        <v>66</v>
      </c>
      <c r="D9230" s="3020">
        <v>1</v>
      </c>
      <c r="E9230" s="3025">
        <v>3200</v>
      </c>
      <c r="F9230" s="3021">
        <f t="shared" si="3312"/>
        <v>3200</v>
      </c>
      <c r="G9230" s="3025"/>
      <c r="H9230" s="3021">
        <f t="shared" si="3313"/>
        <v>0</v>
      </c>
      <c r="I9230" s="3023">
        <v>44777</v>
      </c>
      <c r="J9230" s="3022">
        <v>45627</v>
      </c>
      <c r="K9230" s="3022"/>
      <c r="L9230" s="3026"/>
      <c r="M9230" s="3026"/>
      <c r="N9230" s="3017">
        <v>0</v>
      </c>
      <c r="O9230" s="3025">
        <v>0</v>
      </c>
      <c r="P9230" s="3025"/>
      <c r="Q9230" s="3025"/>
      <c r="R9230" s="3025"/>
      <c r="S9230" s="3025"/>
      <c r="T9230" s="3025"/>
      <c r="U9230" s="3025"/>
      <c r="V9230" s="3025"/>
      <c r="W9230" s="3025"/>
      <c r="X9230" s="3017"/>
      <c r="Y9230" s="3017"/>
      <c r="Z9230" s="3017"/>
      <c r="AA9230" s="3017"/>
      <c r="AB9230" s="3021"/>
      <c r="AC9230" s="1507">
        <f t="shared" si="3314"/>
        <v>3200</v>
      </c>
      <c r="AD9230" s="1508">
        <f t="shared" si="3315"/>
        <v>3200</v>
      </c>
      <c r="AE9230" s="14">
        <f t="shared" si="3316"/>
        <v>20.333333333333332</v>
      </c>
      <c r="AF9230" s="14">
        <f t="shared" si="3317"/>
        <v>0</v>
      </c>
      <c r="AG9230" s="14" t="e">
        <f t="shared" si="3318"/>
        <v>#DIV/0!</v>
      </c>
      <c r="AH9230" s="14" t="e">
        <f t="shared" si="3319"/>
        <v>#DIV/0!</v>
      </c>
      <c r="AI9230" s="14">
        <f t="shared" si="3320"/>
        <v>3200</v>
      </c>
      <c r="AJ9230" s="3017"/>
    </row>
    <row r="9231" spans="1:36" ht="15.75">
      <c r="A9231" s="3018">
        <v>32</v>
      </c>
      <c r="B9231" s="1804" t="s">
        <v>5678</v>
      </c>
      <c r="C9231" s="3017" t="s">
        <v>66</v>
      </c>
      <c r="D9231" s="3020">
        <v>3199.5</v>
      </c>
      <c r="E9231" s="3025">
        <v>1</v>
      </c>
      <c r="F9231" s="3021">
        <f t="shared" si="3312"/>
        <v>3199.5</v>
      </c>
      <c r="G9231" s="3025"/>
      <c r="H9231" s="3021">
        <f t="shared" si="3313"/>
        <v>0</v>
      </c>
      <c r="I9231" s="3023">
        <v>44827</v>
      </c>
      <c r="J9231" s="3022">
        <v>45292</v>
      </c>
      <c r="K9231" s="3022"/>
      <c r="L9231" s="3026" t="s">
        <v>8612</v>
      </c>
      <c r="M9231" s="3026" t="s">
        <v>8613</v>
      </c>
      <c r="N9231" s="3017">
        <v>0</v>
      </c>
      <c r="O9231" s="3025">
        <v>0</v>
      </c>
      <c r="P9231" s="3025">
        <v>0</v>
      </c>
      <c r="Q9231" s="3025"/>
      <c r="R9231" s="3025"/>
      <c r="S9231" s="3025"/>
      <c r="T9231" s="3025"/>
      <c r="U9231" s="3025"/>
      <c r="V9231" s="3025"/>
      <c r="W9231" s="3025"/>
      <c r="X9231" s="3017"/>
      <c r="Y9231" s="3017"/>
      <c r="Z9231" s="3017"/>
      <c r="AA9231" s="3017"/>
      <c r="AB9231" s="3021"/>
      <c r="AC9231" s="1507">
        <f t="shared" si="3314"/>
        <v>1</v>
      </c>
      <c r="AD9231" s="1508">
        <f t="shared" si="3315"/>
        <v>3199.5</v>
      </c>
      <c r="AE9231" s="14">
        <f t="shared" si="3316"/>
        <v>9.1666666666666661</v>
      </c>
      <c r="AF9231" s="14">
        <f t="shared" si="3317"/>
        <v>0</v>
      </c>
      <c r="AG9231" s="14" t="e">
        <f t="shared" si="3318"/>
        <v>#DIV/0!</v>
      </c>
      <c r="AH9231" s="14" t="e">
        <f t="shared" si="3319"/>
        <v>#DIV/0!</v>
      </c>
      <c r="AI9231" s="14">
        <f t="shared" si="3320"/>
        <v>1</v>
      </c>
      <c r="AJ9231" s="3017"/>
    </row>
    <row r="9232" spans="1:36" ht="15.75">
      <c r="A9232" s="3018">
        <v>33</v>
      </c>
      <c r="B9232" s="1804" t="s">
        <v>5679</v>
      </c>
      <c r="C9232" s="3017" t="s">
        <v>63</v>
      </c>
      <c r="D9232" s="3020">
        <v>45</v>
      </c>
      <c r="E9232" s="3025">
        <v>400</v>
      </c>
      <c r="F9232" s="3021">
        <f t="shared" ref="F9232:F9252" si="3321">D9232*E9232</f>
        <v>18000</v>
      </c>
      <c r="G9232" s="3025"/>
      <c r="H9232" s="3021">
        <f t="shared" ref="H9232:H9252" si="3322">D9232*G9232</f>
        <v>0</v>
      </c>
      <c r="I9232" s="3023">
        <v>44827</v>
      </c>
      <c r="J9232" s="3022">
        <v>45566</v>
      </c>
      <c r="K9232" s="3022"/>
      <c r="L9232" s="3026" t="s">
        <v>8612</v>
      </c>
      <c r="M9232" s="3026" t="s">
        <v>8613</v>
      </c>
      <c r="N9232" s="3017">
        <v>0</v>
      </c>
      <c r="O9232" s="3025">
        <v>14</v>
      </c>
      <c r="P9232" s="3025">
        <v>0</v>
      </c>
      <c r="Q9232" s="3025"/>
      <c r="R9232" s="3025"/>
      <c r="S9232" s="3025"/>
      <c r="T9232" s="3025"/>
      <c r="U9232" s="3025"/>
      <c r="V9232" s="3025"/>
      <c r="W9232" s="3025"/>
      <c r="X9232" s="3017"/>
      <c r="Y9232" s="3017"/>
      <c r="Z9232" s="3017"/>
      <c r="AA9232" s="3017"/>
      <c r="AB9232" s="3021"/>
      <c r="AC9232" s="1507">
        <f t="shared" ref="AC9232:AC9252" si="3323">E9232+G9232-N9232-O9232-AA9232-P9232-Q9232-R9232-S9232-T9232-U9232-V9232-W9232-X9232-Y9232</f>
        <v>386</v>
      </c>
      <c r="AD9232" s="1508">
        <f t="shared" ref="AD9232:AD9252" si="3324">D9232*AC9232</f>
        <v>17370</v>
      </c>
      <c r="AE9232" s="14">
        <f t="shared" ref="AE9232:AE9252" si="3325">(J9232-"01.04.2023")/30</f>
        <v>18.3</v>
      </c>
      <c r="AF9232" s="14">
        <f t="shared" ref="AF9232:AF9252" si="3326">(N9232+O9232+P9232+Q9232+R9232+S9232+T9232+U9232+V9232+W9232+X9232+Y9232)/3</f>
        <v>4.666666666666667</v>
      </c>
      <c r="AG9232" s="14">
        <f t="shared" ref="AG9232:AG9252" si="3327">AC9232/AF9232</f>
        <v>82.714285714285708</v>
      </c>
      <c r="AH9232" s="14">
        <f t="shared" ref="AH9232:AH9252" si="3328">AG9232-AE9232</f>
        <v>64.414285714285711</v>
      </c>
      <c r="AI9232" s="14">
        <f t="shared" ref="AI9232:AI9252" si="3329">AC9232-(AE9232*AF9232)</f>
        <v>300.60000000000002</v>
      </c>
      <c r="AJ9232" s="3017"/>
    </row>
    <row r="9233" spans="1:36" ht="15.75">
      <c r="A9233" s="3018">
        <v>35</v>
      </c>
      <c r="B9233" s="3030" t="s">
        <v>5922</v>
      </c>
      <c r="C9233" s="3017" t="s">
        <v>63</v>
      </c>
      <c r="D9233" s="3020">
        <v>1</v>
      </c>
      <c r="E9233" s="3025">
        <v>300</v>
      </c>
      <c r="F9233" s="3021">
        <f t="shared" si="3321"/>
        <v>300</v>
      </c>
      <c r="G9233" s="3025"/>
      <c r="H9233" s="3021">
        <f t="shared" si="3322"/>
        <v>0</v>
      </c>
      <c r="I9233" s="3023">
        <v>44865</v>
      </c>
      <c r="J9233" s="3022">
        <v>46327</v>
      </c>
      <c r="K9233" s="3022"/>
      <c r="L9233" s="3026"/>
      <c r="M9233" s="3026"/>
      <c r="N9233" s="3017">
        <v>0</v>
      </c>
      <c r="O9233" s="3025">
        <v>100</v>
      </c>
      <c r="P9233" s="3025">
        <v>0</v>
      </c>
      <c r="Q9233" s="3025"/>
      <c r="R9233" s="3025"/>
      <c r="S9233" s="3025"/>
      <c r="T9233" s="3025"/>
      <c r="U9233" s="3025"/>
      <c r="V9233" s="3025"/>
      <c r="W9233" s="3025"/>
      <c r="X9233" s="3017"/>
      <c r="Y9233" s="3017"/>
      <c r="Z9233" s="3017"/>
      <c r="AA9233" s="3017"/>
      <c r="AB9233" s="3021"/>
      <c r="AC9233" s="1507">
        <f t="shared" si="3323"/>
        <v>200</v>
      </c>
      <c r="AD9233" s="1508">
        <f t="shared" si="3324"/>
        <v>200</v>
      </c>
      <c r="AE9233" s="14">
        <f t="shared" si="3325"/>
        <v>43.666666666666664</v>
      </c>
      <c r="AF9233" s="14">
        <f t="shared" si="3326"/>
        <v>33.333333333333336</v>
      </c>
      <c r="AG9233" s="14">
        <f t="shared" si="3327"/>
        <v>6</v>
      </c>
      <c r="AH9233" s="14">
        <f t="shared" si="3328"/>
        <v>-37.666666666666664</v>
      </c>
      <c r="AI9233" s="14">
        <f t="shared" si="3329"/>
        <v>-1255.5555555555557</v>
      </c>
      <c r="AJ9233" s="3017"/>
    </row>
    <row r="9234" spans="1:36" ht="15.75">
      <c r="A9234" s="3018">
        <v>36</v>
      </c>
      <c r="B9234" s="3030" t="s">
        <v>5923</v>
      </c>
      <c r="C9234" s="3017" t="s">
        <v>63</v>
      </c>
      <c r="D9234" s="3020">
        <v>1</v>
      </c>
      <c r="E9234" s="3025">
        <v>600</v>
      </c>
      <c r="F9234" s="3021">
        <f t="shared" si="3321"/>
        <v>600</v>
      </c>
      <c r="G9234" s="3025"/>
      <c r="H9234" s="3021">
        <f t="shared" si="3322"/>
        <v>0</v>
      </c>
      <c r="I9234" s="3023">
        <v>44865</v>
      </c>
      <c r="J9234" s="3022">
        <v>46388</v>
      </c>
      <c r="K9234" s="3022"/>
      <c r="L9234" s="3026"/>
      <c r="M9234" s="3026"/>
      <c r="N9234" s="3017">
        <v>0</v>
      </c>
      <c r="O9234" s="3025">
        <v>0</v>
      </c>
      <c r="P9234" s="3025">
        <v>100</v>
      </c>
      <c r="Q9234" s="3025"/>
      <c r="R9234" s="3025"/>
      <c r="S9234" s="3025"/>
      <c r="T9234" s="3025"/>
      <c r="U9234" s="3025"/>
      <c r="V9234" s="3025"/>
      <c r="W9234" s="3025"/>
      <c r="X9234" s="3017"/>
      <c r="Y9234" s="3017"/>
      <c r="Z9234" s="3017"/>
      <c r="AA9234" s="3017"/>
      <c r="AB9234" s="3021"/>
      <c r="AC9234" s="1507">
        <f t="shared" si="3323"/>
        <v>500</v>
      </c>
      <c r="AD9234" s="1508">
        <f t="shared" si="3324"/>
        <v>500</v>
      </c>
      <c r="AE9234" s="14">
        <f t="shared" si="3325"/>
        <v>45.7</v>
      </c>
      <c r="AF9234" s="14">
        <f t="shared" si="3326"/>
        <v>33.333333333333336</v>
      </c>
      <c r="AG9234" s="14">
        <f t="shared" si="3327"/>
        <v>14.999999999999998</v>
      </c>
      <c r="AH9234" s="14">
        <f t="shared" si="3328"/>
        <v>-30.700000000000003</v>
      </c>
      <c r="AI9234" s="14">
        <f t="shared" si="3329"/>
        <v>-1023.3333333333335</v>
      </c>
      <c r="AJ9234" s="3017"/>
    </row>
    <row r="9235" spans="1:36" ht="15.75">
      <c r="A9235" s="3018">
        <v>37</v>
      </c>
      <c r="B9235" s="3030" t="s">
        <v>5929</v>
      </c>
      <c r="C9235" s="3017" t="s">
        <v>63</v>
      </c>
      <c r="D9235" s="3020">
        <v>1</v>
      </c>
      <c r="E9235" s="3025">
        <v>120</v>
      </c>
      <c r="F9235" s="3021">
        <f t="shared" si="3321"/>
        <v>120</v>
      </c>
      <c r="G9235" s="3025"/>
      <c r="H9235" s="3021">
        <f t="shared" si="3322"/>
        <v>0</v>
      </c>
      <c r="I9235" s="3023">
        <v>44865</v>
      </c>
      <c r="J9235" s="3022">
        <v>46419</v>
      </c>
      <c r="K9235" s="3022"/>
      <c r="L9235" s="3026"/>
      <c r="M9235" s="3026"/>
      <c r="N9235" s="3017">
        <v>0</v>
      </c>
      <c r="O9235" s="3025">
        <v>10</v>
      </c>
      <c r="P9235" s="3025">
        <v>50</v>
      </c>
      <c r="Q9235" s="3025"/>
      <c r="R9235" s="3025"/>
      <c r="S9235" s="3025"/>
      <c r="T9235" s="3025"/>
      <c r="U9235" s="3025"/>
      <c r="V9235" s="3025"/>
      <c r="W9235" s="3025"/>
      <c r="X9235" s="3017"/>
      <c r="Y9235" s="3017"/>
      <c r="Z9235" s="3017"/>
      <c r="AA9235" s="3017"/>
      <c r="AB9235" s="3021"/>
      <c r="AC9235" s="1507">
        <f t="shared" si="3323"/>
        <v>60</v>
      </c>
      <c r="AD9235" s="1508">
        <f t="shared" si="3324"/>
        <v>60</v>
      </c>
      <c r="AE9235" s="14">
        <f t="shared" si="3325"/>
        <v>46.733333333333334</v>
      </c>
      <c r="AF9235" s="14">
        <f t="shared" si="3326"/>
        <v>20</v>
      </c>
      <c r="AG9235" s="14">
        <f t="shared" si="3327"/>
        <v>3</v>
      </c>
      <c r="AH9235" s="14">
        <f t="shared" si="3328"/>
        <v>-43.733333333333334</v>
      </c>
      <c r="AI9235" s="14">
        <f t="shared" si="3329"/>
        <v>-874.66666666666674</v>
      </c>
      <c r="AJ9235" s="3017"/>
    </row>
    <row r="9236" spans="1:36" ht="15.75">
      <c r="A9236" s="3018">
        <v>38</v>
      </c>
      <c r="B9236" s="3030" t="s">
        <v>5874</v>
      </c>
      <c r="C9236" s="3017" t="s">
        <v>66</v>
      </c>
      <c r="D9236" s="3020">
        <v>1</v>
      </c>
      <c r="E9236" s="3025">
        <v>20</v>
      </c>
      <c r="F9236" s="3021">
        <f t="shared" si="3321"/>
        <v>20</v>
      </c>
      <c r="G9236" s="3025"/>
      <c r="H9236" s="3021">
        <f t="shared" si="3322"/>
        <v>0</v>
      </c>
      <c r="I9236" s="3023">
        <v>44865</v>
      </c>
      <c r="J9236" s="3022">
        <v>45658</v>
      </c>
      <c r="K9236" s="3022"/>
      <c r="L9236" s="3026"/>
      <c r="M9236" s="3026"/>
      <c r="N9236" s="3017">
        <v>0</v>
      </c>
      <c r="O9236" s="3025">
        <v>0</v>
      </c>
      <c r="P9236" s="3025">
        <v>0</v>
      </c>
      <c r="Q9236" s="3025"/>
      <c r="R9236" s="3025"/>
      <c r="S9236" s="3025"/>
      <c r="T9236" s="3025"/>
      <c r="U9236" s="3025"/>
      <c r="V9236" s="3025"/>
      <c r="W9236" s="3025"/>
      <c r="X9236" s="3017"/>
      <c r="Y9236" s="3017"/>
      <c r="Z9236" s="3017"/>
      <c r="AA9236" s="3017"/>
      <c r="AB9236" s="3021"/>
      <c r="AC9236" s="1507">
        <f t="shared" si="3323"/>
        <v>20</v>
      </c>
      <c r="AD9236" s="1508">
        <f t="shared" si="3324"/>
        <v>20</v>
      </c>
      <c r="AE9236" s="14">
        <f t="shared" si="3325"/>
        <v>21.366666666666667</v>
      </c>
      <c r="AF9236" s="14">
        <f t="shared" si="3326"/>
        <v>0</v>
      </c>
      <c r="AG9236" s="14" t="e">
        <f t="shared" si="3327"/>
        <v>#DIV/0!</v>
      </c>
      <c r="AH9236" s="14" t="e">
        <f t="shared" si="3328"/>
        <v>#DIV/0!</v>
      </c>
      <c r="AI9236" s="14">
        <f t="shared" si="3329"/>
        <v>20</v>
      </c>
      <c r="AJ9236" s="3017"/>
    </row>
    <row r="9237" spans="1:36" ht="21.75" customHeight="1">
      <c r="A9237" s="3018">
        <v>39</v>
      </c>
      <c r="B9237" s="3030" t="s">
        <v>5906</v>
      </c>
      <c r="C9237" s="3017" t="s">
        <v>66</v>
      </c>
      <c r="D9237" s="3020"/>
      <c r="E9237" s="3025">
        <v>70</v>
      </c>
      <c r="F9237" s="3021">
        <f t="shared" si="3321"/>
        <v>0</v>
      </c>
      <c r="G9237" s="3025"/>
      <c r="H9237" s="3021">
        <f t="shared" si="3322"/>
        <v>0</v>
      </c>
      <c r="I9237" s="3023">
        <v>44839</v>
      </c>
      <c r="J9237" s="3022">
        <v>45627</v>
      </c>
      <c r="K9237" s="3022"/>
      <c r="L9237" s="3026"/>
      <c r="M9237" s="3026"/>
      <c r="N9237" s="3017">
        <v>0</v>
      </c>
      <c r="O9237" s="3025">
        <v>0</v>
      </c>
      <c r="P9237" s="3025">
        <v>0</v>
      </c>
      <c r="Q9237" s="3025"/>
      <c r="R9237" s="3025"/>
      <c r="S9237" s="3025"/>
      <c r="T9237" s="3025"/>
      <c r="U9237" s="3025"/>
      <c r="V9237" s="3025"/>
      <c r="W9237" s="3025"/>
      <c r="X9237" s="3017"/>
      <c r="Y9237" s="3017"/>
      <c r="Z9237" s="3017"/>
      <c r="AA9237" s="3017"/>
      <c r="AB9237" s="3021"/>
      <c r="AC9237" s="1507">
        <f t="shared" si="3323"/>
        <v>70</v>
      </c>
      <c r="AD9237" s="1508">
        <f t="shared" si="3324"/>
        <v>0</v>
      </c>
      <c r="AE9237" s="14">
        <f t="shared" si="3325"/>
        <v>20.333333333333332</v>
      </c>
      <c r="AF9237" s="14">
        <f t="shared" si="3326"/>
        <v>0</v>
      </c>
      <c r="AG9237" s="14" t="e">
        <f t="shared" si="3327"/>
        <v>#DIV/0!</v>
      </c>
      <c r="AH9237" s="14" t="e">
        <f t="shared" si="3328"/>
        <v>#DIV/0!</v>
      </c>
      <c r="AI9237" s="14">
        <f t="shared" si="3329"/>
        <v>70</v>
      </c>
      <c r="AJ9237" s="3017"/>
    </row>
    <row r="9238" spans="1:36" ht="15.75">
      <c r="A9238" s="3018">
        <v>40</v>
      </c>
      <c r="B9238" s="3030" t="s">
        <v>5919</v>
      </c>
      <c r="C9238" s="3017" t="s">
        <v>66</v>
      </c>
      <c r="D9238" s="3020"/>
      <c r="E9238" s="3025">
        <v>50</v>
      </c>
      <c r="F9238" s="3021">
        <f t="shared" si="3321"/>
        <v>0</v>
      </c>
      <c r="G9238" s="3025"/>
      <c r="H9238" s="3021">
        <f t="shared" si="3322"/>
        <v>0</v>
      </c>
      <c r="I9238" s="3023">
        <v>44839</v>
      </c>
      <c r="J9238" s="3022">
        <v>45627</v>
      </c>
      <c r="K9238" s="3022"/>
      <c r="L9238" s="3026"/>
      <c r="M9238" s="3026"/>
      <c r="N9238" s="3017">
        <v>0</v>
      </c>
      <c r="O9238" s="3025">
        <v>0</v>
      </c>
      <c r="P9238" s="3025">
        <v>0</v>
      </c>
      <c r="Q9238" s="3025"/>
      <c r="R9238" s="3025"/>
      <c r="S9238" s="3025"/>
      <c r="T9238" s="3025"/>
      <c r="U9238" s="3025"/>
      <c r="V9238" s="3025"/>
      <c r="W9238" s="3025"/>
      <c r="X9238" s="3017"/>
      <c r="Y9238" s="3017"/>
      <c r="Z9238" s="3017"/>
      <c r="AA9238" s="3017"/>
      <c r="AB9238" s="3021"/>
      <c r="AC9238" s="1507">
        <f t="shared" si="3323"/>
        <v>50</v>
      </c>
      <c r="AD9238" s="1508">
        <f t="shared" si="3324"/>
        <v>0</v>
      </c>
      <c r="AE9238" s="14">
        <f t="shared" si="3325"/>
        <v>20.333333333333332</v>
      </c>
      <c r="AF9238" s="14">
        <f t="shared" si="3326"/>
        <v>0</v>
      </c>
      <c r="AG9238" s="14" t="e">
        <f t="shared" si="3327"/>
        <v>#DIV/0!</v>
      </c>
      <c r="AH9238" s="14" t="e">
        <f t="shared" si="3328"/>
        <v>#DIV/0!</v>
      </c>
      <c r="AI9238" s="14">
        <f t="shared" si="3329"/>
        <v>50</v>
      </c>
      <c r="AJ9238" s="3017"/>
    </row>
    <row r="9239" spans="1:36" ht="15.75">
      <c r="A9239" s="3018">
        <v>41</v>
      </c>
      <c r="B9239" s="3030" t="s">
        <v>5855</v>
      </c>
      <c r="C9239" s="3017" t="s">
        <v>66</v>
      </c>
      <c r="D9239" s="3020"/>
      <c r="E9239" s="3025">
        <v>150</v>
      </c>
      <c r="F9239" s="3021">
        <f t="shared" si="3321"/>
        <v>0</v>
      </c>
      <c r="G9239" s="3025"/>
      <c r="H9239" s="3021">
        <f t="shared" si="3322"/>
        <v>0</v>
      </c>
      <c r="I9239" s="3023">
        <v>44839</v>
      </c>
      <c r="J9239" s="3022">
        <v>45992</v>
      </c>
      <c r="K9239" s="3022"/>
      <c r="L9239" s="3026"/>
      <c r="M9239" s="3026"/>
      <c r="N9239" s="3017">
        <v>0</v>
      </c>
      <c r="O9239" s="3025">
        <v>0</v>
      </c>
      <c r="P9239" s="3025">
        <v>0</v>
      </c>
      <c r="Q9239" s="3025"/>
      <c r="R9239" s="3025"/>
      <c r="S9239" s="3025"/>
      <c r="T9239" s="3025"/>
      <c r="U9239" s="3025"/>
      <c r="V9239" s="3025"/>
      <c r="W9239" s="3025"/>
      <c r="X9239" s="3017"/>
      <c r="Y9239" s="3017"/>
      <c r="Z9239" s="3017"/>
      <c r="AA9239" s="3017"/>
      <c r="AB9239" s="3021"/>
      <c r="AC9239" s="1507">
        <f t="shared" si="3323"/>
        <v>150</v>
      </c>
      <c r="AD9239" s="1508">
        <f t="shared" si="3324"/>
        <v>0</v>
      </c>
      <c r="AE9239" s="14">
        <f t="shared" si="3325"/>
        <v>32.5</v>
      </c>
      <c r="AF9239" s="14">
        <f t="shared" si="3326"/>
        <v>0</v>
      </c>
      <c r="AG9239" s="14" t="e">
        <f t="shared" si="3327"/>
        <v>#DIV/0!</v>
      </c>
      <c r="AH9239" s="14" t="e">
        <f t="shared" si="3328"/>
        <v>#DIV/0!</v>
      </c>
      <c r="AI9239" s="14">
        <f t="shared" si="3329"/>
        <v>150</v>
      </c>
      <c r="AJ9239" s="3017"/>
    </row>
    <row r="9240" spans="1:36" ht="15.75">
      <c r="A9240" s="3018">
        <v>42</v>
      </c>
      <c r="B9240" s="3030" t="s">
        <v>959</v>
      </c>
      <c r="C9240" s="3017" t="s">
        <v>66</v>
      </c>
      <c r="D9240" s="3020"/>
      <c r="E9240" s="3025">
        <v>1200</v>
      </c>
      <c r="F9240" s="3021">
        <f t="shared" si="3321"/>
        <v>0</v>
      </c>
      <c r="G9240" s="3025"/>
      <c r="H9240" s="3021">
        <f t="shared" si="3322"/>
        <v>0</v>
      </c>
      <c r="I9240" s="3023">
        <v>44839</v>
      </c>
      <c r="J9240" s="3022">
        <v>45627</v>
      </c>
      <c r="K9240" s="3022"/>
      <c r="L9240" s="3026"/>
      <c r="M9240" s="3026"/>
      <c r="N9240" s="3017">
        <v>200</v>
      </c>
      <c r="O9240" s="3025">
        <v>0</v>
      </c>
      <c r="P9240" s="3025">
        <v>0</v>
      </c>
      <c r="Q9240" s="3025"/>
      <c r="R9240" s="3025"/>
      <c r="S9240" s="3025"/>
      <c r="T9240" s="3025"/>
      <c r="U9240" s="3025"/>
      <c r="V9240" s="3025"/>
      <c r="W9240" s="3025"/>
      <c r="X9240" s="3017"/>
      <c r="Y9240" s="3017"/>
      <c r="Z9240" s="3017"/>
      <c r="AA9240" s="3017"/>
      <c r="AB9240" s="3021"/>
      <c r="AC9240" s="1507">
        <f t="shared" si="3323"/>
        <v>1000</v>
      </c>
      <c r="AD9240" s="1508">
        <f t="shared" si="3324"/>
        <v>0</v>
      </c>
      <c r="AE9240" s="14">
        <f t="shared" si="3325"/>
        <v>20.333333333333332</v>
      </c>
      <c r="AF9240" s="14">
        <f t="shared" si="3326"/>
        <v>66.666666666666671</v>
      </c>
      <c r="AG9240" s="14">
        <f t="shared" si="3327"/>
        <v>14.999999999999998</v>
      </c>
      <c r="AH9240" s="14">
        <f t="shared" si="3328"/>
        <v>-5.3333333333333339</v>
      </c>
      <c r="AI9240" s="14">
        <f t="shared" si="3329"/>
        <v>-355.55555555555566</v>
      </c>
      <c r="AJ9240" s="3017"/>
    </row>
    <row r="9241" spans="1:36" ht="21" customHeight="1">
      <c r="A9241" s="3018">
        <v>47</v>
      </c>
      <c r="B9241" s="1814" t="s">
        <v>5088</v>
      </c>
      <c r="C9241" s="3017" t="s">
        <v>66</v>
      </c>
      <c r="D9241" s="3020">
        <v>108.95</v>
      </c>
      <c r="E9241" s="3025">
        <v>1</v>
      </c>
      <c r="F9241" s="3021">
        <f t="shared" si="3321"/>
        <v>108.95</v>
      </c>
      <c r="G9241" s="3025"/>
      <c r="H9241" s="3021">
        <f t="shared" si="3322"/>
        <v>0</v>
      </c>
      <c r="I9241" s="3023">
        <v>44774</v>
      </c>
      <c r="J9241" s="3022">
        <v>45627</v>
      </c>
      <c r="K9241" s="3022" t="s">
        <v>5089</v>
      </c>
      <c r="L9241" s="3026" t="s">
        <v>6119</v>
      </c>
      <c r="M9241" s="3026"/>
      <c r="N9241" s="3017">
        <v>0</v>
      </c>
      <c r="O9241" s="3025">
        <v>0</v>
      </c>
      <c r="P9241" s="3025">
        <v>0</v>
      </c>
      <c r="Q9241" s="3025"/>
      <c r="R9241" s="3025"/>
      <c r="S9241" s="3025"/>
      <c r="T9241" s="3025"/>
      <c r="U9241" s="3025"/>
      <c r="V9241" s="3025"/>
      <c r="W9241" s="3025"/>
      <c r="X9241" s="3017"/>
      <c r="Y9241" s="3017"/>
      <c r="Z9241" s="3017"/>
      <c r="AA9241" s="3017"/>
      <c r="AB9241" s="3021"/>
      <c r="AC9241" s="1507">
        <f t="shared" si="3323"/>
        <v>1</v>
      </c>
      <c r="AD9241" s="1508">
        <f t="shared" si="3324"/>
        <v>108.95</v>
      </c>
      <c r="AE9241" s="14">
        <f t="shared" si="3325"/>
        <v>20.333333333333332</v>
      </c>
      <c r="AF9241" s="14">
        <f t="shared" si="3326"/>
        <v>0</v>
      </c>
      <c r="AG9241" s="14" t="e">
        <f t="shared" si="3327"/>
        <v>#DIV/0!</v>
      </c>
      <c r="AH9241" s="14" t="e">
        <f t="shared" si="3328"/>
        <v>#DIV/0!</v>
      </c>
      <c r="AI9241" s="14">
        <f t="shared" si="3329"/>
        <v>1</v>
      </c>
      <c r="AJ9241" s="3017"/>
    </row>
    <row r="9242" spans="1:36" ht="21" customHeight="1">
      <c r="A9242" s="3018">
        <v>48</v>
      </c>
      <c r="B9242" s="1814" t="s">
        <v>5090</v>
      </c>
      <c r="C9242" s="3017" t="s">
        <v>66</v>
      </c>
      <c r="D9242" s="3020">
        <v>36.29</v>
      </c>
      <c r="E9242" s="3025">
        <v>10</v>
      </c>
      <c r="F9242" s="3021">
        <f t="shared" si="3321"/>
        <v>362.9</v>
      </c>
      <c r="G9242" s="3025"/>
      <c r="H9242" s="3021">
        <f t="shared" si="3322"/>
        <v>0</v>
      </c>
      <c r="I9242" s="3023">
        <v>44774</v>
      </c>
      <c r="J9242" s="3022">
        <v>45627</v>
      </c>
      <c r="K9242" s="3022"/>
      <c r="L9242" s="3026"/>
      <c r="M9242" s="3026"/>
      <c r="N9242" s="3017">
        <v>0</v>
      </c>
      <c r="O9242" s="3025">
        <v>0</v>
      </c>
      <c r="P9242" s="3025">
        <v>0</v>
      </c>
      <c r="Q9242" s="3025"/>
      <c r="R9242" s="3025"/>
      <c r="S9242" s="3025"/>
      <c r="T9242" s="3025"/>
      <c r="U9242" s="3025"/>
      <c r="V9242" s="3025"/>
      <c r="W9242" s="3025"/>
      <c r="X9242" s="3017"/>
      <c r="Y9242" s="3017"/>
      <c r="Z9242" s="3017"/>
      <c r="AA9242" s="3017"/>
      <c r="AB9242" s="3021"/>
      <c r="AC9242" s="1507">
        <f t="shared" si="3323"/>
        <v>10</v>
      </c>
      <c r="AD9242" s="1508">
        <f t="shared" si="3324"/>
        <v>362.9</v>
      </c>
      <c r="AE9242" s="14">
        <f t="shared" si="3325"/>
        <v>20.333333333333332</v>
      </c>
      <c r="AF9242" s="14">
        <f t="shared" si="3326"/>
        <v>0</v>
      </c>
      <c r="AG9242" s="14" t="e">
        <f t="shared" si="3327"/>
        <v>#DIV/0!</v>
      </c>
      <c r="AH9242" s="14" t="e">
        <f t="shared" si="3328"/>
        <v>#DIV/0!</v>
      </c>
      <c r="AI9242" s="14">
        <f t="shared" si="3329"/>
        <v>10</v>
      </c>
      <c r="AJ9242" s="3017"/>
    </row>
    <row r="9243" spans="1:36" ht="21" customHeight="1">
      <c r="A9243" s="3018">
        <v>49</v>
      </c>
      <c r="B9243" s="1814" t="s">
        <v>5091</v>
      </c>
      <c r="C9243" s="3017" t="s">
        <v>66</v>
      </c>
      <c r="D9243" s="3020">
        <v>0.28000000000000003</v>
      </c>
      <c r="E9243" s="3025">
        <v>60</v>
      </c>
      <c r="F9243" s="3021">
        <f t="shared" si="3321"/>
        <v>16.8</v>
      </c>
      <c r="G9243" s="3025"/>
      <c r="H9243" s="3021">
        <f t="shared" si="3322"/>
        <v>0</v>
      </c>
      <c r="I9243" s="3023">
        <v>44774</v>
      </c>
      <c r="J9243" s="3022">
        <v>45658</v>
      </c>
      <c r="K9243" s="3022"/>
      <c r="L9243" s="3026"/>
      <c r="M9243" s="3026"/>
      <c r="N9243" s="3017">
        <v>0</v>
      </c>
      <c r="O9243" s="3025">
        <v>0</v>
      </c>
      <c r="P9243" s="3025">
        <v>0</v>
      </c>
      <c r="Q9243" s="3025"/>
      <c r="R9243" s="3025"/>
      <c r="S9243" s="3025"/>
      <c r="T9243" s="3025"/>
      <c r="U9243" s="3025"/>
      <c r="V9243" s="3025"/>
      <c r="W9243" s="3025"/>
      <c r="X9243" s="3017"/>
      <c r="Y9243" s="3017"/>
      <c r="Z9243" s="3017"/>
      <c r="AA9243" s="3017"/>
      <c r="AB9243" s="3021"/>
      <c r="AC9243" s="1507">
        <f t="shared" si="3323"/>
        <v>60</v>
      </c>
      <c r="AD9243" s="1508">
        <f t="shared" si="3324"/>
        <v>16.8</v>
      </c>
      <c r="AE9243" s="14">
        <f t="shared" si="3325"/>
        <v>21.366666666666667</v>
      </c>
      <c r="AF9243" s="14">
        <f t="shared" si="3326"/>
        <v>0</v>
      </c>
      <c r="AG9243" s="14" t="e">
        <f t="shared" si="3327"/>
        <v>#DIV/0!</v>
      </c>
      <c r="AH9243" s="14" t="e">
        <f t="shared" si="3328"/>
        <v>#DIV/0!</v>
      </c>
      <c r="AI9243" s="14">
        <f t="shared" si="3329"/>
        <v>60</v>
      </c>
      <c r="AJ9243" s="3017"/>
    </row>
    <row r="9244" spans="1:36" ht="21" customHeight="1">
      <c r="A9244" s="3018">
        <v>50</v>
      </c>
      <c r="B9244" s="1814" t="s">
        <v>5092</v>
      </c>
      <c r="C9244" s="3017" t="s">
        <v>66</v>
      </c>
      <c r="D9244" s="3020">
        <v>0.28000000000000003</v>
      </c>
      <c r="E9244" s="3025">
        <v>40</v>
      </c>
      <c r="F9244" s="3021">
        <f t="shared" si="3321"/>
        <v>11.200000000000001</v>
      </c>
      <c r="G9244" s="3025"/>
      <c r="H9244" s="3021">
        <f t="shared" si="3322"/>
        <v>0</v>
      </c>
      <c r="I9244" s="3023">
        <v>44774</v>
      </c>
      <c r="J9244" s="3022">
        <v>45658</v>
      </c>
      <c r="K9244" s="3022"/>
      <c r="L9244" s="3026"/>
      <c r="M9244" s="3026"/>
      <c r="N9244" s="3017">
        <v>0</v>
      </c>
      <c r="O9244" s="3025">
        <v>0</v>
      </c>
      <c r="P9244" s="3025">
        <v>0</v>
      </c>
      <c r="Q9244" s="3025"/>
      <c r="R9244" s="3025"/>
      <c r="S9244" s="3025"/>
      <c r="T9244" s="3025"/>
      <c r="U9244" s="3025"/>
      <c r="V9244" s="3025"/>
      <c r="W9244" s="3025"/>
      <c r="X9244" s="3017"/>
      <c r="Y9244" s="3017"/>
      <c r="Z9244" s="3017"/>
      <c r="AA9244" s="3017"/>
      <c r="AB9244" s="3021"/>
      <c r="AC9244" s="1507">
        <f t="shared" si="3323"/>
        <v>40</v>
      </c>
      <c r="AD9244" s="1508">
        <f t="shared" si="3324"/>
        <v>11.200000000000001</v>
      </c>
      <c r="AE9244" s="14">
        <f t="shared" si="3325"/>
        <v>21.366666666666667</v>
      </c>
      <c r="AF9244" s="14">
        <f t="shared" si="3326"/>
        <v>0</v>
      </c>
      <c r="AG9244" s="14" t="e">
        <f t="shared" si="3327"/>
        <v>#DIV/0!</v>
      </c>
      <c r="AH9244" s="14" t="e">
        <f t="shared" si="3328"/>
        <v>#DIV/0!</v>
      </c>
      <c r="AI9244" s="14">
        <f t="shared" si="3329"/>
        <v>40</v>
      </c>
      <c r="AJ9244" s="3017"/>
    </row>
    <row r="9245" spans="1:36" ht="15.75">
      <c r="A9245" s="3018">
        <v>51</v>
      </c>
      <c r="B9245" s="1814" t="s">
        <v>5092</v>
      </c>
      <c r="C9245" s="3017" t="s">
        <v>66</v>
      </c>
      <c r="D9245" s="3020">
        <v>0.28000000000000003</v>
      </c>
      <c r="E9245" s="3025">
        <v>230</v>
      </c>
      <c r="F9245" s="3021">
        <f t="shared" si="3321"/>
        <v>64.400000000000006</v>
      </c>
      <c r="G9245" s="3025"/>
      <c r="H9245" s="3021">
        <f t="shared" si="3322"/>
        <v>0</v>
      </c>
      <c r="I9245" s="3023">
        <v>44774</v>
      </c>
      <c r="J9245" s="3022">
        <v>45658</v>
      </c>
      <c r="K9245" s="3022"/>
      <c r="L9245" s="3026"/>
      <c r="M9245" s="3026"/>
      <c r="N9245" s="3017">
        <v>0</v>
      </c>
      <c r="O9245" s="3025">
        <v>0</v>
      </c>
      <c r="P9245" s="3025">
        <v>0</v>
      </c>
      <c r="Q9245" s="3025"/>
      <c r="R9245" s="3025"/>
      <c r="S9245" s="3025"/>
      <c r="T9245" s="3025"/>
      <c r="U9245" s="3025"/>
      <c r="V9245" s="3025"/>
      <c r="W9245" s="3025"/>
      <c r="X9245" s="3017"/>
      <c r="Y9245" s="3017"/>
      <c r="Z9245" s="3017"/>
      <c r="AA9245" s="3017"/>
      <c r="AB9245" s="3021"/>
      <c r="AC9245" s="1507">
        <f t="shared" si="3323"/>
        <v>230</v>
      </c>
      <c r="AD9245" s="1508">
        <f t="shared" si="3324"/>
        <v>64.400000000000006</v>
      </c>
      <c r="AE9245" s="14">
        <f t="shared" si="3325"/>
        <v>21.366666666666667</v>
      </c>
      <c r="AF9245" s="14">
        <f t="shared" si="3326"/>
        <v>0</v>
      </c>
      <c r="AG9245" s="14" t="e">
        <f t="shared" si="3327"/>
        <v>#DIV/0!</v>
      </c>
      <c r="AH9245" s="14" t="e">
        <f t="shared" si="3328"/>
        <v>#DIV/0!</v>
      </c>
      <c r="AI9245" s="14">
        <f t="shared" si="3329"/>
        <v>230</v>
      </c>
      <c r="AJ9245" s="3017"/>
    </row>
    <row r="9246" spans="1:36" ht="15.75">
      <c r="A9246" s="3018">
        <v>52</v>
      </c>
      <c r="B9246" s="1804" t="s">
        <v>5093</v>
      </c>
      <c r="C9246" s="3017" t="s">
        <v>66</v>
      </c>
      <c r="D9246" s="3020">
        <v>84.56</v>
      </c>
      <c r="E9246" s="3025">
        <v>2</v>
      </c>
      <c r="F9246" s="3021">
        <f t="shared" si="3321"/>
        <v>169.12</v>
      </c>
      <c r="G9246" s="3025"/>
      <c r="H9246" s="3021">
        <f t="shared" si="3322"/>
        <v>0</v>
      </c>
      <c r="I9246" s="3023">
        <v>44774</v>
      </c>
      <c r="J9246" s="3022">
        <v>45658</v>
      </c>
      <c r="K9246" s="3022"/>
      <c r="L9246" s="3026"/>
      <c r="M9246" s="3026"/>
      <c r="N9246" s="3017">
        <v>0</v>
      </c>
      <c r="O9246" s="3025">
        <v>0</v>
      </c>
      <c r="P9246" s="3025">
        <v>0</v>
      </c>
      <c r="Q9246" s="3025"/>
      <c r="R9246" s="3025"/>
      <c r="S9246" s="3025"/>
      <c r="T9246" s="3025"/>
      <c r="U9246" s="3025"/>
      <c r="V9246" s="3025"/>
      <c r="W9246" s="3025"/>
      <c r="X9246" s="3017"/>
      <c r="Y9246" s="3017"/>
      <c r="Z9246" s="3017"/>
      <c r="AA9246" s="3017"/>
      <c r="AB9246" s="3021"/>
      <c r="AC9246" s="1507">
        <f t="shared" si="3323"/>
        <v>2</v>
      </c>
      <c r="AD9246" s="1508">
        <f t="shared" si="3324"/>
        <v>169.12</v>
      </c>
      <c r="AE9246" s="14">
        <f t="shared" si="3325"/>
        <v>21.366666666666667</v>
      </c>
      <c r="AF9246" s="14">
        <f t="shared" si="3326"/>
        <v>0</v>
      </c>
      <c r="AG9246" s="14" t="e">
        <f t="shared" si="3327"/>
        <v>#DIV/0!</v>
      </c>
      <c r="AH9246" s="14" t="e">
        <f t="shared" si="3328"/>
        <v>#DIV/0!</v>
      </c>
      <c r="AI9246" s="14">
        <f t="shared" si="3329"/>
        <v>2</v>
      </c>
      <c r="AJ9246" s="3017"/>
    </row>
    <row r="9247" spans="1:36" ht="31.5">
      <c r="A9247" s="3018">
        <v>53</v>
      </c>
      <c r="B9247" s="1814" t="s">
        <v>5680</v>
      </c>
      <c r="C9247" s="3017" t="s">
        <v>66</v>
      </c>
      <c r="D9247" s="3020">
        <v>60834.31</v>
      </c>
      <c r="E9247" s="3025">
        <v>1</v>
      </c>
      <c r="F9247" s="3021">
        <f t="shared" si="3321"/>
        <v>60834.31</v>
      </c>
      <c r="G9247" s="3025"/>
      <c r="H9247" s="3021">
        <f t="shared" si="3322"/>
        <v>0</v>
      </c>
      <c r="I9247" s="3023">
        <v>44774</v>
      </c>
      <c r="J9247" s="3022">
        <v>45658</v>
      </c>
      <c r="K9247" s="3022"/>
      <c r="L9247" s="3026"/>
      <c r="M9247" s="3026"/>
      <c r="N9247" s="3017">
        <v>0</v>
      </c>
      <c r="O9247" s="3025">
        <v>0</v>
      </c>
      <c r="P9247" s="3025">
        <v>0</v>
      </c>
      <c r="Q9247" s="3025"/>
      <c r="R9247" s="3025"/>
      <c r="S9247" s="3025"/>
      <c r="T9247" s="3025"/>
      <c r="U9247" s="3025"/>
      <c r="V9247" s="3025"/>
      <c r="W9247" s="3025"/>
      <c r="X9247" s="3017"/>
      <c r="Y9247" s="3017"/>
      <c r="Z9247" s="3017"/>
      <c r="AA9247" s="3017"/>
      <c r="AB9247" s="3021"/>
      <c r="AC9247" s="1507">
        <f t="shared" si="3323"/>
        <v>1</v>
      </c>
      <c r="AD9247" s="1508">
        <f t="shared" si="3324"/>
        <v>60834.31</v>
      </c>
      <c r="AE9247" s="14">
        <f t="shared" si="3325"/>
        <v>21.366666666666667</v>
      </c>
      <c r="AF9247" s="14">
        <f t="shared" si="3326"/>
        <v>0</v>
      </c>
      <c r="AG9247" s="14" t="e">
        <f t="shared" si="3327"/>
        <v>#DIV/0!</v>
      </c>
      <c r="AH9247" s="14" t="e">
        <f t="shared" si="3328"/>
        <v>#DIV/0!</v>
      </c>
      <c r="AI9247" s="14">
        <f t="shared" si="3329"/>
        <v>1</v>
      </c>
      <c r="AJ9247" s="3017"/>
    </row>
    <row r="9248" spans="1:36" ht="47.25" customHeight="1">
      <c r="A9248" s="3018">
        <v>54</v>
      </c>
      <c r="B9248" s="1814" t="s">
        <v>5680</v>
      </c>
      <c r="C9248" s="3017" t="s">
        <v>66</v>
      </c>
      <c r="D9248" s="3020">
        <v>60834.31</v>
      </c>
      <c r="E9248" s="3025">
        <v>1</v>
      </c>
      <c r="F9248" s="3021">
        <f t="shared" si="3321"/>
        <v>60834.31</v>
      </c>
      <c r="G9248" s="3025"/>
      <c r="H9248" s="3021">
        <f t="shared" si="3322"/>
        <v>0</v>
      </c>
      <c r="I9248" s="3023">
        <v>44774</v>
      </c>
      <c r="J9248" s="3022">
        <v>45658</v>
      </c>
      <c r="K9248" s="3022"/>
      <c r="L9248" s="3026"/>
      <c r="M9248" s="3026"/>
      <c r="N9248" s="3017">
        <v>0</v>
      </c>
      <c r="O9248" s="3025">
        <v>0</v>
      </c>
      <c r="P9248" s="3025">
        <v>0</v>
      </c>
      <c r="Q9248" s="3025"/>
      <c r="R9248" s="3025"/>
      <c r="S9248" s="3025"/>
      <c r="T9248" s="3025"/>
      <c r="U9248" s="3025"/>
      <c r="V9248" s="3025"/>
      <c r="W9248" s="3025"/>
      <c r="X9248" s="3017"/>
      <c r="Y9248" s="3017"/>
      <c r="Z9248" s="3017"/>
      <c r="AA9248" s="3017"/>
      <c r="AB9248" s="3021"/>
      <c r="AC9248" s="1507">
        <f t="shared" si="3323"/>
        <v>1</v>
      </c>
      <c r="AD9248" s="1508">
        <f t="shared" si="3324"/>
        <v>60834.31</v>
      </c>
      <c r="AE9248" s="14">
        <f t="shared" si="3325"/>
        <v>21.366666666666667</v>
      </c>
      <c r="AF9248" s="14">
        <f t="shared" si="3326"/>
        <v>0</v>
      </c>
      <c r="AG9248" s="14" t="e">
        <f t="shared" si="3327"/>
        <v>#DIV/0!</v>
      </c>
      <c r="AH9248" s="14" t="e">
        <f t="shared" si="3328"/>
        <v>#DIV/0!</v>
      </c>
      <c r="AI9248" s="14">
        <f t="shared" si="3329"/>
        <v>1</v>
      </c>
      <c r="AJ9248" s="3017"/>
    </row>
    <row r="9249" spans="1:36" ht="15.75">
      <c r="A9249" s="3018">
        <v>55</v>
      </c>
      <c r="B9249" s="1814" t="s">
        <v>5681</v>
      </c>
      <c r="C9249" s="3017" t="s">
        <v>66</v>
      </c>
      <c r="D9249" s="3020">
        <v>30426.84</v>
      </c>
      <c r="E9249" s="3025">
        <v>1</v>
      </c>
      <c r="F9249" s="3021">
        <f t="shared" si="3321"/>
        <v>30426.84</v>
      </c>
      <c r="G9249" s="3025"/>
      <c r="H9249" s="3021">
        <f t="shared" si="3322"/>
        <v>0</v>
      </c>
      <c r="I9249" s="3023">
        <v>44774</v>
      </c>
      <c r="J9249" s="3022">
        <v>45658</v>
      </c>
      <c r="K9249" s="3022"/>
      <c r="L9249" s="3026"/>
      <c r="M9249" s="3026"/>
      <c r="N9249" s="3017">
        <v>0</v>
      </c>
      <c r="O9249" s="3025">
        <v>0</v>
      </c>
      <c r="P9249" s="3025">
        <v>0</v>
      </c>
      <c r="Q9249" s="3025"/>
      <c r="R9249" s="3025"/>
      <c r="S9249" s="3025"/>
      <c r="T9249" s="3025"/>
      <c r="U9249" s="3025"/>
      <c r="V9249" s="3025"/>
      <c r="W9249" s="3025"/>
      <c r="X9249" s="3017"/>
      <c r="Y9249" s="3017"/>
      <c r="Z9249" s="3017"/>
      <c r="AA9249" s="3017"/>
      <c r="AB9249" s="3021"/>
      <c r="AC9249" s="1507">
        <f t="shared" si="3323"/>
        <v>1</v>
      </c>
      <c r="AD9249" s="1508">
        <f t="shared" si="3324"/>
        <v>30426.84</v>
      </c>
      <c r="AE9249" s="14">
        <f t="shared" si="3325"/>
        <v>21.366666666666667</v>
      </c>
      <c r="AF9249" s="14">
        <f t="shared" si="3326"/>
        <v>0</v>
      </c>
      <c r="AG9249" s="14" t="e">
        <f t="shared" si="3327"/>
        <v>#DIV/0!</v>
      </c>
      <c r="AH9249" s="14" t="e">
        <f t="shared" si="3328"/>
        <v>#DIV/0!</v>
      </c>
      <c r="AI9249" s="14">
        <f t="shared" si="3329"/>
        <v>1</v>
      </c>
      <c r="AJ9249" s="3017"/>
    </row>
    <row r="9250" spans="1:36" ht="15.75">
      <c r="A9250" s="3018">
        <v>56</v>
      </c>
      <c r="B9250" s="3040" t="s">
        <v>5914</v>
      </c>
      <c r="C9250" s="3017" t="s">
        <v>66</v>
      </c>
      <c r="D9250" s="3020">
        <v>3092.24</v>
      </c>
      <c r="E9250" s="3025">
        <v>3</v>
      </c>
      <c r="F9250" s="3021">
        <f t="shared" si="3321"/>
        <v>9276.7199999999993</v>
      </c>
      <c r="G9250" s="3025"/>
      <c r="H9250" s="3021">
        <f t="shared" si="3322"/>
        <v>0</v>
      </c>
      <c r="I9250" s="3023">
        <v>44840</v>
      </c>
      <c r="J9250" s="3022">
        <v>45658</v>
      </c>
      <c r="K9250" s="3022"/>
      <c r="L9250" s="3026"/>
      <c r="M9250" s="3026"/>
      <c r="N9250" s="3017">
        <v>0</v>
      </c>
      <c r="O9250" s="3025">
        <v>0</v>
      </c>
      <c r="P9250" s="3025">
        <v>0</v>
      </c>
      <c r="Q9250" s="3025"/>
      <c r="R9250" s="3025"/>
      <c r="S9250" s="3025"/>
      <c r="T9250" s="3025"/>
      <c r="U9250" s="3025"/>
      <c r="V9250" s="3025"/>
      <c r="W9250" s="3025"/>
      <c r="X9250" s="3017"/>
      <c r="Y9250" s="3017"/>
      <c r="Z9250" s="3017"/>
      <c r="AA9250" s="3017"/>
      <c r="AB9250" s="3021"/>
      <c r="AC9250" s="1507">
        <f t="shared" si="3323"/>
        <v>3</v>
      </c>
      <c r="AD9250" s="1508">
        <f t="shared" si="3324"/>
        <v>9276.7199999999993</v>
      </c>
      <c r="AE9250" s="14">
        <f t="shared" si="3325"/>
        <v>21.366666666666667</v>
      </c>
      <c r="AF9250" s="14">
        <f t="shared" si="3326"/>
        <v>0</v>
      </c>
      <c r="AG9250" s="14" t="e">
        <f t="shared" si="3327"/>
        <v>#DIV/0!</v>
      </c>
      <c r="AH9250" s="14" t="e">
        <f t="shared" si="3328"/>
        <v>#DIV/0!</v>
      </c>
      <c r="AI9250" s="14">
        <f t="shared" si="3329"/>
        <v>3</v>
      </c>
      <c r="AJ9250" s="3017"/>
    </row>
    <row r="9251" spans="1:36" ht="15.75">
      <c r="A9251" s="3018">
        <v>57</v>
      </c>
      <c r="B9251" s="3040" t="s">
        <v>5915</v>
      </c>
      <c r="C9251" s="3017" t="s">
        <v>66</v>
      </c>
      <c r="D9251" s="3020">
        <v>1327.44</v>
      </c>
      <c r="E9251" s="3025">
        <v>2</v>
      </c>
      <c r="F9251" s="3021">
        <f t="shared" si="3321"/>
        <v>2654.88</v>
      </c>
      <c r="G9251" s="3025"/>
      <c r="H9251" s="3021">
        <f t="shared" si="3322"/>
        <v>0</v>
      </c>
      <c r="I9251" s="3023">
        <v>44840</v>
      </c>
      <c r="J9251" s="3022">
        <v>45658</v>
      </c>
      <c r="K9251" s="3022"/>
      <c r="L9251" s="3026"/>
      <c r="M9251" s="3026"/>
      <c r="N9251" s="3017">
        <v>0</v>
      </c>
      <c r="O9251" s="3025">
        <v>0</v>
      </c>
      <c r="P9251" s="3025">
        <v>0</v>
      </c>
      <c r="Q9251" s="3025"/>
      <c r="R9251" s="3025"/>
      <c r="S9251" s="3025"/>
      <c r="T9251" s="3025"/>
      <c r="U9251" s="3025"/>
      <c r="V9251" s="3025"/>
      <c r="W9251" s="3025"/>
      <c r="X9251" s="3017"/>
      <c r="Y9251" s="3017"/>
      <c r="Z9251" s="3017"/>
      <c r="AA9251" s="3017"/>
      <c r="AB9251" s="3021"/>
      <c r="AC9251" s="1507">
        <f t="shared" si="3323"/>
        <v>2</v>
      </c>
      <c r="AD9251" s="1508">
        <f t="shared" si="3324"/>
        <v>2654.88</v>
      </c>
      <c r="AE9251" s="14">
        <f t="shared" si="3325"/>
        <v>21.366666666666667</v>
      </c>
      <c r="AF9251" s="14">
        <f t="shared" si="3326"/>
        <v>0</v>
      </c>
      <c r="AG9251" s="14" t="e">
        <f t="shared" si="3327"/>
        <v>#DIV/0!</v>
      </c>
      <c r="AH9251" s="14" t="e">
        <f t="shared" si="3328"/>
        <v>#DIV/0!</v>
      </c>
      <c r="AI9251" s="14">
        <f t="shared" si="3329"/>
        <v>2</v>
      </c>
      <c r="AJ9251" s="3017"/>
    </row>
    <row r="9252" spans="1:36" ht="15.75">
      <c r="A9252" s="3018">
        <v>58</v>
      </c>
      <c r="B9252" s="3041" t="s">
        <v>5916</v>
      </c>
      <c r="C9252" s="3042" t="s">
        <v>66</v>
      </c>
      <c r="D9252" s="3043">
        <v>10.29</v>
      </c>
      <c r="E9252" s="3044">
        <v>20</v>
      </c>
      <c r="F9252" s="3045">
        <f t="shared" si="3321"/>
        <v>205.79999999999998</v>
      </c>
      <c r="G9252" s="3044"/>
      <c r="H9252" s="3021">
        <f t="shared" si="3322"/>
        <v>0</v>
      </c>
      <c r="I9252" s="3023">
        <v>44840</v>
      </c>
      <c r="J9252" s="3022">
        <v>45658</v>
      </c>
      <c r="K9252" s="3022"/>
      <c r="L9252" s="3026"/>
      <c r="M9252" s="3026"/>
      <c r="N9252" s="3017">
        <v>0</v>
      </c>
      <c r="O9252" s="3025">
        <v>0</v>
      </c>
      <c r="P9252" s="3025">
        <v>0</v>
      </c>
      <c r="Q9252" s="3025"/>
      <c r="R9252" s="3025"/>
      <c r="S9252" s="3025"/>
      <c r="T9252" s="3025"/>
      <c r="U9252" s="3025"/>
      <c r="V9252" s="3025"/>
      <c r="W9252" s="3025"/>
      <c r="X9252" s="3017"/>
      <c r="Y9252" s="3017"/>
      <c r="Z9252" s="3017"/>
      <c r="AA9252" s="3017"/>
      <c r="AB9252" s="3021"/>
      <c r="AC9252" s="1507">
        <f t="shared" si="3323"/>
        <v>20</v>
      </c>
      <c r="AD9252" s="1508">
        <f t="shared" si="3324"/>
        <v>205.79999999999998</v>
      </c>
      <c r="AE9252" s="14">
        <f t="shared" si="3325"/>
        <v>21.366666666666667</v>
      </c>
      <c r="AF9252" s="14">
        <f t="shared" si="3326"/>
        <v>0</v>
      </c>
      <c r="AG9252" s="14" t="e">
        <f t="shared" si="3327"/>
        <v>#DIV/0!</v>
      </c>
      <c r="AH9252" s="14" t="e">
        <f t="shared" si="3328"/>
        <v>#DIV/0!</v>
      </c>
      <c r="AI9252" s="14">
        <f t="shared" si="3329"/>
        <v>20</v>
      </c>
      <c r="AJ9252" s="3017"/>
    </row>
    <row r="9253" spans="1:36" ht="31.5">
      <c r="A9253" s="3018">
        <v>68</v>
      </c>
      <c r="B9253" s="3030" t="s">
        <v>7182</v>
      </c>
      <c r="C9253" s="3030" t="s">
        <v>181</v>
      </c>
      <c r="D9253" s="3030">
        <v>1</v>
      </c>
      <c r="E9253" s="3025">
        <v>2000</v>
      </c>
      <c r="F9253" s="3021">
        <f t="shared" ref="F9253:F9273" si="3330">D9253*E9253</f>
        <v>2000</v>
      </c>
      <c r="G9253" s="3047"/>
      <c r="H9253" s="3021">
        <f t="shared" ref="H9253:H9273" si="3331">D9253*G9253</f>
        <v>0</v>
      </c>
      <c r="I9253" s="3023">
        <v>44907</v>
      </c>
      <c r="J9253" s="3022">
        <v>45627</v>
      </c>
      <c r="K9253" s="3022" t="s">
        <v>5089</v>
      </c>
      <c r="L9253" s="3026"/>
      <c r="M9253" s="3026"/>
      <c r="N9253" s="3017">
        <v>0</v>
      </c>
      <c r="O9253" s="3025">
        <v>500</v>
      </c>
      <c r="P9253" s="3025">
        <v>0</v>
      </c>
      <c r="Q9253" s="3025"/>
      <c r="R9253" s="3025"/>
      <c r="S9253" s="3025"/>
      <c r="T9253" s="3025"/>
      <c r="U9253" s="3025"/>
      <c r="V9253" s="3025"/>
      <c r="W9253" s="3025"/>
      <c r="X9253" s="3017"/>
      <c r="Y9253" s="3017"/>
      <c r="Z9253" s="3017"/>
      <c r="AA9253" s="3017"/>
      <c r="AB9253" s="3021"/>
      <c r="AC9253" s="1507">
        <f t="shared" ref="AC9253:AC9273" si="3332">E9253+G9253-N9253-O9253-AA9253-P9253-Q9253-R9253-S9253-T9253-U9253-V9253-W9253-X9253-Y9253</f>
        <v>1500</v>
      </c>
      <c r="AD9253" s="1508">
        <f t="shared" ref="AD9253:AD9273" si="3333">D9253*AC9253</f>
        <v>1500</v>
      </c>
      <c r="AE9253" s="14">
        <f t="shared" ref="AE9253:AE9273" si="3334">(J9253-"01.04.2023")/30</f>
        <v>20.333333333333332</v>
      </c>
      <c r="AF9253" s="14">
        <f t="shared" ref="AF9253:AF9273" si="3335">(N9253+O9253+P9253+Q9253+R9253+S9253+T9253+U9253+V9253+W9253+X9253+Y9253)/3</f>
        <v>166.66666666666666</v>
      </c>
      <c r="AG9253" s="14">
        <f t="shared" ref="AG9253:AG9273" si="3336">AC9253/AF9253</f>
        <v>9</v>
      </c>
      <c r="AH9253" s="14">
        <f t="shared" ref="AH9253:AH9273" si="3337">AG9253-AE9253</f>
        <v>-11.333333333333332</v>
      </c>
      <c r="AI9253" s="14">
        <f t="shared" ref="AI9253:AI9273" si="3338">AC9253-(AE9253*AF9253)</f>
        <v>-1888.8888888888887</v>
      </c>
      <c r="AJ9253" s="3017"/>
    </row>
    <row r="9254" spans="1:36" ht="15.75">
      <c r="A9254" s="3018">
        <v>70</v>
      </c>
      <c r="B9254" s="3030" t="s">
        <v>7127</v>
      </c>
      <c r="C9254" s="3030" t="s">
        <v>177</v>
      </c>
      <c r="D9254" s="3030">
        <v>1</v>
      </c>
      <c r="E9254" s="3025">
        <v>600</v>
      </c>
      <c r="F9254" s="3021">
        <f t="shared" si="3330"/>
        <v>600</v>
      </c>
      <c r="G9254" s="3047"/>
      <c r="H9254" s="3021">
        <f t="shared" si="3331"/>
        <v>0</v>
      </c>
      <c r="I9254" s="3023">
        <v>44907</v>
      </c>
      <c r="J9254" s="3022">
        <v>45078</v>
      </c>
      <c r="K9254" s="3022"/>
      <c r="L9254" s="3026"/>
      <c r="M9254" s="3026"/>
      <c r="N9254" s="3017">
        <v>0</v>
      </c>
      <c r="O9254" s="3025">
        <v>300</v>
      </c>
      <c r="P9254" s="3025">
        <v>0</v>
      </c>
      <c r="Q9254" s="3025"/>
      <c r="R9254" s="3025"/>
      <c r="S9254" s="3025"/>
      <c r="T9254" s="3025"/>
      <c r="U9254" s="3025"/>
      <c r="V9254" s="3025"/>
      <c r="W9254" s="3025"/>
      <c r="X9254" s="3017"/>
      <c r="Y9254" s="3017"/>
      <c r="Z9254" s="3017"/>
      <c r="AA9254" s="3017"/>
      <c r="AB9254" s="3021"/>
      <c r="AC9254" s="1507">
        <f t="shared" si="3332"/>
        <v>300</v>
      </c>
      <c r="AD9254" s="1508">
        <f t="shared" si="3333"/>
        <v>300</v>
      </c>
      <c r="AE9254" s="14">
        <f t="shared" si="3334"/>
        <v>2.0333333333333332</v>
      </c>
      <c r="AF9254" s="14">
        <f t="shared" si="3335"/>
        <v>100</v>
      </c>
      <c r="AG9254" s="14">
        <f t="shared" si="3336"/>
        <v>3</v>
      </c>
      <c r="AH9254" s="14">
        <f t="shared" si="3337"/>
        <v>0.96666666666666679</v>
      </c>
      <c r="AI9254" s="14">
        <f t="shared" si="3338"/>
        <v>96.666666666666686</v>
      </c>
      <c r="AJ9254" s="3017"/>
    </row>
    <row r="9255" spans="1:36" ht="15.75">
      <c r="A9255" s="3018">
        <v>76</v>
      </c>
      <c r="B9255" s="3030" t="s">
        <v>7130</v>
      </c>
      <c r="C9255" s="3030" t="s">
        <v>177</v>
      </c>
      <c r="D9255" s="3030">
        <v>1</v>
      </c>
      <c r="E9255" s="3025">
        <v>4560</v>
      </c>
      <c r="F9255" s="3021">
        <f t="shared" si="3330"/>
        <v>4560</v>
      </c>
      <c r="G9255" s="3047"/>
      <c r="H9255" s="3021">
        <f t="shared" si="3331"/>
        <v>0</v>
      </c>
      <c r="I9255" s="3023">
        <v>44907</v>
      </c>
      <c r="J9255" s="3022">
        <v>45078</v>
      </c>
      <c r="K9255" s="3022"/>
      <c r="L9255" s="3026"/>
      <c r="M9255" s="3026"/>
      <c r="N9255" s="3017">
        <v>2640</v>
      </c>
      <c r="O9255" s="3025">
        <v>900</v>
      </c>
      <c r="P9255" s="3025">
        <v>0</v>
      </c>
      <c r="Q9255" s="3025"/>
      <c r="R9255" s="3025"/>
      <c r="S9255" s="3025"/>
      <c r="T9255" s="3025"/>
      <c r="U9255" s="3025"/>
      <c r="V9255" s="3025"/>
      <c r="W9255" s="3025"/>
      <c r="X9255" s="3017"/>
      <c r="Y9255" s="3017"/>
      <c r="Z9255" s="3017"/>
      <c r="AA9255" s="3017"/>
      <c r="AB9255" s="3021"/>
      <c r="AC9255" s="1507">
        <f t="shared" si="3332"/>
        <v>1020</v>
      </c>
      <c r="AD9255" s="1508">
        <f t="shared" si="3333"/>
        <v>1020</v>
      </c>
      <c r="AE9255" s="14">
        <f t="shared" si="3334"/>
        <v>2.0333333333333332</v>
      </c>
      <c r="AF9255" s="14">
        <f t="shared" si="3335"/>
        <v>1180</v>
      </c>
      <c r="AG9255" s="14">
        <f t="shared" si="3336"/>
        <v>0.86440677966101698</v>
      </c>
      <c r="AH9255" s="14">
        <f t="shared" si="3337"/>
        <v>-1.1689265536723163</v>
      </c>
      <c r="AI9255" s="14">
        <f t="shared" si="3338"/>
        <v>-1379.333333333333</v>
      </c>
      <c r="AJ9255" s="3017"/>
    </row>
    <row r="9256" spans="1:36" ht="31.5">
      <c r="A9256" s="3018">
        <v>79</v>
      </c>
      <c r="B9256" s="3041" t="s">
        <v>7778</v>
      </c>
      <c r="C9256" s="3042" t="s">
        <v>66</v>
      </c>
      <c r="D9256" s="3043">
        <v>51071.6</v>
      </c>
      <c r="E9256" s="3044">
        <v>1</v>
      </c>
      <c r="F9256" s="3045">
        <f t="shared" si="3330"/>
        <v>51071.6</v>
      </c>
      <c r="G9256" s="3044"/>
      <c r="H9256" s="3021">
        <f t="shared" si="3331"/>
        <v>0</v>
      </c>
      <c r="I9256" s="3023">
        <v>44902</v>
      </c>
      <c r="J9256" s="3022">
        <v>45658</v>
      </c>
      <c r="K9256" s="3022"/>
      <c r="L9256" s="3026"/>
      <c r="M9256" s="3026"/>
      <c r="N9256" s="3017">
        <v>0</v>
      </c>
      <c r="O9256" s="3025">
        <v>0</v>
      </c>
      <c r="P9256" s="3025">
        <v>0</v>
      </c>
      <c r="Q9256" s="3025"/>
      <c r="R9256" s="3025"/>
      <c r="S9256" s="3025"/>
      <c r="T9256" s="3025"/>
      <c r="U9256" s="3025"/>
      <c r="V9256" s="3025"/>
      <c r="W9256" s="3025"/>
      <c r="X9256" s="3017"/>
      <c r="Y9256" s="3017"/>
      <c r="Z9256" s="3017"/>
      <c r="AA9256" s="3017"/>
      <c r="AB9256" s="3021"/>
      <c r="AC9256" s="1507">
        <f t="shared" si="3332"/>
        <v>1</v>
      </c>
      <c r="AD9256" s="1508">
        <f t="shared" si="3333"/>
        <v>51071.6</v>
      </c>
      <c r="AE9256" s="14">
        <f t="shared" si="3334"/>
        <v>21.366666666666667</v>
      </c>
      <c r="AF9256" s="14">
        <f t="shared" si="3335"/>
        <v>0</v>
      </c>
      <c r="AG9256" s="14" t="e">
        <f t="shared" si="3336"/>
        <v>#DIV/0!</v>
      </c>
      <c r="AH9256" s="14" t="e">
        <f t="shared" si="3337"/>
        <v>#DIV/0!</v>
      </c>
      <c r="AI9256" s="14">
        <f t="shared" si="3338"/>
        <v>1</v>
      </c>
      <c r="AJ9256" s="3017"/>
    </row>
    <row r="9257" spans="1:36" ht="31.5">
      <c r="A9257" s="3018">
        <v>80</v>
      </c>
      <c r="B9257" s="3041" t="s">
        <v>7778</v>
      </c>
      <c r="C9257" s="3042" t="s">
        <v>66</v>
      </c>
      <c r="D9257" s="3020">
        <v>51071.6</v>
      </c>
      <c r="E9257" s="3025">
        <v>1</v>
      </c>
      <c r="F9257" s="3021">
        <f t="shared" si="3330"/>
        <v>51071.6</v>
      </c>
      <c r="G9257" s="3030"/>
      <c r="H9257" s="3046">
        <f t="shared" si="3331"/>
        <v>0</v>
      </c>
      <c r="I9257" s="3023">
        <v>44902</v>
      </c>
      <c r="J9257" s="3022">
        <v>45658</v>
      </c>
      <c r="K9257" s="3022"/>
      <c r="L9257" s="3026"/>
      <c r="M9257" s="3026"/>
      <c r="N9257" s="3017">
        <v>0</v>
      </c>
      <c r="O9257" s="3025">
        <v>0</v>
      </c>
      <c r="P9257" s="3025">
        <v>0</v>
      </c>
      <c r="Q9257" s="3025"/>
      <c r="R9257" s="3025"/>
      <c r="S9257" s="3025"/>
      <c r="T9257" s="3025"/>
      <c r="U9257" s="3025"/>
      <c r="V9257" s="3025"/>
      <c r="W9257" s="3025"/>
      <c r="X9257" s="3017"/>
      <c r="Y9257" s="3017"/>
      <c r="Z9257" s="3017"/>
      <c r="AA9257" s="3017"/>
      <c r="AB9257" s="3021"/>
      <c r="AC9257" s="1507">
        <f t="shared" si="3332"/>
        <v>1</v>
      </c>
      <c r="AD9257" s="1508">
        <f t="shared" si="3333"/>
        <v>51071.6</v>
      </c>
      <c r="AE9257" s="14">
        <f t="shared" si="3334"/>
        <v>21.366666666666667</v>
      </c>
      <c r="AF9257" s="14">
        <f t="shared" si="3335"/>
        <v>0</v>
      </c>
      <c r="AG9257" s="14" t="e">
        <f t="shared" si="3336"/>
        <v>#DIV/0!</v>
      </c>
      <c r="AH9257" s="14" t="e">
        <f t="shared" si="3337"/>
        <v>#DIV/0!</v>
      </c>
      <c r="AI9257" s="14">
        <f t="shared" si="3338"/>
        <v>1</v>
      </c>
      <c r="AJ9257" s="3017"/>
    </row>
    <row r="9258" spans="1:36" ht="31.5">
      <c r="A9258" s="3018">
        <v>81</v>
      </c>
      <c r="B9258" s="3041" t="s">
        <v>7778</v>
      </c>
      <c r="C9258" s="3042" t="s">
        <v>66</v>
      </c>
      <c r="D9258" s="3020">
        <v>51071.6</v>
      </c>
      <c r="E9258" s="3025">
        <v>1</v>
      </c>
      <c r="F9258" s="3021">
        <f t="shared" si="3330"/>
        <v>51071.6</v>
      </c>
      <c r="G9258" s="3030"/>
      <c r="H9258" s="3046">
        <f t="shared" si="3331"/>
        <v>0</v>
      </c>
      <c r="I9258" s="3023">
        <v>44902</v>
      </c>
      <c r="J9258" s="3022">
        <v>45658</v>
      </c>
      <c r="K9258" s="3022"/>
      <c r="L9258" s="3026"/>
      <c r="M9258" s="3026"/>
      <c r="N9258" s="3017">
        <v>0</v>
      </c>
      <c r="O9258" s="3025">
        <v>0</v>
      </c>
      <c r="P9258" s="3025">
        <v>0</v>
      </c>
      <c r="Q9258" s="3025"/>
      <c r="R9258" s="3025"/>
      <c r="S9258" s="3025"/>
      <c r="T9258" s="3025"/>
      <c r="U9258" s="3025"/>
      <c r="V9258" s="3025"/>
      <c r="W9258" s="3025"/>
      <c r="X9258" s="3017"/>
      <c r="Y9258" s="3017"/>
      <c r="Z9258" s="3017"/>
      <c r="AA9258" s="3017"/>
      <c r="AB9258" s="3021"/>
      <c r="AC9258" s="1507">
        <f t="shared" si="3332"/>
        <v>1</v>
      </c>
      <c r="AD9258" s="1508">
        <f t="shared" si="3333"/>
        <v>51071.6</v>
      </c>
      <c r="AE9258" s="14">
        <f t="shared" si="3334"/>
        <v>21.366666666666667</v>
      </c>
      <c r="AF9258" s="14">
        <f t="shared" si="3335"/>
        <v>0</v>
      </c>
      <c r="AG9258" s="14" t="e">
        <f t="shared" si="3336"/>
        <v>#DIV/0!</v>
      </c>
      <c r="AH9258" s="14" t="e">
        <f t="shared" si="3337"/>
        <v>#DIV/0!</v>
      </c>
      <c r="AI9258" s="14">
        <f t="shared" si="3338"/>
        <v>1</v>
      </c>
      <c r="AJ9258" s="3017"/>
    </row>
    <row r="9259" spans="1:36" ht="15.75">
      <c r="A9259" s="3018">
        <v>82</v>
      </c>
      <c r="B9259" s="3029" t="s">
        <v>6910</v>
      </c>
      <c r="C9259" s="1814" t="s">
        <v>181</v>
      </c>
      <c r="D9259" s="3020">
        <v>1</v>
      </c>
      <c r="E9259" s="3025">
        <v>1000</v>
      </c>
      <c r="F9259" s="3021">
        <f t="shared" si="3330"/>
        <v>1000</v>
      </c>
      <c r="G9259" s="1815"/>
      <c r="H9259" s="3046">
        <f t="shared" si="3331"/>
        <v>0</v>
      </c>
      <c r="I9259" s="3023">
        <v>44916</v>
      </c>
      <c r="J9259" s="3022">
        <v>45658</v>
      </c>
      <c r="K9259" s="3022"/>
      <c r="L9259" s="3026"/>
      <c r="M9259" s="3026"/>
      <c r="N9259" s="3017">
        <v>0</v>
      </c>
      <c r="O9259" s="3025">
        <v>0</v>
      </c>
      <c r="P9259" s="3025">
        <v>0</v>
      </c>
      <c r="Q9259" s="3025"/>
      <c r="R9259" s="3025"/>
      <c r="S9259" s="3025"/>
      <c r="T9259" s="3025"/>
      <c r="U9259" s="3025"/>
      <c r="V9259" s="3025"/>
      <c r="W9259" s="3025"/>
      <c r="X9259" s="3017"/>
      <c r="Y9259" s="3017"/>
      <c r="Z9259" s="3017"/>
      <c r="AA9259" s="3017"/>
      <c r="AB9259" s="3021"/>
      <c r="AC9259" s="1507">
        <f t="shared" si="3332"/>
        <v>1000</v>
      </c>
      <c r="AD9259" s="1508">
        <f t="shared" si="3333"/>
        <v>1000</v>
      </c>
      <c r="AE9259" s="14">
        <f t="shared" si="3334"/>
        <v>21.366666666666667</v>
      </c>
      <c r="AF9259" s="14">
        <f t="shared" si="3335"/>
        <v>0</v>
      </c>
      <c r="AG9259" s="14" t="e">
        <f t="shared" si="3336"/>
        <v>#DIV/0!</v>
      </c>
      <c r="AH9259" s="14" t="e">
        <f t="shared" si="3337"/>
        <v>#DIV/0!</v>
      </c>
      <c r="AI9259" s="14">
        <f t="shared" si="3338"/>
        <v>1000</v>
      </c>
      <c r="AJ9259" s="3017"/>
    </row>
    <row r="9260" spans="1:36" ht="15.75">
      <c r="A9260" s="3018">
        <v>83</v>
      </c>
      <c r="B9260" s="3029" t="s">
        <v>6911</v>
      </c>
      <c r="C9260" s="1814" t="s">
        <v>181</v>
      </c>
      <c r="D9260" s="3020">
        <v>1</v>
      </c>
      <c r="E9260" s="3025">
        <v>1000</v>
      </c>
      <c r="F9260" s="3021">
        <f t="shared" si="3330"/>
        <v>1000</v>
      </c>
      <c r="G9260" s="1815"/>
      <c r="H9260" s="3046">
        <f t="shared" si="3331"/>
        <v>0</v>
      </c>
      <c r="I9260" s="3023">
        <v>44916</v>
      </c>
      <c r="J9260" s="3022">
        <v>45658</v>
      </c>
      <c r="K9260" s="3022"/>
      <c r="L9260" s="3026"/>
      <c r="M9260" s="3026"/>
      <c r="N9260" s="3017">
        <v>0</v>
      </c>
      <c r="O9260" s="3025">
        <v>0</v>
      </c>
      <c r="P9260" s="3025">
        <v>0</v>
      </c>
      <c r="Q9260" s="3025"/>
      <c r="R9260" s="3025"/>
      <c r="S9260" s="3025"/>
      <c r="T9260" s="3025"/>
      <c r="U9260" s="3025"/>
      <c r="V9260" s="3025"/>
      <c r="W9260" s="3025"/>
      <c r="X9260" s="3017"/>
      <c r="Y9260" s="3017"/>
      <c r="Z9260" s="3017"/>
      <c r="AA9260" s="3017"/>
      <c r="AB9260" s="3021"/>
      <c r="AC9260" s="1507">
        <f t="shared" si="3332"/>
        <v>1000</v>
      </c>
      <c r="AD9260" s="1508">
        <f t="shared" si="3333"/>
        <v>1000</v>
      </c>
      <c r="AE9260" s="14">
        <f t="shared" si="3334"/>
        <v>21.366666666666667</v>
      </c>
      <c r="AF9260" s="14">
        <f t="shared" si="3335"/>
        <v>0</v>
      </c>
      <c r="AG9260" s="14" t="e">
        <f t="shared" si="3336"/>
        <v>#DIV/0!</v>
      </c>
      <c r="AH9260" s="14" t="e">
        <f t="shared" si="3337"/>
        <v>#DIV/0!</v>
      </c>
      <c r="AI9260" s="14">
        <f t="shared" si="3338"/>
        <v>1000</v>
      </c>
      <c r="AJ9260" s="3017"/>
    </row>
    <row r="9261" spans="1:36" ht="31.5" customHeight="1">
      <c r="A9261" s="3018">
        <v>84</v>
      </c>
      <c r="B9261" s="3029" t="s">
        <v>7031</v>
      </c>
      <c r="C9261" s="1814" t="s">
        <v>181</v>
      </c>
      <c r="D9261" s="3020">
        <v>1</v>
      </c>
      <c r="E9261" s="3025">
        <v>900</v>
      </c>
      <c r="F9261" s="3021">
        <f t="shared" si="3330"/>
        <v>900</v>
      </c>
      <c r="G9261" s="1815"/>
      <c r="H9261" s="3046">
        <f t="shared" si="3331"/>
        <v>0</v>
      </c>
      <c r="I9261" s="3023">
        <v>44916</v>
      </c>
      <c r="J9261" s="3022">
        <v>45658</v>
      </c>
      <c r="K9261" s="3022"/>
      <c r="L9261" s="3026"/>
      <c r="M9261" s="3026"/>
      <c r="N9261" s="3017">
        <v>0</v>
      </c>
      <c r="O9261" s="3025">
        <v>0</v>
      </c>
      <c r="P9261" s="3025">
        <v>0</v>
      </c>
      <c r="Q9261" s="3025"/>
      <c r="R9261" s="3025"/>
      <c r="S9261" s="3025"/>
      <c r="T9261" s="3025"/>
      <c r="U9261" s="3025"/>
      <c r="V9261" s="3025"/>
      <c r="W9261" s="3025"/>
      <c r="X9261" s="3017"/>
      <c r="Y9261" s="3017"/>
      <c r="Z9261" s="3017"/>
      <c r="AA9261" s="3017"/>
      <c r="AB9261" s="3021"/>
      <c r="AC9261" s="1507">
        <f t="shared" si="3332"/>
        <v>900</v>
      </c>
      <c r="AD9261" s="1508">
        <f t="shared" si="3333"/>
        <v>900</v>
      </c>
      <c r="AE9261" s="14">
        <f t="shared" si="3334"/>
        <v>21.366666666666667</v>
      </c>
      <c r="AF9261" s="14">
        <f t="shared" si="3335"/>
        <v>0</v>
      </c>
      <c r="AG9261" s="14" t="e">
        <f t="shared" si="3336"/>
        <v>#DIV/0!</v>
      </c>
      <c r="AH9261" s="14" t="e">
        <f t="shared" si="3337"/>
        <v>#DIV/0!</v>
      </c>
      <c r="AI9261" s="14">
        <f t="shared" si="3338"/>
        <v>900</v>
      </c>
      <c r="AJ9261" s="3017"/>
    </row>
    <row r="9262" spans="1:36" ht="15.75">
      <c r="A9262" s="3018">
        <v>85</v>
      </c>
      <c r="B9262" s="3029" t="s">
        <v>7032</v>
      </c>
      <c r="C9262" s="1814" t="s">
        <v>181</v>
      </c>
      <c r="D9262" s="3020">
        <v>1</v>
      </c>
      <c r="E9262" s="3025">
        <v>180</v>
      </c>
      <c r="F9262" s="3021">
        <f t="shared" si="3330"/>
        <v>180</v>
      </c>
      <c r="G9262" s="1815"/>
      <c r="H9262" s="3046">
        <f t="shared" si="3331"/>
        <v>0</v>
      </c>
      <c r="I9262" s="3023">
        <v>44916</v>
      </c>
      <c r="J9262" s="3022">
        <v>45658</v>
      </c>
      <c r="K9262" s="3022"/>
      <c r="L9262" s="3026"/>
      <c r="M9262" s="3026"/>
      <c r="N9262" s="3017">
        <v>0</v>
      </c>
      <c r="O9262" s="3025">
        <v>0</v>
      </c>
      <c r="P9262" s="3025">
        <v>0</v>
      </c>
      <c r="Q9262" s="3025"/>
      <c r="R9262" s="3025"/>
      <c r="S9262" s="3025"/>
      <c r="T9262" s="3025"/>
      <c r="U9262" s="3025"/>
      <c r="V9262" s="3025"/>
      <c r="W9262" s="3025"/>
      <c r="X9262" s="3017"/>
      <c r="Y9262" s="3017"/>
      <c r="Z9262" s="3017"/>
      <c r="AA9262" s="3017"/>
      <c r="AB9262" s="3021"/>
      <c r="AC9262" s="1507">
        <f t="shared" si="3332"/>
        <v>180</v>
      </c>
      <c r="AD9262" s="1508">
        <f t="shared" si="3333"/>
        <v>180</v>
      </c>
      <c r="AE9262" s="14">
        <f t="shared" si="3334"/>
        <v>21.366666666666667</v>
      </c>
      <c r="AF9262" s="14">
        <f t="shared" si="3335"/>
        <v>0</v>
      </c>
      <c r="AG9262" s="14" t="e">
        <f t="shared" si="3336"/>
        <v>#DIV/0!</v>
      </c>
      <c r="AH9262" s="14" t="e">
        <f t="shared" si="3337"/>
        <v>#DIV/0!</v>
      </c>
      <c r="AI9262" s="14">
        <f t="shared" si="3338"/>
        <v>180</v>
      </c>
      <c r="AJ9262" s="3017"/>
    </row>
    <row r="9263" spans="1:36" ht="15.75">
      <c r="A9263" s="3018">
        <v>86</v>
      </c>
      <c r="B9263" s="3029" t="s">
        <v>6912</v>
      </c>
      <c r="C9263" s="1814" t="s">
        <v>181</v>
      </c>
      <c r="D9263" s="3020">
        <v>1</v>
      </c>
      <c r="E9263" s="3025">
        <v>1000</v>
      </c>
      <c r="F9263" s="3021">
        <f t="shared" si="3330"/>
        <v>1000</v>
      </c>
      <c r="G9263" s="1815"/>
      <c r="H9263" s="3046">
        <f t="shared" si="3331"/>
        <v>0</v>
      </c>
      <c r="I9263" s="3023">
        <v>44916</v>
      </c>
      <c r="J9263" s="3022">
        <v>45658</v>
      </c>
      <c r="K9263" s="3022"/>
      <c r="L9263" s="3026"/>
      <c r="M9263" s="3026"/>
      <c r="N9263" s="3017">
        <v>0</v>
      </c>
      <c r="O9263" s="3025">
        <v>0</v>
      </c>
      <c r="P9263" s="3025">
        <v>0</v>
      </c>
      <c r="Q9263" s="3025"/>
      <c r="R9263" s="3025"/>
      <c r="S9263" s="3025"/>
      <c r="T9263" s="3025"/>
      <c r="U9263" s="3025"/>
      <c r="V9263" s="3025"/>
      <c r="W9263" s="3025"/>
      <c r="X9263" s="3017"/>
      <c r="Y9263" s="3017"/>
      <c r="Z9263" s="3017"/>
      <c r="AA9263" s="3017"/>
      <c r="AB9263" s="3021"/>
      <c r="AC9263" s="1507">
        <f t="shared" si="3332"/>
        <v>1000</v>
      </c>
      <c r="AD9263" s="1508">
        <f t="shared" si="3333"/>
        <v>1000</v>
      </c>
      <c r="AE9263" s="14">
        <f t="shared" si="3334"/>
        <v>21.366666666666667</v>
      </c>
      <c r="AF9263" s="14">
        <f t="shared" si="3335"/>
        <v>0</v>
      </c>
      <c r="AG9263" s="14" t="e">
        <f t="shared" si="3336"/>
        <v>#DIV/0!</v>
      </c>
      <c r="AH9263" s="14" t="e">
        <f t="shared" si="3337"/>
        <v>#DIV/0!</v>
      </c>
      <c r="AI9263" s="14">
        <f t="shared" si="3338"/>
        <v>1000</v>
      </c>
      <c r="AJ9263" s="3017"/>
    </row>
    <row r="9264" spans="1:36" ht="15.75">
      <c r="A9264" s="3018">
        <v>87</v>
      </c>
      <c r="B9264" s="3029" t="s">
        <v>6912</v>
      </c>
      <c r="C9264" s="1814" t="s">
        <v>181</v>
      </c>
      <c r="D9264" s="3020">
        <v>1</v>
      </c>
      <c r="E9264" s="3025">
        <v>1350</v>
      </c>
      <c r="F9264" s="3021">
        <f t="shared" si="3330"/>
        <v>1350</v>
      </c>
      <c r="G9264" s="1815"/>
      <c r="H9264" s="3046">
        <f t="shared" si="3331"/>
        <v>0</v>
      </c>
      <c r="I9264" s="3023">
        <v>44916</v>
      </c>
      <c r="J9264" s="3022">
        <v>45658</v>
      </c>
      <c r="K9264" s="3022"/>
      <c r="L9264" s="3026"/>
      <c r="M9264" s="3026"/>
      <c r="N9264" s="3017">
        <v>0</v>
      </c>
      <c r="O9264" s="3025">
        <v>0</v>
      </c>
      <c r="P9264" s="3025">
        <v>0</v>
      </c>
      <c r="Q9264" s="3025"/>
      <c r="R9264" s="3025"/>
      <c r="S9264" s="3025"/>
      <c r="T9264" s="3025"/>
      <c r="U9264" s="3025"/>
      <c r="V9264" s="3025"/>
      <c r="W9264" s="3025"/>
      <c r="X9264" s="3017"/>
      <c r="Y9264" s="3017"/>
      <c r="Z9264" s="3017"/>
      <c r="AA9264" s="3017"/>
      <c r="AB9264" s="3021"/>
      <c r="AC9264" s="1507">
        <f t="shared" si="3332"/>
        <v>1350</v>
      </c>
      <c r="AD9264" s="1508">
        <f t="shared" si="3333"/>
        <v>1350</v>
      </c>
      <c r="AE9264" s="14">
        <f t="shared" si="3334"/>
        <v>21.366666666666667</v>
      </c>
      <c r="AF9264" s="14">
        <f t="shared" si="3335"/>
        <v>0</v>
      </c>
      <c r="AG9264" s="14" t="e">
        <f t="shared" si="3336"/>
        <v>#DIV/0!</v>
      </c>
      <c r="AH9264" s="14" t="e">
        <f t="shared" si="3337"/>
        <v>#DIV/0!</v>
      </c>
      <c r="AI9264" s="14">
        <f t="shared" si="3338"/>
        <v>1350</v>
      </c>
      <c r="AJ9264" s="3017"/>
    </row>
    <row r="9265" spans="1:36" ht="15.75">
      <c r="A9265" s="3018">
        <v>88</v>
      </c>
      <c r="B9265" s="3029" t="s">
        <v>6913</v>
      </c>
      <c r="C9265" s="1814" t="s">
        <v>181</v>
      </c>
      <c r="D9265" s="3020">
        <v>1</v>
      </c>
      <c r="E9265" s="3025">
        <v>1000</v>
      </c>
      <c r="F9265" s="3021">
        <f t="shared" si="3330"/>
        <v>1000</v>
      </c>
      <c r="G9265" s="1815"/>
      <c r="H9265" s="3046">
        <f t="shared" si="3331"/>
        <v>0</v>
      </c>
      <c r="I9265" s="3023">
        <v>44916</v>
      </c>
      <c r="J9265" s="3022">
        <v>45658</v>
      </c>
      <c r="K9265" s="3022"/>
      <c r="L9265" s="3026"/>
      <c r="M9265" s="3026"/>
      <c r="N9265" s="3017">
        <v>0</v>
      </c>
      <c r="O9265" s="3025">
        <v>0</v>
      </c>
      <c r="P9265" s="3025">
        <v>0</v>
      </c>
      <c r="Q9265" s="3025"/>
      <c r="R9265" s="3025"/>
      <c r="S9265" s="3025"/>
      <c r="T9265" s="3025"/>
      <c r="U9265" s="3025"/>
      <c r="V9265" s="3025"/>
      <c r="W9265" s="3025"/>
      <c r="X9265" s="3017"/>
      <c r="Y9265" s="3017"/>
      <c r="Z9265" s="3017"/>
      <c r="AA9265" s="3017"/>
      <c r="AB9265" s="3021"/>
      <c r="AC9265" s="1507">
        <f t="shared" si="3332"/>
        <v>1000</v>
      </c>
      <c r="AD9265" s="1508">
        <f t="shared" si="3333"/>
        <v>1000</v>
      </c>
      <c r="AE9265" s="14">
        <f t="shared" si="3334"/>
        <v>21.366666666666667</v>
      </c>
      <c r="AF9265" s="14">
        <f t="shared" si="3335"/>
        <v>0</v>
      </c>
      <c r="AG9265" s="14" t="e">
        <f t="shared" si="3336"/>
        <v>#DIV/0!</v>
      </c>
      <c r="AH9265" s="14" t="e">
        <f t="shared" si="3337"/>
        <v>#DIV/0!</v>
      </c>
      <c r="AI9265" s="14">
        <f t="shared" si="3338"/>
        <v>1000</v>
      </c>
      <c r="AJ9265" s="3017"/>
    </row>
    <row r="9266" spans="1:36" ht="15.75">
      <c r="A9266" s="3018">
        <v>89</v>
      </c>
      <c r="B9266" s="3029" t="s">
        <v>6914</v>
      </c>
      <c r="C9266" s="1814" t="s">
        <v>181</v>
      </c>
      <c r="D9266" s="3020">
        <v>1</v>
      </c>
      <c r="E9266" s="3025">
        <v>1000</v>
      </c>
      <c r="F9266" s="3021">
        <f t="shared" si="3330"/>
        <v>1000</v>
      </c>
      <c r="G9266" s="1815"/>
      <c r="H9266" s="3046">
        <f t="shared" si="3331"/>
        <v>0</v>
      </c>
      <c r="I9266" s="3023">
        <v>44916</v>
      </c>
      <c r="J9266" s="3022">
        <v>45658</v>
      </c>
      <c r="K9266" s="3022"/>
      <c r="L9266" s="3026"/>
      <c r="M9266" s="3026"/>
      <c r="N9266" s="3017">
        <v>0</v>
      </c>
      <c r="O9266" s="3025">
        <v>0</v>
      </c>
      <c r="P9266" s="3025">
        <v>0</v>
      </c>
      <c r="Q9266" s="3025"/>
      <c r="R9266" s="3025"/>
      <c r="S9266" s="3025"/>
      <c r="T9266" s="3025"/>
      <c r="U9266" s="3025"/>
      <c r="V9266" s="3025"/>
      <c r="W9266" s="3025"/>
      <c r="X9266" s="3017"/>
      <c r="Y9266" s="3017"/>
      <c r="Z9266" s="3017"/>
      <c r="AA9266" s="3017"/>
      <c r="AB9266" s="3021"/>
      <c r="AC9266" s="1507">
        <f t="shared" si="3332"/>
        <v>1000</v>
      </c>
      <c r="AD9266" s="1508">
        <f t="shared" si="3333"/>
        <v>1000</v>
      </c>
      <c r="AE9266" s="14">
        <f t="shared" si="3334"/>
        <v>21.366666666666667</v>
      </c>
      <c r="AF9266" s="14">
        <f t="shared" si="3335"/>
        <v>0</v>
      </c>
      <c r="AG9266" s="14" t="e">
        <f t="shared" si="3336"/>
        <v>#DIV/0!</v>
      </c>
      <c r="AH9266" s="14" t="e">
        <f t="shared" si="3337"/>
        <v>#DIV/0!</v>
      </c>
      <c r="AI9266" s="14">
        <f t="shared" si="3338"/>
        <v>1000</v>
      </c>
      <c r="AJ9266" s="3017"/>
    </row>
    <row r="9267" spans="1:36" ht="15.75">
      <c r="A9267" s="3018">
        <v>90</v>
      </c>
      <c r="B9267" s="3029" t="s">
        <v>6924</v>
      </c>
      <c r="C9267" s="1814" t="s">
        <v>181</v>
      </c>
      <c r="D9267" s="3020">
        <v>1</v>
      </c>
      <c r="E9267" s="3025">
        <v>2315</v>
      </c>
      <c r="F9267" s="3021">
        <f t="shared" si="3330"/>
        <v>2315</v>
      </c>
      <c r="G9267" s="1815"/>
      <c r="H9267" s="3046">
        <f t="shared" si="3331"/>
        <v>0</v>
      </c>
      <c r="I9267" s="3023">
        <v>44918</v>
      </c>
      <c r="J9267" s="3022">
        <v>45658</v>
      </c>
      <c r="K9267" s="3022"/>
      <c r="L9267" s="3026"/>
      <c r="M9267" s="3026"/>
      <c r="N9267" s="3017">
        <v>0</v>
      </c>
      <c r="O9267" s="3025">
        <v>0</v>
      </c>
      <c r="P9267" s="3025">
        <v>0</v>
      </c>
      <c r="Q9267" s="3025"/>
      <c r="R9267" s="3025"/>
      <c r="S9267" s="3025"/>
      <c r="T9267" s="3025"/>
      <c r="U9267" s="3025"/>
      <c r="V9267" s="3025"/>
      <c r="W9267" s="3025"/>
      <c r="X9267" s="3017"/>
      <c r="Y9267" s="3017"/>
      <c r="Z9267" s="3017"/>
      <c r="AA9267" s="3017"/>
      <c r="AB9267" s="3021"/>
      <c r="AC9267" s="1507">
        <f t="shared" si="3332"/>
        <v>2315</v>
      </c>
      <c r="AD9267" s="1508">
        <f t="shared" si="3333"/>
        <v>2315</v>
      </c>
      <c r="AE9267" s="14">
        <f t="shared" si="3334"/>
        <v>21.366666666666667</v>
      </c>
      <c r="AF9267" s="14">
        <f t="shared" si="3335"/>
        <v>0</v>
      </c>
      <c r="AG9267" s="14" t="e">
        <f t="shared" si="3336"/>
        <v>#DIV/0!</v>
      </c>
      <c r="AH9267" s="14" t="e">
        <f t="shared" si="3337"/>
        <v>#DIV/0!</v>
      </c>
      <c r="AI9267" s="14">
        <f t="shared" si="3338"/>
        <v>2315</v>
      </c>
      <c r="AJ9267" s="3017"/>
    </row>
    <row r="9268" spans="1:36" ht="15.75">
      <c r="A9268" s="3018">
        <v>91</v>
      </c>
      <c r="B9268" s="3029" t="s">
        <v>6909</v>
      </c>
      <c r="C9268" s="1814" t="s">
        <v>181</v>
      </c>
      <c r="D9268" s="3020">
        <v>1</v>
      </c>
      <c r="E9268" s="3025">
        <v>100</v>
      </c>
      <c r="F9268" s="3021">
        <f t="shared" si="3330"/>
        <v>100</v>
      </c>
      <c r="G9268" s="1815"/>
      <c r="H9268" s="3046">
        <f t="shared" si="3331"/>
        <v>0</v>
      </c>
      <c r="I9268" s="3023">
        <v>44918</v>
      </c>
      <c r="J9268" s="3022">
        <v>45658</v>
      </c>
      <c r="K9268" s="3022"/>
      <c r="L9268" s="3026"/>
      <c r="M9268" s="3026"/>
      <c r="N9268" s="3017">
        <v>0</v>
      </c>
      <c r="O9268" s="3025">
        <v>0</v>
      </c>
      <c r="P9268" s="3025">
        <v>0</v>
      </c>
      <c r="Q9268" s="3025"/>
      <c r="R9268" s="3025"/>
      <c r="S9268" s="3025"/>
      <c r="T9268" s="3025"/>
      <c r="U9268" s="3025"/>
      <c r="V9268" s="3025"/>
      <c r="W9268" s="3025"/>
      <c r="X9268" s="3017"/>
      <c r="Y9268" s="3017"/>
      <c r="Z9268" s="3017"/>
      <c r="AA9268" s="3017"/>
      <c r="AB9268" s="3021"/>
      <c r="AC9268" s="1507">
        <f t="shared" si="3332"/>
        <v>100</v>
      </c>
      <c r="AD9268" s="1508">
        <f t="shared" si="3333"/>
        <v>100</v>
      </c>
      <c r="AE9268" s="14">
        <f t="shared" si="3334"/>
        <v>21.366666666666667</v>
      </c>
      <c r="AF9268" s="14">
        <f t="shared" si="3335"/>
        <v>0</v>
      </c>
      <c r="AG9268" s="14" t="e">
        <f t="shared" si="3336"/>
        <v>#DIV/0!</v>
      </c>
      <c r="AH9268" s="14" t="e">
        <f t="shared" si="3337"/>
        <v>#DIV/0!</v>
      </c>
      <c r="AI9268" s="14">
        <f t="shared" si="3338"/>
        <v>100</v>
      </c>
      <c r="AJ9268" s="3017"/>
    </row>
    <row r="9269" spans="1:36" ht="31.5">
      <c r="A9269" s="3018">
        <v>92</v>
      </c>
      <c r="B9269" s="3029" t="s">
        <v>6923</v>
      </c>
      <c r="C9269" s="1814" t="s">
        <v>181</v>
      </c>
      <c r="D9269" s="3020">
        <v>1</v>
      </c>
      <c r="E9269" s="3025">
        <v>2000</v>
      </c>
      <c r="F9269" s="3021">
        <f t="shared" si="3330"/>
        <v>2000</v>
      </c>
      <c r="G9269" s="1815"/>
      <c r="H9269" s="3046">
        <f t="shared" si="3331"/>
        <v>0</v>
      </c>
      <c r="I9269" s="3023">
        <v>44918</v>
      </c>
      <c r="J9269" s="3022">
        <v>45658</v>
      </c>
      <c r="K9269" s="3022"/>
      <c r="L9269" s="3026"/>
      <c r="M9269" s="3026"/>
      <c r="N9269" s="3017">
        <v>0</v>
      </c>
      <c r="O9269" s="3025">
        <v>0</v>
      </c>
      <c r="P9269" s="3025">
        <v>0</v>
      </c>
      <c r="Q9269" s="3025"/>
      <c r="R9269" s="3025"/>
      <c r="S9269" s="3025"/>
      <c r="T9269" s="3025"/>
      <c r="U9269" s="3025"/>
      <c r="V9269" s="3025"/>
      <c r="W9269" s="3025"/>
      <c r="X9269" s="3017"/>
      <c r="Y9269" s="3017"/>
      <c r="Z9269" s="3017"/>
      <c r="AA9269" s="3017"/>
      <c r="AB9269" s="3021"/>
      <c r="AC9269" s="1507">
        <f t="shared" si="3332"/>
        <v>2000</v>
      </c>
      <c r="AD9269" s="1508">
        <f t="shared" si="3333"/>
        <v>2000</v>
      </c>
      <c r="AE9269" s="14">
        <f t="shared" si="3334"/>
        <v>21.366666666666667</v>
      </c>
      <c r="AF9269" s="14">
        <f t="shared" si="3335"/>
        <v>0</v>
      </c>
      <c r="AG9269" s="14" t="e">
        <f t="shared" si="3336"/>
        <v>#DIV/0!</v>
      </c>
      <c r="AH9269" s="14" t="e">
        <f t="shared" si="3337"/>
        <v>#DIV/0!</v>
      </c>
      <c r="AI9269" s="14">
        <f t="shared" si="3338"/>
        <v>2000</v>
      </c>
      <c r="AJ9269" s="3017"/>
    </row>
    <row r="9270" spans="1:36" ht="31.5">
      <c r="A9270" s="3018">
        <v>93</v>
      </c>
      <c r="B9270" s="3029" t="s">
        <v>6925</v>
      </c>
      <c r="C9270" s="1814" t="s">
        <v>181</v>
      </c>
      <c r="D9270" s="3020">
        <v>1</v>
      </c>
      <c r="E9270" s="3025">
        <v>840</v>
      </c>
      <c r="F9270" s="3021">
        <f t="shared" si="3330"/>
        <v>840</v>
      </c>
      <c r="G9270" s="1815"/>
      <c r="H9270" s="3046">
        <f t="shared" si="3331"/>
        <v>0</v>
      </c>
      <c r="I9270" s="3023">
        <v>44918</v>
      </c>
      <c r="J9270" s="3022">
        <v>45658</v>
      </c>
      <c r="K9270" s="3022"/>
      <c r="L9270" s="3026"/>
      <c r="M9270" s="3026"/>
      <c r="N9270" s="3017">
        <v>0</v>
      </c>
      <c r="O9270" s="3025">
        <v>0</v>
      </c>
      <c r="P9270" s="3025">
        <v>0</v>
      </c>
      <c r="Q9270" s="3025"/>
      <c r="R9270" s="3025"/>
      <c r="S9270" s="3025"/>
      <c r="T9270" s="3025"/>
      <c r="U9270" s="3025"/>
      <c r="V9270" s="3025"/>
      <c r="W9270" s="3025"/>
      <c r="X9270" s="3017"/>
      <c r="Y9270" s="3017"/>
      <c r="Z9270" s="3017"/>
      <c r="AA9270" s="3017"/>
      <c r="AB9270" s="3021"/>
      <c r="AC9270" s="1507">
        <f t="shared" si="3332"/>
        <v>840</v>
      </c>
      <c r="AD9270" s="1508">
        <f t="shared" si="3333"/>
        <v>840</v>
      </c>
      <c r="AE9270" s="14">
        <f t="shared" si="3334"/>
        <v>21.366666666666667</v>
      </c>
      <c r="AF9270" s="14">
        <f t="shared" si="3335"/>
        <v>0</v>
      </c>
      <c r="AG9270" s="14" t="e">
        <f t="shared" si="3336"/>
        <v>#DIV/0!</v>
      </c>
      <c r="AH9270" s="14" t="e">
        <f t="shared" si="3337"/>
        <v>#DIV/0!</v>
      </c>
      <c r="AI9270" s="14">
        <f t="shared" si="3338"/>
        <v>840</v>
      </c>
      <c r="AJ9270" s="3017"/>
    </row>
    <row r="9271" spans="1:36" ht="15.75">
      <c r="A9271" s="3018">
        <v>94</v>
      </c>
      <c r="B9271" s="3029" t="s">
        <v>6921</v>
      </c>
      <c r="C9271" s="1814" t="s">
        <v>181</v>
      </c>
      <c r="D9271" s="3020">
        <v>1</v>
      </c>
      <c r="E9271" s="3025">
        <v>176</v>
      </c>
      <c r="F9271" s="3021">
        <f t="shared" si="3330"/>
        <v>176</v>
      </c>
      <c r="G9271" s="1815"/>
      <c r="H9271" s="3046">
        <f t="shared" si="3331"/>
        <v>0</v>
      </c>
      <c r="I9271" s="3023">
        <v>44918</v>
      </c>
      <c r="J9271" s="3022">
        <v>45658</v>
      </c>
      <c r="K9271" s="3022"/>
      <c r="L9271" s="3026"/>
      <c r="M9271" s="3026"/>
      <c r="N9271" s="3017">
        <v>0</v>
      </c>
      <c r="O9271" s="3025">
        <v>0</v>
      </c>
      <c r="P9271" s="3025">
        <v>0</v>
      </c>
      <c r="Q9271" s="3025"/>
      <c r="R9271" s="3025"/>
      <c r="S9271" s="3025"/>
      <c r="T9271" s="3025"/>
      <c r="U9271" s="3025"/>
      <c r="V9271" s="3025"/>
      <c r="W9271" s="3025"/>
      <c r="X9271" s="3017"/>
      <c r="Y9271" s="3017"/>
      <c r="Z9271" s="3017"/>
      <c r="AA9271" s="3017"/>
      <c r="AB9271" s="3021"/>
      <c r="AC9271" s="1507">
        <f t="shared" si="3332"/>
        <v>176</v>
      </c>
      <c r="AD9271" s="1508">
        <f t="shared" si="3333"/>
        <v>176</v>
      </c>
      <c r="AE9271" s="14">
        <f t="shared" si="3334"/>
        <v>21.366666666666667</v>
      </c>
      <c r="AF9271" s="14">
        <f t="shared" si="3335"/>
        <v>0</v>
      </c>
      <c r="AG9271" s="14" t="e">
        <f t="shared" si="3336"/>
        <v>#DIV/0!</v>
      </c>
      <c r="AH9271" s="14" t="e">
        <f t="shared" si="3337"/>
        <v>#DIV/0!</v>
      </c>
      <c r="AI9271" s="14">
        <f t="shared" si="3338"/>
        <v>176</v>
      </c>
      <c r="AJ9271" s="3017"/>
    </row>
    <row r="9272" spans="1:36" ht="15.75">
      <c r="A9272" s="3018">
        <v>95</v>
      </c>
      <c r="B9272" s="3029" t="s">
        <v>6922</v>
      </c>
      <c r="C9272" s="1814" t="s">
        <v>181</v>
      </c>
      <c r="D9272" s="3020">
        <v>1</v>
      </c>
      <c r="E9272" s="3025">
        <v>180</v>
      </c>
      <c r="F9272" s="3021">
        <f t="shared" si="3330"/>
        <v>180</v>
      </c>
      <c r="G9272" s="1815"/>
      <c r="H9272" s="3046">
        <f t="shared" si="3331"/>
        <v>0</v>
      </c>
      <c r="I9272" s="3023">
        <v>44918</v>
      </c>
      <c r="J9272" s="3022">
        <v>45658</v>
      </c>
      <c r="K9272" s="3022"/>
      <c r="L9272" s="3026"/>
      <c r="M9272" s="3026"/>
      <c r="N9272" s="3017">
        <v>0</v>
      </c>
      <c r="O9272" s="3025">
        <v>0</v>
      </c>
      <c r="P9272" s="3025">
        <v>0</v>
      </c>
      <c r="Q9272" s="3025"/>
      <c r="R9272" s="3025"/>
      <c r="S9272" s="3025"/>
      <c r="T9272" s="3025"/>
      <c r="U9272" s="3025"/>
      <c r="V9272" s="3025"/>
      <c r="W9272" s="3025"/>
      <c r="X9272" s="3017"/>
      <c r="Y9272" s="3017"/>
      <c r="Z9272" s="3017"/>
      <c r="AA9272" s="3017"/>
      <c r="AB9272" s="3021"/>
      <c r="AC9272" s="1507">
        <f t="shared" si="3332"/>
        <v>180</v>
      </c>
      <c r="AD9272" s="1508">
        <f t="shared" si="3333"/>
        <v>180</v>
      </c>
      <c r="AE9272" s="14">
        <f t="shared" si="3334"/>
        <v>21.366666666666667</v>
      </c>
      <c r="AF9272" s="14">
        <f t="shared" si="3335"/>
        <v>0</v>
      </c>
      <c r="AG9272" s="14" t="e">
        <f t="shared" si="3336"/>
        <v>#DIV/0!</v>
      </c>
      <c r="AH9272" s="14" t="e">
        <f t="shared" si="3337"/>
        <v>#DIV/0!</v>
      </c>
      <c r="AI9272" s="14">
        <f t="shared" si="3338"/>
        <v>180</v>
      </c>
      <c r="AJ9272" s="3017"/>
    </row>
    <row r="9273" spans="1:36" ht="31.5">
      <c r="A9273" s="3018">
        <v>96</v>
      </c>
      <c r="B9273" s="3029" t="s">
        <v>6926</v>
      </c>
      <c r="C9273" s="1814" t="s">
        <v>181</v>
      </c>
      <c r="D9273" s="3020">
        <v>1</v>
      </c>
      <c r="E9273" s="3025">
        <v>2000</v>
      </c>
      <c r="F9273" s="3021">
        <f t="shared" si="3330"/>
        <v>2000</v>
      </c>
      <c r="G9273" s="1815"/>
      <c r="H9273" s="3046">
        <f t="shared" si="3331"/>
        <v>0</v>
      </c>
      <c r="I9273" s="3023">
        <v>44918</v>
      </c>
      <c r="J9273" s="3022">
        <v>45658</v>
      </c>
      <c r="K9273" s="3022"/>
      <c r="L9273" s="3026"/>
      <c r="M9273" s="3026"/>
      <c r="N9273" s="3017">
        <v>0</v>
      </c>
      <c r="O9273" s="3025">
        <v>0</v>
      </c>
      <c r="P9273" s="3025">
        <v>0</v>
      </c>
      <c r="Q9273" s="3025"/>
      <c r="R9273" s="3025"/>
      <c r="S9273" s="3025"/>
      <c r="T9273" s="3025"/>
      <c r="U9273" s="3025"/>
      <c r="V9273" s="3025"/>
      <c r="W9273" s="3025"/>
      <c r="X9273" s="3017"/>
      <c r="Y9273" s="3017"/>
      <c r="Z9273" s="3017"/>
      <c r="AA9273" s="3017"/>
      <c r="AB9273" s="3021"/>
      <c r="AC9273" s="1507">
        <f t="shared" si="3332"/>
        <v>2000</v>
      </c>
      <c r="AD9273" s="1508">
        <f t="shared" si="3333"/>
        <v>2000</v>
      </c>
      <c r="AE9273" s="14">
        <f t="shared" si="3334"/>
        <v>21.366666666666667</v>
      </c>
      <c r="AF9273" s="14">
        <f t="shared" si="3335"/>
        <v>0</v>
      </c>
      <c r="AG9273" s="14" t="e">
        <f t="shared" si="3336"/>
        <v>#DIV/0!</v>
      </c>
      <c r="AH9273" s="14" t="e">
        <f t="shared" si="3337"/>
        <v>#DIV/0!</v>
      </c>
      <c r="AI9273" s="14">
        <f t="shared" si="3338"/>
        <v>2000</v>
      </c>
      <c r="AJ9273" s="3017"/>
    </row>
    <row r="9274" spans="1:36" ht="15.75">
      <c r="A9274" s="3018">
        <v>97</v>
      </c>
      <c r="B9274" s="3029" t="s">
        <v>6915</v>
      </c>
      <c r="C9274" s="1814" t="s">
        <v>181</v>
      </c>
      <c r="D9274" s="3020">
        <v>1</v>
      </c>
      <c r="E9274" s="3025">
        <v>2000</v>
      </c>
      <c r="F9274" s="3021">
        <f t="shared" ref="F9274:F9295" si="3339">D9274*E9274</f>
        <v>2000</v>
      </c>
      <c r="G9274" s="1815"/>
      <c r="H9274" s="3046">
        <f t="shared" ref="H9274:H9295" si="3340">D9274*G9274</f>
        <v>0</v>
      </c>
      <c r="I9274" s="3023">
        <v>44918</v>
      </c>
      <c r="J9274" s="3022">
        <v>45658</v>
      </c>
      <c r="K9274" s="3022"/>
      <c r="L9274" s="3026"/>
      <c r="M9274" s="3026"/>
      <c r="N9274" s="3017">
        <v>0</v>
      </c>
      <c r="O9274" s="3025">
        <v>0</v>
      </c>
      <c r="P9274" s="3025">
        <v>0</v>
      </c>
      <c r="Q9274" s="3025"/>
      <c r="R9274" s="3025"/>
      <c r="S9274" s="3025"/>
      <c r="T9274" s="3025"/>
      <c r="U9274" s="3025"/>
      <c r="V9274" s="3025"/>
      <c r="W9274" s="3025"/>
      <c r="X9274" s="3017"/>
      <c r="Y9274" s="3017"/>
      <c r="Z9274" s="3017"/>
      <c r="AA9274" s="3017"/>
      <c r="AB9274" s="3021"/>
      <c r="AC9274" s="1507">
        <f t="shared" ref="AC9274:AC9295" si="3341">E9274+G9274-N9274-O9274-AA9274-P9274-Q9274-R9274-S9274-T9274-U9274-V9274-W9274-X9274-Y9274</f>
        <v>2000</v>
      </c>
      <c r="AD9274" s="1508">
        <f t="shared" ref="AD9274:AD9295" si="3342">D9274*AC9274</f>
        <v>2000</v>
      </c>
      <c r="AE9274" s="14">
        <f t="shared" ref="AE9274:AE9295" si="3343">(J9274-"01.04.2023")/30</f>
        <v>21.366666666666667</v>
      </c>
      <c r="AF9274" s="14">
        <f t="shared" ref="AF9274:AF9295" si="3344">(N9274+O9274+P9274+Q9274+R9274+S9274+T9274+U9274+V9274+W9274+X9274+Y9274)/3</f>
        <v>0</v>
      </c>
      <c r="AG9274" s="14" t="e">
        <f t="shared" ref="AG9274:AG9295" si="3345">AC9274/AF9274</f>
        <v>#DIV/0!</v>
      </c>
      <c r="AH9274" s="14" t="e">
        <f t="shared" ref="AH9274:AH9295" si="3346">AG9274-AE9274</f>
        <v>#DIV/0!</v>
      </c>
      <c r="AI9274" s="14">
        <f t="shared" ref="AI9274:AI9295" si="3347">AC9274-(AE9274*AF9274)</f>
        <v>2000</v>
      </c>
      <c r="AJ9274" s="3017"/>
    </row>
    <row r="9275" spans="1:36" ht="15.75">
      <c r="A9275" s="3018">
        <v>98</v>
      </c>
      <c r="B9275" s="3029" t="s">
        <v>6916</v>
      </c>
      <c r="C9275" s="1814" t="s">
        <v>181</v>
      </c>
      <c r="D9275" s="3020">
        <v>1</v>
      </c>
      <c r="E9275" s="3025">
        <v>675</v>
      </c>
      <c r="F9275" s="3021">
        <f t="shared" si="3339"/>
        <v>675</v>
      </c>
      <c r="G9275" s="1815"/>
      <c r="H9275" s="3046">
        <f t="shared" si="3340"/>
        <v>0</v>
      </c>
      <c r="I9275" s="3023">
        <v>44918</v>
      </c>
      <c r="J9275" s="3022">
        <v>45658</v>
      </c>
      <c r="K9275" s="3022"/>
      <c r="L9275" s="3026"/>
      <c r="M9275" s="3026"/>
      <c r="N9275" s="3017">
        <v>0</v>
      </c>
      <c r="O9275" s="3025">
        <v>0</v>
      </c>
      <c r="P9275" s="3025">
        <v>0</v>
      </c>
      <c r="Q9275" s="3025"/>
      <c r="R9275" s="3025"/>
      <c r="S9275" s="3025"/>
      <c r="T9275" s="3025"/>
      <c r="U9275" s="3025"/>
      <c r="V9275" s="3025"/>
      <c r="W9275" s="3025"/>
      <c r="X9275" s="3017"/>
      <c r="Y9275" s="3017"/>
      <c r="Z9275" s="3017"/>
      <c r="AA9275" s="3017"/>
      <c r="AB9275" s="3021"/>
      <c r="AC9275" s="1507">
        <f t="shared" si="3341"/>
        <v>675</v>
      </c>
      <c r="AD9275" s="1508">
        <f t="shared" si="3342"/>
        <v>675</v>
      </c>
      <c r="AE9275" s="14">
        <f t="shared" si="3343"/>
        <v>21.366666666666667</v>
      </c>
      <c r="AF9275" s="14">
        <f t="shared" si="3344"/>
        <v>0</v>
      </c>
      <c r="AG9275" s="14" t="e">
        <f t="shared" si="3345"/>
        <v>#DIV/0!</v>
      </c>
      <c r="AH9275" s="14" t="e">
        <f t="shared" si="3346"/>
        <v>#DIV/0!</v>
      </c>
      <c r="AI9275" s="14">
        <f t="shared" si="3347"/>
        <v>675</v>
      </c>
      <c r="AJ9275" s="3017"/>
    </row>
    <row r="9276" spans="1:36" ht="15.75">
      <c r="A9276" s="3018">
        <v>99</v>
      </c>
      <c r="B9276" s="3029" t="s">
        <v>6920</v>
      </c>
      <c r="C9276" s="1814" t="s">
        <v>181</v>
      </c>
      <c r="D9276" s="3020">
        <v>1</v>
      </c>
      <c r="E9276" s="3025">
        <v>390</v>
      </c>
      <c r="F9276" s="3021">
        <f t="shared" si="3339"/>
        <v>390</v>
      </c>
      <c r="G9276" s="1815"/>
      <c r="H9276" s="3046">
        <f t="shared" si="3340"/>
        <v>0</v>
      </c>
      <c r="I9276" s="3023">
        <v>44918</v>
      </c>
      <c r="J9276" s="3022">
        <v>45658</v>
      </c>
      <c r="K9276" s="3022"/>
      <c r="L9276" s="3026"/>
      <c r="M9276" s="3026"/>
      <c r="N9276" s="3017">
        <v>0</v>
      </c>
      <c r="O9276" s="3025">
        <v>0</v>
      </c>
      <c r="P9276" s="3025">
        <v>0</v>
      </c>
      <c r="Q9276" s="3025"/>
      <c r="R9276" s="3025"/>
      <c r="S9276" s="3025"/>
      <c r="T9276" s="3025"/>
      <c r="U9276" s="3025"/>
      <c r="V9276" s="3025"/>
      <c r="W9276" s="3025"/>
      <c r="X9276" s="3017"/>
      <c r="Y9276" s="3017"/>
      <c r="Z9276" s="3017"/>
      <c r="AA9276" s="3017"/>
      <c r="AB9276" s="3021"/>
      <c r="AC9276" s="1507">
        <f t="shared" si="3341"/>
        <v>390</v>
      </c>
      <c r="AD9276" s="1508">
        <f t="shared" si="3342"/>
        <v>390</v>
      </c>
      <c r="AE9276" s="14">
        <f t="shared" si="3343"/>
        <v>21.366666666666667</v>
      </c>
      <c r="AF9276" s="14">
        <f t="shared" si="3344"/>
        <v>0</v>
      </c>
      <c r="AG9276" s="14" t="e">
        <f t="shared" si="3345"/>
        <v>#DIV/0!</v>
      </c>
      <c r="AH9276" s="14" t="e">
        <f t="shared" si="3346"/>
        <v>#DIV/0!</v>
      </c>
      <c r="AI9276" s="14">
        <f t="shared" si="3347"/>
        <v>390</v>
      </c>
      <c r="AJ9276" s="3017"/>
    </row>
    <row r="9277" spans="1:36" ht="15.75">
      <c r="A9277" s="3018">
        <v>100</v>
      </c>
      <c r="B9277" s="3029" t="s">
        <v>6917</v>
      </c>
      <c r="C9277" s="1814" t="s">
        <v>181</v>
      </c>
      <c r="D9277" s="3020">
        <v>1</v>
      </c>
      <c r="E9277" s="3025">
        <v>3000</v>
      </c>
      <c r="F9277" s="3021">
        <f t="shared" si="3339"/>
        <v>3000</v>
      </c>
      <c r="G9277" s="1815"/>
      <c r="H9277" s="3046">
        <f t="shared" si="3340"/>
        <v>0</v>
      </c>
      <c r="I9277" s="3023">
        <v>44918</v>
      </c>
      <c r="J9277" s="3022">
        <v>45658</v>
      </c>
      <c r="K9277" s="3022"/>
      <c r="L9277" s="3026"/>
      <c r="M9277" s="3026"/>
      <c r="N9277" s="3017">
        <v>0</v>
      </c>
      <c r="O9277" s="3025">
        <v>0</v>
      </c>
      <c r="P9277" s="3025">
        <v>0</v>
      </c>
      <c r="Q9277" s="3025"/>
      <c r="R9277" s="3025"/>
      <c r="S9277" s="3025"/>
      <c r="T9277" s="3025"/>
      <c r="U9277" s="3025"/>
      <c r="V9277" s="3025"/>
      <c r="W9277" s="3025"/>
      <c r="X9277" s="3017"/>
      <c r="Y9277" s="3017"/>
      <c r="Z9277" s="3017"/>
      <c r="AA9277" s="3017"/>
      <c r="AB9277" s="3021"/>
      <c r="AC9277" s="1507">
        <f t="shared" si="3341"/>
        <v>3000</v>
      </c>
      <c r="AD9277" s="1508">
        <f t="shared" si="3342"/>
        <v>3000</v>
      </c>
      <c r="AE9277" s="14">
        <f t="shared" si="3343"/>
        <v>21.366666666666667</v>
      </c>
      <c r="AF9277" s="14">
        <f t="shared" si="3344"/>
        <v>0</v>
      </c>
      <c r="AG9277" s="14" t="e">
        <f t="shared" si="3345"/>
        <v>#DIV/0!</v>
      </c>
      <c r="AH9277" s="14" t="e">
        <f t="shared" si="3346"/>
        <v>#DIV/0!</v>
      </c>
      <c r="AI9277" s="14">
        <f t="shared" si="3347"/>
        <v>3000</v>
      </c>
      <c r="AJ9277" s="3017"/>
    </row>
    <row r="9278" spans="1:36" ht="15.75">
      <c r="A9278" s="3018">
        <v>101</v>
      </c>
      <c r="B9278" s="3029" t="s">
        <v>6918</v>
      </c>
      <c r="C9278" s="1814" t="s">
        <v>181</v>
      </c>
      <c r="D9278" s="3020">
        <v>1</v>
      </c>
      <c r="E9278" s="3025">
        <v>900</v>
      </c>
      <c r="F9278" s="3021">
        <f t="shared" si="3339"/>
        <v>900</v>
      </c>
      <c r="G9278" s="1815"/>
      <c r="H9278" s="3046">
        <f t="shared" si="3340"/>
        <v>0</v>
      </c>
      <c r="I9278" s="3023">
        <v>44918</v>
      </c>
      <c r="J9278" s="3022">
        <v>45658</v>
      </c>
      <c r="K9278" s="3022"/>
      <c r="L9278" s="3026"/>
      <c r="M9278" s="3026"/>
      <c r="N9278" s="3017">
        <v>0</v>
      </c>
      <c r="O9278" s="3025">
        <v>0</v>
      </c>
      <c r="P9278" s="3025">
        <v>0</v>
      </c>
      <c r="Q9278" s="3025"/>
      <c r="R9278" s="3025"/>
      <c r="S9278" s="3025"/>
      <c r="T9278" s="3025"/>
      <c r="U9278" s="3025"/>
      <c r="V9278" s="3025"/>
      <c r="W9278" s="3025"/>
      <c r="X9278" s="3017"/>
      <c r="Y9278" s="3017"/>
      <c r="Z9278" s="3017"/>
      <c r="AA9278" s="3017"/>
      <c r="AB9278" s="3021"/>
      <c r="AC9278" s="1507">
        <f t="shared" si="3341"/>
        <v>900</v>
      </c>
      <c r="AD9278" s="1508">
        <f t="shared" si="3342"/>
        <v>900</v>
      </c>
      <c r="AE9278" s="14">
        <f t="shared" si="3343"/>
        <v>21.366666666666667</v>
      </c>
      <c r="AF9278" s="14">
        <f t="shared" si="3344"/>
        <v>0</v>
      </c>
      <c r="AG9278" s="14" t="e">
        <f t="shared" si="3345"/>
        <v>#DIV/0!</v>
      </c>
      <c r="AH9278" s="14" t="e">
        <f t="shared" si="3346"/>
        <v>#DIV/0!</v>
      </c>
      <c r="AI9278" s="14">
        <f t="shared" si="3347"/>
        <v>900</v>
      </c>
      <c r="AJ9278" s="3017"/>
    </row>
    <row r="9279" spans="1:36" ht="15.75">
      <c r="A9279" s="3018">
        <v>103</v>
      </c>
      <c r="B9279" s="1804" t="s">
        <v>9344</v>
      </c>
      <c r="C9279" s="1814" t="s">
        <v>63</v>
      </c>
      <c r="D9279" s="3020">
        <v>3.72</v>
      </c>
      <c r="E9279" s="3025"/>
      <c r="F9279" s="3021">
        <f t="shared" si="3339"/>
        <v>0</v>
      </c>
      <c r="G9279" s="1815">
        <v>300</v>
      </c>
      <c r="H9279" s="3046">
        <f t="shared" si="3340"/>
        <v>1116</v>
      </c>
      <c r="I9279" s="3023">
        <v>44964</v>
      </c>
      <c r="J9279" s="3022">
        <v>45627</v>
      </c>
      <c r="K9279" s="3022"/>
      <c r="L9279" s="3026"/>
      <c r="M9279" s="3026"/>
      <c r="N9279" s="3017">
        <v>0</v>
      </c>
      <c r="O9279" s="3025">
        <v>0</v>
      </c>
      <c r="P9279" s="3025">
        <v>0</v>
      </c>
      <c r="Q9279" s="3025"/>
      <c r="R9279" s="3025"/>
      <c r="S9279" s="3025"/>
      <c r="T9279" s="3025"/>
      <c r="U9279" s="3025"/>
      <c r="V9279" s="3025"/>
      <c r="W9279" s="3025"/>
      <c r="X9279" s="3017"/>
      <c r="Y9279" s="3017"/>
      <c r="Z9279" s="3017"/>
      <c r="AA9279" s="3017"/>
      <c r="AB9279" s="3021"/>
      <c r="AC9279" s="1507">
        <f t="shared" si="3341"/>
        <v>300</v>
      </c>
      <c r="AD9279" s="1508">
        <f t="shared" si="3342"/>
        <v>1116</v>
      </c>
      <c r="AE9279" s="14">
        <f t="shared" si="3343"/>
        <v>20.333333333333332</v>
      </c>
      <c r="AF9279" s="14">
        <f t="shared" si="3344"/>
        <v>0</v>
      </c>
      <c r="AG9279" s="14" t="e">
        <f t="shared" si="3345"/>
        <v>#DIV/0!</v>
      </c>
      <c r="AH9279" s="14" t="e">
        <f t="shared" si="3346"/>
        <v>#DIV/0!</v>
      </c>
      <c r="AI9279" s="14">
        <f t="shared" si="3347"/>
        <v>300</v>
      </c>
      <c r="AJ9279" s="3017"/>
    </row>
    <row r="9280" spans="1:36" ht="15.75">
      <c r="A9280" s="3018">
        <v>104</v>
      </c>
      <c r="B9280" s="1804" t="s">
        <v>9345</v>
      </c>
      <c r="C9280" s="1814" t="s">
        <v>63</v>
      </c>
      <c r="D9280" s="3020">
        <v>1</v>
      </c>
      <c r="E9280" s="3025"/>
      <c r="F9280" s="3021">
        <f t="shared" si="3339"/>
        <v>0</v>
      </c>
      <c r="G9280" s="1815">
        <v>30</v>
      </c>
      <c r="H9280" s="3046">
        <f t="shared" si="3340"/>
        <v>30</v>
      </c>
      <c r="I9280" s="3023">
        <v>44964</v>
      </c>
      <c r="J9280" s="3022">
        <v>45717</v>
      </c>
      <c r="K9280" s="3022"/>
      <c r="L9280" s="3026"/>
      <c r="M9280" s="3026"/>
      <c r="N9280" s="3017">
        <v>0</v>
      </c>
      <c r="O9280" s="3025">
        <v>20</v>
      </c>
      <c r="P9280" s="3025">
        <v>5</v>
      </c>
      <c r="Q9280" s="3025"/>
      <c r="R9280" s="3025"/>
      <c r="S9280" s="3025"/>
      <c r="T9280" s="3025"/>
      <c r="U9280" s="3025"/>
      <c r="V9280" s="3025"/>
      <c r="W9280" s="3025"/>
      <c r="X9280" s="3017"/>
      <c r="Y9280" s="3017"/>
      <c r="Z9280" s="3017"/>
      <c r="AA9280" s="3017"/>
      <c r="AB9280" s="3021"/>
      <c r="AC9280" s="1507">
        <f t="shared" si="3341"/>
        <v>5</v>
      </c>
      <c r="AD9280" s="1508">
        <f t="shared" si="3342"/>
        <v>5</v>
      </c>
      <c r="AE9280" s="14">
        <f t="shared" si="3343"/>
        <v>23.333333333333332</v>
      </c>
      <c r="AF9280" s="14">
        <f t="shared" si="3344"/>
        <v>8.3333333333333339</v>
      </c>
      <c r="AG9280" s="14">
        <f t="shared" si="3345"/>
        <v>0.6</v>
      </c>
      <c r="AH9280" s="14">
        <f t="shared" si="3346"/>
        <v>-22.733333333333331</v>
      </c>
      <c r="AI9280" s="14">
        <f t="shared" si="3347"/>
        <v>-189.44444444444446</v>
      </c>
      <c r="AJ9280" s="3017"/>
    </row>
    <row r="9281" spans="1:36" ht="15.75">
      <c r="A9281" s="3018">
        <v>105</v>
      </c>
      <c r="B9281" s="1804" t="s">
        <v>9346</v>
      </c>
      <c r="C9281" s="1814" t="s">
        <v>63</v>
      </c>
      <c r="D9281" s="3020">
        <v>1</v>
      </c>
      <c r="E9281" s="3025"/>
      <c r="F9281" s="3021">
        <f t="shared" si="3339"/>
        <v>0</v>
      </c>
      <c r="G9281" s="1815">
        <v>1000</v>
      </c>
      <c r="H9281" s="3046">
        <f t="shared" si="3340"/>
        <v>1000</v>
      </c>
      <c r="I9281" s="3023">
        <v>44964</v>
      </c>
      <c r="J9281" s="3022">
        <v>45200</v>
      </c>
      <c r="K9281" s="3022"/>
      <c r="L9281" s="3026"/>
      <c r="M9281" s="3026"/>
      <c r="N9281" s="3017">
        <v>0</v>
      </c>
      <c r="O9281" s="3025">
        <v>670</v>
      </c>
      <c r="P9281" s="3025">
        <v>180</v>
      </c>
      <c r="Q9281" s="3025"/>
      <c r="R9281" s="3025"/>
      <c r="S9281" s="3025"/>
      <c r="T9281" s="3025"/>
      <c r="U9281" s="3025"/>
      <c r="V9281" s="3025"/>
      <c r="W9281" s="3025"/>
      <c r="X9281" s="3017"/>
      <c r="Y9281" s="3017"/>
      <c r="Z9281" s="3017"/>
      <c r="AA9281" s="3017"/>
      <c r="AB9281" s="3021"/>
      <c r="AC9281" s="1507">
        <f t="shared" si="3341"/>
        <v>150</v>
      </c>
      <c r="AD9281" s="1508">
        <f t="shared" si="3342"/>
        <v>150</v>
      </c>
      <c r="AE9281" s="14">
        <f t="shared" si="3343"/>
        <v>6.1</v>
      </c>
      <c r="AF9281" s="14">
        <f t="shared" si="3344"/>
        <v>283.33333333333331</v>
      </c>
      <c r="AG9281" s="14">
        <f t="shared" si="3345"/>
        <v>0.52941176470588236</v>
      </c>
      <c r="AH9281" s="14">
        <f t="shared" si="3346"/>
        <v>-5.5705882352941174</v>
      </c>
      <c r="AI9281" s="14">
        <f t="shared" si="3347"/>
        <v>-1578.333333333333</v>
      </c>
      <c r="AJ9281" s="3017"/>
    </row>
    <row r="9282" spans="1:36" ht="15.75">
      <c r="A9282" s="3018">
        <v>106</v>
      </c>
      <c r="B9282" s="3048" t="s">
        <v>9347</v>
      </c>
      <c r="C9282" s="1142" t="s">
        <v>309</v>
      </c>
      <c r="D9282" s="3049">
        <v>0</v>
      </c>
      <c r="E9282" s="3050"/>
      <c r="F9282" s="3051">
        <f t="shared" si="3339"/>
        <v>0</v>
      </c>
      <c r="G9282" s="1144">
        <v>5400</v>
      </c>
      <c r="H9282" s="3052">
        <f t="shared" si="3340"/>
        <v>0</v>
      </c>
      <c r="I9282" s="3053">
        <v>44977</v>
      </c>
      <c r="J9282" s="3054">
        <v>45184</v>
      </c>
      <c r="K9282" s="3054"/>
      <c r="L9282" s="3055" t="s">
        <v>9348</v>
      </c>
      <c r="M9282" s="3055" t="s">
        <v>9338</v>
      </c>
      <c r="N9282" s="3056">
        <v>0</v>
      </c>
      <c r="O9282" s="3050">
        <v>1760</v>
      </c>
      <c r="P9282" s="3050">
        <v>2000</v>
      </c>
      <c r="Q9282" s="3050"/>
      <c r="R9282" s="3050"/>
      <c r="S9282" s="3050"/>
      <c r="T9282" s="3050"/>
      <c r="U9282" s="3050"/>
      <c r="V9282" s="3050"/>
      <c r="W9282" s="3050"/>
      <c r="X9282" s="3056"/>
      <c r="Y9282" s="3056"/>
      <c r="Z9282" s="3056"/>
      <c r="AA9282" s="3056"/>
      <c r="AB9282" s="3051"/>
      <c r="AC9282" s="1507">
        <f t="shared" si="3341"/>
        <v>1640</v>
      </c>
      <c r="AD9282" s="1508">
        <f t="shared" si="3342"/>
        <v>0</v>
      </c>
      <c r="AE9282" s="14">
        <f t="shared" si="3343"/>
        <v>5.5666666666666664</v>
      </c>
      <c r="AF9282" s="14">
        <f t="shared" si="3344"/>
        <v>1253.3333333333333</v>
      </c>
      <c r="AG9282" s="14">
        <f t="shared" si="3345"/>
        <v>1.3085106382978724</v>
      </c>
      <c r="AH9282" s="14">
        <f t="shared" si="3346"/>
        <v>-4.258156028368794</v>
      </c>
      <c r="AI9282" s="14">
        <f t="shared" si="3347"/>
        <v>-5336.8888888888878</v>
      </c>
      <c r="AJ9282" s="3056"/>
    </row>
    <row r="9283" spans="1:36" ht="15.75">
      <c r="A9283" s="3057">
        <v>70</v>
      </c>
      <c r="B9283" s="3058" t="s">
        <v>10256</v>
      </c>
      <c r="C9283" s="3059" t="s">
        <v>177</v>
      </c>
      <c r="D9283" s="3049">
        <v>1</v>
      </c>
      <c r="E9283" s="3050"/>
      <c r="F9283" s="3051">
        <f t="shared" si="3339"/>
        <v>0</v>
      </c>
      <c r="G9283" s="3060">
        <v>10</v>
      </c>
      <c r="H9283" s="3051">
        <f t="shared" si="3340"/>
        <v>10</v>
      </c>
      <c r="I9283" s="3053">
        <v>44986</v>
      </c>
      <c r="J9283" s="3061" t="s">
        <v>318</v>
      </c>
      <c r="K9283" s="3054"/>
      <c r="L9283" s="3055"/>
      <c r="M9283" s="3055"/>
      <c r="N9283" s="3056">
        <v>0</v>
      </c>
      <c r="O9283" s="3050">
        <v>0</v>
      </c>
      <c r="P9283" s="3050"/>
      <c r="Q9283" s="3050"/>
      <c r="R9283" s="3050"/>
      <c r="S9283" s="3050"/>
      <c r="T9283" s="3050"/>
      <c r="U9283" s="3050"/>
      <c r="V9283" s="3050"/>
      <c r="W9283" s="3050"/>
      <c r="X9283" s="3056"/>
      <c r="Y9283" s="3056"/>
      <c r="Z9283" s="3056"/>
      <c r="AA9283" s="3056"/>
      <c r="AB9283" s="3051"/>
      <c r="AC9283" s="1507">
        <f t="shared" si="3341"/>
        <v>10</v>
      </c>
      <c r="AD9283" s="1508">
        <f t="shared" si="3342"/>
        <v>10</v>
      </c>
      <c r="AE9283" s="14">
        <f t="shared" si="3343"/>
        <v>15.2</v>
      </c>
      <c r="AF9283" s="14">
        <f t="shared" si="3344"/>
        <v>0</v>
      </c>
      <c r="AG9283" s="14" t="e">
        <f t="shared" si="3345"/>
        <v>#DIV/0!</v>
      </c>
      <c r="AH9283" s="14" t="e">
        <f t="shared" si="3346"/>
        <v>#DIV/0!</v>
      </c>
      <c r="AI9283" s="14">
        <f t="shared" si="3347"/>
        <v>10</v>
      </c>
      <c r="AJ9283" s="3056"/>
    </row>
    <row r="9284" spans="1:36" ht="15.75">
      <c r="A9284" s="3057">
        <v>70</v>
      </c>
      <c r="B9284" s="3059" t="s">
        <v>9553</v>
      </c>
      <c r="C9284" s="3059" t="s">
        <v>177</v>
      </c>
      <c r="D9284" s="3049">
        <v>1</v>
      </c>
      <c r="E9284" s="3050"/>
      <c r="F9284" s="3051">
        <f t="shared" si="3339"/>
        <v>0</v>
      </c>
      <c r="G9284" s="3060">
        <v>6000</v>
      </c>
      <c r="H9284" s="3051">
        <f t="shared" si="3340"/>
        <v>6000</v>
      </c>
      <c r="I9284" s="3053">
        <v>44986</v>
      </c>
      <c r="J9284" s="3061" t="s">
        <v>3277</v>
      </c>
      <c r="K9284" s="3054"/>
      <c r="L9284" s="3055"/>
      <c r="M9284" s="3055"/>
      <c r="N9284" s="3056">
        <v>0</v>
      </c>
      <c r="O9284" s="3050">
        <v>0</v>
      </c>
      <c r="P9284" s="3050">
        <v>400</v>
      </c>
      <c r="Q9284" s="3050"/>
      <c r="R9284" s="3050"/>
      <c r="S9284" s="3050"/>
      <c r="T9284" s="3050"/>
      <c r="U9284" s="3050"/>
      <c r="V9284" s="3050"/>
      <c r="W9284" s="3050"/>
      <c r="X9284" s="3056"/>
      <c r="Y9284" s="3056"/>
      <c r="Z9284" s="3056"/>
      <c r="AA9284" s="3056"/>
      <c r="AB9284" s="3051"/>
      <c r="AC9284" s="1507">
        <f t="shared" si="3341"/>
        <v>5600</v>
      </c>
      <c r="AD9284" s="1508">
        <f t="shared" si="3342"/>
        <v>5600</v>
      </c>
      <c r="AE9284" s="14">
        <f t="shared" si="3343"/>
        <v>20.333333333333332</v>
      </c>
      <c r="AF9284" s="14">
        <f t="shared" si="3344"/>
        <v>133.33333333333334</v>
      </c>
      <c r="AG9284" s="14">
        <f t="shared" si="3345"/>
        <v>42</v>
      </c>
      <c r="AH9284" s="14">
        <f t="shared" si="3346"/>
        <v>21.666666666666668</v>
      </c>
      <c r="AI9284" s="14">
        <f t="shared" si="3347"/>
        <v>2888.8888888888887</v>
      </c>
      <c r="AJ9284" s="3056"/>
    </row>
    <row r="9285" spans="1:36" ht="15.75">
      <c r="A9285" s="3057">
        <v>71</v>
      </c>
      <c r="B9285" s="3059" t="s">
        <v>9554</v>
      </c>
      <c r="C9285" s="3059" t="s">
        <v>177</v>
      </c>
      <c r="D9285" s="3049">
        <v>1</v>
      </c>
      <c r="E9285" s="3050"/>
      <c r="F9285" s="3051">
        <f t="shared" si="3339"/>
        <v>0</v>
      </c>
      <c r="G9285" s="3060">
        <v>4100</v>
      </c>
      <c r="H9285" s="3051">
        <f t="shared" si="3340"/>
        <v>4100</v>
      </c>
      <c r="I9285" s="3053">
        <v>44986</v>
      </c>
      <c r="J9285" s="3061" t="s">
        <v>3277</v>
      </c>
      <c r="K9285" s="3054"/>
      <c r="L9285" s="3055"/>
      <c r="M9285" s="3055"/>
      <c r="N9285" s="3056">
        <v>0</v>
      </c>
      <c r="O9285" s="3050">
        <v>0</v>
      </c>
      <c r="P9285" s="3050">
        <v>0</v>
      </c>
      <c r="Q9285" s="3050"/>
      <c r="R9285" s="3050"/>
      <c r="S9285" s="3050"/>
      <c r="T9285" s="3050"/>
      <c r="U9285" s="3050"/>
      <c r="V9285" s="3050"/>
      <c r="W9285" s="3050"/>
      <c r="X9285" s="3056"/>
      <c r="Y9285" s="3056"/>
      <c r="Z9285" s="3056"/>
      <c r="AA9285" s="3056"/>
      <c r="AB9285" s="3051"/>
      <c r="AC9285" s="1507">
        <f t="shared" si="3341"/>
        <v>4100</v>
      </c>
      <c r="AD9285" s="1508">
        <f t="shared" si="3342"/>
        <v>4100</v>
      </c>
      <c r="AE9285" s="14">
        <f t="shared" si="3343"/>
        <v>20.333333333333332</v>
      </c>
      <c r="AF9285" s="14">
        <f t="shared" si="3344"/>
        <v>0</v>
      </c>
      <c r="AG9285" s="14" t="e">
        <f t="shared" si="3345"/>
        <v>#DIV/0!</v>
      </c>
      <c r="AH9285" s="14" t="e">
        <f t="shared" si="3346"/>
        <v>#DIV/0!</v>
      </c>
      <c r="AI9285" s="14">
        <f t="shared" si="3347"/>
        <v>4100</v>
      </c>
      <c r="AJ9285" s="3056"/>
    </row>
    <row r="9286" spans="1:36" ht="15.75">
      <c r="A9286" s="3057">
        <v>72</v>
      </c>
      <c r="B9286" s="3059" t="s">
        <v>9562</v>
      </c>
      <c r="C9286" s="3059" t="s">
        <v>177</v>
      </c>
      <c r="D9286" s="3049">
        <v>1</v>
      </c>
      <c r="E9286" s="3050"/>
      <c r="F9286" s="3051">
        <f t="shared" si="3339"/>
        <v>0</v>
      </c>
      <c r="G9286" s="3060">
        <v>336</v>
      </c>
      <c r="H9286" s="3051">
        <f t="shared" si="3340"/>
        <v>336</v>
      </c>
      <c r="I9286" s="3053">
        <v>44986</v>
      </c>
      <c r="J9286" s="3061" t="s">
        <v>5804</v>
      </c>
      <c r="K9286" s="3054"/>
      <c r="L9286" s="3055"/>
      <c r="M9286" s="3055"/>
      <c r="N9286" s="3056">
        <v>0</v>
      </c>
      <c r="O9286" s="3050">
        <v>0</v>
      </c>
      <c r="P9286" s="3050">
        <v>84</v>
      </c>
      <c r="Q9286" s="3050"/>
      <c r="R9286" s="3050"/>
      <c r="S9286" s="3050"/>
      <c r="T9286" s="3050"/>
      <c r="U9286" s="3050"/>
      <c r="V9286" s="3050"/>
      <c r="W9286" s="3050"/>
      <c r="X9286" s="3056"/>
      <c r="Y9286" s="3056"/>
      <c r="Z9286" s="3056"/>
      <c r="AA9286" s="3056"/>
      <c r="AB9286" s="3051"/>
      <c r="AC9286" s="1507">
        <f t="shared" si="3341"/>
        <v>252</v>
      </c>
      <c r="AD9286" s="1508">
        <f t="shared" si="3342"/>
        <v>252</v>
      </c>
      <c r="AE9286" s="14">
        <f t="shared" si="3343"/>
        <v>15.233333333333333</v>
      </c>
      <c r="AF9286" s="14">
        <f t="shared" si="3344"/>
        <v>28</v>
      </c>
      <c r="AG9286" s="14">
        <f t="shared" si="3345"/>
        <v>9</v>
      </c>
      <c r="AH9286" s="14">
        <f t="shared" si="3346"/>
        <v>-6.2333333333333325</v>
      </c>
      <c r="AI9286" s="14">
        <f t="shared" si="3347"/>
        <v>-174.5333333333333</v>
      </c>
      <c r="AJ9286" s="3056"/>
    </row>
    <row r="9287" spans="1:36" ht="15.75">
      <c r="A9287" s="3057">
        <v>73</v>
      </c>
      <c r="B9287" s="3059" t="s">
        <v>10077</v>
      </c>
      <c r="C9287" s="3059" t="s">
        <v>177</v>
      </c>
      <c r="D9287" s="3049">
        <v>1</v>
      </c>
      <c r="E9287" s="3050"/>
      <c r="F9287" s="3051">
        <f t="shared" si="3339"/>
        <v>0</v>
      </c>
      <c r="G9287" s="3060">
        <v>500</v>
      </c>
      <c r="H9287" s="3051">
        <f t="shared" si="3340"/>
        <v>500</v>
      </c>
      <c r="I9287" s="3053">
        <v>44986</v>
      </c>
      <c r="J9287" s="3061" t="s">
        <v>3332</v>
      </c>
      <c r="K9287" s="3054"/>
      <c r="L9287" s="3055"/>
      <c r="M9287" s="3055"/>
      <c r="N9287" s="3056">
        <v>0</v>
      </c>
      <c r="O9287" s="3050">
        <v>0</v>
      </c>
      <c r="P9287" s="3050">
        <v>30</v>
      </c>
      <c r="Q9287" s="3050"/>
      <c r="R9287" s="3050"/>
      <c r="S9287" s="3050"/>
      <c r="T9287" s="3050"/>
      <c r="U9287" s="3050"/>
      <c r="V9287" s="3050"/>
      <c r="W9287" s="3050"/>
      <c r="X9287" s="3056"/>
      <c r="Y9287" s="3056"/>
      <c r="Z9287" s="3056"/>
      <c r="AA9287" s="3056"/>
      <c r="AB9287" s="3051"/>
      <c r="AC9287" s="1507">
        <f t="shared" si="3341"/>
        <v>470</v>
      </c>
      <c r="AD9287" s="1508">
        <f t="shared" si="3342"/>
        <v>470</v>
      </c>
      <c r="AE9287" s="14">
        <f t="shared" si="3343"/>
        <v>29.466666666666665</v>
      </c>
      <c r="AF9287" s="14">
        <f t="shared" si="3344"/>
        <v>10</v>
      </c>
      <c r="AG9287" s="14">
        <f t="shared" si="3345"/>
        <v>47</v>
      </c>
      <c r="AH9287" s="14">
        <f t="shared" si="3346"/>
        <v>17.533333333333335</v>
      </c>
      <c r="AI9287" s="14">
        <f t="shared" si="3347"/>
        <v>175.33333333333337</v>
      </c>
      <c r="AJ9287" s="3056"/>
    </row>
    <row r="9288" spans="1:36" ht="15.75">
      <c r="A9288" s="3057">
        <v>74</v>
      </c>
      <c r="B9288" s="3059" t="s">
        <v>10079</v>
      </c>
      <c r="C9288" s="3059" t="s">
        <v>177</v>
      </c>
      <c r="D9288" s="3049">
        <v>1</v>
      </c>
      <c r="E9288" s="3050"/>
      <c r="F9288" s="3051">
        <f t="shared" si="3339"/>
        <v>0</v>
      </c>
      <c r="G9288" s="3060">
        <v>1000</v>
      </c>
      <c r="H9288" s="3051">
        <f t="shared" si="3340"/>
        <v>1000</v>
      </c>
      <c r="I9288" s="3053">
        <v>44986</v>
      </c>
      <c r="J9288" s="3061" t="s">
        <v>3321</v>
      </c>
      <c r="K9288" s="3054"/>
      <c r="L9288" s="3055"/>
      <c r="M9288" s="3055"/>
      <c r="N9288" s="3056">
        <v>0</v>
      </c>
      <c r="O9288" s="3050">
        <v>0</v>
      </c>
      <c r="P9288" s="3050">
        <v>500</v>
      </c>
      <c r="Q9288" s="3050"/>
      <c r="R9288" s="3050"/>
      <c r="S9288" s="3050"/>
      <c r="T9288" s="3050"/>
      <c r="U9288" s="3050"/>
      <c r="V9288" s="3050"/>
      <c r="W9288" s="3050"/>
      <c r="X9288" s="3056"/>
      <c r="Y9288" s="3056"/>
      <c r="Z9288" s="3056"/>
      <c r="AA9288" s="3056"/>
      <c r="AB9288" s="3051"/>
      <c r="AC9288" s="1507">
        <f t="shared" si="3341"/>
        <v>500</v>
      </c>
      <c r="AD9288" s="1508">
        <f t="shared" si="3342"/>
        <v>500</v>
      </c>
      <c r="AE9288" s="14">
        <f t="shared" si="3343"/>
        <v>41.633333333333333</v>
      </c>
      <c r="AF9288" s="14">
        <f t="shared" si="3344"/>
        <v>166.66666666666666</v>
      </c>
      <c r="AG9288" s="14">
        <f t="shared" si="3345"/>
        <v>3</v>
      </c>
      <c r="AH9288" s="14">
        <f t="shared" si="3346"/>
        <v>-38.633333333333333</v>
      </c>
      <c r="AI9288" s="14">
        <f t="shared" si="3347"/>
        <v>-6438.8888888888887</v>
      </c>
      <c r="AJ9288" s="3056"/>
    </row>
    <row r="9289" spans="1:36" ht="31.5">
      <c r="A9289" s="3057">
        <v>75</v>
      </c>
      <c r="B9289" s="3059" t="s">
        <v>9576</v>
      </c>
      <c r="C9289" s="3059" t="s">
        <v>177</v>
      </c>
      <c r="D9289" s="3049">
        <v>1</v>
      </c>
      <c r="E9289" s="3050"/>
      <c r="F9289" s="3051">
        <f t="shared" si="3339"/>
        <v>0</v>
      </c>
      <c r="G9289" s="3060">
        <v>1400</v>
      </c>
      <c r="H9289" s="3051">
        <f t="shared" si="3340"/>
        <v>1400</v>
      </c>
      <c r="I9289" s="3053">
        <v>44986</v>
      </c>
      <c r="J9289" s="3061" t="s">
        <v>1266</v>
      </c>
      <c r="K9289" s="3054"/>
      <c r="L9289" s="3055"/>
      <c r="M9289" s="3055"/>
      <c r="N9289" s="3056">
        <v>0</v>
      </c>
      <c r="O9289" s="3050">
        <v>0</v>
      </c>
      <c r="P9289" s="3050">
        <v>644</v>
      </c>
      <c r="Q9289" s="3050"/>
      <c r="R9289" s="3050"/>
      <c r="S9289" s="3050"/>
      <c r="T9289" s="3050"/>
      <c r="U9289" s="3050"/>
      <c r="V9289" s="3050"/>
      <c r="W9289" s="3050"/>
      <c r="X9289" s="3056"/>
      <c r="Y9289" s="3056"/>
      <c r="Z9289" s="3056"/>
      <c r="AA9289" s="3056"/>
      <c r="AB9289" s="3051"/>
      <c r="AC9289" s="1507">
        <f t="shared" si="3341"/>
        <v>756</v>
      </c>
      <c r="AD9289" s="1508">
        <f t="shared" si="3342"/>
        <v>756</v>
      </c>
      <c r="AE9289" s="14">
        <f t="shared" si="3343"/>
        <v>8.1333333333333329</v>
      </c>
      <c r="AF9289" s="14">
        <f t="shared" si="3344"/>
        <v>214.66666666666666</v>
      </c>
      <c r="AG9289" s="14">
        <f t="shared" si="3345"/>
        <v>3.5217391304347827</v>
      </c>
      <c r="AH9289" s="14">
        <f t="shared" si="3346"/>
        <v>-4.6115942028985497</v>
      </c>
      <c r="AI9289" s="14">
        <f t="shared" si="3347"/>
        <v>-989.95555555555529</v>
      </c>
      <c r="AJ9289" s="3056"/>
    </row>
    <row r="9290" spans="1:36" ht="31.5">
      <c r="A9290" s="3057">
        <v>76</v>
      </c>
      <c r="B9290" s="3059" t="s">
        <v>9564</v>
      </c>
      <c r="C9290" s="3059" t="s">
        <v>177</v>
      </c>
      <c r="D9290" s="3049">
        <v>1</v>
      </c>
      <c r="E9290" s="3050"/>
      <c r="F9290" s="3051">
        <f t="shared" si="3339"/>
        <v>0</v>
      </c>
      <c r="G9290" s="3062">
        <v>1400</v>
      </c>
      <c r="H9290" s="3051">
        <f t="shared" si="3340"/>
        <v>1400</v>
      </c>
      <c r="I9290" s="3053">
        <v>44986</v>
      </c>
      <c r="J9290" s="3061" t="s">
        <v>3294</v>
      </c>
      <c r="K9290" s="3054"/>
      <c r="L9290" s="3055"/>
      <c r="M9290" s="3055"/>
      <c r="N9290" s="3056">
        <v>0</v>
      </c>
      <c r="O9290" s="3050">
        <v>0</v>
      </c>
      <c r="P9290" s="3050">
        <v>756</v>
      </c>
      <c r="Q9290" s="3050"/>
      <c r="R9290" s="3050"/>
      <c r="S9290" s="3050"/>
      <c r="T9290" s="3050"/>
      <c r="U9290" s="3050"/>
      <c r="V9290" s="3050"/>
      <c r="W9290" s="3050"/>
      <c r="X9290" s="3056"/>
      <c r="Y9290" s="3056"/>
      <c r="Z9290" s="3056"/>
      <c r="AA9290" s="3056"/>
      <c r="AB9290" s="3051"/>
      <c r="AC9290" s="1507">
        <f t="shared" si="3341"/>
        <v>644</v>
      </c>
      <c r="AD9290" s="1508">
        <f t="shared" si="3342"/>
        <v>644</v>
      </c>
      <c r="AE9290" s="14">
        <f t="shared" si="3343"/>
        <v>10.199999999999999</v>
      </c>
      <c r="AF9290" s="14">
        <f t="shared" si="3344"/>
        <v>252</v>
      </c>
      <c r="AG9290" s="14">
        <f t="shared" si="3345"/>
        <v>2.5555555555555554</v>
      </c>
      <c r="AH9290" s="14">
        <f t="shared" si="3346"/>
        <v>-7.6444444444444439</v>
      </c>
      <c r="AI9290" s="14">
        <f t="shared" si="3347"/>
        <v>-1926.3999999999996</v>
      </c>
      <c r="AJ9290" s="3056"/>
    </row>
    <row r="9291" spans="1:36" ht="15.75">
      <c r="A9291" s="3057">
        <v>77</v>
      </c>
      <c r="B9291" s="2984" t="s">
        <v>10257</v>
      </c>
      <c r="C9291" s="3059" t="s">
        <v>177</v>
      </c>
      <c r="D9291" s="3049">
        <v>1</v>
      </c>
      <c r="E9291" s="3050"/>
      <c r="F9291" s="3051">
        <f t="shared" si="3339"/>
        <v>0</v>
      </c>
      <c r="G9291" s="3062">
        <v>1</v>
      </c>
      <c r="H9291" s="3051">
        <f t="shared" si="3340"/>
        <v>1</v>
      </c>
      <c r="I9291" s="3053">
        <v>45001</v>
      </c>
      <c r="J9291" s="3054">
        <v>45658</v>
      </c>
      <c r="K9291" s="3054"/>
      <c r="L9291" s="3055"/>
      <c r="M9291" s="3055"/>
      <c r="N9291" s="3056">
        <v>0</v>
      </c>
      <c r="O9291" s="3050">
        <v>0</v>
      </c>
      <c r="P9291" s="3050">
        <v>0</v>
      </c>
      <c r="Q9291" s="3050"/>
      <c r="R9291" s="3050"/>
      <c r="S9291" s="3050"/>
      <c r="T9291" s="3050"/>
      <c r="U9291" s="3050"/>
      <c r="V9291" s="3050"/>
      <c r="W9291" s="3050"/>
      <c r="X9291" s="3056"/>
      <c r="Y9291" s="3056"/>
      <c r="Z9291" s="3056"/>
      <c r="AA9291" s="3056"/>
      <c r="AB9291" s="3051"/>
      <c r="AC9291" s="1507">
        <f t="shared" si="3341"/>
        <v>1</v>
      </c>
      <c r="AD9291" s="1508">
        <f t="shared" si="3342"/>
        <v>1</v>
      </c>
      <c r="AE9291" s="14">
        <f t="shared" si="3343"/>
        <v>21.366666666666667</v>
      </c>
      <c r="AF9291" s="14">
        <f t="shared" si="3344"/>
        <v>0</v>
      </c>
      <c r="AG9291" s="14" t="e">
        <f t="shared" si="3345"/>
        <v>#DIV/0!</v>
      </c>
      <c r="AH9291" s="14" t="e">
        <f t="shared" si="3346"/>
        <v>#DIV/0!</v>
      </c>
      <c r="AI9291" s="14">
        <f t="shared" si="3347"/>
        <v>1</v>
      </c>
      <c r="AJ9291" s="3056"/>
    </row>
    <row r="9292" spans="1:36" ht="15.75">
      <c r="A9292" s="3057">
        <v>78</v>
      </c>
      <c r="B9292" s="2984" t="s">
        <v>10258</v>
      </c>
      <c r="C9292" s="3059" t="s">
        <v>177</v>
      </c>
      <c r="D9292" s="3049">
        <v>1</v>
      </c>
      <c r="E9292" s="3050"/>
      <c r="F9292" s="3051">
        <f t="shared" si="3339"/>
        <v>0</v>
      </c>
      <c r="G9292" s="3062">
        <v>1</v>
      </c>
      <c r="H9292" s="3051">
        <f t="shared" si="3340"/>
        <v>1</v>
      </c>
      <c r="I9292" s="3053">
        <v>45001</v>
      </c>
      <c r="J9292" s="3054">
        <v>45658</v>
      </c>
      <c r="K9292" s="3054"/>
      <c r="L9292" s="3055"/>
      <c r="M9292" s="3055"/>
      <c r="N9292" s="3056">
        <v>0</v>
      </c>
      <c r="O9292" s="3050">
        <v>0</v>
      </c>
      <c r="P9292" s="3050">
        <v>0</v>
      </c>
      <c r="Q9292" s="3050"/>
      <c r="R9292" s="3050"/>
      <c r="S9292" s="3050"/>
      <c r="T9292" s="3050"/>
      <c r="U9292" s="3050"/>
      <c r="V9292" s="3050"/>
      <c r="W9292" s="3050"/>
      <c r="X9292" s="3056"/>
      <c r="Y9292" s="3056"/>
      <c r="Z9292" s="3056"/>
      <c r="AA9292" s="3056"/>
      <c r="AB9292" s="3051"/>
      <c r="AC9292" s="1507">
        <f t="shared" si="3341"/>
        <v>1</v>
      </c>
      <c r="AD9292" s="1508">
        <f t="shared" si="3342"/>
        <v>1</v>
      </c>
      <c r="AE9292" s="14">
        <f t="shared" si="3343"/>
        <v>21.366666666666667</v>
      </c>
      <c r="AF9292" s="14">
        <f t="shared" si="3344"/>
        <v>0</v>
      </c>
      <c r="AG9292" s="14" t="e">
        <f t="shared" si="3345"/>
        <v>#DIV/0!</v>
      </c>
      <c r="AH9292" s="14" t="e">
        <f t="shared" si="3346"/>
        <v>#DIV/0!</v>
      </c>
      <c r="AI9292" s="14">
        <f t="shared" si="3347"/>
        <v>1</v>
      </c>
      <c r="AJ9292" s="3056"/>
    </row>
    <row r="9293" spans="1:36" ht="15.75">
      <c r="A9293" s="3057">
        <v>79</v>
      </c>
      <c r="B9293" s="2984" t="s">
        <v>10124</v>
      </c>
      <c r="C9293" s="3063" t="s">
        <v>66</v>
      </c>
      <c r="D9293" s="3049">
        <v>1</v>
      </c>
      <c r="E9293" s="3064"/>
      <c r="F9293" s="3065">
        <f t="shared" si="3339"/>
        <v>0</v>
      </c>
      <c r="G9293" s="3062">
        <v>1</v>
      </c>
      <c r="H9293" s="3051">
        <f t="shared" si="3340"/>
        <v>1</v>
      </c>
      <c r="I9293" s="3053">
        <v>45001</v>
      </c>
      <c r="J9293" s="3054">
        <v>45658</v>
      </c>
      <c r="K9293" s="3054"/>
      <c r="L9293" s="3055"/>
      <c r="M9293" s="3055"/>
      <c r="N9293" s="3056">
        <v>0</v>
      </c>
      <c r="O9293" s="3050">
        <v>0</v>
      </c>
      <c r="P9293" s="3050">
        <v>0</v>
      </c>
      <c r="Q9293" s="3050"/>
      <c r="R9293" s="3050"/>
      <c r="S9293" s="3050"/>
      <c r="T9293" s="3050"/>
      <c r="U9293" s="3050"/>
      <c r="V9293" s="3050"/>
      <c r="W9293" s="3050"/>
      <c r="X9293" s="3056"/>
      <c r="Y9293" s="3056"/>
      <c r="Z9293" s="3056"/>
      <c r="AA9293" s="3056"/>
      <c r="AB9293" s="3051"/>
      <c r="AC9293" s="1507">
        <f t="shared" si="3341"/>
        <v>1</v>
      </c>
      <c r="AD9293" s="1508">
        <f t="shared" si="3342"/>
        <v>1</v>
      </c>
      <c r="AE9293" s="14">
        <f t="shared" si="3343"/>
        <v>21.366666666666667</v>
      </c>
      <c r="AF9293" s="14">
        <f t="shared" si="3344"/>
        <v>0</v>
      </c>
      <c r="AG9293" s="14" t="e">
        <f t="shared" si="3345"/>
        <v>#DIV/0!</v>
      </c>
      <c r="AH9293" s="14" t="e">
        <f t="shared" si="3346"/>
        <v>#DIV/0!</v>
      </c>
      <c r="AI9293" s="14">
        <f t="shared" si="3347"/>
        <v>1</v>
      </c>
      <c r="AJ9293" s="3056"/>
    </row>
    <row r="9294" spans="1:36" ht="15.75">
      <c r="A9294" s="3057">
        <v>80</v>
      </c>
      <c r="B9294" s="2984" t="s">
        <v>10259</v>
      </c>
      <c r="C9294" s="3063" t="s">
        <v>66</v>
      </c>
      <c r="D9294" s="3049">
        <v>1</v>
      </c>
      <c r="E9294" s="3050"/>
      <c r="F9294" s="3051">
        <f t="shared" si="3339"/>
        <v>0</v>
      </c>
      <c r="G9294" s="3062">
        <v>1280</v>
      </c>
      <c r="H9294" s="3052">
        <f t="shared" si="3340"/>
        <v>1280</v>
      </c>
      <c r="I9294" s="3053">
        <v>45001</v>
      </c>
      <c r="J9294" s="3054">
        <v>45658</v>
      </c>
      <c r="K9294" s="3054"/>
      <c r="L9294" s="3055"/>
      <c r="M9294" s="3055"/>
      <c r="N9294" s="3056">
        <v>0</v>
      </c>
      <c r="O9294" s="3050">
        <v>0</v>
      </c>
      <c r="P9294" s="3050">
        <v>0</v>
      </c>
      <c r="Q9294" s="3050"/>
      <c r="R9294" s="3050"/>
      <c r="S9294" s="3050"/>
      <c r="T9294" s="3050"/>
      <c r="U9294" s="3050"/>
      <c r="V9294" s="3050"/>
      <c r="W9294" s="3050"/>
      <c r="X9294" s="3056"/>
      <c r="Y9294" s="3056"/>
      <c r="Z9294" s="3056"/>
      <c r="AA9294" s="3056"/>
      <c r="AB9294" s="3051"/>
      <c r="AC9294" s="1507">
        <f t="shared" si="3341"/>
        <v>1280</v>
      </c>
      <c r="AD9294" s="1508">
        <f t="shared" si="3342"/>
        <v>1280</v>
      </c>
      <c r="AE9294" s="14">
        <f t="shared" si="3343"/>
        <v>21.366666666666667</v>
      </c>
      <c r="AF9294" s="14">
        <f t="shared" si="3344"/>
        <v>0</v>
      </c>
      <c r="AG9294" s="14" t="e">
        <f t="shared" si="3345"/>
        <v>#DIV/0!</v>
      </c>
      <c r="AH9294" s="14" t="e">
        <f t="shared" si="3346"/>
        <v>#DIV/0!</v>
      </c>
      <c r="AI9294" s="14">
        <f t="shared" si="3347"/>
        <v>1280</v>
      </c>
      <c r="AJ9294" s="3056"/>
    </row>
    <row r="9295" spans="1:36" ht="15.75">
      <c r="A9295" s="3057">
        <v>81</v>
      </c>
      <c r="B9295" s="2984" t="s">
        <v>10260</v>
      </c>
      <c r="C9295" s="3056" t="s">
        <v>66</v>
      </c>
      <c r="D9295" s="3049">
        <v>1</v>
      </c>
      <c r="E9295" s="3050"/>
      <c r="F9295" s="3051">
        <f t="shared" si="3339"/>
        <v>0</v>
      </c>
      <c r="G9295" s="3062">
        <v>180</v>
      </c>
      <c r="H9295" s="3052">
        <f t="shared" si="3340"/>
        <v>180</v>
      </c>
      <c r="I9295" s="3053">
        <v>45001</v>
      </c>
      <c r="J9295" s="3054">
        <v>45658</v>
      </c>
      <c r="K9295" s="3054"/>
      <c r="L9295" s="3055"/>
      <c r="M9295" s="3055"/>
      <c r="N9295" s="3056">
        <v>0</v>
      </c>
      <c r="O9295" s="3050">
        <v>0</v>
      </c>
      <c r="P9295" s="3050">
        <v>0</v>
      </c>
      <c r="Q9295" s="3050"/>
      <c r="R9295" s="3050"/>
      <c r="S9295" s="3050"/>
      <c r="T9295" s="3050"/>
      <c r="U9295" s="3050"/>
      <c r="V9295" s="3050"/>
      <c r="W9295" s="3050"/>
      <c r="X9295" s="3056"/>
      <c r="Y9295" s="3056"/>
      <c r="Z9295" s="3056"/>
      <c r="AA9295" s="3056"/>
      <c r="AB9295" s="3051"/>
      <c r="AC9295" s="1507">
        <f t="shared" si="3341"/>
        <v>180</v>
      </c>
      <c r="AD9295" s="1508">
        <f t="shared" si="3342"/>
        <v>180</v>
      </c>
      <c r="AE9295" s="14">
        <f t="shared" si="3343"/>
        <v>21.366666666666667</v>
      </c>
      <c r="AF9295" s="14">
        <f t="shared" si="3344"/>
        <v>0</v>
      </c>
      <c r="AG9295" s="14" t="e">
        <f t="shared" si="3345"/>
        <v>#DIV/0!</v>
      </c>
      <c r="AH9295" s="14" t="e">
        <f t="shared" si="3346"/>
        <v>#DIV/0!</v>
      </c>
      <c r="AI9295" s="14">
        <f t="shared" si="3347"/>
        <v>180</v>
      </c>
      <c r="AJ9295" s="3056"/>
    </row>
    <row r="9296" spans="1:36">
      <c r="A9296" s="4191" t="s">
        <v>105</v>
      </c>
      <c r="B9296" s="4192"/>
      <c r="C9296" s="4192"/>
      <c r="D9296" s="4192"/>
      <c r="E9296" s="4192"/>
      <c r="F9296" s="4192"/>
      <c r="G9296" s="4192"/>
      <c r="H9296" s="4192"/>
      <c r="I9296" s="4192"/>
      <c r="J9296" s="4192"/>
      <c r="K9296" s="4192"/>
      <c r="L9296" s="4192"/>
      <c r="M9296" s="4192"/>
      <c r="N9296" s="4192"/>
      <c r="O9296" s="4192"/>
      <c r="P9296" s="4192"/>
      <c r="Q9296" s="4192"/>
      <c r="R9296" s="4192"/>
      <c r="S9296" s="4192"/>
      <c r="T9296" s="4192"/>
      <c r="U9296" s="4192"/>
      <c r="V9296" s="4192"/>
      <c r="W9296" s="4192"/>
      <c r="X9296" s="4192"/>
      <c r="Y9296" s="4192"/>
      <c r="Z9296" s="4192"/>
      <c r="AA9296" s="4192"/>
      <c r="AB9296" s="4192"/>
      <c r="AC9296" s="4192"/>
      <c r="AD9296" s="4192"/>
      <c r="AE9296" s="4192"/>
      <c r="AF9296" s="4192"/>
      <c r="AG9296" s="4192"/>
      <c r="AH9296" s="4192"/>
      <c r="AI9296" s="4192"/>
      <c r="AJ9296" s="4193"/>
    </row>
    <row r="9297" spans="1:38" ht="20.25">
      <c r="A9297" s="4433" t="s">
        <v>19</v>
      </c>
      <c r="B9297" s="4434"/>
      <c r="C9297" s="4434"/>
      <c r="D9297" s="4434"/>
      <c r="E9297" s="4434"/>
      <c r="F9297" s="4434"/>
      <c r="G9297" s="4434"/>
      <c r="H9297" s="4434"/>
      <c r="I9297" s="4434"/>
      <c r="J9297" s="4434"/>
      <c r="K9297" s="4434"/>
      <c r="L9297" s="4434"/>
      <c r="M9297" s="4434"/>
      <c r="N9297" s="4434"/>
      <c r="O9297" s="4434"/>
      <c r="P9297" s="4434"/>
      <c r="Q9297" s="4434"/>
      <c r="R9297" s="4434"/>
      <c r="S9297" s="4434"/>
      <c r="T9297" s="4434"/>
      <c r="U9297" s="4434"/>
      <c r="V9297" s="4434"/>
      <c r="W9297" s="4434"/>
      <c r="X9297" s="4434"/>
      <c r="Y9297" s="4434"/>
      <c r="Z9297" s="4434"/>
      <c r="AA9297" s="4434"/>
      <c r="AB9297" s="4434"/>
      <c r="AC9297" s="4434"/>
      <c r="AD9297" s="4434"/>
      <c r="AE9297" s="4434"/>
      <c r="AF9297" s="4434"/>
      <c r="AG9297" s="4434"/>
      <c r="AH9297" s="4434"/>
      <c r="AI9297" s="4434"/>
      <c r="AJ9297" s="4435"/>
    </row>
    <row r="9298" spans="1:38" ht="15" customHeight="1">
      <c r="A9298" s="4305" t="s">
        <v>9096</v>
      </c>
      <c r="B9298" s="4306"/>
      <c r="C9298" s="4306"/>
      <c r="D9298" s="4306"/>
      <c r="E9298" s="4306"/>
      <c r="F9298" s="4306"/>
      <c r="G9298" s="4306"/>
      <c r="H9298" s="4306"/>
      <c r="I9298" s="4306"/>
      <c r="J9298" s="4306"/>
      <c r="K9298" s="4306"/>
      <c r="L9298" s="4306"/>
      <c r="M9298" s="4306"/>
      <c r="N9298" s="4306"/>
      <c r="O9298" s="4306"/>
      <c r="P9298" s="4306"/>
      <c r="Q9298" s="4306"/>
      <c r="R9298" s="4306"/>
      <c r="S9298" s="4306"/>
      <c r="T9298" s="4306"/>
      <c r="U9298" s="4306"/>
      <c r="V9298" s="4306"/>
      <c r="W9298" s="4306"/>
      <c r="X9298" s="4306"/>
      <c r="Y9298" s="4306"/>
      <c r="Z9298" s="4306"/>
      <c r="AA9298" s="4306"/>
      <c r="AB9298" s="4306"/>
      <c r="AC9298" s="4306"/>
      <c r="AD9298" s="4306"/>
      <c r="AE9298" s="4306"/>
      <c r="AF9298" s="4306"/>
      <c r="AG9298" s="4306"/>
      <c r="AH9298" s="4306"/>
      <c r="AI9298" s="4306"/>
      <c r="AJ9298" s="4307"/>
    </row>
    <row r="9299" spans="1:38" ht="15.75">
      <c r="A9299" s="421">
        <v>1</v>
      </c>
      <c r="B9299" s="3066" t="s">
        <v>3830</v>
      </c>
      <c r="C9299" s="437" t="s">
        <v>176</v>
      </c>
      <c r="D9299" s="421">
        <v>51.36</v>
      </c>
      <c r="E9299" s="437">
        <v>172</v>
      </c>
      <c r="F9299" s="421">
        <f>E9299*D9299</f>
        <v>8833.92</v>
      </c>
      <c r="G9299" s="421"/>
      <c r="H9299" s="421"/>
      <c r="I9299" s="3067"/>
      <c r="J9299" s="408">
        <v>45658</v>
      </c>
      <c r="K9299" s="3068">
        <v>0</v>
      </c>
      <c r="L9299" s="437"/>
      <c r="M9299" s="437"/>
      <c r="N9299" s="379">
        <v>0</v>
      </c>
      <c r="O9299" s="379">
        <v>0</v>
      </c>
      <c r="P9299" s="379">
        <v>0</v>
      </c>
      <c r="Q9299" s="379"/>
      <c r="R9299" s="379"/>
      <c r="S9299" s="365"/>
      <c r="T9299" s="379"/>
      <c r="U9299" s="365"/>
      <c r="V9299" s="365"/>
      <c r="W9299" s="365"/>
      <c r="X9299" s="365"/>
      <c r="Y9299" s="365"/>
      <c r="Z9299" s="437"/>
      <c r="AA9299" s="437"/>
      <c r="AB9299" s="437"/>
      <c r="AC9299" s="1507">
        <f t="shared" ref="AC9299:AC9302" si="3348">E9299+G9299-N9299-O9299-AA9299-P9299-Q9299-R9299-S9299-T9299-U9299-V9299-W9299-X9299-Y9299</f>
        <v>172</v>
      </c>
      <c r="AD9299" s="1508">
        <f t="shared" ref="AD9299:AD9302" si="3349">D9299*AC9299</f>
        <v>8833.92</v>
      </c>
      <c r="AE9299" s="14">
        <f t="shared" ref="AE9299:AE9302" si="3350">(J9299-"01.04.2023")/30</f>
        <v>21.366666666666667</v>
      </c>
      <c r="AF9299" s="14">
        <f t="shared" ref="AF9299:AF9302" si="3351">(N9299+O9299+P9299+Q9299+R9299+S9299+T9299+U9299+V9299+W9299+X9299+Y9299)/3</f>
        <v>0</v>
      </c>
      <c r="AG9299" s="14" t="e">
        <f t="shared" ref="AG9299:AG9302" si="3352">AC9299/AF9299</f>
        <v>#DIV/0!</v>
      </c>
      <c r="AH9299" s="14" t="e">
        <f t="shared" ref="AH9299:AH9302" si="3353">AG9299-AE9299</f>
        <v>#DIV/0!</v>
      </c>
      <c r="AI9299" s="14">
        <f t="shared" ref="AI9299:AI9302" si="3354">AC9299-(AE9299*AF9299)</f>
        <v>172</v>
      </c>
      <c r="AJ9299" s="437"/>
    </row>
    <row r="9300" spans="1:38" ht="15.75">
      <c r="A9300" s="421">
        <v>2</v>
      </c>
      <c r="B9300" s="410" t="s">
        <v>5569</v>
      </c>
      <c r="C9300" s="365" t="s">
        <v>180</v>
      </c>
      <c r="D9300" s="368">
        <v>645.4357</v>
      </c>
      <c r="E9300" s="365">
        <v>2592</v>
      </c>
      <c r="F9300" s="365">
        <f>E9300*D9300</f>
        <v>1672969.3344000001</v>
      </c>
      <c r="G9300" s="379"/>
      <c r="H9300" s="3069"/>
      <c r="I9300" s="411"/>
      <c r="J9300" s="412">
        <v>45046</v>
      </c>
      <c r="K9300" s="381">
        <v>0</v>
      </c>
      <c r="L9300" s="374"/>
      <c r="M9300" s="1867"/>
      <c r="N9300" s="365">
        <v>0</v>
      </c>
      <c r="O9300" s="365">
        <v>0</v>
      </c>
      <c r="P9300" s="365">
        <v>0</v>
      </c>
      <c r="Q9300" s="365"/>
      <c r="R9300" s="365"/>
      <c r="S9300" s="365"/>
      <c r="T9300" s="379"/>
      <c r="U9300" s="365"/>
      <c r="V9300" s="365"/>
      <c r="W9300" s="365"/>
      <c r="X9300" s="365"/>
      <c r="Y9300" s="365"/>
      <c r="Z9300" s="374"/>
      <c r="AA9300" s="374"/>
      <c r="AB9300" s="374" t="s">
        <v>1676</v>
      </c>
      <c r="AC9300" s="1507">
        <f t="shared" si="3348"/>
        <v>2592</v>
      </c>
      <c r="AD9300" s="1508">
        <f t="shared" si="3349"/>
        <v>1672969.3344000001</v>
      </c>
      <c r="AE9300" s="14">
        <f t="shared" si="3350"/>
        <v>0.96666666666666667</v>
      </c>
      <c r="AF9300" s="14">
        <f t="shared" si="3351"/>
        <v>0</v>
      </c>
      <c r="AG9300" s="14" t="e">
        <f t="shared" si="3352"/>
        <v>#DIV/0!</v>
      </c>
      <c r="AH9300" s="14" t="e">
        <f t="shared" si="3353"/>
        <v>#DIV/0!</v>
      </c>
      <c r="AI9300" s="14">
        <f t="shared" si="3354"/>
        <v>2592</v>
      </c>
      <c r="AJ9300" s="381"/>
    </row>
    <row r="9301" spans="1:38" ht="21.75" customHeight="1">
      <c r="A9301" s="1487">
        <v>6</v>
      </c>
      <c r="B9301" s="410" t="s">
        <v>8336</v>
      </c>
      <c r="C9301" s="365" t="s">
        <v>234</v>
      </c>
      <c r="D9301" s="368">
        <v>719.42</v>
      </c>
      <c r="E9301" s="365">
        <v>23</v>
      </c>
      <c r="F9301" s="368">
        <f>E9301*D9301</f>
        <v>16546.66</v>
      </c>
      <c r="G9301" s="379"/>
      <c r="H9301" s="365"/>
      <c r="I9301" s="411"/>
      <c r="J9301" s="412">
        <v>44957</v>
      </c>
      <c r="K9301" s="381">
        <v>0</v>
      </c>
      <c r="L9301" s="374"/>
      <c r="M9301" s="1867"/>
      <c r="N9301" s="365">
        <v>8</v>
      </c>
      <c r="O9301" s="365">
        <v>0</v>
      </c>
      <c r="P9301" s="365">
        <v>0</v>
      </c>
      <c r="Q9301" s="365"/>
      <c r="R9301" s="365"/>
      <c r="S9301" s="365"/>
      <c r="T9301" s="379"/>
      <c r="U9301" s="421"/>
      <c r="V9301" s="365"/>
      <c r="W9301" s="365"/>
      <c r="X9301" s="421"/>
      <c r="Y9301" s="1487"/>
      <c r="Z9301" s="393" t="s">
        <v>8337</v>
      </c>
      <c r="AA9301" s="365">
        <v>2</v>
      </c>
      <c r="AB9301" s="393">
        <f>AA9301*D9301</f>
        <v>1438.84</v>
      </c>
      <c r="AC9301" s="1507">
        <f t="shared" si="3348"/>
        <v>13</v>
      </c>
      <c r="AD9301" s="1508">
        <f t="shared" si="3349"/>
        <v>9352.4599999999991</v>
      </c>
      <c r="AE9301" s="14">
        <f t="shared" si="3350"/>
        <v>-2</v>
      </c>
      <c r="AF9301" s="14">
        <f t="shared" si="3351"/>
        <v>2.6666666666666665</v>
      </c>
      <c r="AG9301" s="14">
        <f t="shared" si="3352"/>
        <v>4.875</v>
      </c>
      <c r="AH9301" s="14">
        <f t="shared" si="3353"/>
        <v>6.875</v>
      </c>
      <c r="AI9301" s="14">
        <f t="shared" si="3354"/>
        <v>18.333333333333332</v>
      </c>
      <c r="AJ9301" s="365"/>
    </row>
    <row r="9302" spans="1:38" ht="15.75">
      <c r="A9302" s="1487">
        <v>7</v>
      </c>
      <c r="B9302" s="410" t="s">
        <v>8338</v>
      </c>
      <c r="C9302" s="365" t="s">
        <v>180</v>
      </c>
      <c r="D9302" s="368">
        <v>161.83000000000001</v>
      </c>
      <c r="E9302" s="365"/>
      <c r="F9302" s="368"/>
      <c r="G9302" s="379">
        <v>50</v>
      </c>
      <c r="H9302" s="365">
        <f>G9302*D9302</f>
        <v>8091.5000000000009</v>
      </c>
      <c r="I9302" s="411">
        <v>44950</v>
      </c>
      <c r="J9302" s="412">
        <v>45169</v>
      </c>
      <c r="K9302" s="381">
        <v>0</v>
      </c>
      <c r="L9302" s="374"/>
      <c r="M9302" s="1867"/>
      <c r="N9302" s="365">
        <v>2</v>
      </c>
      <c r="O9302" s="365">
        <v>6</v>
      </c>
      <c r="P9302" s="365">
        <v>7</v>
      </c>
      <c r="Q9302" s="365"/>
      <c r="R9302" s="365"/>
      <c r="S9302" s="365"/>
      <c r="T9302" s="379"/>
      <c r="U9302" s="421"/>
      <c r="V9302" s="365"/>
      <c r="W9302" s="365"/>
      <c r="X9302" s="421"/>
      <c r="Y9302" s="1487"/>
      <c r="Z9302" s="374"/>
      <c r="AA9302" s="374"/>
      <c r="AB9302" s="374"/>
      <c r="AC9302" s="1507">
        <f t="shared" si="3348"/>
        <v>35</v>
      </c>
      <c r="AD9302" s="1508">
        <f t="shared" si="3349"/>
        <v>5664.05</v>
      </c>
      <c r="AE9302" s="14">
        <f t="shared" si="3350"/>
        <v>5.0666666666666664</v>
      </c>
      <c r="AF9302" s="14">
        <f t="shared" si="3351"/>
        <v>5</v>
      </c>
      <c r="AG9302" s="14">
        <f t="shared" si="3352"/>
        <v>7</v>
      </c>
      <c r="AH9302" s="14">
        <f t="shared" si="3353"/>
        <v>1.9333333333333336</v>
      </c>
      <c r="AI9302" s="14">
        <f t="shared" si="3354"/>
        <v>9.6666666666666679</v>
      </c>
      <c r="AJ9302" s="365"/>
    </row>
    <row r="9303" spans="1:38" ht="18.75" customHeight="1" thickBot="1">
      <c r="A9303" s="4534" t="s">
        <v>9943</v>
      </c>
      <c r="B9303" s="4535"/>
      <c r="C9303" s="4535"/>
      <c r="D9303" s="4535"/>
      <c r="E9303" s="4535"/>
      <c r="F9303" s="4535"/>
      <c r="G9303" s="4535"/>
      <c r="H9303" s="4535"/>
      <c r="I9303" s="4535"/>
      <c r="J9303" s="4535"/>
      <c r="K9303" s="4535"/>
      <c r="L9303" s="4535"/>
      <c r="M9303" s="4535"/>
      <c r="N9303" s="4535"/>
      <c r="O9303" s="4535"/>
      <c r="P9303" s="4535"/>
      <c r="Q9303" s="4535"/>
      <c r="R9303" s="4535"/>
      <c r="S9303" s="4535"/>
      <c r="T9303" s="4535"/>
      <c r="U9303" s="4535"/>
      <c r="V9303" s="4535"/>
      <c r="W9303" s="4535"/>
      <c r="X9303" s="4535"/>
      <c r="Y9303" s="4535"/>
      <c r="Z9303" s="4535"/>
      <c r="AA9303" s="4535"/>
      <c r="AB9303" s="4535"/>
      <c r="AC9303" s="3071"/>
      <c r="AD9303" s="3072"/>
      <c r="AE9303" s="413"/>
      <c r="AF9303" s="413"/>
      <c r="AG9303" s="414"/>
      <c r="AH9303" s="414"/>
      <c r="AI9303" s="414"/>
      <c r="AJ9303" s="3073"/>
    </row>
    <row r="9304" spans="1:38" ht="15.75">
      <c r="A9304" s="3074">
        <v>8</v>
      </c>
      <c r="B9304" s="419" t="s">
        <v>2684</v>
      </c>
      <c r="C9304" s="407" t="s">
        <v>181</v>
      </c>
      <c r="D9304" s="407">
        <v>37.49</v>
      </c>
      <c r="E9304" s="407">
        <v>2790</v>
      </c>
      <c r="F9304" s="3075">
        <f>E9304*D9304</f>
        <v>104597.1</v>
      </c>
      <c r="G9304" s="1610"/>
      <c r="H9304" s="1610"/>
      <c r="I9304" s="1877"/>
      <c r="J9304" s="415">
        <v>46235</v>
      </c>
      <c r="K9304" s="3076">
        <v>0</v>
      </c>
      <c r="L9304" s="1602">
        <v>1361</v>
      </c>
      <c r="M9304" s="3077">
        <v>44482</v>
      </c>
      <c r="N9304" s="407">
        <v>120</v>
      </c>
      <c r="O9304" s="407">
        <v>0</v>
      </c>
      <c r="P9304" s="407">
        <v>60</v>
      </c>
      <c r="Q9304" s="407"/>
      <c r="R9304" s="407"/>
      <c r="S9304" s="407"/>
      <c r="T9304" s="422"/>
      <c r="U9304" s="407"/>
      <c r="V9304" s="407"/>
      <c r="W9304" s="407"/>
      <c r="X9304" s="407"/>
      <c r="Y9304" s="407"/>
      <c r="Z9304" s="1610"/>
      <c r="AA9304" s="1610"/>
      <c r="AB9304" s="1610"/>
      <c r="AC9304" s="1507">
        <f t="shared" ref="AC9304:AC9322" si="3355">E9304+G9304-N9304-O9304-AA9304-P9304-Q9304-R9304-S9304-T9304-U9304-V9304-W9304-X9304-Y9304</f>
        <v>2610</v>
      </c>
      <c r="AD9304" s="1508">
        <f t="shared" ref="AD9304:AD9322" si="3356">D9304*AC9304</f>
        <v>97848.900000000009</v>
      </c>
      <c r="AE9304" s="14">
        <f t="shared" ref="AE9304:AE9322" si="3357">(J9304-"01.04.2023")/30</f>
        <v>40.6</v>
      </c>
      <c r="AF9304" s="14">
        <f t="shared" ref="AF9304:AF9322" si="3358">(N9304+O9304+P9304+Q9304+R9304+S9304+T9304+U9304+V9304+W9304+X9304+Y9304)/3</f>
        <v>60</v>
      </c>
      <c r="AG9304" s="14">
        <f t="shared" ref="AG9304:AG9322" si="3359">AC9304/AF9304</f>
        <v>43.5</v>
      </c>
      <c r="AH9304" s="14">
        <f t="shared" ref="AH9304:AH9322" si="3360">AG9304-AE9304</f>
        <v>2.8999999999999986</v>
      </c>
      <c r="AI9304" s="14">
        <f t="shared" ref="AI9304:AI9322" si="3361">AC9304-(AE9304*AF9304)</f>
        <v>174</v>
      </c>
      <c r="AJ9304" s="3078"/>
    </row>
    <row r="9305" spans="1:38" ht="15.75">
      <c r="A9305" s="1487">
        <v>9</v>
      </c>
      <c r="B9305" s="393" t="s">
        <v>2684</v>
      </c>
      <c r="C9305" s="365" t="s">
        <v>181</v>
      </c>
      <c r="D9305" s="365">
        <v>30.06</v>
      </c>
      <c r="E9305" s="365">
        <v>460</v>
      </c>
      <c r="F9305" s="3069">
        <f t="shared" ref="F9305:F9322" si="3362">D9305*E9305</f>
        <v>13827.599999999999</v>
      </c>
      <c r="G9305" s="374"/>
      <c r="H9305" s="374"/>
      <c r="I9305" s="1867"/>
      <c r="J9305" s="412">
        <v>46126</v>
      </c>
      <c r="K9305" s="381">
        <v>0</v>
      </c>
      <c r="L9305" s="393">
        <v>1361</v>
      </c>
      <c r="M9305" s="3079">
        <v>44482</v>
      </c>
      <c r="N9305" s="365">
        <v>30</v>
      </c>
      <c r="O9305" s="365">
        <v>30</v>
      </c>
      <c r="P9305" s="365">
        <v>60</v>
      </c>
      <c r="Q9305" s="365"/>
      <c r="R9305" s="365"/>
      <c r="S9305" s="365"/>
      <c r="T9305" s="379"/>
      <c r="U9305" s="365"/>
      <c r="V9305" s="365"/>
      <c r="W9305" s="365"/>
      <c r="X9305" s="365"/>
      <c r="Y9305" s="365"/>
      <c r="Z9305" s="374"/>
      <c r="AA9305" s="374"/>
      <c r="AB9305" s="374"/>
      <c r="AC9305" s="1507">
        <f t="shared" si="3355"/>
        <v>340</v>
      </c>
      <c r="AD9305" s="1508">
        <f t="shared" si="3356"/>
        <v>10220.4</v>
      </c>
      <c r="AE9305" s="14">
        <f t="shared" si="3357"/>
        <v>36.966666666666669</v>
      </c>
      <c r="AF9305" s="14">
        <f t="shared" si="3358"/>
        <v>40</v>
      </c>
      <c r="AG9305" s="14">
        <f t="shared" si="3359"/>
        <v>8.5</v>
      </c>
      <c r="AH9305" s="14">
        <f t="shared" si="3360"/>
        <v>-28.466666666666669</v>
      </c>
      <c r="AI9305" s="14">
        <f t="shared" si="3361"/>
        <v>-1138.6666666666667</v>
      </c>
      <c r="AJ9305" s="425"/>
    </row>
    <row r="9306" spans="1:38" ht="15.75">
      <c r="A9306" s="3074">
        <v>10</v>
      </c>
      <c r="B9306" s="393" t="s">
        <v>2685</v>
      </c>
      <c r="C9306" s="365" t="s">
        <v>181</v>
      </c>
      <c r="D9306" s="365">
        <v>30.57</v>
      </c>
      <c r="E9306" s="365">
        <v>355</v>
      </c>
      <c r="F9306" s="3069">
        <f t="shared" si="3362"/>
        <v>10852.35</v>
      </c>
      <c r="G9306" s="374"/>
      <c r="H9306" s="374"/>
      <c r="I9306" s="1867"/>
      <c r="J9306" s="412">
        <v>46121</v>
      </c>
      <c r="K9306" s="381">
        <v>0</v>
      </c>
      <c r="L9306" s="393">
        <v>1361</v>
      </c>
      <c r="M9306" s="3079">
        <v>44482</v>
      </c>
      <c r="N9306" s="365">
        <v>90</v>
      </c>
      <c r="O9306" s="365">
        <v>60</v>
      </c>
      <c r="P9306" s="365">
        <v>30</v>
      </c>
      <c r="Q9306" s="365"/>
      <c r="R9306" s="365"/>
      <c r="S9306" s="365"/>
      <c r="T9306" s="379"/>
      <c r="U9306" s="365"/>
      <c r="V9306" s="365"/>
      <c r="W9306" s="365"/>
      <c r="X9306" s="365"/>
      <c r="Y9306" s="365"/>
      <c r="Z9306" s="374"/>
      <c r="AA9306" s="374"/>
      <c r="AB9306" s="374"/>
      <c r="AC9306" s="1507">
        <f t="shared" si="3355"/>
        <v>175</v>
      </c>
      <c r="AD9306" s="1508">
        <f t="shared" si="3356"/>
        <v>5349.75</v>
      </c>
      <c r="AE9306" s="14">
        <f t="shared" si="3357"/>
        <v>36.799999999999997</v>
      </c>
      <c r="AF9306" s="14">
        <f t="shared" si="3358"/>
        <v>60</v>
      </c>
      <c r="AG9306" s="14">
        <f t="shared" si="3359"/>
        <v>2.9166666666666665</v>
      </c>
      <c r="AH9306" s="14">
        <f t="shared" si="3360"/>
        <v>-33.883333333333333</v>
      </c>
      <c r="AI9306" s="14">
        <f t="shared" si="3361"/>
        <v>-2033</v>
      </c>
      <c r="AJ9306" s="425"/>
    </row>
    <row r="9307" spans="1:38" ht="15.75">
      <c r="A9307" s="3074">
        <v>11</v>
      </c>
      <c r="B9307" s="419" t="s">
        <v>2686</v>
      </c>
      <c r="C9307" s="407" t="s">
        <v>181</v>
      </c>
      <c r="D9307" s="407">
        <v>45.1</v>
      </c>
      <c r="E9307" s="365">
        <v>6630</v>
      </c>
      <c r="F9307" s="3069">
        <f t="shared" si="3362"/>
        <v>299013</v>
      </c>
      <c r="G9307" s="374"/>
      <c r="H9307" s="374"/>
      <c r="I9307" s="1867"/>
      <c r="J9307" s="415">
        <v>45597</v>
      </c>
      <c r="K9307" s="381">
        <v>0</v>
      </c>
      <c r="L9307" s="393">
        <v>1569</v>
      </c>
      <c r="M9307" s="3079">
        <v>44538</v>
      </c>
      <c r="N9307" s="365">
        <v>60</v>
      </c>
      <c r="O9307" s="365">
        <v>150</v>
      </c>
      <c r="P9307" s="365">
        <v>60</v>
      </c>
      <c r="Q9307" s="365"/>
      <c r="R9307" s="365"/>
      <c r="S9307" s="365"/>
      <c r="T9307" s="379"/>
      <c r="U9307" s="365"/>
      <c r="V9307" s="365"/>
      <c r="W9307" s="365"/>
      <c r="X9307" s="365"/>
      <c r="Y9307" s="365"/>
      <c r="Z9307" s="374"/>
      <c r="AA9307" s="374"/>
      <c r="AB9307" s="374"/>
      <c r="AC9307" s="1507">
        <f t="shared" si="3355"/>
        <v>6360</v>
      </c>
      <c r="AD9307" s="1508">
        <f t="shared" si="3356"/>
        <v>286836</v>
      </c>
      <c r="AE9307" s="14">
        <f t="shared" si="3357"/>
        <v>19.333333333333332</v>
      </c>
      <c r="AF9307" s="14">
        <f t="shared" si="3358"/>
        <v>90</v>
      </c>
      <c r="AG9307" s="14">
        <f t="shared" si="3359"/>
        <v>70.666666666666671</v>
      </c>
      <c r="AH9307" s="14">
        <f t="shared" si="3360"/>
        <v>51.333333333333343</v>
      </c>
      <c r="AI9307" s="14">
        <f t="shared" si="3361"/>
        <v>4620</v>
      </c>
      <c r="AJ9307" s="425"/>
    </row>
    <row r="9308" spans="1:38" ht="15.75">
      <c r="A9308" s="1487">
        <v>12</v>
      </c>
      <c r="B9308" s="1602" t="s">
        <v>2687</v>
      </c>
      <c r="C9308" s="407" t="s">
        <v>181</v>
      </c>
      <c r="D9308" s="407">
        <v>36.06</v>
      </c>
      <c r="E9308" s="365">
        <v>407</v>
      </c>
      <c r="F9308" s="3069">
        <f t="shared" si="3362"/>
        <v>14676.42</v>
      </c>
      <c r="G9308" s="374"/>
      <c r="H9308" s="374"/>
      <c r="I9308" s="1867"/>
      <c r="J9308" s="415">
        <v>45235</v>
      </c>
      <c r="K9308" s="381">
        <v>0</v>
      </c>
      <c r="L9308" s="393">
        <v>1361</v>
      </c>
      <c r="M9308" s="3079">
        <v>44482</v>
      </c>
      <c r="N9308" s="365">
        <v>25</v>
      </c>
      <c r="O9308" s="365">
        <v>10</v>
      </c>
      <c r="P9308" s="365">
        <v>50</v>
      </c>
      <c r="Q9308" s="365"/>
      <c r="R9308" s="365"/>
      <c r="S9308" s="365"/>
      <c r="T9308" s="379"/>
      <c r="U9308" s="365"/>
      <c r="V9308" s="365"/>
      <c r="W9308" s="365"/>
      <c r="X9308" s="365"/>
      <c r="Y9308" s="365"/>
      <c r="Z9308" s="374"/>
      <c r="AA9308" s="374"/>
      <c r="AB9308" s="374"/>
      <c r="AC9308" s="1507">
        <f t="shared" si="3355"/>
        <v>322</v>
      </c>
      <c r="AD9308" s="1508">
        <f t="shared" si="3356"/>
        <v>11611.320000000002</v>
      </c>
      <c r="AE9308" s="14">
        <f t="shared" si="3357"/>
        <v>7.2666666666666666</v>
      </c>
      <c r="AF9308" s="14">
        <f t="shared" si="3358"/>
        <v>28.333333333333332</v>
      </c>
      <c r="AG9308" s="14">
        <f t="shared" si="3359"/>
        <v>11.364705882352942</v>
      </c>
      <c r="AH9308" s="14">
        <f t="shared" si="3360"/>
        <v>4.098039215686275</v>
      </c>
      <c r="AI9308" s="14">
        <f t="shared" si="3361"/>
        <v>116.11111111111111</v>
      </c>
      <c r="AJ9308" s="425"/>
    </row>
    <row r="9309" spans="1:38" ht="15.75">
      <c r="A9309" s="3074">
        <v>13</v>
      </c>
      <c r="B9309" s="1602" t="s">
        <v>2688</v>
      </c>
      <c r="C9309" s="407" t="s">
        <v>181</v>
      </c>
      <c r="D9309" s="407">
        <v>36.67</v>
      </c>
      <c r="E9309" s="365">
        <v>145</v>
      </c>
      <c r="F9309" s="3069">
        <f t="shared" si="3362"/>
        <v>5317.1500000000005</v>
      </c>
      <c r="G9309" s="374"/>
      <c r="H9309" s="374"/>
      <c r="I9309" s="1867"/>
      <c r="J9309" s="415">
        <v>45326</v>
      </c>
      <c r="K9309" s="381">
        <v>0</v>
      </c>
      <c r="L9309" s="393">
        <v>1361</v>
      </c>
      <c r="M9309" s="3079">
        <v>44482</v>
      </c>
      <c r="N9309" s="365">
        <v>25</v>
      </c>
      <c r="O9309" s="365">
        <v>20</v>
      </c>
      <c r="P9309" s="365">
        <v>10</v>
      </c>
      <c r="Q9309" s="365"/>
      <c r="R9309" s="365"/>
      <c r="S9309" s="365"/>
      <c r="T9309" s="379"/>
      <c r="U9309" s="365"/>
      <c r="V9309" s="365"/>
      <c r="W9309" s="365"/>
      <c r="X9309" s="365"/>
      <c r="Y9309" s="365"/>
      <c r="Z9309" s="374"/>
      <c r="AA9309" s="374"/>
      <c r="AB9309" s="374"/>
      <c r="AC9309" s="1507">
        <f t="shared" si="3355"/>
        <v>90</v>
      </c>
      <c r="AD9309" s="1508">
        <f t="shared" si="3356"/>
        <v>3300.3</v>
      </c>
      <c r="AE9309" s="14">
        <f t="shared" si="3357"/>
        <v>10.3</v>
      </c>
      <c r="AF9309" s="14">
        <f t="shared" si="3358"/>
        <v>18.333333333333332</v>
      </c>
      <c r="AG9309" s="14">
        <f t="shared" si="3359"/>
        <v>4.9090909090909092</v>
      </c>
      <c r="AH9309" s="14">
        <f t="shared" si="3360"/>
        <v>-5.3909090909090915</v>
      </c>
      <c r="AI9309" s="14">
        <f t="shared" si="3361"/>
        <v>-98.833333333333343</v>
      </c>
      <c r="AJ9309" s="425"/>
      <c r="AK9309" s="3080"/>
      <c r="AL9309" s="3080"/>
    </row>
    <row r="9310" spans="1:38" ht="15.75">
      <c r="A9310" s="3074">
        <v>14</v>
      </c>
      <c r="B9310" s="419" t="s">
        <v>2689</v>
      </c>
      <c r="C9310" s="407" t="s">
        <v>181</v>
      </c>
      <c r="D9310" s="407">
        <v>63.74</v>
      </c>
      <c r="E9310" s="365">
        <v>740</v>
      </c>
      <c r="F9310" s="3069">
        <f t="shared" si="3362"/>
        <v>47167.6</v>
      </c>
      <c r="G9310" s="374"/>
      <c r="H9310" s="374"/>
      <c r="I9310" s="1867"/>
      <c r="J9310" s="415">
        <v>45474</v>
      </c>
      <c r="K9310" s="381">
        <v>0</v>
      </c>
      <c r="L9310" s="393">
        <v>1569</v>
      </c>
      <c r="M9310" s="3079">
        <v>44538</v>
      </c>
      <c r="N9310" s="365">
        <v>150</v>
      </c>
      <c r="O9310" s="365">
        <v>0</v>
      </c>
      <c r="P9310" s="365">
        <v>0</v>
      </c>
      <c r="Q9310" s="365"/>
      <c r="R9310" s="365"/>
      <c r="S9310" s="365"/>
      <c r="T9310" s="379"/>
      <c r="U9310" s="365"/>
      <c r="V9310" s="365"/>
      <c r="W9310" s="365"/>
      <c r="X9310" s="365"/>
      <c r="Y9310" s="365"/>
      <c r="Z9310" s="374"/>
      <c r="AA9310" s="374"/>
      <c r="AB9310" s="374"/>
      <c r="AC9310" s="1507">
        <f t="shared" si="3355"/>
        <v>590</v>
      </c>
      <c r="AD9310" s="1508">
        <f t="shared" si="3356"/>
        <v>37606.6</v>
      </c>
      <c r="AE9310" s="14">
        <f t="shared" si="3357"/>
        <v>15.233333333333333</v>
      </c>
      <c r="AF9310" s="14">
        <f t="shared" si="3358"/>
        <v>50</v>
      </c>
      <c r="AG9310" s="14">
        <f t="shared" si="3359"/>
        <v>11.8</v>
      </c>
      <c r="AH9310" s="14">
        <f t="shared" si="3360"/>
        <v>-3.4333333333333318</v>
      </c>
      <c r="AI9310" s="14">
        <f t="shared" si="3361"/>
        <v>-171.66666666666663</v>
      </c>
      <c r="AJ9310" s="425"/>
      <c r="AK9310" s="3081"/>
      <c r="AL9310" s="3081"/>
    </row>
    <row r="9311" spans="1:38" ht="15.75">
      <c r="A9311" s="1487">
        <v>15</v>
      </c>
      <c r="B9311" s="3066" t="s">
        <v>2690</v>
      </c>
      <c r="C9311" s="365" t="s">
        <v>181</v>
      </c>
      <c r="D9311" s="365">
        <v>36.28</v>
      </c>
      <c r="E9311" s="365">
        <v>1150</v>
      </c>
      <c r="F9311" s="3069">
        <f t="shared" si="3362"/>
        <v>41722</v>
      </c>
      <c r="G9311" s="374"/>
      <c r="H9311" s="374"/>
      <c r="I9311" s="1867"/>
      <c r="J9311" s="412">
        <v>46082</v>
      </c>
      <c r="K9311" s="381">
        <v>0</v>
      </c>
      <c r="L9311" s="393">
        <v>1298</v>
      </c>
      <c r="M9311" s="3079">
        <v>44468</v>
      </c>
      <c r="N9311" s="365">
        <v>180</v>
      </c>
      <c r="O9311" s="365">
        <v>120</v>
      </c>
      <c r="P9311" s="365">
        <v>120</v>
      </c>
      <c r="Q9311" s="365"/>
      <c r="R9311" s="365"/>
      <c r="S9311" s="365"/>
      <c r="T9311" s="379"/>
      <c r="U9311" s="365"/>
      <c r="V9311" s="365"/>
      <c r="W9311" s="365"/>
      <c r="X9311" s="365"/>
      <c r="Y9311" s="365"/>
      <c r="Z9311" s="374"/>
      <c r="AA9311" s="374"/>
      <c r="AB9311" s="374"/>
      <c r="AC9311" s="1507">
        <f t="shared" si="3355"/>
        <v>730</v>
      </c>
      <c r="AD9311" s="1508">
        <f t="shared" si="3356"/>
        <v>26484.400000000001</v>
      </c>
      <c r="AE9311" s="14">
        <f t="shared" si="3357"/>
        <v>35.5</v>
      </c>
      <c r="AF9311" s="14">
        <f t="shared" si="3358"/>
        <v>140</v>
      </c>
      <c r="AG9311" s="14">
        <f t="shared" si="3359"/>
        <v>5.2142857142857144</v>
      </c>
      <c r="AH9311" s="14">
        <f t="shared" si="3360"/>
        <v>-30.285714285714285</v>
      </c>
      <c r="AI9311" s="14">
        <f t="shared" si="3361"/>
        <v>-4240</v>
      </c>
      <c r="AJ9311" s="425"/>
      <c r="AK9311" s="3081"/>
      <c r="AL9311" s="3081"/>
    </row>
    <row r="9312" spans="1:38" ht="15.75">
      <c r="A9312" s="3074">
        <v>16</v>
      </c>
      <c r="B9312" s="3066" t="s">
        <v>2690</v>
      </c>
      <c r="C9312" s="365" t="s">
        <v>181</v>
      </c>
      <c r="D9312" s="365">
        <v>49.22</v>
      </c>
      <c r="E9312" s="365">
        <v>420</v>
      </c>
      <c r="F9312" s="3069">
        <f t="shared" si="3362"/>
        <v>20672.399999999998</v>
      </c>
      <c r="G9312" s="374"/>
      <c r="H9312" s="374"/>
      <c r="I9312" s="1867"/>
      <c r="J9312" s="412">
        <v>46204</v>
      </c>
      <c r="K9312" s="381">
        <v>0</v>
      </c>
      <c r="L9312" s="393">
        <v>1361</v>
      </c>
      <c r="M9312" s="3079">
        <v>44482</v>
      </c>
      <c r="N9312" s="365">
        <v>0</v>
      </c>
      <c r="O9312" s="365">
        <v>0</v>
      </c>
      <c r="P9312" s="365">
        <v>0</v>
      </c>
      <c r="Q9312" s="365"/>
      <c r="R9312" s="365"/>
      <c r="S9312" s="365"/>
      <c r="T9312" s="379"/>
      <c r="U9312" s="365"/>
      <c r="V9312" s="365"/>
      <c r="W9312" s="365"/>
      <c r="X9312" s="365"/>
      <c r="Y9312" s="365"/>
      <c r="Z9312" s="374"/>
      <c r="AA9312" s="374"/>
      <c r="AB9312" s="374"/>
      <c r="AC9312" s="1507">
        <f t="shared" si="3355"/>
        <v>420</v>
      </c>
      <c r="AD9312" s="1508">
        <f t="shared" si="3356"/>
        <v>20672.399999999998</v>
      </c>
      <c r="AE9312" s="14">
        <f t="shared" si="3357"/>
        <v>39.56666666666667</v>
      </c>
      <c r="AF9312" s="14">
        <f t="shared" si="3358"/>
        <v>0</v>
      </c>
      <c r="AG9312" s="14" t="e">
        <f t="shared" si="3359"/>
        <v>#DIV/0!</v>
      </c>
      <c r="AH9312" s="14" t="e">
        <f t="shared" si="3360"/>
        <v>#DIV/0!</v>
      </c>
      <c r="AI9312" s="14">
        <f t="shared" si="3361"/>
        <v>420</v>
      </c>
      <c r="AJ9312" s="425"/>
      <c r="AK9312" s="3081"/>
      <c r="AL9312" s="3081"/>
    </row>
    <row r="9313" spans="1:41" ht="15.75" customHeight="1">
      <c r="A9313" s="3074">
        <v>17</v>
      </c>
      <c r="B9313" s="410" t="s">
        <v>4914</v>
      </c>
      <c r="C9313" s="365" t="s">
        <v>181</v>
      </c>
      <c r="D9313" s="365">
        <v>41.62</v>
      </c>
      <c r="E9313" s="365">
        <v>16140</v>
      </c>
      <c r="F9313" s="368">
        <f t="shared" si="3362"/>
        <v>671746.79999999993</v>
      </c>
      <c r="G9313" s="374"/>
      <c r="H9313" s="3082"/>
      <c r="I9313" s="434"/>
      <c r="J9313" s="412">
        <v>46327</v>
      </c>
      <c r="K9313" s="381">
        <v>0</v>
      </c>
      <c r="L9313" s="393"/>
      <c r="M9313" s="3079"/>
      <c r="N9313" s="365">
        <v>1050</v>
      </c>
      <c r="O9313" s="365">
        <v>690</v>
      </c>
      <c r="P9313" s="365">
        <v>900</v>
      </c>
      <c r="Q9313" s="365"/>
      <c r="R9313" s="365"/>
      <c r="S9313" s="365"/>
      <c r="T9313" s="379"/>
      <c r="U9313" s="365"/>
      <c r="V9313" s="365"/>
      <c r="W9313" s="365"/>
      <c r="X9313" s="365"/>
      <c r="Y9313" s="365"/>
      <c r="Z9313" s="374"/>
      <c r="AA9313" s="374"/>
      <c r="AB9313" s="374"/>
      <c r="AC9313" s="1507">
        <f t="shared" si="3355"/>
        <v>13500</v>
      </c>
      <c r="AD9313" s="1508">
        <f t="shared" si="3356"/>
        <v>561870</v>
      </c>
      <c r="AE9313" s="14">
        <f t="shared" si="3357"/>
        <v>43.666666666666664</v>
      </c>
      <c r="AF9313" s="14">
        <f t="shared" si="3358"/>
        <v>880</v>
      </c>
      <c r="AG9313" s="14">
        <f t="shared" si="3359"/>
        <v>15.340909090909092</v>
      </c>
      <c r="AH9313" s="14">
        <f t="shared" si="3360"/>
        <v>-28.325757575757571</v>
      </c>
      <c r="AI9313" s="14">
        <f t="shared" si="3361"/>
        <v>-24926.666666666664</v>
      </c>
      <c r="AJ9313" s="425"/>
      <c r="AK9313" s="3081"/>
      <c r="AL9313" s="3081"/>
    </row>
    <row r="9314" spans="1:41" ht="34.5" customHeight="1">
      <c r="A9314" s="1487">
        <v>18</v>
      </c>
      <c r="B9314" s="410" t="s">
        <v>4915</v>
      </c>
      <c r="C9314" s="365" t="s">
        <v>181</v>
      </c>
      <c r="D9314" s="365">
        <v>54.16</v>
      </c>
      <c r="E9314" s="365">
        <v>140</v>
      </c>
      <c r="F9314" s="368">
        <f t="shared" si="3362"/>
        <v>7582.4</v>
      </c>
      <c r="G9314" s="365"/>
      <c r="H9314" s="3083"/>
      <c r="I9314" s="370"/>
      <c r="J9314" s="412">
        <v>46478</v>
      </c>
      <c r="K9314" s="381">
        <v>0</v>
      </c>
      <c r="L9314" s="393"/>
      <c r="M9314" s="3079"/>
      <c r="N9314" s="365">
        <v>30</v>
      </c>
      <c r="O9314" s="365">
        <v>10</v>
      </c>
      <c r="P9314" s="365">
        <v>20</v>
      </c>
      <c r="Q9314" s="365"/>
      <c r="R9314" s="365"/>
      <c r="S9314" s="365"/>
      <c r="T9314" s="379"/>
      <c r="U9314" s="365"/>
      <c r="V9314" s="365"/>
      <c r="W9314" s="365"/>
      <c r="X9314" s="365"/>
      <c r="Y9314" s="365"/>
      <c r="Z9314" s="374"/>
      <c r="AA9314" s="374"/>
      <c r="AB9314" s="374"/>
      <c r="AC9314" s="1507">
        <f t="shared" si="3355"/>
        <v>80</v>
      </c>
      <c r="AD9314" s="1508">
        <f t="shared" si="3356"/>
        <v>4332.7999999999993</v>
      </c>
      <c r="AE9314" s="14">
        <f t="shared" si="3357"/>
        <v>48.7</v>
      </c>
      <c r="AF9314" s="14">
        <f t="shared" si="3358"/>
        <v>20</v>
      </c>
      <c r="AG9314" s="14">
        <f t="shared" si="3359"/>
        <v>4</v>
      </c>
      <c r="AH9314" s="14">
        <f t="shared" si="3360"/>
        <v>-44.7</v>
      </c>
      <c r="AI9314" s="14">
        <f t="shared" si="3361"/>
        <v>-894</v>
      </c>
      <c r="AJ9314" s="425"/>
      <c r="AK9314" s="3081"/>
      <c r="AL9314" s="3081"/>
    </row>
    <row r="9315" spans="1:41" ht="34.5" customHeight="1">
      <c r="A9315" s="3074">
        <v>19</v>
      </c>
      <c r="B9315" s="410" t="s">
        <v>4916</v>
      </c>
      <c r="C9315" s="365" t="s">
        <v>181</v>
      </c>
      <c r="D9315" s="368">
        <v>25</v>
      </c>
      <c r="E9315" s="365">
        <v>84</v>
      </c>
      <c r="F9315" s="368">
        <f t="shared" si="3362"/>
        <v>2100</v>
      </c>
      <c r="G9315" s="365"/>
      <c r="H9315" s="3083"/>
      <c r="I9315" s="370"/>
      <c r="J9315" s="412">
        <v>46478</v>
      </c>
      <c r="K9315" s="381">
        <v>0</v>
      </c>
      <c r="L9315" s="393"/>
      <c r="M9315" s="3079"/>
      <c r="N9315" s="365">
        <v>0</v>
      </c>
      <c r="O9315" s="365">
        <v>0</v>
      </c>
      <c r="P9315" s="365">
        <v>0</v>
      </c>
      <c r="Q9315" s="365"/>
      <c r="R9315" s="365"/>
      <c r="S9315" s="365"/>
      <c r="T9315" s="379"/>
      <c r="U9315" s="365"/>
      <c r="V9315" s="365"/>
      <c r="W9315" s="365"/>
      <c r="X9315" s="365"/>
      <c r="Y9315" s="365"/>
      <c r="Z9315" s="374"/>
      <c r="AA9315" s="374"/>
      <c r="AB9315" s="374"/>
      <c r="AC9315" s="1507">
        <f t="shared" si="3355"/>
        <v>84</v>
      </c>
      <c r="AD9315" s="1508">
        <f t="shared" si="3356"/>
        <v>2100</v>
      </c>
      <c r="AE9315" s="14">
        <f t="shared" si="3357"/>
        <v>48.7</v>
      </c>
      <c r="AF9315" s="14">
        <f t="shared" si="3358"/>
        <v>0</v>
      </c>
      <c r="AG9315" s="14" t="e">
        <f t="shared" si="3359"/>
        <v>#DIV/0!</v>
      </c>
      <c r="AH9315" s="14" t="e">
        <f t="shared" si="3360"/>
        <v>#DIV/0!</v>
      </c>
      <c r="AI9315" s="14">
        <f t="shared" si="3361"/>
        <v>84</v>
      </c>
      <c r="AJ9315" s="425"/>
      <c r="AK9315" s="3081"/>
      <c r="AL9315" s="3081"/>
    </row>
    <row r="9316" spans="1:41" ht="34.5" customHeight="1">
      <c r="A9316" s="3074">
        <v>20</v>
      </c>
      <c r="B9316" s="410" t="s">
        <v>5570</v>
      </c>
      <c r="C9316" s="425" t="s">
        <v>181</v>
      </c>
      <c r="D9316" s="368">
        <v>24</v>
      </c>
      <c r="E9316" s="425">
        <v>435</v>
      </c>
      <c r="F9316" s="368">
        <f t="shared" si="3362"/>
        <v>10440</v>
      </c>
      <c r="G9316" s="425"/>
      <c r="H9316" s="3069"/>
      <c r="I9316" s="3084"/>
      <c r="J9316" s="416">
        <v>46539</v>
      </c>
      <c r="K9316" s="381"/>
      <c r="L9316" s="393"/>
      <c r="M9316" s="3079"/>
      <c r="N9316" s="365">
        <v>90</v>
      </c>
      <c r="O9316" s="365">
        <v>30</v>
      </c>
      <c r="P9316" s="365">
        <v>60</v>
      </c>
      <c r="Q9316" s="365"/>
      <c r="R9316" s="365"/>
      <c r="S9316" s="365"/>
      <c r="T9316" s="379"/>
      <c r="U9316" s="365"/>
      <c r="V9316" s="365"/>
      <c r="W9316" s="365"/>
      <c r="X9316" s="365"/>
      <c r="Y9316" s="365"/>
      <c r="Z9316" s="374"/>
      <c r="AA9316" s="374"/>
      <c r="AB9316" s="374"/>
      <c r="AC9316" s="1507">
        <f t="shared" si="3355"/>
        <v>255</v>
      </c>
      <c r="AD9316" s="1508">
        <f t="shared" si="3356"/>
        <v>6120</v>
      </c>
      <c r="AE9316" s="14">
        <f t="shared" si="3357"/>
        <v>50.733333333333334</v>
      </c>
      <c r="AF9316" s="14">
        <f t="shared" si="3358"/>
        <v>60</v>
      </c>
      <c r="AG9316" s="14">
        <f t="shared" si="3359"/>
        <v>4.25</v>
      </c>
      <c r="AH9316" s="14">
        <f t="shared" si="3360"/>
        <v>-46.483333333333334</v>
      </c>
      <c r="AI9316" s="14">
        <f t="shared" si="3361"/>
        <v>-2789</v>
      </c>
      <c r="AJ9316" s="425"/>
      <c r="AK9316" s="3081"/>
      <c r="AL9316" s="3081"/>
    </row>
    <row r="9317" spans="1:41" ht="24.75" customHeight="1">
      <c r="A9317" s="1487">
        <v>21</v>
      </c>
      <c r="B9317" s="410" t="s">
        <v>5571</v>
      </c>
      <c r="C9317" s="425" t="s">
        <v>181</v>
      </c>
      <c r="D9317" s="365">
        <v>53.31</v>
      </c>
      <c r="E9317" s="425">
        <v>21</v>
      </c>
      <c r="F9317" s="368">
        <f t="shared" si="3362"/>
        <v>1119.51</v>
      </c>
      <c r="G9317" s="425"/>
      <c r="H9317" s="3069"/>
      <c r="I9317" s="3084"/>
      <c r="J9317" s="416">
        <v>46478</v>
      </c>
      <c r="K9317" s="381">
        <v>0</v>
      </c>
      <c r="L9317" s="393"/>
      <c r="M9317" s="3079"/>
      <c r="N9317" s="365">
        <v>0</v>
      </c>
      <c r="O9317" s="365">
        <v>0</v>
      </c>
      <c r="P9317" s="365">
        <v>0</v>
      </c>
      <c r="Q9317" s="365"/>
      <c r="R9317" s="365"/>
      <c r="S9317" s="365"/>
      <c r="T9317" s="379"/>
      <c r="U9317" s="365"/>
      <c r="V9317" s="365"/>
      <c r="W9317" s="365"/>
      <c r="X9317" s="365"/>
      <c r="Y9317" s="365"/>
      <c r="Z9317" s="374"/>
      <c r="AA9317" s="374"/>
      <c r="AB9317" s="374"/>
      <c r="AC9317" s="1507">
        <f t="shared" si="3355"/>
        <v>21</v>
      </c>
      <c r="AD9317" s="1508">
        <f t="shared" si="3356"/>
        <v>1119.51</v>
      </c>
      <c r="AE9317" s="14">
        <f t="shared" si="3357"/>
        <v>48.7</v>
      </c>
      <c r="AF9317" s="14">
        <f t="shared" si="3358"/>
        <v>0</v>
      </c>
      <c r="AG9317" s="14" t="e">
        <f t="shared" si="3359"/>
        <v>#DIV/0!</v>
      </c>
      <c r="AH9317" s="14" t="e">
        <f t="shared" si="3360"/>
        <v>#DIV/0!</v>
      </c>
      <c r="AI9317" s="14">
        <f t="shared" si="3361"/>
        <v>21</v>
      </c>
      <c r="AJ9317" s="425"/>
      <c r="AK9317" s="3085"/>
      <c r="AL9317" s="3085"/>
      <c r="AM9317" s="2724"/>
      <c r="AN9317" s="2724"/>
      <c r="AO9317" s="2724"/>
    </row>
    <row r="9318" spans="1:41" ht="15.75">
      <c r="A9318" s="3074">
        <v>22</v>
      </c>
      <c r="B9318" s="410" t="s">
        <v>6416</v>
      </c>
      <c r="C9318" s="425" t="s">
        <v>181</v>
      </c>
      <c r="D9318" s="365">
        <v>41.51</v>
      </c>
      <c r="E9318" s="425">
        <v>8370</v>
      </c>
      <c r="F9318" s="368">
        <f t="shared" si="3362"/>
        <v>347438.7</v>
      </c>
      <c r="G9318" s="425"/>
      <c r="H9318" s="3069"/>
      <c r="I9318" s="3084"/>
      <c r="J9318" s="416">
        <v>46569</v>
      </c>
      <c r="K9318" s="381">
        <v>0</v>
      </c>
      <c r="L9318" s="393"/>
      <c r="M9318" s="3079"/>
      <c r="N9318" s="365">
        <v>540</v>
      </c>
      <c r="O9318" s="365">
        <v>450</v>
      </c>
      <c r="P9318" s="365">
        <v>480</v>
      </c>
      <c r="Q9318" s="365"/>
      <c r="R9318" s="365"/>
      <c r="S9318" s="365"/>
      <c r="T9318" s="379"/>
      <c r="U9318" s="365"/>
      <c r="V9318" s="365"/>
      <c r="W9318" s="365"/>
      <c r="X9318" s="365"/>
      <c r="Y9318" s="365"/>
      <c r="Z9318" s="374"/>
      <c r="AA9318" s="374"/>
      <c r="AB9318" s="374"/>
      <c r="AC9318" s="1507">
        <f t="shared" si="3355"/>
        <v>6900</v>
      </c>
      <c r="AD9318" s="1508">
        <f t="shared" si="3356"/>
        <v>286419</v>
      </c>
      <c r="AE9318" s="14">
        <f t="shared" si="3357"/>
        <v>51.733333333333334</v>
      </c>
      <c r="AF9318" s="14">
        <f t="shared" si="3358"/>
        <v>490</v>
      </c>
      <c r="AG9318" s="14">
        <f t="shared" si="3359"/>
        <v>14.081632653061224</v>
      </c>
      <c r="AH9318" s="14">
        <f t="shared" si="3360"/>
        <v>-37.651700680272114</v>
      </c>
      <c r="AI9318" s="14">
        <f t="shared" si="3361"/>
        <v>-18449.333333333332</v>
      </c>
      <c r="AJ9318" s="425"/>
      <c r="AK9318" s="3085"/>
      <c r="AL9318" s="3085"/>
      <c r="AM9318" s="2724"/>
      <c r="AN9318" s="2724"/>
      <c r="AO9318" s="2724"/>
    </row>
    <row r="9319" spans="1:41" ht="15.75">
      <c r="A9319" s="3074">
        <v>23</v>
      </c>
      <c r="B9319" s="393" t="s">
        <v>2691</v>
      </c>
      <c r="C9319" s="365" t="s">
        <v>181</v>
      </c>
      <c r="D9319" s="365">
        <v>14.83</v>
      </c>
      <c r="E9319" s="365">
        <v>10</v>
      </c>
      <c r="F9319" s="368">
        <f t="shared" si="3362"/>
        <v>148.30000000000001</v>
      </c>
      <c r="G9319" s="421"/>
      <c r="H9319" s="374"/>
      <c r="I9319" s="1867"/>
      <c r="J9319" s="412">
        <v>45413</v>
      </c>
      <c r="K9319" s="381">
        <v>0</v>
      </c>
      <c r="L9319" s="393">
        <v>1491</v>
      </c>
      <c r="M9319" s="3079">
        <v>43823</v>
      </c>
      <c r="N9319" s="365">
        <v>0</v>
      </c>
      <c r="O9319" s="365">
        <v>0</v>
      </c>
      <c r="P9319" s="365">
        <v>0</v>
      </c>
      <c r="Q9319" s="365"/>
      <c r="R9319" s="365"/>
      <c r="S9319" s="365"/>
      <c r="T9319" s="379"/>
      <c r="U9319" s="365"/>
      <c r="V9319" s="365"/>
      <c r="W9319" s="365"/>
      <c r="X9319" s="365"/>
      <c r="Y9319" s="365"/>
      <c r="Z9319" s="374"/>
      <c r="AA9319" s="374"/>
      <c r="AB9319" s="374"/>
      <c r="AC9319" s="1507">
        <f t="shared" si="3355"/>
        <v>10</v>
      </c>
      <c r="AD9319" s="1508">
        <f t="shared" si="3356"/>
        <v>148.30000000000001</v>
      </c>
      <c r="AE9319" s="14">
        <f t="shared" si="3357"/>
        <v>13.2</v>
      </c>
      <c r="AF9319" s="14">
        <f t="shared" si="3358"/>
        <v>0</v>
      </c>
      <c r="AG9319" s="14" t="e">
        <f t="shared" si="3359"/>
        <v>#DIV/0!</v>
      </c>
      <c r="AH9319" s="14" t="e">
        <f t="shared" si="3360"/>
        <v>#DIV/0!</v>
      </c>
      <c r="AI9319" s="14">
        <f t="shared" si="3361"/>
        <v>10</v>
      </c>
      <c r="AJ9319" s="425"/>
      <c r="AK9319" s="3085"/>
      <c r="AL9319" s="3085"/>
      <c r="AM9319" s="2724"/>
      <c r="AN9319" s="2724"/>
      <c r="AO9319" s="2724"/>
    </row>
    <row r="9320" spans="1:41" ht="15.75">
      <c r="A9320" s="1487">
        <v>24</v>
      </c>
      <c r="B9320" s="393" t="s">
        <v>2692</v>
      </c>
      <c r="C9320" s="365" t="s">
        <v>181</v>
      </c>
      <c r="D9320" s="365">
        <v>24.93</v>
      </c>
      <c r="E9320" s="365">
        <v>45</v>
      </c>
      <c r="F9320" s="368">
        <f t="shared" si="3362"/>
        <v>1121.8499999999999</v>
      </c>
      <c r="G9320" s="421"/>
      <c r="H9320" s="374"/>
      <c r="I9320" s="1867"/>
      <c r="J9320" s="412">
        <v>45352</v>
      </c>
      <c r="K9320" s="381">
        <v>0</v>
      </c>
      <c r="L9320" s="393">
        <v>1491</v>
      </c>
      <c r="M9320" s="3079">
        <v>43823</v>
      </c>
      <c r="N9320" s="365">
        <v>10</v>
      </c>
      <c r="O9320" s="365">
        <v>0</v>
      </c>
      <c r="P9320" s="365">
        <v>1</v>
      </c>
      <c r="Q9320" s="365"/>
      <c r="R9320" s="365"/>
      <c r="S9320" s="365"/>
      <c r="T9320" s="379"/>
      <c r="U9320" s="365"/>
      <c r="V9320" s="365"/>
      <c r="W9320" s="365"/>
      <c r="X9320" s="365"/>
      <c r="Y9320" s="365"/>
      <c r="Z9320" s="374"/>
      <c r="AA9320" s="374"/>
      <c r="AB9320" s="374"/>
      <c r="AC9320" s="1507">
        <f t="shared" si="3355"/>
        <v>34</v>
      </c>
      <c r="AD9320" s="1508">
        <f t="shared" si="3356"/>
        <v>847.62</v>
      </c>
      <c r="AE9320" s="14">
        <f t="shared" si="3357"/>
        <v>11.166666666666666</v>
      </c>
      <c r="AF9320" s="14">
        <f t="shared" si="3358"/>
        <v>3.6666666666666665</v>
      </c>
      <c r="AG9320" s="14">
        <f t="shared" si="3359"/>
        <v>9.2727272727272734</v>
      </c>
      <c r="AH9320" s="14">
        <f t="shared" si="3360"/>
        <v>-1.8939393939393927</v>
      </c>
      <c r="AI9320" s="14">
        <f t="shared" si="3361"/>
        <v>-6.9444444444444429</v>
      </c>
      <c r="AJ9320" s="425"/>
      <c r="AK9320" s="3085"/>
      <c r="AL9320" s="3085"/>
      <c r="AM9320" s="2724"/>
      <c r="AN9320" s="2724"/>
      <c r="AO9320" s="2724"/>
    </row>
    <row r="9321" spans="1:41" ht="15.75">
      <c r="A9321" s="3074">
        <v>25</v>
      </c>
      <c r="B9321" s="1602" t="s">
        <v>4917</v>
      </c>
      <c r="C9321" s="407" t="s">
        <v>181</v>
      </c>
      <c r="D9321" s="407">
        <v>224.7</v>
      </c>
      <c r="E9321" s="365">
        <v>402</v>
      </c>
      <c r="F9321" s="368">
        <f t="shared" si="3362"/>
        <v>90329.4</v>
      </c>
      <c r="G9321" s="365"/>
      <c r="H9321" s="3083"/>
      <c r="I9321" s="370"/>
      <c r="J9321" s="415">
        <v>45658</v>
      </c>
      <c r="K9321" s="381"/>
      <c r="L9321" s="393"/>
      <c r="M9321" s="3079"/>
      <c r="N9321" s="365">
        <v>28</v>
      </c>
      <c r="O9321" s="365">
        <v>16</v>
      </c>
      <c r="P9321" s="365">
        <v>22</v>
      </c>
      <c r="Q9321" s="365"/>
      <c r="R9321" s="365"/>
      <c r="S9321" s="365"/>
      <c r="T9321" s="379"/>
      <c r="U9321" s="365"/>
      <c r="V9321" s="365"/>
      <c r="W9321" s="365"/>
      <c r="X9321" s="365"/>
      <c r="Y9321" s="365"/>
      <c r="Z9321" s="374"/>
      <c r="AA9321" s="374"/>
      <c r="AB9321" s="374"/>
      <c r="AC9321" s="1507">
        <f t="shared" si="3355"/>
        <v>336</v>
      </c>
      <c r="AD9321" s="1508">
        <f t="shared" si="3356"/>
        <v>75499.199999999997</v>
      </c>
      <c r="AE9321" s="14">
        <f t="shared" si="3357"/>
        <v>21.366666666666667</v>
      </c>
      <c r="AF9321" s="14">
        <f t="shared" si="3358"/>
        <v>22</v>
      </c>
      <c r="AG9321" s="14">
        <f t="shared" si="3359"/>
        <v>15.272727272727273</v>
      </c>
      <c r="AH9321" s="14">
        <f t="shared" si="3360"/>
        <v>-6.0939393939393938</v>
      </c>
      <c r="AI9321" s="14">
        <f t="shared" si="3361"/>
        <v>-134.06666666666666</v>
      </c>
      <c r="AJ9321" s="425"/>
      <c r="AK9321" s="3085"/>
      <c r="AL9321" s="3085"/>
      <c r="AM9321" s="2724"/>
      <c r="AN9321" s="2724"/>
      <c r="AO9321" s="2724"/>
    </row>
    <row r="9322" spans="1:41" ht="15.75">
      <c r="A9322" s="3074">
        <v>26</v>
      </c>
      <c r="B9322" s="393" t="s">
        <v>2693</v>
      </c>
      <c r="C9322" s="365" t="s">
        <v>181</v>
      </c>
      <c r="D9322" s="365">
        <v>6.96</v>
      </c>
      <c r="E9322" s="365">
        <v>328</v>
      </c>
      <c r="F9322" s="368">
        <f t="shared" si="3362"/>
        <v>2282.88</v>
      </c>
      <c r="G9322" s="374"/>
      <c r="H9322" s="374"/>
      <c r="I9322" s="1867"/>
      <c r="J9322" s="412">
        <v>45078</v>
      </c>
      <c r="K9322" s="381">
        <v>0</v>
      </c>
      <c r="L9322" s="393">
        <v>1491</v>
      </c>
      <c r="M9322" s="3079">
        <v>43823</v>
      </c>
      <c r="N9322" s="365">
        <v>11</v>
      </c>
      <c r="O9322" s="365">
        <v>7</v>
      </c>
      <c r="P9322" s="365">
        <v>18</v>
      </c>
      <c r="Q9322" s="365"/>
      <c r="R9322" s="365"/>
      <c r="S9322" s="365"/>
      <c r="T9322" s="379"/>
      <c r="U9322" s="365"/>
      <c r="V9322" s="365"/>
      <c r="W9322" s="365"/>
      <c r="X9322" s="365"/>
      <c r="Y9322" s="365"/>
      <c r="Z9322" s="374"/>
      <c r="AA9322" s="374"/>
      <c r="AB9322" s="374"/>
      <c r="AC9322" s="1507">
        <f t="shared" si="3355"/>
        <v>292</v>
      </c>
      <c r="AD9322" s="1508">
        <f t="shared" si="3356"/>
        <v>2032.32</v>
      </c>
      <c r="AE9322" s="14">
        <f t="shared" si="3357"/>
        <v>2.0333333333333332</v>
      </c>
      <c r="AF9322" s="14">
        <f t="shared" si="3358"/>
        <v>12</v>
      </c>
      <c r="AG9322" s="14">
        <f t="shared" si="3359"/>
        <v>24.333333333333332</v>
      </c>
      <c r="AH9322" s="14">
        <f t="shared" si="3360"/>
        <v>22.299999999999997</v>
      </c>
      <c r="AI9322" s="14">
        <f t="shared" si="3361"/>
        <v>267.60000000000002</v>
      </c>
      <c r="AJ9322" s="425"/>
      <c r="AK9322" s="3085"/>
      <c r="AL9322" s="3085"/>
      <c r="AM9322" s="2724"/>
      <c r="AN9322" s="2724"/>
      <c r="AO9322" s="2724"/>
    </row>
    <row r="9323" spans="1:41" ht="23.25" customHeight="1">
      <c r="A9323" s="3070" t="s">
        <v>9944</v>
      </c>
      <c r="B9323" s="3086"/>
      <c r="C9323" s="3086"/>
      <c r="D9323" s="1879"/>
      <c r="E9323" s="379"/>
      <c r="F9323" s="3087"/>
      <c r="G9323" s="3088"/>
      <c r="H9323" s="387"/>
      <c r="I9323" s="3089"/>
      <c r="J9323" s="417"/>
      <c r="K9323" s="3090"/>
      <c r="L9323" s="387"/>
      <c r="M9323" s="3089"/>
      <c r="N9323" s="384"/>
      <c r="O9323" s="384"/>
      <c r="P9323" s="384"/>
      <c r="Q9323" s="387"/>
      <c r="R9323" s="384"/>
      <c r="S9323" s="384"/>
      <c r="T9323" s="387"/>
      <c r="U9323" s="3091"/>
      <c r="V9323" s="384"/>
      <c r="W9323" s="384"/>
      <c r="X9323" s="387"/>
      <c r="Y9323" s="384"/>
      <c r="Z9323" s="387"/>
      <c r="AA9323" s="387"/>
      <c r="AB9323" s="387"/>
      <c r="AC9323" s="3090"/>
      <c r="AD9323" s="384"/>
      <c r="AE9323" s="409"/>
      <c r="AF9323" s="409"/>
      <c r="AG9323" s="418"/>
      <c r="AH9323" s="418"/>
      <c r="AI9323" s="418"/>
      <c r="AJ9323" s="3092"/>
      <c r="AK9323" s="3085"/>
      <c r="AL9323" s="3085"/>
      <c r="AM9323" s="2724"/>
      <c r="AN9323" s="2724"/>
      <c r="AO9323" s="2724"/>
    </row>
    <row r="9324" spans="1:41" ht="15.75">
      <c r="A9324" s="1487">
        <v>27</v>
      </c>
      <c r="B9324" s="419" t="s">
        <v>4310</v>
      </c>
      <c r="C9324" s="407" t="s">
        <v>153</v>
      </c>
      <c r="D9324" s="407">
        <v>20.966010000000001</v>
      </c>
      <c r="E9324" s="421">
        <v>240</v>
      </c>
      <c r="F9324" s="3093">
        <f>D9324*E9324</f>
        <v>5031.8424000000005</v>
      </c>
      <c r="G9324" s="379"/>
      <c r="H9324" s="3094"/>
      <c r="I9324" s="3095"/>
      <c r="J9324" s="415">
        <v>45292</v>
      </c>
      <c r="K9324" s="3076">
        <v>0</v>
      </c>
      <c r="L9324" s="1610"/>
      <c r="M9324" s="1877"/>
      <c r="N9324" s="420">
        <v>150</v>
      </c>
      <c r="O9324" s="420">
        <v>0</v>
      </c>
      <c r="P9324" s="420">
        <v>30</v>
      </c>
      <c r="Q9324" s="420"/>
      <c r="R9324" s="407"/>
      <c r="S9324" s="407"/>
      <c r="T9324" s="420"/>
      <c r="U9324" s="420"/>
      <c r="V9324" s="407"/>
      <c r="W9324" s="407"/>
      <c r="X9324" s="420"/>
      <c r="Y9324" s="407"/>
      <c r="Z9324" s="1610"/>
      <c r="AA9324" s="1610"/>
      <c r="AB9324" s="1610"/>
      <c r="AC9324" s="1507">
        <f t="shared" ref="AC9324:AC9343" si="3363">E9324+G9324-N9324-O9324-AA9324-P9324-Q9324-R9324-S9324-T9324-U9324-V9324-W9324-X9324-Y9324</f>
        <v>60</v>
      </c>
      <c r="AD9324" s="1508">
        <f t="shared" ref="AD9324:AD9343" si="3364">D9324*AC9324</f>
        <v>1257.9606000000001</v>
      </c>
      <c r="AE9324" s="14">
        <f t="shared" ref="AE9324:AE9343" si="3365">(J9324-"01.04.2023")/30</f>
        <v>9.1666666666666661</v>
      </c>
      <c r="AF9324" s="14">
        <f t="shared" ref="AF9324:AF9343" si="3366">(N9324+O9324+P9324+Q9324+R9324+S9324+T9324+U9324+V9324+W9324+X9324+Y9324)/3</f>
        <v>60</v>
      </c>
      <c r="AG9324" s="14">
        <f t="shared" ref="AG9324:AG9343" si="3367">AC9324/AF9324</f>
        <v>1</v>
      </c>
      <c r="AH9324" s="14">
        <f t="shared" ref="AH9324:AH9343" si="3368">AG9324-AE9324</f>
        <v>-8.1666666666666661</v>
      </c>
      <c r="AI9324" s="14">
        <f t="shared" ref="AI9324:AI9343" si="3369">AC9324-(AE9324*AF9324)</f>
        <v>-490</v>
      </c>
      <c r="AJ9324" s="427"/>
      <c r="AK9324" s="3085"/>
      <c r="AL9324" s="3085"/>
      <c r="AM9324" s="2724"/>
      <c r="AN9324" s="2724"/>
      <c r="AO9324" s="2724"/>
    </row>
    <row r="9325" spans="1:41" ht="15.75">
      <c r="A9325" s="1487">
        <v>28</v>
      </c>
      <c r="B9325" s="419" t="s">
        <v>4310</v>
      </c>
      <c r="C9325" s="407" t="s">
        <v>153</v>
      </c>
      <c r="D9325" s="407">
        <v>20.966010000000001</v>
      </c>
      <c r="E9325" s="421"/>
      <c r="F9325" s="3093"/>
      <c r="G9325" s="379">
        <v>2400</v>
      </c>
      <c r="H9325" s="3094">
        <v>50318.43</v>
      </c>
      <c r="I9325" s="3095">
        <v>44945</v>
      </c>
      <c r="J9325" s="415">
        <v>45292</v>
      </c>
      <c r="K9325" s="3076">
        <v>0</v>
      </c>
      <c r="L9325" s="1610"/>
      <c r="M9325" s="1877"/>
      <c r="N9325" s="420">
        <v>240</v>
      </c>
      <c r="O9325" s="420">
        <v>810</v>
      </c>
      <c r="P9325" s="420">
        <v>210</v>
      </c>
      <c r="Q9325" s="420"/>
      <c r="R9325" s="407"/>
      <c r="S9325" s="407"/>
      <c r="T9325" s="420"/>
      <c r="U9325" s="420"/>
      <c r="V9325" s="407"/>
      <c r="W9325" s="407"/>
      <c r="X9325" s="420"/>
      <c r="Y9325" s="407"/>
      <c r="Z9325" s="1610"/>
      <c r="AA9325" s="1610"/>
      <c r="AB9325" s="1610"/>
      <c r="AC9325" s="1507">
        <f t="shared" si="3363"/>
        <v>1140</v>
      </c>
      <c r="AD9325" s="1508">
        <f t="shared" si="3364"/>
        <v>23901.251400000001</v>
      </c>
      <c r="AE9325" s="14">
        <f t="shared" si="3365"/>
        <v>9.1666666666666661</v>
      </c>
      <c r="AF9325" s="14">
        <f t="shared" si="3366"/>
        <v>420</v>
      </c>
      <c r="AG9325" s="14">
        <f t="shared" si="3367"/>
        <v>2.7142857142857144</v>
      </c>
      <c r="AH9325" s="14">
        <f t="shared" si="3368"/>
        <v>-6.4523809523809517</v>
      </c>
      <c r="AI9325" s="14">
        <f t="shared" si="3369"/>
        <v>-2709.9999999999995</v>
      </c>
      <c r="AJ9325" s="427"/>
      <c r="AK9325" s="3085"/>
      <c r="AL9325" s="3085"/>
      <c r="AM9325" s="2724"/>
      <c r="AN9325" s="2724"/>
      <c r="AO9325" s="2724"/>
    </row>
    <row r="9326" spans="1:41" ht="15.75">
      <c r="A9326" s="1487">
        <v>30</v>
      </c>
      <c r="B9326" s="410" t="s">
        <v>2705</v>
      </c>
      <c r="C9326" s="365" t="s">
        <v>153</v>
      </c>
      <c r="D9326" s="365">
        <v>1.90157</v>
      </c>
      <c r="E9326" s="421"/>
      <c r="F9326" s="3093"/>
      <c r="G9326" s="379">
        <v>600</v>
      </c>
      <c r="H9326" s="3093">
        <f>G9326*D9326</f>
        <v>1140.942</v>
      </c>
      <c r="I9326" s="3095">
        <v>44945</v>
      </c>
      <c r="J9326" s="412">
        <v>45716</v>
      </c>
      <c r="K9326" s="3076">
        <v>0</v>
      </c>
      <c r="L9326" s="1610"/>
      <c r="M9326" s="1877"/>
      <c r="N9326" s="407">
        <v>60</v>
      </c>
      <c r="O9326" s="407">
        <v>240</v>
      </c>
      <c r="P9326" s="407">
        <v>30</v>
      </c>
      <c r="Q9326" s="407"/>
      <c r="R9326" s="407"/>
      <c r="S9326" s="407"/>
      <c r="T9326" s="407"/>
      <c r="U9326" s="407"/>
      <c r="V9326" s="365"/>
      <c r="W9326" s="365"/>
      <c r="X9326" s="421"/>
      <c r="Y9326" s="365"/>
      <c r="Z9326" s="374"/>
      <c r="AA9326" s="374"/>
      <c r="AB9326" s="374"/>
      <c r="AC9326" s="1507">
        <f t="shared" si="3363"/>
        <v>270</v>
      </c>
      <c r="AD9326" s="1508">
        <f t="shared" si="3364"/>
        <v>513.4239</v>
      </c>
      <c r="AE9326" s="14">
        <f t="shared" si="3365"/>
        <v>23.3</v>
      </c>
      <c r="AF9326" s="14">
        <f t="shared" si="3366"/>
        <v>110</v>
      </c>
      <c r="AG9326" s="14">
        <f t="shared" si="3367"/>
        <v>2.4545454545454546</v>
      </c>
      <c r="AH9326" s="14">
        <f t="shared" si="3368"/>
        <v>-20.845454545454547</v>
      </c>
      <c r="AI9326" s="14">
        <f t="shared" si="3369"/>
        <v>-2293</v>
      </c>
      <c r="AJ9326" s="427"/>
      <c r="AK9326" s="3085"/>
      <c r="AL9326" s="3085"/>
      <c r="AM9326" s="2724"/>
      <c r="AN9326" s="2724"/>
      <c r="AO9326" s="2724"/>
    </row>
    <row r="9327" spans="1:41" ht="15.75">
      <c r="A9327" s="1487">
        <v>31</v>
      </c>
      <c r="B9327" s="410" t="s">
        <v>2705</v>
      </c>
      <c r="C9327" s="365" t="s">
        <v>153</v>
      </c>
      <c r="D9327" s="365">
        <v>1.90157</v>
      </c>
      <c r="E9327" s="421"/>
      <c r="F9327" s="3093"/>
      <c r="G9327" s="379">
        <v>600</v>
      </c>
      <c r="H9327" s="3093">
        <f>G9327*D9327</f>
        <v>1140.942</v>
      </c>
      <c r="I9327" s="3095">
        <v>44988</v>
      </c>
      <c r="J9327" s="412">
        <v>45716</v>
      </c>
      <c r="K9327" s="3076">
        <v>0</v>
      </c>
      <c r="L9327" s="1610"/>
      <c r="M9327" s="1877"/>
      <c r="N9327" s="407">
        <v>0</v>
      </c>
      <c r="O9327" s="407">
        <v>0</v>
      </c>
      <c r="P9327" s="407">
        <v>0</v>
      </c>
      <c r="Q9327" s="407"/>
      <c r="R9327" s="407"/>
      <c r="S9327" s="407"/>
      <c r="T9327" s="407"/>
      <c r="U9327" s="407"/>
      <c r="V9327" s="365"/>
      <c r="W9327" s="365"/>
      <c r="X9327" s="421"/>
      <c r="Y9327" s="365"/>
      <c r="Z9327" s="374"/>
      <c r="AA9327" s="374"/>
      <c r="AB9327" s="374"/>
      <c r="AC9327" s="1507">
        <f t="shared" si="3363"/>
        <v>600</v>
      </c>
      <c r="AD9327" s="1508">
        <f t="shared" si="3364"/>
        <v>1140.942</v>
      </c>
      <c r="AE9327" s="14">
        <f t="shared" si="3365"/>
        <v>23.3</v>
      </c>
      <c r="AF9327" s="14">
        <f t="shared" si="3366"/>
        <v>0</v>
      </c>
      <c r="AG9327" s="14" t="e">
        <f t="shared" si="3367"/>
        <v>#DIV/0!</v>
      </c>
      <c r="AH9327" s="14" t="e">
        <f t="shared" si="3368"/>
        <v>#DIV/0!</v>
      </c>
      <c r="AI9327" s="14">
        <f t="shared" si="3369"/>
        <v>600</v>
      </c>
      <c r="AJ9327" s="427"/>
      <c r="AK9327" s="3085"/>
      <c r="AL9327" s="3085"/>
      <c r="AM9327" s="2724"/>
      <c r="AN9327" s="2724"/>
      <c r="AO9327" s="2724"/>
    </row>
    <row r="9328" spans="1:41" ht="15.75">
      <c r="A9328" s="1487">
        <v>34</v>
      </c>
      <c r="B9328" s="410" t="s">
        <v>2695</v>
      </c>
      <c r="C9328" s="421" t="s">
        <v>153</v>
      </c>
      <c r="D9328" s="421">
        <v>0.40339999999999998</v>
      </c>
      <c r="E9328" s="421">
        <v>1490</v>
      </c>
      <c r="F9328" s="3093">
        <f>D9328*E9328</f>
        <v>601.06599999999992</v>
      </c>
      <c r="G9328" s="421"/>
      <c r="H9328" s="3093"/>
      <c r="I9328" s="3095"/>
      <c r="J9328" s="408">
        <v>45352</v>
      </c>
      <c r="K9328" s="381">
        <v>0</v>
      </c>
      <c r="L9328" s="374"/>
      <c r="M9328" s="1867"/>
      <c r="N9328" s="421">
        <v>1170</v>
      </c>
      <c r="O9328" s="421">
        <v>180</v>
      </c>
      <c r="P9328" s="421">
        <v>20</v>
      </c>
      <c r="Q9328" s="421"/>
      <c r="R9328" s="365"/>
      <c r="S9328" s="365"/>
      <c r="T9328" s="421"/>
      <c r="U9328" s="421"/>
      <c r="V9328" s="365"/>
      <c r="W9328" s="365"/>
      <c r="X9328" s="421"/>
      <c r="Y9328" s="365"/>
      <c r="Z9328" s="374"/>
      <c r="AA9328" s="374"/>
      <c r="AB9328" s="374"/>
      <c r="AC9328" s="1507">
        <f t="shared" si="3363"/>
        <v>120</v>
      </c>
      <c r="AD9328" s="1508">
        <f t="shared" si="3364"/>
        <v>48.408000000000001</v>
      </c>
      <c r="AE9328" s="14">
        <f t="shared" si="3365"/>
        <v>11.166666666666666</v>
      </c>
      <c r="AF9328" s="14">
        <f t="shared" si="3366"/>
        <v>456.66666666666669</v>
      </c>
      <c r="AG9328" s="14">
        <f t="shared" si="3367"/>
        <v>0.26277372262773724</v>
      </c>
      <c r="AH9328" s="14">
        <f t="shared" si="3368"/>
        <v>-10.90389294403893</v>
      </c>
      <c r="AI9328" s="14">
        <f t="shared" si="3369"/>
        <v>-4979.4444444444443</v>
      </c>
      <c r="AJ9328" s="425"/>
      <c r="AK9328" s="3085"/>
      <c r="AL9328" s="3085"/>
      <c r="AM9328" s="2724"/>
      <c r="AN9328" s="2724"/>
      <c r="AO9328" s="2724"/>
    </row>
    <row r="9329" spans="1:41" ht="15.75">
      <c r="A9329" s="1487">
        <v>35</v>
      </c>
      <c r="B9329" s="410" t="s">
        <v>235</v>
      </c>
      <c r="C9329" s="365" t="s">
        <v>265</v>
      </c>
      <c r="D9329" s="365">
        <v>6.88</v>
      </c>
      <c r="E9329" s="365">
        <v>74976</v>
      </c>
      <c r="F9329" s="368">
        <f>D9329*E9329</f>
        <v>515834.88</v>
      </c>
      <c r="G9329" s="379"/>
      <c r="H9329" s="3093"/>
      <c r="I9329" s="3095"/>
      <c r="J9329" s="412">
        <v>45501</v>
      </c>
      <c r="K9329" s="381">
        <v>0</v>
      </c>
      <c r="L9329" s="374"/>
      <c r="M9329" s="1867"/>
      <c r="N9329" s="365">
        <v>13476</v>
      </c>
      <c r="O9329" s="365">
        <v>2250</v>
      </c>
      <c r="P9329" s="365">
        <v>2750</v>
      </c>
      <c r="Q9329" s="365"/>
      <c r="R9329" s="365"/>
      <c r="S9329" s="365"/>
      <c r="T9329" s="379"/>
      <c r="U9329" s="365"/>
      <c r="V9329" s="365"/>
      <c r="W9329" s="365"/>
      <c r="X9329" s="365"/>
      <c r="Y9329" s="365"/>
      <c r="Z9329" s="374"/>
      <c r="AA9329" s="374"/>
      <c r="AB9329" s="374"/>
      <c r="AC9329" s="1507">
        <f t="shared" si="3363"/>
        <v>56500</v>
      </c>
      <c r="AD9329" s="1508">
        <f t="shared" si="3364"/>
        <v>388720</v>
      </c>
      <c r="AE9329" s="14">
        <f t="shared" si="3365"/>
        <v>16.133333333333333</v>
      </c>
      <c r="AF9329" s="14">
        <f t="shared" si="3366"/>
        <v>6158.666666666667</v>
      </c>
      <c r="AG9329" s="14">
        <f t="shared" si="3367"/>
        <v>9.174063650140722</v>
      </c>
      <c r="AH9329" s="14">
        <f t="shared" si="3368"/>
        <v>-6.9592696831926109</v>
      </c>
      <c r="AI9329" s="14">
        <f t="shared" si="3369"/>
        <v>-42859.822222222225</v>
      </c>
      <c r="AJ9329" s="425"/>
      <c r="AK9329" s="3085"/>
      <c r="AL9329" s="3085"/>
      <c r="AM9329" s="2724"/>
      <c r="AN9329" s="2724"/>
      <c r="AO9329" s="2724"/>
    </row>
    <row r="9330" spans="1:41" ht="15.75">
      <c r="A9330" s="1487">
        <v>36</v>
      </c>
      <c r="B9330" s="410" t="s">
        <v>9945</v>
      </c>
      <c r="C9330" s="365" t="s">
        <v>153</v>
      </c>
      <c r="D9330" s="365">
        <v>2.8035800000000002</v>
      </c>
      <c r="E9330" s="365"/>
      <c r="F9330" s="368"/>
      <c r="G9330" s="379">
        <v>360</v>
      </c>
      <c r="H9330" s="3093">
        <f>G9330*D9330</f>
        <v>1009.2888</v>
      </c>
      <c r="I9330" s="3095">
        <v>44988</v>
      </c>
      <c r="J9330" s="412">
        <v>45535</v>
      </c>
      <c r="K9330" s="3076">
        <v>0</v>
      </c>
      <c r="L9330" s="1610"/>
      <c r="M9330" s="1877"/>
      <c r="N9330" s="407">
        <v>0</v>
      </c>
      <c r="O9330" s="407">
        <v>0</v>
      </c>
      <c r="P9330" s="407">
        <v>60</v>
      </c>
      <c r="Q9330" s="407"/>
      <c r="R9330" s="407"/>
      <c r="S9330" s="407"/>
      <c r="T9330" s="422"/>
      <c r="U9330" s="407"/>
      <c r="V9330" s="365"/>
      <c r="W9330" s="365"/>
      <c r="X9330" s="365"/>
      <c r="Y9330" s="365"/>
      <c r="Z9330" s="374"/>
      <c r="AA9330" s="374"/>
      <c r="AB9330" s="374"/>
      <c r="AC9330" s="1507">
        <f t="shared" si="3363"/>
        <v>300</v>
      </c>
      <c r="AD9330" s="1508">
        <f t="shared" si="3364"/>
        <v>841.07400000000007</v>
      </c>
      <c r="AE9330" s="14">
        <f t="shared" si="3365"/>
        <v>17.266666666666666</v>
      </c>
      <c r="AF9330" s="14">
        <f t="shared" si="3366"/>
        <v>20</v>
      </c>
      <c r="AG9330" s="14">
        <f t="shared" si="3367"/>
        <v>15</v>
      </c>
      <c r="AH9330" s="14">
        <f t="shared" si="3368"/>
        <v>-2.2666666666666657</v>
      </c>
      <c r="AI9330" s="14">
        <f t="shared" si="3369"/>
        <v>-45.333333333333314</v>
      </c>
      <c r="AJ9330" s="425"/>
      <c r="AK9330" s="3085"/>
      <c r="AL9330" s="3085"/>
      <c r="AM9330" s="2724"/>
      <c r="AN9330" s="2724"/>
      <c r="AO9330" s="2724"/>
    </row>
    <row r="9331" spans="1:41" ht="15.75">
      <c r="A9331" s="1487">
        <v>37</v>
      </c>
      <c r="B9331" s="410" t="s">
        <v>6417</v>
      </c>
      <c r="C9331" s="365" t="s">
        <v>181</v>
      </c>
      <c r="D9331" s="365">
        <v>1.06</v>
      </c>
      <c r="E9331" s="365">
        <v>450</v>
      </c>
      <c r="F9331" s="3069">
        <f>D9331*E9331</f>
        <v>477</v>
      </c>
      <c r="G9331" s="379"/>
      <c r="H9331" s="3093"/>
      <c r="I9331" s="3095"/>
      <c r="J9331" s="412">
        <v>45688</v>
      </c>
      <c r="K9331" s="3076">
        <v>0</v>
      </c>
      <c r="L9331" s="1610"/>
      <c r="M9331" s="1877"/>
      <c r="N9331" s="407">
        <v>24</v>
      </c>
      <c r="O9331" s="407">
        <v>126</v>
      </c>
      <c r="P9331" s="407">
        <v>21</v>
      </c>
      <c r="Q9331" s="407"/>
      <c r="R9331" s="407"/>
      <c r="S9331" s="407"/>
      <c r="T9331" s="407"/>
      <c r="U9331" s="407"/>
      <c r="V9331" s="365"/>
      <c r="W9331" s="365"/>
      <c r="X9331" s="365"/>
      <c r="Y9331" s="365"/>
      <c r="Z9331" s="374"/>
      <c r="AA9331" s="374"/>
      <c r="AB9331" s="374"/>
      <c r="AC9331" s="1507">
        <f t="shared" si="3363"/>
        <v>279</v>
      </c>
      <c r="AD9331" s="1508">
        <f t="shared" si="3364"/>
        <v>295.74</v>
      </c>
      <c r="AE9331" s="14">
        <f t="shared" si="3365"/>
        <v>22.366666666666667</v>
      </c>
      <c r="AF9331" s="14">
        <f t="shared" si="3366"/>
        <v>57</v>
      </c>
      <c r="AG9331" s="14">
        <f t="shared" si="3367"/>
        <v>4.8947368421052628</v>
      </c>
      <c r="AH9331" s="14">
        <f t="shared" si="3368"/>
        <v>-17.471929824561403</v>
      </c>
      <c r="AI9331" s="14">
        <f t="shared" si="3369"/>
        <v>-995.90000000000009</v>
      </c>
      <c r="AJ9331" s="425"/>
      <c r="AK9331" s="3085"/>
      <c r="AL9331" s="3085"/>
      <c r="AM9331" s="2724"/>
      <c r="AN9331" s="2724"/>
      <c r="AO9331" s="2724"/>
    </row>
    <row r="9332" spans="1:41" ht="15.75">
      <c r="A9332" s="1487">
        <v>42</v>
      </c>
      <c r="B9332" s="410" t="s">
        <v>9946</v>
      </c>
      <c r="C9332" s="365" t="s">
        <v>153</v>
      </c>
      <c r="D9332" s="365">
        <v>3.93316</v>
      </c>
      <c r="E9332" s="374"/>
      <c r="F9332" s="1869"/>
      <c r="G9332" s="379">
        <v>36000</v>
      </c>
      <c r="H9332" s="3069">
        <f>G9332*D9332</f>
        <v>141593.76</v>
      </c>
      <c r="I9332" s="411">
        <v>44988</v>
      </c>
      <c r="J9332" s="412">
        <v>46022</v>
      </c>
      <c r="K9332" s="381">
        <v>0</v>
      </c>
      <c r="L9332" s="374"/>
      <c r="M9332" s="1867"/>
      <c r="N9332" s="365">
        <v>0</v>
      </c>
      <c r="O9332" s="365">
        <v>0</v>
      </c>
      <c r="P9332" s="421">
        <v>8190</v>
      </c>
      <c r="Q9332" s="421"/>
      <c r="R9332" s="365"/>
      <c r="S9332" s="365"/>
      <c r="T9332" s="421"/>
      <c r="U9332" s="421"/>
      <c r="V9332" s="365"/>
      <c r="W9332" s="365"/>
      <c r="X9332" s="421"/>
      <c r="Y9332" s="1487"/>
      <c r="Z9332" s="374"/>
      <c r="AA9332" s="374"/>
      <c r="AB9332" s="374"/>
      <c r="AC9332" s="1507">
        <f t="shared" si="3363"/>
        <v>27810</v>
      </c>
      <c r="AD9332" s="1508">
        <f t="shared" si="3364"/>
        <v>109381.1796</v>
      </c>
      <c r="AE9332" s="14">
        <f t="shared" si="3365"/>
        <v>33.5</v>
      </c>
      <c r="AF9332" s="14">
        <f t="shared" si="3366"/>
        <v>2730</v>
      </c>
      <c r="AG9332" s="14">
        <f t="shared" si="3367"/>
        <v>10.186813186813186</v>
      </c>
      <c r="AH9332" s="14">
        <f t="shared" si="3368"/>
        <v>-23.313186813186814</v>
      </c>
      <c r="AI9332" s="14">
        <f t="shared" si="3369"/>
        <v>-63645</v>
      </c>
      <c r="AJ9332" s="425"/>
      <c r="AK9332" s="3085"/>
      <c r="AL9332" s="3085"/>
      <c r="AM9332" s="2724"/>
      <c r="AN9332" s="2724"/>
      <c r="AO9332" s="2724"/>
    </row>
    <row r="9333" spans="1:41" ht="24" customHeight="1">
      <c r="A9333" s="1487">
        <v>43</v>
      </c>
      <c r="B9333" s="410" t="s">
        <v>9947</v>
      </c>
      <c r="C9333" s="365" t="s">
        <v>153</v>
      </c>
      <c r="D9333" s="365">
        <v>4.9611299999999998</v>
      </c>
      <c r="E9333" s="374"/>
      <c r="F9333" s="1869"/>
      <c r="G9333" s="379">
        <v>300</v>
      </c>
      <c r="H9333" s="3069">
        <f>G9333*D9333</f>
        <v>1488.3389999999999</v>
      </c>
      <c r="I9333" s="411">
        <v>45009</v>
      </c>
      <c r="J9333" s="412">
        <v>45382</v>
      </c>
      <c r="K9333" s="381">
        <v>0</v>
      </c>
      <c r="L9333" s="374"/>
      <c r="M9333" s="1867"/>
      <c r="N9333" s="365">
        <v>0</v>
      </c>
      <c r="O9333" s="365">
        <v>0</v>
      </c>
      <c r="P9333" s="421">
        <v>120</v>
      </c>
      <c r="Q9333" s="421"/>
      <c r="R9333" s="365"/>
      <c r="S9333" s="365"/>
      <c r="T9333" s="421"/>
      <c r="U9333" s="421"/>
      <c r="V9333" s="365"/>
      <c r="W9333" s="365"/>
      <c r="X9333" s="421"/>
      <c r="Y9333" s="1487"/>
      <c r="Z9333" s="374"/>
      <c r="AA9333" s="374"/>
      <c r="AB9333" s="374"/>
      <c r="AC9333" s="1507">
        <f t="shared" si="3363"/>
        <v>180</v>
      </c>
      <c r="AD9333" s="1508">
        <f t="shared" si="3364"/>
        <v>893.00339999999994</v>
      </c>
      <c r="AE9333" s="14">
        <f t="shared" si="3365"/>
        <v>12.166666666666666</v>
      </c>
      <c r="AF9333" s="14">
        <f t="shared" si="3366"/>
        <v>40</v>
      </c>
      <c r="AG9333" s="14">
        <f t="shared" si="3367"/>
        <v>4.5</v>
      </c>
      <c r="AH9333" s="14">
        <f t="shared" si="3368"/>
        <v>-7.6666666666666661</v>
      </c>
      <c r="AI9333" s="14">
        <f t="shared" si="3369"/>
        <v>-306.66666666666663</v>
      </c>
      <c r="AJ9333" s="425"/>
      <c r="AK9333" s="3085"/>
      <c r="AL9333" s="3085"/>
      <c r="AM9333" s="2724"/>
      <c r="AN9333" s="2724"/>
      <c r="AO9333" s="2724"/>
    </row>
    <row r="9334" spans="1:41" ht="15.75">
      <c r="A9334" s="1487">
        <v>46</v>
      </c>
      <c r="B9334" s="410" t="s">
        <v>4311</v>
      </c>
      <c r="C9334" s="365" t="s">
        <v>153</v>
      </c>
      <c r="D9334" s="365">
        <v>2.0699999999999998</v>
      </c>
      <c r="E9334" s="374"/>
      <c r="F9334" s="1869"/>
      <c r="G9334" s="379">
        <v>7200</v>
      </c>
      <c r="H9334" s="3093">
        <f>G9334*D9334</f>
        <v>14903.999999999998</v>
      </c>
      <c r="I9334" s="411">
        <v>44945</v>
      </c>
      <c r="J9334" s="412">
        <v>46143</v>
      </c>
      <c r="K9334" s="381">
        <v>0</v>
      </c>
      <c r="L9334" s="374"/>
      <c r="M9334" s="1867"/>
      <c r="N9334" s="421">
        <v>0</v>
      </c>
      <c r="O9334" s="421">
        <v>5760</v>
      </c>
      <c r="P9334" s="421">
        <v>840</v>
      </c>
      <c r="Q9334" s="421"/>
      <c r="R9334" s="365"/>
      <c r="S9334" s="365"/>
      <c r="T9334" s="421"/>
      <c r="U9334" s="421"/>
      <c r="V9334" s="365"/>
      <c r="W9334" s="365"/>
      <c r="X9334" s="421"/>
      <c r="Y9334" s="1487"/>
      <c r="Z9334" s="374"/>
      <c r="AA9334" s="374"/>
      <c r="AB9334" s="374"/>
      <c r="AC9334" s="1507">
        <f t="shared" si="3363"/>
        <v>600</v>
      </c>
      <c r="AD9334" s="1508">
        <f t="shared" si="3364"/>
        <v>1242</v>
      </c>
      <c r="AE9334" s="14">
        <f t="shared" si="3365"/>
        <v>37.533333333333331</v>
      </c>
      <c r="AF9334" s="14">
        <f t="shared" si="3366"/>
        <v>2200</v>
      </c>
      <c r="AG9334" s="14">
        <f t="shared" si="3367"/>
        <v>0.27272727272727271</v>
      </c>
      <c r="AH9334" s="14">
        <f t="shared" si="3368"/>
        <v>-37.260606060606058</v>
      </c>
      <c r="AI9334" s="14">
        <f t="shared" si="3369"/>
        <v>-81973.333333333328</v>
      </c>
      <c r="AJ9334" s="425"/>
      <c r="AK9334" s="3085"/>
      <c r="AL9334" s="3085"/>
      <c r="AM9334" s="2724"/>
      <c r="AN9334" s="2724"/>
      <c r="AO9334" s="2724"/>
    </row>
    <row r="9335" spans="1:41" ht="15.75">
      <c r="A9335" s="1487">
        <v>47</v>
      </c>
      <c r="B9335" s="410" t="s">
        <v>4311</v>
      </c>
      <c r="C9335" s="365" t="s">
        <v>153</v>
      </c>
      <c r="D9335" s="365">
        <v>2.0699999999999998</v>
      </c>
      <c r="E9335" s="374"/>
      <c r="F9335" s="1869"/>
      <c r="G9335" s="379">
        <v>12000</v>
      </c>
      <c r="H9335" s="3093">
        <f>G9335*D9335</f>
        <v>24839.999999999996</v>
      </c>
      <c r="I9335" s="411">
        <v>44988</v>
      </c>
      <c r="J9335" s="412">
        <v>46419</v>
      </c>
      <c r="K9335" s="381">
        <v>0</v>
      </c>
      <c r="L9335" s="374"/>
      <c r="M9335" s="1867"/>
      <c r="N9335" s="421">
        <v>0</v>
      </c>
      <c r="O9335" s="421">
        <v>0</v>
      </c>
      <c r="P9335" s="421">
        <v>90</v>
      </c>
      <c r="Q9335" s="421"/>
      <c r="R9335" s="365"/>
      <c r="S9335" s="365"/>
      <c r="T9335" s="421"/>
      <c r="U9335" s="421"/>
      <c r="V9335" s="365"/>
      <c r="W9335" s="365"/>
      <c r="X9335" s="421"/>
      <c r="Y9335" s="1487"/>
      <c r="Z9335" s="374"/>
      <c r="AA9335" s="374"/>
      <c r="AB9335" s="374"/>
      <c r="AC9335" s="1507">
        <f t="shared" si="3363"/>
        <v>11910</v>
      </c>
      <c r="AD9335" s="1508">
        <f t="shared" si="3364"/>
        <v>24653.699999999997</v>
      </c>
      <c r="AE9335" s="14">
        <f t="shared" si="3365"/>
        <v>46.733333333333334</v>
      </c>
      <c r="AF9335" s="14">
        <f t="shared" si="3366"/>
        <v>30</v>
      </c>
      <c r="AG9335" s="14">
        <f t="shared" si="3367"/>
        <v>397</v>
      </c>
      <c r="AH9335" s="14">
        <f t="shared" si="3368"/>
        <v>350.26666666666665</v>
      </c>
      <c r="AI9335" s="14">
        <f t="shared" si="3369"/>
        <v>10508</v>
      </c>
      <c r="AJ9335" s="425"/>
      <c r="AK9335" s="3085"/>
      <c r="AL9335" s="3085"/>
      <c r="AM9335" s="2724"/>
      <c r="AN9335" s="2724"/>
      <c r="AO9335" s="2724"/>
    </row>
    <row r="9336" spans="1:41" ht="15.75">
      <c r="A9336" s="1487">
        <v>48</v>
      </c>
      <c r="B9336" s="410" t="s">
        <v>2697</v>
      </c>
      <c r="C9336" s="365" t="s">
        <v>153</v>
      </c>
      <c r="D9336" s="365">
        <v>5.39</v>
      </c>
      <c r="E9336" s="374"/>
      <c r="F9336" s="1869"/>
      <c r="G9336" s="379">
        <v>500</v>
      </c>
      <c r="H9336" s="3093">
        <f>G9336*D9336</f>
        <v>2695</v>
      </c>
      <c r="I9336" s="411">
        <v>44945</v>
      </c>
      <c r="J9336" s="412">
        <v>45108</v>
      </c>
      <c r="K9336" s="381">
        <v>0</v>
      </c>
      <c r="L9336" s="374"/>
      <c r="M9336" s="1867"/>
      <c r="N9336" s="421">
        <v>0</v>
      </c>
      <c r="O9336" s="421">
        <v>80</v>
      </c>
      <c r="P9336" s="421">
        <v>20</v>
      </c>
      <c r="Q9336" s="421"/>
      <c r="R9336" s="365"/>
      <c r="S9336" s="365"/>
      <c r="T9336" s="421"/>
      <c r="U9336" s="421"/>
      <c r="V9336" s="365"/>
      <c r="W9336" s="365"/>
      <c r="X9336" s="421"/>
      <c r="Y9336" s="1487"/>
      <c r="Z9336" s="374"/>
      <c r="AA9336" s="374"/>
      <c r="AB9336" s="374"/>
      <c r="AC9336" s="1507">
        <f t="shared" si="3363"/>
        <v>400</v>
      </c>
      <c r="AD9336" s="1508">
        <f t="shared" si="3364"/>
        <v>2156</v>
      </c>
      <c r="AE9336" s="14">
        <f t="shared" si="3365"/>
        <v>3.0333333333333332</v>
      </c>
      <c r="AF9336" s="14">
        <f t="shared" si="3366"/>
        <v>33.333333333333336</v>
      </c>
      <c r="AG9336" s="14">
        <f t="shared" si="3367"/>
        <v>12</v>
      </c>
      <c r="AH9336" s="14">
        <f t="shared" si="3368"/>
        <v>8.9666666666666668</v>
      </c>
      <c r="AI9336" s="14">
        <f t="shared" si="3369"/>
        <v>298.88888888888891</v>
      </c>
      <c r="AJ9336" s="425"/>
      <c r="AK9336" s="3085"/>
      <c r="AL9336" s="3085"/>
      <c r="AM9336" s="2724"/>
      <c r="AN9336" s="2724"/>
      <c r="AO9336" s="2724"/>
    </row>
    <row r="9337" spans="1:41" ht="15.75">
      <c r="A9337" s="1487">
        <v>49</v>
      </c>
      <c r="B9337" s="410" t="s">
        <v>2697</v>
      </c>
      <c r="C9337" s="365" t="s">
        <v>266</v>
      </c>
      <c r="D9337" s="365">
        <v>5.34</v>
      </c>
      <c r="E9337" s="421">
        <v>90</v>
      </c>
      <c r="F9337" s="3093">
        <f>D9337*E9337</f>
        <v>480.59999999999997</v>
      </c>
      <c r="G9337" s="379"/>
      <c r="H9337" s="374"/>
      <c r="I9337" s="411"/>
      <c r="J9337" s="412">
        <v>45108</v>
      </c>
      <c r="K9337" s="381">
        <v>0</v>
      </c>
      <c r="L9337" s="374"/>
      <c r="M9337" s="1867"/>
      <c r="N9337" s="421">
        <v>30</v>
      </c>
      <c r="O9337" s="421">
        <v>0</v>
      </c>
      <c r="P9337" s="421">
        <v>0</v>
      </c>
      <c r="Q9337" s="421"/>
      <c r="R9337" s="365"/>
      <c r="S9337" s="365"/>
      <c r="T9337" s="421"/>
      <c r="U9337" s="421"/>
      <c r="V9337" s="365"/>
      <c r="W9337" s="365"/>
      <c r="X9337" s="421"/>
      <c r="Y9337" s="1487"/>
      <c r="Z9337" s="374"/>
      <c r="AA9337" s="374"/>
      <c r="AB9337" s="374"/>
      <c r="AC9337" s="1507">
        <f t="shared" si="3363"/>
        <v>60</v>
      </c>
      <c r="AD9337" s="1508">
        <f t="shared" si="3364"/>
        <v>320.39999999999998</v>
      </c>
      <c r="AE9337" s="14">
        <f t="shared" si="3365"/>
        <v>3.0333333333333332</v>
      </c>
      <c r="AF9337" s="14">
        <f t="shared" si="3366"/>
        <v>10</v>
      </c>
      <c r="AG9337" s="14">
        <f t="shared" si="3367"/>
        <v>6</v>
      </c>
      <c r="AH9337" s="14">
        <f t="shared" si="3368"/>
        <v>2.9666666666666668</v>
      </c>
      <c r="AI9337" s="14">
        <f t="shared" si="3369"/>
        <v>29.666666666666668</v>
      </c>
      <c r="AJ9337" s="425"/>
      <c r="AK9337" s="3085"/>
      <c r="AL9337" s="3085"/>
      <c r="AM9337" s="2724"/>
      <c r="AN9337" s="2724"/>
      <c r="AO9337" s="2724"/>
    </row>
    <row r="9338" spans="1:41" ht="15.75">
      <c r="A9338" s="1487">
        <v>51</v>
      </c>
      <c r="B9338" s="410" t="s">
        <v>2701</v>
      </c>
      <c r="C9338" s="365" t="s">
        <v>2699</v>
      </c>
      <c r="D9338" s="365">
        <v>44.480710000000002</v>
      </c>
      <c r="E9338" s="365">
        <v>14</v>
      </c>
      <c r="F9338" s="365">
        <f>D9338*E9338</f>
        <v>622.72994000000006</v>
      </c>
      <c r="G9338" s="379"/>
      <c r="H9338" s="393"/>
      <c r="I9338" s="3095"/>
      <c r="J9338" s="412">
        <v>44980</v>
      </c>
      <c r="K9338" s="381">
        <v>0</v>
      </c>
      <c r="L9338" s="374"/>
      <c r="M9338" s="1867"/>
      <c r="N9338" s="365">
        <v>2</v>
      </c>
      <c r="O9338" s="365">
        <v>10</v>
      </c>
      <c r="P9338" s="365">
        <v>0</v>
      </c>
      <c r="Q9338" s="365"/>
      <c r="R9338" s="365"/>
      <c r="S9338" s="365"/>
      <c r="T9338" s="379"/>
      <c r="U9338" s="365"/>
      <c r="V9338" s="365"/>
      <c r="W9338" s="365"/>
      <c r="X9338" s="365"/>
      <c r="Y9338" s="365"/>
      <c r="Z9338" s="374"/>
      <c r="AA9338" s="374"/>
      <c r="AB9338" s="374"/>
      <c r="AC9338" s="1507">
        <f t="shared" si="3363"/>
        <v>2</v>
      </c>
      <c r="AD9338" s="1508">
        <f t="shared" si="3364"/>
        <v>88.961420000000004</v>
      </c>
      <c r="AE9338" s="14">
        <f t="shared" si="3365"/>
        <v>-1.2333333333333334</v>
      </c>
      <c r="AF9338" s="14">
        <f t="shared" si="3366"/>
        <v>4</v>
      </c>
      <c r="AG9338" s="14">
        <f t="shared" si="3367"/>
        <v>0.5</v>
      </c>
      <c r="AH9338" s="14">
        <f t="shared" si="3368"/>
        <v>1.7333333333333334</v>
      </c>
      <c r="AI9338" s="14">
        <f t="shared" si="3369"/>
        <v>6.9333333333333336</v>
      </c>
      <c r="AJ9338" s="425"/>
      <c r="AK9338" s="3085"/>
      <c r="AL9338" s="3085"/>
      <c r="AM9338" s="2724"/>
      <c r="AN9338" s="2724"/>
      <c r="AO9338" s="2724"/>
    </row>
    <row r="9339" spans="1:41" ht="15.75" customHeight="1">
      <c r="A9339" s="1487">
        <v>52</v>
      </c>
      <c r="B9339" s="410" t="s">
        <v>2700</v>
      </c>
      <c r="C9339" s="365" t="s">
        <v>2699</v>
      </c>
      <c r="D9339" s="365">
        <v>44.481430000000003</v>
      </c>
      <c r="E9339" s="365">
        <v>7</v>
      </c>
      <c r="F9339" s="365">
        <f>D9339*E9339</f>
        <v>311.37001000000004</v>
      </c>
      <c r="G9339" s="379"/>
      <c r="H9339" s="3096"/>
      <c r="I9339" s="3095"/>
      <c r="J9339" s="412">
        <v>45383</v>
      </c>
      <c r="K9339" s="381">
        <v>0</v>
      </c>
      <c r="L9339" s="374"/>
      <c r="M9339" s="1867"/>
      <c r="N9339" s="365">
        <v>0</v>
      </c>
      <c r="O9339" s="365">
        <v>1</v>
      </c>
      <c r="P9339" s="365">
        <v>0</v>
      </c>
      <c r="Q9339" s="365"/>
      <c r="R9339" s="365"/>
      <c r="S9339" s="365"/>
      <c r="T9339" s="379"/>
      <c r="U9339" s="365"/>
      <c r="V9339" s="365"/>
      <c r="W9339" s="365"/>
      <c r="X9339" s="365"/>
      <c r="Y9339" s="365"/>
      <c r="Z9339" s="374"/>
      <c r="AA9339" s="374"/>
      <c r="AB9339" s="374"/>
      <c r="AC9339" s="1507">
        <f t="shared" si="3363"/>
        <v>6</v>
      </c>
      <c r="AD9339" s="1508">
        <f t="shared" si="3364"/>
        <v>266.88858000000005</v>
      </c>
      <c r="AE9339" s="14">
        <f t="shared" si="3365"/>
        <v>12.2</v>
      </c>
      <c r="AF9339" s="14">
        <f t="shared" si="3366"/>
        <v>0.33333333333333331</v>
      </c>
      <c r="AG9339" s="14">
        <f t="shared" si="3367"/>
        <v>18</v>
      </c>
      <c r="AH9339" s="14">
        <f t="shared" si="3368"/>
        <v>5.8000000000000007</v>
      </c>
      <c r="AI9339" s="14">
        <f t="shared" si="3369"/>
        <v>1.9333333333333336</v>
      </c>
      <c r="AJ9339" s="425"/>
      <c r="AK9339" s="3085"/>
      <c r="AL9339" s="3085"/>
      <c r="AM9339" s="2724"/>
      <c r="AN9339" s="2724"/>
      <c r="AO9339" s="2724"/>
    </row>
    <row r="9340" spans="1:41" ht="15.75">
      <c r="A9340" s="1487">
        <v>53</v>
      </c>
      <c r="B9340" s="410" t="s">
        <v>2698</v>
      </c>
      <c r="C9340" s="365" t="s">
        <v>2699</v>
      </c>
      <c r="D9340" s="365">
        <v>42.009830000000001</v>
      </c>
      <c r="E9340" s="365">
        <v>107</v>
      </c>
      <c r="F9340" s="365">
        <f>D9340*E9340</f>
        <v>4495.0518099999999</v>
      </c>
      <c r="G9340" s="379"/>
      <c r="H9340" s="3096"/>
      <c r="I9340" s="3095"/>
      <c r="J9340" s="412">
        <v>45200</v>
      </c>
      <c r="K9340" s="381">
        <v>0</v>
      </c>
      <c r="L9340" s="374"/>
      <c r="M9340" s="1867"/>
      <c r="N9340" s="365">
        <v>90</v>
      </c>
      <c r="O9340" s="365">
        <v>15</v>
      </c>
      <c r="P9340" s="365">
        <v>1</v>
      </c>
      <c r="Q9340" s="365"/>
      <c r="R9340" s="365"/>
      <c r="S9340" s="365"/>
      <c r="T9340" s="379"/>
      <c r="U9340" s="365"/>
      <c r="V9340" s="365"/>
      <c r="W9340" s="365"/>
      <c r="X9340" s="365"/>
      <c r="Y9340" s="365"/>
      <c r="Z9340" s="374"/>
      <c r="AA9340" s="374"/>
      <c r="AB9340" s="374"/>
      <c r="AC9340" s="1507">
        <f t="shared" si="3363"/>
        <v>1</v>
      </c>
      <c r="AD9340" s="1508">
        <f t="shared" si="3364"/>
        <v>42.009830000000001</v>
      </c>
      <c r="AE9340" s="14">
        <f t="shared" si="3365"/>
        <v>6.1</v>
      </c>
      <c r="AF9340" s="14">
        <f t="shared" si="3366"/>
        <v>35.333333333333336</v>
      </c>
      <c r="AG9340" s="14">
        <f t="shared" si="3367"/>
        <v>2.8301886792452827E-2</v>
      </c>
      <c r="AH9340" s="14">
        <f t="shared" si="3368"/>
        <v>-6.0716981132075469</v>
      </c>
      <c r="AI9340" s="14">
        <f t="shared" si="3369"/>
        <v>-214.53333333333333</v>
      </c>
      <c r="AJ9340" s="425"/>
      <c r="AK9340" s="3085"/>
      <c r="AL9340" s="3085"/>
      <c r="AM9340" s="2724"/>
      <c r="AN9340" s="2724"/>
      <c r="AO9340" s="2724"/>
    </row>
    <row r="9341" spans="1:41" ht="30" customHeight="1">
      <c r="A9341" s="1487">
        <v>54</v>
      </c>
      <c r="B9341" s="410" t="s">
        <v>2698</v>
      </c>
      <c r="C9341" s="365" t="s">
        <v>2699</v>
      </c>
      <c r="D9341" s="365">
        <v>42.009799999999998</v>
      </c>
      <c r="E9341" s="365"/>
      <c r="F9341" s="365"/>
      <c r="G9341" s="379">
        <v>100</v>
      </c>
      <c r="H9341" s="3096">
        <f>G9341*D9341</f>
        <v>4200.9799999999996</v>
      </c>
      <c r="I9341" s="3095">
        <v>44965</v>
      </c>
      <c r="J9341" s="412">
        <v>45200</v>
      </c>
      <c r="K9341" s="381">
        <v>0</v>
      </c>
      <c r="L9341" s="374"/>
      <c r="M9341" s="1867"/>
      <c r="N9341" s="365">
        <v>0</v>
      </c>
      <c r="O9341" s="365">
        <v>51</v>
      </c>
      <c r="P9341" s="365">
        <v>39</v>
      </c>
      <c r="Q9341" s="365"/>
      <c r="R9341" s="365"/>
      <c r="S9341" s="365"/>
      <c r="T9341" s="379"/>
      <c r="U9341" s="365"/>
      <c r="V9341" s="365"/>
      <c r="W9341" s="365"/>
      <c r="X9341" s="365"/>
      <c r="Y9341" s="365"/>
      <c r="Z9341" s="374"/>
      <c r="AA9341" s="374"/>
      <c r="AB9341" s="374"/>
      <c r="AC9341" s="1507">
        <f t="shared" si="3363"/>
        <v>10</v>
      </c>
      <c r="AD9341" s="1508">
        <f t="shared" si="3364"/>
        <v>420.09799999999996</v>
      </c>
      <c r="AE9341" s="14">
        <f t="shared" si="3365"/>
        <v>6.1</v>
      </c>
      <c r="AF9341" s="14">
        <f t="shared" si="3366"/>
        <v>30</v>
      </c>
      <c r="AG9341" s="14">
        <f t="shared" si="3367"/>
        <v>0.33333333333333331</v>
      </c>
      <c r="AH9341" s="14">
        <f t="shared" si="3368"/>
        <v>-5.7666666666666666</v>
      </c>
      <c r="AI9341" s="14">
        <f t="shared" si="3369"/>
        <v>-173</v>
      </c>
      <c r="AJ9341" s="425"/>
      <c r="AK9341" s="3085"/>
      <c r="AL9341" s="3085"/>
      <c r="AM9341" s="2724"/>
      <c r="AN9341" s="2724"/>
      <c r="AO9341" s="2724"/>
    </row>
    <row r="9342" spans="1:41" ht="15.75">
      <c r="A9342" s="1487">
        <v>57</v>
      </c>
      <c r="B9342" s="410" t="s">
        <v>6418</v>
      </c>
      <c r="C9342" s="365" t="s">
        <v>181</v>
      </c>
      <c r="D9342" s="365">
        <v>38.171289999999999</v>
      </c>
      <c r="E9342" s="365">
        <v>450</v>
      </c>
      <c r="F9342" s="365">
        <f>D9342*E9342</f>
        <v>17177.0805</v>
      </c>
      <c r="G9342" s="379"/>
      <c r="H9342" s="3096"/>
      <c r="I9342" s="3095"/>
      <c r="J9342" s="412">
        <v>45444</v>
      </c>
      <c r="K9342" s="381">
        <v>0</v>
      </c>
      <c r="L9342" s="374"/>
      <c r="M9342" s="1867"/>
      <c r="N9342" s="365">
        <v>42</v>
      </c>
      <c r="O9342" s="365">
        <v>4</v>
      </c>
      <c r="P9342" s="365">
        <v>33</v>
      </c>
      <c r="Q9342" s="365"/>
      <c r="R9342" s="365"/>
      <c r="S9342" s="365"/>
      <c r="T9342" s="379"/>
      <c r="U9342" s="365"/>
      <c r="V9342" s="365"/>
      <c r="W9342" s="365"/>
      <c r="X9342" s="365"/>
      <c r="Y9342" s="365"/>
      <c r="Z9342" s="374"/>
      <c r="AA9342" s="374"/>
      <c r="AB9342" s="374"/>
      <c r="AC9342" s="1507">
        <f t="shared" si="3363"/>
        <v>371</v>
      </c>
      <c r="AD9342" s="1508">
        <f t="shared" si="3364"/>
        <v>14161.54859</v>
      </c>
      <c r="AE9342" s="14">
        <f t="shared" si="3365"/>
        <v>14.233333333333333</v>
      </c>
      <c r="AF9342" s="14">
        <f t="shared" si="3366"/>
        <v>26.333333333333332</v>
      </c>
      <c r="AG9342" s="14">
        <f t="shared" si="3367"/>
        <v>14.088607594936709</v>
      </c>
      <c r="AH9342" s="14">
        <f t="shared" si="3368"/>
        <v>-0.14472573839662317</v>
      </c>
      <c r="AI9342" s="14">
        <f t="shared" si="3369"/>
        <v>-3.8111111111110745</v>
      </c>
      <c r="AJ9342" s="425"/>
      <c r="AK9342" s="3085"/>
      <c r="AL9342" s="3085"/>
      <c r="AM9342" s="2724"/>
      <c r="AN9342" s="2724"/>
      <c r="AO9342" s="2724"/>
    </row>
    <row r="9343" spans="1:41" ht="15.75">
      <c r="A9343" s="1487">
        <v>58</v>
      </c>
      <c r="B9343" s="410" t="s">
        <v>7044</v>
      </c>
      <c r="C9343" s="365" t="s">
        <v>180</v>
      </c>
      <c r="D9343" s="365">
        <v>4.1139599999999996</v>
      </c>
      <c r="E9343" s="365">
        <v>299</v>
      </c>
      <c r="F9343" s="365">
        <f>D9343*E9343</f>
        <v>1230.07404</v>
      </c>
      <c r="G9343" s="379"/>
      <c r="H9343" s="3096"/>
      <c r="I9343" s="411"/>
      <c r="J9343" s="412">
        <v>45777</v>
      </c>
      <c r="K9343" s="381">
        <v>0</v>
      </c>
      <c r="L9343" s="374"/>
      <c r="M9343" s="1867"/>
      <c r="N9343" s="423">
        <v>9</v>
      </c>
      <c r="O9343" s="407">
        <v>0</v>
      </c>
      <c r="P9343" s="407">
        <v>0</v>
      </c>
      <c r="Q9343" s="365"/>
      <c r="R9343" s="365"/>
      <c r="S9343" s="365"/>
      <c r="T9343" s="365"/>
      <c r="U9343" s="365"/>
      <c r="V9343" s="365"/>
      <c r="W9343" s="365"/>
      <c r="X9343" s="365"/>
      <c r="Y9343" s="365"/>
      <c r="Z9343" s="374"/>
      <c r="AA9343" s="374"/>
      <c r="AB9343" s="374"/>
      <c r="AC9343" s="1507">
        <f t="shared" si="3363"/>
        <v>290</v>
      </c>
      <c r="AD9343" s="1508">
        <f t="shared" si="3364"/>
        <v>1193.0483999999999</v>
      </c>
      <c r="AE9343" s="14">
        <f t="shared" si="3365"/>
        <v>25.333333333333332</v>
      </c>
      <c r="AF9343" s="14">
        <f t="shared" si="3366"/>
        <v>3</v>
      </c>
      <c r="AG9343" s="14">
        <f t="shared" si="3367"/>
        <v>96.666666666666671</v>
      </c>
      <c r="AH9343" s="14">
        <f t="shared" si="3368"/>
        <v>71.333333333333343</v>
      </c>
      <c r="AI9343" s="14">
        <f t="shared" si="3369"/>
        <v>214</v>
      </c>
      <c r="AJ9343" s="381"/>
      <c r="AK9343" s="3085"/>
      <c r="AL9343" s="3085"/>
      <c r="AM9343" s="2724"/>
      <c r="AN9343" s="2724"/>
      <c r="AO9343" s="2724"/>
    </row>
    <row r="9344" spans="1:41" ht="18.75" customHeight="1">
      <c r="A9344" s="4515" t="s">
        <v>9098</v>
      </c>
      <c r="B9344" s="4516"/>
      <c r="C9344" s="4516"/>
      <c r="D9344" s="4516"/>
      <c r="E9344" s="4516"/>
      <c r="F9344" s="4516"/>
      <c r="G9344" s="4516"/>
      <c r="H9344" s="4516"/>
      <c r="I9344" s="4516"/>
      <c r="J9344" s="4516"/>
      <c r="K9344" s="4516"/>
      <c r="L9344" s="4516"/>
      <c r="M9344" s="4516"/>
      <c r="N9344" s="4516"/>
      <c r="O9344" s="4516"/>
      <c r="P9344" s="4516"/>
      <c r="Q9344" s="4516"/>
      <c r="R9344" s="4516"/>
      <c r="S9344" s="4516"/>
      <c r="T9344" s="4516"/>
      <c r="U9344" s="4516"/>
      <c r="V9344" s="4516"/>
      <c r="W9344" s="4516"/>
      <c r="X9344" s="4516"/>
      <c r="Y9344" s="4516"/>
      <c r="Z9344" s="4516"/>
      <c r="AA9344" s="4516"/>
      <c r="AB9344" s="4516"/>
      <c r="AC9344" s="4516"/>
      <c r="AD9344" s="4516"/>
      <c r="AE9344" s="4516"/>
      <c r="AF9344" s="4516"/>
      <c r="AG9344" s="4516"/>
      <c r="AH9344" s="4516"/>
      <c r="AI9344" s="4516"/>
      <c r="AJ9344" s="4516"/>
      <c r="AK9344" s="3085"/>
      <c r="AL9344" s="3085"/>
      <c r="AM9344" s="2724"/>
      <c r="AN9344" s="2724"/>
      <c r="AO9344" s="2724"/>
    </row>
    <row r="9345" spans="1:41" ht="50.25" customHeight="1">
      <c r="A9345" s="1487">
        <v>63</v>
      </c>
      <c r="B9345" s="393" t="s">
        <v>7045</v>
      </c>
      <c r="C9345" s="437" t="s">
        <v>181</v>
      </c>
      <c r="D9345" s="379">
        <v>2.0099999999999998</v>
      </c>
      <c r="E9345" s="437">
        <v>356850</v>
      </c>
      <c r="F9345" s="1869">
        <f>E9345*D9345</f>
        <v>717268.49999999988</v>
      </c>
      <c r="G9345" s="3097"/>
      <c r="H9345" s="3098"/>
      <c r="I9345" s="1867"/>
      <c r="J9345" s="503">
        <v>45426</v>
      </c>
      <c r="K9345" s="421">
        <v>0</v>
      </c>
      <c r="L9345" s="485"/>
      <c r="M9345" s="485"/>
      <c r="N9345" s="423">
        <v>0</v>
      </c>
      <c r="O9345" s="407">
        <v>46198</v>
      </c>
      <c r="P9345" s="407">
        <v>186300</v>
      </c>
      <c r="Q9345" s="365"/>
      <c r="R9345" s="365"/>
      <c r="S9345" s="365"/>
      <c r="T9345" s="365"/>
      <c r="U9345" s="365"/>
      <c r="V9345" s="365"/>
      <c r="W9345" s="365"/>
      <c r="X9345" s="365"/>
      <c r="Y9345" s="365"/>
      <c r="Z9345" s="437"/>
      <c r="AA9345" s="437"/>
      <c r="AB9345" s="437"/>
      <c r="AC9345" s="1507">
        <f t="shared" ref="AC9345:AC9348" si="3370">E9345+G9345-N9345-O9345-AA9345-P9345-Q9345-R9345-S9345-T9345-U9345-V9345-W9345-X9345-Y9345</f>
        <v>124352</v>
      </c>
      <c r="AD9345" s="1508">
        <f t="shared" ref="AD9345:AD9348" si="3371">D9345*AC9345</f>
        <v>249947.51999999996</v>
      </c>
      <c r="AE9345" s="14">
        <f t="shared" ref="AE9345:AE9348" si="3372">(J9345-"01.04.2023")/30</f>
        <v>13.633333333333333</v>
      </c>
      <c r="AF9345" s="14">
        <f t="shared" ref="AF9345:AF9348" si="3373">(N9345+O9345+P9345+Q9345+R9345+S9345+T9345+U9345+V9345+W9345+X9345+Y9345)/3</f>
        <v>77499.333333333328</v>
      </c>
      <c r="AG9345" s="14">
        <f t="shared" ref="AG9345:AG9348" si="3374">AC9345/AF9345</f>
        <v>1.6045557381138764</v>
      </c>
      <c r="AH9345" s="14">
        <f t="shared" ref="AH9345:AH9348" si="3375">AG9345-AE9345</f>
        <v>-12.028777595219456</v>
      </c>
      <c r="AI9345" s="14">
        <f t="shared" ref="AI9345:AI9348" si="3376">AC9345-(AE9345*AF9345)</f>
        <v>-932222.24444444431</v>
      </c>
      <c r="AJ9345" s="393"/>
      <c r="AK9345" s="3085"/>
      <c r="AL9345" s="3085"/>
      <c r="AM9345" s="2724"/>
      <c r="AN9345" s="2724"/>
      <c r="AO9345" s="2724"/>
    </row>
    <row r="9346" spans="1:41" ht="15.75">
      <c r="A9346" s="1487">
        <v>64</v>
      </c>
      <c r="B9346" s="393" t="s">
        <v>5533</v>
      </c>
      <c r="C9346" s="437" t="s">
        <v>181</v>
      </c>
      <c r="D9346" s="379">
        <v>0</v>
      </c>
      <c r="E9346" s="437"/>
      <c r="F9346" s="1869"/>
      <c r="G9346" s="3097">
        <v>300</v>
      </c>
      <c r="H9346" s="3098">
        <v>0</v>
      </c>
      <c r="I9346" s="1867">
        <v>44965</v>
      </c>
      <c r="J9346" s="503">
        <v>45300</v>
      </c>
      <c r="K9346" s="421">
        <v>0</v>
      </c>
      <c r="L9346" s="485"/>
      <c r="M9346" s="485"/>
      <c r="N9346" s="423">
        <v>0</v>
      </c>
      <c r="O9346" s="365">
        <v>40</v>
      </c>
      <c r="P9346" s="365">
        <v>159</v>
      </c>
      <c r="Q9346" s="365"/>
      <c r="R9346" s="365"/>
      <c r="S9346" s="365"/>
      <c r="T9346" s="365"/>
      <c r="U9346" s="365"/>
      <c r="V9346" s="365"/>
      <c r="W9346" s="365"/>
      <c r="X9346" s="365"/>
      <c r="Y9346" s="365"/>
      <c r="Z9346" s="437"/>
      <c r="AA9346" s="437"/>
      <c r="AB9346" s="437"/>
      <c r="AC9346" s="1507">
        <f t="shared" si="3370"/>
        <v>101</v>
      </c>
      <c r="AD9346" s="1508">
        <f t="shared" si="3371"/>
        <v>0</v>
      </c>
      <c r="AE9346" s="14">
        <f t="shared" si="3372"/>
        <v>9.4333333333333336</v>
      </c>
      <c r="AF9346" s="14">
        <f t="shared" si="3373"/>
        <v>66.333333333333329</v>
      </c>
      <c r="AG9346" s="14">
        <f t="shared" si="3374"/>
        <v>1.5226130653266332</v>
      </c>
      <c r="AH9346" s="14">
        <f t="shared" si="3375"/>
        <v>-7.9107202680067008</v>
      </c>
      <c r="AI9346" s="14">
        <f t="shared" si="3376"/>
        <v>-524.74444444444441</v>
      </c>
      <c r="AJ9346" s="393"/>
      <c r="AK9346" s="3085"/>
      <c r="AL9346" s="3085"/>
      <c r="AM9346" s="2724"/>
      <c r="AN9346" s="2724"/>
      <c r="AO9346" s="2724"/>
    </row>
    <row r="9347" spans="1:41" ht="30" customHeight="1">
      <c r="A9347" s="1487">
        <v>65</v>
      </c>
      <c r="B9347" s="393" t="s">
        <v>5572</v>
      </c>
      <c r="C9347" s="437" t="s">
        <v>181</v>
      </c>
      <c r="D9347" s="379">
        <v>2.0099999999999998</v>
      </c>
      <c r="E9347" s="437"/>
      <c r="F9347" s="1869"/>
      <c r="G9347" s="3097">
        <v>174150</v>
      </c>
      <c r="H9347" s="3098">
        <f>G9347*D9347</f>
        <v>350041.49999999994</v>
      </c>
      <c r="I9347" s="1867">
        <v>44965</v>
      </c>
      <c r="J9347" s="503">
        <v>45483</v>
      </c>
      <c r="K9347" s="421">
        <v>0</v>
      </c>
      <c r="L9347" s="485"/>
      <c r="M9347" s="485"/>
      <c r="N9347" s="423">
        <v>0</v>
      </c>
      <c r="O9347" s="365">
        <v>0</v>
      </c>
      <c r="P9347" s="365">
        <v>0</v>
      </c>
      <c r="Q9347" s="365"/>
      <c r="R9347" s="365"/>
      <c r="S9347" s="365"/>
      <c r="T9347" s="365"/>
      <c r="U9347" s="365"/>
      <c r="V9347" s="365"/>
      <c r="W9347" s="365"/>
      <c r="X9347" s="365"/>
      <c r="Y9347" s="365"/>
      <c r="Z9347" s="437"/>
      <c r="AA9347" s="437"/>
      <c r="AB9347" s="437"/>
      <c r="AC9347" s="1507">
        <f t="shared" si="3370"/>
        <v>174150</v>
      </c>
      <c r="AD9347" s="1508">
        <f t="shared" si="3371"/>
        <v>350041.49999999994</v>
      </c>
      <c r="AE9347" s="14">
        <f t="shared" si="3372"/>
        <v>15.533333333333333</v>
      </c>
      <c r="AF9347" s="14">
        <f t="shared" si="3373"/>
        <v>0</v>
      </c>
      <c r="AG9347" s="14" t="e">
        <f t="shared" si="3374"/>
        <v>#DIV/0!</v>
      </c>
      <c r="AH9347" s="14" t="e">
        <f t="shared" si="3375"/>
        <v>#DIV/0!</v>
      </c>
      <c r="AI9347" s="14">
        <f t="shared" si="3376"/>
        <v>174150</v>
      </c>
      <c r="AJ9347" s="393"/>
      <c r="AK9347" s="3085"/>
      <c r="AL9347" s="3085"/>
      <c r="AM9347" s="2724"/>
      <c r="AN9347" s="2724"/>
      <c r="AO9347" s="2724"/>
    </row>
    <row r="9348" spans="1:41" ht="15.75" customHeight="1">
      <c r="A9348" s="1487">
        <v>66</v>
      </c>
      <c r="B9348" s="393" t="s">
        <v>5572</v>
      </c>
      <c r="C9348" s="437" t="s">
        <v>181</v>
      </c>
      <c r="D9348" s="379">
        <v>2.0099999999999998</v>
      </c>
      <c r="E9348" s="437"/>
      <c r="F9348" s="1869"/>
      <c r="G9348" s="3097">
        <v>113900</v>
      </c>
      <c r="H9348" s="3098">
        <f>G9348*D9348</f>
        <v>228938.99999999997</v>
      </c>
      <c r="I9348" s="1867">
        <v>44965</v>
      </c>
      <c r="J9348" s="503">
        <v>45504</v>
      </c>
      <c r="K9348" s="421">
        <v>0</v>
      </c>
      <c r="L9348" s="485"/>
      <c r="M9348" s="485"/>
      <c r="N9348" s="423">
        <v>0</v>
      </c>
      <c r="O9348" s="365">
        <v>0</v>
      </c>
      <c r="P9348" s="365">
        <v>0</v>
      </c>
      <c r="Q9348" s="365"/>
      <c r="R9348" s="365"/>
      <c r="S9348" s="365"/>
      <c r="T9348" s="365"/>
      <c r="U9348" s="365"/>
      <c r="V9348" s="365"/>
      <c r="W9348" s="365"/>
      <c r="X9348" s="365"/>
      <c r="Y9348" s="365"/>
      <c r="Z9348" s="437"/>
      <c r="AA9348" s="437"/>
      <c r="AB9348" s="437"/>
      <c r="AC9348" s="1507">
        <f t="shared" si="3370"/>
        <v>113900</v>
      </c>
      <c r="AD9348" s="1508">
        <f t="shared" si="3371"/>
        <v>228938.99999999997</v>
      </c>
      <c r="AE9348" s="14">
        <f t="shared" si="3372"/>
        <v>16.233333333333334</v>
      </c>
      <c r="AF9348" s="14">
        <f t="shared" si="3373"/>
        <v>0</v>
      </c>
      <c r="AG9348" s="14" t="e">
        <f t="shared" si="3374"/>
        <v>#DIV/0!</v>
      </c>
      <c r="AH9348" s="14" t="e">
        <f t="shared" si="3375"/>
        <v>#DIV/0!</v>
      </c>
      <c r="AI9348" s="14">
        <f t="shared" si="3376"/>
        <v>113900</v>
      </c>
      <c r="AJ9348" s="393"/>
      <c r="AK9348" s="3085"/>
      <c r="AL9348" s="3085"/>
      <c r="AM9348" s="2724"/>
      <c r="AN9348" s="2724"/>
      <c r="AO9348" s="2724"/>
    </row>
    <row r="9349" spans="1:41" ht="20.25">
      <c r="A9349" s="4433" t="s">
        <v>20</v>
      </c>
      <c r="B9349" s="4434"/>
      <c r="C9349" s="4434"/>
      <c r="D9349" s="4434"/>
      <c r="E9349" s="4434"/>
      <c r="F9349" s="4434"/>
      <c r="G9349" s="4434"/>
      <c r="H9349" s="4434"/>
      <c r="I9349" s="4434"/>
      <c r="J9349" s="4434"/>
      <c r="K9349" s="4434"/>
      <c r="L9349" s="4434"/>
      <c r="M9349" s="4434"/>
      <c r="N9349" s="4434"/>
      <c r="O9349" s="4434"/>
      <c r="P9349" s="4434"/>
      <c r="Q9349" s="4434"/>
      <c r="R9349" s="4434"/>
      <c r="S9349" s="4434"/>
      <c r="T9349" s="4434"/>
      <c r="U9349" s="4434"/>
      <c r="V9349" s="4434"/>
      <c r="W9349" s="4434"/>
      <c r="X9349" s="4434"/>
      <c r="Y9349" s="4434"/>
      <c r="Z9349" s="4434"/>
      <c r="AA9349" s="4434"/>
      <c r="AB9349" s="4434"/>
      <c r="AC9349" s="4434"/>
      <c r="AD9349" s="4434"/>
      <c r="AE9349" s="4434"/>
      <c r="AF9349" s="4434"/>
      <c r="AG9349" s="4434"/>
      <c r="AH9349" s="4434"/>
      <c r="AI9349" s="4434"/>
      <c r="AJ9349" s="4435"/>
      <c r="AK9349" s="3085"/>
      <c r="AL9349" s="3085"/>
      <c r="AM9349" s="2724"/>
      <c r="AN9349" s="2724"/>
      <c r="AO9349" s="2724"/>
    </row>
    <row r="9350" spans="1:41" ht="30" customHeight="1">
      <c r="A9350" s="4305" t="s">
        <v>9096</v>
      </c>
      <c r="B9350" s="4306"/>
      <c r="C9350" s="4306"/>
      <c r="D9350" s="4306"/>
      <c r="E9350" s="4306"/>
      <c r="F9350" s="4306"/>
      <c r="G9350" s="4306"/>
      <c r="H9350" s="4306"/>
      <c r="I9350" s="4306"/>
      <c r="J9350" s="4306"/>
      <c r="K9350" s="4306"/>
      <c r="L9350" s="4306"/>
      <c r="M9350" s="4306"/>
      <c r="N9350" s="4306"/>
      <c r="O9350" s="4306"/>
      <c r="P9350" s="4306"/>
      <c r="Q9350" s="4306"/>
      <c r="R9350" s="4306"/>
      <c r="S9350" s="4306"/>
      <c r="T9350" s="4306"/>
      <c r="U9350" s="4306"/>
      <c r="V9350" s="4306"/>
      <c r="W9350" s="4306"/>
      <c r="X9350" s="4306"/>
      <c r="Y9350" s="4306"/>
      <c r="Z9350" s="4306"/>
      <c r="AA9350" s="4306"/>
      <c r="AB9350" s="4306"/>
      <c r="AC9350" s="4306"/>
      <c r="AD9350" s="4306"/>
      <c r="AE9350" s="4306"/>
      <c r="AF9350" s="4306"/>
      <c r="AG9350" s="4306"/>
      <c r="AH9350" s="4306"/>
      <c r="AI9350" s="4306"/>
      <c r="AJ9350" s="4307"/>
      <c r="AK9350" s="3085"/>
      <c r="AL9350" s="3085"/>
      <c r="AM9350" s="2724"/>
      <c r="AN9350" s="2724"/>
      <c r="AO9350" s="2724"/>
    </row>
    <row r="9351" spans="1:41" ht="15.75">
      <c r="A9351" s="1487">
        <v>1</v>
      </c>
      <c r="B9351" s="410" t="s">
        <v>2702</v>
      </c>
      <c r="C9351" s="1894" t="s">
        <v>267</v>
      </c>
      <c r="D9351" s="1894">
        <v>0</v>
      </c>
      <c r="E9351" s="1894">
        <v>850</v>
      </c>
      <c r="F9351" s="392">
        <f>E9351*D9351</f>
        <v>0</v>
      </c>
      <c r="G9351" s="1894"/>
      <c r="H9351" s="379"/>
      <c r="I9351" s="1904"/>
      <c r="J9351" s="424">
        <v>45155</v>
      </c>
      <c r="K9351" s="3099">
        <v>0</v>
      </c>
      <c r="L9351" s="437"/>
      <c r="M9351" s="437"/>
      <c r="N9351" s="425">
        <v>2</v>
      </c>
      <c r="O9351" s="425">
        <v>3</v>
      </c>
      <c r="P9351" s="425">
        <v>2</v>
      </c>
      <c r="Q9351" s="365"/>
      <c r="R9351" s="365"/>
      <c r="S9351" s="365"/>
      <c r="T9351" s="379"/>
      <c r="U9351" s="365"/>
      <c r="V9351" s="365"/>
      <c r="W9351" s="365"/>
      <c r="X9351" s="365"/>
      <c r="Y9351" s="365"/>
      <c r="Z9351" s="393"/>
      <c r="AA9351" s="365"/>
      <c r="AB9351" s="365"/>
      <c r="AC9351" s="1507">
        <f>E9351+G9351-N9351-O9351-AA9351-P9351-Q9351-R9351-S9351-T9351-U9351-V9351-W9351-X9351-Y9351</f>
        <v>843</v>
      </c>
      <c r="AD9351" s="1508">
        <f>D9351*AC9351</f>
        <v>0</v>
      </c>
      <c r="AE9351" s="14">
        <f>(J9351-"01.04.2023")/30</f>
        <v>4.5999999999999996</v>
      </c>
      <c r="AF9351" s="14">
        <f>(N9351+O9351+P9351+Q9351+R9351+S9351+T9351+U9351+V9351+W9351+X9351+Y9351)/3</f>
        <v>2.3333333333333335</v>
      </c>
      <c r="AG9351" s="14">
        <f>AC9351/AF9351</f>
        <v>361.28571428571428</v>
      </c>
      <c r="AH9351" s="14">
        <f>AG9351-AE9351</f>
        <v>356.68571428571425</v>
      </c>
      <c r="AI9351" s="14">
        <f>AC9351-(AE9351*AF9351)</f>
        <v>832.26666666666665</v>
      </c>
      <c r="AJ9351" s="425"/>
      <c r="AK9351" s="3085"/>
      <c r="AL9351" s="3085"/>
      <c r="AM9351" s="2724"/>
      <c r="AN9351" s="2724"/>
      <c r="AO9351" s="2724"/>
    </row>
    <row r="9352" spans="1:41" ht="15.75">
      <c r="A9352" s="1487">
        <v>2</v>
      </c>
      <c r="B9352" s="410" t="s">
        <v>6546</v>
      </c>
      <c r="C9352" s="425" t="s">
        <v>181</v>
      </c>
      <c r="D9352" s="368">
        <v>268</v>
      </c>
      <c r="E9352" s="425">
        <v>160</v>
      </c>
      <c r="F9352" s="392">
        <f>E9352*D9352</f>
        <v>42880</v>
      </c>
      <c r="G9352" s="425"/>
      <c r="H9352" s="3083"/>
      <c r="I9352" s="3084"/>
      <c r="J9352" s="424"/>
      <c r="K9352" s="3099">
        <v>0</v>
      </c>
      <c r="L9352" s="421"/>
      <c r="M9352" s="434"/>
      <c r="N9352" s="425">
        <v>0</v>
      </c>
      <c r="O9352" s="425">
        <v>0</v>
      </c>
      <c r="P9352" s="425">
        <v>44</v>
      </c>
      <c r="Q9352" s="365"/>
      <c r="R9352" s="365"/>
      <c r="S9352" s="365"/>
      <c r="T9352" s="379"/>
      <c r="U9352" s="365"/>
      <c r="V9352" s="365"/>
      <c r="W9352" s="365"/>
      <c r="X9352" s="365"/>
      <c r="Y9352" s="365"/>
      <c r="Z9352" s="437"/>
      <c r="AA9352" s="437"/>
      <c r="AB9352" s="437"/>
      <c r="AC9352" s="1507">
        <f>E9352+G9352-N9352-O9352-AA9352-P9352-Q9352-R9352-S9352-T9352-U9352-V9352-W9352-X9352-Y9352</f>
        <v>116</v>
      </c>
      <c r="AD9352" s="1508">
        <f>D9352*AC9352</f>
        <v>31088</v>
      </c>
      <c r="AE9352" s="14">
        <f>(J9352-"01.04.2023")/30</f>
        <v>-1500.5666666666666</v>
      </c>
      <c r="AF9352" s="14">
        <f>(N9352+O9352+P9352+Q9352+R9352+S9352+T9352+U9352+V9352+W9352+X9352+Y9352)/3</f>
        <v>14.666666666666666</v>
      </c>
      <c r="AG9352" s="14">
        <f>AC9352/AF9352</f>
        <v>7.9090909090909092</v>
      </c>
      <c r="AH9352" s="14">
        <f>AG9352-AE9352</f>
        <v>1508.4757575757576</v>
      </c>
      <c r="AI9352" s="14">
        <f>AC9352-(AE9352*AF9352)</f>
        <v>22124.31111111111</v>
      </c>
      <c r="AJ9352" s="427"/>
      <c r="AK9352" s="3085"/>
      <c r="AL9352" s="3085"/>
      <c r="AM9352" s="2724"/>
      <c r="AN9352" s="2724"/>
      <c r="AO9352" s="2724"/>
    </row>
    <row r="9353" spans="1:41" ht="15.75">
      <c r="A9353" s="1487"/>
      <c r="B9353" s="410" t="s">
        <v>9099</v>
      </c>
      <c r="C9353" s="425" t="s">
        <v>234</v>
      </c>
      <c r="D9353" s="368">
        <v>1187.49</v>
      </c>
      <c r="E9353" s="425"/>
      <c r="F9353" s="392"/>
      <c r="G9353" s="425">
        <v>26</v>
      </c>
      <c r="H9353" s="3083">
        <f>G9353*D9353</f>
        <v>30874.74</v>
      </c>
      <c r="I9353" s="3084">
        <v>44972</v>
      </c>
      <c r="J9353" s="424">
        <v>45078</v>
      </c>
      <c r="K9353" s="3099">
        <v>0</v>
      </c>
      <c r="L9353" s="421"/>
      <c r="M9353" s="434"/>
      <c r="N9353" s="425">
        <v>0</v>
      </c>
      <c r="O9353" s="425">
        <v>0</v>
      </c>
      <c r="P9353" s="425">
        <v>20</v>
      </c>
      <c r="Q9353" s="365"/>
      <c r="R9353" s="365"/>
      <c r="S9353" s="365"/>
      <c r="T9353" s="379"/>
      <c r="U9353" s="365"/>
      <c r="V9353" s="365"/>
      <c r="W9353" s="365"/>
      <c r="X9353" s="365"/>
      <c r="Y9353" s="365"/>
      <c r="Z9353" s="437"/>
      <c r="AA9353" s="437"/>
      <c r="AB9353" s="437"/>
      <c r="AC9353" s="1507">
        <f>E9353+G9353-N9353-O9353-AA9353-P9353-Q9353-R9353-S9353-T9353-U9353-V9353-W9353-X9353-Y9353</f>
        <v>6</v>
      </c>
      <c r="AD9353" s="1508">
        <f>D9353*AC9353</f>
        <v>7124.9400000000005</v>
      </c>
      <c r="AE9353" s="14">
        <f>(J9353-"01.04.2023")/30</f>
        <v>2.0333333333333332</v>
      </c>
      <c r="AF9353" s="14">
        <f>(N9353+O9353+P9353+Q9353+R9353+S9353+T9353+U9353+V9353+W9353+X9353+Y9353)/3</f>
        <v>6.666666666666667</v>
      </c>
      <c r="AG9353" s="14">
        <f>AC9353/AF9353</f>
        <v>0.89999999999999991</v>
      </c>
      <c r="AH9353" s="14">
        <f>AG9353-AE9353</f>
        <v>-1.1333333333333333</v>
      </c>
      <c r="AI9353" s="14">
        <f>AC9353-(AE9353*AF9353)</f>
        <v>-7.5555555555555554</v>
      </c>
      <c r="AJ9353" s="427"/>
      <c r="AK9353" s="3085"/>
      <c r="AL9353" s="3085"/>
      <c r="AM9353" s="2724"/>
      <c r="AN9353" s="2724"/>
      <c r="AO9353" s="2724"/>
    </row>
    <row r="9354" spans="1:41" ht="15.75">
      <c r="A9354" s="3100">
        <v>3</v>
      </c>
      <c r="B9354" s="428" t="s">
        <v>2703</v>
      </c>
      <c r="C9354" s="429" t="s">
        <v>181</v>
      </c>
      <c r="D9354" s="429">
        <v>0</v>
      </c>
      <c r="E9354" s="429">
        <v>9</v>
      </c>
      <c r="F9354" s="3101">
        <f>E9354*D9354</f>
        <v>0</v>
      </c>
      <c r="G9354" s="429"/>
      <c r="H9354" s="3102"/>
      <c r="I9354" s="3103"/>
      <c r="J9354" s="426"/>
      <c r="K9354" s="3104">
        <v>0</v>
      </c>
      <c r="L9354" s="427"/>
      <c r="M9354" s="427"/>
      <c r="N9354" s="429">
        <v>0</v>
      </c>
      <c r="O9354" s="429">
        <v>0</v>
      </c>
      <c r="P9354" s="429">
        <v>0</v>
      </c>
      <c r="Q9354" s="427"/>
      <c r="R9354" s="427"/>
      <c r="S9354" s="427"/>
      <c r="T9354" s="488"/>
      <c r="U9354" s="427"/>
      <c r="V9354" s="427"/>
      <c r="W9354" s="427"/>
      <c r="X9354" s="427"/>
      <c r="Y9354" s="427"/>
      <c r="Z9354" s="3105"/>
      <c r="AA9354" s="3105"/>
      <c r="AB9354" s="3105"/>
      <c r="AC9354" s="1507">
        <f>E9354+G9354-N9354-O9354-AA9354-P9354-Q9354-R9354-S9354-T9354-U9354-V9354-W9354-X9354-Y9354</f>
        <v>9</v>
      </c>
      <c r="AD9354" s="1508">
        <f>D9354*AC9354</f>
        <v>0</v>
      </c>
      <c r="AE9354" s="14">
        <f>(J9354-"01.04.2023")/30</f>
        <v>-1500.5666666666666</v>
      </c>
      <c r="AF9354" s="14">
        <f>(N9354+O9354+P9354+Q9354+R9354+S9354+T9354+U9354+V9354+W9354+X9354+Y9354)/3</f>
        <v>0</v>
      </c>
      <c r="AG9354" s="14" t="e">
        <f>AC9354/AF9354</f>
        <v>#DIV/0!</v>
      </c>
      <c r="AH9354" s="14" t="e">
        <f>AG9354-AE9354</f>
        <v>#DIV/0!</v>
      </c>
      <c r="AI9354" s="14">
        <f>AC9354-(AE9354*AF9354)</f>
        <v>9</v>
      </c>
      <c r="AJ9354" s="429"/>
      <c r="AK9354" s="3085"/>
      <c r="AL9354" s="3085"/>
      <c r="AM9354" s="2724"/>
      <c r="AN9354" s="2724"/>
      <c r="AO9354" s="2724"/>
    </row>
    <row r="9355" spans="1:41" ht="18.75">
      <c r="A9355" s="4531" t="s">
        <v>9948</v>
      </c>
      <c r="B9355" s="4532"/>
      <c r="C9355" s="4532"/>
      <c r="D9355" s="4532"/>
      <c r="E9355" s="4532"/>
      <c r="F9355" s="4532"/>
      <c r="G9355" s="4532"/>
      <c r="H9355" s="4532"/>
      <c r="I9355" s="4532"/>
      <c r="J9355" s="4532"/>
      <c r="K9355" s="4532"/>
      <c r="L9355" s="4532"/>
      <c r="M9355" s="4532"/>
      <c r="N9355" s="4532"/>
      <c r="O9355" s="4532"/>
      <c r="P9355" s="4532"/>
      <c r="Q9355" s="4532"/>
      <c r="R9355" s="4532"/>
      <c r="S9355" s="4532"/>
      <c r="T9355" s="4532"/>
      <c r="U9355" s="4532"/>
      <c r="V9355" s="4532"/>
      <c r="W9355" s="4532"/>
      <c r="X9355" s="4532"/>
      <c r="Y9355" s="4532"/>
      <c r="Z9355" s="4532"/>
      <c r="AA9355" s="4532"/>
      <c r="AB9355" s="4532"/>
      <c r="AC9355" s="4532"/>
      <c r="AD9355" s="4532"/>
      <c r="AE9355" s="4532"/>
      <c r="AF9355" s="4532"/>
      <c r="AG9355" s="4532"/>
      <c r="AH9355" s="4532"/>
      <c r="AI9355" s="4532"/>
      <c r="AJ9355" s="4533"/>
      <c r="AK9355" s="3085"/>
      <c r="AL9355" s="3085"/>
      <c r="AM9355" s="2724"/>
      <c r="AN9355" s="2724"/>
      <c r="AO9355" s="2724"/>
    </row>
    <row r="9356" spans="1:41" ht="18.75" customHeight="1">
      <c r="A9356" s="421">
        <v>1</v>
      </c>
      <c r="B9356" s="393" t="s">
        <v>2702</v>
      </c>
      <c r="C9356" s="3106" t="s">
        <v>267</v>
      </c>
      <c r="D9356" s="3107">
        <v>0</v>
      </c>
      <c r="E9356" s="379">
        <v>850</v>
      </c>
      <c r="F9356" s="3108">
        <v>0</v>
      </c>
      <c r="G9356" s="3106"/>
      <c r="H9356" s="3106"/>
      <c r="I9356" s="3106"/>
      <c r="J9356" s="3109">
        <v>45155</v>
      </c>
      <c r="K9356" s="3106">
        <v>0</v>
      </c>
      <c r="L9356" s="3106"/>
      <c r="M9356" s="3106"/>
      <c r="N9356" s="379">
        <v>2</v>
      </c>
      <c r="O9356" s="379">
        <v>3</v>
      </c>
      <c r="P9356" s="379">
        <v>2</v>
      </c>
      <c r="Q9356" s="3106"/>
      <c r="R9356" s="3106"/>
      <c r="S9356" s="3106"/>
      <c r="T9356" s="3106"/>
      <c r="U9356" s="3106"/>
      <c r="V9356" s="3106"/>
      <c r="W9356" s="3106"/>
      <c r="X9356" s="3106"/>
      <c r="Y9356" s="3106"/>
      <c r="Z9356" s="3106"/>
      <c r="AA9356" s="3106"/>
      <c r="AB9356" s="3106"/>
      <c r="AC9356" s="1507">
        <f>E9356+G9356-N9356-O9356-AA9356-P9356-Q9356-R9356-S9356-T9356-U9356-V9356-W9356-X9356-Y9356</f>
        <v>843</v>
      </c>
      <c r="AD9356" s="1508">
        <f>D9356*AC9356</f>
        <v>0</v>
      </c>
      <c r="AE9356" s="14">
        <f>(J9356-"01.04.2023")/30</f>
        <v>4.5999999999999996</v>
      </c>
      <c r="AF9356" s="14">
        <f>(N9356+O9356+P9356+Q9356+R9356+S9356+T9356+U9356+V9356+W9356+X9356+Y9356)/3</f>
        <v>2.3333333333333335</v>
      </c>
      <c r="AG9356" s="14">
        <f>AC9356/AF9356</f>
        <v>361.28571428571428</v>
      </c>
      <c r="AH9356" s="14">
        <f>AG9356-AE9356</f>
        <v>356.68571428571425</v>
      </c>
      <c r="AI9356" s="14">
        <f>AC9356-(AE9356*AF9356)</f>
        <v>832.26666666666665</v>
      </c>
      <c r="AJ9356" s="393"/>
      <c r="AK9356" s="3085"/>
      <c r="AL9356" s="3085"/>
      <c r="AM9356" s="2724"/>
      <c r="AN9356" s="2724"/>
      <c r="AO9356" s="2724"/>
    </row>
    <row r="9357" spans="1:41" ht="15.75">
      <c r="A9357" s="421">
        <v>2</v>
      </c>
      <c r="B9357" s="393" t="s">
        <v>6546</v>
      </c>
      <c r="C9357" s="3106" t="s">
        <v>181</v>
      </c>
      <c r="D9357" s="3108">
        <v>268</v>
      </c>
      <c r="E9357" s="379">
        <v>160</v>
      </c>
      <c r="F9357" s="3108">
        <v>42880</v>
      </c>
      <c r="G9357" s="3106"/>
      <c r="H9357" s="3106"/>
      <c r="I9357" s="3106"/>
      <c r="J9357" s="3106"/>
      <c r="K9357" s="3106">
        <v>0</v>
      </c>
      <c r="L9357" s="3106"/>
      <c r="M9357" s="3106"/>
      <c r="N9357" s="379">
        <v>0</v>
      </c>
      <c r="O9357" s="379">
        <v>0</v>
      </c>
      <c r="P9357" s="379">
        <v>44</v>
      </c>
      <c r="Q9357" s="3106"/>
      <c r="R9357" s="3106"/>
      <c r="S9357" s="3106"/>
      <c r="T9357" s="3106"/>
      <c r="U9357" s="3106"/>
      <c r="V9357" s="3106"/>
      <c r="W9357" s="3106"/>
      <c r="X9357" s="3106"/>
      <c r="Y9357" s="3106"/>
      <c r="Z9357" s="3106"/>
      <c r="AA9357" s="3106"/>
      <c r="AB9357" s="3106"/>
      <c r="AC9357" s="1507">
        <f>E9357+G9357-N9357-O9357-AA9357-P9357-Q9357-R9357-S9357-T9357-U9357-V9357-W9357-X9357-Y9357</f>
        <v>116</v>
      </c>
      <c r="AD9357" s="1508">
        <f>D9357*AC9357</f>
        <v>31088</v>
      </c>
      <c r="AE9357" s="14">
        <f>(J9357-"01.04.2023")/30</f>
        <v>-1500.5666666666666</v>
      </c>
      <c r="AF9357" s="14">
        <f>(N9357+O9357+P9357+Q9357+R9357+S9357+T9357+U9357+V9357+W9357+X9357+Y9357)/3</f>
        <v>14.666666666666666</v>
      </c>
      <c r="AG9357" s="14">
        <f>AC9357/AF9357</f>
        <v>7.9090909090909092</v>
      </c>
      <c r="AH9357" s="14">
        <f>AG9357-AE9357</f>
        <v>1508.4757575757576</v>
      </c>
      <c r="AI9357" s="14">
        <f>AC9357-(AE9357*AF9357)</f>
        <v>22124.31111111111</v>
      </c>
      <c r="AJ9357" s="393"/>
      <c r="AK9357" s="3085"/>
      <c r="AL9357" s="3085"/>
      <c r="AM9357" s="2724"/>
      <c r="AN9357" s="2724"/>
      <c r="AO9357" s="2724"/>
    </row>
    <row r="9358" spans="1:41" ht="15.75">
      <c r="A9358" s="421">
        <v>3</v>
      </c>
      <c r="B9358" s="393" t="s">
        <v>9099</v>
      </c>
      <c r="C9358" s="3106" t="s">
        <v>234</v>
      </c>
      <c r="D9358" s="3108">
        <v>1187.49</v>
      </c>
      <c r="E9358" s="379"/>
      <c r="F9358" s="3108"/>
      <c r="G9358" s="379">
        <v>26</v>
      </c>
      <c r="H9358" s="379">
        <v>30874.74</v>
      </c>
      <c r="I9358" s="3110">
        <v>44972</v>
      </c>
      <c r="J9358" s="3109">
        <v>45078</v>
      </c>
      <c r="K9358" s="379">
        <v>0</v>
      </c>
      <c r="L9358" s="379"/>
      <c r="M9358" s="379"/>
      <c r="N9358" s="379">
        <v>0</v>
      </c>
      <c r="O9358" s="379">
        <v>0</v>
      </c>
      <c r="P9358" s="379">
        <v>0</v>
      </c>
      <c r="Q9358" s="3106"/>
      <c r="R9358" s="3106"/>
      <c r="S9358" s="3106"/>
      <c r="T9358" s="3106"/>
      <c r="U9358" s="3106"/>
      <c r="V9358" s="3106"/>
      <c r="W9358" s="3106"/>
      <c r="X9358" s="3106"/>
      <c r="Y9358" s="3106"/>
      <c r="Z9358" s="3106"/>
      <c r="AA9358" s="3106"/>
      <c r="AB9358" s="3106"/>
      <c r="AC9358" s="1507">
        <f>E9358+G9358-N9358-O9358-AA9358-P9358-Q9358-R9358-S9358-T9358-U9358-V9358-W9358-X9358-Y9358</f>
        <v>26</v>
      </c>
      <c r="AD9358" s="1508">
        <f>D9358*AC9358</f>
        <v>30874.74</v>
      </c>
      <c r="AE9358" s="14">
        <f>(J9358-"01.04.2023")/30</f>
        <v>2.0333333333333332</v>
      </c>
      <c r="AF9358" s="14">
        <f>(N9358+O9358+P9358+Q9358+R9358+S9358+T9358+U9358+V9358+W9358+X9358+Y9358)/3</f>
        <v>0</v>
      </c>
      <c r="AG9358" s="14" t="e">
        <f>AC9358/AF9358</f>
        <v>#DIV/0!</v>
      </c>
      <c r="AH9358" s="14" t="e">
        <f>AG9358-AE9358</f>
        <v>#DIV/0!</v>
      </c>
      <c r="AI9358" s="14">
        <f>AC9358-(AE9358*AF9358)</f>
        <v>26</v>
      </c>
      <c r="AJ9358" s="393"/>
      <c r="AK9358" s="3085"/>
      <c r="AL9358" s="3085"/>
      <c r="AM9358" s="2724"/>
      <c r="AN9358" s="2724"/>
      <c r="AO9358" s="2724"/>
    </row>
    <row r="9359" spans="1:41" ht="15.75">
      <c r="A9359" s="421">
        <v>4</v>
      </c>
      <c r="B9359" s="393" t="s">
        <v>2703</v>
      </c>
      <c r="C9359" s="3106" t="s">
        <v>181</v>
      </c>
      <c r="D9359" s="3107">
        <v>0</v>
      </c>
      <c r="E9359" s="379">
        <v>9</v>
      </c>
      <c r="F9359" s="3108">
        <v>0</v>
      </c>
      <c r="G9359" s="3106"/>
      <c r="H9359" s="3106"/>
      <c r="I9359" s="3106"/>
      <c r="J9359" s="3106"/>
      <c r="K9359" s="3106">
        <v>0</v>
      </c>
      <c r="L9359" s="3106"/>
      <c r="M9359" s="3106"/>
      <c r="N9359" s="379">
        <v>0</v>
      </c>
      <c r="O9359" s="379">
        <v>0</v>
      </c>
      <c r="P9359" s="379">
        <v>0</v>
      </c>
      <c r="Q9359" s="3106"/>
      <c r="R9359" s="3106"/>
      <c r="S9359" s="3106"/>
      <c r="T9359" s="3106"/>
      <c r="U9359" s="3106"/>
      <c r="V9359" s="3106"/>
      <c r="W9359" s="3106"/>
      <c r="X9359" s="3106"/>
      <c r="Y9359" s="3106"/>
      <c r="Z9359" s="3106"/>
      <c r="AA9359" s="3106"/>
      <c r="AB9359" s="3106"/>
      <c r="AC9359" s="1507">
        <f>E9359+G9359-N9359-O9359-AA9359-P9359-Q9359-R9359-S9359-T9359-U9359-V9359-W9359-X9359-Y9359</f>
        <v>9</v>
      </c>
      <c r="AD9359" s="1508">
        <f>D9359*AC9359</f>
        <v>0</v>
      </c>
      <c r="AE9359" s="14">
        <f>(J9359-"01.04.2023")/30</f>
        <v>-1500.5666666666666</v>
      </c>
      <c r="AF9359" s="14">
        <f>(N9359+O9359+P9359+Q9359+R9359+S9359+T9359+U9359+V9359+W9359+X9359+Y9359)/3</f>
        <v>0</v>
      </c>
      <c r="AG9359" s="14" t="e">
        <f>AC9359/AF9359</f>
        <v>#DIV/0!</v>
      </c>
      <c r="AH9359" s="14" t="e">
        <f>AG9359-AE9359</f>
        <v>#DIV/0!</v>
      </c>
      <c r="AI9359" s="14">
        <f>AC9359-(AE9359*AF9359)</f>
        <v>9</v>
      </c>
      <c r="AJ9359" s="393"/>
      <c r="AK9359" s="3085"/>
      <c r="AL9359" s="3085"/>
      <c r="AM9359" s="2724"/>
      <c r="AN9359" s="2724"/>
      <c r="AO9359" s="2724"/>
    </row>
    <row r="9360" spans="1:41" ht="15.75">
      <c r="A9360" s="421">
        <v>5</v>
      </c>
      <c r="B9360" s="428" t="s">
        <v>2704</v>
      </c>
      <c r="C9360" s="429" t="s">
        <v>181</v>
      </c>
      <c r="D9360" s="429">
        <v>0</v>
      </c>
      <c r="E9360" s="429">
        <v>850</v>
      </c>
      <c r="F9360" s="3101">
        <f>E9360*D9360</f>
        <v>0</v>
      </c>
      <c r="G9360" s="429"/>
      <c r="H9360" s="427"/>
      <c r="I9360" s="3103"/>
      <c r="J9360" s="426">
        <v>45838</v>
      </c>
      <c r="K9360" s="3104">
        <v>0</v>
      </c>
      <c r="L9360" s="3105"/>
      <c r="M9360" s="3105"/>
      <c r="N9360" s="429">
        <v>2</v>
      </c>
      <c r="O9360" s="429">
        <v>3</v>
      </c>
      <c r="P9360" s="429">
        <v>2</v>
      </c>
      <c r="Q9360" s="3106"/>
      <c r="R9360" s="3106"/>
      <c r="S9360" s="3106"/>
      <c r="T9360" s="3106"/>
      <c r="U9360" s="3106"/>
      <c r="V9360" s="3106"/>
      <c r="W9360" s="3106"/>
      <c r="X9360" s="3106"/>
      <c r="Y9360" s="3106"/>
      <c r="Z9360" s="3106"/>
      <c r="AA9360" s="3106"/>
      <c r="AB9360" s="3106"/>
      <c r="AC9360" s="1507">
        <f>E9360+G9360-N9360-O9360-AA9360-P9360-Q9360-R9360-S9360-T9360-U9360-V9360-W9360-X9360-Y9360</f>
        <v>843</v>
      </c>
      <c r="AD9360" s="1508">
        <f>D9360*AC9360</f>
        <v>0</v>
      </c>
      <c r="AE9360" s="14">
        <f>(J9360-"01.04.2023")/30</f>
        <v>27.366666666666667</v>
      </c>
      <c r="AF9360" s="14">
        <f>(N9360+O9360+P9360+Q9360+R9360+S9360+T9360+U9360+V9360+W9360+X9360+Y9360)/3</f>
        <v>2.3333333333333335</v>
      </c>
      <c r="AG9360" s="14">
        <f>AC9360/AF9360</f>
        <v>361.28571428571428</v>
      </c>
      <c r="AH9360" s="14">
        <f>AG9360-AE9360</f>
        <v>333.9190476190476</v>
      </c>
      <c r="AI9360" s="14">
        <f>AC9360-(AE9360*AF9360)</f>
        <v>779.14444444444439</v>
      </c>
      <c r="AJ9360" s="429"/>
      <c r="AK9360" s="3111"/>
      <c r="AL9360" s="3111"/>
      <c r="AM9360" s="2724"/>
      <c r="AN9360" s="2724"/>
      <c r="AO9360" s="2724"/>
    </row>
    <row r="9361" spans="1:41" ht="18.75">
      <c r="A9361" s="3112" t="s">
        <v>9097</v>
      </c>
      <c r="B9361" s="3113"/>
      <c r="C9361" s="3113"/>
      <c r="D9361" s="3114"/>
      <c r="E9361" s="3115"/>
      <c r="F9361" s="3116"/>
      <c r="G9361" s="386"/>
      <c r="H9361" s="384"/>
      <c r="I9361" s="3117"/>
      <c r="J9361" s="430"/>
      <c r="K9361" s="3118"/>
      <c r="L9361" s="1879"/>
      <c r="M9361" s="1879"/>
      <c r="N9361" s="431"/>
      <c r="O9361" s="431"/>
      <c r="P9361" s="431"/>
      <c r="Q9361" s="384"/>
      <c r="R9361" s="384"/>
      <c r="S9361" s="384"/>
      <c r="T9361" s="388"/>
      <c r="U9361" s="384"/>
      <c r="V9361" s="384"/>
      <c r="W9361" s="384"/>
      <c r="X9361" s="384"/>
      <c r="Y9361" s="384"/>
      <c r="Z9361" s="3086"/>
      <c r="AA9361" s="384"/>
      <c r="AB9361" s="384"/>
      <c r="AC9361" s="3119"/>
      <c r="AD9361" s="3120"/>
      <c r="AE9361" s="432"/>
      <c r="AF9361" s="432"/>
      <c r="AG9361" s="432"/>
      <c r="AH9361" s="432"/>
      <c r="AI9361" s="432"/>
      <c r="AJ9361" s="3092"/>
      <c r="AK9361" s="3121"/>
      <c r="AL9361" s="3121"/>
      <c r="AM9361" s="2724"/>
      <c r="AN9361" s="2724"/>
      <c r="AO9361" s="2724"/>
    </row>
    <row r="9362" spans="1:41" ht="15.75">
      <c r="A9362" s="1487">
        <v>6</v>
      </c>
      <c r="B9362" s="410" t="s">
        <v>9949</v>
      </c>
      <c r="C9362" s="365" t="s">
        <v>330</v>
      </c>
      <c r="D9362" s="365">
        <v>6.33</v>
      </c>
      <c r="E9362" s="365"/>
      <c r="F9362" s="392"/>
      <c r="G9362" s="365">
        <v>300</v>
      </c>
      <c r="H9362" s="3083">
        <f t="shared" ref="H9362:H9367" si="3377">G9362*D9362</f>
        <v>1899</v>
      </c>
      <c r="I9362" s="3122">
        <v>44988</v>
      </c>
      <c r="J9362" s="370">
        <v>45138</v>
      </c>
      <c r="K9362" s="3099">
        <v>0</v>
      </c>
      <c r="L9362" s="365"/>
      <c r="M9362" s="365"/>
      <c r="N9362" s="365">
        <v>0</v>
      </c>
      <c r="O9362" s="365">
        <v>0</v>
      </c>
      <c r="P9362" s="365">
        <v>70</v>
      </c>
      <c r="Q9362" s="365"/>
      <c r="R9362" s="365"/>
      <c r="S9362" s="365"/>
      <c r="T9362" s="379"/>
      <c r="U9362" s="365"/>
      <c r="V9362" s="365"/>
      <c r="W9362" s="365"/>
      <c r="X9362" s="365"/>
      <c r="Y9362" s="365"/>
      <c r="Z9362" s="437"/>
      <c r="AA9362" s="437"/>
      <c r="AB9362" s="437"/>
      <c r="AC9362" s="1507">
        <f t="shared" ref="AC9362:AC9367" si="3378">E9362+G9362-N9362-O9362-AA9362-P9362-Q9362-R9362-S9362-T9362-U9362-V9362-W9362-X9362-Y9362</f>
        <v>230</v>
      </c>
      <c r="AD9362" s="1508">
        <f t="shared" ref="AD9362:AD9367" si="3379">D9362*AC9362</f>
        <v>1455.9</v>
      </c>
      <c r="AE9362" s="14">
        <f t="shared" ref="AE9362:AE9367" si="3380">(J9362-"01.04.2023")/30</f>
        <v>4.0333333333333332</v>
      </c>
      <c r="AF9362" s="14">
        <f t="shared" ref="AF9362:AF9367" si="3381">(N9362+O9362+P9362+Q9362+R9362+S9362+T9362+U9362+V9362+W9362+X9362+Y9362)/3</f>
        <v>23.333333333333332</v>
      </c>
      <c r="AG9362" s="14">
        <f t="shared" ref="AG9362:AG9367" si="3382">AC9362/AF9362</f>
        <v>9.8571428571428577</v>
      </c>
      <c r="AH9362" s="14">
        <f t="shared" ref="AH9362:AH9367" si="3383">AG9362-AE9362</f>
        <v>5.8238095238095244</v>
      </c>
      <c r="AI9362" s="14">
        <f t="shared" ref="AI9362:AI9367" si="3384">AC9362-(AE9362*AF9362)</f>
        <v>135.88888888888891</v>
      </c>
      <c r="AJ9362" s="425"/>
      <c r="AK9362" s="3123"/>
      <c r="AL9362" s="3124"/>
      <c r="AM9362" s="2724"/>
      <c r="AN9362" s="2724"/>
      <c r="AO9362" s="2724"/>
    </row>
    <row r="9363" spans="1:41" ht="15.75">
      <c r="A9363" s="3100">
        <v>7</v>
      </c>
      <c r="B9363" s="428" t="s">
        <v>6545</v>
      </c>
      <c r="C9363" s="427" t="s">
        <v>153</v>
      </c>
      <c r="D9363" s="427">
        <v>5.9939999999999998</v>
      </c>
      <c r="E9363" s="427"/>
      <c r="F9363" s="3101"/>
      <c r="G9363" s="427">
        <v>300</v>
      </c>
      <c r="H9363" s="3083">
        <f t="shared" si="3377"/>
        <v>1798.1999999999998</v>
      </c>
      <c r="I9363" s="3125">
        <v>44988</v>
      </c>
      <c r="J9363" s="433">
        <v>45412</v>
      </c>
      <c r="K9363" s="3104">
        <v>0</v>
      </c>
      <c r="L9363" s="427"/>
      <c r="M9363" s="427"/>
      <c r="N9363" s="427">
        <v>0</v>
      </c>
      <c r="O9363" s="427">
        <v>0</v>
      </c>
      <c r="P9363" s="427">
        <v>0</v>
      </c>
      <c r="Q9363" s="427"/>
      <c r="R9363" s="427"/>
      <c r="S9363" s="427"/>
      <c r="T9363" s="488"/>
      <c r="U9363" s="427"/>
      <c r="V9363" s="427"/>
      <c r="W9363" s="427"/>
      <c r="X9363" s="427"/>
      <c r="Y9363" s="427"/>
      <c r="Z9363" s="3105"/>
      <c r="AA9363" s="3105"/>
      <c r="AB9363" s="3105"/>
      <c r="AC9363" s="1507">
        <f t="shared" si="3378"/>
        <v>300</v>
      </c>
      <c r="AD9363" s="1508">
        <f t="shared" si="3379"/>
        <v>1798.1999999999998</v>
      </c>
      <c r="AE9363" s="14">
        <f t="shared" si="3380"/>
        <v>13.166666666666666</v>
      </c>
      <c r="AF9363" s="14">
        <f t="shared" si="3381"/>
        <v>0</v>
      </c>
      <c r="AG9363" s="14" t="e">
        <f t="shared" si="3382"/>
        <v>#DIV/0!</v>
      </c>
      <c r="AH9363" s="14" t="e">
        <f t="shared" si="3383"/>
        <v>#DIV/0!</v>
      </c>
      <c r="AI9363" s="14">
        <f t="shared" si="3384"/>
        <v>300</v>
      </c>
      <c r="AJ9363" s="429"/>
      <c r="AK9363" s="3123"/>
      <c r="AL9363" s="3124"/>
      <c r="AM9363" s="2724"/>
      <c r="AN9363" s="2724"/>
      <c r="AO9363" s="2724"/>
    </row>
    <row r="9364" spans="1:41" ht="15.75">
      <c r="A9364" s="1487">
        <v>8</v>
      </c>
      <c r="B9364" s="410" t="s">
        <v>9950</v>
      </c>
      <c r="C9364" s="365" t="s">
        <v>153</v>
      </c>
      <c r="D9364" s="365">
        <v>83.74</v>
      </c>
      <c r="E9364" s="365"/>
      <c r="F9364" s="392"/>
      <c r="G9364" s="365">
        <v>600</v>
      </c>
      <c r="H9364" s="3083">
        <f t="shared" si="3377"/>
        <v>50244</v>
      </c>
      <c r="I9364" s="3122">
        <v>44988</v>
      </c>
      <c r="J9364" s="370">
        <v>45716</v>
      </c>
      <c r="K9364" s="3099">
        <v>0</v>
      </c>
      <c r="L9364" s="365"/>
      <c r="M9364" s="365"/>
      <c r="N9364" s="365">
        <v>0</v>
      </c>
      <c r="O9364" s="365">
        <v>0</v>
      </c>
      <c r="P9364" s="365">
        <v>0</v>
      </c>
      <c r="Q9364" s="365"/>
      <c r="R9364" s="365"/>
      <c r="S9364" s="365"/>
      <c r="T9364" s="379"/>
      <c r="U9364" s="365"/>
      <c r="V9364" s="365"/>
      <c r="W9364" s="365"/>
      <c r="X9364" s="365"/>
      <c r="Y9364" s="365"/>
      <c r="Z9364" s="437"/>
      <c r="AA9364" s="437"/>
      <c r="AB9364" s="437"/>
      <c r="AC9364" s="1507">
        <f t="shared" si="3378"/>
        <v>600</v>
      </c>
      <c r="AD9364" s="1508">
        <f t="shared" si="3379"/>
        <v>50244</v>
      </c>
      <c r="AE9364" s="14">
        <f t="shared" si="3380"/>
        <v>23.3</v>
      </c>
      <c r="AF9364" s="14">
        <f t="shared" si="3381"/>
        <v>0</v>
      </c>
      <c r="AG9364" s="14" t="e">
        <f t="shared" si="3382"/>
        <v>#DIV/0!</v>
      </c>
      <c r="AH9364" s="14" t="e">
        <f t="shared" si="3383"/>
        <v>#DIV/0!</v>
      </c>
      <c r="AI9364" s="14">
        <f t="shared" si="3384"/>
        <v>600</v>
      </c>
      <c r="AJ9364" s="429"/>
      <c r="AK9364" s="3085"/>
      <c r="AL9364" s="3085"/>
      <c r="AM9364" s="2724"/>
      <c r="AN9364" s="2724"/>
      <c r="AO9364" s="2724"/>
    </row>
    <row r="9365" spans="1:41" ht="15.75">
      <c r="A9365" s="421">
        <v>10</v>
      </c>
      <c r="B9365" s="410" t="s">
        <v>2694</v>
      </c>
      <c r="C9365" s="365" t="s">
        <v>153</v>
      </c>
      <c r="D9365" s="365">
        <v>4.2930000000000001</v>
      </c>
      <c r="E9365" s="3126"/>
      <c r="F9365" s="3093"/>
      <c r="G9365" s="379">
        <v>21600</v>
      </c>
      <c r="H9365" s="3069">
        <f t="shared" si="3377"/>
        <v>92728.8</v>
      </c>
      <c r="I9365" s="411">
        <v>44945</v>
      </c>
      <c r="J9365" s="370">
        <v>45382</v>
      </c>
      <c r="K9365" s="3099">
        <v>0</v>
      </c>
      <c r="L9365" s="437"/>
      <c r="M9365" s="437"/>
      <c r="N9365" s="365">
        <v>0</v>
      </c>
      <c r="O9365" s="365">
        <v>14850</v>
      </c>
      <c r="P9365" s="365">
        <v>2520</v>
      </c>
      <c r="Q9365" s="365"/>
      <c r="R9365" s="365"/>
      <c r="S9365" s="365"/>
      <c r="T9365" s="379"/>
      <c r="U9365" s="421"/>
      <c r="V9365" s="365"/>
      <c r="W9365" s="365"/>
      <c r="X9365" s="421"/>
      <c r="Y9365" s="365"/>
      <c r="Z9365" s="437"/>
      <c r="AA9365" s="437"/>
      <c r="AB9365" s="437"/>
      <c r="AC9365" s="1507">
        <f t="shared" si="3378"/>
        <v>4230</v>
      </c>
      <c r="AD9365" s="1508">
        <f t="shared" si="3379"/>
        <v>18159.39</v>
      </c>
      <c r="AE9365" s="14">
        <f t="shared" si="3380"/>
        <v>12.166666666666666</v>
      </c>
      <c r="AF9365" s="14">
        <f t="shared" si="3381"/>
        <v>5790</v>
      </c>
      <c r="AG9365" s="14">
        <f t="shared" si="3382"/>
        <v>0.73056994818652854</v>
      </c>
      <c r="AH9365" s="14">
        <f t="shared" si="3383"/>
        <v>-11.436096718480137</v>
      </c>
      <c r="AI9365" s="14">
        <f t="shared" si="3384"/>
        <v>-66215</v>
      </c>
      <c r="AJ9365" s="425"/>
      <c r="AK9365" s="3123"/>
      <c r="AL9365" s="3124"/>
      <c r="AM9365" s="2724"/>
      <c r="AN9365" s="2724"/>
      <c r="AO9365" s="2724"/>
    </row>
    <row r="9366" spans="1:41" ht="15.75">
      <c r="A9366" s="421">
        <v>11</v>
      </c>
      <c r="B9366" s="393" t="s">
        <v>8339</v>
      </c>
      <c r="C9366" s="365" t="s">
        <v>153</v>
      </c>
      <c r="D9366" s="365">
        <v>5.9939999999999998</v>
      </c>
      <c r="E9366" s="365"/>
      <c r="F9366" s="411"/>
      <c r="G9366" s="381">
        <v>600</v>
      </c>
      <c r="H9366" s="3069">
        <f t="shared" si="3377"/>
        <v>3596.3999999999996</v>
      </c>
      <c r="I9366" s="3095">
        <v>44945</v>
      </c>
      <c r="J9366" s="370">
        <v>45412</v>
      </c>
      <c r="K9366" s="3099">
        <v>0</v>
      </c>
      <c r="L9366" s="393"/>
      <c r="M9366" s="393"/>
      <c r="N9366" s="365">
        <v>150</v>
      </c>
      <c r="O9366" s="365">
        <v>90</v>
      </c>
      <c r="P9366" s="365">
        <v>0</v>
      </c>
      <c r="Q9366" s="365"/>
      <c r="R9366" s="365"/>
      <c r="S9366" s="365"/>
      <c r="T9366" s="379"/>
      <c r="U9366" s="421"/>
      <c r="V9366" s="365"/>
      <c r="W9366" s="365"/>
      <c r="X9366" s="421"/>
      <c r="Y9366" s="365"/>
      <c r="Z9366" s="437"/>
      <c r="AA9366" s="437"/>
      <c r="AB9366" s="437"/>
      <c r="AC9366" s="1507">
        <f t="shared" si="3378"/>
        <v>360</v>
      </c>
      <c r="AD9366" s="1508">
        <f t="shared" si="3379"/>
        <v>2157.84</v>
      </c>
      <c r="AE9366" s="14">
        <f t="shared" si="3380"/>
        <v>13.166666666666666</v>
      </c>
      <c r="AF9366" s="14">
        <f t="shared" si="3381"/>
        <v>80</v>
      </c>
      <c r="AG9366" s="14">
        <f t="shared" si="3382"/>
        <v>4.5</v>
      </c>
      <c r="AH9366" s="14">
        <f t="shared" si="3383"/>
        <v>-8.6666666666666661</v>
      </c>
      <c r="AI9366" s="14">
        <f t="shared" si="3384"/>
        <v>-693.33333333333326</v>
      </c>
      <c r="AJ9366" s="425"/>
      <c r="AK9366" s="3123"/>
      <c r="AL9366" s="3124"/>
      <c r="AM9366" s="2724"/>
      <c r="AN9366" s="2724"/>
      <c r="AO9366" s="2724"/>
    </row>
    <row r="9367" spans="1:41" ht="20.25" customHeight="1">
      <c r="A9367" s="421">
        <v>8</v>
      </c>
      <c r="B9367" s="393" t="s">
        <v>8340</v>
      </c>
      <c r="C9367" s="365" t="s">
        <v>330</v>
      </c>
      <c r="D9367" s="421">
        <v>6.33</v>
      </c>
      <c r="E9367" s="379"/>
      <c r="F9367" s="411"/>
      <c r="G9367" s="381">
        <v>300</v>
      </c>
      <c r="H9367" s="3093">
        <f t="shared" si="3377"/>
        <v>1899</v>
      </c>
      <c r="I9367" s="3095">
        <v>44945</v>
      </c>
      <c r="J9367" s="435">
        <v>45138</v>
      </c>
      <c r="K9367" s="3099">
        <v>0</v>
      </c>
      <c r="L9367" s="437"/>
      <c r="M9367" s="437"/>
      <c r="N9367" s="436">
        <v>30</v>
      </c>
      <c r="O9367" s="436">
        <v>155</v>
      </c>
      <c r="P9367" s="436"/>
      <c r="Q9367" s="365"/>
      <c r="R9367" s="365"/>
      <c r="S9367" s="365"/>
      <c r="T9367" s="379"/>
      <c r="U9367" s="421"/>
      <c r="V9367" s="365"/>
      <c r="W9367" s="365"/>
      <c r="X9367" s="421"/>
      <c r="Y9367" s="365"/>
      <c r="Z9367" s="437"/>
      <c r="AA9367" s="437"/>
      <c r="AB9367" s="437"/>
      <c r="AC9367" s="1507">
        <f t="shared" si="3378"/>
        <v>115</v>
      </c>
      <c r="AD9367" s="1508">
        <f t="shared" si="3379"/>
        <v>727.95</v>
      </c>
      <c r="AE9367" s="14">
        <f t="shared" si="3380"/>
        <v>4.0333333333333332</v>
      </c>
      <c r="AF9367" s="14">
        <f t="shared" si="3381"/>
        <v>61.666666666666664</v>
      </c>
      <c r="AG9367" s="14">
        <f t="shared" si="3382"/>
        <v>1.8648648648648649</v>
      </c>
      <c r="AH9367" s="14">
        <f t="shared" si="3383"/>
        <v>-2.1684684684684683</v>
      </c>
      <c r="AI9367" s="14">
        <f t="shared" si="3384"/>
        <v>-133.7222222222222</v>
      </c>
      <c r="AJ9367" s="425"/>
      <c r="AK9367" s="3123"/>
      <c r="AL9367" s="3124"/>
      <c r="AM9367" s="2724"/>
      <c r="AN9367" s="2724"/>
      <c r="AO9367" s="2724"/>
    </row>
    <row r="9368" spans="1:41" ht="20.25">
      <c r="A9368" s="4517" t="s">
        <v>21</v>
      </c>
      <c r="B9368" s="4518"/>
      <c r="C9368" s="4518"/>
      <c r="D9368" s="4518"/>
      <c r="E9368" s="4518"/>
      <c r="F9368" s="4518"/>
      <c r="G9368" s="4518"/>
      <c r="H9368" s="4518"/>
      <c r="I9368" s="4518"/>
      <c r="J9368" s="4518"/>
      <c r="K9368" s="4518"/>
      <c r="L9368" s="4518"/>
      <c r="M9368" s="4518"/>
      <c r="N9368" s="4518"/>
      <c r="O9368" s="4518"/>
      <c r="P9368" s="4518"/>
      <c r="Q9368" s="4518"/>
      <c r="R9368" s="4518"/>
      <c r="S9368" s="4518"/>
      <c r="T9368" s="4518"/>
      <c r="U9368" s="4518"/>
      <c r="V9368" s="4518"/>
      <c r="W9368" s="4518"/>
      <c r="X9368" s="4518"/>
      <c r="Y9368" s="4518"/>
      <c r="Z9368" s="4518"/>
      <c r="AA9368" s="4518"/>
      <c r="AB9368" s="4518"/>
      <c r="AC9368" s="4518"/>
      <c r="AD9368" s="4518"/>
      <c r="AE9368" s="4518"/>
      <c r="AF9368" s="4518"/>
      <c r="AG9368" s="4518"/>
      <c r="AH9368" s="4518"/>
      <c r="AI9368" s="4518"/>
      <c r="AJ9368" s="4519"/>
      <c r="AK9368" s="3123"/>
      <c r="AL9368" s="3124"/>
      <c r="AM9368" s="2724"/>
      <c r="AN9368" s="2724"/>
      <c r="AO9368" s="2724"/>
    </row>
    <row r="9369" spans="1:41" ht="18.75" customHeight="1">
      <c r="A9369" s="4520" t="s">
        <v>9100</v>
      </c>
      <c r="B9369" s="4520"/>
      <c r="C9369" s="4520"/>
      <c r="D9369" s="4520"/>
      <c r="E9369" s="4520"/>
      <c r="F9369" s="4520"/>
      <c r="G9369" s="4520"/>
      <c r="H9369" s="4520"/>
      <c r="I9369" s="4520"/>
      <c r="J9369" s="4520"/>
      <c r="K9369" s="4520"/>
      <c r="L9369" s="4520"/>
      <c r="M9369" s="4520"/>
      <c r="N9369" s="4520"/>
      <c r="O9369" s="4520"/>
      <c r="P9369" s="4520"/>
      <c r="Q9369" s="4520"/>
      <c r="R9369" s="4520"/>
      <c r="S9369" s="4520"/>
      <c r="T9369" s="4520"/>
      <c r="U9369" s="4520"/>
      <c r="V9369" s="4520"/>
      <c r="W9369" s="4520"/>
      <c r="X9369" s="4520"/>
      <c r="Y9369" s="4520"/>
      <c r="Z9369" s="4520"/>
      <c r="AA9369" s="4520"/>
      <c r="AB9369" s="4520"/>
      <c r="AC9369" s="4520"/>
      <c r="AD9369" s="4520"/>
      <c r="AE9369" s="4520"/>
      <c r="AF9369" s="4520"/>
      <c r="AG9369" s="4520"/>
      <c r="AH9369" s="4520"/>
      <c r="AI9369" s="4520"/>
      <c r="AJ9369" s="4520"/>
      <c r="AK9369" s="3123"/>
      <c r="AL9369" s="3124"/>
      <c r="AM9369" s="2724"/>
      <c r="AN9369" s="2724"/>
      <c r="AO9369" s="2724"/>
    </row>
    <row r="9370" spans="1:41" ht="15.75">
      <c r="A9370" s="1487">
        <v>1</v>
      </c>
      <c r="B9370" s="3066" t="s">
        <v>7046</v>
      </c>
      <c r="C9370" s="421" t="s">
        <v>153</v>
      </c>
      <c r="D9370" s="421">
        <v>0</v>
      </c>
      <c r="E9370" s="437">
        <v>690</v>
      </c>
      <c r="F9370" s="437">
        <f t="shared" ref="F9370:F9382" si="3385">E9370*D9370</f>
        <v>0</v>
      </c>
      <c r="G9370" s="421"/>
      <c r="H9370" s="3093"/>
      <c r="I9370" s="3067"/>
      <c r="J9370" s="370">
        <v>45017</v>
      </c>
      <c r="K9370" s="3099">
        <v>0</v>
      </c>
      <c r="L9370" s="437"/>
      <c r="M9370" s="437"/>
      <c r="N9370" s="365">
        <v>0</v>
      </c>
      <c r="O9370" s="365">
        <v>0</v>
      </c>
      <c r="P9370" s="365">
        <v>0</v>
      </c>
      <c r="Q9370" s="365"/>
      <c r="R9370" s="365"/>
      <c r="S9370" s="365"/>
      <c r="T9370" s="379"/>
      <c r="U9370" s="365"/>
      <c r="V9370" s="365"/>
      <c r="W9370" s="365"/>
      <c r="X9370" s="365"/>
      <c r="Y9370" s="365"/>
      <c r="Z9370" s="437"/>
      <c r="AA9370" s="437"/>
      <c r="AB9370" s="421"/>
      <c r="AC9370" s="1507">
        <f t="shared" ref="AC9370:AC9399" si="3386">E9370+G9370-N9370-O9370-AA9370-P9370-Q9370-R9370-S9370-T9370-U9370-V9370-W9370-X9370-Y9370</f>
        <v>690</v>
      </c>
      <c r="AD9370" s="1508">
        <f t="shared" ref="AD9370:AD9399" si="3387">D9370*AC9370</f>
        <v>0</v>
      </c>
      <c r="AE9370" s="14">
        <f t="shared" ref="AE9370:AE9399" si="3388">(J9370-"01.04.2023")/30</f>
        <v>0</v>
      </c>
      <c r="AF9370" s="14">
        <f t="shared" ref="AF9370:AF9399" si="3389">(N9370+O9370+P9370+Q9370+R9370+S9370+T9370+U9370+V9370+W9370+X9370+Y9370)/3</f>
        <v>0</v>
      </c>
      <c r="AG9370" s="14" t="e">
        <f t="shared" ref="AG9370:AG9399" si="3390">AC9370/AF9370</f>
        <v>#DIV/0!</v>
      </c>
      <c r="AH9370" s="14" t="e">
        <f t="shared" ref="AH9370:AH9399" si="3391">AG9370-AE9370</f>
        <v>#DIV/0!</v>
      </c>
      <c r="AI9370" s="14">
        <f t="shared" ref="AI9370:AI9399" si="3392">AC9370-(AE9370*AF9370)</f>
        <v>690</v>
      </c>
      <c r="AJ9370" s="425"/>
      <c r="AK9370" s="3123"/>
      <c r="AL9370" s="3124"/>
      <c r="AM9370" s="2724"/>
      <c r="AN9370" s="2724"/>
      <c r="AO9370" s="2724"/>
    </row>
    <row r="9371" spans="1:41" ht="15.75">
      <c r="A9371" s="1487">
        <v>2</v>
      </c>
      <c r="B9371" s="3066" t="s">
        <v>8341</v>
      </c>
      <c r="C9371" s="421" t="s">
        <v>266</v>
      </c>
      <c r="D9371" s="421">
        <v>1</v>
      </c>
      <c r="E9371" s="437">
        <v>1200</v>
      </c>
      <c r="F9371" s="3093">
        <f t="shared" si="3385"/>
        <v>1200</v>
      </c>
      <c r="G9371" s="421"/>
      <c r="H9371" s="3093"/>
      <c r="I9371" s="3127"/>
      <c r="J9371" s="370">
        <v>45108</v>
      </c>
      <c r="K9371" s="3099">
        <v>0</v>
      </c>
      <c r="L9371" s="437"/>
      <c r="M9371" s="437"/>
      <c r="N9371" s="365">
        <v>0</v>
      </c>
      <c r="O9371" s="365">
        <v>0</v>
      </c>
      <c r="P9371" s="365">
        <v>600</v>
      </c>
      <c r="Q9371" s="365"/>
      <c r="R9371" s="365"/>
      <c r="S9371" s="365"/>
      <c r="T9371" s="379"/>
      <c r="U9371" s="365"/>
      <c r="V9371" s="365"/>
      <c r="W9371" s="365"/>
      <c r="X9371" s="365"/>
      <c r="Y9371" s="365"/>
      <c r="Z9371" s="437"/>
      <c r="AA9371" s="437"/>
      <c r="AB9371" s="421"/>
      <c r="AC9371" s="1507">
        <f t="shared" si="3386"/>
        <v>600</v>
      </c>
      <c r="AD9371" s="1508">
        <f t="shared" si="3387"/>
        <v>600</v>
      </c>
      <c r="AE9371" s="14">
        <f t="shared" si="3388"/>
        <v>3.0333333333333332</v>
      </c>
      <c r="AF9371" s="14">
        <f t="shared" si="3389"/>
        <v>200</v>
      </c>
      <c r="AG9371" s="14">
        <f t="shared" si="3390"/>
        <v>3</v>
      </c>
      <c r="AH9371" s="14">
        <f t="shared" si="3391"/>
        <v>-3.3333333333333215E-2</v>
      </c>
      <c r="AI9371" s="14">
        <f t="shared" si="3392"/>
        <v>-6.6666666666666288</v>
      </c>
      <c r="AJ9371" s="425"/>
      <c r="AK9371" s="3123"/>
      <c r="AL9371" s="3124"/>
      <c r="AM9371" s="2724"/>
      <c r="AN9371" s="2724"/>
      <c r="AO9371" s="2724"/>
    </row>
    <row r="9372" spans="1:41" ht="15.75">
      <c r="A9372" s="1487">
        <v>5</v>
      </c>
      <c r="B9372" s="437" t="s">
        <v>7047</v>
      </c>
      <c r="C9372" s="421" t="s">
        <v>181</v>
      </c>
      <c r="D9372" s="421">
        <v>168.2157</v>
      </c>
      <c r="E9372" s="437">
        <v>7</v>
      </c>
      <c r="F9372" s="1869">
        <f t="shared" si="3385"/>
        <v>1177.5099</v>
      </c>
      <c r="G9372" s="437"/>
      <c r="H9372" s="437"/>
      <c r="I9372" s="503"/>
      <c r="J9372" s="437"/>
      <c r="K9372" s="1415">
        <v>0</v>
      </c>
      <c r="L9372" s="437"/>
      <c r="M9372" s="437"/>
      <c r="N9372" s="421">
        <v>1</v>
      </c>
      <c r="O9372" s="421">
        <v>3</v>
      </c>
      <c r="P9372" s="421">
        <v>1</v>
      </c>
      <c r="Q9372" s="421"/>
      <c r="R9372" s="421"/>
      <c r="S9372" s="421"/>
      <c r="T9372" s="421"/>
      <c r="U9372" s="421"/>
      <c r="V9372" s="365"/>
      <c r="W9372" s="365"/>
      <c r="X9372" s="365"/>
      <c r="Y9372" s="365"/>
      <c r="Z9372" s="437"/>
      <c r="AA9372" s="437"/>
      <c r="AB9372" s="437"/>
      <c r="AC9372" s="1507">
        <f t="shared" si="3386"/>
        <v>2</v>
      </c>
      <c r="AD9372" s="1508">
        <f t="shared" si="3387"/>
        <v>336.4314</v>
      </c>
      <c r="AE9372" s="14">
        <f t="shared" si="3388"/>
        <v>-1500.5666666666666</v>
      </c>
      <c r="AF9372" s="14">
        <f t="shared" si="3389"/>
        <v>1.6666666666666667</v>
      </c>
      <c r="AG9372" s="14">
        <f t="shared" si="3390"/>
        <v>1.2</v>
      </c>
      <c r="AH9372" s="14">
        <f t="shared" si="3391"/>
        <v>1501.7666666666667</v>
      </c>
      <c r="AI9372" s="14">
        <f t="shared" si="3392"/>
        <v>2502.9444444444443</v>
      </c>
      <c r="AJ9372" s="437"/>
      <c r="AK9372" s="3123"/>
      <c r="AL9372" s="3124"/>
      <c r="AM9372" s="2724"/>
      <c r="AN9372" s="2724"/>
      <c r="AO9372" s="2724"/>
    </row>
    <row r="9373" spans="1:41" ht="15.75">
      <c r="A9373" s="1487">
        <v>6</v>
      </c>
      <c r="B9373" s="437" t="s">
        <v>7048</v>
      </c>
      <c r="C9373" s="421" t="s">
        <v>181</v>
      </c>
      <c r="D9373" s="421">
        <v>249.83680000000001</v>
      </c>
      <c r="E9373" s="437">
        <v>9</v>
      </c>
      <c r="F9373" s="1869">
        <f t="shared" si="3385"/>
        <v>2248.5311999999999</v>
      </c>
      <c r="G9373" s="437"/>
      <c r="H9373" s="437"/>
      <c r="I9373" s="503"/>
      <c r="J9373" s="437"/>
      <c r="K9373" s="1415">
        <v>0</v>
      </c>
      <c r="L9373" s="437"/>
      <c r="M9373" s="437"/>
      <c r="N9373" s="421">
        <v>1</v>
      </c>
      <c r="O9373" s="421">
        <v>2</v>
      </c>
      <c r="P9373" s="421">
        <v>1</v>
      </c>
      <c r="Q9373" s="421"/>
      <c r="R9373" s="421"/>
      <c r="S9373" s="421"/>
      <c r="T9373" s="421"/>
      <c r="U9373" s="421"/>
      <c r="V9373" s="365"/>
      <c r="W9373" s="365"/>
      <c r="X9373" s="365"/>
      <c r="Y9373" s="365"/>
      <c r="Z9373" s="437"/>
      <c r="AA9373" s="437"/>
      <c r="AB9373" s="437"/>
      <c r="AC9373" s="1507">
        <f t="shared" si="3386"/>
        <v>5</v>
      </c>
      <c r="AD9373" s="1508">
        <f t="shared" si="3387"/>
        <v>1249.184</v>
      </c>
      <c r="AE9373" s="14">
        <f t="shared" si="3388"/>
        <v>-1500.5666666666666</v>
      </c>
      <c r="AF9373" s="14">
        <f t="shared" si="3389"/>
        <v>1.3333333333333333</v>
      </c>
      <c r="AG9373" s="14">
        <f t="shared" si="3390"/>
        <v>3.75</v>
      </c>
      <c r="AH9373" s="14">
        <f t="shared" si="3391"/>
        <v>1504.3166666666666</v>
      </c>
      <c r="AI9373" s="14">
        <f t="shared" si="3392"/>
        <v>2005.7555555555555</v>
      </c>
      <c r="AJ9373" s="437"/>
      <c r="AK9373" s="3123"/>
      <c r="AL9373" s="3124"/>
      <c r="AM9373" s="2724"/>
      <c r="AN9373" s="2724"/>
      <c r="AO9373" s="2724"/>
    </row>
    <row r="9374" spans="1:41" ht="15.75">
      <c r="A9374" s="1487">
        <v>7</v>
      </c>
      <c r="B9374" s="437" t="s">
        <v>5276</v>
      </c>
      <c r="C9374" s="421" t="s">
        <v>181</v>
      </c>
      <c r="D9374" s="421">
        <v>58.85</v>
      </c>
      <c r="E9374" s="437">
        <v>10</v>
      </c>
      <c r="F9374" s="1869">
        <f t="shared" si="3385"/>
        <v>588.5</v>
      </c>
      <c r="G9374" s="421"/>
      <c r="H9374" s="421"/>
      <c r="I9374" s="503"/>
      <c r="J9374" s="437"/>
      <c r="K9374" s="1415">
        <v>0</v>
      </c>
      <c r="L9374" s="437"/>
      <c r="M9374" s="437"/>
      <c r="N9374" s="421">
        <v>0</v>
      </c>
      <c r="O9374" s="421">
        <v>0</v>
      </c>
      <c r="P9374" s="421">
        <v>0</v>
      </c>
      <c r="Q9374" s="421"/>
      <c r="R9374" s="421"/>
      <c r="S9374" s="421"/>
      <c r="T9374" s="421"/>
      <c r="U9374" s="421"/>
      <c r="V9374" s="365"/>
      <c r="W9374" s="365"/>
      <c r="X9374" s="365"/>
      <c r="Y9374" s="365"/>
      <c r="Z9374" s="437"/>
      <c r="AA9374" s="437"/>
      <c r="AB9374" s="437"/>
      <c r="AC9374" s="1507">
        <f t="shared" si="3386"/>
        <v>10</v>
      </c>
      <c r="AD9374" s="1508">
        <f t="shared" si="3387"/>
        <v>588.5</v>
      </c>
      <c r="AE9374" s="14">
        <f t="shared" si="3388"/>
        <v>-1500.5666666666666</v>
      </c>
      <c r="AF9374" s="14">
        <f t="shared" si="3389"/>
        <v>0</v>
      </c>
      <c r="AG9374" s="14" t="e">
        <f t="shared" si="3390"/>
        <v>#DIV/0!</v>
      </c>
      <c r="AH9374" s="14" t="e">
        <f t="shared" si="3391"/>
        <v>#DIV/0!</v>
      </c>
      <c r="AI9374" s="14">
        <f t="shared" si="3392"/>
        <v>10</v>
      </c>
      <c r="AJ9374" s="437"/>
      <c r="AK9374" s="3085"/>
      <c r="AL9374" s="3085"/>
      <c r="AM9374" s="2724"/>
      <c r="AN9374" s="2724"/>
      <c r="AO9374" s="2724"/>
    </row>
    <row r="9375" spans="1:41" ht="15.75">
      <c r="A9375" s="1487">
        <v>8</v>
      </c>
      <c r="B9375" s="437" t="s">
        <v>5573</v>
      </c>
      <c r="C9375" s="421" t="s">
        <v>176</v>
      </c>
      <c r="D9375" s="1869">
        <v>90</v>
      </c>
      <c r="E9375" s="437">
        <v>1</v>
      </c>
      <c r="F9375" s="1869">
        <f t="shared" si="3385"/>
        <v>90</v>
      </c>
      <c r="G9375" s="421"/>
      <c r="H9375" s="3098"/>
      <c r="I9375" s="503"/>
      <c r="J9375" s="437"/>
      <c r="K9375" s="1415">
        <v>0</v>
      </c>
      <c r="L9375" s="437"/>
      <c r="M9375" s="437"/>
      <c r="N9375" s="421">
        <v>0</v>
      </c>
      <c r="O9375" s="421">
        <v>0</v>
      </c>
      <c r="P9375" s="421">
        <v>0</v>
      </c>
      <c r="Q9375" s="421"/>
      <c r="R9375" s="421"/>
      <c r="S9375" s="421"/>
      <c r="T9375" s="421"/>
      <c r="U9375" s="421"/>
      <c r="V9375" s="365"/>
      <c r="W9375" s="365"/>
      <c r="X9375" s="365"/>
      <c r="Y9375" s="365"/>
      <c r="Z9375" s="437"/>
      <c r="AA9375" s="437"/>
      <c r="AB9375" s="437"/>
      <c r="AC9375" s="1507">
        <f t="shared" si="3386"/>
        <v>1</v>
      </c>
      <c r="AD9375" s="1508">
        <f t="shared" si="3387"/>
        <v>90</v>
      </c>
      <c r="AE9375" s="14">
        <f t="shared" si="3388"/>
        <v>-1500.5666666666666</v>
      </c>
      <c r="AF9375" s="14">
        <f t="shared" si="3389"/>
        <v>0</v>
      </c>
      <c r="AG9375" s="14" t="e">
        <f t="shared" si="3390"/>
        <v>#DIV/0!</v>
      </c>
      <c r="AH9375" s="14" t="e">
        <f t="shared" si="3391"/>
        <v>#DIV/0!</v>
      </c>
      <c r="AI9375" s="14">
        <f t="shared" si="3392"/>
        <v>1</v>
      </c>
      <c r="AJ9375" s="437"/>
      <c r="AK9375" s="3085"/>
      <c r="AL9375" s="3085"/>
      <c r="AM9375" s="2724"/>
      <c r="AN9375" s="2724"/>
      <c r="AO9375" s="2724"/>
    </row>
    <row r="9376" spans="1:41" ht="15.75">
      <c r="A9376" s="1487">
        <v>9</v>
      </c>
      <c r="B9376" s="438" t="s">
        <v>7049</v>
      </c>
      <c r="C9376" s="420" t="s">
        <v>181</v>
      </c>
      <c r="D9376" s="3128">
        <v>10.824299999999999</v>
      </c>
      <c r="E9376" s="438">
        <v>450</v>
      </c>
      <c r="F9376" s="1869">
        <f t="shared" si="3385"/>
        <v>4870.9349999999995</v>
      </c>
      <c r="G9376" s="420"/>
      <c r="H9376" s="3098"/>
      <c r="I9376" s="3129"/>
      <c r="J9376" s="438"/>
      <c r="K9376" s="472">
        <v>0</v>
      </c>
      <c r="L9376" s="438"/>
      <c r="M9376" s="438"/>
      <c r="N9376" s="421">
        <v>100</v>
      </c>
      <c r="O9376" s="421">
        <v>208</v>
      </c>
      <c r="P9376" s="421">
        <v>112</v>
      </c>
      <c r="Q9376" s="421"/>
      <c r="R9376" s="421"/>
      <c r="S9376" s="421"/>
      <c r="T9376" s="421"/>
      <c r="U9376" s="421"/>
      <c r="V9376" s="365"/>
      <c r="W9376" s="365"/>
      <c r="X9376" s="365"/>
      <c r="Y9376" s="407"/>
      <c r="Z9376" s="438"/>
      <c r="AA9376" s="438"/>
      <c r="AB9376" s="438"/>
      <c r="AC9376" s="1507">
        <f t="shared" si="3386"/>
        <v>30</v>
      </c>
      <c r="AD9376" s="1508">
        <f t="shared" si="3387"/>
        <v>324.72899999999998</v>
      </c>
      <c r="AE9376" s="14">
        <f t="shared" si="3388"/>
        <v>-1500.5666666666666</v>
      </c>
      <c r="AF9376" s="14">
        <f t="shared" si="3389"/>
        <v>140</v>
      </c>
      <c r="AG9376" s="14">
        <f t="shared" si="3390"/>
        <v>0.21428571428571427</v>
      </c>
      <c r="AH9376" s="14">
        <f t="shared" si="3391"/>
        <v>1500.7809523809524</v>
      </c>
      <c r="AI9376" s="14">
        <f t="shared" si="3392"/>
        <v>210109.33333333331</v>
      </c>
      <c r="AJ9376" s="438"/>
      <c r="AK9376" s="3085"/>
      <c r="AL9376" s="3085"/>
      <c r="AM9376" s="2724"/>
      <c r="AN9376" s="2724"/>
      <c r="AO9376" s="2724"/>
    </row>
    <row r="9377" spans="1:41" ht="15.75">
      <c r="A9377" s="1487">
        <v>10</v>
      </c>
      <c r="B9377" s="419" t="s">
        <v>6547</v>
      </c>
      <c r="C9377" s="407" t="s">
        <v>181</v>
      </c>
      <c r="D9377" s="3130">
        <v>107</v>
      </c>
      <c r="E9377" s="1610">
        <v>20</v>
      </c>
      <c r="F9377" s="1869">
        <f t="shared" si="3385"/>
        <v>2140</v>
      </c>
      <c r="G9377" s="422"/>
      <c r="H9377" s="3131"/>
      <c r="I9377" s="3095"/>
      <c r="J9377" s="439"/>
      <c r="K9377" s="3132">
        <v>0</v>
      </c>
      <c r="L9377" s="438"/>
      <c r="M9377" s="438"/>
      <c r="N9377" s="421">
        <v>0</v>
      </c>
      <c r="O9377" s="421">
        <v>0</v>
      </c>
      <c r="P9377" s="421">
        <v>0</v>
      </c>
      <c r="Q9377" s="421"/>
      <c r="R9377" s="421"/>
      <c r="S9377" s="421"/>
      <c r="T9377" s="421"/>
      <c r="U9377" s="421"/>
      <c r="V9377" s="365"/>
      <c r="W9377" s="365"/>
      <c r="X9377" s="365"/>
      <c r="Y9377" s="407"/>
      <c r="Z9377" s="438"/>
      <c r="AA9377" s="438"/>
      <c r="AB9377" s="420"/>
      <c r="AC9377" s="1507">
        <f t="shared" si="3386"/>
        <v>20</v>
      </c>
      <c r="AD9377" s="1508">
        <f t="shared" si="3387"/>
        <v>2140</v>
      </c>
      <c r="AE9377" s="14">
        <f t="shared" si="3388"/>
        <v>-1500.5666666666666</v>
      </c>
      <c r="AF9377" s="14">
        <f t="shared" si="3389"/>
        <v>0</v>
      </c>
      <c r="AG9377" s="14" t="e">
        <f t="shared" si="3390"/>
        <v>#DIV/0!</v>
      </c>
      <c r="AH9377" s="14" t="e">
        <f t="shared" si="3391"/>
        <v>#DIV/0!</v>
      </c>
      <c r="AI9377" s="14">
        <f t="shared" si="3392"/>
        <v>20</v>
      </c>
      <c r="AJ9377" s="3078"/>
      <c r="AK9377" s="3085"/>
      <c r="AL9377" s="3085"/>
      <c r="AM9377" s="2724"/>
      <c r="AN9377" s="2724"/>
      <c r="AO9377" s="2724"/>
    </row>
    <row r="9378" spans="1:41" ht="15.75">
      <c r="A9378" s="1487">
        <v>11</v>
      </c>
      <c r="B9378" s="410" t="s">
        <v>4312</v>
      </c>
      <c r="C9378" s="365" t="s">
        <v>181</v>
      </c>
      <c r="D9378" s="368">
        <v>1</v>
      </c>
      <c r="E9378" s="374">
        <v>38</v>
      </c>
      <c r="F9378" s="1869">
        <f t="shared" si="3385"/>
        <v>38</v>
      </c>
      <c r="G9378" s="379"/>
      <c r="H9378" s="3133"/>
      <c r="I9378" s="411"/>
      <c r="J9378" s="370">
        <v>45444</v>
      </c>
      <c r="K9378" s="3099">
        <v>0</v>
      </c>
      <c r="L9378" s="437"/>
      <c r="M9378" s="437"/>
      <c r="N9378" s="365">
        <v>0</v>
      </c>
      <c r="O9378" s="407">
        <v>18</v>
      </c>
      <c r="P9378" s="407">
        <v>3</v>
      </c>
      <c r="Q9378" s="365"/>
      <c r="R9378" s="365"/>
      <c r="S9378" s="365"/>
      <c r="T9378" s="379"/>
      <c r="U9378" s="421"/>
      <c r="V9378" s="365"/>
      <c r="W9378" s="365"/>
      <c r="X9378" s="365"/>
      <c r="Y9378" s="365"/>
      <c r="Z9378" s="437"/>
      <c r="AA9378" s="437"/>
      <c r="AB9378" s="421"/>
      <c r="AC9378" s="1507">
        <f t="shared" si="3386"/>
        <v>17</v>
      </c>
      <c r="AD9378" s="1508">
        <f t="shared" si="3387"/>
        <v>17</v>
      </c>
      <c r="AE9378" s="14">
        <f t="shared" si="3388"/>
        <v>14.233333333333333</v>
      </c>
      <c r="AF9378" s="14">
        <f t="shared" si="3389"/>
        <v>7</v>
      </c>
      <c r="AG9378" s="14">
        <f t="shared" si="3390"/>
        <v>2.4285714285714284</v>
      </c>
      <c r="AH9378" s="14">
        <f t="shared" si="3391"/>
        <v>-11.804761904761904</v>
      </c>
      <c r="AI9378" s="14">
        <f t="shared" si="3392"/>
        <v>-82.633333333333326</v>
      </c>
      <c r="AJ9378" s="425"/>
      <c r="AK9378" s="3085"/>
      <c r="AL9378" s="3085"/>
      <c r="AM9378" s="2724"/>
      <c r="AN9378" s="2724"/>
      <c r="AO9378" s="2724"/>
    </row>
    <row r="9379" spans="1:41" ht="15.75">
      <c r="A9379" s="1487">
        <v>12</v>
      </c>
      <c r="B9379" s="410" t="s">
        <v>4313</v>
      </c>
      <c r="C9379" s="365" t="s">
        <v>181</v>
      </c>
      <c r="D9379" s="368">
        <v>1</v>
      </c>
      <c r="E9379" s="374">
        <v>359</v>
      </c>
      <c r="F9379" s="1869">
        <f t="shared" si="3385"/>
        <v>359</v>
      </c>
      <c r="G9379" s="379"/>
      <c r="H9379" s="3133"/>
      <c r="I9379" s="411"/>
      <c r="J9379" s="370">
        <v>45323</v>
      </c>
      <c r="K9379" s="3099">
        <v>0</v>
      </c>
      <c r="L9379" s="437"/>
      <c r="M9379" s="437"/>
      <c r="N9379" s="365">
        <v>50</v>
      </c>
      <c r="O9379" s="407">
        <v>32</v>
      </c>
      <c r="P9379" s="407">
        <v>28</v>
      </c>
      <c r="Q9379" s="365"/>
      <c r="R9379" s="365"/>
      <c r="S9379" s="365"/>
      <c r="T9379" s="379"/>
      <c r="U9379" s="421"/>
      <c r="V9379" s="365"/>
      <c r="W9379" s="365"/>
      <c r="X9379" s="365"/>
      <c r="Y9379" s="365"/>
      <c r="Z9379" s="437"/>
      <c r="AA9379" s="437"/>
      <c r="AB9379" s="421"/>
      <c r="AC9379" s="1507">
        <f t="shared" si="3386"/>
        <v>249</v>
      </c>
      <c r="AD9379" s="1508">
        <f t="shared" si="3387"/>
        <v>249</v>
      </c>
      <c r="AE9379" s="14">
        <f t="shared" si="3388"/>
        <v>10.199999999999999</v>
      </c>
      <c r="AF9379" s="14">
        <f t="shared" si="3389"/>
        <v>36.666666666666664</v>
      </c>
      <c r="AG9379" s="14">
        <f t="shared" si="3390"/>
        <v>6.790909090909091</v>
      </c>
      <c r="AH9379" s="14">
        <f t="shared" si="3391"/>
        <v>-3.4090909090909083</v>
      </c>
      <c r="AI9379" s="14">
        <f t="shared" si="3392"/>
        <v>-124.99999999999994</v>
      </c>
      <c r="AJ9379" s="425"/>
      <c r="AK9379" s="3085"/>
      <c r="AL9379" s="3085"/>
      <c r="AM9379" s="2724"/>
      <c r="AN9379" s="2724"/>
      <c r="AO9379" s="2724"/>
    </row>
    <row r="9380" spans="1:41" ht="15.75">
      <c r="A9380" s="1487">
        <v>13</v>
      </c>
      <c r="B9380" s="410" t="s">
        <v>6419</v>
      </c>
      <c r="C9380" s="365" t="s">
        <v>232</v>
      </c>
      <c r="D9380" s="368">
        <v>1</v>
      </c>
      <c r="E9380" s="374">
        <v>306</v>
      </c>
      <c r="F9380" s="1869">
        <f t="shared" si="3385"/>
        <v>306</v>
      </c>
      <c r="G9380" s="379"/>
      <c r="H9380" s="3133"/>
      <c r="I9380" s="411"/>
      <c r="J9380" s="370">
        <v>45473</v>
      </c>
      <c r="K9380" s="3099">
        <v>0</v>
      </c>
      <c r="L9380" s="437"/>
      <c r="M9380" s="437"/>
      <c r="N9380" s="365">
        <v>25</v>
      </c>
      <c r="O9380" s="407">
        <v>6</v>
      </c>
      <c r="P9380" s="407">
        <v>125</v>
      </c>
      <c r="Q9380" s="365"/>
      <c r="R9380" s="365"/>
      <c r="S9380" s="365"/>
      <c r="T9380" s="379"/>
      <c r="U9380" s="365"/>
      <c r="V9380" s="365"/>
      <c r="W9380" s="365"/>
      <c r="X9380" s="365"/>
      <c r="Y9380" s="365"/>
      <c r="Z9380" s="437"/>
      <c r="AA9380" s="437"/>
      <c r="AB9380" s="421"/>
      <c r="AC9380" s="1507">
        <f t="shared" si="3386"/>
        <v>150</v>
      </c>
      <c r="AD9380" s="1508">
        <f t="shared" si="3387"/>
        <v>150</v>
      </c>
      <c r="AE9380" s="14">
        <f t="shared" si="3388"/>
        <v>15.2</v>
      </c>
      <c r="AF9380" s="14">
        <f t="shared" si="3389"/>
        <v>52</v>
      </c>
      <c r="AG9380" s="14">
        <f t="shared" si="3390"/>
        <v>2.8846153846153846</v>
      </c>
      <c r="AH9380" s="14">
        <f t="shared" si="3391"/>
        <v>-12.315384615384614</v>
      </c>
      <c r="AI9380" s="14">
        <f t="shared" si="3392"/>
        <v>-640.4</v>
      </c>
      <c r="AJ9380" s="425"/>
      <c r="AK9380" s="3085"/>
      <c r="AL9380" s="3085"/>
      <c r="AM9380" s="2724"/>
      <c r="AN9380" s="2724"/>
      <c r="AO9380" s="2724"/>
    </row>
    <row r="9381" spans="1:41" ht="15.75">
      <c r="A9381" s="1487">
        <v>14</v>
      </c>
      <c r="B9381" s="410" t="s">
        <v>6420</v>
      </c>
      <c r="C9381" s="365" t="s">
        <v>234</v>
      </c>
      <c r="D9381" s="368">
        <v>1</v>
      </c>
      <c r="E9381" s="374">
        <v>89</v>
      </c>
      <c r="F9381" s="1869">
        <f t="shared" si="3385"/>
        <v>89</v>
      </c>
      <c r="G9381" s="379"/>
      <c r="H9381" s="3133"/>
      <c r="I9381" s="411"/>
      <c r="J9381" s="370">
        <v>45473</v>
      </c>
      <c r="K9381" s="3099">
        <v>0</v>
      </c>
      <c r="L9381" s="437"/>
      <c r="M9381" s="437"/>
      <c r="N9381" s="365">
        <v>2</v>
      </c>
      <c r="O9381" s="407">
        <v>1</v>
      </c>
      <c r="P9381" s="407">
        <v>29</v>
      </c>
      <c r="Q9381" s="365"/>
      <c r="R9381" s="365"/>
      <c r="S9381" s="365"/>
      <c r="T9381" s="379"/>
      <c r="U9381" s="365"/>
      <c r="V9381" s="365"/>
      <c r="W9381" s="365"/>
      <c r="X9381" s="365"/>
      <c r="Y9381" s="365"/>
      <c r="Z9381" s="437"/>
      <c r="AA9381" s="437"/>
      <c r="AB9381" s="421"/>
      <c r="AC9381" s="1507">
        <f t="shared" si="3386"/>
        <v>57</v>
      </c>
      <c r="AD9381" s="1508">
        <f t="shared" si="3387"/>
        <v>57</v>
      </c>
      <c r="AE9381" s="14">
        <f t="shared" si="3388"/>
        <v>15.2</v>
      </c>
      <c r="AF9381" s="14">
        <f t="shared" si="3389"/>
        <v>10.666666666666666</v>
      </c>
      <c r="AG9381" s="14">
        <f t="shared" si="3390"/>
        <v>5.34375</v>
      </c>
      <c r="AH9381" s="14">
        <f t="shared" si="3391"/>
        <v>-9.8562499999999993</v>
      </c>
      <c r="AI9381" s="14">
        <f t="shared" si="3392"/>
        <v>-105.13333333333333</v>
      </c>
      <c r="AJ9381" s="425"/>
      <c r="AK9381" s="3085"/>
      <c r="AL9381" s="3085"/>
      <c r="AM9381" s="2724"/>
      <c r="AN9381" s="2724"/>
      <c r="AO9381" s="2724"/>
    </row>
    <row r="9382" spans="1:41" ht="15.75">
      <c r="A9382" s="1487">
        <v>15</v>
      </c>
      <c r="B9382" s="410" t="s">
        <v>6421</v>
      </c>
      <c r="C9382" s="365" t="s">
        <v>234</v>
      </c>
      <c r="D9382" s="368">
        <v>1</v>
      </c>
      <c r="E9382" s="374">
        <v>98</v>
      </c>
      <c r="F9382" s="1869">
        <f t="shared" si="3385"/>
        <v>98</v>
      </c>
      <c r="G9382" s="379"/>
      <c r="H9382" s="3133"/>
      <c r="I9382" s="411"/>
      <c r="J9382" s="370">
        <v>45443</v>
      </c>
      <c r="K9382" s="3099">
        <v>0</v>
      </c>
      <c r="L9382" s="437"/>
      <c r="M9382" s="437"/>
      <c r="N9382" s="365">
        <v>7</v>
      </c>
      <c r="O9382" s="407">
        <v>5</v>
      </c>
      <c r="P9382" s="407">
        <v>40</v>
      </c>
      <c r="Q9382" s="365"/>
      <c r="R9382" s="365"/>
      <c r="S9382" s="365"/>
      <c r="T9382" s="379"/>
      <c r="U9382" s="365"/>
      <c r="V9382" s="365"/>
      <c r="W9382" s="365"/>
      <c r="X9382" s="365"/>
      <c r="Y9382" s="365"/>
      <c r="Z9382" s="437"/>
      <c r="AA9382" s="437"/>
      <c r="AB9382" s="421"/>
      <c r="AC9382" s="1507">
        <f t="shared" si="3386"/>
        <v>46</v>
      </c>
      <c r="AD9382" s="1508">
        <f t="shared" si="3387"/>
        <v>46</v>
      </c>
      <c r="AE9382" s="14">
        <f t="shared" si="3388"/>
        <v>14.2</v>
      </c>
      <c r="AF9382" s="14">
        <f t="shared" si="3389"/>
        <v>17.333333333333332</v>
      </c>
      <c r="AG9382" s="14">
        <f t="shared" si="3390"/>
        <v>2.6538461538461542</v>
      </c>
      <c r="AH9382" s="14">
        <f t="shared" si="3391"/>
        <v>-11.546153846153846</v>
      </c>
      <c r="AI9382" s="14">
        <f t="shared" si="3392"/>
        <v>-200.1333333333333</v>
      </c>
      <c r="AJ9382" s="425"/>
      <c r="AK9382" s="3085"/>
      <c r="AL9382" s="3085"/>
      <c r="AM9382" s="2724"/>
      <c r="AN9382" s="2724"/>
      <c r="AO9382" s="2724"/>
    </row>
    <row r="9383" spans="1:41" ht="15.75">
      <c r="A9383" s="1487">
        <v>16</v>
      </c>
      <c r="B9383" s="410" t="s">
        <v>9101</v>
      </c>
      <c r="C9383" s="365" t="s">
        <v>181</v>
      </c>
      <c r="D9383" s="368">
        <v>56.5</v>
      </c>
      <c r="E9383" s="1610"/>
      <c r="F9383" s="1869"/>
      <c r="G9383" s="379">
        <v>60</v>
      </c>
      <c r="H9383" s="3133">
        <f>G9383*D9383</f>
        <v>3390</v>
      </c>
      <c r="I9383" s="411">
        <v>44972</v>
      </c>
      <c r="J9383" s="370"/>
      <c r="K9383" s="3099">
        <v>0</v>
      </c>
      <c r="L9383" s="437"/>
      <c r="M9383" s="437"/>
      <c r="N9383" s="365">
        <v>0</v>
      </c>
      <c r="O9383" s="407">
        <v>0</v>
      </c>
      <c r="P9383" s="407">
        <v>0</v>
      </c>
      <c r="Q9383" s="365"/>
      <c r="R9383" s="365"/>
      <c r="S9383" s="365"/>
      <c r="T9383" s="379"/>
      <c r="U9383" s="365"/>
      <c r="V9383" s="365"/>
      <c r="W9383" s="365"/>
      <c r="X9383" s="365"/>
      <c r="Y9383" s="365"/>
      <c r="Z9383" s="437"/>
      <c r="AA9383" s="437"/>
      <c r="AB9383" s="421"/>
      <c r="AC9383" s="1507">
        <f t="shared" si="3386"/>
        <v>60</v>
      </c>
      <c r="AD9383" s="1508">
        <f t="shared" si="3387"/>
        <v>3390</v>
      </c>
      <c r="AE9383" s="14">
        <f t="shared" si="3388"/>
        <v>-1500.5666666666666</v>
      </c>
      <c r="AF9383" s="14">
        <f t="shared" si="3389"/>
        <v>0</v>
      </c>
      <c r="AG9383" s="14" t="e">
        <f t="shared" si="3390"/>
        <v>#DIV/0!</v>
      </c>
      <c r="AH9383" s="14" t="e">
        <f t="shared" si="3391"/>
        <v>#DIV/0!</v>
      </c>
      <c r="AI9383" s="14">
        <f t="shared" si="3392"/>
        <v>60</v>
      </c>
      <c r="AJ9383" s="425"/>
      <c r="AK9383" s="3081"/>
      <c r="AL9383" s="3081"/>
    </row>
    <row r="9384" spans="1:41" ht="15.75">
      <c r="A9384" s="1487">
        <v>17</v>
      </c>
      <c r="B9384" s="374" t="s">
        <v>5574</v>
      </c>
      <c r="C9384" s="440" t="s">
        <v>176</v>
      </c>
      <c r="D9384" s="441">
        <v>40.799999999999997</v>
      </c>
      <c r="E9384" s="3134">
        <v>4</v>
      </c>
      <c r="F9384" s="1869">
        <f>E9384*D9384</f>
        <v>163.19999999999999</v>
      </c>
      <c r="G9384" s="440"/>
      <c r="H9384" s="3133"/>
      <c r="I9384" s="442"/>
      <c r="J9384" s="442"/>
      <c r="K9384" s="3099">
        <v>0</v>
      </c>
      <c r="L9384" s="437"/>
      <c r="M9384" s="437"/>
      <c r="N9384" s="443">
        <v>0</v>
      </c>
      <c r="O9384" s="407">
        <v>2</v>
      </c>
      <c r="P9384" s="407">
        <v>0</v>
      </c>
      <c r="Q9384" s="421"/>
      <c r="R9384" s="365"/>
      <c r="S9384" s="365"/>
      <c r="T9384" s="379"/>
      <c r="U9384" s="421"/>
      <c r="V9384" s="365"/>
      <c r="W9384" s="365"/>
      <c r="X9384" s="365"/>
      <c r="Y9384" s="365"/>
      <c r="Z9384" s="437"/>
      <c r="AA9384" s="437"/>
      <c r="AB9384" s="421"/>
      <c r="AC9384" s="1507">
        <f t="shared" si="3386"/>
        <v>2</v>
      </c>
      <c r="AD9384" s="1508">
        <f t="shared" si="3387"/>
        <v>81.599999999999994</v>
      </c>
      <c r="AE9384" s="14">
        <f t="shared" si="3388"/>
        <v>-1500.5666666666666</v>
      </c>
      <c r="AF9384" s="14">
        <f t="shared" si="3389"/>
        <v>0.66666666666666663</v>
      </c>
      <c r="AG9384" s="14">
        <f t="shared" si="3390"/>
        <v>3</v>
      </c>
      <c r="AH9384" s="14">
        <f t="shared" si="3391"/>
        <v>1503.5666666666666</v>
      </c>
      <c r="AI9384" s="14">
        <f t="shared" si="3392"/>
        <v>1002.3777777777777</v>
      </c>
      <c r="AJ9384" s="425"/>
      <c r="AK9384" s="3081"/>
      <c r="AL9384" s="3081"/>
    </row>
    <row r="9385" spans="1:41" ht="15.75">
      <c r="A9385" s="1487">
        <v>18</v>
      </c>
      <c r="B9385" s="374" t="s">
        <v>9951</v>
      </c>
      <c r="C9385" s="440" t="s">
        <v>181</v>
      </c>
      <c r="D9385" s="441">
        <v>1</v>
      </c>
      <c r="E9385" s="3134"/>
      <c r="F9385" s="1869"/>
      <c r="G9385" s="440">
        <v>36</v>
      </c>
      <c r="H9385" s="3133">
        <f>G9385*D9385</f>
        <v>36</v>
      </c>
      <c r="I9385" s="442">
        <v>45000</v>
      </c>
      <c r="J9385" s="442"/>
      <c r="K9385" s="3099">
        <v>0</v>
      </c>
      <c r="L9385" s="437"/>
      <c r="M9385" s="437"/>
      <c r="N9385" s="443">
        <v>0</v>
      </c>
      <c r="O9385" s="407">
        <v>0</v>
      </c>
      <c r="P9385" s="407">
        <v>0</v>
      </c>
      <c r="Q9385" s="421"/>
      <c r="R9385" s="365"/>
      <c r="S9385" s="365"/>
      <c r="T9385" s="379"/>
      <c r="U9385" s="421"/>
      <c r="V9385" s="365"/>
      <c r="W9385" s="365"/>
      <c r="X9385" s="365"/>
      <c r="Y9385" s="365"/>
      <c r="Z9385" s="437"/>
      <c r="AA9385" s="437"/>
      <c r="AB9385" s="421"/>
      <c r="AC9385" s="1507">
        <f t="shared" si="3386"/>
        <v>36</v>
      </c>
      <c r="AD9385" s="1508">
        <f t="shared" si="3387"/>
        <v>36</v>
      </c>
      <c r="AE9385" s="14">
        <f t="shared" si="3388"/>
        <v>-1500.5666666666666</v>
      </c>
      <c r="AF9385" s="14">
        <f t="shared" si="3389"/>
        <v>0</v>
      </c>
      <c r="AG9385" s="14" t="e">
        <f t="shared" si="3390"/>
        <v>#DIV/0!</v>
      </c>
      <c r="AH9385" s="14" t="e">
        <f t="shared" si="3391"/>
        <v>#DIV/0!</v>
      </c>
      <c r="AI9385" s="14">
        <f t="shared" si="3392"/>
        <v>36</v>
      </c>
      <c r="AJ9385" s="425"/>
      <c r="AK9385" s="3081"/>
      <c r="AL9385" s="3081"/>
    </row>
    <row r="9386" spans="1:41" ht="15.75">
      <c r="A9386" s="1487">
        <v>19</v>
      </c>
      <c r="B9386" s="393" t="s">
        <v>5819</v>
      </c>
      <c r="C9386" s="440" t="s">
        <v>181</v>
      </c>
      <c r="D9386" s="444">
        <v>13776.25</v>
      </c>
      <c r="E9386" s="3134">
        <v>5</v>
      </c>
      <c r="F9386" s="1869">
        <f>E9386*D9386</f>
        <v>68881.25</v>
      </c>
      <c r="G9386" s="440"/>
      <c r="H9386" s="3098"/>
      <c r="I9386" s="442"/>
      <c r="J9386" s="442"/>
      <c r="K9386" s="3099">
        <v>0</v>
      </c>
      <c r="L9386" s="437"/>
      <c r="M9386" s="437"/>
      <c r="N9386" s="423">
        <v>0</v>
      </c>
      <c r="O9386" s="407">
        <v>0</v>
      </c>
      <c r="P9386" s="407">
        <v>0</v>
      </c>
      <c r="Q9386" s="365"/>
      <c r="R9386" s="365"/>
      <c r="S9386" s="365"/>
      <c r="T9386" s="365"/>
      <c r="U9386" s="365"/>
      <c r="V9386" s="365"/>
      <c r="W9386" s="365"/>
      <c r="X9386" s="365"/>
      <c r="Y9386" s="365"/>
      <c r="Z9386" s="437"/>
      <c r="AA9386" s="437"/>
      <c r="AB9386" s="421"/>
      <c r="AC9386" s="1507">
        <f t="shared" si="3386"/>
        <v>5</v>
      </c>
      <c r="AD9386" s="1508">
        <f t="shared" si="3387"/>
        <v>68881.25</v>
      </c>
      <c r="AE9386" s="14">
        <f t="shared" si="3388"/>
        <v>-1500.5666666666666</v>
      </c>
      <c r="AF9386" s="14">
        <f t="shared" si="3389"/>
        <v>0</v>
      </c>
      <c r="AG9386" s="14" t="e">
        <f t="shared" si="3390"/>
        <v>#DIV/0!</v>
      </c>
      <c r="AH9386" s="14" t="e">
        <f t="shared" si="3391"/>
        <v>#DIV/0!</v>
      </c>
      <c r="AI9386" s="14">
        <f t="shared" si="3392"/>
        <v>5</v>
      </c>
      <c r="AJ9386" s="425"/>
      <c r="AK9386" s="3081"/>
      <c r="AL9386" s="3081"/>
    </row>
    <row r="9387" spans="1:41" ht="15.75">
      <c r="A9387" s="1487">
        <v>20</v>
      </c>
      <c r="B9387" s="393" t="s">
        <v>4918</v>
      </c>
      <c r="C9387" s="440" t="s">
        <v>153</v>
      </c>
      <c r="D9387" s="441">
        <v>1</v>
      </c>
      <c r="E9387" s="3134">
        <v>3350</v>
      </c>
      <c r="F9387" s="421">
        <f>E9387*D9387</f>
        <v>3350</v>
      </c>
      <c r="G9387" s="440"/>
      <c r="H9387" s="3098"/>
      <c r="I9387" s="442"/>
      <c r="J9387" s="442">
        <v>45261</v>
      </c>
      <c r="K9387" s="3099">
        <v>0</v>
      </c>
      <c r="L9387" s="437"/>
      <c r="M9387" s="437"/>
      <c r="N9387" s="423">
        <v>2100</v>
      </c>
      <c r="O9387" s="407">
        <v>0</v>
      </c>
      <c r="P9387" s="407">
        <v>500</v>
      </c>
      <c r="Q9387" s="365"/>
      <c r="R9387" s="365"/>
      <c r="S9387" s="365"/>
      <c r="T9387" s="379"/>
      <c r="U9387" s="365"/>
      <c r="V9387" s="365"/>
      <c r="W9387" s="365"/>
      <c r="X9387" s="365"/>
      <c r="Y9387" s="365"/>
      <c r="Z9387" s="437"/>
      <c r="AA9387" s="437"/>
      <c r="AB9387" s="421"/>
      <c r="AC9387" s="1507">
        <f t="shared" si="3386"/>
        <v>750</v>
      </c>
      <c r="AD9387" s="1508">
        <f t="shared" si="3387"/>
        <v>750</v>
      </c>
      <c r="AE9387" s="14">
        <f t="shared" si="3388"/>
        <v>8.1333333333333329</v>
      </c>
      <c r="AF9387" s="14">
        <f t="shared" si="3389"/>
        <v>866.66666666666663</v>
      </c>
      <c r="AG9387" s="14">
        <f t="shared" si="3390"/>
        <v>0.86538461538461542</v>
      </c>
      <c r="AH9387" s="14">
        <f t="shared" si="3391"/>
        <v>-7.2679487179487179</v>
      </c>
      <c r="AI9387" s="14">
        <f t="shared" si="3392"/>
        <v>-6298.8888888888878</v>
      </c>
      <c r="AJ9387" s="425"/>
      <c r="AK9387" s="3081"/>
      <c r="AL9387" s="3081"/>
    </row>
    <row r="9388" spans="1:41" ht="15.75">
      <c r="A9388" s="1487">
        <v>21</v>
      </c>
      <c r="B9388" s="393" t="s">
        <v>6548</v>
      </c>
      <c r="C9388" s="440" t="s">
        <v>153</v>
      </c>
      <c r="D9388" s="441">
        <v>1</v>
      </c>
      <c r="E9388" s="3134">
        <v>340</v>
      </c>
      <c r="F9388" s="421">
        <f>E9388*D9388</f>
        <v>340</v>
      </c>
      <c r="G9388" s="440"/>
      <c r="H9388" s="3098"/>
      <c r="I9388" s="442"/>
      <c r="J9388" s="442"/>
      <c r="K9388" s="3099">
        <v>0</v>
      </c>
      <c r="L9388" s="437"/>
      <c r="M9388" s="437"/>
      <c r="N9388" s="423">
        <v>90</v>
      </c>
      <c r="O9388" s="407">
        <v>0</v>
      </c>
      <c r="P9388" s="407">
        <v>80</v>
      </c>
      <c r="Q9388" s="365"/>
      <c r="R9388" s="365"/>
      <c r="S9388" s="365"/>
      <c r="T9388" s="365"/>
      <c r="U9388" s="365"/>
      <c r="V9388" s="365"/>
      <c r="W9388" s="365"/>
      <c r="X9388" s="365"/>
      <c r="Y9388" s="365"/>
      <c r="Z9388" s="437"/>
      <c r="AA9388" s="437"/>
      <c r="AB9388" s="421"/>
      <c r="AC9388" s="1507">
        <f t="shared" si="3386"/>
        <v>170</v>
      </c>
      <c r="AD9388" s="1508">
        <f t="shared" si="3387"/>
        <v>170</v>
      </c>
      <c r="AE9388" s="14">
        <f t="shared" si="3388"/>
        <v>-1500.5666666666666</v>
      </c>
      <c r="AF9388" s="14">
        <f t="shared" si="3389"/>
        <v>56.666666666666664</v>
      </c>
      <c r="AG9388" s="14">
        <f t="shared" si="3390"/>
        <v>3</v>
      </c>
      <c r="AH9388" s="14">
        <f t="shared" si="3391"/>
        <v>1503.5666666666666</v>
      </c>
      <c r="AI9388" s="14">
        <f t="shared" si="3392"/>
        <v>85202.111111111109</v>
      </c>
      <c r="AJ9388" s="425"/>
      <c r="AK9388" s="3081"/>
      <c r="AL9388" s="3081"/>
    </row>
    <row r="9389" spans="1:41" ht="15.75">
      <c r="A9389" s="1487">
        <v>22</v>
      </c>
      <c r="B9389" s="393" t="s">
        <v>7050</v>
      </c>
      <c r="C9389" s="440" t="s">
        <v>181</v>
      </c>
      <c r="D9389" s="444">
        <v>106.48779999999999</v>
      </c>
      <c r="E9389" s="3134">
        <v>20</v>
      </c>
      <c r="F9389" s="421">
        <f>E9389*D9389</f>
        <v>2129.7559999999999</v>
      </c>
      <c r="G9389" s="440"/>
      <c r="H9389" s="3098"/>
      <c r="I9389" s="442"/>
      <c r="J9389" s="442"/>
      <c r="K9389" s="3099">
        <v>0</v>
      </c>
      <c r="L9389" s="437"/>
      <c r="M9389" s="437"/>
      <c r="N9389" s="423">
        <v>4</v>
      </c>
      <c r="O9389" s="407">
        <v>6</v>
      </c>
      <c r="P9389" s="407">
        <v>6</v>
      </c>
      <c r="Q9389" s="365"/>
      <c r="R9389" s="365"/>
      <c r="S9389" s="365"/>
      <c r="T9389" s="365"/>
      <c r="U9389" s="365"/>
      <c r="V9389" s="365"/>
      <c r="W9389" s="365"/>
      <c r="X9389" s="365"/>
      <c r="Y9389" s="365"/>
      <c r="Z9389" s="437"/>
      <c r="AA9389" s="437"/>
      <c r="AB9389" s="421"/>
      <c r="AC9389" s="1507">
        <f t="shared" si="3386"/>
        <v>4</v>
      </c>
      <c r="AD9389" s="1508">
        <f t="shared" si="3387"/>
        <v>425.95119999999997</v>
      </c>
      <c r="AE9389" s="14">
        <f t="shared" si="3388"/>
        <v>-1500.5666666666666</v>
      </c>
      <c r="AF9389" s="14">
        <f t="shared" si="3389"/>
        <v>5.333333333333333</v>
      </c>
      <c r="AG9389" s="14">
        <f t="shared" si="3390"/>
        <v>0.75</v>
      </c>
      <c r="AH9389" s="14">
        <f t="shared" si="3391"/>
        <v>1501.3166666666666</v>
      </c>
      <c r="AI9389" s="14">
        <f t="shared" si="3392"/>
        <v>8007.0222222222219</v>
      </c>
      <c r="AJ9389" s="425"/>
      <c r="AK9389" s="3081"/>
      <c r="AL9389" s="3081"/>
    </row>
    <row r="9390" spans="1:41" ht="15.75">
      <c r="A9390" s="1487">
        <v>23</v>
      </c>
      <c r="B9390" s="393" t="s">
        <v>6549</v>
      </c>
      <c r="C9390" s="440" t="s">
        <v>181</v>
      </c>
      <c r="D9390" s="444">
        <v>20.064</v>
      </c>
      <c r="E9390" s="3134">
        <v>140</v>
      </c>
      <c r="F9390" s="421">
        <f>E9390*D9390</f>
        <v>2808.96</v>
      </c>
      <c r="G9390" s="440"/>
      <c r="H9390" s="3098"/>
      <c r="I9390" s="442"/>
      <c r="J9390" s="442"/>
      <c r="K9390" s="3099">
        <v>0</v>
      </c>
      <c r="L9390" s="437"/>
      <c r="M9390" s="437"/>
      <c r="N9390" s="423">
        <v>5</v>
      </c>
      <c r="O9390" s="407">
        <v>0</v>
      </c>
      <c r="P9390" s="407">
        <v>4</v>
      </c>
      <c r="Q9390" s="365"/>
      <c r="R9390" s="365"/>
      <c r="S9390" s="365"/>
      <c r="T9390" s="365"/>
      <c r="U9390" s="365"/>
      <c r="V9390" s="365"/>
      <c r="W9390" s="365"/>
      <c r="X9390" s="365"/>
      <c r="Y9390" s="365"/>
      <c r="Z9390" s="437"/>
      <c r="AA9390" s="437"/>
      <c r="AB9390" s="421"/>
      <c r="AC9390" s="1507">
        <f t="shared" si="3386"/>
        <v>131</v>
      </c>
      <c r="AD9390" s="1508">
        <f t="shared" si="3387"/>
        <v>2628.384</v>
      </c>
      <c r="AE9390" s="14">
        <f t="shared" si="3388"/>
        <v>-1500.5666666666666</v>
      </c>
      <c r="AF9390" s="14">
        <f t="shared" si="3389"/>
        <v>3</v>
      </c>
      <c r="AG9390" s="14">
        <f t="shared" si="3390"/>
        <v>43.666666666666664</v>
      </c>
      <c r="AH9390" s="14">
        <f t="shared" si="3391"/>
        <v>1544.2333333333333</v>
      </c>
      <c r="AI9390" s="14">
        <f t="shared" si="3392"/>
        <v>4632.7</v>
      </c>
      <c r="AJ9390" s="425"/>
      <c r="AK9390" s="3081"/>
      <c r="AL9390" s="3081"/>
    </row>
    <row r="9391" spans="1:41" ht="15.75">
      <c r="A9391" s="1487">
        <v>24</v>
      </c>
      <c r="B9391" s="393" t="s">
        <v>8142</v>
      </c>
      <c r="C9391" s="440" t="s">
        <v>153</v>
      </c>
      <c r="D9391" s="444">
        <v>1</v>
      </c>
      <c r="E9391" s="3134"/>
      <c r="F9391" s="421"/>
      <c r="G9391" s="440">
        <v>9300</v>
      </c>
      <c r="H9391" s="3098">
        <f>G9391*D9391</f>
        <v>9300</v>
      </c>
      <c r="I9391" s="442">
        <v>44986</v>
      </c>
      <c r="J9391" s="442"/>
      <c r="K9391" s="3099">
        <v>0</v>
      </c>
      <c r="L9391" s="437"/>
      <c r="M9391" s="437"/>
      <c r="N9391" s="423">
        <v>0</v>
      </c>
      <c r="O9391" s="407">
        <v>0</v>
      </c>
      <c r="P9391" s="407">
        <v>900</v>
      </c>
      <c r="Q9391" s="365"/>
      <c r="R9391" s="365"/>
      <c r="S9391" s="365"/>
      <c r="T9391" s="365"/>
      <c r="U9391" s="365"/>
      <c r="V9391" s="365"/>
      <c r="W9391" s="365"/>
      <c r="X9391" s="365"/>
      <c r="Y9391" s="365"/>
      <c r="Z9391" s="437"/>
      <c r="AA9391" s="437"/>
      <c r="AB9391" s="421"/>
      <c r="AC9391" s="1507">
        <f t="shared" si="3386"/>
        <v>8400</v>
      </c>
      <c r="AD9391" s="1508">
        <f t="shared" si="3387"/>
        <v>8400</v>
      </c>
      <c r="AE9391" s="14">
        <f t="shared" si="3388"/>
        <v>-1500.5666666666666</v>
      </c>
      <c r="AF9391" s="14">
        <f t="shared" si="3389"/>
        <v>300</v>
      </c>
      <c r="AG9391" s="14">
        <f t="shared" si="3390"/>
        <v>28</v>
      </c>
      <c r="AH9391" s="14">
        <f t="shared" si="3391"/>
        <v>1528.5666666666666</v>
      </c>
      <c r="AI9391" s="14">
        <f t="shared" si="3392"/>
        <v>458570</v>
      </c>
      <c r="AJ9391" s="425"/>
      <c r="AK9391" s="3081"/>
      <c r="AL9391" s="3081"/>
    </row>
    <row r="9392" spans="1:41" ht="15.75">
      <c r="A9392" s="1487">
        <v>25</v>
      </c>
      <c r="B9392" s="393" t="s">
        <v>7051</v>
      </c>
      <c r="C9392" s="440" t="s">
        <v>153</v>
      </c>
      <c r="D9392" s="445">
        <v>1</v>
      </c>
      <c r="E9392" s="3134">
        <v>1582</v>
      </c>
      <c r="F9392" s="1869">
        <f>E9392*D9392</f>
        <v>1582</v>
      </c>
      <c r="G9392" s="440"/>
      <c r="H9392" s="3098"/>
      <c r="I9392" s="442"/>
      <c r="J9392" s="442"/>
      <c r="K9392" s="3099">
        <v>0</v>
      </c>
      <c r="L9392" s="437"/>
      <c r="M9392" s="437"/>
      <c r="N9392" s="423">
        <v>504</v>
      </c>
      <c r="O9392" s="407">
        <v>182</v>
      </c>
      <c r="P9392" s="407">
        <v>238</v>
      </c>
      <c r="Q9392" s="365"/>
      <c r="R9392" s="365"/>
      <c r="S9392" s="365"/>
      <c r="T9392" s="379"/>
      <c r="U9392" s="365"/>
      <c r="V9392" s="365"/>
      <c r="W9392" s="365"/>
      <c r="X9392" s="365"/>
      <c r="Y9392" s="365"/>
      <c r="Z9392" s="437"/>
      <c r="AA9392" s="437"/>
      <c r="AB9392" s="421"/>
      <c r="AC9392" s="1507">
        <f t="shared" si="3386"/>
        <v>658</v>
      </c>
      <c r="AD9392" s="1508">
        <f t="shared" si="3387"/>
        <v>658</v>
      </c>
      <c r="AE9392" s="14">
        <f t="shared" si="3388"/>
        <v>-1500.5666666666666</v>
      </c>
      <c r="AF9392" s="14">
        <f t="shared" si="3389"/>
        <v>308</v>
      </c>
      <c r="AG9392" s="14">
        <f t="shared" si="3390"/>
        <v>2.1363636363636362</v>
      </c>
      <c r="AH9392" s="14">
        <f t="shared" si="3391"/>
        <v>1502.7030303030303</v>
      </c>
      <c r="AI9392" s="14">
        <f t="shared" si="3392"/>
        <v>462832.53333333333</v>
      </c>
      <c r="AJ9392" s="425"/>
      <c r="AK9392" s="3081"/>
      <c r="AL9392" s="3081"/>
    </row>
    <row r="9393" spans="1:38" ht="15.75">
      <c r="A9393" s="1487">
        <v>26</v>
      </c>
      <c r="B9393" s="393" t="s">
        <v>7052</v>
      </c>
      <c r="C9393" s="440" t="s">
        <v>153</v>
      </c>
      <c r="D9393" s="445">
        <v>1</v>
      </c>
      <c r="E9393" s="3134">
        <v>3760</v>
      </c>
      <c r="F9393" s="420">
        <f>E9393*D9393</f>
        <v>3760</v>
      </c>
      <c r="G9393" s="440"/>
      <c r="H9393" s="3098"/>
      <c r="I9393" s="442"/>
      <c r="J9393" s="442"/>
      <c r="K9393" s="3099">
        <v>0</v>
      </c>
      <c r="L9393" s="437"/>
      <c r="M9393" s="437"/>
      <c r="N9393" s="423">
        <v>300</v>
      </c>
      <c r="O9393" s="407">
        <v>460</v>
      </c>
      <c r="P9393" s="407">
        <v>0</v>
      </c>
      <c r="Q9393" s="365"/>
      <c r="R9393" s="365"/>
      <c r="S9393" s="365"/>
      <c r="T9393" s="379"/>
      <c r="U9393" s="365"/>
      <c r="V9393" s="365"/>
      <c r="W9393" s="365"/>
      <c r="X9393" s="365"/>
      <c r="Y9393" s="365"/>
      <c r="Z9393" s="437"/>
      <c r="AA9393" s="437"/>
      <c r="AB9393" s="421"/>
      <c r="AC9393" s="1507">
        <f t="shared" si="3386"/>
        <v>3000</v>
      </c>
      <c r="AD9393" s="1508">
        <f t="shared" si="3387"/>
        <v>3000</v>
      </c>
      <c r="AE9393" s="14">
        <f t="shared" si="3388"/>
        <v>-1500.5666666666666</v>
      </c>
      <c r="AF9393" s="14">
        <f t="shared" si="3389"/>
        <v>253.33333333333334</v>
      </c>
      <c r="AG9393" s="14">
        <f t="shared" si="3390"/>
        <v>11.842105263157894</v>
      </c>
      <c r="AH9393" s="14">
        <f t="shared" si="3391"/>
        <v>1512.4087719298245</v>
      </c>
      <c r="AI9393" s="14">
        <f t="shared" si="3392"/>
        <v>383143.55555555556</v>
      </c>
      <c r="AJ9393" s="425"/>
      <c r="AK9393" s="3081"/>
      <c r="AL9393" s="3081"/>
    </row>
    <row r="9394" spans="1:38" ht="15.75">
      <c r="A9394" s="1487">
        <v>27</v>
      </c>
      <c r="B9394" s="393" t="s">
        <v>6092</v>
      </c>
      <c r="C9394" s="440" t="s">
        <v>153</v>
      </c>
      <c r="D9394" s="445">
        <v>1</v>
      </c>
      <c r="E9394" s="3134">
        <v>5990</v>
      </c>
      <c r="F9394" s="420">
        <f>E9394*D9394</f>
        <v>5990</v>
      </c>
      <c r="G9394" s="440"/>
      <c r="H9394" s="3098"/>
      <c r="I9394" s="442"/>
      <c r="J9394" s="442"/>
      <c r="K9394" s="3099">
        <v>0</v>
      </c>
      <c r="L9394" s="437"/>
      <c r="M9394" s="437"/>
      <c r="N9394" s="423">
        <v>0</v>
      </c>
      <c r="O9394" s="407">
        <v>0</v>
      </c>
      <c r="P9394" s="407">
        <v>0</v>
      </c>
      <c r="Q9394" s="365"/>
      <c r="R9394" s="365"/>
      <c r="S9394" s="365"/>
      <c r="T9394" s="379"/>
      <c r="U9394" s="365"/>
      <c r="V9394" s="365"/>
      <c r="W9394" s="365"/>
      <c r="X9394" s="365"/>
      <c r="Y9394" s="365"/>
      <c r="Z9394" s="437"/>
      <c r="AA9394" s="437"/>
      <c r="AB9394" s="421"/>
      <c r="AC9394" s="1507">
        <f t="shared" si="3386"/>
        <v>5990</v>
      </c>
      <c r="AD9394" s="1508">
        <f t="shared" si="3387"/>
        <v>5990</v>
      </c>
      <c r="AE9394" s="14">
        <f t="shared" si="3388"/>
        <v>-1500.5666666666666</v>
      </c>
      <c r="AF9394" s="14">
        <f t="shared" si="3389"/>
        <v>0</v>
      </c>
      <c r="AG9394" s="14" t="e">
        <f t="shared" si="3390"/>
        <v>#DIV/0!</v>
      </c>
      <c r="AH9394" s="14" t="e">
        <f t="shared" si="3391"/>
        <v>#DIV/0!</v>
      </c>
      <c r="AI9394" s="14">
        <f t="shared" si="3392"/>
        <v>5990</v>
      </c>
      <c r="AJ9394" s="425"/>
      <c r="AK9394" s="3081"/>
      <c r="AL9394" s="3081"/>
    </row>
    <row r="9395" spans="1:38" ht="15.75">
      <c r="A9395" s="1487">
        <v>28</v>
      </c>
      <c r="B9395" s="393" t="s">
        <v>6550</v>
      </c>
      <c r="C9395" s="440" t="s">
        <v>181</v>
      </c>
      <c r="D9395" s="444">
        <v>13.375</v>
      </c>
      <c r="E9395" s="3134">
        <v>30</v>
      </c>
      <c r="F9395" s="420">
        <f>E9395*D9395</f>
        <v>401.25</v>
      </c>
      <c r="G9395" s="440"/>
      <c r="H9395" s="3098"/>
      <c r="I9395" s="442"/>
      <c r="J9395" s="442"/>
      <c r="K9395" s="3099">
        <v>0</v>
      </c>
      <c r="L9395" s="437"/>
      <c r="M9395" s="437"/>
      <c r="N9395" s="423">
        <v>0</v>
      </c>
      <c r="O9395" s="407">
        <v>0</v>
      </c>
      <c r="P9395" s="407">
        <v>0</v>
      </c>
      <c r="Q9395" s="365"/>
      <c r="R9395" s="365"/>
      <c r="S9395" s="365"/>
      <c r="T9395" s="365"/>
      <c r="U9395" s="365"/>
      <c r="V9395" s="365"/>
      <c r="W9395" s="365"/>
      <c r="X9395" s="365"/>
      <c r="Y9395" s="365"/>
      <c r="Z9395" s="437"/>
      <c r="AA9395" s="437"/>
      <c r="AB9395" s="421"/>
      <c r="AC9395" s="1507">
        <f t="shared" si="3386"/>
        <v>30</v>
      </c>
      <c r="AD9395" s="1508">
        <f t="shared" si="3387"/>
        <v>401.25</v>
      </c>
      <c r="AE9395" s="14">
        <f t="shared" si="3388"/>
        <v>-1500.5666666666666</v>
      </c>
      <c r="AF9395" s="14">
        <f t="shared" si="3389"/>
        <v>0</v>
      </c>
      <c r="AG9395" s="14" t="e">
        <f t="shared" si="3390"/>
        <v>#DIV/0!</v>
      </c>
      <c r="AH9395" s="14" t="e">
        <f t="shared" si="3391"/>
        <v>#DIV/0!</v>
      </c>
      <c r="AI9395" s="14">
        <f t="shared" si="3392"/>
        <v>30</v>
      </c>
      <c r="AJ9395" s="425"/>
      <c r="AK9395" s="3081"/>
      <c r="AL9395" s="3081"/>
    </row>
    <row r="9396" spans="1:38" ht="15.75">
      <c r="A9396" s="1487">
        <v>29</v>
      </c>
      <c r="B9396" s="393" t="s">
        <v>8342</v>
      </c>
      <c r="C9396" s="440" t="s">
        <v>181</v>
      </c>
      <c r="D9396" s="444">
        <v>18247.5</v>
      </c>
      <c r="E9396" s="3134"/>
      <c r="F9396" s="420"/>
      <c r="G9396" s="440">
        <v>2</v>
      </c>
      <c r="H9396" s="3098">
        <f>G9396*D9396</f>
        <v>36495</v>
      </c>
      <c r="I9396" s="442">
        <v>44949</v>
      </c>
      <c r="J9396" s="442"/>
      <c r="K9396" s="3099">
        <v>0</v>
      </c>
      <c r="L9396" s="437"/>
      <c r="M9396" s="437"/>
      <c r="N9396" s="423">
        <v>0</v>
      </c>
      <c r="O9396" s="407">
        <v>0</v>
      </c>
      <c r="P9396" s="407">
        <v>0</v>
      </c>
      <c r="Q9396" s="365"/>
      <c r="R9396" s="365"/>
      <c r="S9396" s="365"/>
      <c r="T9396" s="365"/>
      <c r="U9396" s="365"/>
      <c r="V9396" s="365"/>
      <c r="W9396" s="365"/>
      <c r="X9396" s="365"/>
      <c r="Y9396" s="365"/>
      <c r="Z9396" s="437"/>
      <c r="AA9396" s="437"/>
      <c r="AB9396" s="421"/>
      <c r="AC9396" s="1507">
        <f t="shared" si="3386"/>
        <v>2</v>
      </c>
      <c r="AD9396" s="1508">
        <f t="shared" si="3387"/>
        <v>36495</v>
      </c>
      <c r="AE9396" s="14">
        <f t="shared" si="3388"/>
        <v>-1500.5666666666666</v>
      </c>
      <c r="AF9396" s="14">
        <f t="shared" si="3389"/>
        <v>0</v>
      </c>
      <c r="AG9396" s="14" t="e">
        <f t="shared" si="3390"/>
        <v>#DIV/0!</v>
      </c>
      <c r="AH9396" s="14" t="e">
        <f t="shared" si="3391"/>
        <v>#DIV/0!</v>
      </c>
      <c r="AI9396" s="14">
        <f t="shared" si="3392"/>
        <v>2</v>
      </c>
      <c r="AJ9396" s="425"/>
      <c r="AK9396" s="3081"/>
      <c r="AL9396" s="3081"/>
    </row>
    <row r="9397" spans="1:38" ht="15.75">
      <c r="A9397" s="1487">
        <v>30</v>
      </c>
      <c r="B9397" s="393" t="s">
        <v>6551</v>
      </c>
      <c r="C9397" s="440" t="s">
        <v>181</v>
      </c>
      <c r="D9397" s="444">
        <v>48.15</v>
      </c>
      <c r="E9397" s="3134">
        <v>5</v>
      </c>
      <c r="F9397" s="420">
        <f t="shared" ref="F9397:F9406" si="3393">E9397*D9397</f>
        <v>240.75</v>
      </c>
      <c r="G9397" s="440"/>
      <c r="H9397" s="3098"/>
      <c r="I9397" s="442"/>
      <c r="J9397" s="442"/>
      <c r="K9397" s="3099">
        <v>0</v>
      </c>
      <c r="L9397" s="437"/>
      <c r="M9397" s="437"/>
      <c r="N9397" s="423">
        <v>0</v>
      </c>
      <c r="O9397" s="407">
        <v>0</v>
      </c>
      <c r="P9397" s="407">
        <v>0</v>
      </c>
      <c r="Q9397" s="365"/>
      <c r="R9397" s="365"/>
      <c r="S9397" s="365"/>
      <c r="T9397" s="365"/>
      <c r="U9397" s="365"/>
      <c r="V9397" s="365"/>
      <c r="W9397" s="365"/>
      <c r="X9397" s="365"/>
      <c r="Y9397" s="365"/>
      <c r="Z9397" s="437"/>
      <c r="AA9397" s="437"/>
      <c r="AB9397" s="421"/>
      <c r="AC9397" s="1507">
        <f t="shared" si="3386"/>
        <v>5</v>
      </c>
      <c r="AD9397" s="1508">
        <f t="shared" si="3387"/>
        <v>240.75</v>
      </c>
      <c r="AE9397" s="14">
        <f t="shared" si="3388"/>
        <v>-1500.5666666666666</v>
      </c>
      <c r="AF9397" s="14">
        <f t="shared" si="3389"/>
        <v>0</v>
      </c>
      <c r="AG9397" s="14" t="e">
        <f t="shared" si="3390"/>
        <v>#DIV/0!</v>
      </c>
      <c r="AH9397" s="14" t="e">
        <f t="shared" si="3391"/>
        <v>#DIV/0!</v>
      </c>
      <c r="AI9397" s="14">
        <f t="shared" si="3392"/>
        <v>5</v>
      </c>
      <c r="AJ9397" s="425"/>
      <c r="AK9397" s="3081"/>
      <c r="AL9397" s="3081"/>
    </row>
    <row r="9398" spans="1:38" ht="15.75">
      <c r="A9398" s="1487">
        <v>31</v>
      </c>
      <c r="B9398" s="393" t="s">
        <v>6552</v>
      </c>
      <c r="C9398" s="440" t="s">
        <v>181</v>
      </c>
      <c r="D9398" s="444">
        <v>5.35</v>
      </c>
      <c r="E9398" s="3134">
        <v>498</v>
      </c>
      <c r="F9398" s="420">
        <f t="shared" si="3393"/>
        <v>2664.2999999999997</v>
      </c>
      <c r="G9398" s="440"/>
      <c r="H9398" s="3098"/>
      <c r="I9398" s="442"/>
      <c r="J9398" s="442"/>
      <c r="K9398" s="3099">
        <v>0</v>
      </c>
      <c r="L9398" s="437"/>
      <c r="M9398" s="437"/>
      <c r="N9398" s="423">
        <v>6</v>
      </c>
      <c r="O9398" s="407">
        <v>2</v>
      </c>
      <c r="P9398" s="407">
        <v>4</v>
      </c>
      <c r="Q9398" s="365"/>
      <c r="R9398" s="365"/>
      <c r="S9398" s="365"/>
      <c r="T9398" s="365"/>
      <c r="U9398" s="365"/>
      <c r="V9398" s="365"/>
      <c r="W9398" s="365"/>
      <c r="X9398" s="365"/>
      <c r="Y9398" s="365"/>
      <c r="Z9398" s="437"/>
      <c r="AA9398" s="437"/>
      <c r="AB9398" s="421"/>
      <c r="AC9398" s="1507">
        <f t="shared" si="3386"/>
        <v>486</v>
      </c>
      <c r="AD9398" s="1508">
        <f t="shared" si="3387"/>
        <v>2600.1</v>
      </c>
      <c r="AE9398" s="14">
        <f t="shared" si="3388"/>
        <v>-1500.5666666666666</v>
      </c>
      <c r="AF9398" s="14">
        <f t="shared" si="3389"/>
        <v>4</v>
      </c>
      <c r="AG9398" s="14">
        <f t="shared" si="3390"/>
        <v>121.5</v>
      </c>
      <c r="AH9398" s="14">
        <f t="shared" si="3391"/>
        <v>1622.0666666666666</v>
      </c>
      <c r="AI9398" s="14">
        <f t="shared" si="3392"/>
        <v>6488.2666666666664</v>
      </c>
      <c r="AJ9398" s="425"/>
      <c r="AK9398" s="3081"/>
      <c r="AL9398" s="3081"/>
    </row>
    <row r="9399" spans="1:38" ht="15.75">
      <c r="A9399" s="1487">
        <v>32</v>
      </c>
      <c r="B9399" s="393" t="s">
        <v>6553</v>
      </c>
      <c r="C9399" s="440" t="s">
        <v>181</v>
      </c>
      <c r="D9399" s="444">
        <v>5.35</v>
      </c>
      <c r="E9399" s="3134">
        <v>425</v>
      </c>
      <c r="F9399" s="420">
        <f t="shared" si="3393"/>
        <v>2273.75</v>
      </c>
      <c r="G9399" s="440"/>
      <c r="H9399" s="3098"/>
      <c r="I9399" s="442"/>
      <c r="J9399" s="442"/>
      <c r="K9399" s="3099">
        <v>0</v>
      </c>
      <c r="L9399" s="437"/>
      <c r="M9399" s="437"/>
      <c r="N9399" s="423">
        <v>15</v>
      </c>
      <c r="O9399" s="407">
        <v>12</v>
      </c>
      <c r="P9399" s="407">
        <v>8</v>
      </c>
      <c r="Q9399" s="365"/>
      <c r="R9399" s="365"/>
      <c r="S9399" s="365"/>
      <c r="T9399" s="365"/>
      <c r="U9399" s="365"/>
      <c r="V9399" s="365"/>
      <c r="W9399" s="365"/>
      <c r="X9399" s="365"/>
      <c r="Y9399" s="365"/>
      <c r="Z9399" s="437"/>
      <c r="AA9399" s="437"/>
      <c r="AB9399" s="421"/>
      <c r="AC9399" s="1507">
        <f t="shared" si="3386"/>
        <v>390</v>
      </c>
      <c r="AD9399" s="1508">
        <f t="shared" si="3387"/>
        <v>2086.5</v>
      </c>
      <c r="AE9399" s="14">
        <f t="shared" si="3388"/>
        <v>-1500.5666666666666</v>
      </c>
      <c r="AF9399" s="14">
        <f t="shared" si="3389"/>
        <v>11.666666666666666</v>
      </c>
      <c r="AG9399" s="14">
        <f t="shared" si="3390"/>
        <v>33.428571428571431</v>
      </c>
      <c r="AH9399" s="14">
        <f t="shared" si="3391"/>
        <v>1533.9952380952379</v>
      </c>
      <c r="AI9399" s="14">
        <f t="shared" si="3392"/>
        <v>17896.611111111109</v>
      </c>
      <c r="AJ9399" s="425"/>
      <c r="AK9399" s="3081"/>
      <c r="AL9399" s="3081"/>
    </row>
    <row r="9400" spans="1:38" ht="15.75">
      <c r="A9400" s="1487">
        <v>34</v>
      </c>
      <c r="B9400" s="393" t="s">
        <v>3475</v>
      </c>
      <c r="C9400" s="440" t="s">
        <v>181</v>
      </c>
      <c r="D9400" s="444">
        <v>1</v>
      </c>
      <c r="E9400" s="3134">
        <v>51</v>
      </c>
      <c r="F9400" s="420">
        <f t="shared" si="3393"/>
        <v>51</v>
      </c>
      <c r="G9400" s="440"/>
      <c r="H9400" s="3098"/>
      <c r="I9400" s="442"/>
      <c r="J9400" s="442"/>
      <c r="K9400" s="3099"/>
      <c r="L9400" s="437"/>
      <c r="M9400" s="437"/>
      <c r="N9400" s="423">
        <v>4</v>
      </c>
      <c r="O9400" s="407">
        <v>8</v>
      </c>
      <c r="P9400" s="407">
        <v>13</v>
      </c>
      <c r="Q9400" s="365"/>
      <c r="R9400" s="365"/>
      <c r="S9400" s="365"/>
      <c r="T9400" s="379"/>
      <c r="U9400" s="365"/>
      <c r="V9400" s="365"/>
      <c r="W9400" s="365"/>
      <c r="X9400" s="365"/>
      <c r="Y9400" s="365"/>
      <c r="Z9400" s="437"/>
      <c r="AA9400" s="437"/>
      <c r="AB9400" s="421"/>
      <c r="AC9400" s="1507">
        <f t="shared" ref="AC9400:AC9417" si="3394">E9400+G9400-N9400-O9400-AA9400-P9400-Q9400-R9400-S9400-T9400-U9400-V9400-W9400-X9400-Y9400</f>
        <v>26</v>
      </c>
      <c r="AD9400" s="1508">
        <f t="shared" ref="AD9400:AD9417" si="3395">D9400*AC9400</f>
        <v>26</v>
      </c>
      <c r="AE9400" s="14">
        <f t="shared" ref="AE9400:AE9417" si="3396">(J9400-"01.04.2023")/30</f>
        <v>-1500.5666666666666</v>
      </c>
      <c r="AF9400" s="14">
        <f t="shared" ref="AF9400:AF9417" si="3397">(N9400+O9400+P9400+Q9400+R9400+S9400+T9400+U9400+V9400+W9400+X9400+Y9400)/3</f>
        <v>8.3333333333333339</v>
      </c>
      <c r="AG9400" s="14">
        <f t="shared" ref="AG9400:AG9417" si="3398">AC9400/AF9400</f>
        <v>3.1199999999999997</v>
      </c>
      <c r="AH9400" s="14">
        <f t="shared" ref="AH9400:AH9417" si="3399">AG9400-AE9400</f>
        <v>1503.6866666666665</v>
      </c>
      <c r="AI9400" s="14">
        <f t="shared" ref="AI9400:AI9417" si="3400">AC9400-(AE9400*AF9400)</f>
        <v>12530.722222222223</v>
      </c>
      <c r="AJ9400" s="425"/>
      <c r="AK9400" s="3081"/>
      <c r="AL9400" s="3081"/>
    </row>
    <row r="9401" spans="1:38" ht="15.75">
      <c r="A9401" s="1487">
        <v>35</v>
      </c>
      <c r="B9401" s="393" t="s">
        <v>5575</v>
      </c>
      <c r="C9401" s="440" t="s">
        <v>176</v>
      </c>
      <c r="D9401" s="444">
        <v>0</v>
      </c>
      <c r="E9401" s="3134">
        <v>10</v>
      </c>
      <c r="F9401" s="420">
        <f t="shared" si="3393"/>
        <v>0</v>
      </c>
      <c r="G9401" s="440"/>
      <c r="H9401" s="3098"/>
      <c r="I9401" s="442"/>
      <c r="J9401" s="442"/>
      <c r="K9401" s="3099">
        <v>0</v>
      </c>
      <c r="L9401" s="437"/>
      <c r="M9401" s="437"/>
      <c r="N9401" s="423">
        <v>1</v>
      </c>
      <c r="O9401" s="407">
        <v>1</v>
      </c>
      <c r="P9401" s="407">
        <v>4</v>
      </c>
      <c r="Q9401" s="365"/>
      <c r="R9401" s="365"/>
      <c r="S9401" s="365"/>
      <c r="T9401" s="379"/>
      <c r="U9401" s="365"/>
      <c r="V9401" s="365"/>
      <c r="W9401" s="365"/>
      <c r="X9401" s="365"/>
      <c r="Y9401" s="365"/>
      <c r="Z9401" s="437"/>
      <c r="AA9401" s="437"/>
      <c r="AB9401" s="421"/>
      <c r="AC9401" s="1507">
        <f t="shared" si="3394"/>
        <v>4</v>
      </c>
      <c r="AD9401" s="1508">
        <f t="shared" si="3395"/>
        <v>0</v>
      </c>
      <c r="AE9401" s="14">
        <f t="shared" si="3396"/>
        <v>-1500.5666666666666</v>
      </c>
      <c r="AF9401" s="14">
        <f t="shared" si="3397"/>
        <v>2</v>
      </c>
      <c r="AG9401" s="14">
        <f t="shared" si="3398"/>
        <v>2</v>
      </c>
      <c r="AH9401" s="14">
        <f t="shared" si="3399"/>
        <v>1502.5666666666666</v>
      </c>
      <c r="AI9401" s="14">
        <f t="shared" si="3400"/>
        <v>3005.1333333333332</v>
      </c>
      <c r="AJ9401" s="425"/>
      <c r="AK9401" s="3081"/>
      <c r="AL9401" s="3081"/>
    </row>
    <row r="9402" spans="1:38" ht="15.75">
      <c r="A9402" s="1487">
        <v>36</v>
      </c>
      <c r="B9402" s="393" t="s">
        <v>5576</v>
      </c>
      <c r="C9402" s="440" t="s">
        <v>176</v>
      </c>
      <c r="D9402" s="444">
        <v>118.3</v>
      </c>
      <c r="E9402" s="3134">
        <v>15</v>
      </c>
      <c r="F9402" s="420">
        <f t="shared" si="3393"/>
        <v>1774.5</v>
      </c>
      <c r="G9402" s="440"/>
      <c r="H9402" s="3098"/>
      <c r="I9402" s="442"/>
      <c r="J9402" s="442"/>
      <c r="K9402" s="3099">
        <v>0</v>
      </c>
      <c r="L9402" s="437"/>
      <c r="M9402" s="437"/>
      <c r="N9402" s="423">
        <v>0</v>
      </c>
      <c r="O9402" s="407">
        <v>0</v>
      </c>
      <c r="P9402" s="407">
        <v>0</v>
      </c>
      <c r="Q9402" s="365"/>
      <c r="R9402" s="365"/>
      <c r="S9402" s="365"/>
      <c r="T9402" s="379"/>
      <c r="U9402" s="365"/>
      <c r="V9402" s="365"/>
      <c r="W9402" s="365"/>
      <c r="X9402" s="365"/>
      <c r="Y9402" s="365"/>
      <c r="Z9402" s="437"/>
      <c r="AA9402" s="437"/>
      <c r="AB9402" s="421"/>
      <c r="AC9402" s="1507">
        <f t="shared" si="3394"/>
        <v>15</v>
      </c>
      <c r="AD9402" s="1508">
        <f t="shared" si="3395"/>
        <v>1774.5</v>
      </c>
      <c r="AE9402" s="14">
        <f t="shared" si="3396"/>
        <v>-1500.5666666666666</v>
      </c>
      <c r="AF9402" s="14">
        <f t="shared" si="3397"/>
        <v>0</v>
      </c>
      <c r="AG9402" s="14" t="e">
        <f t="shared" si="3398"/>
        <v>#DIV/0!</v>
      </c>
      <c r="AH9402" s="14" t="e">
        <f t="shared" si="3399"/>
        <v>#DIV/0!</v>
      </c>
      <c r="AI9402" s="14">
        <f t="shared" si="3400"/>
        <v>15</v>
      </c>
      <c r="AJ9402" s="425"/>
      <c r="AK9402" s="3081"/>
      <c r="AL9402" s="3081"/>
    </row>
    <row r="9403" spans="1:38" ht="15.75">
      <c r="A9403" s="1487">
        <v>38</v>
      </c>
      <c r="B9403" s="393" t="s">
        <v>5283</v>
      </c>
      <c r="C9403" s="440" t="s">
        <v>181</v>
      </c>
      <c r="D9403" s="444">
        <v>120.375</v>
      </c>
      <c r="E9403" s="3134">
        <v>20</v>
      </c>
      <c r="F9403" s="420">
        <f t="shared" si="3393"/>
        <v>2407.5</v>
      </c>
      <c r="G9403" s="440"/>
      <c r="H9403" s="3098"/>
      <c r="I9403" s="442"/>
      <c r="J9403" s="442"/>
      <c r="K9403" s="3099">
        <v>0</v>
      </c>
      <c r="L9403" s="437"/>
      <c r="M9403" s="437"/>
      <c r="N9403" s="423">
        <v>0</v>
      </c>
      <c r="O9403" s="407">
        <v>0</v>
      </c>
      <c r="P9403" s="407">
        <v>0</v>
      </c>
      <c r="Q9403" s="365"/>
      <c r="R9403" s="365"/>
      <c r="S9403" s="365"/>
      <c r="T9403" s="365"/>
      <c r="U9403" s="365"/>
      <c r="V9403" s="365"/>
      <c r="W9403" s="365"/>
      <c r="X9403" s="365"/>
      <c r="Y9403" s="365"/>
      <c r="Z9403" s="437"/>
      <c r="AA9403" s="437"/>
      <c r="AB9403" s="421"/>
      <c r="AC9403" s="1507">
        <f t="shared" si="3394"/>
        <v>20</v>
      </c>
      <c r="AD9403" s="1508">
        <f t="shared" si="3395"/>
        <v>2407.5</v>
      </c>
      <c r="AE9403" s="14">
        <f t="shared" si="3396"/>
        <v>-1500.5666666666666</v>
      </c>
      <c r="AF9403" s="14">
        <f t="shared" si="3397"/>
        <v>0</v>
      </c>
      <c r="AG9403" s="14" t="e">
        <f t="shared" si="3398"/>
        <v>#DIV/0!</v>
      </c>
      <c r="AH9403" s="14" t="e">
        <f t="shared" si="3399"/>
        <v>#DIV/0!</v>
      </c>
      <c r="AI9403" s="14">
        <f t="shared" si="3400"/>
        <v>20</v>
      </c>
      <c r="AJ9403" s="425"/>
      <c r="AK9403" s="3081"/>
      <c r="AL9403" s="3081"/>
    </row>
    <row r="9404" spans="1:38" ht="15.75">
      <c r="A9404" s="1487">
        <v>39</v>
      </c>
      <c r="B9404" s="393" t="s">
        <v>5489</v>
      </c>
      <c r="C9404" s="440" t="s">
        <v>181</v>
      </c>
      <c r="D9404" s="444">
        <v>96.3</v>
      </c>
      <c r="E9404" s="3134">
        <v>30</v>
      </c>
      <c r="F9404" s="420">
        <f t="shared" si="3393"/>
        <v>2889</v>
      </c>
      <c r="G9404" s="440"/>
      <c r="H9404" s="3098"/>
      <c r="I9404" s="442"/>
      <c r="J9404" s="442"/>
      <c r="K9404" s="3099">
        <v>0</v>
      </c>
      <c r="L9404" s="437"/>
      <c r="M9404" s="437"/>
      <c r="N9404" s="423">
        <v>0</v>
      </c>
      <c r="O9404" s="407">
        <v>0</v>
      </c>
      <c r="P9404" s="407">
        <v>0</v>
      </c>
      <c r="Q9404" s="365"/>
      <c r="R9404" s="365"/>
      <c r="S9404" s="365"/>
      <c r="T9404" s="365"/>
      <c r="U9404" s="365"/>
      <c r="V9404" s="365"/>
      <c r="W9404" s="365"/>
      <c r="X9404" s="365"/>
      <c r="Y9404" s="365"/>
      <c r="Z9404" s="437"/>
      <c r="AA9404" s="437"/>
      <c r="AB9404" s="421"/>
      <c r="AC9404" s="1507">
        <f t="shared" si="3394"/>
        <v>30</v>
      </c>
      <c r="AD9404" s="1508">
        <f t="shared" si="3395"/>
        <v>2889</v>
      </c>
      <c r="AE9404" s="14">
        <f t="shared" si="3396"/>
        <v>-1500.5666666666666</v>
      </c>
      <c r="AF9404" s="14">
        <f t="shared" si="3397"/>
        <v>0</v>
      </c>
      <c r="AG9404" s="14" t="e">
        <f t="shared" si="3398"/>
        <v>#DIV/0!</v>
      </c>
      <c r="AH9404" s="14" t="e">
        <f t="shared" si="3399"/>
        <v>#DIV/0!</v>
      </c>
      <c r="AI9404" s="14">
        <f t="shared" si="3400"/>
        <v>30</v>
      </c>
      <c r="AJ9404" s="425"/>
    </row>
    <row r="9405" spans="1:38" ht="32.25" customHeight="1">
      <c r="A9405" s="1487">
        <v>40</v>
      </c>
      <c r="B9405" s="393" t="s">
        <v>4872</v>
      </c>
      <c r="C9405" s="440" t="s">
        <v>181</v>
      </c>
      <c r="D9405" s="444">
        <v>8.0519999999999996</v>
      </c>
      <c r="E9405" s="3134">
        <v>259</v>
      </c>
      <c r="F9405" s="420">
        <f t="shared" si="3393"/>
        <v>2085.4679999999998</v>
      </c>
      <c r="G9405" s="440"/>
      <c r="H9405" s="3098"/>
      <c r="I9405" s="442"/>
      <c r="J9405" s="442"/>
      <c r="K9405" s="3099">
        <v>0</v>
      </c>
      <c r="L9405" s="437"/>
      <c r="M9405" s="437"/>
      <c r="N9405" s="423">
        <v>0</v>
      </c>
      <c r="O9405" s="407">
        <v>10</v>
      </c>
      <c r="P9405" s="407">
        <v>54</v>
      </c>
      <c r="Q9405" s="365"/>
      <c r="R9405" s="365"/>
      <c r="S9405" s="365"/>
      <c r="T9405" s="365"/>
      <c r="U9405" s="365"/>
      <c r="V9405" s="365"/>
      <c r="W9405" s="365"/>
      <c r="X9405" s="365"/>
      <c r="Y9405" s="365"/>
      <c r="Z9405" s="437"/>
      <c r="AA9405" s="437"/>
      <c r="AB9405" s="421"/>
      <c r="AC9405" s="1507">
        <f t="shared" si="3394"/>
        <v>195</v>
      </c>
      <c r="AD9405" s="1508">
        <f t="shared" si="3395"/>
        <v>1570.1399999999999</v>
      </c>
      <c r="AE9405" s="14">
        <f t="shared" si="3396"/>
        <v>-1500.5666666666666</v>
      </c>
      <c r="AF9405" s="14">
        <f t="shared" si="3397"/>
        <v>21.333333333333332</v>
      </c>
      <c r="AG9405" s="14">
        <f t="shared" si="3398"/>
        <v>9.140625</v>
      </c>
      <c r="AH9405" s="14">
        <f t="shared" si="3399"/>
        <v>1509.7072916666666</v>
      </c>
      <c r="AI9405" s="14">
        <f t="shared" si="3400"/>
        <v>32207.088888888888</v>
      </c>
      <c r="AJ9405" s="425"/>
    </row>
    <row r="9406" spans="1:38" ht="32.25" customHeight="1">
      <c r="A9406" s="1487">
        <v>41</v>
      </c>
      <c r="B9406" s="393" t="s">
        <v>6554</v>
      </c>
      <c r="C9406" s="440" t="s">
        <v>181</v>
      </c>
      <c r="D9406" s="444">
        <v>3.677</v>
      </c>
      <c r="E9406" s="3134">
        <v>1800</v>
      </c>
      <c r="F9406" s="420">
        <f t="shared" si="3393"/>
        <v>6618.6</v>
      </c>
      <c r="G9406" s="440"/>
      <c r="H9406" s="3098"/>
      <c r="I9406" s="442"/>
      <c r="J9406" s="442"/>
      <c r="K9406" s="3099">
        <v>0</v>
      </c>
      <c r="L9406" s="437"/>
      <c r="M9406" s="437"/>
      <c r="N9406" s="423">
        <v>300</v>
      </c>
      <c r="O9406" s="407">
        <v>88</v>
      </c>
      <c r="P9406" s="407">
        <v>183</v>
      </c>
      <c r="Q9406" s="365"/>
      <c r="R9406" s="365"/>
      <c r="S9406" s="365"/>
      <c r="T9406" s="365"/>
      <c r="U9406" s="365"/>
      <c r="V9406" s="365"/>
      <c r="W9406" s="365"/>
      <c r="X9406" s="365"/>
      <c r="Y9406" s="365"/>
      <c r="Z9406" s="437"/>
      <c r="AA9406" s="437"/>
      <c r="AB9406" s="421"/>
      <c r="AC9406" s="1507">
        <f t="shared" si="3394"/>
        <v>1229</v>
      </c>
      <c r="AD9406" s="1508">
        <f t="shared" si="3395"/>
        <v>4519.0330000000004</v>
      </c>
      <c r="AE9406" s="14">
        <f t="shared" si="3396"/>
        <v>-1500.5666666666666</v>
      </c>
      <c r="AF9406" s="14">
        <f t="shared" si="3397"/>
        <v>190.33333333333334</v>
      </c>
      <c r="AG9406" s="14">
        <f t="shared" si="3398"/>
        <v>6.4570928196147106</v>
      </c>
      <c r="AH9406" s="14">
        <f t="shared" si="3399"/>
        <v>1507.0237594862813</v>
      </c>
      <c r="AI9406" s="14">
        <f t="shared" si="3400"/>
        <v>286836.85555555555</v>
      </c>
      <c r="AJ9406" s="425"/>
    </row>
    <row r="9407" spans="1:38" ht="32.25" customHeight="1">
      <c r="A9407" s="1487">
        <v>43</v>
      </c>
      <c r="B9407" s="393" t="s">
        <v>3035</v>
      </c>
      <c r="C9407" s="440" t="s">
        <v>143</v>
      </c>
      <c r="D9407" s="444">
        <v>417.03</v>
      </c>
      <c r="E9407" s="3134"/>
      <c r="F9407" s="420"/>
      <c r="G9407" s="440">
        <v>154</v>
      </c>
      <c r="H9407" s="3098">
        <f>G9407*D9407</f>
        <v>64222.619999999995</v>
      </c>
      <c r="I9407" s="442">
        <v>45000</v>
      </c>
      <c r="J9407" s="442"/>
      <c r="K9407" s="3099">
        <v>0</v>
      </c>
      <c r="L9407" s="437"/>
      <c r="M9407" s="437"/>
      <c r="N9407" s="423">
        <v>0</v>
      </c>
      <c r="O9407" s="407">
        <v>0</v>
      </c>
      <c r="P9407" s="407">
        <v>0</v>
      </c>
      <c r="Q9407" s="365"/>
      <c r="R9407" s="365"/>
      <c r="S9407" s="365"/>
      <c r="T9407" s="379"/>
      <c r="U9407" s="365"/>
      <c r="V9407" s="365"/>
      <c r="W9407" s="365"/>
      <c r="X9407" s="365"/>
      <c r="Y9407" s="365"/>
      <c r="Z9407" s="437"/>
      <c r="AA9407" s="437"/>
      <c r="AB9407" s="421"/>
      <c r="AC9407" s="1507">
        <f t="shared" si="3394"/>
        <v>154</v>
      </c>
      <c r="AD9407" s="1508">
        <f t="shared" si="3395"/>
        <v>64222.619999999995</v>
      </c>
      <c r="AE9407" s="14">
        <f t="shared" si="3396"/>
        <v>-1500.5666666666666</v>
      </c>
      <c r="AF9407" s="14">
        <f t="shared" si="3397"/>
        <v>0</v>
      </c>
      <c r="AG9407" s="14" t="e">
        <f t="shared" si="3398"/>
        <v>#DIV/0!</v>
      </c>
      <c r="AH9407" s="14" t="e">
        <f t="shared" si="3399"/>
        <v>#DIV/0!</v>
      </c>
      <c r="AI9407" s="14">
        <f t="shared" si="3400"/>
        <v>154</v>
      </c>
      <c r="AJ9407" s="425"/>
    </row>
    <row r="9408" spans="1:38" ht="32.25" customHeight="1">
      <c r="A9408" s="1487">
        <v>44</v>
      </c>
      <c r="B9408" s="393" t="s">
        <v>7053</v>
      </c>
      <c r="C9408" s="440" t="s">
        <v>181</v>
      </c>
      <c r="D9408" s="444">
        <v>1</v>
      </c>
      <c r="E9408" s="3134">
        <v>10</v>
      </c>
      <c r="F9408" s="420">
        <f>E9408*D9408</f>
        <v>10</v>
      </c>
      <c r="G9408" s="440"/>
      <c r="H9408" s="3098"/>
      <c r="I9408" s="442"/>
      <c r="J9408" s="442"/>
      <c r="K9408" s="3099">
        <v>0</v>
      </c>
      <c r="L9408" s="437"/>
      <c r="M9408" s="437"/>
      <c r="N9408" s="423">
        <v>0</v>
      </c>
      <c r="O9408" s="407">
        <v>0</v>
      </c>
      <c r="P9408" s="407">
        <v>0</v>
      </c>
      <c r="Q9408" s="365"/>
      <c r="R9408" s="365"/>
      <c r="S9408" s="365"/>
      <c r="T9408" s="379"/>
      <c r="U9408" s="365"/>
      <c r="V9408" s="365"/>
      <c r="W9408" s="365"/>
      <c r="X9408" s="365"/>
      <c r="Y9408" s="365"/>
      <c r="Z9408" s="437"/>
      <c r="AA9408" s="437"/>
      <c r="AB9408" s="421"/>
      <c r="AC9408" s="1507">
        <f t="shared" si="3394"/>
        <v>10</v>
      </c>
      <c r="AD9408" s="1508">
        <f t="shared" si="3395"/>
        <v>10</v>
      </c>
      <c r="AE9408" s="14">
        <f t="shared" si="3396"/>
        <v>-1500.5666666666666</v>
      </c>
      <c r="AF9408" s="14">
        <f t="shared" si="3397"/>
        <v>0</v>
      </c>
      <c r="AG9408" s="14" t="e">
        <f t="shared" si="3398"/>
        <v>#DIV/0!</v>
      </c>
      <c r="AH9408" s="14" t="e">
        <f t="shared" si="3399"/>
        <v>#DIV/0!</v>
      </c>
      <c r="AI9408" s="14">
        <f t="shared" si="3400"/>
        <v>10</v>
      </c>
      <c r="AJ9408" s="425"/>
    </row>
    <row r="9409" spans="1:36" ht="32.25" customHeight="1">
      <c r="A9409" s="1487">
        <v>46</v>
      </c>
      <c r="B9409" s="393" t="s">
        <v>5107</v>
      </c>
      <c r="C9409" s="440" t="s">
        <v>153</v>
      </c>
      <c r="D9409" s="444">
        <v>1</v>
      </c>
      <c r="E9409" s="3134">
        <v>1080</v>
      </c>
      <c r="F9409" s="420">
        <f>E9409*D9409</f>
        <v>1080</v>
      </c>
      <c r="G9409" s="440"/>
      <c r="H9409" s="3098"/>
      <c r="I9409" s="442"/>
      <c r="J9409" s="442"/>
      <c r="K9409" s="3099">
        <v>0</v>
      </c>
      <c r="L9409" s="437"/>
      <c r="M9409" s="437"/>
      <c r="N9409" s="423">
        <v>0</v>
      </c>
      <c r="O9409" s="407">
        <v>0</v>
      </c>
      <c r="P9409" s="407">
        <v>540</v>
      </c>
      <c r="Q9409" s="365"/>
      <c r="R9409" s="365"/>
      <c r="S9409" s="365"/>
      <c r="T9409" s="379"/>
      <c r="U9409" s="365"/>
      <c r="V9409" s="365"/>
      <c r="W9409" s="365"/>
      <c r="X9409" s="365"/>
      <c r="Y9409" s="365"/>
      <c r="Z9409" s="437"/>
      <c r="AA9409" s="437"/>
      <c r="AB9409" s="421"/>
      <c r="AC9409" s="1507">
        <f t="shared" si="3394"/>
        <v>540</v>
      </c>
      <c r="AD9409" s="1508">
        <f t="shared" si="3395"/>
        <v>540</v>
      </c>
      <c r="AE9409" s="14">
        <f t="shared" si="3396"/>
        <v>-1500.5666666666666</v>
      </c>
      <c r="AF9409" s="14">
        <f t="shared" si="3397"/>
        <v>180</v>
      </c>
      <c r="AG9409" s="14">
        <f t="shared" si="3398"/>
        <v>3</v>
      </c>
      <c r="AH9409" s="14">
        <f t="shared" si="3399"/>
        <v>1503.5666666666666</v>
      </c>
      <c r="AI9409" s="14">
        <f t="shared" si="3400"/>
        <v>270642</v>
      </c>
      <c r="AJ9409" s="425"/>
    </row>
    <row r="9410" spans="1:36" ht="32.25" customHeight="1">
      <c r="A9410" s="1487">
        <v>47</v>
      </c>
      <c r="B9410" s="393" t="s">
        <v>6555</v>
      </c>
      <c r="C9410" s="440" t="s">
        <v>181</v>
      </c>
      <c r="D9410" s="444">
        <v>6.01</v>
      </c>
      <c r="E9410" s="3134">
        <v>1000</v>
      </c>
      <c r="F9410" s="420">
        <f>E9410*D9410</f>
        <v>6010</v>
      </c>
      <c r="G9410" s="440"/>
      <c r="H9410" s="3098"/>
      <c r="I9410" s="442"/>
      <c r="J9410" s="442"/>
      <c r="K9410" s="3099">
        <v>0</v>
      </c>
      <c r="L9410" s="437"/>
      <c r="M9410" s="437"/>
      <c r="N9410" s="423">
        <v>0</v>
      </c>
      <c r="O9410" s="407">
        <v>100</v>
      </c>
      <c r="P9410" s="407">
        <v>200</v>
      </c>
      <c r="Q9410" s="365"/>
      <c r="R9410" s="365"/>
      <c r="S9410" s="365"/>
      <c r="T9410" s="379"/>
      <c r="U9410" s="365"/>
      <c r="V9410" s="365"/>
      <c r="W9410" s="365"/>
      <c r="X9410" s="365"/>
      <c r="Y9410" s="365"/>
      <c r="Z9410" s="437"/>
      <c r="AA9410" s="437"/>
      <c r="AB9410" s="421"/>
      <c r="AC9410" s="1507">
        <f t="shared" si="3394"/>
        <v>700</v>
      </c>
      <c r="AD9410" s="1508">
        <f t="shared" si="3395"/>
        <v>4207</v>
      </c>
      <c r="AE9410" s="14">
        <f t="shared" si="3396"/>
        <v>-1500.5666666666666</v>
      </c>
      <c r="AF9410" s="14">
        <f t="shared" si="3397"/>
        <v>100</v>
      </c>
      <c r="AG9410" s="14">
        <f t="shared" si="3398"/>
        <v>7</v>
      </c>
      <c r="AH9410" s="14">
        <f t="shared" si="3399"/>
        <v>1507.5666666666666</v>
      </c>
      <c r="AI9410" s="14">
        <f t="shared" si="3400"/>
        <v>150756.66666666666</v>
      </c>
      <c r="AJ9410" s="425"/>
    </row>
    <row r="9411" spans="1:36" ht="32.25" customHeight="1">
      <c r="A9411" s="1487">
        <v>48</v>
      </c>
      <c r="B9411" s="393" t="s">
        <v>5107</v>
      </c>
      <c r="C9411" s="440" t="s">
        <v>153</v>
      </c>
      <c r="D9411" s="444">
        <v>1</v>
      </c>
      <c r="E9411" s="3134"/>
      <c r="F9411" s="420"/>
      <c r="G9411" s="440">
        <v>8000</v>
      </c>
      <c r="H9411" s="3098">
        <f>G9411*D9411</f>
        <v>8000</v>
      </c>
      <c r="I9411" s="442">
        <v>44986</v>
      </c>
      <c r="J9411" s="442"/>
      <c r="K9411" s="3099">
        <v>0</v>
      </c>
      <c r="L9411" s="437"/>
      <c r="M9411" s="437"/>
      <c r="N9411" s="423">
        <v>0</v>
      </c>
      <c r="O9411" s="407">
        <v>0</v>
      </c>
      <c r="P9411" s="407">
        <v>0</v>
      </c>
      <c r="Q9411" s="365"/>
      <c r="R9411" s="365"/>
      <c r="S9411" s="365"/>
      <c r="T9411" s="379"/>
      <c r="U9411" s="365"/>
      <c r="V9411" s="365"/>
      <c r="W9411" s="365"/>
      <c r="X9411" s="365"/>
      <c r="Y9411" s="365"/>
      <c r="Z9411" s="437"/>
      <c r="AA9411" s="437"/>
      <c r="AB9411" s="421"/>
      <c r="AC9411" s="1507">
        <f t="shared" si="3394"/>
        <v>8000</v>
      </c>
      <c r="AD9411" s="1508">
        <f t="shared" si="3395"/>
        <v>8000</v>
      </c>
      <c r="AE9411" s="14">
        <f t="shared" si="3396"/>
        <v>-1500.5666666666666</v>
      </c>
      <c r="AF9411" s="14">
        <f t="shared" si="3397"/>
        <v>0</v>
      </c>
      <c r="AG9411" s="14" t="e">
        <f t="shared" si="3398"/>
        <v>#DIV/0!</v>
      </c>
      <c r="AH9411" s="14" t="e">
        <f t="shared" si="3399"/>
        <v>#DIV/0!</v>
      </c>
      <c r="AI9411" s="14">
        <f t="shared" si="3400"/>
        <v>8000</v>
      </c>
      <c r="AJ9411" s="425"/>
    </row>
    <row r="9412" spans="1:36" ht="32.25" customHeight="1">
      <c r="A9412" s="1487">
        <v>49</v>
      </c>
      <c r="B9412" s="393" t="s">
        <v>1786</v>
      </c>
      <c r="C9412" s="440" t="s">
        <v>181</v>
      </c>
      <c r="D9412" s="444">
        <v>17.672999999999998</v>
      </c>
      <c r="E9412" s="3134">
        <v>10</v>
      </c>
      <c r="F9412" s="420">
        <f>E9412*D9412</f>
        <v>176.73</v>
      </c>
      <c r="G9412" s="440"/>
      <c r="H9412" s="3098"/>
      <c r="I9412" s="442"/>
      <c r="J9412" s="442"/>
      <c r="K9412" s="3099">
        <v>0</v>
      </c>
      <c r="L9412" s="437"/>
      <c r="M9412" s="437"/>
      <c r="N9412" s="423">
        <v>0</v>
      </c>
      <c r="O9412" s="407">
        <v>0</v>
      </c>
      <c r="P9412" s="407">
        <v>5</v>
      </c>
      <c r="Q9412" s="365"/>
      <c r="R9412" s="365"/>
      <c r="S9412" s="365"/>
      <c r="T9412" s="379"/>
      <c r="U9412" s="365"/>
      <c r="V9412" s="365"/>
      <c r="W9412" s="365"/>
      <c r="X9412" s="365"/>
      <c r="Y9412" s="365"/>
      <c r="Z9412" s="437"/>
      <c r="AA9412" s="437"/>
      <c r="AB9412" s="421"/>
      <c r="AC9412" s="1507">
        <f t="shared" si="3394"/>
        <v>5</v>
      </c>
      <c r="AD9412" s="1508">
        <f t="shared" si="3395"/>
        <v>88.364999999999995</v>
      </c>
      <c r="AE9412" s="14">
        <f t="shared" si="3396"/>
        <v>-1500.5666666666666</v>
      </c>
      <c r="AF9412" s="14">
        <f t="shared" si="3397"/>
        <v>1.6666666666666667</v>
      </c>
      <c r="AG9412" s="14">
        <f t="shared" si="3398"/>
        <v>3</v>
      </c>
      <c r="AH9412" s="14">
        <f t="shared" si="3399"/>
        <v>1503.5666666666666</v>
      </c>
      <c r="AI9412" s="14">
        <f t="shared" si="3400"/>
        <v>2505.9444444444443</v>
      </c>
      <c r="AJ9412" s="425"/>
    </row>
    <row r="9413" spans="1:36" ht="32.25" customHeight="1">
      <c r="A9413" s="1487">
        <v>50</v>
      </c>
      <c r="B9413" s="393" t="s">
        <v>9102</v>
      </c>
      <c r="C9413" s="440" t="s">
        <v>181</v>
      </c>
      <c r="D9413" s="444">
        <v>1</v>
      </c>
      <c r="E9413" s="3134"/>
      <c r="F9413" s="420"/>
      <c r="G9413" s="440">
        <v>5000</v>
      </c>
      <c r="H9413" s="3098">
        <f>G9413*D9413</f>
        <v>5000</v>
      </c>
      <c r="I9413" s="442">
        <v>44977</v>
      </c>
      <c r="J9413" s="442"/>
      <c r="K9413" s="3099">
        <v>0</v>
      </c>
      <c r="L9413" s="437"/>
      <c r="M9413" s="437"/>
      <c r="N9413" s="423">
        <v>0</v>
      </c>
      <c r="O9413" s="407">
        <v>0</v>
      </c>
      <c r="P9413" s="407">
        <v>350</v>
      </c>
      <c r="Q9413" s="365"/>
      <c r="R9413" s="365"/>
      <c r="S9413" s="365"/>
      <c r="T9413" s="379"/>
      <c r="U9413" s="365"/>
      <c r="V9413" s="365"/>
      <c r="W9413" s="365"/>
      <c r="X9413" s="365"/>
      <c r="Y9413" s="365"/>
      <c r="Z9413" s="437"/>
      <c r="AA9413" s="437"/>
      <c r="AB9413" s="421"/>
      <c r="AC9413" s="1507">
        <f t="shared" si="3394"/>
        <v>4650</v>
      </c>
      <c r="AD9413" s="1508">
        <f t="shared" si="3395"/>
        <v>4650</v>
      </c>
      <c r="AE9413" s="14">
        <f t="shared" si="3396"/>
        <v>-1500.5666666666666</v>
      </c>
      <c r="AF9413" s="14">
        <f t="shared" si="3397"/>
        <v>116.66666666666667</v>
      </c>
      <c r="AG9413" s="14">
        <f t="shared" si="3398"/>
        <v>39.857142857142854</v>
      </c>
      <c r="AH9413" s="14">
        <f t="shared" si="3399"/>
        <v>1540.4238095238095</v>
      </c>
      <c r="AI9413" s="14">
        <f t="shared" si="3400"/>
        <v>179716.11111111112</v>
      </c>
      <c r="AJ9413" s="425"/>
    </row>
    <row r="9414" spans="1:36" ht="32.25" customHeight="1">
      <c r="A9414" s="1487">
        <v>51</v>
      </c>
      <c r="B9414" s="393" t="s">
        <v>9103</v>
      </c>
      <c r="C9414" s="405" t="s">
        <v>181</v>
      </c>
      <c r="D9414" s="446">
        <v>22.47</v>
      </c>
      <c r="E9414" s="3135"/>
      <c r="F9414" s="407"/>
      <c r="G9414" s="405">
        <v>35</v>
      </c>
      <c r="H9414" s="3083">
        <f>G9414*D9414</f>
        <v>786.44999999999993</v>
      </c>
      <c r="I9414" s="406">
        <v>44977</v>
      </c>
      <c r="J9414" s="406"/>
      <c r="K9414" s="3099">
        <v>0</v>
      </c>
      <c r="L9414" s="437"/>
      <c r="M9414" s="437"/>
      <c r="N9414" s="423">
        <v>0</v>
      </c>
      <c r="O9414" s="407">
        <v>0</v>
      </c>
      <c r="P9414" s="407">
        <v>0</v>
      </c>
      <c r="Q9414" s="365"/>
      <c r="R9414" s="365"/>
      <c r="S9414" s="365"/>
      <c r="T9414" s="379"/>
      <c r="U9414" s="365"/>
      <c r="V9414" s="365"/>
      <c r="W9414" s="365"/>
      <c r="X9414" s="365"/>
      <c r="Y9414" s="365"/>
      <c r="Z9414" s="437"/>
      <c r="AA9414" s="437"/>
      <c r="AB9414" s="421"/>
      <c r="AC9414" s="1507">
        <f t="shared" si="3394"/>
        <v>35</v>
      </c>
      <c r="AD9414" s="1508">
        <f t="shared" si="3395"/>
        <v>786.44999999999993</v>
      </c>
      <c r="AE9414" s="14">
        <f t="shared" si="3396"/>
        <v>-1500.5666666666666</v>
      </c>
      <c r="AF9414" s="14">
        <f t="shared" si="3397"/>
        <v>0</v>
      </c>
      <c r="AG9414" s="14" t="e">
        <f t="shared" si="3398"/>
        <v>#DIV/0!</v>
      </c>
      <c r="AH9414" s="14" t="e">
        <f t="shared" si="3399"/>
        <v>#DIV/0!</v>
      </c>
      <c r="AI9414" s="14">
        <f t="shared" si="3400"/>
        <v>35</v>
      </c>
      <c r="AJ9414" s="425"/>
    </row>
    <row r="9415" spans="1:36" ht="32.25" customHeight="1">
      <c r="A9415" s="1487">
        <v>52</v>
      </c>
      <c r="B9415" s="393" t="s">
        <v>9952</v>
      </c>
      <c r="C9415" s="405" t="s">
        <v>2699</v>
      </c>
      <c r="D9415" s="446">
        <v>20</v>
      </c>
      <c r="E9415" s="3135"/>
      <c r="F9415" s="407"/>
      <c r="G9415" s="405">
        <v>2</v>
      </c>
      <c r="H9415" s="3083">
        <f>G9415*D9415</f>
        <v>40</v>
      </c>
      <c r="I9415" s="406">
        <v>44988</v>
      </c>
      <c r="J9415" s="406">
        <v>45596</v>
      </c>
      <c r="K9415" s="3099">
        <v>0</v>
      </c>
      <c r="L9415" s="437"/>
      <c r="M9415" s="437"/>
      <c r="N9415" s="423">
        <v>0</v>
      </c>
      <c r="O9415" s="407">
        <v>0</v>
      </c>
      <c r="P9415" s="407">
        <v>1</v>
      </c>
      <c r="Q9415" s="365"/>
      <c r="R9415" s="365"/>
      <c r="S9415" s="365"/>
      <c r="T9415" s="379"/>
      <c r="U9415" s="365"/>
      <c r="V9415" s="365"/>
      <c r="W9415" s="365"/>
      <c r="X9415" s="365"/>
      <c r="Y9415" s="365"/>
      <c r="Z9415" s="437"/>
      <c r="AA9415" s="437"/>
      <c r="AB9415" s="421"/>
      <c r="AC9415" s="1507">
        <f t="shared" si="3394"/>
        <v>1</v>
      </c>
      <c r="AD9415" s="1508">
        <f t="shared" si="3395"/>
        <v>20</v>
      </c>
      <c r="AE9415" s="14">
        <f t="shared" si="3396"/>
        <v>19.3</v>
      </c>
      <c r="AF9415" s="14">
        <f t="shared" si="3397"/>
        <v>0.33333333333333331</v>
      </c>
      <c r="AG9415" s="14">
        <f t="shared" si="3398"/>
        <v>3</v>
      </c>
      <c r="AH9415" s="14">
        <f t="shared" si="3399"/>
        <v>-16.3</v>
      </c>
      <c r="AI9415" s="14">
        <f t="shared" si="3400"/>
        <v>-5.4333333333333336</v>
      </c>
      <c r="AJ9415" s="425"/>
    </row>
    <row r="9416" spans="1:36" ht="15.75">
      <c r="A9416" s="1487">
        <v>53</v>
      </c>
      <c r="B9416" s="393" t="s">
        <v>9953</v>
      </c>
      <c r="C9416" s="405" t="s">
        <v>2699</v>
      </c>
      <c r="D9416" s="446">
        <v>5</v>
      </c>
      <c r="E9416" s="3135"/>
      <c r="F9416" s="407"/>
      <c r="G9416" s="405">
        <v>50</v>
      </c>
      <c r="H9416" s="3083">
        <f>G9416*D9416</f>
        <v>250</v>
      </c>
      <c r="I9416" s="406">
        <v>45009</v>
      </c>
      <c r="J9416" s="406">
        <v>45390</v>
      </c>
      <c r="K9416" s="3099">
        <v>0</v>
      </c>
      <c r="L9416" s="437"/>
      <c r="M9416" s="437"/>
      <c r="N9416" s="423">
        <v>0</v>
      </c>
      <c r="O9416" s="407">
        <v>0</v>
      </c>
      <c r="P9416" s="407">
        <v>6</v>
      </c>
      <c r="Q9416" s="365"/>
      <c r="R9416" s="365"/>
      <c r="S9416" s="365"/>
      <c r="T9416" s="379"/>
      <c r="U9416" s="365"/>
      <c r="V9416" s="365"/>
      <c r="W9416" s="365"/>
      <c r="X9416" s="365"/>
      <c r="Y9416" s="365"/>
      <c r="Z9416" s="437"/>
      <c r="AA9416" s="437"/>
      <c r="AB9416" s="421"/>
      <c r="AC9416" s="1507">
        <f t="shared" si="3394"/>
        <v>44</v>
      </c>
      <c r="AD9416" s="1508">
        <f t="shared" si="3395"/>
        <v>220</v>
      </c>
      <c r="AE9416" s="14">
        <f t="shared" si="3396"/>
        <v>12.433333333333334</v>
      </c>
      <c r="AF9416" s="14">
        <f t="shared" si="3397"/>
        <v>2</v>
      </c>
      <c r="AG9416" s="14">
        <f t="shared" si="3398"/>
        <v>22</v>
      </c>
      <c r="AH9416" s="14">
        <f t="shared" si="3399"/>
        <v>9.5666666666666664</v>
      </c>
      <c r="AI9416" s="14">
        <f t="shared" si="3400"/>
        <v>19.133333333333333</v>
      </c>
      <c r="AJ9416" s="425"/>
    </row>
    <row r="9417" spans="1:36" ht="15.75">
      <c r="A9417" s="1487">
        <v>54</v>
      </c>
      <c r="B9417" s="393" t="s">
        <v>5272</v>
      </c>
      <c r="C9417" s="440" t="s">
        <v>181</v>
      </c>
      <c r="D9417" s="444">
        <v>74.900000000000006</v>
      </c>
      <c r="E9417" s="3134">
        <v>5</v>
      </c>
      <c r="F9417" s="420">
        <f>E9417*D9417</f>
        <v>374.5</v>
      </c>
      <c r="G9417" s="440"/>
      <c r="H9417" s="3098"/>
      <c r="I9417" s="442"/>
      <c r="J9417" s="442"/>
      <c r="K9417" s="3099">
        <v>0</v>
      </c>
      <c r="L9417" s="437"/>
      <c r="M9417" s="437"/>
      <c r="N9417" s="423">
        <v>0</v>
      </c>
      <c r="O9417" s="407">
        <v>0</v>
      </c>
      <c r="P9417" s="407">
        <v>0</v>
      </c>
      <c r="Q9417" s="365"/>
      <c r="R9417" s="365"/>
      <c r="S9417" s="365"/>
      <c r="T9417" s="379"/>
      <c r="U9417" s="365"/>
      <c r="V9417" s="365"/>
      <c r="W9417" s="365"/>
      <c r="X9417" s="365"/>
      <c r="Y9417" s="365"/>
      <c r="Z9417" s="437"/>
      <c r="AA9417" s="437"/>
      <c r="AB9417" s="421"/>
      <c r="AC9417" s="1507">
        <f t="shared" si="3394"/>
        <v>5</v>
      </c>
      <c r="AD9417" s="1508">
        <f t="shared" si="3395"/>
        <v>374.5</v>
      </c>
      <c r="AE9417" s="14">
        <f t="shared" si="3396"/>
        <v>-1500.5666666666666</v>
      </c>
      <c r="AF9417" s="14">
        <f t="shared" si="3397"/>
        <v>0</v>
      </c>
      <c r="AG9417" s="14" t="e">
        <f t="shared" si="3398"/>
        <v>#DIV/0!</v>
      </c>
      <c r="AH9417" s="14" t="e">
        <f t="shared" si="3399"/>
        <v>#DIV/0!</v>
      </c>
      <c r="AI9417" s="14">
        <f t="shared" si="3400"/>
        <v>5</v>
      </c>
      <c r="AJ9417" s="425"/>
    </row>
    <row r="9418" spans="1:36" ht="18.75">
      <c r="A9418" s="3112" t="s">
        <v>9104</v>
      </c>
      <c r="B9418" s="447"/>
      <c r="C9418" s="448"/>
      <c r="D9418" s="3136"/>
      <c r="E9418" s="3137"/>
      <c r="F9418" s="447"/>
      <c r="G9418" s="437"/>
      <c r="H9418" s="437"/>
      <c r="I9418" s="437"/>
      <c r="J9418" s="437"/>
      <c r="K9418" s="3099"/>
      <c r="L9418" s="437"/>
      <c r="M9418" s="437"/>
      <c r="N9418" s="443"/>
      <c r="O9418" s="407"/>
      <c r="P9418" s="407"/>
      <c r="Q9418" s="421"/>
      <c r="R9418" s="365"/>
      <c r="S9418" s="365"/>
      <c r="T9418" s="379"/>
      <c r="U9418" s="421"/>
      <c r="V9418" s="365"/>
      <c r="W9418" s="365"/>
      <c r="X9418" s="365"/>
      <c r="Y9418" s="365"/>
      <c r="Z9418" s="437"/>
      <c r="AA9418" s="437"/>
      <c r="AB9418" s="437"/>
      <c r="AC9418" s="1507"/>
      <c r="AD9418" s="1508"/>
      <c r="AE9418" s="14"/>
      <c r="AF9418" s="14"/>
      <c r="AG9418" s="14"/>
      <c r="AH9418" s="14"/>
      <c r="AI9418" s="14"/>
      <c r="AJ9418" s="425"/>
    </row>
    <row r="9419" spans="1:36" ht="15.75">
      <c r="A9419" s="1487">
        <v>46</v>
      </c>
      <c r="B9419" s="393" t="s">
        <v>2706</v>
      </c>
      <c r="C9419" s="405" t="s">
        <v>181</v>
      </c>
      <c r="D9419" s="405">
        <v>200.39</v>
      </c>
      <c r="E9419" s="425">
        <v>1</v>
      </c>
      <c r="F9419" s="368">
        <v>200.39</v>
      </c>
      <c r="G9419" s="393"/>
      <c r="H9419" s="393"/>
      <c r="I9419" s="393"/>
      <c r="J9419" s="406">
        <v>45035</v>
      </c>
      <c r="K9419" s="3099">
        <v>0</v>
      </c>
      <c r="L9419" s="437"/>
      <c r="M9419" s="437"/>
      <c r="N9419" s="423">
        <v>0</v>
      </c>
      <c r="O9419" s="407">
        <v>0</v>
      </c>
      <c r="P9419" s="407">
        <v>0</v>
      </c>
      <c r="Q9419" s="365"/>
      <c r="R9419" s="365"/>
      <c r="S9419" s="365"/>
      <c r="T9419" s="379"/>
      <c r="U9419" s="365"/>
      <c r="V9419" s="365"/>
      <c r="W9419" s="365"/>
      <c r="X9419" s="365"/>
      <c r="Y9419" s="365"/>
      <c r="Z9419" s="437"/>
      <c r="AA9419" s="437"/>
      <c r="AB9419" s="437"/>
      <c r="AC9419" s="1507">
        <f>E9419+G9419-N9419-O9419-AA9419-P9419-Q9419-R9419-S9419-T9419-U9419-V9419-W9419-X9419-Y9419</f>
        <v>1</v>
      </c>
      <c r="AD9419" s="1508">
        <f>D9419*AC9419</f>
        <v>200.39</v>
      </c>
      <c r="AE9419" s="14">
        <f>(J9419-"01.04.2023")/30</f>
        <v>0.6</v>
      </c>
      <c r="AF9419" s="14">
        <f>(N9419+O9419+P9419+Q9419+R9419+S9419+T9419+U9419+V9419+W9419+X9419+Y9419)/3</f>
        <v>0</v>
      </c>
      <c r="AG9419" s="14" t="e">
        <f>AC9419/AF9419</f>
        <v>#DIV/0!</v>
      </c>
      <c r="AH9419" s="14" t="e">
        <f>AG9419-AE9419</f>
        <v>#DIV/0!</v>
      </c>
      <c r="AI9419" s="14">
        <f>AC9419-(AE9419*AF9419)</f>
        <v>1</v>
      </c>
      <c r="AJ9419" s="425"/>
    </row>
    <row r="9420" spans="1:36" ht="15.75">
      <c r="A9420" s="1487">
        <v>47</v>
      </c>
      <c r="B9420" s="393" t="s">
        <v>2707</v>
      </c>
      <c r="C9420" s="365" t="s">
        <v>181</v>
      </c>
      <c r="D9420" s="365">
        <v>186.5</v>
      </c>
      <c r="E9420" s="407">
        <v>20</v>
      </c>
      <c r="F9420" s="368">
        <f>D9420*E9420</f>
        <v>3730</v>
      </c>
      <c r="G9420" s="393"/>
      <c r="H9420" s="393"/>
      <c r="I9420" s="393"/>
      <c r="J9420" s="439">
        <v>45463</v>
      </c>
      <c r="K9420" s="3099">
        <v>0</v>
      </c>
      <c r="L9420" s="437"/>
      <c r="M9420" s="437"/>
      <c r="N9420" s="423">
        <v>0</v>
      </c>
      <c r="O9420" s="407">
        <v>0</v>
      </c>
      <c r="P9420" s="407">
        <v>0</v>
      </c>
      <c r="Q9420" s="365"/>
      <c r="R9420" s="365"/>
      <c r="S9420" s="365"/>
      <c r="T9420" s="379"/>
      <c r="U9420" s="365"/>
      <c r="V9420" s="365"/>
      <c r="W9420" s="365"/>
      <c r="X9420" s="365"/>
      <c r="Y9420" s="365"/>
      <c r="Z9420" s="437"/>
      <c r="AA9420" s="437"/>
      <c r="AB9420" s="437"/>
      <c r="AC9420" s="1507">
        <f>E9420+G9420-N9420-O9420-AA9420-P9420-Q9420-R9420-S9420-T9420-U9420-V9420-W9420-X9420-Y9420</f>
        <v>20</v>
      </c>
      <c r="AD9420" s="1508">
        <f>D9420*AC9420</f>
        <v>3730</v>
      </c>
      <c r="AE9420" s="14">
        <f>(J9420-"01.04.2023")/30</f>
        <v>14.866666666666667</v>
      </c>
      <c r="AF9420" s="14">
        <f>(N9420+O9420+P9420+Q9420+R9420+S9420+T9420+U9420+V9420+W9420+X9420+Y9420)/3</f>
        <v>0</v>
      </c>
      <c r="AG9420" s="14" t="e">
        <f>AC9420/AF9420</f>
        <v>#DIV/0!</v>
      </c>
      <c r="AH9420" s="14" t="e">
        <f>AG9420-AE9420</f>
        <v>#DIV/0!</v>
      </c>
      <c r="AI9420" s="14">
        <f>AC9420-(AE9420*AF9420)</f>
        <v>20</v>
      </c>
      <c r="AJ9420" s="425"/>
    </row>
    <row r="9421" spans="1:36" ht="15.75">
      <c r="A9421" s="1487">
        <v>48</v>
      </c>
      <c r="B9421" s="393" t="s">
        <v>7054</v>
      </c>
      <c r="C9421" s="365" t="s">
        <v>181</v>
      </c>
      <c r="D9421" s="365">
        <v>202.05</v>
      </c>
      <c r="E9421" s="407">
        <v>1</v>
      </c>
      <c r="F9421" s="368">
        <v>202.05</v>
      </c>
      <c r="G9421" s="393"/>
      <c r="H9421" s="393"/>
      <c r="I9421" s="393"/>
      <c r="J9421" s="439">
        <v>45463</v>
      </c>
      <c r="K9421" s="3099">
        <v>0</v>
      </c>
      <c r="L9421" s="437"/>
      <c r="M9421" s="437"/>
      <c r="N9421" s="423">
        <v>0</v>
      </c>
      <c r="O9421" s="407">
        <v>0</v>
      </c>
      <c r="P9421" s="407">
        <v>0</v>
      </c>
      <c r="Q9421" s="365"/>
      <c r="R9421" s="365"/>
      <c r="S9421" s="365"/>
      <c r="T9421" s="379"/>
      <c r="U9421" s="365"/>
      <c r="V9421" s="365"/>
      <c r="W9421" s="365"/>
      <c r="X9421" s="365"/>
      <c r="Y9421" s="365"/>
      <c r="Z9421" s="437"/>
      <c r="AA9421" s="437"/>
      <c r="AB9421" s="437"/>
      <c r="AC9421" s="1507">
        <f>E9421+G9421-N9421-O9421-AA9421-P9421-Q9421-R9421-S9421-T9421-U9421-V9421-W9421-X9421-Y9421</f>
        <v>1</v>
      </c>
      <c r="AD9421" s="1508">
        <f>D9421*AC9421</f>
        <v>202.05</v>
      </c>
      <c r="AE9421" s="14">
        <f>(J9421-"01.04.2023")/30</f>
        <v>14.866666666666667</v>
      </c>
      <c r="AF9421" s="14">
        <f>(N9421+O9421+P9421+Q9421+R9421+S9421+T9421+U9421+V9421+W9421+X9421+Y9421)/3</f>
        <v>0</v>
      </c>
      <c r="AG9421" s="14" t="e">
        <f>AC9421/AF9421</f>
        <v>#DIV/0!</v>
      </c>
      <c r="AH9421" s="14" t="e">
        <f>AG9421-AE9421</f>
        <v>#DIV/0!</v>
      </c>
      <c r="AI9421" s="14">
        <f>AC9421-(AE9421*AF9421)</f>
        <v>1</v>
      </c>
      <c r="AJ9421" s="425"/>
    </row>
    <row r="9422" spans="1:36" ht="15.75">
      <c r="A9422" s="1487">
        <v>49</v>
      </c>
      <c r="B9422" s="393" t="s">
        <v>7055</v>
      </c>
      <c r="C9422" s="405" t="s">
        <v>181</v>
      </c>
      <c r="D9422" s="405">
        <v>652.76</v>
      </c>
      <c r="E9422" s="425">
        <v>2</v>
      </c>
      <c r="F9422" s="368">
        <f>D9422*E9422</f>
        <v>1305.52</v>
      </c>
      <c r="G9422" s="393"/>
      <c r="H9422" s="393"/>
      <c r="I9422" s="393"/>
      <c r="J9422" s="406">
        <v>46200</v>
      </c>
      <c r="K9422" s="3099">
        <v>0</v>
      </c>
      <c r="L9422" s="437"/>
      <c r="M9422" s="437"/>
      <c r="N9422" s="423">
        <v>0</v>
      </c>
      <c r="O9422" s="407">
        <v>0</v>
      </c>
      <c r="P9422" s="407">
        <v>0</v>
      </c>
      <c r="Q9422" s="365"/>
      <c r="R9422" s="365"/>
      <c r="S9422" s="365"/>
      <c r="T9422" s="379"/>
      <c r="U9422" s="365"/>
      <c r="V9422" s="365"/>
      <c r="W9422" s="365"/>
      <c r="X9422" s="365"/>
      <c r="Y9422" s="365"/>
      <c r="Z9422" s="437"/>
      <c r="AA9422" s="437"/>
      <c r="AB9422" s="437"/>
      <c r="AC9422" s="1507">
        <f>E9422+G9422-N9422-O9422-AA9422-P9422-Q9422-R9422-S9422-T9422-U9422-V9422-W9422-X9422-Y9422</f>
        <v>2</v>
      </c>
      <c r="AD9422" s="1508">
        <f>D9422*AC9422</f>
        <v>1305.52</v>
      </c>
      <c r="AE9422" s="14">
        <f>(J9422-"01.04.2023")/30</f>
        <v>39.43333333333333</v>
      </c>
      <c r="AF9422" s="14">
        <f>(N9422+O9422+P9422+Q9422+R9422+S9422+T9422+U9422+V9422+W9422+X9422+Y9422)/3</f>
        <v>0</v>
      </c>
      <c r="AG9422" s="14" t="e">
        <f>AC9422/AF9422</f>
        <v>#DIV/0!</v>
      </c>
      <c r="AH9422" s="14" t="e">
        <f>AG9422-AE9422</f>
        <v>#DIV/0!</v>
      </c>
      <c r="AI9422" s="14">
        <f>AC9422-(AE9422*AF9422)</f>
        <v>2</v>
      </c>
      <c r="AJ9422" s="425"/>
    </row>
    <row r="9423" spans="1:36" ht="15.75">
      <c r="A9423" s="1487">
        <v>50</v>
      </c>
      <c r="B9423" s="393" t="s">
        <v>2708</v>
      </c>
      <c r="C9423" s="405" t="s">
        <v>181</v>
      </c>
      <c r="D9423" s="405">
        <v>932.52</v>
      </c>
      <c r="E9423" s="425">
        <v>1</v>
      </c>
      <c r="F9423" s="368">
        <f>D9423*E9423</f>
        <v>932.52</v>
      </c>
      <c r="G9423" s="393"/>
      <c r="H9423" s="393"/>
      <c r="I9423" s="393"/>
      <c r="J9423" s="406">
        <v>45227</v>
      </c>
      <c r="K9423" s="3099">
        <v>0</v>
      </c>
      <c r="L9423" s="437"/>
      <c r="M9423" s="437"/>
      <c r="N9423" s="423">
        <v>0</v>
      </c>
      <c r="O9423" s="407">
        <v>0</v>
      </c>
      <c r="P9423" s="407">
        <v>0</v>
      </c>
      <c r="Q9423" s="365"/>
      <c r="R9423" s="365"/>
      <c r="S9423" s="365"/>
      <c r="T9423" s="379"/>
      <c r="U9423" s="365"/>
      <c r="V9423" s="365"/>
      <c r="W9423" s="365"/>
      <c r="X9423" s="365"/>
      <c r="Y9423" s="365"/>
      <c r="Z9423" s="393"/>
      <c r="AA9423" s="365"/>
      <c r="AB9423" s="365"/>
      <c r="AC9423" s="1507">
        <f>E9423+G9423-N9423-O9423-AA9423-P9423-Q9423-R9423-S9423-T9423-U9423-V9423-W9423-X9423-Y9423</f>
        <v>1</v>
      </c>
      <c r="AD9423" s="1508">
        <f>D9423*AC9423</f>
        <v>932.52</v>
      </c>
      <c r="AE9423" s="14">
        <f>(J9423-"01.04.2023")/30</f>
        <v>7</v>
      </c>
      <c r="AF9423" s="14">
        <f>(N9423+O9423+P9423+Q9423+R9423+S9423+T9423+U9423+V9423+W9423+X9423+Y9423)/3</f>
        <v>0</v>
      </c>
      <c r="AG9423" s="14" t="e">
        <f>AC9423/AF9423</f>
        <v>#DIV/0!</v>
      </c>
      <c r="AH9423" s="14" t="e">
        <f>AG9423-AE9423</f>
        <v>#DIV/0!</v>
      </c>
      <c r="AI9423" s="14">
        <f>AC9423-(AE9423*AF9423)</f>
        <v>1</v>
      </c>
      <c r="AJ9423" s="425"/>
    </row>
    <row r="9424" spans="1:36" ht="18.75">
      <c r="A9424" s="4521" t="s">
        <v>9954</v>
      </c>
      <c r="B9424" s="4521"/>
      <c r="C9424" s="4521"/>
      <c r="D9424" s="4521"/>
      <c r="E9424" s="4521"/>
      <c r="F9424" s="4521"/>
      <c r="G9424" s="4521"/>
      <c r="H9424" s="4521"/>
      <c r="I9424" s="4521"/>
      <c r="J9424" s="4521"/>
      <c r="K9424" s="4521"/>
      <c r="L9424" s="4521"/>
      <c r="M9424" s="4521"/>
      <c r="N9424" s="4521"/>
      <c r="O9424" s="4521"/>
      <c r="P9424" s="4521"/>
      <c r="Q9424" s="4521"/>
      <c r="R9424" s="4521"/>
      <c r="S9424" s="4521"/>
      <c r="T9424" s="4521"/>
      <c r="U9424" s="4521"/>
      <c r="V9424" s="4521"/>
      <c r="W9424" s="4521"/>
      <c r="X9424" s="4521"/>
      <c r="Y9424" s="4521"/>
      <c r="Z9424" s="4521"/>
      <c r="AA9424" s="4521"/>
      <c r="AB9424" s="4521"/>
      <c r="AC9424" s="4521"/>
      <c r="AD9424" s="4521"/>
      <c r="AE9424" s="4521"/>
      <c r="AF9424" s="4521"/>
      <c r="AG9424" s="4521"/>
      <c r="AH9424" s="4521"/>
      <c r="AI9424" s="4521"/>
      <c r="AJ9424" s="4521"/>
    </row>
    <row r="9425" spans="1:36" ht="15.75">
      <c r="A9425" s="421">
        <v>55</v>
      </c>
      <c r="B9425" s="393" t="s">
        <v>2706</v>
      </c>
      <c r="C9425" s="405" t="s">
        <v>181</v>
      </c>
      <c r="D9425" s="405">
        <v>200.39</v>
      </c>
      <c r="E9425" s="425">
        <v>1</v>
      </c>
      <c r="F9425" s="3069">
        <v>200.39</v>
      </c>
      <c r="G9425" s="393"/>
      <c r="H9425" s="393"/>
      <c r="I9425" s="393"/>
      <c r="J9425" s="406">
        <v>45035</v>
      </c>
      <c r="K9425" s="3099">
        <v>0</v>
      </c>
      <c r="L9425" s="437"/>
      <c r="M9425" s="437"/>
      <c r="N9425" s="423">
        <v>0</v>
      </c>
      <c r="O9425" s="365">
        <v>0</v>
      </c>
      <c r="P9425" s="365">
        <v>0</v>
      </c>
      <c r="Q9425" s="365"/>
      <c r="R9425" s="365"/>
      <c r="S9425" s="365"/>
      <c r="T9425" s="379"/>
      <c r="U9425" s="365"/>
      <c r="V9425" s="365"/>
      <c r="W9425" s="365"/>
      <c r="X9425" s="365"/>
      <c r="Y9425" s="365"/>
      <c r="Z9425" s="437"/>
      <c r="AA9425" s="437"/>
      <c r="AB9425" s="437"/>
      <c r="AC9425" s="1507">
        <f>E9425+G9425-N9425-O9425-AA9425-P9425-Q9425-R9425-S9425-T9425-U9425-V9425-W9425-X9425-Y9425</f>
        <v>1</v>
      </c>
      <c r="AD9425" s="1508">
        <f>D9425*AC9425</f>
        <v>200.39</v>
      </c>
      <c r="AE9425" s="14">
        <f>(J9425-"01.04.2023")/30</f>
        <v>0.6</v>
      </c>
      <c r="AF9425" s="14">
        <f>(N9425+O9425+P9425+Q9425+R9425+S9425+T9425+U9425+V9425+W9425+X9425+Y9425)/3</f>
        <v>0</v>
      </c>
      <c r="AG9425" s="14" t="e">
        <f>AC9425/AF9425</f>
        <v>#DIV/0!</v>
      </c>
      <c r="AH9425" s="14" t="e">
        <f>AG9425-AE9425</f>
        <v>#DIV/0!</v>
      </c>
      <c r="AI9425" s="14">
        <f>AC9425-(AE9425*AF9425)</f>
        <v>1</v>
      </c>
      <c r="AJ9425" s="3138"/>
    </row>
    <row r="9426" spans="1:36" ht="15.75">
      <c r="A9426" s="421">
        <v>56</v>
      </c>
      <c r="B9426" s="393" t="s">
        <v>2707</v>
      </c>
      <c r="C9426" s="365" t="s">
        <v>181</v>
      </c>
      <c r="D9426" s="365">
        <v>186.5</v>
      </c>
      <c r="E9426" s="407">
        <v>20</v>
      </c>
      <c r="F9426" s="3069">
        <f>D9426*E9426</f>
        <v>3730</v>
      </c>
      <c r="G9426" s="393"/>
      <c r="H9426" s="393"/>
      <c r="I9426" s="393"/>
      <c r="J9426" s="439">
        <v>45463</v>
      </c>
      <c r="K9426" s="3099">
        <v>0</v>
      </c>
      <c r="L9426" s="437"/>
      <c r="M9426" s="437"/>
      <c r="N9426" s="423">
        <v>0</v>
      </c>
      <c r="O9426" s="407">
        <v>0</v>
      </c>
      <c r="P9426" s="407">
        <v>0</v>
      </c>
      <c r="Q9426" s="365"/>
      <c r="R9426" s="365"/>
      <c r="S9426" s="365"/>
      <c r="T9426" s="379"/>
      <c r="U9426" s="365"/>
      <c r="V9426" s="365"/>
      <c r="W9426" s="365"/>
      <c r="X9426" s="365"/>
      <c r="Y9426" s="365"/>
      <c r="Z9426" s="437"/>
      <c r="AA9426" s="437"/>
      <c r="AB9426" s="437"/>
      <c r="AC9426" s="1507">
        <f>E9426+G9426-N9426-O9426-AA9426-P9426-Q9426-R9426-S9426-T9426-U9426-V9426-W9426-X9426-Y9426</f>
        <v>20</v>
      </c>
      <c r="AD9426" s="1508">
        <f>D9426*AC9426</f>
        <v>3730</v>
      </c>
      <c r="AE9426" s="14">
        <f>(J9426-"01.04.2023")/30</f>
        <v>14.866666666666667</v>
      </c>
      <c r="AF9426" s="14">
        <f>(N9426+O9426+P9426+Q9426+R9426+S9426+T9426+U9426+V9426+W9426+X9426+Y9426)/3</f>
        <v>0</v>
      </c>
      <c r="AG9426" s="14" t="e">
        <f>AC9426/AF9426</f>
        <v>#DIV/0!</v>
      </c>
      <c r="AH9426" s="14" t="e">
        <f>AG9426-AE9426</f>
        <v>#DIV/0!</v>
      </c>
      <c r="AI9426" s="14">
        <f>AC9426-(AE9426*AF9426)</f>
        <v>20</v>
      </c>
      <c r="AJ9426" s="3138"/>
    </row>
    <row r="9427" spans="1:36" ht="33.75" customHeight="1">
      <c r="A9427" s="421">
        <v>57</v>
      </c>
      <c r="B9427" s="393" t="s">
        <v>7054</v>
      </c>
      <c r="C9427" s="365" t="s">
        <v>181</v>
      </c>
      <c r="D9427" s="365">
        <v>202.05</v>
      </c>
      <c r="E9427" s="407">
        <v>1</v>
      </c>
      <c r="F9427" s="3069">
        <v>202.05</v>
      </c>
      <c r="G9427" s="393"/>
      <c r="H9427" s="393"/>
      <c r="I9427" s="393"/>
      <c r="J9427" s="439">
        <v>45463</v>
      </c>
      <c r="K9427" s="3099">
        <v>0</v>
      </c>
      <c r="L9427" s="437"/>
      <c r="M9427" s="437"/>
      <c r="N9427" s="423">
        <v>0</v>
      </c>
      <c r="O9427" s="407">
        <v>0</v>
      </c>
      <c r="P9427" s="407">
        <v>0</v>
      </c>
      <c r="Q9427" s="365"/>
      <c r="R9427" s="365"/>
      <c r="S9427" s="365"/>
      <c r="T9427" s="379"/>
      <c r="U9427" s="365"/>
      <c r="V9427" s="365"/>
      <c r="W9427" s="365"/>
      <c r="X9427" s="365"/>
      <c r="Y9427" s="365"/>
      <c r="Z9427" s="437"/>
      <c r="AA9427" s="437"/>
      <c r="AB9427" s="437"/>
      <c r="AC9427" s="1507">
        <f>E9427+G9427-N9427-O9427-AA9427-P9427-Q9427-R9427-S9427-T9427-U9427-V9427-W9427-X9427-Y9427</f>
        <v>1</v>
      </c>
      <c r="AD9427" s="1508">
        <f>D9427*AC9427</f>
        <v>202.05</v>
      </c>
      <c r="AE9427" s="14">
        <f>(J9427-"01.04.2023")/30</f>
        <v>14.866666666666667</v>
      </c>
      <c r="AF9427" s="14">
        <f>(N9427+O9427+P9427+Q9427+R9427+S9427+T9427+U9427+V9427+W9427+X9427+Y9427)/3</f>
        <v>0</v>
      </c>
      <c r="AG9427" s="14" t="e">
        <f>AC9427/AF9427</f>
        <v>#DIV/0!</v>
      </c>
      <c r="AH9427" s="14" t="e">
        <f>AG9427-AE9427</f>
        <v>#DIV/0!</v>
      </c>
      <c r="AI9427" s="14">
        <f>AC9427-(AE9427*AF9427)</f>
        <v>1</v>
      </c>
      <c r="AJ9427" s="3138"/>
    </row>
    <row r="9428" spans="1:36" ht="33.75" customHeight="1">
      <c r="A9428" s="421">
        <v>58</v>
      </c>
      <c r="B9428" s="393" t="s">
        <v>7055</v>
      </c>
      <c r="C9428" s="405" t="s">
        <v>181</v>
      </c>
      <c r="D9428" s="405">
        <v>652.76</v>
      </c>
      <c r="E9428" s="425">
        <v>2</v>
      </c>
      <c r="F9428" s="3069">
        <f>D9428*E9428</f>
        <v>1305.52</v>
      </c>
      <c r="G9428" s="393"/>
      <c r="H9428" s="393"/>
      <c r="I9428" s="393"/>
      <c r="J9428" s="406">
        <v>46200</v>
      </c>
      <c r="K9428" s="3099">
        <v>0</v>
      </c>
      <c r="L9428" s="437"/>
      <c r="M9428" s="437"/>
      <c r="N9428" s="423">
        <v>0</v>
      </c>
      <c r="O9428" s="407">
        <v>0</v>
      </c>
      <c r="P9428" s="407">
        <v>0</v>
      </c>
      <c r="Q9428" s="365"/>
      <c r="R9428" s="365"/>
      <c r="S9428" s="365"/>
      <c r="T9428" s="379"/>
      <c r="U9428" s="365"/>
      <c r="V9428" s="365"/>
      <c r="W9428" s="365"/>
      <c r="X9428" s="365"/>
      <c r="Y9428" s="365"/>
      <c r="Z9428" s="437"/>
      <c r="AA9428" s="437"/>
      <c r="AB9428" s="437"/>
      <c r="AC9428" s="1507">
        <f>E9428+G9428-N9428-O9428-AA9428-P9428-Q9428-R9428-S9428-T9428-U9428-V9428-W9428-X9428-Y9428</f>
        <v>2</v>
      </c>
      <c r="AD9428" s="1508">
        <f>D9428*AC9428</f>
        <v>1305.52</v>
      </c>
      <c r="AE9428" s="14">
        <f>(J9428-"01.04.2023")/30</f>
        <v>39.43333333333333</v>
      </c>
      <c r="AF9428" s="14">
        <f>(N9428+O9428+P9428+Q9428+R9428+S9428+T9428+U9428+V9428+W9428+X9428+Y9428)/3</f>
        <v>0</v>
      </c>
      <c r="AG9428" s="14" t="e">
        <f>AC9428/AF9428</f>
        <v>#DIV/0!</v>
      </c>
      <c r="AH9428" s="14" t="e">
        <f>AG9428-AE9428</f>
        <v>#DIV/0!</v>
      </c>
      <c r="AI9428" s="14">
        <f>AC9428-(AE9428*AF9428)</f>
        <v>2</v>
      </c>
      <c r="AJ9428" s="3138"/>
    </row>
    <row r="9429" spans="1:36" ht="33.75" customHeight="1">
      <c r="A9429" s="421">
        <v>59</v>
      </c>
      <c r="B9429" s="393" t="s">
        <v>2708</v>
      </c>
      <c r="C9429" s="405" t="s">
        <v>181</v>
      </c>
      <c r="D9429" s="405">
        <v>932.52</v>
      </c>
      <c r="E9429" s="425">
        <v>1</v>
      </c>
      <c r="F9429" s="3069">
        <f>D9429*E9429</f>
        <v>932.52</v>
      </c>
      <c r="G9429" s="393"/>
      <c r="H9429" s="393"/>
      <c r="I9429" s="393"/>
      <c r="J9429" s="406">
        <v>45227</v>
      </c>
      <c r="K9429" s="3099">
        <v>0</v>
      </c>
      <c r="L9429" s="437"/>
      <c r="M9429" s="437"/>
      <c r="N9429" s="423">
        <v>0</v>
      </c>
      <c r="O9429" s="407">
        <v>0</v>
      </c>
      <c r="P9429" s="407">
        <v>0</v>
      </c>
      <c r="Q9429" s="365"/>
      <c r="R9429" s="365"/>
      <c r="S9429" s="365"/>
      <c r="T9429" s="379"/>
      <c r="U9429" s="365"/>
      <c r="V9429" s="365"/>
      <c r="W9429" s="365"/>
      <c r="X9429" s="365"/>
      <c r="Y9429" s="365"/>
      <c r="Z9429" s="393"/>
      <c r="AA9429" s="365"/>
      <c r="AB9429" s="365"/>
      <c r="AC9429" s="1507">
        <f>E9429+G9429-N9429-O9429-AA9429-P9429-Q9429-R9429-S9429-T9429-U9429-V9429-W9429-X9429-Y9429</f>
        <v>1</v>
      </c>
      <c r="AD9429" s="1508">
        <f>D9429*AC9429</f>
        <v>932.52</v>
      </c>
      <c r="AE9429" s="14">
        <f>(J9429-"01.04.2023")/30</f>
        <v>7</v>
      </c>
      <c r="AF9429" s="14">
        <f>(N9429+O9429+P9429+Q9429+R9429+S9429+T9429+U9429+V9429+W9429+X9429+Y9429)/3</f>
        <v>0</v>
      </c>
      <c r="AG9429" s="14" t="e">
        <f>AC9429/AF9429</f>
        <v>#DIV/0!</v>
      </c>
      <c r="AH9429" s="14" t="e">
        <f>AG9429-AE9429</f>
        <v>#DIV/0!</v>
      </c>
      <c r="AI9429" s="14">
        <f>AC9429-(AE9429*AF9429)</f>
        <v>1</v>
      </c>
      <c r="AJ9429" s="3138"/>
    </row>
    <row r="9430" spans="1:36">
      <c r="A9430" s="4238" t="s">
        <v>106</v>
      </c>
      <c r="B9430" s="4239"/>
      <c r="C9430" s="4239"/>
      <c r="D9430" s="4239"/>
      <c r="E9430" s="4239"/>
      <c r="F9430" s="4239"/>
      <c r="G9430" s="4239"/>
      <c r="H9430" s="4239"/>
      <c r="I9430" s="4239"/>
      <c r="J9430" s="4239"/>
      <c r="K9430" s="4239"/>
      <c r="L9430" s="4239"/>
      <c r="M9430" s="4239"/>
      <c r="N9430" s="4239"/>
      <c r="O9430" s="4239"/>
      <c r="P9430" s="4239"/>
      <c r="Q9430" s="4239"/>
      <c r="R9430" s="4239"/>
      <c r="S9430" s="4239"/>
      <c r="T9430" s="4239"/>
      <c r="U9430" s="4239"/>
      <c r="V9430" s="4239"/>
      <c r="W9430" s="4239"/>
      <c r="X9430" s="4239"/>
      <c r="Y9430" s="4239"/>
      <c r="Z9430" s="4239"/>
      <c r="AA9430" s="4239"/>
      <c r="AB9430" s="4239"/>
      <c r="AC9430" s="4239"/>
      <c r="AD9430" s="4239"/>
      <c r="AE9430" s="4239"/>
      <c r="AF9430" s="4239"/>
      <c r="AG9430" s="4239"/>
      <c r="AH9430" s="4239"/>
      <c r="AI9430" s="4239"/>
      <c r="AJ9430" s="4240"/>
    </row>
    <row r="9431" spans="1:36" ht="15.75">
      <c r="A9431" s="4241" t="s">
        <v>20</v>
      </c>
      <c r="B9431" s="4242"/>
      <c r="C9431" s="4242"/>
      <c r="D9431" s="4242"/>
      <c r="E9431" s="4242"/>
      <c r="F9431" s="4242"/>
      <c r="G9431" s="4242"/>
      <c r="H9431" s="4242"/>
      <c r="I9431" s="4242"/>
      <c r="J9431" s="4242"/>
      <c r="K9431" s="4242"/>
      <c r="L9431" s="4242"/>
      <c r="M9431" s="4242"/>
      <c r="N9431" s="4242"/>
      <c r="O9431" s="4242"/>
      <c r="P9431" s="4242"/>
      <c r="Q9431" s="4242"/>
      <c r="R9431" s="4242"/>
      <c r="S9431" s="4242"/>
      <c r="T9431" s="4242"/>
      <c r="U9431" s="4242"/>
      <c r="V9431" s="4242"/>
      <c r="W9431" s="4242"/>
      <c r="X9431" s="4242"/>
      <c r="Y9431" s="4242"/>
      <c r="Z9431" s="4242"/>
      <c r="AA9431" s="4242"/>
      <c r="AB9431" s="4242"/>
      <c r="AC9431" s="4242"/>
      <c r="AD9431" s="4242"/>
      <c r="AE9431" s="4242"/>
      <c r="AF9431" s="4242"/>
      <c r="AG9431" s="4242"/>
      <c r="AH9431" s="4242"/>
      <c r="AI9431" s="4243"/>
      <c r="AJ9431" s="3139"/>
    </row>
    <row r="9432" spans="1:36" ht="15.75">
      <c r="A9432" s="4244" t="s">
        <v>1399</v>
      </c>
      <c r="B9432" s="4245"/>
      <c r="C9432" s="4245"/>
      <c r="D9432" s="4245"/>
      <c r="E9432" s="4245"/>
      <c r="F9432" s="4245"/>
      <c r="G9432" s="4245"/>
      <c r="H9432" s="4245"/>
      <c r="I9432" s="4245"/>
      <c r="J9432" s="4245"/>
      <c r="K9432" s="4245"/>
      <c r="L9432" s="4245"/>
      <c r="M9432" s="4245"/>
      <c r="N9432" s="4245"/>
      <c r="O9432" s="4245"/>
      <c r="P9432" s="4245"/>
      <c r="Q9432" s="4245"/>
      <c r="R9432" s="4245"/>
      <c r="S9432" s="4245"/>
      <c r="T9432" s="4245"/>
      <c r="U9432" s="4245"/>
      <c r="V9432" s="4245"/>
      <c r="W9432" s="4245"/>
      <c r="X9432" s="4245"/>
      <c r="Y9432" s="4245"/>
      <c r="Z9432" s="4245"/>
      <c r="AA9432" s="4245"/>
      <c r="AB9432" s="4245"/>
      <c r="AC9432" s="4245"/>
      <c r="AD9432" s="4245"/>
      <c r="AE9432" s="4245"/>
      <c r="AF9432" s="4245"/>
      <c r="AG9432" s="4245"/>
      <c r="AH9432" s="4245"/>
      <c r="AI9432" s="4246"/>
      <c r="AJ9432" s="3139"/>
    </row>
    <row r="9433" spans="1:36" ht="15.75">
      <c r="A9433" s="1934">
        <v>3</v>
      </c>
      <c r="B9433" s="1618" t="s">
        <v>727</v>
      </c>
      <c r="C9433" s="1934" t="s">
        <v>181</v>
      </c>
      <c r="D9433" s="3141">
        <v>54</v>
      </c>
      <c r="E9433" s="3140">
        <v>15625</v>
      </c>
      <c r="F9433" s="3146">
        <f t="shared" ref="F9433:F9435" si="3401">D9433*E9433</f>
        <v>843750</v>
      </c>
      <c r="G9433" s="3147"/>
      <c r="H9433" s="3141">
        <f>G9433*D9433</f>
        <v>0</v>
      </c>
      <c r="I9433" s="3142">
        <v>44910</v>
      </c>
      <c r="J9433" s="3142">
        <v>45346</v>
      </c>
      <c r="K9433" s="3142"/>
      <c r="L9433" s="3143">
        <v>625</v>
      </c>
      <c r="M9433" s="3144">
        <v>44775</v>
      </c>
      <c r="N9433" s="3145">
        <v>900</v>
      </c>
      <c r="O9433" s="3145">
        <v>440</v>
      </c>
      <c r="P9433" s="3145">
        <v>653</v>
      </c>
      <c r="Q9433" s="3145"/>
      <c r="R9433" s="3145"/>
      <c r="S9433" s="3145"/>
      <c r="T9433" s="3145"/>
      <c r="U9433" s="3145"/>
      <c r="V9433" s="3145"/>
      <c r="W9433" s="3145"/>
      <c r="X9433" s="3145"/>
      <c r="Y9433" s="3145"/>
      <c r="Z9433" s="3140"/>
      <c r="AA9433" s="3140"/>
      <c r="AB9433" s="3140"/>
      <c r="AC9433" s="1507">
        <f t="shared" ref="AC9433:AC9435" si="3402">E9433+G9433-N9433-O9433-AA9433-P9433-Q9433-R9433-S9433-T9433-U9433-V9433-W9433-X9433-Y9433</f>
        <v>13632</v>
      </c>
      <c r="AD9433" s="1508">
        <f t="shared" ref="AD9433:AD9435" si="3403">D9433*AC9433</f>
        <v>736128</v>
      </c>
      <c r="AE9433" s="14">
        <f t="shared" ref="AE9433:AE9435" si="3404">(J9433-"01.04.2023")/30</f>
        <v>10.966666666666667</v>
      </c>
      <c r="AF9433" s="14">
        <f t="shared" ref="AF9433:AF9435" si="3405">(N9433+O9433+P9433+Q9433+R9433+S9433+T9433+U9433+V9433+W9433+X9433+Y9433)/3</f>
        <v>664.33333333333337</v>
      </c>
      <c r="AG9433" s="14">
        <f t="shared" ref="AG9433:AG9435" si="3406">AC9433/AF9433</f>
        <v>20.519819367787253</v>
      </c>
      <c r="AH9433" s="14">
        <f t="shared" ref="AH9433:AH9435" si="3407">AG9433-AE9433</f>
        <v>9.5531527011205863</v>
      </c>
      <c r="AI9433" s="14">
        <f t="shared" ref="AI9433:AI9435" si="3408">AC9433-(AE9433*AF9433)</f>
        <v>6346.4777777777772</v>
      </c>
      <c r="AJ9433" s="1934"/>
    </row>
    <row r="9434" spans="1:36" ht="15.75">
      <c r="A9434" s="1934">
        <v>5</v>
      </c>
      <c r="B9434" s="1618" t="s">
        <v>728</v>
      </c>
      <c r="C9434" s="1934" t="s">
        <v>181</v>
      </c>
      <c r="D9434" s="3141">
        <v>22.25</v>
      </c>
      <c r="E9434" s="3140">
        <v>4778</v>
      </c>
      <c r="F9434" s="3146">
        <f t="shared" si="3401"/>
        <v>106310.5</v>
      </c>
      <c r="G9434" s="3140"/>
      <c r="H9434" s="3141">
        <f>G9434*D9434</f>
        <v>0</v>
      </c>
      <c r="I9434" s="3142">
        <v>44816</v>
      </c>
      <c r="J9434" s="3142">
        <v>45505</v>
      </c>
      <c r="K9434" s="3140"/>
      <c r="L9434" s="3140">
        <v>633</v>
      </c>
      <c r="M9434" s="3144">
        <v>44777</v>
      </c>
      <c r="N9434" s="3145">
        <v>1002</v>
      </c>
      <c r="O9434" s="3145">
        <v>899</v>
      </c>
      <c r="P9434" s="3145">
        <v>864</v>
      </c>
      <c r="Q9434" s="3145"/>
      <c r="R9434" s="3145"/>
      <c r="S9434" s="3145"/>
      <c r="T9434" s="3145"/>
      <c r="U9434" s="3145"/>
      <c r="V9434" s="3145"/>
      <c r="W9434" s="3145"/>
      <c r="X9434" s="3145"/>
      <c r="Y9434" s="3148"/>
      <c r="Z9434" s="3140"/>
      <c r="AA9434" s="3140"/>
      <c r="AB9434" s="3140"/>
      <c r="AC9434" s="1507">
        <f t="shared" si="3402"/>
        <v>2013</v>
      </c>
      <c r="AD9434" s="1508">
        <f t="shared" si="3403"/>
        <v>44789.25</v>
      </c>
      <c r="AE9434" s="14">
        <f t="shared" si="3404"/>
        <v>16.266666666666666</v>
      </c>
      <c r="AF9434" s="14">
        <f t="shared" si="3405"/>
        <v>921.66666666666663</v>
      </c>
      <c r="AG9434" s="14">
        <f t="shared" si="3406"/>
        <v>2.1840867992766726</v>
      </c>
      <c r="AH9434" s="14">
        <f t="shared" si="3407"/>
        <v>-14.082579867389994</v>
      </c>
      <c r="AI9434" s="14">
        <f t="shared" si="3408"/>
        <v>-12979.444444444443</v>
      </c>
      <c r="AJ9434" s="3139"/>
    </row>
    <row r="9435" spans="1:36" ht="15.75">
      <c r="A9435" s="1934">
        <v>6</v>
      </c>
      <c r="B9435" s="1618" t="s">
        <v>3445</v>
      </c>
      <c r="C9435" s="1934" t="s">
        <v>176</v>
      </c>
      <c r="D9435" s="3141">
        <v>51.36</v>
      </c>
      <c r="E9435" s="3140">
        <v>134</v>
      </c>
      <c r="F9435" s="3146">
        <f t="shared" si="3401"/>
        <v>6882.24</v>
      </c>
      <c r="G9435" s="3140"/>
      <c r="H9435" s="3141">
        <f>G9435*D9435</f>
        <v>0</v>
      </c>
      <c r="I9435" s="3142">
        <v>44732</v>
      </c>
      <c r="J9435" s="3142">
        <v>45658</v>
      </c>
      <c r="K9435" s="3140"/>
      <c r="L9435" s="3140">
        <v>453</v>
      </c>
      <c r="M9435" s="3144">
        <v>44728</v>
      </c>
      <c r="N9435" s="3145">
        <v>8</v>
      </c>
      <c r="O9435" s="3145">
        <v>1</v>
      </c>
      <c r="P9435" s="3145">
        <v>1</v>
      </c>
      <c r="Q9435" s="3145"/>
      <c r="R9435" s="3145"/>
      <c r="S9435" s="3145"/>
      <c r="T9435" s="3145"/>
      <c r="U9435" s="3145"/>
      <c r="V9435" s="3145"/>
      <c r="W9435" s="3145"/>
      <c r="X9435" s="3145"/>
      <c r="Y9435" s="3145"/>
      <c r="Z9435" s="3140"/>
      <c r="AA9435" s="3140"/>
      <c r="AB9435" s="3140"/>
      <c r="AC9435" s="1507">
        <f t="shared" si="3402"/>
        <v>124</v>
      </c>
      <c r="AD9435" s="1508">
        <f t="shared" si="3403"/>
        <v>6368.64</v>
      </c>
      <c r="AE9435" s="14">
        <f t="shared" si="3404"/>
        <v>21.366666666666667</v>
      </c>
      <c r="AF9435" s="14">
        <f t="shared" si="3405"/>
        <v>3.3333333333333335</v>
      </c>
      <c r="AG9435" s="14">
        <f t="shared" si="3406"/>
        <v>37.199999999999996</v>
      </c>
      <c r="AH9435" s="14">
        <f t="shared" si="3407"/>
        <v>15.833333333333329</v>
      </c>
      <c r="AI9435" s="14">
        <f t="shared" si="3408"/>
        <v>52.777777777777771</v>
      </c>
      <c r="AJ9435" s="3139"/>
    </row>
    <row r="9436" spans="1:36" ht="15.75">
      <c r="A9436" s="4234" t="s">
        <v>20</v>
      </c>
      <c r="B9436" s="4234"/>
      <c r="C9436" s="4234"/>
      <c r="D9436" s="4234"/>
      <c r="E9436" s="4234"/>
      <c r="F9436" s="4234"/>
      <c r="G9436" s="4234"/>
      <c r="H9436" s="4234"/>
      <c r="I9436" s="4234"/>
      <c r="J9436" s="4234"/>
      <c r="K9436" s="4234"/>
      <c r="L9436" s="4234"/>
      <c r="M9436" s="4234"/>
      <c r="N9436" s="4234"/>
      <c r="O9436" s="4234"/>
      <c r="P9436" s="4234"/>
      <c r="Q9436" s="4234"/>
      <c r="R9436" s="4234"/>
      <c r="S9436" s="4234"/>
      <c r="T9436" s="4234"/>
      <c r="U9436" s="4234"/>
      <c r="V9436" s="4234"/>
      <c r="W9436" s="4234"/>
      <c r="X9436" s="4234"/>
      <c r="Y9436" s="4234"/>
      <c r="Z9436" s="4234"/>
      <c r="AA9436" s="4234"/>
      <c r="AB9436" s="4234"/>
      <c r="AC9436" s="4234"/>
      <c r="AD9436" s="4234"/>
      <c r="AE9436" s="4234"/>
      <c r="AF9436" s="4234"/>
      <c r="AG9436" s="4234"/>
      <c r="AH9436" s="4234"/>
      <c r="AI9436" s="4234"/>
      <c r="AJ9436" s="3149"/>
    </row>
    <row r="9437" spans="1:36" ht="15.75">
      <c r="A9437" s="4509" t="s">
        <v>8912</v>
      </c>
      <c r="B9437" s="4509"/>
      <c r="C9437" s="4509"/>
      <c r="D9437" s="4509"/>
      <c r="E9437" s="4509"/>
      <c r="F9437" s="4509"/>
      <c r="G9437" s="4509"/>
      <c r="H9437" s="4509"/>
      <c r="I9437" s="4509"/>
      <c r="J9437" s="4509"/>
      <c r="K9437" s="4509"/>
      <c r="L9437" s="4509"/>
      <c r="M9437" s="4509"/>
      <c r="N9437" s="4509"/>
      <c r="O9437" s="4509"/>
      <c r="P9437" s="4509"/>
      <c r="Q9437" s="4509"/>
      <c r="R9437" s="4509"/>
      <c r="S9437" s="4509"/>
      <c r="T9437" s="4509"/>
      <c r="U9437" s="4509"/>
      <c r="V9437" s="4509"/>
      <c r="W9437" s="4509"/>
      <c r="X9437" s="4509"/>
      <c r="Y9437" s="4509"/>
      <c r="Z9437" s="4509"/>
      <c r="AA9437" s="4509"/>
      <c r="AB9437" s="4509"/>
      <c r="AC9437" s="4509"/>
      <c r="AD9437" s="4509"/>
      <c r="AE9437" s="4509"/>
      <c r="AF9437" s="4509"/>
      <c r="AG9437" s="4509"/>
      <c r="AH9437" s="4509"/>
      <c r="AI9437" s="4509"/>
      <c r="AJ9437" s="3139"/>
    </row>
    <row r="9438" spans="1:36" ht="15.75">
      <c r="A9438" s="1934">
        <v>1</v>
      </c>
      <c r="B9438" s="1618" t="s">
        <v>1400</v>
      </c>
      <c r="C9438" s="1934" t="s">
        <v>262</v>
      </c>
      <c r="D9438" s="3141">
        <v>0</v>
      </c>
      <c r="E9438" s="3140">
        <v>160</v>
      </c>
      <c r="F9438" s="3146">
        <f t="shared" ref="F9438:F9441" si="3409">D9438*E9438</f>
        <v>0</v>
      </c>
      <c r="G9438" s="3140"/>
      <c r="H9438" s="3146">
        <f t="shared" ref="H9438:H9441" si="3410">D9438*G9438</f>
        <v>0</v>
      </c>
      <c r="I9438" s="3142">
        <v>44606</v>
      </c>
      <c r="J9438" s="3142">
        <v>45119</v>
      </c>
      <c r="K9438" s="3140"/>
      <c r="L9438" s="3140">
        <v>98</v>
      </c>
      <c r="M9438" s="3142">
        <v>44602</v>
      </c>
      <c r="N9438" s="3140">
        <v>0</v>
      </c>
      <c r="O9438" s="3140">
        <v>0</v>
      </c>
      <c r="P9438" s="3140">
        <v>120</v>
      </c>
      <c r="Q9438" s="3140"/>
      <c r="R9438" s="3140"/>
      <c r="S9438" s="3140"/>
      <c r="T9438" s="3140"/>
      <c r="U9438" s="3140"/>
      <c r="V9438" s="3140"/>
      <c r="W9438" s="3140"/>
      <c r="X9438" s="3140"/>
      <c r="Y9438" s="3140"/>
      <c r="Z9438" s="1618"/>
      <c r="AA9438" s="3140"/>
      <c r="AB9438" s="3146">
        <f>X9438*AA9438</f>
        <v>0</v>
      </c>
      <c r="AC9438" s="1507">
        <f t="shared" ref="AC9438:AC9441" si="3411">E9438+G9438-N9438-O9438-AA9438-P9438-Q9438-R9438-S9438-T9438-U9438-V9438-W9438-X9438-Y9438</f>
        <v>40</v>
      </c>
      <c r="AD9438" s="1508">
        <f t="shared" ref="AD9438:AD9441" si="3412">D9438*AC9438</f>
        <v>0</v>
      </c>
      <c r="AE9438" s="14">
        <f t="shared" ref="AE9438:AE9441" si="3413">(J9438-"01.04.2023")/30</f>
        <v>3.4</v>
      </c>
      <c r="AF9438" s="14">
        <f t="shared" ref="AF9438:AF9441" si="3414">(N9438+O9438+P9438+Q9438+R9438+S9438+T9438+U9438+V9438+W9438+X9438+Y9438)/3</f>
        <v>40</v>
      </c>
      <c r="AG9438" s="14">
        <f t="shared" ref="AG9438:AG9441" si="3415">AC9438/AF9438</f>
        <v>1</v>
      </c>
      <c r="AH9438" s="14">
        <f t="shared" ref="AH9438:AH9441" si="3416">AG9438-AE9438</f>
        <v>-2.4</v>
      </c>
      <c r="AI9438" s="14">
        <f t="shared" ref="AI9438:AI9441" si="3417">AC9438-(AE9438*AF9438)</f>
        <v>-96</v>
      </c>
      <c r="AJ9438" s="3139"/>
    </row>
    <row r="9439" spans="1:36" ht="15.75">
      <c r="A9439" s="1934">
        <v>3</v>
      </c>
      <c r="B9439" s="3150" t="s">
        <v>2883</v>
      </c>
      <c r="C9439" s="3151" t="s">
        <v>181</v>
      </c>
      <c r="D9439" s="3152">
        <v>65.823525000000004</v>
      </c>
      <c r="E9439" s="3153">
        <v>2087</v>
      </c>
      <c r="F9439" s="3146">
        <f t="shared" si="3409"/>
        <v>137373.69667500001</v>
      </c>
      <c r="G9439" s="1934"/>
      <c r="H9439" s="3146">
        <f t="shared" si="3410"/>
        <v>0</v>
      </c>
      <c r="I9439" s="3142">
        <v>44711</v>
      </c>
      <c r="J9439" s="3142">
        <v>45277</v>
      </c>
      <c r="K9439" s="3140"/>
      <c r="L9439" s="3140">
        <v>381</v>
      </c>
      <c r="M9439" s="3142">
        <v>44708</v>
      </c>
      <c r="N9439" s="3147">
        <v>239</v>
      </c>
      <c r="O9439" s="3154">
        <v>263</v>
      </c>
      <c r="P9439" s="3154">
        <v>418</v>
      </c>
      <c r="Q9439" s="3147"/>
      <c r="R9439" s="3147"/>
      <c r="S9439" s="3147"/>
      <c r="T9439" s="3147"/>
      <c r="U9439" s="3147"/>
      <c r="V9439" s="3147"/>
      <c r="W9439" s="3147"/>
      <c r="X9439" s="3147"/>
      <c r="Y9439" s="3147"/>
      <c r="Z9439" s="3140"/>
      <c r="AA9439" s="3140"/>
      <c r="AB9439" s="3140"/>
      <c r="AC9439" s="1507">
        <f t="shared" si="3411"/>
        <v>1167</v>
      </c>
      <c r="AD9439" s="1508">
        <f t="shared" si="3412"/>
        <v>76816.053675000003</v>
      </c>
      <c r="AE9439" s="14">
        <f t="shared" si="3413"/>
        <v>8.6666666666666661</v>
      </c>
      <c r="AF9439" s="14">
        <f t="shared" si="3414"/>
        <v>306.66666666666669</v>
      </c>
      <c r="AG9439" s="14">
        <f t="shared" si="3415"/>
        <v>3.8054347826086956</v>
      </c>
      <c r="AH9439" s="14">
        <f t="shared" si="3416"/>
        <v>-4.86123188405797</v>
      </c>
      <c r="AI9439" s="14">
        <f t="shared" si="3417"/>
        <v>-1490.7777777777778</v>
      </c>
      <c r="AJ9439" s="3139"/>
    </row>
    <row r="9440" spans="1:36" ht="15.75">
      <c r="A9440" s="1934">
        <v>4</v>
      </c>
      <c r="B9440" s="3150" t="s">
        <v>3446</v>
      </c>
      <c r="C9440" s="3151" t="s">
        <v>66</v>
      </c>
      <c r="D9440" s="3155">
        <v>2.71</v>
      </c>
      <c r="E9440" s="3153">
        <v>7787</v>
      </c>
      <c r="F9440" s="3146">
        <f t="shared" si="3409"/>
        <v>21102.77</v>
      </c>
      <c r="G9440" s="3156"/>
      <c r="H9440" s="3146">
        <f t="shared" si="3410"/>
        <v>0</v>
      </c>
      <c r="I9440" s="3142">
        <v>44728</v>
      </c>
      <c r="J9440" s="3142">
        <v>46446</v>
      </c>
      <c r="K9440" s="3140"/>
      <c r="L9440" s="3140">
        <v>446</v>
      </c>
      <c r="M9440" s="3142">
        <v>44726</v>
      </c>
      <c r="N9440" s="3147">
        <v>581</v>
      </c>
      <c r="O9440" s="3154">
        <v>470</v>
      </c>
      <c r="P9440" s="3154">
        <v>492</v>
      </c>
      <c r="Q9440" s="3147"/>
      <c r="R9440" s="3147"/>
      <c r="S9440" s="3147"/>
      <c r="T9440" s="3147"/>
      <c r="U9440" s="3147"/>
      <c r="V9440" s="3147"/>
      <c r="W9440" s="3147"/>
      <c r="X9440" s="3147"/>
      <c r="Y9440" s="3147"/>
      <c r="Z9440" s="3140"/>
      <c r="AA9440" s="3140"/>
      <c r="AB9440" s="3140"/>
      <c r="AC9440" s="1507">
        <f t="shared" si="3411"/>
        <v>6244</v>
      </c>
      <c r="AD9440" s="1508">
        <f t="shared" si="3412"/>
        <v>16921.239999999998</v>
      </c>
      <c r="AE9440" s="14">
        <f t="shared" si="3413"/>
        <v>47.633333333333333</v>
      </c>
      <c r="AF9440" s="14">
        <f t="shared" si="3414"/>
        <v>514.33333333333337</v>
      </c>
      <c r="AG9440" s="14">
        <f t="shared" si="3415"/>
        <v>12.1399870382372</v>
      </c>
      <c r="AH9440" s="14">
        <f t="shared" si="3416"/>
        <v>-35.493346295096131</v>
      </c>
      <c r="AI9440" s="14">
        <f t="shared" si="3417"/>
        <v>-18255.411111111112</v>
      </c>
      <c r="AJ9440" s="3139"/>
    </row>
    <row r="9441" spans="1:36" ht="15.75">
      <c r="A9441" s="1934">
        <v>6</v>
      </c>
      <c r="B9441" s="1618" t="s">
        <v>6589</v>
      </c>
      <c r="C9441" s="1934" t="s">
        <v>66</v>
      </c>
      <c r="D9441" s="3141">
        <v>268</v>
      </c>
      <c r="E9441" s="3140">
        <v>6884</v>
      </c>
      <c r="F9441" s="3146">
        <f t="shared" si="3409"/>
        <v>1844912</v>
      </c>
      <c r="G9441" s="3140"/>
      <c r="H9441" s="3146">
        <f t="shared" si="3410"/>
        <v>0</v>
      </c>
      <c r="I9441" s="3142">
        <v>44881</v>
      </c>
      <c r="J9441" s="3142">
        <v>45536</v>
      </c>
      <c r="K9441" s="3139"/>
      <c r="L9441" s="3140">
        <v>955</v>
      </c>
      <c r="M9441" s="3142">
        <v>44874</v>
      </c>
      <c r="N9441" s="3140">
        <v>370</v>
      </c>
      <c r="O9441" s="3140">
        <v>586</v>
      </c>
      <c r="P9441" s="3140">
        <v>637</v>
      </c>
      <c r="Q9441" s="3140"/>
      <c r="R9441" s="3140"/>
      <c r="S9441" s="3140"/>
      <c r="T9441" s="3140"/>
      <c r="U9441" s="3140"/>
      <c r="V9441" s="3140"/>
      <c r="W9441" s="3140"/>
      <c r="X9441" s="3140"/>
      <c r="Y9441" s="3140"/>
      <c r="Z9441" s="3140"/>
      <c r="AA9441" s="3140"/>
      <c r="AB9441" s="3140"/>
      <c r="AC9441" s="1507">
        <f t="shared" si="3411"/>
        <v>5291</v>
      </c>
      <c r="AD9441" s="1508">
        <f t="shared" si="3412"/>
        <v>1417988</v>
      </c>
      <c r="AE9441" s="14">
        <f t="shared" si="3413"/>
        <v>17.3</v>
      </c>
      <c r="AF9441" s="14">
        <f t="shared" si="3414"/>
        <v>531</v>
      </c>
      <c r="AG9441" s="14">
        <f t="shared" si="3415"/>
        <v>9.9642184557438789</v>
      </c>
      <c r="AH9441" s="14">
        <f t="shared" si="3416"/>
        <v>-7.3357815442561218</v>
      </c>
      <c r="AI9441" s="14">
        <f t="shared" si="3417"/>
        <v>-3895.3000000000011</v>
      </c>
      <c r="AJ9441" s="3139"/>
    </row>
    <row r="9442" spans="1:36" ht="15.75">
      <c r="A9442" s="4234" t="s">
        <v>20</v>
      </c>
      <c r="B9442" s="4234"/>
      <c r="C9442" s="4234"/>
      <c r="D9442" s="4234"/>
      <c r="E9442" s="4234"/>
      <c r="F9442" s="4234"/>
      <c r="G9442" s="4234"/>
      <c r="H9442" s="4234"/>
      <c r="I9442" s="4234"/>
      <c r="J9442" s="4234"/>
      <c r="K9442" s="4234"/>
      <c r="L9442" s="4234"/>
      <c r="M9442" s="4234"/>
      <c r="N9442" s="4234"/>
      <c r="O9442" s="4234"/>
      <c r="P9442" s="4234"/>
      <c r="Q9442" s="4234"/>
      <c r="R9442" s="4234"/>
      <c r="S9442" s="4234"/>
      <c r="T9442" s="4234"/>
      <c r="U9442" s="4234"/>
      <c r="V9442" s="4234"/>
      <c r="W9442" s="4234"/>
      <c r="X9442" s="4234"/>
      <c r="Y9442" s="4234"/>
      <c r="Z9442" s="4234"/>
      <c r="AA9442" s="4234"/>
      <c r="AB9442" s="4234"/>
      <c r="AC9442" s="4234"/>
      <c r="AD9442" s="4234"/>
      <c r="AE9442" s="4234"/>
      <c r="AF9442" s="4234"/>
      <c r="AG9442" s="4234"/>
      <c r="AH9442" s="4234"/>
      <c r="AI9442" s="4234"/>
      <c r="AJ9442" s="3139"/>
    </row>
    <row r="9443" spans="1:36" ht="15.75">
      <c r="A9443" s="4510" t="s">
        <v>1401</v>
      </c>
      <c r="B9443" s="4510"/>
      <c r="C9443" s="4510"/>
      <c r="D9443" s="4510"/>
      <c r="E9443" s="4510"/>
      <c r="F9443" s="4510"/>
      <c r="G9443" s="4510"/>
      <c r="H9443" s="4510"/>
      <c r="I9443" s="4510"/>
      <c r="J9443" s="4510"/>
      <c r="K9443" s="4510"/>
      <c r="L9443" s="4510"/>
      <c r="M9443" s="4510"/>
      <c r="N9443" s="4510"/>
      <c r="O9443" s="4510"/>
      <c r="P9443" s="4510"/>
      <c r="Q9443" s="4510"/>
      <c r="R9443" s="4510"/>
      <c r="S9443" s="4510"/>
      <c r="T9443" s="4510"/>
      <c r="U9443" s="4510"/>
      <c r="V9443" s="4510"/>
      <c r="W9443" s="4510"/>
      <c r="X9443" s="4510"/>
      <c r="Y9443" s="4510"/>
      <c r="Z9443" s="4510"/>
      <c r="AA9443" s="4510"/>
      <c r="AB9443" s="4510"/>
      <c r="AC9443" s="4510"/>
      <c r="AD9443" s="4510"/>
      <c r="AE9443" s="4510"/>
      <c r="AF9443" s="4510"/>
      <c r="AG9443" s="4510"/>
      <c r="AH9443" s="4510"/>
      <c r="AI9443" s="4510"/>
      <c r="AJ9443" s="3139"/>
    </row>
    <row r="9444" spans="1:36" ht="47.25">
      <c r="A9444" s="1934">
        <v>1</v>
      </c>
      <c r="B9444" s="1618" t="s">
        <v>285</v>
      </c>
      <c r="C9444" s="1934" t="s">
        <v>143</v>
      </c>
      <c r="D9444" s="3141">
        <v>227.48</v>
      </c>
      <c r="E9444" s="3140">
        <v>1854</v>
      </c>
      <c r="F9444" s="3146">
        <f t="shared" ref="F9444:F9451" si="3418">D9444*E9444</f>
        <v>421747.92</v>
      </c>
      <c r="G9444" s="3140"/>
      <c r="H9444" s="3146">
        <f>G9444*D9444</f>
        <v>0</v>
      </c>
      <c r="I9444" s="3142">
        <v>44594</v>
      </c>
      <c r="J9444" s="3142">
        <v>45181</v>
      </c>
      <c r="K9444" s="3139"/>
      <c r="L9444" s="3140"/>
      <c r="M9444" s="3144"/>
      <c r="N9444" s="3140">
        <v>24</v>
      </c>
      <c r="O9444" s="3140">
        <v>31</v>
      </c>
      <c r="P9444" s="3140">
        <v>21</v>
      </c>
      <c r="Q9444" s="3140"/>
      <c r="R9444" s="3140"/>
      <c r="S9444" s="3140"/>
      <c r="T9444" s="3140"/>
      <c r="U9444" s="3140"/>
      <c r="V9444" s="3140"/>
      <c r="W9444" s="3140"/>
      <c r="X9444" s="3140"/>
      <c r="Y9444" s="3140"/>
      <c r="Z9444" s="3140"/>
      <c r="AA9444" s="3140"/>
      <c r="AB9444" s="3140"/>
      <c r="AC9444" s="1507">
        <f t="shared" ref="AC9444:AC9459" si="3419">E9444+G9444-N9444-O9444-AA9444-P9444-Q9444-R9444-S9444-T9444-U9444-V9444-W9444-X9444-Y9444</f>
        <v>1778</v>
      </c>
      <c r="AD9444" s="1508">
        <f t="shared" ref="AD9444:AD9459" si="3420">D9444*AC9444</f>
        <v>404459.44</v>
      </c>
      <c r="AE9444" s="14">
        <f t="shared" ref="AE9444:AE9459" si="3421">(J9444-"01.04.2023")/30</f>
        <v>5.4666666666666668</v>
      </c>
      <c r="AF9444" s="14">
        <f t="shared" ref="AF9444:AF9459" si="3422">(N9444+O9444+P9444+Q9444+R9444+S9444+T9444+U9444+V9444+W9444+X9444+Y9444)/3</f>
        <v>25.333333333333332</v>
      </c>
      <c r="AG9444" s="14">
        <f t="shared" ref="AG9444:AG9459" si="3423">AC9444/AF9444</f>
        <v>70.184210526315795</v>
      </c>
      <c r="AH9444" s="14">
        <f t="shared" ref="AH9444:AH9459" si="3424">AG9444-AE9444</f>
        <v>64.717543859649126</v>
      </c>
      <c r="AI9444" s="14">
        <f t="shared" ref="AI9444:AI9459" si="3425">AC9444-(AE9444*AF9444)</f>
        <v>1639.5111111111112</v>
      </c>
      <c r="AJ9444" s="3139"/>
    </row>
    <row r="9445" spans="1:36" ht="31.5">
      <c r="A9445" s="1934">
        <v>3</v>
      </c>
      <c r="B9445" s="1618" t="s">
        <v>6434</v>
      </c>
      <c r="C9445" s="1934" t="s">
        <v>180</v>
      </c>
      <c r="D9445" s="3141">
        <v>246.83805000000001</v>
      </c>
      <c r="E9445" s="3140">
        <v>378</v>
      </c>
      <c r="F9445" s="3146">
        <f t="shared" si="3418"/>
        <v>93304.782900000006</v>
      </c>
      <c r="G9445" s="3140"/>
      <c r="H9445" s="3141">
        <f>G9445*D9445</f>
        <v>0</v>
      </c>
      <c r="I9445" s="3144">
        <v>44874</v>
      </c>
      <c r="J9445" s="3157">
        <v>44985</v>
      </c>
      <c r="K9445" s="3158"/>
      <c r="L9445" s="3140"/>
      <c r="M9445" s="3144"/>
      <c r="N9445" s="3140">
        <v>30</v>
      </c>
      <c r="O9445" s="3140">
        <v>0</v>
      </c>
      <c r="P9445" s="3140">
        <v>0</v>
      </c>
      <c r="Q9445" s="3140"/>
      <c r="R9445" s="3140"/>
      <c r="S9445" s="3140"/>
      <c r="T9445" s="3140"/>
      <c r="U9445" s="3140"/>
      <c r="V9445" s="3140"/>
      <c r="W9445" s="3140"/>
      <c r="X9445" s="3140"/>
      <c r="Y9445" s="3140"/>
      <c r="Z9445" s="3140"/>
      <c r="AA9445" s="3140"/>
      <c r="AB9445" s="3140"/>
      <c r="AC9445" s="1507">
        <f t="shared" si="3419"/>
        <v>348</v>
      </c>
      <c r="AD9445" s="1508">
        <f t="shared" si="3420"/>
        <v>85899.641400000008</v>
      </c>
      <c r="AE9445" s="14">
        <f t="shared" si="3421"/>
        <v>-1.0666666666666667</v>
      </c>
      <c r="AF9445" s="14">
        <f t="shared" si="3422"/>
        <v>10</v>
      </c>
      <c r="AG9445" s="14">
        <f t="shared" si="3423"/>
        <v>34.799999999999997</v>
      </c>
      <c r="AH9445" s="14">
        <f t="shared" si="3424"/>
        <v>35.866666666666667</v>
      </c>
      <c r="AI9445" s="14">
        <f t="shared" si="3425"/>
        <v>358.66666666666669</v>
      </c>
      <c r="AJ9445" s="3139">
        <v>348</v>
      </c>
    </row>
    <row r="9446" spans="1:36" ht="60" customHeight="1">
      <c r="A9446" s="1934">
        <v>6</v>
      </c>
      <c r="B9446" s="1618" t="s">
        <v>227</v>
      </c>
      <c r="C9446" s="1934" t="s">
        <v>181</v>
      </c>
      <c r="D9446" s="3141">
        <v>1.2312099999999999</v>
      </c>
      <c r="E9446" s="3140">
        <v>1854</v>
      </c>
      <c r="F9446" s="3146">
        <f t="shared" si="3418"/>
        <v>2282.6633400000001</v>
      </c>
      <c r="G9446" s="3140"/>
      <c r="H9446" s="3140">
        <f t="shared" ref="H9446:H9458" si="3426">G9446*D9446</f>
        <v>0</v>
      </c>
      <c r="I9446" s="3144" t="s">
        <v>1402</v>
      </c>
      <c r="J9446" s="1940">
        <v>45838</v>
      </c>
      <c r="K9446" s="3139"/>
      <c r="L9446" s="3140"/>
      <c r="M9446" s="3144"/>
      <c r="N9446" s="3140">
        <v>24</v>
      </c>
      <c r="O9446" s="3140">
        <v>31</v>
      </c>
      <c r="P9446" s="3140">
        <v>21</v>
      </c>
      <c r="Q9446" s="3140"/>
      <c r="R9446" s="3140"/>
      <c r="S9446" s="3140"/>
      <c r="T9446" s="3140"/>
      <c r="U9446" s="3140"/>
      <c r="V9446" s="3140"/>
      <c r="W9446" s="3140"/>
      <c r="X9446" s="3140"/>
      <c r="Y9446" s="3140"/>
      <c r="Z9446" s="3140"/>
      <c r="AA9446" s="3140"/>
      <c r="AB9446" s="3140"/>
      <c r="AC9446" s="1507">
        <f t="shared" si="3419"/>
        <v>1778</v>
      </c>
      <c r="AD9446" s="1508">
        <f t="shared" si="3420"/>
        <v>2189.0913799999998</v>
      </c>
      <c r="AE9446" s="14">
        <f t="shared" si="3421"/>
        <v>27.366666666666667</v>
      </c>
      <c r="AF9446" s="14">
        <f t="shared" si="3422"/>
        <v>25.333333333333332</v>
      </c>
      <c r="AG9446" s="14">
        <f t="shared" si="3423"/>
        <v>70.184210526315795</v>
      </c>
      <c r="AH9446" s="14">
        <f t="shared" si="3424"/>
        <v>42.817543859649128</v>
      </c>
      <c r="AI9446" s="14">
        <f t="shared" si="3425"/>
        <v>1084.7111111111112</v>
      </c>
      <c r="AJ9446" s="3139"/>
    </row>
    <row r="9447" spans="1:36" ht="31.5">
      <c r="A9447" s="1934">
        <v>7</v>
      </c>
      <c r="B9447" s="1618" t="s">
        <v>82</v>
      </c>
      <c r="C9447" s="1934" t="s">
        <v>181</v>
      </c>
      <c r="D9447" s="3141">
        <v>12.31</v>
      </c>
      <c r="E9447" s="3140">
        <v>18</v>
      </c>
      <c r="F9447" s="3146">
        <f t="shared" si="3418"/>
        <v>221.58</v>
      </c>
      <c r="G9447" s="3140"/>
      <c r="H9447" s="3140">
        <f t="shared" si="3426"/>
        <v>0</v>
      </c>
      <c r="I9447" s="3144">
        <v>44594</v>
      </c>
      <c r="J9447" s="1940">
        <v>53206</v>
      </c>
      <c r="K9447" s="3139"/>
      <c r="L9447" s="3140"/>
      <c r="M9447" s="3144"/>
      <c r="N9447" s="3140">
        <v>0</v>
      </c>
      <c r="O9447" s="3140">
        <v>0</v>
      </c>
      <c r="P9447" s="3140">
        <v>0</v>
      </c>
      <c r="Q9447" s="3140"/>
      <c r="R9447" s="3140"/>
      <c r="S9447" s="3140"/>
      <c r="T9447" s="3140"/>
      <c r="U9447" s="3140"/>
      <c r="V9447" s="3140"/>
      <c r="W9447" s="3140"/>
      <c r="X9447" s="3140"/>
      <c r="Y9447" s="3140"/>
      <c r="Z9447" s="3140"/>
      <c r="AA9447" s="3140"/>
      <c r="AB9447" s="3140"/>
      <c r="AC9447" s="1507">
        <f t="shared" si="3419"/>
        <v>18</v>
      </c>
      <c r="AD9447" s="1508">
        <f t="shared" si="3420"/>
        <v>221.58</v>
      </c>
      <c r="AE9447" s="14">
        <f t="shared" si="3421"/>
        <v>272.96666666666664</v>
      </c>
      <c r="AF9447" s="14">
        <f t="shared" si="3422"/>
        <v>0</v>
      </c>
      <c r="AG9447" s="14" t="e">
        <f t="shared" si="3423"/>
        <v>#DIV/0!</v>
      </c>
      <c r="AH9447" s="14" t="e">
        <f t="shared" si="3424"/>
        <v>#DIV/0!</v>
      </c>
      <c r="AI9447" s="14">
        <f t="shared" si="3425"/>
        <v>18</v>
      </c>
      <c r="AJ9447" s="3139"/>
    </row>
    <row r="9448" spans="1:36" ht="34.5" customHeight="1">
      <c r="A9448" s="1934">
        <v>8</v>
      </c>
      <c r="B9448" s="3159" t="s">
        <v>82</v>
      </c>
      <c r="C9448" s="3151" t="s">
        <v>181</v>
      </c>
      <c r="D9448" s="3160">
        <v>0</v>
      </c>
      <c r="E9448" s="3153">
        <v>44</v>
      </c>
      <c r="F9448" s="3146">
        <f t="shared" si="3418"/>
        <v>0</v>
      </c>
      <c r="G9448" s="1934"/>
      <c r="H9448" s="3146">
        <f t="shared" si="3426"/>
        <v>0</v>
      </c>
      <c r="I9448" s="3157" t="s">
        <v>3447</v>
      </c>
      <c r="J9448" s="3142">
        <v>45531</v>
      </c>
      <c r="K9448" s="3139"/>
      <c r="L9448" s="3140"/>
      <c r="M9448" s="3142"/>
      <c r="N9448" s="3147">
        <v>0</v>
      </c>
      <c r="O9448" s="3154">
        <v>10</v>
      </c>
      <c r="P9448" s="3154">
        <v>0</v>
      </c>
      <c r="Q9448" s="3147"/>
      <c r="R9448" s="3147"/>
      <c r="S9448" s="3147"/>
      <c r="T9448" s="3147"/>
      <c r="U9448" s="3147"/>
      <c r="V9448" s="3147"/>
      <c r="W9448" s="3147"/>
      <c r="X9448" s="3147"/>
      <c r="Y9448" s="3147"/>
      <c r="Z9448" s="3140"/>
      <c r="AA9448" s="3140"/>
      <c r="AB9448" s="3140"/>
      <c r="AC9448" s="1507">
        <f t="shared" si="3419"/>
        <v>34</v>
      </c>
      <c r="AD9448" s="1508">
        <f t="shared" si="3420"/>
        <v>0</v>
      </c>
      <c r="AE9448" s="14">
        <f t="shared" si="3421"/>
        <v>17.133333333333333</v>
      </c>
      <c r="AF9448" s="14">
        <f t="shared" si="3422"/>
        <v>3.3333333333333335</v>
      </c>
      <c r="AG9448" s="14">
        <f t="shared" si="3423"/>
        <v>10.199999999999999</v>
      </c>
      <c r="AH9448" s="14">
        <f t="shared" si="3424"/>
        <v>-6.9333333333333336</v>
      </c>
      <c r="AI9448" s="14">
        <f t="shared" si="3425"/>
        <v>-23.111111111111114</v>
      </c>
      <c r="AJ9448" s="3139"/>
    </row>
    <row r="9449" spans="1:36" ht="47.25">
      <c r="A9449" s="1934">
        <v>10</v>
      </c>
      <c r="B9449" s="1618" t="s">
        <v>5933</v>
      </c>
      <c r="C9449" s="1934" t="s">
        <v>180</v>
      </c>
      <c r="D9449" s="3162">
        <v>645.4357</v>
      </c>
      <c r="E9449" s="3140">
        <v>438</v>
      </c>
      <c r="F9449" s="3146">
        <f t="shared" si="3418"/>
        <v>282700.83659999998</v>
      </c>
      <c r="G9449" s="3140"/>
      <c r="H9449" s="3146">
        <f t="shared" si="3426"/>
        <v>0</v>
      </c>
      <c r="I9449" s="3144">
        <v>44837</v>
      </c>
      <c r="J9449" s="3157">
        <v>45046</v>
      </c>
      <c r="K9449" s="3139"/>
      <c r="L9449" s="3140"/>
      <c r="M9449" s="3142"/>
      <c r="N9449" s="3140">
        <v>0</v>
      </c>
      <c r="O9449" s="3140">
        <v>0</v>
      </c>
      <c r="P9449" s="3140">
        <v>0</v>
      </c>
      <c r="Q9449" s="3140"/>
      <c r="R9449" s="3140"/>
      <c r="S9449" s="3140"/>
      <c r="T9449" s="3140"/>
      <c r="U9449" s="3140"/>
      <c r="V9449" s="3140"/>
      <c r="W9449" s="3140"/>
      <c r="X9449" s="3140"/>
      <c r="Y9449" s="3140"/>
      <c r="Z9449" s="1618"/>
      <c r="AA9449" s="3140"/>
      <c r="AB9449" s="3146"/>
      <c r="AC9449" s="1507">
        <f t="shared" si="3419"/>
        <v>438</v>
      </c>
      <c r="AD9449" s="1508">
        <f t="shared" si="3420"/>
        <v>282700.83659999998</v>
      </c>
      <c r="AE9449" s="14">
        <f t="shared" si="3421"/>
        <v>0.96666666666666667</v>
      </c>
      <c r="AF9449" s="14">
        <f t="shared" si="3422"/>
        <v>0</v>
      </c>
      <c r="AG9449" s="14" t="e">
        <f t="shared" si="3423"/>
        <v>#DIV/0!</v>
      </c>
      <c r="AH9449" s="14" t="e">
        <f t="shared" si="3424"/>
        <v>#DIV/0!</v>
      </c>
      <c r="AI9449" s="14">
        <f t="shared" si="3425"/>
        <v>438</v>
      </c>
      <c r="AJ9449" s="3139">
        <v>438</v>
      </c>
    </row>
    <row r="9450" spans="1:36" ht="21" customHeight="1">
      <c r="A9450" s="1934">
        <v>11</v>
      </c>
      <c r="B9450" s="3161" t="s">
        <v>8159</v>
      </c>
      <c r="C9450" s="1934" t="s">
        <v>180</v>
      </c>
      <c r="D9450" s="3162">
        <v>166.75</v>
      </c>
      <c r="E9450" s="3140">
        <v>0</v>
      </c>
      <c r="F9450" s="3146">
        <f t="shared" si="3418"/>
        <v>0</v>
      </c>
      <c r="G9450" s="3140">
        <v>90</v>
      </c>
      <c r="H9450" s="3146">
        <f t="shared" si="3426"/>
        <v>15007.5</v>
      </c>
      <c r="I9450" s="3144">
        <v>44931</v>
      </c>
      <c r="J9450" s="3157">
        <v>45016</v>
      </c>
      <c r="K9450" s="3139"/>
      <c r="L9450" s="3140"/>
      <c r="M9450" s="3142"/>
      <c r="N9450" s="3140">
        <v>20</v>
      </c>
      <c r="O9450" s="3140">
        <v>10</v>
      </c>
      <c r="P9450" s="3140">
        <v>20</v>
      </c>
      <c r="Q9450" s="3140"/>
      <c r="R9450" s="3140"/>
      <c r="S9450" s="3140"/>
      <c r="T9450" s="3140"/>
      <c r="U9450" s="3140"/>
      <c r="V9450" s="3140"/>
      <c r="W9450" s="3140"/>
      <c r="X9450" s="3140"/>
      <c r="Y9450" s="3140"/>
      <c r="Z9450" s="1618"/>
      <c r="AA9450" s="3140"/>
      <c r="AB9450" s="3146"/>
      <c r="AC9450" s="1507">
        <f t="shared" si="3419"/>
        <v>40</v>
      </c>
      <c r="AD9450" s="1508">
        <f t="shared" si="3420"/>
        <v>6670</v>
      </c>
      <c r="AE9450" s="14">
        <f t="shared" si="3421"/>
        <v>-3.3333333333333333E-2</v>
      </c>
      <c r="AF9450" s="14">
        <f t="shared" si="3422"/>
        <v>16.666666666666668</v>
      </c>
      <c r="AG9450" s="14">
        <f t="shared" si="3423"/>
        <v>2.4</v>
      </c>
      <c r="AH9450" s="14">
        <f t="shared" si="3424"/>
        <v>2.4333333333333331</v>
      </c>
      <c r="AI9450" s="14">
        <f t="shared" si="3425"/>
        <v>40.555555555555557</v>
      </c>
      <c r="AJ9450" s="3139"/>
    </row>
    <row r="9451" spans="1:36" ht="63">
      <c r="A9451" s="1934">
        <v>12</v>
      </c>
      <c r="B9451" s="1618" t="s">
        <v>8899</v>
      </c>
      <c r="C9451" s="1934" t="s">
        <v>180</v>
      </c>
      <c r="D9451" s="3162">
        <v>533.91999999999996</v>
      </c>
      <c r="E9451" s="3140">
        <v>0</v>
      </c>
      <c r="F9451" s="3146">
        <f t="shared" si="3418"/>
        <v>0</v>
      </c>
      <c r="G9451" s="3140">
        <v>240</v>
      </c>
      <c r="H9451" s="3146">
        <f t="shared" si="3426"/>
        <v>128140.79999999999</v>
      </c>
      <c r="I9451" s="3144" t="s">
        <v>9648</v>
      </c>
      <c r="J9451" s="3157" t="s">
        <v>9649</v>
      </c>
      <c r="K9451" s="3139"/>
      <c r="L9451" s="3140"/>
      <c r="M9451" s="3142"/>
      <c r="N9451" s="3140">
        <v>0</v>
      </c>
      <c r="O9451" s="3140">
        <v>6</v>
      </c>
      <c r="P9451" s="3140">
        <v>156</v>
      </c>
      <c r="Q9451" s="3140"/>
      <c r="R9451" s="3140"/>
      <c r="S9451" s="3140"/>
      <c r="T9451" s="3140"/>
      <c r="U9451" s="3140"/>
      <c r="V9451" s="3140"/>
      <c r="W9451" s="3140"/>
      <c r="X9451" s="3140"/>
      <c r="Y9451" s="3140"/>
      <c r="Z9451" s="1618"/>
      <c r="AA9451" s="3140"/>
      <c r="AB9451" s="3146"/>
      <c r="AC9451" s="1507">
        <f t="shared" si="3419"/>
        <v>78</v>
      </c>
      <c r="AD9451" s="1508">
        <f t="shared" si="3420"/>
        <v>41645.759999999995</v>
      </c>
      <c r="AE9451" s="14" t="e">
        <f t="shared" si="3421"/>
        <v>#VALUE!</v>
      </c>
      <c r="AF9451" s="14">
        <f t="shared" si="3422"/>
        <v>54</v>
      </c>
      <c r="AG9451" s="14">
        <f t="shared" si="3423"/>
        <v>1.4444444444444444</v>
      </c>
      <c r="AH9451" s="14" t="e">
        <f t="shared" si="3424"/>
        <v>#VALUE!</v>
      </c>
      <c r="AI9451" s="14" t="e">
        <f t="shared" si="3425"/>
        <v>#VALUE!</v>
      </c>
      <c r="AJ9451" s="3139"/>
    </row>
    <row r="9452" spans="1:36" ht="31.5">
      <c r="A9452" s="1934">
        <v>13</v>
      </c>
      <c r="B9452" s="1618" t="s">
        <v>8900</v>
      </c>
      <c r="C9452" s="1934" t="s">
        <v>234</v>
      </c>
      <c r="D9452" s="3162">
        <v>40.912050000000001</v>
      </c>
      <c r="E9452" s="3140">
        <v>0</v>
      </c>
      <c r="F9452" s="3146">
        <v>0</v>
      </c>
      <c r="G9452" s="3140">
        <v>40</v>
      </c>
      <c r="H9452" s="3146">
        <f t="shared" si="3426"/>
        <v>1636.482</v>
      </c>
      <c r="I9452" s="3144" t="s">
        <v>9648</v>
      </c>
      <c r="J9452" s="3157">
        <v>45260</v>
      </c>
      <c r="K9452" s="3139"/>
      <c r="L9452" s="3140"/>
      <c r="M9452" s="3142"/>
      <c r="N9452" s="3140">
        <v>0</v>
      </c>
      <c r="O9452" s="3140">
        <v>1</v>
      </c>
      <c r="P9452" s="3140">
        <v>26</v>
      </c>
      <c r="Q9452" s="3140"/>
      <c r="R9452" s="3140"/>
      <c r="S9452" s="3140"/>
      <c r="T9452" s="3140"/>
      <c r="U9452" s="3140"/>
      <c r="V9452" s="3140"/>
      <c r="W9452" s="3140"/>
      <c r="X9452" s="3140"/>
      <c r="Y9452" s="3140"/>
      <c r="Z9452" s="1618"/>
      <c r="AA9452" s="3140"/>
      <c r="AB9452" s="3146"/>
      <c r="AC9452" s="1507">
        <f t="shared" si="3419"/>
        <v>13</v>
      </c>
      <c r="AD9452" s="1508">
        <f t="shared" si="3420"/>
        <v>531.85665000000006</v>
      </c>
      <c r="AE9452" s="14">
        <f t="shared" si="3421"/>
        <v>8.1</v>
      </c>
      <c r="AF9452" s="14">
        <f t="shared" si="3422"/>
        <v>9</v>
      </c>
      <c r="AG9452" s="14">
        <f t="shared" si="3423"/>
        <v>1.4444444444444444</v>
      </c>
      <c r="AH9452" s="14">
        <f t="shared" si="3424"/>
        <v>-6.655555555555555</v>
      </c>
      <c r="AI9452" s="14">
        <f t="shared" si="3425"/>
        <v>-59.899999999999991</v>
      </c>
      <c r="AJ9452" s="3139"/>
    </row>
    <row r="9453" spans="1:36" ht="31.5">
      <c r="A9453" s="1934">
        <v>14</v>
      </c>
      <c r="B9453" s="1618" t="s">
        <v>8901</v>
      </c>
      <c r="C9453" s="1934" t="s">
        <v>181</v>
      </c>
      <c r="D9453" s="3162">
        <v>3.5398399999999999</v>
      </c>
      <c r="E9453" s="3140">
        <v>0</v>
      </c>
      <c r="F9453" s="3146">
        <v>0</v>
      </c>
      <c r="G9453" s="3140">
        <v>240</v>
      </c>
      <c r="H9453" s="3146">
        <f t="shared" si="3426"/>
        <v>849.5616</v>
      </c>
      <c r="I9453" s="3144" t="s">
        <v>9648</v>
      </c>
      <c r="J9453" s="3157">
        <v>46326</v>
      </c>
      <c r="K9453" s="3139"/>
      <c r="L9453" s="3140"/>
      <c r="M9453" s="3142"/>
      <c r="N9453" s="3140">
        <v>0</v>
      </c>
      <c r="O9453" s="3140">
        <v>6</v>
      </c>
      <c r="P9453" s="3140">
        <v>156</v>
      </c>
      <c r="Q9453" s="3140"/>
      <c r="R9453" s="3140"/>
      <c r="S9453" s="3140"/>
      <c r="T9453" s="3140"/>
      <c r="U9453" s="3140"/>
      <c r="V9453" s="3140"/>
      <c r="W9453" s="3140"/>
      <c r="X9453" s="3140"/>
      <c r="Y9453" s="3140"/>
      <c r="Z9453" s="1618"/>
      <c r="AA9453" s="3140"/>
      <c r="AB9453" s="3146"/>
      <c r="AC9453" s="1507">
        <f t="shared" si="3419"/>
        <v>78</v>
      </c>
      <c r="AD9453" s="1508">
        <f t="shared" si="3420"/>
        <v>276.10751999999997</v>
      </c>
      <c r="AE9453" s="14">
        <f t="shared" si="3421"/>
        <v>43.633333333333333</v>
      </c>
      <c r="AF9453" s="14">
        <f t="shared" si="3422"/>
        <v>54</v>
      </c>
      <c r="AG9453" s="14">
        <f t="shared" si="3423"/>
        <v>1.4444444444444444</v>
      </c>
      <c r="AH9453" s="14">
        <f t="shared" si="3424"/>
        <v>-42.18888888888889</v>
      </c>
      <c r="AI9453" s="14">
        <f t="shared" si="3425"/>
        <v>-2278.1999999999998</v>
      </c>
      <c r="AJ9453" s="3139"/>
    </row>
    <row r="9454" spans="1:36" ht="31.5">
      <c r="A9454" s="1934">
        <v>15</v>
      </c>
      <c r="B9454" s="1618" t="s">
        <v>8902</v>
      </c>
      <c r="C9454" s="1934" t="s">
        <v>181</v>
      </c>
      <c r="D9454" s="3162">
        <v>33.584600000000002</v>
      </c>
      <c r="E9454" s="3140">
        <v>0</v>
      </c>
      <c r="F9454" s="3146">
        <v>0</v>
      </c>
      <c r="G9454" s="3140">
        <v>2</v>
      </c>
      <c r="H9454" s="3146">
        <f t="shared" si="3426"/>
        <v>67.169200000000004</v>
      </c>
      <c r="I9454" s="3144" t="s">
        <v>9648</v>
      </c>
      <c r="J9454" s="3157"/>
      <c r="K9454" s="3139"/>
      <c r="L9454" s="3140"/>
      <c r="M9454" s="3142"/>
      <c r="N9454" s="3140">
        <v>0</v>
      </c>
      <c r="O9454" s="3140">
        <v>0</v>
      </c>
      <c r="P9454" s="3140">
        <v>1</v>
      </c>
      <c r="Q9454" s="3140"/>
      <c r="R9454" s="3140"/>
      <c r="S9454" s="3140"/>
      <c r="T9454" s="3140"/>
      <c r="U9454" s="3140"/>
      <c r="V9454" s="3140"/>
      <c r="W9454" s="3140"/>
      <c r="X9454" s="3140"/>
      <c r="Y9454" s="3140"/>
      <c r="Z9454" s="1618"/>
      <c r="AA9454" s="3140"/>
      <c r="AB9454" s="3146"/>
      <c r="AC9454" s="1507">
        <f t="shared" si="3419"/>
        <v>1</v>
      </c>
      <c r="AD9454" s="1508">
        <f t="shared" si="3420"/>
        <v>33.584600000000002</v>
      </c>
      <c r="AE9454" s="14">
        <f t="shared" si="3421"/>
        <v>-1500.5666666666666</v>
      </c>
      <c r="AF9454" s="14">
        <f t="shared" si="3422"/>
        <v>0.33333333333333331</v>
      </c>
      <c r="AG9454" s="14">
        <f t="shared" si="3423"/>
        <v>3</v>
      </c>
      <c r="AH9454" s="14">
        <f t="shared" si="3424"/>
        <v>1503.5666666666666</v>
      </c>
      <c r="AI9454" s="14">
        <f t="shared" si="3425"/>
        <v>501.18888888888887</v>
      </c>
      <c r="AJ9454" s="3139"/>
    </row>
    <row r="9455" spans="1:36" ht="15.75">
      <c r="A9455" s="1934">
        <v>16</v>
      </c>
      <c r="B9455" s="1618" t="s">
        <v>8160</v>
      </c>
      <c r="C9455" s="1934" t="s">
        <v>181</v>
      </c>
      <c r="D9455" s="3162">
        <v>3.91</v>
      </c>
      <c r="E9455" s="3140">
        <v>0</v>
      </c>
      <c r="F9455" s="3146">
        <v>0</v>
      </c>
      <c r="G9455" s="3140">
        <v>9</v>
      </c>
      <c r="H9455" s="3146">
        <f t="shared" si="3426"/>
        <v>35.19</v>
      </c>
      <c r="I9455" s="3144">
        <v>44931</v>
      </c>
      <c r="J9455" s="3157">
        <v>45566</v>
      </c>
      <c r="K9455" s="3139"/>
      <c r="L9455" s="3140"/>
      <c r="M9455" s="3142"/>
      <c r="N9455" s="3140">
        <v>2</v>
      </c>
      <c r="O9455" s="3140">
        <v>1</v>
      </c>
      <c r="P9455" s="3140">
        <v>2</v>
      </c>
      <c r="Q9455" s="3140"/>
      <c r="R9455" s="3140"/>
      <c r="S9455" s="3140"/>
      <c r="T9455" s="3140"/>
      <c r="U9455" s="3140"/>
      <c r="V9455" s="3140"/>
      <c r="W9455" s="3140"/>
      <c r="X9455" s="3140"/>
      <c r="Y9455" s="3140"/>
      <c r="Z9455" s="1618"/>
      <c r="AA9455" s="3140"/>
      <c r="AB9455" s="3146"/>
      <c r="AC9455" s="1507">
        <f t="shared" si="3419"/>
        <v>4</v>
      </c>
      <c r="AD9455" s="1508">
        <f t="shared" si="3420"/>
        <v>15.64</v>
      </c>
      <c r="AE9455" s="14">
        <f t="shared" si="3421"/>
        <v>18.3</v>
      </c>
      <c r="AF9455" s="14">
        <f t="shared" si="3422"/>
        <v>1.6666666666666667</v>
      </c>
      <c r="AG9455" s="14">
        <f t="shared" si="3423"/>
        <v>2.4</v>
      </c>
      <c r="AH9455" s="14">
        <f t="shared" si="3424"/>
        <v>-15.9</v>
      </c>
      <c r="AI9455" s="14">
        <f t="shared" si="3425"/>
        <v>-26.500000000000004</v>
      </c>
      <c r="AJ9455" s="3139"/>
    </row>
    <row r="9456" spans="1:36" ht="15.75">
      <c r="A9456" s="1934">
        <v>17</v>
      </c>
      <c r="B9456" s="1618" t="s">
        <v>8153</v>
      </c>
      <c r="C9456" s="1934" t="s">
        <v>181</v>
      </c>
      <c r="D9456" s="3162">
        <v>1.5</v>
      </c>
      <c r="E9456" s="3140">
        <v>0</v>
      </c>
      <c r="F9456" s="3146">
        <v>0</v>
      </c>
      <c r="G9456" s="3140">
        <v>90</v>
      </c>
      <c r="H9456" s="3146">
        <f t="shared" si="3426"/>
        <v>135</v>
      </c>
      <c r="I9456" s="3144">
        <v>44931</v>
      </c>
      <c r="J9456" s="3157">
        <v>46661</v>
      </c>
      <c r="K9456" s="3139"/>
      <c r="L9456" s="3140"/>
      <c r="M9456" s="3142"/>
      <c r="N9456" s="3140">
        <v>20</v>
      </c>
      <c r="O9456" s="3140">
        <v>10</v>
      </c>
      <c r="P9456" s="3140">
        <v>20</v>
      </c>
      <c r="Q9456" s="3140"/>
      <c r="R9456" s="3140"/>
      <c r="S9456" s="3140"/>
      <c r="T9456" s="3140"/>
      <c r="U9456" s="3140"/>
      <c r="V9456" s="3140"/>
      <c r="W9456" s="3140"/>
      <c r="X9456" s="3140"/>
      <c r="Y9456" s="3140"/>
      <c r="Z9456" s="1618"/>
      <c r="AA9456" s="3140"/>
      <c r="AB9456" s="3146"/>
      <c r="AC9456" s="1507">
        <f t="shared" si="3419"/>
        <v>40</v>
      </c>
      <c r="AD9456" s="1508">
        <f t="shared" si="3420"/>
        <v>60</v>
      </c>
      <c r="AE9456" s="14">
        <f t="shared" si="3421"/>
        <v>54.8</v>
      </c>
      <c r="AF9456" s="14">
        <f t="shared" si="3422"/>
        <v>16.666666666666668</v>
      </c>
      <c r="AG9456" s="14">
        <f t="shared" si="3423"/>
        <v>2.4</v>
      </c>
      <c r="AH9456" s="14">
        <f t="shared" si="3424"/>
        <v>-52.4</v>
      </c>
      <c r="AI9456" s="14">
        <f t="shared" si="3425"/>
        <v>-873.33333333333337</v>
      </c>
      <c r="AJ9456" s="3139"/>
    </row>
    <row r="9457" spans="1:36" ht="15.75">
      <c r="A9457" s="1934">
        <v>18</v>
      </c>
      <c r="B9457" s="1618" t="s">
        <v>8154</v>
      </c>
      <c r="C9457" s="1934" t="s">
        <v>181</v>
      </c>
      <c r="D9457" s="3162">
        <v>1.29</v>
      </c>
      <c r="E9457" s="3140">
        <v>0</v>
      </c>
      <c r="F9457" s="3146">
        <v>0</v>
      </c>
      <c r="G9457" s="3140">
        <v>9</v>
      </c>
      <c r="H9457" s="3146">
        <f t="shared" si="3426"/>
        <v>11.61</v>
      </c>
      <c r="I9457" s="3144">
        <v>44931</v>
      </c>
      <c r="J9457" s="3157">
        <v>46661</v>
      </c>
      <c r="K9457" s="3139"/>
      <c r="L9457" s="3140"/>
      <c r="M9457" s="3142"/>
      <c r="N9457" s="3140">
        <v>2</v>
      </c>
      <c r="O9457" s="3140">
        <v>1</v>
      </c>
      <c r="P9457" s="3140">
        <v>2</v>
      </c>
      <c r="Q9457" s="3140"/>
      <c r="R9457" s="3140"/>
      <c r="S9457" s="3140"/>
      <c r="T9457" s="3140"/>
      <c r="U9457" s="3140"/>
      <c r="V9457" s="3140"/>
      <c r="W9457" s="3140"/>
      <c r="X9457" s="3140"/>
      <c r="Y9457" s="3140"/>
      <c r="Z9457" s="1618"/>
      <c r="AA9457" s="3140"/>
      <c r="AB9457" s="3146"/>
      <c r="AC9457" s="1507">
        <f t="shared" si="3419"/>
        <v>4</v>
      </c>
      <c r="AD9457" s="1508">
        <f t="shared" si="3420"/>
        <v>5.16</v>
      </c>
      <c r="AE9457" s="14">
        <f t="shared" si="3421"/>
        <v>54.8</v>
      </c>
      <c r="AF9457" s="14">
        <f t="shared" si="3422"/>
        <v>1.6666666666666667</v>
      </c>
      <c r="AG9457" s="14">
        <f t="shared" si="3423"/>
        <v>2.4</v>
      </c>
      <c r="AH9457" s="14">
        <f t="shared" si="3424"/>
        <v>-52.4</v>
      </c>
      <c r="AI9457" s="14">
        <f t="shared" si="3425"/>
        <v>-87.333333333333329</v>
      </c>
      <c r="AJ9457" s="3139"/>
    </row>
    <row r="9458" spans="1:36" ht="28.5" customHeight="1">
      <c r="A9458" s="1934">
        <v>19</v>
      </c>
      <c r="B9458" s="1618" t="s">
        <v>8161</v>
      </c>
      <c r="C9458" s="1934" t="s">
        <v>181</v>
      </c>
      <c r="D9458" s="3162">
        <v>14.26</v>
      </c>
      <c r="E9458" s="3140">
        <v>0</v>
      </c>
      <c r="F9458" s="3146">
        <v>0</v>
      </c>
      <c r="G9458" s="3140">
        <v>1</v>
      </c>
      <c r="H9458" s="3146">
        <f t="shared" si="3426"/>
        <v>14.26</v>
      </c>
      <c r="I9458" s="3144">
        <v>44931</v>
      </c>
      <c r="J9458" s="3157"/>
      <c r="K9458" s="3139"/>
      <c r="L9458" s="3140"/>
      <c r="M9458" s="3142"/>
      <c r="N9458" s="3140">
        <v>0</v>
      </c>
      <c r="O9458" s="3140">
        <v>0</v>
      </c>
      <c r="P9458" s="3140">
        <v>0</v>
      </c>
      <c r="Q9458" s="3140"/>
      <c r="R9458" s="3140"/>
      <c r="S9458" s="3140"/>
      <c r="T9458" s="3140"/>
      <c r="U9458" s="3140"/>
      <c r="V9458" s="3140"/>
      <c r="W9458" s="3140"/>
      <c r="X9458" s="3140"/>
      <c r="Y9458" s="3140"/>
      <c r="Z9458" s="1618"/>
      <c r="AA9458" s="3140"/>
      <c r="AB9458" s="3146"/>
      <c r="AC9458" s="1507">
        <f t="shared" si="3419"/>
        <v>1</v>
      </c>
      <c r="AD9458" s="1508">
        <f t="shared" si="3420"/>
        <v>14.26</v>
      </c>
      <c r="AE9458" s="14">
        <f t="shared" si="3421"/>
        <v>-1500.5666666666666</v>
      </c>
      <c r="AF9458" s="14">
        <f t="shared" si="3422"/>
        <v>0</v>
      </c>
      <c r="AG9458" s="14" t="e">
        <f t="shared" si="3423"/>
        <v>#DIV/0!</v>
      </c>
      <c r="AH9458" s="14" t="e">
        <f t="shared" si="3424"/>
        <v>#DIV/0!</v>
      </c>
      <c r="AI9458" s="14">
        <f t="shared" si="3425"/>
        <v>1</v>
      </c>
      <c r="AJ9458" s="3139"/>
    </row>
    <row r="9459" spans="1:36" ht="31.5">
      <c r="A9459" s="1934">
        <v>21</v>
      </c>
      <c r="B9459" s="3150" t="s">
        <v>82</v>
      </c>
      <c r="C9459" s="3151" t="s">
        <v>181</v>
      </c>
      <c r="D9459" s="3141">
        <v>28.27</v>
      </c>
      <c r="E9459" s="3140">
        <v>175</v>
      </c>
      <c r="F9459" s="3146">
        <f>D9459*E9459</f>
        <v>4947.25</v>
      </c>
      <c r="G9459" s="3140"/>
      <c r="H9459" s="3146"/>
      <c r="I9459" s="3144" t="s">
        <v>1403</v>
      </c>
      <c r="J9459" s="3157">
        <v>45549</v>
      </c>
      <c r="K9459" s="3139"/>
      <c r="L9459" s="1618" t="s">
        <v>1404</v>
      </c>
      <c r="M9459" s="3157" t="s">
        <v>1405</v>
      </c>
      <c r="N9459" s="3140">
        <v>5</v>
      </c>
      <c r="O9459" s="3140">
        <v>6</v>
      </c>
      <c r="P9459" s="3140">
        <v>3</v>
      </c>
      <c r="Q9459" s="3140"/>
      <c r="R9459" s="3140"/>
      <c r="S9459" s="3140"/>
      <c r="T9459" s="3140"/>
      <c r="U9459" s="3140"/>
      <c r="V9459" s="3140"/>
      <c r="W9459" s="3140"/>
      <c r="X9459" s="3140"/>
      <c r="Y9459" s="3140"/>
      <c r="Z9459" s="1618"/>
      <c r="AA9459" s="3140"/>
      <c r="AB9459" s="3146"/>
      <c r="AC9459" s="1507">
        <f t="shared" si="3419"/>
        <v>161</v>
      </c>
      <c r="AD9459" s="1508">
        <f t="shared" si="3420"/>
        <v>4551.47</v>
      </c>
      <c r="AE9459" s="14">
        <f t="shared" si="3421"/>
        <v>17.733333333333334</v>
      </c>
      <c r="AF9459" s="14">
        <f t="shared" si="3422"/>
        <v>4.666666666666667</v>
      </c>
      <c r="AG9459" s="14">
        <f t="shared" si="3423"/>
        <v>34.5</v>
      </c>
      <c r="AH9459" s="14">
        <f t="shared" si="3424"/>
        <v>16.766666666666666</v>
      </c>
      <c r="AI9459" s="14">
        <f t="shared" si="3425"/>
        <v>78.24444444444444</v>
      </c>
      <c r="AJ9459" s="3139"/>
    </row>
    <row r="9460" spans="1:36" ht="15.75">
      <c r="A9460" s="4510" t="s">
        <v>1406</v>
      </c>
      <c r="B9460" s="4510"/>
      <c r="C9460" s="4510"/>
      <c r="D9460" s="4510"/>
      <c r="E9460" s="4510"/>
      <c r="F9460" s="4510"/>
      <c r="G9460" s="4510"/>
      <c r="H9460" s="4510"/>
      <c r="I9460" s="4510"/>
      <c r="J9460" s="4510"/>
      <c r="K9460" s="4510"/>
      <c r="L9460" s="4510"/>
      <c r="M9460" s="4510"/>
      <c r="N9460" s="4510"/>
      <c r="O9460" s="4510"/>
      <c r="P9460" s="4510"/>
      <c r="Q9460" s="4510"/>
      <c r="R9460" s="4510"/>
      <c r="S9460" s="4510"/>
      <c r="T9460" s="4510"/>
      <c r="U9460" s="4510"/>
      <c r="V9460" s="4510"/>
      <c r="W9460" s="4510"/>
      <c r="X9460" s="4510"/>
      <c r="Y9460" s="4510"/>
      <c r="Z9460" s="4510"/>
      <c r="AA9460" s="4510"/>
      <c r="AB9460" s="4510"/>
      <c r="AC9460" s="4510"/>
      <c r="AD9460" s="4510"/>
      <c r="AE9460" s="4510"/>
      <c r="AF9460" s="4510"/>
      <c r="AG9460" s="4510"/>
      <c r="AH9460" s="4510"/>
      <c r="AI9460" s="4510"/>
      <c r="AJ9460" s="3139"/>
    </row>
    <row r="9461" spans="1:36" ht="28.5" customHeight="1">
      <c r="A9461" s="4085">
        <v>2</v>
      </c>
      <c r="B9461" s="3161" t="s">
        <v>731</v>
      </c>
      <c r="C9461" s="4085" t="s">
        <v>180</v>
      </c>
      <c r="D9461" s="4086">
        <v>69.12</v>
      </c>
      <c r="E9461" s="4087">
        <v>60</v>
      </c>
      <c r="F9461" s="4088">
        <f>D9461*E9461</f>
        <v>4147.2000000000007</v>
      </c>
      <c r="G9461" s="4087">
        <v>550</v>
      </c>
      <c r="H9461" s="4088">
        <f t="shared" ref="H9461:H9470" si="3427">G9461*D9461</f>
        <v>38016</v>
      </c>
      <c r="I9461" s="4089" t="s">
        <v>9650</v>
      </c>
      <c r="J9461" s="4090">
        <v>45107</v>
      </c>
      <c r="K9461" s="4091"/>
      <c r="L9461" s="4087">
        <v>1591</v>
      </c>
      <c r="M9461" s="4090">
        <v>44544</v>
      </c>
      <c r="N9461" s="4087">
        <v>15</v>
      </c>
      <c r="O9461" s="4087">
        <v>15</v>
      </c>
      <c r="P9461" s="4087">
        <v>30</v>
      </c>
      <c r="Q9461" s="4087"/>
      <c r="R9461" s="4087"/>
      <c r="S9461" s="4087"/>
      <c r="T9461" s="4087"/>
      <c r="U9461" s="4087"/>
      <c r="V9461" s="4087"/>
      <c r="W9461" s="4087"/>
      <c r="X9461" s="4087"/>
      <c r="Y9461" s="4087"/>
      <c r="Z9461" s="3161"/>
      <c r="AA9461" s="4087"/>
      <c r="AB9461" s="4088"/>
      <c r="AC9461" s="4044">
        <f t="shared" ref="AC9461:AC9478" si="3428">E9461+G9461-N9461-O9461-AA9461-P9461-Q9461-R9461-S9461-T9461-U9461-V9461-W9461-X9461-Y9461</f>
        <v>550</v>
      </c>
      <c r="AD9461" s="1508">
        <f t="shared" ref="AD9461:AD9478" si="3429">D9461*AC9461</f>
        <v>38016</v>
      </c>
      <c r="AE9461" s="14">
        <f t="shared" ref="AE9461:AE9478" si="3430">(J9461-"01.04.2023")/30</f>
        <v>3</v>
      </c>
      <c r="AF9461" s="14">
        <f t="shared" ref="AF9461:AF9478" si="3431">(N9461+O9461+P9461+Q9461+R9461+S9461+T9461+U9461+V9461+W9461+X9461+Y9461)/3</f>
        <v>20</v>
      </c>
      <c r="AG9461" s="14">
        <f t="shared" ref="AG9461:AG9478" si="3432">AC9461/AF9461</f>
        <v>27.5</v>
      </c>
      <c r="AH9461" s="14">
        <f t="shared" ref="AH9461:AH9478" si="3433">AG9461-AE9461</f>
        <v>24.5</v>
      </c>
      <c r="AI9461" s="14">
        <f t="shared" ref="AI9461:AI9478" si="3434">AC9461-(AE9461*AF9461)</f>
        <v>490</v>
      </c>
      <c r="AJ9461" s="3139"/>
    </row>
    <row r="9462" spans="1:36" ht="33.75" customHeight="1">
      <c r="A9462" s="1934">
        <v>3</v>
      </c>
      <c r="B9462" s="3165" t="s">
        <v>3448</v>
      </c>
      <c r="C9462" s="3151" t="s">
        <v>180</v>
      </c>
      <c r="D9462" s="3155">
        <v>63.45</v>
      </c>
      <c r="E9462" s="3153">
        <v>220</v>
      </c>
      <c r="F9462" s="3146">
        <f>D9462*E9462</f>
        <v>13959</v>
      </c>
      <c r="G9462" s="1934">
        <v>100</v>
      </c>
      <c r="H9462" s="3146">
        <f t="shared" si="3427"/>
        <v>6345</v>
      </c>
      <c r="I9462" s="3157" t="s">
        <v>9651</v>
      </c>
      <c r="J9462" s="3157">
        <v>45543</v>
      </c>
      <c r="K9462" s="3139"/>
      <c r="L9462" s="3140"/>
      <c r="M9462" s="3142"/>
      <c r="N9462" s="3147">
        <v>40</v>
      </c>
      <c r="O9462" s="3154">
        <v>20</v>
      </c>
      <c r="P9462" s="3154">
        <v>30</v>
      </c>
      <c r="Q9462" s="3147"/>
      <c r="R9462" s="3147"/>
      <c r="S9462" s="3147"/>
      <c r="T9462" s="3147"/>
      <c r="U9462" s="3147"/>
      <c r="V9462" s="3147"/>
      <c r="W9462" s="3147"/>
      <c r="X9462" s="3147"/>
      <c r="Y9462" s="3147"/>
      <c r="Z9462" s="3140"/>
      <c r="AA9462" s="3140"/>
      <c r="AB9462" s="3140"/>
      <c r="AC9462" s="1507">
        <f t="shared" si="3428"/>
        <v>230</v>
      </c>
      <c r="AD9462" s="1508">
        <f t="shared" si="3429"/>
        <v>14593.5</v>
      </c>
      <c r="AE9462" s="14">
        <f t="shared" si="3430"/>
        <v>17.533333333333335</v>
      </c>
      <c r="AF9462" s="14">
        <f t="shared" si="3431"/>
        <v>30</v>
      </c>
      <c r="AG9462" s="14">
        <f t="shared" si="3432"/>
        <v>7.666666666666667</v>
      </c>
      <c r="AH9462" s="14">
        <f t="shared" si="3433"/>
        <v>-9.8666666666666671</v>
      </c>
      <c r="AI9462" s="14">
        <f t="shared" si="3434"/>
        <v>-296</v>
      </c>
      <c r="AJ9462" s="3139"/>
    </row>
    <row r="9463" spans="1:36" ht="47.25">
      <c r="A9463" s="1934">
        <v>4</v>
      </c>
      <c r="B9463" s="1618" t="s">
        <v>732</v>
      </c>
      <c r="C9463" s="1934" t="s">
        <v>180</v>
      </c>
      <c r="D9463" s="3141">
        <v>5.274</v>
      </c>
      <c r="E9463" s="3140">
        <v>880</v>
      </c>
      <c r="F9463" s="3146">
        <f>D9463*E9463</f>
        <v>4641.12</v>
      </c>
      <c r="G9463" s="3140"/>
      <c r="H9463" s="3146">
        <f t="shared" si="3427"/>
        <v>0</v>
      </c>
      <c r="I9463" s="3157">
        <v>44746</v>
      </c>
      <c r="J9463" s="3142">
        <v>45046</v>
      </c>
      <c r="K9463" s="3139"/>
      <c r="L9463" s="3140"/>
      <c r="M9463" s="3142"/>
      <c r="N9463" s="3140">
        <v>10</v>
      </c>
      <c r="O9463" s="3140">
        <v>30</v>
      </c>
      <c r="P9463" s="3140">
        <v>40</v>
      </c>
      <c r="Q9463" s="3140"/>
      <c r="R9463" s="3140"/>
      <c r="S9463" s="3140"/>
      <c r="T9463" s="3140"/>
      <c r="U9463" s="3140"/>
      <c r="V9463" s="3140"/>
      <c r="W9463" s="3140"/>
      <c r="X9463" s="3140"/>
      <c r="Y9463" s="3140"/>
      <c r="Z9463" s="1618"/>
      <c r="AA9463" s="3140"/>
      <c r="AB9463" s="3146"/>
      <c r="AC9463" s="1507">
        <f t="shared" si="3428"/>
        <v>800</v>
      </c>
      <c r="AD9463" s="1508">
        <f t="shared" si="3429"/>
        <v>4219.2</v>
      </c>
      <c r="AE9463" s="14">
        <f t="shared" si="3430"/>
        <v>0.96666666666666667</v>
      </c>
      <c r="AF9463" s="14">
        <f t="shared" si="3431"/>
        <v>26.666666666666668</v>
      </c>
      <c r="AG9463" s="14">
        <f t="shared" si="3432"/>
        <v>30</v>
      </c>
      <c r="AH9463" s="14">
        <f t="shared" si="3433"/>
        <v>29.033333333333335</v>
      </c>
      <c r="AI9463" s="14">
        <f t="shared" si="3434"/>
        <v>774.22222222222217</v>
      </c>
      <c r="AJ9463" s="3139"/>
    </row>
    <row r="9464" spans="1:36" ht="53.25" customHeight="1">
      <c r="A9464" s="1934">
        <v>5</v>
      </c>
      <c r="B9464" s="3161" t="s">
        <v>732</v>
      </c>
      <c r="C9464" s="1934" t="s">
        <v>180</v>
      </c>
      <c r="D9464" s="3141">
        <v>5.274</v>
      </c>
      <c r="E9464" s="3140">
        <v>0</v>
      </c>
      <c r="F9464" s="3146">
        <v>0</v>
      </c>
      <c r="G9464" s="3140">
        <v>100</v>
      </c>
      <c r="H9464" s="3146">
        <f t="shared" si="3427"/>
        <v>527.4</v>
      </c>
      <c r="I9464" s="3157">
        <v>44987</v>
      </c>
      <c r="J9464" s="3142">
        <v>45107</v>
      </c>
      <c r="K9464" s="3139"/>
      <c r="L9464" s="3140"/>
      <c r="M9464" s="3142"/>
      <c r="N9464" s="3140">
        <v>0</v>
      </c>
      <c r="O9464" s="3140">
        <v>0</v>
      </c>
      <c r="P9464" s="3140">
        <v>0</v>
      </c>
      <c r="Q9464" s="3140"/>
      <c r="R9464" s="3140"/>
      <c r="S9464" s="3140"/>
      <c r="T9464" s="3140"/>
      <c r="U9464" s="3140"/>
      <c r="V9464" s="3140"/>
      <c r="W9464" s="3140"/>
      <c r="X9464" s="3140"/>
      <c r="Y9464" s="3140"/>
      <c r="Z9464" s="1618"/>
      <c r="AA9464" s="3140"/>
      <c r="AB9464" s="3146"/>
      <c r="AC9464" s="1507">
        <f t="shared" si="3428"/>
        <v>100</v>
      </c>
      <c r="AD9464" s="1508">
        <f t="shared" si="3429"/>
        <v>527.4</v>
      </c>
      <c r="AE9464" s="14">
        <f t="shared" si="3430"/>
        <v>3</v>
      </c>
      <c r="AF9464" s="14">
        <f t="shared" si="3431"/>
        <v>0</v>
      </c>
      <c r="AG9464" s="14" t="e">
        <f t="shared" si="3432"/>
        <v>#DIV/0!</v>
      </c>
      <c r="AH9464" s="14" t="e">
        <f t="shared" si="3433"/>
        <v>#DIV/0!</v>
      </c>
      <c r="AI9464" s="14">
        <f t="shared" si="3434"/>
        <v>100</v>
      </c>
      <c r="AJ9464" s="3139"/>
    </row>
    <row r="9465" spans="1:36" ht="31.5">
      <c r="A9465" s="1934">
        <v>7</v>
      </c>
      <c r="B9465" s="1618" t="s">
        <v>733</v>
      </c>
      <c r="C9465" s="1934" t="s">
        <v>180</v>
      </c>
      <c r="D9465" s="3141">
        <v>6.06</v>
      </c>
      <c r="E9465" s="3140"/>
      <c r="F9465" s="3146"/>
      <c r="G9465" s="3140">
        <v>300</v>
      </c>
      <c r="H9465" s="3146">
        <f t="shared" si="3427"/>
        <v>1817.9999999999998</v>
      </c>
      <c r="I9465" s="3157">
        <v>44973</v>
      </c>
      <c r="J9465" s="3142">
        <v>45412</v>
      </c>
      <c r="K9465" s="3139"/>
      <c r="L9465" s="3140"/>
      <c r="M9465" s="3142"/>
      <c r="N9465" s="3140"/>
      <c r="O9465" s="3140">
        <v>0</v>
      </c>
      <c r="P9465" s="3140">
        <v>30</v>
      </c>
      <c r="Q9465" s="3140"/>
      <c r="R9465" s="3140"/>
      <c r="S9465" s="3140"/>
      <c r="T9465" s="3140"/>
      <c r="U9465" s="3140"/>
      <c r="V9465" s="3140"/>
      <c r="W9465" s="3140"/>
      <c r="X9465" s="3140"/>
      <c r="Y9465" s="3140"/>
      <c r="Z9465" s="3140"/>
      <c r="AA9465" s="3140"/>
      <c r="AB9465" s="3140"/>
      <c r="AC9465" s="1507">
        <f t="shared" si="3428"/>
        <v>270</v>
      </c>
      <c r="AD9465" s="1508">
        <f t="shared" si="3429"/>
        <v>1636.1999999999998</v>
      </c>
      <c r="AE9465" s="14">
        <f t="shared" si="3430"/>
        <v>13.166666666666666</v>
      </c>
      <c r="AF9465" s="14">
        <f t="shared" si="3431"/>
        <v>10</v>
      </c>
      <c r="AG9465" s="14">
        <f t="shared" si="3432"/>
        <v>27</v>
      </c>
      <c r="AH9465" s="14">
        <f t="shared" si="3433"/>
        <v>13.833333333333334</v>
      </c>
      <c r="AI9465" s="14">
        <f t="shared" si="3434"/>
        <v>138.33333333333334</v>
      </c>
      <c r="AJ9465" s="3139"/>
    </row>
    <row r="9466" spans="1:36" ht="47.25">
      <c r="A9466" s="1934">
        <v>8</v>
      </c>
      <c r="B9466" s="1618" t="s">
        <v>6908</v>
      </c>
      <c r="C9466" s="3151" t="s">
        <v>180</v>
      </c>
      <c r="D9466" s="3160">
        <v>4.1139599999999996</v>
      </c>
      <c r="E9466" s="3153">
        <v>970</v>
      </c>
      <c r="F9466" s="3146">
        <f t="shared" ref="F9466:F9473" si="3435">D9466*E9466</f>
        <v>3990.5411999999997</v>
      </c>
      <c r="G9466" s="1934"/>
      <c r="H9466" s="3146">
        <f t="shared" si="3427"/>
        <v>0</v>
      </c>
      <c r="I9466" s="3142">
        <v>44914</v>
      </c>
      <c r="J9466" s="3142">
        <v>45777</v>
      </c>
      <c r="K9466" s="3139"/>
      <c r="L9466" s="3140"/>
      <c r="M9466" s="3142"/>
      <c r="N9466" s="3147">
        <v>150</v>
      </c>
      <c r="O9466" s="3154">
        <v>180</v>
      </c>
      <c r="P9466" s="3154">
        <v>270</v>
      </c>
      <c r="Q9466" s="3147"/>
      <c r="R9466" s="3147"/>
      <c r="S9466" s="3147"/>
      <c r="T9466" s="3147"/>
      <c r="U9466" s="3147"/>
      <c r="V9466" s="3147"/>
      <c r="W9466" s="3147"/>
      <c r="X9466" s="3147"/>
      <c r="Y9466" s="3147"/>
      <c r="Z9466" s="3140"/>
      <c r="AA9466" s="3140"/>
      <c r="AB9466" s="3140"/>
      <c r="AC9466" s="1507">
        <f t="shared" si="3428"/>
        <v>370</v>
      </c>
      <c r="AD9466" s="1508">
        <f t="shared" si="3429"/>
        <v>1522.1651999999999</v>
      </c>
      <c r="AE9466" s="14">
        <f t="shared" si="3430"/>
        <v>25.333333333333332</v>
      </c>
      <c r="AF9466" s="14">
        <f t="shared" si="3431"/>
        <v>200</v>
      </c>
      <c r="AG9466" s="14">
        <f t="shared" si="3432"/>
        <v>1.85</v>
      </c>
      <c r="AH9466" s="14">
        <f t="shared" si="3433"/>
        <v>-23.483333333333331</v>
      </c>
      <c r="AI9466" s="14">
        <f t="shared" si="3434"/>
        <v>-4696.6666666666661</v>
      </c>
      <c r="AJ9466" s="3139"/>
    </row>
    <row r="9467" spans="1:36" ht="25.5" customHeight="1">
      <c r="A9467" s="4085">
        <v>9</v>
      </c>
      <c r="B9467" s="3161" t="s">
        <v>734</v>
      </c>
      <c r="C9467" s="4085" t="s">
        <v>180</v>
      </c>
      <c r="D9467" s="4086">
        <v>129.78</v>
      </c>
      <c r="E9467" s="4087">
        <v>100</v>
      </c>
      <c r="F9467" s="4088">
        <f t="shared" si="3435"/>
        <v>12978</v>
      </c>
      <c r="G9467" s="4087">
        <v>200</v>
      </c>
      <c r="H9467" s="4088">
        <f t="shared" si="3427"/>
        <v>25956</v>
      </c>
      <c r="I9467" s="4089" t="s">
        <v>9652</v>
      </c>
      <c r="J9467" s="4090">
        <v>45169</v>
      </c>
      <c r="K9467" s="4091"/>
      <c r="L9467" s="4087"/>
      <c r="M9467" s="4090"/>
      <c r="N9467" s="4087">
        <v>40</v>
      </c>
      <c r="O9467" s="4087">
        <v>70</v>
      </c>
      <c r="P9467" s="4087">
        <v>50</v>
      </c>
      <c r="Q9467" s="4087"/>
      <c r="R9467" s="4087"/>
      <c r="S9467" s="4087"/>
      <c r="T9467" s="4087"/>
      <c r="U9467" s="4087"/>
      <c r="V9467" s="4087"/>
      <c r="W9467" s="4087"/>
      <c r="X9467" s="4087"/>
      <c r="Y9467" s="4087"/>
      <c r="Z9467" s="3161"/>
      <c r="AA9467" s="4087"/>
      <c r="AB9467" s="4088"/>
      <c r="AC9467" s="4044">
        <f t="shared" si="3428"/>
        <v>140</v>
      </c>
      <c r="AD9467" s="1508">
        <f t="shared" si="3429"/>
        <v>18169.2</v>
      </c>
      <c r="AE9467" s="14">
        <f t="shared" si="3430"/>
        <v>5.0666666666666664</v>
      </c>
      <c r="AF9467" s="14">
        <f t="shared" si="3431"/>
        <v>53.333333333333336</v>
      </c>
      <c r="AG9467" s="14">
        <f t="shared" si="3432"/>
        <v>2.625</v>
      </c>
      <c r="AH9467" s="14">
        <f t="shared" si="3433"/>
        <v>-2.4416666666666664</v>
      </c>
      <c r="AI9467" s="14">
        <f t="shared" si="3434"/>
        <v>-130.22222222222223</v>
      </c>
      <c r="AJ9467" s="3139"/>
    </row>
    <row r="9468" spans="1:36" ht="15.75">
      <c r="A9468" s="1934">
        <v>10</v>
      </c>
      <c r="B9468" s="1618" t="s">
        <v>734</v>
      </c>
      <c r="C9468" s="1934" t="s">
        <v>180</v>
      </c>
      <c r="D9468" s="3141">
        <v>107.3</v>
      </c>
      <c r="E9468" s="3140">
        <v>110</v>
      </c>
      <c r="F9468" s="3146">
        <f t="shared" si="3435"/>
        <v>11803</v>
      </c>
      <c r="G9468" s="3140">
        <v>0</v>
      </c>
      <c r="H9468" s="3146">
        <f t="shared" si="3427"/>
        <v>0</v>
      </c>
      <c r="I9468" s="3142">
        <v>44594</v>
      </c>
      <c r="J9468" s="3142">
        <v>45199</v>
      </c>
      <c r="K9468" s="3139"/>
      <c r="L9468" s="3140">
        <v>168</v>
      </c>
      <c r="M9468" s="3142">
        <v>44587</v>
      </c>
      <c r="N9468" s="3140">
        <v>0</v>
      </c>
      <c r="O9468" s="3140">
        <v>0</v>
      </c>
      <c r="P9468" s="3140">
        <v>0</v>
      </c>
      <c r="Q9468" s="3140"/>
      <c r="R9468" s="3140"/>
      <c r="S9468" s="3140"/>
      <c r="T9468" s="3140"/>
      <c r="U9468" s="3140"/>
      <c r="V9468" s="3140"/>
      <c r="W9468" s="3140"/>
      <c r="X9468" s="3140"/>
      <c r="Y9468" s="3140"/>
      <c r="Z9468" s="1618"/>
      <c r="AA9468" s="3140"/>
      <c r="AB9468" s="3146"/>
      <c r="AC9468" s="1507">
        <f t="shared" si="3428"/>
        <v>110</v>
      </c>
      <c r="AD9468" s="1508">
        <f t="shared" si="3429"/>
        <v>11803</v>
      </c>
      <c r="AE9468" s="14">
        <f t="shared" si="3430"/>
        <v>6.0666666666666664</v>
      </c>
      <c r="AF9468" s="14">
        <f t="shared" si="3431"/>
        <v>0</v>
      </c>
      <c r="AG9468" s="14" t="e">
        <f t="shared" si="3432"/>
        <v>#DIV/0!</v>
      </c>
      <c r="AH9468" s="14" t="e">
        <f t="shared" si="3433"/>
        <v>#DIV/0!</v>
      </c>
      <c r="AI9468" s="14">
        <f t="shared" si="3434"/>
        <v>110</v>
      </c>
      <c r="AJ9468" s="3139"/>
    </row>
    <row r="9469" spans="1:36" ht="31.5">
      <c r="A9469" s="1934">
        <v>11</v>
      </c>
      <c r="B9469" s="1618" t="s">
        <v>735</v>
      </c>
      <c r="C9469" s="1934" t="s">
        <v>180</v>
      </c>
      <c r="D9469" s="3141">
        <v>8.65</v>
      </c>
      <c r="E9469" s="3140">
        <v>60</v>
      </c>
      <c r="F9469" s="3146">
        <f t="shared" si="3435"/>
        <v>519</v>
      </c>
      <c r="G9469" s="3140"/>
      <c r="H9469" s="3146">
        <f t="shared" si="3427"/>
        <v>0</v>
      </c>
      <c r="I9469" s="3142">
        <v>44736</v>
      </c>
      <c r="J9469" s="3142">
        <v>45230</v>
      </c>
      <c r="K9469" s="3139"/>
      <c r="L9469" s="3140"/>
      <c r="M9469" s="3142"/>
      <c r="N9469" s="3140">
        <v>0</v>
      </c>
      <c r="O9469" s="3140">
        <v>0</v>
      </c>
      <c r="P9469" s="3140">
        <v>0</v>
      </c>
      <c r="Q9469" s="3140"/>
      <c r="R9469" s="3140"/>
      <c r="S9469" s="3140"/>
      <c r="T9469" s="3140"/>
      <c r="U9469" s="3140"/>
      <c r="V9469" s="3140"/>
      <c r="W9469" s="3140"/>
      <c r="X9469" s="3140"/>
      <c r="Y9469" s="3140"/>
      <c r="Z9469" s="3140"/>
      <c r="AA9469" s="3140"/>
      <c r="AB9469" s="3140"/>
      <c r="AC9469" s="1507">
        <f t="shared" si="3428"/>
        <v>60</v>
      </c>
      <c r="AD9469" s="1508">
        <f t="shared" si="3429"/>
        <v>519</v>
      </c>
      <c r="AE9469" s="14">
        <f t="shared" si="3430"/>
        <v>7.1</v>
      </c>
      <c r="AF9469" s="14">
        <f t="shared" si="3431"/>
        <v>0</v>
      </c>
      <c r="AG9469" s="14" t="e">
        <f t="shared" si="3432"/>
        <v>#DIV/0!</v>
      </c>
      <c r="AH9469" s="14" t="e">
        <f t="shared" si="3433"/>
        <v>#DIV/0!</v>
      </c>
      <c r="AI9469" s="14">
        <f t="shared" si="3434"/>
        <v>60</v>
      </c>
      <c r="AJ9469" s="3139"/>
    </row>
    <row r="9470" spans="1:36" ht="47.25">
      <c r="A9470" s="1934">
        <v>13</v>
      </c>
      <c r="B9470" s="1618" t="s">
        <v>6511</v>
      </c>
      <c r="C9470" s="3151" t="s">
        <v>180</v>
      </c>
      <c r="D9470" s="3160">
        <v>42.98</v>
      </c>
      <c r="E9470" s="3153">
        <v>50</v>
      </c>
      <c r="F9470" s="3146">
        <f t="shared" si="3435"/>
        <v>2149</v>
      </c>
      <c r="G9470" s="3166"/>
      <c r="H9470" s="3146">
        <f t="shared" si="3427"/>
        <v>0</v>
      </c>
      <c r="I9470" s="3157">
        <v>44868</v>
      </c>
      <c r="J9470" s="3142">
        <v>45077</v>
      </c>
      <c r="K9470" s="3139"/>
      <c r="L9470" s="3140"/>
      <c r="M9470" s="3142"/>
      <c r="N9470" s="3147">
        <v>0</v>
      </c>
      <c r="O9470" s="3154">
        <v>10</v>
      </c>
      <c r="P9470" s="3154">
        <v>25</v>
      </c>
      <c r="Q9470" s="3147"/>
      <c r="R9470" s="3147"/>
      <c r="S9470" s="3147"/>
      <c r="T9470" s="3147"/>
      <c r="U9470" s="3147"/>
      <c r="V9470" s="3147"/>
      <c r="W9470" s="3147"/>
      <c r="X9470" s="3147"/>
      <c r="Y9470" s="3147"/>
      <c r="Z9470" s="3140"/>
      <c r="AA9470" s="3140"/>
      <c r="AB9470" s="3140"/>
      <c r="AC9470" s="1507">
        <f t="shared" si="3428"/>
        <v>15</v>
      </c>
      <c r="AD9470" s="1508">
        <f t="shared" si="3429"/>
        <v>644.69999999999993</v>
      </c>
      <c r="AE9470" s="14">
        <f t="shared" si="3430"/>
        <v>2</v>
      </c>
      <c r="AF9470" s="14">
        <f t="shared" si="3431"/>
        <v>11.666666666666666</v>
      </c>
      <c r="AG9470" s="14">
        <f t="shared" si="3432"/>
        <v>1.2857142857142858</v>
      </c>
      <c r="AH9470" s="14">
        <f t="shared" si="3433"/>
        <v>-0.71428571428571419</v>
      </c>
      <c r="AI9470" s="14">
        <f t="shared" si="3434"/>
        <v>-8.3333333333333321</v>
      </c>
      <c r="AJ9470" s="3139"/>
    </row>
    <row r="9471" spans="1:36" ht="47.25">
      <c r="A9471" s="1934">
        <v>14</v>
      </c>
      <c r="B9471" s="1618" t="s">
        <v>729</v>
      </c>
      <c r="C9471" s="1934" t="s">
        <v>65</v>
      </c>
      <c r="D9471" s="3141">
        <v>934.9</v>
      </c>
      <c r="E9471" s="3140">
        <v>15</v>
      </c>
      <c r="F9471" s="3146">
        <f t="shared" si="3435"/>
        <v>14023.5</v>
      </c>
      <c r="G9471" s="3140"/>
      <c r="H9471" s="3146"/>
      <c r="I9471" s="3142">
        <v>44428</v>
      </c>
      <c r="J9471" s="3142">
        <v>45689</v>
      </c>
      <c r="K9471" s="3139"/>
      <c r="L9471" s="3140"/>
      <c r="M9471" s="3142"/>
      <c r="N9471" s="3140">
        <v>0</v>
      </c>
      <c r="O9471" s="3140">
        <v>0</v>
      </c>
      <c r="P9471" s="3140">
        <v>0</v>
      </c>
      <c r="Q9471" s="3140"/>
      <c r="R9471" s="3140"/>
      <c r="S9471" s="3140"/>
      <c r="T9471" s="3140"/>
      <c r="U9471" s="3140"/>
      <c r="V9471" s="3140"/>
      <c r="W9471" s="3140"/>
      <c r="X9471" s="3140"/>
      <c r="Y9471" s="3140"/>
      <c r="Z9471" s="3140"/>
      <c r="AA9471" s="3140"/>
      <c r="AB9471" s="3140"/>
      <c r="AC9471" s="1507">
        <f t="shared" si="3428"/>
        <v>15</v>
      </c>
      <c r="AD9471" s="1508">
        <f t="shared" si="3429"/>
        <v>14023.5</v>
      </c>
      <c r="AE9471" s="14">
        <f t="shared" si="3430"/>
        <v>22.4</v>
      </c>
      <c r="AF9471" s="14">
        <f t="shared" si="3431"/>
        <v>0</v>
      </c>
      <c r="AG9471" s="14" t="e">
        <f t="shared" si="3432"/>
        <v>#DIV/0!</v>
      </c>
      <c r="AH9471" s="14" t="e">
        <f t="shared" si="3433"/>
        <v>#DIV/0!</v>
      </c>
      <c r="AI9471" s="14">
        <f t="shared" si="3434"/>
        <v>15</v>
      </c>
      <c r="AJ9471" s="3139"/>
    </row>
    <row r="9472" spans="1:36" ht="31.5">
      <c r="A9472" s="1934">
        <v>15</v>
      </c>
      <c r="B9472" s="1618" t="s">
        <v>1408</v>
      </c>
      <c r="C9472" s="1934" t="s">
        <v>181</v>
      </c>
      <c r="D9472" s="3141">
        <v>1017.03</v>
      </c>
      <c r="E9472" s="3140">
        <v>2</v>
      </c>
      <c r="F9472" s="3146">
        <f t="shared" si="3435"/>
        <v>2034.06</v>
      </c>
      <c r="G9472" s="3140"/>
      <c r="H9472" s="3146"/>
      <c r="I9472" s="3167">
        <v>44857</v>
      </c>
      <c r="J9472" s="3142"/>
      <c r="K9472" s="3139"/>
      <c r="L9472" s="3140"/>
      <c r="M9472" s="3142"/>
      <c r="N9472" s="3140">
        <v>0</v>
      </c>
      <c r="O9472" s="3140">
        <v>0</v>
      </c>
      <c r="P9472" s="3140">
        <v>0</v>
      </c>
      <c r="Q9472" s="3140"/>
      <c r="R9472" s="3140"/>
      <c r="S9472" s="3140"/>
      <c r="T9472" s="3140"/>
      <c r="U9472" s="3140"/>
      <c r="V9472" s="3140"/>
      <c r="W9472" s="3140"/>
      <c r="X9472" s="3140"/>
      <c r="Y9472" s="3140"/>
      <c r="Z9472" s="3140"/>
      <c r="AA9472" s="3140"/>
      <c r="AB9472" s="3140"/>
      <c r="AC9472" s="1507">
        <f t="shared" si="3428"/>
        <v>2</v>
      </c>
      <c r="AD9472" s="1508">
        <f t="shared" si="3429"/>
        <v>2034.06</v>
      </c>
      <c r="AE9472" s="14">
        <f t="shared" si="3430"/>
        <v>-1500.5666666666666</v>
      </c>
      <c r="AF9472" s="14">
        <f t="shared" si="3431"/>
        <v>0</v>
      </c>
      <c r="AG9472" s="14" t="e">
        <f t="shared" si="3432"/>
        <v>#DIV/0!</v>
      </c>
      <c r="AH9472" s="14" t="e">
        <f t="shared" si="3433"/>
        <v>#DIV/0!</v>
      </c>
      <c r="AI9472" s="14">
        <f t="shared" si="3434"/>
        <v>2</v>
      </c>
      <c r="AJ9472" s="3139"/>
    </row>
    <row r="9473" spans="1:36" ht="31.5">
      <c r="A9473" s="1934">
        <v>16</v>
      </c>
      <c r="B9473" s="1618" t="s">
        <v>6438</v>
      </c>
      <c r="C9473" s="1934" t="s">
        <v>180</v>
      </c>
      <c r="D9473" s="3141">
        <v>704.31124</v>
      </c>
      <c r="E9473" s="3140">
        <v>219</v>
      </c>
      <c r="F9473" s="3146">
        <f t="shared" si="3435"/>
        <v>154244.16156000001</v>
      </c>
      <c r="G9473" s="3140"/>
      <c r="H9473" s="3146">
        <f>G9473*D9473</f>
        <v>0</v>
      </c>
      <c r="I9473" s="3167">
        <v>44893</v>
      </c>
      <c r="J9473" s="3142">
        <v>45382</v>
      </c>
      <c r="K9473" s="3139"/>
      <c r="L9473" s="3140"/>
      <c r="M9473" s="3142"/>
      <c r="N9473" s="3140">
        <v>69</v>
      </c>
      <c r="O9473" s="3140">
        <v>48</v>
      </c>
      <c r="P9473" s="3140">
        <v>0</v>
      </c>
      <c r="Q9473" s="3140"/>
      <c r="R9473" s="3140"/>
      <c r="S9473" s="3140"/>
      <c r="T9473" s="3140"/>
      <c r="U9473" s="3140"/>
      <c r="V9473" s="3140"/>
      <c r="W9473" s="3140"/>
      <c r="X9473" s="3140"/>
      <c r="Y9473" s="3140"/>
      <c r="Z9473" s="3140"/>
      <c r="AA9473" s="3140"/>
      <c r="AB9473" s="3140"/>
      <c r="AC9473" s="1507">
        <f t="shared" si="3428"/>
        <v>102</v>
      </c>
      <c r="AD9473" s="1508">
        <f t="shared" si="3429"/>
        <v>71839.746480000002</v>
      </c>
      <c r="AE9473" s="14">
        <f t="shared" si="3430"/>
        <v>12.166666666666666</v>
      </c>
      <c r="AF9473" s="14">
        <f t="shared" si="3431"/>
        <v>39</v>
      </c>
      <c r="AG9473" s="14">
        <f t="shared" si="3432"/>
        <v>2.6153846153846154</v>
      </c>
      <c r="AH9473" s="14">
        <f t="shared" si="3433"/>
        <v>-9.5512820512820511</v>
      </c>
      <c r="AI9473" s="14">
        <f t="shared" si="3434"/>
        <v>-372.5</v>
      </c>
      <c r="AJ9473" s="3139"/>
    </row>
    <row r="9474" spans="1:36" ht="47.25">
      <c r="A9474" s="1934">
        <v>17</v>
      </c>
      <c r="B9474" s="1618" t="s">
        <v>8897</v>
      </c>
      <c r="C9474" s="1934" t="s">
        <v>180</v>
      </c>
      <c r="D9474" s="3141">
        <v>131.65</v>
      </c>
      <c r="E9474" s="3140"/>
      <c r="F9474" s="3146"/>
      <c r="G9474" s="3140">
        <v>100</v>
      </c>
      <c r="H9474" s="3146">
        <f>G9474*D9474</f>
        <v>13165</v>
      </c>
      <c r="I9474" s="3167">
        <v>44973</v>
      </c>
      <c r="J9474" s="3142">
        <v>45169</v>
      </c>
      <c r="K9474" s="3139"/>
      <c r="L9474" s="3140"/>
      <c r="M9474" s="3142"/>
      <c r="N9474" s="3140"/>
      <c r="O9474" s="3140">
        <v>2</v>
      </c>
      <c r="P9474" s="3140">
        <v>60</v>
      </c>
      <c r="Q9474" s="3140"/>
      <c r="R9474" s="3140"/>
      <c r="S9474" s="3140"/>
      <c r="T9474" s="3140"/>
      <c r="U9474" s="3140"/>
      <c r="V9474" s="3140"/>
      <c r="W9474" s="3140"/>
      <c r="X9474" s="3140"/>
      <c r="Y9474" s="3140"/>
      <c r="Z9474" s="3140"/>
      <c r="AA9474" s="3140"/>
      <c r="AB9474" s="3140"/>
      <c r="AC9474" s="1507">
        <f t="shared" si="3428"/>
        <v>38</v>
      </c>
      <c r="AD9474" s="1508">
        <f t="shared" si="3429"/>
        <v>5002.7</v>
      </c>
      <c r="AE9474" s="14">
        <f t="shared" si="3430"/>
        <v>5.0666666666666664</v>
      </c>
      <c r="AF9474" s="14">
        <f t="shared" si="3431"/>
        <v>20.666666666666668</v>
      </c>
      <c r="AG9474" s="14">
        <f t="shared" si="3432"/>
        <v>1.8387096774193548</v>
      </c>
      <c r="AH9474" s="14">
        <f t="shared" si="3433"/>
        <v>-3.2279569892473114</v>
      </c>
      <c r="AI9474" s="14">
        <f t="shared" si="3434"/>
        <v>-66.711111111111109</v>
      </c>
      <c r="AJ9474" s="3139"/>
    </row>
    <row r="9475" spans="1:36" ht="31.5">
      <c r="A9475" s="1934">
        <v>18</v>
      </c>
      <c r="B9475" s="1618" t="s">
        <v>8898</v>
      </c>
      <c r="C9475" s="1934" t="s">
        <v>234</v>
      </c>
      <c r="D9475" s="3141">
        <v>1</v>
      </c>
      <c r="E9475" s="3140"/>
      <c r="F9475" s="3146"/>
      <c r="G9475" s="3140">
        <v>50</v>
      </c>
      <c r="H9475" s="3146">
        <f>G9475*D9475</f>
        <v>50</v>
      </c>
      <c r="I9475" s="3167"/>
      <c r="J9475" s="3142"/>
      <c r="K9475" s="3139"/>
      <c r="L9475" s="3140"/>
      <c r="M9475" s="3142"/>
      <c r="N9475" s="3140">
        <v>0</v>
      </c>
      <c r="O9475" s="3140">
        <v>1</v>
      </c>
      <c r="P9475" s="3140">
        <v>30</v>
      </c>
      <c r="Q9475" s="3140"/>
      <c r="R9475" s="3140"/>
      <c r="S9475" s="3140"/>
      <c r="T9475" s="3140"/>
      <c r="U9475" s="3140"/>
      <c r="V9475" s="3140"/>
      <c r="W9475" s="3140"/>
      <c r="X9475" s="3140"/>
      <c r="Y9475" s="3140"/>
      <c r="Z9475" s="3140"/>
      <c r="AA9475" s="3140"/>
      <c r="AB9475" s="3140"/>
      <c r="AC9475" s="1507">
        <f t="shared" si="3428"/>
        <v>19</v>
      </c>
      <c r="AD9475" s="1508">
        <f t="shared" si="3429"/>
        <v>19</v>
      </c>
      <c r="AE9475" s="14">
        <f t="shared" si="3430"/>
        <v>-1500.5666666666666</v>
      </c>
      <c r="AF9475" s="14">
        <f t="shared" si="3431"/>
        <v>10.333333333333334</v>
      </c>
      <c r="AG9475" s="14">
        <f t="shared" si="3432"/>
        <v>1.8387096774193548</v>
      </c>
      <c r="AH9475" s="14">
        <f t="shared" si="3433"/>
        <v>1502.4053763440859</v>
      </c>
      <c r="AI9475" s="14">
        <f t="shared" si="3434"/>
        <v>15524.855555555556</v>
      </c>
      <c r="AJ9475" s="3139"/>
    </row>
    <row r="9476" spans="1:36" ht="63">
      <c r="A9476" s="1934">
        <v>19</v>
      </c>
      <c r="B9476" s="1618" t="s">
        <v>5293</v>
      </c>
      <c r="C9476" s="1934" t="s">
        <v>180</v>
      </c>
      <c r="D9476" s="3141">
        <v>1</v>
      </c>
      <c r="E9476" s="3140">
        <v>5</v>
      </c>
      <c r="F9476" s="3146">
        <f>D9476*E9476</f>
        <v>5</v>
      </c>
      <c r="G9476" s="3140"/>
      <c r="H9476" s="3146">
        <f>G9476*D9476</f>
        <v>0</v>
      </c>
      <c r="I9476" s="3144" t="s">
        <v>7033</v>
      </c>
      <c r="J9476" s="3157">
        <v>45443</v>
      </c>
      <c r="K9476" s="3139"/>
      <c r="L9476" s="3140"/>
      <c r="M9476" s="3142"/>
      <c r="N9476" s="3140">
        <v>2</v>
      </c>
      <c r="O9476" s="3140">
        <v>2</v>
      </c>
      <c r="P9476" s="3140">
        <v>0</v>
      </c>
      <c r="Q9476" s="3140"/>
      <c r="R9476" s="3140"/>
      <c r="S9476" s="3140"/>
      <c r="T9476" s="3140"/>
      <c r="U9476" s="3140"/>
      <c r="V9476" s="3140"/>
      <c r="W9476" s="3140"/>
      <c r="X9476" s="3140"/>
      <c r="Y9476" s="3140"/>
      <c r="Z9476" s="3140"/>
      <c r="AA9476" s="3140"/>
      <c r="AB9476" s="3140"/>
      <c r="AC9476" s="1507">
        <f t="shared" si="3428"/>
        <v>1</v>
      </c>
      <c r="AD9476" s="1508">
        <f t="shared" si="3429"/>
        <v>1</v>
      </c>
      <c r="AE9476" s="14">
        <f t="shared" si="3430"/>
        <v>14.2</v>
      </c>
      <c r="AF9476" s="14">
        <f t="shared" si="3431"/>
        <v>1.3333333333333333</v>
      </c>
      <c r="AG9476" s="14">
        <f t="shared" si="3432"/>
        <v>0.75</v>
      </c>
      <c r="AH9476" s="14">
        <f t="shared" si="3433"/>
        <v>-13.45</v>
      </c>
      <c r="AI9476" s="14">
        <f t="shared" si="3434"/>
        <v>-17.93333333333333</v>
      </c>
      <c r="AJ9476" s="3139"/>
    </row>
    <row r="9477" spans="1:36" ht="47.25">
      <c r="A9477" s="1934">
        <v>20</v>
      </c>
      <c r="B9477" s="1618" t="s">
        <v>5425</v>
      </c>
      <c r="C9477" s="1934" t="s">
        <v>181</v>
      </c>
      <c r="D9477" s="3141">
        <v>1</v>
      </c>
      <c r="E9477" s="3140">
        <v>5</v>
      </c>
      <c r="F9477" s="3146">
        <f>D9477*E9477</f>
        <v>5</v>
      </c>
      <c r="G9477" s="3140"/>
      <c r="H9477" s="3146">
        <f>D9477*G9477</f>
        <v>0</v>
      </c>
      <c r="I9477" s="3167">
        <v>44833</v>
      </c>
      <c r="J9477" s="3142">
        <v>46113</v>
      </c>
      <c r="K9477" s="3139"/>
      <c r="L9477" s="3140"/>
      <c r="M9477" s="3142"/>
      <c r="N9477" s="3140">
        <v>2</v>
      </c>
      <c r="O9477" s="3140">
        <v>2</v>
      </c>
      <c r="P9477" s="3140">
        <v>0</v>
      </c>
      <c r="Q9477" s="3140"/>
      <c r="R9477" s="3140"/>
      <c r="S9477" s="3140"/>
      <c r="T9477" s="3140"/>
      <c r="U9477" s="3140"/>
      <c r="V9477" s="3140"/>
      <c r="W9477" s="3140"/>
      <c r="X9477" s="3140"/>
      <c r="Y9477" s="3140"/>
      <c r="Z9477" s="3140"/>
      <c r="AA9477" s="3140"/>
      <c r="AB9477" s="3140"/>
      <c r="AC9477" s="1507">
        <f t="shared" si="3428"/>
        <v>1</v>
      </c>
      <c r="AD9477" s="1508">
        <f t="shared" si="3429"/>
        <v>1</v>
      </c>
      <c r="AE9477" s="14">
        <f t="shared" si="3430"/>
        <v>36.533333333333331</v>
      </c>
      <c r="AF9477" s="14">
        <f t="shared" si="3431"/>
        <v>1.3333333333333333</v>
      </c>
      <c r="AG9477" s="14">
        <f t="shared" si="3432"/>
        <v>0.75</v>
      </c>
      <c r="AH9477" s="14">
        <f t="shared" si="3433"/>
        <v>-35.783333333333331</v>
      </c>
      <c r="AI9477" s="14">
        <f t="shared" si="3434"/>
        <v>-47.711111111111109</v>
      </c>
      <c r="AJ9477" s="3139"/>
    </row>
    <row r="9478" spans="1:36" ht="31.5">
      <c r="A9478" s="1934">
        <v>21</v>
      </c>
      <c r="B9478" s="1618" t="s">
        <v>5292</v>
      </c>
      <c r="C9478" s="1934" t="s">
        <v>638</v>
      </c>
      <c r="D9478" s="3141">
        <v>1</v>
      </c>
      <c r="E9478" s="3140">
        <v>11</v>
      </c>
      <c r="F9478" s="3146">
        <f>D9478*E9478</f>
        <v>11</v>
      </c>
      <c r="G9478" s="3140"/>
      <c r="H9478" s="3146">
        <f>G9478*D9478</f>
        <v>0</v>
      </c>
      <c r="I9478" s="3167">
        <v>44833</v>
      </c>
      <c r="J9478" s="3142">
        <v>45412</v>
      </c>
      <c r="K9478" s="3139"/>
      <c r="L9478" s="3140"/>
      <c r="M9478" s="3142"/>
      <c r="N9478" s="3140">
        <v>0</v>
      </c>
      <c r="O9478" s="3140">
        <v>0</v>
      </c>
      <c r="P9478" s="3140">
        <v>0</v>
      </c>
      <c r="Q9478" s="3140"/>
      <c r="R9478" s="3140"/>
      <c r="S9478" s="3140"/>
      <c r="T9478" s="3140"/>
      <c r="U9478" s="3140"/>
      <c r="V9478" s="3140"/>
      <c r="W9478" s="3140"/>
      <c r="X9478" s="3140"/>
      <c r="Y9478" s="3140"/>
      <c r="Z9478" s="3140"/>
      <c r="AA9478" s="3140"/>
      <c r="AB9478" s="3140"/>
      <c r="AC9478" s="1507">
        <f t="shared" si="3428"/>
        <v>11</v>
      </c>
      <c r="AD9478" s="1508">
        <f t="shared" si="3429"/>
        <v>11</v>
      </c>
      <c r="AE9478" s="14">
        <f t="shared" si="3430"/>
        <v>13.166666666666666</v>
      </c>
      <c r="AF9478" s="14">
        <f t="shared" si="3431"/>
        <v>0</v>
      </c>
      <c r="AG9478" s="14" t="e">
        <f t="shared" si="3432"/>
        <v>#DIV/0!</v>
      </c>
      <c r="AH9478" s="14" t="e">
        <f t="shared" si="3433"/>
        <v>#DIV/0!</v>
      </c>
      <c r="AI9478" s="14">
        <f t="shared" si="3434"/>
        <v>11</v>
      </c>
      <c r="AJ9478" s="3139"/>
    </row>
    <row r="9479" spans="1:36" ht="15.75">
      <c r="A9479" s="4234" t="s">
        <v>21</v>
      </c>
      <c r="B9479" s="4234"/>
      <c r="C9479" s="4234"/>
      <c r="D9479" s="4234"/>
      <c r="E9479" s="4234"/>
      <c r="F9479" s="4234"/>
      <c r="G9479" s="4234"/>
      <c r="H9479" s="4234"/>
      <c r="I9479" s="4234"/>
      <c r="J9479" s="4234"/>
      <c r="K9479" s="4234"/>
      <c r="L9479" s="4234"/>
      <c r="M9479" s="4234"/>
      <c r="N9479" s="4234"/>
      <c r="O9479" s="4234"/>
      <c r="P9479" s="4234"/>
      <c r="Q9479" s="4234"/>
      <c r="R9479" s="4234"/>
      <c r="S9479" s="4234"/>
      <c r="T9479" s="4234"/>
      <c r="U9479" s="4234"/>
      <c r="V9479" s="4234"/>
      <c r="W9479" s="4234"/>
      <c r="X9479" s="4234"/>
      <c r="Y9479" s="4234"/>
      <c r="Z9479" s="4234"/>
      <c r="AA9479" s="4234"/>
      <c r="AB9479" s="4234"/>
      <c r="AC9479" s="4234"/>
      <c r="AD9479" s="4234"/>
      <c r="AE9479" s="4234"/>
      <c r="AF9479" s="4234"/>
      <c r="AG9479" s="4234"/>
      <c r="AH9479" s="4234"/>
      <c r="AI9479" s="4234"/>
      <c r="AJ9479" s="4234"/>
    </row>
    <row r="9480" spans="1:36" ht="15.75">
      <c r="A9480" s="3168" t="s">
        <v>933</v>
      </c>
      <c r="B9480" s="3169"/>
      <c r="C9480" s="3169"/>
      <c r="D9480" s="3169"/>
      <c r="E9480" s="3169"/>
      <c r="F9480" s="3169"/>
      <c r="G9480" s="3169"/>
      <c r="H9480" s="3169"/>
      <c r="I9480" s="3169"/>
      <c r="J9480" s="3169"/>
      <c r="K9480" s="3169"/>
      <c r="L9480" s="3169"/>
      <c r="M9480" s="3169"/>
      <c r="N9480" s="3169"/>
      <c r="O9480" s="3169"/>
      <c r="P9480" s="3169"/>
      <c r="Q9480" s="3169"/>
      <c r="R9480" s="3169"/>
      <c r="S9480" s="3169"/>
      <c r="T9480" s="3169"/>
      <c r="U9480" s="3169"/>
      <c r="V9480" s="3169"/>
      <c r="W9480" s="3169"/>
      <c r="X9480" s="3169"/>
      <c r="Y9480" s="3169"/>
      <c r="Z9480" s="3169"/>
      <c r="AA9480" s="3169"/>
      <c r="AB9480" s="3169"/>
      <c r="AC9480" s="3169"/>
      <c r="AD9480" s="3169"/>
      <c r="AE9480" s="3169"/>
      <c r="AF9480" s="3169"/>
      <c r="AG9480" s="3169"/>
      <c r="AH9480" s="3169"/>
      <c r="AI9480" s="3169"/>
      <c r="AJ9480" s="3169"/>
    </row>
    <row r="9481" spans="1:36" ht="15.75">
      <c r="A9481" s="1617">
        <v>1</v>
      </c>
      <c r="B9481" s="3150" t="s">
        <v>1683</v>
      </c>
      <c r="C9481" s="3151" t="s">
        <v>262</v>
      </c>
      <c r="D9481" s="3155">
        <v>1</v>
      </c>
      <c r="E9481" s="3153">
        <v>1800</v>
      </c>
      <c r="F9481" s="3146">
        <f t="shared" ref="F9481:F9512" si="3436">D9481*E9481</f>
        <v>1800</v>
      </c>
      <c r="G9481" s="3164"/>
      <c r="H9481" s="3146">
        <f t="shared" ref="H9481:H9512" si="3437">D9481*G9481</f>
        <v>0</v>
      </c>
      <c r="I9481" s="3142">
        <v>44686</v>
      </c>
      <c r="J9481" s="3142">
        <v>45171</v>
      </c>
      <c r="K9481" s="3140"/>
      <c r="L9481" s="1934"/>
      <c r="M9481" s="1940"/>
      <c r="N9481" s="1618">
        <v>80</v>
      </c>
      <c r="O9481" s="1618">
        <v>440</v>
      </c>
      <c r="P9481" s="3147">
        <v>1160</v>
      </c>
      <c r="Q9481" s="1618"/>
      <c r="R9481" s="1618"/>
      <c r="S9481" s="1618"/>
      <c r="T9481" s="1618"/>
      <c r="U9481" s="1618"/>
      <c r="V9481" s="1618"/>
      <c r="W9481" s="1618"/>
      <c r="X9481" s="1618"/>
      <c r="Y9481" s="1618"/>
      <c r="Z9481" s="1618"/>
      <c r="AA9481" s="1618"/>
      <c r="AB9481" s="1618"/>
      <c r="AC9481" s="1507">
        <f t="shared" ref="AC9481:AC9512" si="3438">E9481+G9481-N9481-O9481-AA9481-P9481-Q9481-R9481-S9481-T9481-U9481-V9481-W9481-X9481-Y9481</f>
        <v>120</v>
      </c>
      <c r="AD9481" s="1508">
        <f t="shared" ref="AD9481:AD9512" si="3439">D9481*AC9481</f>
        <v>120</v>
      </c>
      <c r="AE9481" s="14">
        <f t="shared" ref="AE9481:AE9512" si="3440">(J9481-"01.04.2023")/30</f>
        <v>5.1333333333333337</v>
      </c>
      <c r="AF9481" s="14">
        <f t="shared" ref="AF9481:AF9512" si="3441">(N9481+O9481+P9481+Q9481+R9481+S9481+T9481+U9481+V9481+W9481+X9481+Y9481)/3</f>
        <v>560</v>
      </c>
      <c r="AG9481" s="14">
        <f t="shared" ref="AG9481:AG9512" si="3442">AC9481/AF9481</f>
        <v>0.21428571428571427</v>
      </c>
      <c r="AH9481" s="14">
        <f t="shared" ref="AH9481:AH9512" si="3443">AG9481-AE9481</f>
        <v>-4.9190476190476193</v>
      </c>
      <c r="AI9481" s="14">
        <f t="shared" ref="AI9481:AI9512" si="3444">AC9481-(AE9481*AF9481)</f>
        <v>-2754.666666666667</v>
      </c>
      <c r="AJ9481" s="3140"/>
    </row>
    <row r="9482" spans="1:36" ht="15.75">
      <c r="A9482" s="1617">
        <v>2</v>
      </c>
      <c r="B9482" s="3150" t="s">
        <v>2886</v>
      </c>
      <c r="C9482" s="3151" t="s">
        <v>181</v>
      </c>
      <c r="D9482" s="3155">
        <v>1</v>
      </c>
      <c r="E9482" s="3153">
        <v>6650</v>
      </c>
      <c r="F9482" s="3146">
        <f t="shared" si="3436"/>
        <v>6650</v>
      </c>
      <c r="G9482" s="3170"/>
      <c r="H9482" s="3146">
        <f t="shared" si="3437"/>
        <v>0</v>
      </c>
      <c r="I9482" s="3142">
        <v>44698</v>
      </c>
      <c r="J9482" s="3142">
        <v>45689</v>
      </c>
      <c r="K9482" s="3140"/>
      <c r="L9482" s="1934"/>
      <c r="M9482" s="1940"/>
      <c r="N9482" s="1618">
        <v>500</v>
      </c>
      <c r="O9482" s="1618">
        <v>575</v>
      </c>
      <c r="P9482" s="1618">
        <v>1570</v>
      </c>
      <c r="Q9482" s="1618"/>
      <c r="R9482" s="1618"/>
      <c r="S9482" s="1618"/>
      <c r="T9482" s="1618"/>
      <c r="U9482" s="1618"/>
      <c r="V9482" s="1618"/>
      <c r="W9482" s="1618"/>
      <c r="X9482" s="1618"/>
      <c r="Y9482" s="1618"/>
      <c r="Z9482" s="1618"/>
      <c r="AA9482" s="1618"/>
      <c r="AB9482" s="1618"/>
      <c r="AC9482" s="1507">
        <f t="shared" si="3438"/>
        <v>4005</v>
      </c>
      <c r="AD9482" s="1508">
        <f t="shared" si="3439"/>
        <v>4005</v>
      </c>
      <c r="AE9482" s="14">
        <f t="shared" si="3440"/>
        <v>22.4</v>
      </c>
      <c r="AF9482" s="14">
        <f t="shared" si="3441"/>
        <v>881.66666666666663</v>
      </c>
      <c r="AG9482" s="14">
        <f t="shared" si="3442"/>
        <v>4.5425330812854448</v>
      </c>
      <c r="AH9482" s="14">
        <f t="shared" si="3443"/>
        <v>-17.857466918714554</v>
      </c>
      <c r="AI9482" s="14">
        <f t="shared" si="3444"/>
        <v>-15744.333333333332</v>
      </c>
      <c r="AJ9482" s="3140"/>
    </row>
    <row r="9483" spans="1:36" ht="45" customHeight="1">
      <c r="A9483" s="1617">
        <v>3</v>
      </c>
      <c r="B9483" s="3150" t="s">
        <v>2887</v>
      </c>
      <c r="C9483" s="3151" t="s">
        <v>181</v>
      </c>
      <c r="D9483" s="3155">
        <v>1</v>
      </c>
      <c r="E9483" s="3153">
        <v>3000</v>
      </c>
      <c r="F9483" s="3146">
        <f t="shared" si="3436"/>
        <v>3000</v>
      </c>
      <c r="G9483" s="3170"/>
      <c r="H9483" s="3146">
        <f t="shared" si="3437"/>
        <v>0</v>
      </c>
      <c r="I9483" s="3142">
        <v>44698</v>
      </c>
      <c r="J9483" s="3142">
        <v>45809</v>
      </c>
      <c r="K9483" s="3140"/>
      <c r="L9483" s="1934"/>
      <c r="M9483" s="1940"/>
      <c r="N9483" s="1618">
        <v>0</v>
      </c>
      <c r="O9483" s="1618">
        <v>0</v>
      </c>
      <c r="P9483" s="1618">
        <v>0</v>
      </c>
      <c r="Q9483" s="1618"/>
      <c r="R9483" s="1618"/>
      <c r="S9483" s="1618"/>
      <c r="T9483" s="1618"/>
      <c r="U9483" s="1618"/>
      <c r="V9483" s="1618"/>
      <c r="W9483" s="1618"/>
      <c r="X9483" s="1618"/>
      <c r="Y9483" s="1618"/>
      <c r="Z9483" s="1618"/>
      <c r="AA9483" s="1618"/>
      <c r="AB9483" s="1618"/>
      <c r="AC9483" s="1507">
        <f t="shared" si="3438"/>
        <v>3000</v>
      </c>
      <c r="AD9483" s="1508">
        <f t="shared" si="3439"/>
        <v>3000</v>
      </c>
      <c r="AE9483" s="14">
        <f t="shared" si="3440"/>
        <v>26.4</v>
      </c>
      <c r="AF9483" s="14">
        <f t="shared" si="3441"/>
        <v>0</v>
      </c>
      <c r="AG9483" s="14" t="e">
        <f t="shared" si="3442"/>
        <v>#DIV/0!</v>
      </c>
      <c r="AH9483" s="14" t="e">
        <f t="shared" si="3443"/>
        <v>#DIV/0!</v>
      </c>
      <c r="AI9483" s="14">
        <f t="shared" si="3444"/>
        <v>3000</v>
      </c>
      <c r="AJ9483" s="3140"/>
    </row>
    <row r="9484" spans="1:36" ht="15.75">
      <c r="A9484" s="1617">
        <v>4</v>
      </c>
      <c r="B9484" s="3150" t="s">
        <v>386</v>
      </c>
      <c r="C9484" s="3151" t="s">
        <v>181</v>
      </c>
      <c r="D9484" s="3155">
        <v>1</v>
      </c>
      <c r="E9484" s="3153">
        <v>1520</v>
      </c>
      <c r="F9484" s="3146">
        <f t="shared" si="3436"/>
        <v>1520</v>
      </c>
      <c r="G9484" s="3170"/>
      <c r="H9484" s="3146">
        <f t="shared" si="3437"/>
        <v>0</v>
      </c>
      <c r="I9484" s="3142">
        <v>44742</v>
      </c>
      <c r="J9484" s="3142">
        <v>45809</v>
      </c>
      <c r="K9484" s="3140"/>
      <c r="L9484" s="1934"/>
      <c r="M9484" s="1940"/>
      <c r="N9484" s="1618">
        <v>100</v>
      </c>
      <c r="O9484" s="1618">
        <v>50</v>
      </c>
      <c r="P9484" s="1618">
        <v>900</v>
      </c>
      <c r="Q9484" s="1618"/>
      <c r="R9484" s="1618"/>
      <c r="S9484" s="1618"/>
      <c r="T9484" s="1618"/>
      <c r="U9484" s="3147"/>
      <c r="V9484" s="1618"/>
      <c r="W9484" s="1618"/>
      <c r="X9484" s="1618"/>
      <c r="Y9484" s="3147"/>
      <c r="Z9484" s="1618"/>
      <c r="AA9484" s="1618"/>
      <c r="AB9484" s="1618"/>
      <c r="AC9484" s="1507">
        <f t="shared" si="3438"/>
        <v>470</v>
      </c>
      <c r="AD9484" s="1508">
        <f t="shared" si="3439"/>
        <v>470</v>
      </c>
      <c r="AE9484" s="14">
        <f t="shared" si="3440"/>
        <v>26.4</v>
      </c>
      <c r="AF9484" s="14">
        <f t="shared" si="3441"/>
        <v>350</v>
      </c>
      <c r="AG9484" s="14">
        <f t="shared" si="3442"/>
        <v>1.3428571428571427</v>
      </c>
      <c r="AH9484" s="14">
        <f t="shared" si="3443"/>
        <v>-25.057142857142857</v>
      </c>
      <c r="AI9484" s="14">
        <f t="shared" si="3444"/>
        <v>-8770</v>
      </c>
      <c r="AJ9484" s="3140"/>
    </row>
    <row r="9485" spans="1:36" ht="15.75">
      <c r="A9485" s="1617">
        <v>5</v>
      </c>
      <c r="B9485" s="1618" t="s">
        <v>2888</v>
      </c>
      <c r="C9485" s="1617" t="s">
        <v>143</v>
      </c>
      <c r="D9485" s="3155">
        <v>1</v>
      </c>
      <c r="E9485" s="3153">
        <v>7</v>
      </c>
      <c r="F9485" s="3146">
        <f t="shared" si="3436"/>
        <v>7</v>
      </c>
      <c r="G9485" s="3170"/>
      <c r="H9485" s="3146">
        <f t="shared" si="3437"/>
        <v>0</v>
      </c>
      <c r="I9485" s="3142">
        <v>44756</v>
      </c>
      <c r="J9485" s="3142">
        <v>45413</v>
      </c>
      <c r="K9485" s="3140"/>
      <c r="L9485" s="1934"/>
      <c r="M9485" s="1940"/>
      <c r="N9485" s="1618">
        <v>0</v>
      </c>
      <c r="O9485" s="1618">
        <v>0</v>
      </c>
      <c r="P9485" s="1618">
        <v>0</v>
      </c>
      <c r="Q9485" s="1618"/>
      <c r="R9485" s="1618"/>
      <c r="S9485" s="1618"/>
      <c r="T9485" s="1618"/>
      <c r="U9485" s="1618"/>
      <c r="V9485" s="1618"/>
      <c r="W9485" s="1618"/>
      <c r="X9485" s="1618"/>
      <c r="Y9485" s="1618"/>
      <c r="Z9485" s="1618"/>
      <c r="AA9485" s="1618"/>
      <c r="AB9485" s="1618"/>
      <c r="AC9485" s="1507">
        <f t="shared" si="3438"/>
        <v>7</v>
      </c>
      <c r="AD9485" s="1508">
        <f t="shared" si="3439"/>
        <v>7</v>
      </c>
      <c r="AE9485" s="14">
        <f t="shared" si="3440"/>
        <v>13.2</v>
      </c>
      <c r="AF9485" s="14">
        <f t="shared" si="3441"/>
        <v>0</v>
      </c>
      <c r="AG9485" s="14" t="e">
        <f t="shared" si="3442"/>
        <v>#DIV/0!</v>
      </c>
      <c r="AH9485" s="14" t="e">
        <f t="shared" si="3443"/>
        <v>#DIV/0!</v>
      </c>
      <c r="AI9485" s="14">
        <f t="shared" si="3444"/>
        <v>7</v>
      </c>
      <c r="AJ9485" s="3140"/>
    </row>
    <row r="9486" spans="1:36" ht="15.75">
      <c r="A9486" s="1617">
        <v>6</v>
      </c>
      <c r="B9486" s="1618" t="s">
        <v>2890</v>
      </c>
      <c r="C9486" s="1617" t="s">
        <v>181</v>
      </c>
      <c r="D9486" s="3155">
        <v>1</v>
      </c>
      <c r="E9486" s="3153">
        <v>380</v>
      </c>
      <c r="F9486" s="3146">
        <f t="shared" si="3436"/>
        <v>380</v>
      </c>
      <c r="G9486" s="3170"/>
      <c r="H9486" s="3146">
        <f t="shared" si="3437"/>
        <v>0</v>
      </c>
      <c r="I9486" s="3142">
        <v>44701</v>
      </c>
      <c r="J9486" s="3142">
        <v>45190</v>
      </c>
      <c r="K9486" s="3140"/>
      <c r="L9486" s="1934"/>
      <c r="M9486" s="1940"/>
      <c r="N9486" s="1618">
        <v>50</v>
      </c>
      <c r="O9486" s="1618">
        <v>55</v>
      </c>
      <c r="P9486" s="1618">
        <v>50</v>
      </c>
      <c r="Q9486" s="1618"/>
      <c r="R9486" s="1618"/>
      <c r="S9486" s="1618"/>
      <c r="T9486" s="1618"/>
      <c r="U9486" s="1618"/>
      <c r="V9486" s="1618"/>
      <c r="W9486" s="1618"/>
      <c r="X9486" s="1618"/>
      <c r="Y9486" s="1618"/>
      <c r="Z9486" s="1618"/>
      <c r="AA9486" s="1618"/>
      <c r="AB9486" s="1618"/>
      <c r="AC9486" s="1507">
        <f t="shared" si="3438"/>
        <v>225</v>
      </c>
      <c r="AD9486" s="1508">
        <f t="shared" si="3439"/>
        <v>225</v>
      </c>
      <c r="AE9486" s="14">
        <f t="shared" si="3440"/>
        <v>5.7666666666666666</v>
      </c>
      <c r="AF9486" s="14">
        <f t="shared" si="3441"/>
        <v>51.666666666666664</v>
      </c>
      <c r="AG9486" s="14">
        <f t="shared" si="3442"/>
        <v>4.3548387096774199</v>
      </c>
      <c r="AH9486" s="14">
        <f t="shared" si="3443"/>
        <v>-1.4118279569892467</v>
      </c>
      <c r="AI9486" s="14">
        <f t="shared" si="3444"/>
        <v>-72.9444444444444</v>
      </c>
      <c r="AJ9486" s="3140"/>
    </row>
    <row r="9487" spans="1:36" ht="15.75">
      <c r="A9487" s="1617">
        <v>7</v>
      </c>
      <c r="B9487" s="1618" t="s">
        <v>2891</v>
      </c>
      <c r="C9487" s="1617" t="s">
        <v>181</v>
      </c>
      <c r="D9487" s="3155">
        <v>1</v>
      </c>
      <c r="E9487" s="3153">
        <v>1250</v>
      </c>
      <c r="F9487" s="3146">
        <f t="shared" si="3436"/>
        <v>1250</v>
      </c>
      <c r="G9487" s="3170"/>
      <c r="H9487" s="3146">
        <f t="shared" si="3437"/>
        <v>0</v>
      </c>
      <c r="I9487" s="3142">
        <v>44701</v>
      </c>
      <c r="J9487" s="3142">
        <v>45838</v>
      </c>
      <c r="K9487" s="3140"/>
      <c r="L9487" s="1934"/>
      <c r="M9487" s="1940"/>
      <c r="N9487" s="1618">
        <v>50</v>
      </c>
      <c r="O9487" s="1618">
        <v>200</v>
      </c>
      <c r="P9487" s="1618">
        <v>100</v>
      </c>
      <c r="Q9487" s="1618"/>
      <c r="R9487" s="1618"/>
      <c r="S9487" s="1618"/>
      <c r="T9487" s="1618"/>
      <c r="U9487" s="1618"/>
      <c r="V9487" s="1618"/>
      <c r="W9487" s="1618"/>
      <c r="X9487" s="1618"/>
      <c r="Y9487" s="1618"/>
      <c r="Z9487" s="1618"/>
      <c r="AA9487" s="1618"/>
      <c r="AB9487" s="1618"/>
      <c r="AC9487" s="1507">
        <f t="shared" si="3438"/>
        <v>900</v>
      </c>
      <c r="AD9487" s="1508">
        <f t="shared" si="3439"/>
        <v>900</v>
      </c>
      <c r="AE9487" s="14">
        <f t="shared" si="3440"/>
        <v>27.366666666666667</v>
      </c>
      <c r="AF9487" s="14">
        <f t="shared" si="3441"/>
        <v>116.66666666666667</v>
      </c>
      <c r="AG9487" s="14">
        <f t="shared" si="3442"/>
        <v>7.7142857142857144</v>
      </c>
      <c r="AH9487" s="14">
        <f t="shared" si="3443"/>
        <v>-19.652380952380952</v>
      </c>
      <c r="AI9487" s="14">
        <f t="shared" si="3444"/>
        <v>-2292.7777777777778</v>
      </c>
      <c r="AJ9487" s="3140"/>
    </row>
    <row r="9488" spans="1:36" ht="15.75" customHeight="1">
      <c r="A9488" s="1617">
        <v>8</v>
      </c>
      <c r="B9488" s="1618" t="s">
        <v>3474</v>
      </c>
      <c r="C9488" s="1617" t="s">
        <v>181</v>
      </c>
      <c r="D9488" s="3155">
        <v>1</v>
      </c>
      <c r="E9488" s="3153">
        <v>1</v>
      </c>
      <c r="F9488" s="3146">
        <f t="shared" si="3436"/>
        <v>1</v>
      </c>
      <c r="G9488" s="3170"/>
      <c r="H9488" s="3146">
        <f t="shared" si="3437"/>
        <v>0</v>
      </c>
      <c r="I9488" s="3142">
        <v>44742</v>
      </c>
      <c r="J9488" s="3142"/>
      <c r="K9488" s="3140"/>
      <c r="L9488" s="1934"/>
      <c r="M9488" s="1940"/>
      <c r="N9488" s="1618">
        <v>0</v>
      </c>
      <c r="O9488" s="1618">
        <v>0</v>
      </c>
      <c r="P9488" s="1618">
        <v>0</v>
      </c>
      <c r="Q9488" s="1618"/>
      <c r="R9488" s="1618"/>
      <c r="S9488" s="1618"/>
      <c r="T9488" s="1618"/>
      <c r="U9488" s="1618"/>
      <c r="V9488" s="1618"/>
      <c r="W9488" s="1618"/>
      <c r="X9488" s="1618"/>
      <c r="Y9488" s="1618"/>
      <c r="Z9488" s="1618"/>
      <c r="AA9488" s="1618"/>
      <c r="AB9488" s="1618"/>
      <c r="AC9488" s="1507">
        <f t="shared" si="3438"/>
        <v>1</v>
      </c>
      <c r="AD9488" s="1508">
        <f t="shared" si="3439"/>
        <v>1</v>
      </c>
      <c r="AE9488" s="14">
        <f t="shared" si="3440"/>
        <v>-1500.5666666666666</v>
      </c>
      <c r="AF9488" s="14">
        <f t="shared" si="3441"/>
        <v>0</v>
      </c>
      <c r="AG9488" s="14" t="e">
        <f t="shared" si="3442"/>
        <v>#DIV/0!</v>
      </c>
      <c r="AH9488" s="14" t="e">
        <f t="shared" si="3443"/>
        <v>#DIV/0!</v>
      </c>
      <c r="AI9488" s="14">
        <f t="shared" si="3444"/>
        <v>1</v>
      </c>
      <c r="AJ9488" s="3140"/>
    </row>
    <row r="9489" spans="1:36" ht="15.75">
      <c r="A9489" s="1617">
        <v>9</v>
      </c>
      <c r="B9489" s="1618" t="s">
        <v>4649</v>
      </c>
      <c r="C9489" s="1617" t="s">
        <v>181</v>
      </c>
      <c r="D9489" s="3155">
        <v>1</v>
      </c>
      <c r="E9489" s="3153">
        <v>68</v>
      </c>
      <c r="F9489" s="3146">
        <f t="shared" si="3436"/>
        <v>68</v>
      </c>
      <c r="G9489" s="3170"/>
      <c r="H9489" s="3146">
        <f t="shared" si="3437"/>
        <v>0</v>
      </c>
      <c r="I9489" s="3142">
        <v>44777</v>
      </c>
      <c r="J9489" s="3142"/>
      <c r="K9489" s="3140"/>
      <c r="L9489" s="1934"/>
      <c r="M9489" s="1940"/>
      <c r="N9489" s="1618">
        <v>0</v>
      </c>
      <c r="O9489" s="1618">
        <v>0</v>
      </c>
      <c r="P9489" s="1618">
        <v>0</v>
      </c>
      <c r="Q9489" s="1618"/>
      <c r="R9489" s="1618"/>
      <c r="S9489" s="1618"/>
      <c r="T9489" s="1618"/>
      <c r="U9489" s="1618"/>
      <c r="V9489" s="1618"/>
      <c r="W9489" s="1618"/>
      <c r="X9489" s="1618"/>
      <c r="Y9489" s="1618"/>
      <c r="Z9489" s="1618"/>
      <c r="AA9489" s="1618"/>
      <c r="AB9489" s="1618"/>
      <c r="AC9489" s="1507">
        <f t="shared" si="3438"/>
        <v>68</v>
      </c>
      <c r="AD9489" s="1508">
        <f t="shared" si="3439"/>
        <v>68</v>
      </c>
      <c r="AE9489" s="14">
        <f t="shared" si="3440"/>
        <v>-1500.5666666666666</v>
      </c>
      <c r="AF9489" s="14">
        <f t="shared" si="3441"/>
        <v>0</v>
      </c>
      <c r="AG9489" s="14" t="e">
        <f t="shared" si="3442"/>
        <v>#DIV/0!</v>
      </c>
      <c r="AH9489" s="14" t="e">
        <f t="shared" si="3443"/>
        <v>#DIV/0!</v>
      </c>
      <c r="AI9489" s="14">
        <f t="shared" si="3444"/>
        <v>68</v>
      </c>
      <c r="AJ9489" s="3140"/>
    </row>
    <row r="9490" spans="1:36" ht="15.75">
      <c r="A9490" s="1617">
        <v>10</v>
      </c>
      <c r="B9490" s="1618" t="s">
        <v>2557</v>
      </c>
      <c r="C9490" s="1617" t="s">
        <v>181</v>
      </c>
      <c r="D9490" s="3155">
        <v>1</v>
      </c>
      <c r="E9490" s="3153">
        <v>1630</v>
      </c>
      <c r="F9490" s="3146">
        <f t="shared" si="3436"/>
        <v>1630</v>
      </c>
      <c r="G9490" s="3170"/>
      <c r="H9490" s="3146">
        <f t="shared" si="3437"/>
        <v>0</v>
      </c>
      <c r="I9490" s="3142">
        <v>44778</v>
      </c>
      <c r="J9490" s="3142">
        <v>45905</v>
      </c>
      <c r="K9490" s="3140"/>
      <c r="L9490" s="1934"/>
      <c r="M9490" s="1940"/>
      <c r="N9490" s="1618">
        <v>80</v>
      </c>
      <c r="O9490" s="1618">
        <v>150</v>
      </c>
      <c r="P9490" s="1618">
        <v>300</v>
      </c>
      <c r="Q9490" s="1618"/>
      <c r="R9490" s="1618"/>
      <c r="S9490" s="1618"/>
      <c r="T9490" s="1618"/>
      <c r="U9490" s="3147"/>
      <c r="V9490" s="1618"/>
      <c r="W9490" s="1618"/>
      <c r="X9490" s="1618"/>
      <c r="Y9490" s="1618"/>
      <c r="Z9490" s="1618"/>
      <c r="AA9490" s="1618"/>
      <c r="AB9490" s="1618"/>
      <c r="AC9490" s="1507">
        <f t="shared" si="3438"/>
        <v>1100</v>
      </c>
      <c r="AD9490" s="1508">
        <f t="shared" si="3439"/>
        <v>1100</v>
      </c>
      <c r="AE9490" s="14">
        <f t="shared" si="3440"/>
        <v>29.6</v>
      </c>
      <c r="AF9490" s="14">
        <f t="shared" si="3441"/>
        <v>176.66666666666666</v>
      </c>
      <c r="AG9490" s="14">
        <f t="shared" si="3442"/>
        <v>6.2264150943396226</v>
      </c>
      <c r="AH9490" s="14">
        <f t="shared" si="3443"/>
        <v>-23.37358490566038</v>
      </c>
      <c r="AI9490" s="14">
        <f t="shared" si="3444"/>
        <v>-4129.333333333333</v>
      </c>
      <c r="AJ9490" s="3140"/>
    </row>
    <row r="9491" spans="1:36" ht="15.75">
      <c r="A9491" s="1617">
        <v>11</v>
      </c>
      <c r="B9491" s="1618" t="s">
        <v>4651</v>
      </c>
      <c r="C9491" s="1617" t="s">
        <v>143</v>
      </c>
      <c r="D9491" s="3155">
        <v>1</v>
      </c>
      <c r="E9491" s="3153">
        <v>358</v>
      </c>
      <c r="F9491" s="3146">
        <f t="shared" si="3436"/>
        <v>358</v>
      </c>
      <c r="G9491" s="3170"/>
      <c r="H9491" s="3146">
        <f t="shared" si="3437"/>
        <v>0</v>
      </c>
      <c r="I9491" s="3142">
        <v>44784</v>
      </c>
      <c r="J9491" s="3142">
        <v>45292</v>
      </c>
      <c r="K9491" s="3140"/>
      <c r="L9491" s="1934"/>
      <c r="M9491" s="1940"/>
      <c r="N9491" s="1618">
        <v>50</v>
      </c>
      <c r="O9491" s="1618">
        <v>109</v>
      </c>
      <c r="P9491" s="1618">
        <v>22</v>
      </c>
      <c r="Q9491" s="1618"/>
      <c r="R9491" s="1618"/>
      <c r="S9491" s="1618"/>
      <c r="T9491" s="1618"/>
      <c r="U9491" s="1618"/>
      <c r="V9491" s="1618"/>
      <c r="W9491" s="1618"/>
      <c r="X9491" s="1618"/>
      <c r="Y9491" s="1618"/>
      <c r="Z9491" s="1618"/>
      <c r="AA9491" s="1618"/>
      <c r="AB9491" s="1618"/>
      <c r="AC9491" s="1507">
        <f t="shared" si="3438"/>
        <v>177</v>
      </c>
      <c r="AD9491" s="1508">
        <f t="shared" si="3439"/>
        <v>177</v>
      </c>
      <c r="AE9491" s="14">
        <f t="shared" si="3440"/>
        <v>9.1666666666666661</v>
      </c>
      <c r="AF9491" s="14">
        <f t="shared" si="3441"/>
        <v>60.333333333333336</v>
      </c>
      <c r="AG9491" s="14">
        <f t="shared" si="3442"/>
        <v>2.9337016574585633</v>
      </c>
      <c r="AH9491" s="14">
        <f t="shared" si="3443"/>
        <v>-6.2329650092081028</v>
      </c>
      <c r="AI9491" s="14">
        <f t="shared" si="3444"/>
        <v>-376.05555555555554</v>
      </c>
      <c r="AJ9491" s="3140"/>
    </row>
    <row r="9492" spans="1:36" ht="15.75">
      <c r="A9492" s="1617">
        <v>12</v>
      </c>
      <c r="B9492" s="1618" t="s">
        <v>4546</v>
      </c>
      <c r="C9492" s="1617" t="s">
        <v>181</v>
      </c>
      <c r="D9492" s="3155">
        <v>1</v>
      </c>
      <c r="E9492" s="3153">
        <v>45</v>
      </c>
      <c r="F9492" s="3146">
        <f t="shared" si="3436"/>
        <v>45</v>
      </c>
      <c r="G9492" s="3170"/>
      <c r="H9492" s="3146">
        <f t="shared" si="3437"/>
        <v>0</v>
      </c>
      <c r="I9492" s="3142">
        <v>44784</v>
      </c>
      <c r="J9492" s="3142">
        <v>45698</v>
      </c>
      <c r="K9492" s="3140"/>
      <c r="L9492" s="1934"/>
      <c r="M9492" s="1940"/>
      <c r="N9492" s="1618">
        <v>5</v>
      </c>
      <c r="O9492" s="1618">
        <v>9</v>
      </c>
      <c r="P9492" s="1618">
        <v>6</v>
      </c>
      <c r="Q9492" s="1618"/>
      <c r="R9492" s="1618"/>
      <c r="S9492" s="1618"/>
      <c r="T9492" s="1618"/>
      <c r="U9492" s="1618"/>
      <c r="V9492" s="1618"/>
      <c r="W9492" s="1618"/>
      <c r="X9492" s="1618"/>
      <c r="Y9492" s="1618"/>
      <c r="Z9492" s="1618"/>
      <c r="AA9492" s="1618"/>
      <c r="AB9492" s="1618"/>
      <c r="AC9492" s="1507">
        <f t="shared" si="3438"/>
        <v>25</v>
      </c>
      <c r="AD9492" s="1508">
        <f t="shared" si="3439"/>
        <v>25</v>
      </c>
      <c r="AE9492" s="14">
        <f t="shared" si="3440"/>
        <v>22.7</v>
      </c>
      <c r="AF9492" s="14">
        <f t="shared" si="3441"/>
        <v>6.666666666666667</v>
      </c>
      <c r="AG9492" s="14">
        <f t="shared" si="3442"/>
        <v>3.75</v>
      </c>
      <c r="AH9492" s="14">
        <f t="shared" si="3443"/>
        <v>-18.95</v>
      </c>
      <c r="AI9492" s="14">
        <f t="shared" si="3444"/>
        <v>-126.33333333333334</v>
      </c>
      <c r="AJ9492" s="3140"/>
    </row>
    <row r="9493" spans="1:36" ht="15.75">
      <c r="A9493" s="1617">
        <v>13</v>
      </c>
      <c r="B9493" s="1618" t="s">
        <v>5272</v>
      </c>
      <c r="C9493" s="1617" t="s">
        <v>66</v>
      </c>
      <c r="D9493" s="3155">
        <v>74.900000000000006</v>
      </c>
      <c r="E9493" s="3153">
        <v>5</v>
      </c>
      <c r="F9493" s="3146">
        <f t="shared" si="3436"/>
        <v>374.5</v>
      </c>
      <c r="G9493" s="3170"/>
      <c r="H9493" s="3146">
        <f t="shared" si="3437"/>
        <v>0</v>
      </c>
      <c r="I9493" s="3142">
        <v>44831</v>
      </c>
      <c r="J9493" s="3142"/>
      <c r="K9493" s="3140"/>
      <c r="L9493" s="1934"/>
      <c r="M9493" s="1940"/>
      <c r="N9493" s="1618">
        <v>0</v>
      </c>
      <c r="O9493" s="1618">
        <v>0</v>
      </c>
      <c r="P9493" s="1618">
        <v>0</v>
      </c>
      <c r="Q9493" s="1618"/>
      <c r="R9493" s="1618"/>
      <c r="S9493" s="1618"/>
      <c r="T9493" s="1618"/>
      <c r="U9493" s="1618"/>
      <c r="V9493" s="1618"/>
      <c r="W9493" s="1618"/>
      <c r="X9493" s="1618"/>
      <c r="Y9493" s="1618"/>
      <c r="Z9493" s="1618"/>
      <c r="AA9493" s="1618"/>
      <c r="AB9493" s="1618"/>
      <c r="AC9493" s="1507">
        <f t="shared" si="3438"/>
        <v>5</v>
      </c>
      <c r="AD9493" s="1508">
        <f t="shared" si="3439"/>
        <v>374.5</v>
      </c>
      <c r="AE9493" s="14">
        <f t="shared" si="3440"/>
        <v>-1500.5666666666666</v>
      </c>
      <c r="AF9493" s="14">
        <f t="shared" si="3441"/>
        <v>0</v>
      </c>
      <c r="AG9493" s="14" t="e">
        <f t="shared" si="3442"/>
        <v>#DIV/0!</v>
      </c>
      <c r="AH9493" s="14" t="e">
        <f t="shared" si="3443"/>
        <v>#DIV/0!</v>
      </c>
      <c r="AI9493" s="14">
        <f t="shared" si="3444"/>
        <v>5</v>
      </c>
      <c r="AJ9493" s="3140"/>
    </row>
    <row r="9494" spans="1:36" ht="15.75">
      <c r="A9494" s="1617">
        <v>14</v>
      </c>
      <c r="B9494" s="1618" t="s">
        <v>5426</v>
      </c>
      <c r="C9494" s="1617" t="s">
        <v>66</v>
      </c>
      <c r="D9494" s="3171">
        <v>13776.25</v>
      </c>
      <c r="E9494" s="1618">
        <v>5</v>
      </c>
      <c r="F9494" s="3146">
        <f t="shared" si="3436"/>
        <v>68881.25</v>
      </c>
      <c r="G9494" s="3172"/>
      <c r="H9494" s="3173">
        <f t="shared" si="3437"/>
        <v>0</v>
      </c>
      <c r="I9494" s="3157">
        <v>44831</v>
      </c>
      <c r="J9494" s="3157"/>
      <c r="K9494" s="1618"/>
      <c r="L9494" s="1617"/>
      <c r="M9494" s="3163"/>
      <c r="N9494" s="1618">
        <v>0</v>
      </c>
      <c r="O9494" s="1618">
        <v>0</v>
      </c>
      <c r="P9494" s="1618">
        <v>0</v>
      </c>
      <c r="Q9494" s="1618"/>
      <c r="R9494" s="1618"/>
      <c r="S9494" s="1618"/>
      <c r="T9494" s="1618"/>
      <c r="U9494" s="1618"/>
      <c r="V9494" s="1618"/>
      <c r="W9494" s="1618"/>
      <c r="X9494" s="1618"/>
      <c r="Y9494" s="1618"/>
      <c r="Z9494" s="1618"/>
      <c r="AA9494" s="1618"/>
      <c r="AB9494" s="1618"/>
      <c r="AC9494" s="1507">
        <f t="shared" si="3438"/>
        <v>5</v>
      </c>
      <c r="AD9494" s="1508">
        <f t="shared" si="3439"/>
        <v>68881.25</v>
      </c>
      <c r="AE9494" s="14">
        <f t="shared" si="3440"/>
        <v>-1500.5666666666666</v>
      </c>
      <c r="AF9494" s="14">
        <f t="shared" si="3441"/>
        <v>0</v>
      </c>
      <c r="AG9494" s="14" t="e">
        <f t="shared" si="3442"/>
        <v>#DIV/0!</v>
      </c>
      <c r="AH9494" s="14" t="e">
        <f t="shared" si="3443"/>
        <v>#DIV/0!</v>
      </c>
      <c r="AI9494" s="14">
        <f t="shared" si="3444"/>
        <v>5</v>
      </c>
      <c r="AJ9494" s="1618"/>
    </row>
    <row r="9495" spans="1:36" ht="45" customHeight="1">
      <c r="A9495" s="1617">
        <v>15</v>
      </c>
      <c r="B9495" s="1618" t="s">
        <v>5276</v>
      </c>
      <c r="C9495" s="1617" t="s">
        <v>66</v>
      </c>
      <c r="D9495" s="3171">
        <v>58.85</v>
      </c>
      <c r="E9495" s="1618">
        <v>10</v>
      </c>
      <c r="F9495" s="3146">
        <f t="shared" si="3436"/>
        <v>588.5</v>
      </c>
      <c r="G9495" s="3172"/>
      <c r="H9495" s="3173">
        <f t="shared" si="3437"/>
        <v>0</v>
      </c>
      <c r="I9495" s="3157">
        <v>44831</v>
      </c>
      <c r="J9495" s="3157"/>
      <c r="K9495" s="1618"/>
      <c r="L9495" s="1617"/>
      <c r="M9495" s="3163"/>
      <c r="N9495" s="1618">
        <v>0</v>
      </c>
      <c r="O9495" s="1618">
        <v>0</v>
      </c>
      <c r="P9495" s="1618">
        <v>0</v>
      </c>
      <c r="Q9495" s="1618"/>
      <c r="R9495" s="1618"/>
      <c r="S9495" s="1618"/>
      <c r="T9495" s="1618"/>
      <c r="U9495" s="1618"/>
      <c r="V9495" s="1618"/>
      <c r="W9495" s="1618"/>
      <c r="X9495" s="1618"/>
      <c r="Y9495" s="1618"/>
      <c r="Z9495" s="1618"/>
      <c r="AA9495" s="1618"/>
      <c r="AB9495" s="1618"/>
      <c r="AC9495" s="1507">
        <f t="shared" si="3438"/>
        <v>10</v>
      </c>
      <c r="AD9495" s="1508">
        <f t="shared" si="3439"/>
        <v>588.5</v>
      </c>
      <c r="AE9495" s="14">
        <f t="shared" si="3440"/>
        <v>-1500.5666666666666</v>
      </c>
      <c r="AF9495" s="14">
        <f t="shared" si="3441"/>
        <v>0</v>
      </c>
      <c r="AG9495" s="14" t="e">
        <f t="shared" si="3442"/>
        <v>#DIV/0!</v>
      </c>
      <c r="AH9495" s="14" t="e">
        <f t="shared" si="3443"/>
        <v>#DIV/0!</v>
      </c>
      <c r="AI9495" s="14">
        <f t="shared" si="3444"/>
        <v>10</v>
      </c>
      <c r="AJ9495" s="1618"/>
    </row>
    <row r="9496" spans="1:36" ht="15.75">
      <c r="A9496" s="1617">
        <v>16</v>
      </c>
      <c r="B9496" s="1618" t="s">
        <v>5277</v>
      </c>
      <c r="C9496" s="1617" t="s">
        <v>66</v>
      </c>
      <c r="D9496" s="3171">
        <v>107</v>
      </c>
      <c r="E9496" s="1618">
        <v>20</v>
      </c>
      <c r="F9496" s="3146">
        <f t="shared" si="3436"/>
        <v>2140</v>
      </c>
      <c r="G9496" s="3172"/>
      <c r="H9496" s="3173">
        <f t="shared" si="3437"/>
        <v>0</v>
      </c>
      <c r="I9496" s="3157">
        <v>44831</v>
      </c>
      <c r="J9496" s="3157"/>
      <c r="K9496" s="1618"/>
      <c r="L9496" s="1617"/>
      <c r="M9496" s="3163"/>
      <c r="N9496" s="1618">
        <v>0</v>
      </c>
      <c r="O9496" s="1618">
        <v>0</v>
      </c>
      <c r="P9496" s="1618">
        <v>0</v>
      </c>
      <c r="Q9496" s="1618"/>
      <c r="R9496" s="1618"/>
      <c r="S9496" s="1618"/>
      <c r="T9496" s="1618"/>
      <c r="U9496" s="1618"/>
      <c r="V9496" s="1618"/>
      <c r="W9496" s="1618"/>
      <c r="X9496" s="1618"/>
      <c r="Y9496" s="1618"/>
      <c r="Z9496" s="1618"/>
      <c r="AA9496" s="1618"/>
      <c r="AB9496" s="1618"/>
      <c r="AC9496" s="1507">
        <f t="shared" si="3438"/>
        <v>20</v>
      </c>
      <c r="AD9496" s="1508">
        <f t="shared" si="3439"/>
        <v>2140</v>
      </c>
      <c r="AE9496" s="14">
        <f t="shared" si="3440"/>
        <v>-1500.5666666666666</v>
      </c>
      <c r="AF9496" s="14">
        <f t="shared" si="3441"/>
        <v>0</v>
      </c>
      <c r="AG9496" s="14" t="e">
        <f t="shared" si="3442"/>
        <v>#DIV/0!</v>
      </c>
      <c r="AH9496" s="14" t="e">
        <f t="shared" si="3443"/>
        <v>#DIV/0!</v>
      </c>
      <c r="AI9496" s="14">
        <f t="shared" si="3444"/>
        <v>20</v>
      </c>
      <c r="AJ9496" s="1618"/>
    </row>
    <row r="9497" spans="1:36" ht="15.75" customHeight="1">
      <c r="A9497" s="1617">
        <v>17</v>
      </c>
      <c r="B9497" s="1618" t="s">
        <v>5278</v>
      </c>
      <c r="C9497" s="1617" t="s">
        <v>66</v>
      </c>
      <c r="D9497" s="3171">
        <v>20.064</v>
      </c>
      <c r="E9497" s="1618">
        <v>150</v>
      </c>
      <c r="F9497" s="3146">
        <f t="shared" si="3436"/>
        <v>3009.6</v>
      </c>
      <c r="G9497" s="3172"/>
      <c r="H9497" s="3173">
        <f t="shared" si="3437"/>
        <v>0</v>
      </c>
      <c r="I9497" s="3157">
        <v>44831</v>
      </c>
      <c r="J9497" s="3157">
        <v>45627</v>
      </c>
      <c r="K9497" s="1618"/>
      <c r="L9497" s="1617"/>
      <c r="M9497" s="3163"/>
      <c r="N9497" s="1618">
        <v>0</v>
      </c>
      <c r="O9497" s="1618">
        <v>0</v>
      </c>
      <c r="P9497" s="1618">
        <v>2</v>
      </c>
      <c r="Q9497" s="1618"/>
      <c r="R9497" s="1618"/>
      <c r="S9497" s="1618"/>
      <c r="T9497" s="1618"/>
      <c r="U9497" s="1618"/>
      <c r="V9497" s="1618"/>
      <c r="W9497" s="1618"/>
      <c r="X9497" s="1618"/>
      <c r="Y9497" s="1618"/>
      <c r="Z9497" s="1618"/>
      <c r="AA9497" s="1618"/>
      <c r="AB9497" s="1618"/>
      <c r="AC9497" s="1507">
        <f t="shared" si="3438"/>
        <v>148</v>
      </c>
      <c r="AD9497" s="1508">
        <f t="shared" si="3439"/>
        <v>2969.4720000000002</v>
      </c>
      <c r="AE9497" s="14">
        <f t="shared" si="3440"/>
        <v>20.333333333333332</v>
      </c>
      <c r="AF9497" s="14">
        <f t="shared" si="3441"/>
        <v>0.66666666666666663</v>
      </c>
      <c r="AG9497" s="14">
        <f t="shared" si="3442"/>
        <v>222</v>
      </c>
      <c r="AH9497" s="14">
        <f t="shared" si="3443"/>
        <v>201.66666666666666</v>
      </c>
      <c r="AI9497" s="14">
        <f t="shared" si="3444"/>
        <v>134.44444444444446</v>
      </c>
      <c r="AJ9497" s="1618"/>
    </row>
    <row r="9498" spans="1:36" ht="45" customHeight="1">
      <c r="A9498" s="1617">
        <v>18</v>
      </c>
      <c r="B9498" s="1618" t="s">
        <v>5279</v>
      </c>
      <c r="C9498" s="1617" t="s">
        <v>66</v>
      </c>
      <c r="D9498" s="3171">
        <v>13.375</v>
      </c>
      <c r="E9498" s="1618">
        <v>30</v>
      </c>
      <c r="F9498" s="3146">
        <f t="shared" si="3436"/>
        <v>401.25</v>
      </c>
      <c r="G9498" s="3172"/>
      <c r="H9498" s="3173">
        <f t="shared" si="3437"/>
        <v>0</v>
      </c>
      <c r="I9498" s="3157">
        <v>44831</v>
      </c>
      <c r="J9498" s="3157"/>
      <c r="K9498" s="1618"/>
      <c r="L9498" s="1617"/>
      <c r="M9498" s="3163"/>
      <c r="N9498" s="1618">
        <v>0</v>
      </c>
      <c r="O9498" s="1618">
        <v>0</v>
      </c>
      <c r="P9498" s="1618">
        <v>0</v>
      </c>
      <c r="Q9498" s="1618"/>
      <c r="R9498" s="1618"/>
      <c r="S9498" s="1618"/>
      <c r="T9498" s="1618"/>
      <c r="U9498" s="1618"/>
      <c r="V9498" s="1618"/>
      <c r="W9498" s="1618"/>
      <c r="X9498" s="1618"/>
      <c r="Y9498" s="1618"/>
      <c r="Z9498" s="1618"/>
      <c r="AA9498" s="1618"/>
      <c r="AB9498" s="1618"/>
      <c r="AC9498" s="1507">
        <f t="shared" si="3438"/>
        <v>30</v>
      </c>
      <c r="AD9498" s="1508">
        <f t="shared" si="3439"/>
        <v>401.25</v>
      </c>
      <c r="AE9498" s="14">
        <f t="shared" si="3440"/>
        <v>-1500.5666666666666</v>
      </c>
      <c r="AF9498" s="14">
        <f t="shared" si="3441"/>
        <v>0</v>
      </c>
      <c r="AG9498" s="14" t="e">
        <f t="shared" si="3442"/>
        <v>#DIV/0!</v>
      </c>
      <c r="AH9498" s="14" t="e">
        <f t="shared" si="3443"/>
        <v>#DIV/0!</v>
      </c>
      <c r="AI9498" s="14">
        <f t="shared" si="3444"/>
        <v>30</v>
      </c>
      <c r="AJ9498" s="1618"/>
    </row>
    <row r="9499" spans="1:36" ht="15.75">
      <c r="A9499" s="1617">
        <v>19</v>
      </c>
      <c r="B9499" s="1618" t="s">
        <v>5280</v>
      </c>
      <c r="C9499" s="1617" t="s">
        <v>176</v>
      </c>
      <c r="D9499" s="3171">
        <v>48.15</v>
      </c>
      <c r="E9499" s="1618">
        <v>5</v>
      </c>
      <c r="F9499" s="3146">
        <f t="shared" si="3436"/>
        <v>240.75</v>
      </c>
      <c r="G9499" s="3172"/>
      <c r="H9499" s="3173">
        <f t="shared" si="3437"/>
        <v>0</v>
      </c>
      <c r="I9499" s="3157">
        <v>44831</v>
      </c>
      <c r="J9499" s="3157"/>
      <c r="K9499" s="1618"/>
      <c r="L9499" s="1617"/>
      <c r="M9499" s="3163"/>
      <c r="N9499" s="1618">
        <v>0</v>
      </c>
      <c r="O9499" s="1618">
        <v>0</v>
      </c>
      <c r="P9499" s="1618">
        <v>0</v>
      </c>
      <c r="Q9499" s="1618"/>
      <c r="R9499" s="1618"/>
      <c r="S9499" s="1618"/>
      <c r="T9499" s="1618"/>
      <c r="U9499" s="1618"/>
      <c r="V9499" s="1618"/>
      <c r="W9499" s="1618"/>
      <c r="X9499" s="1618"/>
      <c r="Y9499" s="1618"/>
      <c r="Z9499" s="1618"/>
      <c r="AA9499" s="1618"/>
      <c r="AB9499" s="1618"/>
      <c r="AC9499" s="1507">
        <f t="shared" si="3438"/>
        <v>5</v>
      </c>
      <c r="AD9499" s="1508">
        <f t="shared" si="3439"/>
        <v>240.75</v>
      </c>
      <c r="AE9499" s="14">
        <f t="shared" si="3440"/>
        <v>-1500.5666666666666</v>
      </c>
      <c r="AF9499" s="14">
        <f t="shared" si="3441"/>
        <v>0</v>
      </c>
      <c r="AG9499" s="14" t="e">
        <f t="shared" si="3442"/>
        <v>#DIV/0!</v>
      </c>
      <c r="AH9499" s="14" t="e">
        <f t="shared" si="3443"/>
        <v>#DIV/0!</v>
      </c>
      <c r="AI9499" s="14">
        <f t="shared" si="3444"/>
        <v>5</v>
      </c>
      <c r="AJ9499" s="1618"/>
    </row>
    <row r="9500" spans="1:36" ht="15.75">
      <c r="A9500" s="1617">
        <v>20</v>
      </c>
      <c r="B9500" s="1618" t="s">
        <v>5281</v>
      </c>
      <c r="C9500" s="1617" t="s">
        <v>66</v>
      </c>
      <c r="D9500" s="3171">
        <v>5.35</v>
      </c>
      <c r="E9500" s="1618">
        <v>500</v>
      </c>
      <c r="F9500" s="3146">
        <f t="shared" si="3436"/>
        <v>2675</v>
      </c>
      <c r="G9500" s="3172"/>
      <c r="H9500" s="3173">
        <f t="shared" si="3437"/>
        <v>0</v>
      </c>
      <c r="I9500" s="3157">
        <v>44831</v>
      </c>
      <c r="J9500" s="3157">
        <v>45566</v>
      </c>
      <c r="K9500" s="1618"/>
      <c r="L9500" s="1617"/>
      <c r="M9500" s="3163"/>
      <c r="N9500" s="1618">
        <v>0</v>
      </c>
      <c r="O9500" s="1618">
        <v>0</v>
      </c>
      <c r="P9500" s="1618">
        <v>0</v>
      </c>
      <c r="Q9500" s="1618"/>
      <c r="R9500" s="1618"/>
      <c r="S9500" s="1618"/>
      <c r="T9500" s="1618"/>
      <c r="U9500" s="1618"/>
      <c r="V9500" s="1618"/>
      <c r="W9500" s="1618"/>
      <c r="X9500" s="1618"/>
      <c r="Y9500" s="1618"/>
      <c r="Z9500" s="1618"/>
      <c r="AA9500" s="1618"/>
      <c r="AB9500" s="1618"/>
      <c r="AC9500" s="1507">
        <f t="shared" si="3438"/>
        <v>500</v>
      </c>
      <c r="AD9500" s="1508">
        <f t="shared" si="3439"/>
        <v>2675</v>
      </c>
      <c r="AE9500" s="14">
        <f t="shared" si="3440"/>
        <v>18.3</v>
      </c>
      <c r="AF9500" s="14">
        <f t="shared" si="3441"/>
        <v>0</v>
      </c>
      <c r="AG9500" s="14" t="e">
        <f t="shared" si="3442"/>
        <v>#DIV/0!</v>
      </c>
      <c r="AH9500" s="14" t="e">
        <f t="shared" si="3443"/>
        <v>#DIV/0!</v>
      </c>
      <c r="AI9500" s="14">
        <f t="shared" si="3444"/>
        <v>500</v>
      </c>
      <c r="AJ9500" s="1618"/>
    </row>
    <row r="9501" spans="1:36" ht="15.75">
      <c r="A9501" s="1617">
        <v>21</v>
      </c>
      <c r="B9501" s="1618" t="s">
        <v>5282</v>
      </c>
      <c r="C9501" s="1617" t="s">
        <v>66</v>
      </c>
      <c r="D9501" s="3171">
        <v>5.35</v>
      </c>
      <c r="E9501" s="1618">
        <v>500</v>
      </c>
      <c r="F9501" s="3146">
        <f t="shared" si="3436"/>
        <v>2675</v>
      </c>
      <c r="G9501" s="3172"/>
      <c r="H9501" s="3173">
        <f t="shared" si="3437"/>
        <v>0</v>
      </c>
      <c r="I9501" s="3157">
        <v>44831</v>
      </c>
      <c r="J9501" s="3157">
        <v>45566</v>
      </c>
      <c r="K9501" s="1618"/>
      <c r="L9501" s="1617"/>
      <c r="M9501" s="3163"/>
      <c r="N9501" s="1618">
        <v>0</v>
      </c>
      <c r="O9501" s="1618">
        <v>0</v>
      </c>
      <c r="P9501" s="1618">
        <v>2</v>
      </c>
      <c r="Q9501" s="1618"/>
      <c r="R9501" s="1618"/>
      <c r="S9501" s="1618"/>
      <c r="T9501" s="1618"/>
      <c r="U9501" s="1618"/>
      <c r="V9501" s="1618"/>
      <c r="W9501" s="1618"/>
      <c r="X9501" s="1618"/>
      <c r="Y9501" s="1618"/>
      <c r="Z9501" s="1618"/>
      <c r="AA9501" s="1618"/>
      <c r="AB9501" s="1618"/>
      <c r="AC9501" s="1507">
        <f t="shared" si="3438"/>
        <v>498</v>
      </c>
      <c r="AD9501" s="1508">
        <f t="shared" si="3439"/>
        <v>2664.2999999999997</v>
      </c>
      <c r="AE9501" s="14">
        <f t="shared" si="3440"/>
        <v>18.3</v>
      </c>
      <c r="AF9501" s="14">
        <f t="shared" si="3441"/>
        <v>0.66666666666666663</v>
      </c>
      <c r="AG9501" s="14">
        <f t="shared" si="3442"/>
        <v>747</v>
      </c>
      <c r="AH9501" s="14">
        <f t="shared" si="3443"/>
        <v>728.7</v>
      </c>
      <c r="AI9501" s="14">
        <f t="shared" si="3444"/>
        <v>485.8</v>
      </c>
      <c r="AJ9501" s="1618"/>
    </row>
    <row r="9502" spans="1:36" ht="15.75">
      <c r="A9502" s="1617">
        <v>22</v>
      </c>
      <c r="B9502" s="1618" t="s">
        <v>5283</v>
      </c>
      <c r="C9502" s="1617" t="s">
        <v>66</v>
      </c>
      <c r="D9502" s="3171">
        <v>120.375</v>
      </c>
      <c r="E9502" s="1618">
        <v>20</v>
      </c>
      <c r="F9502" s="3146">
        <f t="shared" si="3436"/>
        <v>2407.5</v>
      </c>
      <c r="G9502" s="3172"/>
      <c r="H9502" s="3173">
        <f t="shared" si="3437"/>
        <v>0</v>
      </c>
      <c r="I9502" s="3157">
        <v>44831</v>
      </c>
      <c r="J9502" s="3157"/>
      <c r="K9502" s="1618"/>
      <c r="L9502" s="1617"/>
      <c r="M9502" s="3163"/>
      <c r="N9502" s="1618">
        <v>0</v>
      </c>
      <c r="O9502" s="1618">
        <v>0</v>
      </c>
      <c r="P9502" s="1618">
        <v>0</v>
      </c>
      <c r="Q9502" s="1618"/>
      <c r="R9502" s="1618"/>
      <c r="S9502" s="1618"/>
      <c r="T9502" s="1618"/>
      <c r="U9502" s="1618"/>
      <c r="V9502" s="1618"/>
      <c r="W9502" s="1618"/>
      <c r="X9502" s="1618"/>
      <c r="Y9502" s="1618"/>
      <c r="Z9502" s="1618"/>
      <c r="AA9502" s="1618"/>
      <c r="AB9502" s="1618"/>
      <c r="AC9502" s="1507">
        <f t="shared" si="3438"/>
        <v>20</v>
      </c>
      <c r="AD9502" s="1508">
        <f t="shared" si="3439"/>
        <v>2407.5</v>
      </c>
      <c r="AE9502" s="14">
        <f t="shared" si="3440"/>
        <v>-1500.5666666666666</v>
      </c>
      <c r="AF9502" s="14">
        <f t="shared" si="3441"/>
        <v>0</v>
      </c>
      <c r="AG9502" s="14" t="e">
        <f t="shared" si="3442"/>
        <v>#DIV/0!</v>
      </c>
      <c r="AH9502" s="14" t="e">
        <f t="shared" si="3443"/>
        <v>#DIV/0!</v>
      </c>
      <c r="AI9502" s="14">
        <f t="shared" si="3444"/>
        <v>20</v>
      </c>
      <c r="AJ9502" s="1618"/>
    </row>
    <row r="9503" spans="1:36" ht="15.75">
      <c r="A9503" s="1617">
        <v>23</v>
      </c>
      <c r="B9503" s="1618" t="s">
        <v>5284</v>
      </c>
      <c r="C9503" s="1617" t="s">
        <v>66</v>
      </c>
      <c r="D9503" s="3171">
        <v>96.3</v>
      </c>
      <c r="E9503" s="1618">
        <v>30</v>
      </c>
      <c r="F9503" s="3146">
        <f t="shared" si="3436"/>
        <v>2889</v>
      </c>
      <c r="G9503" s="3172"/>
      <c r="H9503" s="3173">
        <f t="shared" si="3437"/>
        <v>0</v>
      </c>
      <c r="I9503" s="3157">
        <v>44831</v>
      </c>
      <c r="J9503" s="3157"/>
      <c r="K9503" s="1618"/>
      <c r="L9503" s="1617"/>
      <c r="M9503" s="3163"/>
      <c r="N9503" s="1618">
        <v>0</v>
      </c>
      <c r="O9503" s="1618">
        <v>0</v>
      </c>
      <c r="P9503" s="1618">
        <v>0</v>
      </c>
      <c r="Q9503" s="1618"/>
      <c r="R9503" s="1618"/>
      <c r="S9503" s="1618"/>
      <c r="T9503" s="1618"/>
      <c r="U9503" s="1618"/>
      <c r="V9503" s="1618"/>
      <c r="W9503" s="1618"/>
      <c r="X9503" s="1618"/>
      <c r="Y9503" s="1618"/>
      <c r="Z9503" s="1618"/>
      <c r="AA9503" s="1618"/>
      <c r="AB9503" s="1618"/>
      <c r="AC9503" s="1507">
        <f t="shared" si="3438"/>
        <v>30</v>
      </c>
      <c r="AD9503" s="1508">
        <f t="shared" si="3439"/>
        <v>2889</v>
      </c>
      <c r="AE9503" s="14">
        <f t="shared" si="3440"/>
        <v>-1500.5666666666666</v>
      </c>
      <c r="AF9503" s="14">
        <f t="shared" si="3441"/>
        <v>0</v>
      </c>
      <c r="AG9503" s="14" t="e">
        <f t="shared" si="3442"/>
        <v>#DIV/0!</v>
      </c>
      <c r="AH9503" s="14" t="e">
        <f t="shared" si="3443"/>
        <v>#DIV/0!</v>
      </c>
      <c r="AI9503" s="14">
        <f t="shared" si="3444"/>
        <v>30</v>
      </c>
      <c r="AJ9503" s="1618"/>
    </row>
    <row r="9504" spans="1:36" ht="15.75">
      <c r="A9504" s="1617">
        <v>24</v>
      </c>
      <c r="B9504" s="1618" t="s">
        <v>5395</v>
      </c>
      <c r="C9504" s="1617" t="s">
        <v>66</v>
      </c>
      <c r="D9504" s="3174">
        <v>5.0003000000000002</v>
      </c>
      <c r="E9504" s="1618">
        <v>50</v>
      </c>
      <c r="F9504" s="3146">
        <f t="shared" si="3436"/>
        <v>250.01500000000001</v>
      </c>
      <c r="G9504" s="3172"/>
      <c r="H9504" s="3173">
        <f t="shared" si="3437"/>
        <v>0</v>
      </c>
      <c r="I9504" s="3157">
        <v>44831</v>
      </c>
      <c r="J9504" s="3157"/>
      <c r="K9504" s="1618"/>
      <c r="L9504" s="1617"/>
      <c r="M9504" s="3163"/>
      <c r="N9504" s="1618">
        <v>0</v>
      </c>
      <c r="O9504" s="1618">
        <v>0</v>
      </c>
      <c r="P9504" s="1618">
        <v>1</v>
      </c>
      <c r="Q9504" s="1618"/>
      <c r="R9504" s="1618"/>
      <c r="S9504" s="1618"/>
      <c r="T9504" s="1618"/>
      <c r="U9504" s="1618"/>
      <c r="V9504" s="1618"/>
      <c r="W9504" s="1618"/>
      <c r="X9504" s="1618"/>
      <c r="Y9504" s="1618"/>
      <c r="Z9504" s="1618"/>
      <c r="AA9504" s="1618"/>
      <c r="AB9504" s="1618"/>
      <c r="AC9504" s="1507">
        <f t="shared" si="3438"/>
        <v>49</v>
      </c>
      <c r="AD9504" s="1508">
        <f t="shared" si="3439"/>
        <v>245.0147</v>
      </c>
      <c r="AE9504" s="14">
        <f t="shared" si="3440"/>
        <v>-1500.5666666666666</v>
      </c>
      <c r="AF9504" s="14">
        <f t="shared" si="3441"/>
        <v>0.33333333333333331</v>
      </c>
      <c r="AG9504" s="14">
        <f t="shared" si="3442"/>
        <v>147</v>
      </c>
      <c r="AH9504" s="14">
        <f t="shared" si="3443"/>
        <v>1647.5666666666666</v>
      </c>
      <c r="AI9504" s="14">
        <f t="shared" si="3444"/>
        <v>549.18888888888887</v>
      </c>
      <c r="AJ9504" s="1618"/>
    </row>
    <row r="9505" spans="1:36" ht="15.75">
      <c r="A9505" s="1617">
        <v>25</v>
      </c>
      <c r="B9505" s="1618" t="s">
        <v>5345</v>
      </c>
      <c r="C9505" s="1617" t="s">
        <v>66</v>
      </c>
      <c r="D9505" s="3175">
        <v>17.672999999999998</v>
      </c>
      <c r="E9505" s="1618">
        <v>5</v>
      </c>
      <c r="F9505" s="3146">
        <f t="shared" si="3436"/>
        <v>88.364999999999995</v>
      </c>
      <c r="G9505" s="3172"/>
      <c r="H9505" s="3173">
        <f t="shared" si="3437"/>
        <v>0</v>
      </c>
      <c r="I9505" s="3157">
        <v>44831</v>
      </c>
      <c r="J9505" s="3157"/>
      <c r="K9505" s="1618"/>
      <c r="L9505" s="1617"/>
      <c r="M9505" s="3163"/>
      <c r="N9505" s="1618">
        <v>0</v>
      </c>
      <c r="O9505" s="1618">
        <v>0</v>
      </c>
      <c r="P9505" s="1618">
        <v>0</v>
      </c>
      <c r="Q9505" s="1618"/>
      <c r="R9505" s="1618"/>
      <c r="S9505" s="1618"/>
      <c r="T9505" s="1618"/>
      <c r="U9505" s="1618"/>
      <c r="V9505" s="1618"/>
      <c r="W9505" s="1618"/>
      <c r="X9505" s="1618"/>
      <c r="Y9505" s="1618"/>
      <c r="Z9505" s="1618"/>
      <c r="AA9505" s="1618"/>
      <c r="AB9505" s="1618"/>
      <c r="AC9505" s="1507">
        <f t="shared" si="3438"/>
        <v>5</v>
      </c>
      <c r="AD9505" s="1508">
        <f t="shared" si="3439"/>
        <v>88.364999999999995</v>
      </c>
      <c r="AE9505" s="14">
        <f t="shared" si="3440"/>
        <v>-1500.5666666666666</v>
      </c>
      <c r="AF9505" s="14">
        <f t="shared" si="3441"/>
        <v>0</v>
      </c>
      <c r="AG9505" s="14" t="e">
        <f t="shared" si="3442"/>
        <v>#DIV/0!</v>
      </c>
      <c r="AH9505" s="14" t="e">
        <f t="shared" si="3443"/>
        <v>#DIV/0!</v>
      </c>
      <c r="AI9505" s="14">
        <f t="shared" si="3444"/>
        <v>5</v>
      </c>
      <c r="AJ9505" s="1618"/>
    </row>
    <row r="9506" spans="1:36" ht="15.75">
      <c r="A9506" s="1617">
        <v>26</v>
      </c>
      <c r="B9506" s="1618" t="s">
        <v>5285</v>
      </c>
      <c r="C9506" s="1617" t="s">
        <v>66</v>
      </c>
      <c r="D9506" s="3175">
        <v>8.0519999999999996</v>
      </c>
      <c r="E9506" s="1618">
        <v>1200</v>
      </c>
      <c r="F9506" s="3146">
        <f t="shared" si="3436"/>
        <v>9662.4</v>
      </c>
      <c r="G9506" s="3172"/>
      <c r="H9506" s="3173">
        <f t="shared" si="3437"/>
        <v>0</v>
      </c>
      <c r="I9506" s="3157">
        <v>44831</v>
      </c>
      <c r="J9506" s="3157"/>
      <c r="K9506" s="1618"/>
      <c r="L9506" s="1617"/>
      <c r="M9506" s="3163"/>
      <c r="N9506" s="1618">
        <v>0</v>
      </c>
      <c r="O9506" s="1618">
        <v>0</v>
      </c>
      <c r="P9506" s="1618">
        <v>0</v>
      </c>
      <c r="Q9506" s="1618"/>
      <c r="R9506" s="1618"/>
      <c r="S9506" s="1618"/>
      <c r="T9506" s="1618"/>
      <c r="U9506" s="1618"/>
      <c r="V9506" s="1618"/>
      <c r="W9506" s="1618"/>
      <c r="X9506" s="1618"/>
      <c r="Y9506" s="1618"/>
      <c r="Z9506" s="1618"/>
      <c r="AA9506" s="1618"/>
      <c r="AB9506" s="1618"/>
      <c r="AC9506" s="1507">
        <f t="shared" si="3438"/>
        <v>1200</v>
      </c>
      <c r="AD9506" s="1508">
        <f t="shared" si="3439"/>
        <v>9662.4</v>
      </c>
      <c r="AE9506" s="14">
        <f t="shared" si="3440"/>
        <v>-1500.5666666666666</v>
      </c>
      <c r="AF9506" s="14">
        <f t="shared" si="3441"/>
        <v>0</v>
      </c>
      <c r="AG9506" s="14" t="e">
        <f t="shared" si="3442"/>
        <v>#DIV/0!</v>
      </c>
      <c r="AH9506" s="14" t="e">
        <f t="shared" si="3443"/>
        <v>#DIV/0!</v>
      </c>
      <c r="AI9506" s="14">
        <f t="shared" si="3444"/>
        <v>1200</v>
      </c>
      <c r="AJ9506" s="1618"/>
    </row>
    <row r="9507" spans="1:36" ht="31.5">
      <c r="A9507" s="1617">
        <v>27</v>
      </c>
      <c r="B9507" s="1618" t="s">
        <v>5286</v>
      </c>
      <c r="C9507" s="1617" t="s">
        <v>66</v>
      </c>
      <c r="D9507" s="3174">
        <v>3.6764999999999999</v>
      </c>
      <c r="E9507" s="1618">
        <v>1000</v>
      </c>
      <c r="F9507" s="3146">
        <f t="shared" si="3436"/>
        <v>3676.5</v>
      </c>
      <c r="G9507" s="3172"/>
      <c r="H9507" s="3173">
        <f t="shared" si="3437"/>
        <v>0</v>
      </c>
      <c r="I9507" s="3157">
        <v>44831</v>
      </c>
      <c r="J9507" s="3157"/>
      <c r="K9507" s="1618"/>
      <c r="L9507" s="1617"/>
      <c r="M9507" s="3163"/>
      <c r="N9507" s="1618">
        <v>0</v>
      </c>
      <c r="O9507" s="1618">
        <v>0</v>
      </c>
      <c r="P9507" s="1618">
        <v>4</v>
      </c>
      <c r="Q9507" s="1618"/>
      <c r="R9507" s="1618"/>
      <c r="S9507" s="1618"/>
      <c r="T9507" s="1618"/>
      <c r="U9507" s="1618"/>
      <c r="V9507" s="1618"/>
      <c r="W9507" s="1618"/>
      <c r="X9507" s="1618"/>
      <c r="Y9507" s="1618"/>
      <c r="Z9507" s="1618"/>
      <c r="AA9507" s="1618"/>
      <c r="AB9507" s="1618"/>
      <c r="AC9507" s="1507">
        <f t="shared" si="3438"/>
        <v>996</v>
      </c>
      <c r="AD9507" s="1508">
        <f t="shared" si="3439"/>
        <v>3661.7939999999999</v>
      </c>
      <c r="AE9507" s="14">
        <f t="shared" si="3440"/>
        <v>-1500.5666666666666</v>
      </c>
      <c r="AF9507" s="14">
        <f t="shared" si="3441"/>
        <v>1.3333333333333333</v>
      </c>
      <c r="AG9507" s="14">
        <f t="shared" si="3442"/>
        <v>747</v>
      </c>
      <c r="AH9507" s="14">
        <f t="shared" si="3443"/>
        <v>2247.5666666666666</v>
      </c>
      <c r="AI9507" s="14">
        <f t="shared" si="3444"/>
        <v>2996.7555555555555</v>
      </c>
      <c r="AJ9507" s="1618"/>
    </row>
    <row r="9508" spans="1:36" ht="31.5">
      <c r="A9508" s="1617">
        <v>28</v>
      </c>
      <c r="B9508" s="1618" t="s">
        <v>5329</v>
      </c>
      <c r="C9508" s="1617" t="s">
        <v>66</v>
      </c>
      <c r="D9508" s="3174">
        <v>1.0490999999999999</v>
      </c>
      <c r="E9508" s="1618">
        <v>300</v>
      </c>
      <c r="F9508" s="3146">
        <f t="shared" si="3436"/>
        <v>314.72999999999996</v>
      </c>
      <c r="G9508" s="3172"/>
      <c r="H9508" s="3173">
        <f t="shared" si="3437"/>
        <v>0</v>
      </c>
      <c r="I9508" s="3157">
        <v>44831</v>
      </c>
      <c r="J9508" s="3157"/>
      <c r="K9508" s="1618"/>
      <c r="L9508" s="1617"/>
      <c r="M9508" s="3163"/>
      <c r="N9508" s="1618">
        <v>0</v>
      </c>
      <c r="O9508" s="1618">
        <v>0</v>
      </c>
      <c r="P9508" s="1618">
        <v>0</v>
      </c>
      <c r="Q9508" s="1618"/>
      <c r="R9508" s="1618"/>
      <c r="S9508" s="1618"/>
      <c r="T9508" s="1618"/>
      <c r="U9508" s="1618"/>
      <c r="V9508" s="1618"/>
      <c r="W9508" s="1618"/>
      <c r="X9508" s="1618"/>
      <c r="Y9508" s="1618"/>
      <c r="Z9508" s="1618"/>
      <c r="AA9508" s="1618"/>
      <c r="AB9508" s="1618"/>
      <c r="AC9508" s="1507">
        <f t="shared" si="3438"/>
        <v>300</v>
      </c>
      <c r="AD9508" s="1508">
        <f t="shared" si="3439"/>
        <v>314.72999999999996</v>
      </c>
      <c r="AE9508" s="14">
        <f t="shared" si="3440"/>
        <v>-1500.5666666666666</v>
      </c>
      <c r="AF9508" s="14">
        <f t="shared" si="3441"/>
        <v>0</v>
      </c>
      <c r="AG9508" s="14" t="e">
        <f t="shared" si="3442"/>
        <v>#DIV/0!</v>
      </c>
      <c r="AH9508" s="14" t="e">
        <f t="shared" si="3443"/>
        <v>#DIV/0!</v>
      </c>
      <c r="AI9508" s="14">
        <f t="shared" si="3444"/>
        <v>300</v>
      </c>
      <c r="AJ9508" s="1618"/>
    </row>
    <row r="9509" spans="1:36" ht="15.75">
      <c r="A9509" s="1617">
        <v>29</v>
      </c>
      <c r="B9509" s="1618" t="s">
        <v>5906</v>
      </c>
      <c r="C9509" s="1617" t="s">
        <v>66</v>
      </c>
      <c r="D9509" s="3171">
        <v>0</v>
      </c>
      <c r="E9509" s="1618">
        <v>58</v>
      </c>
      <c r="F9509" s="3146">
        <f t="shared" si="3436"/>
        <v>0</v>
      </c>
      <c r="G9509" s="3172"/>
      <c r="H9509" s="3173">
        <f t="shared" si="3437"/>
        <v>0</v>
      </c>
      <c r="I9509" s="3157">
        <v>44839</v>
      </c>
      <c r="J9509" s="3157"/>
      <c r="K9509" s="1618"/>
      <c r="L9509" s="1617"/>
      <c r="M9509" s="3163"/>
      <c r="N9509" s="1618">
        <v>1</v>
      </c>
      <c r="O9509" s="1618">
        <v>1</v>
      </c>
      <c r="P9509" s="1618">
        <v>11</v>
      </c>
      <c r="Q9509" s="1618"/>
      <c r="R9509" s="1618"/>
      <c r="S9509" s="1618"/>
      <c r="T9509" s="1618"/>
      <c r="U9509" s="1618"/>
      <c r="V9509" s="1618"/>
      <c r="W9509" s="1618"/>
      <c r="X9509" s="1618"/>
      <c r="Y9509" s="1618"/>
      <c r="Z9509" s="1618"/>
      <c r="AA9509" s="1618"/>
      <c r="AB9509" s="1618"/>
      <c r="AC9509" s="1507">
        <f t="shared" si="3438"/>
        <v>45</v>
      </c>
      <c r="AD9509" s="1508">
        <f t="shared" si="3439"/>
        <v>0</v>
      </c>
      <c r="AE9509" s="14">
        <f t="shared" si="3440"/>
        <v>-1500.5666666666666</v>
      </c>
      <c r="AF9509" s="14">
        <f t="shared" si="3441"/>
        <v>4.333333333333333</v>
      </c>
      <c r="AG9509" s="14">
        <f t="shared" si="3442"/>
        <v>10.384615384615385</v>
      </c>
      <c r="AH9509" s="14">
        <f t="shared" si="3443"/>
        <v>1510.9512820512821</v>
      </c>
      <c r="AI9509" s="14">
        <f t="shared" si="3444"/>
        <v>6547.4555555555553</v>
      </c>
      <c r="AJ9509" s="1618"/>
    </row>
    <row r="9510" spans="1:36" ht="15.75">
      <c r="A9510" s="1617">
        <v>30</v>
      </c>
      <c r="B9510" s="1618" t="s">
        <v>5919</v>
      </c>
      <c r="C9510" s="1617" t="s">
        <v>66</v>
      </c>
      <c r="D9510" s="3171">
        <v>0</v>
      </c>
      <c r="E9510" s="1618">
        <v>38</v>
      </c>
      <c r="F9510" s="3146">
        <f t="shared" si="3436"/>
        <v>0</v>
      </c>
      <c r="G9510" s="3172"/>
      <c r="H9510" s="3173">
        <f t="shared" si="3437"/>
        <v>0</v>
      </c>
      <c r="I9510" s="3157">
        <v>44839</v>
      </c>
      <c r="J9510" s="3157"/>
      <c r="K9510" s="1618"/>
      <c r="L9510" s="1617"/>
      <c r="M9510" s="3163"/>
      <c r="N9510" s="1618">
        <v>0</v>
      </c>
      <c r="O9510" s="1618">
        <v>0</v>
      </c>
      <c r="P9510" s="1618">
        <v>0</v>
      </c>
      <c r="Q9510" s="1618"/>
      <c r="R9510" s="1618"/>
      <c r="S9510" s="1618"/>
      <c r="T9510" s="1618"/>
      <c r="U9510" s="1618"/>
      <c r="V9510" s="1618"/>
      <c r="W9510" s="1618"/>
      <c r="X9510" s="1618"/>
      <c r="Y9510" s="1618"/>
      <c r="Z9510" s="1618"/>
      <c r="AA9510" s="1618"/>
      <c r="AB9510" s="1618"/>
      <c r="AC9510" s="1507">
        <f t="shared" si="3438"/>
        <v>38</v>
      </c>
      <c r="AD9510" s="1508">
        <f t="shared" si="3439"/>
        <v>0</v>
      </c>
      <c r="AE9510" s="14">
        <f t="shared" si="3440"/>
        <v>-1500.5666666666666</v>
      </c>
      <c r="AF9510" s="14">
        <f t="shared" si="3441"/>
        <v>0</v>
      </c>
      <c r="AG9510" s="14" t="e">
        <f t="shared" si="3442"/>
        <v>#DIV/0!</v>
      </c>
      <c r="AH9510" s="14" t="e">
        <f t="shared" si="3443"/>
        <v>#DIV/0!</v>
      </c>
      <c r="AI9510" s="14">
        <f t="shared" si="3444"/>
        <v>38</v>
      </c>
      <c r="AJ9510" s="1618"/>
    </row>
    <row r="9511" spans="1:36" ht="15.75">
      <c r="A9511" s="1617">
        <v>31</v>
      </c>
      <c r="B9511" s="1618" t="s">
        <v>5855</v>
      </c>
      <c r="C9511" s="1617" t="s">
        <v>66</v>
      </c>
      <c r="D9511" s="3171">
        <v>0</v>
      </c>
      <c r="E9511" s="1618">
        <v>65</v>
      </c>
      <c r="F9511" s="3146">
        <f t="shared" si="3436"/>
        <v>0</v>
      </c>
      <c r="G9511" s="3172"/>
      <c r="H9511" s="3173">
        <f t="shared" si="3437"/>
        <v>0</v>
      </c>
      <c r="I9511" s="3157">
        <v>44839</v>
      </c>
      <c r="J9511" s="3157">
        <v>45047</v>
      </c>
      <c r="K9511" s="1618"/>
      <c r="L9511" s="1617"/>
      <c r="M9511" s="3163"/>
      <c r="N9511" s="1618">
        <v>2</v>
      </c>
      <c r="O9511" s="1618">
        <v>0</v>
      </c>
      <c r="P9511" s="1618">
        <v>0</v>
      </c>
      <c r="Q9511" s="1618"/>
      <c r="R9511" s="1618"/>
      <c r="S9511" s="1618"/>
      <c r="T9511" s="1618"/>
      <c r="U9511" s="1618"/>
      <c r="V9511" s="1618"/>
      <c r="W9511" s="1618"/>
      <c r="X9511" s="1618"/>
      <c r="Y9511" s="1618"/>
      <c r="Z9511" s="1618"/>
      <c r="AA9511" s="1618"/>
      <c r="AB9511" s="1618"/>
      <c r="AC9511" s="1507">
        <f t="shared" si="3438"/>
        <v>63</v>
      </c>
      <c r="AD9511" s="1508">
        <f t="shared" si="3439"/>
        <v>0</v>
      </c>
      <c r="AE9511" s="14">
        <f t="shared" si="3440"/>
        <v>1</v>
      </c>
      <c r="AF9511" s="14">
        <f t="shared" si="3441"/>
        <v>0.66666666666666663</v>
      </c>
      <c r="AG9511" s="14">
        <f t="shared" si="3442"/>
        <v>94.5</v>
      </c>
      <c r="AH9511" s="14">
        <f t="shared" si="3443"/>
        <v>93.5</v>
      </c>
      <c r="AI9511" s="14">
        <f t="shared" si="3444"/>
        <v>62.333333333333336</v>
      </c>
      <c r="AJ9511" s="1618"/>
    </row>
    <row r="9512" spans="1:36" ht="15.75">
      <c r="A9512" s="1617">
        <v>32</v>
      </c>
      <c r="B9512" s="1618" t="s">
        <v>959</v>
      </c>
      <c r="C9512" s="1617" t="s">
        <v>66</v>
      </c>
      <c r="D9512" s="3171">
        <v>0</v>
      </c>
      <c r="E9512" s="1618">
        <v>438</v>
      </c>
      <c r="F9512" s="3146">
        <f t="shared" si="3436"/>
        <v>0</v>
      </c>
      <c r="G9512" s="3172"/>
      <c r="H9512" s="3173">
        <f t="shared" si="3437"/>
        <v>0</v>
      </c>
      <c r="I9512" s="3157">
        <v>44839</v>
      </c>
      <c r="J9512" s="3157"/>
      <c r="K9512" s="1618"/>
      <c r="L9512" s="1617"/>
      <c r="M9512" s="3163"/>
      <c r="N9512" s="1618">
        <v>36</v>
      </c>
      <c r="O9512" s="1618">
        <v>24</v>
      </c>
      <c r="P9512" s="1618">
        <v>23</v>
      </c>
      <c r="Q9512" s="1618"/>
      <c r="R9512" s="1618"/>
      <c r="S9512" s="1618"/>
      <c r="T9512" s="1618"/>
      <c r="U9512" s="1618"/>
      <c r="V9512" s="1618"/>
      <c r="W9512" s="1618"/>
      <c r="X9512" s="1618"/>
      <c r="Y9512" s="1618"/>
      <c r="Z9512" s="1618"/>
      <c r="AA9512" s="1618"/>
      <c r="AB9512" s="1618"/>
      <c r="AC9512" s="1507">
        <f t="shared" si="3438"/>
        <v>355</v>
      </c>
      <c r="AD9512" s="1508">
        <f t="shared" si="3439"/>
        <v>0</v>
      </c>
      <c r="AE9512" s="14">
        <f t="shared" si="3440"/>
        <v>-1500.5666666666666</v>
      </c>
      <c r="AF9512" s="14">
        <f t="shared" si="3441"/>
        <v>27.666666666666668</v>
      </c>
      <c r="AG9512" s="14">
        <f t="shared" si="3442"/>
        <v>12.831325301204819</v>
      </c>
      <c r="AH9512" s="14">
        <f t="shared" si="3443"/>
        <v>1513.3979919678713</v>
      </c>
      <c r="AI9512" s="14">
        <f t="shared" si="3444"/>
        <v>41870.677777777775</v>
      </c>
      <c r="AJ9512" s="1618"/>
    </row>
    <row r="9513" spans="1:36" ht="15.75">
      <c r="A9513" s="1617">
        <v>38</v>
      </c>
      <c r="B9513" s="1618" t="s">
        <v>5427</v>
      </c>
      <c r="C9513" s="1617" t="s">
        <v>66</v>
      </c>
      <c r="D9513" s="3155">
        <v>30.34</v>
      </c>
      <c r="E9513" s="1618">
        <v>66</v>
      </c>
      <c r="F9513" s="3146">
        <f t="shared" ref="F9513:F9536" si="3445">D9513*E9513</f>
        <v>2002.44</v>
      </c>
      <c r="G9513" s="3170"/>
      <c r="H9513" s="3173">
        <f t="shared" ref="H9513:H9536" si="3446">D9513*G9513</f>
        <v>0</v>
      </c>
      <c r="I9513" s="3157">
        <v>44846</v>
      </c>
      <c r="J9513" s="3157">
        <v>45717</v>
      </c>
      <c r="K9513" s="1618"/>
      <c r="L9513" s="1934">
        <v>860</v>
      </c>
      <c r="M9513" s="1940">
        <v>44841</v>
      </c>
      <c r="N9513" s="1618">
        <v>14</v>
      </c>
      <c r="O9513" s="1618">
        <v>24</v>
      </c>
      <c r="P9513" s="1618">
        <v>10</v>
      </c>
      <c r="Q9513" s="1618"/>
      <c r="R9513" s="1618"/>
      <c r="S9513" s="1618"/>
      <c r="T9513" s="1618"/>
      <c r="U9513" s="1618"/>
      <c r="V9513" s="1618"/>
      <c r="W9513" s="3147"/>
      <c r="X9513" s="1618"/>
      <c r="Y9513" s="1618"/>
      <c r="Z9513" s="1618"/>
      <c r="AA9513" s="1618"/>
      <c r="AB9513" s="1618"/>
      <c r="AC9513" s="1507">
        <f t="shared" ref="AC9513:AC9538" si="3447">E9513+G9513-N9513-O9513-AA9513-P9513-Q9513-R9513-S9513-T9513-U9513-V9513-W9513-X9513-Y9513</f>
        <v>18</v>
      </c>
      <c r="AD9513" s="1508">
        <f t="shared" ref="AD9513:AD9536" si="3448">D9513*AC9513</f>
        <v>546.12</v>
      </c>
      <c r="AE9513" s="14">
        <f t="shared" ref="AE9513:AE9538" si="3449">(J9513-"01.04.2023")/30</f>
        <v>23.333333333333332</v>
      </c>
      <c r="AF9513" s="14">
        <f t="shared" ref="AF9513:AF9538" si="3450">(N9513+O9513+P9513+Q9513+R9513+S9513+T9513+U9513+V9513+W9513+X9513+Y9513)/3</f>
        <v>16</v>
      </c>
      <c r="AG9513" s="14">
        <f t="shared" ref="AG9513:AG9536" si="3451">AC9513/AF9513</f>
        <v>1.125</v>
      </c>
      <c r="AH9513" s="14">
        <f t="shared" ref="AH9513:AH9536" si="3452">AG9513-AE9513</f>
        <v>-22.208333333333332</v>
      </c>
      <c r="AI9513" s="14">
        <f t="shared" ref="AI9513:AI9538" si="3453">AC9513-(AE9513*AF9513)</f>
        <v>-355.33333333333331</v>
      </c>
      <c r="AJ9513" s="1618"/>
    </row>
    <row r="9514" spans="1:36" ht="15.75">
      <c r="A9514" s="1617">
        <v>40</v>
      </c>
      <c r="B9514" s="1618" t="s">
        <v>6910</v>
      </c>
      <c r="C9514" s="1617" t="s">
        <v>66</v>
      </c>
      <c r="D9514" s="3155">
        <v>1</v>
      </c>
      <c r="E9514" s="1618">
        <v>1000</v>
      </c>
      <c r="F9514" s="3146">
        <f t="shared" si="3445"/>
        <v>1000</v>
      </c>
      <c r="G9514" s="3170"/>
      <c r="H9514" s="3173">
        <f t="shared" si="3446"/>
        <v>0</v>
      </c>
      <c r="I9514" s="3157">
        <v>44916</v>
      </c>
      <c r="J9514" s="3157">
        <v>45536</v>
      </c>
      <c r="K9514" s="1618"/>
      <c r="L9514" s="1934"/>
      <c r="M9514" s="1940"/>
      <c r="N9514" s="1618">
        <v>0</v>
      </c>
      <c r="O9514" s="1618">
        <v>0</v>
      </c>
      <c r="P9514" s="1618">
        <v>0</v>
      </c>
      <c r="Q9514" s="1618"/>
      <c r="R9514" s="1618"/>
      <c r="S9514" s="1618"/>
      <c r="T9514" s="1618"/>
      <c r="U9514" s="1618"/>
      <c r="V9514" s="1618"/>
      <c r="W9514" s="3147"/>
      <c r="X9514" s="1618"/>
      <c r="Y9514" s="1618"/>
      <c r="Z9514" s="1618"/>
      <c r="AA9514" s="1618"/>
      <c r="AB9514" s="1618"/>
      <c r="AC9514" s="1507">
        <f t="shared" si="3447"/>
        <v>1000</v>
      </c>
      <c r="AD9514" s="1508">
        <f t="shared" si="3448"/>
        <v>1000</v>
      </c>
      <c r="AE9514" s="14">
        <f t="shared" si="3449"/>
        <v>17.3</v>
      </c>
      <c r="AF9514" s="14">
        <f t="shared" si="3450"/>
        <v>0</v>
      </c>
      <c r="AG9514" s="14" t="e">
        <f t="shared" si="3451"/>
        <v>#DIV/0!</v>
      </c>
      <c r="AH9514" s="14" t="e">
        <f t="shared" si="3452"/>
        <v>#DIV/0!</v>
      </c>
      <c r="AI9514" s="14">
        <f t="shared" si="3453"/>
        <v>1000</v>
      </c>
      <c r="AJ9514" s="1618"/>
    </row>
    <row r="9515" spans="1:36" ht="15.75">
      <c r="A9515" s="1617">
        <v>41</v>
      </c>
      <c r="B9515" s="1618" t="s">
        <v>6911</v>
      </c>
      <c r="C9515" s="1617" t="s">
        <v>66</v>
      </c>
      <c r="D9515" s="3155">
        <v>1</v>
      </c>
      <c r="E9515" s="1618">
        <v>1000</v>
      </c>
      <c r="F9515" s="3146">
        <f t="shared" si="3445"/>
        <v>1000</v>
      </c>
      <c r="G9515" s="3170"/>
      <c r="H9515" s="3173">
        <f t="shared" si="3446"/>
        <v>0</v>
      </c>
      <c r="I9515" s="3157">
        <v>44916</v>
      </c>
      <c r="J9515" s="3157">
        <v>46204</v>
      </c>
      <c r="K9515" s="1618"/>
      <c r="L9515" s="1934"/>
      <c r="M9515" s="1940"/>
      <c r="N9515" s="1618">
        <v>0</v>
      </c>
      <c r="O9515" s="1618">
        <v>0</v>
      </c>
      <c r="P9515" s="1618">
        <v>200</v>
      </c>
      <c r="Q9515" s="1618"/>
      <c r="R9515" s="1618"/>
      <c r="S9515" s="1618"/>
      <c r="T9515" s="1618"/>
      <c r="U9515" s="1618"/>
      <c r="V9515" s="1618"/>
      <c r="W9515" s="3147"/>
      <c r="X9515" s="1618"/>
      <c r="Y9515" s="1618"/>
      <c r="Z9515" s="1618"/>
      <c r="AA9515" s="1618"/>
      <c r="AB9515" s="1618"/>
      <c r="AC9515" s="1507">
        <f t="shared" si="3447"/>
        <v>800</v>
      </c>
      <c r="AD9515" s="1508">
        <f t="shared" si="3448"/>
        <v>800</v>
      </c>
      <c r="AE9515" s="14">
        <f t="shared" si="3449"/>
        <v>39.56666666666667</v>
      </c>
      <c r="AF9515" s="14">
        <f t="shared" si="3450"/>
        <v>66.666666666666671</v>
      </c>
      <c r="AG9515" s="14">
        <f t="shared" si="3451"/>
        <v>12</v>
      </c>
      <c r="AH9515" s="14">
        <f t="shared" si="3452"/>
        <v>-27.56666666666667</v>
      </c>
      <c r="AI9515" s="14">
        <f t="shared" si="3453"/>
        <v>-1837.7777777777783</v>
      </c>
      <c r="AJ9515" s="1618"/>
    </row>
    <row r="9516" spans="1:36" ht="15.75">
      <c r="A9516" s="1617">
        <v>42</v>
      </c>
      <c r="B9516" s="1618" t="s">
        <v>6911</v>
      </c>
      <c r="C9516" s="1617" t="s">
        <v>66</v>
      </c>
      <c r="D9516" s="3155">
        <v>1</v>
      </c>
      <c r="E9516" s="1618">
        <v>900</v>
      </c>
      <c r="F9516" s="3146">
        <f t="shared" si="3445"/>
        <v>900</v>
      </c>
      <c r="G9516" s="3170"/>
      <c r="H9516" s="3173">
        <f t="shared" si="3446"/>
        <v>0</v>
      </c>
      <c r="I9516" s="3157">
        <v>44916</v>
      </c>
      <c r="J9516" s="3157">
        <v>45139</v>
      </c>
      <c r="K9516" s="1618"/>
      <c r="L9516" s="1934"/>
      <c r="M9516" s="1940"/>
      <c r="N9516" s="1618">
        <v>290</v>
      </c>
      <c r="O9516" s="1618">
        <v>390</v>
      </c>
      <c r="P9516" s="1618">
        <v>160</v>
      </c>
      <c r="Q9516" s="1618"/>
      <c r="R9516" s="1618"/>
      <c r="S9516" s="1618"/>
      <c r="T9516" s="1618"/>
      <c r="U9516" s="1618"/>
      <c r="V9516" s="1618"/>
      <c r="W9516" s="3147"/>
      <c r="X9516" s="1618"/>
      <c r="Y9516" s="1618"/>
      <c r="Z9516" s="1618"/>
      <c r="AA9516" s="1618"/>
      <c r="AB9516" s="1618"/>
      <c r="AC9516" s="1507">
        <f t="shared" si="3447"/>
        <v>60</v>
      </c>
      <c r="AD9516" s="1508">
        <f t="shared" si="3448"/>
        <v>60</v>
      </c>
      <c r="AE9516" s="14">
        <f t="shared" si="3449"/>
        <v>4.0666666666666664</v>
      </c>
      <c r="AF9516" s="14">
        <f t="shared" si="3450"/>
        <v>280</v>
      </c>
      <c r="AG9516" s="14">
        <f t="shared" si="3451"/>
        <v>0.21428571428571427</v>
      </c>
      <c r="AH9516" s="14">
        <f t="shared" si="3452"/>
        <v>-3.852380952380952</v>
      </c>
      <c r="AI9516" s="14">
        <f t="shared" si="3453"/>
        <v>-1078.6666666666665</v>
      </c>
      <c r="AJ9516" s="1618"/>
    </row>
    <row r="9517" spans="1:36" ht="15.75">
      <c r="A9517" s="1617">
        <v>43</v>
      </c>
      <c r="B9517" s="1618" t="s">
        <v>7032</v>
      </c>
      <c r="C9517" s="1617" t="s">
        <v>66</v>
      </c>
      <c r="D9517" s="3155">
        <v>1</v>
      </c>
      <c r="E9517" s="1618">
        <v>180</v>
      </c>
      <c r="F9517" s="3146">
        <f t="shared" si="3445"/>
        <v>180</v>
      </c>
      <c r="G9517" s="3170"/>
      <c r="H9517" s="3173">
        <f t="shared" si="3446"/>
        <v>0</v>
      </c>
      <c r="I9517" s="3157">
        <v>44916</v>
      </c>
      <c r="J9517" s="3157">
        <v>45170</v>
      </c>
      <c r="K9517" s="1618"/>
      <c r="L9517" s="1934"/>
      <c r="M9517" s="1940"/>
      <c r="N9517" s="1618">
        <v>28</v>
      </c>
      <c r="O9517" s="1618">
        <v>60</v>
      </c>
      <c r="P9517" s="1618">
        <v>50</v>
      </c>
      <c r="Q9517" s="1618"/>
      <c r="R9517" s="1618"/>
      <c r="S9517" s="1618"/>
      <c r="T9517" s="1618"/>
      <c r="U9517" s="1618"/>
      <c r="V9517" s="1618"/>
      <c r="W9517" s="3147"/>
      <c r="X9517" s="1618"/>
      <c r="Y9517" s="1618"/>
      <c r="Z9517" s="1618"/>
      <c r="AA9517" s="1618"/>
      <c r="AB9517" s="1618"/>
      <c r="AC9517" s="1507">
        <f t="shared" si="3447"/>
        <v>42</v>
      </c>
      <c r="AD9517" s="1508">
        <f t="shared" si="3448"/>
        <v>42</v>
      </c>
      <c r="AE9517" s="14">
        <f t="shared" si="3449"/>
        <v>5.0999999999999996</v>
      </c>
      <c r="AF9517" s="14">
        <f t="shared" si="3450"/>
        <v>46</v>
      </c>
      <c r="AG9517" s="14">
        <f t="shared" si="3451"/>
        <v>0.91304347826086951</v>
      </c>
      <c r="AH9517" s="14">
        <f t="shared" si="3452"/>
        <v>-4.1869565217391305</v>
      </c>
      <c r="AI9517" s="14">
        <f t="shared" si="3453"/>
        <v>-192.6</v>
      </c>
      <c r="AJ9517" s="1618"/>
    </row>
    <row r="9518" spans="1:36" ht="15.75">
      <c r="A9518" s="1617">
        <v>44</v>
      </c>
      <c r="B9518" s="1618" t="s">
        <v>6912</v>
      </c>
      <c r="C9518" s="1617" t="s">
        <v>66</v>
      </c>
      <c r="D9518" s="3155">
        <v>1</v>
      </c>
      <c r="E9518" s="1618">
        <v>1000</v>
      </c>
      <c r="F9518" s="3146">
        <f t="shared" si="3445"/>
        <v>1000</v>
      </c>
      <c r="G9518" s="3170"/>
      <c r="H9518" s="3173">
        <f t="shared" si="3446"/>
        <v>0</v>
      </c>
      <c r="I9518" s="3157">
        <v>44916</v>
      </c>
      <c r="J9518" s="3157">
        <v>45536</v>
      </c>
      <c r="K9518" s="1618"/>
      <c r="L9518" s="1934"/>
      <c r="M9518" s="1940"/>
      <c r="N9518" s="1618">
        <v>0</v>
      </c>
      <c r="O9518" s="1618">
        <v>0</v>
      </c>
      <c r="P9518" s="1618">
        <v>0</v>
      </c>
      <c r="Q9518" s="1618"/>
      <c r="R9518" s="1618"/>
      <c r="S9518" s="1618"/>
      <c r="T9518" s="1618"/>
      <c r="U9518" s="1618"/>
      <c r="V9518" s="1618"/>
      <c r="W9518" s="3147"/>
      <c r="X9518" s="1618"/>
      <c r="Y9518" s="1618"/>
      <c r="Z9518" s="1618"/>
      <c r="AA9518" s="1618"/>
      <c r="AB9518" s="1618"/>
      <c r="AC9518" s="1507">
        <f t="shared" si="3447"/>
        <v>1000</v>
      </c>
      <c r="AD9518" s="1508">
        <f t="shared" si="3448"/>
        <v>1000</v>
      </c>
      <c r="AE9518" s="14">
        <f t="shared" si="3449"/>
        <v>17.3</v>
      </c>
      <c r="AF9518" s="14">
        <f t="shared" si="3450"/>
        <v>0</v>
      </c>
      <c r="AG9518" s="14" t="e">
        <f t="shared" si="3451"/>
        <v>#DIV/0!</v>
      </c>
      <c r="AH9518" s="14" t="e">
        <f t="shared" si="3452"/>
        <v>#DIV/0!</v>
      </c>
      <c r="AI9518" s="14">
        <f t="shared" si="3453"/>
        <v>1000</v>
      </c>
      <c r="AJ9518" s="1618"/>
    </row>
    <row r="9519" spans="1:36" ht="15.75">
      <c r="A9519" s="1617">
        <v>45</v>
      </c>
      <c r="B9519" s="1618" t="s">
        <v>6912</v>
      </c>
      <c r="C9519" s="1617" t="s">
        <v>66</v>
      </c>
      <c r="D9519" s="3155">
        <v>1</v>
      </c>
      <c r="E9519" s="1618">
        <v>675</v>
      </c>
      <c r="F9519" s="3146">
        <f t="shared" si="3445"/>
        <v>675</v>
      </c>
      <c r="G9519" s="3170"/>
      <c r="H9519" s="3173">
        <f t="shared" si="3446"/>
        <v>0</v>
      </c>
      <c r="I9519" s="3157">
        <v>44916</v>
      </c>
      <c r="J9519" s="3157">
        <v>45270</v>
      </c>
      <c r="K9519" s="1618"/>
      <c r="L9519" s="1934"/>
      <c r="M9519" s="1940"/>
      <c r="N9519" s="1618">
        <v>140</v>
      </c>
      <c r="O9519" s="1618">
        <v>190</v>
      </c>
      <c r="P9519" s="1618">
        <v>160</v>
      </c>
      <c r="Q9519" s="1618"/>
      <c r="R9519" s="1618"/>
      <c r="S9519" s="1618"/>
      <c r="T9519" s="1618"/>
      <c r="U9519" s="1618"/>
      <c r="V9519" s="1618"/>
      <c r="W9519" s="3147"/>
      <c r="X9519" s="1618"/>
      <c r="Y9519" s="1618"/>
      <c r="Z9519" s="1618"/>
      <c r="AA9519" s="1618"/>
      <c r="AB9519" s="1618"/>
      <c r="AC9519" s="1507">
        <f t="shared" si="3447"/>
        <v>185</v>
      </c>
      <c r="AD9519" s="1508">
        <f t="shared" si="3448"/>
        <v>185</v>
      </c>
      <c r="AE9519" s="14">
        <f t="shared" si="3449"/>
        <v>8.4333333333333336</v>
      </c>
      <c r="AF9519" s="14">
        <f t="shared" si="3450"/>
        <v>163.33333333333334</v>
      </c>
      <c r="AG9519" s="14">
        <f t="shared" si="3451"/>
        <v>1.1326530612244898</v>
      </c>
      <c r="AH9519" s="14">
        <f t="shared" si="3452"/>
        <v>-7.3006802721088437</v>
      </c>
      <c r="AI9519" s="14">
        <f t="shared" si="3453"/>
        <v>-1192.4444444444446</v>
      </c>
      <c r="AJ9519" s="1618"/>
    </row>
    <row r="9520" spans="1:36" ht="15.75">
      <c r="A9520" s="1617">
        <v>46</v>
      </c>
      <c r="B9520" s="1618" t="s">
        <v>6913</v>
      </c>
      <c r="C9520" s="1617" t="s">
        <v>66</v>
      </c>
      <c r="D9520" s="3155">
        <v>1</v>
      </c>
      <c r="E9520" s="1618">
        <v>1000</v>
      </c>
      <c r="F9520" s="3146">
        <f t="shared" si="3445"/>
        <v>1000</v>
      </c>
      <c r="G9520" s="3170"/>
      <c r="H9520" s="3173">
        <f t="shared" si="3446"/>
        <v>0</v>
      </c>
      <c r="I9520" s="3157">
        <v>44916</v>
      </c>
      <c r="J9520" s="3157">
        <v>45536</v>
      </c>
      <c r="K9520" s="1618"/>
      <c r="L9520" s="1934"/>
      <c r="M9520" s="1940"/>
      <c r="N9520" s="1618">
        <v>0</v>
      </c>
      <c r="O9520" s="1618">
        <v>0</v>
      </c>
      <c r="P9520" s="1618">
        <v>0</v>
      </c>
      <c r="Q9520" s="1618"/>
      <c r="R9520" s="1618"/>
      <c r="S9520" s="1618"/>
      <c r="T9520" s="1618"/>
      <c r="U9520" s="1618"/>
      <c r="V9520" s="1618"/>
      <c r="W9520" s="3147"/>
      <c r="X9520" s="1618"/>
      <c r="Y9520" s="1618"/>
      <c r="Z9520" s="1618"/>
      <c r="AA9520" s="1618"/>
      <c r="AB9520" s="1618"/>
      <c r="AC9520" s="1507">
        <f t="shared" si="3447"/>
        <v>1000</v>
      </c>
      <c r="AD9520" s="1508">
        <f t="shared" si="3448"/>
        <v>1000</v>
      </c>
      <c r="AE9520" s="14">
        <f t="shared" si="3449"/>
        <v>17.3</v>
      </c>
      <c r="AF9520" s="14">
        <f t="shared" si="3450"/>
        <v>0</v>
      </c>
      <c r="AG9520" s="14" t="e">
        <f t="shared" si="3451"/>
        <v>#DIV/0!</v>
      </c>
      <c r="AH9520" s="14" t="e">
        <f t="shared" si="3452"/>
        <v>#DIV/0!</v>
      </c>
      <c r="AI9520" s="14">
        <f t="shared" si="3453"/>
        <v>1000</v>
      </c>
      <c r="AJ9520" s="1618"/>
    </row>
    <row r="9521" spans="1:36" ht="15.75">
      <c r="A9521" s="1617">
        <v>47</v>
      </c>
      <c r="B9521" s="1618" t="s">
        <v>6914</v>
      </c>
      <c r="C9521" s="1617" t="s">
        <v>66</v>
      </c>
      <c r="D9521" s="3155">
        <v>1</v>
      </c>
      <c r="E9521" s="1618">
        <v>1000</v>
      </c>
      <c r="F9521" s="3146">
        <f t="shared" si="3445"/>
        <v>1000</v>
      </c>
      <c r="G9521" s="3170"/>
      <c r="H9521" s="3173">
        <f t="shared" si="3446"/>
        <v>0</v>
      </c>
      <c r="I9521" s="3157">
        <v>44916</v>
      </c>
      <c r="J9521" s="3157">
        <v>46204</v>
      </c>
      <c r="K9521" s="1618"/>
      <c r="L9521" s="1934"/>
      <c r="M9521" s="1940"/>
      <c r="N9521" s="1618">
        <v>0</v>
      </c>
      <c r="O9521" s="1618">
        <v>0</v>
      </c>
      <c r="P9521" s="1618">
        <v>0</v>
      </c>
      <c r="Q9521" s="1618"/>
      <c r="R9521" s="1618"/>
      <c r="S9521" s="1618"/>
      <c r="T9521" s="1618"/>
      <c r="U9521" s="1618"/>
      <c r="V9521" s="1618"/>
      <c r="W9521" s="3147"/>
      <c r="X9521" s="1618"/>
      <c r="Y9521" s="1618"/>
      <c r="Z9521" s="1618"/>
      <c r="AA9521" s="1618"/>
      <c r="AB9521" s="1618"/>
      <c r="AC9521" s="1507">
        <f t="shared" si="3447"/>
        <v>1000</v>
      </c>
      <c r="AD9521" s="1508">
        <f t="shared" si="3448"/>
        <v>1000</v>
      </c>
      <c r="AE9521" s="14">
        <f t="shared" si="3449"/>
        <v>39.56666666666667</v>
      </c>
      <c r="AF9521" s="14">
        <f t="shared" si="3450"/>
        <v>0</v>
      </c>
      <c r="AG9521" s="14" t="e">
        <f t="shared" si="3451"/>
        <v>#DIV/0!</v>
      </c>
      <c r="AH9521" s="14" t="e">
        <f t="shared" si="3452"/>
        <v>#DIV/0!</v>
      </c>
      <c r="AI9521" s="14">
        <f t="shared" si="3453"/>
        <v>1000</v>
      </c>
      <c r="AJ9521" s="1618"/>
    </row>
    <row r="9522" spans="1:36" ht="15.75">
      <c r="A9522" s="1617">
        <v>48</v>
      </c>
      <c r="B9522" s="1618" t="s">
        <v>6924</v>
      </c>
      <c r="C9522" s="1617" t="s">
        <v>66</v>
      </c>
      <c r="D9522" s="3155">
        <v>1</v>
      </c>
      <c r="E9522" s="1618">
        <v>2315</v>
      </c>
      <c r="F9522" s="3146">
        <f t="shared" si="3445"/>
        <v>2315</v>
      </c>
      <c r="G9522" s="3170"/>
      <c r="H9522" s="3173">
        <f t="shared" si="3446"/>
        <v>0</v>
      </c>
      <c r="I9522" s="3157">
        <v>44918</v>
      </c>
      <c r="J9522" s="3157">
        <v>45231</v>
      </c>
      <c r="K9522" s="1618"/>
      <c r="L9522" s="1934"/>
      <c r="M9522" s="1940"/>
      <c r="N9522" s="1618">
        <v>0</v>
      </c>
      <c r="O9522" s="1618">
        <v>0</v>
      </c>
      <c r="P9522" s="1618">
        <v>0</v>
      </c>
      <c r="Q9522" s="1618"/>
      <c r="R9522" s="1618"/>
      <c r="S9522" s="1618"/>
      <c r="T9522" s="1618"/>
      <c r="U9522" s="1618"/>
      <c r="V9522" s="1618"/>
      <c r="W9522" s="3147"/>
      <c r="X9522" s="1618"/>
      <c r="Y9522" s="1618"/>
      <c r="Z9522" s="1618"/>
      <c r="AA9522" s="1618"/>
      <c r="AB9522" s="1618"/>
      <c r="AC9522" s="1507">
        <f t="shared" si="3447"/>
        <v>2315</v>
      </c>
      <c r="AD9522" s="1508">
        <f t="shared" si="3448"/>
        <v>2315</v>
      </c>
      <c r="AE9522" s="14">
        <f t="shared" si="3449"/>
        <v>7.1333333333333337</v>
      </c>
      <c r="AF9522" s="14">
        <f t="shared" si="3450"/>
        <v>0</v>
      </c>
      <c r="AG9522" s="14" t="e">
        <f t="shared" si="3451"/>
        <v>#DIV/0!</v>
      </c>
      <c r="AH9522" s="14" t="e">
        <f t="shared" si="3452"/>
        <v>#DIV/0!</v>
      </c>
      <c r="AI9522" s="14">
        <f t="shared" si="3453"/>
        <v>2315</v>
      </c>
      <c r="AJ9522" s="1618"/>
    </row>
    <row r="9523" spans="1:36" s="2172" customFormat="1" ht="15.75">
      <c r="A9523" s="1617">
        <v>49</v>
      </c>
      <c r="B9523" s="1618" t="s">
        <v>6909</v>
      </c>
      <c r="C9523" s="1617" t="s">
        <v>66</v>
      </c>
      <c r="D9523" s="3155">
        <v>1</v>
      </c>
      <c r="E9523" s="1618">
        <v>100</v>
      </c>
      <c r="F9523" s="3146">
        <f t="shared" si="3445"/>
        <v>100</v>
      </c>
      <c r="G9523" s="3170"/>
      <c r="H9523" s="3173">
        <f t="shared" si="3446"/>
        <v>0</v>
      </c>
      <c r="I9523" s="3157">
        <v>44918</v>
      </c>
      <c r="J9523" s="3157">
        <v>45992</v>
      </c>
      <c r="K9523" s="1618"/>
      <c r="L9523" s="1934"/>
      <c r="M9523" s="1940"/>
      <c r="N9523" s="1618">
        <v>0</v>
      </c>
      <c r="O9523" s="1618">
        <v>10</v>
      </c>
      <c r="P9523" s="1618">
        <v>55</v>
      </c>
      <c r="Q9523" s="1618"/>
      <c r="R9523" s="1618"/>
      <c r="S9523" s="1618"/>
      <c r="T9523" s="1618"/>
      <c r="U9523" s="1618"/>
      <c r="V9523" s="1618"/>
      <c r="W9523" s="3147"/>
      <c r="X9523" s="1618"/>
      <c r="Y9523" s="1618"/>
      <c r="Z9523" s="1618"/>
      <c r="AA9523" s="1618"/>
      <c r="AB9523" s="1618"/>
      <c r="AC9523" s="1507">
        <f t="shared" si="3447"/>
        <v>35</v>
      </c>
      <c r="AD9523" s="1508">
        <f t="shared" si="3448"/>
        <v>35</v>
      </c>
      <c r="AE9523" s="14">
        <f t="shared" si="3449"/>
        <v>32.5</v>
      </c>
      <c r="AF9523" s="14">
        <f t="shared" si="3450"/>
        <v>21.666666666666668</v>
      </c>
      <c r="AG9523" s="14">
        <f t="shared" si="3451"/>
        <v>1.6153846153846152</v>
      </c>
      <c r="AH9523" s="14">
        <f t="shared" si="3452"/>
        <v>-30.884615384615383</v>
      </c>
      <c r="AI9523" s="14">
        <f t="shared" si="3453"/>
        <v>-669.16666666666674</v>
      </c>
      <c r="AJ9523" s="1618"/>
    </row>
    <row r="9524" spans="1:36" ht="15.75" customHeight="1">
      <c r="A9524" s="1617">
        <v>50</v>
      </c>
      <c r="B9524" s="1618" t="s">
        <v>6923</v>
      </c>
      <c r="C9524" s="1617" t="s">
        <v>66</v>
      </c>
      <c r="D9524" s="3155">
        <v>1</v>
      </c>
      <c r="E9524" s="1618">
        <v>2000</v>
      </c>
      <c r="F9524" s="3146">
        <f t="shared" si="3445"/>
        <v>2000</v>
      </c>
      <c r="G9524" s="3170"/>
      <c r="H9524" s="3173">
        <f t="shared" si="3446"/>
        <v>0</v>
      </c>
      <c r="I9524" s="3157">
        <v>44918</v>
      </c>
      <c r="J9524" s="3157">
        <v>46082</v>
      </c>
      <c r="K9524" s="1618"/>
      <c r="L9524" s="1934"/>
      <c r="M9524" s="1940"/>
      <c r="N9524" s="1618">
        <v>0</v>
      </c>
      <c r="O9524" s="1618">
        <v>0</v>
      </c>
      <c r="P9524" s="1618">
        <v>0</v>
      </c>
      <c r="Q9524" s="1618"/>
      <c r="R9524" s="1618"/>
      <c r="S9524" s="1618"/>
      <c r="T9524" s="1618"/>
      <c r="U9524" s="1618"/>
      <c r="V9524" s="1618"/>
      <c r="W9524" s="3147"/>
      <c r="X9524" s="1618"/>
      <c r="Y9524" s="1618"/>
      <c r="Z9524" s="1618"/>
      <c r="AA9524" s="1618"/>
      <c r="AB9524" s="1618"/>
      <c r="AC9524" s="1507">
        <f t="shared" si="3447"/>
        <v>2000</v>
      </c>
      <c r="AD9524" s="1508">
        <f t="shared" si="3448"/>
        <v>2000</v>
      </c>
      <c r="AE9524" s="14">
        <f t="shared" si="3449"/>
        <v>35.5</v>
      </c>
      <c r="AF9524" s="14">
        <f t="shared" si="3450"/>
        <v>0</v>
      </c>
      <c r="AG9524" s="14" t="e">
        <f t="shared" si="3451"/>
        <v>#DIV/0!</v>
      </c>
      <c r="AH9524" s="14" t="e">
        <f t="shared" si="3452"/>
        <v>#DIV/0!</v>
      </c>
      <c r="AI9524" s="14">
        <f t="shared" si="3453"/>
        <v>2000</v>
      </c>
      <c r="AJ9524" s="1618"/>
    </row>
    <row r="9525" spans="1:36" ht="31.5">
      <c r="A9525" s="1617">
        <v>51</v>
      </c>
      <c r="B9525" s="1618" t="s">
        <v>6925</v>
      </c>
      <c r="C9525" s="1617" t="s">
        <v>66</v>
      </c>
      <c r="D9525" s="3155">
        <v>1</v>
      </c>
      <c r="E9525" s="1618">
        <v>840</v>
      </c>
      <c r="F9525" s="3146">
        <f t="shared" si="3445"/>
        <v>840</v>
      </c>
      <c r="G9525" s="3170"/>
      <c r="H9525" s="3173">
        <f t="shared" si="3446"/>
        <v>0</v>
      </c>
      <c r="I9525" s="3157">
        <v>44918</v>
      </c>
      <c r="J9525" s="3157">
        <v>45188</v>
      </c>
      <c r="K9525" s="1618"/>
      <c r="L9525" s="1934"/>
      <c r="M9525" s="1940"/>
      <c r="N9525" s="1618">
        <v>0</v>
      </c>
      <c r="O9525" s="1618">
        <v>0</v>
      </c>
      <c r="P9525" s="1618">
        <v>0</v>
      </c>
      <c r="Q9525" s="1618"/>
      <c r="R9525" s="1618"/>
      <c r="S9525" s="1618"/>
      <c r="T9525" s="1618"/>
      <c r="U9525" s="1618"/>
      <c r="V9525" s="1618"/>
      <c r="W9525" s="3147"/>
      <c r="X9525" s="1618"/>
      <c r="Y9525" s="1618"/>
      <c r="Z9525" s="1618"/>
      <c r="AA9525" s="1618"/>
      <c r="AB9525" s="1618"/>
      <c r="AC9525" s="1507">
        <f t="shared" si="3447"/>
        <v>840</v>
      </c>
      <c r="AD9525" s="1508">
        <f t="shared" si="3448"/>
        <v>840</v>
      </c>
      <c r="AE9525" s="14">
        <f t="shared" si="3449"/>
        <v>5.7</v>
      </c>
      <c r="AF9525" s="14">
        <f t="shared" si="3450"/>
        <v>0</v>
      </c>
      <c r="AG9525" s="14" t="e">
        <f t="shared" si="3451"/>
        <v>#DIV/0!</v>
      </c>
      <c r="AH9525" s="14" t="e">
        <f t="shared" si="3452"/>
        <v>#DIV/0!</v>
      </c>
      <c r="AI9525" s="14">
        <f t="shared" si="3453"/>
        <v>840</v>
      </c>
      <c r="AJ9525" s="1618"/>
    </row>
    <row r="9526" spans="1:36" ht="15.75">
      <c r="A9526" s="1617">
        <v>53</v>
      </c>
      <c r="B9526" s="1618" t="s">
        <v>6921</v>
      </c>
      <c r="C9526" s="1617" t="s">
        <v>66</v>
      </c>
      <c r="D9526" s="3155">
        <v>1</v>
      </c>
      <c r="E9526" s="1618">
        <v>180</v>
      </c>
      <c r="F9526" s="3146">
        <f t="shared" si="3445"/>
        <v>180</v>
      </c>
      <c r="G9526" s="3170"/>
      <c r="H9526" s="3173">
        <f t="shared" si="3446"/>
        <v>0</v>
      </c>
      <c r="I9526" s="3157">
        <v>44918</v>
      </c>
      <c r="J9526" s="3157">
        <v>45352</v>
      </c>
      <c r="K9526" s="1618"/>
      <c r="L9526" s="1934"/>
      <c r="M9526" s="1940"/>
      <c r="N9526" s="1618">
        <v>0</v>
      </c>
      <c r="O9526" s="1618">
        <v>0</v>
      </c>
      <c r="P9526" s="1618">
        <v>0</v>
      </c>
      <c r="Q9526" s="1618"/>
      <c r="R9526" s="1618"/>
      <c r="S9526" s="1618"/>
      <c r="T9526" s="1618"/>
      <c r="U9526" s="1618"/>
      <c r="V9526" s="1618"/>
      <c r="W9526" s="3147"/>
      <c r="X9526" s="1618"/>
      <c r="Y9526" s="1618"/>
      <c r="Z9526" s="1618"/>
      <c r="AA9526" s="1618"/>
      <c r="AB9526" s="1618"/>
      <c r="AC9526" s="1507">
        <f t="shared" si="3447"/>
        <v>180</v>
      </c>
      <c r="AD9526" s="1508">
        <f t="shared" si="3448"/>
        <v>180</v>
      </c>
      <c r="AE9526" s="14">
        <f t="shared" si="3449"/>
        <v>11.166666666666666</v>
      </c>
      <c r="AF9526" s="14">
        <f t="shared" si="3450"/>
        <v>0</v>
      </c>
      <c r="AG9526" s="14" t="e">
        <f t="shared" si="3451"/>
        <v>#DIV/0!</v>
      </c>
      <c r="AH9526" s="14" t="e">
        <f t="shared" si="3452"/>
        <v>#DIV/0!</v>
      </c>
      <c r="AI9526" s="14">
        <f t="shared" si="3453"/>
        <v>180</v>
      </c>
      <c r="AJ9526" s="1618"/>
    </row>
    <row r="9527" spans="1:36" ht="31.5">
      <c r="A9527" s="1617">
        <v>54</v>
      </c>
      <c r="B9527" s="1618" t="s">
        <v>6926</v>
      </c>
      <c r="C9527" s="1617" t="s">
        <v>66</v>
      </c>
      <c r="D9527" s="3155">
        <v>1</v>
      </c>
      <c r="E9527" s="1618">
        <v>2000</v>
      </c>
      <c r="F9527" s="3146">
        <f t="shared" si="3445"/>
        <v>2000</v>
      </c>
      <c r="G9527" s="3170"/>
      <c r="H9527" s="3173">
        <f t="shared" si="3446"/>
        <v>0</v>
      </c>
      <c r="I9527" s="3157">
        <v>44918</v>
      </c>
      <c r="J9527" s="3157">
        <v>45231</v>
      </c>
      <c r="K9527" s="1618"/>
      <c r="L9527" s="1934"/>
      <c r="M9527" s="1940"/>
      <c r="N9527" s="1618">
        <v>0</v>
      </c>
      <c r="O9527" s="1618">
        <v>0</v>
      </c>
      <c r="P9527" s="1618">
        <v>0</v>
      </c>
      <c r="Q9527" s="1618"/>
      <c r="R9527" s="1618"/>
      <c r="S9527" s="1618"/>
      <c r="T9527" s="1618"/>
      <c r="U9527" s="1618"/>
      <c r="V9527" s="1618"/>
      <c r="W9527" s="3147"/>
      <c r="X9527" s="1618"/>
      <c r="Y9527" s="1618"/>
      <c r="Z9527" s="1618"/>
      <c r="AA9527" s="1618"/>
      <c r="AB9527" s="1618"/>
      <c r="AC9527" s="1507">
        <f t="shared" si="3447"/>
        <v>2000</v>
      </c>
      <c r="AD9527" s="1508">
        <f t="shared" si="3448"/>
        <v>2000</v>
      </c>
      <c r="AE9527" s="14">
        <f t="shared" si="3449"/>
        <v>7.1333333333333337</v>
      </c>
      <c r="AF9527" s="14">
        <f t="shared" si="3450"/>
        <v>0</v>
      </c>
      <c r="AG9527" s="14" t="e">
        <f t="shared" si="3451"/>
        <v>#DIV/0!</v>
      </c>
      <c r="AH9527" s="14" t="e">
        <f t="shared" si="3452"/>
        <v>#DIV/0!</v>
      </c>
      <c r="AI9527" s="14">
        <f t="shared" si="3453"/>
        <v>2000</v>
      </c>
      <c r="AJ9527" s="1618"/>
    </row>
    <row r="9528" spans="1:36" ht="15.75">
      <c r="A9528" s="1617">
        <v>55</v>
      </c>
      <c r="B9528" s="1618" t="s">
        <v>6915</v>
      </c>
      <c r="C9528" s="1617" t="s">
        <v>66</v>
      </c>
      <c r="D9528" s="3155">
        <v>1</v>
      </c>
      <c r="E9528" s="1618">
        <v>2000</v>
      </c>
      <c r="F9528" s="3146">
        <f t="shared" si="3445"/>
        <v>2000</v>
      </c>
      <c r="G9528" s="3170"/>
      <c r="H9528" s="3173">
        <f t="shared" si="3446"/>
        <v>0</v>
      </c>
      <c r="I9528" s="3157">
        <v>44918</v>
      </c>
      <c r="J9528" s="3157">
        <v>45231</v>
      </c>
      <c r="K9528" s="1618"/>
      <c r="L9528" s="1934"/>
      <c r="M9528" s="1940"/>
      <c r="N9528" s="1618">
        <v>0</v>
      </c>
      <c r="O9528" s="1618">
        <v>0</v>
      </c>
      <c r="P9528" s="1618">
        <v>0</v>
      </c>
      <c r="Q9528" s="1618"/>
      <c r="R9528" s="1618"/>
      <c r="S9528" s="1618"/>
      <c r="T9528" s="1618"/>
      <c r="U9528" s="1618"/>
      <c r="V9528" s="1618"/>
      <c r="W9528" s="3147"/>
      <c r="X9528" s="1618"/>
      <c r="Y9528" s="1618"/>
      <c r="Z9528" s="1618"/>
      <c r="AA9528" s="1618"/>
      <c r="AB9528" s="1618"/>
      <c r="AC9528" s="1507">
        <f t="shared" si="3447"/>
        <v>2000</v>
      </c>
      <c r="AD9528" s="1508">
        <f t="shared" si="3448"/>
        <v>2000</v>
      </c>
      <c r="AE9528" s="14">
        <f t="shared" si="3449"/>
        <v>7.1333333333333337</v>
      </c>
      <c r="AF9528" s="14">
        <f t="shared" si="3450"/>
        <v>0</v>
      </c>
      <c r="AG9528" s="14" t="e">
        <f t="shared" si="3451"/>
        <v>#DIV/0!</v>
      </c>
      <c r="AH9528" s="14" t="e">
        <f t="shared" si="3452"/>
        <v>#DIV/0!</v>
      </c>
      <c r="AI9528" s="14">
        <f t="shared" si="3453"/>
        <v>2000</v>
      </c>
      <c r="AJ9528" s="1618"/>
    </row>
    <row r="9529" spans="1:36" ht="15.75">
      <c r="A9529" s="1617">
        <v>56</v>
      </c>
      <c r="B9529" s="1618" t="s">
        <v>6916</v>
      </c>
      <c r="C9529" s="1617" t="s">
        <v>66</v>
      </c>
      <c r="D9529" s="3155">
        <v>1</v>
      </c>
      <c r="E9529" s="1618">
        <v>675</v>
      </c>
      <c r="F9529" s="3146">
        <f t="shared" si="3445"/>
        <v>675</v>
      </c>
      <c r="G9529" s="3170"/>
      <c r="H9529" s="3173">
        <f t="shared" si="3446"/>
        <v>0</v>
      </c>
      <c r="I9529" s="3157">
        <v>44918</v>
      </c>
      <c r="J9529" s="3157">
        <v>45261</v>
      </c>
      <c r="K9529" s="1618"/>
      <c r="L9529" s="1934"/>
      <c r="M9529" s="1940"/>
      <c r="N9529" s="1618">
        <v>0</v>
      </c>
      <c r="O9529" s="1618">
        <v>0</v>
      </c>
      <c r="P9529" s="1618">
        <v>350</v>
      </c>
      <c r="Q9529" s="1618"/>
      <c r="R9529" s="1618"/>
      <c r="S9529" s="1618"/>
      <c r="T9529" s="1618"/>
      <c r="U9529" s="1618"/>
      <c r="V9529" s="1618"/>
      <c r="W9529" s="3147"/>
      <c r="X9529" s="1618"/>
      <c r="Y9529" s="1618"/>
      <c r="Z9529" s="1618"/>
      <c r="AA9529" s="1618"/>
      <c r="AB9529" s="1618"/>
      <c r="AC9529" s="1507">
        <f t="shared" si="3447"/>
        <v>325</v>
      </c>
      <c r="AD9529" s="1508">
        <f t="shared" si="3448"/>
        <v>325</v>
      </c>
      <c r="AE9529" s="14">
        <f t="shared" si="3449"/>
        <v>8.1333333333333329</v>
      </c>
      <c r="AF9529" s="14">
        <f t="shared" si="3450"/>
        <v>116.66666666666667</v>
      </c>
      <c r="AG9529" s="14">
        <f t="shared" si="3451"/>
        <v>2.7857142857142856</v>
      </c>
      <c r="AH9529" s="14">
        <f t="shared" si="3452"/>
        <v>-5.3476190476190473</v>
      </c>
      <c r="AI9529" s="14">
        <f t="shared" si="3453"/>
        <v>-623.88888888888891</v>
      </c>
      <c r="AJ9529" s="1618"/>
    </row>
    <row r="9530" spans="1:36" ht="15.75">
      <c r="A9530" s="1617">
        <v>57</v>
      </c>
      <c r="B9530" s="1618" t="s">
        <v>6920</v>
      </c>
      <c r="C9530" s="1617" t="s">
        <v>66</v>
      </c>
      <c r="D9530" s="3155">
        <v>1</v>
      </c>
      <c r="E9530" s="1618">
        <v>420</v>
      </c>
      <c r="F9530" s="3146">
        <f t="shared" si="3445"/>
        <v>420</v>
      </c>
      <c r="G9530" s="3170"/>
      <c r="H9530" s="3173">
        <f t="shared" si="3446"/>
        <v>0</v>
      </c>
      <c r="I9530" s="3157">
        <v>44918</v>
      </c>
      <c r="J9530" s="3157">
        <v>45139</v>
      </c>
      <c r="K9530" s="1618"/>
      <c r="L9530" s="1934"/>
      <c r="M9530" s="1940"/>
      <c r="N9530" s="1618">
        <v>0</v>
      </c>
      <c r="O9530" s="1618">
        <v>0</v>
      </c>
      <c r="P9530" s="1618">
        <v>250</v>
      </c>
      <c r="Q9530" s="1618"/>
      <c r="R9530" s="1618"/>
      <c r="S9530" s="1618"/>
      <c r="T9530" s="1618"/>
      <c r="U9530" s="1618"/>
      <c r="V9530" s="1618"/>
      <c r="W9530" s="3147"/>
      <c r="X9530" s="1618"/>
      <c r="Y9530" s="1618"/>
      <c r="Z9530" s="1618"/>
      <c r="AA9530" s="1618"/>
      <c r="AB9530" s="1618"/>
      <c r="AC9530" s="1507">
        <f t="shared" si="3447"/>
        <v>170</v>
      </c>
      <c r="AD9530" s="1508">
        <f t="shared" si="3448"/>
        <v>170</v>
      </c>
      <c r="AE9530" s="14">
        <f t="shared" si="3449"/>
        <v>4.0666666666666664</v>
      </c>
      <c r="AF9530" s="14">
        <f t="shared" si="3450"/>
        <v>83.333333333333329</v>
      </c>
      <c r="AG9530" s="14">
        <f t="shared" si="3451"/>
        <v>2.04</v>
      </c>
      <c r="AH9530" s="14">
        <f t="shared" si="3452"/>
        <v>-2.0266666666666664</v>
      </c>
      <c r="AI9530" s="14">
        <f t="shared" si="3453"/>
        <v>-168.88888888888886</v>
      </c>
      <c r="AJ9530" s="1618"/>
    </row>
    <row r="9531" spans="1:36" ht="15.75">
      <c r="A9531" s="1617">
        <v>58</v>
      </c>
      <c r="B9531" s="1618" t="s">
        <v>6917</v>
      </c>
      <c r="C9531" s="1617" t="s">
        <v>66</v>
      </c>
      <c r="D9531" s="3155">
        <v>1</v>
      </c>
      <c r="E9531" s="1618">
        <v>3000</v>
      </c>
      <c r="F9531" s="3146">
        <f t="shared" si="3445"/>
        <v>3000</v>
      </c>
      <c r="G9531" s="3170"/>
      <c r="H9531" s="3173">
        <f t="shared" si="3446"/>
        <v>0</v>
      </c>
      <c r="I9531" s="3157">
        <v>44918</v>
      </c>
      <c r="J9531" s="3157">
        <v>45474</v>
      </c>
      <c r="K9531" s="1618"/>
      <c r="L9531" s="1934"/>
      <c r="M9531" s="1940"/>
      <c r="N9531" s="1618">
        <v>0</v>
      </c>
      <c r="O9531" s="1618">
        <v>0</v>
      </c>
      <c r="P9531" s="1618">
        <v>0</v>
      </c>
      <c r="Q9531" s="1618"/>
      <c r="R9531" s="1618"/>
      <c r="S9531" s="1618"/>
      <c r="T9531" s="1618"/>
      <c r="U9531" s="1618"/>
      <c r="V9531" s="1618"/>
      <c r="W9531" s="3147"/>
      <c r="X9531" s="1618"/>
      <c r="Y9531" s="1618"/>
      <c r="Z9531" s="1618"/>
      <c r="AA9531" s="1618"/>
      <c r="AB9531" s="1618"/>
      <c r="AC9531" s="1507">
        <f t="shared" si="3447"/>
        <v>3000</v>
      </c>
      <c r="AD9531" s="1508">
        <f t="shared" si="3448"/>
        <v>3000</v>
      </c>
      <c r="AE9531" s="14">
        <f t="shared" si="3449"/>
        <v>15.233333333333333</v>
      </c>
      <c r="AF9531" s="14">
        <f t="shared" si="3450"/>
        <v>0</v>
      </c>
      <c r="AG9531" s="14" t="e">
        <f t="shared" si="3451"/>
        <v>#DIV/0!</v>
      </c>
      <c r="AH9531" s="14" t="e">
        <f t="shared" si="3452"/>
        <v>#DIV/0!</v>
      </c>
      <c r="AI9531" s="14">
        <f t="shared" si="3453"/>
        <v>3000</v>
      </c>
      <c r="AJ9531" s="1618"/>
    </row>
    <row r="9532" spans="1:36" ht="15.75" customHeight="1">
      <c r="A9532" s="1617">
        <v>59</v>
      </c>
      <c r="B9532" s="1618" t="s">
        <v>6918</v>
      </c>
      <c r="C9532" s="1617" t="s">
        <v>66</v>
      </c>
      <c r="D9532" s="3155">
        <v>1</v>
      </c>
      <c r="E9532" s="1618">
        <v>900</v>
      </c>
      <c r="F9532" s="3146">
        <f t="shared" si="3445"/>
        <v>900</v>
      </c>
      <c r="G9532" s="3170"/>
      <c r="H9532" s="3173">
        <f t="shared" si="3446"/>
        <v>0</v>
      </c>
      <c r="I9532" s="3157">
        <v>44918</v>
      </c>
      <c r="J9532" s="3157">
        <v>46235</v>
      </c>
      <c r="K9532" s="1618"/>
      <c r="L9532" s="1934"/>
      <c r="M9532" s="1940"/>
      <c r="N9532" s="1618">
        <v>0</v>
      </c>
      <c r="O9532" s="1618">
        <v>0</v>
      </c>
      <c r="P9532" s="1618">
        <v>0</v>
      </c>
      <c r="Q9532" s="1618"/>
      <c r="R9532" s="1618"/>
      <c r="S9532" s="1618"/>
      <c r="T9532" s="1618"/>
      <c r="U9532" s="1618"/>
      <c r="V9532" s="1618"/>
      <c r="W9532" s="3147"/>
      <c r="X9532" s="1618"/>
      <c r="Y9532" s="1618"/>
      <c r="Z9532" s="1618"/>
      <c r="AA9532" s="1618"/>
      <c r="AB9532" s="1618"/>
      <c r="AC9532" s="1507">
        <f t="shared" si="3447"/>
        <v>900</v>
      </c>
      <c r="AD9532" s="1508">
        <f t="shared" si="3448"/>
        <v>900</v>
      </c>
      <c r="AE9532" s="14">
        <f t="shared" si="3449"/>
        <v>40.6</v>
      </c>
      <c r="AF9532" s="14">
        <f t="shared" si="3450"/>
        <v>0</v>
      </c>
      <c r="AG9532" s="14" t="e">
        <f t="shared" si="3451"/>
        <v>#DIV/0!</v>
      </c>
      <c r="AH9532" s="14" t="e">
        <f t="shared" si="3452"/>
        <v>#DIV/0!</v>
      </c>
      <c r="AI9532" s="14">
        <f t="shared" si="3453"/>
        <v>900</v>
      </c>
      <c r="AJ9532" s="1618"/>
    </row>
    <row r="9533" spans="1:36" ht="15.75">
      <c r="A9533" s="1617">
        <v>61</v>
      </c>
      <c r="B9533" s="1618" t="s">
        <v>9583</v>
      </c>
      <c r="C9533" s="1617" t="s">
        <v>66</v>
      </c>
      <c r="D9533" s="3155">
        <v>1</v>
      </c>
      <c r="E9533" s="3140"/>
      <c r="F9533" s="3146">
        <f t="shared" si="3445"/>
        <v>0</v>
      </c>
      <c r="G9533" s="3140">
        <v>1</v>
      </c>
      <c r="H9533" s="3146">
        <f t="shared" si="3446"/>
        <v>1</v>
      </c>
      <c r="I9533" s="3142">
        <v>45001</v>
      </c>
      <c r="J9533" s="3140"/>
      <c r="K9533" s="3139"/>
      <c r="L9533" s="3140"/>
      <c r="M9533" s="3140"/>
      <c r="N9533" s="1618">
        <v>0</v>
      </c>
      <c r="O9533" s="1618">
        <v>0</v>
      </c>
      <c r="P9533" s="1618">
        <v>0</v>
      </c>
      <c r="Q9533" s="3140"/>
      <c r="R9533" s="3140"/>
      <c r="S9533" s="3140"/>
      <c r="T9533" s="3140"/>
      <c r="U9533" s="3140"/>
      <c r="V9533" s="3140"/>
      <c r="W9533" s="3140"/>
      <c r="X9533" s="3140"/>
      <c r="Y9533" s="3140"/>
      <c r="Z9533" s="3140"/>
      <c r="AA9533" s="3140"/>
      <c r="AB9533" s="3140"/>
      <c r="AC9533" s="1507">
        <f t="shared" si="3447"/>
        <v>1</v>
      </c>
      <c r="AD9533" s="1508">
        <f t="shared" si="3448"/>
        <v>1</v>
      </c>
      <c r="AE9533" s="14">
        <f t="shared" si="3449"/>
        <v>-1500.5666666666666</v>
      </c>
      <c r="AF9533" s="14">
        <f t="shared" si="3450"/>
        <v>0</v>
      </c>
      <c r="AG9533" s="14" t="e">
        <f t="shared" si="3451"/>
        <v>#DIV/0!</v>
      </c>
      <c r="AH9533" s="14" t="e">
        <f t="shared" si="3452"/>
        <v>#DIV/0!</v>
      </c>
      <c r="AI9533" s="14">
        <f t="shared" si="3453"/>
        <v>1</v>
      </c>
      <c r="AJ9533" s="3139"/>
    </row>
    <row r="9534" spans="1:36" ht="15.75">
      <c r="A9534" s="1617">
        <v>62</v>
      </c>
      <c r="B9534" s="1618" t="s">
        <v>9577</v>
      </c>
      <c r="C9534" s="1617" t="s">
        <v>66</v>
      </c>
      <c r="D9534" s="3155">
        <v>1</v>
      </c>
      <c r="E9534" s="3140"/>
      <c r="F9534" s="3146">
        <f t="shared" si="3445"/>
        <v>0</v>
      </c>
      <c r="G9534" s="3140">
        <v>2</v>
      </c>
      <c r="H9534" s="3146">
        <f t="shared" si="3446"/>
        <v>2</v>
      </c>
      <c r="I9534" s="3142">
        <v>45001</v>
      </c>
      <c r="J9534" s="3140"/>
      <c r="K9534" s="3139"/>
      <c r="L9534" s="3140"/>
      <c r="M9534" s="3140"/>
      <c r="N9534" s="1618">
        <v>0</v>
      </c>
      <c r="O9534" s="1618">
        <v>0</v>
      </c>
      <c r="P9534" s="1618">
        <v>0</v>
      </c>
      <c r="Q9534" s="3140"/>
      <c r="R9534" s="3140"/>
      <c r="S9534" s="3140"/>
      <c r="T9534" s="3140"/>
      <c r="U9534" s="3140"/>
      <c r="V9534" s="3140"/>
      <c r="W9534" s="3140"/>
      <c r="X9534" s="3140"/>
      <c r="Y9534" s="3140"/>
      <c r="Z9534" s="3140"/>
      <c r="AA9534" s="3140"/>
      <c r="AB9534" s="3140"/>
      <c r="AC9534" s="1507">
        <f t="shared" si="3447"/>
        <v>2</v>
      </c>
      <c r="AD9534" s="1508">
        <f t="shared" si="3448"/>
        <v>2</v>
      </c>
      <c r="AE9534" s="14">
        <f t="shared" si="3449"/>
        <v>-1500.5666666666666</v>
      </c>
      <c r="AF9534" s="14">
        <f t="shared" si="3450"/>
        <v>0</v>
      </c>
      <c r="AG9534" s="14" t="e">
        <f t="shared" si="3451"/>
        <v>#DIV/0!</v>
      </c>
      <c r="AH9534" s="14" t="e">
        <f t="shared" si="3452"/>
        <v>#DIV/0!</v>
      </c>
      <c r="AI9534" s="14">
        <f t="shared" si="3453"/>
        <v>2</v>
      </c>
      <c r="AJ9534" s="3139"/>
    </row>
    <row r="9535" spans="1:36" ht="15.75">
      <c r="A9535" s="1617">
        <v>63</v>
      </c>
      <c r="B9535" s="1618" t="s">
        <v>9584</v>
      </c>
      <c r="C9535" s="1617" t="s">
        <v>66</v>
      </c>
      <c r="D9535" s="3155">
        <v>1</v>
      </c>
      <c r="E9535" s="3140"/>
      <c r="F9535" s="3146">
        <f t="shared" si="3445"/>
        <v>0</v>
      </c>
      <c r="G9535" s="3140">
        <v>1</v>
      </c>
      <c r="H9535" s="3146">
        <f t="shared" si="3446"/>
        <v>1</v>
      </c>
      <c r="I9535" s="3142">
        <v>45001</v>
      </c>
      <c r="J9535" s="3140"/>
      <c r="K9535" s="3139"/>
      <c r="L9535" s="3140"/>
      <c r="M9535" s="3140"/>
      <c r="N9535" s="1618">
        <v>0</v>
      </c>
      <c r="O9535" s="1618">
        <v>0</v>
      </c>
      <c r="P9535" s="1618">
        <v>0</v>
      </c>
      <c r="Q9535" s="3140"/>
      <c r="R9535" s="3140"/>
      <c r="S9535" s="3140"/>
      <c r="T9535" s="3140"/>
      <c r="U9535" s="3140"/>
      <c r="V9535" s="3140"/>
      <c r="W9535" s="3140"/>
      <c r="X9535" s="3140"/>
      <c r="Y9535" s="3140"/>
      <c r="Z9535" s="3140"/>
      <c r="AA9535" s="3140"/>
      <c r="AB9535" s="3140"/>
      <c r="AC9535" s="1507">
        <f t="shared" si="3447"/>
        <v>1</v>
      </c>
      <c r="AD9535" s="1508">
        <f t="shared" si="3448"/>
        <v>1</v>
      </c>
      <c r="AE9535" s="14">
        <f t="shared" si="3449"/>
        <v>-1500.5666666666666</v>
      </c>
      <c r="AF9535" s="14">
        <f t="shared" si="3450"/>
        <v>0</v>
      </c>
      <c r="AG9535" s="14" t="e">
        <f t="shared" si="3451"/>
        <v>#DIV/0!</v>
      </c>
      <c r="AH9535" s="14" t="e">
        <f t="shared" si="3452"/>
        <v>#DIV/0!</v>
      </c>
      <c r="AI9535" s="14">
        <f t="shared" si="3453"/>
        <v>1</v>
      </c>
      <c r="AJ9535" s="3139"/>
    </row>
    <row r="9536" spans="1:36" ht="15.75">
      <c r="A9536" s="1617">
        <v>64</v>
      </c>
      <c r="B9536" s="1618" t="s">
        <v>9653</v>
      </c>
      <c r="C9536" s="1617" t="s">
        <v>66</v>
      </c>
      <c r="D9536" s="3155">
        <v>1</v>
      </c>
      <c r="E9536" s="3140"/>
      <c r="F9536" s="3146">
        <f t="shared" si="3445"/>
        <v>0</v>
      </c>
      <c r="G9536" s="3140">
        <v>1440</v>
      </c>
      <c r="H9536" s="3146">
        <f t="shared" si="3446"/>
        <v>1440</v>
      </c>
      <c r="I9536" s="3142">
        <v>45001</v>
      </c>
      <c r="J9536" s="3142">
        <v>45170</v>
      </c>
      <c r="K9536" s="3139"/>
      <c r="L9536" s="3140"/>
      <c r="M9536" s="3140"/>
      <c r="N9536" s="1618">
        <v>0</v>
      </c>
      <c r="O9536" s="1618">
        <v>0</v>
      </c>
      <c r="P9536" s="1618">
        <v>200</v>
      </c>
      <c r="Q9536" s="3140"/>
      <c r="R9536" s="3140"/>
      <c r="S9536" s="3140"/>
      <c r="T9536" s="3140"/>
      <c r="U9536" s="3140"/>
      <c r="V9536" s="3140"/>
      <c r="W9536" s="3140"/>
      <c r="X9536" s="3140"/>
      <c r="Y9536" s="3140"/>
      <c r="Z9536" s="3140"/>
      <c r="AA9536" s="3140"/>
      <c r="AB9536" s="3140"/>
      <c r="AC9536" s="1507">
        <f t="shared" si="3447"/>
        <v>1240</v>
      </c>
      <c r="AD9536" s="1508">
        <f t="shared" si="3448"/>
        <v>1240</v>
      </c>
      <c r="AE9536" s="14">
        <f t="shared" si="3449"/>
        <v>5.0999999999999996</v>
      </c>
      <c r="AF9536" s="14">
        <f t="shared" si="3450"/>
        <v>66.666666666666671</v>
      </c>
      <c r="AG9536" s="14">
        <f t="shared" si="3451"/>
        <v>18.599999999999998</v>
      </c>
      <c r="AH9536" s="14">
        <f t="shared" si="3452"/>
        <v>13.499999999999998</v>
      </c>
      <c r="AI9536" s="14">
        <f t="shared" si="3453"/>
        <v>900</v>
      </c>
      <c r="AJ9536" s="3139"/>
    </row>
    <row r="9537" spans="1:36" ht="15.75">
      <c r="A9537" s="1617">
        <v>65</v>
      </c>
      <c r="B9537" s="1618" t="s">
        <v>9585</v>
      </c>
      <c r="C9537" s="1617" t="s">
        <v>66</v>
      </c>
      <c r="D9537" s="3155">
        <v>1</v>
      </c>
      <c r="E9537" s="3140"/>
      <c r="F9537" s="3146">
        <f t="shared" ref="F9537:F9538" si="3454">D9537*E9537</f>
        <v>0</v>
      </c>
      <c r="G9537" s="3140">
        <v>180</v>
      </c>
      <c r="H9537" s="3146">
        <f t="shared" ref="H9537:H9538" si="3455">D9537*G9537</f>
        <v>180</v>
      </c>
      <c r="I9537" s="3142">
        <v>45001</v>
      </c>
      <c r="J9537" s="3142">
        <v>45047</v>
      </c>
      <c r="K9537" s="3139"/>
      <c r="L9537" s="3140"/>
      <c r="M9537" s="3140"/>
      <c r="N9537" s="1618">
        <v>0</v>
      </c>
      <c r="O9537" s="1618">
        <v>0</v>
      </c>
      <c r="P9537" s="1618">
        <v>37</v>
      </c>
      <c r="Q9537" s="3140"/>
      <c r="R9537" s="3140"/>
      <c r="S9537" s="3140"/>
      <c r="T9537" s="3140"/>
      <c r="U9537" s="3140"/>
      <c r="V9537" s="3140"/>
      <c r="W9537" s="3140"/>
      <c r="X9537" s="3140"/>
      <c r="Y9537" s="3140"/>
      <c r="Z9537" s="3140"/>
      <c r="AA9537" s="3140"/>
      <c r="AB9537" s="3140"/>
      <c r="AC9537" s="1507">
        <f t="shared" si="3447"/>
        <v>143</v>
      </c>
      <c r="AD9537" s="1508">
        <f t="shared" ref="AD9537:AD9538" si="3456">D9537*AC9537</f>
        <v>143</v>
      </c>
      <c r="AE9537" s="14">
        <f t="shared" si="3449"/>
        <v>1</v>
      </c>
      <c r="AF9537" s="14">
        <f t="shared" si="3450"/>
        <v>12.333333333333334</v>
      </c>
      <c r="AG9537" s="14">
        <f t="shared" ref="AG9537:AG9538" si="3457">AC9537/AF9537</f>
        <v>11.594594594594595</v>
      </c>
      <c r="AH9537" s="14">
        <f t="shared" ref="AH9537:AH9538" si="3458">AG9537-AE9537</f>
        <v>10.594594594594595</v>
      </c>
      <c r="AI9537" s="14">
        <f t="shared" si="3453"/>
        <v>130.66666666666666</v>
      </c>
      <c r="AJ9537" s="3139"/>
    </row>
    <row r="9538" spans="1:36" ht="15.75">
      <c r="A9538" s="1934">
        <v>66</v>
      </c>
      <c r="B9538" s="1618" t="s">
        <v>9654</v>
      </c>
      <c r="C9538" s="1617" t="s">
        <v>66</v>
      </c>
      <c r="D9538" s="3155">
        <v>1000</v>
      </c>
      <c r="E9538" s="3140"/>
      <c r="F9538" s="3146">
        <f t="shared" si="3454"/>
        <v>0</v>
      </c>
      <c r="G9538" s="3140">
        <v>16</v>
      </c>
      <c r="H9538" s="3146">
        <f t="shared" si="3455"/>
        <v>16000</v>
      </c>
      <c r="I9538" s="3142">
        <v>45005</v>
      </c>
      <c r="J9538" s="3140"/>
      <c r="K9538" s="3139"/>
      <c r="L9538" s="3140"/>
      <c r="M9538" s="3140"/>
      <c r="N9538" s="1618">
        <v>0</v>
      </c>
      <c r="O9538" s="1618">
        <v>0</v>
      </c>
      <c r="P9538" s="1618">
        <v>0</v>
      </c>
      <c r="Q9538" s="3140"/>
      <c r="R9538" s="3140"/>
      <c r="S9538" s="3140"/>
      <c r="T9538" s="3140"/>
      <c r="U9538" s="3140"/>
      <c r="V9538" s="3140"/>
      <c r="W9538" s="3140"/>
      <c r="X9538" s="3140"/>
      <c r="Y9538" s="3140"/>
      <c r="Z9538" s="3140"/>
      <c r="AA9538" s="3140"/>
      <c r="AB9538" s="3140"/>
      <c r="AC9538" s="1507">
        <f t="shared" si="3447"/>
        <v>16</v>
      </c>
      <c r="AD9538" s="1508">
        <f t="shared" si="3456"/>
        <v>16000</v>
      </c>
      <c r="AE9538" s="14">
        <f t="shared" si="3449"/>
        <v>-1500.5666666666666</v>
      </c>
      <c r="AF9538" s="14">
        <f t="shared" si="3450"/>
        <v>0</v>
      </c>
      <c r="AG9538" s="14" t="e">
        <f t="shared" si="3457"/>
        <v>#DIV/0!</v>
      </c>
      <c r="AH9538" s="14" t="e">
        <f t="shared" si="3458"/>
        <v>#DIV/0!</v>
      </c>
      <c r="AI9538" s="14">
        <f t="shared" si="3453"/>
        <v>16</v>
      </c>
      <c r="AJ9538" s="3139"/>
    </row>
    <row r="9539" spans="1:36" ht="15.75">
      <c r="A9539" s="4511" t="s">
        <v>3453</v>
      </c>
      <c r="B9539" s="4511"/>
      <c r="C9539" s="4511"/>
      <c r="D9539" s="4511"/>
      <c r="E9539" s="4511"/>
      <c r="F9539" s="4511"/>
      <c r="G9539" s="4511"/>
      <c r="H9539" s="4511"/>
      <c r="I9539" s="4511"/>
      <c r="J9539" s="4511"/>
      <c r="K9539" s="4511"/>
      <c r="L9539" s="4511"/>
      <c r="M9539" s="4511"/>
      <c r="N9539" s="4511"/>
      <c r="O9539" s="4511"/>
      <c r="P9539" s="4511"/>
      <c r="Q9539" s="4511"/>
      <c r="R9539" s="4511"/>
      <c r="S9539" s="4511"/>
      <c r="T9539" s="4511"/>
      <c r="U9539" s="4511"/>
      <c r="V9539" s="4511"/>
      <c r="W9539" s="4511"/>
      <c r="X9539" s="4511"/>
      <c r="Y9539" s="4511"/>
      <c r="Z9539" s="4511"/>
      <c r="AA9539" s="4511"/>
      <c r="AB9539" s="4511"/>
      <c r="AC9539" s="4511"/>
      <c r="AD9539" s="4511"/>
      <c r="AE9539" s="4511"/>
      <c r="AF9539" s="4511"/>
      <c r="AG9539" s="4511"/>
      <c r="AH9539" s="4511"/>
      <c r="AI9539" s="4511"/>
      <c r="AJ9539" s="3139"/>
    </row>
    <row r="9540" spans="1:36" ht="15.75">
      <c r="A9540" s="1617">
        <v>1</v>
      </c>
      <c r="B9540" s="1618" t="s">
        <v>3449</v>
      </c>
      <c r="C9540" s="1617" t="s">
        <v>181</v>
      </c>
      <c r="D9540" s="3155">
        <v>42.5</v>
      </c>
      <c r="E9540" s="3153">
        <v>12</v>
      </c>
      <c r="F9540" s="3146">
        <f t="shared" ref="F9540:F9544" si="3459">D9540*E9540</f>
        <v>510</v>
      </c>
      <c r="G9540" s="3170"/>
      <c r="H9540" s="3146">
        <f t="shared" ref="H9540:H9544" si="3460">D9540*G9540</f>
        <v>0</v>
      </c>
      <c r="I9540" s="3142">
        <v>44739</v>
      </c>
      <c r="J9540" s="3142">
        <v>45200</v>
      </c>
      <c r="K9540" s="3140"/>
      <c r="L9540" s="1934">
        <v>455</v>
      </c>
      <c r="M9540" s="1940">
        <v>44729</v>
      </c>
      <c r="N9540" s="1618">
        <v>7</v>
      </c>
      <c r="O9540" s="1618">
        <v>0</v>
      </c>
      <c r="P9540" s="1618">
        <v>1</v>
      </c>
      <c r="Q9540" s="1618"/>
      <c r="R9540" s="1618"/>
      <c r="S9540" s="1618"/>
      <c r="T9540" s="1618"/>
      <c r="U9540" s="1618"/>
      <c r="V9540" s="1618"/>
      <c r="W9540" s="1618"/>
      <c r="X9540" s="1618"/>
      <c r="Y9540" s="1618"/>
      <c r="Z9540" s="1618"/>
      <c r="AA9540" s="1618"/>
      <c r="AB9540" s="1618"/>
      <c r="AC9540" s="1507">
        <f t="shared" ref="AC9540:AC9544" si="3461">E9540+G9540-N9540-O9540-AA9540-P9540-Q9540-R9540-S9540-T9540-U9540-V9540-W9540-X9540-Y9540</f>
        <v>4</v>
      </c>
      <c r="AD9540" s="1508">
        <f t="shared" ref="AD9540:AD9544" si="3462">D9540*AC9540</f>
        <v>170</v>
      </c>
      <c r="AE9540" s="14">
        <f t="shared" ref="AE9540:AE9544" si="3463">(J9540-"01.04.2023")/30</f>
        <v>6.1</v>
      </c>
      <c r="AF9540" s="14">
        <f t="shared" ref="AF9540:AF9544" si="3464">(N9540+O9540+P9540+Q9540+R9540+S9540+T9540+U9540+V9540+W9540+X9540+Y9540)/3</f>
        <v>2.6666666666666665</v>
      </c>
      <c r="AG9540" s="14">
        <f t="shared" ref="AG9540:AG9544" si="3465">AC9540/AF9540</f>
        <v>1.5</v>
      </c>
      <c r="AH9540" s="14">
        <f t="shared" ref="AH9540:AH9544" si="3466">AG9540-AE9540</f>
        <v>-4.5999999999999996</v>
      </c>
      <c r="AI9540" s="14">
        <f t="shared" ref="AI9540:AI9544" si="3467">AC9540-(AE9540*AF9540)</f>
        <v>-12.266666666666666</v>
      </c>
      <c r="AJ9540" s="3140"/>
    </row>
    <row r="9541" spans="1:36" ht="15.75">
      <c r="A9541" s="1617">
        <v>2</v>
      </c>
      <c r="B9541" s="1618" t="s">
        <v>3450</v>
      </c>
      <c r="C9541" s="1617" t="s">
        <v>181</v>
      </c>
      <c r="D9541" s="3155">
        <v>45</v>
      </c>
      <c r="E9541" s="3153">
        <v>2</v>
      </c>
      <c r="F9541" s="3146">
        <f t="shared" si="3459"/>
        <v>90</v>
      </c>
      <c r="G9541" s="3170"/>
      <c r="H9541" s="3146">
        <f t="shared" si="3460"/>
        <v>0</v>
      </c>
      <c r="I9541" s="3142">
        <v>44739</v>
      </c>
      <c r="J9541" s="3176">
        <v>45383</v>
      </c>
      <c r="K9541" s="3140"/>
      <c r="L9541" s="1934">
        <v>455</v>
      </c>
      <c r="M9541" s="1940">
        <v>44729</v>
      </c>
      <c r="N9541" s="1618">
        <v>0</v>
      </c>
      <c r="O9541" s="1618">
        <v>0</v>
      </c>
      <c r="P9541" s="1618">
        <v>0</v>
      </c>
      <c r="Q9541" s="1618"/>
      <c r="R9541" s="1618"/>
      <c r="S9541" s="1618"/>
      <c r="T9541" s="1618"/>
      <c r="U9541" s="1618"/>
      <c r="V9541" s="1618"/>
      <c r="W9541" s="1618"/>
      <c r="X9541" s="1618"/>
      <c r="Y9541" s="1618"/>
      <c r="Z9541" s="1618"/>
      <c r="AA9541" s="1618"/>
      <c r="AB9541" s="1618"/>
      <c r="AC9541" s="1507">
        <f t="shared" si="3461"/>
        <v>2</v>
      </c>
      <c r="AD9541" s="1508">
        <f t="shared" si="3462"/>
        <v>90</v>
      </c>
      <c r="AE9541" s="14">
        <f t="shared" si="3463"/>
        <v>12.2</v>
      </c>
      <c r="AF9541" s="14">
        <f t="shared" si="3464"/>
        <v>0</v>
      </c>
      <c r="AG9541" s="14" t="e">
        <f t="shared" si="3465"/>
        <v>#DIV/0!</v>
      </c>
      <c r="AH9541" s="14" t="e">
        <f t="shared" si="3466"/>
        <v>#DIV/0!</v>
      </c>
      <c r="AI9541" s="14">
        <f t="shared" si="3467"/>
        <v>2</v>
      </c>
      <c r="AJ9541" s="3140"/>
    </row>
    <row r="9542" spans="1:36" ht="15.75">
      <c r="A9542" s="1617">
        <v>4</v>
      </c>
      <c r="B9542" s="1618" t="s">
        <v>3451</v>
      </c>
      <c r="C9542" s="1617" t="s">
        <v>181</v>
      </c>
      <c r="D9542" s="3155">
        <v>44.5</v>
      </c>
      <c r="E9542" s="3153">
        <v>833</v>
      </c>
      <c r="F9542" s="3146">
        <f t="shared" si="3459"/>
        <v>37068.5</v>
      </c>
      <c r="G9542" s="3170"/>
      <c r="H9542" s="3146">
        <f t="shared" si="3460"/>
        <v>0</v>
      </c>
      <c r="I9542" s="3142">
        <v>44739</v>
      </c>
      <c r="J9542" s="3142">
        <v>45200</v>
      </c>
      <c r="K9542" s="3140"/>
      <c r="L9542" s="1934">
        <v>410</v>
      </c>
      <c r="M9542" s="1940">
        <v>44718</v>
      </c>
      <c r="N9542" s="1618">
        <v>33</v>
      </c>
      <c r="O9542" s="1618">
        <v>50</v>
      </c>
      <c r="P9542" s="1618">
        <v>65</v>
      </c>
      <c r="Q9542" s="1618"/>
      <c r="R9542" s="1618"/>
      <c r="S9542" s="1618"/>
      <c r="T9542" s="1618"/>
      <c r="U9542" s="1618"/>
      <c r="V9542" s="1618"/>
      <c r="W9542" s="1618"/>
      <c r="X9542" s="1618"/>
      <c r="Y9542" s="1618"/>
      <c r="Z9542" s="1618"/>
      <c r="AA9542" s="1618"/>
      <c r="AB9542" s="1618"/>
      <c r="AC9542" s="1507">
        <f t="shared" si="3461"/>
        <v>685</v>
      </c>
      <c r="AD9542" s="1508">
        <f t="shared" si="3462"/>
        <v>30482.5</v>
      </c>
      <c r="AE9542" s="14">
        <f t="shared" si="3463"/>
        <v>6.1</v>
      </c>
      <c r="AF9542" s="14">
        <f t="shared" si="3464"/>
        <v>49.333333333333336</v>
      </c>
      <c r="AG9542" s="14">
        <f t="shared" si="3465"/>
        <v>13.885135135135135</v>
      </c>
      <c r="AH9542" s="14">
        <f t="shared" si="3466"/>
        <v>7.7851351351351354</v>
      </c>
      <c r="AI9542" s="14">
        <f t="shared" si="3467"/>
        <v>384.06666666666666</v>
      </c>
      <c r="AJ9542" s="3140"/>
    </row>
    <row r="9543" spans="1:36" ht="15.75">
      <c r="A9543" s="1617">
        <v>5</v>
      </c>
      <c r="B9543" s="1618" t="s">
        <v>3452</v>
      </c>
      <c r="C9543" s="1617" t="s">
        <v>181</v>
      </c>
      <c r="D9543" s="3155">
        <v>45.4</v>
      </c>
      <c r="E9543" s="3153">
        <v>735</v>
      </c>
      <c r="F9543" s="3146">
        <f t="shared" si="3459"/>
        <v>33369</v>
      </c>
      <c r="G9543" s="3170"/>
      <c r="H9543" s="3146">
        <f t="shared" si="3460"/>
        <v>0</v>
      </c>
      <c r="I9543" s="3142">
        <v>44739</v>
      </c>
      <c r="J9543" s="3142">
        <v>45200</v>
      </c>
      <c r="K9543" s="3140"/>
      <c r="L9543" s="1934">
        <v>410</v>
      </c>
      <c r="M9543" s="1940">
        <v>44718</v>
      </c>
      <c r="N9543" s="1618">
        <v>33</v>
      </c>
      <c r="O9543" s="1618">
        <v>63</v>
      </c>
      <c r="P9543" s="1618">
        <v>63</v>
      </c>
      <c r="Q9543" s="1618"/>
      <c r="R9543" s="1618"/>
      <c r="S9543" s="1618"/>
      <c r="T9543" s="1618"/>
      <c r="U9543" s="1618"/>
      <c r="V9543" s="1618"/>
      <c r="W9543" s="1618"/>
      <c r="X9543" s="1618"/>
      <c r="Y9543" s="1618"/>
      <c r="Z9543" s="1618"/>
      <c r="AA9543" s="1618"/>
      <c r="AB9543" s="1618"/>
      <c r="AC9543" s="1507">
        <f t="shared" si="3461"/>
        <v>576</v>
      </c>
      <c r="AD9543" s="1508">
        <f t="shared" si="3462"/>
        <v>26150.399999999998</v>
      </c>
      <c r="AE9543" s="14">
        <f t="shared" si="3463"/>
        <v>6.1</v>
      </c>
      <c r="AF9543" s="14">
        <f t="shared" si="3464"/>
        <v>53</v>
      </c>
      <c r="AG9543" s="14">
        <f t="shared" si="3465"/>
        <v>10.867924528301886</v>
      </c>
      <c r="AH9543" s="14">
        <f t="shared" si="3466"/>
        <v>4.7679245283018865</v>
      </c>
      <c r="AI9543" s="14">
        <f t="shared" si="3467"/>
        <v>252.70000000000005</v>
      </c>
      <c r="AJ9543" s="3140"/>
    </row>
    <row r="9544" spans="1:36" ht="15.75">
      <c r="A9544" s="1617">
        <v>6</v>
      </c>
      <c r="B9544" s="1618" t="s">
        <v>3444</v>
      </c>
      <c r="C9544" s="1617" t="s">
        <v>153</v>
      </c>
      <c r="D9544" s="3155">
        <v>1</v>
      </c>
      <c r="E9544" s="3153">
        <v>4890</v>
      </c>
      <c r="F9544" s="3146">
        <f t="shared" si="3459"/>
        <v>4890</v>
      </c>
      <c r="G9544" s="3170"/>
      <c r="H9544" s="3146">
        <f t="shared" si="3460"/>
        <v>0</v>
      </c>
      <c r="I9544" s="3142">
        <v>44728</v>
      </c>
      <c r="J9544" s="3142">
        <v>45017</v>
      </c>
      <c r="K9544" s="3140"/>
      <c r="L9544" s="1934"/>
      <c r="M9544" s="1940"/>
      <c r="N9544" s="1618">
        <v>0</v>
      </c>
      <c r="O9544" s="1618">
        <v>0</v>
      </c>
      <c r="P9544" s="1618">
        <v>0</v>
      </c>
      <c r="Q9544" s="1618"/>
      <c r="R9544" s="1618"/>
      <c r="S9544" s="3147"/>
      <c r="T9544" s="1618"/>
      <c r="U9544" s="1618"/>
      <c r="V9544" s="1618"/>
      <c r="W9544" s="1618"/>
      <c r="X9544" s="1618"/>
      <c r="Y9544" s="1618"/>
      <c r="Z9544" s="1618"/>
      <c r="AA9544" s="1618"/>
      <c r="AB9544" s="1618"/>
      <c r="AC9544" s="1507">
        <f t="shared" si="3461"/>
        <v>4890</v>
      </c>
      <c r="AD9544" s="1508">
        <f t="shared" si="3462"/>
        <v>4890</v>
      </c>
      <c r="AE9544" s="14">
        <f t="shared" si="3463"/>
        <v>0</v>
      </c>
      <c r="AF9544" s="14">
        <f t="shared" si="3464"/>
        <v>0</v>
      </c>
      <c r="AG9544" s="14" t="e">
        <f t="shared" si="3465"/>
        <v>#DIV/0!</v>
      </c>
      <c r="AH9544" s="14" t="e">
        <f t="shared" si="3466"/>
        <v>#DIV/0!</v>
      </c>
      <c r="AI9544" s="14">
        <f t="shared" si="3467"/>
        <v>4890</v>
      </c>
      <c r="AJ9544" s="3140"/>
    </row>
    <row r="9545" spans="1:36">
      <c r="A9545" s="4235" t="s">
        <v>107</v>
      </c>
      <c r="B9545" s="4236"/>
      <c r="C9545" s="4236"/>
      <c r="D9545" s="4236"/>
      <c r="E9545" s="4236"/>
      <c r="F9545" s="4236"/>
      <c r="G9545" s="4236"/>
      <c r="H9545" s="4236"/>
      <c r="I9545" s="4236"/>
      <c r="J9545" s="4236"/>
      <c r="K9545" s="4236"/>
      <c r="L9545" s="4236"/>
      <c r="M9545" s="4236"/>
      <c r="N9545" s="4236"/>
      <c r="O9545" s="4236"/>
      <c r="P9545" s="4236"/>
      <c r="Q9545" s="4236"/>
      <c r="R9545" s="4236"/>
      <c r="S9545" s="4236"/>
      <c r="T9545" s="4236"/>
      <c r="U9545" s="4236"/>
      <c r="V9545" s="4236"/>
      <c r="W9545" s="4236"/>
      <c r="X9545" s="4236"/>
      <c r="Y9545" s="4236"/>
      <c r="Z9545" s="4236"/>
      <c r="AA9545" s="4236"/>
      <c r="AB9545" s="4236"/>
      <c r="AC9545" s="4236"/>
      <c r="AD9545" s="4236"/>
      <c r="AE9545" s="4236"/>
      <c r="AF9545" s="4236"/>
      <c r="AG9545" s="4236"/>
      <c r="AH9545" s="4236"/>
      <c r="AI9545" s="4236"/>
      <c r="AJ9545" s="4237"/>
    </row>
    <row r="9546" spans="1:36" ht="15.75">
      <c r="A9546" s="3177"/>
      <c r="B9546" s="3178"/>
      <c r="C9546" s="3179"/>
      <c r="D9546" s="3179"/>
      <c r="E9546" s="3180"/>
      <c r="F9546" s="3181"/>
      <c r="G9546" s="3181"/>
      <c r="H9546" s="3181"/>
      <c r="I9546" s="3181"/>
      <c r="J9546" s="4308" t="s">
        <v>179</v>
      </c>
      <c r="K9546" s="4225"/>
      <c r="L9546" s="4225"/>
      <c r="M9546" s="4225"/>
      <c r="N9546" s="4309"/>
      <c r="O9546" s="4309"/>
      <c r="P9546" s="4309"/>
      <c r="Q9546" s="4309"/>
      <c r="R9546" s="4309"/>
      <c r="S9546" s="4309"/>
      <c r="T9546" s="4309"/>
      <c r="U9546" s="4309"/>
      <c r="V9546" s="4310"/>
      <c r="W9546" s="3182"/>
      <c r="X9546" s="3182"/>
      <c r="Y9546" s="3182"/>
      <c r="Z9546" s="3182"/>
      <c r="AA9546" s="3182"/>
      <c r="AB9546" s="3182"/>
      <c r="AC9546" s="3180"/>
      <c r="AD9546" s="3180"/>
      <c r="AE9546" s="3180"/>
      <c r="AF9546" s="3180"/>
      <c r="AG9546" s="3180"/>
      <c r="AH9546" s="3180"/>
      <c r="AI9546" s="3180"/>
      <c r="AJ9546" s="1018"/>
    </row>
    <row r="9547" spans="1:36" ht="15.75">
      <c r="A9547" s="3177"/>
      <c r="B9547" s="3178" t="s">
        <v>4862</v>
      </c>
      <c r="C9547" s="3179"/>
      <c r="D9547" s="3179"/>
      <c r="E9547" s="3180"/>
      <c r="F9547" s="3181"/>
      <c r="G9547" s="3181"/>
      <c r="H9547" s="3181"/>
      <c r="I9547" s="3181"/>
      <c r="J9547" s="3183"/>
      <c r="K9547" s="3183"/>
      <c r="L9547" s="3183"/>
      <c r="M9547" s="3183"/>
      <c r="N9547" s="3182"/>
      <c r="O9547" s="3182"/>
      <c r="P9547" s="3182"/>
      <c r="Q9547" s="3182"/>
      <c r="R9547" s="3182"/>
      <c r="S9547" s="3182"/>
      <c r="T9547" s="3182"/>
      <c r="U9547" s="3182"/>
      <c r="V9547" s="3182"/>
      <c r="W9547" s="3182"/>
      <c r="X9547" s="3182"/>
      <c r="Y9547" s="3182"/>
      <c r="Z9547" s="3182"/>
      <c r="AA9547" s="3182"/>
      <c r="AB9547" s="3182"/>
      <c r="AC9547" s="3180"/>
      <c r="AD9547" s="3180"/>
      <c r="AE9547" s="3180"/>
      <c r="AF9547" s="3180"/>
      <c r="AG9547" s="3180"/>
      <c r="AH9547" s="3180"/>
      <c r="AI9547" s="3180"/>
      <c r="AJ9547" s="1018"/>
    </row>
    <row r="9548" spans="1:36" ht="15.75">
      <c r="A9548" s="1012">
        <v>2</v>
      </c>
      <c r="B9548" s="3184" t="s">
        <v>5434</v>
      </c>
      <c r="C9548" s="1019" t="s">
        <v>180</v>
      </c>
      <c r="D9548" s="3185">
        <v>6.06</v>
      </c>
      <c r="E9548" s="1026">
        <v>120</v>
      </c>
      <c r="F9548" s="1641">
        <f>+D9548*E9548</f>
        <v>727.19999999999993</v>
      </c>
      <c r="G9548" s="1026"/>
      <c r="H9548" s="1641"/>
      <c r="I9548" s="1640"/>
      <c r="J9548" s="1032">
        <v>45412</v>
      </c>
      <c r="K9548" s="1032"/>
      <c r="L9548" s="1021"/>
      <c r="M9548" s="1032"/>
      <c r="N9548" s="1019">
        <v>30</v>
      </c>
      <c r="O9548" s="1019">
        <v>50</v>
      </c>
      <c r="P9548" s="1019">
        <v>30</v>
      </c>
      <c r="Q9548" s="1019"/>
      <c r="R9548" s="1019"/>
      <c r="S9548" s="1019"/>
      <c r="T9548" s="1019"/>
      <c r="U9548" s="1019"/>
      <c r="V9548" s="1019"/>
      <c r="W9548" s="1019"/>
      <c r="X9548" s="1019"/>
      <c r="Y9548" s="1019"/>
      <c r="Z9548" s="1019"/>
      <c r="AA9548" s="1019"/>
      <c r="AB9548" s="1019"/>
      <c r="AC9548" s="1507">
        <f t="shared" ref="AC9548:AC9558" si="3468">E9548+G9548-N9548-O9548-AA9548-P9548-Q9548-R9548-S9548-T9548-U9548-V9548-W9548-X9548-Y9548</f>
        <v>10</v>
      </c>
      <c r="AD9548" s="1508">
        <f t="shared" ref="AD9548:AD9558" si="3469">D9548*AC9548</f>
        <v>60.599999999999994</v>
      </c>
      <c r="AE9548" s="14">
        <f t="shared" ref="AE9548:AE9558" si="3470">(J9548-"01.04.2023")/30</f>
        <v>13.166666666666666</v>
      </c>
      <c r="AF9548" s="14">
        <f t="shared" ref="AF9548:AF9558" si="3471">(N9548+O9548+P9548+Q9548+R9548+S9548+T9548+U9548+V9548+W9548+X9548+Y9548)/3</f>
        <v>36.666666666666664</v>
      </c>
      <c r="AG9548" s="14">
        <f t="shared" ref="AG9548:AG9558" si="3472">AC9548/AF9548</f>
        <v>0.27272727272727276</v>
      </c>
      <c r="AH9548" s="14">
        <f t="shared" ref="AH9548:AH9558" si="3473">AG9548-AE9548</f>
        <v>-12.893939393939393</v>
      </c>
      <c r="AI9548" s="14">
        <f t="shared" ref="AI9548:AI9558" si="3474">AC9548-(AE9548*AF9548)</f>
        <v>-472.77777777777771</v>
      </c>
      <c r="AJ9548" s="1018"/>
    </row>
    <row r="9549" spans="1:36" ht="15.75">
      <c r="A9549" s="1012">
        <v>3</v>
      </c>
      <c r="B9549" s="3184" t="s">
        <v>9146</v>
      </c>
      <c r="C9549" s="1019" t="s">
        <v>180</v>
      </c>
      <c r="D9549" s="3185">
        <v>4.22</v>
      </c>
      <c r="E9549" s="1026">
        <v>0</v>
      </c>
      <c r="F9549" s="1641">
        <v>0</v>
      </c>
      <c r="G9549" s="1026">
        <v>120</v>
      </c>
      <c r="H9549" s="1641">
        <f t="shared" ref="H9549:H9555" si="3475">G9549*D9549</f>
        <v>506.4</v>
      </c>
      <c r="I9549" s="1640" t="s">
        <v>3338</v>
      </c>
      <c r="J9549" s="1032">
        <v>45230</v>
      </c>
      <c r="K9549" s="1032"/>
      <c r="L9549" s="1021">
        <v>434</v>
      </c>
      <c r="M9549" s="1032">
        <v>44722</v>
      </c>
      <c r="N9549" s="1019"/>
      <c r="O9549" s="1019">
        <v>60</v>
      </c>
      <c r="P9549" s="1019">
        <v>40</v>
      </c>
      <c r="Q9549" s="1019"/>
      <c r="R9549" s="1019"/>
      <c r="S9549" s="1019"/>
      <c r="T9549" s="1019"/>
      <c r="U9549" s="1019"/>
      <c r="V9549" s="1019"/>
      <c r="W9549" s="1019"/>
      <c r="X9549" s="1019"/>
      <c r="Y9549" s="1019"/>
      <c r="Z9549" s="1019"/>
      <c r="AA9549" s="1019"/>
      <c r="AB9549" s="1019"/>
      <c r="AC9549" s="1507">
        <f t="shared" si="3468"/>
        <v>20</v>
      </c>
      <c r="AD9549" s="1508">
        <f t="shared" si="3469"/>
        <v>84.399999999999991</v>
      </c>
      <c r="AE9549" s="14">
        <f t="shared" si="3470"/>
        <v>7.1</v>
      </c>
      <c r="AF9549" s="14">
        <f t="shared" si="3471"/>
        <v>33.333333333333336</v>
      </c>
      <c r="AG9549" s="14">
        <f t="shared" si="3472"/>
        <v>0.6</v>
      </c>
      <c r="AH9549" s="14">
        <f t="shared" si="3473"/>
        <v>-6.5</v>
      </c>
      <c r="AI9549" s="14">
        <f t="shared" si="3474"/>
        <v>-216.66666666666669</v>
      </c>
      <c r="AJ9549" s="1018"/>
    </row>
    <row r="9550" spans="1:36" ht="31.5">
      <c r="A9550" s="1012">
        <v>4</v>
      </c>
      <c r="B9550" s="3184" t="s">
        <v>5435</v>
      </c>
      <c r="C9550" s="1019" t="s">
        <v>180</v>
      </c>
      <c r="D9550" s="3185">
        <v>5.274</v>
      </c>
      <c r="E9550" s="1026">
        <v>30</v>
      </c>
      <c r="F9550" s="1641">
        <f>+D9550*E9550</f>
        <v>158.22</v>
      </c>
      <c r="G9550" s="1026">
        <v>600</v>
      </c>
      <c r="H9550" s="1641">
        <f t="shared" si="3475"/>
        <v>3164.4</v>
      </c>
      <c r="I9550" s="1640" t="s">
        <v>9147</v>
      </c>
      <c r="J9550" s="1032">
        <v>45046</v>
      </c>
      <c r="K9550" s="1032"/>
      <c r="L9550" s="1021">
        <v>1592</v>
      </c>
      <c r="M9550" s="1032">
        <v>44544</v>
      </c>
      <c r="N9550" s="1019">
        <v>160</v>
      </c>
      <c r="O9550" s="1019">
        <v>170</v>
      </c>
      <c r="P9550" s="1019">
        <v>190</v>
      </c>
      <c r="Q9550" s="1019"/>
      <c r="R9550" s="1019"/>
      <c r="S9550" s="1019"/>
      <c r="T9550" s="1019"/>
      <c r="U9550" s="1019"/>
      <c r="V9550" s="1019"/>
      <c r="W9550" s="1019"/>
      <c r="X9550" s="1019"/>
      <c r="Y9550" s="1019"/>
      <c r="Z9550" s="1019"/>
      <c r="AA9550" s="1019"/>
      <c r="AB9550" s="1019"/>
      <c r="AC9550" s="1507">
        <f t="shared" si="3468"/>
        <v>110</v>
      </c>
      <c r="AD9550" s="1508">
        <f t="shared" si="3469"/>
        <v>580.14</v>
      </c>
      <c r="AE9550" s="14">
        <f t="shared" si="3470"/>
        <v>0.96666666666666667</v>
      </c>
      <c r="AF9550" s="14">
        <f t="shared" si="3471"/>
        <v>173.33333333333334</v>
      </c>
      <c r="AG9550" s="14">
        <f t="shared" si="3472"/>
        <v>0.63461538461538458</v>
      </c>
      <c r="AH9550" s="14">
        <f t="shared" si="3473"/>
        <v>-0.33205128205128209</v>
      </c>
      <c r="AI9550" s="14">
        <f t="shared" si="3474"/>
        <v>-57.555555555555571</v>
      </c>
      <c r="AJ9550" s="1018"/>
    </row>
    <row r="9551" spans="1:36" ht="15.75">
      <c r="A9551" s="1012"/>
      <c r="B9551" s="3184" t="s">
        <v>10133</v>
      </c>
      <c r="C9551" s="1019" t="s">
        <v>180</v>
      </c>
      <c r="D9551" s="3185">
        <v>5.274</v>
      </c>
      <c r="E9551" s="1026">
        <v>0</v>
      </c>
      <c r="F9551" s="1641">
        <v>0</v>
      </c>
      <c r="G9551" s="1026">
        <v>60</v>
      </c>
      <c r="H9551" s="1641">
        <f t="shared" si="3475"/>
        <v>316.44</v>
      </c>
      <c r="I9551" s="1640" t="s">
        <v>3300</v>
      </c>
      <c r="J9551" s="1032">
        <v>45107</v>
      </c>
      <c r="K9551" s="1032"/>
      <c r="L9551" s="1021">
        <v>189</v>
      </c>
      <c r="M9551" s="1032">
        <v>44981</v>
      </c>
      <c r="N9551" s="1019"/>
      <c r="O9551" s="1019"/>
      <c r="P9551" s="1019"/>
      <c r="Q9551" s="1019"/>
      <c r="R9551" s="1019"/>
      <c r="S9551" s="1019"/>
      <c r="T9551" s="1019"/>
      <c r="U9551" s="1019"/>
      <c r="V9551" s="1019"/>
      <c r="W9551" s="1019"/>
      <c r="X9551" s="1019"/>
      <c r="Y9551" s="1019"/>
      <c r="Z9551" s="1019"/>
      <c r="AA9551" s="1019"/>
      <c r="AB9551" s="1019"/>
      <c r="AC9551" s="1507">
        <f t="shared" si="3468"/>
        <v>60</v>
      </c>
      <c r="AD9551" s="1508">
        <f t="shared" si="3469"/>
        <v>316.44</v>
      </c>
      <c r="AE9551" s="14">
        <f t="shared" si="3470"/>
        <v>3</v>
      </c>
      <c r="AF9551" s="14">
        <f t="shared" si="3471"/>
        <v>0</v>
      </c>
      <c r="AG9551" s="14" t="e">
        <f t="shared" si="3472"/>
        <v>#DIV/0!</v>
      </c>
      <c r="AH9551" s="14" t="e">
        <f t="shared" si="3473"/>
        <v>#DIV/0!</v>
      </c>
      <c r="AI9551" s="14">
        <f t="shared" si="3474"/>
        <v>60</v>
      </c>
      <c r="AJ9551" s="1018"/>
    </row>
    <row r="9552" spans="1:36" ht="15.75">
      <c r="A9552" s="1012">
        <v>5</v>
      </c>
      <c r="B9552" s="3186" t="s">
        <v>3788</v>
      </c>
      <c r="C9552" s="1019" t="s">
        <v>180</v>
      </c>
      <c r="D9552" s="3185">
        <v>8.65</v>
      </c>
      <c r="E9552" s="1026">
        <v>20</v>
      </c>
      <c r="F9552" s="1641">
        <f t="shared" ref="F9552:F9558" si="3476">+D9552*E9552</f>
        <v>173</v>
      </c>
      <c r="G9552" s="1026">
        <v>80</v>
      </c>
      <c r="H9552" s="1641">
        <f t="shared" si="3475"/>
        <v>692</v>
      </c>
      <c r="I9552" s="1640" t="s">
        <v>3300</v>
      </c>
      <c r="J9552" s="1032">
        <v>45230</v>
      </c>
      <c r="K9552" s="1032"/>
      <c r="L9552" s="1021">
        <v>188</v>
      </c>
      <c r="M9552" s="1032">
        <v>44981</v>
      </c>
      <c r="N9552" s="1019">
        <v>20</v>
      </c>
      <c r="O9552" s="1019"/>
      <c r="P9552" s="1019">
        <v>20</v>
      </c>
      <c r="Q9552" s="1019"/>
      <c r="R9552" s="1019"/>
      <c r="S9552" s="1019"/>
      <c r="T9552" s="1019"/>
      <c r="U9552" s="1019"/>
      <c r="V9552" s="1019"/>
      <c r="W9552" s="1019"/>
      <c r="X9552" s="1019"/>
      <c r="Y9552" s="1019"/>
      <c r="Z9552" s="1019"/>
      <c r="AA9552" s="1019"/>
      <c r="AB9552" s="1019"/>
      <c r="AC9552" s="1507">
        <f t="shared" si="3468"/>
        <v>60</v>
      </c>
      <c r="AD9552" s="1508">
        <f t="shared" si="3469"/>
        <v>519</v>
      </c>
      <c r="AE9552" s="14">
        <f t="shared" si="3470"/>
        <v>7.1</v>
      </c>
      <c r="AF9552" s="14">
        <f t="shared" si="3471"/>
        <v>13.333333333333334</v>
      </c>
      <c r="AG9552" s="14">
        <f t="shared" si="3472"/>
        <v>4.5</v>
      </c>
      <c r="AH9552" s="14">
        <f t="shared" si="3473"/>
        <v>-2.5999999999999996</v>
      </c>
      <c r="AI9552" s="14">
        <f t="shared" si="3474"/>
        <v>-34.666666666666671</v>
      </c>
      <c r="AJ9552" s="1018"/>
    </row>
    <row r="9553" spans="1:36" ht="31.5">
      <c r="A9553" s="1012">
        <v>6</v>
      </c>
      <c r="B9553" s="3186" t="s">
        <v>6017</v>
      </c>
      <c r="C9553" s="1019" t="s">
        <v>180</v>
      </c>
      <c r="D9553" s="3185">
        <v>63.45</v>
      </c>
      <c r="E9553" s="1026">
        <v>72</v>
      </c>
      <c r="F9553" s="1641">
        <f t="shared" si="3476"/>
        <v>4568.4000000000005</v>
      </c>
      <c r="G9553" s="1026">
        <v>200</v>
      </c>
      <c r="H9553" s="1641">
        <f t="shared" si="3475"/>
        <v>12690</v>
      </c>
      <c r="I9553" s="1640" t="s">
        <v>10134</v>
      </c>
      <c r="J9553" s="1032">
        <v>45659</v>
      </c>
      <c r="K9553" s="1032"/>
      <c r="L9553" s="1021">
        <v>648</v>
      </c>
      <c r="M9553" s="1032">
        <v>44782</v>
      </c>
      <c r="N9553" s="1019">
        <v>40</v>
      </c>
      <c r="O9553" s="1019">
        <v>58</v>
      </c>
      <c r="P9553" s="1019">
        <v>68</v>
      </c>
      <c r="Q9553" s="1019"/>
      <c r="R9553" s="1019"/>
      <c r="S9553" s="1019"/>
      <c r="T9553" s="1019"/>
      <c r="U9553" s="1019"/>
      <c r="V9553" s="1019"/>
      <c r="W9553" s="1019"/>
      <c r="X9553" s="1019"/>
      <c r="Y9553" s="1019"/>
      <c r="Z9553" s="1019"/>
      <c r="AA9553" s="1019"/>
      <c r="AB9553" s="1019"/>
      <c r="AC9553" s="1507">
        <f t="shared" si="3468"/>
        <v>106</v>
      </c>
      <c r="AD9553" s="1508">
        <f t="shared" si="3469"/>
        <v>6725.7000000000007</v>
      </c>
      <c r="AE9553" s="14">
        <f t="shared" si="3470"/>
        <v>21.4</v>
      </c>
      <c r="AF9553" s="14">
        <f t="shared" si="3471"/>
        <v>55.333333333333336</v>
      </c>
      <c r="AG9553" s="14">
        <f t="shared" si="3472"/>
        <v>1.9156626506024095</v>
      </c>
      <c r="AH9553" s="14">
        <f t="shared" si="3473"/>
        <v>-19.484337349397588</v>
      </c>
      <c r="AI9553" s="14">
        <f t="shared" si="3474"/>
        <v>-1078.1333333333332</v>
      </c>
      <c r="AJ9553" s="1018"/>
    </row>
    <row r="9554" spans="1:36" ht="31.5">
      <c r="A9554" s="1012">
        <v>7</v>
      </c>
      <c r="B9554" s="3184" t="s">
        <v>1581</v>
      </c>
      <c r="C9554" s="1019" t="s">
        <v>180</v>
      </c>
      <c r="D9554" s="3185">
        <v>129.78</v>
      </c>
      <c r="E9554" s="1026">
        <v>195</v>
      </c>
      <c r="F9554" s="1641">
        <f t="shared" si="3476"/>
        <v>25307.1</v>
      </c>
      <c r="G9554" s="1026">
        <v>200</v>
      </c>
      <c r="H9554" s="1641">
        <f t="shared" si="3475"/>
        <v>25956</v>
      </c>
      <c r="I9554" s="1640" t="s">
        <v>10134</v>
      </c>
      <c r="J9554" s="1032">
        <v>45169</v>
      </c>
      <c r="K9554" s="1032"/>
      <c r="L9554" s="1021">
        <v>189</v>
      </c>
      <c r="M9554" s="1032">
        <v>44649</v>
      </c>
      <c r="N9554" s="1019">
        <v>65</v>
      </c>
      <c r="O9554" s="1019">
        <v>60</v>
      </c>
      <c r="P9554" s="1019">
        <v>78</v>
      </c>
      <c r="Q9554" s="1019"/>
      <c r="R9554" s="1019"/>
      <c r="S9554" s="1019"/>
      <c r="T9554" s="1019"/>
      <c r="U9554" s="1019"/>
      <c r="V9554" s="1019"/>
      <c r="W9554" s="1019"/>
      <c r="X9554" s="1019"/>
      <c r="Y9554" s="1019"/>
      <c r="Z9554" s="1019"/>
      <c r="AA9554" s="1019"/>
      <c r="AB9554" s="1019"/>
      <c r="AC9554" s="1507">
        <f t="shared" si="3468"/>
        <v>192</v>
      </c>
      <c r="AD9554" s="1508">
        <f t="shared" si="3469"/>
        <v>24917.760000000002</v>
      </c>
      <c r="AE9554" s="14">
        <f t="shared" si="3470"/>
        <v>5.0666666666666664</v>
      </c>
      <c r="AF9554" s="14">
        <f t="shared" si="3471"/>
        <v>67.666666666666671</v>
      </c>
      <c r="AG9554" s="14">
        <f t="shared" si="3472"/>
        <v>2.8374384236453198</v>
      </c>
      <c r="AH9554" s="14">
        <f t="shared" si="3473"/>
        <v>-2.2292282430213466</v>
      </c>
      <c r="AI9554" s="14">
        <f t="shared" si="3474"/>
        <v>-150.84444444444443</v>
      </c>
      <c r="AJ9554" s="1018"/>
    </row>
    <row r="9555" spans="1:36" ht="15.75">
      <c r="A9555" s="1012">
        <v>8</v>
      </c>
      <c r="B9555" s="3186" t="s">
        <v>5436</v>
      </c>
      <c r="C9555" s="1019" t="s">
        <v>180</v>
      </c>
      <c r="D9555" s="3185">
        <v>69.12</v>
      </c>
      <c r="E9555" s="1026">
        <v>20</v>
      </c>
      <c r="F9555" s="1641">
        <f t="shared" si="3476"/>
        <v>1382.4</v>
      </c>
      <c r="G9555" s="1026">
        <v>50</v>
      </c>
      <c r="H9555" s="1641">
        <f t="shared" si="3475"/>
        <v>3456</v>
      </c>
      <c r="I9555" s="1640" t="s">
        <v>3300</v>
      </c>
      <c r="J9555" s="1032">
        <v>45716</v>
      </c>
      <c r="K9555" s="1032"/>
      <c r="L9555" s="1021">
        <v>297</v>
      </c>
      <c r="M9555" s="1032">
        <v>45006</v>
      </c>
      <c r="N9555" s="1019">
        <v>13</v>
      </c>
      <c r="O9555" s="1019">
        <v>4</v>
      </c>
      <c r="P9555" s="1019">
        <v>12</v>
      </c>
      <c r="Q9555" s="1019"/>
      <c r="R9555" s="1019"/>
      <c r="S9555" s="1019"/>
      <c r="T9555" s="1019"/>
      <c r="U9555" s="1019"/>
      <c r="V9555" s="1019"/>
      <c r="W9555" s="1019"/>
      <c r="X9555" s="1019"/>
      <c r="Y9555" s="1019"/>
      <c r="Z9555" s="1019"/>
      <c r="AA9555" s="1019"/>
      <c r="AB9555" s="1019"/>
      <c r="AC9555" s="1507">
        <f t="shared" si="3468"/>
        <v>41</v>
      </c>
      <c r="AD9555" s="1508">
        <f t="shared" si="3469"/>
        <v>2833.92</v>
      </c>
      <c r="AE9555" s="14">
        <f t="shared" si="3470"/>
        <v>23.3</v>
      </c>
      <c r="AF9555" s="14">
        <f t="shared" si="3471"/>
        <v>9.6666666666666661</v>
      </c>
      <c r="AG9555" s="14">
        <f t="shared" si="3472"/>
        <v>4.2413793103448274</v>
      </c>
      <c r="AH9555" s="14">
        <f t="shared" si="3473"/>
        <v>-19.058620689655172</v>
      </c>
      <c r="AI9555" s="14">
        <f t="shared" si="3474"/>
        <v>-184.23333333333332</v>
      </c>
      <c r="AJ9555" s="1018"/>
    </row>
    <row r="9556" spans="1:36" ht="15.75">
      <c r="A9556" s="1012">
        <v>9</v>
      </c>
      <c r="B9556" s="3184" t="s">
        <v>1582</v>
      </c>
      <c r="C9556" s="1019" t="s">
        <v>180</v>
      </c>
      <c r="D9556" s="3185">
        <v>58.85</v>
      </c>
      <c r="E9556" s="3187">
        <v>110</v>
      </c>
      <c r="F9556" s="1641">
        <f t="shared" si="3476"/>
        <v>6473.5</v>
      </c>
      <c r="G9556" s="3187"/>
      <c r="H9556" s="1641"/>
      <c r="I9556" s="3188"/>
      <c r="J9556" s="1032">
        <v>45230</v>
      </c>
      <c r="K9556" s="1032"/>
      <c r="L9556" s="1021"/>
      <c r="M9556" s="1032"/>
      <c r="N9556" s="3189"/>
      <c r="O9556" s="1019">
        <v>10</v>
      </c>
      <c r="P9556" s="1019">
        <v>21</v>
      </c>
      <c r="Q9556" s="1019"/>
      <c r="R9556" s="1019"/>
      <c r="S9556" s="1019"/>
      <c r="T9556" s="1019"/>
      <c r="U9556" s="1019"/>
      <c r="V9556" s="1019"/>
      <c r="W9556" s="1019"/>
      <c r="X9556" s="1019"/>
      <c r="Y9556" s="1019"/>
      <c r="Z9556" s="1019"/>
      <c r="AA9556" s="1019"/>
      <c r="AB9556" s="1019"/>
      <c r="AC9556" s="1507">
        <f t="shared" si="3468"/>
        <v>79</v>
      </c>
      <c r="AD9556" s="1508">
        <f t="shared" si="3469"/>
        <v>4649.1500000000005</v>
      </c>
      <c r="AE9556" s="14">
        <f t="shared" si="3470"/>
        <v>7.1</v>
      </c>
      <c r="AF9556" s="14">
        <f t="shared" si="3471"/>
        <v>10.333333333333334</v>
      </c>
      <c r="AG9556" s="14">
        <f t="shared" si="3472"/>
        <v>7.6451612903225801</v>
      </c>
      <c r="AH9556" s="14">
        <f t="shared" si="3473"/>
        <v>0.54516129032258043</v>
      </c>
      <c r="AI9556" s="14">
        <f t="shared" si="3474"/>
        <v>5.6333333333333258</v>
      </c>
      <c r="AJ9556" s="1018"/>
    </row>
    <row r="9557" spans="1:36" ht="15.75">
      <c r="A9557" s="1012">
        <v>10</v>
      </c>
      <c r="B9557" s="3184" t="s">
        <v>6719</v>
      </c>
      <c r="C9557" s="1019" t="s">
        <v>180</v>
      </c>
      <c r="D9557" s="3185">
        <v>42.98</v>
      </c>
      <c r="E9557" s="3187">
        <v>65</v>
      </c>
      <c r="F9557" s="1641">
        <f t="shared" si="3476"/>
        <v>2793.7</v>
      </c>
      <c r="G9557" s="3187"/>
      <c r="H9557" s="1641"/>
      <c r="I9557" s="3188"/>
      <c r="J9557" s="1032">
        <v>45077</v>
      </c>
      <c r="K9557" s="1032"/>
      <c r="L9557" s="1021"/>
      <c r="M9557" s="1032"/>
      <c r="N9557" s="3189">
        <v>35</v>
      </c>
      <c r="O9557" s="1019">
        <v>15</v>
      </c>
      <c r="P9557" s="1019">
        <v>5</v>
      </c>
      <c r="Q9557" s="1019"/>
      <c r="R9557" s="1019"/>
      <c r="S9557" s="1019"/>
      <c r="T9557" s="1019"/>
      <c r="U9557" s="1019"/>
      <c r="V9557" s="1019"/>
      <c r="W9557" s="1019"/>
      <c r="X9557" s="1019"/>
      <c r="Y9557" s="1019"/>
      <c r="Z9557" s="1019"/>
      <c r="AA9557" s="1019"/>
      <c r="AB9557" s="1019"/>
      <c r="AC9557" s="1507">
        <f t="shared" si="3468"/>
        <v>10</v>
      </c>
      <c r="AD9557" s="1508">
        <f t="shared" si="3469"/>
        <v>429.79999999999995</v>
      </c>
      <c r="AE9557" s="14">
        <f t="shared" si="3470"/>
        <v>2</v>
      </c>
      <c r="AF9557" s="14">
        <f t="shared" si="3471"/>
        <v>18.333333333333332</v>
      </c>
      <c r="AG9557" s="14">
        <f t="shared" si="3472"/>
        <v>0.54545454545454553</v>
      </c>
      <c r="AH9557" s="14">
        <f t="shared" si="3473"/>
        <v>-1.4545454545454546</v>
      </c>
      <c r="AI9557" s="14">
        <f t="shared" si="3474"/>
        <v>-26.666666666666664</v>
      </c>
      <c r="AJ9557" s="1018"/>
    </row>
    <row r="9558" spans="1:36" ht="15.75">
      <c r="A9558" s="1012">
        <v>12</v>
      </c>
      <c r="B9558" s="3186" t="s">
        <v>6720</v>
      </c>
      <c r="C9558" s="1019" t="s">
        <v>181</v>
      </c>
      <c r="D9558" s="3185">
        <v>268</v>
      </c>
      <c r="E9558" s="3187">
        <v>1695</v>
      </c>
      <c r="F9558" s="1641">
        <f t="shared" si="3476"/>
        <v>454260</v>
      </c>
      <c r="G9558" s="3187"/>
      <c r="H9558" s="1641"/>
      <c r="I9558" s="3188"/>
      <c r="J9558" s="1032">
        <v>45536</v>
      </c>
      <c r="K9558" s="1032"/>
      <c r="L9558" s="1021"/>
      <c r="M9558" s="1032"/>
      <c r="N9558" s="3189">
        <v>52</v>
      </c>
      <c r="O9558" s="1029">
        <v>219</v>
      </c>
      <c r="P9558" s="1019">
        <v>268</v>
      </c>
      <c r="Q9558" s="1019"/>
      <c r="R9558" s="1019"/>
      <c r="S9558" s="1019"/>
      <c r="T9558" s="1019"/>
      <c r="U9558" s="1019"/>
      <c r="V9558" s="1019"/>
      <c r="W9558" s="1019"/>
      <c r="X9558" s="1019"/>
      <c r="Y9558" s="1019"/>
      <c r="Z9558" s="1019"/>
      <c r="AA9558" s="1019"/>
      <c r="AB9558" s="1019"/>
      <c r="AC9558" s="1507">
        <f t="shared" si="3468"/>
        <v>1156</v>
      </c>
      <c r="AD9558" s="1508">
        <f t="shared" si="3469"/>
        <v>309808</v>
      </c>
      <c r="AE9558" s="14">
        <f t="shared" si="3470"/>
        <v>17.3</v>
      </c>
      <c r="AF9558" s="14">
        <f t="shared" si="3471"/>
        <v>179.66666666666666</v>
      </c>
      <c r="AG9558" s="14">
        <f t="shared" si="3472"/>
        <v>6.4341372912801491</v>
      </c>
      <c r="AH9558" s="14">
        <f t="shared" si="3473"/>
        <v>-10.865862708719852</v>
      </c>
      <c r="AI9558" s="14">
        <f t="shared" si="3474"/>
        <v>-1952.2333333333331</v>
      </c>
      <c r="AJ9558" s="1018"/>
    </row>
    <row r="9559" spans="1:36" ht="15.75">
      <c r="A9559" s="4217" t="s">
        <v>5437</v>
      </c>
      <c r="B9559" s="4218"/>
      <c r="C9559" s="4218"/>
      <c r="D9559" s="4218"/>
      <c r="E9559" s="4218"/>
      <c r="F9559" s="4218"/>
      <c r="G9559" s="4218"/>
      <c r="H9559" s="4218"/>
      <c r="I9559" s="4218"/>
      <c r="J9559" s="4219"/>
      <c r="K9559" s="1032"/>
      <c r="L9559" s="1032"/>
      <c r="M9559" s="1032"/>
      <c r="N9559" s="3189"/>
      <c r="O9559" s="1019"/>
      <c r="P9559" s="1019"/>
      <c r="Q9559" s="1019"/>
      <c r="R9559" s="1019"/>
      <c r="S9559" s="1019"/>
      <c r="T9559" s="1019"/>
      <c r="U9559" s="1019"/>
      <c r="V9559" s="1019"/>
      <c r="W9559" s="1019"/>
      <c r="X9559" s="1019"/>
      <c r="Y9559" s="1019"/>
      <c r="Z9559" s="1019"/>
      <c r="AA9559" s="1019"/>
      <c r="AB9559" s="1019"/>
      <c r="AC9559" s="1019"/>
      <c r="AD9559" s="3185"/>
      <c r="AE9559" s="969"/>
      <c r="AF9559" s="969"/>
      <c r="AG9559" s="969"/>
      <c r="AH9559" s="969"/>
      <c r="AI9559" s="969"/>
      <c r="AJ9559" s="1018"/>
    </row>
    <row r="9560" spans="1:36" ht="31.5">
      <c r="A9560" s="1012">
        <v>13</v>
      </c>
      <c r="B9560" s="3186" t="s">
        <v>5438</v>
      </c>
      <c r="C9560" s="1019" t="s">
        <v>181</v>
      </c>
      <c r="D9560" s="3185">
        <v>60834.31</v>
      </c>
      <c r="E9560" s="3187">
        <v>1</v>
      </c>
      <c r="F9560" s="1641">
        <f>+D9560*E9560</f>
        <v>60834.31</v>
      </c>
      <c r="G9560" s="3187"/>
      <c r="H9560" s="1641"/>
      <c r="I9560" s="3188"/>
      <c r="J9560" s="1032" t="s">
        <v>216</v>
      </c>
      <c r="K9560" s="1032"/>
      <c r="L9560" s="1021"/>
      <c r="M9560" s="1032"/>
      <c r="N9560" s="3189">
        <v>0</v>
      </c>
      <c r="O9560" s="1019">
        <v>0</v>
      </c>
      <c r="P9560" s="1019"/>
      <c r="Q9560" s="1019"/>
      <c r="R9560" s="1019"/>
      <c r="S9560" s="1019"/>
      <c r="T9560" s="1019"/>
      <c r="U9560" s="1019"/>
      <c r="V9560" s="1019"/>
      <c r="W9560" s="1019"/>
      <c r="X9560" s="1019"/>
      <c r="Y9560" s="1019"/>
      <c r="Z9560" s="1019"/>
      <c r="AA9560" s="1019"/>
      <c r="AB9560" s="1019"/>
      <c r="AC9560" s="1507">
        <f t="shared" ref="AC9560:AC9565" si="3477">E9560+G9560-N9560-O9560-AA9560-P9560-Q9560-R9560-S9560-T9560-U9560-V9560-W9560-X9560-Y9560</f>
        <v>1</v>
      </c>
      <c r="AD9560" s="1508">
        <f t="shared" ref="AD9560:AD9565" si="3478">D9560*AC9560</f>
        <v>60834.31</v>
      </c>
      <c r="AE9560" s="14" t="s">
        <v>334</v>
      </c>
      <c r="AF9560" s="14">
        <f t="shared" ref="AF9560:AF9565" si="3479">(N9560+O9560+P9560+Q9560+R9560+S9560+T9560+U9560+V9560+W9560+X9560+Y9560)/3</f>
        <v>0</v>
      </c>
      <c r="AG9560" s="14" t="e">
        <f t="shared" ref="AG9560:AG9565" si="3480">AC9560/AF9560</f>
        <v>#DIV/0!</v>
      </c>
      <c r="AH9560" s="14" t="s">
        <v>334</v>
      </c>
      <c r="AI9560" s="14" t="s">
        <v>334</v>
      </c>
      <c r="AJ9560" s="1018"/>
    </row>
    <row r="9561" spans="1:36" ht="31.5">
      <c r="A9561" s="1012">
        <v>14</v>
      </c>
      <c r="B9561" s="3186" t="s">
        <v>5438</v>
      </c>
      <c r="C9561" s="1019" t="s">
        <v>181</v>
      </c>
      <c r="D9561" s="3185">
        <v>60834.31</v>
      </c>
      <c r="E9561" s="3187">
        <v>1</v>
      </c>
      <c r="F9561" s="1641">
        <f>+D9561*E9561</f>
        <v>60834.31</v>
      </c>
      <c r="G9561" s="3187"/>
      <c r="H9561" s="1641"/>
      <c r="I9561" s="3188"/>
      <c r="J9561" s="1032" t="s">
        <v>216</v>
      </c>
      <c r="K9561" s="1032"/>
      <c r="L9561" s="1021"/>
      <c r="M9561" s="1032"/>
      <c r="N9561" s="3189">
        <v>0</v>
      </c>
      <c r="O9561" s="1019">
        <v>0</v>
      </c>
      <c r="P9561" s="1019"/>
      <c r="Q9561" s="1019"/>
      <c r="R9561" s="1019"/>
      <c r="S9561" s="1019"/>
      <c r="T9561" s="1019"/>
      <c r="U9561" s="1019"/>
      <c r="V9561" s="1019"/>
      <c r="W9561" s="1019"/>
      <c r="X9561" s="1019"/>
      <c r="Y9561" s="1019"/>
      <c r="Z9561" s="1019"/>
      <c r="AA9561" s="1019"/>
      <c r="AB9561" s="1019"/>
      <c r="AC9561" s="1507">
        <f t="shared" si="3477"/>
        <v>1</v>
      </c>
      <c r="AD9561" s="1508">
        <f t="shared" si="3478"/>
        <v>60834.31</v>
      </c>
      <c r="AE9561" s="14" t="s">
        <v>334</v>
      </c>
      <c r="AF9561" s="14">
        <f t="shared" si="3479"/>
        <v>0</v>
      </c>
      <c r="AG9561" s="14" t="e">
        <f t="shared" si="3480"/>
        <v>#DIV/0!</v>
      </c>
      <c r="AH9561" s="14" t="s">
        <v>334</v>
      </c>
      <c r="AI9561" s="14" t="s">
        <v>334</v>
      </c>
      <c r="AJ9561" s="1018"/>
    </row>
    <row r="9562" spans="1:36" ht="15.75">
      <c r="A9562" s="1012">
        <v>15</v>
      </c>
      <c r="B9562" s="3186" t="s">
        <v>5439</v>
      </c>
      <c r="C9562" s="1019" t="s">
        <v>181</v>
      </c>
      <c r="D9562" s="3185">
        <v>30426.639999999999</v>
      </c>
      <c r="E9562" s="3187">
        <v>1</v>
      </c>
      <c r="F9562" s="1641">
        <f>+D9562*E9562</f>
        <v>30426.639999999999</v>
      </c>
      <c r="G9562" s="3187"/>
      <c r="H9562" s="1641"/>
      <c r="I9562" s="3188"/>
      <c r="J9562" s="1032" t="s">
        <v>216</v>
      </c>
      <c r="K9562" s="1032"/>
      <c r="L9562" s="1021"/>
      <c r="M9562" s="1032"/>
      <c r="N9562" s="3189">
        <v>0</v>
      </c>
      <c r="O9562" s="1019">
        <v>0</v>
      </c>
      <c r="P9562" s="1019"/>
      <c r="Q9562" s="1019"/>
      <c r="R9562" s="1019"/>
      <c r="S9562" s="1019"/>
      <c r="T9562" s="1019"/>
      <c r="U9562" s="1019"/>
      <c r="V9562" s="1019"/>
      <c r="W9562" s="1019"/>
      <c r="X9562" s="1019"/>
      <c r="Y9562" s="1019"/>
      <c r="Z9562" s="1019"/>
      <c r="AA9562" s="1019"/>
      <c r="AB9562" s="1019"/>
      <c r="AC9562" s="1507">
        <f t="shared" si="3477"/>
        <v>1</v>
      </c>
      <c r="AD9562" s="1508">
        <f t="shared" si="3478"/>
        <v>30426.639999999999</v>
      </c>
      <c r="AE9562" s="14" t="s">
        <v>334</v>
      </c>
      <c r="AF9562" s="14">
        <f t="shared" si="3479"/>
        <v>0</v>
      </c>
      <c r="AG9562" s="14" t="e">
        <f t="shared" si="3480"/>
        <v>#DIV/0!</v>
      </c>
      <c r="AH9562" s="14" t="s">
        <v>334</v>
      </c>
      <c r="AI9562" s="14" t="s">
        <v>334</v>
      </c>
      <c r="AJ9562" s="1018"/>
    </row>
    <row r="9563" spans="1:36" ht="31.5">
      <c r="A9563" s="1012">
        <v>16</v>
      </c>
      <c r="B9563" s="3186" t="s">
        <v>7175</v>
      </c>
      <c r="C9563" s="1019" t="s">
        <v>181</v>
      </c>
      <c r="D9563" s="3185">
        <v>51071.6</v>
      </c>
      <c r="E9563" s="3187">
        <v>1</v>
      </c>
      <c r="F9563" s="1641">
        <v>0</v>
      </c>
      <c r="G9563" s="3187"/>
      <c r="H9563" s="1641"/>
      <c r="I9563" s="3188"/>
      <c r="J9563" s="1032" t="s">
        <v>216</v>
      </c>
      <c r="K9563" s="1032"/>
      <c r="L9563" s="1021"/>
      <c r="M9563" s="1032"/>
      <c r="N9563" s="3189">
        <v>0</v>
      </c>
      <c r="O9563" s="1019">
        <v>0</v>
      </c>
      <c r="P9563" s="1019"/>
      <c r="Q9563" s="1019"/>
      <c r="R9563" s="1019"/>
      <c r="S9563" s="1019"/>
      <c r="T9563" s="1019"/>
      <c r="U9563" s="1019"/>
      <c r="V9563" s="1019"/>
      <c r="W9563" s="1019"/>
      <c r="X9563" s="1019"/>
      <c r="Y9563" s="1019"/>
      <c r="Z9563" s="1019"/>
      <c r="AA9563" s="1019"/>
      <c r="AB9563" s="1019"/>
      <c r="AC9563" s="1507">
        <f t="shared" si="3477"/>
        <v>1</v>
      </c>
      <c r="AD9563" s="1508">
        <f t="shared" si="3478"/>
        <v>51071.6</v>
      </c>
      <c r="AE9563" s="14" t="s">
        <v>334</v>
      </c>
      <c r="AF9563" s="14">
        <f t="shared" si="3479"/>
        <v>0</v>
      </c>
      <c r="AG9563" s="14" t="e">
        <f t="shared" si="3480"/>
        <v>#DIV/0!</v>
      </c>
      <c r="AH9563" s="14" t="s">
        <v>334</v>
      </c>
      <c r="AI9563" s="14" t="s">
        <v>334</v>
      </c>
      <c r="AJ9563" s="1018"/>
    </row>
    <row r="9564" spans="1:36" ht="31.5">
      <c r="A9564" s="1012">
        <v>17</v>
      </c>
      <c r="B9564" s="3186" t="s">
        <v>7175</v>
      </c>
      <c r="C9564" s="1019" t="s">
        <v>181</v>
      </c>
      <c r="D9564" s="3185">
        <v>51071.6</v>
      </c>
      <c r="E9564" s="3187">
        <v>1</v>
      </c>
      <c r="F9564" s="1641">
        <v>0</v>
      </c>
      <c r="G9564" s="3187"/>
      <c r="H9564" s="1641"/>
      <c r="I9564" s="3188"/>
      <c r="J9564" s="1032" t="s">
        <v>216</v>
      </c>
      <c r="K9564" s="1032"/>
      <c r="L9564" s="1021"/>
      <c r="M9564" s="1032"/>
      <c r="N9564" s="3189">
        <v>0</v>
      </c>
      <c r="O9564" s="1019">
        <v>0</v>
      </c>
      <c r="P9564" s="1019"/>
      <c r="Q9564" s="1019"/>
      <c r="R9564" s="1019"/>
      <c r="S9564" s="1019"/>
      <c r="T9564" s="1019"/>
      <c r="U9564" s="1019"/>
      <c r="V9564" s="1019"/>
      <c r="W9564" s="1019"/>
      <c r="X9564" s="1019"/>
      <c r="Y9564" s="1019"/>
      <c r="Z9564" s="1019"/>
      <c r="AA9564" s="1019"/>
      <c r="AB9564" s="1019"/>
      <c r="AC9564" s="1507">
        <f t="shared" si="3477"/>
        <v>1</v>
      </c>
      <c r="AD9564" s="1508">
        <f t="shared" si="3478"/>
        <v>51071.6</v>
      </c>
      <c r="AE9564" s="14" t="s">
        <v>334</v>
      </c>
      <c r="AF9564" s="14">
        <f t="shared" si="3479"/>
        <v>0</v>
      </c>
      <c r="AG9564" s="14" t="e">
        <f t="shared" si="3480"/>
        <v>#DIV/0!</v>
      </c>
      <c r="AH9564" s="14" t="s">
        <v>334</v>
      </c>
      <c r="AI9564" s="14" t="s">
        <v>334</v>
      </c>
      <c r="AJ9564" s="1018"/>
    </row>
    <row r="9565" spans="1:36" ht="31.5">
      <c r="A9565" s="1012">
        <v>18</v>
      </c>
      <c r="B9565" s="3186" t="s">
        <v>7175</v>
      </c>
      <c r="C9565" s="1019" t="s">
        <v>181</v>
      </c>
      <c r="D9565" s="3185">
        <v>51071.6</v>
      </c>
      <c r="E9565" s="3187">
        <v>1</v>
      </c>
      <c r="F9565" s="1641">
        <v>0</v>
      </c>
      <c r="G9565" s="3187"/>
      <c r="H9565" s="1641"/>
      <c r="I9565" s="3188"/>
      <c r="J9565" s="1032" t="s">
        <v>216</v>
      </c>
      <c r="K9565" s="1032"/>
      <c r="L9565" s="1021"/>
      <c r="M9565" s="1032"/>
      <c r="N9565" s="3189">
        <v>0</v>
      </c>
      <c r="O9565" s="1019">
        <v>0</v>
      </c>
      <c r="P9565" s="1019"/>
      <c r="Q9565" s="1019"/>
      <c r="R9565" s="1019"/>
      <c r="S9565" s="1019"/>
      <c r="T9565" s="1019"/>
      <c r="U9565" s="1019"/>
      <c r="V9565" s="1019"/>
      <c r="W9565" s="1019"/>
      <c r="X9565" s="1019"/>
      <c r="Y9565" s="1019"/>
      <c r="Z9565" s="1019"/>
      <c r="AA9565" s="1019"/>
      <c r="AB9565" s="1019"/>
      <c r="AC9565" s="1507">
        <f t="shared" si="3477"/>
        <v>1</v>
      </c>
      <c r="AD9565" s="1508">
        <f t="shared" si="3478"/>
        <v>51071.6</v>
      </c>
      <c r="AE9565" s="14" t="s">
        <v>334</v>
      </c>
      <c r="AF9565" s="14">
        <f t="shared" si="3479"/>
        <v>0</v>
      </c>
      <c r="AG9565" s="14" t="e">
        <f t="shared" si="3480"/>
        <v>#DIV/0!</v>
      </c>
      <c r="AH9565" s="14" t="s">
        <v>334</v>
      </c>
      <c r="AI9565" s="14" t="s">
        <v>334</v>
      </c>
      <c r="AJ9565" s="1018"/>
    </row>
    <row r="9566" spans="1:36" ht="15.75">
      <c r="A9566" s="1012"/>
      <c r="B9566" s="3190" t="s">
        <v>1583</v>
      </c>
      <c r="C9566" s="1019"/>
      <c r="D9566" s="1019"/>
      <c r="E9566" s="3187"/>
      <c r="F9566" s="3187"/>
      <c r="G9566" s="3187"/>
      <c r="H9566" s="3187"/>
      <c r="I9566" s="3191"/>
      <c r="J9566" s="1032"/>
      <c r="K9566" s="1032"/>
      <c r="L9566" s="1032"/>
      <c r="M9566" s="1032"/>
      <c r="N9566" s="3189"/>
      <c r="O9566" s="1019"/>
      <c r="P9566" s="1019"/>
      <c r="Q9566" s="1019"/>
      <c r="R9566" s="1019"/>
      <c r="S9566" s="1019"/>
      <c r="T9566" s="1019"/>
      <c r="U9566" s="1019"/>
      <c r="V9566" s="1019"/>
      <c r="W9566" s="1019"/>
      <c r="X9566" s="1019"/>
      <c r="Y9566" s="1019"/>
      <c r="Z9566" s="1019"/>
      <c r="AA9566" s="1019"/>
      <c r="AB9566" s="1019"/>
      <c r="AC9566" s="1019"/>
      <c r="AD9566" s="1019"/>
      <c r="AE9566" s="969"/>
      <c r="AF9566" s="969"/>
      <c r="AG9566" s="969"/>
      <c r="AH9566" s="969"/>
      <c r="AI9566" s="969"/>
      <c r="AJ9566" s="1018"/>
    </row>
    <row r="9567" spans="1:36" ht="15.75">
      <c r="A9567" s="1012">
        <v>19</v>
      </c>
      <c r="B9567" s="3186" t="s">
        <v>1586</v>
      </c>
      <c r="C9567" s="1019" t="s">
        <v>233</v>
      </c>
      <c r="D9567" s="2831">
        <v>0</v>
      </c>
      <c r="E9567" s="3187">
        <v>364</v>
      </c>
      <c r="F9567" s="3187">
        <f t="shared" ref="F9567:F9572" si="3481">D9567*E9567</f>
        <v>0</v>
      </c>
      <c r="G9567" s="3187"/>
      <c r="H9567" s="3187"/>
      <c r="I9567" s="3188"/>
      <c r="J9567" s="1032">
        <v>45133</v>
      </c>
      <c r="K9567" s="1032"/>
      <c r="L9567" s="1021"/>
      <c r="M9567" s="1032"/>
      <c r="N9567" s="3189">
        <v>16</v>
      </c>
      <c r="O9567" s="1019">
        <v>9</v>
      </c>
      <c r="P9567" s="1019">
        <v>6</v>
      </c>
      <c r="Q9567" s="1019"/>
      <c r="R9567" s="1019"/>
      <c r="S9567" s="1019"/>
      <c r="T9567" s="1019"/>
      <c r="U9567" s="1019"/>
      <c r="V9567" s="1019"/>
      <c r="W9567" s="1019"/>
      <c r="X9567" s="1019"/>
      <c r="Y9567" s="1019"/>
      <c r="Z9567" s="1019"/>
      <c r="AA9567" s="1019"/>
      <c r="AB9567" s="1019"/>
      <c r="AC9567" s="1507">
        <f t="shared" ref="AC9567:AC9573" si="3482">E9567+G9567-N9567-O9567-AA9567-P9567-Q9567-R9567-S9567-T9567-U9567-V9567-W9567-X9567-Y9567</f>
        <v>333</v>
      </c>
      <c r="AD9567" s="1508">
        <f t="shared" ref="AD9567:AD9573" si="3483">D9567*AC9567</f>
        <v>0</v>
      </c>
      <c r="AE9567" s="14">
        <f t="shared" ref="AE9567:AE9573" si="3484">(J9567-"01.04.2023")/30</f>
        <v>3.8666666666666667</v>
      </c>
      <c r="AF9567" s="14">
        <f t="shared" ref="AF9567:AF9573" si="3485">(N9567+O9567+P9567+Q9567+R9567+S9567+T9567+U9567+V9567+W9567+X9567+Y9567)/3</f>
        <v>10.333333333333334</v>
      </c>
      <c r="AG9567" s="14">
        <f t="shared" ref="AG9567:AG9573" si="3486">AC9567/AF9567</f>
        <v>32.225806451612904</v>
      </c>
      <c r="AH9567" s="14">
        <f t="shared" ref="AH9567:AH9573" si="3487">AG9567-AE9567</f>
        <v>28.359139784946237</v>
      </c>
      <c r="AI9567" s="14">
        <f t="shared" ref="AI9567:AI9573" si="3488">AC9567-(AE9567*AF9567)</f>
        <v>293.04444444444442</v>
      </c>
      <c r="AJ9567" s="1018"/>
    </row>
    <row r="9568" spans="1:36" ht="15.75">
      <c r="A9568" s="1012">
        <v>20</v>
      </c>
      <c r="B9568" s="3186" t="s">
        <v>1587</v>
      </c>
      <c r="C9568" s="1019" t="s">
        <v>233</v>
      </c>
      <c r="D9568" s="1019">
        <v>0</v>
      </c>
      <c r="E9568" s="3187">
        <v>800</v>
      </c>
      <c r="F9568" s="3187">
        <f t="shared" si="3481"/>
        <v>0</v>
      </c>
      <c r="G9568" s="3187"/>
      <c r="H9568" s="3187"/>
      <c r="I9568" s="3188"/>
      <c r="J9568" s="1032">
        <v>45155</v>
      </c>
      <c r="K9568" s="1032"/>
      <c r="L9568" s="1021"/>
      <c r="M9568" s="1032"/>
      <c r="N9568" s="3189"/>
      <c r="O9568" s="1019"/>
      <c r="P9568" s="1019"/>
      <c r="Q9568" s="1019"/>
      <c r="R9568" s="1019"/>
      <c r="S9568" s="1019"/>
      <c r="T9568" s="1019"/>
      <c r="U9568" s="1019"/>
      <c r="V9568" s="1019"/>
      <c r="W9568" s="1019"/>
      <c r="X9568" s="1019"/>
      <c r="Y9568" s="1019"/>
      <c r="Z9568" s="1019"/>
      <c r="AA9568" s="1019"/>
      <c r="AB9568" s="1019"/>
      <c r="AC9568" s="1507">
        <f t="shared" si="3482"/>
        <v>800</v>
      </c>
      <c r="AD9568" s="1508">
        <f t="shared" si="3483"/>
        <v>0</v>
      </c>
      <c r="AE9568" s="14">
        <f t="shared" si="3484"/>
        <v>4.5999999999999996</v>
      </c>
      <c r="AF9568" s="14">
        <f t="shared" si="3485"/>
        <v>0</v>
      </c>
      <c r="AG9568" s="14" t="e">
        <f t="shared" si="3486"/>
        <v>#DIV/0!</v>
      </c>
      <c r="AH9568" s="14" t="e">
        <f t="shared" si="3487"/>
        <v>#DIV/0!</v>
      </c>
      <c r="AI9568" s="14">
        <f t="shared" si="3488"/>
        <v>800</v>
      </c>
      <c r="AJ9568" s="1018"/>
    </row>
    <row r="9569" spans="1:36" ht="15.75">
      <c r="A9569" s="1012">
        <v>21</v>
      </c>
      <c r="B9569" s="3186" t="s">
        <v>1584</v>
      </c>
      <c r="C9569" s="1019" t="s">
        <v>181</v>
      </c>
      <c r="D9569" s="1019">
        <v>1.2321</v>
      </c>
      <c r="E9569" s="3187">
        <v>1164</v>
      </c>
      <c r="F9569" s="3187">
        <f t="shared" si="3481"/>
        <v>1434.1643999999999</v>
      </c>
      <c r="G9569" s="3187"/>
      <c r="H9569" s="3187"/>
      <c r="I9569" s="3188"/>
      <c r="J9569" s="1032">
        <v>45838</v>
      </c>
      <c r="K9569" s="1032"/>
      <c r="L9569" s="1021"/>
      <c r="M9569" s="1032"/>
      <c r="N9569" s="3189">
        <v>16</v>
      </c>
      <c r="O9569" s="1019">
        <v>9</v>
      </c>
      <c r="P9569" s="1019">
        <v>6</v>
      </c>
      <c r="Q9569" s="1019"/>
      <c r="R9569" s="1019"/>
      <c r="S9569" s="1019"/>
      <c r="T9569" s="1019"/>
      <c r="U9569" s="1019"/>
      <c r="V9569" s="1019"/>
      <c r="W9569" s="1019"/>
      <c r="X9569" s="1019"/>
      <c r="Y9569" s="1019"/>
      <c r="Z9569" s="1019"/>
      <c r="AA9569" s="1019"/>
      <c r="AB9569" s="1019"/>
      <c r="AC9569" s="1507">
        <f t="shared" si="3482"/>
        <v>1133</v>
      </c>
      <c r="AD9569" s="1508">
        <f t="shared" si="3483"/>
        <v>1395.9693</v>
      </c>
      <c r="AE9569" s="14">
        <f t="shared" si="3484"/>
        <v>27.366666666666667</v>
      </c>
      <c r="AF9569" s="14">
        <f t="shared" si="3485"/>
        <v>10.333333333333334</v>
      </c>
      <c r="AG9569" s="14">
        <f t="shared" si="3486"/>
        <v>109.64516129032258</v>
      </c>
      <c r="AH9569" s="14">
        <f t="shared" si="3487"/>
        <v>82.278494623655916</v>
      </c>
      <c r="AI9569" s="14">
        <f t="shared" si="3488"/>
        <v>850.21111111111111</v>
      </c>
      <c r="AJ9569" s="1018"/>
    </row>
    <row r="9570" spans="1:36" ht="31.5">
      <c r="A9570" s="1012">
        <v>22</v>
      </c>
      <c r="B9570" s="3186" t="s">
        <v>1585</v>
      </c>
      <c r="C9570" s="1019" t="s">
        <v>181</v>
      </c>
      <c r="D9570" s="1019">
        <v>12.30677</v>
      </c>
      <c r="E9570" s="3187">
        <v>8</v>
      </c>
      <c r="F9570" s="3187">
        <f t="shared" si="3481"/>
        <v>98.454160000000002</v>
      </c>
      <c r="G9570" s="3187"/>
      <c r="H9570" s="3187"/>
      <c r="I9570" s="3188"/>
      <c r="J9570" s="1032">
        <v>45901</v>
      </c>
      <c r="K9570" s="1032"/>
      <c r="L9570" s="1021"/>
      <c r="M9570" s="1032"/>
      <c r="N9570" s="3189"/>
      <c r="O9570" s="1019"/>
      <c r="P9570" s="1019"/>
      <c r="Q9570" s="1019"/>
      <c r="R9570" s="1019"/>
      <c r="S9570" s="1019"/>
      <c r="T9570" s="1019"/>
      <c r="U9570" s="1019"/>
      <c r="V9570" s="1019"/>
      <c r="W9570" s="1019"/>
      <c r="X9570" s="1019"/>
      <c r="Y9570" s="1019"/>
      <c r="Z9570" s="1019"/>
      <c r="AA9570" s="1019"/>
      <c r="AB9570" s="1019"/>
      <c r="AC9570" s="1507">
        <f t="shared" si="3482"/>
        <v>8</v>
      </c>
      <c r="AD9570" s="1508">
        <f t="shared" si="3483"/>
        <v>98.454160000000002</v>
      </c>
      <c r="AE9570" s="14">
        <f t="shared" si="3484"/>
        <v>29.466666666666665</v>
      </c>
      <c r="AF9570" s="14">
        <f t="shared" si="3485"/>
        <v>0</v>
      </c>
      <c r="AG9570" s="14" t="e">
        <f t="shared" si="3486"/>
        <v>#DIV/0!</v>
      </c>
      <c r="AH9570" s="14" t="e">
        <f t="shared" si="3487"/>
        <v>#DIV/0!</v>
      </c>
      <c r="AI9570" s="14">
        <f t="shared" si="3488"/>
        <v>8</v>
      </c>
      <c r="AJ9570" s="1018"/>
    </row>
    <row r="9571" spans="1:36" ht="31.5">
      <c r="A9571" s="1012">
        <v>33</v>
      </c>
      <c r="B9571" s="3186" t="s">
        <v>1585</v>
      </c>
      <c r="C9571" s="1019" t="s">
        <v>181</v>
      </c>
      <c r="D9571" s="1019">
        <v>28.27</v>
      </c>
      <c r="E9571" s="3187">
        <v>47</v>
      </c>
      <c r="F9571" s="3187">
        <f t="shared" si="3481"/>
        <v>1328.69</v>
      </c>
      <c r="G9571" s="3187"/>
      <c r="H9571" s="3187">
        <f t="shared" ref="H9571" si="3489">G9571*D9571</f>
        <v>0</v>
      </c>
      <c r="I9571" s="3188"/>
      <c r="J9571" s="1032">
        <v>45542</v>
      </c>
      <c r="K9571" s="1032"/>
      <c r="L9571" s="1021"/>
      <c r="M9571" s="1032"/>
      <c r="N9571" s="3189"/>
      <c r="O9571" s="1019">
        <v>16</v>
      </c>
      <c r="P9571" s="1019">
        <v>5</v>
      </c>
      <c r="Q9571" s="1019"/>
      <c r="R9571" s="1019"/>
      <c r="S9571" s="1019"/>
      <c r="T9571" s="1019"/>
      <c r="U9571" s="1019"/>
      <c r="V9571" s="1019"/>
      <c r="W9571" s="1019"/>
      <c r="X9571" s="1019"/>
      <c r="Y9571" s="1019"/>
      <c r="Z9571" s="1019"/>
      <c r="AA9571" s="1019"/>
      <c r="AB9571" s="1019"/>
      <c r="AC9571" s="1507">
        <f t="shared" si="3482"/>
        <v>26</v>
      </c>
      <c r="AD9571" s="1508">
        <f t="shared" si="3483"/>
        <v>735.02</v>
      </c>
      <c r="AE9571" s="14">
        <f t="shared" si="3484"/>
        <v>17.5</v>
      </c>
      <c r="AF9571" s="14">
        <f t="shared" si="3485"/>
        <v>7</v>
      </c>
      <c r="AG9571" s="14">
        <f t="shared" si="3486"/>
        <v>3.7142857142857144</v>
      </c>
      <c r="AH9571" s="14">
        <f t="shared" si="3487"/>
        <v>-13.785714285714285</v>
      </c>
      <c r="AI9571" s="14">
        <f t="shared" si="3488"/>
        <v>-96.5</v>
      </c>
      <c r="AJ9571" s="1018"/>
    </row>
    <row r="9572" spans="1:36" ht="15.75">
      <c r="A9572" s="1012">
        <v>36</v>
      </c>
      <c r="B9572" s="3186" t="s">
        <v>4248</v>
      </c>
      <c r="C9572" s="1019" t="s">
        <v>181</v>
      </c>
      <c r="D9572" s="1019">
        <v>1.2354000000000001</v>
      </c>
      <c r="E9572" s="3187">
        <v>200</v>
      </c>
      <c r="F9572" s="3187">
        <f t="shared" si="3481"/>
        <v>247.08</v>
      </c>
      <c r="G9572" s="3194"/>
      <c r="H9572" s="3197"/>
      <c r="I9572" s="3195"/>
      <c r="J9572" s="3196">
        <v>46296</v>
      </c>
      <c r="K9572" s="1032"/>
      <c r="L9572" s="1021"/>
      <c r="M9572" s="1032"/>
      <c r="N9572" s="3189">
        <v>0</v>
      </c>
      <c r="O9572" s="1019"/>
      <c r="P9572" s="1019"/>
      <c r="Q9572" s="1019"/>
      <c r="R9572" s="1019"/>
      <c r="S9572" s="1019"/>
      <c r="T9572" s="1019"/>
      <c r="U9572" s="1019"/>
      <c r="V9572" s="1019"/>
      <c r="W9572" s="1019"/>
      <c r="X9572" s="1019"/>
      <c r="Y9572" s="1019"/>
      <c r="Z9572" s="1019"/>
      <c r="AA9572" s="1019"/>
      <c r="AB9572" s="1019"/>
      <c r="AC9572" s="1507">
        <f t="shared" si="3482"/>
        <v>200</v>
      </c>
      <c r="AD9572" s="1508">
        <f t="shared" si="3483"/>
        <v>247.08</v>
      </c>
      <c r="AE9572" s="14">
        <f t="shared" si="3484"/>
        <v>42.633333333333333</v>
      </c>
      <c r="AF9572" s="14">
        <f t="shared" si="3485"/>
        <v>0</v>
      </c>
      <c r="AG9572" s="14" t="e">
        <f t="shared" si="3486"/>
        <v>#DIV/0!</v>
      </c>
      <c r="AH9572" s="14" t="e">
        <f t="shared" si="3487"/>
        <v>#DIV/0!</v>
      </c>
      <c r="AI9572" s="14">
        <f t="shared" si="3488"/>
        <v>200</v>
      </c>
      <c r="AJ9572" s="1018"/>
    </row>
    <row r="9573" spans="1:36" ht="15.75">
      <c r="A9573" s="1012">
        <v>37</v>
      </c>
      <c r="B9573" s="3186" t="s">
        <v>3789</v>
      </c>
      <c r="C9573" s="1019" t="s">
        <v>181</v>
      </c>
      <c r="D9573" s="1019">
        <v>2.71</v>
      </c>
      <c r="E9573" s="3187">
        <v>7365</v>
      </c>
      <c r="F9573" s="3194">
        <v>0</v>
      </c>
      <c r="G9573" s="3194"/>
      <c r="H9573" s="3197"/>
      <c r="I9573" s="3195"/>
      <c r="J9573" s="3196">
        <v>46446</v>
      </c>
      <c r="K9573" s="1032"/>
      <c r="L9573" s="1021"/>
      <c r="M9573" s="1032"/>
      <c r="N9573" s="3189">
        <v>285</v>
      </c>
      <c r="O9573" s="1019">
        <v>428</v>
      </c>
      <c r="P9573" s="1019">
        <v>453</v>
      </c>
      <c r="Q9573" s="1019"/>
      <c r="R9573" s="1019"/>
      <c r="S9573" s="1019"/>
      <c r="T9573" s="1019"/>
      <c r="U9573" s="1019"/>
      <c r="V9573" s="1019"/>
      <c r="W9573" s="1019"/>
      <c r="X9573" s="1019"/>
      <c r="Y9573" s="1019"/>
      <c r="Z9573" s="1019"/>
      <c r="AA9573" s="1019"/>
      <c r="AB9573" s="1019"/>
      <c r="AC9573" s="1507">
        <f t="shared" si="3482"/>
        <v>6199</v>
      </c>
      <c r="AD9573" s="1508">
        <f t="shared" si="3483"/>
        <v>16799.29</v>
      </c>
      <c r="AE9573" s="14">
        <f t="shared" si="3484"/>
        <v>47.633333333333333</v>
      </c>
      <c r="AF9573" s="14">
        <f t="shared" si="3485"/>
        <v>388.66666666666669</v>
      </c>
      <c r="AG9573" s="14">
        <f t="shared" si="3486"/>
        <v>15.949399656946825</v>
      </c>
      <c r="AH9573" s="14">
        <f t="shared" si="3487"/>
        <v>-31.683933676386509</v>
      </c>
      <c r="AI9573" s="14">
        <f t="shared" si="3488"/>
        <v>-12314.488888888889</v>
      </c>
      <c r="AJ9573" s="1018"/>
    </row>
    <row r="9574" spans="1:36" ht="15.75">
      <c r="A9574" s="1012"/>
      <c r="B9574" s="3198"/>
      <c r="C9574" s="1019"/>
      <c r="D9574" s="1019"/>
      <c r="E9574" s="3187"/>
      <c r="F9574" s="3194"/>
      <c r="G9574" s="3194"/>
      <c r="H9574" s="3194"/>
      <c r="I9574" s="3199"/>
      <c r="J9574" s="4329" t="s">
        <v>19</v>
      </c>
      <c r="K9574" s="4330"/>
      <c r="L9574" s="4330"/>
      <c r="M9574" s="4330"/>
      <c r="N9574" s="4331"/>
      <c r="O9574" s="4331"/>
      <c r="P9574" s="4331"/>
      <c r="Q9574" s="4331"/>
      <c r="R9574" s="4331"/>
      <c r="S9574" s="4331"/>
      <c r="T9574" s="4331"/>
      <c r="U9574" s="4332"/>
      <c r="V9574" s="1019"/>
      <c r="W9574" s="1019"/>
      <c r="X9574" s="1019"/>
      <c r="Y9574" s="1019"/>
      <c r="Z9574" s="1019"/>
      <c r="AA9574" s="1019"/>
      <c r="AB9574" s="1019"/>
      <c r="AC9574" s="1019"/>
      <c r="AD9574" s="1019"/>
      <c r="AE9574" s="969"/>
      <c r="AF9574" s="969"/>
      <c r="AG9574" s="969"/>
      <c r="AH9574" s="969"/>
      <c r="AI9574" s="969"/>
      <c r="AJ9574" s="1018"/>
    </row>
    <row r="9575" spans="1:36" ht="15.75">
      <c r="A9575" s="1012"/>
      <c r="B9575" s="1442" t="s">
        <v>1588</v>
      </c>
      <c r="C9575" s="1019"/>
      <c r="D9575" s="1019"/>
      <c r="E9575" s="3187"/>
      <c r="F9575" s="3187"/>
      <c r="G9575" s="3187"/>
      <c r="H9575" s="3187"/>
      <c r="I9575" s="3191"/>
      <c r="J9575" s="1032"/>
      <c r="K9575" s="1032"/>
      <c r="L9575" s="1032"/>
      <c r="M9575" s="1032"/>
      <c r="N9575" s="3189"/>
      <c r="O9575" s="1019"/>
      <c r="P9575" s="1019"/>
      <c r="Q9575" s="1019"/>
      <c r="R9575" s="1019"/>
      <c r="S9575" s="1019"/>
      <c r="T9575" s="1019"/>
      <c r="U9575" s="1019"/>
      <c r="V9575" s="1019"/>
      <c r="W9575" s="1019"/>
      <c r="X9575" s="1019"/>
      <c r="Y9575" s="1019"/>
      <c r="Z9575" s="1019"/>
      <c r="AA9575" s="1019"/>
      <c r="AB9575" s="1019"/>
      <c r="AC9575" s="1019"/>
      <c r="AD9575" s="1019"/>
      <c r="AE9575" s="969"/>
      <c r="AF9575" s="969"/>
      <c r="AG9575" s="969"/>
      <c r="AH9575" s="969"/>
      <c r="AI9575" s="969">
        <f t="shared" ref="AI9575:AI9579" si="3490">AC9575-(AE9575*AF9575)</f>
        <v>0</v>
      </c>
      <c r="AJ9575" s="1018"/>
    </row>
    <row r="9576" spans="1:36" ht="15.75">
      <c r="A9576" s="1012">
        <v>38</v>
      </c>
      <c r="B9576" s="1031" t="s">
        <v>1589</v>
      </c>
      <c r="C9576" s="1019" t="s">
        <v>181</v>
      </c>
      <c r="D9576" s="1019">
        <v>8.14</v>
      </c>
      <c r="E9576" s="1019">
        <v>76</v>
      </c>
      <c r="F9576" s="3193">
        <f>E9576*D9576</f>
        <v>618.6400000000001</v>
      </c>
      <c r="G9576" s="1019"/>
      <c r="H9576" s="3187"/>
      <c r="I9576" s="1033"/>
      <c r="J9576" s="1032">
        <v>44748</v>
      </c>
      <c r="K9576" s="1032"/>
      <c r="L9576" s="1021"/>
      <c r="M9576" s="1032"/>
      <c r="N9576" s="3200">
        <v>0</v>
      </c>
      <c r="O9576" s="3200">
        <v>0</v>
      </c>
      <c r="P9576" s="3200"/>
      <c r="Q9576" s="3200"/>
      <c r="R9576" s="1019"/>
      <c r="S9576" s="1019"/>
      <c r="T9576" s="1019"/>
      <c r="U9576" s="1019"/>
      <c r="V9576" s="1019"/>
      <c r="W9576" s="1019"/>
      <c r="X9576" s="1019"/>
      <c r="Y9576" s="1019"/>
      <c r="Z9576" s="1019"/>
      <c r="AA9576" s="1019"/>
      <c r="AB9576" s="1019"/>
      <c r="AC9576" s="1507">
        <f>E9576+G9576-N9576-O9576-AA9576-P9576-Q9576-R9576-S9576-T9576-U9576-V9576-W9576-X9576-Y9576</f>
        <v>76</v>
      </c>
      <c r="AD9576" s="1508">
        <f>D9576*AC9576</f>
        <v>618.6400000000001</v>
      </c>
      <c r="AE9576" s="14">
        <f>(J9576-"01.04.2023")/30</f>
        <v>-8.9666666666666668</v>
      </c>
      <c r="AF9576" s="14">
        <f>(N9576+O9576+P9576+Q9576+R9576+S9576+T9576+U9576+V9576+W9576+X9576+Y9576)/3</f>
        <v>0</v>
      </c>
      <c r="AG9576" s="14" t="e">
        <f>AC9576/AF9576</f>
        <v>#DIV/0!</v>
      </c>
      <c r="AH9576" s="14" t="e">
        <f>AG9576-AE9576</f>
        <v>#DIV/0!</v>
      </c>
      <c r="AI9576" s="14">
        <f t="shared" si="3490"/>
        <v>76</v>
      </c>
      <c r="AJ9576" s="1018"/>
    </row>
    <row r="9577" spans="1:36" ht="15.75">
      <c r="A9577" s="1012">
        <v>39</v>
      </c>
      <c r="B9577" s="1031" t="s">
        <v>4863</v>
      </c>
      <c r="C9577" s="1019" t="s">
        <v>181</v>
      </c>
      <c r="D9577" s="1019">
        <v>14.06</v>
      </c>
      <c r="E9577" s="1019">
        <v>1734</v>
      </c>
      <c r="F9577" s="3193">
        <v>26348.04</v>
      </c>
      <c r="G9577" s="1019"/>
      <c r="H9577" s="3187"/>
      <c r="I9577" s="1033"/>
      <c r="J9577" s="1032">
        <v>45504</v>
      </c>
      <c r="K9577" s="1032"/>
      <c r="L9577" s="1021"/>
      <c r="M9577" s="1032"/>
      <c r="N9577" s="3200">
        <v>120</v>
      </c>
      <c r="O9577" s="3200">
        <v>120</v>
      </c>
      <c r="P9577" s="3200">
        <v>120</v>
      </c>
      <c r="Q9577" s="3200"/>
      <c r="R9577" s="1019"/>
      <c r="S9577" s="1019"/>
      <c r="T9577" s="1019"/>
      <c r="U9577" s="1019"/>
      <c r="V9577" s="1019"/>
      <c r="W9577" s="1019"/>
      <c r="X9577" s="1019"/>
      <c r="Y9577" s="1019"/>
      <c r="Z9577" s="1019"/>
      <c r="AA9577" s="1019"/>
      <c r="AB9577" s="1019"/>
      <c r="AC9577" s="1507">
        <f>E9577+G9577-N9577-O9577-AA9577-P9577-Q9577-R9577-S9577-T9577-U9577-V9577-W9577-X9577-Y9577</f>
        <v>1374</v>
      </c>
      <c r="AD9577" s="1508">
        <f>D9577*AC9577</f>
        <v>19318.440000000002</v>
      </c>
      <c r="AE9577" s="14">
        <f>(J9577-"01.04.2023")/30</f>
        <v>16.233333333333334</v>
      </c>
      <c r="AF9577" s="14">
        <f>(N9577+O9577+P9577+Q9577+R9577+S9577+T9577+U9577+V9577+W9577+X9577+Y9577)/3</f>
        <v>120</v>
      </c>
      <c r="AG9577" s="14">
        <f>AC9577/AF9577</f>
        <v>11.45</v>
      </c>
      <c r="AH9577" s="14">
        <f>AG9577-AE9577</f>
        <v>-4.783333333333335</v>
      </c>
      <c r="AI9577" s="14">
        <f t="shared" si="3490"/>
        <v>-574</v>
      </c>
      <c r="AJ9577" s="1018"/>
    </row>
    <row r="9578" spans="1:36" ht="15.75">
      <c r="A9578" s="1012">
        <v>40</v>
      </c>
      <c r="B9578" s="1031" t="s">
        <v>1590</v>
      </c>
      <c r="C9578" s="1019" t="s">
        <v>181</v>
      </c>
      <c r="D9578" s="1029">
        <v>22.25</v>
      </c>
      <c r="E9578" s="3187">
        <v>2308</v>
      </c>
      <c r="F9578" s="3193">
        <f>E9578*D9578</f>
        <v>51353</v>
      </c>
      <c r="G9578" s="3187"/>
      <c r="H9578" s="3193"/>
      <c r="I9578" s="3188"/>
      <c r="J9578" s="1032">
        <v>45869</v>
      </c>
      <c r="K9578" s="3201"/>
      <c r="L9578" s="1021"/>
      <c r="M9578" s="1032"/>
      <c r="N9578" s="3202">
        <v>79</v>
      </c>
      <c r="O9578" s="3202">
        <v>83</v>
      </c>
      <c r="P9578" s="3202">
        <v>92</v>
      </c>
      <c r="Q9578" s="3202"/>
      <c r="R9578" s="1019"/>
      <c r="S9578" s="1019"/>
      <c r="T9578" s="1019"/>
      <c r="U9578" s="1019"/>
      <c r="V9578" s="1019"/>
      <c r="W9578" s="1019"/>
      <c r="X9578" s="1019"/>
      <c r="Y9578" s="1019"/>
      <c r="Z9578" s="1019"/>
      <c r="AA9578" s="1019"/>
      <c r="AB9578" s="1019"/>
      <c r="AC9578" s="1507">
        <f>E9578+G9578-N9578-O9578-AA9578-P9578-Q9578-R9578-S9578-T9578-U9578-V9578-W9578-X9578-Y9578</f>
        <v>2054</v>
      </c>
      <c r="AD9578" s="1508">
        <f>D9578*AC9578</f>
        <v>45701.5</v>
      </c>
      <c r="AE9578" s="14">
        <f>(J9578-"01.04.2023")/30</f>
        <v>28.4</v>
      </c>
      <c r="AF9578" s="14">
        <f>(N9578+O9578+P9578+Q9578+R9578+S9578+T9578+U9578+V9578+W9578+X9578+Y9578)/3</f>
        <v>84.666666666666671</v>
      </c>
      <c r="AG9578" s="14">
        <f>AC9578/AF9578</f>
        <v>24.259842519685037</v>
      </c>
      <c r="AH9578" s="14">
        <f>AG9578-AE9578</f>
        <v>-4.1401574803149614</v>
      </c>
      <c r="AI9578" s="14">
        <f t="shared" si="3490"/>
        <v>-350.5333333333333</v>
      </c>
      <c r="AJ9578" s="1018"/>
    </row>
    <row r="9579" spans="1:36" ht="31.5">
      <c r="A9579" s="1012">
        <v>42</v>
      </c>
      <c r="B9579" s="999" t="s">
        <v>1591</v>
      </c>
      <c r="C9579" s="1019" t="s">
        <v>181</v>
      </c>
      <c r="D9579" s="1029">
        <v>54</v>
      </c>
      <c r="E9579" s="3187">
        <v>0</v>
      </c>
      <c r="F9579" s="3193">
        <v>0</v>
      </c>
      <c r="G9579" s="3187">
        <v>25000</v>
      </c>
      <c r="H9579" s="3193">
        <f>G9579*D9579</f>
        <v>1350000</v>
      </c>
      <c r="I9579" s="3188" t="s">
        <v>1268</v>
      </c>
      <c r="J9579" s="1032">
        <v>45869</v>
      </c>
      <c r="K9579" s="3201"/>
      <c r="L9579" s="1021">
        <v>36</v>
      </c>
      <c r="M9579" s="1032">
        <v>44767</v>
      </c>
      <c r="N9579" s="3202">
        <v>0</v>
      </c>
      <c r="O9579" s="3202"/>
      <c r="P9579" s="3202">
        <v>28</v>
      </c>
      <c r="Q9579" s="3202"/>
      <c r="R9579" s="1019"/>
      <c r="S9579" s="1019"/>
      <c r="T9579" s="1019"/>
      <c r="U9579" s="1019"/>
      <c r="V9579" s="1019"/>
      <c r="W9579" s="1019"/>
      <c r="X9579" s="1019"/>
      <c r="Y9579" s="1019"/>
      <c r="Z9579" s="1019"/>
      <c r="AA9579" s="1019"/>
      <c r="AB9579" s="1019"/>
      <c r="AC9579" s="1507">
        <f>E9579+G9579-N9579-O9579-AA9579-P9579-Q9579-R9579-S9579-T9579-U9579-V9579-W9579-X9579-Y9579</f>
        <v>24972</v>
      </c>
      <c r="AD9579" s="1508">
        <f>D9579*AC9579</f>
        <v>1348488</v>
      </c>
      <c r="AE9579" s="14">
        <f>(J9579-"01.04.2023")/30</f>
        <v>28.4</v>
      </c>
      <c r="AF9579" s="14">
        <f>(N9579+O9579+P9579+Q9579+R9579+S9579+T9579+U9579+V9579+W9579+X9579+Y9579)/3</f>
        <v>9.3333333333333339</v>
      </c>
      <c r="AG9579" s="14">
        <f>AC9579/AF9579</f>
        <v>2675.5714285714284</v>
      </c>
      <c r="AH9579" s="14">
        <f>AG9579-AE9579</f>
        <v>2647.1714285714284</v>
      </c>
      <c r="AI9579" s="14">
        <f t="shared" si="3490"/>
        <v>24706.933333333334</v>
      </c>
      <c r="AJ9579" s="1018"/>
    </row>
    <row r="9580" spans="1:36" ht="15.75">
      <c r="A9580" s="4220" t="s">
        <v>10135</v>
      </c>
      <c r="B9580" s="4160"/>
      <c r="C9580" s="4160"/>
      <c r="D9580" s="4160"/>
      <c r="E9580" s="4160"/>
      <c r="F9580" s="4160"/>
      <c r="G9580" s="4160"/>
      <c r="H9580" s="4160"/>
      <c r="I9580" s="4160"/>
      <c r="J9580" s="4221"/>
      <c r="K9580" s="1032"/>
      <c r="L9580" s="1032"/>
      <c r="M9580" s="1032"/>
      <c r="N9580" s="3189"/>
      <c r="O9580" s="1019"/>
      <c r="P9580" s="1019"/>
      <c r="Q9580" s="1019"/>
      <c r="R9580" s="1019"/>
      <c r="S9580" s="1019"/>
      <c r="T9580" s="1019"/>
      <c r="U9580" s="1019"/>
      <c r="V9580" s="1019"/>
      <c r="W9580" s="1019"/>
      <c r="X9580" s="1019"/>
      <c r="Y9580" s="1019"/>
      <c r="Z9580" s="1019"/>
      <c r="AA9580" s="1019"/>
      <c r="AB9580" s="1019"/>
      <c r="AC9580" s="1507"/>
      <c r="AD9580" s="1508"/>
      <c r="AE9580" s="14"/>
      <c r="AF9580" s="14"/>
      <c r="AG9580" s="14"/>
      <c r="AH9580" s="14"/>
      <c r="AI9580" s="14"/>
      <c r="AJ9580" s="1018"/>
    </row>
    <row r="9581" spans="1:36" ht="15.75">
      <c r="A9581" s="1012">
        <v>43</v>
      </c>
      <c r="B9581" s="3203" t="s">
        <v>3790</v>
      </c>
      <c r="C9581" s="1019" t="s">
        <v>186</v>
      </c>
      <c r="D9581" s="3204">
        <v>42.009819999999998</v>
      </c>
      <c r="E9581" s="1019">
        <v>100</v>
      </c>
      <c r="F9581" s="1019">
        <f t="shared" ref="F9581:F9586" si="3491">E9581*D9581</f>
        <v>4200.982</v>
      </c>
      <c r="G9581" s="1019">
        <v>100</v>
      </c>
      <c r="H9581" s="1019">
        <f>G9581*D9581</f>
        <v>4200.982</v>
      </c>
      <c r="I9581" s="1033" t="s">
        <v>3300</v>
      </c>
      <c r="J9581" s="1032">
        <v>45200</v>
      </c>
      <c r="K9581" s="1017"/>
      <c r="L9581" s="1021">
        <v>225</v>
      </c>
      <c r="M9581" s="1032">
        <v>44995</v>
      </c>
      <c r="N9581" s="1012">
        <v>74</v>
      </c>
      <c r="O9581" s="1012">
        <v>20</v>
      </c>
      <c r="P9581" s="1012">
        <v>76</v>
      </c>
      <c r="Q9581" s="1012"/>
      <c r="R9581" s="1012"/>
      <c r="S9581" s="1012"/>
      <c r="T9581" s="1012"/>
      <c r="U9581" s="1012"/>
      <c r="V9581" s="1012"/>
      <c r="W9581" s="1012"/>
      <c r="X9581" s="1012"/>
      <c r="Y9581" s="1012"/>
      <c r="Z9581" s="1012"/>
      <c r="AA9581" s="1012"/>
      <c r="AB9581" s="1012"/>
      <c r="AC9581" s="1507">
        <f t="shared" ref="AC9581:AC9586" si="3492">E9581+G9581-N9581-O9581-AA9581-P9581-Q9581-R9581-S9581-T9581-U9581-V9581-W9581-X9581-Y9581</f>
        <v>30</v>
      </c>
      <c r="AD9581" s="1508">
        <f t="shared" ref="AD9581:AD9586" si="3493">D9581*AC9581</f>
        <v>1260.2945999999999</v>
      </c>
      <c r="AE9581" s="14">
        <f t="shared" ref="AE9581:AE9586" si="3494">(J9581-"01.04.2023")/30</f>
        <v>6.1</v>
      </c>
      <c r="AF9581" s="14">
        <f t="shared" ref="AF9581:AF9586" si="3495">(N9581+O9581+P9581+Q9581+R9581+S9581+T9581+U9581+V9581+W9581+X9581+Y9581)/3</f>
        <v>56.666666666666664</v>
      </c>
      <c r="AG9581" s="14">
        <f t="shared" ref="AG9581:AG9586" si="3496">AC9581/AF9581</f>
        <v>0.52941176470588236</v>
      </c>
      <c r="AH9581" s="14">
        <f t="shared" ref="AH9581:AH9586" si="3497">AG9581-AE9581</f>
        <v>-5.5705882352941174</v>
      </c>
      <c r="AI9581" s="14">
        <f t="shared" ref="AI9581:AI9586" si="3498">AC9581-(AE9581*AF9581)</f>
        <v>-315.66666666666663</v>
      </c>
      <c r="AJ9581" s="1018"/>
    </row>
    <row r="9582" spans="1:36" ht="15.75">
      <c r="A9582" s="1012">
        <v>44</v>
      </c>
      <c r="B9582" s="3203" t="s">
        <v>3792</v>
      </c>
      <c r="C9582" s="1019" t="s">
        <v>186</v>
      </c>
      <c r="D9582" s="1017">
        <v>44.481430000000003</v>
      </c>
      <c r="E9582" s="1019">
        <v>7</v>
      </c>
      <c r="F9582" s="1019">
        <f t="shared" si="3491"/>
        <v>311.37001000000004</v>
      </c>
      <c r="G9582" s="1019"/>
      <c r="H9582" s="1019"/>
      <c r="I9582" s="1033"/>
      <c r="J9582" s="1032">
        <v>45412</v>
      </c>
      <c r="K9582" s="1017"/>
      <c r="L9582" s="1021"/>
      <c r="M9582" s="1032"/>
      <c r="N9582" s="1012">
        <v>0</v>
      </c>
      <c r="O9582" s="1012"/>
      <c r="P9582" s="1012"/>
      <c r="Q9582" s="1012"/>
      <c r="R9582" s="1012"/>
      <c r="S9582" s="1012"/>
      <c r="T9582" s="1012"/>
      <c r="U9582" s="1012"/>
      <c r="V9582" s="1012"/>
      <c r="W9582" s="1012"/>
      <c r="X9582" s="1012"/>
      <c r="Y9582" s="1012"/>
      <c r="Z9582" s="1012"/>
      <c r="AA9582" s="1012"/>
      <c r="AB9582" s="1012"/>
      <c r="AC9582" s="1507">
        <f t="shared" si="3492"/>
        <v>7</v>
      </c>
      <c r="AD9582" s="1508">
        <f t="shared" si="3493"/>
        <v>311.37001000000004</v>
      </c>
      <c r="AE9582" s="14">
        <f t="shared" si="3494"/>
        <v>13.166666666666666</v>
      </c>
      <c r="AF9582" s="14">
        <f t="shared" si="3495"/>
        <v>0</v>
      </c>
      <c r="AG9582" s="14" t="e">
        <f t="shared" si="3496"/>
        <v>#DIV/0!</v>
      </c>
      <c r="AH9582" s="14" t="e">
        <f t="shared" si="3497"/>
        <v>#DIV/0!</v>
      </c>
      <c r="AI9582" s="14">
        <f t="shared" si="3498"/>
        <v>7</v>
      </c>
      <c r="AJ9582" s="1018"/>
    </row>
    <row r="9583" spans="1:36" ht="15.75">
      <c r="A9583" s="1012">
        <v>45</v>
      </c>
      <c r="B9583" s="3203" t="s">
        <v>3792</v>
      </c>
      <c r="C9583" s="1019" t="s">
        <v>186</v>
      </c>
      <c r="D9583" s="1017">
        <v>44.481250000000003</v>
      </c>
      <c r="E9583" s="1019">
        <v>16</v>
      </c>
      <c r="F9583" s="1019">
        <f t="shared" si="3491"/>
        <v>711.7</v>
      </c>
      <c r="G9583" s="1019"/>
      <c r="H9583" s="1019"/>
      <c r="I9583" s="1033"/>
      <c r="J9583" s="1032">
        <v>45412</v>
      </c>
      <c r="K9583" s="1017"/>
      <c r="L9583" s="1021"/>
      <c r="M9583" s="1032"/>
      <c r="N9583" s="1012">
        <v>0</v>
      </c>
      <c r="O9583" s="1012"/>
      <c r="P9583" s="1012"/>
      <c r="Q9583" s="1012"/>
      <c r="R9583" s="1012"/>
      <c r="S9583" s="1012"/>
      <c r="T9583" s="1012"/>
      <c r="U9583" s="1012"/>
      <c r="V9583" s="1012"/>
      <c r="W9583" s="1012"/>
      <c r="X9583" s="1012"/>
      <c r="Y9583" s="1012"/>
      <c r="Z9583" s="1012"/>
      <c r="AA9583" s="1012"/>
      <c r="AB9583" s="1012"/>
      <c r="AC9583" s="1507">
        <f t="shared" si="3492"/>
        <v>16</v>
      </c>
      <c r="AD9583" s="1508">
        <f t="shared" si="3493"/>
        <v>711.7</v>
      </c>
      <c r="AE9583" s="14">
        <f t="shared" si="3494"/>
        <v>13.166666666666666</v>
      </c>
      <c r="AF9583" s="14">
        <f t="shared" si="3495"/>
        <v>0</v>
      </c>
      <c r="AG9583" s="14" t="e">
        <f t="shared" si="3496"/>
        <v>#DIV/0!</v>
      </c>
      <c r="AH9583" s="14" t="e">
        <f t="shared" si="3497"/>
        <v>#DIV/0!</v>
      </c>
      <c r="AI9583" s="14">
        <f t="shared" si="3498"/>
        <v>16</v>
      </c>
      <c r="AJ9583" s="1018"/>
    </row>
    <row r="9584" spans="1:36" ht="15.75">
      <c r="A9584" s="1012">
        <v>46</v>
      </c>
      <c r="B9584" s="3203" t="s">
        <v>9148</v>
      </c>
      <c r="C9584" s="1019" t="s">
        <v>186</v>
      </c>
      <c r="D9584" s="1017">
        <v>44.481250000000003</v>
      </c>
      <c r="E9584" s="1019">
        <v>20</v>
      </c>
      <c r="F9584" s="1019">
        <f t="shared" si="3491"/>
        <v>889.625</v>
      </c>
      <c r="G9584" s="1019"/>
      <c r="H9584" s="1019"/>
      <c r="I9584" s="1033"/>
      <c r="J9584" s="1032">
        <v>45412</v>
      </c>
      <c r="K9584" s="1017"/>
      <c r="L9584" s="1021"/>
      <c r="M9584" s="1032"/>
      <c r="N9584" s="1012">
        <v>4</v>
      </c>
      <c r="O9584" s="1012">
        <v>1</v>
      </c>
      <c r="P9584" s="1012"/>
      <c r="Q9584" s="1012"/>
      <c r="R9584" s="1012"/>
      <c r="S9584" s="1012"/>
      <c r="T9584" s="1012"/>
      <c r="U9584" s="1012"/>
      <c r="V9584" s="1012"/>
      <c r="W9584" s="1012"/>
      <c r="X9584" s="1012"/>
      <c r="Y9584" s="1012"/>
      <c r="Z9584" s="1012"/>
      <c r="AA9584" s="1012"/>
      <c r="AB9584" s="1012"/>
      <c r="AC9584" s="1507">
        <f t="shared" si="3492"/>
        <v>15</v>
      </c>
      <c r="AD9584" s="1508">
        <f t="shared" si="3493"/>
        <v>667.21875</v>
      </c>
      <c r="AE9584" s="14">
        <f t="shared" si="3494"/>
        <v>13.166666666666666</v>
      </c>
      <c r="AF9584" s="14">
        <f t="shared" si="3495"/>
        <v>1.6666666666666667</v>
      </c>
      <c r="AG9584" s="14">
        <f t="shared" si="3496"/>
        <v>9</v>
      </c>
      <c r="AH9584" s="14">
        <f t="shared" si="3497"/>
        <v>-4.1666666666666661</v>
      </c>
      <c r="AI9584" s="14">
        <f t="shared" si="3498"/>
        <v>-6.9444444444444429</v>
      </c>
      <c r="AJ9584" s="1018"/>
    </row>
    <row r="9585" spans="1:36" ht="15.75">
      <c r="A9585" s="1012">
        <v>48</v>
      </c>
      <c r="B9585" s="3203" t="s">
        <v>3793</v>
      </c>
      <c r="C9585" s="1019" t="s">
        <v>181</v>
      </c>
      <c r="D9585" s="1017">
        <v>43.986750000000001</v>
      </c>
      <c r="E9585" s="1019">
        <v>606</v>
      </c>
      <c r="F9585" s="1019">
        <f t="shared" si="3491"/>
        <v>26655.970499999999</v>
      </c>
      <c r="G9585" s="1019"/>
      <c r="H9585" s="1019"/>
      <c r="I9585" s="1033"/>
      <c r="J9585" s="1032">
        <v>45200</v>
      </c>
      <c r="K9585" s="1017"/>
      <c r="L9585" s="1021"/>
      <c r="M9585" s="1032"/>
      <c r="N9585" s="1012">
        <v>66</v>
      </c>
      <c r="O9585" s="1012">
        <v>87</v>
      </c>
      <c r="P9585" s="1012">
        <v>76</v>
      </c>
      <c r="Q9585" s="1012"/>
      <c r="R9585" s="1012"/>
      <c r="S9585" s="1012"/>
      <c r="T9585" s="1012"/>
      <c r="U9585" s="1012"/>
      <c r="V9585" s="1012"/>
      <c r="W9585" s="1012"/>
      <c r="X9585" s="1012"/>
      <c r="Y9585" s="1012"/>
      <c r="Z9585" s="1012"/>
      <c r="AA9585" s="1012"/>
      <c r="AB9585" s="1012"/>
      <c r="AC9585" s="1507">
        <f t="shared" si="3492"/>
        <v>377</v>
      </c>
      <c r="AD9585" s="1508">
        <f t="shared" si="3493"/>
        <v>16583.00475</v>
      </c>
      <c r="AE9585" s="14">
        <f t="shared" si="3494"/>
        <v>6.1</v>
      </c>
      <c r="AF9585" s="14">
        <f t="shared" si="3495"/>
        <v>76.333333333333329</v>
      </c>
      <c r="AG9585" s="14">
        <f t="shared" si="3496"/>
        <v>4.9388646288209612</v>
      </c>
      <c r="AH9585" s="14">
        <f t="shared" si="3497"/>
        <v>-1.1611353711790384</v>
      </c>
      <c r="AI9585" s="14">
        <f t="shared" si="3498"/>
        <v>-88.633333333333269</v>
      </c>
      <c r="AJ9585" s="1018"/>
    </row>
    <row r="9586" spans="1:36" ht="15.75">
      <c r="A9586" s="1012">
        <v>49</v>
      </c>
      <c r="B9586" s="3203" t="s">
        <v>3795</v>
      </c>
      <c r="C9586" s="1019" t="s">
        <v>181</v>
      </c>
      <c r="D9586" s="1017">
        <v>44.876379999999997</v>
      </c>
      <c r="E9586" s="1019">
        <v>615</v>
      </c>
      <c r="F9586" s="1019">
        <f t="shared" si="3491"/>
        <v>27598.973699999999</v>
      </c>
      <c r="G9586" s="1019"/>
      <c r="H9586" s="1019"/>
      <c r="I9586" s="1033"/>
      <c r="J9586" s="1032">
        <v>45200</v>
      </c>
      <c r="K9586" s="1017"/>
      <c r="L9586" s="1021"/>
      <c r="M9586" s="1032"/>
      <c r="N9586" s="1012">
        <v>59</v>
      </c>
      <c r="O9586" s="1012">
        <v>80</v>
      </c>
      <c r="P9586" s="1012">
        <v>71</v>
      </c>
      <c r="Q9586" s="1012"/>
      <c r="R9586" s="1012"/>
      <c r="S9586" s="1012"/>
      <c r="T9586" s="1012"/>
      <c r="U9586" s="1012"/>
      <c r="V9586" s="1012"/>
      <c r="W9586" s="1012"/>
      <c r="X9586" s="1012"/>
      <c r="Y9586" s="1012"/>
      <c r="Z9586" s="1012"/>
      <c r="AA9586" s="1012"/>
      <c r="AB9586" s="1012"/>
      <c r="AC9586" s="1507">
        <f t="shared" si="3492"/>
        <v>405</v>
      </c>
      <c r="AD9586" s="1508">
        <f t="shared" si="3493"/>
        <v>18174.9339</v>
      </c>
      <c r="AE9586" s="14">
        <f t="shared" si="3494"/>
        <v>6.1</v>
      </c>
      <c r="AF9586" s="14">
        <f t="shared" si="3495"/>
        <v>70</v>
      </c>
      <c r="AG9586" s="14">
        <f t="shared" si="3496"/>
        <v>5.7857142857142856</v>
      </c>
      <c r="AH9586" s="14">
        <f t="shared" si="3497"/>
        <v>-0.31428571428571406</v>
      </c>
      <c r="AI9586" s="14">
        <f t="shared" si="3498"/>
        <v>-22</v>
      </c>
      <c r="AJ9586" s="1018"/>
    </row>
    <row r="9587" spans="1:36" ht="31.5" customHeight="1">
      <c r="A9587" s="1012"/>
      <c r="B9587" s="4217" t="s">
        <v>5437</v>
      </c>
      <c r="C9587" s="4218"/>
      <c r="D9587" s="4218"/>
      <c r="E9587" s="4218"/>
      <c r="F9587" s="4218"/>
      <c r="G9587" s="4218"/>
      <c r="H9587" s="4218"/>
      <c r="I9587" s="4218"/>
      <c r="J9587" s="4219"/>
      <c r="K9587" s="1032"/>
      <c r="L9587" s="1032"/>
      <c r="M9587" s="1032"/>
      <c r="N9587" s="3189"/>
      <c r="O9587" s="1019"/>
      <c r="P9587" s="1019"/>
      <c r="Q9587" s="1019"/>
      <c r="R9587" s="1019"/>
      <c r="S9587" s="1019"/>
      <c r="T9587" s="1019"/>
      <c r="U9587" s="1019"/>
      <c r="V9587" s="1019"/>
      <c r="W9587" s="1019"/>
      <c r="X9587" s="1019"/>
      <c r="Y9587" s="1019"/>
      <c r="Z9587" s="1019"/>
      <c r="AA9587" s="1019"/>
      <c r="AB9587" s="1019"/>
      <c r="AC9587" s="1019"/>
      <c r="AD9587" s="3185"/>
      <c r="AE9587" s="969"/>
      <c r="AF9587" s="969"/>
      <c r="AG9587" s="969"/>
      <c r="AH9587" s="969"/>
      <c r="AI9587" s="969"/>
      <c r="AJ9587" s="1018"/>
    </row>
    <row r="9588" spans="1:36" ht="15.75">
      <c r="A9588" s="1012">
        <v>50</v>
      </c>
      <c r="B9588" s="3205" t="s">
        <v>5914</v>
      </c>
      <c r="C9588" s="1019" t="s">
        <v>181</v>
      </c>
      <c r="D9588" s="1015">
        <v>3092.24</v>
      </c>
      <c r="E9588" s="3187">
        <v>3</v>
      </c>
      <c r="F9588" s="3193">
        <v>0</v>
      </c>
      <c r="G9588" s="3206"/>
      <c r="H9588" s="3193"/>
      <c r="I9588" s="3188"/>
      <c r="J9588" s="1032" t="s">
        <v>216</v>
      </c>
      <c r="K9588" s="3201"/>
      <c r="L9588" s="1021"/>
      <c r="M9588" s="1032"/>
      <c r="N9588" s="3202">
        <v>0</v>
      </c>
      <c r="O9588" s="3202"/>
      <c r="P9588" s="3202"/>
      <c r="Q9588" s="3202"/>
      <c r="R9588" s="1019"/>
      <c r="S9588" s="1019"/>
      <c r="T9588" s="1019"/>
      <c r="U9588" s="1019"/>
      <c r="V9588" s="1019"/>
      <c r="W9588" s="1019"/>
      <c r="X9588" s="1019"/>
      <c r="Y9588" s="1019"/>
      <c r="Z9588" s="1019"/>
      <c r="AA9588" s="1019"/>
      <c r="AB9588" s="1019"/>
      <c r="AC9588" s="1507">
        <f>E9588+G9588-N9588-O9588-AA9588-P9588-Q9588-R9588-S9588-T9588-U9588-V9588-W9588-X9588-Y9588</f>
        <v>3</v>
      </c>
      <c r="AD9588" s="1508">
        <f>D9588*AC9588</f>
        <v>9276.7199999999993</v>
      </c>
      <c r="AE9588" s="14" t="s">
        <v>334</v>
      </c>
      <c r="AF9588" s="14">
        <f>(N9588+O9588+P9588+Q9588+R9588+S9588+T9588+U9588+V9588+W9588+X9588+Y9588)/3</f>
        <v>0</v>
      </c>
      <c r="AG9588" s="14" t="e">
        <f>AC9588/AF9588</f>
        <v>#DIV/0!</v>
      </c>
      <c r="AH9588" s="14" t="s">
        <v>334</v>
      </c>
      <c r="AI9588" s="14" t="s">
        <v>334</v>
      </c>
      <c r="AJ9588" s="1018"/>
    </row>
    <row r="9589" spans="1:36" ht="15.75">
      <c r="A9589" s="1012">
        <v>51</v>
      </c>
      <c r="B9589" s="3205" t="s">
        <v>5915</v>
      </c>
      <c r="C9589" s="1019" t="s">
        <v>181</v>
      </c>
      <c r="D9589" s="1015">
        <v>1327.44</v>
      </c>
      <c r="E9589" s="3187">
        <v>2</v>
      </c>
      <c r="F9589" s="3193">
        <v>0</v>
      </c>
      <c r="G9589" s="3206"/>
      <c r="H9589" s="3193"/>
      <c r="I9589" s="3188"/>
      <c r="J9589" s="1032" t="s">
        <v>216</v>
      </c>
      <c r="K9589" s="3201"/>
      <c r="L9589" s="1021"/>
      <c r="M9589" s="1032"/>
      <c r="N9589" s="3202">
        <v>0</v>
      </c>
      <c r="O9589" s="3202"/>
      <c r="P9589" s="3202"/>
      <c r="Q9589" s="3202"/>
      <c r="R9589" s="1019"/>
      <c r="S9589" s="1019"/>
      <c r="T9589" s="1019"/>
      <c r="U9589" s="1019"/>
      <c r="V9589" s="1019"/>
      <c r="W9589" s="1019"/>
      <c r="X9589" s="1019"/>
      <c r="Y9589" s="1019"/>
      <c r="Z9589" s="1019"/>
      <c r="AA9589" s="1019"/>
      <c r="AB9589" s="1019"/>
      <c r="AC9589" s="1507">
        <f>E9589+G9589-N9589-O9589-AA9589-P9589-Q9589-R9589-S9589-T9589-U9589-V9589-W9589-X9589-Y9589</f>
        <v>2</v>
      </c>
      <c r="AD9589" s="1508">
        <f>D9589*AC9589</f>
        <v>2654.88</v>
      </c>
      <c r="AE9589" s="14" t="s">
        <v>334</v>
      </c>
      <c r="AF9589" s="14">
        <f>(N9589+O9589+P9589+Q9589+R9589+S9589+T9589+U9589+V9589+W9589+X9589+Y9589)/3</f>
        <v>0</v>
      </c>
      <c r="AG9589" s="14" t="e">
        <f>AC9589/AF9589</f>
        <v>#DIV/0!</v>
      </c>
      <c r="AH9589" s="14" t="s">
        <v>334</v>
      </c>
      <c r="AI9589" s="14" t="s">
        <v>334</v>
      </c>
      <c r="AJ9589" s="1018"/>
    </row>
    <row r="9590" spans="1:36" ht="15.75">
      <c r="A9590" s="1012">
        <v>52</v>
      </c>
      <c r="B9590" s="3205" t="s">
        <v>5916</v>
      </c>
      <c r="C9590" s="1019" t="s">
        <v>181</v>
      </c>
      <c r="D9590" s="1015">
        <v>10.29</v>
      </c>
      <c r="E9590" s="3187">
        <v>20</v>
      </c>
      <c r="F9590" s="3193">
        <v>0</v>
      </c>
      <c r="G9590" s="3206"/>
      <c r="H9590" s="3193"/>
      <c r="I9590" s="3188"/>
      <c r="J9590" s="1032" t="s">
        <v>216</v>
      </c>
      <c r="K9590" s="3201"/>
      <c r="L9590" s="1021"/>
      <c r="M9590" s="1032"/>
      <c r="N9590" s="3202">
        <v>0</v>
      </c>
      <c r="O9590" s="3202"/>
      <c r="P9590" s="3202"/>
      <c r="Q9590" s="3202"/>
      <c r="R9590" s="1019"/>
      <c r="S9590" s="1019"/>
      <c r="T9590" s="1019"/>
      <c r="U9590" s="1019"/>
      <c r="V9590" s="1019"/>
      <c r="W9590" s="1019"/>
      <c r="X9590" s="1019"/>
      <c r="Y9590" s="1019"/>
      <c r="Z9590" s="1019"/>
      <c r="AA9590" s="1019"/>
      <c r="AB9590" s="1019"/>
      <c r="AC9590" s="1507">
        <f>E9590+G9590-N9590-O9590-AA9590-P9590-Q9590-R9590-S9590-T9590-U9590-V9590-W9590-X9590-Y9590</f>
        <v>20</v>
      </c>
      <c r="AD9590" s="1508">
        <f>D9590*AC9590</f>
        <v>205.79999999999998</v>
      </c>
      <c r="AE9590" s="14" t="s">
        <v>334</v>
      </c>
      <c r="AF9590" s="14">
        <f>(N9590+O9590+P9590+Q9590+R9590+S9590+T9590+U9590+V9590+W9590+X9590+Y9590)/3</f>
        <v>0</v>
      </c>
      <c r="AG9590" s="14" t="e">
        <f>AC9590/AF9590</f>
        <v>#DIV/0!</v>
      </c>
      <c r="AH9590" s="14" t="s">
        <v>334</v>
      </c>
      <c r="AI9590" s="14" t="s">
        <v>334</v>
      </c>
      <c r="AJ9590" s="1018"/>
    </row>
    <row r="9591" spans="1:36" ht="15.75">
      <c r="A9591" s="1012">
        <v>53</v>
      </c>
      <c r="B9591" s="3205" t="s">
        <v>5917</v>
      </c>
      <c r="C9591" s="1019" t="s">
        <v>181</v>
      </c>
      <c r="D9591" s="1015">
        <v>10.27</v>
      </c>
      <c r="E9591" s="3187">
        <v>75</v>
      </c>
      <c r="F9591" s="3193">
        <v>0</v>
      </c>
      <c r="G9591" s="3206"/>
      <c r="H9591" s="3193"/>
      <c r="I9591" s="3188"/>
      <c r="J9591" s="1032" t="s">
        <v>216</v>
      </c>
      <c r="K9591" s="3201"/>
      <c r="L9591" s="1021"/>
      <c r="M9591" s="1032"/>
      <c r="N9591" s="3202">
        <v>0</v>
      </c>
      <c r="O9591" s="3202"/>
      <c r="P9591" s="3202"/>
      <c r="Q9591" s="3202"/>
      <c r="R9591" s="1019"/>
      <c r="S9591" s="1019"/>
      <c r="T9591" s="1019"/>
      <c r="U9591" s="1019"/>
      <c r="V9591" s="1019"/>
      <c r="W9591" s="1019"/>
      <c r="X9591" s="1019"/>
      <c r="Y9591" s="1019"/>
      <c r="Z9591" s="1019"/>
      <c r="AA9591" s="1019"/>
      <c r="AB9591" s="1019"/>
      <c r="AC9591" s="1507">
        <f>E9591+G9591-N9591-O9591-AA9591-P9591-Q9591-R9591-S9591-T9591-U9591-V9591-W9591-X9591-Y9591</f>
        <v>75</v>
      </c>
      <c r="AD9591" s="1508">
        <f>D9591*AC9591</f>
        <v>770.25</v>
      </c>
      <c r="AE9591" s="14" t="s">
        <v>334</v>
      </c>
      <c r="AF9591" s="14">
        <f>(N9591+O9591+P9591+Q9591+R9591+S9591+T9591+U9591+V9591+W9591+X9591+Y9591)/3</f>
        <v>0</v>
      </c>
      <c r="AG9591" s="14" t="e">
        <f>AC9591/AF9591</f>
        <v>#DIV/0!</v>
      </c>
      <c r="AH9591" s="14" t="s">
        <v>334</v>
      </c>
      <c r="AI9591" s="14" t="s">
        <v>334</v>
      </c>
      <c r="AJ9591" s="1018"/>
    </row>
    <row r="9592" spans="1:36" ht="15.75">
      <c r="A9592" s="1012"/>
      <c r="B9592" s="4195" t="s">
        <v>3113</v>
      </c>
      <c r="C9592" s="4196"/>
      <c r="D9592" s="4196"/>
      <c r="E9592" s="4196"/>
      <c r="F9592" s="4196"/>
      <c r="G9592" s="4196"/>
      <c r="H9592" s="4196"/>
      <c r="I9592" s="4196"/>
      <c r="J9592" s="4197"/>
      <c r="K9592" s="1017"/>
      <c r="L9592" s="1021"/>
      <c r="M9592" s="1032"/>
      <c r="N9592" s="1012"/>
      <c r="O9592" s="1012"/>
      <c r="P9592" s="1012"/>
      <c r="Q9592" s="1012"/>
      <c r="R9592" s="1012"/>
      <c r="S9592" s="1012"/>
      <c r="T9592" s="1012"/>
      <c r="U9592" s="1012"/>
      <c r="V9592" s="1012"/>
      <c r="W9592" s="1012"/>
      <c r="X9592" s="1012"/>
      <c r="Y9592" s="1012"/>
      <c r="Z9592" s="1012"/>
      <c r="AA9592" s="1012"/>
      <c r="AB9592" s="1012"/>
      <c r="AC9592" s="1019"/>
      <c r="AD9592" s="1029"/>
      <c r="AE9592" s="969"/>
      <c r="AF9592" s="969"/>
      <c r="AG9592" s="969"/>
      <c r="AH9592" s="969"/>
      <c r="AI9592" s="969"/>
      <c r="AJ9592" s="1018"/>
    </row>
    <row r="9593" spans="1:36" ht="15.75" customHeight="1">
      <c r="A9593" s="1012">
        <v>56</v>
      </c>
      <c r="B9593" s="3198" t="s">
        <v>6018</v>
      </c>
      <c r="C9593" s="1019" t="s">
        <v>722</v>
      </c>
      <c r="D9593" s="3208">
        <v>213.23</v>
      </c>
      <c r="E9593" s="3187">
        <v>103</v>
      </c>
      <c r="F9593" s="3193">
        <v>0</v>
      </c>
      <c r="G9593" s="3206"/>
      <c r="H9593" s="3193"/>
      <c r="I9593" s="3188"/>
      <c r="J9593" s="1032">
        <v>44985</v>
      </c>
      <c r="K9593" s="3201"/>
      <c r="L9593" s="1021"/>
      <c r="M9593" s="1032"/>
      <c r="N9593" s="3202">
        <v>45</v>
      </c>
      <c r="O9593" s="3202">
        <v>26</v>
      </c>
      <c r="P9593" s="3202">
        <v>19</v>
      </c>
      <c r="Q9593" s="3202"/>
      <c r="R9593" s="1019"/>
      <c r="S9593" s="1019"/>
      <c r="T9593" s="1019"/>
      <c r="U9593" s="1019"/>
      <c r="V9593" s="1019"/>
      <c r="W9593" s="1019"/>
      <c r="X9593" s="1019"/>
      <c r="Y9593" s="1019"/>
      <c r="Z9593" s="1019"/>
      <c r="AA9593" s="1019"/>
      <c r="AB9593" s="1019"/>
      <c r="AC9593" s="1507">
        <f>E9593+G9593-N9593-O9593-AA9593-P9593-Q9593-R9593-S9593-T9593-U9593-V9593-W9593-X9593-Y9593</f>
        <v>13</v>
      </c>
      <c r="AD9593" s="1508">
        <f>D9593*AC9593</f>
        <v>2771.99</v>
      </c>
      <c r="AE9593" s="14">
        <f>(J9593-"01.04.2023")/30</f>
        <v>-1.0666666666666667</v>
      </c>
      <c r="AF9593" s="14">
        <f>(N9593+O9593+P9593+Q9593+R9593+S9593+T9593+U9593+V9593+W9593+X9593+Y9593)/3</f>
        <v>30</v>
      </c>
      <c r="AG9593" s="14">
        <f>AC9593/AF9593</f>
        <v>0.43333333333333335</v>
      </c>
      <c r="AH9593" s="14">
        <f>AG9593-AE9593</f>
        <v>1.5</v>
      </c>
      <c r="AI9593" s="14">
        <f>AC9593-(AE9593*AF9593)</f>
        <v>45</v>
      </c>
      <c r="AJ9593" s="1018"/>
    </row>
    <row r="9594" spans="1:36" ht="15.75">
      <c r="A9594" s="1012">
        <v>57</v>
      </c>
      <c r="B9594" s="3198" t="s">
        <v>6019</v>
      </c>
      <c r="C9594" s="1019" t="s">
        <v>722</v>
      </c>
      <c r="D9594" s="3208">
        <v>30.34</v>
      </c>
      <c r="E9594" s="3187">
        <v>261</v>
      </c>
      <c r="F9594" s="3193">
        <v>0</v>
      </c>
      <c r="G9594" s="3206"/>
      <c r="H9594" s="3193"/>
      <c r="I9594" s="3188"/>
      <c r="J9594" s="1032">
        <v>44986</v>
      </c>
      <c r="K9594" s="3201"/>
      <c r="L9594" s="1021"/>
      <c r="M9594" s="1032"/>
      <c r="N9594" s="3202">
        <v>1</v>
      </c>
      <c r="O9594" s="3202">
        <v>12</v>
      </c>
      <c r="P9594" s="3202">
        <v>23</v>
      </c>
      <c r="Q9594" s="3202"/>
      <c r="R9594" s="1019"/>
      <c r="S9594" s="1019"/>
      <c r="T9594" s="1019"/>
      <c r="U9594" s="1019"/>
      <c r="V9594" s="1019"/>
      <c r="W9594" s="1019"/>
      <c r="X9594" s="1019"/>
      <c r="Y9594" s="1019"/>
      <c r="Z9594" s="1019"/>
      <c r="AA9594" s="1019"/>
      <c r="AB9594" s="1019"/>
      <c r="AC9594" s="1507">
        <f>E9594+G9594-N9594-O9594-AA9594-P9594-Q9594-R9594-S9594-T9594-U9594-V9594-W9594-X9594-Y9594</f>
        <v>225</v>
      </c>
      <c r="AD9594" s="1508">
        <f>D9594*AC9594</f>
        <v>6826.5</v>
      </c>
      <c r="AE9594" s="14">
        <f>(J9594-"01.04.2023")/30</f>
        <v>-1.0333333333333334</v>
      </c>
      <c r="AF9594" s="14">
        <f>(N9594+O9594+P9594+Q9594+R9594+S9594+T9594+U9594+V9594+W9594+X9594+Y9594)/3</f>
        <v>12</v>
      </c>
      <c r="AG9594" s="14">
        <f>AC9594/AF9594</f>
        <v>18.75</v>
      </c>
      <c r="AH9594" s="14">
        <f>AG9594-AE9594</f>
        <v>19.783333333333335</v>
      </c>
      <c r="AI9594" s="14">
        <f>AC9594-(AE9594*AF9594)</f>
        <v>237.4</v>
      </c>
      <c r="AJ9594" s="1018"/>
    </row>
    <row r="9595" spans="1:36" ht="37.5" customHeight="1">
      <c r="A9595" s="1012">
        <v>58</v>
      </c>
      <c r="B9595" s="3198" t="s">
        <v>6020</v>
      </c>
      <c r="C9595" s="1019" t="s">
        <v>722</v>
      </c>
      <c r="D9595" s="3208">
        <v>45</v>
      </c>
      <c r="E9595" s="3187">
        <v>85</v>
      </c>
      <c r="F9595" s="3193">
        <v>0</v>
      </c>
      <c r="G9595" s="3206"/>
      <c r="H9595" s="3193"/>
      <c r="I9595" s="3188"/>
      <c r="J9595" s="1032">
        <v>44987</v>
      </c>
      <c r="K9595" s="3201"/>
      <c r="L9595" s="1021"/>
      <c r="M9595" s="1032"/>
      <c r="N9595" s="3202">
        <v>2</v>
      </c>
      <c r="O9595" s="3202">
        <v>8</v>
      </c>
      <c r="P9595" s="3202">
        <v>24</v>
      </c>
      <c r="Q9595" s="3202"/>
      <c r="R9595" s="1019"/>
      <c r="S9595" s="1019"/>
      <c r="T9595" s="1019"/>
      <c r="U9595" s="1019"/>
      <c r="V9595" s="1019"/>
      <c r="W9595" s="1019"/>
      <c r="X9595" s="1019"/>
      <c r="Y9595" s="1019"/>
      <c r="Z9595" s="1019"/>
      <c r="AA9595" s="1019"/>
      <c r="AB9595" s="1019"/>
      <c r="AC9595" s="1507">
        <f>E9595+G9595-N9595-O9595-AA9595-P9595-Q9595-R9595-S9595-T9595-U9595-V9595-W9595-X9595-Y9595</f>
        <v>51</v>
      </c>
      <c r="AD9595" s="1508">
        <f>D9595*AC9595</f>
        <v>2295</v>
      </c>
      <c r="AE9595" s="14">
        <f>(J9595-"01.04.2023")/30</f>
        <v>-1</v>
      </c>
      <c r="AF9595" s="14">
        <f>(N9595+O9595+P9595+Q9595+R9595+S9595+T9595+U9595+V9595+W9595+X9595+Y9595)/3</f>
        <v>11.333333333333334</v>
      </c>
      <c r="AG9595" s="14">
        <f>AC9595/AF9595</f>
        <v>4.5</v>
      </c>
      <c r="AH9595" s="14">
        <f>AG9595-AE9595</f>
        <v>5.5</v>
      </c>
      <c r="AI9595" s="14">
        <f>AC9595-(AE9595*AF9595)</f>
        <v>62.333333333333336</v>
      </c>
      <c r="AJ9595" s="1018"/>
    </row>
    <row r="9596" spans="1:36" ht="15.75">
      <c r="A9596" s="1012"/>
      <c r="B9596" s="3209"/>
      <c r="C9596" s="1019"/>
      <c r="D9596" s="1017"/>
      <c r="E9596" s="1019"/>
      <c r="F9596" s="1019"/>
      <c r="G9596" s="1019"/>
      <c r="H9596" s="1019"/>
      <c r="I9596" s="1019"/>
      <c r="J9596" s="4429" t="s">
        <v>21</v>
      </c>
      <c r="K9596" s="4163"/>
      <c r="L9596" s="4163"/>
      <c r="M9596" s="4163"/>
      <c r="N9596" s="4430"/>
      <c r="O9596" s="4430"/>
      <c r="P9596" s="4430"/>
      <c r="Q9596" s="4430"/>
      <c r="R9596" s="4430"/>
      <c r="S9596" s="4430"/>
      <c r="T9596" s="4430"/>
      <c r="U9596" s="4430"/>
      <c r="V9596" s="4430"/>
      <c r="W9596" s="4430"/>
      <c r="X9596" s="4431"/>
      <c r="Y9596" s="1017"/>
      <c r="Z9596" s="1017"/>
      <c r="AA9596" s="1017"/>
      <c r="AB9596" s="1017"/>
      <c r="AC9596" s="1019"/>
      <c r="AD9596" s="1019"/>
      <c r="AE9596" s="969"/>
      <c r="AF9596" s="969"/>
      <c r="AG9596" s="969"/>
      <c r="AH9596" s="969"/>
      <c r="AI9596" s="969"/>
      <c r="AJ9596" s="1018"/>
    </row>
    <row r="9597" spans="1:36" ht="15.75" customHeight="1">
      <c r="A9597" s="1012"/>
      <c r="B9597" s="3210" t="s">
        <v>1592</v>
      </c>
      <c r="C9597" s="1019"/>
      <c r="D9597" s="1017"/>
      <c r="E9597" s="1019"/>
      <c r="F9597" s="1019"/>
      <c r="G9597" s="1019"/>
      <c r="H9597" s="1019"/>
      <c r="I9597" s="1019"/>
      <c r="J9597" s="1019"/>
      <c r="K9597" s="1017"/>
      <c r="L9597" s="1019"/>
      <c r="M9597" s="1019"/>
      <c r="N9597" s="1017"/>
      <c r="O9597" s="1017"/>
      <c r="P9597" s="1017"/>
      <c r="Q9597" s="1017"/>
      <c r="R9597" s="1017"/>
      <c r="S9597" s="1017"/>
      <c r="T9597" s="1017"/>
      <c r="U9597" s="1017"/>
      <c r="V9597" s="1017"/>
      <c r="W9597" s="1017"/>
      <c r="X9597" s="1017"/>
      <c r="Y9597" s="1017"/>
      <c r="Z9597" s="1017"/>
      <c r="AA9597" s="1017"/>
      <c r="AB9597" s="1017"/>
      <c r="AC9597" s="1019"/>
      <c r="AD9597" s="1019"/>
      <c r="AE9597" s="969"/>
      <c r="AF9597" s="969"/>
      <c r="AG9597" s="969"/>
      <c r="AH9597" s="969"/>
      <c r="AI9597" s="969"/>
      <c r="AJ9597" s="1018"/>
    </row>
    <row r="9598" spans="1:36" ht="15.75">
      <c r="A9598" s="1012">
        <v>59</v>
      </c>
      <c r="B9598" s="3203" t="s">
        <v>3112</v>
      </c>
      <c r="C9598" s="1019" t="s">
        <v>181</v>
      </c>
      <c r="D9598" s="1029">
        <v>1</v>
      </c>
      <c r="E9598" s="1019">
        <v>1</v>
      </c>
      <c r="F9598" s="1019">
        <f>E9598*D9598</f>
        <v>1</v>
      </c>
      <c r="G9598" s="1019"/>
      <c r="H9598" s="1019"/>
      <c r="I9598" s="1033"/>
      <c r="J9598" s="1032">
        <v>45169</v>
      </c>
      <c r="K9598" s="1017"/>
      <c r="L9598" s="1021"/>
      <c r="M9598" s="1032"/>
      <c r="N9598" s="1012">
        <v>0</v>
      </c>
      <c r="O9598" s="1012"/>
      <c r="P9598" s="1012"/>
      <c r="Q9598" s="1012"/>
      <c r="R9598" s="1012"/>
      <c r="S9598" s="1012"/>
      <c r="T9598" s="1012"/>
      <c r="U9598" s="1012"/>
      <c r="V9598" s="1012"/>
      <c r="W9598" s="1012"/>
      <c r="X9598" s="1012"/>
      <c r="Y9598" s="1012"/>
      <c r="Z9598" s="1012"/>
      <c r="AA9598" s="1012"/>
      <c r="AB9598" s="1012"/>
      <c r="AC9598" s="1507">
        <f t="shared" ref="AC9598:AC9612" si="3499">E9598+G9598-N9598-O9598-AA9598-P9598-Q9598-R9598-S9598-T9598-U9598-V9598-W9598-X9598-Y9598</f>
        <v>1</v>
      </c>
      <c r="AD9598" s="1508">
        <f t="shared" ref="AD9598:AD9612" si="3500">D9598*AC9598</f>
        <v>1</v>
      </c>
      <c r="AE9598" s="14">
        <f t="shared" ref="AE9598:AE9608" si="3501">(J9598-"01.04.2023")/30</f>
        <v>5.0666666666666664</v>
      </c>
      <c r="AF9598" s="14">
        <f t="shared" ref="AF9598:AF9612" si="3502">(N9598+O9598+P9598+Q9598+R9598+S9598+T9598+U9598+V9598+W9598+X9598+Y9598)/3</f>
        <v>0</v>
      </c>
      <c r="AG9598" s="14" t="e">
        <f t="shared" ref="AG9598:AG9612" si="3503">AC9598/AF9598</f>
        <v>#DIV/0!</v>
      </c>
      <c r="AH9598" s="14" t="e">
        <f t="shared" ref="AH9598:AH9608" si="3504">AG9598-AE9598</f>
        <v>#DIV/0!</v>
      </c>
      <c r="AI9598" s="14">
        <f t="shared" ref="AI9598:AI9608" si="3505">AC9598-(AE9598*AF9598)</f>
        <v>1</v>
      </c>
      <c r="AJ9598" s="1018"/>
    </row>
    <row r="9599" spans="1:36" ht="15.75">
      <c r="A9599" s="1012">
        <v>62</v>
      </c>
      <c r="B9599" s="3207" t="s">
        <v>3111</v>
      </c>
      <c r="C9599" s="1019" t="s">
        <v>181</v>
      </c>
      <c r="D9599" s="3192">
        <v>65.823525000000004</v>
      </c>
      <c r="E9599" s="3187">
        <v>1640</v>
      </c>
      <c r="F9599" s="3193">
        <v>0</v>
      </c>
      <c r="G9599" s="3187"/>
      <c r="H9599" s="3193"/>
      <c r="I9599" s="3188"/>
      <c r="J9599" s="1032">
        <v>45277</v>
      </c>
      <c r="K9599" s="3201"/>
      <c r="L9599" s="1021"/>
      <c r="M9599" s="1032"/>
      <c r="N9599" s="3202">
        <v>276</v>
      </c>
      <c r="O9599" s="3202">
        <v>260</v>
      </c>
      <c r="P9599" s="3202">
        <v>664</v>
      </c>
      <c r="Q9599" s="3202"/>
      <c r="R9599" s="1019"/>
      <c r="S9599" s="1019"/>
      <c r="T9599" s="1019"/>
      <c r="U9599" s="1019"/>
      <c r="V9599" s="1019"/>
      <c r="W9599" s="1019"/>
      <c r="X9599" s="1019"/>
      <c r="Y9599" s="1019"/>
      <c r="Z9599" s="1019"/>
      <c r="AA9599" s="1019"/>
      <c r="AB9599" s="1019"/>
      <c r="AC9599" s="1507">
        <f t="shared" si="3499"/>
        <v>440</v>
      </c>
      <c r="AD9599" s="1508">
        <f t="shared" si="3500"/>
        <v>28962.351000000002</v>
      </c>
      <c r="AE9599" s="14">
        <f t="shared" si="3501"/>
        <v>8.6666666666666661</v>
      </c>
      <c r="AF9599" s="14">
        <f t="shared" si="3502"/>
        <v>400</v>
      </c>
      <c r="AG9599" s="14">
        <f t="shared" si="3503"/>
        <v>1.1000000000000001</v>
      </c>
      <c r="AH9599" s="14">
        <f t="shared" si="3504"/>
        <v>-7.5666666666666664</v>
      </c>
      <c r="AI9599" s="14">
        <f t="shared" si="3505"/>
        <v>-3026.6666666666665</v>
      </c>
      <c r="AJ9599" s="1018"/>
    </row>
    <row r="9600" spans="1:36" ht="15.75">
      <c r="A9600" s="1012"/>
      <c r="B9600" s="3178" t="s">
        <v>4864</v>
      </c>
      <c r="C9600" s="1019"/>
      <c r="D9600" s="1029"/>
      <c r="E9600" s="1019"/>
      <c r="F9600" s="1019"/>
      <c r="G9600" s="1019"/>
      <c r="H9600" s="1019"/>
      <c r="I9600" s="1033"/>
      <c r="J9600" s="1032"/>
      <c r="K9600" s="1017"/>
      <c r="L9600" s="1021"/>
      <c r="M9600" s="1032"/>
      <c r="N9600" s="1012"/>
      <c r="O9600" s="1012"/>
      <c r="P9600" s="1012"/>
      <c r="Q9600" s="1012"/>
      <c r="R9600" s="1012"/>
      <c r="S9600" s="1012"/>
      <c r="T9600" s="1012"/>
      <c r="U9600" s="1012"/>
      <c r="V9600" s="1012"/>
      <c r="W9600" s="1012"/>
      <c r="X9600" s="1012"/>
      <c r="Y9600" s="1012"/>
      <c r="Z9600" s="1012"/>
      <c r="AA9600" s="1012"/>
      <c r="AB9600" s="1012"/>
      <c r="AC9600" s="1507"/>
      <c r="AD9600" s="1508">
        <f t="shared" si="3500"/>
        <v>0</v>
      </c>
      <c r="AE9600" s="14">
        <f t="shared" si="3501"/>
        <v>-1500.5666666666666</v>
      </c>
      <c r="AF9600" s="14">
        <f t="shared" si="3502"/>
        <v>0</v>
      </c>
      <c r="AG9600" s="14" t="e">
        <f t="shared" si="3503"/>
        <v>#DIV/0!</v>
      </c>
      <c r="AH9600" s="14" t="e">
        <f t="shared" si="3504"/>
        <v>#DIV/0!</v>
      </c>
      <c r="AI9600" s="14">
        <f t="shared" si="3505"/>
        <v>0</v>
      </c>
      <c r="AJ9600" s="1018"/>
    </row>
    <row r="9601" spans="1:36" ht="31.5">
      <c r="A9601" s="1012">
        <v>64</v>
      </c>
      <c r="B9601" s="3203" t="s">
        <v>4865</v>
      </c>
      <c r="C9601" s="1019" t="s">
        <v>233</v>
      </c>
      <c r="D9601" s="3185">
        <v>704.31124</v>
      </c>
      <c r="E9601" s="1019">
        <v>308</v>
      </c>
      <c r="F9601" s="1019">
        <v>0</v>
      </c>
      <c r="G9601" s="1019"/>
      <c r="H9601" s="1019"/>
      <c r="I9601" s="1033"/>
      <c r="J9601" s="1032">
        <v>45382</v>
      </c>
      <c r="K9601" s="1017"/>
      <c r="L9601" s="1021"/>
      <c r="M9601" s="1032"/>
      <c r="N9601" s="1019">
        <v>107</v>
      </c>
      <c r="O9601" s="1019">
        <v>62</v>
      </c>
      <c r="P9601" s="1019">
        <v>66</v>
      </c>
      <c r="Q9601" s="1019"/>
      <c r="R9601" s="1019"/>
      <c r="S9601" s="1019"/>
      <c r="T9601" s="1019"/>
      <c r="U9601" s="1019"/>
      <c r="V9601" s="1019"/>
      <c r="W9601" s="1019"/>
      <c r="X9601" s="1019"/>
      <c r="Y9601" s="1019"/>
      <c r="Z9601" s="1019"/>
      <c r="AA9601" s="1019"/>
      <c r="AB9601" s="1019"/>
      <c r="AC9601" s="1507">
        <f t="shared" si="3499"/>
        <v>73</v>
      </c>
      <c r="AD9601" s="1508">
        <f t="shared" si="3500"/>
        <v>51414.720520000003</v>
      </c>
      <c r="AE9601" s="14">
        <f t="shared" si="3501"/>
        <v>12.166666666666666</v>
      </c>
      <c r="AF9601" s="14">
        <f t="shared" si="3502"/>
        <v>78.333333333333329</v>
      </c>
      <c r="AG9601" s="14">
        <f t="shared" si="3503"/>
        <v>0.93191489361702129</v>
      </c>
      <c r="AH9601" s="14">
        <f t="shared" si="3504"/>
        <v>-11.234751773049645</v>
      </c>
      <c r="AI9601" s="14">
        <f t="shared" si="3505"/>
        <v>-880.05555555555543</v>
      </c>
      <c r="AJ9601" s="1018"/>
    </row>
    <row r="9602" spans="1:36" ht="63">
      <c r="A9602" s="1012">
        <v>65</v>
      </c>
      <c r="B9602" s="3207" t="s">
        <v>5441</v>
      </c>
      <c r="C9602" s="1019" t="s">
        <v>180</v>
      </c>
      <c r="D9602" s="1029">
        <v>1</v>
      </c>
      <c r="E9602" s="1019">
        <v>21</v>
      </c>
      <c r="F9602" s="1019">
        <v>0</v>
      </c>
      <c r="G9602" s="1019"/>
      <c r="H9602" s="1019"/>
      <c r="I9602" s="1033"/>
      <c r="J9602" s="1032">
        <v>45443</v>
      </c>
      <c r="K9602" s="1017"/>
      <c r="L9602" s="3211"/>
      <c r="M9602" s="1032"/>
      <c r="N9602" s="1019">
        <v>9</v>
      </c>
      <c r="O9602" s="1019">
        <v>6</v>
      </c>
      <c r="P9602" s="1019">
        <v>5</v>
      </c>
      <c r="Q9602" s="1019"/>
      <c r="R9602" s="1019"/>
      <c r="S9602" s="1019"/>
      <c r="T9602" s="1019"/>
      <c r="U9602" s="1019"/>
      <c r="V9602" s="1019"/>
      <c r="W9602" s="1019"/>
      <c r="X9602" s="1019"/>
      <c r="Y9602" s="1019"/>
      <c r="Z9602" s="1019"/>
      <c r="AA9602" s="1019"/>
      <c r="AB9602" s="1019"/>
      <c r="AC9602" s="1507">
        <f t="shared" si="3499"/>
        <v>1</v>
      </c>
      <c r="AD9602" s="1508">
        <f t="shared" si="3500"/>
        <v>1</v>
      </c>
      <c r="AE9602" s="14">
        <f t="shared" si="3501"/>
        <v>14.2</v>
      </c>
      <c r="AF9602" s="14">
        <f t="shared" si="3502"/>
        <v>6.666666666666667</v>
      </c>
      <c r="AG9602" s="14">
        <f t="shared" si="3503"/>
        <v>0.15</v>
      </c>
      <c r="AH9602" s="14">
        <f t="shared" si="3504"/>
        <v>-14.049999999999999</v>
      </c>
      <c r="AI9602" s="14">
        <f t="shared" si="3505"/>
        <v>-93.666666666666671</v>
      </c>
      <c r="AJ9602" s="1018"/>
    </row>
    <row r="9603" spans="1:36" ht="48.75" customHeight="1">
      <c r="A9603" s="1012">
        <v>66</v>
      </c>
      <c r="B9603" s="999" t="s">
        <v>5294</v>
      </c>
      <c r="C9603" s="1019" t="s">
        <v>181</v>
      </c>
      <c r="D9603" s="1029">
        <v>1</v>
      </c>
      <c r="E9603" s="1019">
        <v>21</v>
      </c>
      <c r="F9603" s="1019">
        <v>0</v>
      </c>
      <c r="G9603" s="1019"/>
      <c r="H9603" s="1019"/>
      <c r="I9603" s="1033"/>
      <c r="J9603" s="1032">
        <v>46113</v>
      </c>
      <c r="K9603" s="1017"/>
      <c r="L9603" s="1021"/>
      <c r="M9603" s="1032"/>
      <c r="N9603" s="1019">
        <v>9</v>
      </c>
      <c r="O9603" s="1019">
        <v>6</v>
      </c>
      <c r="P9603" s="1019">
        <v>5</v>
      </c>
      <c r="Q9603" s="1019"/>
      <c r="R9603" s="1019"/>
      <c r="S9603" s="1019"/>
      <c r="T9603" s="1019"/>
      <c r="U9603" s="1019"/>
      <c r="V9603" s="1019"/>
      <c r="W9603" s="1019"/>
      <c r="X9603" s="1019"/>
      <c r="Y9603" s="1019"/>
      <c r="Z9603" s="1019"/>
      <c r="AA9603" s="1019"/>
      <c r="AB9603" s="1019"/>
      <c r="AC9603" s="1507">
        <f t="shared" si="3499"/>
        <v>1</v>
      </c>
      <c r="AD9603" s="1508">
        <f t="shared" si="3500"/>
        <v>1</v>
      </c>
      <c r="AE9603" s="14">
        <f t="shared" si="3501"/>
        <v>36.533333333333331</v>
      </c>
      <c r="AF9603" s="14">
        <f t="shared" si="3502"/>
        <v>6.666666666666667</v>
      </c>
      <c r="AG9603" s="14">
        <f t="shared" si="3503"/>
        <v>0.15</v>
      </c>
      <c r="AH9603" s="14">
        <f t="shared" si="3504"/>
        <v>-36.383333333333333</v>
      </c>
      <c r="AI9603" s="14">
        <f t="shared" si="3505"/>
        <v>-242.55555555555554</v>
      </c>
      <c r="AJ9603" s="1018"/>
    </row>
    <row r="9604" spans="1:36" ht="44.25" customHeight="1">
      <c r="A9604" s="1012">
        <v>67</v>
      </c>
      <c r="B9604" s="999" t="s">
        <v>5292</v>
      </c>
      <c r="C9604" s="1019" t="s">
        <v>638</v>
      </c>
      <c r="D9604" s="1029">
        <v>1</v>
      </c>
      <c r="E9604" s="1019">
        <v>27</v>
      </c>
      <c r="F9604" s="1019">
        <v>0</v>
      </c>
      <c r="G9604" s="1019"/>
      <c r="H9604" s="1019"/>
      <c r="I9604" s="1033"/>
      <c r="J9604" s="1032">
        <v>45412</v>
      </c>
      <c r="K9604" s="1017"/>
      <c r="L9604" s="1021"/>
      <c r="M9604" s="1032"/>
      <c r="N9604" s="1019">
        <v>2</v>
      </c>
      <c r="O9604" s="1019">
        <v>1</v>
      </c>
      <c r="P9604" s="1019">
        <v>3</v>
      </c>
      <c r="Q9604" s="1019"/>
      <c r="R9604" s="1019"/>
      <c r="S9604" s="1019"/>
      <c r="T9604" s="1019"/>
      <c r="U9604" s="1019"/>
      <c r="V9604" s="1019"/>
      <c r="W9604" s="1019"/>
      <c r="X9604" s="1019"/>
      <c r="Y9604" s="1019"/>
      <c r="Z9604" s="1019"/>
      <c r="AA9604" s="1019"/>
      <c r="AB9604" s="1019"/>
      <c r="AC9604" s="1507">
        <f t="shared" si="3499"/>
        <v>21</v>
      </c>
      <c r="AD9604" s="1508">
        <f t="shared" si="3500"/>
        <v>21</v>
      </c>
      <c r="AE9604" s="14">
        <f t="shared" si="3501"/>
        <v>13.166666666666666</v>
      </c>
      <c r="AF9604" s="14">
        <f t="shared" si="3502"/>
        <v>2</v>
      </c>
      <c r="AG9604" s="14">
        <f t="shared" si="3503"/>
        <v>10.5</v>
      </c>
      <c r="AH9604" s="14">
        <f t="shared" si="3504"/>
        <v>-2.6666666666666661</v>
      </c>
      <c r="AI9604" s="14">
        <f t="shared" si="3505"/>
        <v>-5.3333333333333321</v>
      </c>
      <c r="AJ9604" s="1018"/>
    </row>
    <row r="9605" spans="1:36" ht="30.75" customHeight="1">
      <c r="A9605" s="1012">
        <v>68</v>
      </c>
      <c r="B9605" s="3198" t="s">
        <v>7176</v>
      </c>
      <c r="C9605" s="1019" t="s">
        <v>180</v>
      </c>
      <c r="D9605" s="3185">
        <v>4.1139599999999996</v>
      </c>
      <c r="E9605" s="1019">
        <v>1080</v>
      </c>
      <c r="F9605" s="1019">
        <v>0</v>
      </c>
      <c r="G9605" s="1019"/>
      <c r="H9605" s="1019"/>
      <c r="I9605" s="1033"/>
      <c r="J9605" s="1032">
        <v>45777</v>
      </c>
      <c r="K9605" s="1017"/>
      <c r="L9605" s="1021"/>
      <c r="M9605" s="1032"/>
      <c r="N9605" s="1019">
        <v>150</v>
      </c>
      <c r="O9605" s="1019">
        <v>130</v>
      </c>
      <c r="P9605" s="1019">
        <v>200</v>
      </c>
      <c r="Q9605" s="1019"/>
      <c r="R9605" s="1019"/>
      <c r="S9605" s="1019"/>
      <c r="T9605" s="1019"/>
      <c r="U9605" s="1019"/>
      <c r="V9605" s="1019"/>
      <c r="W9605" s="1019"/>
      <c r="X9605" s="1019"/>
      <c r="Y9605" s="1019"/>
      <c r="Z9605" s="1019"/>
      <c r="AA9605" s="1019"/>
      <c r="AB9605" s="1019"/>
      <c r="AC9605" s="1507">
        <f t="shared" si="3499"/>
        <v>600</v>
      </c>
      <c r="AD9605" s="1508">
        <f t="shared" si="3500"/>
        <v>2468.3759999999997</v>
      </c>
      <c r="AE9605" s="14">
        <f t="shared" si="3501"/>
        <v>25.333333333333332</v>
      </c>
      <c r="AF9605" s="14">
        <f t="shared" si="3502"/>
        <v>160</v>
      </c>
      <c r="AG9605" s="14">
        <f t="shared" si="3503"/>
        <v>3.75</v>
      </c>
      <c r="AH9605" s="14">
        <f t="shared" si="3504"/>
        <v>-21.583333333333332</v>
      </c>
      <c r="AI9605" s="14">
        <f t="shared" si="3505"/>
        <v>-3453.333333333333</v>
      </c>
      <c r="AJ9605" s="1018"/>
    </row>
    <row r="9606" spans="1:36" ht="44.25" customHeight="1">
      <c r="A9606" s="1012">
        <v>69</v>
      </c>
      <c r="B9606" s="3212" t="s">
        <v>8864</v>
      </c>
      <c r="C9606" s="1019" t="s">
        <v>180</v>
      </c>
      <c r="D9606" s="3185">
        <v>42.05</v>
      </c>
      <c r="E9606" s="1019">
        <v>0</v>
      </c>
      <c r="F9606" s="1019">
        <v>0</v>
      </c>
      <c r="G9606" s="1019">
        <v>80</v>
      </c>
      <c r="H9606" s="1029">
        <f t="shared" ref="H9606:H9612" si="3506">G9606*D9606</f>
        <v>3364</v>
      </c>
      <c r="I9606" s="1033" t="s">
        <v>3308</v>
      </c>
      <c r="J9606" s="1032">
        <v>45596</v>
      </c>
      <c r="K9606" s="1017"/>
      <c r="L9606" s="1021"/>
      <c r="M9606" s="1032">
        <v>44927</v>
      </c>
      <c r="N9606" s="1019">
        <v>0</v>
      </c>
      <c r="O9606" s="1019"/>
      <c r="P9606" s="1019">
        <v>0</v>
      </c>
      <c r="Q9606" s="1019"/>
      <c r="R9606" s="1019"/>
      <c r="S9606" s="1019"/>
      <c r="T9606" s="1019"/>
      <c r="U9606" s="1019"/>
      <c r="V9606" s="1019"/>
      <c r="W9606" s="1019"/>
      <c r="X9606" s="1019"/>
      <c r="Y9606" s="1019"/>
      <c r="Z9606" s="1019"/>
      <c r="AA9606" s="1019"/>
      <c r="AB9606" s="1019"/>
      <c r="AC9606" s="1507">
        <f t="shared" si="3499"/>
        <v>80</v>
      </c>
      <c r="AD9606" s="1508">
        <f t="shared" si="3500"/>
        <v>3364</v>
      </c>
      <c r="AE9606" s="14">
        <f t="shared" si="3501"/>
        <v>19.3</v>
      </c>
      <c r="AF9606" s="14">
        <f t="shared" si="3502"/>
        <v>0</v>
      </c>
      <c r="AG9606" s="14" t="e">
        <f t="shared" si="3503"/>
        <v>#DIV/0!</v>
      </c>
      <c r="AH9606" s="14" t="e">
        <f t="shared" si="3504"/>
        <v>#DIV/0!</v>
      </c>
      <c r="AI9606" s="14">
        <f t="shared" si="3505"/>
        <v>80</v>
      </c>
      <c r="AJ9606" s="1018"/>
    </row>
    <row r="9607" spans="1:36" ht="43.5" customHeight="1">
      <c r="A9607" s="1012">
        <v>70</v>
      </c>
      <c r="B9607" s="999" t="s">
        <v>9149</v>
      </c>
      <c r="C9607" s="1019" t="s">
        <v>180</v>
      </c>
      <c r="D9607" s="3213">
        <v>131.65</v>
      </c>
      <c r="E9607" s="1019">
        <v>0</v>
      </c>
      <c r="F9607" s="1019">
        <v>0</v>
      </c>
      <c r="G9607" s="3214">
        <v>100</v>
      </c>
      <c r="H9607" s="1029">
        <f t="shared" si="3506"/>
        <v>13165</v>
      </c>
      <c r="I9607" s="1033" t="s">
        <v>3338</v>
      </c>
      <c r="J9607" s="3215">
        <v>45169</v>
      </c>
      <c r="K9607" s="1017"/>
      <c r="L9607" s="1021">
        <v>474</v>
      </c>
      <c r="M9607" s="1032">
        <v>44632</v>
      </c>
      <c r="N9607" s="1019"/>
      <c r="O9607" s="1019">
        <v>20</v>
      </c>
      <c r="P9607" s="1019">
        <v>40</v>
      </c>
      <c r="Q9607" s="1019"/>
      <c r="R9607" s="1019"/>
      <c r="S9607" s="1019"/>
      <c r="T9607" s="1019"/>
      <c r="U9607" s="1019"/>
      <c r="V9607" s="1019"/>
      <c r="W9607" s="1019"/>
      <c r="X9607" s="1019"/>
      <c r="Y9607" s="1019"/>
      <c r="Z9607" s="1019"/>
      <c r="AA9607" s="1019"/>
      <c r="AB9607" s="1019"/>
      <c r="AC9607" s="1507">
        <f t="shared" si="3499"/>
        <v>40</v>
      </c>
      <c r="AD9607" s="1508">
        <f t="shared" si="3500"/>
        <v>5266</v>
      </c>
      <c r="AE9607" s="14">
        <f t="shared" si="3501"/>
        <v>5.0666666666666664</v>
      </c>
      <c r="AF9607" s="14">
        <f t="shared" si="3502"/>
        <v>20</v>
      </c>
      <c r="AG9607" s="14">
        <f t="shared" si="3503"/>
        <v>2</v>
      </c>
      <c r="AH9607" s="14">
        <f t="shared" si="3504"/>
        <v>-3.0666666666666664</v>
      </c>
      <c r="AI9607" s="14">
        <f t="shared" si="3505"/>
        <v>-61.333333333333329</v>
      </c>
      <c r="AJ9607" s="1018"/>
    </row>
    <row r="9608" spans="1:36" ht="51.75" customHeight="1">
      <c r="A9608" s="1012">
        <v>71</v>
      </c>
      <c r="B9608" s="999" t="s">
        <v>9150</v>
      </c>
      <c r="C9608" s="1019" t="s">
        <v>234</v>
      </c>
      <c r="D9608" s="3213">
        <v>1</v>
      </c>
      <c r="E9608" s="1019">
        <v>0</v>
      </c>
      <c r="F9608" s="1019">
        <v>0</v>
      </c>
      <c r="G9608" s="3214">
        <v>50</v>
      </c>
      <c r="H9608" s="1029">
        <f t="shared" si="3506"/>
        <v>50</v>
      </c>
      <c r="I9608" s="1033" t="s">
        <v>3338</v>
      </c>
      <c r="J9608" s="3215">
        <v>45930</v>
      </c>
      <c r="K9608" s="1017"/>
      <c r="L9608" s="1021">
        <v>474</v>
      </c>
      <c r="M9608" s="1032">
        <v>44632</v>
      </c>
      <c r="N9608" s="1019"/>
      <c r="O9608" s="1019">
        <v>10</v>
      </c>
      <c r="P9608" s="1019">
        <v>20</v>
      </c>
      <c r="Q9608" s="1019"/>
      <c r="R9608" s="1019"/>
      <c r="S9608" s="1019"/>
      <c r="T9608" s="1019"/>
      <c r="U9608" s="1019"/>
      <c r="V9608" s="1019"/>
      <c r="W9608" s="1019"/>
      <c r="X9608" s="1019"/>
      <c r="Y9608" s="1019"/>
      <c r="Z9608" s="1019"/>
      <c r="AA9608" s="1019"/>
      <c r="AB9608" s="1019"/>
      <c r="AC9608" s="1507">
        <f t="shared" si="3499"/>
        <v>20</v>
      </c>
      <c r="AD9608" s="1508">
        <f t="shared" si="3500"/>
        <v>20</v>
      </c>
      <c r="AE9608" s="14">
        <f t="shared" si="3501"/>
        <v>30.433333333333334</v>
      </c>
      <c r="AF9608" s="14">
        <f t="shared" si="3502"/>
        <v>10</v>
      </c>
      <c r="AG9608" s="14">
        <f t="shared" si="3503"/>
        <v>2</v>
      </c>
      <c r="AH9608" s="14">
        <f t="shared" si="3504"/>
        <v>-28.433333333333334</v>
      </c>
      <c r="AI9608" s="14">
        <f t="shared" si="3505"/>
        <v>-284.33333333333331</v>
      </c>
      <c r="AJ9608" s="1018"/>
    </row>
    <row r="9609" spans="1:36" ht="40.5" customHeight="1">
      <c r="A9609" s="1012">
        <v>76</v>
      </c>
      <c r="B9609" s="999" t="s">
        <v>10136</v>
      </c>
      <c r="C9609" s="985" t="s">
        <v>65</v>
      </c>
      <c r="D9609" s="985">
        <v>533.91999999999996</v>
      </c>
      <c r="E9609" s="1019">
        <v>0</v>
      </c>
      <c r="F9609" s="1019">
        <v>0</v>
      </c>
      <c r="G9609" s="980">
        <v>120</v>
      </c>
      <c r="H9609" s="1029">
        <f t="shared" si="3506"/>
        <v>64070.399999999994</v>
      </c>
      <c r="I9609" s="1033" t="s">
        <v>3300</v>
      </c>
      <c r="J9609" s="3215">
        <v>45034</v>
      </c>
      <c r="K9609" s="1017"/>
      <c r="L9609" s="1021">
        <v>474</v>
      </c>
      <c r="M9609" s="1032">
        <v>44632</v>
      </c>
      <c r="N9609" s="1019"/>
      <c r="O9609" s="1019"/>
      <c r="P9609" s="1019">
        <v>54</v>
      </c>
      <c r="Q9609" s="1019"/>
      <c r="R9609" s="1019"/>
      <c r="S9609" s="1019"/>
      <c r="T9609" s="1019"/>
      <c r="U9609" s="1019"/>
      <c r="V9609" s="1019"/>
      <c r="W9609" s="1019"/>
      <c r="X9609" s="1019"/>
      <c r="Y9609" s="1019"/>
      <c r="Z9609" s="1019"/>
      <c r="AA9609" s="1019"/>
      <c r="AB9609" s="1019"/>
      <c r="AC9609" s="1507">
        <f t="shared" si="3499"/>
        <v>66</v>
      </c>
      <c r="AD9609" s="1508">
        <f t="shared" si="3500"/>
        <v>35238.719999999994</v>
      </c>
      <c r="AE9609" s="14">
        <f>(J9609-"01.04.2023")/30</f>
        <v>0.56666666666666665</v>
      </c>
      <c r="AF9609" s="14">
        <f t="shared" si="3502"/>
        <v>18</v>
      </c>
      <c r="AG9609" s="14">
        <f t="shared" si="3503"/>
        <v>3.6666666666666665</v>
      </c>
      <c r="AH9609" s="14">
        <f>AG9609-AE9609</f>
        <v>3.0999999999999996</v>
      </c>
      <c r="AI9609" s="14">
        <f>AC9609-(AE9609*AF9609)</f>
        <v>55.8</v>
      </c>
      <c r="AJ9609" s="1018"/>
    </row>
    <row r="9610" spans="1:36" ht="25.5" customHeight="1">
      <c r="A9610" s="1012">
        <v>77</v>
      </c>
      <c r="B9610" s="999" t="s">
        <v>10137</v>
      </c>
      <c r="C9610" s="985" t="s">
        <v>143</v>
      </c>
      <c r="D9610" s="985">
        <v>40.912050000000001</v>
      </c>
      <c r="E9610" s="1019">
        <v>0</v>
      </c>
      <c r="F9610" s="1019">
        <v>0</v>
      </c>
      <c r="G9610" s="980">
        <f>G9609/6</f>
        <v>20</v>
      </c>
      <c r="H9610" s="1029">
        <f t="shared" si="3506"/>
        <v>818.24099999999999</v>
      </c>
      <c r="I9610" s="1033" t="s">
        <v>3300</v>
      </c>
      <c r="J9610" s="975">
        <v>45260</v>
      </c>
      <c r="K9610" s="1017"/>
      <c r="L9610" s="1021">
        <v>474</v>
      </c>
      <c r="M9610" s="1032">
        <v>44632</v>
      </c>
      <c r="N9610" s="1019"/>
      <c r="O9610" s="1019"/>
      <c r="P9610" s="1019">
        <v>9</v>
      </c>
      <c r="Q9610" s="1019"/>
      <c r="R9610" s="1019"/>
      <c r="S9610" s="1019"/>
      <c r="T9610" s="1019"/>
      <c r="U9610" s="1019"/>
      <c r="V9610" s="1019"/>
      <c r="W9610" s="1019"/>
      <c r="X9610" s="1019"/>
      <c r="Y9610" s="1019"/>
      <c r="Z9610" s="1019"/>
      <c r="AA9610" s="1019"/>
      <c r="AB9610" s="1019"/>
      <c r="AC9610" s="1507">
        <f t="shared" si="3499"/>
        <v>11</v>
      </c>
      <c r="AD9610" s="1508">
        <f t="shared" si="3500"/>
        <v>450.03255000000001</v>
      </c>
      <c r="AE9610" s="14">
        <f>(J9610-"01.04.2023")/30</f>
        <v>8.1</v>
      </c>
      <c r="AF9610" s="14">
        <f t="shared" si="3502"/>
        <v>3</v>
      </c>
      <c r="AG9610" s="14">
        <f t="shared" si="3503"/>
        <v>3.6666666666666665</v>
      </c>
      <c r="AH9610" s="14">
        <f>AG9610-AE9610</f>
        <v>-4.4333333333333336</v>
      </c>
      <c r="AI9610" s="14">
        <f>AC9610-(AE9610*AF9610)</f>
        <v>-13.299999999999997</v>
      </c>
      <c r="AJ9610" s="1018"/>
    </row>
    <row r="9611" spans="1:36" ht="25.5" customHeight="1">
      <c r="A9611" s="1012">
        <v>78</v>
      </c>
      <c r="B9611" s="999" t="s">
        <v>10138</v>
      </c>
      <c r="C9611" s="985" t="s">
        <v>66</v>
      </c>
      <c r="D9611" s="985">
        <v>3.5398399999999999</v>
      </c>
      <c r="E9611" s="1019">
        <v>0</v>
      </c>
      <c r="F9611" s="1019">
        <v>0</v>
      </c>
      <c r="G9611" s="3216">
        <v>120</v>
      </c>
      <c r="H9611" s="1029">
        <f t="shared" si="3506"/>
        <v>424.7808</v>
      </c>
      <c r="I9611" s="1033" t="s">
        <v>3300</v>
      </c>
      <c r="J9611" s="975">
        <v>46326</v>
      </c>
      <c r="K9611" s="1017"/>
      <c r="L9611" s="1021">
        <v>474</v>
      </c>
      <c r="M9611" s="1032">
        <v>44632</v>
      </c>
      <c r="N9611" s="1019"/>
      <c r="O9611" s="1019"/>
      <c r="P9611" s="1019">
        <v>54</v>
      </c>
      <c r="Q9611" s="1019"/>
      <c r="R9611" s="1019"/>
      <c r="S9611" s="1019"/>
      <c r="T9611" s="1019"/>
      <c r="U9611" s="1019"/>
      <c r="V9611" s="1019"/>
      <c r="W9611" s="1019"/>
      <c r="X9611" s="1019"/>
      <c r="Y9611" s="1019"/>
      <c r="Z9611" s="1019"/>
      <c r="AA9611" s="1019"/>
      <c r="AB9611" s="1019"/>
      <c r="AC9611" s="1507">
        <f t="shared" si="3499"/>
        <v>66</v>
      </c>
      <c r="AD9611" s="1508">
        <f t="shared" si="3500"/>
        <v>233.62943999999999</v>
      </c>
      <c r="AE9611" s="14">
        <f>(J9611-"01.04.2023")/30</f>
        <v>43.633333333333333</v>
      </c>
      <c r="AF9611" s="14">
        <f t="shared" si="3502"/>
        <v>18</v>
      </c>
      <c r="AG9611" s="14">
        <f t="shared" si="3503"/>
        <v>3.6666666666666665</v>
      </c>
      <c r="AH9611" s="14">
        <f>AG9611-AE9611</f>
        <v>-39.966666666666669</v>
      </c>
      <c r="AI9611" s="14">
        <f>AC9611-(AE9611*AF9611)</f>
        <v>-719.4</v>
      </c>
      <c r="AJ9611" s="1018"/>
    </row>
    <row r="9612" spans="1:36" ht="25.5" customHeight="1">
      <c r="A9612" s="1012">
        <v>79</v>
      </c>
      <c r="B9612" s="999" t="s">
        <v>228</v>
      </c>
      <c r="C9612" s="985" t="s">
        <v>66</v>
      </c>
      <c r="D9612" s="1672">
        <v>33.584600000000002</v>
      </c>
      <c r="E9612" s="1019">
        <v>0</v>
      </c>
      <c r="F9612" s="1019">
        <v>0</v>
      </c>
      <c r="G9612" s="3216">
        <v>1</v>
      </c>
      <c r="H9612" s="1029">
        <f t="shared" si="3506"/>
        <v>33.584600000000002</v>
      </c>
      <c r="I9612" s="1033" t="s">
        <v>3300</v>
      </c>
      <c r="J9612" s="975" t="s">
        <v>1319</v>
      </c>
      <c r="K9612" s="1017"/>
      <c r="L9612" s="1021">
        <v>474</v>
      </c>
      <c r="M9612" s="1032">
        <v>44632</v>
      </c>
      <c r="N9612" s="1019"/>
      <c r="O9612" s="1019"/>
      <c r="P9612" s="1019"/>
      <c r="Q9612" s="1019"/>
      <c r="R9612" s="1019"/>
      <c r="S9612" s="1019"/>
      <c r="T9612" s="1019"/>
      <c r="U9612" s="1019"/>
      <c r="V9612" s="1019"/>
      <c r="W9612" s="1019"/>
      <c r="X9612" s="1019"/>
      <c r="Y9612" s="1019"/>
      <c r="Z9612" s="1019"/>
      <c r="AA9612" s="1019"/>
      <c r="AB9612" s="1019"/>
      <c r="AC9612" s="1507">
        <f t="shared" si="3499"/>
        <v>1</v>
      </c>
      <c r="AD9612" s="1508">
        <f t="shared" si="3500"/>
        <v>33.584600000000002</v>
      </c>
      <c r="AE9612" s="14" t="s">
        <v>334</v>
      </c>
      <c r="AF9612" s="14">
        <f t="shared" si="3502"/>
        <v>0</v>
      </c>
      <c r="AG9612" s="14" t="e">
        <f t="shared" si="3503"/>
        <v>#DIV/0!</v>
      </c>
      <c r="AH9612" s="14" t="s">
        <v>334</v>
      </c>
      <c r="AI9612" s="14" t="s">
        <v>334</v>
      </c>
      <c r="AJ9612" s="1018"/>
    </row>
    <row r="9613" spans="1:36" ht="15.75" customHeight="1">
      <c r="A9613" s="1012"/>
      <c r="B9613" s="4215" t="s">
        <v>3113</v>
      </c>
      <c r="C9613" s="4216"/>
      <c r="D9613" s="4216"/>
      <c r="E9613" s="4216"/>
      <c r="F9613" s="4216"/>
      <c r="G9613" s="4216"/>
      <c r="H9613" s="4216"/>
      <c r="I9613" s="4216"/>
      <c r="J9613" s="4216"/>
      <c r="K9613" s="1017"/>
      <c r="L9613" s="1021"/>
      <c r="M9613" s="1032"/>
      <c r="N9613" s="1012"/>
      <c r="O9613" s="1012"/>
      <c r="P9613" s="1012"/>
      <c r="Q9613" s="1012"/>
      <c r="R9613" s="1012"/>
      <c r="S9613" s="1012"/>
      <c r="T9613" s="1012"/>
      <c r="U9613" s="1012"/>
      <c r="V9613" s="1012"/>
      <c r="W9613" s="1012"/>
      <c r="X9613" s="1012"/>
      <c r="Y9613" s="1012"/>
      <c r="Z9613" s="1012"/>
      <c r="AA9613" s="1012"/>
      <c r="AB9613" s="1012"/>
      <c r="AC9613" s="1507"/>
      <c r="AD9613" s="1508"/>
      <c r="AE9613" s="14"/>
      <c r="AF9613" s="14"/>
      <c r="AG9613" s="14"/>
      <c r="AH9613" s="14"/>
      <c r="AI9613" s="14"/>
      <c r="AJ9613" s="1018"/>
    </row>
    <row r="9614" spans="1:36" ht="38.25" customHeight="1">
      <c r="A9614" s="1012">
        <v>82</v>
      </c>
      <c r="B9614" s="3207" t="s">
        <v>3114</v>
      </c>
      <c r="C9614" s="1019" t="s">
        <v>181</v>
      </c>
      <c r="D9614" s="1029">
        <v>1</v>
      </c>
      <c r="E9614" s="1019">
        <v>10000</v>
      </c>
      <c r="F9614" s="1019">
        <v>0</v>
      </c>
      <c r="G9614" s="1019"/>
      <c r="H9614" s="1019"/>
      <c r="I9614" s="1033"/>
      <c r="J9614" s="1032">
        <v>45747</v>
      </c>
      <c r="K9614" s="1017"/>
      <c r="L9614" s="1021"/>
      <c r="M9614" s="1032"/>
      <c r="N9614" s="1012">
        <v>2000</v>
      </c>
      <c r="O9614" s="1012"/>
      <c r="P9614" s="1012"/>
      <c r="Q9614" s="1012"/>
      <c r="R9614" s="1012"/>
      <c r="S9614" s="1012"/>
      <c r="T9614" s="1012"/>
      <c r="U9614" s="1012"/>
      <c r="V9614" s="1012"/>
      <c r="W9614" s="1012"/>
      <c r="X9614" s="1012"/>
      <c r="Y9614" s="1012"/>
      <c r="Z9614" s="1012"/>
      <c r="AA9614" s="1012"/>
      <c r="AB9614" s="1012"/>
      <c r="AC9614" s="1507">
        <f t="shared" ref="AC9614:AC9634" si="3507">E9614+G9614-N9614-O9614-AA9614-P9614-Q9614-R9614-S9614-T9614-U9614-V9614-W9614-X9614-Y9614</f>
        <v>8000</v>
      </c>
      <c r="AD9614" s="1508">
        <f t="shared" ref="AD9614:AD9634" si="3508">D9614*AC9614</f>
        <v>8000</v>
      </c>
      <c r="AE9614" s="14">
        <f t="shared" ref="AE9614:AE9624" si="3509">(J9614-"01.04.2023")/30</f>
        <v>24.333333333333332</v>
      </c>
      <c r="AF9614" s="14">
        <f t="shared" ref="AF9614:AF9634" si="3510">(N9614+O9614+P9614+Q9614+R9614+S9614+T9614+U9614+V9614+W9614+X9614+Y9614)/3</f>
        <v>666.66666666666663</v>
      </c>
      <c r="AG9614" s="14">
        <f t="shared" ref="AG9614:AG9634" si="3511">AC9614/AF9614</f>
        <v>12</v>
      </c>
      <c r="AH9614" s="14">
        <f t="shared" ref="AH9614:AH9624" si="3512">AG9614-AE9614</f>
        <v>-12.333333333333332</v>
      </c>
      <c r="AI9614" s="14">
        <f t="shared" ref="AI9614:AI9624" si="3513">AC9614-(AE9614*AF9614)</f>
        <v>-8222.2222222222208</v>
      </c>
      <c r="AJ9614" s="1018"/>
    </row>
    <row r="9615" spans="1:36" ht="34.5" customHeight="1">
      <c r="A9615" s="1012">
        <v>84</v>
      </c>
      <c r="B9615" s="3207" t="s">
        <v>3115</v>
      </c>
      <c r="C9615" s="1019" t="s">
        <v>186</v>
      </c>
      <c r="D9615" s="1029">
        <v>1</v>
      </c>
      <c r="E9615" s="1019">
        <v>1</v>
      </c>
      <c r="F9615" s="1019">
        <v>0</v>
      </c>
      <c r="G9615" s="1019"/>
      <c r="H9615" s="1019"/>
      <c r="I9615" s="1033"/>
      <c r="J9615" s="1032">
        <v>47268</v>
      </c>
      <c r="K9615" s="1017"/>
      <c r="L9615" s="1021"/>
      <c r="M9615" s="1032"/>
      <c r="N9615" s="1012">
        <v>0</v>
      </c>
      <c r="O9615" s="1012"/>
      <c r="P9615" s="1012"/>
      <c r="Q9615" s="1012"/>
      <c r="R9615" s="1012"/>
      <c r="S9615" s="1012"/>
      <c r="T9615" s="1012"/>
      <c r="U9615" s="1012"/>
      <c r="V9615" s="1012"/>
      <c r="W9615" s="1012"/>
      <c r="X9615" s="1012"/>
      <c r="Y9615" s="1012"/>
      <c r="Z9615" s="1012"/>
      <c r="AA9615" s="1012"/>
      <c r="AB9615" s="1012"/>
      <c r="AC9615" s="1507">
        <f t="shared" si="3507"/>
        <v>1</v>
      </c>
      <c r="AD9615" s="1508">
        <f t="shared" si="3508"/>
        <v>1</v>
      </c>
      <c r="AE9615" s="14">
        <f t="shared" si="3509"/>
        <v>75.033333333333331</v>
      </c>
      <c r="AF9615" s="14">
        <f t="shared" si="3510"/>
        <v>0</v>
      </c>
      <c r="AG9615" s="14" t="e">
        <f t="shared" si="3511"/>
        <v>#DIV/0!</v>
      </c>
      <c r="AH9615" s="14" t="e">
        <f t="shared" si="3512"/>
        <v>#DIV/0!</v>
      </c>
      <c r="AI9615" s="14">
        <f t="shared" si="3513"/>
        <v>1</v>
      </c>
      <c r="AJ9615" s="1018"/>
    </row>
    <row r="9616" spans="1:36" ht="54.75" customHeight="1">
      <c r="A9616" s="1012">
        <v>85</v>
      </c>
      <c r="B9616" s="3207" t="s">
        <v>3117</v>
      </c>
      <c r="C9616" s="1019" t="s">
        <v>181</v>
      </c>
      <c r="D9616" s="1029">
        <v>0</v>
      </c>
      <c r="E9616" s="1019">
        <v>5</v>
      </c>
      <c r="F9616" s="1019">
        <v>0</v>
      </c>
      <c r="G9616" s="1019"/>
      <c r="H9616" s="1019"/>
      <c r="I9616" s="1033"/>
      <c r="J9616" s="1032">
        <v>46477</v>
      </c>
      <c r="K9616" s="1017"/>
      <c r="L9616" s="1645"/>
      <c r="M9616" s="1032"/>
      <c r="N9616" s="1012">
        <v>0</v>
      </c>
      <c r="O9616" s="1012"/>
      <c r="P9616" s="1012"/>
      <c r="Q9616" s="1012"/>
      <c r="R9616" s="1012"/>
      <c r="S9616" s="1012"/>
      <c r="T9616" s="1012"/>
      <c r="U9616" s="1012"/>
      <c r="V9616" s="1012"/>
      <c r="W9616" s="1012"/>
      <c r="X9616" s="1012"/>
      <c r="Y9616" s="1012"/>
      <c r="Z9616" s="1012"/>
      <c r="AA9616" s="1012"/>
      <c r="AB9616" s="1012"/>
      <c r="AC9616" s="1507">
        <f t="shared" si="3507"/>
        <v>5</v>
      </c>
      <c r="AD9616" s="1508">
        <f t="shared" si="3508"/>
        <v>0</v>
      </c>
      <c r="AE9616" s="14">
        <f t="shared" si="3509"/>
        <v>48.666666666666664</v>
      </c>
      <c r="AF9616" s="14">
        <f t="shared" si="3510"/>
        <v>0</v>
      </c>
      <c r="AG9616" s="14" t="e">
        <f t="shared" si="3511"/>
        <v>#DIV/0!</v>
      </c>
      <c r="AH9616" s="14" t="e">
        <f t="shared" si="3512"/>
        <v>#DIV/0!</v>
      </c>
      <c r="AI9616" s="14">
        <f t="shared" si="3513"/>
        <v>5</v>
      </c>
      <c r="AJ9616" s="1018"/>
    </row>
    <row r="9617" spans="1:36" ht="15.75" customHeight="1">
      <c r="A9617" s="1012">
        <v>86</v>
      </c>
      <c r="B9617" s="3207" t="s">
        <v>3118</v>
      </c>
      <c r="C9617" s="1019" t="s">
        <v>3116</v>
      </c>
      <c r="D9617" s="1029">
        <v>0</v>
      </c>
      <c r="E9617" s="1019">
        <v>5</v>
      </c>
      <c r="F9617" s="1019">
        <v>0</v>
      </c>
      <c r="G9617" s="1019"/>
      <c r="H9617" s="1019"/>
      <c r="I9617" s="1033"/>
      <c r="J9617" s="1032">
        <v>46112</v>
      </c>
      <c r="K9617" s="1017"/>
      <c r="L9617" s="1645"/>
      <c r="M9617" s="1032"/>
      <c r="N9617" s="1012">
        <v>0</v>
      </c>
      <c r="O9617" s="1012"/>
      <c r="P9617" s="1012"/>
      <c r="Q9617" s="1012"/>
      <c r="R9617" s="1012"/>
      <c r="S9617" s="1012"/>
      <c r="T9617" s="1012"/>
      <c r="U9617" s="1012"/>
      <c r="V9617" s="1012"/>
      <c r="W9617" s="1012"/>
      <c r="X9617" s="1012"/>
      <c r="Y9617" s="1012"/>
      <c r="Z9617" s="1012"/>
      <c r="AA9617" s="1012"/>
      <c r="AB9617" s="1012"/>
      <c r="AC9617" s="1507">
        <f t="shared" si="3507"/>
        <v>5</v>
      </c>
      <c r="AD9617" s="1508">
        <f t="shared" si="3508"/>
        <v>0</v>
      </c>
      <c r="AE9617" s="14">
        <f t="shared" si="3509"/>
        <v>36.5</v>
      </c>
      <c r="AF9617" s="14">
        <f t="shared" si="3510"/>
        <v>0</v>
      </c>
      <c r="AG9617" s="14" t="e">
        <f t="shared" si="3511"/>
        <v>#DIV/0!</v>
      </c>
      <c r="AH9617" s="14" t="e">
        <f t="shared" si="3512"/>
        <v>#DIV/0!</v>
      </c>
      <c r="AI9617" s="14">
        <f t="shared" si="3513"/>
        <v>5</v>
      </c>
      <c r="AJ9617" s="1018"/>
    </row>
    <row r="9618" spans="1:36" ht="15.75" customHeight="1">
      <c r="A9618" s="1012">
        <v>87</v>
      </c>
      <c r="B9618" s="3207" t="s">
        <v>3119</v>
      </c>
      <c r="C9618" s="1019" t="s">
        <v>86</v>
      </c>
      <c r="D9618" s="1029">
        <v>0</v>
      </c>
      <c r="E9618" s="1019">
        <v>1</v>
      </c>
      <c r="F9618" s="1019">
        <v>0</v>
      </c>
      <c r="G9618" s="1019"/>
      <c r="H9618" s="1019"/>
      <c r="I9618" s="1033"/>
      <c r="J9618" s="1032">
        <v>45260</v>
      </c>
      <c r="K9618" s="1017"/>
      <c r="L9618" s="1645"/>
      <c r="M9618" s="1032"/>
      <c r="N9618" s="1012">
        <v>0</v>
      </c>
      <c r="O9618" s="1012"/>
      <c r="P9618" s="1012"/>
      <c r="Q9618" s="1012"/>
      <c r="R9618" s="1012"/>
      <c r="S9618" s="1012"/>
      <c r="T9618" s="1012"/>
      <c r="U9618" s="1012"/>
      <c r="V9618" s="1012"/>
      <c r="W9618" s="1012"/>
      <c r="X9618" s="1012"/>
      <c r="Y9618" s="1012"/>
      <c r="Z9618" s="1012"/>
      <c r="AA9618" s="1012"/>
      <c r="AB9618" s="1012"/>
      <c r="AC9618" s="1507">
        <f t="shared" si="3507"/>
        <v>1</v>
      </c>
      <c r="AD9618" s="1508">
        <f t="shared" si="3508"/>
        <v>0</v>
      </c>
      <c r="AE9618" s="14">
        <f t="shared" si="3509"/>
        <v>8.1</v>
      </c>
      <c r="AF9618" s="14">
        <f t="shared" si="3510"/>
        <v>0</v>
      </c>
      <c r="AG9618" s="14" t="e">
        <f t="shared" si="3511"/>
        <v>#DIV/0!</v>
      </c>
      <c r="AH9618" s="14" t="e">
        <f t="shared" si="3512"/>
        <v>#DIV/0!</v>
      </c>
      <c r="AI9618" s="14">
        <f t="shared" si="3513"/>
        <v>1</v>
      </c>
      <c r="AJ9618" s="1018"/>
    </row>
    <row r="9619" spans="1:36" ht="15.75" customHeight="1">
      <c r="A9619" s="1012">
        <v>88</v>
      </c>
      <c r="B9619" s="3207" t="s">
        <v>3120</v>
      </c>
      <c r="C9619" s="1019" t="s">
        <v>798</v>
      </c>
      <c r="D9619" s="1029">
        <v>0</v>
      </c>
      <c r="E9619" s="1019">
        <v>89</v>
      </c>
      <c r="F9619" s="1019">
        <v>0</v>
      </c>
      <c r="G9619" s="1019"/>
      <c r="H9619" s="1019"/>
      <c r="I9619" s="1033"/>
      <c r="J9619" s="1032">
        <v>45883</v>
      </c>
      <c r="K9619" s="1017"/>
      <c r="L9619" s="1645"/>
      <c r="M9619" s="1032"/>
      <c r="N9619" s="1012">
        <v>2</v>
      </c>
      <c r="O9619" s="1012">
        <v>7</v>
      </c>
      <c r="P9619" s="1012">
        <v>2</v>
      </c>
      <c r="Q9619" s="1012"/>
      <c r="R9619" s="1012"/>
      <c r="S9619" s="1012"/>
      <c r="T9619" s="1012"/>
      <c r="U9619" s="1012"/>
      <c r="V9619" s="1012"/>
      <c r="W9619" s="1012"/>
      <c r="X9619" s="1012"/>
      <c r="Y9619" s="1012"/>
      <c r="Z9619" s="1012"/>
      <c r="AA9619" s="1012"/>
      <c r="AB9619" s="1012"/>
      <c r="AC9619" s="1507">
        <f t="shared" si="3507"/>
        <v>78</v>
      </c>
      <c r="AD9619" s="1508">
        <f t="shared" si="3508"/>
        <v>0</v>
      </c>
      <c r="AE9619" s="14">
        <f t="shared" si="3509"/>
        <v>28.866666666666667</v>
      </c>
      <c r="AF9619" s="14">
        <f t="shared" si="3510"/>
        <v>3.6666666666666665</v>
      </c>
      <c r="AG9619" s="14">
        <f t="shared" si="3511"/>
        <v>21.272727272727273</v>
      </c>
      <c r="AH9619" s="14">
        <f t="shared" si="3512"/>
        <v>-7.5939393939393938</v>
      </c>
      <c r="AI9619" s="14">
        <f t="shared" si="3513"/>
        <v>-27.844444444444449</v>
      </c>
      <c r="AJ9619" s="1018"/>
    </row>
    <row r="9620" spans="1:36" ht="15.75" customHeight="1">
      <c r="A9620" s="1012">
        <v>89</v>
      </c>
      <c r="B9620" s="3207" t="s">
        <v>3121</v>
      </c>
      <c r="C9620" s="1019" t="s">
        <v>798</v>
      </c>
      <c r="D9620" s="1029">
        <v>0</v>
      </c>
      <c r="E9620" s="1019">
        <v>1</v>
      </c>
      <c r="F9620" s="1019">
        <v>0</v>
      </c>
      <c r="G9620" s="1019"/>
      <c r="H9620" s="1019"/>
      <c r="I9620" s="1033"/>
      <c r="J9620" s="1032">
        <v>45778</v>
      </c>
      <c r="K9620" s="1017"/>
      <c r="L9620" s="1645"/>
      <c r="M9620" s="1032"/>
      <c r="N9620" s="1012">
        <v>0</v>
      </c>
      <c r="O9620" s="1012"/>
      <c r="P9620" s="1012"/>
      <c r="Q9620" s="1012"/>
      <c r="R9620" s="1012"/>
      <c r="S9620" s="1012"/>
      <c r="T9620" s="1012"/>
      <c r="U9620" s="1012"/>
      <c r="V9620" s="1012"/>
      <c r="W9620" s="1012"/>
      <c r="X9620" s="1012"/>
      <c r="Y9620" s="1012"/>
      <c r="Z9620" s="1012"/>
      <c r="AA9620" s="1012"/>
      <c r="AB9620" s="1012"/>
      <c r="AC9620" s="1507">
        <f t="shared" si="3507"/>
        <v>1</v>
      </c>
      <c r="AD9620" s="1508">
        <f t="shared" si="3508"/>
        <v>0</v>
      </c>
      <c r="AE9620" s="14">
        <f t="shared" si="3509"/>
        <v>25.366666666666667</v>
      </c>
      <c r="AF9620" s="14">
        <f t="shared" si="3510"/>
        <v>0</v>
      </c>
      <c r="AG9620" s="14" t="e">
        <f t="shared" si="3511"/>
        <v>#DIV/0!</v>
      </c>
      <c r="AH9620" s="14" t="e">
        <f t="shared" si="3512"/>
        <v>#DIV/0!</v>
      </c>
      <c r="AI9620" s="14">
        <f t="shared" si="3513"/>
        <v>1</v>
      </c>
      <c r="AJ9620" s="1018"/>
    </row>
    <row r="9621" spans="1:36" ht="15.75" customHeight="1">
      <c r="A9621" s="1012">
        <v>90</v>
      </c>
      <c r="B9621" s="3207" t="s">
        <v>3122</v>
      </c>
      <c r="C9621" s="1019" t="s">
        <v>798</v>
      </c>
      <c r="D9621" s="1029">
        <v>0</v>
      </c>
      <c r="E9621" s="1019">
        <v>1</v>
      </c>
      <c r="F9621" s="1019">
        <v>0</v>
      </c>
      <c r="G9621" s="1019"/>
      <c r="H9621" s="1019"/>
      <c r="I9621" s="1033"/>
      <c r="J9621" s="1032">
        <v>45431</v>
      </c>
      <c r="K9621" s="1017"/>
      <c r="L9621" s="1645"/>
      <c r="M9621" s="1032"/>
      <c r="N9621" s="1012">
        <v>0</v>
      </c>
      <c r="O9621" s="1012"/>
      <c r="P9621" s="1012"/>
      <c r="Q9621" s="1012"/>
      <c r="R9621" s="1012"/>
      <c r="S9621" s="1012"/>
      <c r="T9621" s="1012"/>
      <c r="U9621" s="1012"/>
      <c r="V9621" s="1012"/>
      <c r="W9621" s="1012"/>
      <c r="X9621" s="1012"/>
      <c r="Y9621" s="1012"/>
      <c r="Z9621" s="1012"/>
      <c r="AA9621" s="1012"/>
      <c r="AB9621" s="1012"/>
      <c r="AC9621" s="1507">
        <f t="shared" si="3507"/>
        <v>1</v>
      </c>
      <c r="AD9621" s="1508">
        <f t="shared" si="3508"/>
        <v>0</v>
      </c>
      <c r="AE9621" s="14">
        <f t="shared" si="3509"/>
        <v>13.8</v>
      </c>
      <c r="AF9621" s="14">
        <f t="shared" si="3510"/>
        <v>0</v>
      </c>
      <c r="AG9621" s="14" t="e">
        <f t="shared" si="3511"/>
        <v>#DIV/0!</v>
      </c>
      <c r="AH9621" s="14" t="e">
        <f t="shared" si="3512"/>
        <v>#DIV/0!</v>
      </c>
      <c r="AI9621" s="14">
        <f t="shared" si="3513"/>
        <v>1</v>
      </c>
      <c r="AJ9621" s="1018"/>
    </row>
    <row r="9622" spans="1:36" ht="40.5" customHeight="1">
      <c r="A9622" s="1012">
        <v>91</v>
      </c>
      <c r="B9622" s="3207" t="s">
        <v>3123</v>
      </c>
      <c r="C9622" s="1019" t="s">
        <v>181</v>
      </c>
      <c r="D9622" s="1029">
        <v>0</v>
      </c>
      <c r="E9622" s="1019">
        <v>3</v>
      </c>
      <c r="F9622" s="1019">
        <v>0</v>
      </c>
      <c r="G9622" s="1019"/>
      <c r="H9622" s="1019"/>
      <c r="I9622" s="1033"/>
      <c r="J9622" s="1032">
        <v>45838</v>
      </c>
      <c r="K9622" s="1017"/>
      <c r="L9622" s="1645"/>
      <c r="M9622" s="1032"/>
      <c r="N9622" s="1012">
        <v>0</v>
      </c>
      <c r="O9622" s="1012"/>
      <c r="P9622" s="1012"/>
      <c r="Q9622" s="1012"/>
      <c r="R9622" s="1012"/>
      <c r="S9622" s="1012"/>
      <c r="T9622" s="1012"/>
      <c r="U9622" s="1012"/>
      <c r="V9622" s="1012"/>
      <c r="W9622" s="1012"/>
      <c r="X9622" s="1012"/>
      <c r="Y9622" s="1012"/>
      <c r="Z9622" s="1012"/>
      <c r="AA9622" s="1012"/>
      <c r="AB9622" s="1012"/>
      <c r="AC9622" s="1507">
        <f t="shared" si="3507"/>
        <v>3</v>
      </c>
      <c r="AD9622" s="1508">
        <f t="shared" si="3508"/>
        <v>0</v>
      </c>
      <c r="AE9622" s="14">
        <f t="shared" si="3509"/>
        <v>27.366666666666667</v>
      </c>
      <c r="AF9622" s="14">
        <f t="shared" si="3510"/>
        <v>0</v>
      </c>
      <c r="AG9622" s="14" t="e">
        <f t="shared" si="3511"/>
        <v>#DIV/0!</v>
      </c>
      <c r="AH9622" s="14" t="e">
        <f t="shared" si="3512"/>
        <v>#DIV/0!</v>
      </c>
      <c r="AI9622" s="14">
        <f t="shared" si="3513"/>
        <v>3</v>
      </c>
      <c r="AJ9622" s="1018"/>
    </row>
    <row r="9623" spans="1:36" ht="43.5" customHeight="1">
      <c r="A9623" s="1012">
        <v>92</v>
      </c>
      <c r="B9623" s="3207" t="s">
        <v>3124</v>
      </c>
      <c r="C9623" s="1019" t="s">
        <v>181</v>
      </c>
      <c r="D9623" s="1029">
        <v>0</v>
      </c>
      <c r="E9623" s="1019">
        <v>10</v>
      </c>
      <c r="F9623" s="1019">
        <v>0</v>
      </c>
      <c r="G9623" s="1019"/>
      <c r="H9623" s="1019"/>
      <c r="I9623" s="1033"/>
      <c r="J9623" s="1032">
        <v>45431</v>
      </c>
      <c r="K9623" s="1017"/>
      <c r="L9623" s="1645"/>
      <c r="M9623" s="1032"/>
      <c r="N9623" s="1012">
        <v>0</v>
      </c>
      <c r="O9623" s="1012"/>
      <c r="P9623" s="1012"/>
      <c r="Q9623" s="1012"/>
      <c r="R9623" s="1012"/>
      <c r="S9623" s="1012"/>
      <c r="T9623" s="1012"/>
      <c r="U9623" s="1012"/>
      <c r="V9623" s="1012"/>
      <c r="W9623" s="1012"/>
      <c r="X9623" s="1012"/>
      <c r="Y9623" s="1012"/>
      <c r="Z9623" s="1012"/>
      <c r="AA9623" s="1012"/>
      <c r="AB9623" s="1012"/>
      <c r="AC9623" s="1507">
        <f t="shared" si="3507"/>
        <v>10</v>
      </c>
      <c r="AD9623" s="1508">
        <f t="shared" si="3508"/>
        <v>0</v>
      </c>
      <c r="AE9623" s="14">
        <f t="shared" si="3509"/>
        <v>13.8</v>
      </c>
      <c r="AF9623" s="14">
        <f t="shared" si="3510"/>
        <v>0</v>
      </c>
      <c r="AG9623" s="14" t="e">
        <f t="shared" si="3511"/>
        <v>#DIV/0!</v>
      </c>
      <c r="AH9623" s="14" t="e">
        <f t="shared" si="3512"/>
        <v>#DIV/0!</v>
      </c>
      <c r="AI9623" s="14">
        <f t="shared" si="3513"/>
        <v>10</v>
      </c>
      <c r="AJ9623" s="1018"/>
    </row>
    <row r="9624" spans="1:36" ht="19.5" customHeight="1">
      <c r="A9624" s="1012">
        <v>94</v>
      </c>
      <c r="B9624" s="3207" t="s">
        <v>3125</v>
      </c>
      <c r="C9624" s="1019" t="s">
        <v>86</v>
      </c>
      <c r="D9624" s="1029">
        <v>0</v>
      </c>
      <c r="E9624" s="1019">
        <v>1</v>
      </c>
      <c r="F9624" s="1019">
        <v>0</v>
      </c>
      <c r="G9624" s="1019"/>
      <c r="H9624" s="1019"/>
      <c r="I9624" s="1033"/>
      <c r="J9624" s="1032">
        <v>46477</v>
      </c>
      <c r="K9624" s="1017"/>
      <c r="L9624" s="1645"/>
      <c r="M9624" s="1032"/>
      <c r="N9624" s="1012">
        <v>0</v>
      </c>
      <c r="O9624" s="1012"/>
      <c r="P9624" s="1012"/>
      <c r="Q9624" s="1012"/>
      <c r="R9624" s="1012"/>
      <c r="S9624" s="1012"/>
      <c r="T9624" s="1012"/>
      <c r="U9624" s="1012"/>
      <c r="V9624" s="1012"/>
      <c r="W9624" s="1012"/>
      <c r="X9624" s="1012"/>
      <c r="Y9624" s="1012"/>
      <c r="Z9624" s="1012"/>
      <c r="AA9624" s="1012"/>
      <c r="AB9624" s="1012"/>
      <c r="AC9624" s="1507">
        <f t="shared" si="3507"/>
        <v>1</v>
      </c>
      <c r="AD9624" s="1508">
        <f t="shared" si="3508"/>
        <v>0</v>
      </c>
      <c r="AE9624" s="14">
        <f t="shared" si="3509"/>
        <v>48.666666666666664</v>
      </c>
      <c r="AF9624" s="14">
        <f t="shared" si="3510"/>
        <v>0</v>
      </c>
      <c r="AG9624" s="14" t="e">
        <f t="shared" si="3511"/>
        <v>#DIV/0!</v>
      </c>
      <c r="AH9624" s="14" t="e">
        <f t="shared" si="3512"/>
        <v>#DIV/0!</v>
      </c>
      <c r="AI9624" s="14">
        <f t="shared" si="3513"/>
        <v>1</v>
      </c>
      <c r="AJ9624" s="1018"/>
    </row>
    <row r="9625" spans="1:36" ht="23.25" customHeight="1">
      <c r="A9625" s="1012">
        <v>96</v>
      </c>
      <c r="B9625" s="3207" t="s">
        <v>3474</v>
      </c>
      <c r="C9625" s="1019" t="s">
        <v>722</v>
      </c>
      <c r="D9625" s="1029">
        <v>1</v>
      </c>
      <c r="E9625" s="1019">
        <v>1</v>
      </c>
      <c r="F9625" s="1019">
        <v>0</v>
      </c>
      <c r="G9625" s="1019"/>
      <c r="H9625" s="1019"/>
      <c r="I9625" s="1033"/>
      <c r="J9625" s="1032" t="s">
        <v>216</v>
      </c>
      <c r="K9625" s="1017"/>
      <c r="L9625" s="1645"/>
      <c r="M9625" s="1032"/>
      <c r="N9625" s="1012">
        <v>0</v>
      </c>
      <c r="O9625" s="1012"/>
      <c r="P9625" s="1012"/>
      <c r="Q9625" s="1012"/>
      <c r="R9625" s="1012"/>
      <c r="S9625" s="1012"/>
      <c r="T9625" s="1012"/>
      <c r="U9625" s="1012"/>
      <c r="V9625" s="1012"/>
      <c r="W9625" s="1012"/>
      <c r="X9625" s="1012"/>
      <c r="Y9625" s="1012"/>
      <c r="Z9625" s="1012"/>
      <c r="AA9625" s="1012"/>
      <c r="AB9625" s="1012"/>
      <c r="AC9625" s="1507">
        <f t="shared" si="3507"/>
        <v>1</v>
      </c>
      <c r="AD9625" s="1508">
        <f t="shared" si="3508"/>
        <v>1</v>
      </c>
      <c r="AE9625" s="14" t="s">
        <v>334</v>
      </c>
      <c r="AF9625" s="14">
        <f t="shared" si="3510"/>
        <v>0</v>
      </c>
      <c r="AG9625" s="14" t="e">
        <f t="shared" si="3511"/>
        <v>#DIV/0!</v>
      </c>
      <c r="AH9625" s="14" t="s">
        <v>334</v>
      </c>
      <c r="AI9625" s="14" t="s">
        <v>334</v>
      </c>
      <c r="AJ9625" s="1018"/>
    </row>
    <row r="9626" spans="1:36" ht="33" customHeight="1">
      <c r="A9626" s="1012">
        <v>97</v>
      </c>
      <c r="B9626" s="3207" t="s">
        <v>3796</v>
      </c>
      <c r="C9626" s="1019" t="s">
        <v>224</v>
      </c>
      <c r="D9626" s="1029">
        <v>1</v>
      </c>
      <c r="E9626" s="1019">
        <v>45</v>
      </c>
      <c r="F9626" s="1019">
        <v>0</v>
      </c>
      <c r="G9626" s="1019"/>
      <c r="H9626" s="1019"/>
      <c r="I9626" s="1033"/>
      <c r="J9626" s="1032">
        <v>46203</v>
      </c>
      <c r="K9626" s="1017"/>
      <c r="L9626" s="1645"/>
      <c r="M9626" s="1032"/>
      <c r="N9626" s="1012">
        <v>8</v>
      </c>
      <c r="O9626" s="1012">
        <v>12</v>
      </c>
      <c r="P9626" s="1012">
        <v>19</v>
      </c>
      <c r="Q9626" s="1012"/>
      <c r="R9626" s="1012"/>
      <c r="S9626" s="1012"/>
      <c r="T9626" s="1012"/>
      <c r="U9626" s="1012"/>
      <c r="V9626" s="1012"/>
      <c r="W9626" s="1012"/>
      <c r="X9626" s="1012"/>
      <c r="Y9626" s="1012"/>
      <c r="Z9626" s="1012"/>
      <c r="AA9626" s="1012"/>
      <c r="AB9626" s="1012"/>
      <c r="AC9626" s="1507">
        <f t="shared" si="3507"/>
        <v>6</v>
      </c>
      <c r="AD9626" s="1508">
        <f t="shared" si="3508"/>
        <v>6</v>
      </c>
      <c r="AE9626" s="14">
        <f>(J9626-"01.04.2023")/30</f>
        <v>39.533333333333331</v>
      </c>
      <c r="AF9626" s="14">
        <f t="shared" si="3510"/>
        <v>13</v>
      </c>
      <c r="AG9626" s="14">
        <f t="shared" si="3511"/>
        <v>0.46153846153846156</v>
      </c>
      <c r="AH9626" s="14">
        <f>AG9626-AE9626</f>
        <v>-39.071794871794872</v>
      </c>
      <c r="AI9626" s="14">
        <f>AC9626-(AE9626*AF9626)</f>
        <v>-507.93333333333328</v>
      </c>
      <c r="AJ9626" s="1018"/>
    </row>
    <row r="9627" spans="1:36" ht="24.75" customHeight="1">
      <c r="A9627" s="1012">
        <v>98</v>
      </c>
      <c r="B9627" s="3207" t="s">
        <v>2592</v>
      </c>
      <c r="C9627" s="1019" t="s">
        <v>224</v>
      </c>
      <c r="D9627" s="1029">
        <v>51.36</v>
      </c>
      <c r="E9627" s="1019">
        <v>5</v>
      </c>
      <c r="F9627" s="1019">
        <v>0</v>
      </c>
      <c r="G9627" s="1019"/>
      <c r="H9627" s="1019"/>
      <c r="I9627" s="1033"/>
      <c r="J9627" s="1032">
        <v>45688</v>
      </c>
      <c r="K9627" s="1017"/>
      <c r="L9627" s="1645"/>
      <c r="M9627" s="1032"/>
      <c r="N9627" s="1012">
        <v>0</v>
      </c>
      <c r="O9627" s="1012"/>
      <c r="P9627" s="1012"/>
      <c r="Q9627" s="1012"/>
      <c r="R9627" s="1012"/>
      <c r="S9627" s="1012"/>
      <c r="T9627" s="1012"/>
      <c r="U9627" s="1012"/>
      <c r="V9627" s="1012"/>
      <c r="W9627" s="1012"/>
      <c r="X9627" s="1012"/>
      <c r="Y9627" s="1012"/>
      <c r="Z9627" s="1012"/>
      <c r="AA9627" s="1012"/>
      <c r="AB9627" s="1012"/>
      <c r="AC9627" s="1507">
        <f t="shared" si="3507"/>
        <v>5</v>
      </c>
      <c r="AD9627" s="1508">
        <f t="shared" si="3508"/>
        <v>256.8</v>
      </c>
      <c r="AE9627" s="14">
        <f>(J9627-"01.04.2023")/30</f>
        <v>22.366666666666667</v>
      </c>
      <c r="AF9627" s="14">
        <f t="shared" si="3510"/>
        <v>0</v>
      </c>
      <c r="AG9627" s="14" t="e">
        <f t="shared" si="3511"/>
        <v>#DIV/0!</v>
      </c>
      <c r="AH9627" s="14" t="e">
        <f>AG9627-AE9627</f>
        <v>#DIV/0!</v>
      </c>
      <c r="AI9627" s="14">
        <f>AC9627-(AE9627*AF9627)</f>
        <v>5</v>
      </c>
      <c r="AJ9627" s="1018"/>
    </row>
    <row r="9628" spans="1:36" ht="33.75" customHeight="1">
      <c r="A9628" s="1012">
        <v>101</v>
      </c>
      <c r="B9628" s="3207" t="s">
        <v>4249</v>
      </c>
      <c r="C9628" s="1019" t="s">
        <v>181</v>
      </c>
      <c r="D9628" s="1029">
        <v>1</v>
      </c>
      <c r="E9628" s="1019">
        <v>12</v>
      </c>
      <c r="F9628" s="1019">
        <v>0</v>
      </c>
      <c r="G9628" s="1019"/>
      <c r="H9628" s="1019"/>
      <c r="I9628" s="1033"/>
      <c r="J9628" s="1032" t="s">
        <v>216</v>
      </c>
      <c r="K9628" s="1017"/>
      <c r="L9628" s="1645"/>
      <c r="M9628" s="1032"/>
      <c r="N9628" s="1012">
        <v>0</v>
      </c>
      <c r="O9628" s="1012"/>
      <c r="P9628" s="1012"/>
      <c r="Q9628" s="1012"/>
      <c r="R9628" s="1012"/>
      <c r="S9628" s="1012"/>
      <c r="T9628" s="1012"/>
      <c r="U9628" s="1012"/>
      <c r="V9628" s="1012"/>
      <c r="W9628" s="1012"/>
      <c r="X9628" s="1012"/>
      <c r="Y9628" s="1012"/>
      <c r="Z9628" s="1012"/>
      <c r="AA9628" s="1012"/>
      <c r="AB9628" s="1012"/>
      <c r="AC9628" s="1507">
        <f t="shared" si="3507"/>
        <v>12</v>
      </c>
      <c r="AD9628" s="1508">
        <f t="shared" si="3508"/>
        <v>12</v>
      </c>
      <c r="AE9628" s="14" t="s">
        <v>334</v>
      </c>
      <c r="AF9628" s="14">
        <f t="shared" si="3510"/>
        <v>0</v>
      </c>
      <c r="AG9628" s="14" t="e">
        <f t="shared" si="3511"/>
        <v>#DIV/0!</v>
      </c>
      <c r="AH9628" s="14" t="s">
        <v>334</v>
      </c>
      <c r="AI9628" s="14" t="s">
        <v>334</v>
      </c>
      <c r="AJ9628" s="1018"/>
    </row>
    <row r="9629" spans="1:36" ht="21.75" customHeight="1">
      <c r="A9629" s="1012">
        <v>102</v>
      </c>
      <c r="B9629" s="3207" t="s">
        <v>4250</v>
      </c>
      <c r="C9629" s="1019" t="s">
        <v>234</v>
      </c>
      <c r="D9629" s="1029">
        <v>1</v>
      </c>
      <c r="E9629" s="1019">
        <v>963</v>
      </c>
      <c r="F9629" s="1019">
        <v>0</v>
      </c>
      <c r="G9629" s="1019"/>
      <c r="H9629" s="1019"/>
      <c r="I9629" s="1640"/>
      <c r="J9629" s="1032">
        <v>45443</v>
      </c>
      <c r="K9629" s="1017"/>
      <c r="L9629" s="1645"/>
      <c r="M9629" s="1032"/>
      <c r="N9629" s="1012">
        <v>7</v>
      </c>
      <c r="O9629" s="1012">
        <v>20</v>
      </c>
      <c r="P9629" s="1012">
        <v>49</v>
      </c>
      <c r="Q9629" s="1012"/>
      <c r="R9629" s="1012"/>
      <c r="S9629" s="1012"/>
      <c r="T9629" s="1012"/>
      <c r="U9629" s="1012"/>
      <c r="V9629" s="1012"/>
      <c r="W9629" s="1012"/>
      <c r="X9629" s="1012"/>
      <c r="Y9629" s="1012"/>
      <c r="Z9629" s="1012"/>
      <c r="AA9629" s="1012"/>
      <c r="AB9629" s="1012"/>
      <c r="AC9629" s="1507">
        <f t="shared" si="3507"/>
        <v>887</v>
      </c>
      <c r="AD9629" s="1508">
        <f t="shared" si="3508"/>
        <v>887</v>
      </c>
      <c r="AE9629" s="14">
        <f t="shared" ref="AE9629:AE9634" si="3514">(J9629-"01.04.2023")/30</f>
        <v>14.2</v>
      </c>
      <c r="AF9629" s="14">
        <f t="shared" si="3510"/>
        <v>25.333333333333332</v>
      </c>
      <c r="AG9629" s="14">
        <f t="shared" si="3511"/>
        <v>35.013157894736842</v>
      </c>
      <c r="AH9629" s="14">
        <f t="shared" ref="AH9629:AH9634" si="3515">AG9629-AE9629</f>
        <v>20.813157894736843</v>
      </c>
      <c r="AI9629" s="14">
        <f t="shared" ref="AI9629:AI9634" si="3516">AC9629-(AE9629*AF9629)</f>
        <v>527.26666666666665</v>
      </c>
      <c r="AJ9629" s="1018"/>
    </row>
    <row r="9630" spans="1:36" ht="21.75" customHeight="1">
      <c r="A9630" s="1012">
        <v>103</v>
      </c>
      <c r="B9630" s="3207" t="s">
        <v>4251</v>
      </c>
      <c r="C9630" s="1019" t="s">
        <v>573</v>
      </c>
      <c r="D9630" s="1029">
        <v>1</v>
      </c>
      <c r="E9630" s="1019">
        <v>35000</v>
      </c>
      <c r="F9630" s="1019">
        <v>0</v>
      </c>
      <c r="G9630" s="1019"/>
      <c r="H9630" s="1019"/>
      <c r="I9630" s="1033"/>
      <c r="J9630" s="1032">
        <v>46081</v>
      </c>
      <c r="K9630" s="1017"/>
      <c r="L9630" s="1645"/>
      <c r="M9630" s="1032"/>
      <c r="N9630" s="1012">
        <v>5000</v>
      </c>
      <c r="O9630" s="1012">
        <v>6200</v>
      </c>
      <c r="P9630" s="1012">
        <v>6000</v>
      </c>
      <c r="Q9630" s="1012"/>
      <c r="R9630" s="1012"/>
      <c r="S9630" s="1012"/>
      <c r="T9630" s="1012"/>
      <c r="U9630" s="1012"/>
      <c r="V9630" s="1012"/>
      <c r="W9630" s="1012"/>
      <c r="X9630" s="1012"/>
      <c r="Y9630" s="1012"/>
      <c r="Z9630" s="1012"/>
      <c r="AA9630" s="1012"/>
      <c r="AB9630" s="1012"/>
      <c r="AC9630" s="1507">
        <f t="shared" si="3507"/>
        <v>17800</v>
      </c>
      <c r="AD9630" s="1508">
        <f t="shared" si="3508"/>
        <v>17800</v>
      </c>
      <c r="AE9630" s="14">
        <f t="shared" si="3514"/>
        <v>35.466666666666669</v>
      </c>
      <c r="AF9630" s="14">
        <f t="shared" si="3510"/>
        <v>5733.333333333333</v>
      </c>
      <c r="AG9630" s="14">
        <f t="shared" si="3511"/>
        <v>3.1046511627906979</v>
      </c>
      <c r="AH9630" s="14">
        <f t="shared" si="3515"/>
        <v>-32.362015503875973</v>
      </c>
      <c r="AI9630" s="14">
        <f t="shared" si="3516"/>
        <v>-185542.22222222222</v>
      </c>
      <c r="AJ9630" s="1018"/>
    </row>
    <row r="9631" spans="1:36" ht="21.75" customHeight="1">
      <c r="A9631" s="1012">
        <v>104</v>
      </c>
      <c r="B9631" s="3207" t="s">
        <v>4252</v>
      </c>
      <c r="C9631" s="1019" t="s">
        <v>573</v>
      </c>
      <c r="D9631" s="1029">
        <v>1</v>
      </c>
      <c r="E9631" s="1019">
        <v>19020</v>
      </c>
      <c r="F9631" s="1019">
        <v>0</v>
      </c>
      <c r="G9631" s="1019"/>
      <c r="H9631" s="1019"/>
      <c r="I9631" s="1033"/>
      <c r="J9631" s="1032">
        <v>46081</v>
      </c>
      <c r="K9631" s="1017"/>
      <c r="L9631" s="1645"/>
      <c r="M9631" s="1032"/>
      <c r="N9631" s="1012">
        <v>3000</v>
      </c>
      <c r="O9631" s="1012">
        <v>3700</v>
      </c>
      <c r="P9631" s="1012">
        <v>5000</v>
      </c>
      <c r="Q9631" s="1012"/>
      <c r="R9631" s="1012"/>
      <c r="S9631" s="1012"/>
      <c r="T9631" s="1012"/>
      <c r="U9631" s="1012"/>
      <c r="V9631" s="1012"/>
      <c r="W9631" s="1012"/>
      <c r="X9631" s="1012"/>
      <c r="Y9631" s="1012"/>
      <c r="Z9631" s="1012"/>
      <c r="AA9631" s="1012"/>
      <c r="AB9631" s="1012"/>
      <c r="AC9631" s="1507">
        <f t="shared" si="3507"/>
        <v>7320</v>
      </c>
      <c r="AD9631" s="1508">
        <f t="shared" si="3508"/>
        <v>7320</v>
      </c>
      <c r="AE9631" s="14">
        <f t="shared" si="3514"/>
        <v>35.466666666666669</v>
      </c>
      <c r="AF9631" s="14">
        <f t="shared" si="3510"/>
        <v>3900</v>
      </c>
      <c r="AG9631" s="14">
        <f t="shared" si="3511"/>
        <v>1.8769230769230769</v>
      </c>
      <c r="AH9631" s="14">
        <f t="shared" si="3515"/>
        <v>-33.589743589743591</v>
      </c>
      <c r="AI9631" s="14">
        <f t="shared" si="3516"/>
        <v>-131000</v>
      </c>
      <c r="AJ9631" s="1018"/>
    </row>
    <row r="9632" spans="1:36" ht="33.75" customHeight="1">
      <c r="A9632" s="1012">
        <v>105</v>
      </c>
      <c r="B9632" s="3207" t="s">
        <v>4253</v>
      </c>
      <c r="C9632" s="1019" t="s">
        <v>181</v>
      </c>
      <c r="D9632" s="1029">
        <v>1</v>
      </c>
      <c r="E9632" s="1019">
        <v>20000</v>
      </c>
      <c r="F9632" s="1019">
        <v>0</v>
      </c>
      <c r="G9632" s="1019"/>
      <c r="H9632" s="1019"/>
      <c r="I9632" s="1033"/>
      <c r="J9632" s="1032">
        <v>46296</v>
      </c>
      <c r="K9632" s="1017"/>
      <c r="L9632" s="1645"/>
      <c r="M9632" s="1032"/>
      <c r="N9632" s="1012">
        <v>0</v>
      </c>
      <c r="O9632" s="1012"/>
      <c r="P9632" s="1012"/>
      <c r="Q9632" s="1012"/>
      <c r="R9632" s="1012"/>
      <c r="S9632" s="1012"/>
      <c r="T9632" s="1012"/>
      <c r="U9632" s="1012"/>
      <c r="V9632" s="1012"/>
      <c r="W9632" s="1012"/>
      <c r="X9632" s="1012"/>
      <c r="Y9632" s="1012"/>
      <c r="Z9632" s="1012"/>
      <c r="AA9632" s="1012"/>
      <c r="AB9632" s="1012"/>
      <c r="AC9632" s="1507">
        <f t="shared" si="3507"/>
        <v>20000</v>
      </c>
      <c r="AD9632" s="1508">
        <f t="shared" si="3508"/>
        <v>20000</v>
      </c>
      <c r="AE9632" s="14">
        <f t="shared" si="3514"/>
        <v>42.633333333333333</v>
      </c>
      <c r="AF9632" s="14">
        <f t="shared" si="3510"/>
        <v>0</v>
      </c>
      <c r="AG9632" s="14" t="e">
        <f t="shared" si="3511"/>
        <v>#DIV/0!</v>
      </c>
      <c r="AH9632" s="14" t="e">
        <f t="shared" si="3515"/>
        <v>#DIV/0!</v>
      </c>
      <c r="AI9632" s="14">
        <f t="shared" si="3516"/>
        <v>20000</v>
      </c>
      <c r="AJ9632" s="1018"/>
    </row>
    <row r="9633" spans="1:36" ht="15.75">
      <c r="A9633" s="1012">
        <v>106</v>
      </c>
      <c r="B9633" s="3207" t="s">
        <v>4254</v>
      </c>
      <c r="C9633" s="1019" t="s">
        <v>181</v>
      </c>
      <c r="D9633" s="1029">
        <v>1</v>
      </c>
      <c r="E9633" s="1019">
        <v>1120</v>
      </c>
      <c r="F9633" s="1019">
        <v>0</v>
      </c>
      <c r="G9633" s="1019"/>
      <c r="H9633" s="1019"/>
      <c r="I9633" s="1033"/>
      <c r="J9633" s="1032">
        <v>45930</v>
      </c>
      <c r="K9633" s="1017"/>
      <c r="L9633" s="1645"/>
      <c r="M9633" s="1032"/>
      <c r="N9633" s="1012">
        <v>80</v>
      </c>
      <c r="O9633" s="1012">
        <v>100</v>
      </c>
      <c r="P9633" s="1012">
        <v>70</v>
      </c>
      <c r="Q9633" s="1012"/>
      <c r="R9633" s="1012"/>
      <c r="S9633" s="1012"/>
      <c r="T9633" s="1012"/>
      <c r="U9633" s="1012"/>
      <c r="V9633" s="1012"/>
      <c r="W9633" s="1012"/>
      <c r="X9633" s="1012"/>
      <c r="Y9633" s="1012"/>
      <c r="Z9633" s="1012"/>
      <c r="AA9633" s="1012"/>
      <c r="AB9633" s="1012"/>
      <c r="AC9633" s="1507">
        <f t="shared" si="3507"/>
        <v>870</v>
      </c>
      <c r="AD9633" s="1508">
        <f t="shared" si="3508"/>
        <v>870</v>
      </c>
      <c r="AE9633" s="14">
        <f t="shared" si="3514"/>
        <v>30.433333333333334</v>
      </c>
      <c r="AF9633" s="14">
        <f t="shared" si="3510"/>
        <v>83.333333333333329</v>
      </c>
      <c r="AG9633" s="14">
        <f t="shared" si="3511"/>
        <v>10.440000000000001</v>
      </c>
      <c r="AH9633" s="14">
        <f t="shared" si="3515"/>
        <v>-19.993333333333332</v>
      </c>
      <c r="AI9633" s="14">
        <f t="shared" si="3516"/>
        <v>-1666.1111111111109</v>
      </c>
      <c r="AJ9633" s="1018"/>
    </row>
    <row r="9634" spans="1:36" ht="27" customHeight="1">
      <c r="A9634" s="1012">
        <v>108</v>
      </c>
      <c r="B9634" s="3207" t="s">
        <v>4255</v>
      </c>
      <c r="C9634" s="1019" t="s">
        <v>233</v>
      </c>
      <c r="D9634" s="1029">
        <v>1</v>
      </c>
      <c r="E9634" s="1019">
        <v>139</v>
      </c>
      <c r="F9634" s="1019">
        <v>0</v>
      </c>
      <c r="G9634" s="1019"/>
      <c r="H9634" s="1019"/>
      <c r="I9634" s="1033"/>
      <c r="J9634" s="1032">
        <v>45443</v>
      </c>
      <c r="K9634" s="1017"/>
      <c r="L9634" s="1645"/>
      <c r="M9634" s="1032"/>
      <c r="N9634" s="1012">
        <v>0</v>
      </c>
      <c r="O9634" s="1012"/>
      <c r="P9634" s="1012"/>
      <c r="Q9634" s="1012"/>
      <c r="R9634" s="1012"/>
      <c r="S9634" s="1012"/>
      <c r="T9634" s="1012"/>
      <c r="U9634" s="1012"/>
      <c r="V9634" s="1012"/>
      <c r="W9634" s="1012"/>
      <c r="X9634" s="1012"/>
      <c r="Y9634" s="1012"/>
      <c r="Z9634" s="1012"/>
      <c r="AA9634" s="1012"/>
      <c r="AB9634" s="1012"/>
      <c r="AC9634" s="1507">
        <f t="shared" si="3507"/>
        <v>139</v>
      </c>
      <c r="AD9634" s="1508">
        <f t="shared" si="3508"/>
        <v>139</v>
      </c>
      <c r="AE9634" s="14">
        <f t="shared" si="3514"/>
        <v>14.2</v>
      </c>
      <c r="AF9634" s="14">
        <f t="shared" si="3510"/>
        <v>0</v>
      </c>
      <c r="AG9634" s="14" t="e">
        <f t="shared" si="3511"/>
        <v>#DIV/0!</v>
      </c>
      <c r="AH9634" s="14" t="e">
        <f t="shared" si="3515"/>
        <v>#DIV/0!</v>
      </c>
      <c r="AI9634" s="14">
        <f t="shared" si="3516"/>
        <v>139</v>
      </c>
      <c r="AJ9634" s="1018"/>
    </row>
    <row r="9635" spans="1:36" ht="15.75" customHeight="1">
      <c r="A9635" s="1012">
        <v>115</v>
      </c>
      <c r="B9635" s="3207" t="s">
        <v>4587</v>
      </c>
      <c r="C9635" s="1019" t="s">
        <v>181</v>
      </c>
      <c r="D9635" s="1029">
        <v>1</v>
      </c>
      <c r="E9635" s="1019">
        <v>68</v>
      </c>
      <c r="F9635" s="1019">
        <v>0</v>
      </c>
      <c r="G9635" s="1019"/>
      <c r="H9635" s="1019"/>
      <c r="I9635" s="1033"/>
      <c r="J9635" s="1032" t="s">
        <v>216</v>
      </c>
      <c r="K9635" s="1017"/>
      <c r="L9635" s="1645"/>
      <c r="M9635" s="1032"/>
      <c r="N9635" s="1012">
        <v>0</v>
      </c>
      <c r="O9635" s="1012"/>
      <c r="P9635" s="1012"/>
      <c r="Q9635" s="1012"/>
      <c r="R9635" s="1012"/>
      <c r="S9635" s="1012"/>
      <c r="T9635" s="1012"/>
      <c r="U9635" s="1012"/>
      <c r="V9635" s="1012"/>
      <c r="W9635" s="1012"/>
      <c r="X9635" s="1012"/>
      <c r="Y9635" s="1012"/>
      <c r="Z9635" s="1012"/>
      <c r="AA9635" s="1012"/>
      <c r="AB9635" s="1012"/>
      <c r="AC9635" s="1507">
        <f t="shared" ref="AC9635:AC9653" si="3517">E9635+G9635-N9635-O9635-AA9635-P9635-Q9635-R9635-S9635-T9635-U9635-V9635-W9635-X9635-Y9635</f>
        <v>68</v>
      </c>
      <c r="AD9635" s="1508">
        <f t="shared" ref="AD9635:AD9653" si="3518">D9635*AC9635</f>
        <v>68</v>
      </c>
      <c r="AE9635" s="14" t="s">
        <v>334</v>
      </c>
      <c r="AF9635" s="14">
        <f t="shared" ref="AF9635:AF9653" si="3519">(N9635+O9635+P9635+Q9635+R9635+S9635+T9635+U9635+V9635+W9635+X9635+Y9635)/3</f>
        <v>0</v>
      </c>
      <c r="AG9635" s="14" t="e">
        <f t="shared" ref="AG9635:AG9653" si="3520">AC9635/AF9635</f>
        <v>#DIV/0!</v>
      </c>
      <c r="AH9635" s="14" t="s">
        <v>334</v>
      </c>
      <c r="AI9635" s="14" t="s">
        <v>334</v>
      </c>
      <c r="AJ9635" s="1018"/>
    </row>
    <row r="9636" spans="1:36" ht="15.75">
      <c r="A9636" s="1012">
        <v>116</v>
      </c>
      <c r="B9636" s="3207" t="s">
        <v>4866</v>
      </c>
      <c r="C9636" s="1019" t="s">
        <v>177</v>
      </c>
      <c r="D9636" s="1029">
        <v>1</v>
      </c>
      <c r="E9636" s="1019">
        <v>180</v>
      </c>
      <c r="F9636" s="1019">
        <v>0</v>
      </c>
      <c r="G9636" s="1019"/>
      <c r="H9636" s="1019"/>
      <c r="I9636" s="1033"/>
      <c r="J9636" s="1032">
        <v>46174</v>
      </c>
      <c r="K9636" s="1017"/>
      <c r="L9636" s="1645"/>
      <c r="M9636" s="1032"/>
      <c r="N9636" s="1012">
        <v>180</v>
      </c>
      <c r="O9636" s="1012"/>
      <c r="P9636" s="1012"/>
      <c r="Q9636" s="1012"/>
      <c r="R9636" s="1012"/>
      <c r="S9636" s="1012"/>
      <c r="T9636" s="1012"/>
      <c r="U9636" s="1012"/>
      <c r="V9636" s="1012"/>
      <c r="W9636" s="1012"/>
      <c r="X9636" s="1012"/>
      <c r="Y9636" s="1012"/>
      <c r="Z9636" s="1012"/>
      <c r="AA9636" s="1012"/>
      <c r="AB9636" s="1012"/>
      <c r="AC9636" s="1507">
        <f t="shared" si="3517"/>
        <v>0</v>
      </c>
      <c r="AD9636" s="1508">
        <f t="shared" si="3518"/>
        <v>0</v>
      </c>
      <c r="AE9636" s="14">
        <f>(J9636-"01.04.2023")/30</f>
        <v>38.56666666666667</v>
      </c>
      <c r="AF9636" s="14">
        <f t="shared" si="3519"/>
        <v>60</v>
      </c>
      <c r="AG9636" s="14">
        <f t="shared" si="3520"/>
        <v>0</v>
      </c>
      <c r="AH9636" s="14">
        <f>AG9636-AE9636</f>
        <v>-38.56666666666667</v>
      </c>
      <c r="AI9636" s="14">
        <f>AC9636-(AE9636*AF9636)</f>
        <v>-2314</v>
      </c>
      <c r="AJ9636" s="1018"/>
    </row>
    <row r="9637" spans="1:36" ht="15.75" customHeight="1">
      <c r="A9637" s="1012">
        <v>117</v>
      </c>
      <c r="B9637" s="3207" t="s">
        <v>4867</v>
      </c>
      <c r="C9637" s="1019" t="s">
        <v>181</v>
      </c>
      <c r="D9637" s="1029">
        <v>0.3</v>
      </c>
      <c r="E9637" s="1019">
        <v>1700</v>
      </c>
      <c r="F9637" s="1019">
        <v>0</v>
      </c>
      <c r="G9637" s="1019"/>
      <c r="H9637" s="1019"/>
      <c r="I9637" s="1033"/>
      <c r="J9637" s="1032" t="s">
        <v>216</v>
      </c>
      <c r="K9637" s="1017"/>
      <c r="L9637" s="1645"/>
      <c r="M9637" s="1032"/>
      <c r="N9637" s="1012">
        <v>100</v>
      </c>
      <c r="O9637" s="1012"/>
      <c r="P9637" s="1012">
        <v>100</v>
      </c>
      <c r="Q9637" s="1012"/>
      <c r="R9637" s="1012"/>
      <c r="S9637" s="1012"/>
      <c r="T9637" s="1012"/>
      <c r="U9637" s="1012"/>
      <c r="V9637" s="1012"/>
      <c r="W9637" s="1012"/>
      <c r="X9637" s="1012"/>
      <c r="Y9637" s="1012"/>
      <c r="Z9637" s="1012"/>
      <c r="AA9637" s="1012"/>
      <c r="AB9637" s="1012"/>
      <c r="AC9637" s="1507">
        <f t="shared" si="3517"/>
        <v>1500</v>
      </c>
      <c r="AD9637" s="1508">
        <f t="shared" si="3518"/>
        <v>450</v>
      </c>
      <c r="AE9637" s="14" t="s">
        <v>334</v>
      </c>
      <c r="AF9637" s="14">
        <f t="shared" si="3519"/>
        <v>66.666666666666671</v>
      </c>
      <c r="AG9637" s="14">
        <f t="shared" si="3520"/>
        <v>22.5</v>
      </c>
      <c r="AH9637" s="14" t="s">
        <v>334</v>
      </c>
      <c r="AI9637" s="14" t="s">
        <v>334</v>
      </c>
      <c r="AJ9637" s="1018"/>
    </row>
    <row r="9638" spans="1:36" ht="16.5" customHeight="1">
      <c r="A9638" s="1012">
        <v>119</v>
      </c>
      <c r="B9638" s="3207" t="s">
        <v>4868</v>
      </c>
      <c r="C9638" s="1019" t="s">
        <v>181</v>
      </c>
      <c r="D9638" s="1029">
        <v>0.2</v>
      </c>
      <c r="E9638" s="1019">
        <v>300</v>
      </c>
      <c r="F9638" s="1019">
        <v>0</v>
      </c>
      <c r="G9638" s="1019"/>
      <c r="H9638" s="1019"/>
      <c r="I9638" s="1033"/>
      <c r="J9638" s="1032" t="s">
        <v>216</v>
      </c>
      <c r="K9638" s="1017"/>
      <c r="L9638" s="1645"/>
      <c r="M9638" s="1032"/>
      <c r="N9638" s="1012">
        <v>0</v>
      </c>
      <c r="O9638" s="1012"/>
      <c r="P9638" s="1012"/>
      <c r="Q9638" s="1012"/>
      <c r="R9638" s="1012"/>
      <c r="S9638" s="1012"/>
      <c r="T9638" s="1012"/>
      <c r="U9638" s="1012"/>
      <c r="V9638" s="1012"/>
      <c r="W9638" s="1012"/>
      <c r="X9638" s="1012"/>
      <c r="Y9638" s="1012"/>
      <c r="Z9638" s="1012"/>
      <c r="AA9638" s="1012"/>
      <c r="AB9638" s="1012"/>
      <c r="AC9638" s="1507">
        <f t="shared" si="3517"/>
        <v>300</v>
      </c>
      <c r="AD9638" s="1508">
        <f t="shared" si="3518"/>
        <v>60</v>
      </c>
      <c r="AE9638" s="14" t="s">
        <v>334</v>
      </c>
      <c r="AF9638" s="14">
        <f t="shared" si="3519"/>
        <v>0</v>
      </c>
      <c r="AG9638" s="14" t="e">
        <f t="shared" si="3520"/>
        <v>#DIV/0!</v>
      </c>
      <c r="AH9638" s="14" t="s">
        <v>334</v>
      </c>
      <c r="AI9638" s="14" t="s">
        <v>334</v>
      </c>
      <c r="AJ9638" s="1018"/>
    </row>
    <row r="9639" spans="1:36" ht="15.75" customHeight="1">
      <c r="A9639" s="1012">
        <v>120</v>
      </c>
      <c r="B9639" s="3207" t="s">
        <v>4869</v>
      </c>
      <c r="C9639" s="1019" t="s">
        <v>181</v>
      </c>
      <c r="D9639" s="1029">
        <v>0.3</v>
      </c>
      <c r="E9639" s="1019">
        <v>300</v>
      </c>
      <c r="F9639" s="1019">
        <v>0</v>
      </c>
      <c r="G9639" s="1019"/>
      <c r="H9639" s="1019"/>
      <c r="I9639" s="1033"/>
      <c r="J9639" s="1032" t="s">
        <v>216</v>
      </c>
      <c r="K9639" s="1017"/>
      <c r="L9639" s="1645"/>
      <c r="M9639" s="1032"/>
      <c r="N9639" s="1012">
        <v>0</v>
      </c>
      <c r="O9639" s="1012"/>
      <c r="P9639" s="1012"/>
      <c r="Q9639" s="1012"/>
      <c r="R9639" s="1012"/>
      <c r="S9639" s="1012"/>
      <c r="T9639" s="1012"/>
      <c r="U9639" s="1012"/>
      <c r="V9639" s="1012"/>
      <c r="W9639" s="1012"/>
      <c r="X9639" s="1012"/>
      <c r="Y9639" s="1012"/>
      <c r="Z9639" s="1012"/>
      <c r="AA9639" s="1012"/>
      <c r="AB9639" s="1012"/>
      <c r="AC9639" s="1507">
        <f t="shared" si="3517"/>
        <v>300</v>
      </c>
      <c r="AD9639" s="1508">
        <f t="shared" si="3518"/>
        <v>90</v>
      </c>
      <c r="AE9639" s="14" t="s">
        <v>334</v>
      </c>
      <c r="AF9639" s="14">
        <f t="shared" si="3519"/>
        <v>0</v>
      </c>
      <c r="AG9639" s="14" t="e">
        <f t="shared" si="3520"/>
        <v>#DIV/0!</v>
      </c>
      <c r="AH9639" s="14" t="s">
        <v>334</v>
      </c>
      <c r="AI9639" s="14" t="s">
        <v>334</v>
      </c>
      <c r="AJ9639" s="1018"/>
    </row>
    <row r="9640" spans="1:36" ht="15.75">
      <c r="A9640" s="1012">
        <v>121</v>
      </c>
      <c r="B9640" s="3207" t="s">
        <v>4870</v>
      </c>
      <c r="C9640" s="1019" t="s">
        <v>181</v>
      </c>
      <c r="D9640" s="1029">
        <v>0.3</v>
      </c>
      <c r="E9640" s="1019">
        <v>100</v>
      </c>
      <c r="F9640" s="1019">
        <v>0</v>
      </c>
      <c r="G9640" s="1019"/>
      <c r="H9640" s="1019"/>
      <c r="I9640" s="1033"/>
      <c r="J9640" s="1032" t="s">
        <v>216</v>
      </c>
      <c r="K9640" s="1017"/>
      <c r="L9640" s="1645"/>
      <c r="M9640" s="1032"/>
      <c r="N9640" s="1012">
        <v>0</v>
      </c>
      <c r="O9640" s="1012"/>
      <c r="P9640" s="1012"/>
      <c r="Q9640" s="1012"/>
      <c r="R9640" s="1012"/>
      <c r="S9640" s="1012"/>
      <c r="T9640" s="1012"/>
      <c r="U9640" s="1012"/>
      <c r="V9640" s="1012"/>
      <c r="W9640" s="1012"/>
      <c r="X9640" s="1012"/>
      <c r="Y9640" s="1012"/>
      <c r="Z9640" s="1012"/>
      <c r="AA9640" s="1012"/>
      <c r="AB9640" s="1012"/>
      <c r="AC9640" s="1507">
        <f t="shared" si="3517"/>
        <v>100</v>
      </c>
      <c r="AD9640" s="1508">
        <f t="shared" si="3518"/>
        <v>30</v>
      </c>
      <c r="AE9640" s="14" t="s">
        <v>334</v>
      </c>
      <c r="AF9640" s="14">
        <f t="shared" si="3519"/>
        <v>0</v>
      </c>
      <c r="AG9640" s="14" t="e">
        <f t="shared" si="3520"/>
        <v>#DIV/0!</v>
      </c>
      <c r="AH9640" s="14" t="s">
        <v>334</v>
      </c>
      <c r="AI9640" s="14" t="s">
        <v>334</v>
      </c>
      <c r="AJ9640" s="1018"/>
    </row>
    <row r="9641" spans="1:36" ht="15.75" customHeight="1">
      <c r="A9641" s="1012">
        <v>122</v>
      </c>
      <c r="B9641" s="3207" t="s">
        <v>4706</v>
      </c>
      <c r="C9641" s="1019" t="s">
        <v>181</v>
      </c>
      <c r="D9641" s="1029">
        <v>5</v>
      </c>
      <c r="E9641" s="1019">
        <v>300</v>
      </c>
      <c r="F9641" s="1019">
        <v>0</v>
      </c>
      <c r="G9641" s="1019"/>
      <c r="H9641" s="1019"/>
      <c r="I9641" s="1033"/>
      <c r="J9641" s="1032" t="s">
        <v>216</v>
      </c>
      <c r="K9641" s="1017"/>
      <c r="L9641" s="1645"/>
      <c r="M9641" s="1032"/>
      <c r="N9641" s="1012"/>
      <c r="O9641" s="1012"/>
      <c r="P9641" s="1012"/>
      <c r="Q9641" s="1012"/>
      <c r="R9641" s="1012"/>
      <c r="S9641" s="1012"/>
      <c r="T9641" s="1012"/>
      <c r="U9641" s="1012"/>
      <c r="V9641" s="1012"/>
      <c r="W9641" s="1012"/>
      <c r="X9641" s="1012"/>
      <c r="Y9641" s="1012"/>
      <c r="Z9641" s="1012"/>
      <c r="AA9641" s="1012"/>
      <c r="AB9641" s="1012"/>
      <c r="AC9641" s="1507">
        <f t="shared" si="3517"/>
        <v>300</v>
      </c>
      <c r="AD9641" s="1508">
        <f t="shared" si="3518"/>
        <v>1500</v>
      </c>
      <c r="AE9641" s="14" t="s">
        <v>334</v>
      </c>
      <c r="AF9641" s="14">
        <f t="shared" si="3519"/>
        <v>0</v>
      </c>
      <c r="AG9641" s="14" t="e">
        <f t="shared" si="3520"/>
        <v>#DIV/0!</v>
      </c>
      <c r="AH9641" s="14" t="s">
        <v>334</v>
      </c>
      <c r="AI9641" s="14" t="s">
        <v>334</v>
      </c>
      <c r="AJ9641" s="1018"/>
    </row>
    <row r="9642" spans="1:36" ht="15.75" customHeight="1">
      <c r="A9642" s="1012">
        <v>123</v>
      </c>
      <c r="B9642" s="3207" t="s">
        <v>1492</v>
      </c>
      <c r="C9642" s="1019" t="s">
        <v>181</v>
      </c>
      <c r="D9642" s="1029">
        <v>1</v>
      </c>
      <c r="E9642" s="1019">
        <v>100</v>
      </c>
      <c r="F9642" s="1019">
        <v>0</v>
      </c>
      <c r="G9642" s="1019"/>
      <c r="H9642" s="1019"/>
      <c r="I9642" s="1033"/>
      <c r="J9642" s="1032" t="s">
        <v>216</v>
      </c>
      <c r="K9642" s="1017"/>
      <c r="L9642" s="1645"/>
      <c r="M9642" s="1032"/>
      <c r="N9642" s="1012">
        <v>0</v>
      </c>
      <c r="O9642" s="1012"/>
      <c r="P9642" s="1012"/>
      <c r="Q9642" s="1012"/>
      <c r="R9642" s="1012"/>
      <c r="S9642" s="1012"/>
      <c r="T9642" s="1012"/>
      <c r="U9642" s="1012"/>
      <c r="V9642" s="1012"/>
      <c r="W9642" s="1012"/>
      <c r="X9642" s="1012"/>
      <c r="Y9642" s="1012"/>
      <c r="Z9642" s="1012"/>
      <c r="AA9642" s="1012"/>
      <c r="AB9642" s="1012"/>
      <c r="AC9642" s="1507">
        <f t="shared" si="3517"/>
        <v>100</v>
      </c>
      <c r="AD9642" s="1508">
        <f t="shared" si="3518"/>
        <v>100</v>
      </c>
      <c r="AE9642" s="14" t="s">
        <v>334</v>
      </c>
      <c r="AF9642" s="14">
        <f t="shared" si="3519"/>
        <v>0</v>
      </c>
      <c r="AG9642" s="14" t="e">
        <f t="shared" si="3520"/>
        <v>#DIV/0!</v>
      </c>
      <c r="AH9642" s="14" t="s">
        <v>334</v>
      </c>
      <c r="AI9642" s="14" t="s">
        <v>334</v>
      </c>
      <c r="AJ9642" s="1018"/>
    </row>
    <row r="9643" spans="1:36" ht="31.5" customHeight="1">
      <c r="A9643" s="1012">
        <v>124</v>
      </c>
      <c r="B9643" s="3207" t="s">
        <v>4871</v>
      </c>
      <c r="C9643" s="1019" t="s">
        <v>233</v>
      </c>
      <c r="D9643" s="1029">
        <v>1</v>
      </c>
      <c r="E9643" s="1019">
        <v>840</v>
      </c>
      <c r="F9643" s="1019">
        <v>0</v>
      </c>
      <c r="G9643" s="1019"/>
      <c r="H9643" s="1019"/>
      <c r="I9643" s="1033"/>
      <c r="J9643" s="1032">
        <v>45292</v>
      </c>
      <c r="K9643" s="1017"/>
      <c r="L9643" s="1645"/>
      <c r="M9643" s="1032"/>
      <c r="N9643" s="1012">
        <v>0</v>
      </c>
      <c r="O9643" s="1012"/>
      <c r="P9643" s="1012"/>
      <c r="Q9643" s="1012"/>
      <c r="R9643" s="1012"/>
      <c r="S9643" s="1012"/>
      <c r="T9643" s="1012"/>
      <c r="U9643" s="1012"/>
      <c r="V9643" s="1012"/>
      <c r="W9643" s="1012"/>
      <c r="X9643" s="1012"/>
      <c r="Y9643" s="1012"/>
      <c r="Z9643" s="1012"/>
      <c r="AA9643" s="1012"/>
      <c r="AB9643" s="1012"/>
      <c r="AC9643" s="1507">
        <f t="shared" si="3517"/>
        <v>840</v>
      </c>
      <c r="AD9643" s="1508">
        <f t="shared" si="3518"/>
        <v>840</v>
      </c>
      <c r="AE9643" s="14">
        <f t="shared" ref="AE9643" si="3521">(J9643-"01.04.2023")/30</f>
        <v>9.1666666666666661</v>
      </c>
      <c r="AF9643" s="14">
        <f t="shared" si="3519"/>
        <v>0</v>
      </c>
      <c r="AG9643" s="14" t="e">
        <f t="shared" si="3520"/>
        <v>#DIV/0!</v>
      </c>
      <c r="AH9643" s="14" t="e">
        <f t="shared" ref="AH9643" si="3522">AG9643-AE9643</f>
        <v>#DIV/0!</v>
      </c>
      <c r="AI9643" s="14">
        <f t="shared" ref="AI9643" si="3523">AC9643-(AE9643*AF9643)</f>
        <v>840</v>
      </c>
      <c r="AJ9643" s="1018"/>
    </row>
    <row r="9644" spans="1:36" ht="15.75">
      <c r="A9644" s="1012">
        <v>130</v>
      </c>
      <c r="B9644" s="3207" t="s">
        <v>4873</v>
      </c>
      <c r="C9644" s="1019" t="s">
        <v>181</v>
      </c>
      <c r="D9644" s="1029">
        <v>108.93</v>
      </c>
      <c r="E9644" s="1019">
        <v>3</v>
      </c>
      <c r="F9644" s="1019">
        <v>0</v>
      </c>
      <c r="G9644" s="1019"/>
      <c r="H9644" s="1019"/>
      <c r="I9644" s="1033"/>
      <c r="J9644" s="1032" t="s">
        <v>216</v>
      </c>
      <c r="K9644" s="1017"/>
      <c r="L9644" s="1645"/>
      <c r="M9644" s="1032"/>
      <c r="N9644" s="1012">
        <v>0</v>
      </c>
      <c r="O9644" s="1012"/>
      <c r="P9644" s="1012"/>
      <c r="Q9644" s="1012"/>
      <c r="R9644" s="1012"/>
      <c r="S9644" s="1012"/>
      <c r="T9644" s="1012"/>
      <c r="U9644" s="1012"/>
      <c r="V9644" s="1012"/>
      <c r="W9644" s="1012"/>
      <c r="X9644" s="1012"/>
      <c r="Y9644" s="1012"/>
      <c r="Z9644" s="1012"/>
      <c r="AA9644" s="1012"/>
      <c r="AB9644" s="1012"/>
      <c r="AC9644" s="1507">
        <f t="shared" si="3517"/>
        <v>3</v>
      </c>
      <c r="AD9644" s="1508">
        <f t="shared" si="3518"/>
        <v>326.79000000000002</v>
      </c>
      <c r="AE9644" s="14" t="s">
        <v>334</v>
      </c>
      <c r="AF9644" s="14">
        <f t="shared" si="3519"/>
        <v>0</v>
      </c>
      <c r="AG9644" s="14" t="e">
        <f t="shared" si="3520"/>
        <v>#DIV/0!</v>
      </c>
      <c r="AH9644" s="14" t="s">
        <v>334</v>
      </c>
      <c r="AI9644" s="14" t="s">
        <v>334</v>
      </c>
      <c r="AJ9644" s="1018"/>
    </row>
    <row r="9645" spans="1:36" ht="15.75" customHeight="1">
      <c r="A9645" s="1012">
        <v>131</v>
      </c>
      <c r="B9645" s="3207" t="s">
        <v>4874</v>
      </c>
      <c r="C9645" s="1019" t="s">
        <v>181</v>
      </c>
      <c r="D9645" s="1029">
        <v>0.28000000000000003</v>
      </c>
      <c r="E9645" s="1019">
        <v>90</v>
      </c>
      <c r="F9645" s="1019">
        <v>0</v>
      </c>
      <c r="G9645" s="1019"/>
      <c r="H9645" s="1019"/>
      <c r="I9645" s="1033"/>
      <c r="J9645" s="1032" t="s">
        <v>216</v>
      </c>
      <c r="K9645" s="1017"/>
      <c r="L9645" s="1645"/>
      <c r="M9645" s="1032"/>
      <c r="N9645" s="1012">
        <v>0</v>
      </c>
      <c r="O9645" s="1012"/>
      <c r="P9645" s="1012"/>
      <c r="Q9645" s="1012"/>
      <c r="R9645" s="1012"/>
      <c r="S9645" s="1012"/>
      <c r="T9645" s="1012"/>
      <c r="U9645" s="1012"/>
      <c r="V9645" s="1012"/>
      <c r="W9645" s="1012"/>
      <c r="X9645" s="1012"/>
      <c r="Y9645" s="1012"/>
      <c r="Z9645" s="1012"/>
      <c r="AA9645" s="1012"/>
      <c r="AB9645" s="1012"/>
      <c r="AC9645" s="1507">
        <f t="shared" si="3517"/>
        <v>90</v>
      </c>
      <c r="AD9645" s="1508">
        <f t="shared" si="3518"/>
        <v>25.200000000000003</v>
      </c>
      <c r="AE9645" s="14" t="s">
        <v>334</v>
      </c>
      <c r="AF9645" s="14">
        <f t="shared" si="3519"/>
        <v>0</v>
      </c>
      <c r="AG9645" s="14" t="e">
        <f t="shared" si="3520"/>
        <v>#DIV/0!</v>
      </c>
      <c r="AH9645" s="14" t="s">
        <v>334</v>
      </c>
      <c r="AI9645" s="14" t="s">
        <v>334</v>
      </c>
      <c r="AJ9645" s="1018"/>
    </row>
    <row r="9646" spans="1:36" ht="15.75">
      <c r="A9646" s="1012">
        <v>132</v>
      </c>
      <c r="B9646" s="3207" t="s">
        <v>4875</v>
      </c>
      <c r="C9646" s="1019" t="s">
        <v>181</v>
      </c>
      <c r="D9646" s="1029">
        <v>0.28999999999999998</v>
      </c>
      <c r="E9646" s="1019">
        <v>580</v>
      </c>
      <c r="F9646" s="1019">
        <v>0</v>
      </c>
      <c r="G9646" s="1019"/>
      <c r="H9646" s="1019"/>
      <c r="I9646" s="1033"/>
      <c r="J9646" s="1032" t="s">
        <v>216</v>
      </c>
      <c r="K9646" s="1017"/>
      <c r="L9646" s="1645"/>
      <c r="M9646" s="1032"/>
      <c r="N9646" s="1012">
        <v>0</v>
      </c>
      <c r="O9646" s="1012"/>
      <c r="P9646" s="1012"/>
      <c r="Q9646" s="1012"/>
      <c r="R9646" s="1012"/>
      <c r="S9646" s="1012"/>
      <c r="T9646" s="1012"/>
      <c r="U9646" s="1012"/>
      <c r="V9646" s="1012"/>
      <c r="W9646" s="1012"/>
      <c r="X9646" s="1012"/>
      <c r="Y9646" s="1012"/>
      <c r="Z9646" s="1012"/>
      <c r="AA9646" s="1012"/>
      <c r="AB9646" s="1012"/>
      <c r="AC9646" s="1507">
        <f t="shared" si="3517"/>
        <v>580</v>
      </c>
      <c r="AD9646" s="1508">
        <f t="shared" si="3518"/>
        <v>168.2</v>
      </c>
      <c r="AE9646" s="14" t="s">
        <v>334</v>
      </c>
      <c r="AF9646" s="14">
        <f t="shared" si="3519"/>
        <v>0</v>
      </c>
      <c r="AG9646" s="14" t="e">
        <f t="shared" si="3520"/>
        <v>#DIV/0!</v>
      </c>
      <c r="AH9646" s="14" t="s">
        <v>334</v>
      </c>
      <c r="AI9646" s="14" t="s">
        <v>334</v>
      </c>
      <c r="AJ9646" s="1018"/>
    </row>
    <row r="9647" spans="1:36" ht="15.75">
      <c r="A9647" s="1012">
        <v>133</v>
      </c>
      <c r="B9647" s="3207" t="s">
        <v>4876</v>
      </c>
      <c r="C9647" s="1019" t="s">
        <v>181</v>
      </c>
      <c r="D9647" s="1029">
        <v>36.29</v>
      </c>
      <c r="E9647" s="1019">
        <v>15</v>
      </c>
      <c r="F9647" s="1019">
        <v>0</v>
      </c>
      <c r="G9647" s="1019"/>
      <c r="H9647" s="1019"/>
      <c r="I9647" s="1033"/>
      <c r="J9647" s="1032" t="s">
        <v>216</v>
      </c>
      <c r="K9647" s="1017"/>
      <c r="L9647" s="1645"/>
      <c r="M9647" s="1032"/>
      <c r="N9647" s="1012">
        <v>0</v>
      </c>
      <c r="O9647" s="1012"/>
      <c r="P9647" s="1012"/>
      <c r="Q9647" s="1012"/>
      <c r="R9647" s="1012"/>
      <c r="S9647" s="1012"/>
      <c r="T9647" s="1012"/>
      <c r="U9647" s="1012"/>
      <c r="V9647" s="1012"/>
      <c r="W9647" s="1012"/>
      <c r="X9647" s="1012"/>
      <c r="Y9647" s="1012"/>
      <c r="Z9647" s="1012"/>
      <c r="AA9647" s="1012"/>
      <c r="AB9647" s="1012"/>
      <c r="AC9647" s="1507">
        <f t="shared" si="3517"/>
        <v>15</v>
      </c>
      <c r="AD9647" s="1508">
        <f t="shared" si="3518"/>
        <v>544.35</v>
      </c>
      <c r="AE9647" s="14" t="s">
        <v>334</v>
      </c>
      <c r="AF9647" s="14">
        <f t="shared" si="3519"/>
        <v>0</v>
      </c>
      <c r="AG9647" s="14" t="e">
        <f t="shared" si="3520"/>
        <v>#DIV/0!</v>
      </c>
      <c r="AH9647" s="14" t="s">
        <v>334</v>
      </c>
      <c r="AI9647" s="14" t="s">
        <v>334</v>
      </c>
      <c r="AJ9647" s="1018"/>
    </row>
    <row r="9648" spans="1:36" ht="15.75">
      <c r="A9648" s="1012">
        <v>134</v>
      </c>
      <c r="B9648" s="3207" t="s">
        <v>4877</v>
      </c>
      <c r="C9648" s="1019" t="s">
        <v>181</v>
      </c>
      <c r="D9648" s="1029">
        <v>84.56</v>
      </c>
      <c r="E9648" s="1019">
        <v>20</v>
      </c>
      <c r="F9648" s="1019">
        <v>0</v>
      </c>
      <c r="G9648" s="1019"/>
      <c r="H9648" s="1019"/>
      <c r="I9648" s="1033"/>
      <c r="J9648" s="1032" t="s">
        <v>216</v>
      </c>
      <c r="K9648" s="1017"/>
      <c r="L9648" s="1645"/>
      <c r="M9648" s="1032"/>
      <c r="N9648" s="1012">
        <v>0</v>
      </c>
      <c r="O9648" s="1012"/>
      <c r="P9648" s="1012"/>
      <c r="Q9648" s="1012"/>
      <c r="R9648" s="1012"/>
      <c r="S9648" s="1012"/>
      <c r="T9648" s="1012"/>
      <c r="U9648" s="1012"/>
      <c r="V9648" s="1012"/>
      <c r="W9648" s="1012"/>
      <c r="X9648" s="1012"/>
      <c r="Y9648" s="1012"/>
      <c r="Z9648" s="1012"/>
      <c r="AA9648" s="1012"/>
      <c r="AB9648" s="1012"/>
      <c r="AC9648" s="1507">
        <f t="shared" si="3517"/>
        <v>20</v>
      </c>
      <c r="AD9648" s="1508">
        <f t="shared" si="3518"/>
        <v>1691.2</v>
      </c>
      <c r="AE9648" s="14" t="s">
        <v>334</v>
      </c>
      <c r="AF9648" s="14">
        <f t="shared" si="3519"/>
        <v>0</v>
      </c>
      <c r="AG9648" s="14" t="e">
        <f t="shared" si="3520"/>
        <v>#DIV/0!</v>
      </c>
      <c r="AH9648" s="14" t="s">
        <v>334</v>
      </c>
      <c r="AI9648" s="14" t="s">
        <v>334</v>
      </c>
      <c r="AJ9648" s="1018"/>
    </row>
    <row r="9649" spans="1:36" ht="15.75" customHeight="1">
      <c r="A9649" s="1012">
        <v>136</v>
      </c>
      <c r="B9649" s="999" t="s">
        <v>5442</v>
      </c>
      <c r="C9649" s="1019" t="s">
        <v>430</v>
      </c>
      <c r="D9649" s="3192">
        <v>0</v>
      </c>
      <c r="E9649" s="1019">
        <v>47</v>
      </c>
      <c r="F9649" s="1019">
        <v>0</v>
      </c>
      <c r="G9649" s="1019"/>
      <c r="H9649" s="1019"/>
      <c r="I9649" s="1033"/>
      <c r="J9649" s="1032">
        <v>45352</v>
      </c>
      <c r="K9649" s="1017"/>
      <c r="L9649" s="1645"/>
      <c r="M9649" s="1032"/>
      <c r="N9649" s="1012">
        <v>28</v>
      </c>
      <c r="O9649" s="1012">
        <v>13</v>
      </c>
      <c r="P9649" s="1012">
        <v>4</v>
      </c>
      <c r="Q9649" s="1012"/>
      <c r="R9649" s="1012"/>
      <c r="S9649" s="1012"/>
      <c r="T9649" s="1012"/>
      <c r="U9649" s="1012"/>
      <c r="V9649" s="1012"/>
      <c r="W9649" s="1012"/>
      <c r="X9649" s="1012"/>
      <c r="Y9649" s="1012"/>
      <c r="Z9649" s="1012"/>
      <c r="AA9649" s="1012"/>
      <c r="AB9649" s="1012"/>
      <c r="AC9649" s="1507">
        <f t="shared" si="3517"/>
        <v>2</v>
      </c>
      <c r="AD9649" s="1508">
        <f t="shared" si="3518"/>
        <v>0</v>
      </c>
      <c r="AE9649" s="14">
        <f t="shared" ref="AE9649:AE9653" si="3524">(J9649-"01.04.2023")/30</f>
        <v>11.166666666666666</v>
      </c>
      <c r="AF9649" s="14">
        <f t="shared" si="3519"/>
        <v>15</v>
      </c>
      <c r="AG9649" s="14">
        <f t="shared" si="3520"/>
        <v>0.13333333333333333</v>
      </c>
      <c r="AH9649" s="14">
        <f t="shared" ref="AH9649:AH9653" si="3525">AG9649-AE9649</f>
        <v>-11.033333333333333</v>
      </c>
      <c r="AI9649" s="14">
        <f t="shared" ref="AI9649:AI9653" si="3526">AC9649-(AE9649*AF9649)</f>
        <v>-165.5</v>
      </c>
      <c r="AJ9649" s="1018"/>
    </row>
    <row r="9650" spans="1:36" ht="15.75">
      <c r="A9650" s="1012">
        <v>137</v>
      </c>
      <c r="B9650" s="999" t="s">
        <v>5432</v>
      </c>
      <c r="C9650" s="1019" t="s">
        <v>430</v>
      </c>
      <c r="D9650" s="3192">
        <v>0</v>
      </c>
      <c r="E9650" s="1019">
        <v>239</v>
      </c>
      <c r="F9650" s="1019">
        <v>0</v>
      </c>
      <c r="G9650" s="1019"/>
      <c r="H9650" s="1019"/>
      <c r="I9650" s="1033"/>
      <c r="J9650" s="1032">
        <v>45352</v>
      </c>
      <c r="K9650" s="1017"/>
      <c r="L9650" s="1645"/>
      <c r="M9650" s="1032"/>
      <c r="N9650" s="1012">
        <v>34</v>
      </c>
      <c r="O9650" s="1012">
        <v>54</v>
      </c>
      <c r="P9650" s="1012">
        <v>53</v>
      </c>
      <c r="Q9650" s="1012"/>
      <c r="R9650" s="1012"/>
      <c r="S9650" s="1012"/>
      <c r="T9650" s="1012"/>
      <c r="U9650" s="1012"/>
      <c r="V9650" s="1012"/>
      <c r="W9650" s="1012"/>
      <c r="X9650" s="1012"/>
      <c r="Y9650" s="1012"/>
      <c r="Z9650" s="1012"/>
      <c r="AA9650" s="1012"/>
      <c r="AB9650" s="1012"/>
      <c r="AC9650" s="1507">
        <f t="shared" si="3517"/>
        <v>98</v>
      </c>
      <c r="AD9650" s="1508">
        <f t="shared" si="3518"/>
        <v>0</v>
      </c>
      <c r="AE9650" s="14">
        <f t="shared" si="3524"/>
        <v>11.166666666666666</v>
      </c>
      <c r="AF9650" s="14">
        <f t="shared" si="3519"/>
        <v>47</v>
      </c>
      <c r="AG9650" s="14">
        <f t="shared" si="3520"/>
        <v>2.0851063829787235</v>
      </c>
      <c r="AH9650" s="14">
        <f t="shared" si="3525"/>
        <v>-9.0815602836879421</v>
      </c>
      <c r="AI9650" s="14">
        <f t="shared" si="3526"/>
        <v>-426.83333333333326</v>
      </c>
      <c r="AJ9650" s="1018"/>
    </row>
    <row r="9651" spans="1:36" ht="15.75">
      <c r="A9651" s="1012">
        <v>138</v>
      </c>
      <c r="B9651" s="999" t="s">
        <v>5443</v>
      </c>
      <c r="C9651" s="1019" t="s">
        <v>430</v>
      </c>
      <c r="D9651" s="3192">
        <v>0</v>
      </c>
      <c r="E9651" s="1019">
        <v>20</v>
      </c>
      <c r="F9651" s="1019">
        <v>0</v>
      </c>
      <c r="G9651" s="1019"/>
      <c r="H9651" s="1019"/>
      <c r="I9651" s="1033"/>
      <c r="J9651" s="1032">
        <v>45383</v>
      </c>
      <c r="K9651" s="1017"/>
      <c r="L9651" s="1645"/>
      <c r="M9651" s="1032"/>
      <c r="N9651" s="1012">
        <v>4</v>
      </c>
      <c r="O9651" s="1012">
        <v>14</v>
      </c>
      <c r="P9651" s="1012"/>
      <c r="Q9651" s="1012"/>
      <c r="R9651" s="1012"/>
      <c r="S9651" s="1012"/>
      <c r="T9651" s="1012"/>
      <c r="U9651" s="1012"/>
      <c r="V9651" s="1012"/>
      <c r="W9651" s="1012"/>
      <c r="X9651" s="1012"/>
      <c r="Y9651" s="1012"/>
      <c r="Z9651" s="1012"/>
      <c r="AA9651" s="1012"/>
      <c r="AB9651" s="1012"/>
      <c r="AC9651" s="1507">
        <f t="shared" si="3517"/>
        <v>2</v>
      </c>
      <c r="AD9651" s="1508">
        <f t="shared" si="3518"/>
        <v>0</v>
      </c>
      <c r="AE9651" s="14">
        <f t="shared" si="3524"/>
        <v>12.2</v>
      </c>
      <c r="AF9651" s="14">
        <f t="shared" si="3519"/>
        <v>6</v>
      </c>
      <c r="AG9651" s="14">
        <f t="shared" si="3520"/>
        <v>0.33333333333333331</v>
      </c>
      <c r="AH9651" s="14">
        <f t="shared" si="3525"/>
        <v>-11.866666666666665</v>
      </c>
      <c r="AI9651" s="14">
        <f t="shared" si="3526"/>
        <v>-71.199999999999989</v>
      </c>
      <c r="AJ9651" s="1018"/>
    </row>
    <row r="9652" spans="1:36" ht="21.75" customHeight="1">
      <c r="A9652" s="1012">
        <v>139</v>
      </c>
      <c r="B9652" s="999" t="s">
        <v>5444</v>
      </c>
      <c r="C9652" s="1019" t="s">
        <v>430</v>
      </c>
      <c r="D9652" s="3192">
        <v>0</v>
      </c>
      <c r="E9652" s="1019">
        <v>43</v>
      </c>
      <c r="F9652" s="1019">
        <v>0</v>
      </c>
      <c r="G9652" s="1019"/>
      <c r="H9652" s="1019"/>
      <c r="I9652" s="1033"/>
      <c r="J9652" s="1032">
        <v>45505</v>
      </c>
      <c r="K9652" s="1017"/>
      <c r="L9652" s="1645"/>
      <c r="M9652" s="1032"/>
      <c r="N9652" s="1012">
        <v>1</v>
      </c>
      <c r="O9652" s="1012"/>
      <c r="P9652" s="1012">
        <v>39</v>
      </c>
      <c r="Q9652" s="1012"/>
      <c r="R9652" s="1012"/>
      <c r="S9652" s="1012"/>
      <c r="T9652" s="1012"/>
      <c r="U9652" s="1012"/>
      <c r="V9652" s="1012"/>
      <c r="W9652" s="1012"/>
      <c r="X9652" s="1012"/>
      <c r="Y9652" s="1012"/>
      <c r="Z9652" s="1012"/>
      <c r="AA9652" s="1012"/>
      <c r="AB9652" s="1012"/>
      <c r="AC9652" s="1507">
        <f t="shared" si="3517"/>
        <v>3</v>
      </c>
      <c r="AD9652" s="1508">
        <f t="shared" si="3518"/>
        <v>0</v>
      </c>
      <c r="AE9652" s="14">
        <f t="shared" si="3524"/>
        <v>16.266666666666666</v>
      </c>
      <c r="AF9652" s="14">
        <f t="shared" si="3519"/>
        <v>13.333333333333334</v>
      </c>
      <c r="AG9652" s="14">
        <f t="shared" si="3520"/>
        <v>0.22499999999999998</v>
      </c>
      <c r="AH9652" s="14">
        <f t="shared" si="3525"/>
        <v>-16.041666666666664</v>
      </c>
      <c r="AI9652" s="14">
        <f t="shared" si="3526"/>
        <v>-213.88888888888889</v>
      </c>
      <c r="AJ9652" s="1018"/>
    </row>
    <row r="9653" spans="1:36" ht="21.75" customHeight="1">
      <c r="A9653" s="1012">
        <v>140</v>
      </c>
      <c r="B9653" s="999" t="s">
        <v>5446</v>
      </c>
      <c r="C9653" s="1019" t="s">
        <v>430</v>
      </c>
      <c r="D9653" s="3192">
        <v>0</v>
      </c>
      <c r="E9653" s="1019">
        <v>66</v>
      </c>
      <c r="F9653" s="1019">
        <v>0</v>
      </c>
      <c r="G9653" s="1019"/>
      <c r="H9653" s="1019"/>
      <c r="I9653" s="1033"/>
      <c r="J9653" s="1032">
        <v>45413</v>
      </c>
      <c r="K9653" s="1017"/>
      <c r="L9653" s="1645"/>
      <c r="M9653" s="1032"/>
      <c r="N9653" s="1012">
        <v>2</v>
      </c>
      <c r="O9653" s="1012">
        <v>7</v>
      </c>
      <c r="P9653" s="1012">
        <v>4</v>
      </c>
      <c r="Q9653" s="1012"/>
      <c r="R9653" s="1012"/>
      <c r="S9653" s="1012"/>
      <c r="T9653" s="1012"/>
      <c r="U9653" s="1012"/>
      <c r="V9653" s="1012"/>
      <c r="W9653" s="1012"/>
      <c r="X9653" s="1012"/>
      <c r="Y9653" s="1012"/>
      <c r="Z9653" s="1012"/>
      <c r="AA9653" s="1012"/>
      <c r="AB9653" s="1012"/>
      <c r="AC9653" s="1507">
        <f t="shared" si="3517"/>
        <v>53</v>
      </c>
      <c r="AD9653" s="1508">
        <f t="shared" si="3518"/>
        <v>0</v>
      </c>
      <c r="AE9653" s="14">
        <f t="shared" si="3524"/>
        <v>13.2</v>
      </c>
      <c r="AF9653" s="14">
        <f t="shared" si="3519"/>
        <v>4.333333333333333</v>
      </c>
      <c r="AG9653" s="14">
        <f t="shared" si="3520"/>
        <v>12.230769230769232</v>
      </c>
      <c r="AH9653" s="14">
        <f t="shared" si="3525"/>
        <v>-0.96923076923076756</v>
      </c>
      <c r="AI9653" s="14">
        <f t="shared" si="3526"/>
        <v>-4.1999999999999957</v>
      </c>
      <c r="AJ9653" s="1018"/>
    </row>
    <row r="9654" spans="1:36" ht="47.25" customHeight="1">
      <c r="A9654" s="1012">
        <v>152</v>
      </c>
      <c r="B9654" s="999" t="s">
        <v>6021</v>
      </c>
      <c r="C9654" s="3218" t="s">
        <v>177</v>
      </c>
      <c r="D9654" s="3219">
        <v>1</v>
      </c>
      <c r="E9654" s="1019">
        <v>3800</v>
      </c>
      <c r="F9654" s="1019">
        <v>0</v>
      </c>
      <c r="G9654" s="1037"/>
      <c r="H9654" s="1019"/>
      <c r="I9654" s="1033"/>
      <c r="J9654" s="1032">
        <v>46419</v>
      </c>
      <c r="K9654" s="1017"/>
      <c r="L9654" s="1645"/>
      <c r="M9654" s="1032"/>
      <c r="N9654" s="1012">
        <v>250</v>
      </c>
      <c r="O9654" s="1012">
        <v>800</v>
      </c>
      <c r="P9654" s="1012">
        <v>800</v>
      </c>
      <c r="Q9654" s="1012"/>
      <c r="R9654" s="1012"/>
      <c r="S9654" s="1012"/>
      <c r="T9654" s="1012"/>
      <c r="U9654" s="1012"/>
      <c r="V9654" s="1012"/>
      <c r="W9654" s="3217"/>
      <c r="X9654" s="1012"/>
      <c r="Y9654" s="1012"/>
      <c r="Z9654" s="1012"/>
      <c r="AA9654" s="1012"/>
      <c r="AB9654" s="1012"/>
      <c r="AC9654" s="1507">
        <f t="shared" ref="AC9654:AC9660" si="3527">E9654+G9654-N9654-O9654-AA9654-P9654-Q9654-R9654-S9654-T9654-U9654-V9654-W9654-X9654-Y9654</f>
        <v>1950</v>
      </c>
      <c r="AD9654" s="1508">
        <f t="shared" ref="AD9654:AD9660" si="3528">D9654*AC9654</f>
        <v>1950</v>
      </c>
      <c r="AE9654" s="14">
        <f t="shared" ref="AE9654" si="3529">(J9654-"01.04.2023")/30</f>
        <v>46.733333333333334</v>
      </c>
      <c r="AF9654" s="14">
        <f t="shared" ref="AF9654:AF9660" si="3530">(N9654+O9654+P9654+Q9654+R9654+S9654+T9654+U9654+V9654+W9654+X9654+Y9654)/3</f>
        <v>616.66666666666663</v>
      </c>
      <c r="AG9654" s="14">
        <f t="shared" ref="AG9654:AG9660" si="3531">AC9654/AF9654</f>
        <v>3.1621621621621623</v>
      </c>
      <c r="AH9654" s="14">
        <f t="shared" ref="AH9654" si="3532">AG9654-AE9654</f>
        <v>-43.571171171171173</v>
      </c>
      <c r="AI9654" s="14">
        <f t="shared" ref="AI9654" si="3533">AC9654-(AE9654*AF9654)</f>
        <v>-26868.888888888887</v>
      </c>
      <c r="AJ9654" s="1018"/>
    </row>
    <row r="9655" spans="1:36" ht="32.25" customHeight="1">
      <c r="A9655" s="1012">
        <v>153</v>
      </c>
      <c r="B9655" s="999" t="s">
        <v>5874</v>
      </c>
      <c r="C9655" s="3218" t="s">
        <v>181</v>
      </c>
      <c r="D9655" s="3219">
        <v>1</v>
      </c>
      <c r="E9655" s="1019">
        <v>10</v>
      </c>
      <c r="F9655" s="1019">
        <v>0</v>
      </c>
      <c r="G9655" s="1037"/>
      <c r="H9655" s="1019"/>
      <c r="I9655" s="1033"/>
      <c r="J9655" s="1032" t="s">
        <v>216</v>
      </c>
      <c r="K9655" s="1017"/>
      <c r="L9655" s="1645"/>
      <c r="M9655" s="1032"/>
      <c r="N9655" s="1012">
        <v>0</v>
      </c>
      <c r="O9655" s="1012"/>
      <c r="P9655" s="1012"/>
      <c r="Q9655" s="1012"/>
      <c r="R9655" s="1012"/>
      <c r="S9655" s="1012"/>
      <c r="T9655" s="1012"/>
      <c r="U9655" s="1012"/>
      <c r="V9655" s="1012"/>
      <c r="W9655" s="3217"/>
      <c r="X9655" s="1012"/>
      <c r="Y9655" s="1012"/>
      <c r="Z9655" s="1012"/>
      <c r="AA9655" s="1012"/>
      <c r="AB9655" s="1012"/>
      <c r="AC9655" s="1507">
        <f t="shared" si="3527"/>
        <v>10</v>
      </c>
      <c r="AD9655" s="1508">
        <f t="shared" si="3528"/>
        <v>10</v>
      </c>
      <c r="AE9655" s="14" t="s">
        <v>334</v>
      </c>
      <c r="AF9655" s="14">
        <f t="shared" si="3530"/>
        <v>0</v>
      </c>
      <c r="AG9655" s="14" t="e">
        <f t="shared" si="3531"/>
        <v>#DIV/0!</v>
      </c>
      <c r="AH9655" s="14" t="s">
        <v>334</v>
      </c>
      <c r="AI9655" s="14" t="s">
        <v>334</v>
      </c>
      <c r="AJ9655" s="1018"/>
    </row>
    <row r="9656" spans="1:36" ht="15" customHeight="1">
      <c r="A9656" s="1012">
        <v>155</v>
      </c>
      <c r="B9656" s="1031" t="s">
        <v>959</v>
      </c>
      <c r="C9656" s="985" t="s">
        <v>181</v>
      </c>
      <c r="D9656" s="3192">
        <v>0</v>
      </c>
      <c r="E9656" s="1019">
        <v>1166</v>
      </c>
      <c r="F9656" s="1019">
        <v>0</v>
      </c>
      <c r="G9656" s="3214"/>
      <c r="H9656" s="1019"/>
      <c r="I9656" s="1033"/>
      <c r="J9656" s="1032" t="s">
        <v>216</v>
      </c>
      <c r="K9656" s="1017"/>
      <c r="L9656" s="1645"/>
      <c r="M9656" s="1032"/>
      <c r="N9656" s="1012">
        <v>300</v>
      </c>
      <c r="O9656" s="1012">
        <v>10</v>
      </c>
      <c r="P9656" s="1012">
        <v>10</v>
      </c>
      <c r="Q9656" s="1012"/>
      <c r="R9656" s="1012"/>
      <c r="S9656" s="1012"/>
      <c r="T9656" s="1012"/>
      <c r="U9656" s="1012"/>
      <c r="V9656" s="1012"/>
      <c r="W9656" s="3202"/>
      <c r="X9656" s="1012"/>
      <c r="Y9656" s="1012"/>
      <c r="Z9656" s="1012"/>
      <c r="AA9656" s="1012"/>
      <c r="AB9656" s="1012"/>
      <c r="AC9656" s="1507">
        <f t="shared" si="3527"/>
        <v>846</v>
      </c>
      <c r="AD9656" s="1508">
        <f t="shared" si="3528"/>
        <v>0</v>
      </c>
      <c r="AE9656" s="14" t="s">
        <v>334</v>
      </c>
      <c r="AF9656" s="14">
        <f t="shared" si="3530"/>
        <v>106.66666666666667</v>
      </c>
      <c r="AG9656" s="14">
        <f t="shared" si="3531"/>
        <v>7.9312499999999995</v>
      </c>
      <c r="AH9656" s="14" t="s">
        <v>334</v>
      </c>
      <c r="AI9656" s="14" t="s">
        <v>334</v>
      </c>
      <c r="AJ9656" s="1018"/>
    </row>
    <row r="9657" spans="1:36" ht="15.75">
      <c r="A9657" s="1012">
        <v>157</v>
      </c>
      <c r="B9657" s="999" t="s">
        <v>6424</v>
      </c>
      <c r="C9657" s="985" t="s">
        <v>309</v>
      </c>
      <c r="D9657" s="3192">
        <v>1</v>
      </c>
      <c r="E9657" s="1019">
        <v>4752</v>
      </c>
      <c r="F9657" s="1019">
        <v>0</v>
      </c>
      <c r="G9657" s="3214"/>
      <c r="H9657" s="1019"/>
      <c r="I9657" s="1033"/>
      <c r="J9657" s="1032">
        <v>45870</v>
      </c>
      <c r="K9657" s="1017"/>
      <c r="L9657" s="1645"/>
      <c r="M9657" s="1032"/>
      <c r="N9657" s="1012">
        <v>176</v>
      </c>
      <c r="O9657" s="1012">
        <v>1296</v>
      </c>
      <c r="P9657" s="1012">
        <v>1104</v>
      </c>
      <c r="Q9657" s="1012"/>
      <c r="R9657" s="1012"/>
      <c r="S9657" s="1012"/>
      <c r="T9657" s="1012"/>
      <c r="U9657" s="1012"/>
      <c r="V9657" s="1012"/>
      <c r="W9657" s="3202"/>
      <c r="X9657" s="1012"/>
      <c r="Y9657" s="1012"/>
      <c r="Z9657" s="1012"/>
      <c r="AA9657" s="1012"/>
      <c r="AB9657" s="1012"/>
      <c r="AC9657" s="1507">
        <f t="shared" si="3527"/>
        <v>2176</v>
      </c>
      <c r="AD9657" s="1508">
        <f t="shared" si="3528"/>
        <v>2176</v>
      </c>
      <c r="AE9657" s="14">
        <f>(J9657-"01.04.2023")/30</f>
        <v>28.433333333333334</v>
      </c>
      <c r="AF9657" s="14">
        <f t="shared" si="3530"/>
        <v>858.66666666666663</v>
      </c>
      <c r="AG9657" s="14">
        <f t="shared" si="3531"/>
        <v>2.5341614906832297</v>
      </c>
      <c r="AH9657" s="14">
        <f>AG9657-AE9657</f>
        <v>-25.899171842650105</v>
      </c>
      <c r="AI9657" s="14">
        <f>AC9657-(AE9657*AF9657)</f>
        <v>-22238.755555555555</v>
      </c>
      <c r="AJ9657" s="1018"/>
    </row>
    <row r="9658" spans="1:36" ht="15.75">
      <c r="A9658" s="1012">
        <v>159</v>
      </c>
      <c r="B9658" s="999" t="s">
        <v>6924</v>
      </c>
      <c r="C9658" s="3218" t="s">
        <v>181</v>
      </c>
      <c r="D9658" s="3220">
        <v>1</v>
      </c>
      <c r="E9658" s="1019">
        <v>2315</v>
      </c>
      <c r="F9658" s="1019">
        <v>0</v>
      </c>
      <c r="G9658" s="980"/>
      <c r="H9658" s="1019"/>
      <c r="I9658" s="1033"/>
      <c r="J9658" s="1032">
        <v>45260</v>
      </c>
      <c r="K9658" s="1017"/>
      <c r="L9658" s="1645"/>
      <c r="M9658" s="1032"/>
      <c r="N9658" s="1012">
        <v>0</v>
      </c>
      <c r="O9658" s="1012"/>
      <c r="P9658" s="1012"/>
      <c r="Q9658" s="1012"/>
      <c r="R9658" s="1012"/>
      <c r="S9658" s="1012"/>
      <c r="T9658" s="1012"/>
      <c r="U9658" s="1012"/>
      <c r="V9658" s="1012"/>
      <c r="W9658" s="3202"/>
      <c r="X9658" s="1012"/>
      <c r="Y9658" s="1012"/>
      <c r="Z9658" s="1012"/>
      <c r="AA9658" s="1012"/>
      <c r="AB9658" s="1012"/>
      <c r="AC9658" s="1507">
        <f t="shared" si="3527"/>
        <v>2315</v>
      </c>
      <c r="AD9658" s="1508">
        <f t="shared" si="3528"/>
        <v>2315</v>
      </c>
      <c r="AE9658" s="14">
        <f>(J9658-"01.04.2023")/30</f>
        <v>8.1</v>
      </c>
      <c r="AF9658" s="14">
        <f t="shared" si="3530"/>
        <v>0</v>
      </c>
      <c r="AG9658" s="14" t="e">
        <f t="shared" si="3531"/>
        <v>#DIV/0!</v>
      </c>
      <c r="AH9658" s="14" t="e">
        <f>AG9658-AE9658</f>
        <v>#DIV/0!</v>
      </c>
      <c r="AI9658" s="14">
        <f>AC9658-(AE9658*AF9658)</f>
        <v>2315</v>
      </c>
      <c r="AJ9658" s="1018"/>
    </row>
    <row r="9659" spans="1:36" ht="31.5">
      <c r="A9659" s="1012">
        <v>162</v>
      </c>
      <c r="B9659" s="999" t="s">
        <v>6925</v>
      </c>
      <c r="C9659" s="3218" t="s">
        <v>181</v>
      </c>
      <c r="D9659" s="3220">
        <v>1</v>
      </c>
      <c r="E9659" s="1019">
        <v>840</v>
      </c>
      <c r="F9659" s="1019">
        <v>0</v>
      </c>
      <c r="G9659" s="980"/>
      <c r="H9659" s="1019"/>
      <c r="I9659" s="1033"/>
      <c r="J9659" s="1032">
        <v>45199</v>
      </c>
      <c r="K9659" s="1017"/>
      <c r="L9659" s="1645"/>
      <c r="M9659" s="1032"/>
      <c r="N9659" s="1012">
        <v>0</v>
      </c>
      <c r="O9659" s="1012"/>
      <c r="P9659" s="1012"/>
      <c r="Q9659" s="1012"/>
      <c r="R9659" s="1012"/>
      <c r="S9659" s="1012"/>
      <c r="T9659" s="1012"/>
      <c r="U9659" s="1012"/>
      <c r="V9659" s="1012"/>
      <c r="W9659" s="3202"/>
      <c r="X9659" s="1012"/>
      <c r="Y9659" s="1012"/>
      <c r="Z9659" s="1012"/>
      <c r="AA9659" s="1012"/>
      <c r="AB9659" s="1012"/>
      <c r="AC9659" s="1507">
        <f t="shared" si="3527"/>
        <v>840</v>
      </c>
      <c r="AD9659" s="1508">
        <f t="shared" si="3528"/>
        <v>840</v>
      </c>
      <c r="AE9659" s="14">
        <f>(J9659-"01.04.2023")/30</f>
        <v>6.0666666666666664</v>
      </c>
      <c r="AF9659" s="14">
        <f t="shared" si="3530"/>
        <v>0</v>
      </c>
      <c r="AG9659" s="14" t="e">
        <f t="shared" si="3531"/>
        <v>#DIV/0!</v>
      </c>
      <c r="AH9659" s="14" t="e">
        <f>AG9659-AE9659</f>
        <v>#DIV/0!</v>
      </c>
      <c r="AI9659" s="14">
        <f>AC9659-(AE9659*AF9659)</f>
        <v>840</v>
      </c>
      <c r="AJ9659" s="1018"/>
    </row>
    <row r="9660" spans="1:36" ht="32.25" customHeight="1">
      <c r="A9660" s="1012">
        <v>165</v>
      </c>
      <c r="B9660" s="999" t="s">
        <v>6926</v>
      </c>
      <c r="C9660" s="3218" t="s">
        <v>181</v>
      </c>
      <c r="D9660" s="3220">
        <v>1</v>
      </c>
      <c r="E9660" s="1019">
        <v>2000</v>
      </c>
      <c r="F9660" s="1019">
        <v>0</v>
      </c>
      <c r="G9660" s="980"/>
      <c r="H9660" s="1019"/>
      <c r="I9660" s="1033"/>
      <c r="J9660" s="1032">
        <v>45199</v>
      </c>
      <c r="K9660" s="1017"/>
      <c r="L9660" s="1645"/>
      <c r="M9660" s="1032"/>
      <c r="N9660" s="1012">
        <v>0</v>
      </c>
      <c r="O9660" s="1012"/>
      <c r="P9660" s="1012"/>
      <c r="Q9660" s="1012"/>
      <c r="R9660" s="1012"/>
      <c r="S9660" s="1012"/>
      <c r="T9660" s="1012"/>
      <c r="U9660" s="1012"/>
      <c r="V9660" s="1012"/>
      <c r="W9660" s="3202"/>
      <c r="X9660" s="1012"/>
      <c r="Y9660" s="1012"/>
      <c r="Z9660" s="1012"/>
      <c r="AA9660" s="1012"/>
      <c r="AB9660" s="1012"/>
      <c r="AC9660" s="1507">
        <f t="shared" si="3527"/>
        <v>2000</v>
      </c>
      <c r="AD9660" s="1508">
        <f t="shared" si="3528"/>
        <v>2000</v>
      </c>
      <c r="AE9660" s="14">
        <f>(J9660-"01.04.2023")/30</f>
        <v>6.0666666666666664</v>
      </c>
      <c r="AF9660" s="14">
        <f t="shared" si="3530"/>
        <v>0</v>
      </c>
      <c r="AG9660" s="14" t="e">
        <f t="shared" si="3531"/>
        <v>#DIV/0!</v>
      </c>
      <c r="AH9660" s="14" t="e">
        <f>AG9660-AE9660</f>
        <v>#DIV/0!</v>
      </c>
      <c r="AI9660" s="14">
        <f>AC9660-(AE9660*AF9660)</f>
        <v>2000</v>
      </c>
      <c r="AJ9660" s="1018"/>
    </row>
    <row r="9661" spans="1:36" ht="15.75">
      <c r="A9661" s="1012">
        <v>189</v>
      </c>
      <c r="B9661" s="999" t="s">
        <v>10139</v>
      </c>
      <c r="C9661" s="985" t="s">
        <v>224</v>
      </c>
      <c r="D9661" s="3192">
        <v>92</v>
      </c>
      <c r="E9661" s="1019">
        <v>0</v>
      </c>
      <c r="F9661" s="1019">
        <v>0</v>
      </c>
      <c r="G9661" s="3214">
        <v>100</v>
      </c>
      <c r="H9661" s="1029">
        <f t="shared" ref="H9661:H9664" si="3534">G9661*D9661</f>
        <v>9200</v>
      </c>
      <c r="I9661" s="1033" t="s">
        <v>3300</v>
      </c>
      <c r="J9661" s="1032">
        <v>45261</v>
      </c>
      <c r="K9661" s="1017"/>
      <c r="L9661" s="1645"/>
      <c r="M9661" s="1032"/>
      <c r="N9661" s="1012"/>
      <c r="O9661" s="1012"/>
      <c r="P9661" s="1012">
        <v>87</v>
      </c>
      <c r="Q9661" s="1012"/>
      <c r="R9661" s="1012"/>
      <c r="S9661" s="1012"/>
      <c r="T9661" s="1012"/>
      <c r="U9661" s="1012"/>
      <c r="V9661" s="1012"/>
      <c r="W9661" s="3202"/>
      <c r="X9661" s="1012"/>
      <c r="Y9661" s="1012"/>
      <c r="Z9661" s="1012"/>
      <c r="AA9661" s="1012"/>
      <c r="AB9661" s="1012"/>
      <c r="AC9661" s="1507">
        <f t="shared" ref="AC9661:AC9664" si="3535">E9661+G9661-N9661-O9661-AA9661-P9661-Q9661-R9661-S9661-T9661-U9661-V9661-W9661-X9661-Y9661</f>
        <v>13</v>
      </c>
      <c r="AD9661" s="1508">
        <f t="shared" ref="AD9661:AD9664" si="3536">D9661*AC9661</f>
        <v>1196</v>
      </c>
      <c r="AE9661" s="14">
        <f t="shared" ref="AE9661:AE9662" si="3537">(J9661-"01.04.2023")/30</f>
        <v>8.1333333333333329</v>
      </c>
      <c r="AF9661" s="14">
        <f t="shared" ref="AF9661:AF9664" si="3538">(N9661+O9661+P9661+Q9661+R9661+S9661+T9661+U9661+V9661+W9661+X9661+Y9661)/3</f>
        <v>29</v>
      </c>
      <c r="AG9661" s="14">
        <f t="shared" ref="AG9661:AG9664" si="3539">AC9661/AF9661</f>
        <v>0.44827586206896552</v>
      </c>
      <c r="AH9661" s="14">
        <f t="shared" ref="AH9661:AH9662" si="3540">AG9661-AE9661</f>
        <v>-7.6850574712643676</v>
      </c>
      <c r="AI9661" s="14">
        <f t="shared" ref="AI9661:AI9662" si="3541">AC9661-(AE9661*AF9661)</f>
        <v>-222.86666666666665</v>
      </c>
      <c r="AJ9661" s="1018"/>
    </row>
    <row r="9662" spans="1:36" ht="15.75">
      <c r="A9662" s="1012">
        <v>191</v>
      </c>
      <c r="B9662" s="999" t="s">
        <v>9553</v>
      </c>
      <c r="C9662" s="985" t="s">
        <v>177</v>
      </c>
      <c r="D9662" s="3221">
        <v>1</v>
      </c>
      <c r="E9662" s="1019">
        <v>0</v>
      </c>
      <c r="F9662" s="1019">
        <v>0</v>
      </c>
      <c r="G9662" s="980">
        <v>6000</v>
      </c>
      <c r="H9662" s="1029">
        <f t="shared" si="3534"/>
        <v>6000</v>
      </c>
      <c r="I9662" s="1033" t="s">
        <v>3300</v>
      </c>
      <c r="J9662" s="1032">
        <v>45658</v>
      </c>
      <c r="K9662" s="1017"/>
      <c r="L9662" s="1645"/>
      <c r="M9662" s="1032"/>
      <c r="N9662" s="1012"/>
      <c r="O9662" s="1012"/>
      <c r="P9662" s="1012">
        <v>1300</v>
      </c>
      <c r="Q9662" s="1012"/>
      <c r="R9662" s="1012"/>
      <c r="S9662" s="1012"/>
      <c r="T9662" s="1012"/>
      <c r="U9662" s="1012"/>
      <c r="V9662" s="1012"/>
      <c r="W9662" s="3202"/>
      <c r="X9662" s="1012"/>
      <c r="Y9662" s="1012"/>
      <c r="Z9662" s="1012"/>
      <c r="AA9662" s="1012"/>
      <c r="AB9662" s="1012"/>
      <c r="AC9662" s="1507">
        <f t="shared" si="3535"/>
        <v>4700</v>
      </c>
      <c r="AD9662" s="1508">
        <f t="shared" si="3536"/>
        <v>4700</v>
      </c>
      <c r="AE9662" s="14">
        <f t="shared" si="3537"/>
        <v>21.366666666666667</v>
      </c>
      <c r="AF9662" s="14">
        <f t="shared" si="3538"/>
        <v>433.33333333333331</v>
      </c>
      <c r="AG9662" s="14">
        <f t="shared" si="3539"/>
        <v>10.846153846153847</v>
      </c>
      <c r="AH9662" s="14">
        <f t="shared" si="3540"/>
        <v>-10.52051282051282</v>
      </c>
      <c r="AI9662" s="14">
        <f t="shared" si="3541"/>
        <v>-4558.8888888888887</v>
      </c>
      <c r="AJ9662" s="1018"/>
    </row>
    <row r="9663" spans="1:36" ht="30">
      <c r="A9663" s="1012">
        <v>196</v>
      </c>
      <c r="B9663" s="999" t="s">
        <v>10140</v>
      </c>
      <c r="C9663" s="3218" t="s">
        <v>66</v>
      </c>
      <c r="D9663" s="1015">
        <v>1</v>
      </c>
      <c r="E9663" s="1019">
        <v>0</v>
      </c>
      <c r="F9663" s="1019">
        <v>0</v>
      </c>
      <c r="G9663" s="980">
        <v>1</v>
      </c>
      <c r="H9663" s="1029">
        <f t="shared" si="3534"/>
        <v>1</v>
      </c>
      <c r="I9663" s="1033" t="s">
        <v>3300</v>
      </c>
      <c r="J9663" s="1032" t="s">
        <v>216</v>
      </c>
      <c r="K9663" s="1017"/>
      <c r="L9663" s="1645"/>
      <c r="M9663" s="1032"/>
      <c r="N9663" s="1012"/>
      <c r="O9663" s="1012"/>
      <c r="P9663" s="1012"/>
      <c r="Q9663" s="1012"/>
      <c r="R9663" s="1012"/>
      <c r="S9663" s="1012"/>
      <c r="T9663" s="1012"/>
      <c r="U9663" s="1012"/>
      <c r="V9663" s="1012"/>
      <c r="W9663" s="3202"/>
      <c r="X9663" s="1012"/>
      <c r="Y9663" s="1012"/>
      <c r="Z9663" s="1012"/>
      <c r="AA9663" s="1012"/>
      <c r="AB9663" s="1012"/>
      <c r="AC9663" s="1507">
        <f t="shared" si="3535"/>
        <v>1</v>
      </c>
      <c r="AD9663" s="1508">
        <f t="shared" si="3536"/>
        <v>1</v>
      </c>
      <c r="AE9663" s="14" t="s">
        <v>334</v>
      </c>
      <c r="AF9663" s="14">
        <f t="shared" si="3538"/>
        <v>0</v>
      </c>
      <c r="AG9663" s="14" t="e">
        <f t="shared" si="3539"/>
        <v>#DIV/0!</v>
      </c>
      <c r="AH9663" s="14" t="s">
        <v>334</v>
      </c>
      <c r="AI9663" s="14" t="s">
        <v>334</v>
      </c>
      <c r="AJ9663" s="1018"/>
    </row>
    <row r="9664" spans="1:36" ht="15.75">
      <c r="A9664" s="1012">
        <v>198</v>
      </c>
      <c r="B9664" s="999" t="s">
        <v>10080</v>
      </c>
      <c r="C9664" s="3218" t="s">
        <v>66</v>
      </c>
      <c r="D9664" s="1015">
        <v>1</v>
      </c>
      <c r="E9664" s="1019">
        <v>0</v>
      </c>
      <c r="F9664" s="1019">
        <v>0</v>
      </c>
      <c r="G9664" s="980">
        <v>1</v>
      </c>
      <c r="H9664" s="1029">
        <f t="shared" si="3534"/>
        <v>1</v>
      </c>
      <c r="I9664" s="1033" t="s">
        <v>3300</v>
      </c>
      <c r="J9664" s="1032" t="s">
        <v>216</v>
      </c>
      <c r="K9664" s="1017"/>
      <c r="L9664" s="1645"/>
      <c r="M9664" s="1032"/>
      <c r="N9664" s="1012"/>
      <c r="O9664" s="1012"/>
      <c r="P9664" s="1012"/>
      <c r="Q9664" s="1012"/>
      <c r="R9664" s="1012"/>
      <c r="S9664" s="1012"/>
      <c r="T9664" s="1012"/>
      <c r="U9664" s="1012"/>
      <c r="V9664" s="1012"/>
      <c r="W9664" s="3202"/>
      <c r="X9664" s="1012"/>
      <c r="Y9664" s="1012"/>
      <c r="Z9664" s="1012"/>
      <c r="AA9664" s="1012"/>
      <c r="AB9664" s="1012"/>
      <c r="AC9664" s="1507">
        <f t="shared" si="3535"/>
        <v>1</v>
      </c>
      <c r="AD9664" s="1508">
        <f t="shared" si="3536"/>
        <v>1</v>
      </c>
      <c r="AE9664" s="14" t="s">
        <v>334</v>
      </c>
      <c r="AF9664" s="14">
        <f t="shared" si="3538"/>
        <v>0</v>
      </c>
      <c r="AG9664" s="14" t="e">
        <f t="shared" si="3539"/>
        <v>#DIV/0!</v>
      </c>
      <c r="AH9664" s="14" t="s">
        <v>334</v>
      </c>
      <c r="AI9664" s="14" t="s">
        <v>334</v>
      </c>
      <c r="AJ9664" s="1018"/>
    </row>
    <row r="9665" spans="1:36" ht="18.75" customHeight="1">
      <c r="A9665" s="4198" t="s">
        <v>921</v>
      </c>
      <c r="B9665" s="4199"/>
      <c r="C9665" s="4199"/>
      <c r="D9665" s="4199"/>
      <c r="E9665" s="4199"/>
      <c r="F9665" s="4199"/>
      <c r="G9665" s="4199"/>
      <c r="H9665" s="4199"/>
      <c r="I9665" s="4199"/>
      <c r="J9665" s="4199"/>
      <c r="K9665" s="4199"/>
      <c r="L9665" s="4199"/>
      <c r="M9665" s="4199"/>
      <c r="N9665" s="4199"/>
      <c r="O9665" s="4199"/>
      <c r="P9665" s="4199"/>
      <c r="Q9665" s="4199"/>
      <c r="R9665" s="4199"/>
      <c r="S9665" s="4199"/>
      <c r="T9665" s="4199"/>
      <c r="U9665" s="4199"/>
      <c r="V9665" s="4199"/>
      <c r="W9665" s="4199"/>
      <c r="X9665" s="4199"/>
      <c r="Y9665" s="4199"/>
      <c r="Z9665" s="4199"/>
      <c r="AA9665" s="4199"/>
      <c r="AB9665" s="4199"/>
      <c r="AC9665" s="4199"/>
      <c r="AD9665" s="4199"/>
      <c r="AE9665" s="4199"/>
      <c r="AF9665" s="4199"/>
      <c r="AG9665" s="4199"/>
      <c r="AH9665" s="4199"/>
      <c r="AI9665" s="4199"/>
      <c r="AJ9665" s="4200"/>
    </row>
    <row r="9666" spans="1:36" ht="15.75">
      <c r="A9666" s="4194" t="s">
        <v>19</v>
      </c>
      <c r="B9666" s="4194"/>
      <c r="C9666" s="4194"/>
      <c r="D9666" s="4194"/>
      <c r="E9666" s="4194"/>
      <c r="F9666" s="4194"/>
      <c r="G9666" s="4194"/>
      <c r="H9666" s="4194"/>
      <c r="I9666" s="4194"/>
      <c r="J9666" s="4194"/>
      <c r="K9666" s="4194"/>
      <c r="L9666" s="4194"/>
      <c r="M9666" s="4194"/>
      <c r="N9666" s="4194"/>
      <c r="O9666" s="4194"/>
      <c r="P9666" s="4194"/>
      <c r="Q9666" s="4194"/>
      <c r="R9666" s="4194"/>
      <c r="S9666" s="4194"/>
      <c r="T9666" s="4194"/>
      <c r="U9666" s="4194"/>
      <c r="V9666" s="4194"/>
      <c r="W9666" s="4194"/>
      <c r="X9666" s="4194"/>
      <c r="Y9666" s="4194"/>
      <c r="Z9666" s="4194"/>
      <c r="AA9666" s="4194"/>
      <c r="AB9666" s="4194"/>
      <c r="AC9666" s="4194"/>
      <c r="AD9666" s="4194"/>
      <c r="AE9666" s="4194"/>
      <c r="AF9666" s="4194"/>
      <c r="AG9666" s="4194"/>
      <c r="AH9666" s="4194"/>
      <c r="AI9666" s="4194"/>
      <c r="AJ9666" s="4194"/>
    </row>
    <row r="9667" spans="1:36" ht="18.75" customHeight="1">
      <c r="A9667" s="4201" t="s">
        <v>276</v>
      </c>
      <c r="B9667" s="4202"/>
      <c r="C9667" s="4202"/>
      <c r="D9667" s="4202"/>
      <c r="E9667" s="4202"/>
      <c r="F9667" s="4202"/>
      <c r="G9667" s="4202"/>
      <c r="H9667" s="4202"/>
      <c r="I9667" s="4202"/>
      <c r="J9667" s="4202"/>
      <c r="K9667" s="4202"/>
      <c r="L9667" s="4202"/>
      <c r="M9667" s="4202"/>
      <c r="N9667" s="4202"/>
      <c r="O9667" s="4202"/>
      <c r="P9667" s="4202"/>
      <c r="Q9667" s="4202"/>
      <c r="R9667" s="4202"/>
      <c r="S9667" s="4202"/>
      <c r="T9667" s="4202"/>
      <c r="U9667" s="4202"/>
      <c r="V9667" s="4202"/>
      <c r="W9667" s="4202"/>
      <c r="X9667" s="4202"/>
      <c r="Y9667" s="4202"/>
      <c r="Z9667" s="4202"/>
      <c r="AA9667" s="4202"/>
      <c r="AB9667" s="4202"/>
      <c r="AC9667" s="4202"/>
      <c r="AD9667" s="4202"/>
      <c r="AE9667" s="4202"/>
      <c r="AF9667" s="4202"/>
      <c r="AG9667" s="4202"/>
      <c r="AH9667" s="4202"/>
      <c r="AI9667" s="4202"/>
      <c r="AJ9667" s="4202"/>
    </row>
    <row r="9668" spans="1:36" ht="33.75" customHeight="1">
      <c r="A9668" s="4100">
        <v>3</v>
      </c>
      <c r="B9668" s="3222" t="s">
        <v>277</v>
      </c>
      <c r="C9668" s="4092" t="s">
        <v>127</v>
      </c>
      <c r="D9668" s="4093">
        <v>934.9</v>
      </c>
      <c r="E9668" s="4094">
        <v>29</v>
      </c>
      <c r="F9668" s="4095">
        <f>D9668*E9668</f>
        <v>27112.1</v>
      </c>
      <c r="G9668" s="4092"/>
      <c r="H9668" s="4092">
        <f>D9668*G9668</f>
        <v>0</v>
      </c>
      <c r="I9668" s="4096"/>
      <c r="J9668" s="4097">
        <v>45689</v>
      </c>
      <c r="K9668" s="4096"/>
      <c r="L9668" s="4092"/>
      <c r="M9668" s="4096"/>
      <c r="N9668" s="4098">
        <v>6</v>
      </c>
      <c r="O9668" s="4098">
        <v>1</v>
      </c>
      <c r="P9668" s="4098">
        <v>2</v>
      </c>
      <c r="Q9668" s="4099"/>
      <c r="R9668" s="4092"/>
      <c r="S9668" s="4100"/>
      <c r="T9668" s="4100"/>
      <c r="U9668" s="4100"/>
      <c r="V9668" s="4092"/>
      <c r="W9668" s="4092"/>
      <c r="X9668" s="4092"/>
      <c r="Y9668" s="4092"/>
      <c r="Z9668" s="4092"/>
      <c r="AA9668" s="4092"/>
      <c r="AB9668" s="4092"/>
      <c r="AC9668" s="4044">
        <f>E9668+G9668-N9668-O9668-AA9668-P9668-Q9668-R9668-S9668-T9668-U9668-V9668-W9668-X9668-Y9668</f>
        <v>20</v>
      </c>
      <c r="AD9668" s="1508">
        <f>D9668*AC9668</f>
        <v>18698</v>
      </c>
      <c r="AE9668" s="14">
        <f>(J9668-"01.04.2023")/30</f>
        <v>22.4</v>
      </c>
      <c r="AF9668" s="14">
        <f>(N9668+O9668+P9668+Q9668+R9668+S9668+T9668+U9668+V9668+W9668+X9668+Y9668)/3</f>
        <v>3</v>
      </c>
      <c r="AG9668" s="14">
        <f>AC9668/AF9668</f>
        <v>6.666666666666667</v>
      </c>
      <c r="AH9668" s="14">
        <f>AG9668-AE9668</f>
        <v>-15.733333333333331</v>
      </c>
      <c r="AI9668" s="14">
        <f>AC9668-(AE9668*AF9668)</f>
        <v>-47.199999999999989</v>
      </c>
      <c r="AJ9668" s="1740"/>
    </row>
    <row r="9669" spans="1:36" ht="28.5" customHeight="1">
      <c r="A9669" s="4556" t="s">
        <v>185</v>
      </c>
      <c r="B9669" s="4129"/>
      <c r="C9669" s="4129"/>
      <c r="D9669" s="4129"/>
      <c r="E9669" s="4129"/>
      <c r="F9669" s="4129"/>
      <c r="G9669" s="4129"/>
      <c r="H9669" s="4129"/>
      <c r="I9669" s="4129"/>
      <c r="J9669" s="4129"/>
      <c r="K9669" s="4129"/>
      <c r="L9669" s="4129"/>
      <c r="M9669" s="4129"/>
      <c r="N9669" s="4129"/>
      <c r="O9669" s="4129"/>
      <c r="P9669" s="4129"/>
      <c r="Q9669" s="4129"/>
      <c r="R9669" s="4129"/>
      <c r="S9669" s="4129"/>
      <c r="T9669" s="4129"/>
      <c r="U9669" s="4129"/>
      <c r="V9669" s="4129"/>
      <c r="W9669" s="4129"/>
      <c r="X9669" s="4129"/>
      <c r="Y9669" s="4129"/>
      <c r="Z9669" s="4129"/>
      <c r="AA9669" s="4129"/>
      <c r="AB9669" s="4129"/>
      <c r="AC9669" s="4129"/>
      <c r="AD9669" s="4129"/>
      <c r="AE9669" s="4129"/>
      <c r="AF9669" s="4129"/>
      <c r="AG9669" s="4129"/>
      <c r="AH9669" s="4129"/>
      <c r="AI9669" s="4129"/>
      <c r="AJ9669" s="4557"/>
    </row>
    <row r="9670" spans="1:36" ht="15.75" customHeight="1">
      <c r="A9670" s="4203">
        <v>2</v>
      </c>
      <c r="B9670" s="4547" t="s">
        <v>278</v>
      </c>
      <c r="C9670" s="1736" t="s">
        <v>66</v>
      </c>
      <c r="D9670" s="3227">
        <v>39.64</v>
      </c>
      <c r="E9670" s="3228">
        <v>400</v>
      </c>
      <c r="F9670" s="3223">
        <f t="shared" ref="F9670:F9675" si="3542">D9670*E9670</f>
        <v>15856</v>
      </c>
      <c r="G9670" s="1736"/>
      <c r="H9670" s="1736">
        <f>D9670*G9670</f>
        <v>0</v>
      </c>
      <c r="I9670" s="3224"/>
      <c r="J9670" s="3229">
        <v>45033</v>
      </c>
      <c r="K9670" s="3224"/>
      <c r="L9670" s="1736"/>
      <c r="M9670" s="3224"/>
      <c r="N9670" s="1591">
        <v>400</v>
      </c>
      <c r="O9670" s="1591">
        <v>0</v>
      </c>
      <c r="P9670" s="1591">
        <v>0</v>
      </c>
      <c r="Q9670" s="2482"/>
      <c r="R9670" s="3226"/>
      <c r="S9670" s="2482"/>
      <c r="T9670" s="2482"/>
      <c r="U9670" s="2482"/>
      <c r="V9670" s="3230"/>
      <c r="W9670" s="3230"/>
      <c r="X9670" s="1591"/>
      <c r="Y9670" s="1736"/>
      <c r="Z9670" s="1736"/>
      <c r="AA9670" s="1736"/>
      <c r="AB9670" s="1736"/>
      <c r="AC9670" s="1507"/>
      <c r="AD9670" s="1508">
        <f t="shared" ref="AD9670:AD9675" si="3543">D9670*AC9670</f>
        <v>0</v>
      </c>
      <c r="AE9670" s="14">
        <f t="shared" ref="AE9670:AE9675" si="3544">(J9670-"01.04.2023")/30</f>
        <v>0.53333333333333333</v>
      </c>
      <c r="AF9670" s="14">
        <f t="shared" ref="AF9670:AF9675" si="3545">(N9670+O9670+P9670+Q9670+R9670+S9670+T9670+U9670+V9670+W9670+X9670+Y9670)/3</f>
        <v>133.33333333333334</v>
      </c>
      <c r="AG9670" s="14">
        <f t="shared" ref="AG9670:AG9675" si="3546">AC9670/AF9670</f>
        <v>0</v>
      </c>
      <c r="AH9670" s="14">
        <f t="shared" ref="AH9670:AH9675" si="3547">AG9670-AE9670</f>
        <v>-0.53333333333333333</v>
      </c>
      <c r="AI9670" s="14">
        <f t="shared" ref="AI9670:AI9675" si="3548">AC9670-(AE9670*AF9670)</f>
        <v>-71.111111111111114</v>
      </c>
      <c r="AJ9670" s="1740"/>
    </row>
    <row r="9671" spans="1:36" ht="28.5" customHeight="1">
      <c r="A9671" s="4204"/>
      <c r="B9671" s="4548"/>
      <c r="C9671" s="1750" t="s">
        <v>66</v>
      </c>
      <c r="D9671" s="3227">
        <v>54</v>
      </c>
      <c r="E9671" s="3228">
        <v>9000</v>
      </c>
      <c r="F9671" s="3231">
        <f t="shared" si="3542"/>
        <v>486000</v>
      </c>
      <c r="G9671" s="1736"/>
      <c r="H9671" s="1736">
        <f>D9671*G9671</f>
        <v>0</v>
      </c>
      <c r="I9671" s="3224"/>
      <c r="J9671" s="3229">
        <v>45566</v>
      </c>
      <c r="K9671" s="3224"/>
      <c r="L9671" s="1736"/>
      <c r="M9671" s="3224"/>
      <c r="N9671" s="1591">
        <v>287</v>
      </c>
      <c r="O9671" s="1591">
        <v>498</v>
      </c>
      <c r="P9671" s="1591">
        <v>856</v>
      </c>
      <c r="Q9671" s="2482"/>
      <c r="R9671" s="3226"/>
      <c r="S9671" s="2482"/>
      <c r="T9671" s="2482"/>
      <c r="U9671" s="2482"/>
      <c r="V9671" s="3230"/>
      <c r="W9671" s="3230"/>
      <c r="X9671" s="1591"/>
      <c r="Y9671" s="1736"/>
      <c r="Z9671" s="1736"/>
      <c r="AA9671" s="1736"/>
      <c r="AB9671" s="1736"/>
      <c r="AC9671" s="1507">
        <f t="shared" ref="AC9671:AC9675" si="3549">E9671+G9671-N9671-O9671-AA9671-P9671-Q9671-R9671-S9671-T9671-U9671-V9671-W9671-X9671-Y9671</f>
        <v>7359</v>
      </c>
      <c r="AD9671" s="1508">
        <f t="shared" si="3543"/>
        <v>397386</v>
      </c>
      <c r="AE9671" s="14">
        <f t="shared" si="3544"/>
        <v>18.3</v>
      </c>
      <c r="AF9671" s="14">
        <f t="shared" si="3545"/>
        <v>547</v>
      </c>
      <c r="AG9671" s="14">
        <f t="shared" si="3546"/>
        <v>13.453382084095065</v>
      </c>
      <c r="AH9671" s="14">
        <f t="shared" si="3547"/>
        <v>-4.8466179159049361</v>
      </c>
      <c r="AI9671" s="14">
        <f t="shared" si="3548"/>
        <v>-2651.1000000000004</v>
      </c>
      <c r="AJ9671" s="1740"/>
    </row>
    <row r="9672" spans="1:36" ht="39.75" customHeight="1">
      <c r="A9672" s="1745">
        <v>3</v>
      </c>
      <c r="B9672" s="3232" t="s">
        <v>279</v>
      </c>
      <c r="C9672" s="1745" t="s">
        <v>66</v>
      </c>
      <c r="D9672" s="3227">
        <v>22.25</v>
      </c>
      <c r="E9672" s="3228">
        <v>3561</v>
      </c>
      <c r="F9672" s="3223">
        <f t="shared" si="3542"/>
        <v>79232.25</v>
      </c>
      <c r="G9672" s="1736"/>
      <c r="H9672" s="1736">
        <f>D9672*G9672</f>
        <v>0</v>
      </c>
      <c r="I9672" s="3224"/>
      <c r="J9672" s="3233">
        <v>45505</v>
      </c>
      <c r="K9672" s="3224"/>
      <c r="L9672" s="1736"/>
      <c r="M9672" s="3224"/>
      <c r="N9672" s="1591">
        <v>424</v>
      </c>
      <c r="O9672" s="1591">
        <v>400</v>
      </c>
      <c r="P9672" s="1591">
        <v>351</v>
      </c>
      <c r="Q9672" s="2482"/>
      <c r="R9672" s="3226"/>
      <c r="S9672" s="2482"/>
      <c r="T9672" s="2482"/>
      <c r="U9672" s="2482"/>
      <c r="V9672" s="3230"/>
      <c r="W9672" s="3230"/>
      <c r="X9672" s="1591"/>
      <c r="Y9672" s="1736"/>
      <c r="Z9672" s="1736"/>
      <c r="AA9672" s="1736"/>
      <c r="AB9672" s="1736"/>
      <c r="AC9672" s="1507">
        <f t="shared" si="3549"/>
        <v>2386</v>
      </c>
      <c r="AD9672" s="1508">
        <f t="shared" si="3543"/>
        <v>53088.5</v>
      </c>
      <c r="AE9672" s="14">
        <f t="shared" si="3544"/>
        <v>16.266666666666666</v>
      </c>
      <c r="AF9672" s="14">
        <f t="shared" si="3545"/>
        <v>391.66666666666669</v>
      </c>
      <c r="AG9672" s="14">
        <f t="shared" si="3546"/>
        <v>6.0919148936170213</v>
      </c>
      <c r="AH9672" s="14">
        <f t="shared" si="3547"/>
        <v>-10.174751773049644</v>
      </c>
      <c r="AI9672" s="14">
        <f t="shared" si="3548"/>
        <v>-3985.1111111111113</v>
      </c>
      <c r="AJ9672" s="1740"/>
    </row>
    <row r="9673" spans="1:36" ht="84" customHeight="1">
      <c r="A9673" s="1731"/>
      <c r="B9673" s="3234" t="s">
        <v>6560</v>
      </c>
      <c r="C9673" s="1731" t="s">
        <v>66</v>
      </c>
      <c r="D9673" s="102">
        <v>268</v>
      </c>
      <c r="E9673" s="3228">
        <v>4750</v>
      </c>
      <c r="F9673" s="3235">
        <f t="shared" si="3542"/>
        <v>1273000</v>
      </c>
      <c r="G9673" s="3226"/>
      <c r="H9673" s="1736">
        <f>D9673*G9673</f>
        <v>0</v>
      </c>
      <c r="I9673" s="3236"/>
      <c r="J9673" s="88">
        <v>45536</v>
      </c>
      <c r="K9673" s="3224"/>
      <c r="L9673" s="1736"/>
      <c r="M9673" s="3224"/>
      <c r="N9673" s="1591">
        <v>468</v>
      </c>
      <c r="O9673" s="1591">
        <v>824</v>
      </c>
      <c r="P9673" s="1591">
        <v>1198</v>
      </c>
      <c r="Q9673" s="2482"/>
      <c r="R9673" s="3226"/>
      <c r="S9673" s="2482"/>
      <c r="T9673" s="2482"/>
      <c r="U9673" s="2482"/>
      <c r="V9673" s="3230"/>
      <c r="W9673" s="3230"/>
      <c r="X9673" s="1736"/>
      <c r="Y9673" s="1736"/>
      <c r="Z9673" s="1736"/>
      <c r="AA9673" s="1736"/>
      <c r="AB9673" s="1736"/>
      <c r="AC9673" s="1507">
        <f t="shared" si="3549"/>
        <v>2260</v>
      </c>
      <c r="AD9673" s="1508">
        <f t="shared" si="3543"/>
        <v>605680</v>
      </c>
      <c r="AE9673" s="14">
        <f t="shared" si="3544"/>
        <v>17.3</v>
      </c>
      <c r="AF9673" s="14">
        <f t="shared" si="3545"/>
        <v>830</v>
      </c>
      <c r="AG9673" s="14">
        <f t="shared" si="3546"/>
        <v>2.7228915662650603</v>
      </c>
      <c r="AH9673" s="14">
        <f t="shared" si="3547"/>
        <v>-14.57710843373494</v>
      </c>
      <c r="AI9673" s="14">
        <f t="shared" si="3548"/>
        <v>-12099</v>
      </c>
      <c r="AJ9673" s="1740"/>
    </row>
    <row r="9674" spans="1:36" ht="45" customHeight="1">
      <c r="A9674" s="1731"/>
      <c r="B9674" s="3237" t="s">
        <v>9579</v>
      </c>
      <c r="C9674" s="3238" t="s">
        <v>66</v>
      </c>
      <c r="D9674" s="3239">
        <v>42.009830000000001</v>
      </c>
      <c r="E9674" s="3240">
        <v>379</v>
      </c>
      <c r="F9674" s="3235">
        <f t="shared" si="3542"/>
        <v>15921.725570000001</v>
      </c>
      <c r="G9674" s="3226"/>
      <c r="H9674" s="1736"/>
      <c r="I9674" s="3236"/>
      <c r="J9674" s="70">
        <v>45200</v>
      </c>
      <c r="K9674" s="3224"/>
      <c r="L9674" s="1736"/>
      <c r="M9674" s="3224"/>
      <c r="N9674" s="1591"/>
      <c r="O9674" s="1591"/>
      <c r="P9674" s="1591">
        <v>182</v>
      </c>
      <c r="Q9674" s="2482"/>
      <c r="R9674" s="3226"/>
      <c r="S9674" s="2482"/>
      <c r="T9674" s="2482"/>
      <c r="U9674" s="2482"/>
      <c r="V9674" s="3230"/>
      <c r="W9674" s="3230"/>
      <c r="X9674" s="1736"/>
      <c r="Y9674" s="1736"/>
      <c r="Z9674" s="1736"/>
      <c r="AA9674" s="1736"/>
      <c r="AB9674" s="1736"/>
      <c r="AC9674" s="1507">
        <f t="shared" si="3549"/>
        <v>197</v>
      </c>
      <c r="AD9674" s="1508">
        <f t="shared" si="3543"/>
        <v>8275.9365099999995</v>
      </c>
      <c r="AE9674" s="14">
        <f t="shared" si="3544"/>
        <v>6.1</v>
      </c>
      <c r="AF9674" s="14">
        <f t="shared" si="3545"/>
        <v>60.666666666666664</v>
      </c>
      <c r="AG9674" s="14">
        <f t="shared" si="3546"/>
        <v>3.2472527472527473</v>
      </c>
      <c r="AH9674" s="14">
        <f t="shared" si="3547"/>
        <v>-2.8527472527472524</v>
      </c>
      <c r="AI9674" s="14">
        <f t="shared" si="3548"/>
        <v>-173.06666666666661</v>
      </c>
      <c r="AJ9674" s="1740"/>
    </row>
    <row r="9675" spans="1:36" ht="45" customHeight="1">
      <c r="A9675" s="1731"/>
      <c r="B9675" s="3241" t="s">
        <v>9580</v>
      </c>
      <c r="C9675" s="3238" t="s">
        <v>66</v>
      </c>
      <c r="D9675" s="3242">
        <v>44.481000000000002</v>
      </c>
      <c r="E9675" s="3240">
        <v>9</v>
      </c>
      <c r="F9675" s="3235">
        <f t="shared" si="3542"/>
        <v>400.32900000000001</v>
      </c>
      <c r="G9675" s="3226"/>
      <c r="H9675" s="1736"/>
      <c r="I9675" s="3236"/>
      <c r="J9675" s="70">
        <v>45383</v>
      </c>
      <c r="K9675" s="3224"/>
      <c r="L9675" s="1736"/>
      <c r="M9675" s="3224"/>
      <c r="N9675" s="1591"/>
      <c r="O9675" s="1591"/>
      <c r="P9675" s="1591">
        <v>4</v>
      </c>
      <c r="Q9675" s="2482"/>
      <c r="R9675" s="3226"/>
      <c r="S9675" s="2482"/>
      <c r="T9675" s="2482"/>
      <c r="U9675" s="2482"/>
      <c r="V9675" s="3230"/>
      <c r="W9675" s="3230"/>
      <c r="X9675" s="1736"/>
      <c r="Y9675" s="1736"/>
      <c r="Z9675" s="1736"/>
      <c r="AA9675" s="1736"/>
      <c r="AB9675" s="1736"/>
      <c r="AC9675" s="1507">
        <f t="shared" si="3549"/>
        <v>5</v>
      </c>
      <c r="AD9675" s="1508">
        <f t="shared" si="3543"/>
        <v>222.405</v>
      </c>
      <c r="AE9675" s="14">
        <f t="shared" si="3544"/>
        <v>12.2</v>
      </c>
      <c r="AF9675" s="14">
        <f t="shared" si="3545"/>
        <v>1.3333333333333333</v>
      </c>
      <c r="AG9675" s="14">
        <f t="shared" si="3546"/>
        <v>3.75</v>
      </c>
      <c r="AH9675" s="14">
        <f t="shared" si="3547"/>
        <v>-8.4499999999999993</v>
      </c>
      <c r="AI9675" s="14">
        <f t="shared" si="3548"/>
        <v>-11.266666666666666</v>
      </c>
      <c r="AJ9675" s="1740"/>
    </row>
    <row r="9676" spans="1:36" ht="31.5" customHeight="1">
      <c r="A9676" s="4194" t="s">
        <v>20</v>
      </c>
      <c r="B9676" s="4194"/>
      <c r="C9676" s="4194"/>
      <c r="D9676" s="4194"/>
      <c r="E9676" s="4194"/>
      <c r="F9676" s="4194"/>
      <c r="G9676" s="4194"/>
      <c r="H9676" s="4194"/>
      <c r="I9676" s="4194"/>
      <c r="J9676" s="4194"/>
      <c r="K9676" s="4194"/>
      <c r="L9676" s="4194"/>
      <c r="M9676" s="4194"/>
      <c r="N9676" s="4194"/>
      <c r="O9676" s="4194"/>
      <c r="P9676" s="4194"/>
      <c r="Q9676" s="4194"/>
      <c r="R9676" s="4194"/>
      <c r="S9676" s="4194"/>
      <c r="T9676" s="4194"/>
      <c r="U9676" s="4194"/>
      <c r="V9676" s="4194"/>
      <c r="W9676" s="4194"/>
      <c r="X9676" s="4194"/>
      <c r="Y9676" s="4194"/>
      <c r="Z9676" s="4194"/>
      <c r="AA9676" s="4194"/>
      <c r="AB9676" s="4194"/>
      <c r="AC9676" s="4194"/>
      <c r="AD9676" s="4194"/>
      <c r="AE9676" s="4194"/>
      <c r="AF9676" s="4194"/>
      <c r="AG9676" s="4194"/>
      <c r="AH9676" s="4194"/>
      <c r="AI9676" s="4194"/>
      <c r="AJ9676" s="4194"/>
    </row>
    <row r="9677" spans="1:36" ht="15.75">
      <c r="A9677" s="4556" t="s">
        <v>276</v>
      </c>
      <c r="B9677" s="4129"/>
      <c r="C9677" s="4129"/>
      <c r="D9677" s="4129"/>
      <c r="E9677" s="4129"/>
      <c r="F9677" s="4129"/>
      <c r="G9677" s="4129"/>
      <c r="H9677" s="4129"/>
      <c r="I9677" s="4129"/>
      <c r="J9677" s="4129"/>
      <c r="K9677" s="4129"/>
      <c r="L9677" s="4129"/>
      <c r="M9677" s="4129"/>
      <c r="N9677" s="4129"/>
      <c r="O9677" s="4129"/>
      <c r="P9677" s="4129"/>
      <c r="Q9677" s="4129"/>
      <c r="R9677" s="4129"/>
      <c r="S9677" s="4129"/>
      <c r="T9677" s="4129"/>
      <c r="U9677" s="4129"/>
      <c r="V9677" s="4129"/>
      <c r="W9677" s="4129"/>
      <c r="X9677" s="4129"/>
      <c r="Y9677" s="4129"/>
      <c r="Z9677" s="4129"/>
      <c r="AA9677" s="4129"/>
      <c r="AB9677" s="4129"/>
      <c r="AC9677" s="4129"/>
      <c r="AD9677" s="4129"/>
      <c r="AE9677" s="4129"/>
      <c r="AF9677" s="4129"/>
      <c r="AG9677" s="4129"/>
      <c r="AH9677" s="4129"/>
      <c r="AI9677" s="4129"/>
      <c r="AJ9677" s="4557"/>
    </row>
    <row r="9678" spans="1:36" ht="65.25" customHeight="1">
      <c r="A9678" s="1745">
        <v>1</v>
      </c>
      <c r="B9678" s="3243" t="s">
        <v>280</v>
      </c>
      <c r="C9678" s="1745" t="s">
        <v>127</v>
      </c>
      <c r="D9678" s="3227">
        <v>69.12</v>
      </c>
      <c r="E9678" s="3244">
        <v>11</v>
      </c>
      <c r="F9678" s="2482">
        <f>D9678*E9678</f>
        <v>760.32</v>
      </c>
      <c r="G9678" s="3244">
        <v>50</v>
      </c>
      <c r="H9678" s="1835">
        <f t="shared" ref="H9678:H9694" si="3550">D9678*G9678</f>
        <v>3456</v>
      </c>
      <c r="I9678" s="3245">
        <v>45008</v>
      </c>
      <c r="J9678" s="3246">
        <v>45107</v>
      </c>
      <c r="K9678" s="1736"/>
      <c r="L9678" s="3247">
        <v>297</v>
      </c>
      <c r="M9678" s="3248">
        <v>45006</v>
      </c>
      <c r="N9678" s="1829">
        <v>6</v>
      </c>
      <c r="O9678" s="1829">
        <v>3</v>
      </c>
      <c r="P9678" s="1829">
        <v>5</v>
      </c>
      <c r="Q9678" s="2482"/>
      <c r="R9678" s="3226"/>
      <c r="S9678" s="2482"/>
      <c r="T9678" s="2482"/>
      <c r="U9678" s="2482"/>
      <c r="V9678" s="3226"/>
      <c r="W9678" s="3226"/>
      <c r="X9678" s="1736"/>
      <c r="Y9678" s="1736"/>
      <c r="Z9678" s="1736"/>
      <c r="AA9678" s="1736"/>
      <c r="AB9678" s="1736"/>
      <c r="AC9678" s="1507">
        <f t="shared" ref="AC9678:AC9694" si="3551">E9678+G9678-N9678-O9678-AA9678-P9678-Q9678-R9678-S9678-T9678-U9678-V9678-W9678-X9678-Y9678</f>
        <v>47</v>
      </c>
      <c r="AD9678" s="1508">
        <f t="shared" ref="AD9678:AD9694" si="3552">D9678*AC9678</f>
        <v>3248.6400000000003</v>
      </c>
      <c r="AE9678" s="14">
        <f t="shared" ref="AE9678:AE9694" si="3553">(J9678-"01.04.2023")/30</f>
        <v>3</v>
      </c>
      <c r="AF9678" s="14">
        <f t="shared" ref="AF9678:AF9694" si="3554">(N9678+O9678+P9678+Q9678+R9678+S9678+T9678+U9678+V9678+W9678+X9678+Y9678)/3</f>
        <v>4.666666666666667</v>
      </c>
      <c r="AG9678" s="14">
        <f t="shared" ref="AG9678:AG9694" si="3555">AC9678/AF9678</f>
        <v>10.071428571428571</v>
      </c>
      <c r="AH9678" s="14">
        <f t="shared" ref="AH9678:AH9694" si="3556">AG9678-AE9678</f>
        <v>7.0714285714285712</v>
      </c>
      <c r="AI9678" s="14">
        <f t="shared" ref="AI9678:AI9694" si="3557">AC9678-(AE9678*AF9678)</f>
        <v>33</v>
      </c>
      <c r="AJ9678" s="1740"/>
    </row>
    <row r="9679" spans="1:36" ht="45" customHeight="1">
      <c r="A9679" s="4203">
        <v>2</v>
      </c>
      <c r="B9679" s="4499" t="s">
        <v>281</v>
      </c>
      <c r="C9679" s="4203" t="s">
        <v>127</v>
      </c>
      <c r="D9679" s="3249">
        <v>5.274</v>
      </c>
      <c r="E9679" s="3250">
        <v>50</v>
      </c>
      <c r="F9679" s="2482">
        <f>D9679*E9679</f>
        <v>263.7</v>
      </c>
      <c r="G9679" s="2804">
        <v>450</v>
      </c>
      <c r="H9679" s="1829">
        <f t="shared" si="3550"/>
        <v>2373.3000000000002</v>
      </c>
      <c r="I9679" s="3245">
        <v>44937</v>
      </c>
      <c r="J9679" s="1734">
        <v>45046</v>
      </c>
      <c r="K9679" s="1736"/>
      <c r="L9679" s="3247"/>
      <c r="M9679" s="3248"/>
      <c r="N9679" s="1829">
        <v>140</v>
      </c>
      <c r="O9679" s="1829">
        <v>140</v>
      </c>
      <c r="P9679" s="1829">
        <v>150</v>
      </c>
      <c r="Q9679" s="2482"/>
      <c r="R9679" s="3226"/>
      <c r="S9679" s="2482"/>
      <c r="T9679" s="2482"/>
      <c r="U9679" s="2482"/>
      <c r="V9679" s="1736"/>
      <c r="W9679" s="1736"/>
      <c r="X9679" s="1736"/>
      <c r="Y9679" s="1736"/>
      <c r="Z9679" s="1736"/>
      <c r="AA9679" s="1736"/>
      <c r="AB9679" s="1736"/>
      <c r="AC9679" s="1507">
        <f t="shared" si="3551"/>
        <v>70</v>
      </c>
      <c r="AD9679" s="1508">
        <f t="shared" si="3552"/>
        <v>369.18</v>
      </c>
      <c r="AE9679" s="14">
        <f t="shared" si="3553"/>
        <v>0.96666666666666667</v>
      </c>
      <c r="AF9679" s="14">
        <f t="shared" si="3554"/>
        <v>143.33333333333334</v>
      </c>
      <c r="AG9679" s="14">
        <f t="shared" si="3555"/>
        <v>0.48837209302325579</v>
      </c>
      <c r="AH9679" s="14">
        <f t="shared" si="3556"/>
        <v>-0.47829457364341088</v>
      </c>
      <c r="AI9679" s="14">
        <f t="shared" si="3557"/>
        <v>-68.555555555555571</v>
      </c>
      <c r="AJ9679" s="1740"/>
    </row>
    <row r="9680" spans="1:36" ht="21" customHeight="1">
      <c r="A9680" s="4204"/>
      <c r="B9680" s="4501"/>
      <c r="C9680" s="4204"/>
      <c r="D9680" s="3249">
        <v>5.274</v>
      </c>
      <c r="E9680" s="3250"/>
      <c r="F9680" s="2482"/>
      <c r="G9680" s="2804">
        <v>60</v>
      </c>
      <c r="H9680" s="1829">
        <f t="shared" si="3550"/>
        <v>316.44</v>
      </c>
      <c r="I9680" s="3245">
        <v>44986</v>
      </c>
      <c r="J9680" s="1734">
        <v>45107</v>
      </c>
      <c r="K9680" s="1736"/>
      <c r="L9680" s="3247"/>
      <c r="M9680" s="3248"/>
      <c r="N9680" s="1829"/>
      <c r="O9680" s="1829"/>
      <c r="P9680" s="1829">
        <v>0</v>
      </c>
      <c r="Q9680" s="2482"/>
      <c r="R9680" s="3226"/>
      <c r="S9680" s="2482"/>
      <c r="T9680" s="2482"/>
      <c r="U9680" s="2482"/>
      <c r="V9680" s="1736"/>
      <c r="W9680" s="1736"/>
      <c r="X9680" s="1736"/>
      <c r="Y9680" s="1736"/>
      <c r="Z9680" s="1736"/>
      <c r="AA9680" s="1736"/>
      <c r="AB9680" s="1736"/>
      <c r="AC9680" s="1507">
        <f t="shared" si="3551"/>
        <v>60</v>
      </c>
      <c r="AD9680" s="1508">
        <f t="shared" si="3552"/>
        <v>316.44</v>
      </c>
      <c r="AE9680" s="14">
        <f t="shared" si="3553"/>
        <v>3</v>
      </c>
      <c r="AF9680" s="14">
        <f t="shared" si="3554"/>
        <v>0</v>
      </c>
      <c r="AG9680" s="14" t="e">
        <f t="shared" si="3555"/>
        <v>#DIV/0!</v>
      </c>
      <c r="AH9680" s="14" t="e">
        <f t="shared" si="3556"/>
        <v>#DIV/0!</v>
      </c>
      <c r="AI9680" s="14">
        <f t="shared" si="3557"/>
        <v>60</v>
      </c>
      <c r="AJ9680" s="1740"/>
    </row>
    <row r="9681" spans="1:36" ht="43.5" customHeight="1">
      <c r="A9681" s="1745">
        <v>5</v>
      </c>
      <c r="B9681" s="3251" t="s">
        <v>283</v>
      </c>
      <c r="C9681" s="4101" t="s">
        <v>127</v>
      </c>
      <c r="D9681" s="3252">
        <v>8.65</v>
      </c>
      <c r="E9681" s="69">
        <v>40</v>
      </c>
      <c r="F9681" s="2482">
        <f t="shared" ref="F9681:F9686" si="3558">D9681*E9681</f>
        <v>346</v>
      </c>
      <c r="G9681" s="3226">
        <v>60</v>
      </c>
      <c r="H9681" s="1829">
        <f t="shared" si="3550"/>
        <v>519</v>
      </c>
      <c r="I9681" s="2805">
        <v>44986</v>
      </c>
      <c r="J9681" s="2805">
        <v>45230</v>
      </c>
      <c r="K9681" s="1736"/>
      <c r="L9681" s="1736"/>
      <c r="M9681" s="1736"/>
      <c r="N9681" s="1829">
        <v>0</v>
      </c>
      <c r="O9681" s="1829">
        <v>20</v>
      </c>
      <c r="P9681" s="1829">
        <v>0</v>
      </c>
      <c r="Q9681" s="2482"/>
      <c r="R9681" s="3226"/>
      <c r="S9681" s="2482"/>
      <c r="T9681" s="2482"/>
      <c r="U9681" s="2482"/>
      <c r="V9681" s="1736"/>
      <c r="W9681" s="1736"/>
      <c r="X9681" s="1736"/>
      <c r="Y9681" s="1736"/>
      <c r="Z9681" s="1736"/>
      <c r="AA9681" s="1736"/>
      <c r="AB9681" s="1736"/>
      <c r="AC9681" s="1507">
        <f t="shared" si="3551"/>
        <v>80</v>
      </c>
      <c r="AD9681" s="1508">
        <f t="shared" si="3552"/>
        <v>692</v>
      </c>
      <c r="AE9681" s="14">
        <f t="shared" si="3553"/>
        <v>7.1</v>
      </c>
      <c r="AF9681" s="14">
        <f t="shared" si="3554"/>
        <v>6.666666666666667</v>
      </c>
      <c r="AG9681" s="14">
        <f t="shared" si="3555"/>
        <v>12</v>
      </c>
      <c r="AH9681" s="14">
        <f t="shared" si="3556"/>
        <v>4.9000000000000004</v>
      </c>
      <c r="AI9681" s="14">
        <f t="shared" si="3557"/>
        <v>32.666666666666664</v>
      </c>
      <c r="AJ9681" s="1740"/>
    </row>
    <row r="9682" spans="1:36" ht="30" customHeight="1">
      <c r="A9682" s="1745">
        <v>7</v>
      </c>
      <c r="B9682" s="3251" t="s">
        <v>3667</v>
      </c>
      <c r="C9682" s="1745" t="s">
        <v>127</v>
      </c>
      <c r="D9682" s="3256">
        <v>63.45</v>
      </c>
      <c r="E9682" s="1736">
        <v>112</v>
      </c>
      <c r="F9682" s="2482">
        <f t="shared" si="3558"/>
        <v>7106.4000000000005</v>
      </c>
      <c r="G9682" s="2804">
        <v>100</v>
      </c>
      <c r="H9682" s="3257">
        <f t="shared" si="3550"/>
        <v>6345</v>
      </c>
      <c r="I9682" s="3253">
        <v>44986</v>
      </c>
      <c r="J9682" s="2805">
        <v>45659</v>
      </c>
      <c r="K9682" s="1736"/>
      <c r="L9682" s="3254"/>
      <c r="M9682" s="3255"/>
      <c r="N9682" s="1829">
        <v>63</v>
      </c>
      <c r="O9682" s="1829">
        <v>37</v>
      </c>
      <c r="P9682" s="1829">
        <v>47</v>
      </c>
      <c r="Q9682" s="2482"/>
      <c r="R9682" s="3226"/>
      <c r="S9682" s="2482"/>
      <c r="T9682" s="2482"/>
      <c r="U9682" s="2482"/>
      <c r="V9682" s="1736"/>
      <c r="W9682" s="1736"/>
      <c r="X9682" s="1736"/>
      <c r="Y9682" s="1736"/>
      <c r="Z9682" s="1736"/>
      <c r="AA9682" s="1736"/>
      <c r="AB9682" s="1736"/>
      <c r="AC9682" s="1507">
        <f t="shared" si="3551"/>
        <v>65</v>
      </c>
      <c r="AD9682" s="1508">
        <f t="shared" si="3552"/>
        <v>4124.25</v>
      </c>
      <c r="AE9682" s="14">
        <f t="shared" si="3553"/>
        <v>21.4</v>
      </c>
      <c r="AF9682" s="14">
        <f t="shared" si="3554"/>
        <v>49</v>
      </c>
      <c r="AG9682" s="14">
        <f t="shared" si="3555"/>
        <v>1.3265306122448979</v>
      </c>
      <c r="AH9682" s="14">
        <f t="shared" si="3556"/>
        <v>-20.0734693877551</v>
      </c>
      <c r="AI9682" s="14">
        <f t="shared" si="3557"/>
        <v>-983.59999999999991</v>
      </c>
      <c r="AJ9682" s="1740"/>
    </row>
    <row r="9683" spans="1:36" ht="30" customHeight="1">
      <c r="A9683" s="1745">
        <v>8</v>
      </c>
      <c r="B9683" s="3251" t="s">
        <v>284</v>
      </c>
      <c r="C9683" s="1745" t="s">
        <v>127</v>
      </c>
      <c r="D9683" s="3258">
        <v>129.78</v>
      </c>
      <c r="E9683" s="69">
        <v>115</v>
      </c>
      <c r="F9683" s="2482">
        <f t="shared" si="3558"/>
        <v>14924.7</v>
      </c>
      <c r="G9683" s="3226">
        <v>280</v>
      </c>
      <c r="H9683" s="1829">
        <f t="shared" si="3550"/>
        <v>36338.400000000001</v>
      </c>
      <c r="I9683" s="3259">
        <v>44986</v>
      </c>
      <c r="J9683" s="1735">
        <v>45169</v>
      </c>
      <c r="K9683" s="1736"/>
      <c r="L9683" s="1736"/>
      <c r="M9683" s="1735"/>
      <c r="N9683" s="1829">
        <v>74</v>
      </c>
      <c r="O9683" s="1829">
        <v>30</v>
      </c>
      <c r="P9683" s="1829">
        <v>51</v>
      </c>
      <c r="Q9683" s="2482"/>
      <c r="R9683" s="3226"/>
      <c r="S9683" s="2482"/>
      <c r="T9683" s="2482"/>
      <c r="U9683" s="2482"/>
      <c r="V9683" s="1736"/>
      <c r="W9683" s="1736"/>
      <c r="X9683" s="1736"/>
      <c r="Y9683" s="1736"/>
      <c r="Z9683" s="1736"/>
      <c r="AA9683" s="1736"/>
      <c r="AB9683" s="1736"/>
      <c r="AC9683" s="1507">
        <f t="shared" si="3551"/>
        <v>240</v>
      </c>
      <c r="AD9683" s="1508">
        <f t="shared" si="3552"/>
        <v>31147.200000000001</v>
      </c>
      <c r="AE9683" s="14">
        <f t="shared" si="3553"/>
        <v>5.0666666666666664</v>
      </c>
      <c r="AF9683" s="14">
        <f t="shared" si="3554"/>
        <v>51.666666666666664</v>
      </c>
      <c r="AG9683" s="14">
        <f t="shared" si="3555"/>
        <v>4.645161290322581</v>
      </c>
      <c r="AH9683" s="14">
        <f t="shared" si="3556"/>
        <v>-0.42150537634408547</v>
      </c>
      <c r="AI9683" s="14">
        <f t="shared" si="3557"/>
        <v>-21.777777777777771</v>
      </c>
      <c r="AJ9683" s="1740"/>
    </row>
    <row r="9684" spans="1:36" ht="58.5" customHeight="1">
      <c r="A9684" s="1745">
        <v>10</v>
      </c>
      <c r="B9684" s="3251" t="s">
        <v>285</v>
      </c>
      <c r="C9684" s="1745" t="s">
        <v>127</v>
      </c>
      <c r="D9684" s="3260">
        <v>227.48</v>
      </c>
      <c r="E9684" s="2804">
        <v>1400</v>
      </c>
      <c r="F9684" s="2482">
        <f t="shared" si="3558"/>
        <v>318472</v>
      </c>
      <c r="G9684" s="3223"/>
      <c r="H9684" s="1829">
        <f t="shared" si="3550"/>
        <v>0</v>
      </c>
      <c r="I9684" s="1742"/>
      <c r="J9684" s="89">
        <v>45181</v>
      </c>
      <c r="K9684" s="1736"/>
      <c r="L9684" s="1736"/>
      <c r="M9684" s="1736"/>
      <c r="N9684" s="1829">
        <v>107</v>
      </c>
      <c r="O9684" s="1829">
        <v>92</v>
      </c>
      <c r="P9684" s="1829">
        <v>68</v>
      </c>
      <c r="Q9684" s="2482"/>
      <c r="R9684" s="3226"/>
      <c r="S9684" s="2482"/>
      <c r="T9684" s="2482"/>
      <c r="U9684" s="2482"/>
      <c r="V9684" s="1736"/>
      <c r="W9684" s="1736"/>
      <c r="X9684" s="1736"/>
      <c r="Y9684" s="1736"/>
      <c r="Z9684" s="1736"/>
      <c r="AA9684" s="1736"/>
      <c r="AB9684" s="1736"/>
      <c r="AC9684" s="1507">
        <f t="shared" si="3551"/>
        <v>1133</v>
      </c>
      <c r="AD9684" s="1508">
        <f t="shared" si="3552"/>
        <v>257734.84</v>
      </c>
      <c r="AE9684" s="14">
        <f t="shared" si="3553"/>
        <v>5.4666666666666668</v>
      </c>
      <c r="AF9684" s="14">
        <f t="shared" si="3554"/>
        <v>89</v>
      </c>
      <c r="AG9684" s="14">
        <f t="shared" si="3555"/>
        <v>12.730337078651685</v>
      </c>
      <c r="AH9684" s="14">
        <f t="shared" si="3556"/>
        <v>7.2636704119850179</v>
      </c>
      <c r="AI9684" s="14">
        <f t="shared" si="3557"/>
        <v>646.4666666666667</v>
      </c>
      <c r="AJ9684" s="1740"/>
    </row>
    <row r="9685" spans="1:36" ht="15.75" customHeight="1">
      <c r="A9685" s="4498"/>
      <c r="B9685" s="4499" t="s">
        <v>151</v>
      </c>
      <c r="C9685" s="4498" t="s">
        <v>66</v>
      </c>
      <c r="D9685" s="90">
        <v>12.30677</v>
      </c>
      <c r="E9685" s="3261">
        <v>11</v>
      </c>
      <c r="F9685" s="2482">
        <f t="shared" si="3558"/>
        <v>135.37447</v>
      </c>
      <c r="G9685" s="3262"/>
      <c r="H9685" s="1829">
        <f t="shared" si="3550"/>
        <v>0</v>
      </c>
      <c r="I9685" s="3263"/>
      <c r="J9685" s="3264">
        <v>45536</v>
      </c>
      <c r="K9685" s="1736"/>
      <c r="L9685" s="1750"/>
      <c r="M9685" s="1750"/>
      <c r="N9685" s="1829">
        <v>1</v>
      </c>
      <c r="O9685" s="3265">
        <v>1</v>
      </c>
      <c r="P9685" s="3265">
        <v>1</v>
      </c>
      <c r="Q9685" s="3226"/>
      <c r="R9685" s="3226"/>
      <c r="S9685" s="2482"/>
      <c r="T9685" s="2482"/>
      <c r="U9685" s="2482"/>
      <c r="V9685" s="1736"/>
      <c r="W9685" s="1736"/>
      <c r="X9685" s="1736"/>
      <c r="Y9685" s="1736"/>
      <c r="Z9685" s="1736"/>
      <c r="AA9685" s="1736"/>
      <c r="AB9685" s="1736"/>
      <c r="AC9685" s="1507">
        <f t="shared" si="3551"/>
        <v>8</v>
      </c>
      <c r="AD9685" s="1508">
        <f t="shared" si="3552"/>
        <v>98.454160000000002</v>
      </c>
      <c r="AE9685" s="14">
        <f t="shared" si="3553"/>
        <v>17.3</v>
      </c>
      <c r="AF9685" s="14">
        <f t="shared" si="3554"/>
        <v>1</v>
      </c>
      <c r="AG9685" s="14">
        <f t="shared" si="3555"/>
        <v>8</v>
      </c>
      <c r="AH9685" s="14">
        <f t="shared" si="3556"/>
        <v>-9.3000000000000007</v>
      </c>
      <c r="AI9685" s="14">
        <f t="shared" si="3557"/>
        <v>-9.3000000000000007</v>
      </c>
      <c r="AJ9685" s="1740"/>
    </row>
    <row r="9686" spans="1:36" ht="15.75" customHeight="1">
      <c r="A9686" s="4498"/>
      <c r="B9686" s="4500"/>
      <c r="C9686" s="4498"/>
      <c r="D9686" s="90">
        <v>28.27</v>
      </c>
      <c r="E9686" s="3261">
        <v>41</v>
      </c>
      <c r="F9686" s="2482">
        <f t="shared" si="3558"/>
        <v>1159.07</v>
      </c>
      <c r="G9686" s="2482"/>
      <c r="H9686" s="1829">
        <f t="shared" si="3550"/>
        <v>0</v>
      </c>
      <c r="I9686" s="3245"/>
      <c r="J9686" s="2805">
        <v>45542</v>
      </c>
      <c r="K9686" s="1736"/>
      <c r="L9686" s="1736"/>
      <c r="M9686" s="1735"/>
      <c r="N9686" s="1829">
        <v>11</v>
      </c>
      <c r="O9686" s="3265">
        <v>12</v>
      </c>
      <c r="P9686" s="3265">
        <v>3</v>
      </c>
      <c r="Q9686" s="3226"/>
      <c r="R9686" s="3226"/>
      <c r="S9686" s="2482"/>
      <c r="T9686" s="2482"/>
      <c r="U9686" s="2482"/>
      <c r="V9686" s="1736"/>
      <c r="W9686" s="1736"/>
      <c r="X9686" s="1736"/>
      <c r="Y9686" s="1736"/>
      <c r="Z9686" s="1736"/>
      <c r="AA9686" s="1736"/>
      <c r="AB9686" s="1736"/>
      <c r="AC9686" s="1507">
        <f t="shared" si="3551"/>
        <v>15</v>
      </c>
      <c r="AD9686" s="1508">
        <f t="shared" si="3552"/>
        <v>424.05</v>
      </c>
      <c r="AE9686" s="14">
        <f t="shared" si="3553"/>
        <v>17.5</v>
      </c>
      <c r="AF9686" s="14">
        <f t="shared" si="3554"/>
        <v>8.6666666666666661</v>
      </c>
      <c r="AG9686" s="14">
        <f t="shared" si="3555"/>
        <v>1.7307692307692308</v>
      </c>
      <c r="AH9686" s="14">
        <f t="shared" si="3556"/>
        <v>-15.76923076923077</v>
      </c>
      <c r="AI9686" s="14">
        <f t="shared" si="3557"/>
        <v>-136.66666666666666</v>
      </c>
      <c r="AJ9686" s="1740"/>
    </row>
    <row r="9687" spans="1:36" ht="15.75">
      <c r="A9687" s="4498"/>
      <c r="B9687" s="4500"/>
      <c r="C9687" s="4498"/>
      <c r="D9687" s="90">
        <v>14.26</v>
      </c>
      <c r="E9687" s="3240"/>
      <c r="F9687" s="2482"/>
      <c r="G9687" s="52">
        <v>1</v>
      </c>
      <c r="H9687" s="1829">
        <f t="shared" si="3550"/>
        <v>14.26</v>
      </c>
      <c r="I9687" s="3266">
        <v>44930</v>
      </c>
      <c r="J9687" s="3225"/>
      <c r="K9687" s="1736"/>
      <c r="L9687" s="1736"/>
      <c r="M9687" s="1735"/>
      <c r="N9687" s="422"/>
      <c r="O9687" s="3265"/>
      <c r="P9687" s="3265"/>
      <c r="Q9687" s="3226"/>
      <c r="R9687" s="3226"/>
      <c r="S9687" s="2482"/>
      <c r="T9687" s="2482"/>
      <c r="U9687" s="2482"/>
      <c r="V9687" s="1736"/>
      <c r="W9687" s="1736"/>
      <c r="X9687" s="1736"/>
      <c r="Y9687" s="1736"/>
      <c r="Z9687" s="1736"/>
      <c r="AA9687" s="1736"/>
      <c r="AB9687" s="1736"/>
      <c r="AC9687" s="1507"/>
      <c r="AD9687" s="1508">
        <f t="shared" si="3552"/>
        <v>0</v>
      </c>
      <c r="AE9687" s="14">
        <f t="shared" si="3553"/>
        <v>-1500.5666666666666</v>
      </c>
      <c r="AF9687" s="14">
        <f t="shared" si="3554"/>
        <v>0</v>
      </c>
      <c r="AG9687" s="14" t="e">
        <f t="shared" si="3555"/>
        <v>#DIV/0!</v>
      </c>
      <c r="AH9687" s="14" t="e">
        <f t="shared" si="3556"/>
        <v>#DIV/0!</v>
      </c>
      <c r="AI9687" s="14">
        <f t="shared" si="3557"/>
        <v>0</v>
      </c>
      <c r="AJ9687" s="1740"/>
    </row>
    <row r="9688" spans="1:36" ht="20.25" customHeight="1">
      <c r="A9688" s="4204"/>
      <c r="B9688" s="4501"/>
      <c r="C9688" s="4204"/>
      <c r="D9688" s="90">
        <v>33.58</v>
      </c>
      <c r="E9688" s="3240"/>
      <c r="F9688" s="2482"/>
      <c r="G9688" s="52">
        <f>1+1</f>
        <v>2</v>
      </c>
      <c r="H9688" s="1829">
        <f t="shared" si="3550"/>
        <v>67.16</v>
      </c>
      <c r="I9688" s="3266" t="s">
        <v>9581</v>
      </c>
      <c r="J9688" s="3225"/>
      <c r="K9688" s="1736"/>
      <c r="L9688" s="1736"/>
      <c r="M9688" s="1735"/>
      <c r="N9688" s="422"/>
      <c r="O9688" s="3265"/>
      <c r="P9688" s="3265">
        <v>1</v>
      </c>
      <c r="Q9688" s="3226"/>
      <c r="R9688" s="3226"/>
      <c r="S9688" s="2482"/>
      <c r="T9688" s="2482"/>
      <c r="U9688" s="2482"/>
      <c r="V9688" s="1736"/>
      <c r="W9688" s="1736"/>
      <c r="X9688" s="1736"/>
      <c r="Y9688" s="1736"/>
      <c r="Z9688" s="1736"/>
      <c r="AA9688" s="1736"/>
      <c r="AB9688" s="1736"/>
      <c r="AC9688" s="1507">
        <f t="shared" si="3551"/>
        <v>1</v>
      </c>
      <c r="AD9688" s="1508">
        <f t="shared" si="3552"/>
        <v>33.58</v>
      </c>
      <c r="AE9688" s="14">
        <f t="shared" si="3553"/>
        <v>-1500.5666666666666</v>
      </c>
      <c r="AF9688" s="14">
        <f t="shared" si="3554"/>
        <v>0.33333333333333331</v>
      </c>
      <c r="AG9688" s="14">
        <f t="shared" si="3555"/>
        <v>3</v>
      </c>
      <c r="AH9688" s="14">
        <f t="shared" si="3556"/>
        <v>1503.5666666666666</v>
      </c>
      <c r="AI9688" s="14">
        <f t="shared" si="3557"/>
        <v>501.18888888888887</v>
      </c>
      <c r="AJ9688" s="1740"/>
    </row>
    <row r="9689" spans="1:36" s="3271" customFormat="1" ht="63.75" customHeight="1">
      <c r="A9689" s="3272"/>
      <c r="B9689" s="1586" t="s">
        <v>8899</v>
      </c>
      <c r="C9689" s="3267" t="s">
        <v>127</v>
      </c>
      <c r="D9689" s="106">
        <v>533.91999999999996</v>
      </c>
      <c r="E9689" s="3267"/>
      <c r="F9689" s="1858"/>
      <c r="G9689" s="107">
        <f>120+60</f>
        <v>180</v>
      </c>
      <c r="H9689" s="3273">
        <f t="shared" si="3550"/>
        <v>96105.599999999991</v>
      </c>
      <c r="I9689" s="3268" t="s">
        <v>9581</v>
      </c>
      <c r="J9689" s="3269">
        <v>45051</v>
      </c>
      <c r="K9689" s="1858"/>
      <c r="L9689" s="1858"/>
      <c r="M9689" s="1858"/>
      <c r="N9689" s="1611"/>
      <c r="O9689" s="1586"/>
      <c r="P9689" s="1586">
        <v>138</v>
      </c>
      <c r="Q9689" s="1858"/>
      <c r="R9689" s="1858"/>
      <c r="S9689" s="1858"/>
      <c r="T9689" s="1858"/>
      <c r="U9689" s="1858"/>
      <c r="V9689" s="1858"/>
      <c r="W9689" s="1858"/>
      <c r="X9689" s="1858"/>
      <c r="Y9689" s="1858"/>
      <c r="Z9689" s="1858"/>
      <c r="AA9689" s="1858"/>
      <c r="AB9689" s="1858"/>
      <c r="AC9689" s="1507">
        <f t="shared" si="3551"/>
        <v>42</v>
      </c>
      <c r="AD9689" s="1508">
        <f t="shared" si="3552"/>
        <v>22424.639999999999</v>
      </c>
      <c r="AE9689" s="14">
        <f t="shared" si="3553"/>
        <v>1.1333333333333333</v>
      </c>
      <c r="AF9689" s="14">
        <f t="shared" si="3554"/>
        <v>46</v>
      </c>
      <c r="AG9689" s="14">
        <f t="shared" si="3555"/>
        <v>0.91304347826086951</v>
      </c>
      <c r="AH9689" s="14">
        <f t="shared" si="3556"/>
        <v>-0.22028985507246379</v>
      </c>
      <c r="AI9689" s="14">
        <f t="shared" si="3557"/>
        <v>-10.133333333333333</v>
      </c>
      <c r="AJ9689" s="3270"/>
    </row>
    <row r="9690" spans="1:36" s="3271" customFormat="1" ht="56.25" customHeight="1">
      <c r="A9690" s="3274"/>
      <c r="B9690" s="1586" t="s">
        <v>4338</v>
      </c>
      <c r="C9690" s="2690" t="s">
        <v>127</v>
      </c>
      <c r="D9690" s="3275">
        <v>42.98</v>
      </c>
      <c r="E9690" s="1858">
        <v>43</v>
      </c>
      <c r="F9690" s="1858">
        <f>D9690*E9690</f>
        <v>1848.1399999999999</v>
      </c>
      <c r="G9690" s="3276"/>
      <c r="H9690" s="1586">
        <f t="shared" si="3550"/>
        <v>0</v>
      </c>
      <c r="I9690" s="1860"/>
      <c r="J9690" s="3277">
        <v>45077</v>
      </c>
      <c r="K9690" s="1858"/>
      <c r="L9690" s="3278">
        <v>920</v>
      </c>
      <c r="M9690" s="3279">
        <v>44862</v>
      </c>
      <c r="N9690" s="1586">
        <v>33</v>
      </c>
      <c r="O9690" s="3280">
        <v>0</v>
      </c>
      <c r="P9690" s="3280">
        <v>5</v>
      </c>
      <c r="Q9690" s="3267"/>
      <c r="R9690" s="1858"/>
      <c r="S9690" s="1858"/>
      <c r="T9690" s="1858"/>
      <c r="U9690" s="1858"/>
      <c r="V9690" s="1858"/>
      <c r="W9690" s="1858"/>
      <c r="X9690" s="1858"/>
      <c r="Y9690" s="1858"/>
      <c r="Z9690" s="1858"/>
      <c r="AA9690" s="1858"/>
      <c r="AB9690" s="1858"/>
      <c r="AC9690" s="1507">
        <f t="shared" si="3551"/>
        <v>5</v>
      </c>
      <c r="AD9690" s="1508">
        <f t="shared" si="3552"/>
        <v>214.89999999999998</v>
      </c>
      <c r="AE9690" s="14">
        <f t="shared" si="3553"/>
        <v>2</v>
      </c>
      <c r="AF9690" s="14">
        <f t="shared" si="3554"/>
        <v>12.666666666666666</v>
      </c>
      <c r="AG9690" s="14">
        <f t="shared" si="3555"/>
        <v>0.39473684210526316</v>
      </c>
      <c r="AH9690" s="14">
        <f t="shared" si="3556"/>
        <v>-1.6052631578947367</v>
      </c>
      <c r="AI9690" s="14">
        <f t="shared" si="3557"/>
        <v>-20.333333333333332</v>
      </c>
      <c r="AJ9690" s="3270"/>
    </row>
    <row r="9691" spans="1:36" s="3271" customFormat="1" ht="72" customHeight="1">
      <c r="A9691" s="4033"/>
      <c r="B9691" s="4102" t="s">
        <v>1245</v>
      </c>
      <c r="C9691" s="4035" t="s">
        <v>143</v>
      </c>
      <c r="D9691" s="3281">
        <v>40.911999999999999</v>
      </c>
      <c r="E9691" s="4035"/>
      <c r="F9691" s="4035"/>
      <c r="G9691" s="3276">
        <f>20+10</f>
        <v>30</v>
      </c>
      <c r="H9691" s="3282">
        <f t="shared" ref="H9691" si="3559">D9691*G9691</f>
        <v>1227.3599999999999</v>
      </c>
      <c r="I9691" s="1860" t="s">
        <v>9581</v>
      </c>
      <c r="J9691" s="3277">
        <v>45260</v>
      </c>
      <c r="K9691" s="4035"/>
      <c r="L9691" s="3278"/>
      <c r="M9691" s="3279"/>
      <c r="N9691" s="1586"/>
      <c r="O9691" s="4034"/>
      <c r="P9691" s="4034">
        <v>23</v>
      </c>
      <c r="Q9691" s="3267"/>
      <c r="R9691" s="4035"/>
      <c r="S9691" s="4035"/>
      <c r="T9691" s="4035"/>
      <c r="U9691" s="4035"/>
      <c r="V9691" s="4035"/>
      <c r="W9691" s="4035"/>
      <c r="X9691" s="4035"/>
      <c r="Y9691" s="4035"/>
      <c r="Z9691" s="4035"/>
      <c r="AA9691" s="4035"/>
      <c r="AB9691" s="4035"/>
      <c r="AC9691" s="1507">
        <f t="shared" ref="AC9691" si="3560">E9691+G9691-N9691-O9691-AA9691-P9691-Q9691-R9691-S9691-T9691-U9691-V9691-W9691-X9691-Y9691</f>
        <v>7</v>
      </c>
      <c r="AD9691" s="1508">
        <f t="shared" si="3552"/>
        <v>286.38400000000001</v>
      </c>
      <c r="AE9691" s="14">
        <f t="shared" si="3553"/>
        <v>8.1</v>
      </c>
      <c r="AF9691" s="14">
        <f t="shared" si="3554"/>
        <v>7.666666666666667</v>
      </c>
      <c r="AG9691" s="14">
        <f t="shared" si="3555"/>
        <v>0.91304347826086951</v>
      </c>
      <c r="AH9691" s="14">
        <f t="shared" si="3556"/>
        <v>-7.1869565217391305</v>
      </c>
      <c r="AI9691" s="14">
        <f t="shared" si="3557"/>
        <v>-55.1</v>
      </c>
      <c r="AJ9691" s="3270"/>
    </row>
    <row r="9692" spans="1:36" s="3271" customFormat="1" ht="48" customHeight="1">
      <c r="A9692" s="4203">
        <v>23</v>
      </c>
      <c r="B9692" s="4567" t="s">
        <v>227</v>
      </c>
      <c r="C9692" s="4203" t="s">
        <v>66</v>
      </c>
      <c r="D9692" s="3283">
        <v>1.2312099999999999</v>
      </c>
      <c r="E9692" s="3276">
        <v>1400</v>
      </c>
      <c r="F9692" s="1858">
        <f>D9692*E9692</f>
        <v>1723.694</v>
      </c>
      <c r="G9692" s="3284"/>
      <c r="H9692" s="1586">
        <f t="shared" si="3550"/>
        <v>0</v>
      </c>
      <c r="I9692" s="1860"/>
      <c r="J9692" s="3279">
        <v>45838</v>
      </c>
      <c r="K9692" s="1858"/>
      <c r="L9692" s="1858"/>
      <c r="M9692" s="1858"/>
      <c r="N9692" s="1586">
        <v>107</v>
      </c>
      <c r="O9692" s="1586">
        <v>92</v>
      </c>
      <c r="P9692" s="1586">
        <v>68</v>
      </c>
      <c r="Q9692" s="1858"/>
      <c r="R9692" s="1858"/>
      <c r="S9692" s="1858"/>
      <c r="T9692" s="1858"/>
      <c r="U9692" s="1858"/>
      <c r="V9692" s="1858"/>
      <c r="W9692" s="1858"/>
      <c r="X9692" s="1858"/>
      <c r="Y9692" s="1858"/>
      <c r="Z9692" s="1858"/>
      <c r="AA9692" s="1858"/>
      <c r="AB9692" s="1858"/>
      <c r="AC9692" s="1507">
        <f t="shared" si="3551"/>
        <v>1133</v>
      </c>
      <c r="AD9692" s="1508">
        <f t="shared" si="3552"/>
        <v>1394.96093</v>
      </c>
      <c r="AE9692" s="14">
        <f t="shared" si="3553"/>
        <v>27.366666666666667</v>
      </c>
      <c r="AF9692" s="14">
        <f t="shared" si="3554"/>
        <v>89</v>
      </c>
      <c r="AG9692" s="14">
        <f t="shared" si="3555"/>
        <v>12.730337078651685</v>
      </c>
      <c r="AH9692" s="14">
        <f t="shared" si="3556"/>
        <v>-14.636329588014982</v>
      </c>
      <c r="AI9692" s="14">
        <f t="shared" si="3557"/>
        <v>-1302.6333333333332</v>
      </c>
      <c r="AJ9692" s="3270"/>
    </row>
    <row r="9693" spans="1:36" s="3271" customFormat="1" ht="49.5" customHeight="1">
      <c r="A9693" s="4498"/>
      <c r="B9693" s="4568"/>
      <c r="C9693" s="4498"/>
      <c r="D9693" s="3283">
        <v>2.71</v>
      </c>
      <c r="E9693" s="3276">
        <v>4770</v>
      </c>
      <c r="F9693" s="1858">
        <f>D9693*E9693</f>
        <v>12926.7</v>
      </c>
      <c r="G9693" s="3284"/>
      <c r="H9693" s="1586">
        <f t="shared" si="3550"/>
        <v>0</v>
      </c>
      <c r="I9693" s="1860"/>
      <c r="J9693" s="3279">
        <v>46446</v>
      </c>
      <c r="K9693" s="1858"/>
      <c r="L9693" s="1858"/>
      <c r="M9693" s="1858"/>
      <c r="N9693" s="1586">
        <v>930</v>
      </c>
      <c r="O9693" s="1586">
        <v>730</v>
      </c>
      <c r="P9693" s="1586">
        <v>840</v>
      </c>
      <c r="Q9693" s="1858"/>
      <c r="R9693" s="1858"/>
      <c r="S9693" s="1858"/>
      <c r="T9693" s="1858"/>
      <c r="U9693" s="1858"/>
      <c r="V9693" s="1858"/>
      <c r="W9693" s="1858"/>
      <c r="X9693" s="1858"/>
      <c r="Y9693" s="1858"/>
      <c r="Z9693" s="1858"/>
      <c r="AA9693" s="1858"/>
      <c r="AB9693" s="1858"/>
      <c r="AC9693" s="1507">
        <f t="shared" si="3551"/>
        <v>2270</v>
      </c>
      <c r="AD9693" s="1508">
        <f t="shared" si="3552"/>
        <v>6151.7</v>
      </c>
      <c r="AE9693" s="14">
        <f t="shared" si="3553"/>
        <v>47.633333333333333</v>
      </c>
      <c r="AF9693" s="14">
        <f t="shared" si="3554"/>
        <v>833.33333333333337</v>
      </c>
      <c r="AG9693" s="14">
        <f t="shared" si="3555"/>
        <v>2.7239999999999998</v>
      </c>
      <c r="AH9693" s="14">
        <f t="shared" si="3556"/>
        <v>-44.909333333333336</v>
      </c>
      <c r="AI9693" s="14">
        <f t="shared" si="3557"/>
        <v>-37424.444444444445</v>
      </c>
      <c r="AJ9693" s="3270"/>
    </row>
    <row r="9694" spans="1:36" ht="15.75" customHeight="1">
      <c r="A9694" s="4204"/>
      <c r="B9694" s="4569"/>
      <c r="C9694" s="4204"/>
      <c r="D9694" s="3285">
        <v>3.5398399999999999</v>
      </c>
      <c r="E9694" s="2804">
        <v>120</v>
      </c>
      <c r="F9694" s="2482">
        <f>D9694*E9694</f>
        <v>424.7808</v>
      </c>
      <c r="G9694" s="3223">
        <f>120+60</f>
        <v>180</v>
      </c>
      <c r="H9694" s="1829">
        <f t="shared" si="3550"/>
        <v>637.1712</v>
      </c>
      <c r="I9694" s="3259" t="s">
        <v>9581</v>
      </c>
      <c r="J9694" s="2805">
        <v>46326</v>
      </c>
      <c r="K9694" s="1736"/>
      <c r="L9694" s="1736"/>
      <c r="M9694" s="1736"/>
      <c r="N9694" s="3265">
        <v>120</v>
      </c>
      <c r="O9694" s="3265">
        <v>0</v>
      </c>
      <c r="P9694" s="3265">
        <v>138</v>
      </c>
      <c r="Q9694" s="3226"/>
      <c r="R9694" s="3226"/>
      <c r="S9694" s="2482"/>
      <c r="T9694" s="2482"/>
      <c r="U9694" s="2482"/>
      <c r="V9694" s="1736"/>
      <c r="W9694" s="1736"/>
      <c r="X9694" s="1736"/>
      <c r="Y9694" s="1736"/>
      <c r="Z9694" s="1736"/>
      <c r="AA9694" s="1736"/>
      <c r="AB9694" s="1736"/>
      <c r="AC9694" s="1507">
        <f t="shared" si="3551"/>
        <v>42</v>
      </c>
      <c r="AD9694" s="1508">
        <f t="shared" si="3552"/>
        <v>148.67328000000001</v>
      </c>
      <c r="AE9694" s="14">
        <f t="shared" si="3553"/>
        <v>43.633333333333333</v>
      </c>
      <c r="AF9694" s="14">
        <f t="shared" si="3554"/>
        <v>86</v>
      </c>
      <c r="AG9694" s="14">
        <f t="shared" si="3555"/>
        <v>0.48837209302325579</v>
      </c>
      <c r="AH9694" s="14">
        <f t="shared" si="3556"/>
        <v>-43.144961240310074</v>
      </c>
      <c r="AI9694" s="14">
        <f t="shared" si="3557"/>
        <v>-3710.4666666666667</v>
      </c>
      <c r="AJ9694" s="1740"/>
    </row>
    <row r="9695" spans="1:36" ht="15.75" customHeight="1">
      <c r="A9695" s="4570" t="s">
        <v>21</v>
      </c>
      <c r="B9695" s="4529"/>
      <c r="C9695" s="4529"/>
      <c r="D9695" s="4529"/>
      <c r="E9695" s="4529"/>
      <c r="F9695" s="4529"/>
      <c r="G9695" s="4529"/>
      <c r="H9695" s="4529"/>
      <c r="I9695" s="4529"/>
      <c r="J9695" s="4529"/>
      <c r="K9695" s="4529"/>
      <c r="L9695" s="4529"/>
      <c r="M9695" s="4529"/>
      <c r="N9695" s="4529"/>
      <c r="O9695" s="4529"/>
      <c r="P9695" s="4529"/>
      <c r="Q9695" s="4529"/>
      <c r="R9695" s="4529"/>
      <c r="S9695" s="4529"/>
      <c r="T9695" s="4529"/>
      <c r="U9695" s="4529"/>
      <c r="V9695" s="4529"/>
      <c r="W9695" s="4529"/>
      <c r="X9695" s="4529"/>
      <c r="Y9695" s="4529"/>
      <c r="Z9695" s="4529"/>
      <c r="AA9695" s="4529"/>
      <c r="AB9695" s="4529"/>
      <c r="AC9695" s="4529"/>
      <c r="AD9695" s="4529"/>
      <c r="AE9695" s="4529"/>
      <c r="AF9695" s="4529"/>
      <c r="AG9695" s="4529"/>
      <c r="AH9695" s="4529"/>
      <c r="AI9695" s="4529"/>
      <c r="AJ9695" s="4530"/>
    </row>
    <row r="9696" spans="1:36" ht="15.75">
      <c r="A9696" s="4556" t="s">
        <v>276</v>
      </c>
      <c r="B9696" s="4129"/>
      <c r="C9696" s="4129"/>
      <c r="D9696" s="4129"/>
      <c r="E9696" s="4129"/>
      <c r="F9696" s="4129"/>
      <c r="G9696" s="4129"/>
      <c r="H9696" s="4129"/>
      <c r="I9696" s="4129"/>
      <c r="J9696" s="4129"/>
      <c r="K9696" s="4129"/>
      <c r="L9696" s="4129"/>
      <c r="M9696" s="4129"/>
      <c r="N9696" s="4129"/>
      <c r="O9696" s="4129"/>
      <c r="P9696" s="4129"/>
      <c r="Q9696" s="4129"/>
      <c r="R9696" s="4129"/>
      <c r="S9696" s="4129"/>
      <c r="T9696" s="4129"/>
      <c r="U9696" s="4129"/>
      <c r="V9696" s="4129"/>
      <c r="W9696" s="4129"/>
      <c r="X9696" s="4129"/>
      <c r="Y9696" s="4129"/>
      <c r="Z9696" s="4129"/>
      <c r="AA9696" s="4129"/>
      <c r="AB9696" s="4129"/>
      <c r="AC9696" s="4129"/>
      <c r="AD9696" s="4129"/>
      <c r="AE9696" s="4129"/>
      <c r="AF9696" s="4129"/>
      <c r="AG9696" s="4129"/>
      <c r="AH9696" s="4129"/>
      <c r="AI9696" s="4129"/>
      <c r="AJ9696" s="4557"/>
    </row>
    <row r="9697" spans="1:36" ht="45" customHeight="1">
      <c r="A9697" s="1731">
        <v>4</v>
      </c>
      <c r="B9697" s="3286" t="s">
        <v>5292</v>
      </c>
      <c r="C9697" s="1750" t="s">
        <v>638</v>
      </c>
      <c r="D9697" s="3287">
        <v>1</v>
      </c>
      <c r="E9697" s="3288">
        <v>13</v>
      </c>
      <c r="F9697" s="3289">
        <f>D9697*E9697</f>
        <v>13</v>
      </c>
      <c r="G9697" s="1750"/>
      <c r="H9697" s="1830">
        <f t="shared" ref="H9697:H9717" si="3561">D9697*G9697</f>
        <v>0</v>
      </c>
      <c r="I9697" s="1799"/>
      <c r="J9697" s="92">
        <v>45412</v>
      </c>
      <c r="K9697" s="92"/>
      <c r="L9697" s="1750"/>
      <c r="M9697" s="1799"/>
      <c r="N9697" s="3290">
        <v>3</v>
      </c>
      <c r="O9697" s="3290">
        <v>0</v>
      </c>
      <c r="P9697" s="3290">
        <v>0</v>
      </c>
      <c r="Q9697" s="35"/>
      <c r="R9697" s="35"/>
      <c r="S9697" s="35"/>
      <c r="T9697" s="35"/>
      <c r="U9697" s="35"/>
      <c r="V9697" s="1750"/>
      <c r="W9697" s="1750"/>
      <c r="X9697" s="1750"/>
      <c r="Y9697" s="1750"/>
      <c r="Z9697" s="1750"/>
      <c r="AA9697" s="1750"/>
      <c r="AB9697" s="1750"/>
      <c r="AC9697" s="1507">
        <f t="shared" ref="AC9697:AC9717" si="3562">E9697+G9697-N9697-O9697-AA9697-P9697-Q9697-R9697-S9697-T9697-U9697-V9697-W9697-X9697-Y9697</f>
        <v>10</v>
      </c>
      <c r="AD9697" s="1508">
        <f t="shared" ref="AD9697:AD9717" si="3563">D9697*AC9697</f>
        <v>10</v>
      </c>
      <c r="AE9697" s="14">
        <f t="shared" ref="AE9697:AE9717" si="3564">(J9697-"01.04.2023")/30</f>
        <v>13.166666666666666</v>
      </c>
      <c r="AF9697" s="14">
        <f t="shared" ref="AF9697:AF9717" si="3565">(N9697+O9697+P9697+Q9697+R9697+S9697+T9697+U9697+V9697+W9697+X9697+Y9697)/3</f>
        <v>1</v>
      </c>
      <c r="AG9697" s="14">
        <f t="shared" ref="AG9697:AG9717" si="3566">AC9697/AF9697</f>
        <v>10</v>
      </c>
      <c r="AH9697" s="14">
        <f t="shared" ref="AH9697:AH9717" si="3567">AG9697-AE9697</f>
        <v>-3.1666666666666661</v>
      </c>
      <c r="AI9697" s="14">
        <f t="shared" ref="AI9697:AI9717" si="3568">AC9697-(AE9697*AF9697)</f>
        <v>-3.1666666666666661</v>
      </c>
      <c r="AJ9697" s="1751"/>
    </row>
    <row r="9698" spans="1:36" ht="45">
      <c r="A9698" s="1731"/>
      <c r="B9698" s="3286" t="s">
        <v>6908</v>
      </c>
      <c r="C9698" s="1750" t="s">
        <v>127</v>
      </c>
      <c r="D9698" s="93">
        <v>4.1139599999999996</v>
      </c>
      <c r="E9698" s="3288">
        <v>1000</v>
      </c>
      <c r="F9698" s="3289">
        <f>D9698*E9698</f>
        <v>4113.96</v>
      </c>
      <c r="G9698" s="1750"/>
      <c r="H9698" s="1830">
        <f t="shared" si="3561"/>
        <v>0</v>
      </c>
      <c r="I9698" s="3291"/>
      <c r="J9698" s="94">
        <v>45777</v>
      </c>
      <c r="K9698" s="92"/>
      <c r="L9698" s="1750"/>
      <c r="M9698" s="1799"/>
      <c r="N9698" s="3290"/>
      <c r="O9698" s="3290"/>
      <c r="P9698" s="3290">
        <v>350</v>
      </c>
      <c r="Q9698" s="35"/>
      <c r="R9698" s="35"/>
      <c r="S9698" s="35"/>
      <c r="T9698" s="35"/>
      <c r="U9698" s="35"/>
      <c r="V9698" s="1750"/>
      <c r="W9698" s="1750"/>
      <c r="X9698" s="1750"/>
      <c r="Y9698" s="1750"/>
      <c r="Z9698" s="1750"/>
      <c r="AA9698" s="1750"/>
      <c r="AB9698" s="1750"/>
      <c r="AC9698" s="1507">
        <f t="shared" si="3562"/>
        <v>650</v>
      </c>
      <c r="AD9698" s="1508">
        <f t="shared" si="3563"/>
        <v>2674.0739999999996</v>
      </c>
      <c r="AE9698" s="14">
        <f t="shared" si="3564"/>
        <v>25.333333333333332</v>
      </c>
      <c r="AF9698" s="14">
        <f t="shared" si="3565"/>
        <v>116.66666666666667</v>
      </c>
      <c r="AG9698" s="14">
        <f t="shared" si="3566"/>
        <v>5.5714285714285712</v>
      </c>
      <c r="AH9698" s="14">
        <f t="shared" si="3567"/>
        <v>-19.761904761904759</v>
      </c>
      <c r="AI9698" s="14">
        <f t="shared" si="3568"/>
        <v>-2305.5555555555557</v>
      </c>
      <c r="AJ9698" s="1751"/>
    </row>
    <row r="9699" spans="1:36" ht="45">
      <c r="A9699" s="1731"/>
      <c r="B9699" s="3286" t="s">
        <v>8897</v>
      </c>
      <c r="C9699" s="1750" t="s">
        <v>127</v>
      </c>
      <c r="D9699" s="95">
        <v>131.65</v>
      </c>
      <c r="E9699" s="96"/>
      <c r="F9699" s="3289"/>
      <c r="G9699" s="96">
        <v>100</v>
      </c>
      <c r="H9699" s="1830">
        <f t="shared" si="3561"/>
        <v>13165</v>
      </c>
      <c r="I9699" s="3291">
        <v>44972</v>
      </c>
      <c r="J9699" s="97" t="s">
        <v>81</v>
      </c>
      <c r="K9699" s="92"/>
      <c r="L9699" s="1750"/>
      <c r="M9699" s="1799"/>
      <c r="N9699" s="3290"/>
      <c r="O9699" s="3290">
        <v>6</v>
      </c>
      <c r="P9699" s="3290">
        <v>84</v>
      </c>
      <c r="Q9699" s="35"/>
      <c r="R9699" s="35"/>
      <c r="S9699" s="35"/>
      <c r="T9699" s="35"/>
      <c r="U9699" s="35"/>
      <c r="V9699" s="1750"/>
      <c r="W9699" s="1750"/>
      <c r="X9699" s="1750"/>
      <c r="Y9699" s="1750"/>
      <c r="Z9699" s="1750"/>
      <c r="AA9699" s="1750"/>
      <c r="AB9699" s="1750"/>
      <c r="AC9699" s="1507">
        <f t="shared" si="3562"/>
        <v>10</v>
      </c>
      <c r="AD9699" s="1508">
        <f t="shared" si="3563"/>
        <v>1316.5</v>
      </c>
      <c r="AE9699" s="14">
        <f t="shared" si="3564"/>
        <v>5.0666666666666664</v>
      </c>
      <c r="AF9699" s="14">
        <f t="shared" si="3565"/>
        <v>30</v>
      </c>
      <c r="AG9699" s="14">
        <f t="shared" si="3566"/>
        <v>0.33333333333333331</v>
      </c>
      <c r="AH9699" s="14">
        <f t="shared" si="3567"/>
        <v>-4.7333333333333334</v>
      </c>
      <c r="AI9699" s="14">
        <f t="shared" si="3568"/>
        <v>-142</v>
      </c>
      <c r="AJ9699" s="1751"/>
    </row>
    <row r="9700" spans="1:36" ht="30">
      <c r="A9700" s="1731"/>
      <c r="B9700" s="3286" t="s">
        <v>8898</v>
      </c>
      <c r="C9700" s="1750" t="s">
        <v>66</v>
      </c>
      <c r="D9700" s="3292">
        <v>1</v>
      </c>
      <c r="E9700" s="3293"/>
      <c r="F9700" s="3289"/>
      <c r="G9700" s="3293">
        <v>50</v>
      </c>
      <c r="H9700" s="1830">
        <f t="shared" si="3561"/>
        <v>50</v>
      </c>
      <c r="I9700" s="3291">
        <v>44972</v>
      </c>
      <c r="J9700" s="88" t="s">
        <v>6179</v>
      </c>
      <c r="K9700" s="92"/>
      <c r="L9700" s="1750"/>
      <c r="M9700" s="1799"/>
      <c r="N9700" s="3290"/>
      <c r="O9700" s="3290">
        <v>3</v>
      </c>
      <c r="P9700" s="3290">
        <v>42</v>
      </c>
      <c r="Q9700" s="35"/>
      <c r="R9700" s="35"/>
      <c r="S9700" s="35"/>
      <c r="T9700" s="35"/>
      <c r="U9700" s="35"/>
      <c r="V9700" s="1750"/>
      <c r="W9700" s="1750"/>
      <c r="X9700" s="1750"/>
      <c r="Y9700" s="1750"/>
      <c r="Z9700" s="1750"/>
      <c r="AA9700" s="1750"/>
      <c r="AB9700" s="1750"/>
      <c r="AC9700" s="1507">
        <f t="shared" si="3562"/>
        <v>5</v>
      </c>
      <c r="AD9700" s="1508">
        <f t="shared" si="3563"/>
        <v>5</v>
      </c>
      <c r="AE9700" s="14">
        <f t="shared" si="3564"/>
        <v>30.433333333333334</v>
      </c>
      <c r="AF9700" s="14">
        <f t="shared" si="3565"/>
        <v>15</v>
      </c>
      <c r="AG9700" s="14">
        <f t="shared" si="3566"/>
        <v>0.33333333333333331</v>
      </c>
      <c r="AH9700" s="14">
        <f t="shared" si="3567"/>
        <v>-30.1</v>
      </c>
      <c r="AI9700" s="14">
        <f t="shared" si="3568"/>
        <v>-451.5</v>
      </c>
      <c r="AJ9700" s="1751"/>
    </row>
    <row r="9701" spans="1:36" ht="32.25" customHeight="1">
      <c r="A9701" s="1745"/>
      <c r="B9701" s="3286" t="s">
        <v>8162</v>
      </c>
      <c r="C9701" s="1750" t="s">
        <v>127</v>
      </c>
      <c r="D9701" s="3287">
        <v>42.05</v>
      </c>
      <c r="E9701" s="3288"/>
      <c r="F9701" s="3289"/>
      <c r="G9701" s="1750">
        <v>90</v>
      </c>
      <c r="H9701" s="1830">
        <f t="shared" si="3561"/>
        <v>3784.4999999999995</v>
      </c>
      <c r="I9701" s="3291">
        <v>44928</v>
      </c>
      <c r="J9701" s="92">
        <v>45596</v>
      </c>
      <c r="K9701" s="92"/>
      <c r="L9701" s="1750"/>
      <c r="M9701" s="1799"/>
      <c r="N9701" s="3290"/>
      <c r="O9701" s="3290"/>
      <c r="P9701" s="3290">
        <v>3</v>
      </c>
      <c r="Q9701" s="35"/>
      <c r="R9701" s="35"/>
      <c r="S9701" s="35"/>
      <c r="T9701" s="35"/>
      <c r="U9701" s="35"/>
      <c r="V9701" s="1750"/>
      <c r="W9701" s="1750"/>
      <c r="X9701" s="1750"/>
      <c r="Y9701" s="1750"/>
      <c r="Z9701" s="1750"/>
      <c r="AA9701" s="1750"/>
      <c r="AB9701" s="1750"/>
      <c r="AC9701" s="1507">
        <f t="shared" si="3562"/>
        <v>87</v>
      </c>
      <c r="AD9701" s="1508">
        <f t="shared" si="3563"/>
        <v>3658.35</v>
      </c>
      <c r="AE9701" s="14">
        <f t="shared" si="3564"/>
        <v>19.3</v>
      </c>
      <c r="AF9701" s="14">
        <f t="shared" si="3565"/>
        <v>1</v>
      </c>
      <c r="AG9701" s="14">
        <f t="shared" si="3566"/>
        <v>87</v>
      </c>
      <c r="AH9701" s="14">
        <f t="shared" si="3567"/>
        <v>67.7</v>
      </c>
      <c r="AI9701" s="14">
        <f t="shared" si="3568"/>
        <v>67.7</v>
      </c>
      <c r="AJ9701" s="1751"/>
    </row>
    <row r="9702" spans="1:36" ht="66" customHeight="1">
      <c r="A9702" s="4205">
        <v>7</v>
      </c>
      <c r="B9702" s="4549" t="s">
        <v>4551</v>
      </c>
      <c r="C9702" s="4103"/>
      <c r="D9702" s="3287"/>
      <c r="E9702" s="3288"/>
      <c r="F9702" s="3289"/>
      <c r="G9702" s="1750"/>
      <c r="H9702" s="1830"/>
      <c r="I9702" s="1799"/>
      <c r="J9702" s="3294"/>
      <c r="K9702" s="92"/>
      <c r="L9702" s="1750"/>
      <c r="M9702" s="1799"/>
      <c r="N9702" s="3290"/>
      <c r="O9702" s="3290"/>
      <c r="P9702" s="3290"/>
      <c r="Q9702" s="35"/>
      <c r="R9702" s="35"/>
      <c r="S9702" s="35"/>
      <c r="T9702" s="35"/>
      <c r="U9702" s="35"/>
      <c r="V9702" s="1750"/>
      <c r="W9702" s="1750"/>
      <c r="X9702" s="1750"/>
      <c r="Y9702" s="1750"/>
      <c r="Z9702" s="1750"/>
      <c r="AA9702" s="1750"/>
      <c r="AB9702" s="1750"/>
      <c r="AC9702" s="1507"/>
      <c r="AD9702" s="1508">
        <f t="shared" si="3563"/>
        <v>0</v>
      </c>
      <c r="AE9702" s="14">
        <f t="shared" si="3564"/>
        <v>-1500.5666666666666</v>
      </c>
      <c r="AF9702" s="14">
        <f t="shared" si="3565"/>
        <v>0</v>
      </c>
      <c r="AG9702" s="14" t="e">
        <f t="shared" si="3566"/>
        <v>#DIV/0!</v>
      </c>
      <c r="AH9702" s="14" t="e">
        <f t="shared" si="3567"/>
        <v>#DIV/0!</v>
      </c>
      <c r="AI9702" s="14">
        <f t="shared" si="3568"/>
        <v>0</v>
      </c>
      <c r="AJ9702" s="1751"/>
    </row>
    <row r="9703" spans="1:36" ht="18" customHeight="1">
      <c r="A9703" s="4204"/>
      <c r="B9703" s="4550"/>
      <c r="C9703" s="4031"/>
      <c r="D9703" s="3295">
        <v>704.31124</v>
      </c>
      <c r="E9703" s="3288">
        <v>400</v>
      </c>
      <c r="F9703" s="3296">
        <f t="shared" ref="F9703:F9719" si="3569">D9703*E9703</f>
        <v>281724.49599999998</v>
      </c>
      <c r="G9703" s="2804"/>
      <c r="H9703" s="1830">
        <f t="shared" si="3561"/>
        <v>0</v>
      </c>
      <c r="I9703" s="1799"/>
      <c r="J9703" s="3294">
        <v>45382</v>
      </c>
      <c r="K9703" s="92"/>
      <c r="L9703" s="1750"/>
      <c r="M9703" s="1799"/>
      <c r="N9703" s="3290">
        <v>27</v>
      </c>
      <c r="O9703" s="3290">
        <v>61</v>
      </c>
      <c r="P9703" s="3290">
        <v>0</v>
      </c>
      <c r="Q9703" s="35"/>
      <c r="R9703" s="35"/>
      <c r="S9703" s="35"/>
      <c r="T9703" s="35"/>
      <c r="U9703" s="35"/>
      <c r="V9703" s="1750"/>
      <c r="W9703" s="1750"/>
      <c r="X9703" s="1750"/>
      <c r="Y9703" s="1750"/>
      <c r="Z9703" s="1750"/>
      <c r="AA9703" s="1750"/>
      <c r="AB9703" s="1750"/>
      <c r="AC9703" s="1507">
        <f t="shared" si="3562"/>
        <v>312</v>
      </c>
      <c r="AD9703" s="1508">
        <f t="shared" si="3563"/>
        <v>219745.10688000001</v>
      </c>
      <c r="AE9703" s="14">
        <f t="shared" si="3564"/>
        <v>12.166666666666666</v>
      </c>
      <c r="AF9703" s="14">
        <f t="shared" si="3565"/>
        <v>29.333333333333332</v>
      </c>
      <c r="AG9703" s="14">
        <f t="shared" si="3566"/>
        <v>10.636363636363637</v>
      </c>
      <c r="AH9703" s="14">
        <f t="shared" si="3567"/>
        <v>-1.5303030303030294</v>
      </c>
      <c r="AI9703" s="14">
        <f t="shared" si="3568"/>
        <v>-44.888888888888857</v>
      </c>
      <c r="AJ9703" s="1751"/>
    </row>
    <row r="9704" spans="1:36" ht="32.25" customHeight="1">
      <c r="A9704" s="1731">
        <v>56</v>
      </c>
      <c r="B9704" s="3297" t="s">
        <v>5272</v>
      </c>
      <c r="C9704" s="98" t="s">
        <v>66</v>
      </c>
      <c r="D9704" s="99">
        <v>74.900000000000006</v>
      </c>
      <c r="E9704" s="1740">
        <v>2</v>
      </c>
      <c r="F9704" s="3289">
        <f t="shared" si="3569"/>
        <v>149.80000000000001</v>
      </c>
      <c r="G9704" s="91"/>
      <c r="H9704" s="1830">
        <f t="shared" si="3561"/>
        <v>0</v>
      </c>
      <c r="I9704" s="70"/>
      <c r="J9704" s="1740"/>
      <c r="K9704" s="1740"/>
      <c r="L9704" s="1740"/>
      <c r="M9704" s="1740"/>
      <c r="N9704" s="1554">
        <v>0</v>
      </c>
      <c r="O9704" s="1554">
        <v>0</v>
      </c>
      <c r="P9704" s="1554">
        <v>0</v>
      </c>
      <c r="Q9704" s="1740"/>
      <c r="R9704" s="3298"/>
      <c r="S9704" s="3298"/>
      <c r="T9704" s="3298"/>
      <c r="U9704" s="1740"/>
      <c r="V9704" s="1740"/>
      <c r="W9704" s="1740"/>
      <c r="X9704" s="1740"/>
      <c r="Y9704" s="1740"/>
      <c r="Z9704" s="1740"/>
      <c r="AA9704" s="1740"/>
      <c r="AB9704" s="1740"/>
      <c r="AC9704" s="1507">
        <f t="shared" si="3562"/>
        <v>2</v>
      </c>
      <c r="AD9704" s="1508">
        <f t="shared" si="3563"/>
        <v>149.80000000000001</v>
      </c>
      <c r="AE9704" s="14">
        <f t="shared" si="3564"/>
        <v>-1500.5666666666666</v>
      </c>
      <c r="AF9704" s="14">
        <f t="shared" si="3565"/>
        <v>0</v>
      </c>
      <c r="AG9704" s="14" t="e">
        <f t="shared" si="3566"/>
        <v>#DIV/0!</v>
      </c>
      <c r="AH9704" s="14" t="e">
        <f t="shared" si="3567"/>
        <v>#DIV/0!</v>
      </c>
      <c r="AI9704" s="14">
        <f t="shared" si="3568"/>
        <v>2</v>
      </c>
      <c r="AJ9704" s="1740"/>
    </row>
    <row r="9705" spans="1:36" ht="32.25" customHeight="1">
      <c r="A9705" s="1731">
        <v>57</v>
      </c>
      <c r="B9705" s="3297" t="s">
        <v>5275</v>
      </c>
      <c r="C9705" s="98" t="s">
        <v>66</v>
      </c>
      <c r="D9705" s="100">
        <v>13776.25</v>
      </c>
      <c r="E9705" s="1740">
        <v>2</v>
      </c>
      <c r="F9705" s="3289">
        <f t="shared" si="3569"/>
        <v>27552.5</v>
      </c>
      <c r="G9705" s="91"/>
      <c r="H9705" s="1830">
        <f t="shared" si="3561"/>
        <v>0</v>
      </c>
      <c r="I9705" s="70"/>
      <c r="J9705" s="1740"/>
      <c r="K9705" s="1740"/>
      <c r="L9705" s="1740"/>
      <c r="M9705" s="1740"/>
      <c r="N9705" s="1554">
        <v>0</v>
      </c>
      <c r="O9705" s="1554">
        <v>0</v>
      </c>
      <c r="P9705" s="1554">
        <v>0</v>
      </c>
      <c r="Q9705" s="1740"/>
      <c r="R9705" s="3298"/>
      <c r="S9705" s="3298"/>
      <c r="T9705" s="3298"/>
      <c r="U9705" s="1740"/>
      <c r="V9705" s="1740"/>
      <c r="W9705" s="1740"/>
      <c r="X9705" s="1740"/>
      <c r="Y9705" s="1740"/>
      <c r="Z9705" s="1740"/>
      <c r="AA9705" s="1740"/>
      <c r="AB9705" s="1740"/>
      <c r="AC9705" s="1507">
        <f t="shared" si="3562"/>
        <v>2</v>
      </c>
      <c r="AD9705" s="1508">
        <f t="shared" si="3563"/>
        <v>27552.5</v>
      </c>
      <c r="AE9705" s="14">
        <f t="shared" si="3564"/>
        <v>-1500.5666666666666</v>
      </c>
      <c r="AF9705" s="14">
        <f t="shared" si="3565"/>
        <v>0</v>
      </c>
      <c r="AG9705" s="14" t="e">
        <f t="shared" si="3566"/>
        <v>#DIV/0!</v>
      </c>
      <c r="AH9705" s="14" t="e">
        <f t="shared" si="3567"/>
        <v>#DIV/0!</v>
      </c>
      <c r="AI9705" s="14">
        <f t="shared" si="3568"/>
        <v>2</v>
      </c>
      <c r="AJ9705" s="1740"/>
    </row>
    <row r="9706" spans="1:36" ht="32.25" customHeight="1">
      <c r="A9706" s="1731">
        <v>58</v>
      </c>
      <c r="B9706" s="3297" t="s">
        <v>5276</v>
      </c>
      <c r="C9706" s="98" t="s">
        <v>66</v>
      </c>
      <c r="D9706" s="99">
        <v>58.85</v>
      </c>
      <c r="E9706" s="1740">
        <v>4</v>
      </c>
      <c r="F9706" s="3289">
        <f t="shared" si="3569"/>
        <v>235.4</v>
      </c>
      <c r="G9706" s="91"/>
      <c r="H9706" s="1830">
        <f t="shared" si="3561"/>
        <v>0</v>
      </c>
      <c r="I9706" s="70"/>
      <c r="J9706" s="1740"/>
      <c r="K9706" s="1740"/>
      <c r="L9706" s="1740"/>
      <c r="M9706" s="1740"/>
      <c r="N9706" s="1554">
        <v>0</v>
      </c>
      <c r="O9706" s="1554">
        <v>0</v>
      </c>
      <c r="P9706" s="1554">
        <v>0</v>
      </c>
      <c r="Q9706" s="1740"/>
      <c r="R9706" s="3298"/>
      <c r="S9706" s="3298"/>
      <c r="T9706" s="3298"/>
      <c r="U9706" s="1740"/>
      <c r="V9706" s="1740"/>
      <c r="W9706" s="1740"/>
      <c r="X9706" s="1740"/>
      <c r="Y9706" s="1740"/>
      <c r="Z9706" s="1740"/>
      <c r="AA9706" s="1740"/>
      <c r="AB9706" s="1740"/>
      <c r="AC9706" s="1507">
        <f t="shared" si="3562"/>
        <v>4</v>
      </c>
      <c r="AD9706" s="1508">
        <f t="shared" si="3563"/>
        <v>235.4</v>
      </c>
      <c r="AE9706" s="14">
        <f t="shared" si="3564"/>
        <v>-1500.5666666666666</v>
      </c>
      <c r="AF9706" s="14">
        <f t="shared" si="3565"/>
        <v>0</v>
      </c>
      <c r="AG9706" s="14" t="e">
        <f t="shared" si="3566"/>
        <v>#DIV/0!</v>
      </c>
      <c r="AH9706" s="14" t="e">
        <f t="shared" si="3567"/>
        <v>#DIV/0!</v>
      </c>
      <c r="AI9706" s="14">
        <f t="shared" si="3568"/>
        <v>4</v>
      </c>
      <c r="AJ9706" s="1740"/>
    </row>
    <row r="9707" spans="1:36" ht="32.25" customHeight="1">
      <c r="A9707" s="1731">
        <v>59</v>
      </c>
      <c r="B9707" s="3297" t="s">
        <v>5277</v>
      </c>
      <c r="C9707" s="98" t="s">
        <v>66</v>
      </c>
      <c r="D9707" s="101">
        <v>107</v>
      </c>
      <c r="E9707" s="1740">
        <v>8</v>
      </c>
      <c r="F9707" s="3289">
        <f t="shared" si="3569"/>
        <v>856</v>
      </c>
      <c r="G9707" s="91"/>
      <c r="H9707" s="1830">
        <f t="shared" si="3561"/>
        <v>0</v>
      </c>
      <c r="I9707" s="70"/>
      <c r="J9707" s="1740"/>
      <c r="K9707" s="1740"/>
      <c r="L9707" s="1740"/>
      <c r="M9707" s="1740"/>
      <c r="N9707" s="1554">
        <v>0</v>
      </c>
      <c r="O9707" s="1554">
        <v>0</v>
      </c>
      <c r="P9707" s="1554">
        <v>0</v>
      </c>
      <c r="Q9707" s="1740"/>
      <c r="R9707" s="3298"/>
      <c r="S9707" s="3298"/>
      <c r="T9707" s="3298"/>
      <c r="U9707" s="1740"/>
      <c r="V9707" s="1740"/>
      <c r="W9707" s="1740"/>
      <c r="X9707" s="1740"/>
      <c r="Y9707" s="1740"/>
      <c r="Z9707" s="1740"/>
      <c r="AA9707" s="1740"/>
      <c r="AB9707" s="1740"/>
      <c r="AC9707" s="1507">
        <f t="shared" si="3562"/>
        <v>8</v>
      </c>
      <c r="AD9707" s="1508">
        <f t="shared" si="3563"/>
        <v>856</v>
      </c>
      <c r="AE9707" s="14">
        <f t="shared" si="3564"/>
        <v>-1500.5666666666666</v>
      </c>
      <c r="AF9707" s="14">
        <f t="shared" si="3565"/>
        <v>0</v>
      </c>
      <c r="AG9707" s="14" t="e">
        <f t="shared" si="3566"/>
        <v>#DIV/0!</v>
      </c>
      <c r="AH9707" s="14" t="e">
        <f t="shared" si="3567"/>
        <v>#DIV/0!</v>
      </c>
      <c r="AI9707" s="14">
        <f t="shared" si="3568"/>
        <v>8</v>
      </c>
      <c r="AJ9707" s="1740"/>
    </row>
    <row r="9708" spans="1:36" ht="36" customHeight="1">
      <c r="A9708" s="1731">
        <v>60</v>
      </c>
      <c r="B9708" s="3297" t="s">
        <v>5278</v>
      </c>
      <c r="C9708" s="98" t="s">
        <v>66</v>
      </c>
      <c r="D9708" s="99">
        <v>20.064</v>
      </c>
      <c r="E9708" s="1740">
        <v>60</v>
      </c>
      <c r="F9708" s="3289">
        <f t="shared" si="3569"/>
        <v>1203.8399999999999</v>
      </c>
      <c r="G9708" s="91"/>
      <c r="H9708" s="1830">
        <f t="shared" si="3561"/>
        <v>0</v>
      </c>
      <c r="I9708" s="70"/>
      <c r="J9708" s="1740"/>
      <c r="K9708" s="1740"/>
      <c r="L9708" s="1740"/>
      <c r="M9708" s="1740"/>
      <c r="N9708" s="1554">
        <v>0</v>
      </c>
      <c r="O9708" s="1554">
        <v>0</v>
      </c>
      <c r="P9708" s="1554">
        <v>0</v>
      </c>
      <c r="Q9708" s="1740"/>
      <c r="R9708" s="3298"/>
      <c r="S9708" s="3298"/>
      <c r="T9708" s="3298"/>
      <c r="U9708" s="1740"/>
      <c r="V9708" s="1740"/>
      <c r="W9708" s="1740"/>
      <c r="X9708" s="1740"/>
      <c r="Y9708" s="1740"/>
      <c r="Z9708" s="1740"/>
      <c r="AA9708" s="1740"/>
      <c r="AB9708" s="1740"/>
      <c r="AC9708" s="1507">
        <f t="shared" si="3562"/>
        <v>60</v>
      </c>
      <c r="AD9708" s="1508">
        <f t="shared" si="3563"/>
        <v>1203.8399999999999</v>
      </c>
      <c r="AE9708" s="14">
        <f t="shared" si="3564"/>
        <v>-1500.5666666666666</v>
      </c>
      <c r="AF9708" s="14">
        <f t="shared" si="3565"/>
        <v>0</v>
      </c>
      <c r="AG9708" s="14" t="e">
        <f t="shared" si="3566"/>
        <v>#DIV/0!</v>
      </c>
      <c r="AH9708" s="14" t="e">
        <f t="shared" si="3567"/>
        <v>#DIV/0!</v>
      </c>
      <c r="AI9708" s="14">
        <f t="shared" si="3568"/>
        <v>60</v>
      </c>
      <c r="AJ9708" s="1740"/>
    </row>
    <row r="9709" spans="1:36" ht="36" customHeight="1">
      <c r="A9709" s="1731">
        <v>61</v>
      </c>
      <c r="B9709" s="3297" t="s">
        <v>5279</v>
      </c>
      <c r="C9709" s="98" t="s">
        <v>66</v>
      </c>
      <c r="D9709" s="99">
        <v>13.375</v>
      </c>
      <c r="E9709" s="1740">
        <v>12</v>
      </c>
      <c r="F9709" s="3289">
        <f t="shared" si="3569"/>
        <v>160.5</v>
      </c>
      <c r="G9709" s="91"/>
      <c r="H9709" s="1830">
        <f t="shared" si="3561"/>
        <v>0</v>
      </c>
      <c r="I9709" s="70"/>
      <c r="J9709" s="1740"/>
      <c r="K9709" s="1740"/>
      <c r="L9709" s="1740"/>
      <c r="M9709" s="1740"/>
      <c r="N9709" s="1554">
        <v>0</v>
      </c>
      <c r="O9709" s="1554">
        <v>0</v>
      </c>
      <c r="P9709" s="1554">
        <v>0</v>
      </c>
      <c r="Q9709" s="1740"/>
      <c r="R9709" s="3298"/>
      <c r="S9709" s="3298"/>
      <c r="T9709" s="3298"/>
      <c r="U9709" s="1740"/>
      <c r="V9709" s="1740"/>
      <c r="W9709" s="1740"/>
      <c r="X9709" s="1740"/>
      <c r="Y9709" s="1740"/>
      <c r="Z9709" s="1740"/>
      <c r="AA9709" s="1740"/>
      <c r="AB9709" s="1740"/>
      <c r="AC9709" s="1507">
        <f t="shared" si="3562"/>
        <v>12</v>
      </c>
      <c r="AD9709" s="1508">
        <f t="shared" si="3563"/>
        <v>160.5</v>
      </c>
      <c r="AE9709" s="14">
        <f t="shared" si="3564"/>
        <v>-1500.5666666666666</v>
      </c>
      <c r="AF9709" s="14">
        <f t="shared" si="3565"/>
        <v>0</v>
      </c>
      <c r="AG9709" s="14" t="e">
        <f t="shared" si="3566"/>
        <v>#DIV/0!</v>
      </c>
      <c r="AH9709" s="14" t="e">
        <f t="shared" si="3567"/>
        <v>#DIV/0!</v>
      </c>
      <c r="AI9709" s="14">
        <f t="shared" si="3568"/>
        <v>12</v>
      </c>
      <c r="AJ9709" s="1740"/>
    </row>
    <row r="9710" spans="1:36" ht="24" customHeight="1">
      <c r="A9710" s="1731">
        <v>62</v>
      </c>
      <c r="B9710" s="3297" t="s">
        <v>5280</v>
      </c>
      <c r="C9710" s="98" t="s">
        <v>66</v>
      </c>
      <c r="D9710" s="99">
        <v>48.15</v>
      </c>
      <c r="E9710" s="1740">
        <v>2</v>
      </c>
      <c r="F9710" s="3289">
        <f t="shared" si="3569"/>
        <v>96.3</v>
      </c>
      <c r="G9710" s="91"/>
      <c r="H9710" s="1830">
        <f t="shared" si="3561"/>
        <v>0</v>
      </c>
      <c r="I9710" s="70"/>
      <c r="J9710" s="1740"/>
      <c r="K9710" s="1740"/>
      <c r="L9710" s="1740"/>
      <c r="M9710" s="1740"/>
      <c r="N9710" s="1554">
        <v>0</v>
      </c>
      <c r="O9710" s="1554">
        <v>0</v>
      </c>
      <c r="P9710" s="1554">
        <v>0</v>
      </c>
      <c r="Q9710" s="1740"/>
      <c r="R9710" s="3298"/>
      <c r="S9710" s="3298"/>
      <c r="T9710" s="3298"/>
      <c r="U9710" s="1740"/>
      <c r="V9710" s="1740"/>
      <c r="W9710" s="1740"/>
      <c r="X9710" s="1740"/>
      <c r="Y9710" s="1740"/>
      <c r="Z9710" s="1740"/>
      <c r="AA9710" s="1740"/>
      <c r="AB9710" s="1740"/>
      <c r="AC9710" s="1507">
        <f t="shared" si="3562"/>
        <v>2</v>
      </c>
      <c r="AD9710" s="1508">
        <f t="shared" si="3563"/>
        <v>96.3</v>
      </c>
      <c r="AE9710" s="14">
        <f t="shared" si="3564"/>
        <v>-1500.5666666666666</v>
      </c>
      <c r="AF9710" s="14">
        <f t="shared" si="3565"/>
        <v>0</v>
      </c>
      <c r="AG9710" s="14" t="e">
        <f t="shared" si="3566"/>
        <v>#DIV/0!</v>
      </c>
      <c r="AH9710" s="14" t="e">
        <f t="shared" si="3567"/>
        <v>#DIV/0!</v>
      </c>
      <c r="AI9710" s="14">
        <f t="shared" si="3568"/>
        <v>2</v>
      </c>
      <c r="AJ9710" s="1740"/>
    </row>
    <row r="9711" spans="1:36" ht="24" customHeight="1">
      <c r="A9711" s="1731">
        <v>63</v>
      </c>
      <c r="B9711" s="3297" t="s">
        <v>5281</v>
      </c>
      <c r="C9711" s="98" t="s">
        <v>66</v>
      </c>
      <c r="D9711" s="99">
        <v>5.35</v>
      </c>
      <c r="E9711" s="1740">
        <v>200</v>
      </c>
      <c r="F9711" s="3289">
        <f t="shared" si="3569"/>
        <v>1070</v>
      </c>
      <c r="G9711" s="91"/>
      <c r="H9711" s="1830">
        <f t="shared" si="3561"/>
        <v>0</v>
      </c>
      <c r="I9711" s="70"/>
      <c r="J9711" s="1740"/>
      <c r="K9711" s="1740"/>
      <c r="L9711" s="1740"/>
      <c r="M9711" s="1740"/>
      <c r="N9711" s="1554">
        <v>0</v>
      </c>
      <c r="O9711" s="1554">
        <v>0</v>
      </c>
      <c r="P9711" s="1554">
        <v>0</v>
      </c>
      <c r="Q9711" s="1740"/>
      <c r="R9711" s="3298"/>
      <c r="S9711" s="3298"/>
      <c r="T9711" s="3298"/>
      <c r="U9711" s="1740"/>
      <c r="V9711" s="1740"/>
      <c r="W9711" s="1740"/>
      <c r="X9711" s="1740"/>
      <c r="Y9711" s="1740"/>
      <c r="Z9711" s="1740"/>
      <c r="AA9711" s="1740"/>
      <c r="AB9711" s="1740"/>
      <c r="AC9711" s="1507">
        <f t="shared" si="3562"/>
        <v>200</v>
      </c>
      <c r="AD9711" s="1508">
        <f t="shared" si="3563"/>
        <v>1070</v>
      </c>
      <c r="AE9711" s="14">
        <f t="shared" si="3564"/>
        <v>-1500.5666666666666</v>
      </c>
      <c r="AF9711" s="14">
        <f t="shared" si="3565"/>
        <v>0</v>
      </c>
      <c r="AG9711" s="14" t="e">
        <f t="shared" si="3566"/>
        <v>#DIV/0!</v>
      </c>
      <c r="AH9711" s="14" t="e">
        <f t="shared" si="3567"/>
        <v>#DIV/0!</v>
      </c>
      <c r="AI9711" s="14">
        <f t="shared" si="3568"/>
        <v>200</v>
      </c>
      <c r="AJ9711" s="1740"/>
    </row>
    <row r="9712" spans="1:36" ht="24" customHeight="1">
      <c r="A9712" s="1731">
        <v>64</v>
      </c>
      <c r="B9712" s="3297" t="s">
        <v>5282</v>
      </c>
      <c r="C9712" s="98" t="s">
        <v>66</v>
      </c>
      <c r="D9712" s="99">
        <v>5.35</v>
      </c>
      <c r="E9712" s="1740">
        <v>200</v>
      </c>
      <c r="F9712" s="3289">
        <f t="shared" si="3569"/>
        <v>1070</v>
      </c>
      <c r="G9712" s="91"/>
      <c r="H9712" s="1830">
        <f t="shared" si="3561"/>
        <v>0</v>
      </c>
      <c r="I9712" s="70"/>
      <c r="J9712" s="1740"/>
      <c r="K9712" s="1740"/>
      <c r="L9712" s="1740"/>
      <c r="M9712" s="1740"/>
      <c r="N9712" s="1554">
        <v>0</v>
      </c>
      <c r="O9712" s="1554">
        <v>0</v>
      </c>
      <c r="P9712" s="1554">
        <v>0</v>
      </c>
      <c r="Q9712" s="1740"/>
      <c r="R9712" s="3298"/>
      <c r="S9712" s="3298"/>
      <c r="T9712" s="3298"/>
      <c r="U9712" s="1740"/>
      <c r="V9712" s="1740"/>
      <c r="W9712" s="1740"/>
      <c r="X9712" s="1740"/>
      <c r="Y9712" s="1740"/>
      <c r="Z9712" s="1740"/>
      <c r="AA9712" s="1740"/>
      <c r="AB9712" s="1740"/>
      <c r="AC9712" s="1507">
        <f t="shared" si="3562"/>
        <v>200</v>
      </c>
      <c r="AD9712" s="1508">
        <f t="shared" si="3563"/>
        <v>1070</v>
      </c>
      <c r="AE9712" s="14">
        <f t="shared" si="3564"/>
        <v>-1500.5666666666666</v>
      </c>
      <c r="AF9712" s="14">
        <f t="shared" si="3565"/>
        <v>0</v>
      </c>
      <c r="AG9712" s="14" t="e">
        <f t="shared" si="3566"/>
        <v>#DIV/0!</v>
      </c>
      <c r="AH9712" s="14" t="e">
        <f t="shared" si="3567"/>
        <v>#DIV/0!</v>
      </c>
      <c r="AI9712" s="14">
        <f t="shared" si="3568"/>
        <v>200</v>
      </c>
      <c r="AJ9712" s="1740"/>
    </row>
    <row r="9713" spans="1:36" ht="24" customHeight="1">
      <c r="A9713" s="1731">
        <v>65</v>
      </c>
      <c r="B9713" s="3297" t="s">
        <v>5283</v>
      </c>
      <c r="C9713" s="98" t="s">
        <v>66</v>
      </c>
      <c r="D9713" s="102">
        <v>120.375</v>
      </c>
      <c r="E9713" s="1740">
        <v>8</v>
      </c>
      <c r="F9713" s="3289">
        <f t="shared" si="3569"/>
        <v>963</v>
      </c>
      <c r="G9713" s="91"/>
      <c r="H9713" s="1830">
        <f t="shared" si="3561"/>
        <v>0</v>
      </c>
      <c r="I9713" s="70"/>
      <c r="J9713" s="1740"/>
      <c r="K9713" s="1740"/>
      <c r="L9713" s="1740"/>
      <c r="M9713" s="1740"/>
      <c r="N9713" s="1554">
        <v>0</v>
      </c>
      <c r="O9713" s="1554">
        <v>0</v>
      </c>
      <c r="P9713" s="1554">
        <v>0</v>
      </c>
      <c r="Q9713" s="1740"/>
      <c r="R9713" s="3298"/>
      <c r="S9713" s="3298"/>
      <c r="T9713" s="3298"/>
      <c r="U9713" s="1740"/>
      <c r="V9713" s="1740"/>
      <c r="W9713" s="1740"/>
      <c r="X9713" s="1740"/>
      <c r="Y9713" s="1740"/>
      <c r="Z9713" s="1740"/>
      <c r="AA9713" s="1740"/>
      <c r="AB9713" s="1740"/>
      <c r="AC9713" s="1507">
        <f t="shared" si="3562"/>
        <v>8</v>
      </c>
      <c r="AD9713" s="1508">
        <f t="shared" si="3563"/>
        <v>963</v>
      </c>
      <c r="AE9713" s="14">
        <f t="shared" si="3564"/>
        <v>-1500.5666666666666</v>
      </c>
      <c r="AF9713" s="14">
        <f t="shared" si="3565"/>
        <v>0</v>
      </c>
      <c r="AG9713" s="14" t="e">
        <f t="shared" si="3566"/>
        <v>#DIV/0!</v>
      </c>
      <c r="AH9713" s="14" t="e">
        <f t="shared" si="3567"/>
        <v>#DIV/0!</v>
      </c>
      <c r="AI9713" s="14">
        <f t="shared" si="3568"/>
        <v>8</v>
      </c>
      <c r="AJ9713" s="1740"/>
    </row>
    <row r="9714" spans="1:36" ht="24" customHeight="1">
      <c r="A9714" s="1731">
        <v>66</v>
      </c>
      <c r="B9714" s="3297" t="s">
        <v>5284</v>
      </c>
      <c r="C9714" s="98" t="s">
        <v>66</v>
      </c>
      <c r="D9714" s="99">
        <v>96.3</v>
      </c>
      <c r="E9714" s="1740">
        <v>12</v>
      </c>
      <c r="F9714" s="3289">
        <f t="shared" si="3569"/>
        <v>1155.5999999999999</v>
      </c>
      <c r="G9714" s="91"/>
      <c r="H9714" s="1830">
        <f t="shared" si="3561"/>
        <v>0</v>
      </c>
      <c r="I9714" s="70"/>
      <c r="J9714" s="1740"/>
      <c r="K9714" s="1740"/>
      <c r="L9714" s="1740"/>
      <c r="M9714" s="1740"/>
      <c r="N9714" s="1554">
        <v>0</v>
      </c>
      <c r="O9714" s="1554">
        <v>0</v>
      </c>
      <c r="P9714" s="1554">
        <v>0</v>
      </c>
      <c r="Q9714" s="1740"/>
      <c r="R9714" s="3298"/>
      <c r="S9714" s="3298"/>
      <c r="T9714" s="3298"/>
      <c r="U9714" s="1740"/>
      <c r="V9714" s="1740"/>
      <c r="W9714" s="1740"/>
      <c r="X9714" s="1740"/>
      <c r="Y9714" s="1740"/>
      <c r="Z9714" s="1740"/>
      <c r="AA9714" s="1740"/>
      <c r="AB9714" s="1740"/>
      <c r="AC9714" s="1507">
        <f t="shared" si="3562"/>
        <v>12</v>
      </c>
      <c r="AD9714" s="1508">
        <f t="shared" si="3563"/>
        <v>1155.5999999999999</v>
      </c>
      <c r="AE9714" s="14">
        <f t="shared" si="3564"/>
        <v>-1500.5666666666666</v>
      </c>
      <c r="AF9714" s="14">
        <f t="shared" si="3565"/>
        <v>0</v>
      </c>
      <c r="AG9714" s="14" t="e">
        <f t="shared" si="3566"/>
        <v>#DIV/0!</v>
      </c>
      <c r="AH9714" s="14" t="e">
        <f t="shared" si="3567"/>
        <v>#DIV/0!</v>
      </c>
      <c r="AI9714" s="14">
        <f t="shared" si="3568"/>
        <v>12</v>
      </c>
      <c r="AJ9714" s="1740"/>
    </row>
    <row r="9715" spans="1:36" ht="41.25" customHeight="1">
      <c r="A9715" s="1731">
        <v>95</v>
      </c>
      <c r="B9715" s="3297" t="s">
        <v>5427</v>
      </c>
      <c r="C9715" s="98" t="s">
        <v>224</v>
      </c>
      <c r="D9715" s="102">
        <v>30.34</v>
      </c>
      <c r="E9715" s="1751">
        <v>104</v>
      </c>
      <c r="F9715" s="3289">
        <f t="shared" si="3569"/>
        <v>3155.36</v>
      </c>
      <c r="G9715" s="103"/>
      <c r="H9715" s="1830">
        <f t="shared" si="3561"/>
        <v>0</v>
      </c>
      <c r="I9715" s="70"/>
      <c r="J9715" s="1751"/>
      <c r="K9715" s="1751"/>
      <c r="L9715" s="1751"/>
      <c r="M9715" s="1751"/>
      <c r="N9715" s="3299">
        <v>58</v>
      </c>
      <c r="O9715" s="3299">
        <v>0</v>
      </c>
      <c r="P9715" s="3299">
        <v>22</v>
      </c>
      <c r="Q9715" s="1751"/>
      <c r="R9715" s="3300"/>
      <c r="S9715" s="3300"/>
      <c r="T9715" s="3300"/>
      <c r="U9715" s="1751"/>
      <c r="V9715" s="1751"/>
      <c r="W9715" s="3301"/>
      <c r="X9715" s="3301"/>
      <c r="Y9715" s="1751"/>
      <c r="Z9715" s="1751"/>
      <c r="AA9715" s="1751"/>
      <c r="AB9715" s="1751"/>
      <c r="AC9715" s="1507">
        <f t="shared" si="3562"/>
        <v>24</v>
      </c>
      <c r="AD9715" s="1508">
        <f t="shared" si="3563"/>
        <v>728.16</v>
      </c>
      <c r="AE9715" s="14">
        <f t="shared" si="3564"/>
        <v>-1500.5666666666666</v>
      </c>
      <c r="AF9715" s="14">
        <f t="shared" si="3565"/>
        <v>26.666666666666668</v>
      </c>
      <c r="AG9715" s="14">
        <f t="shared" si="3566"/>
        <v>0.89999999999999991</v>
      </c>
      <c r="AH9715" s="14">
        <f t="shared" si="3567"/>
        <v>1501.4666666666667</v>
      </c>
      <c r="AI9715" s="14">
        <f t="shared" si="3568"/>
        <v>40039.111111111109</v>
      </c>
      <c r="AJ9715" s="1751"/>
    </row>
    <row r="9716" spans="1:36" ht="36" customHeight="1">
      <c r="A9716" s="3302"/>
      <c r="B9716" s="3297" t="s">
        <v>6910</v>
      </c>
      <c r="C9716" s="3303" t="s">
        <v>181</v>
      </c>
      <c r="D9716" s="3304">
        <v>1</v>
      </c>
      <c r="E9716" s="1751">
        <v>900</v>
      </c>
      <c r="F9716" s="3289">
        <f t="shared" si="3569"/>
        <v>900</v>
      </c>
      <c r="G9716" s="1591"/>
      <c r="H9716" s="1830">
        <f t="shared" si="3561"/>
        <v>0</v>
      </c>
      <c r="I9716" s="3306"/>
      <c r="J9716" s="1751"/>
      <c r="K9716" s="1751"/>
      <c r="L9716" s="1751"/>
      <c r="M9716" s="1751"/>
      <c r="N9716" s="71">
        <v>200</v>
      </c>
      <c r="O9716" s="71">
        <v>300</v>
      </c>
      <c r="P9716" s="3299">
        <v>0</v>
      </c>
      <c r="Q9716" s="1751"/>
      <c r="R9716" s="3300"/>
      <c r="S9716" s="3300"/>
      <c r="T9716" s="3300"/>
      <c r="U9716" s="1751"/>
      <c r="V9716" s="1751"/>
      <c r="W9716" s="1751"/>
      <c r="X9716" s="69"/>
      <c r="Y9716" s="69"/>
      <c r="Z9716" s="1751"/>
      <c r="AA9716" s="1751"/>
      <c r="AB9716" s="1751"/>
      <c r="AC9716" s="1507">
        <f t="shared" si="3562"/>
        <v>400</v>
      </c>
      <c r="AD9716" s="1508">
        <f t="shared" si="3563"/>
        <v>400</v>
      </c>
      <c r="AE9716" s="14">
        <f t="shared" si="3564"/>
        <v>-1500.5666666666666</v>
      </c>
      <c r="AF9716" s="14">
        <f t="shared" si="3565"/>
        <v>166.66666666666666</v>
      </c>
      <c r="AG9716" s="14">
        <f t="shared" si="3566"/>
        <v>2.4000000000000004</v>
      </c>
      <c r="AH9716" s="14">
        <f t="shared" si="3567"/>
        <v>1502.9666666666667</v>
      </c>
      <c r="AI9716" s="14">
        <f t="shared" si="3568"/>
        <v>250494.44444444441</v>
      </c>
      <c r="AJ9716" s="1751"/>
    </row>
    <row r="9717" spans="1:36" ht="36" customHeight="1">
      <c r="A9717" s="3302"/>
      <c r="B9717" s="3297" t="s">
        <v>6911</v>
      </c>
      <c r="C9717" s="3303" t="s">
        <v>181</v>
      </c>
      <c r="D9717" s="3304">
        <v>1</v>
      </c>
      <c r="E9717" s="1751">
        <v>900</v>
      </c>
      <c r="F9717" s="3289">
        <f t="shared" si="3569"/>
        <v>900</v>
      </c>
      <c r="G9717" s="1591"/>
      <c r="H9717" s="1830">
        <f t="shared" si="3561"/>
        <v>0</v>
      </c>
      <c r="I9717" s="3306"/>
      <c r="J9717" s="1751"/>
      <c r="K9717" s="1751"/>
      <c r="L9717" s="1751"/>
      <c r="M9717" s="1751"/>
      <c r="N9717" s="71">
        <v>200</v>
      </c>
      <c r="O9717" s="71">
        <v>300</v>
      </c>
      <c r="P9717" s="3299">
        <v>200</v>
      </c>
      <c r="Q9717" s="1751"/>
      <c r="R9717" s="3300"/>
      <c r="S9717" s="3300"/>
      <c r="T9717" s="3300"/>
      <c r="U9717" s="1751"/>
      <c r="V9717" s="1751"/>
      <c r="W9717" s="1751"/>
      <c r="X9717" s="69"/>
      <c r="Y9717" s="69"/>
      <c r="Z9717" s="1751"/>
      <c r="AA9717" s="1751"/>
      <c r="AB9717" s="1751"/>
      <c r="AC9717" s="1507">
        <f t="shared" si="3562"/>
        <v>200</v>
      </c>
      <c r="AD9717" s="1508">
        <f t="shared" si="3563"/>
        <v>200</v>
      </c>
      <c r="AE9717" s="14">
        <f t="shared" si="3564"/>
        <v>-1500.5666666666666</v>
      </c>
      <c r="AF9717" s="14">
        <f t="shared" si="3565"/>
        <v>233.33333333333334</v>
      </c>
      <c r="AG9717" s="14">
        <f t="shared" si="3566"/>
        <v>0.8571428571428571</v>
      </c>
      <c r="AH9717" s="14">
        <f t="shared" si="3567"/>
        <v>1501.4238095238095</v>
      </c>
      <c r="AI9717" s="14">
        <f t="shared" si="3568"/>
        <v>350332.22222222225</v>
      </c>
      <c r="AJ9717" s="1751"/>
    </row>
    <row r="9718" spans="1:36" ht="50.25" customHeight="1">
      <c r="A9718" s="3302"/>
      <c r="B9718" s="3297" t="s">
        <v>6926</v>
      </c>
      <c r="C9718" s="3303" t="s">
        <v>181</v>
      </c>
      <c r="D9718" s="3304">
        <v>1</v>
      </c>
      <c r="E9718" s="1751">
        <v>2000</v>
      </c>
      <c r="F9718" s="3289">
        <f t="shared" si="3569"/>
        <v>2000</v>
      </c>
      <c r="G9718" s="1591"/>
      <c r="H9718" s="1830">
        <f t="shared" ref="H9718:H9726" si="3570">D9718*G9718</f>
        <v>0</v>
      </c>
      <c r="I9718" s="70"/>
      <c r="J9718" s="1751"/>
      <c r="K9718" s="1751"/>
      <c r="L9718" s="1751"/>
      <c r="M9718" s="1751"/>
      <c r="N9718" s="71">
        <v>500</v>
      </c>
      <c r="O9718" s="3299">
        <v>700</v>
      </c>
      <c r="P9718" s="3299">
        <v>400</v>
      </c>
      <c r="Q9718" s="1751"/>
      <c r="R9718" s="3300"/>
      <c r="S9718" s="3300"/>
      <c r="T9718" s="3300"/>
      <c r="U9718" s="1751"/>
      <c r="V9718" s="1751"/>
      <c r="W9718" s="1751"/>
      <c r="X9718" s="69"/>
      <c r="Y9718" s="69"/>
      <c r="Z9718" s="1751"/>
      <c r="AA9718" s="1751"/>
      <c r="AB9718" s="1751"/>
      <c r="AC9718" s="1507">
        <f t="shared" ref="AC9718:AC9726" si="3571">E9718+G9718-N9718-O9718-AA9718-P9718-Q9718-R9718-S9718-T9718-U9718-V9718-W9718-X9718-Y9718</f>
        <v>400</v>
      </c>
      <c r="AD9718" s="1508">
        <f t="shared" ref="AD9718:AD9726" si="3572">D9718*AC9718</f>
        <v>400</v>
      </c>
      <c r="AE9718" s="14">
        <f t="shared" ref="AE9718:AE9726" si="3573">(J9718-"01.04.2023")/30</f>
        <v>-1500.5666666666666</v>
      </c>
      <c r="AF9718" s="14">
        <f t="shared" ref="AF9718:AF9726" si="3574">(N9718+O9718+P9718+Q9718+R9718+S9718+T9718+U9718+V9718+W9718+X9718+Y9718)/3</f>
        <v>533.33333333333337</v>
      </c>
      <c r="AG9718" s="14">
        <f t="shared" ref="AG9718:AG9726" si="3575">AC9718/AF9718</f>
        <v>0.75</v>
      </c>
      <c r="AH9718" s="14">
        <f t="shared" ref="AH9718:AH9726" si="3576">AG9718-AE9718</f>
        <v>1501.3166666666666</v>
      </c>
      <c r="AI9718" s="14">
        <f t="shared" ref="AI9718:AI9726" si="3577">AC9718-(AE9718*AF9718)</f>
        <v>800702.22222222225</v>
      </c>
      <c r="AJ9718" s="1751"/>
    </row>
    <row r="9719" spans="1:36" ht="36.75" customHeight="1">
      <c r="A9719" s="3302"/>
      <c r="B9719" s="3297" t="s">
        <v>6915</v>
      </c>
      <c r="C9719" s="3303" t="s">
        <v>181</v>
      </c>
      <c r="D9719" s="3304">
        <v>1</v>
      </c>
      <c r="E9719" s="1751">
        <v>1800</v>
      </c>
      <c r="F9719" s="3289">
        <f t="shared" si="3569"/>
        <v>1800</v>
      </c>
      <c r="G9719" s="1591"/>
      <c r="H9719" s="1830">
        <f t="shared" si="3570"/>
        <v>0</v>
      </c>
      <c r="I9719" s="70"/>
      <c r="J9719" s="1751"/>
      <c r="K9719" s="1751"/>
      <c r="L9719" s="1751"/>
      <c r="M9719" s="1751"/>
      <c r="N9719" s="71">
        <v>400</v>
      </c>
      <c r="O9719" s="3299">
        <v>700</v>
      </c>
      <c r="P9719" s="3299">
        <v>300</v>
      </c>
      <c r="Q9719" s="1751"/>
      <c r="R9719" s="3300"/>
      <c r="S9719" s="3300"/>
      <c r="T9719" s="3300"/>
      <c r="U9719" s="1751"/>
      <c r="V9719" s="1751"/>
      <c r="W9719" s="1751"/>
      <c r="X9719" s="69"/>
      <c r="Y9719" s="69"/>
      <c r="Z9719" s="1751"/>
      <c r="AA9719" s="1751"/>
      <c r="AB9719" s="1751"/>
      <c r="AC9719" s="1507">
        <f t="shared" si="3571"/>
        <v>400</v>
      </c>
      <c r="AD9719" s="1508">
        <f t="shared" si="3572"/>
        <v>400</v>
      </c>
      <c r="AE9719" s="14">
        <f t="shared" si="3573"/>
        <v>-1500.5666666666666</v>
      </c>
      <c r="AF9719" s="14">
        <f t="shared" si="3574"/>
        <v>466.66666666666669</v>
      </c>
      <c r="AG9719" s="14">
        <f t="shared" si="3575"/>
        <v>0.8571428571428571</v>
      </c>
      <c r="AH9719" s="14">
        <f t="shared" si="3576"/>
        <v>1501.4238095238095</v>
      </c>
      <c r="AI9719" s="14">
        <f t="shared" si="3577"/>
        <v>700664.4444444445</v>
      </c>
      <c r="AJ9719" s="1751"/>
    </row>
    <row r="9720" spans="1:36" ht="36.75" customHeight="1">
      <c r="A9720" s="3307"/>
      <c r="B9720" s="3308" t="s">
        <v>9553</v>
      </c>
      <c r="C9720" s="3309" t="s">
        <v>177</v>
      </c>
      <c r="D9720" s="3304">
        <v>1</v>
      </c>
      <c r="E9720" s="1740"/>
      <c r="F9720" s="2483"/>
      <c r="G9720" s="3310">
        <v>6000</v>
      </c>
      <c r="H9720" s="3260">
        <f t="shared" si="3570"/>
        <v>6000</v>
      </c>
      <c r="I9720" s="3311">
        <v>44986</v>
      </c>
      <c r="J9720" s="1740"/>
      <c r="K9720" s="1740"/>
      <c r="L9720" s="1740"/>
      <c r="M9720" s="1740"/>
      <c r="N9720" s="71"/>
      <c r="O9720" s="71"/>
      <c r="P9720" s="3240">
        <v>4500</v>
      </c>
      <c r="Q9720" s="1740"/>
      <c r="R9720" s="3298"/>
      <c r="S9720" s="3298"/>
      <c r="T9720" s="3298"/>
      <c r="U9720" s="1740"/>
      <c r="V9720" s="1740"/>
      <c r="W9720" s="1740"/>
      <c r="X9720" s="69"/>
      <c r="Y9720" s="69"/>
      <c r="Z9720" s="1740"/>
      <c r="AA9720" s="1740"/>
      <c r="AB9720" s="1740"/>
      <c r="AC9720" s="1507">
        <f t="shared" si="3571"/>
        <v>1500</v>
      </c>
      <c r="AD9720" s="1508">
        <f t="shared" si="3572"/>
        <v>1500</v>
      </c>
      <c r="AE9720" s="14">
        <f t="shared" si="3573"/>
        <v>-1500.5666666666666</v>
      </c>
      <c r="AF9720" s="14">
        <f t="shared" si="3574"/>
        <v>1500</v>
      </c>
      <c r="AG9720" s="14">
        <f t="shared" si="3575"/>
        <v>1</v>
      </c>
      <c r="AH9720" s="14">
        <f t="shared" si="3576"/>
        <v>1501.5666666666666</v>
      </c>
      <c r="AI9720" s="14">
        <f t="shared" si="3577"/>
        <v>2252350</v>
      </c>
      <c r="AJ9720" s="1740"/>
    </row>
    <row r="9721" spans="1:36" ht="36.75" customHeight="1">
      <c r="A9721" s="3307"/>
      <c r="B9721" s="3308" t="s">
        <v>9554</v>
      </c>
      <c r="C9721" s="3309" t="s">
        <v>177</v>
      </c>
      <c r="D9721" s="3304">
        <v>1</v>
      </c>
      <c r="E9721" s="1740"/>
      <c r="F9721" s="2483"/>
      <c r="G9721" s="3310">
        <v>4100</v>
      </c>
      <c r="H9721" s="3260">
        <f t="shared" si="3570"/>
        <v>4100</v>
      </c>
      <c r="I9721" s="3311">
        <v>44986</v>
      </c>
      <c r="J9721" s="1740"/>
      <c r="K9721" s="1740"/>
      <c r="L9721" s="1740"/>
      <c r="M9721" s="1740"/>
      <c r="N9721" s="71"/>
      <c r="O9721" s="71"/>
      <c r="P9721" s="3240">
        <v>3100</v>
      </c>
      <c r="Q9721" s="1740"/>
      <c r="R9721" s="3298"/>
      <c r="S9721" s="3298"/>
      <c r="T9721" s="3298"/>
      <c r="U9721" s="1740"/>
      <c r="V9721" s="1740"/>
      <c r="W9721" s="1740"/>
      <c r="X9721" s="69"/>
      <c r="Y9721" s="69"/>
      <c r="Z9721" s="1740"/>
      <c r="AA9721" s="1740"/>
      <c r="AB9721" s="1740"/>
      <c r="AC9721" s="1507">
        <f t="shared" si="3571"/>
        <v>1000</v>
      </c>
      <c r="AD9721" s="1508">
        <f t="shared" si="3572"/>
        <v>1000</v>
      </c>
      <c r="AE9721" s="14">
        <f t="shared" si="3573"/>
        <v>-1500.5666666666666</v>
      </c>
      <c r="AF9721" s="14">
        <f t="shared" si="3574"/>
        <v>1033.3333333333333</v>
      </c>
      <c r="AG9721" s="14">
        <f t="shared" si="3575"/>
        <v>0.967741935483871</v>
      </c>
      <c r="AH9721" s="14">
        <f t="shared" si="3576"/>
        <v>1501.5344086021505</v>
      </c>
      <c r="AI9721" s="14">
        <f t="shared" si="3577"/>
        <v>1551585.5555555553</v>
      </c>
      <c r="AJ9721" s="1740"/>
    </row>
    <row r="9722" spans="1:36" ht="48" customHeight="1">
      <c r="A9722" s="3307"/>
      <c r="B9722" s="3308" t="s">
        <v>9583</v>
      </c>
      <c r="C9722" s="3303" t="s">
        <v>66</v>
      </c>
      <c r="D9722" s="3304">
        <v>1</v>
      </c>
      <c r="E9722" s="1740"/>
      <c r="F9722" s="2483"/>
      <c r="G9722" s="3310">
        <v>1</v>
      </c>
      <c r="H9722" s="3260">
        <f t="shared" si="3570"/>
        <v>1</v>
      </c>
      <c r="I9722" s="3311">
        <v>45001</v>
      </c>
      <c r="J9722" s="1740"/>
      <c r="K9722" s="1740"/>
      <c r="L9722" s="1740"/>
      <c r="M9722" s="1740"/>
      <c r="N9722" s="71"/>
      <c r="O9722" s="71"/>
      <c r="P9722" s="3240">
        <v>0</v>
      </c>
      <c r="Q9722" s="1740"/>
      <c r="R9722" s="3298"/>
      <c r="S9722" s="3298"/>
      <c r="T9722" s="3298"/>
      <c r="U9722" s="1740"/>
      <c r="V9722" s="1740"/>
      <c r="W9722" s="1740"/>
      <c r="X9722" s="69"/>
      <c r="Y9722" s="69"/>
      <c r="Z9722" s="1740"/>
      <c r="AA9722" s="1740"/>
      <c r="AB9722" s="1740"/>
      <c r="AC9722" s="1507">
        <f t="shared" si="3571"/>
        <v>1</v>
      </c>
      <c r="AD9722" s="1508">
        <f t="shared" si="3572"/>
        <v>1</v>
      </c>
      <c r="AE9722" s="14">
        <f t="shared" si="3573"/>
        <v>-1500.5666666666666</v>
      </c>
      <c r="AF9722" s="14">
        <f t="shared" si="3574"/>
        <v>0</v>
      </c>
      <c r="AG9722" s="14" t="e">
        <f t="shared" si="3575"/>
        <v>#DIV/0!</v>
      </c>
      <c r="AH9722" s="14" t="e">
        <f t="shared" si="3576"/>
        <v>#DIV/0!</v>
      </c>
      <c r="AI9722" s="14">
        <f t="shared" si="3577"/>
        <v>1</v>
      </c>
      <c r="AJ9722" s="1740"/>
    </row>
    <row r="9723" spans="1:36" ht="33" customHeight="1">
      <c r="A9723" s="3307"/>
      <c r="B9723" s="3308" t="s">
        <v>9577</v>
      </c>
      <c r="C9723" s="3303" t="s">
        <v>66</v>
      </c>
      <c r="D9723" s="3304">
        <v>1</v>
      </c>
      <c r="E9723" s="1740"/>
      <c r="F9723" s="2483"/>
      <c r="G9723" s="3310">
        <v>1</v>
      </c>
      <c r="H9723" s="3260">
        <f t="shared" si="3570"/>
        <v>1</v>
      </c>
      <c r="I9723" s="3311">
        <v>45001</v>
      </c>
      <c r="J9723" s="1740"/>
      <c r="K9723" s="1740"/>
      <c r="L9723" s="1740"/>
      <c r="M9723" s="1740"/>
      <c r="N9723" s="71"/>
      <c r="O9723" s="71"/>
      <c r="P9723" s="3240">
        <v>0</v>
      </c>
      <c r="Q9723" s="1740"/>
      <c r="R9723" s="3298"/>
      <c r="S9723" s="3298"/>
      <c r="T9723" s="3298"/>
      <c r="U9723" s="1740"/>
      <c r="V9723" s="1740"/>
      <c r="W9723" s="1740"/>
      <c r="X9723" s="69"/>
      <c r="Y9723" s="69"/>
      <c r="Z9723" s="1740"/>
      <c r="AA9723" s="1740"/>
      <c r="AB9723" s="1740"/>
      <c r="AC9723" s="1507">
        <f t="shared" si="3571"/>
        <v>1</v>
      </c>
      <c r="AD9723" s="1508">
        <f t="shared" si="3572"/>
        <v>1</v>
      </c>
      <c r="AE9723" s="14">
        <f t="shared" si="3573"/>
        <v>-1500.5666666666666</v>
      </c>
      <c r="AF9723" s="14">
        <f t="shared" si="3574"/>
        <v>0</v>
      </c>
      <c r="AG9723" s="14" t="e">
        <f t="shared" si="3575"/>
        <v>#DIV/0!</v>
      </c>
      <c r="AH9723" s="14" t="e">
        <f t="shared" si="3576"/>
        <v>#DIV/0!</v>
      </c>
      <c r="AI9723" s="14">
        <f t="shared" si="3577"/>
        <v>1</v>
      </c>
      <c r="AJ9723" s="1740"/>
    </row>
    <row r="9724" spans="1:36" ht="33" customHeight="1">
      <c r="A9724" s="3307"/>
      <c r="B9724" s="3308" t="s">
        <v>9584</v>
      </c>
      <c r="C9724" s="3303" t="s">
        <v>66</v>
      </c>
      <c r="D9724" s="3304">
        <v>1</v>
      </c>
      <c r="E9724" s="1740"/>
      <c r="F9724" s="2483"/>
      <c r="G9724" s="3310">
        <v>1</v>
      </c>
      <c r="H9724" s="3260">
        <f t="shared" si="3570"/>
        <v>1</v>
      </c>
      <c r="I9724" s="3311">
        <v>45001</v>
      </c>
      <c r="J9724" s="1740"/>
      <c r="K9724" s="1740"/>
      <c r="L9724" s="1740"/>
      <c r="M9724" s="1740"/>
      <c r="N9724" s="71"/>
      <c r="O9724" s="71"/>
      <c r="P9724" s="3240">
        <v>0</v>
      </c>
      <c r="Q9724" s="1740"/>
      <c r="R9724" s="3298"/>
      <c r="S9724" s="3298"/>
      <c r="T9724" s="3298"/>
      <c r="U9724" s="1740"/>
      <c r="V9724" s="1740"/>
      <c r="W9724" s="1740"/>
      <c r="X9724" s="69"/>
      <c r="Y9724" s="69"/>
      <c r="Z9724" s="1740"/>
      <c r="AA9724" s="1740"/>
      <c r="AB9724" s="1740"/>
      <c r="AC9724" s="1507">
        <f t="shared" si="3571"/>
        <v>1</v>
      </c>
      <c r="AD9724" s="1508">
        <f t="shared" si="3572"/>
        <v>1</v>
      </c>
      <c r="AE9724" s="14">
        <f t="shared" si="3573"/>
        <v>-1500.5666666666666</v>
      </c>
      <c r="AF9724" s="14">
        <f t="shared" si="3574"/>
        <v>0</v>
      </c>
      <c r="AG9724" s="14" t="e">
        <f t="shared" si="3575"/>
        <v>#DIV/0!</v>
      </c>
      <c r="AH9724" s="14" t="e">
        <f t="shared" si="3576"/>
        <v>#DIV/0!</v>
      </c>
      <c r="AI9724" s="14">
        <f t="shared" si="3577"/>
        <v>1</v>
      </c>
      <c r="AJ9724" s="1740"/>
    </row>
    <row r="9725" spans="1:36" ht="33" customHeight="1">
      <c r="A9725" s="3307"/>
      <c r="B9725" s="3308" t="s">
        <v>9093</v>
      </c>
      <c r="C9725" s="3303" t="s">
        <v>66</v>
      </c>
      <c r="D9725" s="3304">
        <v>1</v>
      </c>
      <c r="E9725" s="1740"/>
      <c r="F9725" s="2483"/>
      <c r="G9725" s="3310">
        <v>1800</v>
      </c>
      <c r="H9725" s="3260">
        <f t="shared" si="3570"/>
        <v>1800</v>
      </c>
      <c r="I9725" s="3311">
        <v>45001</v>
      </c>
      <c r="J9725" s="1740"/>
      <c r="K9725" s="1740"/>
      <c r="L9725" s="1740"/>
      <c r="M9725" s="1740"/>
      <c r="N9725" s="71"/>
      <c r="O9725" s="71"/>
      <c r="P9725" s="3240">
        <v>750</v>
      </c>
      <c r="Q9725" s="1740"/>
      <c r="R9725" s="3298"/>
      <c r="S9725" s="3298"/>
      <c r="T9725" s="3298"/>
      <c r="U9725" s="1740"/>
      <c r="V9725" s="1740"/>
      <c r="W9725" s="1740"/>
      <c r="X9725" s="69"/>
      <c r="Y9725" s="69"/>
      <c r="Z9725" s="1740"/>
      <c r="AA9725" s="1740"/>
      <c r="AB9725" s="1740"/>
      <c r="AC9725" s="1507">
        <f t="shared" si="3571"/>
        <v>1050</v>
      </c>
      <c r="AD9725" s="1508">
        <f t="shared" si="3572"/>
        <v>1050</v>
      </c>
      <c r="AE9725" s="14">
        <f t="shared" si="3573"/>
        <v>-1500.5666666666666</v>
      </c>
      <c r="AF9725" s="14">
        <f t="shared" si="3574"/>
        <v>250</v>
      </c>
      <c r="AG9725" s="14">
        <f t="shared" si="3575"/>
        <v>4.2</v>
      </c>
      <c r="AH9725" s="14">
        <f t="shared" si="3576"/>
        <v>1504.7666666666667</v>
      </c>
      <c r="AI9725" s="14">
        <f t="shared" si="3577"/>
        <v>376191.66666666663</v>
      </c>
      <c r="AJ9725" s="1740"/>
    </row>
    <row r="9726" spans="1:36" ht="33" customHeight="1">
      <c r="A9726" s="3307"/>
      <c r="B9726" s="3308" t="s">
        <v>9585</v>
      </c>
      <c r="C9726" s="3303" t="s">
        <v>66</v>
      </c>
      <c r="D9726" s="3304">
        <v>1</v>
      </c>
      <c r="E9726" s="1740"/>
      <c r="F9726" s="2483"/>
      <c r="G9726" s="3310">
        <v>180</v>
      </c>
      <c r="H9726" s="3260">
        <f t="shared" si="3570"/>
        <v>180</v>
      </c>
      <c r="I9726" s="3311">
        <v>45001</v>
      </c>
      <c r="J9726" s="1740"/>
      <c r="K9726" s="1740"/>
      <c r="L9726" s="1740"/>
      <c r="M9726" s="1740"/>
      <c r="N9726" s="3305"/>
      <c r="O9726" s="69"/>
      <c r="P9726" s="3240">
        <v>85</v>
      </c>
      <c r="Q9726" s="1740"/>
      <c r="R9726" s="3298"/>
      <c r="S9726" s="3298"/>
      <c r="T9726" s="3298"/>
      <c r="U9726" s="1740"/>
      <c r="V9726" s="1740"/>
      <c r="W9726" s="1740"/>
      <c r="X9726" s="69"/>
      <c r="Y9726" s="69"/>
      <c r="Z9726" s="1740"/>
      <c r="AA9726" s="1740"/>
      <c r="AB9726" s="1740"/>
      <c r="AC9726" s="1507">
        <f t="shared" si="3571"/>
        <v>95</v>
      </c>
      <c r="AD9726" s="1508">
        <f t="shared" si="3572"/>
        <v>95</v>
      </c>
      <c r="AE9726" s="14">
        <f t="shared" si="3573"/>
        <v>-1500.5666666666666</v>
      </c>
      <c r="AF9726" s="14">
        <f t="shared" si="3574"/>
        <v>28.333333333333332</v>
      </c>
      <c r="AG9726" s="14">
        <f t="shared" si="3575"/>
        <v>3.3529411764705883</v>
      </c>
      <c r="AH9726" s="14">
        <f t="shared" si="3576"/>
        <v>1503.9196078431371</v>
      </c>
      <c r="AI9726" s="14">
        <f t="shared" si="3577"/>
        <v>42611.055555555555</v>
      </c>
      <c r="AJ9726" s="1740"/>
    </row>
    <row r="9727" spans="1:36">
      <c r="A9727" s="4561" t="s">
        <v>922</v>
      </c>
      <c r="B9727" s="4562"/>
      <c r="C9727" s="4562"/>
      <c r="D9727" s="4562"/>
      <c r="E9727" s="4562"/>
      <c r="F9727" s="4562"/>
      <c r="G9727" s="4562"/>
      <c r="H9727" s="4562"/>
      <c r="I9727" s="4562"/>
      <c r="J9727" s="4562"/>
      <c r="K9727" s="4562"/>
      <c r="L9727" s="4562"/>
      <c r="M9727" s="4562"/>
      <c r="N9727" s="4562"/>
      <c r="O9727" s="4562"/>
      <c r="P9727" s="4562"/>
      <c r="Q9727" s="4562"/>
      <c r="R9727" s="4562"/>
      <c r="S9727" s="4562"/>
      <c r="T9727" s="4562"/>
      <c r="U9727" s="4562"/>
      <c r="V9727" s="4562"/>
      <c r="W9727" s="4562"/>
      <c r="X9727" s="4562"/>
      <c r="Y9727" s="4562"/>
      <c r="Z9727" s="4562"/>
      <c r="AA9727" s="4562"/>
      <c r="AB9727" s="4562"/>
      <c r="AC9727" s="4562"/>
      <c r="AD9727" s="4562"/>
      <c r="AE9727" s="4562"/>
      <c r="AF9727" s="4562"/>
      <c r="AG9727" s="4562"/>
      <c r="AH9727" s="4562"/>
      <c r="AI9727" s="4562"/>
      <c r="AJ9727" s="4563"/>
    </row>
    <row r="9728" spans="1:36" ht="15.75" customHeight="1">
      <c r="A9728" s="4226" t="s">
        <v>19</v>
      </c>
      <c r="B9728" s="4226"/>
      <c r="C9728" s="4226"/>
      <c r="D9728" s="4226"/>
      <c r="E9728" s="4226"/>
      <c r="F9728" s="4226"/>
      <c r="G9728" s="4226"/>
      <c r="H9728" s="4226"/>
      <c r="I9728" s="4226"/>
      <c r="J9728" s="4226"/>
      <c r="K9728" s="4226"/>
      <c r="L9728" s="4226"/>
      <c r="M9728" s="4226"/>
      <c r="N9728" s="4226"/>
      <c r="O9728" s="4226"/>
      <c r="P9728" s="4226"/>
      <c r="Q9728" s="4226"/>
      <c r="R9728" s="4226"/>
      <c r="S9728" s="4226"/>
      <c r="T9728" s="4226"/>
      <c r="U9728" s="4226"/>
      <c r="V9728" s="4226"/>
      <c r="W9728" s="4226"/>
      <c r="X9728" s="4226"/>
      <c r="Y9728" s="4226"/>
      <c r="Z9728" s="4226"/>
      <c r="AA9728" s="4226"/>
      <c r="AB9728" s="4226"/>
      <c r="AC9728" s="4226"/>
      <c r="AD9728" s="4226"/>
      <c r="AE9728" s="4226"/>
      <c r="AF9728" s="4226"/>
      <c r="AG9728" s="4226"/>
      <c r="AH9728" s="4226"/>
      <c r="AI9728" s="4226"/>
      <c r="AJ9728" s="1432"/>
    </row>
    <row r="9729" spans="1:37" ht="15.75">
      <c r="A9729" s="4300" t="s">
        <v>10146</v>
      </c>
      <c r="B9729" s="4300"/>
      <c r="C9729" s="4300"/>
      <c r="D9729" s="4300"/>
      <c r="E9729" s="4300"/>
      <c r="F9729" s="4300"/>
      <c r="G9729" s="4300"/>
      <c r="H9729" s="4300"/>
      <c r="I9729" s="4300"/>
      <c r="J9729" s="4300"/>
      <c r="K9729" s="4300"/>
      <c r="L9729" s="4300"/>
      <c r="M9729" s="4300"/>
      <c r="N9729" s="4300"/>
      <c r="O9729" s="4300"/>
      <c r="P9729" s="4300"/>
      <c r="Q9729" s="4300"/>
      <c r="R9729" s="4300"/>
      <c r="S9729" s="4300"/>
      <c r="T9729" s="4300"/>
      <c r="U9729" s="4300"/>
      <c r="V9729" s="4300"/>
      <c r="W9729" s="4300"/>
      <c r="X9729" s="4300"/>
      <c r="Y9729" s="4300"/>
      <c r="Z9729" s="4300"/>
      <c r="AA9729" s="4300"/>
      <c r="AB9729" s="4300"/>
      <c r="AC9729" s="4300"/>
      <c r="AD9729" s="4300"/>
      <c r="AE9729" s="4300"/>
      <c r="AF9729" s="4300"/>
      <c r="AG9729" s="4300"/>
      <c r="AH9729" s="4300"/>
      <c r="AI9729" s="4300"/>
      <c r="AJ9729" s="3182"/>
    </row>
    <row r="9730" spans="1:37" ht="15.75">
      <c r="A9730" s="1012">
        <v>1</v>
      </c>
      <c r="B9730" s="982" t="s">
        <v>760</v>
      </c>
      <c r="C9730" s="980" t="s">
        <v>127</v>
      </c>
      <c r="D9730" s="1029">
        <v>934.9</v>
      </c>
      <c r="E9730" s="1019">
        <v>17</v>
      </c>
      <c r="F9730" s="1036">
        <f t="shared" ref="F9730:F9735" si="3578">D9730*E9730</f>
        <v>15893.3</v>
      </c>
      <c r="G9730" s="1019"/>
      <c r="H9730" s="1029"/>
      <c r="I9730" s="975">
        <v>44428</v>
      </c>
      <c r="J9730" s="994" t="s">
        <v>132</v>
      </c>
      <c r="K9730" s="994"/>
      <c r="L9730" s="1019">
        <v>1082</v>
      </c>
      <c r="M9730" s="1032">
        <v>44419</v>
      </c>
      <c r="N9730" s="980"/>
      <c r="O9730" s="969">
        <v>2</v>
      </c>
      <c r="P9730" s="1019">
        <v>5</v>
      </c>
      <c r="Q9730" s="1019"/>
      <c r="R9730" s="1019"/>
      <c r="S9730" s="980"/>
      <c r="T9730" s="1019"/>
      <c r="U9730" s="1019"/>
      <c r="V9730" s="1019"/>
      <c r="W9730" s="1019"/>
      <c r="X9730" s="1019"/>
      <c r="Y9730" s="1019"/>
      <c r="Z9730" s="1017"/>
      <c r="AA9730" s="1017"/>
      <c r="AB9730" s="1017"/>
      <c r="AC9730" s="1507">
        <f t="shared" ref="AC9730:AC9735" si="3579">E9730+G9730-N9730-O9730-AA9730-P9730-Q9730-R9730-S9730-T9730-U9730-V9730-W9730-X9730-Y9730</f>
        <v>10</v>
      </c>
      <c r="AD9730" s="1508">
        <f t="shared" ref="AD9730:AD9735" si="3580">D9730*AC9730</f>
        <v>9349</v>
      </c>
      <c r="AE9730" s="14">
        <f t="shared" ref="AE9730:AE9735" si="3581">(J9730-"01.04.2023")/30</f>
        <v>22.4</v>
      </c>
      <c r="AF9730" s="14">
        <f t="shared" ref="AF9730:AF9735" si="3582">(N9730+O9730+P9730+Q9730+R9730+S9730+T9730+U9730+V9730+W9730+X9730+Y9730)/3</f>
        <v>2.3333333333333335</v>
      </c>
      <c r="AG9730" s="14">
        <f t="shared" ref="AG9730:AG9735" si="3583">AC9730/AF9730</f>
        <v>4.2857142857142856</v>
      </c>
      <c r="AH9730" s="14">
        <f t="shared" ref="AH9730:AH9735" si="3584">AG9730-AE9730</f>
        <v>-18.114285714285714</v>
      </c>
      <c r="AI9730" s="14">
        <f t="shared" ref="AI9730:AI9735" si="3585">AC9730-(AE9730*AF9730)</f>
        <v>-42.266666666666666</v>
      </c>
      <c r="AJ9730" s="969"/>
    </row>
    <row r="9731" spans="1:37" ht="15.75">
      <c r="A9731" s="1012">
        <v>2</v>
      </c>
      <c r="B9731" s="982" t="s">
        <v>1416</v>
      </c>
      <c r="C9731" s="980" t="s">
        <v>66</v>
      </c>
      <c r="D9731" s="1029">
        <v>22.25</v>
      </c>
      <c r="E9731" s="980">
        <v>3809</v>
      </c>
      <c r="F9731" s="1036">
        <f t="shared" si="3578"/>
        <v>84750.25</v>
      </c>
      <c r="G9731" s="1019"/>
      <c r="H9731" s="1029"/>
      <c r="I9731" s="975">
        <v>44813</v>
      </c>
      <c r="J9731" s="975">
        <v>45505</v>
      </c>
      <c r="K9731" s="975"/>
      <c r="L9731" s="1019">
        <v>633</v>
      </c>
      <c r="M9731" s="1032">
        <v>44777</v>
      </c>
      <c r="N9731" s="980">
        <v>338</v>
      </c>
      <c r="O9731" s="969">
        <v>272</v>
      </c>
      <c r="P9731" s="1019">
        <v>480</v>
      </c>
      <c r="Q9731" s="1019"/>
      <c r="R9731" s="1019"/>
      <c r="S9731" s="980"/>
      <c r="T9731" s="1019"/>
      <c r="U9731" s="1019"/>
      <c r="V9731" s="1019"/>
      <c r="W9731" s="1019"/>
      <c r="X9731" s="1019"/>
      <c r="Y9731" s="1019"/>
      <c r="Z9731" s="1017"/>
      <c r="AA9731" s="1017"/>
      <c r="AB9731" s="1017"/>
      <c r="AC9731" s="1507">
        <f t="shared" si="3579"/>
        <v>2719</v>
      </c>
      <c r="AD9731" s="1508">
        <f t="shared" si="3580"/>
        <v>60497.75</v>
      </c>
      <c r="AE9731" s="14">
        <f t="shared" si="3581"/>
        <v>16.266666666666666</v>
      </c>
      <c r="AF9731" s="14">
        <f t="shared" si="3582"/>
        <v>363.33333333333331</v>
      </c>
      <c r="AG9731" s="14">
        <f t="shared" si="3583"/>
        <v>7.4834862385321106</v>
      </c>
      <c r="AH9731" s="14">
        <f t="shared" si="3584"/>
        <v>-8.7831804281345551</v>
      </c>
      <c r="AI9731" s="14">
        <f t="shared" si="3585"/>
        <v>-3191.2222222222217</v>
      </c>
      <c r="AJ9731" s="969"/>
    </row>
    <row r="9732" spans="1:37" ht="31.5">
      <c r="A9732" s="1012">
        <v>4</v>
      </c>
      <c r="B9732" s="982" t="s">
        <v>761</v>
      </c>
      <c r="C9732" s="980" t="s">
        <v>66</v>
      </c>
      <c r="D9732" s="1029">
        <v>39.64</v>
      </c>
      <c r="E9732" s="1037">
        <v>386</v>
      </c>
      <c r="F9732" s="1036">
        <f t="shared" si="3578"/>
        <v>15301.04</v>
      </c>
      <c r="G9732" s="1019"/>
      <c r="H9732" s="1029"/>
      <c r="I9732" s="975">
        <v>44526</v>
      </c>
      <c r="J9732" s="975">
        <v>45017</v>
      </c>
      <c r="K9732" s="975"/>
      <c r="L9732" s="1019">
        <v>1505</v>
      </c>
      <c r="M9732" s="1032">
        <v>44519</v>
      </c>
      <c r="N9732" s="980">
        <v>78</v>
      </c>
      <c r="O9732" s="969">
        <v>169</v>
      </c>
      <c r="P9732" s="1019">
        <v>98</v>
      </c>
      <c r="Q9732" s="1019"/>
      <c r="R9732" s="1019"/>
      <c r="S9732" s="980"/>
      <c r="T9732" s="1019"/>
      <c r="U9732" s="1019"/>
      <c r="V9732" s="1019"/>
      <c r="W9732" s="1019"/>
      <c r="X9732" s="1019"/>
      <c r="Y9732" s="1019"/>
      <c r="Z9732" s="1017"/>
      <c r="AA9732" s="1017"/>
      <c r="AB9732" s="1017"/>
      <c r="AC9732" s="1507">
        <f t="shared" si="3579"/>
        <v>41</v>
      </c>
      <c r="AD9732" s="1508">
        <f t="shared" si="3580"/>
        <v>1625.24</v>
      </c>
      <c r="AE9732" s="14">
        <f t="shared" si="3581"/>
        <v>0</v>
      </c>
      <c r="AF9732" s="14">
        <f t="shared" si="3582"/>
        <v>115</v>
      </c>
      <c r="AG9732" s="14">
        <f t="shared" si="3583"/>
        <v>0.35652173913043478</v>
      </c>
      <c r="AH9732" s="14">
        <f t="shared" si="3584"/>
        <v>0.35652173913043478</v>
      </c>
      <c r="AI9732" s="14">
        <f t="shared" si="3585"/>
        <v>41</v>
      </c>
      <c r="AJ9732" s="969"/>
    </row>
    <row r="9733" spans="1:37" ht="15.75">
      <c r="A9733" s="1012">
        <v>5</v>
      </c>
      <c r="B9733" s="982" t="s">
        <v>8033</v>
      </c>
      <c r="C9733" s="980" t="s">
        <v>66</v>
      </c>
      <c r="D9733" s="1029">
        <v>54</v>
      </c>
      <c r="E9733" s="1037">
        <v>21688</v>
      </c>
      <c r="F9733" s="1036">
        <f t="shared" si="3578"/>
        <v>1171152</v>
      </c>
      <c r="G9733" s="1019"/>
      <c r="H9733" s="1029"/>
      <c r="I9733" s="975">
        <v>44910</v>
      </c>
      <c r="J9733" s="975">
        <v>45426</v>
      </c>
      <c r="K9733" s="975"/>
      <c r="L9733" s="1019"/>
      <c r="M9733" s="1032"/>
      <c r="N9733" s="980">
        <v>607</v>
      </c>
      <c r="O9733" s="969">
        <v>598</v>
      </c>
      <c r="P9733" s="1019">
        <v>767</v>
      </c>
      <c r="Q9733" s="1019"/>
      <c r="R9733" s="1019"/>
      <c r="S9733" s="980"/>
      <c r="T9733" s="1019"/>
      <c r="U9733" s="1019"/>
      <c r="V9733" s="1019"/>
      <c r="W9733" s="1019"/>
      <c r="X9733" s="1019"/>
      <c r="Y9733" s="1019"/>
      <c r="Z9733" s="1017"/>
      <c r="AA9733" s="1017"/>
      <c r="AB9733" s="1017"/>
      <c r="AC9733" s="1507">
        <f t="shared" si="3579"/>
        <v>19716</v>
      </c>
      <c r="AD9733" s="1508">
        <f t="shared" si="3580"/>
        <v>1064664</v>
      </c>
      <c r="AE9733" s="14">
        <f t="shared" si="3581"/>
        <v>13.633333333333333</v>
      </c>
      <c r="AF9733" s="14">
        <f t="shared" si="3582"/>
        <v>657.33333333333337</v>
      </c>
      <c r="AG9733" s="14">
        <f t="shared" si="3583"/>
        <v>29.993914807302229</v>
      </c>
      <c r="AH9733" s="14">
        <f t="shared" si="3584"/>
        <v>16.360581473968896</v>
      </c>
      <c r="AI9733" s="14">
        <f t="shared" si="3585"/>
        <v>10754.355555555556</v>
      </c>
      <c r="AJ9733" s="969"/>
    </row>
    <row r="9734" spans="1:37" ht="15.75">
      <c r="A9734" s="1012">
        <v>8</v>
      </c>
      <c r="B9734" s="982" t="s">
        <v>5094</v>
      </c>
      <c r="C9734" s="980" t="s">
        <v>181</v>
      </c>
      <c r="D9734" s="1029">
        <v>12.84</v>
      </c>
      <c r="E9734" s="1019">
        <v>720</v>
      </c>
      <c r="F9734" s="1036">
        <f t="shared" si="3578"/>
        <v>9244.7999999999993</v>
      </c>
      <c r="G9734" s="1019"/>
      <c r="H9734" s="1029"/>
      <c r="I9734" s="974">
        <v>44777</v>
      </c>
      <c r="J9734" s="975">
        <v>46162</v>
      </c>
      <c r="K9734" s="975"/>
      <c r="L9734" s="1019"/>
      <c r="M9734" s="1032"/>
      <c r="N9734" s="980"/>
      <c r="O9734" s="969">
        <v>120</v>
      </c>
      <c r="P9734" s="1019">
        <v>120</v>
      </c>
      <c r="Q9734" s="1019"/>
      <c r="R9734" s="1019"/>
      <c r="S9734" s="980"/>
      <c r="T9734" s="1019"/>
      <c r="U9734" s="1019"/>
      <c r="V9734" s="1019"/>
      <c r="W9734" s="1019"/>
      <c r="X9734" s="1019"/>
      <c r="Y9734" s="1019"/>
      <c r="Z9734" s="1017"/>
      <c r="AA9734" s="1017"/>
      <c r="AB9734" s="1017"/>
      <c r="AC9734" s="1507">
        <f t="shared" si="3579"/>
        <v>480</v>
      </c>
      <c r="AD9734" s="1508">
        <f t="shared" si="3580"/>
        <v>6163.2</v>
      </c>
      <c r="AE9734" s="14">
        <f t="shared" si="3581"/>
        <v>38.166666666666664</v>
      </c>
      <c r="AF9734" s="14">
        <f t="shared" si="3582"/>
        <v>80</v>
      </c>
      <c r="AG9734" s="14">
        <f t="shared" si="3583"/>
        <v>6</v>
      </c>
      <c r="AH9734" s="14">
        <f t="shared" si="3584"/>
        <v>-32.166666666666664</v>
      </c>
      <c r="AI9734" s="14">
        <f t="shared" si="3585"/>
        <v>-2573.333333333333</v>
      </c>
      <c r="AJ9734" s="969"/>
    </row>
    <row r="9735" spans="1:37" ht="15.75">
      <c r="A9735" s="1012">
        <v>9</v>
      </c>
      <c r="B9735" s="982" t="s">
        <v>6765</v>
      </c>
      <c r="C9735" s="980" t="s">
        <v>86</v>
      </c>
      <c r="D9735" s="1029">
        <v>268</v>
      </c>
      <c r="E9735" s="1019">
        <v>7118</v>
      </c>
      <c r="F9735" s="1036">
        <f t="shared" si="3578"/>
        <v>1907624</v>
      </c>
      <c r="G9735" s="1019"/>
      <c r="H9735" s="1029"/>
      <c r="I9735" s="1032">
        <v>44881</v>
      </c>
      <c r="J9735" s="1032">
        <v>45536</v>
      </c>
      <c r="K9735" s="1004"/>
      <c r="L9735" s="1004"/>
      <c r="M9735" s="1004"/>
      <c r="N9735" s="1019">
        <v>450</v>
      </c>
      <c r="O9735" s="1024">
        <v>725</v>
      </c>
      <c r="P9735" s="1019">
        <v>671</v>
      </c>
      <c r="Q9735" s="1004"/>
      <c r="R9735" s="1004"/>
      <c r="S9735" s="1004"/>
      <c r="T9735" s="1004"/>
      <c r="U9735" s="1004"/>
      <c r="V9735" s="1004"/>
      <c r="W9735" s="1004"/>
      <c r="X9735" s="1019"/>
      <c r="Y9735" s="1019"/>
      <c r="Z9735" s="1017"/>
      <c r="AA9735" s="1017"/>
      <c r="AB9735" s="1017"/>
      <c r="AC9735" s="1507">
        <f t="shared" si="3579"/>
        <v>5272</v>
      </c>
      <c r="AD9735" s="1508">
        <f t="shared" si="3580"/>
        <v>1412896</v>
      </c>
      <c r="AE9735" s="14">
        <f t="shared" si="3581"/>
        <v>17.3</v>
      </c>
      <c r="AF9735" s="14">
        <f t="shared" si="3582"/>
        <v>615.33333333333337</v>
      </c>
      <c r="AG9735" s="14">
        <f t="shared" si="3583"/>
        <v>8.5677139761646792</v>
      </c>
      <c r="AH9735" s="14">
        <f t="shared" si="3584"/>
        <v>-8.7322860238353215</v>
      </c>
      <c r="AI9735" s="14">
        <f t="shared" si="3585"/>
        <v>-5373.2666666666682</v>
      </c>
      <c r="AJ9735" s="1017"/>
    </row>
    <row r="9736" spans="1:37" ht="15.75">
      <c r="A9736" s="4226" t="s">
        <v>20</v>
      </c>
      <c r="B9736" s="4226"/>
      <c r="C9736" s="4226"/>
      <c r="D9736" s="4226"/>
      <c r="E9736" s="4226"/>
      <c r="F9736" s="4226"/>
      <c r="G9736" s="4226"/>
      <c r="H9736" s="4226"/>
      <c r="I9736" s="4226"/>
      <c r="J9736" s="4226"/>
      <c r="K9736" s="4226"/>
      <c r="L9736" s="4226"/>
      <c r="M9736" s="4226"/>
      <c r="N9736" s="4226"/>
      <c r="O9736" s="4226"/>
      <c r="P9736" s="4226"/>
      <c r="Q9736" s="4226"/>
      <c r="R9736" s="4226"/>
      <c r="S9736" s="4226"/>
      <c r="T9736" s="4226"/>
      <c r="U9736" s="4226"/>
      <c r="V9736" s="4226"/>
      <c r="W9736" s="4226"/>
      <c r="X9736" s="4226"/>
      <c r="Y9736" s="4226"/>
      <c r="Z9736" s="4226"/>
      <c r="AA9736" s="4226"/>
      <c r="AB9736" s="4226"/>
      <c r="AC9736" s="4226"/>
      <c r="AD9736" s="4226"/>
      <c r="AE9736" s="4226"/>
      <c r="AF9736" s="4226"/>
      <c r="AG9736" s="4226"/>
      <c r="AH9736" s="4226"/>
      <c r="AI9736" s="4226"/>
      <c r="AJ9736" s="1432"/>
    </row>
    <row r="9737" spans="1:37" ht="15.75">
      <c r="A9737" s="4300" t="s">
        <v>754</v>
      </c>
      <c r="B9737" s="4300"/>
      <c r="C9737" s="4300"/>
      <c r="D9737" s="4300"/>
      <c r="E9737" s="4300"/>
      <c r="F9737" s="4300"/>
      <c r="G9737" s="4300"/>
      <c r="H9737" s="4300"/>
      <c r="I9737" s="4300"/>
      <c r="J9737" s="4300"/>
      <c r="K9737" s="4300"/>
      <c r="L9737" s="4300"/>
      <c r="M9737" s="4300"/>
      <c r="N9737" s="4300"/>
      <c r="O9737" s="4300"/>
      <c r="P9737" s="4300"/>
      <c r="Q9737" s="4300"/>
      <c r="R9737" s="4300"/>
      <c r="S9737" s="4300"/>
      <c r="T9737" s="4300"/>
      <c r="U9737" s="4300"/>
      <c r="V9737" s="4300"/>
      <c r="W9737" s="4300"/>
      <c r="X9737" s="4300"/>
      <c r="Y9737" s="4300"/>
      <c r="Z9737" s="4300"/>
      <c r="AA9737" s="4300"/>
      <c r="AB9737" s="4300"/>
      <c r="AC9737" s="4300"/>
      <c r="AD9737" s="4300"/>
      <c r="AE9737" s="4300"/>
      <c r="AF9737" s="4300"/>
      <c r="AG9737" s="4300"/>
      <c r="AH9737" s="4300"/>
      <c r="AI9737" s="4300"/>
      <c r="AJ9737" s="3182"/>
    </row>
    <row r="9738" spans="1:37" ht="47.25">
      <c r="A9738" s="1012">
        <v>10</v>
      </c>
      <c r="B9738" s="1038" t="s">
        <v>10163</v>
      </c>
      <c r="C9738" s="1038" t="s">
        <v>127</v>
      </c>
      <c r="D9738" s="1029">
        <v>8.65</v>
      </c>
      <c r="E9738" s="980">
        <v>60</v>
      </c>
      <c r="F9738" s="1036">
        <f>D9738*E9738</f>
        <v>519</v>
      </c>
      <c r="G9738" s="980">
        <v>20</v>
      </c>
      <c r="H9738" s="1036">
        <f>D9738*G9738</f>
        <v>173</v>
      </c>
      <c r="I9738" s="974" t="s">
        <v>10147</v>
      </c>
      <c r="J9738" s="1042" t="s">
        <v>10148</v>
      </c>
      <c r="K9738" s="994"/>
      <c r="L9738" s="1026" t="s">
        <v>10149</v>
      </c>
      <c r="M9738" s="1043" t="s">
        <v>10150</v>
      </c>
      <c r="N9738" s="1019">
        <v>20</v>
      </c>
      <c r="O9738" s="1044"/>
      <c r="P9738" s="1019">
        <v>20</v>
      </c>
      <c r="Q9738" s="1019"/>
      <c r="R9738" s="1019"/>
      <c r="S9738" s="1019"/>
      <c r="T9738" s="1019"/>
      <c r="U9738" s="1019"/>
      <c r="V9738" s="1019"/>
      <c r="W9738" s="1019"/>
      <c r="X9738" s="1019"/>
      <c r="Y9738" s="1019"/>
      <c r="Z9738" s="1019"/>
      <c r="AA9738" s="1019"/>
      <c r="AB9738" s="1019"/>
      <c r="AC9738" s="1507">
        <f t="shared" ref="AC9738:AC9751" si="3586">E9738+G9738-N9738-O9738-AA9738-P9738-Q9738-R9738-S9738-T9738-U9738-V9738-W9738-X9738-Y9738</f>
        <v>40</v>
      </c>
      <c r="AD9738" s="1508">
        <f t="shared" ref="AD9738:AD9751" si="3587">D9738*AC9738</f>
        <v>346</v>
      </c>
      <c r="AE9738" s="14">
        <f t="shared" ref="AE9738:AE9751" si="3588">(J9738-"01.04.2023")/30</f>
        <v>7.1</v>
      </c>
      <c r="AF9738" s="14">
        <f t="shared" ref="AF9738:AF9751" si="3589">(N9738+O9738+P9738+Q9738+R9738+S9738+T9738+U9738+V9738+W9738+X9738+Y9738)/3</f>
        <v>13.333333333333334</v>
      </c>
      <c r="AG9738" s="14">
        <f t="shared" ref="AG9738:AG9751" si="3590">AC9738/AF9738</f>
        <v>3</v>
      </c>
      <c r="AH9738" s="14">
        <f t="shared" ref="AH9738:AH9751" si="3591">AG9738-AE9738</f>
        <v>-4.0999999999999996</v>
      </c>
      <c r="AI9738" s="14">
        <f t="shared" ref="AI9738:AI9751" si="3592">AC9738-(AE9738*AF9738)</f>
        <v>-54.666666666666671</v>
      </c>
      <c r="AJ9738" s="1019"/>
    </row>
    <row r="9739" spans="1:37" ht="78.75">
      <c r="A9739" s="1012">
        <v>11</v>
      </c>
      <c r="B9739" s="1038" t="s">
        <v>762</v>
      </c>
      <c r="C9739" s="980" t="s">
        <v>127</v>
      </c>
      <c r="D9739" s="1029">
        <v>69.12</v>
      </c>
      <c r="E9739" s="1019">
        <v>150</v>
      </c>
      <c r="F9739" s="1036">
        <f>D9739*E9739</f>
        <v>10368</v>
      </c>
      <c r="G9739" s="1019"/>
      <c r="H9739" s="1019"/>
      <c r="I9739" s="974" t="s">
        <v>5498</v>
      </c>
      <c r="J9739" s="994" t="s">
        <v>134</v>
      </c>
      <c r="K9739" s="994"/>
      <c r="L9739" s="1026" t="s">
        <v>5499</v>
      </c>
      <c r="M9739" s="1043" t="s">
        <v>5500</v>
      </c>
      <c r="N9739" s="980">
        <v>16</v>
      </c>
      <c r="O9739" s="969">
        <v>34</v>
      </c>
      <c r="P9739" s="1019">
        <v>30</v>
      </c>
      <c r="Q9739" s="1019"/>
      <c r="R9739" s="1019"/>
      <c r="S9739" s="1019"/>
      <c r="T9739" s="1019"/>
      <c r="U9739" s="1019"/>
      <c r="V9739" s="1019"/>
      <c r="W9739" s="1019"/>
      <c r="X9739" s="1019"/>
      <c r="Y9739" s="1019"/>
      <c r="Z9739" s="1019"/>
      <c r="AA9739" s="1019"/>
      <c r="AB9739" s="1019"/>
      <c r="AC9739" s="1507">
        <f t="shared" si="3586"/>
        <v>70</v>
      </c>
      <c r="AD9739" s="1508">
        <f t="shared" si="3587"/>
        <v>4838.4000000000005</v>
      </c>
      <c r="AE9739" s="14">
        <f t="shared" si="3588"/>
        <v>3</v>
      </c>
      <c r="AF9739" s="14">
        <f t="shared" si="3589"/>
        <v>26.666666666666668</v>
      </c>
      <c r="AG9739" s="14">
        <f t="shared" si="3590"/>
        <v>2.625</v>
      </c>
      <c r="AH9739" s="14">
        <f t="shared" si="3591"/>
        <v>-0.375</v>
      </c>
      <c r="AI9739" s="14">
        <f t="shared" si="3592"/>
        <v>-10</v>
      </c>
      <c r="AJ9739" s="1024"/>
    </row>
    <row r="9740" spans="1:37" ht="15.75">
      <c r="A9740" s="1012">
        <v>14</v>
      </c>
      <c r="B9740" s="1038" t="s">
        <v>8422</v>
      </c>
      <c r="C9740" s="980" t="s">
        <v>127</v>
      </c>
      <c r="D9740" s="1030">
        <v>5.274</v>
      </c>
      <c r="E9740" s="1019">
        <v>800</v>
      </c>
      <c r="F9740" s="1036">
        <f>D9740*E9740</f>
        <v>4219.2</v>
      </c>
      <c r="G9740" s="1019"/>
      <c r="H9740" s="1019"/>
      <c r="I9740" s="974">
        <v>44746</v>
      </c>
      <c r="J9740" s="994" t="s">
        <v>129</v>
      </c>
      <c r="K9740" s="994"/>
      <c r="L9740" s="985">
        <v>1592</v>
      </c>
      <c r="M9740" s="974">
        <v>44544</v>
      </c>
      <c r="N9740" s="980">
        <v>80</v>
      </c>
      <c r="O9740" s="969">
        <v>290</v>
      </c>
      <c r="P9740" s="1019">
        <v>270</v>
      </c>
      <c r="Q9740" s="1019"/>
      <c r="R9740" s="1019"/>
      <c r="S9740" s="1019"/>
      <c r="T9740" s="1019"/>
      <c r="U9740" s="1019"/>
      <c r="V9740" s="1019"/>
      <c r="W9740" s="1019"/>
      <c r="X9740" s="1019"/>
      <c r="Y9740" s="1019"/>
      <c r="Z9740" s="1019"/>
      <c r="AA9740" s="1019"/>
      <c r="AB9740" s="1019"/>
      <c r="AC9740" s="1507">
        <f t="shared" si="3586"/>
        <v>160</v>
      </c>
      <c r="AD9740" s="1508">
        <f t="shared" si="3587"/>
        <v>843.84</v>
      </c>
      <c r="AE9740" s="14">
        <f t="shared" si="3588"/>
        <v>0.96666666666666667</v>
      </c>
      <c r="AF9740" s="14">
        <f t="shared" si="3589"/>
        <v>213.33333333333334</v>
      </c>
      <c r="AG9740" s="14">
        <f t="shared" si="3590"/>
        <v>0.75</v>
      </c>
      <c r="AH9740" s="14">
        <f t="shared" si="3591"/>
        <v>-0.21666666666666667</v>
      </c>
      <c r="AI9740" s="14">
        <f t="shared" si="3592"/>
        <v>-46.222222222222229</v>
      </c>
      <c r="AJ9740" s="1019"/>
    </row>
    <row r="9741" spans="1:37" ht="15.75" customHeight="1">
      <c r="A9741" s="1012">
        <v>15</v>
      </c>
      <c r="B9741" s="1038" t="s">
        <v>10151</v>
      </c>
      <c r="C9741" s="980" t="s">
        <v>127</v>
      </c>
      <c r="D9741" s="1030">
        <v>5.274</v>
      </c>
      <c r="E9741" s="1019"/>
      <c r="F9741" s="1036"/>
      <c r="G9741" s="1019">
        <v>40</v>
      </c>
      <c r="H9741" s="1036">
        <f>D9741*G9741</f>
        <v>210.96</v>
      </c>
      <c r="I9741" s="974">
        <v>44986</v>
      </c>
      <c r="J9741" s="994" t="s">
        <v>134</v>
      </c>
      <c r="K9741" s="994"/>
      <c r="L9741" s="985">
        <v>189</v>
      </c>
      <c r="M9741" s="974">
        <v>44981</v>
      </c>
      <c r="N9741" s="980"/>
      <c r="O9741" s="969"/>
      <c r="P9741" s="1019"/>
      <c r="Q9741" s="1019"/>
      <c r="R9741" s="1019"/>
      <c r="S9741" s="1019"/>
      <c r="T9741" s="1019"/>
      <c r="U9741" s="1019"/>
      <c r="V9741" s="1019"/>
      <c r="W9741" s="1019"/>
      <c r="X9741" s="1019"/>
      <c r="Y9741" s="1019"/>
      <c r="Z9741" s="1019"/>
      <c r="AA9741" s="1019"/>
      <c r="AB9741" s="1019"/>
      <c r="AC9741" s="1507">
        <f t="shared" si="3586"/>
        <v>40</v>
      </c>
      <c r="AD9741" s="1508">
        <f t="shared" si="3587"/>
        <v>210.96</v>
      </c>
      <c r="AE9741" s="14">
        <f t="shared" si="3588"/>
        <v>3</v>
      </c>
      <c r="AF9741" s="14">
        <f t="shared" si="3589"/>
        <v>0</v>
      </c>
      <c r="AG9741" s="14" t="e">
        <f t="shared" si="3590"/>
        <v>#DIV/0!</v>
      </c>
      <c r="AH9741" s="14" t="e">
        <f t="shared" si="3591"/>
        <v>#DIV/0!</v>
      </c>
      <c r="AI9741" s="14">
        <f t="shared" si="3592"/>
        <v>40</v>
      </c>
      <c r="AJ9741" s="1019"/>
    </row>
    <row r="9742" spans="1:37" ht="47.25">
      <c r="A9742" s="1012">
        <v>16</v>
      </c>
      <c r="B9742" s="1038" t="s">
        <v>4002</v>
      </c>
      <c r="C9742" s="980" t="s">
        <v>127</v>
      </c>
      <c r="D9742" s="1029">
        <v>129.78</v>
      </c>
      <c r="E9742" s="1019"/>
      <c r="F9742" s="1036"/>
      <c r="G9742" s="1019">
        <v>300</v>
      </c>
      <c r="H9742" s="1036">
        <f>D9742*G9742</f>
        <v>38934</v>
      </c>
      <c r="I9742" s="974">
        <v>44995</v>
      </c>
      <c r="J9742" s="975">
        <v>45169</v>
      </c>
      <c r="K9742" s="994"/>
      <c r="L9742" s="985">
        <v>649</v>
      </c>
      <c r="M9742" s="974">
        <v>44782</v>
      </c>
      <c r="N9742" s="980"/>
      <c r="O9742" s="969"/>
      <c r="P9742" s="1019">
        <v>100</v>
      </c>
      <c r="Q9742" s="1019"/>
      <c r="R9742" s="1019"/>
      <c r="S9742" s="1019"/>
      <c r="T9742" s="1019"/>
      <c r="U9742" s="1019"/>
      <c r="V9742" s="1019"/>
      <c r="W9742" s="1019"/>
      <c r="X9742" s="1019"/>
      <c r="Y9742" s="1019"/>
      <c r="Z9742" s="1019"/>
      <c r="AA9742" s="1019"/>
      <c r="AB9742" s="1019"/>
      <c r="AC9742" s="1507">
        <f t="shared" si="3586"/>
        <v>200</v>
      </c>
      <c r="AD9742" s="1508">
        <f t="shared" si="3587"/>
        <v>25956</v>
      </c>
      <c r="AE9742" s="14">
        <f t="shared" si="3588"/>
        <v>5.0666666666666664</v>
      </c>
      <c r="AF9742" s="14">
        <f t="shared" si="3589"/>
        <v>33.333333333333336</v>
      </c>
      <c r="AG9742" s="14">
        <f t="shared" si="3590"/>
        <v>6</v>
      </c>
      <c r="AH9742" s="14">
        <f t="shared" si="3591"/>
        <v>0.93333333333333357</v>
      </c>
      <c r="AI9742" s="14">
        <f t="shared" si="3592"/>
        <v>31.111111111111114</v>
      </c>
      <c r="AJ9742" s="1019"/>
    </row>
    <row r="9743" spans="1:37" s="1783" customFormat="1" ht="15.75" customHeight="1">
      <c r="A9743" s="1012">
        <v>17</v>
      </c>
      <c r="B9743" s="1038" t="s">
        <v>10152</v>
      </c>
      <c r="C9743" s="980" t="s">
        <v>127</v>
      </c>
      <c r="D9743" s="1029">
        <v>63.45</v>
      </c>
      <c r="E9743" s="1019"/>
      <c r="F9743" s="1036"/>
      <c r="G9743" s="1019">
        <v>300</v>
      </c>
      <c r="H9743" s="1036">
        <f>D9743*G9743</f>
        <v>19035</v>
      </c>
      <c r="I9743" s="974">
        <v>44995</v>
      </c>
      <c r="J9743" s="975">
        <v>45659</v>
      </c>
      <c r="K9743" s="994"/>
      <c r="L9743" s="985">
        <v>648</v>
      </c>
      <c r="M9743" s="974">
        <v>44782</v>
      </c>
      <c r="N9743" s="980"/>
      <c r="O9743" s="969"/>
      <c r="P9743" s="1019"/>
      <c r="Q9743" s="1019"/>
      <c r="R9743" s="1019"/>
      <c r="S9743" s="1019"/>
      <c r="T9743" s="1019"/>
      <c r="U9743" s="1019"/>
      <c r="V9743" s="1019"/>
      <c r="W9743" s="1019"/>
      <c r="X9743" s="1019"/>
      <c r="Y9743" s="1019"/>
      <c r="Z9743" s="1019"/>
      <c r="AA9743" s="1019"/>
      <c r="AB9743" s="1019"/>
      <c r="AC9743" s="1507">
        <f t="shared" si="3586"/>
        <v>300</v>
      </c>
      <c r="AD9743" s="1508">
        <f t="shared" si="3587"/>
        <v>19035</v>
      </c>
      <c r="AE9743" s="14">
        <f t="shared" si="3588"/>
        <v>21.4</v>
      </c>
      <c r="AF9743" s="14">
        <f t="shared" si="3589"/>
        <v>0</v>
      </c>
      <c r="AG9743" s="14" t="e">
        <f t="shared" si="3590"/>
        <v>#DIV/0!</v>
      </c>
      <c r="AH9743" s="14" t="e">
        <f t="shared" si="3591"/>
        <v>#DIV/0!</v>
      </c>
      <c r="AI9743" s="14">
        <f t="shared" si="3592"/>
        <v>300</v>
      </c>
      <c r="AJ9743" s="1019"/>
      <c r="AK9743" s="2"/>
    </row>
    <row r="9744" spans="1:37" s="1783" customFormat="1" ht="15.75">
      <c r="A9744" s="1012">
        <v>18</v>
      </c>
      <c r="B9744" s="1038" t="s">
        <v>10153</v>
      </c>
      <c r="C9744" s="980" t="s">
        <v>127</v>
      </c>
      <c r="D9744" s="1029">
        <v>63.45</v>
      </c>
      <c r="E9744" s="1019">
        <v>180</v>
      </c>
      <c r="F9744" s="1036">
        <f t="shared" ref="F9744:F9751" si="3593">D9744*E9744</f>
        <v>11421</v>
      </c>
      <c r="G9744" s="1019"/>
      <c r="H9744" s="1029"/>
      <c r="I9744" s="974">
        <v>44728</v>
      </c>
      <c r="J9744" s="994" t="s">
        <v>3454</v>
      </c>
      <c r="K9744" s="994"/>
      <c r="L9744" s="985">
        <v>445</v>
      </c>
      <c r="M9744" s="974">
        <v>44726</v>
      </c>
      <c r="N9744" s="980">
        <v>30</v>
      </c>
      <c r="O9744" s="969">
        <v>50</v>
      </c>
      <c r="P9744" s="1019">
        <v>30</v>
      </c>
      <c r="Q9744" s="1019"/>
      <c r="R9744" s="1019"/>
      <c r="S9744" s="1019"/>
      <c r="T9744" s="1019"/>
      <c r="U9744" s="1019"/>
      <c r="V9744" s="1019"/>
      <c r="W9744" s="1019"/>
      <c r="X9744" s="1019"/>
      <c r="Y9744" s="1019"/>
      <c r="Z9744" s="1019"/>
      <c r="AA9744" s="1019"/>
      <c r="AB9744" s="1019"/>
      <c r="AC9744" s="1507">
        <f t="shared" si="3586"/>
        <v>70</v>
      </c>
      <c r="AD9744" s="1508">
        <f t="shared" si="3587"/>
        <v>4441.5</v>
      </c>
      <c r="AE9744" s="14">
        <f t="shared" si="3588"/>
        <v>17.533333333333335</v>
      </c>
      <c r="AF9744" s="14">
        <f t="shared" si="3589"/>
        <v>36.666666666666664</v>
      </c>
      <c r="AG9744" s="14">
        <f t="shared" si="3590"/>
        <v>1.9090909090909092</v>
      </c>
      <c r="AH9744" s="14">
        <f t="shared" si="3591"/>
        <v>-15.624242424242425</v>
      </c>
      <c r="AI9744" s="14">
        <f t="shared" si="3592"/>
        <v>-572.88888888888891</v>
      </c>
      <c r="AJ9744" s="1019"/>
    </row>
    <row r="9745" spans="1:36" s="1783" customFormat="1" ht="30" customHeight="1">
      <c r="A9745" s="1012">
        <v>19</v>
      </c>
      <c r="B9745" s="1038" t="s">
        <v>763</v>
      </c>
      <c r="C9745" s="980" t="s">
        <v>127</v>
      </c>
      <c r="D9745" s="1029">
        <v>58.85</v>
      </c>
      <c r="E9745" s="1019">
        <v>108</v>
      </c>
      <c r="F9745" s="1036">
        <f t="shared" si="3593"/>
        <v>6355.8</v>
      </c>
      <c r="G9745" s="1019"/>
      <c r="H9745" s="1019"/>
      <c r="I9745" s="974">
        <v>44533</v>
      </c>
      <c r="J9745" s="994" t="s">
        <v>1417</v>
      </c>
      <c r="K9745" s="994"/>
      <c r="L9745" s="985">
        <v>1551</v>
      </c>
      <c r="M9745" s="974">
        <v>44532</v>
      </c>
      <c r="N9745" s="980">
        <v>1</v>
      </c>
      <c r="O9745" s="969">
        <v>19</v>
      </c>
      <c r="P9745" s="1019"/>
      <c r="Q9745" s="1019"/>
      <c r="R9745" s="1019"/>
      <c r="S9745" s="1019"/>
      <c r="T9745" s="1019"/>
      <c r="U9745" s="1019"/>
      <c r="V9745" s="1019"/>
      <c r="W9745" s="1019"/>
      <c r="X9745" s="1019"/>
      <c r="Y9745" s="1019"/>
      <c r="Z9745" s="1019"/>
      <c r="AA9745" s="1019"/>
      <c r="AB9745" s="1019"/>
      <c r="AC9745" s="1507">
        <f t="shared" si="3586"/>
        <v>88</v>
      </c>
      <c r="AD9745" s="1508">
        <f t="shared" si="3587"/>
        <v>5178.8</v>
      </c>
      <c r="AE9745" s="14">
        <f t="shared" si="3588"/>
        <v>7.0666666666666664</v>
      </c>
      <c r="AF9745" s="14">
        <f t="shared" si="3589"/>
        <v>6.666666666666667</v>
      </c>
      <c r="AG9745" s="14">
        <f t="shared" si="3590"/>
        <v>13.2</v>
      </c>
      <c r="AH9745" s="14">
        <f t="shared" si="3591"/>
        <v>6.1333333333333329</v>
      </c>
      <c r="AI9745" s="14">
        <f t="shared" si="3592"/>
        <v>40.888888888888886</v>
      </c>
      <c r="AJ9745" s="1024"/>
    </row>
    <row r="9746" spans="1:36" s="1783" customFormat="1" ht="30" customHeight="1">
      <c r="A9746" s="1012">
        <v>20</v>
      </c>
      <c r="B9746" s="1038" t="s">
        <v>763</v>
      </c>
      <c r="C9746" s="980" t="s">
        <v>127</v>
      </c>
      <c r="D9746" s="1029">
        <v>42.98</v>
      </c>
      <c r="E9746" s="1019">
        <v>100</v>
      </c>
      <c r="F9746" s="1036">
        <f t="shared" si="3593"/>
        <v>4298</v>
      </c>
      <c r="G9746" s="1019"/>
      <c r="H9746" s="1019"/>
      <c r="I9746" s="974">
        <v>44869</v>
      </c>
      <c r="J9746" s="994" t="s">
        <v>6766</v>
      </c>
      <c r="K9746" s="994"/>
      <c r="L9746" s="985">
        <v>920</v>
      </c>
      <c r="M9746" s="974">
        <v>44862</v>
      </c>
      <c r="N9746" s="980">
        <v>28</v>
      </c>
      <c r="O9746" s="969">
        <v>27</v>
      </c>
      <c r="P9746" s="1019">
        <v>20</v>
      </c>
      <c r="Q9746" s="1019"/>
      <c r="R9746" s="1019"/>
      <c r="S9746" s="1019"/>
      <c r="T9746" s="1019"/>
      <c r="U9746" s="1019"/>
      <c r="V9746" s="1019"/>
      <c r="W9746" s="1019"/>
      <c r="X9746" s="1019"/>
      <c r="Y9746" s="1019"/>
      <c r="Z9746" s="1019"/>
      <c r="AA9746" s="1019"/>
      <c r="AB9746" s="1019"/>
      <c r="AC9746" s="1507">
        <f t="shared" si="3586"/>
        <v>25</v>
      </c>
      <c r="AD9746" s="1508">
        <f t="shared" si="3587"/>
        <v>1074.5</v>
      </c>
      <c r="AE9746" s="14">
        <f t="shared" si="3588"/>
        <v>2</v>
      </c>
      <c r="AF9746" s="14">
        <f t="shared" si="3589"/>
        <v>25</v>
      </c>
      <c r="AG9746" s="14">
        <f t="shared" si="3590"/>
        <v>1</v>
      </c>
      <c r="AH9746" s="14">
        <f t="shared" si="3591"/>
        <v>-1</v>
      </c>
      <c r="AI9746" s="14">
        <f t="shared" si="3592"/>
        <v>-25</v>
      </c>
      <c r="AJ9746" s="1024"/>
    </row>
    <row r="9747" spans="1:36" s="1783" customFormat="1" ht="15.75">
      <c r="A9747" s="1012">
        <v>21</v>
      </c>
      <c r="B9747" s="1038" t="s">
        <v>764</v>
      </c>
      <c r="C9747" s="980" t="s">
        <v>181</v>
      </c>
      <c r="D9747" s="1029">
        <v>28.27</v>
      </c>
      <c r="E9747" s="1019">
        <v>78</v>
      </c>
      <c r="F9747" s="1036">
        <f t="shared" si="3593"/>
        <v>2205.06</v>
      </c>
      <c r="G9747" s="1019"/>
      <c r="H9747" s="1019"/>
      <c r="I9747" s="974">
        <v>44544</v>
      </c>
      <c r="J9747" s="994" t="s">
        <v>1418</v>
      </c>
      <c r="K9747" s="994"/>
      <c r="L9747" s="985">
        <v>1579</v>
      </c>
      <c r="M9747" s="974">
        <v>44540</v>
      </c>
      <c r="N9747" s="980">
        <v>2</v>
      </c>
      <c r="O9747" s="969">
        <v>2</v>
      </c>
      <c r="P9747" s="1019">
        <v>2</v>
      </c>
      <c r="Q9747" s="1019"/>
      <c r="R9747" s="1019"/>
      <c r="S9747" s="1019"/>
      <c r="T9747" s="1019"/>
      <c r="U9747" s="1019"/>
      <c r="V9747" s="1019"/>
      <c r="W9747" s="1019"/>
      <c r="X9747" s="1019"/>
      <c r="Y9747" s="1019"/>
      <c r="Z9747" s="1019"/>
      <c r="AA9747" s="1019"/>
      <c r="AB9747" s="1019"/>
      <c r="AC9747" s="1507">
        <f t="shared" si="3586"/>
        <v>72</v>
      </c>
      <c r="AD9747" s="1508">
        <f t="shared" si="3587"/>
        <v>2035.44</v>
      </c>
      <c r="AE9747" s="14">
        <f t="shared" si="3588"/>
        <v>16.7</v>
      </c>
      <c r="AF9747" s="14">
        <f t="shared" si="3589"/>
        <v>2</v>
      </c>
      <c r="AG9747" s="14">
        <f t="shared" si="3590"/>
        <v>36</v>
      </c>
      <c r="AH9747" s="14">
        <f t="shared" si="3591"/>
        <v>19.3</v>
      </c>
      <c r="AI9747" s="14">
        <f t="shared" si="3592"/>
        <v>38.6</v>
      </c>
      <c r="AJ9747" s="1024"/>
    </row>
    <row r="9748" spans="1:36" s="1783" customFormat="1" ht="15.75">
      <c r="A9748" s="1012">
        <v>22</v>
      </c>
      <c r="B9748" s="1038" t="s">
        <v>764</v>
      </c>
      <c r="C9748" s="980" t="s">
        <v>181</v>
      </c>
      <c r="D9748" s="1029">
        <v>28.27</v>
      </c>
      <c r="E9748" s="1019">
        <v>78</v>
      </c>
      <c r="F9748" s="1036">
        <f t="shared" si="3593"/>
        <v>2205.06</v>
      </c>
      <c r="G9748" s="1019"/>
      <c r="H9748" s="1019"/>
      <c r="I9748" s="974">
        <v>44599</v>
      </c>
      <c r="J9748" s="1038" t="s">
        <v>868</v>
      </c>
      <c r="K9748" s="1038"/>
      <c r="L9748" s="985">
        <v>67</v>
      </c>
      <c r="M9748" s="974">
        <v>44594</v>
      </c>
      <c r="N9748" s="980">
        <v>2</v>
      </c>
      <c r="O9748" s="969">
        <v>2</v>
      </c>
      <c r="P9748" s="1019">
        <v>2</v>
      </c>
      <c r="Q9748" s="1019"/>
      <c r="R9748" s="1019"/>
      <c r="S9748" s="1019"/>
      <c r="T9748" s="1019"/>
      <c r="U9748" s="1019"/>
      <c r="V9748" s="1019"/>
      <c r="W9748" s="1019"/>
      <c r="X9748" s="1019"/>
      <c r="Y9748" s="1019"/>
      <c r="Z9748" s="1019"/>
      <c r="AA9748" s="1019"/>
      <c r="AB9748" s="1019"/>
      <c r="AC9748" s="1507">
        <f t="shared" si="3586"/>
        <v>72</v>
      </c>
      <c r="AD9748" s="1508">
        <f t="shared" si="3587"/>
        <v>2035.44</v>
      </c>
      <c r="AE9748" s="14">
        <f t="shared" si="3588"/>
        <v>17.5</v>
      </c>
      <c r="AF9748" s="14">
        <f t="shared" si="3589"/>
        <v>2</v>
      </c>
      <c r="AG9748" s="14">
        <f t="shared" si="3590"/>
        <v>36</v>
      </c>
      <c r="AH9748" s="14">
        <f t="shared" si="3591"/>
        <v>18.5</v>
      </c>
      <c r="AI9748" s="14">
        <f t="shared" si="3592"/>
        <v>37</v>
      </c>
      <c r="AJ9748" s="1019"/>
    </row>
    <row r="9749" spans="1:36" s="1783" customFormat="1" ht="15.75">
      <c r="A9749" s="1012">
        <v>23</v>
      </c>
      <c r="B9749" s="1038" t="s">
        <v>885</v>
      </c>
      <c r="C9749" s="980" t="s">
        <v>181</v>
      </c>
      <c r="D9749" s="1029">
        <v>0.71</v>
      </c>
      <c r="E9749" s="1019">
        <v>140</v>
      </c>
      <c r="F9749" s="1036">
        <f t="shared" si="3593"/>
        <v>99.399999999999991</v>
      </c>
      <c r="G9749" s="1019"/>
      <c r="H9749" s="1029"/>
      <c r="I9749" s="974">
        <v>44599</v>
      </c>
      <c r="J9749" s="994" t="s">
        <v>869</v>
      </c>
      <c r="K9749" s="994"/>
      <c r="L9749" s="985">
        <v>68</v>
      </c>
      <c r="M9749" s="974">
        <v>44594</v>
      </c>
      <c r="N9749" s="980">
        <v>32</v>
      </c>
      <c r="O9749" s="969">
        <v>64</v>
      </c>
      <c r="P9749" s="1019">
        <v>42</v>
      </c>
      <c r="Q9749" s="1019"/>
      <c r="R9749" s="1019"/>
      <c r="S9749" s="1019"/>
      <c r="T9749" s="1019"/>
      <c r="U9749" s="1019"/>
      <c r="V9749" s="1019"/>
      <c r="W9749" s="1019"/>
      <c r="X9749" s="1019"/>
      <c r="Y9749" s="1019"/>
      <c r="Z9749" s="1019"/>
      <c r="AA9749" s="1019"/>
      <c r="AB9749" s="1019"/>
      <c r="AC9749" s="1507">
        <f t="shared" si="3586"/>
        <v>2</v>
      </c>
      <c r="AD9749" s="1508">
        <f t="shared" si="3587"/>
        <v>1.42</v>
      </c>
      <c r="AE9749" s="14">
        <f t="shared" si="3588"/>
        <v>43.633333333333333</v>
      </c>
      <c r="AF9749" s="14">
        <f t="shared" si="3589"/>
        <v>46</v>
      </c>
      <c r="AG9749" s="14">
        <f t="shared" si="3590"/>
        <v>4.3478260869565216E-2</v>
      </c>
      <c r="AH9749" s="14">
        <f t="shared" si="3591"/>
        <v>-43.58985507246377</v>
      </c>
      <c r="AI9749" s="14">
        <f t="shared" si="3592"/>
        <v>-2005.1333333333332</v>
      </c>
      <c r="AJ9749" s="1024"/>
    </row>
    <row r="9750" spans="1:36" ht="15.75">
      <c r="A9750" s="1012">
        <v>24</v>
      </c>
      <c r="B9750" s="1038" t="s">
        <v>3980</v>
      </c>
      <c r="C9750" s="980" t="s">
        <v>181</v>
      </c>
      <c r="D9750" s="1029">
        <v>2.71</v>
      </c>
      <c r="E9750" s="1019">
        <v>15432</v>
      </c>
      <c r="F9750" s="1036">
        <f t="shared" si="3593"/>
        <v>41820.720000000001</v>
      </c>
      <c r="G9750" s="1019"/>
      <c r="H9750" s="1029"/>
      <c r="I9750" s="974">
        <v>44727</v>
      </c>
      <c r="J9750" s="994" t="s">
        <v>3616</v>
      </c>
      <c r="K9750" s="994"/>
      <c r="L9750" s="985">
        <v>446</v>
      </c>
      <c r="M9750" s="974">
        <v>44726</v>
      </c>
      <c r="N9750" s="980">
        <v>138</v>
      </c>
      <c r="O9750" s="969">
        <v>415</v>
      </c>
      <c r="P9750" s="1019"/>
      <c r="Q9750" s="1019"/>
      <c r="R9750" s="1019"/>
      <c r="S9750" s="1019"/>
      <c r="T9750" s="1019"/>
      <c r="U9750" s="1019"/>
      <c r="V9750" s="1019"/>
      <c r="W9750" s="1019"/>
      <c r="X9750" s="1019"/>
      <c r="Y9750" s="1019"/>
      <c r="Z9750" s="1019"/>
      <c r="AA9750" s="1019"/>
      <c r="AB9750" s="1019"/>
      <c r="AC9750" s="1507">
        <f t="shared" si="3586"/>
        <v>14879</v>
      </c>
      <c r="AD9750" s="1508">
        <f t="shared" si="3587"/>
        <v>40322.089999999997</v>
      </c>
      <c r="AE9750" s="14">
        <f t="shared" si="3588"/>
        <v>47.633333333333333</v>
      </c>
      <c r="AF9750" s="14">
        <f t="shared" si="3589"/>
        <v>184.33333333333334</v>
      </c>
      <c r="AG9750" s="14">
        <f t="shared" si="3590"/>
        <v>80.717902350813745</v>
      </c>
      <c r="AH9750" s="14">
        <f t="shared" si="3591"/>
        <v>33.084569017480412</v>
      </c>
      <c r="AI9750" s="14">
        <f t="shared" si="3592"/>
        <v>6098.5888888888894</v>
      </c>
      <c r="AJ9750" s="1024"/>
    </row>
    <row r="9751" spans="1:36" ht="15.75">
      <c r="A9751" s="1012">
        <v>25</v>
      </c>
      <c r="B9751" s="1038" t="s">
        <v>3980</v>
      </c>
      <c r="C9751" s="980" t="s">
        <v>181</v>
      </c>
      <c r="D9751" s="1029">
        <v>2.71</v>
      </c>
      <c r="E9751" s="1019">
        <v>6632</v>
      </c>
      <c r="F9751" s="1036">
        <f t="shared" si="3593"/>
        <v>17972.72</v>
      </c>
      <c r="G9751" s="1019"/>
      <c r="H9751" s="1029"/>
      <c r="I9751" s="974">
        <v>44727</v>
      </c>
      <c r="J9751" s="994" t="s">
        <v>3616</v>
      </c>
      <c r="K9751" s="994"/>
      <c r="L9751" s="985">
        <v>446</v>
      </c>
      <c r="M9751" s="974">
        <v>44726</v>
      </c>
      <c r="N9751" s="980">
        <v>138</v>
      </c>
      <c r="O9751" s="969">
        <v>415</v>
      </c>
      <c r="P9751" s="1019">
        <v>581</v>
      </c>
      <c r="Q9751" s="1019"/>
      <c r="R9751" s="1019"/>
      <c r="S9751" s="1019"/>
      <c r="T9751" s="1019"/>
      <c r="U9751" s="1019"/>
      <c r="V9751" s="1019"/>
      <c r="W9751" s="1019"/>
      <c r="X9751" s="1019"/>
      <c r="Y9751" s="1019"/>
      <c r="Z9751" s="1019"/>
      <c r="AA9751" s="1019"/>
      <c r="AB9751" s="1019"/>
      <c r="AC9751" s="1507">
        <f t="shared" si="3586"/>
        <v>5498</v>
      </c>
      <c r="AD9751" s="1508">
        <f t="shared" si="3587"/>
        <v>14899.58</v>
      </c>
      <c r="AE9751" s="14">
        <f t="shared" si="3588"/>
        <v>47.633333333333333</v>
      </c>
      <c r="AF9751" s="14">
        <f t="shared" si="3589"/>
        <v>378</v>
      </c>
      <c r="AG9751" s="14">
        <f t="shared" si="3590"/>
        <v>14.544973544973544</v>
      </c>
      <c r="AH9751" s="14">
        <f t="shared" si="3591"/>
        <v>-33.088359788359789</v>
      </c>
      <c r="AI9751" s="14">
        <f t="shared" si="3592"/>
        <v>-12507.400000000001</v>
      </c>
      <c r="AJ9751" s="1024"/>
    </row>
    <row r="9752" spans="1:36" ht="15.75">
      <c r="A9752" s="4226"/>
      <c r="B9752" s="4226"/>
      <c r="C9752" s="4226"/>
      <c r="D9752" s="4226"/>
      <c r="E9752" s="4226"/>
      <c r="F9752" s="4226"/>
      <c r="G9752" s="4226"/>
      <c r="H9752" s="4226"/>
      <c r="I9752" s="4226"/>
      <c r="J9752" s="4226"/>
      <c r="K9752" s="4226"/>
      <c r="L9752" s="4226"/>
      <c r="M9752" s="4226"/>
      <c r="N9752" s="4226"/>
      <c r="O9752" s="4226"/>
      <c r="P9752" s="4226"/>
      <c r="Q9752" s="4226"/>
      <c r="R9752" s="4226"/>
      <c r="S9752" s="4226"/>
      <c r="T9752" s="4226"/>
      <c r="U9752" s="4226"/>
      <c r="V9752" s="4226"/>
      <c r="W9752" s="4226"/>
      <c r="X9752" s="4226"/>
      <c r="Y9752" s="4226"/>
      <c r="Z9752" s="4226"/>
      <c r="AA9752" s="4226"/>
      <c r="AB9752" s="4226"/>
      <c r="AC9752" s="4226"/>
      <c r="AD9752" s="4226"/>
      <c r="AE9752" s="4226"/>
      <c r="AF9752" s="4226"/>
      <c r="AG9752" s="4226"/>
      <c r="AH9752" s="4226"/>
      <c r="AI9752" s="4226"/>
      <c r="AJ9752" s="1432"/>
    </row>
    <row r="9753" spans="1:36" ht="15.75">
      <c r="A9753" s="4226" t="s">
        <v>1419</v>
      </c>
      <c r="B9753" s="4226"/>
      <c r="C9753" s="4226"/>
      <c r="D9753" s="4226"/>
      <c r="E9753" s="4226"/>
      <c r="F9753" s="4226"/>
      <c r="G9753" s="4226"/>
      <c r="H9753" s="4226"/>
      <c r="I9753" s="4226"/>
      <c r="J9753" s="4226"/>
      <c r="K9753" s="4226"/>
      <c r="L9753" s="4226"/>
      <c r="M9753" s="4226"/>
      <c r="N9753" s="4226"/>
      <c r="O9753" s="4226"/>
      <c r="P9753" s="4226"/>
      <c r="Q9753" s="4226"/>
      <c r="R9753" s="4226"/>
      <c r="S9753" s="4226"/>
      <c r="T9753" s="4226"/>
      <c r="U9753" s="4226"/>
      <c r="V9753" s="4226"/>
      <c r="W9753" s="4226"/>
      <c r="X9753" s="4226"/>
      <c r="Y9753" s="4226"/>
      <c r="Z9753" s="4226"/>
      <c r="AA9753" s="4226"/>
      <c r="AB9753" s="4226"/>
      <c r="AC9753" s="4226"/>
      <c r="AD9753" s="4226"/>
      <c r="AE9753" s="4226"/>
      <c r="AF9753" s="4226"/>
      <c r="AG9753" s="4226"/>
      <c r="AH9753" s="4226"/>
      <c r="AI9753" s="4226"/>
      <c r="AJ9753" s="1432"/>
    </row>
    <row r="9754" spans="1:36" ht="31.5">
      <c r="A9754" s="1012">
        <v>27</v>
      </c>
      <c r="B9754" s="985" t="s">
        <v>1420</v>
      </c>
      <c r="C9754" s="1038" t="s">
        <v>182</v>
      </c>
      <c r="D9754" s="1029">
        <v>227.48</v>
      </c>
      <c r="E9754" s="1019">
        <v>300</v>
      </c>
      <c r="F9754" s="1036">
        <f t="shared" ref="F9754:F9760" si="3594">D9754*E9754</f>
        <v>68244</v>
      </c>
      <c r="G9754" s="980"/>
      <c r="H9754" s="1029"/>
      <c r="I9754" s="974">
        <v>44594</v>
      </c>
      <c r="J9754" s="975">
        <v>45181</v>
      </c>
      <c r="K9754" s="975"/>
      <c r="L9754" s="1019"/>
      <c r="M9754" s="1019"/>
      <c r="N9754" s="980">
        <v>15</v>
      </c>
      <c r="O9754" s="969">
        <v>16</v>
      </c>
      <c r="P9754" s="1019">
        <v>11</v>
      </c>
      <c r="Q9754" s="1019"/>
      <c r="R9754" s="1019"/>
      <c r="S9754" s="1019"/>
      <c r="T9754" s="1019"/>
      <c r="U9754" s="1019"/>
      <c r="V9754" s="1019"/>
      <c r="W9754" s="1019"/>
      <c r="X9754" s="1019"/>
      <c r="Y9754" s="1019"/>
      <c r="Z9754" s="1019"/>
      <c r="AA9754" s="1019"/>
      <c r="AB9754" s="1024"/>
      <c r="AC9754" s="1507">
        <f t="shared" ref="AC9754:AC9760" si="3595">E9754+G9754-N9754-O9754-AA9754-P9754-Q9754-R9754-S9754-T9754-U9754-V9754-W9754-X9754-Y9754</f>
        <v>258</v>
      </c>
      <c r="AD9754" s="1508">
        <f t="shared" ref="AD9754:AD9760" si="3596">D9754*AC9754</f>
        <v>58689.84</v>
      </c>
      <c r="AE9754" s="14">
        <f t="shared" ref="AE9754:AE9760" si="3597">(J9754-"01.04.2023")/30</f>
        <v>5.4666666666666668</v>
      </c>
      <c r="AF9754" s="14">
        <f t="shared" ref="AF9754:AF9760" si="3598">(N9754+O9754+P9754+Q9754+R9754+S9754+T9754+U9754+V9754+W9754+X9754+Y9754)/3</f>
        <v>14</v>
      </c>
      <c r="AG9754" s="14">
        <f t="shared" ref="AG9754:AG9760" si="3599">AC9754/AF9754</f>
        <v>18.428571428571427</v>
      </c>
      <c r="AH9754" s="14">
        <f t="shared" ref="AH9754:AH9760" si="3600">AG9754-AE9754</f>
        <v>12.96190476190476</v>
      </c>
      <c r="AI9754" s="14">
        <f t="shared" ref="AI9754:AI9760" si="3601">AC9754-(AE9754*AF9754)</f>
        <v>181.46666666666667</v>
      </c>
      <c r="AJ9754" s="1024"/>
    </row>
    <row r="9755" spans="1:36" ht="15.75">
      <c r="A9755" s="1012">
        <v>28</v>
      </c>
      <c r="B9755" s="1038" t="s">
        <v>765</v>
      </c>
      <c r="C9755" s="980" t="s">
        <v>181</v>
      </c>
      <c r="D9755" s="1029">
        <v>1.2312099999999999</v>
      </c>
      <c r="E9755" s="1019">
        <v>300</v>
      </c>
      <c r="F9755" s="1036">
        <f t="shared" si="3594"/>
        <v>369.363</v>
      </c>
      <c r="G9755" s="980"/>
      <c r="H9755" s="1019"/>
      <c r="I9755" s="974">
        <v>44594</v>
      </c>
      <c r="J9755" s="975">
        <v>45838</v>
      </c>
      <c r="K9755" s="975"/>
      <c r="L9755" s="1019"/>
      <c r="M9755" s="1019"/>
      <c r="N9755" s="980">
        <v>15</v>
      </c>
      <c r="O9755" s="969">
        <v>16</v>
      </c>
      <c r="P9755" s="1019">
        <v>11</v>
      </c>
      <c r="Q9755" s="1019"/>
      <c r="R9755" s="1019"/>
      <c r="S9755" s="1019"/>
      <c r="T9755" s="1019"/>
      <c r="U9755" s="1019"/>
      <c r="V9755" s="1019"/>
      <c r="W9755" s="1019"/>
      <c r="X9755" s="1019"/>
      <c r="Y9755" s="1019"/>
      <c r="Z9755" s="1019"/>
      <c r="AA9755" s="1019"/>
      <c r="AB9755" s="1024"/>
      <c r="AC9755" s="1507">
        <f t="shared" si="3595"/>
        <v>258</v>
      </c>
      <c r="AD9755" s="1508">
        <f t="shared" si="3596"/>
        <v>317.65217999999999</v>
      </c>
      <c r="AE9755" s="14">
        <f t="shared" si="3597"/>
        <v>27.366666666666667</v>
      </c>
      <c r="AF9755" s="14">
        <f t="shared" si="3598"/>
        <v>14</v>
      </c>
      <c r="AG9755" s="14">
        <f t="shared" si="3599"/>
        <v>18.428571428571427</v>
      </c>
      <c r="AH9755" s="14">
        <f t="shared" si="3600"/>
        <v>-8.9380952380952401</v>
      </c>
      <c r="AI9755" s="14">
        <f t="shared" si="3601"/>
        <v>-125.13333333333333</v>
      </c>
      <c r="AJ9755" s="1024"/>
    </row>
    <row r="9756" spans="1:36" ht="15.75">
      <c r="A9756" s="1012">
        <v>29</v>
      </c>
      <c r="B9756" s="1038" t="s">
        <v>766</v>
      </c>
      <c r="C9756" s="985" t="s">
        <v>181</v>
      </c>
      <c r="D9756" s="1029">
        <v>12.30677</v>
      </c>
      <c r="E9756" s="1019">
        <v>3</v>
      </c>
      <c r="F9756" s="1036">
        <f t="shared" si="3594"/>
        <v>36.920310000000001</v>
      </c>
      <c r="G9756" s="980"/>
      <c r="H9756" s="1029"/>
      <c r="I9756" s="974">
        <v>44594</v>
      </c>
      <c r="J9756" s="975">
        <v>53206</v>
      </c>
      <c r="K9756" s="975"/>
      <c r="L9756" s="1019"/>
      <c r="M9756" s="1019"/>
      <c r="N9756" s="980"/>
      <c r="O9756" s="969">
        <v>1</v>
      </c>
      <c r="P9756" s="1019"/>
      <c r="Q9756" s="1019"/>
      <c r="R9756" s="1019"/>
      <c r="S9756" s="1019"/>
      <c r="T9756" s="1019"/>
      <c r="U9756" s="1019"/>
      <c r="V9756" s="1019"/>
      <c r="W9756" s="1019"/>
      <c r="X9756" s="1019"/>
      <c r="Y9756" s="1019"/>
      <c r="Z9756" s="1019"/>
      <c r="AA9756" s="1019"/>
      <c r="AB9756" s="1024"/>
      <c r="AC9756" s="1507">
        <f t="shared" si="3595"/>
        <v>2</v>
      </c>
      <c r="AD9756" s="1508">
        <f t="shared" si="3596"/>
        <v>24.61354</v>
      </c>
      <c r="AE9756" s="14">
        <f t="shared" si="3597"/>
        <v>272.96666666666664</v>
      </c>
      <c r="AF9756" s="14">
        <f t="shared" si="3598"/>
        <v>0.33333333333333331</v>
      </c>
      <c r="AG9756" s="14">
        <f t="shared" si="3599"/>
        <v>6</v>
      </c>
      <c r="AH9756" s="14">
        <f t="shared" si="3600"/>
        <v>-266.96666666666664</v>
      </c>
      <c r="AI9756" s="14">
        <f t="shared" si="3601"/>
        <v>-88.98888888888888</v>
      </c>
      <c r="AJ9756" s="1024"/>
    </row>
    <row r="9757" spans="1:36" ht="31.5">
      <c r="A9757" s="1012">
        <v>32</v>
      </c>
      <c r="B9757" s="1038" t="s">
        <v>1421</v>
      </c>
      <c r="C9757" s="980" t="s">
        <v>86</v>
      </c>
      <c r="D9757" s="1029">
        <v>2194.08</v>
      </c>
      <c r="E9757" s="1019">
        <v>11.76</v>
      </c>
      <c r="F9757" s="1036">
        <f t="shared" si="3594"/>
        <v>25802.380799999999</v>
      </c>
      <c r="G9757" s="980"/>
      <c r="H9757" s="1029"/>
      <c r="I9757" s="974">
        <v>44599</v>
      </c>
      <c r="J9757" s="975">
        <v>45225</v>
      </c>
      <c r="K9757" s="975"/>
      <c r="L9757" s="1019">
        <v>60</v>
      </c>
      <c r="M9757" s="1032">
        <v>44593</v>
      </c>
      <c r="N9757" s="980">
        <v>1.88</v>
      </c>
      <c r="O9757" s="969"/>
      <c r="P9757" s="1019"/>
      <c r="Q9757" s="1019"/>
      <c r="R9757" s="1019"/>
      <c r="S9757" s="1019"/>
      <c r="T9757" s="1019"/>
      <c r="U9757" s="1019"/>
      <c r="V9757" s="1019"/>
      <c r="W9757" s="1029"/>
      <c r="X9757" s="1019"/>
      <c r="Y9757" s="1019"/>
      <c r="Z9757" s="1019"/>
      <c r="AA9757" s="1019"/>
      <c r="AB9757" s="1024"/>
      <c r="AC9757" s="1507">
        <f t="shared" si="3595"/>
        <v>9.879999999999999</v>
      </c>
      <c r="AD9757" s="1508">
        <f t="shared" si="3596"/>
        <v>21677.510399999996</v>
      </c>
      <c r="AE9757" s="14">
        <f t="shared" si="3597"/>
        <v>6.9333333333333336</v>
      </c>
      <c r="AF9757" s="14">
        <f t="shared" si="3598"/>
        <v>0.62666666666666659</v>
      </c>
      <c r="AG9757" s="14">
        <f t="shared" si="3599"/>
        <v>15.76595744680851</v>
      </c>
      <c r="AH9757" s="14">
        <f t="shared" si="3600"/>
        <v>8.8326241134751768</v>
      </c>
      <c r="AI9757" s="14">
        <f t="shared" si="3601"/>
        <v>5.5351111111111102</v>
      </c>
      <c r="AJ9757" s="1024"/>
    </row>
    <row r="9758" spans="1:36" ht="15.75">
      <c r="A9758" s="1012">
        <v>33</v>
      </c>
      <c r="B9758" s="985" t="s">
        <v>8423</v>
      </c>
      <c r="C9758" s="1040" t="s">
        <v>65</v>
      </c>
      <c r="D9758" s="1014">
        <v>645.4357</v>
      </c>
      <c r="E9758" s="1019">
        <v>282</v>
      </c>
      <c r="F9758" s="1036">
        <f t="shared" si="3594"/>
        <v>182012.86739999999</v>
      </c>
      <c r="G9758" s="980"/>
      <c r="H9758" s="1029"/>
      <c r="I9758" s="974">
        <v>44837</v>
      </c>
      <c r="J9758" s="975">
        <v>45046</v>
      </c>
      <c r="K9758" s="969">
        <v>282</v>
      </c>
      <c r="L9758" s="985"/>
      <c r="M9758" s="974"/>
      <c r="N9758" s="980"/>
      <c r="O9758" s="969">
        <v>0</v>
      </c>
      <c r="P9758" s="1019"/>
      <c r="Q9758" s="1019"/>
      <c r="R9758" s="1019"/>
      <c r="S9758" s="1019"/>
      <c r="T9758" s="1019"/>
      <c r="U9758" s="1019"/>
      <c r="V9758" s="980"/>
      <c r="W9758" s="1024"/>
      <c r="X9758" s="1019"/>
      <c r="Y9758" s="1019"/>
      <c r="Z9758" s="1019"/>
      <c r="AA9758" s="1019"/>
      <c r="AB9758" s="1024"/>
      <c r="AC9758" s="1507">
        <f t="shared" si="3595"/>
        <v>282</v>
      </c>
      <c r="AD9758" s="1508">
        <f t="shared" si="3596"/>
        <v>182012.86739999999</v>
      </c>
      <c r="AE9758" s="14">
        <f t="shared" si="3597"/>
        <v>0.96666666666666667</v>
      </c>
      <c r="AF9758" s="14">
        <f t="shared" si="3598"/>
        <v>0</v>
      </c>
      <c r="AG9758" s="14" t="e">
        <f t="shared" si="3599"/>
        <v>#DIV/0!</v>
      </c>
      <c r="AH9758" s="14" t="e">
        <f t="shared" si="3600"/>
        <v>#DIV/0!</v>
      </c>
      <c r="AI9758" s="14">
        <f t="shared" si="3601"/>
        <v>282</v>
      </c>
      <c r="AJ9758" s="1024"/>
    </row>
    <row r="9759" spans="1:36" ht="15.75">
      <c r="A9759" s="1012">
        <v>34</v>
      </c>
      <c r="B9759" s="1038" t="s">
        <v>6230</v>
      </c>
      <c r="C9759" s="980" t="s">
        <v>181</v>
      </c>
      <c r="D9759" s="986">
        <v>3.5398399999999999</v>
      </c>
      <c r="E9759" s="1019">
        <v>282</v>
      </c>
      <c r="F9759" s="1036">
        <f t="shared" si="3594"/>
        <v>998.23487999999998</v>
      </c>
      <c r="G9759" s="980"/>
      <c r="H9759" s="1029"/>
      <c r="I9759" s="974">
        <v>44837</v>
      </c>
      <c r="J9759" s="975">
        <v>46326</v>
      </c>
      <c r="K9759" s="975"/>
      <c r="L9759" s="985"/>
      <c r="M9759" s="974"/>
      <c r="N9759" s="980">
        <v>8</v>
      </c>
      <c r="O9759" s="969">
        <v>25</v>
      </c>
      <c r="P9759" s="1019">
        <v>52</v>
      </c>
      <c r="Q9759" s="1019"/>
      <c r="R9759" s="1019"/>
      <c r="S9759" s="1019"/>
      <c r="T9759" s="1019"/>
      <c r="U9759" s="1019"/>
      <c r="V9759" s="980"/>
      <c r="W9759" s="1019"/>
      <c r="X9759" s="1019"/>
      <c r="Y9759" s="1019"/>
      <c r="Z9759" s="1019"/>
      <c r="AA9759" s="1019"/>
      <c r="AB9759" s="1024"/>
      <c r="AC9759" s="1507">
        <f t="shared" si="3595"/>
        <v>197</v>
      </c>
      <c r="AD9759" s="1508">
        <f t="shared" si="3596"/>
        <v>697.34848</v>
      </c>
      <c r="AE9759" s="14">
        <f t="shared" si="3597"/>
        <v>43.633333333333333</v>
      </c>
      <c r="AF9759" s="14">
        <f t="shared" si="3598"/>
        <v>28.333333333333332</v>
      </c>
      <c r="AG9759" s="14">
        <f t="shared" si="3599"/>
        <v>6.9529411764705884</v>
      </c>
      <c r="AH9759" s="14">
        <f t="shared" si="3600"/>
        <v>-36.680392156862744</v>
      </c>
      <c r="AI9759" s="14">
        <f t="shared" si="3601"/>
        <v>-1039.2777777777776</v>
      </c>
      <c r="AJ9759" s="1024"/>
    </row>
    <row r="9760" spans="1:36" ht="15.75">
      <c r="A9760" s="1012">
        <v>35</v>
      </c>
      <c r="B9760" s="985" t="s">
        <v>767</v>
      </c>
      <c r="C9760" s="980" t="s">
        <v>181</v>
      </c>
      <c r="D9760" s="986">
        <v>29.503540000000001</v>
      </c>
      <c r="E9760" s="1019">
        <v>2</v>
      </c>
      <c r="F9760" s="1036">
        <f t="shared" si="3594"/>
        <v>59.007080000000002</v>
      </c>
      <c r="G9760" s="980"/>
      <c r="H9760" s="1029"/>
      <c r="I9760" s="974">
        <v>44837</v>
      </c>
      <c r="J9760" s="975"/>
      <c r="K9760" s="975"/>
      <c r="L9760" s="985"/>
      <c r="M9760" s="974"/>
      <c r="N9760" s="980"/>
      <c r="O9760" s="969"/>
      <c r="P9760" s="1019"/>
      <c r="Q9760" s="1019"/>
      <c r="R9760" s="1019"/>
      <c r="S9760" s="1019"/>
      <c r="T9760" s="1019"/>
      <c r="U9760" s="1019"/>
      <c r="V9760" s="980"/>
      <c r="W9760" s="1019"/>
      <c r="X9760" s="1019"/>
      <c r="Y9760" s="1019"/>
      <c r="Z9760" s="1019"/>
      <c r="AA9760" s="1019"/>
      <c r="AB9760" s="1024"/>
      <c r="AC9760" s="1507">
        <f t="shared" si="3595"/>
        <v>2</v>
      </c>
      <c r="AD9760" s="1508">
        <f t="shared" si="3596"/>
        <v>59.007080000000002</v>
      </c>
      <c r="AE9760" s="14">
        <f t="shared" si="3597"/>
        <v>-1500.5666666666666</v>
      </c>
      <c r="AF9760" s="14">
        <f t="shared" si="3598"/>
        <v>0</v>
      </c>
      <c r="AG9760" s="14" t="e">
        <f t="shared" si="3599"/>
        <v>#DIV/0!</v>
      </c>
      <c r="AH9760" s="14" t="e">
        <f t="shared" si="3600"/>
        <v>#DIV/0!</v>
      </c>
      <c r="AI9760" s="14">
        <f t="shared" si="3601"/>
        <v>2</v>
      </c>
      <c r="AJ9760" s="1024"/>
    </row>
    <row r="9761" spans="1:36" s="1783" customFormat="1" ht="15.75">
      <c r="A9761" s="4226" t="s">
        <v>1422</v>
      </c>
      <c r="B9761" s="4226"/>
      <c r="C9761" s="4226"/>
      <c r="D9761" s="4226"/>
      <c r="E9761" s="4226"/>
      <c r="F9761" s="4226"/>
      <c r="G9761" s="4226"/>
      <c r="H9761" s="4226"/>
      <c r="I9761" s="4226"/>
      <c r="J9761" s="4226"/>
      <c r="K9761" s="4226"/>
      <c r="L9761" s="4226"/>
      <c r="M9761" s="4226"/>
      <c r="N9761" s="4226"/>
      <c r="O9761" s="4226"/>
      <c r="P9761" s="4226"/>
      <c r="Q9761" s="4226"/>
      <c r="R9761" s="4226"/>
      <c r="S9761" s="4226"/>
      <c r="T9761" s="4226"/>
      <c r="U9761" s="4226"/>
      <c r="V9761" s="4226"/>
      <c r="W9761" s="4226"/>
      <c r="X9761" s="4226"/>
      <c r="Y9761" s="4226"/>
      <c r="Z9761" s="4226"/>
      <c r="AA9761" s="4226"/>
      <c r="AB9761" s="4226"/>
      <c r="AC9761" s="4226"/>
      <c r="AD9761" s="4226"/>
      <c r="AE9761" s="4226"/>
      <c r="AF9761" s="4226"/>
      <c r="AG9761" s="4226"/>
      <c r="AH9761" s="4226"/>
      <c r="AI9761" s="4226"/>
      <c r="AJ9761" s="4226"/>
    </row>
    <row r="9762" spans="1:36" s="1783" customFormat="1" ht="15.75">
      <c r="A9762" s="4226"/>
      <c r="B9762" s="4226"/>
      <c r="C9762" s="4226"/>
      <c r="D9762" s="4226"/>
      <c r="E9762" s="4226"/>
      <c r="F9762" s="4226"/>
      <c r="G9762" s="4226"/>
      <c r="H9762" s="4226"/>
      <c r="I9762" s="4226"/>
      <c r="J9762" s="4226"/>
      <c r="K9762" s="4226"/>
      <c r="L9762" s="4226"/>
      <c r="M9762" s="4226"/>
      <c r="N9762" s="4226"/>
      <c r="O9762" s="4226"/>
      <c r="P9762" s="4226"/>
      <c r="Q9762" s="4226"/>
      <c r="R9762" s="4226"/>
      <c r="S9762" s="4226"/>
      <c r="T9762" s="4226"/>
      <c r="U9762" s="4226"/>
      <c r="V9762" s="4226"/>
      <c r="W9762" s="4226"/>
      <c r="X9762" s="4226"/>
      <c r="Y9762" s="4226"/>
      <c r="Z9762" s="4226"/>
      <c r="AA9762" s="4226"/>
      <c r="AB9762" s="4226"/>
      <c r="AC9762" s="4226"/>
      <c r="AD9762" s="4226"/>
      <c r="AE9762" s="4226"/>
      <c r="AF9762" s="4226"/>
      <c r="AG9762" s="4226"/>
      <c r="AH9762" s="4226"/>
      <c r="AI9762" s="4226"/>
      <c r="AJ9762" s="4226"/>
    </row>
    <row r="9763" spans="1:36" s="1783" customFormat="1" ht="31.5">
      <c r="A9763" s="1012">
        <v>39</v>
      </c>
      <c r="B9763" s="1038" t="s">
        <v>5095</v>
      </c>
      <c r="C9763" s="980" t="s">
        <v>65</v>
      </c>
      <c r="D9763" s="984">
        <v>704.31124</v>
      </c>
      <c r="E9763" s="1019">
        <v>200</v>
      </c>
      <c r="F9763" s="1036">
        <f t="shared" ref="F9763:F9767" si="3602">D9763*E9763</f>
        <v>140862.24799999999</v>
      </c>
      <c r="G9763" s="1019"/>
      <c r="H9763" s="1029"/>
      <c r="I9763" s="975">
        <v>44893</v>
      </c>
      <c r="J9763" s="994" t="s">
        <v>208</v>
      </c>
      <c r="K9763" s="994"/>
      <c r="L9763" s="1019"/>
      <c r="M9763" s="1032"/>
      <c r="N9763" s="980">
        <v>82</v>
      </c>
      <c r="O9763" s="969">
        <v>47</v>
      </c>
      <c r="P9763" s="1019">
        <v>9</v>
      </c>
      <c r="Q9763" s="1019"/>
      <c r="R9763" s="1019"/>
      <c r="S9763" s="1019"/>
      <c r="T9763" s="1019"/>
      <c r="U9763" s="1019"/>
      <c r="V9763" s="1019"/>
      <c r="W9763" s="1019"/>
      <c r="X9763" s="1019"/>
      <c r="Y9763" s="1019"/>
      <c r="Z9763" s="1019"/>
      <c r="AA9763" s="1019"/>
      <c r="AB9763" s="1019"/>
      <c r="AC9763" s="1507">
        <f t="shared" ref="AC9763:AC9776" si="3603">E9763+G9763-N9763-O9763-AA9763-P9763-Q9763-R9763-S9763-T9763-U9763-V9763-W9763-X9763-Y9763</f>
        <v>62</v>
      </c>
      <c r="AD9763" s="1508">
        <f t="shared" ref="AD9763:AD9776" si="3604">D9763*AC9763</f>
        <v>43667.296880000002</v>
      </c>
      <c r="AE9763" s="14">
        <f t="shared" ref="AE9763:AE9768" si="3605">(J9763-"01.04.2023")/30</f>
        <v>12.166666666666666</v>
      </c>
      <c r="AF9763" s="14">
        <f t="shared" ref="AF9763:AF9776" si="3606">(N9763+O9763+P9763+Q9763+R9763+S9763+T9763+U9763+V9763+W9763+X9763+Y9763)/3</f>
        <v>46</v>
      </c>
      <c r="AG9763" s="14">
        <f t="shared" ref="AG9763:AG9776" si="3607">AC9763/AF9763</f>
        <v>1.3478260869565217</v>
      </c>
      <c r="AH9763" s="14">
        <f t="shared" ref="AH9763:AH9768" si="3608">AG9763-AE9763</f>
        <v>-10.818840579710145</v>
      </c>
      <c r="AI9763" s="14">
        <f t="shared" ref="AI9763:AI9768" si="3609">AC9763-(AE9763*AF9763)</f>
        <v>-497.66666666666663</v>
      </c>
      <c r="AJ9763" s="969"/>
    </row>
    <row r="9764" spans="1:36" ht="31.5">
      <c r="A9764" s="1012">
        <v>40</v>
      </c>
      <c r="B9764" s="1038" t="s">
        <v>9234</v>
      </c>
      <c r="C9764" s="980" t="s">
        <v>638</v>
      </c>
      <c r="D9764" s="1029">
        <v>1</v>
      </c>
      <c r="E9764" s="1019">
        <v>16</v>
      </c>
      <c r="F9764" s="1036">
        <f t="shared" si="3602"/>
        <v>16</v>
      </c>
      <c r="G9764" s="980"/>
      <c r="H9764" s="1029"/>
      <c r="I9764" s="975">
        <v>44832</v>
      </c>
      <c r="J9764" s="994" t="s">
        <v>5406</v>
      </c>
      <c r="K9764" s="994"/>
      <c r="L9764" s="1019"/>
      <c r="M9764" s="1032"/>
      <c r="N9764" s="980"/>
      <c r="O9764" s="969">
        <v>6</v>
      </c>
      <c r="P9764" s="1019">
        <v>5</v>
      </c>
      <c r="Q9764" s="1019"/>
      <c r="R9764" s="1019"/>
      <c r="S9764" s="1019"/>
      <c r="T9764" s="1019"/>
      <c r="U9764" s="1019"/>
      <c r="V9764" s="1019"/>
      <c r="W9764" s="1019"/>
      <c r="X9764" s="1019"/>
      <c r="Y9764" s="1019"/>
      <c r="Z9764" s="1019"/>
      <c r="AA9764" s="1019"/>
      <c r="AB9764" s="1019"/>
      <c r="AC9764" s="1507">
        <f t="shared" si="3603"/>
        <v>5</v>
      </c>
      <c r="AD9764" s="1508">
        <f t="shared" si="3604"/>
        <v>5</v>
      </c>
      <c r="AE9764" s="14">
        <f t="shared" si="3605"/>
        <v>13.166666666666666</v>
      </c>
      <c r="AF9764" s="14">
        <f t="shared" si="3606"/>
        <v>3.6666666666666665</v>
      </c>
      <c r="AG9764" s="14">
        <f t="shared" si="3607"/>
        <v>1.3636363636363638</v>
      </c>
      <c r="AH9764" s="14">
        <f t="shared" si="3608"/>
        <v>-11.803030303030303</v>
      </c>
      <c r="AI9764" s="14">
        <f t="shared" si="3609"/>
        <v>-43.277777777777771</v>
      </c>
      <c r="AJ9764" s="969"/>
    </row>
    <row r="9765" spans="1:36" ht="15.75">
      <c r="A9765" s="1012">
        <v>41</v>
      </c>
      <c r="B9765" s="1038" t="s">
        <v>9235</v>
      </c>
      <c r="C9765" s="980" t="s">
        <v>65</v>
      </c>
      <c r="D9765" s="1029">
        <v>1</v>
      </c>
      <c r="E9765" s="1019">
        <v>730</v>
      </c>
      <c r="F9765" s="1036">
        <f t="shared" si="3602"/>
        <v>730</v>
      </c>
      <c r="G9765" s="980"/>
      <c r="H9765" s="1029"/>
      <c r="I9765" s="975">
        <v>44832</v>
      </c>
      <c r="J9765" s="994" t="s">
        <v>5501</v>
      </c>
      <c r="K9765" s="994"/>
      <c r="L9765" s="1019"/>
      <c r="M9765" s="1032"/>
      <c r="N9765" s="980">
        <v>51</v>
      </c>
      <c r="O9765" s="969">
        <v>149</v>
      </c>
      <c r="P9765" s="1019">
        <v>30</v>
      </c>
      <c r="Q9765" s="1019"/>
      <c r="R9765" s="1019"/>
      <c r="S9765" s="1019"/>
      <c r="T9765" s="1019"/>
      <c r="U9765" s="1019"/>
      <c r="V9765" s="1019"/>
      <c r="W9765" s="1019"/>
      <c r="X9765" s="1039"/>
      <c r="Y9765" s="1019"/>
      <c r="Z9765" s="1019"/>
      <c r="AA9765" s="1019"/>
      <c r="AB9765" s="1019"/>
      <c r="AC9765" s="1507">
        <f t="shared" si="3603"/>
        <v>500</v>
      </c>
      <c r="AD9765" s="1508">
        <f t="shared" si="3604"/>
        <v>500</v>
      </c>
      <c r="AE9765" s="14">
        <f t="shared" si="3605"/>
        <v>18.633333333333333</v>
      </c>
      <c r="AF9765" s="14">
        <f t="shared" si="3606"/>
        <v>76.666666666666671</v>
      </c>
      <c r="AG9765" s="14">
        <f t="shared" si="3607"/>
        <v>6.5217391304347823</v>
      </c>
      <c r="AH9765" s="14">
        <f t="shared" si="3608"/>
        <v>-12.111594202898551</v>
      </c>
      <c r="AI9765" s="14">
        <f t="shared" si="3609"/>
        <v>-928.55555555555566</v>
      </c>
      <c r="AJ9765" s="969"/>
    </row>
    <row r="9766" spans="1:36" s="1783" customFormat="1" ht="31.5">
      <c r="A9766" s="1012">
        <v>42</v>
      </c>
      <c r="B9766" s="1038" t="s">
        <v>5502</v>
      </c>
      <c r="C9766" s="980" t="s">
        <v>65</v>
      </c>
      <c r="D9766" s="1029">
        <v>0.05</v>
      </c>
      <c r="E9766" s="1019">
        <v>290</v>
      </c>
      <c r="F9766" s="1036">
        <f t="shared" si="3602"/>
        <v>14.5</v>
      </c>
      <c r="G9766" s="980"/>
      <c r="H9766" s="1029"/>
      <c r="I9766" s="975">
        <v>44832</v>
      </c>
      <c r="J9766" s="994" t="s">
        <v>320</v>
      </c>
      <c r="K9766" s="994"/>
      <c r="L9766" s="1019"/>
      <c r="M9766" s="1032"/>
      <c r="N9766" s="980">
        <v>150</v>
      </c>
      <c r="O9766" s="969">
        <v>100</v>
      </c>
      <c r="P9766" s="1019">
        <v>20</v>
      </c>
      <c r="Q9766" s="1019"/>
      <c r="R9766" s="1019"/>
      <c r="S9766" s="1019"/>
      <c r="T9766" s="1019"/>
      <c r="U9766" s="1019"/>
      <c r="V9766" s="1019"/>
      <c r="W9766" s="1019"/>
      <c r="X9766" s="1039"/>
      <c r="Y9766" s="1019"/>
      <c r="Z9766" s="1019"/>
      <c r="AA9766" s="1019"/>
      <c r="AB9766" s="1019"/>
      <c r="AC9766" s="1507">
        <f t="shared" si="3603"/>
        <v>20</v>
      </c>
      <c r="AD9766" s="1508">
        <f t="shared" si="3604"/>
        <v>1</v>
      </c>
      <c r="AE9766" s="14">
        <f t="shared" si="3605"/>
        <v>14.2</v>
      </c>
      <c r="AF9766" s="14">
        <f t="shared" si="3606"/>
        <v>90</v>
      </c>
      <c r="AG9766" s="14">
        <f t="shared" si="3607"/>
        <v>0.22222222222222221</v>
      </c>
      <c r="AH9766" s="14">
        <f t="shared" si="3608"/>
        <v>-13.977777777777778</v>
      </c>
      <c r="AI9766" s="14">
        <f t="shared" si="3609"/>
        <v>-1258</v>
      </c>
      <c r="AJ9766" s="969"/>
    </row>
    <row r="9767" spans="1:36" s="1783" customFormat="1" ht="15.75">
      <c r="A9767" s="1012">
        <v>43</v>
      </c>
      <c r="B9767" s="1038" t="s">
        <v>5503</v>
      </c>
      <c r="C9767" s="980" t="s">
        <v>181</v>
      </c>
      <c r="D9767" s="1029">
        <v>1</v>
      </c>
      <c r="E9767" s="1019">
        <v>14</v>
      </c>
      <c r="F9767" s="1036">
        <f t="shared" si="3602"/>
        <v>14</v>
      </c>
      <c r="G9767" s="980"/>
      <c r="H9767" s="1029"/>
      <c r="I9767" s="975">
        <v>44832</v>
      </c>
      <c r="J9767" s="994" t="s">
        <v>2759</v>
      </c>
      <c r="K9767" s="994"/>
      <c r="L9767" s="1019"/>
      <c r="M9767" s="1032"/>
      <c r="N9767" s="980">
        <v>6</v>
      </c>
      <c r="O9767" s="969">
        <v>6</v>
      </c>
      <c r="P9767" s="1019">
        <v>1</v>
      </c>
      <c r="Q9767" s="1019"/>
      <c r="R9767" s="1019"/>
      <c r="S9767" s="1019"/>
      <c r="T9767" s="1019"/>
      <c r="U9767" s="1019"/>
      <c r="V9767" s="1019"/>
      <c r="W9767" s="1019"/>
      <c r="X9767" s="1039"/>
      <c r="Y9767" s="1019"/>
      <c r="Z9767" s="1019"/>
      <c r="AA9767" s="1019"/>
      <c r="AB9767" s="1019"/>
      <c r="AC9767" s="1507">
        <f t="shared" si="3603"/>
        <v>1</v>
      </c>
      <c r="AD9767" s="1508">
        <f t="shared" si="3604"/>
        <v>1</v>
      </c>
      <c r="AE9767" s="14">
        <f t="shared" si="3605"/>
        <v>36.533333333333331</v>
      </c>
      <c r="AF9767" s="14">
        <f t="shared" si="3606"/>
        <v>4.333333333333333</v>
      </c>
      <c r="AG9767" s="14">
        <f t="shared" si="3607"/>
        <v>0.23076923076923078</v>
      </c>
      <c r="AH9767" s="14">
        <f t="shared" si="3608"/>
        <v>-36.302564102564098</v>
      </c>
      <c r="AI9767" s="14">
        <f t="shared" si="3609"/>
        <v>-157.3111111111111</v>
      </c>
      <c r="AJ9767" s="969"/>
    </row>
    <row r="9768" spans="1:36" s="1783" customFormat="1" ht="31.5">
      <c r="A9768" s="1012">
        <v>46</v>
      </c>
      <c r="B9768" s="982" t="s">
        <v>10154</v>
      </c>
      <c r="C9768" s="973" t="s">
        <v>127</v>
      </c>
      <c r="D9768" s="1045">
        <v>4.1139599999999996</v>
      </c>
      <c r="E9768" s="1019"/>
      <c r="F9768" s="1036"/>
      <c r="G9768" s="980">
        <v>100</v>
      </c>
      <c r="H9768" s="1029">
        <f>D9768*G9768</f>
        <v>411.39599999999996</v>
      </c>
      <c r="I9768" s="975">
        <v>45006</v>
      </c>
      <c r="J9768" s="994" t="s">
        <v>7169</v>
      </c>
      <c r="K9768" s="994"/>
      <c r="L9768" s="1019"/>
      <c r="M9768" s="1032"/>
      <c r="N9768" s="980"/>
      <c r="O9768" s="969"/>
      <c r="P9768" s="1019">
        <v>80</v>
      </c>
      <c r="Q9768" s="1019"/>
      <c r="R9768" s="1019"/>
      <c r="S9768" s="1019"/>
      <c r="T9768" s="1019"/>
      <c r="U9768" s="1019"/>
      <c r="V9768" s="1019"/>
      <c r="W9768" s="1019"/>
      <c r="X9768" s="1039"/>
      <c r="Y9768" s="1019"/>
      <c r="Z9768" s="1019"/>
      <c r="AA9768" s="1019"/>
      <c r="AB9768" s="1019"/>
      <c r="AC9768" s="1507">
        <f t="shared" si="3603"/>
        <v>20</v>
      </c>
      <c r="AD9768" s="1508">
        <f t="shared" si="3604"/>
        <v>82.279199999999989</v>
      </c>
      <c r="AE9768" s="14">
        <f t="shared" si="3605"/>
        <v>25.333333333333332</v>
      </c>
      <c r="AF9768" s="14">
        <f t="shared" si="3606"/>
        <v>26.666666666666668</v>
      </c>
      <c r="AG9768" s="14">
        <f t="shared" si="3607"/>
        <v>0.75</v>
      </c>
      <c r="AH9768" s="14">
        <f t="shared" si="3608"/>
        <v>-24.583333333333332</v>
      </c>
      <c r="AI9768" s="14">
        <f t="shared" si="3609"/>
        <v>-655.55555555555554</v>
      </c>
      <c r="AJ9768" s="969"/>
    </row>
    <row r="9769" spans="1:36" ht="31.5" customHeight="1">
      <c r="A9769" s="1012">
        <v>62</v>
      </c>
      <c r="B9769" s="999" t="s">
        <v>10155</v>
      </c>
      <c r="C9769" s="973" t="s">
        <v>65</v>
      </c>
      <c r="D9769" s="1045">
        <v>533.91999999999996</v>
      </c>
      <c r="E9769" s="980"/>
      <c r="F9769" s="1036"/>
      <c r="G9769" s="980">
        <v>120</v>
      </c>
      <c r="H9769" s="1041">
        <f t="shared" ref="H9769:H9772" si="3610">D9769*G9769</f>
        <v>64070.399999999994</v>
      </c>
      <c r="I9769" s="975">
        <v>45007</v>
      </c>
      <c r="J9769" s="975">
        <v>45034</v>
      </c>
      <c r="K9769" s="994"/>
      <c r="L9769" s="1019">
        <v>474</v>
      </c>
      <c r="M9769" s="1032">
        <v>44632</v>
      </c>
      <c r="N9769" s="980"/>
      <c r="O9769" s="969"/>
      <c r="P9769" s="1019">
        <v>24</v>
      </c>
      <c r="Q9769" s="1019"/>
      <c r="R9769" s="1019"/>
      <c r="S9769" s="1019"/>
      <c r="T9769" s="1019"/>
      <c r="U9769" s="1019"/>
      <c r="V9769" s="1019"/>
      <c r="W9769" s="1019"/>
      <c r="X9769" s="1039"/>
      <c r="Y9769" s="1019"/>
      <c r="Z9769" s="1019"/>
      <c r="AA9769" s="1019"/>
      <c r="AB9769" s="1019"/>
      <c r="AC9769" s="1507">
        <f t="shared" si="3603"/>
        <v>96</v>
      </c>
      <c r="AD9769" s="1508">
        <f t="shared" si="3604"/>
        <v>51256.319999999992</v>
      </c>
      <c r="AE9769" s="14">
        <f t="shared" ref="AE9769:AE9773" si="3611">(J9769-"01.04.2023")/30</f>
        <v>0.56666666666666665</v>
      </c>
      <c r="AF9769" s="14">
        <f t="shared" si="3606"/>
        <v>8</v>
      </c>
      <c r="AG9769" s="14">
        <f t="shared" si="3607"/>
        <v>12</v>
      </c>
      <c r="AH9769" s="14">
        <f t="shared" ref="AH9769:AH9773" si="3612">AG9769-AE9769</f>
        <v>11.433333333333334</v>
      </c>
      <c r="AI9769" s="14">
        <f t="shared" ref="AI9769:AI9773" si="3613">AC9769-(AE9769*AF9769)</f>
        <v>91.466666666666669</v>
      </c>
      <c r="AJ9769" s="969"/>
    </row>
    <row r="9770" spans="1:36" ht="15.75">
      <c r="A9770" s="1012">
        <v>63</v>
      </c>
      <c r="B9770" s="999" t="s">
        <v>8900</v>
      </c>
      <c r="C9770" s="973" t="s">
        <v>143</v>
      </c>
      <c r="D9770" s="1045">
        <v>40.912039999999998</v>
      </c>
      <c r="E9770" s="980"/>
      <c r="F9770" s="1036"/>
      <c r="G9770" s="980">
        <v>20</v>
      </c>
      <c r="H9770" s="1041">
        <f t="shared" si="3610"/>
        <v>818.24079999999992</v>
      </c>
      <c r="I9770" s="975">
        <v>45007</v>
      </c>
      <c r="J9770" s="1046" t="s">
        <v>8944</v>
      </c>
      <c r="K9770" s="994"/>
      <c r="L9770" s="1019">
        <v>474</v>
      </c>
      <c r="M9770" s="1032">
        <v>44632</v>
      </c>
      <c r="N9770" s="980"/>
      <c r="O9770" s="969"/>
      <c r="P9770" s="1019">
        <v>4</v>
      </c>
      <c r="Q9770" s="1019"/>
      <c r="R9770" s="1019"/>
      <c r="S9770" s="1019"/>
      <c r="T9770" s="1019"/>
      <c r="U9770" s="1019"/>
      <c r="V9770" s="1019"/>
      <c r="W9770" s="1019"/>
      <c r="X9770" s="1039"/>
      <c r="Y9770" s="1019"/>
      <c r="Z9770" s="1019"/>
      <c r="AA9770" s="1019"/>
      <c r="AB9770" s="1019"/>
      <c r="AC9770" s="1507">
        <f t="shared" si="3603"/>
        <v>16</v>
      </c>
      <c r="AD9770" s="1508">
        <f t="shared" si="3604"/>
        <v>654.59263999999996</v>
      </c>
      <c r="AE9770" s="14">
        <f t="shared" si="3611"/>
        <v>8.1</v>
      </c>
      <c r="AF9770" s="14">
        <f t="shared" si="3606"/>
        <v>1.3333333333333333</v>
      </c>
      <c r="AG9770" s="14">
        <f t="shared" si="3607"/>
        <v>12</v>
      </c>
      <c r="AH9770" s="14">
        <f t="shared" si="3612"/>
        <v>3.9000000000000004</v>
      </c>
      <c r="AI9770" s="14">
        <f t="shared" si="3613"/>
        <v>5.2000000000000011</v>
      </c>
      <c r="AJ9770" s="969"/>
    </row>
    <row r="9771" spans="1:36" ht="15.75">
      <c r="A9771" s="1012">
        <v>64</v>
      </c>
      <c r="B9771" s="999" t="s">
        <v>8901</v>
      </c>
      <c r="C9771" s="973" t="s">
        <v>66</v>
      </c>
      <c r="D9771" s="1045">
        <v>3.5398399999999999</v>
      </c>
      <c r="E9771" s="980"/>
      <c r="F9771" s="1036"/>
      <c r="G9771" s="980">
        <v>120</v>
      </c>
      <c r="H9771" s="1041">
        <f t="shared" si="3610"/>
        <v>424.7808</v>
      </c>
      <c r="I9771" s="975">
        <v>45007</v>
      </c>
      <c r="J9771" s="975">
        <v>46326</v>
      </c>
      <c r="K9771" s="994"/>
      <c r="L9771" s="1019">
        <v>474</v>
      </c>
      <c r="M9771" s="1032">
        <v>44632</v>
      </c>
      <c r="N9771" s="980"/>
      <c r="O9771" s="969"/>
      <c r="P9771" s="1019">
        <v>24</v>
      </c>
      <c r="Q9771" s="1019"/>
      <c r="R9771" s="1019"/>
      <c r="S9771" s="1019"/>
      <c r="T9771" s="1019"/>
      <c r="U9771" s="1019"/>
      <c r="V9771" s="1019"/>
      <c r="W9771" s="1019"/>
      <c r="X9771" s="1039"/>
      <c r="Y9771" s="1019"/>
      <c r="Z9771" s="1019"/>
      <c r="AA9771" s="1019"/>
      <c r="AB9771" s="1019"/>
      <c r="AC9771" s="1507">
        <f t="shared" si="3603"/>
        <v>96</v>
      </c>
      <c r="AD9771" s="1508">
        <f t="shared" si="3604"/>
        <v>339.82463999999999</v>
      </c>
      <c r="AE9771" s="14">
        <f t="shared" si="3611"/>
        <v>43.633333333333333</v>
      </c>
      <c r="AF9771" s="14">
        <f t="shared" si="3606"/>
        <v>8</v>
      </c>
      <c r="AG9771" s="14">
        <f t="shared" si="3607"/>
        <v>12</v>
      </c>
      <c r="AH9771" s="14">
        <f t="shared" si="3612"/>
        <v>-31.633333333333333</v>
      </c>
      <c r="AI9771" s="14">
        <f t="shared" si="3613"/>
        <v>-253.06666666666666</v>
      </c>
      <c r="AJ9771" s="969"/>
    </row>
    <row r="9772" spans="1:36" ht="15.75">
      <c r="A9772" s="1012">
        <v>65</v>
      </c>
      <c r="B9772" s="999" t="s">
        <v>8902</v>
      </c>
      <c r="C9772" s="973" t="s">
        <v>66</v>
      </c>
      <c r="D9772" s="1045">
        <v>33.584600000000002</v>
      </c>
      <c r="E9772" s="980"/>
      <c r="F9772" s="1036"/>
      <c r="G9772" s="980">
        <v>1</v>
      </c>
      <c r="H9772" s="1041">
        <f t="shared" si="3610"/>
        <v>33.584600000000002</v>
      </c>
      <c r="I9772" s="975">
        <v>45007</v>
      </c>
      <c r="J9772" s="975"/>
      <c r="K9772" s="994"/>
      <c r="L9772" s="1019">
        <v>474</v>
      </c>
      <c r="M9772" s="1032">
        <v>44632</v>
      </c>
      <c r="N9772" s="980"/>
      <c r="O9772" s="969"/>
      <c r="P9772" s="1019"/>
      <c r="Q9772" s="1019"/>
      <c r="R9772" s="1019"/>
      <c r="S9772" s="1019"/>
      <c r="T9772" s="1019"/>
      <c r="U9772" s="1019"/>
      <c r="V9772" s="1019"/>
      <c r="W9772" s="1019"/>
      <c r="X9772" s="1039"/>
      <c r="Y9772" s="1019"/>
      <c r="Z9772" s="1019"/>
      <c r="AA9772" s="1019"/>
      <c r="AB9772" s="1019"/>
      <c r="AC9772" s="1507">
        <f t="shared" si="3603"/>
        <v>1</v>
      </c>
      <c r="AD9772" s="1508">
        <f t="shared" si="3604"/>
        <v>33.584600000000002</v>
      </c>
      <c r="AE9772" s="14">
        <f t="shared" si="3611"/>
        <v>-1500.5666666666666</v>
      </c>
      <c r="AF9772" s="14">
        <f t="shared" si="3606"/>
        <v>0</v>
      </c>
      <c r="AG9772" s="14" t="e">
        <f t="shared" si="3607"/>
        <v>#DIV/0!</v>
      </c>
      <c r="AH9772" s="14" t="e">
        <f t="shared" si="3612"/>
        <v>#DIV/0!</v>
      </c>
      <c r="AI9772" s="14">
        <f t="shared" si="3613"/>
        <v>1</v>
      </c>
      <c r="AJ9772" s="969"/>
    </row>
    <row r="9773" spans="1:36" ht="15.75">
      <c r="A9773" s="1012">
        <v>66</v>
      </c>
      <c r="B9773" s="1038" t="s">
        <v>2962</v>
      </c>
      <c r="C9773" s="980" t="s">
        <v>181</v>
      </c>
      <c r="D9773" s="1045">
        <v>65.823525000000004</v>
      </c>
      <c r="E9773" s="1019">
        <v>1176</v>
      </c>
      <c r="F9773" s="1036">
        <f t="shared" ref="F9773:F9798" si="3614">D9773*E9773</f>
        <v>77408.465400000001</v>
      </c>
      <c r="G9773" s="980"/>
      <c r="H9773" s="1029"/>
      <c r="I9773" s="975">
        <v>44711</v>
      </c>
      <c r="J9773" s="994" t="s">
        <v>2935</v>
      </c>
      <c r="K9773" s="994"/>
      <c r="L9773" s="980">
        <v>381</v>
      </c>
      <c r="M9773" s="975"/>
      <c r="N9773" s="980">
        <v>101</v>
      </c>
      <c r="O9773" s="969"/>
      <c r="P9773" s="1019">
        <v>135</v>
      </c>
      <c r="Q9773" s="1019"/>
      <c r="R9773" s="1019"/>
      <c r="S9773" s="1019"/>
      <c r="T9773" s="1019"/>
      <c r="U9773" s="1019"/>
      <c r="V9773" s="1019"/>
      <c r="W9773" s="1019"/>
      <c r="X9773" s="1019"/>
      <c r="Y9773" s="1019"/>
      <c r="Z9773" s="1019"/>
      <c r="AA9773" s="1019"/>
      <c r="AB9773" s="1019"/>
      <c r="AC9773" s="1507">
        <f t="shared" si="3603"/>
        <v>940</v>
      </c>
      <c r="AD9773" s="1508">
        <f t="shared" si="3604"/>
        <v>61874.113500000007</v>
      </c>
      <c r="AE9773" s="14">
        <f t="shared" si="3611"/>
        <v>8.6666666666666661</v>
      </c>
      <c r="AF9773" s="14">
        <f t="shared" si="3606"/>
        <v>78.666666666666671</v>
      </c>
      <c r="AG9773" s="14">
        <f t="shared" si="3607"/>
        <v>11.949152542372881</v>
      </c>
      <c r="AH9773" s="14">
        <f t="shared" si="3612"/>
        <v>3.2824858757062145</v>
      </c>
      <c r="AI9773" s="14">
        <f t="shared" si="3613"/>
        <v>258.22222222222217</v>
      </c>
      <c r="AJ9773" s="969"/>
    </row>
    <row r="9774" spans="1:36" ht="15.75">
      <c r="A9774" s="1012">
        <v>67</v>
      </c>
      <c r="B9774" s="1038" t="s">
        <v>3359</v>
      </c>
      <c r="C9774" s="980" t="s">
        <v>181</v>
      </c>
      <c r="D9774" s="984">
        <v>1</v>
      </c>
      <c r="E9774" s="1019">
        <v>1</v>
      </c>
      <c r="F9774" s="1036">
        <f t="shared" si="3614"/>
        <v>1</v>
      </c>
      <c r="G9774" s="980"/>
      <c r="H9774" s="1029"/>
      <c r="I9774" s="975">
        <v>44701</v>
      </c>
      <c r="J9774" s="975" t="s">
        <v>334</v>
      </c>
      <c r="K9774" s="994"/>
      <c r="L9774" s="1019"/>
      <c r="M9774" s="1032"/>
      <c r="N9774" s="980"/>
      <c r="O9774" s="969"/>
      <c r="P9774" s="1019"/>
      <c r="Q9774" s="1019"/>
      <c r="R9774" s="1019"/>
      <c r="S9774" s="1019"/>
      <c r="T9774" s="1019"/>
      <c r="U9774" s="969"/>
      <c r="V9774" s="1019"/>
      <c r="W9774" s="1019"/>
      <c r="X9774" s="1019"/>
      <c r="Y9774" s="1019"/>
      <c r="Z9774" s="1019"/>
      <c r="AA9774" s="1019"/>
      <c r="AB9774" s="1019"/>
      <c r="AC9774" s="1507">
        <f t="shared" si="3603"/>
        <v>1</v>
      </c>
      <c r="AD9774" s="1508">
        <f t="shared" si="3604"/>
        <v>1</v>
      </c>
      <c r="AE9774" s="975" t="s">
        <v>334</v>
      </c>
      <c r="AF9774" s="14">
        <f t="shared" si="3606"/>
        <v>0</v>
      </c>
      <c r="AG9774" s="14" t="e">
        <f t="shared" si="3607"/>
        <v>#DIV/0!</v>
      </c>
      <c r="AH9774" s="975" t="s">
        <v>334</v>
      </c>
      <c r="AI9774" s="975" t="s">
        <v>334</v>
      </c>
      <c r="AJ9774" s="969"/>
    </row>
    <row r="9775" spans="1:36" ht="15.75">
      <c r="A9775" s="1012">
        <v>68</v>
      </c>
      <c r="B9775" s="1038" t="s">
        <v>3360</v>
      </c>
      <c r="C9775" s="980" t="s">
        <v>181</v>
      </c>
      <c r="D9775" s="984">
        <v>1</v>
      </c>
      <c r="E9775" s="1019">
        <v>422</v>
      </c>
      <c r="F9775" s="1036">
        <f t="shared" si="3614"/>
        <v>422</v>
      </c>
      <c r="G9775" s="980"/>
      <c r="H9775" s="1029"/>
      <c r="I9775" s="975">
        <v>44701</v>
      </c>
      <c r="J9775" s="975">
        <v>45190</v>
      </c>
      <c r="K9775" s="994"/>
      <c r="L9775" s="1019"/>
      <c r="M9775" s="1032"/>
      <c r="N9775" s="980">
        <v>82</v>
      </c>
      <c r="O9775" s="969"/>
      <c r="P9775" s="1019"/>
      <c r="Q9775" s="1019"/>
      <c r="R9775" s="1019"/>
      <c r="S9775" s="1019"/>
      <c r="T9775" s="1019"/>
      <c r="U9775" s="969"/>
      <c r="V9775" s="969"/>
      <c r="W9775" s="1019"/>
      <c r="X9775" s="1019"/>
      <c r="Y9775" s="1019"/>
      <c r="Z9775" s="1019"/>
      <c r="AA9775" s="1019"/>
      <c r="AB9775" s="1019"/>
      <c r="AC9775" s="1507">
        <f t="shared" si="3603"/>
        <v>340</v>
      </c>
      <c r="AD9775" s="1508">
        <f t="shared" si="3604"/>
        <v>340</v>
      </c>
      <c r="AE9775" s="14">
        <f>(J9775-"01.04.2023")/30</f>
        <v>5.7666666666666666</v>
      </c>
      <c r="AF9775" s="14">
        <f t="shared" si="3606"/>
        <v>27.333333333333332</v>
      </c>
      <c r="AG9775" s="14">
        <f t="shared" si="3607"/>
        <v>12.439024390243903</v>
      </c>
      <c r="AH9775" s="14">
        <f>AG9775-AE9775</f>
        <v>6.6723577235772362</v>
      </c>
      <c r="AI9775" s="14">
        <f>AC9775-(AE9775*AF9775)</f>
        <v>182.37777777777779</v>
      </c>
      <c r="AJ9775" s="969"/>
    </row>
    <row r="9776" spans="1:36" ht="15.75">
      <c r="A9776" s="1012">
        <v>69</v>
      </c>
      <c r="B9776" s="1038" t="s">
        <v>3361</v>
      </c>
      <c r="C9776" s="980" t="s">
        <v>181</v>
      </c>
      <c r="D9776" s="984">
        <v>1</v>
      </c>
      <c r="E9776" s="1019">
        <v>1264</v>
      </c>
      <c r="F9776" s="1036">
        <f t="shared" si="3614"/>
        <v>1264</v>
      </c>
      <c r="G9776" s="980"/>
      <c r="H9776" s="1029"/>
      <c r="I9776" s="975">
        <v>44701</v>
      </c>
      <c r="J9776" s="975">
        <v>45838</v>
      </c>
      <c r="K9776" s="994"/>
      <c r="L9776" s="1019"/>
      <c r="M9776" s="1032"/>
      <c r="N9776" s="980">
        <v>158</v>
      </c>
      <c r="O9776" s="969">
        <v>168</v>
      </c>
      <c r="P9776" s="1019">
        <v>97</v>
      </c>
      <c r="Q9776" s="1019"/>
      <c r="R9776" s="1019"/>
      <c r="S9776" s="1019"/>
      <c r="T9776" s="1019"/>
      <c r="U9776" s="969"/>
      <c r="V9776" s="969"/>
      <c r="W9776" s="1019"/>
      <c r="X9776" s="1019"/>
      <c r="Y9776" s="1019"/>
      <c r="Z9776" s="1019"/>
      <c r="AA9776" s="1019"/>
      <c r="AB9776" s="1019"/>
      <c r="AC9776" s="1507">
        <f t="shared" si="3603"/>
        <v>841</v>
      </c>
      <c r="AD9776" s="1508">
        <f t="shared" si="3604"/>
        <v>841</v>
      </c>
      <c r="AE9776" s="14">
        <f>(J9776-"01.04.2023")/30</f>
        <v>27.366666666666667</v>
      </c>
      <c r="AF9776" s="14">
        <f t="shared" si="3606"/>
        <v>141</v>
      </c>
      <c r="AG9776" s="14">
        <f t="shared" si="3607"/>
        <v>5.9645390070921982</v>
      </c>
      <c r="AH9776" s="14">
        <f>AG9776-AE9776</f>
        <v>-21.402127659574468</v>
      </c>
      <c r="AI9776" s="14">
        <f>AC9776-(AE9776*AF9776)</f>
        <v>-3017.7000000000003</v>
      </c>
      <c r="AJ9776" s="969"/>
    </row>
    <row r="9777" spans="1:36" ht="15.75">
      <c r="A9777" s="1012">
        <v>71</v>
      </c>
      <c r="B9777" s="1038" t="s">
        <v>884</v>
      </c>
      <c r="C9777" s="980" t="s">
        <v>181</v>
      </c>
      <c r="D9777" s="1029">
        <v>1</v>
      </c>
      <c r="E9777" s="1019">
        <v>1</v>
      </c>
      <c r="F9777" s="1036">
        <f t="shared" si="3614"/>
        <v>1</v>
      </c>
      <c r="G9777" s="1019"/>
      <c r="H9777" s="1029"/>
      <c r="I9777" s="975">
        <v>44686</v>
      </c>
      <c r="J9777" s="994" t="s">
        <v>334</v>
      </c>
      <c r="K9777" s="994"/>
      <c r="L9777" s="1019"/>
      <c r="M9777" s="1032"/>
      <c r="N9777" s="980"/>
      <c r="O9777" s="969"/>
      <c r="P9777" s="1019"/>
      <c r="Q9777" s="1019"/>
      <c r="R9777" s="1019"/>
      <c r="S9777" s="1019"/>
      <c r="T9777" s="1019"/>
      <c r="U9777" s="1019"/>
      <c r="V9777" s="1019"/>
      <c r="W9777" s="1019"/>
      <c r="X9777" s="1019"/>
      <c r="Y9777" s="1019"/>
      <c r="Z9777" s="1019"/>
      <c r="AA9777" s="1019"/>
      <c r="AB9777" s="1019"/>
      <c r="AC9777" s="1507">
        <f t="shared" ref="AC9777:AC9803" si="3615">E9777+G9777-N9777-O9777-AA9777-P9777-Q9777-R9777-S9777-T9777-U9777-V9777-W9777-X9777-Y9777</f>
        <v>1</v>
      </c>
      <c r="AD9777" s="1508">
        <f t="shared" ref="AD9777:AD9803" si="3616">D9777*AC9777</f>
        <v>1</v>
      </c>
      <c r="AE9777" s="975" t="s">
        <v>334</v>
      </c>
      <c r="AF9777" s="14">
        <f t="shared" ref="AF9777:AF9803" si="3617">(N9777+O9777+P9777+Q9777+R9777+S9777+T9777+U9777+V9777+W9777+X9777+Y9777)/3</f>
        <v>0</v>
      </c>
      <c r="AG9777" s="14" t="e">
        <f t="shared" ref="AG9777:AG9803" si="3618">AC9777/AF9777</f>
        <v>#DIV/0!</v>
      </c>
      <c r="AH9777" s="975" t="s">
        <v>334</v>
      </c>
      <c r="AI9777" s="975" t="s">
        <v>334</v>
      </c>
      <c r="AJ9777" s="969"/>
    </row>
    <row r="9778" spans="1:36" ht="15.75">
      <c r="A9778" s="1012">
        <v>72</v>
      </c>
      <c r="B9778" s="1038" t="s">
        <v>3362</v>
      </c>
      <c r="C9778" s="980" t="s">
        <v>181</v>
      </c>
      <c r="D9778" s="1029">
        <v>1</v>
      </c>
      <c r="E9778" s="1019">
        <v>1825</v>
      </c>
      <c r="F9778" s="1036">
        <f t="shared" si="3614"/>
        <v>1825</v>
      </c>
      <c r="G9778" s="980"/>
      <c r="H9778" s="1029"/>
      <c r="I9778" s="975">
        <v>44698</v>
      </c>
      <c r="J9778" s="994" t="s">
        <v>334</v>
      </c>
      <c r="K9778" s="994"/>
      <c r="L9778" s="1019"/>
      <c r="M9778" s="1032"/>
      <c r="N9778" s="980">
        <v>485</v>
      </c>
      <c r="O9778" s="969"/>
      <c r="P9778" s="1019"/>
      <c r="Q9778" s="1019"/>
      <c r="R9778" s="1019"/>
      <c r="S9778" s="1019"/>
      <c r="T9778" s="1019"/>
      <c r="U9778" s="1019"/>
      <c r="V9778" s="1019"/>
      <c r="W9778" s="1019"/>
      <c r="X9778" s="1019"/>
      <c r="Y9778" s="1019"/>
      <c r="Z9778" s="1019"/>
      <c r="AA9778" s="1019"/>
      <c r="AB9778" s="1019"/>
      <c r="AC9778" s="1507">
        <f t="shared" si="3615"/>
        <v>1340</v>
      </c>
      <c r="AD9778" s="1508">
        <f t="shared" si="3616"/>
        <v>1340</v>
      </c>
      <c r="AE9778" s="975" t="s">
        <v>334</v>
      </c>
      <c r="AF9778" s="14">
        <f t="shared" si="3617"/>
        <v>161.66666666666666</v>
      </c>
      <c r="AG9778" s="14">
        <f t="shared" si="3618"/>
        <v>8.2886597938144337</v>
      </c>
      <c r="AH9778" s="975" t="s">
        <v>334</v>
      </c>
      <c r="AI9778" s="975" t="s">
        <v>334</v>
      </c>
      <c r="AJ9778" s="969"/>
    </row>
    <row r="9779" spans="1:36" ht="15.75">
      <c r="A9779" s="1012">
        <v>73</v>
      </c>
      <c r="B9779" s="1038" t="s">
        <v>3363</v>
      </c>
      <c r="C9779" s="980" t="s">
        <v>181</v>
      </c>
      <c r="D9779" s="1029">
        <v>1</v>
      </c>
      <c r="E9779" s="1019">
        <v>1269</v>
      </c>
      <c r="F9779" s="1036">
        <f t="shared" si="3614"/>
        <v>1269</v>
      </c>
      <c r="G9779" s="980"/>
      <c r="H9779" s="1029"/>
      <c r="I9779" s="975">
        <v>44698</v>
      </c>
      <c r="J9779" s="994" t="s">
        <v>334</v>
      </c>
      <c r="K9779" s="994"/>
      <c r="L9779" s="1019"/>
      <c r="M9779" s="1032"/>
      <c r="N9779" s="980">
        <v>36</v>
      </c>
      <c r="O9779" s="969">
        <v>276</v>
      </c>
      <c r="P9779" s="1019">
        <v>362</v>
      </c>
      <c r="Q9779" s="1019"/>
      <c r="R9779" s="1019"/>
      <c r="S9779" s="1019"/>
      <c r="T9779" s="1019"/>
      <c r="U9779" s="1019"/>
      <c r="V9779" s="1019"/>
      <c r="W9779" s="1019"/>
      <c r="X9779" s="1019"/>
      <c r="Y9779" s="1019"/>
      <c r="Z9779" s="1019"/>
      <c r="AA9779" s="1019"/>
      <c r="AB9779" s="1019"/>
      <c r="AC9779" s="1507">
        <f t="shared" si="3615"/>
        <v>595</v>
      </c>
      <c r="AD9779" s="1508">
        <f t="shared" si="3616"/>
        <v>595</v>
      </c>
      <c r="AE9779" s="975" t="s">
        <v>334</v>
      </c>
      <c r="AF9779" s="14">
        <f t="shared" si="3617"/>
        <v>224.66666666666666</v>
      </c>
      <c r="AG9779" s="14">
        <f t="shared" si="3618"/>
        <v>2.6483679525222552</v>
      </c>
      <c r="AH9779" s="975" t="s">
        <v>334</v>
      </c>
      <c r="AI9779" s="975" t="s">
        <v>334</v>
      </c>
      <c r="AJ9779" s="969"/>
    </row>
    <row r="9780" spans="1:36" ht="15.75">
      <c r="A9780" s="1012">
        <v>74</v>
      </c>
      <c r="B9780" s="1038" t="s">
        <v>386</v>
      </c>
      <c r="C9780" s="980" t="s">
        <v>181</v>
      </c>
      <c r="D9780" s="1029">
        <v>1</v>
      </c>
      <c r="E9780" s="1019">
        <v>5000</v>
      </c>
      <c r="F9780" s="1036">
        <f t="shared" si="3614"/>
        <v>5000</v>
      </c>
      <c r="G9780" s="1019"/>
      <c r="H9780" s="1029"/>
      <c r="I9780" s="975">
        <v>44742</v>
      </c>
      <c r="J9780" s="994" t="s">
        <v>334</v>
      </c>
      <c r="K9780" s="994"/>
      <c r="L9780" s="1019"/>
      <c r="M9780" s="1032"/>
      <c r="N9780" s="980">
        <v>400</v>
      </c>
      <c r="O9780" s="969">
        <v>1400</v>
      </c>
      <c r="P9780" s="1019"/>
      <c r="Q9780" s="1019"/>
      <c r="R9780" s="1019"/>
      <c r="S9780" s="1019"/>
      <c r="T9780" s="1019"/>
      <c r="U9780" s="1019"/>
      <c r="V9780" s="1019"/>
      <c r="W9780" s="1019"/>
      <c r="X9780" s="1019"/>
      <c r="Y9780" s="1019"/>
      <c r="Z9780" s="1019"/>
      <c r="AA9780" s="1019"/>
      <c r="AB9780" s="1019"/>
      <c r="AC9780" s="1507">
        <f t="shared" si="3615"/>
        <v>3200</v>
      </c>
      <c r="AD9780" s="1508">
        <f t="shared" si="3616"/>
        <v>3200</v>
      </c>
      <c r="AE9780" s="975" t="s">
        <v>334</v>
      </c>
      <c r="AF9780" s="14">
        <f t="shared" si="3617"/>
        <v>600</v>
      </c>
      <c r="AG9780" s="14">
        <f t="shared" si="3618"/>
        <v>5.333333333333333</v>
      </c>
      <c r="AH9780" s="975" t="s">
        <v>334</v>
      </c>
      <c r="AI9780" s="975" t="s">
        <v>334</v>
      </c>
      <c r="AJ9780" s="969"/>
    </row>
    <row r="9781" spans="1:36" ht="15.75">
      <c r="A9781" s="1012">
        <v>75</v>
      </c>
      <c r="B9781" s="1038" t="s">
        <v>3474</v>
      </c>
      <c r="C9781" s="980" t="s">
        <v>181</v>
      </c>
      <c r="D9781" s="1029">
        <v>1</v>
      </c>
      <c r="E9781" s="1019">
        <v>1</v>
      </c>
      <c r="F9781" s="1036">
        <f t="shared" si="3614"/>
        <v>1</v>
      </c>
      <c r="G9781" s="1019"/>
      <c r="H9781" s="1029"/>
      <c r="I9781" s="975"/>
      <c r="J9781" s="994" t="s">
        <v>334</v>
      </c>
      <c r="K9781" s="994"/>
      <c r="L9781" s="1019"/>
      <c r="M9781" s="1032"/>
      <c r="N9781" s="980"/>
      <c r="O9781" s="969"/>
      <c r="P9781" s="1019"/>
      <c r="Q9781" s="1019"/>
      <c r="R9781" s="1019"/>
      <c r="S9781" s="1019"/>
      <c r="T9781" s="1019"/>
      <c r="U9781" s="1019"/>
      <c r="V9781" s="1019"/>
      <c r="W9781" s="1019"/>
      <c r="X9781" s="1019"/>
      <c r="Y9781" s="1019"/>
      <c r="Z9781" s="1019"/>
      <c r="AA9781" s="1019"/>
      <c r="AB9781" s="1019"/>
      <c r="AC9781" s="1507">
        <f t="shared" si="3615"/>
        <v>1</v>
      </c>
      <c r="AD9781" s="1508">
        <f t="shared" si="3616"/>
        <v>1</v>
      </c>
      <c r="AE9781" s="975" t="s">
        <v>334</v>
      </c>
      <c r="AF9781" s="14">
        <f t="shared" si="3617"/>
        <v>0</v>
      </c>
      <c r="AG9781" s="14" t="e">
        <f t="shared" si="3618"/>
        <v>#DIV/0!</v>
      </c>
      <c r="AH9781" s="975" t="s">
        <v>334</v>
      </c>
      <c r="AI9781" s="975" t="s">
        <v>334</v>
      </c>
      <c r="AJ9781" s="969"/>
    </row>
    <row r="9782" spans="1:36" ht="31.5">
      <c r="A9782" s="1012">
        <v>77</v>
      </c>
      <c r="B9782" s="985" t="s">
        <v>3981</v>
      </c>
      <c r="C9782" s="980" t="s">
        <v>3459</v>
      </c>
      <c r="D9782" s="1029">
        <v>1</v>
      </c>
      <c r="E9782" s="1019">
        <v>89</v>
      </c>
      <c r="F9782" s="1036">
        <f t="shared" si="3614"/>
        <v>89</v>
      </c>
      <c r="G9782" s="980"/>
      <c r="H9782" s="1029"/>
      <c r="I9782" s="975">
        <v>44728</v>
      </c>
      <c r="J9782" s="1043">
        <v>45717</v>
      </c>
      <c r="K9782" s="994"/>
      <c r="L9782" s="1019"/>
      <c r="M9782" s="1032"/>
      <c r="N9782" s="980">
        <v>24</v>
      </c>
      <c r="O9782" s="969">
        <v>44</v>
      </c>
      <c r="P9782" s="1019">
        <v>6</v>
      </c>
      <c r="Q9782" s="1019"/>
      <c r="R9782" s="1019"/>
      <c r="S9782" s="969"/>
      <c r="T9782" s="1019"/>
      <c r="U9782" s="1019"/>
      <c r="V9782" s="1019"/>
      <c r="W9782" s="1019"/>
      <c r="X9782" s="969"/>
      <c r="Y9782" s="1019"/>
      <c r="Z9782" s="1019"/>
      <c r="AA9782" s="1019"/>
      <c r="AB9782" s="1019"/>
      <c r="AC9782" s="1507">
        <f t="shared" si="3615"/>
        <v>15</v>
      </c>
      <c r="AD9782" s="1508">
        <f t="shared" si="3616"/>
        <v>15</v>
      </c>
      <c r="AE9782" s="14">
        <f>(J9782-"01.04.2023")/30</f>
        <v>23.333333333333332</v>
      </c>
      <c r="AF9782" s="14">
        <f t="shared" si="3617"/>
        <v>24.666666666666668</v>
      </c>
      <c r="AG9782" s="14">
        <f t="shared" si="3618"/>
        <v>0.60810810810810811</v>
      </c>
      <c r="AH9782" s="14">
        <f>AG9782-AE9782</f>
        <v>-22.725225225225223</v>
      </c>
      <c r="AI9782" s="14">
        <f>AC9782-(AE9782*AF9782)</f>
        <v>-560.55555555555554</v>
      </c>
      <c r="AJ9782" s="969"/>
    </row>
    <row r="9783" spans="1:36" ht="15.75">
      <c r="A9783" s="1012">
        <v>80</v>
      </c>
      <c r="B9783" s="985" t="s">
        <v>3668</v>
      </c>
      <c r="C9783" s="985" t="s">
        <v>262</v>
      </c>
      <c r="D9783" s="1029">
        <v>1</v>
      </c>
      <c r="E9783" s="1019">
        <v>20</v>
      </c>
      <c r="F9783" s="1036">
        <f t="shared" si="3614"/>
        <v>20</v>
      </c>
      <c r="G9783" s="969"/>
      <c r="H9783" s="1029"/>
      <c r="I9783" s="975">
        <v>44728</v>
      </c>
      <c r="J9783" s="974">
        <v>45323</v>
      </c>
      <c r="K9783" s="994"/>
      <c r="L9783" s="1019"/>
      <c r="M9783" s="1032"/>
      <c r="N9783" s="980"/>
      <c r="O9783" s="969">
        <v>10</v>
      </c>
      <c r="P9783" s="1019"/>
      <c r="Q9783" s="1019"/>
      <c r="R9783" s="1019"/>
      <c r="S9783" s="969"/>
      <c r="T9783" s="1019"/>
      <c r="U9783" s="1019"/>
      <c r="V9783" s="1019"/>
      <c r="W9783" s="1019"/>
      <c r="X9783" s="969"/>
      <c r="Y9783" s="1019"/>
      <c r="Z9783" s="1019"/>
      <c r="AA9783" s="1019"/>
      <c r="AB9783" s="1019"/>
      <c r="AC9783" s="1507">
        <f t="shared" si="3615"/>
        <v>10</v>
      </c>
      <c r="AD9783" s="1508">
        <f t="shared" si="3616"/>
        <v>10</v>
      </c>
      <c r="AE9783" s="14">
        <f>(J9783-"01.04.2023")/30</f>
        <v>10.199999999999999</v>
      </c>
      <c r="AF9783" s="14">
        <f t="shared" si="3617"/>
        <v>3.3333333333333335</v>
      </c>
      <c r="AG9783" s="14">
        <f t="shared" si="3618"/>
        <v>3</v>
      </c>
      <c r="AH9783" s="14">
        <f>AG9783-AE9783</f>
        <v>-7.1999999999999993</v>
      </c>
      <c r="AI9783" s="14">
        <f>AC9783-(AE9783*AF9783)</f>
        <v>-24</v>
      </c>
      <c r="AJ9783" s="969"/>
    </row>
    <row r="9784" spans="1:36" ht="15.75">
      <c r="A9784" s="1012">
        <v>81</v>
      </c>
      <c r="B9784" s="985" t="s">
        <v>3778</v>
      </c>
      <c r="C9784" s="985" t="s">
        <v>66</v>
      </c>
      <c r="D9784" s="1029">
        <v>1</v>
      </c>
      <c r="E9784" s="1019">
        <v>213</v>
      </c>
      <c r="F9784" s="1036">
        <f t="shared" si="3614"/>
        <v>213</v>
      </c>
      <c r="G9784" s="969"/>
      <c r="H9784" s="1029"/>
      <c r="I9784" s="975">
        <v>44728</v>
      </c>
      <c r="J9784" s="974" t="s">
        <v>334</v>
      </c>
      <c r="K9784" s="994"/>
      <c r="L9784" s="1019"/>
      <c r="M9784" s="1032"/>
      <c r="N9784" s="969">
        <v>30</v>
      </c>
      <c r="O9784" s="969">
        <v>15</v>
      </c>
      <c r="P9784" s="1019">
        <v>15</v>
      </c>
      <c r="Q9784" s="1019"/>
      <c r="R9784" s="1019"/>
      <c r="S9784" s="969"/>
      <c r="T9784" s="1019"/>
      <c r="U9784" s="1019"/>
      <c r="V9784" s="1019"/>
      <c r="W9784" s="1019"/>
      <c r="X9784" s="969"/>
      <c r="Y9784" s="1019"/>
      <c r="Z9784" s="1019"/>
      <c r="AA9784" s="1019"/>
      <c r="AB9784" s="1019"/>
      <c r="AC9784" s="1507">
        <f t="shared" si="3615"/>
        <v>153</v>
      </c>
      <c r="AD9784" s="1508">
        <f t="shared" si="3616"/>
        <v>153</v>
      </c>
      <c r="AE9784" s="975" t="s">
        <v>334</v>
      </c>
      <c r="AF9784" s="14">
        <f t="shared" si="3617"/>
        <v>20</v>
      </c>
      <c r="AG9784" s="14">
        <f t="shared" si="3618"/>
        <v>7.65</v>
      </c>
      <c r="AH9784" s="975" t="s">
        <v>334</v>
      </c>
      <c r="AI9784" s="975" t="s">
        <v>334</v>
      </c>
      <c r="AJ9784" s="969"/>
    </row>
    <row r="9785" spans="1:36" ht="15.75">
      <c r="A9785" s="1012">
        <v>83</v>
      </c>
      <c r="B9785" s="985" t="s">
        <v>3982</v>
      </c>
      <c r="C9785" s="985" t="s">
        <v>262</v>
      </c>
      <c r="D9785" s="1029">
        <v>1</v>
      </c>
      <c r="E9785" s="1019">
        <v>50</v>
      </c>
      <c r="F9785" s="1036">
        <f t="shared" si="3614"/>
        <v>50</v>
      </c>
      <c r="G9785" s="980"/>
      <c r="H9785" s="1029"/>
      <c r="I9785" s="975">
        <v>44735</v>
      </c>
      <c r="J9785" s="974">
        <v>45474</v>
      </c>
      <c r="K9785" s="994"/>
      <c r="L9785" s="1019"/>
      <c r="M9785" s="1032"/>
      <c r="N9785" s="980"/>
      <c r="O9785" s="969"/>
      <c r="P9785" s="1019"/>
      <c r="Q9785" s="1019"/>
      <c r="R9785" s="1019"/>
      <c r="S9785" s="969"/>
      <c r="T9785" s="1019"/>
      <c r="U9785" s="1019"/>
      <c r="V9785" s="1019"/>
      <c r="W9785" s="1019"/>
      <c r="X9785" s="1019"/>
      <c r="Y9785" s="1019"/>
      <c r="Z9785" s="1019"/>
      <c r="AA9785" s="1019"/>
      <c r="AB9785" s="1019"/>
      <c r="AC9785" s="1507">
        <f t="shared" si="3615"/>
        <v>50</v>
      </c>
      <c r="AD9785" s="1508">
        <f t="shared" si="3616"/>
        <v>50</v>
      </c>
      <c r="AE9785" s="14">
        <f>(J9785-"01.04.2023")/30</f>
        <v>15.233333333333333</v>
      </c>
      <c r="AF9785" s="14">
        <f t="shared" si="3617"/>
        <v>0</v>
      </c>
      <c r="AG9785" s="14" t="e">
        <f t="shared" si="3618"/>
        <v>#DIV/0!</v>
      </c>
      <c r="AH9785" s="14" t="e">
        <f>AG9785-AE9785</f>
        <v>#DIV/0!</v>
      </c>
      <c r="AI9785" s="14">
        <f>AC9785-(AE9785*AF9785)</f>
        <v>50</v>
      </c>
      <c r="AJ9785" s="969"/>
    </row>
    <row r="9786" spans="1:36" ht="15.75">
      <c r="A9786" s="1012">
        <v>84</v>
      </c>
      <c r="B9786" s="985" t="s">
        <v>3983</v>
      </c>
      <c r="C9786" s="985" t="s">
        <v>63</v>
      </c>
      <c r="D9786" s="1029">
        <v>1</v>
      </c>
      <c r="E9786" s="1019">
        <v>450</v>
      </c>
      <c r="F9786" s="1036">
        <f t="shared" si="3614"/>
        <v>450</v>
      </c>
      <c r="G9786" s="980"/>
      <c r="H9786" s="1029"/>
      <c r="I9786" s="975">
        <v>44735</v>
      </c>
      <c r="J9786" s="974">
        <v>45231</v>
      </c>
      <c r="K9786" s="994"/>
      <c r="L9786" s="1019"/>
      <c r="M9786" s="1032"/>
      <c r="N9786" s="980"/>
      <c r="O9786" s="969"/>
      <c r="P9786" s="1019"/>
      <c r="Q9786" s="1019"/>
      <c r="R9786" s="1019"/>
      <c r="S9786" s="969"/>
      <c r="T9786" s="1019"/>
      <c r="U9786" s="1019"/>
      <c r="V9786" s="1019"/>
      <c r="W9786" s="1019"/>
      <c r="X9786" s="1019"/>
      <c r="Y9786" s="1019"/>
      <c r="Z9786" s="1019"/>
      <c r="AA9786" s="1019"/>
      <c r="AB9786" s="1019"/>
      <c r="AC9786" s="1507">
        <f t="shared" si="3615"/>
        <v>450</v>
      </c>
      <c r="AD9786" s="1508">
        <f t="shared" si="3616"/>
        <v>450</v>
      </c>
      <c r="AE9786" s="14">
        <f>(J9786-"01.04.2023")/30</f>
        <v>7.1333333333333337</v>
      </c>
      <c r="AF9786" s="14">
        <f t="shared" si="3617"/>
        <v>0</v>
      </c>
      <c r="AG9786" s="14" t="e">
        <f t="shared" si="3618"/>
        <v>#DIV/0!</v>
      </c>
      <c r="AH9786" s="14" t="e">
        <f>AG9786-AE9786</f>
        <v>#DIV/0!</v>
      </c>
      <c r="AI9786" s="14">
        <f>AC9786-(AE9786*AF9786)</f>
        <v>450</v>
      </c>
      <c r="AJ9786" s="969"/>
    </row>
    <row r="9787" spans="1:36" ht="15.75">
      <c r="A9787" s="1012">
        <v>85</v>
      </c>
      <c r="B9787" s="1038" t="s">
        <v>4124</v>
      </c>
      <c r="C9787" s="980" t="s">
        <v>181</v>
      </c>
      <c r="D9787" s="1029">
        <v>1</v>
      </c>
      <c r="E9787" s="1019">
        <v>12</v>
      </c>
      <c r="F9787" s="1036">
        <f t="shared" si="3614"/>
        <v>12</v>
      </c>
      <c r="G9787" s="980"/>
      <c r="H9787" s="1029"/>
      <c r="I9787" s="975">
        <v>44749</v>
      </c>
      <c r="J9787" s="975" t="s">
        <v>334</v>
      </c>
      <c r="K9787" s="994"/>
      <c r="L9787" s="1019"/>
      <c r="M9787" s="1032"/>
      <c r="N9787" s="980"/>
      <c r="O9787" s="969"/>
      <c r="P9787" s="1019"/>
      <c r="Q9787" s="1019"/>
      <c r="R9787" s="1019"/>
      <c r="S9787" s="969"/>
      <c r="T9787" s="1019"/>
      <c r="U9787" s="969"/>
      <c r="V9787" s="1019"/>
      <c r="W9787" s="1019"/>
      <c r="X9787" s="1019"/>
      <c r="Y9787" s="1019"/>
      <c r="Z9787" s="1019"/>
      <c r="AA9787" s="1019"/>
      <c r="AB9787" s="1019"/>
      <c r="AC9787" s="1507">
        <f t="shared" si="3615"/>
        <v>12</v>
      </c>
      <c r="AD9787" s="1508">
        <f t="shared" si="3616"/>
        <v>12</v>
      </c>
      <c r="AE9787" s="975" t="s">
        <v>334</v>
      </c>
      <c r="AF9787" s="14">
        <f t="shared" si="3617"/>
        <v>0</v>
      </c>
      <c r="AG9787" s="14" t="e">
        <f t="shared" si="3618"/>
        <v>#DIV/0!</v>
      </c>
      <c r="AH9787" s="975" t="s">
        <v>334</v>
      </c>
      <c r="AI9787" s="975" t="s">
        <v>334</v>
      </c>
      <c r="AJ9787" s="969"/>
    </row>
    <row r="9788" spans="1:36" ht="15.75">
      <c r="A9788" s="1012">
        <v>86</v>
      </c>
      <c r="B9788" s="985" t="s">
        <v>5059</v>
      </c>
      <c r="C9788" s="985" t="s">
        <v>181</v>
      </c>
      <c r="D9788" s="1029">
        <v>1</v>
      </c>
      <c r="E9788" s="1019">
        <v>68</v>
      </c>
      <c r="F9788" s="1036">
        <f t="shared" si="3614"/>
        <v>68</v>
      </c>
      <c r="G9788" s="980"/>
      <c r="H9788" s="984"/>
      <c r="I9788" s="975">
        <v>44777</v>
      </c>
      <c r="J9788" s="975" t="s">
        <v>334</v>
      </c>
      <c r="K9788" s="994"/>
      <c r="L9788" s="1019"/>
      <c r="M9788" s="1032"/>
      <c r="N9788" s="980"/>
      <c r="O9788" s="969"/>
      <c r="P9788" s="1019"/>
      <c r="Q9788" s="1019"/>
      <c r="R9788" s="1019"/>
      <c r="S9788" s="969"/>
      <c r="T9788" s="1019"/>
      <c r="U9788" s="969"/>
      <c r="V9788" s="1019"/>
      <c r="W9788" s="1019"/>
      <c r="X9788" s="1019"/>
      <c r="Y9788" s="1019"/>
      <c r="Z9788" s="1019"/>
      <c r="AA9788" s="1019"/>
      <c r="AB9788" s="1019"/>
      <c r="AC9788" s="1507">
        <f t="shared" si="3615"/>
        <v>68</v>
      </c>
      <c r="AD9788" s="1508">
        <f t="shared" si="3616"/>
        <v>68</v>
      </c>
      <c r="AE9788" s="975" t="s">
        <v>334</v>
      </c>
      <c r="AF9788" s="14">
        <f t="shared" si="3617"/>
        <v>0</v>
      </c>
      <c r="AG9788" s="14" t="e">
        <f t="shared" si="3618"/>
        <v>#DIV/0!</v>
      </c>
      <c r="AH9788" s="975" t="s">
        <v>334</v>
      </c>
      <c r="AI9788" s="975" t="s">
        <v>334</v>
      </c>
      <c r="AJ9788" s="969"/>
    </row>
    <row r="9789" spans="1:36" ht="15.75">
      <c r="A9789" s="1012">
        <v>87</v>
      </c>
      <c r="B9789" s="985" t="s">
        <v>5096</v>
      </c>
      <c r="C9789" s="985" t="s">
        <v>177</v>
      </c>
      <c r="D9789" s="1029">
        <v>1</v>
      </c>
      <c r="E9789" s="1019">
        <v>30</v>
      </c>
      <c r="F9789" s="1036">
        <f t="shared" si="3614"/>
        <v>30</v>
      </c>
      <c r="G9789" s="980"/>
      <c r="H9789" s="984"/>
      <c r="I9789" s="975">
        <v>44777</v>
      </c>
      <c r="J9789" s="974">
        <v>45689</v>
      </c>
      <c r="K9789" s="994"/>
      <c r="L9789" s="1019"/>
      <c r="M9789" s="1032"/>
      <c r="N9789" s="980"/>
      <c r="O9789" s="969"/>
      <c r="P9789" s="1019"/>
      <c r="Q9789" s="1019"/>
      <c r="R9789" s="1019"/>
      <c r="S9789" s="969"/>
      <c r="T9789" s="1019"/>
      <c r="U9789" s="969"/>
      <c r="V9789" s="1019"/>
      <c r="W9789" s="1019"/>
      <c r="X9789" s="1019"/>
      <c r="Y9789" s="1019"/>
      <c r="Z9789" s="1019"/>
      <c r="AA9789" s="1019"/>
      <c r="AB9789" s="1019"/>
      <c r="AC9789" s="1507">
        <f t="shared" si="3615"/>
        <v>30</v>
      </c>
      <c r="AD9789" s="1508">
        <f t="shared" si="3616"/>
        <v>30</v>
      </c>
      <c r="AE9789" s="14">
        <f>(J9789-"01.04.2023")/30</f>
        <v>22.4</v>
      </c>
      <c r="AF9789" s="14">
        <f t="shared" si="3617"/>
        <v>0</v>
      </c>
      <c r="AG9789" s="14" t="e">
        <f t="shared" si="3618"/>
        <v>#DIV/0!</v>
      </c>
      <c r="AH9789" s="14" t="e">
        <f>AG9789-AE9789</f>
        <v>#DIV/0!</v>
      </c>
      <c r="AI9789" s="14">
        <f>AC9789-(AE9789*AF9789)</f>
        <v>30</v>
      </c>
      <c r="AJ9789" s="969"/>
    </row>
    <row r="9790" spans="1:36" ht="15.75">
      <c r="A9790" s="1012">
        <v>88</v>
      </c>
      <c r="B9790" s="985" t="s">
        <v>5097</v>
      </c>
      <c r="C9790" s="985" t="s">
        <v>177</v>
      </c>
      <c r="D9790" s="1029">
        <v>1</v>
      </c>
      <c r="E9790" s="1019">
        <v>20</v>
      </c>
      <c r="F9790" s="1036">
        <f t="shared" si="3614"/>
        <v>20</v>
      </c>
      <c r="G9790" s="980"/>
      <c r="H9790" s="984"/>
      <c r="I9790" s="975">
        <v>44777</v>
      </c>
      <c r="J9790" s="974">
        <v>45689</v>
      </c>
      <c r="K9790" s="994"/>
      <c r="L9790" s="1019"/>
      <c r="M9790" s="1032"/>
      <c r="N9790" s="980"/>
      <c r="O9790" s="969"/>
      <c r="P9790" s="1019"/>
      <c r="Q9790" s="1019"/>
      <c r="R9790" s="1019"/>
      <c r="S9790" s="969"/>
      <c r="T9790" s="1019"/>
      <c r="U9790" s="969"/>
      <c r="V9790" s="1019"/>
      <c r="W9790" s="1019"/>
      <c r="X9790" s="1019"/>
      <c r="Y9790" s="1019"/>
      <c r="Z9790" s="1019"/>
      <c r="AA9790" s="1019"/>
      <c r="AB9790" s="1019"/>
      <c r="AC9790" s="1507">
        <f t="shared" si="3615"/>
        <v>20</v>
      </c>
      <c r="AD9790" s="1508">
        <f t="shared" si="3616"/>
        <v>20</v>
      </c>
      <c r="AE9790" s="14">
        <f>(J9790-"01.04.2023")/30</f>
        <v>22.4</v>
      </c>
      <c r="AF9790" s="14">
        <f t="shared" si="3617"/>
        <v>0</v>
      </c>
      <c r="AG9790" s="14" t="e">
        <f t="shared" si="3618"/>
        <v>#DIV/0!</v>
      </c>
      <c r="AH9790" s="14" t="e">
        <f>AG9790-AE9790</f>
        <v>#DIV/0!</v>
      </c>
      <c r="AI9790" s="14">
        <f>AC9790-(AE9790*AF9790)</f>
        <v>20</v>
      </c>
      <c r="AJ9790" s="969"/>
    </row>
    <row r="9791" spans="1:36" ht="15.75">
      <c r="A9791" s="1012">
        <v>89</v>
      </c>
      <c r="B9791" s="985" t="s">
        <v>5098</v>
      </c>
      <c r="C9791" s="985" t="s">
        <v>181</v>
      </c>
      <c r="D9791" s="1029">
        <v>1</v>
      </c>
      <c r="E9791" s="1019">
        <v>720</v>
      </c>
      <c r="F9791" s="1036">
        <f t="shared" si="3614"/>
        <v>720</v>
      </c>
      <c r="G9791" s="980"/>
      <c r="H9791" s="984"/>
      <c r="I9791" s="975">
        <v>44777</v>
      </c>
      <c r="J9791" s="974">
        <v>45730</v>
      </c>
      <c r="K9791" s="994"/>
      <c r="L9791" s="1019"/>
      <c r="M9791" s="1032"/>
      <c r="N9791" s="969">
        <v>90</v>
      </c>
      <c r="O9791" s="969">
        <v>250</v>
      </c>
      <c r="P9791" s="1019">
        <v>10</v>
      </c>
      <c r="Q9791" s="1019"/>
      <c r="R9791" s="1019"/>
      <c r="S9791" s="969"/>
      <c r="T9791" s="1019"/>
      <c r="U9791" s="969"/>
      <c r="V9791" s="1019"/>
      <c r="W9791" s="1019"/>
      <c r="X9791" s="1019"/>
      <c r="Y9791" s="1019"/>
      <c r="Z9791" s="1019"/>
      <c r="AA9791" s="1019"/>
      <c r="AB9791" s="1019"/>
      <c r="AC9791" s="1507">
        <f t="shared" si="3615"/>
        <v>370</v>
      </c>
      <c r="AD9791" s="1508">
        <f t="shared" si="3616"/>
        <v>370</v>
      </c>
      <c r="AE9791" s="14">
        <f>(J9791-"01.04.2023")/30</f>
        <v>23.766666666666666</v>
      </c>
      <c r="AF9791" s="14">
        <f t="shared" si="3617"/>
        <v>116.66666666666667</v>
      </c>
      <c r="AG9791" s="14">
        <f t="shared" si="3618"/>
        <v>3.1714285714285713</v>
      </c>
      <c r="AH9791" s="14">
        <f>AG9791-AE9791</f>
        <v>-20.595238095238095</v>
      </c>
      <c r="AI9791" s="14">
        <f>AC9791-(AE9791*AF9791)</f>
        <v>-2402.7777777777778</v>
      </c>
      <c r="AJ9791" s="969"/>
    </row>
    <row r="9792" spans="1:36" ht="15.75">
      <c r="A9792" s="1012">
        <v>90</v>
      </c>
      <c r="B9792" s="985" t="s">
        <v>4589</v>
      </c>
      <c r="C9792" s="985" t="s">
        <v>181</v>
      </c>
      <c r="D9792" s="1029">
        <v>1</v>
      </c>
      <c r="E9792" s="1019">
        <v>1779</v>
      </c>
      <c r="F9792" s="1036">
        <f t="shared" si="3614"/>
        <v>1779</v>
      </c>
      <c r="G9792" s="980"/>
      <c r="H9792" s="984"/>
      <c r="I9792" s="975">
        <v>44777</v>
      </c>
      <c r="J9792" s="974">
        <v>45633</v>
      </c>
      <c r="K9792" s="994"/>
      <c r="L9792" s="1019"/>
      <c r="M9792" s="1032"/>
      <c r="N9792" s="969">
        <v>121</v>
      </c>
      <c r="O9792" s="969">
        <v>158</v>
      </c>
      <c r="P9792" s="1019">
        <v>100</v>
      </c>
      <c r="Q9792" s="1019"/>
      <c r="R9792" s="1019"/>
      <c r="S9792" s="969"/>
      <c r="T9792" s="1019"/>
      <c r="U9792" s="969"/>
      <c r="V9792" s="1019"/>
      <c r="W9792" s="1019"/>
      <c r="X9792" s="1019"/>
      <c r="Y9792" s="1019"/>
      <c r="Z9792" s="1019"/>
      <c r="AA9792" s="1019"/>
      <c r="AB9792" s="1019"/>
      <c r="AC9792" s="1507">
        <f t="shared" si="3615"/>
        <v>1400</v>
      </c>
      <c r="AD9792" s="1508">
        <f t="shared" si="3616"/>
        <v>1400</v>
      </c>
      <c r="AE9792" s="14">
        <f>(J9792-"01.04.2023")/30</f>
        <v>20.533333333333335</v>
      </c>
      <c r="AF9792" s="14">
        <f t="shared" si="3617"/>
        <v>126.33333333333333</v>
      </c>
      <c r="AG9792" s="14">
        <f t="shared" si="3618"/>
        <v>11.08179419525066</v>
      </c>
      <c r="AH9792" s="14">
        <f>AG9792-AE9792</f>
        <v>-9.4515391380826745</v>
      </c>
      <c r="AI9792" s="14">
        <f>AC9792-(AE9792*AF9792)</f>
        <v>-1194.0444444444447</v>
      </c>
      <c r="AJ9792" s="969"/>
    </row>
    <row r="9793" spans="1:36" ht="15.75">
      <c r="A9793" s="1012">
        <v>91</v>
      </c>
      <c r="B9793" s="985" t="s">
        <v>2557</v>
      </c>
      <c r="C9793" s="985" t="s">
        <v>181</v>
      </c>
      <c r="D9793" s="1029">
        <v>1</v>
      </c>
      <c r="E9793" s="1019">
        <v>3800</v>
      </c>
      <c r="F9793" s="1036">
        <f t="shared" si="3614"/>
        <v>3800</v>
      </c>
      <c r="G9793" s="980"/>
      <c r="H9793" s="984"/>
      <c r="I9793" s="975">
        <v>44777</v>
      </c>
      <c r="J9793" s="975" t="s">
        <v>334</v>
      </c>
      <c r="K9793" s="994"/>
      <c r="L9793" s="1019"/>
      <c r="M9793" s="1032"/>
      <c r="N9793" s="969">
        <v>300</v>
      </c>
      <c r="O9793" s="969">
        <v>700</v>
      </c>
      <c r="P9793" s="1019">
        <v>500</v>
      </c>
      <c r="Q9793" s="1019"/>
      <c r="R9793" s="1019"/>
      <c r="S9793" s="969"/>
      <c r="T9793" s="1019"/>
      <c r="U9793" s="969"/>
      <c r="V9793" s="1019"/>
      <c r="W9793" s="1019"/>
      <c r="X9793" s="1019"/>
      <c r="Y9793" s="1019"/>
      <c r="Z9793" s="1019"/>
      <c r="AA9793" s="1019"/>
      <c r="AB9793" s="1019"/>
      <c r="AC9793" s="1507">
        <f t="shared" si="3615"/>
        <v>2300</v>
      </c>
      <c r="AD9793" s="1508">
        <f t="shared" si="3616"/>
        <v>2300</v>
      </c>
      <c r="AE9793" s="975" t="s">
        <v>334</v>
      </c>
      <c r="AF9793" s="14">
        <f t="shared" si="3617"/>
        <v>500</v>
      </c>
      <c r="AG9793" s="14">
        <f t="shared" si="3618"/>
        <v>4.5999999999999996</v>
      </c>
      <c r="AH9793" s="975" t="s">
        <v>334</v>
      </c>
      <c r="AI9793" s="975" t="s">
        <v>334</v>
      </c>
      <c r="AJ9793" s="969"/>
    </row>
    <row r="9794" spans="1:36" ht="15.75" customHeight="1">
      <c r="A9794" s="1012">
        <v>93</v>
      </c>
      <c r="B9794" s="985" t="s">
        <v>4590</v>
      </c>
      <c r="C9794" s="985" t="s">
        <v>181</v>
      </c>
      <c r="D9794" s="1029">
        <v>1</v>
      </c>
      <c r="E9794" s="1019">
        <v>69</v>
      </c>
      <c r="F9794" s="1036">
        <f t="shared" si="3614"/>
        <v>69</v>
      </c>
      <c r="G9794" s="980"/>
      <c r="H9794" s="984"/>
      <c r="I9794" s="975">
        <v>44777</v>
      </c>
      <c r="J9794" s="974">
        <v>45681</v>
      </c>
      <c r="K9794" s="994"/>
      <c r="L9794" s="1019"/>
      <c r="M9794" s="1032"/>
      <c r="N9794" s="969">
        <v>16</v>
      </c>
      <c r="O9794" s="969">
        <v>8</v>
      </c>
      <c r="P9794" s="1019">
        <v>16</v>
      </c>
      <c r="Q9794" s="1019"/>
      <c r="R9794" s="1019"/>
      <c r="S9794" s="969"/>
      <c r="T9794" s="1019"/>
      <c r="U9794" s="969"/>
      <c r="V9794" s="1019"/>
      <c r="W9794" s="1019"/>
      <c r="X9794" s="1019"/>
      <c r="Y9794" s="1019"/>
      <c r="Z9794" s="1019"/>
      <c r="AA9794" s="1019"/>
      <c r="AB9794" s="1019"/>
      <c r="AC9794" s="1507">
        <f t="shared" si="3615"/>
        <v>29</v>
      </c>
      <c r="AD9794" s="1508">
        <f t="shared" si="3616"/>
        <v>29</v>
      </c>
      <c r="AE9794" s="14">
        <f t="shared" ref="AE9794:AE9799" si="3619">(J9794-"01.04.2023")/30</f>
        <v>22.133333333333333</v>
      </c>
      <c r="AF9794" s="14">
        <f t="shared" si="3617"/>
        <v>13.333333333333334</v>
      </c>
      <c r="AG9794" s="14">
        <f t="shared" si="3618"/>
        <v>2.1749999999999998</v>
      </c>
      <c r="AH9794" s="14">
        <f t="shared" ref="AH9794:AH9799" si="3620">AG9794-AE9794</f>
        <v>-19.958333333333332</v>
      </c>
      <c r="AI9794" s="14">
        <f t="shared" ref="AI9794:AI9799" si="3621">AC9794-(AE9794*AF9794)</f>
        <v>-266.11111111111114</v>
      </c>
      <c r="AJ9794" s="969"/>
    </row>
    <row r="9795" spans="1:36" ht="31.5">
      <c r="A9795" s="1012">
        <v>94</v>
      </c>
      <c r="B9795" s="985" t="s">
        <v>5099</v>
      </c>
      <c r="C9795" s="985" t="s">
        <v>182</v>
      </c>
      <c r="D9795" s="1029">
        <v>1</v>
      </c>
      <c r="E9795" s="1019">
        <v>541</v>
      </c>
      <c r="F9795" s="1036">
        <f t="shared" si="3614"/>
        <v>541</v>
      </c>
      <c r="G9795" s="980"/>
      <c r="H9795" s="984"/>
      <c r="I9795" s="975">
        <v>44784</v>
      </c>
      <c r="J9795" s="974">
        <v>45292</v>
      </c>
      <c r="K9795" s="994"/>
      <c r="L9795" s="1019"/>
      <c r="M9795" s="1032"/>
      <c r="N9795" s="969">
        <v>32</v>
      </c>
      <c r="O9795" s="969">
        <v>58</v>
      </c>
      <c r="P9795" s="1019">
        <v>70</v>
      </c>
      <c r="Q9795" s="1019"/>
      <c r="R9795" s="1019"/>
      <c r="S9795" s="969"/>
      <c r="T9795" s="1019"/>
      <c r="U9795" s="969"/>
      <c r="V9795" s="1019"/>
      <c r="W9795" s="1019"/>
      <c r="X9795" s="1019"/>
      <c r="Y9795" s="1019"/>
      <c r="Z9795" s="1019"/>
      <c r="AA9795" s="1019"/>
      <c r="AB9795" s="1019"/>
      <c r="AC9795" s="1507">
        <f t="shared" si="3615"/>
        <v>381</v>
      </c>
      <c r="AD9795" s="1508">
        <f t="shared" si="3616"/>
        <v>381</v>
      </c>
      <c r="AE9795" s="14">
        <f t="shared" si="3619"/>
        <v>9.1666666666666661</v>
      </c>
      <c r="AF9795" s="14">
        <f t="shared" si="3617"/>
        <v>53.333333333333336</v>
      </c>
      <c r="AG9795" s="14">
        <f t="shared" si="3618"/>
        <v>7.1437499999999998</v>
      </c>
      <c r="AH9795" s="14">
        <f t="shared" si="3620"/>
        <v>-2.0229166666666663</v>
      </c>
      <c r="AI9795" s="14">
        <f t="shared" si="3621"/>
        <v>-107.88888888888886</v>
      </c>
      <c r="AJ9795" s="969"/>
    </row>
    <row r="9796" spans="1:36" ht="15.75" customHeight="1">
      <c r="A9796" s="1012">
        <v>95</v>
      </c>
      <c r="B9796" s="985" t="s">
        <v>5100</v>
      </c>
      <c r="C9796" s="985" t="s">
        <v>181</v>
      </c>
      <c r="D9796" s="1029">
        <v>1</v>
      </c>
      <c r="E9796" s="1019">
        <v>580</v>
      </c>
      <c r="F9796" s="1036">
        <f t="shared" si="3614"/>
        <v>580</v>
      </c>
      <c r="G9796" s="980"/>
      <c r="H9796" s="984"/>
      <c r="I9796" s="975">
        <v>44784</v>
      </c>
      <c r="J9796" s="974">
        <v>45231</v>
      </c>
      <c r="K9796" s="994"/>
      <c r="L9796" s="1019"/>
      <c r="M9796" s="1032"/>
      <c r="N9796" s="969">
        <v>95</v>
      </c>
      <c r="O9796" s="969">
        <v>105</v>
      </c>
      <c r="P9796" s="1019">
        <v>115</v>
      </c>
      <c r="Q9796" s="1019"/>
      <c r="R9796" s="1019"/>
      <c r="S9796" s="969"/>
      <c r="T9796" s="1019"/>
      <c r="U9796" s="969"/>
      <c r="V9796" s="1019"/>
      <c r="W9796" s="1019"/>
      <c r="X9796" s="1019"/>
      <c r="Y9796" s="1019"/>
      <c r="Z9796" s="1019"/>
      <c r="AA9796" s="1019"/>
      <c r="AB9796" s="1019"/>
      <c r="AC9796" s="1507">
        <f t="shared" si="3615"/>
        <v>265</v>
      </c>
      <c r="AD9796" s="1508">
        <f t="shared" si="3616"/>
        <v>265</v>
      </c>
      <c r="AE9796" s="14">
        <f t="shared" si="3619"/>
        <v>7.1333333333333337</v>
      </c>
      <c r="AF9796" s="14">
        <f t="shared" si="3617"/>
        <v>105</v>
      </c>
      <c r="AG9796" s="14">
        <f t="shared" si="3618"/>
        <v>2.5238095238095237</v>
      </c>
      <c r="AH9796" s="14">
        <f t="shared" si="3620"/>
        <v>-4.60952380952381</v>
      </c>
      <c r="AI9796" s="14">
        <f t="shared" si="3621"/>
        <v>-484</v>
      </c>
      <c r="AJ9796" s="969"/>
    </row>
    <row r="9797" spans="1:36" ht="15.75">
      <c r="A9797" s="1012">
        <v>96</v>
      </c>
      <c r="B9797" s="985" t="s">
        <v>6231</v>
      </c>
      <c r="C9797" s="985" t="s">
        <v>224</v>
      </c>
      <c r="D9797" s="1029">
        <v>0</v>
      </c>
      <c r="E9797" s="1019">
        <v>142</v>
      </c>
      <c r="F9797" s="1036">
        <f t="shared" si="3614"/>
        <v>0</v>
      </c>
      <c r="G9797" s="980"/>
      <c r="H9797" s="984"/>
      <c r="I9797" s="975" t="s">
        <v>6232</v>
      </c>
      <c r="J9797" s="974">
        <v>45931</v>
      </c>
      <c r="K9797" s="994"/>
      <c r="L9797" s="1019"/>
      <c r="M9797" s="1032"/>
      <c r="N9797" s="969">
        <v>13</v>
      </c>
      <c r="O9797" s="969">
        <v>28</v>
      </c>
      <c r="P9797" s="1019">
        <v>15</v>
      </c>
      <c r="Q9797" s="1019"/>
      <c r="R9797" s="1019"/>
      <c r="S9797" s="969"/>
      <c r="T9797" s="1019"/>
      <c r="U9797" s="969"/>
      <c r="V9797" s="969"/>
      <c r="W9797" s="1019"/>
      <c r="X9797" s="1019"/>
      <c r="Y9797" s="1019"/>
      <c r="Z9797" s="1019"/>
      <c r="AA9797" s="1019"/>
      <c r="AB9797" s="1019"/>
      <c r="AC9797" s="1507">
        <f t="shared" si="3615"/>
        <v>86</v>
      </c>
      <c r="AD9797" s="1508">
        <f t="shared" si="3616"/>
        <v>0</v>
      </c>
      <c r="AE9797" s="14">
        <f t="shared" si="3619"/>
        <v>30.466666666666665</v>
      </c>
      <c r="AF9797" s="14">
        <f t="shared" si="3617"/>
        <v>18.666666666666668</v>
      </c>
      <c r="AG9797" s="14">
        <f t="shared" si="3618"/>
        <v>4.6071428571428568</v>
      </c>
      <c r="AH9797" s="14">
        <f t="shared" si="3620"/>
        <v>-25.859523809523807</v>
      </c>
      <c r="AI9797" s="14">
        <f t="shared" si="3621"/>
        <v>-482.71111111111111</v>
      </c>
      <c r="AJ9797" s="969"/>
    </row>
    <row r="9798" spans="1:36" ht="15.75">
      <c r="A9798" s="1012">
        <v>97</v>
      </c>
      <c r="B9798" s="985" t="s">
        <v>6233</v>
      </c>
      <c r="C9798" s="985" t="s">
        <v>224</v>
      </c>
      <c r="D9798" s="1029">
        <v>0</v>
      </c>
      <c r="E9798" s="1019">
        <v>167</v>
      </c>
      <c r="F9798" s="1036">
        <f t="shared" si="3614"/>
        <v>0</v>
      </c>
      <c r="G9798" s="980"/>
      <c r="H9798" s="984"/>
      <c r="I9798" s="975" t="s">
        <v>6232</v>
      </c>
      <c r="J9798" s="974">
        <v>45352</v>
      </c>
      <c r="K9798" s="994"/>
      <c r="L9798" s="1019"/>
      <c r="M9798" s="1032"/>
      <c r="N9798" s="969">
        <v>31</v>
      </c>
      <c r="O9798" s="969">
        <v>45</v>
      </c>
      <c r="P9798" s="1019">
        <v>51</v>
      </c>
      <c r="Q9798" s="1019"/>
      <c r="R9798" s="1019"/>
      <c r="S9798" s="969"/>
      <c r="T9798" s="1019"/>
      <c r="U9798" s="969"/>
      <c r="V9798" s="969"/>
      <c r="W9798" s="1019"/>
      <c r="X9798" s="1019"/>
      <c r="Y9798" s="1019"/>
      <c r="Z9798" s="1019"/>
      <c r="AA9798" s="1019"/>
      <c r="AB9798" s="1019"/>
      <c r="AC9798" s="1507">
        <f t="shared" si="3615"/>
        <v>40</v>
      </c>
      <c r="AD9798" s="1508">
        <f t="shared" si="3616"/>
        <v>0</v>
      </c>
      <c r="AE9798" s="14">
        <f t="shared" si="3619"/>
        <v>11.166666666666666</v>
      </c>
      <c r="AF9798" s="14">
        <f t="shared" si="3617"/>
        <v>42.333333333333336</v>
      </c>
      <c r="AG9798" s="14">
        <f t="shared" si="3618"/>
        <v>0.94488188976377951</v>
      </c>
      <c r="AH9798" s="14">
        <f t="shared" si="3620"/>
        <v>-10.221784776902886</v>
      </c>
      <c r="AI9798" s="14">
        <f t="shared" si="3621"/>
        <v>-432.72222222222223</v>
      </c>
      <c r="AJ9798" s="969"/>
    </row>
    <row r="9799" spans="1:36" ht="15.75">
      <c r="A9799" s="1012">
        <v>98</v>
      </c>
      <c r="B9799" s="985" t="s">
        <v>6234</v>
      </c>
      <c r="C9799" s="985" t="s">
        <v>224</v>
      </c>
      <c r="D9799" s="1029">
        <v>0</v>
      </c>
      <c r="E9799" s="1019">
        <v>184</v>
      </c>
      <c r="F9799" s="1036">
        <f t="shared" ref="F9799:F9818" si="3622">D9799*E9799</f>
        <v>0</v>
      </c>
      <c r="G9799" s="980"/>
      <c r="H9799" s="984"/>
      <c r="I9799" s="975" t="s">
        <v>6232</v>
      </c>
      <c r="J9799" s="974">
        <v>45778</v>
      </c>
      <c r="K9799" s="994"/>
      <c r="L9799" s="1019"/>
      <c r="M9799" s="1032"/>
      <c r="N9799" s="969">
        <v>29</v>
      </c>
      <c r="O9799" s="969">
        <v>20</v>
      </c>
      <c r="P9799" s="1019">
        <v>28</v>
      </c>
      <c r="Q9799" s="1019"/>
      <c r="R9799" s="1019"/>
      <c r="S9799" s="969"/>
      <c r="T9799" s="1019"/>
      <c r="U9799" s="969"/>
      <c r="V9799" s="969"/>
      <c r="W9799" s="1019"/>
      <c r="X9799" s="1019"/>
      <c r="Y9799" s="1019"/>
      <c r="Z9799" s="1019"/>
      <c r="AA9799" s="1019"/>
      <c r="AB9799" s="1019"/>
      <c r="AC9799" s="1507">
        <f t="shared" si="3615"/>
        <v>107</v>
      </c>
      <c r="AD9799" s="1508">
        <f t="shared" si="3616"/>
        <v>0</v>
      </c>
      <c r="AE9799" s="14">
        <f t="shared" si="3619"/>
        <v>25.366666666666667</v>
      </c>
      <c r="AF9799" s="14">
        <f t="shared" si="3617"/>
        <v>25.666666666666668</v>
      </c>
      <c r="AG9799" s="14">
        <f t="shared" si="3618"/>
        <v>4.1688311688311686</v>
      </c>
      <c r="AH9799" s="14">
        <f t="shared" si="3620"/>
        <v>-21.197835497835499</v>
      </c>
      <c r="AI9799" s="14">
        <f t="shared" si="3621"/>
        <v>-544.07777777777778</v>
      </c>
      <c r="AJ9799" s="969"/>
    </row>
    <row r="9800" spans="1:36" ht="15.75">
      <c r="A9800" s="1012">
        <v>99</v>
      </c>
      <c r="B9800" s="980" t="s">
        <v>6235</v>
      </c>
      <c r="C9800" s="985" t="s">
        <v>181</v>
      </c>
      <c r="D9800" s="1029">
        <v>0</v>
      </c>
      <c r="E9800" s="1019">
        <v>54</v>
      </c>
      <c r="F9800" s="1036">
        <f t="shared" si="3622"/>
        <v>0</v>
      </c>
      <c r="G9800" s="980"/>
      <c r="H9800" s="984"/>
      <c r="I9800" s="975">
        <v>44839</v>
      </c>
      <c r="J9800" s="975" t="s">
        <v>334</v>
      </c>
      <c r="K9800" s="994"/>
      <c r="L9800" s="1019"/>
      <c r="M9800" s="1032"/>
      <c r="N9800" s="969">
        <v>7</v>
      </c>
      <c r="O9800" s="969">
        <v>12</v>
      </c>
      <c r="P9800" s="1019">
        <v>2</v>
      </c>
      <c r="Q9800" s="1019"/>
      <c r="R9800" s="1019"/>
      <c r="S9800" s="969"/>
      <c r="T9800" s="1019"/>
      <c r="U9800" s="969"/>
      <c r="V9800" s="969"/>
      <c r="W9800" s="1019"/>
      <c r="X9800" s="1019"/>
      <c r="Y9800" s="1019"/>
      <c r="Z9800" s="1019"/>
      <c r="AA9800" s="1019"/>
      <c r="AB9800" s="1019"/>
      <c r="AC9800" s="1507">
        <f t="shared" si="3615"/>
        <v>33</v>
      </c>
      <c r="AD9800" s="1508">
        <f t="shared" si="3616"/>
        <v>0</v>
      </c>
      <c r="AE9800" s="975" t="s">
        <v>334</v>
      </c>
      <c r="AF9800" s="14">
        <f t="shared" si="3617"/>
        <v>7</v>
      </c>
      <c r="AG9800" s="14">
        <f t="shared" si="3618"/>
        <v>4.7142857142857144</v>
      </c>
      <c r="AH9800" s="975" t="s">
        <v>334</v>
      </c>
      <c r="AI9800" s="975" t="s">
        <v>334</v>
      </c>
      <c r="AJ9800" s="969"/>
    </row>
    <row r="9801" spans="1:36" ht="15.75">
      <c r="A9801" s="1012">
        <v>100</v>
      </c>
      <c r="B9801" s="985" t="s">
        <v>6131</v>
      </c>
      <c r="C9801" s="985" t="s">
        <v>181</v>
      </c>
      <c r="D9801" s="1029">
        <v>0</v>
      </c>
      <c r="E9801" s="1019">
        <v>24</v>
      </c>
      <c r="F9801" s="1036">
        <f t="shared" si="3622"/>
        <v>0</v>
      </c>
      <c r="G9801" s="980"/>
      <c r="H9801" s="984"/>
      <c r="I9801" s="975">
        <v>44839</v>
      </c>
      <c r="J9801" s="975" t="s">
        <v>334</v>
      </c>
      <c r="K9801" s="994"/>
      <c r="L9801" s="1019"/>
      <c r="M9801" s="1032"/>
      <c r="N9801" s="969">
        <v>8</v>
      </c>
      <c r="O9801" s="969">
        <v>3</v>
      </c>
      <c r="P9801" s="1019">
        <v>2</v>
      </c>
      <c r="Q9801" s="1019"/>
      <c r="R9801" s="1019"/>
      <c r="S9801" s="969"/>
      <c r="T9801" s="1019"/>
      <c r="U9801" s="969"/>
      <c r="V9801" s="969"/>
      <c r="W9801" s="1019"/>
      <c r="X9801" s="1019"/>
      <c r="Y9801" s="1019"/>
      <c r="Z9801" s="1019"/>
      <c r="AA9801" s="1019"/>
      <c r="AB9801" s="1019"/>
      <c r="AC9801" s="1507">
        <f t="shared" si="3615"/>
        <v>11</v>
      </c>
      <c r="AD9801" s="1508">
        <f t="shared" si="3616"/>
        <v>0</v>
      </c>
      <c r="AE9801" s="975" t="s">
        <v>334</v>
      </c>
      <c r="AF9801" s="14">
        <f t="shared" si="3617"/>
        <v>4.333333333333333</v>
      </c>
      <c r="AG9801" s="14">
        <f t="shared" si="3618"/>
        <v>2.5384615384615388</v>
      </c>
      <c r="AH9801" s="975" t="s">
        <v>334</v>
      </c>
      <c r="AI9801" s="975" t="s">
        <v>334</v>
      </c>
      <c r="AJ9801" s="969"/>
    </row>
    <row r="9802" spans="1:36" ht="15.75">
      <c r="A9802" s="1012">
        <v>101</v>
      </c>
      <c r="B9802" s="985" t="s">
        <v>6236</v>
      </c>
      <c r="C9802" s="985" t="s">
        <v>181</v>
      </c>
      <c r="D9802" s="1029">
        <v>0</v>
      </c>
      <c r="E9802" s="1019">
        <v>155</v>
      </c>
      <c r="F9802" s="1036">
        <f t="shared" si="3622"/>
        <v>0</v>
      </c>
      <c r="G9802" s="980"/>
      <c r="H9802" s="984"/>
      <c r="I9802" s="975">
        <v>44839</v>
      </c>
      <c r="J9802" s="975" t="s">
        <v>334</v>
      </c>
      <c r="K9802" s="994"/>
      <c r="L9802" s="1019"/>
      <c r="M9802" s="1032"/>
      <c r="N9802" s="969">
        <v>10</v>
      </c>
      <c r="O9802" s="969">
        <v>28</v>
      </c>
      <c r="P9802" s="1019">
        <v>52</v>
      </c>
      <c r="Q9802" s="1019"/>
      <c r="R9802" s="1019"/>
      <c r="S9802" s="969"/>
      <c r="T9802" s="1019"/>
      <c r="U9802" s="969"/>
      <c r="V9802" s="969"/>
      <c r="W9802" s="1019"/>
      <c r="X9802" s="1019"/>
      <c r="Y9802" s="1019"/>
      <c r="Z9802" s="1019"/>
      <c r="AA9802" s="1019"/>
      <c r="AB9802" s="1019"/>
      <c r="AC9802" s="1507">
        <f t="shared" si="3615"/>
        <v>65</v>
      </c>
      <c r="AD9802" s="1508">
        <f t="shared" si="3616"/>
        <v>0</v>
      </c>
      <c r="AE9802" s="975" t="s">
        <v>334</v>
      </c>
      <c r="AF9802" s="14">
        <f t="shared" si="3617"/>
        <v>30</v>
      </c>
      <c r="AG9802" s="14">
        <f t="shared" si="3618"/>
        <v>2.1666666666666665</v>
      </c>
      <c r="AH9802" s="975" t="s">
        <v>334</v>
      </c>
      <c r="AI9802" s="975" t="s">
        <v>334</v>
      </c>
      <c r="AJ9802" s="969"/>
    </row>
    <row r="9803" spans="1:36" ht="15.75">
      <c r="A9803" s="1012">
        <v>102</v>
      </c>
      <c r="B9803" s="985" t="s">
        <v>5102</v>
      </c>
      <c r="C9803" s="985" t="s">
        <v>181</v>
      </c>
      <c r="D9803" s="1029">
        <v>0</v>
      </c>
      <c r="E9803" s="1019">
        <v>1200</v>
      </c>
      <c r="F9803" s="1036">
        <f t="shared" si="3622"/>
        <v>0</v>
      </c>
      <c r="G9803" s="980"/>
      <c r="H9803" s="984"/>
      <c r="I9803" s="975">
        <v>44839</v>
      </c>
      <c r="J9803" s="975" t="s">
        <v>334</v>
      </c>
      <c r="K9803" s="994"/>
      <c r="L9803" s="1019"/>
      <c r="M9803" s="1032"/>
      <c r="N9803" s="980"/>
      <c r="O9803" s="969"/>
      <c r="P9803" s="1019"/>
      <c r="Q9803" s="1019"/>
      <c r="R9803" s="1019"/>
      <c r="S9803" s="969"/>
      <c r="T9803" s="1019"/>
      <c r="U9803" s="969"/>
      <c r="V9803" s="969"/>
      <c r="W9803" s="1019"/>
      <c r="X9803" s="1019"/>
      <c r="Y9803" s="1019"/>
      <c r="Z9803" s="1019"/>
      <c r="AA9803" s="1019"/>
      <c r="AB9803" s="1019"/>
      <c r="AC9803" s="1507">
        <f t="shared" si="3615"/>
        <v>1200</v>
      </c>
      <c r="AD9803" s="1508">
        <f t="shared" si="3616"/>
        <v>0</v>
      </c>
      <c r="AE9803" s="975" t="s">
        <v>334</v>
      </c>
      <c r="AF9803" s="14">
        <f t="shared" si="3617"/>
        <v>0</v>
      </c>
      <c r="AG9803" s="14" t="e">
        <f t="shared" si="3618"/>
        <v>#DIV/0!</v>
      </c>
      <c r="AH9803" s="975" t="s">
        <v>334</v>
      </c>
      <c r="AI9803" s="975" t="s">
        <v>334</v>
      </c>
      <c r="AJ9803" s="969"/>
    </row>
    <row r="9804" spans="1:36" ht="15.75" customHeight="1">
      <c r="A9804" s="1012">
        <v>103</v>
      </c>
      <c r="B9804" s="985" t="s">
        <v>6237</v>
      </c>
      <c r="C9804" s="985" t="s">
        <v>86</v>
      </c>
      <c r="D9804" s="1029">
        <v>0</v>
      </c>
      <c r="E9804" s="1019">
        <v>1</v>
      </c>
      <c r="F9804" s="1036">
        <f t="shared" si="3622"/>
        <v>0</v>
      </c>
      <c r="G9804" s="980"/>
      <c r="H9804" s="984"/>
      <c r="I9804" s="975">
        <v>44839</v>
      </c>
      <c r="J9804" s="974">
        <v>46174</v>
      </c>
      <c r="K9804" s="994"/>
      <c r="L9804" s="1019"/>
      <c r="M9804" s="1032"/>
      <c r="N9804" s="980"/>
      <c r="O9804" s="969"/>
      <c r="P9804" s="1019"/>
      <c r="Q9804" s="1019"/>
      <c r="R9804" s="1019"/>
      <c r="S9804" s="969"/>
      <c r="T9804" s="1019"/>
      <c r="U9804" s="969"/>
      <c r="V9804" s="969"/>
      <c r="W9804" s="1019"/>
      <c r="X9804" s="1019"/>
      <c r="Y9804" s="1019"/>
      <c r="Z9804" s="1019"/>
      <c r="AA9804" s="1019"/>
      <c r="AB9804" s="1019"/>
      <c r="AC9804" s="1507">
        <f t="shared" ref="AC9804:AC9821" si="3623">E9804+G9804-N9804-O9804-AA9804-P9804-Q9804-R9804-S9804-T9804-U9804-V9804-W9804-X9804-Y9804</f>
        <v>1</v>
      </c>
      <c r="AD9804" s="1508">
        <f t="shared" ref="AD9804:AD9821" si="3624">D9804*AC9804</f>
        <v>0</v>
      </c>
      <c r="AE9804" s="14">
        <f t="shared" ref="AE9804:AE9816" si="3625">(J9804-"01.04.2023")/30</f>
        <v>38.56666666666667</v>
      </c>
      <c r="AF9804" s="14">
        <f t="shared" ref="AF9804:AF9821" si="3626">(N9804+O9804+P9804+Q9804+R9804+S9804+T9804+U9804+V9804+W9804+X9804+Y9804)/3</f>
        <v>0</v>
      </c>
      <c r="AG9804" s="14" t="e">
        <f t="shared" ref="AG9804:AG9821" si="3627">AC9804/AF9804</f>
        <v>#DIV/0!</v>
      </c>
      <c r="AH9804" s="14" t="e">
        <f t="shared" ref="AH9804:AH9816" si="3628">AG9804-AE9804</f>
        <v>#DIV/0!</v>
      </c>
      <c r="AI9804" s="14">
        <f t="shared" ref="AI9804:AI9816" si="3629">AC9804-(AE9804*AF9804)</f>
        <v>1</v>
      </c>
      <c r="AJ9804" s="969"/>
    </row>
    <row r="9805" spans="1:36" ht="15.75">
      <c r="A9805" s="1012">
        <v>104</v>
      </c>
      <c r="B9805" s="1038" t="s">
        <v>5504</v>
      </c>
      <c r="C9805" s="980" t="s">
        <v>309</v>
      </c>
      <c r="D9805" s="984">
        <v>1</v>
      </c>
      <c r="E9805" s="1019">
        <v>22160</v>
      </c>
      <c r="F9805" s="1036">
        <f t="shared" si="3622"/>
        <v>22160</v>
      </c>
      <c r="G9805" s="980"/>
      <c r="H9805" s="1029"/>
      <c r="I9805" s="975">
        <v>44810</v>
      </c>
      <c r="J9805" s="1047">
        <v>45108</v>
      </c>
      <c r="K9805" s="994"/>
      <c r="L9805" s="1019"/>
      <c r="M9805" s="1032"/>
      <c r="N9805" s="969">
        <v>7440</v>
      </c>
      <c r="O9805" s="969">
        <v>12080</v>
      </c>
      <c r="P9805" s="1019">
        <v>2280</v>
      </c>
      <c r="Q9805" s="1019"/>
      <c r="R9805" s="1019"/>
      <c r="S9805" s="1019"/>
      <c r="T9805" s="1019"/>
      <c r="U9805" s="969"/>
      <c r="V9805" s="969"/>
      <c r="W9805" s="1019"/>
      <c r="X9805" s="969"/>
      <c r="Y9805" s="1019"/>
      <c r="Z9805" s="1019"/>
      <c r="AA9805" s="1019"/>
      <c r="AB9805" s="1019"/>
      <c r="AC9805" s="1507">
        <f t="shared" si="3623"/>
        <v>360</v>
      </c>
      <c r="AD9805" s="1508">
        <f t="shared" si="3624"/>
        <v>360</v>
      </c>
      <c r="AE9805" s="14">
        <f t="shared" si="3625"/>
        <v>3.0333333333333332</v>
      </c>
      <c r="AF9805" s="14">
        <f t="shared" si="3626"/>
        <v>7266.666666666667</v>
      </c>
      <c r="AG9805" s="14">
        <f t="shared" si="3627"/>
        <v>4.9541284403669721E-2</v>
      </c>
      <c r="AH9805" s="14">
        <f t="shared" si="3628"/>
        <v>-2.9837920489296637</v>
      </c>
      <c r="AI9805" s="14">
        <f t="shared" si="3629"/>
        <v>-21682.222222222223</v>
      </c>
      <c r="AJ9805" s="969"/>
    </row>
    <row r="9806" spans="1:36" ht="15.75">
      <c r="A9806" s="1012">
        <v>105</v>
      </c>
      <c r="B9806" s="1038" t="s">
        <v>5505</v>
      </c>
      <c r="C9806" s="980" t="s">
        <v>309</v>
      </c>
      <c r="D9806" s="984">
        <v>1</v>
      </c>
      <c r="E9806" s="1019">
        <v>48820</v>
      </c>
      <c r="F9806" s="1036">
        <f t="shared" si="3622"/>
        <v>48820</v>
      </c>
      <c r="G9806" s="980"/>
      <c r="H9806" s="1029"/>
      <c r="I9806" s="975">
        <v>44810</v>
      </c>
      <c r="J9806" s="1047">
        <v>45108</v>
      </c>
      <c r="K9806" s="994"/>
      <c r="L9806" s="1019"/>
      <c r="M9806" s="1032"/>
      <c r="N9806" s="969">
        <v>8550</v>
      </c>
      <c r="O9806" s="969">
        <v>12450</v>
      </c>
      <c r="P9806" s="1019">
        <v>16750</v>
      </c>
      <c r="Q9806" s="1019"/>
      <c r="R9806" s="1019"/>
      <c r="S9806" s="1019"/>
      <c r="T9806" s="1019"/>
      <c r="U9806" s="969"/>
      <c r="V9806" s="969"/>
      <c r="W9806" s="1019"/>
      <c r="X9806" s="969"/>
      <c r="Y9806" s="1019"/>
      <c r="Z9806" s="1019"/>
      <c r="AA9806" s="1019"/>
      <c r="AB9806" s="1019"/>
      <c r="AC9806" s="1507">
        <f t="shared" si="3623"/>
        <v>11070</v>
      </c>
      <c r="AD9806" s="1508">
        <f t="shared" si="3624"/>
        <v>11070</v>
      </c>
      <c r="AE9806" s="14">
        <f t="shared" si="3625"/>
        <v>3.0333333333333332</v>
      </c>
      <c r="AF9806" s="14">
        <f t="shared" si="3626"/>
        <v>12583.333333333334</v>
      </c>
      <c r="AG9806" s="14">
        <f t="shared" si="3627"/>
        <v>0.87973509933774829</v>
      </c>
      <c r="AH9806" s="14">
        <f t="shared" si="3628"/>
        <v>-2.1535982339955848</v>
      </c>
      <c r="AI9806" s="14">
        <f t="shared" si="3629"/>
        <v>-27099.444444444445</v>
      </c>
      <c r="AJ9806" s="969"/>
    </row>
    <row r="9807" spans="1:36" ht="15.75">
      <c r="A9807" s="1012">
        <v>106</v>
      </c>
      <c r="B9807" s="1038" t="s">
        <v>5506</v>
      </c>
      <c r="C9807" s="980" t="s">
        <v>177</v>
      </c>
      <c r="D9807" s="984">
        <v>1</v>
      </c>
      <c r="E9807" s="1019">
        <v>2110</v>
      </c>
      <c r="F9807" s="1036">
        <f t="shared" si="3622"/>
        <v>2110</v>
      </c>
      <c r="G9807" s="980"/>
      <c r="H9807" s="1029"/>
      <c r="I9807" s="975">
        <v>44810</v>
      </c>
      <c r="J9807" s="1047">
        <v>46235</v>
      </c>
      <c r="K9807" s="994"/>
      <c r="L9807" s="1019"/>
      <c r="M9807" s="1032"/>
      <c r="N9807" s="969">
        <v>420</v>
      </c>
      <c r="O9807" s="969">
        <v>400</v>
      </c>
      <c r="P9807" s="1019">
        <v>120</v>
      </c>
      <c r="Q9807" s="1019"/>
      <c r="R9807" s="1019"/>
      <c r="S9807" s="1019"/>
      <c r="T9807" s="1019"/>
      <c r="U9807" s="969"/>
      <c r="V9807" s="969"/>
      <c r="W9807" s="1019"/>
      <c r="X9807" s="969"/>
      <c r="Y9807" s="1019"/>
      <c r="Z9807" s="1019"/>
      <c r="AA9807" s="1019"/>
      <c r="AB9807" s="1019"/>
      <c r="AC9807" s="1507">
        <f t="shared" si="3623"/>
        <v>1170</v>
      </c>
      <c r="AD9807" s="1508">
        <f t="shared" si="3624"/>
        <v>1170</v>
      </c>
      <c r="AE9807" s="14">
        <f t="shared" si="3625"/>
        <v>40.6</v>
      </c>
      <c r="AF9807" s="14">
        <f t="shared" si="3626"/>
        <v>313.33333333333331</v>
      </c>
      <c r="AG9807" s="14">
        <f t="shared" si="3627"/>
        <v>3.7340425531914896</v>
      </c>
      <c r="AH9807" s="14">
        <f t="shared" si="3628"/>
        <v>-36.865957446808508</v>
      </c>
      <c r="AI9807" s="14">
        <f t="shared" si="3629"/>
        <v>-11551.333333333332</v>
      </c>
      <c r="AJ9807" s="969"/>
    </row>
    <row r="9808" spans="1:36" ht="15.75">
      <c r="A9808" s="1012">
        <v>107</v>
      </c>
      <c r="B9808" s="1038" t="s">
        <v>5507</v>
      </c>
      <c r="C9808" s="980" t="s">
        <v>177</v>
      </c>
      <c r="D9808" s="984">
        <v>1.57</v>
      </c>
      <c r="E9808" s="1019">
        <v>150</v>
      </c>
      <c r="F9808" s="1036">
        <f t="shared" si="3622"/>
        <v>235.5</v>
      </c>
      <c r="G9808" s="980"/>
      <c r="H9808" s="1029"/>
      <c r="I9808" s="975">
        <v>44810</v>
      </c>
      <c r="J9808" s="1047">
        <v>45352</v>
      </c>
      <c r="K9808" s="994"/>
      <c r="L9808" s="1019"/>
      <c r="M9808" s="1032"/>
      <c r="N9808" s="980"/>
      <c r="O9808" s="969"/>
      <c r="P9808" s="1019"/>
      <c r="Q9808" s="1019"/>
      <c r="R9808" s="1019"/>
      <c r="S9808" s="1019"/>
      <c r="T9808" s="1019"/>
      <c r="U9808" s="969"/>
      <c r="V9808" s="969"/>
      <c r="W9808" s="1019"/>
      <c r="X9808" s="969"/>
      <c r="Y9808" s="1019"/>
      <c r="Z9808" s="1019"/>
      <c r="AA9808" s="1019"/>
      <c r="AB9808" s="1019"/>
      <c r="AC9808" s="1507">
        <f t="shared" si="3623"/>
        <v>150</v>
      </c>
      <c r="AD9808" s="1508">
        <f t="shared" si="3624"/>
        <v>235.5</v>
      </c>
      <c r="AE9808" s="14">
        <f t="shared" si="3625"/>
        <v>11.166666666666666</v>
      </c>
      <c r="AF9808" s="14">
        <f t="shared" si="3626"/>
        <v>0</v>
      </c>
      <c r="AG9808" s="14" t="e">
        <f t="shared" si="3627"/>
        <v>#DIV/0!</v>
      </c>
      <c r="AH9808" s="14" t="e">
        <f t="shared" si="3628"/>
        <v>#DIV/0!</v>
      </c>
      <c r="AI9808" s="14">
        <f t="shared" si="3629"/>
        <v>150</v>
      </c>
      <c r="AJ9808" s="969"/>
    </row>
    <row r="9809" spans="1:36" ht="15.75">
      <c r="A9809" s="1012">
        <v>108</v>
      </c>
      <c r="B9809" s="1038" t="s">
        <v>5508</v>
      </c>
      <c r="C9809" s="980" t="s">
        <v>177</v>
      </c>
      <c r="D9809" s="984">
        <v>1.89</v>
      </c>
      <c r="E9809" s="1019">
        <v>120</v>
      </c>
      <c r="F9809" s="1036">
        <f t="shared" si="3622"/>
        <v>226.79999999999998</v>
      </c>
      <c r="G9809" s="980"/>
      <c r="H9809" s="1029"/>
      <c r="I9809" s="975">
        <v>44810</v>
      </c>
      <c r="J9809" s="1047">
        <v>45383</v>
      </c>
      <c r="K9809" s="994"/>
      <c r="L9809" s="1019"/>
      <c r="M9809" s="1032"/>
      <c r="N9809" s="969">
        <v>60</v>
      </c>
      <c r="O9809" s="969"/>
      <c r="P9809" s="1019">
        <v>20</v>
      </c>
      <c r="Q9809" s="1019"/>
      <c r="R9809" s="1019"/>
      <c r="S9809" s="1019"/>
      <c r="T9809" s="1019"/>
      <c r="U9809" s="969"/>
      <c r="V9809" s="969"/>
      <c r="W9809" s="1019"/>
      <c r="X9809" s="969"/>
      <c r="Y9809" s="1019"/>
      <c r="Z9809" s="1019"/>
      <c r="AA9809" s="1019"/>
      <c r="AB9809" s="1019"/>
      <c r="AC9809" s="1507">
        <f t="shared" si="3623"/>
        <v>40</v>
      </c>
      <c r="AD9809" s="1508">
        <f t="shared" si="3624"/>
        <v>75.599999999999994</v>
      </c>
      <c r="AE9809" s="14">
        <f t="shared" si="3625"/>
        <v>12.2</v>
      </c>
      <c r="AF9809" s="14">
        <f t="shared" si="3626"/>
        <v>26.666666666666668</v>
      </c>
      <c r="AG9809" s="14">
        <f t="shared" si="3627"/>
        <v>1.5</v>
      </c>
      <c r="AH9809" s="14">
        <f t="shared" si="3628"/>
        <v>-10.7</v>
      </c>
      <c r="AI9809" s="14">
        <f t="shared" si="3629"/>
        <v>-285.33333333333331</v>
      </c>
      <c r="AJ9809" s="969"/>
    </row>
    <row r="9810" spans="1:36" ht="25.5" customHeight="1">
      <c r="A9810" s="1012">
        <v>111</v>
      </c>
      <c r="B9810" s="1038" t="s">
        <v>6238</v>
      </c>
      <c r="C9810" s="980" t="s">
        <v>177</v>
      </c>
      <c r="D9810" s="984">
        <v>1</v>
      </c>
      <c r="E9810" s="1019">
        <v>1770</v>
      </c>
      <c r="F9810" s="1036">
        <f t="shared" si="3622"/>
        <v>1770</v>
      </c>
      <c r="G9810" s="980"/>
      <c r="H9810" s="984"/>
      <c r="I9810" s="975">
        <v>44838</v>
      </c>
      <c r="J9810" s="1047">
        <v>45505</v>
      </c>
      <c r="K9810" s="994"/>
      <c r="L9810" s="1019"/>
      <c r="M9810" s="1032"/>
      <c r="N9810" s="969">
        <v>220</v>
      </c>
      <c r="O9810" s="969">
        <v>310</v>
      </c>
      <c r="P9810" s="1019">
        <v>560</v>
      </c>
      <c r="Q9810" s="1019"/>
      <c r="R9810" s="1019"/>
      <c r="S9810" s="1019"/>
      <c r="T9810" s="1019"/>
      <c r="U9810" s="969"/>
      <c r="V9810" s="969"/>
      <c r="W9810" s="1019"/>
      <c r="X9810" s="969"/>
      <c r="Y9810" s="1019"/>
      <c r="Z9810" s="1019"/>
      <c r="AA9810" s="1019"/>
      <c r="AB9810" s="1019"/>
      <c r="AC9810" s="1507">
        <f t="shared" si="3623"/>
        <v>680</v>
      </c>
      <c r="AD9810" s="1508">
        <f t="shared" si="3624"/>
        <v>680</v>
      </c>
      <c r="AE9810" s="14">
        <f t="shared" si="3625"/>
        <v>16.266666666666666</v>
      </c>
      <c r="AF9810" s="14">
        <f t="shared" si="3626"/>
        <v>363.33333333333331</v>
      </c>
      <c r="AG9810" s="14">
        <f t="shared" si="3627"/>
        <v>1.871559633027523</v>
      </c>
      <c r="AH9810" s="14">
        <f t="shared" si="3628"/>
        <v>-14.395107033639142</v>
      </c>
      <c r="AI9810" s="14">
        <f t="shared" si="3629"/>
        <v>-5230.2222222222217</v>
      </c>
      <c r="AJ9810" s="969"/>
    </row>
    <row r="9811" spans="1:36" ht="22.5" customHeight="1">
      <c r="A9811" s="1012">
        <v>113</v>
      </c>
      <c r="B9811" s="985" t="s">
        <v>5912</v>
      </c>
      <c r="C9811" s="980" t="s">
        <v>177</v>
      </c>
      <c r="D9811" s="984">
        <v>0.57923999999999998</v>
      </c>
      <c r="E9811" s="1019">
        <v>550</v>
      </c>
      <c r="F9811" s="1036">
        <f t="shared" si="3622"/>
        <v>318.58199999999999</v>
      </c>
      <c r="G9811" s="980"/>
      <c r="H9811" s="984"/>
      <c r="I9811" s="975">
        <v>44865</v>
      </c>
      <c r="J9811" s="1047">
        <v>45108</v>
      </c>
      <c r="K9811" s="994"/>
      <c r="L9811" s="1019"/>
      <c r="M9811" s="1032"/>
      <c r="N9811" s="969">
        <v>150</v>
      </c>
      <c r="O9811" s="969">
        <v>145</v>
      </c>
      <c r="P9811" s="1019">
        <v>155</v>
      </c>
      <c r="Q9811" s="1019"/>
      <c r="R9811" s="1019"/>
      <c r="S9811" s="1019"/>
      <c r="T9811" s="1019"/>
      <c r="U9811" s="969"/>
      <c r="V9811" s="969"/>
      <c r="W9811" s="1019"/>
      <c r="X9811" s="969"/>
      <c r="Y9811" s="1019"/>
      <c r="Z9811" s="1019"/>
      <c r="AA9811" s="1019"/>
      <c r="AB9811" s="1019"/>
      <c r="AC9811" s="1507">
        <f t="shared" si="3623"/>
        <v>100</v>
      </c>
      <c r="AD9811" s="1508">
        <f t="shared" si="3624"/>
        <v>57.923999999999999</v>
      </c>
      <c r="AE9811" s="14">
        <f t="shared" si="3625"/>
        <v>3.0333333333333332</v>
      </c>
      <c r="AF9811" s="14">
        <f t="shared" si="3626"/>
        <v>150</v>
      </c>
      <c r="AG9811" s="14">
        <f t="shared" si="3627"/>
        <v>0.66666666666666663</v>
      </c>
      <c r="AH9811" s="14">
        <f t="shared" si="3628"/>
        <v>-2.3666666666666667</v>
      </c>
      <c r="AI9811" s="14">
        <f t="shared" si="3629"/>
        <v>-355</v>
      </c>
      <c r="AJ9811" s="969"/>
    </row>
    <row r="9812" spans="1:36" ht="15.75">
      <c r="A9812" s="1012">
        <v>114</v>
      </c>
      <c r="B9812" s="985" t="s">
        <v>5922</v>
      </c>
      <c r="C9812" s="980" t="s">
        <v>177</v>
      </c>
      <c r="D9812" s="984">
        <v>1</v>
      </c>
      <c r="E9812" s="1019">
        <v>1600</v>
      </c>
      <c r="F9812" s="1036">
        <f t="shared" si="3622"/>
        <v>1600</v>
      </c>
      <c r="G9812" s="980"/>
      <c r="H9812" s="984"/>
      <c r="I9812" s="975">
        <v>44865</v>
      </c>
      <c r="J9812" s="1047">
        <v>46327</v>
      </c>
      <c r="K9812" s="994"/>
      <c r="L9812" s="1019"/>
      <c r="M9812" s="1032"/>
      <c r="N9812" s="969">
        <v>100</v>
      </c>
      <c r="O9812" s="969">
        <v>400</v>
      </c>
      <c r="P9812" s="1019">
        <v>600</v>
      </c>
      <c r="Q9812" s="1019"/>
      <c r="R9812" s="1019"/>
      <c r="S9812" s="1019"/>
      <c r="T9812" s="1019"/>
      <c r="U9812" s="969"/>
      <c r="V9812" s="969"/>
      <c r="W9812" s="1019"/>
      <c r="X9812" s="969"/>
      <c r="Y9812" s="1019"/>
      <c r="Z9812" s="1019"/>
      <c r="AA9812" s="1019"/>
      <c r="AB9812" s="1019"/>
      <c r="AC9812" s="1507">
        <f t="shared" si="3623"/>
        <v>500</v>
      </c>
      <c r="AD9812" s="1508">
        <f t="shared" si="3624"/>
        <v>500</v>
      </c>
      <c r="AE9812" s="14">
        <f t="shared" si="3625"/>
        <v>43.666666666666664</v>
      </c>
      <c r="AF9812" s="14">
        <f t="shared" si="3626"/>
        <v>366.66666666666669</v>
      </c>
      <c r="AG9812" s="14">
        <f t="shared" si="3627"/>
        <v>1.3636363636363635</v>
      </c>
      <c r="AH9812" s="14">
        <f t="shared" si="3628"/>
        <v>-42.303030303030297</v>
      </c>
      <c r="AI9812" s="14">
        <f t="shared" si="3629"/>
        <v>-15511.111111111111</v>
      </c>
      <c r="AJ9812" s="969"/>
    </row>
    <row r="9813" spans="1:36" ht="15.75">
      <c r="A9813" s="1012">
        <v>115</v>
      </c>
      <c r="B9813" s="985" t="s">
        <v>5923</v>
      </c>
      <c r="C9813" s="980" t="s">
        <v>177</v>
      </c>
      <c r="D9813" s="984">
        <v>1</v>
      </c>
      <c r="E9813" s="1019">
        <v>1400</v>
      </c>
      <c r="F9813" s="1036">
        <f t="shared" si="3622"/>
        <v>1400</v>
      </c>
      <c r="G9813" s="980"/>
      <c r="H9813" s="984"/>
      <c r="I9813" s="975">
        <v>44865</v>
      </c>
      <c r="J9813" s="1047">
        <v>46388</v>
      </c>
      <c r="K9813" s="994"/>
      <c r="L9813" s="1019"/>
      <c r="M9813" s="1032"/>
      <c r="N9813" s="969">
        <v>100</v>
      </c>
      <c r="O9813" s="969">
        <v>250</v>
      </c>
      <c r="P9813" s="1019">
        <v>230</v>
      </c>
      <c r="Q9813" s="1019"/>
      <c r="R9813" s="1019"/>
      <c r="S9813" s="1019"/>
      <c r="T9813" s="1019"/>
      <c r="U9813" s="969"/>
      <c r="V9813" s="969"/>
      <c r="W9813" s="1019"/>
      <c r="X9813" s="969"/>
      <c r="Y9813" s="1019"/>
      <c r="Z9813" s="1019"/>
      <c r="AA9813" s="1019"/>
      <c r="AB9813" s="1019"/>
      <c r="AC9813" s="1507">
        <f t="shared" si="3623"/>
        <v>820</v>
      </c>
      <c r="AD9813" s="1508">
        <f t="shared" si="3624"/>
        <v>820</v>
      </c>
      <c r="AE9813" s="14">
        <f t="shared" si="3625"/>
        <v>45.7</v>
      </c>
      <c r="AF9813" s="14">
        <f t="shared" si="3626"/>
        <v>193.33333333333334</v>
      </c>
      <c r="AG9813" s="14">
        <f t="shared" si="3627"/>
        <v>4.2413793103448274</v>
      </c>
      <c r="AH9813" s="14">
        <f t="shared" si="3628"/>
        <v>-41.458620689655177</v>
      </c>
      <c r="AI9813" s="14">
        <f t="shared" si="3629"/>
        <v>-8015.3333333333339</v>
      </c>
      <c r="AJ9813" s="969"/>
    </row>
    <row r="9814" spans="1:36" ht="15.75">
      <c r="A9814" s="1012">
        <v>116</v>
      </c>
      <c r="B9814" s="985" t="s">
        <v>5927</v>
      </c>
      <c r="C9814" s="980" t="s">
        <v>177</v>
      </c>
      <c r="D9814" s="984">
        <v>1</v>
      </c>
      <c r="E9814" s="1019">
        <v>900</v>
      </c>
      <c r="F9814" s="1036">
        <f t="shared" si="3622"/>
        <v>900</v>
      </c>
      <c r="G9814" s="980"/>
      <c r="H9814" s="984"/>
      <c r="I9814" s="975">
        <v>44865</v>
      </c>
      <c r="J9814" s="1047">
        <v>45778</v>
      </c>
      <c r="K9814" s="994"/>
      <c r="L9814" s="1019"/>
      <c r="M9814" s="1032"/>
      <c r="N9814" s="969">
        <v>190</v>
      </c>
      <c r="O9814" s="969">
        <v>160</v>
      </c>
      <c r="P9814" s="1019">
        <v>70</v>
      </c>
      <c r="Q9814" s="1019"/>
      <c r="R9814" s="1019"/>
      <c r="S9814" s="1019"/>
      <c r="T9814" s="1019"/>
      <c r="U9814" s="969"/>
      <c r="V9814" s="969"/>
      <c r="W9814" s="1019"/>
      <c r="X9814" s="969"/>
      <c r="Y9814" s="1019"/>
      <c r="Z9814" s="1019"/>
      <c r="AA9814" s="1019"/>
      <c r="AB9814" s="1019"/>
      <c r="AC9814" s="1507">
        <f t="shared" si="3623"/>
        <v>480</v>
      </c>
      <c r="AD9814" s="1508">
        <f t="shared" si="3624"/>
        <v>480</v>
      </c>
      <c r="AE9814" s="14">
        <f t="shared" si="3625"/>
        <v>25.366666666666667</v>
      </c>
      <c r="AF9814" s="14">
        <f t="shared" si="3626"/>
        <v>140</v>
      </c>
      <c r="AG9814" s="14">
        <f t="shared" si="3627"/>
        <v>3.4285714285714284</v>
      </c>
      <c r="AH9814" s="14">
        <f t="shared" si="3628"/>
        <v>-21.93809523809524</v>
      </c>
      <c r="AI9814" s="14">
        <f t="shared" si="3629"/>
        <v>-3071.3333333333335</v>
      </c>
      <c r="AJ9814" s="969"/>
    </row>
    <row r="9815" spans="1:36" ht="15.75">
      <c r="A9815" s="1012">
        <v>117</v>
      </c>
      <c r="B9815" s="985" t="s">
        <v>10156</v>
      </c>
      <c r="C9815" s="980" t="s">
        <v>177</v>
      </c>
      <c r="D9815" s="984">
        <v>1</v>
      </c>
      <c r="E9815" s="1019">
        <v>3400</v>
      </c>
      <c r="F9815" s="1036">
        <f t="shared" si="3622"/>
        <v>3400</v>
      </c>
      <c r="G9815" s="980"/>
      <c r="H9815" s="984"/>
      <c r="I9815" s="975">
        <v>44865</v>
      </c>
      <c r="J9815" s="1047">
        <v>46419</v>
      </c>
      <c r="K9815" s="994"/>
      <c r="L9815" s="1019"/>
      <c r="M9815" s="1032"/>
      <c r="N9815" s="969">
        <v>350</v>
      </c>
      <c r="O9815" s="969">
        <v>550</v>
      </c>
      <c r="P9815" s="1019">
        <v>500</v>
      </c>
      <c r="Q9815" s="1019"/>
      <c r="R9815" s="1019"/>
      <c r="S9815" s="1019"/>
      <c r="T9815" s="1019"/>
      <c r="U9815" s="969"/>
      <c r="V9815" s="969"/>
      <c r="W9815" s="1019"/>
      <c r="X9815" s="969"/>
      <c r="Y9815" s="1019"/>
      <c r="Z9815" s="1019"/>
      <c r="AA9815" s="1019"/>
      <c r="AB9815" s="1019"/>
      <c r="AC9815" s="1507">
        <f t="shared" si="3623"/>
        <v>2000</v>
      </c>
      <c r="AD9815" s="1508">
        <f t="shared" si="3624"/>
        <v>2000</v>
      </c>
      <c r="AE9815" s="14">
        <f t="shared" si="3625"/>
        <v>46.733333333333334</v>
      </c>
      <c r="AF9815" s="14">
        <f t="shared" si="3626"/>
        <v>466.66666666666669</v>
      </c>
      <c r="AG9815" s="14">
        <f t="shared" si="3627"/>
        <v>4.2857142857142856</v>
      </c>
      <c r="AH9815" s="14">
        <f t="shared" si="3628"/>
        <v>-42.44761904761905</v>
      </c>
      <c r="AI9815" s="14">
        <f t="shared" si="3629"/>
        <v>-19808.888888888891</v>
      </c>
      <c r="AJ9815" s="969"/>
    </row>
    <row r="9816" spans="1:36" ht="31.5" customHeight="1">
      <c r="A9816" s="1012">
        <v>118</v>
      </c>
      <c r="B9816" s="985" t="s">
        <v>5921</v>
      </c>
      <c r="C9816" s="985" t="s">
        <v>309</v>
      </c>
      <c r="D9816" s="984">
        <v>1</v>
      </c>
      <c r="E9816" s="1019">
        <v>2100</v>
      </c>
      <c r="F9816" s="1036">
        <f t="shared" si="3622"/>
        <v>2100</v>
      </c>
      <c r="G9816" s="980"/>
      <c r="H9816" s="984"/>
      <c r="I9816" s="975">
        <v>44865</v>
      </c>
      <c r="J9816" s="1047">
        <v>45108</v>
      </c>
      <c r="K9816" s="994"/>
      <c r="L9816" s="1019"/>
      <c r="M9816" s="1032"/>
      <c r="N9816" s="969">
        <v>200</v>
      </c>
      <c r="O9816" s="969">
        <v>860</v>
      </c>
      <c r="P9816" s="1019">
        <v>800</v>
      </c>
      <c r="Q9816" s="1019"/>
      <c r="R9816" s="1019"/>
      <c r="S9816" s="1019"/>
      <c r="T9816" s="1019"/>
      <c r="U9816" s="969"/>
      <c r="V9816" s="969"/>
      <c r="W9816" s="1019"/>
      <c r="X9816" s="969"/>
      <c r="Y9816" s="1019"/>
      <c r="Z9816" s="1019"/>
      <c r="AA9816" s="1019"/>
      <c r="AB9816" s="1019"/>
      <c r="AC9816" s="1507">
        <f t="shared" si="3623"/>
        <v>240</v>
      </c>
      <c r="AD9816" s="1508">
        <f t="shared" si="3624"/>
        <v>240</v>
      </c>
      <c r="AE9816" s="14">
        <f t="shared" si="3625"/>
        <v>3.0333333333333332</v>
      </c>
      <c r="AF9816" s="14">
        <f t="shared" si="3626"/>
        <v>620</v>
      </c>
      <c r="AG9816" s="14">
        <f t="shared" si="3627"/>
        <v>0.38709677419354838</v>
      </c>
      <c r="AH9816" s="14">
        <f t="shared" si="3628"/>
        <v>-2.6462365591397847</v>
      </c>
      <c r="AI9816" s="14">
        <f t="shared" si="3629"/>
        <v>-1640.6666666666665</v>
      </c>
      <c r="AJ9816" s="969"/>
    </row>
    <row r="9817" spans="1:36" ht="31.5">
      <c r="A9817" s="1012">
        <v>128</v>
      </c>
      <c r="B9817" s="985" t="s">
        <v>7182</v>
      </c>
      <c r="C9817" s="985" t="s">
        <v>181</v>
      </c>
      <c r="D9817" s="1015">
        <v>1</v>
      </c>
      <c r="E9817" s="1019">
        <v>2000</v>
      </c>
      <c r="F9817" s="1036">
        <f t="shared" si="3622"/>
        <v>2000</v>
      </c>
      <c r="G9817" s="980"/>
      <c r="H9817" s="1015"/>
      <c r="I9817" s="975">
        <v>44907</v>
      </c>
      <c r="J9817" s="1047" t="s">
        <v>334</v>
      </c>
      <c r="K9817" s="994"/>
      <c r="L9817" s="1019"/>
      <c r="M9817" s="1032"/>
      <c r="N9817" s="980"/>
      <c r="O9817" s="969"/>
      <c r="P9817" s="1019"/>
      <c r="Q9817" s="1019"/>
      <c r="R9817" s="1019"/>
      <c r="S9817" s="1019"/>
      <c r="T9817" s="1019"/>
      <c r="U9817" s="969"/>
      <c r="V9817" s="969"/>
      <c r="W9817" s="1019"/>
      <c r="X9817" s="969"/>
      <c r="Y9817" s="969"/>
      <c r="Z9817" s="1019"/>
      <c r="AA9817" s="1019"/>
      <c r="AB9817" s="1019"/>
      <c r="AC9817" s="1507">
        <f t="shared" si="3623"/>
        <v>2000</v>
      </c>
      <c r="AD9817" s="1508">
        <f t="shared" si="3624"/>
        <v>2000</v>
      </c>
      <c r="AE9817" s="975" t="s">
        <v>334</v>
      </c>
      <c r="AF9817" s="14">
        <f t="shared" si="3626"/>
        <v>0</v>
      </c>
      <c r="AG9817" s="14" t="e">
        <f t="shared" si="3627"/>
        <v>#DIV/0!</v>
      </c>
      <c r="AH9817" s="975" t="s">
        <v>334</v>
      </c>
      <c r="AI9817" s="975" t="s">
        <v>334</v>
      </c>
      <c r="AJ9817" s="969"/>
    </row>
    <row r="9818" spans="1:36" ht="31.5">
      <c r="A9818" s="1012">
        <v>129</v>
      </c>
      <c r="B9818" s="985" t="s">
        <v>7567</v>
      </c>
      <c r="C9818" s="985" t="s">
        <v>181</v>
      </c>
      <c r="D9818" s="1015">
        <v>1</v>
      </c>
      <c r="E9818" s="1019">
        <v>1000</v>
      </c>
      <c r="F9818" s="1036">
        <f t="shared" si="3622"/>
        <v>1000</v>
      </c>
      <c r="G9818" s="980"/>
      <c r="H9818" s="1015"/>
      <c r="I9818" s="975">
        <v>44907</v>
      </c>
      <c r="J9818" s="1047" t="s">
        <v>334</v>
      </c>
      <c r="K9818" s="994"/>
      <c r="L9818" s="1019"/>
      <c r="M9818" s="1032"/>
      <c r="N9818" s="980"/>
      <c r="O9818" s="969"/>
      <c r="P9818" s="1019"/>
      <c r="Q9818" s="1019"/>
      <c r="R9818" s="1019"/>
      <c r="S9818" s="1019"/>
      <c r="T9818" s="1019"/>
      <c r="U9818" s="969"/>
      <c r="V9818" s="969"/>
      <c r="W9818" s="1019"/>
      <c r="X9818" s="969"/>
      <c r="Y9818" s="969"/>
      <c r="Z9818" s="1019"/>
      <c r="AA9818" s="1019"/>
      <c r="AB9818" s="1019"/>
      <c r="AC9818" s="1507">
        <f t="shared" si="3623"/>
        <v>1000</v>
      </c>
      <c r="AD9818" s="1508">
        <f t="shared" si="3624"/>
        <v>1000</v>
      </c>
      <c r="AE9818" s="975" t="s">
        <v>334</v>
      </c>
      <c r="AF9818" s="14">
        <f t="shared" si="3626"/>
        <v>0</v>
      </c>
      <c r="AG9818" s="14" t="e">
        <f t="shared" si="3627"/>
        <v>#DIV/0!</v>
      </c>
      <c r="AH9818" s="975" t="s">
        <v>334</v>
      </c>
      <c r="AI9818" s="975" t="s">
        <v>334</v>
      </c>
      <c r="AJ9818" s="969"/>
    </row>
    <row r="9819" spans="1:36" ht="15.75">
      <c r="A9819" s="1012">
        <v>130</v>
      </c>
      <c r="B9819" s="985" t="s">
        <v>7777</v>
      </c>
      <c r="C9819" s="985" t="s">
        <v>177</v>
      </c>
      <c r="D9819" s="1015">
        <v>1</v>
      </c>
      <c r="E9819" s="1019">
        <v>4220</v>
      </c>
      <c r="F9819" s="1036">
        <f t="shared" ref="F9819:F9842" si="3630">D9819*E9819</f>
        <v>4220</v>
      </c>
      <c r="G9819" s="980"/>
      <c r="H9819" s="1015"/>
      <c r="I9819" s="975">
        <v>44907</v>
      </c>
      <c r="J9819" s="1047">
        <v>45078</v>
      </c>
      <c r="K9819" s="994"/>
      <c r="L9819" s="1019"/>
      <c r="M9819" s="1032"/>
      <c r="N9819" s="969">
        <v>1060</v>
      </c>
      <c r="O9819" s="969">
        <v>1660</v>
      </c>
      <c r="P9819" s="1019">
        <v>900</v>
      </c>
      <c r="Q9819" s="1019"/>
      <c r="R9819" s="1019"/>
      <c r="S9819" s="1019"/>
      <c r="T9819" s="1019"/>
      <c r="U9819" s="969"/>
      <c r="V9819" s="969"/>
      <c r="W9819" s="1019"/>
      <c r="X9819" s="969"/>
      <c r="Y9819" s="969"/>
      <c r="Z9819" s="1019"/>
      <c r="AA9819" s="1019"/>
      <c r="AB9819" s="1019"/>
      <c r="AC9819" s="1507">
        <f t="shared" si="3623"/>
        <v>600</v>
      </c>
      <c r="AD9819" s="1508">
        <f t="shared" si="3624"/>
        <v>600</v>
      </c>
      <c r="AE9819" s="14">
        <f t="shared" ref="AE9819:AE9833" si="3631">(J9819-"01.04.2023")/30</f>
        <v>2.0333333333333332</v>
      </c>
      <c r="AF9819" s="14">
        <f t="shared" si="3626"/>
        <v>1206.6666666666667</v>
      </c>
      <c r="AG9819" s="14">
        <f t="shared" si="3627"/>
        <v>0.49723756906077343</v>
      </c>
      <c r="AH9819" s="14">
        <f t="shared" ref="AH9819:AH9833" si="3632">AG9819-AE9819</f>
        <v>-1.5360957642725599</v>
      </c>
      <c r="AI9819" s="14">
        <f t="shared" ref="AI9819:AI9833" si="3633">AC9819-(AE9819*AF9819)</f>
        <v>-1853.5555555555557</v>
      </c>
      <c r="AJ9819" s="969"/>
    </row>
    <row r="9820" spans="1:36" ht="60" customHeight="1">
      <c r="A9820" s="1012">
        <v>131</v>
      </c>
      <c r="B9820" s="985" t="s">
        <v>7128</v>
      </c>
      <c r="C9820" s="985" t="s">
        <v>177</v>
      </c>
      <c r="D9820" s="1015">
        <v>1</v>
      </c>
      <c r="E9820" s="1019">
        <v>2300</v>
      </c>
      <c r="F9820" s="1036">
        <f t="shared" si="3630"/>
        <v>2300</v>
      </c>
      <c r="G9820" s="980"/>
      <c r="H9820" s="1015"/>
      <c r="I9820" s="975">
        <v>44907</v>
      </c>
      <c r="J9820" s="1047">
        <v>45078</v>
      </c>
      <c r="K9820" s="994"/>
      <c r="L9820" s="1019"/>
      <c r="M9820" s="1032"/>
      <c r="N9820" s="969">
        <v>1360</v>
      </c>
      <c r="O9820" s="969">
        <v>560</v>
      </c>
      <c r="P9820" s="1019">
        <v>260</v>
      </c>
      <c r="Q9820" s="1019"/>
      <c r="R9820" s="1019"/>
      <c r="S9820" s="1019"/>
      <c r="T9820" s="1019"/>
      <c r="U9820" s="969"/>
      <c r="V9820" s="969"/>
      <c r="W9820" s="1019"/>
      <c r="X9820" s="969"/>
      <c r="Y9820" s="969"/>
      <c r="Z9820" s="1019"/>
      <c r="AA9820" s="1019"/>
      <c r="AB9820" s="1019"/>
      <c r="AC9820" s="1507">
        <f t="shared" si="3623"/>
        <v>120</v>
      </c>
      <c r="AD9820" s="1508">
        <f t="shared" si="3624"/>
        <v>120</v>
      </c>
      <c r="AE9820" s="14">
        <f t="shared" si="3631"/>
        <v>2.0333333333333332</v>
      </c>
      <c r="AF9820" s="14">
        <f t="shared" si="3626"/>
        <v>726.66666666666663</v>
      </c>
      <c r="AG9820" s="14">
        <f t="shared" si="3627"/>
        <v>0.16513761467889909</v>
      </c>
      <c r="AH9820" s="14">
        <f t="shared" si="3632"/>
        <v>-1.8681957186544342</v>
      </c>
      <c r="AI9820" s="14">
        <f t="shared" si="3633"/>
        <v>-1357.5555555555554</v>
      </c>
      <c r="AJ9820" s="969"/>
    </row>
    <row r="9821" spans="1:36" ht="15.75">
      <c r="A9821" s="1012">
        <v>133</v>
      </c>
      <c r="B9821" s="985" t="s">
        <v>7130</v>
      </c>
      <c r="C9821" s="985" t="s">
        <v>177</v>
      </c>
      <c r="D9821" s="1015">
        <v>1</v>
      </c>
      <c r="E9821" s="1019">
        <v>3020</v>
      </c>
      <c r="F9821" s="1036">
        <f t="shared" si="3630"/>
        <v>3020</v>
      </c>
      <c r="G9821" s="980"/>
      <c r="H9821" s="1015"/>
      <c r="I9821" s="975">
        <v>44907</v>
      </c>
      <c r="J9821" s="1047">
        <v>45078</v>
      </c>
      <c r="K9821" s="994"/>
      <c r="L9821" s="1019"/>
      <c r="M9821" s="1032"/>
      <c r="N9821" s="969">
        <v>1630</v>
      </c>
      <c r="O9821" s="969">
        <v>620</v>
      </c>
      <c r="P9821" s="1019">
        <v>360</v>
      </c>
      <c r="Q9821" s="1019"/>
      <c r="R9821" s="1019"/>
      <c r="S9821" s="1019"/>
      <c r="T9821" s="1019"/>
      <c r="U9821" s="969"/>
      <c r="V9821" s="969"/>
      <c r="W9821" s="1019"/>
      <c r="X9821" s="969"/>
      <c r="Y9821" s="969"/>
      <c r="Z9821" s="1019"/>
      <c r="AA9821" s="1019"/>
      <c r="AB9821" s="1019"/>
      <c r="AC9821" s="1507">
        <f t="shared" si="3623"/>
        <v>410</v>
      </c>
      <c r="AD9821" s="1508">
        <f t="shared" si="3624"/>
        <v>410</v>
      </c>
      <c r="AE9821" s="14">
        <f t="shared" si="3631"/>
        <v>2.0333333333333332</v>
      </c>
      <c r="AF9821" s="14">
        <f t="shared" si="3626"/>
        <v>870</v>
      </c>
      <c r="AG9821" s="14">
        <f t="shared" si="3627"/>
        <v>0.47126436781609193</v>
      </c>
      <c r="AH9821" s="14">
        <f t="shared" si="3632"/>
        <v>-1.5620689655172413</v>
      </c>
      <c r="AI9821" s="14">
        <f t="shared" si="3633"/>
        <v>-1359</v>
      </c>
      <c r="AJ9821" s="969"/>
    </row>
    <row r="9822" spans="1:36" ht="15.75">
      <c r="A9822" s="1012">
        <v>135</v>
      </c>
      <c r="B9822" s="985" t="s">
        <v>6983</v>
      </c>
      <c r="C9822" s="985" t="s">
        <v>2320</v>
      </c>
      <c r="D9822" s="1015">
        <v>1</v>
      </c>
      <c r="E9822" s="1019">
        <v>480</v>
      </c>
      <c r="F9822" s="1036">
        <f t="shared" si="3630"/>
        <v>480</v>
      </c>
      <c r="G9822" s="980"/>
      <c r="H9822" s="1015"/>
      <c r="I9822" s="975">
        <v>44907</v>
      </c>
      <c r="J9822" s="1047">
        <v>45809</v>
      </c>
      <c r="K9822" s="994"/>
      <c r="L9822" s="1019"/>
      <c r="M9822" s="1032"/>
      <c r="N9822" s="969">
        <v>120</v>
      </c>
      <c r="O9822" s="969">
        <v>190</v>
      </c>
      <c r="P9822" s="1019">
        <v>35</v>
      </c>
      <c r="Q9822" s="1019"/>
      <c r="R9822" s="1019"/>
      <c r="S9822" s="1019"/>
      <c r="T9822" s="1019"/>
      <c r="U9822" s="969"/>
      <c r="V9822" s="969"/>
      <c r="W9822" s="1019"/>
      <c r="X9822" s="969"/>
      <c r="Y9822" s="969"/>
      <c r="Z9822" s="1019"/>
      <c r="AA9822" s="1019"/>
      <c r="AB9822" s="1019"/>
      <c r="AC9822" s="1507">
        <f t="shared" ref="AC9822:AC9846" si="3634">E9822+G9822-N9822-O9822-AA9822-P9822-Q9822-R9822-S9822-T9822-U9822-V9822-W9822-X9822-Y9822</f>
        <v>135</v>
      </c>
      <c r="AD9822" s="1508">
        <f t="shared" ref="AD9822:AD9846" si="3635">D9822*AC9822</f>
        <v>135</v>
      </c>
      <c r="AE9822" s="14">
        <f t="shared" si="3631"/>
        <v>26.4</v>
      </c>
      <c r="AF9822" s="14">
        <f t="shared" ref="AF9822:AF9846" si="3636">(N9822+O9822+P9822+Q9822+R9822+S9822+T9822+U9822+V9822+W9822+X9822+Y9822)/3</f>
        <v>115</v>
      </c>
      <c r="AG9822" s="14">
        <f t="shared" ref="AG9822:AG9846" si="3637">AC9822/AF9822</f>
        <v>1.173913043478261</v>
      </c>
      <c r="AH9822" s="14">
        <f t="shared" si="3632"/>
        <v>-25.226086956521737</v>
      </c>
      <c r="AI9822" s="14">
        <f t="shared" si="3633"/>
        <v>-2901</v>
      </c>
      <c r="AJ9822" s="969"/>
    </row>
    <row r="9823" spans="1:36" ht="15.75">
      <c r="A9823" s="1012">
        <v>136</v>
      </c>
      <c r="B9823" s="985" t="s">
        <v>7570</v>
      </c>
      <c r="C9823" s="985" t="s">
        <v>2320</v>
      </c>
      <c r="D9823" s="1015">
        <v>1</v>
      </c>
      <c r="E9823" s="1019">
        <v>410</v>
      </c>
      <c r="F9823" s="1036">
        <f t="shared" si="3630"/>
        <v>410</v>
      </c>
      <c r="G9823" s="980"/>
      <c r="H9823" s="1015"/>
      <c r="I9823" s="975">
        <v>44907</v>
      </c>
      <c r="J9823" s="1047">
        <v>45809</v>
      </c>
      <c r="K9823" s="994"/>
      <c r="L9823" s="1019"/>
      <c r="M9823" s="1032"/>
      <c r="N9823" s="969">
        <v>120</v>
      </c>
      <c r="O9823" s="969">
        <v>70</v>
      </c>
      <c r="P9823" s="1019">
        <v>10</v>
      </c>
      <c r="Q9823" s="1019"/>
      <c r="R9823" s="1019"/>
      <c r="S9823" s="1019"/>
      <c r="T9823" s="1019"/>
      <c r="U9823" s="969"/>
      <c r="V9823" s="969"/>
      <c r="W9823" s="1019"/>
      <c r="X9823" s="969"/>
      <c r="Y9823" s="969"/>
      <c r="Z9823" s="1019"/>
      <c r="AA9823" s="1019"/>
      <c r="AB9823" s="1019"/>
      <c r="AC9823" s="1507">
        <f t="shared" si="3634"/>
        <v>210</v>
      </c>
      <c r="AD9823" s="1508">
        <f t="shared" si="3635"/>
        <v>210</v>
      </c>
      <c r="AE9823" s="14">
        <f t="shared" si="3631"/>
        <v>26.4</v>
      </c>
      <c r="AF9823" s="14">
        <f t="shared" si="3636"/>
        <v>66.666666666666671</v>
      </c>
      <c r="AG9823" s="14">
        <f t="shared" si="3637"/>
        <v>3.15</v>
      </c>
      <c r="AH9823" s="14">
        <f t="shared" si="3632"/>
        <v>-23.25</v>
      </c>
      <c r="AI9823" s="14">
        <f t="shared" si="3633"/>
        <v>-1550</v>
      </c>
      <c r="AJ9823" s="969"/>
    </row>
    <row r="9824" spans="1:36" ht="31.5">
      <c r="A9824" s="1012">
        <v>137</v>
      </c>
      <c r="B9824" s="985" t="s">
        <v>7132</v>
      </c>
      <c r="C9824" s="985" t="s">
        <v>181</v>
      </c>
      <c r="D9824" s="1015">
        <v>1</v>
      </c>
      <c r="E9824" s="1019">
        <v>1916</v>
      </c>
      <c r="F9824" s="1036">
        <f t="shared" si="3630"/>
        <v>1916</v>
      </c>
      <c r="G9824" s="980"/>
      <c r="H9824" s="1015"/>
      <c r="I9824" s="975">
        <v>44907</v>
      </c>
      <c r="J9824" s="1047">
        <v>45139</v>
      </c>
      <c r="K9824" s="994"/>
      <c r="L9824" s="1019"/>
      <c r="M9824" s="1032"/>
      <c r="N9824" s="969">
        <v>229</v>
      </c>
      <c r="O9824" s="969">
        <v>620</v>
      </c>
      <c r="P9824" s="1019">
        <v>547</v>
      </c>
      <c r="Q9824" s="1019"/>
      <c r="R9824" s="1019"/>
      <c r="S9824" s="1019"/>
      <c r="T9824" s="1019"/>
      <c r="U9824" s="969"/>
      <c r="V9824" s="969"/>
      <c r="W9824" s="1019"/>
      <c r="X9824" s="969"/>
      <c r="Y9824" s="969"/>
      <c r="Z9824" s="1019"/>
      <c r="AA9824" s="1019"/>
      <c r="AB9824" s="1019"/>
      <c r="AC9824" s="1507">
        <f t="shared" si="3634"/>
        <v>520</v>
      </c>
      <c r="AD9824" s="1508">
        <f t="shared" si="3635"/>
        <v>520</v>
      </c>
      <c r="AE9824" s="14">
        <f t="shared" si="3631"/>
        <v>4.0666666666666664</v>
      </c>
      <c r="AF9824" s="14">
        <f t="shared" si="3636"/>
        <v>465.33333333333331</v>
      </c>
      <c r="AG9824" s="14">
        <f t="shared" si="3637"/>
        <v>1.1174785100286533</v>
      </c>
      <c r="AH9824" s="14">
        <f t="shared" si="3632"/>
        <v>-2.9491881566380131</v>
      </c>
      <c r="AI9824" s="14">
        <f t="shared" si="3633"/>
        <v>-1372.3555555555554</v>
      </c>
      <c r="AJ9824" s="969"/>
    </row>
    <row r="9825" spans="1:36" ht="15.75">
      <c r="A9825" s="1012">
        <v>140</v>
      </c>
      <c r="B9825" s="985" t="s">
        <v>6910</v>
      </c>
      <c r="C9825" s="985" t="s">
        <v>181</v>
      </c>
      <c r="D9825" s="1015">
        <v>1</v>
      </c>
      <c r="E9825" s="1019">
        <v>1000</v>
      </c>
      <c r="F9825" s="1036">
        <f t="shared" si="3630"/>
        <v>1000</v>
      </c>
      <c r="G9825" s="980"/>
      <c r="H9825" s="984"/>
      <c r="I9825" s="975">
        <v>44916</v>
      </c>
      <c r="J9825" s="1047">
        <v>45383</v>
      </c>
      <c r="K9825" s="994"/>
      <c r="L9825" s="1019"/>
      <c r="M9825" s="1032"/>
      <c r="N9825" s="980"/>
      <c r="O9825" s="969"/>
      <c r="P9825" s="1019"/>
      <c r="Q9825" s="1019"/>
      <c r="R9825" s="1019"/>
      <c r="S9825" s="1019"/>
      <c r="T9825" s="1019"/>
      <c r="U9825" s="969"/>
      <c r="V9825" s="969"/>
      <c r="W9825" s="1019"/>
      <c r="X9825" s="969"/>
      <c r="Y9825" s="969"/>
      <c r="Z9825" s="1019"/>
      <c r="AA9825" s="1019"/>
      <c r="AB9825" s="1019"/>
      <c r="AC9825" s="1507">
        <f t="shared" si="3634"/>
        <v>1000</v>
      </c>
      <c r="AD9825" s="1508">
        <f t="shared" si="3635"/>
        <v>1000</v>
      </c>
      <c r="AE9825" s="14">
        <f t="shared" si="3631"/>
        <v>12.2</v>
      </c>
      <c r="AF9825" s="14">
        <f t="shared" si="3636"/>
        <v>0</v>
      </c>
      <c r="AG9825" s="14" t="e">
        <f t="shared" si="3637"/>
        <v>#DIV/0!</v>
      </c>
      <c r="AH9825" s="14" t="e">
        <f t="shared" si="3632"/>
        <v>#DIV/0!</v>
      </c>
      <c r="AI9825" s="14">
        <f t="shared" si="3633"/>
        <v>1000</v>
      </c>
      <c r="AJ9825" s="969"/>
    </row>
    <row r="9826" spans="1:36" ht="15.75">
      <c r="A9826" s="1012">
        <v>141</v>
      </c>
      <c r="B9826" s="985" t="s">
        <v>6911</v>
      </c>
      <c r="C9826" s="985" t="s">
        <v>181</v>
      </c>
      <c r="D9826" s="1015">
        <v>1</v>
      </c>
      <c r="E9826" s="1019">
        <v>1000</v>
      </c>
      <c r="F9826" s="1036">
        <f t="shared" si="3630"/>
        <v>1000</v>
      </c>
      <c r="G9826" s="980"/>
      <c r="H9826" s="984"/>
      <c r="I9826" s="975">
        <v>44916</v>
      </c>
      <c r="J9826" s="1047">
        <v>45597</v>
      </c>
      <c r="K9826" s="994"/>
      <c r="L9826" s="1019"/>
      <c r="M9826" s="1032"/>
      <c r="N9826" s="980">
        <v>200</v>
      </c>
      <c r="O9826" s="969">
        <v>200</v>
      </c>
      <c r="P9826" s="1019">
        <v>200</v>
      </c>
      <c r="Q9826" s="1019"/>
      <c r="R9826" s="1019"/>
      <c r="S9826" s="1019"/>
      <c r="T9826" s="1019"/>
      <c r="U9826" s="969"/>
      <c r="V9826" s="969"/>
      <c r="W9826" s="1019"/>
      <c r="X9826" s="969"/>
      <c r="Y9826" s="969"/>
      <c r="Z9826" s="1019"/>
      <c r="AA9826" s="1019"/>
      <c r="AB9826" s="1019"/>
      <c r="AC9826" s="1507">
        <f t="shared" si="3634"/>
        <v>400</v>
      </c>
      <c r="AD9826" s="1508">
        <f t="shared" si="3635"/>
        <v>400</v>
      </c>
      <c r="AE9826" s="14">
        <f t="shared" si="3631"/>
        <v>19.333333333333332</v>
      </c>
      <c r="AF9826" s="14">
        <f t="shared" si="3636"/>
        <v>200</v>
      </c>
      <c r="AG9826" s="14">
        <f t="shared" si="3637"/>
        <v>2</v>
      </c>
      <c r="AH9826" s="14">
        <f t="shared" si="3632"/>
        <v>-17.333333333333332</v>
      </c>
      <c r="AI9826" s="14">
        <f t="shared" si="3633"/>
        <v>-3466.6666666666665</v>
      </c>
      <c r="AJ9826" s="969"/>
    </row>
    <row r="9827" spans="1:36" ht="15.75">
      <c r="A9827" s="1012">
        <v>142</v>
      </c>
      <c r="B9827" s="985" t="s">
        <v>7031</v>
      </c>
      <c r="C9827" s="985" t="s">
        <v>181</v>
      </c>
      <c r="D9827" s="1015">
        <v>1</v>
      </c>
      <c r="E9827" s="1019">
        <v>900</v>
      </c>
      <c r="F9827" s="1036">
        <f t="shared" si="3630"/>
        <v>900</v>
      </c>
      <c r="G9827" s="980"/>
      <c r="H9827" s="984"/>
      <c r="I9827" s="975">
        <v>44916</v>
      </c>
      <c r="J9827" s="1047">
        <v>46204</v>
      </c>
      <c r="K9827" s="994"/>
      <c r="L9827" s="1019"/>
      <c r="M9827" s="1032"/>
      <c r="N9827" s="980"/>
      <c r="O9827" s="969">
        <v>600</v>
      </c>
      <c r="P9827" s="1019">
        <v>150</v>
      </c>
      <c r="Q9827" s="1019"/>
      <c r="R9827" s="1019"/>
      <c r="S9827" s="1019"/>
      <c r="T9827" s="1019"/>
      <c r="U9827" s="969"/>
      <c r="V9827" s="969"/>
      <c r="W9827" s="1019"/>
      <c r="X9827" s="969"/>
      <c r="Y9827" s="969"/>
      <c r="Z9827" s="1019"/>
      <c r="AA9827" s="1019"/>
      <c r="AB9827" s="1019"/>
      <c r="AC9827" s="1507">
        <f t="shared" si="3634"/>
        <v>150</v>
      </c>
      <c r="AD9827" s="1508">
        <f t="shared" si="3635"/>
        <v>150</v>
      </c>
      <c r="AE9827" s="14">
        <f t="shared" si="3631"/>
        <v>39.56666666666667</v>
      </c>
      <c r="AF9827" s="14">
        <f t="shared" si="3636"/>
        <v>250</v>
      </c>
      <c r="AG9827" s="14">
        <f t="shared" si="3637"/>
        <v>0.6</v>
      </c>
      <c r="AH9827" s="14">
        <f t="shared" si="3632"/>
        <v>-38.966666666666669</v>
      </c>
      <c r="AI9827" s="14">
        <f t="shared" si="3633"/>
        <v>-9741.6666666666679</v>
      </c>
      <c r="AJ9827" s="969"/>
    </row>
    <row r="9828" spans="1:36" ht="15.75">
      <c r="A9828" s="1012">
        <v>143</v>
      </c>
      <c r="B9828" s="985" t="s">
        <v>7032</v>
      </c>
      <c r="C9828" s="985" t="s">
        <v>181</v>
      </c>
      <c r="D9828" s="1015">
        <v>1</v>
      </c>
      <c r="E9828" s="1019">
        <v>180</v>
      </c>
      <c r="F9828" s="1036">
        <f t="shared" si="3630"/>
        <v>180</v>
      </c>
      <c r="G9828" s="980"/>
      <c r="H9828" s="984"/>
      <c r="I9828" s="975">
        <v>44916</v>
      </c>
      <c r="J9828" s="1047">
        <v>45292</v>
      </c>
      <c r="K9828" s="994"/>
      <c r="L9828" s="1019"/>
      <c r="M9828" s="1032"/>
      <c r="N9828" s="980">
        <v>30</v>
      </c>
      <c r="O9828" s="969"/>
      <c r="P9828" s="1019"/>
      <c r="Q9828" s="1019"/>
      <c r="R9828" s="1019"/>
      <c r="S9828" s="1019"/>
      <c r="T9828" s="1019"/>
      <c r="U9828" s="969"/>
      <c r="V9828" s="969"/>
      <c r="W9828" s="1019"/>
      <c r="X9828" s="969"/>
      <c r="Y9828" s="969"/>
      <c r="Z9828" s="1019"/>
      <c r="AA9828" s="1019"/>
      <c r="AB9828" s="1019"/>
      <c r="AC9828" s="1507">
        <f t="shared" si="3634"/>
        <v>150</v>
      </c>
      <c r="AD9828" s="1508">
        <f t="shared" si="3635"/>
        <v>150</v>
      </c>
      <c r="AE9828" s="14">
        <f t="shared" si="3631"/>
        <v>9.1666666666666661</v>
      </c>
      <c r="AF9828" s="14">
        <f t="shared" si="3636"/>
        <v>10</v>
      </c>
      <c r="AG9828" s="14">
        <f t="shared" si="3637"/>
        <v>15</v>
      </c>
      <c r="AH9828" s="14">
        <f t="shared" si="3632"/>
        <v>5.8333333333333339</v>
      </c>
      <c r="AI9828" s="14">
        <f t="shared" si="3633"/>
        <v>58.333333333333343</v>
      </c>
      <c r="AJ9828" s="969"/>
    </row>
    <row r="9829" spans="1:36" ht="15.75">
      <c r="A9829" s="1012">
        <v>144</v>
      </c>
      <c r="B9829" s="985" t="s">
        <v>6912</v>
      </c>
      <c r="C9829" s="985" t="s">
        <v>181</v>
      </c>
      <c r="D9829" s="1015">
        <v>1</v>
      </c>
      <c r="E9829" s="1019">
        <v>1000</v>
      </c>
      <c r="F9829" s="1036">
        <f t="shared" si="3630"/>
        <v>1000</v>
      </c>
      <c r="G9829" s="980"/>
      <c r="H9829" s="984"/>
      <c r="I9829" s="975">
        <v>44916</v>
      </c>
      <c r="J9829" s="1047">
        <v>45536</v>
      </c>
      <c r="K9829" s="994"/>
      <c r="L9829" s="1019"/>
      <c r="M9829" s="1032"/>
      <c r="N9829" s="980"/>
      <c r="O9829" s="969"/>
      <c r="P9829" s="1019"/>
      <c r="Q9829" s="1019"/>
      <c r="R9829" s="1019"/>
      <c r="S9829" s="1019"/>
      <c r="T9829" s="1019"/>
      <c r="U9829" s="969"/>
      <c r="V9829" s="969"/>
      <c r="W9829" s="1019"/>
      <c r="X9829" s="969"/>
      <c r="Y9829" s="969"/>
      <c r="Z9829" s="1019"/>
      <c r="AA9829" s="1019"/>
      <c r="AB9829" s="1019"/>
      <c r="AC9829" s="1507">
        <f t="shared" si="3634"/>
        <v>1000</v>
      </c>
      <c r="AD9829" s="1508">
        <f t="shared" si="3635"/>
        <v>1000</v>
      </c>
      <c r="AE9829" s="14">
        <f t="shared" si="3631"/>
        <v>17.3</v>
      </c>
      <c r="AF9829" s="14">
        <f t="shared" si="3636"/>
        <v>0</v>
      </c>
      <c r="AG9829" s="14" t="e">
        <f t="shared" si="3637"/>
        <v>#DIV/0!</v>
      </c>
      <c r="AH9829" s="14" t="e">
        <f t="shared" si="3632"/>
        <v>#DIV/0!</v>
      </c>
      <c r="AI9829" s="14">
        <f t="shared" si="3633"/>
        <v>1000</v>
      </c>
      <c r="AJ9829" s="969"/>
    </row>
    <row r="9830" spans="1:36" ht="15.75">
      <c r="A9830" s="1012">
        <v>147</v>
      </c>
      <c r="B9830" s="985" t="s">
        <v>6993</v>
      </c>
      <c r="C9830" s="985" t="s">
        <v>181</v>
      </c>
      <c r="D9830" s="984">
        <v>1</v>
      </c>
      <c r="E9830" s="1019">
        <v>2315</v>
      </c>
      <c r="F9830" s="1036">
        <f t="shared" si="3630"/>
        <v>2315</v>
      </c>
      <c r="G9830" s="980"/>
      <c r="H9830" s="984"/>
      <c r="I9830" s="975">
        <v>44918</v>
      </c>
      <c r="J9830" s="1047">
        <v>45231</v>
      </c>
      <c r="K9830" s="994"/>
      <c r="L9830" s="1019"/>
      <c r="M9830" s="1032"/>
      <c r="N9830" s="969">
        <v>50</v>
      </c>
      <c r="O9830" s="969">
        <v>100</v>
      </c>
      <c r="P9830" s="1019">
        <v>269</v>
      </c>
      <c r="Q9830" s="1019"/>
      <c r="R9830" s="1019"/>
      <c r="S9830" s="1019"/>
      <c r="T9830" s="1019"/>
      <c r="U9830" s="969"/>
      <c r="V9830" s="969"/>
      <c r="W9830" s="1019"/>
      <c r="X9830" s="969"/>
      <c r="Y9830" s="969"/>
      <c r="Z9830" s="1019"/>
      <c r="AA9830" s="1019"/>
      <c r="AB9830" s="1019"/>
      <c r="AC9830" s="1507">
        <f t="shared" si="3634"/>
        <v>1896</v>
      </c>
      <c r="AD9830" s="1508">
        <f t="shared" si="3635"/>
        <v>1896</v>
      </c>
      <c r="AE9830" s="14">
        <f t="shared" si="3631"/>
        <v>7.1333333333333337</v>
      </c>
      <c r="AF9830" s="14">
        <f t="shared" si="3636"/>
        <v>139.66666666666666</v>
      </c>
      <c r="AG9830" s="14">
        <f t="shared" si="3637"/>
        <v>13.575178997613365</v>
      </c>
      <c r="AH9830" s="14">
        <f t="shared" si="3632"/>
        <v>6.4418456642800317</v>
      </c>
      <c r="AI9830" s="14">
        <f t="shared" si="3633"/>
        <v>899.71111111111111</v>
      </c>
      <c r="AJ9830" s="969"/>
    </row>
    <row r="9831" spans="1:36" ht="15.75">
      <c r="A9831" s="1012">
        <v>148</v>
      </c>
      <c r="B9831" s="985" t="s">
        <v>6985</v>
      </c>
      <c r="C9831" s="985" t="s">
        <v>181</v>
      </c>
      <c r="D9831" s="984">
        <v>1</v>
      </c>
      <c r="E9831" s="1019">
        <v>100</v>
      </c>
      <c r="F9831" s="1036">
        <f t="shared" si="3630"/>
        <v>100</v>
      </c>
      <c r="G9831" s="980"/>
      <c r="H9831" s="984"/>
      <c r="I9831" s="975">
        <v>44918</v>
      </c>
      <c r="J9831" s="1047">
        <v>45992</v>
      </c>
      <c r="K9831" s="994"/>
      <c r="L9831" s="1019"/>
      <c r="M9831" s="1032"/>
      <c r="N9831" s="980"/>
      <c r="O9831" s="969"/>
      <c r="P9831" s="1019"/>
      <c r="Q9831" s="1019"/>
      <c r="R9831" s="1019"/>
      <c r="S9831" s="1019"/>
      <c r="T9831" s="1019"/>
      <c r="U9831" s="969"/>
      <c r="V9831" s="969"/>
      <c r="W9831" s="1019"/>
      <c r="X9831" s="969"/>
      <c r="Y9831" s="969"/>
      <c r="Z9831" s="1019"/>
      <c r="AA9831" s="1019"/>
      <c r="AB9831" s="1019"/>
      <c r="AC9831" s="1507">
        <f t="shared" si="3634"/>
        <v>100</v>
      </c>
      <c r="AD9831" s="1508">
        <f t="shared" si="3635"/>
        <v>100</v>
      </c>
      <c r="AE9831" s="14">
        <f t="shared" si="3631"/>
        <v>32.5</v>
      </c>
      <c r="AF9831" s="14">
        <f t="shared" si="3636"/>
        <v>0</v>
      </c>
      <c r="AG9831" s="14" t="e">
        <f t="shared" si="3637"/>
        <v>#DIV/0!</v>
      </c>
      <c r="AH9831" s="14" t="e">
        <f t="shared" si="3632"/>
        <v>#DIV/0!</v>
      </c>
      <c r="AI9831" s="14">
        <f t="shared" si="3633"/>
        <v>100</v>
      </c>
      <c r="AJ9831" s="969"/>
    </row>
    <row r="9832" spans="1:36" ht="15.75" customHeight="1">
      <c r="A9832" s="1012">
        <v>149</v>
      </c>
      <c r="B9832" s="985" t="s">
        <v>7185</v>
      </c>
      <c r="C9832" s="985" t="s">
        <v>181</v>
      </c>
      <c r="D9832" s="984">
        <v>1</v>
      </c>
      <c r="E9832" s="1019">
        <v>2000</v>
      </c>
      <c r="F9832" s="1036">
        <f t="shared" si="3630"/>
        <v>2000</v>
      </c>
      <c r="G9832" s="980"/>
      <c r="H9832" s="984"/>
      <c r="I9832" s="975">
        <v>44918</v>
      </c>
      <c r="J9832" s="1047">
        <v>46082</v>
      </c>
      <c r="K9832" s="994"/>
      <c r="L9832" s="1019"/>
      <c r="M9832" s="1032"/>
      <c r="N9832" s="980"/>
      <c r="O9832" s="969"/>
      <c r="P9832" s="1019"/>
      <c r="Q9832" s="1019"/>
      <c r="R9832" s="1019"/>
      <c r="S9832" s="1019"/>
      <c r="T9832" s="1019"/>
      <c r="U9832" s="969"/>
      <c r="V9832" s="969"/>
      <c r="W9832" s="1019"/>
      <c r="X9832" s="969"/>
      <c r="Y9832" s="969"/>
      <c r="Z9832" s="1019"/>
      <c r="AA9832" s="1019"/>
      <c r="AB9832" s="1019"/>
      <c r="AC9832" s="1507">
        <f t="shared" si="3634"/>
        <v>2000</v>
      </c>
      <c r="AD9832" s="1508">
        <f t="shared" si="3635"/>
        <v>2000</v>
      </c>
      <c r="AE9832" s="14">
        <f t="shared" si="3631"/>
        <v>35.5</v>
      </c>
      <c r="AF9832" s="14">
        <f t="shared" si="3636"/>
        <v>0</v>
      </c>
      <c r="AG9832" s="14" t="e">
        <f t="shared" si="3637"/>
        <v>#DIV/0!</v>
      </c>
      <c r="AH9832" s="14" t="e">
        <f t="shared" si="3632"/>
        <v>#DIV/0!</v>
      </c>
      <c r="AI9832" s="14">
        <f t="shared" si="3633"/>
        <v>2000</v>
      </c>
      <c r="AJ9832" s="969"/>
    </row>
    <row r="9833" spans="1:36" ht="15.75" customHeight="1">
      <c r="A9833" s="1012">
        <v>151</v>
      </c>
      <c r="B9833" s="985" t="s">
        <v>6997</v>
      </c>
      <c r="C9833" s="985" t="s">
        <v>181</v>
      </c>
      <c r="D9833" s="984">
        <v>1</v>
      </c>
      <c r="E9833" s="1019">
        <v>600</v>
      </c>
      <c r="F9833" s="1036">
        <f t="shared" si="3630"/>
        <v>600</v>
      </c>
      <c r="G9833" s="980"/>
      <c r="H9833" s="984"/>
      <c r="I9833" s="975">
        <v>44918</v>
      </c>
      <c r="J9833" s="1047">
        <v>45292</v>
      </c>
      <c r="K9833" s="994"/>
      <c r="L9833" s="1019"/>
      <c r="M9833" s="1032"/>
      <c r="N9833" s="980"/>
      <c r="O9833" s="969"/>
      <c r="P9833" s="1019">
        <v>200</v>
      </c>
      <c r="Q9833" s="1019"/>
      <c r="R9833" s="1019"/>
      <c r="S9833" s="1019"/>
      <c r="T9833" s="1019"/>
      <c r="U9833" s="969"/>
      <c r="V9833" s="969"/>
      <c r="W9833" s="1019"/>
      <c r="X9833" s="969"/>
      <c r="Y9833" s="969"/>
      <c r="Z9833" s="1019"/>
      <c r="AA9833" s="1019"/>
      <c r="AB9833" s="1019"/>
      <c r="AC9833" s="1507">
        <f t="shared" si="3634"/>
        <v>400</v>
      </c>
      <c r="AD9833" s="1508">
        <f t="shared" si="3635"/>
        <v>400</v>
      </c>
      <c r="AE9833" s="14">
        <f t="shared" si="3631"/>
        <v>9.1666666666666661</v>
      </c>
      <c r="AF9833" s="14">
        <f t="shared" si="3636"/>
        <v>66.666666666666671</v>
      </c>
      <c r="AG9833" s="14">
        <f t="shared" si="3637"/>
        <v>6</v>
      </c>
      <c r="AH9833" s="14">
        <f t="shared" si="3632"/>
        <v>-3.1666666666666661</v>
      </c>
      <c r="AI9833" s="14">
        <f t="shared" si="3633"/>
        <v>-211.11111111111109</v>
      </c>
      <c r="AJ9833" s="969"/>
    </row>
    <row r="9834" spans="1:36" ht="15.75">
      <c r="A9834" s="1012">
        <v>152</v>
      </c>
      <c r="B9834" s="985" t="s">
        <v>6998</v>
      </c>
      <c r="C9834" s="985" t="s">
        <v>181</v>
      </c>
      <c r="D9834" s="984">
        <v>1</v>
      </c>
      <c r="E9834" s="1019">
        <v>176</v>
      </c>
      <c r="F9834" s="1036">
        <f t="shared" si="3630"/>
        <v>176</v>
      </c>
      <c r="G9834" s="980"/>
      <c r="H9834" s="984"/>
      <c r="I9834" s="975">
        <v>44918</v>
      </c>
      <c r="J9834" s="1047" t="s">
        <v>334</v>
      </c>
      <c r="K9834" s="994"/>
      <c r="L9834" s="1019"/>
      <c r="M9834" s="1032"/>
      <c r="N9834" s="980"/>
      <c r="O9834" s="969"/>
      <c r="P9834" s="1019">
        <v>33</v>
      </c>
      <c r="Q9834" s="1019"/>
      <c r="R9834" s="1019"/>
      <c r="S9834" s="1019"/>
      <c r="T9834" s="1019"/>
      <c r="U9834" s="969"/>
      <c r="V9834" s="969"/>
      <c r="W9834" s="1019"/>
      <c r="X9834" s="969"/>
      <c r="Y9834" s="969"/>
      <c r="Z9834" s="1019"/>
      <c r="AA9834" s="1019"/>
      <c r="AB9834" s="1019"/>
      <c r="AC9834" s="1507">
        <f t="shared" si="3634"/>
        <v>143</v>
      </c>
      <c r="AD9834" s="1508">
        <f t="shared" si="3635"/>
        <v>143</v>
      </c>
      <c r="AE9834" s="975" t="s">
        <v>334</v>
      </c>
      <c r="AF9834" s="14">
        <f t="shared" si="3636"/>
        <v>11</v>
      </c>
      <c r="AG9834" s="14">
        <f t="shared" si="3637"/>
        <v>13</v>
      </c>
      <c r="AH9834" s="975" t="s">
        <v>334</v>
      </c>
      <c r="AI9834" s="975" t="s">
        <v>334</v>
      </c>
      <c r="AJ9834" s="969"/>
    </row>
    <row r="9835" spans="1:36" ht="15.75" customHeight="1">
      <c r="A9835" s="1012">
        <v>154</v>
      </c>
      <c r="B9835" s="985" t="s">
        <v>6996</v>
      </c>
      <c r="C9835" s="985" t="s">
        <v>181</v>
      </c>
      <c r="D9835" s="984">
        <v>1</v>
      </c>
      <c r="E9835" s="1019">
        <v>2000</v>
      </c>
      <c r="F9835" s="1036">
        <f t="shared" si="3630"/>
        <v>2000</v>
      </c>
      <c r="G9835" s="980"/>
      <c r="H9835" s="984"/>
      <c r="I9835" s="975">
        <v>44918</v>
      </c>
      <c r="J9835" s="1047">
        <v>45231</v>
      </c>
      <c r="K9835" s="994"/>
      <c r="L9835" s="1019"/>
      <c r="M9835" s="1032"/>
      <c r="N9835" s="980"/>
      <c r="O9835" s="969"/>
      <c r="P9835" s="1019"/>
      <c r="Q9835" s="1019"/>
      <c r="R9835" s="1019"/>
      <c r="S9835" s="1019"/>
      <c r="T9835" s="1019"/>
      <c r="U9835" s="969"/>
      <c r="V9835" s="969"/>
      <c r="W9835" s="1019"/>
      <c r="X9835" s="969"/>
      <c r="Y9835" s="969"/>
      <c r="Z9835" s="1019"/>
      <c r="AA9835" s="1019"/>
      <c r="AB9835" s="1019"/>
      <c r="AC9835" s="1507">
        <f t="shared" si="3634"/>
        <v>2000</v>
      </c>
      <c r="AD9835" s="1508">
        <f t="shared" si="3635"/>
        <v>2000</v>
      </c>
      <c r="AE9835" s="14">
        <f t="shared" ref="AE9835:AE9840" si="3638">(J9835-"01.04.2023")/30</f>
        <v>7.1333333333333337</v>
      </c>
      <c r="AF9835" s="14">
        <f t="shared" si="3636"/>
        <v>0</v>
      </c>
      <c r="AG9835" s="14" t="e">
        <f t="shared" si="3637"/>
        <v>#DIV/0!</v>
      </c>
      <c r="AH9835" s="14" t="e">
        <f t="shared" ref="AH9835:AH9840" si="3639">AG9835-AE9835</f>
        <v>#DIV/0!</v>
      </c>
      <c r="AI9835" s="14">
        <f t="shared" ref="AI9835:AI9840" si="3640">AC9835-(AE9835*AF9835)</f>
        <v>2000</v>
      </c>
      <c r="AJ9835" s="969"/>
    </row>
    <row r="9836" spans="1:36" ht="15.75">
      <c r="A9836" s="1012">
        <v>155</v>
      </c>
      <c r="B9836" s="985" t="s">
        <v>6991</v>
      </c>
      <c r="C9836" s="985" t="s">
        <v>181</v>
      </c>
      <c r="D9836" s="984">
        <v>1</v>
      </c>
      <c r="E9836" s="1019">
        <v>2000</v>
      </c>
      <c r="F9836" s="1036">
        <f t="shared" si="3630"/>
        <v>2000</v>
      </c>
      <c r="G9836" s="980"/>
      <c r="H9836" s="984"/>
      <c r="I9836" s="975">
        <v>44918</v>
      </c>
      <c r="J9836" s="1047">
        <v>45597</v>
      </c>
      <c r="K9836" s="994"/>
      <c r="L9836" s="1019"/>
      <c r="M9836" s="1032"/>
      <c r="N9836" s="969">
        <v>100</v>
      </c>
      <c r="O9836" s="969"/>
      <c r="P9836" s="1019">
        <v>400</v>
      </c>
      <c r="Q9836" s="1019"/>
      <c r="R9836" s="1019"/>
      <c r="S9836" s="1019"/>
      <c r="T9836" s="1019"/>
      <c r="U9836" s="969"/>
      <c r="V9836" s="969"/>
      <c r="W9836" s="1019"/>
      <c r="X9836" s="969"/>
      <c r="Y9836" s="969"/>
      <c r="Z9836" s="1019"/>
      <c r="AA9836" s="1019"/>
      <c r="AB9836" s="1019"/>
      <c r="AC9836" s="1507">
        <f t="shared" si="3634"/>
        <v>1500</v>
      </c>
      <c r="AD9836" s="1508">
        <f t="shared" si="3635"/>
        <v>1500</v>
      </c>
      <c r="AE9836" s="14">
        <f t="shared" si="3638"/>
        <v>19.333333333333332</v>
      </c>
      <c r="AF9836" s="14">
        <f t="shared" si="3636"/>
        <v>166.66666666666666</v>
      </c>
      <c r="AG9836" s="14">
        <f t="shared" si="3637"/>
        <v>9</v>
      </c>
      <c r="AH9836" s="14">
        <f t="shared" si="3639"/>
        <v>-10.333333333333332</v>
      </c>
      <c r="AI9836" s="14">
        <f t="shared" si="3640"/>
        <v>-1722.2222222222217</v>
      </c>
      <c r="AJ9836" s="969"/>
    </row>
    <row r="9837" spans="1:36" ht="15.75" customHeight="1">
      <c r="A9837" s="1012">
        <v>156</v>
      </c>
      <c r="B9837" s="985" t="s">
        <v>7000</v>
      </c>
      <c r="C9837" s="985" t="s">
        <v>181</v>
      </c>
      <c r="D9837" s="984">
        <v>1</v>
      </c>
      <c r="E9837" s="1019">
        <v>420</v>
      </c>
      <c r="F9837" s="1036">
        <f t="shared" si="3630"/>
        <v>420</v>
      </c>
      <c r="G9837" s="980"/>
      <c r="H9837" s="984"/>
      <c r="I9837" s="975">
        <v>44918</v>
      </c>
      <c r="J9837" s="1047">
        <v>45170</v>
      </c>
      <c r="K9837" s="994"/>
      <c r="L9837" s="1019"/>
      <c r="M9837" s="1032"/>
      <c r="N9837" s="969">
        <v>87</v>
      </c>
      <c r="O9837" s="969">
        <v>196</v>
      </c>
      <c r="P9837" s="1019">
        <v>65</v>
      </c>
      <c r="Q9837" s="1019"/>
      <c r="R9837" s="1019"/>
      <c r="S9837" s="1019"/>
      <c r="T9837" s="1019"/>
      <c r="U9837" s="969"/>
      <c r="V9837" s="969"/>
      <c r="W9837" s="1019"/>
      <c r="X9837" s="969"/>
      <c r="Y9837" s="969"/>
      <c r="Z9837" s="1019"/>
      <c r="AA9837" s="1019"/>
      <c r="AB9837" s="1019"/>
      <c r="AC9837" s="1507">
        <f t="shared" si="3634"/>
        <v>72</v>
      </c>
      <c r="AD9837" s="1508">
        <f t="shared" si="3635"/>
        <v>72</v>
      </c>
      <c r="AE9837" s="14">
        <f t="shared" si="3638"/>
        <v>5.0999999999999996</v>
      </c>
      <c r="AF9837" s="14">
        <f t="shared" si="3636"/>
        <v>116</v>
      </c>
      <c r="AG9837" s="14">
        <f t="shared" si="3637"/>
        <v>0.62068965517241381</v>
      </c>
      <c r="AH9837" s="14">
        <f t="shared" si="3639"/>
        <v>-4.4793103448275859</v>
      </c>
      <c r="AI9837" s="14">
        <f t="shared" si="3640"/>
        <v>-519.59999999999991</v>
      </c>
      <c r="AJ9837" s="969"/>
    </row>
    <row r="9838" spans="1:36" ht="15.75">
      <c r="A9838" s="1012">
        <v>157</v>
      </c>
      <c r="B9838" s="985" t="s">
        <v>6991</v>
      </c>
      <c r="C9838" s="985" t="s">
        <v>181</v>
      </c>
      <c r="D9838" s="984">
        <v>1</v>
      </c>
      <c r="E9838" s="1019">
        <v>3000</v>
      </c>
      <c r="F9838" s="1036">
        <f t="shared" si="3630"/>
        <v>3000</v>
      </c>
      <c r="G9838" s="980"/>
      <c r="H9838" s="984"/>
      <c r="I9838" s="975">
        <v>44918</v>
      </c>
      <c r="J9838" s="1047">
        <v>45597</v>
      </c>
      <c r="K9838" s="994"/>
      <c r="L9838" s="1019"/>
      <c r="M9838" s="1032"/>
      <c r="N9838" s="980"/>
      <c r="O9838" s="969">
        <v>1000</v>
      </c>
      <c r="P9838" s="1019">
        <v>300</v>
      </c>
      <c r="Q9838" s="1019"/>
      <c r="R9838" s="1019"/>
      <c r="S9838" s="1019"/>
      <c r="T9838" s="1019"/>
      <c r="U9838" s="969"/>
      <c r="V9838" s="969"/>
      <c r="W9838" s="1019"/>
      <c r="X9838" s="969"/>
      <c r="Y9838" s="969"/>
      <c r="Z9838" s="1019"/>
      <c r="AA9838" s="1019"/>
      <c r="AB9838" s="1019"/>
      <c r="AC9838" s="1507">
        <f t="shared" si="3634"/>
        <v>1700</v>
      </c>
      <c r="AD9838" s="1508">
        <f t="shared" si="3635"/>
        <v>1700</v>
      </c>
      <c r="AE9838" s="14">
        <f t="shared" si="3638"/>
        <v>19.333333333333332</v>
      </c>
      <c r="AF9838" s="14">
        <f t="shared" si="3636"/>
        <v>433.33333333333331</v>
      </c>
      <c r="AG9838" s="14">
        <f t="shared" si="3637"/>
        <v>3.9230769230769234</v>
      </c>
      <c r="AH9838" s="14">
        <f t="shared" si="3639"/>
        <v>-15.410256410256409</v>
      </c>
      <c r="AI9838" s="14">
        <f t="shared" si="3640"/>
        <v>-6677.7777777777774</v>
      </c>
      <c r="AJ9838" s="969"/>
    </row>
    <row r="9839" spans="1:36" ht="15.75">
      <c r="A9839" s="1012">
        <v>158</v>
      </c>
      <c r="B9839" s="985" t="s">
        <v>7186</v>
      </c>
      <c r="C9839" s="985" t="s">
        <v>181</v>
      </c>
      <c r="D9839" s="984">
        <v>1</v>
      </c>
      <c r="E9839" s="1019">
        <v>900</v>
      </c>
      <c r="F9839" s="1036">
        <f t="shared" si="3630"/>
        <v>900</v>
      </c>
      <c r="G9839" s="980"/>
      <c r="H9839" s="984"/>
      <c r="I9839" s="975">
        <v>44918</v>
      </c>
      <c r="J9839" s="1047">
        <v>46266</v>
      </c>
      <c r="K9839" s="994"/>
      <c r="L9839" s="1019"/>
      <c r="M9839" s="1032"/>
      <c r="N9839" s="980"/>
      <c r="O9839" s="969">
        <v>50</v>
      </c>
      <c r="P9839" s="1019">
        <v>100</v>
      </c>
      <c r="Q9839" s="1019"/>
      <c r="R9839" s="1019"/>
      <c r="S9839" s="1019"/>
      <c r="T9839" s="1019"/>
      <c r="U9839" s="969"/>
      <c r="V9839" s="969"/>
      <c r="W9839" s="1019"/>
      <c r="X9839" s="969"/>
      <c r="Y9839" s="969"/>
      <c r="Z9839" s="1019"/>
      <c r="AA9839" s="1019"/>
      <c r="AB9839" s="1019"/>
      <c r="AC9839" s="1507">
        <f t="shared" si="3634"/>
        <v>750</v>
      </c>
      <c r="AD9839" s="1508">
        <f t="shared" si="3635"/>
        <v>750</v>
      </c>
      <c r="AE9839" s="14">
        <f t="shared" si="3638"/>
        <v>41.633333333333333</v>
      </c>
      <c r="AF9839" s="14">
        <f t="shared" si="3636"/>
        <v>50</v>
      </c>
      <c r="AG9839" s="14">
        <f t="shared" si="3637"/>
        <v>15</v>
      </c>
      <c r="AH9839" s="14">
        <f t="shared" si="3639"/>
        <v>-26.633333333333333</v>
      </c>
      <c r="AI9839" s="14">
        <f t="shared" si="3640"/>
        <v>-1331.6666666666665</v>
      </c>
      <c r="AJ9839" s="969"/>
    </row>
    <row r="9840" spans="1:36" ht="15.75">
      <c r="A9840" s="1012">
        <v>159</v>
      </c>
      <c r="B9840" s="1038" t="s">
        <v>5509</v>
      </c>
      <c r="C9840" s="980" t="s">
        <v>4105</v>
      </c>
      <c r="D9840" s="984">
        <v>45</v>
      </c>
      <c r="E9840" s="1019">
        <v>39</v>
      </c>
      <c r="F9840" s="1036">
        <f t="shared" si="3630"/>
        <v>1755</v>
      </c>
      <c r="G9840" s="980"/>
      <c r="H9840" s="1029"/>
      <c r="I9840" s="975">
        <v>44826</v>
      </c>
      <c r="J9840" s="975">
        <v>45566</v>
      </c>
      <c r="K9840" s="994"/>
      <c r="L9840" s="1019"/>
      <c r="M9840" s="1032"/>
      <c r="N9840" s="980">
        <v>20</v>
      </c>
      <c r="O9840" s="969">
        <v>3</v>
      </c>
      <c r="P9840" s="1019"/>
      <c r="Q9840" s="1019"/>
      <c r="R9840" s="1019"/>
      <c r="S9840" s="1019"/>
      <c r="T9840" s="1019"/>
      <c r="U9840" s="969"/>
      <c r="V9840" s="1019"/>
      <c r="W9840" s="1019"/>
      <c r="X9840" s="1019"/>
      <c r="Y9840" s="1019"/>
      <c r="Z9840" s="1019"/>
      <c r="AA9840" s="1019"/>
      <c r="AB9840" s="1019"/>
      <c r="AC9840" s="1507">
        <f t="shared" si="3634"/>
        <v>16</v>
      </c>
      <c r="AD9840" s="1508">
        <f t="shared" si="3635"/>
        <v>720</v>
      </c>
      <c r="AE9840" s="14">
        <f t="shared" si="3638"/>
        <v>18.3</v>
      </c>
      <c r="AF9840" s="14">
        <f t="shared" si="3636"/>
        <v>7.666666666666667</v>
      </c>
      <c r="AG9840" s="14">
        <f t="shared" si="3637"/>
        <v>2.0869565217391304</v>
      </c>
      <c r="AH9840" s="14">
        <f t="shared" si="3639"/>
        <v>-16.213043478260872</v>
      </c>
      <c r="AI9840" s="14">
        <f t="shared" si="3640"/>
        <v>-124.30000000000001</v>
      </c>
      <c r="AJ9840" s="969"/>
    </row>
    <row r="9841" spans="1:36" ht="15.75">
      <c r="A9841" s="1012">
        <v>160</v>
      </c>
      <c r="B9841" s="985" t="s">
        <v>5510</v>
      </c>
      <c r="C9841" s="985" t="s">
        <v>181</v>
      </c>
      <c r="D9841" s="984">
        <v>668.75</v>
      </c>
      <c r="E9841" s="1019">
        <v>1</v>
      </c>
      <c r="F9841" s="1036">
        <f t="shared" si="3630"/>
        <v>668.75</v>
      </c>
      <c r="G9841" s="980"/>
      <c r="H9841" s="1029"/>
      <c r="I9841" s="975">
        <v>44826</v>
      </c>
      <c r="J9841" s="975" t="s">
        <v>334</v>
      </c>
      <c r="K9841" s="994"/>
      <c r="L9841" s="1019"/>
      <c r="M9841" s="1032"/>
      <c r="N9841" s="980"/>
      <c r="O9841" s="969"/>
      <c r="P9841" s="1019"/>
      <c r="Q9841" s="1019"/>
      <c r="R9841" s="1019"/>
      <c r="S9841" s="1019"/>
      <c r="T9841" s="1019"/>
      <c r="U9841" s="969"/>
      <c r="V9841" s="1019"/>
      <c r="W9841" s="1019"/>
      <c r="X9841" s="1019"/>
      <c r="Y9841" s="1019"/>
      <c r="Z9841" s="1019"/>
      <c r="AA9841" s="1019"/>
      <c r="AB9841" s="1019"/>
      <c r="AC9841" s="1507">
        <f t="shared" si="3634"/>
        <v>1</v>
      </c>
      <c r="AD9841" s="1508">
        <f t="shared" si="3635"/>
        <v>668.75</v>
      </c>
      <c r="AE9841" s="975" t="s">
        <v>334</v>
      </c>
      <c r="AF9841" s="14">
        <f t="shared" si="3636"/>
        <v>0</v>
      </c>
      <c r="AG9841" s="14" t="e">
        <f t="shared" si="3637"/>
        <v>#DIV/0!</v>
      </c>
      <c r="AH9841" s="975" t="s">
        <v>334</v>
      </c>
      <c r="AI9841" s="975" t="s">
        <v>334</v>
      </c>
      <c r="AJ9841" s="969"/>
    </row>
    <row r="9842" spans="1:36" ht="15.75">
      <c r="A9842" s="1012">
        <v>161</v>
      </c>
      <c r="B9842" s="1038" t="s">
        <v>5318</v>
      </c>
      <c r="C9842" s="985" t="s">
        <v>238</v>
      </c>
      <c r="D9842" s="984">
        <v>3199.5</v>
      </c>
      <c r="E9842" s="1019">
        <v>1</v>
      </c>
      <c r="F9842" s="1036">
        <f t="shared" si="3630"/>
        <v>3199.5</v>
      </c>
      <c r="G9842" s="980"/>
      <c r="H9842" s="1029"/>
      <c r="I9842" s="975">
        <v>44826</v>
      </c>
      <c r="J9842" s="1047" t="s">
        <v>334</v>
      </c>
      <c r="K9842" s="994"/>
      <c r="L9842" s="1019"/>
      <c r="M9842" s="1032"/>
      <c r="N9842" s="980"/>
      <c r="O9842" s="969"/>
      <c r="P9842" s="1019"/>
      <c r="Q9842" s="1019"/>
      <c r="R9842" s="1019"/>
      <c r="S9842" s="1019"/>
      <c r="T9842" s="1019"/>
      <c r="U9842" s="969"/>
      <c r="V9842" s="1019"/>
      <c r="W9842" s="1019"/>
      <c r="X9842" s="1019"/>
      <c r="Y9842" s="1019"/>
      <c r="Z9842" s="1019"/>
      <c r="AA9842" s="1019"/>
      <c r="AB9842" s="1019"/>
      <c r="AC9842" s="1507">
        <f t="shared" si="3634"/>
        <v>1</v>
      </c>
      <c r="AD9842" s="1508">
        <f t="shared" si="3635"/>
        <v>3199.5</v>
      </c>
      <c r="AE9842" s="975" t="s">
        <v>334</v>
      </c>
      <c r="AF9842" s="14">
        <f t="shared" si="3636"/>
        <v>0</v>
      </c>
      <c r="AG9842" s="14" t="e">
        <f t="shared" si="3637"/>
        <v>#DIV/0!</v>
      </c>
      <c r="AH9842" s="975" t="s">
        <v>334</v>
      </c>
      <c r="AI9842" s="975" t="s">
        <v>334</v>
      </c>
      <c r="AJ9842" s="969"/>
    </row>
    <row r="9843" spans="1:36" ht="15.75">
      <c r="A9843" s="1012">
        <v>162</v>
      </c>
      <c r="B9843" s="982" t="s">
        <v>5511</v>
      </c>
      <c r="C9843" s="980" t="s">
        <v>181</v>
      </c>
      <c r="D9843" s="984">
        <v>8.0519999999999996</v>
      </c>
      <c r="E9843" s="1019">
        <v>395</v>
      </c>
      <c r="F9843" s="1036">
        <f t="shared" ref="F9843:F9848" si="3641">D9843*E9843</f>
        <v>3180.54</v>
      </c>
      <c r="G9843" s="980"/>
      <c r="H9843" s="1029"/>
      <c r="I9843" s="975">
        <v>44831</v>
      </c>
      <c r="J9843" s="975">
        <v>45231</v>
      </c>
      <c r="K9843" s="994"/>
      <c r="L9843" s="1019"/>
      <c r="M9843" s="1032"/>
      <c r="N9843" s="980">
        <v>10</v>
      </c>
      <c r="O9843" s="969">
        <v>130</v>
      </c>
      <c r="P9843" s="1019">
        <v>20</v>
      </c>
      <c r="Q9843" s="1019"/>
      <c r="R9843" s="1019"/>
      <c r="S9843" s="1019"/>
      <c r="T9843" s="1019"/>
      <c r="U9843" s="969"/>
      <c r="V9843" s="1019"/>
      <c r="W9843" s="1019"/>
      <c r="X9843" s="1019"/>
      <c r="Y9843" s="1019"/>
      <c r="Z9843" s="1019"/>
      <c r="AA9843" s="1019"/>
      <c r="AB9843" s="1019"/>
      <c r="AC9843" s="1507">
        <f t="shared" si="3634"/>
        <v>235</v>
      </c>
      <c r="AD9843" s="1508">
        <f t="shared" si="3635"/>
        <v>1892.2199999999998</v>
      </c>
      <c r="AE9843" s="14">
        <f t="shared" ref="AE9843:AE9857" si="3642">(J9843-"01.04.2023")/30</f>
        <v>7.1333333333333337</v>
      </c>
      <c r="AF9843" s="14">
        <f t="shared" si="3636"/>
        <v>53.333333333333336</v>
      </c>
      <c r="AG9843" s="14">
        <f t="shared" si="3637"/>
        <v>4.40625</v>
      </c>
      <c r="AH9843" s="14">
        <f t="shared" ref="AH9843:AH9857" si="3643">AG9843-AE9843</f>
        <v>-2.7270833333333337</v>
      </c>
      <c r="AI9843" s="14">
        <f t="shared" ref="AI9843:AI9857" si="3644">AC9843-(AE9843*AF9843)</f>
        <v>-145.44444444444446</v>
      </c>
      <c r="AJ9843" s="969"/>
    </row>
    <row r="9844" spans="1:36" ht="15.75">
      <c r="A9844" s="1012">
        <v>164</v>
      </c>
      <c r="B9844" s="982" t="s">
        <v>5512</v>
      </c>
      <c r="C9844" s="980" t="s">
        <v>181</v>
      </c>
      <c r="D9844" s="984">
        <v>1.1029</v>
      </c>
      <c r="E9844" s="1019">
        <v>1000</v>
      </c>
      <c r="F9844" s="1036">
        <f t="shared" si="3641"/>
        <v>1102.9000000000001</v>
      </c>
      <c r="G9844" s="980"/>
      <c r="H9844" s="1029"/>
      <c r="I9844" s="975">
        <v>44831</v>
      </c>
      <c r="J9844" s="1047">
        <v>45661</v>
      </c>
      <c r="K9844" s="994"/>
      <c r="L9844" s="1019"/>
      <c r="M9844" s="1032"/>
      <c r="N9844" s="980"/>
      <c r="O9844" s="969"/>
      <c r="P9844" s="1019"/>
      <c r="Q9844" s="1019"/>
      <c r="R9844" s="1019"/>
      <c r="S9844" s="1019"/>
      <c r="T9844" s="1019"/>
      <c r="U9844" s="969"/>
      <c r="V9844" s="1019"/>
      <c r="W9844" s="1019"/>
      <c r="X9844" s="1019"/>
      <c r="Y9844" s="1019"/>
      <c r="Z9844" s="1019"/>
      <c r="AA9844" s="1019"/>
      <c r="AB9844" s="1019"/>
      <c r="AC9844" s="1507">
        <f t="shared" si="3634"/>
        <v>1000</v>
      </c>
      <c r="AD9844" s="1508">
        <f t="shared" si="3635"/>
        <v>1102.9000000000001</v>
      </c>
      <c r="AE9844" s="14">
        <f t="shared" si="3642"/>
        <v>21.466666666666665</v>
      </c>
      <c r="AF9844" s="14">
        <f t="shared" si="3636"/>
        <v>0</v>
      </c>
      <c r="AG9844" s="14" t="e">
        <f t="shared" si="3637"/>
        <v>#DIV/0!</v>
      </c>
      <c r="AH9844" s="14" t="e">
        <f t="shared" si="3643"/>
        <v>#DIV/0!</v>
      </c>
      <c r="AI9844" s="14">
        <f t="shared" si="3644"/>
        <v>1000</v>
      </c>
      <c r="AJ9844" s="969"/>
    </row>
    <row r="9845" spans="1:36" ht="15.75">
      <c r="A9845" s="1012">
        <v>165</v>
      </c>
      <c r="B9845" s="1038" t="s">
        <v>5513</v>
      </c>
      <c r="C9845" s="980" t="s">
        <v>181</v>
      </c>
      <c r="D9845" s="984">
        <v>17.672999999999998</v>
      </c>
      <c r="E9845" s="1019">
        <v>30</v>
      </c>
      <c r="F9845" s="1036">
        <f t="shared" si="3641"/>
        <v>530.18999999999994</v>
      </c>
      <c r="G9845" s="980"/>
      <c r="H9845" s="1029"/>
      <c r="I9845" s="975">
        <v>44831</v>
      </c>
      <c r="J9845" s="1047">
        <v>45056</v>
      </c>
      <c r="K9845" s="994"/>
      <c r="L9845" s="1019"/>
      <c r="M9845" s="1032"/>
      <c r="N9845" s="969">
        <v>10</v>
      </c>
      <c r="O9845" s="969"/>
      <c r="P9845" s="1019">
        <v>3</v>
      </c>
      <c r="Q9845" s="1019"/>
      <c r="R9845" s="1019"/>
      <c r="S9845" s="1019"/>
      <c r="T9845" s="1019"/>
      <c r="U9845" s="969"/>
      <c r="V9845" s="1019"/>
      <c r="W9845" s="1019"/>
      <c r="X9845" s="1019"/>
      <c r="Y9845" s="1019"/>
      <c r="Z9845" s="1019"/>
      <c r="AA9845" s="1019"/>
      <c r="AB9845" s="1019"/>
      <c r="AC9845" s="1507">
        <f t="shared" si="3634"/>
        <v>17</v>
      </c>
      <c r="AD9845" s="1508">
        <f t="shared" si="3635"/>
        <v>300.44099999999997</v>
      </c>
      <c r="AE9845" s="14">
        <f t="shared" si="3642"/>
        <v>1.3</v>
      </c>
      <c r="AF9845" s="14">
        <f t="shared" si="3636"/>
        <v>4.333333333333333</v>
      </c>
      <c r="AG9845" s="14">
        <f t="shared" si="3637"/>
        <v>3.9230769230769234</v>
      </c>
      <c r="AH9845" s="14">
        <f t="shared" si="3643"/>
        <v>2.6230769230769235</v>
      </c>
      <c r="AI9845" s="14">
        <f t="shared" si="3644"/>
        <v>11.366666666666667</v>
      </c>
      <c r="AJ9845" s="969"/>
    </row>
    <row r="9846" spans="1:36" ht="15.75">
      <c r="A9846" s="1012">
        <v>166</v>
      </c>
      <c r="B9846" s="982" t="s">
        <v>5514</v>
      </c>
      <c r="C9846" s="980" t="s">
        <v>181</v>
      </c>
      <c r="D9846" s="984">
        <v>17.898</v>
      </c>
      <c r="E9846" s="1019">
        <v>98</v>
      </c>
      <c r="F9846" s="1036">
        <f t="shared" si="3641"/>
        <v>1754.0039999999999</v>
      </c>
      <c r="G9846" s="980"/>
      <c r="H9846" s="1029"/>
      <c r="I9846" s="975">
        <v>44831</v>
      </c>
      <c r="J9846" s="1047">
        <v>45295</v>
      </c>
      <c r="K9846" s="994"/>
      <c r="L9846" s="1019"/>
      <c r="M9846" s="1032"/>
      <c r="N9846" s="969">
        <v>7</v>
      </c>
      <c r="O9846" s="969">
        <v>2</v>
      </c>
      <c r="P9846" s="1019">
        <v>2</v>
      </c>
      <c r="Q9846" s="1019"/>
      <c r="R9846" s="1019"/>
      <c r="S9846" s="1019"/>
      <c r="T9846" s="1019"/>
      <c r="U9846" s="969"/>
      <c r="V9846" s="1019"/>
      <c r="W9846" s="1019"/>
      <c r="X9846" s="1019"/>
      <c r="Y9846" s="1019"/>
      <c r="Z9846" s="1019"/>
      <c r="AA9846" s="1019"/>
      <c r="AB9846" s="1019"/>
      <c r="AC9846" s="1507">
        <f t="shared" si="3634"/>
        <v>87</v>
      </c>
      <c r="AD9846" s="1508">
        <f t="shared" si="3635"/>
        <v>1557.126</v>
      </c>
      <c r="AE9846" s="14">
        <f t="shared" si="3642"/>
        <v>9.2666666666666675</v>
      </c>
      <c r="AF9846" s="14">
        <f t="shared" si="3636"/>
        <v>3.6666666666666665</v>
      </c>
      <c r="AG9846" s="14">
        <f t="shared" si="3637"/>
        <v>23.727272727272727</v>
      </c>
      <c r="AH9846" s="14">
        <f t="shared" si="3643"/>
        <v>14.460606060606059</v>
      </c>
      <c r="AI9846" s="14">
        <f t="shared" si="3644"/>
        <v>53.022222222222219</v>
      </c>
      <c r="AJ9846" s="969"/>
    </row>
    <row r="9847" spans="1:36" ht="15.75">
      <c r="A9847" s="1012">
        <v>167</v>
      </c>
      <c r="B9847" s="1038" t="s">
        <v>6239</v>
      </c>
      <c r="C9847" s="980" t="s">
        <v>224</v>
      </c>
      <c r="D9847" s="984">
        <v>30.34</v>
      </c>
      <c r="E9847" s="1019">
        <v>276</v>
      </c>
      <c r="F9847" s="1036">
        <f t="shared" si="3641"/>
        <v>8373.84</v>
      </c>
      <c r="G9847" s="980"/>
      <c r="H9847" s="984"/>
      <c r="I9847" s="975">
        <v>44845</v>
      </c>
      <c r="J9847" s="1047">
        <v>45717</v>
      </c>
      <c r="K9847" s="994"/>
      <c r="L9847" s="1019"/>
      <c r="M9847" s="1032"/>
      <c r="N9847" s="969">
        <v>17</v>
      </c>
      <c r="O9847" s="969">
        <v>22</v>
      </c>
      <c r="P9847" s="1019">
        <v>14</v>
      </c>
      <c r="Q9847" s="1019"/>
      <c r="R9847" s="1019"/>
      <c r="S9847" s="1019"/>
      <c r="T9847" s="1019"/>
      <c r="U9847" s="969"/>
      <c r="V9847" s="1019"/>
      <c r="W9847" s="1019"/>
      <c r="X9847" s="1019"/>
      <c r="Y9847" s="1019"/>
      <c r="Z9847" s="1019"/>
      <c r="AA9847" s="1019"/>
      <c r="AB9847" s="1019"/>
      <c r="AC9847" s="1507">
        <f t="shared" ref="AC9847:AC9857" si="3645">E9847+G9847-N9847-O9847-AA9847-P9847-Q9847-R9847-S9847-T9847-U9847-V9847-W9847-X9847-Y9847</f>
        <v>223</v>
      </c>
      <c r="AD9847" s="1508">
        <f t="shared" ref="AD9847:AD9857" si="3646">D9847*AC9847</f>
        <v>6765.82</v>
      </c>
      <c r="AE9847" s="14">
        <f t="shared" si="3642"/>
        <v>23.333333333333332</v>
      </c>
      <c r="AF9847" s="14">
        <f t="shared" ref="AF9847:AF9857" si="3647">(N9847+O9847+P9847+Q9847+R9847+S9847+T9847+U9847+V9847+W9847+X9847+Y9847)/3</f>
        <v>17.666666666666668</v>
      </c>
      <c r="AG9847" s="14">
        <f t="shared" ref="AG9847:AG9857" si="3648">AC9847/AF9847</f>
        <v>12.622641509433961</v>
      </c>
      <c r="AH9847" s="14">
        <f t="shared" si="3643"/>
        <v>-10.710691823899371</v>
      </c>
      <c r="AI9847" s="14">
        <f t="shared" si="3644"/>
        <v>-189.22222222222223</v>
      </c>
      <c r="AJ9847" s="969"/>
    </row>
    <row r="9848" spans="1:36" ht="15.75">
      <c r="A9848" s="1012">
        <v>168</v>
      </c>
      <c r="B9848" s="982" t="s">
        <v>6240</v>
      </c>
      <c r="C9848" s="980" t="s">
        <v>224</v>
      </c>
      <c r="D9848" s="984">
        <v>45</v>
      </c>
      <c r="E9848" s="1019">
        <v>67</v>
      </c>
      <c r="F9848" s="1036">
        <f t="shared" si="3641"/>
        <v>3015</v>
      </c>
      <c r="G9848" s="980"/>
      <c r="H9848" s="984"/>
      <c r="I9848" s="975">
        <v>44845</v>
      </c>
      <c r="J9848" s="1047">
        <v>45566</v>
      </c>
      <c r="K9848" s="994"/>
      <c r="L9848" s="1019"/>
      <c r="M9848" s="1032"/>
      <c r="N9848" s="969">
        <v>14</v>
      </c>
      <c r="O9848" s="969">
        <v>12</v>
      </c>
      <c r="P9848" s="1019">
        <v>11</v>
      </c>
      <c r="Q9848" s="1019"/>
      <c r="R9848" s="1019"/>
      <c r="S9848" s="1019"/>
      <c r="T9848" s="1019"/>
      <c r="U9848" s="969"/>
      <c r="V9848" s="1019"/>
      <c r="W9848" s="1019"/>
      <c r="X9848" s="1019"/>
      <c r="Y9848" s="1019"/>
      <c r="Z9848" s="1019"/>
      <c r="AA9848" s="1019"/>
      <c r="AB9848" s="1019"/>
      <c r="AC9848" s="1507">
        <f t="shared" si="3645"/>
        <v>30</v>
      </c>
      <c r="AD9848" s="1508">
        <f t="shared" si="3646"/>
        <v>1350</v>
      </c>
      <c r="AE9848" s="14">
        <f t="shared" si="3642"/>
        <v>18.3</v>
      </c>
      <c r="AF9848" s="14">
        <f t="shared" si="3647"/>
        <v>12.333333333333334</v>
      </c>
      <c r="AG9848" s="14">
        <f t="shared" si="3648"/>
        <v>2.4324324324324325</v>
      </c>
      <c r="AH9848" s="14">
        <f t="shared" si="3643"/>
        <v>-15.867567567567569</v>
      </c>
      <c r="AI9848" s="14">
        <f t="shared" si="3644"/>
        <v>-195.70000000000002</v>
      </c>
      <c r="AJ9848" s="969"/>
    </row>
    <row r="9849" spans="1:36" ht="15.75">
      <c r="A9849" s="1012">
        <v>171</v>
      </c>
      <c r="B9849" s="985" t="s">
        <v>10157</v>
      </c>
      <c r="C9849" s="980" t="s">
        <v>177</v>
      </c>
      <c r="D9849" s="984">
        <v>1</v>
      </c>
      <c r="E9849" s="1019"/>
      <c r="F9849" s="1036"/>
      <c r="G9849" s="980">
        <v>1900</v>
      </c>
      <c r="H9849" s="984">
        <f t="shared" ref="H9849:H9857" si="3649">D9849*G9849</f>
        <v>1900</v>
      </c>
      <c r="I9849" s="975">
        <v>44986</v>
      </c>
      <c r="J9849" s="975">
        <v>45627</v>
      </c>
      <c r="K9849" s="994"/>
      <c r="L9849" s="1019"/>
      <c r="M9849" s="1032"/>
      <c r="N9849" s="980"/>
      <c r="O9849" s="969"/>
      <c r="P9849" s="1019">
        <v>200</v>
      </c>
      <c r="Q9849" s="1019"/>
      <c r="R9849" s="1019"/>
      <c r="S9849" s="1019"/>
      <c r="T9849" s="1019"/>
      <c r="U9849" s="969"/>
      <c r="V9849" s="1019"/>
      <c r="W9849" s="1019"/>
      <c r="X9849" s="1019"/>
      <c r="Y9849" s="1019"/>
      <c r="Z9849" s="1019"/>
      <c r="AA9849" s="1019"/>
      <c r="AB9849" s="1019"/>
      <c r="AC9849" s="1507">
        <f t="shared" si="3645"/>
        <v>1700</v>
      </c>
      <c r="AD9849" s="1508">
        <f t="shared" si="3646"/>
        <v>1700</v>
      </c>
      <c r="AE9849" s="14">
        <f t="shared" si="3642"/>
        <v>20.333333333333332</v>
      </c>
      <c r="AF9849" s="14">
        <f t="shared" si="3647"/>
        <v>66.666666666666671</v>
      </c>
      <c r="AG9849" s="14">
        <f t="shared" si="3648"/>
        <v>25.499999999999996</v>
      </c>
      <c r="AH9849" s="14">
        <f t="shared" si="3643"/>
        <v>5.1666666666666643</v>
      </c>
      <c r="AI9849" s="14">
        <f t="shared" si="3644"/>
        <v>344.44444444444434</v>
      </c>
      <c r="AJ9849" s="969"/>
    </row>
    <row r="9850" spans="1:36" ht="15.75">
      <c r="A9850" s="1012">
        <v>174</v>
      </c>
      <c r="B9850" s="985" t="s">
        <v>10158</v>
      </c>
      <c r="C9850" s="980" t="s">
        <v>262</v>
      </c>
      <c r="D9850" s="984">
        <v>1</v>
      </c>
      <c r="E9850" s="1019"/>
      <c r="F9850" s="1036"/>
      <c r="G9850" s="980">
        <v>1400</v>
      </c>
      <c r="H9850" s="984">
        <f t="shared" si="3649"/>
        <v>1400</v>
      </c>
      <c r="I9850" s="975">
        <v>44986</v>
      </c>
      <c r="J9850" s="975">
        <v>46266</v>
      </c>
      <c r="K9850" s="994"/>
      <c r="L9850" s="1019"/>
      <c r="M9850" s="1032"/>
      <c r="N9850" s="980"/>
      <c r="O9850" s="969"/>
      <c r="P9850" s="1019"/>
      <c r="Q9850" s="1019"/>
      <c r="R9850" s="1019"/>
      <c r="S9850" s="1019"/>
      <c r="T9850" s="1019"/>
      <c r="U9850" s="969"/>
      <c r="V9850" s="1019"/>
      <c r="W9850" s="1019"/>
      <c r="X9850" s="1019"/>
      <c r="Y9850" s="1019"/>
      <c r="Z9850" s="1019"/>
      <c r="AA9850" s="1019"/>
      <c r="AB9850" s="1019"/>
      <c r="AC9850" s="1507">
        <f t="shared" si="3645"/>
        <v>1400</v>
      </c>
      <c r="AD9850" s="1508">
        <f t="shared" si="3646"/>
        <v>1400</v>
      </c>
      <c r="AE9850" s="14">
        <f t="shared" si="3642"/>
        <v>41.633333333333333</v>
      </c>
      <c r="AF9850" s="14">
        <f t="shared" si="3647"/>
        <v>0</v>
      </c>
      <c r="AG9850" s="14" t="e">
        <f t="shared" si="3648"/>
        <v>#DIV/0!</v>
      </c>
      <c r="AH9850" s="14" t="e">
        <f t="shared" si="3643"/>
        <v>#DIV/0!</v>
      </c>
      <c r="AI9850" s="14">
        <f t="shared" si="3644"/>
        <v>1400</v>
      </c>
      <c r="AJ9850" s="969"/>
    </row>
    <row r="9851" spans="1:36" ht="15.75">
      <c r="A9851" s="1012">
        <v>175</v>
      </c>
      <c r="B9851" s="985" t="s">
        <v>10159</v>
      </c>
      <c r="C9851" s="980" t="s">
        <v>177</v>
      </c>
      <c r="D9851" s="984">
        <v>1</v>
      </c>
      <c r="E9851" s="1019"/>
      <c r="F9851" s="1036"/>
      <c r="G9851" s="980">
        <v>1000</v>
      </c>
      <c r="H9851" s="984">
        <f t="shared" si="3649"/>
        <v>1000</v>
      </c>
      <c r="I9851" s="975">
        <v>44986</v>
      </c>
      <c r="J9851" s="975">
        <v>46143</v>
      </c>
      <c r="K9851" s="994"/>
      <c r="L9851" s="1019"/>
      <c r="M9851" s="1032"/>
      <c r="N9851" s="980"/>
      <c r="O9851" s="969"/>
      <c r="P9851" s="1019"/>
      <c r="Q9851" s="1019"/>
      <c r="R9851" s="1019"/>
      <c r="S9851" s="1019"/>
      <c r="T9851" s="1019"/>
      <c r="U9851" s="969"/>
      <c r="V9851" s="1019"/>
      <c r="W9851" s="1019"/>
      <c r="X9851" s="1019"/>
      <c r="Y9851" s="1019"/>
      <c r="Z9851" s="1019"/>
      <c r="AA9851" s="1019"/>
      <c r="AB9851" s="1019"/>
      <c r="AC9851" s="1507">
        <f t="shared" si="3645"/>
        <v>1000</v>
      </c>
      <c r="AD9851" s="1508">
        <f t="shared" si="3646"/>
        <v>1000</v>
      </c>
      <c r="AE9851" s="14">
        <f t="shared" si="3642"/>
        <v>37.533333333333331</v>
      </c>
      <c r="AF9851" s="14">
        <f t="shared" si="3647"/>
        <v>0</v>
      </c>
      <c r="AG9851" s="14" t="e">
        <f t="shared" si="3648"/>
        <v>#DIV/0!</v>
      </c>
      <c r="AH9851" s="14" t="e">
        <f t="shared" si="3643"/>
        <v>#DIV/0!</v>
      </c>
      <c r="AI9851" s="14">
        <f t="shared" si="3644"/>
        <v>1000</v>
      </c>
      <c r="AJ9851" s="969"/>
    </row>
    <row r="9852" spans="1:36" ht="31.5">
      <c r="A9852" s="1012">
        <v>176</v>
      </c>
      <c r="B9852" s="985" t="s">
        <v>10160</v>
      </c>
      <c r="C9852" s="980" t="s">
        <v>262</v>
      </c>
      <c r="D9852" s="984">
        <v>1</v>
      </c>
      <c r="E9852" s="1019"/>
      <c r="F9852" s="1036"/>
      <c r="G9852" s="980">
        <v>196</v>
      </c>
      <c r="H9852" s="984">
        <f t="shared" si="3649"/>
        <v>196</v>
      </c>
      <c r="I9852" s="975">
        <v>44986</v>
      </c>
      <c r="J9852" s="975">
        <v>45200</v>
      </c>
      <c r="K9852" s="994"/>
      <c r="L9852" s="1019"/>
      <c r="M9852" s="1032"/>
      <c r="N9852" s="980"/>
      <c r="O9852" s="969"/>
      <c r="P9852" s="1019">
        <v>168</v>
      </c>
      <c r="Q9852" s="1019"/>
      <c r="R9852" s="1019"/>
      <c r="S9852" s="1019"/>
      <c r="T9852" s="1019"/>
      <c r="U9852" s="969"/>
      <c r="V9852" s="1019"/>
      <c r="W9852" s="1019"/>
      <c r="X9852" s="1019"/>
      <c r="Y9852" s="1019"/>
      <c r="Z9852" s="1019"/>
      <c r="AA9852" s="1019"/>
      <c r="AB9852" s="1019"/>
      <c r="AC9852" s="1507">
        <f t="shared" si="3645"/>
        <v>28</v>
      </c>
      <c r="AD9852" s="1508">
        <f t="shared" si="3646"/>
        <v>28</v>
      </c>
      <c r="AE9852" s="14">
        <f t="shared" si="3642"/>
        <v>6.1</v>
      </c>
      <c r="AF9852" s="14">
        <f t="shared" si="3647"/>
        <v>56</v>
      </c>
      <c r="AG9852" s="14">
        <f t="shared" si="3648"/>
        <v>0.5</v>
      </c>
      <c r="AH9852" s="14">
        <f t="shared" si="3643"/>
        <v>-5.6</v>
      </c>
      <c r="AI9852" s="14">
        <f t="shared" si="3644"/>
        <v>-313.59999999999997</v>
      </c>
      <c r="AJ9852" s="969"/>
    </row>
    <row r="9853" spans="1:36" ht="31.5">
      <c r="A9853" s="1012">
        <v>177</v>
      </c>
      <c r="B9853" s="985" t="s">
        <v>10161</v>
      </c>
      <c r="C9853" s="980" t="s">
        <v>262</v>
      </c>
      <c r="D9853" s="984">
        <v>1</v>
      </c>
      <c r="E9853" s="1019"/>
      <c r="F9853" s="1036"/>
      <c r="G9853" s="980">
        <v>420</v>
      </c>
      <c r="H9853" s="984">
        <f t="shared" si="3649"/>
        <v>420</v>
      </c>
      <c r="I9853" s="975">
        <v>44986</v>
      </c>
      <c r="J9853" s="975">
        <v>45261</v>
      </c>
      <c r="K9853" s="994"/>
      <c r="L9853" s="1019"/>
      <c r="M9853" s="1032"/>
      <c r="N9853" s="980"/>
      <c r="O9853" s="969"/>
      <c r="P9853" s="1019">
        <v>168</v>
      </c>
      <c r="Q9853" s="1019"/>
      <c r="R9853" s="1019"/>
      <c r="S9853" s="1019"/>
      <c r="T9853" s="1019"/>
      <c r="U9853" s="969"/>
      <c r="V9853" s="1019"/>
      <c r="W9853" s="1019"/>
      <c r="X9853" s="1019"/>
      <c r="Y9853" s="1019"/>
      <c r="Z9853" s="1019"/>
      <c r="AA9853" s="1019"/>
      <c r="AB9853" s="1019"/>
      <c r="AC9853" s="1507">
        <f t="shared" si="3645"/>
        <v>252</v>
      </c>
      <c r="AD9853" s="1508">
        <f t="shared" si="3646"/>
        <v>252</v>
      </c>
      <c r="AE9853" s="14">
        <f t="shared" si="3642"/>
        <v>8.1333333333333329</v>
      </c>
      <c r="AF9853" s="14">
        <f t="shared" si="3647"/>
        <v>56</v>
      </c>
      <c r="AG9853" s="14">
        <f t="shared" si="3648"/>
        <v>4.5</v>
      </c>
      <c r="AH9853" s="14">
        <f t="shared" si="3643"/>
        <v>-3.6333333333333329</v>
      </c>
      <c r="AI9853" s="14">
        <f t="shared" si="3644"/>
        <v>-203.46666666666664</v>
      </c>
      <c r="AJ9853" s="969"/>
    </row>
    <row r="9854" spans="1:36" ht="31.5">
      <c r="A9854" s="1012">
        <v>178</v>
      </c>
      <c r="B9854" s="985" t="s">
        <v>10162</v>
      </c>
      <c r="C9854" s="980" t="s">
        <v>262</v>
      </c>
      <c r="D9854" s="984">
        <v>1</v>
      </c>
      <c r="E9854" s="1019"/>
      <c r="F9854" s="1036"/>
      <c r="G9854" s="980">
        <v>980</v>
      </c>
      <c r="H9854" s="984">
        <f t="shared" si="3649"/>
        <v>980</v>
      </c>
      <c r="I9854" s="975">
        <v>44986</v>
      </c>
      <c r="J9854" s="975">
        <v>45323</v>
      </c>
      <c r="K9854" s="994"/>
      <c r="L9854" s="1019"/>
      <c r="M9854" s="1032"/>
      <c r="N9854" s="980"/>
      <c r="O9854" s="969"/>
      <c r="P9854" s="1019">
        <v>532</v>
      </c>
      <c r="Q9854" s="1019"/>
      <c r="R9854" s="1019"/>
      <c r="S9854" s="1019"/>
      <c r="T9854" s="1019"/>
      <c r="U9854" s="969"/>
      <c r="V9854" s="1019"/>
      <c r="W9854" s="1019"/>
      <c r="X9854" s="1019"/>
      <c r="Y9854" s="1019"/>
      <c r="Z9854" s="1019"/>
      <c r="AA9854" s="1019"/>
      <c r="AB9854" s="1019"/>
      <c r="AC9854" s="1507">
        <f t="shared" si="3645"/>
        <v>448</v>
      </c>
      <c r="AD9854" s="1508">
        <f t="shared" si="3646"/>
        <v>448</v>
      </c>
      <c r="AE9854" s="14">
        <f t="shared" si="3642"/>
        <v>10.199999999999999</v>
      </c>
      <c r="AF9854" s="14">
        <f t="shared" si="3647"/>
        <v>177.33333333333334</v>
      </c>
      <c r="AG9854" s="14">
        <f t="shared" si="3648"/>
        <v>2.5263157894736841</v>
      </c>
      <c r="AH9854" s="14">
        <f t="shared" si="3643"/>
        <v>-7.6736842105263152</v>
      </c>
      <c r="AI9854" s="14">
        <f t="shared" si="3644"/>
        <v>-1360.8</v>
      </c>
      <c r="AJ9854" s="969"/>
    </row>
    <row r="9855" spans="1:36" ht="15.75">
      <c r="A9855" s="1012">
        <v>179</v>
      </c>
      <c r="B9855" s="985" t="s">
        <v>9577</v>
      </c>
      <c r="C9855" s="980" t="s">
        <v>66</v>
      </c>
      <c r="D9855" s="984">
        <v>1</v>
      </c>
      <c r="E9855" s="1019"/>
      <c r="F9855" s="1036"/>
      <c r="G9855" s="980">
        <v>1</v>
      </c>
      <c r="H9855" s="984">
        <f t="shared" si="3649"/>
        <v>1</v>
      </c>
      <c r="I9855" s="975">
        <v>45001</v>
      </c>
      <c r="J9855" s="975"/>
      <c r="K9855" s="994"/>
      <c r="L9855" s="1019"/>
      <c r="M9855" s="1032"/>
      <c r="N9855" s="980"/>
      <c r="O9855" s="969"/>
      <c r="P9855" s="1019"/>
      <c r="Q9855" s="1019"/>
      <c r="R9855" s="1019"/>
      <c r="S9855" s="1019"/>
      <c r="T9855" s="1019"/>
      <c r="U9855" s="969"/>
      <c r="V9855" s="1019"/>
      <c r="W9855" s="1019"/>
      <c r="X9855" s="1019"/>
      <c r="Y9855" s="1019"/>
      <c r="Z9855" s="1019"/>
      <c r="AA9855" s="1019"/>
      <c r="AB9855" s="1019"/>
      <c r="AC9855" s="1507">
        <f t="shared" si="3645"/>
        <v>1</v>
      </c>
      <c r="AD9855" s="1508">
        <f t="shared" si="3646"/>
        <v>1</v>
      </c>
      <c r="AE9855" s="14">
        <f t="shared" si="3642"/>
        <v>-1500.5666666666666</v>
      </c>
      <c r="AF9855" s="14">
        <f t="shared" si="3647"/>
        <v>0</v>
      </c>
      <c r="AG9855" s="14" t="e">
        <f t="shared" si="3648"/>
        <v>#DIV/0!</v>
      </c>
      <c r="AH9855" s="14" t="e">
        <f t="shared" si="3643"/>
        <v>#DIV/0!</v>
      </c>
      <c r="AI9855" s="14">
        <f t="shared" si="3644"/>
        <v>1</v>
      </c>
      <c r="AJ9855" s="969"/>
    </row>
    <row r="9856" spans="1:36" ht="15.75">
      <c r="A9856" s="1012">
        <v>180</v>
      </c>
      <c r="B9856" s="985" t="s">
        <v>9093</v>
      </c>
      <c r="C9856" s="980" t="s">
        <v>66</v>
      </c>
      <c r="D9856" s="984">
        <v>1</v>
      </c>
      <c r="E9856" s="1019"/>
      <c r="F9856" s="1036"/>
      <c r="G9856" s="980">
        <v>1800</v>
      </c>
      <c r="H9856" s="984">
        <f t="shared" si="3649"/>
        <v>1800</v>
      </c>
      <c r="I9856" s="975">
        <v>45001</v>
      </c>
      <c r="J9856" s="975">
        <v>45717</v>
      </c>
      <c r="K9856" s="994"/>
      <c r="L9856" s="1019"/>
      <c r="M9856" s="1032"/>
      <c r="N9856" s="980"/>
      <c r="O9856" s="969"/>
      <c r="P9856" s="1019"/>
      <c r="Q9856" s="1019"/>
      <c r="R9856" s="1019"/>
      <c r="S9856" s="1019"/>
      <c r="T9856" s="1019"/>
      <c r="U9856" s="969"/>
      <c r="V9856" s="1019"/>
      <c r="W9856" s="1019"/>
      <c r="X9856" s="1019"/>
      <c r="Y9856" s="1019"/>
      <c r="Z9856" s="1019"/>
      <c r="AA9856" s="1019"/>
      <c r="AB9856" s="1019"/>
      <c r="AC9856" s="1507">
        <f t="shared" si="3645"/>
        <v>1800</v>
      </c>
      <c r="AD9856" s="1508">
        <f t="shared" si="3646"/>
        <v>1800</v>
      </c>
      <c r="AE9856" s="14">
        <f t="shared" si="3642"/>
        <v>23.333333333333332</v>
      </c>
      <c r="AF9856" s="14">
        <f t="shared" si="3647"/>
        <v>0</v>
      </c>
      <c r="AG9856" s="14" t="e">
        <f t="shared" si="3648"/>
        <v>#DIV/0!</v>
      </c>
      <c r="AH9856" s="14" t="e">
        <f t="shared" si="3643"/>
        <v>#DIV/0!</v>
      </c>
      <c r="AI9856" s="14">
        <f t="shared" si="3644"/>
        <v>1800</v>
      </c>
      <c r="AJ9856" s="969"/>
    </row>
    <row r="9857" spans="1:36" ht="15.75">
      <c r="A9857" s="1012">
        <v>181</v>
      </c>
      <c r="B9857" s="985" t="s">
        <v>9585</v>
      </c>
      <c r="C9857" s="980" t="s">
        <v>66</v>
      </c>
      <c r="D9857" s="984">
        <v>1</v>
      </c>
      <c r="E9857" s="1019"/>
      <c r="F9857" s="1036"/>
      <c r="G9857" s="980">
        <v>180</v>
      </c>
      <c r="H9857" s="984">
        <f t="shared" si="3649"/>
        <v>180</v>
      </c>
      <c r="I9857" s="975">
        <v>45001</v>
      </c>
      <c r="J9857" s="975">
        <v>45047</v>
      </c>
      <c r="K9857" s="994"/>
      <c r="L9857" s="1019"/>
      <c r="M9857" s="1032"/>
      <c r="N9857" s="980"/>
      <c r="O9857" s="969"/>
      <c r="P9857" s="1019">
        <v>139</v>
      </c>
      <c r="Q9857" s="1019"/>
      <c r="R9857" s="1019"/>
      <c r="S9857" s="1019"/>
      <c r="T9857" s="1019"/>
      <c r="U9857" s="969"/>
      <c r="V9857" s="1019"/>
      <c r="W9857" s="1019"/>
      <c r="X9857" s="1019"/>
      <c r="Y9857" s="1019"/>
      <c r="Z9857" s="1019"/>
      <c r="AA9857" s="1019"/>
      <c r="AB9857" s="1019"/>
      <c r="AC9857" s="1507">
        <f t="shared" si="3645"/>
        <v>41</v>
      </c>
      <c r="AD9857" s="1508">
        <f t="shared" si="3646"/>
        <v>41</v>
      </c>
      <c r="AE9857" s="14">
        <f t="shared" si="3642"/>
        <v>1</v>
      </c>
      <c r="AF9857" s="14">
        <f t="shared" si="3647"/>
        <v>46.333333333333336</v>
      </c>
      <c r="AG9857" s="14">
        <f t="shared" si="3648"/>
        <v>0.88489208633093519</v>
      </c>
      <c r="AH9857" s="14">
        <f t="shared" si="3643"/>
        <v>-0.11510791366906481</v>
      </c>
      <c r="AI9857" s="14">
        <f t="shared" si="3644"/>
        <v>-5.3333333333333357</v>
      </c>
      <c r="AJ9857" s="969"/>
    </row>
    <row r="9858" spans="1:36">
      <c r="A9858" s="4198" t="s">
        <v>108</v>
      </c>
      <c r="B9858" s="4432"/>
      <c r="C9858" s="4432"/>
      <c r="D9858" s="4432"/>
      <c r="E9858" s="4432"/>
      <c r="F9858" s="4432"/>
      <c r="G9858" s="4432"/>
      <c r="H9858" s="4432"/>
      <c r="I9858" s="4432"/>
      <c r="J9858" s="4432"/>
      <c r="K9858" s="4432"/>
      <c r="L9858" s="4432"/>
      <c r="M9858" s="4432"/>
      <c r="N9858" s="4432"/>
      <c r="O9858" s="4432"/>
      <c r="P9858" s="4432"/>
      <c r="Q9858" s="4432"/>
      <c r="R9858" s="4432"/>
      <c r="S9858" s="4432"/>
      <c r="T9858" s="4432"/>
      <c r="U9858" s="4432"/>
      <c r="V9858" s="4432"/>
      <c r="W9858" s="4432"/>
      <c r="X9858" s="4432"/>
      <c r="Y9858" s="4432"/>
      <c r="Z9858" s="4432"/>
      <c r="AA9858" s="4432"/>
      <c r="AB9858" s="4432"/>
      <c r="AC9858" s="4432"/>
      <c r="AD9858" s="4432"/>
      <c r="AE9858" s="4432"/>
      <c r="AF9858" s="4432"/>
      <c r="AG9858" s="4432"/>
      <c r="AH9858" s="4432"/>
      <c r="AI9858" s="4432"/>
      <c r="AJ9858" s="4200"/>
    </row>
    <row r="9859" spans="1:36" ht="15" customHeight="1">
      <c r="A9859" s="4414" t="s">
        <v>19</v>
      </c>
      <c r="B9859" s="4414"/>
      <c r="C9859" s="4414"/>
      <c r="D9859" s="4414"/>
      <c r="E9859" s="4414"/>
      <c r="F9859" s="4414"/>
      <c r="G9859" s="4414"/>
      <c r="H9859" s="4414"/>
      <c r="I9859" s="4414"/>
      <c r="J9859" s="4414"/>
      <c r="K9859" s="4414"/>
      <c r="L9859" s="4414"/>
      <c r="M9859" s="4414"/>
      <c r="N9859" s="4414"/>
      <c r="O9859" s="4414"/>
      <c r="P9859" s="4414"/>
      <c r="Q9859" s="4414"/>
      <c r="R9859" s="4414"/>
      <c r="S9859" s="4414"/>
      <c r="T9859" s="4414"/>
      <c r="U9859" s="4414"/>
      <c r="V9859" s="4414"/>
      <c r="W9859" s="4414"/>
      <c r="X9859" s="4414"/>
      <c r="Y9859" s="4414"/>
      <c r="Z9859" s="4414"/>
      <c r="AA9859" s="4414"/>
      <c r="AB9859" s="4414"/>
      <c r="AC9859" s="4414"/>
      <c r="AD9859" s="4414"/>
      <c r="AE9859" s="4414"/>
      <c r="AF9859" s="4414"/>
      <c r="AG9859" s="4414"/>
      <c r="AH9859" s="4414"/>
      <c r="AI9859" s="4414"/>
      <c r="AJ9859" s="4414"/>
    </row>
    <row r="9860" spans="1:36" ht="15.75">
      <c r="A9860" s="4551" t="s">
        <v>2654</v>
      </c>
      <c r="B9860" s="4508"/>
      <c r="C9860" s="4508"/>
      <c r="D9860" s="4508"/>
      <c r="E9860" s="4508"/>
      <c r="F9860" s="4508"/>
      <c r="G9860" s="4508"/>
      <c r="H9860" s="4508"/>
      <c r="I9860" s="4508"/>
      <c r="J9860" s="4508"/>
      <c r="K9860" s="4508"/>
      <c r="L9860" s="4508"/>
      <c r="M9860" s="4508"/>
      <c r="N9860" s="4508"/>
      <c r="O9860" s="4508"/>
      <c r="P9860" s="4508"/>
      <c r="Q9860" s="4508"/>
      <c r="R9860" s="4508"/>
      <c r="S9860" s="4508"/>
      <c r="T9860" s="4508"/>
      <c r="U9860" s="4508"/>
      <c r="V9860" s="4508"/>
      <c r="W9860" s="4508"/>
      <c r="X9860" s="4508"/>
      <c r="Y9860" s="4508"/>
      <c r="Z9860" s="4508"/>
      <c r="AA9860" s="4508"/>
      <c r="AB9860" s="4508"/>
      <c r="AC9860" s="4508"/>
      <c r="AD9860" s="4508"/>
      <c r="AE9860" s="4508"/>
      <c r="AF9860" s="4508"/>
      <c r="AG9860" s="4508"/>
      <c r="AH9860" s="4508"/>
      <c r="AI9860" s="4508"/>
      <c r="AJ9860" s="4508"/>
    </row>
    <row r="9861" spans="1:36" ht="15.75">
      <c r="A9861" s="4155" t="s">
        <v>2655</v>
      </c>
      <c r="B9861" s="4225"/>
      <c r="C9861" s="4225"/>
      <c r="D9861" s="4225"/>
      <c r="E9861" s="4225"/>
      <c r="F9861" s="4225"/>
      <c r="G9861" s="4225"/>
      <c r="H9861" s="4225"/>
      <c r="I9861" s="4225"/>
      <c r="J9861" s="4225"/>
      <c r="K9861" s="4225"/>
      <c r="L9861" s="4225"/>
      <c r="M9861" s="4225"/>
      <c r="N9861" s="4225"/>
      <c r="O9861" s="4225"/>
      <c r="P9861" s="4225"/>
      <c r="Q9861" s="4225"/>
      <c r="R9861" s="4225"/>
      <c r="S9861" s="4225"/>
      <c r="T9861" s="4225"/>
      <c r="U9861" s="4225"/>
      <c r="V9861" s="4225"/>
      <c r="W9861" s="4225"/>
      <c r="X9861" s="4225"/>
      <c r="Y9861" s="4225"/>
      <c r="Z9861" s="4225"/>
      <c r="AA9861" s="4225"/>
      <c r="AB9861" s="4225"/>
      <c r="AC9861" s="4225"/>
      <c r="AD9861" s="4225"/>
      <c r="AE9861" s="4225"/>
      <c r="AF9861" s="4225"/>
      <c r="AG9861" s="4225"/>
      <c r="AH9861" s="4225"/>
      <c r="AI9861" s="4225"/>
      <c r="AJ9861" s="4157"/>
    </row>
    <row r="9862" spans="1:36" ht="15.75">
      <c r="A9862" s="1461">
        <v>1</v>
      </c>
      <c r="B9862" s="3312" t="s">
        <v>2656</v>
      </c>
      <c r="C9862" s="1270" t="s">
        <v>181</v>
      </c>
      <c r="D9862" s="1284">
        <v>3.81</v>
      </c>
      <c r="E9862" s="1270">
        <v>7800</v>
      </c>
      <c r="F9862" s="1270">
        <f>D9862*E9862</f>
        <v>29718</v>
      </c>
      <c r="G9862" s="1270"/>
      <c r="H9862" s="1270">
        <f>D9862*G9862</f>
        <v>0</v>
      </c>
      <c r="I9862" s="1293"/>
      <c r="J9862" s="1347">
        <v>45352</v>
      </c>
      <c r="K9862" s="1293"/>
      <c r="L9862" s="1270">
        <v>1043</v>
      </c>
      <c r="M9862" s="1293" t="s">
        <v>4463</v>
      </c>
      <c r="N9862" s="1270">
        <v>0</v>
      </c>
      <c r="O9862" s="1270">
        <v>0</v>
      </c>
      <c r="P9862" s="1270">
        <v>700</v>
      </c>
      <c r="Q9862" s="1270"/>
      <c r="R9862" s="1270"/>
      <c r="S9862" s="1270"/>
      <c r="T9862" s="1270"/>
      <c r="U9862" s="1270"/>
      <c r="V9862" s="1270"/>
      <c r="W9862" s="1270"/>
      <c r="X9862" s="1270"/>
      <c r="Y9862" s="1270"/>
      <c r="Z9862" s="1270"/>
      <c r="AA9862" s="1270"/>
      <c r="AB9862" s="1270"/>
      <c r="AC9862" s="1507">
        <f>E9862+G9862-N9862-O9862-AA9862-P9862-Q9862-R9862-S9862-T9862-U9862-V9862-W9862-X9862-Y9862</f>
        <v>7100</v>
      </c>
      <c r="AD9862" s="1508">
        <f>D9862*AC9862</f>
        <v>27051</v>
      </c>
      <c r="AE9862" s="14">
        <f>(J9862-"01.04.2023")/30</f>
        <v>11.166666666666666</v>
      </c>
      <c r="AF9862" s="14">
        <f>(N9862+O9862+P9862+Q9862+R9862+S9862+T9862+U9862+V9862+W9862+X9862+Y9862)/3</f>
        <v>233.33333333333334</v>
      </c>
      <c r="AG9862" s="14">
        <f>AC9862/AF9862</f>
        <v>30.428571428571427</v>
      </c>
      <c r="AH9862" s="14">
        <f>AG9862-AE9862</f>
        <v>19.261904761904759</v>
      </c>
      <c r="AI9862" s="14">
        <f>AC9862-(AE9862*AF9862)</f>
        <v>4494.4444444444443</v>
      </c>
      <c r="AJ9862" s="1294"/>
    </row>
    <row r="9863" spans="1:36" ht="15.75">
      <c r="A9863" s="1461">
        <v>2</v>
      </c>
      <c r="B9863" s="1298" t="s">
        <v>2658</v>
      </c>
      <c r="C9863" s="1270" t="s">
        <v>181</v>
      </c>
      <c r="D9863" s="1284">
        <v>2.14</v>
      </c>
      <c r="E9863" s="1270">
        <v>1590</v>
      </c>
      <c r="F9863" s="1270">
        <f>D9863*E9863</f>
        <v>3402.6000000000004</v>
      </c>
      <c r="G9863" s="1270"/>
      <c r="H9863" s="1270">
        <f>D9863*G9863</f>
        <v>0</v>
      </c>
      <c r="I9863" s="1293"/>
      <c r="J9863" s="1293">
        <v>45231</v>
      </c>
      <c r="K9863" s="1293"/>
      <c r="L9863" s="1270">
        <v>1257</v>
      </c>
      <c r="M9863" s="1293" t="s">
        <v>4464</v>
      </c>
      <c r="N9863" s="1270">
        <v>0</v>
      </c>
      <c r="O9863" s="1270">
        <v>0</v>
      </c>
      <c r="P9863" s="1270">
        <v>600</v>
      </c>
      <c r="Q9863" s="1270"/>
      <c r="R9863" s="1270"/>
      <c r="S9863" s="1270"/>
      <c r="T9863" s="1270"/>
      <c r="U9863" s="1270"/>
      <c r="V9863" s="1270"/>
      <c r="W9863" s="1270"/>
      <c r="X9863" s="1270"/>
      <c r="Y9863" s="1270"/>
      <c r="Z9863" s="1270"/>
      <c r="AA9863" s="1270"/>
      <c r="AB9863" s="1270"/>
      <c r="AC9863" s="1507">
        <f>E9863+G9863-N9863-O9863-AA9863-P9863-Q9863-R9863-S9863-T9863-U9863-V9863-W9863-X9863-Y9863</f>
        <v>990</v>
      </c>
      <c r="AD9863" s="1508">
        <f>D9863*AC9863</f>
        <v>2118.6</v>
      </c>
      <c r="AE9863" s="14">
        <f>(J9863-"01.04.2023")/30</f>
        <v>7.1333333333333337</v>
      </c>
      <c r="AF9863" s="14">
        <f>(N9863+O9863+P9863+Q9863+R9863+S9863+T9863+U9863+V9863+W9863+X9863+Y9863)/3</f>
        <v>200</v>
      </c>
      <c r="AG9863" s="14">
        <f>AC9863/AF9863</f>
        <v>4.95</v>
      </c>
      <c r="AH9863" s="14">
        <f>AG9863-AE9863</f>
        <v>-2.1833333333333336</v>
      </c>
      <c r="AI9863" s="14">
        <f>AC9863-(AE9863*AF9863)</f>
        <v>-436.66666666666674</v>
      </c>
      <c r="AJ9863" s="1294"/>
    </row>
    <row r="9864" spans="1:36" ht="15.75">
      <c r="A9864" s="1461">
        <v>3</v>
      </c>
      <c r="B9864" s="3312" t="s">
        <v>2657</v>
      </c>
      <c r="C9864" s="1270" t="s">
        <v>181</v>
      </c>
      <c r="D9864" s="1284">
        <v>7.01</v>
      </c>
      <c r="E9864" s="1270">
        <v>11200</v>
      </c>
      <c r="F9864" s="1270">
        <f>D9864*E9864</f>
        <v>78512</v>
      </c>
      <c r="G9864" s="1270"/>
      <c r="H9864" s="1270">
        <f>D9864*G9864</f>
        <v>0</v>
      </c>
      <c r="I9864" s="1270"/>
      <c r="J9864" s="1282">
        <v>45413</v>
      </c>
      <c r="K9864" s="1270"/>
      <c r="L9864" s="1270">
        <v>1043</v>
      </c>
      <c r="M9864" s="1270" t="s">
        <v>4463</v>
      </c>
      <c r="N9864" s="1270">
        <v>360</v>
      </c>
      <c r="O9864" s="1270">
        <v>0</v>
      </c>
      <c r="P9864" s="1270">
        <v>960</v>
      </c>
      <c r="Q9864" s="1270"/>
      <c r="R9864" s="1270"/>
      <c r="S9864" s="1270"/>
      <c r="T9864" s="1270"/>
      <c r="U9864" s="1270"/>
      <c r="V9864" s="1270"/>
      <c r="W9864" s="1270"/>
      <c r="X9864" s="1270"/>
      <c r="Y9864" s="1270"/>
      <c r="Z9864" s="1270"/>
      <c r="AA9864" s="1270"/>
      <c r="AB9864" s="1270"/>
      <c r="AC9864" s="1507">
        <f>E9864+G9864-N9864-O9864-AA9864-P9864-Q9864-R9864-S9864-T9864-U9864-V9864-W9864-X9864-Y9864</f>
        <v>9880</v>
      </c>
      <c r="AD9864" s="1508">
        <f>D9864*AC9864</f>
        <v>69258.8</v>
      </c>
      <c r="AE9864" s="14">
        <f>(J9864-"01.04.2023")/30</f>
        <v>13.2</v>
      </c>
      <c r="AF9864" s="14">
        <f>(N9864+O9864+P9864+Q9864+R9864+S9864+T9864+U9864+V9864+W9864+X9864+Y9864)/3</f>
        <v>440</v>
      </c>
      <c r="AG9864" s="14">
        <f>AC9864/AF9864</f>
        <v>22.454545454545453</v>
      </c>
      <c r="AH9864" s="14">
        <f>AG9864-AE9864</f>
        <v>9.254545454545454</v>
      </c>
      <c r="AI9864" s="14">
        <f>AC9864-(AE9864*AF9864)</f>
        <v>4072</v>
      </c>
      <c r="AJ9864" s="1294"/>
    </row>
    <row r="9865" spans="1:36" ht="15.75" customHeight="1">
      <c r="A9865" s="1422"/>
      <c r="B9865" s="4536" t="s">
        <v>2659</v>
      </c>
      <c r="C9865" s="4536"/>
      <c r="D9865" s="4536"/>
      <c r="E9865" s="4536"/>
      <c r="F9865" s="4536"/>
      <c r="G9865" s="4536"/>
      <c r="H9865" s="4536"/>
      <c r="I9865" s="4536"/>
      <c r="J9865" s="4536"/>
      <c r="K9865" s="4536"/>
      <c r="L9865" s="4536"/>
      <c r="M9865" s="4536"/>
      <c r="N9865" s="4536"/>
      <c r="O9865" s="4536"/>
      <c r="P9865" s="4536"/>
      <c r="Q9865" s="4536"/>
      <c r="R9865" s="4536"/>
      <c r="S9865" s="4536"/>
      <c r="T9865" s="4536"/>
      <c r="U9865" s="4536"/>
      <c r="V9865" s="4536"/>
      <c r="W9865" s="4536"/>
      <c r="X9865" s="4536"/>
      <c r="Y9865" s="4536"/>
      <c r="Z9865" s="4536"/>
      <c r="AA9865" s="4536"/>
      <c r="AB9865" s="4536"/>
      <c r="AC9865" s="4536"/>
      <c r="AD9865" s="4536"/>
      <c r="AE9865" s="4536"/>
      <c r="AF9865" s="4536"/>
      <c r="AG9865" s="4536"/>
      <c r="AH9865" s="4536"/>
      <c r="AI9865" s="4536"/>
      <c r="AJ9865" s="4537"/>
    </row>
    <row r="9866" spans="1:36" ht="15.75" customHeight="1">
      <c r="A9866" s="1422">
        <v>5</v>
      </c>
      <c r="B9866" s="3313" t="s">
        <v>9196</v>
      </c>
      <c r="C9866" s="1270" t="s">
        <v>65</v>
      </c>
      <c r="D9866" s="1284">
        <v>268</v>
      </c>
      <c r="E9866" s="1270">
        <v>150</v>
      </c>
      <c r="F9866" s="1270">
        <f>D9866*E9866</f>
        <v>40200</v>
      </c>
      <c r="G9866" s="1270">
        <v>0</v>
      </c>
      <c r="H9866" s="1270">
        <f>D9866*G9866</f>
        <v>0</v>
      </c>
      <c r="I9866" s="1270"/>
      <c r="J9866" s="1282">
        <v>45536</v>
      </c>
      <c r="K9866" s="1270"/>
      <c r="L9866" s="1270">
        <v>955</v>
      </c>
      <c r="M9866" s="1270" t="s">
        <v>10426</v>
      </c>
      <c r="N9866" s="1270">
        <v>2</v>
      </c>
      <c r="O9866" s="1270">
        <v>2</v>
      </c>
      <c r="P9866" s="1270">
        <v>20</v>
      </c>
      <c r="Q9866" s="1270"/>
      <c r="R9866" s="1270"/>
      <c r="S9866" s="1270"/>
      <c r="T9866" s="1270"/>
      <c r="U9866" s="1270"/>
      <c r="V9866" s="1270"/>
      <c r="W9866" s="1270"/>
      <c r="X9866" s="1270"/>
      <c r="Y9866" s="1270"/>
      <c r="Z9866" s="1270"/>
      <c r="AA9866" s="1270"/>
      <c r="AB9866" s="1270"/>
      <c r="AC9866" s="1507">
        <f>E9866+G9866-N9866-O9866-AA9866-P9866-Q9866-R9866-S9866-T9866-U9866-V9866-W9866-X9866-Y9866</f>
        <v>126</v>
      </c>
      <c r="AD9866" s="1508">
        <f>D9866*AC9866</f>
        <v>33768</v>
      </c>
      <c r="AE9866" s="14">
        <f>(J9866-"01.04.2023")/30</f>
        <v>17.3</v>
      </c>
      <c r="AF9866" s="14">
        <f>(N9866+O9866+P9866+Q9866+R9866+S9866+T9866+U9866+V9866+W9866+X9866+Y9866)/3</f>
        <v>8</v>
      </c>
      <c r="AG9866" s="14">
        <f>AC9866/AF9866</f>
        <v>15.75</v>
      </c>
      <c r="AH9866" s="14">
        <f>AG9866-AE9866</f>
        <v>-1.5500000000000007</v>
      </c>
      <c r="AI9866" s="14">
        <f>AC9866-(AE9866*AF9866)</f>
        <v>-12.400000000000006</v>
      </c>
      <c r="AJ9866" s="1294"/>
    </row>
    <row r="9867" spans="1:36" ht="15.75">
      <c r="A9867" s="1461">
        <v>7</v>
      </c>
      <c r="B9867" s="3313" t="s">
        <v>3563</v>
      </c>
      <c r="C9867" s="1270" t="s">
        <v>176</v>
      </c>
      <c r="D9867" s="1284">
        <v>51.36</v>
      </c>
      <c r="E9867" s="1270">
        <v>120</v>
      </c>
      <c r="F9867" s="1270">
        <v>0</v>
      </c>
      <c r="G9867" s="1270"/>
      <c r="H9867" s="1270">
        <f>D9867*G9867</f>
        <v>0</v>
      </c>
      <c r="I9867" s="1270" t="s">
        <v>3562</v>
      </c>
      <c r="J9867" s="1282">
        <v>45658</v>
      </c>
      <c r="K9867" s="1270"/>
      <c r="L9867" s="1270"/>
      <c r="M9867" s="1270"/>
      <c r="N9867" s="1270">
        <v>0</v>
      </c>
      <c r="O9867" s="1270">
        <v>0</v>
      </c>
      <c r="P9867" s="1270">
        <v>0</v>
      </c>
      <c r="Q9867" s="1270"/>
      <c r="R9867" s="1270"/>
      <c r="S9867" s="1270"/>
      <c r="T9867" s="1270"/>
      <c r="U9867" s="1270"/>
      <c r="V9867" s="1270"/>
      <c r="W9867" s="1270"/>
      <c r="X9867" s="1270"/>
      <c r="Y9867" s="1270"/>
      <c r="Z9867" s="1270"/>
      <c r="AA9867" s="1270"/>
      <c r="AB9867" s="1270"/>
      <c r="AC9867" s="1507">
        <f>E9867+G9867-N9867-O9867-AA9867-P9867-Q9867-R9867-S9867-T9867-U9867-V9867-W9867-X9867-Y9867</f>
        <v>120</v>
      </c>
      <c r="AD9867" s="1508">
        <f>D9867*AC9867</f>
        <v>6163.2</v>
      </c>
      <c r="AE9867" s="14">
        <f>(J9867-"01.04.2023")/30</f>
        <v>21.366666666666667</v>
      </c>
      <c r="AF9867" s="14">
        <f>(N9867+O9867+P9867+Q9867+R9867+S9867+T9867+U9867+V9867+W9867+X9867+Y9867)/3</f>
        <v>0</v>
      </c>
      <c r="AG9867" s="14" t="e">
        <f>AC9867/AF9867</f>
        <v>#DIV/0!</v>
      </c>
      <c r="AH9867" s="14" t="e">
        <f>AG9867-AE9867</f>
        <v>#DIV/0!</v>
      </c>
      <c r="AI9867" s="14">
        <f>AC9867-(AE9867*AF9867)</f>
        <v>120</v>
      </c>
      <c r="AJ9867" s="1294"/>
    </row>
    <row r="9868" spans="1:36">
      <c r="A9868" s="4552" t="s">
        <v>109</v>
      </c>
      <c r="B9868" s="4553"/>
      <c r="C9868" s="4553"/>
      <c r="D9868" s="4553"/>
      <c r="E9868" s="4553"/>
      <c r="F9868" s="4553"/>
      <c r="G9868" s="4553"/>
      <c r="H9868" s="4553"/>
      <c r="I9868" s="4553"/>
      <c r="J9868" s="4553"/>
      <c r="K9868" s="4553"/>
      <c r="L9868" s="4553"/>
      <c r="M9868" s="4553"/>
      <c r="N9868" s="4553"/>
      <c r="O9868" s="4553"/>
      <c r="P9868" s="4553"/>
      <c r="Q9868" s="4553"/>
      <c r="R9868" s="4553"/>
      <c r="S9868" s="4553"/>
      <c r="T9868" s="4553"/>
      <c r="U9868" s="4553"/>
      <c r="V9868" s="4553"/>
      <c r="W9868" s="4553"/>
      <c r="X9868" s="4553"/>
      <c r="Y9868" s="4553"/>
      <c r="Z9868" s="4553"/>
      <c r="AA9868" s="4553"/>
      <c r="AB9868" s="4553"/>
      <c r="AC9868" s="4553"/>
      <c r="AD9868" s="4553"/>
      <c r="AE9868" s="4553"/>
      <c r="AF9868" s="4553"/>
      <c r="AG9868" s="4553"/>
      <c r="AH9868" s="4553"/>
      <c r="AI9868" s="4553"/>
      <c r="AJ9868" s="4554"/>
    </row>
    <row r="9869" spans="1:36" ht="15.75">
      <c r="A9869" s="4490" t="s">
        <v>19</v>
      </c>
      <c r="B9869" s="4490"/>
      <c r="C9869" s="4490"/>
      <c r="D9869" s="4490"/>
      <c r="E9869" s="4490"/>
      <c r="F9869" s="4490"/>
      <c r="G9869" s="4490"/>
      <c r="H9869" s="4490"/>
      <c r="I9869" s="4490"/>
      <c r="J9869" s="4490"/>
      <c r="K9869" s="4490"/>
      <c r="L9869" s="4490"/>
      <c r="M9869" s="4490"/>
      <c r="N9869" s="4490"/>
      <c r="O9869" s="4490"/>
      <c r="P9869" s="4490"/>
      <c r="Q9869" s="4490"/>
      <c r="R9869" s="4490"/>
      <c r="S9869" s="4490"/>
      <c r="T9869" s="4490"/>
      <c r="U9869" s="4490"/>
      <c r="V9869" s="4490"/>
      <c r="W9869" s="4490"/>
      <c r="X9869" s="4490"/>
      <c r="Y9869" s="4490"/>
      <c r="Z9869" s="4490"/>
      <c r="AA9869" s="4490"/>
      <c r="AB9869" s="4490"/>
      <c r="AC9869" s="4490"/>
      <c r="AD9869" s="4490"/>
      <c r="AE9869" s="4490"/>
      <c r="AF9869" s="4490"/>
      <c r="AG9869" s="4490"/>
      <c r="AH9869" s="4490"/>
      <c r="AI9869" s="4490"/>
      <c r="AJ9869" s="4490"/>
    </row>
    <row r="9870" spans="1:36" ht="15.75">
      <c r="A9870" s="4541" t="s">
        <v>984</v>
      </c>
      <c r="B9870" s="4491"/>
      <c r="C9870" s="4491"/>
      <c r="D9870" s="4491"/>
      <c r="E9870" s="4491"/>
      <c r="F9870" s="4491"/>
      <c r="G9870" s="4491"/>
      <c r="H9870" s="4491"/>
      <c r="I9870" s="4491"/>
      <c r="J9870" s="4491"/>
      <c r="K9870" s="4491"/>
      <c r="L9870" s="4491"/>
      <c r="M9870" s="4491"/>
      <c r="N9870" s="4491"/>
      <c r="O9870" s="4491"/>
      <c r="P9870" s="4491"/>
      <c r="Q9870" s="4491"/>
      <c r="R9870" s="4491"/>
      <c r="S9870" s="4491"/>
      <c r="T9870" s="4491"/>
      <c r="U9870" s="4491"/>
      <c r="V9870" s="4491"/>
      <c r="W9870" s="4491"/>
      <c r="X9870" s="4491"/>
      <c r="Y9870" s="4491"/>
      <c r="Z9870" s="4491"/>
      <c r="AA9870" s="4491"/>
      <c r="AB9870" s="4491"/>
      <c r="AC9870" s="4491"/>
      <c r="AD9870" s="4491"/>
      <c r="AE9870" s="4491"/>
      <c r="AF9870" s="4491"/>
      <c r="AG9870" s="4491"/>
      <c r="AH9870" s="4491"/>
      <c r="AI9870" s="4491"/>
      <c r="AJ9870" s="4491"/>
    </row>
    <row r="9871" spans="1:36" ht="15.75">
      <c r="A9871" s="1431">
        <v>2</v>
      </c>
      <c r="B9871" s="625" t="s">
        <v>715</v>
      </c>
      <c r="C9871" s="609" t="s">
        <v>714</v>
      </c>
      <c r="D9871" s="610">
        <v>934.9</v>
      </c>
      <c r="E9871" s="1431">
        <v>5</v>
      </c>
      <c r="F9871" s="1431">
        <f>D9871*E9871</f>
        <v>4674.5</v>
      </c>
      <c r="G9871" s="550"/>
      <c r="H9871" s="1462"/>
      <c r="I9871" s="1462"/>
      <c r="J9871" s="608">
        <v>45689</v>
      </c>
      <c r="K9871" s="550"/>
      <c r="L9871" s="1462">
        <v>1329</v>
      </c>
      <c r="M9871" s="607">
        <v>44165</v>
      </c>
      <c r="N9871" s="1462">
        <v>1</v>
      </c>
      <c r="O9871" s="1462">
        <v>0</v>
      </c>
      <c r="P9871" s="1462"/>
      <c r="Q9871" s="550"/>
      <c r="R9871" s="550"/>
      <c r="S9871" s="550"/>
      <c r="T9871" s="550"/>
      <c r="U9871" s="550"/>
      <c r="V9871" s="550"/>
      <c r="W9871" s="550"/>
      <c r="X9871" s="550"/>
      <c r="Y9871" s="550"/>
      <c r="Z9871" s="550"/>
      <c r="AA9871" s="550"/>
      <c r="AB9871" s="550"/>
      <c r="AC9871" s="1507">
        <f>E9871+G9871-N9871-O9871-AA9871-P9871-Q9871-R9871-S9871-T9871-U9871-V9871-W9871-X9871-Y9871</f>
        <v>4</v>
      </c>
      <c r="AD9871" s="1508">
        <f>D9871*AC9871</f>
        <v>3739.6</v>
      </c>
      <c r="AE9871" s="14">
        <f>(J9871-"01.04.2023")/30</f>
        <v>22.4</v>
      </c>
      <c r="AF9871" s="14">
        <f>(N9871+O9871+P9871+Q9871+R9871+S9871+T9871+U9871+V9871+W9871+X9871+Y9871)/3</f>
        <v>0.33333333333333331</v>
      </c>
      <c r="AG9871" s="14">
        <f>AC9871/AF9871</f>
        <v>12</v>
      </c>
      <c r="AH9871" s="14">
        <f>AG9871-AE9871</f>
        <v>-10.399999999999999</v>
      </c>
      <c r="AI9871" s="14">
        <f>AC9871-(AE9871*AF9871)</f>
        <v>-3.4666666666666659</v>
      </c>
      <c r="AJ9871" s="552"/>
    </row>
    <row r="9872" spans="1:36" ht="15.75">
      <c r="A9872" s="4490" t="s">
        <v>985</v>
      </c>
      <c r="B9872" s="4490"/>
      <c r="C9872" s="4490"/>
      <c r="D9872" s="4490"/>
      <c r="E9872" s="4490"/>
      <c r="F9872" s="4490"/>
      <c r="G9872" s="4490"/>
      <c r="H9872" s="4490"/>
      <c r="I9872" s="4490"/>
      <c r="J9872" s="4490"/>
      <c r="K9872" s="4490"/>
      <c r="L9872" s="4490"/>
      <c r="M9872" s="4490"/>
      <c r="N9872" s="4490"/>
      <c r="O9872" s="4490"/>
      <c r="P9872" s="4490"/>
      <c r="Q9872" s="4490"/>
      <c r="R9872" s="4490"/>
      <c r="S9872" s="4490"/>
      <c r="T9872" s="4490"/>
      <c r="U9872" s="4490"/>
      <c r="V9872" s="4490"/>
      <c r="W9872" s="4490"/>
      <c r="X9872" s="4490"/>
      <c r="Y9872" s="4490"/>
      <c r="Z9872" s="4490"/>
      <c r="AA9872" s="4490"/>
      <c r="AB9872" s="4490"/>
      <c r="AC9872" s="4490"/>
      <c r="AD9872" s="4490"/>
      <c r="AE9872" s="4490"/>
      <c r="AF9872" s="4490"/>
      <c r="AG9872" s="4490"/>
      <c r="AH9872" s="4490"/>
      <c r="AI9872" s="4490"/>
      <c r="AJ9872" s="4490"/>
    </row>
    <row r="9873" spans="1:36" ht="15.75">
      <c r="A9873" s="1431">
        <v>1</v>
      </c>
      <c r="B9873" s="625" t="s">
        <v>5688</v>
      </c>
      <c r="C9873" s="609" t="s">
        <v>181</v>
      </c>
      <c r="D9873" s="611">
        <v>15.04</v>
      </c>
      <c r="E9873" s="1462">
        <v>806</v>
      </c>
      <c r="F9873" s="1462"/>
      <c r="G9873" s="1462"/>
      <c r="H9873" s="1462"/>
      <c r="I9873" s="607">
        <v>44789</v>
      </c>
      <c r="J9873" s="608">
        <v>46234</v>
      </c>
      <c r="K9873" s="1462"/>
      <c r="L9873" s="1462">
        <v>624</v>
      </c>
      <c r="M9873" s="607">
        <v>44775</v>
      </c>
      <c r="N9873" s="1462">
        <v>0</v>
      </c>
      <c r="O9873" s="1462">
        <v>0</v>
      </c>
      <c r="P9873" s="1462"/>
      <c r="Q9873" s="1462"/>
      <c r="R9873" s="1462"/>
      <c r="S9873" s="1462"/>
      <c r="T9873" s="1462"/>
      <c r="U9873" s="1462"/>
      <c r="V9873" s="1462"/>
      <c r="W9873" s="1462"/>
      <c r="X9873" s="1462"/>
      <c r="Y9873" s="1462"/>
      <c r="Z9873" s="1462"/>
      <c r="AA9873" s="1462"/>
      <c r="AB9873" s="1462"/>
      <c r="AC9873" s="1507">
        <f>E9873+G9873-N9873-O9873-AA9873-P9873-Q9873-R9873-S9873-T9873-U9873-V9873-W9873-X9873-Y9873</f>
        <v>806</v>
      </c>
      <c r="AD9873" s="1508">
        <f>D9873*AC9873</f>
        <v>12122.24</v>
      </c>
      <c r="AE9873" s="14">
        <f>(J9873-"01.04.2023")/30</f>
        <v>40.56666666666667</v>
      </c>
      <c r="AF9873" s="14">
        <f>(N9873+O9873+P9873+Q9873+R9873+S9873+T9873+U9873+V9873+W9873+X9873+Y9873)/3</f>
        <v>0</v>
      </c>
      <c r="AG9873" s="14" t="e">
        <f>AC9873/AF9873</f>
        <v>#DIV/0!</v>
      </c>
      <c r="AH9873" s="14" t="e">
        <f>AG9873-AE9873</f>
        <v>#DIV/0!</v>
      </c>
      <c r="AI9873" s="14">
        <f>AC9873-(AE9873*AF9873)</f>
        <v>806</v>
      </c>
      <c r="AJ9873" s="1462"/>
    </row>
    <row r="9874" spans="1:36" ht="15.75">
      <c r="A9874" s="1431">
        <v>2</v>
      </c>
      <c r="B9874" s="625" t="s">
        <v>716</v>
      </c>
      <c r="C9874" s="609" t="s">
        <v>181</v>
      </c>
      <c r="D9874" s="1462">
        <v>12.84</v>
      </c>
      <c r="E9874" s="1462">
        <v>930</v>
      </c>
      <c r="F9874" s="1462"/>
      <c r="G9874" s="1462"/>
      <c r="H9874" s="1462"/>
      <c r="I9874" s="1462" t="s">
        <v>5105</v>
      </c>
      <c r="J9874" s="608">
        <v>46142</v>
      </c>
      <c r="K9874" s="1462"/>
      <c r="L9874" s="1462">
        <v>624</v>
      </c>
      <c r="M9874" s="607">
        <v>44775</v>
      </c>
      <c r="N9874" s="1462">
        <v>0</v>
      </c>
      <c r="O9874" s="1462">
        <v>240</v>
      </c>
      <c r="P9874" s="1462">
        <v>120</v>
      </c>
      <c r="Q9874" s="1462"/>
      <c r="R9874" s="1462"/>
      <c r="S9874" s="1462"/>
      <c r="T9874" s="1462"/>
      <c r="U9874" s="1462"/>
      <c r="V9874" s="1462"/>
      <c r="W9874" s="1462"/>
      <c r="X9874" s="1462"/>
      <c r="Y9874" s="1462"/>
      <c r="Z9874" s="1462"/>
      <c r="AA9874" s="1462"/>
      <c r="AB9874" s="1462"/>
      <c r="AC9874" s="1507">
        <f>E9874+G9874-N9874-O9874-AA9874-P9874-Q9874-R9874-S9874-T9874-U9874-V9874-W9874-X9874-Y9874</f>
        <v>570</v>
      </c>
      <c r="AD9874" s="1508">
        <f>D9874*AC9874</f>
        <v>7318.8</v>
      </c>
      <c r="AE9874" s="14">
        <f>(J9874-"01.04.2023")/30</f>
        <v>37.5</v>
      </c>
      <c r="AF9874" s="14">
        <f>(N9874+O9874+P9874+Q9874+R9874+S9874+T9874+U9874+V9874+W9874+X9874+Y9874)/3</f>
        <v>120</v>
      </c>
      <c r="AG9874" s="14">
        <f>AC9874/AF9874</f>
        <v>4.75</v>
      </c>
      <c r="AH9874" s="14">
        <f>AG9874-AE9874</f>
        <v>-32.75</v>
      </c>
      <c r="AI9874" s="14">
        <f>AC9874-(AE9874*AF9874)</f>
        <v>-3930</v>
      </c>
      <c r="AJ9874" s="1462"/>
    </row>
    <row r="9875" spans="1:36" ht="15.75">
      <c r="A9875" s="4490" t="s">
        <v>5689</v>
      </c>
      <c r="B9875" s="4490"/>
      <c r="C9875" s="4490"/>
      <c r="D9875" s="4490"/>
      <c r="E9875" s="4490"/>
      <c r="F9875" s="4490"/>
      <c r="G9875" s="4490"/>
      <c r="H9875" s="4490"/>
      <c r="I9875" s="4490"/>
      <c r="J9875" s="4490"/>
      <c r="K9875" s="4490"/>
      <c r="L9875" s="4490"/>
      <c r="M9875" s="4490"/>
      <c r="N9875" s="4490"/>
      <c r="O9875" s="4490"/>
      <c r="P9875" s="4490"/>
      <c r="Q9875" s="4490"/>
      <c r="R9875" s="4490"/>
      <c r="S9875" s="4490"/>
      <c r="T9875" s="4490"/>
      <c r="U9875" s="4490"/>
      <c r="V9875" s="4490"/>
      <c r="W9875" s="4490"/>
      <c r="X9875" s="4490"/>
      <c r="Y9875" s="4490"/>
      <c r="Z9875" s="4490"/>
      <c r="AA9875" s="4490"/>
      <c r="AB9875" s="4490"/>
      <c r="AC9875" s="4490"/>
      <c r="AD9875" s="4490"/>
      <c r="AE9875" s="4490"/>
      <c r="AF9875" s="4490"/>
      <c r="AG9875" s="4490"/>
      <c r="AH9875" s="4490"/>
      <c r="AI9875" s="4490"/>
      <c r="AJ9875" s="4490"/>
    </row>
    <row r="9876" spans="1:36" ht="15.75">
      <c r="A9876" s="1431">
        <v>1</v>
      </c>
      <c r="B9876" s="626" t="s">
        <v>5690</v>
      </c>
      <c r="C9876" s="1462" t="s">
        <v>176</v>
      </c>
      <c r="D9876" s="1462">
        <v>30.34</v>
      </c>
      <c r="E9876" s="1462">
        <v>52</v>
      </c>
      <c r="F9876" s="1462"/>
      <c r="G9876" s="1462"/>
      <c r="H9876" s="1462"/>
      <c r="I9876" s="607">
        <v>44846</v>
      </c>
      <c r="J9876" s="608">
        <v>45747</v>
      </c>
      <c r="K9876" s="1462"/>
      <c r="L9876" s="1462">
        <v>860</v>
      </c>
      <c r="M9876" s="607">
        <v>44841</v>
      </c>
      <c r="N9876" s="1462">
        <v>0</v>
      </c>
      <c r="O9876" s="1462">
        <v>0</v>
      </c>
      <c r="P9876" s="1462">
        <v>2</v>
      </c>
      <c r="Q9876" s="1462"/>
      <c r="R9876" s="1462"/>
      <c r="S9876" s="1462"/>
      <c r="T9876" s="1462"/>
      <c r="U9876" s="1462"/>
      <c r="V9876" s="1462"/>
      <c r="W9876" s="1462"/>
      <c r="X9876" s="1462"/>
      <c r="Y9876" s="1423"/>
      <c r="Z9876" s="1423"/>
      <c r="AA9876" s="1423"/>
      <c r="AB9876" s="1423"/>
      <c r="AC9876" s="1507">
        <f>E9876+G9876-N9876-O9876-AA9876-P9876-Q9876-R9876-S9876-T9876-U9876-V9876-W9876-X9876-Y9876</f>
        <v>50</v>
      </c>
      <c r="AD9876" s="1508">
        <f>D9876*AC9876</f>
        <v>1517</v>
      </c>
      <c r="AE9876" s="14">
        <f>(J9876-"01.04.2023")/30</f>
        <v>24.333333333333332</v>
      </c>
      <c r="AF9876" s="14">
        <f>(N9876+O9876+P9876+Q9876+R9876+S9876+T9876+U9876+V9876+W9876+X9876+Y9876)/3</f>
        <v>0.66666666666666663</v>
      </c>
      <c r="AG9876" s="14">
        <f>AC9876/AF9876</f>
        <v>75</v>
      </c>
      <c r="AH9876" s="14">
        <f>AG9876-AE9876</f>
        <v>50.666666666666671</v>
      </c>
      <c r="AI9876" s="14">
        <f>AC9876-(AE9876*AF9876)</f>
        <v>33.777777777777779</v>
      </c>
      <c r="AJ9876" s="1423"/>
    </row>
    <row r="9877" spans="1:36" ht="15.75">
      <c r="A9877" s="1431">
        <v>2</v>
      </c>
      <c r="B9877" s="626" t="s">
        <v>3035</v>
      </c>
      <c r="C9877" s="1462" t="s">
        <v>176</v>
      </c>
      <c r="D9877" s="1462">
        <v>45</v>
      </c>
      <c r="E9877" s="1462">
        <v>40</v>
      </c>
      <c r="F9877" s="1462"/>
      <c r="G9877" s="1462"/>
      <c r="H9877" s="1462"/>
      <c r="I9877" s="607">
        <v>44846</v>
      </c>
      <c r="J9877" s="608">
        <v>45595</v>
      </c>
      <c r="K9877" s="1462"/>
      <c r="L9877" s="1462">
        <v>860</v>
      </c>
      <c r="M9877" s="607">
        <v>44841</v>
      </c>
      <c r="N9877" s="1462">
        <v>15</v>
      </c>
      <c r="O9877" s="1462">
        <v>2</v>
      </c>
      <c r="P9877" s="1462"/>
      <c r="Q9877" s="1462"/>
      <c r="R9877" s="1462"/>
      <c r="S9877" s="1462"/>
      <c r="T9877" s="1462"/>
      <c r="U9877" s="1462"/>
      <c r="V9877" s="1462"/>
      <c r="W9877" s="1462"/>
      <c r="X9877" s="1462"/>
      <c r="Y9877" s="1423"/>
      <c r="Z9877" s="1423"/>
      <c r="AA9877" s="1423"/>
      <c r="AB9877" s="1423"/>
      <c r="AC9877" s="1507">
        <f>E9877+G9877-N9877-O9877-AA9877-P9877-Q9877-R9877-S9877-T9877-U9877-V9877-W9877-X9877-Y9877</f>
        <v>23</v>
      </c>
      <c r="AD9877" s="1508">
        <f>D9877*AC9877</f>
        <v>1035</v>
      </c>
      <c r="AE9877" s="14">
        <f>(J9877-"01.04.2023")/30</f>
        <v>19.266666666666666</v>
      </c>
      <c r="AF9877" s="14">
        <f>(N9877+O9877+P9877+Q9877+R9877+S9877+T9877+U9877+V9877+W9877+X9877+Y9877)/3</f>
        <v>5.666666666666667</v>
      </c>
      <c r="AG9877" s="14">
        <f>AC9877/AF9877</f>
        <v>4.0588235294117645</v>
      </c>
      <c r="AH9877" s="14">
        <f>AG9877-AE9877</f>
        <v>-15.207843137254901</v>
      </c>
      <c r="AI9877" s="14">
        <f>AC9877-(AE9877*AF9877)</f>
        <v>-86.177777777777777</v>
      </c>
      <c r="AJ9877" s="1423"/>
    </row>
    <row r="9878" spans="1:36" ht="15.75">
      <c r="A9878" s="4490" t="s">
        <v>185</v>
      </c>
      <c r="B9878" s="4490"/>
      <c r="C9878" s="4490"/>
      <c r="D9878" s="4490"/>
      <c r="E9878" s="4490"/>
      <c r="F9878" s="4490"/>
      <c r="G9878" s="4490"/>
      <c r="H9878" s="4490"/>
      <c r="I9878" s="4490"/>
      <c r="J9878" s="4490"/>
      <c r="K9878" s="4490"/>
      <c r="L9878" s="4490"/>
      <c r="M9878" s="4490"/>
      <c r="N9878" s="4490"/>
      <c r="O9878" s="4490"/>
      <c r="P9878" s="4490"/>
      <c r="Q9878" s="4490"/>
      <c r="R9878" s="4490"/>
      <c r="S9878" s="4490"/>
      <c r="T9878" s="4490"/>
      <c r="U9878" s="4490"/>
      <c r="V9878" s="4490"/>
      <c r="W9878" s="4490"/>
      <c r="X9878" s="4490"/>
      <c r="Y9878" s="4490"/>
      <c r="Z9878" s="4490"/>
      <c r="AA9878" s="4490"/>
      <c r="AB9878" s="4490"/>
      <c r="AC9878" s="4490"/>
      <c r="AD9878" s="4490"/>
      <c r="AE9878" s="4490"/>
      <c r="AF9878" s="4490"/>
      <c r="AG9878" s="4490"/>
      <c r="AH9878" s="4490"/>
      <c r="AI9878" s="4490"/>
      <c r="AJ9878" s="4490"/>
    </row>
    <row r="9879" spans="1:36" ht="30">
      <c r="A9879" s="1431">
        <v>1</v>
      </c>
      <c r="B9879" s="625" t="s">
        <v>717</v>
      </c>
      <c r="C9879" s="609" t="s">
        <v>66</v>
      </c>
      <c r="D9879" s="612">
        <v>28.89</v>
      </c>
      <c r="E9879" s="1462">
        <v>156</v>
      </c>
      <c r="F9879" s="549">
        <f>D9879*E9879</f>
        <v>4506.84</v>
      </c>
      <c r="G9879" s="1462"/>
      <c r="H9879" s="1462"/>
      <c r="I9879" s="1462"/>
      <c r="J9879" s="608">
        <v>45107</v>
      </c>
      <c r="K9879" s="1462"/>
      <c r="L9879" s="1462">
        <v>1251</v>
      </c>
      <c r="M9879" s="607">
        <v>44459</v>
      </c>
      <c r="N9879" s="1462">
        <v>9</v>
      </c>
      <c r="O9879" s="1462">
        <v>15</v>
      </c>
      <c r="P9879" s="1462">
        <v>17</v>
      </c>
      <c r="Q9879" s="1462"/>
      <c r="R9879" s="1462"/>
      <c r="S9879" s="1462"/>
      <c r="T9879" s="1462"/>
      <c r="U9879" s="1462"/>
      <c r="V9879" s="1462"/>
      <c r="W9879" s="1462"/>
      <c r="X9879" s="1462"/>
      <c r="Y9879" s="1462"/>
      <c r="Z9879" s="1462"/>
      <c r="AA9879" s="1462"/>
      <c r="AB9879" s="1462"/>
      <c r="AC9879" s="1507">
        <f t="shared" ref="AC9879:AC9888" si="3650">E9879+G9879-N9879-O9879-AA9879-P9879-Q9879-R9879-S9879-T9879-U9879-V9879-W9879-X9879-Y9879</f>
        <v>115</v>
      </c>
      <c r="AD9879" s="1508">
        <f t="shared" ref="AD9879:AD9888" si="3651">D9879*AC9879</f>
        <v>3322.35</v>
      </c>
      <c r="AE9879" s="14">
        <f t="shared" ref="AE9879:AE9888" si="3652">(J9879-"01.04.2023")/30</f>
        <v>3</v>
      </c>
      <c r="AF9879" s="14">
        <f t="shared" ref="AF9879:AF9888" si="3653">(N9879+O9879+P9879+Q9879+R9879+S9879+T9879+U9879+V9879+W9879+X9879+Y9879)/3</f>
        <v>13.666666666666666</v>
      </c>
      <c r="AG9879" s="14">
        <f t="shared" ref="AG9879:AG9888" si="3654">AC9879/AF9879</f>
        <v>8.4146341463414629</v>
      </c>
      <c r="AH9879" s="14">
        <f t="shared" ref="AH9879:AH9888" si="3655">AG9879-AE9879</f>
        <v>5.4146341463414629</v>
      </c>
      <c r="AI9879" s="14">
        <f t="shared" ref="AI9879:AI9888" si="3656">AC9879-(AE9879*AF9879)</f>
        <v>74</v>
      </c>
      <c r="AJ9879" s="1462"/>
    </row>
    <row r="9880" spans="1:36" ht="30">
      <c r="A9880" s="1431">
        <v>2</v>
      </c>
      <c r="B9880" s="625" t="s">
        <v>717</v>
      </c>
      <c r="C9880" s="609" t="s">
        <v>66</v>
      </c>
      <c r="D9880" s="612">
        <v>22.25</v>
      </c>
      <c r="E9880" s="1462">
        <v>8157</v>
      </c>
      <c r="F9880" s="549"/>
      <c r="G9880" s="1462"/>
      <c r="H9880" s="1462"/>
      <c r="I9880" s="607">
        <v>44813</v>
      </c>
      <c r="J9880" s="608">
        <v>45535</v>
      </c>
      <c r="K9880" s="1462"/>
      <c r="L9880" s="1462"/>
      <c r="M9880" s="607"/>
      <c r="N9880" s="1462">
        <v>512</v>
      </c>
      <c r="O9880" s="1462">
        <v>452</v>
      </c>
      <c r="P9880" s="1462">
        <v>621</v>
      </c>
      <c r="Q9880" s="1462"/>
      <c r="R9880" s="1462"/>
      <c r="S9880" s="1462"/>
      <c r="T9880" s="1462"/>
      <c r="U9880" s="1462"/>
      <c r="V9880" s="1462"/>
      <c r="W9880" s="1462"/>
      <c r="X9880" s="1462"/>
      <c r="Y9880" s="1462"/>
      <c r="Z9880" s="1462"/>
      <c r="AA9880" s="1462"/>
      <c r="AB9880" s="1462"/>
      <c r="AC9880" s="1507">
        <f t="shared" si="3650"/>
        <v>6572</v>
      </c>
      <c r="AD9880" s="1508">
        <f t="shared" si="3651"/>
        <v>146227</v>
      </c>
      <c r="AE9880" s="14">
        <f t="shared" si="3652"/>
        <v>17.266666666666666</v>
      </c>
      <c r="AF9880" s="14">
        <f t="shared" si="3653"/>
        <v>528.33333333333337</v>
      </c>
      <c r="AG9880" s="14">
        <f t="shared" si="3654"/>
        <v>12.439116719242902</v>
      </c>
      <c r="AH9880" s="14">
        <f t="shared" si="3655"/>
        <v>-4.8275499474237638</v>
      </c>
      <c r="AI9880" s="14">
        <f t="shared" si="3656"/>
        <v>-2550.5555555555566</v>
      </c>
      <c r="AJ9880" s="1462"/>
    </row>
    <row r="9881" spans="1:36" ht="15.75">
      <c r="A9881" s="1431">
        <v>3</v>
      </c>
      <c r="B9881" s="625" t="s">
        <v>718</v>
      </c>
      <c r="C9881" s="609" t="s">
        <v>66</v>
      </c>
      <c r="D9881" s="612">
        <v>39.64</v>
      </c>
      <c r="E9881" s="1462">
        <v>512</v>
      </c>
      <c r="F9881" s="549">
        <f>D9881*E9881</f>
        <v>20295.68</v>
      </c>
      <c r="G9881" s="1462"/>
      <c r="H9881" s="1462"/>
      <c r="I9881" s="1462"/>
      <c r="J9881" s="608">
        <v>45033</v>
      </c>
      <c r="K9881" s="1462"/>
      <c r="L9881" s="1462">
        <v>1505</v>
      </c>
      <c r="M9881" s="607">
        <v>44519</v>
      </c>
      <c r="N9881" s="1462">
        <v>12</v>
      </c>
      <c r="O9881" s="1462">
        <v>25</v>
      </c>
      <c r="P9881" s="1462">
        <v>25</v>
      </c>
      <c r="Q9881" s="1462"/>
      <c r="R9881" s="1462"/>
      <c r="S9881" s="1462"/>
      <c r="T9881" s="1462"/>
      <c r="U9881" s="1462"/>
      <c r="V9881" s="1462"/>
      <c r="W9881" s="1462"/>
      <c r="X9881" s="1462"/>
      <c r="Y9881" s="1462"/>
      <c r="Z9881" s="1462"/>
      <c r="AA9881" s="1462"/>
      <c r="AB9881" s="1462"/>
      <c r="AC9881" s="1507">
        <f t="shared" si="3650"/>
        <v>450</v>
      </c>
      <c r="AD9881" s="1508">
        <f t="shared" si="3651"/>
        <v>17838</v>
      </c>
      <c r="AE9881" s="14">
        <f t="shared" si="3652"/>
        <v>0.53333333333333333</v>
      </c>
      <c r="AF9881" s="14">
        <f t="shared" si="3653"/>
        <v>20.666666666666668</v>
      </c>
      <c r="AG9881" s="14">
        <f t="shared" si="3654"/>
        <v>21.774193548387096</v>
      </c>
      <c r="AH9881" s="14">
        <f t="shared" si="3655"/>
        <v>21.240860215053761</v>
      </c>
      <c r="AI9881" s="14">
        <f t="shared" si="3656"/>
        <v>438.97777777777776</v>
      </c>
      <c r="AJ9881" s="1462"/>
    </row>
    <row r="9882" spans="1:36" ht="15.75">
      <c r="A9882" s="1431">
        <v>4</v>
      </c>
      <c r="B9882" s="625" t="s">
        <v>217</v>
      </c>
      <c r="C9882" s="609" t="s">
        <v>66</v>
      </c>
      <c r="D9882" s="612">
        <v>54</v>
      </c>
      <c r="E9882" s="1462">
        <v>15000</v>
      </c>
      <c r="F9882" s="549"/>
      <c r="G9882" s="1462"/>
      <c r="H9882" s="1462"/>
      <c r="I9882" s="607">
        <v>44909</v>
      </c>
      <c r="J9882" s="608">
        <v>45357</v>
      </c>
      <c r="K9882" s="1462"/>
      <c r="L9882" s="1462">
        <v>625</v>
      </c>
      <c r="M9882" s="607">
        <v>44775</v>
      </c>
      <c r="N9882" s="1462">
        <v>811</v>
      </c>
      <c r="O9882" s="1462">
        <v>799</v>
      </c>
      <c r="P9882" s="1462">
        <v>1002</v>
      </c>
      <c r="Q9882" s="1462"/>
      <c r="R9882" s="1462"/>
      <c r="S9882" s="1462"/>
      <c r="T9882" s="1462"/>
      <c r="U9882" s="1462"/>
      <c r="V9882" s="1462"/>
      <c r="W9882" s="1462"/>
      <c r="X9882" s="1462"/>
      <c r="Y9882" s="1462"/>
      <c r="Z9882" s="1462"/>
      <c r="AA9882" s="1462"/>
      <c r="AB9882" s="1462"/>
      <c r="AC9882" s="1507">
        <f t="shared" si="3650"/>
        <v>12388</v>
      </c>
      <c r="AD9882" s="1508">
        <f t="shared" si="3651"/>
        <v>668952</v>
      </c>
      <c r="AE9882" s="14">
        <f t="shared" si="3652"/>
        <v>11.333333333333334</v>
      </c>
      <c r="AF9882" s="14">
        <f t="shared" si="3653"/>
        <v>870.66666666666663</v>
      </c>
      <c r="AG9882" s="14">
        <f t="shared" si="3654"/>
        <v>14.228177641653906</v>
      </c>
      <c r="AH9882" s="14">
        <f t="shared" si="3655"/>
        <v>2.8948443083205717</v>
      </c>
      <c r="AI9882" s="14">
        <f t="shared" si="3656"/>
        <v>2520.4444444444453</v>
      </c>
      <c r="AJ9882" s="1462"/>
    </row>
    <row r="9883" spans="1:36" ht="15.75">
      <c r="A9883" s="1431">
        <v>5</v>
      </c>
      <c r="B9883" s="625" t="s">
        <v>3847</v>
      </c>
      <c r="C9883" s="609" t="s">
        <v>66</v>
      </c>
      <c r="D9883" s="612">
        <v>43.986800000000002</v>
      </c>
      <c r="E9883" s="1462">
        <v>7</v>
      </c>
      <c r="F9883" s="549">
        <f>D9883*E9883</f>
        <v>307.9076</v>
      </c>
      <c r="G9883" s="1462"/>
      <c r="H9883" s="1462"/>
      <c r="I9883" s="607">
        <v>44740</v>
      </c>
      <c r="J9883" s="608">
        <v>45200</v>
      </c>
      <c r="K9883" s="1462"/>
      <c r="L9883" s="1462">
        <v>410</v>
      </c>
      <c r="M9883" s="607">
        <v>44718</v>
      </c>
      <c r="N9883" s="1462">
        <v>2</v>
      </c>
      <c r="O9883" s="1462">
        <v>2</v>
      </c>
      <c r="P9883" s="1462">
        <v>0</v>
      </c>
      <c r="Q9883" s="1462"/>
      <c r="R9883" s="1462"/>
      <c r="S9883" s="1462"/>
      <c r="T9883" s="1462"/>
      <c r="U9883" s="1462"/>
      <c r="V9883" s="1462"/>
      <c r="W9883" s="1462"/>
      <c r="X9883" s="1462"/>
      <c r="Y9883" s="1462"/>
      <c r="Z9883" s="1462"/>
      <c r="AA9883" s="1462"/>
      <c r="AB9883" s="1462"/>
      <c r="AC9883" s="1507">
        <f t="shared" si="3650"/>
        <v>3</v>
      </c>
      <c r="AD9883" s="1508">
        <f t="shared" si="3651"/>
        <v>131.96039999999999</v>
      </c>
      <c r="AE9883" s="14">
        <f t="shared" si="3652"/>
        <v>6.1</v>
      </c>
      <c r="AF9883" s="14">
        <f t="shared" si="3653"/>
        <v>1.3333333333333333</v>
      </c>
      <c r="AG9883" s="14">
        <f t="shared" si="3654"/>
        <v>2.25</v>
      </c>
      <c r="AH9883" s="14">
        <f t="shared" si="3655"/>
        <v>-3.8499999999999996</v>
      </c>
      <c r="AI9883" s="14">
        <f t="shared" si="3656"/>
        <v>-5.1333333333333329</v>
      </c>
      <c r="AJ9883" s="1462"/>
    </row>
    <row r="9884" spans="1:36" ht="15.75">
      <c r="A9884" s="1431">
        <v>6</v>
      </c>
      <c r="B9884" s="625" t="s">
        <v>6693</v>
      </c>
      <c r="C9884" s="609" t="s">
        <v>66</v>
      </c>
      <c r="D9884" s="612">
        <v>268</v>
      </c>
      <c r="E9884" s="1462">
        <v>200</v>
      </c>
      <c r="F9884" s="549"/>
      <c r="G9884" s="1462"/>
      <c r="H9884" s="1462"/>
      <c r="I9884" s="607">
        <v>44881</v>
      </c>
      <c r="J9884" s="608">
        <v>45565</v>
      </c>
      <c r="K9884" s="1462"/>
      <c r="L9884" s="1462">
        <v>955</v>
      </c>
      <c r="M9884" s="607">
        <v>44874</v>
      </c>
      <c r="N9884" s="1462">
        <v>100</v>
      </c>
      <c r="O9884" s="1462">
        <v>0</v>
      </c>
      <c r="P9884" s="1462">
        <v>0</v>
      </c>
      <c r="Q9884" s="1462"/>
      <c r="R9884" s="1462"/>
      <c r="S9884" s="1462"/>
      <c r="T9884" s="1462"/>
      <c r="U9884" s="1462"/>
      <c r="V9884" s="1462"/>
      <c r="W9884" s="1462"/>
      <c r="X9884" s="1462"/>
      <c r="Y9884" s="1462"/>
      <c r="Z9884" s="1462"/>
      <c r="AA9884" s="1462"/>
      <c r="AB9884" s="1462"/>
      <c r="AC9884" s="1507">
        <f t="shared" si="3650"/>
        <v>100</v>
      </c>
      <c r="AD9884" s="1508">
        <f t="shared" si="3651"/>
        <v>26800</v>
      </c>
      <c r="AE9884" s="14">
        <f t="shared" si="3652"/>
        <v>18.266666666666666</v>
      </c>
      <c r="AF9884" s="14">
        <f t="shared" si="3653"/>
        <v>33.333333333333336</v>
      </c>
      <c r="AG9884" s="14">
        <f t="shared" si="3654"/>
        <v>3</v>
      </c>
      <c r="AH9884" s="14">
        <f t="shared" si="3655"/>
        <v>-15.266666666666666</v>
      </c>
      <c r="AI9884" s="14">
        <f t="shared" si="3656"/>
        <v>-508.88888888888891</v>
      </c>
      <c r="AJ9884" s="1462"/>
    </row>
    <row r="9885" spans="1:36" ht="15.75">
      <c r="A9885" s="1431">
        <v>7</v>
      </c>
      <c r="B9885" s="625" t="s">
        <v>3848</v>
      </c>
      <c r="C9885" s="609" t="s">
        <v>66</v>
      </c>
      <c r="D9885" s="612">
        <v>20.077999999999999</v>
      </c>
      <c r="E9885" s="1462">
        <v>95</v>
      </c>
      <c r="F9885" s="549">
        <f>D9885*E9885</f>
        <v>1907.4099999999999</v>
      </c>
      <c r="G9885" s="1462">
        <v>110</v>
      </c>
      <c r="H9885" s="1462"/>
      <c r="I9885" s="607">
        <v>44740</v>
      </c>
      <c r="J9885" s="608">
        <v>45200</v>
      </c>
      <c r="K9885" s="1462"/>
      <c r="L9885" s="1462">
        <v>455</v>
      </c>
      <c r="M9885" s="607">
        <v>44729</v>
      </c>
      <c r="N9885" s="1462">
        <v>58</v>
      </c>
      <c r="O9885" s="1462">
        <v>33</v>
      </c>
      <c r="P9885" s="1462">
        <v>33</v>
      </c>
      <c r="Q9885" s="1462"/>
      <c r="R9885" s="1462"/>
      <c r="S9885" s="1462"/>
      <c r="T9885" s="1462"/>
      <c r="U9885" s="1462"/>
      <c r="V9885" s="1462"/>
      <c r="W9885" s="1462"/>
      <c r="X9885" s="1462"/>
      <c r="Y9885" s="1462"/>
      <c r="Z9885" s="1462"/>
      <c r="AA9885" s="1462"/>
      <c r="AB9885" s="1462"/>
      <c r="AC9885" s="1507">
        <f t="shared" si="3650"/>
        <v>81</v>
      </c>
      <c r="AD9885" s="1508">
        <f t="shared" si="3651"/>
        <v>1626.318</v>
      </c>
      <c r="AE9885" s="14">
        <f t="shared" si="3652"/>
        <v>6.1</v>
      </c>
      <c r="AF9885" s="14">
        <f t="shared" si="3653"/>
        <v>41.333333333333336</v>
      </c>
      <c r="AG9885" s="14">
        <f t="shared" si="3654"/>
        <v>1.9596774193548385</v>
      </c>
      <c r="AH9885" s="14">
        <f t="shared" si="3655"/>
        <v>-4.1403225806451616</v>
      </c>
      <c r="AI9885" s="14">
        <f t="shared" si="3656"/>
        <v>-171.13333333333333</v>
      </c>
      <c r="AJ9885" s="1462"/>
    </row>
    <row r="9886" spans="1:36" ht="15.75">
      <c r="A9886" s="1431">
        <v>8</v>
      </c>
      <c r="B9886" s="625" t="s">
        <v>4461</v>
      </c>
      <c r="C9886" s="609" t="s">
        <v>66</v>
      </c>
      <c r="D9886" s="612">
        <v>44.876370000000001</v>
      </c>
      <c r="E9886" s="1462">
        <v>6544</v>
      </c>
      <c r="F9886" s="549"/>
      <c r="G9886" s="1462"/>
      <c r="H9886" s="1462"/>
      <c r="I9886" s="607">
        <v>44740</v>
      </c>
      <c r="J9886" s="608">
        <v>45200</v>
      </c>
      <c r="K9886" s="1462"/>
      <c r="L9886" s="1462">
        <v>410</v>
      </c>
      <c r="M9886" s="607">
        <v>45083</v>
      </c>
      <c r="N9886" s="1462">
        <v>254</v>
      </c>
      <c r="O9886" s="1462">
        <v>177</v>
      </c>
      <c r="P9886" s="1462">
        <v>349</v>
      </c>
      <c r="Q9886" s="1462"/>
      <c r="R9886" s="1462"/>
      <c r="S9886" s="1462"/>
      <c r="T9886" s="1462"/>
      <c r="U9886" s="1462"/>
      <c r="V9886" s="1462"/>
      <c r="W9886" s="1462"/>
      <c r="X9886" s="1462"/>
      <c r="Y9886" s="1462"/>
      <c r="Z9886" s="1462"/>
      <c r="AA9886" s="1462"/>
      <c r="AB9886" s="1462"/>
      <c r="AC9886" s="1507">
        <f t="shared" si="3650"/>
        <v>5764</v>
      </c>
      <c r="AD9886" s="1508">
        <f t="shared" si="3651"/>
        <v>258667.39668000001</v>
      </c>
      <c r="AE9886" s="14">
        <f t="shared" si="3652"/>
        <v>6.1</v>
      </c>
      <c r="AF9886" s="14">
        <f t="shared" si="3653"/>
        <v>260</v>
      </c>
      <c r="AG9886" s="14">
        <f t="shared" si="3654"/>
        <v>22.169230769230769</v>
      </c>
      <c r="AH9886" s="14">
        <f t="shared" si="3655"/>
        <v>16.069230769230771</v>
      </c>
      <c r="AI9886" s="14">
        <f t="shared" si="3656"/>
        <v>4178</v>
      </c>
      <c r="AJ9886" s="1462"/>
    </row>
    <row r="9887" spans="1:36" ht="15.75">
      <c r="A9887" s="1431">
        <v>9</v>
      </c>
      <c r="B9887" s="625" t="s">
        <v>3849</v>
      </c>
      <c r="C9887" s="609" t="s">
        <v>66</v>
      </c>
      <c r="D9887" s="612">
        <v>44.480710000000002</v>
      </c>
      <c r="E9887" s="1462">
        <v>9</v>
      </c>
      <c r="F9887" s="549">
        <f>D9887*E9887</f>
        <v>400.32639</v>
      </c>
      <c r="G9887" s="1462">
        <v>8</v>
      </c>
      <c r="H9887" s="1462"/>
      <c r="I9887" s="607">
        <v>44740</v>
      </c>
      <c r="J9887" s="608">
        <v>44980</v>
      </c>
      <c r="K9887" s="1462"/>
      <c r="L9887" s="1462">
        <v>455</v>
      </c>
      <c r="M9887" s="607">
        <v>44729</v>
      </c>
      <c r="N9887" s="1462">
        <v>1</v>
      </c>
      <c r="O9887" s="1462">
        <v>8</v>
      </c>
      <c r="P9887" s="1462">
        <v>0</v>
      </c>
      <c r="Q9887" s="1462"/>
      <c r="R9887" s="1462"/>
      <c r="S9887" s="1462"/>
      <c r="T9887" s="1462"/>
      <c r="U9887" s="1462"/>
      <c r="V9887" s="1462"/>
      <c r="W9887" s="1462"/>
      <c r="X9887" s="1462"/>
      <c r="Y9887" s="1462"/>
      <c r="Z9887" s="1462"/>
      <c r="AA9887" s="1462"/>
      <c r="AB9887" s="1462"/>
      <c r="AC9887" s="1507">
        <f t="shared" si="3650"/>
        <v>8</v>
      </c>
      <c r="AD9887" s="1508">
        <f t="shared" si="3651"/>
        <v>355.84568000000002</v>
      </c>
      <c r="AE9887" s="14">
        <f t="shared" si="3652"/>
        <v>-1.2333333333333334</v>
      </c>
      <c r="AF9887" s="14">
        <f t="shared" si="3653"/>
        <v>3</v>
      </c>
      <c r="AG9887" s="14">
        <f t="shared" si="3654"/>
        <v>2.6666666666666665</v>
      </c>
      <c r="AH9887" s="14">
        <f t="shared" si="3655"/>
        <v>3.9</v>
      </c>
      <c r="AI9887" s="14">
        <f t="shared" si="3656"/>
        <v>11.7</v>
      </c>
      <c r="AJ9887" s="1462"/>
    </row>
    <row r="9888" spans="1:36" ht="15.75">
      <c r="A9888" s="1431">
        <v>10</v>
      </c>
      <c r="B9888" s="625" t="s">
        <v>9116</v>
      </c>
      <c r="C9888" s="609" t="s">
        <v>66</v>
      </c>
      <c r="D9888" s="612">
        <v>41.42</v>
      </c>
      <c r="E9888" s="1462">
        <v>9</v>
      </c>
      <c r="F9888" s="549"/>
      <c r="G9888" s="1462">
        <v>1</v>
      </c>
      <c r="H9888" s="1462"/>
      <c r="I9888" s="607">
        <v>44740</v>
      </c>
      <c r="J9888" s="608">
        <v>45412</v>
      </c>
      <c r="K9888" s="1462"/>
      <c r="L9888" s="1462">
        <v>455</v>
      </c>
      <c r="M9888" s="607">
        <v>44729</v>
      </c>
      <c r="N9888" s="1462">
        <v>1</v>
      </c>
      <c r="O9888" s="1462">
        <v>1</v>
      </c>
      <c r="P9888" s="1462">
        <v>0</v>
      </c>
      <c r="Q9888" s="1462"/>
      <c r="R9888" s="1462"/>
      <c r="S9888" s="1462"/>
      <c r="T9888" s="1462"/>
      <c r="U9888" s="1462"/>
      <c r="V9888" s="1462"/>
      <c r="W9888" s="1462"/>
      <c r="X9888" s="1462"/>
      <c r="Y9888" s="1462"/>
      <c r="Z9888" s="1462"/>
      <c r="AA9888" s="1462"/>
      <c r="AB9888" s="1462"/>
      <c r="AC9888" s="1507">
        <f t="shared" si="3650"/>
        <v>8</v>
      </c>
      <c r="AD9888" s="1508">
        <f t="shared" si="3651"/>
        <v>331.36</v>
      </c>
      <c r="AE9888" s="14">
        <f t="shared" si="3652"/>
        <v>13.166666666666666</v>
      </c>
      <c r="AF9888" s="14">
        <f t="shared" si="3653"/>
        <v>0.66666666666666663</v>
      </c>
      <c r="AG9888" s="14">
        <f t="shared" si="3654"/>
        <v>12</v>
      </c>
      <c r="AH9888" s="14">
        <f t="shared" si="3655"/>
        <v>-1.1666666666666661</v>
      </c>
      <c r="AI9888" s="14">
        <f t="shared" si="3656"/>
        <v>-0.77777777777777679</v>
      </c>
      <c r="AJ9888" s="1462"/>
    </row>
    <row r="9889" spans="1:36" ht="15.75">
      <c r="A9889" s="4490" t="s">
        <v>20</v>
      </c>
      <c r="B9889" s="4490"/>
      <c r="C9889" s="4490"/>
      <c r="D9889" s="4490"/>
      <c r="E9889" s="4490"/>
      <c r="F9889" s="4490"/>
      <c r="G9889" s="4490"/>
      <c r="H9889" s="4490"/>
      <c r="I9889" s="4490"/>
      <c r="J9889" s="4490"/>
      <c r="K9889" s="4490"/>
      <c r="L9889" s="4490"/>
      <c r="M9889" s="4490"/>
      <c r="N9889" s="4490"/>
      <c r="O9889" s="4490"/>
      <c r="P9889" s="4490"/>
      <c r="Q9889" s="4490"/>
      <c r="R9889" s="4490"/>
      <c r="S9889" s="4490"/>
      <c r="T9889" s="4490"/>
      <c r="U9889" s="4490"/>
      <c r="V9889" s="4490"/>
      <c r="W9889" s="4490"/>
      <c r="X9889" s="4490"/>
      <c r="Y9889" s="4490"/>
      <c r="Z9889" s="4490"/>
      <c r="AA9889" s="4490"/>
      <c r="AB9889" s="4490"/>
      <c r="AC9889" s="4490"/>
      <c r="AD9889" s="4490"/>
      <c r="AE9889" s="4490"/>
      <c r="AF9889" s="4490"/>
      <c r="AG9889" s="4490"/>
      <c r="AH9889" s="4490"/>
      <c r="AI9889" s="4490"/>
      <c r="AJ9889" s="4490"/>
    </row>
    <row r="9890" spans="1:36" ht="15.75">
      <c r="A9890" s="4491" t="s">
        <v>984</v>
      </c>
      <c r="B9890" s="4491"/>
      <c r="C9890" s="4491"/>
      <c r="D9890" s="4491"/>
      <c r="E9890" s="4491"/>
      <c r="F9890" s="4491"/>
      <c r="G9890" s="4491"/>
      <c r="H9890" s="4491"/>
      <c r="I9890" s="4491"/>
      <c r="J9890" s="4491"/>
      <c r="K9890" s="4491"/>
      <c r="L9890" s="4491"/>
      <c r="M9890" s="4491"/>
      <c r="N9890" s="4491"/>
      <c r="O9890" s="4491"/>
      <c r="P9890" s="4491"/>
      <c r="Q9890" s="4491"/>
      <c r="R9890" s="4491"/>
      <c r="S9890" s="4491"/>
      <c r="T9890" s="4491"/>
      <c r="U9890" s="4491"/>
      <c r="V9890" s="4491"/>
      <c r="W9890" s="4491"/>
      <c r="X9890" s="4491"/>
      <c r="Y9890" s="4491"/>
      <c r="Z9890" s="4491"/>
      <c r="AA9890" s="4491"/>
      <c r="AB9890" s="4491"/>
      <c r="AC9890" s="4491"/>
      <c r="AD9890" s="4491"/>
      <c r="AE9890" s="4491"/>
      <c r="AF9890" s="4491"/>
      <c r="AG9890" s="4491"/>
      <c r="AH9890" s="4491"/>
      <c r="AI9890" s="4491"/>
      <c r="AJ9890" s="4491"/>
    </row>
    <row r="9891" spans="1:36" ht="15.75">
      <c r="A9891" s="1431">
        <v>1</v>
      </c>
      <c r="B9891" s="625" t="s">
        <v>3850</v>
      </c>
      <c r="C9891" s="609" t="s">
        <v>714</v>
      </c>
      <c r="D9891" s="549">
        <v>8.65</v>
      </c>
      <c r="E9891" s="1462">
        <v>80</v>
      </c>
      <c r="F9891" s="549"/>
      <c r="G9891" s="1462"/>
      <c r="H9891" s="1462"/>
      <c r="I9891" s="607">
        <v>44736</v>
      </c>
      <c r="J9891" s="608">
        <v>45230</v>
      </c>
      <c r="K9891" s="549"/>
      <c r="L9891" s="1462">
        <v>471</v>
      </c>
      <c r="M9891" s="607">
        <v>44734</v>
      </c>
      <c r="N9891" s="1462">
        <v>0</v>
      </c>
      <c r="O9891" s="1462">
        <v>40</v>
      </c>
      <c r="P9891" s="1462">
        <v>0</v>
      </c>
      <c r="Q9891" s="1462"/>
      <c r="R9891" s="1462"/>
      <c r="S9891" s="1462"/>
      <c r="T9891" s="1462"/>
      <c r="U9891" s="1462"/>
      <c r="V9891" s="1462"/>
      <c r="W9891" s="1462"/>
      <c r="X9891" s="1462"/>
      <c r="Y9891" s="1462"/>
      <c r="Z9891" s="1462"/>
      <c r="AA9891" s="1462"/>
      <c r="AB9891" s="1462"/>
      <c r="AC9891" s="1507">
        <f t="shared" ref="AC9891:AC9904" si="3657">E9891+G9891-N9891-O9891-AA9891-P9891-Q9891-R9891-S9891-T9891-U9891-V9891-W9891-X9891-Y9891</f>
        <v>40</v>
      </c>
      <c r="AD9891" s="1508">
        <f t="shared" ref="AD9891:AD9904" si="3658">D9891*AC9891</f>
        <v>346</v>
      </c>
      <c r="AE9891" s="14">
        <f t="shared" ref="AE9891:AE9904" si="3659">(J9891-"01.04.2023")/30</f>
        <v>7.1</v>
      </c>
      <c r="AF9891" s="14">
        <f t="shared" ref="AF9891:AF9904" si="3660">(N9891+O9891+P9891+Q9891+R9891+S9891+T9891+U9891+V9891+W9891+X9891+Y9891)/3</f>
        <v>13.333333333333334</v>
      </c>
      <c r="AG9891" s="14">
        <f t="shared" ref="AG9891:AG9904" si="3661">AC9891/AF9891</f>
        <v>3</v>
      </c>
      <c r="AH9891" s="14">
        <f t="shared" ref="AH9891:AH9904" si="3662">AG9891-AE9891</f>
        <v>-4.0999999999999996</v>
      </c>
      <c r="AI9891" s="14">
        <f t="shared" ref="AI9891:AI9904" si="3663">AC9891-(AE9891*AF9891)</f>
        <v>-54.666666666666671</v>
      </c>
      <c r="AJ9891" s="552"/>
    </row>
    <row r="9892" spans="1:36" ht="15.75">
      <c r="A9892" s="1431">
        <v>2</v>
      </c>
      <c r="B9892" s="625" t="s">
        <v>3850</v>
      </c>
      <c r="C9892" s="609" t="s">
        <v>714</v>
      </c>
      <c r="D9892" s="549">
        <v>8.65</v>
      </c>
      <c r="E9892" s="1462">
        <v>0</v>
      </c>
      <c r="F9892" s="549">
        <v>0</v>
      </c>
      <c r="G9892" s="1462">
        <v>40</v>
      </c>
      <c r="H9892" s="1462">
        <v>346</v>
      </c>
      <c r="I9892" s="607">
        <v>44991</v>
      </c>
      <c r="J9892" s="608">
        <v>45230</v>
      </c>
      <c r="K9892" s="549"/>
      <c r="L9892" s="1462">
        <v>188</v>
      </c>
      <c r="M9892" s="607">
        <v>44981</v>
      </c>
      <c r="N9892" s="1462"/>
      <c r="O9892" s="1462"/>
      <c r="P9892" s="1462">
        <v>0</v>
      </c>
      <c r="Q9892" s="1462"/>
      <c r="R9892" s="1462"/>
      <c r="S9892" s="1462"/>
      <c r="T9892" s="1462"/>
      <c r="U9892" s="1462"/>
      <c r="V9892" s="1462"/>
      <c r="W9892" s="1462"/>
      <c r="X9892" s="1462"/>
      <c r="Y9892" s="1462"/>
      <c r="Z9892" s="1462"/>
      <c r="AA9892" s="1462"/>
      <c r="AB9892" s="1462"/>
      <c r="AC9892" s="1507">
        <f t="shared" si="3657"/>
        <v>40</v>
      </c>
      <c r="AD9892" s="1508">
        <f t="shared" si="3658"/>
        <v>346</v>
      </c>
      <c r="AE9892" s="14">
        <f t="shared" si="3659"/>
        <v>7.1</v>
      </c>
      <c r="AF9892" s="14">
        <f t="shared" si="3660"/>
        <v>0</v>
      </c>
      <c r="AG9892" s="14" t="e">
        <f t="shared" si="3661"/>
        <v>#DIV/0!</v>
      </c>
      <c r="AH9892" s="14" t="e">
        <f t="shared" si="3662"/>
        <v>#DIV/0!</v>
      </c>
      <c r="AI9892" s="14">
        <f t="shared" si="3663"/>
        <v>40</v>
      </c>
      <c r="AJ9892" s="552"/>
    </row>
    <row r="9893" spans="1:36" ht="30">
      <c r="A9893" s="1431">
        <v>3</v>
      </c>
      <c r="B9893" s="627" t="s">
        <v>719</v>
      </c>
      <c r="C9893" s="613" t="s">
        <v>714</v>
      </c>
      <c r="D9893" s="614">
        <v>5.274</v>
      </c>
      <c r="E9893" s="548">
        <v>380</v>
      </c>
      <c r="F9893" s="560">
        <v>0</v>
      </c>
      <c r="G9893" s="548">
        <v>600</v>
      </c>
      <c r="H9893" s="548">
        <f>G9893*D9893</f>
        <v>3164.4</v>
      </c>
      <c r="I9893" s="582">
        <v>44938</v>
      </c>
      <c r="J9893" s="615">
        <v>45046</v>
      </c>
      <c r="K9893" s="1462"/>
      <c r="L9893" s="1462">
        <v>1592</v>
      </c>
      <c r="M9893" s="607">
        <v>44544</v>
      </c>
      <c r="N9893" s="1462">
        <v>240</v>
      </c>
      <c r="O9893" s="1462">
        <v>200</v>
      </c>
      <c r="P9893" s="1462">
        <v>40</v>
      </c>
      <c r="Q9893" s="1462"/>
      <c r="R9893" s="1462"/>
      <c r="S9893" s="1462"/>
      <c r="T9893" s="1462"/>
      <c r="U9893" s="1462"/>
      <c r="V9893" s="1462"/>
      <c r="W9893" s="1462"/>
      <c r="X9893" s="1462"/>
      <c r="Y9893" s="1462"/>
      <c r="Z9893" s="1462"/>
      <c r="AA9893" s="1462"/>
      <c r="AB9893" s="1462"/>
      <c r="AC9893" s="1507">
        <f t="shared" si="3657"/>
        <v>500</v>
      </c>
      <c r="AD9893" s="1508">
        <f t="shared" si="3658"/>
        <v>2637</v>
      </c>
      <c r="AE9893" s="14">
        <f t="shared" si="3659"/>
        <v>0.96666666666666667</v>
      </c>
      <c r="AF9893" s="14">
        <f t="shared" si="3660"/>
        <v>160</v>
      </c>
      <c r="AG9893" s="14">
        <f t="shared" si="3661"/>
        <v>3.125</v>
      </c>
      <c r="AH9893" s="14">
        <f t="shared" si="3662"/>
        <v>2.1583333333333332</v>
      </c>
      <c r="AI9893" s="14">
        <f t="shared" si="3663"/>
        <v>345.33333333333337</v>
      </c>
      <c r="AJ9893" s="616"/>
    </row>
    <row r="9894" spans="1:36" ht="30">
      <c r="A9894" s="1431">
        <v>4</v>
      </c>
      <c r="B9894" s="627" t="s">
        <v>10072</v>
      </c>
      <c r="C9894" s="613" t="s">
        <v>714</v>
      </c>
      <c r="D9894" s="614">
        <v>5.27</v>
      </c>
      <c r="E9894" s="548">
        <v>0</v>
      </c>
      <c r="F9894" s="560">
        <v>0</v>
      </c>
      <c r="G9894" s="548">
        <v>60</v>
      </c>
      <c r="H9894" s="548">
        <v>316.44</v>
      </c>
      <c r="I9894" s="582">
        <v>44991</v>
      </c>
      <c r="J9894" s="615">
        <v>45107</v>
      </c>
      <c r="K9894" s="1462"/>
      <c r="L9894" s="1462">
        <v>189</v>
      </c>
      <c r="M9894" s="607">
        <v>44981</v>
      </c>
      <c r="N9894" s="1462"/>
      <c r="O9894" s="1462"/>
      <c r="P9894" s="1462">
        <v>0</v>
      </c>
      <c r="Q9894" s="1462"/>
      <c r="R9894" s="1462"/>
      <c r="S9894" s="1462"/>
      <c r="T9894" s="1462"/>
      <c r="U9894" s="1462"/>
      <c r="V9894" s="1462"/>
      <c r="W9894" s="1462"/>
      <c r="X9894" s="1462"/>
      <c r="Y9894" s="1462"/>
      <c r="Z9894" s="1462"/>
      <c r="AA9894" s="1462"/>
      <c r="AB9894" s="1462"/>
      <c r="AC9894" s="1507">
        <f t="shared" si="3657"/>
        <v>60</v>
      </c>
      <c r="AD9894" s="1508">
        <f t="shared" si="3658"/>
        <v>316.2</v>
      </c>
      <c r="AE9894" s="14">
        <f t="shared" si="3659"/>
        <v>3</v>
      </c>
      <c r="AF9894" s="14">
        <f t="shared" si="3660"/>
        <v>0</v>
      </c>
      <c r="AG9894" s="14" t="e">
        <f t="shared" si="3661"/>
        <v>#DIV/0!</v>
      </c>
      <c r="AH9894" s="14" t="e">
        <f t="shared" si="3662"/>
        <v>#DIV/0!</v>
      </c>
      <c r="AI9894" s="14">
        <f t="shared" si="3663"/>
        <v>60</v>
      </c>
      <c r="AJ9894" s="616"/>
    </row>
    <row r="9895" spans="1:36" ht="30">
      <c r="A9895" s="1431">
        <v>5</v>
      </c>
      <c r="B9895" s="625" t="s">
        <v>4462</v>
      </c>
      <c r="C9895" s="609" t="s">
        <v>714</v>
      </c>
      <c r="D9895" s="614">
        <v>69.12</v>
      </c>
      <c r="E9895" s="1462">
        <v>10</v>
      </c>
      <c r="F9895" s="549">
        <f>D9895*E9895</f>
        <v>691.2</v>
      </c>
      <c r="G9895" s="1462">
        <v>180</v>
      </c>
      <c r="H9895" s="1462">
        <f>D9895*G9895</f>
        <v>12441.6</v>
      </c>
      <c r="I9895" s="607">
        <v>44938</v>
      </c>
      <c r="J9895" s="608">
        <v>45107</v>
      </c>
      <c r="K9895" s="1462"/>
      <c r="L9895" s="1462">
        <v>650</v>
      </c>
      <c r="M9895" s="607">
        <v>44782</v>
      </c>
      <c r="N9895" s="1462">
        <v>28</v>
      </c>
      <c r="O9895" s="1462">
        <v>13</v>
      </c>
      <c r="P9895" s="1462">
        <v>54</v>
      </c>
      <c r="Q9895" s="1462"/>
      <c r="R9895" s="1462"/>
      <c r="S9895" s="1462"/>
      <c r="T9895" s="617"/>
      <c r="U9895" s="617"/>
      <c r="V9895" s="550"/>
      <c r="W9895" s="550"/>
      <c r="X9895" s="550"/>
      <c r="Y9895" s="550"/>
      <c r="Z9895" s="550"/>
      <c r="AA9895" s="1462"/>
      <c r="AB9895" s="1462"/>
      <c r="AC9895" s="1507">
        <f t="shared" si="3657"/>
        <v>95</v>
      </c>
      <c r="AD9895" s="1508">
        <f t="shared" si="3658"/>
        <v>6566.4000000000005</v>
      </c>
      <c r="AE9895" s="14">
        <f t="shared" si="3659"/>
        <v>3</v>
      </c>
      <c r="AF9895" s="14">
        <f t="shared" si="3660"/>
        <v>31.666666666666668</v>
      </c>
      <c r="AG9895" s="14">
        <f t="shared" si="3661"/>
        <v>3</v>
      </c>
      <c r="AH9895" s="14">
        <f t="shared" si="3662"/>
        <v>0</v>
      </c>
      <c r="AI9895" s="14">
        <f t="shared" si="3663"/>
        <v>0</v>
      </c>
      <c r="AJ9895" s="552"/>
    </row>
    <row r="9896" spans="1:36" ht="30">
      <c r="A9896" s="1431">
        <v>6</v>
      </c>
      <c r="B9896" s="625" t="s">
        <v>720</v>
      </c>
      <c r="C9896" s="609" t="s">
        <v>714</v>
      </c>
      <c r="D9896" s="614">
        <v>58.85</v>
      </c>
      <c r="E9896" s="1462">
        <v>70</v>
      </c>
      <c r="F9896" s="549">
        <f>D9896*E9896</f>
        <v>4119.5</v>
      </c>
      <c r="G9896" s="1462"/>
      <c r="H9896" s="1462"/>
      <c r="I9896" s="1462"/>
      <c r="J9896" s="608">
        <v>45230</v>
      </c>
      <c r="K9896" s="1462"/>
      <c r="L9896" s="1462"/>
      <c r="M9896" s="1462"/>
      <c r="N9896" s="1462">
        <v>0</v>
      </c>
      <c r="O9896" s="1462">
        <v>3</v>
      </c>
      <c r="P9896" s="1462">
        <v>6</v>
      </c>
      <c r="Q9896" s="1462"/>
      <c r="R9896" s="617"/>
      <c r="S9896" s="617"/>
      <c r="T9896" s="617"/>
      <c r="U9896" s="617"/>
      <c r="V9896" s="550"/>
      <c r="W9896" s="550"/>
      <c r="X9896" s="550"/>
      <c r="Y9896" s="550"/>
      <c r="Z9896" s="550"/>
      <c r="AA9896" s="550"/>
      <c r="AB9896" s="550"/>
      <c r="AC9896" s="1507">
        <f t="shared" si="3657"/>
        <v>61</v>
      </c>
      <c r="AD9896" s="1508">
        <f t="shared" si="3658"/>
        <v>3589.85</v>
      </c>
      <c r="AE9896" s="14">
        <f t="shared" si="3659"/>
        <v>7.1</v>
      </c>
      <c r="AF9896" s="14">
        <f t="shared" si="3660"/>
        <v>3</v>
      </c>
      <c r="AG9896" s="14">
        <f t="shared" si="3661"/>
        <v>20.333333333333332</v>
      </c>
      <c r="AH9896" s="14">
        <f t="shared" si="3662"/>
        <v>13.233333333333333</v>
      </c>
      <c r="AI9896" s="14">
        <f t="shared" si="3663"/>
        <v>39.700000000000003</v>
      </c>
      <c r="AJ9896" s="552"/>
    </row>
    <row r="9897" spans="1:36" ht="15.75">
      <c r="A9897" s="1431">
        <v>7</v>
      </c>
      <c r="B9897" s="627" t="s">
        <v>986</v>
      </c>
      <c r="C9897" s="609" t="s">
        <v>714</v>
      </c>
      <c r="D9897" s="560">
        <v>227.48</v>
      </c>
      <c r="E9897" s="548">
        <v>1482</v>
      </c>
      <c r="F9897" s="548"/>
      <c r="G9897" s="548"/>
      <c r="H9897" s="548">
        <f>G9897*D9897</f>
        <v>0</v>
      </c>
      <c r="I9897" s="582"/>
      <c r="J9897" s="615">
        <v>45181</v>
      </c>
      <c r="K9897" s="548"/>
      <c r="L9897" s="548"/>
      <c r="M9897" s="548"/>
      <c r="N9897" s="548">
        <v>10</v>
      </c>
      <c r="O9897" s="548">
        <v>5</v>
      </c>
      <c r="P9897" s="548">
        <v>5</v>
      </c>
      <c r="Q9897" s="548"/>
      <c r="R9897" s="548"/>
      <c r="S9897" s="548"/>
      <c r="T9897" s="548"/>
      <c r="U9897" s="548"/>
      <c r="V9897" s="548"/>
      <c r="W9897" s="548"/>
      <c r="X9897" s="548"/>
      <c r="Y9897" s="548"/>
      <c r="Z9897" s="548"/>
      <c r="AA9897" s="548"/>
      <c r="AB9897" s="548"/>
      <c r="AC9897" s="1507">
        <f t="shared" si="3657"/>
        <v>1462</v>
      </c>
      <c r="AD9897" s="1508">
        <f t="shared" si="3658"/>
        <v>332575.76</v>
      </c>
      <c r="AE9897" s="14">
        <f t="shared" si="3659"/>
        <v>5.4666666666666668</v>
      </c>
      <c r="AF9897" s="14">
        <f t="shared" si="3660"/>
        <v>6.666666666666667</v>
      </c>
      <c r="AG9897" s="14">
        <f t="shared" si="3661"/>
        <v>219.29999999999998</v>
      </c>
      <c r="AH9897" s="14">
        <f t="shared" si="3662"/>
        <v>213.83333333333331</v>
      </c>
      <c r="AI9897" s="14">
        <f t="shared" si="3663"/>
        <v>1425.5555555555557</v>
      </c>
      <c r="AJ9897" s="552"/>
    </row>
    <row r="9898" spans="1:36" ht="15.75">
      <c r="A9898" s="1431">
        <v>8</v>
      </c>
      <c r="B9898" s="627" t="s">
        <v>987</v>
      </c>
      <c r="C9898" s="609" t="s">
        <v>714</v>
      </c>
      <c r="D9898" s="614">
        <v>6.06</v>
      </c>
      <c r="E9898" s="548">
        <v>80</v>
      </c>
      <c r="F9898" s="548">
        <f>D9898*E9898</f>
        <v>484.79999999999995</v>
      </c>
      <c r="G9898" s="548"/>
      <c r="H9898" s="548"/>
      <c r="I9898" s="582"/>
      <c r="J9898" s="615">
        <v>45412</v>
      </c>
      <c r="K9898" s="548"/>
      <c r="L9898" s="548">
        <v>1143</v>
      </c>
      <c r="M9898" s="582">
        <v>44916</v>
      </c>
      <c r="N9898" s="548">
        <v>27</v>
      </c>
      <c r="O9898" s="548">
        <v>23</v>
      </c>
      <c r="P9898" s="548">
        <v>20</v>
      </c>
      <c r="Q9898" s="548"/>
      <c r="R9898" s="548"/>
      <c r="S9898" s="548"/>
      <c r="T9898" s="548"/>
      <c r="U9898" s="548"/>
      <c r="V9898" s="548"/>
      <c r="W9898" s="548"/>
      <c r="X9898" s="548"/>
      <c r="Y9898" s="548"/>
      <c r="Z9898" s="548"/>
      <c r="AA9898" s="548"/>
      <c r="AB9898" s="548"/>
      <c r="AC9898" s="1507">
        <f t="shared" si="3657"/>
        <v>10</v>
      </c>
      <c r="AD9898" s="1508">
        <f t="shared" si="3658"/>
        <v>60.599999999999994</v>
      </c>
      <c r="AE9898" s="14">
        <f t="shared" si="3659"/>
        <v>13.166666666666666</v>
      </c>
      <c r="AF9898" s="14">
        <f t="shared" si="3660"/>
        <v>23.333333333333332</v>
      </c>
      <c r="AG9898" s="14">
        <f t="shared" si="3661"/>
        <v>0.4285714285714286</v>
      </c>
      <c r="AH9898" s="14">
        <f t="shared" si="3662"/>
        <v>-12.738095238095237</v>
      </c>
      <c r="AI9898" s="14">
        <f t="shared" si="3663"/>
        <v>-297.22222222222217</v>
      </c>
      <c r="AJ9898" s="552"/>
    </row>
    <row r="9899" spans="1:36" ht="15.75">
      <c r="A9899" s="1431">
        <v>9</v>
      </c>
      <c r="B9899" s="625" t="s">
        <v>721</v>
      </c>
      <c r="C9899" s="609" t="s">
        <v>714</v>
      </c>
      <c r="D9899" s="614">
        <v>107.3</v>
      </c>
      <c r="E9899" s="548">
        <v>40</v>
      </c>
      <c r="F9899" s="548"/>
      <c r="G9899" s="548">
        <v>0</v>
      </c>
      <c r="H9899" s="548">
        <f>G9899*D9899</f>
        <v>0</v>
      </c>
      <c r="I9899" s="582"/>
      <c r="J9899" s="618">
        <v>45199</v>
      </c>
      <c r="K9899" s="548"/>
      <c r="L9899" s="619">
        <v>168</v>
      </c>
      <c r="M9899" s="620">
        <v>44587</v>
      </c>
      <c r="N9899" s="548">
        <v>0</v>
      </c>
      <c r="O9899" s="548">
        <v>0</v>
      </c>
      <c r="P9899" s="548">
        <v>0</v>
      </c>
      <c r="Q9899" s="548"/>
      <c r="R9899" s="548"/>
      <c r="S9899" s="548"/>
      <c r="T9899" s="548"/>
      <c r="U9899" s="548"/>
      <c r="V9899" s="548"/>
      <c r="W9899" s="548"/>
      <c r="X9899" s="548"/>
      <c r="Y9899" s="548"/>
      <c r="Z9899" s="548"/>
      <c r="AA9899" s="548"/>
      <c r="AB9899" s="548"/>
      <c r="AC9899" s="1507">
        <f t="shared" si="3657"/>
        <v>40</v>
      </c>
      <c r="AD9899" s="1508">
        <f t="shared" si="3658"/>
        <v>4292</v>
      </c>
      <c r="AE9899" s="14">
        <f t="shared" si="3659"/>
        <v>6.0666666666666664</v>
      </c>
      <c r="AF9899" s="14">
        <f t="shared" si="3660"/>
        <v>0</v>
      </c>
      <c r="AG9899" s="14" t="e">
        <f t="shared" si="3661"/>
        <v>#DIV/0!</v>
      </c>
      <c r="AH9899" s="14" t="e">
        <f t="shared" si="3662"/>
        <v>#DIV/0!</v>
      </c>
      <c r="AI9899" s="14">
        <f t="shared" si="3663"/>
        <v>40</v>
      </c>
      <c r="AJ9899" s="552"/>
    </row>
    <row r="9900" spans="1:36" ht="15.75">
      <c r="A9900" s="1431">
        <v>10</v>
      </c>
      <c r="B9900" s="625" t="s">
        <v>721</v>
      </c>
      <c r="C9900" s="609" t="s">
        <v>714</v>
      </c>
      <c r="D9900" s="614">
        <v>129.78</v>
      </c>
      <c r="E9900" s="548">
        <v>260</v>
      </c>
      <c r="F9900" s="548"/>
      <c r="G9900" s="548">
        <v>100</v>
      </c>
      <c r="H9900" s="548">
        <f>G9900*D9900</f>
        <v>12978</v>
      </c>
      <c r="I9900" s="582">
        <v>44938</v>
      </c>
      <c r="J9900" s="615">
        <v>45169</v>
      </c>
      <c r="K9900" s="548"/>
      <c r="L9900" s="548">
        <v>189</v>
      </c>
      <c r="M9900" s="582">
        <v>44649</v>
      </c>
      <c r="N9900" s="548">
        <v>90</v>
      </c>
      <c r="O9900" s="548">
        <v>60</v>
      </c>
      <c r="P9900" s="548">
        <v>35</v>
      </c>
      <c r="Q9900" s="548"/>
      <c r="R9900" s="548"/>
      <c r="S9900" s="548"/>
      <c r="T9900" s="548"/>
      <c r="U9900" s="548"/>
      <c r="V9900" s="548"/>
      <c r="W9900" s="548"/>
      <c r="X9900" s="548"/>
      <c r="Y9900" s="548"/>
      <c r="Z9900" s="548"/>
      <c r="AA9900" s="548"/>
      <c r="AB9900" s="548"/>
      <c r="AC9900" s="1507">
        <f t="shared" si="3657"/>
        <v>175</v>
      </c>
      <c r="AD9900" s="1508">
        <f t="shared" si="3658"/>
        <v>22711.5</v>
      </c>
      <c r="AE9900" s="14">
        <f t="shared" si="3659"/>
        <v>5.0666666666666664</v>
      </c>
      <c r="AF9900" s="14">
        <f t="shared" si="3660"/>
        <v>61.666666666666664</v>
      </c>
      <c r="AG9900" s="14">
        <f t="shared" si="3661"/>
        <v>2.8378378378378382</v>
      </c>
      <c r="AH9900" s="14">
        <f t="shared" si="3662"/>
        <v>-2.2288288288288283</v>
      </c>
      <c r="AI9900" s="14">
        <f t="shared" si="3663"/>
        <v>-137.4444444444444</v>
      </c>
      <c r="AJ9900" s="552"/>
    </row>
    <row r="9901" spans="1:36" ht="15.75">
      <c r="A9901" s="1431">
        <v>11</v>
      </c>
      <c r="B9901" s="625" t="s">
        <v>988</v>
      </c>
      <c r="C9901" s="609" t="s">
        <v>181</v>
      </c>
      <c r="D9901" s="621">
        <v>12.30677</v>
      </c>
      <c r="E9901" s="1462">
        <v>15</v>
      </c>
      <c r="F9901" s="1462"/>
      <c r="G9901" s="1462"/>
      <c r="H9901" s="549">
        <f>G9901*D9901</f>
        <v>0</v>
      </c>
      <c r="I9901" s="607"/>
      <c r="J9901" s="608">
        <v>53206</v>
      </c>
      <c r="K9901" s="1462"/>
      <c r="L9901" s="1462"/>
      <c r="M9901" s="1462"/>
      <c r="N9901" s="1462">
        <v>1</v>
      </c>
      <c r="O9901" s="1462">
        <v>1</v>
      </c>
      <c r="P9901" s="1462">
        <v>1</v>
      </c>
      <c r="Q9901" s="1462"/>
      <c r="R9901" s="1462"/>
      <c r="S9901" s="1462"/>
      <c r="T9901" s="1462"/>
      <c r="U9901" s="1462"/>
      <c r="V9901" s="1462"/>
      <c r="W9901" s="1462"/>
      <c r="X9901" s="1462"/>
      <c r="Y9901" s="1462"/>
      <c r="Z9901" s="1462"/>
      <c r="AA9901" s="1462"/>
      <c r="AB9901" s="1462"/>
      <c r="AC9901" s="1507">
        <f t="shared" si="3657"/>
        <v>12</v>
      </c>
      <c r="AD9901" s="1508">
        <f t="shared" si="3658"/>
        <v>147.68124</v>
      </c>
      <c r="AE9901" s="14">
        <f t="shared" si="3659"/>
        <v>272.96666666666664</v>
      </c>
      <c r="AF9901" s="14">
        <f t="shared" si="3660"/>
        <v>1</v>
      </c>
      <c r="AG9901" s="14">
        <f t="shared" si="3661"/>
        <v>12</v>
      </c>
      <c r="AH9901" s="14">
        <f t="shared" si="3662"/>
        <v>-260.96666666666664</v>
      </c>
      <c r="AI9901" s="14">
        <f t="shared" si="3663"/>
        <v>-260.96666666666664</v>
      </c>
      <c r="AJ9901" s="552"/>
    </row>
    <row r="9902" spans="1:36" ht="15.75">
      <c r="A9902" s="1431">
        <v>14</v>
      </c>
      <c r="B9902" s="627" t="s">
        <v>723</v>
      </c>
      <c r="C9902" s="548" t="s">
        <v>714</v>
      </c>
      <c r="D9902" s="614">
        <v>63.45</v>
      </c>
      <c r="E9902" s="1462">
        <v>27</v>
      </c>
      <c r="F9902" s="1462"/>
      <c r="G9902" s="1462"/>
      <c r="H9902" s="1462"/>
      <c r="I9902" s="607"/>
      <c r="J9902" s="608">
        <v>45543</v>
      </c>
      <c r="K9902" s="1462"/>
      <c r="L9902" s="1462">
        <v>445</v>
      </c>
      <c r="M9902" s="607">
        <v>44726</v>
      </c>
      <c r="N9902" s="1462">
        <v>0</v>
      </c>
      <c r="O9902" s="1462">
        <v>0</v>
      </c>
      <c r="P9902" s="1462">
        <v>0</v>
      </c>
      <c r="Q9902" s="1462"/>
      <c r="R9902" s="1462"/>
      <c r="S9902" s="550"/>
      <c r="T9902" s="550"/>
      <c r="U9902" s="550"/>
      <c r="V9902" s="550"/>
      <c r="W9902" s="550"/>
      <c r="X9902" s="550"/>
      <c r="Y9902" s="550"/>
      <c r="Z9902" s="550"/>
      <c r="AA9902" s="550"/>
      <c r="AB9902" s="550"/>
      <c r="AC9902" s="1507">
        <f t="shared" si="3657"/>
        <v>27</v>
      </c>
      <c r="AD9902" s="1508">
        <f t="shared" si="3658"/>
        <v>1713.15</v>
      </c>
      <c r="AE9902" s="14">
        <f t="shared" si="3659"/>
        <v>17.533333333333335</v>
      </c>
      <c r="AF9902" s="14">
        <f t="shared" si="3660"/>
        <v>0</v>
      </c>
      <c r="AG9902" s="14" t="e">
        <f t="shared" si="3661"/>
        <v>#DIV/0!</v>
      </c>
      <c r="AH9902" s="14" t="e">
        <f t="shared" si="3662"/>
        <v>#DIV/0!</v>
      </c>
      <c r="AI9902" s="14">
        <f t="shared" si="3663"/>
        <v>27</v>
      </c>
      <c r="AJ9902" s="552"/>
    </row>
    <row r="9903" spans="1:36" ht="30" customHeight="1">
      <c r="A9903" s="1431">
        <v>15</v>
      </c>
      <c r="B9903" s="627" t="s">
        <v>3851</v>
      </c>
      <c r="C9903" s="613" t="s">
        <v>66</v>
      </c>
      <c r="D9903" s="549">
        <v>2.71</v>
      </c>
      <c r="E9903" s="1462">
        <v>3078</v>
      </c>
      <c r="F9903" s="1462">
        <f>E9903*D9903</f>
        <v>8341.3799999999992</v>
      </c>
      <c r="G9903" s="1462"/>
      <c r="H9903" s="1462"/>
      <c r="I9903" s="607"/>
      <c r="J9903" s="608">
        <v>46446</v>
      </c>
      <c r="K9903" s="1462"/>
      <c r="L9903" s="1462">
        <v>446</v>
      </c>
      <c r="M9903" s="607">
        <v>44726</v>
      </c>
      <c r="N9903" s="1462">
        <v>542</v>
      </c>
      <c r="O9903" s="1462">
        <v>392</v>
      </c>
      <c r="P9903" s="1462">
        <v>655</v>
      </c>
      <c r="Q9903" s="1462"/>
      <c r="R9903" s="1462"/>
      <c r="S9903" s="1462"/>
      <c r="T9903" s="1462"/>
      <c r="U9903" s="1462"/>
      <c r="V9903" s="1462"/>
      <c r="W9903" s="1462"/>
      <c r="X9903" s="1462"/>
      <c r="Y9903" s="1462"/>
      <c r="Z9903" s="1462"/>
      <c r="AA9903" s="1462"/>
      <c r="AB9903" s="1462"/>
      <c r="AC9903" s="1507">
        <f t="shared" si="3657"/>
        <v>1489</v>
      </c>
      <c r="AD9903" s="1508">
        <f t="shared" si="3658"/>
        <v>4035.19</v>
      </c>
      <c r="AE9903" s="14">
        <f t="shared" si="3659"/>
        <v>47.633333333333333</v>
      </c>
      <c r="AF9903" s="14">
        <f t="shared" si="3660"/>
        <v>529.66666666666663</v>
      </c>
      <c r="AG9903" s="14">
        <f t="shared" si="3661"/>
        <v>2.8112020138451856</v>
      </c>
      <c r="AH9903" s="14">
        <f t="shared" si="3662"/>
        <v>-44.82213131948815</v>
      </c>
      <c r="AI9903" s="14">
        <f t="shared" si="3663"/>
        <v>-23740.788888888888</v>
      </c>
      <c r="AJ9903" s="552"/>
    </row>
    <row r="9904" spans="1:36" ht="30" customHeight="1">
      <c r="A9904" s="1431">
        <v>16</v>
      </c>
      <c r="B9904" s="627" t="s">
        <v>989</v>
      </c>
      <c r="C9904" s="613" t="s">
        <v>66</v>
      </c>
      <c r="D9904" s="622">
        <v>1.2312099999999999</v>
      </c>
      <c r="E9904" s="1462">
        <v>1482</v>
      </c>
      <c r="F9904" s="549">
        <f>D9904*E9904</f>
        <v>1824.6532199999999</v>
      </c>
      <c r="G9904" s="1462"/>
      <c r="H9904" s="1462"/>
      <c r="I9904" s="607"/>
      <c r="J9904" s="608">
        <v>45838</v>
      </c>
      <c r="K9904" s="1462"/>
      <c r="L9904" s="1462"/>
      <c r="M9904" s="1462"/>
      <c r="N9904" s="1462">
        <v>10</v>
      </c>
      <c r="O9904" s="1462">
        <v>5</v>
      </c>
      <c r="P9904" s="1462">
        <v>5</v>
      </c>
      <c r="Q9904" s="1462"/>
      <c r="R9904" s="1462"/>
      <c r="S9904" s="1462"/>
      <c r="T9904" s="1462"/>
      <c r="U9904" s="1462"/>
      <c r="V9904" s="1462"/>
      <c r="W9904" s="1462"/>
      <c r="X9904" s="1462"/>
      <c r="Y9904" s="1462"/>
      <c r="Z9904" s="1462"/>
      <c r="AA9904" s="1462"/>
      <c r="AB9904" s="1462"/>
      <c r="AC9904" s="1507">
        <f t="shared" si="3657"/>
        <v>1462</v>
      </c>
      <c r="AD9904" s="1508">
        <f t="shared" si="3658"/>
        <v>1800.0290199999999</v>
      </c>
      <c r="AE9904" s="14">
        <f t="shared" si="3659"/>
        <v>27.366666666666667</v>
      </c>
      <c r="AF9904" s="14">
        <f t="shared" si="3660"/>
        <v>6.666666666666667</v>
      </c>
      <c r="AG9904" s="14">
        <f t="shared" si="3661"/>
        <v>219.29999999999998</v>
      </c>
      <c r="AH9904" s="14">
        <f t="shared" si="3662"/>
        <v>191.93333333333331</v>
      </c>
      <c r="AI9904" s="14">
        <f t="shared" si="3663"/>
        <v>1279.5555555555557</v>
      </c>
      <c r="AJ9904" s="552"/>
    </row>
    <row r="9905" spans="1:36" ht="15.75">
      <c r="A9905" s="1431">
        <v>1</v>
      </c>
      <c r="B9905" s="627" t="s">
        <v>3364</v>
      </c>
      <c r="C9905" s="613" t="s">
        <v>66</v>
      </c>
      <c r="D9905" s="623">
        <v>65.823499999999996</v>
      </c>
      <c r="E9905" s="1462">
        <v>448</v>
      </c>
      <c r="F9905" s="549"/>
      <c r="G9905" s="1462">
        <v>0</v>
      </c>
      <c r="H9905" s="1462">
        <f>G9905*D9905</f>
        <v>0</v>
      </c>
      <c r="I9905" s="607"/>
      <c r="J9905" s="608">
        <v>45277</v>
      </c>
      <c r="K9905" s="1462"/>
      <c r="L9905" s="1462">
        <v>381</v>
      </c>
      <c r="M9905" s="607">
        <v>44708</v>
      </c>
      <c r="N9905" s="1462">
        <v>55</v>
      </c>
      <c r="O9905" s="1462">
        <v>102</v>
      </c>
      <c r="P9905" s="1462">
        <v>49</v>
      </c>
      <c r="Q9905" s="1462"/>
      <c r="R9905" s="1462"/>
      <c r="S9905" s="1462"/>
      <c r="T9905" s="1462"/>
      <c r="U9905" s="1462"/>
      <c r="V9905" s="1462"/>
      <c r="W9905" s="1462"/>
      <c r="X9905" s="1462"/>
      <c r="Y9905" s="1462"/>
      <c r="Z9905" s="1462"/>
      <c r="AA9905" s="1462"/>
      <c r="AB9905" s="1462"/>
      <c r="AC9905" s="1507">
        <f>E9905+G9905-N9905-O9905-AA9905-P9905-Q9905-R9905-S9905-T9905-U9905-V9905-W9905-X9905-Y9905</f>
        <v>242</v>
      </c>
      <c r="AD9905" s="1508">
        <f>D9905*AC9905</f>
        <v>15929.286999999998</v>
      </c>
      <c r="AE9905" s="14">
        <f>(J9905-"01.04.2023")/30</f>
        <v>8.6666666666666661</v>
      </c>
      <c r="AF9905" s="14">
        <f>(N9905+O9905+P9905+Q9905+R9905+S9905+T9905+U9905+V9905+W9905+X9905+Y9905)/3</f>
        <v>68.666666666666671</v>
      </c>
      <c r="AG9905" s="14">
        <f>AC9905/AF9905</f>
        <v>3.5242718446601939</v>
      </c>
      <c r="AH9905" s="14">
        <f>AG9905-AE9905</f>
        <v>-5.1423948220064721</v>
      </c>
      <c r="AI9905" s="14">
        <f>AC9905-(AE9905*AF9905)</f>
        <v>-353.11111111111109</v>
      </c>
      <c r="AJ9905" s="1423"/>
    </row>
    <row r="9906" spans="1:36" ht="15.75">
      <c r="A9906" s="4490" t="s">
        <v>21</v>
      </c>
      <c r="B9906" s="4490"/>
      <c r="C9906" s="4490"/>
      <c r="D9906" s="4490"/>
      <c r="E9906" s="4490"/>
      <c r="F9906" s="4490"/>
      <c r="G9906" s="4490"/>
      <c r="H9906" s="4490"/>
      <c r="I9906" s="4490"/>
      <c r="J9906" s="4490"/>
      <c r="K9906" s="4490"/>
      <c r="L9906" s="4490"/>
      <c r="M9906" s="4490"/>
      <c r="N9906" s="4490"/>
      <c r="O9906" s="4490"/>
      <c r="P9906" s="4490"/>
      <c r="Q9906" s="4490"/>
      <c r="R9906" s="4490"/>
      <c r="S9906" s="4490"/>
      <c r="T9906" s="4490"/>
      <c r="U9906" s="4490"/>
      <c r="V9906" s="4490"/>
      <c r="W9906" s="4490"/>
      <c r="X9906" s="4490"/>
      <c r="Y9906" s="4490"/>
      <c r="Z9906" s="4490"/>
      <c r="AA9906" s="4490"/>
      <c r="AB9906" s="4490"/>
      <c r="AC9906" s="4490"/>
      <c r="AD9906" s="4490"/>
      <c r="AE9906" s="4490"/>
      <c r="AF9906" s="4490"/>
      <c r="AG9906" s="4490"/>
      <c r="AH9906" s="4490"/>
      <c r="AI9906" s="4490"/>
      <c r="AJ9906" s="4490"/>
    </row>
    <row r="9907" spans="1:36" ht="15.75">
      <c r="A9907" s="4555" t="s">
        <v>984</v>
      </c>
      <c r="B9907" s="4555"/>
      <c r="C9907" s="4555"/>
      <c r="D9907" s="4555"/>
      <c r="E9907" s="4555"/>
      <c r="F9907" s="4555"/>
      <c r="G9907" s="4555"/>
      <c r="H9907" s="4555"/>
      <c r="I9907" s="4555"/>
      <c r="J9907" s="4555"/>
      <c r="K9907" s="4555"/>
      <c r="L9907" s="4555"/>
      <c r="M9907" s="4555"/>
      <c r="N9907" s="4555"/>
      <c r="O9907" s="4555"/>
      <c r="P9907" s="4555"/>
      <c r="Q9907" s="4555"/>
      <c r="R9907" s="4555"/>
      <c r="S9907" s="4555"/>
      <c r="T9907" s="4555"/>
      <c r="U9907" s="4555"/>
      <c r="V9907" s="4555"/>
      <c r="W9907" s="4555"/>
      <c r="X9907" s="4555"/>
      <c r="Y9907" s="4555"/>
      <c r="Z9907" s="4555"/>
      <c r="AA9907" s="4555"/>
      <c r="AB9907" s="4555"/>
      <c r="AC9907" s="4555"/>
      <c r="AD9907" s="4555"/>
      <c r="AE9907" s="4555"/>
      <c r="AF9907" s="4555"/>
      <c r="AG9907" s="4555"/>
      <c r="AH9907" s="4555"/>
      <c r="AI9907" s="4555"/>
      <c r="AJ9907" s="4555"/>
    </row>
    <row r="9908" spans="1:36" ht="15.75">
      <c r="A9908" s="1431">
        <v>7</v>
      </c>
      <c r="B9908" s="625" t="s">
        <v>778</v>
      </c>
      <c r="C9908" s="624" t="s">
        <v>714</v>
      </c>
      <c r="D9908" s="571">
        <v>533.91999999999996</v>
      </c>
      <c r="E9908" s="550">
        <v>0</v>
      </c>
      <c r="F9908" s="550"/>
      <c r="G9908" s="550">
        <v>210</v>
      </c>
      <c r="H9908" s="549">
        <f t="shared" ref="H9908:H9909" si="3664">G9908*D9908</f>
        <v>112123.2</v>
      </c>
      <c r="I9908" s="607">
        <v>45007</v>
      </c>
      <c r="J9908" s="608">
        <v>45034</v>
      </c>
      <c r="K9908" s="550"/>
      <c r="L9908" s="1462"/>
      <c r="M9908" s="607"/>
      <c r="N9908" s="1462"/>
      <c r="O9908" s="1462"/>
      <c r="P9908" s="1462">
        <v>102</v>
      </c>
      <c r="Q9908" s="550"/>
      <c r="R9908" s="550"/>
      <c r="S9908" s="550"/>
      <c r="T9908" s="550"/>
      <c r="U9908" s="550"/>
      <c r="V9908" s="550"/>
      <c r="W9908" s="550"/>
      <c r="X9908" s="550"/>
      <c r="Y9908" s="550"/>
      <c r="Z9908" s="580"/>
      <c r="AA9908" s="550"/>
      <c r="AB9908" s="550"/>
      <c r="AC9908" s="1507">
        <f t="shared" ref="AC9908:AC9920" si="3665">E9908+G9908-N9908-O9908-AA9908-P9908-Q9908-R9908-S9908-T9908-U9908-V9908-W9908-X9908-Y9908</f>
        <v>108</v>
      </c>
      <c r="AD9908" s="1508">
        <f t="shared" ref="AD9908:AD9920" si="3666">D9908*AC9908</f>
        <v>57663.359999999993</v>
      </c>
      <c r="AE9908" s="14">
        <f t="shared" ref="AE9908:AE9917" si="3667">(J9908-"01.04.2023")/30</f>
        <v>0.56666666666666665</v>
      </c>
      <c r="AF9908" s="14">
        <f t="shared" ref="AF9908:AF9920" si="3668">(N9908+O9908+P9908+Q9908+R9908+S9908+T9908+U9908+V9908+W9908+X9908+Y9908)/3</f>
        <v>34</v>
      </c>
      <c r="AG9908" s="14">
        <f t="shared" ref="AG9908:AG9920" si="3669">AC9908/AF9908</f>
        <v>3.1764705882352939</v>
      </c>
      <c r="AH9908" s="14">
        <f t="shared" ref="AH9908:AH9917" si="3670">AG9908-AE9908</f>
        <v>2.6098039215686271</v>
      </c>
      <c r="AI9908" s="14">
        <f t="shared" ref="AI9908:AI9917" si="3671">AC9908-(AE9908*AF9908)</f>
        <v>88.733333333333334</v>
      </c>
      <c r="AJ9908" s="552"/>
    </row>
    <row r="9909" spans="1:36" ht="15.75">
      <c r="A9909" s="1431">
        <v>8</v>
      </c>
      <c r="B9909" s="625" t="s">
        <v>5106</v>
      </c>
      <c r="C9909" s="624" t="s">
        <v>714</v>
      </c>
      <c r="D9909" s="571">
        <v>704.31123000000002</v>
      </c>
      <c r="E9909" s="550">
        <v>200</v>
      </c>
      <c r="F9909" s="550"/>
      <c r="G9909" s="550"/>
      <c r="H9909" s="549">
        <f t="shared" si="3664"/>
        <v>0</v>
      </c>
      <c r="I9909" s="607"/>
      <c r="J9909" s="608">
        <v>45382</v>
      </c>
      <c r="K9909" s="550"/>
      <c r="L9909" s="1462"/>
      <c r="M9909" s="1462"/>
      <c r="N9909" s="1462">
        <v>53</v>
      </c>
      <c r="O9909" s="1462">
        <v>39</v>
      </c>
      <c r="P9909" s="1462">
        <v>0</v>
      </c>
      <c r="Q9909" s="550"/>
      <c r="R9909" s="550"/>
      <c r="S9909" s="550"/>
      <c r="T9909" s="550"/>
      <c r="U9909" s="550"/>
      <c r="V9909" s="550"/>
      <c r="W9909" s="550"/>
      <c r="X9909" s="550"/>
      <c r="Y9909" s="550"/>
      <c r="Z9909" s="580"/>
      <c r="AA9909" s="550"/>
      <c r="AB9909" s="550"/>
      <c r="AC9909" s="1507">
        <f t="shared" si="3665"/>
        <v>108</v>
      </c>
      <c r="AD9909" s="1508">
        <f t="shared" si="3666"/>
        <v>76065.612840000002</v>
      </c>
      <c r="AE9909" s="14">
        <f t="shared" si="3667"/>
        <v>12.166666666666666</v>
      </c>
      <c r="AF9909" s="14">
        <f t="shared" si="3668"/>
        <v>30.666666666666668</v>
      </c>
      <c r="AG9909" s="14">
        <f t="shared" si="3669"/>
        <v>3.5217391304347823</v>
      </c>
      <c r="AH9909" s="14">
        <f t="shared" si="3670"/>
        <v>-8.6449275362318829</v>
      </c>
      <c r="AI9909" s="14">
        <f t="shared" si="3671"/>
        <v>-265.11111111111109</v>
      </c>
      <c r="AJ9909" s="552"/>
    </row>
    <row r="9910" spans="1:36" ht="15.75">
      <c r="A9910" s="1431">
        <v>9</v>
      </c>
      <c r="B9910" s="625" t="s">
        <v>5691</v>
      </c>
      <c r="C9910" s="624" t="s">
        <v>714</v>
      </c>
      <c r="D9910" s="571">
        <v>0.05</v>
      </c>
      <c r="E9910" s="550"/>
      <c r="F9910" s="550"/>
      <c r="G9910" s="550">
        <v>20</v>
      </c>
      <c r="H9910" s="549">
        <v>1</v>
      </c>
      <c r="I9910" s="607">
        <v>44999</v>
      </c>
      <c r="J9910" s="608">
        <v>45098</v>
      </c>
      <c r="K9910" s="550"/>
      <c r="L9910" s="1462"/>
      <c r="M9910" s="1462"/>
      <c r="N9910" s="1462"/>
      <c r="O9910" s="1462"/>
      <c r="P9910" s="1462">
        <v>10</v>
      </c>
      <c r="Q9910" s="550"/>
      <c r="R9910" s="550"/>
      <c r="S9910" s="550"/>
      <c r="T9910" s="550"/>
      <c r="U9910" s="550"/>
      <c r="V9910" s="550"/>
      <c r="W9910" s="550"/>
      <c r="X9910" s="550"/>
      <c r="Y9910" s="550"/>
      <c r="Z9910" s="580"/>
      <c r="AA9910" s="550"/>
      <c r="AB9910" s="550"/>
      <c r="AC9910" s="1507">
        <f t="shared" si="3665"/>
        <v>10</v>
      </c>
      <c r="AD9910" s="1508">
        <f t="shared" si="3666"/>
        <v>0.5</v>
      </c>
      <c r="AE9910" s="14">
        <f t="shared" si="3667"/>
        <v>2.7</v>
      </c>
      <c r="AF9910" s="14">
        <f t="shared" si="3668"/>
        <v>3.3333333333333335</v>
      </c>
      <c r="AG9910" s="14">
        <f t="shared" si="3669"/>
        <v>3</v>
      </c>
      <c r="AH9910" s="14">
        <f t="shared" si="3670"/>
        <v>0.29999999999999982</v>
      </c>
      <c r="AI9910" s="14">
        <f t="shared" si="3671"/>
        <v>0.99999999999999822</v>
      </c>
      <c r="AJ9910" s="552"/>
    </row>
    <row r="9911" spans="1:36" ht="15.75">
      <c r="A9911" s="1431">
        <v>10</v>
      </c>
      <c r="B9911" s="625" t="s">
        <v>9117</v>
      </c>
      <c r="C9911" s="624" t="s">
        <v>714</v>
      </c>
      <c r="D9911" s="571">
        <v>131.65</v>
      </c>
      <c r="E9911" s="550"/>
      <c r="F9911" s="550"/>
      <c r="G9911" s="550">
        <v>200</v>
      </c>
      <c r="H9911" s="549">
        <f>G9911*D9911</f>
        <v>26330</v>
      </c>
      <c r="I9911" s="607">
        <v>44973</v>
      </c>
      <c r="J9911" s="608">
        <v>45169</v>
      </c>
      <c r="K9911" s="550"/>
      <c r="L9911" s="1462">
        <v>474</v>
      </c>
      <c r="M9911" s="607">
        <v>44632</v>
      </c>
      <c r="N9911" s="1462">
        <v>0</v>
      </c>
      <c r="O9911" s="1462">
        <v>40</v>
      </c>
      <c r="P9911" s="1462">
        <v>86</v>
      </c>
      <c r="Q9911" s="550"/>
      <c r="R9911" s="550"/>
      <c r="S9911" s="550"/>
      <c r="T9911" s="550"/>
      <c r="U9911" s="550"/>
      <c r="V9911" s="550"/>
      <c r="W9911" s="550"/>
      <c r="X9911" s="550"/>
      <c r="Y9911" s="550"/>
      <c r="Z9911" s="580"/>
      <c r="AA9911" s="550"/>
      <c r="AB9911" s="550"/>
      <c r="AC9911" s="1507">
        <f t="shared" si="3665"/>
        <v>74</v>
      </c>
      <c r="AD9911" s="1508">
        <f t="shared" si="3666"/>
        <v>9742.1</v>
      </c>
      <c r="AE9911" s="14">
        <f t="shared" si="3667"/>
        <v>5.0666666666666664</v>
      </c>
      <c r="AF9911" s="14">
        <f t="shared" si="3668"/>
        <v>42</v>
      </c>
      <c r="AG9911" s="14">
        <f t="shared" si="3669"/>
        <v>1.7619047619047619</v>
      </c>
      <c r="AH9911" s="14">
        <f t="shared" si="3670"/>
        <v>-3.3047619047619046</v>
      </c>
      <c r="AI9911" s="14">
        <f t="shared" si="3671"/>
        <v>-138.79999999999998</v>
      </c>
      <c r="AJ9911" s="552"/>
    </row>
    <row r="9912" spans="1:36" ht="15.75">
      <c r="A9912" s="1431">
        <v>11</v>
      </c>
      <c r="B9912" s="625" t="s">
        <v>9118</v>
      </c>
      <c r="C9912" s="624" t="s">
        <v>156</v>
      </c>
      <c r="D9912" s="571">
        <v>1</v>
      </c>
      <c r="E9912" s="550"/>
      <c r="F9912" s="550"/>
      <c r="G9912" s="550">
        <v>100</v>
      </c>
      <c r="H9912" s="549"/>
      <c r="I9912" s="607">
        <v>44973</v>
      </c>
      <c r="J9912" s="608">
        <v>45930</v>
      </c>
      <c r="K9912" s="550"/>
      <c r="L9912" s="1462">
        <v>474</v>
      </c>
      <c r="M9912" s="607">
        <v>44632</v>
      </c>
      <c r="N9912" s="1462">
        <v>0</v>
      </c>
      <c r="O9912" s="1462">
        <v>20</v>
      </c>
      <c r="P9912" s="1462">
        <v>43</v>
      </c>
      <c r="Q9912" s="550"/>
      <c r="R9912" s="550"/>
      <c r="S9912" s="550"/>
      <c r="T9912" s="550"/>
      <c r="U9912" s="550"/>
      <c r="V9912" s="550"/>
      <c r="W9912" s="550"/>
      <c r="X9912" s="550"/>
      <c r="Y9912" s="550"/>
      <c r="Z9912" s="580"/>
      <c r="AA9912" s="550"/>
      <c r="AB9912" s="550"/>
      <c r="AC9912" s="1507">
        <f t="shared" si="3665"/>
        <v>37</v>
      </c>
      <c r="AD9912" s="1508">
        <f t="shared" si="3666"/>
        <v>37</v>
      </c>
      <c r="AE9912" s="14">
        <f t="shared" si="3667"/>
        <v>30.433333333333334</v>
      </c>
      <c r="AF9912" s="14">
        <f t="shared" si="3668"/>
        <v>21</v>
      </c>
      <c r="AG9912" s="14">
        <f t="shared" si="3669"/>
        <v>1.7619047619047619</v>
      </c>
      <c r="AH9912" s="14">
        <f t="shared" si="3670"/>
        <v>-28.671428571428571</v>
      </c>
      <c r="AI9912" s="14">
        <f t="shared" si="3671"/>
        <v>-602.1</v>
      </c>
      <c r="AJ9912" s="552"/>
    </row>
    <row r="9913" spans="1:36" ht="15.75">
      <c r="A9913" s="1431">
        <v>12</v>
      </c>
      <c r="B9913" s="625" t="s">
        <v>4722</v>
      </c>
      <c r="C9913" s="624" t="s">
        <v>714</v>
      </c>
      <c r="D9913" s="571">
        <v>1</v>
      </c>
      <c r="E9913" s="550">
        <v>90</v>
      </c>
      <c r="F9913" s="550"/>
      <c r="G9913" s="550"/>
      <c r="H9913" s="549">
        <f>G9913*D9913</f>
        <v>0</v>
      </c>
      <c r="I9913" s="607"/>
      <c r="J9913" s="608">
        <v>45040</v>
      </c>
      <c r="K9913" s="550"/>
      <c r="L9913" s="1462">
        <v>648</v>
      </c>
      <c r="M9913" s="607">
        <v>44782</v>
      </c>
      <c r="N9913" s="1462">
        <v>0</v>
      </c>
      <c r="O9913" s="1462">
        <v>30</v>
      </c>
      <c r="P9913" s="1462">
        <v>30</v>
      </c>
      <c r="Q9913" s="550"/>
      <c r="R9913" s="550"/>
      <c r="S9913" s="550"/>
      <c r="T9913" s="550"/>
      <c r="U9913" s="550"/>
      <c r="V9913" s="550"/>
      <c r="W9913" s="550"/>
      <c r="X9913" s="550"/>
      <c r="Y9913" s="550"/>
      <c r="Z9913" s="580"/>
      <c r="AA9913" s="550"/>
      <c r="AB9913" s="550"/>
      <c r="AC9913" s="1507">
        <f t="shared" si="3665"/>
        <v>30</v>
      </c>
      <c r="AD9913" s="1508">
        <f t="shared" si="3666"/>
        <v>30</v>
      </c>
      <c r="AE9913" s="14">
        <f t="shared" si="3667"/>
        <v>0.76666666666666672</v>
      </c>
      <c r="AF9913" s="14">
        <f t="shared" si="3668"/>
        <v>20</v>
      </c>
      <c r="AG9913" s="14">
        <f t="shared" si="3669"/>
        <v>1.5</v>
      </c>
      <c r="AH9913" s="14">
        <f t="shared" si="3670"/>
        <v>0.73333333333333328</v>
      </c>
      <c r="AI9913" s="14">
        <f t="shared" si="3671"/>
        <v>14.666666666666666</v>
      </c>
      <c r="AJ9913" s="552"/>
    </row>
    <row r="9914" spans="1:36" ht="15.75">
      <c r="A9914" s="1431">
        <v>13</v>
      </c>
      <c r="B9914" s="625" t="s">
        <v>5692</v>
      </c>
      <c r="C9914" s="624" t="s">
        <v>714</v>
      </c>
      <c r="D9914" s="571">
        <v>1</v>
      </c>
      <c r="E9914" s="550">
        <v>26</v>
      </c>
      <c r="F9914" s="550"/>
      <c r="G9914" s="550"/>
      <c r="H9914" s="549">
        <f>G9914*D9914</f>
        <v>0</v>
      </c>
      <c r="I9914" s="607"/>
      <c r="J9914" s="608">
        <v>45412</v>
      </c>
      <c r="K9914" s="550"/>
      <c r="L9914" s="1462"/>
      <c r="M9914" s="607"/>
      <c r="N9914" s="1462">
        <v>4</v>
      </c>
      <c r="O9914" s="1462">
        <v>3</v>
      </c>
      <c r="P9914" s="1462">
        <v>1</v>
      </c>
      <c r="Q9914" s="550"/>
      <c r="R9914" s="550"/>
      <c r="S9914" s="550"/>
      <c r="T9914" s="550"/>
      <c r="U9914" s="550"/>
      <c r="V9914" s="550"/>
      <c r="W9914" s="550"/>
      <c r="X9914" s="550"/>
      <c r="Y9914" s="550"/>
      <c r="Z9914" s="580"/>
      <c r="AA9914" s="550"/>
      <c r="AB9914" s="550"/>
      <c r="AC9914" s="1507">
        <f t="shared" si="3665"/>
        <v>18</v>
      </c>
      <c r="AD9914" s="1508">
        <f t="shared" si="3666"/>
        <v>18</v>
      </c>
      <c r="AE9914" s="14">
        <f t="shared" si="3667"/>
        <v>13.166666666666666</v>
      </c>
      <c r="AF9914" s="14">
        <f t="shared" si="3668"/>
        <v>2.6666666666666665</v>
      </c>
      <c r="AG9914" s="14">
        <f t="shared" si="3669"/>
        <v>6.75</v>
      </c>
      <c r="AH9914" s="14">
        <f t="shared" si="3670"/>
        <v>-6.4166666666666661</v>
      </c>
      <c r="AI9914" s="14">
        <f t="shared" si="3671"/>
        <v>-17.111111111111107</v>
      </c>
      <c r="AJ9914" s="552"/>
    </row>
    <row r="9915" spans="1:36" ht="15.75">
      <c r="A9915" s="1431">
        <v>14</v>
      </c>
      <c r="B9915" s="625" t="s">
        <v>8886</v>
      </c>
      <c r="C9915" s="624" t="s">
        <v>714</v>
      </c>
      <c r="D9915" s="571">
        <v>4.1139000000000001</v>
      </c>
      <c r="E9915" s="550">
        <v>690</v>
      </c>
      <c r="F9915" s="550"/>
      <c r="G9915" s="550"/>
      <c r="H9915" s="549">
        <f>G9915*D9915</f>
        <v>0</v>
      </c>
      <c r="I9915" s="607">
        <v>44911</v>
      </c>
      <c r="J9915" s="608">
        <v>45777</v>
      </c>
      <c r="K9915" s="550"/>
      <c r="L9915" s="1462"/>
      <c r="M9915" s="607"/>
      <c r="N9915" s="1462">
        <v>240</v>
      </c>
      <c r="O9915" s="1462">
        <v>170</v>
      </c>
      <c r="P9915" s="1462">
        <v>250</v>
      </c>
      <c r="Q9915" s="550"/>
      <c r="R9915" s="550"/>
      <c r="S9915" s="550"/>
      <c r="T9915" s="550"/>
      <c r="U9915" s="550"/>
      <c r="V9915" s="550"/>
      <c r="W9915" s="550"/>
      <c r="X9915" s="550"/>
      <c r="Y9915" s="550"/>
      <c r="Z9915" s="580"/>
      <c r="AA9915" s="550"/>
      <c r="AB9915" s="550"/>
      <c r="AC9915" s="1507">
        <f t="shared" si="3665"/>
        <v>30</v>
      </c>
      <c r="AD9915" s="1508">
        <f t="shared" si="3666"/>
        <v>123.417</v>
      </c>
      <c r="AE9915" s="14">
        <f t="shared" si="3667"/>
        <v>25.333333333333332</v>
      </c>
      <c r="AF9915" s="14">
        <f t="shared" si="3668"/>
        <v>220</v>
      </c>
      <c r="AG9915" s="14">
        <f t="shared" si="3669"/>
        <v>0.13636363636363635</v>
      </c>
      <c r="AH9915" s="14">
        <f t="shared" si="3670"/>
        <v>-25.196969696969695</v>
      </c>
      <c r="AI9915" s="14">
        <f t="shared" si="3671"/>
        <v>-5543.333333333333</v>
      </c>
      <c r="AJ9915" s="552"/>
    </row>
    <row r="9916" spans="1:36" ht="15.75">
      <c r="A9916" s="1431">
        <v>15</v>
      </c>
      <c r="B9916" s="625" t="s">
        <v>10074</v>
      </c>
      <c r="C9916" s="624" t="s">
        <v>156</v>
      </c>
      <c r="D9916" s="571">
        <v>1</v>
      </c>
      <c r="E9916" s="550">
        <v>0</v>
      </c>
      <c r="F9916" s="550"/>
      <c r="G9916" s="550">
        <v>1</v>
      </c>
      <c r="H9916" s="549">
        <v>1</v>
      </c>
      <c r="I9916" s="607">
        <v>44999</v>
      </c>
      <c r="J9916" s="608">
        <v>45098</v>
      </c>
      <c r="K9916" s="550"/>
      <c r="L9916" s="1462"/>
      <c r="M9916" s="607"/>
      <c r="N9916" s="1462"/>
      <c r="O9916" s="1462"/>
      <c r="P9916" s="1462">
        <v>0.5</v>
      </c>
      <c r="Q9916" s="550"/>
      <c r="R9916" s="550"/>
      <c r="S9916" s="550"/>
      <c r="T9916" s="550"/>
      <c r="U9916" s="550"/>
      <c r="V9916" s="550"/>
      <c r="W9916" s="550"/>
      <c r="X9916" s="550"/>
      <c r="Y9916" s="550"/>
      <c r="Z9916" s="580"/>
      <c r="AA9916" s="550"/>
      <c r="AB9916" s="550"/>
      <c r="AC9916" s="1507">
        <f t="shared" si="3665"/>
        <v>0.5</v>
      </c>
      <c r="AD9916" s="1508">
        <f t="shared" si="3666"/>
        <v>0.5</v>
      </c>
      <c r="AE9916" s="14">
        <f t="shared" si="3667"/>
        <v>2.7</v>
      </c>
      <c r="AF9916" s="14">
        <f t="shared" si="3668"/>
        <v>0.16666666666666666</v>
      </c>
      <c r="AG9916" s="14">
        <f t="shared" si="3669"/>
        <v>3</v>
      </c>
      <c r="AH9916" s="14">
        <f t="shared" si="3670"/>
        <v>0.29999999999999982</v>
      </c>
      <c r="AI9916" s="14">
        <f t="shared" si="3671"/>
        <v>4.9999999999999989E-2</v>
      </c>
      <c r="AJ9916" s="552"/>
    </row>
    <row r="9917" spans="1:36" ht="15.75">
      <c r="A9917" s="1431">
        <v>16</v>
      </c>
      <c r="B9917" s="625" t="s">
        <v>9119</v>
      </c>
      <c r="C9917" s="624" t="s">
        <v>714</v>
      </c>
      <c r="D9917" s="571">
        <v>274.26</v>
      </c>
      <c r="E9917" s="550">
        <v>0</v>
      </c>
      <c r="F9917" s="550"/>
      <c r="G9917" s="550">
        <v>30</v>
      </c>
      <c r="H9917" s="549">
        <v>8227.7999999999993</v>
      </c>
      <c r="I9917" s="607">
        <v>44973</v>
      </c>
      <c r="J9917" s="608">
        <v>45042</v>
      </c>
      <c r="K9917" s="550"/>
      <c r="L9917" s="1462"/>
      <c r="M9917" s="607"/>
      <c r="N9917" s="1462"/>
      <c r="O9917" s="1462">
        <v>5</v>
      </c>
      <c r="P9917" s="1462">
        <v>10</v>
      </c>
      <c r="Q9917" s="550"/>
      <c r="R9917" s="550"/>
      <c r="S9917" s="550"/>
      <c r="T9917" s="550"/>
      <c r="U9917" s="550"/>
      <c r="V9917" s="550"/>
      <c r="W9917" s="550"/>
      <c r="X9917" s="550"/>
      <c r="Y9917" s="550"/>
      <c r="Z9917" s="580"/>
      <c r="AA9917" s="550"/>
      <c r="AB9917" s="550"/>
      <c r="AC9917" s="1507">
        <f t="shared" si="3665"/>
        <v>15</v>
      </c>
      <c r="AD9917" s="1508">
        <f t="shared" si="3666"/>
        <v>4113.8999999999996</v>
      </c>
      <c r="AE9917" s="14">
        <f t="shared" si="3667"/>
        <v>0.83333333333333337</v>
      </c>
      <c r="AF9917" s="14">
        <f t="shared" si="3668"/>
        <v>5</v>
      </c>
      <c r="AG9917" s="14">
        <f t="shared" si="3669"/>
        <v>3</v>
      </c>
      <c r="AH9917" s="14">
        <f t="shared" si="3670"/>
        <v>2.1666666666666665</v>
      </c>
      <c r="AI9917" s="14">
        <f t="shared" si="3671"/>
        <v>10.833333333333332</v>
      </c>
      <c r="AJ9917" s="552"/>
    </row>
    <row r="9918" spans="1:36" ht="24" customHeight="1">
      <c r="A9918" s="1431">
        <v>20</v>
      </c>
      <c r="B9918" s="625" t="s">
        <v>990</v>
      </c>
      <c r="C9918" s="609" t="s">
        <v>66</v>
      </c>
      <c r="D9918" s="549">
        <v>33.58</v>
      </c>
      <c r="E9918" s="1462"/>
      <c r="F9918" s="1462"/>
      <c r="G9918" s="1462">
        <v>2</v>
      </c>
      <c r="H9918" s="549">
        <f t="shared" ref="H9918:H9920" si="3672">G9918*D9918</f>
        <v>67.16</v>
      </c>
      <c r="I9918" s="607"/>
      <c r="J9918" s="608"/>
      <c r="K9918" s="1462"/>
      <c r="L9918" s="1462"/>
      <c r="M9918" s="1462"/>
      <c r="N9918" s="1462"/>
      <c r="O9918" s="1462"/>
      <c r="P9918" s="1462">
        <v>0</v>
      </c>
      <c r="Q9918" s="1462"/>
      <c r="R9918" s="1462"/>
      <c r="S9918" s="1462"/>
      <c r="T9918" s="1462"/>
      <c r="U9918" s="1462"/>
      <c r="V9918" s="1462"/>
      <c r="W9918" s="1462"/>
      <c r="X9918" s="1462"/>
      <c r="Y9918" s="1462"/>
      <c r="Z9918" s="1462"/>
      <c r="AA9918" s="1462"/>
      <c r="AB9918" s="1462"/>
      <c r="AC9918" s="1507">
        <f t="shared" si="3665"/>
        <v>2</v>
      </c>
      <c r="AD9918" s="1508">
        <f t="shared" si="3666"/>
        <v>67.16</v>
      </c>
      <c r="AE9918" s="14">
        <f t="shared" ref="AE9918:AE9933" si="3673">(J9918-"01.04.2023")/30</f>
        <v>-1500.5666666666666</v>
      </c>
      <c r="AF9918" s="14">
        <f t="shared" si="3668"/>
        <v>0</v>
      </c>
      <c r="AG9918" s="14" t="e">
        <f t="shared" si="3669"/>
        <v>#DIV/0!</v>
      </c>
      <c r="AH9918" s="14" t="e">
        <f t="shared" ref="AH9918:AH9933" si="3674">AG9918-AE9918</f>
        <v>#DIV/0!</v>
      </c>
      <c r="AI9918" s="14">
        <f t="shared" ref="AI9918:AI9933" si="3675">AC9918-(AE9918*AF9918)</f>
        <v>2</v>
      </c>
      <c r="AJ9918" s="616"/>
    </row>
    <row r="9919" spans="1:36" ht="24" customHeight="1">
      <c r="A9919" s="1431">
        <v>24</v>
      </c>
      <c r="B9919" s="625" t="s">
        <v>724</v>
      </c>
      <c r="C9919" s="609" t="s">
        <v>66</v>
      </c>
      <c r="D9919" s="549">
        <v>40.909999999999997</v>
      </c>
      <c r="E9919" s="550">
        <v>0</v>
      </c>
      <c r="F9919" s="1462"/>
      <c r="G9919" s="1462">
        <v>35</v>
      </c>
      <c r="H9919" s="549">
        <f t="shared" si="3672"/>
        <v>1431.85</v>
      </c>
      <c r="I9919" s="607">
        <v>45007</v>
      </c>
      <c r="J9919" s="608">
        <v>45566</v>
      </c>
      <c r="K9919" s="1462"/>
      <c r="L9919" s="1462"/>
      <c r="M9919" s="1462"/>
      <c r="N9919" s="1462"/>
      <c r="O9919" s="1462"/>
      <c r="P9919" s="1462">
        <v>17</v>
      </c>
      <c r="Q9919" s="1462"/>
      <c r="R9919" s="1462"/>
      <c r="S9919" s="1462"/>
      <c r="T9919" s="1462"/>
      <c r="U9919" s="1462"/>
      <c r="V9919" s="1462"/>
      <c r="W9919" s="1462"/>
      <c r="X9919" s="1462"/>
      <c r="Y9919" s="1462"/>
      <c r="Z9919" s="1462"/>
      <c r="AA9919" s="1462"/>
      <c r="AB9919" s="1462"/>
      <c r="AC9919" s="1507">
        <f t="shared" si="3665"/>
        <v>18</v>
      </c>
      <c r="AD9919" s="1508">
        <f t="shared" si="3666"/>
        <v>736.37999999999988</v>
      </c>
      <c r="AE9919" s="14">
        <f t="shared" si="3673"/>
        <v>18.3</v>
      </c>
      <c r="AF9919" s="14">
        <f t="shared" si="3668"/>
        <v>5.666666666666667</v>
      </c>
      <c r="AG9919" s="14">
        <f t="shared" si="3669"/>
        <v>3.1764705882352939</v>
      </c>
      <c r="AH9919" s="14">
        <f t="shared" si="3674"/>
        <v>-15.123529411764707</v>
      </c>
      <c r="AI9919" s="14">
        <f t="shared" si="3675"/>
        <v>-85.7</v>
      </c>
      <c r="AJ9919" s="616"/>
    </row>
    <row r="9920" spans="1:36" ht="15.75">
      <c r="A9920" s="1431">
        <v>26</v>
      </c>
      <c r="B9920" s="625" t="s">
        <v>7784</v>
      </c>
      <c r="C9920" s="609" t="s">
        <v>66</v>
      </c>
      <c r="D9920" s="549">
        <v>3.5398200000000002</v>
      </c>
      <c r="E9920" s="550">
        <v>0</v>
      </c>
      <c r="F9920" s="1462"/>
      <c r="G9920" s="1462">
        <v>200</v>
      </c>
      <c r="H9920" s="549">
        <f t="shared" si="3672"/>
        <v>707.96400000000006</v>
      </c>
      <c r="I9920" s="607">
        <v>45007</v>
      </c>
      <c r="J9920" s="608">
        <v>46661</v>
      </c>
      <c r="K9920" s="1462"/>
      <c r="L9920" s="1462"/>
      <c r="M9920" s="1462"/>
      <c r="N9920" s="1462"/>
      <c r="O9920" s="1462"/>
      <c r="P9920" s="1462">
        <v>93</v>
      </c>
      <c r="Q9920" s="1462"/>
      <c r="R9920" s="1462"/>
      <c r="S9920" s="1462"/>
      <c r="T9920" s="1462"/>
      <c r="U9920" s="1462"/>
      <c r="V9920" s="1462"/>
      <c r="W9920" s="1462"/>
      <c r="X9920" s="1462"/>
      <c r="Y9920" s="1462"/>
      <c r="Z9920" s="1462"/>
      <c r="AA9920" s="1462"/>
      <c r="AB9920" s="1462"/>
      <c r="AC9920" s="1507">
        <f t="shared" si="3665"/>
        <v>107</v>
      </c>
      <c r="AD9920" s="1508">
        <f t="shared" si="3666"/>
        <v>378.76074</v>
      </c>
      <c r="AE9920" s="14">
        <f t="shared" si="3673"/>
        <v>54.8</v>
      </c>
      <c r="AF9920" s="14">
        <f t="shared" si="3668"/>
        <v>31</v>
      </c>
      <c r="AG9920" s="14">
        <f t="shared" si="3669"/>
        <v>3.4516129032258065</v>
      </c>
      <c r="AH9920" s="14">
        <f t="shared" si="3674"/>
        <v>-51.348387096774189</v>
      </c>
      <c r="AI9920" s="14">
        <f t="shared" si="3675"/>
        <v>-1591.8</v>
      </c>
      <c r="AJ9920" s="616"/>
    </row>
    <row r="9921" spans="1:36" ht="15.75">
      <c r="A9921" s="1431">
        <v>1</v>
      </c>
      <c r="B9921" s="625" t="s">
        <v>7785</v>
      </c>
      <c r="C9921" s="556" t="s">
        <v>66</v>
      </c>
      <c r="D9921" s="571">
        <v>1</v>
      </c>
      <c r="E9921" s="550">
        <v>5150</v>
      </c>
      <c r="F9921" s="550"/>
      <c r="G9921" s="550"/>
      <c r="H9921" s="549">
        <f t="shared" ref="H9921:H9930" si="3676">G9921*D9921</f>
        <v>0</v>
      </c>
      <c r="I9921" s="607">
        <v>44922</v>
      </c>
      <c r="J9921" s="608">
        <v>45626</v>
      </c>
      <c r="K9921" s="550"/>
      <c r="L9921" s="1462"/>
      <c r="M9921" s="1462"/>
      <c r="N9921" s="1462">
        <v>120</v>
      </c>
      <c r="O9921" s="1462">
        <v>320</v>
      </c>
      <c r="P9921" s="1462">
        <v>670</v>
      </c>
      <c r="Q9921" s="550"/>
      <c r="R9921" s="550"/>
      <c r="S9921" s="550"/>
      <c r="T9921" s="550"/>
      <c r="U9921" s="550"/>
      <c r="V9921" s="550"/>
      <c r="W9921" s="550"/>
      <c r="X9921" s="550"/>
      <c r="Y9921" s="550"/>
      <c r="Z9921" s="550"/>
      <c r="AA9921" s="550"/>
      <c r="AB9921" s="550"/>
      <c r="AC9921" s="1507">
        <f t="shared" ref="AC9921:AC9933" si="3677">E9921+G9921-N9921-O9921-AA9921-P9921-Q9921-R9921-S9921-T9921-U9921-V9921-W9921-X9921-Y9921</f>
        <v>4040</v>
      </c>
      <c r="AD9921" s="1508">
        <f t="shared" ref="AD9921:AD9933" si="3678">D9921*AC9921</f>
        <v>4040</v>
      </c>
      <c r="AE9921" s="14">
        <f t="shared" si="3673"/>
        <v>20.3</v>
      </c>
      <c r="AF9921" s="14">
        <f t="shared" ref="AF9921:AF9933" si="3679">(N9921+O9921+P9921+Q9921+R9921+S9921+T9921+U9921+V9921+W9921+X9921+Y9921)/3</f>
        <v>370</v>
      </c>
      <c r="AG9921" s="14">
        <f t="shared" ref="AG9921:AG9933" si="3680">AC9921/AF9921</f>
        <v>10.918918918918919</v>
      </c>
      <c r="AH9921" s="14">
        <f t="shared" si="3674"/>
        <v>-9.3810810810810814</v>
      </c>
      <c r="AI9921" s="14">
        <f t="shared" si="3675"/>
        <v>-3471</v>
      </c>
      <c r="AJ9921" s="552"/>
    </row>
    <row r="9922" spans="1:36" ht="15.75">
      <c r="A9922" s="1431">
        <v>2</v>
      </c>
      <c r="B9922" s="625" t="s">
        <v>3021</v>
      </c>
      <c r="C9922" s="556" t="s">
        <v>66</v>
      </c>
      <c r="D9922" s="571">
        <v>1</v>
      </c>
      <c r="E9922" s="550">
        <v>100</v>
      </c>
      <c r="F9922" s="550"/>
      <c r="G9922" s="550"/>
      <c r="H9922" s="549">
        <f t="shared" si="3676"/>
        <v>0</v>
      </c>
      <c r="I9922" s="607">
        <v>44922</v>
      </c>
      <c r="J9922" s="608">
        <v>45107</v>
      </c>
      <c r="K9922" s="550"/>
      <c r="L9922" s="1462"/>
      <c r="M9922" s="1462"/>
      <c r="N9922" s="1462">
        <v>0</v>
      </c>
      <c r="O9922" s="1462"/>
      <c r="P9922" s="1462"/>
      <c r="Q9922" s="550"/>
      <c r="R9922" s="550"/>
      <c r="S9922" s="550"/>
      <c r="T9922" s="550"/>
      <c r="U9922" s="550"/>
      <c r="V9922" s="550"/>
      <c r="W9922" s="550"/>
      <c r="X9922" s="550"/>
      <c r="Y9922" s="550"/>
      <c r="Z9922" s="550"/>
      <c r="AA9922" s="550"/>
      <c r="AB9922" s="550"/>
      <c r="AC9922" s="1507">
        <f t="shared" si="3677"/>
        <v>100</v>
      </c>
      <c r="AD9922" s="1508">
        <f t="shared" si="3678"/>
        <v>100</v>
      </c>
      <c r="AE9922" s="14">
        <f t="shared" si="3673"/>
        <v>3</v>
      </c>
      <c r="AF9922" s="14">
        <f t="shared" si="3679"/>
        <v>0</v>
      </c>
      <c r="AG9922" s="14" t="e">
        <f t="shared" si="3680"/>
        <v>#DIV/0!</v>
      </c>
      <c r="AH9922" s="14" t="e">
        <f t="shared" si="3674"/>
        <v>#DIV/0!</v>
      </c>
      <c r="AI9922" s="14">
        <f t="shared" si="3675"/>
        <v>100</v>
      </c>
      <c r="AJ9922" s="552"/>
    </row>
    <row r="9923" spans="1:36" ht="15.75">
      <c r="A9923" s="1431">
        <v>3</v>
      </c>
      <c r="B9923" s="628" t="s">
        <v>9585</v>
      </c>
      <c r="C9923" s="556" t="s">
        <v>66</v>
      </c>
      <c r="D9923" s="571">
        <v>1</v>
      </c>
      <c r="E9923" s="550"/>
      <c r="F9923" s="550"/>
      <c r="G9923" s="550">
        <v>180</v>
      </c>
      <c r="H9923" s="549">
        <f t="shared" si="3676"/>
        <v>180</v>
      </c>
      <c r="I9923" s="607">
        <v>45001</v>
      </c>
      <c r="J9923" s="608">
        <v>45077</v>
      </c>
      <c r="K9923" s="550"/>
      <c r="L9923" s="1462"/>
      <c r="M9923" s="1462"/>
      <c r="N9923" s="1462"/>
      <c r="O9923" s="1462"/>
      <c r="P9923" s="1462">
        <v>60</v>
      </c>
      <c r="Q9923" s="550"/>
      <c r="R9923" s="550"/>
      <c r="S9923" s="550"/>
      <c r="T9923" s="550"/>
      <c r="U9923" s="550"/>
      <c r="V9923" s="550"/>
      <c r="W9923" s="550"/>
      <c r="X9923" s="550"/>
      <c r="Y9923" s="550"/>
      <c r="Z9923" s="550"/>
      <c r="AA9923" s="550"/>
      <c r="AB9923" s="550"/>
      <c r="AC9923" s="1507">
        <f t="shared" si="3677"/>
        <v>120</v>
      </c>
      <c r="AD9923" s="1508">
        <f t="shared" si="3678"/>
        <v>120</v>
      </c>
      <c r="AE9923" s="14">
        <f t="shared" si="3673"/>
        <v>2</v>
      </c>
      <c r="AF9923" s="14">
        <f t="shared" si="3679"/>
        <v>20</v>
      </c>
      <c r="AG9923" s="14">
        <f t="shared" si="3680"/>
        <v>6</v>
      </c>
      <c r="AH9923" s="14">
        <f t="shared" si="3674"/>
        <v>4</v>
      </c>
      <c r="AI9923" s="14">
        <f t="shared" si="3675"/>
        <v>80</v>
      </c>
      <c r="AJ9923" s="552"/>
    </row>
    <row r="9924" spans="1:36" ht="15.75">
      <c r="A9924" s="1431">
        <v>4</v>
      </c>
      <c r="B9924" s="628" t="s">
        <v>9577</v>
      </c>
      <c r="C9924" s="556" t="s">
        <v>66</v>
      </c>
      <c r="D9924" s="571">
        <v>1</v>
      </c>
      <c r="E9924" s="550"/>
      <c r="F9924" s="550"/>
      <c r="G9924" s="550">
        <v>1</v>
      </c>
      <c r="H9924" s="549">
        <f t="shared" si="3676"/>
        <v>1</v>
      </c>
      <c r="I9924" s="607">
        <v>45001</v>
      </c>
      <c r="J9924" s="608">
        <v>45077</v>
      </c>
      <c r="K9924" s="550"/>
      <c r="L9924" s="1462"/>
      <c r="M9924" s="1462"/>
      <c r="N9924" s="1462"/>
      <c r="O9924" s="1462"/>
      <c r="P9924" s="1462"/>
      <c r="Q9924" s="550"/>
      <c r="R9924" s="550"/>
      <c r="S9924" s="550"/>
      <c r="T9924" s="550"/>
      <c r="U9924" s="550"/>
      <c r="V9924" s="550"/>
      <c r="W9924" s="550"/>
      <c r="X9924" s="550"/>
      <c r="Y9924" s="550"/>
      <c r="Z9924" s="550"/>
      <c r="AA9924" s="550"/>
      <c r="AB9924" s="550"/>
      <c r="AC9924" s="1507">
        <f t="shared" si="3677"/>
        <v>1</v>
      </c>
      <c r="AD9924" s="1508">
        <f t="shared" si="3678"/>
        <v>1</v>
      </c>
      <c r="AE9924" s="14">
        <f t="shared" si="3673"/>
        <v>2</v>
      </c>
      <c r="AF9924" s="14">
        <f t="shared" si="3679"/>
        <v>0</v>
      </c>
      <c r="AG9924" s="14" t="e">
        <f t="shared" si="3680"/>
        <v>#DIV/0!</v>
      </c>
      <c r="AH9924" s="14" t="e">
        <f t="shared" si="3674"/>
        <v>#DIV/0!</v>
      </c>
      <c r="AI9924" s="14">
        <f t="shared" si="3675"/>
        <v>1</v>
      </c>
      <c r="AJ9924" s="552"/>
    </row>
    <row r="9925" spans="1:36" ht="15.75">
      <c r="A9925" s="1431">
        <v>5</v>
      </c>
      <c r="B9925" s="628" t="s">
        <v>9093</v>
      </c>
      <c r="C9925" s="556" t="s">
        <v>66</v>
      </c>
      <c r="D9925" s="571">
        <v>1</v>
      </c>
      <c r="E9925" s="550"/>
      <c r="F9925" s="550"/>
      <c r="G9925" s="550">
        <v>1800</v>
      </c>
      <c r="H9925" s="549">
        <f t="shared" si="3676"/>
        <v>1800</v>
      </c>
      <c r="I9925" s="607">
        <v>45001</v>
      </c>
      <c r="J9925" s="608">
        <v>45077</v>
      </c>
      <c r="K9925" s="550"/>
      <c r="L9925" s="1462"/>
      <c r="M9925" s="1462"/>
      <c r="N9925" s="1462"/>
      <c r="O9925" s="1462"/>
      <c r="P9925" s="1462">
        <v>200</v>
      </c>
      <c r="Q9925" s="550"/>
      <c r="R9925" s="550"/>
      <c r="S9925" s="550"/>
      <c r="T9925" s="550"/>
      <c r="U9925" s="550"/>
      <c r="V9925" s="550"/>
      <c r="W9925" s="550"/>
      <c r="X9925" s="550"/>
      <c r="Y9925" s="550"/>
      <c r="Z9925" s="550"/>
      <c r="AA9925" s="550"/>
      <c r="AB9925" s="550"/>
      <c r="AC9925" s="1507">
        <f t="shared" si="3677"/>
        <v>1600</v>
      </c>
      <c r="AD9925" s="1508">
        <f t="shared" si="3678"/>
        <v>1600</v>
      </c>
      <c r="AE9925" s="14">
        <f t="shared" si="3673"/>
        <v>2</v>
      </c>
      <c r="AF9925" s="14">
        <f t="shared" si="3679"/>
        <v>66.666666666666671</v>
      </c>
      <c r="AG9925" s="14">
        <f t="shared" si="3680"/>
        <v>24</v>
      </c>
      <c r="AH9925" s="14">
        <f t="shared" si="3674"/>
        <v>22</v>
      </c>
      <c r="AI9925" s="14">
        <f t="shared" si="3675"/>
        <v>1466.6666666666667</v>
      </c>
      <c r="AJ9925" s="552"/>
    </row>
    <row r="9926" spans="1:36" ht="15.75">
      <c r="A9926" s="1431">
        <v>6</v>
      </c>
      <c r="B9926" s="628" t="s">
        <v>9583</v>
      </c>
      <c r="C9926" s="556" t="s">
        <v>66</v>
      </c>
      <c r="D9926" s="571">
        <v>1</v>
      </c>
      <c r="E9926" s="550"/>
      <c r="F9926" s="550"/>
      <c r="G9926" s="550">
        <v>1</v>
      </c>
      <c r="H9926" s="549">
        <f t="shared" si="3676"/>
        <v>1</v>
      </c>
      <c r="I9926" s="607">
        <v>45001</v>
      </c>
      <c r="J9926" s="608">
        <v>45077</v>
      </c>
      <c r="K9926" s="550"/>
      <c r="L9926" s="1462"/>
      <c r="M9926" s="1462"/>
      <c r="N9926" s="1462"/>
      <c r="O9926" s="1462"/>
      <c r="P9926" s="1462"/>
      <c r="Q9926" s="550"/>
      <c r="R9926" s="550"/>
      <c r="S9926" s="550"/>
      <c r="T9926" s="550"/>
      <c r="U9926" s="550"/>
      <c r="V9926" s="550"/>
      <c r="W9926" s="550"/>
      <c r="X9926" s="550"/>
      <c r="Y9926" s="550"/>
      <c r="Z9926" s="550"/>
      <c r="AA9926" s="550"/>
      <c r="AB9926" s="550"/>
      <c r="AC9926" s="1507">
        <f t="shared" si="3677"/>
        <v>1</v>
      </c>
      <c r="AD9926" s="1508">
        <f t="shared" si="3678"/>
        <v>1</v>
      </c>
      <c r="AE9926" s="14">
        <f t="shared" si="3673"/>
        <v>2</v>
      </c>
      <c r="AF9926" s="14">
        <f t="shared" si="3679"/>
        <v>0</v>
      </c>
      <c r="AG9926" s="14" t="e">
        <f t="shared" si="3680"/>
        <v>#DIV/0!</v>
      </c>
      <c r="AH9926" s="14" t="e">
        <f t="shared" si="3674"/>
        <v>#DIV/0!</v>
      </c>
      <c r="AI9926" s="14">
        <f t="shared" si="3675"/>
        <v>1</v>
      </c>
      <c r="AJ9926" s="552"/>
    </row>
    <row r="9927" spans="1:36" ht="15.75">
      <c r="A9927" s="1431">
        <v>7</v>
      </c>
      <c r="B9927" s="628" t="s">
        <v>9584</v>
      </c>
      <c r="C9927" s="556" t="s">
        <v>66</v>
      </c>
      <c r="D9927" s="571">
        <v>1</v>
      </c>
      <c r="E9927" s="550"/>
      <c r="F9927" s="550"/>
      <c r="G9927" s="550">
        <v>1</v>
      </c>
      <c r="H9927" s="549">
        <f t="shared" si="3676"/>
        <v>1</v>
      </c>
      <c r="I9927" s="607">
        <v>45001</v>
      </c>
      <c r="J9927" s="608">
        <v>45077</v>
      </c>
      <c r="K9927" s="550"/>
      <c r="L9927" s="1462"/>
      <c r="M9927" s="1462"/>
      <c r="N9927" s="1462"/>
      <c r="O9927" s="1462"/>
      <c r="P9927" s="1462"/>
      <c r="Q9927" s="550"/>
      <c r="R9927" s="550"/>
      <c r="S9927" s="550"/>
      <c r="T9927" s="550"/>
      <c r="U9927" s="550"/>
      <c r="V9927" s="550"/>
      <c r="W9927" s="550"/>
      <c r="X9927" s="550"/>
      <c r="Y9927" s="550"/>
      <c r="Z9927" s="550"/>
      <c r="AA9927" s="550"/>
      <c r="AB9927" s="550"/>
      <c r="AC9927" s="1507">
        <f t="shared" si="3677"/>
        <v>1</v>
      </c>
      <c r="AD9927" s="1508">
        <f t="shared" si="3678"/>
        <v>1</v>
      </c>
      <c r="AE9927" s="14">
        <f t="shared" si="3673"/>
        <v>2</v>
      </c>
      <c r="AF9927" s="14">
        <f t="shared" si="3679"/>
        <v>0</v>
      </c>
      <c r="AG9927" s="14" t="e">
        <f t="shared" si="3680"/>
        <v>#DIV/0!</v>
      </c>
      <c r="AH9927" s="14" t="e">
        <f t="shared" si="3674"/>
        <v>#DIV/0!</v>
      </c>
      <c r="AI9927" s="14">
        <f t="shared" si="3675"/>
        <v>1</v>
      </c>
      <c r="AJ9927" s="552"/>
    </row>
    <row r="9928" spans="1:36" ht="15.75">
      <c r="A9928" s="1431">
        <v>8</v>
      </c>
      <c r="B9928" s="625" t="s">
        <v>7786</v>
      </c>
      <c r="C9928" s="556" t="s">
        <v>66</v>
      </c>
      <c r="D9928" s="571">
        <v>1</v>
      </c>
      <c r="E9928" s="550">
        <v>1000</v>
      </c>
      <c r="F9928" s="550"/>
      <c r="G9928" s="550"/>
      <c r="H9928" s="549">
        <f t="shared" si="3676"/>
        <v>0</v>
      </c>
      <c r="I9928" s="607">
        <v>44922</v>
      </c>
      <c r="J9928" s="608">
        <v>45077</v>
      </c>
      <c r="K9928" s="550"/>
      <c r="L9928" s="1462"/>
      <c r="M9928" s="1462"/>
      <c r="N9928" s="1462">
        <v>0</v>
      </c>
      <c r="O9928" s="1462"/>
      <c r="P9928" s="1462"/>
      <c r="Q9928" s="550"/>
      <c r="R9928" s="550"/>
      <c r="S9928" s="550"/>
      <c r="T9928" s="550"/>
      <c r="U9928" s="550"/>
      <c r="V9928" s="550"/>
      <c r="W9928" s="550"/>
      <c r="X9928" s="550"/>
      <c r="Y9928" s="550"/>
      <c r="Z9928" s="550"/>
      <c r="AA9928" s="550"/>
      <c r="AB9928" s="550"/>
      <c r="AC9928" s="1507">
        <f t="shared" si="3677"/>
        <v>1000</v>
      </c>
      <c r="AD9928" s="1508">
        <f t="shared" si="3678"/>
        <v>1000</v>
      </c>
      <c r="AE9928" s="14">
        <f t="shared" si="3673"/>
        <v>2</v>
      </c>
      <c r="AF9928" s="14">
        <f t="shared" si="3679"/>
        <v>0</v>
      </c>
      <c r="AG9928" s="14" t="e">
        <f t="shared" si="3680"/>
        <v>#DIV/0!</v>
      </c>
      <c r="AH9928" s="14" t="e">
        <f t="shared" si="3674"/>
        <v>#DIV/0!</v>
      </c>
      <c r="AI9928" s="14">
        <f t="shared" si="3675"/>
        <v>1000</v>
      </c>
      <c r="AJ9928" s="552"/>
    </row>
    <row r="9929" spans="1:36" ht="15.75">
      <c r="A9929" s="1431">
        <v>11</v>
      </c>
      <c r="B9929" s="625" t="s">
        <v>7787</v>
      </c>
      <c r="C9929" s="556" t="s">
        <v>66</v>
      </c>
      <c r="D9929" s="571">
        <v>1</v>
      </c>
      <c r="E9929" s="550">
        <v>5900</v>
      </c>
      <c r="F9929" s="550"/>
      <c r="G9929" s="550"/>
      <c r="H9929" s="549">
        <f t="shared" si="3676"/>
        <v>0</v>
      </c>
      <c r="I9929" s="607">
        <v>44922</v>
      </c>
      <c r="J9929" s="608">
        <v>45107</v>
      </c>
      <c r="K9929" s="550"/>
      <c r="L9929" s="1462"/>
      <c r="M9929" s="1462"/>
      <c r="N9929" s="1462">
        <v>0</v>
      </c>
      <c r="O9929" s="1462">
        <v>2400</v>
      </c>
      <c r="P9929" s="1462">
        <v>1100</v>
      </c>
      <c r="Q9929" s="550"/>
      <c r="R9929" s="550"/>
      <c r="S9929" s="550"/>
      <c r="T9929" s="550"/>
      <c r="U9929" s="550"/>
      <c r="V9929" s="550"/>
      <c r="W9929" s="550"/>
      <c r="X9929" s="550"/>
      <c r="Y9929" s="550"/>
      <c r="Z9929" s="550"/>
      <c r="AA9929" s="550"/>
      <c r="AB9929" s="550"/>
      <c r="AC9929" s="1507">
        <f t="shared" si="3677"/>
        <v>2400</v>
      </c>
      <c r="AD9929" s="1508">
        <f t="shared" si="3678"/>
        <v>2400</v>
      </c>
      <c r="AE9929" s="14">
        <f t="shared" si="3673"/>
        <v>3</v>
      </c>
      <c r="AF9929" s="14">
        <f t="shared" si="3679"/>
        <v>1166.6666666666667</v>
      </c>
      <c r="AG9929" s="14">
        <f t="shared" si="3680"/>
        <v>2.0571428571428569</v>
      </c>
      <c r="AH9929" s="14">
        <f t="shared" si="3674"/>
        <v>-0.94285714285714306</v>
      </c>
      <c r="AI9929" s="14">
        <f t="shared" si="3675"/>
        <v>-1100</v>
      </c>
      <c r="AJ9929" s="552"/>
    </row>
    <row r="9930" spans="1:36" ht="15.75">
      <c r="A9930" s="1431">
        <v>12</v>
      </c>
      <c r="B9930" s="625" t="s">
        <v>7443</v>
      </c>
      <c r="C9930" s="556" t="s">
        <v>66</v>
      </c>
      <c r="D9930" s="571">
        <v>1</v>
      </c>
      <c r="E9930" s="550">
        <v>3900</v>
      </c>
      <c r="F9930" s="550"/>
      <c r="G9930" s="550"/>
      <c r="H9930" s="549">
        <f t="shared" si="3676"/>
        <v>0</v>
      </c>
      <c r="I9930" s="607">
        <v>44915</v>
      </c>
      <c r="J9930" s="608">
        <v>45869</v>
      </c>
      <c r="K9930" s="550"/>
      <c r="L9930" s="1462"/>
      <c r="M9930" s="1462"/>
      <c r="N9930" s="1462">
        <v>0</v>
      </c>
      <c r="O9930" s="1462">
        <v>1174</v>
      </c>
      <c r="P9930" s="1462">
        <v>900</v>
      </c>
      <c r="Q9930" s="550"/>
      <c r="R9930" s="550"/>
      <c r="S9930" s="550"/>
      <c r="T9930" s="550"/>
      <c r="U9930" s="550"/>
      <c r="V9930" s="550"/>
      <c r="W9930" s="550"/>
      <c r="X9930" s="550"/>
      <c r="Y9930" s="550"/>
      <c r="Z9930" s="550"/>
      <c r="AA9930" s="550"/>
      <c r="AB9930" s="550"/>
      <c r="AC9930" s="1507">
        <f t="shared" si="3677"/>
        <v>1826</v>
      </c>
      <c r="AD9930" s="1508">
        <f t="shared" si="3678"/>
        <v>1826</v>
      </c>
      <c r="AE9930" s="14">
        <f t="shared" si="3673"/>
        <v>28.4</v>
      </c>
      <c r="AF9930" s="14">
        <f t="shared" si="3679"/>
        <v>691.33333333333337</v>
      </c>
      <c r="AG9930" s="14">
        <f t="shared" si="3680"/>
        <v>2.6412729026036641</v>
      </c>
      <c r="AH9930" s="14">
        <f t="shared" si="3674"/>
        <v>-25.758727097396335</v>
      </c>
      <c r="AI9930" s="14">
        <f t="shared" si="3675"/>
        <v>-17807.866666666665</v>
      </c>
      <c r="AJ9930" s="552"/>
    </row>
    <row r="9931" spans="1:36" ht="15.75">
      <c r="A9931" s="1431">
        <v>14</v>
      </c>
      <c r="B9931" s="625" t="s">
        <v>7787</v>
      </c>
      <c r="C9931" s="556" t="s">
        <v>66</v>
      </c>
      <c r="D9931" s="571">
        <v>1</v>
      </c>
      <c r="E9931" s="550">
        <v>2000</v>
      </c>
      <c r="F9931" s="550"/>
      <c r="G9931" s="550"/>
      <c r="H9931" s="549"/>
      <c r="I9931" s="607">
        <v>44915</v>
      </c>
      <c r="J9931" s="608">
        <v>45107</v>
      </c>
      <c r="K9931" s="550"/>
      <c r="L9931" s="1462"/>
      <c r="M9931" s="1462"/>
      <c r="N9931" s="1462">
        <v>0</v>
      </c>
      <c r="O9931" s="1462"/>
      <c r="P9931" s="1462"/>
      <c r="Q9931" s="550"/>
      <c r="R9931" s="550"/>
      <c r="S9931" s="550"/>
      <c r="T9931" s="550"/>
      <c r="U9931" s="550"/>
      <c r="V9931" s="550"/>
      <c r="W9931" s="550"/>
      <c r="X9931" s="550"/>
      <c r="Y9931" s="550"/>
      <c r="Z9931" s="550"/>
      <c r="AA9931" s="550"/>
      <c r="AB9931" s="550"/>
      <c r="AC9931" s="1507">
        <f t="shared" si="3677"/>
        <v>2000</v>
      </c>
      <c r="AD9931" s="1508">
        <f t="shared" si="3678"/>
        <v>2000</v>
      </c>
      <c r="AE9931" s="14">
        <f t="shared" si="3673"/>
        <v>3</v>
      </c>
      <c r="AF9931" s="14">
        <f t="shared" si="3679"/>
        <v>0</v>
      </c>
      <c r="AG9931" s="14" t="e">
        <f t="shared" si="3680"/>
        <v>#DIV/0!</v>
      </c>
      <c r="AH9931" s="14" t="e">
        <f t="shared" si="3674"/>
        <v>#DIV/0!</v>
      </c>
      <c r="AI9931" s="14">
        <f t="shared" si="3675"/>
        <v>2000</v>
      </c>
      <c r="AJ9931" s="552"/>
    </row>
    <row r="9932" spans="1:36" ht="15.75">
      <c r="A9932" s="1431">
        <v>15</v>
      </c>
      <c r="B9932" s="628" t="s">
        <v>10019</v>
      </c>
      <c r="C9932" s="556" t="s">
        <v>66</v>
      </c>
      <c r="D9932" s="571">
        <v>1</v>
      </c>
      <c r="E9932" s="550"/>
      <c r="F9932" s="550"/>
      <c r="G9932" s="550">
        <v>15</v>
      </c>
      <c r="H9932" s="549"/>
      <c r="I9932" s="607">
        <v>44915</v>
      </c>
      <c r="J9932" s="608">
        <v>45504</v>
      </c>
      <c r="K9932" s="550"/>
      <c r="L9932" s="1462"/>
      <c r="M9932" s="1462"/>
      <c r="N9932" s="1462">
        <v>0</v>
      </c>
      <c r="O9932" s="1462"/>
      <c r="P9932" s="1462">
        <v>10</v>
      </c>
      <c r="Q9932" s="550"/>
      <c r="R9932" s="550"/>
      <c r="S9932" s="550"/>
      <c r="T9932" s="550"/>
      <c r="U9932" s="550"/>
      <c r="V9932" s="550"/>
      <c r="W9932" s="550"/>
      <c r="X9932" s="550"/>
      <c r="Y9932" s="550"/>
      <c r="Z9932" s="550"/>
      <c r="AA9932" s="550"/>
      <c r="AB9932" s="550"/>
      <c r="AC9932" s="1507">
        <f t="shared" si="3677"/>
        <v>5</v>
      </c>
      <c r="AD9932" s="1508">
        <f t="shared" si="3678"/>
        <v>5</v>
      </c>
      <c r="AE9932" s="14">
        <f t="shared" si="3673"/>
        <v>16.233333333333334</v>
      </c>
      <c r="AF9932" s="14">
        <f t="shared" si="3679"/>
        <v>3.3333333333333335</v>
      </c>
      <c r="AG9932" s="14">
        <f t="shared" si="3680"/>
        <v>1.5</v>
      </c>
      <c r="AH9932" s="14">
        <f t="shared" si="3674"/>
        <v>-14.733333333333334</v>
      </c>
      <c r="AI9932" s="14">
        <f t="shared" si="3675"/>
        <v>-49.111111111111114</v>
      </c>
      <c r="AJ9932" s="552"/>
    </row>
    <row r="9933" spans="1:36" ht="30">
      <c r="A9933" s="1431">
        <v>8</v>
      </c>
      <c r="B9933" s="628" t="s">
        <v>10073</v>
      </c>
      <c r="C9933" s="556" t="s">
        <v>66</v>
      </c>
      <c r="D9933" s="571">
        <v>1</v>
      </c>
      <c r="E9933" s="550"/>
      <c r="F9933" s="550"/>
      <c r="G9933" s="550">
        <v>96</v>
      </c>
      <c r="H9933" s="549"/>
      <c r="I9933" s="607">
        <v>44915</v>
      </c>
      <c r="J9933" s="608">
        <v>45107</v>
      </c>
      <c r="K9933" s="550"/>
      <c r="L9933" s="1462"/>
      <c r="M9933" s="1462"/>
      <c r="N9933" s="1462">
        <v>0</v>
      </c>
      <c r="O9933" s="1462"/>
      <c r="P9933" s="1462">
        <v>22</v>
      </c>
      <c r="Q9933" s="550"/>
      <c r="R9933" s="550"/>
      <c r="S9933" s="550"/>
      <c r="T9933" s="550"/>
      <c r="U9933" s="550"/>
      <c r="V9933" s="550"/>
      <c r="W9933" s="550"/>
      <c r="X9933" s="550"/>
      <c r="Y9933" s="550"/>
      <c r="Z9933" s="550"/>
      <c r="AA9933" s="550"/>
      <c r="AB9933" s="550"/>
      <c r="AC9933" s="1507">
        <f t="shared" si="3677"/>
        <v>74</v>
      </c>
      <c r="AD9933" s="1508">
        <f t="shared" si="3678"/>
        <v>74</v>
      </c>
      <c r="AE9933" s="14">
        <f t="shared" si="3673"/>
        <v>3</v>
      </c>
      <c r="AF9933" s="14">
        <f t="shared" si="3679"/>
        <v>7.333333333333333</v>
      </c>
      <c r="AG9933" s="14">
        <f t="shared" si="3680"/>
        <v>10.090909090909092</v>
      </c>
      <c r="AH9933" s="14">
        <f t="shared" si="3674"/>
        <v>7.0909090909090917</v>
      </c>
      <c r="AI9933" s="14">
        <f t="shared" si="3675"/>
        <v>52</v>
      </c>
      <c r="AJ9933" s="552"/>
    </row>
    <row r="9934" spans="1:36" ht="15" customHeight="1">
      <c r="A9934" s="4538" t="s">
        <v>110</v>
      </c>
      <c r="B9934" s="4539"/>
      <c r="C9934" s="4539"/>
      <c r="D9934" s="4539"/>
      <c r="E9934" s="4539"/>
      <c r="F9934" s="4539"/>
      <c r="G9934" s="4539"/>
      <c r="H9934" s="4539"/>
      <c r="I9934" s="4539"/>
      <c r="J9934" s="4539"/>
      <c r="K9934" s="4539"/>
      <c r="L9934" s="4539"/>
      <c r="M9934" s="4539"/>
      <c r="N9934" s="4539"/>
      <c r="O9934" s="4539"/>
      <c r="P9934" s="4539"/>
      <c r="Q9934" s="4539"/>
      <c r="R9934" s="4539"/>
      <c r="S9934" s="4539"/>
      <c r="T9934" s="4539"/>
      <c r="U9934" s="4539"/>
      <c r="V9934" s="4539"/>
      <c r="W9934" s="4539"/>
      <c r="X9934" s="4539"/>
      <c r="Y9934" s="4539"/>
      <c r="Z9934" s="4539"/>
      <c r="AA9934" s="4539"/>
      <c r="AB9934" s="4539"/>
      <c r="AC9934" s="4539"/>
      <c r="AD9934" s="4539"/>
      <c r="AE9934" s="4539"/>
      <c r="AF9934" s="4539"/>
      <c r="AG9934" s="4539"/>
      <c r="AH9934" s="4539"/>
      <c r="AI9934" s="4539"/>
      <c r="AJ9934" s="4540"/>
    </row>
    <row r="9935" spans="1:36" ht="15.75">
      <c r="A9935" s="4365" t="s">
        <v>19</v>
      </c>
      <c r="B9935" s="4542"/>
      <c r="C9935" s="4542"/>
      <c r="D9935" s="4542"/>
      <c r="E9935" s="4542"/>
      <c r="F9935" s="4542"/>
      <c r="G9935" s="4542"/>
      <c r="H9935" s="4542"/>
      <c r="I9935" s="4542"/>
      <c r="J9935" s="4542"/>
      <c r="K9935" s="4542"/>
      <c r="L9935" s="4542"/>
      <c r="M9935" s="4542"/>
      <c r="N9935" s="4542"/>
      <c r="O9935" s="4542"/>
      <c r="P9935" s="4542"/>
      <c r="Q9935" s="4542"/>
      <c r="R9935" s="4542"/>
      <c r="S9935" s="4542"/>
      <c r="T9935" s="4542"/>
      <c r="U9935" s="4542"/>
      <c r="V9935" s="4542"/>
      <c r="W9935" s="4542"/>
      <c r="X9935" s="4542"/>
      <c r="Y9935" s="4542"/>
      <c r="Z9935" s="4542"/>
      <c r="AA9935" s="4542"/>
      <c r="AB9935" s="4542"/>
      <c r="AC9935" s="4542"/>
      <c r="AD9935" s="4542"/>
      <c r="AE9935" s="4542"/>
      <c r="AF9935" s="4542"/>
      <c r="AG9935" s="4542"/>
      <c r="AH9935" s="4542"/>
      <c r="AI9935" s="4542"/>
      <c r="AJ9935" s="4543"/>
    </row>
    <row r="9936" spans="1:36" ht="15.75">
      <c r="A9936" s="4365" t="s">
        <v>844</v>
      </c>
      <c r="B9936" s="4542"/>
      <c r="C9936" s="4542"/>
      <c r="D9936" s="4542"/>
      <c r="E9936" s="4542"/>
      <c r="F9936" s="4542"/>
      <c r="G9936" s="4542"/>
      <c r="H9936" s="4542"/>
      <c r="I9936" s="4542"/>
      <c r="J9936" s="4542"/>
      <c r="K9936" s="4542"/>
      <c r="L9936" s="4542"/>
      <c r="M9936" s="4542"/>
      <c r="N9936" s="4542"/>
      <c r="O9936" s="4542"/>
      <c r="P9936" s="4542"/>
      <c r="Q9936" s="4542"/>
      <c r="R9936" s="4542"/>
      <c r="S9936" s="4542"/>
      <c r="T9936" s="4542"/>
      <c r="U9936" s="4542"/>
      <c r="V9936" s="4542"/>
      <c r="W9936" s="4542"/>
      <c r="X9936" s="4542"/>
      <c r="Y9936" s="4542"/>
      <c r="Z9936" s="4542"/>
      <c r="AA9936" s="4542"/>
      <c r="AB9936" s="4542"/>
      <c r="AC9936" s="4542"/>
      <c r="AD9936" s="4542"/>
      <c r="AE9936" s="4542"/>
      <c r="AF9936" s="4542"/>
      <c r="AG9936" s="4542"/>
      <c r="AH9936" s="4542"/>
      <c r="AI9936" s="4542"/>
      <c r="AJ9936" s="4543"/>
    </row>
    <row r="9937" spans="1:36" ht="33" customHeight="1">
      <c r="A9937" s="1934">
        <v>1</v>
      </c>
      <c r="B9937" s="113" t="s">
        <v>249</v>
      </c>
      <c r="C9937" s="1551" t="s">
        <v>181</v>
      </c>
      <c r="D9937" s="2471">
        <v>41.62</v>
      </c>
      <c r="E9937" s="1553">
        <v>21780</v>
      </c>
      <c r="F9937" s="1553">
        <f t="shared" ref="F9937:F9952" si="3681">D9937*E9937</f>
        <v>906483.6</v>
      </c>
      <c r="G9937" s="1553">
        <v>0</v>
      </c>
      <c r="H9937" s="1553">
        <f t="shared" ref="H9937:H9947" si="3682">D9937*G9937</f>
        <v>0</v>
      </c>
      <c r="I9937" s="3314">
        <v>44782</v>
      </c>
      <c r="J9937" s="3314">
        <v>46356</v>
      </c>
      <c r="K9937" s="3314"/>
      <c r="L9937" s="1553">
        <v>619</v>
      </c>
      <c r="M9937" s="3314">
        <v>44771</v>
      </c>
      <c r="N9937" s="1553">
        <v>1940</v>
      </c>
      <c r="O9937" s="1553">
        <v>1590</v>
      </c>
      <c r="P9937" s="1553">
        <v>2730</v>
      </c>
      <c r="Q9937" s="1553"/>
      <c r="R9937" s="1553"/>
      <c r="S9937" s="1553"/>
      <c r="T9937" s="1553"/>
      <c r="U9937" s="1553"/>
      <c r="V9937" s="1553"/>
      <c r="W9937" s="1553"/>
      <c r="X9937" s="1553"/>
      <c r="Y9937" s="1553"/>
      <c r="Z9937" s="1553"/>
      <c r="AA9937" s="1553"/>
      <c r="AB9937" s="1553"/>
      <c r="AC9937" s="1507">
        <f t="shared" ref="AC9937:AC9952" si="3683">E9937+G9937-N9937-O9937-AA9937-P9937-Q9937-R9937-S9937-T9937-U9937-V9937-W9937-X9937-Y9937</f>
        <v>15520</v>
      </c>
      <c r="AD9937" s="1508">
        <f t="shared" ref="AD9937:AD9952" si="3684">D9937*AC9937</f>
        <v>645942.39999999991</v>
      </c>
      <c r="AE9937" s="14">
        <f t="shared" ref="AE9937:AE9952" si="3685">(J9937-"01.04.2023")/30</f>
        <v>44.633333333333333</v>
      </c>
      <c r="AF9937" s="14">
        <f t="shared" ref="AF9937:AF9952" si="3686">(N9937+O9937+P9937+Q9937+R9937+S9937+T9937+U9937+V9937+W9937+X9937+Y9937)/3</f>
        <v>2086.6666666666665</v>
      </c>
      <c r="AG9937" s="14">
        <f t="shared" ref="AG9937:AG9952" si="3687">AC9937/AF9937</f>
        <v>7.4376996805111828</v>
      </c>
      <c r="AH9937" s="14">
        <f t="shared" ref="AH9937:AH9952" si="3688">AG9937-AE9937</f>
        <v>-37.195633652822153</v>
      </c>
      <c r="AI9937" s="14">
        <f t="shared" ref="AI9937:AI9952" si="3689">AC9937-(AE9937*AF9937)</f>
        <v>-77614.888888888876</v>
      </c>
      <c r="AJ9937" s="2426"/>
    </row>
    <row r="9938" spans="1:36" ht="33" customHeight="1">
      <c r="A9938" s="1934">
        <v>2</v>
      </c>
      <c r="B9938" s="113" t="s">
        <v>250</v>
      </c>
      <c r="C9938" s="1551" t="s">
        <v>181</v>
      </c>
      <c r="D9938" s="2471">
        <v>41.51</v>
      </c>
      <c r="E9938" s="1553">
        <v>630</v>
      </c>
      <c r="F9938" s="1553">
        <f t="shared" si="3681"/>
        <v>26151.3</v>
      </c>
      <c r="G9938" s="1553">
        <v>0</v>
      </c>
      <c r="H9938" s="1553">
        <f t="shared" si="3682"/>
        <v>0</v>
      </c>
      <c r="I9938" s="3314">
        <v>44826</v>
      </c>
      <c r="J9938" s="3314">
        <v>46568</v>
      </c>
      <c r="K9938" s="3314"/>
      <c r="L9938" s="1553">
        <v>619</v>
      </c>
      <c r="M9938" s="3314">
        <v>44771</v>
      </c>
      <c r="N9938" s="1553"/>
      <c r="O9938" s="1553"/>
      <c r="P9938" s="1553"/>
      <c r="Q9938" s="1553"/>
      <c r="R9938" s="1553"/>
      <c r="S9938" s="1553"/>
      <c r="T9938" s="1553"/>
      <c r="U9938" s="1553"/>
      <c r="V9938" s="1553"/>
      <c r="W9938" s="1553"/>
      <c r="X9938" s="1553"/>
      <c r="Y9938" s="1553"/>
      <c r="Z9938" s="1553"/>
      <c r="AA9938" s="1553"/>
      <c r="AB9938" s="1553"/>
      <c r="AC9938" s="1507">
        <f t="shared" si="3683"/>
        <v>630</v>
      </c>
      <c r="AD9938" s="1508">
        <f t="shared" si="3684"/>
        <v>26151.3</v>
      </c>
      <c r="AE9938" s="14">
        <f t="shared" si="3685"/>
        <v>51.7</v>
      </c>
      <c r="AF9938" s="14">
        <f t="shared" si="3686"/>
        <v>0</v>
      </c>
      <c r="AG9938" s="14" t="e">
        <f t="shared" si="3687"/>
        <v>#DIV/0!</v>
      </c>
      <c r="AH9938" s="14" t="e">
        <f t="shared" si="3688"/>
        <v>#DIV/0!</v>
      </c>
      <c r="AI9938" s="14">
        <f t="shared" si="3689"/>
        <v>630</v>
      </c>
      <c r="AJ9938" s="2426"/>
    </row>
    <row r="9939" spans="1:36" ht="33" customHeight="1">
      <c r="A9939" s="1934">
        <v>3</v>
      </c>
      <c r="B9939" s="113" t="s">
        <v>251</v>
      </c>
      <c r="C9939" s="1551" t="s">
        <v>181</v>
      </c>
      <c r="D9939" s="2471">
        <v>36.06</v>
      </c>
      <c r="E9939" s="1553">
        <v>455</v>
      </c>
      <c r="F9939" s="1553">
        <f t="shared" si="3681"/>
        <v>16407.3</v>
      </c>
      <c r="G9939" s="1553">
        <v>0</v>
      </c>
      <c r="H9939" s="1553">
        <f t="shared" si="3682"/>
        <v>0</v>
      </c>
      <c r="I9939" s="3314">
        <v>44501</v>
      </c>
      <c r="J9939" s="3314">
        <v>45235</v>
      </c>
      <c r="K9939" s="3314"/>
      <c r="L9939" s="1553">
        <v>1298</v>
      </c>
      <c r="M9939" s="3314">
        <v>44468</v>
      </c>
      <c r="N9939" s="1553">
        <v>60</v>
      </c>
      <c r="O9939" s="1553">
        <v>30</v>
      </c>
      <c r="P9939" s="1553">
        <v>30</v>
      </c>
      <c r="Q9939" s="1553"/>
      <c r="R9939" s="1553"/>
      <c r="S9939" s="1553"/>
      <c r="T9939" s="1553"/>
      <c r="U9939" s="1553"/>
      <c r="V9939" s="1553"/>
      <c r="W9939" s="1553"/>
      <c r="X9939" s="1553"/>
      <c r="Y9939" s="1553"/>
      <c r="Z9939" s="1553"/>
      <c r="AA9939" s="1553"/>
      <c r="AB9939" s="1553"/>
      <c r="AC9939" s="1507">
        <f t="shared" si="3683"/>
        <v>335</v>
      </c>
      <c r="AD9939" s="1508">
        <f t="shared" si="3684"/>
        <v>12080.1</v>
      </c>
      <c r="AE9939" s="14">
        <f t="shared" si="3685"/>
        <v>7.2666666666666666</v>
      </c>
      <c r="AF9939" s="14">
        <f t="shared" si="3686"/>
        <v>40</v>
      </c>
      <c r="AG9939" s="14">
        <f t="shared" si="3687"/>
        <v>8.375</v>
      </c>
      <c r="AH9939" s="14">
        <f t="shared" si="3688"/>
        <v>1.1083333333333334</v>
      </c>
      <c r="AI9939" s="14">
        <f t="shared" si="3689"/>
        <v>44.333333333333314</v>
      </c>
      <c r="AJ9939" s="2426"/>
    </row>
    <row r="9940" spans="1:36" ht="33" customHeight="1">
      <c r="A9940" s="1934">
        <v>4</v>
      </c>
      <c r="B9940" s="113" t="s">
        <v>252</v>
      </c>
      <c r="C9940" s="1551" t="s">
        <v>181</v>
      </c>
      <c r="D9940" s="2471">
        <v>30.06</v>
      </c>
      <c r="E9940" s="1553">
        <v>1290</v>
      </c>
      <c r="F9940" s="1553">
        <f t="shared" si="3681"/>
        <v>38777.4</v>
      </c>
      <c r="G9940" s="1553">
        <v>0</v>
      </c>
      <c r="H9940" s="1553">
        <f t="shared" si="3682"/>
        <v>0</v>
      </c>
      <c r="I9940" s="3314">
        <v>44501</v>
      </c>
      <c r="J9940" s="3314">
        <v>45906</v>
      </c>
      <c r="K9940" s="3314"/>
      <c r="L9940" s="1553">
        <v>1298</v>
      </c>
      <c r="M9940" s="3314">
        <v>44468</v>
      </c>
      <c r="N9940" s="1553">
        <v>180</v>
      </c>
      <c r="O9940" s="1553">
        <v>90</v>
      </c>
      <c r="P9940" s="1553">
        <v>90</v>
      </c>
      <c r="Q9940" s="1553"/>
      <c r="R9940" s="1553"/>
      <c r="S9940" s="1553"/>
      <c r="T9940" s="1553"/>
      <c r="U9940" s="1553"/>
      <c r="V9940" s="1553"/>
      <c r="W9940" s="1553"/>
      <c r="X9940" s="1553"/>
      <c r="Y9940" s="1553"/>
      <c r="Z9940" s="1553"/>
      <c r="AA9940" s="1553"/>
      <c r="AB9940" s="1553"/>
      <c r="AC9940" s="1507">
        <f t="shared" si="3683"/>
        <v>930</v>
      </c>
      <c r="AD9940" s="1508">
        <f t="shared" si="3684"/>
        <v>27955.8</v>
      </c>
      <c r="AE9940" s="14">
        <f t="shared" si="3685"/>
        <v>29.633333333333333</v>
      </c>
      <c r="AF9940" s="14">
        <f t="shared" si="3686"/>
        <v>120</v>
      </c>
      <c r="AG9940" s="14">
        <f t="shared" si="3687"/>
        <v>7.75</v>
      </c>
      <c r="AH9940" s="14">
        <f t="shared" si="3688"/>
        <v>-21.883333333333333</v>
      </c>
      <c r="AI9940" s="14">
        <f t="shared" si="3689"/>
        <v>-2626</v>
      </c>
      <c r="AJ9940" s="2426"/>
    </row>
    <row r="9941" spans="1:36" ht="33" customHeight="1">
      <c r="A9941" s="1934">
        <v>5</v>
      </c>
      <c r="B9941" s="113" t="s">
        <v>253</v>
      </c>
      <c r="C9941" s="1551" t="s">
        <v>181</v>
      </c>
      <c r="D9941" s="2471">
        <v>36.67</v>
      </c>
      <c r="E9941" s="1553">
        <v>300</v>
      </c>
      <c r="F9941" s="1553">
        <f t="shared" si="3681"/>
        <v>11001</v>
      </c>
      <c r="G9941" s="1553">
        <v>0</v>
      </c>
      <c r="H9941" s="1553">
        <f t="shared" si="3682"/>
        <v>0</v>
      </c>
      <c r="I9941" s="3314">
        <v>44501</v>
      </c>
      <c r="J9941" s="3314">
        <v>45350</v>
      </c>
      <c r="K9941" s="3314"/>
      <c r="L9941" s="1553">
        <v>1298</v>
      </c>
      <c r="M9941" s="3314">
        <v>44468</v>
      </c>
      <c r="N9941" s="1553">
        <v>30</v>
      </c>
      <c r="O9941" s="1553"/>
      <c r="P9941" s="1553"/>
      <c r="Q9941" s="1553"/>
      <c r="R9941" s="1553"/>
      <c r="S9941" s="1553"/>
      <c r="T9941" s="1553"/>
      <c r="U9941" s="1553"/>
      <c r="V9941" s="1553"/>
      <c r="W9941" s="1553"/>
      <c r="X9941" s="1553"/>
      <c r="Y9941" s="1553"/>
      <c r="Z9941" s="1553"/>
      <c r="AA9941" s="1553"/>
      <c r="AB9941" s="1553"/>
      <c r="AC9941" s="1507">
        <f t="shared" si="3683"/>
        <v>270</v>
      </c>
      <c r="AD9941" s="1508">
        <f t="shared" si="3684"/>
        <v>9900.9</v>
      </c>
      <c r="AE9941" s="14">
        <f t="shared" si="3685"/>
        <v>11.1</v>
      </c>
      <c r="AF9941" s="14">
        <f t="shared" si="3686"/>
        <v>10</v>
      </c>
      <c r="AG9941" s="14">
        <f t="shared" si="3687"/>
        <v>27</v>
      </c>
      <c r="AH9941" s="14">
        <f t="shared" si="3688"/>
        <v>15.9</v>
      </c>
      <c r="AI9941" s="14">
        <f t="shared" si="3689"/>
        <v>159</v>
      </c>
      <c r="AJ9941" s="2426"/>
    </row>
    <row r="9942" spans="1:36" ht="33" customHeight="1">
      <c r="A9942" s="1934">
        <v>6</v>
      </c>
      <c r="B9942" s="113" t="s">
        <v>254</v>
      </c>
      <c r="C9942" s="1551" t="s">
        <v>181</v>
      </c>
      <c r="D9942" s="2471">
        <v>30.57</v>
      </c>
      <c r="E9942" s="1553">
        <v>1080</v>
      </c>
      <c r="F9942" s="1553">
        <f t="shared" si="3681"/>
        <v>33015.599999999999</v>
      </c>
      <c r="G9942" s="1553">
        <v>0</v>
      </c>
      <c r="H9942" s="1553">
        <f t="shared" si="3682"/>
        <v>0</v>
      </c>
      <c r="I9942" s="3314">
        <v>44501</v>
      </c>
      <c r="J9942" s="3314">
        <v>46142</v>
      </c>
      <c r="K9942" s="3314"/>
      <c r="L9942" s="1553">
        <v>1298</v>
      </c>
      <c r="M9942" s="3314">
        <v>44468</v>
      </c>
      <c r="N9942" s="1553"/>
      <c r="O9942" s="1553"/>
      <c r="P9942" s="1553"/>
      <c r="Q9942" s="1553"/>
      <c r="R9942" s="1553"/>
      <c r="S9942" s="1553"/>
      <c r="T9942" s="1553"/>
      <c r="U9942" s="1553"/>
      <c r="V9942" s="1553"/>
      <c r="W9942" s="1553"/>
      <c r="X9942" s="1553"/>
      <c r="Y9942" s="1553"/>
      <c r="Z9942" s="1553"/>
      <c r="AA9942" s="1553"/>
      <c r="AB9942" s="1553"/>
      <c r="AC9942" s="1507">
        <f t="shared" si="3683"/>
        <v>1080</v>
      </c>
      <c r="AD9942" s="1508">
        <f t="shared" si="3684"/>
        <v>33015.599999999999</v>
      </c>
      <c r="AE9942" s="14">
        <f t="shared" si="3685"/>
        <v>37.5</v>
      </c>
      <c r="AF9942" s="14">
        <f t="shared" si="3686"/>
        <v>0</v>
      </c>
      <c r="AG9942" s="14" t="e">
        <f t="shared" si="3687"/>
        <v>#DIV/0!</v>
      </c>
      <c r="AH9942" s="14" t="e">
        <f t="shared" si="3688"/>
        <v>#DIV/0!</v>
      </c>
      <c r="AI9942" s="14">
        <f t="shared" si="3689"/>
        <v>1080</v>
      </c>
      <c r="AJ9942" s="2426"/>
    </row>
    <row r="9943" spans="1:36" ht="33" customHeight="1">
      <c r="A9943" s="1934">
        <v>7</v>
      </c>
      <c r="B9943" s="113" t="s">
        <v>255</v>
      </c>
      <c r="C9943" s="1551" t="s">
        <v>181</v>
      </c>
      <c r="D9943" s="2471">
        <v>63.74</v>
      </c>
      <c r="E9943" s="1553">
        <v>112</v>
      </c>
      <c r="F9943" s="1553">
        <f t="shared" si="3681"/>
        <v>7138.88</v>
      </c>
      <c r="G9943" s="1553">
        <v>0</v>
      </c>
      <c r="H9943" s="1553">
        <f t="shared" si="3682"/>
        <v>0</v>
      </c>
      <c r="I9943" s="3314">
        <v>44546</v>
      </c>
      <c r="J9943" s="3314">
        <v>45442</v>
      </c>
      <c r="K9943" s="3314"/>
      <c r="L9943" s="1553">
        <v>1569</v>
      </c>
      <c r="M9943" s="3314">
        <v>44538</v>
      </c>
      <c r="N9943" s="1553"/>
      <c r="O9943" s="1553"/>
      <c r="P9943" s="1553"/>
      <c r="Q9943" s="1553"/>
      <c r="R9943" s="1553"/>
      <c r="S9943" s="1553"/>
      <c r="T9943" s="1553"/>
      <c r="U9943" s="1553"/>
      <c r="V9943" s="1553"/>
      <c r="W9943" s="1553"/>
      <c r="X9943" s="1553"/>
      <c r="Y9943" s="1553"/>
      <c r="Z9943" s="1553"/>
      <c r="AA9943" s="1553"/>
      <c r="AB9943" s="1553"/>
      <c r="AC9943" s="1507">
        <f t="shared" si="3683"/>
        <v>112</v>
      </c>
      <c r="AD9943" s="1508">
        <f t="shared" si="3684"/>
        <v>7138.88</v>
      </c>
      <c r="AE9943" s="14">
        <f t="shared" si="3685"/>
        <v>14.166666666666666</v>
      </c>
      <c r="AF9943" s="14">
        <f t="shared" si="3686"/>
        <v>0</v>
      </c>
      <c r="AG9943" s="14" t="e">
        <f t="shared" si="3687"/>
        <v>#DIV/0!</v>
      </c>
      <c r="AH9943" s="14" t="e">
        <f t="shared" si="3688"/>
        <v>#DIV/0!</v>
      </c>
      <c r="AI9943" s="14">
        <f t="shared" si="3689"/>
        <v>112</v>
      </c>
      <c r="AJ9943" s="2426"/>
    </row>
    <row r="9944" spans="1:36" ht="33" customHeight="1">
      <c r="A9944" s="1934">
        <v>8</v>
      </c>
      <c r="B9944" s="113" t="s">
        <v>254</v>
      </c>
      <c r="C9944" s="1551" t="s">
        <v>181</v>
      </c>
      <c r="D9944" s="2471">
        <v>37.49</v>
      </c>
      <c r="E9944" s="1553">
        <v>330</v>
      </c>
      <c r="F9944" s="1553">
        <f t="shared" si="3681"/>
        <v>12371.7</v>
      </c>
      <c r="G9944" s="1553">
        <v>0</v>
      </c>
      <c r="H9944" s="1553">
        <f t="shared" si="3682"/>
        <v>0</v>
      </c>
      <c r="I9944" s="3314">
        <v>44546</v>
      </c>
      <c r="J9944" s="3314">
        <v>45442</v>
      </c>
      <c r="K9944" s="3314"/>
      <c r="L9944" s="1553">
        <v>1569</v>
      </c>
      <c r="M9944" s="3314">
        <v>44538</v>
      </c>
      <c r="N9944" s="1553">
        <v>90</v>
      </c>
      <c r="O9944" s="1553"/>
      <c r="P9944" s="1553"/>
      <c r="Q9944" s="1553"/>
      <c r="R9944" s="1553"/>
      <c r="S9944" s="1553"/>
      <c r="T9944" s="1553"/>
      <c r="U9944" s="1553"/>
      <c r="V9944" s="1553"/>
      <c r="W9944" s="1553"/>
      <c r="X9944" s="1553"/>
      <c r="Y9944" s="1553"/>
      <c r="Z9944" s="1553"/>
      <c r="AA9944" s="1553"/>
      <c r="AB9944" s="1553"/>
      <c r="AC9944" s="1507">
        <f t="shared" si="3683"/>
        <v>240</v>
      </c>
      <c r="AD9944" s="1508">
        <f t="shared" si="3684"/>
        <v>8997.6</v>
      </c>
      <c r="AE9944" s="14">
        <f t="shared" si="3685"/>
        <v>14.166666666666666</v>
      </c>
      <c r="AF9944" s="14">
        <f t="shared" si="3686"/>
        <v>30</v>
      </c>
      <c r="AG9944" s="14">
        <f t="shared" si="3687"/>
        <v>8</v>
      </c>
      <c r="AH9944" s="14">
        <f t="shared" si="3688"/>
        <v>-6.1666666666666661</v>
      </c>
      <c r="AI9944" s="14">
        <f t="shared" si="3689"/>
        <v>-185</v>
      </c>
      <c r="AJ9944" s="2426"/>
    </row>
    <row r="9945" spans="1:36" ht="33" customHeight="1">
      <c r="A9945" s="1934">
        <v>9</v>
      </c>
      <c r="B9945" s="113" t="s">
        <v>256</v>
      </c>
      <c r="C9945" s="1551" t="s">
        <v>181</v>
      </c>
      <c r="D9945" s="2471">
        <v>33.799999999999997</v>
      </c>
      <c r="E9945" s="1553">
        <v>80</v>
      </c>
      <c r="F9945" s="1553">
        <f t="shared" si="3681"/>
        <v>2704</v>
      </c>
      <c r="G9945" s="1553">
        <v>0</v>
      </c>
      <c r="H9945" s="1553">
        <f t="shared" si="3682"/>
        <v>0</v>
      </c>
      <c r="I9945" s="3314">
        <v>44546</v>
      </c>
      <c r="J9945" s="3314">
        <v>46048</v>
      </c>
      <c r="K9945" s="3314"/>
      <c r="L9945" s="1553">
        <v>1569</v>
      </c>
      <c r="M9945" s="3314">
        <v>44538</v>
      </c>
      <c r="N9945" s="1553">
        <v>10</v>
      </c>
      <c r="O9945" s="1553"/>
      <c r="P9945" s="1553"/>
      <c r="Q9945" s="1553"/>
      <c r="R9945" s="1553"/>
      <c r="S9945" s="1553"/>
      <c r="T9945" s="1553"/>
      <c r="U9945" s="1553"/>
      <c r="V9945" s="1553"/>
      <c r="W9945" s="1553"/>
      <c r="X9945" s="1553"/>
      <c r="Y9945" s="1553"/>
      <c r="Z9945" s="1553"/>
      <c r="AA9945" s="1553"/>
      <c r="AB9945" s="1553"/>
      <c r="AC9945" s="1507">
        <f t="shared" si="3683"/>
        <v>70</v>
      </c>
      <c r="AD9945" s="1508">
        <f t="shared" si="3684"/>
        <v>2366</v>
      </c>
      <c r="AE9945" s="14">
        <f t="shared" si="3685"/>
        <v>34.366666666666667</v>
      </c>
      <c r="AF9945" s="14">
        <f t="shared" si="3686"/>
        <v>3.3333333333333335</v>
      </c>
      <c r="AG9945" s="14">
        <f t="shared" si="3687"/>
        <v>21</v>
      </c>
      <c r="AH9945" s="14">
        <f t="shared" si="3688"/>
        <v>-13.366666666666667</v>
      </c>
      <c r="AI9945" s="14">
        <f t="shared" si="3689"/>
        <v>-44.555555555555557</v>
      </c>
      <c r="AJ9945" s="2426"/>
    </row>
    <row r="9946" spans="1:36" ht="33" customHeight="1">
      <c r="A9946" s="1934">
        <v>10</v>
      </c>
      <c r="B9946" s="113" t="s">
        <v>257</v>
      </c>
      <c r="C9946" s="1551" t="s">
        <v>181</v>
      </c>
      <c r="D9946" s="2471">
        <v>43.35</v>
      </c>
      <c r="E9946" s="1553">
        <v>20</v>
      </c>
      <c r="F9946" s="1553">
        <f t="shared" si="3681"/>
        <v>867</v>
      </c>
      <c r="G9946" s="1553">
        <v>0</v>
      </c>
      <c r="H9946" s="1553">
        <f t="shared" si="3682"/>
        <v>0</v>
      </c>
      <c r="I9946" s="3314">
        <v>44546</v>
      </c>
      <c r="J9946" s="3314">
        <v>46023</v>
      </c>
      <c r="K9946" s="3314"/>
      <c r="L9946" s="1553">
        <v>1569</v>
      </c>
      <c r="M9946" s="3314">
        <v>44538</v>
      </c>
      <c r="N9946" s="1553"/>
      <c r="O9946" s="1553"/>
      <c r="P9946" s="1553"/>
      <c r="Q9946" s="1553"/>
      <c r="R9946" s="1553"/>
      <c r="S9946" s="1553"/>
      <c r="T9946" s="1553"/>
      <c r="U9946" s="1553"/>
      <c r="V9946" s="1553"/>
      <c r="W9946" s="1553"/>
      <c r="X9946" s="1553"/>
      <c r="Y9946" s="1553"/>
      <c r="Z9946" s="1553"/>
      <c r="AA9946" s="1553"/>
      <c r="AB9946" s="1553"/>
      <c r="AC9946" s="1507">
        <f t="shared" si="3683"/>
        <v>20</v>
      </c>
      <c r="AD9946" s="1508">
        <f t="shared" si="3684"/>
        <v>867</v>
      </c>
      <c r="AE9946" s="14">
        <f t="shared" si="3685"/>
        <v>33.533333333333331</v>
      </c>
      <c r="AF9946" s="14">
        <f t="shared" si="3686"/>
        <v>0</v>
      </c>
      <c r="AG9946" s="14" t="e">
        <f t="shared" si="3687"/>
        <v>#DIV/0!</v>
      </c>
      <c r="AH9946" s="14" t="e">
        <f t="shared" si="3688"/>
        <v>#DIV/0!</v>
      </c>
      <c r="AI9946" s="14">
        <f t="shared" si="3689"/>
        <v>20</v>
      </c>
      <c r="AJ9946" s="2426"/>
    </row>
    <row r="9947" spans="1:36" ht="33" customHeight="1">
      <c r="A9947" s="1934">
        <v>11</v>
      </c>
      <c r="B9947" s="113" t="s">
        <v>4729</v>
      </c>
      <c r="C9947" s="1551" t="s">
        <v>181</v>
      </c>
      <c r="D9947" s="2471">
        <v>54.16</v>
      </c>
      <c r="E9947" s="1553">
        <v>50</v>
      </c>
      <c r="F9947" s="1553">
        <f t="shared" si="3681"/>
        <v>2708</v>
      </c>
      <c r="G9947" s="1553">
        <v>0</v>
      </c>
      <c r="H9947" s="1553">
        <f t="shared" si="3682"/>
        <v>0</v>
      </c>
      <c r="I9947" s="3314">
        <v>44802</v>
      </c>
      <c r="J9947" s="3314">
        <v>46507</v>
      </c>
      <c r="K9947" s="3314"/>
      <c r="L9947" s="1553">
        <v>619</v>
      </c>
      <c r="M9947" s="3314">
        <v>44771</v>
      </c>
      <c r="N9947" s="1553"/>
      <c r="O9947" s="1553"/>
      <c r="P9947" s="1553"/>
      <c r="Q9947" s="1553"/>
      <c r="R9947" s="1553"/>
      <c r="S9947" s="1553"/>
      <c r="T9947" s="1553"/>
      <c r="U9947" s="1553"/>
      <c r="V9947" s="1553"/>
      <c r="W9947" s="1553"/>
      <c r="X9947" s="1553"/>
      <c r="Y9947" s="1553"/>
      <c r="Z9947" s="1553"/>
      <c r="AA9947" s="1553"/>
      <c r="AB9947" s="1553"/>
      <c r="AC9947" s="1507">
        <f t="shared" si="3683"/>
        <v>50</v>
      </c>
      <c r="AD9947" s="1508">
        <f t="shared" si="3684"/>
        <v>2708</v>
      </c>
      <c r="AE9947" s="14">
        <f t="shared" si="3685"/>
        <v>49.666666666666664</v>
      </c>
      <c r="AF9947" s="14">
        <f t="shared" si="3686"/>
        <v>0</v>
      </c>
      <c r="AG9947" s="14" t="e">
        <f t="shared" si="3687"/>
        <v>#DIV/0!</v>
      </c>
      <c r="AH9947" s="14" t="e">
        <f t="shared" si="3688"/>
        <v>#DIV/0!</v>
      </c>
      <c r="AI9947" s="14">
        <f t="shared" si="3689"/>
        <v>50</v>
      </c>
      <c r="AJ9947" s="2426"/>
    </row>
    <row r="9948" spans="1:36" ht="33" customHeight="1">
      <c r="A9948" s="1934">
        <v>12</v>
      </c>
      <c r="B9948" s="113" t="s">
        <v>4730</v>
      </c>
      <c r="C9948" s="1551" t="s">
        <v>181</v>
      </c>
      <c r="D9948" s="2471">
        <v>24</v>
      </c>
      <c r="E9948" s="1553">
        <v>180</v>
      </c>
      <c r="F9948" s="1553">
        <f t="shared" si="3681"/>
        <v>4320</v>
      </c>
      <c r="G9948" s="1553">
        <v>0</v>
      </c>
      <c r="H9948" s="1553">
        <v>0</v>
      </c>
      <c r="I9948" s="3314">
        <v>44802</v>
      </c>
      <c r="J9948" s="3314">
        <v>46568</v>
      </c>
      <c r="K9948" s="3314"/>
      <c r="L9948" s="1553">
        <v>619</v>
      </c>
      <c r="M9948" s="3314">
        <v>44771</v>
      </c>
      <c r="N9948" s="1553"/>
      <c r="O9948" s="1553"/>
      <c r="P9948" s="1553"/>
      <c r="Q9948" s="1553"/>
      <c r="R9948" s="1553"/>
      <c r="S9948" s="1553"/>
      <c r="T9948" s="1553"/>
      <c r="U9948" s="1553"/>
      <c r="V9948" s="1553"/>
      <c r="W9948" s="1553"/>
      <c r="X9948" s="1553"/>
      <c r="Y9948" s="1553"/>
      <c r="Z9948" s="1553"/>
      <c r="AA9948" s="1553"/>
      <c r="AB9948" s="1553"/>
      <c r="AC9948" s="1507">
        <f t="shared" si="3683"/>
        <v>180</v>
      </c>
      <c r="AD9948" s="1508">
        <f t="shared" si="3684"/>
        <v>4320</v>
      </c>
      <c r="AE9948" s="14">
        <f t="shared" si="3685"/>
        <v>51.7</v>
      </c>
      <c r="AF9948" s="14">
        <f t="shared" si="3686"/>
        <v>0</v>
      </c>
      <c r="AG9948" s="14" t="e">
        <f t="shared" si="3687"/>
        <v>#DIV/0!</v>
      </c>
      <c r="AH9948" s="14" t="e">
        <f t="shared" si="3688"/>
        <v>#DIV/0!</v>
      </c>
      <c r="AI9948" s="14">
        <f t="shared" si="3689"/>
        <v>180</v>
      </c>
      <c r="AJ9948" s="2426"/>
    </row>
    <row r="9949" spans="1:36" ht="33" customHeight="1">
      <c r="A9949" s="1934">
        <v>13</v>
      </c>
      <c r="B9949" s="113" t="s">
        <v>4731</v>
      </c>
      <c r="C9949" s="1551" t="s">
        <v>181</v>
      </c>
      <c r="D9949" s="2471">
        <v>25</v>
      </c>
      <c r="E9949" s="1553">
        <v>540</v>
      </c>
      <c r="F9949" s="1553">
        <f t="shared" si="3681"/>
        <v>13500</v>
      </c>
      <c r="G9949" s="1553">
        <v>0</v>
      </c>
      <c r="H9949" s="1553">
        <v>0</v>
      </c>
      <c r="I9949" s="3314">
        <v>44802</v>
      </c>
      <c r="J9949" s="3314">
        <v>46568</v>
      </c>
      <c r="K9949" s="3314"/>
      <c r="L9949" s="1553">
        <v>619</v>
      </c>
      <c r="M9949" s="3314">
        <v>44771</v>
      </c>
      <c r="N9949" s="1553">
        <v>60</v>
      </c>
      <c r="O9949" s="1553"/>
      <c r="P9949" s="1553">
        <v>120</v>
      </c>
      <c r="Q9949" s="1553"/>
      <c r="R9949" s="1553"/>
      <c r="S9949" s="1553"/>
      <c r="T9949" s="1553"/>
      <c r="U9949" s="1553"/>
      <c r="V9949" s="1553"/>
      <c r="W9949" s="1553"/>
      <c r="X9949" s="1553"/>
      <c r="Y9949" s="1553"/>
      <c r="Z9949" s="1553"/>
      <c r="AA9949" s="1553"/>
      <c r="AB9949" s="1553"/>
      <c r="AC9949" s="1507">
        <f t="shared" si="3683"/>
        <v>360</v>
      </c>
      <c r="AD9949" s="1508">
        <f t="shared" si="3684"/>
        <v>9000</v>
      </c>
      <c r="AE9949" s="14">
        <f t="shared" si="3685"/>
        <v>51.7</v>
      </c>
      <c r="AF9949" s="14">
        <f t="shared" si="3686"/>
        <v>60</v>
      </c>
      <c r="AG9949" s="14">
        <f t="shared" si="3687"/>
        <v>6</v>
      </c>
      <c r="AH9949" s="14">
        <f t="shared" si="3688"/>
        <v>-45.7</v>
      </c>
      <c r="AI9949" s="14">
        <f t="shared" si="3689"/>
        <v>-2742</v>
      </c>
      <c r="AJ9949" s="2426"/>
    </row>
    <row r="9950" spans="1:36" ht="33" customHeight="1">
      <c r="A9950" s="1934">
        <v>14</v>
      </c>
      <c r="B9950" s="113" t="s">
        <v>4732</v>
      </c>
      <c r="C9950" s="1551" t="s">
        <v>181</v>
      </c>
      <c r="D9950" s="2471">
        <v>224.7</v>
      </c>
      <c r="E9950" s="1553">
        <v>433</v>
      </c>
      <c r="F9950" s="1553">
        <f t="shared" si="3681"/>
        <v>97295.099999999991</v>
      </c>
      <c r="G9950" s="1553">
        <v>0</v>
      </c>
      <c r="H9950" s="2471">
        <f>D9950*G9950</f>
        <v>0</v>
      </c>
      <c r="I9950" s="3314">
        <v>44802</v>
      </c>
      <c r="J9950" s="3314">
        <v>45793</v>
      </c>
      <c r="K9950" s="3314"/>
      <c r="L9950" s="1553">
        <v>619</v>
      </c>
      <c r="M9950" s="3314">
        <v>44771</v>
      </c>
      <c r="N9950" s="1553">
        <v>25</v>
      </c>
      <c r="O9950" s="1553">
        <v>18</v>
      </c>
      <c r="P9950" s="1553">
        <v>49</v>
      </c>
      <c r="Q9950" s="1553"/>
      <c r="R9950" s="1553"/>
      <c r="S9950" s="1553"/>
      <c r="T9950" s="1553"/>
      <c r="U9950" s="1553"/>
      <c r="V9950" s="1553"/>
      <c r="W9950" s="1553"/>
      <c r="X9950" s="1553"/>
      <c r="Y9950" s="1553"/>
      <c r="Z9950" s="1553"/>
      <c r="AA9950" s="1553"/>
      <c r="AB9950" s="1553"/>
      <c r="AC9950" s="1507">
        <f t="shared" si="3683"/>
        <v>341</v>
      </c>
      <c r="AD9950" s="1508">
        <f t="shared" si="3684"/>
        <v>76622.7</v>
      </c>
      <c r="AE9950" s="14">
        <f t="shared" si="3685"/>
        <v>25.866666666666667</v>
      </c>
      <c r="AF9950" s="14">
        <f t="shared" si="3686"/>
        <v>30.666666666666668</v>
      </c>
      <c r="AG9950" s="14">
        <f t="shared" si="3687"/>
        <v>11.119565217391305</v>
      </c>
      <c r="AH9950" s="14">
        <f t="shared" si="3688"/>
        <v>-14.747101449275362</v>
      </c>
      <c r="AI9950" s="14">
        <f t="shared" si="3689"/>
        <v>-452.24444444444453</v>
      </c>
      <c r="AJ9950" s="2426"/>
    </row>
    <row r="9951" spans="1:36" ht="33" customHeight="1">
      <c r="A9951" s="1934">
        <v>15</v>
      </c>
      <c r="B9951" s="113" t="s">
        <v>5589</v>
      </c>
      <c r="C9951" s="1551" t="s">
        <v>181</v>
      </c>
      <c r="D9951" s="2471">
        <v>53.31</v>
      </c>
      <c r="E9951" s="1553">
        <v>610</v>
      </c>
      <c r="F9951" s="1553">
        <f t="shared" si="3681"/>
        <v>32519.100000000002</v>
      </c>
      <c r="G9951" s="1553">
        <v>0</v>
      </c>
      <c r="H9951" s="2471">
        <f>D9951*G9951</f>
        <v>0</v>
      </c>
      <c r="I9951" s="3314">
        <v>44826</v>
      </c>
      <c r="J9951" s="3314">
        <v>46599</v>
      </c>
      <c r="K9951" s="3314"/>
      <c r="L9951" s="1553">
        <v>619</v>
      </c>
      <c r="M9951" s="3314">
        <v>44771</v>
      </c>
      <c r="N9951" s="1553">
        <v>20</v>
      </c>
      <c r="O9951" s="1553"/>
      <c r="P9951" s="1553">
        <v>40</v>
      </c>
      <c r="Q9951" s="1553"/>
      <c r="R9951" s="1553"/>
      <c r="S9951" s="1553"/>
      <c r="T9951" s="1553"/>
      <c r="U9951" s="1553"/>
      <c r="V9951" s="1553"/>
      <c r="W9951" s="1553"/>
      <c r="X9951" s="1553"/>
      <c r="Y9951" s="1553"/>
      <c r="Z9951" s="1553"/>
      <c r="AA9951" s="1553"/>
      <c r="AB9951" s="1553"/>
      <c r="AC9951" s="1507">
        <f t="shared" si="3683"/>
        <v>550</v>
      </c>
      <c r="AD9951" s="1508">
        <f t="shared" si="3684"/>
        <v>29320.5</v>
      </c>
      <c r="AE9951" s="14">
        <f t="shared" si="3685"/>
        <v>52.733333333333334</v>
      </c>
      <c r="AF9951" s="14">
        <f t="shared" si="3686"/>
        <v>20</v>
      </c>
      <c r="AG9951" s="14">
        <f t="shared" si="3687"/>
        <v>27.5</v>
      </c>
      <c r="AH9951" s="14">
        <f t="shared" si="3688"/>
        <v>-25.233333333333334</v>
      </c>
      <c r="AI9951" s="14">
        <f t="shared" si="3689"/>
        <v>-504.66666666666674</v>
      </c>
      <c r="AJ9951" s="2426"/>
    </row>
    <row r="9952" spans="1:36" ht="33" customHeight="1">
      <c r="A9952" s="1934">
        <v>16</v>
      </c>
      <c r="B9952" s="113" t="s">
        <v>8466</v>
      </c>
      <c r="C9952" s="1551" t="s">
        <v>181</v>
      </c>
      <c r="D9952" s="2471">
        <v>291.25</v>
      </c>
      <c r="E9952" s="1553">
        <v>8</v>
      </c>
      <c r="F9952" s="1553">
        <f t="shared" si="3681"/>
        <v>2330</v>
      </c>
      <c r="G9952" s="1553">
        <v>0</v>
      </c>
      <c r="H9952" s="2471">
        <v>0</v>
      </c>
      <c r="I9952" s="3314">
        <v>44925</v>
      </c>
      <c r="J9952" s="3314">
        <v>46420</v>
      </c>
      <c r="K9952" s="3314"/>
      <c r="L9952" s="1553">
        <v>1167</v>
      </c>
      <c r="M9952" s="3314">
        <v>44921</v>
      </c>
      <c r="N9952" s="1553"/>
      <c r="O9952" s="1553"/>
      <c r="P9952" s="1553"/>
      <c r="Q9952" s="1553"/>
      <c r="R9952" s="1553"/>
      <c r="S9952" s="1553"/>
      <c r="T9952" s="1553"/>
      <c r="U9952" s="1553"/>
      <c r="V9952" s="1553"/>
      <c r="W9952" s="1553"/>
      <c r="X9952" s="1553"/>
      <c r="Y9952" s="1553"/>
      <c r="Z9952" s="1553"/>
      <c r="AA9952" s="1553"/>
      <c r="AB9952" s="1553"/>
      <c r="AC9952" s="1507">
        <f t="shared" si="3683"/>
        <v>8</v>
      </c>
      <c r="AD9952" s="1508">
        <f t="shared" si="3684"/>
        <v>2330</v>
      </c>
      <c r="AE9952" s="14">
        <f t="shared" si="3685"/>
        <v>46.766666666666666</v>
      </c>
      <c r="AF9952" s="14">
        <f t="shared" si="3686"/>
        <v>0</v>
      </c>
      <c r="AG9952" s="14" t="e">
        <f t="shared" si="3687"/>
        <v>#DIV/0!</v>
      </c>
      <c r="AH9952" s="14" t="e">
        <f t="shared" si="3688"/>
        <v>#DIV/0!</v>
      </c>
      <c r="AI9952" s="14">
        <f t="shared" si="3689"/>
        <v>8</v>
      </c>
      <c r="AJ9952" s="2426"/>
    </row>
    <row r="9953" spans="1:36" ht="15.75">
      <c r="A9953" s="4492" t="s">
        <v>641</v>
      </c>
      <c r="B9953" s="4493"/>
      <c r="C9953" s="4493"/>
      <c r="D9953" s="4493"/>
      <c r="E9953" s="4493"/>
      <c r="F9953" s="4493"/>
      <c r="G9953" s="4493"/>
      <c r="H9953" s="4493"/>
      <c r="I9953" s="4493"/>
      <c r="J9953" s="4493"/>
      <c r="K9953" s="4493"/>
      <c r="L9953" s="4493"/>
      <c r="M9953" s="4493"/>
      <c r="N9953" s="4493"/>
      <c r="O9953" s="4493"/>
      <c r="P9953" s="4493"/>
      <c r="Q9953" s="4493"/>
      <c r="R9953" s="4493"/>
      <c r="S9953" s="4493"/>
      <c r="T9953" s="4493"/>
      <c r="U9953" s="4493"/>
      <c r="V9953" s="4493"/>
      <c r="W9953" s="4493"/>
      <c r="X9953" s="4493"/>
      <c r="Y9953" s="4493"/>
      <c r="Z9953" s="4493"/>
      <c r="AA9953" s="4493"/>
      <c r="AB9953" s="4493"/>
      <c r="AC9953" s="4493"/>
      <c r="AD9953" s="4493"/>
      <c r="AE9953" s="4493"/>
      <c r="AF9953" s="4493"/>
      <c r="AG9953" s="4493"/>
      <c r="AH9953" s="4493"/>
      <c r="AI9953" s="4493"/>
      <c r="AJ9953" s="4494"/>
    </row>
    <row r="9954" spans="1:36" ht="15.75">
      <c r="A9954" s="1934">
        <v>1</v>
      </c>
      <c r="B9954" s="3315" t="s">
        <v>258</v>
      </c>
      <c r="C9954" s="1551" t="s">
        <v>177</v>
      </c>
      <c r="D9954" s="2471">
        <v>4.08</v>
      </c>
      <c r="E9954" s="1553">
        <v>7700</v>
      </c>
      <c r="F9954" s="1553">
        <f>D9954*E9954</f>
        <v>31416</v>
      </c>
      <c r="G9954" s="1553">
        <v>0</v>
      </c>
      <c r="H9954" s="1553">
        <f>D9954*G9954</f>
        <v>0</v>
      </c>
      <c r="I9954" s="3314">
        <v>44421</v>
      </c>
      <c r="J9954" s="3314">
        <v>45382</v>
      </c>
      <c r="K9954" s="3314"/>
      <c r="L9954" s="1553">
        <v>1043</v>
      </c>
      <c r="M9954" s="3314">
        <v>44413</v>
      </c>
      <c r="N9954" s="1553">
        <v>600</v>
      </c>
      <c r="O9954" s="1553"/>
      <c r="P9954" s="1553"/>
      <c r="Q9954" s="1553"/>
      <c r="R9954" s="1553"/>
      <c r="S9954" s="1553"/>
      <c r="T9954" s="1553"/>
      <c r="U9954" s="1553"/>
      <c r="V9954" s="1553"/>
      <c r="W9954" s="1553"/>
      <c r="X9954" s="1553"/>
      <c r="Y9954" s="1553"/>
      <c r="Z9954" s="1553"/>
      <c r="AA9954" s="1553"/>
      <c r="AB9954" s="1553"/>
      <c r="AC9954" s="1507">
        <f>E9954+G9954-N9954-O9954-AA9954-P9954-Q9954-R9954-S9954-T9954-U9954-V9954-W9954-X9954-Y9954</f>
        <v>7100</v>
      </c>
      <c r="AD9954" s="1508">
        <f>D9954*AC9954</f>
        <v>28968</v>
      </c>
      <c r="AE9954" s="14">
        <f>(J9954-"01.04.2023")/30</f>
        <v>12.166666666666666</v>
      </c>
      <c r="AF9954" s="14">
        <f>(N9954+O9954+P9954+Q9954+R9954+S9954+T9954+U9954+V9954+W9954+X9954+Y9954)/3</f>
        <v>200</v>
      </c>
      <c r="AG9954" s="14">
        <f>AC9954/AF9954</f>
        <v>35.5</v>
      </c>
      <c r="AH9954" s="14">
        <f>AG9954-AE9954</f>
        <v>23.333333333333336</v>
      </c>
      <c r="AI9954" s="14">
        <f>AC9954-(AE9954*AF9954)</f>
        <v>4666.666666666667</v>
      </c>
      <c r="AJ9954" s="2426"/>
    </row>
    <row r="9955" spans="1:36" ht="15.75">
      <c r="A9955" s="1934">
        <v>2</v>
      </c>
      <c r="B9955" s="3315" t="s">
        <v>259</v>
      </c>
      <c r="C9955" s="1551" t="s">
        <v>177</v>
      </c>
      <c r="D9955" s="2471">
        <v>7.5</v>
      </c>
      <c r="E9955" s="1553">
        <v>7050</v>
      </c>
      <c r="F9955" s="1553">
        <f>D9955*E9955</f>
        <v>52875</v>
      </c>
      <c r="G9955" s="1553">
        <v>0</v>
      </c>
      <c r="H9955" s="1553">
        <f>D9955*G9955</f>
        <v>0</v>
      </c>
      <c r="I9955" s="3314">
        <v>44421</v>
      </c>
      <c r="J9955" s="3314">
        <v>45443</v>
      </c>
      <c r="K9955" s="3314"/>
      <c r="L9955" s="1553">
        <v>1043</v>
      </c>
      <c r="M9955" s="3314">
        <v>44413</v>
      </c>
      <c r="N9955" s="1553"/>
      <c r="O9955" s="1553"/>
      <c r="P9955" s="1553">
        <v>360</v>
      </c>
      <c r="Q9955" s="1553"/>
      <c r="R9955" s="1553"/>
      <c r="S9955" s="1553"/>
      <c r="T9955" s="1553"/>
      <c r="U9955" s="1553"/>
      <c r="V9955" s="1553"/>
      <c r="W9955" s="1553"/>
      <c r="X9955" s="1553"/>
      <c r="Y9955" s="1553"/>
      <c r="Z9955" s="1553"/>
      <c r="AA9955" s="1553"/>
      <c r="AB9955" s="1553"/>
      <c r="AC9955" s="1507">
        <f>E9955+G9955-N9955-O9955-AA9955-P9955-Q9955-R9955-S9955-T9955-U9955-V9955-W9955-X9955-Y9955</f>
        <v>6690</v>
      </c>
      <c r="AD9955" s="1508">
        <f>D9955*AC9955</f>
        <v>50175</v>
      </c>
      <c r="AE9955" s="14">
        <f>(J9955-"01.04.2023")/30</f>
        <v>14.2</v>
      </c>
      <c r="AF9955" s="14">
        <f>(N9955+O9955+P9955+Q9955+R9955+S9955+T9955+U9955+V9955+W9955+X9955+Y9955)/3</f>
        <v>120</v>
      </c>
      <c r="AG9955" s="14">
        <f>AC9955/AF9955</f>
        <v>55.75</v>
      </c>
      <c r="AH9955" s="14">
        <f>AG9955-AE9955</f>
        <v>41.55</v>
      </c>
      <c r="AI9955" s="14">
        <f>AC9955-(AE9955*AF9955)</f>
        <v>4986</v>
      </c>
      <c r="AJ9955" s="2426"/>
    </row>
    <row r="9956" spans="1:36" ht="15.75">
      <c r="A9956" s="4222" t="s">
        <v>983</v>
      </c>
      <c r="B9956" s="4223"/>
      <c r="C9956" s="4223"/>
      <c r="D9956" s="4223"/>
      <c r="E9956" s="4223"/>
      <c r="F9956" s="4223"/>
      <c r="G9956" s="4223"/>
      <c r="H9956" s="4223"/>
      <c r="I9956" s="4223"/>
      <c r="J9956" s="4223"/>
      <c r="K9956" s="4223"/>
      <c r="L9956" s="4223"/>
      <c r="M9956" s="4223"/>
      <c r="N9956" s="4223"/>
      <c r="O9956" s="4223"/>
      <c r="P9956" s="4223"/>
      <c r="Q9956" s="4223"/>
      <c r="R9956" s="4223"/>
      <c r="S9956" s="4223"/>
      <c r="T9956" s="4223"/>
      <c r="U9956" s="4223"/>
      <c r="V9956" s="4223"/>
      <c r="W9956" s="4223"/>
      <c r="X9956" s="4223"/>
      <c r="Y9956" s="4223"/>
      <c r="Z9956" s="4223"/>
      <c r="AA9956" s="4223"/>
      <c r="AB9956" s="4223"/>
      <c r="AC9956" s="4223"/>
      <c r="AD9956" s="4223"/>
      <c r="AE9956" s="4223"/>
      <c r="AF9956" s="4223"/>
      <c r="AG9956" s="4223"/>
      <c r="AH9956" s="4223"/>
      <c r="AI9956" s="4223"/>
      <c r="AJ9956" s="4224"/>
    </row>
    <row r="9957" spans="1:36" ht="15.75">
      <c r="A9957" s="4222" t="s">
        <v>845</v>
      </c>
      <c r="B9957" s="4223"/>
      <c r="C9957" s="4223"/>
      <c r="D9957" s="4223"/>
      <c r="E9957" s="4223"/>
      <c r="F9957" s="4223"/>
      <c r="G9957" s="4223"/>
      <c r="H9957" s="4223"/>
      <c r="I9957" s="4223"/>
      <c r="J9957" s="4223"/>
      <c r="K9957" s="4223"/>
      <c r="L9957" s="4223"/>
      <c r="M9957" s="4223"/>
      <c r="N9957" s="4223"/>
      <c r="O9957" s="4223"/>
      <c r="P9957" s="4223"/>
      <c r="Q9957" s="4223"/>
      <c r="R9957" s="4223"/>
      <c r="S9957" s="4223"/>
      <c r="T9957" s="4223"/>
      <c r="U9957" s="4223"/>
      <c r="V9957" s="4223"/>
      <c r="W9957" s="4223"/>
      <c r="X9957" s="4223"/>
      <c r="Y9957" s="4223"/>
      <c r="Z9957" s="4223"/>
      <c r="AA9957" s="4223"/>
      <c r="AB9957" s="4223"/>
      <c r="AC9957" s="4223"/>
      <c r="AD9957" s="4223"/>
      <c r="AE9957" s="4223"/>
      <c r="AF9957" s="4223"/>
      <c r="AG9957" s="4223"/>
      <c r="AH9957" s="4223"/>
      <c r="AI9957" s="4223"/>
      <c r="AJ9957" s="4224"/>
    </row>
    <row r="9958" spans="1:36" ht="36" customHeight="1">
      <c r="A9958" s="1934">
        <v>1</v>
      </c>
      <c r="B9958" s="3315" t="s">
        <v>4733</v>
      </c>
      <c r="C9958" s="1551" t="s">
        <v>181</v>
      </c>
      <c r="D9958" s="2471">
        <v>0</v>
      </c>
      <c r="E9958" s="1553">
        <v>10</v>
      </c>
      <c r="F9958" s="1553">
        <f t="shared" ref="F9958:F9961" si="3690">D9958*E9958</f>
        <v>0</v>
      </c>
      <c r="G9958" s="1553"/>
      <c r="H9958" s="1553">
        <f t="shared" ref="H9958:H9965" si="3691">D9958*G9958</f>
        <v>0</v>
      </c>
      <c r="I9958" s="3314">
        <v>44804</v>
      </c>
      <c r="J9958" s="3314">
        <v>47999</v>
      </c>
      <c r="K9958" s="3314"/>
      <c r="L9958" s="1551">
        <v>677</v>
      </c>
      <c r="M9958" s="3314">
        <v>44788</v>
      </c>
      <c r="N9958" s="1553"/>
      <c r="O9958" s="1553"/>
      <c r="P9958" s="1553">
        <v>2</v>
      </c>
      <c r="Q9958" s="1553"/>
      <c r="R9958" s="1553"/>
      <c r="S9958" s="1553"/>
      <c r="T9958" s="1553"/>
      <c r="U9958" s="1553"/>
      <c r="V9958" s="1553"/>
      <c r="W9958" s="1553"/>
      <c r="X9958" s="1553"/>
      <c r="Y9958" s="1553"/>
      <c r="Z9958" s="1553"/>
      <c r="AA9958" s="1553"/>
      <c r="AB9958" s="1553"/>
      <c r="AC9958" s="1507">
        <f t="shared" ref="AC9958:AC9965" si="3692">E9958+G9958-N9958-O9958-AA9958-P9958-Q9958-R9958-S9958-T9958-U9958-V9958-W9958-X9958-Y9958</f>
        <v>8</v>
      </c>
      <c r="AD9958" s="1508">
        <f t="shared" ref="AD9958:AD9965" si="3693">D9958*AC9958</f>
        <v>0</v>
      </c>
      <c r="AE9958" s="14">
        <f t="shared" ref="AE9958:AE9965" si="3694">(J9958-"01.04.2023")/30</f>
        <v>99.4</v>
      </c>
      <c r="AF9958" s="14">
        <f t="shared" ref="AF9958:AF9965" si="3695">(N9958+O9958+P9958+Q9958+R9958+S9958+T9958+U9958+V9958+W9958+X9958+Y9958)/3</f>
        <v>0.66666666666666663</v>
      </c>
      <c r="AG9958" s="14">
        <f t="shared" ref="AG9958:AG9965" si="3696">AC9958/AF9958</f>
        <v>12</v>
      </c>
      <c r="AH9958" s="14">
        <f t="shared" ref="AH9958:AH9965" si="3697">AG9958-AE9958</f>
        <v>-87.4</v>
      </c>
      <c r="AI9958" s="14">
        <f t="shared" ref="AI9958:AI9965" si="3698">AC9958-(AE9958*AF9958)</f>
        <v>-58.266666666666666</v>
      </c>
      <c r="AJ9958" s="2426"/>
    </row>
    <row r="9959" spans="1:36" ht="36" customHeight="1">
      <c r="A9959" s="1934">
        <v>3</v>
      </c>
      <c r="B9959" s="1827" t="s">
        <v>1250</v>
      </c>
      <c r="C9959" s="1551" t="s">
        <v>181</v>
      </c>
      <c r="D9959" s="2471">
        <v>2.0099999999999998</v>
      </c>
      <c r="E9959" s="1553">
        <v>16200</v>
      </c>
      <c r="F9959" s="1553">
        <f t="shared" si="3690"/>
        <v>32561.999999999996</v>
      </c>
      <c r="G9959" s="3316">
        <v>0</v>
      </c>
      <c r="H9959" s="1553">
        <f t="shared" si="3691"/>
        <v>0</v>
      </c>
      <c r="I9959" s="1885">
        <v>44862</v>
      </c>
      <c r="J9959" s="1885">
        <v>45306</v>
      </c>
      <c r="K9959" s="3314"/>
      <c r="L9959" s="1082">
        <v>808</v>
      </c>
      <c r="M9959" s="1885">
        <v>44830</v>
      </c>
      <c r="N9959" s="1553"/>
      <c r="O9959" s="1553"/>
      <c r="P9959" s="1553">
        <v>6200</v>
      </c>
      <c r="Q9959" s="1553"/>
      <c r="R9959" s="1553"/>
      <c r="S9959" s="1553"/>
      <c r="T9959" s="1553"/>
      <c r="U9959" s="1553"/>
      <c r="V9959" s="1553"/>
      <c r="W9959" s="1553"/>
      <c r="X9959" s="1553"/>
      <c r="Y9959" s="1553"/>
      <c r="Z9959" s="1553"/>
      <c r="AA9959" s="1553"/>
      <c r="AB9959" s="1553"/>
      <c r="AC9959" s="1507">
        <f t="shared" si="3692"/>
        <v>10000</v>
      </c>
      <c r="AD9959" s="1508">
        <f t="shared" si="3693"/>
        <v>20099.999999999996</v>
      </c>
      <c r="AE9959" s="14">
        <f t="shared" si="3694"/>
        <v>9.6333333333333329</v>
      </c>
      <c r="AF9959" s="14">
        <f t="shared" si="3695"/>
        <v>2066.6666666666665</v>
      </c>
      <c r="AG9959" s="14">
        <f t="shared" si="3696"/>
        <v>4.838709677419355</v>
      </c>
      <c r="AH9959" s="14">
        <f t="shared" si="3697"/>
        <v>-4.7946236559139779</v>
      </c>
      <c r="AI9959" s="14">
        <f t="shared" si="3698"/>
        <v>-9908.8888888888869</v>
      </c>
      <c r="AJ9959" s="2426"/>
    </row>
    <row r="9960" spans="1:36" ht="36" customHeight="1">
      <c r="A9960" s="1934">
        <v>5</v>
      </c>
      <c r="B9960" s="1827" t="s">
        <v>1250</v>
      </c>
      <c r="C9960" s="1551" t="s">
        <v>181</v>
      </c>
      <c r="D9960" s="2471">
        <v>2.0099999999999998</v>
      </c>
      <c r="E9960" s="1553">
        <v>143350</v>
      </c>
      <c r="F9960" s="1553">
        <f t="shared" si="3690"/>
        <v>288133.49999999994</v>
      </c>
      <c r="G9960" s="1553">
        <v>0</v>
      </c>
      <c r="H9960" s="1553">
        <f t="shared" si="3691"/>
        <v>0</v>
      </c>
      <c r="I9960" s="88">
        <v>44887</v>
      </c>
      <c r="J9960" s="88">
        <v>45324</v>
      </c>
      <c r="K9960" s="3314"/>
      <c r="L9960" s="1591">
        <v>869</v>
      </c>
      <c r="M9960" s="88">
        <v>44846</v>
      </c>
      <c r="N9960" s="1553"/>
      <c r="O9960" s="1553">
        <v>40900</v>
      </c>
      <c r="P9960" s="1553">
        <v>90100</v>
      </c>
      <c r="Q9960" s="1553"/>
      <c r="R9960" s="1553"/>
      <c r="S9960" s="1553"/>
      <c r="T9960" s="1553"/>
      <c r="U9960" s="1553"/>
      <c r="V9960" s="1553"/>
      <c r="W9960" s="1553"/>
      <c r="X9960" s="1553"/>
      <c r="Y9960" s="1553"/>
      <c r="Z9960" s="1553"/>
      <c r="AA9960" s="1553"/>
      <c r="AB9960" s="1553"/>
      <c r="AC9960" s="1507">
        <f t="shared" si="3692"/>
        <v>12350</v>
      </c>
      <c r="AD9960" s="1508">
        <f t="shared" si="3693"/>
        <v>24823.499999999996</v>
      </c>
      <c r="AE9960" s="14">
        <f t="shared" si="3694"/>
        <v>10.233333333333333</v>
      </c>
      <c r="AF9960" s="14">
        <f t="shared" si="3695"/>
        <v>43666.666666666664</v>
      </c>
      <c r="AG9960" s="14">
        <f t="shared" si="3696"/>
        <v>0.28282442748091602</v>
      </c>
      <c r="AH9960" s="14">
        <f t="shared" si="3697"/>
        <v>-9.9505089058524163</v>
      </c>
      <c r="AI9960" s="14">
        <f t="shared" si="3698"/>
        <v>-434505.5555555555</v>
      </c>
      <c r="AJ9960" s="2426"/>
    </row>
    <row r="9961" spans="1:36" ht="36" customHeight="1">
      <c r="A9961" s="1934">
        <v>6</v>
      </c>
      <c r="B9961" s="1827" t="s">
        <v>1250</v>
      </c>
      <c r="C9961" s="1551" t="s">
        <v>181</v>
      </c>
      <c r="D9961" s="2471">
        <v>2.0099999999999998</v>
      </c>
      <c r="E9961" s="1553">
        <v>378400</v>
      </c>
      <c r="F9961" s="1553">
        <f t="shared" si="3690"/>
        <v>760583.99999999988</v>
      </c>
      <c r="G9961" s="1553">
        <v>0</v>
      </c>
      <c r="H9961" s="1553">
        <f t="shared" si="3691"/>
        <v>0</v>
      </c>
      <c r="I9961" s="88">
        <v>44923</v>
      </c>
      <c r="J9961" s="88">
        <v>45426</v>
      </c>
      <c r="K9961" s="3314"/>
      <c r="L9961" s="1591">
        <v>993</v>
      </c>
      <c r="M9961" s="88">
        <v>44886</v>
      </c>
      <c r="N9961" s="1553"/>
      <c r="O9961" s="1553"/>
      <c r="P9961" s="1553"/>
      <c r="Q9961" s="1553"/>
      <c r="R9961" s="1553"/>
      <c r="S9961" s="1553"/>
      <c r="T9961" s="1553"/>
      <c r="U9961" s="1553"/>
      <c r="V9961" s="1553"/>
      <c r="W9961" s="1553"/>
      <c r="X9961" s="1553"/>
      <c r="Y9961" s="1553"/>
      <c r="Z9961" s="1553"/>
      <c r="AA9961" s="1553"/>
      <c r="AB9961" s="1553"/>
      <c r="AC9961" s="1507">
        <f t="shared" si="3692"/>
        <v>378400</v>
      </c>
      <c r="AD9961" s="1508">
        <f t="shared" si="3693"/>
        <v>760583.99999999988</v>
      </c>
      <c r="AE9961" s="14">
        <f t="shared" si="3694"/>
        <v>13.633333333333333</v>
      </c>
      <c r="AF9961" s="14">
        <f t="shared" si="3695"/>
        <v>0</v>
      </c>
      <c r="AG9961" s="14" t="e">
        <f t="shared" si="3696"/>
        <v>#DIV/0!</v>
      </c>
      <c r="AH9961" s="14" t="e">
        <f t="shared" si="3697"/>
        <v>#DIV/0!</v>
      </c>
      <c r="AI9961" s="14">
        <f t="shared" si="3698"/>
        <v>378400</v>
      </c>
      <c r="AJ9961" s="2426"/>
    </row>
    <row r="9962" spans="1:36" ht="36" customHeight="1">
      <c r="A9962" s="1934">
        <v>7</v>
      </c>
      <c r="B9962" s="3315" t="s">
        <v>4733</v>
      </c>
      <c r="C9962" s="1551" t="s">
        <v>181</v>
      </c>
      <c r="D9962" s="2471">
        <v>0</v>
      </c>
      <c r="E9962" s="1553">
        <v>0</v>
      </c>
      <c r="F9962" s="1553">
        <v>0</v>
      </c>
      <c r="G9962" s="1553">
        <v>300</v>
      </c>
      <c r="H9962" s="1553">
        <f t="shared" si="3691"/>
        <v>0</v>
      </c>
      <c r="I9962" s="88">
        <v>44978</v>
      </c>
      <c r="J9962" s="88">
        <v>45300</v>
      </c>
      <c r="K9962" s="3314"/>
      <c r="L9962" s="1591">
        <v>993</v>
      </c>
      <c r="M9962" s="88">
        <v>44886</v>
      </c>
      <c r="N9962" s="1553"/>
      <c r="O9962" s="1553"/>
      <c r="P9962" s="1553">
        <v>70</v>
      </c>
      <c r="Q9962" s="1553"/>
      <c r="R9962" s="1553"/>
      <c r="S9962" s="1553"/>
      <c r="T9962" s="1553"/>
      <c r="U9962" s="1553"/>
      <c r="V9962" s="1553"/>
      <c r="W9962" s="1553"/>
      <c r="X9962" s="1553"/>
      <c r="Y9962" s="1553"/>
      <c r="Z9962" s="1553"/>
      <c r="AA9962" s="1553"/>
      <c r="AB9962" s="1553"/>
      <c r="AC9962" s="1507">
        <f t="shared" si="3692"/>
        <v>230</v>
      </c>
      <c r="AD9962" s="1508">
        <f t="shared" si="3693"/>
        <v>0</v>
      </c>
      <c r="AE9962" s="14">
        <f t="shared" si="3694"/>
        <v>9.4333333333333336</v>
      </c>
      <c r="AF9962" s="14">
        <f t="shared" si="3695"/>
        <v>23.333333333333332</v>
      </c>
      <c r="AG9962" s="14">
        <f t="shared" si="3696"/>
        <v>9.8571428571428577</v>
      </c>
      <c r="AH9962" s="14">
        <f t="shared" si="3697"/>
        <v>0.42380952380952408</v>
      </c>
      <c r="AI9962" s="14">
        <f t="shared" si="3698"/>
        <v>9.8888888888888857</v>
      </c>
      <c r="AJ9962" s="2426"/>
    </row>
    <row r="9963" spans="1:36" ht="36" customHeight="1">
      <c r="A9963" s="1934">
        <v>8</v>
      </c>
      <c r="B9963" s="3315" t="s">
        <v>9019</v>
      </c>
      <c r="C9963" s="1551" t="s">
        <v>181</v>
      </c>
      <c r="D9963" s="3317">
        <v>359.31</v>
      </c>
      <c r="E9963" s="1553">
        <v>0</v>
      </c>
      <c r="F9963" s="1553">
        <v>0</v>
      </c>
      <c r="G9963" s="3318">
        <v>760</v>
      </c>
      <c r="H9963" s="1553">
        <f t="shared" si="3691"/>
        <v>273075.59999999998</v>
      </c>
      <c r="I9963" s="88">
        <v>44949</v>
      </c>
      <c r="J9963" s="88">
        <v>45809</v>
      </c>
      <c r="K9963" s="3314"/>
      <c r="L9963" s="1591">
        <v>1173</v>
      </c>
      <c r="M9963" s="88">
        <v>44922</v>
      </c>
      <c r="N9963" s="1553"/>
      <c r="O9963" s="1553">
        <v>525</v>
      </c>
      <c r="P9963" s="1553"/>
      <c r="Q9963" s="1553"/>
      <c r="R9963" s="1553"/>
      <c r="S9963" s="1553"/>
      <c r="T9963" s="1553"/>
      <c r="U9963" s="1553"/>
      <c r="V9963" s="1553"/>
      <c r="W9963" s="1553"/>
      <c r="X9963" s="1553"/>
      <c r="Y9963" s="1553"/>
      <c r="Z9963" s="1553"/>
      <c r="AA9963" s="1553"/>
      <c r="AB9963" s="1553"/>
      <c r="AC9963" s="1507">
        <f t="shared" si="3692"/>
        <v>235</v>
      </c>
      <c r="AD9963" s="1508">
        <f t="shared" si="3693"/>
        <v>84437.85</v>
      </c>
      <c r="AE9963" s="14">
        <f t="shared" si="3694"/>
        <v>26.4</v>
      </c>
      <c r="AF9963" s="14">
        <f t="shared" si="3695"/>
        <v>175</v>
      </c>
      <c r="AG9963" s="14">
        <f t="shared" si="3696"/>
        <v>1.3428571428571427</v>
      </c>
      <c r="AH9963" s="14">
        <f t="shared" si="3697"/>
        <v>-25.057142857142857</v>
      </c>
      <c r="AI9963" s="14">
        <f t="shared" si="3698"/>
        <v>-4385</v>
      </c>
      <c r="AJ9963" s="2426"/>
    </row>
    <row r="9964" spans="1:36" ht="36" customHeight="1">
      <c r="A9964" s="1934">
        <v>9</v>
      </c>
      <c r="B9964" s="3315" t="s">
        <v>9020</v>
      </c>
      <c r="C9964" s="1551" t="s">
        <v>181</v>
      </c>
      <c r="D9964" s="3317">
        <v>359.31</v>
      </c>
      <c r="E9964" s="1553">
        <v>0</v>
      </c>
      <c r="F9964" s="1553">
        <v>0</v>
      </c>
      <c r="G9964" s="3318">
        <v>50</v>
      </c>
      <c r="H9964" s="1553">
        <f t="shared" si="3691"/>
        <v>17965.5</v>
      </c>
      <c r="I9964" s="88">
        <v>44949</v>
      </c>
      <c r="J9964" s="88">
        <v>45778</v>
      </c>
      <c r="K9964" s="3314"/>
      <c r="L9964" s="1591">
        <v>1173</v>
      </c>
      <c r="M9964" s="88">
        <v>44922</v>
      </c>
      <c r="N9964" s="1553"/>
      <c r="O9964" s="1553"/>
      <c r="P9964" s="1553"/>
      <c r="Q9964" s="1553"/>
      <c r="R9964" s="1553"/>
      <c r="S9964" s="1553"/>
      <c r="T9964" s="1553"/>
      <c r="U9964" s="1553"/>
      <c r="V9964" s="1553"/>
      <c r="W9964" s="1553"/>
      <c r="X9964" s="1553"/>
      <c r="Y9964" s="1553"/>
      <c r="Z9964" s="1553"/>
      <c r="AA9964" s="1553"/>
      <c r="AB9964" s="1553"/>
      <c r="AC9964" s="1507">
        <f t="shared" si="3692"/>
        <v>50</v>
      </c>
      <c r="AD9964" s="1508">
        <f t="shared" si="3693"/>
        <v>17965.5</v>
      </c>
      <c r="AE9964" s="14">
        <f t="shared" si="3694"/>
        <v>25.366666666666667</v>
      </c>
      <c r="AF9964" s="14">
        <f t="shared" si="3695"/>
        <v>0</v>
      </c>
      <c r="AG9964" s="14" t="e">
        <f t="shared" si="3696"/>
        <v>#DIV/0!</v>
      </c>
      <c r="AH9964" s="14" t="e">
        <f t="shared" si="3697"/>
        <v>#DIV/0!</v>
      </c>
      <c r="AI9964" s="14">
        <f t="shared" si="3698"/>
        <v>50</v>
      </c>
      <c r="AJ9964" s="2426"/>
    </row>
    <row r="9965" spans="1:36" ht="36" customHeight="1">
      <c r="A9965" s="1934">
        <v>11</v>
      </c>
      <c r="B9965" s="3315" t="s">
        <v>9021</v>
      </c>
      <c r="C9965" s="1551" t="s">
        <v>181</v>
      </c>
      <c r="D9965" s="3317">
        <v>119.99</v>
      </c>
      <c r="E9965" s="1553">
        <v>0</v>
      </c>
      <c r="F9965" s="1553">
        <v>0</v>
      </c>
      <c r="G9965" s="3318">
        <v>835</v>
      </c>
      <c r="H9965" s="1553">
        <f t="shared" si="3691"/>
        <v>100191.65</v>
      </c>
      <c r="I9965" s="88">
        <v>44949</v>
      </c>
      <c r="J9965" s="88">
        <v>45931</v>
      </c>
      <c r="K9965" s="3314"/>
      <c r="L9965" s="1591">
        <v>1173</v>
      </c>
      <c r="M9965" s="88">
        <v>44922</v>
      </c>
      <c r="N9965" s="1553"/>
      <c r="O9965" s="1553">
        <v>550</v>
      </c>
      <c r="P9965" s="1553"/>
      <c r="Q9965" s="1553"/>
      <c r="R9965" s="1553"/>
      <c r="S9965" s="1553"/>
      <c r="T9965" s="1553"/>
      <c r="U9965" s="1553"/>
      <c r="V9965" s="1553"/>
      <c r="W9965" s="1553"/>
      <c r="X9965" s="1553"/>
      <c r="Y9965" s="1553"/>
      <c r="Z9965" s="1553"/>
      <c r="AA9965" s="1553"/>
      <c r="AB9965" s="1553"/>
      <c r="AC9965" s="1507">
        <f t="shared" si="3692"/>
        <v>285</v>
      </c>
      <c r="AD9965" s="1508">
        <f t="shared" si="3693"/>
        <v>34197.15</v>
      </c>
      <c r="AE9965" s="14">
        <f t="shared" si="3694"/>
        <v>30.466666666666665</v>
      </c>
      <c r="AF9965" s="14">
        <f t="shared" si="3695"/>
        <v>183.33333333333334</v>
      </c>
      <c r="AG9965" s="14">
        <f t="shared" si="3696"/>
        <v>1.5545454545454545</v>
      </c>
      <c r="AH9965" s="14">
        <f t="shared" si="3697"/>
        <v>-28.91212121212121</v>
      </c>
      <c r="AI9965" s="14">
        <f t="shared" si="3698"/>
        <v>-5300.5555555555557</v>
      </c>
      <c r="AJ9965" s="2426"/>
    </row>
    <row r="9966" spans="1:36" ht="15.75" customHeight="1">
      <c r="A9966" s="4222" t="s">
        <v>4125</v>
      </c>
      <c r="B9966" s="4223"/>
      <c r="C9966" s="4223"/>
      <c r="D9966" s="4223"/>
      <c r="E9966" s="4223"/>
      <c r="F9966" s="4223"/>
      <c r="G9966" s="4223"/>
      <c r="H9966" s="4223"/>
      <c r="I9966" s="4223"/>
      <c r="J9966" s="4223"/>
      <c r="K9966" s="4223"/>
      <c r="L9966" s="4223"/>
      <c r="M9966" s="4223"/>
      <c r="N9966" s="4223"/>
      <c r="O9966" s="4223"/>
      <c r="P9966" s="4223"/>
      <c r="Q9966" s="4223"/>
      <c r="R9966" s="4223"/>
      <c r="S9966" s="4223"/>
      <c r="T9966" s="4223"/>
      <c r="U9966" s="4223"/>
      <c r="V9966" s="4223"/>
      <c r="W9966" s="4223"/>
      <c r="X9966" s="4223"/>
      <c r="Y9966" s="4223"/>
      <c r="Z9966" s="4223"/>
      <c r="AA9966" s="4223"/>
      <c r="AB9966" s="4223"/>
      <c r="AC9966" s="4223"/>
      <c r="AD9966" s="4223"/>
      <c r="AE9966" s="4223"/>
      <c r="AF9966" s="4223"/>
      <c r="AG9966" s="4223"/>
      <c r="AH9966" s="4223"/>
      <c r="AI9966" s="4223"/>
      <c r="AJ9966" s="4224"/>
    </row>
    <row r="9967" spans="1:36" ht="15.75">
      <c r="A9967" s="1934">
        <v>3</v>
      </c>
      <c r="B9967" s="3315" t="s">
        <v>7779</v>
      </c>
      <c r="C9967" s="1551" t="s">
        <v>181</v>
      </c>
      <c r="D9967" s="2471">
        <v>38.171300000000002</v>
      </c>
      <c r="E9967" s="1553">
        <v>300</v>
      </c>
      <c r="F9967" s="2471">
        <f>D9967*E9967</f>
        <v>11451.390000000001</v>
      </c>
      <c r="G9967" s="1553">
        <v>0</v>
      </c>
      <c r="H9967" s="2471">
        <f>D9967*G9967</f>
        <v>0</v>
      </c>
      <c r="I9967" s="3314">
        <v>44896</v>
      </c>
      <c r="J9967" s="3314">
        <v>45444</v>
      </c>
      <c r="K9967" s="3314"/>
      <c r="L9967" s="1553">
        <v>839</v>
      </c>
      <c r="M9967" s="3314">
        <v>44838</v>
      </c>
      <c r="N9967" s="1553">
        <v>8</v>
      </c>
      <c r="O9967" s="1553">
        <v>30</v>
      </c>
      <c r="P9967" s="1553">
        <v>15</v>
      </c>
      <c r="Q9967" s="1553"/>
      <c r="R9967" s="1553"/>
      <c r="S9967" s="1553"/>
      <c r="T9967" s="1553"/>
      <c r="U9967" s="1553"/>
      <c r="V9967" s="1553"/>
      <c r="W9967" s="1553"/>
      <c r="X9967" s="1553"/>
      <c r="Y9967" s="1553"/>
      <c r="Z9967" s="1553"/>
      <c r="AA9967" s="1553"/>
      <c r="AB9967" s="1553"/>
      <c r="AC9967" s="1507">
        <f>E9967+G9967-N9967-O9967-AA9967-P9967-Q9967-R9967-S9967-T9967-U9967-V9967-W9967-X9967-Y9967</f>
        <v>247</v>
      </c>
      <c r="AD9967" s="1508">
        <f>D9967*AC9967</f>
        <v>9428.3111000000008</v>
      </c>
      <c r="AE9967" s="14">
        <f>(J9967-"01.04.2023")/30</f>
        <v>14.233333333333333</v>
      </c>
      <c r="AF9967" s="14">
        <f>(N9967+O9967+P9967+Q9967+R9967+S9967+T9967+U9967+V9967+W9967+X9967+Y9967)/3</f>
        <v>17.666666666666668</v>
      </c>
      <c r="AG9967" s="14">
        <f>AC9967/AF9967</f>
        <v>13.981132075471697</v>
      </c>
      <c r="AH9967" s="14">
        <f>AG9967-AE9967</f>
        <v>-0.2522012578616355</v>
      </c>
      <c r="AI9967" s="14">
        <f>AC9967-(AE9967*AF9967)</f>
        <v>-4.4555555555555486</v>
      </c>
      <c r="AJ9967" s="2426"/>
    </row>
    <row r="9968" spans="1:36" ht="15.75">
      <c r="A9968" s="1934">
        <v>4</v>
      </c>
      <c r="B9968" s="3315" t="s">
        <v>7780</v>
      </c>
      <c r="C9968" s="1551" t="s">
        <v>181</v>
      </c>
      <c r="D9968" s="2471">
        <v>1.06</v>
      </c>
      <c r="E9968" s="1553">
        <v>300</v>
      </c>
      <c r="F9968" s="2471">
        <f>D9968*E9968</f>
        <v>318</v>
      </c>
      <c r="G9968" s="1553">
        <v>0</v>
      </c>
      <c r="H9968" s="2471">
        <f>D9968*G9968</f>
        <v>0</v>
      </c>
      <c r="I9968" s="3314">
        <v>44896</v>
      </c>
      <c r="J9968" s="3314">
        <v>45688</v>
      </c>
      <c r="K9968" s="3314"/>
      <c r="L9968" s="1553">
        <v>839</v>
      </c>
      <c r="M9968" s="3314">
        <v>44838</v>
      </c>
      <c r="N9968" s="1553">
        <v>8</v>
      </c>
      <c r="O9968" s="1553">
        <v>30</v>
      </c>
      <c r="P9968" s="1553">
        <v>15</v>
      </c>
      <c r="Q9968" s="1553"/>
      <c r="R9968" s="1553"/>
      <c r="S9968" s="1553"/>
      <c r="T9968" s="1553"/>
      <c r="U9968" s="1553"/>
      <c r="V9968" s="1553"/>
      <c r="W9968" s="1553"/>
      <c r="X9968" s="1553"/>
      <c r="Y9968" s="1553"/>
      <c r="Z9968" s="1553"/>
      <c r="AA9968" s="1553"/>
      <c r="AB9968" s="1553"/>
      <c r="AC9968" s="1507">
        <f>E9968+G9968-N9968-O9968-AA9968-P9968-Q9968-R9968-S9968-T9968-U9968-V9968-W9968-X9968-Y9968</f>
        <v>247</v>
      </c>
      <c r="AD9968" s="1508">
        <f>D9968*AC9968</f>
        <v>261.82</v>
      </c>
      <c r="AE9968" s="14">
        <f>(J9968-"01.04.2023")/30</f>
        <v>22.366666666666667</v>
      </c>
      <c r="AF9968" s="14">
        <f>(N9968+O9968+P9968+Q9968+R9968+S9968+T9968+U9968+V9968+W9968+X9968+Y9968)/3</f>
        <v>17.666666666666668</v>
      </c>
      <c r="AG9968" s="14">
        <f>AC9968/AF9968</f>
        <v>13.981132075471697</v>
      </c>
      <c r="AH9968" s="14">
        <f>AG9968-AE9968</f>
        <v>-8.3855345911949701</v>
      </c>
      <c r="AI9968" s="14">
        <f>AC9968-(AE9968*AF9968)</f>
        <v>-148.1444444444445</v>
      </c>
      <c r="AJ9968" s="2426"/>
    </row>
    <row r="9969" spans="1:36" ht="15.75">
      <c r="A9969" s="4222" t="s">
        <v>7781</v>
      </c>
      <c r="B9969" s="4223"/>
      <c r="C9969" s="4223"/>
      <c r="D9969" s="4223"/>
      <c r="E9969" s="4223"/>
      <c r="F9969" s="4223"/>
      <c r="G9969" s="4223"/>
      <c r="H9969" s="4223"/>
      <c r="I9969" s="4223"/>
      <c r="J9969" s="4223"/>
      <c r="K9969" s="4223"/>
      <c r="L9969" s="4223"/>
      <c r="M9969" s="4223"/>
      <c r="N9969" s="4223"/>
      <c r="O9969" s="4223"/>
      <c r="P9969" s="4223"/>
      <c r="Q9969" s="4223"/>
      <c r="R9969" s="4223"/>
      <c r="S9969" s="4223"/>
      <c r="T9969" s="4223"/>
      <c r="U9969" s="4223"/>
      <c r="V9969" s="4223"/>
      <c r="W9969" s="4223"/>
      <c r="X9969" s="4223"/>
      <c r="Y9969" s="4223"/>
      <c r="Z9969" s="4223"/>
      <c r="AA9969" s="4223"/>
      <c r="AB9969" s="4223"/>
      <c r="AC9969" s="4223"/>
      <c r="AD9969" s="4223"/>
      <c r="AE9969" s="4223"/>
      <c r="AF9969" s="4223"/>
      <c r="AG9969" s="4223"/>
      <c r="AH9969" s="4223"/>
      <c r="AI9969" s="4223"/>
      <c r="AJ9969" s="4224"/>
    </row>
    <row r="9970" spans="1:36" ht="27" customHeight="1">
      <c r="A9970" s="1934">
        <v>1</v>
      </c>
      <c r="B9970" s="3315" t="s">
        <v>7782</v>
      </c>
      <c r="C9970" s="79" t="s">
        <v>7783</v>
      </c>
      <c r="D9970" s="2471">
        <v>0.85</v>
      </c>
      <c r="E9970" s="1553">
        <v>146800</v>
      </c>
      <c r="F9970" s="1553">
        <f>D9970*E9970</f>
        <v>124780</v>
      </c>
      <c r="G9970" s="1553">
        <v>0</v>
      </c>
      <c r="H9970" s="2471">
        <f>D9970*G9970</f>
        <v>0</v>
      </c>
      <c r="I9970" s="3314">
        <v>44900</v>
      </c>
      <c r="J9970" s="3314">
        <v>45596</v>
      </c>
      <c r="K9970" s="3314"/>
      <c r="L9970" s="1553">
        <v>873</v>
      </c>
      <c r="M9970" s="3314">
        <v>44846</v>
      </c>
      <c r="N9970" s="1553"/>
      <c r="O9970" s="1553">
        <v>9600</v>
      </c>
      <c r="P9970" s="1553">
        <v>6400</v>
      </c>
      <c r="Q9970" s="1553"/>
      <c r="R9970" s="1553"/>
      <c r="S9970" s="1553"/>
      <c r="T9970" s="1553"/>
      <c r="U9970" s="1553"/>
      <c r="V9970" s="1553"/>
      <c r="W9970" s="1553"/>
      <c r="X9970" s="1553"/>
      <c r="Y9970" s="1553"/>
      <c r="Z9970" s="1553"/>
      <c r="AA9970" s="1553"/>
      <c r="AB9970" s="1553"/>
      <c r="AC9970" s="1507">
        <f>E9970+G9970-N9970-O9970-AA9970-P9970-Q9970-R9970-S9970-T9970-U9970-V9970-W9970-X9970-Y9970</f>
        <v>130800</v>
      </c>
      <c r="AD9970" s="1508">
        <f>D9970*AC9970</f>
        <v>111180</v>
      </c>
      <c r="AE9970" s="14">
        <f>(J9970-"01.04.2023")/30</f>
        <v>19.3</v>
      </c>
      <c r="AF9970" s="14">
        <f>(N9970+O9970+P9970+Q9970+R9970+S9970+T9970+U9970+V9970+W9970+X9970+Y9970)/3</f>
        <v>5333.333333333333</v>
      </c>
      <c r="AG9970" s="14">
        <f>AC9970/AF9970</f>
        <v>24.525000000000002</v>
      </c>
      <c r="AH9970" s="14">
        <f>AG9970-AE9970</f>
        <v>5.2250000000000014</v>
      </c>
      <c r="AI9970" s="14">
        <f>AC9970-(AE9970*AF9970)</f>
        <v>27866.666666666672</v>
      </c>
      <c r="AJ9970" s="2426"/>
    </row>
    <row r="9971" spans="1:36" ht="15.75">
      <c r="A9971" s="4234" t="s">
        <v>20</v>
      </c>
      <c r="B9971" s="4234"/>
      <c r="C9971" s="4234"/>
      <c r="D9971" s="4234"/>
      <c r="E9971" s="4234"/>
      <c r="F9971" s="4234"/>
      <c r="G9971" s="4234"/>
      <c r="H9971" s="4234"/>
      <c r="I9971" s="4234"/>
      <c r="J9971" s="4234"/>
      <c r="K9971" s="4234"/>
      <c r="L9971" s="4234"/>
      <c r="M9971" s="4234"/>
      <c r="N9971" s="4234"/>
      <c r="O9971" s="4234"/>
      <c r="P9971" s="4234"/>
      <c r="Q9971" s="4234"/>
      <c r="R9971" s="4234"/>
      <c r="S9971" s="4234"/>
      <c r="T9971" s="4234"/>
      <c r="U9971" s="4234"/>
      <c r="V9971" s="4234"/>
      <c r="W9971" s="4234"/>
      <c r="X9971" s="4234"/>
      <c r="Y9971" s="4234"/>
      <c r="Z9971" s="4234"/>
      <c r="AA9971" s="4234"/>
      <c r="AB9971" s="4234"/>
      <c r="AC9971" s="4234"/>
      <c r="AD9971" s="4234"/>
      <c r="AE9971" s="4234"/>
      <c r="AF9971" s="4234"/>
      <c r="AG9971" s="4234"/>
      <c r="AH9971" s="4234"/>
      <c r="AI9971" s="4234"/>
      <c r="AJ9971" s="4234"/>
    </row>
    <row r="9972" spans="1:36" ht="15.75">
      <c r="A9972" s="4492" t="s">
        <v>847</v>
      </c>
      <c r="B9972" s="4493"/>
      <c r="C9972" s="4493"/>
      <c r="D9972" s="4493"/>
      <c r="E9972" s="4493"/>
      <c r="F9972" s="4493"/>
      <c r="G9972" s="4493"/>
      <c r="H9972" s="4493"/>
      <c r="I9972" s="4493"/>
      <c r="J9972" s="4493"/>
      <c r="K9972" s="4493"/>
      <c r="L9972" s="4493"/>
      <c r="M9972" s="4493"/>
      <c r="N9972" s="4493"/>
      <c r="O9972" s="4493"/>
      <c r="P9972" s="4493"/>
      <c r="Q9972" s="4493"/>
      <c r="R9972" s="4493"/>
      <c r="S9972" s="4493"/>
      <c r="T9972" s="4493"/>
      <c r="U9972" s="4493"/>
      <c r="V9972" s="4493"/>
      <c r="W9972" s="4493"/>
      <c r="X9972" s="4493"/>
      <c r="Y9972" s="4493"/>
      <c r="Z9972" s="4493"/>
      <c r="AA9972" s="4493"/>
      <c r="AB9972" s="4493"/>
      <c r="AC9972" s="4493"/>
      <c r="AD9972" s="4493"/>
      <c r="AE9972" s="4493"/>
      <c r="AF9972" s="4493"/>
      <c r="AG9972" s="4493"/>
      <c r="AH9972" s="4493"/>
      <c r="AI9972" s="4493"/>
      <c r="AJ9972" s="4494"/>
    </row>
    <row r="9973" spans="1:36" ht="15.75">
      <c r="A9973" s="4492" t="s">
        <v>846</v>
      </c>
      <c r="B9973" s="4493"/>
      <c r="C9973" s="4493"/>
      <c r="D9973" s="4493"/>
      <c r="E9973" s="4493"/>
      <c r="F9973" s="4493"/>
      <c r="G9973" s="4493"/>
      <c r="H9973" s="4493"/>
      <c r="I9973" s="4493"/>
      <c r="J9973" s="4493"/>
      <c r="K9973" s="4493"/>
      <c r="L9973" s="4493"/>
      <c r="M9973" s="4493"/>
      <c r="N9973" s="4493"/>
      <c r="O9973" s="4493"/>
      <c r="P9973" s="4493"/>
      <c r="Q9973" s="4493"/>
      <c r="R9973" s="4493"/>
      <c r="S9973" s="4493"/>
      <c r="T9973" s="4493"/>
      <c r="U9973" s="4493"/>
      <c r="V9973" s="4493"/>
      <c r="W9973" s="4493"/>
      <c r="X9973" s="4493"/>
      <c r="Y9973" s="4493"/>
      <c r="Z9973" s="4493"/>
      <c r="AA9973" s="4493"/>
      <c r="AB9973" s="4493"/>
      <c r="AC9973" s="4493"/>
      <c r="AD9973" s="4493"/>
      <c r="AE9973" s="4493"/>
      <c r="AF9973" s="4493"/>
      <c r="AG9973" s="4493"/>
      <c r="AH9973" s="4493"/>
      <c r="AI9973" s="4493"/>
      <c r="AJ9973" s="4494"/>
    </row>
    <row r="9974" spans="1:36" ht="15.75">
      <c r="A9974" s="4222" t="s">
        <v>21</v>
      </c>
      <c r="B9974" s="4223"/>
      <c r="C9974" s="4223"/>
      <c r="D9974" s="4223"/>
      <c r="E9974" s="4223"/>
      <c r="F9974" s="4223"/>
      <c r="G9974" s="4223"/>
      <c r="H9974" s="4223"/>
      <c r="I9974" s="4223"/>
      <c r="J9974" s="4223"/>
      <c r="K9974" s="4223"/>
      <c r="L9974" s="4223"/>
      <c r="M9974" s="4223"/>
      <c r="N9974" s="4223"/>
      <c r="O9974" s="4223"/>
      <c r="P9974" s="4223"/>
      <c r="Q9974" s="4223"/>
      <c r="R9974" s="4223"/>
      <c r="S9974" s="4223"/>
      <c r="T9974" s="4223"/>
      <c r="U9974" s="4223"/>
      <c r="V9974" s="4223"/>
      <c r="W9974" s="4223"/>
      <c r="X9974" s="4223"/>
      <c r="Y9974" s="4223"/>
      <c r="Z9974" s="4223"/>
      <c r="AA9974" s="4223"/>
      <c r="AB9974" s="4223"/>
      <c r="AC9974" s="4223"/>
      <c r="AD9974" s="4223"/>
      <c r="AE9974" s="4223"/>
      <c r="AF9974" s="4223"/>
      <c r="AG9974" s="4223"/>
      <c r="AH9974" s="4223"/>
      <c r="AI9974" s="4223"/>
      <c r="AJ9974" s="4224"/>
    </row>
    <row r="9975" spans="1:36" ht="15.75" customHeight="1">
      <c r="A9975" s="1934">
        <v>2</v>
      </c>
      <c r="B9975" s="1618" t="s">
        <v>3475</v>
      </c>
      <c r="C9975" s="1553" t="s">
        <v>181</v>
      </c>
      <c r="D9975" s="2471">
        <v>1</v>
      </c>
      <c r="E9975" s="1553">
        <v>120</v>
      </c>
      <c r="F9975" s="1553">
        <f t="shared" ref="F9975:F9986" si="3699">D9975*E9975</f>
        <v>120</v>
      </c>
      <c r="G9975" s="1553"/>
      <c r="H9975" s="2471">
        <f>D9975*G9975</f>
        <v>0</v>
      </c>
      <c r="I9975" s="1558">
        <v>44735</v>
      </c>
      <c r="J9975" s="1558">
        <v>46203</v>
      </c>
      <c r="K9975" s="1553"/>
      <c r="L9975" s="1553"/>
      <c r="M9975" s="1553"/>
      <c r="N9975" s="1553"/>
      <c r="O9975" s="1553"/>
      <c r="P9975" s="1553"/>
      <c r="Q9975" s="1553"/>
      <c r="R9975" s="1553"/>
      <c r="S9975" s="1553"/>
      <c r="T9975" s="1553"/>
      <c r="U9975" s="1553"/>
      <c r="V9975" s="1553"/>
      <c r="W9975" s="1553"/>
      <c r="X9975" s="1553"/>
      <c r="Y9975" s="1553"/>
      <c r="Z9975" s="1553"/>
      <c r="AA9975" s="1553"/>
      <c r="AB9975" s="1553"/>
      <c r="AC9975" s="1507">
        <f t="shared" ref="AC9975:AC9986" si="3700">E9975+G9975-N9975-O9975-AA9975-P9975-Q9975-R9975-S9975-T9975-U9975-V9975-W9975-X9975-Y9975</f>
        <v>120</v>
      </c>
      <c r="AD9975" s="1508">
        <f t="shared" ref="AD9975:AD9986" si="3701">D9975*AC9975</f>
        <v>120</v>
      </c>
      <c r="AE9975" s="14">
        <f t="shared" ref="AE9975:AE9982" si="3702">(J9975-"01.04.2023")/30</f>
        <v>39.533333333333331</v>
      </c>
      <c r="AF9975" s="14">
        <f t="shared" ref="AF9975:AF9986" si="3703">(N9975+O9975+P9975+Q9975+R9975+S9975+T9975+U9975+V9975+W9975+X9975+Y9975)/3</f>
        <v>0</v>
      </c>
      <c r="AG9975" s="14" t="e">
        <f t="shared" ref="AG9975:AG9986" si="3704">AC9975/AF9975</f>
        <v>#DIV/0!</v>
      </c>
      <c r="AH9975" s="14" t="e">
        <f t="shared" ref="AH9975:AH9982" si="3705">AG9975-AE9975</f>
        <v>#DIV/0!</v>
      </c>
      <c r="AI9975" s="14">
        <f t="shared" ref="AI9975:AI9982" si="3706">AC9975-(AE9975*AF9975)</f>
        <v>120</v>
      </c>
      <c r="AJ9975" s="2426"/>
    </row>
    <row r="9976" spans="1:36" ht="39.75" customHeight="1">
      <c r="A9976" s="1934">
        <v>5</v>
      </c>
      <c r="B9976" s="1827" t="s">
        <v>5590</v>
      </c>
      <c r="C9976" s="1883" t="s">
        <v>177</v>
      </c>
      <c r="D9976" s="3319">
        <v>1</v>
      </c>
      <c r="E9976" s="1553">
        <v>2060</v>
      </c>
      <c r="F9976" s="1553">
        <f t="shared" si="3699"/>
        <v>2060</v>
      </c>
      <c r="G9976" s="3320">
        <v>0</v>
      </c>
      <c r="H9976" s="2471">
        <f t="shared" ref="H9976:H9986" si="3707">G9976*D9976</f>
        <v>0</v>
      </c>
      <c r="I9976" s="3321">
        <v>44827</v>
      </c>
      <c r="J9976" s="1558">
        <v>45535</v>
      </c>
      <c r="K9976" s="1553"/>
      <c r="L9976" s="1553"/>
      <c r="M9976" s="1553"/>
      <c r="N9976" s="1553">
        <v>748</v>
      </c>
      <c r="O9976" s="1553">
        <v>472</v>
      </c>
      <c r="P9976" s="1553">
        <v>448</v>
      </c>
      <c r="Q9976" s="1553"/>
      <c r="R9976" s="1553"/>
      <c r="S9976" s="1553"/>
      <c r="T9976" s="1553"/>
      <c r="U9976" s="1553"/>
      <c r="V9976" s="1553"/>
      <c r="W9976" s="1553"/>
      <c r="X9976" s="1553"/>
      <c r="Y9976" s="1553"/>
      <c r="Z9976" s="1553"/>
      <c r="AA9976" s="1553"/>
      <c r="AB9976" s="1553"/>
      <c r="AC9976" s="1507">
        <f t="shared" si="3700"/>
        <v>392</v>
      </c>
      <c r="AD9976" s="1508">
        <f t="shared" si="3701"/>
        <v>392</v>
      </c>
      <c r="AE9976" s="14">
        <f t="shared" si="3702"/>
        <v>17.266666666666666</v>
      </c>
      <c r="AF9976" s="14">
        <f t="shared" si="3703"/>
        <v>556</v>
      </c>
      <c r="AG9976" s="14">
        <f t="shared" si="3704"/>
        <v>0.70503597122302153</v>
      </c>
      <c r="AH9976" s="14">
        <f t="shared" si="3705"/>
        <v>-16.561630695443643</v>
      </c>
      <c r="AI9976" s="14">
        <f t="shared" si="3706"/>
        <v>-9208.2666666666664</v>
      </c>
      <c r="AJ9976" s="2426"/>
    </row>
    <row r="9977" spans="1:36" ht="39.75" customHeight="1">
      <c r="A9977" s="1934">
        <v>7</v>
      </c>
      <c r="B9977" s="1827" t="s">
        <v>5591</v>
      </c>
      <c r="C9977" s="1883" t="s">
        <v>177</v>
      </c>
      <c r="D9977" s="3319">
        <v>1</v>
      </c>
      <c r="E9977" s="1553">
        <v>6970</v>
      </c>
      <c r="F9977" s="1553">
        <f t="shared" si="3699"/>
        <v>6970</v>
      </c>
      <c r="G9977" s="3320">
        <v>0</v>
      </c>
      <c r="H9977" s="2471">
        <f t="shared" si="3707"/>
        <v>0</v>
      </c>
      <c r="I9977" s="3321">
        <v>44827</v>
      </c>
      <c r="J9977" s="1558">
        <v>45412</v>
      </c>
      <c r="K9977" s="1553"/>
      <c r="L9977" s="1553"/>
      <c r="M9977" s="1553"/>
      <c r="N9977" s="1553">
        <v>810</v>
      </c>
      <c r="O9977" s="1553">
        <v>2400</v>
      </c>
      <c r="P9977" s="1553">
        <v>150</v>
      </c>
      <c r="Q9977" s="1553"/>
      <c r="R9977" s="1553"/>
      <c r="S9977" s="1553"/>
      <c r="T9977" s="1553"/>
      <c r="U9977" s="1553"/>
      <c r="V9977" s="1553"/>
      <c r="W9977" s="1553"/>
      <c r="X9977" s="1553"/>
      <c r="Y9977" s="1553"/>
      <c r="Z9977" s="1553"/>
      <c r="AA9977" s="1553"/>
      <c r="AB9977" s="1553"/>
      <c r="AC9977" s="1507">
        <f t="shared" si="3700"/>
        <v>3610</v>
      </c>
      <c r="AD9977" s="1508">
        <f t="shared" si="3701"/>
        <v>3610</v>
      </c>
      <c r="AE9977" s="14">
        <f t="shared" si="3702"/>
        <v>13.166666666666666</v>
      </c>
      <c r="AF9977" s="14">
        <f t="shared" si="3703"/>
        <v>1120</v>
      </c>
      <c r="AG9977" s="14">
        <f t="shared" si="3704"/>
        <v>3.2232142857142856</v>
      </c>
      <c r="AH9977" s="14">
        <f t="shared" si="3705"/>
        <v>-9.9434523809523796</v>
      </c>
      <c r="AI9977" s="14">
        <f t="shared" si="3706"/>
        <v>-11136.666666666666</v>
      </c>
      <c r="AJ9977" s="2426"/>
    </row>
    <row r="9978" spans="1:36" ht="39.75" customHeight="1">
      <c r="A9978" s="1934">
        <v>8</v>
      </c>
      <c r="B9978" s="1827" t="s">
        <v>5592</v>
      </c>
      <c r="C9978" s="1883" t="s">
        <v>177</v>
      </c>
      <c r="D9978" s="3319">
        <v>1</v>
      </c>
      <c r="E9978" s="1553">
        <v>3880</v>
      </c>
      <c r="F9978" s="1553">
        <f t="shared" si="3699"/>
        <v>3880</v>
      </c>
      <c r="G9978" s="3320">
        <v>0</v>
      </c>
      <c r="H9978" s="2471">
        <f t="shared" si="3707"/>
        <v>0</v>
      </c>
      <c r="I9978" s="3321">
        <v>44827</v>
      </c>
      <c r="J9978" s="1558">
        <v>45535</v>
      </c>
      <c r="K9978" s="1553"/>
      <c r="L9978" s="1553"/>
      <c r="M9978" s="1553"/>
      <c r="N9978" s="1553">
        <v>810</v>
      </c>
      <c r="O9978" s="1553">
        <v>2340</v>
      </c>
      <c r="P9978" s="1553">
        <v>120</v>
      </c>
      <c r="Q9978" s="1553"/>
      <c r="R9978" s="1553"/>
      <c r="S9978" s="1553"/>
      <c r="T9978" s="1553"/>
      <c r="U9978" s="1553"/>
      <c r="V9978" s="1553"/>
      <c r="W9978" s="1553"/>
      <c r="X9978" s="1553"/>
      <c r="Y9978" s="1553"/>
      <c r="Z9978" s="1553"/>
      <c r="AA9978" s="1553"/>
      <c r="AB9978" s="1553"/>
      <c r="AC9978" s="1507">
        <f t="shared" si="3700"/>
        <v>610</v>
      </c>
      <c r="AD9978" s="1508">
        <f t="shared" si="3701"/>
        <v>610</v>
      </c>
      <c r="AE9978" s="14">
        <f t="shared" si="3702"/>
        <v>17.266666666666666</v>
      </c>
      <c r="AF9978" s="14">
        <f t="shared" si="3703"/>
        <v>1090</v>
      </c>
      <c r="AG9978" s="14">
        <f t="shared" si="3704"/>
        <v>0.55963302752293576</v>
      </c>
      <c r="AH9978" s="14">
        <f t="shared" si="3705"/>
        <v>-16.707033639143731</v>
      </c>
      <c r="AI9978" s="14">
        <f t="shared" si="3706"/>
        <v>-18210.666666666664</v>
      </c>
      <c r="AJ9978" s="2426"/>
    </row>
    <row r="9979" spans="1:36" ht="39.75" customHeight="1">
      <c r="A9979" s="1934">
        <v>9</v>
      </c>
      <c r="B9979" s="1827" t="s">
        <v>5593</v>
      </c>
      <c r="C9979" s="1883" t="s">
        <v>181</v>
      </c>
      <c r="D9979" s="3319">
        <v>8.0519999999999996</v>
      </c>
      <c r="E9979" s="1553">
        <v>241</v>
      </c>
      <c r="F9979" s="2471">
        <f t="shared" si="3699"/>
        <v>1940.5319999999999</v>
      </c>
      <c r="G9979" s="3320">
        <v>0</v>
      </c>
      <c r="H9979" s="2471">
        <f t="shared" si="3707"/>
        <v>0</v>
      </c>
      <c r="I9979" s="1575">
        <v>44831</v>
      </c>
      <c r="J9979" s="1558">
        <v>45260</v>
      </c>
      <c r="K9979" s="1553"/>
      <c r="L9979" s="1553"/>
      <c r="M9979" s="1553"/>
      <c r="N9979" s="1553"/>
      <c r="O9979" s="1553">
        <v>36</v>
      </c>
      <c r="P9979" s="1553">
        <v>20</v>
      </c>
      <c r="Q9979" s="1553"/>
      <c r="R9979" s="1553"/>
      <c r="S9979" s="1553"/>
      <c r="T9979" s="1553"/>
      <c r="U9979" s="1553"/>
      <c r="V9979" s="1553"/>
      <c r="W9979" s="1553"/>
      <c r="X9979" s="1553"/>
      <c r="Y9979" s="1553"/>
      <c r="Z9979" s="1553"/>
      <c r="AA9979" s="1553"/>
      <c r="AB9979" s="1553"/>
      <c r="AC9979" s="1507">
        <f t="shared" si="3700"/>
        <v>185</v>
      </c>
      <c r="AD9979" s="1508">
        <f t="shared" si="3701"/>
        <v>1489.62</v>
      </c>
      <c r="AE9979" s="14">
        <f t="shared" si="3702"/>
        <v>8.1</v>
      </c>
      <c r="AF9979" s="14">
        <f t="shared" si="3703"/>
        <v>18.666666666666668</v>
      </c>
      <c r="AG9979" s="14">
        <f t="shared" si="3704"/>
        <v>9.9107142857142847</v>
      </c>
      <c r="AH9979" s="14">
        <f t="shared" si="3705"/>
        <v>1.8107142857142851</v>
      </c>
      <c r="AI9979" s="14">
        <f t="shared" si="3706"/>
        <v>33.799999999999983</v>
      </c>
      <c r="AJ9979" s="2426"/>
    </row>
    <row r="9980" spans="1:36" ht="39.75" customHeight="1">
      <c r="A9980" s="1934">
        <v>10</v>
      </c>
      <c r="B9980" s="1827" t="s">
        <v>5594</v>
      </c>
      <c r="C9980" s="1883" t="s">
        <v>181</v>
      </c>
      <c r="D9980" s="3319">
        <v>3.4485000000000001</v>
      </c>
      <c r="E9980" s="1553">
        <v>600</v>
      </c>
      <c r="F9980" s="2471">
        <f t="shared" si="3699"/>
        <v>2069.1</v>
      </c>
      <c r="G9980" s="3320">
        <v>0</v>
      </c>
      <c r="H9980" s="2471">
        <f t="shared" si="3707"/>
        <v>0</v>
      </c>
      <c r="I9980" s="1575">
        <v>44831</v>
      </c>
      <c r="J9980" s="1558">
        <v>45322</v>
      </c>
      <c r="K9980" s="1553"/>
      <c r="L9980" s="1553"/>
      <c r="M9980" s="1553"/>
      <c r="N9980" s="1553">
        <v>291</v>
      </c>
      <c r="O9980" s="1553"/>
      <c r="P9980" s="1553">
        <v>109</v>
      </c>
      <c r="Q9980" s="1553"/>
      <c r="R9980" s="1553"/>
      <c r="S9980" s="1553"/>
      <c r="T9980" s="1553"/>
      <c r="U9980" s="1553"/>
      <c r="V9980" s="1553"/>
      <c r="W9980" s="1553"/>
      <c r="X9980" s="1553"/>
      <c r="Y9980" s="1553"/>
      <c r="Z9980" s="1553"/>
      <c r="AA9980" s="1553"/>
      <c r="AB9980" s="1553"/>
      <c r="AC9980" s="1507">
        <f t="shared" si="3700"/>
        <v>200</v>
      </c>
      <c r="AD9980" s="1508">
        <f t="shared" si="3701"/>
        <v>689.7</v>
      </c>
      <c r="AE9980" s="14">
        <f t="shared" si="3702"/>
        <v>10.166666666666666</v>
      </c>
      <c r="AF9980" s="14">
        <f t="shared" si="3703"/>
        <v>133.33333333333334</v>
      </c>
      <c r="AG9980" s="14">
        <f t="shared" si="3704"/>
        <v>1.5</v>
      </c>
      <c r="AH9980" s="14">
        <f t="shared" si="3705"/>
        <v>-8.6666666666666661</v>
      </c>
      <c r="AI9980" s="14">
        <f t="shared" si="3706"/>
        <v>-1155.5555555555557</v>
      </c>
      <c r="AJ9980" s="2426"/>
    </row>
    <row r="9981" spans="1:36" ht="39.75" customHeight="1">
      <c r="A9981" s="1934">
        <v>11</v>
      </c>
      <c r="B9981" s="1827" t="s">
        <v>5595</v>
      </c>
      <c r="C9981" s="1883" t="s">
        <v>181</v>
      </c>
      <c r="D9981" s="3319">
        <v>8.07</v>
      </c>
      <c r="E9981" s="1553">
        <v>50</v>
      </c>
      <c r="F9981" s="2471">
        <f t="shared" si="3699"/>
        <v>403.5</v>
      </c>
      <c r="G9981" s="3320">
        <v>0</v>
      </c>
      <c r="H9981" s="2471">
        <f t="shared" si="3707"/>
        <v>0</v>
      </c>
      <c r="I9981" s="1575">
        <v>44831</v>
      </c>
      <c r="J9981" s="1558">
        <v>45295</v>
      </c>
      <c r="K9981" s="1553"/>
      <c r="L9981" s="1553"/>
      <c r="M9981" s="1553"/>
      <c r="N9981" s="1553"/>
      <c r="O9981" s="1553"/>
      <c r="P9981" s="1553"/>
      <c r="Q9981" s="1553"/>
      <c r="R9981" s="1553"/>
      <c r="S9981" s="1553"/>
      <c r="T9981" s="1553"/>
      <c r="U9981" s="1553"/>
      <c r="V9981" s="1553"/>
      <c r="W9981" s="1553"/>
      <c r="X9981" s="1553"/>
      <c r="Y9981" s="1553"/>
      <c r="Z9981" s="1553"/>
      <c r="AA9981" s="1553"/>
      <c r="AB9981" s="1553"/>
      <c r="AC9981" s="1507">
        <f t="shared" si="3700"/>
        <v>50</v>
      </c>
      <c r="AD9981" s="1508">
        <f t="shared" si="3701"/>
        <v>403.5</v>
      </c>
      <c r="AE9981" s="14">
        <f t="shared" si="3702"/>
        <v>9.2666666666666675</v>
      </c>
      <c r="AF9981" s="14">
        <f t="shared" si="3703"/>
        <v>0</v>
      </c>
      <c r="AG9981" s="14" t="e">
        <f t="shared" si="3704"/>
        <v>#DIV/0!</v>
      </c>
      <c r="AH9981" s="14" t="e">
        <f t="shared" si="3705"/>
        <v>#DIV/0!</v>
      </c>
      <c r="AI9981" s="14">
        <f t="shared" si="3706"/>
        <v>50</v>
      </c>
      <c r="AJ9981" s="2426"/>
    </row>
    <row r="9982" spans="1:36" ht="39.75" customHeight="1">
      <c r="A9982" s="1934">
        <v>12</v>
      </c>
      <c r="B9982" s="1827" t="s">
        <v>5596</v>
      </c>
      <c r="C9982" s="1883" t="s">
        <v>181</v>
      </c>
      <c r="D9982" s="3319">
        <v>17.898</v>
      </c>
      <c r="E9982" s="1553">
        <v>44</v>
      </c>
      <c r="F9982" s="2471">
        <f t="shared" si="3699"/>
        <v>787.51199999999994</v>
      </c>
      <c r="G9982" s="3320">
        <v>0</v>
      </c>
      <c r="H9982" s="2471">
        <f t="shared" si="3707"/>
        <v>0</v>
      </c>
      <c r="I9982" s="1575">
        <v>44831</v>
      </c>
      <c r="J9982" s="1558">
        <v>45662</v>
      </c>
      <c r="K9982" s="1553"/>
      <c r="L9982" s="1553"/>
      <c r="M9982" s="1553"/>
      <c r="N9982" s="1553">
        <v>2</v>
      </c>
      <c r="O9982" s="1553">
        <v>1</v>
      </c>
      <c r="P9982" s="1553"/>
      <c r="Q9982" s="1553"/>
      <c r="R9982" s="1553"/>
      <c r="S9982" s="1553"/>
      <c r="T9982" s="1553"/>
      <c r="U9982" s="1553"/>
      <c r="V9982" s="1553"/>
      <c r="W9982" s="1553"/>
      <c r="X9982" s="1553"/>
      <c r="Y9982" s="1553"/>
      <c r="Z9982" s="1553"/>
      <c r="AA9982" s="1553"/>
      <c r="AB9982" s="1553"/>
      <c r="AC9982" s="1507">
        <f t="shared" si="3700"/>
        <v>41</v>
      </c>
      <c r="AD9982" s="1508">
        <f t="shared" si="3701"/>
        <v>733.81799999999998</v>
      </c>
      <c r="AE9982" s="14">
        <f t="shared" si="3702"/>
        <v>21.5</v>
      </c>
      <c r="AF9982" s="14">
        <f t="shared" si="3703"/>
        <v>1</v>
      </c>
      <c r="AG9982" s="14">
        <f t="shared" si="3704"/>
        <v>41</v>
      </c>
      <c r="AH9982" s="14">
        <f t="shared" si="3705"/>
        <v>19.5</v>
      </c>
      <c r="AI9982" s="14">
        <f t="shared" si="3706"/>
        <v>19.5</v>
      </c>
      <c r="AJ9982" s="2426"/>
    </row>
    <row r="9983" spans="1:36" ht="27.75" customHeight="1">
      <c r="A9983" s="1551">
        <v>15</v>
      </c>
      <c r="B9983" s="3315" t="s">
        <v>8893</v>
      </c>
      <c r="C9983" s="1551" t="s">
        <v>181</v>
      </c>
      <c r="D9983" s="2471">
        <v>1</v>
      </c>
      <c r="E9983" s="1553">
        <v>0</v>
      </c>
      <c r="F9983" s="1553">
        <f t="shared" si="3699"/>
        <v>0</v>
      </c>
      <c r="G9983" s="1553">
        <v>5000</v>
      </c>
      <c r="H9983" s="1553">
        <f t="shared" si="3707"/>
        <v>5000</v>
      </c>
      <c r="I9983" s="1558">
        <v>44977</v>
      </c>
      <c r="J9983" s="1575" t="s">
        <v>9022</v>
      </c>
      <c r="K9983" s="1553"/>
      <c r="L9983" s="1553"/>
      <c r="M9983" s="1553"/>
      <c r="N9983" s="1553"/>
      <c r="O9983" s="1553"/>
      <c r="P9983" s="1553"/>
      <c r="Q9983" s="1553"/>
      <c r="R9983" s="1553"/>
      <c r="S9983" s="1553"/>
      <c r="T9983" s="1553"/>
      <c r="U9983" s="1553"/>
      <c r="V9983" s="1553"/>
      <c r="W9983" s="1553"/>
      <c r="X9983" s="1553"/>
      <c r="Y9983" s="1553"/>
      <c r="Z9983" s="1553"/>
      <c r="AA9983" s="1553"/>
      <c r="AB9983" s="1553"/>
      <c r="AC9983" s="1507">
        <f t="shared" si="3700"/>
        <v>5000</v>
      </c>
      <c r="AD9983" s="1508">
        <f t="shared" si="3701"/>
        <v>5000</v>
      </c>
      <c r="AE9983" s="14" t="s">
        <v>334</v>
      </c>
      <c r="AF9983" s="14">
        <f t="shared" si="3703"/>
        <v>0</v>
      </c>
      <c r="AG9983" s="14" t="e">
        <f t="shared" si="3704"/>
        <v>#DIV/0!</v>
      </c>
      <c r="AH9983" s="14" t="s">
        <v>334</v>
      </c>
      <c r="AI9983" s="14" t="s">
        <v>334</v>
      </c>
      <c r="AJ9983" s="1553"/>
    </row>
    <row r="9984" spans="1:36" ht="27.75" customHeight="1">
      <c r="A9984" s="1551">
        <v>16</v>
      </c>
      <c r="B9984" s="3315" t="s">
        <v>9634</v>
      </c>
      <c r="C9984" s="1551" t="s">
        <v>177</v>
      </c>
      <c r="D9984" s="2471">
        <v>1</v>
      </c>
      <c r="E9984" s="1553">
        <v>0</v>
      </c>
      <c r="F9984" s="1553">
        <f t="shared" si="3699"/>
        <v>0</v>
      </c>
      <c r="G9984" s="1553">
        <v>15000</v>
      </c>
      <c r="H9984" s="1553">
        <f t="shared" si="3707"/>
        <v>15000</v>
      </c>
      <c r="I9984" s="1558">
        <v>44986</v>
      </c>
      <c r="J9984" s="1575">
        <v>45688</v>
      </c>
      <c r="K9984" s="1553"/>
      <c r="L9984" s="1553"/>
      <c r="M9984" s="1553"/>
      <c r="N9984" s="1553"/>
      <c r="O9984" s="1553"/>
      <c r="P9984" s="1553"/>
      <c r="Q9984" s="1553"/>
      <c r="R9984" s="1553"/>
      <c r="S9984" s="1553"/>
      <c r="T9984" s="1553"/>
      <c r="U9984" s="1553"/>
      <c r="V9984" s="1553"/>
      <c r="W9984" s="1553"/>
      <c r="X9984" s="1553"/>
      <c r="Y9984" s="1553"/>
      <c r="Z9984" s="1553"/>
      <c r="AA9984" s="1553"/>
      <c r="AB9984" s="1553"/>
      <c r="AC9984" s="1507">
        <f t="shared" si="3700"/>
        <v>15000</v>
      </c>
      <c r="AD9984" s="1508">
        <f t="shared" si="3701"/>
        <v>15000</v>
      </c>
      <c r="AE9984" s="14">
        <f>(J9984-"01.04.2023")/30</f>
        <v>22.366666666666667</v>
      </c>
      <c r="AF9984" s="14">
        <f t="shared" si="3703"/>
        <v>0</v>
      </c>
      <c r="AG9984" s="14" t="e">
        <f t="shared" si="3704"/>
        <v>#DIV/0!</v>
      </c>
      <c r="AH9984" s="14" t="e">
        <f>AG9984-AE9984</f>
        <v>#DIV/0!</v>
      </c>
      <c r="AI9984" s="14">
        <f>AC9984-(AE9984*AF9984)</f>
        <v>15000</v>
      </c>
      <c r="AJ9984" s="1553"/>
    </row>
    <row r="9985" spans="1:36" ht="27.75" customHeight="1">
      <c r="A9985" s="1551">
        <v>17</v>
      </c>
      <c r="B9985" s="3315" t="s">
        <v>9634</v>
      </c>
      <c r="C9985" s="1551" t="s">
        <v>177</v>
      </c>
      <c r="D9985" s="2471">
        <v>1</v>
      </c>
      <c r="E9985" s="1553">
        <v>0</v>
      </c>
      <c r="F9985" s="1553">
        <f t="shared" si="3699"/>
        <v>0</v>
      </c>
      <c r="G9985" s="1553">
        <v>4100</v>
      </c>
      <c r="H9985" s="1553">
        <f t="shared" si="3707"/>
        <v>4100</v>
      </c>
      <c r="I9985" s="1558">
        <v>44986</v>
      </c>
      <c r="J9985" s="1575">
        <v>45657</v>
      </c>
      <c r="K9985" s="1553"/>
      <c r="L9985" s="1553"/>
      <c r="M9985" s="1553"/>
      <c r="N9985" s="1553"/>
      <c r="O9985" s="1553"/>
      <c r="P9985" s="1553">
        <v>2930</v>
      </c>
      <c r="Q9985" s="1553"/>
      <c r="R9985" s="1553"/>
      <c r="S9985" s="1553"/>
      <c r="T9985" s="1553"/>
      <c r="U9985" s="1553"/>
      <c r="V9985" s="1553"/>
      <c r="W9985" s="1553"/>
      <c r="X9985" s="1553"/>
      <c r="Y9985" s="1553"/>
      <c r="Z9985" s="1553"/>
      <c r="AA9985" s="1553"/>
      <c r="AB9985" s="1553"/>
      <c r="AC9985" s="1507">
        <f t="shared" si="3700"/>
        <v>1170</v>
      </c>
      <c r="AD9985" s="1508">
        <f t="shared" si="3701"/>
        <v>1170</v>
      </c>
      <c r="AE9985" s="14">
        <f>(J9985-"01.04.2023")/30</f>
        <v>21.333333333333332</v>
      </c>
      <c r="AF9985" s="14">
        <f t="shared" si="3703"/>
        <v>976.66666666666663</v>
      </c>
      <c r="AG9985" s="14">
        <f t="shared" si="3704"/>
        <v>1.1979522184300342</v>
      </c>
      <c r="AH9985" s="14">
        <f>AG9985-AE9985</f>
        <v>-20.135381114903296</v>
      </c>
      <c r="AI9985" s="14">
        <f>AC9985-(AE9985*AF9985)</f>
        <v>-19665.555555555555</v>
      </c>
      <c r="AJ9985" s="1553"/>
    </row>
    <row r="9986" spans="1:36" ht="27.75" customHeight="1">
      <c r="A9986" s="1551">
        <v>18</v>
      </c>
      <c r="B9986" s="3315" t="s">
        <v>9635</v>
      </c>
      <c r="C9986" s="1551" t="s">
        <v>177</v>
      </c>
      <c r="D9986" s="2471">
        <v>1</v>
      </c>
      <c r="E9986" s="1553">
        <v>0</v>
      </c>
      <c r="F9986" s="1553">
        <f t="shared" si="3699"/>
        <v>0</v>
      </c>
      <c r="G9986" s="1553">
        <v>8000</v>
      </c>
      <c r="H9986" s="1553">
        <f t="shared" si="3707"/>
        <v>8000</v>
      </c>
      <c r="I9986" s="1558">
        <v>44986</v>
      </c>
      <c r="J9986" s="1575">
        <v>46173</v>
      </c>
      <c r="K9986" s="1553"/>
      <c r="L9986" s="1553"/>
      <c r="M9986" s="1553"/>
      <c r="N9986" s="1553"/>
      <c r="O9986" s="1553"/>
      <c r="P9986" s="1553"/>
      <c r="Q9986" s="1553"/>
      <c r="R9986" s="1553"/>
      <c r="S9986" s="1553"/>
      <c r="T9986" s="1553"/>
      <c r="U9986" s="1553"/>
      <c r="V9986" s="1553"/>
      <c r="W9986" s="1553"/>
      <c r="X9986" s="1553"/>
      <c r="Y9986" s="1553"/>
      <c r="Z9986" s="1553"/>
      <c r="AA9986" s="1553"/>
      <c r="AB9986" s="1553"/>
      <c r="AC9986" s="1507">
        <f t="shared" si="3700"/>
        <v>8000</v>
      </c>
      <c r="AD9986" s="1508">
        <f t="shared" si="3701"/>
        <v>8000</v>
      </c>
      <c r="AE9986" s="14">
        <f>(J9986-"01.04.2023")/30</f>
        <v>38.533333333333331</v>
      </c>
      <c r="AF9986" s="14">
        <f t="shared" si="3703"/>
        <v>0</v>
      </c>
      <c r="AG9986" s="14" t="e">
        <f t="shared" si="3704"/>
        <v>#DIV/0!</v>
      </c>
      <c r="AH9986" s="14" t="e">
        <f>AG9986-AE9986</f>
        <v>#DIV/0!</v>
      </c>
      <c r="AI9986" s="14">
        <f>AC9986-(AE9986*AF9986)</f>
        <v>8000</v>
      </c>
      <c r="AJ9986" s="1553"/>
    </row>
    <row r="9987" spans="1:36">
      <c r="A9987" s="4191" t="s">
        <v>111</v>
      </c>
      <c r="B9987" s="4192"/>
      <c r="C9987" s="4192"/>
      <c r="D9987" s="4192"/>
      <c r="E9987" s="4192"/>
      <c r="F9987" s="4192"/>
      <c r="G9987" s="4192"/>
      <c r="H9987" s="4192"/>
      <c r="I9987" s="4192"/>
      <c r="J9987" s="4192"/>
      <c r="K9987" s="4192"/>
      <c r="L9987" s="4192"/>
      <c r="M9987" s="4192"/>
      <c r="N9987" s="4192"/>
      <c r="O9987" s="4192"/>
      <c r="P9987" s="4192"/>
      <c r="Q9987" s="4192"/>
      <c r="R9987" s="4192"/>
      <c r="S9987" s="4192"/>
      <c r="T9987" s="4192"/>
      <c r="U9987" s="4192"/>
      <c r="V9987" s="4192"/>
      <c r="W9987" s="4192"/>
      <c r="X9987" s="4192"/>
      <c r="Y9987" s="4192"/>
      <c r="Z9987" s="4192"/>
      <c r="AA9987" s="4192"/>
      <c r="AB9987" s="4192"/>
      <c r="AC9987" s="4192"/>
      <c r="AD9987" s="4192"/>
      <c r="AE9987" s="4192"/>
      <c r="AF9987" s="4192"/>
      <c r="AG9987" s="4192"/>
      <c r="AH9987" s="4192"/>
      <c r="AI9987" s="4192"/>
      <c r="AJ9987" s="4193"/>
    </row>
    <row r="9988" spans="1:36" ht="15" customHeight="1">
      <c r="A9988" s="4414" t="s">
        <v>19</v>
      </c>
      <c r="B9988" s="4414"/>
      <c r="C9988" s="4414"/>
      <c r="D9988" s="4414"/>
      <c r="E9988" s="4414"/>
      <c r="F9988" s="4414"/>
      <c r="G9988" s="4414"/>
      <c r="H9988" s="4414"/>
      <c r="I9988" s="4414"/>
      <c r="J9988" s="4414"/>
      <c r="K9988" s="4414"/>
      <c r="L9988" s="4414"/>
      <c r="M9988" s="4414"/>
      <c r="N9988" s="4414"/>
      <c r="O9988" s="4414"/>
      <c r="P9988" s="4414"/>
      <c r="Q9988" s="4414"/>
      <c r="R9988" s="4414"/>
      <c r="S9988" s="4414"/>
      <c r="T9988" s="4414"/>
      <c r="U9988" s="4414"/>
      <c r="V9988" s="4414"/>
      <c r="W9988" s="4414"/>
      <c r="X9988" s="4414"/>
      <c r="Y9988" s="4414"/>
      <c r="Z9988" s="4414"/>
      <c r="AA9988" s="4414"/>
      <c r="AB9988" s="4414"/>
      <c r="AC9988" s="4414"/>
      <c r="AD9988" s="4414"/>
      <c r="AE9988" s="4414"/>
      <c r="AF9988" s="4414"/>
      <c r="AG9988" s="4414"/>
      <c r="AH9988" s="4414"/>
      <c r="AI9988" s="4414"/>
      <c r="AJ9988" s="4414"/>
    </row>
    <row r="9989" spans="1:36" ht="15" customHeight="1">
      <c r="A9989" s="4508" t="s">
        <v>7177</v>
      </c>
      <c r="B9989" s="4508"/>
      <c r="C9989" s="4508"/>
      <c r="D9989" s="4508"/>
      <c r="E9989" s="4508"/>
      <c r="F9989" s="4508"/>
      <c r="G9989" s="4508"/>
      <c r="H9989" s="4508"/>
      <c r="I9989" s="4508"/>
      <c r="J9989" s="4508"/>
      <c r="K9989" s="4508"/>
      <c r="L9989" s="4508"/>
      <c r="M9989" s="4508"/>
      <c r="N9989" s="4508"/>
      <c r="O9989" s="4508"/>
      <c r="P9989" s="4508"/>
      <c r="Q9989" s="4508"/>
      <c r="R9989" s="4508"/>
      <c r="S9989" s="4508"/>
      <c r="T9989" s="4508"/>
      <c r="U9989" s="4508"/>
      <c r="V9989" s="4508"/>
      <c r="W9989" s="4508"/>
      <c r="X9989" s="4508"/>
      <c r="Y9989" s="4508"/>
      <c r="Z9989" s="4508"/>
      <c r="AA9989" s="4508"/>
      <c r="AB9989" s="4508"/>
      <c r="AC9989" s="4508"/>
      <c r="AD9989" s="4508"/>
      <c r="AE9989" s="4508"/>
      <c r="AF9989" s="4508"/>
      <c r="AG9989" s="4508"/>
      <c r="AH9989" s="4508"/>
      <c r="AI9989" s="4508"/>
      <c r="AJ9989" s="4508"/>
    </row>
    <row r="9990" spans="1:36" ht="34.5" customHeight="1">
      <c r="A9990" s="1461">
        <v>1</v>
      </c>
      <c r="B9990" s="1302" t="s">
        <v>1672</v>
      </c>
      <c r="C9990" s="1461" t="s">
        <v>66</v>
      </c>
      <c r="D9990" s="1270">
        <v>150.322</v>
      </c>
      <c r="E9990" s="1270">
        <v>25</v>
      </c>
      <c r="F9990" s="1284">
        <f t="shared" ref="F9990:F9999" si="3708">D9990*E9990</f>
        <v>3758.05</v>
      </c>
      <c r="G9990" s="1270"/>
      <c r="H9990" s="1284">
        <f t="shared" ref="H9990:H9999" si="3709">D9990*G9990</f>
        <v>0</v>
      </c>
      <c r="I9990" s="1292">
        <v>44671</v>
      </c>
      <c r="J9990" s="1282">
        <v>45382</v>
      </c>
      <c r="K9990" s="1293"/>
      <c r="L9990" s="1270">
        <v>240</v>
      </c>
      <c r="M9990" s="1293">
        <v>44667</v>
      </c>
      <c r="N9990" s="1270">
        <v>6</v>
      </c>
      <c r="O9990" s="1270">
        <v>2</v>
      </c>
      <c r="P9990" s="1270">
        <v>3</v>
      </c>
      <c r="Q9990" s="1270"/>
      <c r="R9990" s="1270"/>
      <c r="S9990" s="1270"/>
      <c r="T9990" s="1270"/>
      <c r="U9990" s="1270"/>
      <c r="V9990" s="1270"/>
      <c r="W9990" s="1270"/>
      <c r="X9990" s="1270"/>
      <c r="Y9990" s="1270"/>
      <c r="Z9990" s="1270"/>
      <c r="AA9990" s="1270"/>
      <c r="AB9990" s="1270"/>
      <c r="AC9990" s="1507">
        <f t="shared" ref="AC9990:AC9999" si="3710">E9990+G9990-N9990-O9990-AA9990-P9990-Q9990-R9990-S9990-T9990-U9990-V9990-W9990-X9990-Y9990</f>
        <v>14</v>
      </c>
      <c r="AD9990" s="1508">
        <f t="shared" ref="AD9990:AD9999" si="3711">D9990*AC9990</f>
        <v>2104.5079999999998</v>
      </c>
      <c r="AE9990" s="14">
        <f t="shared" ref="AE9990:AE9999" si="3712">(J9990-"01.04.2023")/30</f>
        <v>12.166666666666666</v>
      </c>
      <c r="AF9990" s="14">
        <f t="shared" ref="AF9990:AF9999" si="3713">(N9990+O9990+P9990+Q9990+R9990+S9990+T9990+U9990+V9990+W9990+X9990+Y9990)/3</f>
        <v>3.6666666666666665</v>
      </c>
      <c r="AG9990" s="14">
        <f t="shared" ref="AG9990:AG9999" si="3714">AC9990/AF9990</f>
        <v>3.8181818181818183</v>
      </c>
      <c r="AH9990" s="14">
        <f t="shared" ref="AH9990:AH9999" si="3715">AG9990-AE9990</f>
        <v>-8.3484848484848477</v>
      </c>
      <c r="AI9990" s="14">
        <f t="shared" ref="AI9990:AI9999" si="3716">AC9990-(AE9990*AF9990)</f>
        <v>-30.611111111111107</v>
      </c>
      <c r="AJ9990" s="1294"/>
    </row>
    <row r="9991" spans="1:36" ht="34.5" customHeight="1">
      <c r="A9991" s="1461">
        <v>2</v>
      </c>
      <c r="B9991" s="1340" t="s">
        <v>6556</v>
      </c>
      <c r="C9991" s="1461" t="s">
        <v>66</v>
      </c>
      <c r="D9991" s="1284">
        <v>268</v>
      </c>
      <c r="E9991" s="1270">
        <v>120</v>
      </c>
      <c r="F9991" s="1284">
        <f t="shared" si="3708"/>
        <v>32160</v>
      </c>
      <c r="G9991" s="1270"/>
      <c r="H9991" s="1284">
        <f t="shared" si="3709"/>
        <v>0</v>
      </c>
      <c r="I9991" s="1292">
        <v>44882</v>
      </c>
      <c r="J9991" s="1282"/>
      <c r="K9991" s="1293"/>
      <c r="L9991" s="1270">
        <v>998</v>
      </c>
      <c r="M9991" s="1293">
        <v>44886</v>
      </c>
      <c r="N9991" s="1270"/>
      <c r="O9991" s="1270"/>
      <c r="P9991" s="1270">
        <v>51</v>
      </c>
      <c r="Q9991" s="1270"/>
      <c r="R9991" s="1270"/>
      <c r="S9991" s="1270"/>
      <c r="T9991" s="1270"/>
      <c r="U9991" s="1270"/>
      <c r="V9991" s="1270"/>
      <c r="W9991" s="1270"/>
      <c r="X9991" s="1270"/>
      <c r="Y9991" s="1270"/>
      <c r="Z9991" s="1270"/>
      <c r="AA9991" s="1270"/>
      <c r="AB9991" s="1270"/>
      <c r="AC9991" s="1507">
        <f t="shared" si="3710"/>
        <v>69</v>
      </c>
      <c r="AD9991" s="1508">
        <f t="shared" si="3711"/>
        <v>18492</v>
      </c>
      <c r="AE9991" s="14">
        <f t="shared" si="3712"/>
        <v>-1500.5666666666666</v>
      </c>
      <c r="AF9991" s="14">
        <f t="shared" si="3713"/>
        <v>17</v>
      </c>
      <c r="AG9991" s="14">
        <f t="shared" si="3714"/>
        <v>4.0588235294117645</v>
      </c>
      <c r="AH9991" s="14">
        <f t="shared" si="3715"/>
        <v>1504.6254901960783</v>
      </c>
      <c r="AI9991" s="14">
        <f t="shared" si="3716"/>
        <v>25578.633333333331</v>
      </c>
      <c r="AJ9991" s="1294"/>
    </row>
    <row r="9992" spans="1:36" ht="33" customHeight="1">
      <c r="A9992" s="1461">
        <v>3</v>
      </c>
      <c r="B9992" s="1341" t="s">
        <v>1673</v>
      </c>
      <c r="C9992" s="1461" t="s">
        <v>66</v>
      </c>
      <c r="D9992" s="1270">
        <v>2.7</v>
      </c>
      <c r="E9992" s="1270">
        <v>1218</v>
      </c>
      <c r="F9992" s="1284">
        <f t="shared" si="3708"/>
        <v>3288.6000000000004</v>
      </c>
      <c r="G9992" s="1270"/>
      <c r="H9992" s="1284">
        <f t="shared" si="3709"/>
        <v>0</v>
      </c>
      <c r="I9992" s="1296">
        <v>44189</v>
      </c>
      <c r="J9992" s="1282">
        <v>45263</v>
      </c>
      <c r="K9992" s="1293"/>
      <c r="L9992" s="1270">
        <v>1467</v>
      </c>
      <c r="M9992" s="1293">
        <v>44189</v>
      </c>
      <c r="N9992" s="1270">
        <v>126</v>
      </c>
      <c r="O9992" s="1270">
        <v>630</v>
      </c>
      <c r="P9992" s="1270">
        <v>84</v>
      </c>
      <c r="Q9992" s="1270"/>
      <c r="R9992" s="1270"/>
      <c r="S9992" s="1270"/>
      <c r="T9992" s="1270"/>
      <c r="U9992" s="1270"/>
      <c r="V9992" s="1270"/>
      <c r="W9992" s="1270"/>
      <c r="X9992" s="1270"/>
      <c r="Y9992" s="1270"/>
      <c r="Z9992" s="1270"/>
      <c r="AA9992" s="1270"/>
      <c r="AB9992" s="1270"/>
      <c r="AC9992" s="1507">
        <f t="shared" si="3710"/>
        <v>378</v>
      </c>
      <c r="AD9992" s="1508">
        <f t="shared" si="3711"/>
        <v>1020.6</v>
      </c>
      <c r="AE9992" s="14">
        <f t="shared" si="3712"/>
        <v>8.1999999999999993</v>
      </c>
      <c r="AF9992" s="14">
        <f t="shared" si="3713"/>
        <v>280</v>
      </c>
      <c r="AG9992" s="14">
        <f t="shared" si="3714"/>
        <v>1.35</v>
      </c>
      <c r="AH9992" s="14">
        <f t="shared" si="3715"/>
        <v>-6.85</v>
      </c>
      <c r="AI9992" s="14">
        <f t="shared" si="3716"/>
        <v>-1918</v>
      </c>
      <c r="AJ9992" s="1294"/>
    </row>
    <row r="9993" spans="1:36" ht="33" customHeight="1">
      <c r="A9993" s="1461">
        <v>4</v>
      </c>
      <c r="B9993" s="1342" t="s">
        <v>4672</v>
      </c>
      <c r="C9993" s="1461" t="s">
        <v>66</v>
      </c>
      <c r="D9993" s="1270">
        <v>12.84</v>
      </c>
      <c r="E9993" s="1270">
        <v>8820</v>
      </c>
      <c r="F9993" s="1284">
        <f t="shared" si="3708"/>
        <v>113248.8</v>
      </c>
      <c r="G9993" s="1270"/>
      <c r="H9993" s="1284">
        <f t="shared" si="3709"/>
        <v>0</v>
      </c>
      <c r="I9993" s="1296">
        <v>44789</v>
      </c>
      <c r="J9993" s="1282">
        <v>46173</v>
      </c>
      <c r="K9993" s="1293"/>
      <c r="L9993" s="1270">
        <v>624</v>
      </c>
      <c r="M9993" s="1293">
        <v>44775</v>
      </c>
      <c r="N9993" s="1270"/>
      <c r="O9993" s="1270">
        <v>240</v>
      </c>
      <c r="P9993" s="1270">
        <v>1380</v>
      </c>
      <c r="Q9993" s="1270"/>
      <c r="R9993" s="1270"/>
      <c r="S9993" s="1270"/>
      <c r="T9993" s="1270"/>
      <c r="U9993" s="1270"/>
      <c r="V9993" s="1270"/>
      <c r="W9993" s="1270"/>
      <c r="X9993" s="1270"/>
      <c r="Y9993" s="1270"/>
      <c r="Z9993" s="1270"/>
      <c r="AA9993" s="1270"/>
      <c r="AB9993" s="1270"/>
      <c r="AC9993" s="1507">
        <f t="shared" si="3710"/>
        <v>7200</v>
      </c>
      <c r="AD9993" s="1508">
        <f t="shared" si="3711"/>
        <v>92448</v>
      </c>
      <c r="AE9993" s="14">
        <f t="shared" si="3712"/>
        <v>38.533333333333331</v>
      </c>
      <c r="AF9993" s="14">
        <f t="shared" si="3713"/>
        <v>540</v>
      </c>
      <c r="AG9993" s="14">
        <f t="shared" si="3714"/>
        <v>13.333333333333334</v>
      </c>
      <c r="AH9993" s="14">
        <f t="shared" si="3715"/>
        <v>-25.199999999999996</v>
      </c>
      <c r="AI9993" s="14">
        <f t="shared" si="3716"/>
        <v>-13608</v>
      </c>
      <c r="AJ9993" s="1294"/>
    </row>
    <row r="9994" spans="1:36" ht="33" customHeight="1">
      <c r="A9994" s="1461">
        <v>5</v>
      </c>
      <c r="B9994" s="1342" t="s">
        <v>4673</v>
      </c>
      <c r="C9994" s="1461" t="s">
        <v>66</v>
      </c>
      <c r="D9994" s="1270">
        <v>15.04</v>
      </c>
      <c r="E9994" s="1270">
        <v>4530</v>
      </c>
      <c r="F9994" s="1284">
        <f t="shared" si="3708"/>
        <v>68131.199999999997</v>
      </c>
      <c r="G9994" s="1270"/>
      <c r="H9994" s="1284">
        <f t="shared" si="3709"/>
        <v>0</v>
      </c>
      <c r="I9994" s="1296">
        <v>44789</v>
      </c>
      <c r="J9994" s="1282">
        <v>46234</v>
      </c>
      <c r="K9994" s="1293"/>
      <c r="L9994" s="1270">
        <v>624</v>
      </c>
      <c r="M9994" s="1293">
        <v>44775</v>
      </c>
      <c r="N9994" s="1270"/>
      <c r="O9994" s="1270"/>
      <c r="P9994" s="1270">
        <v>480</v>
      </c>
      <c r="Q9994" s="1270"/>
      <c r="R9994" s="1270"/>
      <c r="S9994" s="1270"/>
      <c r="T9994" s="1270"/>
      <c r="U9994" s="1270"/>
      <c r="V9994" s="1270"/>
      <c r="W9994" s="1270"/>
      <c r="X9994" s="1270"/>
      <c r="Y9994" s="1270"/>
      <c r="Z9994" s="1270"/>
      <c r="AA9994" s="1270"/>
      <c r="AB9994" s="1270"/>
      <c r="AC9994" s="1507">
        <f t="shared" si="3710"/>
        <v>4050</v>
      </c>
      <c r="AD9994" s="1508">
        <f t="shared" si="3711"/>
        <v>60912</v>
      </c>
      <c r="AE9994" s="14">
        <f t="shared" si="3712"/>
        <v>40.56666666666667</v>
      </c>
      <c r="AF9994" s="14">
        <f t="shared" si="3713"/>
        <v>160</v>
      </c>
      <c r="AG9994" s="14">
        <f t="shared" si="3714"/>
        <v>25.3125</v>
      </c>
      <c r="AH9994" s="14">
        <f t="shared" si="3715"/>
        <v>-15.25416666666667</v>
      </c>
      <c r="AI9994" s="14">
        <f t="shared" si="3716"/>
        <v>-2440.666666666667</v>
      </c>
      <c r="AJ9994" s="1294"/>
    </row>
    <row r="9995" spans="1:36" ht="46.5" customHeight="1">
      <c r="A9995" s="1461">
        <v>8</v>
      </c>
      <c r="B9995" s="1299" t="s">
        <v>5494</v>
      </c>
      <c r="C9995" s="1461" t="s">
        <v>66</v>
      </c>
      <c r="D9995" s="1284">
        <v>22.25</v>
      </c>
      <c r="E9995" s="1270">
        <v>3017</v>
      </c>
      <c r="F9995" s="1284">
        <f t="shared" si="3708"/>
        <v>67128.25</v>
      </c>
      <c r="G9995" s="1270"/>
      <c r="H9995" s="1284">
        <f t="shared" si="3709"/>
        <v>0</v>
      </c>
      <c r="I9995" s="1296">
        <v>44817</v>
      </c>
      <c r="J9995" s="1282"/>
      <c r="K9995" s="1270"/>
      <c r="L9995" s="1270">
        <v>633</v>
      </c>
      <c r="M9995" s="1282">
        <v>44777</v>
      </c>
      <c r="N9995" s="1270">
        <v>230</v>
      </c>
      <c r="O9995" s="1270">
        <v>405</v>
      </c>
      <c r="P9995" s="1270">
        <v>577</v>
      </c>
      <c r="Q9995" s="1270"/>
      <c r="R9995" s="1270"/>
      <c r="S9995" s="1270"/>
      <c r="T9995" s="1270"/>
      <c r="U9995" s="1270"/>
      <c r="V9995" s="1270"/>
      <c r="W9995" s="1270"/>
      <c r="X9995" s="1270"/>
      <c r="Y9995" s="1270"/>
      <c r="Z9995" s="1270"/>
      <c r="AA9995" s="1270"/>
      <c r="AB9995" s="1270"/>
      <c r="AC9995" s="1507">
        <f t="shared" si="3710"/>
        <v>1805</v>
      </c>
      <c r="AD9995" s="1508">
        <f t="shared" si="3711"/>
        <v>40161.25</v>
      </c>
      <c r="AE9995" s="14">
        <f t="shared" si="3712"/>
        <v>-1500.5666666666666</v>
      </c>
      <c r="AF9995" s="14">
        <f t="shared" si="3713"/>
        <v>404</v>
      </c>
      <c r="AG9995" s="14">
        <f t="shared" si="3714"/>
        <v>4.467821782178218</v>
      </c>
      <c r="AH9995" s="14">
        <f t="shared" si="3715"/>
        <v>1505.0344884488447</v>
      </c>
      <c r="AI9995" s="14">
        <f t="shared" si="3716"/>
        <v>608033.93333333335</v>
      </c>
      <c r="AJ9995" s="1294"/>
    </row>
    <row r="9996" spans="1:36" ht="46.5" customHeight="1">
      <c r="A9996" s="1461">
        <v>9</v>
      </c>
      <c r="B9996" s="1342" t="s">
        <v>1674</v>
      </c>
      <c r="C9996" s="1461" t="s">
        <v>66</v>
      </c>
      <c r="D9996" s="1284">
        <v>3.36</v>
      </c>
      <c r="E9996" s="1270">
        <v>696</v>
      </c>
      <c r="F9996" s="1284">
        <f t="shared" si="3708"/>
        <v>2338.56</v>
      </c>
      <c r="G9996" s="1270"/>
      <c r="H9996" s="1284">
        <f t="shared" si="3709"/>
        <v>0</v>
      </c>
      <c r="I9996" s="1296">
        <v>44523</v>
      </c>
      <c r="J9996" s="1282">
        <v>45046</v>
      </c>
      <c r="K9996" s="1270"/>
      <c r="L9996" s="1270">
        <v>1505</v>
      </c>
      <c r="M9996" s="1282">
        <v>44519</v>
      </c>
      <c r="N9996" s="1270">
        <v>195</v>
      </c>
      <c r="O9996" s="1270">
        <v>301</v>
      </c>
      <c r="P9996" s="1270">
        <v>105</v>
      </c>
      <c r="Q9996" s="1270"/>
      <c r="R9996" s="1270"/>
      <c r="S9996" s="1270"/>
      <c r="T9996" s="1270"/>
      <c r="U9996" s="1270"/>
      <c r="V9996" s="1270"/>
      <c r="W9996" s="1270"/>
      <c r="X9996" s="1270"/>
      <c r="Y9996" s="1270"/>
      <c r="Z9996" s="1270"/>
      <c r="AA9996" s="1270"/>
      <c r="AB9996" s="1270"/>
      <c r="AC9996" s="1507">
        <f t="shared" si="3710"/>
        <v>95</v>
      </c>
      <c r="AD9996" s="1508">
        <f t="shared" si="3711"/>
        <v>319.2</v>
      </c>
      <c r="AE9996" s="14">
        <f t="shared" si="3712"/>
        <v>0.96666666666666667</v>
      </c>
      <c r="AF9996" s="14">
        <f t="shared" si="3713"/>
        <v>200.33333333333334</v>
      </c>
      <c r="AG9996" s="14">
        <f t="shared" si="3714"/>
        <v>0.4742096505823627</v>
      </c>
      <c r="AH9996" s="14">
        <f t="shared" si="3715"/>
        <v>-0.49245701608430398</v>
      </c>
      <c r="AI9996" s="14">
        <f t="shared" si="3716"/>
        <v>-98.655555555555566</v>
      </c>
      <c r="AJ9996" s="1294"/>
    </row>
    <row r="9997" spans="1:36" ht="62.25" customHeight="1">
      <c r="A9997" s="1461">
        <v>10</v>
      </c>
      <c r="B9997" s="1342" t="s">
        <v>1675</v>
      </c>
      <c r="C9997" s="1461" t="s">
        <v>66</v>
      </c>
      <c r="D9997" s="1284">
        <v>39.64</v>
      </c>
      <c r="E9997" s="1270">
        <v>3927</v>
      </c>
      <c r="F9997" s="1284">
        <f t="shared" si="3708"/>
        <v>155666.28</v>
      </c>
      <c r="G9997" s="1270"/>
      <c r="H9997" s="1284">
        <f t="shared" si="3709"/>
        <v>0</v>
      </c>
      <c r="I9997" s="1296">
        <v>44523</v>
      </c>
      <c r="J9997" s="1282">
        <v>45046</v>
      </c>
      <c r="K9997" s="1270"/>
      <c r="L9997" s="1270">
        <v>1505</v>
      </c>
      <c r="M9997" s="1282">
        <v>44519</v>
      </c>
      <c r="N9997" s="1270">
        <v>637</v>
      </c>
      <c r="O9997" s="1270">
        <v>1050</v>
      </c>
      <c r="P9997" s="1270">
        <v>1263</v>
      </c>
      <c r="Q9997" s="1270"/>
      <c r="R9997" s="1270"/>
      <c r="S9997" s="1270"/>
      <c r="T9997" s="1270"/>
      <c r="U9997" s="1270"/>
      <c r="V9997" s="1270"/>
      <c r="W9997" s="1270"/>
      <c r="X9997" s="1270"/>
      <c r="Y9997" s="1270"/>
      <c r="Z9997" s="1270"/>
      <c r="AA9997" s="1270"/>
      <c r="AB9997" s="1270"/>
      <c r="AC9997" s="1507">
        <f t="shared" si="3710"/>
        <v>977</v>
      </c>
      <c r="AD9997" s="1508">
        <f t="shared" si="3711"/>
        <v>38728.28</v>
      </c>
      <c r="AE9997" s="14">
        <f t="shared" si="3712"/>
        <v>0.96666666666666667</v>
      </c>
      <c r="AF9997" s="14">
        <f t="shared" si="3713"/>
        <v>983.33333333333337</v>
      </c>
      <c r="AG9997" s="14">
        <f t="shared" si="3714"/>
        <v>0.9935593220338983</v>
      </c>
      <c r="AH9997" s="14">
        <f t="shared" si="3715"/>
        <v>2.6892655367231622E-2</v>
      </c>
      <c r="AI9997" s="14">
        <f t="shared" si="3716"/>
        <v>26.444444444444457</v>
      </c>
      <c r="AJ9997" s="1294"/>
    </row>
    <row r="9998" spans="1:36" ht="62.25" customHeight="1">
      <c r="A9998" s="1461">
        <v>11</v>
      </c>
      <c r="B9998" s="1342" t="s">
        <v>1675</v>
      </c>
      <c r="C9998" s="1461" t="s">
        <v>66</v>
      </c>
      <c r="D9998" s="536">
        <v>54</v>
      </c>
      <c r="E9998" s="504">
        <v>20000</v>
      </c>
      <c r="F9998" s="1284">
        <f t="shared" si="3708"/>
        <v>1080000</v>
      </c>
      <c r="G9998" s="1270"/>
      <c r="H9998" s="1284">
        <f t="shared" si="3709"/>
        <v>0</v>
      </c>
      <c r="I9998" s="1300">
        <v>44910</v>
      </c>
      <c r="J9998" s="1301"/>
      <c r="K9998" s="1270"/>
      <c r="L9998" s="1270">
        <v>5</v>
      </c>
      <c r="M9998" s="1282">
        <v>44929</v>
      </c>
      <c r="N9998" s="504">
        <v>25</v>
      </c>
      <c r="O9998" s="1270">
        <v>68</v>
      </c>
      <c r="P9998" s="1270">
        <v>96</v>
      </c>
      <c r="Q9998" s="1270"/>
      <c r="R9998" s="1270"/>
      <c r="S9998" s="1270"/>
      <c r="T9998" s="1270"/>
      <c r="U9998" s="1270"/>
      <c r="V9998" s="1270"/>
      <c r="W9998" s="1270"/>
      <c r="X9998" s="1270"/>
      <c r="Y9998" s="1270"/>
      <c r="Z9998" s="1270"/>
      <c r="AA9998" s="1270"/>
      <c r="AB9998" s="1270"/>
      <c r="AC9998" s="1507">
        <f t="shared" si="3710"/>
        <v>19811</v>
      </c>
      <c r="AD9998" s="1508">
        <f t="shared" si="3711"/>
        <v>1069794</v>
      </c>
      <c r="AE9998" s="14">
        <f t="shared" si="3712"/>
        <v>-1500.5666666666666</v>
      </c>
      <c r="AF9998" s="14">
        <f t="shared" si="3713"/>
        <v>63</v>
      </c>
      <c r="AG9998" s="14">
        <f t="shared" si="3714"/>
        <v>314.46031746031747</v>
      </c>
      <c r="AH9998" s="14">
        <f t="shared" si="3715"/>
        <v>1815.0269841269842</v>
      </c>
      <c r="AI9998" s="14">
        <f t="shared" si="3716"/>
        <v>114346.7</v>
      </c>
      <c r="AJ9998" s="1294"/>
    </row>
    <row r="9999" spans="1:36" ht="36" customHeight="1">
      <c r="A9999" s="1461">
        <v>12</v>
      </c>
      <c r="B9999" s="1302" t="s">
        <v>1677</v>
      </c>
      <c r="C9999" s="1461" t="s">
        <v>66</v>
      </c>
      <c r="D9999" s="1270">
        <v>934.9</v>
      </c>
      <c r="E9999" s="1270">
        <v>493</v>
      </c>
      <c r="F9999" s="1284">
        <f t="shared" si="3708"/>
        <v>460905.7</v>
      </c>
      <c r="G9999" s="1270"/>
      <c r="H9999" s="1284">
        <f t="shared" si="3709"/>
        <v>0</v>
      </c>
      <c r="I9999" s="1296">
        <v>44428</v>
      </c>
      <c r="J9999" s="1282">
        <v>45716</v>
      </c>
      <c r="K9999" s="1270"/>
      <c r="L9999" s="1270"/>
      <c r="M9999" s="1270"/>
      <c r="N9999" s="1270">
        <v>76</v>
      </c>
      <c r="O9999" s="1270">
        <v>51</v>
      </c>
      <c r="P9999" s="1270">
        <v>78</v>
      </c>
      <c r="Q9999" s="1270"/>
      <c r="R9999" s="1270"/>
      <c r="S9999" s="1270"/>
      <c r="T9999" s="1270"/>
      <c r="U9999" s="1270"/>
      <c r="V9999" s="1270"/>
      <c r="W9999" s="1270"/>
      <c r="X9999" s="1270"/>
      <c r="Y9999" s="1270"/>
      <c r="Z9999" s="1270"/>
      <c r="AA9999" s="1270"/>
      <c r="AB9999" s="1270"/>
      <c r="AC9999" s="1507">
        <f t="shared" si="3710"/>
        <v>288</v>
      </c>
      <c r="AD9999" s="1508">
        <f t="shared" si="3711"/>
        <v>269251.20000000001</v>
      </c>
      <c r="AE9999" s="14">
        <f t="shared" si="3712"/>
        <v>23.3</v>
      </c>
      <c r="AF9999" s="14">
        <f t="shared" si="3713"/>
        <v>68.333333333333329</v>
      </c>
      <c r="AG9999" s="14">
        <f t="shared" si="3714"/>
        <v>4.2146341463414636</v>
      </c>
      <c r="AH9999" s="14">
        <f t="shared" si="3715"/>
        <v>-19.085365853658537</v>
      </c>
      <c r="AI9999" s="14">
        <f t="shared" si="3716"/>
        <v>-1304.1666666666665</v>
      </c>
      <c r="AJ9999" s="1294"/>
    </row>
    <row r="10000" spans="1:36" ht="15.75">
      <c r="A10000" s="4414" t="s">
        <v>20</v>
      </c>
      <c r="B10000" s="4414"/>
      <c r="C10000" s="4414"/>
      <c r="D10000" s="4414"/>
      <c r="E10000" s="4414"/>
      <c r="F10000" s="4414"/>
      <c r="G10000" s="4414"/>
      <c r="H10000" s="4414"/>
      <c r="I10000" s="4414"/>
      <c r="J10000" s="4414"/>
      <c r="K10000" s="4414"/>
      <c r="L10000" s="4414"/>
      <c r="M10000" s="4414"/>
      <c r="N10000" s="4414"/>
      <c r="O10000" s="4414"/>
      <c r="P10000" s="4414"/>
      <c r="Q10000" s="4414"/>
      <c r="R10000" s="4414"/>
      <c r="S10000" s="4414"/>
      <c r="T10000" s="4414"/>
      <c r="U10000" s="4414"/>
      <c r="V10000" s="4414"/>
      <c r="W10000" s="4414"/>
      <c r="X10000" s="4414"/>
      <c r="Y10000" s="4414"/>
      <c r="Z10000" s="4414"/>
      <c r="AA10000" s="4414"/>
      <c r="AB10000" s="4414"/>
      <c r="AC10000" s="4414"/>
      <c r="AD10000" s="4414"/>
      <c r="AE10000" s="4414"/>
      <c r="AF10000" s="4414"/>
      <c r="AG10000" s="4414"/>
      <c r="AH10000" s="4414"/>
      <c r="AI10000" s="4414"/>
      <c r="AJ10000" s="4414"/>
    </row>
    <row r="10001" spans="1:36" ht="15.75">
      <c r="A10001" s="4446" t="s">
        <v>7178</v>
      </c>
      <c r="B10001" s="4447"/>
      <c r="C10001" s="4447"/>
      <c r="D10001" s="4447"/>
      <c r="E10001" s="4447"/>
      <c r="F10001" s="4447"/>
      <c r="G10001" s="4447"/>
      <c r="H10001" s="4447"/>
      <c r="I10001" s="4447"/>
      <c r="J10001" s="4447"/>
      <c r="K10001" s="4447"/>
      <c r="L10001" s="4447"/>
      <c r="M10001" s="4447"/>
      <c r="N10001" s="4447"/>
      <c r="O10001" s="4447"/>
      <c r="P10001" s="4447"/>
      <c r="Q10001" s="4447"/>
      <c r="R10001" s="4447"/>
      <c r="S10001" s="4447"/>
      <c r="T10001" s="4447"/>
      <c r="U10001" s="4447"/>
      <c r="V10001" s="4447"/>
      <c r="W10001" s="4447"/>
      <c r="X10001" s="4447"/>
      <c r="Y10001" s="4447"/>
      <c r="Z10001" s="4447"/>
      <c r="AA10001" s="4447"/>
      <c r="AB10001" s="4447"/>
      <c r="AC10001" s="4447"/>
      <c r="AD10001" s="4447"/>
      <c r="AE10001" s="4447"/>
      <c r="AF10001" s="4447"/>
      <c r="AG10001" s="4447"/>
      <c r="AH10001" s="4447"/>
      <c r="AI10001" s="4447"/>
      <c r="AJ10001" s="4448"/>
    </row>
    <row r="10002" spans="1:36" ht="67.5" customHeight="1">
      <c r="A10002" s="1461">
        <v>2</v>
      </c>
      <c r="B10002" s="1299" t="s">
        <v>3545</v>
      </c>
      <c r="C10002" s="1461" t="s">
        <v>65</v>
      </c>
      <c r="D10002" s="1461">
        <v>63.45</v>
      </c>
      <c r="E10002" s="1270">
        <v>348</v>
      </c>
      <c r="F10002" s="1284">
        <f t="shared" ref="F10002:F10004" si="3717">D10002*E10002</f>
        <v>22080.600000000002</v>
      </c>
      <c r="G10002" s="1270"/>
      <c r="H10002" s="1284">
        <f t="shared" ref="H10002:H10020" si="3718">D10002*G10002</f>
        <v>0</v>
      </c>
      <c r="I10002" s="1282">
        <v>44727</v>
      </c>
      <c r="J10002" s="1282">
        <v>45543</v>
      </c>
      <c r="K10002" s="1461"/>
      <c r="L10002" s="1461">
        <v>445</v>
      </c>
      <c r="M10002" s="1269">
        <v>44726</v>
      </c>
      <c r="N10002" s="1270">
        <v>18</v>
      </c>
      <c r="O10002" s="1461"/>
      <c r="P10002" s="1461">
        <v>76</v>
      </c>
      <c r="Q10002" s="1461"/>
      <c r="R10002" s="1461"/>
      <c r="S10002" s="1461"/>
      <c r="T10002" s="1461"/>
      <c r="U10002" s="1461"/>
      <c r="V10002" s="1461"/>
      <c r="W10002" s="1461"/>
      <c r="X10002" s="1461"/>
      <c r="Y10002" s="1461"/>
      <c r="Z10002" s="1461"/>
      <c r="AA10002" s="1461"/>
      <c r="AB10002" s="1461"/>
      <c r="AC10002" s="1507">
        <f t="shared" ref="AC10002:AC10020" si="3719">E10002+G10002-N10002-O10002-AA10002-P10002-Q10002-R10002-S10002-T10002-U10002-V10002-W10002-X10002-Y10002</f>
        <v>254</v>
      </c>
      <c r="AD10002" s="1508">
        <f t="shared" ref="AD10002:AD10020" si="3720">D10002*AC10002</f>
        <v>16116.300000000001</v>
      </c>
      <c r="AE10002" s="14">
        <f t="shared" ref="AE10002:AE10011" si="3721">(J10002-"01.04.2023")/30</f>
        <v>17.533333333333335</v>
      </c>
      <c r="AF10002" s="14">
        <f t="shared" ref="AF10002:AF10020" si="3722">(N10002+O10002+P10002+Q10002+R10002+S10002+T10002+U10002+V10002+W10002+X10002+Y10002)/3</f>
        <v>31.333333333333332</v>
      </c>
      <c r="AG10002" s="14">
        <f t="shared" ref="AG10002:AG10020" si="3723">AC10002/AF10002</f>
        <v>8.1063829787234045</v>
      </c>
      <c r="AH10002" s="14">
        <f t="shared" ref="AH10002:AH10011" si="3724">AG10002-AE10002</f>
        <v>-9.4269503546099305</v>
      </c>
      <c r="AI10002" s="14">
        <f t="shared" ref="AI10002:AI10011" si="3725">AC10002-(AE10002*AF10002)</f>
        <v>-295.37777777777785</v>
      </c>
      <c r="AJ10002" s="1294"/>
    </row>
    <row r="10003" spans="1:36" ht="67.5" customHeight="1">
      <c r="A10003" s="1461">
        <v>3</v>
      </c>
      <c r="B10003" s="1299" t="s">
        <v>1678</v>
      </c>
      <c r="C10003" s="1461" t="s">
        <v>65</v>
      </c>
      <c r="D10003" s="1461">
        <v>58.85</v>
      </c>
      <c r="E10003" s="1270">
        <v>213</v>
      </c>
      <c r="F10003" s="1284">
        <f t="shared" si="3717"/>
        <v>12535.050000000001</v>
      </c>
      <c r="G10003" s="1270"/>
      <c r="H10003" s="1284">
        <f t="shared" si="3718"/>
        <v>0</v>
      </c>
      <c r="I10003" s="1296" t="s">
        <v>3033</v>
      </c>
      <c r="J10003" s="1282">
        <v>45230</v>
      </c>
      <c r="K10003" s="1461"/>
      <c r="L10003" s="1461">
        <v>1551</v>
      </c>
      <c r="M10003" s="1269">
        <v>44532</v>
      </c>
      <c r="N10003" s="1270">
        <v>32</v>
      </c>
      <c r="O10003" s="1461">
        <v>51</v>
      </c>
      <c r="P10003" s="1461">
        <v>82</v>
      </c>
      <c r="Q10003" s="1461"/>
      <c r="R10003" s="1461"/>
      <c r="S10003" s="1461"/>
      <c r="T10003" s="1461"/>
      <c r="U10003" s="1461"/>
      <c r="V10003" s="1461"/>
      <c r="W10003" s="1461"/>
      <c r="X10003" s="1461"/>
      <c r="Y10003" s="1461"/>
      <c r="Z10003" s="1461"/>
      <c r="AA10003" s="1461"/>
      <c r="AB10003" s="1461"/>
      <c r="AC10003" s="1507">
        <f t="shared" si="3719"/>
        <v>48</v>
      </c>
      <c r="AD10003" s="1508">
        <f t="shared" si="3720"/>
        <v>2824.8</v>
      </c>
      <c r="AE10003" s="14">
        <f t="shared" si="3721"/>
        <v>7.1</v>
      </c>
      <c r="AF10003" s="14">
        <f t="shared" si="3722"/>
        <v>55</v>
      </c>
      <c r="AG10003" s="14">
        <f t="shared" si="3723"/>
        <v>0.87272727272727268</v>
      </c>
      <c r="AH10003" s="14">
        <f t="shared" si="3724"/>
        <v>-6.2272727272727266</v>
      </c>
      <c r="AI10003" s="14">
        <f t="shared" si="3725"/>
        <v>-342.5</v>
      </c>
      <c r="AJ10003" s="1294"/>
    </row>
    <row r="10004" spans="1:36" ht="67.5" customHeight="1">
      <c r="A10004" s="1461">
        <v>6</v>
      </c>
      <c r="B10004" s="1305" t="s">
        <v>3034</v>
      </c>
      <c r="C10004" s="1461" t="s">
        <v>65</v>
      </c>
      <c r="D10004" s="1461">
        <v>5.274</v>
      </c>
      <c r="E10004" s="1270">
        <v>500</v>
      </c>
      <c r="F10004" s="1284">
        <f t="shared" si="3717"/>
        <v>2637</v>
      </c>
      <c r="G10004" s="1270"/>
      <c r="H10004" s="1284">
        <f t="shared" si="3718"/>
        <v>0</v>
      </c>
      <c r="I10004" s="1296">
        <v>44746</v>
      </c>
      <c r="J10004" s="1296">
        <v>45046</v>
      </c>
      <c r="K10004" s="1461"/>
      <c r="L10004" s="1461">
        <v>426</v>
      </c>
      <c r="M10004" s="1269">
        <v>44721</v>
      </c>
      <c r="N10004" s="1270"/>
      <c r="O10004" s="1461"/>
      <c r="P10004" s="1461">
        <v>167</v>
      </c>
      <c r="Q10004" s="1461"/>
      <c r="R10004" s="1461"/>
      <c r="S10004" s="1461"/>
      <c r="T10004" s="1461"/>
      <c r="U10004" s="1461"/>
      <c r="V10004" s="1461"/>
      <c r="W10004" s="1461"/>
      <c r="X10004" s="1461"/>
      <c r="Y10004" s="1461"/>
      <c r="Z10004" s="1461"/>
      <c r="AA10004" s="1461"/>
      <c r="AB10004" s="1461"/>
      <c r="AC10004" s="1507">
        <f t="shared" si="3719"/>
        <v>333</v>
      </c>
      <c r="AD10004" s="1508">
        <f t="shared" si="3720"/>
        <v>1756.242</v>
      </c>
      <c r="AE10004" s="14">
        <f t="shared" si="3721"/>
        <v>0.96666666666666667</v>
      </c>
      <c r="AF10004" s="14">
        <f t="shared" si="3722"/>
        <v>55.666666666666664</v>
      </c>
      <c r="AG10004" s="14">
        <f t="shared" si="3723"/>
        <v>5.9820359281437128</v>
      </c>
      <c r="AH10004" s="14">
        <f t="shared" si="3724"/>
        <v>5.015369261477046</v>
      </c>
      <c r="AI10004" s="14">
        <f t="shared" si="3725"/>
        <v>279.18888888888887</v>
      </c>
      <c r="AJ10004" s="1294"/>
    </row>
    <row r="10005" spans="1:36" ht="67.5" customHeight="1">
      <c r="A10005" s="1461">
        <v>7</v>
      </c>
      <c r="B10005" s="1305" t="s">
        <v>3034</v>
      </c>
      <c r="C10005" s="1461" t="s">
        <v>65</v>
      </c>
      <c r="D10005" s="1461">
        <v>5.274</v>
      </c>
      <c r="E10005" s="1270"/>
      <c r="F10005" s="1284"/>
      <c r="G10005" s="1270">
        <v>170</v>
      </c>
      <c r="H10005" s="1284">
        <f t="shared" si="3718"/>
        <v>896.58</v>
      </c>
      <c r="I10005" s="1296">
        <v>44959</v>
      </c>
      <c r="J10005" s="1296">
        <v>45107</v>
      </c>
      <c r="K10005" s="1461"/>
      <c r="L10005" s="1461">
        <v>189</v>
      </c>
      <c r="M10005" s="1269">
        <v>44981</v>
      </c>
      <c r="N10005" s="1270"/>
      <c r="O10005" s="1461"/>
      <c r="P10005" s="1461"/>
      <c r="Q10005" s="1461"/>
      <c r="R10005" s="1461"/>
      <c r="S10005" s="1461"/>
      <c r="T10005" s="1461"/>
      <c r="U10005" s="1461"/>
      <c r="V10005" s="1461"/>
      <c r="W10005" s="1461"/>
      <c r="X10005" s="1461"/>
      <c r="Y10005" s="1461"/>
      <c r="Z10005" s="1461"/>
      <c r="AA10005" s="1461"/>
      <c r="AB10005" s="1461"/>
      <c r="AC10005" s="1507">
        <f t="shared" si="3719"/>
        <v>170</v>
      </c>
      <c r="AD10005" s="1508">
        <f t="shared" si="3720"/>
        <v>896.58</v>
      </c>
      <c r="AE10005" s="14">
        <f t="shared" si="3721"/>
        <v>3</v>
      </c>
      <c r="AF10005" s="14">
        <f t="shared" si="3722"/>
        <v>0</v>
      </c>
      <c r="AG10005" s="14" t="e">
        <f t="shared" si="3723"/>
        <v>#DIV/0!</v>
      </c>
      <c r="AH10005" s="14" t="e">
        <f t="shared" si="3724"/>
        <v>#DIV/0!</v>
      </c>
      <c r="AI10005" s="14">
        <f t="shared" si="3725"/>
        <v>170</v>
      </c>
      <c r="AJ10005" s="1294"/>
    </row>
    <row r="10006" spans="1:36" ht="67.5" customHeight="1">
      <c r="A10006" s="1461">
        <v>8</v>
      </c>
      <c r="B10006" s="1299" t="s">
        <v>1679</v>
      </c>
      <c r="C10006" s="1461" t="s">
        <v>65</v>
      </c>
      <c r="D10006" s="1461">
        <v>107.3</v>
      </c>
      <c r="E10006" s="1270">
        <v>159</v>
      </c>
      <c r="F10006" s="1284">
        <f>D10006*E10006</f>
        <v>17060.7</v>
      </c>
      <c r="G10006" s="1270"/>
      <c r="H10006" s="1284">
        <f t="shared" si="3718"/>
        <v>0</v>
      </c>
      <c r="I10006" s="1296">
        <v>44594</v>
      </c>
      <c r="J10006" s="1282">
        <v>45199</v>
      </c>
      <c r="K10006" s="1461"/>
      <c r="L10006" s="1461"/>
      <c r="M10006" s="1269"/>
      <c r="N10006" s="1270">
        <v>19</v>
      </c>
      <c r="O10006" s="1461"/>
      <c r="P10006" s="1461">
        <v>20</v>
      </c>
      <c r="Q10006" s="1461"/>
      <c r="R10006" s="1461"/>
      <c r="S10006" s="1461"/>
      <c r="T10006" s="1461"/>
      <c r="U10006" s="1461"/>
      <c r="V10006" s="1461"/>
      <c r="W10006" s="1461"/>
      <c r="X10006" s="1461"/>
      <c r="Y10006" s="1461"/>
      <c r="Z10006" s="1461"/>
      <c r="AA10006" s="1461"/>
      <c r="AB10006" s="1461"/>
      <c r="AC10006" s="1507">
        <f t="shared" si="3719"/>
        <v>120</v>
      </c>
      <c r="AD10006" s="1508">
        <f t="shared" si="3720"/>
        <v>12876</v>
      </c>
      <c r="AE10006" s="14">
        <f t="shared" si="3721"/>
        <v>6.0666666666666664</v>
      </c>
      <c r="AF10006" s="14">
        <f t="shared" si="3722"/>
        <v>13</v>
      </c>
      <c r="AG10006" s="14">
        <f t="shared" si="3723"/>
        <v>9.2307692307692299</v>
      </c>
      <c r="AH10006" s="14">
        <f t="shared" si="3724"/>
        <v>3.1641025641025635</v>
      </c>
      <c r="AI10006" s="14">
        <f t="shared" si="3725"/>
        <v>41.13333333333334</v>
      </c>
      <c r="AJ10006" s="1294"/>
    </row>
    <row r="10007" spans="1:36" ht="67.5" customHeight="1">
      <c r="A10007" s="1461">
        <v>10</v>
      </c>
      <c r="B10007" s="1299" t="s">
        <v>10427</v>
      </c>
      <c r="C10007" s="1461" t="s">
        <v>65</v>
      </c>
      <c r="D10007" s="1461">
        <v>129.78</v>
      </c>
      <c r="E10007" s="1270"/>
      <c r="F10007" s="1284"/>
      <c r="G10007" s="1270">
        <v>200</v>
      </c>
      <c r="H10007" s="1284">
        <f t="shared" si="3718"/>
        <v>25956</v>
      </c>
      <c r="I10007" s="1296">
        <v>44987</v>
      </c>
      <c r="J10007" s="1282">
        <v>45169</v>
      </c>
      <c r="K10007" s="1461"/>
      <c r="L10007" s="1306">
        <v>649</v>
      </c>
      <c r="M10007" s="1304">
        <v>44782</v>
      </c>
      <c r="N10007" s="1270"/>
      <c r="O10007" s="1461"/>
      <c r="P10007" s="1461">
        <v>35</v>
      </c>
      <c r="Q10007" s="1461"/>
      <c r="R10007" s="1461"/>
      <c r="S10007" s="1461"/>
      <c r="T10007" s="1461"/>
      <c r="U10007" s="1461"/>
      <c r="V10007" s="1461"/>
      <c r="W10007" s="1461"/>
      <c r="X10007" s="1461"/>
      <c r="Y10007" s="1461"/>
      <c r="Z10007" s="1461"/>
      <c r="AA10007" s="1461"/>
      <c r="AB10007" s="1461"/>
      <c r="AC10007" s="1507">
        <f t="shared" si="3719"/>
        <v>165</v>
      </c>
      <c r="AD10007" s="1508">
        <f t="shared" si="3720"/>
        <v>21413.7</v>
      </c>
      <c r="AE10007" s="14">
        <f t="shared" si="3721"/>
        <v>5.0666666666666664</v>
      </c>
      <c r="AF10007" s="14">
        <f t="shared" si="3722"/>
        <v>11.666666666666666</v>
      </c>
      <c r="AG10007" s="14">
        <f t="shared" si="3723"/>
        <v>14.142857142857144</v>
      </c>
      <c r="AH10007" s="14">
        <f t="shared" si="3724"/>
        <v>9.0761904761904777</v>
      </c>
      <c r="AI10007" s="14">
        <f t="shared" si="3725"/>
        <v>105.88888888888889</v>
      </c>
      <c r="AJ10007" s="1294"/>
    </row>
    <row r="10008" spans="1:36" ht="45.75" customHeight="1">
      <c r="A10008" s="1461">
        <v>11</v>
      </c>
      <c r="B10008" s="1343" t="s">
        <v>1680</v>
      </c>
      <c r="C10008" s="1461" t="s">
        <v>65</v>
      </c>
      <c r="D10008" s="1461">
        <v>8.65</v>
      </c>
      <c r="E10008" s="1270">
        <v>460</v>
      </c>
      <c r="F10008" s="1284">
        <f t="shared" ref="F10008:F10011" si="3726">D10008*E10008</f>
        <v>3979</v>
      </c>
      <c r="G10008" s="1270"/>
      <c r="H10008" s="1284">
        <f t="shared" si="3718"/>
        <v>0</v>
      </c>
      <c r="I10008" s="1296">
        <v>44736</v>
      </c>
      <c r="J10008" s="1282">
        <v>45230</v>
      </c>
      <c r="K10008" s="1461"/>
      <c r="L10008" s="1461">
        <v>471</v>
      </c>
      <c r="M10008" s="1269">
        <v>44734</v>
      </c>
      <c r="N10008" s="1270">
        <v>20</v>
      </c>
      <c r="O10008" s="1461">
        <v>20</v>
      </c>
      <c r="P10008" s="1461">
        <v>40</v>
      </c>
      <c r="Q10008" s="1461"/>
      <c r="R10008" s="1461"/>
      <c r="S10008" s="1461"/>
      <c r="T10008" s="1461"/>
      <c r="U10008" s="1461"/>
      <c r="V10008" s="1461"/>
      <c r="W10008" s="1461"/>
      <c r="X10008" s="1461"/>
      <c r="Y10008" s="1461"/>
      <c r="Z10008" s="1461"/>
      <c r="AA10008" s="1461"/>
      <c r="AB10008" s="1461"/>
      <c r="AC10008" s="1507">
        <f t="shared" si="3719"/>
        <v>380</v>
      </c>
      <c r="AD10008" s="1508">
        <f t="shared" si="3720"/>
        <v>3287</v>
      </c>
      <c r="AE10008" s="14">
        <f t="shared" si="3721"/>
        <v>7.1</v>
      </c>
      <c r="AF10008" s="14">
        <f t="shared" si="3722"/>
        <v>26.666666666666668</v>
      </c>
      <c r="AG10008" s="14">
        <f t="shared" si="3723"/>
        <v>14.25</v>
      </c>
      <c r="AH10008" s="14">
        <f t="shared" si="3724"/>
        <v>7.15</v>
      </c>
      <c r="AI10008" s="14">
        <f t="shared" si="3725"/>
        <v>190.66666666666666</v>
      </c>
      <c r="AJ10008" s="1294"/>
    </row>
    <row r="10009" spans="1:36" ht="45.75" customHeight="1">
      <c r="A10009" s="1461">
        <v>13</v>
      </c>
      <c r="B10009" s="1343" t="s">
        <v>1681</v>
      </c>
      <c r="C10009" s="1461" t="s">
        <v>65</v>
      </c>
      <c r="D10009" s="1461">
        <v>69.12</v>
      </c>
      <c r="E10009" s="1270">
        <v>220</v>
      </c>
      <c r="F10009" s="1284">
        <f t="shared" si="3726"/>
        <v>15206.400000000001</v>
      </c>
      <c r="G10009" s="1270">
        <v>100</v>
      </c>
      <c r="H10009" s="1284">
        <f t="shared" si="3718"/>
        <v>6912</v>
      </c>
      <c r="I10009" s="1296" t="s">
        <v>10428</v>
      </c>
      <c r="J10009" s="1282">
        <v>45107</v>
      </c>
      <c r="K10009" s="1461"/>
      <c r="L10009" s="1303" t="s">
        <v>10429</v>
      </c>
      <c r="M10009" s="1304" t="s">
        <v>10430</v>
      </c>
      <c r="N10009" s="1270">
        <v>36</v>
      </c>
      <c r="O10009" s="1461">
        <v>123</v>
      </c>
      <c r="P10009" s="1461">
        <v>84</v>
      </c>
      <c r="Q10009" s="1461"/>
      <c r="R10009" s="1461"/>
      <c r="S10009" s="1461"/>
      <c r="T10009" s="1461"/>
      <c r="U10009" s="1461"/>
      <c r="V10009" s="1461"/>
      <c r="W10009" s="1461"/>
      <c r="X10009" s="1461"/>
      <c r="Y10009" s="1461"/>
      <c r="Z10009" s="1461"/>
      <c r="AA10009" s="1461"/>
      <c r="AB10009" s="1461"/>
      <c r="AC10009" s="1507">
        <f t="shared" si="3719"/>
        <v>77</v>
      </c>
      <c r="AD10009" s="1508">
        <f t="shared" si="3720"/>
        <v>5322.2400000000007</v>
      </c>
      <c r="AE10009" s="14">
        <f t="shared" si="3721"/>
        <v>3</v>
      </c>
      <c r="AF10009" s="14">
        <f t="shared" si="3722"/>
        <v>81</v>
      </c>
      <c r="AG10009" s="14">
        <f t="shared" si="3723"/>
        <v>0.95061728395061729</v>
      </c>
      <c r="AH10009" s="14">
        <f t="shared" si="3724"/>
        <v>-2.0493827160493829</v>
      </c>
      <c r="AI10009" s="14">
        <f t="shared" si="3725"/>
        <v>-166</v>
      </c>
      <c r="AJ10009" s="1294"/>
    </row>
    <row r="10010" spans="1:36" ht="45.75" customHeight="1">
      <c r="A10010" s="1461">
        <v>14</v>
      </c>
      <c r="B10010" s="1344" t="s">
        <v>2882</v>
      </c>
      <c r="C10010" s="1461" t="s">
        <v>66</v>
      </c>
      <c r="D10010" s="1307">
        <v>65.823525000000004</v>
      </c>
      <c r="E10010" s="1270">
        <v>2972</v>
      </c>
      <c r="F10010" s="1284">
        <f t="shared" si="3726"/>
        <v>195627.51630000002</v>
      </c>
      <c r="G10010" s="1270"/>
      <c r="H10010" s="1284">
        <f t="shared" si="3718"/>
        <v>0</v>
      </c>
      <c r="I10010" s="1296">
        <v>44712</v>
      </c>
      <c r="J10010" s="1308">
        <v>45277</v>
      </c>
      <c r="K10010" s="1270"/>
      <c r="L10010" s="1270">
        <v>381</v>
      </c>
      <c r="M10010" s="1282">
        <v>44708</v>
      </c>
      <c r="N10010" s="1309"/>
      <c r="O10010" s="1270">
        <v>206</v>
      </c>
      <c r="P10010" s="1270">
        <v>80</v>
      </c>
      <c r="Q10010" s="1270"/>
      <c r="R10010" s="1270"/>
      <c r="S10010" s="1270"/>
      <c r="T10010" s="1270"/>
      <c r="U10010" s="1270"/>
      <c r="V10010" s="1270"/>
      <c r="W10010" s="1270"/>
      <c r="X10010" s="1270"/>
      <c r="Y10010" s="1270"/>
      <c r="Z10010" s="1270"/>
      <c r="AA10010" s="1270"/>
      <c r="AB10010" s="1270"/>
      <c r="AC10010" s="1507">
        <f t="shared" si="3719"/>
        <v>2686</v>
      </c>
      <c r="AD10010" s="1508">
        <f t="shared" si="3720"/>
        <v>176801.98815000002</v>
      </c>
      <c r="AE10010" s="14">
        <f t="shared" si="3721"/>
        <v>8.6666666666666661</v>
      </c>
      <c r="AF10010" s="14">
        <f t="shared" si="3722"/>
        <v>95.333333333333329</v>
      </c>
      <c r="AG10010" s="14">
        <f t="shared" si="3723"/>
        <v>28.174825174825177</v>
      </c>
      <c r="AH10010" s="14">
        <f t="shared" si="3724"/>
        <v>19.508158508158509</v>
      </c>
      <c r="AI10010" s="14">
        <f t="shared" si="3725"/>
        <v>1859.7777777777778</v>
      </c>
      <c r="AJ10010" s="1294"/>
    </row>
    <row r="10011" spans="1:36" ht="57" customHeight="1">
      <c r="A10011" s="1461">
        <v>16</v>
      </c>
      <c r="B10011" s="1343" t="s">
        <v>151</v>
      </c>
      <c r="C10011" s="1461" t="s">
        <v>66</v>
      </c>
      <c r="D10011" s="1461">
        <v>28.27</v>
      </c>
      <c r="E10011" s="1270">
        <v>86</v>
      </c>
      <c r="F10011" s="1284">
        <f t="shared" si="3726"/>
        <v>2431.2199999999998</v>
      </c>
      <c r="G10011" s="1270"/>
      <c r="H10011" s="1284">
        <f t="shared" si="3718"/>
        <v>0</v>
      </c>
      <c r="I10011" s="1296">
        <v>44543</v>
      </c>
      <c r="J10011" s="1308">
        <v>45549</v>
      </c>
      <c r="K10011" s="1461"/>
      <c r="L10011" s="1461">
        <v>1579</v>
      </c>
      <c r="M10011" s="1269">
        <v>44540</v>
      </c>
      <c r="N10011" s="1270"/>
      <c r="O10011" s="1461"/>
      <c r="P10011" s="1461">
        <v>9</v>
      </c>
      <c r="Q10011" s="1461"/>
      <c r="R10011" s="1461"/>
      <c r="S10011" s="1461"/>
      <c r="T10011" s="1461"/>
      <c r="U10011" s="1461"/>
      <c r="V10011" s="1461"/>
      <c r="W10011" s="1461"/>
      <c r="X10011" s="1461"/>
      <c r="Y10011" s="1461"/>
      <c r="Z10011" s="1461"/>
      <c r="AA10011" s="1461"/>
      <c r="AB10011" s="1461"/>
      <c r="AC10011" s="1507">
        <f t="shared" si="3719"/>
        <v>77</v>
      </c>
      <c r="AD10011" s="1508">
        <f t="shared" si="3720"/>
        <v>2176.79</v>
      </c>
      <c r="AE10011" s="14">
        <f t="shared" si="3721"/>
        <v>17.733333333333334</v>
      </c>
      <c r="AF10011" s="14">
        <f t="shared" si="3722"/>
        <v>3</v>
      </c>
      <c r="AG10011" s="14">
        <f t="shared" si="3723"/>
        <v>25.666666666666668</v>
      </c>
      <c r="AH10011" s="14">
        <f t="shared" si="3724"/>
        <v>7.9333333333333336</v>
      </c>
      <c r="AI10011" s="14">
        <f t="shared" si="3725"/>
        <v>23.799999999999997</v>
      </c>
      <c r="AJ10011" s="1294"/>
    </row>
    <row r="10012" spans="1:36" ht="64.5" customHeight="1">
      <c r="A10012" s="1461">
        <v>21</v>
      </c>
      <c r="B10012" s="1313" t="s">
        <v>8151</v>
      </c>
      <c r="C10012" s="1461" t="s">
        <v>65</v>
      </c>
      <c r="D10012" s="1461">
        <v>166.75</v>
      </c>
      <c r="E10012" s="1270"/>
      <c r="F10012" s="1284"/>
      <c r="G10012" s="1270">
        <v>30</v>
      </c>
      <c r="H10012" s="1284">
        <f t="shared" si="3718"/>
        <v>5002.5</v>
      </c>
      <c r="I10012" s="1296">
        <v>45007</v>
      </c>
      <c r="J10012" s="1311">
        <v>45076</v>
      </c>
      <c r="K10012" s="1461"/>
      <c r="L10012" s="1461"/>
      <c r="M10012" s="1269"/>
      <c r="N10012" s="1270"/>
      <c r="O10012" s="1461"/>
      <c r="P10012" s="1461">
        <v>20</v>
      </c>
      <c r="Q10012" s="1461"/>
      <c r="R10012" s="1461"/>
      <c r="S10012" s="1461"/>
      <c r="T10012" s="1461"/>
      <c r="U10012" s="1461"/>
      <c r="V10012" s="1461"/>
      <c r="W10012" s="1461"/>
      <c r="X10012" s="1306"/>
      <c r="Y10012" s="1461"/>
      <c r="Z10012" s="1306"/>
      <c r="AA10012" s="1461"/>
      <c r="AB10012" s="1280"/>
      <c r="AC10012" s="1507">
        <f t="shared" si="3719"/>
        <v>10</v>
      </c>
      <c r="AD10012" s="1508">
        <f t="shared" si="3720"/>
        <v>1667.5</v>
      </c>
      <c r="AE10012" s="14">
        <f t="shared" ref="AE10012:AE10013" si="3727">(J10012-"01.04.2023")/30</f>
        <v>1.9666666666666666</v>
      </c>
      <c r="AF10012" s="14">
        <f t="shared" si="3722"/>
        <v>6.666666666666667</v>
      </c>
      <c r="AG10012" s="14">
        <f t="shared" si="3723"/>
        <v>1.5</v>
      </c>
      <c r="AH10012" s="14">
        <f t="shared" ref="AH10012:AH10013" si="3728">AG10012-AE10012</f>
        <v>-0.46666666666666656</v>
      </c>
      <c r="AI10012" s="14">
        <f t="shared" ref="AI10012:AI10013" si="3729">AC10012-(AE10012*AF10012)</f>
        <v>-3.1111111111111107</v>
      </c>
      <c r="AJ10012" s="1294"/>
    </row>
    <row r="10013" spans="1:36" ht="45">
      <c r="A10013" s="1461">
        <v>27</v>
      </c>
      <c r="B10013" s="1313" t="s">
        <v>8609</v>
      </c>
      <c r="C10013" s="1461" t="s">
        <v>65</v>
      </c>
      <c r="D10013" s="1461">
        <v>274.26</v>
      </c>
      <c r="E10013" s="1270"/>
      <c r="F10013" s="1284"/>
      <c r="G10013" s="1270">
        <v>30</v>
      </c>
      <c r="H10013" s="1284">
        <f t="shared" si="3718"/>
        <v>8227.7999999999993</v>
      </c>
      <c r="I10013" s="1296">
        <v>45007</v>
      </c>
      <c r="J10013" s="1311">
        <v>45097</v>
      </c>
      <c r="K10013" s="1461"/>
      <c r="L10013" s="1461"/>
      <c r="M10013" s="1269"/>
      <c r="N10013" s="1270"/>
      <c r="O10013" s="1461"/>
      <c r="P10013" s="1461">
        <v>20</v>
      </c>
      <c r="Q10013" s="1461"/>
      <c r="R10013" s="1461"/>
      <c r="S10013" s="1461"/>
      <c r="T10013" s="1461"/>
      <c r="U10013" s="1461"/>
      <c r="V10013" s="1461"/>
      <c r="W10013" s="1461"/>
      <c r="X10013" s="1306"/>
      <c r="Y10013" s="1461"/>
      <c r="Z10013" s="1306"/>
      <c r="AA10013" s="1461"/>
      <c r="AB10013" s="1280"/>
      <c r="AC10013" s="1507">
        <f t="shared" si="3719"/>
        <v>10</v>
      </c>
      <c r="AD10013" s="1508">
        <f t="shared" si="3720"/>
        <v>2742.6</v>
      </c>
      <c r="AE10013" s="14">
        <f t="shared" si="3727"/>
        <v>2.6666666666666665</v>
      </c>
      <c r="AF10013" s="14">
        <f t="shared" si="3722"/>
        <v>6.666666666666667</v>
      </c>
      <c r="AG10013" s="14">
        <f t="shared" si="3723"/>
        <v>1.5</v>
      </c>
      <c r="AH10013" s="14">
        <f t="shared" si="3728"/>
        <v>-1.1666666666666665</v>
      </c>
      <c r="AI10013" s="14">
        <f t="shared" si="3729"/>
        <v>-7.7777777777777786</v>
      </c>
      <c r="AJ10013" s="1294"/>
    </row>
    <row r="10014" spans="1:36" ht="30.75">
      <c r="A10014" s="1461">
        <v>29</v>
      </c>
      <c r="B10014" s="1295" t="s">
        <v>4086</v>
      </c>
      <c r="C10014" s="1297" t="s">
        <v>66</v>
      </c>
      <c r="D10014" s="1461">
        <v>0.47</v>
      </c>
      <c r="E10014" s="1270">
        <v>15368</v>
      </c>
      <c r="F10014" s="1284">
        <f>D10014*E10014</f>
        <v>7222.96</v>
      </c>
      <c r="G10014" s="1270"/>
      <c r="H10014" s="1284">
        <f t="shared" si="3718"/>
        <v>0</v>
      </c>
      <c r="I10014" s="1296">
        <v>44763</v>
      </c>
      <c r="J10014" s="1311" t="s">
        <v>1684</v>
      </c>
      <c r="K10014" s="1461"/>
      <c r="L10014" s="1461">
        <v>556</v>
      </c>
      <c r="M10014" s="1269">
        <v>44761</v>
      </c>
      <c r="N10014" s="1309">
        <v>49</v>
      </c>
      <c r="O10014" s="1461">
        <v>270</v>
      </c>
      <c r="P10014" s="1461">
        <v>138</v>
      </c>
      <c r="Q10014" s="1461"/>
      <c r="R10014" s="1461"/>
      <c r="S10014" s="1461"/>
      <c r="T10014" s="1461"/>
      <c r="U10014" s="1461"/>
      <c r="V10014" s="1461"/>
      <c r="W10014" s="1461"/>
      <c r="X10014" s="1461"/>
      <c r="Y10014" s="1461"/>
      <c r="Z10014" s="1461"/>
      <c r="AA10014" s="1461"/>
      <c r="AB10014" s="1461"/>
      <c r="AC10014" s="1507">
        <f t="shared" si="3719"/>
        <v>14911</v>
      </c>
      <c r="AD10014" s="1508">
        <f t="shared" si="3720"/>
        <v>7008.1699999999992</v>
      </c>
      <c r="AE10014" s="14" t="s">
        <v>334</v>
      </c>
      <c r="AF10014" s="14">
        <f t="shared" si="3722"/>
        <v>152.33333333333334</v>
      </c>
      <c r="AG10014" s="14">
        <f t="shared" si="3723"/>
        <v>97.884026258205679</v>
      </c>
      <c r="AH10014" s="14" t="s">
        <v>334</v>
      </c>
      <c r="AI10014" s="14" t="s">
        <v>334</v>
      </c>
      <c r="AJ10014" s="1294"/>
    </row>
    <row r="10015" spans="1:36" ht="15.75">
      <c r="A10015" s="1461">
        <v>30</v>
      </c>
      <c r="B10015" s="1295" t="s">
        <v>4143</v>
      </c>
      <c r="C10015" s="1297" t="s">
        <v>66</v>
      </c>
      <c r="D10015" s="1461">
        <v>0.47</v>
      </c>
      <c r="E10015" s="1270">
        <v>15790</v>
      </c>
      <c r="F10015" s="1284">
        <f>D10015*E10015</f>
        <v>7421.2999999999993</v>
      </c>
      <c r="G10015" s="1270"/>
      <c r="H10015" s="1284">
        <f t="shared" si="3718"/>
        <v>0</v>
      </c>
      <c r="I10015" s="1296">
        <v>44763</v>
      </c>
      <c r="J10015" s="1311" t="s">
        <v>1684</v>
      </c>
      <c r="K10015" s="1461"/>
      <c r="L10015" s="1461">
        <v>556</v>
      </c>
      <c r="M10015" s="1269">
        <v>44761</v>
      </c>
      <c r="N10015" s="1309">
        <v>690</v>
      </c>
      <c r="O10015" s="1461">
        <v>500</v>
      </c>
      <c r="P10015" s="1461">
        <v>1600</v>
      </c>
      <c r="Q10015" s="1461"/>
      <c r="R10015" s="1461"/>
      <c r="S10015" s="1461"/>
      <c r="T10015" s="1461"/>
      <c r="U10015" s="1461"/>
      <c r="V10015" s="1461"/>
      <c r="W10015" s="1461"/>
      <c r="X10015" s="1461"/>
      <c r="Y10015" s="1461"/>
      <c r="Z10015" s="1461"/>
      <c r="AA10015" s="1461"/>
      <c r="AB10015" s="1461"/>
      <c r="AC10015" s="1507">
        <f t="shared" si="3719"/>
        <v>13000</v>
      </c>
      <c r="AD10015" s="1508">
        <f t="shared" si="3720"/>
        <v>6110</v>
      </c>
      <c r="AE10015" s="14" t="s">
        <v>334</v>
      </c>
      <c r="AF10015" s="14">
        <f t="shared" si="3722"/>
        <v>930</v>
      </c>
      <c r="AG10015" s="14">
        <f t="shared" si="3723"/>
        <v>13.978494623655914</v>
      </c>
      <c r="AH10015" s="14" t="s">
        <v>334</v>
      </c>
      <c r="AI10015" s="14" t="s">
        <v>334</v>
      </c>
      <c r="AJ10015" s="1294"/>
    </row>
    <row r="10016" spans="1:36" ht="31.5">
      <c r="A10016" s="1461">
        <v>33</v>
      </c>
      <c r="B10016" s="1314" t="s">
        <v>8152</v>
      </c>
      <c r="C10016" s="1461" t="s">
        <v>66</v>
      </c>
      <c r="D10016" s="1280">
        <v>3.91</v>
      </c>
      <c r="E10016" s="1270"/>
      <c r="F10016" s="1284"/>
      <c r="G10016" s="1270">
        <f>27+3</f>
        <v>30</v>
      </c>
      <c r="H10016" s="1284">
        <f t="shared" si="3718"/>
        <v>117.30000000000001</v>
      </c>
      <c r="I10016" s="1296" t="s">
        <v>10431</v>
      </c>
      <c r="J10016" s="1311">
        <v>45566</v>
      </c>
      <c r="K10016" s="1461"/>
      <c r="L10016" s="1461"/>
      <c r="M10016" s="1269"/>
      <c r="N10016" s="1270">
        <v>13</v>
      </c>
      <c r="O10016" s="1461">
        <v>14</v>
      </c>
      <c r="P10016" s="1461">
        <v>2</v>
      </c>
      <c r="Q10016" s="1461"/>
      <c r="R10016" s="1461"/>
      <c r="S10016" s="1461"/>
      <c r="T10016" s="1461"/>
      <c r="U10016" s="1461"/>
      <c r="V10016" s="1461"/>
      <c r="W10016" s="1461"/>
      <c r="X10016" s="1461"/>
      <c r="Y10016" s="1461"/>
      <c r="Z10016" s="1461"/>
      <c r="AA10016" s="1461"/>
      <c r="AB10016" s="1461"/>
      <c r="AC10016" s="1507">
        <f t="shared" si="3719"/>
        <v>1</v>
      </c>
      <c r="AD10016" s="1508">
        <f t="shared" si="3720"/>
        <v>3.91</v>
      </c>
      <c r="AE10016" s="14">
        <f t="shared" ref="AE10016:AE10020" si="3730">(J10016-"01.04.2023")/30</f>
        <v>18.3</v>
      </c>
      <c r="AF10016" s="14">
        <f t="shared" si="3722"/>
        <v>9.6666666666666661</v>
      </c>
      <c r="AG10016" s="14">
        <f t="shared" si="3723"/>
        <v>0.10344827586206898</v>
      </c>
      <c r="AH10016" s="14">
        <f t="shared" ref="AH10016:AH10020" si="3731">AG10016-AE10016</f>
        <v>-18.196551724137933</v>
      </c>
      <c r="AI10016" s="14">
        <f t="shared" ref="AI10016:AI10020" si="3732">AC10016-(AE10016*AF10016)</f>
        <v>-175.9</v>
      </c>
      <c r="AJ10016" s="1294"/>
    </row>
    <row r="10017" spans="1:36" ht="15.75">
      <c r="A10017" s="1461">
        <v>34</v>
      </c>
      <c r="B10017" s="1299" t="s">
        <v>3546</v>
      </c>
      <c r="C10017" s="1461" t="s">
        <v>66</v>
      </c>
      <c r="D10017" s="1461">
        <v>2.71</v>
      </c>
      <c r="E10017" s="1270">
        <v>26080</v>
      </c>
      <c r="F10017" s="1284">
        <f>D10017*E10017</f>
        <v>70676.800000000003</v>
      </c>
      <c r="G10017" s="1270"/>
      <c r="H10017" s="1284">
        <f t="shared" si="3718"/>
        <v>0</v>
      </c>
      <c r="I10017" s="1296">
        <v>44726</v>
      </c>
      <c r="J10017" s="1311">
        <v>46446</v>
      </c>
      <c r="K10017" s="1461"/>
      <c r="L10017" s="1461">
        <v>446</v>
      </c>
      <c r="M10017" s="1269">
        <v>44726</v>
      </c>
      <c r="N10017" s="1270">
        <v>787</v>
      </c>
      <c r="O10017" s="1461">
        <v>385</v>
      </c>
      <c r="P10017" s="1461">
        <v>450</v>
      </c>
      <c r="Q10017" s="1461"/>
      <c r="R10017" s="1461"/>
      <c r="S10017" s="1461"/>
      <c r="T10017" s="1461"/>
      <c r="U10017" s="1461"/>
      <c r="V10017" s="1461"/>
      <c r="W10017" s="1461"/>
      <c r="X10017" s="1461"/>
      <c r="Y10017" s="1461"/>
      <c r="Z10017" s="1461"/>
      <c r="AA10017" s="1461"/>
      <c r="AB10017" s="1461"/>
      <c r="AC10017" s="1507">
        <f t="shared" si="3719"/>
        <v>24458</v>
      </c>
      <c r="AD10017" s="1508">
        <f t="shared" si="3720"/>
        <v>66281.179999999993</v>
      </c>
      <c r="AE10017" s="14">
        <f t="shared" si="3730"/>
        <v>47.633333333333333</v>
      </c>
      <c r="AF10017" s="14">
        <f t="shared" si="3722"/>
        <v>540.66666666666663</v>
      </c>
      <c r="AG10017" s="14">
        <f t="shared" si="3723"/>
        <v>45.23674475955611</v>
      </c>
      <c r="AH10017" s="14">
        <f t="shared" si="3731"/>
        <v>-2.3965885737772226</v>
      </c>
      <c r="AI10017" s="14">
        <f t="shared" si="3732"/>
        <v>-1295.7555555555518</v>
      </c>
      <c r="AJ10017" s="1294"/>
    </row>
    <row r="10018" spans="1:36" ht="30">
      <c r="A10018" s="1461">
        <v>35</v>
      </c>
      <c r="B10018" s="1305" t="s">
        <v>1682</v>
      </c>
      <c r="C10018" s="1461" t="s">
        <v>66</v>
      </c>
      <c r="D10018" s="1461">
        <v>0.71</v>
      </c>
      <c r="E10018" s="1270">
        <v>189</v>
      </c>
      <c r="F10018" s="1284">
        <f>D10018*E10018</f>
        <v>134.19</v>
      </c>
      <c r="G10018" s="1270"/>
      <c r="H10018" s="1284">
        <f t="shared" si="3718"/>
        <v>0</v>
      </c>
      <c r="I10018" s="1296">
        <v>44601</v>
      </c>
      <c r="J10018" s="1311">
        <v>46326</v>
      </c>
      <c r="K10018" s="1461"/>
      <c r="L10018" s="1461">
        <v>68</v>
      </c>
      <c r="M10018" s="1269">
        <v>44594</v>
      </c>
      <c r="N10018" s="1270">
        <v>30</v>
      </c>
      <c r="O10018" s="1461">
        <v>68</v>
      </c>
      <c r="P10018" s="1461">
        <v>60</v>
      </c>
      <c r="Q10018" s="1461"/>
      <c r="R10018" s="1461"/>
      <c r="S10018" s="1461"/>
      <c r="T10018" s="1461"/>
      <c r="U10018" s="1461"/>
      <c r="V10018" s="1461"/>
      <c r="W10018" s="1461"/>
      <c r="X10018" s="1461"/>
      <c r="Y10018" s="1461"/>
      <c r="Z10018" s="1461"/>
      <c r="AA10018" s="1461"/>
      <c r="AB10018" s="1461"/>
      <c r="AC10018" s="1507">
        <f t="shared" si="3719"/>
        <v>31</v>
      </c>
      <c r="AD10018" s="1508">
        <f t="shared" si="3720"/>
        <v>22.009999999999998</v>
      </c>
      <c r="AE10018" s="14">
        <f t="shared" si="3730"/>
        <v>43.633333333333333</v>
      </c>
      <c r="AF10018" s="14">
        <f t="shared" si="3722"/>
        <v>52.666666666666664</v>
      </c>
      <c r="AG10018" s="14">
        <f t="shared" si="3723"/>
        <v>0.58860759493670889</v>
      </c>
      <c r="AH10018" s="14">
        <f t="shared" si="3731"/>
        <v>-43.044725738396622</v>
      </c>
      <c r="AI10018" s="14">
        <f t="shared" si="3732"/>
        <v>-2267.0222222222219</v>
      </c>
      <c r="AJ10018" s="1294"/>
    </row>
    <row r="10019" spans="1:36" ht="42.75" customHeight="1">
      <c r="A10019" s="1461">
        <v>38</v>
      </c>
      <c r="B10019" s="1310" t="s">
        <v>183</v>
      </c>
      <c r="C10019" s="1461" t="s">
        <v>66</v>
      </c>
      <c r="D10019" s="1284">
        <v>1.29</v>
      </c>
      <c r="E10019" s="1270"/>
      <c r="F10019" s="1284"/>
      <c r="G10019" s="1270">
        <f>27+3</f>
        <v>30</v>
      </c>
      <c r="H10019" s="1284">
        <f t="shared" si="3718"/>
        <v>38.700000000000003</v>
      </c>
      <c r="I10019" s="1296" t="s">
        <v>10431</v>
      </c>
      <c r="J10019" s="1311">
        <v>46661</v>
      </c>
      <c r="K10019" s="1270"/>
      <c r="L10019" s="1270"/>
      <c r="M10019" s="1282"/>
      <c r="N10019" s="1309">
        <v>13</v>
      </c>
      <c r="O10019" s="1270">
        <v>14</v>
      </c>
      <c r="P10019" s="1270">
        <v>2</v>
      </c>
      <c r="Q10019" s="1270"/>
      <c r="R10019" s="1270"/>
      <c r="S10019" s="1270"/>
      <c r="T10019" s="1270"/>
      <c r="U10019" s="1270"/>
      <c r="V10019" s="1270"/>
      <c r="W10019" s="1270"/>
      <c r="X10019" s="1270"/>
      <c r="Y10019" s="1270"/>
      <c r="Z10019" s="1306"/>
      <c r="AA10019" s="1270"/>
      <c r="AB10019" s="1270"/>
      <c r="AC10019" s="1507">
        <f t="shared" si="3719"/>
        <v>1</v>
      </c>
      <c r="AD10019" s="1508">
        <f t="shared" si="3720"/>
        <v>1.29</v>
      </c>
      <c r="AE10019" s="14">
        <f t="shared" si="3730"/>
        <v>54.8</v>
      </c>
      <c r="AF10019" s="14">
        <f t="shared" si="3722"/>
        <v>9.6666666666666661</v>
      </c>
      <c r="AG10019" s="14">
        <f t="shared" si="3723"/>
        <v>0.10344827586206898</v>
      </c>
      <c r="AH10019" s="14">
        <f t="shared" si="3731"/>
        <v>-54.696551724137926</v>
      </c>
      <c r="AI10019" s="14">
        <f t="shared" si="3732"/>
        <v>-528.73333333333323</v>
      </c>
      <c r="AJ10019" s="1294"/>
    </row>
    <row r="10020" spans="1:36" ht="42.75" customHeight="1">
      <c r="A10020" s="1461">
        <v>39</v>
      </c>
      <c r="B10020" s="1310" t="s">
        <v>183</v>
      </c>
      <c r="C10020" s="1461" t="s">
        <v>66</v>
      </c>
      <c r="D10020" s="1284">
        <v>1.5</v>
      </c>
      <c r="E10020" s="1270"/>
      <c r="F10020" s="1284"/>
      <c r="G10020" s="1270">
        <f>270+30</f>
        <v>300</v>
      </c>
      <c r="H10020" s="1284">
        <f t="shared" si="3718"/>
        <v>450</v>
      </c>
      <c r="I10020" s="1296" t="s">
        <v>10431</v>
      </c>
      <c r="J10020" s="1308">
        <v>46661</v>
      </c>
      <c r="K10020" s="1270"/>
      <c r="L10020" s="1270"/>
      <c r="M10020" s="1282"/>
      <c r="N10020" s="1309">
        <v>130</v>
      </c>
      <c r="O10020" s="1270">
        <v>140</v>
      </c>
      <c r="P10020" s="1270">
        <v>20</v>
      </c>
      <c r="Q10020" s="1270"/>
      <c r="R10020" s="1270"/>
      <c r="S10020" s="1270"/>
      <c r="T10020" s="1270"/>
      <c r="U10020" s="1270"/>
      <c r="V10020" s="1270"/>
      <c r="W10020" s="1270"/>
      <c r="X10020" s="1270"/>
      <c r="Y10020" s="1270"/>
      <c r="Z10020" s="1306"/>
      <c r="AA10020" s="1270"/>
      <c r="AB10020" s="1270"/>
      <c r="AC10020" s="1507">
        <f t="shared" si="3719"/>
        <v>10</v>
      </c>
      <c r="AD10020" s="1508">
        <f t="shared" si="3720"/>
        <v>15</v>
      </c>
      <c r="AE10020" s="14">
        <f t="shared" si="3730"/>
        <v>54.8</v>
      </c>
      <c r="AF10020" s="14">
        <f t="shared" si="3722"/>
        <v>96.666666666666671</v>
      </c>
      <c r="AG10020" s="14">
        <f t="shared" si="3723"/>
        <v>0.10344827586206896</v>
      </c>
      <c r="AH10020" s="14">
        <f t="shared" si="3731"/>
        <v>-54.696551724137926</v>
      </c>
      <c r="AI10020" s="14">
        <f t="shared" si="3732"/>
        <v>-5287.333333333333</v>
      </c>
      <c r="AJ10020" s="1294"/>
    </row>
    <row r="10021" spans="1:36" ht="15.75">
      <c r="A10021" s="4185" t="s">
        <v>21</v>
      </c>
      <c r="B10021" s="4186"/>
      <c r="C10021" s="4186"/>
      <c r="D10021" s="4186"/>
      <c r="E10021" s="4186"/>
      <c r="F10021" s="4186"/>
      <c r="G10021" s="4186"/>
      <c r="H10021" s="4186"/>
      <c r="I10021" s="4186"/>
      <c r="J10021" s="4186"/>
      <c r="K10021" s="4186"/>
      <c r="L10021" s="4186"/>
      <c r="M10021" s="4186"/>
      <c r="N10021" s="4186"/>
      <c r="O10021" s="4186"/>
      <c r="P10021" s="4186"/>
      <c r="Q10021" s="4186"/>
      <c r="R10021" s="4186"/>
      <c r="S10021" s="4186"/>
      <c r="T10021" s="4186"/>
      <c r="U10021" s="4186"/>
      <c r="V10021" s="4186"/>
      <c r="W10021" s="4186"/>
      <c r="X10021" s="4186"/>
      <c r="Y10021" s="4186"/>
      <c r="Z10021" s="4186"/>
      <c r="AA10021" s="4186"/>
      <c r="AB10021" s="4186"/>
      <c r="AC10021" s="4186"/>
      <c r="AD10021" s="4186"/>
      <c r="AE10021" s="4186"/>
      <c r="AF10021" s="4186"/>
      <c r="AG10021" s="4186"/>
      <c r="AH10021" s="4186"/>
      <c r="AI10021" s="4186"/>
      <c r="AJ10021" s="4187"/>
    </row>
    <row r="10022" spans="1:36" ht="15.75">
      <c r="A10022" s="4188" t="s">
        <v>7180</v>
      </c>
      <c r="B10022" s="4189"/>
      <c r="C10022" s="4189"/>
      <c r="D10022" s="4189"/>
      <c r="E10022" s="4189"/>
      <c r="F10022" s="4189"/>
      <c r="G10022" s="4189"/>
      <c r="H10022" s="4189"/>
      <c r="I10022" s="4189"/>
      <c r="J10022" s="4189"/>
      <c r="K10022" s="4189"/>
      <c r="L10022" s="4189"/>
      <c r="M10022" s="4189"/>
      <c r="N10022" s="4189"/>
      <c r="O10022" s="4189"/>
      <c r="P10022" s="4189"/>
      <c r="Q10022" s="4189"/>
      <c r="R10022" s="4189"/>
      <c r="S10022" s="4189"/>
      <c r="T10022" s="4189"/>
      <c r="U10022" s="4189"/>
      <c r="V10022" s="4189"/>
      <c r="W10022" s="4189"/>
      <c r="X10022" s="4189"/>
      <c r="Y10022" s="4189"/>
      <c r="Z10022" s="4189"/>
      <c r="AA10022" s="4189"/>
      <c r="AB10022" s="4189"/>
      <c r="AC10022" s="4189"/>
      <c r="AD10022" s="4189"/>
      <c r="AE10022" s="4189"/>
      <c r="AF10022" s="4189"/>
      <c r="AG10022" s="4189"/>
      <c r="AH10022" s="4189"/>
      <c r="AI10022" s="4189"/>
      <c r="AJ10022" s="4190"/>
    </row>
    <row r="10023" spans="1:36" ht="15.75">
      <c r="A10023" s="1315">
        <v>1</v>
      </c>
      <c r="B10023" s="1299" t="s">
        <v>1685</v>
      </c>
      <c r="C10023" s="1461" t="s">
        <v>66</v>
      </c>
      <c r="D10023" s="1315">
        <v>15</v>
      </c>
      <c r="E10023" s="1270">
        <v>1</v>
      </c>
      <c r="F10023" s="1284">
        <f t="shared" ref="F10023:F10049" si="3733">D10023*E10023</f>
        <v>15</v>
      </c>
      <c r="G10023" s="1315"/>
      <c r="H10023" s="1284">
        <f t="shared" ref="H10023:H10049" si="3734">D10023*G10023</f>
        <v>0</v>
      </c>
      <c r="I10023" s="1296">
        <v>43937</v>
      </c>
      <c r="J10023" s="1308" t="s">
        <v>1684</v>
      </c>
      <c r="K10023" s="1315"/>
      <c r="L10023" s="1315">
        <v>426</v>
      </c>
      <c r="M10023" s="1316">
        <v>43936</v>
      </c>
      <c r="N10023" s="1309"/>
      <c r="O10023" s="1315"/>
      <c r="P10023" s="1315"/>
      <c r="Q10023" s="1315"/>
      <c r="R10023" s="1315"/>
      <c r="S10023" s="1315"/>
      <c r="T10023" s="1315"/>
      <c r="U10023" s="1315"/>
      <c r="V10023" s="1315"/>
      <c r="W10023" s="1315"/>
      <c r="X10023" s="1315"/>
      <c r="Y10023" s="1315"/>
      <c r="Z10023" s="1315"/>
      <c r="AA10023" s="1315"/>
      <c r="AB10023" s="1315"/>
      <c r="AC10023" s="1507">
        <f t="shared" ref="AC10023:AC10049" si="3735">E10023+G10023-N10023-O10023-AA10023-P10023-Q10023-R10023-S10023-T10023-U10023-V10023-W10023-X10023-Y10023</f>
        <v>1</v>
      </c>
      <c r="AD10023" s="1508">
        <f t="shared" ref="AD10023:AD10049" si="3736">D10023*AC10023</f>
        <v>15</v>
      </c>
      <c r="AE10023" s="14" t="s">
        <v>334</v>
      </c>
      <c r="AF10023" s="14">
        <f t="shared" ref="AF10023:AF10049" si="3737">(N10023+O10023+P10023+Q10023+R10023+S10023+T10023+U10023+V10023+W10023+X10023+Y10023)/3</f>
        <v>0</v>
      </c>
      <c r="AG10023" s="14" t="e">
        <f t="shared" ref="AG10023:AG10049" si="3738">AC10023/AF10023</f>
        <v>#DIV/0!</v>
      </c>
      <c r="AH10023" s="14" t="s">
        <v>334</v>
      </c>
      <c r="AI10023" s="14" t="s">
        <v>334</v>
      </c>
      <c r="AJ10023" s="1294"/>
    </row>
    <row r="10024" spans="1:36" ht="42" customHeight="1">
      <c r="A10024" s="1315">
        <v>2</v>
      </c>
      <c r="B10024" s="1299" t="s">
        <v>1686</v>
      </c>
      <c r="C10024" s="1461" t="s">
        <v>66</v>
      </c>
      <c r="D10024" s="1315">
        <v>491.32</v>
      </c>
      <c r="E10024" s="1270">
        <v>4</v>
      </c>
      <c r="F10024" s="1284">
        <f t="shared" si="3733"/>
        <v>1965.28</v>
      </c>
      <c r="G10024" s="1315"/>
      <c r="H10024" s="1284">
        <f t="shared" si="3734"/>
        <v>0</v>
      </c>
      <c r="I10024" s="1296">
        <v>43969</v>
      </c>
      <c r="J10024" s="1308" t="s">
        <v>1684</v>
      </c>
      <c r="K10024" s="1315"/>
      <c r="L10024" s="1315">
        <v>512</v>
      </c>
      <c r="M10024" s="1316">
        <v>43965</v>
      </c>
      <c r="N10024" s="1309"/>
      <c r="O10024" s="1315"/>
      <c r="P10024" s="1315"/>
      <c r="Q10024" s="1315"/>
      <c r="R10024" s="1315"/>
      <c r="S10024" s="1315"/>
      <c r="T10024" s="1315"/>
      <c r="U10024" s="1315"/>
      <c r="V10024" s="1315"/>
      <c r="W10024" s="1315"/>
      <c r="X10024" s="1315"/>
      <c r="Y10024" s="1315"/>
      <c r="Z10024" s="1315"/>
      <c r="AA10024" s="1315"/>
      <c r="AB10024" s="1315"/>
      <c r="AC10024" s="1507">
        <f t="shared" si="3735"/>
        <v>4</v>
      </c>
      <c r="AD10024" s="1508">
        <f t="shared" si="3736"/>
        <v>1965.28</v>
      </c>
      <c r="AE10024" s="14" t="s">
        <v>334</v>
      </c>
      <c r="AF10024" s="14">
        <f t="shared" si="3737"/>
        <v>0</v>
      </c>
      <c r="AG10024" s="14" t="e">
        <f t="shared" si="3738"/>
        <v>#DIV/0!</v>
      </c>
      <c r="AH10024" s="14" t="s">
        <v>334</v>
      </c>
      <c r="AI10024" s="14" t="s">
        <v>334</v>
      </c>
      <c r="AJ10024" s="1294"/>
    </row>
    <row r="10025" spans="1:36" ht="42" customHeight="1">
      <c r="A10025" s="1315">
        <v>3</v>
      </c>
      <c r="B10025" s="1299" t="s">
        <v>1687</v>
      </c>
      <c r="C10025" s="1461" t="s">
        <v>66</v>
      </c>
      <c r="D10025" s="1315">
        <v>555.22</v>
      </c>
      <c r="E10025" s="1270">
        <v>6</v>
      </c>
      <c r="F10025" s="1284">
        <f t="shared" si="3733"/>
        <v>3331.32</v>
      </c>
      <c r="G10025" s="1315"/>
      <c r="H10025" s="1284">
        <f t="shared" si="3734"/>
        <v>0</v>
      </c>
      <c r="I10025" s="1296">
        <v>43951</v>
      </c>
      <c r="J10025" s="1308" t="s">
        <v>1684</v>
      </c>
      <c r="K10025" s="1315"/>
      <c r="L10025" s="1315">
        <v>490</v>
      </c>
      <c r="M10025" s="1316">
        <v>43950</v>
      </c>
      <c r="N10025" s="1309"/>
      <c r="O10025" s="1315"/>
      <c r="P10025" s="1315"/>
      <c r="Q10025" s="1315"/>
      <c r="R10025" s="1315"/>
      <c r="S10025" s="1315"/>
      <c r="T10025" s="1315"/>
      <c r="U10025" s="1315"/>
      <c r="V10025" s="1315"/>
      <c r="W10025" s="1315"/>
      <c r="X10025" s="1315"/>
      <c r="Y10025" s="1315"/>
      <c r="Z10025" s="1315"/>
      <c r="AA10025" s="1315"/>
      <c r="AB10025" s="1315"/>
      <c r="AC10025" s="1507">
        <f t="shared" si="3735"/>
        <v>6</v>
      </c>
      <c r="AD10025" s="1508">
        <f t="shared" si="3736"/>
        <v>3331.32</v>
      </c>
      <c r="AE10025" s="14" t="s">
        <v>334</v>
      </c>
      <c r="AF10025" s="14">
        <f t="shared" si="3737"/>
        <v>0</v>
      </c>
      <c r="AG10025" s="14" t="e">
        <f t="shared" si="3738"/>
        <v>#DIV/0!</v>
      </c>
      <c r="AH10025" s="14" t="s">
        <v>334</v>
      </c>
      <c r="AI10025" s="14" t="s">
        <v>334</v>
      </c>
      <c r="AJ10025" s="1294"/>
    </row>
    <row r="10026" spans="1:36" ht="15.75">
      <c r="A10026" s="1315">
        <v>4</v>
      </c>
      <c r="B10026" s="1299" t="s">
        <v>1688</v>
      </c>
      <c r="C10026" s="1461" t="s">
        <v>66</v>
      </c>
      <c r="D10026" s="1315">
        <v>0.01</v>
      </c>
      <c r="E10026" s="1270">
        <v>28</v>
      </c>
      <c r="F10026" s="1284">
        <f t="shared" si="3733"/>
        <v>0.28000000000000003</v>
      </c>
      <c r="G10026" s="1315"/>
      <c r="H10026" s="1284">
        <f t="shared" si="3734"/>
        <v>0</v>
      </c>
      <c r="I10026" s="1296">
        <v>43820</v>
      </c>
      <c r="J10026" s="1308" t="s">
        <v>1684</v>
      </c>
      <c r="K10026" s="1315"/>
      <c r="L10026" s="1315">
        <v>1435</v>
      </c>
      <c r="M10026" s="1316">
        <v>43812</v>
      </c>
      <c r="N10026" s="1270"/>
      <c r="O10026" s="1315"/>
      <c r="P10026" s="1315"/>
      <c r="Q10026" s="1315"/>
      <c r="R10026" s="1315"/>
      <c r="S10026" s="1315"/>
      <c r="T10026" s="1315"/>
      <c r="U10026" s="1315"/>
      <c r="V10026" s="1315"/>
      <c r="W10026" s="1315"/>
      <c r="X10026" s="1315"/>
      <c r="Y10026" s="1315"/>
      <c r="Z10026" s="1315"/>
      <c r="AA10026" s="1315"/>
      <c r="AB10026" s="1315"/>
      <c r="AC10026" s="1507">
        <f t="shared" si="3735"/>
        <v>28</v>
      </c>
      <c r="AD10026" s="1508">
        <f t="shared" si="3736"/>
        <v>0.28000000000000003</v>
      </c>
      <c r="AE10026" s="14" t="s">
        <v>334</v>
      </c>
      <c r="AF10026" s="14">
        <f t="shared" si="3737"/>
        <v>0</v>
      </c>
      <c r="AG10026" s="14" t="e">
        <f t="shared" si="3738"/>
        <v>#DIV/0!</v>
      </c>
      <c r="AH10026" s="14" t="s">
        <v>334</v>
      </c>
      <c r="AI10026" s="14" t="s">
        <v>334</v>
      </c>
      <c r="AJ10026" s="1294"/>
    </row>
    <row r="10027" spans="1:36" ht="15.75">
      <c r="A10027" s="1315">
        <v>5</v>
      </c>
      <c r="B10027" s="1299" t="s">
        <v>1689</v>
      </c>
      <c r="C10027" s="1461" t="s">
        <v>66</v>
      </c>
      <c r="D10027" s="1315">
        <v>0</v>
      </c>
      <c r="E10027" s="1270">
        <v>3</v>
      </c>
      <c r="F10027" s="1284">
        <f t="shared" si="3733"/>
        <v>0</v>
      </c>
      <c r="G10027" s="1315"/>
      <c r="H10027" s="1284">
        <f t="shared" si="3734"/>
        <v>0</v>
      </c>
      <c r="I10027" s="1296" t="s">
        <v>1690</v>
      </c>
      <c r="J10027" s="1308" t="s">
        <v>1684</v>
      </c>
      <c r="K10027" s="1315"/>
      <c r="L10027" s="1315">
        <v>1505</v>
      </c>
      <c r="M10027" s="1316">
        <v>44519</v>
      </c>
      <c r="N10027" s="1270"/>
      <c r="O10027" s="1315"/>
      <c r="P10027" s="1315"/>
      <c r="Q10027" s="1315"/>
      <c r="R10027" s="1315"/>
      <c r="S10027" s="1315"/>
      <c r="T10027" s="1315"/>
      <c r="U10027" s="1315"/>
      <c r="V10027" s="1315"/>
      <c r="W10027" s="1315"/>
      <c r="X10027" s="1315"/>
      <c r="Y10027" s="1315"/>
      <c r="Z10027" s="1315"/>
      <c r="AA10027" s="1315"/>
      <c r="AB10027" s="1315"/>
      <c r="AC10027" s="1507">
        <f t="shared" si="3735"/>
        <v>3</v>
      </c>
      <c r="AD10027" s="1508">
        <f t="shared" si="3736"/>
        <v>0</v>
      </c>
      <c r="AE10027" s="14" t="s">
        <v>334</v>
      </c>
      <c r="AF10027" s="14">
        <f t="shared" si="3737"/>
        <v>0</v>
      </c>
      <c r="AG10027" s="14" t="e">
        <f t="shared" si="3738"/>
        <v>#DIV/0!</v>
      </c>
      <c r="AH10027" s="14" t="s">
        <v>334</v>
      </c>
      <c r="AI10027" s="14" t="s">
        <v>334</v>
      </c>
      <c r="AJ10027" s="1294"/>
    </row>
    <row r="10028" spans="1:36" ht="15.75">
      <c r="A10028" s="1315">
        <v>6</v>
      </c>
      <c r="B10028" s="1299" t="s">
        <v>1691</v>
      </c>
      <c r="C10028" s="1461" t="s">
        <v>66</v>
      </c>
      <c r="D10028" s="1315">
        <v>1017.03</v>
      </c>
      <c r="E10028" s="1270">
        <v>2</v>
      </c>
      <c r="F10028" s="1284">
        <f t="shared" si="3733"/>
        <v>2034.06</v>
      </c>
      <c r="G10028" s="1315"/>
      <c r="H10028" s="1284">
        <f t="shared" si="3734"/>
        <v>0</v>
      </c>
      <c r="I10028" s="1296">
        <v>44494</v>
      </c>
      <c r="J10028" s="1308" t="s">
        <v>1684</v>
      </c>
      <c r="K10028" s="1315"/>
      <c r="L10028" s="1315"/>
      <c r="M10028" s="1315"/>
      <c r="N10028" s="1309"/>
      <c r="O10028" s="1315"/>
      <c r="P10028" s="1315"/>
      <c r="Q10028" s="1315"/>
      <c r="R10028" s="1315"/>
      <c r="S10028" s="1315"/>
      <c r="T10028" s="1315"/>
      <c r="U10028" s="1315"/>
      <c r="V10028" s="1315"/>
      <c r="W10028" s="1315"/>
      <c r="X10028" s="1315"/>
      <c r="Y10028" s="1315"/>
      <c r="Z10028" s="1315"/>
      <c r="AA10028" s="1315"/>
      <c r="AB10028" s="1315"/>
      <c r="AC10028" s="1507">
        <f t="shared" si="3735"/>
        <v>2</v>
      </c>
      <c r="AD10028" s="1508">
        <f t="shared" si="3736"/>
        <v>2034.06</v>
      </c>
      <c r="AE10028" s="14" t="s">
        <v>334</v>
      </c>
      <c r="AF10028" s="14">
        <f t="shared" si="3737"/>
        <v>0</v>
      </c>
      <c r="AG10028" s="14" t="e">
        <f t="shared" si="3738"/>
        <v>#DIV/0!</v>
      </c>
      <c r="AH10028" s="14" t="s">
        <v>334</v>
      </c>
      <c r="AI10028" s="14" t="s">
        <v>334</v>
      </c>
      <c r="AJ10028" s="1294"/>
    </row>
    <row r="10029" spans="1:36" ht="15.75">
      <c r="A10029" s="1315">
        <v>7</v>
      </c>
      <c r="B10029" s="1335" t="s">
        <v>263</v>
      </c>
      <c r="C10029" s="1294" t="s">
        <v>86</v>
      </c>
      <c r="D10029" s="1317">
        <v>2194.08</v>
      </c>
      <c r="E10029" s="1294">
        <v>49</v>
      </c>
      <c r="F10029" s="1284">
        <f t="shared" si="3733"/>
        <v>107509.92</v>
      </c>
      <c r="G10029" s="1294"/>
      <c r="H10029" s="1284">
        <f t="shared" si="3734"/>
        <v>0</v>
      </c>
      <c r="I10029" s="1318">
        <v>44601</v>
      </c>
      <c r="J10029" s="1318">
        <v>45225</v>
      </c>
      <c r="K10029" s="1294"/>
      <c r="L10029" s="1294">
        <v>60</v>
      </c>
      <c r="M10029" s="1318">
        <v>44593</v>
      </c>
      <c r="N10029" s="1294">
        <v>25</v>
      </c>
      <c r="O10029" s="1294">
        <v>15</v>
      </c>
      <c r="P10029" s="1294">
        <v>8</v>
      </c>
      <c r="Q10029" s="1294"/>
      <c r="R10029" s="1294"/>
      <c r="S10029" s="1294"/>
      <c r="T10029" s="1294"/>
      <c r="U10029" s="1294"/>
      <c r="V10029" s="1294"/>
      <c r="W10029" s="1294"/>
      <c r="X10029" s="1294"/>
      <c r="Y10029" s="1294"/>
      <c r="Z10029" s="1294"/>
      <c r="AA10029" s="1294"/>
      <c r="AB10029" s="1294"/>
      <c r="AC10029" s="1507">
        <f t="shared" si="3735"/>
        <v>1</v>
      </c>
      <c r="AD10029" s="1508">
        <f t="shared" si="3736"/>
        <v>2194.08</v>
      </c>
      <c r="AE10029" s="14">
        <f t="shared" ref="AE10029:AE10055" si="3739">(J10029-"01.04.2023")/30</f>
        <v>6.9333333333333336</v>
      </c>
      <c r="AF10029" s="14">
        <f t="shared" si="3737"/>
        <v>16</v>
      </c>
      <c r="AG10029" s="14">
        <f t="shared" si="3738"/>
        <v>6.25E-2</v>
      </c>
      <c r="AH10029" s="14">
        <f t="shared" ref="AH10029:AH10055" si="3740">AG10029-AE10029</f>
        <v>-6.8708333333333336</v>
      </c>
      <c r="AI10029" s="14">
        <f t="shared" ref="AI10029:AI10055" si="3741">AC10029-(AE10029*AF10029)</f>
        <v>-109.93333333333334</v>
      </c>
      <c r="AJ10029" s="1294"/>
    </row>
    <row r="10030" spans="1:36" ht="15.75">
      <c r="A10030" s="1315">
        <v>8</v>
      </c>
      <c r="B10030" s="1312" t="s">
        <v>1692</v>
      </c>
      <c r="C10030" s="1319" t="s">
        <v>224</v>
      </c>
      <c r="D10030" s="1317">
        <v>0</v>
      </c>
      <c r="E10030" s="1294">
        <v>279</v>
      </c>
      <c r="F10030" s="1284">
        <f t="shared" si="3733"/>
        <v>0</v>
      </c>
      <c r="G10030" s="1294"/>
      <c r="H10030" s="1284">
        <f t="shared" si="3734"/>
        <v>0</v>
      </c>
      <c r="I10030" s="1318">
        <v>44677</v>
      </c>
      <c r="J10030" s="1318">
        <v>44986</v>
      </c>
      <c r="K10030" s="1294"/>
      <c r="L10030" s="1294"/>
      <c r="M10030" s="1318"/>
      <c r="N10030" s="1294">
        <v>36</v>
      </c>
      <c r="O10030" s="1294">
        <v>4</v>
      </c>
      <c r="P10030" s="1294">
        <v>102</v>
      </c>
      <c r="Q10030" s="1294"/>
      <c r="R10030" s="1294"/>
      <c r="S10030" s="1294"/>
      <c r="T10030" s="1294"/>
      <c r="U10030" s="1294"/>
      <c r="V10030" s="1294"/>
      <c r="W10030" s="1294"/>
      <c r="X10030" s="1294"/>
      <c r="Y10030" s="1294"/>
      <c r="Z10030" s="1294"/>
      <c r="AA10030" s="1294"/>
      <c r="AB10030" s="1294"/>
      <c r="AC10030" s="1507">
        <f t="shared" si="3735"/>
        <v>137</v>
      </c>
      <c r="AD10030" s="1508">
        <f t="shared" si="3736"/>
        <v>0</v>
      </c>
      <c r="AE10030" s="14">
        <f t="shared" si="3739"/>
        <v>-1.0333333333333334</v>
      </c>
      <c r="AF10030" s="14">
        <f t="shared" si="3737"/>
        <v>47.333333333333336</v>
      </c>
      <c r="AG10030" s="14">
        <f t="shared" si="3738"/>
        <v>2.8943661971830985</v>
      </c>
      <c r="AH10030" s="14">
        <f t="shared" si="3740"/>
        <v>3.9276995305164322</v>
      </c>
      <c r="AI10030" s="14">
        <f t="shared" si="3741"/>
        <v>185.91111111111113</v>
      </c>
      <c r="AJ10030" s="1294"/>
    </row>
    <row r="10031" spans="1:36" ht="15.75">
      <c r="A10031" s="1315">
        <v>9</v>
      </c>
      <c r="B10031" s="1312" t="s">
        <v>1693</v>
      </c>
      <c r="C10031" s="1319" t="s">
        <v>181</v>
      </c>
      <c r="D10031" s="1317">
        <v>0</v>
      </c>
      <c r="E10031" s="1294">
        <v>41</v>
      </c>
      <c r="F10031" s="1284">
        <f t="shared" si="3733"/>
        <v>0</v>
      </c>
      <c r="G10031" s="1294"/>
      <c r="H10031" s="1284">
        <f t="shared" si="3734"/>
        <v>0</v>
      </c>
      <c r="I10031" s="1318">
        <v>44677</v>
      </c>
      <c r="J10031" s="1318">
        <v>45365</v>
      </c>
      <c r="K10031" s="1294"/>
      <c r="L10031" s="1294"/>
      <c r="M10031" s="1318"/>
      <c r="N10031" s="1294"/>
      <c r="O10031" s="1294"/>
      <c r="P10031" s="1294">
        <v>2</v>
      </c>
      <c r="Q10031" s="1294"/>
      <c r="R10031" s="1294"/>
      <c r="S10031" s="1294"/>
      <c r="T10031" s="1294"/>
      <c r="U10031" s="1294"/>
      <c r="V10031" s="1294"/>
      <c r="W10031" s="1294"/>
      <c r="X10031" s="1294"/>
      <c r="Y10031" s="1294"/>
      <c r="Z10031" s="1294"/>
      <c r="AA10031" s="1294"/>
      <c r="AB10031" s="1294"/>
      <c r="AC10031" s="1507">
        <f t="shared" si="3735"/>
        <v>39</v>
      </c>
      <c r="AD10031" s="1508">
        <f t="shared" si="3736"/>
        <v>0</v>
      </c>
      <c r="AE10031" s="14">
        <f t="shared" si="3739"/>
        <v>11.6</v>
      </c>
      <c r="AF10031" s="14">
        <f t="shared" si="3737"/>
        <v>0.66666666666666663</v>
      </c>
      <c r="AG10031" s="14">
        <f t="shared" si="3738"/>
        <v>58.5</v>
      </c>
      <c r="AH10031" s="14">
        <f t="shared" si="3740"/>
        <v>46.9</v>
      </c>
      <c r="AI10031" s="14">
        <f t="shared" si="3741"/>
        <v>31.266666666666666</v>
      </c>
      <c r="AJ10031" s="1294"/>
    </row>
    <row r="10032" spans="1:36" ht="15.75">
      <c r="A10032" s="1315">
        <v>11</v>
      </c>
      <c r="B10032" s="1312" t="s">
        <v>2942</v>
      </c>
      <c r="C10032" s="1319" t="s">
        <v>181</v>
      </c>
      <c r="D10032" s="1317">
        <v>1</v>
      </c>
      <c r="E10032" s="1294">
        <v>1</v>
      </c>
      <c r="F10032" s="1284">
        <f t="shared" si="3733"/>
        <v>1</v>
      </c>
      <c r="G10032" s="1294"/>
      <c r="H10032" s="1284">
        <f t="shared" si="3734"/>
        <v>0</v>
      </c>
      <c r="I10032" s="1318">
        <v>44701</v>
      </c>
      <c r="J10032" s="1318"/>
      <c r="K10032" s="1294"/>
      <c r="L10032" s="1294"/>
      <c r="M10032" s="1318"/>
      <c r="N10032" s="1294"/>
      <c r="O10032" s="1294"/>
      <c r="P10032" s="1294"/>
      <c r="Q10032" s="1294"/>
      <c r="R10032" s="1294"/>
      <c r="S10032" s="1294"/>
      <c r="T10032" s="1294"/>
      <c r="U10032" s="1294"/>
      <c r="V10032" s="1294"/>
      <c r="W10032" s="1294"/>
      <c r="X10032" s="1294"/>
      <c r="Y10032" s="1294"/>
      <c r="Z10032" s="1294"/>
      <c r="AA10032" s="1294"/>
      <c r="AB10032" s="1294"/>
      <c r="AC10032" s="1507">
        <f t="shared" si="3735"/>
        <v>1</v>
      </c>
      <c r="AD10032" s="1508">
        <f t="shared" si="3736"/>
        <v>1</v>
      </c>
      <c r="AE10032" s="14">
        <f t="shared" si="3739"/>
        <v>-1500.5666666666666</v>
      </c>
      <c r="AF10032" s="14">
        <f t="shared" si="3737"/>
        <v>0</v>
      </c>
      <c r="AG10032" s="14" t="e">
        <f t="shared" si="3738"/>
        <v>#DIV/0!</v>
      </c>
      <c r="AH10032" s="14" t="e">
        <f t="shared" si="3740"/>
        <v>#DIV/0!</v>
      </c>
      <c r="AI10032" s="14">
        <f t="shared" si="3741"/>
        <v>1</v>
      </c>
      <c r="AJ10032" s="1294"/>
    </row>
    <row r="10033" spans="1:36" ht="15.75">
      <c r="A10033" s="1315">
        <v>12</v>
      </c>
      <c r="B10033" s="1312" t="s">
        <v>3036</v>
      </c>
      <c r="C10033" s="1319" t="s">
        <v>181</v>
      </c>
      <c r="D10033" s="1317">
        <v>1</v>
      </c>
      <c r="E10033" s="1294">
        <v>1000</v>
      </c>
      <c r="F10033" s="1284">
        <f t="shared" si="3733"/>
        <v>1000</v>
      </c>
      <c r="G10033" s="1294"/>
      <c r="H10033" s="1284">
        <f t="shared" si="3734"/>
        <v>0</v>
      </c>
      <c r="I10033" s="1318">
        <v>44701</v>
      </c>
      <c r="J10033" s="1318"/>
      <c r="K10033" s="1294"/>
      <c r="L10033" s="1294"/>
      <c r="M10033" s="1318"/>
      <c r="N10033" s="1294"/>
      <c r="O10033" s="1294"/>
      <c r="P10033" s="1294">
        <v>184</v>
      </c>
      <c r="Q10033" s="1294"/>
      <c r="R10033" s="1294"/>
      <c r="S10033" s="1294"/>
      <c r="T10033" s="1294"/>
      <c r="U10033" s="1294"/>
      <c r="V10033" s="1294"/>
      <c r="W10033" s="1294"/>
      <c r="X10033" s="1294"/>
      <c r="Y10033" s="1294"/>
      <c r="Z10033" s="1294"/>
      <c r="AA10033" s="1294"/>
      <c r="AB10033" s="1294"/>
      <c r="AC10033" s="1507">
        <f t="shared" si="3735"/>
        <v>816</v>
      </c>
      <c r="AD10033" s="1508">
        <f t="shared" si="3736"/>
        <v>816</v>
      </c>
      <c r="AE10033" s="14">
        <f t="shared" si="3739"/>
        <v>-1500.5666666666666</v>
      </c>
      <c r="AF10033" s="14">
        <f t="shared" si="3737"/>
        <v>61.333333333333336</v>
      </c>
      <c r="AG10033" s="14">
        <f t="shared" si="3738"/>
        <v>13.304347826086955</v>
      </c>
      <c r="AH10033" s="14">
        <f t="shared" si="3740"/>
        <v>1513.8710144927536</v>
      </c>
      <c r="AI10033" s="14">
        <f t="shared" si="3741"/>
        <v>92850.755555555559</v>
      </c>
      <c r="AJ10033" s="1294"/>
    </row>
    <row r="10034" spans="1:36" ht="15.75">
      <c r="A10034" s="1315">
        <v>13</v>
      </c>
      <c r="B10034" s="1312" t="s">
        <v>3037</v>
      </c>
      <c r="C10034" s="1319" t="s">
        <v>181</v>
      </c>
      <c r="D10034" s="1317">
        <v>1</v>
      </c>
      <c r="E10034" s="1294">
        <v>2000</v>
      </c>
      <c r="F10034" s="1284">
        <f t="shared" si="3733"/>
        <v>2000</v>
      </c>
      <c r="G10034" s="1294"/>
      <c r="H10034" s="1284">
        <f t="shared" si="3734"/>
        <v>0</v>
      </c>
      <c r="I10034" s="1318">
        <v>44701</v>
      </c>
      <c r="J10034" s="1318"/>
      <c r="K10034" s="1294"/>
      <c r="L10034" s="1294"/>
      <c r="M10034" s="1318"/>
      <c r="N10034" s="1294"/>
      <c r="O10034" s="1294"/>
      <c r="P10034" s="1294">
        <v>184</v>
      </c>
      <c r="Q10034" s="1294"/>
      <c r="R10034" s="1294"/>
      <c r="S10034" s="1294"/>
      <c r="T10034" s="1294"/>
      <c r="U10034" s="1294"/>
      <c r="V10034" s="1294"/>
      <c r="W10034" s="1294"/>
      <c r="X10034" s="1294"/>
      <c r="Y10034" s="1294"/>
      <c r="Z10034" s="1294"/>
      <c r="AA10034" s="1294"/>
      <c r="AB10034" s="1294"/>
      <c r="AC10034" s="1507">
        <f t="shared" si="3735"/>
        <v>1816</v>
      </c>
      <c r="AD10034" s="1508">
        <f t="shared" si="3736"/>
        <v>1816</v>
      </c>
      <c r="AE10034" s="14">
        <f t="shared" si="3739"/>
        <v>-1500.5666666666666</v>
      </c>
      <c r="AF10034" s="14">
        <f t="shared" si="3737"/>
        <v>61.333333333333336</v>
      </c>
      <c r="AG10034" s="14">
        <f t="shared" si="3738"/>
        <v>29.60869565217391</v>
      </c>
      <c r="AH10034" s="14">
        <f t="shared" si="3740"/>
        <v>1530.1753623188406</v>
      </c>
      <c r="AI10034" s="14">
        <f t="shared" si="3741"/>
        <v>93850.755555555559</v>
      </c>
      <c r="AJ10034" s="1294"/>
    </row>
    <row r="10035" spans="1:36" ht="15.75">
      <c r="A10035" s="1315">
        <v>14</v>
      </c>
      <c r="B10035" s="1336" t="s">
        <v>3547</v>
      </c>
      <c r="C10035" s="1291" t="s">
        <v>143</v>
      </c>
      <c r="D10035" s="1317">
        <v>1</v>
      </c>
      <c r="E10035" s="1294">
        <v>70</v>
      </c>
      <c r="F10035" s="1284">
        <f t="shared" si="3733"/>
        <v>70</v>
      </c>
      <c r="G10035" s="1297"/>
      <c r="H10035" s="1284">
        <f t="shared" si="3734"/>
        <v>0</v>
      </c>
      <c r="I10035" s="1318">
        <v>44715</v>
      </c>
      <c r="J10035" s="1318"/>
      <c r="K10035" s="1294"/>
      <c r="L10035" s="1294"/>
      <c r="M10035" s="1318"/>
      <c r="N10035" s="1294"/>
      <c r="O10035" s="1294"/>
      <c r="P10035" s="1294"/>
      <c r="Q10035" s="1294"/>
      <c r="R10035" s="1294"/>
      <c r="S10035" s="1294"/>
      <c r="T10035" s="1294"/>
      <c r="U10035" s="1294"/>
      <c r="V10035" s="1294"/>
      <c r="W10035" s="1294"/>
      <c r="X10035" s="1294"/>
      <c r="Y10035" s="1294"/>
      <c r="Z10035" s="1294"/>
      <c r="AA10035" s="1294"/>
      <c r="AB10035" s="1294"/>
      <c r="AC10035" s="1507">
        <f t="shared" si="3735"/>
        <v>70</v>
      </c>
      <c r="AD10035" s="1508">
        <f t="shared" si="3736"/>
        <v>70</v>
      </c>
      <c r="AE10035" s="14">
        <f t="shared" si="3739"/>
        <v>-1500.5666666666666</v>
      </c>
      <c r="AF10035" s="14">
        <f t="shared" si="3737"/>
        <v>0</v>
      </c>
      <c r="AG10035" s="14" t="e">
        <f t="shared" si="3738"/>
        <v>#DIV/0!</v>
      </c>
      <c r="AH10035" s="14" t="e">
        <f t="shared" si="3740"/>
        <v>#DIV/0!</v>
      </c>
      <c r="AI10035" s="14">
        <f t="shared" si="3741"/>
        <v>70</v>
      </c>
      <c r="AJ10035" s="1294"/>
    </row>
    <row r="10036" spans="1:36" ht="18.75" customHeight="1">
      <c r="A10036" s="1315">
        <v>16</v>
      </c>
      <c r="B10036" s="1336" t="s">
        <v>3549</v>
      </c>
      <c r="C10036" s="1291" t="s">
        <v>176</v>
      </c>
      <c r="D10036" s="1317">
        <v>1</v>
      </c>
      <c r="E10036" s="1294">
        <v>335</v>
      </c>
      <c r="F10036" s="1284">
        <f t="shared" si="3733"/>
        <v>335</v>
      </c>
      <c r="G10036" s="1297"/>
      <c r="H10036" s="1284">
        <f t="shared" si="3734"/>
        <v>0</v>
      </c>
      <c r="I10036" s="1318">
        <v>44715</v>
      </c>
      <c r="J10036" s="1318"/>
      <c r="K10036" s="1294"/>
      <c r="L10036" s="1294"/>
      <c r="M10036" s="1318"/>
      <c r="N10036" s="1294">
        <v>81</v>
      </c>
      <c r="O10036" s="1294">
        <v>4</v>
      </c>
      <c r="P10036" s="1294">
        <v>72</v>
      </c>
      <c r="Q10036" s="1294"/>
      <c r="R10036" s="1294"/>
      <c r="S10036" s="1294"/>
      <c r="T10036" s="1294"/>
      <c r="U10036" s="1294"/>
      <c r="V10036" s="1294"/>
      <c r="W10036" s="1294"/>
      <c r="X10036" s="1294"/>
      <c r="Y10036" s="1294"/>
      <c r="Z10036" s="1294"/>
      <c r="AA10036" s="1294"/>
      <c r="AB10036" s="1294"/>
      <c r="AC10036" s="1507">
        <f t="shared" si="3735"/>
        <v>178</v>
      </c>
      <c r="AD10036" s="1508">
        <f t="shared" si="3736"/>
        <v>178</v>
      </c>
      <c r="AE10036" s="14">
        <f t="shared" si="3739"/>
        <v>-1500.5666666666666</v>
      </c>
      <c r="AF10036" s="14">
        <f t="shared" si="3737"/>
        <v>52.333333333333336</v>
      </c>
      <c r="AG10036" s="14">
        <f t="shared" si="3738"/>
        <v>3.4012738853503182</v>
      </c>
      <c r="AH10036" s="14">
        <f t="shared" si="3740"/>
        <v>1503.9679405520169</v>
      </c>
      <c r="AI10036" s="14">
        <f t="shared" si="3741"/>
        <v>78707.655555555553</v>
      </c>
      <c r="AJ10036" s="1294"/>
    </row>
    <row r="10037" spans="1:36" ht="15.75">
      <c r="A10037" s="1315">
        <v>19</v>
      </c>
      <c r="B10037" s="1313" t="s">
        <v>2022</v>
      </c>
      <c r="C10037" s="1288" t="s">
        <v>66</v>
      </c>
      <c r="D10037" s="1317">
        <v>1</v>
      </c>
      <c r="E10037" s="1320">
        <v>1700</v>
      </c>
      <c r="F10037" s="1284">
        <f t="shared" si="3733"/>
        <v>1700</v>
      </c>
      <c r="G10037" s="1290"/>
      <c r="H10037" s="1284">
        <f t="shared" si="3734"/>
        <v>0</v>
      </c>
      <c r="I10037" s="1318">
        <v>44742</v>
      </c>
      <c r="J10037" s="1318"/>
      <c r="K10037" s="1294"/>
      <c r="L10037" s="1294"/>
      <c r="M10037" s="1318"/>
      <c r="N10037" s="1294">
        <v>50</v>
      </c>
      <c r="O10037" s="1294">
        <v>250</v>
      </c>
      <c r="P10037" s="1294"/>
      <c r="Q10037" s="1294"/>
      <c r="R10037" s="1294"/>
      <c r="S10037" s="1294"/>
      <c r="T10037" s="1294"/>
      <c r="U10037" s="1294"/>
      <c r="V10037" s="1294"/>
      <c r="W10037" s="1294"/>
      <c r="X10037" s="1294"/>
      <c r="Y10037" s="1294"/>
      <c r="Z10037" s="1294"/>
      <c r="AA10037" s="1294"/>
      <c r="AB10037" s="1294"/>
      <c r="AC10037" s="1507">
        <f t="shared" si="3735"/>
        <v>1400</v>
      </c>
      <c r="AD10037" s="1508">
        <f t="shared" si="3736"/>
        <v>1400</v>
      </c>
      <c r="AE10037" s="14">
        <f t="shared" si="3739"/>
        <v>-1500.5666666666666</v>
      </c>
      <c r="AF10037" s="14">
        <f t="shared" si="3737"/>
        <v>100</v>
      </c>
      <c r="AG10037" s="14">
        <f t="shared" si="3738"/>
        <v>14</v>
      </c>
      <c r="AH10037" s="14">
        <f t="shared" si="3740"/>
        <v>1514.5666666666666</v>
      </c>
      <c r="AI10037" s="14">
        <f t="shared" si="3741"/>
        <v>151456.66666666666</v>
      </c>
      <c r="AJ10037" s="1294"/>
    </row>
    <row r="10038" spans="1:36" ht="15.75">
      <c r="A10038" s="1315">
        <v>20</v>
      </c>
      <c r="B10038" s="1313" t="s">
        <v>3460</v>
      </c>
      <c r="C10038" s="1288" t="s">
        <v>66</v>
      </c>
      <c r="D10038" s="1317">
        <v>1</v>
      </c>
      <c r="E10038" s="1320">
        <v>2</v>
      </c>
      <c r="F10038" s="1284">
        <f t="shared" si="3733"/>
        <v>2</v>
      </c>
      <c r="G10038" s="1290"/>
      <c r="H10038" s="1284">
        <f t="shared" si="3734"/>
        <v>0</v>
      </c>
      <c r="I10038" s="1318">
        <v>44742</v>
      </c>
      <c r="J10038" s="1318"/>
      <c r="K10038" s="1294"/>
      <c r="L10038" s="1294"/>
      <c r="M10038" s="1318"/>
      <c r="N10038" s="1294"/>
      <c r="O10038" s="1294"/>
      <c r="P10038" s="1294"/>
      <c r="Q10038" s="1294"/>
      <c r="R10038" s="1294"/>
      <c r="S10038" s="1294"/>
      <c r="T10038" s="1294"/>
      <c r="U10038" s="1294"/>
      <c r="V10038" s="1294"/>
      <c r="W10038" s="1294"/>
      <c r="X10038" s="1294"/>
      <c r="Y10038" s="1294"/>
      <c r="Z10038" s="1294"/>
      <c r="AA10038" s="1294"/>
      <c r="AB10038" s="1294"/>
      <c r="AC10038" s="1507">
        <f t="shared" si="3735"/>
        <v>2</v>
      </c>
      <c r="AD10038" s="1508">
        <f t="shared" si="3736"/>
        <v>2</v>
      </c>
      <c r="AE10038" s="14">
        <f t="shared" si="3739"/>
        <v>-1500.5666666666666</v>
      </c>
      <c r="AF10038" s="14">
        <f t="shared" si="3737"/>
        <v>0</v>
      </c>
      <c r="AG10038" s="14" t="e">
        <f t="shared" si="3738"/>
        <v>#DIV/0!</v>
      </c>
      <c r="AH10038" s="14" t="e">
        <f t="shared" si="3740"/>
        <v>#DIV/0!</v>
      </c>
      <c r="AI10038" s="14">
        <f t="shared" si="3741"/>
        <v>2</v>
      </c>
      <c r="AJ10038" s="1294"/>
    </row>
    <row r="10039" spans="1:36" ht="30">
      <c r="A10039" s="1315">
        <v>21</v>
      </c>
      <c r="B10039" s="1313" t="s">
        <v>4124</v>
      </c>
      <c r="C10039" s="1288" t="s">
        <v>66</v>
      </c>
      <c r="D10039" s="1317">
        <v>1</v>
      </c>
      <c r="E10039" s="1320">
        <v>8</v>
      </c>
      <c r="F10039" s="1284">
        <f t="shared" si="3733"/>
        <v>8</v>
      </c>
      <c r="G10039" s="1290"/>
      <c r="H10039" s="1284">
        <f t="shared" si="3734"/>
        <v>0</v>
      </c>
      <c r="I10039" s="1318">
        <v>44749</v>
      </c>
      <c r="J10039" s="1318"/>
      <c r="K10039" s="1294"/>
      <c r="L10039" s="1294"/>
      <c r="M10039" s="1318"/>
      <c r="N10039" s="1294"/>
      <c r="O10039" s="1294"/>
      <c r="P10039" s="1294"/>
      <c r="Q10039" s="1294"/>
      <c r="R10039" s="1294"/>
      <c r="S10039" s="1294"/>
      <c r="T10039" s="1294"/>
      <c r="U10039" s="1294"/>
      <c r="V10039" s="1294"/>
      <c r="W10039" s="1294"/>
      <c r="X10039" s="1294"/>
      <c r="Y10039" s="1294"/>
      <c r="Z10039" s="1294"/>
      <c r="AA10039" s="1294"/>
      <c r="AB10039" s="1294"/>
      <c r="AC10039" s="1507">
        <f t="shared" si="3735"/>
        <v>8</v>
      </c>
      <c r="AD10039" s="1508">
        <f t="shared" si="3736"/>
        <v>8</v>
      </c>
      <c r="AE10039" s="14">
        <f t="shared" si="3739"/>
        <v>-1500.5666666666666</v>
      </c>
      <c r="AF10039" s="14">
        <f t="shared" si="3737"/>
        <v>0</v>
      </c>
      <c r="AG10039" s="14" t="e">
        <f t="shared" si="3738"/>
        <v>#DIV/0!</v>
      </c>
      <c r="AH10039" s="14" t="e">
        <f t="shared" si="3740"/>
        <v>#DIV/0!</v>
      </c>
      <c r="AI10039" s="14">
        <f t="shared" si="3741"/>
        <v>8</v>
      </c>
      <c r="AJ10039" s="1294"/>
    </row>
    <row r="10040" spans="1:36" ht="27.75" customHeight="1">
      <c r="A10040" s="1315">
        <v>23</v>
      </c>
      <c r="B10040" s="1313" t="s">
        <v>4145</v>
      </c>
      <c r="C10040" s="1288" t="s">
        <v>63</v>
      </c>
      <c r="D10040" s="1317">
        <v>1</v>
      </c>
      <c r="E10040" s="1320">
        <v>570</v>
      </c>
      <c r="F10040" s="1284">
        <f t="shared" si="3733"/>
        <v>570</v>
      </c>
      <c r="G10040" s="1290"/>
      <c r="H10040" s="1284">
        <f t="shared" si="3734"/>
        <v>0</v>
      </c>
      <c r="I10040" s="1318">
        <v>44749</v>
      </c>
      <c r="J10040" s="1318"/>
      <c r="K10040" s="1294"/>
      <c r="L10040" s="1294"/>
      <c r="M10040" s="1318"/>
      <c r="N10040" s="1294"/>
      <c r="O10040" s="1294"/>
      <c r="P10040" s="1294">
        <v>380</v>
      </c>
      <c r="Q10040" s="1294"/>
      <c r="R10040" s="1294"/>
      <c r="S10040" s="1294"/>
      <c r="T10040" s="1294"/>
      <c r="U10040" s="1294"/>
      <c r="V10040" s="1294"/>
      <c r="W10040" s="1294"/>
      <c r="X10040" s="1294"/>
      <c r="Y10040" s="1294"/>
      <c r="Z10040" s="1294"/>
      <c r="AA10040" s="1294"/>
      <c r="AB10040" s="1294"/>
      <c r="AC10040" s="1507">
        <f t="shared" si="3735"/>
        <v>190</v>
      </c>
      <c r="AD10040" s="1508">
        <f t="shared" si="3736"/>
        <v>190</v>
      </c>
      <c r="AE10040" s="14">
        <f t="shared" si="3739"/>
        <v>-1500.5666666666666</v>
      </c>
      <c r="AF10040" s="14">
        <f t="shared" si="3737"/>
        <v>126.66666666666667</v>
      </c>
      <c r="AG10040" s="14">
        <f t="shared" si="3738"/>
        <v>1.5</v>
      </c>
      <c r="AH10040" s="14">
        <f t="shared" si="3740"/>
        <v>1502.0666666666666</v>
      </c>
      <c r="AI10040" s="14">
        <f t="shared" si="3741"/>
        <v>190261.77777777778</v>
      </c>
      <c r="AJ10040" s="1294"/>
    </row>
    <row r="10041" spans="1:36" ht="39" customHeight="1">
      <c r="A10041" s="1315">
        <v>24</v>
      </c>
      <c r="B10041" s="1313" t="s">
        <v>4146</v>
      </c>
      <c r="C10041" s="1288" t="s">
        <v>143</v>
      </c>
      <c r="D10041" s="1317">
        <v>1</v>
      </c>
      <c r="E10041" s="1320">
        <v>243</v>
      </c>
      <c r="F10041" s="1284">
        <f t="shared" si="3733"/>
        <v>243</v>
      </c>
      <c r="G10041" s="1290"/>
      <c r="H10041" s="1284">
        <f t="shared" si="3734"/>
        <v>0</v>
      </c>
      <c r="I10041" s="1318">
        <v>44749</v>
      </c>
      <c r="J10041" s="1318"/>
      <c r="K10041" s="1294"/>
      <c r="L10041" s="1294"/>
      <c r="M10041" s="1318"/>
      <c r="N10041" s="1294"/>
      <c r="O10041" s="1294"/>
      <c r="P10041" s="1294"/>
      <c r="Q10041" s="1294"/>
      <c r="R10041" s="1294"/>
      <c r="S10041" s="1294"/>
      <c r="T10041" s="1294"/>
      <c r="U10041" s="1294"/>
      <c r="V10041" s="1294"/>
      <c r="W10041" s="1294"/>
      <c r="X10041" s="1294"/>
      <c r="Y10041" s="1294"/>
      <c r="Z10041" s="1294"/>
      <c r="AA10041" s="1294"/>
      <c r="AB10041" s="1294"/>
      <c r="AC10041" s="1507">
        <f t="shared" si="3735"/>
        <v>243</v>
      </c>
      <c r="AD10041" s="1508">
        <f t="shared" si="3736"/>
        <v>243</v>
      </c>
      <c r="AE10041" s="14">
        <f t="shared" si="3739"/>
        <v>-1500.5666666666666</v>
      </c>
      <c r="AF10041" s="14">
        <f t="shared" si="3737"/>
        <v>0</v>
      </c>
      <c r="AG10041" s="14" t="e">
        <f t="shared" si="3738"/>
        <v>#DIV/0!</v>
      </c>
      <c r="AH10041" s="14" t="e">
        <f t="shared" si="3740"/>
        <v>#DIV/0!</v>
      </c>
      <c r="AI10041" s="14">
        <f t="shared" si="3741"/>
        <v>243</v>
      </c>
      <c r="AJ10041" s="1294"/>
    </row>
    <row r="10042" spans="1:36" ht="39" customHeight="1">
      <c r="A10042" s="1315">
        <v>25</v>
      </c>
      <c r="B10042" s="1313" t="s">
        <v>4674</v>
      </c>
      <c r="C10042" s="1288" t="s">
        <v>66</v>
      </c>
      <c r="D10042" s="1321">
        <v>1</v>
      </c>
      <c r="E10042" s="1320">
        <v>45</v>
      </c>
      <c r="F10042" s="1284">
        <f t="shared" si="3733"/>
        <v>45</v>
      </c>
      <c r="G10042" s="1290"/>
      <c r="H10042" s="1284">
        <f t="shared" si="3734"/>
        <v>0</v>
      </c>
      <c r="I10042" s="1318">
        <v>44777</v>
      </c>
      <c r="J10042" s="1318"/>
      <c r="K10042" s="1294"/>
      <c r="L10042" s="1294"/>
      <c r="M10042" s="1318"/>
      <c r="N10042" s="1294"/>
      <c r="O10042" s="1294"/>
      <c r="P10042" s="1294"/>
      <c r="Q10042" s="1294"/>
      <c r="R10042" s="1294"/>
      <c r="S10042" s="1294"/>
      <c r="T10042" s="1294"/>
      <c r="U10042" s="1294"/>
      <c r="V10042" s="1294"/>
      <c r="W10042" s="1294"/>
      <c r="X10042" s="1294"/>
      <c r="Y10042" s="1294"/>
      <c r="Z10042" s="1294"/>
      <c r="AA10042" s="1294"/>
      <c r="AB10042" s="1294"/>
      <c r="AC10042" s="1507">
        <f t="shared" si="3735"/>
        <v>45</v>
      </c>
      <c r="AD10042" s="1508">
        <f t="shared" si="3736"/>
        <v>45</v>
      </c>
      <c r="AE10042" s="14">
        <f t="shared" si="3739"/>
        <v>-1500.5666666666666</v>
      </c>
      <c r="AF10042" s="14">
        <f t="shared" si="3737"/>
        <v>0</v>
      </c>
      <c r="AG10042" s="14" t="e">
        <f t="shared" si="3738"/>
        <v>#DIV/0!</v>
      </c>
      <c r="AH10042" s="14" t="e">
        <f t="shared" si="3740"/>
        <v>#DIV/0!</v>
      </c>
      <c r="AI10042" s="14">
        <f t="shared" si="3741"/>
        <v>45</v>
      </c>
      <c r="AJ10042" s="1294"/>
    </row>
    <row r="10043" spans="1:36" ht="25.5" customHeight="1">
      <c r="A10043" s="1315">
        <v>26</v>
      </c>
      <c r="B10043" s="1313" t="s">
        <v>2557</v>
      </c>
      <c r="C10043" s="1288" t="s">
        <v>66</v>
      </c>
      <c r="D10043" s="1321">
        <v>1</v>
      </c>
      <c r="E10043" s="1320">
        <v>1150</v>
      </c>
      <c r="F10043" s="1284">
        <f t="shared" si="3733"/>
        <v>1150</v>
      </c>
      <c r="G10043" s="1290"/>
      <c r="H10043" s="1284">
        <f t="shared" si="3734"/>
        <v>0</v>
      </c>
      <c r="I10043" s="1318">
        <v>44778</v>
      </c>
      <c r="J10043" s="1318"/>
      <c r="K10043" s="1294"/>
      <c r="L10043" s="1294"/>
      <c r="M10043" s="1318"/>
      <c r="N10043" s="1294"/>
      <c r="O10043" s="1294">
        <v>60</v>
      </c>
      <c r="P10043" s="1294">
        <v>560</v>
      </c>
      <c r="Q10043" s="1294"/>
      <c r="R10043" s="1294"/>
      <c r="S10043" s="1294"/>
      <c r="T10043" s="1294"/>
      <c r="U10043" s="1294"/>
      <c r="V10043" s="1294"/>
      <c r="W10043" s="1294"/>
      <c r="X10043" s="1294"/>
      <c r="Y10043" s="1294"/>
      <c r="Z10043" s="1294"/>
      <c r="AA10043" s="1294"/>
      <c r="AB10043" s="1294"/>
      <c r="AC10043" s="1507">
        <f t="shared" si="3735"/>
        <v>530</v>
      </c>
      <c r="AD10043" s="1508">
        <f t="shared" si="3736"/>
        <v>530</v>
      </c>
      <c r="AE10043" s="14">
        <f t="shared" si="3739"/>
        <v>-1500.5666666666666</v>
      </c>
      <c r="AF10043" s="14">
        <f t="shared" si="3737"/>
        <v>206.66666666666666</v>
      </c>
      <c r="AG10043" s="14">
        <f t="shared" si="3738"/>
        <v>2.564516129032258</v>
      </c>
      <c r="AH10043" s="14">
        <f t="shared" si="3740"/>
        <v>1503.1311827956988</v>
      </c>
      <c r="AI10043" s="14">
        <f t="shared" si="3741"/>
        <v>310647.11111111107</v>
      </c>
      <c r="AJ10043" s="1294"/>
    </row>
    <row r="10044" spans="1:36" ht="25.5" customHeight="1">
      <c r="A10044" s="1315">
        <v>27</v>
      </c>
      <c r="B10044" s="1313" t="s">
        <v>4675</v>
      </c>
      <c r="C10044" s="1288" t="s">
        <v>66</v>
      </c>
      <c r="D10044" s="1321">
        <v>1</v>
      </c>
      <c r="E10044" s="1320">
        <v>300</v>
      </c>
      <c r="F10044" s="1284">
        <f t="shared" si="3733"/>
        <v>300</v>
      </c>
      <c r="G10044" s="1290"/>
      <c r="H10044" s="1284">
        <f t="shared" si="3734"/>
        <v>0</v>
      </c>
      <c r="I10044" s="1318">
        <v>44778</v>
      </c>
      <c r="J10044" s="1318"/>
      <c r="K10044" s="1294"/>
      <c r="L10044" s="1294"/>
      <c r="M10044" s="1318"/>
      <c r="N10044" s="1294"/>
      <c r="O10044" s="1294"/>
      <c r="P10044" s="1294"/>
      <c r="Q10044" s="1294"/>
      <c r="R10044" s="1294"/>
      <c r="S10044" s="1294"/>
      <c r="T10044" s="1294"/>
      <c r="U10044" s="1294"/>
      <c r="V10044" s="1294"/>
      <c r="W10044" s="1294"/>
      <c r="X10044" s="1294"/>
      <c r="Y10044" s="1294"/>
      <c r="Z10044" s="1294"/>
      <c r="AA10044" s="1294"/>
      <c r="AB10044" s="1294"/>
      <c r="AC10044" s="1507">
        <f t="shared" si="3735"/>
        <v>300</v>
      </c>
      <c r="AD10044" s="1508">
        <f t="shared" si="3736"/>
        <v>300</v>
      </c>
      <c r="AE10044" s="14">
        <f t="shared" si="3739"/>
        <v>-1500.5666666666666</v>
      </c>
      <c r="AF10044" s="14">
        <f t="shared" si="3737"/>
        <v>0</v>
      </c>
      <c r="AG10044" s="14" t="e">
        <f t="shared" si="3738"/>
        <v>#DIV/0!</v>
      </c>
      <c r="AH10044" s="14" t="e">
        <f t="shared" si="3740"/>
        <v>#DIV/0!</v>
      </c>
      <c r="AI10044" s="14">
        <f t="shared" si="3741"/>
        <v>300</v>
      </c>
      <c r="AJ10044" s="1294"/>
    </row>
    <row r="10045" spans="1:36" ht="25.5" customHeight="1">
      <c r="A10045" s="1315">
        <v>28</v>
      </c>
      <c r="B10045" s="1313" t="s">
        <v>4676</v>
      </c>
      <c r="C10045" s="1288" t="s">
        <v>66</v>
      </c>
      <c r="D10045" s="1321">
        <v>1</v>
      </c>
      <c r="E10045" s="1320">
        <v>300</v>
      </c>
      <c r="F10045" s="1284">
        <f t="shared" si="3733"/>
        <v>300</v>
      </c>
      <c r="G10045" s="1290"/>
      <c r="H10045" s="1284">
        <f t="shared" si="3734"/>
        <v>0</v>
      </c>
      <c r="I10045" s="1318">
        <v>44778</v>
      </c>
      <c r="J10045" s="1318"/>
      <c r="K10045" s="1294"/>
      <c r="L10045" s="1294"/>
      <c r="M10045" s="1318"/>
      <c r="N10045" s="1294"/>
      <c r="O10045" s="1294"/>
      <c r="P10045" s="1294"/>
      <c r="Q10045" s="1294"/>
      <c r="R10045" s="1294"/>
      <c r="S10045" s="1294"/>
      <c r="T10045" s="1294"/>
      <c r="U10045" s="1294"/>
      <c r="V10045" s="1294"/>
      <c r="W10045" s="1294"/>
      <c r="X10045" s="1294"/>
      <c r="Y10045" s="1294"/>
      <c r="Z10045" s="1294"/>
      <c r="AA10045" s="1294"/>
      <c r="AB10045" s="1294"/>
      <c r="AC10045" s="1507">
        <f t="shared" si="3735"/>
        <v>300</v>
      </c>
      <c r="AD10045" s="1508">
        <f t="shared" si="3736"/>
        <v>300</v>
      </c>
      <c r="AE10045" s="14">
        <f t="shared" si="3739"/>
        <v>-1500.5666666666666</v>
      </c>
      <c r="AF10045" s="14">
        <f t="shared" si="3737"/>
        <v>0</v>
      </c>
      <c r="AG10045" s="14" t="e">
        <f t="shared" si="3738"/>
        <v>#DIV/0!</v>
      </c>
      <c r="AH10045" s="14" t="e">
        <f t="shared" si="3740"/>
        <v>#DIV/0!</v>
      </c>
      <c r="AI10045" s="14">
        <f t="shared" si="3741"/>
        <v>300</v>
      </c>
      <c r="AJ10045" s="1294"/>
    </row>
    <row r="10046" spans="1:36" ht="36" customHeight="1">
      <c r="A10046" s="1315">
        <v>29</v>
      </c>
      <c r="B10046" s="1313" t="s">
        <v>4545</v>
      </c>
      <c r="C10046" s="1291" t="s">
        <v>143</v>
      </c>
      <c r="D10046" s="1321">
        <v>1</v>
      </c>
      <c r="E10046" s="1320">
        <v>573</v>
      </c>
      <c r="F10046" s="1284">
        <f t="shared" si="3733"/>
        <v>573</v>
      </c>
      <c r="G10046" s="1290"/>
      <c r="H10046" s="1284">
        <f t="shared" si="3734"/>
        <v>0</v>
      </c>
      <c r="I10046" s="1318">
        <v>44784</v>
      </c>
      <c r="J10046" s="1318"/>
      <c r="K10046" s="1294"/>
      <c r="L10046" s="1294"/>
      <c r="M10046" s="1318"/>
      <c r="N10046" s="1294">
        <v>190</v>
      </c>
      <c r="O10046" s="1294"/>
      <c r="P10046" s="1294"/>
      <c r="Q10046" s="1294"/>
      <c r="R10046" s="1294"/>
      <c r="S10046" s="1294"/>
      <c r="T10046" s="1294"/>
      <c r="U10046" s="1294"/>
      <c r="V10046" s="1294"/>
      <c r="W10046" s="1294"/>
      <c r="X10046" s="1294"/>
      <c r="Y10046" s="1294"/>
      <c r="Z10046" s="1294"/>
      <c r="AA10046" s="1294"/>
      <c r="AB10046" s="1294"/>
      <c r="AC10046" s="1507">
        <f t="shared" si="3735"/>
        <v>383</v>
      </c>
      <c r="AD10046" s="1508">
        <f t="shared" si="3736"/>
        <v>383</v>
      </c>
      <c r="AE10046" s="14">
        <f t="shared" si="3739"/>
        <v>-1500.5666666666666</v>
      </c>
      <c r="AF10046" s="14">
        <f t="shared" si="3737"/>
        <v>63.333333333333336</v>
      </c>
      <c r="AG10046" s="14">
        <f t="shared" si="3738"/>
        <v>6.0473684210526315</v>
      </c>
      <c r="AH10046" s="14">
        <f t="shared" si="3740"/>
        <v>1506.6140350877192</v>
      </c>
      <c r="AI10046" s="14">
        <f t="shared" si="3741"/>
        <v>95418.888888888891</v>
      </c>
      <c r="AJ10046" s="1294"/>
    </row>
    <row r="10047" spans="1:36" ht="36" customHeight="1">
      <c r="A10047" s="1315">
        <v>30</v>
      </c>
      <c r="B10047" s="1313" t="s">
        <v>4546</v>
      </c>
      <c r="C10047" s="1291" t="s">
        <v>66</v>
      </c>
      <c r="D10047" s="1321">
        <v>1</v>
      </c>
      <c r="E10047" s="1320">
        <v>1028</v>
      </c>
      <c r="F10047" s="1284">
        <f t="shared" si="3733"/>
        <v>1028</v>
      </c>
      <c r="G10047" s="1290"/>
      <c r="H10047" s="1284">
        <f t="shared" si="3734"/>
        <v>0</v>
      </c>
      <c r="I10047" s="1318">
        <v>44784</v>
      </c>
      <c r="J10047" s="1318"/>
      <c r="K10047" s="1294"/>
      <c r="L10047" s="1294"/>
      <c r="M10047" s="1318"/>
      <c r="N10047" s="1294">
        <v>63</v>
      </c>
      <c r="O10047" s="1294">
        <v>175</v>
      </c>
      <c r="P10047" s="1294">
        <v>196</v>
      </c>
      <c r="Q10047" s="1294"/>
      <c r="R10047" s="1294"/>
      <c r="S10047" s="1294"/>
      <c r="T10047" s="1294"/>
      <c r="U10047" s="1294"/>
      <c r="V10047" s="1294"/>
      <c r="W10047" s="1294"/>
      <c r="X10047" s="1294"/>
      <c r="Y10047" s="1294"/>
      <c r="Z10047" s="1294"/>
      <c r="AA10047" s="1294"/>
      <c r="AB10047" s="1294"/>
      <c r="AC10047" s="1507">
        <f t="shared" si="3735"/>
        <v>594</v>
      </c>
      <c r="AD10047" s="1508">
        <f t="shared" si="3736"/>
        <v>594</v>
      </c>
      <c r="AE10047" s="14">
        <f t="shared" si="3739"/>
        <v>-1500.5666666666666</v>
      </c>
      <c r="AF10047" s="14">
        <f t="shared" si="3737"/>
        <v>144.66666666666666</v>
      </c>
      <c r="AG10047" s="14">
        <f t="shared" si="3738"/>
        <v>4.1059907834101388</v>
      </c>
      <c r="AH10047" s="14">
        <f t="shared" si="3740"/>
        <v>1504.6726574500767</v>
      </c>
      <c r="AI10047" s="14">
        <f t="shared" si="3741"/>
        <v>217675.97777777776</v>
      </c>
      <c r="AJ10047" s="1294"/>
    </row>
    <row r="10048" spans="1:36" ht="36" customHeight="1">
      <c r="A10048" s="1315">
        <v>31</v>
      </c>
      <c r="B10048" s="1337" t="s">
        <v>5301</v>
      </c>
      <c r="C10048" s="1291" t="s">
        <v>264</v>
      </c>
      <c r="D10048" s="1322">
        <v>3199.5</v>
      </c>
      <c r="E10048" s="1320">
        <v>1</v>
      </c>
      <c r="F10048" s="1284">
        <f t="shared" si="3733"/>
        <v>3199.5</v>
      </c>
      <c r="G10048" s="1323"/>
      <c r="H10048" s="1284">
        <f t="shared" si="3734"/>
        <v>0</v>
      </c>
      <c r="I10048" s="1318">
        <v>44827</v>
      </c>
      <c r="J10048" s="1318"/>
      <c r="K10048" s="1294"/>
      <c r="L10048" s="1294">
        <v>787</v>
      </c>
      <c r="M10048" s="1318">
        <v>44824</v>
      </c>
      <c r="N10048" s="1294"/>
      <c r="O10048" s="1294"/>
      <c r="P10048" s="1294"/>
      <c r="Q10048" s="1294"/>
      <c r="R10048" s="1294"/>
      <c r="S10048" s="1294"/>
      <c r="T10048" s="1294"/>
      <c r="U10048" s="1294"/>
      <c r="V10048" s="1294"/>
      <c r="W10048" s="1294"/>
      <c r="X10048" s="1294"/>
      <c r="Y10048" s="1294"/>
      <c r="Z10048" s="1294"/>
      <c r="AA10048" s="1294"/>
      <c r="AB10048" s="1294"/>
      <c r="AC10048" s="1507">
        <f t="shared" si="3735"/>
        <v>1</v>
      </c>
      <c r="AD10048" s="1508">
        <f t="shared" si="3736"/>
        <v>3199.5</v>
      </c>
      <c r="AE10048" s="14">
        <f t="shared" si="3739"/>
        <v>-1500.5666666666666</v>
      </c>
      <c r="AF10048" s="14">
        <f t="shared" si="3737"/>
        <v>0</v>
      </c>
      <c r="AG10048" s="14" t="e">
        <f t="shared" si="3738"/>
        <v>#DIV/0!</v>
      </c>
      <c r="AH10048" s="14" t="e">
        <f t="shared" si="3740"/>
        <v>#DIV/0!</v>
      </c>
      <c r="AI10048" s="14">
        <f t="shared" si="3741"/>
        <v>1</v>
      </c>
      <c r="AJ10048" s="1294"/>
    </row>
    <row r="10049" spans="1:36" ht="36" customHeight="1">
      <c r="A10049" s="1315">
        <v>32</v>
      </c>
      <c r="B10049" s="1337" t="s">
        <v>5272</v>
      </c>
      <c r="C10049" s="1291" t="s">
        <v>66</v>
      </c>
      <c r="D10049" s="1324">
        <v>74.900000000000006</v>
      </c>
      <c r="E10049" s="1320">
        <v>6</v>
      </c>
      <c r="F10049" s="1284">
        <f t="shared" si="3733"/>
        <v>449.40000000000003</v>
      </c>
      <c r="G10049" s="1323"/>
      <c r="H10049" s="1284">
        <f t="shared" si="3734"/>
        <v>0</v>
      </c>
      <c r="I10049" s="1318">
        <v>44831</v>
      </c>
      <c r="J10049" s="1318"/>
      <c r="K10049" s="1294"/>
      <c r="L10049" s="1294">
        <v>788</v>
      </c>
      <c r="M10049" s="1318">
        <v>44824</v>
      </c>
      <c r="N10049" s="1294"/>
      <c r="O10049" s="1294"/>
      <c r="P10049" s="1294"/>
      <c r="Q10049" s="1294"/>
      <c r="R10049" s="1294"/>
      <c r="S10049" s="1294"/>
      <c r="T10049" s="1294"/>
      <c r="U10049" s="1294"/>
      <c r="V10049" s="1294"/>
      <c r="W10049" s="1294"/>
      <c r="X10049" s="1294"/>
      <c r="Y10049" s="1294"/>
      <c r="Z10049" s="1294"/>
      <c r="AA10049" s="1294"/>
      <c r="AB10049" s="1294"/>
      <c r="AC10049" s="1507">
        <f t="shared" si="3735"/>
        <v>6</v>
      </c>
      <c r="AD10049" s="1508">
        <f t="shared" si="3736"/>
        <v>449.40000000000003</v>
      </c>
      <c r="AE10049" s="14">
        <f t="shared" si="3739"/>
        <v>-1500.5666666666666</v>
      </c>
      <c r="AF10049" s="14">
        <f t="shared" si="3737"/>
        <v>0</v>
      </c>
      <c r="AG10049" s="14" t="e">
        <f t="shared" si="3738"/>
        <v>#DIV/0!</v>
      </c>
      <c r="AH10049" s="14" t="e">
        <f t="shared" si="3740"/>
        <v>#DIV/0!</v>
      </c>
      <c r="AI10049" s="14">
        <f t="shared" si="3741"/>
        <v>6</v>
      </c>
      <c r="AJ10049" s="1294"/>
    </row>
    <row r="10050" spans="1:36" ht="36" customHeight="1">
      <c r="A10050" s="1315">
        <v>33</v>
      </c>
      <c r="B10050" s="1337" t="s">
        <v>5275</v>
      </c>
      <c r="C10050" s="1291" t="s">
        <v>66</v>
      </c>
      <c r="D10050" s="1324">
        <v>13776.25</v>
      </c>
      <c r="E10050" s="1320">
        <v>6</v>
      </c>
      <c r="F10050" s="1284">
        <f t="shared" ref="F10050:F10074" si="3742">D10050*E10050</f>
        <v>82657.5</v>
      </c>
      <c r="G10050" s="1323"/>
      <c r="H10050" s="1284">
        <f t="shared" ref="H10050:H10074" si="3743">D10050*G10050</f>
        <v>0</v>
      </c>
      <c r="I10050" s="1318">
        <v>44831</v>
      </c>
      <c r="J10050" s="1318"/>
      <c r="K10050" s="1294"/>
      <c r="L10050" s="1294">
        <v>788</v>
      </c>
      <c r="M10050" s="1318">
        <v>44824</v>
      </c>
      <c r="N10050" s="1294"/>
      <c r="O10050" s="1294"/>
      <c r="P10050" s="1294"/>
      <c r="Q10050" s="1294"/>
      <c r="R10050" s="1294"/>
      <c r="S10050" s="1294"/>
      <c r="T10050" s="1294"/>
      <c r="U10050" s="1294"/>
      <c r="V10050" s="1294"/>
      <c r="W10050" s="1294"/>
      <c r="X10050" s="1294"/>
      <c r="Y10050" s="1294"/>
      <c r="Z10050" s="1294"/>
      <c r="AA10050" s="1294"/>
      <c r="AB10050" s="1294"/>
      <c r="AC10050" s="1507">
        <f t="shared" ref="AC10050:AC10074" si="3744">E10050+G10050-N10050-O10050-AA10050-P10050-Q10050-R10050-S10050-T10050-U10050-V10050-W10050-X10050-Y10050</f>
        <v>6</v>
      </c>
      <c r="AD10050" s="1508">
        <f t="shared" ref="AD10050:AD10074" si="3745">D10050*AC10050</f>
        <v>82657.5</v>
      </c>
      <c r="AE10050" s="14">
        <f t="shared" si="3739"/>
        <v>-1500.5666666666666</v>
      </c>
      <c r="AF10050" s="14">
        <f t="shared" ref="AF10050:AF10074" si="3746">(N10050+O10050+P10050+Q10050+R10050+S10050+T10050+U10050+V10050+W10050+X10050+Y10050)/3</f>
        <v>0</v>
      </c>
      <c r="AG10050" s="14" t="e">
        <f t="shared" ref="AG10050:AG10074" si="3747">AC10050/AF10050</f>
        <v>#DIV/0!</v>
      </c>
      <c r="AH10050" s="14" t="e">
        <f t="shared" si="3740"/>
        <v>#DIV/0!</v>
      </c>
      <c r="AI10050" s="14">
        <f t="shared" si="3741"/>
        <v>6</v>
      </c>
      <c r="AJ10050" s="1294"/>
    </row>
    <row r="10051" spans="1:36" ht="36" customHeight="1">
      <c r="A10051" s="1315">
        <v>34</v>
      </c>
      <c r="B10051" s="1337" t="s">
        <v>5276</v>
      </c>
      <c r="C10051" s="1291" t="s">
        <v>66</v>
      </c>
      <c r="D10051" s="1324">
        <v>58.85</v>
      </c>
      <c r="E10051" s="1320">
        <v>12</v>
      </c>
      <c r="F10051" s="1284">
        <f t="shared" si="3742"/>
        <v>706.2</v>
      </c>
      <c r="G10051" s="1323"/>
      <c r="H10051" s="1284">
        <f t="shared" si="3743"/>
        <v>0</v>
      </c>
      <c r="I10051" s="1318">
        <v>44831</v>
      </c>
      <c r="J10051" s="1318"/>
      <c r="K10051" s="1294"/>
      <c r="L10051" s="1294">
        <v>788</v>
      </c>
      <c r="M10051" s="1318">
        <v>44824</v>
      </c>
      <c r="N10051" s="1294"/>
      <c r="O10051" s="1294"/>
      <c r="P10051" s="1294"/>
      <c r="Q10051" s="1294"/>
      <c r="R10051" s="1294"/>
      <c r="S10051" s="1294"/>
      <c r="T10051" s="1294"/>
      <c r="U10051" s="1294"/>
      <c r="V10051" s="1294"/>
      <c r="W10051" s="1294"/>
      <c r="X10051" s="1294"/>
      <c r="Y10051" s="1294"/>
      <c r="Z10051" s="1294"/>
      <c r="AA10051" s="1294"/>
      <c r="AB10051" s="1294"/>
      <c r="AC10051" s="1507">
        <f t="shared" si="3744"/>
        <v>12</v>
      </c>
      <c r="AD10051" s="1508">
        <f t="shared" si="3745"/>
        <v>706.2</v>
      </c>
      <c r="AE10051" s="14">
        <f t="shared" si="3739"/>
        <v>-1500.5666666666666</v>
      </c>
      <c r="AF10051" s="14">
        <f t="shared" si="3746"/>
        <v>0</v>
      </c>
      <c r="AG10051" s="14" t="e">
        <f t="shared" si="3747"/>
        <v>#DIV/0!</v>
      </c>
      <c r="AH10051" s="14" t="e">
        <f t="shared" si="3740"/>
        <v>#DIV/0!</v>
      </c>
      <c r="AI10051" s="14">
        <f t="shared" si="3741"/>
        <v>12</v>
      </c>
      <c r="AJ10051" s="1294"/>
    </row>
    <row r="10052" spans="1:36" ht="36" customHeight="1">
      <c r="A10052" s="1315">
        <v>35</v>
      </c>
      <c r="B10052" s="1337" t="s">
        <v>5277</v>
      </c>
      <c r="C10052" s="1291" t="s">
        <v>66</v>
      </c>
      <c r="D10052" s="1324">
        <v>107</v>
      </c>
      <c r="E10052" s="1320">
        <v>24</v>
      </c>
      <c r="F10052" s="1284">
        <f t="shared" si="3742"/>
        <v>2568</v>
      </c>
      <c r="G10052" s="1323"/>
      <c r="H10052" s="1284">
        <f t="shared" si="3743"/>
        <v>0</v>
      </c>
      <c r="I10052" s="1318">
        <v>44831</v>
      </c>
      <c r="J10052" s="1318"/>
      <c r="K10052" s="1294"/>
      <c r="L10052" s="1294">
        <v>788</v>
      </c>
      <c r="M10052" s="1318">
        <v>44824</v>
      </c>
      <c r="N10052" s="1294"/>
      <c r="O10052" s="1294"/>
      <c r="P10052" s="1294"/>
      <c r="Q10052" s="1294"/>
      <c r="R10052" s="1294"/>
      <c r="S10052" s="1294"/>
      <c r="T10052" s="1294"/>
      <c r="U10052" s="1294"/>
      <c r="V10052" s="1294"/>
      <c r="W10052" s="1294"/>
      <c r="X10052" s="1294"/>
      <c r="Y10052" s="1294"/>
      <c r="Z10052" s="1294"/>
      <c r="AA10052" s="1294"/>
      <c r="AB10052" s="1294"/>
      <c r="AC10052" s="1507">
        <f t="shared" si="3744"/>
        <v>24</v>
      </c>
      <c r="AD10052" s="1508">
        <f t="shared" si="3745"/>
        <v>2568</v>
      </c>
      <c r="AE10052" s="14">
        <f t="shared" si="3739"/>
        <v>-1500.5666666666666</v>
      </c>
      <c r="AF10052" s="14">
        <f t="shared" si="3746"/>
        <v>0</v>
      </c>
      <c r="AG10052" s="14" t="e">
        <f t="shared" si="3747"/>
        <v>#DIV/0!</v>
      </c>
      <c r="AH10052" s="14" t="e">
        <f t="shared" si="3740"/>
        <v>#DIV/0!</v>
      </c>
      <c r="AI10052" s="14">
        <f t="shared" si="3741"/>
        <v>24</v>
      </c>
      <c r="AJ10052" s="1294"/>
    </row>
    <row r="10053" spans="1:36" ht="15.75">
      <c r="A10053" s="1315">
        <v>36</v>
      </c>
      <c r="B10053" s="1337" t="s">
        <v>5278</v>
      </c>
      <c r="C10053" s="1291" t="s">
        <v>66</v>
      </c>
      <c r="D10053" s="1324">
        <v>20.064</v>
      </c>
      <c r="E10053" s="1320">
        <v>150</v>
      </c>
      <c r="F10053" s="1284">
        <f t="shared" si="3742"/>
        <v>3009.6</v>
      </c>
      <c r="G10053" s="1323"/>
      <c r="H10053" s="1284">
        <f t="shared" si="3743"/>
        <v>0</v>
      </c>
      <c r="I10053" s="1318">
        <v>44831</v>
      </c>
      <c r="J10053" s="1318"/>
      <c r="K10053" s="1294"/>
      <c r="L10053" s="1294">
        <v>788</v>
      </c>
      <c r="M10053" s="1318">
        <v>44824</v>
      </c>
      <c r="N10053" s="1294"/>
      <c r="O10053" s="1294"/>
      <c r="P10053" s="1294"/>
      <c r="Q10053" s="1294"/>
      <c r="R10053" s="1294"/>
      <c r="S10053" s="1294"/>
      <c r="T10053" s="1294"/>
      <c r="U10053" s="1294"/>
      <c r="V10053" s="1294"/>
      <c r="W10053" s="1294"/>
      <c r="X10053" s="1294"/>
      <c r="Y10053" s="1294"/>
      <c r="Z10053" s="1294"/>
      <c r="AA10053" s="1294"/>
      <c r="AB10053" s="1294"/>
      <c r="AC10053" s="1507">
        <f t="shared" si="3744"/>
        <v>150</v>
      </c>
      <c r="AD10053" s="1508">
        <f t="shared" si="3745"/>
        <v>3009.6</v>
      </c>
      <c r="AE10053" s="14">
        <f t="shared" si="3739"/>
        <v>-1500.5666666666666</v>
      </c>
      <c r="AF10053" s="14">
        <f t="shared" si="3746"/>
        <v>0</v>
      </c>
      <c r="AG10053" s="14" t="e">
        <f t="shared" si="3747"/>
        <v>#DIV/0!</v>
      </c>
      <c r="AH10053" s="14" t="e">
        <f t="shared" si="3740"/>
        <v>#DIV/0!</v>
      </c>
      <c r="AI10053" s="14">
        <f t="shared" si="3741"/>
        <v>150</v>
      </c>
      <c r="AJ10053" s="1294"/>
    </row>
    <row r="10054" spans="1:36" ht="15.75">
      <c r="A10054" s="1315">
        <v>37</v>
      </c>
      <c r="B10054" s="1337" t="s">
        <v>5279</v>
      </c>
      <c r="C10054" s="1291" t="s">
        <v>66</v>
      </c>
      <c r="D10054" s="1324">
        <v>13.375</v>
      </c>
      <c r="E10054" s="1320">
        <v>30</v>
      </c>
      <c r="F10054" s="1284">
        <f t="shared" si="3742"/>
        <v>401.25</v>
      </c>
      <c r="G10054" s="1323"/>
      <c r="H10054" s="1284">
        <f t="shared" si="3743"/>
        <v>0</v>
      </c>
      <c r="I10054" s="1318">
        <v>44831</v>
      </c>
      <c r="J10054" s="1318"/>
      <c r="K10054" s="1294"/>
      <c r="L10054" s="1294">
        <v>788</v>
      </c>
      <c r="M10054" s="1318">
        <v>44824</v>
      </c>
      <c r="N10054" s="1294"/>
      <c r="O10054" s="1294"/>
      <c r="P10054" s="1294"/>
      <c r="Q10054" s="1294"/>
      <c r="R10054" s="1294"/>
      <c r="S10054" s="1294"/>
      <c r="T10054" s="1294"/>
      <c r="U10054" s="1294"/>
      <c r="V10054" s="1294"/>
      <c r="W10054" s="1294"/>
      <c r="X10054" s="1294"/>
      <c r="Y10054" s="1294"/>
      <c r="Z10054" s="1294"/>
      <c r="AA10054" s="1294"/>
      <c r="AB10054" s="1294"/>
      <c r="AC10054" s="1507">
        <f t="shared" si="3744"/>
        <v>30</v>
      </c>
      <c r="AD10054" s="1508">
        <f t="shared" si="3745"/>
        <v>401.25</v>
      </c>
      <c r="AE10054" s="14">
        <f t="shared" si="3739"/>
        <v>-1500.5666666666666</v>
      </c>
      <c r="AF10054" s="14">
        <f t="shared" si="3746"/>
        <v>0</v>
      </c>
      <c r="AG10054" s="14" t="e">
        <f t="shared" si="3747"/>
        <v>#DIV/0!</v>
      </c>
      <c r="AH10054" s="14" t="e">
        <f t="shared" si="3740"/>
        <v>#DIV/0!</v>
      </c>
      <c r="AI10054" s="14">
        <f t="shared" si="3741"/>
        <v>30</v>
      </c>
      <c r="AJ10054" s="1294"/>
    </row>
    <row r="10055" spans="1:36" ht="15.75">
      <c r="A10055" s="1315">
        <v>38</v>
      </c>
      <c r="B10055" s="1337" t="s">
        <v>5280</v>
      </c>
      <c r="C10055" s="1291" t="s">
        <v>66</v>
      </c>
      <c r="D10055" s="1324">
        <v>48.15</v>
      </c>
      <c r="E10055" s="1320">
        <v>5</v>
      </c>
      <c r="F10055" s="1284">
        <f t="shared" si="3742"/>
        <v>240.75</v>
      </c>
      <c r="G10055" s="1323"/>
      <c r="H10055" s="1284">
        <f t="shared" si="3743"/>
        <v>0</v>
      </c>
      <c r="I10055" s="1318">
        <v>44831</v>
      </c>
      <c r="J10055" s="1318"/>
      <c r="K10055" s="1294"/>
      <c r="L10055" s="1294">
        <v>788</v>
      </c>
      <c r="M10055" s="1318">
        <v>44824</v>
      </c>
      <c r="N10055" s="1294"/>
      <c r="O10055" s="1294"/>
      <c r="P10055" s="1294"/>
      <c r="Q10055" s="1294"/>
      <c r="R10055" s="1294"/>
      <c r="S10055" s="1294"/>
      <c r="T10055" s="1294"/>
      <c r="U10055" s="1294"/>
      <c r="V10055" s="1294"/>
      <c r="W10055" s="1294"/>
      <c r="X10055" s="1294"/>
      <c r="Y10055" s="1294"/>
      <c r="Z10055" s="1294"/>
      <c r="AA10055" s="1294"/>
      <c r="AB10055" s="1294"/>
      <c r="AC10055" s="1507">
        <f t="shared" si="3744"/>
        <v>5</v>
      </c>
      <c r="AD10055" s="1508">
        <f t="shared" si="3745"/>
        <v>240.75</v>
      </c>
      <c r="AE10055" s="14">
        <f t="shared" si="3739"/>
        <v>-1500.5666666666666</v>
      </c>
      <c r="AF10055" s="14">
        <f t="shared" si="3746"/>
        <v>0</v>
      </c>
      <c r="AG10055" s="14" t="e">
        <f t="shared" si="3747"/>
        <v>#DIV/0!</v>
      </c>
      <c r="AH10055" s="14" t="e">
        <f t="shared" si="3740"/>
        <v>#DIV/0!</v>
      </c>
      <c r="AI10055" s="14">
        <f t="shared" si="3741"/>
        <v>5</v>
      </c>
      <c r="AJ10055" s="1294"/>
    </row>
    <row r="10056" spans="1:36" ht="15.75">
      <c r="A10056" s="1315">
        <v>39</v>
      </c>
      <c r="B10056" s="1337" t="s">
        <v>5281</v>
      </c>
      <c r="C10056" s="1291" t="s">
        <v>66</v>
      </c>
      <c r="D10056" s="1324">
        <v>5.35</v>
      </c>
      <c r="E10056" s="1320">
        <v>500</v>
      </c>
      <c r="F10056" s="1284">
        <f t="shared" si="3742"/>
        <v>2675</v>
      </c>
      <c r="G10056" s="1323"/>
      <c r="H10056" s="1284">
        <f t="shared" si="3743"/>
        <v>0</v>
      </c>
      <c r="I10056" s="1318">
        <v>44831</v>
      </c>
      <c r="J10056" s="1318"/>
      <c r="K10056" s="1294"/>
      <c r="L10056" s="1294">
        <v>788</v>
      </c>
      <c r="M10056" s="1318">
        <v>44824</v>
      </c>
      <c r="N10056" s="1294"/>
      <c r="O10056" s="1294"/>
      <c r="P10056" s="1294"/>
      <c r="Q10056" s="1294"/>
      <c r="R10056" s="1294"/>
      <c r="S10056" s="1294"/>
      <c r="T10056" s="1294"/>
      <c r="U10056" s="1294"/>
      <c r="V10056" s="1294"/>
      <c r="W10056" s="1294"/>
      <c r="X10056" s="1294"/>
      <c r="Y10056" s="1294"/>
      <c r="Z10056" s="1294"/>
      <c r="AA10056" s="1294"/>
      <c r="AB10056" s="1294"/>
      <c r="AC10056" s="1507">
        <f t="shared" si="3744"/>
        <v>500</v>
      </c>
      <c r="AD10056" s="1508">
        <f t="shared" si="3745"/>
        <v>2675</v>
      </c>
      <c r="AE10056" s="14">
        <f t="shared" ref="AE10056:AE10077" si="3748">(J10056-"01.04.2023")/30</f>
        <v>-1500.5666666666666</v>
      </c>
      <c r="AF10056" s="14">
        <f t="shared" si="3746"/>
        <v>0</v>
      </c>
      <c r="AG10056" s="14" t="e">
        <f t="shared" si="3747"/>
        <v>#DIV/0!</v>
      </c>
      <c r="AH10056" s="14" t="e">
        <f t="shared" ref="AH10056:AH10077" si="3749">AG10056-AE10056</f>
        <v>#DIV/0!</v>
      </c>
      <c r="AI10056" s="14">
        <f t="shared" ref="AI10056:AI10077" si="3750">AC10056-(AE10056*AF10056)</f>
        <v>500</v>
      </c>
      <c r="AJ10056" s="1294"/>
    </row>
    <row r="10057" spans="1:36" ht="15.75">
      <c r="A10057" s="1315">
        <v>40</v>
      </c>
      <c r="B10057" s="1337" t="s">
        <v>5282</v>
      </c>
      <c r="C10057" s="1291" t="s">
        <v>66</v>
      </c>
      <c r="D10057" s="1324">
        <v>5.35</v>
      </c>
      <c r="E10057" s="1320">
        <v>500</v>
      </c>
      <c r="F10057" s="1284">
        <f t="shared" si="3742"/>
        <v>2675</v>
      </c>
      <c r="G10057" s="1323"/>
      <c r="H10057" s="1284">
        <f t="shared" si="3743"/>
        <v>0</v>
      </c>
      <c r="I10057" s="1318">
        <v>44831</v>
      </c>
      <c r="J10057" s="1318"/>
      <c r="K10057" s="1294"/>
      <c r="L10057" s="1294">
        <v>788</v>
      </c>
      <c r="M10057" s="1318">
        <v>44824</v>
      </c>
      <c r="N10057" s="1294"/>
      <c r="O10057" s="1294"/>
      <c r="P10057" s="1294"/>
      <c r="Q10057" s="1294"/>
      <c r="R10057" s="1294"/>
      <c r="S10057" s="1294"/>
      <c r="T10057" s="1294"/>
      <c r="U10057" s="1294"/>
      <c r="V10057" s="1294"/>
      <c r="W10057" s="1294"/>
      <c r="X10057" s="1294"/>
      <c r="Y10057" s="1294"/>
      <c r="Z10057" s="1294"/>
      <c r="AA10057" s="1294"/>
      <c r="AB10057" s="1294"/>
      <c r="AC10057" s="1507">
        <f t="shared" si="3744"/>
        <v>500</v>
      </c>
      <c r="AD10057" s="1508">
        <f t="shared" si="3745"/>
        <v>2675</v>
      </c>
      <c r="AE10057" s="14">
        <f t="shared" si="3748"/>
        <v>-1500.5666666666666</v>
      </c>
      <c r="AF10057" s="14">
        <f t="shared" si="3746"/>
        <v>0</v>
      </c>
      <c r="AG10057" s="14" t="e">
        <f t="shared" si="3747"/>
        <v>#DIV/0!</v>
      </c>
      <c r="AH10057" s="14" t="e">
        <f t="shared" si="3749"/>
        <v>#DIV/0!</v>
      </c>
      <c r="AI10057" s="14">
        <f t="shared" si="3750"/>
        <v>500</v>
      </c>
      <c r="AJ10057" s="1294"/>
    </row>
    <row r="10058" spans="1:36" ht="17.25" customHeight="1">
      <c r="A10058" s="1315">
        <v>41</v>
      </c>
      <c r="B10058" s="1337" t="s">
        <v>5283</v>
      </c>
      <c r="C10058" s="1291" t="s">
        <v>66</v>
      </c>
      <c r="D10058" s="1324">
        <v>120.375</v>
      </c>
      <c r="E10058" s="1320">
        <v>20</v>
      </c>
      <c r="F10058" s="1284">
        <f t="shared" si="3742"/>
        <v>2407.5</v>
      </c>
      <c r="G10058" s="1323"/>
      <c r="H10058" s="1284">
        <f t="shared" si="3743"/>
        <v>0</v>
      </c>
      <c r="I10058" s="1318">
        <v>44831</v>
      </c>
      <c r="J10058" s="1318"/>
      <c r="K10058" s="1294"/>
      <c r="L10058" s="1294">
        <v>788</v>
      </c>
      <c r="M10058" s="1318">
        <v>44824</v>
      </c>
      <c r="N10058" s="1294"/>
      <c r="O10058" s="1294"/>
      <c r="P10058" s="1294"/>
      <c r="Q10058" s="1294"/>
      <c r="R10058" s="1294"/>
      <c r="S10058" s="1294"/>
      <c r="T10058" s="1294"/>
      <c r="U10058" s="1294"/>
      <c r="V10058" s="1294"/>
      <c r="W10058" s="1294"/>
      <c r="X10058" s="1294"/>
      <c r="Y10058" s="1294"/>
      <c r="Z10058" s="1294"/>
      <c r="AA10058" s="1294"/>
      <c r="AB10058" s="1294"/>
      <c r="AC10058" s="1507">
        <f t="shared" si="3744"/>
        <v>20</v>
      </c>
      <c r="AD10058" s="1508">
        <f t="shared" si="3745"/>
        <v>2407.5</v>
      </c>
      <c r="AE10058" s="14">
        <f t="shared" si="3748"/>
        <v>-1500.5666666666666</v>
      </c>
      <c r="AF10058" s="14">
        <f t="shared" si="3746"/>
        <v>0</v>
      </c>
      <c r="AG10058" s="14" t="e">
        <f t="shared" si="3747"/>
        <v>#DIV/0!</v>
      </c>
      <c r="AH10058" s="14" t="e">
        <f t="shared" si="3749"/>
        <v>#DIV/0!</v>
      </c>
      <c r="AI10058" s="14">
        <f t="shared" si="3750"/>
        <v>20</v>
      </c>
      <c r="AJ10058" s="1294"/>
    </row>
    <row r="10059" spans="1:36" ht="15.75">
      <c r="A10059" s="1315">
        <v>42</v>
      </c>
      <c r="B10059" s="1337" t="s">
        <v>5284</v>
      </c>
      <c r="C10059" s="1291" t="s">
        <v>66</v>
      </c>
      <c r="D10059" s="1324">
        <v>96.3</v>
      </c>
      <c r="E10059" s="1320">
        <v>32</v>
      </c>
      <c r="F10059" s="1284">
        <f t="shared" si="3742"/>
        <v>3081.6</v>
      </c>
      <c r="G10059" s="1323"/>
      <c r="H10059" s="1284">
        <f t="shared" si="3743"/>
        <v>0</v>
      </c>
      <c r="I10059" s="1318">
        <v>44831</v>
      </c>
      <c r="J10059" s="1318"/>
      <c r="K10059" s="1294"/>
      <c r="L10059" s="1294">
        <v>788</v>
      </c>
      <c r="M10059" s="1318">
        <v>44824</v>
      </c>
      <c r="N10059" s="1294"/>
      <c r="O10059" s="1294"/>
      <c r="P10059" s="1294"/>
      <c r="Q10059" s="1294"/>
      <c r="R10059" s="1294"/>
      <c r="S10059" s="1294"/>
      <c r="T10059" s="1294"/>
      <c r="U10059" s="1294"/>
      <c r="V10059" s="1294"/>
      <c r="W10059" s="1294"/>
      <c r="X10059" s="1294"/>
      <c r="Y10059" s="1294"/>
      <c r="Z10059" s="1294"/>
      <c r="AA10059" s="1294"/>
      <c r="AB10059" s="1294"/>
      <c r="AC10059" s="1507">
        <f t="shared" si="3744"/>
        <v>32</v>
      </c>
      <c r="AD10059" s="1508">
        <f t="shared" si="3745"/>
        <v>3081.6</v>
      </c>
      <c r="AE10059" s="14">
        <f t="shared" si="3748"/>
        <v>-1500.5666666666666</v>
      </c>
      <c r="AF10059" s="14">
        <f t="shared" si="3746"/>
        <v>0</v>
      </c>
      <c r="AG10059" s="14" t="e">
        <f t="shared" si="3747"/>
        <v>#DIV/0!</v>
      </c>
      <c r="AH10059" s="14" t="e">
        <f t="shared" si="3749"/>
        <v>#DIV/0!</v>
      </c>
      <c r="AI10059" s="14">
        <f t="shared" si="3750"/>
        <v>32</v>
      </c>
      <c r="AJ10059" s="1294"/>
    </row>
    <row r="10060" spans="1:36" ht="42.75" customHeight="1">
      <c r="A10060" s="1315">
        <v>43</v>
      </c>
      <c r="B10060" s="1337" t="s">
        <v>5285</v>
      </c>
      <c r="C10060" s="1291" t="s">
        <v>66</v>
      </c>
      <c r="D10060" s="1324">
        <v>8.0519999999999996</v>
      </c>
      <c r="E10060" s="1320">
        <v>750</v>
      </c>
      <c r="F10060" s="1284">
        <f t="shared" si="3742"/>
        <v>6039</v>
      </c>
      <c r="G10060" s="1323"/>
      <c r="H10060" s="1284">
        <f t="shared" si="3743"/>
        <v>0</v>
      </c>
      <c r="I10060" s="1318">
        <v>44831</v>
      </c>
      <c r="J10060" s="1318"/>
      <c r="K10060" s="1294"/>
      <c r="L10060" s="1294">
        <v>788</v>
      </c>
      <c r="M10060" s="1318">
        <v>44824</v>
      </c>
      <c r="N10060" s="1294"/>
      <c r="O10060" s="1294"/>
      <c r="P10060" s="1294"/>
      <c r="Q10060" s="1294"/>
      <c r="R10060" s="1294"/>
      <c r="S10060" s="1294"/>
      <c r="T10060" s="1294"/>
      <c r="U10060" s="1294"/>
      <c r="V10060" s="1294"/>
      <c r="W10060" s="1294"/>
      <c r="X10060" s="1294"/>
      <c r="Y10060" s="1294"/>
      <c r="Z10060" s="1294"/>
      <c r="AA10060" s="1294"/>
      <c r="AB10060" s="1294"/>
      <c r="AC10060" s="1507">
        <f t="shared" si="3744"/>
        <v>750</v>
      </c>
      <c r="AD10060" s="1508">
        <f t="shared" si="3745"/>
        <v>6039</v>
      </c>
      <c r="AE10060" s="14">
        <f t="shared" si="3748"/>
        <v>-1500.5666666666666</v>
      </c>
      <c r="AF10060" s="14">
        <f t="shared" si="3746"/>
        <v>0</v>
      </c>
      <c r="AG10060" s="14" t="e">
        <f t="shared" si="3747"/>
        <v>#DIV/0!</v>
      </c>
      <c r="AH10060" s="14" t="e">
        <f t="shared" si="3749"/>
        <v>#DIV/0!</v>
      </c>
      <c r="AI10060" s="14">
        <f t="shared" si="3750"/>
        <v>750</v>
      </c>
      <c r="AJ10060" s="1294"/>
    </row>
    <row r="10061" spans="1:36" ht="30">
      <c r="A10061" s="1315">
        <v>44</v>
      </c>
      <c r="B10061" s="1337" t="s">
        <v>5286</v>
      </c>
      <c r="C10061" s="1291" t="s">
        <v>66</v>
      </c>
      <c r="D10061" s="1324">
        <v>3.6764999999999999</v>
      </c>
      <c r="E10061" s="1320">
        <v>400</v>
      </c>
      <c r="F10061" s="1284">
        <f t="shared" si="3742"/>
        <v>1470.6</v>
      </c>
      <c r="G10061" s="1323"/>
      <c r="H10061" s="1284">
        <f t="shared" si="3743"/>
        <v>0</v>
      </c>
      <c r="I10061" s="1318">
        <v>44831</v>
      </c>
      <c r="J10061" s="1318"/>
      <c r="K10061" s="1294"/>
      <c r="L10061" s="1294">
        <v>788</v>
      </c>
      <c r="M10061" s="1318">
        <v>44824</v>
      </c>
      <c r="N10061" s="1294"/>
      <c r="O10061" s="1294"/>
      <c r="P10061" s="1294"/>
      <c r="Q10061" s="1294"/>
      <c r="R10061" s="1294"/>
      <c r="S10061" s="1294"/>
      <c r="T10061" s="1294"/>
      <c r="U10061" s="1294"/>
      <c r="V10061" s="1294"/>
      <c r="W10061" s="1294"/>
      <c r="X10061" s="1294"/>
      <c r="Y10061" s="1294"/>
      <c r="Z10061" s="1294"/>
      <c r="AA10061" s="1294"/>
      <c r="AB10061" s="1294"/>
      <c r="AC10061" s="1507">
        <f t="shared" si="3744"/>
        <v>400</v>
      </c>
      <c r="AD10061" s="1508">
        <f t="shared" si="3745"/>
        <v>1470.6</v>
      </c>
      <c r="AE10061" s="14">
        <f t="shared" si="3748"/>
        <v>-1500.5666666666666</v>
      </c>
      <c r="AF10061" s="14">
        <f t="shared" si="3746"/>
        <v>0</v>
      </c>
      <c r="AG10061" s="14" t="e">
        <f t="shared" si="3747"/>
        <v>#DIV/0!</v>
      </c>
      <c r="AH10061" s="14" t="e">
        <f t="shared" si="3749"/>
        <v>#DIV/0!</v>
      </c>
      <c r="AI10061" s="14">
        <f t="shared" si="3750"/>
        <v>400</v>
      </c>
      <c r="AJ10061" s="1294"/>
    </row>
    <row r="10062" spans="1:36" ht="15.75">
      <c r="A10062" s="1315">
        <v>45</v>
      </c>
      <c r="B10062" s="1337" t="s">
        <v>5428</v>
      </c>
      <c r="C10062" s="1291" t="s">
        <v>66</v>
      </c>
      <c r="D10062" s="1324">
        <v>18.28575</v>
      </c>
      <c r="E10062" s="1320">
        <v>20</v>
      </c>
      <c r="F10062" s="1284">
        <f t="shared" si="3742"/>
        <v>365.71500000000003</v>
      </c>
      <c r="G10062" s="1323"/>
      <c r="H10062" s="1284">
        <f t="shared" si="3743"/>
        <v>0</v>
      </c>
      <c r="I10062" s="1318">
        <v>44831</v>
      </c>
      <c r="J10062" s="1318"/>
      <c r="K10062" s="1294"/>
      <c r="L10062" s="1294">
        <v>788</v>
      </c>
      <c r="M10062" s="1318">
        <v>44824</v>
      </c>
      <c r="N10062" s="1294"/>
      <c r="O10062" s="1294"/>
      <c r="P10062" s="1294"/>
      <c r="Q10062" s="1294"/>
      <c r="R10062" s="1294"/>
      <c r="S10062" s="1294"/>
      <c r="T10062" s="1294"/>
      <c r="U10062" s="1294"/>
      <c r="V10062" s="1294"/>
      <c r="W10062" s="1294"/>
      <c r="X10062" s="1294"/>
      <c r="Y10062" s="1294"/>
      <c r="Z10062" s="1294"/>
      <c r="AA10062" s="1294"/>
      <c r="AB10062" s="1294"/>
      <c r="AC10062" s="1507">
        <f t="shared" si="3744"/>
        <v>20</v>
      </c>
      <c r="AD10062" s="1508">
        <f t="shared" si="3745"/>
        <v>365.71500000000003</v>
      </c>
      <c r="AE10062" s="14">
        <f t="shared" si="3748"/>
        <v>-1500.5666666666666</v>
      </c>
      <c r="AF10062" s="14">
        <f t="shared" si="3746"/>
        <v>0</v>
      </c>
      <c r="AG10062" s="14" t="e">
        <f t="shared" si="3747"/>
        <v>#DIV/0!</v>
      </c>
      <c r="AH10062" s="14" t="e">
        <f t="shared" si="3749"/>
        <v>#DIV/0!</v>
      </c>
      <c r="AI10062" s="14">
        <f t="shared" si="3750"/>
        <v>20</v>
      </c>
      <c r="AJ10062" s="1294"/>
    </row>
    <row r="10063" spans="1:36" ht="15.75">
      <c r="A10063" s="1315">
        <v>46</v>
      </c>
      <c r="B10063" s="1337" t="s">
        <v>5429</v>
      </c>
      <c r="C10063" s="1291" t="s">
        <v>66</v>
      </c>
      <c r="D10063" s="1324">
        <v>43.512</v>
      </c>
      <c r="E10063" s="1320">
        <v>20</v>
      </c>
      <c r="F10063" s="1284">
        <f t="shared" si="3742"/>
        <v>870.24</v>
      </c>
      <c r="G10063" s="1323"/>
      <c r="H10063" s="1284">
        <f t="shared" si="3743"/>
        <v>0</v>
      </c>
      <c r="I10063" s="1318">
        <v>44831</v>
      </c>
      <c r="J10063" s="1318"/>
      <c r="K10063" s="1294"/>
      <c r="L10063" s="1294">
        <v>788</v>
      </c>
      <c r="M10063" s="1318">
        <v>44824</v>
      </c>
      <c r="N10063" s="1294"/>
      <c r="O10063" s="1294"/>
      <c r="P10063" s="1294"/>
      <c r="Q10063" s="1294"/>
      <c r="R10063" s="1294"/>
      <c r="S10063" s="1294"/>
      <c r="T10063" s="1294"/>
      <c r="U10063" s="1294"/>
      <c r="V10063" s="1294"/>
      <c r="W10063" s="1294"/>
      <c r="X10063" s="1294"/>
      <c r="Y10063" s="1294"/>
      <c r="Z10063" s="1294"/>
      <c r="AA10063" s="1294"/>
      <c r="AB10063" s="1294"/>
      <c r="AC10063" s="1507">
        <f t="shared" si="3744"/>
        <v>20</v>
      </c>
      <c r="AD10063" s="1508">
        <f t="shared" si="3745"/>
        <v>870.24</v>
      </c>
      <c r="AE10063" s="14">
        <f t="shared" si="3748"/>
        <v>-1500.5666666666666</v>
      </c>
      <c r="AF10063" s="14">
        <f t="shared" si="3746"/>
        <v>0</v>
      </c>
      <c r="AG10063" s="14" t="e">
        <f t="shared" si="3747"/>
        <v>#DIV/0!</v>
      </c>
      <c r="AH10063" s="14" t="e">
        <f t="shared" si="3749"/>
        <v>#DIV/0!</v>
      </c>
      <c r="AI10063" s="14">
        <f t="shared" si="3750"/>
        <v>20</v>
      </c>
      <c r="AJ10063" s="1294"/>
    </row>
    <row r="10064" spans="1:36" ht="15.75">
      <c r="A10064" s="1315">
        <v>47</v>
      </c>
      <c r="B10064" s="1337" t="s">
        <v>5496</v>
      </c>
      <c r="C10064" s="1291" t="s">
        <v>66</v>
      </c>
      <c r="D10064" s="1324">
        <v>17.3505</v>
      </c>
      <c r="E10064" s="1320">
        <v>40</v>
      </c>
      <c r="F10064" s="1284">
        <f t="shared" si="3742"/>
        <v>694.02</v>
      </c>
      <c r="G10064" s="1323"/>
      <c r="H10064" s="1284">
        <f t="shared" si="3743"/>
        <v>0</v>
      </c>
      <c r="I10064" s="1318">
        <v>44831</v>
      </c>
      <c r="J10064" s="1318"/>
      <c r="K10064" s="1294"/>
      <c r="L10064" s="1294">
        <v>788</v>
      </c>
      <c r="M10064" s="1318">
        <v>44824</v>
      </c>
      <c r="N10064" s="1294"/>
      <c r="O10064" s="1294"/>
      <c r="P10064" s="1294"/>
      <c r="Q10064" s="1294"/>
      <c r="R10064" s="1294"/>
      <c r="S10064" s="1294"/>
      <c r="T10064" s="1294"/>
      <c r="U10064" s="1294"/>
      <c r="V10064" s="1294"/>
      <c r="W10064" s="1294"/>
      <c r="X10064" s="1294"/>
      <c r="Y10064" s="1294"/>
      <c r="Z10064" s="1294"/>
      <c r="AA10064" s="1294"/>
      <c r="AB10064" s="1294"/>
      <c r="AC10064" s="1507">
        <f t="shared" si="3744"/>
        <v>40</v>
      </c>
      <c r="AD10064" s="1508">
        <f t="shared" si="3745"/>
        <v>694.02</v>
      </c>
      <c r="AE10064" s="14">
        <f t="shared" si="3748"/>
        <v>-1500.5666666666666</v>
      </c>
      <c r="AF10064" s="14">
        <f t="shared" si="3746"/>
        <v>0</v>
      </c>
      <c r="AG10064" s="14" t="e">
        <f t="shared" si="3747"/>
        <v>#DIV/0!</v>
      </c>
      <c r="AH10064" s="14" t="e">
        <f t="shared" si="3749"/>
        <v>#DIV/0!</v>
      </c>
      <c r="AI10064" s="14">
        <f t="shared" si="3750"/>
        <v>40</v>
      </c>
      <c r="AJ10064" s="1294"/>
    </row>
    <row r="10065" spans="1:36" ht="15.75">
      <c r="A10065" s="1315">
        <v>49</v>
      </c>
      <c r="B10065" s="1337" t="s">
        <v>5430</v>
      </c>
      <c r="C10065" s="1291" t="s">
        <v>66</v>
      </c>
      <c r="D10065" s="1324">
        <v>41.734000000000002</v>
      </c>
      <c r="E10065" s="1320">
        <v>600</v>
      </c>
      <c r="F10065" s="1284">
        <f t="shared" si="3742"/>
        <v>25040.400000000001</v>
      </c>
      <c r="G10065" s="1323"/>
      <c r="H10065" s="1284">
        <f t="shared" si="3743"/>
        <v>0</v>
      </c>
      <c r="I10065" s="1318">
        <v>44831</v>
      </c>
      <c r="J10065" s="1318"/>
      <c r="K10065" s="1294"/>
      <c r="L10065" s="1294">
        <v>788</v>
      </c>
      <c r="M10065" s="1318">
        <v>44824</v>
      </c>
      <c r="N10065" s="1294">
        <v>401</v>
      </c>
      <c r="O10065" s="1294">
        <v>120</v>
      </c>
      <c r="P10065" s="1294">
        <v>9</v>
      </c>
      <c r="Q10065" s="1294"/>
      <c r="R10065" s="1294"/>
      <c r="S10065" s="1294"/>
      <c r="T10065" s="1294"/>
      <c r="U10065" s="1294"/>
      <c r="V10065" s="1294"/>
      <c r="W10065" s="1294"/>
      <c r="X10065" s="1294"/>
      <c r="Y10065" s="1294"/>
      <c r="Z10065" s="1294"/>
      <c r="AA10065" s="1294"/>
      <c r="AB10065" s="1294"/>
      <c r="AC10065" s="1507">
        <f t="shared" si="3744"/>
        <v>70</v>
      </c>
      <c r="AD10065" s="1508">
        <f t="shared" si="3745"/>
        <v>2921.38</v>
      </c>
      <c r="AE10065" s="14">
        <f t="shared" si="3748"/>
        <v>-1500.5666666666666</v>
      </c>
      <c r="AF10065" s="14">
        <f t="shared" si="3746"/>
        <v>176.66666666666666</v>
      </c>
      <c r="AG10065" s="14">
        <f t="shared" si="3747"/>
        <v>0.39622641509433965</v>
      </c>
      <c r="AH10065" s="14">
        <f t="shared" si="3749"/>
        <v>1500.962893081761</v>
      </c>
      <c r="AI10065" s="14">
        <f t="shared" si="3750"/>
        <v>265170.11111111107</v>
      </c>
      <c r="AJ10065" s="1294"/>
    </row>
    <row r="10066" spans="1:36" ht="15.75">
      <c r="A10066" s="1315">
        <v>51</v>
      </c>
      <c r="B10066" s="1337" t="s">
        <v>5345</v>
      </c>
      <c r="C10066" s="1291" t="s">
        <v>66</v>
      </c>
      <c r="D10066" s="1324">
        <v>17.672999999999998</v>
      </c>
      <c r="E10066" s="1320">
        <v>50</v>
      </c>
      <c r="F10066" s="1284">
        <f t="shared" si="3742"/>
        <v>883.64999999999986</v>
      </c>
      <c r="G10066" s="1323"/>
      <c r="H10066" s="1284">
        <f t="shared" si="3743"/>
        <v>0</v>
      </c>
      <c r="I10066" s="1318">
        <v>44831</v>
      </c>
      <c r="J10066" s="1318"/>
      <c r="K10066" s="1294"/>
      <c r="L10066" s="1294">
        <v>788</v>
      </c>
      <c r="M10066" s="1318">
        <v>44824</v>
      </c>
      <c r="N10066" s="1294"/>
      <c r="O10066" s="1294"/>
      <c r="P10066" s="1294">
        <v>10</v>
      </c>
      <c r="Q10066" s="1294"/>
      <c r="R10066" s="1294"/>
      <c r="S10066" s="1294"/>
      <c r="T10066" s="1294"/>
      <c r="U10066" s="1294"/>
      <c r="V10066" s="1294"/>
      <c r="W10066" s="1294"/>
      <c r="X10066" s="1294"/>
      <c r="Y10066" s="1294"/>
      <c r="Z10066" s="1294"/>
      <c r="AA10066" s="1294"/>
      <c r="AB10066" s="1294"/>
      <c r="AC10066" s="1507">
        <f t="shared" si="3744"/>
        <v>40</v>
      </c>
      <c r="AD10066" s="1508">
        <f t="shared" si="3745"/>
        <v>706.92</v>
      </c>
      <c r="AE10066" s="14">
        <f t="shared" si="3748"/>
        <v>-1500.5666666666666</v>
      </c>
      <c r="AF10066" s="14">
        <f t="shared" si="3746"/>
        <v>3.3333333333333335</v>
      </c>
      <c r="AG10066" s="14">
        <f t="shared" si="3747"/>
        <v>12</v>
      </c>
      <c r="AH10066" s="14">
        <f t="shared" si="3749"/>
        <v>1512.5666666666666</v>
      </c>
      <c r="AI10066" s="14">
        <f t="shared" si="3750"/>
        <v>5041.8888888888887</v>
      </c>
      <c r="AJ10066" s="1294"/>
    </row>
    <row r="10067" spans="1:36" ht="15.75">
      <c r="A10067" s="1315">
        <v>52</v>
      </c>
      <c r="B10067" s="1337" t="s">
        <v>5287</v>
      </c>
      <c r="C10067" s="1291" t="s">
        <v>66</v>
      </c>
      <c r="D10067" s="1324">
        <v>8.07</v>
      </c>
      <c r="E10067" s="1320">
        <v>50</v>
      </c>
      <c r="F10067" s="1284">
        <f t="shared" si="3742"/>
        <v>403.5</v>
      </c>
      <c r="G10067" s="1323"/>
      <c r="H10067" s="1284">
        <f t="shared" si="3743"/>
        <v>0</v>
      </c>
      <c r="I10067" s="1318">
        <v>44831</v>
      </c>
      <c r="J10067" s="1318"/>
      <c r="K10067" s="1294"/>
      <c r="L10067" s="1294">
        <v>788</v>
      </c>
      <c r="M10067" s="1318">
        <v>44824</v>
      </c>
      <c r="N10067" s="1294"/>
      <c r="O10067" s="1294"/>
      <c r="P10067" s="1294"/>
      <c r="Q10067" s="1294"/>
      <c r="R10067" s="1294"/>
      <c r="S10067" s="1294"/>
      <c r="T10067" s="1294"/>
      <c r="U10067" s="1294"/>
      <c r="V10067" s="1294"/>
      <c r="W10067" s="1294"/>
      <c r="X10067" s="1294"/>
      <c r="Y10067" s="1294"/>
      <c r="Z10067" s="1294"/>
      <c r="AA10067" s="1294"/>
      <c r="AB10067" s="1294"/>
      <c r="AC10067" s="1507">
        <f t="shared" si="3744"/>
        <v>50</v>
      </c>
      <c r="AD10067" s="1508">
        <f t="shared" si="3745"/>
        <v>403.5</v>
      </c>
      <c r="AE10067" s="14">
        <f t="shared" si="3748"/>
        <v>-1500.5666666666666</v>
      </c>
      <c r="AF10067" s="14">
        <f t="shared" si="3746"/>
        <v>0</v>
      </c>
      <c r="AG10067" s="14" t="e">
        <f t="shared" si="3747"/>
        <v>#DIV/0!</v>
      </c>
      <c r="AH10067" s="14" t="e">
        <f t="shared" si="3749"/>
        <v>#DIV/0!</v>
      </c>
      <c r="AI10067" s="14">
        <f t="shared" si="3750"/>
        <v>50</v>
      </c>
      <c r="AJ10067" s="1294"/>
    </row>
    <row r="10068" spans="1:36" ht="30">
      <c r="A10068" s="1315">
        <v>53</v>
      </c>
      <c r="B10068" s="1337" t="s">
        <v>5329</v>
      </c>
      <c r="C10068" s="1291" t="s">
        <v>66</v>
      </c>
      <c r="D10068" s="1324">
        <v>1.0490999999999999</v>
      </c>
      <c r="E10068" s="1320">
        <v>400</v>
      </c>
      <c r="F10068" s="1284">
        <f t="shared" si="3742"/>
        <v>419.64</v>
      </c>
      <c r="G10068" s="1323"/>
      <c r="H10068" s="1284">
        <f t="shared" si="3743"/>
        <v>0</v>
      </c>
      <c r="I10068" s="1318">
        <v>44831</v>
      </c>
      <c r="J10068" s="1318"/>
      <c r="K10068" s="1294"/>
      <c r="L10068" s="1294">
        <v>788</v>
      </c>
      <c r="M10068" s="1318">
        <v>44824</v>
      </c>
      <c r="N10068" s="1294"/>
      <c r="O10068" s="1294"/>
      <c r="P10068" s="1294"/>
      <c r="Q10068" s="1294"/>
      <c r="R10068" s="1294"/>
      <c r="S10068" s="1294"/>
      <c r="T10068" s="1294"/>
      <c r="U10068" s="1294"/>
      <c r="V10068" s="1294"/>
      <c r="W10068" s="1294"/>
      <c r="X10068" s="1294"/>
      <c r="Y10068" s="1294"/>
      <c r="Z10068" s="1294"/>
      <c r="AA10068" s="1294"/>
      <c r="AB10068" s="1294"/>
      <c r="AC10068" s="1507">
        <f t="shared" si="3744"/>
        <v>400</v>
      </c>
      <c r="AD10068" s="1508">
        <f t="shared" si="3745"/>
        <v>419.64</v>
      </c>
      <c r="AE10068" s="14">
        <f t="shared" si="3748"/>
        <v>-1500.5666666666666</v>
      </c>
      <c r="AF10068" s="14">
        <f t="shared" si="3746"/>
        <v>0</v>
      </c>
      <c r="AG10068" s="14" t="e">
        <f t="shared" si="3747"/>
        <v>#DIV/0!</v>
      </c>
      <c r="AH10068" s="14" t="e">
        <f t="shared" si="3749"/>
        <v>#DIV/0!</v>
      </c>
      <c r="AI10068" s="14">
        <f t="shared" si="3750"/>
        <v>400</v>
      </c>
      <c r="AJ10068" s="1294"/>
    </row>
    <row r="10069" spans="1:36" ht="30">
      <c r="A10069" s="1315">
        <v>54</v>
      </c>
      <c r="B10069" s="1337" t="s">
        <v>5288</v>
      </c>
      <c r="C10069" s="1291" t="s">
        <v>66</v>
      </c>
      <c r="D10069" s="1324">
        <v>17.898</v>
      </c>
      <c r="E10069" s="1320">
        <v>100</v>
      </c>
      <c r="F10069" s="1284">
        <f t="shared" si="3742"/>
        <v>1789.8</v>
      </c>
      <c r="G10069" s="1323"/>
      <c r="H10069" s="1284">
        <f t="shared" si="3743"/>
        <v>0</v>
      </c>
      <c r="I10069" s="1318">
        <v>44831</v>
      </c>
      <c r="J10069" s="1318"/>
      <c r="K10069" s="1294"/>
      <c r="L10069" s="1294">
        <v>788</v>
      </c>
      <c r="M10069" s="1318">
        <v>44824</v>
      </c>
      <c r="N10069" s="1294"/>
      <c r="O10069" s="1294"/>
      <c r="P10069" s="1294"/>
      <c r="Q10069" s="1294"/>
      <c r="R10069" s="1294"/>
      <c r="S10069" s="1294"/>
      <c r="T10069" s="1294"/>
      <c r="U10069" s="1294"/>
      <c r="V10069" s="1294"/>
      <c r="W10069" s="1294"/>
      <c r="X10069" s="1294"/>
      <c r="Y10069" s="1294"/>
      <c r="Z10069" s="1294"/>
      <c r="AA10069" s="1294"/>
      <c r="AB10069" s="1294"/>
      <c r="AC10069" s="1507">
        <f t="shared" si="3744"/>
        <v>100</v>
      </c>
      <c r="AD10069" s="1508">
        <f t="shared" si="3745"/>
        <v>1789.8</v>
      </c>
      <c r="AE10069" s="14">
        <f t="shared" si="3748"/>
        <v>-1500.5666666666666</v>
      </c>
      <c r="AF10069" s="14">
        <f t="shared" si="3746"/>
        <v>0</v>
      </c>
      <c r="AG10069" s="14" t="e">
        <f t="shared" si="3747"/>
        <v>#DIV/0!</v>
      </c>
      <c r="AH10069" s="14" t="e">
        <f t="shared" si="3749"/>
        <v>#DIV/0!</v>
      </c>
      <c r="AI10069" s="14">
        <f t="shared" si="3750"/>
        <v>100</v>
      </c>
      <c r="AJ10069" s="1294"/>
    </row>
    <row r="10070" spans="1:36" ht="30">
      <c r="A10070" s="1315">
        <v>55</v>
      </c>
      <c r="B10070" s="1336" t="s">
        <v>5292</v>
      </c>
      <c r="C10070" s="1288" t="s">
        <v>638</v>
      </c>
      <c r="D10070" s="1321">
        <v>1</v>
      </c>
      <c r="E10070" s="1320">
        <v>18</v>
      </c>
      <c r="F10070" s="1284">
        <f t="shared" si="3742"/>
        <v>18</v>
      </c>
      <c r="G10070" s="1290"/>
      <c r="H10070" s="1284">
        <f t="shared" si="3743"/>
        <v>0</v>
      </c>
      <c r="I10070" s="1318">
        <v>44832</v>
      </c>
      <c r="J10070" s="1318">
        <v>45412</v>
      </c>
      <c r="K10070" s="1294"/>
      <c r="L10070" s="1294"/>
      <c r="M10070" s="1318"/>
      <c r="N10070" s="1294"/>
      <c r="O10070" s="1294"/>
      <c r="P10070" s="1294"/>
      <c r="Q10070" s="1294"/>
      <c r="R10070" s="1294"/>
      <c r="S10070" s="1294"/>
      <c r="T10070" s="1294"/>
      <c r="U10070" s="1294"/>
      <c r="V10070" s="1294"/>
      <c r="W10070" s="1294"/>
      <c r="X10070" s="1294"/>
      <c r="Y10070" s="1294"/>
      <c r="Z10070" s="1294"/>
      <c r="AA10070" s="1294"/>
      <c r="AB10070" s="1294"/>
      <c r="AC10070" s="1507">
        <f t="shared" si="3744"/>
        <v>18</v>
      </c>
      <c r="AD10070" s="1508">
        <f t="shared" si="3745"/>
        <v>18</v>
      </c>
      <c r="AE10070" s="14">
        <f t="shared" si="3748"/>
        <v>13.166666666666666</v>
      </c>
      <c r="AF10070" s="14">
        <f t="shared" si="3746"/>
        <v>0</v>
      </c>
      <c r="AG10070" s="14" t="e">
        <f t="shared" si="3747"/>
        <v>#DIV/0!</v>
      </c>
      <c r="AH10070" s="14" t="e">
        <f t="shared" si="3749"/>
        <v>#DIV/0!</v>
      </c>
      <c r="AI10070" s="14">
        <f t="shared" si="3750"/>
        <v>18</v>
      </c>
      <c r="AJ10070" s="1294"/>
    </row>
    <row r="10071" spans="1:36" ht="15" customHeight="1">
      <c r="A10071" s="1315">
        <v>57</v>
      </c>
      <c r="B10071" s="1313" t="s">
        <v>5855</v>
      </c>
      <c r="C10071" s="1291" t="s">
        <v>66</v>
      </c>
      <c r="D10071" s="1321"/>
      <c r="E10071" s="1320">
        <v>200</v>
      </c>
      <c r="F10071" s="1284">
        <f t="shared" si="3742"/>
        <v>0</v>
      </c>
      <c r="G10071" s="1325"/>
      <c r="H10071" s="1284">
        <f t="shared" si="3743"/>
        <v>0</v>
      </c>
      <c r="I10071" s="1318">
        <v>44839</v>
      </c>
      <c r="J10071" s="1318"/>
      <c r="K10071" s="1294"/>
      <c r="L10071" s="1294"/>
      <c r="M10071" s="1318"/>
      <c r="N10071" s="1294"/>
      <c r="O10071" s="1294"/>
      <c r="P10071" s="1294">
        <v>30</v>
      </c>
      <c r="Q10071" s="1294"/>
      <c r="R10071" s="1294"/>
      <c r="S10071" s="1294"/>
      <c r="T10071" s="1294"/>
      <c r="U10071" s="1294"/>
      <c r="V10071" s="1294"/>
      <c r="W10071" s="1294"/>
      <c r="X10071" s="1294"/>
      <c r="Y10071" s="1294"/>
      <c r="Z10071" s="1294"/>
      <c r="AA10071" s="1294"/>
      <c r="AB10071" s="1294"/>
      <c r="AC10071" s="1507">
        <f t="shared" si="3744"/>
        <v>170</v>
      </c>
      <c r="AD10071" s="1508">
        <f t="shared" si="3745"/>
        <v>0</v>
      </c>
      <c r="AE10071" s="14">
        <f t="shared" si="3748"/>
        <v>-1500.5666666666666</v>
      </c>
      <c r="AF10071" s="14">
        <f t="shared" si="3746"/>
        <v>10</v>
      </c>
      <c r="AG10071" s="14">
        <f t="shared" si="3747"/>
        <v>17</v>
      </c>
      <c r="AH10071" s="14">
        <f t="shared" si="3749"/>
        <v>1517.5666666666666</v>
      </c>
      <c r="AI10071" s="14">
        <f t="shared" si="3750"/>
        <v>15175.666666666666</v>
      </c>
      <c r="AJ10071" s="1294"/>
    </row>
    <row r="10072" spans="1:36" ht="20.25" customHeight="1">
      <c r="A10072" s="1315">
        <v>58</v>
      </c>
      <c r="B10072" s="1338" t="s">
        <v>959</v>
      </c>
      <c r="C10072" s="1291" t="s">
        <v>66</v>
      </c>
      <c r="D10072" s="1321"/>
      <c r="E10072" s="1320">
        <v>100</v>
      </c>
      <c r="F10072" s="1284">
        <f t="shared" si="3742"/>
        <v>0</v>
      </c>
      <c r="G10072" s="1325"/>
      <c r="H10072" s="1284">
        <f t="shared" si="3743"/>
        <v>0</v>
      </c>
      <c r="I10072" s="1318">
        <v>44839</v>
      </c>
      <c r="J10072" s="1318"/>
      <c r="K10072" s="1294"/>
      <c r="L10072" s="1294"/>
      <c r="M10072" s="1318"/>
      <c r="N10072" s="1294">
        <v>63</v>
      </c>
      <c r="O10072" s="1294"/>
      <c r="P10072" s="1294">
        <v>11</v>
      </c>
      <c r="Q10072" s="1294"/>
      <c r="R10072" s="1294"/>
      <c r="S10072" s="1294"/>
      <c r="T10072" s="1294"/>
      <c r="U10072" s="1294"/>
      <c r="V10072" s="1294"/>
      <c r="W10072" s="1294"/>
      <c r="X10072" s="1294"/>
      <c r="Y10072" s="1294"/>
      <c r="Z10072" s="1294"/>
      <c r="AA10072" s="1294"/>
      <c r="AB10072" s="1294"/>
      <c r="AC10072" s="1507">
        <f t="shared" si="3744"/>
        <v>26</v>
      </c>
      <c r="AD10072" s="1508">
        <f t="shared" si="3745"/>
        <v>0</v>
      </c>
      <c r="AE10072" s="14">
        <f t="shared" si="3748"/>
        <v>-1500.5666666666666</v>
      </c>
      <c r="AF10072" s="14">
        <f t="shared" si="3746"/>
        <v>24.666666666666668</v>
      </c>
      <c r="AG10072" s="14">
        <f t="shared" si="3747"/>
        <v>1.0540540540540539</v>
      </c>
      <c r="AH10072" s="14">
        <f t="shared" si="3749"/>
        <v>1501.6207207207206</v>
      </c>
      <c r="AI10072" s="14">
        <f t="shared" si="3750"/>
        <v>37039.977777777778</v>
      </c>
      <c r="AJ10072" s="1294"/>
    </row>
    <row r="10073" spans="1:36" ht="15" customHeight="1">
      <c r="A10073" s="1315">
        <v>60</v>
      </c>
      <c r="B10073" s="1337" t="s">
        <v>5427</v>
      </c>
      <c r="C10073" s="1291" t="s">
        <v>176</v>
      </c>
      <c r="D10073" s="1321">
        <v>30.34</v>
      </c>
      <c r="E10073" s="1320">
        <v>169</v>
      </c>
      <c r="F10073" s="1284">
        <f t="shared" si="3742"/>
        <v>5127.46</v>
      </c>
      <c r="G10073" s="1290"/>
      <c r="H10073" s="1284">
        <f t="shared" si="3743"/>
        <v>0</v>
      </c>
      <c r="I10073" s="1318">
        <v>44846</v>
      </c>
      <c r="J10073" s="1318"/>
      <c r="K10073" s="1294"/>
      <c r="L10073" s="1294">
        <v>860</v>
      </c>
      <c r="M10073" s="1318">
        <v>44841</v>
      </c>
      <c r="N10073" s="1294">
        <v>97</v>
      </c>
      <c r="O10073" s="1294">
        <v>16</v>
      </c>
      <c r="P10073" s="1294">
        <v>21</v>
      </c>
      <c r="Q10073" s="1294"/>
      <c r="R10073" s="1294"/>
      <c r="S10073" s="1294"/>
      <c r="T10073" s="1294"/>
      <c r="U10073" s="1294"/>
      <c r="V10073" s="1294"/>
      <c r="W10073" s="1294"/>
      <c r="X10073" s="1294"/>
      <c r="Y10073" s="1294"/>
      <c r="Z10073" s="1294"/>
      <c r="AA10073" s="1294"/>
      <c r="AB10073" s="1294"/>
      <c r="AC10073" s="1507">
        <f t="shared" si="3744"/>
        <v>35</v>
      </c>
      <c r="AD10073" s="1508">
        <f t="shared" si="3745"/>
        <v>1061.9000000000001</v>
      </c>
      <c r="AE10073" s="14">
        <f t="shared" si="3748"/>
        <v>-1500.5666666666666</v>
      </c>
      <c r="AF10073" s="14">
        <f t="shared" si="3746"/>
        <v>44.666666666666664</v>
      </c>
      <c r="AG10073" s="14">
        <f t="shared" si="3747"/>
        <v>0.78358208955223885</v>
      </c>
      <c r="AH10073" s="14">
        <f t="shared" si="3749"/>
        <v>1501.3502487562189</v>
      </c>
      <c r="AI10073" s="14">
        <f t="shared" si="3750"/>
        <v>67060.311111111107</v>
      </c>
      <c r="AJ10073" s="1294"/>
    </row>
    <row r="10074" spans="1:36" ht="15.75">
      <c r="A10074" s="1315">
        <v>63</v>
      </c>
      <c r="B10074" s="1336" t="s">
        <v>5950</v>
      </c>
      <c r="C10074" s="1288" t="s">
        <v>181</v>
      </c>
      <c r="D10074" s="1329">
        <v>1</v>
      </c>
      <c r="E10074" s="1320">
        <v>100</v>
      </c>
      <c r="F10074" s="1284">
        <f t="shared" si="3742"/>
        <v>100</v>
      </c>
      <c r="G10074" s="1330"/>
      <c r="H10074" s="536">
        <f t="shared" si="3743"/>
        <v>0</v>
      </c>
      <c r="I10074" s="1318">
        <v>44866</v>
      </c>
      <c r="J10074" s="1318"/>
      <c r="K10074" s="1294"/>
      <c r="L10074" s="1294"/>
      <c r="M10074" s="1318"/>
      <c r="N10074" s="1294"/>
      <c r="O10074" s="1294"/>
      <c r="P10074" s="1294"/>
      <c r="Q10074" s="1294"/>
      <c r="R10074" s="1294"/>
      <c r="S10074" s="1294"/>
      <c r="T10074" s="1294"/>
      <c r="U10074" s="1294"/>
      <c r="V10074" s="1294"/>
      <c r="W10074" s="1294"/>
      <c r="X10074" s="1294"/>
      <c r="Y10074" s="1294"/>
      <c r="Z10074" s="1294"/>
      <c r="AA10074" s="1294"/>
      <c r="AB10074" s="1294"/>
      <c r="AC10074" s="1507">
        <f t="shared" si="3744"/>
        <v>100</v>
      </c>
      <c r="AD10074" s="1508">
        <f t="shared" si="3745"/>
        <v>100</v>
      </c>
      <c r="AE10074" s="14">
        <f t="shared" si="3748"/>
        <v>-1500.5666666666666</v>
      </c>
      <c r="AF10074" s="14">
        <f t="shared" si="3746"/>
        <v>0</v>
      </c>
      <c r="AG10074" s="14" t="e">
        <f t="shared" si="3747"/>
        <v>#DIV/0!</v>
      </c>
      <c r="AH10074" s="14" t="e">
        <f t="shared" si="3749"/>
        <v>#DIV/0!</v>
      </c>
      <c r="AI10074" s="14">
        <f t="shared" si="3750"/>
        <v>100</v>
      </c>
      <c r="AJ10074" s="1294"/>
    </row>
    <row r="10075" spans="1:36" ht="39" customHeight="1">
      <c r="A10075" s="1315">
        <v>66</v>
      </c>
      <c r="B10075" s="1336" t="s">
        <v>5929</v>
      </c>
      <c r="C10075" s="1288" t="s">
        <v>177</v>
      </c>
      <c r="D10075" s="1329">
        <v>1</v>
      </c>
      <c r="E10075" s="1320">
        <v>3300</v>
      </c>
      <c r="F10075" s="1284">
        <f t="shared" ref="F10075:F10084" si="3751">D10075*E10075</f>
        <v>3300</v>
      </c>
      <c r="G10075" s="1330"/>
      <c r="H10075" s="536">
        <f t="shared" ref="H10075:H10084" si="3752">D10075*G10075</f>
        <v>0</v>
      </c>
      <c r="I10075" s="1318">
        <v>44866</v>
      </c>
      <c r="J10075" s="1318"/>
      <c r="K10075" s="1294"/>
      <c r="L10075" s="1294"/>
      <c r="M10075" s="1318"/>
      <c r="N10075" s="1294">
        <v>1850</v>
      </c>
      <c r="O10075" s="1294">
        <v>100</v>
      </c>
      <c r="P10075" s="1294">
        <v>500</v>
      </c>
      <c r="Q10075" s="1294"/>
      <c r="R10075" s="1294"/>
      <c r="S10075" s="1294"/>
      <c r="T10075" s="1294"/>
      <c r="U10075" s="1294"/>
      <c r="V10075" s="1294"/>
      <c r="W10075" s="1294"/>
      <c r="X10075" s="1294"/>
      <c r="Y10075" s="1294"/>
      <c r="Z10075" s="1294"/>
      <c r="AA10075" s="1294"/>
      <c r="AB10075" s="1294"/>
      <c r="AC10075" s="1507">
        <f t="shared" ref="AC10075:AC10084" si="3753">E10075+G10075-N10075-O10075-AA10075-P10075-Q10075-R10075-S10075-T10075-U10075-V10075-W10075-X10075-Y10075</f>
        <v>850</v>
      </c>
      <c r="AD10075" s="1508">
        <f t="shared" ref="AD10075:AD10084" si="3754">D10075*AC10075</f>
        <v>850</v>
      </c>
      <c r="AE10075" s="14">
        <f t="shared" si="3748"/>
        <v>-1500.5666666666666</v>
      </c>
      <c r="AF10075" s="14">
        <f t="shared" ref="AF10075:AF10084" si="3755">(N10075+O10075+P10075+Q10075+R10075+S10075+T10075+U10075+V10075+W10075+X10075+Y10075)/3</f>
        <v>816.66666666666663</v>
      </c>
      <c r="AG10075" s="14">
        <f t="shared" ref="AG10075:AG10084" si="3756">AC10075/AF10075</f>
        <v>1.0408163265306123</v>
      </c>
      <c r="AH10075" s="14">
        <f t="shared" si="3749"/>
        <v>1501.6074829931972</v>
      </c>
      <c r="AI10075" s="14">
        <f t="shared" si="3750"/>
        <v>1226312.7777777778</v>
      </c>
      <c r="AJ10075" s="1294"/>
    </row>
    <row r="10076" spans="1:36" ht="15.75">
      <c r="A10076" s="1315">
        <v>67</v>
      </c>
      <c r="B10076" s="1336" t="s">
        <v>5874</v>
      </c>
      <c r="C10076" s="1288" t="s">
        <v>181</v>
      </c>
      <c r="D10076" s="1289">
        <v>1</v>
      </c>
      <c r="E10076" s="1320">
        <v>10</v>
      </c>
      <c r="F10076" s="1284">
        <f t="shared" si="3751"/>
        <v>10</v>
      </c>
      <c r="G10076" s="1290"/>
      <c r="H10076" s="1284">
        <f t="shared" si="3752"/>
        <v>0</v>
      </c>
      <c r="I10076" s="1318">
        <v>44866</v>
      </c>
      <c r="J10076" s="1318"/>
      <c r="K10076" s="1294"/>
      <c r="L10076" s="1294"/>
      <c r="M10076" s="1318"/>
      <c r="N10076" s="1294"/>
      <c r="O10076" s="1294"/>
      <c r="P10076" s="1294"/>
      <c r="Q10076" s="1294"/>
      <c r="R10076" s="1294"/>
      <c r="S10076" s="1294"/>
      <c r="T10076" s="1294"/>
      <c r="U10076" s="1294"/>
      <c r="V10076" s="1294"/>
      <c r="W10076" s="1294"/>
      <c r="X10076" s="1294"/>
      <c r="Y10076" s="1294"/>
      <c r="Z10076" s="1294"/>
      <c r="AA10076" s="1294"/>
      <c r="AB10076" s="1294"/>
      <c r="AC10076" s="1507">
        <f t="shared" si="3753"/>
        <v>10</v>
      </c>
      <c r="AD10076" s="1508">
        <f t="shared" si="3754"/>
        <v>10</v>
      </c>
      <c r="AE10076" s="14">
        <f t="shared" si="3748"/>
        <v>-1500.5666666666666</v>
      </c>
      <c r="AF10076" s="14">
        <f t="shared" si="3755"/>
        <v>0</v>
      </c>
      <c r="AG10076" s="14" t="e">
        <f t="shared" si="3756"/>
        <v>#DIV/0!</v>
      </c>
      <c r="AH10076" s="14" t="e">
        <f t="shared" si="3749"/>
        <v>#DIV/0!</v>
      </c>
      <c r="AI10076" s="14">
        <f t="shared" si="3750"/>
        <v>10</v>
      </c>
      <c r="AJ10076" s="1294"/>
    </row>
    <row r="10077" spans="1:36" ht="15.75">
      <c r="A10077" s="1315">
        <v>68</v>
      </c>
      <c r="B10077" s="1313" t="s">
        <v>6557</v>
      </c>
      <c r="C10077" s="1288" t="s">
        <v>309</v>
      </c>
      <c r="D10077" s="1289">
        <v>1</v>
      </c>
      <c r="E10077" s="1320">
        <v>12544</v>
      </c>
      <c r="F10077" s="1284">
        <f t="shared" si="3751"/>
        <v>12544</v>
      </c>
      <c r="G10077" s="1290"/>
      <c r="H10077" s="1284">
        <f t="shared" si="3752"/>
        <v>0</v>
      </c>
      <c r="I10077" s="1331" t="s">
        <v>6558</v>
      </c>
      <c r="J10077" s="1318"/>
      <c r="K10077" s="1294"/>
      <c r="L10077" s="1294"/>
      <c r="M10077" s="1318"/>
      <c r="N10077" s="1294">
        <v>2512</v>
      </c>
      <c r="O10077" s="1294">
        <v>2784</v>
      </c>
      <c r="P10077" s="1294">
        <v>4064</v>
      </c>
      <c r="Q10077" s="1294"/>
      <c r="R10077" s="1294"/>
      <c r="S10077" s="1294"/>
      <c r="T10077" s="1294"/>
      <c r="U10077" s="1294"/>
      <c r="V10077" s="1294"/>
      <c r="W10077" s="1294"/>
      <c r="X10077" s="1294"/>
      <c r="Y10077" s="1294"/>
      <c r="Z10077" s="1294"/>
      <c r="AA10077" s="1294"/>
      <c r="AB10077" s="1294"/>
      <c r="AC10077" s="1507">
        <f t="shared" si="3753"/>
        <v>3184</v>
      </c>
      <c r="AD10077" s="1508">
        <f t="shared" si="3754"/>
        <v>3184</v>
      </c>
      <c r="AE10077" s="14">
        <f t="shared" si="3748"/>
        <v>-1500.5666666666666</v>
      </c>
      <c r="AF10077" s="14">
        <f t="shared" si="3755"/>
        <v>3120</v>
      </c>
      <c r="AG10077" s="14">
        <f t="shared" si="3756"/>
        <v>1.0205128205128204</v>
      </c>
      <c r="AH10077" s="14">
        <f t="shared" si="3749"/>
        <v>1501.5871794871794</v>
      </c>
      <c r="AI10077" s="14">
        <f t="shared" si="3750"/>
        <v>4684952</v>
      </c>
      <c r="AJ10077" s="1294"/>
    </row>
    <row r="10078" spans="1:36" ht="45" customHeight="1">
      <c r="A10078" s="1315">
        <v>72</v>
      </c>
      <c r="B10078" s="1313" t="s">
        <v>7181</v>
      </c>
      <c r="C10078" s="1288" t="s">
        <v>65</v>
      </c>
      <c r="D10078" s="1289">
        <v>704.31124</v>
      </c>
      <c r="E10078" s="1320">
        <v>357</v>
      </c>
      <c r="F10078" s="1284">
        <f t="shared" si="3751"/>
        <v>251439.11267999999</v>
      </c>
      <c r="G10078" s="1290"/>
      <c r="H10078" s="1284">
        <f t="shared" si="3752"/>
        <v>0</v>
      </c>
      <c r="I10078" s="1318">
        <v>44894</v>
      </c>
      <c r="J10078" s="1318"/>
      <c r="K10078" s="1294"/>
      <c r="L10078" s="1294"/>
      <c r="M10078" s="1318"/>
      <c r="N10078" s="1294">
        <v>217</v>
      </c>
      <c r="O10078" s="1294">
        <v>60</v>
      </c>
      <c r="P10078" s="1294"/>
      <c r="Q10078" s="1294"/>
      <c r="R10078" s="1294"/>
      <c r="S10078" s="1294"/>
      <c r="T10078" s="1294"/>
      <c r="U10078" s="1294"/>
      <c r="V10078" s="1294"/>
      <c r="W10078" s="1294"/>
      <c r="X10078" s="1294"/>
      <c r="Y10078" s="1294"/>
      <c r="Z10078" s="1294"/>
      <c r="AA10078" s="1294"/>
      <c r="AB10078" s="1294"/>
      <c r="AC10078" s="1507">
        <f t="shared" si="3753"/>
        <v>80</v>
      </c>
      <c r="AD10078" s="1508">
        <f t="shared" si="3754"/>
        <v>56344.8992</v>
      </c>
      <c r="AE10078" s="14">
        <f t="shared" ref="AE10078:AE10090" si="3757">(J10078-"01.04.2023")/30</f>
        <v>-1500.5666666666666</v>
      </c>
      <c r="AF10078" s="14">
        <f t="shared" si="3755"/>
        <v>92.333333333333329</v>
      </c>
      <c r="AG10078" s="14">
        <f t="shared" si="3756"/>
        <v>0.86642599277978338</v>
      </c>
      <c r="AH10078" s="14">
        <f t="shared" ref="AH10078:AH10090" si="3758">AG10078-AE10078</f>
        <v>1501.4330926594464</v>
      </c>
      <c r="AI10078" s="14">
        <f t="shared" ref="AI10078:AI10090" si="3759">AC10078-(AE10078*AF10078)</f>
        <v>138632.3222222222</v>
      </c>
      <c r="AJ10078" s="1294"/>
    </row>
    <row r="10079" spans="1:36" ht="30">
      <c r="A10079" s="1315">
        <v>73</v>
      </c>
      <c r="B10079" s="1339" t="s">
        <v>4671</v>
      </c>
      <c r="C10079" s="1332" t="s">
        <v>156</v>
      </c>
      <c r="D10079" s="1333">
        <v>1</v>
      </c>
      <c r="E10079" s="1326">
        <v>411</v>
      </c>
      <c r="F10079" s="1284">
        <f t="shared" si="3751"/>
        <v>411</v>
      </c>
      <c r="G10079" s="1327"/>
      <c r="H10079" s="536">
        <f t="shared" si="3752"/>
        <v>0</v>
      </c>
      <c r="I10079" s="1328">
        <v>44894</v>
      </c>
      <c r="J10079" s="1328"/>
      <c r="K10079" s="539"/>
      <c r="L10079" s="539"/>
      <c r="M10079" s="1328"/>
      <c r="N10079" s="539">
        <v>135</v>
      </c>
      <c r="O10079" s="539">
        <v>185</v>
      </c>
      <c r="P10079" s="539">
        <v>89</v>
      </c>
      <c r="Q10079" s="539"/>
      <c r="R10079" s="539"/>
      <c r="S10079" s="539"/>
      <c r="T10079" s="539"/>
      <c r="U10079" s="539"/>
      <c r="V10079" s="539"/>
      <c r="W10079" s="539"/>
      <c r="X10079" s="539"/>
      <c r="Y10079" s="539"/>
      <c r="Z10079" s="539"/>
      <c r="AA10079" s="539"/>
      <c r="AB10079" s="539"/>
      <c r="AC10079" s="1507">
        <f t="shared" si="3753"/>
        <v>2</v>
      </c>
      <c r="AD10079" s="1508">
        <f t="shared" si="3754"/>
        <v>2</v>
      </c>
      <c r="AE10079" s="14">
        <f t="shared" si="3757"/>
        <v>-1500.5666666666666</v>
      </c>
      <c r="AF10079" s="14">
        <f t="shared" si="3755"/>
        <v>136.33333333333334</v>
      </c>
      <c r="AG10079" s="14">
        <f t="shared" si="3756"/>
        <v>1.4669926650366746E-2</v>
      </c>
      <c r="AH10079" s="14">
        <f t="shared" si="3758"/>
        <v>1500.581336593317</v>
      </c>
      <c r="AI10079" s="14">
        <f t="shared" si="3759"/>
        <v>204579.25555555557</v>
      </c>
      <c r="AJ10079" s="1294"/>
    </row>
    <row r="10080" spans="1:36" ht="45" customHeight="1">
      <c r="A10080" s="1315">
        <v>74</v>
      </c>
      <c r="B10080" s="1313" t="s">
        <v>6973</v>
      </c>
      <c r="C10080" s="1288" t="s">
        <v>177</v>
      </c>
      <c r="D10080" s="1289">
        <v>1</v>
      </c>
      <c r="E10080" s="1320">
        <v>700</v>
      </c>
      <c r="F10080" s="1284">
        <f t="shared" si="3751"/>
        <v>700</v>
      </c>
      <c r="G10080" s="1290"/>
      <c r="H10080" s="536">
        <f t="shared" si="3752"/>
        <v>0</v>
      </c>
      <c r="I10080" s="1328">
        <v>44907</v>
      </c>
      <c r="J10080" s="1318"/>
      <c r="K10080" s="1294"/>
      <c r="L10080" s="1294"/>
      <c r="M10080" s="1318"/>
      <c r="N10080" s="1294"/>
      <c r="O10080" s="1294">
        <v>224</v>
      </c>
      <c r="P10080" s="1294">
        <v>42</v>
      </c>
      <c r="Q10080" s="1294"/>
      <c r="R10080" s="1294"/>
      <c r="S10080" s="1294"/>
      <c r="T10080" s="1294"/>
      <c r="U10080" s="1294"/>
      <c r="V10080" s="1294"/>
      <c r="W10080" s="1294"/>
      <c r="X10080" s="1294"/>
      <c r="Y10080" s="1294"/>
      <c r="Z10080" s="1294"/>
      <c r="AA10080" s="1294"/>
      <c r="AB10080" s="1294"/>
      <c r="AC10080" s="1507">
        <f t="shared" si="3753"/>
        <v>434</v>
      </c>
      <c r="AD10080" s="1508">
        <f t="shared" si="3754"/>
        <v>434</v>
      </c>
      <c r="AE10080" s="14">
        <f t="shared" si="3757"/>
        <v>-1500.5666666666666</v>
      </c>
      <c r="AF10080" s="14">
        <f t="shared" si="3755"/>
        <v>88.666666666666671</v>
      </c>
      <c r="AG10080" s="14">
        <f t="shared" si="3756"/>
        <v>4.8947368421052628</v>
      </c>
      <c r="AH10080" s="14">
        <f t="shared" si="3758"/>
        <v>1505.4614035087718</v>
      </c>
      <c r="AI10080" s="14">
        <f t="shared" si="3759"/>
        <v>133484.24444444446</v>
      </c>
      <c r="AJ10080" s="1294"/>
    </row>
    <row r="10081" spans="1:36" ht="30">
      <c r="A10081" s="1315">
        <v>82</v>
      </c>
      <c r="B10081" s="1313" t="s">
        <v>7182</v>
      </c>
      <c r="C10081" s="1288" t="s">
        <v>181</v>
      </c>
      <c r="D10081" s="1289">
        <v>1</v>
      </c>
      <c r="E10081" s="1320">
        <v>1000</v>
      </c>
      <c r="F10081" s="1284">
        <f t="shared" si="3751"/>
        <v>1000</v>
      </c>
      <c r="G10081" s="1290"/>
      <c r="H10081" s="536">
        <f t="shared" si="3752"/>
        <v>0</v>
      </c>
      <c r="I10081" s="1328">
        <v>44907</v>
      </c>
      <c r="J10081" s="1318"/>
      <c r="K10081" s="1294"/>
      <c r="L10081" s="1294"/>
      <c r="M10081" s="1318"/>
      <c r="N10081" s="1294"/>
      <c r="O10081" s="1294"/>
      <c r="P10081" s="1294">
        <v>100</v>
      </c>
      <c r="Q10081" s="1294"/>
      <c r="R10081" s="1294"/>
      <c r="S10081" s="1294"/>
      <c r="T10081" s="1294"/>
      <c r="U10081" s="1294"/>
      <c r="V10081" s="1294"/>
      <c r="W10081" s="1294"/>
      <c r="X10081" s="1294"/>
      <c r="Y10081" s="1294"/>
      <c r="Z10081" s="1294"/>
      <c r="AA10081" s="1294"/>
      <c r="AB10081" s="1294"/>
      <c r="AC10081" s="1507">
        <f t="shared" si="3753"/>
        <v>900</v>
      </c>
      <c r="AD10081" s="1508">
        <f t="shared" si="3754"/>
        <v>900</v>
      </c>
      <c r="AE10081" s="14">
        <f t="shared" si="3757"/>
        <v>-1500.5666666666666</v>
      </c>
      <c r="AF10081" s="14">
        <f t="shared" si="3755"/>
        <v>33.333333333333336</v>
      </c>
      <c r="AG10081" s="14">
        <f t="shared" si="3756"/>
        <v>26.999999999999996</v>
      </c>
      <c r="AH10081" s="14">
        <f t="shared" si="3758"/>
        <v>1527.5666666666666</v>
      </c>
      <c r="AI10081" s="14">
        <f t="shared" si="3759"/>
        <v>50918.888888888891</v>
      </c>
      <c r="AJ10081" s="1294"/>
    </row>
    <row r="10082" spans="1:36" ht="30">
      <c r="A10082" s="1315">
        <v>83</v>
      </c>
      <c r="B10082" s="1313" t="s">
        <v>7183</v>
      </c>
      <c r="C10082" s="1288" t="s">
        <v>181</v>
      </c>
      <c r="D10082" s="1289">
        <v>1</v>
      </c>
      <c r="E10082" s="1320">
        <v>2000</v>
      </c>
      <c r="F10082" s="1284">
        <f t="shared" si="3751"/>
        <v>2000</v>
      </c>
      <c r="G10082" s="1290"/>
      <c r="H10082" s="536">
        <f t="shared" si="3752"/>
        <v>0</v>
      </c>
      <c r="I10082" s="1328">
        <v>44907</v>
      </c>
      <c r="J10082" s="1318"/>
      <c r="K10082" s="1294"/>
      <c r="L10082" s="1294"/>
      <c r="M10082" s="1318"/>
      <c r="N10082" s="1294"/>
      <c r="O10082" s="1294"/>
      <c r="P10082" s="1294">
        <v>100</v>
      </c>
      <c r="Q10082" s="1294"/>
      <c r="R10082" s="1294"/>
      <c r="S10082" s="1294"/>
      <c r="T10082" s="1294"/>
      <c r="U10082" s="1294"/>
      <c r="V10082" s="1294"/>
      <c r="W10082" s="1294"/>
      <c r="X10082" s="1294"/>
      <c r="Y10082" s="1294"/>
      <c r="Z10082" s="1294"/>
      <c r="AA10082" s="1294"/>
      <c r="AB10082" s="1294"/>
      <c r="AC10082" s="1507">
        <f t="shared" si="3753"/>
        <v>1900</v>
      </c>
      <c r="AD10082" s="1508">
        <f t="shared" si="3754"/>
        <v>1900</v>
      </c>
      <c r="AE10082" s="14">
        <f t="shared" si="3757"/>
        <v>-1500.5666666666666</v>
      </c>
      <c r="AF10082" s="14">
        <f t="shared" si="3755"/>
        <v>33.333333333333336</v>
      </c>
      <c r="AG10082" s="14">
        <f t="shared" si="3756"/>
        <v>56.999999999999993</v>
      </c>
      <c r="AH10082" s="14">
        <f t="shared" si="3758"/>
        <v>1557.5666666666666</v>
      </c>
      <c r="AI10082" s="14">
        <f t="shared" si="3759"/>
        <v>51918.888888888891</v>
      </c>
      <c r="AJ10082" s="1294"/>
    </row>
    <row r="10083" spans="1:36" ht="30">
      <c r="A10083" s="1315">
        <v>91</v>
      </c>
      <c r="B10083" s="1313" t="s">
        <v>7184</v>
      </c>
      <c r="C10083" s="1288" t="s">
        <v>181</v>
      </c>
      <c r="D10083" s="1289">
        <v>1</v>
      </c>
      <c r="E10083" s="1320">
        <v>4000</v>
      </c>
      <c r="F10083" s="1284">
        <f t="shared" si="3751"/>
        <v>4000</v>
      </c>
      <c r="G10083" s="1290"/>
      <c r="H10083" s="536">
        <f t="shared" si="3752"/>
        <v>0</v>
      </c>
      <c r="I10083" s="1328">
        <v>44907</v>
      </c>
      <c r="J10083" s="1318"/>
      <c r="K10083" s="1294"/>
      <c r="L10083" s="1294"/>
      <c r="M10083" s="1318"/>
      <c r="N10083" s="1294">
        <v>850</v>
      </c>
      <c r="O10083" s="1294">
        <v>470</v>
      </c>
      <c r="P10083" s="1294">
        <v>280</v>
      </c>
      <c r="Q10083" s="1294"/>
      <c r="R10083" s="1294"/>
      <c r="S10083" s="1294"/>
      <c r="T10083" s="1294"/>
      <c r="U10083" s="1294"/>
      <c r="V10083" s="1294"/>
      <c r="W10083" s="1294"/>
      <c r="X10083" s="1294"/>
      <c r="Y10083" s="1294"/>
      <c r="Z10083" s="1294"/>
      <c r="AA10083" s="1294"/>
      <c r="AB10083" s="1294"/>
      <c r="AC10083" s="1507">
        <f t="shared" si="3753"/>
        <v>2400</v>
      </c>
      <c r="AD10083" s="1508">
        <f t="shared" si="3754"/>
        <v>2400</v>
      </c>
      <c r="AE10083" s="14">
        <f t="shared" si="3757"/>
        <v>-1500.5666666666666</v>
      </c>
      <c r="AF10083" s="14">
        <f t="shared" si="3755"/>
        <v>533.33333333333337</v>
      </c>
      <c r="AG10083" s="14">
        <f t="shared" si="3756"/>
        <v>4.5</v>
      </c>
      <c r="AH10083" s="14">
        <f t="shared" si="3758"/>
        <v>1505.0666666666666</v>
      </c>
      <c r="AI10083" s="14">
        <f t="shared" si="3759"/>
        <v>802702.22222222225</v>
      </c>
      <c r="AJ10083" s="1294"/>
    </row>
    <row r="10084" spans="1:36" ht="45">
      <c r="A10084" s="1315">
        <v>92</v>
      </c>
      <c r="B10084" s="1313" t="s">
        <v>7132</v>
      </c>
      <c r="C10084" s="1288" t="s">
        <v>181</v>
      </c>
      <c r="D10084" s="1289">
        <v>1</v>
      </c>
      <c r="E10084" s="1320">
        <v>2000</v>
      </c>
      <c r="F10084" s="1284">
        <f t="shared" si="3751"/>
        <v>2000</v>
      </c>
      <c r="G10084" s="1290"/>
      <c r="H10084" s="536">
        <f t="shared" si="3752"/>
        <v>0</v>
      </c>
      <c r="I10084" s="1328">
        <v>44907</v>
      </c>
      <c r="J10084" s="1318"/>
      <c r="K10084" s="1294"/>
      <c r="L10084" s="1294"/>
      <c r="M10084" s="1318"/>
      <c r="N10084" s="1294">
        <v>433</v>
      </c>
      <c r="O10084" s="1294">
        <v>556</v>
      </c>
      <c r="P10084" s="1294">
        <v>679</v>
      </c>
      <c r="Q10084" s="1294"/>
      <c r="R10084" s="1294"/>
      <c r="S10084" s="1294"/>
      <c r="T10084" s="1294"/>
      <c r="U10084" s="1294"/>
      <c r="V10084" s="1294"/>
      <c r="W10084" s="1294"/>
      <c r="X10084" s="1294"/>
      <c r="Y10084" s="1294"/>
      <c r="Z10084" s="1294"/>
      <c r="AA10084" s="1294"/>
      <c r="AB10084" s="1294"/>
      <c r="AC10084" s="1507">
        <f t="shared" si="3753"/>
        <v>332</v>
      </c>
      <c r="AD10084" s="1508">
        <f t="shared" si="3754"/>
        <v>332</v>
      </c>
      <c r="AE10084" s="14">
        <f t="shared" si="3757"/>
        <v>-1500.5666666666666</v>
      </c>
      <c r="AF10084" s="14">
        <f t="shared" si="3755"/>
        <v>556</v>
      </c>
      <c r="AG10084" s="14">
        <f t="shared" si="3756"/>
        <v>0.59712230215827333</v>
      </c>
      <c r="AH10084" s="14">
        <f t="shared" si="3758"/>
        <v>1501.163788968825</v>
      </c>
      <c r="AI10084" s="14">
        <f t="shared" si="3759"/>
        <v>834647.06666666665</v>
      </c>
      <c r="AJ10084" s="1294"/>
    </row>
    <row r="10085" spans="1:36" ht="30">
      <c r="A10085" s="1315">
        <v>97</v>
      </c>
      <c r="B10085" s="1299" t="s">
        <v>7179</v>
      </c>
      <c r="C10085" s="1288" t="s">
        <v>65</v>
      </c>
      <c r="D10085" s="1289">
        <v>4.1139599999999996</v>
      </c>
      <c r="E10085" s="1320">
        <v>3710</v>
      </c>
      <c r="F10085" s="1284">
        <f t="shared" ref="F10085:F10104" si="3760">D10085*E10085</f>
        <v>15262.791599999999</v>
      </c>
      <c r="G10085" s="1290"/>
      <c r="H10085" s="1284">
        <f t="shared" ref="H10085:H10110" si="3761">D10085*G10085</f>
        <v>0</v>
      </c>
      <c r="I10085" s="1318">
        <v>44914</v>
      </c>
      <c r="J10085" s="1318">
        <v>45777</v>
      </c>
      <c r="K10085" s="1294"/>
      <c r="L10085" s="1294">
        <v>1143</v>
      </c>
      <c r="M10085" s="1318">
        <v>44916</v>
      </c>
      <c r="N10085" s="1294">
        <v>247</v>
      </c>
      <c r="O10085" s="1294">
        <v>437</v>
      </c>
      <c r="P10085" s="1294">
        <v>632</v>
      </c>
      <c r="Q10085" s="1294"/>
      <c r="R10085" s="1294"/>
      <c r="S10085" s="1294"/>
      <c r="T10085" s="1294"/>
      <c r="U10085" s="1294"/>
      <c r="V10085" s="1294"/>
      <c r="W10085" s="1294"/>
      <c r="X10085" s="1294"/>
      <c r="Y10085" s="1294"/>
      <c r="Z10085" s="1294"/>
      <c r="AA10085" s="1294"/>
      <c r="AB10085" s="1294"/>
      <c r="AC10085" s="1507">
        <f t="shared" ref="AC10085:AC10110" si="3762">E10085+G10085-N10085-O10085-AA10085-P10085-Q10085-R10085-S10085-T10085-U10085-V10085-W10085-X10085-Y10085</f>
        <v>2394</v>
      </c>
      <c r="AD10085" s="1508">
        <f t="shared" ref="AD10085:AD10110" si="3763">D10085*AC10085</f>
        <v>9848.8202399999991</v>
      </c>
      <c r="AE10085" s="14">
        <f t="shared" si="3757"/>
        <v>25.333333333333332</v>
      </c>
      <c r="AF10085" s="14">
        <f t="shared" ref="AF10085:AF10110" si="3764">(N10085+O10085+P10085+Q10085+R10085+S10085+T10085+U10085+V10085+W10085+X10085+Y10085)/3</f>
        <v>438.66666666666669</v>
      </c>
      <c r="AG10085" s="14">
        <f t="shared" ref="AG10085:AG10110" si="3765">AC10085/AF10085</f>
        <v>5.457446808510638</v>
      </c>
      <c r="AH10085" s="14">
        <f t="shared" si="3758"/>
        <v>-19.875886524822693</v>
      </c>
      <c r="AI10085" s="14">
        <f t="shared" si="3759"/>
        <v>-8718.8888888888887</v>
      </c>
      <c r="AJ10085" s="1294"/>
    </row>
    <row r="10086" spans="1:36" ht="15.75">
      <c r="A10086" s="1315">
        <v>98</v>
      </c>
      <c r="B10086" s="1313" t="s">
        <v>6987</v>
      </c>
      <c r="C10086" s="1288" t="s">
        <v>181</v>
      </c>
      <c r="D10086" s="1289">
        <v>1</v>
      </c>
      <c r="E10086" s="1320">
        <v>1000</v>
      </c>
      <c r="F10086" s="1284">
        <f t="shared" si="3760"/>
        <v>1000</v>
      </c>
      <c r="G10086" s="1290"/>
      <c r="H10086" s="1284">
        <f t="shared" si="3761"/>
        <v>0</v>
      </c>
      <c r="I10086" s="1318">
        <v>44916</v>
      </c>
      <c r="J10086" s="1318"/>
      <c r="K10086" s="1294"/>
      <c r="L10086" s="1294"/>
      <c r="M10086" s="1318"/>
      <c r="N10086" s="1294"/>
      <c r="O10086" s="1294"/>
      <c r="P10086" s="1294"/>
      <c r="Q10086" s="1294"/>
      <c r="R10086" s="1294"/>
      <c r="S10086" s="1294"/>
      <c r="T10086" s="1294"/>
      <c r="U10086" s="1294"/>
      <c r="V10086" s="1294"/>
      <c r="W10086" s="1294"/>
      <c r="X10086" s="1294"/>
      <c r="Y10086" s="1294"/>
      <c r="Z10086" s="1294"/>
      <c r="AA10086" s="1294"/>
      <c r="AB10086" s="1294"/>
      <c r="AC10086" s="1507">
        <f t="shared" si="3762"/>
        <v>1000</v>
      </c>
      <c r="AD10086" s="1508">
        <f t="shared" si="3763"/>
        <v>1000</v>
      </c>
      <c r="AE10086" s="14">
        <f t="shared" si="3757"/>
        <v>-1500.5666666666666</v>
      </c>
      <c r="AF10086" s="14">
        <f t="shared" si="3764"/>
        <v>0</v>
      </c>
      <c r="AG10086" s="14" t="e">
        <f t="shared" si="3765"/>
        <v>#DIV/0!</v>
      </c>
      <c r="AH10086" s="14" t="e">
        <f t="shared" si="3758"/>
        <v>#DIV/0!</v>
      </c>
      <c r="AI10086" s="14">
        <f t="shared" si="3759"/>
        <v>1000</v>
      </c>
      <c r="AJ10086" s="1294"/>
    </row>
    <row r="10087" spans="1:36" ht="15.75">
      <c r="A10087" s="1315">
        <v>99</v>
      </c>
      <c r="B10087" s="1313" t="s">
        <v>6989</v>
      </c>
      <c r="C10087" s="1288" t="s">
        <v>181</v>
      </c>
      <c r="D10087" s="1289">
        <v>1</v>
      </c>
      <c r="E10087" s="1320">
        <v>1000</v>
      </c>
      <c r="F10087" s="1284">
        <f t="shared" si="3760"/>
        <v>1000</v>
      </c>
      <c r="G10087" s="1290"/>
      <c r="H10087" s="1284">
        <f t="shared" si="3761"/>
        <v>0</v>
      </c>
      <c r="I10087" s="1318">
        <v>44916</v>
      </c>
      <c r="J10087" s="1318"/>
      <c r="K10087" s="1294"/>
      <c r="L10087" s="1294"/>
      <c r="M10087" s="1318"/>
      <c r="N10087" s="1294"/>
      <c r="O10087" s="1294">
        <v>300</v>
      </c>
      <c r="P10087" s="1294">
        <v>270</v>
      </c>
      <c r="Q10087" s="1294"/>
      <c r="R10087" s="1294"/>
      <c r="S10087" s="1294"/>
      <c r="T10087" s="1294"/>
      <c r="U10087" s="1294"/>
      <c r="V10087" s="1294"/>
      <c r="W10087" s="1294"/>
      <c r="X10087" s="1294"/>
      <c r="Y10087" s="1294"/>
      <c r="Z10087" s="1294"/>
      <c r="AA10087" s="1294"/>
      <c r="AB10087" s="1294"/>
      <c r="AC10087" s="1507">
        <f t="shared" si="3762"/>
        <v>430</v>
      </c>
      <c r="AD10087" s="1508">
        <f t="shared" si="3763"/>
        <v>430</v>
      </c>
      <c r="AE10087" s="14">
        <f t="shared" si="3757"/>
        <v>-1500.5666666666666</v>
      </c>
      <c r="AF10087" s="14">
        <f t="shared" si="3764"/>
        <v>190</v>
      </c>
      <c r="AG10087" s="14">
        <f t="shared" si="3765"/>
        <v>2.263157894736842</v>
      </c>
      <c r="AH10087" s="14">
        <f t="shared" si="3758"/>
        <v>1502.8298245614035</v>
      </c>
      <c r="AI10087" s="14">
        <f t="shared" si="3759"/>
        <v>285537.66666666663</v>
      </c>
      <c r="AJ10087" s="1294"/>
    </row>
    <row r="10088" spans="1:36" ht="15.75">
      <c r="A10088" s="1315">
        <v>100</v>
      </c>
      <c r="B10088" s="1313" t="s">
        <v>6989</v>
      </c>
      <c r="C10088" s="1288" t="s">
        <v>181</v>
      </c>
      <c r="D10088" s="1289">
        <v>1</v>
      </c>
      <c r="E10088" s="1320">
        <v>900</v>
      </c>
      <c r="F10088" s="1284">
        <f t="shared" si="3760"/>
        <v>900</v>
      </c>
      <c r="G10088" s="1290"/>
      <c r="H10088" s="1284">
        <f t="shared" si="3761"/>
        <v>0</v>
      </c>
      <c r="I10088" s="1318">
        <v>44916</v>
      </c>
      <c r="J10088" s="1318"/>
      <c r="K10088" s="1294"/>
      <c r="L10088" s="1294"/>
      <c r="M10088" s="1318"/>
      <c r="N10088" s="1294"/>
      <c r="O10088" s="1294"/>
      <c r="P10088" s="1294"/>
      <c r="Q10088" s="1294"/>
      <c r="R10088" s="1294"/>
      <c r="S10088" s="1294"/>
      <c r="T10088" s="1294"/>
      <c r="U10088" s="1294"/>
      <c r="V10088" s="1294"/>
      <c r="W10088" s="1294"/>
      <c r="X10088" s="1294"/>
      <c r="Y10088" s="1294"/>
      <c r="Z10088" s="1294"/>
      <c r="AA10088" s="1294"/>
      <c r="AB10088" s="1294"/>
      <c r="AC10088" s="1507">
        <f t="shared" si="3762"/>
        <v>900</v>
      </c>
      <c r="AD10088" s="1508">
        <f t="shared" si="3763"/>
        <v>900</v>
      </c>
      <c r="AE10088" s="14">
        <f t="shared" si="3757"/>
        <v>-1500.5666666666666</v>
      </c>
      <c r="AF10088" s="14">
        <f t="shared" si="3764"/>
        <v>0</v>
      </c>
      <c r="AG10088" s="14" t="e">
        <f t="shared" si="3765"/>
        <v>#DIV/0!</v>
      </c>
      <c r="AH10088" s="14" t="e">
        <f t="shared" si="3758"/>
        <v>#DIV/0!</v>
      </c>
      <c r="AI10088" s="14">
        <f t="shared" si="3759"/>
        <v>900</v>
      </c>
      <c r="AJ10088" s="1294"/>
    </row>
    <row r="10089" spans="1:36" ht="15.75">
      <c r="A10089" s="1315">
        <v>101</v>
      </c>
      <c r="B10089" s="1313" t="s">
        <v>6990</v>
      </c>
      <c r="C10089" s="1288" t="s">
        <v>181</v>
      </c>
      <c r="D10089" s="1289">
        <v>1</v>
      </c>
      <c r="E10089" s="1320">
        <v>180</v>
      </c>
      <c r="F10089" s="1284">
        <f t="shared" si="3760"/>
        <v>180</v>
      </c>
      <c r="G10089" s="1290"/>
      <c r="H10089" s="1284">
        <f t="shared" si="3761"/>
        <v>0</v>
      </c>
      <c r="I10089" s="1318">
        <v>44916</v>
      </c>
      <c r="J10089" s="1318"/>
      <c r="K10089" s="1294"/>
      <c r="L10089" s="1294"/>
      <c r="M10089" s="1318"/>
      <c r="N10089" s="1294"/>
      <c r="O10089" s="1294">
        <v>1</v>
      </c>
      <c r="P10089" s="1294"/>
      <c r="Q10089" s="1294"/>
      <c r="R10089" s="1294"/>
      <c r="S10089" s="1294"/>
      <c r="T10089" s="1294"/>
      <c r="U10089" s="1294"/>
      <c r="V10089" s="1294"/>
      <c r="W10089" s="1294"/>
      <c r="X10089" s="1294"/>
      <c r="Y10089" s="1294"/>
      <c r="Z10089" s="1294"/>
      <c r="AA10089" s="1294"/>
      <c r="AB10089" s="1294"/>
      <c r="AC10089" s="1507">
        <f t="shared" si="3762"/>
        <v>179</v>
      </c>
      <c r="AD10089" s="1508">
        <f t="shared" si="3763"/>
        <v>179</v>
      </c>
      <c r="AE10089" s="14">
        <f t="shared" si="3757"/>
        <v>-1500.5666666666666</v>
      </c>
      <c r="AF10089" s="14">
        <f t="shared" si="3764"/>
        <v>0.33333333333333331</v>
      </c>
      <c r="AG10089" s="14">
        <f t="shared" si="3765"/>
        <v>537</v>
      </c>
      <c r="AH10089" s="14">
        <f t="shared" si="3758"/>
        <v>2037.5666666666666</v>
      </c>
      <c r="AI10089" s="14">
        <f t="shared" si="3759"/>
        <v>679.18888888888887</v>
      </c>
      <c r="AJ10089" s="1294"/>
    </row>
    <row r="10090" spans="1:36" ht="15.75">
      <c r="A10090" s="1315">
        <v>102</v>
      </c>
      <c r="B10090" s="1313" t="s">
        <v>6988</v>
      </c>
      <c r="C10090" s="1288" t="s">
        <v>181</v>
      </c>
      <c r="D10090" s="1289">
        <v>1</v>
      </c>
      <c r="E10090" s="1320">
        <v>1000</v>
      </c>
      <c r="F10090" s="1284">
        <f t="shared" si="3760"/>
        <v>1000</v>
      </c>
      <c r="G10090" s="1290"/>
      <c r="H10090" s="1284">
        <f t="shared" si="3761"/>
        <v>0</v>
      </c>
      <c r="I10090" s="1318">
        <v>44916</v>
      </c>
      <c r="J10090" s="1318"/>
      <c r="K10090" s="1294"/>
      <c r="L10090" s="1294"/>
      <c r="M10090" s="1318"/>
      <c r="N10090" s="1294"/>
      <c r="O10090" s="1294"/>
      <c r="P10090" s="1294"/>
      <c r="Q10090" s="1294"/>
      <c r="R10090" s="1294"/>
      <c r="S10090" s="1294"/>
      <c r="T10090" s="1294"/>
      <c r="U10090" s="1294"/>
      <c r="V10090" s="1294"/>
      <c r="W10090" s="1294"/>
      <c r="X10090" s="1294"/>
      <c r="Y10090" s="1294"/>
      <c r="Z10090" s="1294"/>
      <c r="AA10090" s="1294"/>
      <c r="AB10090" s="1294"/>
      <c r="AC10090" s="1507">
        <f t="shared" si="3762"/>
        <v>1000</v>
      </c>
      <c r="AD10090" s="1508">
        <f t="shared" si="3763"/>
        <v>1000</v>
      </c>
      <c r="AE10090" s="14">
        <f t="shared" si="3757"/>
        <v>-1500.5666666666666</v>
      </c>
      <c r="AF10090" s="14">
        <f t="shared" si="3764"/>
        <v>0</v>
      </c>
      <c r="AG10090" s="14" t="e">
        <f t="shared" si="3765"/>
        <v>#DIV/0!</v>
      </c>
      <c r="AH10090" s="14" t="e">
        <f t="shared" si="3758"/>
        <v>#DIV/0!</v>
      </c>
      <c r="AI10090" s="14">
        <f t="shared" si="3759"/>
        <v>1000</v>
      </c>
      <c r="AJ10090" s="1294"/>
    </row>
    <row r="10091" spans="1:36" ht="29.25" customHeight="1">
      <c r="A10091" s="1315">
        <v>103</v>
      </c>
      <c r="B10091" s="1313" t="s">
        <v>6991</v>
      </c>
      <c r="C10091" s="1288" t="s">
        <v>181</v>
      </c>
      <c r="D10091" s="1289">
        <v>1</v>
      </c>
      <c r="E10091" s="1320">
        <v>1000</v>
      </c>
      <c r="F10091" s="1284">
        <f t="shared" si="3760"/>
        <v>1000</v>
      </c>
      <c r="G10091" s="1290"/>
      <c r="H10091" s="1284">
        <f t="shared" si="3761"/>
        <v>0</v>
      </c>
      <c r="I10091" s="1318">
        <v>44916</v>
      </c>
      <c r="J10091" s="1318"/>
      <c r="K10091" s="1294"/>
      <c r="L10091" s="1294"/>
      <c r="M10091" s="1318"/>
      <c r="N10091" s="1294"/>
      <c r="O10091" s="1294"/>
      <c r="P10091" s="1294">
        <v>350</v>
      </c>
      <c r="Q10091" s="1294"/>
      <c r="R10091" s="1294"/>
      <c r="S10091" s="1294"/>
      <c r="T10091" s="1294"/>
      <c r="U10091" s="1294"/>
      <c r="V10091" s="1294"/>
      <c r="W10091" s="1294"/>
      <c r="X10091" s="1294"/>
      <c r="Y10091" s="1294"/>
      <c r="Z10091" s="1294"/>
      <c r="AA10091" s="1294"/>
      <c r="AB10091" s="1294"/>
      <c r="AC10091" s="1507">
        <f t="shared" si="3762"/>
        <v>650</v>
      </c>
      <c r="AD10091" s="1508">
        <f t="shared" si="3763"/>
        <v>650</v>
      </c>
      <c r="AE10091" s="14">
        <f t="shared" ref="AE10091:AE10115" si="3766">(J10091-"01.04.2023")/30</f>
        <v>-1500.5666666666666</v>
      </c>
      <c r="AF10091" s="14">
        <f t="shared" si="3764"/>
        <v>116.66666666666667</v>
      </c>
      <c r="AG10091" s="14">
        <f t="shared" si="3765"/>
        <v>5.5714285714285712</v>
      </c>
      <c r="AH10091" s="14">
        <f t="shared" ref="AH10091:AH10111" si="3767">AG10091-AE10091</f>
        <v>1506.1380952380953</v>
      </c>
      <c r="AI10091" s="14">
        <f t="shared" ref="AI10091:AI10115" si="3768">AC10091-(AE10091*AF10091)</f>
        <v>175716.11111111112</v>
      </c>
      <c r="AJ10091" s="1294"/>
    </row>
    <row r="10092" spans="1:36" ht="15.75">
      <c r="A10092" s="1315">
        <v>104</v>
      </c>
      <c r="B10092" s="1313" t="s">
        <v>6992</v>
      </c>
      <c r="C10092" s="1288" t="s">
        <v>181</v>
      </c>
      <c r="D10092" s="1289">
        <v>1</v>
      </c>
      <c r="E10092" s="1320">
        <v>1000</v>
      </c>
      <c r="F10092" s="1284">
        <f t="shared" si="3760"/>
        <v>1000</v>
      </c>
      <c r="G10092" s="1290"/>
      <c r="H10092" s="1284">
        <f t="shared" si="3761"/>
        <v>0</v>
      </c>
      <c r="I10092" s="1318">
        <v>44916</v>
      </c>
      <c r="J10092" s="1318"/>
      <c r="K10092" s="1294"/>
      <c r="L10092" s="1294"/>
      <c r="M10092" s="1318"/>
      <c r="N10092" s="1294"/>
      <c r="O10092" s="1294"/>
      <c r="P10092" s="1294">
        <v>40</v>
      </c>
      <c r="Q10092" s="1294"/>
      <c r="R10092" s="1294"/>
      <c r="S10092" s="1294"/>
      <c r="T10092" s="1294"/>
      <c r="U10092" s="1294"/>
      <c r="V10092" s="1294"/>
      <c r="W10092" s="1294"/>
      <c r="X10092" s="1294"/>
      <c r="Y10092" s="1294"/>
      <c r="Z10092" s="1294"/>
      <c r="AA10092" s="1294"/>
      <c r="AB10092" s="1294"/>
      <c r="AC10092" s="1507">
        <f t="shared" si="3762"/>
        <v>960</v>
      </c>
      <c r="AD10092" s="1508">
        <f t="shared" si="3763"/>
        <v>960</v>
      </c>
      <c r="AE10092" s="14">
        <f t="shared" si="3766"/>
        <v>-1500.5666666666666</v>
      </c>
      <c r="AF10092" s="14">
        <f t="shared" si="3764"/>
        <v>13.333333333333334</v>
      </c>
      <c r="AG10092" s="14">
        <f t="shared" si="3765"/>
        <v>72</v>
      </c>
      <c r="AH10092" s="14">
        <f t="shared" si="3767"/>
        <v>1572.5666666666666</v>
      </c>
      <c r="AI10092" s="14">
        <f t="shared" si="3768"/>
        <v>20967.555555555555</v>
      </c>
      <c r="AJ10092" s="1294"/>
    </row>
    <row r="10093" spans="1:36" ht="15.75">
      <c r="A10093" s="1315">
        <v>105</v>
      </c>
      <c r="B10093" s="1313" t="s">
        <v>6993</v>
      </c>
      <c r="C10093" s="1288" t="s">
        <v>181</v>
      </c>
      <c r="D10093" s="1289">
        <v>1</v>
      </c>
      <c r="E10093" s="1294">
        <v>2315</v>
      </c>
      <c r="F10093" s="1284">
        <f t="shared" si="3760"/>
        <v>2315</v>
      </c>
      <c r="G10093" s="1294"/>
      <c r="H10093" s="1294">
        <f t="shared" si="3761"/>
        <v>0</v>
      </c>
      <c r="I10093" s="1318">
        <v>44918</v>
      </c>
      <c r="J10093" s="1294"/>
      <c r="K10093" s="1294"/>
      <c r="L10093" s="1294"/>
      <c r="M10093" s="1294"/>
      <c r="N10093" s="1294">
        <v>8</v>
      </c>
      <c r="O10093" s="1294">
        <v>117</v>
      </c>
      <c r="P10093" s="1294">
        <v>676</v>
      </c>
      <c r="Q10093" s="1294"/>
      <c r="R10093" s="1294"/>
      <c r="S10093" s="1294"/>
      <c r="T10093" s="1294"/>
      <c r="U10093" s="1294"/>
      <c r="V10093" s="1294"/>
      <c r="W10093" s="1294"/>
      <c r="X10093" s="1294"/>
      <c r="Y10093" s="1294"/>
      <c r="Z10093" s="1294"/>
      <c r="AA10093" s="1294"/>
      <c r="AB10093" s="1294"/>
      <c r="AC10093" s="1507">
        <f t="shared" si="3762"/>
        <v>1514</v>
      </c>
      <c r="AD10093" s="1508">
        <f t="shared" si="3763"/>
        <v>1514</v>
      </c>
      <c r="AE10093" s="14">
        <f t="shared" si="3766"/>
        <v>-1500.5666666666666</v>
      </c>
      <c r="AF10093" s="14">
        <f t="shared" si="3764"/>
        <v>267</v>
      </c>
      <c r="AG10093" s="14">
        <f t="shared" si="3765"/>
        <v>5.6704119850187267</v>
      </c>
      <c r="AH10093" s="14">
        <f t="shared" si="3767"/>
        <v>1506.2370786516854</v>
      </c>
      <c r="AI10093" s="14">
        <f t="shared" si="3768"/>
        <v>402165.3</v>
      </c>
      <c r="AJ10093" s="1294"/>
    </row>
    <row r="10094" spans="1:36" ht="15.75">
      <c r="A10094" s="1315">
        <v>106</v>
      </c>
      <c r="B10094" s="1313" t="s">
        <v>6985</v>
      </c>
      <c r="C10094" s="1288" t="s">
        <v>181</v>
      </c>
      <c r="D10094" s="1289">
        <v>1</v>
      </c>
      <c r="E10094" s="1320">
        <v>200</v>
      </c>
      <c r="F10094" s="1284">
        <f t="shared" si="3760"/>
        <v>200</v>
      </c>
      <c r="G10094" s="1290"/>
      <c r="H10094" s="1284">
        <f t="shared" si="3761"/>
        <v>0</v>
      </c>
      <c r="I10094" s="1318">
        <v>44918</v>
      </c>
      <c r="J10094" s="1318"/>
      <c r="K10094" s="1294"/>
      <c r="L10094" s="1294"/>
      <c r="M10094" s="1318"/>
      <c r="N10094" s="1294"/>
      <c r="O10094" s="1294"/>
      <c r="P10094" s="1294">
        <v>20</v>
      </c>
      <c r="Q10094" s="1294"/>
      <c r="R10094" s="1294"/>
      <c r="S10094" s="1294"/>
      <c r="T10094" s="1294"/>
      <c r="U10094" s="1294"/>
      <c r="V10094" s="1294"/>
      <c r="W10094" s="1294"/>
      <c r="X10094" s="1294"/>
      <c r="Y10094" s="1294"/>
      <c r="Z10094" s="1294"/>
      <c r="AA10094" s="1294"/>
      <c r="AB10094" s="1294"/>
      <c r="AC10094" s="1507">
        <f t="shared" si="3762"/>
        <v>180</v>
      </c>
      <c r="AD10094" s="1508">
        <f t="shared" si="3763"/>
        <v>180</v>
      </c>
      <c r="AE10094" s="14">
        <f t="shared" si="3766"/>
        <v>-1500.5666666666666</v>
      </c>
      <c r="AF10094" s="14">
        <f t="shared" si="3764"/>
        <v>6.666666666666667</v>
      </c>
      <c r="AG10094" s="14">
        <f t="shared" si="3765"/>
        <v>27</v>
      </c>
      <c r="AH10094" s="14">
        <f t="shared" si="3767"/>
        <v>1527.5666666666666</v>
      </c>
      <c r="AI10094" s="14">
        <f t="shared" si="3768"/>
        <v>10183.777777777777</v>
      </c>
      <c r="AJ10094" s="1294"/>
    </row>
    <row r="10095" spans="1:36" ht="30">
      <c r="A10095" s="1315">
        <v>107</v>
      </c>
      <c r="B10095" s="1313" t="s">
        <v>7185</v>
      </c>
      <c r="C10095" s="1288" t="s">
        <v>181</v>
      </c>
      <c r="D10095" s="1289">
        <v>1</v>
      </c>
      <c r="E10095" s="1320">
        <v>2000</v>
      </c>
      <c r="F10095" s="1284">
        <f t="shared" si="3760"/>
        <v>2000</v>
      </c>
      <c r="G10095" s="1290"/>
      <c r="H10095" s="1284">
        <f t="shared" si="3761"/>
        <v>0</v>
      </c>
      <c r="I10095" s="1318">
        <v>44918</v>
      </c>
      <c r="J10095" s="1318"/>
      <c r="K10095" s="1294"/>
      <c r="L10095" s="1294"/>
      <c r="M10095" s="1318"/>
      <c r="N10095" s="1294"/>
      <c r="O10095" s="1294">
        <v>20</v>
      </c>
      <c r="P10095" s="1294">
        <v>23</v>
      </c>
      <c r="Q10095" s="1294"/>
      <c r="R10095" s="1294"/>
      <c r="S10095" s="1294"/>
      <c r="T10095" s="1294"/>
      <c r="U10095" s="1294"/>
      <c r="V10095" s="1294"/>
      <c r="W10095" s="1294"/>
      <c r="X10095" s="1294"/>
      <c r="Y10095" s="1294"/>
      <c r="Z10095" s="1294"/>
      <c r="AA10095" s="1294"/>
      <c r="AB10095" s="1294"/>
      <c r="AC10095" s="1507">
        <f t="shared" si="3762"/>
        <v>1957</v>
      </c>
      <c r="AD10095" s="1508">
        <f t="shared" si="3763"/>
        <v>1957</v>
      </c>
      <c r="AE10095" s="14">
        <f t="shared" si="3766"/>
        <v>-1500.5666666666666</v>
      </c>
      <c r="AF10095" s="14">
        <f t="shared" si="3764"/>
        <v>14.333333333333334</v>
      </c>
      <c r="AG10095" s="14">
        <f t="shared" si="3765"/>
        <v>136.53488372093022</v>
      </c>
      <c r="AH10095" s="14">
        <f t="shared" si="3767"/>
        <v>1637.1015503875969</v>
      </c>
      <c r="AI10095" s="14">
        <f t="shared" si="3768"/>
        <v>23465.12222222222</v>
      </c>
      <c r="AJ10095" s="1294"/>
    </row>
    <row r="10096" spans="1:36" ht="30">
      <c r="A10096" s="1315">
        <v>108</v>
      </c>
      <c r="B10096" s="1313" t="s">
        <v>6995</v>
      </c>
      <c r="C10096" s="1288" t="s">
        <v>181</v>
      </c>
      <c r="D10096" s="1289">
        <v>1</v>
      </c>
      <c r="E10096" s="1320">
        <v>840</v>
      </c>
      <c r="F10096" s="1284">
        <f t="shared" si="3760"/>
        <v>840</v>
      </c>
      <c r="G10096" s="1290"/>
      <c r="H10096" s="1284">
        <f t="shared" si="3761"/>
        <v>0</v>
      </c>
      <c r="I10096" s="1318">
        <v>44918</v>
      </c>
      <c r="J10096" s="1318"/>
      <c r="K10096" s="1294"/>
      <c r="L10096" s="1294"/>
      <c r="M10096" s="1318"/>
      <c r="N10096" s="1294">
        <v>34</v>
      </c>
      <c r="O10096" s="1294">
        <v>87</v>
      </c>
      <c r="P10096" s="1294">
        <v>147</v>
      </c>
      <c r="Q10096" s="1294"/>
      <c r="R10096" s="1294"/>
      <c r="S10096" s="1294"/>
      <c r="T10096" s="1294"/>
      <c r="U10096" s="1294"/>
      <c r="V10096" s="1294"/>
      <c r="W10096" s="1294"/>
      <c r="X10096" s="1294"/>
      <c r="Y10096" s="1294"/>
      <c r="Z10096" s="1294"/>
      <c r="AA10096" s="1294"/>
      <c r="AB10096" s="1294"/>
      <c r="AC10096" s="1507">
        <f t="shared" si="3762"/>
        <v>572</v>
      </c>
      <c r="AD10096" s="1508">
        <f t="shared" si="3763"/>
        <v>572</v>
      </c>
      <c r="AE10096" s="14">
        <f t="shared" si="3766"/>
        <v>-1500.5666666666666</v>
      </c>
      <c r="AF10096" s="14">
        <f t="shared" si="3764"/>
        <v>89.333333333333329</v>
      </c>
      <c r="AG10096" s="14">
        <f t="shared" si="3765"/>
        <v>6.4029850746268657</v>
      </c>
      <c r="AH10096" s="14">
        <f t="shared" si="3767"/>
        <v>1506.9696517412935</v>
      </c>
      <c r="AI10096" s="14">
        <f t="shared" si="3768"/>
        <v>134622.62222222221</v>
      </c>
      <c r="AJ10096" s="1294"/>
    </row>
    <row r="10097" spans="1:36" ht="21" customHeight="1">
      <c r="A10097" s="1315">
        <v>109</v>
      </c>
      <c r="B10097" s="1313" t="s">
        <v>6997</v>
      </c>
      <c r="C10097" s="1288" t="s">
        <v>181</v>
      </c>
      <c r="D10097" s="1289">
        <v>1</v>
      </c>
      <c r="E10097" s="1320">
        <v>600</v>
      </c>
      <c r="F10097" s="1284">
        <f t="shared" si="3760"/>
        <v>600</v>
      </c>
      <c r="G10097" s="1290"/>
      <c r="H10097" s="1284">
        <f t="shared" si="3761"/>
        <v>0</v>
      </c>
      <c r="I10097" s="1318">
        <v>44918</v>
      </c>
      <c r="J10097" s="1318"/>
      <c r="K10097" s="1294"/>
      <c r="L10097" s="1294"/>
      <c r="M10097" s="1318"/>
      <c r="N10097" s="1294"/>
      <c r="O10097" s="1294">
        <v>4</v>
      </c>
      <c r="P10097" s="1294">
        <v>5</v>
      </c>
      <c r="Q10097" s="1294"/>
      <c r="R10097" s="1294"/>
      <c r="S10097" s="1294"/>
      <c r="T10097" s="1294"/>
      <c r="U10097" s="1294"/>
      <c r="V10097" s="1294"/>
      <c r="W10097" s="1294"/>
      <c r="X10097" s="1294"/>
      <c r="Y10097" s="1294"/>
      <c r="Z10097" s="1294"/>
      <c r="AA10097" s="1294"/>
      <c r="AB10097" s="1294"/>
      <c r="AC10097" s="1507">
        <f t="shared" si="3762"/>
        <v>591</v>
      </c>
      <c r="AD10097" s="1508">
        <f t="shared" si="3763"/>
        <v>591</v>
      </c>
      <c r="AE10097" s="14">
        <f t="shared" si="3766"/>
        <v>-1500.5666666666666</v>
      </c>
      <c r="AF10097" s="14">
        <f t="shared" si="3764"/>
        <v>3</v>
      </c>
      <c r="AG10097" s="14">
        <f t="shared" si="3765"/>
        <v>197</v>
      </c>
      <c r="AH10097" s="14">
        <f t="shared" si="3767"/>
        <v>1697.5666666666666</v>
      </c>
      <c r="AI10097" s="14">
        <f t="shared" si="3768"/>
        <v>5092.7</v>
      </c>
      <c r="AJ10097" s="1294"/>
    </row>
    <row r="10098" spans="1:36" ht="15.75">
      <c r="A10098" s="1315">
        <v>110</v>
      </c>
      <c r="B10098" s="1313" t="s">
        <v>6998</v>
      </c>
      <c r="C10098" s="1288" t="s">
        <v>181</v>
      </c>
      <c r="D10098" s="1289">
        <v>1</v>
      </c>
      <c r="E10098" s="1320">
        <v>352</v>
      </c>
      <c r="F10098" s="1284">
        <f t="shared" si="3760"/>
        <v>352</v>
      </c>
      <c r="G10098" s="1290"/>
      <c r="H10098" s="1284">
        <f t="shared" si="3761"/>
        <v>0</v>
      </c>
      <c r="I10098" s="1318">
        <v>44918</v>
      </c>
      <c r="J10098" s="1318"/>
      <c r="K10098" s="1294"/>
      <c r="L10098" s="1294"/>
      <c r="M10098" s="1318"/>
      <c r="N10098" s="1294"/>
      <c r="O10098" s="1294"/>
      <c r="P10098" s="1294"/>
      <c r="Q10098" s="1294"/>
      <c r="R10098" s="1294"/>
      <c r="S10098" s="1294"/>
      <c r="T10098" s="1294"/>
      <c r="U10098" s="1294"/>
      <c r="V10098" s="1294"/>
      <c r="W10098" s="1294"/>
      <c r="X10098" s="1294"/>
      <c r="Y10098" s="1294"/>
      <c r="Z10098" s="1294"/>
      <c r="AA10098" s="1294"/>
      <c r="AB10098" s="1294"/>
      <c r="AC10098" s="1507">
        <f t="shared" si="3762"/>
        <v>352</v>
      </c>
      <c r="AD10098" s="1508">
        <f t="shared" si="3763"/>
        <v>352</v>
      </c>
      <c r="AE10098" s="14">
        <f t="shared" si="3766"/>
        <v>-1500.5666666666666</v>
      </c>
      <c r="AF10098" s="14">
        <f t="shared" si="3764"/>
        <v>0</v>
      </c>
      <c r="AG10098" s="14" t="e">
        <f t="shared" si="3765"/>
        <v>#DIV/0!</v>
      </c>
      <c r="AH10098" s="14" t="e">
        <f t="shared" si="3767"/>
        <v>#DIV/0!</v>
      </c>
      <c r="AI10098" s="14">
        <f t="shared" si="3768"/>
        <v>352</v>
      </c>
      <c r="AJ10098" s="1294"/>
    </row>
    <row r="10099" spans="1:36" ht="15.75">
      <c r="A10099" s="1315">
        <v>111</v>
      </c>
      <c r="B10099" s="1313" t="s">
        <v>6999</v>
      </c>
      <c r="C10099" s="1288" t="s">
        <v>181</v>
      </c>
      <c r="D10099" s="1289">
        <v>1</v>
      </c>
      <c r="E10099" s="1320">
        <v>360</v>
      </c>
      <c r="F10099" s="1284">
        <f t="shared" si="3760"/>
        <v>360</v>
      </c>
      <c r="G10099" s="1290"/>
      <c r="H10099" s="1284">
        <f t="shared" si="3761"/>
        <v>0</v>
      </c>
      <c r="I10099" s="1318">
        <v>44918</v>
      </c>
      <c r="J10099" s="1318"/>
      <c r="K10099" s="1294"/>
      <c r="L10099" s="1294"/>
      <c r="M10099" s="1318"/>
      <c r="N10099" s="1294"/>
      <c r="O10099" s="1294"/>
      <c r="P10099" s="1294">
        <v>12</v>
      </c>
      <c r="Q10099" s="1294"/>
      <c r="R10099" s="1294"/>
      <c r="S10099" s="1294"/>
      <c r="T10099" s="1294"/>
      <c r="U10099" s="1294"/>
      <c r="V10099" s="1294"/>
      <c r="W10099" s="1294"/>
      <c r="X10099" s="1294"/>
      <c r="Y10099" s="1294"/>
      <c r="Z10099" s="1294"/>
      <c r="AA10099" s="1294"/>
      <c r="AB10099" s="1294"/>
      <c r="AC10099" s="1507">
        <f t="shared" si="3762"/>
        <v>348</v>
      </c>
      <c r="AD10099" s="1508">
        <f t="shared" si="3763"/>
        <v>348</v>
      </c>
      <c r="AE10099" s="14">
        <f t="shared" si="3766"/>
        <v>-1500.5666666666666</v>
      </c>
      <c r="AF10099" s="14">
        <f t="shared" si="3764"/>
        <v>4</v>
      </c>
      <c r="AG10099" s="14">
        <f t="shared" si="3765"/>
        <v>87</v>
      </c>
      <c r="AH10099" s="14">
        <f t="shared" si="3767"/>
        <v>1587.5666666666666</v>
      </c>
      <c r="AI10099" s="14">
        <f t="shared" si="3768"/>
        <v>6350.2666666666664</v>
      </c>
      <c r="AJ10099" s="1294"/>
    </row>
    <row r="10100" spans="1:36" ht="23.25" customHeight="1">
      <c r="A10100" s="1315">
        <v>112</v>
      </c>
      <c r="B10100" s="1313" t="s">
        <v>6996</v>
      </c>
      <c r="C10100" s="1288" t="s">
        <v>181</v>
      </c>
      <c r="D10100" s="1289">
        <v>1</v>
      </c>
      <c r="E10100" s="1320">
        <v>2000</v>
      </c>
      <c r="F10100" s="1284">
        <f t="shared" si="3760"/>
        <v>2000</v>
      </c>
      <c r="G10100" s="1290"/>
      <c r="H10100" s="1284">
        <f t="shared" si="3761"/>
        <v>0</v>
      </c>
      <c r="I10100" s="1318">
        <v>44918</v>
      </c>
      <c r="J10100" s="1318"/>
      <c r="K10100" s="1294"/>
      <c r="L10100" s="1294"/>
      <c r="M10100" s="1318"/>
      <c r="N10100" s="1294"/>
      <c r="O10100" s="1294">
        <v>78</v>
      </c>
      <c r="P10100" s="1294">
        <v>136</v>
      </c>
      <c r="Q10100" s="1294"/>
      <c r="R10100" s="1294"/>
      <c r="S10100" s="1294"/>
      <c r="T10100" s="1294"/>
      <c r="U10100" s="1294"/>
      <c r="V10100" s="1294"/>
      <c r="W10100" s="1294"/>
      <c r="X10100" s="1294"/>
      <c r="Y10100" s="1294"/>
      <c r="Z10100" s="1294"/>
      <c r="AA10100" s="1294"/>
      <c r="AB10100" s="1294"/>
      <c r="AC10100" s="1507">
        <f t="shared" si="3762"/>
        <v>1786</v>
      </c>
      <c r="AD10100" s="1508">
        <f t="shared" si="3763"/>
        <v>1786</v>
      </c>
      <c r="AE10100" s="14">
        <f t="shared" si="3766"/>
        <v>-1500.5666666666666</v>
      </c>
      <c r="AF10100" s="14">
        <f t="shared" si="3764"/>
        <v>71.333333333333329</v>
      </c>
      <c r="AG10100" s="14">
        <f t="shared" si="3765"/>
        <v>25.037383177570096</v>
      </c>
      <c r="AH10100" s="14">
        <f t="shared" si="3767"/>
        <v>1525.6040498442367</v>
      </c>
      <c r="AI10100" s="14">
        <f t="shared" si="3768"/>
        <v>108826.42222222222</v>
      </c>
      <c r="AJ10100" s="1294"/>
    </row>
    <row r="10101" spans="1:36" ht="28.5" customHeight="1">
      <c r="A10101" s="1315">
        <v>114</v>
      </c>
      <c r="B10101" s="1313" t="s">
        <v>7000</v>
      </c>
      <c r="C10101" s="1288" t="s">
        <v>181</v>
      </c>
      <c r="D10101" s="1289">
        <v>1</v>
      </c>
      <c r="E10101" s="1320">
        <v>420</v>
      </c>
      <c r="F10101" s="1284">
        <f t="shared" si="3760"/>
        <v>420</v>
      </c>
      <c r="G10101" s="1290"/>
      <c r="H10101" s="1284">
        <f t="shared" si="3761"/>
        <v>0</v>
      </c>
      <c r="I10101" s="1318">
        <v>44918</v>
      </c>
      <c r="J10101" s="1318"/>
      <c r="K10101" s="1294"/>
      <c r="L10101" s="1294"/>
      <c r="M10101" s="1318"/>
      <c r="N10101" s="1294"/>
      <c r="O10101" s="1294"/>
      <c r="P10101" s="1294">
        <v>63</v>
      </c>
      <c r="Q10101" s="1294"/>
      <c r="R10101" s="1294"/>
      <c r="S10101" s="1294"/>
      <c r="T10101" s="1294"/>
      <c r="U10101" s="1294"/>
      <c r="V10101" s="1294"/>
      <c r="W10101" s="1294"/>
      <c r="X10101" s="1294"/>
      <c r="Y10101" s="1294"/>
      <c r="Z10101" s="1294"/>
      <c r="AA10101" s="1294"/>
      <c r="AB10101" s="1294"/>
      <c r="AC10101" s="1507">
        <f t="shared" si="3762"/>
        <v>357</v>
      </c>
      <c r="AD10101" s="1508">
        <f t="shared" si="3763"/>
        <v>357</v>
      </c>
      <c r="AE10101" s="14">
        <f t="shared" si="3766"/>
        <v>-1500.5666666666666</v>
      </c>
      <c r="AF10101" s="14">
        <f t="shared" si="3764"/>
        <v>21</v>
      </c>
      <c r="AG10101" s="14">
        <f t="shared" si="3765"/>
        <v>17</v>
      </c>
      <c r="AH10101" s="14">
        <f t="shared" si="3767"/>
        <v>1517.5666666666666</v>
      </c>
      <c r="AI10101" s="14">
        <f t="shared" si="3768"/>
        <v>31868.899999999998</v>
      </c>
      <c r="AJ10101" s="1294"/>
    </row>
    <row r="10102" spans="1:36" ht="28.5" customHeight="1">
      <c r="A10102" s="1315">
        <v>115</v>
      </c>
      <c r="B10102" s="1313" t="s">
        <v>6991</v>
      </c>
      <c r="C10102" s="1288" t="s">
        <v>181</v>
      </c>
      <c r="D10102" s="1289">
        <v>1</v>
      </c>
      <c r="E10102" s="1320">
        <v>3000</v>
      </c>
      <c r="F10102" s="1284">
        <f t="shared" si="3760"/>
        <v>3000</v>
      </c>
      <c r="G10102" s="1290"/>
      <c r="H10102" s="1284">
        <f t="shared" si="3761"/>
        <v>0</v>
      </c>
      <c r="I10102" s="1318">
        <v>44918</v>
      </c>
      <c r="J10102" s="1318"/>
      <c r="K10102" s="1294"/>
      <c r="L10102" s="1294"/>
      <c r="M10102" s="1318"/>
      <c r="N10102" s="1294"/>
      <c r="O10102" s="1294"/>
      <c r="P10102" s="1294">
        <v>30</v>
      </c>
      <c r="Q10102" s="1294"/>
      <c r="R10102" s="1294"/>
      <c r="S10102" s="1294"/>
      <c r="T10102" s="1294"/>
      <c r="U10102" s="1294"/>
      <c r="V10102" s="1294"/>
      <c r="W10102" s="1294"/>
      <c r="X10102" s="1294"/>
      <c r="Y10102" s="1294"/>
      <c r="Z10102" s="1294"/>
      <c r="AA10102" s="1294"/>
      <c r="AB10102" s="1294"/>
      <c r="AC10102" s="1507">
        <f t="shared" si="3762"/>
        <v>2970</v>
      </c>
      <c r="AD10102" s="1508">
        <f t="shared" si="3763"/>
        <v>2970</v>
      </c>
      <c r="AE10102" s="14">
        <f t="shared" si="3766"/>
        <v>-1500.5666666666666</v>
      </c>
      <c r="AF10102" s="14">
        <f t="shared" si="3764"/>
        <v>10</v>
      </c>
      <c r="AG10102" s="14">
        <f t="shared" si="3765"/>
        <v>297</v>
      </c>
      <c r="AH10102" s="14">
        <f t="shared" si="3767"/>
        <v>1797.5666666666666</v>
      </c>
      <c r="AI10102" s="14">
        <f t="shared" si="3768"/>
        <v>17975.666666666664</v>
      </c>
      <c r="AJ10102" s="1294"/>
    </row>
    <row r="10103" spans="1:36" ht="28.5" customHeight="1">
      <c r="A10103" s="1315">
        <v>116</v>
      </c>
      <c r="B10103" s="1313" t="s">
        <v>6992</v>
      </c>
      <c r="C10103" s="1288" t="s">
        <v>181</v>
      </c>
      <c r="D10103" s="1289">
        <v>1</v>
      </c>
      <c r="E10103" s="1320">
        <v>1000</v>
      </c>
      <c r="F10103" s="1284">
        <f t="shared" si="3760"/>
        <v>1000</v>
      </c>
      <c r="G10103" s="1290"/>
      <c r="H10103" s="1284">
        <f t="shared" si="3761"/>
        <v>0</v>
      </c>
      <c r="I10103" s="1318">
        <v>44918</v>
      </c>
      <c r="J10103" s="1318"/>
      <c r="K10103" s="1294"/>
      <c r="L10103" s="1294"/>
      <c r="M10103" s="1318"/>
      <c r="N10103" s="1294"/>
      <c r="O10103" s="1294"/>
      <c r="P10103" s="1294">
        <v>37</v>
      </c>
      <c r="Q10103" s="1294"/>
      <c r="R10103" s="1294"/>
      <c r="S10103" s="1294"/>
      <c r="T10103" s="1294"/>
      <c r="U10103" s="1294"/>
      <c r="V10103" s="1294"/>
      <c r="W10103" s="1294"/>
      <c r="X10103" s="1294"/>
      <c r="Y10103" s="1294"/>
      <c r="Z10103" s="1294"/>
      <c r="AA10103" s="1294"/>
      <c r="AB10103" s="1294"/>
      <c r="AC10103" s="1507">
        <f t="shared" si="3762"/>
        <v>963</v>
      </c>
      <c r="AD10103" s="1508">
        <f t="shared" si="3763"/>
        <v>963</v>
      </c>
      <c r="AE10103" s="14">
        <f t="shared" si="3766"/>
        <v>-1500.5666666666666</v>
      </c>
      <c r="AF10103" s="14">
        <f t="shared" si="3764"/>
        <v>12.333333333333334</v>
      </c>
      <c r="AG10103" s="14">
        <f t="shared" si="3765"/>
        <v>78.081081081081081</v>
      </c>
      <c r="AH10103" s="14">
        <f t="shared" si="3767"/>
        <v>1578.6477477477476</v>
      </c>
      <c r="AI10103" s="14">
        <f t="shared" si="3768"/>
        <v>19469.988888888889</v>
      </c>
      <c r="AJ10103" s="1294"/>
    </row>
    <row r="10104" spans="1:36" ht="28.5" customHeight="1">
      <c r="A10104" s="1315">
        <v>117</v>
      </c>
      <c r="B10104" s="1313" t="s">
        <v>7186</v>
      </c>
      <c r="C10104" s="1288" t="s">
        <v>181</v>
      </c>
      <c r="D10104" s="1289">
        <v>1</v>
      </c>
      <c r="E10104" s="1320">
        <v>900</v>
      </c>
      <c r="F10104" s="1284">
        <f t="shared" si="3760"/>
        <v>900</v>
      </c>
      <c r="G10104" s="1290"/>
      <c r="H10104" s="1284">
        <f t="shared" si="3761"/>
        <v>0</v>
      </c>
      <c r="I10104" s="1318">
        <v>44918</v>
      </c>
      <c r="J10104" s="1318"/>
      <c r="K10104" s="1294"/>
      <c r="L10104" s="1294"/>
      <c r="M10104" s="1318"/>
      <c r="N10104" s="1294"/>
      <c r="O10104" s="1294">
        <v>21</v>
      </c>
      <c r="P10104" s="1294">
        <v>23</v>
      </c>
      <c r="Q10104" s="1294"/>
      <c r="R10104" s="1294"/>
      <c r="S10104" s="1294"/>
      <c r="T10104" s="1294"/>
      <c r="U10104" s="1294"/>
      <c r="V10104" s="1294"/>
      <c r="W10104" s="1294"/>
      <c r="X10104" s="1294"/>
      <c r="Y10104" s="1294"/>
      <c r="Z10104" s="1294"/>
      <c r="AA10104" s="1294"/>
      <c r="AB10104" s="1294"/>
      <c r="AC10104" s="1507">
        <f t="shared" si="3762"/>
        <v>856</v>
      </c>
      <c r="AD10104" s="1508">
        <f t="shared" si="3763"/>
        <v>856</v>
      </c>
      <c r="AE10104" s="14">
        <f t="shared" si="3766"/>
        <v>-1500.5666666666666</v>
      </c>
      <c r="AF10104" s="14">
        <f t="shared" si="3764"/>
        <v>14.666666666666666</v>
      </c>
      <c r="AG10104" s="14">
        <f t="shared" si="3765"/>
        <v>58.363636363636367</v>
      </c>
      <c r="AH10104" s="14">
        <f t="shared" si="3767"/>
        <v>1558.9303030303029</v>
      </c>
      <c r="AI10104" s="14">
        <f t="shared" si="3768"/>
        <v>22864.31111111111</v>
      </c>
      <c r="AJ10104" s="1294"/>
    </row>
    <row r="10105" spans="1:36" ht="30">
      <c r="A10105" s="1315">
        <v>121</v>
      </c>
      <c r="B10105" s="1313" t="s">
        <v>8162</v>
      </c>
      <c r="C10105" s="1288" t="s">
        <v>65</v>
      </c>
      <c r="D10105" s="1289">
        <v>42.05</v>
      </c>
      <c r="E10105" s="1320"/>
      <c r="F10105" s="1284"/>
      <c r="G10105" s="1290">
        <v>400</v>
      </c>
      <c r="H10105" s="1284">
        <f t="shared" si="3761"/>
        <v>16820</v>
      </c>
      <c r="I10105" s="1318">
        <v>44930</v>
      </c>
      <c r="J10105" s="1318">
        <v>45596</v>
      </c>
      <c r="K10105" s="1294"/>
      <c r="L10105" s="1294"/>
      <c r="M10105" s="1318"/>
      <c r="N10105" s="1294"/>
      <c r="O10105" s="1294"/>
      <c r="P10105" s="1294">
        <v>4</v>
      </c>
      <c r="Q10105" s="1294"/>
      <c r="R10105" s="1294"/>
      <c r="S10105" s="1294"/>
      <c r="T10105" s="1294"/>
      <c r="U10105" s="1294"/>
      <c r="V10105" s="1294"/>
      <c r="W10105" s="1294"/>
      <c r="X10105" s="1294"/>
      <c r="Y10105" s="1294"/>
      <c r="Z10105" s="1294"/>
      <c r="AA10105" s="1294"/>
      <c r="AB10105" s="1294"/>
      <c r="AC10105" s="1507">
        <f t="shared" si="3762"/>
        <v>396</v>
      </c>
      <c r="AD10105" s="1508">
        <f t="shared" si="3763"/>
        <v>16651.8</v>
      </c>
      <c r="AE10105" s="14">
        <f t="shared" si="3766"/>
        <v>19.3</v>
      </c>
      <c r="AF10105" s="14">
        <f t="shared" si="3764"/>
        <v>1.3333333333333333</v>
      </c>
      <c r="AG10105" s="14">
        <f t="shared" si="3765"/>
        <v>297</v>
      </c>
      <c r="AH10105" s="14">
        <f t="shared" si="3767"/>
        <v>277.7</v>
      </c>
      <c r="AI10105" s="14">
        <f t="shared" si="3768"/>
        <v>370.26666666666665</v>
      </c>
      <c r="AJ10105" s="1294"/>
    </row>
    <row r="10106" spans="1:36" ht="60">
      <c r="A10106" s="1315">
        <v>122</v>
      </c>
      <c r="B10106" s="1338" t="s">
        <v>8897</v>
      </c>
      <c r="C10106" s="1288" t="s">
        <v>65</v>
      </c>
      <c r="D10106" s="1289">
        <v>131.65</v>
      </c>
      <c r="E10106" s="1320"/>
      <c r="F10106" s="1284"/>
      <c r="G10106" s="1290">
        <v>1500</v>
      </c>
      <c r="H10106" s="1284">
        <f t="shared" si="3761"/>
        <v>197475</v>
      </c>
      <c r="I10106" s="1318">
        <v>44972</v>
      </c>
      <c r="J10106" s="1318">
        <v>45169</v>
      </c>
      <c r="K10106" s="1294"/>
      <c r="L10106" s="1294"/>
      <c r="M10106" s="1318"/>
      <c r="N10106" s="1294"/>
      <c r="O10106" s="1294">
        <v>158</v>
      </c>
      <c r="P10106" s="1294">
        <v>268</v>
      </c>
      <c r="Q10106" s="1294"/>
      <c r="R10106" s="1294"/>
      <c r="S10106" s="1294"/>
      <c r="T10106" s="1294"/>
      <c r="U10106" s="1294"/>
      <c r="V10106" s="1294"/>
      <c r="W10106" s="1294"/>
      <c r="X10106" s="1294"/>
      <c r="Y10106" s="1294"/>
      <c r="Z10106" s="1294"/>
      <c r="AA10106" s="1294"/>
      <c r="AB10106" s="1294"/>
      <c r="AC10106" s="1507">
        <f t="shared" si="3762"/>
        <v>1074</v>
      </c>
      <c r="AD10106" s="1508">
        <f t="shared" si="3763"/>
        <v>141392.1</v>
      </c>
      <c r="AE10106" s="14">
        <f t="shared" si="3766"/>
        <v>5.0666666666666664</v>
      </c>
      <c r="AF10106" s="14">
        <f t="shared" si="3764"/>
        <v>142</v>
      </c>
      <c r="AG10106" s="14">
        <f t="shared" si="3765"/>
        <v>7.563380281690141</v>
      </c>
      <c r="AH10106" s="14">
        <f t="shared" si="3767"/>
        <v>2.4967136150234746</v>
      </c>
      <c r="AI10106" s="14">
        <f t="shared" si="3768"/>
        <v>354.53333333333342</v>
      </c>
      <c r="AJ10106" s="1294"/>
    </row>
    <row r="10107" spans="1:36" ht="30">
      <c r="A10107" s="1315">
        <v>123</v>
      </c>
      <c r="B10107" s="1287" t="s">
        <v>8898</v>
      </c>
      <c r="C10107" s="1288" t="s">
        <v>156</v>
      </c>
      <c r="D10107" s="1289">
        <v>1</v>
      </c>
      <c r="E10107" s="1320"/>
      <c r="F10107" s="1284"/>
      <c r="G10107" s="1290">
        <v>750</v>
      </c>
      <c r="H10107" s="1284">
        <f t="shared" si="3761"/>
        <v>750</v>
      </c>
      <c r="I10107" s="1318">
        <v>44972</v>
      </c>
      <c r="J10107" s="1318">
        <v>45930</v>
      </c>
      <c r="K10107" s="1294"/>
      <c r="L10107" s="1294"/>
      <c r="M10107" s="1318"/>
      <c r="N10107" s="1294"/>
      <c r="O10107" s="1294">
        <v>79</v>
      </c>
      <c r="P10107" s="1294">
        <v>134</v>
      </c>
      <c r="Q10107" s="1294"/>
      <c r="R10107" s="1294"/>
      <c r="S10107" s="1294"/>
      <c r="T10107" s="1294"/>
      <c r="U10107" s="1294"/>
      <c r="V10107" s="1294"/>
      <c r="W10107" s="1294"/>
      <c r="X10107" s="1294"/>
      <c r="Y10107" s="1294"/>
      <c r="Z10107" s="1294"/>
      <c r="AA10107" s="1294"/>
      <c r="AB10107" s="1294"/>
      <c r="AC10107" s="1507">
        <f t="shared" si="3762"/>
        <v>537</v>
      </c>
      <c r="AD10107" s="1508">
        <f t="shared" si="3763"/>
        <v>537</v>
      </c>
      <c r="AE10107" s="14">
        <f t="shared" si="3766"/>
        <v>30.433333333333334</v>
      </c>
      <c r="AF10107" s="14">
        <f t="shared" si="3764"/>
        <v>71</v>
      </c>
      <c r="AG10107" s="14">
        <f t="shared" si="3765"/>
        <v>7.563380281690141</v>
      </c>
      <c r="AH10107" s="14">
        <f t="shared" si="3767"/>
        <v>-22.869953051643193</v>
      </c>
      <c r="AI10107" s="14">
        <f t="shared" si="3768"/>
        <v>-1623.7666666666669</v>
      </c>
      <c r="AJ10107" s="1294"/>
    </row>
    <row r="10108" spans="1:36" ht="15.75">
      <c r="A10108" s="1315">
        <v>124</v>
      </c>
      <c r="B10108" s="1313" t="s">
        <v>9560</v>
      </c>
      <c r="C10108" s="1291" t="s">
        <v>63</v>
      </c>
      <c r="D10108" s="1289">
        <v>1</v>
      </c>
      <c r="E10108" s="1320"/>
      <c r="F10108" s="1284"/>
      <c r="G10108" s="1290">
        <v>5500</v>
      </c>
      <c r="H10108" s="1284">
        <f t="shared" si="3761"/>
        <v>5500</v>
      </c>
      <c r="I10108" s="1318">
        <v>44986</v>
      </c>
      <c r="J10108" s="1318"/>
      <c r="K10108" s="1294"/>
      <c r="L10108" s="1294"/>
      <c r="M10108" s="1318"/>
      <c r="N10108" s="1294"/>
      <c r="O10108" s="1294"/>
      <c r="P10108" s="1294"/>
      <c r="Q10108" s="1294"/>
      <c r="R10108" s="1294"/>
      <c r="S10108" s="1294"/>
      <c r="T10108" s="1294"/>
      <c r="U10108" s="1294"/>
      <c r="V10108" s="1294"/>
      <c r="W10108" s="1294"/>
      <c r="X10108" s="1294"/>
      <c r="Y10108" s="1294"/>
      <c r="Z10108" s="1294"/>
      <c r="AA10108" s="1294"/>
      <c r="AB10108" s="1294"/>
      <c r="AC10108" s="1507">
        <f t="shared" si="3762"/>
        <v>5500</v>
      </c>
      <c r="AD10108" s="1508">
        <f t="shared" si="3763"/>
        <v>5500</v>
      </c>
      <c r="AE10108" s="14">
        <f t="shared" si="3766"/>
        <v>-1500.5666666666666</v>
      </c>
      <c r="AF10108" s="14">
        <f t="shared" si="3764"/>
        <v>0</v>
      </c>
      <c r="AG10108" s="14" t="e">
        <f t="shared" si="3765"/>
        <v>#DIV/0!</v>
      </c>
      <c r="AH10108" s="14" t="e">
        <f t="shared" si="3767"/>
        <v>#DIV/0!</v>
      </c>
      <c r="AI10108" s="14">
        <f t="shared" si="3768"/>
        <v>5500</v>
      </c>
      <c r="AJ10108" s="1294"/>
    </row>
    <row r="10109" spans="1:36" ht="15.75">
      <c r="A10109" s="1315">
        <v>125</v>
      </c>
      <c r="B10109" s="1313" t="s">
        <v>9553</v>
      </c>
      <c r="C10109" s="1291" t="s">
        <v>63</v>
      </c>
      <c r="D10109" s="1289">
        <v>1</v>
      </c>
      <c r="E10109" s="1320"/>
      <c r="F10109" s="1284"/>
      <c r="G10109" s="1290">
        <v>6000</v>
      </c>
      <c r="H10109" s="1284">
        <f t="shared" si="3761"/>
        <v>6000</v>
      </c>
      <c r="I10109" s="1318">
        <v>44986</v>
      </c>
      <c r="J10109" s="1318"/>
      <c r="K10109" s="1294"/>
      <c r="L10109" s="1294"/>
      <c r="M10109" s="1318"/>
      <c r="N10109" s="1294"/>
      <c r="O10109" s="1294"/>
      <c r="P10109" s="1294"/>
      <c r="Q10109" s="1294"/>
      <c r="R10109" s="1294"/>
      <c r="S10109" s="1294"/>
      <c r="T10109" s="1294"/>
      <c r="U10109" s="1294"/>
      <c r="V10109" s="1294"/>
      <c r="W10109" s="1294"/>
      <c r="X10109" s="1294"/>
      <c r="Y10109" s="1294"/>
      <c r="Z10109" s="1294"/>
      <c r="AA10109" s="1294"/>
      <c r="AB10109" s="1294"/>
      <c r="AC10109" s="1507">
        <f t="shared" si="3762"/>
        <v>6000</v>
      </c>
      <c r="AD10109" s="1508">
        <f t="shared" si="3763"/>
        <v>6000</v>
      </c>
      <c r="AE10109" s="14">
        <f t="shared" si="3766"/>
        <v>-1500.5666666666666</v>
      </c>
      <c r="AF10109" s="14">
        <f t="shared" si="3764"/>
        <v>0</v>
      </c>
      <c r="AG10109" s="14" t="e">
        <f t="shared" si="3765"/>
        <v>#DIV/0!</v>
      </c>
      <c r="AH10109" s="14" t="e">
        <f t="shared" si="3767"/>
        <v>#DIV/0!</v>
      </c>
      <c r="AI10109" s="14">
        <f t="shared" si="3768"/>
        <v>6000</v>
      </c>
      <c r="AJ10109" s="1294"/>
    </row>
    <row r="10110" spans="1:36" ht="15.75">
      <c r="A10110" s="1315">
        <v>126</v>
      </c>
      <c r="B10110" s="1313" t="s">
        <v>9554</v>
      </c>
      <c r="C10110" s="1291" t="s">
        <v>63</v>
      </c>
      <c r="D10110" s="1289">
        <v>1</v>
      </c>
      <c r="E10110" s="1320"/>
      <c r="F10110" s="1284"/>
      <c r="G10110" s="1290">
        <v>4100</v>
      </c>
      <c r="H10110" s="1284">
        <f t="shared" si="3761"/>
        <v>4100</v>
      </c>
      <c r="I10110" s="1318">
        <v>44986</v>
      </c>
      <c r="J10110" s="1318"/>
      <c r="K10110" s="1294"/>
      <c r="L10110" s="1294"/>
      <c r="M10110" s="1318"/>
      <c r="N10110" s="1294"/>
      <c r="O10110" s="1294"/>
      <c r="P10110" s="1294">
        <v>3200</v>
      </c>
      <c r="Q10110" s="1294"/>
      <c r="R10110" s="1294"/>
      <c r="S10110" s="1294"/>
      <c r="T10110" s="1294"/>
      <c r="U10110" s="1294"/>
      <c r="V10110" s="1294"/>
      <c r="W10110" s="1294"/>
      <c r="X10110" s="1294"/>
      <c r="Y10110" s="1294"/>
      <c r="Z10110" s="1294"/>
      <c r="AA10110" s="1294"/>
      <c r="AB10110" s="1294"/>
      <c r="AC10110" s="1507">
        <f t="shared" si="3762"/>
        <v>900</v>
      </c>
      <c r="AD10110" s="1508">
        <f t="shared" si="3763"/>
        <v>900</v>
      </c>
      <c r="AE10110" s="14">
        <f t="shared" si="3766"/>
        <v>-1500.5666666666666</v>
      </c>
      <c r="AF10110" s="14">
        <f t="shared" si="3764"/>
        <v>1066.6666666666667</v>
      </c>
      <c r="AG10110" s="14">
        <f t="shared" si="3765"/>
        <v>0.84374999999999989</v>
      </c>
      <c r="AH10110" s="14">
        <f t="shared" si="3767"/>
        <v>1501.4104166666666</v>
      </c>
      <c r="AI10110" s="14">
        <f t="shared" si="3768"/>
        <v>1601504.4444444445</v>
      </c>
      <c r="AJ10110" s="1294"/>
    </row>
    <row r="10111" spans="1:36" ht="30">
      <c r="A10111" s="1315">
        <v>133</v>
      </c>
      <c r="B10111" s="1313" t="s">
        <v>9583</v>
      </c>
      <c r="C10111" s="1288" t="s">
        <v>181</v>
      </c>
      <c r="D10111" s="1289">
        <v>1</v>
      </c>
      <c r="E10111" s="1320"/>
      <c r="F10111" s="1284"/>
      <c r="G10111" s="1290">
        <v>1</v>
      </c>
      <c r="H10111" s="1284">
        <f t="shared" ref="H10111:H10115" si="3769">D10111*G10111</f>
        <v>1</v>
      </c>
      <c r="I10111" s="1318">
        <v>45001</v>
      </c>
      <c r="J10111" s="1318"/>
      <c r="K10111" s="1294"/>
      <c r="L10111" s="1294"/>
      <c r="M10111" s="1318"/>
      <c r="N10111" s="1294"/>
      <c r="O10111" s="1294"/>
      <c r="P10111" s="1294"/>
      <c r="Q10111" s="1294"/>
      <c r="R10111" s="1294"/>
      <c r="S10111" s="1294"/>
      <c r="T10111" s="1294"/>
      <c r="U10111" s="1294"/>
      <c r="V10111" s="1294"/>
      <c r="W10111" s="1294"/>
      <c r="X10111" s="1294"/>
      <c r="Y10111" s="1294"/>
      <c r="Z10111" s="1294"/>
      <c r="AA10111" s="1294"/>
      <c r="AB10111" s="1294"/>
      <c r="AC10111" s="1507">
        <f t="shared" ref="AC10111:AC10115" si="3770">E10111+G10111-N10111-O10111-AA10111-P10111-Q10111-R10111-S10111-T10111-U10111-V10111-W10111-X10111-Y10111</f>
        <v>1</v>
      </c>
      <c r="AD10111" s="1508">
        <f t="shared" ref="AD10111:AD10115" si="3771">D10111*AC10111</f>
        <v>1</v>
      </c>
      <c r="AE10111" s="14">
        <f t="shared" si="3766"/>
        <v>-1500.5666666666666</v>
      </c>
      <c r="AF10111" s="14">
        <f t="shared" ref="AF10111:AF10115" si="3772">(N10111+O10111+P10111+Q10111+R10111+S10111+T10111+U10111+V10111+W10111+X10111+Y10111)/3</f>
        <v>0</v>
      </c>
      <c r="AG10111" s="14" t="e">
        <f t="shared" ref="AG10111:AG10115" si="3773">AC10111/AF10111</f>
        <v>#DIV/0!</v>
      </c>
      <c r="AH10111" s="14" t="e">
        <f t="shared" si="3767"/>
        <v>#DIV/0!</v>
      </c>
      <c r="AI10111" s="14">
        <f t="shared" si="3768"/>
        <v>1</v>
      </c>
      <c r="AJ10111" s="1294"/>
    </row>
    <row r="10112" spans="1:36" ht="15.75">
      <c r="A10112" s="1315">
        <v>135</v>
      </c>
      <c r="B10112" s="1313" t="s">
        <v>9584</v>
      </c>
      <c r="C10112" s="1288" t="s">
        <v>181</v>
      </c>
      <c r="D10112" s="1289">
        <v>1</v>
      </c>
      <c r="E10112" s="1320"/>
      <c r="F10112" s="1284"/>
      <c r="G10112" s="1290">
        <v>1</v>
      </c>
      <c r="H10112" s="1284">
        <f t="shared" si="3769"/>
        <v>1</v>
      </c>
      <c r="I10112" s="1318">
        <v>45001</v>
      </c>
      <c r="J10112" s="1318"/>
      <c r="K10112" s="1294"/>
      <c r="L10112" s="1294"/>
      <c r="M10112" s="1318"/>
      <c r="N10112" s="1294"/>
      <c r="O10112" s="1294"/>
      <c r="P10112" s="1294"/>
      <c r="Q10112" s="1294"/>
      <c r="R10112" s="1294"/>
      <c r="S10112" s="1294"/>
      <c r="T10112" s="1294"/>
      <c r="U10112" s="1294"/>
      <c r="V10112" s="1294"/>
      <c r="W10112" s="1294"/>
      <c r="X10112" s="1294"/>
      <c r="Y10112" s="1294"/>
      <c r="Z10112" s="1294"/>
      <c r="AA10112" s="1294"/>
      <c r="AB10112" s="1294"/>
      <c r="AC10112" s="1507">
        <f t="shared" si="3770"/>
        <v>1</v>
      </c>
      <c r="AD10112" s="1508">
        <f t="shared" si="3771"/>
        <v>1</v>
      </c>
      <c r="AE10112" s="14">
        <f t="shared" si="3766"/>
        <v>-1500.5666666666666</v>
      </c>
      <c r="AF10112" s="14">
        <f t="shared" si="3772"/>
        <v>0</v>
      </c>
      <c r="AG10112" s="14" t="e">
        <f t="shared" si="3773"/>
        <v>#DIV/0!</v>
      </c>
      <c r="AH10112" s="14" t="e">
        <f t="shared" ref="AH10112:AH10115" si="3774">AG10112-AE10112</f>
        <v>#DIV/0!</v>
      </c>
      <c r="AI10112" s="14">
        <f t="shared" si="3768"/>
        <v>1</v>
      </c>
      <c r="AJ10112" s="1294"/>
    </row>
    <row r="10113" spans="1:36" ht="15.75">
      <c r="A10113" s="1315">
        <v>136</v>
      </c>
      <c r="B10113" s="1313" t="s">
        <v>9093</v>
      </c>
      <c r="C10113" s="1288" t="s">
        <v>181</v>
      </c>
      <c r="D10113" s="1289">
        <v>1</v>
      </c>
      <c r="E10113" s="1320"/>
      <c r="F10113" s="1284"/>
      <c r="G10113" s="1290">
        <v>1800</v>
      </c>
      <c r="H10113" s="1284">
        <f t="shared" si="3769"/>
        <v>1800</v>
      </c>
      <c r="I10113" s="1318">
        <v>45001</v>
      </c>
      <c r="J10113" s="1318"/>
      <c r="K10113" s="1294"/>
      <c r="L10113" s="1294"/>
      <c r="M10113" s="1318"/>
      <c r="N10113" s="1294"/>
      <c r="O10113" s="1294"/>
      <c r="P10113" s="1294"/>
      <c r="Q10113" s="1294"/>
      <c r="R10113" s="1294"/>
      <c r="S10113" s="1294"/>
      <c r="T10113" s="1294"/>
      <c r="U10113" s="1294"/>
      <c r="V10113" s="1294"/>
      <c r="W10113" s="1294"/>
      <c r="X10113" s="1294"/>
      <c r="Y10113" s="1294"/>
      <c r="Z10113" s="1294"/>
      <c r="AA10113" s="1294"/>
      <c r="AB10113" s="1294"/>
      <c r="AC10113" s="1507">
        <f t="shared" si="3770"/>
        <v>1800</v>
      </c>
      <c r="AD10113" s="1508">
        <f t="shared" si="3771"/>
        <v>1800</v>
      </c>
      <c r="AE10113" s="14">
        <f t="shared" si="3766"/>
        <v>-1500.5666666666666</v>
      </c>
      <c r="AF10113" s="14">
        <f t="shared" si="3772"/>
        <v>0</v>
      </c>
      <c r="AG10113" s="14" t="e">
        <f t="shared" si="3773"/>
        <v>#DIV/0!</v>
      </c>
      <c r="AH10113" s="14" t="e">
        <f t="shared" si="3774"/>
        <v>#DIV/0!</v>
      </c>
      <c r="AI10113" s="14">
        <f t="shared" si="3768"/>
        <v>1800</v>
      </c>
      <c r="AJ10113" s="1294"/>
    </row>
    <row r="10114" spans="1:36" ht="15.75">
      <c r="A10114" s="1315">
        <v>137</v>
      </c>
      <c r="B10114" s="1313" t="s">
        <v>9585</v>
      </c>
      <c r="C10114" s="1288" t="s">
        <v>181</v>
      </c>
      <c r="D10114" s="1289">
        <v>1</v>
      </c>
      <c r="E10114" s="1320"/>
      <c r="F10114" s="1284"/>
      <c r="G10114" s="1290">
        <v>180</v>
      </c>
      <c r="H10114" s="1284">
        <f t="shared" si="3769"/>
        <v>180</v>
      </c>
      <c r="I10114" s="1318">
        <v>45001</v>
      </c>
      <c r="J10114" s="1318"/>
      <c r="K10114" s="1294"/>
      <c r="L10114" s="1294"/>
      <c r="M10114" s="1318"/>
      <c r="N10114" s="1294"/>
      <c r="O10114" s="1294"/>
      <c r="P10114" s="1294">
        <v>47</v>
      </c>
      <c r="Q10114" s="1294"/>
      <c r="R10114" s="1294"/>
      <c r="S10114" s="1294"/>
      <c r="T10114" s="1294"/>
      <c r="U10114" s="1294"/>
      <c r="V10114" s="1294"/>
      <c r="W10114" s="1294"/>
      <c r="X10114" s="1294"/>
      <c r="Y10114" s="1294"/>
      <c r="Z10114" s="1294"/>
      <c r="AA10114" s="1294"/>
      <c r="AB10114" s="1294"/>
      <c r="AC10114" s="1507">
        <f t="shared" si="3770"/>
        <v>133</v>
      </c>
      <c r="AD10114" s="1508">
        <f t="shared" si="3771"/>
        <v>133</v>
      </c>
      <c r="AE10114" s="14">
        <f t="shared" si="3766"/>
        <v>-1500.5666666666666</v>
      </c>
      <c r="AF10114" s="14">
        <f t="shared" si="3772"/>
        <v>15.666666666666666</v>
      </c>
      <c r="AG10114" s="14">
        <f t="shared" si="3773"/>
        <v>8.4893617021276597</v>
      </c>
      <c r="AH10114" s="14">
        <f t="shared" si="3774"/>
        <v>1509.0560283687942</v>
      </c>
      <c r="AI10114" s="14">
        <f t="shared" si="3768"/>
        <v>23641.877777777776</v>
      </c>
      <c r="AJ10114" s="1294"/>
    </row>
    <row r="10115" spans="1:36" ht="31.5">
      <c r="A10115" s="1315">
        <v>138</v>
      </c>
      <c r="B10115" s="1313" t="s">
        <v>9654</v>
      </c>
      <c r="C10115" s="1288" t="s">
        <v>181</v>
      </c>
      <c r="D10115" s="1321"/>
      <c r="E10115" s="1320"/>
      <c r="F10115" s="1320"/>
      <c r="G10115" s="1290">
        <v>16</v>
      </c>
      <c r="H10115" s="1284">
        <f t="shared" si="3769"/>
        <v>0</v>
      </c>
      <c r="I10115" s="1318">
        <v>45005</v>
      </c>
      <c r="J10115" s="1318"/>
      <c r="K10115" s="1294"/>
      <c r="L10115" s="1334" t="s">
        <v>10432</v>
      </c>
      <c r="M10115" s="1318">
        <v>45002</v>
      </c>
      <c r="N10115" s="1294"/>
      <c r="O10115" s="1294"/>
      <c r="P10115" s="1294"/>
      <c r="Q10115" s="1294"/>
      <c r="R10115" s="1294"/>
      <c r="S10115" s="1294"/>
      <c r="T10115" s="1294"/>
      <c r="U10115" s="1294"/>
      <c r="V10115" s="1294"/>
      <c r="W10115" s="1294"/>
      <c r="X10115" s="1294"/>
      <c r="Y10115" s="1294"/>
      <c r="Z10115" s="1294"/>
      <c r="AA10115" s="1294"/>
      <c r="AB10115" s="1294"/>
      <c r="AC10115" s="1507">
        <f t="shared" si="3770"/>
        <v>16</v>
      </c>
      <c r="AD10115" s="1508">
        <f t="shared" si="3771"/>
        <v>0</v>
      </c>
      <c r="AE10115" s="14">
        <f t="shared" si="3766"/>
        <v>-1500.5666666666666</v>
      </c>
      <c r="AF10115" s="14">
        <f t="shared" si="3772"/>
        <v>0</v>
      </c>
      <c r="AG10115" s="14" t="e">
        <f t="shared" si="3773"/>
        <v>#DIV/0!</v>
      </c>
      <c r="AH10115" s="14" t="e">
        <f t="shared" si="3774"/>
        <v>#DIV/0!</v>
      </c>
      <c r="AI10115" s="14">
        <f t="shared" si="3768"/>
        <v>16</v>
      </c>
      <c r="AJ10115" s="1294"/>
    </row>
    <row r="10116" spans="1:36">
      <c r="A10116" s="4182" t="s">
        <v>112</v>
      </c>
      <c r="B10116" s="4183"/>
      <c r="C10116" s="4183"/>
      <c r="D10116" s="4183"/>
      <c r="E10116" s="4183"/>
      <c r="F10116" s="4183"/>
      <c r="G10116" s="4183"/>
      <c r="H10116" s="4183"/>
      <c r="I10116" s="4183"/>
      <c r="J10116" s="4183"/>
      <c r="K10116" s="4183"/>
      <c r="L10116" s="4183"/>
      <c r="M10116" s="4183"/>
      <c r="N10116" s="4183"/>
      <c r="O10116" s="4183"/>
      <c r="P10116" s="4183"/>
      <c r="Q10116" s="4183"/>
      <c r="R10116" s="4183"/>
      <c r="S10116" s="4183"/>
      <c r="T10116" s="4183"/>
      <c r="U10116" s="4183"/>
      <c r="V10116" s="4183"/>
      <c r="W10116" s="4183"/>
      <c r="X10116" s="4183"/>
      <c r="Y10116" s="4183"/>
      <c r="Z10116" s="4183"/>
      <c r="AA10116" s="4183"/>
      <c r="AB10116" s="4183"/>
      <c r="AC10116" s="4183"/>
      <c r="AD10116" s="4183"/>
      <c r="AE10116" s="4183"/>
      <c r="AF10116" s="4183"/>
      <c r="AG10116" s="4183"/>
      <c r="AH10116" s="4183"/>
      <c r="AI10116" s="4183"/>
      <c r="AJ10116" s="4184"/>
    </row>
    <row r="10117" spans="1:36" ht="18.75" customHeight="1">
      <c r="A10117" s="4318" t="s">
        <v>19</v>
      </c>
      <c r="B10117" s="4318"/>
      <c r="C10117" s="4318"/>
      <c r="D10117" s="4318"/>
      <c r="E10117" s="4318"/>
      <c r="F10117" s="4318"/>
      <c r="G10117" s="4318"/>
      <c r="H10117" s="4318"/>
      <c r="I10117" s="4318"/>
      <c r="J10117" s="4318"/>
      <c r="K10117" s="4318"/>
      <c r="L10117" s="4318"/>
      <c r="M10117" s="4318"/>
      <c r="N10117" s="4318"/>
      <c r="O10117" s="4318"/>
      <c r="P10117" s="4318"/>
      <c r="Q10117" s="4318"/>
      <c r="R10117" s="4318"/>
      <c r="S10117" s="4318"/>
      <c r="T10117" s="4318"/>
      <c r="U10117" s="4318"/>
      <c r="V10117" s="4318"/>
      <c r="W10117" s="4318"/>
      <c r="X10117" s="4318"/>
      <c r="Y10117" s="4318"/>
      <c r="Z10117" s="4318"/>
      <c r="AA10117" s="4318"/>
      <c r="AB10117" s="4318"/>
      <c r="AC10117" s="4318"/>
      <c r="AD10117" s="4318"/>
      <c r="AE10117" s="4318"/>
      <c r="AF10117" s="4318"/>
      <c r="AG10117" s="4318"/>
      <c r="AH10117" s="4318"/>
      <c r="AI10117" s="4318"/>
      <c r="AJ10117" s="4318"/>
    </row>
    <row r="10118" spans="1:36" ht="15.75" customHeight="1">
      <c r="A10118" s="4327" t="s">
        <v>292</v>
      </c>
      <c r="B10118" s="4327"/>
      <c r="C10118" s="4327"/>
      <c r="D10118" s="4327"/>
      <c r="E10118" s="4327"/>
      <c r="F10118" s="4327"/>
      <c r="G10118" s="4327"/>
      <c r="H10118" s="4327"/>
      <c r="I10118" s="4327"/>
      <c r="J10118" s="4327"/>
      <c r="K10118" s="4327"/>
      <c r="L10118" s="4327"/>
      <c r="M10118" s="4327"/>
      <c r="N10118" s="4327"/>
      <c r="O10118" s="4327"/>
      <c r="P10118" s="4327"/>
      <c r="Q10118" s="4327"/>
      <c r="R10118" s="4327"/>
      <c r="S10118" s="4327"/>
      <c r="T10118" s="4327"/>
      <c r="U10118" s="4327"/>
      <c r="V10118" s="4327"/>
      <c r="W10118" s="4327"/>
      <c r="X10118" s="4327"/>
      <c r="Y10118" s="4327"/>
      <c r="Z10118" s="4327"/>
      <c r="AA10118" s="4327"/>
      <c r="AB10118" s="4327"/>
      <c r="AC10118" s="4327"/>
      <c r="AD10118" s="4327"/>
      <c r="AE10118" s="4327"/>
      <c r="AF10118" s="4327"/>
      <c r="AG10118" s="4327"/>
      <c r="AH10118" s="4327"/>
      <c r="AI10118" s="4327"/>
      <c r="AJ10118" s="4327"/>
    </row>
    <row r="10119" spans="1:36" ht="15.75">
      <c r="A10119" s="759">
        <v>1</v>
      </c>
      <c r="B10119" s="836" t="s">
        <v>6750</v>
      </c>
      <c r="C10119" s="739" t="s">
        <v>66</v>
      </c>
      <c r="D10119" s="824">
        <v>268</v>
      </c>
      <c r="E10119" s="739">
        <v>4290</v>
      </c>
      <c r="F10119" s="824">
        <v>1149720</v>
      </c>
      <c r="G10119" s="739">
        <v>0</v>
      </c>
      <c r="H10119" s="3322">
        <v>0</v>
      </c>
      <c r="I10119" s="757"/>
      <c r="J10119" s="757">
        <v>45565</v>
      </c>
      <c r="K10119" s="757"/>
      <c r="L10119" s="739"/>
      <c r="M10119" s="757"/>
      <c r="N10119" s="739">
        <v>934</v>
      </c>
      <c r="O10119" s="739">
        <v>996</v>
      </c>
      <c r="P10119" s="739">
        <v>900</v>
      </c>
      <c r="Q10119" s="739"/>
      <c r="R10119" s="739"/>
      <c r="S10119" s="739"/>
      <c r="T10119" s="739"/>
      <c r="U10119" s="739"/>
      <c r="V10119" s="739"/>
      <c r="W10119" s="739"/>
      <c r="X10119" s="739"/>
      <c r="Y10119" s="739"/>
      <c r="Z10119" s="739"/>
      <c r="AA10119" s="744"/>
      <c r="AB10119" s="744"/>
      <c r="AC10119" s="1507">
        <f t="shared" ref="AC10119:AC10124" si="3775">E10119+G10119-N10119-O10119-AA10119-P10119-Q10119-R10119-S10119-T10119-U10119-V10119-W10119-X10119-Y10119</f>
        <v>1460</v>
      </c>
      <c r="AD10119" s="1508">
        <f t="shared" ref="AD10119:AD10124" si="3776">D10119*AC10119</f>
        <v>391280</v>
      </c>
      <c r="AE10119" s="14">
        <f t="shared" ref="AE10119:AE10124" si="3777">(J10119-"01.04.2023")/30</f>
        <v>18.266666666666666</v>
      </c>
      <c r="AF10119" s="14">
        <f t="shared" ref="AF10119:AF10124" si="3778">(N10119+O10119+P10119+Q10119+R10119+S10119+T10119+U10119+V10119+W10119+X10119+Y10119)/3</f>
        <v>943.33333333333337</v>
      </c>
      <c r="AG10119" s="14">
        <f t="shared" ref="AG10119:AG10124" si="3779">AC10119/AF10119</f>
        <v>1.547703180212014</v>
      </c>
      <c r="AH10119" s="14">
        <f t="shared" ref="AH10119:AH10124" si="3780">AG10119-AE10119</f>
        <v>-16.718963486454651</v>
      </c>
      <c r="AI10119" s="14">
        <f t="shared" ref="AI10119:AI10124" si="3781">AC10119-(AE10119*AF10119)</f>
        <v>-15771.555555555555</v>
      </c>
      <c r="AJ10119" s="751"/>
    </row>
    <row r="10120" spans="1:36" ht="15.75">
      <c r="A10120" s="759">
        <v>2</v>
      </c>
      <c r="B10120" s="836" t="s">
        <v>5553</v>
      </c>
      <c r="C10120" s="739" t="s">
        <v>66</v>
      </c>
      <c r="D10120" s="824">
        <v>12.84</v>
      </c>
      <c r="E10120" s="739">
        <v>1830</v>
      </c>
      <c r="F10120" s="824">
        <v>23497.200000000001</v>
      </c>
      <c r="G10120" s="739">
        <v>0</v>
      </c>
      <c r="H10120" s="739">
        <v>0</v>
      </c>
      <c r="I10120" s="757"/>
      <c r="J10120" s="757">
        <v>46161</v>
      </c>
      <c r="K10120" s="757"/>
      <c r="L10120" s="739"/>
      <c r="M10120" s="757"/>
      <c r="N10120" s="739">
        <v>240</v>
      </c>
      <c r="O10120" s="739">
        <v>240</v>
      </c>
      <c r="P10120" s="739">
        <v>240</v>
      </c>
      <c r="Q10120" s="739"/>
      <c r="R10120" s="739"/>
      <c r="S10120" s="739"/>
      <c r="T10120" s="739"/>
      <c r="U10120" s="739"/>
      <c r="V10120" s="739"/>
      <c r="W10120" s="739"/>
      <c r="X10120" s="739"/>
      <c r="Y10120" s="739"/>
      <c r="Z10120" s="739"/>
      <c r="AA10120" s="744"/>
      <c r="AB10120" s="744"/>
      <c r="AC10120" s="1507">
        <f t="shared" si="3775"/>
        <v>1110</v>
      </c>
      <c r="AD10120" s="1508">
        <f t="shared" si="3776"/>
        <v>14252.4</v>
      </c>
      <c r="AE10120" s="14">
        <f t="shared" si="3777"/>
        <v>38.133333333333333</v>
      </c>
      <c r="AF10120" s="14">
        <f t="shared" si="3778"/>
        <v>240</v>
      </c>
      <c r="AG10120" s="14">
        <f t="shared" si="3779"/>
        <v>4.625</v>
      </c>
      <c r="AH10120" s="14">
        <f t="shared" si="3780"/>
        <v>-33.508333333333333</v>
      </c>
      <c r="AI10120" s="14">
        <f t="shared" si="3781"/>
        <v>-8042</v>
      </c>
      <c r="AJ10120" s="751"/>
    </row>
    <row r="10121" spans="1:36" ht="15.75">
      <c r="A10121" s="759">
        <v>3</v>
      </c>
      <c r="B10121" s="836" t="s">
        <v>8274</v>
      </c>
      <c r="C10121" s="739" t="s">
        <v>66</v>
      </c>
      <c r="D10121" s="824">
        <v>2.7</v>
      </c>
      <c r="E10121" s="739">
        <v>0</v>
      </c>
      <c r="F10121" s="824">
        <v>0</v>
      </c>
      <c r="G10121" s="739">
        <v>650</v>
      </c>
      <c r="H10121" s="739">
        <v>1755.2</v>
      </c>
      <c r="I10121" s="757">
        <v>44931</v>
      </c>
      <c r="J10121" s="757">
        <v>45262</v>
      </c>
      <c r="K10121" s="757"/>
      <c r="L10121" s="739">
        <v>1123</v>
      </c>
      <c r="M10121" s="757">
        <v>44914</v>
      </c>
      <c r="N10121" s="739">
        <v>120</v>
      </c>
      <c r="O10121" s="739">
        <v>120</v>
      </c>
      <c r="P10121" s="739">
        <v>120</v>
      </c>
      <c r="Q10121" s="739"/>
      <c r="R10121" s="739"/>
      <c r="S10121" s="739"/>
      <c r="T10121" s="739"/>
      <c r="U10121" s="739"/>
      <c r="V10121" s="739"/>
      <c r="W10121" s="739"/>
      <c r="X10121" s="739"/>
      <c r="Y10121" s="739"/>
      <c r="Z10121" s="739"/>
      <c r="AA10121" s="744"/>
      <c r="AB10121" s="744"/>
      <c r="AC10121" s="1507">
        <f t="shared" si="3775"/>
        <v>290</v>
      </c>
      <c r="AD10121" s="1508">
        <f t="shared" si="3776"/>
        <v>783</v>
      </c>
      <c r="AE10121" s="14">
        <f t="shared" si="3777"/>
        <v>8.1666666666666661</v>
      </c>
      <c r="AF10121" s="14">
        <f t="shared" si="3778"/>
        <v>120</v>
      </c>
      <c r="AG10121" s="14">
        <f t="shared" si="3779"/>
        <v>2.4166666666666665</v>
      </c>
      <c r="AH10121" s="14">
        <f t="shared" si="3780"/>
        <v>-5.75</v>
      </c>
      <c r="AI10121" s="14">
        <f t="shared" si="3781"/>
        <v>-689.99999999999989</v>
      </c>
      <c r="AJ10121" s="751"/>
    </row>
    <row r="10122" spans="1:36" ht="31.5">
      <c r="A10122" s="759">
        <v>5</v>
      </c>
      <c r="B10122" s="836" t="s">
        <v>2199</v>
      </c>
      <c r="C10122" s="739" t="s">
        <v>66</v>
      </c>
      <c r="D10122" s="824">
        <v>22.25</v>
      </c>
      <c r="E10122" s="739">
        <v>6476</v>
      </c>
      <c r="F10122" s="824">
        <v>144091</v>
      </c>
      <c r="G10122" s="739">
        <v>0</v>
      </c>
      <c r="H10122" s="3322">
        <v>0</v>
      </c>
      <c r="I10122" s="757"/>
      <c r="J10122" s="757">
        <v>45534</v>
      </c>
      <c r="K10122" s="757"/>
      <c r="L10122" s="739"/>
      <c r="M10122" s="757"/>
      <c r="N10122" s="739">
        <v>405</v>
      </c>
      <c r="O10122" s="739">
        <v>310</v>
      </c>
      <c r="P10122" s="739">
        <v>292</v>
      </c>
      <c r="Q10122" s="739"/>
      <c r="R10122" s="739"/>
      <c r="S10122" s="739"/>
      <c r="T10122" s="739"/>
      <c r="U10122" s="739"/>
      <c r="V10122" s="739"/>
      <c r="W10122" s="739"/>
      <c r="X10122" s="739"/>
      <c r="Y10122" s="739"/>
      <c r="Z10122" s="739"/>
      <c r="AA10122" s="744"/>
      <c r="AB10122" s="744"/>
      <c r="AC10122" s="1507">
        <f t="shared" si="3775"/>
        <v>5469</v>
      </c>
      <c r="AD10122" s="1508">
        <f t="shared" si="3776"/>
        <v>121685.25</v>
      </c>
      <c r="AE10122" s="14">
        <f t="shared" si="3777"/>
        <v>17.233333333333334</v>
      </c>
      <c r="AF10122" s="14">
        <f t="shared" si="3778"/>
        <v>335.66666666666669</v>
      </c>
      <c r="AG10122" s="14">
        <f t="shared" si="3779"/>
        <v>16.29294935451837</v>
      </c>
      <c r="AH10122" s="14">
        <f t="shared" si="3780"/>
        <v>-0.94038397881496394</v>
      </c>
      <c r="AI10122" s="14">
        <f t="shared" si="3781"/>
        <v>-315.65555555555602</v>
      </c>
      <c r="AJ10122" s="751"/>
    </row>
    <row r="10123" spans="1:36" ht="15.75">
      <c r="A10123" s="759">
        <v>6</v>
      </c>
      <c r="B10123" s="836" t="s">
        <v>2200</v>
      </c>
      <c r="C10123" s="739" t="s">
        <v>66</v>
      </c>
      <c r="D10123" s="824">
        <v>54</v>
      </c>
      <c r="E10123" s="739">
        <v>8025</v>
      </c>
      <c r="F10123" s="824">
        <v>433350</v>
      </c>
      <c r="G10123" s="739">
        <v>0</v>
      </c>
      <c r="H10123" s="739">
        <v>0</v>
      </c>
      <c r="I10123" s="757"/>
      <c r="J10123" s="757">
        <v>45422</v>
      </c>
      <c r="K10123" s="757"/>
      <c r="L10123" s="739"/>
      <c r="M10123" s="757"/>
      <c r="N10123" s="739">
        <v>325</v>
      </c>
      <c r="O10123" s="739">
        <v>325</v>
      </c>
      <c r="P10123" s="739">
        <v>500</v>
      </c>
      <c r="Q10123" s="739"/>
      <c r="R10123" s="739"/>
      <c r="S10123" s="739"/>
      <c r="T10123" s="739"/>
      <c r="U10123" s="739"/>
      <c r="V10123" s="739"/>
      <c r="W10123" s="739"/>
      <c r="X10123" s="739"/>
      <c r="Y10123" s="739"/>
      <c r="Z10123" s="739"/>
      <c r="AA10123" s="744"/>
      <c r="AB10123" s="744"/>
      <c r="AC10123" s="1507">
        <f t="shared" si="3775"/>
        <v>6875</v>
      </c>
      <c r="AD10123" s="1508">
        <f t="shared" si="3776"/>
        <v>371250</v>
      </c>
      <c r="AE10123" s="14">
        <f t="shared" si="3777"/>
        <v>13.5</v>
      </c>
      <c r="AF10123" s="14">
        <f t="shared" si="3778"/>
        <v>383.33333333333331</v>
      </c>
      <c r="AG10123" s="14">
        <f t="shared" si="3779"/>
        <v>17.934782608695652</v>
      </c>
      <c r="AH10123" s="14">
        <f t="shared" si="3780"/>
        <v>4.4347826086956523</v>
      </c>
      <c r="AI10123" s="14">
        <f t="shared" si="3781"/>
        <v>1700</v>
      </c>
      <c r="AJ10123" s="751"/>
    </row>
    <row r="10124" spans="1:36" ht="47.25">
      <c r="A10124" s="759">
        <v>7</v>
      </c>
      <c r="B10124" s="836" t="s">
        <v>3740</v>
      </c>
      <c r="C10124" s="739" t="s">
        <v>65</v>
      </c>
      <c r="D10124" s="824">
        <v>934.9</v>
      </c>
      <c r="E10124" s="739">
        <v>25</v>
      </c>
      <c r="F10124" s="824">
        <v>23372.5</v>
      </c>
      <c r="G10124" s="739">
        <v>0</v>
      </c>
      <c r="H10124" s="739">
        <f>D10124*G10124</f>
        <v>0</v>
      </c>
      <c r="I10124" s="757"/>
      <c r="J10124" s="757">
        <v>45716</v>
      </c>
      <c r="K10124" s="757"/>
      <c r="L10124" s="739"/>
      <c r="M10124" s="757"/>
      <c r="N10124" s="739">
        <v>5</v>
      </c>
      <c r="O10124" s="739">
        <v>0</v>
      </c>
      <c r="P10124" s="739">
        <v>0</v>
      </c>
      <c r="Q10124" s="739"/>
      <c r="R10124" s="739"/>
      <c r="S10124" s="739"/>
      <c r="T10124" s="739"/>
      <c r="U10124" s="739"/>
      <c r="V10124" s="739"/>
      <c r="W10124" s="739"/>
      <c r="X10124" s="739"/>
      <c r="Y10124" s="739"/>
      <c r="Z10124" s="739"/>
      <c r="AA10124" s="744"/>
      <c r="AB10124" s="744"/>
      <c r="AC10124" s="1507">
        <f t="shared" si="3775"/>
        <v>20</v>
      </c>
      <c r="AD10124" s="1508">
        <f t="shared" si="3776"/>
        <v>18698</v>
      </c>
      <c r="AE10124" s="14">
        <f t="shared" si="3777"/>
        <v>23.3</v>
      </c>
      <c r="AF10124" s="14">
        <f t="shared" si="3778"/>
        <v>1.6666666666666667</v>
      </c>
      <c r="AG10124" s="14">
        <f t="shared" si="3779"/>
        <v>12</v>
      </c>
      <c r="AH10124" s="14">
        <f t="shared" si="3780"/>
        <v>-11.3</v>
      </c>
      <c r="AI10124" s="14">
        <f t="shared" si="3781"/>
        <v>-18.833333333333336</v>
      </c>
      <c r="AJ10124" s="751"/>
    </row>
    <row r="10125" spans="1:36" ht="15.75" customHeight="1">
      <c r="A10125" s="4337" t="s">
        <v>20</v>
      </c>
      <c r="B10125" s="4338"/>
      <c r="C10125" s="4338"/>
      <c r="D10125" s="4338"/>
      <c r="E10125" s="4338"/>
      <c r="F10125" s="4338"/>
      <c r="G10125" s="4338"/>
      <c r="H10125" s="4338"/>
      <c r="I10125" s="4338"/>
      <c r="J10125" s="4338"/>
      <c r="K10125" s="4338"/>
      <c r="L10125" s="4338"/>
      <c r="M10125" s="4338"/>
      <c r="N10125" s="4338"/>
      <c r="O10125" s="4338"/>
      <c r="P10125" s="4338"/>
      <c r="Q10125" s="4338"/>
      <c r="R10125" s="4338"/>
      <c r="S10125" s="4338"/>
      <c r="T10125" s="4338"/>
      <c r="U10125" s="4338"/>
      <c r="V10125" s="4338"/>
      <c r="W10125" s="4338"/>
      <c r="X10125" s="4338"/>
      <c r="Y10125" s="4338"/>
      <c r="Z10125" s="4338"/>
      <c r="AA10125" s="4338"/>
      <c r="AB10125" s="4338"/>
      <c r="AC10125" s="4338"/>
      <c r="AD10125" s="4338"/>
      <c r="AE10125" s="4338"/>
      <c r="AF10125" s="4338"/>
      <c r="AG10125" s="4338"/>
      <c r="AH10125" s="4338"/>
      <c r="AI10125" s="4338"/>
      <c r="AJ10125" s="4339"/>
    </row>
    <row r="10126" spans="1:36" ht="15.75" customHeight="1">
      <c r="A10126" s="4505" t="s">
        <v>2201</v>
      </c>
      <c r="B10126" s="4506"/>
      <c r="C10126" s="4506"/>
      <c r="D10126" s="4506"/>
      <c r="E10126" s="4506"/>
      <c r="F10126" s="4506"/>
      <c r="G10126" s="4506"/>
      <c r="H10126" s="4506"/>
      <c r="I10126" s="4506"/>
      <c r="J10126" s="4506"/>
      <c r="K10126" s="4506"/>
      <c r="L10126" s="4506"/>
      <c r="M10126" s="4506"/>
      <c r="N10126" s="4506"/>
      <c r="O10126" s="4506"/>
      <c r="P10126" s="4506"/>
      <c r="Q10126" s="4506"/>
      <c r="R10126" s="4506"/>
      <c r="S10126" s="4506"/>
      <c r="T10126" s="4506"/>
      <c r="U10126" s="4506"/>
      <c r="V10126" s="4506"/>
      <c r="W10126" s="4506"/>
      <c r="X10126" s="4506"/>
      <c r="Y10126" s="4506"/>
      <c r="Z10126" s="4506"/>
      <c r="AA10126" s="4506"/>
      <c r="AB10126" s="4506"/>
      <c r="AC10126" s="4506"/>
      <c r="AD10126" s="4506"/>
      <c r="AE10126" s="4506"/>
      <c r="AF10126" s="4506"/>
      <c r="AG10126" s="4506"/>
      <c r="AH10126" s="4506"/>
      <c r="AI10126" s="4506"/>
      <c r="AJ10126" s="4507"/>
    </row>
    <row r="10127" spans="1:36" ht="15.75">
      <c r="A10127" s="3323">
        <v>1</v>
      </c>
      <c r="B10127" s="3324" t="s">
        <v>3741</v>
      </c>
      <c r="C10127" s="3325" t="s">
        <v>65</v>
      </c>
      <c r="D10127" s="3325">
        <v>6.06</v>
      </c>
      <c r="E10127" s="3325">
        <v>10</v>
      </c>
      <c r="F10127" s="3325">
        <v>60.599999999999994</v>
      </c>
      <c r="G10127" s="3326"/>
      <c r="H10127" s="3325"/>
      <c r="I10127" s="3327"/>
      <c r="J10127" s="3327">
        <v>45351</v>
      </c>
      <c r="K10127" s="824"/>
      <c r="L10127" s="824">
        <v>427</v>
      </c>
      <c r="M10127" s="757">
        <v>44721</v>
      </c>
      <c r="N10127" s="3328">
        <v>0</v>
      </c>
      <c r="O10127" s="3328">
        <v>0</v>
      </c>
      <c r="P10127" s="3328">
        <v>0</v>
      </c>
      <c r="Q10127" s="3328"/>
      <c r="R10127" s="3328"/>
      <c r="S10127" s="3328"/>
      <c r="T10127" s="3328"/>
      <c r="U10127" s="3328"/>
      <c r="V10127" s="3328"/>
      <c r="W10127" s="3328"/>
      <c r="X10127" s="3328"/>
      <c r="Y10127" s="3328"/>
      <c r="Z10127" s="824"/>
      <c r="AA10127" s="824"/>
      <c r="AB10127" s="824"/>
      <c r="AC10127" s="1507">
        <f t="shared" ref="AC10127:AC10145" si="3782">E10127+G10127-N10127-O10127-AA10127-P10127-Q10127-R10127-S10127-T10127-U10127-V10127-W10127-X10127-Y10127</f>
        <v>10</v>
      </c>
      <c r="AD10127" s="1508">
        <f t="shared" ref="AD10127:AD10145" si="3783">D10127*AC10127</f>
        <v>60.599999999999994</v>
      </c>
      <c r="AE10127" s="14">
        <f t="shared" ref="AE10127:AE10145" si="3784">(J10127-"01.04.2023")/30</f>
        <v>11.133333333333333</v>
      </c>
      <c r="AF10127" s="14">
        <f t="shared" ref="AF10127:AF10145" si="3785">(N10127+O10127+P10127+Q10127+R10127+S10127+T10127+U10127+V10127+W10127+X10127+Y10127)/3</f>
        <v>0</v>
      </c>
      <c r="AG10127" s="14" t="e">
        <f t="shared" ref="AG10127:AG10145" si="3786">AC10127/AF10127</f>
        <v>#DIV/0!</v>
      </c>
      <c r="AH10127" s="14" t="e">
        <f t="shared" ref="AH10127:AH10145" si="3787">AG10127-AE10127</f>
        <v>#DIV/0!</v>
      </c>
      <c r="AI10127" s="14">
        <f t="shared" ref="AI10127:AI10145" si="3788">AC10127-(AE10127*AF10127)</f>
        <v>10</v>
      </c>
      <c r="AJ10127" s="824"/>
    </row>
    <row r="10128" spans="1:36" ht="15.75">
      <c r="A10128" s="3323">
        <v>2</v>
      </c>
      <c r="B10128" s="3324" t="s">
        <v>3741</v>
      </c>
      <c r="C10128" s="3325" t="s">
        <v>65</v>
      </c>
      <c r="D10128" s="3325">
        <v>6.06</v>
      </c>
      <c r="E10128" s="3325">
        <v>130</v>
      </c>
      <c r="F10128" s="3325">
        <v>787.8</v>
      </c>
      <c r="G10128" s="3326"/>
      <c r="H10128" s="3325"/>
      <c r="I10128" s="3327"/>
      <c r="J10128" s="3327">
        <v>45412</v>
      </c>
      <c r="K10128" s="824"/>
      <c r="L10128" s="3328">
        <v>1143</v>
      </c>
      <c r="M10128" s="757">
        <v>44916</v>
      </c>
      <c r="N10128" s="3328">
        <v>57</v>
      </c>
      <c r="O10128" s="3328">
        <v>53</v>
      </c>
      <c r="P10128" s="3328">
        <v>0</v>
      </c>
      <c r="Q10128" s="3328"/>
      <c r="R10128" s="3328"/>
      <c r="S10128" s="3328"/>
      <c r="T10128" s="3328"/>
      <c r="U10128" s="3328"/>
      <c r="V10128" s="3328"/>
      <c r="W10128" s="3328"/>
      <c r="X10128" s="3328"/>
      <c r="Y10128" s="3328"/>
      <c r="Z10128" s="824"/>
      <c r="AA10128" s="824"/>
      <c r="AB10128" s="824"/>
      <c r="AC10128" s="1507">
        <f t="shared" si="3782"/>
        <v>20</v>
      </c>
      <c r="AD10128" s="1508">
        <f t="shared" si="3783"/>
        <v>121.19999999999999</v>
      </c>
      <c r="AE10128" s="14">
        <f t="shared" si="3784"/>
        <v>13.166666666666666</v>
      </c>
      <c r="AF10128" s="14">
        <f t="shared" si="3785"/>
        <v>36.666666666666664</v>
      </c>
      <c r="AG10128" s="14">
        <f t="shared" si="3786"/>
        <v>0.54545454545454553</v>
      </c>
      <c r="AH10128" s="14">
        <f t="shared" si="3787"/>
        <v>-12.621212121212121</v>
      </c>
      <c r="AI10128" s="14">
        <f t="shared" si="3788"/>
        <v>-462.77777777777771</v>
      </c>
      <c r="AJ10128" s="824"/>
    </row>
    <row r="10129" spans="1:36" ht="15.75">
      <c r="A10129" s="3323">
        <v>3</v>
      </c>
      <c r="B10129" s="836" t="s">
        <v>2202</v>
      </c>
      <c r="C10129" s="739" t="s">
        <v>65</v>
      </c>
      <c r="D10129" s="824">
        <v>8.65</v>
      </c>
      <c r="E10129" s="739">
        <v>160</v>
      </c>
      <c r="F10129" s="824">
        <v>1384</v>
      </c>
      <c r="G10129" s="739"/>
      <c r="H10129" s="739"/>
      <c r="I10129" s="757"/>
      <c r="J10129" s="757">
        <v>45230</v>
      </c>
      <c r="K10129" s="757"/>
      <c r="L10129" s="739">
        <v>471</v>
      </c>
      <c r="M10129" s="757">
        <v>44734</v>
      </c>
      <c r="N10129" s="739">
        <v>20</v>
      </c>
      <c r="O10129" s="739">
        <v>0</v>
      </c>
      <c r="P10129" s="739">
        <v>20</v>
      </c>
      <c r="Q10129" s="739"/>
      <c r="R10129" s="739"/>
      <c r="S10129" s="739"/>
      <c r="T10129" s="739"/>
      <c r="U10129" s="739"/>
      <c r="V10129" s="739"/>
      <c r="W10129" s="739"/>
      <c r="X10129" s="739"/>
      <c r="Y10129" s="739"/>
      <c r="Z10129" s="739"/>
      <c r="AA10129" s="744"/>
      <c r="AB10129" s="744"/>
      <c r="AC10129" s="1507">
        <f t="shared" si="3782"/>
        <v>120</v>
      </c>
      <c r="AD10129" s="1508">
        <f t="shared" si="3783"/>
        <v>1038</v>
      </c>
      <c r="AE10129" s="14">
        <f t="shared" si="3784"/>
        <v>7.1</v>
      </c>
      <c r="AF10129" s="14">
        <f t="shared" si="3785"/>
        <v>13.333333333333334</v>
      </c>
      <c r="AG10129" s="14">
        <f t="shared" si="3786"/>
        <v>9</v>
      </c>
      <c r="AH10129" s="14">
        <f t="shared" si="3787"/>
        <v>1.9000000000000004</v>
      </c>
      <c r="AI10129" s="14">
        <f t="shared" si="3788"/>
        <v>25.333333333333329</v>
      </c>
      <c r="AJ10129" s="751"/>
    </row>
    <row r="10130" spans="1:36" ht="31.5">
      <c r="A10130" s="3323">
        <v>4</v>
      </c>
      <c r="B10130" s="836" t="s">
        <v>2203</v>
      </c>
      <c r="C10130" s="739" t="s">
        <v>65</v>
      </c>
      <c r="D10130" s="824">
        <v>4.22</v>
      </c>
      <c r="E10130" s="739">
        <v>180</v>
      </c>
      <c r="F10130" s="824">
        <v>759.59999999999991</v>
      </c>
      <c r="G10130" s="739"/>
      <c r="H10130" s="739"/>
      <c r="I10130" s="757"/>
      <c r="J10130" s="757">
        <v>45230</v>
      </c>
      <c r="K10130" s="757"/>
      <c r="L10130" s="739">
        <v>1425</v>
      </c>
      <c r="M10130" s="757">
        <v>44498</v>
      </c>
      <c r="N10130" s="739">
        <v>107</v>
      </c>
      <c r="O10130" s="739">
        <v>61</v>
      </c>
      <c r="P10130" s="739">
        <v>2</v>
      </c>
      <c r="Q10130" s="739"/>
      <c r="R10130" s="739"/>
      <c r="S10130" s="739"/>
      <c r="T10130" s="739"/>
      <c r="U10130" s="739"/>
      <c r="V10130" s="739"/>
      <c r="W10130" s="739"/>
      <c r="X10130" s="739"/>
      <c r="Y10130" s="739"/>
      <c r="Z10130" s="739"/>
      <c r="AA10130" s="744"/>
      <c r="AB10130" s="744"/>
      <c r="AC10130" s="1507">
        <f t="shared" si="3782"/>
        <v>10</v>
      </c>
      <c r="AD10130" s="1508">
        <f t="shared" si="3783"/>
        <v>42.199999999999996</v>
      </c>
      <c r="AE10130" s="14">
        <f t="shared" si="3784"/>
        <v>7.1</v>
      </c>
      <c r="AF10130" s="14">
        <f t="shared" si="3785"/>
        <v>56.666666666666664</v>
      </c>
      <c r="AG10130" s="14">
        <f t="shared" si="3786"/>
        <v>0.17647058823529413</v>
      </c>
      <c r="AH10130" s="14">
        <f t="shared" si="3787"/>
        <v>-6.9235294117647053</v>
      </c>
      <c r="AI10130" s="14">
        <f t="shared" si="3788"/>
        <v>-392.33333333333331</v>
      </c>
      <c r="AJ10130" s="751"/>
    </row>
    <row r="10131" spans="1:36" ht="47.25">
      <c r="A10131" s="3323">
        <v>5</v>
      </c>
      <c r="B10131" s="836" t="s">
        <v>3742</v>
      </c>
      <c r="C10131" s="739" t="s">
        <v>65</v>
      </c>
      <c r="D10131" s="824">
        <v>5.274</v>
      </c>
      <c r="E10131" s="739">
        <v>630</v>
      </c>
      <c r="F10131" s="824">
        <v>3322.62</v>
      </c>
      <c r="G10131" s="739"/>
      <c r="H10131" s="739"/>
      <c r="I10131" s="757"/>
      <c r="J10131" s="757">
        <v>45046</v>
      </c>
      <c r="K10131" s="757"/>
      <c r="L10131" s="739">
        <v>1592</v>
      </c>
      <c r="M10131" s="757">
        <v>44544</v>
      </c>
      <c r="N10131" s="739">
        <v>220</v>
      </c>
      <c r="O10131" s="739">
        <v>163</v>
      </c>
      <c r="P10131" s="739">
        <v>147</v>
      </c>
      <c r="Q10131" s="739"/>
      <c r="R10131" s="739"/>
      <c r="S10131" s="739"/>
      <c r="T10131" s="739"/>
      <c r="U10131" s="739"/>
      <c r="V10131" s="739"/>
      <c r="W10131" s="739"/>
      <c r="X10131" s="739"/>
      <c r="Y10131" s="739"/>
      <c r="Z10131" s="739"/>
      <c r="AA10131" s="744"/>
      <c r="AB10131" s="744"/>
      <c r="AC10131" s="1507">
        <f t="shared" si="3782"/>
        <v>100</v>
      </c>
      <c r="AD10131" s="1508">
        <f t="shared" si="3783"/>
        <v>527.4</v>
      </c>
      <c r="AE10131" s="14">
        <f t="shared" si="3784"/>
        <v>0.96666666666666667</v>
      </c>
      <c r="AF10131" s="14">
        <f t="shared" si="3785"/>
        <v>176.66666666666666</v>
      </c>
      <c r="AG10131" s="14">
        <f t="shared" si="3786"/>
        <v>0.56603773584905659</v>
      </c>
      <c r="AH10131" s="14">
        <f t="shared" si="3787"/>
        <v>-0.40062893081761008</v>
      </c>
      <c r="AI10131" s="14">
        <f t="shared" si="3788"/>
        <v>-70.777777777777771</v>
      </c>
      <c r="AJ10131" s="751"/>
    </row>
    <row r="10132" spans="1:36" ht="47.25">
      <c r="A10132" s="3323">
        <v>6</v>
      </c>
      <c r="B10132" s="836" t="s">
        <v>3742</v>
      </c>
      <c r="C10132" s="739" t="s">
        <v>65</v>
      </c>
      <c r="D10132" s="824">
        <v>5.274</v>
      </c>
      <c r="E10132" s="739">
        <v>0</v>
      </c>
      <c r="F10132" s="824">
        <v>0</v>
      </c>
      <c r="G10132" s="739">
        <v>130</v>
      </c>
      <c r="H10132" s="739">
        <v>685.62</v>
      </c>
      <c r="I10132" s="757">
        <v>44987</v>
      </c>
      <c r="J10132" s="757">
        <v>45107</v>
      </c>
      <c r="K10132" s="757"/>
      <c r="L10132" s="739">
        <v>189</v>
      </c>
      <c r="M10132" s="757">
        <v>44981</v>
      </c>
      <c r="N10132" s="739">
        <v>0</v>
      </c>
      <c r="O10132" s="739">
        <v>0</v>
      </c>
      <c r="P10132" s="739">
        <v>0</v>
      </c>
      <c r="Q10132" s="739"/>
      <c r="R10132" s="739"/>
      <c r="S10132" s="739"/>
      <c r="T10132" s="739"/>
      <c r="U10132" s="739"/>
      <c r="V10132" s="739"/>
      <c r="W10132" s="739"/>
      <c r="X10132" s="739"/>
      <c r="Y10132" s="739"/>
      <c r="Z10132" s="739"/>
      <c r="AA10132" s="744"/>
      <c r="AB10132" s="744"/>
      <c r="AC10132" s="1507">
        <f t="shared" si="3782"/>
        <v>130</v>
      </c>
      <c r="AD10132" s="1508">
        <f t="shared" si="3783"/>
        <v>685.62</v>
      </c>
      <c r="AE10132" s="14">
        <f t="shared" si="3784"/>
        <v>3</v>
      </c>
      <c r="AF10132" s="14">
        <f t="shared" si="3785"/>
        <v>0</v>
      </c>
      <c r="AG10132" s="14" t="e">
        <f t="shared" si="3786"/>
        <v>#DIV/0!</v>
      </c>
      <c r="AH10132" s="14" t="e">
        <f t="shared" si="3787"/>
        <v>#DIV/0!</v>
      </c>
      <c r="AI10132" s="14">
        <f t="shared" si="3788"/>
        <v>130</v>
      </c>
      <c r="AJ10132" s="751"/>
    </row>
    <row r="10133" spans="1:36" ht="47.25">
      <c r="A10133" s="3323">
        <v>7</v>
      </c>
      <c r="B10133" s="836" t="s">
        <v>2204</v>
      </c>
      <c r="C10133" s="739" t="s">
        <v>65</v>
      </c>
      <c r="D10133" s="824">
        <v>58.85</v>
      </c>
      <c r="E10133" s="739">
        <v>280</v>
      </c>
      <c r="F10133" s="824">
        <v>16478</v>
      </c>
      <c r="G10133" s="739"/>
      <c r="H10133" s="739"/>
      <c r="I10133" s="757"/>
      <c r="J10133" s="757">
        <v>45230</v>
      </c>
      <c r="K10133" s="757"/>
      <c r="L10133" s="739">
        <v>1551</v>
      </c>
      <c r="M10133" s="757">
        <v>44532</v>
      </c>
      <c r="N10133" s="739">
        <v>29</v>
      </c>
      <c r="O10133" s="739">
        <v>28</v>
      </c>
      <c r="P10133" s="739">
        <v>35</v>
      </c>
      <c r="Q10133" s="739"/>
      <c r="R10133" s="739"/>
      <c r="S10133" s="739"/>
      <c r="T10133" s="739"/>
      <c r="U10133" s="739"/>
      <c r="V10133" s="739"/>
      <c r="W10133" s="739"/>
      <c r="X10133" s="739"/>
      <c r="Y10133" s="739"/>
      <c r="Z10133" s="739"/>
      <c r="AA10133" s="744"/>
      <c r="AB10133" s="744"/>
      <c r="AC10133" s="1507">
        <f t="shared" si="3782"/>
        <v>188</v>
      </c>
      <c r="AD10133" s="1508">
        <f t="shared" si="3783"/>
        <v>11063.800000000001</v>
      </c>
      <c r="AE10133" s="14">
        <f t="shared" si="3784"/>
        <v>7.1</v>
      </c>
      <c r="AF10133" s="14">
        <f t="shared" si="3785"/>
        <v>30.666666666666668</v>
      </c>
      <c r="AG10133" s="14">
        <f t="shared" si="3786"/>
        <v>6.1304347826086953</v>
      </c>
      <c r="AH10133" s="14">
        <f t="shared" si="3787"/>
        <v>-0.9695652173913043</v>
      </c>
      <c r="AI10133" s="14">
        <f t="shared" si="3788"/>
        <v>-29.73333333333332</v>
      </c>
      <c r="AJ10133" s="751"/>
    </row>
    <row r="10134" spans="1:36" ht="31.5">
      <c r="A10134" s="3323">
        <v>8</v>
      </c>
      <c r="B10134" s="836" t="s">
        <v>2205</v>
      </c>
      <c r="C10134" s="739" t="s">
        <v>65</v>
      </c>
      <c r="D10134" s="824">
        <v>69.12</v>
      </c>
      <c r="E10134" s="739">
        <v>252</v>
      </c>
      <c r="F10134" s="824">
        <v>17418.240000000002</v>
      </c>
      <c r="G10134" s="739"/>
      <c r="H10134" s="739"/>
      <c r="I10134" s="757"/>
      <c r="J10134" s="757">
        <v>45107</v>
      </c>
      <c r="K10134" s="757"/>
      <c r="L10134" s="739">
        <v>186</v>
      </c>
      <c r="M10134" s="757">
        <v>44648</v>
      </c>
      <c r="N10134" s="739">
        <v>56</v>
      </c>
      <c r="O10134" s="739">
        <v>48</v>
      </c>
      <c r="P10134" s="739">
        <v>43</v>
      </c>
      <c r="Q10134" s="739"/>
      <c r="R10134" s="739"/>
      <c r="S10134" s="739"/>
      <c r="T10134" s="739"/>
      <c r="U10134" s="739"/>
      <c r="V10134" s="739"/>
      <c r="W10134" s="739"/>
      <c r="X10134" s="739"/>
      <c r="Y10134" s="739"/>
      <c r="Z10134" s="739"/>
      <c r="AA10134" s="744"/>
      <c r="AB10134" s="744"/>
      <c r="AC10134" s="1507">
        <f t="shared" si="3782"/>
        <v>105</v>
      </c>
      <c r="AD10134" s="1508">
        <f t="shared" si="3783"/>
        <v>7257.6</v>
      </c>
      <c r="AE10134" s="14">
        <f t="shared" si="3784"/>
        <v>3</v>
      </c>
      <c r="AF10134" s="14">
        <f t="shared" si="3785"/>
        <v>49</v>
      </c>
      <c r="AG10134" s="14">
        <f t="shared" si="3786"/>
        <v>2.1428571428571428</v>
      </c>
      <c r="AH10134" s="14">
        <f t="shared" si="3787"/>
        <v>-0.85714285714285721</v>
      </c>
      <c r="AI10134" s="14">
        <f t="shared" si="3788"/>
        <v>-42</v>
      </c>
      <c r="AJ10134" s="751"/>
    </row>
    <row r="10135" spans="1:36" ht="31.5">
      <c r="A10135" s="3323">
        <v>9</v>
      </c>
      <c r="B10135" s="836" t="s">
        <v>3743</v>
      </c>
      <c r="C10135" s="739" t="s">
        <v>65</v>
      </c>
      <c r="D10135" s="824">
        <v>63.45</v>
      </c>
      <c r="E10135" s="739">
        <v>49</v>
      </c>
      <c r="F10135" s="824">
        <v>3109.05</v>
      </c>
      <c r="G10135" s="739"/>
      <c r="H10135" s="739"/>
      <c r="I10135" s="757"/>
      <c r="J10135" s="757">
        <v>45544</v>
      </c>
      <c r="K10135" s="757"/>
      <c r="L10135" s="739">
        <v>445</v>
      </c>
      <c r="M10135" s="757">
        <v>44726</v>
      </c>
      <c r="N10135" s="739">
        <v>0</v>
      </c>
      <c r="O10135" s="739">
        <v>0</v>
      </c>
      <c r="P10135" s="739">
        <v>0</v>
      </c>
      <c r="Q10135" s="739"/>
      <c r="R10135" s="739"/>
      <c r="S10135" s="739"/>
      <c r="T10135" s="739"/>
      <c r="U10135" s="739"/>
      <c r="V10135" s="739"/>
      <c r="W10135" s="739"/>
      <c r="X10135" s="739"/>
      <c r="Y10135" s="739"/>
      <c r="Z10135" s="739"/>
      <c r="AA10135" s="744"/>
      <c r="AB10135" s="744"/>
      <c r="AC10135" s="1507">
        <f t="shared" si="3782"/>
        <v>49</v>
      </c>
      <c r="AD10135" s="1508">
        <f t="shared" si="3783"/>
        <v>3109.05</v>
      </c>
      <c r="AE10135" s="14">
        <f t="shared" si="3784"/>
        <v>17.566666666666666</v>
      </c>
      <c r="AF10135" s="14">
        <f t="shared" si="3785"/>
        <v>0</v>
      </c>
      <c r="AG10135" s="14" t="e">
        <f t="shared" si="3786"/>
        <v>#DIV/0!</v>
      </c>
      <c r="AH10135" s="14" t="e">
        <f t="shared" si="3787"/>
        <v>#DIV/0!</v>
      </c>
      <c r="AI10135" s="14">
        <f t="shared" si="3788"/>
        <v>49</v>
      </c>
      <c r="AJ10135" s="751"/>
    </row>
    <row r="10136" spans="1:36" ht="31.5">
      <c r="A10136" s="3323">
        <v>10</v>
      </c>
      <c r="B10136" s="836" t="s">
        <v>3744</v>
      </c>
      <c r="C10136" s="739" t="s">
        <v>65</v>
      </c>
      <c r="D10136" s="824">
        <v>107.3</v>
      </c>
      <c r="E10136" s="739">
        <v>100</v>
      </c>
      <c r="F10136" s="824">
        <v>10730</v>
      </c>
      <c r="G10136" s="739"/>
      <c r="H10136" s="739"/>
      <c r="I10136" s="757"/>
      <c r="J10136" s="757">
        <v>45199</v>
      </c>
      <c r="K10136" s="757"/>
      <c r="L10136" s="739">
        <v>168</v>
      </c>
      <c r="M10136" s="757">
        <v>44587</v>
      </c>
      <c r="N10136" s="739">
        <v>0</v>
      </c>
      <c r="O10136" s="739">
        <v>0</v>
      </c>
      <c r="P10136" s="739">
        <v>0</v>
      </c>
      <c r="Q10136" s="739"/>
      <c r="R10136" s="739"/>
      <c r="S10136" s="739"/>
      <c r="T10136" s="739"/>
      <c r="U10136" s="739"/>
      <c r="V10136" s="739"/>
      <c r="W10136" s="739"/>
      <c r="X10136" s="739"/>
      <c r="Y10136" s="739"/>
      <c r="Z10136" s="739"/>
      <c r="AA10136" s="744"/>
      <c r="AB10136" s="744"/>
      <c r="AC10136" s="1507">
        <f t="shared" si="3782"/>
        <v>100</v>
      </c>
      <c r="AD10136" s="1508">
        <f t="shared" si="3783"/>
        <v>10730</v>
      </c>
      <c r="AE10136" s="14">
        <f t="shared" si="3784"/>
        <v>6.0666666666666664</v>
      </c>
      <c r="AF10136" s="14">
        <f t="shared" si="3785"/>
        <v>0</v>
      </c>
      <c r="AG10136" s="14" t="e">
        <f t="shared" si="3786"/>
        <v>#DIV/0!</v>
      </c>
      <c r="AH10136" s="14" t="e">
        <f t="shared" si="3787"/>
        <v>#DIV/0!</v>
      </c>
      <c r="AI10136" s="14">
        <f t="shared" si="3788"/>
        <v>100</v>
      </c>
      <c r="AJ10136" s="751"/>
    </row>
    <row r="10137" spans="1:36" ht="31.5">
      <c r="A10137" s="3323">
        <v>11</v>
      </c>
      <c r="B10137" s="836" t="s">
        <v>3745</v>
      </c>
      <c r="C10137" s="739" t="s">
        <v>65</v>
      </c>
      <c r="D10137" s="824">
        <v>129.78</v>
      </c>
      <c r="E10137" s="739">
        <v>240</v>
      </c>
      <c r="F10137" s="824">
        <v>31147.200000000001</v>
      </c>
      <c r="G10137" s="739"/>
      <c r="H10137" s="739"/>
      <c r="I10137" s="757"/>
      <c r="J10137" s="757">
        <v>45169</v>
      </c>
      <c r="K10137" s="757"/>
      <c r="L10137" s="739">
        <v>189</v>
      </c>
      <c r="M10137" s="757">
        <v>44649</v>
      </c>
      <c r="N10137" s="739">
        <v>66</v>
      </c>
      <c r="O10137" s="739">
        <v>64</v>
      </c>
      <c r="P10137" s="739">
        <v>66</v>
      </c>
      <c r="Q10137" s="739"/>
      <c r="R10137" s="739"/>
      <c r="S10137" s="739"/>
      <c r="T10137" s="739"/>
      <c r="U10137" s="739"/>
      <c r="V10137" s="739"/>
      <c r="W10137" s="739"/>
      <c r="X10137" s="739"/>
      <c r="Y10137" s="739"/>
      <c r="Z10137" s="739"/>
      <c r="AA10137" s="744"/>
      <c r="AB10137" s="744"/>
      <c r="AC10137" s="1507">
        <f t="shared" si="3782"/>
        <v>44</v>
      </c>
      <c r="AD10137" s="1508">
        <f t="shared" si="3783"/>
        <v>5710.32</v>
      </c>
      <c r="AE10137" s="14">
        <f t="shared" si="3784"/>
        <v>5.0666666666666664</v>
      </c>
      <c r="AF10137" s="14">
        <f t="shared" si="3785"/>
        <v>65.333333333333329</v>
      </c>
      <c r="AG10137" s="14">
        <f t="shared" si="3786"/>
        <v>0.67346938775510212</v>
      </c>
      <c r="AH10137" s="14">
        <f t="shared" si="3787"/>
        <v>-4.3931972789115648</v>
      </c>
      <c r="AI10137" s="14">
        <f t="shared" si="3788"/>
        <v>-287.02222222222218</v>
      </c>
      <c r="AJ10137" s="751"/>
    </row>
    <row r="10138" spans="1:36" ht="31.5">
      <c r="A10138" s="3323">
        <v>13</v>
      </c>
      <c r="B10138" s="836" t="s">
        <v>2206</v>
      </c>
      <c r="C10138" s="739" t="s">
        <v>182</v>
      </c>
      <c r="D10138" s="824">
        <v>227.48</v>
      </c>
      <c r="E10138" s="739">
        <v>846</v>
      </c>
      <c r="F10138" s="824">
        <v>192448.08</v>
      </c>
      <c r="G10138" s="739"/>
      <c r="H10138" s="753"/>
      <c r="I10138" s="757"/>
      <c r="J10138" s="757" t="s">
        <v>3106</v>
      </c>
      <c r="K10138" s="757"/>
      <c r="L10138" s="739"/>
      <c r="M10138" s="757"/>
      <c r="N10138" s="739">
        <v>102</v>
      </c>
      <c r="O10138" s="739">
        <v>76</v>
      </c>
      <c r="P10138" s="739">
        <v>101</v>
      </c>
      <c r="Q10138" s="739"/>
      <c r="R10138" s="739"/>
      <c r="S10138" s="739"/>
      <c r="T10138" s="739"/>
      <c r="U10138" s="739"/>
      <c r="V10138" s="739"/>
      <c r="W10138" s="739"/>
      <c r="X10138" s="739"/>
      <c r="Y10138" s="739"/>
      <c r="Z10138" s="739"/>
      <c r="AA10138" s="744"/>
      <c r="AB10138" s="744"/>
      <c r="AC10138" s="1507">
        <f t="shared" si="3782"/>
        <v>567</v>
      </c>
      <c r="AD10138" s="1508">
        <f t="shared" si="3783"/>
        <v>128981.15999999999</v>
      </c>
      <c r="AE10138" s="14">
        <f t="shared" si="3784"/>
        <v>5.4666666666666668</v>
      </c>
      <c r="AF10138" s="14">
        <f t="shared" si="3785"/>
        <v>93</v>
      </c>
      <c r="AG10138" s="14">
        <f t="shared" si="3786"/>
        <v>6.096774193548387</v>
      </c>
      <c r="AH10138" s="14">
        <f t="shared" si="3787"/>
        <v>0.63010752688172023</v>
      </c>
      <c r="AI10138" s="14">
        <f t="shared" si="3788"/>
        <v>58.599999999999966</v>
      </c>
      <c r="AJ10138" s="751"/>
    </row>
    <row r="10139" spans="1:36" ht="31.5">
      <c r="A10139" s="3323">
        <v>15</v>
      </c>
      <c r="B10139" s="836" t="s">
        <v>151</v>
      </c>
      <c r="C10139" s="739" t="s">
        <v>66</v>
      </c>
      <c r="D10139" s="824">
        <v>28.27</v>
      </c>
      <c r="E10139" s="739">
        <v>17</v>
      </c>
      <c r="F10139" s="824">
        <v>480.59</v>
      </c>
      <c r="G10139" s="739"/>
      <c r="H10139" s="739"/>
      <c r="I10139" s="757"/>
      <c r="J10139" s="757">
        <v>45549</v>
      </c>
      <c r="K10139" s="757"/>
      <c r="L10139" s="739">
        <v>1579</v>
      </c>
      <c r="M10139" s="757">
        <v>44540</v>
      </c>
      <c r="N10139" s="739">
        <v>10</v>
      </c>
      <c r="O10139" s="739">
        <v>1</v>
      </c>
      <c r="P10139" s="739">
        <v>1</v>
      </c>
      <c r="Q10139" s="739"/>
      <c r="R10139" s="739"/>
      <c r="S10139" s="739"/>
      <c r="T10139" s="739"/>
      <c r="U10139" s="739"/>
      <c r="V10139" s="739"/>
      <c r="W10139" s="739"/>
      <c r="X10139" s="739"/>
      <c r="Y10139" s="739"/>
      <c r="Z10139" s="739"/>
      <c r="AA10139" s="744"/>
      <c r="AB10139" s="744"/>
      <c r="AC10139" s="1507">
        <f t="shared" si="3782"/>
        <v>5</v>
      </c>
      <c r="AD10139" s="1508">
        <f t="shared" si="3783"/>
        <v>141.35</v>
      </c>
      <c r="AE10139" s="14">
        <f t="shared" si="3784"/>
        <v>17.733333333333334</v>
      </c>
      <c r="AF10139" s="14">
        <f t="shared" si="3785"/>
        <v>4</v>
      </c>
      <c r="AG10139" s="14">
        <f t="shared" si="3786"/>
        <v>1.25</v>
      </c>
      <c r="AH10139" s="14">
        <f t="shared" si="3787"/>
        <v>-16.483333333333334</v>
      </c>
      <c r="AI10139" s="14">
        <f t="shared" si="3788"/>
        <v>-65.933333333333337</v>
      </c>
      <c r="AJ10139" s="751"/>
    </row>
    <row r="10140" spans="1:36" ht="15.75">
      <c r="A10140" s="3323">
        <v>16</v>
      </c>
      <c r="B10140" s="836" t="s">
        <v>2207</v>
      </c>
      <c r="C10140" s="739" t="s">
        <v>66</v>
      </c>
      <c r="D10140" s="824">
        <v>28.27</v>
      </c>
      <c r="E10140" s="739">
        <v>118</v>
      </c>
      <c r="F10140" s="824">
        <v>3335.86</v>
      </c>
      <c r="G10140" s="739"/>
      <c r="H10140" s="739"/>
      <c r="I10140" s="757"/>
      <c r="J10140" s="757">
        <v>45542</v>
      </c>
      <c r="K10140" s="757"/>
      <c r="L10140" s="739">
        <v>67</v>
      </c>
      <c r="M10140" s="757">
        <v>44594</v>
      </c>
      <c r="N10140" s="739">
        <v>0</v>
      </c>
      <c r="O10140" s="739">
        <v>0</v>
      </c>
      <c r="P10140" s="739">
        <v>7</v>
      </c>
      <c r="Q10140" s="739"/>
      <c r="R10140" s="739"/>
      <c r="S10140" s="739"/>
      <c r="T10140" s="739"/>
      <c r="U10140" s="739"/>
      <c r="V10140" s="739"/>
      <c r="W10140" s="739"/>
      <c r="X10140" s="739"/>
      <c r="Y10140" s="739"/>
      <c r="Z10140" s="739"/>
      <c r="AA10140" s="744"/>
      <c r="AB10140" s="744"/>
      <c r="AC10140" s="1507">
        <f t="shared" si="3782"/>
        <v>111</v>
      </c>
      <c r="AD10140" s="1508">
        <f t="shared" si="3783"/>
        <v>3137.97</v>
      </c>
      <c r="AE10140" s="14">
        <f t="shared" si="3784"/>
        <v>17.5</v>
      </c>
      <c r="AF10140" s="14">
        <f t="shared" si="3785"/>
        <v>2.3333333333333335</v>
      </c>
      <c r="AG10140" s="14">
        <f t="shared" si="3786"/>
        <v>47.571428571428569</v>
      </c>
      <c r="AH10140" s="14">
        <f t="shared" si="3787"/>
        <v>30.071428571428569</v>
      </c>
      <c r="AI10140" s="14">
        <f t="shared" si="3788"/>
        <v>70.166666666666657</v>
      </c>
      <c r="AJ10140" s="751"/>
    </row>
    <row r="10141" spans="1:36" ht="15.75">
      <c r="A10141" s="3323">
        <v>18</v>
      </c>
      <c r="B10141" s="836" t="s">
        <v>871</v>
      </c>
      <c r="C10141" s="739" t="s">
        <v>262</v>
      </c>
      <c r="D10141" s="824">
        <v>0</v>
      </c>
      <c r="E10141" s="739">
        <v>1440</v>
      </c>
      <c r="F10141" s="824">
        <v>0</v>
      </c>
      <c r="G10141" s="739"/>
      <c r="H10141" s="739"/>
      <c r="I10141" s="757"/>
      <c r="J10141" s="757">
        <v>45184</v>
      </c>
      <c r="K10141" s="757"/>
      <c r="L10141" s="739">
        <v>829</v>
      </c>
      <c r="M10141" s="757">
        <v>44834</v>
      </c>
      <c r="N10141" s="739">
        <v>320</v>
      </c>
      <c r="O10141" s="739">
        <v>600</v>
      </c>
      <c r="P10141" s="739">
        <v>200</v>
      </c>
      <c r="Q10141" s="739"/>
      <c r="R10141" s="739"/>
      <c r="S10141" s="739"/>
      <c r="T10141" s="739"/>
      <c r="U10141" s="739"/>
      <c r="V10141" s="739"/>
      <c r="W10141" s="739"/>
      <c r="X10141" s="739"/>
      <c r="Y10141" s="739"/>
      <c r="Z10141" s="739"/>
      <c r="AA10141" s="744"/>
      <c r="AB10141" s="744"/>
      <c r="AC10141" s="1507">
        <f t="shared" si="3782"/>
        <v>320</v>
      </c>
      <c r="AD10141" s="1508">
        <f t="shared" si="3783"/>
        <v>0</v>
      </c>
      <c r="AE10141" s="14">
        <f t="shared" si="3784"/>
        <v>5.5666666666666664</v>
      </c>
      <c r="AF10141" s="14">
        <f t="shared" si="3785"/>
        <v>373.33333333333331</v>
      </c>
      <c r="AG10141" s="14">
        <f t="shared" si="3786"/>
        <v>0.85714285714285721</v>
      </c>
      <c r="AH10141" s="14">
        <f t="shared" si="3787"/>
        <v>-4.7095238095238088</v>
      </c>
      <c r="AI10141" s="14">
        <f t="shared" si="3788"/>
        <v>-1758.2222222222222</v>
      </c>
      <c r="AJ10141" s="751"/>
    </row>
    <row r="10142" spans="1:36" ht="31.5">
      <c r="A10142" s="3323">
        <v>19</v>
      </c>
      <c r="B10142" s="836" t="s">
        <v>2208</v>
      </c>
      <c r="C10142" s="739" t="s">
        <v>86</v>
      </c>
      <c r="D10142" s="824">
        <v>2194.08</v>
      </c>
      <c r="E10142" s="739">
        <v>8</v>
      </c>
      <c r="F10142" s="824">
        <v>17552.64</v>
      </c>
      <c r="G10142" s="739"/>
      <c r="H10142" s="739"/>
      <c r="I10142" s="757"/>
      <c r="J10142" s="757">
        <v>45225</v>
      </c>
      <c r="K10142" s="757"/>
      <c r="L10142" s="739">
        <v>60</v>
      </c>
      <c r="M10142" s="757">
        <v>44599</v>
      </c>
      <c r="N10142" s="739">
        <v>2</v>
      </c>
      <c r="O10142" s="739">
        <v>2</v>
      </c>
      <c r="P10142" s="739">
        <v>1</v>
      </c>
      <c r="Q10142" s="739"/>
      <c r="R10142" s="739"/>
      <c r="S10142" s="739"/>
      <c r="T10142" s="739"/>
      <c r="U10142" s="739"/>
      <c r="V10142" s="739"/>
      <c r="W10142" s="739"/>
      <c r="X10142" s="739"/>
      <c r="Y10142" s="739"/>
      <c r="Z10142" s="739"/>
      <c r="AA10142" s="744"/>
      <c r="AB10142" s="744"/>
      <c r="AC10142" s="1507">
        <f t="shared" si="3782"/>
        <v>3</v>
      </c>
      <c r="AD10142" s="1508">
        <f t="shared" si="3783"/>
        <v>6582.24</v>
      </c>
      <c r="AE10142" s="14">
        <f t="shared" si="3784"/>
        <v>6.9333333333333336</v>
      </c>
      <c r="AF10142" s="14">
        <f t="shared" si="3785"/>
        <v>1.6666666666666667</v>
      </c>
      <c r="AG10142" s="14">
        <f t="shared" si="3786"/>
        <v>1.7999999999999998</v>
      </c>
      <c r="AH10142" s="14">
        <f t="shared" si="3787"/>
        <v>-5.1333333333333337</v>
      </c>
      <c r="AI10142" s="14">
        <f t="shared" si="3788"/>
        <v>-8.5555555555555571</v>
      </c>
      <c r="AJ10142" s="751"/>
    </row>
    <row r="10143" spans="1:36" ht="31.5">
      <c r="A10143" s="3323">
        <v>21</v>
      </c>
      <c r="B10143" s="836" t="s">
        <v>3746</v>
      </c>
      <c r="C10143" s="739" t="s">
        <v>66</v>
      </c>
      <c r="D10143" s="824">
        <v>2.71</v>
      </c>
      <c r="E10143" s="739">
        <v>1600</v>
      </c>
      <c r="F10143" s="824">
        <v>4336</v>
      </c>
      <c r="G10143" s="739"/>
      <c r="H10143" s="739"/>
      <c r="I10143" s="757"/>
      <c r="J10143" s="757">
        <v>46446</v>
      </c>
      <c r="K10143" s="757"/>
      <c r="L10143" s="739">
        <v>446</v>
      </c>
      <c r="M10143" s="757">
        <v>44726</v>
      </c>
      <c r="N10143" s="739">
        <v>300</v>
      </c>
      <c r="O10143" s="739">
        <v>300</v>
      </c>
      <c r="P10143" s="739">
        <v>250</v>
      </c>
      <c r="Q10143" s="739"/>
      <c r="R10143" s="739"/>
      <c r="S10143" s="739"/>
      <c r="T10143" s="739"/>
      <c r="U10143" s="739"/>
      <c r="V10143" s="739"/>
      <c r="W10143" s="739"/>
      <c r="X10143" s="739"/>
      <c r="Y10143" s="739"/>
      <c r="Z10143" s="739"/>
      <c r="AA10143" s="744"/>
      <c r="AB10143" s="744"/>
      <c r="AC10143" s="1507">
        <f t="shared" si="3782"/>
        <v>750</v>
      </c>
      <c r="AD10143" s="1508">
        <f t="shared" si="3783"/>
        <v>2032.5</v>
      </c>
      <c r="AE10143" s="14">
        <f t="shared" si="3784"/>
        <v>47.633333333333333</v>
      </c>
      <c r="AF10143" s="14">
        <f t="shared" si="3785"/>
        <v>283.33333333333331</v>
      </c>
      <c r="AG10143" s="14">
        <f t="shared" si="3786"/>
        <v>2.6470588235294121</v>
      </c>
      <c r="AH10143" s="14">
        <f t="shared" si="3787"/>
        <v>-44.98627450980392</v>
      </c>
      <c r="AI10143" s="14">
        <f t="shared" si="3788"/>
        <v>-12746.111111111109</v>
      </c>
      <c r="AJ10143" s="751"/>
    </row>
    <row r="10144" spans="1:36" ht="31.5">
      <c r="A10144" s="3323">
        <v>22</v>
      </c>
      <c r="B10144" s="836" t="s">
        <v>3746</v>
      </c>
      <c r="C10144" s="739" t="s">
        <v>66</v>
      </c>
      <c r="D10144" s="824">
        <v>2.71</v>
      </c>
      <c r="E10144" s="739">
        <v>6900</v>
      </c>
      <c r="F10144" s="824">
        <v>18699</v>
      </c>
      <c r="G10144" s="739"/>
      <c r="H10144" s="739"/>
      <c r="I10144" s="757"/>
      <c r="J10144" s="757">
        <v>46477</v>
      </c>
      <c r="K10144" s="757"/>
      <c r="L10144" s="739">
        <v>446</v>
      </c>
      <c r="M10144" s="757">
        <v>44726</v>
      </c>
      <c r="N10144" s="739">
        <v>0</v>
      </c>
      <c r="O10144" s="739">
        <v>0</v>
      </c>
      <c r="P10144" s="739">
        <v>0</v>
      </c>
      <c r="Q10144" s="739"/>
      <c r="R10144" s="739"/>
      <c r="S10144" s="739"/>
      <c r="T10144" s="739"/>
      <c r="U10144" s="739"/>
      <c r="V10144" s="739"/>
      <c r="W10144" s="739"/>
      <c r="X10144" s="739"/>
      <c r="Y10144" s="739"/>
      <c r="Z10144" s="739"/>
      <c r="AA10144" s="744"/>
      <c r="AB10144" s="744"/>
      <c r="AC10144" s="1507">
        <f t="shared" si="3782"/>
        <v>6900</v>
      </c>
      <c r="AD10144" s="1508">
        <f t="shared" si="3783"/>
        <v>18699</v>
      </c>
      <c r="AE10144" s="14">
        <f t="shared" si="3784"/>
        <v>48.666666666666664</v>
      </c>
      <c r="AF10144" s="14">
        <f t="shared" si="3785"/>
        <v>0</v>
      </c>
      <c r="AG10144" s="14" t="e">
        <f t="shared" si="3786"/>
        <v>#DIV/0!</v>
      </c>
      <c r="AH10144" s="14" t="e">
        <f t="shared" si="3787"/>
        <v>#DIV/0!</v>
      </c>
      <c r="AI10144" s="14">
        <f t="shared" si="3788"/>
        <v>6900</v>
      </c>
      <c r="AJ10144" s="751"/>
    </row>
    <row r="10145" spans="1:36" ht="15.75" customHeight="1">
      <c r="A10145" s="3323">
        <v>23</v>
      </c>
      <c r="B10145" s="836" t="s">
        <v>3107</v>
      </c>
      <c r="C10145" s="739" t="s">
        <v>66</v>
      </c>
      <c r="D10145" s="824">
        <v>1.2312099999999999</v>
      </c>
      <c r="E10145" s="739">
        <v>846</v>
      </c>
      <c r="F10145" s="824">
        <v>1041.60366</v>
      </c>
      <c r="G10145" s="739"/>
      <c r="H10145" s="739"/>
      <c r="I10145" s="757"/>
      <c r="J10145" s="757">
        <v>45838</v>
      </c>
      <c r="K10145" s="757"/>
      <c r="L10145" s="739"/>
      <c r="M10145" s="757"/>
      <c r="N10145" s="739">
        <v>102</v>
      </c>
      <c r="O10145" s="739">
        <v>76</v>
      </c>
      <c r="P10145" s="739">
        <v>101</v>
      </c>
      <c r="Q10145" s="739"/>
      <c r="R10145" s="739"/>
      <c r="S10145" s="739"/>
      <c r="T10145" s="739"/>
      <c r="U10145" s="739"/>
      <c r="V10145" s="739"/>
      <c r="W10145" s="739"/>
      <c r="X10145" s="739"/>
      <c r="Y10145" s="739"/>
      <c r="Z10145" s="739"/>
      <c r="AA10145" s="744"/>
      <c r="AB10145" s="744"/>
      <c r="AC10145" s="1507">
        <f t="shared" si="3782"/>
        <v>567</v>
      </c>
      <c r="AD10145" s="1508">
        <f t="shared" si="3783"/>
        <v>698.09606999999994</v>
      </c>
      <c r="AE10145" s="14">
        <f t="shared" si="3784"/>
        <v>27.366666666666667</v>
      </c>
      <c r="AF10145" s="14">
        <f t="shared" si="3785"/>
        <v>93</v>
      </c>
      <c r="AG10145" s="14">
        <f t="shared" si="3786"/>
        <v>6.096774193548387</v>
      </c>
      <c r="AH10145" s="14">
        <f t="shared" si="3787"/>
        <v>-21.269892473118279</v>
      </c>
      <c r="AI10145" s="14">
        <f t="shared" si="3788"/>
        <v>-1978.1</v>
      </c>
      <c r="AJ10145" s="751"/>
    </row>
    <row r="10146" spans="1:36" ht="15.75" customHeight="1">
      <c r="A10146" s="4544" t="s">
        <v>21</v>
      </c>
      <c r="B10146" s="4545"/>
      <c r="C10146" s="4545"/>
      <c r="D10146" s="4545"/>
      <c r="E10146" s="4545"/>
      <c r="F10146" s="4545"/>
      <c r="G10146" s="4545"/>
      <c r="H10146" s="4545"/>
      <c r="I10146" s="4545"/>
      <c r="J10146" s="4545"/>
      <c r="K10146" s="4545"/>
      <c r="L10146" s="4545"/>
      <c r="M10146" s="4545"/>
      <c r="N10146" s="4545"/>
      <c r="O10146" s="4545"/>
      <c r="P10146" s="4545"/>
      <c r="Q10146" s="4545"/>
      <c r="R10146" s="4545"/>
      <c r="S10146" s="4545"/>
      <c r="T10146" s="4545"/>
      <c r="U10146" s="4545"/>
      <c r="V10146" s="4545"/>
      <c r="W10146" s="4545"/>
      <c r="X10146" s="4545"/>
      <c r="Y10146" s="4545"/>
      <c r="Z10146" s="4545"/>
      <c r="AA10146" s="4545"/>
      <c r="AB10146" s="4545"/>
      <c r="AC10146" s="4545"/>
      <c r="AD10146" s="4545"/>
      <c r="AE10146" s="4545"/>
      <c r="AF10146" s="4545"/>
      <c r="AG10146" s="4545"/>
      <c r="AH10146" s="4545"/>
      <c r="AI10146" s="4545"/>
      <c r="AJ10146" s="4546"/>
    </row>
    <row r="10147" spans="1:36" ht="15.75">
      <c r="A10147" s="4502" t="s">
        <v>2209</v>
      </c>
      <c r="B10147" s="4503"/>
      <c r="C10147" s="4503"/>
      <c r="D10147" s="4503"/>
      <c r="E10147" s="4503"/>
      <c r="F10147" s="4503"/>
      <c r="G10147" s="4503"/>
      <c r="H10147" s="4503"/>
      <c r="I10147" s="4503"/>
      <c r="J10147" s="4503"/>
      <c r="K10147" s="4503"/>
      <c r="L10147" s="4503"/>
      <c r="M10147" s="4503"/>
      <c r="N10147" s="4503"/>
      <c r="O10147" s="4503"/>
      <c r="P10147" s="4503"/>
      <c r="Q10147" s="4503"/>
      <c r="R10147" s="4503"/>
      <c r="S10147" s="4503"/>
      <c r="T10147" s="4503"/>
      <c r="U10147" s="4503"/>
      <c r="V10147" s="4503"/>
      <c r="W10147" s="4503"/>
      <c r="X10147" s="4503"/>
      <c r="Y10147" s="4503"/>
      <c r="Z10147" s="4503"/>
      <c r="AA10147" s="4503"/>
      <c r="AB10147" s="4503"/>
      <c r="AC10147" s="4503"/>
      <c r="AD10147" s="4503"/>
      <c r="AE10147" s="4503"/>
      <c r="AF10147" s="4503"/>
      <c r="AG10147" s="4503"/>
      <c r="AH10147" s="4503"/>
      <c r="AI10147" s="4503"/>
      <c r="AJ10147" s="4504"/>
    </row>
    <row r="10148" spans="1:36" ht="15.75">
      <c r="A10148" s="759">
        <v>1</v>
      </c>
      <c r="B10148" s="806" t="s">
        <v>10081</v>
      </c>
      <c r="C10148" s="739" t="s">
        <v>66</v>
      </c>
      <c r="D10148" s="824">
        <v>1</v>
      </c>
      <c r="E10148" s="739">
        <v>0</v>
      </c>
      <c r="F10148" s="739">
        <v>0</v>
      </c>
      <c r="G10148" s="739">
        <v>1</v>
      </c>
      <c r="H10148" s="824">
        <v>1</v>
      </c>
      <c r="I10148" s="757">
        <v>45001</v>
      </c>
      <c r="J10148" s="739"/>
      <c r="K10148" s="739"/>
      <c r="L10148" s="739"/>
      <c r="M10148" s="739"/>
      <c r="N10148" s="739">
        <v>0</v>
      </c>
      <c r="O10148" s="739">
        <v>0</v>
      </c>
      <c r="P10148" s="739">
        <v>0</v>
      </c>
      <c r="Q10148" s="739"/>
      <c r="R10148" s="739"/>
      <c r="S10148" s="739"/>
      <c r="T10148" s="739"/>
      <c r="U10148" s="739"/>
      <c r="V10148" s="739"/>
      <c r="W10148" s="739"/>
      <c r="X10148" s="739"/>
      <c r="Y10148" s="739"/>
      <c r="Z10148" s="739"/>
      <c r="AA10148" s="739"/>
      <c r="AB10148" s="739"/>
      <c r="AC10148" s="1507">
        <f t="shared" ref="AC10148:AC10166" si="3789">E10148+G10148-N10148-O10148-AA10148-P10148-Q10148-R10148-S10148-T10148-U10148-V10148-W10148-X10148-Y10148</f>
        <v>1</v>
      </c>
      <c r="AD10148" s="1508">
        <f t="shared" ref="AD10148:AD10166" si="3790">D10148*AC10148</f>
        <v>1</v>
      </c>
      <c r="AE10148" s="14">
        <f t="shared" ref="AE10148:AE10166" si="3791">(J10148-"01.04.2023")/30</f>
        <v>-1500.5666666666666</v>
      </c>
      <c r="AF10148" s="14">
        <f t="shared" ref="AF10148:AF10166" si="3792">(N10148+O10148+P10148+Q10148+R10148+S10148+T10148+U10148+V10148+W10148+X10148+Y10148)/3</f>
        <v>0</v>
      </c>
      <c r="AG10148" s="14" t="e">
        <f t="shared" ref="AG10148:AG10166" si="3793">AC10148/AF10148</f>
        <v>#DIV/0!</v>
      </c>
      <c r="AH10148" s="14" t="e">
        <f t="shared" ref="AH10148:AH10166" si="3794">AG10148-AE10148</f>
        <v>#DIV/0!</v>
      </c>
      <c r="AI10148" s="14">
        <f t="shared" ref="AI10148:AI10166" si="3795">AC10148-(AE10148*AF10148)</f>
        <v>1</v>
      </c>
      <c r="AJ10148" s="739"/>
    </row>
    <row r="10149" spans="1:36" ht="15.75">
      <c r="A10149" s="759">
        <v>5</v>
      </c>
      <c r="B10149" s="806" t="s">
        <v>5276</v>
      </c>
      <c r="C10149" s="818" t="s">
        <v>66</v>
      </c>
      <c r="D10149" s="818">
        <v>58.85</v>
      </c>
      <c r="E10149" s="818">
        <v>10</v>
      </c>
      <c r="F10149" s="818">
        <v>588.5</v>
      </c>
      <c r="G10149" s="818"/>
      <c r="H10149" s="818"/>
      <c r="I10149" s="3327"/>
      <c r="J10149" s="818"/>
      <c r="K10149" s="739"/>
      <c r="L10149" s="739"/>
      <c r="M10149" s="739"/>
      <c r="N10149" s="739">
        <v>0</v>
      </c>
      <c r="O10149" s="739">
        <v>0</v>
      </c>
      <c r="P10149" s="739">
        <v>0</v>
      </c>
      <c r="Q10149" s="739"/>
      <c r="R10149" s="739"/>
      <c r="S10149" s="739"/>
      <c r="T10149" s="739"/>
      <c r="U10149" s="739"/>
      <c r="V10149" s="739"/>
      <c r="W10149" s="739"/>
      <c r="X10149" s="739"/>
      <c r="Y10149" s="739"/>
      <c r="Z10149" s="739"/>
      <c r="AA10149" s="739"/>
      <c r="AB10149" s="739"/>
      <c r="AC10149" s="1507">
        <f t="shared" si="3789"/>
        <v>10</v>
      </c>
      <c r="AD10149" s="1508">
        <f t="shared" si="3790"/>
        <v>588.5</v>
      </c>
      <c r="AE10149" s="14">
        <f t="shared" si="3791"/>
        <v>-1500.5666666666666</v>
      </c>
      <c r="AF10149" s="14">
        <f t="shared" si="3792"/>
        <v>0</v>
      </c>
      <c r="AG10149" s="14" t="e">
        <f t="shared" si="3793"/>
        <v>#DIV/0!</v>
      </c>
      <c r="AH10149" s="14" t="e">
        <f t="shared" si="3794"/>
        <v>#DIV/0!</v>
      </c>
      <c r="AI10149" s="14">
        <f t="shared" si="3795"/>
        <v>10</v>
      </c>
      <c r="AJ10149" s="739"/>
    </row>
    <row r="10150" spans="1:36" ht="15.75">
      <c r="A10150" s="759">
        <v>6</v>
      </c>
      <c r="B10150" s="806" t="s">
        <v>2891</v>
      </c>
      <c r="C10150" s="739" t="s">
        <v>66</v>
      </c>
      <c r="D10150" s="739">
        <v>1</v>
      </c>
      <c r="E10150" s="739">
        <v>1382</v>
      </c>
      <c r="F10150" s="824">
        <v>1382</v>
      </c>
      <c r="G10150" s="739"/>
      <c r="H10150" s="739"/>
      <c r="I10150" s="3327"/>
      <c r="J10150" s="757">
        <v>45838</v>
      </c>
      <c r="K10150" s="739"/>
      <c r="L10150" s="739"/>
      <c r="M10150" s="739"/>
      <c r="N10150" s="739">
        <v>102</v>
      </c>
      <c r="O10150" s="739">
        <v>72</v>
      </c>
      <c r="P10150" s="739">
        <v>100</v>
      </c>
      <c r="Q10150" s="739"/>
      <c r="R10150" s="739"/>
      <c r="S10150" s="739"/>
      <c r="T10150" s="739"/>
      <c r="U10150" s="739"/>
      <c r="V10150" s="739"/>
      <c r="W10150" s="739"/>
      <c r="X10150" s="739"/>
      <c r="Y10150" s="739"/>
      <c r="Z10150" s="739"/>
      <c r="AA10150" s="739"/>
      <c r="AB10150" s="739"/>
      <c r="AC10150" s="1507">
        <f t="shared" si="3789"/>
        <v>1108</v>
      </c>
      <c r="AD10150" s="1508">
        <f t="shared" si="3790"/>
        <v>1108</v>
      </c>
      <c r="AE10150" s="14">
        <f t="shared" si="3791"/>
        <v>27.366666666666667</v>
      </c>
      <c r="AF10150" s="14">
        <f t="shared" si="3792"/>
        <v>91.333333333333329</v>
      </c>
      <c r="AG10150" s="14">
        <f t="shared" si="3793"/>
        <v>12.131386861313869</v>
      </c>
      <c r="AH10150" s="14">
        <f t="shared" si="3794"/>
        <v>-15.235279805352798</v>
      </c>
      <c r="AI10150" s="14">
        <f t="shared" si="3795"/>
        <v>-1391.4888888888886</v>
      </c>
      <c r="AJ10150" s="739"/>
    </row>
    <row r="10151" spans="1:36" ht="15.75">
      <c r="A10151" s="759">
        <v>7</v>
      </c>
      <c r="B10151" s="806" t="s">
        <v>5912</v>
      </c>
      <c r="C10151" s="739" t="s">
        <v>63</v>
      </c>
      <c r="D10151" s="739">
        <v>0.57899999999999996</v>
      </c>
      <c r="E10151" s="739">
        <v>1370</v>
      </c>
      <c r="F10151" s="824">
        <v>793.2299999999999</v>
      </c>
      <c r="G10151" s="739"/>
      <c r="H10151" s="739"/>
      <c r="I10151" s="3327"/>
      <c r="J10151" s="757">
        <v>45137</v>
      </c>
      <c r="K10151" s="739"/>
      <c r="L10151" s="739"/>
      <c r="M10151" s="739"/>
      <c r="N10151" s="739">
        <v>470</v>
      </c>
      <c r="O10151" s="739">
        <v>200</v>
      </c>
      <c r="P10151" s="739">
        <v>300</v>
      </c>
      <c r="Q10151" s="739"/>
      <c r="R10151" s="739"/>
      <c r="S10151" s="739"/>
      <c r="T10151" s="739"/>
      <c r="U10151" s="739"/>
      <c r="V10151" s="739"/>
      <c r="W10151" s="739"/>
      <c r="X10151" s="739"/>
      <c r="Y10151" s="739"/>
      <c r="Z10151" s="739"/>
      <c r="AA10151" s="739"/>
      <c r="AB10151" s="739"/>
      <c r="AC10151" s="1507">
        <f t="shared" si="3789"/>
        <v>400</v>
      </c>
      <c r="AD10151" s="1508">
        <f t="shared" si="3790"/>
        <v>231.6</v>
      </c>
      <c r="AE10151" s="14">
        <f t="shared" si="3791"/>
        <v>4</v>
      </c>
      <c r="AF10151" s="14">
        <f t="shared" si="3792"/>
        <v>323.33333333333331</v>
      </c>
      <c r="AG10151" s="14">
        <f t="shared" si="3793"/>
        <v>1.2371134020618557</v>
      </c>
      <c r="AH10151" s="14">
        <f t="shared" si="3794"/>
        <v>-2.7628865979381443</v>
      </c>
      <c r="AI10151" s="14">
        <f t="shared" si="3795"/>
        <v>-893.33333333333326</v>
      </c>
      <c r="AJ10151" s="739"/>
    </row>
    <row r="10152" spans="1:36" ht="15.75">
      <c r="A10152" s="759">
        <v>8</v>
      </c>
      <c r="B10152" s="806" t="s">
        <v>5427</v>
      </c>
      <c r="C10152" s="739" t="s">
        <v>176</v>
      </c>
      <c r="D10152" s="739">
        <v>30.34</v>
      </c>
      <c r="E10152" s="739">
        <v>195</v>
      </c>
      <c r="F10152" s="824">
        <v>5916.3</v>
      </c>
      <c r="G10152" s="739"/>
      <c r="H10152" s="739"/>
      <c r="I10152" s="3327"/>
      <c r="J10152" s="757">
        <v>45746</v>
      </c>
      <c r="K10152" s="739"/>
      <c r="L10152" s="739"/>
      <c r="M10152" s="739"/>
      <c r="N10152" s="739">
        <v>35</v>
      </c>
      <c r="O10152" s="739">
        <v>60</v>
      </c>
      <c r="P10152" s="739">
        <v>0</v>
      </c>
      <c r="Q10152" s="739"/>
      <c r="R10152" s="739"/>
      <c r="S10152" s="739"/>
      <c r="T10152" s="739"/>
      <c r="U10152" s="739"/>
      <c r="V10152" s="739"/>
      <c r="W10152" s="739"/>
      <c r="X10152" s="739"/>
      <c r="Y10152" s="739"/>
      <c r="Z10152" s="739"/>
      <c r="AA10152" s="739"/>
      <c r="AB10152" s="739"/>
      <c r="AC10152" s="1507">
        <f t="shared" si="3789"/>
        <v>100</v>
      </c>
      <c r="AD10152" s="1508">
        <f t="shared" si="3790"/>
        <v>3034</v>
      </c>
      <c r="AE10152" s="14">
        <f t="shared" si="3791"/>
        <v>24.3</v>
      </c>
      <c r="AF10152" s="14">
        <f t="shared" si="3792"/>
        <v>31.666666666666668</v>
      </c>
      <c r="AG10152" s="14">
        <f t="shared" si="3793"/>
        <v>3.1578947368421053</v>
      </c>
      <c r="AH10152" s="14">
        <f t="shared" si="3794"/>
        <v>-21.142105263157895</v>
      </c>
      <c r="AI10152" s="14">
        <f t="shared" si="3795"/>
        <v>-669.5</v>
      </c>
      <c r="AJ10152" s="739"/>
    </row>
    <row r="10153" spans="1:36" ht="47.25">
      <c r="A10153" s="759">
        <v>10</v>
      </c>
      <c r="B10153" s="806" t="s">
        <v>1246</v>
      </c>
      <c r="C10153" s="739" t="s">
        <v>65</v>
      </c>
      <c r="D10153" s="739">
        <v>150.322</v>
      </c>
      <c r="E10153" s="739">
        <v>10</v>
      </c>
      <c r="F10153" s="824">
        <v>1503.22</v>
      </c>
      <c r="G10153" s="739"/>
      <c r="H10153" s="739"/>
      <c r="I10153" s="757"/>
      <c r="J10153" s="757">
        <v>45382</v>
      </c>
      <c r="K10153" s="739"/>
      <c r="L10153" s="739">
        <v>240</v>
      </c>
      <c r="M10153" s="757">
        <v>44667</v>
      </c>
      <c r="N10153" s="739">
        <v>0</v>
      </c>
      <c r="O10153" s="739">
        <v>0</v>
      </c>
      <c r="P10153" s="739">
        <v>0</v>
      </c>
      <c r="Q10153" s="739"/>
      <c r="R10153" s="739"/>
      <c r="S10153" s="739"/>
      <c r="T10153" s="739"/>
      <c r="U10153" s="739"/>
      <c r="V10153" s="739"/>
      <c r="W10153" s="739"/>
      <c r="X10153" s="739"/>
      <c r="Y10153" s="739"/>
      <c r="Z10153" s="739"/>
      <c r="AA10153" s="739"/>
      <c r="AB10153" s="739"/>
      <c r="AC10153" s="1507">
        <f t="shared" si="3789"/>
        <v>10</v>
      </c>
      <c r="AD10153" s="1508">
        <f t="shared" si="3790"/>
        <v>1503.22</v>
      </c>
      <c r="AE10153" s="14">
        <f t="shared" si="3791"/>
        <v>12.166666666666666</v>
      </c>
      <c r="AF10153" s="14">
        <f t="shared" si="3792"/>
        <v>0</v>
      </c>
      <c r="AG10153" s="14" t="e">
        <f t="shared" si="3793"/>
        <v>#DIV/0!</v>
      </c>
      <c r="AH10153" s="14" t="e">
        <f t="shared" si="3794"/>
        <v>#DIV/0!</v>
      </c>
      <c r="AI10153" s="14">
        <f t="shared" si="3795"/>
        <v>10</v>
      </c>
      <c r="AJ10153" s="739"/>
    </row>
    <row r="10154" spans="1:36" ht="60" customHeight="1">
      <c r="A10154" s="759">
        <v>12</v>
      </c>
      <c r="B10154" s="806" t="s">
        <v>7187</v>
      </c>
      <c r="C10154" s="739" t="s">
        <v>156</v>
      </c>
      <c r="D10154" s="739">
        <v>1</v>
      </c>
      <c r="E10154" s="739">
        <v>55</v>
      </c>
      <c r="F10154" s="824">
        <v>55</v>
      </c>
      <c r="G10154" s="739"/>
      <c r="H10154" s="739"/>
      <c r="I10154" s="757"/>
      <c r="J10154" s="757">
        <v>45100</v>
      </c>
      <c r="K10154" s="739"/>
      <c r="L10154" s="739"/>
      <c r="M10154" s="757"/>
      <c r="N10154" s="739">
        <v>7</v>
      </c>
      <c r="O10154" s="739">
        <v>5</v>
      </c>
      <c r="P10154" s="739">
        <v>12</v>
      </c>
      <c r="Q10154" s="739"/>
      <c r="R10154" s="739"/>
      <c r="S10154" s="739"/>
      <c r="T10154" s="739"/>
      <c r="U10154" s="739"/>
      <c r="V10154" s="739"/>
      <c r="W10154" s="739"/>
      <c r="X10154" s="739"/>
      <c r="Y10154" s="739"/>
      <c r="Z10154" s="818" t="s">
        <v>9256</v>
      </c>
      <c r="AA10154" s="739">
        <v>15</v>
      </c>
      <c r="AB10154" s="824">
        <f>D10154*AA10154</f>
        <v>15</v>
      </c>
      <c r="AC10154" s="1507">
        <f t="shared" si="3789"/>
        <v>16</v>
      </c>
      <c r="AD10154" s="1508">
        <f t="shared" si="3790"/>
        <v>16</v>
      </c>
      <c r="AE10154" s="14">
        <f t="shared" si="3791"/>
        <v>2.7666666666666666</v>
      </c>
      <c r="AF10154" s="14">
        <f t="shared" si="3792"/>
        <v>8</v>
      </c>
      <c r="AG10154" s="14">
        <f t="shared" si="3793"/>
        <v>2</v>
      </c>
      <c r="AH10154" s="14">
        <f t="shared" si="3794"/>
        <v>-0.76666666666666661</v>
      </c>
      <c r="AI10154" s="14">
        <f t="shared" si="3795"/>
        <v>-6.1333333333333329</v>
      </c>
      <c r="AJ10154" s="739"/>
    </row>
    <row r="10155" spans="1:36" ht="31.5">
      <c r="A10155" s="759">
        <v>13</v>
      </c>
      <c r="B10155" s="806" t="s">
        <v>5292</v>
      </c>
      <c r="C10155" s="739" t="s">
        <v>65</v>
      </c>
      <c r="D10155" s="739">
        <v>1</v>
      </c>
      <c r="E10155" s="739">
        <v>70</v>
      </c>
      <c r="F10155" s="824">
        <v>70</v>
      </c>
      <c r="G10155" s="739"/>
      <c r="H10155" s="739"/>
      <c r="I10155" s="757"/>
      <c r="J10155" s="757">
        <v>45412</v>
      </c>
      <c r="K10155" s="739"/>
      <c r="L10155" s="739"/>
      <c r="M10155" s="757"/>
      <c r="N10155" s="739">
        <v>5</v>
      </c>
      <c r="O10155" s="739">
        <v>3</v>
      </c>
      <c r="P10155" s="739">
        <v>5</v>
      </c>
      <c r="Q10155" s="739"/>
      <c r="R10155" s="739"/>
      <c r="S10155" s="739"/>
      <c r="T10155" s="739"/>
      <c r="U10155" s="739"/>
      <c r="V10155" s="739"/>
      <c r="W10155" s="739"/>
      <c r="X10155" s="739"/>
      <c r="Y10155" s="739"/>
      <c r="Z10155" s="739"/>
      <c r="AA10155" s="739"/>
      <c r="AB10155" s="739"/>
      <c r="AC10155" s="1507">
        <f t="shared" si="3789"/>
        <v>57</v>
      </c>
      <c r="AD10155" s="1508">
        <f t="shared" si="3790"/>
        <v>57</v>
      </c>
      <c r="AE10155" s="14">
        <f t="shared" si="3791"/>
        <v>13.166666666666666</v>
      </c>
      <c r="AF10155" s="14">
        <f t="shared" si="3792"/>
        <v>4.333333333333333</v>
      </c>
      <c r="AG10155" s="14">
        <f t="shared" si="3793"/>
        <v>13.153846153846155</v>
      </c>
      <c r="AH10155" s="14">
        <f t="shared" si="3794"/>
        <v>-1.2820512820510999E-2</v>
      </c>
      <c r="AI10155" s="14">
        <f t="shared" si="3795"/>
        <v>-5.5555555555550029E-2</v>
      </c>
      <c r="AJ10155" s="739"/>
    </row>
    <row r="10156" spans="1:36" ht="63">
      <c r="A10156" s="759">
        <v>19</v>
      </c>
      <c r="B10156" s="806" t="s">
        <v>8899</v>
      </c>
      <c r="C10156" s="739" t="s">
        <v>65</v>
      </c>
      <c r="D10156" s="739">
        <v>533.91999999999996</v>
      </c>
      <c r="E10156" s="739">
        <v>0</v>
      </c>
      <c r="F10156" s="824">
        <v>0</v>
      </c>
      <c r="G10156" s="739">
        <v>120</v>
      </c>
      <c r="H10156" s="824">
        <v>64070.400000000001</v>
      </c>
      <c r="I10156" s="757">
        <v>45007</v>
      </c>
      <c r="J10156" s="757">
        <v>45034</v>
      </c>
      <c r="K10156" s="739"/>
      <c r="L10156" s="739"/>
      <c r="M10156" s="757"/>
      <c r="N10156" s="739">
        <v>0</v>
      </c>
      <c r="O10156" s="739">
        <v>0</v>
      </c>
      <c r="P10156" s="739">
        <v>48</v>
      </c>
      <c r="Q10156" s="739"/>
      <c r="R10156" s="739"/>
      <c r="S10156" s="739"/>
      <c r="T10156" s="739"/>
      <c r="U10156" s="739"/>
      <c r="V10156" s="739"/>
      <c r="W10156" s="739"/>
      <c r="X10156" s="739"/>
      <c r="Y10156" s="739"/>
      <c r="Z10156" s="818"/>
      <c r="AA10156" s="739"/>
      <c r="AB10156" s="739"/>
      <c r="AC10156" s="1507">
        <f t="shared" si="3789"/>
        <v>72</v>
      </c>
      <c r="AD10156" s="1508">
        <f t="shared" si="3790"/>
        <v>38442.239999999998</v>
      </c>
      <c r="AE10156" s="14">
        <f t="shared" si="3791"/>
        <v>0.56666666666666665</v>
      </c>
      <c r="AF10156" s="14">
        <f t="shared" si="3792"/>
        <v>16</v>
      </c>
      <c r="AG10156" s="14">
        <f t="shared" si="3793"/>
        <v>4.5</v>
      </c>
      <c r="AH10156" s="14">
        <f t="shared" si="3794"/>
        <v>3.9333333333333336</v>
      </c>
      <c r="AI10156" s="14">
        <f t="shared" si="3795"/>
        <v>62.933333333333337</v>
      </c>
      <c r="AJ10156" s="739"/>
    </row>
    <row r="10157" spans="1:36" ht="63">
      <c r="A10157" s="759">
        <v>20</v>
      </c>
      <c r="B10157" s="806" t="s">
        <v>7788</v>
      </c>
      <c r="C10157" s="739" t="s">
        <v>65</v>
      </c>
      <c r="D10157" s="739">
        <v>4.1139599999999996</v>
      </c>
      <c r="E10157" s="739">
        <v>1000</v>
      </c>
      <c r="F10157" s="824">
        <v>4113.96</v>
      </c>
      <c r="G10157" s="739"/>
      <c r="H10157" s="824"/>
      <c r="I10157" s="757"/>
      <c r="J10157" s="757">
        <v>45777</v>
      </c>
      <c r="K10157" s="739"/>
      <c r="L10157" s="739"/>
      <c r="M10157" s="757"/>
      <c r="N10157" s="739">
        <v>60</v>
      </c>
      <c r="O10157" s="739">
        <v>90</v>
      </c>
      <c r="P10157" s="739">
        <v>184</v>
      </c>
      <c r="Q10157" s="739"/>
      <c r="R10157" s="739"/>
      <c r="S10157" s="739"/>
      <c r="T10157" s="739"/>
      <c r="U10157" s="739"/>
      <c r="V10157" s="739"/>
      <c r="W10157" s="739"/>
      <c r="X10157" s="739"/>
      <c r="Y10157" s="739"/>
      <c r="Z10157" s="818"/>
      <c r="AA10157" s="739"/>
      <c r="AB10157" s="739"/>
      <c r="AC10157" s="1507">
        <f t="shared" si="3789"/>
        <v>666</v>
      </c>
      <c r="AD10157" s="1508">
        <f t="shared" si="3790"/>
        <v>2739.8973599999999</v>
      </c>
      <c r="AE10157" s="14">
        <f t="shared" si="3791"/>
        <v>25.333333333333332</v>
      </c>
      <c r="AF10157" s="14">
        <f t="shared" si="3792"/>
        <v>111.33333333333333</v>
      </c>
      <c r="AG10157" s="14">
        <f t="shared" si="3793"/>
        <v>5.9820359281437128</v>
      </c>
      <c r="AH10157" s="14">
        <f t="shared" si="3794"/>
        <v>-19.351297405189619</v>
      </c>
      <c r="AI10157" s="14">
        <f t="shared" si="3795"/>
        <v>-2154.4444444444443</v>
      </c>
      <c r="AJ10157" s="739"/>
    </row>
    <row r="10158" spans="1:36" ht="47.25">
      <c r="A10158" s="759">
        <v>21</v>
      </c>
      <c r="B10158" s="806" t="s">
        <v>9257</v>
      </c>
      <c r="C10158" s="739" t="s">
        <v>65</v>
      </c>
      <c r="D10158" s="739">
        <v>131.65</v>
      </c>
      <c r="E10158" s="739">
        <v>0</v>
      </c>
      <c r="F10158" s="824">
        <v>0</v>
      </c>
      <c r="G10158" s="739">
        <v>500</v>
      </c>
      <c r="H10158" s="824">
        <v>65825</v>
      </c>
      <c r="I10158" s="757">
        <v>44973</v>
      </c>
      <c r="J10158" s="757">
        <v>45169</v>
      </c>
      <c r="K10158" s="739"/>
      <c r="L10158" s="739"/>
      <c r="M10158" s="757"/>
      <c r="N10158" s="739">
        <v>0</v>
      </c>
      <c r="O10158" s="739">
        <v>48</v>
      </c>
      <c r="P10158" s="739">
        <v>96</v>
      </c>
      <c r="Q10158" s="739"/>
      <c r="R10158" s="739"/>
      <c r="S10158" s="739"/>
      <c r="T10158" s="739"/>
      <c r="U10158" s="739"/>
      <c r="V10158" s="739"/>
      <c r="W10158" s="739"/>
      <c r="X10158" s="739"/>
      <c r="Y10158" s="739"/>
      <c r="Z10158" s="818"/>
      <c r="AA10158" s="739"/>
      <c r="AB10158" s="739"/>
      <c r="AC10158" s="1507">
        <f t="shared" si="3789"/>
        <v>356</v>
      </c>
      <c r="AD10158" s="1508">
        <f t="shared" si="3790"/>
        <v>46867.4</v>
      </c>
      <c r="AE10158" s="14">
        <f t="shared" si="3791"/>
        <v>5.0666666666666664</v>
      </c>
      <c r="AF10158" s="14">
        <f t="shared" si="3792"/>
        <v>48</v>
      </c>
      <c r="AG10158" s="14">
        <f t="shared" si="3793"/>
        <v>7.416666666666667</v>
      </c>
      <c r="AH10158" s="14">
        <f t="shared" si="3794"/>
        <v>2.3500000000000005</v>
      </c>
      <c r="AI10158" s="14">
        <f t="shared" si="3795"/>
        <v>112.80000000000001</v>
      </c>
      <c r="AJ10158" s="739"/>
    </row>
    <row r="10159" spans="1:36" ht="31.5">
      <c r="A10159" s="759">
        <v>24</v>
      </c>
      <c r="B10159" s="863" t="s">
        <v>8282</v>
      </c>
      <c r="C10159" s="739" t="s">
        <v>65</v>
      </c>
      <c r="D10159" s="824">
        <v>42.05</v>
      </c>
      <c r="E10159" s="739">
        <v>0</v>
      </c>
      <c r="F10159" s="824">
        <v>0</v>
      </c>
      <c r="G10159" s="739">
        <v>100</v>
      </c>
      <c r="H10159" s="3322">
        <v>4205</v>
      </c>
      <c r="I10159" s="757">
        <v>44928</v>
      </c>
      <c r="J10159" s="757">
        <v>45596</v>
      </c>
      <c r="K10159" s="757"/>
      <c r="L10159" s="739"/>
      <c r="M10159" s="757"/>
      <c r="N10159" s="739">
        <v>0</v>
      </c>
      <c r="O10159" s="739">
        <v>0</v>
      </c>
      <c r="P10159" s="739">
        <v>0</v>
      </c>
      <c r="Q10159" s="739"/>
      <c r="R10159" s="739"/>
      <c r="S10159" s="739"/>
      <c r="T10159" s="739"/>
      <c r="U10159" s="739"/>
      <c r="V10159" s="739"/>
      <c r="W10159" s="739"/>
      <c r="X10159" s="739"/>
      <c r="Y10159" s="739"/>
      <c r="Z10159" s="818"/>
      <c r="AA10159" s="738"/>
      <c r="AB10159" s="738"/>
      <c r="AC10159" s="1507">
        <f t="shared" si="3789"/>
        <v>100</v>
      </c>
      <c r="AD10159" s="1508">
        <f t="shared" si="3790"/>
        <v>4205</v>
      </c>
      <c r="AE10159" s="14">
        <f t="shared" si="3791"/>
        <v>19.3</v>
      </c>
      <c r="AF10159" s="14">
        <f t="shared" si="3792"/>
        <v>0</v>
      </c>
      <c r="AG10159" s="14" t="e">
        <f t="shared" si="3793"/>
        <v>#DIV/0!</v>
      </c>
      <c r="AH10159" s="14" t="e">
        <f t="shared" si="3794"/>
        <v>#DIV/0!</v>
      </c>
      <c r="AI10159" s="14">
        <f t="shared" si="3795"/>
        <v>100</v>
      </c>
      <c r="AJ10159" s="751"/>
    </row>
    <row r="10160" spans="1:36" ht="15.75">
      <c r="A10160" s="759">
        <v>25</v>
      </c>
      <c r="B10160" s="863" t="s">
        <v>2882</v>
      </c>
      <c r="C10160" s="739" t="s">
        <v>66</v>
      </c>
      <c r="D10160" s="824">
        <v>65.823525000000004</v>
      </c>
      <c r="E10160" s="739">
        <v>925</v>
      </c>
      <c r="F10160" s="824">
        <v>60886.760625000003</v>
      </c>
      <c r="G10160" s="739"/>
      <c r="H10160" s="739"/>
      <c r="I10160" s="757"/>
      <c r="J10160" s="757" t="s">
        <v>2935</v>
      </c>
      <c r="K10160" s="757"/>
      <c r="L10160" s="739"/>
      <c r="M10160" s="757"/>
      <c r="N10160" s="739">
        <v>95</v>
      </c>
      <c r="O10160" s="739">
        <v>50</v>
      </c>
      <c r="P10160" s="739">
        <v>50</v>
      </c>
      <c r="Q10160" s="739"/>
      <c r="R10160" s="739"/>
      <c r="S10160" s="739"/>
      <c r="T10160" s="739"/>
      <c r="U10160" s="739"/>
      <c r="V10160" s="739"/>
      <c r="W10160" s="739"/>
      <c r="X10160" s="739"/>
      <c r="Y10160" s="739"/>
      <c r="Z10160" s="818"/>
      <c r="AA10160" s="738"/>
      <c r="AB10160" s="738"/>
      <c r="AC10160" s="1507">
        <f t="shared" si="3789"/>
        <v>730</v>
      </c>
      <c r="AD10160" s="1508">
        <f t="shared" si="3790"/>
        <v>48051.17325</v>
      </c>
      <c r="AE10160" s="14">
        <f t="shared" si="3791"/>
        <v>8.6666666666666661</v>
      </c>
      <c r="AF10160" s="14">
        <f t="shared" si="3792"/>
        <v>65</v>
      </c>
      <c r="AG10160" s="14">
        <f t="shared" si="3793"/>
        <v>11.23076923076923</v>
      </c>
      <c r="AH10160" s="14">
        <f t="shared" si="3794"/>
        <v>2.5641025641025639</v>
      </c>
      <c r="AI10160" s="14">
        <f t="shared" si="3795"/>
        <v>166.66666666666674</v>
      </c>
      <c r="AJ10160" s="751"/>
    </row>
    <row r="10161" spans="1:36" ht="15.75">
      <c r="A10161" s="759">
        <v>26</v>
      </c>
      <c r="B10161" s="863" t="s">
        <v>10082</v>
      </c>
      <c r="C10161" s="739" t="s">
        <v>66</v>
      </c>
      <c r="D10161" s="824">
        <v>1</v>
      </c>
      <c r="E10161" s="739">
        <v>0</v>
      </c>
      <c r="F10161" s="824">
        <v>0</v>
      </c>
      <c r="G10161" s="739">
        <v>1</v>
      </c>
      <c r="H10161" s="739">
        <v>1</v>
      </c>
      <c r="I10161" s="757">
        <v>45001</v>
      </c>
      <c r="J10161" s="757"/>
      <c r="K10161" s="757"/>
      <c r="L10161" s="739"/>
      <c r="M10161" s="757"/>
      <c r="N10161" s="739">
        <v>0</v>
      </c>
      <c r="O10161" s="739">
        <v>0</v>
      </c>
      <c r="P10161" s="739">
        <v>0</v>
      </c>
      <c r="Q10161" s="739"/>
      <c r="R10161" s="739"/>
      <c r="S10161" s="739"/>
      <c r="T10161" s="739"/>
      <c r="U10161" s="739"/>
      <c r="V10161" s="739"/>
      <c r="W10161" s="739"/>
      <c r="X10161" s="739"/>
      <c r="Y10161" s="739"/>
      <c r="Z10161" s="818"/>
      <c r="AA10161" s="738"/>
      <c r="AB10161" s="738"/>
      <c r="AC10161" s="1507">
        <f t="shared" si="3789"/>
        <v>1</v>
      </c>
      <c r="AD10161" s="1508">
        <f t="shared" si="3790"/>
        <v>1</v>
      </c>
      <c r="AE10161" s="14">
        <f t="shared" si="3791"/>
        <v>-1500.5666666666666</v>
      </c>
      <c r="AF10161" s="14">
        <f t="shared" si="3792"/>
        <v>0</v>
      </c>
      <c r="AG10161" s="14" t="e">
        <f t="shared" si="3793"/>
        <v>#DIV/0!</v>
      </c>
      <c r="AH10161" s="14" t="e">
        <f t="shared" si="3794"/>
        <v>#DIV/0!</v>
      </c>
      <c r="AI10161" s="14">
        <f t="shared" si="3795"/>
        <v>1</v>
      </c>
      <c r="AJ10161" s="751"/>
    </row>
    <row r="10162" spans="1:36" ht="15.75">
      <c r="A10162" s="759">
        <v>27</v>
      </c>
      <c r="B10162" s="863" t="s">
        <v>10083</v>
      </c>
      <c r="C10162" s="739" t="s">
        <v>66</v>
      </c>
      <c r="D10162" s="824">
        <v>1</v>
      </c>
      <c r="E10162" s="739">
        <v>0</v>
      </c>
      <c r="F10162" s="824">
        <v>0</v>
      </c>
      <c r="G10162" s="739">
        <v>180</v>
      </c>
      <c r="H10162" s="739">
        <v>180</v>
      </c>
      <c r="I10162" s="757">
        <v>45001</v>
      </c>
      <c r="J10162" s="757"/>
      <c r="K10162" s="757"/>
      <c r="L10162" s="739"/>
      <c r="M10162" s="757"/>
      <c r="N10162" s="739">
        <v>0</v>
      </c>
      <c r="O10162" s="739">
        <v>0</v>
      </c>
      <c r="P10162" s="739">
        <v>0</v>
      </c>
      <c r="Q10162" s="739"/>
      <c r="R10162" s="739"/>
      <c r="S10162" s="739"/>
      <c r="T10162" s="739"/>
      <c r="U10162" s="739"/>
      <c r="V10162" s="739"/>
      <c r="W10162" s="739"/>
      <c r="X10162" s="739"/>
      <c r="Y10162" s="739"/>
      <c r="Z10162" s="818"/>
      <c r="AA10162" s="738"/>
      <c r="AB10162" s="738"/>
      <c r="AC10162" s="1507">
        <f t="shared" si="3789"/>
        <v>180</v>
      </c>
      <c r="AD10162" s="1508">
        <f t="shared" si="3790"/>
        <v>180</v>
      </c>
      <c r="AE10162" s="14">
        <f t="shared" si="3791"/>
        <v>-1500.5666666666666</v>
      </c>
      <c r="AF10162" s="14">
        <f t="shared" si="3792"/>
        <v>0</v>
      </c>
      <c r="AG10162" s="14" t="e">
        <f t="shared" si="3793"/>
        <v>#DIV/0!</v>
      </c>
      <c r="AH10162" s="14" t="e">
        <f t="shared" si="3794"/>
        <v>#DIV/0!</v>
      </c>
      <c r="AI10162" s="14">
        <f t="shared" si="3795"/>
        <v>180</v>
      </c>
      <c r="AJ10162" s="751"/>
    </row>
    <row r="10163" spans="1:36" ht="31.5">
      <c r="A10163" s="759">
        <v>28</v>
      </c>
      <c r="B10163" s="863" t="s">
        <v>5288</v>
      </c>
      <c r="C10163" s="739" t="s">
        <v>66</v>
      </c>
      <c r="D10163" s="824">
        <v>17.898</v>
      </c>
      <c r="E10163" s="739">
        <v>100</v>
      </c>
      <c r="F10163" s="824">
        <v>1789.8</v>
      </c>
      <c r="G10163" s="739"/>
      <c r="H10163" s="739"/>
      <c r="I10163" s="757"/>
      <c r="J10163" s="757"/>
      <c r="K10163" s="757"/>
      <c r="L10163" s="739"/>
      <c r="M10163" s="757"/>
      <c r="N10163" s="739">
        <v>0</v>
      </c>
      <c r="O10163" s="739">
        <v>0</v>
      </c>
      <c r="P10163" s="739">
        <v>0</v>
      </c>
      <c r="Q10163" s="739"/>
      <c r="R10163" s="739"/>
      <c r="S10163" s="739"/>
      <c r="T10163" s="739"/>
      <c r="U10163" s="739"/>
      <c r="V10163" s="739"/>
      <c r="W10163" s="739"/>
      <c r="X10163" s="739"/>
      <c r="Y10163" s="739"/>
      <c r="Z10163" s="818"/>
      <c r="AA10163" s="738"/>
      <c r="AB10163" s="738"/>
      <c r="AC10163" s="1507">
        <f t="shared" si="3789"/>
        <v>100</v>
      </c>
      <c r="AD10163" s="1508">
        <f t="shared" si="3790"/>
        <v>1789.8</v>
      </c>
      <c r="AE10163" s="14">
        <f t="shared" si="3791"/>
        <v>-1500.5666666666666</v>
      </c>
      <c r="AF10163" s="14">
        <f t="shared" si="3792"/>
        <v>0</v>
      </c>
      <c r="AG10163" s="14" t="e">
        <f t="shared" si="3793"/>
        <v>#DIV/0!</v>
      </c>
      <c r="AH10163" s="14" t="e">
        <f t="shared" si="3794"/>
        <v>#DIV/0!</v>
      </c>
      <c r="AI10163" s="14">
        <f t="shared" si="3795"/>
        <v>100</v>
      </c>
      <c r="AJ10163" s="751"/>
    </row>
    <row r="10164" spans="1:36" ht="15.75">
      <c r="A10164" s="759">
        <v>29</v>
      </c>
      <c r="B10164" s="863" t="s">
        <v>5919</v>
      </c>
      <c r="C10164" s="739" t="s">
        <v>66</v>
      </c>
      <c r="D10164" s="824"/>
      <c r="E10164" s="739">
        <v>10</v>
      </c>
      <c r="F10164" s="824">
        <v>0</v>
      </c>
      <c r="G10164" s="739"/>
      <c r="H10164" s="739"/>
      <c r="I10164" s="757"/>
      <c r="J10164" s="757"/>
      <c r="K10164" s="757"/>
      <c r="L10164" s="739"/>
      <c r="M10164" s="757"/>
      <c r="N10164" s="739">
        <v>10</v>
      </c>
      <c r="O10164" s="739">
        <v>0</v>
      </c>
      <c r="P10164" s="739">
        <v>0</v>
      </c>
      <c r="Q10164" s="739"/>
      <c r="R10164" s="739"/>
      <c r="S10164" s="739"/>
      <c r="T10164" s="739"/>
      <c r="U10164" s="739"/>
      <c r="V10164" s="739"/>
      <c r="W10164" s="739"/>
      <c r="X10164" s="739"/>
      <c r="Y10164" s="739"/>
      <c r="Z10164" s="818"/>
      <c r="AA10164" s="738"/>
      <c r="AB10164" s="738"/>
      <c r="AC10164" s="1507">
        <f t="shared" si="3789"/>
        <v>0</v>
      </c>
      <c r="AD10164" s="1508">
        <f t="shared" si="3790"/>
        <v>0</v>
      </c>
      <c r="AE10164" s="14">
        <f t="shared" si="3791"/>
        <v>-1500.5666666666666</v>
      </c>
      <c r="AF10164" s="14">
        <f t="shared" si="3792"/>
        <v>3.3333333333333335</v>
      </c>
      <c r="AG10164" s="14">
        <f t="shared" si="3793"/>
        <v>0</v>
      </c>
      <c r="AH10164" s="14">
        <f t="shared" si="3794"/>
        <v>1500.5666666666666</v>
      </c>
      <c r="AI10164" s="14">
        <f t="shared" si="3795"/>
        <v>5001.8888888888887</v>
      </c>
      <c r="AJ10164" s="751"/>
    </row>
    <row r="10165" spans="1:36" ht="15.75">
      <c r="A10165" s="759">
        <v>30</v>
      </c>
      <c r="B10165" s="863" t="s">
        <v>6985</v>
      </c>
      <c r="C10165" s="739" t="s">
        <v>66</v>
      </c>
      <c r="D10165" s="824">
        <v>1</v>
      </c>
      <c r="E10165" s="739">
        <v>100</v>
      </c>
      <c r="F10165" s="824">
        <v>100</v>
      </c>
      <c r="G10165" s="739"/>
      <c r="H10165" s="739"/>
      <c r="I10165" s="757"/>
      <c r="J10165" s="757"/>
      <c r="K10165" s="757"/>
      <c r="L10165" s="739"/>
      <c r="M10165" s="757"/>
      <c r="N10165" s="739">
        <v>10</v>
      </c>
      <c r="O10165" s="739">
        <v>10</v>
      </c>
      <c r="P10165" s="739">
        <v>10</v>
      </c>
      <c r="Q10165" s="739"/>
      <c r="R10165" s="739"/>
      <c r="S10165" s="739"/>
      <c r="T10165" s="739"/>
      <c r="U10165" s="739"/>
      <c r="V10165" s="739"/>
      <c r="W10165" s="739"/>
      <c r="X10165" s="739"/>
      <c r="Y10165" s="739"/>
      <c r="Z10165" s="818"/>
      <c r="AA10165" s="738"/>
      <c r="AB10165" s="738"/>
      <c r="AC10165" s="1507">
        <f t="shared" si="3789"/>
        <v>70</v>
      </c>
      <c r="AD10165" s="1508">
        <f t="shared" si="3790"/>
        <v>70</v>
      </c>
      <c r="AE10165" s="14">
        <f t="shared" si="3791"/>
        <v>-1500.5666666666666</v>
      </c>
      <c r="AF10165" s="14">
        <f t="shared" si="3792"/>
        <v>10</v>
      </c>
      <c r="AG10165" s="14">
        <f t="shared" si="3793"/>
        <v>7</v>
      </c>
      <c r="AH10165" s="14">
        <f t="shared" si="3794"/>
        <v>1507.5666666666666</v>
      </c>
      <c r="AI10165" s="14">
        <f t="shared" si="3795"/>
        <v>15075.666666666666</v>
      </c>
      <c r="AJ10165" s="751"/>
    </row>
    <row r="10166" spans="1:36" ht="15.75">
      <c r="A10166" s="759">
        <v>32</v>
      </c>
      <c r="B10166" s="863" t="s">
        <v>5277</v>
      </c>
      <c r="C10166" s="739" t="s">
        <v>66</v>
      </c>
      <c r="D10166" s="824">
        <v>107</v>
      </c>
      <c r="E10166" s="739">
        <v>20</v>
      </c>
      <c r="F10166" s="824">
        <v>2140</v>
      </c>
      <c r="G10166" s="739"/>
      <c r="H10166" s="739"/>
      <c r="I10166" s="757"/>
      <c r="J10166" s="757"/>
      <c r="K10166" s="757"/>
      <c r="L10166" s="739"/>
      <c r="M10166" s="757"/>
      <c r="N10166" s="739">
        <v>0</v>
      </c>
      <c r="O10166" s="739">
        <v>0</v>
      </c>
      <c r="P10166" s="739">
        <v>0</v>
      </c>
      <c r="Q10166" s="739"/>
      <c r="R10166" s="739"/>
      <c r="S10166" s="739"/>
      <c r="T10166" s="739"/>
      <c r="U10166" s="739"/>
      <c r="V10166" s="739"/>
      <c r="W10166" s="739"/>
      <c r="X10166" s="739"/>
      <c r="Y10166" s="739"/>
      <c r="Z10166" s="818"/>
      <c r="AA10166" s="738"/>
      <c r="AB10166" s="738"/>
      <c r="AC10166" s="1507">
        <f t="shared" si="3789"/>
        <v>20</v>
      </c>
      <c r="AD10166" s="1508">
        <f t="shared" si="3790"/>
        <v>2140</v>
      </c>
      <c r="AE10166" s="14">
        <f t="shared" si="3791"/>
        <v>-1500.5666666666666</v>
      </c>
      <c r="AF10166" s="14">
        <f t="shared" si="3792"/>
        <v>0</v>
      </c>
      <c r="AG10166" s="14" t="e">
        <f t="shared" si="3793"/>
        <v>#DIV/0!</v>
      </c>
      <c r="AH10166" s="14" t="e">
        <f t="shared" si="3794"/>
        <v>#DIV/0!</v>
      </c>
      <c r="AI10166" s="14">
        <f t="shared" si="3795"/>
        <v>20</v>
      </c>
      <c r="AJ10166" s="751"/>
    </row>
    <row r="10167" spans="1:36" ht="39" customHeight="1">
      <c r="A10167" s="812">
        <v>35</v>
      </c>
      <c r="B10167" s="1054" t="s">
        <v>7789</v>
      </c>
      <c r="C10167" s="739" t="s">
        <v>66</v>
      </c>
      <c r="D10167" s="824">
        <v>1</v>
      </c>
      <c r="E10167" s="739">
        <v>55</v>
      </c>
      <c r="F10167" s="824">
        <v>55</v>
      </c>
      <c r="G10167" s="739"/>
      <c r="H10167" s="739"/>
      <c r="I10167" s="757"/>
      <c r="J10167" s="757">
        <v>46113</v>
      </c>
      <c r="K10167" s="757"/>
      <c r="L10167" s="739"/>
      <c r="M10167" s="757"/>
      <c r="N10167" s="739">
        <v>7</v>
      </c>
      <c r="O10167" s="739">
        <v>5</v>
      </c>
      <c r="P10167" s="739">
        <v>12</v>
      </c>
      <c r="Q10167" s="739"/>
      <c r="R10167" s="739"/>
      <c r="S10167" s="739"/>
      <c r="T10167" s="739"/>
      <c r="U10167" s="739"/>
      <c r="V10167" s="739"/>
      <c r="W10167" s="739"/>
      <c r="X10167" s="739"/>
      <c r="Y10167" s="739"/>
      <c r="Z10167" s="818" t="s">
        <v>9256</v>
      </c>
      <c r="AA10167" s="818">
        <v>15</v>
      </c>
      <c r="AB10167" s="818">
        <v>15</v>
      </c>
      <c r="AC10167" s="1507">
        <f t="shared" ref="AC10167:AC10189" si="3796">E10167+G10167-N10167-O10167-AA10167-P10167-Q10167-R10167-S10167-T10167-U10167-V10167-W10167-X10167-Y10167</f>
        <v>16</v>
      </c>
      <c r="AD10167" s="1508">
        <f t="shared" ref="AD10167:AD10189" si="3797">D10167*AC10167</f>
        <v>16</v>
      </c>
      <c r="AE10167" s="14">
        <f t="shared" ref="AE10167:AE10189" si="3798">(J10167-"01.04.2023")/30</f>
        <v>36.533333333333331</v>
      </c>
      <c r="AF10167" s="14">
        <f t="shared" ref="AF10167:AF10189" si="3799">(N10167+O10167+P10167+Q10167+R10167+S10167+T10167+U10167+V10167+W10167+X10167+Y10167)/3</f>
        <v>8</v>
      </c>
      <c r="AG10167" s="14">
        <f t="shared" ref="AG10167:AG10189" si="3800">AC10167/AF10167</f>
        <v>2</v>
      </c>
      <c r="AH10167" s="14">
        <f t="shared" ref="AH10167:AH10189" si="3801">AG10167-AE10167</f>
        <v>-34.533333333333331</v>
      </c>
      <c r="AI10167" s="14">
        <f t="shared" ref="AI10167:AI10189" si="3802">AC10167-(AE10167*AF10167)</f>
        <v>-276.26666666666665</v>
      </c>
      <c r="AJ10167" s="751"/>
    </row>
    <row r="10168" spans="1:36" ht="15.75">
      <c r="A10168" s="759">
        <v>36</v>
      </c>
      <c r="B10168" s="863" t="s">
        <v>5906</v>
      </c>
      <c r="C10168" s="739" t="s">
        <v>66</v>
      </c>
      <c r="D10168" s="824">
        <v>0</v>
      </c>
      <c r="E10168" s="739">
        <v>53</v>
      </c>
      <c r="F10168" s="824">
        <v>0</v>
      </c>
      <c r="G10168" s="739"/>
      <c r="H10168" s="739"/>
      <c r="I10168" s="757"/>
      <c r="J10168" s="757"/>
      <c r="K10168" s="757"/>
      <c r="L10168" s="739"/>
      <c r="M10168" s="757"/>
      <c r="N10168" s="739">
        <v>2</v>
      </c>
      <c r="O10168" s="739">
        <v>15</v>
      </c>
      <c r="P10168" s="739">
        <v>6</v>
      </c>
      <c r="Q10168" s="739"/>
      <c r="R10168" s="739"/>
      <c r="S10168" s="739"/>
      <c r="T10168" s="739"/>
      <c r="U10168" s="739"/>
      <c r="V10168" s="739"/>
      <c r="W10168" s="739"/>
      <c r="X10168" s="739"/>
      <c r="Y10168" s="739"/>
      <c r="Z10168" s="818"/>
      <c r="AA10168" s="738"/>
      <c r="AB10168" s="738"/>
      <c r="AC10168" s="1507">
        <f t="shared" si="3796"/>
        <v>30</v>
      </c>
      <c r="AD10168" s="1508">
        <f t="shared" si="3797"/>
        <v>0</v>
      </c>
      <c r="AE10168" s="14">
        <f t="shared" si="3798"/>
        <v>-1500.5666666666666</v>
      </c>
      <c r="AF10168" s="14">
        <f t="shared" si="3799"/>
        <v>7.666666666666667</v>
      </c>
      <c r="AG10168" s="14">
        <f t="shared" si="3800"/>
        <v>3.9130434782608696</v>
      </c>
      <c r="AH10168" s="14">
        <f t="shared" si="3801"/>
        <v>1504.4797101449274</v>
      </c>
      <c r="AI10168" s="14">
        <f t="shared" si="3802"/>
        <v>11534.344444444445</v>
      </c>
      <c r="AJ10168" s="751"/>
    </row>
    <row r="10169" spans="1:36" ht="18" customHeight="1">
      <c r="A10169" s="759">
        <v>37</v>
      </c>
      <c r="B10169" s="863" t="s">
        <v>5275</v>
      </c>
      <c r="C10169" s="739" t="s">
        <v>66</v>
      </c>
      <c r="D10169" s="824">
        <v>13776.25</v>
      </c>
      <c r="E10169" s="739">
        <v>5</v>
      </c>
      <c r="F10169" s="824">
        <v>68881.25</v>
      </c>
      <c r="G10169" s="739"/>
      <c r="H10169" s="824"/>
      <c r="I10169" s="757"/>
      <c r="J10169" s="3327"/>
      <c r="K10169" s="757"/>
      <c r="L10169" s="739"/>
      <c r="M10169" s="757"/>
      <c r="N10169" s="739">
        <v>0</v>
      </c>
      <c r="O10169" s="739">
        <v>0</v>
      </c>
      <c r="P10169" s="739">
        <v>0</v>
      </c>
      <c r="Q10169" s="739"/>
      <c r="R10169" s="739"/>
      <c r="S10169" s="739"/>
      <c r="T10169" s="739"/>
      <c r="U10169" s="739"/>
      <c r="V10169" s="739"/>
      <c r="W10169" s="739"/>
      <c r="X10169" s="739"/>
      <c r="Y10169" s="739"/>
      <c r="Z10169" s="818"/>
      <c r="AA10169" s="738"/>
      <c r="AB10169" s="738"/>
      <c r="AC10169" s="1507">
        <f t="shared" si="3796"/>
        <v>5</v>
      </c>
      <c r="AD10169" s="1508">
        <f t="shared" si="3797"/>
        <v>68881.25</v>
      </c>
      <c r="AE10169" s="14">
        <f t="shared" si="3798"/>
        <v>-1500.5666666666666</v>
      </c>
      <c r="AF10169" s="14">
        <f t="shared" si="3799"/>
        <v>0</v>
      </c>
      <c r="AG10169" s="14" t="e">
        <f t="shared" si="3800"/>
        <v>#DIV/0!</v>
      </c>
      <c r="AH10169" s="14" t="e">
        <f t="shared" si="3801"/>
        <v>#DIV/0!</v>
      </c>
      <c r="AI10169" s="14">
        <f t="shared" si="3802"/>
        <v>5</v>
      </c>
      <c r="AJ10169" s="751"/>
    </row>
    <row r="10170" spans="1:36" ht="15.75">
      <c r="A10170" s="759">
        <v>39</v>
      </c>
      <c r="B10170" s="863" t="s">
        <v>8902</v>
      </c>
      <c r="C10170" s="739" t="s">
        <v>66</v>
      </c>
      <c r="D10170" s="824">
        <v>33.584600000000002</v>
      </c>
      <c r="E10170" s="739">
        <v>0</v>
      </c>
      <c r="F10170" s="824">
        <v>0</v>
      </c>
      <c r="G10170" s="739">
        <v>1</v>
      </c>
      <c r="H10170" s="824">
        <v>33.58</v>
      </c>
      <c r="I10170" s="757">
        <v>45007</v>
      </c>
      <c r="J10170" s="3327"/>
      <c r="K10170" s="757"/>
      <c r="L10170" s="739"/>
      <c r="M10170" s="757"/>
      <c r="N10170" s="739">
        <v>0</v>
      </c>
      <c r="O10170" s="739">
        <v>0</v>
      </c>
      <c r="P10170" s="739">
        <v>0</v>
      </c>
      <c r="Q10170" s="739"/>
      <c r="R10170" s="739"/>
      <c r="S10170" s="739"/>
      <c r="T10170" s="739"/>
      <c r="U10170" s="739"/>
      <c r="V10170" s="739"/>
      <c r="W10170" s="739"/>
      <c r="X10170" s="739"/>
      <c r="Y10170" s="739"/>
      <c r="Z10170" s="818"/>
      <c r="AA10170" s="738"/>
      <c r="AB10170" s="738"/>
      <c r="AC10170" s="1507">
        <f t="shared" si="3796"/>
        <v>1</v>
      </c>
      <c r="AD10170" s="1508">
        <f t="shared" si="3797"/>
        <v>33.584600000000002</v>
      </c>
      <c r="AE10170" s="14">
        <f t="shared" si="3798"/>
        <v>-1500.5666666666666</v>
      </c>
      <c r="AF10170" s="14">
        <f t="shared" si="3799"/>
        <v>0</v>
      </c>
      <c r="AG10170" s="14" t="e">
        <f t="shared" si="3800"/>
        <v>#DIV/0!</v>
      </c>
      <c r="AH10170" s="14" t="e">
        <f t="shared" si="3801"/>
        <v>#DIV/0!</v>
      </c>
      <c r="AI10170" s="14">
        <f t="shared" si="3802"/>
        <v>1</v>
      </c>
      <c r="AJ10170" s="751"/>
    </row>
    <row r="10171" spans="1:36" ht="31.5">
      <c r="A10171" s="759">
        <v>40</v>
      </c>
      <c r="B10171" s="863" t="s">
        <v>6751</v>
      </c>
      <c r="C10171" s="739" t="s">
        <v>65</v>
      </c>
      <c r="D10171" s="824">
        <v>704.31</v>
      </c>
      <c r="E10171" s="739">
        <v>326</v>
      </c>
      <c r="F10171" s="824">
        <v>229605.05999999997</v>
      </c>
      <c r="G10171" s="739"/>
      <c r="H10171" s="824"/>
      <c r="I10171" s="757"/>
      <c r="J10171" s="3327">
        <v>45382</v>
      </c>
      <c r="K10171" s="757"/>
      <c r="L10171" s="739"/>
      <c r="M10171" s="757"/>
      <c r="N10171" s="739">
        <v>95</v>
      </c>
      <c r="O10171" s="739">
        <v>56</v>
      </c>
      <c r="P10171" s="739">
        <v>0</v>
      </c>
      <c r="Q10171" s="739"/>
      <c r="R10171" s="739"/>
      <c r="S10171" s="739"/>
      <c r="T10171" s="739"/>
      <c r="U10171" s="739"/>
      <c r="V10171" s="739"/>
      <c r="W10171" s="739"/>
      <c r="X10171" s="739"/>
      <c r="Y10171" s="739"/>
      <c r="Z10171" s="818"/>
      <c r="AA10171" s="738"/>
      <c r="AB10171" s="738"/>
      <c r="AC10171" s="1507">
        <f t="shared" si="3796"/>
        <v>175</v>
      </c>
      <c r="AD10171" s="1508">
        <f t="shared" si="3797"/>
        <v>123254.24999999999</v>
      </c>
      <c r="AE10171" s="14">
        <f t="shared" si="3798"/>
        <v>12.166666666666666</v>
      </c>
      <c r="AF10171" s="14">
        <f t="shared" si="3799"/>
        <v>50.333333333333336</v>
      </c>
      <c r="AG10171" s="14">
        <f t="shared" si="3800"/>
        <v>3.4768211920529799</v>
      </c>
      <c r="AH10171" s="14">
        <f t="shared" si="3801"/>
        <v>-8.6898454746136871</v>
      </c>
      <c r="AI10171" s="14">
        <f t="shared" si="3802"/>
        <v>-437.38888888888891</v>
      </c>
      <c r="AJ10171" s="751"/>
    </row>
    <row r="10172" spans="1:36" ht="15.75">
      <c r="A10172" s="759">
        <v>41</v>
      </c>
      <c r="B10172" s="863" t="s">
        <v>5278</v>
      </c>
      <c r="C10172" s="739" t="s">
        <v>66</v>
      </c>
      <c r="D10172" s="824">
        <v>20.064</v>
      </c>
      <c r="E10172" s="739">
        <v>150</v>
      </c>
      <c r="F10172" s="824">
        <v>3009.6</v>
      </c>
      <c r="G10172" s="739"/>
      <c r="H10172" s="824"/>
      <c r="I10172" s="757"/>
      <c r="J10172" s="3327"/>
      <c r="K10172" s="757"/>
      <c r="L10172" s="739"/>
      <c r="M10172" s="757"/>
      <c r="N10172" s="739">
        <v>0</v>
      </c>
      <c r="O10172" s="739">
        <v>0</v>
      </c>
      <c r="P10172" s="739">
        <v>0</v>
      </c>
      <c r="Q10172" s="739"/>
      <c r="R10172" s="739"/>
      <c r="S10172" s="739"/>
      <c r="T10172" s="739"/>
      <c r="U10172" s="739"/>
      <c r="V10172" s="739"/>
      <c r="W10172" s="739"/>
      <c r="X10172" s="739"/>
      <c r="Y10172" s="739"/>
      <c r="Z10172" s="818"/>
      <c r="AA10172" s="738"/>
      <c r="AB10172" s="738"/>
      <c r="AC10172" s="1507">
        <f t="shared" si="3796"/>
        <v>150</v>
      </c>
      <c r="AD10172" s="1508">
        <f t="shared" si="3797"/>
        <v>3009.6</v>
      </c>
      <c r="AE10172" s="14">
        <f t="shared" si="3798"/>
        <v>-1500.5666666666666</v>
      </c>
      <c r="AF10172" s="14">
        <f t="shared" si="3799"/>
        <v>0</v>
      </c>
      <c r="AG10172" s="14" t="e">
        <f t="shared" si="3800"/>
        <v>#DIV/0!</v>
      </c>
      <c r="AH10172" s="14" t="e">
        <f t="shared" si="3801"/>
        <v>#DIV/0!</v>
      </c>
      <c r="AI10172" s="14">
        <f t="shared" si="3802"/>
        <v>150</v>
      </c>
      <c r="AJ10172" s="751"/>
    </row>
    <row r="10173" spans="1:36" ht="15.75" customHeight="1">
      <c r="A10173" s="759">
        <v>42</v>
      </c>
      <c r="B10173" s="863" t="s">
        <v>6991</v>
      </c>
      <c r="C10173" s="739" t="s">
        <v>66</v>
      </c>
      <c r="D10173" s="824">
        <v>1</v>
      </c>
      <c r="E10173" s="739">
        <v>2000</v>
      </c>
      <c r="F10173" s="824">
        <v>2000</v>
      </c>
      <c r="G10173" s="739"/>
      <c r="H10173" s="739"/>
      <c r="I10173" s="757"/>
      <c r="J10173" s="3327"/>
      <c r="K10173" s="757"/>
      <c r="L10173" s="739"/>
      <c r="M10173" s="757"/>
      <c r="N10173" s="739">
        <v>400</v>
      </c>
      <c r="O10173" s="739">
        <v>500</v>
      </c>
      <c r="P10173" s="739">
        <v>500</v>
      </c>
      <c r="Q10173" s="739"/>
      <c r="R10173" s="739"/>
      <c r="S10173" s="739"/>
      <c r="T10173" s="739"/>
      <c r="U10173" s="739"/>
      <c r="V10173" s="739"/>
      <c r="W10173" s="739"/>
      <c r="X10173" s="739"/>
      <c r="Y10173" s="739"/>
      <c r="Z10173" s="818"/>
      <c r="AA10173" s="738"/>
      <c r="AB10173" s="738"/>
      <c r="AC10173" s="1507">
        <f t="shared" si="3796"/>
        <v>600</v>
      </c>
      <c r="AD10173" s="1508">
        <f t="shared" si="3797"/>
        <v>600</v>
      </c>
      <c r="AE10173" s="14">
        <f t="shared" si="3798"/>
        <v>-1500.5666666666666</v>
      </c>
      <c r="AF10173" s="14">
        <f t="shared" si="3799"/>
        <v>466.66666666666669</v>
      </c>
      <c r="AG10173" s="14">
        <f t="shared" si="3800"/>
        <v>1.2857142857142856</v>
      </c>
      <c r="AH10173" s="14">
        <f t="shared" si="3801"/>
        <v>1501.8523809523808</v>
      </c>
      <c r="AI10173" s="14">
        <f t="shared" si="3802"/>
        <v>700864.4444444445</v>
      </c>
      <c r="AJ10173" s="751"/>
    </row>
    <row r="10174" spans="1:36" ht="15.75">
      <c r="A10174" s="759">
        <v>43</v>
      </c>
      <c r="B10174" s="863" t="s">
        <v>6992</v>
      </c>
      <c r="C10174" s="739" t="s">
        <v>66</v>
      </c>
      <c r="D10174" s="824">
        <v>1</v>
      </c>
      <c r="E10174" s="739">
        <v>1000</v>
      </c>
      <c r="F10174" s="824">
        <v>1000</v>
      </c>
      <c r="G10174" s="739"/>
      <c r="H10174" s="739"/>
      <c r="I10174" s="757"/>
      <c r="J10174" s="3327"/>
      <c r="K10174" s="757"/>
      <c r="L10174" s="739"/>
      <c r="M10174" s="757"/>
      <c r="N10174" s="739">
        <v>200</v>
      </c>
      <c r="O10174" s="739">
        <v>250</v>
      </c>
      <c r="P10174" s="739">
        <v>300</v>
      </c>
      <c r="Q10174" s="739"/>
      <c r="R10174" s="739"/>
      <c r="S10174" s="739"/>
      <c r="T10174" s="739"/>
      <c r="U10174" s="739"/>
      <c r="V10174" s="739"/>
      <c r="W10174" s="739"/>
      <c r="X10174" s="739"/>
      <c r="Y10174" s="739"/>
      <c r="Z10174" s="818"/>
      <c r="AA10174" s="738"/>
      <c r="AB10174" s="738"/>
      <c r="AC10174" s="1507">
        <f t="shared" si="3796"/>
        <v>250</v>
      </c>
      <c r="AD10174" s="1508">
        <f t="shared" si="3797"/>
        <v>250</v>
      </c>
      <c r="AE10174" s="14">
        <f t="shared" si="3798"/>
        <v>-1500.5666666666666</v>
      </c>
      <c r="AF10174" s="14">
        <f t="shared" si="3799"/>
        <v>250</v>
      </c>
      <c r="AG10174" s="14">
        <f t="shared" si="3800"/>
        <v>1</v>
      </c>
      <c r="AH10174" s="14">
        <f t="shared" si="3801"/>
        <v>1501.5666666666666</v>
      </c>
      <c r="AI10174" s="14">
        <f t="shared" si="3802"/>
        <v>375391.66666666663</v>
      </c>
      <c r="AJ10174" s="751"/>
    </row>
    <row r="10175" spans="1:36" ht="15.75">
      <c r="A10175" s="759">
        <v>44</v>
      </c>
      <c r="B10175" s="863" t="s">
        <v>6991</v>
      </c>
      <c r="C10175" s="739" t="s">
        <v>66</v>
      </c>
      <c r="D10175" s="824">
        <v>1</v>
      </c>
      <c r="E10175" s="739">
        <v>3000</v>
      </c>
      <c r="F10175" s="824">
        <v>3000</v>
      </c>
      <c r="G10175" s="739"/>
      <c r="H10175" s="824"/>
      <c r="I10175" s="757"/>
      <c r="J10175" s="3327"/>
      <c r="K10175" s="757"/>
      <c r="L10175" s="739"/>
      <c r="M10175" s="757"/>
      <c r="N10175" s="739">
        <v>200</v>
      </c>
      <c r="O10175" s="739">
        <v>0</v>
      </c>
      <c r="P10175" s="739">
        <v>100</v>
      </c>
      <c r="Q10175" s="739"/>
      <c r="R10175" s="739"/>
      <c r="S10175" s="739"/>
      <c r="T10175" s="739"/>
      <c r="U10175" s="739"/>
      <c r="V10175" s="739"/>
      <c r="W10175" s="739"/>
      <c r="X10175" s="739"/>
      <c r="Y10175" s="739"/>
      <c r="Z10175" s="818"/>
      <c r="AA10175" s="738"/>
      <c r="AB10175" s="738"/>
      <c r="AC10175" s="1507">
        <f t="shared" si="3796"/>
        <v>2700</v>
      </c>
      <c r="AD10175" s="1508">
        <f t="shared" si="3797"/>
        <v>2700</v>
      </c>
      <c r="AE10175" s="14">
        <f t="shared" si="3798"/>
        <v>-1500.5666666666666</v>
      </c>
      <c r="AF10175" s="14">
        <f t="shared" si="3799"/>
        <v>100</v>
      </c>
      <c r="AG10175" s="14">
        <f t="shared" si="3800"/>
        <v>27</v>
      </c>
      <c r="AH10175" s="14">
        <f t="shared" si="3801"/>
        <v>1527.5666666666666</v>
      </c>
      <c r="AI10175" s="14">
        <f t="shared" si="3802"/>
        <v>152756.66666666666</v>
      </c>
      <c r="AJ10175" s="751"/>
    </row>
    <row r="10176" spans="1:36" ht="15.75">
      <c r="A10176" s="759">
        <v>46</v>
      </c>
      <c r="B10176" s="863" t="s">
        <v>6991</v>
      </c>
      <c r="C10176" s="739" t="s">
        <v>66</v>
      </c>
      <c r="D10176" s="824">
        <v>1</v>
      </c>
      <c r="E10176" s="739">
        <v>1000</v>
      </c>
      <c r="F10176" s="824">
        <v>1000</v>
      </c>
      <c r="G10176" s="739"/>
      <c r="H10176" s="824"/>
      <c r="I10176" s="757"/>
      <c r="J10176" s="3327"/>
      <c r="K10176" s="757"/>
      <c r="L10176" s="739"/>
      <c r="M10176" s="757"/>
      <c r="N10176" s="739">
        <v>0</v>
      </c>
      <c r="O10176" s="739">
        <v>0</v>
      </c>
      <c r="P10176" s="739">
        <v>0</v>
      </c>
      <c r="Q10176" s="739"/>
      <c r="R10176" s="739"/>
      <c r="S10176" s="739"/>
      <c r="T10176" s="739"/>
      <c r="U10176" s="739"/>
      <c r="V10176" s="739"/>
      <c r="W10176" s="739"/>
      <c r="X10176" s="739"/>
      <c r="Y10176" s="739"/>
      <c r="Z10176" s="818"/>
      <c r="AA10176" s="738"/>
      <c r="AB10176" s="738"/>
      <c r="AC10176" s="1507">
        <f t="shared" si="3796"/>
        <v>1000</v>
      </c>
      <c r="AD10176" s="1508">
        <f t="shared" si="3797"/>
        <v>1000</v>
      </c>
      <c r="AE10176" s="14">
        <f t="shared" si="3798"/>
        <v>-1500.5666666666666</v>
      </c>
      <c r="AF10176" s="14">
        <f t="shared" si="3799"/>
        <v>0</v>
      </c>
      <c r="AG10176" s="14" t="e">
        <f t="shared" si="3800"/>
        <v>#DIV/0!</v>
      </c>
      <c r="AH10176" s="14" t="e">
        <f t="shared" si="3801"/>
        <v>#DIV/0!</v>
      </c>
      <c r="AI10176" s="14">
        <f t="shared" si="3802"/>
        <v>1000</v>
      </c>
      <c r="AJ10176" s="751"/>
    </row>
    <row r="10177" spans="1:36" ht="15.75">
      <c r="A10177" s="759">
        <v>47</v>
      </c>
      <c r="B10177" s="863" t="s">
        <v>6992</v>
      </c>
      <c r="C10177" s="739" t="s">
        <v>66</v>
      </c>
      <c r="D10177" s="824">
        <v>1</v>
      </c>
      <c r="E10177" s="739">
        <v>1000</v>
      </c>
      <c r="F10177" s="824">
        <v>1000</v>
      </c>
      <c r="G10177" s="739"/>
      <c r="H10177" s="824"/>
      <c r="I10177" s="757"/>
      <c r="J10177" s="3327"/>
      <c r="K10177" s="757"/>
      <c r="L10177" s="739"/>
      <c r="M10177" s="757"/>
      <c r="N10177" s="739">
        <v>0</v>
      </c>
      <c r="O10177" s="739">
        <v>200</v>
      </c>
      <c r="P10177" s="739">
        <v>300</v>
      </c>
      <c r="Q10177" s="739"/>
      <c r="R10177" s="739"/>
      <c r="S10177" s="739"/>
      <c r="T10177" s="739"/>
      <c r="U10177" s="739"/>
      <c r="V10177" s="739"/>
      <c r="W10177" s="739"/>
      <c r="X10177" s="739"/>
      <c r="Y10177" s="739"/>
      <c r="Z10177" s="818"/>
      <c r="AA10177" s="738"/>
      <c r="AB10177" s="738"/>
      <c r="AC10177" s="1507">
        <f t="shared" si="3796"/>
        <v>500</v>
      </c>
      <c r="AD10177" s="1508">
        <f t="shared" si="3797"/>
        <v>500</v>
      </c>
      <c r="AE10177" s="14">
        <f t="shared" si="3798"/>
        <v>-1500.5666666666666</v>
      </c>
      <c r="AF10177" s="14">
        <f t="shared" si="3799"/>
        <v>166.66666666666666</v>
      </c>
      <c r="AG10177" s="14">
        <f t="shared" si="3800"/>
        <v>3</v>
      </c>
      <c r="AH10177" s="14">
        <f t="shared" si="3801"/>
        <v>1503.5666666666666</v>
      </c>
      <c r="AI10177" s="14">
        <f t="shared" si="3802"/>
        <v>250594.44444444441</v>
      </c>
      <c r="AJ10177" s="751"/>
    </row>
    <row r="10178" spans="1:36" ht="15.75">
      <c r="A10178" s="759">
        <v>49</v>
      </c>
      <c r="B10178" s="863" t="s">
        <v>6987</v>
      </c>
      <c r="C10178" s="739" t="s">
        <v>66</v>
      </c>
      <c r="D10178" s="824">
        <v>1</v>
      </c>
      <c r="E10178" s="739">
        <v>1000</v>
      </c>
      <c r="F10178" s="824">
        <v>1000</v>
      </c>
      <c r="G10178" s="739"/>
      <c r="H10178" s="824"/>
      <c r="I10178" s="757"/>
      <c r="J10178" s="3327"/>
      <c r="K10178" s="757"/>
      <c r="L10178" s="739"/>
      <c r="M10178" s="757"/>
      <c r="N10178" s="739">
        <v>0</v>
      </c>
      <c r="O10178" s="739">
        <v>0</v>
      </c>
      <c r="P10178" s="739">
        <v>0</v>
      </c>
      <c r="Q10178" s="739"/>
      <c r="R10178" s="739"/>
      <c r="S10178" s="739"/>
      <c r="T10178" s="739"/>
      <c r="U10178" s="739"/>
      <c r="V10178" s="739"/>
      <c r="W10178" s="739"/>
      <c r="X10178" s="739"/>
      <c r="Y10178" s="739"/>
      <c r="Z10178" s="818"/>
      <c r="AA10178" s="738"/>
      <c r="AB10178" s="738"/>
      <c r="AC10178" s="1507">
        <f t="shared" si="3796"/>
        <v>1000</v>
      </c>
      <c r="AD10178" s="1508">
        <f t="shared" si="3797"/>
        <v>1000</v>
      </c>
      <c r="AE10178" s="14">
        <f t="shared" si="3798"/>
        <v>-1500.5666666666666</v>
      </c>
      <c r="AF10178" s="14">
        <f t="shared" si="3799"/>
        <v>0</v>
      </c>
      <c r="AG10178" s="14" t="e">
        <f t="shared" si="3800"/>
        <v>#DIV/0!</v>
      </c>
      <c r="AH10178" s="14" t="e">
        <f t="shared" si="3801"/>
        <v>#DIV/0!</v>
      </c>
      <c r="AI10178" s="14">
        <f t="shared" si="3802"/>
        <v>1000</v>
      </c>
      <c r="AJ10178" s="751"/>
    </row>
    <row r="10179" spans="1:36" ht="15.75">
      <c r="A10179" s="759">
        <v>52</v>
      </c>
      <c r="B10179" s="863" t="s">
        <v>6988</v>
      </c>
      <c r="C10179" s="739" t="s">
        <v>66</v>
      </c>
      <c r="D10179" s="824">
        <v>1</v>
      </c>
      <c r="E10179" s="739">
        <v>1000</v>
      </c>
      <c r="F10179" s="824">
        <v>1000</v>
      </c>
      <c r="G10179" s="739"/>
      <c r="H10179" s="824"/>
      <c r="I10179" s="757"/>
      <c r="J10179" s="3327"/>
      <c r="K10179" s="757"/>
      <c r="L10179" s="739"/>
      <c r="M10179" s="757"/>
      <c r="N10179" s="739">
        <v>0</v>
      </c>
      <c r="O10179" s="739">
        <v>0</v>
      </c>
      <c r="P10179" s="739">
        <v>0</v>
      </c>
      <c r="Q10179" s="739"/>
      <c r="R10179" s="739"/>
      <c r="S10179" s="739"/>
      <c r="T10179" s="739"/>
      <c r="U10179" s="739"/>
      <c r="V10179" s="739"/>
      <c r="W10179" s="739"/>
      <c r="X10179" s="739"/>
      <c r="Y10179" s="739"/>
      <c r="Z10179" s="818"/>
      <c r="AA10179" s="738"/>
      <c r="AB10179" s="738"/>
      <c r="AC10179" s="1507">
        <f t="shared" si="3796"/>
        <v>1000</v>
      </c>
      <c r="AD10179" s="1508">
        <f t="shared" si="3797"/>
        <v>1000</v>
      </c>
      <c r="AE10179" s="14">
        <f t="shared" si="3798"/>
        <v>-1500.5666666666666</v>
      </c>
      <c r="AF10179" s="14">
        <f t="shared" si="3799"/>
        <v>0</v>
      </c>
      <c r="AG10179" s="14" t="e">
        <f t="shared" si="3800"/>
        <v>#DIV/0!</v>
      </c>
      <c r="AH10179" s="14" t="e">
        <f t="shared" si="3801"/>
        <v>#DIV/0!</v>
      </c>
      <c r="AI10179" s="14">
        <f t="shared" si="3802"/>
        <v>1000</v>
      </c>
      <c r="AJ10179" s="751"/>
    </row>
    <row r="10180" spans="1:36" ht="15.75">
      <c r="A10180" s="759">
        <v>54</v>
      </c>
      <c r="B10180" s="863" t="s">
        <v>2557</v>
      </c>
      <c r="C10180" s="739" t="s">
        <v>66</v>
      </c>
      <c r="D10180" s="824">
        <v>1</v>
      </c>
      <c r="E10180" s="739">
        <v>3950</v>
      </c>
      <c r="F10180" s="824">
        <v>3950</v>
      </c>
      <c r="G10180" s="739"/>
      <c r="H10180" s="739"/>
      <c r="I10180" s="3327"/>
      <c r="J10180" s="3327"/>
      <c r="K10180" s="757"/>
      <c r="L10180" s="739"/>
      <c r="M10180" s="757"/>
      <c r="N10180" s="739">
        <v>1300</v>
      </c>
      <c r="O10180" s="739">
        <v>800</v>
      </c>
      <c r="P10180" s="739">
        <v>600</v>
      </c>
      <c r="Q10180" s="739"/>
      <c r="R10180" s="739"/>
      <c r="S10180" s="739"/>
      <c r="T10180" s="739"/>
      <c r="U10180" s="739"/>
      <c r="V10180" s="739"/>
      <c r="W10180" s="739"/>
      <c r="X10180" s="739"/>
      <c r="Y10180" s="739"/>
      <c r="Z10180" s="818"/>
      <c r="AA10180" s="738"/>
      <c r="AB10180" s="738"/>
      <c r="AC10180" s="1507">
        <f t="shared" si="3796"/>
        <v>1250</v>
      </c>
      <c r="AD10180" s="1508">
        <f t="shared" si="3797"/>
        <v>1250</v>
      </c>
      <c r="AE10180" s="14">
        <f t="shared" si="3798"/>
        <v>-1500.5666666666666</v>
      </c>
      <c r="AF10180" s="14">
        <f t="shared" si="3799"/>
        <v>900</v>
      </c>
      <c r="AG10180" s="14">
        <f t="shared" si="3800"/>
        <v>1.3888888888888888</v>
      </c>
      <c r="AH10180" s="14">
        <f t="shared" si="3801"/>
        <v>1501.9555555555555</v>
      </c>
      <c r="AI10180" s="14">
        <f t="shared" si="3802"/>
        <v>1351760</v>
      </c>
      <c r="AJ10180" s="751"/>
    </row>
    <row r="10181" spans="1:36" ht="15.75">
      <c r="A10181" s="759">
        <v>55</v>
      </c>
      <c r="B10181" s="863" t="s">
        <v>4323</v>
      </c>
      <c r="C10181" s="739" t="s">
        <v>66</v>
      </c>
      <c r="D10181" s="824">
        <v>0.47</v>
      </c>
      <c r="E10181" s="739">
        <v>12000</v>
      </c>
      <c r="F10181" s="824">
        <v>5640</v>
      </c>
      <c r="G10181" s="739"/>
      <c r="H10181" s="824"/>
      <c r="I10181" s="3327"/>
      <c r="J10181" s="3327"/>
      <c r="K10181" s="757"/>
      <c r="L10181" s="739"/>
      <c r="M10181" s="757"/>
      <c r="N10181" s="739">
        <v>300</v>
      </c>
      <c r="O10181" s="739">
        <v>860</v>
      </c>
      <c r="P10181" s="739">
        <v>770</v>
      </c>
      <c r="Q10181" s="739"/>
      <c r="R10181" s="739"/>
      <c r="S10181" s="739"/>
      <c r="T10181" s="739"/>
      <c r="U10181" s="739"/>
      <c r="V10181" s="739"/>
      <c r="W10181" s="739"/>
      <c r="X10181" s="739"/>
      <c r="Y10181" s="739"/>
      <c r="Z10181" s="818"/>
      <c r="AA10181" s="738"/>
      <c r="AB10181" s="738"/>
      <c r="AC10181" s="1507">
        <f t="shared" si="3796"/>
        <v>10070</v>
      </c>
      <c r="AD10181" s="1508">
        <f t="shared" si="3797"/>
        <v>4732.8999999999996</v>
      </c>
      <c r="AE10181" s="14">
        <f t="shared" si="3798"/>
        <v>-1500.5666666666666</v>
      </c>
      <c r="AF10181" s="14">
        <f t="shared" si="3799"/>
        <v>643.33333333333337</v>
      </c>
      <c r="AG10181" s="14">
        <f t="shared" si="3800"/>
        <v>15.652849740932641</v>
      </c>
      <c r="AH10181" s="14">
        <f t="shared" si="3801"/>
        <v>1516.2195164075993</v>
      </c>
      <c r="AI10181" s="14">
        <f t="shared" si="3802"/>
        <v>975434.55555555562</v>
      </c>
      <c r="AJ10181" s="751"/>
    </row>
    <row r="10182" spans="1:36" ht="15.75">
      <c r="A10182" s="759">
        <v>57</v>
      </c>
      <c r="B10182" s="863" t="s">
        <v>4545</v>
      </c>
      <c r="C10182" s="739" t="s">
        <v>66</v>
      </c>
      <c r="D10182" s="824">
        <v>1</v>
      </c>
      <c r="E10182" s="739">
        <v>145</v>
      </c>
      <c r="F10182" s="824">
        <v>145</v>
      </c>
      <c r="G10182" s="739"/>
      <c r="H10182" s="739"/>
      <c r="I10182" s="3327"/>
      <c r="J10182" s="3327">
        <v>45292</v>
      </c>
      <c r="K10182" s="757"/>
      <c r="L10182" s="739"/>
      <c r="M10182" s="757"/>
      <c r="N10182" s="739">
        <v>15</v>
      </c>
      <c r="O10182" s="739">
        <v>60</v>
      </c>
      <c r="P10182" s="739">
        <v>10</v>
      </c>
      <c r="Q10182" s="739"/>
      <c r="R10182" s="739"/>
      <c r="S10182" s="739"/>
      <c r="T10182" s="739"/>
      <c r="U10182" s="739"/>
      <c r="V10182" s="739"/>
      <c r="W10182" s="739"/>
      <c r="X10182" s="739"/>
      <c r="Y10182" s="739"/>
      <c r="Z10182" s="818"/>
      <c r="AA10182" s="738"/>
      <c r="AB10182" s="738"/>
      <c r="AC10182" s="1507">
        <f t="shared" si="3796"/>
        <v>60</v>
      </c>
      <c r="AD10182" s="1508">
        <f t="shared" si="3797"/>
        <v>60</v>
      </c>
      <c r="AE10182" s="14">
        <f t="shared" si="3798"/>
        <v>9.1666666666666661</v>
      </c>
      <c r="AF10182" s="14">
        <f t="shared" si="3799"/>
        <v>28.333333333333332</v>
      </c>
      <c r="AG10182" s="14">
        <f t="shared" si="3800"/>
        <v>2.1176470588235294</v>
      </c>
      <c r="AH10182" s="14">
        <f t="shared" si="3801"/>
        <v>-7.0490196078431371</v>
      </c>
      <c r="AI10182" s="14">
        <f t="shared" si="3802"/>
        <v>-199.72222222222217</v>
      </c>
      <c r="AJ10182" s="751"/>
    </row>
    <row r="10183" spans="1:36" ht="15.75">
      <c r="A10183" s="759">
        <v>58</v>
      </c>
      <c r="B10183" s="863" t="s">
        <v>5922</v>
      </c>
      <c r="C10183" s="739" t="s">
        <v>63</v>
      </c>
      <c r="D10183" s="824">
        <v>1</v>
      </c>
      <c r="E10183" s="739">
        <v>1300</v>
      </c>
      <c r="F10183" s="824">
        <v>1300</v>
      </c>
      <c r="G10183" s="739"/>
      <c r="H10183" s="739"/>
      <c r="I10183" s="3327"/>
      <c r="J10183" s="3327">
        <v>46356</v>
      </c>
      <c r="K10183" s="757"/>
      <c r="L10183" s="739"/>
      <c r="M10183" s="757"/>
      <c r="N10183" s="739">
        <v>400</v>
      </c>
      <c r="O10183" s="739">
        <v>0</v>
      </c>
      <c r="P10183" s="739">
        <v>0</v>
      </c>
      <c r="Q10183" s="739"/>
      <c r="R10183" s="739"/>
      <c r="S10183" s="739"/>
      <c r="T10183" s="739"/>
      <c r="U10183" s="739"/>
      <c r="V10183" s="739"/>
      <c r="W10183" s="739"/>
      <c r="X10183" s="739"/>
      <c r="Y10183" s="739"/>
      <c r="Z10183" s="818"/>
      <c r="AA10183" s="738"/>
      <c r="AB10183" s="738"/>
      <c r="AC10183" s="1507">
        <f t="shared" si="3796"/>
        <v>900</v>
      </c>
      <c r="AD10183" s="1508">
        <f t="shared" si="3797"/>
        <v>900</v>
      </c>
      <c r="AE10183" s="14">
        <f t="shared" si="3798"/>
        <v>44.633333333333333</v>
      </c>
      <c r="AF10183" s="14">
        <f t="shared" si="3799"/>
        <v>133.33333333333334</v>
      </c>
      <c r="AG10183" s="14">
        <f t="shared" si="3800"/>
        <v>6.7499999999999991</v>
      </c>
      <c r="AH10183" s="14">
        <f t="shared" si="3801"/>
        <v>-37.883333333333333</v>
      </c>
      <c r="AI10183" s="14">
        <f t="shared" si="3802"/>
        <v>-5051.1111111111113</v>
      </c>
      <c r="AJ10183" s="751"/>
    </row>
    <row r="10184" spans="1:36" ht="15.75">
      <c r="A10184" s="759">
        <v>59</v>
      </c>
      <c r="B10184" s="863" t="s">
        <v>5923</v>
      </c>
      <c r="C10184" s="739" t="s">
        <v>63</v>
      </c>
      <c r="D10184" s="824">
        <v>1</v>
      </c>
      <c r="E10184" s="739">
        <v>600</v>
      </c>
      <c r="F10184" s="824">
        <v>600</v>
      </c>
      <c r="G10184" s="739"/>
      <c r="H10184" s="739"/>
      <c r="I10184" s="3327"/>
      <c r="J10184" s="3327">
        <v>46417</v>
      </c>
      <c r="K10184" s="757"/>
      <c r="L10184" s="739"/>
      <c r="M10184" s="757"/>
      <c r="N10184" s="739">
        <v>100</v>
      </c>
      <c r="O10184" s="739">
        <v>0</v>
      </c>
      <c r="P10184" s="739">
        <v>0</v>
      </c>
      <c r="Q10184" s="739"/>
      <c r="R10184" s="739"/>
      <c r="S10184" s="739"/>
      <c r="T10184" s="739"/>
      <c r="U10184" s="739"/>
      <c r="V10184" s="739"/>
      <c r="W10184" s="739"/>
      <c r="X10184" s="739"/>
      <c r="Y10184" s="739"/>
      <c r="Z10184" s="818"/>
      <c r="AA10184" s="738"/>
      <c r="AB10184" s="738"/>
      <c r="AC10184" s="1507">
        <f t="shared" si="3796"/>
        <v>500</v>
      </c>
      <c r="AD10184" s="1508">
        <f t="shared" si="3797"/>
        <v>500</v>
      </c>
      <c r="AE10184" s="14">
        <f t="shared" si="3798"/>
        <v>46.666666666666664</v>
      </c>
      <c r="AF10184" s="14">
        <f t="shared" si="3799"/>
        <v>33.333333333333336</v>
      </c>
      <c r="AG10184" s="14">
        <f t="shared" si="3800"/>
        <v>14.999999999999998</v>
      </c>
      <c r="AH10184" s="14">
        <f t="shared" si="3801"/>
        <v>-31.666666666666664</v>
      </c>
      <c r="AI10184" s="14">
        <f t="shared" si="3802"/>
        <v>-1055.5555555555557</v>
      </c>
      <c r="AJ10184" s="751"/>
    </row>
    <row r="10185" spans="1:36" ht="15.75">
      <c r="A10185" s="759">
        <v>60</v>
      </c>
      <c r="B10185" s="863" t="s">
        <v>3108</v>
      </c>
      <c r="C10185" s="739" t="s">
        <v>262</v>
      </c>
      <c r="D10185" s="824">
        <v>1</v>
      </c>
      <c r="E10185" s="739">
        <v>280</v>
      </c>
      <c r="F10185" s="824">
        <v>280</v>
      </c>
      <c r="G10185" s="739"/>
      <c r="H10185" s="739"/>
      <c r="I10185" s="3327"/>
      <c r="J10185" s="3327">
        <v>45171</v>
      </c>
      <c r="K10185" s="757"/>
      <c r="L10185" s="739"/>
      <c r="M10185" s="757"/>
      <c r="N10185" s="739">
        <v>0</v>
      </c>
      <c r="O10185" s="739">
        <v>80</v>
      </c>
      <c r="P10185" s="739">
        <v>40</v>
      </c>
      <c r="Q10185" s="739"/>
      <c r="R10185" s="739"/>
      <c r="S10185" s="739"/>
      <c r="T10185" s="739"/>
      <c r="U10185" s="739"/>
      <c r="V10185" s="739"/>
      <c r="W10185" s="739"/>
      <c r="X10185" s="739"/>
      <c r="Y10185" s="739"/>
      <c r="Z10185" s="818"/>
      <c r="AA10185" s="738"/>
      <c r="AB10185" s="738"/>
      <c r="AC10185" s="1507">
        <f t="shared" si="3796"/>
        <v>160</v>
      </c>
      <c r="AD10185" s="1508">
        <f t="shared" si="3797"/>
        <v>160</v>
      </c>
      <c r="AE10185" s="14">
        <f t="shared" si="3798"/>
        <v>5.1333333333333337</v>
      </c>
      <c r="AF10185" s="14">
        <f t="shared" si="3799"/>
        <v>40</v>
      </c>
      <c r="AG10185" s="14">
        <f t="shared" si="3800"/>
        <v>4</v>
      </c>
      <c r="AH10185" s="14">
        <f t="shared" si="3801"/>
        <v>-1.1333333333333337</v>
      </c>
      <c r="AI10185" s="14">
        <f t="shared" si="3802"/>
        <v>-45.333333333333343</v>
      </c>
      <c r="AJ10185" s="751"/>
    </row>
    <row r="10186" spans="1:36" ht="15.75">
      <c r="A10186" s="759">
        <v>61</v>
      </c>
      <c r="B10186" s="863" t="s">
        <v>5279</v>
      </c>
      <c r="C10186" s="739" t="s">
        <v>66</v>
      </c>
      <c r="D10186" s="824">
        <v>13.375</v>
      </c>
      <c r="E10186" s="739">
        <v>30</v>
      </c>
      <c r="F10186" s="824">
        <v>401.25</v>
      </c>
      <c r="G10186" s="739"/>
      <c r="H10186" s="739"/>
      <c r="I10186" s="3327"/>
      <c r="J10186" s="3327"/>
      <c r="K10186" s="757"/>
      <c r="L10186" s="739"/>
      <c r="M10186" s="757"/>
      <c r="N10186" s="739">
        <v>0</v>
      </c>
      <c r="O10186" s="739">
        <v>0</v>
      </c>
      <c r="P10186" s="739">
        <v>0</v>
      </c>
      <c r="Q10186" s="739"/>
      <c r="R10186" s="739"/>
      <c r="S10186" s="739"/>
      <c r="T10186" s="739"/>
      <c r="U10186" s="739"/>
      <c r="V10186" s="739"/>
      <c r="W10186" s="739"/>
      <c r="X10186" s="739"/>
      <c r="Y10186" s="739"/>
      <c r="Z10186" s="818"/>
      <c r="AA10186" s="738"/>
      <c r="AB10186" s="738"/>
      <c r="AC10186" s="1507">
        <f t="shared" si="3796"/>
        <v>30</v>
      </c>
      <c r="AD10186" s="1508">
        <f t="shared" si="3797"/>
        <v>401.25</v>
      </c>
      <c r="AE10186" s="14">
        <f t="shared" si="3798"/>
        <v>-1500.5666666666666</v>
      </c>
      <c r="AF10186" s="14">
        <f t="shared" si="3799"/>
        <v>0</v>
      </c>
      <c r="AG10186" s="14" t="e">
        <f t="shared" si="3800"/>
        <v>#DIV/0!</v>
      </c>
      <c r="AH10186" s="14" t="e">
        <f t="shared" si="3801"/>
        <v>#DIV/0!</v>
      </c>
      <c r="AI10186" s="14">
        <f t="shared" si="3802"/>
        <v>30</v>
      </c>
      <c r="AJ10186" s="751"/>
    </row>
    <row r="10187" spans="1:36" ht="15.75">
      <c r="A10187" s="759">
        <v>62</v>
      </c>
      <c r="B10187" s="863" t="s">
        <v>5280</v>
      </c>
      <c r="C10187" s="739" t="s">
        <v>66</v>
      </c>
      <c r="D10187" s="824">
        <v>48.15</v>
      </c>
      <c r="E10187" s="739">
        <v>5</v>
      </c>
      <c r="F10187" s="824">
        <v>240.75</v>
      </c>
      <c r="G10187" s="739"/>
      <c r="H10187" s="739"/>
      <c r="I10187" s="3327"/>
      <c r="J10187" s="3327"/>
      <c r="K10187" s="757"/>
      <c r="L10187" s="739"/>
      <c r="M10187" s="757"/>
      <c r="N10187" s="739">
        <v>0</v>
      </c>
      <c r="O10187" s="739">
        <v>0</v>
      </c>
      <c r="P10187" s="739">
        <v>0</v>
      </c>
      <c r="Q10187" s="739"/>
      <c r="R10187" s="739"/>
      <c r="S10187" s="739"/>
      <c r="T10187" s="739"/>
      <c r="U10187" s="739"/>
      <c r="V10187" s="739"/>
      <c r="W10187" s="739"/>
      <c r="X10187" s="739"/>
      <c r="Y10187" s="739"/>
      <c r="Z10187" s="818"/>
      <c r="AA10187" s="738"/>
      <c r="AB10187" s="738"/>
      <c r="AC10187" s="1507">
        <f t="shared" si="3796"/>
        <v>5</v>
      </c>
      <c r="AD10187" s="1508">
        <f t="shared" si="3797"/>
        <v>240.75</v>
      </c>
      <c r="AE10187" s="14">
        <f t="shared" si="3798"/>
        <v>-1500.5666666666666</v>
      </c>
      <c r="AF10187" s="14">
        <f t="shared" si="3799"/>
        <v>0</v>
      </c>
      <c r="AG10187" s="14" t="e">
        <f t="shared" si="3800"/>
        <v>#DIV/0!</v>
      </c>
      <c r="AH10187" s="14" t="e">
        <f t="shared" si="3801"/>
        <v>#DIV/0!</v>
      </c>
      <c r="AI10187" s="14">
        <f t="shared" si="3802"/>
        <v>5</v>
      </c>
      <c r="AJ10187" s="751"/>
    </row>
    <row r="10188" spans="1:36" ht="15.75">
      <c r="A10188" s="759">
        <v>63</v>
      </c>
      <c r="B10188" s="863" t="s">
        <v>5281</v>
      </c>
      <c r="C10188" s="739" t="s">
        <v>66</v>
      </c>
      <c r="D10188" s="824">
        <v>5.35</v>
      </c>
      <c r="E10188" s="739">
        <v>500</v>
      </c>
      <c r="F10188" s="824">
        <v>2675</v>
      </c>
      <c r="G10188" s="739"/>
      <c r="H10188" s="739"/>
      <c r="I10188" s="3327"/>
      <c r="J10188" s="3327"/>
      <c r="K10188" s="757"/>
      <c r="L10188" s="739"/>
      <c r="M10188" s="757"/>
      <c r="N10188" s="739">
        <v>0</v>
      </c>
      <c r="O10188" s="739">
        <v>0</v>
      </c>
      <c r="P10188" s="739">
        <v>0</v>
      </c>
      <c r="Q10188" s="739"/>
      <c r="R10188" s="739"/>
      <c r="S10188" s="739"/>
      <c r="T10188" s="739"/>
      <c r="U10188" s="739"/>
      <c r="V10188" s="739"/>
      <c r="W10188" s="739"/>
      <c r="X10188" s="739"/>
      <c r="Y10188" s="739"/>
      <c r="Z10188" s="818"/>
      <c r="AA10188" s="738"/>
      <c r="AB10188" s="738"/>
      <c r="AC10188" s="1507">
        <f t="shared" si="3796"/>
        <v>500</v>
      </c>
      <c r="AD10188" s="1508">
        <f t="shared" si="3797"/>
        <v>2675</v>
      </c>
      <c r="AE10188" s="14">
        <f t="shared" si="3798"/>
        <v>-1500.5666666666666</v>
      </c>
      <c r="AF10188" s="14">
        <f t="shared" si="3799"/>
        <v>0</v>
      </c>
      <c r="AG10188" s="14" t="e">
        <f t="shared" si="3800"/>
        <v>#DIV/0!</v>
      </c>
      <c r="AH10188" s="14" t="e">
        <f t="shared" si="3801"/>
        <v>#DIV/0!</v>
      </c>
      <c r="AI10188" s="14">
        <f t="shared" si="3802"/>
        <v>500</v>
      </c>
      <c r="AJ10188" s="751"/>
    </row>
    <row r="10189" spans="1:36" ht="15.75">
      <c r="A10189" s="759">
        <v>64</v>
      </c>
      <c r="B10189" s="863" t="s">
        <v>5282</v>
      </c>
      <c r="C10189" s="739" t="s">
        <v>66</v>
      </c>
      <c r="D10189" s="824">
        <v>5.35</v>
      </c>
      <c r="E10189" s="739">
        <v>500</v>
      </c>
      <c r="F10189" s="824">
        <v>2675</v>
      </c>
      <c r="G10189" s="739"/>
      <c r="H10189" s="739"/>
      <c r="I10189" s="3327"/>
      <c r="J10189" s="3327"/>
      <c r="K10189" s="757"/>
      <c r="L10189" s="739"/>
      <c r="M10189" s="757"/>
      <c r="N10189" s="739">
        <v>0</v>
      </c>
      <c r="O10189" s="739">
        <v>0</v>
      </c>
      <c r="P10189" s="739">
        <v>0</v>
      </c>
      <c r="Q10189" s="739"/>
      <c r="R10189" s="739"/>
      <c r="S10189" s="739"/>
      <c r="T10189" s="739"/>
      <c r="U10189" s="739"/>
      <c r="V10189" s="739"/>
      <c r="W10189" s="739"/>
      <c r="X10189" s="739"/>
      <c r="Y10189" s="739"/>
      <c r="Z10189" s="818"/>
      <c r="AA10189" s="738"/>
      <c r="AB10189" s="738"/>
      <c r="AC10189" s="1507">
        <f t="shared" si="3796"/>
        <v>500</v>
      </c>
      <c r="AD10189" s="1508">
        <f t="shared" si="3797"/>
        <v>2675</v>
      </c>
      <c r="AE10189" s="14">
        <f t="shared" si="3798"/>
        <v>-1500.5666666666666</v>
      </c>
      <c r="AF10189" s="14">
        <f t="shared" si="3799"/>
        <v>0</v>
      </c>
      <c r="AG10189" s="14" t="e">
        <f t="shared" si="3800"/>
        <v>#DIV/0!</v>
      </c>
      <c r="AH10189" s="14" t="e">
        <f t="shared" si="3801"/>
        <v>#DIV/0!</v>
      </c>
      <c r="AI10189" s="14">
        <f t="shared" si="3802"/>
        <v>500</v>
      </c>
      <c r="AJ10189" s="751"/>
    </row>
    <row r="10190" spans="1:36" ht="15.75">
      <c r="A10190" s="759">
        <v>67</v>
      </c>
      <c r="B10190" s="863" t="s">
        <v>7127</v>
      </c>
      <c r="C10190" s="739" t="s">
        <v>63</v>
      </c>
      <c r="D10190" s="824">
        <v>1</v>
      </c>
      <c r="E10190" s="739">
        <v>9300</v>
      </c>
      <c r="F10190" s="824">
        <v>9300</v>
      </c>
      <c r="G10190" s="739"/>
      <c r="H10190" s="739"/>
      <c r="I10190" s="3327"/>
      <c r="J10190" s="3327">
        <v>45107</v>
      </c>
      <c r="K10190" s="757"/>
      <c r="L10190" s="739"/>
      <c r="M10190" s="757"/>
      <c r="N10190" s="739">
        <v>3780</v>
      </c>
      <c r="O10190" s="739">
        <v>2460</v>
      </c>
      <c r="P10190" s="739">
        <v>1080</v>
      </c>
      <c r="Q10190" s="739"/>
      <c r="R10190" s="739"/>
      <c r="S10190" s="739"/>
      <c r="T10190" s="739"/>
      <c r="U10190" s="739"/>
      <c r="V10190" s="739"/>
      <c r="W10190" s="739"/>
      <c r="X10190" s="739"/>
      <c r="Y10190" s="739"/>
      <c r="Z10190" s="818"/>
      <c r="AA10190" s="738"/>
      <c r="AB10190" s="738"/>
      <c r="AC10190" s="1507">
        <f t="shared" ref="AC10190:AC10208" si="3803">E10190+G10190-N10190-O10190-AA10190-P10190-Q10190-R10190-S10190-T10190-U10190-V10190-W10190-X10190-Y10190</f>
        <v>1980</v>
      </c>
      <c r="AD10190" s="1508">
        <f t="shared" ref="AD10190:AD10208" si="3804">D10190*AC10190</f>
        <v>1980</v>
      </c>
      <c r="AE10190" s="14">
        <f t="shared" ref="AE10190:AE10208" si="3805">(J10190-"01.04.2023")/30</f>
        <v>3</v>
      </c>
      <c r="AF10190" s="14">
        <f t="shared" ref="AF10190:AF10208" si="3806">(N10190+O10190+P10190+Q10190+R10190+S10190+T10190+U10190+V10190+W10190+X10190+Y10190)/3</f>
        <v>2440</v>
      </c>
      <c r="AG10190" s="14">
        <f t="shared" ref="AG10190:AG10208" si="3807">AC10190/AF10190</f>
        <v>0.81147540983606559</v>
      </c>
      <c r="AH10190" s="14">
        <f t="shared" ref="AH10190:AH10208" si="3808">AG10190-AE10190</f>
        <v>-2.1885245901639343</v>
      </c>
      <c r="AI10190" s="14">
        <f t="shared" ref="AI10190:AI10208" si="3809">AC10190-(AE10190*AF10190)</f>
        <v>-5340</v>
      </c>
      <c r="AJ10190" s="751"/>
    </row>
    <row r="10191" spans="1:36" ht="15.75">
      <c r="A10191" s="759">
        <v>68</v>
      </c>
      <c r="B10191" s="863" t="s">
        <v>7128</v>
      </c>
      <c r="C10191" s="739" t="s">
        <v>63</v>
      </c>
      <c r="D10191" s="824">
        <v>1</v>
      </c>
      <c r="E10191" s="739">
        <v>2700</v>
      </c>
      <c r="F10191" s="824">
        <v>2700</v>
      </c>
      <c r="G10191" s="739"/>
      <c r="H10191" s="739"/>
      <c r="I10191" s="3327"/>
      <c r="J10191" s="3327">
        <v>45107</v>
      </c>
      <c r="K10191" s="757"/>
      <c r="L10191" s="739"/>
      <c r="M10191" s="757"/>
      <c r="N10191" s="739">
        <v>1320</v>
      </c>
      <c r="O10191" s="739">
        <v>120</v>
      </c>
      <c r="P10191" s="739">
        <v>500</v>
      </c>
      <c r="Q10191" s="739"/>
      <c r="R10191" s="739"/>
      <c r="S10191" s="739"/>
      <c r="T10191" s="739"/>
      <c r="U10191" s="739"/>
      <c r="V10191" s="739"/>
      <c r="W10191" s="739"/>
      <c r="X10191" s="739"/>
      <c r="Y10191" s="739"/>
      <c r="Z10191" s="818"/>
      <c r="AA10191" s="738"/>
      <c r="AB10191" s="738"/>
      <c r="AC10191" s="1507">
        <f t="shared" si="3803"/>
        <v>760</v>
      </c>
      <c r="AD10191" s="1508">
        <f t="shared" si="3804"/>
        <v>760</v>
      </c>
      <c r="AE10191" s="14">
        <f t="shared" si="3805"/>
        <v>3</v>
      </c>
      <c r="AF10191" s="14">
        <f t="shared" si="3806"/>
        <v>646.66666666666663</v>
      </c>
      <c r="AG10191" s="14">
        <f t="shared" si="3807"/>
        <v>1.1752577319587629</v>
      </c>
      <c r="AH10191" s="14">
        <f t="shared" si="3808"/>
        <v>-1.8247422680412371</v>
      </c>
      <c r="AI10191" s="14">
        <f t="shared" si="3809"/>
        <v>-1180</v>
      </c>
      <c r="AJ10191" s="751"/>
    </row>
    <row r="10192" spans="1:36" ht="15.75">
      <c r="A10192" s="759">
        <v>69</v>
      </c>
      <c r="B10192" s="863" t="s">
        <v>7129</v>
      </c>
      <c r="C10192" s="739" t="s">
        <v>63</v>
      </c>
      <c r="D10192" s="824">
        <v>1</v>
      </c>
      <c r="E10192" s="739">
        <v>960</v>
      </c>
      <c r="F10192" s="824">
        <v>960</v>
      </c>
      <c r="G10192" s="739"/>
      <c r="H10192" s="739"/>
      <c r="I10192" s="3327"/>
      <c r="J10192" s="3327">
        <v>45107</v>
      </c>
      <c r="K10192" s="757"/>
      <c r="L10192" s="739"/>
      <c r="M10192" s="757"/>
      <c r="N10192" s="739">
        <v>400</v>
      </c>
      <c r="O10192" s="739">
        <v>150</v>
      </c>
      <c r="P10192" s="739">
        <v>90</v>
      </c>
      <c r="Q10192" s="739"/>
      <c r="R10192" s="739"/>
      <c r="S10192" s="739"/>
      <c r="T10192" s="739"/>
      <c r="U10192" s="739"/>
      <c r="V10192" s="739"/>
      <c r="W10192" s="739"/>
      <c r="X10192" s="739"/>
      <c r="Y10192" s="739"/>
      <c r="Z10192" s="818"/>
      <c r="AA10192" s="738"/>
      <c r="AB10192" s="738"/>
      <c r="AC10192" s="1507">
        <f t="shared" si="3803"/>
        <v>320</v>
      </c>
      <c r="AD10192" s="1508">
        <f t="shared" si="3804"/>
        <v>320</v>
      </c>
      <c r="AE10192" s="14">
        <f t="shared" si="3805"/>
        <v>3</v>
      </c>
      <c r="AF10192" s="14">
        <f t="shared" si="3806"/>
        <v>213.33333333333334</v>
      </c>
      <c r="AG10192" s="14">
        <f t="shared" si="3807"/>
        <v>1.5</v>
      </c>
      <c r="AH10192" s="14">
        <f t="shared" si="3808"/>
        <v>-1.5</v>
      </c>
      <c r="AI10192" s="14">
        <f t="shared" si="3809"/>
        <v>-320</v>
      </c>
      <c r="AJ10192" s="751"/>
    </row>
    <row r="10193" spans="1:36" ht="21" customHeight="1">
      <c r="A10193" s="759">
        <v>70</v>
      </c>
      <c r="B10193" s="863" t="s">
        <v>7130</v>
      </c>
      <c r="C10193" s="739" t="s">
        <v>63</v>
      </c>
      <c r="D10193" s="824">
        <v>1</v>
      </c>
      <c r="E10193" s="739">
        <v>3960</v>
      </c>
      <c r="F10193" s="824">
        <v>3960</v>
      </c>
      <c r="G10193" s="739"/>
      <c r="H10193" s="739"/>
      <c r="I10193" s="3327"/>
      <c r="J10193" s="3327">
        <v>45107</v>
      </c>
      <c r="K10193" s="757"/>
      <c r="L10193" s="739"/>
      <c r="M10193" s="757"/>
      <c r="N10193" s="739">
        <v>760</v>
      </c>
      <c r="O10193" s="739">
        <v>120</v>
      </c>
      <c r="P10193" s="739">
        <v>840</v>
      </c>
      <c r="Q10193" s="739"/>
      <c r="R10193" s="739"/>
      <c r="S10193" s="739"/>
      <c r="T10193" s="739"/>
      <c r="U10193" s="739"/>
      <c r="V10193" s="739"/>
      <c r="W10193" s="739"/>
      <c r="X10193" s="739"/>
      <c r="Y10193" s="739"/>
      <c r="Z10193" s="818"/>
      <c r="AA10193" s="738"/>
      <c r="AB10193" s="738"/>
      <c r="AC10193" s="1507">
        <f t="shared" si="3803"/>
        <v>2240</v>
      </c>
      <c r="AD10193" s="1508">
        <f t="shared" si="3804"/>
        <v>2240</v>
      </c>
      <c r="AE10193" s="14">
        <f t="shared" si="3805"/>
        <v>3</v>
      </c>
      <c r="AF10193" s="14">
        <f t="shared" si="3806"/>
        <v>573.33333333333337</v>
      </c>
      <c r="AG10193" s="14">
        <f t="shared" si="3807"/>
        <v>3.9069767441860463</v>
      </c>
      <c r="AH10193" s="14">
        <f t="shared" si="3808"/>
        <v>0.90697674418604635</v>
      </c>
      <c r="AI10193" s="14">
        <f t="shared" si="3809"/>
        <v>520</v>
      </c>
      <c r="AJ10193" s="751"/>
    </row>
    <row r="10194" spans="1:36" ht="21" customHeight="1">
      <c r="A10194" s="759">
        <v>71</v>
      </c>
      <c r="B10194" s="863" t="s">
        <v>4671</v>
      </c>
      <c r="C10194" s="739" t="s">
        <v>156</v>
      </c>
      <c r="D10194" s="824">
        <v>1</v>
      </c>
      <c r="E10194" s="739">
        <v>400</v>
      </c>
      <c r="F10194" s="824">
        <v>400</v>
      </c>
      <c r="G10194" s="739"/>
      <c r="H10194" s="739"/>
      <c r="I10194" s="3329"/>
      <c r="J10194" s="3327">
        <v>45040</v>
      </c>
      <c r="K10194" s="757"/>
      <c r="L10194" s="739"/>
      <c r="M10194" s="757"/>
      <c r="N10194" s="739">
        <v>71</v>
      </c>
      <c r="O10194" s="739">
        <v>129</v>
      </c>
      <c r="P10194" s="739">
        <v>116</v>
      </c>
      <c r="Q10194" s="739"/>
      <c r="R10194" s="739"/>
      <c r="S10194" s="739"/>
      <c r="T10194" s="739"/>
      <c r="U10194" s="739"/>
      <c r="V10194" s="739"/>
      <c r="W10194" s="739"/>
      <c r="X10194" s="739"/>
      <c r="Y10194" s="739"/>
      <c r="Z10194" s="818"/>
      <c r="AA10194" s="738"/>
      <c r="AB10194" s="738"/>
      <c r="AC10194" s="1507">
        <f t="shared" si="3803"/>
        <v>84</v>
      </c>
      <c r="AD10194" s="1508">
        <f t="shared" si="3804"/>
        <v>84</v>
      </c>
      <c r="AE10194" s="14">
        <f t="shared" si="3805"/>
        <v>0.76666666666666672</v>
      </c>
      <c r="AF10194" s="14">
        <f t="shared" si="3806"/>
        <v>105.33333333333333</v>
      </c>
      <c r="AG10194" s="14">
        <f t="shared" si="3807"/>
        <v>0.79746835443037978</v>
      </c>
      <c r="AH10194" s="14">
        <f t="shared" si="3808"/>
        <v>3.0801687763713059E-2</v>
      </c>
      <c r="AI10194" s="14">
        <f t="shared" si="3809"/>
        <v>3.24444444444444</v>
      </c>
      <c r="AJ10194" s="751"/>
    </row>
    <row r="10195" spans="1:36" ht="15.75">
      <c r="A10195" s="759">
        <v>72</v>
      </c>
      <c r="B10195" s="863" t="s">
        <v>3747</v>
      </c>
      <c r="C10195" s="739" t="s">
        <v>66</v>
      </c>
      <c r="D10195" s="824">
        <v>1</v>
      </c>
      <c r="E10195" s="739">
        <v>1250</v>
      </c>
      <c r="F10195" s="824">
        <v>1250</v>
      </c>
      <c r="G10195" s="739"/>
      <c r="H10195" s="739"/>
      <c r="I10195" s="3327"/>
      <c r="J10195" s="3327"/>
      <c r="K10195" s="757"/>
      <c r="L10195" s="739"/>
      <c r="M10195" s="757"/>
      <c r="N10195" s="739">
        <v>0</v>
      </c>
      <c r="O10195" s="739">
        <v>0</v>
      </c>
      <c r="P10195" s="739">
        <v>0</v>
      </c>
      <c r="Q10195" s="739"/>
      <c r="R10195" s="739"/>
      <c r="S10195" s="739"/>
      <c r="T10195" s="739"/>
      <c r="U10195" s="739"/>
      <c r="V10195" s="739"/>
      <c r="W10195" s="739"/>
      <c r="X10195" s="739"/>
      <c r="Y10195" s="739"/>
      <c r="Z10195" s="818"/>
      <c r="AA10195" s="738"/>
      <c r="AB10195" s="738"/>
      <c r="AC10195" s="1507">
        <f t="shared" si="3803"/>
        <v>1250</v>
      </c>
      <c r="AD10195" s="1508">
        <f t="shared" si="3804"/>
        <v>1250</v>
      </c>
      <c r="AE10195" s="14">
        <f t="shared" si="3805"/>
        <v>-1500.5666666666666</v>
      </c>
      <c r="AF10195" s="14">
        <f t="shared" si="3806"/>
        <v>0</v>
      </c>
      <c r="AG10195" s="14" t="e">
        <f t="shared" si="3807"/>
        <v>#DIV/0!</v>
      </c>
      <c r="AH10195" s="14" t="e">
        <f t="shared" si="3808"/>
        <v>#DIV/0!</v>
      </c>
      <c r="AI10195" s="14">
        <f t="shared" si="3809"/>
        <v>1250</v>
      </c>
      <c r="AJ10195" s="751"/>
    </row>
    <row r="10196" spans="1:36" ht="15.75">
      <c r="A10196" s="759">
        <v>73</v>
      </c>
      <c r="B10196" s="863" t="s">
        <v>5926</v>
      </c>
      <c r="C10196" s="739" t="s">
        <v>63</v>
      </c>
      <c r="D10196" s="824">
        <v>1</v>
      </c>
      <c r="E10196" s="739">
        <v>1000</v>
      </c>
      <c r="F10196" s="824">
        <v>1000</v>
      </c>
      <c r="G10196" s="739"/>
      <c r="H10196" s="739"/>
      <c r="I10196" s="3327"/>
      <c r="J10196" s="3327">
        <v>45534</v>
      </c>
      <c r="K10196" s="757"/>
      <c r="L10196" s="739"/>
      <c r="M10196" s="757"/>
      <c r="N10196" s="739">
        <v>100</v>
      </c>
      <c r="O10196" s="739">
        <v>200</v>
      </c>
      <c r="P10196" s="739">
        <v>0</v>
      </c>
      <c r="Q10196" s="739"/>
      <c r="R10196" s="739"/>
      <c r="S10196" s="739"/>
      <c r="T10196" s="739"/>
      <c r="U10196" s="739"/>
      <c r="V10196" s="739"/>
      <c r="W10196" s="739"/>
      <c r="X10196" s="739"/>
      <c r="Y10196" s="739"/>
      <c r="Z10196" s="818"/>
      <c r="AA10196" s="738"/>
      <c r="AB10196" s="738"/>
      <c r="AC10196" s="1507">
        <f t="shared" si="3803"/>
        <v>700</v>
      </c>
      <c r="AD10196" s="1508">
        <f t="shared" si="3804"/>
        <v>700</v>
      </c>
      <c r="AE10196" s="14">
        <f t="shared" si="3805"/>
        <v>17.233333333333334</v>
      </c>
      <c r="AF10196" s="14">
        <f t="shared" si="3806"/>
        <v>100</v>
      </c>
      <c r="AG10196" s="14">
        <f t="shared" si="3807"/>
        <v>7</v>
      </c>
      <c r="AH10196" s="14">
        <f t="shared" si="3808"/>
        <v>-10.233333333333334</v>
      </c>
      <c r="AI10196" s="14">
        <f t="shared" si="3809"/>
        <v>-1023.3333333333335</v>
      </c>
      <c r="AJ10196" s="751"/>
    </row>
    <row r="10197" spans="1:36" ht="20.25" customHeight="1">
      <c r="A10197" s="759">
        <v>74</v>
      </c>
      <c r="B10197" s="863" t="s">
        <v>5927</v>
      </c>
      <c r="C10197" s="739" t="s">
        <v>63</v>
      </c>
      <c r="D10197" s="824">
        <v>1</v>
      </c>
      <c r="E10197" s="739">
        <v>680</v>
      </c>
      <c r="F10197" s="824">
        <v>680</v>
      </c>
      <c r="G10197" s="739"/>
      <c r="H10197" s="739"/>
      <c r="I10197" s="3327"/>
      <c r="J10197" s="3327">
        <v>45807</v>
      </c>
      <c r="K10197" s="757"/>
      <c r="L10197" s="739"/>
      <c r="M10197" s="757"/>
      <c r="N10197" s="739">
        <v>200</v>
      </c>
      <c r="O10197" s="739">
        <v>0</v>
      </c>
      <c r="P10197" s="739">
        <v>100</v>
      </c>
      <c r="Q10197" s="739"/>
      <c r="R10197" s="739"/>
      <c r="S10197" s="739"/>
      <c r="T10197" s="739"/>
      <c r="U10197" s="739"/>
      <c r="V10197" s="739"/>
      <c r="W10197" s="739"/>
      <c r="X10197" s="739"/>
      <c r="Y10197" s="739"/>
      <c r="Z10197" s="818"/>
      <c r="AA10197" s="738"/>
      <c r="AB10197" s="738"/>
      <c r="AC10197" s="1507">
        <f t="shared" si="3803"/>
        <v>380</v>
      </c>
      <c r="AD10197" s="1508">
        <f t="shared" si="3804"/>
        <v>380</v>
      </c>
      <c r="AE10197" s="14">
        <f t="shared" si="3805"/>
        <v>26.333333333333332</v>
      </c>
      <c r="AF10197" s="14">
        <f t="shared" si="3806"/>
        <v>100</v>
      </c>
      <c r="AG10197" s="14">
        <f t="shared" si="3807"/>
        <v>3.8</v>
      </c>
      <c r="AH10197" s="14">
        <f t="shared" si="3808"/>
        <v>-22.533333333333331</v>
      </c>
      <c r="AI10197" s="14">
        <f t="shared" si="3809"/>
        <v>-2253.333333333333</v>
      </c>
      <c r="AJ10197" s="751"/>
    </row>
    <row r="10198" spans="1:36" ht="15.75">
      <c r="A10198" s="759">
        <v>75</v>
      </c>
      <c r="B10198" s="863" t="s">
        <v>5928</v>
      </c>
      <c r="C10198" s="739" t="s">
        <v>63</v>
      </c>
      <c r="D10198" s="824">
        <v>1</v>
      </c>
      <c r="E10198" s="739">
        <v>600</v>
      </c>
      <c r="F10198" s="824">
        <v>600</v>
      </c>
      <c r="G10198" s="739"/>
      <c r="H10198" s="739"/>
      <c r="I10198" s="3327"/>
      <c r="J10198" s="3327">
        <v>45107</v>
      </c>
      <c r="K10198" s="757"/>
      <c r="L10198" s="739"/>
      <c r="M10198" s="757"/>
      <c r="N10198" s="739">
        <v>100</v>
      </c>
      <c r="O10198" s="739">
        <v>0</v>
      </c>
      <c r="P10198" s="739">
        <v>320</v>
      </c>
      <c r="Q10198" s="739"/>
      <c r="R10198" s="739"/>
      <c r="S10198" s="739"/>
      <c r="T10198" s="739"/>
      <c r="U10198" s="739"/>
      <c r="V10198" s="739"/>
      <c r="W10198" s="739"/>
      <c r="X10198" s="739"/>
      <c r="Y10198" s="739"/>
      <c r="Z10198" s="818"/>
      <c r="AA10198" s="738"/>
      <c r="AB10198" s="738"/>
      <c r="AC10198" s="1507">
        <f t="shared" si="3803"/>
        <v>180</v>
      </c>
      <c r="AD10198" s="1508">
        <f t="shared" si="3804"/>
        <v>180</v>
      </c>
      <c r="AE10198" s="14">
        <f t="shared" si="3805"/>
        <v>3</v>
      </c>
      <c r="AF10198" s="14">
        <f t="shared" si="3806"/>
        <v>140</v>
      </c>
      <c r="AG10198" s="14">
        <f t="shared" si="3807"/>
        <v>1.2857142857142858</v>
      </c>
      <c r="AH10198" s="14">
        <f t="shared" si="3808"/>
        <v>-1.7142857142857142</v>
      </c>
      <c r="AI10198" s="14">
        <f t="shared" si="3809"/>
        <v>-240</v>
      </c>
      <c r="AJ10198" s="751"/>
    </row>
    <row r="10199" spans="1:36" ht="15.75">
      <c r="A10199" s="759">
        <v>76</v>
      </c>
      <c r="B10199" s="863" t="s">
        <v>5283</v>
      </c>
      <c r="C10199" s="739" t="s">
        <v>66</v>
      </c>
      <c r="D10199" s="824">
        <v>120.375</v>
      </c>
      <c r="E10199" s="739">
        <v>20</v>
      </c>
      <c r="F10199" s="824">
        <v>2407.5</v>
      </c>
      <c r="G10199" s="739"/>
      <c r="H10199" s="739"/>
      <c r="I10199" s="3327"/>
      <c r="J10199" s="3327"/>
      <c r="K10199" s="757"/>
      <c r="L10199" s="739"/>
      <c r="M10199" s="757"/>
      <c r="N10199" s="739">
        <v>0</v>
      </c>
      <c r="O10199" s="739">
        <v>0</v>
      </c>
      <c r="P10199" s="739">
        <v>0</v>
      </c>
      <c r="Q10199" s="739"/>
      <c r="R10199" s="739"/>
      <c r="S10199" s="739"/>
      <c r="T10199" s="739"/>
      <c r="U10199" s="739"/>
      <c r="V10199" s="739"/>
      <c r="W10199" s="739"/>
      <c r="X10199" s="739"/>
      <c r="Y10199" s="739"/>
      <c r="Z10199" s="818"/>
      <c r="AA10199" s="738"/>
      <c r="AB10199" s="738"/>
      <c r="AC10199" s="1507">
        <f t="shared" si="3803"/>
        <v>20</v>
      </c>
      <c r="AD10199" s="1508">
        <f t="shared" si="3804"/>
        <v>2407.5</v>
      </c>
      <c r="AE10199" s="14">
        <f t="shared" si="3805"/>
        <v>-1500.5666666666666</v>
      </c>
      <c r="AF10199" s="14">
        <f t="shared" si="3806"/>
        <v>0</v>
      </c>
      <c r="AG10199" s="14" t="e">
        <f t="shared" si="3807"/>
        <v>#DIV/0!</v>
      </c>
      <c r="AH10199" s="14" t="e">
        <f t="shared" si="3808"/>
        <v>#DIV/0!</v>
      </c>
      <c r="AI10199" s="14">
        <f t="shared" si="3809"/>
        <v>20</v>
      </c>
      <c r="AJ10199" s="751"/>
    </row>
    <row r="10200" spans="1:36" ht="15.75">
      <c r="A10200" s="759">
        <v>77</v>
      </c>
      <c r="B10200" s="863" t="s">
        <v>5284</v>
      </c>
      <c r="C10200" s="739" t="s">
        <v>66</v>
      </c>
      <c r="D10200" s="824">
        <v>96.3</v>
      </c>
      <c r="E10200" s="739">
        <v>30</v>
      </c>
      <c r="F10200" s="824">
        <v>2889</v>
      </c>
      <c r="G10200" s="739"/>
      <c r="H10200" s="739"/>
      <c r="I10200" s="3327"/>
      <c r="J10200" s="3327"/>
      <c r="K10200" s="757"/>
      <c r="L10200" s="739"/>
      <c r="M10200" s="757"/>
      <c r="N10200" s="739">
        <v>0</v>
      </c>
      <c r="O10200" s="739">
        <v>0</v>
      </c>
      <c r="P10200" s="739">
        <v>0</v>
      </c>
      <c r="Q10200" s="739"/>
      <c r="R10200" s="739"/>
      <c r="S10200" s="739"/>
      <c r="T10200" s="739"/>
      <c r="U10200" s="739"/>
      <c r="V10200" s="739"/>
      <c r="W10200" s="739"/>
      <c r="X10200" s="739"/>
      <c r="Y10200" s="739"/>
      <c r="Z10200" s="818"/>
      <c r="AA10200" s="738"/>
      <c r="AB10200" s="738"/>
      <c r="AC10200" s="1507">
        <f t="shared" si="3803"/>
        <v>30</v>
      </c>
      <c r="AD10200" s="1508">
        <f t="shared" si="3804"/>
        <v>2889</v>
      </c>
      <c r="AE10200" s="14">
        <f t="shared" si="3805"/>
        <v>-1500.5666666666666</v>
      </c>
      <c r="AF10200" s="14">
        <f t="shared" si="3806"/>
        <v>0</v>
      </c>
      <c r="AG10200" s="14" t="e">
        <f t="shared" si="3807"/>
        <v>#DIV/0!</v>
      </c>
      <c r="AH10200" s="14" t="e">
        <f t="shared" si="3808"/>
        <v>#DIV/0!</v>
      </c>
      <c r="AI10200" s="14">
        <f t="shared" si="3809"/>
        <v>30</v>
      </c>
      <c r="AJ10200" s="751"/>
    </row>
    <row r="10201" spans="1:36" ht="15.75">
      <c r="A10201" s="759">
        <v>83</v>
      </c>
      <c r="B10201" s="863" t="s">
        <v>959</v>
      </c>
      <c r="C10201" s="739" t="s">
        <v>66</v>
      </c>
      <c r="D10201" s="824">
        <v>1</v>
      </c>
      <c r="E10201" s="739">
        <v>811</v>
      </c>
      <c r="F10201" s="824">
        <v>811</v>
      </c>
      <c r="G10201" s="739"/>
      <c r="H10201" s="739"/>
      <c r="I10201" s="3327"/>
      <c r="J10201" s="3327"/>
      <c r="K10201" s="757"/>
      <c r="L10201" s="739"/>
      <c r="M10201" s="757"/>
      <c r="N10201" s="739">
        <v>89</v>
      </c>
      <c r="O10201" s="739">
        <v>147</v>
      </c>
      <c r="P10201" s="739">
        <v>95</v>
      </c>
      <c r="Q10201" s="739"/>
      <c r="R10201" s="739"/>
      <c r="S10201" s="739"/>
      <c r="T10201" s="739"/>
      <c r="U10201" s="739"/>
      <c r="V10201" s="739"/>
      <c r="W10201" s="739"/>
      <c r="X10201" s="739"/>
      <c r="Y10201" s="739"/>
      <c r="Z10201" s="818"/>
      <c r="AA10201" s="738"/>
      <c r="AB10201" s="738"/>
      <c r="AC10201" s="1507">
        <f t="shared" si="3803"/>
        <v>480</v>
      </c>
      <c r="AD10201" s="1508">
        <f t="shared" si="3804"/>
        <v>480</v>
      </c>
      <c r="AE10201" s="14">
        <f t="shared" si="3805"/>
        <v>-1500.5666666666666</v>
      </c>
      <c r="AF10201" s="14">
        <f t="shared" si="3806"/>
        <v>110.33333333333333</v>
      </c>
      <c r="AG10201" s="14">
        <f t="shared" si="3807"/>
        <v>4.3504531722054383</v>
      </c>
      <c r="AH10201" s="14">
        <f t="shared" si="3808"/>
        <v>1504.9171198388719</v>
      </c>
      <c r="AI10201" s="14">
        <f t="shared" si="3809"/>
        <v>166042.52222222221</v>
      </c>
      <c r="AJ10201" s="751"/>
    </row>
    <row r="10202" spans="1:36" ht="15.75">
      <c r="A10202" s="759">
        <v>84</v>
      </c>
      <c r="B10202" s="863" t="s">
        <v>4546</v>
      </c>
      <c r="C10202" s="739" t="s">
        <v>66</v>
      </c>
      <c r="D10202" s="824">
        <v>1</v>
      </c>
      <c r="E10202" s="739">
        <v>220</v>
      </c>
      <c r="F10202" s="824">
        <v>220</v>
      </c>
      <c r="G10202" s="739"/>
      <c r="H10202" s="739"/>
      <c r="I10202" s="3327"/>
      <c r="J10202" s="3327">
        <v>45839</v>
      </c>
      <c r="K10202" s="757"/>
      <c r="L10202" s="739"/>
      <c r="M10202" s="757"/>
      <c r="N10202" s="739">
        <v>10</v>
      </c>
      <c r="O10202" s="739">
        <v>40</v>
      </c>
      <c r="P10202" s="739">
        <v>50</v>
      </c>
      <c r="Q10202" s="739"/>
      <c r="R10202" s="739"/>
      <c r="S10202" s="739"/>
      <c r="T10202" s="739"/>
      <c r="U10202" s="739"/>
      <c r="V10202" s="739"/>
      <c r="W10202" s="739"/>
      <c r="X10202" s="739"/>
      <c r="Y10202" s="739"/>
      <c r="Z10202" s="818"/>
      <c r="AA10202" s="738"/>
      <c r="AB10202" s="738"/>
      <c r="AC10202" s="1507">
        <f t="shared" si="3803"/>
        <v>120</v>
      </c>
      <c r="AD10202" s="1508">
        <f t="shared" si="3804"/>
        <v>120</v>
      </c>
      <c r="AE10202" s="14">
        <f t="shared" si="3805"/>
        <v>27.4</v>
      </c>
      <c r="AF10202" s="14">
        <f t="shared" si="3806"/>
        <v>33.333333333333336</v>
      </c>
      <c r="AG10202" s="14">
        <f t="shared" si="3807"/>
        <v>3.5999999999999996</v>
      </c>
      <c r="AH10202" s="14">
        <f t="shared" si="3808"/>
        <v>-23.799999999999997</v>
      </c>
      <c r="AI10202" s="14">
        <f t="shared" si="3809"/>
        <v>-793.33333333333337</v>
      </c>
      <c r="AJ10202" s="751"/>
    </row>
    <row r="10203" spans="1:36" ht="18.75" customHeight="1">
      <c r="A10203" s="759">
        <v>87</v>
      </c>
      <c r="B10203" s="863" t="s">
        <v>7000</v>
      </c>
      <c r="C10203" s="739" t="s">
        <v>66</v>
      </c>
      <c r="D10203" s="824">
        <v>1</v>
      </c>
      <c r="E10203" s="739">
        <v>420</v>
      </c>
      <c r="F10203" s="824">
        <v>420</v>
      </c>
      <c r="G10203" s="739"/>
      <c r="H10203" s="739"/>
      <c r="I10203" s="3327"/>
      <c r="J10203" s="3327"/>
      <c r="K10203" s="757"/>
      <c r="L10203" s="739"/>
      <c r="M10203" s="757"/>
      <c r="N10203" s="739">
        <v>0</v>
      </c>
      <c r="O10203" s="739">
        <v>0</v>
      </c>
      <c r="P10203" s="739">
        <v>0</v>
      </c>
      <c r="Q10203" s="739"/>
      <c r="R10203" s="739"/>
      <c r="S10203" s="739"/>
      <c r="T10203" s="739"/>
      <c r="U10203" s="739"/>
      <c r="V10203" s="739"/>
      <c r="W10203" s="739"/>
      <c r="X10203" s="739"/>
      <c r="Y10203" s="739"/>
      <c r="Z10203" s="818"/>
      <c r="AA10203" s="738"/>
      <c r="AB10203" s="738"/>
      <c r="AC10203" s="1507">
        <f t="shared" si="3803"/>
        <v>420</v>
      </c>
      <c r="AD10203" s="1508">
        <f t="shared" si="3804"/>
        <v>420</v>
      </c>
      <c r="AE10203" s="14">
        <f t="shared" si="3805"/>
        <v>-1500.5666666666666</v>
      </c>
      <c r="AF10203" s="14">
        <f t="shared" si="3806"/>
        <v>0</v>
      </c>
      <c r="AG10203" s="14" t="e">
        <f t="shared" si="3807"/>
        <v>#DIV/0!</v>
      </c>
      <c r="AH10203" s="14" t="e">
        <f t="shared" si="3808"/>
        <v>#DIV/0!</v>
      </c>
      <c r="AI10203" s="14">
        <f t="shared" si="3809"/>
        <v>420</v>
      </c>
      <c r="AJ10203" s="751"/>
    </row>
    <row r="10204" spans="1:36" ht="20.25" customHeight="1">
      <c r="A10204" s="759">
        <v>89</v>
      </c>
      <c r="B10204" s="863" t="s">
        <v>10084</v>
      </c>
      <c r="C10204" s="739" t="s">
        <v>66</v>
      </c>
      <c r="D10204" s="824">
        <v>1</v>
      </c>
      <c r="E10204" s="739">
        <v>0</v>
      </c>
      <c r="F10204" s="824">
        <v>0</v>
      </c>
      <c r="G10204" s="739">
        <v>1800</v>
      </c>
      <c r="H10204" s="824">
        <v>1800</v>
      </c>
      <c r="I10204" s="3327">
        <v>45001</v>
      </c>
      <c r="J10204" s="3327"/>
      <c r="K10204" s="757"/>
      <c r="L10204" s="739"/>
      <c r="M10204" s="757"/>
      <c r="N10204" s="739">
        <v>0</v>
      </c>
      <c r="O10204" s="739">
        <v>0</v>
      </c>
      <c r="P10204" s="739">
        <v>0</v>
      </c>
      <c r="Q10204" s="739"/>
      <c r="R10204" s="739"/>
      <c r="S10204" s="739"/>
      <c r="T10204" s="739"/>
      <c r="U10204" s="739"/>
      <c r="V10204" s="739"/>
      <c r="W10204" s="739"/>
      <c r="X10204" s="739"/>
      <c r="Y10204" s="739"/>
      <c r="Z10204" s="818"/>
      <c r="AA10204" s="738"/>
      <c r="AB10204" s="738"/>
      <c r="AC10204" s="1507">
        <f t="shared" si="3803"/>
        <v>1800</v>
      </c>
      <c r="AD10204" s="1508">
        <f t="shared" si="3804"/>
        <v>1800</v>
      </c>
      <c r="AE10204" s="14">
        <f t="shared" si="3805"/>
        <v>-1500.5666666666666</v>
      </c>
      <c r="AF10204" s="14">
        <f t="shared" si="3806"/>
        <v>0</v>
      </c>
      <c r="AG10204" s="14" t="e">
        <f t="shared" si="3807"/>
        <v>#DIV/0!</v>
      </c>
      <c r="AH10204" s="14" t="e">
        <f t="shared" si="3808"/>
        <v>#DIV/0!</v>
      </c>
      <c r="AI10204" s="14">
        <f t="shared" si="3809"/>
        <v>1800</v>
      </c>
      <c r="AJ10204" s="751"/>
    </row>
    <row r="10205" spans="1:36" ht="20.25" customHeight="1">
      <c r="A10205" s="759">
        <v>90</v>
      </c>
      <c r="B10205" s="863" t="s">
        <v>9258</v>
      </c>
      <c r="C10205" s="739" t="s">
        <v>156</v>
      </c>
      <c r="D10205" s="824">
        <v>1</v>
      </c>
      <c r="E10205" s="739">
        <v>0</v>
      </c>
      <c r="F10205" s="824">
        <v>0</v>
      </c>
      <c r="G10205" s="739">
        <v>250</v>
      </c>
      <c r="H10205" s="739">
        <v>250</v>
      </c>
      <c r="I10205" s="3327">
        <v>45007</v>
      </c>
      <c r="J10205" s="3327">
        <v>45930</v>
      </c>
      <c r="K10205" s="757"/>
      <c r="L10205" s="739"/>
      <c r="M10205" s="757"/>
      <c r="N10205" s="739">
        <v>0</v>
      </c>
      <c r="O10205" s="739">
        <v>24</v>
      </c>
      <c r="P10205" s="739">
        <v>48</v>
      </c>
      <c r="Q10205" s="739"/>
      <c r="R10205" s="739"/>
      <c r="S10205" s="739"/>
      <c r="T10205" s="739"/>
      <c r="U10205" s="739"/>
      <c r="V10205" s="739"/>
      <c r="W10205" s="739"/>
      <c r="X10205" s="739"/>
      <c r="Y10205" s="739"/>
      <c r="Z10205" s="818"/>
      <c r="AA10205" s="738"/>
      <c r="AB10205" s="738"/>
      <c r="AC10205" s="1507">
        <f t="shared" si="3803"/>
        <v>178</v>
      </c>
      <c r="AD10205" s="1508">
        <f t="shared" si="3804"/>
        <v>178</v>
      </c>
      <c r="AE10205" s="14">
        <f t="shared" si="3805"/>
        <v>30.433333333333334</v>
      </c>
      <c r="AF10205" s="14">
        <f t="shared" si="3806"/>
        <v>24</v>
      </c>
      <c r="AG10205" s="14">
        <f t="shared" si="3807"/>
        <v>7.416666666666667</v>
      </c>
      <c r="AH10205" s="14">
        <f t="shared" si="3808"/>
        <v>-23.016666666666666</v>
      </c>
      <c r="AI10205" s="14">
        <f t="shared" si="3809"/>
        <v>-552.4</v>
      </c>
      <c r="AJ10205" s="751"/>
    </row>
    <row r="10206" spans="1:36" ht="15.75">
      <c r="A10206" s="759">
        <v>93</v>
      </c>
      <c r="B10206" s="863" t="s">
        <v>4548</v>
      </c>
      <c r="C10206" s="739" t="s">
        <v>66</v>
      </c>
      <c r="D10206" s="824">
        <v>1</v>
      </c>
      <c r="E10206" s="739">
        <v>100</v>
      </c>
      <c r="F10206" s="824">
        <v>100</v>
      </c>
      <c r="G10206" s="739"/>
      <c r="H10206" s="739"/>
      <c r="I10206" s="3327"/>
      <c r="J10206" s="3327"/>
      <c r="K10206" s="757"/>
      <c r="L10206" s="739"/>
      <c r="M10206" s="757"/>
      <c r="N10206" s="739">
        <v>30</v>
      </c>
      <c r="O10206" s="739">
        <v>20</v>
      </c>
      <c r="P10206" s="739">
        <v>0</v>
      </c>
      <c r="Q10206" s="739"/>
      <c r="R10206" s="739"/>
      <c r="S10206" s="739"/>
      <c r="T10206" s="739"/>
      <c r="U10206" s="739"/>
      <c r="V10206" s="739"/>
      <c r="W10206" s="739"/>
      <c r="X10206" s="739"/>
      <c r="Y10206" s="739"/>
      <c r="Z10206" s="818"/>
      <c r="AA10206" s="738"/>
      <c r="AB10206" s="738"/>
      <c r="AC10206" s="1507">
        <f t="shared" si="3803"/>
        <v>50</v>
      </c>
      <c r="AD10206" s="1508">
        <f t="shared" si="3804"/>
        <v>50</v>
      </c>
      <c r="AE10206" s="14">
        <f t="shared" si="3805"/>
        <v>-1500.5666666666666</v>
      </c>
      <c r="AF10206" s="14">
        <f t="shared" si="3806"/>
        <v>16.666666666666668</v>
      </c>
      <c r="AG10206" s="14">
        <f t="shared" si="3807"/>
        <v>3</v>
      </c>
      <c r="AH10206" s="14">
        <f t="shared" si="3808"/>
        <v>1503.5666666666666</v>
      </c>
      <c r="AI10206" s="14">
        <f t="shared" si="3809"/>
        <v>25059.444444444445</v>
      </c>
      <c r="AJ10206" s="751"/>
    </row>
    <row r="10207" spans="1:36" ht="20.25" customHeight="1">
      <c r="A10207" s="759">
        <v>95</v>
      </c>
      <c r="B10207" s="863" t="s">
        <v>2890</v>
      </c>
      <c r="C10207" s="739" t="s">
        <v>66</v>
      </c>
      <c r="D10207" s="824">
        <v>1</v>
      </c>
      <c r="E10207" s="739">
        <v>689</v>
      </c>
      <c r="F10207" s="824">
        <v>689</v>
      </c>
      <c r="G10207" s="739"/>
      <c r="H10207" s="739"/>
      <c r="I10207" s="3327"/>
      <c r="J10207" s="3327">
        <v>45190</v>
      </c>
      <c r="K10207" s="757"/>
      <c r="L10207" s="739"/>
      <c r="M10207" s="757"/>
      <c r="N10207" s="739">
        <v>52</v>
      </c>
      <c r="O10207" s="739">
        <v>22</v>
      </c>
      <c r="P10207" s="739">
        <v>50</v>
      </c>
      <c r="Q10207" s="739"/>
      <c r="R10207" s="739"/>
      <c r="S10207" s="739"/>
      <c r="T10207" s="739"/>
      <c r="U10207" s="739"/>
      <c r="V10207" s="739"/>
      <c r="W10207" s="739"/>
      <c r="X10207" s="739"/>
      <c r="Y10207" s="739"/>
      <c r="Z10207" s="818"/>
      <c r="AA10207" s="738"/>
      <c r="AB10207" s="738"/>
      <c r="AC10207" s="1507">
        <f t="shared" si="3803"/>
        <v>565</v>
      </c>
      <c r="AD10207" s="1508">
        <f t="shared" si="3804"/>
        <v>565</v>
      </c>
      <c r="AE10207" s="14">
        <f t="shared" si="3805"/>
        <v>5.7666666666666666</v>
      </c>
      <c r="AF10207" s="14">
        <f t="shared" si="3806"/>
        <v>41.333333333333336</v>
      </c>
      <c r="AG10207" s="14">
        <f t="shared" si="3807"/>
        <v>13.669354838709676</v>
      </c>
      <c r="AH10207" s="14">
        <f t="shared" si="3808"/>
        <v>7.9026881720430096</v>
      </c>
      <c r="AI10207" s="14">
        <f t="shared" si="3809"/>
        <v>326.64444444444445</v>
      </c>
      <c r="AJ10207" s="751"/>
    </row>
    <row r="10208" spans="1:36" ht="20.25" customHeight="1">
      <c r="A10208" s="759">
        <v>96</v>
      </c>
      <c r="B10208" s="863" t="s">
        <v>5874</v>
      </c>
      <c r="C10208" s="739" t="s">
        <v>66</v>
      </c>
      <c r="D10208" s="824">
        <v>1</v>
      </c>
      <c r="E10208" s="739">
        <v>10</v>
      </c>
      <c r="F10208" s="824">
        <v>10</v>
      </c>
      <c r="G10208" s="739"/>
      <c r="H10208" s="739"/>
      <c r="I10208" s="3327"/>
      <c r="J10208" s="3327"/>
      <c r="K10208" s="757"/>
      <c r="L10208" s="739"/>
      <c r="M10208" s="757"/>
      <c r="N10208" s="739">
        <v>0</v>
      </c>
      <c r="O10208" s="739">
        <v>0</v>
      </c>
      <c r="P10208" s="739">
        <v>0</v>
      </c>
      <c r="Q10208" s="739"/>
      <c r="R10208" s="739"/>
      <c r="S10208" s="739"/>
      <c r="T10208" s="739"/>
      <c r="U10208" s="739"/>
      <c r="V10208" s="739"/>
      <c r="W10208" s="739"/>
      <c r="X10208" s="739"/>
      <c r="Y10208" s="739"/>
      <c r="Z10208" s="818"/>
      <c r="AA10208" s="738"/>
      <c r="AB10208" s="738"/>
      <c r="AC10208" s="1507">
        <f t="shared" si="3803"/>
        <v>10</v>
      </c>
      <c r="AD10208" s="1508">
        <f t="shared" si="3804"/>
        <v>10</v>
      </c>
      <c r="AE10208" s="14">
        <f t="shared" si="3805"/>
        <v>-1500.5666666666666</v>
      </c>
      <c r="AF10208" s="14">
        <f t="shared" si="3806"/>
        <v>0</v>
      </c>
      <c r="AG10208" s="14" t="e">
        <f t="shared" si="3807"/>
        <v>#DIV/0!</v>
      </c>
      <c r="AH10208" s="14" t="e">
        <f t="shared" si="3808"/>
        <v>#DIV/0!</v>
      </c>
      <c r="AI10208" s="14">
        <f t="shared" si="3809"/>
        <v>10</v>
      </c>
      <c r="AJ10208" s="751"/>
    </row>
    <row r="10209" spans="1:36" ht="20.25" customHeight="1">
      <c r="A10209" s="759">
        <v>97</v>
      </c>
      <c r="B10209" s="863" t="s">
        <v>5929</v>
      </c>
      <c r="C10209" s="739" t="s">
        <v>63</v>
      </c>
      <c r="D10209" s="824">
        <v>1</v>
      </c>
      <c r="E10209" s="739">
        <v>3000</v>
      </c>
      <c r="F10209" s="824">
        <v>3000</v>
      </c>
      <c r="G10209" s="739"/>
      <c r="H10209" s="739"/>
      <c r="I10209" s="3327"/>
      <c r="J10209" s="3327">
        <v>46443</v>
      </c>
      <c r="K10209" s="757"/>
      <c r="L10209" s="739"/>
      <c r="M10209" s="757"/>
      <c r="N10209" s="739">
        <v>600</v>
      </c>
      <c r="O10209" s="739">
        <v>250</v>
      </c>
      <c r="P10209" s="739">
        <v>400</v>
      </c>
      <c r="Q10209" s="739"/>
      <c r="R10209" s="739"/>
      <c r="S10209" s="739"/>
      <c r="T10209" s="739"/>
      <c r="U10209" s="739"/>
      <c r="V10209" s="739"/>
      <c r="W10209" s="739"/>
      <c r="X10209" s="739"/>
      <c r="Y10209" s="739"/>
      <c r="Z10209" s="818"/>
      <c r="AA10209" s="738"/>
      <c r="AB10209" s="738"/>
      <c r="AC10209" s="1507">
        <f t="shared" ref="AC10209:AC10217" si="3810">E10209+G10209-N10209-O10209-AA10209-P10209-Q10209-R10209-S10209-T10209-U10209-V10209-W10209-X10209-Y10209</f>
        <v>1750</v>
      </c>
      <c r="AD10209" s="1508">
        <f t="shared" ref="AD10209:AD10217" si="3811">D10209*AC10209</f>
        <v>1750</v>
      </c>
      <c r="AE10209" s="14">
        <f t="shared" ref="AE10209:AE10217" si="3812">(J10209-"01.04.2023")/30</f>
        <v>47.533333333333331</v>
      </c>
      <c r="AF10209" s="14">
        <f t="shared" ref="AF10209:AF10217" si="3813">(N10209+O10209+P10209+Q10209+R10209+S10209+T10209+U10209+V10209+W10209+X10209+Y10209)/3</f>
        <v>416.66666666666669</v>
      </c>
      <c r="AG10209" s="14">
        <f t="shared" ref="AG10209:AG10217" si="3814">AC10209/AF10209</f>
        <v>4.2</v>
      </c>
      <c r="AH10209" s="14">
        <f t="shared" ref="AH10209:AH10217" si="3815">AG10209-AE10209</f>
        <v>-43.333333333333329</v>
      </c>
      <c r="AI10209" s="14">
        <f t="shared" ref="AI10209:AI10217" si="3816">AC10209-(AE10209*AF10209)</f>
        <v>-18055.555555555555</v>
      </c>
      <c r="AJ10209" s="751"/>
    </row>
    <row r="10210" spans="1:36" ht="39" customHeight="1">
      <c r="A10210" s="759">
        <v>99</v>
      </c>
      <c r="B10210" s="863" t="s">
        <v>7132</v>
      </c>
      <c r="C10210" s="739" t="s">
        <v>66</v>
      </c>
      <c r="D10210" s="824">
        <v>1</v>
      </c>
      <c r="E10210" s="739">
        <v>1900</v>
      </c>
      <c r="F10210" s="824">
        <v>1900</v>
      </c>
      <c r="G10210" s="739"/>
      <c r="H10210" s="739"/>
      <c r="I10210" s="3327"/>
      <c r="J10210" s="3327">
        <v>45168</v>
      </c>
      <c r="K10210" s="757"/>
      <c r="L10210" s="739"/>
      <c r="M10210" s="757"/>
      <c r="N10210" s="739">
        <v>225</v>
      </c>
      <c r="O10210" s="739">
        <v>400</v>
      </c>
      <c r="P10210" s="739">
        <v>592</v>
      </c>
      <c r="Q10210" s="739"/>
      <c r="R10210" s="739"/>
      <c r="S10210" s="739"/>
      <c r="T10210" s="739"/>
      <c r="U10210" s="739"/>
      <c r="V10210" s="739"/>
      <c r="W10210" s="739"/>
      <c r="X10210" s="739"/>
      <c r="Y10210" s="739"/>
      <c r="Z10210" s="818"/>
      <c r="AA10210" s="738"/>
      <c r="AB10210" s="738"/>
      <c r="AC10210" s="1507">
        <f t="shared" si="3810"/>
        <v>683</v>
      </c>
      <c r="AD10210" s="1508">
        <f t="shared" si="3811"/>
        <v>683</v>
      </c>
      <c r="AE10210" s="14">
        <f t="shared" si="3812"/>
        <v>5.0333333333333332</v>
      </c>
      <c r="AF10210" s="14">
        <f t="shared" si="3813"/>
        <v>405.66666666666669</v>
      </c>
      <c r="AG10210" s="14">
        <f t="shared" si="3814"/>
        <v>1.6836483155299917</v>
      </c>
      <c r="AH10210" s="14">
        <f t="shared" si="3815"/>
        <v>-3.3496850178033415</v>
      </c>
      <c r="AI10210" s="14">
        <f t="shared" si="3816"/>
        <v>-1358.8555555555556</v>
      </c>
      <c r="AJ10210" s="751"/>
    </row>
    <row r="10211" spans="1:36" ht="20.25" customHeight="1">
      <c r="A10211" s="759">
        <v>100</v>
      </c>
      <c r="B10211" s="863" t="s">
        <v>6993</v>
      </c>
      <c r="C10211" s="739" t="s">
        <v>66</v>
      </c>
      <c r="D10211" s="824">
        <v>1</v>
      </c>
      <c r="E10211" s="739">
        <v>2315</v>
      </c>
      <c r="F10211" s="824">
        <v>2315</v>
      </c>
      <c r="G10211" s="739"/>
      <c r="H10211" s="739"/>
      <c r="I10211" s="3327"/>
      <c r="J10211" s="3327">
        <v>45199</v>
      </c>
      <c r="K10211" s="757"/>
      <c r="L10211" s="739"/>
      <c r="M10211" s="757"/>
      <c r="N10211" s="739">
        <v>200</v>
      </c>
      <c r="O10211" s="739">
        <v>100</v>
      </c>
      <c r="P10211" s="739">
        <v>100</v>
      </c>
      <c r="Q10211" s="739"/>
      <c r="R10211" s="739"/>
      <c r="S10211" s="739"/>
      <c r="T10211" s="739"/>
      <c r="U10211" s="739"/>
      <c r="V10211" s="739"/>
      <c r="W10211" s="739"/>
      <c r="X10211" s="739"/>
      <c r="Y10211" s="739"/>
      <c r="Z10211" s="818"/>
      <c r="AA10211" s="738"/>
      <c r="AB10211" s="738"/>
      <c r="AC10211" s="1507">
        <f t="shared" si="3810"/>
        <v>1915</v>
      </c>
      <c r="AD10211" s="1508">
        <f t="shared" si="3811"/>
        <v>1915</v>
      </c>
      <c r="AE10211" s="14">
        <f t="shared" si="3812"/>
        <v>6.0666666666666664</v>
      </c>
      <c r="AF10211" s="14">
        <f t="shared" si="3813"/>
        <v>133.33333333333334</v>
      </c>
      <c r="AG10211" s="14">
        <f t="shared" si="3814"/>
        <v>14.362499999999999</v>
      </c>
      <c r="AH10211" s="14">
        <f t="shared" si="3815"/>
        <v>8.2958333333333325</v>
      </c>
      <c r="AI10211" s="14">
        <f t="shared" si="3816"/>
        <v>1106.1111111111111</v>
      </c>
      <c r="AJ10211" s="751"/>
    </row>
    <row r="10212" spans="1:36" ht="20.25" customHeight="1">
      <c r="A10212" s="759">
        <v>101</v>
      </c>
      <c r="B10212" s="863" t="s">
        <v>6996</v>
      </c>
      <c r="C10212" s="739" t="s">
        <v>66</v>
      </c>
      <c r="D10212" s="824">
        <v>1</v>
      </c>
      <c r="E10212" s="739">
        <v>1000</v>
      </c>
      <c r="F10212" s="824">
        <v>1000</v>
      </c>
      <c r="G10212" s="739"/>
      <c r="H10212" s="739"/>
      <c r="I10212" s="3327"/>
      <c r="J10212" s="3327">
        <v>45199</v>
      </c>
      <c r="K10212" s="757"/>
      <c r="L10212" s="739"/>
      <c r="M10212" s="757"/>
      <c r="N10212" s="739">
        <v>0</v>
      </c>
      <c r="O10212" s="739">
        <v>20</v>
      </c>
      <c r="P10212" s="739">
        <v>20</v>
      </c>
      <c r="Q10212" s="739"/>
      <c r="R10212" s="739"/>
      <c r="S10212" s="739"/>
      <c r="T10212" s="739"/>
      <c r="U10212" s="739"/>
      <c r="V10212" s="739"/>
      <c r="W10212" s="739"/>
      <c r="X10212" s="739"/>
      <c r="Y10212" s="739"/>
      <c r="Z10212" s="818"/>
      <c r="AA10212" s="738"/>
      <c r="AB10212" s="738"/>
      <c r="AC10212" s="1507">
        <f t="shared" si="3810"/>
        <v>960</v>
      </c>
      <c r="AD10212" s="1508">
        <f t="shared" si="3811"/>
        <v>960</v>
      </c>
      <c r="AE10212" s="14">
        <f t="shared" si="3812"/>
        <v>6.0666666666666664</v>
      </c>
      <c r="AF10212" s="14">
        <f t="shared" si="3813"/>
        <v>13.333333333333334</v>
      </c>
      <c r="AG10212" s="14">
        <f t="shared" si="3814"/>
        <v>72</v>
      </c>
      <c r="AH10212" s="14">
        <f t="shared" si="3815"/>
        <v>65.933333333333337</v>
      </c>
      <c r="AI10212" s="14">
        <f t="shared" si="3816"/>
        <v>879.11111111111109</v>
      </c>
      <c r="AJ10212" s="751"/>
    </row>
    <row r="10213" spans="1:36" ht="20.25" customHeight="1">
      <c r="A10213" s="759">
        <v>102</v>
      </c>
      <c r="B10213" s="863" t="s">
        <v>6995</v>
      </c>
      <c r="C10213" s="739" t="s">
        <v>66</v>
      </c>
      <c r="D10213" s="824">
        <v>1</v>
      </c>
      <c r="E10213" s="739">
        <v>840</v>
      </c>
      <c r="F10213" s="824">
        <v>840</v>
      </c>
      <c r="G10213" s="739"/>
      <c r="H10213" s="739"/>
      <c r="I10213" s="3327"/>
      <c r="J10213" s="3327">
        <v>45168</v>
      </c>
      <c r="K10213" s="757"/>
      <c r="L10213" s="739"/>
      <c r="M10213" s="757"/>
      <c r="N10213" s="739">
        <v>0</v>
      </c>
      <c r="O10213" s="739">
        <v>0</v>
      </c>
      <c r="P10213" s="739">
        <v>0</v>
      </c>
      <c r="Q10213" s="739"/>
      <c r="R10213" s="739"/>
      <c r="S10213" s="739"/>
      <c r="T10213" s="739"/>
      <c r="U10213" s="739"/>
      <c r="V10213" s="739"/>
      <c r="W10213" s="739"/>
      <c r="X10213" s="739"/>
      <c r="Y10213" s="739"/>
      <c r="Z10213" s="818"/>
      <c r="AA10213" s="738"/>
      <c r="AB10213" s="738"/>
      <c r="AC10213" s="1507">
        <f t="shared" si="3810"/>
        <v>840</v>
      </c>
      <c r="AD10213" s="1508">
        <f t="shared" si="3811"/>
        <v>840</v>
      </c>
      <c r="AE10213" s="14">
        <f t="shared" si="3812"/>
        <v>5.0333333333333332</v>
      </c>
      <c r="AF10213" s="14">
        <f t="shared" si="3813"/>
        <v>0</v>
      </c>
      <c r="AG10213" s="14" t="e">
        <f t="shared" si="3814"/>
        <v>#DIV/0!</v>
      </c>
      <c r="AH10213" s="14" t="e">
        <f t="shared" si="3815"/>
        <v>#DIV/0!</v>
      </c>
      <c r="AI10213" s="14">
        <f t="shared" si="3816"/>
        <v>840</v>
      </c>
      <c r="AJ10213" s="751"/>
    </row>
    <row r="10214" spans="1:36" ht="20.25" customHeight="1">
      <c r="A10214" s="759">
        <v>103</v>
      </c>
      <c r="B10214" s="863" t="s">
        <v>5272</v>
      </c>
      <c r="C10214" s="739" t="s">
        <v>66</v>
      </c>
      <c r="D10214" s="824">
        <v>74.900000000000006</v>
      </c>
      <c r="E10214" s="739">
        <v>5</v>
      </c>
      <c r="F10214" s="824">
        <v>374.5</v>
      </c>
      <c r="G10214" s="739"/>
      <c r="H10214" s="739"/>
      <c r="I10214" s="3327"/>
      <c r="J10214" s="3327"/>
      <c r="K10214" s="757"/>
      <c r="L10214" s="739"/>
      <c r="M10214" s="757"/>
      <c r="N10214" s="739">
        <v>0</v>
      </c>
      <c r="O10214" s="739">
        <v>0</v>
      </c>
      <c r="P10214" s="739">
        <v>0</v>
      </c>
      <c r="Q10214" s="739"/>
      <c r="R10214" s="739"/>
      <c r="S10214" s="739"/>
      <c r="T10214" s="739"/>
      <c r="U10214" s="739"/>
      <c r="V10214" s="739"/>
      <c r="W10214" s="739"/>
      <c r="X10214" s="739"/>
      <c r="Y10214" s="739"/>
      <c r="Z10214" s="818"/>
      <c r="AA10214" s="738"/>
      <c r="AB10214" s="738"/>
      <c r="AC10214" s="1507">
        <f t="shared" si="3810"/>
        <v>5</v>
      </c>
      <c r="AD10214" s="1508">
        <f t="shared" si="3811"/>
        <v>374.5</v>
      </c>
      <c r="AE10214" s="14">
        <f t="shared" si="3812"/>
        <v>-1500.5666666666666</v>
      </c>
      <c r="AF10214" s="14">
        <f t="shared" si="3813"/>
        <v>0</v>
      </c>
      <c r="AG10214" s="14" t="e">
        <f t="shared" si="3814"/>
        <v>#DIV/0!</v>
      </c>
      <c r="AH10214" s="14" t="e">
        <f t="shared" si="3815"/>
        <v>#DIV/0!</v>
      </c>
      <c r="AI10214" s="14">
        <f t="shared" si="3816"/>
        <v>5</v>
      </c>
      <c r="AJ10214" s="751"/>
    </row>
    <row r="10215" spans="1:36" ht="20.25" customHeight="1">
      <c r="A10215" s="759">
        <v>104</v>
      </c>
      <c r="B10215" s="863" t="s">
        <v>4675</v>
      </c>
      <c r="C10215" s="739" t="s">
        <v>66</v>
      </c>
      <c r="D10215" s="824">
        <v>1</v>
      </c>
      <c r="E10215" s="739">
        <v>390</v>
      </c>
      <c r="F10215" s="824">
        <v>390</v>
      </c>
      <c r="G10215" s="739"/>
      <c r="H10215" s="739"/>
      <c r="I10215" s="3327"/>
      <c r="J10215" s="3327"/>
      <c r="K10215" s="757"/>
      <c r="L10215" s="739"/>
      <c r="M10215" s="757"/>
      <c r="N10215" s="739">
        <v>70</v>
      </c>
      <c r="O10215" s="739">
        <v>70</v>
      </c>
      <c r="P10215" s="739">
        <v>0</v>
      </c>
      <c r="Q10215" s="739"/>
      <c r="R10215" s="739"/>
      <c r="S10215" s="739"/>
      <c r="T10215" s="739"/>
      <c r="U10215" s="739"/>
      <c r="V10215" s="739"/>
      <c r="W10215" s="739"/>
      <c r="X10215" s="739"/>
      <c r="Y10215" s="739"/>
      <c r="Z10215" s="818"/>
      <c r="AA10215" s="738"/>
      <c r="AB10215" s="738"/>
      <c r="AC10215" s="1507">
        <f t="shared" si="3810"/>
        <v>250</v>
      </c>
      <c r="AD10215" s="1508">
        <f t="shared" si="3811"/>
        <v>250</v>
      </c>
      <c r="AE10215" s="14">
        <f t="shared" si="3812"/>
        <v>-1500.5666666666666</v>
      </c>
      <c r="AF10215" s="14">
        <f t="shared" si="3813"/>
        <v>46.666666666666664</v>
      </c>
      <c r="AG10215" s="14">
        <f t="shared" si="3814"/>
        <v>5.3571428571428577</v>
      </c>
      <c r="AH10215" s="14">
        <f t="shared" si="3815"/>
        <v>1505.9238095238095</v>
      </c>
      <c r="AI10215" s="14">
        <f t="shared" si="3816"/>
        <v>70276.444444444438</v>
      </c>
      <c r="AJ10215" s="751"/>
    </row>
    <row r="10216" spans="1:36" ht="20.25" customHeight="1">
      <c r="A10216" s="759">
        <v>105</v>
      </c>
      <c r="B10216" s="863" t="s">
        <v>4882</v>
      </c>
      <c r="C10216" s="739" t="s">
        <v>66</v>
      </c>
      <c r="D10216" s="824">
        <v>1</v>
      </c>
      <c r="E10216" s="739">
        <v>1230</v>
      </c>
      <c r="F10216" s="824">
        <v>1230</v>
      </c>
      <c r="G10216" s="739"/>
      <c r="H10216" s="739"/>
      <c r="I10216" s="3327"/>
      <c r="J10216" s="3327"/>
      <c r="K10216" s="757"/>
      <c r="L10216" s="739"/>
      <c r="M10216" s="757"/>
      <c r="N10216" s="739">
        <v>510</v>
      </c>
      <c r="O10216" s="739">
        <v>270</v>
      </c>
      <c r="P10216" s="739">
        <v>200</v>
      </c>
      <c r="Q10216" s="739"/>
      <c r="R10216" s="739"/>
      <c r="S10216" s="739"/>
      <c r="T10216" s="739"/>
      <c r="U10216" s="739"/>
      <c r="V10216" s="739"/>
      <c r="W10216" s="739"/>
      <c r="X10216" s="739"/>
      <c r="Y10216" s="739"/>
      <c r="Z10216" s="818"/>
      <c r="AA10216" s="738"/>
      <c r="AB10216" s="738"/>
      <c r="AC10216" s="1507">
        <f t="shared" si="3810"/>
        <v>250</v>
      </c>
      <c r="AD10216" s="1508">
        <f t="shared" si="3811"/>
        <v>250</v>
      </c>
      <c r="AE10216" s="14">
        <f t="shared" si="3812"/>
        <v>-1500.5666666666666</v>
      </c>
      <c r="AF10216" s="14">
        <f t="shared" si="3813"/>
        <v>326.66666666666669</v>
      </c>
      <c r="AG10216" s="14">
        <f t="shared" si="3814"/>
        <v>0.76530612244897955</v>
      </c>
      <c r="AH10216" s="14">
        <f t="shared" si="3815"/>
        <v>1501.3319727891155</v>
      </c>
      <c r="AI10216" s="14">
        <f t="shared" si="3816"/>
        <v>490435.11111111112</v>
      </c>
      <c r="AJ10216" s="751"/>
    </row>
    <row r="10217" spans="1:36" ht="20.25" customHeight="1">
      <c r="A10217" s="759">
        <v>108</v>
      </c>
      <c r="B10217" s="863" t="s">
        <v>8901</v>
      </c>
      <c r="C10217" s="739" t="s">
        <v>66</v>
      </c>
      <c r="D10217" s="824">
        <v>3.5398399999999999</v>
      </c>
      <c r="E10217" s="739">
        <v>0</v>
      </c>
      <c r="F10217" s="824">
        <v>0</v>
      </c>
      <c r="G10217" s="739">
        <v>120</v>
      </c>
      <c r="H10217" s="824">
        <v>424.78</v>
      </c>
      <c r="I10217" s="3327">
        <v>45007</v>
      </c>
      <c r="J10217" s="3327">
        <v>46326</v>
      </c>
      <c r="K10217" s="757"/>
      <c r="L10217" s="739"/>
      <c r="M10217" s="757"/>
      <c r="N10217" s="739">
        <v>0</v>
      </c>
      <c r="O10217" s="739">
        <v>0</v>
      </c>
      <c r="P10217" s="739">
        <v>48</v>
      </c>
      <c r="Q10217" s="739"/>
      <c r="R10217" s="739"/>
      <c r="S10217" s="739"/>
      <c r="T10217" s="739"/>
      <c r="U10217" s="739"/>
      <c r="V10217" s="739"/>
      <c r="W10217" s="739"/>
      <c r="X10217" s="739"/>
      <c r="Y10217" s="739"/>
      <c r="Z10217" s="818"/>
      <c r="AA10217" s="738"/>
      <c r="AB10217" s="738"/>
      <c r="AC10217" s="1507">
        <f t="shared" si="3810"/>
        <v>72</v>
      </c>
      <c r="AD10217" s="1508">
        <f t="shared" si="3811"/>
        <v>254.86847999999998</v>
      </c>
      <c r="AE10217" s="14">
        <f t="shared" si="3812"/>
        <v>43.633333333333333</v>
      </c>
      <c r="AF10217" s="14">
        <f t="shared" si="3813"/>
        <v>16</v>
      </c>
      <c r="AG10217" s="14">
        <f t="shared" si="3814"/>
        <v>4.5</v>
      </c>
      <c r="AH10217" s="14">
        <f t="shared" si="3815"/>
        <v>-39.133333333333333</v>
      </c>
      <c r="AI10217" s="14">
        <f t="shared" si="3816"/>
        <v>-626.13333333333333</v>
      </c>
      <c r="AJ10217" s="751"/>
    </row>
    <row r="10218" spans="1:36" ht="15" customHeight="1">
      <c r="A10218" s="4315" t="s">
        <v>113</v>
      </c>
      <c r="B10218" s="4316"/>
      <c r="C10218" s="4316"/>
      <c r="D10218" s="4316"/>
      <c r="E10218" s="4316"/>
      <c r="F10218" s="4316"/>
      <c r="G10218" s="4316"/>
      <c r="H10218" s="4316"/>
      <c r="I10218" s="4316"/>
      <c r="J10218" s="4316"/>
      <c r="K10218" s="4316"/>
      <c r="L10218" s="4316"/>
      <c r="M10218" s="4316"/>
      <c r="N10218" s="4316"/>
      <c r="O10218" s="4316"/>
      <c r="P10218" s="4316"/>
      <c r="Q10218" s="4316"/>
      <c r="R10218" s="4316"/>
      <c r="S10218" s="4316"/>
      <c r="T10218" s="4316"/>
      <c r="U10218" s="4316"/>
      <c r="V10218" s="4316"/>
      <c r="W10218" s="4316"/>
      <c r="X10218" s="4316"/>
      <c r="Y10218" s="4316"/>
      <c r="Z10218" s="4316"/>
      <c r="AA10218" s="4316"/>
      <c r="AB10218" s="4316"/>
      <c r="AC10218" s="4316"/>
      <c r="AD10218" s="4316"/>
      <c r="AE10218" s="4316"/>
      <c r="AF10218" s="4316"/>
      <c r="AG10218" s="4316"/>
      <c r="AH10218" s="4316"/>
      <c r="AI10218" s="4316"/>
      <c r="AJ10218" s="4317"/>
    </row>
    <row r="10219" spans="1:36" ht="15.75">
      <c r="A10219" s="4351" t="s">
        <v>19</v>
      </c>
      <c r="B10219" s="4351"/>
      <c r="C10219" s="4351"/>
      <c r="D10219" s="4351"/>
      <c r="E10219" s="4351"/>
      <c r="F10219" s="4351"/>
      <c r="G10219" s="4351"/>
      <c r="H10219" s="4351"/>
      <c r="I10219" s="4351"/>
      <c r="J10219" s="4351"/>
      <c r="K10219" s="4351"/>
      <c r="L10219" s="4351"/>
      <c r="M10219" s="4351"/>
      <c r="N10219" s="4351"/>
      <c r="O10219" s="4351"/>
      <c r="P10219" s="4351"/>
      <c r="Q10219" s="4351"/>
      <c r="R10219" s="4351"/>
      <c r="S10219" s="4351"/>
      <c r="T10219" s="4351"/>
      <c r="U10219" s="4351"/>
      <c r="V10219" s="4351"/>
      <c r="W10219" s="4351"/>
      <c r="X10219" s="4351"/>
      <c r="Y10219" s="4351"/>
      <c r="Z10219" s="4351"/>
      <c r="AA10219" s="4351"/>
      <c r="AB10219" s="4351"/>
      <c r="AC10219" s="3330"/>
      <c r="AD10219" s="3330"/>
      <c r="AE10219" s="3330"/>
      <c r="AF10219" s="3330"/>
      <c r="AG10219" s="3330"/>
      <c r="AH10219" s="3330"/>
      <c r="AI10219" s="3330"/>
      <c r="AJ10219" s="3330"/>
    </row>
    <row r="10220" spans="1:36" ht="15.75" customHeight="1">
      <c r="A10220" s="4322" t="s">
        <v>2006</v>
      </c>
      <c r="B10220" s="4322"/>
      <c r="C10220" s="4322"/>
      <c r="D10220" s="4322"/>
      <c r="E10220" s="4322"/>
      <c r="F10220" s="4322"/>
      <c r="G10220" s="4322"/>
      <c r="H10220" s="4322"/>
      <c r="I10220" s="4322"/>
      <c r="J10220" s="4322"/>
      <c r="K10220" s="4322"/>
      <c r="L10220" s="4322"/>
      <c r="M10220" s="4322"/>
      <c r="N10220" s="4322"/>
      <c r="O10220" s="4322"/>
      <c r="P10220" s="4322"/>
      <c r="Q10220" s="4322"/>
      <c r="R10220" s="4322"/>
      <c r="S10220" s="4322"/>
      <c r="T10220" s="4322"/>
      <c r="U10220" s="4322"/>
      <c r="V10220" s="4322"/>
      <c r="W10220" s="4322"/>
      <c r="X10220" s="4322"/>
      <c r="Y10220" s="4322"/>
      <c r="Z10220" s="4322"/>
      <c r="AA10220" s="4322"/>
      <c r="AB10220" s="4322"/>
      <c r="AC10220" s="3331"/>
      <c r="AD10220" s="3331"/>
      <c r="AE10220" s="114"/>
      <c r="AF10220" s="3331"/>
      <c r="AG10220" s="3332"/>
      <c r="AH10220" s="3331"/>
      <c r="AI10220" s="3331"/>
      <c r="AJ10220" s="3331"/>
    </row>
    <row r="10221" spans="1:36" ht="21" customHeight="1">
      <c r="A10221" s="3333">
        <v>1</v>
      </c>
      <c r="B10221" s="132" t="s">
        <v>650</v>
      </c>
      <c r="C10221" s="119" t="s">
        <v>181</v>
      </c>
      <c r="D10221" s="1711">
        <v>2.16</v>
      </c>
      <c r="E10221" s="119">
        <v>104</v>
      </c>
      <c r="F10221" s="1711">
        <f>D10221*E10221</f>
        <v>224.64000000000001</v>
      </c>
      <c r="G10221" s="119"/>
      <c r="H10221" s="119"/>
      <c r="I10221" s="120">
        <v>44389</v>
      </c>
      <c r="J10221" s="3334" t="s">
        <v>7494</v>
      </c>
      <c r="K10221" s="3334"/>
      <c r="L10221" s="3334" t="s">
        <v>7495</v>
      </c>
      <c r="M10221" s="3334" t="s">
        <v>7496</v>
      </c>
      <c r="N10221" s="119"/>
      <c r="O10221" s="119"/>
      <c r="P10221" s="119">
        <v>52</v>
      </c>
      <c r="Q10221" s="119"/>
      <c r="R10221" s="119"/>
      <c r="S10221" s="119"/>
      <c r="T10221" s="119"/>
      <c r="U10221" s="119"/>
      <c r="V10221" s="119"/>
      <c r="W10221" s="119"/>
      <c r="X10221" s="119"/>
      <c r="Y10221" s="119"/>
      <c r="Z10221" s="119"/>
      <c r="AA10221" s="119"/>
      <c r="AB10221" s="119"/>
      <c r="AC10221" s="1507">
        <f>E10221+G10221-N10221-O10221-AA10221-P10221-Q10221-R10221-S10221-T10221-U10221-V10221-W10221-X10221-Y10221</f>
        <v>52</v>
      </c>
      <c r="AD10221" s="1508">
        <f>D10221*AC10221</f>
        <v>112.32000000000001</v>
      </c>
      <c r="AE10221" s="14">
        <f>(J10221-"01.04.2023")/30</f>
        <v>22.333333333333332</v>
      </c>
      <c r="AF10221" s="14">
        <f>(N10221+O10221+P10221+Q10221+R10221+S10221+T10221+U10221+V10221+W10221+X10221+Y10221)/3</f>
        <v>17.333333333333332</v>
      </c>
      <c r="AG10221" s="14">
        <f>AC10221/AF10221</f>
        <v>3</v>
      </c>
      <c r="AH10221" s="14">
        <f>AG10221-AE10221</f>
        <v>-19.333333333333332</v>
      </c>
      <c r="AI10221" s="14">
        <f>AC10221-(AE10221*AF10221)</f>
        <v>-335.11111111111109</v>
      </c>
      <c r="AJ10221" s="3332"/>
    </row>
    <row r="10222" spans="1:36" ht="21" customHeight="1">
      <c r="A10222" s="3333">
        <v>2</v>
      </c>
      <c r="B10222" s="132" t="s">
        <v>2007</v>
      </c>
      <c r="C10222" s="119" t="s">
        <v>143</v>
      </c>
      <c r="D10222" s="1711">
        <v>1147.04</v>
      </c>
      <c r="E10222" s="119">
        <v>3</v>
      </c>
      <c r="F10222" s="1711">
        <f>D10222*E10222</f>
        <v>3441.12</v>
      </c>
      <c r="G10222" s="119"/>
      <c r="H10222" s="119"/>
      <c r="I10222" s="120">
        <v>44389</v>
      </c>
      <c r="J10222" s="3334" t="s">
        <v>7497</v>
      </c>
      <c r="K10222" s="3334"/>
      <c r="L10222" s="3334" t="s">
        <v>7495</v>
      </c>
      <c r="M10222" s="3334" t="s">
        <v>7496</v>
      </c>
      <c r="N10222" s="119"/>
      <c r="O10222" s="119"/>
      <c r="P10222" s="119">
        <v>1</v>
      </c>
      <c r="Q10222" s="119"/>
      <c r="R10222" s="119"/>
      <c r="S10222" s="119"/>
      <c r="T10222" s="119"/>
      <c r="U10222" s="119"/>
      <c r="V10222" s="119"/>
      <c r="W10222" s="119"/>
      <c r="X10222" s="119"/>
      <c r="Y10222" s="119"/>
      <c r="Z10222" s="119"/>
      <c r="AA10222" s="119"/>
      <c r="AB10222" s="119"/>
      <c r="AC10222" s="1507">
        <f>E10222+G10222-N10222-O10222-AA10222-P10222-Q10222-R10222-S10222-T10222-U10222-V10222-W10222-X10222-Y10222</f>
        <v>2</v>
      </c>
      <c r="AD10222" s="1508">
        <f>D10222*AC10222</f>
        <v>2294.08</v>
      </c>
      <c r="AE10222" s="14">
        <f>(J10222-"01.04.2023")/30</f>
        <v>16.2</v>
      </c>
      <c r="AF10222" s="14">
        <f>(N10222+O10222+P10222+Q10222+R10222+S10222+T10222+U10222+V10222+W10222+X10222+Y10222)/3</f>
        <v>0.33333333333333331</v>
      </c>
      <c r="AG10222" s="14">
        <f>AC10222/AF10222</f>
        <v>6</v>
      </c>
      <c r="AH10222" s="14">
        <f>AG10222-AE10222</f>
        <v>-10.199999999999999</v>
      </c>
      <c r="AI10222" s="14">
        <f>AC10222-(AE10222*AF10222)</f>
        <v>-3.3999999999999995</v>
      </c>
      <c r="AJ10222" s="3332"/>
    </row>
    <row r="10223" spans="1:36" ht="21" customHeight="1">
      <c r="A10223" s="3333">
        <v>3</v>
      </c>
      <c r="B10223" s="132" t="s">
        <v>2008</v>
      </c>
      <c r="C10223" s="119" t="s">
        <v>181</v>
      </c>
      <c r="D10223" s="1711">
        <v>363.8</v>
      </c>
      <c r="E10223" s="119">
        <v>2</v>
      </c>
      <c r="F10223" s="1711">
        <f>D10223*E10223</f>
        <v>727.6</v>
      </c>
      <c r="G10223" s="119"/>
      <c r="H10223" s="119"/>
      <c r="I10223" s="120">
        <v>44389</v>
      </c>
      <c r="J10223" s="3334" t="s">
        <v>134</v>
      </c>
      <c r="K10223" s="3334"/>
      <c r="L10223" s="3334" t="s">
        <v>7495</v>
      </c>
      <c r="M10223" s="3334" t="s">
        <v>7496</v>
      </c>
      <c r="N10223" s="119"/>
      <c r="O10223" s="119"/>
      <c r="P10223" s="119">
        <v>1</v>
      </c>
      <c r="Q10223" s="119"/>
      <c r="R10223" s="119"/>
      <c r="S10223" s="119"/>
      <c r="T10223" s="119"/>
      <c r="U10223" s="119"/>
      <c r="V10223" s="119"/>
      <c r="W10223" s="119"/>
      <c r="X10223" s="119"/>
      <c r="Y10223" s="119"/>
      <c r="Z10223" s="119"/>
      <c r="AA10223" s="119"/>
      <c r="AB10223" s="119"/>
      <c r="AC10223" s="1507">
        <f>E10223+G10223-N10223-O10223-AA10223-P10223-Q10223-R10223-S10223-T10223-U10223-V10223-W10223-X10223-Y10223</f>
        <v>1</v>
      </c>
      <c r="AD10223" s="1508">
        <f>D10223*AC10223</f>
        <v>363.8</v>
      </c>
      <c r="AE10223" s="14">
        <f>(J10223-"01.04.2023")/30</f>
        <v>3</v>
      </c>
      <c r="AF10223" s="14">
        <f>(N10223+O10223+P10223+Q10223+R10223+S10223+T10223+U10223+V10223+W10223+X10223+Y10223)/3</f>
        <v>0.33333333333333331</v>
      </c>
      <c r="AG10223" s="14">
        <f>AC10223/AF10223</f>
        <v>3</v>
      </c>
      <c r="AH10223" s="14">
        <f>AG10223-AE10223</f>
        <v>0</v>
      </c>
      <c r="AI10223" s="14">
        <f>AC10223-(AE10223*AF10223)</f>
        <v>0</v>
      </c>
      <c r="AJ10223" s="3332"/>
    </row>
    <row r="10224" spans="1:36" ht="21" customHeight="1">
      <c r="A10224" s="3333">
        <v>4</v>
      </c>
      <c r="B10224" s="132" t="s">
        <v>2009</v>
      </c>
      <c r="C10224" s="119" t="s">
        <v>181</v>
      </c>
      <c r="D10224" s="119">
        <v>1.1337699999999999</v>
      </c>
      <c r="E10224" s="119">
        <v>208</v>
      </c>
      <c r="F10224" s="1711">
        <f>D10224*E10224</f>
        <v>235.82415999999998</v>
      </c>
      <c r="G10224" s="119"/>
      <c r="H10224" s="119"/>
      <c r="I10224" s="120">
        <v>44389</v>
      </c>
      <c r="J10224" s="3334" t="s">
        <v>7498</v>
      </c>
      <c r="K10224" s="3334"/>
      <c r="L10224" s="3334" t="s">
        <v>7495</v>
      </c>
      <c r="M10224" s="3334" t="s">
        <v>7496</v>
      </c>
      <c r="N10224" s="119"/>
      <c r="O10224" s="119"/>
      <c r="P10224" s="119">
        <v>104</v>
      </c>
      <c r="Q10224" s="119"/>
      <c r="R10224" s="119"/>
      <c r="S10224" s="119"/>
      <c r="T10224" s="119"/>
      <c r="U10224" s="119"/>
      <c r="V10224" s="119"/>
      <c r="W10224" s="119"/>
      <c r="X10224" s="119"/>
      <c r="Y10224" s="119"/>
      <c r="Z10224" s="119"/>
      <c r="AA10224" s="119"/>
      <c r="AB10224" s="119"/>
      <c r="AC10224" s="1507">
        <f>E10224+G10224-N10224-O10224-AA10224-P10224-Q10224-R10224-S10224-T10224-U10224-V10224-W10224-X10224-Y10224</f>
        <v>104</v>
      </c>
      <c r="AD10224" s="1508">
        <f>D10224*AC10224</f>
        <v>117.91207999999999</v>
      </c>
      <c r="AE10224" s="14">
        <f>(J10224-"01.04.2023")/30</f>
        <v>26.333333333333332</v>
      </c>
      <c r="AF10224" s="14">
        <f>(N10224+O10224+P10224+Q10224+R10224+S10224+T10224+U10224+V10224+W10224+X10224+Y10224)/3</f>
        <v>34.666666666666664</v>
      </c>
      <c r="AG10224" s="14">
        <f>AC10224/AF10224</f>
        <v>3</v>
      </c>
      <c r="AH10224" s="14">
        <f>AG10224-AE10224</f>
        <v>-23.333333333333332</v>
      </c>
      <c r="AI10224" s="14">
        <f>AC10224-(AE10224*AF10224)</f>
        <v>-808.8888888888888</v>
      </c>
      <c r="AJ10224" s="3332"/>
    </row>
    <row r="10225" spans="1:36" ht="15.75" customHeight="1">
      <c r="A10225" s="4322" t="s">
        <v>2010</v>
      </c>
      <c r="B10225" s="4322"/>
      <c r="C10225" s="4322"/>
      <c r="D10225" s="4322"/>
      <c r="E10225" s="4322"/>
      <c r="F10225" s="4322"/>
      <c r="G10225" s="4322"/>
      <c r="H10225" s="4322"/>
      <c r="I10225" s="4322"/>
      <c r="J10225" s="4322"/>
      <c r="K10225" s="4322"/>
      <c r="L10225" s="4322"/>
      <c r="M10225" s="4322"/>
      <c r="N10225" s="4322"/>
      <c r="O10225" s="4322"/>
      <c r="P10225" s="4322"/>
      <c r="Q10225" s="4322"/>
      <c r="R10225" s="4322"/>
      <c r="S10225" s="4322"/>
      <c r="T10225" s="4322"/>
      <c r="U10225" s="4322"/>
      <c r="V10225" s="4322"/>
      <c r="W10225" s="4322"/>
      <c r="X10225" s="4322"/>
      <c r="Y10225" s="4322"/>
      <c r="Z10225" s="4322"/>
      <c r="AA10225" s="4322"/>
      <c r="AB10225" s="4322"/>
      <c r="AC10225" s="3331"/>
      <c r="AD10225" s="3331"/>
      <c r="AE10225" s="114"/>
      <c r="AF10225" s="3332"/>
      <c r="AG10225" s="3332"/>
      <c r="AH10225" s="3332"/>
      <c r="AI10225" s="3332"/>
      <c r="AJ10225" s="3331"/>
    </row>
    <row r="10226" spans="1:36" ht="47.25" customHeight="1">
      <c r="A10226" s="3333">
        <v>2</v>
      </c>
      <c r="B10226" s="132" t="s">
        <v>7501</v>
      </c>
      <c r="C10226" s="119" t="s">
        <v>174</v>
      </c>
      <c r="D10226" s="119">
        <v>42.009830000000001</v>
      </c>
      <c r="E10226" s="119"/>
      <c r="F10226" s="1711"/>
      <c r="G10226" s="119">
        <v>300</v>
      </c>
      <c r="H10226" s="1711">
        <f>D10226*G10226</f>
        <v>12602.949000000001</v>
      </c>
      <c r="I10226" s="120">
        <v>44960</v>
      </c>
      <c r="J10226" s="3334" t="s">
        <v>306</v>
      </c>
      <c r="K10226" s="3334"/>
      <c r="L10226" s="3334"/>
      <c r="M10226" s="3334"/>
      <c r="N10226" s="119"/>
      <c r="O10226" s="119">
        <v>125</v>
      </c>
      <c r="P10226" s="119">
        <v>144</v>
      </c>
      <c r="Q10226" s="119"/>
      <c r="R10226" s="119"/>
      <c r="S10226" s="119"/>
      <c r="T10226" s="119"/>
      <c r="U10226" s="119"/>
      <c r="V10226" s="119"/>
      <c r="W10226" s="119"/>
      <c r="X10226" s="119"/>
      <c r="Y10226" s="119"/>
      <c r="Z10226" s="119"/>
      <c r="AA10226" s="119"/>
      <c r="AB10226" s="119"/>
      <c r="AC10226" s="1507">
        <f>E10226+G10226-N10226-O10226-AA10226-P10226-Q10226-R10226-S10226-T10226-U10226-V10226-W10226-X10226-Y10226</f>
        <v>31</v>
      </c>
      <c r="AD10226" s="1508">
        <f>D10226*AC10226</f>
        <v>1302.3047300000001</v>
      </c>
      <c r="AE10226" s="14">
        <f>(J10226-"01.04.2023")/30</f>
        <v>6.1</v>
      </c>
      <c r="AF10226" s="14">
        <f>(N10226+O10226+P10226+Q10226+R10226+S10226+T10226+U10226+V10226+W10226+X10226+Y10226)/3</f>
        <v>89.666666666666671</v>
      </c>
      <c r="AG10226" s="14">
        <f>AC10226/AF10226</f>
        <v>0.34572490706319703</v>
      </c>
      <c r="AH10226" s="14">
        <f>AG10226-AE10226</f>
        <v>-5.7542750929368029</v>
      </c>
      <c r="AI10226" s="14">
        <f>AC10226-(AE10226*AF10226)</f>
        <v>-515.9666666666667</v>
      </c>
      <c r="AJ10226" s="3332"/>
    </row>
    <row r="10227" spans="1:36" ht="15.75" customHeight="1">
      <c r="A10227" s="3333">
        <v>3</v>
      </c>
      <c r="B10227" s="132" t="s">
        <v>7499</v>
      </c>
      <c r="C10227" s="119" t="s">
        <v>174</v>
      </c>
      <c r="D10227" s="119">
        <v>44.481000000000002</v>
      </c>
      <c r="E10227" s="119">
        <v>10</v>
      </c>
      <c r="F10227" s="1711">
        <f>D10227*E10227</f>
        <v>444.81</v>
      </c>
      <c r="G10227" s="119"/>
      <c r="H10227" s="1711"/>
      <c r="I10227" s="120">
        <v>44853</v>
      </c>
      <c r="J10227" s="3334" t="s">
        <v>72</v>
      </c>
      <c r="K10227" s="3334"/>
      <c r="L10227" s="3334"/>
      <c r="M10227" s="3334"/>
      <c r="N10227" s="119">
        <v>1</v>
      </c>
      <c r="O10227" s="119">
        <v>1</v>
      </c>
      <c r="P10227" s="119">
        <v>1</v>
      </c>
      <c r="Q10227" s="119"/>
      <c r="R10227" s="119"/>
      <c r="S10227" s="119"/>
      <c r="T10227" s="119"/>
      <c r="U10227" s="119"/>
      <c r="V10227" s="119"/>
      <c r="W10227" s="119"/>
      <c r="X10227" s="119"/>
      <c r="Y10227" s="119"/>
      <c r="Z10227" s="119"/>
      <c r="AA10227" s="119"/>
      <c r="AB10227" s="119"/>
      <c r="AC10227" s="1507">
        <f>E10227+G10227-N10227-O10227-AA10227-P10227-Q10227-R10227-S10227-T10227-U10227-V10227-W10227-X10227-Y10227</f>
        <v>7</v>
      </c>
      <c r="AD10227" s="1508">
        <f>D10227*AC10227</f>
        <v>311.36700000000002</v>
      </c>
      <c r="AE10227" s="14">
        <f>(J10227-"01.04.2023")/30</f>
        <v>12.2</v>
      </c>
      <c r="AF10227" s="14">
        <f>(N10227+O10227+P10227+Q10227+R10227+S10227+T10227+U10227+V10227+W10227+X10227+Y10227)/3</f>
        <v>1</v>
      </c>
      <c r="AG10227" s="14">
        <f>AC10227/AF10227</f>
        <v>7</v>
      </c>
      <c r="AH10227" s="14">
        <f>AG10227-AE10227</f>
        <v>-5.1999999999999993</v>
      </c>
      <c r="AI10227" s="14">
        <f>AC10227-(AE10227*AF10227)</f>
        <v>-5.1999999999999993</v>
      </c>
      <c r="AJ10227" s="3332"/>
    </row>
    <row r="10228" spans="1:36" ht="15.75" customHeight="1">
      <c r="A10228" s="3333">
        <v>5</v>
      </c>
      <c r="B10228" s="132" t="s">
        <v>7500</v>
      </c>
      <c r="C10228" s="119" t="s">
        <v>174</v>
      </c>
      <c r="D10228" s="1711">
        <v>20</v>
      </c>
      <c r="E10228" s="119"/>
      <c r="F10228" s="1711"/>
      <c r="G10228" s="119">
        <v>10</v>
      </c>
      <c r="H10228" s="1711">
        <f>D10228*G10228</f>
        <v>200</v>
      </c>
      <c r="I10228" s="120">
        <v>44960</v>
      </c>
      <c r="J10228" s="3334" t="s">
        <v>6098</v>
      </c>
      <c r="K10228" s="3334"/>
      <c r="L10228" s="3334"/>
      <c r="M10228" s="3334"/>
      <c r="N10228" s="119"/>
      <c r="O10228" s="119"/>
      <c r="P10228" s="119">
        <v>1</v>
      </c>
      <c r="Q10228" s="119"/>
      <c r="R10228" s="119"/>
      <c r="S10228" s="119"/>
      <c r="T10228" s="119"/>
      <c r="U10228" s="119"/>
      <c r="V10228" s="119"/>
      <c r="W10228" s="119"/>
      <c r="X10228" s="119"/>
      <c r="Y10228" s="119"/>
      <c r="Z10228" s="119"/>
      <c r="AA10228" s="119"/>
      <c r="AB10228" s="119"/>
      <c r="AC10228" s="1507">
        <f>E10228+G10228-N10228-O10228-AA10228-P10228-Q10228-R10228-S10228-T10228-U10228-V10228-W10228-X10228-Y10228</f>
        <v>9</v>
      </c>
      <c r="AD10228" s="1508">
        <f>D10228*AC10228</f>
        <v>180</v>
      </c>
      <c r="AE10228" s="14">
        <f>(J10228-"01.04.2023")/30</f>
        <v>19.3</v>
      </c>
      <c r="AF10228" s="14">
        <f>(N10228+O10228+P10228+Q10228+R10228+S10228+T10228+U10228+V10228+W10228+X10228+Y10228)/3</f>
        <v>0.33333333333333331</v>
      </c>
      <c r="AG10228" s="14">
        <f>AC10228/AF10228</f>
        <v>27</v>
      </c>
      <c r="AH10228" s="14">
        <f>AG10228-AE10228</f>
        <v>7.6999999999999993</v>
      </c>
      <c r="AI10228" s="14">
        <f>AC10228-(AE10228*AF10228)</f>
        <v>2.5666666666666664</v>
      </c>
      <c r="AJ10228" s="3332"/>
    </row>
    <row r="10229" spans="1:36" ht="15.75">
      <c r="A10229" s="4351" t="s">
        <v>20</v>
      </c>
      <c r="B10229" s="4351"/>
      <c r="C10229" s="4351"/>
      <c r="D10229" s="4351"/>
      <c r="E10229" s="4351"/>
      <c r="F10229" s="4351"/>
      <c r="G10229" s="4351"/>
      <c r="H10229" s="4351"/>
      <c r="I10229" s="4351"/>
      <c r="J10229" s="4351"/>
      <c r="K10229" s="4351"/>
      <c r="L10229" s="4351"/>
      <c r="M10229" s="4351"/>
      <c r="N10229" s="4351"/>
      <c r="O10229" s="4351"/>
      <c r="P10229" s="4351"/>
      <c r="Q10229" s="4351"/>
      <c r="R10229" s="4351"/>
      <c r="S10229" s="4351"/>
      <c r="T10229" s="4351"/>
      <c r="U10229" s="4351"/>
      <c r="V10229" s="4351"/>
      <c r="W10229" s="4351"/>
      <c r="X10229" s="4351"/>
      <c r="Y10229" s="4351"/>
      <c r="Z10229" s="4351"/>
      <c r="AA10229" s="4351"/>
      <c r="AB10229" s="4351"/>
      <c r="AC10229" s="3330"/>
      <c r="AD10229" s="3330"/>
      <c r="AE10229" s="114"/>
      <c r="AF10229" s="3330"/>
      <c r="AG10229" s="3332"/>
      <c r="AH10229" s="3332"/>
      <c r="AI10229" s="3332"/>
      <c r="AJ10229" s="3330"/>
    </row>
    <row r="10230" spans="1:36" ht="15.75" customHeight="1">
      <c r="A10230" s="4322" t="s">
        <v>3664</v>
      </c>
      <c r="B10230" s="4322"/>
      <c r="C10230" s="4322"/>
      <c r="D10230" s="4322"/>
      <c r="E10230" s="4322"/>
      <c r="F10230" s="4322"/>
      <c r="G10230" s="4322"/>
      <c r="H10230" s="4322"/>
      <c r="I10230" s="4322"/>
      <c r="J10230" s="4322"/>
      <c r="K10230" s="4322"/>
      <c r="L10230" s="4322"/>
      <c r="M10230" s="4322"/>
      <c r="N10230" s="4322"/>
      <c r="O10230" s="4322"/>
      <c r="P10230" s="4322"/>
      <c r="Q10230" s="4322"/>
      <c r="R10230" s="4322"/>
      <c r="S10230" s="4322"/>
      <c r="T10230" s="4322"/>
      <c r="U10230" s="4322"/>
      <c r="V10230" s="4322"/>
      <c r="W10230" s="4322"/>
      <c r="X10230" s="4322"/>
      <c r="Y10230" s="4322"/>
      <c r="Z10230" s="4322"/>
      <c r="AA10230" s="4322"/>
      <c r="AB10230" s="4322"/>
      <c r="AC10230" s="3331"/>
      <c r="AD10230" s="3331"/>
      <c r="AE10230" s="114"/>
      <c r="AF10230" s="3331"/>
      <c r="AG10230" s="3332"/>
      <c r="AH10230" s="3332"/>
      <c r="AI10230" s="3332"/>
      <c r="AJ10230" s="3331"/>
    </row>
    <row r="10231" spans="1:36" ht="15.75" customHeight="1">
      <c r="A10231" s="3333">
        <v>1</v>
      </c>
      <c r="B10231" s="132" t="s">
        <v>2592</v>
      </c>
      <c r="C10231" s="119" t="s">
        <v>176</v>
      </c>
      <c r="D10231" s="119">
        <v>51.36</v>
      </c>
      <c r="E10231" s="119">
        <v>25</v>
      </c>
      <c r="F10231" s="1711">
        <f>D10231*E10231</f>
        <v>1284</v>
      </c>
      <c r="G10231" s="119"/>
      <c r="H10231" s="3335"/>
      <c r="I10231" s="3334" t="s">
        <v>1304</v>
      </c>
      <c r="J10231" s="3334" t="s">
        <v>7123</v>
      </c>
      <c r="K10231" s="3334"/>
      <c r="L10231" s="3334" t="s">
        <v>7124</v>
      </c>
      <c r="M10231" s="3334" t="s">
        <v>3618</v>
      </c>
      <c r="N10231" s="119"/>
      <c r="O10231" s="119">
        <v>1</v>
      </c>
      <c r="P10231" s="119"/>
      <c r="Q10231" s="119"/>
      <c r="R10231" s="119"/>
      <c r="S10231" s="119"/>
      <c r="T10231" s="119"/>
      <c r="U10231" s="119"/>
      <c r="V10231" s="119"/>
      <c r="W10231" s="119"/>
      <c r="X10231" s="119"/>
      <c r="Y10231" s="119"/>
      <c r="Z10231" s="119"/>
      <c r="AA10231" s="119"/>
      <c r="AB10231" s="119"/>
      <c r="AC10231" s="1507">
        <f>E10231+G10231-N10231-O10231-AA10231-P10231-Q10231-R10231-S10231-T10231-U10231-V10231-W10231-X10231-Y10231</f>
        <v>24</v>
      </c>
      <c r="AD10231" s="1508">
        <f>D10231*AC10231</f>
        <v>1232.6399999999999</v>
      </c>
      <c r="AE10231" s="14">
        <f>(J10231-"01.04.2023")/30</f>
        <v>22.366666666666667</v>
      </c>
      <c r="AF10231" s="14">
        <f>(N10231+O10231+P10231+Q10231+R10231+S10231+T10231+U10231+V10231+W10231+X10231+Y10231)/3</f>
        <v>0.33333333333333331</v>
      </c>
      <c r="AG10231" s="14">
        <f>AC10231/AF10231</f>
        <v>72</v>
      </c>
      <c r="AH10231" s="14">
        <f>AG10231-AE10231</f>
        <v>49.633333333333333</v>
      </c>
      <c r="AI10231" s="14">
        <f>AC10231-(AE10231*AF10231)</f>
        <v>16.544444444444444</v>
      </c>
      <c r="AJ10231" s="3332"/>
    </row>
    <row r="10232" spans="1:36" ht="15.75" customHeight="1">
      <c r="A10232" s="4322" t="s">
        <v>2011</v>
      </c>
      <c r="B10232" s="4322"/>
      <c r="C10232" s="4322"/>
      <c r="D10232" s="4322"/>
      <c r="E10232" s="4322"/>
      <c r="F10232" s="4322"/>
      <c r="G10232" s="4322"/>
      <c r="H10232" s="4322"/>
      <c r="I10232" s="4322"/>
      <c r="J10232" s="4322"/>
      <c r="K10232" s="4322"/>
      <c r="L10232" s="4322"/>
      <c r="M10232" s="4322"/>
      <c r="N10232" s="4322"/>
      <c r="O10232" s="4322"/>
      <c r="P10232" s="4322"/>
      <c r="Q10232" s="4322"/>
      <c r="R10232" s="4322"/>
      <c r="S10232" s="4322"/>
      <c r="T10232" s="4322"/>
      <c r="U10232" s="4322"/>
      <c r="V10232" s="4322"/>
      <c r="W10232" s="4322"/>
      <c r="X10232" s="4322"/>
      <c r="Y10232" s="4322"/>
      <c r="Z10232" s="4322"/>
      <c r="AA10232" s="4322"/>
      <c r="AB10232" s="4322"/>
      <c r="AC10232" s="3331"/>
      <c r="AD10232" s="3331"/>
      <c r="AE10232" s="114"/>
      <c r="AF10232" s="3331"/>
      <c r="AG10232" s="3332"/>
      <c r="AH10232" s="3332"/>
      <c r="AI10232" s="3332"/>
      <c r="AJ10232" s="3331"/>
    </row>
    <row r="10233" spans="1:36" ht="15.75">
      <c r="A10233" s="3333">
        <v>1</v>
      </c>
      <c r="B10233" s="132" t="s">
        <v>6522</v>
      </c>
      <c r="C10233" s="119" t="s">
        <v>66</v>
      </c>
      <c r="D10233" s="1711">
        <v>268</v>
      </c>
      <c r="E10233" s="119">
        <v>300</v>
      </c>
      <c r="F10233" s="1711">
        <f>D10233*E10233</f>
        <v>80400</v>
      </c>
      <c r="G10233" s="119"/>
      <c r="H10233" s="1711"/>
      <c r="I10233" s="3334" t="s">
        <v>7438</v>
      </c>
      <c r="J10233" s="3334" t="s">
        <v>2727</v>
      </c>
      <c r="K10233" s="3334"/>
      <c r="L10233" s="3334" t="s">
        <v>7502</v>
      </c>
      <c r="M10233" s="3334" t="s">
        <v>6694</v>
      </c>
      <c r="N10233" s="119">
        <v>3</v>
      </c>
      <c r="O10233" s="119">
        <v>13</v>
      </c>
      <c r="P10233" s="119">
        <v>45</v>
      </c>
      <c r="Q10233" s="119"/>
      <c r="R10233" s="119"/>
      <c r="S10233" s="119"/>
      <c r="T10233" s="119"/>
      <c r="U10233" s="119"/>
      <c r="V10233" s="119"/>
      <c r="W10233" s="119"/>
      <c r="X10233" s="119"/>
      <c r="Y10233" s="119"/>
      <c r="Z10233" s="119"/>
      <c r="AA10233" s="119"/>
      <c r="AB10233" s="119"/>
      <c r="AC10233" s="1507">
        <f>E10233+G10233-N10233-O10233-AA10233-P10233-Q10233-R10233-S10233-T10233-U10233-V10233-W10233-X10233-Y10233</f>
        <v>239</v>
      </c>
      <c r="AD10233" s="1508">
        <f>D10233*AC10233</f>
        <v>64052</v>
      </c>
      <c r="AE10233" s="14">
        <f>(J10233-"01.04.2023")/30</f>
        <v>17.3</v>
      </c>
      <c r="AF10233" s="14">
        <f>(N10233+O10233+P10233+Q10233+R10233+S10233+T10233+U10233+V10233+W10233+X10233+Y10233)/3</f>
        <v>20.333333333333332</v>
      </c>
      <c r="AG10233" s="14">
        <f>AC10233/AF10233</f>
        <v>11.754098360655739</v>
      </c>
      <c r="AH10233" s="14">
        <f>AG10233-AE10233</f>
        <v>-5.5459016393442617</v>
      </c>
      <c r="AI10233" s="14">
        <f>AC10233-(AE10233*AF10233)</f>
        <v>-112.76666666666665</v>
      </c>
      <c r="AJ10233" s="3332"/>
    </row>
    <row r="10234" spans="1:36" ht="18.75" customHeight="1">
      <c r="A10234" s="4322" t="s">
        <v>5532</v>
      </c>
      <c r="B10234" s="4322"/>
      <c r="C10234" s="4322"/>
      <c r="D10234" s="4322"/>
      <c r="E10234" s="4322"/>
      <c r="F10234" s="4322"/>
      <c r="G10234" s="4322"/>
      <c r="H10234" s="4322"/>
      <c r="I10234" s="4322"/>
      <c r="J10234" s="4322"/>
      <c r="K10234" s="4322"/>
      <c r="L10234" s="4322"/>
      <c r="M10234" s="4322"/>
      <c r="N10234" s="4322"/>
      <c r="O10234" s="4322"/>
      <c r="P10234" s="4322"/>
      <c r="Q10234" s="4322"/>
      <c r="R10234" s="4322"/>
      <c r="S10234" s="4322"/>
      <c r="T10234" s="4322"/>
      <c r="U10234" s="4322"/>
      <c r="V10234" s="4322"/>
      <c r="W10234" s="4322"/>
      <c r="X10234" s="4322"/>
      <c r="Y10234" s="4322"/>
      <c r="Z10234" s="4322"/>
      <c r="AA10234" s="4322"/>
      <c r="AB10234" s="4322"/>
      <c r="AC10234" s="3331"/>
      <c r="AD10234" s="3331"/>
      <c r="AE10234" s="114"/>
      <c r="AF10234" s="3331"/>
      <c r="AG10234" s="3332"/>
      <c r="AH10234" s="3332"/>
      <c r="AI10234" s="3332"/>
      <c r="AJ10234" s="3331"/>
    </row>
    <row r="10235" spans="1:36" ht="36" customHeight="1">
      <c r="A10235" s="3333">
        <v>3</v>
      </c>
      <c r="B10235" s="132" t="s">
        <v>1250</v>
      </c>
      <c r="C10235" s="3336" t="s">
        <v>66</v>
      </c>
      <c r="D10235" s="3337">
        <v>2.0099999999999998</v>
      </c>
      <c r="E10235" s="119">
        <v>47500</v>
      </c>
      <c r="F10235" s="1711">
        <f>D10235*E10235</f>
        <v>95474.999999999985</v>
      </c>
      <c r="G10235" s="119"/>
      <c r="H10235" s="1711"/>
      <c r="I10235" s="3334" t="s">
        <v>347</v>
      </c>
      <c r="J10235" s="3334" t="s">
        <v>7506</v>
      </c>
      <c r="K10235" s="3334"/>
      <c r="L10235" s="3334" t="s">
        <v>7507</v>
      </c>
      <c r="M10235" s="3334" t="s">
        <v>7508</v>
      </c>
      <c r="N10235" s="119"/>
      <c r="O10235" s="119">
        <v>7150</v>
      </c>
      <c r="P10235" s="119">
        <v>19650</v>
      </c>
      <c r="Q10235" s="119"/>
      <c r="R10235" s="119"/>
      <c r="S10235" s="119"/>
      <c r="T10235" s="119"/>
      <c r="U10235" s="119"/>
      <c r="V10235" s="119"/>
      <c r="W10235" s="119"/>
      <c r="X10235" s="119"/>
      <c r="Y10235" s="119"/>
      <c r="Z10235" s="119"/>
      <c r="AA10235" s="119"/>
      <c r="AB10235" s="119"/>
      <c r="AC10235" s="1507">
        <f t="shared" ref="AC10235:AC10240" si="3817">E10235+G10235-N10235-O10235-AA10235-P10235-Q10235-R10235-S10235-T10235-U10235-V10235-W10235-X10235-Y10235</f>
        <v>20700</v>
      </c>
      <c r="AD10235" s="1508">
        <f t="shared" ref="AD10235:AD10240" si="3818">D10235*AC10235</f>
        <v>41606.999999999993</v>
      </c>
      <c r="AE10235" s="14">
        <f t="shared" ref="AE10235:AE10240" si="3819">(J10235-"01.04.2023")/30</f>
        <v>10.233333333333333</v>
      </c>
      <c r="AF10235" s="14">
        <f t="shared" ref="AF10235:AF10240" si="3820">(N10235+O10235+P10235+Q10235+R10235+S10235+T10235+U10235+V10235+W10235+X10235+Y10235)/3</f>
        <v>8933.3333333333339</v>
      </c>
      <c r="AG10235" s="14">
        <f t="shared" ref="AG10235:AG10240" si="3821">AC10235/AF10235</f>
        <v>2.3171641791044775</v>
      </c>
      <c r="AH10235" s="14">
        <f t="shared" ref="AH10235:AH10240" si="3822">AG10235-AE10235</f>
        <v>-7.9161691542288555</v>
      </c>
      <c r="AI10235" s="14">
        <f t="shared" ref="AI10235:AI10240" si="3823">AC10235-(AE10235*AF10235)</f>
        <v>-70717.777777777781</v>
      </c>
      <c r="AJ10235" s="3332"/>
    </row>
    <row r="10236" spans="1:36" ht="36" customHeight="1">
      <c r="A10236" s="3333">
        <v>4</v>
      </c>
      <c r="B10236" s="132" t="s">
        <v>1250</v>
      </c>
      <c r="C10236" s="3336" t="s">
        <v>66</v>
      </c>
      <c r="D10236" s="3337">
        <v>2.0099999999999998</v>
      </c>
      <c r="E10236" s="119">
        <v>125150</v>
      </c>
      <c r="F10236" s="1711">
        <f>D10236*E10236</f>
        <v>251551.49999999997</v>
      </c>
      <c r="G10236" s="119"/>
      <c r="H10236" s="1711"/>
      <c r="I10236" s="3334" t="s">
        <v>7510</v>
      </c>
      <c r="J10236" s="3334" t="s">
        <v>7511</v>
      </c>
      <c r="K10236" s="3334"/>
      <c r="L10236" s="3334" t="s">
        <v>7512</v>
      </c>
      <c r="M10236" s="3334" t="s">
        <v>7513</v>
      </c>
      <c r="N10236" s="119"/>
      <c r="O10236" s="119"/>
      <c r="P10236" s="119"/>
      <c r="Q10236" s="119"/>
      <c r="R10236" s="119"/>
      <c r="S10236" s="119"/>
      <c r="T10236" s="119"/>
      <c r="U10236" s="119"/>
      <c r="V10236" s="119"/>
      <c r="W10236" s="119"/>
      <c r="X10236" s="119"/>
      <c r="Y10236" s="119"/>
      <c r="Z10236" s="119"/>
      <c r="AA10236" s="119"/>
      <c r="AB10236" s="119"/>
      <c r="AC10236" s="1507">
        <f t="shared" si="3817"/>
        <v>125150</v>
      </c>
      <c r="AD10236" s="1508">
        <f t="shared" si="3818"/>
        <v>251551.49999999997</v>
      </c>
      <c r="AE10236" s="14">
        <f t="shared" si="3819"/>
        <v>13.633333333333333</v>
      </c>
      <c r="AF10236" s="14">
        <f t="shared" si="3820"/>
        <v>0</v>
      </c>
      <c r="AG10236" s="14" t="e">
        <f t="shared" si="3821"/>
        <v>#DIV/0!</v>
      </c>
      <c r="AH10236" s="14" t="e">
        <f t="shared" si="3822"/>
        <v>#DIV/0!</v>
      </c>
      <c r="AI10236" s="14">
        <f t="shared" si="3823"/>
        <v>125150</v>
      </c>
      <c r="AJ10236" s="3332"/>
    </row>
    <row r="10237" spans="1:36" ht="36" customHeight="1">
      <c r="A10237" s="3333">
        <v>5</v>
      </c>
      <c r="B10237" s="132" t="s">
        <v>1250</v>
      </c>
      <c r="C10237" s="3336" t="s">
        <v>66</v>
      </c>
      <c r="D10237" s="3337">
        <v>2.0099999999999998</v>
      </c>
      <c r="E10237" s="119"/>
      <c r="F10237" s="1711"/>
      <c r="G10237" s="119">
        <v>61000</v>
      </c>
      <c r="H10237" s="1711">
        <f>D10237*G10237</f>
        <v>122609.99999999999</v>
      </c>
      <c r="I10237" s="3334" t="s">
        <v>8311</v>
      </c>
      <c r="J10237" s="3334" t="s">
        <v>8312</v>
      </c>
      <c r="K10237" s="3334"/>
      <c r="L10237" s="3334" t="s">
        <v>8313</v>
      </c>
      <c r="M10237" s="3334" t="s">
        <v>7107</v>
      </c>
      <c r="N10237" s="119"/>
      <c r="O10237" s="119"/>
      <c r="P10237" s="119"/>
      <c r="Q10237" s="119"/>
      <c r="R10237" s="119"/>
      <c r="S10237" s="119"/>
      <c r="T10237" s="119"/>
      <c r="U10237" s="119"/>
      <c r="V10237" s="119"/>
      <c r="W10237" s="119"/>
      <c r="X10237" s="119"/>
      <c r="Y10237" s="119"/>
      <c r="Z10237" s="119"/>
      <c r="AA10237" s="119"/>
      <c r="AB10237" s="119"/>
      <c r="AC10237" s="1507">
        <f t="shared" si="3817"/>
        <v>61000</v>
      </c>
      <c r="AD10237" s="1508">
        <f t="shared" si="3818"/>
        <v>122609.99999999999</v>
      </c>
      <c r="AE10237" s="14">
        <f t="shared" si="3819"/>
        <v>15.533333333333333</v>
      </c>
      <c r="AF10237" s="14">
        <f t="shared" si="3820"/>
        <v>0</v>
      </c>
      <c r="AG10237" s="14" t="e">
        <f t="shared" si="3821"/>
        <v>#DIV/0!</v>
      </c>
      <c r="AH10237" s="14" t="e">
        <f t="shared" si="3822"/>
        <v>#DIV/0!</v>
      </c>
      <c r="AI10237" s="14">
        <f t="shared" si="3823"/>
        <v>61000</v>
      </c>
      <c r="AJ10237" s="3332"/>
    </row>
    <row r="10238" spans="1:36" ht="36" customHeight="1">
      <c r="A10238" s="3333">
        <v>6</v>
      </c>
      <c r="B10238" s="132" t="s">
        <v>1250</v>
      </c>
      <c r="C10238" s="3336" t="s">
        <v>66</v>
      </c>
      <c r="D10238" s="3337">
        <v>2.0099999999999998</v>
      </c>
      <c r="E10238" s="119"/>
      <c r="F10238" s="1711"/>
      <c r="G10238" s="119">
        <v>39950</v>
      </c>
      <c r="H10238" s="1711">
        <f>D10238*G10238</f>
        <v>80299.499999999985</v>
      </c>
      <c r="I10238" s="3334" t="s">
        <v>8311</v>
      </c>
      <c r="J10238" s="3334" t="s">
        <v>3254</v>
      </c>
      <c r="K10238" s="3334"/>
      <c r="L10238" s="3334" t="s">
        <v>8314</v>
      </c>
      <c r="M10238" s="3334" t="s">
        <v>7514</v>
      </c>
      <c r="N10238" s="119"/>
      <c r="O10238" s="119"/>
      <c r="P10238" s="119"/>
      <c r="Q10238" s="119"/>
      <c r="R10238" s="119"/>
      <c r="S10238" s="119"/>
      <c r="T10238" s="119"/>
      <c r="U10238" s="119"/>
      <c r="V10238" s="119"/>
      <c r="W10238" s="119"/>
      <c r="X10238" s="119"/>
      <c r="Y10238" s="119"/>
      <c r="Z10238" s="119"/>
      <c r="AA10238" s="119"/>
      <c r="AB10238" s="119"/>
      <c r="AC10238" s="1507">
        <f t="shared" si="3817"/>
        <v>39950</v>
      </c>
      <c r="AD10238" s="1508">
        <f t="shared" si="3818"/>
        <v>80299.499999999985</v>
      </c>
      <c r="AE10238" s="14">
        <f t="shared" si="3819"/>
        <v>16.233333333333334</v>
      </c>
      <c r="AF10238" s="14">
        <f t="shared" si="3820"/>
        <v>0</v>
      </c>
      <c r="AG10238" s="14" t="e">
        <f t="shared" si="3821"/>
        <v>#DIV/0!</v>
      </c>
      <c r="AH10238" s="14" t="e">
        <f t="shared" si="3822"/>
        <v>#DIV/0!</v>
      </c>
      <c r="AI10238" s="14">
        <f t="shared" si="3823"/>
        <v>39950</v>
      </c>
      <c r="AJ10238" s="3332"/>
    </row>
    <row r="10239" spans="1:36" ht="36" customHeight="1">
      <c r="A10239" s="3333">
        <v>7</v>
      </c>
      <c r="B10239" s="132" t="s">
        <v>5533</v>
      </c>
      <c r="C10239" s="3336" t="s">
        <v>66</v>
      </c>
      <c r="D10239" s="3337">
        <v>0</v>
      </c>
      <c r="E10239" s="119">
        <v>139</v>
      </c>
      <c r="F10239" s="1711">
        <f>D10239*E10239</f>
        <v>0</v>
      </c>
      <c r="G10239" s="119"/>
      <c r="H10239" s="1711"/>
      <c r="I10239" s="3334" t="s">
        <v>7503</v>
      </c>
      <c r="J10239" s="3334" t="s">
        <v>7505</v>
      </c>
      <c r="K10239" s="3334"/>
      <c r="L10239" s="3334" t="s">
        <v>7495</v>
      </c>
      <c r="M10239" s="3334" t="s">
        <v>7504</v>
      </c>
      <c r="N10239" s="119">
        <v>67</v>
      </c>
      <c r="O10239" s="119">
        <v>26</v>
      </c>
      <c r="P10239" s="119">
        <v>23</v>
      </c>
      <c r="Q10239" s="119"/>
      <c r="R10239" s="119"/>
      <c r="S10239" s="119"/>
      <c r="T10239" s="119"/>
      <c r="U10239" s="119"/>
      <c r="V10239" s="119"/>
      <c r="W10239" s="119"/>
      <c r="X10239" s="119"/>
      <c r="Y10239" s="119"/>
      <c r="Z10239" s="119"/>
      <c r="AA10239" s="119"/>
      <c r="AB10239" s="119"/>
      <c r="AC10239" s="1507">
        <f t="shared" si="3817"/>
        <v>23</v>
      </c>
      <c r="AD10239" s="1508">
        <f t="shared" si="3818"/>
        <v>0</v>
      </c>
      <c r="AE10239" s="14">
        <f t="shared" si="3819"/>
        <v>3.3333333333333335</v>
      </c>
      <c r="AF10239" s="14">
        <f t="shared" si="3820"/>
        <v>38.666666666666664</v>
      </c>
      <c r="AG10239" s="14">
        <f t="shared" si="3821"/>
        <v>0.59482758620689657</v>
      </c>
      <c r="AH10239" s="14">
        <f t="shared" si="3822"/>
        <v>-2.7385057471264371</v>
      </c>
      <c r="AI10239" s="14">
        <f t="shared" si="3823"/>
        <v>-105.88888888888889</v>
      </c>
      <c r="AJ10239" s="3332"/>
    </row>
    <row r="10240" spans="1:36" ht="36" customHeight="1">
      <c r="A10240" s="3333">
        <v>8</v>
      </c>
      <c r="B10240" s="132" t="s">
        <v>5533</v>
      </c>
      <c r="C10240" s="3336" t="s">
        <v>66</v>
      </c>
      <c r="D10240" s="3337">
        <v>0</v>
      </c>
      <c r="E10240" s="119">
        <v>33</v>
      </c>
      <c r="F10240" s="1711">
        <f>D10240*E10240</f>
        <v>0</v>
      </c>
      <c r="G10240" s="119"/>
      <c r="H10240" s="1711"/>
      <c r="I10240" s="3334" t="s">
        <v>347</v>
      </c>
      <c r="J10240" s="3334" t="s">
        <v>7509</v>
      </c>
      <c r="K10240" s="3334"/>
      <c r="L10240" s="3334" t="s">
        <v>7507</v>
      </c>
      <c r="M10240" s="3334" t="s">
        <v>7508</v>
      </c>
      <c r="N10240" s="119"/>
      <c r="O10240" s="119"/>
      <c r="P10240" s="119"/>
      <c r="Q10240" s="119"/>
      <c r="R10240" s="119"/>
      <c r="S10240" s="119"/>
      <c r="T10240" s="119"/>
      <c r="U10240" s="119"/>
      <c r="V10240" s="119"/>
      <c r="W10240" s="119"/>
      <c r="X10240" s="119"/>
      <c r="Y10240" s="119"/>
      <c r="Z10240" s="119"/>
      <c r="AA10240" s="119"/>
      <c r="AB10240" s="119"/>
      <c r="AC10240" s="1507">
        <f t="shared" si="3817"/>
        <v>33</v>
      </c>
      <c r="AD10240" s="1508">
        <f t="shared" si="3818"/>
        <v>0</v>
      </c>
      <c r="AE10240" s="14">
        <f t="shared" si="3819"/>
        <v>7.5333333333333332</v>
      </c>
      <c r="AF10240" s="14">
        <f t="shared" si="3820"/>
        <v>0</v>
      </c>
      <c r="AG10240" s="14" t="e">
        <f t="shared" si="3821"/>
        <v>#DIV/0!</v>
      </c>
      <c r="AH10240" s="14" t="e">
        <f t="shared" si="3822"/>
        <v>#DIV/0!</v>
      </c>
      <c r="AI10240" s="14">
        <f t="shared" si="3823"/>
        <v>33</v>
      </c>
      <c r="AJ10240" s="3332"/>
    </row>
    <row r="10241" spans="1:36" ht="22.5" customHeight="1">
      <c r="A10241" s="4322" t="s">
        <v>2012</v>
      </c>
      <c r="B10241" s="4322"/>
      <c r="C10241" s="4322"/>
      <c r="D10241" s="4322"/>
      <c r="E10241" s="4322"/>
      <c r="F10241" s="4322"/>
      <c r="G10241" s="4322"/>
      <c r="H10241" s="4322"/>
      <c r="I10241" s="4322"/>
      <c r="J10241" s="4322"/>
      <c r="K10241" s="4322"/>
      <c r="L10241" s="4322"/>
      <c r="M10241" s="4322"/>
      <c r="N10241" s="4322"/>
      <c r="O10241" s="4322"/>
      <c r="P10241" s="4322"/>
      <c r="Q10241" s="4322"/>
      <c r="R10241" s="4322"/>
      <c r="S10241" s="4322"/>
      <c r="T10241" s="4322"/>
      <c r="U10241" s="4322"/>
      <c r="V10241" s="4322"/>
      <c r="W10241" s="4322"/>
      <c r="X10241" s="4322"/>
      <c r="Y10241" s="4322"/>
      <c r="Z10241" s="4322"/>
      <c r="AA10241" s="4322"/>
      <c r="AB10241" s="4322"/>
      <c r="AC10241" s="3331"/>
      <c r="AD10241" s="3331"/>
      <c r="AE10241" s="114"/>
      <c r="AF10241" s="3331"/>
      <c r="AG10241" s="3332"/>
      <c r="AH10241" s="3332"/>
      <c r="AI10241" s="3332"/>
      <c r="AJ10241" s="3331"/>
    </row>
    <row r="10242" spans="1:36" ht="51.75" customHeight="1">
      <c r="A10242" s="3333">
        <v>3</v>
      </c>
      <c r="B10242" s="132" t="s">
        <v>9655</v>
      </c>
      <c r="C10242" s="119" t="s">
        <v>65</v>
      </c>
      <c r="D10242" s="3338">
        <v>533.91999999999996</v>
      </c>
      <c r="E10242" s="119"/>
      <c r="F10242" s="1711"/>
      <c r="G10242" s="119">
        <v>36</v>
      </c>
      <c r="H10242" s="1711">
        <f>D10242*G10242</f>
        <v>19221.12</v>
      </c>
      <c r="I10242" s="3334" t="s">
        <v>9656</v>
      </c>
      <c r="J10242" s="3334" t="s">
        <v>9657</v>
      </c>
      <c r="K10242" s="3334"/>
      <c r="L10242" s="3334"/>
      <c r="M10242" s="3334"/>
      <c r="N10242" s="1495"/>
      <c r="O10242" s="1495"/>
      <c r="P10242" s="119"/>
      <c r="Q10242" s="119"/>
      <c r="R10242" s="119"/>
      <c r="S10242" s="119"/>
      <c r="T10242" s="119"/>
      <c r="U10242" s="119"/>
      <c r="V10242" s="119"/>
      <c r="W10242" s="119"/>
      <c r="X10242" s="119"/>
      <c r="Y10242" s="119"/>
      <c r="Z10242" s="119"/>
      <c r="AA10242" s="119"/>
      <c r="AB10242" s="119"/>
      <c r="AC10242" s="1507">
        <f t="shared" ref="AC10242:AC10248" si="3824">E10242+G10242-N10242-O10242-AA10242-P10242-Q10242-R10242-S10242-T10242-U10242-V10242-W10242-X10242-Y10242</f>
        <v>36</v>
      </c>
      <c r="AD10242" s="1508">
        <f t="shared" ref="AD10242:AD10248" si="3825">D10242*AC10242</f>
        <v>19221.12</v>
      </c>
      <c r="AE10242" s="14">
        <f t="shared" ref="AE10242:AE10248" si="3826">(J10242-"01.04.2023")/30</f>
        <v>0.56666666666666665</v>
      </c>
      <c r="AF10242" s="14">
        <f t="shared" ref="AF10242:AF10248" si="3827">(N10242+O10242+P10242+Q10242+R10242+S10242+T10242+U10242+V10242+W10242+X10242+Y10242)/3</f>
        <v>0</v>
      </c>
      <c r="AG10242" s="14" t="e">
        <f t="shared" ref="AG10242:AG10248" si="3828">AC10242/AF10242</f>
        <v>#DIV/0!</v>
      </c>
      <c r="AH10242" s="14" t="e">
        <f t="shared" ref="AH10242:AH10248" si="3829">AG10242-AE10242</f>
        <v>#DIV/0!</v>
      </c>
      <c r="AI10242" s="14">
        <f t="shared" ref="AI10242:AI10248" si="3830">AC10242-(AE10242*AF10242)</f>
        <v>36</v>
      </c>
      <c r="AJ10242" s="3332"/>
    </row>
    <row r="10243" spans="1:36" ht="51.75" customHeight="1">
      <c r="A10243" s="3333">
        <v>5</v>
      </c>
      <c r="B10243" s="132" t="s">
        <v>7515</v>
      </c>
      <c r="C10243" s="119" t="s">
        <v>65</v>
      </c>
      <c r="D10243" s="3338">
        <v>227.48</v>
      </c>
      <c r="E10243" s="119">
        <v>3286</v>
      </c>
      <c r="F10243" s="1711">
        <f>D10243*E10243</f>
        <v>747499.27999999991</v>
      </c>
      <c r="G10243" s="119"/>
      <c r="H10243" s="1711"/>
      <c r="I10243" s="3334" t="s">
        <v>7121</v>
      </c>
      <c r="J10243" s="3334" t="s">
        <v>2013</v>
      </c>
      <c r="K10243" s="3334"/>
      <c r="L10243" s="3334"/>
      <c r="M10243" s="3334"/>
      <c r="N10243" s="119">
        <v>6</v>
      </c>
      <c r="O10243" s="119">
        <v>8</v>
      </c>
      <c r="P10243" s="119">
        <v>6</v>
      </c>
      <c r="Q10243" s="119"/>
      <c r="R10243" s="119"/>
      <c r="S10243" s="119"/>
      <c r="T10243" s="119"/>
      <c r="U10243" s="119"/>
      <c r="V10243" s="119"/>
      <c r="W10243" s="119"/>
      <c r="X10243" s="119"/>
      <c r="Y10243" s="119"/>
      <c r="Z10243" s="119"/>
      <c r="AA10243" s="119"/>
      <c r="AB10243" s="119"/>
      <c r="AC10243" s="1507">
        <f t="shared" si="3824"/>
        <v>3266</v>
      </c>
      <c r="AD10243" s="1508">
        <f t="shared" si="3825"/>
        <v>742949.67999999993</v>
      </c>
      <c r="AE10243" s="14">
        <f t="shared" si="3826"/>
        <v>5.4666666666666668</v>
      </c>
      <c r="AF10243" s="14">
        <f t="shared" si="3827"/>
        <v>6.666666666666667</v>
      </c>
      <c r="AG10243" s="14">
        <f t="shared" si="3828"/>
        <v>489.9</v>
      </c>
      <c r="AH10243" s="14">
        <f t="shared" si="3829"/>
        <v>484.43333333333334</v>
      </c>
      <c r="AI10243" s="14">
        <f t="shared" si="3830"/>
        <v>3229.5555555555557</v>
      </c>
      <c r="AJ10243" s="3332"/>
    </row>
    <row r="10244" spans="1:36" ht="51.75" customHeight="1">
      <c r="A10244" s="3333">
        <v>6</v>
      </c>
      <c r="B10244" s="132" t="s">
        <v>8900</v>
      </c>
      <c r="C10244" s="119" t="s">
        <v>143</v>
      </c>
      <c r="D10244" s="3338">
        <v>40.912039999999998</v>
      </c>
      <c r="E10244" s="119"/>
      <c r="F10244" s="1711"/>
      <c r="G10244" s="119">
        <v>6</v>
      </c>
      <c r="H10244" s="1711">
        <f>D10244*G10244</f>
        <v>245.47224</v>
      </c>
      <c r="I10244" s="3334" t="s">
        <v>9656</v>
      </c>
      <c r="J10244" s="3334" t="s">
        <v>311</v>
      </c>
      <c r="K10244" s="3334"/>
      <c r="L10244" s="3334"/>
      <c r="M10244" s="3334"/>
      <c r="N10244" s="119"/>
      <c r="O10244" s="119"/>
      <c r="P10244" s="119"/>
      <c r="Q10244" s="119"/>
      <c r="R10244" s="119"/>
      <c r="S10244" s="119"/>
      <c r="T10244" s="119"/>
      <c r="U10244" s="119"/>
      <c r="V10244" s="119"/>
      <c r="W10244" s="119"/>
      <c r="X10244" s="119"/>
      <c r="Y10244" s="119"/>
      <c r="Z10244" s="119"/>
      <c r="AA10244" s="119"/>
      <c r="AB10244" s="119"/>
      <c r="AC10244" s="1507">
        <f t="shared" si="3824"/>
        <v>6</v>
      </c>
      <c r="AD10244" s="1508">
        <f t="shared" si="3825"/>
        <v>245.47224</v>
      </c>
      <c r="AE10244" s="14">
        <f t="shared" si="3826"/>
        <v>8.1</v>
      </c>
      <c r="AF10244" s="14">
        <f t="shared" si="3827"/>
        <v>0</v>
      </c>
      <c r="AG10244" s="14" t="e">
        <f t="shared" si="3828"/>
        <v>#DIV/0!</v>
      </c>
      <c r="AH10244" s="14" t="e">
        <f t="shared" si="3829"/>
        <v>#DIV/0!</v>
      </c>
      <c r="AI10244" s="14">
        <f t="shared" si="3830"/>
        <v>6</v>
      </c>
      <c r="AJ10244" s="3332"/>
    </row>
    <row r="10245" spans="1:36" ht="63.75" customHeight="1">
      <c r="A10245" s="3333">
        <v>8</v>
      </c>
      <c r="B10245" s="132" t="s">
        <v>602</v>
      </c>
      <c r="C10245" s="119" t="s">
        <v>66</v>
      </c>
      <c r="D10245" s="3338">
        <v>12.30677</v>
      </c>
      <c r="E10245" s="119">
        <v>20</v>
      </c>
      <c r="F10245" s="1711">
        <f>D10245*E10245</f>
        <v>246.1354</v>
      </c>
      <c r="G10245" s="119"/>
      <c r="H10245" s="1711"/>
      <c r="I10245" s="3334" t="s">
        <v>7121</v>
      </c>
      <c r="J10245" s="3334" t="s">
        <v>83</v>
      </c>
      <c r="K10245" s="3334"/>
      <c r="L10245" s="3334"/>
      <c r="M10245" s="3334"/>
      <c r="N10245" s="119"/>
      <c r="O10245" s="119"/>
      <c r="P10245" s="119"/>
      <c r="Q10245" s="119"/>
      <c r="R10245" s="119"/>
      <c r="S10245" s="119"/>
      <c r="T10245" s="119"/>
      <c r="U10245" s="119"/>
      <c r="V10245" s="119"/>
      <c r="W10245" s="119"/>
      <c r="X10245" s="119"/>
      <c r="Y10245" s="119"/>
      <c r="Z10245" s="119"/>
      <c r="AA10245" s="119"/>
      <c r="AB10245" s="119"/>
      <c r="AC10245" s="1507">
        <f t="shared" si="3824"/>
        <v>20</v>
      </c>
      <c r="AD10245" s="1508">
        <f t="shared" si="3825"/>
        <v>246.1354</v>
      </c>
      <c r="AE10245" s="14">
        <f t="shared" si="3826"/>
        <v>272.96666666666664</v>
      </c>
      <c r="AF10245" s="14">
        <f t="shared" si="3827"/>
        <v>0</v>
      </c>
      <c r="AG10245" s="14" t="e">
        <f t="shared" si="3828"/>
        <v>#DIV/0!</v>
      </c>
      <c r="AH10245" s="14" t="e">
        <f t="shared" si="3829"/>
        <v>#DIV/0!</v>
      </c>
      <c r="AI10245" s="14">
        <f t="shared" si="3830"/>
        <v>20</v>
      </c>
      <c r="AJ10245" s="3332"/>
    </row>
    <row r="10246" spans="1:36" ht="51" customHeight="1">
      <c r="A10246" s="3333">
        <v>11</v>
      </c>
      <c r="B10246" s="132" t="s">
        <v>5534</v>
      </c>
      <c r="C10246" s="119" t="s">
        <v>66</v>
      </c>
      <c r="D10246" s="3338">
        <v>33.58</v>
      </c>
      <c r="E10246" s="119"/>
      <c r="F10246" s="1711"/>
      <c r="G10246" s="119">
        <v>1</v>
      </c>
      <c r="H10246" s="1711">
        <f>D10246*G10246</f>
        <v>33.58</v>
      </c>
      <c r="I10246" s="3334" t="s">
        <v>9656</v>
      </c>
      <c r="J10246" s="3334" t="s">
        <v>6905</v>
      </c>
      <c r="K10246" s="3334"/>
      <c r="L10246" s="3334"/>
      <c r="M10246" s="3334"/>
      <c r="N10246" s="119"/>
      <c r="O10246" s="119"/>
      <c r="P10246" s="119"/>
      <c r="Q10246" s="119"/>
      <c r="R10246" s="119"/>
      <c r="S10246" s="119"/>
      <c r="T10246" s="119"/>
      <c r="U10246" s="119"/>
      <c r="V10246" s="119"/>
      <c r="W10246" s="119"/>
      <c r="X10246" s="119"/>
      <c r="Y10246" s="119"/>
      <c r="Z10246" s="119"/>
      <c r="AA10246" s="119"/>
      <c r="AB10246" s="119"/>
      <c r="AC10246" s="1507">
        <f t="shared" si="3824"/>
        <v>1</v>
      </c>
      <c r="AD10246" s="1508">
        <f t="shared" si="3825"/>
        <v>33.58</v>
      </c>
      <c r="AE10246" s="14">
        <f t="shared" si="3826"/>
        <v>15.266666666666667</v>
      </c>
      <c r="AF10246" s="14">
        <f t="shared" si="3827"/>
        <v>0</v>
      </c>
      <c r="AG10246" s="14" t="e">
        <f t="shared" si="3828"/>
        <v>#DIV/0!</v>
      </c>
      <c r="AH10246" s="14" t="e">
        <f t="shared" si="3829"/>
        <v>#DIV/0!</v>
      </c>
      <c r="AI10246" s="14">
        <f t="shared" si="3830"/>
        <v>1</v>
      </c>
      <c r="AJ10246" s="3332"/>
    </row>
    <row r="10247" spans="1:36" ht="51" customHeight="1">
      <c r="A10247" s="3333">
        <v>14</v>
      </c>
      <c r="B10247" s="132" t="s">
        <v>245</v>
      </c>
      <c r="C10247" s="119" t="s">
        <v>66</v>
      </c>
      <c r="D10247" s="3338">
        <v>1.2312099999999999</v>
      </c>
      <c r="E10247" s="119">
        <v>3286</v>
      </c>
      <c r="F10247" s="1711">
        <f>D10247*E10247</f>
        <v>4045.7560599999997</v>
      </c>
      <c r="G10247" s="119"/>
      <c r="H10247" s="1711"/>
      <c r="I10247" s="3334" t="s">
        <v>7121</v>
      </c>
      <c r="J10247" s="3334" t="s">
        <v>90</v>
      </c>
      <c r="K10247" s="3334"/>
      <c r="L10247" s="3334"/>
      <c r="M10247" s="3334"/>
      <c r="N10247" s="119">
        <v>6</v>
      </c>
      <c r="O10247" s="119">
        <v>8</v>
      </c>
      <c r="P10247" s="119">
        <v>6</v>
      </c>
      <c r="Q10247" s="119"/>
      <c r="R10247" s="119"/>
      <c r="S10247" s="119"/>
      <c r="T10247" s="119"/>
      <c r="U10247" s="119"/>
      <c r="V10247" s="119"/>
      <c r="W10247" s="119"/>
      <c r="X10247" s="119"/>
      <c r="Y10247" s="119"/>
      <c r="Z10247" s="119"/>
      <c r="AA10247" s="119"/>
      <c r="AB10247" s="119"/>
      <c r="AC10247" s="1507">
        <f t="shared" si="3824"/>
        <v>3266</v>
      </c>
      <c r="AD10247" s="1508">
        <f t="shared" si="3825"/>
        <v>4021.1318599999995</v>
      </c>
      <c r="AE10247" s="14">
        <f t="shared" si="3826"/>
        <v>27.366666666666667</v>
      </c>
      <c r="AF10247" s="14">
        <f t="shared" si="3827"/>
        <v>6.666666666666667</v>
      </c>
      <c r="AG10247" s="14">
        <f t="shared" si="3828"/>
        <v>489.9</v>
      </c>
      <c r="AH10247" s="14">
        <f t="shared" si="3829"/>
        <v>462.5333333333333</v>
      </c>
      <c r="AI10247" s="14">
        <f t="shared" si="3830"/>
        <v>3083.5555555555557</v>
      </c>
      <c r="AJ10247" s="3332"/>
    </row>
    <row r="10248" spans="1:36" ht="26.25" customHeight="1">
      <c r="A10248" s="3333">
        <v>17</v>
      </c>
      <c r="B10248" s="132" t="s">
        <v>8315</v>
      </c>
      <c r="C10248" s="119" t="s">
        <v>66</v>
      </c>
      <c r="D10248" s="3338">
        <v>3.5398399999999999</v>
      </c>
      <c r="E10248" s="119"/>
      <c r="F10248" s="1711"/>
      <c r="G10248" s="119">
        <v>30</v>
      </c>
      <c r="H10248" s="1711">
        <f>D10248*G10248</f>
        <v>106.1952</v>
      </c>
      <c r="I10248" s="3334" t="s">
        <v>9656</v>
      </c>
      <c r="J10248" s="3334" t="s">
        <v>869</v>
      </c>
      <c r="K10248" s="3334"/>
      <c r="L10248" s="3334"/>
      <c r="M10248" s="3334"/>
      <c r="N10248" s="119"/>
      <c r="O10248" s="119"/>
      <c r="P10248" s="119"/>
      <c r="Q10248" s="119"/>
      <c r="R10248" s="119"/>
      <c r="S10248" s="119"/>
      <c r="T10248" s="119"/>
      <c r="U10248" s="119"/>
      <c r="V10248" s="119"/>
      <c r="W10248" s="119"/>
      <c r="X10248" s="119"/>
      <c r="Y10248" s="119"/>
      <c r="Z10248" s="119"/>
      <c r="AA10248" s="119"/>
      <c r="AB10248" s="119"/>
      <c r="AC10248" s="1507">
        <f t="shared" si="3824"/>
        <v>30</v>
      </c>
      <c r="AD10248" s="1508">
        <f t="shared" si="3825"/>
        <v>106.1952</v>
      </c>
      <c r="AE10248" s="14">
        <f t="shared" si="3826"/>
        <v>43.633333333333333</v>
      </c>
      <c r="AF10248" s="14">
        <f t="shared" si="3827"/>
        <v>0</v>
      </c>
      <c r="AG10248" s="14" t="e">
        <f t="shared" si="3828"/>
        <v>#DIV/0!</v>
      </c>
      <c r="AH10248" s="14" t="e">
        <f t="shared" si="3829"/>
        <v>#DIV/0!</v>
      </c>
      <c r="AI10248" s="14">
        <f t="shared" si="3830"/>
        <v>30</v>
      </c>
      <c r="AJ10248" s="3332"/>
    </row>
    <row r="10249" spans="1:36" ht="21.75" customHeight="1">
      <c r="A10249" s="4479" t="s">
        <v>21</v>
      </c>
      <c r="B10249" s="4480"/>
      <c r="C10249" s="4480"/>
      <c r="D10249" s="4480"/>
      <c r="E10249" s="4480"/>
      <c r="F10249" s="4480"/>
      <c r="G10249" s="4480"/>
      <c r="H10249" s="4480"/>
      <c r="I10249" s="4480"/>
      <c r="J10249" s="4480"/>
      <c r="K10249" s="4480"/>
      <c r="L10249" s="4480"/>
      <c r="M10249" s="4480"/>
      <c r="N10249" s="4480"/>
      <c r="O10249" s="4480"/>
      <c r="P10249" s="4480"/>
      <c r="Q10249" s="4480"/>
      <c r="R10249" s="4480"/>
      <c r="S10249" s="4480"/>
      <c r="T10249" s="4480"/>
      <c r="U10249" s="4480"/>
      <c r="V10249" s="4480"/>
      <c r="W10249" s="4480"/>
      <c r="X10249" s="4480"/>
      <c r="Y10249" s="4480"/>
      <c r="Z10249" s="4480"/>
      <c r="AA10249" s="4480"/>
      <c r="AB10249" s="4480"/>
      <c r="AC10249" s="3339"/>
      <c r="AD10249" s="3339"/>
      <c r="AE10249" s="114"/>
      <c r="AF10249" s="3339"/>
      <c r="AG10249" s="3332"/>
      <c r="AH10249" s="3332"/>
      <c r="AI10249" s="3332"/>
      <c r="AJ10249" s="3340"/>
    </row>
    <row r="10250" spans="1:36" ht="39" customHeight="1">
      <c r="A10250" s="4479" t="s">
        <v>7516</v>
      </c>
      <c r="B10250" s="4480"/>
      <c r="C10250" s="4480"/>
      <c r="D10250" s="4480"/>
      <c r="E10250" s="4480"/>
      <c r="F10250" s="4480"/>
      <c r="G10250" s="4480"/>
      <c r="H10250" s="4480"/>
      <c r="I10250" s="4480"/>
      <c r="J10250" s="4480"/>
      <c r="K10250" s="4480"/>
      <c r="L10250" s="4480"/>
      <c r="M10250" s="4480"/>
      <c r="N10250" s="4480"/>
      <c r="O10250" s="4480"/>
      <c r="P10250" s="4480"/>
      <c r="Q10250" s="4480"/>
      <c r="R10250" s="4480"/>
      <c r="S10250" s="4480"/>
      <c r="T10250" s="4480"/>
      <c r="U10250" s="4480"/>
      <c r="V10250" s="4480"/>
      <c r="W10250" s="4480"/>
      <c r="X10250" s="4480"/>
      <c r="Y10250" s="4480"/>
      <c r="Z10250" s="4480"/>
      <c r="AA10250" s="4480"/>
      <c r="AB10250" s="4480"/>
      <c r="AC10250" s="3341"/>
      <c r="AD10250" s="3335"/>
      <c r="AE10250" s="114"/>
      <c r="AF10250" s="3332"/>
      <c r="AG10250" s="3332"/>
      <c r="AH10250" s="3332"/>
      <c r="AI10250" s="3332"/>
      <c r="AJ10250" s="3340"/>
    </row>
    <row r="10251" spans="1:36" ht="24" customHeight="1">
      <c r="A10251" s="3333">
        <v>2</v>
      </c>
      <c r="B10251" s="3342" t="s">
        <v>5959</v>
      </c>
      <c r="C10251" s="119" t="s">
        <v>638</v>
      </c>
      <c r="D10251" s="1711">
        <v>1</v>
      </c>
      <c r="E10251" s="119">
        <v>216</v>
      </c>
      <c r="F10251" s="1711">
        <f>E10251*D10251</f>
        <v>216</v>
      </c>
      <c r="G10251" s="119"/>
      <c r="H10251" s="1711"/>
      <c r="I10251" s="120">
        <v>44838</v>
      </c>
      <c r="J10251" s="3343">
        <v>45473</v>
      </c>
      <c r="K10251" s="119"/>
      <c r="L10251" s="119"/>
      <c r="M10251" s="119"/>
      <c r="N10251" s="119">
        <v>42</v>
      </c>
      <c r="O10251" s="119">
        <v>22</v>
      </c>
      <c r="P10251" s="119">
        <v>17</v>
      </c>
      <c r="Q10251" s="119"/>
      <c r="R10251" s="119"/>
      <c r="S10251" s="119"/>
      <c r="T10251" s="119"/>
      <c r="U10251" s="119"/>
      <c r="V10251" s="119"/>
      <c r="W10251" s="119"/>
      <c r="X10251" s="119"/>
      <c r="Y10251" s="119"/>
      <c r="Z10251" s="119"/>
      <c r="AA10251" s="119"/>
      <c r="AB10251" s="119"/>
      <c r="AC10251" s="1507">
        <f>E10251+G10251-N10251-O10251-AA10251-P10251-Q10251-R10251-S10251-T10251-U10251-V10251-W10251-X10251-Y10251</f>
        <v>135</v>
      </c>
      <c r="AD10251" s="1508">
        <f>D10251*AC10251</f>
        <v>135</v>
      </c>
      <c r="AE10251" s="14">
        <f>(J10251-"01.04.2023")/30</f>
        <v>15.2</v>
      </c>
      <c r="AF10251" s="14">
        <f>(N10251+O10251+P10251+Q10251+R10251+S10251+T10251+U10251+V10251+W10251+X10251+Y10251)/3</f>
        <v>27</v>
      </c>
      <c r="AG10251" s="14">
        <f>AC10251/AF10251</f>
        <v>5</v>
      </c>
      <c r="AH10251" s="14">
        <f>AG10251-AE10251</f>
        <v>-10.199999999999999</v>
      </c>
      <c r="AI10251" s="14">
        <f>AC10251-(AE10251*AF10251)</f>
        <v>-275.39999999999998</v>
      </c>
      <c r="AJ10251" s="1930"/>
    </row>
    <row r="10252" spans="1:36" ht="24" customHeight="1">
      <c r="A10252" s="3333">
        <v>3</v>
      </c>
      <c r="B10252" s="3344" t="s">
        <v>5960</v>
      </c>
      <c r="C10252" s="119" t="s">
        <v>156</v>
      </c>
      <c r="D10252" s="1711">
        <v>1</v>
      </c>
      <c r="E10252" s="119">
        <v>100</v>
      </c>
      <c r="F10252" s="1711">
        <f>E10252*D10252</f>
        <v>100</v>
      </c>
      <c r="G10252" s="119"/>
      <c r="H10252" s="119"/>
      <c r="I10252" s="120">
        <v>44838</v>
      </c>
      <c r="J10252" s="3343">
        <v>45473</v>
      </c>
      <c r="K10252" s="119"/>
      <c r="L10252" s="119"/>
      <c r="M10252" s="119"/>
      <c r="N10252" s="119">
        <v>20</v>
      </c>
      <c r="O10252" s="119"/>
      <c r="P10252" s="119">
        <v>23</v>
      </c>
      <c r="Q10252" s="119"/>
      <c r="R10252" s="119"/>
      <c r="S10252" s="119"/>
      <c r="T10252" s="119"/>
      <c r="U10252" s="119"/>
      <c r="V10252" s="119"/>
      <c r="W10252" s="119"/>
      <c r="X10252" s="119"/>
      <c r="Y10252" s="119"/>
      <c r="Z10252" s="119"/>
      <c r="AA10252" s="119"/>
      <c r="AB10252" s="119"/>
      <c r="AC10252" s="1507">
        <f>E10252+G10252-N10252-O10252-AA10252-P10252-Q10252-R10252-S10252-T10252-U10252-V10252-W10252-X10252-Y10252</f>
        <v>57</v>
      </c>
      <c r="AD10252" s="1508">
        <f>D10252*AC10252</f>
        <v>57</v>
      </c>
      <c r="AE10252" s="14">
        <f>(J10252-"01.04.2023")/30</f>
        <v>15.2</v>
      </c>
      <c r="AF10252" s="14">
        <f>(N10252+O10252+P10252+Q10252+R10252+S10252+T10252+U10252+V10252+W10252+X10252+Y10252)/3</f>
        <v>14.333333333333334</v>
      </c>
      <c r="AG10252" s="14">
        <f>AC10252/AF10252</f>
        <v>3.9767441860465116</v>
      </c>
      <c r="AH10252" s="14">
        <f>AG10252-AE10252</f>
        <v>-11.223255813953488</v>
      </c>
      <c r="AI10252" s="14">
        <f>AC10252-(AE10252*AF10252)</f>
        <v>-160.86666666666667</v>
      </c>
      <c r="AJ10252" s="1930"/>
    </row>
    <row r="10253" spans="1:36" ht="39" customHeight="1">
      <c r="A10253" s="4322" t="s">
        <v>7517</v>
      </c>
      <c r="B10253" s="4322"/>
      <c r="C10253" s="4322"/>
      <c r="D10253" s="4322"/>
      <c r="E10253" s="4322"/>
      <c r="F10253" s="4322"/>
      <c r="G10253" s="4322"/>
      <c r="H10253" s="4322"/>
      <c r="I10253" s="4322"/>
      <c r="J10253" s="4322"/>
      <c r="K10253" s="4322"/>
      <c r="L10253" s="4322"/>
      <c r="M10253" s="4322"/>
      <c r="N10253" s="4322"/>
      <c r="O10253" s="4322"/>
      <c r="P10253" s="4322"/>
      <c r="Q10253" s="4322"/>
      <c r="R10253" s="4322"/>
      <c r="S10253" s="4322"/>
      <c r="T10253" s="4322"/>
      <c r="U10253" s="4322"/>
      <c r="V10253" s="4322"/>
      <c r="W10253" s="4322"/>
      <c r="X10253" s="4322"/>
      <c r="Y10253" s="4322"/>
      <c r="Z10253" s="4322"/>
      <c r="AA10253" s="4322"/>
      <c r="AB10253" s="4322"/>
      <c r="AC10253" s="3341"/>
      <c r="AD10253" s="3335"/>
      <c r="AE10253" s="114"/>
      <c r="AF10253" s="3332"/>
      <c r="AG10253" s="3332"/>
      <c r="AH10253" s="3332"/>
      <c r="AI10253" s="3332"/>
      <c r="AJ10253" s="3331"/>
    </row>
    <row r="10254" spans="1:36" ht="31.5" customHeight="1">
      <c r="A10254" s="3333">
        <v>3</v>
      </c>
      <c r="B10254" s="3345" t="s">
        <v>4569</v>
      </c>
      <c r="C10254" s="119" t="s">
        <v>63</v>
      </c>
      <c r="D10254" s="1711">
        <v>1</v>
      </c>
      <c r="E10254" s="119">
        <v>9800</v>
      </c>
      <c r="F10254" s="1711">
        <f t="shared" ref="F10254:F10260" si="3831">E10254*D10254</f>
        <v>9800</v>
      </c>
      <c r="G10254" s="119"/>
      <c r="H10254" s="1711"/>
      <c r="I10254" s="120">
        <v>44778</v>
      </c>
      <c r="J10254" s="3343">
        <v>45290</v>
      </c>
      <c r="K10254" s="119"/>
      <c r="L10254" s="119"/>
      <c r="M10254" s="119"/>
      <c r="N10254" s="119">
        <v>3000</v>
      </c>
      <c r="O10254" s="119">
        <v>3600</v>
      </c>
      <c r="P10254" s="119">
        <v>800</v>
      </c>
      <c r="Q10254" s="119"/>
      <c r="R10254" s="119"/>
      <c r="S10254" s="119"/>
      <c r="T10254" s="119"/>
      <c r="U10254" s="119"/>
      <c r="V10254" s="119"/>
      <c r="W10254" s="119"/>
      <c r="X10254" s="119"/>
      <c r="Y10254" s="119"/>
      <c r="Z10254" s="119"/>
      <c r="AA10254" s="119"/>
      <c r="AB10254" s="119"/>
      <c r="AC10254" s="1507">
        <f t="shared" ref="AC10254:AC10264" si="3832">E10254+G10254-N10254-O10254-AA10254-P10254-Q10254-R10254-S10254-T10254-U10254-V10254-W10254-X10254-Y10254</f>
        <v>2400</v>
      </c>
      <c r="AD10254" s="1508">
        <f t="shared" ref="AD10254:AD10264" si="3833">D10254*AC10254</f>
        <v>2400</v>
      </c>
      <c r="AE10254" s="14">
        <f t="shared" ref="AE10254:AE10264" si="3834">(J10254-"01.04.2023")/30</f>
        <v>9.1</v>
      </c>
      <c r="AF10254" s="14">
        <f t="shared" ref="AF10254:AF10264" si="3835">(N10254+O10254+P10254+Q10254+R10254+S10254+T10254+U10254+V10254+W10254+X10254+Y10254)/3</f>
        <v>2466.6666666666665</v>
      </c>
      <c r="AG10254" s="14">
        <f t="shared" ref="AG10254:AG10264" si="3836">AC10254/AF10254</f>
        <v>0.97297297297297303</v>
      </c>
      <c r="AH10254" s="14">
        <f t="shared" ref="AH10254:AH10264" si="3837">AG10254-AE10254</f>
        <v>-8.127027027027026</v>
      </c>
      <c r="AI10254" s="14">
        <f t="shared" ref="AI10254:AI10264" si="3838">AC10254-(AE10254*AF10254)</f>
        <v>-20046.666666666664</v>
      </c>
      <c r="AJ10254" s="119"/>
    </row>
    <row r="10255" spans="1:36" ht="31.5" customHeight="1">
      <c r="A10255" s="3333">
        <v>4</v>
      </c>
      <c r="B10255" s="3345" t="s">
        <v>4570</v>
      </c>
      <c r="C10255" s="119" t="s">
        <v>63</v>
      </c>
      <c r="D10255" s="1711">
        <v>1</v>
      </c>
      <c r="E10255" s="119">
        <v>27600</v>
      </c>
      <c r="F10255" s="1711">
        <f t="shared" si="3831"/>
        <v>27600</v>
      </c>
      <c r="G10255" s="119"/>
      <c r="H10255" s="1711"/>
      <c r="I10255" s="120">
        <v>44778</v>
      </c>
      <c r="J10255" s="3343">
        <v>45137</v>
      </c>
      <c r="K10255" s="119"/>
      <c r="L10255" s="119"/>
      <c r="M10255" s="119"/>
      <c r="N10255" s="119">
        <v>3120</v>
      </c>
      <c r="O10255" s="119">
        <v>4080</v>
      </c>
      <c r="P10255" s="119">
        <v>12000</v>
      </c>
      <c r="Q10255" s="119"/>
      <c r="R10255" s="119"/>
      <c r="S10255" s="119"/>
      <c r="T10255" s="119"/>
      <c r="U10255" s="119"/>
      <c r="V10255" s="119"/>
      <c r="W10255" s="119"/>
      <c r="X10255" s="119"/>
      <c r="Y10255" s="119"/>
      <c r="Z10255" s="119"/>
      <c r="AA10255" s="119"/>
      <c r="AB10255" s="119"/>
      <c r="AC10255" s="1507">
        <f t="shared" si="3832"/>
        <v>8400</v>
      </c>
      <c r="AD10255" s="1508">
        <f t="shared" si="3833"/>
        <v>8400</v>
      </c>
      <c r="AE10255" s="14">
        <f t="shared" si="3834"/>
        <v>4</v>
      </c>
      <c r="AF10255" s="14">
        <f t="shared" si="3835"/>
        <v>6400</v>
      </c>
      <c r="AG10255" s="14">
        <f t="shared" si="3836"/>
        <v>1.3125</v>
      </c>
      <c r="AH10255" s="14">
        <f t="shared" si="3837"/>
        <v>-2.6875</v>
      </c>
      <c r="AI10255" s="14">
        <f t="shared" si="3838"/>
        <v>-17200</v>
      </c>
      <c r="AJ10255" s="119"/>
    </row>
    <row r="10256" spans="1:36" ht="48.75" customHeight="1">
      <c r="A10256" s="3333">
        <v>5</v>
      </c>
      <c r="B10256" s="3345" t="s">
        <v>4571</v>
      </c>
      <c r="C10256" s="119" t="s">
        <v>66</v>
      </c>
      <c r="D10256" s="1711">
        <v>1</v>
      </c>
      <c r="E10256" s="119">
        <v>9000</v>
      </c>
      <c r="F10256" s="1711">
        <f t="shared" si="3831"/>
        <v>9000</v>
      </c>
      <c r="G10256" s="119"/>
      <c r="H10256" s="1711"/>
      <c r="I10256" s="120">
        <v>44778</v>
      </c>
      <c r="J10256" s="3343">
        <v>45137</v>
      </c>
      <c r="K10256" s="119"/>
      <c r="L10256" s="119"/>
      <c r="M10256" s="119"/>
      <c r="N10256" s="119"/>
      <c r="O10256" s="119"/>
      <c r="P10256" s="119">
        <v>7110</v>
      </c>
      <c r="Q10256" s="119"/>
      <c r="R10256" s="119"/>
      <c r="S10256" s="119"/>
      <c r="T10256" s="119"/>
      <c r="U10256" s="119"/>
      <c r="V10256" s="119"/>
      <c r="W10256" s="119"/>
      <c r="X10256" s="119"/>
      <c r="Y10256" s="119"/>
      <c r="Z10256" s="119"/>
      <c r="AA10256" s="119"/>
      <c r="AB10256" s="119"/>
      <c r="AC10256" s="1507">
        <f t="shared" si="3832"/>
        <v>1890</v>
      </c>
      <c r="AD10256" s="1508">
        <f t="shared" si="3833"/>
        <v>1890</v>
      </c>
      <c r="AE10256" s="14">
        <f t="shared" si="3834"/>
        <v>4</v>
      </c>
      <c r="AF10256" s="14">
        <f t="shared" si="3835"/>
        <v>2370</v>
      </c>
      <c r="AG10256" s="14">
        <f t="shared" si="3836"/>
        <v>0.79746835443037978</v>
      </c>
      <c r="AH10256" s="14">
        <f t="shared" si="3837"/>
        <v>-3.2025316455696204</v>
      </c>
      <c r="AI10256" s="14">
        <f t="shared" si="3838"/>
        <v>-7590</v>
      </c>
      <c r="AJ10256" s="119"/>
    </row>
    <row r="10257" spans="1:36" ht="39.75" customHeight="1">
      <c r="A10257" s="3333">
        <v>7</v>
      </c>
      <c r="B10257" s="3345" t="s">
        <v>7091</v>
      </c>
      <c r="C10257" s="119" t="s">
        <v>63</v>
      </c>
      <c r="D10257" s="1711">
        <v>1</v>
      </c>
      <c r="E10257" s="119">
        <v>4368</v>
      </c>
      <c r="F10257" s="1711">
        <f t="shared" si="3831"/>
        <v>4368</v>
      </c>
      <c r="G10257" s="119"/>
      <c r="H10257" s="1711"/>
      <c r="I10257" s="120">
        <v>44831</v>
      </c>
      <c r="J10257" s="3343">
        <v>45534</v>
      </c>
      <c r="K10257" s="119"/>
      <c r="L10257" s="119"/>
      <c r="M10257" s="119"/>
      <c r="N10257" s="119"/>
      <c r="O10257" s="119"/>
      <c r="P10257" s="119">
        <v>1176</v>
      </c>
      <c r="Q10257" s="119"/>
      <c r="R10257" s="119"/>
      <c r="S10257" s="119"/>
      <c r="T10257" s="119"/>
      <c r="U10257" s="119"/>
      <c r="V10257" s="119"/>
      <c r="W10257" s="119"/>
      <c r="X10257" s="119"/>
      <c r="Y10257" s="119"/>
      <c r="Z10257" s="119"/>
      <c r="AA10257" s="119"/>
      <c r="AB10257" s="119"/>
      <c r="AC10257" s="1507">
        <f t="shared" si="3832"/>
        <v>3192</v>
      </c>
      <c r="AD10257" s="1508">
        <f t="shared" si="3833"/>
        <v>3192</v>
      </c>
      <c r="AE10257" s="14">
        <f t="shared" si="3834"/>
        <v>17.233333333333334</v>
      </c>
      <c r="AF10257" s="14">
        <f t="shared" si="3835"/>
        <v>392</v>
      </c>
      <c r="AG10257" s="14">
        <f t="shared" si="3836"/>
        <v>8.1428571428571423</v>
      </c>
      <c r="AH10257" s="14">
        <f t="shared" si="3837"/>
        <v>-9.0904761904761919</v>
      </c>
      <c r="AI10257" s="14">
        <f t="shared" si="3838"/>
        <v>-3563.4666666666672</v>
      </c>
      <c r="AJ10257" s="119"/>
    </row>
    <row r="10258" spans="1:36" ht="40.5" customHeight="1">
      <c r="A10258" s="3333">
        <v>8</v>
      </c>
      <c r="B10258" s="3345" t="s">
        <v>5306</v>
      </c>
      <c r="C10258" s="119" t="s">
        <v>63</v>
      </c>
      <c r="D10258" s="1711">
        <v>1</v>
      </c>
      <c r="E10258" s="119">
        <v>7000</v>
      </c>
      <c r="F10258" s="1711">
        <f t="shared" si="3831"/>
        <v>7000</v>
      </c>
      <c r="G10258" s="119"/>
      <c r="H10258" s="1711"/>
      <c r="I10258" s="120">
        <v>44831</v>
      </c>
      <c r="J10258" s="3343">
        <v>45412</v>
      </c>
      <c r="K10258" s="119"/>
      <c r="L10258" s="119"/>
      <c r="M10258" s="119"/>
      <c r="N10258" s="119"/>
      <c r="O10258" s="119">
        <v>500</v>
      </c>
      <c r="P10258" s="119">
        <v>1600</v>
      </c>
      <c r="Q10258" s="119"/>
      <c r="R10258" s="119"/>
      <c r="S10258" s="119"/>
      <c r="T10258" s="119"/>
      <c r="U10258" s="119"/>
      <c r="V10258" s="119"/>
      <c r="W10258" s="119"/>
      <c r="X10258" s="119"/>
      <c r="Y10258" s="119"/>
      <c r="Z10258" s="119"/>
      <c r="AA10258" s="119"/>
      <c r="AB10258" s="119"/>
      <c r="AC10258" s="1507">
        <f t="shared" si="3832"/>
        <v>4900</v>
      </c>
      <c r="AD10258" s="1508">
        <f t="shared" si="3833"/>
        <v>4900</v>
      </c>
      <c r="AE10258" s="14">
        <f t="shared" si="3834"/>
        <v>13.166666666666666</v>
      </c>
      <c r="AF10258" s="14">
        <f t="shared" si="3835"/>
        <v>700</v>
      </c>
      <c r="AG10258" s="14">
        <f t="shared" si="3836"/>
        <v>7</v>
      </c>
      <c r="AH10258" s="14">
        <f t="shared" si="3837"/>
        <v>-6.1666666666666661</v>
      </c>
      <c r="AI10258" s="14">
        <f t="shared" si="3838"/>
        <v>-4316.6666666666661</v>
      </c>
      <c r="AJ10258" s="119"/>
    </row>
    <row r="10259" spans="1:36" ht="40.5" customHeight="1">
      <c r="A10259" s="3333">
        <v>9</v>
      </c>
      <c r="B10259" s="3345" t="s">
        <v>5332</v>
      </c>
      <c r="C10259" s="119" t="s">
        <v>63</v>
      </c>
      <c r="D10259" s="1711">
        <v>1</v>
      </c>
      <c r="E10259" s="119">
        <v>4000</v>
      </c>
      <c r="F10259" s="1711">
        <f t="shared" si="3831"/>
        <v>4000</v>
      </c>
      <c r="G10259" s="119"/>
      <c r="H10259" s="1711"/>
      <c r="I10259" s="120">
        <v>44831</v>
      </c>
      <c r="J10259" s="3343">
        <v>45534</v>
      </c>
      <c r="K10259" s="119"/>
      <c r="L10259" s="119"/>
      <c r="M10259" s="119"/>
      <c r="N10259" s="119"/>
      <c r="O10259" s="119">
        <v>200</v>
      </c>
      <c r="P10259" s="119">
        <v>500</v>
      </c>
      <c r="Q10259" s="119"/>
      <c r="R10259" s="119"/>
      <c r="S10259" s="119"/>
      <c r="T10259" s="119"/>
      <c r="U10259" s="119"/>
      <c r="V10259" s="119"/>
      <c r="W10259" s="119"/>
      <c r="X10259" s="119"/>
      <c r="Y10259" s="119"/>
      <c r="Z10259" s="119"/>
      <c r="AA10259" s="119"/>
      <c r="AB10259" s="119"/>
      <c r="AC10259" s="1507">
        <f t="shared" si="3832"/>
        <v>3300</v>
      </c>
      <c r="AD10259" s="1508">
        <f t="shared" si="3833"/>
        <v>3300</v>
      </c>
      <c r="AE10259" s="14">
        <f t="shared" si="3834"/>
        <v>17.233333333333334</v>
      </c>
      <c r="AF10259" s="14">
        <f t="shared" si="3835"/>
        <v>233.33333333333334</v>
      </c>
      <c r="AG10259" s="14">
        <f t="shared" si="3836"/>
        <v>14.142857142857142</v>
      </c>
      <c r="AH10259" s="14">
        <f t="shared" si="3837"/>
        <v>-3.0904761904761919</v>
      </c>
      <c r="AI10259" s="14">
        <f t="shared" si="3838"/>
        <v>-721.11111111111131</v>
      </c>
      <c r="AJ10259" s="119"/>
    </row>
    <row r="10260" spans="1:36" ht="40.5" customHeight="1">
      <c r="A10260" s="3333">
        <v>10</v>
      </c>
      <c r="B10260" s="3345" t="s">
        <v>5961</v>
      </c>
      <c r="C10260" s="119" t="s">
        <v>63</v>
      </c>
      <c r="D10260" s="1711">
        <v>1</v>
      </c>
      <c r="E10260" s="119">
        <v>5600</v>
      </c>
      <c r="F10260" s="1711">
        <f t="shared" si="3831"/>
        <v>5600</v>
      </c>
      <c r="G10260" s="119"/>
      <c r="H10260" s="1711"/>
      <c r="I10260" s="120">
        <v>44838</v>
      </c>
      <c r="J10260" s="3343">
        <v>45382</v>
      </c>
      <c r="K10260" s="119"/>
      <c r="L10260" s="119"/>
      <c r="M10260" s="119"/>
      <c r="N10260" s="119"/>
      <c r="O10260" s="119">
        <v>600</v>
      </c>
      <c r="P10260" s="119">
        <v>1600</v>
      </c>
      <c r="Q10260" s="119"/>
      <c r="R10260" s="119"/>
      <c r="S10260" s="119"/>
      <c r="T10260" s="119"/>
      <c r="U10260" s="119"/>
      <c r="V10260" s="119"/>
      <c r="W10260" s="119"/>
      <c r="X10260" s="119"/>
      <c r="Y10260" s="119"/>
      <c r="Z10260" s="119"/>
      <c r="AA10260" s="119"/>
      <c r="AB10260" s="119"/>
      <c r="AC10260" s="1507">
        <f t="shared" si="3832"/>
        <v>3400</v>
      </c>
      <c r="AD10260" s="1508">
        <f t="shared" si="3833"/>
        <v>3400</v>
      </c>
      <c r="AE10260" s="14">
        <f t="shared" si="3834"/>
        <v>12.166666666666666</v>
      </c>
      <c r="AF10260" s="14">
        <f t="shared" si="3835"/>
        <v>733.33333333333337</v>
      </c>
      <c r="AG10260" s="14">
        <f t="shared" si="3836"/>
        <v>4.6363636363636358</v>
      </c>
      <c r="AH10260" s="14">
        <f t="shared" si="3837"/>
        <v>-7.5303030303030303</v>
      </c>
      <c r="AI10260" s="14">
        <f t="shared" si="3838"/>
        <v>-5522.2222222222226</v>
      </c>
      <c r="AJ10260" s="119"/>
    </row>
    <row r="10261" spans="1:36" ht="40.5" customHeight="1">
      <c r="A10261" s="3333">
        <v>11</v>
      </c>
      <c r="B10261" s="3345" t="s">
        <v>9018</v>
      </c>
      <c r="C10261" s="119" t="s">
        <v>66</v>
      </c>
      <c r="D10261" s="1711">
        <v>1</v>
      </c>
      <c r="E10261" s="3341"/>
      <c r="F10261" s="3335"/>
      <c r="G10261" s="119">
        <v>5000</v>
      </c>
      <c r="H10261" s="1711">
        <f>D10261*G10261</f>
        <v>5000</v>
      </c>
      <c r="I10261" s="120">
        <v>44977</v>
      </c>
      <c r="J10261" s="3343">
        <v>45383</v>
      </c>
      <c r="K10261" s="119"/>
      <c r="L10261" s="119"/>
      <c r="M10261" s="119"/>
      <c r="N10261" s="119"/>
      <c r="O10261" s="119">
        <v>300</v>
      </c>
      <c r="P10261" s="119">
        <v>1400</v>
      </c>
      <c r="Q10261" s="119"/>
      <c r="R10261" s="119"/>
      <c r="S10261" s="119"/>
      <c r="T10261" s="119"/>
      <c r="U10261" s="119"/>
      <c r="V10261" s="119"/>
      <c r="W10261" s="119"/>
      <c r="X10261" s="119"/>
      <c r="Y10261" s="119"/>
      <c r="Z10261" s="119"/>
      <c r="AA10261" s="119"/>
      <c r="AB10261" s="119"/>
      <c r="AC10261" s="1507">
        <f t="shared" si="3832"/>
        <v>3300</v>
      </c>
      <c r="AD10261" s="1508">
        <f t="shared" si="3833"/>
        <v>3300</v>
      </c>
      <c r="AE10261" s="14">
        <f t="shared" si="3834"/>
        <v>12.2</v>
      </c>
      <c r="AF10261" s="14">
        <f t="shared" si="3835"/>
        <v>566.66666666666663</v>
      </c>
      <c r="AG10261" s="14">
        <f t="shared" si="3836"/>
        <v>5.8235294117647065</v>
      </c>
      <c r="AH10261" s="14">
        <f t="shared" si="3837"/>
        <v>-6.3764705882352928</v>
      </c>
      <c r="AI10261" s="14">
        <f t="shared" si="3838"/>
        <v>-3613.3333333333321</v>
      </c>
      <c r="AJ10261" s="119"/>
    </row>
    <row r="10262" spans="1:36" ht="40.5" customHeight="1">
      <c r="A10262" s="3333">
        <v>12</v>
      </c>
      <c r="B10262" s="3345" t="s">
        <v>9553</v>
      </c>
      <c r="C10262" s="119" t="s">
        <v>63</v>
      </c>
      <c r="D10262" s="1711">
        <v>1</v>
      </c>
      <c r="E10262" s="3341"/>
      <c r="F10262" s="3335"/>
      <c r="G10262" s="119">
        <v>15000</v>
      </c>
      <c r="H10262" s="1711">
        <f>D10262*G10262</f>
        <v>15000</v>
      </c>
      <c r="I10262" s="120">
        <v>44986</v>
      </c>
      <c r="J10262" s="3343">
        <v>45658</v>
      </c>
      <c r="K10262" s="119"/>
      <c r="L10262" s="119"/>
      <c r="M10262" s="119"/>
      <c r="N10262" s="119"/>
      <c r="O10262" s="119"/>
      <c r="P10262" s="119"/>
      <c r="Q10262" s="119"/>
      <c r="R10262" s="119"/>
      <c r="S10262" s="119"/>
      <c r="T10262" s="119"/>
      <c r="U10262" s="119"/>
      <c r="V10262" s="119"/>
      <c r="W10262" s="119"/>
      <c r="X10262" s="119"/>
      <c r="Y10262" s="119"/>
      <c r="Z10262" s="119"/>
      <c r="AA10262" s="119"/>
      <c r="AB10262" s="119"/>
      <c r="AC10262" s="1507">
        <f t="shared" si="3832"/>
        <v>15000</v>
      </c>
      <c r="AD10262" s="1508">
        <f t="shared" si="3833"/>
        <v>15000</v>
      </c>
      <c r="AE10262" s="14">
        <f t="shared" si="3834"/>
        <v>21.366666666666667</v>
      </c>
      <c r="AF10262" s="14">
        <f t="shared" si="3835"/>
        <v>0</v>
      </c>
      <c r="AG10262" s="14" t="e">
        <f t="shared" si="3836"/>
        <v>#DIV/0!</v>
      </c>
      <c r="AH10262" s="14" t="e">
        <f t="shared" si="3837"/>
        <v>#DIV/0!</v>
      </c>
      <c r="AI10262" s="14">
        <f t="shared" si="3838"/>
        <v>15000</v>
      </c>
      <c r="AJ10262" s="119"/>
    </row>
    <row r="10263" spans="1:36" ht="40.5" customHeight="1">
      <c r="A10263" s="3333">
        <v>13</v>
      </c>
      <c r="B10263" s="3345" t="s">
        <v>9554</v>
      </c>
      <c r="C10263" s="119" t="s">
        <v>63</v>
      </c>
      <c r="D10263" s="1711">
        <v>1</v>
      </c>
      <c r="E10263" s="3341"/>
      <c r="F10263" s="3335"/>
      <c r="G10263" s="119">
        <v>4100</v>
      </c>
      <c r="H10263" s="1711">
        <f>D10263*G10263</f>
        <v>4100</v>
      </c>
      <c r="I10263" s="120">
        <v>44986</v>
      </c>
      <c r="J10263" s="3343">
        <v>45627</v>
      </c>
      <c r="K10263" s="119"/>
      <c r="L10263" s="119"/>
      <c r="M10263" s="119"/>
      <c r="N10263" s="119"/>
      <c r="O10263" s="119"/>
      <c r="P10263" s="119">
        <v>790</v>
      </c>
      <c r="Q10263" s="119"/>
      <c r="R10263" s="119"/>
      <c r="S10263" s="119"/>
      <c r="T10263" s="119"/>
      <c r="U10263" s="119"/>
      <c r="V10263" s="119"/>
      <c r="W10263" s="119"/>
      <c r="X10263" s="119"/>
      <c r="Y10263" s="119"/>
      <c r="Z10263" s="119"/>
      <c r="AA10263" s="119"/>
      <c r="AB10263" s="119"/>
      <c r="AC10263" s="1507">
        <f t="shared" si="3832"/>
        <v>3310</v>
      </c>
      <c r="AD10263" s="1508">
        <f t="shared" si="3833"/>
        <v>3310</v>
      </c>
      <c r="AE10263" s="14">
        <f t="shared" si="3834"/>
        <v>20.333333333333332</v>
      </c>
      <c r="AF10263" s="14">
        <f t="shared" si="3835"/>
        <v>263.33333333333331</v>
      </c>
      <c r="AG10263" s="14">
        <f t="shared" si="3836"/>
        <v>12.569620253164558</v>
      </c>
      <c r="AH10263" s="14">
        <f t="shared" si="3837"/>
        <v>-7.7637130801687739</v>
      </c>
      <c r="AI10263" s="14">
        <f t="shared" si="3838"/>
        <v>-2044.4444444444434</v>
      </c>
      <c r="AJ10263" s="119"/>
    </row>
    <row r="10264" spans="1:36" ht="40.5" customHeight="1">
      <c r="A10264" s="3333">
        <v>14</v>
      </c>
      <c r="B10264" s="3345" t="s">
        <v>9555</v>
      </c>
      <c r="C10264" s="119" t="s">
        <v>63</v>
      </c>
      <c r="D10264" s="1711">
        <v>1</v>
      </c>
      <c r="E10264" s="3341"/>
      <c r="F10264" s="3335"/>
      <c r="G10264" s="119">
        <v>8000</v>
      </c>
      <c r="H10264" s="1711">
        <f>D10264*G10264</f>
        <v>8000</v>
      </c>
      <c r="I10264" s="120">
        <v>44986</v>
      </c>
      <c r="J10264" s="3343">
        <v>46143</v>
      </c>
      <c r="K10264" s="119"/>
      <c r="L10264" s="119"/>
      <c r="M10264" s="119"/>
      <c r="N10264" s="119"/>
      <c r="O10264" s="119"/>
      <c r="P10264" s="119"/>
      <c r="Q10264" s="119"/>
      <c r="R10264" s="119"/>
      <c r="S10264" s="119"/>
      <c r="T10264" s="119"/>
      <c r="U10264" s="119"/>
      <c r="V10264" s="119"/>
      <c r="W10264" s="119"/>
      <c r="X10264" s="119"/>
      <c r="Y10264" s="119"/>
      <c r="Z10264" s="119"/>
      <c r="AA10264" s="119"/>
      <c r="AB10264" s="119"/>
      <c r="AC10264" s="1507">
        <f t="shared" si="3832"/>
        <v>8000</v>
      </c>
      <c r="AD10264" s="1508">
        <f t="shared" si="3833"/>
        <v>8000</v>
      </c>
      <c r="AE10264" s="14">
        <f t="shared" si="3834"/>
        <v>37.533333333333331</v>
      </c>
      <c r="AF10264" s="14">
        <f t="shared" si="3835"/>
        <v>0</v>
      </c>
      <c r="AG10264" s="14" t="e">
        <f t="shared" si="3836"/>
        <v>#DIV/0!</v>
      </c>
      <c r="AH10264" s="14" t="e">
        <f t="shared" si="3837"/>
        <v>#DIV/0!</v>
      </c>
      <c r="AI10264" s="14">
        <f t="shared" si="3838"/>
        <v>8000</v>
      </c>
      <c r="AJ10264" s="119"/>
    </row>
    <row r="10265" spans="1:36" ht="40.5" customHeight="1">
      <c r="A10265" s="4322" t="s">
        <v>7518</v>
      </c>
      <c r="B10265" s="4322"/>
      <c r="C10265" s="4322"/>
      <c r="D10265" s="4322"/>
      <c r="E10265" s="4322"/>
      <c r="F10265" s="4322"/>
      <c r="G10265" s="4322"/>
      <c r="H10265" s="4322"/>
      <c r="I10265" s="4322"/>
      <c r="J10265" s="4322"/>
      <c r="K10265" s="4322"/>
      <c r="L10265" s="4322"/>
      <c r="M10265" s="4322"/>
      <c r="N10265" s="4322"/>
      <c r="O10265" s="4322"/>
      <c r="P10265" s="4322"/>
      <c r="Q10265" s="4322"/>
      <c r="R10265" s="4322"/>
      <c r="S10265" s="4322"/>
      <c r="T10265" s="4322"/>
      <c r="U10265" s="4322"/>
      <c r="V10265" s="4322"/>
      <c r="W10265" s="4322"/>
      <c r="X10265" s="4322"/>
      <c r="Y10265" s="4322"/>
      <c r="Z10265" s="4322"/>
      <c r="AA10265" s="4322"/>
      <c r="AB10265" s="4322"/>
      <c r="AC10265" s="3341"/>
      <c r="AD10265" s="3335"/>
      <c r="AE10265" s="114"/>
      <c r="AF10265" s="3332"/>
      <c r="AG10265" s="3332"/>
      <c r="AH10265" s="3332"/>
      <c r="AI10265" s="3332"/>
      <c r="AJ10265" s="3331"/>
    </row>
    <row r="10266" spans="1:36" ht="31.5" customHeight="1">
      <c r="A10266" s="3333">
        <v>2</v>
      </c>
      <c r="B10266" s="3345" t="s">
        <v>5428</v>
      </c>
      <c r="C10266" s="119" t="s">
        <v>66</v>
      </c>
      <c r="D10266" s="3346">
        <v>18.286000000000001</v>
      </c>
      <c r="E10266" s="119">
        <v>100</v>
      </c>
      <c r="F10266" s="1711">
        <f>E10266*D10266</f>
        <v>1828.6000000000001</v>
      </c>
      <c r="G10266" s="119"/>
      <c r="H10266" s="1711"/>
      <c r="I10266" s="120">
        <v>44831</v>
      </c>
      <c r="J10266" s="3343">
        <v>45960</v>
      </c>
      <c r="K10266" s="119"/>
      <c r="L10266" s="119"/>
      <c r="M10266" s="119"/>
      <c r="N10266" s="119"/>
      <c r="O10266" s="119"/>
      <c r="P10266" s="119"/>
      <c r="Q10266" s="119"/>
      <c r="R10266" s="119"/>
      <c r="S10266" s="119"/>
      <c r="T10266" s="119"/>
      <c r="U10266" s="119"/>
      <c r="V10266" s="119"/>
      <c r="W10266" s="119"/>
      <c r="X10266" s="119"/>
      <c r="Y10266" s="119"/>
      <c r="Z10266" s="119"/>
      <c r="AA10266" s="119"/>
      <c r="AB10266" s="119"/>
      <c r="AC10266" s="1507">
        <f>E10266+G10266-N10266-O10266-AA10266-P10266-Q10266-R10266-S10266-T10266-U10266-V10266-W10266-X10266-Y10266</f>
        <v>100</v>
      </c>
      <c r="AD10266" s="1508">
        <f>D10266*AC10266</f>
        <v>1828.6000000000001</v>
      </c>
      <c r="AE10266" s="14">
        <f>(J10266-"01.04.2023")/30</f>
        <v>31.433333333333334</v>
      </c>
      <c r="AF10266" s="14">
        <f>(N10266+O10266+P10266+Q10266+R10266+S10266+T10266+U10266+V10266+W10266+X10266+Y10266)/3</f>
        <v>0</v>
      </c>
      <c r="AG10266" s="14" t="e">
        <f>AC10266/AF10266</f>
        <v>#DIV/0!</v>
      </c>
      <c r="AH10266" s="14" t="e">
        <f>AG10266-AE10266</f>
        <v>#DIV/0!</v>
      </c>
      <c r="AI10266" s="14">
        <f>AC10266-(AE10266*AF10266)</f>
        <v>100</v>
      </c>
      <c r="AJ10266" s="119"/>
    </row>
    <row r="10267" spans="1:36" ht="31.5" customHeight="1">
      <c r="A10267" s="3333">
        <v>3</v>
      </c>
      <c r="B10267" s="3345" t="s">
        <v>5429</v>
      </c>
      <c r="C10267" s="119" t="s">
        <v>66</v>
      </c>
      <c r="D10267" s="3346">
        <v>43.512</v>
      </c>
      <c r="E10267" s="119">
        <v>200</v>
      </c>
      <c r="F10267" s="1711">
        <f>E10267*D10267</f>
        <v>8702.4</v>
      </c>
      <c r="G10267" s="119"/>
      <c r="H10267" s="1711"/>
      <c r="I10267" s="120">
        <v>44831</v>
      </c>
      <c r="J10267" s="3343">
        <v>46142</v>
      </c>
      <c r="K10267" s="119"/>
      <c r="L10267" s="119"/>
      <c r="M10267" s="119"/>
      <c r="N10267" s="119"/>
      <c r="O10267" s="119"/>
      <c r="P10267" s="119"/>
      <c r="Q10267" s="119"/>
      <c r="R10267" s="119"/>
      <c r="S10267" s="119"/>
      <c r="T10267" s="119"/>
      <c r="U10267" s="119"/>
      <c r="V10267" s="119"/>
      <c r="W10267" s="119"/>
      <c r="X10267" s="119"/>
      <c r="Y10267" s="119"/>
      <c r="Z10267" s="119"/>
      <c r="AA10267" s="119"/>
      <c r="AB10267" s="119"/>
      <c r="AC10267" s="1507">
        <f>E10267+G10267-N10267-O10267-AA10267-P10267-Q10267-R10267-S10267-T10267-U10267-V10267-W10267-X10267-Y10267</f>
        <v>200</v>
      </c>
      <c r="AD10267" s="1508">
        <f>D10267*AC10267</f>
        <v>8702.4</v>
      </c>
      <c r="AE10267" s="14">
        <f>(J10267-"01.04.2023")/30</f>
        <v>37.5</v>
      </c>
      <c r="AF10267" s="14">
        <f>(N10267+O10267+P10267+Q10267+R10267+S10267+T10267+U10267+V10267+W10267+X10267+Y10267)/3</f>
        <v>0</v>
      </c>
      <c r="AG10267" s="14" t="e">
        <f>AC10267/AF10267</f>
        <v>#DIV/0!</v>
      </c>
      <c r="AH10267" s="14" t="e">
        <f>AG10267-AE10267</f>
        <v>#DIV/0!</v>
      </c>
      <c r="AI10267" s="14">
        <f>AC10267-(AE10267*AF10267)</f>
        <v>200</v>
      </c>
      <c r="AJ10267" s="119"/>
    </row>
    <row r="10268" spans="1:36" ht="31.5" customHeight="1">
      <c r="A10268" s="3333">
        <v>4</v>
      </c>
      <c r="B10268" s="3345" t="s">
        <v>5430</v>
      </c>
      <c r="C10268" s="119" t="s">
        <v>66</v>
      </c>
      <c r="D10268" s="3346">
        <v>41.734000000000002</v>
      </c>
      <c r="E10268" s="119">
        <v>800</v>
      </c>
      <c r="F10268" s="1711">
        <f>E10268*D10268</f>
        <v>33387.200000000004</v>
      </c>
      <c r="G10268" s="119"/>
      <c r="H10268" s="1711"/>
      <c r="I10268" s="120">
        <v>44831</v>
      </c>
      <c r="J10268" s="3343">
        <v>45960</v>
      </c>
      <c r="K10268" s="119"/>
      <c r="L10268" s="119"/>
      <c r="M10268" s="119"/>
      <c r="N10268" s="119"/>
      <c r="O10268" s="119"/>
      <c r="P10268" s="119"/>
      <c r="Q10268" s="119"/>
      <c r="R10268" s="119"/>
      <c r="S10268" s="119"/>
      <c r="T10268" s="119"/>
      <c r="U10268" s="119"/>
      <c r="V10268" s="119"/>
      <c r="W10268" s="119"/>
      <c r="X10268" s="119"/>
      <c r="Y10268" s="119"/>
      <c r="Z10268" s="119"/>
      <c r="AA10268" s="119"/>
      <c r="AB10268" s="119"/>
      <c r="AC10268" s="1507">
        <f>E10268+G10268-N10268-O10268-AA10268-P10268-Q10268-R10268-S10268-T10268-U10268-V10268-W10268-X10268-Y10268</f>
        <v>800</v>
      </c>
      <c r="AD10268" s="1508">
        <f>D10268*AC10268</f>
        <v>33387.200000000004</v>
      </c>
      <c r="AE10268" s="14">
        <f>(J10268-"01.04.2023")/30</f>
        <v>31.433333333333334</v>
      </c>
      <c r="AF10268" s="14">
        <f>(N10268+O10268+P10268+Q10268+R10268+S10268+T10268+U10268+V10268+W10268+X10268+Y10268)/3</f>
        <v>0</v>
      </c>
      <c r="AG10268" s="14" t="e">
        <f>AC10268/AF10268</f>
        <v>#DIV/0!</v>
      </c>
      <c r="AH10268" s="14" t="e">
        <f>AG10268-AE10268</f>
        <v>#DIV/0!</v>
      </c>
      <c r="AI10268" s="14">
        <f>AC10268-(AE10268*AF10268)</f>
        <v>800</v>
      </c>
      <c r="AJ10268" s="119"/>
    </row>
    <row r="10269" spans="1:36" ht="31.5" customHeight="1">
      <c r="A10269" s="3333">
        <v>5</v>
      </c>
      <c r="B10269" s="3345" t="s">
        <v>5431</v>
      </c>
      <c r="C10269" s="119" t="s">
        <v>66</v>
      </c>
      <c r="D10269" s="3346">
        <v>41.734000000000002</v>
      </c>
      <c r="E10269" s="119">
        <v>100</v>
      </c>
      <c r="F10269" s="1711">
        <f>E10269*D10269</f>
        <v>4173.4000000000005</v>
      </c>
      <c r="G10269" s="119"/>
      <c r="H10269" s="1711"/>
      <c r="I10269" s="120">
        <v>44831</v>
      </c>
      <c r="J10269" s="3343">
        <v>45960</v>
      </c>
      <c r="K10269" s="119"/>
      <c r="L10269" s="119"/>
      <c r="M10269" s="119"/>
      <c r="N10269" s="119"/>
      <c r="O10269" s="119"/>
      <c r="P10269" s="119"/>
      <c r="Q10269" s="119"/>
      <c r="R10269" s="119"/>
      <c r="S10269" s="119"/>
      <c r="T10269" s="119"/>
      <c r="U10269" s="119"/>
      <c r="V10269" s="119"/>
      <c r="W10269" s="119"/>
      <c r="X10269" s="119"/>
      <c r="Y10269" s="119"/>
      <c r="Z10269" s="119"/>
      <c r="AA10269" s="119"/>
      <c r="AB10269" s="119"/>
      <c r="AC10269" s="1507">
        <f>E10269+G10269-N10269-O10269-AA10269-P10269-Q10269-R10269-S10269-T10269-U10269-V10269-W10269-X10269-Y10269</f>
        <v>100</v>
      </c>
      <c r="AD10269" s="1508">
        <f>D10269*AC10269</f>
        <v>4173.4000000000005</v>
      </c>
      <c r="AE10269" s="14">
        <f>(J10269-"01.04.2023")/30</f>
        <v>31.433333333333334</v>
      </c>
      <c r="AF10269" s="14">
        <f>(N10269+O10269+P10269+Q10269+R10269+S10269+T10269+U10269+V10269+W10269+X10269+Y10269)/3</f>
        <v>0</v>
      </c>
      <c r="AG10269" s="14" t="e">
        <f>AC10269/AF10269</f>
        <v>#DIV/0!</v>
      </c>
      <c r="AH10269" s="14" t="e">
        <f>AG10269-AE10269</f>
        <v>#DIV/0!</v>
      </c>
      <c r="AI10269" s="14">
        <f>AC10269-(AE10269*AF10269)</f>
        <v>100</v>
      </c>
      <c r="AJ10269" s="119"/>
    </row>
    <row r="10270" spans="1:36" ht="22.5" customHeight="1">
      <c r="A10270" s="4322" t="s">
        <v>7519</v>
      </c>
      <c r="B10270" s="4322"/>
      <c r="C10270" s="4322"/>
      <c r="D10270" s="4322"/>
      <c r="E10270" s="4322"/>
      <c r="F10270" s="4322"/>
      <c r="G10270" s="4322"/>
      <c r="H10270" s="4322"/>
      <c r="I10270" s="4322"/>
      <c r="J10270" s="4322"/>
      <c r="K10270" s="4322"/>
      <c r="L10270" s="4322"/>
      <c r="M10270" s="4322"/>
      <c r="N10270" s="4322"/>
      <c r="O10270" s="4322"/>
      <c r="P10270" s="4322"/>
      <c r="Q10270" s="4322"/>
      <c r="R10270" s="4322"/>
      <c r="S10270" s="4322"/>
      <c r="T10270" s="4322"/>
      <c r="U10270" s="4322"/>
      <c r="V10270" s="4322"/>
      <c r="W10270" s="4322"/>
      <c r="X10270" s="4322"/>
      <c r="Y10270" s="4322"/>
      <c r="Z10270" s="4322"/>
      <c r="AA10270" s="4322"/>
      <c r="AB10270" s="4322"/>
      <c r="AC10270" s="3341"/>
      <c r="AD10270" s="3335"/>
      <c r="AE10270" s="114"/>
      <c r="AF10270" s="3332"/>
      <c r="AG10270" s="3332"/>
      <c r="AH10270" s="3332"/>
      <c r="AI10270" s="3332"/>
      <c r="AJ10270" s="3331"/>
    </row>
    <row r="10271" spans="1:36" ht="24.75" customHeight="1">
      <c r="A10271" s="3333">
        <v>1</v>
      </c>
      <c r="B10271" s="3345" t="s">
        <v>5962</v>
      </c>
      <c r="C10271" s="119" t="s">
        <v>66</v>
      </c>
      <c r="D10271" s="3346">
        <v>1.06</v>
      </c>
      <c r="E10271" s="119">
        <v>43</v>
      </c>
      <c r="F10271" s="119">
        <f>E10271*D10271</f>
        <v>45.580000000000005</v>
      </c>
      <c r="G10271" s="119"/>
      <c r="H10271" s="1711"/>
      <c r="I10271" s="120">
        <v>44841</v>
      </c>
      <c r="J10271" s="3343">
        <v>45688</v>
      </c>
      <c r="K10271" s="119"/>
      <c r="L10271" s="119">
        <v>839</v>
      </c>
      <c r="M10271" s="120">
        <v>44838</v>
      </c>
      <c r="N10271" s="119">
        <v>8</v>
      </c>
      <c r="O10271" s="119">
        <v>3</v>
      </c>
      <c r="P10271" s="119"/>
      <c r="Q10271" s="119"/>
      <c r="R10271" s="119"/>
      <c r="S10271" s="119"/>
      <c r="T10271" s="119"/>
      <c r="U10271" s="119"/>
      <c r="V10271" s="119"/>
      <c r="W10271" s="119"/>
      <c r="X10271" s="119"/>
      <c r="Y10271" s="119"/>
      <c r="Z10271" s="119"/>
      <c r="AA10271" s="119"/>
      <c r="AB10271" s="119"/>
      <c r="AC10271" s="1507">
        <f>E10271+G10271-N10271-O10271-AA10271-P10271-Q10271-R10271-S10271-T10271-U10271-V10271-W10271-X10271-Y10271</f>
        <v>32</v>
      </c>
      <c r="AD10271" s="1508">
        <f>D10271*AC10271</f>
        <v>33.92</v>
      </c>
      <c r="AE10271" s="14">
        <f>(J10271-"01.04.2023")/30</f>
        <v>22.366666666666667</v>
      </c>
      <c r="AF10271" s="14">
        <f>(N10271+O10271+P10271+Q10271+R10271+S10271+T10271+U10271+V10271+W10271+X10271+Y10271)/3</f>
        <v>3.6666666666666665</v>
      </c>
      <c r="AG10271" s="14">
        <f>AC10271/AF10271</f>
        <v>8.7272727272727284</v>
      </c>
      <c r="AH10271" s="14">
        <f>AG10271-AE10271</f>
        <v>-13.639393939393939</v>
      </c>
      <c r="AI10271" s="14">
        <f>AC10271-(AE10271*AF10271)</f>
        <v>-50.011111111111106</v>
      </c>
      <c r="AJ10271" s="119"/>
    </row>
    <row r="10272" spans="1:36" ht="24.75" customHeight="1">
      <c r="A10272" s="3333">
        <v>2</v>
      </c>
      <c r="B10272" s="3345" t="s">
        <v>5963</v>
      </c>
      <c r="C10272" s="119" t="s">
        <v>66</v>
      </c>
      <c r="D10272" s="3346">
        <v>38.171199999999999</v>
      </c>
      <c r="E10272" s="119">
        <v>43</v>
      </c>
      <c r="F10272" s="1711">
        <f>E10272*D10272</f>
        <v>1641.3616</v>
      </c>
      <c r="G10272" s="119"/>
      <c r="H10272" s="1711"/>
      <c r="I10272" s="120">
        <v>44841</v>
      </c>
      <c r="J10272" s="3343">
        <v>45444</v>
      </c>
      <c r="K10272" s="119"/>
      <c r="L10272" s="119">
        <v>839</v>
      </c>
      <c r="M10272" s="120">
        <v>44838</v>
      </c>
      <c r="N10272" s="119">
        <v>8</v>
      </c>
      <c r="O10272" s="119">
        <v>3</v>
      </c>
      <c r="P10272" s="119"/>
      <c r="Q10272" s="119"/>
      <c r="R10272" s="119"/>
      <c r="S10272" s="119"/>
      <c r="T10272" s="119"/>
      <c r="U10272" s="119"/>
      <c r="V10272" s="119"/>
      <c r="W10272" s="119"/>
      <c r="X10272" s="119"/>
      <c r="Y10272" s="119"/>
      <c r="Z10272" s="119"/>
      <c r="AA10272" s="119"/>
      <c r="AB10272" s="119"/>
      <c r="AC10272" s="1507">
        <f>E10272+G10272-N10272-O10272-AA10272-P10272-Q10272-R10272-S10272-T10272-U10272-V10272-W10272-X10272-Y10272</f>
        <v>32</v>
      </c>
      <c r="AD10272" s="1508">
        <f>D10272*AC10272</f>
        <v>1221.4784</v>
      </c>
      <c r="AE10272" s="14">
        <f>(J10272-"01.04.2023")/30</f>
        <v>14.233333333333333</v>
      </c>
      <c r="AF10272" s="14">
        <f>(N10272+O10272+P10272+Q10272+R10272+S10272+T10272+U10272+V10272+W10272+X10272+Y10272)/3</f>
        <v>3.6666666666666665</v>
      </c>
      <c r="AG10272" s="14">
        <f>AC10272/AF10272</f>
        <v>8.7272727272727284</v>
      </c>
      <c r="AH10272" s="14">
        <f>AG10272-AE10272</f>
        <v>-5.5060606060606041</v>
      </c>
      <c r="AI10272" s="14">
        <f>AC10272-(AE10272*AF10272)</f>
        <v>-20.188888888888883</v>
      </c>
      <c r="AJ10272" s="119"/>
    </row>
    <row r="10273" spans="1:36" ht="19.5" thickBot="1">
      <c r="A10273" s="4416" t="s">
        <v>114</v>
      </c>
      <c r="B10273" s="4417"/>
      <c r="C10273" s="4417"/>
      <c r="D10273" s="4417"/>
      <c r="E10273" s="4417"/>
      <c r="F10273" s="4417"/>
      <c r="G10273" s="4417"/>
      <c r="H10273" s="4417"/>
      <c r="I10273" s="4417"/>
      <c r="J10273" s="4417"/>
      <c r="K10273" s="4417"/>
      <c r="L10273" s="4417"/>
      <c r="M10273" s="4417"/>
      <c r="N10273" s="4417"/>
      <c r="O10273" s="4417"/>
      <c r="P10273" s="4417"/>
      <c r="Q10273" s="4417"/>
      <c r="R10273" s="4417"/>
      <c r="S10273" s="4417"/>
      <c r="T10273" s="4417"/>
      <c r="U10273" s="4417"/>
      <c r="V10273" s="4417"/>
      <c r="W10273" s="4417"/>
      <c r="X10273" s="4417"/>
      <c r="Y10273" s="4417"/>
      <c r="Z10273" s="4417"/>
      <c r="AA10273" s="4417"/>
      <c r="AB10273" s="4417"/>
      <c r="AC10273" s="4417"/>
      <c r="AD10273" s="4417"/>
      <c r="AE10273" s="4417"/>
      <c r="AF10273" s="4417"/>
      <c r="AG10273" s="4417"/>
      <c r="AH10273" s="4417"/>
      <c r="AI10273" s="4417"/>
      <c r="AJ10273" s="4418"/>
    </row>
    <row r="10274" spans="1:36" ht="22.5" customHeight="1">
      <c r="A10274" s="4449" t="s">
        <v>2662</v>
      </c>
      <c r="B10274" s="4450"/>
      <c r="C10274" s="4450"/>
      <c r="D10274" s="4450"/>
      <c r="E10274" s="4450"/>
      <c r="F10274" s="4450"/>
      <c r="G10274" s="4450"/>
      <c r="H10274" s="4450"/>
      <c r="I10274" s="4450"/>
      <c r="J10274" s="4450"/>
      <c r="K10274" s="4450"/>
      <c r="L10274" s="4450"/>
      <c r="M10274" s="4450"/>
      <c r="N10274" s="4450"/>
      <c r="O10274" s="4450"/>
      <c r="P10274" s="4450"/>
      <c r="Q10274" s="4450"/>
      <c r="R10274" s="4450"/>
      <c r="S10274" s="4450"/>
      <c r="T10274" s="4450"/>
      <c r="U10274" s="4450"/>
      <c r="V10274" s="4450"/>
      <c r="W10274" s="4450"/>
      <c r="X10274" s="4450"/>
      <c r="Y10274" s="4450"/>
      <c r="Z10274" s="4450"/>
      <c r="AA10274" s="4450"/>
      <c r="AB10274" s="4450"/>
      <c r="AC10274" s="4450"/>
      <c r="AD10274" s="4450"/>
      <c r="AE10274" s="4450"/>
      <c r="AF10274" s="4450"/>
      <c r="AG10274" s="4450"/>
      <c r="AH10274" s="4450"/>
      <c r="AI10274" s="4450"/>
      <c r="AJ10274" s="4451"/>
    </row>
    <row r="10275" spans="1:36" ht="31.5">
      <c r="A10275" s="2634">
        <v>1</v>
      </c>
      <c r="B10275" s="2647" t="s">
        <v>2663</v>
      </c>
      <c r="C10275" s="2867" t="s">
        <v>65</v>
      </c>
      <c r="D10275" s="2867">
        <v>5.274</v>
      </c>
      <c r="E10275" s="2867">
        <v>217</v>
      </c>
      <c r="F10275" s="240">
        <v>1144.4580000000001</v>
      </c>
      <c r="G10275" s="2867"/>
      <c r="H10275" s="309"/>
      <c r="I10275" s="2929"/>
      <c r="J10275" s="298">
        <v>45169</v>
      </c>
      <c r="K10275" s="2929"/>
      <c r="L10275" s="2867">
        <v>1592</v>
      </c>
      <c r="M10275" s="298">
        <v>44544</v>
      </c>
      <c r="N10275" s="240">
        <v>30</v>
      </c>
      <c r="O10275" s="240">
        <v>37</v>
      </c>
      <c r="P10275" s="273">
        <v>70</v>
      </c>
      <c r="Q10275" s="273"/>
      <c r="R10275" s="240"/>
      <c r="S10275" s="240"/>
      <c r="T10275" s="240"/>
      <c r="U10275" s="240"/>
      <c r="V10275" s="240"/>
      <c r="W10275" s="240"/>
      <c r="X10275" s="240"/>
      <c r="Y10275" s="273"/>
      <c r="Z10275" s="273"/>
      <c r="AA10275" s="273"/>
      <c r="AB10275" s="272"/>
      <c r="AC10275" s="1507">
        <f t="shared" ref="AC10275:AC10294" si="3839">E10275+G10275-N10275-O10275-AA10275-P10275-Q10275-R10275-S10275-T10275-U10275-V10275-W10275-X10275-Y10275</f>
        <v>80</v>
      </c>
      <c r="AD10275" s="1508">
        <f t="shared" ref="AD10275:AD10294" si="3840">D10275*AC10275</f>
        <v>421.92</v>
      </c>
      <c r="AE10275" s="14">
        <f t="shared" ref="AE10275:AE10287" si="3841">(J10275-"01.04.2023")/30</f>
        <v>5.0666666666666664</v>
      </c>
      <c r="AF10275" s="14">
        <f t="shared" ref="AF10275:AF10294" si="3842">(N10275+O10275+P10275+Q10275+R10275+S10275+T10275+U10275+V10275+W10275+X10275+Y10275)/3</f>
        <v>45.666666666666664</v>
      </c>
      <c r="AG10275" s="14">
        <f t="shared" ref="AG10275:AG10294" si="3843">AC10275/AF10275</f>
        <v>1.7518248175182483</v>
      </c>
      <c r="AH10275" s="14">
        <f t="shared" ref="AH10275:AH10287" si="3844">AG10275-AE10275</f>
        <v>-3.3148418491484182</v>
      </c>
      <c r="AI10275" s="14">
        <f t="shared" ref="AI10275:AI10287" si="3845">AC10275-(AE10275*AF10275)</f>
        <v>-151.37777777777777</v>
      </c>
      <c r="AJ10275" s="3347"/>
    </row>
    <row r="10276" spans="1:36" ht="31.5">
      <c r="A10276" s="2634">
        <v>2</v>
      </c>
      <c r="B10276" s="2647" t="s">
        <v>2663</v>
      </c>
      <c r="C10276" s="2867" t="s">
        <v>65</v>
      </c>
      <c r="D10276" s="2867">
        <v>6.06</v>
      </c>
      <c r="E10276" s="2867">
        <v>140</v>
      </c>
      <c r="F10276" s="240">
        <v>848.4</v>
      </c>
      <c r="G10276" s="2867"/>
      <c r="H10276" s="309"/>
      <c r="I10276" s="2929"/>
      <c r="J10276" s="298">
        <v>45412</v>
      </c>
      <c r="K10276" s="2929"/>
      <c r="L10276" s="2867">
        <v>870</v>
      </c>
      <c r="M10276" s="298">
        <v>44391</v>
      </c>
      <c r="N10276" s="240"/>
      <c r="O10276" s="240"/>
      <c r="P10276" s="273">
        <v>37</v>
      </c>
      <c r="Q10276" s="273"/>
      <c r="R10276" s="240"/>
      <c r="S10276" s="240"/>
      <c r="T10276" s="240"/>
      <c r="U10276" s="240"/>
      <c r="V10276" s="240"/>
      <c r="W10276" s="240"/>
      <c r="X10276" s="240"/>
      <c r="Y10276" s="273"/>
      <c r="Z10276" s="273"/>
      <c r="AA10276" s="273"/>
      <c r="AB10276" s="2550"/>
      <c r="AC10276" s="1507">
        <f t="shared" si="3839"/>
        <v>103</v>
      </c>
      <c r="AD10276" s="1508">
        <f t="shared" si="3840"/>
        <v>624.17999999999995</v>
      </c>
      <c r="AE10276" s="14">
        <f t="shared" si="3841"/>
        <v>13.166666666666666</v>
      </c>
      <c r="AF10276" s="14">
        <f t="shared" si="3842"/>
        <v>12.333333333333334</v>
      </c>
      <c r="AG10276" s="14">
        <f t="shared" si="3843"/>
        <v>8.3513513513513509</v>
      </c>
      <c r="AH10276" s="14">
        <f t="shared" si="3844"/>
        <v>-4.8153153153153152</v>
      </c>
      <c r="AI10276" s="14">
        <f t="shared" si="3845"/>
        <v>-59.388888888888886</v>
      </c>
      <c r="AJ10276" s="3347"/>
    </row>
    <row r="10277" spans="1:36" ht="31.5">
      <c r="A10277" s="2634">
        <v>4</v>
      </c>
      <c r="B10277" s="2647" t="s">
        <v>2664</v>
      </c>
      <c r="C10277" s="2867" t="s">
        <v>65</v>
      </c>
      <c r="D10277" s="309">
        <v>5.274</v>
      </c>
      <c r="E10277" s="2867">
        <v>70</v>
      </c>
      <c r="F10277" s="272">
        <v>369.18</v>
      </c>
      <c r="G10277" s="2867"/>
      <c r="H10277" s="309"/>
      <c r="I10277" s="2929"/>
      <c r="J10277" s="2929">
        <v>45046</v>
      </c>
      <c r="K10277" s="2929"/>
      <c r="L10277" s="2867">
        <v>1606</v>
      </c>
      <c r="M10277" s="2929">
        <v>44546</v>
      </c>
      <c r="N10277" s="240"/>
      <c r="O10277" s="240">
        <v>20</v>
      </c>
      <c r="P10277" s="273">
        <v>10</v>
      </c>
      <c r="Q10277" s="273"/>
      <c r="R10277" s="240"/>
      <c r="S10277" s="240"/>
      <c r="T10277" s="240"/>
      <c r="U10277" s="240"/>
      <c r="V10277" s="240"/>
      <c r="W10277" s="240"/>
      <c r="X10277" s="240"/>
      <c r="Y10277" s="273"/>
      <c r="Z10277" s="273"/>
      <c r="AA10277" s="273"/>
      <c r="AB10277" s="2550"/>
      <c r="AC10277" s="1507">
        <f t="shared" si="3839"/>
        <v>40</v>
      </c>
      <c r="AD10277" s="1508">
        <f t="shared" si="3840"/>
        <v>210.96</v>
      </c>
      <c r="AE10277" s="14">
        <f t="shared" si="3841"/>
        <v>0.96666666666666667</v>
      </c>
      <c r="AF10277" s="14">
        <f t="shared" si="3842"/>
        <v>10</v>
      </c>
      <c r="AG10277" s="14">
        <f t="shared" si="3843"/>
        <v>4</v>
      </c>
      <c r="AH10277" s="14">
        <f t="shared" si="3844"/>
        <v>3.0333333333333332</v>
      </c>
      <c r="AI10277" s="14">
        <f t="shared" si="3845"/>
        <v>30.333333333333336</v>
      </c>
      <c r="AJ10277" s="3347"/>
    </row>
    <row r="10278" spans="1:36" ht="31.5">
      <c r="A10278" s="2634">
        <v>5</v>
      </c>
      <c r="B10278" s="2647" t="s">
        <v>2665</v>
      </c>
      <c r="C10278" s="2867" t="s">
        <v>65</v>
      </c>
      <c r="D10278" s="2867">
        <v>58.85</v>
      </c>
      <c r="E10278" s="2867">
        <v>116</v>
      </c>
      <c r="F10278" s="240">
        <v>6826.6</v>
      </c>
      <c r="G10278" s="2867"/>
      <c r="H10278" s="309"/>
      <c r="I10278" s="2929"/>
      <c r="J10278" s="2929">
        <v>45231</v>
      </c>
      <c r="K10278" s="2929"/>
      <c r="L10278" s="2867">
        <v>1551</v>
      </c>
      <c r="M10278" s="2929">
        <v>44542</v>
      </c>
      <c r="N10278" s="240">
        <v>14</v>
      </c>
      <c r="O10278" s="240">
        <v>28</v>
      </c>
      <c r="P10278" s="273">
        <v>15</v>
      </c>
      <c r="Q10278" s="273"/>
      <c r="R10278" s="240"/>
      <c r="S10278" s="240"/>
      <c r="T10278" s="240"/>
      <c r="U10278" s="240"/>
      <c r="V10278" s="240"/>
      <c r="W10278" s="240"/>
      <c r="X10278" s="240"/>
      <c r="Y10278" s="273"/>
      <c r="Z10278" s="273"/>
      <c r="AA10278" s="273"/>
      <c r="AB10278" s="2550"/>
      <c r="AC10278" s="1507">
        <f t="shared" si="3839"/>
        <v>59</v>
      </c>
      <c r="AD10278" s="1508">
        <f t="shared" si="3840"/>
        <v>3472.15</v>
      </c>
      <c r="AE10278" s="14">
        <f t="shared" si="3841"/>
        <v>7.1333333333333337</v>
      </c>
      <c r="AF10278" s="14">
        <f t="shared" si="3842"/>
        <v>19</v>
      </c>
      <c r="AG10278" s="14">
        <f t="shared" si="3843"/>
        <v>3.1052631578947367</v>
      </c>
      <c r="AH10278" s="14">
        <f t="shared" si="3844"/>
        <v>-4.0280701754385966</v>
      </c>
      <c r="AI10278" s="14">
        <f t="shared" si="3845"/>
        <v>-76.533333333333331</v>
      </c>
      <c r="AJ10278" s="3347"/>
    </row>
    <row r="10279" spans="1:36" ht="15.75">
      <c r="A10279" s="2634">
        <v>6</v>
      </c>
      <c r="B10279" s="517" t="s">
        <v>2666</v>
      </c>
      <c r="C10279" s="2867" t="s">
        <v>65</v>
      </c>
      <c r="D10279" s="2867">
        <v>8.65</v>
      </c>
      <c r="E10279" s="2867">
        <v>60</v>
      </c>
      <c r="F10279" s="240">
        <v>519</v>
      </c>
      <c r="G10279" s="2867"/>
      <c r="H10279" s="309"/>
      <c r="I10279" s="2929"/>
      <c r="J10279" s="2929">
        <v>45230</v>
      </c>
      <c r="K10279" s="2929"/>
      <c r="L10279" s="2867">
        <v>471</v>
      </c>
      <c r="M10279" s="2929">
        <v>44734</v>
      </c>
      <c r="N10279" s="240"/>
      <c r="O10279" s="240"/>
      <c r="P10279" s="273">
        <v>20</v>
      </c>
      <c r="Q10279" s="273"/>
      <c r="R10279" s="240"/>
      <c r="S10279" s="240"/>
      <c r="T10279" s="240"/>
      <c r="U10279" s="240"/>
      <c r="V10279" s="240"/>
      <c r="W10279" s="240"/>
      <c r="X10279" s="240"/>
      <c r="Y10279" s="273"/>
      <c r="Z10279" s="273"/>
      <c r="AA10279" s="273"/>
      <c r="AB10279" s="2550"/>
      <c r="AC10279" s="1507">
        <f t="shared" si="3839"/>
        <v>40</v>
      </c>
      <c r="AD10279" s="1508">
        <f t="shared" si="3840"/>
        <v>346</v>
      </c>
      <c r="AE10279" s="14">
        <f t="shared" si="3841"/>
        <v>7.1</v>
      </c>
      <c r="AF10279" s="14">
        <f t="shared" si="3842"/>
        <v>6.666666666666667</v>
      </c>
      <c r="AG10279" s="14">
        <f t="shared" si="3843"/>
        <v>6</v>
      </c>
      <c r="AH10279" s="14">
        <f t="shared" si="3844"/>
        <v>-1.0999999999999996</v>
      </c>
      <c r="AI10279" s="14">
        <f t="shared" si="3845"/>
        <v>-7.3333333333333357</v>
      </c>
      <c r="AJ10279" s="3347"/>
    </row>
    <row r="10280" spans="1:36" ht="15.75">
      <c r="A10280" s="2634">
        <v>7</v>
      </c>
      <c r="B10280" s="2653" t="s">
        <v>3466</v>
      </c>
      <c r="C10280" s="2867" t="s">
        <v>65</v>
      </c>
      <c r="D10280" s="2867">
        <v>63.45</v>
      </c>
      <c r="E10280" s="2867">
        <v>25</v>
      </c>
      <c r="F10280" s="240">
        <v>1586.25</v>
      </c>
      <c r="G10280" s="2867"/>
      <c r="H10280" s="309"/>
      <c r="I10280" s="2929"/>
      <c r="J10280" s="2929">
        <v>45543</v>
      </c>
      <c r="K10280" s="2929"/>
      <c r="L10280" s="2867">
        <v>445</v>
      </c>
      <c r="M10280" s="2929">
        <v>44726</v>
      </c>
      <c r="N10280" s="240"/>
      <c r="O10280" s="240">
        <v>2</v>
      </c>
      <c r="P10280" s="273"/>
      <c r="Q10280" s="273"/>
      <c r="R10280" s="240"/>
      <c r="S10280" s="240"/>
      <c r="T10280" s="240"/>
      <c r="U10280" s="240"/>
      <c r="V10280" s="240"/>
      <c r="W10280" s="240"/>
      <c r="X10280" s="240"/>
      <c r="Y10280" s="273"/>
      <c r="Z10280" s="273"/>
      <c r="AA10280" s="273"/>
      <c r="AB10280" s="2550"/>
      <c r="AC10280" s="1507">
        <f t="shared" si="3839"/>
        <v>23</v>
      </c>
      <c r="AD10280" s="1508">
        <f t="shared" si="3840"/>
        <v>1459.3500000000001</v>
      </c>
      <c r="AE10280" s="14">
        <f t="shared" si="3841"/>
        <v>17.533333333333335</v>
      </c>
      <c r="AF10280" s="14">
        <f t="shared" si="3842"/>
        <v>0.66666666666666663</v>
      </c>
      <c r="AG10280" s="14">
        <f t="shared" si="3843"/>
        <v>34.5</v>
      </c>
      <c r="AH10280" s="14">
        <f t="shared" si="3844"/>
        <v>16.966666666666665</v>
      </c>
      <c r="AI10280" s="14">
        <f t="shared" si="3845"/>
        <v>11.31111111111111</v>
      </c>
      <c r="AJ10280" s="3347"/>
    </row>
    <row r="10281" spans="1:36" ht="15.75">
      <c r="A10281" s="2634">
        <v>10</v>
      </c>
      <c r="B10281" s="2653" t="s">
        <v>2667</v>
      </c>
      <c r="C10281" s="2867" t="s">
        <v>65</v>
      </c>
      <c r="D10281" s="2867">
        <v>129.78</v>
      </c>
      <c r="E10281" s="2867">
        <v>227</v>
      </c>
      <c r="F10281" s="240">
        <v>29460.06</v>
      </c>
      <c r="G10281" s="2867"/>
      <c r="H10281" s="309"/>
      <c r="I10281" s="2929"/>
      <c r="J10281" s="2929">
        <v>45169</v>
      </c>
      <c r="K10281" s="2929"/>
      <c r="L10281" s="2867">
        <v>1576</v>
      </c>
      <c r="M10281" s="2929">
        <v>44539</v>
      </c>
      <c r="N10281" s="240">
        <v>19</v>
      </c>
      <c r="O10281" s="240">
        <v>19</v>
      </c>
      <c r="P10281" s="273">
        <v>30</v>
      </c>
      <c r="Q10281" s="273"/>
      <c r="R10281" s="273"/>
      <c r="S10281" s="273"/>
      <c r="T10281" s="273"/>
      <c r="U10281" s="273"/>
      <c r="V10281" s="273"/>
      <c r="W10281" s="273"/>
      <c r="X10281" s="273"/>
      <c r="Y10281" s="240"/>
      <c r="Z10281" s="240"/>
      <c r="AA10281" s="240"/>
      <c r="AB10281" s="2550"/>
      <c r="AC10281" s="1507">
        <f t="shared" si="3839"/>
        <v>159</v>
      </c>
      <c r="AD10281" s="1508">
        <f t="shared" si="3840"/>
        <v>20635.02</v>
      </c>
      <c r="AE10281" s="14">
        <f t="shared" si="3841"/>
        <v>5.0666666666666664</v>
      </c>
      <c r="AF10281" s="14">
        <f t="shared" si="3842"/>
        <v>22.666666666666668</v>
      </c>
      <c r="AG10281" s="14">
        <f t="shared" si="3843"/>
        <v>7.0147058823529411</v>
      </c>
      <c r="AH10281" s="14">
        <f t="shared" si="3844"/>
        <v>1.9480392156862747</v>
      </c>
      <c r="AI10281" s="14">
        <f t="shared" si="3845"/>
        <v>44.155555555555551</v>
      </c>
      <c r="AJ10281" s="3347"/>
    </row>
    <row r="10282" spans="1:36" ht="15.75">
      <c r="A10282" s="2634">
        <v>11</v>
      </c>
      <c r="B10282" s="2653" t="s">
        <v>2668</v>
      </c>
      <c r="C10282" s="2867" t="s">
        <v>65</v>
      </c>
      <c r="D10282" s="2867">
        <v>70.510000000000005</v>
      </c>
      <c r="E10282" s="2867">
        <v>14</v>
      </c>
      <c r="F10282" s="240">
        <v>987.1400000000001</v>
      </c>
      <c r="G10282" s="2867"/>
      <c r="H10282" s="309"/>
      <c r="I10282" s="2929"/>
      <c r="J10282" s="2929">
        <v>45107</v>
      </c>
      <c r="K10282" s="2929"/>
      <c r="L10282" s="2867">
        <v>973</v>
      </c>
      <c r="M10282" s="2929">
        <v>44405</v>
      </c>
      <c r="N10282" s="2867">
        <v>9</v>
      </c>
      <c r="O10282" s="2867"/>
      <c r="P10282" s="3348">
        <v>2</v>
      </c>
      <c r="Q10282" s="3348"/>
      <c r="R10282" s="3348"/>
      <c r="S10282" s="3348"/>
      <c r="T10282" s="3348"/>
      <c r="U10282" s="3348"/>
      <c r="V10282" s="3348"/>
      <c r="W10282" s="3348"/>
      <c r="X10282" s="3348"/>
      <c r="Y10282" s="2867"/>
      <c r="Z10282" s="2867"/>
      <c r="AA10282" s="2867"/>
      <c r="AB10282" s="2550"/>
      <c r="AC10282" s="1507">
        <f t="shared" si="3839"/>
        <v>3</v>
      </c>
      <c r="AD10282" s="1508">
        <f t="shared" si="3840"/>
        <v>211.53000000000003</v>
      </c>
      <c r="AE10282" s="14">
        <f t="shared" si="3841"/>
        <v>3</v>
      </c>
      <c r="AF10282" s="14">
        <f t="shared" si="3842"/>
        <v>3.6666666666666665</v>
      </c>
      <c r="AG10282" s="14">
        <f t="shared" si="3843"/>
        <v>0.81818181818181823</v>
      </c>
      <c r="AH10282" s="14">
        <f t="shared" si="3844"/>
        <v>-2.1818181818181817</v>
      </c>
      <c r="AI10282" s="14">
        <f t="shared" si="3845"/>
        <v>-8</v>
      </c>
      <c r="AJ10282" s="3347"/>
    </row>
    <row r="10283" spans="1:36" ht="15.75">
      <c r="A10283" s="2634">
        <v>12</v>
      </c>
      <c r="B10283" s="2653" t="s">
        <v>2668</v>
      </c>
      <c r="C10283" s="2867" t="s">
        <v>65</v>
      </c>
      <c r="D10283" s="309">
        <v>69.12</v>
      </c>
      <c r="E10283" s="3348">
        <v>234</v>
      </c>
      <c r="F10283" s="2867">
        <v>16174.080000000002</v>
      </c>
      <c r="G10283" s="240"/>
      <c r="H10283" s="309"/>
      <c r="I10283" s="2929"/>
      <c r="J10283" s="2929">
        <v>44761</v>
      </c>
      <c r="K10283" s="2929"/>
      <c r="L10283" s="2867">
        <v>1593</v>
      </c>
      <c r="M10283" s="2929">
        <v>44544</v>
      </c>
      <c r="N10283" s="2867">
        <v>35</v>
      </c>
      <c r="O10283" s="2867">
        <v>51</v>
      </c>
      <c r="P10283" s="3348">
        <v>49</v>
      </c>
      <c r="Q10283" s="3348"/>
      <c r="R10283" s="3348"/>
      <c r="S10283" s="3348"/>
      <c r="T10283" s="3348"/>
      <c r="U10283" s="3348"/>
      <c r="V10283" s="3348"/>
      <c r="W10283" s="3348"/>
      <c r="X10283" s="3348"/>
      <c r="Y10283" s="3349"/>
      <c r="Z10283" s="3349"/>
      <c r="AA10283" s="3349"/>
      <c r="AB10283" s="2550"/>
      <c r="AC10283" s="1507">
        <f t="shared" si="3839"/>
        <v>99</v>
      </c>
      <c r="AD10283" s="1508">
        <f t="shared" si="3840"/>
        <v>6842.88</v>
      </c>
      <c r="AE10283" s="14">
        <f t="shared" si="3841"/>
        <v>-8.5333333333333332</v>
      </c>
      <c r="AF10283" s="14">
        <f t="shared" si="3842"/>
        <v>45</v>
      </c>
      <c r="AG10283" s="14">
        <f t="shared" si="3843"/>
        <v>2.2000000000000002</v>
      </c>
      <c r="AH10283" s="14">
        <f t="shared" si="3844"/>
        <v>10.733333333333334</v>
      </c>
      <c r="AI10283" s="14">
        <f t="shared" si="3845"/>
        <v>483</v>
      </c>
      <c r="AJ10283" s="3347"/>
    </row>
    <row r="10284" spans="1:36" ht="15.75">
      <c r="A10284" s="2634">
        <v>13</v>
      </c>
      <c r="B10284" s="2653" t="s">
        <v>6667</v>
      </c>
      <c r="C10284" s="2867" t="s">
        <v>65</v>
      </c>
      <c r="D10284" s="309">
        <v>42.98</v>
      </c>
      <c r="E10284" s="3348">
        <v>100</v>
      </c>
      <c r="F10284" s="2867">
        <v>4298</v>
      </c>
      <c r="G10284" s="240"/>
      <c r="H10284" s="309"/>
      <c r="I10284" s="2929"/>
      <c r="J10284" s="2929">
        <v>45077</v>
      </c>
      <c r="K10284" s="2929"/>
      <c r="L10284" s="2867"/>
      <c r="M10284" s="2929"/>
      <c r="N10284" s="2867"/>
      <c r="O10284" s="2867"/>
      <c r="P10284" s="3348">
        <v>15</v>
      </c>
      <c r="Q10284" s="3348"/>
      <c r="R10284" s="3348"/>
      <c r="S10284" s="3348"/>
      <c r="T10284" s="3348"/>
      <c r="U10284" s="3348"/>
      <c r="V10284" s="3348"/>
      <c r="W10284" s="3348"/>
      <c r="X10284" s="3348"/>
      <c r="Y10284" s="3349"/>
      <c r="Z10284" s="3349"/>
      <c r="AA10284" s="3349"/>
      <c r="AB10284" s="2550"/>
      <c r="AC10284" s="1507">
        <f t="shared" si="3839"/>
        <v>85</v>
      </c>
      <c r="AD10284" s="1508">
        <f t="shared" si="3840"/>
        <v>3653.2999999999997</v>
      </c>
      <c r="AE10284" s="14">
        <f t="shared" si="3841"/>
        <v>2</v>
      </c>
      <c r="AF10284" s="14">
        <f t="shared" si="3842"/>
        <v>5</v>
      </c>
      <c r="AG10284" s="14">
        <f t="shared" si="3843"/>
        <v>17</v>
      </c>
      <c r="AH10284" s="14">
        <f t="shared" si="3844"/>
        <v>15</v>
      </c>
      <c r="AI10284" s="14">
        <f t="shared" si="3845"/>
        <v>75</v>
      </c>
      <c r="AJ10284" s="3347"/>
    </row>
    <row r="10285" spans="1:36" ht="15.75">
      <c r="A10285" s="2634">
        <v>15</v>
      </c>
      <c r="B10285" s="517" t="s">
        <v>3467</v>
      </c>
      <c r="C10285" s="3350" t="s">
        <v>181</v>
      </c>
      <c r="D10285" s="240">
        <v>2.71</v>
      </c>
      <c r="E10285" s="240">
        <v>16401</v>
      </c>
      <c r="F10285" s="240">
        <v>44446.71</v>
      </c>
      <c r="G10285" s="240"/>
      <c r="H10285" s="309"/>
      <c r="I10285" s="298"/>
      <c r="J10285" s="298">
        <v>46477</v>
      </c>
      <c r="K10285" s="2929"/>
      <c r="L10285" s="2867"/>
      <c r="M10285" s="298"/>
      <c r="N10285" s="273">
        <v>458</v>
      </c>
      <c r="O10285" s="273">
        <v>463</v>
      </c>
      <c r="P10285" s="273">
        <v>354</v>
      </c>
      <c r="Q10285" s="273"/>
      <c r="R10285" s="273"/>
      <c r="S10285" s="273"/>
      <c r="T10285" s="273"/>
      <c r="U10285" s="273"/>
      <c r="V10285" s="273"/>
      <c r="W10285" s="273"/>
      <c r="X10285" s="273"/>
      <c r="Y10285" s="3351"/>
      <c r="Z10285" s="3351"/>
      <c r="AA10285" s="3351"/>
      <c r="AB10285" s="2550"/>
      <c r="AC10285" s="1507">
        <f t="shared" si="3839"/>
        <v>15126</v>
      </c>
      <c r="AD10285" s="1508">
        <f t="shared" si="3840"/>
        <v>40991.46</v>
      </c>
      <c r="AE10285" s="14">
        <f t="shared" si="3841"/>
        <v>48.666666666666664</v>
      </c>
      <c r="AF10285" s="14">
        <f t="shared" si="3842"/>
        <v>425</v>
      </c>
      <c r="AG10285" s="14">
        <f t="shared" si="3843"/>
        <v>35.590588235294121</v>
      </c>
      <c r="AH10285" s="14">
        <f t="shared" si="3844"/>
        <v>-13.076078431372544</v>
      </c>
      <c r="AI10285" s="14">
        <f t="shared" si="3845"/>
        <v>-5557.3333333333321</v>
      </c>
      <c r="AJ10285" s="3347"/>
    </row>
    <row r="10286" spans="1:36" ht="15.75">
      <c r="A10286" s="2634">
        <v>16</v>
      </c>
      <c r="B10286" s="517" t="s">
        <v>8865</v>
      </c>
      <c r="C10286" s="3352" t="s">
        <v>309</v>
      </c>
      <c r="D10286" s="240">
        <v>0</v>
      </c>
      <c r="E10286" s="240">
        <v>40000</v>
      </c>
      <c r="F10286" s="240">
        <v>0</v>
      </c>
      <c r="G10286" s="240"/>
      <c r="H10286" s="309"/>
      <c r="I10286" s="298">
        <v>44839</v>
      </c>
      <c r="J10286" s="298"/>
      <c r="K10286" s="2929"/>
      <c r="L10286" s="2867"/>
      <c r="M10286" s="336"/>
      <c r="N10286" s="273"/>
      <c r="O10286" s="273">
        <v>2720</v>
      </c>
      <c r="P10286" s="273">
        <v>12960</v>
      </c>
      <c r="Q10286" s="273"/>
      <c r="R10286" s="273"/>
      <c r="S10286" s="273"/>
      <c r="T10286" s="273"/>
      <c r="U10286" s="273"/>
      <c r="V10286" s="273"/>
      <c r="W10286" s="273"/>
      <c r="X10286" s="273"/>
      <c r="Y10286" s="3351"/>
      <c r="Z10286" s="3351"/>
      <c r="AA10286" s="3351"/>
      <c r="AB10286" s="2550"/>
      <c r="AC10286" s="1507">
        <f t="shared" si="3839"/>
        <v>24320</v>
      </c>
      <c r="AD10286" s="1508">
        <f t="shared" si="3840"/>
        <v>0</v>
      </c>
      <c r="AE10286" s="14">
        <f t="shared" si="3841"/>
        <v>-1500.5666666666666</v>
      </c>
      <c r="AF10286" s="14">
        <f t="shared" si="3842"/>
        <v>5226.666666666667</v>
      </c>
      <c r="AG10286" s="14">
        <f t="shared" si="3843"/>
        <v>4.6530612244897958</v>
      </c>
      <c r="AH10286" s="14">
        <f t="shared" si="3844"/>
        <v>1505.2197278911565</v>
      </c>
      <c r="AI10286" s="14">
        <f t="shared" si="3845"/>
        <v>7867281.777777778</v>
      </c>
      <c r="AJ10286" s="3347"/>
    </row>
    <row r="10287" spans="1:36" ht="15.75">
      <c r="A10287" s="2634">
        <v>17</v>
      </c>
      <c r="B10287" s="517" t="s">
        <v>2669</v>
      </c>
      <c r="C10287" s="3352" t="s">
        <v>180</v>
      </c>
      <c r="D10287" s="272">
        <v>645.43569000000002</v>
      </c>
      <c r="E10287" s="240">
        <v>2178</v>
      </c>
      <c r="F10287" s="240">
        <v>1405758.95</v>
      </c>
      <c r="G10287" s="240"/>
      <c r="H10287" s="309"/>
      <c r="I10287" s="298"/>
      <c r="J10287" s="298">
        <v>45046</v>
      </c>
      <c r="K10287" s="2929"/>
      <c r="L10287" s="2867"/>
      <c r="M10287" s="336"/>
      <c r="N10287" s="273"/>
      <c r="O10287" s="273"/>
      <c r="P10287" s="273"/>
      <c r="Q10287" s="273"/>
      <c r="R10287" s="273"/>
      <c r="S10287" s="273"/>
      <c r="T10287" s="273"/>
      <c r="U10287" s="273"/>
      <c r="V10287" s="273"/>
      <c r="W10287" s="273"/>
      <c r="X10287" s="273"/>
      <c r="Y10287" s="3351"/>
      <c r="Z10287" s="3351"/>
      <c r="AA10287" s="3351"/>
      <c r="AB10287" s="2550"/>
      <c r="AC10287" s="1507">
        <f t="shared" si="3839"/>
        <v>2178</v>
      </c>
      <c r="AD10287" s="1508">
        <f t="shared" si="3840"/>
        <v>1405758.93282</v>
      </c>
      <c r="AE10287" s="14">
        <f t="shared" si="3841"/>
        <v>0.96666666666666667</v>
      </c>
      <c r="AF10287" s="14">
        <f t="shared" si="3842"/>
        <v>0</v>
      </c>
      <c r="AG10287" s="14" t="e">
        <f t="shared" si="3843"/>
        <v>#DIV/0!</v>
      </c>
      <c r="AH10287" s="14" t="e">
        <f t="shared" si="3844"/>
        <v>#DIV/0!</v>
      </c>
      <c r="AI10287" s="14">
        <f t="shared" si="3845"/>
        <v>2178</v>
      </c>
      <c r="AJ10287" s="3347"/>
    </row>
    <row r="10288" spans="1:36" ht="15.75">
      <c r="A10288" s="2634">
        <v>21</v>
      </c>
      <c r="B10288" s="517" t="s">
        <v>2669</v>
      </c>
      <c r="C10288" s="3352" t="s">
        <v>65</v>
      </c>
      <c r="D10288" s="272">
        <v>166.75</v>
      </c>
      <c r="E10288" s="1518"/>
      <c r="F10288" s="240"/>
      <c r="G10288" s="3353">
        <v>450</v>
      </c>
      <c r="H10288" s="309">
        <f t="shared" ref="H10288:H10291" si="3846">SUM(D10288*G10288)</f>
        <v>75037.5</v>
      </c>
      <c r="I10288" s="336">
        <v>44930</v>
      </c>
      <c r="J10288" s="336">
        <v>45016</v>
      </c>
      <c r="K10288" s="336"/>
      <c r="L10288" s="2639"/>
      <c r="M10288" s="336"/>
      <c r="N10288" s="2552">
        <v>60</v>
      </c>
      <c r="O10288" s="2552">
        <v>100</v>
      </c>
      <c r="P10288" s="2552">
        <v>40</v>
      </c>
      <c r="Q10288" s="2552"/>
      <c r="R10288" s="2552"/>
      <c r="S10288" s="2552"/>
      <c r="T10288" s="2552"/>
      <c r="U10288" s="2552"/>
      <c r="V10288" s="2552"/>
      <c r="W10288" s="2552"/>
      <c r="X10288" s="2552"/>
      <c r="Y10288" s="3354"/>
      <c r="Z10288" s="3354"/>
      <c r="AA10288" s="3354"/>
      <c r="AB10288" s="2550"/>
      <c r="AC10288" s="1507">
        <f t="shared" si="3839"/>
        <v>250</v>
      </c>
      <c r="AD10288" s="1508">
        <f t="shared" si="3840"/>
        <v>41687.5</v>
      </c>
      <c r="AE10288" s="14">
        <f t="shared" ref="AE10288:AE10294" si="3847">(J10288-"01.04.2023")/30</f>
        <v>-3.3333333333333333E-2</v>
      </c>
      <c r="AF10288" s="14">
        <f t="shared" si="3842"/>
        <v>66.666666666666671</v>
      </c>
      <c r="AG10288" s="14">
        <f t="shared" si="3843"/>
        <v>3.7499999999999996</v>
      </c>
      <c r="AH10288" s="14">
        <f t="shared" ref="AH10288:AH10294" si="3848">AG10288-AE10288</f>
        <v>3.7833333333333328</v>
      </c>
      <c r="AI10288" s="14">
        <f t="shared" ref="AI10288:AI10294" si="3849">AC10288-(AE10288*AF10288)</f>
        <v>252.22222222222223</v>
      </c>
      <c r="AJ10288" s="3347"/>
    </row>
    <row r="10289" spans="1:36" ht="15.75" customHeight="1">
      <c r="A10289" s="2634">
        <v>34</v>
      </c>
      <c r="B10289" s="517" t="s">
        <v>2669</v>
      </c>
      <c r="C10289" s="3352" t="s">
        <v>180</v>
      </c>
      <c r="D10289" s="272">
        <v>533.91999999999996</v>
      </c>
      <c r="E10289" s="1518"/>
      <c r="F10289" s="240"/>
      <c r="G10289" s="3353">
        <v>180</v>
      </c>
      <c r="H10289" s="309">
        <f t="shared" si="3846"/>
        <v>96105.599999999991</v>
      </c>
      <c r="I10289" s="336">
        <v>45007</v>
      </c>
      <c r="J10289" s="336">
        <v>45034</v>
      </c>
      <c r="K10289" s="336"/>
      <c r="L10289" s="2639"/>
      <c r="M10289" s="336"/>
      <c r="N10289" s="2552"/>
      <c r="O10289" s="2552"/>
      <c r="P10289" s="2552">
        <v>66</v>
      </c>
      <c r="Q10289" s="2552"/>
      <c r="R10289" s="2552"/>
      <c r="S10289" s="2552"/>
      <c r="T10289" s="2552"/>
      <c r="U10289" s="2552"/>
      <c r="V10289" s="2552"/>
      <c r="W10289" s="2552"/>
      <c r="X10289" s="2552"/>
      <c r="Y10289" s="3354"/>
      <c r="Z10289" s="3354"/>
      <c r="AA10289" s="3354"/>
      <c r="AB10289" s="2550"/>
      <c r="AC10289" s="1507">
        <f t="shared" si="3839"/>
        <v>114</v>
      </c>
      <c r="AD10289" s="1508">
        <f t="shared" si="3840"/>
        <v>60866.879999999997</v>
      </c>
      <c r="AE10289" s="14">
        <f t="shared" si="3847"/>
        <v>0.56666666666666665</v>
      </c>
      <c r="AF10289" s="14">
        <f t="shared" si="3842"/>
        <v>22</v>
      </c>
      <c r="AG10289" s="14">
        <f t="shared" si="3843"/>
        <v>5.1818181818181817</v>
      </c>
      <c r="AH10289" s="14">
        <f t="shared" si="3848"/>
        <v>4.6151515151515152</v>
      </c>
      <c r="AI10289" s="14">
        <f t="shared" si="3849"/>
        <v>101.53333333333333</v>
      </c>
      <c r="AJ10289" s="3347"/>
    </row>
    <row r="10290" spans="1:36" ht="15.75" customHeight="1">
      <c r="A10290" s="2634">
        <v>35</v>
      </c>
      <c r="B10290" s="517" t="s">
        <v>4653</v>
      </c>
      <c r="C10290" s="3352" t="s">
        <v>181</v>
      </c>
      <c r="D10290" s="272">
        <v>40.912039999999998</v>
      </c>
      <c r="E10290" s="1518"/>
      <c r="F10290" s="240"/>
      <c r="G10290" s="3353">
        <v>30</v>
      </c>
      <c r="H10290" s="309">
        <f t="shared" si="3846"/>
        <v>1227.3611999999998</v>
      </c>
      <c r="I10290" s="336">
        <v>45007</v>
      </c>
      <c r="J10290" s="336">
        <v>45260</v>
      </c>
      <c r="K10290" s="336"/>
      <c r="L10290" s="2639"/>
      <c r="M10290" s="336"/>
      <c r="N10290" s="2552"/>
      <c r="O10290" s="2552"/>
      <c r="P10290" s="2552">
        <v>11</v>
      </c>
      <c r="Q10290" s="2552"/>
      <c r="R10290" s="2552"/>
      <c r="S10290" s="2552"/>
      <c r="T10290" s="2552"/>
      <c r="U10290" s="2552"/>
      <c r="V10290" s="2552"/>
      <c r="W10290" s="2552"/>
      <c r="X10290" s="2552"/>
      <c r="Y10290" s="3354"/>
      <c r="Z10290" s="3354"/>
      <c r="AA10290" s="3354"/>
      <c r="AB10290" s="2550"/>
      <c r="AC10290" s="1507">
        <f t="shared" si="3839"/>
        <v>19</v>
      </c>
      <c r="AD10290" s="1508">
        <f t="shared" si="3840"/>
        <v>777.32875999999999</v>
      </c>
      <c r="AE10290" s="14">
        <f t="shared" si="3847"/>
        <v>8.1</v>
      </c>
      <c r="AF10290" s="14">
        <f t="shared" si="3842"/>
        <v>3.6666666666666665</v>
      </c>
      <c r="AG10290" s="14">
        <f t="shared" si="3843"/>
        <v>5.1818181818181817</v>
      </c>
      <c r="AH10290" s="14">
        <f t="shared" si="3848"/>
        <v>-2.918181818181818</v>
      </c>
      <c r="AI10290" s="14">
        <f t="shared" si="3849"/>
        <v>-10.699999999999996</v>
      </c>
      <c r="AJ10290" s="3347"/>
    </row>
    <row r="10291" spans="1:36" ht="15.75">
      <c r="A10291" s="2634">
        <v>36</v>
      </c>
      <c r="B10291" s="517" t="s">
        <v>8866</v>
      </c>
      <c r="C10291" s="3352" t="s">
        <v>181</v>
      </c>
      <c r="D10291" s="272">
        <v>3.5398399999999999</v>
      </c>
      <c r="E10291" s="1518"/>
      <c r="F10291" s="240"/>
      <c r="G10291" s="3353">
        <v>170</v>
      </c>
      <c r="H10291" s="309">
        <f t="shared" si="3846"/>
        <v>601.77279999999996</v>
      </c>
      <c r="I10291" s="336">
        <v>45007</v>
      </c>
      <c r="J10291" s="336">
        <v>46326</v>
      </c>
      <c r="K10291" s="336"/>
      <c r="L10291" s="2639"/>
      <c r="M10291" s="336"/>
      <c r="N10291" s="2552"/>
      <c r="O10291" s="2552"/>
      <c r="P10291" s="2552">
        <v>66</v>
      </c>
      <c r="Q10291" s="2552"/>
      <c r="R10291" s="2552"/>
      <c r="S10291" s="2552"/>
      <c r="T10291" s="2552"/>
      <c r="U10291" s="2552"/>
      <c r="V10291" s="2552"/>
      <c r="W10291" s="2552"/>
      <c r="X10291" s="2552"/>
      <c r="Y10291" s="3354"/>
      <c r="Z10291" s="3354"/>
      <c r="AA10291" s="3354"/>
      <c r="AB10291" s="2550"/>
      <c r="AC10291" s="1507">
        <f t="shared" si="3839"/>
        <v>104</v>
      </c>
      <c r="AD10291" s="1508">
        <f t="shared" si="3840"/>
        <v>368.14335999999997</v>
      </c>
      <c r="AE10291" s="14">
        <f t="shared" si="3847"/>
        <v>43.633333333333333</v>
      </c>
      <c r="AF10291" s="14">
        <f t="shared" si="3842"/>
        <v>22</v>
      </c>
      <c r="AG10291" s="14">
        <f t="shared" si="3843"/>
        <v>4.7272727272727275</v>
      </c>
      <c r="AH10291" s="14">
        <f t="shared" si="3848"/>
        <v>-38.906060606060606</v>
      </c>
      <c r="AI10291" s="14">
        <f t="shared" si="3849"/>
        <v>-855.93333333333328</v>
      </c>
      <c r="AJ10291" s="3347"/>
    </row>
    <row r="10292" spans="1:36" ht="15.75">
      <c r="A10292" s="2634">
        <v>38</v>
      </c>
      <c r="B10292" s="517" t="s">
        <v>2671</v>
      </c>
      <c r="C10292" s="240" t="s">
        <v>65</v>
      </c>
      <c r="D10292" s="240">
        <v>227.48</v>
      </c>
      <c r="E10292" s="1518">
        <v>2631</v>
      </c>
      <c r="F10292" s="240">
        <v>598499.88</v>
      </c>
      <c r="G10292" s="3353"/>
      <c r="H10292" s="309"/>
      <c r="I10292" s="336"/>
      <c r="J10292" s="336">
        <v>45181</v>
      </c>
      <c r="K10292" s="336"/>
      <c r="L10292" s="2639" t="s">
        <v>2670</v>
      </c>
      <c r="M10292" s="336"/>
      <c r="N10292" s="1518">
        <v>192</v>
      </c>
      <c r="O10292" s="2552">
        <v>89</v>
      </c>
      <c r="P10292" s="2552">
        <v>99</v>
      </c>
      <c r="Q10292" s="2552"/>
      <c r="R10292" s="2552"/>
      <c r="S10292" s="2552"/>
      <c r="T10292" s="2552"/>
      <c r="U10292" s="2552"/>
      <c r="V10292" s="2552"/>
      <c r="W10292" s="2552"/>
      <c r="X10292" s="2552"/>
      <c r="Y10292" s="3354"/>
      <c r="Z10292" s="3354"/>
      <c r="AA10292" s="3354"/>
      <c r="AB10292" s="2550"/>
      <c r="AC10292" s="1507">
        <f t="shared" si="3839"/>
        <v>2251</v>
      </c>
      <c r="AD10292" s="1508">
        <f t="shared" si="3840"/>
        <v>512057.48</v>
      </c>
      <c r="AE10292" s="14">
        <f t="shared" si="3847"/>
        <v>5.4666666666666668</v>
      </c>
      <c r="AF10292" s="14">
        <f t="shared" si="3842"/>
        <v>126.66666666666667</v>
      </c>
      <c r="AG10292" s="14">
        <f t="shared" si="3843"/>
        <v>17.771052631578947</v>
      </c>
      <c r="AH10292" s="14">
        <f t="shared" si="3848"/>
        <v>12.30438596491228</v>
      </c>
      <c r="AI10292" s="14">
        <f t="shared" si="3849"/>
        <v>1558.5555555555557</v>
      </c>
      <c r="AJ10292" s="3347"/>
    </row>
    <row r="10293" spans="1:36" ht="15.75">
      <c r="A10293" s="2634">
        <v>39</v>
      </c>
      <c r="B10293" s="517" t="s">
        <v>2672</v>
      </c>
      <c r="C10293" s="240" t="s">
        <v>181</v>
      </c>
      <c r="D10293" s="272">
        <v>1.2312099999999999</v>
      </c>
      <c r="E10293" s="1518">
        <v>2631</v>
      </c>
      <c r="F10293" s="240">
        <v>3239.31351</v>
      </c>
      <c r="G10293" s="3353"/>
      <c r="H10293" s="309"/>
      <c r="I10293" s="336"/>
      <c r="J10293" s="336">
        <v>45838</v>
      </c>
      <c r="K10293" s="336"/>
      <c r="L10293" s="2639" t="s">
        <v>2670</v>
      </c>
      <c r="M10293" s="336"/>
      <c r="N10293" s="1518">
        <v>192</v>
      </c>
      <c r="O10293" s="2552">
        <v>89</v>
      </c>
      <c r="P10293" s="2552">
        <v>99</v>
      </c>
      <c r="Q10293" s="2552"/>
      <c r="R10293" s="2552"/>
      <c r="S10293" s="2552"/>
      <c r="T10293" s="2552"/>
      <c r="U10293" s="2552"/>
      <c r="V10293" s="2552"/>
      <c r="W10293" s="2552"/>
      <c r="X10293" s="2552"/>
      <c r="Y10293" s="3354"/>
      <c r="Z10293" s="3354"/>
      <c r="AA10293" s="3354"/>
      <c r="AB10293" s="2550"/>
      <c r="AC10293" s="1507">
        <f t="shared" si="3839"/>
        <v>2251</v>
      </c>
      <c r="AD10293" s="1508">
        <f t="shared" si="3840"/>
        <v>2771.4537099999998</v>
      </c>
      <c r="AE10293" s="14">
        <f t="shared" si="3847"/>
        <v>27.366666666666667</v>
      </c>
      <c r="AF10293" s="14">
        <f t="shared" si="3842"/>
        <v>126.66666666666667</v>
      </c>
      <c r="AG10293" s="14">
        <f t="shared" si="3843"/>
        <v>17.771052631578947</v>
      </c>
      <c r="AH10293" s="14">
        <f t="shared" si="3848"/>
        <v>-9.5956140350877206</v>
      </c>
      <c r="AI10293" s="14">
        <f t="shared" si="3849"/>
        <v>-1215.4444444444448</v>
      </c>
      <c r="AJ10293" s="3347"/>
    </row>
    <row r="10294" spans="1:36" ht="16.5" thickBot="1">
      <c r="A10294" s="2634">
        <v>41</v>
      </c>
      <c r="B10294" s="2653" t="s">
        <v>2674</v>
      </c>
      <c r="C10294" s="3352" t="s">
        <v>181</v>
      </c>
      <c r="D10294" s="3352">
        <v>1017.03</v>
      </c>
      <c r="E10294" s="240">
        <v>2</v>
      </c>
      <c r="F10294" s="272">
        <v>2034.06</v>
      </c>
      <c r="G10294" s="240"/>
      <c r="H10294" s="272"/>
      <c r="I10294" s="2929"/>
      <c r="J10294" s="2929">
        <v>45838</v>
      </c>
      <c r="K10294" s="2929"/>
      <c r="L10294" s="2929"/>
      <c r="M10294" s="2929"/>
      <c r="N10294" s="3348"/>
      <c r="O10294" s="3348"/>
      <c r="P10294" s="3348"/>
      <c r="Q10294" s="3348"/>
      <c r="R10294" s="3348"/>
      <c r="S10294" s="3348"/>
      <c r="T10294" s="3348"/>
      <c r="U10294" s="3348"/>
      <c r="V10294" s="3348"/>
      <c r="W10294" s="3348"/>
      <c r="X10294" s="3348"/>
      <c r="Y10294" s="3348"/>
      <c r="Z10294" s="3348"/>
      <c r="AA10294" s="3348"/>
      <c r="AB10294" s="2928"/>
      <c r="AC10294" s="1507">
        <f t="shared" si="3839"/>
        <v>2</v>
      </c>
      <c r="AD10294" s="1508">
        <f t="shared" si="3840"/>
        <v>2034.06</v>
      </c>
      <c r="AE10294" s="14">
        <f t="shared" si="3847"/>
        <v>27.366666666666667</v>
      </c>
      <c r="AF10294" s="14">
        <f t="shared" si="3842"/>
        <v>0</v>
      </c>
      <c r="AG10294" s="14" t="e">
        <f t="shared" si="3843"/>
        <v>#DIV/0!</v>
      </c>
      <c r="AH10294" s="14" t="e">
        <f t="shared" si="3848"/>
        <v>#DIV/0!</v>
      </c>
      <c r="AI10294" s="14">
        <f t="shared" si="3849"/>
        <v>2</v>
      </c>
      <c r="AJ10294" s="3355"/>
    </row>
    <row r="10295" spans="1:36" ht="19.5" customHeight="1" thickBot="1">
      <c r="A10295" s="4487" t="s">
        <v>2675</v>
      </c>
      <c r="B10295" s="4488"/>
      <c r="C10295" s="4488"/>
      <c r="D10295" s="4488"/>
      <c r="E10295" s="4488"/>
      <c r="F10295" s="4488"/>
      <c r="G10295" s="4488"/>
      <c r="H10295" s="4488"/>
      <c r="I10295" s="4488"/>
      <c r="J10295" s="4488"/>
      <c r="K10295" s="4488"/>
      <c r="L10295" s="4488"/>
      <c r="M10295" s="4488"/>
      <c r="N10295" s="4488"/>
      <c r="O10295" s="4488"/>
      <c r="P10295" s="4488"/>
      <c r="Q10295" s="4488"/>
      <c r="R10295" s="4488"/>
      <c r="S10295" s="4488"/>
      <c r="T10295" s="4488"/>
      <c r="U10295" s="4488"/>
      <c r="V10295" s="4488"/>
      <c r="W10295" s="4488"/>
      <c r="X10295" s="4488"/>
      <c r="Y10295" s="4488"/>
      <c r="Z10295" s="4488"/>
      <c r="AA10295" s="4488"/>
      <c r="AB10295" s="4488"/>
      <c r="AC10295" s="4488"/>
      <c r="AD10295" s="4488"/>
      <c r="AE10295" s="4488"/>
      <c r="AF10295" s="4488"/>
      <c r="AG10295" s="4488"/>
      <c r="AH10295" s="4488"/>
      <c r="AI10295" s="4488"/>
      <c r="AJ10295" s="4489"/>
    </row>
    <row r="10296" spans="1:36" ht="15.75">
      <c r="A10296" s="3356">
        <v>2</v>
      </c>
      <c r="B10296" s="545" t="s">
        <v>2676</v>
      </c>
      <c r="C10296" s="240" t="s">
        <v>181</v>
      </c>
      <c r="D10296" s="272">
        <v>54</v>
      </c>
      <c r="E10296" s="240">
        <v>16795</v>
      </c>
      <c r="F10296" s="272">
        <v>906930</v>
      </c>
      <c r="G10296" s="240"/>
      <c r="H10296" s="272"/>
      <c r="I10296" s="298"/>
      <c r="J10296" s="298"/>
      <c r="K10296" s="298"/>
      <c r="L10296" s="240"/>
      <c r="M10296" s="298"/>
      <c r="N10296" s="240">
        <v>162</v>
      </c>
      <c r="O10296" s="273">
        <v>472</v>
      </c>
      <c r="P10296" s="273">
        <v>880</v>
      </c>
      <c r="Q10296" s="273"/>
      <c r="R10296" s="273"/>
      <c r="S10296" s="273"/>
      <c r="T10296" s="273"/>
      <c r="U10296" s="273"/>
      <c r="V10296" s="273"/>
      <c r="W10296" s="273"/>
      <c r="X10296" s="273"/>
      <c r="Y10296" s="3354"/>
      <c r="Z10296" s="273" t="s">
        <v>1040</v>
      </c>
      <c r="AA10296" s="3354"/>
      <c r="AB10296" s="2550"/>
      <c r="AC10296" s="1507">
        <f t="shared" ref="AC10296:AC10309" si="3850">E10296+G10296-N10296-O10296-AA10296-P10296-Q10296-R10296-S10296-T10296-U10296-V10296-W10296-X10296-Y10296</f>
        <v>15281</v>
      </c>
      <c r="AD10296" s="1508">
        <f t="shared" ref="AD10296:AD10309" si="3851">D10296*AC10296</f>
        <v>825174</v>
      </c>
      <c r="AE10296" s="14">
        <f>(J10296-"01.04.2023")/30</f>
        <v>-1500.5666666666666</v>
      </c>
      <c r="AF10296" s="14">
        <f t="shared" ref="AF10296:AF10309" si="3852">(N10296+O10296+P10296+Q10296+R10296+S10296+T10296+U10296+V10296+W10296+X10296+Y10296)/3</f>
        <v>504.66666666666669</v>
      </c>
      <c r="AG10296" s="14">
        <f t="shared" ref="AG10296:AG10309" si="3853">AC10296/AF10296</f>
        <v>30.279392338177015</v>
      </c>
      <c r="AH10296" s="14">
        <f t="shared" ref="AH10296:AH10309" si="3854">AG10296-AE10296</f>
        <v>1530.8460590048437</v>
      </c>
      <c r="AI10296" s="14">
        <f t="shared" ref="AI10296:AI10309" si="3855">AC10296-(AE10296*AF10296)</f>
        <v>772566.97777777782</v>
      </c>
      <c r="AJ10296" s="3357"/>
    </row>
    <row r="10297" spans="1:36" ht="15.75">
      <c r="A10297" s="3356">
        <v>3</v>
      </c>
      <c r="B10297" s="545" t="s">
        <v>2677</v>
      </c>
      <c r="C10297" s="240" t="s">
        <v>181</v>
      </c>
      <c r="D10297" s="2867">
        <v>22.25</v>
      </c>
      <c r="E10297" s="2867">
        <v>6964</v>
      </c>
      <c r="F10297" s="240">
        <v>154949</v>
      </c>
      <c r="G10297" s="3352"/>
      <c r="H10297" s="309"/>
      <c r="I10297" s="2929"/>
      <c r="J10297" s="2929">
        <v>45505</v>
      </c>
      <c r="K10297" s="2929"/>
      <c r="L10297" s="2929"/>
      <c r="M10297" s="2929"/>
      <c r="N10297" s="2867">
        <v>198</v>
      </c>
      <c r="O10297" s="3348">
        <v>395</v>
      </c>
      <c r="P10297" s="3348">
        <v>314</v>
      </c>
      <c r="Q10297" s="3348"/>
      <c r="R10297" s="3348"/>
      <c r="S10297" s="3348"/>
      <c r="T10297" s="3348"/>
      <c r="U10297" s="3348"/>
      <c r="V10297" s="3348"/>
      <c r="W10297" s="3348"/>
      <c r="X10297" s="3348"/>
      <c r="Y10297" s="3358"/>
      <c r="Z10297" s="273" t="s">
        <v>1040</v>
      </c>
      <c r="AA10297" s="3358"/>
      <c r="AB10297" s="2550"/>
      <c r="AC10297" s="1507">
        <f t="shared" si="3850"/>
        <v>6057</v>
      </c>
      <c r="AD10297" s="1508">
        <f t="shared" si="3851"/>
        <v>134768.25</v>
      </c>
      <c r="AE10297" s="14">
        <f>(J10297-"01.04.2023")/30</f>
        <v>16.266666666666666</v>
      </c>
      <c r="AF10297" s="14">
        <f t="shared" si="3852"/>
        <v>302.33333333333331</v>
      </c>
      <c r="AG10297" s="14">
        <f t="shared" si="3853"/>
        <v>20.034178610804851</v>
      </c>
      <c r="AH10297" s="14">
        <f t="shared" si="3854"/>
        <v>3.7675119441381852</v>
      </c>
      <c r="AI10297" s="14">
        <f t="shared" si="3855"/>
        <v>1139.0444444444447</v>
      </c>
      <c r="AJ10297" s="3359"/>
    </row>
    <row r="10298" spans="1:36" ht="15.75">
      <c r="A10298" s="3356">
        <v>4</v>
      </c>
      <c r="B10298" s="2519" t="s">
        <v>6668</v>
      </c>
      <c r="C10298" s="2867" t="s">
        <v>181</v>
      </c>
      <c r="D10298" s="2867">
        <v>268</v>
      </c>
      <c r="E10298" s="2867">
        <v>2623</v>
      </c>
      <c r="F10298" s="240">
        <v>702964</v>
      </c>
      <c r="G10298" s="3352"/>
      <c r="H10298" s="309"/>
      <c r="I10298" s="2929"/>
      <c r="J10298" s="2929"/>
      <c r="K10298" s="2929"/>
      <c r="L10298" s="2929"/>
      <c r="M10298" s="2929"/>
      <c r="N10298" s="2867">
        <v>393</v>
      </c>
      <c r="O10298" s="3348">
        <v>523</v>
      </c>
      <c r="P10298" s="3348">
        <v>630</v>
      </c>
      <c r="Q10298" s="3348"/>
      <c r="R10298" s="3348"/>
      <c r="S10298" s="3348"/>
      <c r="T10298" s="3348"/>
      <c r="U10298" s="3348"/>
      <c r="V10298" s="3348"/>
      <c r="W10298" s="3348"/>
      <c r="X10298" s="3348"/>
      <c r="Y10298" s="3358"/>
      <c r="Z10298" s="273" t="s">
        <v>1040</v>
      </c>
      <c r="AA10298" s="3358"/>
      <c r="AB10298" s="2550"/>
      <c r="AC10298" s="1507">
        <f t="shared" si="3850"/>
        <v>1077</v>
      </c>
      <c r="AD10298" s="1508">
        <f t="shared" si="3851"/>
        <v>288636</v>
      </c>
      <c r="AE10298" s="14">
        <f>(J10298-"01.04.2023")/30</f>
        <v>-1500.5666666666666</v>
      </c>
      <c r="AF10298" s="14">
        <f t="shared" si="3852"/>
        <v>515.33333333333337</v>
      </c>
      <c r="AG10298" s="14">
        <f t="shared" si="3853"/>
        <v>2.0899094437257437</v>
      </c>
      <c r="AH10298" s="14">
        <f t="shared" si="3854"/>
        <v>1502.6565761103923</v>
      </c>
      <c r="AI10298" s="14">
        <f t="shared" si="3855"/>
        <v>774369.02222222229</v>
      </c>
      <c r="AJ10298" s="3359"/>
    </row>
    <row r="10299" spans="1:36" ht="15.75">
      <c r="A10299" s="3356">
        <v>5</v>
      </c>
      <c r="B10299" s="2519" t="s">
        <v>2678</v>
      </c>
      <c r="C10299" s="2867" t="s">
        <v>181</v>
      </c>
      <c r="D10299" s="2867"/>
      <c r="E10299" s="2867">
        <v>28</v>
      </c>
      <c r="F10299" s="272">
        <v>0</v>
      </c>
      <c r="G10299" s="3352"/>
      <c r="H10299" s="309"/>
      <c r="I10299" s="2929"/>
      <c r="J10299" s="2929" t="s">
        <v>2679</v>
      </c>
      <c r="K10299" s="2929"/>
      <c r="L10299" s="2867"/>
      <c r="M10299" s="2929"/>
      <c r="N10299" s="2867"/>
      <c r="O10299" s="3348"/>
      <c r="P10299" s="3348"/>
      <c r="Q10299" s="3348"/>
      <c r="R10299" s="3348"/>
      <c r="S10299" s="3348"/>
      <c r="T10299" s="3348"/>
      <c r="U10299" s="3348"/>
      <c r="V10299" s="3348"/>
      <c r="W10299" s="3348"/>
      <c r="X10299" s="3348"/>
      <c r="Y10299" s="3348"/>
      <c r="Z10299" s="273" t="s">
        <v>1040</v>
      </c>
      <c r="AA10299" s="3348"/>
      <c r="AB10299" s="2550"/>
      <c r="AC10299" s="1507">
        <f t="shared" si="3850"/>
        <v>28</v>
      </c>
      <c r="AD10299" s="1508">
        <f t="shared" si="3851"/>
        <v>0</v>
      </c>
      <c r="AE10299" s="14"/>
      <c r="AF10299" s="14">
        <f t="shared" si="3852"/>
        <v>0</v>
      </c>
      <c r="AG10299" s="14" t="e">
        <f t="shared" si="3853"/>
        <v>#DIV/0!</v>
      </c>
      <c r="AH10299" s="14" t="e">
        <f t="shared" si="3854"/>
        <v>#DIV/0!</v>
      </c>
      <c r="AI10299" s="14">
        <f t="shared" si="3855"/>
        <v>28</v>
      </c>
      <c r="AJ10299" s="3359"/>
    </row>
    <row r="10300" spans="1:36" ht="15.75">
      <c r="A10300" s="3356">
        <v>6</v>
      </c>
      <c r="B10300" s="545" t="s">
        <v>2680</v>
      </c>
      <c r="C10300" s="2867" t="s">
        <v>181</v>
      </c>
      <c r="D10300" s="2867"/>
      <c r="E10300" s="240">
        <v>49</v>
      </c>
      <c r="F10300" s="272">
        <v>0</v>
      </c>
      <c r="G10300" s="240"/>
      <c r="H10300" s="309"/>
      <c r="I10300" s="298"/>
      <c r="J10300" s="298">
        <v>44743</v>
      </c>
      <c r="K10300" s="2929"/>
      <c r="L10300" s="2867"/>
      <c r="M10300" s="298"/>
      <c r="N10300" s="240">
        <v>10</v>
      </c>
      <c r="O10300" s="273">
        <v>1</v>
      </c>
      <c r="P10300" s="273">
        <v>2</v>
      </c>
      <c r="Q10300" s="273"/>
      <c r="R10300" s="273"/>
      <c r="S10300" s="273"/>
      <c r="T10300" s="273"/>
      <c r="U10300" s="273"/>
      <c r="V10300" s="273"/>
      <c r="W10300" s="273"/>
      <c r="X10300" s="273"/>
      <c r="Y10300" s="273"/>
      <c r="Z10300" s="3348" t="s">
        <v>5599</v>
      </c>
      <c r="AA10300" s="3348"/>
      <c r="AB10300" s="2550"/>
      <c r="AC10300" s="1507">
        <f t="shared" si="3850"/>
        <v>36</v>
      </c>
      <c r="AD10300" s="1508">
        <f t="shared" si="3851"/>
        <v>0</v>
      </c>
      <c r="AE10300" s="14">
        <f t="shared" ref="AE10300:AE10309" si="3856">(J10300-"01.04.2023")/30</f>
        <v>-9.1333333333333329</v>
      </c>
      <c r="AF10300" s="14">
        <f t="shared" si="3852"/>
        <v>4.333333333333333</v>
      </c>
      <c r="AG10300" s="14">
        <f t="shared" si="3853"/>
        <v>8.3076923076923084</v>
      </c>
      <c r="AH10300" s="14">
        <f t="shared" si="3854"/>
        <v>17.441025641025639</v>
      </c>
      <c r="AI10300" s="14">
        <f t="shared" si="3855"/>
        <v>75.577777777777783</v>
      </c>
      <c r="AJ10300" s="3359"/>
    </row>
    <row r="10301" spans="1:36" ht="15.75">
      <c r="A10301" s="3356">
        <v>7</v>
      </c>
      <c r="B10301" s="545" t="s">
        <v>2681</v>
      </c>
      <c r="C10301" s="2867" t="s">
        <v>181</v>
      </c>
      <c r="D10301" s="2867"/>
      <c r="E10301" s="240">
        <v>52</v>
      </c>
      <c r="F10301" s="272">
        <v>0</v>
      </c>
      <c r="G10301" s="240"/>
      <c r="H10301" s="309"/>
      <c r="I10301" s="298"/>
      <c r="J10301" s="298">
        <v>44768</v>
      </c>
      <c r="K10301" s="2929"/>
      <c r="L10301" s="2867"/>
      <c r="M10301" s="298"/>
      <c r="N10301" s="240">
        <v>10</v>
      </c>
      <c r="O10301" s="273"/>
      <c r="P10301" s="273"/>
      <c r="Q10301" s="273"/>
      <c r="R10301" s="273"/>
      <c r="S10301" s="273"/>
      <c r="T10301" s="273"/>
      <c r="U10301" s="273"/>
      <c r="V10301" s="273"/>
      <c r="W10301" s="273"/>
      <c r="X10301" s="273"/>
      <c r="Y10301" s="273"/>
      <c r="Z10301" s="3348" t="s">
        <v>5599</v>
      </c>
      <c r="AA10301" s="3348"/>
      <c r="AB10301" s="2550"/>
      <c r="AC10301" s="1507">
        <f t="shared" si="3850"/>
        <v>42</v>
      </c>
      <c r="AD10301" s="1508">
        <f t="shared" si="3851"/>
        <v>0</v>
      </c>
      <c r="AE10301" s="14">
        <f t="shared" si="3856"/>
        <v>-8.3000000000000007</v>
      </c>
      <c r="AF10301" s="14">
        <f t="shared" si="3852"/>
        <v>3.3333333333333335</v>
      </c>
      <c r="AG10301" s="14">
        <f t="shared" si="3853"/>
        <v>12.6</v>
      </c>
      <c r="AH10301" s="14">
        <f t="shared" si="3854"/>
        <v>20.9</v>
      </c>
      <c r="AI10301" s="14">
        <f t="shared" si="3855"/>
        <v>69.666666666666671</v>
      </c>
      <c r="AJ10301" s="3359"/>
    </row>
    <row r="10302" spans="1:36" ht="15.75">
      <c r="A10302" s="3356">
        <v>8</v>
      </c>
      <c r="B10302" s="545" t="s">
        <v>3469</v>
      </c>
      <c r="C10302" s="2867" t="s">
        <v>181</v>
      </c>
      <c r="D10302" s="309">
        <v>44.481670000000001</v>
      </c>
      <c r="E10302" s="2867">
        <v>5</v>
      </c>
      <c r="F10302" s="272">
        <v>222.40835000000001</v>
      </c>
      <c r="G10302" s="3352"/>
      <c r="H10302" s="309"/>
      <c r="I10302" s="2929"/>
      <c r="J10302" s="298">
        <v>44739</v>
      </c>
      <c r="K10302" s="2929"/>
      <c r="L10302" s="2867"/>
      <c r="M10302" s="298"/>
      <c r="N10302" s="240"/>
      <c r="O10302" s="273"/>
      <c r="P10302" s="273"/>
      <c r="Q10302" s="273"/>
      <c r="R10302" s="273"/>
      <c r="S10302" s="273"/>
      <c r="T10302" s="273"/>
      <c r="U10302" s="273"/>
      <c r="V10302" s="273"/>
      <c r="W10302" s="273"/>
      <c r="X10302" s="273"/>
      <c r="Y10302" s="273"/>
      <c r="Z10302" s="3348" t="s">
        <v>5599</v>
      </c>
      <c r="AA10302" s="3348"/>
      <c r="AB10302" s="2550"/>
      <c r="AC10302" s="1507">
        <f t="shared" si="3850"/>
        <v>5</v>
      </c>
      <c r="AD10302" s="1508">
        <f t="shared" si="3851"/>
        <v>222.40835000000001</v>
      </c>
      <c r="AE10302" s="14">
        <f t="shared" si="3856"/>
        <v>-9.2666666666666675</v>
      </c>
      <c r="AF10302" s="14">
        <f t="shared" si="3852"/>
        <v>0</v>
      </c>
      <c r="AG10302" s="14" t="e">
        <f t="shared" si="3853"/>
        <v>#DIV/0!</v>
      </c>
      <c r="AH10302" s="14" t="e">
        <f t="shared" si="3854"/>
        <v>#DIV/0!</v>
      </c>
      <c r="AI10302" s="14">
        <f t="shared" si="3855"/>
        <v>5</v>
      </c>
      <c r="AJ10302" s="3359"/>
    </row>
    <row r="10303" spans="1:36" ht="15.75">
      <c r="A10303" s="3356">
        <v>9</v>
      </c>
      <c r="B10303" s="545" t="s">
        <v>3470</v>
      </c>
      <c r="C10303" s="2867" t="s">
        <v>181</v>
      </c>
      <c r="D10303" s="309">
        <v>44.481670000000001</v>
      </c>
      <c r="E10303" s="2867">
        <v>5</v>
      </c>
      <c r="F10303" s="272">
        <v>222.40835000000001</v>
      </c>
      <c r="G10303" s="3352"/>
      <c r="H10303" s="309"/>
      <c r="I10303" s="2929"/>
      <c r="J10303" s="298">
        <v>44739</v>
      </c>
      <c r="K10303" s="2929"/>
      <c r="L10303" s="2867"/>
      <c r="M10303" s="298"/>
      <c r="N10303" s="240"/>
      <c r="O10303" s="273"/>
      <c r="P10303" s="273"/>
      <c r="Q10303" s="273"/>
      <c r="R10303" s="273"/>
      <c r="S10303" s="273"/>
      <c r="T10303" s="273"/>
      <c r="U10303" s="273"/>
      <c r="V10303" s="273"/>
      <c r="W10303" s="273"/>
      <c r="X10303" s="273"/>
      <c r="Y10303" s="273"/>
      <c r="Z10303" s="3348" t="s">
        <v>5599</v>
      </c>
      <c r="AA10303" s="3348"/>
      <c r="AB10303" s="2550"/>
      <c r="AC10303" s="1507">
        <f t="shared" si="3850"/>
        <v>5</v>
      </c>
      <c r="AD10303" s="1508">
        <f t="shared" si="3851"/>
        <v>222.40835000000001</v>
      </c>
      <c r="AE10303" s="14">
        <f t="shared" si="3856"/>
        <v>-9.2666666666666675</v>
      </c>
      <c r="AF10303" s="14">
        <f t="shared" si="3852"/>
        <v>0</v>
      </c>
      <c r="AG10303" s="14" t="e">
        <f t="shared" si="3853"/>
        <v>#DIV/0!</v>
      </c>
      <c r="AH10303" s="14" t="e">
        <f t="shared" si="3854"/>
        <v>#DIV/0!</v>
      </c>
      <c r="AI10303" s="14">
        <f t="shared" si="3855"/>
        <v>5</v>
      </c>
      <c r="AJ10303" s="3359"/>
    </row>
    <row r="10304" spans="1:36" ht="15.75" customHeight="1">
      <c r="A10304" s="3356">
        <v>10</v>
      </c>
      <c r="B10304" s="545" t="s">
        <v>3468</v>
      </c>
      <c r="C10304" s="2867" t="s">
        <v>181</v>
      </c>
      <c r="D10304" s="309">
        <v>42.009839999999997</v>
      </c>
      <c r="E10304" s="2867">
        <v>60</v>
      </c>
      <c r="F10304" s="272">
        <v>2520.5904</v>
      </c>
      <c r="G10304" s="3352"/>
      <c r="H10304" s="309"/>
      <c r="I10304" s="2929"/>
      <c r="J10304" s="298">
        <v>44739</v>
      </c>
      <c r="K10304" s="2929"/>
      <c r="L10304" s="2867"/>
      <c r="M10304" s="298"/>
      <c r="N10304" s="240">
        <v>54</v>
      </c>
      <c r="O10304" s="273">
        <v>3</v>
      </c>
      <c r="P10304" s="273"/>
      <c r="Q10304" s="273"/>
      <c r="R10304" s="273"/>
      <c r="S10304" s="273"/>
      <c r="T10304" s="273"/>
      <c r="U10304" s="273"/>
      <c r="V10304" s="273"/>
      <c r="W10304" s="273"/>
      <c r="X10304" s="273"/>
      <c r="Y10304" s="273"/>
      <c r="Z10304" s="3348" t="s">
        <v>5599</v>
      </c>
      <c r="AA10304" s="3348"/>
      <c r="AB10304" s="2550"/>
      <c r="AC10304" s="1507">
        <f t="shared" si="3850"/>
        <v>3</v>
      </c>
      <c r="AD10304" s="1508">
        <f t="shared" si="3851"/>
        <v>126.02951999999999</v>
      </c>
      <c r="AE10304" s="14">
        <f t="shared" si="3856"/>
        <v>-9.2666666666666675</v>
      </c>
      <c r="AF10304" s="14">
        <f t="shared" si="3852"/>
        <v>19</v>
      </c>
      <c r="AG10304" s="14">
        <f t="shared" si="3853"/>
        <v>0.15789473684210525</v>
      </c>
      <c r="AH10304" s="14">
        <f t="shared" si="3854"/>
        <v>9.4245614035087719</v>
      </c>
      <c r="AI10304" s="14">
        <f t="shared" si="3855"/>
        <v>179.06666666666669</v>
      </c>
      <c r="AJ10304" s="3359"/>
    </row>
    <row r="10305" spans="1:36" ht="15.75">
      <c r="A10305" s="3356">
        <v>11</v>
      </c>
      <c r="B10305" s="545" t="s">
        <v>3469</v>
      </c>
      <c r="C10305" s="2867" t="s">
        <v>181</v>
      </c>
      <c r="D10305" s="309">
        <v>44.481250000000003</v>
      </c>
      <c r="E10305" s="2867">
        <v>7</v>
      </c>
      <c r="F10305" s="272">
        <v>311.36875000000003</v>
      </c>
      <c r="G10305" s="3352"/>
      <c r="H10305" s="309"/>
      <c r="I10305" s="2929"/>
      <c r="J10305" s="298">
        <v>44739</v>
      </c>
      <c r="K10305" s="2929"/>
      <c r="L10305" s="2867"/>
      <c r="M10305" s="298"/>
      <c r="N10305" s="240"/>
      <c r="O10305" s="273"/>
      <c r="P10305" s="273"/>
      <c r="Q10305" s="273"/>
      <c r="R10305" s="273"/>
      <c r="S10305" s="273"/>
      <c r="T10305" s="273"/>
      <c r="U10305" s="273"/>
      <c r="V10305" s="273"/>
      <c r="W10305" s="273"/>
      <c r="X10305" s="273"/>
      <c r="Y10305" s="273"/>
      <c r="Z10305" s="3348" t="s">
        <v>5599</v>
      </c>
      <c r="AA10305" s="3348"/>
      <c r="AB10305" s="2550"/>
      <c r="AC10305" s="1507">
        <f t="shared" si="3850"/>
        <v>7</v>
      </c>
      <c r="AD10305" s="1508">
        <f t="shared" si="3851"/>
        <v>311.36875000000003</v>
      </c>
      <c r="AE10305" s="14">
        <f t="shared" si="3856"/>
        <v>-9.2666666666666675</v>
      </c>
      <c r="AF10305" s="14">
        <f t="shared" si="3852"/>
        <v>0</v>
      </c>
      <c r="AG10305" s="14" t="e">
        <f t="shared" si="3853"/>
        <v>#DIV/0!</v>
      </c>
      <c r="AH10305" s="14" t="e">
        <f t="shared" si="3854"/>
        <v>#DIV/0!</v>
      </c>
      <c r="AI10305" s="14">
        <f t="shared" si="3855"/>
        <v>7</v>
      </c>
      <c r="AJ10305" s="3359"/>
    </row>
    <row r="10306" spans="1:36" ht="15.75">
      <c r="A10306" s="3356">
        <v>12</v>
      </c>
      <c r="B10306" s="545" t="s">
        <v>3470</v>
      </c>
      <c r="C10306" s="2867" t="s">
        <v>181</v>
      </c>
      <c r="D10306" s="309">
        <v>44.481250000000003</v>
      </c>
      <c r="E10306" s="2867">
        <v>7</v>
      </c>
      <c r="F10306" s="272">
        <v>311.36875000000003</v>
      </c>
      <c r="G10306" s="3352"/>
      <c r="H10306" s="309"/>
      <c r="I10306" s="2929"/>
      <c r="J10306" s="298">
        <v>44739</v>
      </c>
      <c r="K10306" s="2929"/>
      <c r="L10306" s="2867"/>
      <c r="M10306" s="298"/>
      <c r="N10306" s="240"/>
      <c r="O10306" s="273"/>
      <c r="P10306" s="273"/>
      <c r="Q10306" s="273"/>
      <c r="R10306" s="273"/>
      <c r="S10306" s="273"/>
      <c r="T10306" s="273"/>
      <c r="U10306" s="273"/>
      <c r="V10306" s="273"/>
      <c r="W10306" s="273"/>
      <c r="X10306" s="273"/>
      <c r="Y10306" s="273"/>
      <c r="Z10306" s="3348" t="s">
        <v>5599</v>
      </c>
      <c r="AA10306" s="3348"/>
      <c r="AB10306" s="2550"/>
      <c r="AC10306" s="1507">
        <f t="shared" si="3850"/>
        <v>7</v>
      </c>
      <c r="AD10306" s="1508">
        <f t="shared" si="3851"/>
        <v>311.36875000000003</v>
      </c>
      <c r="AE10306" s="14">
        <f t="shared" si="3856"/>
        <v>-9.2666666666666675</v>
      </c>
      <c r="AF10306" s="14">
        <f t="shared" si="3852"/>
        <v>0</v>
      </c>
      <c r="AG10306" s="14" t="e">
        <f t="shared" si="3853"/>
        <v>#DIV/0!</v>
      </c>
      <c r="AH10306" s="14" t="e">
        <f t="shared" si="3854"/>
        <v>#DIV/0!</v>
      </c>
      <c r="AI10306" s="14">
        <f t="shared" si="3855"/>
        <v>7</v>
      </c>
      <c r="AJ10306" s="3359"/>
    </row>
    <row r="10307" spans="1:36" ht="15.75">
      <c r="A10307" s="3356">
        <v>14</v>
      </c>
      <c r="B10307" s="545" t="s">
        <v>3471</v>
      </c>
      <c r="C10307" s="2867" t="s">
        <v>181</v>
      </c>
      <c r="D10307" s="309">
        <v>43.986750000000001</v>
      </c>
      <c r="E10307" s="2867">
        <v>2050</v>
      </c>
      <c r="F10307" s="272">
        <v>90172.837499999994</v>
      </c>
      <c r="G10307" s="3352"/>
      <c r="H10307" s="309"/>
      <c r="I10307" s="2929"/>
      <c r="J10307" s="298">
        <v>44739</v>
      </c>
      <c r="K10307" s="2929"/>
      <c r="L10307" s="2867"/>
      <c r="M10307" s="298"/>
      <c r="N10307" s="240">
        <v>274</v>
      </c>
      <c r="O10307" s="273">
        <v>706</v>
      </c>
      <c r="P10307" s="273">
        <v>416</v>
      </c>
      <c r="Q10307" s="273"/>
      <c r="R10307" s="273"/>
      <c r="S10307" s="273"/>
      <c r="T10307" s="273"/>
      <c r="U10307" s="273"/>
      <c r="V10307" s="273"/>
      <c r="W10307" s="273"/>
      <c r="X10307" s="273"/>
      <c r="Y10307" s="273"/>
      <c r="Z10307" s="3348" t="s">
        <v>5599</v>
      </c>
      <c r="AA10307" s="3348"/>
      <c r="AB10307" s="2550"/>
      <c r="AC10307" s="1507">
        <f t="shared" si="3850"/>
        <v>654</v>
      </c>
      <c r="AD10307" s="1508">
        <f t="shared" si="3851"/>
        <v>28767.334500000001</v>
      </c>
      <c r="AE10307" s="14">
        <f t="shared" si="3856"/>
        <v>-9.2666666666666675</v>
      </c>
      <c r="AF10307" s="14">
        <f t="shared" si="3852"/>
        <v>465.33333333333331</v>
      </c>
      <c r="AG10307" s="14">
        <f t="shared" si="3853"/>
        <v>1.4054441260744985</v>
      </c>
      <c r="AH10307" s="14">
        <f t="shared" si="3854"/>
        <v>10.672110792741165</v>
      </c>
      <c r="AI10307" s="14">
        <f t="shared" si="3855"/>
        <v>4966.0888888888894</v>
      </c>
      <c r="AJ10307" s="3359"/>
    </row>
    <row r="10308" spans="1:36" ht="15.75">
      <c r="A10308" s="3356">
        <v>15</v>
      </c>
      <c r="B10308" s="545" t="s">
        <v>3472</v>
      </c>
      <c r="C10308" s="2867" t="s">
        <v>181</v>
      </c>
      <c r="D10308" s="309">
        <v>44.876370000000001</v>
      </c>
      <c r="E10308" s="2867">
        <v>1905</v>
      </c>
      <c r="F10308" s="272">
        <v>85489.484850000008</v>
      </c>
      <c r="G10308" s="3352"/>
      <c r="H10308" s="309"/>
      <c r="I10308" s="2929"/>
      <c r="J10308" s="298">
        <v>45200</v>
      </c>
      <c r="K10308" s="2929"/>
      <c r="L10308" s="2867"/>
      <c r="M10308" s="298"/>
      <c r="N10308" s="240">
        <v>269</v>
      </c>
      <c r="O10308" s="273">
        <v>609</v>
      </c>
      <c r="P10308" s="273">
        <v>465</v>
      </c>
      <c r="Q10308" s="273"/>
      <c r="R10308" s="273"/>
      <c r="S10308" s="273"/>
      <c r="T10308" s="273"/>
      <c r="U10308" s="273"/>
      <c r="V10308" s="273"/>
      <c r="W10308" s="273"/>
      <c r="X10308" s="273"/>
      <c r="Y10308" s="273"/>
      <c r="Z10308" s="3348" t="s">
        <v>5599</v>
      </c>
      <c r="AA10308" s="3348"/>
      <c r="AB10308" s="2550"/>
      <c r="AC10308" s="1507">
        <f t="shared" si="3850"/>
        <v>562</v>
      </c>
      <c r="AD10308" s="1508">
        <f t="shared" si="3851"/>
        <v>25220.519940000002</v>
      </c>
      <c r="AE10308" s="14">
        <f t="shared" si="3856"/>
        <v>6.1</v>
      </c>
      <c r="AF10308" s="14">
        <f t="shared" si="3852"/>
        <v>447.66666666666669</v>
      </c>
      <c r="AG10308" s="14">
        <f t="shared" si="3853"/>
        <v>1.255398361876396</v>
      </c>
      <c r="AH10308" s="14">
        <f t="shared" si="3854"/>
        <v>-4.8446016381236037</v>
      </c>
      <c r="AI10308" s="14">
        <f t="shared" si="3855"/>
        <v>-2168.7666666666664</v>
      </c>
      <c r="AJ10308" s="3359"/>
    </row>
    <row r="10309" spans="1:36" ht="25.5" customHeight="1">
      <c r="A10309" s="3356">
        <v>16</v>
      </c>
      <c r="B10309" s="258" t="s">
        <v>2673</v>
      </c>
      <c r="C10309" s="240" t="s">
        <v>181</v>
      </c>
      <c r="D10309" s="272">
        <v>65.819999999999993</v>
      </c>
      <c r="E10309" s="240">
        <v>1351</v>
      </c>
      <c r="F10309" s="272">
        <v>88922.819999999992</v>
      </c>
      <c r="G10309" s="240"/>
      <c r="H10309" s="272"/>
      <c r="I10309" s="298"/>
      <c r="J10309" s="298">
        <v>44912</v>
      </c>
      <c r="K10309" s="298"/>
      <c r="L10309" s="298"/>
      <c r="M10309" s="298"/>
      <c r="N10309" s="240">
        <v>724</v>
      </c>
      <c r="O10309" s="273">
        <v>328</v>
      </c>
      <c r="P10309" s="273">
        <v>240</v>
      </c>
      <c r="Q10309" s="273"/>
      <c r="R10309" s="273"/>
      <c r="S10309" s="273"/>
      <c r="T10309" s="273"/>
      <c r="U10309" s="273"/>
      <c r="V10309" s="273"/>
      <c r="W10309" s="273"/>
      <c r="X10309" s="273"/>
      <c r="Y10309" s="273"/>
      <c r="Z10309" s="273" t="s">
        <v>7358</v>
      </c>
      <c r="AA10309" s="273"/>
      <c r="AB10309" s="272"/>
      <c r="AC10309" s="1507">
        <f t="shared" si="3850"/>
        <v>59</v>
      </c>
      <c r="AD10309" s="1508">
        <f t="shared" si="3851"/>
        <v>3883.3799999999997</v>
      </c>
      <c r="AE10309" s="14">
        <f t="shared" si="3856"/>
        <v>-3.5</v>
      </c>
      <c r="AF10309" s="14">
        <f t="shared" si="3852"/>
        <v>430.66666666666669</v>
      </c>
      <c r="AG10309" s="14">
        <f t="shared" si="3853"/>
        <v>0.1369969040247678</v>
      </c>
      <c r="AH10309" s="14">
        <f t="shared" si="3854"/>
        <v>3.6369969040247678</v>
      </c>
      <c r="AI10309" s="14">
        <f t="shared" si="3855"/>
        <v>1566.3333333333335</v>
      </c>
      <c r="AJ10309" s="3347"/>
    </row>
    <row r="10310" spans="1:36" ht="16.5" thickBot="1">
      <c r="A10310" s="4495" t="s">
        <v>2682</v>
      </c>
      <c r="B10310" s="4496"/>
      <c r="C10310" s="4496"/>
      <c r="D10310" s="4496"/>
      <c r="E10310" s="4496"/>
      <c r="F10310" s="4496"/>
      <c r="G10310" s="4496"/>
      <c r="H10310" s="4496"/>
      <c r="I10310" s="4496"/>
      <c r="J10310" s="4496"/>
      <c r="K10310" s="4496"/>
      <c r="L10310" s="4496"/>
      <c r="M10310" s="4496"/>
      <c r="N10310" s="4496"/>
      <c r="O10310" s="4496"/>
      <c r="P10310" s="4496"/>
      <c r="Q10310" s="4496"/>
      <c r="R10310" s="4496"/>
      <c r="S10310" s="4496"/>
      <c r="T10310" s="4496"/>
      <c r="U10310" s="4496"/>
      <c r="V10310" s="4496"/>
      <c r="W10310" s="4496"/>
      <c r="X10310" s="4496"/>
      <c r="Y10310" s="4496"/>
      <c r="Z10310" s="4496"/>
      <c r="AA10310" s="4496"/>
      <c r="AB10310" s="4496"/>
      <c r="AC10310" s="4496"/>
      <c r="AD10310" s="4496"/>
      <c r="AE10310" s="4496"/>
      <c r="AF10310" s="4496"/>
      <c r="AG10310" s="4496"/>
      <c r="AH10310" s="4496"/>
      <c r="AI10310" s="4496"/>
      <c r="AJ10310" s="4497"/>
    </row>
    <row r="10311" spans="1:36" ht="31.5">
      <c r="A10311" s="3360">
        <v>1</v>
      </c>
      <c r="B10311" s="3361" t="s">
        <v>2938</v>
      </c>
      <c r="C10311" s="3362" t="s">
        <v>181</v>
      </c>
      <c r="D10311" s="3363">
        <v>1</v>
      </c>
      <c r="E10311" s="3362">
        <v>1</v>
      </c>
      <c r="F10311" s="3363">
        <v>1</v>
      </c>
      <c r="G10311" s="3362"/>
      <c r="H10311" s="3363"/>
      <c r="I10311" s="3364"/>
      <c r="J10311" s="3364"/>
      <c r="K10311" s="3364"/>
      <c r="L10311" s="3364"/>
      <c r="M10311" s="3364"/>
      <c r="N10311" s="3362"/>
      <c r="O10311" s="3365"/>
      <c r="P10311" s="3365"/>
      <c r="Q10311" s="3365"/>
      <c r="R10311" s="3365"/>
      <c r="S10311" s="3365"/>
      <c r="T10311" s="3365"/>
      <c r="U10311" s="3365"/>
      <c r="V10311" s="3365"/>
      <c r="W10311" s="3365"/>
      <c r="X10311" s="3365"/>
      <c r="Y10311" s="3365"/>
      <c r="Z10311" s="3366" t="s">
        <v>2683</v>
      </c>
      <c r="AA10311" s="3362"/>
      <c r="AB10311" s="3363"/>
      <c r="AC10311" s="1507">
        <f t="shared" ref="AC10311:AC10334" si="3857">E10311+G10311-N10311-O10311-AA10311-P10311-Q10311-R10311-S10311-T10311-U10311-V10311-W10311-X10311-Y10311</f>
        <v>1</v>
      </c>
      <c r="AD10311" s="1508">
        <f t="shared" ref="AD10311:AD10334" si="3858">D10311*AC10311</f>
        <v>1</v>
      </c>
      <c r="AE10311" s="14">
        <f t="shared" ref="AE10311:AE10334" si="3859">(J10311-"01.04.2023")/30</f>
        <v>-1500.5666666666666</v>
      </c>
      <c r="AF10311" s="14">
        <f t="shared" ref="AF10311:AF10334" si="3860">(N10311+O10311+P10311+Q10311+R10311+S10311+T10311+U10311+V10311+W10311+X10311+Y10311)/3</f>
        <v>0</v>
      </c>
      <c r="AG10311" s="14" t="e">
        <f t="shared" ref="AG10311:AG10334" si="3861">AC10311/AF10311</f>
        <v>#DIV/0!</v>
      </c>
      <c r="AH10311" s="14" t="e">
        <f t="shared" ref="AH10311:AH10334" si="3862">AG10311-AE10311</f>
        <v>#DIV/0!</v>
      </c>
      <c r="AI10311" s="14">
        <f t="shared" ref="AI10311:AI10334" si="3863">AC10311-(AE10311*AF10311)</f>
        <v>1</v>
      </c>
      <c r="AJ10311" s="3367"/>
    </row>
    <row r="10312" spans="1:36" ht="31.5">
      <c r="A10312" s="3368">
        <v>2</v>
      </c>
      <c r="B10312" s="545" t="s">
        <v>8867</v>
      </c>
      <c r="C10312" s="240" t="s">
        <v>224</v>
      </c>
      <c r="D10312" s="272">
        <v>0</v>
      </c>
      <c r="E10312" s="240">
        <v>1116</v>
      </c>
      <c r="F10312" s="272">
        <v>0</v>
      </c>
      <c r="G10312" s="240"/>
      <c r="H10312" s="272"/>
      <c r="I10312" s="298">
        <v>44675</v>
      </c>
      <c r="J10312" s="298"/>
      <c r="K10312" s="298"/>
      <c r="L10312" s="298"/>
      <c r="M10312" s="298"/>
      <c r="N10312" s="240">
        <v>25</v>
      </c>
      <c r="O10312" s="273">
        <v>6</v>
      </c>
      <c r="P10312" s="273"/>
      <c r="Q10312" s="273"/>
      <c r="R10312" s="273"/>
      <c r="S10312" s="273"/>
      <c r="T10312" s="273"/>
      <c r="U10312" s="273"/>
      <c r="V10312" s="273"/>
      <c r="W10312" s="273"/>
      <c r="X10312" s="273"/>
      <c r="Y10312" s="273"/>
      <c r="Z10312" s="2867" t="s">
        <v>2683</v>
      </c>
      <c r="AA10312" s="240"/>
      <c r="AB10312" s="272"/>
      <c r="AC10312" s="1507">
        <f t="shared" si="3857"/>
        <v>1085</v>
      </c>
      <c r="AD10312" s="1508">
        <f t="shared" si="3858"/>
        <v>0</v>
      </c>
      <c r="AE10312" s="14">
        <f t="shared" si="3859"/>
        <v>-1500.5666666666666</v>
      </c>
      <c r="AF10312" s="14">
        <f t="shared" si="3860"/>
        <v>10.333333333333334</v>
      </c>
      <c r="AG10312" s="14">
        <f t="shared" si="3861"/>
        <v>105</v>
      </c>
      <c r="AH10312" s="14">
        <f t="shared" si="3862"/>
        <v>1605.5666666666666</v>
      </c>
      <c r="AI10312" s="14">
        <f t="shared" si="3863"/>
        <v>16590.855555555558</v>
      </c>
      <c r="AJ10312" s="3347"/>
    </row>
    <row r="10313" spans="1:36" ht="31.5">
      <c r="A10313" s="3368">
        <v>3</v>
      </c>
      <c r="B10313" s="545" t="s">
        <v>3473</v>
      </c>
      <c r="C10313" s="240" t="s">
        <v>224</v>
      </c>
      <c r="D10313" s="272">
        <v>1</v>
      </c>
      <c r="E10313" s="240">
        <v>364</v>
      </c>
      <c r="F10313" s="272">
        <v>364</v>
      </c>
      <c r="G10313" s="240"/>
      <c r="H10313" s="272"/>
      <c r="I10313" s="298">
        <v>44715</v>
      </c>
      <c r="J10313" s="298"/>
      <c r="K10313" s="298"/>
      <c r="L10313" s="298"/>
      <c r="M10313" s="298"/>
      <c r="N10313" s="240">
        <v>16</v>
      </c>
      <c r="O10313" s="273">
        <v>12</v>
      </c>
      <c r="P10313" s="273">
        <v>18</v>
      </c>
      <c r="Q10313" s="273"/>
      <c r="R10313" s="273"/>
      <c r="S10313" s="240"/>
      <c r="T10313" s="273"/>
      <c r="U10313" s="273"/>
      <c r="V10313" s="273"/>
      <c r="W10313" s="273"/>
      <c r="X10313" s="273"/>
      <c r="Y10313" s="273"/>
      <c r="Z10313" s="2867" t="s">
        <v>2683</v>
      </c>
      <c r="AA10313" s="240"/>
      <c r="AB10313" s="272"/>
      <c r="AC10313" s="1507">
        <f t="shared" si="3857"/>
        <v>318</v>
      </c>
      <c r="AD10313" s="1508">
        <f t="shared" si="3858"/>
        <v>318</v>
      </c>
      <c r="AE10313" s="14">
        <f t="shared" si="3859"/>
        <v>-1500.5666666666666</v>
      </c>
      <c r="AF10313" s="14">
        <f t="shared" si="3860"/>
        <v>15.333333333333334</v>
      </c>
      <c r="AG10313" s="14">
        <f t="shared" si="3861"/>
        <v>20.739130434782609</v>
      </c>
      <c r="AH10313" s="14">
        <f t="shared" si="3862"/>
        <v>1521.3057971014491</v>
      </c>
      <c r="AI10313" s="14">
        <f t="shared" si="3863"/>
        <v>23326.68888888889</v>
      </c>
      <c r="AJ10313" s="3347"/>
    </row>
    <row r="10314" spans="1:36" ht="15.75" customHeight="1">
      <c r="A10314" s="3368">
        <v>5</v>
      </c>
      <c r="B10314" s="545" t="s">
        <v>8868</v>
      </c>
      <c r="C10314" s="240" t="s">
        <v>224</v>
      </c>
      <c r="D10314" s="272">
        <v>51.36</v>
      </c>
      <c r="E10314" s="240">
        <v>10</v>
      </c>
      <c r="F10314" s="272">
        <v>513.6</v>
      </c>
      <c r="G10314" s="240"/>
      <c r="H10314" s="272"/>
      <c r="I10314" s="298">
        <v>44732</v>
      </c>
      <c r="J10314" s="298"/>
      <c r="K10314" s="298"/>
      <c r="L10314" s="298"/>
      <c r="M10314" s="298"/>
      <c r="N10314" s="240"/>
      <c r="O10314" s="273"/>
      <c r="P10314" s="273"/>
      <c r="Q10314" s="273"/>
      <c r="R10314" s="273"/>
      <c r="S10314" s="240"/>
      <c r="T10314" s="273"/>
      <c r="U10314" s="273"/>
      <c r="V10314" s="273"/>
      <c r="W10314" s="273"/>
      <c r="X10314" s="273"/>
      <c r="Y10314" s="273"/>
      <c r="Z10314" s="2867" t="s">
        <v>8869</v>
      </c>
      <c r="AA10314" s="240"/>
      <c r="AB10314" s="272"/>
      <c r="AC10314" s="1507">
        <f t="shared" si="3857"/>
        <v>10</v>
      </c>
      <c r="AD10314" s="1508">
        <f t="shared" si="3858"/>
        <v>513.6</v>
      </c>
      <c r="AE10314" s="14">
        <f t="shared" si="3859"/>
        <v>-1500.5666666666666</v>
      </c>
      <c r="AF10314" s="14">
        <f t="shared" si="3860"/>
        <v>0</v>
      </c>
      <c r="AG10314" s="14" t="e">
        <f t="shared" si="3861"/>
        <v>#DIV/0!</v>
      </c>
      <c r="AH10314" s="14" t="e">
        <f t="shared" si="3862"/>
        <v>#DIV/0!</v>
      </c>
      <c r="AI10314" s="14">
        <f t="shared" si="3863"/>
        <v>10</v>
      </c>
      <c r="AJ10314" s="3347"/>
    </row>
    <row r="10315" spans="1:36" ht="31.5">
      <c r="A10315" s="3368">
        <v>7</v>
      </c>
      <c r="B10315" s="545" t="s">
        <v>3474</v>
      </c>
      <c r="C10315" s="240" t="s">
        <v>181</v>
      </c>
      <c r="D10315" s="272">
        <v>1</v>
      </c>
      <c r="E10315" s="240">
        <v>2</v>
      </c>
      <c r="F10315" s="272">
        <v>2</v>
      </c>
      <c r="G10315" s="2639"/>
      <c r="H10315" s="3369"/>
      <c r="I10315" s="298">
        <v>44742</v>
      </c>
      <c r="J10315" s="298"/>
      <c r="K10315" s="298"/>
      <c r="L10315" s="298"/>
      <c r="M10315" s="298"/>
      <c r="N10315" s="240"/>
      <c r="O10315" s="273"/>
      <c r="P10315" s="273"/>
      <c r="Q10315" s="273"/>
      <c r="R10315" s="273"/>
      <c r="S10315" s="240"/>
      <c r="T10315" s="273"/>
      <c r="U10315" s="273"/>
      <c r="V10315" s="273"/>
      <c r="W10315" s="273"/>
      <c r="X10315" s="273"/>
      <c r="Y10315" s="273"/>
      <c r="Z10315" s="240" t="s">
        <v>2683</v>
      </c>
      <c r="AA10315" s="240"/>
      <c r="AB10315" s="272"/>
      <c r="AC10315" s="1507">
        <f t="shared" si="3857"/>
        <v>2</v>
      </c>
      <c r="AD10315" s="1508">
        <f t="shared" si="3858"/>
        <v>2</v>
      </c>
      <c r="AE10315" s="14">
        <f t="shared" si="3859"/>
        <v>-1500.5666666666666</v>
      </c>
      <c r="AF10315" s="14">
        <f t="shared" si="3860"/>
        <v>0</v>
      </c>
      <c r="AG10315" s="14" t="e">
        <f t="shared" si="3861"/>
        <v>#DIV/0!</v>
      </c>
      <c r="AH10315" s="14" t="e">
        <f t="shared" si="3862"/>
        <v>#DIV/0!</v>
      </c>
      <c r="AI10315" s="14">
        <f t="shared" si="3863"/>
        <v>2</v>
      </c>
      <c r="AJ10315" s="3347"/>
    </row>
    <row r="10316" spans="1:36" ht="31.5">
      <c r="A10316" s="3368">
        <v>8</v>
      </c>
      <c r="B10316" s="545" t="s">
        <v>4449</v>
      </c>
      <c r="C10316" s="240" t="s">
        <v>181</v>
      </c>
      <c r="D10316" s="272">
        <v>1</v>
      </c>
      <c r="E10316" s="240">
        <v>12</v>
      </c>
      <c r="F10316" s="272">
        <v>12</v>
      </c>
      <c r="G10316" s="2639"/>
      <c r="H10316" s="3369"/>
      <c r="I10316" s="298">
        <v>44749</v>
      </c>
      <c r="J10316" s="298"/>
      <c r="K10316" s="298"/>
      <c r="L10316" s="298"/>
      <c r="M10316" s="298"/>
      <c r="N10316" s="240"/>
      <c r="O10316" s="273"/>
      <c r="P10316" s="273"/>
      <c r="Q10316" s="273"/>
      <c r="R10316" s="273"/>
      <c r="S10316" s="240"/>
      <c r="T10316" s="273"/>
      <c r="U10316" s="273"/>
      <c r="V10316" s="273"/>
      <c r="W10316" s="273"/>
      <c r="X10316" s="273"/>
      <c r="Y10316" s="273"/>
      <c r="Z10316" s="240" t="s">
        <v>2683</v>
      </c>
      <c r="AA10316" s="240"/>
      <c r="AB10316" s="272"/>
      <c r="AC10316" s="1507">
        <f t="shared" si="3857"/>
        <v>12</v>
      </c>
      <c r="AD10316" s="1508">
        <f t="shared" si="3858"/>
        <v>12</v>
      </c>
      <c r="AE10316" s="14">
        <f t="shared" si="3859"/>
        <v>-1500.5666666666666</v>
      </c>
      <c r="AF10316" s="14">
        <f t="shared" si="3860"/>
        <v>0</v>
      </c>
      <c r="AG10316" s="14" t="e">
        <f t="shared" si="3861"/>
        <v>#DIV/0!</v>
      </c>
      <c r="AH10316" s="14" t="e">
        <f t="shared" si="3862"/>
        <v>#DIV/0!</v>
      </c>
      <c r="AI10316" s="14">
        <f t="shared" si="3863"/>
        <v>12</v>
      </c>
      <c r="AJ10316" s="3347"/>
    </row>
    <row r="10317" spans="1:36" ht="31.5">
      <c r="A10317" s="3368">
        <v>9</v>
      </c>
      <c r="B10317" s="545" t="s">
        <v>4450</v>
      </c>
      <c r="C10317" s="240" t="s">
        <v>181</v>
      </c>
      <c r="D10317" s="272">
        <v>1</v>
      </c>
      <c r="E10317" s="240">
        <v>900</v>
      </c>
      <c r="F10317" s="272">
        <v>900</v>
      </c>
      <c r="G10317" s="2639"/>
      <c r="H10317" s="3369"/>
      <c r="I10317" s="298">
        <v>44749</v>
      </c>
      <c r="J10317" s="298"/>
      <c r="K10317" s="298"/>
      <c r="L10317" s="298"/>
      <c r="M10317" s="298"/>
      <c r="N10317" s="240"/>
      <c r="O10317" s="273"/>
      <c r="P10317" s="273">
        <v>260</v>
      </c>
      <c r="Q10317" s="273"/>
      <c r="R10317" s="273"/>
      <c r="S10317" s="240"/>
      <c r="T10317" s="273"/>
      <c r="U10317" s="273"/>
      <c r="V10317" s="273"/>
      <c r="W10317" s="273"/>
      <c r="X10317" s="273"/>
      <c r="Y10317" s="273"/>
      <c r="Z10317" s="240" t="s">
        <v>2683</v>
      </c>
      <c r="AA10317" s="240"/>
      <c r="AB10317" s="272"/>
      <c r="AC10317" s="1507">
        <f t="shared" si="3857"/>
        <v>640</v>
      </c>
      <c r="AD10317" s="1508">
        <f t="shared" si="3858"/>
        <v>640</v>
      </c>
      <c r="AE10317" s="14">
        <f t="shared" si="3859"/>
        <v>-1500.5666666666666</v>
      </c>
      <c r="AF10317" s="14">
        <f t="shared" si="3860"/>
        <v>86.666666666666671</v>
      </c>
      <c r="AG10317" s="14">
        <f t="shared" si="3861"/>
        <v>7.3846153846153841</v>
      </c>
      <c r="AH10317" s="14">
        <f t="shared" si="3862"/>
        <v>1507.9512820512821</v>
      </c>
      <c r="AI10317" s="14">
        <f t="shared" si="3863"/>
        <v>130689.11111111111</v>
      </c>
      <c r="AJ10317" s="3347"/>
    </row>
    <row r="10318" spans="1:36" ht="31.5">
      <c r="A10318" s="3368">
        <v>10</v>
      </c>
      <c r="B10318" s="545" t="s">
        <v>4451</v>
      </c>
      <c r="C10318" s="240" t="s">
        <v>177</v>
      </c>
      <c r="D10318" s="272">
        <v>1</v>
      </c>
      <c r="E10318" s="240">
        <v>660</v>
      </c>
      <c r="F10318" s="272">
        <v>660</v>
      </c>
      <c r="G10318" s="2639"/>
      <c r="H10318" s="3369"/>
      <c r="I10318" s="298">
        <v>44749</v>
      </c>
      <c r="J10318" s="298"/>
      <c r="K10318" s="298"/>
      <c r="L10318" s="298"/>
      <c r="M10318" s="298"/>
      <c r="N10318" s="240">
        <v>200</v>
      </c>
      <c r="O10318" s="273">
        <v>260</v>
      </c>
      <c r="P10318" s="273">
        <v>180</v>
      </c>
      <c r="Q10318" s="273"/>
      <c r="R10318" s="273"/>
      <c r="S10318" s="240"/>
      <c r="T10318" s="273"/>
      <c r="U10318" s="273"/>
      <c r="V10318" s="273"/>
      <c r="W10318" s="273"/>
      <c r="X10318" s="273"/>
      <c r="Y10318" s="273"/>
      <c r="Z10318" s="240" t="s">
        <v>2683</v>
      </c>
      <c r="AA10318" s="240"/>
      <c r="AB10318" s="272"/>
      <c r="AC10318" s="1507">
        <f t="shared" si="3857"/>
        <v>20</v>
      </c>
      <c r="AD10318" s="1508">
        <f t="shared" si="3858"/>
        <v>20</v>
      </c>
      <c r="AE10318" s="14">
        <f t="shared" si="3859"/>
        <v>-1500.5666666666666</v>
      </c>
      <c r="AF10318" s="14">
        <f t="shared" si="3860"/>
        <v>213.33333333333334</v>
      </c>
      <c r="AG10318" s="14">
        <f t="shared" si="3861"/>
        <v>9.375E-2</v>
      </c>
      <c r="AH10318" s="14">
        <f t="shared" si="3862"/>
        <v>1500.6604166666666</v>
      </c>
      <c r="AI10318" s="14">
        <f t="shared" si="3863"/>
        <v>320140.88888888888</v>
      </c>
      <c r="AJ10318" s="3347"/>
    </row>
    <row r="10319" spans="1:36" ht="31.5">
      <c r="A10319" s="3368">
        <v>11</v>
      </c>
      <c r="B10319" s="545" t="s">
        <v>4452</v>
      </c>
      <c r="C10319" s="240" t="s">
        <v>233</v>
      </c>
      <c r="D10319" s="272">
        <v>1</v>
      </c>
      <c r="E10319" s="240">
        <v>818</v>
      </c>
      <c r="F10319" s="272">
        <v>818</v>
      </c>
      <c r="G10319" s="2639"/>
      <c r="H10319" s="3369"/>
      <c r="I10319" s="298">
        <v>44749</v>
      </c>
      <c r="J10319" s="298"/>
      <c r="K10319" s="298"/>
      <c r="L10319" s="298"/>
      <c r="M10319" s="298"/>
      <c r="N10319" s="240">
        <v>65</v>
      </c>
      <c r="O10319" s="273"/>
      <c r="P10319" s="273">
        <v>11</v>
      </c>
      <c r="Q10319" s="273"/>
      <c r="R10319" s="273"/>
      <c r="S10319" s="240"/>
      <c r="T10319" s="273"/>
      <c r="U10319" s="273"/>
      <c r="V10319" s="273"/>
      <c r="W10319" s="273"/>
      <c r="X10319" s="273"/>
      <c r="Y10319" s="273"/>
      <c r="Z10319" s="240" t="s">
        <v>2683</v>
      </c>
      <c r="AA10319" s="240"/>
      <c r="AB10319" s="272"/>
      <c r="AC10319" s="1507">
        <f t="shared" si="3857"/>
        <v>742</v>
      </c>
      <c r="AD10319" s="1508">
        <f t="shared" si="3858"/>
        <v>742</v>
      </c>
      <c r="AE10319" s="14">
        <f t="shared" si="3859"/>
        <v>-1500.5666666666666</v>
      </c>
      <c r="AF10319" s="14">
        <f t="shared" si="3860"/>
        <v>25.333333333333332</v>
      </c>
      <c r="AG10319" s="14">
        <f t="shared" si="3861"/>
        <v>29.289473684210527</v>
      </c>
      <c r="AH10319" s="14">
        <f t="shared" si="3862"/>
        <v>1529.8561403508772</v>
      </c>
      <c r="AI10319" s="14">
        <f t="shared" si="3863"/>
        <v>38756.35555555555</v>
      </c>
      <c r="AJ10319" s="3347"/>
    </row>
    <row r="10320" spans="1:36" ht="15.75" customHeight="1">
      <c r="A10320" s="3368">
        <v>13</v>
      </c>
      <c r="B10320" s="174" t="s">
        <v>4453</v>
      </c>
      <c r="C10320" s="240" t="s">
        <v>181</v>
      </c>
      <c r="D10320" s="272">
        <v>108.9512</v>
      </c>
      <c r="E10320" s="240">
        <v>2</v>
      </c>
      <c r="F10320" s="272">
        <v>217.9024</v>
      </c>
      <c r="G10320" s="2552"/>
      <c r="H10320" s="3370"/>
      <c r="I10320" s="298">
        <v>44738</v>
      </c>
      <c r="J10320" s="298"/>
      <c r="K10320" s="298"/>
      <c r="L10320" s="298"/>
      <c r="M10320" s="298"/>
      <c r="N10320" s="240"/>
      <c r="O10320" s="273"/>
      <c r="P10320" s="273"/>
      <c r="Q10320" s="273"/>
      <c r="R10320" s="273"/>
      <c r="S10320" s="240"/>
      <c r="T10320" s="273"/>
      <c r="U10320" s="273"/>
      <c r="V10320" s="273"/>
      <c r="W10320" s="273"/>
      <c r="X10320" s="273"/>
      <c r="Y10320" s="273"/>
      <c r="Z10320" s="240" t="s">
        <v>4454</v>
      </c>
      <c r="AA10320" s="240"/>
      <c r="AB10320" s="272"/>
      <c r="AC10320" s="1507">
        <f t="shared" si="3857"/>
        <v>2</v>
      </c>
      <c r="AD10320" s="1508">
        <f t="shared" si="3858"/>
        <v>217.9024</v>
      </c>
      <c r="AE10320" s="14">
        <f t="shared" si="3859"/>
        <v>-1500.5666666666666</v>
      </c>
      <c r="AF10320" s="14">
        <f t="shared" si="3860"/>
        <v>0</v>
      </c>
      <c r="AG10320" s="14" t="e">
        <f t="shared" si="3861"/>
        <v>#DIV/0!</v>
      </c>
      <c r="AH10320" s="14" t="e">
        <f t="shared" si="3862"/>
        <v>#DIV/0!</v>
      </c>
      <c r="AI10320" s="14">
        <f t="shared" si="3863"/>
        <v>2</v>
      </c>
      <c r="AJ10320" s="3347"/>
    </row>
    <row r="10321" spans="1:36" ht="15.75">
      <c r="A10321" s="3368">
        <v>14</v>
      </c>
      <c r="B10321" s="174" t="s">
        <v>4455</v>
      </c>
      <c r="C10321" s="240" t="s">
        <v>181</v>
      </c>
      <c r="D10321" s="272">
        <v>36.292000000000002</v>
      </c>
      <c r="E10321" s="240">
        <v>25</v>
      </c>
      <c r="F10321" s="272">
        <v>907.30000000000007</v>
      </c>
      <c r="G10321" s="2552"/>
      <c r="H10321" s="3370"/>
      <c r="I10321" s="298">
        <v>44738</v>
      </c>
      <c r="J10321" s="298"/>
      <c r="K10321" s="298"/>
      <c r="L10321" s="298"/>
      <c r="M10321" s="298"/>
      <c r="N10321" s="240"/>
      <c r="O10321" s="273"/>
      <c r="P10321" s="273"/>
      <c r="Q10321" s="273"/>
      <c r="R10321" s="273"/>
      <c r="S10321" s="240"/>
      <c r="T10321" s="273"/>
      <c r="U10321" s="273"/>
      <c r="V10321" s="273"/>
      <c r="W10321" s="273"/>
      <c r="X10321" s="273"/>
      <c r="Y10321" s="273"/>
      <c r="Z10321" s="240" t="s">
        <v>4454</v>
      </c>
      <c r="AA10321" s="240"/>
      <c r="AB10321" s="272"/>
      <c r="AC10321" s="1507">
        <f t="shared" si="3857"/>
        <v>25</v>
      </c>
      <c r="AD10321" s="1508">
        <f t="shared" si="3858"/>
        <v>907.30000000000007</v>
      </c>
      <c r="AE10321" s="14">
        <f t="shared" si="3859"/>
        <v>-1500.5666666666666</v>
      </c>
      <c r="AF10321" s="14">
        <f t="shared" si="3860"/>
        <v>0</v>
      </c>
      <c r="AG10321" s="14" t="e">
        <f t="shared" si="3861"/>
        <v>#DIV/0!</v>
      </c>
      <c r="AH10321" s="14" t="e">
        <f t="shared" si="3862"/>
        <v>#DIV/0!</v>
      </c>
      <c r="AI10321" s="14">
        <f t="shared" si="3863"/>
        <v>25</v>
      </c>
      <c r="AJ10321" s="3347"/>
    </row>
    <row r="10322" spans="1:36" ht="15.75">
      <c r="A10322" s="3368">
        <v>15</v>
      </c>
      <c r="B10322" s="174" t="s">
        <v>4456</v>
      </c>
      <c r="C10322" s="240" t="s">
        <v>181</v>
      </c>
      <c r="D10322" s="272">
        <v>0.28048699999999999</v>
      </c>
      <c r="E10322" s="240">
        <v>72</v>
      </c>
      <c r="F10322" s="272">
        <v>20.195063999999999</v>
      </c>
      <c r="G10322" s="2552"/>
      <c r="H10322" s="3370"/>
      <c r="I10322" s="298">
        <v>44738</v>
      </c>
      <c r="J10322" s="298"/>
      <c r="K10322" s="298"/>
      <c r="L10322" s="298"/>
      <c r="M10322" s="298"/>
      <c r="N10322" s="240"/>
      <c r="O10322" s="273"/>
      <c r="P10322" s="273"/>
      <c r="Q10322" s="273"/>
      <c r="R10322" s="273"/>
      <c r="S10322" s="240"/>
      <c r="T10322" s="273"/>
      <c r="U10322" s="273"/>
      <c r="V10322" s="273"/>
      <c r="W10322" s="273"/>
      <c r="X10322" s="273"/>
      <c r="Y10322" s="273"/>
      <c r="Z10322" s="240" t="s">
        <v>4454</v>
      </c>
      <c r="AA10322" s="240"/>
      <c r="AB10322" s="272"/>
      <c r="AC10322" s="1507">
        <f t="shared" si="3857"/>
        <v>72</v>
      </c>
      <c r="AD10322" s="1508">
        <f t="shared" si="3858"/>
        <v>20.195063999999999</v>
      </c>
      <c r="AE10322" s="14">
        <f t="shared" si="3859"/>
        <v>-1500.5666666666666</v>
      </c>
      <c r="AF10322" s="14">
        <f t="shared" si="3860"/>
        <v>0</v>
      </c>
      <c r="AG10322" s="14" t="e">
        <f t="shared" si="3861"/>
        <v>#DIV/0!</v>
      </c>
      <c r="AH10322" s="14" t="e">
        <f t="shared" si="3862"/>
        <v>#DIV/0!</v>
      </c>
      <c r="AI10322" s="14">
        <f t="shared" si="3863"/>
        <v>72</v>
      </c>
      <c r="AJ10322" s="3347"/>
    </row>
    <row r="10323" spans="1:36" ht="15.75">
      <c r="A10323" s="3368">
        <v>16</v>
      </c>
      <c r="B10323" s="174" t="s">
        <v>4457</v>
      </c>
      <c r="C10323" s="240" t="s">
        <v>181</v>
      </c>
      <c r="D10323" s="272">
        <v>0.28048699999999999</v>
      </c>
      <c r="E10323" s="240">
        <v>100</v>
      </c>
      <c r="F10323" s="272">
        <v>28.0487</v>
      </c>
      <c r="G10323" s="273"/>
      <c r="H10323" s="3369"/>
      <c r="I10323" s="298">
        <v>44738</v>
      </c>
      <c r="J10323" s="298"/>
      <c r="K10323" s="298"/>
      <c r="L10323" s="298"/>
      <c r="M10323" s="298"/>
      <c r="N10323" s="240"/>
      <c r="O10323" s="273"/>
      <c r="P10323" s="273"/>
      <c r="Q10323" s="273"/>
      <c r="R10323" s="273"/>
      <c r="S10323" s="240"/>
      <c r="T10323" s="273"/>
      <c r="U10323" s="273"/>
      <c r="V10323" s="273"/>
      <c r="W10323" s="273"/>
      <c r="X10323" s="273"/>
      <c r="Y10323" s="273"/>
      <c r="Z10323" s="240" t="s">
        <v>4454</v>
      </c>
      <c r="AA10323" s="240"/>
      <c r="AB10323" s="272"/>
      <c r="AC10323" s="1507">
        <f t="shared" si="3857"/>
        <v>100</v>
      </c>
      <c r="AD10323" s="1508">
        <f t="shared" si="3858"/>
        <v>28.0487</v>
      </c>
      <c r="AE10323" s="14">
        <f t="shared" si="3859"/>
        <v>-1500.5666666666666</v>
      </c>
      <c r="AF10323" s="14">
        <f t="shared" si="3860"/>
        <v>0</v>
      </c>
      <c r="AG10323" s="14" t="e">
        <f t="shared" si="3861"/>
        <v>#DIV/0!</v>
      </c>
      <c r="AH10323" s="14" t="e">
        <f t="shared" si="3862"/>
        <v>#DIV/0!</v>
      </c>
      <c r="AI10323" s="14">
        <f t="shared" si="3863"/>
        <v>100</v>
      </c>
      <c r="AJ10323" s="3347"/>
    </row>
    <row r="10324" spans="1:36" ht="15.75">
      <c r="A10324" s="3368">
        <v>17</v>
      </c>
      <c r="B10324" s="174" t="s">
        <v>4457</v>
      </c>
      <c r="C10324" s="240" t="s">
        <v>181</v>
      </c>
      <c r="D10324" s="272">
        <v>0.28000000000000003</v>
      </c>
      <c r="E10324" s="240">
        <v>258</v>
      </c>
      <c r="F10324" s="272">
        <v>72.240000000000009</v>
      </c>
      <c r="G10324" s="273"/>
      <c r="H10324" s="3369"/>
      <c r="I10324" s="298">
        <v>44738</v>
      </c>
      <c r="J10324" s="298"/>
      <c r="K10324" s="298"/>
      <c r="L10324" s="298"/>
      <c r="M10324" s="298"/>
      <c r="N10324" s="240"/>
      <c r="O10324" s="273"/>
      <c r="P10324" s="273"/>
      <c r="Q10324" s="273"/>
      <c r="R10324" s="273"/>
      <c r="S10324" s="240"/>
      <c r="T10324" s="273"/>
      <c r="U10324" s="273"/>
      <c r="V10324" s="273"/>
      <c r="W10324" s="273"/>
      <c r="X10324" s="273"/>
      <c r="Y10324" s="273"/>
      <c r="Z10324" s="240" t="s">
        <v>4454</v>
      </c>
      <c r="AA10324" s="240"/>
      <c r="AB10324" s="272"/>
      <c r="AC10324" s="1507">
        <f t="shared" si="3857"/>
        <v>258</v>
      </c>
      <c r="AD10324" s="1508">
        <f t="shared" si="3858"/>
        <v>72.240000000000009</v>
      </c>
      <c r="AE10324" s="14">
        <f t="shared" si="3859"/>
        <v>-1500.5666666666666</v>
      </c>
      <c r="AF10324" s="14">
        <f t="shared" si="3860"/>
        <v>0</v>
      </c>
      <c r="AG10324" s="14" t="e">
        <f t="shared" si="3861"/>
        <v>#DIV/0!</v>
      </c>
      <c r="AH10324" s="14" t="e">
        <f t="shared" si="3862"/>
        <v>#DIV/0!</v>
      </c>
      <c r="AI10324" s="14">
        <f t="shared" si="3863"/>
        <v>258</v>
      </c>
      <c r="AJ10324" s="3347"/>
    </row>
    <row r="10325" spans="1:36" ht="15.75" customHeight="1">
      <c r="A10325" s="3368">
        <v>18</v>
      </c>
      <c r="B10325" s="174" t="s">
        <v>4458</v>
      </c>
      <c r="C10325" s="240" t="s">
        <v>181</v>
      </c>
      <c r="D10325" s="272">
        <v>84.564499999999995</v>
      </c>
      <c r="E10325" s="240">
        <v>20</v>
      </c>
      <c r="F10325" s="272">
        <v>1691.29</v>
      </c>
      <c r="G10325" s="273"/>
      <c r="H10325" s="3369"/>
      <c r="I10325" s="298">
        <v>44738</v>
      </c>
      <c r="J10325" s="298"/>
      <c r="K10325" s="298"/>
      <c r="L10325" s="298"/>
      <c r="M10325" s="298"/>
      <c r="N10325" s="240"/>
      <c r="O10325" s="273"/>
      <c r="P10325" s="273"/>
      <c r="Q10325" s="273"/>
      <c r="R10325" s="273"/>
      <c r="S10325" s="240"/>
      <c r="T10325" s="273"/>
      <c r="U10325" s="273"/>
      <c r="V10325" s="273"/>
      <c r="W10325" s="273"/>
      <c r="X10325" s="273"/>
      <c r="Y10325" s="273"/>
      <c r="Z10325" s="240" t="s">
        <v>4454</v>
      </c>
      <c r="AA10325" s="240"/>
      <c r="AB10325" s="272"/>
      <c r="AC10325" s="1507">
        <f t="shared" si="3857"/>
        <v>20</v>
      </c>
      <c r="AD10325" s="1508">
        <f t="shared" si="3858"/>
        <v>1691.29</v>
      </c>
      <c r="AE10325" s="14">
        <f t="shared" si="3859"/>
        <v>-1500.5666666666666</v>
      </c>
      <c r="AF10325" s="14">
        <f t="shared" si="3860"/>
        <v>0</v>
      </c>
      <c r="AG10325" s="14" t="e">
        <f t="shared" si="3861"/>
        <v>#DIV/0!</v>
      </c>
      <c r="AH10325" s="14" t="e">
        <f t="shared" si="3862"/>
        <v>#DIV/0!</v>
      </c>
      <c r="AI10325" s="14">
        <f t="shared" si="3863"/>
        <v>20</v>
      </c>
      <c r="AJ10325" s="3355"/>
    </row>
    <row r="10326" spans="1:36" ht="15.75" customHeight="1">
      <c r="A10326" s="3368">
        <v>19</v>
      </c>
      <c r="B10326" s="545" t="s">
        <v>4709</v>
      </c>
      <c r="C10326" s="240" t="s">
        <v>181</v>
      </c>
      <c r="D10326" s="272">
        <v>1</v>
      </c>
      <c r="E10326" s="240">
        <v>68</v>
      </c>
      <c r="F10326" s="272">
        <v>68</v>
      </c>
      <c r="G10326" s="273"/>
      <c r="H10326" s="3371"/>
      <c r="I10326" s="298">
        <v>44777</v>
      </c>
      <c r="J10326" s="298"/>
      <c r="K10326" s="298"/>
      <c r="L10326" s="298"/>
      <c r="M10326" s="298"/>
      <c r="N10326" s="240"/>
      <c r="O10326" s="273"/>
      <c r="P10326" s="273"/>
      <c r="Q10326" s="273"/>
      <c r="R10326" s="273"/>
      <c r="S10326" s="240"/>
      <c r="T10326" s="273"/>
      <c r="U10326" s="273"/>
      <c r="V10326" s="273"/>
      <c r="W10326" s="273"/>
      <c r="X10326" s="273"/>
      <c r="Y10326" s="273"/>
      <c r="Z10326" s="240" t="s">
        <v>2683</v>
      </c>
      <c r="AA10326" s="240"/>
      <c r="AB10326" s="272"/>
      <c r="AC10326" s="1507">
        <f t="shared" si="3857"/>
        <v>68</v>
      </c>
      <c r="AD10326" s="1508">
        <f t="shared" si="3858"/>
        <v>68</v>
      </c>
      <c r="AE10326" s="14">
        <f t="shared" si="3859"/>
        <v>-1500.5666666666666</v>
      </c>
      <c r="AF10326" s="14">
        <f t="shared" si="3860"/>
        <v>0</v>
      </c>
      <c r="AG10326" s="14" t="e">
        <f t="shared" si="3861"/>
        <v>#DIV/0!</v>
      </c>
      <c r="AH10326" s="14" t="e">
        <f t="shared" si="3862"/>
        <v>#DIV/0!</v>
      </c>
      <c r="AI10326" s="14">
        <f t="shared" si="3863"/>
        <v>68</v>
      </c>
      <c r="AJ10326" s="3347"/>
    </row>
    <row r="10327" spans="1:36" ht="31.5">
      <c r="A10327" s="3368">
        <v>21</v>
      </c>
      <c r="B10327" s="545" t="s">
        <v>4710</v>
      </c>
      <c r="C10327" s="240" t="s">
        <v>233</v>
      </c>
      <c r="D10327" s="272">
        <v>1</v>
      </c>
      <c r="E10327" s="240">
        <v>3600</v>
      </c>
      <c r="F10327" s="272">
        <v>3600</v>
      </c>
      <c r="G10327" s="273"/>
      <c r="H10327" s="3371"/>
      <c r="I10327" s="298">
        <v>44777</v>
      </c>
      <c r="J10327" s="298"/>
      <c r="K10327" s="298"/>
      <c r="L10327" s="298"/>
      <c r="M10327" s="298"/>
      <c r="N10327" s="240"/>
      <c r="O10327" s="273"/>
      <c r="P10327" s="273"/>
      <c r="Q10327" s="273"/>
      <c r="R10327" s="273"/>
      <c r="S10327" s="240"/>
      <c r="T10327" s="273"/>
      <c r="U10327" s="273"/>
      <c r="V10327" s="273"/>
      <c r="W10327" s="273"/>
      <c r="X10327" s="273"/>
      <c r="Y10327" s="273"/>
      <c r="Z10327" s="240" t="s">
        <v>2683</v>
      </c>
      <c r="AA10327" s="240"/>
      <c r="AB10327" s="272"/>
      <c r="AC10327" s="1507">
        <f t="shared" si="3857"/>
        <v>3600</v>
      </c>
      <c r="AD10327" s="1508">
        <f t="shared" si="3858"/>
        <v>3600</v>
      </c>
      <c r="AE10327" s="14">
        <f t="shared" si="3859"/>
        <v>-1500.5666666666666</v>
      </c>
      <c r="AF10327" s="14">
        <f t="shared" si="3860"/>
        <v>0</v>
      </c>
      <c r="AG10327" s="14" t="e">
        <f t="shared" si="3861"/>
        <v>#DIV/0!</v>
      </c>
      <c r="AH10327" s="14" t="e">
        <f t="shared" si="3862"/>
        <v>#DIV/0!</v>
      </c>
      <c r="AI10327" s="14">
        <f t="shared" si="3863"/>
        <v>3600</v>
      </c>
      <c r="AJ10327" s="3347"/>
    </row>
    <row r="10328" spans="1:36" ht="31.5">
      <c r="A10328" s="3368">
        <v>23</v>
      </c>
      <c r="B10328" s="545" t="s">
        <v>4699</v>
      </c>
      <c r="C10328" s="240" t="s">
        <v>181</v>
      </c>
      <c r="D10328" s="272">
        <v>15</v>
      </c>
      <c r="E10328" s="240">
        <v>41</v>
      </c>
      <c r="F10328" s="272">
        <v>615</v>
      </c>
      <c r="G10328" s="273"/>
      <c r="H10328" s="3371"/>
      <c r="I10328" s="298">
        <v>44785</v>
      </c>
      <c r="J10328" s="298"/>
      <c r="K10328" s="298"/>
      <c r="L10328" s="298"/>
      <c r="M10328" s="298"/>
      <c r="N10328" s="240">
        <v>10</v>
      </c>
      <c r="O10328" s="273">
        <v>11</v>
      </c>
      <c r="P10328" s="273">
        <v>12</v>
      </c>
      <c r="Q10328" s="273"/>
      <c r="R10328" s="273"/>
      <c r="S10328" s="240"/>
      <c r="T10328" s="273"/>
      <c r="U10328" s="273"/>
      <c r="V10328" s="273"/>
      <c r="W10328" s="273"/>
      <c r="X10328" s="273"/>
      <c r="Y10328" s="273"/>
      <c r="Z10328" s="240" t="s">
        <v>2683</v>
      </c>
      <c r="AA10328" s="240"/>
      <c r="AB10328" s="272"/>
      <c r="AC10328" s="1507">
        <f t="shared" si="3857"/>
        <v>8</v>
      </c>
      <c r="AD10328" s="1508">
        <f t="shared" si="3858"/>
        <v>120</v>
      </c>
      <c r="AE10328" s="14">
        <f t="shared" si="3859"/>
        <v>-1500.5666666666666</v>
      </c>
      <c r="AF10328" s="14">
        <f t="shared" si="3860"/>
        <v>11</v>
      </c>
      <c r="AG10328" s="14">
        <f t="shared" si="3861"/>
        <v>0.72727272727272729</v>
      </c>
      <c r="AH10328" s="14">
        <f t="shared" si="3862"/>
        <v>1501.2939393939394</v>
      </c>
      <c r="AI10328" s="14">
        <f t="shared" si="3863"/>
        <v>16514.233333333334</v>
      </c>
      <c r="AJ10328" s="3347"/>
    </row>
    <row r="10329" spans="1:36" ht="31.5">
      <c r="A10329" s="3368">
        <v>25</v>
      </c>
      <c r="B10329" s="545" t="s">
        <v>3506</v>
      </c>
      <c r="C10329" s="240" t="s">
        <v>181</v>
      </c>
      <c r="D10329" s="272">
        <v>1</v>
      </c>
      <c r="E10329" s="240">
        <v>40</v>
      </c>
      <c r="F10329" s="272">
        <v>40</v>
      </c>
      <c r="G10329" s="273"/>
      <c r="H10329" s="3371"/>
      <c r="I10329" s="298">
        <v>44785</v>
      </c>
      <c r="J10329" s="298"/>
      <c r="K10329" s="298"/>
      <c r="L10329" s="298"/>
      <c r="M10329" s="298"/>
      <c r="N10329" s="240">
        <v>20</v>
      </c>
      <c r="O10329" s="273">
        <v>9</v>
      </c>
      <c r="P10329" s="273">
        <v>9</v>
      </c>
      <c r="Q10329" s="273"/>
      <c r="R10329" s="273"/>
      <c r="S10329" s="240"/>
      <c r="T10329" s="273"/>
      <c r="U10329" s="273"/>
      <c r="V10329" s="273"/>
      <c r="W10329" s="273"/>
      <c r="X10329" s="273"/>
      <c r="Y10329" s="273"/>
      <c r="Z10329" s="240" t="s">
        <v>2683</v>
      </c>
      <c r="AA10329" s="240"/>
      <c r="AB10329" s="272"/>
      <c r="AC10329" s="1507">
        <f t="shared" si="3857"/>
        <v>2</v>
      </c>
      <c r="AD10329" s="1508">
        <f t="shared" si="3858"/>
        <v>2</v>
      </c>
      <c r="AE10329" s="14">
        <f t="shared" si="3859"/>
        <v>-1500.5666666666666</v>
      </c>
      <c r="AF10329" s="14">
        <f t="shared" si="3860"/>
        <v>12.666666666666666</v>
      </c>
      <c r="AG10329" s="14">
        <f t="shared" si="3861"/>
        <v>0.15789473684210528</v>
      </c>
      <c r="AH10329" s="14">
        <f t="shared" si="3862"/>
        <v>1500.7245614035087</v>
      </c>
      <c r="AI10329" s="14">
        <f t="shared" si="3863"/>
        <v>19009.177777777775</v>
      </c>
      <c r="AJ10329" s="3347"/>
    </row>
    <row r="10330" spans="1:36" ht="31.5">
      <c r="A10330" s="3368">
        <v>27</v>
      </c>
      <c r="B10330" s="545" t="s">
        <v>4712</v>
      </c>
      <c r="C10330" s="240" t="s">
        <v>181</v>
      </c>
      <c r="D10330" s="272">
        <v>2</v>
      </c>
      <c r="E10330" s="240">
        <v>50</v>
      </c>
      <c r="F10330" s="272">
        <v>100</v>
      </c>
      <c r="G10330" s="240"/>
      <c r="H10330" s="272"/>
      <c r="I10330" s="298">
        <v>44785</v>
      </c>
      <c r="J10330" s="298"/>
      <c r="K10330" s="298"/>
      <c r="L10330" s="298"/>
      <c r="M10330" s="298"/>
      <c r="N10330" s="240">
        <v>13</v>
      </c>
      <c r="O10330" s="273">
        <v>16</v>
      </c>
      <c r="P10330" s="273">
        <v>16</v>
      </c>
      <c r="Q10330" s="273"/>
      <c r="R10330" s="273"/>
      <c r="S10330" s="240"/>
      <c r="T10330" s="273"/>
      <c r="U10330" s="273"/>
      <c r="V10330" s="273"/>
      <c r="W10330" s="273"/>
      <c r="X10330" s="273"/>
      <c r="Y10330" s="273"/>
      <c r="Z10330" s="240" t="s">
        <v>2683</v>
      </c>
      <c r="AA10330" s="240"/>
      <c r="AB10330" s="272"/>
      <c r="AC10330" s="1507">
        <f t="shared" si="3857"/>
        <v>5</v>
      </c>
      <c r="AD10330" s="1508">
        <f t="shared" si="3858"/>
        <v>10</v>
      </c>
      <c r="AE10330" s="14">
        <f t="shared" si="3859"/>
        <v>-1500.5666666666666</v>
      </c>
      <c r="AF10330" s="14">
        <f t="shared" si="3860"/>
        <v>15</v>
      </c>
      <c r="AG10330" s="14">
        <f t="shared" si="3861"/>
        <v>0.33333333333333331</v>
      </c>
      <c r="AH10330" s="14">
        <f t="shared" si="3862"/>
        <v>1500.8999999999999</v>
      </c>
      <c r="AI10330" s="14">
        <f t="shared" si="3863"/>
        <v>22513.5</v>
      </c>
      <c r="AJ10330" s="3347"/>
    </row>
    <row r="10331" spans="1:36" ht="31.5">
      <c r="A10331" s="3368">
        <v>28</v>
      </c>
      <c r="B10331" s="545" t="s">
        <v>4713</v>
      </c>
      <c r="C10331" s="240" t="s">
        <v>181</v>
      </c>
      <c r="D10331" s="272">
        <v>2</v>
      </c>
      <c r="E10331" s="240">
        <v>50</v>
      </c>
      <c r="F10331" s="272">
        <v>100</v>
      </c>
      <c r="G10331" s="240"/>
      <c r="H10331" s="272"/>
      <c r="I10331" s="298">
        <v>44785</v>
      </c>
      <c r="J10331" s="298"/>
      <c r="K10331" s="298"/>
      <c r="L10331" s="298"/>
      <c r="M10331" s="298"/>
      <c r="N10331" s="240">
        <v>13</v>
      </c>
      <c r="O10331" s="273">
        <v>16</v>
      </c>
      <c r="P10331" s="273">
        <v>16</v>
      </c>
      <c r="Q10331" s="273"/>
      <c r="R10331" s="273"/>
      <c r="S10331" s="240"/>
      <c r="T10331" s="273"/>
      <c r="U10331" s="273"/>
      <c r="V10331" s="273"/>
      <c r="W10331" s="273"/>
      <c r="X10331" s="273"/>
      <c r="Y10331" s="273"/>
      <c r="Z10331" s="240" t="s">
        <v>2683</v>
      </c>
      <c r="AA10331" s="240"/>
      <c r="AB10331" s="272"/>
      <c r="AC10331" s="1507">
        <f t="shared" si="3857"/>
        <v>5</v>
      </c>
      <c r="AD10331" s="1508">
        <f t="shared" si="3858"/>
        <v>10</v>
      </c>
      <c r="AE10331" s="14">
        <f t="shared" si="3859"/>
        <v>-1500.5666666666666</v>
      </c>
      <c r="AF10331" s="14">
        <f t="shared" si="3860"/>
        <v>15</v>
      </c>
      <c r="AG10331" s="14">
        <f t="shared" si="3861"/>
        <v>0.33333333333333331</v>
      </c>
      <c r="AH10331" s="14">
        <f t="shared" si="3862"/>
        <v>1500.8999999999999</v>
      </c>
      <c r="AI10331" s="14">
        <f t="shared" si="3863"/>
        <v>22513.5</v>
      </c>
      <c r="AJ10331" s="3347"/>
    </row>
    <row r="10332" spans="1:36" ht="31.5">
      <c r="A10332" s="3368">
        <v>29</v>
      </c>
      <c r="B10332" s="545" t="s">
        <v>4714</v>
      </c>
      <c r="C10332" s="240" t="s">
        <v>181</v>
      </c>
      <c r="D10332" s="272">
        <v>5</v>
      </c>
      <c r="E10332" s="240">
        <v>50</v>
      </c>
      <c r="F10332" s="272">
        <v>250</v>
      </c>
      <c r="G10332" s="240"/>
      <c r="H10332" s="272"/>
      <c r="I10332" s="298">
        <v>44785</v>
      </c>
      <c r="J10332" s="298"/>
      <c r="K10332" s="298"/>
      <c r="L10332" s="298"/>
      <c r="M10332" s="298"/>
      <c r="N10332" s="240">
        <v>13</v>
      </c>
      <c r="O10332" s="273">
        <v>16</v>
      </c>
      <c r="P10332" s="273">
        <v>16</v>
      </c>
      <c r="Q10332" s="273"/>
      <c r="R10332" s="273"/>
      <c r="S10332" s="240"/>
      <c r="T10332" s="273"/>
      <c r="U10332" s="273"/>
      <c r="V10332" s="273"/>
      <c r="W10332" s="273"/>
      <c r="X10332" s="273"/>
      <c r="Y10332" s="273"/>
      <c r="Z10332" s="240" t="s">
        <v>2683</v>
      </c>
      <c r="AA10332" s="240"/>
      <c r="AB10332" s="272"/>
      <c r="AC10332" s="1507">
        <f t="shared" si="3857"/>
        <v>5</v>
      </c>
      <c r="AD10332" s="1508">
        <f t="shared" si="3858"/>
        <v>25</v>
      </c>
      <c r="AE10332" s="14">
        <f t="shared" si="3859"/>
        <v>-1500.5666666666666</v>
      </c>
      <c r="AF10332" s="14">
        <f t="shared" si="3860"/>
        <v>15</v>
      </c>
      <c r="AG10332" s="14">
        <f t="shared" si="3861"/>
        <v>0.33333333333333331</v>
      </c>
      <c r="AH10332" s="14">
        <f t="shared" si="3862"/>
        <v>1500.8999999999999</v>
      </c>
      <c r="AI10332" s="14">
        <f t="shared" si="3863"/>
        <v>22513.5</v>
      </c>
      <c r="AJ10332" s="3347"/>
    </row>
    <row r="10333" spans="1:36" ht="31.5">
      <c r="A10333" s="3368">
        <v>30</v>
      </c>
      <c r="B10333" s="545" t="s">
        <v>4715</v>
      </c>
      <c r="C10333" s="240" t="s">
        <v>181</v>
      </c>
      <c r="D10333" s="272">
        <v>10</v>
      </c>
      <c r="E10333" s="240">
        <v>1</v>
      </c>
      <c r="F10333" s="272">
        <v>10</v>
      </c>
      <c r="G10333" s="2639"/>
      <c r="H10333" s="3369"/>
      <c r="I10333" s="298">
        <v>44785</v>
      </c>
      <c r="J10333" s="298"/>
      <c r="K10333" s="298"/>
      <c r="L10333" s="298"/>
      <c r="M10333" s="298"/>
      <c r="N10333" s="240"/>
      <c r="O10333" s="273"/>
      <c r="P10333" s="273"/>
      <c r="Q10333" s="273"/>
      <c r="R10333" s="273"/>
      <c r="S10333" s="240"/>
      <c r="T10333" s="273"/>
      <c r="U10333" s="273"/>
      <c r="V10333" s="273"/>
      <c r="W10333" s="273"/>
      <c r="X10333" s="273"/>
      <c r="Y10333" s="273"/>
      <c r="Z10333" s="240" t="s">
        <v>2683</v>
      </c>
      <c r="AA10333" s="240"/>
      <c r="AB10333" s="272"/>
      <c r="AC10333" s="1507">
        <f t="shared" si="3857"/>
        <v>1</v>
      </c>
      <c r="AD10333" s="1508">
        <f t="shared" si="3858"/>
        <v>10</v>
      </c>
      <c r="AE10333" s="14">
        <f t="shared" si="3859"/>
        <v>-1500.5666666666666</v>
      </c>
      <c r="AF10333" s="14">
        <f t="shared" si="3860"/>
        <v>0</v>
      </c>
      <c r="AG10333" s="14" t="e">
        <f t="shared" si="3861"/>
        <v>#DIV/0!</v>
      </c>
      <c r="AH10333" s="14" t="e">
        <f t="shared" si="3862"/>
        <v>#DIV/0!</v>
      </c>
      <c r="AI10333" s="14">
        <f t="shared" si="3863"/>
        <v>1</v>
      </c>
      <c r="AJ10333" s="3347"/>
    </row>
    <row r="10334" spans="1:36" ht="31.5">
      <c r="A10334" s="3368">
        <v>32</v>
      </c>
      <c r="B10334" s="545" t="s">
        <v>4716</v>
      </c>
      <c r="C10334" s="240" t="s">
        <v>181</v>
      </c>
      <c r="D10334" s="272">
        <v>5</v>
      </c>
      <c r="E10334" s="240">
        <v>37</v>
      </c>
      <c r="F10334" s="272">
        <v>185</v>
      </c>
      <c r="G10334" s="2639"/>
      <c r="H10334" s="3369"/>
      <c r="I10334" s="298">
        <v>44785</v>
      </c>
      <c r="J10334" s="298"/>
      <c r="K10334" s="298"/>
      <c r="L10334" s="298"/>
      <c r="M10334" s="298"/>
      <c r="N10334" s="240">
        <v>20</v>
      </c>
      <c r="O10334" s="273">
        <v>8</v>
      </c>
      <c r="P10334" s="273">
        <v>8</v>
      </c>
      <c r="Q10334" s="273"/>
      <c r="R10334" s="273"/>
      <c r="S10334" s="240"/>
      <c r="T10334" s="273"/>
      <c r="U10334" s="273"/>
      <c r="V10334" s="273"/>
      <c r="W10334" s="273"/>
      <c r="X10334" s="273"/>
      <c r="Y10334" s="273"/>
      <c r="Z10334" s="240" t="s">
        <v>2683</v>
      </c>
      <c r="AA10334" s="240"/>
      <c r="AB10334" s="272"/>
      <c r="AC10334" s="1507">
        <f t="shared" si="3857"/>
        <v>1</v>
      </c>
      <c r="AD10334" s="1508">
        <f t="shared" si="3858"/>
        <v>5</v>
      </c>
      <c r="AE10334" s="14">
        <f t="shared" si="3859"/>
        <v>-1500.5666666666666</v>
      </c>
      <c r="AF10334" s="14">
        <f t="shared" si="3860"/>
        <v>12</v>
      </c>
      <c r="AG10334" s="14">
        <f t="shared" si="3861"/>
        <v>8.3333333333333329E-2</v>
      </c>
      <c r="AH10334" s="14">
        <f t="shared" si="3862"/>
        <v>1500.6499999999999</v>
      </c>
      <c r="AI10334" s="14">
        <f t="shared" si="3863"/>
        <v>18007.8</v>
      </c>
      <c r="AJ10334" s="3347"/>
    </row>
    <row r="10335" spans="1:36" ht="25.5" customHeight="1">
      <c r="A10335" s="3368">
        <v>33</v>
      </c>
      <c r="B10335" s="545" t="s">
        <v>4703</v>
      </c>
      <c r="C10335" s="240" t="s">
        <v>181</v>
      </c>
      <c r="D10335" s="272">
        <v>1</v>
      </c>
      <c r="E10335" s="240">
        <v>106</v>
      </c>
      <c r="F10335" s="272">
        <v>106</v>
      </c>
      <c r="G10335" s="2639"/>
      <c r="H10335" s="3369"/>
      <c r="I10335" s="298">
        <v>44785</v>
      </c>
      <c r="J10335" s="298"/>
      <c r="K10335" s="298"/>
      <c r="L10335" s="298"/>
      <c r="M10335" s="298"/>
      <c r="N10335" s="240">
        <v>20</v>
      </c>
      <c r="O10335" s="273">
        <v>16</v>
      </c>
      <c r="P10335" s="273">
        <v>12</v>
      </c>
      <c r="Q10335" s="273"/>
      <c r="R10335" s="273"/>
      <c r="S10335" s="240"/>
      <c r="T10335" s="273"/>
      <c r="U10335" s="273"/>
      <c r="V10335" s="273"/>
      <c r="W10335" s="273"/>
      <c r="X10335" s="273"/>
      <c r="Y10335" s="273"/>
      <c r="Z10335" s="240" t="s">
        <v>2683</v>
      </c>
      <c r="AA10335" s="240"/>
      <c r="AB10335" s="272"/>
      <c r="AC10335" s="1507">
        <f t="shared" ref="AC10335:AC10355" si="3864">E10335+G10335-N10335-O10335-AA10335-P10335-Q10335-R10335-S10335-T10335-U10335-V10335-W10335-X10335-Y10335</f>
        <v>58</v>
      </c>
      <c r="AD10335" s="1508">
        <f t="shared" ref="AD10335:AD10355" si="3865">D10335*AC10335</f>
        <v>58</v>
      </c>
      <c r="AE10335" s="14">
        <f t="shared" ref="AE10335:AE10355" si="3866">(J10335-"01.04.2023")/30</f>
        <v>-1500.5666666666666</v>
      </c>
      <c r="AF10335" s="14">
        <f t="shared" ref="AF10335:AF10355" si="3867">(N10335+O10335+P10335+Q10335+R10335+S10335+T10335+U10335+V10335+W10335+X10335+Y10335)/3</f>
        <v>16</v>
      </c>
      <c r="AG10335" s="14">
        <f t="shared" ref="AG10335:AG10355" si="3868">AC10335/AF10335</f>
        <v>3.625</v>
      </c>
      <c r="AH10335" s="14">
        <f t="shared" ref="AH10335:AH10355" si="3869">AG10335-AE10335</f>
        <v>1504.1916666666666</v>
      </c>
      <c r="AI10335" s="14">
        <f t="shared" ref="AI10335:AI10355" si="3870">AC10335-(AE10335*AF10335)</f>
        <v>24067.066666666666</v>
      </c>
      <c r="AJ10335" s="3347"/>
    </row>
    <row r="10336" spans="1:36" ht="31.5">
      <c r="A10336" s="3368">
        <v>35</v>
      </c>
      <c r="B10336" s="545" t="s">
        <v>4705</v>
      </c>
      <c r="C10336" s="240" t="s">
        <v>181</v>
      </c>
      <c r="D10336" s="272">
        <v>1</v>
      </c>
      <c r="E10336" s="240">
        <v>38</v>
      </c>
      <c r="F10336" s="272">
        <v>38</v>
      </c>
      <c r="G10336" s="2639"/>
      <c r="H10336" s="3369"/>
      <c r="I10336" s="298">
        <v>44785</v>
      </c>
      <c r="J10336" s="298"/>
      <c r="K10336" s="298"/>
      <c r="L10336" s="298"/>
      <c r="M10336" s="298"/>
      <c r="N10336" s="240">
        <v>16</v>
      </c>
      <c r="O10336" s="273">
        <v>9</v>
      </c>
      <c r="P10336" s="273">
        <v>8</v>
      </c>
      <c r="Q10336" s="273"/>
      <c r="R10336" s="273"/>
      <c r="S10336" s="240"/>
      <c r="T10336" s="273"/>
      <c r="U10336" s="273"/>
      <c r="V10336" s="273"/>
      <c r="W10336" s="273"/>
      <c r="X10336" s="273"/>
      <c r="Y10336" s="273"/>
      <c r="Z10336" s="240" t="s">
        <v>2683</v>
      </c>
      <c r="AA10336" s="240"/>
      <c r="AB10336" s="272"/>
      <c r="AC10336" s="1507">
        <f t="shared" si="3864"/>
        <v>5</v>
      </c>
      <c r="AD10336" s="1508">
        <f t="shared" si="3865"/>
        <v>5</v>
      </c>
      <c r="AE10336" s="14">
        <f t="shared" si="3866"/>
        <v>-1500.5666666666666</v>
      </c>
      <c r="AF10336" s="14">
        <f t="shared" si="3867"/>
        <v>11</v>
      </c>
      <c r="AG10336" s="14">
        <f t="shared" si="3868"/>
        <v>0.45454545454545453</v>
      </c>
      <c r="AH10336" s="14">
        <f t="shared" si="3869"/>
        <v>1501.0212121212121</v>
      </c>
      <c r="AI10336" s="14">
        <f t="shared" si="3870"/>
        <v>16511.233333333334</v>
      </c>
      <c r="AJ10336" s="3347"/>
    </row>
    <row r="10337" spans="1:36" ht="31.5">
      <c r="A10337" s="3368">
        <v>39</v>
      </c>
      <c r="B10337" s="545" t="s">
        <v>4721</v>
      </c>
      <c r="C10337" s="240" t="s">
        <v>233</v>
      </c>
      <c r="D10337" s="272">
        <v>1</v>
      </c>
      <c r="E10337" s="240">
        <v>305</v>
      </c>
      <c r="F10337" s="272">
        <v>305</v>
      </c>
      <c r="G10337" s="273"/>
      <c r="H10337" s="3369"/>
      <c r="I10337" s="298">
        <v>44791</v>
      </c>
      <c r="J10337" s="298">
        <v>45352</v>
      </c>
      <c r="K10337" s="298"/>
      <c r="L10337" s="298"/>
      <c r="M10337" s="298"/>
      <c r="N10337" s="240">
        <v>58</v>
      </c>
      <c r="O10337" s="273">
        <v>50</v>
      </c>
      <c r="P10337" s="273">
        <v>23</v>
      </c>
      <c r="Q10337" s="273"/>
      <c r="R10337" s="273"/>
      <c r="S10337" s="240"/>
      <c r="T10337" s="273"/>
      <c r="U10337" s="273"/>
      <c r="V10337" s="273"/>
      <c r="W10337" s="273"/>
      <c r="X10337" s="273"/>
      <c r="Y10337" s="273"/>
      <c r="Z10337" s="240" t="s">
        <v>2683</v>
      </c>
      <c r="AA10337" s="240"/>
      <c r="AB10337" s="272"/>
      <c r="AC10337" s="1507">
        <f t="shared" si="3864"/>
        <v>174</v>
      </c>
      <c r="AD10337" s="1508">
        <f t="shared" si="3865"/>
        <v>174</v>
      </c>
      <c r="AE10337" s="14">
        <f t="shared" si="3866"/>
        <v>11.166666666666666</v>
      </c>
      <c r="AF10337" s="14">
        <f t="shared" si="3867"/>
        <v>43.666666666666664</v>
      </c>
      <c r="AG10337" s="14">
        <f t="shared" si="3868"/>
        <v>3.9847328244274811</v>
      </c>
      <c r="AH10337" s="14">
        <f t="shared" si="3869"/>
        <v>-7.181933842239185</v>
      </c>
      <c r="AI10337" s="14">
        <f t="shared" si="3870"/>
        <v>-313.61111111111109</v>
      </c>
      <c r="AJ10337" s="3347"/>
    </row>
    <row r="10338" spans="1:36" ht="15.75">
      <c r="A10338" s="3368">
        <v>41</v>
      </c>
      <c r="B10338" s="2519" t="s">
        <v>5472</v>
      </c>
      <c r="C10338" s="240" t="s">
        <v>181</v>
      </c>
      <c r="D10338" s="3372">
        <v>74602</v>
      </c>
      <c r="E10338" s="240">
        <v>1</v>
      </c>
      <c r="F10338" s="272">
        <v>74602</v>
      </c>
      <c r="G10338" s="273"/>
      <c r="H10338" s="3369"/>
      <c r="I10338" s="298">
        <v>44781</v>
      </c>
      <c r="J10338" s="298"/>
      <c r="K10338" s="298"/>
      <c r="L10338" s="298"/>
      <c r="M10338" s="298"/>
      <c r="N10338" s="240"/>
      <c r="O10338" s="273"/>
      <c r="P10338" s="273"/>
      <c r="Q10338" s="273"/>
      <c r="R10338" s="273"/>
      <c r="S10338" s="240"/>
      <c r="T10338" s="273"/>
      <c r="U10338" s="273"/>
      <c r="V10338" s="273"/>
      <c r="W10338" s="273"/>
      <c r="X10338" s="273"/>
      <c r="Y10338" s="273"/>
      <c r="Z10338" s="240" t="s">
        <v>8870</v>
      </c>
      <c r="AA10338" s="240"/>
      <c r="AB10338" s="272"/>
      <c r="AC10338" s="1507">
        <f t="shared" si="3864"/>
        <v>1</v>
      </c>
      <c r="AD10338" s="1508">
        <f t="shared" si="3865"/>
        <v>74602</v>
      </c>
      <c r="AE10338" s="14">
        <f t="shared" si="3866"/>
        <v>-1500.5666666666666</v>
      </c>
      <c r="AF10338" s="14">
        <f t="shared" si="3867"/>
        <v>0</v>
      </c>
      <c r="AG10338" s="14" t="e">
        <f t="shared" si="3868"/>
        <v>#DIV/0!</v>
      </c>
      <c r="AH10338" s="14" t="e">
        <f t="shared" si="3869"/>
        <v>#DIV/0!</v>
      </c>
      <c r="AI10338" s="14">
        <f t="shared" si="3870"/>
        <v>1</v>
      </c>
      <c r="AJ10338" s="3359"/>
    </row>
    <row r="10339" spans="1:36" ht="15.75">
      <c r="A10339" s="3368">
        <v>42</v>
      </c>
      <c r="B10339" s="2519" t="s">
        <v>5473</v>
      </c>
      <c r="C10339" s="240" t="s">
        <v>181</v>
      </c>
      <c r="D10339" s="3372">
        <v>13800</v>
      </c>
      <c r="E10339" s="240">
        <v>1</v>
      </c>
      <c r="F10339" s="272">
        <v>13800</v>
      </c>
      <c r="G10339" s="273"/>
      <c r="H10339" s="3371"/>
      <c r="I10339" s="298">
        <v>44781</v>
      </c>
      <c r="J10339" s="298"/>
      <c r="K10339" s="298"/>
      <c r="L10339" s="298"/>
      <c r="M10339" s="298"/>
      <c r="N10339" s="240"/>
      <c r="O10339" s="273"/>
      <c r="P10339" s="273"/>
      <c r="Q10339" s="273"/>
      <c r="R10339" s="273"/>
      <c r="S10339" s="240"/>
      <c r="T10339" s="273"/>
      <c r="U10339" s="273"/>
      <c r="V10339" s="273"/>
      <c r="W10339" s="273"/>
      <c r="X10339" s="273"/>
      <c r="Y10339" s="273"/>
      <c r="Z10339" s="240" t="s">
        <v>8870</v>
      </c>
      <c r="AA10339" s="240"/>
      <c r="AB10339" s="272"/>
      <c r="AC10339" s="1507">
        <f t="shared" si="3864"/>
        <v>1</v>
      </c>
      <c r="AD10339" s="1508">
        <f t="shared" si="3865"/>
        <v>13800</v>
      </c>
      <c r="AE10339" s="14">
        <f t="shared" si="3866"/>
        <v>-1500.5666666666666</v>
      </c>
      <c r="AF10339" s="14">
        <f t="shared" si="3867"/>
        <v>0</v>
      </c>
      <c r="AG10339" s="14" t="e">
        <f t="shared" si="3868"/>
        <v>#DIV/0!</v>
      </c>
      <c r="AH10339" s="14" t="e">
        <f t="shared" si="3869"/>
        <v>#DIV/0!</v>
      </c>
      <c r="AI10339" s="14">
        <f t="shared" si="3870"/>
        <v>1</v>
      </c>
      <c r="AJ10339" s="3359"/>
    </row>
    <row r="10340" spans="1:36" ht="15.75">
      <c r="A10340" s="3368">
        <v>43</v>
      </c>
      <c r="B10340" s="2519" t="s">
        <v>5474</v>
      </c>
      <c r="C10340" s="240" t="s">
        <v>181</v>
      </c>
      <c r="D10340" s="3372">
        <v>91421.5</v>
      </c>
      <c r="E10340" s="240">
        <v>2</v>
      </c>
      <c r="F10340" s="272">
        <v>182843</v>
      </c>
      <c r="G10340" s="273"/>
      <c r="H10340" s="3371"/>
      <c r="I10340" s="298">
        <v>44781</v>
      </c>
      <c r="J10340" s="298"/>
      <c r="K10340" s="298"/>
      <c r="L10340" s="298"/>
      <c r="M10340" s="298"/>
      <c r="N10340" s="240"/>
      <c r="O10340" s="273"/>
      <c r="P10340" s="273"/>
      <c r="Q10340" s="273"/>
      <c r="R10340" s="273"/>
      <c r="S10340" s="240"/>
      <c r="T10340" s="273"/>
      <c r="U10340" s="273"/>
      <c r="V10340" s="273"/>
      <c r="W10340" s="273"/>
      <c r="X10340" s="273"/>
      <c r="Y10340" s="273"/>
      <c r="Z10340" s="240" t="s">
        <v>4454</v>
      </c>
      <c r="AA10340" s="240"/>
      <c r="AB10340" s="272"/>
      <c r="AC10340" s="1507">
        <f t="shared" si="3864"/>
        <v>2</v>
      </c>
      <c r="AD10340" s="1508">
        <f t="shared" si="3865"/>
        <v>182843</v>
      </c>
      <c r="AE10340" s="14">
        <f t="shared" si="3866"/>
        <v>-1500.5666666666666</v>
      </c>
      <c r="AF10340" s="14">
        <f t="shared" si="3867"/>
        <v>0</v>
      </c>
      <c r="AG10340" s="14" t="e">
        <f t="shared" si="3868"/>
        <v>#DIV/0!</v>
      </c>
      <c r="AH10340" s="14" t="e">
        <f t="shared" si="3869"/>
        <v>#DIV/0!</v>
      </c>
      <c r="AI10340" s="14">
        <f t="shared" si="3870"/>
        <v>2</v>
      </c>
      <c r="AJ10340" s="3359"/>
    </row>
    <row r="10341" spans="1:36" ht="15.75">
      <c r="A10341" s="3368">
        <v>44</v>
      </c>
      <c r="B10341" s="2519" t="s">
        <v>5475</v>
      </c>
      <c r="C10341" s="240" t="s">
        <v>181</v>
      </c>
      <c r="D10341" s="3372">
        <v>122443.86</v>
      </c>
      <c r="E10341" s="240">
        <v>3</v>
      </c>
      <c r="F10341" s="272">
        <v>367331.58</v>
      </c>
      <c r="G10341" s="273"/>
      <c r="H10341" s="3371"/>
      <c r="I10341" s="298">
        <v>44781</v>
      </c>
      <c r="J10341" s="298"/>
      <c r="K10341" s="298"/>
      <c r="L10341" s="298"/>
      <c r="M10341" s="298"/>
      <c r="N10341" s="240"/>
      <c r="O10341" s="273"/>
      <c r="P10341" s="273"/>
      <c r="Q10341" s="273"/>
      <c r="R10341" s="273"/>
      <c r="S10341" s="240"/>
      <c r="T10341" s="273"/>
      <c r="U10341" s="273"/>
      <c r="V10341" s="273"/>
      <c r="W10341" s="273"/>
      <c r="X10341" s="273"/>
      <c r="Y10341" s="273"/>
      <c r="Z10341" s="240" t="s">
        <v>4454</v>
      </c>
      <c r="AA10341" s="240"/>
      <c r="AB10341" s="272"/>
      <c r="AC10341" s="1507">
        <f t="shared" si="3864"/>
        <v>3</v>
      </c>
      <c r="AD10341" s="1508">
        <f t="shared" si="3865"/>
        <v>367331.58</v>
      </c>
      <c r="AE10341" s="14">
        <f t="shared" si="3866"/>
        <v>-1500.5666666666666</v>
      </c>
      <c r="AF10341" s="14">
        <f t="shared" si="3867"/>
        <v>0</v>
      </c>
      <c r="AG10341" s="14" t="e">
        <f t="shared" si="3868"/>
        <v>#DIV/0!</v>
      </c>
      <c r="AH10341" s="14" t="e">
        <f t="shared" si="3869"/>
        <v>#DIV/0!</v>
      </c>
      <c r="AI10341" s="14">
        <f t="shared" si="3870"/>
        <v>3</v>
      </c>
      <c r="AJ10341" s="3359"/>
    </row>
    <row r="10342" spans="1:36" ht="25.5" customHeight="1">
      <c r="A10342" s="3368">
        <v>46</v>
      </c>
      <c r="B10342" s="2519" t="s">
        <v>5476</v>
      </c>
      <c r="C10342" s="240" t="s">
        <v>181</v>
      </c>
      <c r="D10342" s="3372">
        <v>1060.49</v>
      </c>
      <c r="E10342" s="240">
        <v>5</v>
      </c>
      <c r="F10342" s="272">
        <v>5302.45</v>
      </c>
      <c r="G10342" s="273"/>
      <c r="H10342" s="3371"/>
      <c r="I10342" s="298">
        <v>44781</v>
      </c>
      <c r="J10342" s="298"/>
      <c r="K10342" s="298"/>
      <c r="L10342" s="298"/>
      <c r="M10342" s="298"/>
      <c r="N10342" s="240"/>
      <c r="O10342" s="273"/>
      <c r="P10342" s="273"/>
      <c r="Q10342" s="273"/>
      <c r="R10342" s="273"/>
      <c r="S10342" s="240"/>
      <c r="T10342" s="273"/>
      <c r="U10342" s="273"/>
      <c r="V10342" s="273"/>
      <c r="W10342" s="273"/>
      <c r="X10342" s="273"/>
      <c r="Y10342" s="273"/>
      <c r="Z10342" s="240" t="s">
        <v>4454</v>
      </c>
      <c r="AA10342" s="240"/>
      <c r="AB10342" s="272"/>
      <c r="AC10342" s="1507">
        <f t="shared" si="3864"/>
        <v>5</v>
      </c>
      <c r="AD10342" s="1508">
        <f t="shared" si="3865"/>
        <v>5302.45</v>
      </c>
      <c r="AE10342" s="14">
        <f t="shared" si="3866"/>
        <v>-1500.5666666666666</v>
      </c>
      <c r="AF10342" s="14">
        <f t="shared" si="3867"/>
        <v>0</v>
      </c>
      <c r="AG10342" s="14" t="e">
        <f t="shared" si="3868"/>
        <v>#DIV/0!</v>
      </c>
      <c r="AH10342" s="14" t="e">
        <f t="shared" si="3869"/>
        <v>#DIV/0!</v>
      </c>
      <c r="AI10342" s="14">
        <f t="shared" si="3870"/>
        <v>5</v>
      </c>
      <c r="AJ10342" s="3359"/>
    </row>
    <row r="10343" spans="1:36" ht="31.5">
      <c r="A10343" s="3368">
        <v>47</v>
      </c>
      <c r="B10343" s="2519" t="s">
        <v>5477</v>
      </c>
      <c r="C10343" s="240" t="s">
        <v>181</v>
      </c>
      <c r="D10343" s="3372">
        <v>700</v>
      </c>
      <c r="E10343" s="240">
        <v>1</v>
      </c>
      <c r="F10343" s="272">
        <v>700</v>
      </c>
      <c r="G10343" s="273"/>
      <c r="H10343" s="3371"/>
      <c r="I10343" s="298">
        <v>44819</v>
      </c>
      <c r="J10343" s="298"/>
      <c r="K10343" s="298"/>
      <c r="L10343" s="298"/>
      <c r="M10343" s="298"/>
      <c r="N10343" s="240"/>
      <c r="O10343" s="273"/>
      <c r="P10343" s="273"/>
      <c r="Q10343" s="273"/>
      <c r="R10343" s="273"/>
      <c r="S10343" s="240"/>
      <c r="T10343" s="273"/>
      <c r="U10343" s="273"/>
      <c r="V10343" s="273"/>
      <c r="W10343" s="273"/>
      <c r="X10343" s="273"/>
      <c r="Y10343" s="273"/>
      <c r="Z10343" s="240" t="s">
        <v>2683</v>
      </c>
      <c r="AA10343" s="240"/>
      <c r="AB10343" s="272"/>
      <c r="AC10343" s="1507">
        <f t="shared" si="3864"/>
        <v>1</v>
      </c>
      <c r="AD10343" s="1508">
        <f t="shared" si="3865"/>
        <v>700</v>
      </c>
      <c r="AE10343" s="14">
        <f t="shared" si="3866"/>
        <v>-1500.5666666666666</v>
      </c>
      <c r="AF10343" s="14">
        <f t="shared" si="3867"/>
        <v>0</v>
      </c>
      <c r="AG10343" s="14" t="e">
        <f t="shared" si="3868"/>
        <v>#DIV/0!</v>
      </c>
      <c r="AH10343" s="14" t="e">
        <f t="shared" si="3869"/>
        <v>#DIV/0!</v>
      </c>
      <c r="AI10343" s="14">
        <f t="shared" si="3870"/>
        <v>1</v>
      </c>
      <c r="AJ10343" s="3359"/>
    </row>
    <row r="10344" spans="1:36" ht="47.25">
      <c r="A10344" s="3368">
        <v>48</v>
      </c>
      <c r="B10344" s="2519" t="s">
        <v>6140</v>
      </c>
      <c r="C10344" s="240" t="s">
        <v>224</v>
      </c>
      <c r="D10344" s="3372">
        <v>30.34</v>
      </c>
      <c r="E10344" s="240">
        <v>62</v>
      </c>
      <c r="F10344" s="272">
        <v>1881.08</v>
      </c>
      <c r="G10344" s="273"/>
      <c r="H10344" s="3371"/>
      <c r="I10344" s="298">
        <v>44827</v>
      </c>
      <c r="J10344" s="298"/>
      <c r="K10344" s="298"/>
      <c r="L10344" s="298"/>
      <c r="M10344" s="298"/>
      <c r="N10344" s="240">
        <v>6</v>
      </c>
      <c r="O10344" s="273">
        <v>4</v>
      </c>
      <c r="P10344" s="273">
        <v>8</v>
      </c>
      <c r="Q10344" s="273"/>
      <c r="R10344" s="273"/>
      <c r="S10344" s="240"/>
      <c r="T10344" s="273"/>
      <c r="U10344" s="273"/>
      <c r="V10344" s="273"/>
      <c r="W10344" s="273"/>
      <c r="X10344" s="273"/>
      <c r="Y10344" s="273"/>
      <c r="Z10344" s="240" t="s">
        <v>6139</v>
      </c>
      <c r="AA10344" s="240"/>
      <c r="AB10344" s="272"/>
      <c r="AC10344" s="1507">
        <f t="shared" si="3864"/>
        <v>44</v>
      </c>
      <c r="AD10344" s="1508">
        <f t="shared" si="3865"/>
        <v>1334.96</v>
      </c>
      <c r="AE10344" s="14">
        <f t="shared" si="3866"/>
        <v>-1500.5666666666666</v>
      </c>
      <c r="AF10344" s="14">
        <f t="shared" si="3867"/>
        <v>6</v>
      </c>
      <c r="AG10344" s="14">
        <f t="shared" si="3868"/>
        <v>7.333333333333333</v>
      </c>
      <c r="AH10344" s="14">
        <f t="shared" si="3869"/>
        <v>1507.8999999999999</v>
      </c>
      <c r="AI10344" s="14">
        <f t="shared" si="3870"/>
        <v>9047.4</v>
      </c>
      <c r="AJ10344" s="3359"/>
    </row>
    <row r="10345" spans="1:36" ht="31.5">
      <c r="A10345" s="3368">
        <v>54</v>
      </c>
      <c r="B10345" s="2519" t="s">
        <v>8871</v>
      </c>
      <c r="C10345" s="240" t="s">
        <v>224</v>
      </c>
      <c r="D10345" s="3372">
        <v>1</v>
      </c>
      <c r="E10345" s="240">
        <v>100</v>
      </c>
      <c r="F10345" s="272">
        <v>0</v>
      </c>
      <c r="G10345" s="2639"/>
      <c r="H10345" s="3369"/>
      <c r="I10345" s="298">
        <v>44833</v>
      </c>
      <c r="J10345" s="298"/>
      <c r="K10345" s="298"/>
      <c r="L10345" s="298"/>
      <c r="M10345" s="298"/>
      <c r="N10345" s="240"/>
      <c r="O10345" s="273"/>
      <c r="P10345" s="273">
        <v>4</v>
      </c>
      <c r="Q10345" s="273"/>
      <c r="R10345" s="273"/>
      <c r="S10345" s="240"/>
      <c r="T10345" s="273"/>
      <c r="U10345" s="273"/>
      <c r="V10345" s="273"/>
      <c r="W10345" s="273"/>
      <c r="X10345" s="273"/>
      <c r="Y10345" s="273"/>
      <c r="Z10345" s="240" t="s">
        <v>2683</v>
      </c>
      <c r="AA10345" s="240"/>
      <c r="AB10345" s="272"/>
      <c r="AC10345" s="1507">
        <f t="shared" si="3864"/>
        <v>96</v>
      </c>
      <c r="AD10345" s="1508">
        <f t="shared" si="3865"/>
        <v>96</v>
      </c>
      <c r="AE10345" s="14">
        <f t="shared" si="3866"/>
        <v>-1500.5666666666666</v>
      </c>
      <c r="AF10345" s="14">
        <f t="shared" si="3867"/>
        <v>1.3333333333333333</v>
      </c>
      <c r="AG10345" s="14">
        <f t="shared" si="3868"/>
        <v>72</v>
      </c>
      <c r="AH10345" s="14">
        <f t="shared" si="3869"/>
        <v>1572.5666666666666</v>
      </c>
      <c r="AI10345" s="14">
        <f t="shared" si="3870"/>
        <v>2096.7555555555555</v>
      </c>
      <c r="AJ10345" s="3359"/>
    </row>
    <row r="10346" spans="1:36" ht="31.5">
      <c r="A10346" s="3368">
        <v>56</v>
      </c>
      <c r="B10346" s="2519" t="s">
        <v>5480</v>
      </c>
      <c r="C10346" s="240" t="s">
        <v>181</v>
      </c>
      <c r="D10346" s="3372">
        <v>74.900000000000006</v>
      </c>
      <c r="E10346" s="240">
        <v>5</v>
      </c>
      <c r="F10346" s="272">
        <v>374.5</v>
      </c>
      <c r="G10346" s="2639"/>
      <c r="H10346" s="3369"/>
      <c r="I10346" s="298">
        <v>44833</v>
      </c>
      <c r="J10346" s="298"/>
      <c r="K10346" s="298"/>
      <c r="L10346" s="298"/>
      <c r="M10346" s="298"/>
      <c r="N10346" s="240"/>
      <c r="O10346" s="273"/>
      <c r="P10346" s="273"/>
      <c r="Q10346" s="273"/>
      <c r="R10346" s="273"/>
      <c r="S10346" s="240"/>
      <c r="T10346" s="273"/>
      <c r="U10346" s="273"/>
      <c r="V10346" s="273"/>
      <c r="W10346" s="273"/>
      <c r="X10346" s="273"/>
      <c r="Y10346" s="273"/>
      <c r="Z10346" s="240" t="s">
        <v>2683</v>
      </c>
      <c r="AA10346" s="240"/>
      <c r="AB10346" s="272"/>
      <c r="AC10346" s="1507">
        <f t="shared" si="3864"/>
        <v>5</v>
      </c>
      <c r="AD10346" s="1508">
        <f t="shared" si="3865"/>
        <v>374.5</v>
      </c>
      <c r="AE10346" s="14">
        <f t="shared" si="3866"/>
        <v>-1500.5666666666666</v>
      </c>
      <c r="AF10346" s="14">
        <f t="shared" si="3867"/>
        <v>0</v>
      </c>
      <c r="AG10346" s="14" t="e">
        <f t="shared" si="3868"/>
        <v>#DIV/0!</v>
      </c>
      <c r="AH10346" s="14" t="e">
        <f t="shared" si="3869"/>
        <v>#DIV/0!</v>
      </c>
      <c r="AI10346" s="14">
        <f t="shared" si="3870"/>
        <v>5</v>
      </c>
      <c r="AJ10346" s="3359"/>
    </row>
    <row r="10347" spans="1:36" ht="31.5">
      <c r="A10347" s="3368">
        <v>57</v>
      </c>
      <c r="B10347" s="2519" t="s">
        <v>5481</v>
      </c>
      <c r="C10347" s="240" t="s">
        <v>181</v>
      </c>
      <c r="D10347" s="3372">
        <v>13776.25</v>
      </c>
      <c r="E10347" s="240">
        <v>5</v>
      </c>
      <c r="F10347" s="272">
        <v>68881.25</v>
      </c>
      <c r="G10347" s="2639"/>
      <c r="H10347" s="3369"/>
      <c r="I10347" s="298">
        <v>44833</v>
      </c>
      <c r="J10347" s="298"/>
      <c r="K10347" s="298"/>
      <c r="L10347" s="298"/>
      <c r="M10347" s="298"/>
      <c r="N10347" s="240"/>
      <c r="O10347" s="273"/>
      <c r="P10347" s="273"/>
      <c r="Q10347" s="273"/>
      <c r="R10347" s="273"/>
      <c r="S10347" s="240"/>
      <c r="T10347" s="273"/>
      <c r="U10347" s="273"/>
      <c r="V10347" s="273"/>
      <c r="W10347" s="273"/>
      <c r="X10347" s="273"/>
      <c r="Y10347" s="273"/>
      <c r="Z10347" s="240" t="s">
        <v>2683</v>
      </c>
      <c r="AA10347" s="240"/>
      <c r="AB10347" s="272"/>
      <c r="AC10347" s="1507">
        <f t="shared" si="3864"/>
        <v>5</v>
      </c>
      <c r="AD10347" s="1508">
        <f t="shared" si="3865"/>
        <v>68881.25</v>
      </c>
      <c r="AE10347" s="14">
        <f t="shared" si="3866"/>
        <v>-1500.5666666666666</v>
      </c>
      <c r="AF10347" s="14">
        <f t="shared" si="3867"/>
        <v>0</v>
      </c>
      <c r="AG10347" s="14" t="e">
        <f t="shared" si="3868"/>
        <v>#DIV/0!</v>
      </c>
      <c r="AH10347" s="14" t="e">
        <f t="shared" si="3869"/>
        <v>#DIV/0!</v>
      </c>
      <c r="AI10347" s="14">
        <f t="shared" si="3870"/>
        <v>5</v>
      </c>
      <c r="AJ10347" s="3359"/>
    </row>
    <row r="10348" spans="1:36" ht="31.5">
      <c r="A10348" s="3368">
        <v>58</v>
      </c>
      <c r="B10348" s="2519" t="s">
        <v>5276</v>
      </c>
      <c r="C10348" s="240" t="s">
        <v>181</v>
      </c>
      <c r="D10348" s="3372">
        <v>58.85</v>
      </c>
      <c r="E10348" s="240">
        <v>10</v>
      </c>
      <c r="F10348" s="272">
        <v>588.5</v>
      </c>
      <c r="G10348" s="2639"/>
      <c r="H10348" s="3369"/>
      <c r="I10348" s="298">
        <v>44833</v>
      </c>
      <c r="J10348" s="298"/>
      <c r="K10348" s="298"/>
      <c r="L10348" s="298"/>
      <c r="M10348" s="298"/>
      <c r="N10348" s="240"/>
      <c r="O10348" s="273"/>
      <c r="P10348" s="273"/>
      <c r="Q10348" s="273"/>
      <c r="R10348" s="273"/>
      <c r="S10348" s="240"/>
      <c r="T10348" s="273"/>
      <c r="U10348" s="273"/>
      <c r="V10348" s="273"/>
      <c r="W10348" s="273"/>
      <c r="X10348" s="273"/>
      <c r="Y10348" s="273"/>
      <c r="Z10348" s="240" t="s">
        <v>2683</v>
      </c>
      <c r="AA10348" s="240"/>
      <c r="AB10348" s="272"/>
      <c r="AC10348" s="1507">
        <f t="shared" si="3864"/>
        <v>10</v>
      </c>
      <c r="AD10348" s="1508">
        <f t="shared" si="3865"/>
        <v>588.5</v>
      </c>
      <c r="AE10348" s="14">
        <f t="shared" si="3866"/>
        <v>-1500.5666666666666</v>
      </c>
      <c r="AF10348" s="14">
        <f t="shared" si="3867"/>
        <v>0</v>
      </c>
      <c r="AG10348" s="14" t="e">
        <f t="shared" si="3868"/>
        <v>#DIV/0!</v>
      </c>
      <c r="AH10348" s="14" t="e">
        <f t="shared" si="3869"/>
        <v>#DIV/0!</v>
      </c>
      <c r="AI10348" s="14">
        <f t="shared" si="3870"/>
        <v>10</v>
      </c>
      <c r="AJ10348" s="3359"/>
    </row>
    <row r="10349" spans="1:36" ht="31.5">
      <c r="A10349" s="3368">
        <v>59</v>
      </c>
      <c r="B10349" s="2519" t="s">
        <v>5482</v>
      </c>
      <c r="C10349" s="240" t="s">
        <v>181</v>
      </c>
      <c r="D10349" s="3372">
        <v>107</v>
      </c>
      <c r="E10349" s="240">
        <v>20</v>
      </c>
      <c r="F10349" s="272">
        <v>2140</v>
      </c>
      <c r="G10349" s="2639"/>
      <c r="H10349" s="3369"/>
      <c r="I10349" s="298">
        <v>44833</v>
      </c>
      <c r="J10349" s="298"/>
      <c r="K10349" s="298"/>
      <c r="L10349" s="298"/>
      <c r="M10349" s="298"/>
      <c r="N10349" s="240"/>
      <c r="O10349" s="273"/>
      <c r="P10349" s="273"/>
      <c r="Q10349" s="273"/>
      <c r="R10349" s="273"/>
      <c r="S10349" s="240"/>
      <c r="T10349" s="273"/>
      <c r="U10349" s="273"/>
      <c r="V10349" s="273"/>
      <c r="W10349" s="273"/>
      <c r="X10349" s="273"/>
      <c r="Y10349" s="273"/>
      <c r="Z10349" s="240" t="s">
        <v>2683</v>
      </c>
      <c r="AA10349" s="240"/>
      <c r="AB10349" s="272"/>
      <c r="AC10349" s="1507">
        <f t="shared" si="3864"/>
        <v>20</v>
      </c>
      <c r="AD10349" s="1508">
        <f t="shared" si="3865"/>
        <v>2140</v>
      </c>
      <c r="AE10349" s="14">
        <f t="shared" si="3866"/>
        <v>-1500.5666666666666</v>
      </c>
      <c r="AF10349" s="14">
        <f t="shared" si="3867"/>
        <v>0</v>
      </c>
      <c r="AG10349" s="14" t="e">
        <f t="shared" si="3868"/>
        <v>#DIV/0!</v>
      </c>
      <c r="AH10349" s="14" t="e">
        <f t="shared" si="3869"/>
        <v>#DIV/0!</v>
      </c>
      <c r="AI10349" s="14">
        <f t="shared" si="3870"/>
        <v>20</v>
      </c>
      <c r="AJ10349" s="3359"/>
    </row>
    <row r="10350" spans="1:36" ht="31.5">
      <c r="A10350" s="3368">
        <v>60</v>
      </c>
      <c r="B10350" s="2519" t="s">
        <v>5483</v>
      </c>
      <c r="C10350" s="240" t="s">
        <v>181</v>
      </c>
      <c r="D10350" s="3372">
        <v>20.064</v>
      </c>
      <c r="E10350" s="240">
        <v>150</v>
      </c>
      <c r="F10350" s="272">
        <v>3009.6</v>
      </c>
      <c r="G10350" s="2639"/>
      <c r="H10350" s="3369"/>
      <c r="I10350" s="298">
        <v>44833</v>
      </c>
      <c r="J10350" s="298"/>
      <c r="K10350" s="298"/>
      <c r="L10350" s="298"/>
      <c r="M10350" s="298"/>
      <c r="N10350" s="240"/>
      <c r="O10350" s="273"/>
      <c r="P10350" s="273"/>
      <c r="Q10350" s="273"/>
      <c r="R10350" s="273"/>
      <c r="S10350" s="240"/>
      <c r="T10350" s="273"/>
      <c r="U10350" s="273"/>
      <c r="V10350" s="273"/>
      <c r="W10350" s="273"/>
      <c r="X10350" s="273"/>
      <c r="Y10350" s="273"/>
      <c r="Z10350" s="240" t="s">
        <v>2683</v>
      </c>
      <c r="AA10350" s="240"/>
      <c r="AB10350" s="272"/>
      <c r="AC10350" s="1507">
        <f t="shared" si="3864"/>
        <v>150</v>
      </c>
      <c r="AD10350" s="1508">
        <f t="shared" si="3865"/>
        <v>3009.6</v>
      </c>
      <c r="AE10350" s="14">
        <f t="shared" si="3866"/>
        <v>-1500.5666666666666</v>
      </c>
      <c r="AF10350" s="14">
        <f t="shared" si="3867"/>
        <v>0</v>
      </c>
      <c r="AG10350" s="14" t="e">
        <f t="shared" si="3868"/>
        <v>#DIV/0!</v>
      </c>
      <c r="AH10350" s="14" t="e">
        <f t="shared" si="3869"/>
        <v>#DIV/0!</v>
      </c>
      <c r="AI10350" s="14">
        <f t="shared" si="3870"/>
        <v>150</v>
      </c>
      <c r="AJ10350" s="3359"/>
    </row>
    <row r="10351" spans="1:36" ht="31.5">
      <c r="A10351" s="3368">
        <v>61</v>
      </c>
      <c r="B10351" s="2519" t="s">
        <v>5484</v>
      </c>
      <c r="C10351" s="240" t="s">
        <v>181</v>
      </c>
      <c r="D10351" s="3372">
        <v>13.375</v>
      </c>
      <c r="E10351" s="240">
        <v>30</v>
      </c>
      <c r="F10351" s="272">
        <v>401.25</v>
      </c>
      <c r="G10351" s="2552"/>
      <c r="H10351" s="3370"/>
      <c r="I10351" s="298">
        <v>44833</v>
      </c>
      <c r="J10351" s="298"/>
      <c r="K10351" s="298"/>
      <c r="L10351" s="298"/>
      <c r="M10351" s="298"/>
      <c r="N10351" s="240"/>
      <c r="O10351" s="273"/>
      <c r="P10351" s="273"/>
      <c r="Q10351" s="273"/>
      <c r="R10351" s="273"/>
      <c r="S10351" s="240"/>
      <c r="T10351" s="273"/>
      <c r="U10351" s="273"/>
      <c r="V10351" s="273"/>
      <c r="W10351" s="273"/>
      <c r="X10351" s="273"/>
      <c r="Y10351" s="273"/>
      <c r="Z10351" s="240" t="s">
        <v>2683</v>
      </c>
      <c r="AA10351" s="240"/>
      <c r="AB10351" s="272"/>
      <c r="AC10351" s="1507">
        <f t="shared" si="3864"/>
        <v>30</v>
      </c>
      <c r="AD10351" s="1508">
        <f t="shared" si="3865"/>
        <v>401.25</v>
      </c>
      <c r="AE10351" s="14">
        <f t="shared" si="3866"/>
        <v>-1500.5666666666666</v>
      </c>
      <c r="AF10351" s="14">
        <f t="shared" si="3867"/>
        <v>0</v>
      </c>
      <c r="AG10351" s="14" t="e">
        <f t="shared" si="3868"/>
        <v>#DIV/0!</v>
      </c>
      <c r="AH10351" s="14" t="e">
        <f t="shared" si="3869"/>
        <v>#DIV/0!</v>
      </c>
      <c r="AI10351" s="14">
        <f t="shared" si="3870"/>
        <v>30</v>
      </c>
      <c r="AJ10351" s="3359"/>
    </row>
    <row r="10352" spans="1:36" ht="31.5">
      <c r="A10352" s="3368">
        <v>62</v>
      </c>
      <c r="B10352" s="2519" t="s">
        <v>5485</v>
      </c>
      <c r="C10352" s="240" t="s">
        <v>181</v>
      </c>
      <c r="D10352" s="3372">
        <v>48.15</v>
      </c>
      <c r="E10352" s="240">
        <v>5</v>
      </c>
      <c r="F10352" s="272">
        <v>240.75</v>
      </c>
      <c r="G10352" s="2552"/>
      <c r="H10352" s="3370"/>
      <c r="I10352" s="298">
        <v>44833</v>
      </c>
      <c r="J10352" s="298"/>
      <c r="K10352" s="298"/>
      <c r="L10352" s="298"/>
      <c r="M10352" s="298"/>
      <c r="N10352" s="240"/>
      <c r="O10352" s="273"/>
      <c r="P10352" s="273"/>
      <c r="Q10352" s="273"/>
      <c r="R10352" s="273"/>
      <c r="S10352" s="240"/>
      <c r="T10352" s="273"/>
      <c r="U10352" s="273"/>
      <c r="V10352" s="273"/>
      <c r="W10352" s="273"/>
      <c r="X10352" s="273"/>
      <c r="Y10352" s="273"/>
      <c r="Z10352" s="240" t="s">
        <v>2683</v>
      </c>
      <c r="AA10352" s="240"/>
      <c r="AB10352" s="272"/>
      <c r="AC10352" s="1507">
        <f t="shared" si="3864"/>
        <v>5</v>
      </c>
      <c r="AD10352" s="1508">
        <f t="shared" si="3865"/>
        <v>240.75</v>
      </c>
      <c r="AE10352" s="14">
        <f t="shared" si="3866"/>
        <v>-1500.5666666666666</v>
      </c>
      <c r="AF10352" s="14">
        <f t="shared" si="3867"/>
        <v>0</v>
      </c>
      <c r="AG10352" s="14" t="e">
        <f t="shared" si="3868"/>
        <v>#DIV/0!</v>
      </c>
      <c r="AH10352" s="14" t="e">
        <f t="shared" si="3869"/>
        <v>#DIV/0!</v>
      </c>
      <c r="AI10352" s="14">
        <f t="shared" si="3870"/>
        <v>5</v>
      </c>
      <c r="AJ10352" s="3359"/>
    </row>
    <row r="10353" spans="1:36" ht="31.5">
      <c r="A10353" s="3368">
        <v>63</v>
      </c>
      <c r="B10353" s="2519" t="s">
        <v>5486</v>
      </c>
      <c r="C10353" s="240" t="s">
        <v>181</v>
      </c>
      <c r="D10353" s="3372">
        <v>5.35</v>
      </c>
      <c r="E10353" s="240">
        <v>500</v>
      </c>
      <c r="F10353" s="272">
        <v>2675</v>
      </c>
      <c r="G10353" s="2552"/>
      <c r="H10353" s="3370"/>
      <c r="I10353" s="298">
        <v>44833</v>
      </c>
      <c r="J10353" s="298"/>
      <c r="K10353" s="298"/>
      <c r="L10353" s="298"/>
      <c r="M10353" s="298"/>
      <c r="N10353" s="240"/>
      <c r="O10353" s="273"/>
      <c r="P10353" s="273"/>
      <c r="Q10353" s="273"/>
      <c r="R10353" s="273"/>
      <c r="S10353" s="240"/>
      <c r="T10353" s="273"/>
      <c r="U10353" s="273"/>
      <c r="V10353" s="273"/>
      <c r="W10353" s="273"/>
      <c r="X10353" s="273"/>
      <c r="Y10353" s="273"/>
      <c r="Z10353" s="240" t="s">
        <v>2683</v>
      </c>
      <c r="AA10353" s="240"/>
      <c r="AB10353" s="272"/>
      <c r="AC10353" s="1507">
        <f t="shared" si="3864"/>
        <v>500</v>
      </c>
      <c r="AD10353" s="1508">
        <f t="shared" si="3865"/>
        <v>2675</v>
      </c>
      <c r="AE10353" s="14">
        <f t="shared" si="3866"/>
        <v>-1500.5666666666666</v>
      </c>
      <c r="AF10353" s="14">
        <f t="shared" si="3867"/>
        <v>0</v>
      </c>
      <c r="AG10353" s="14" t="e">
        <f t="shared" si="3868"/>
        <v>#DIV/0!</v>
      </c>
      <c r="AH10353" s="14" t="e">
        <f t="shared" si="3869"/>
        <v>#DIV/0!</v>
      </c>
      <c r="AI10353" s="14">
        <f t="shared" si="3870"/>
        <v>500</v>
      </c>
      <c r="AJ10353" s="3359"/>
    </row>
    <row r="10354" spans="1:36" ht="31.5">
      <c r="A10354" s="3368">
        <v>64</v>
      </c>
      <c r="B10354" s="2519" t="s">
        <v>5487</v>
      </c>
      <c r="C10354" s="240" t="s">
        <v>181</v>
      </c>
      <c r="D10354" s="3372">
        <v>5.35</v>
      </c>
      <c r="E10354" s="240">
        <v>500</v>
      </c>
      <c r="F10354" s="272">
        <v>2675</v>
      </c>
      <c r="G10354" s="273"/>
      <c r="H10354" s="3369"/>
      <c r="I10354" s="298">
        <v>44833</v>
      </c>
      <c r="J10354" s="298"/>
      <c r="K10354" s="298"/>
      <c r="L10354" s="298"/>
      <c r="M10354" s="298"/>
      <c r="N10354" s="240"/>
      <c r="O10354" s="273"/>
      <c r="P10354" s="273"/>
      <c r="Q10354" s="273"/>
      <c r="R10354" s="273"/>
      <c r="S10354" s="240"/>
      <c r="T10354" s="273"/>
      <c r="U10354" s="273"/>
      <c r="V10354" s="273"/>
      <c r="W10354" s="273"/>
      <c r="X10354" s="273"/>
      <c r="Y10354" s="273"/>
      <c r="Z10354" s="240" t="s">
        <v>2683</v>
      </c>
      <c r="AA10354" s="240"/>
      <c r="AB10354" s="272"/>
      <c r="AC10354" s="1507">
        <f t="shared" si="3864"/>
        <v>500</v>
      </c>
      <c r="AD10354" s="1508">
        <f t="shared" si="3865"/>
        <v>2675</v>
      </c>
      <c r="AE10354" s="14">
        <f t="shared" si="3866"/>
        <v>-1500.5666666666666</v>
      </c>
      <c r="AF10354" s="14">
        <f t="shared" si="3867"/>
        <v>0</v>
      </c>
      <c r="AG10354" s="14" t="e">
        <f t="shared" si="3868"/>
        <v>#DIV/0!</v>
      </c>
      <c r="AH10354" s="14" t="e">
        <f t="shared" si="3869"/>
        <v>#DIV/0!</v>
      </c>
      <c r="AI10354" s="14">
        <f t="shared" si="3870"/>
        <v>500</v>
      </c>
      <c r="AJ10354" s="3359"/>
    </row>
    <row r="10355" spans="1:36" ht="30" customHeight="1">
      <c r="A10355" s="3368">
        <v>65</v>
      </c>
      <c r="B10355" s="2519" t="s">
        <v>5488</v>
      </c>
      <c r="C10355" s="240" t="s">
        <v>181</v>
      </c>
      <c r="D10355" s="3372">
        <v>120.375</v>
      </c>
      <c r="E10355" s="240">
        <v>20</v>
      </c>
      <c r="F10355" s="272">
        <v>2407.5</v>
      </c>
      <c r="G10355" s="273"/>
      <c r="H10355" s="3369"/>
      <c r="I10355" s="298">
        <v>44833</v>
      </c>
      <c r="J10355" s="298"/>
      <c r="K10355" s="298"/>
      <c r="L10355" s="298"/>
      <c r="M10355" s="298"/>
      <c r="N10355" s="240"/>
      <c r="O10355" s="273"/>
      <c r="P10355" s="273"/>
      <c r="Q10355" s="273"/>
      <c r="R10355" s="273"/>
      <c r="S10355" s="240"/>
      <c r="T10355" s="273"/>
      <c r="U10355" s="273"/>
      <c r="V10355" s="273"/>
      <c r="W10355" s="273"/>
      <c r="X10355" s="273"/>
      <c r="Y10355" s="273"/>
      <c r="Z10355" s="240" t="s">
        <v>2683</v>
      </c>
      <c r="AA10355" s="240"/>
      <c r="AB10355" s="272"/>
      <c r="AC10355" s="1507">
        <f t="shared" si="3864"/>
        <v>20</v>
      </c>
      <c r="AD10355" s="1508">
        <f t="shared" si="3865"/>
        <v>2407.5</v>
      </c>
      <c r="AE10355" s="14">
        <f t="shared" si="3866"/>
        <v>-1500.5666666666666</v>
      </c>
      <c r="AF10355" s="14">
        <f t="shared" si="3867"/>
        <v>0</v>
      </c>
      <c r="AG10355" s="14" t="e">
        <f t="shared" si="3868"/>
        <v>#DIV/0!</v>
      </c>
      <c r="AH10355" s="14" t="e">
        <f t="shared" si="3869"/>
        <v>#DIV/0!</v>
      </c>
      <c r="AI10355" s="14">
        <f t="shared" si="3870"/>
        <v>20</v>
      </c>
      <c r="AJ10355" s="3359"/>
    </row>
    <row r="10356" spans="1:36" ht="31.5">
      <c r="A10356" s="3368">
        <v>66</v>
      </c>
      <c r="B10356" s="2519" t="s">
        <v>5489</v>
      </c>
      <c r="C10356" s="240" t="s">
        <v>181</v>
      </c>
      <c r="D10356" s="3372">
        <v>96.3</v>
      </c>
      <c r="E10356" s="240">
        <v>30</v>
      </c>
      <c r="F10356" s="272">
        <v>2889</v>
      </c>
      <c r="G10356" s="273"/>
      <c r="H10356" s="3369"/>
      <c r="I10356" s="298">
        <v>44833</v>
      </c>
      <c r="J10356" s="298"/>
      <c r="K10356" s="298"/>
      <c r="L10356" s="298"/>
      <c r="M10356" s="298"/>
      <c r="N10356" s="240"/>
      <c r="O10356" s="273"/>
      <c r="P10356" s="273"/>
      <c r="Q10356" s="273"/>
      <c r="R10356" s="273"/>
      <c r="S10356" s="240"/>
      <c r="T10356" s="273"/>
      <c r="U10356" s="273"/>
      <c r="V10356" s="273"/>
      <c r="W10356" s="273"/>
      <c r="X10356" s="273"/>
      <c r="Y10356" s="273"/>
      <c r="Z10356" s="240" t="s">
        <v>2683</v>
      </c>
      <c r="AA10356" s="240"/>
      <c r="AB10356" s="272"/>
      <c r="AC10356" s="1507">
        <f t="shared" ref="AC10356:AC10372" si="3871">E10356+G10356-N10356-O10356-AA10356-P10356-Q10356-R10356-S10356-T10356-U10356-V10356-W10356-X10356-Y10356</f>
        <v>30</v>
      </c>
      <c r="AD10356" s="1508">
        <f t="shared" ref="AD10356:AD10372" si="3872">D10356*AC10356</f>
        <v>2889</v>
      </c>
      <c r="AE10356" s="14">
        <f t="shared" ref="AE10356:AE10372" si="3873">(J10356-"01.04.2023")/30</f>
        <v>-1500.5666666666666</v>
      </c>
      <c r="AF10356" s="14">
        <f t="shared" ref="AF10356:AF10372" si="3874">(N10356+O10356+P10356+Q10356+R10356+S10356+T10356+U10356+V10356+W10356+X10356+Y10356)/3</f>
        <v>0</v>
      </c>
      <c r="AG10356" s="14" t="e">
        <f t="shared" ref="AG10356:AG10372" si="3875">AC10356/AF10356</f>
        <v>#DIV/0!</v>
      </c>
      <c r="AH10356" s="14" t="e">
        <f t="shared" ref="AH10356:AH10372" si="3876">AG10356-AE10356</f>
        <v>#DIV/0!</v>
      </c>
      <c r="AI10356" s="14">
        <f t="shared" ref="AI10356:AI10372" si="3877">AC10356-(AE10356*AF10356)</f>
        <v>30</v>
      </c>
      <c r="AJ10356" s="3359"/>
    </row>
    <row r="10357" spans="1:36" ht="31.5">
      <c r="A10357" s="3368">
        <v>67</v>
      </c>
      <c r="B10357" s="2519" t="s">
        <v>5490</v>
      </c>
      <c r="C10357" s="240" t="s">
        <v>181</v>
      </c>
      <c r="D10357" s="3372">
        <v>8.0519999999999996</v>
      </c>
      <c r="E10357" s="240">
        <v>1200</v>
      </c>
      <c r="F10357" s="272">
        <v>9662.4</v>
      </c>
      <c r="G10357" s="273"/>
      <c r="H10357" s="3371"/>
      <c r="I10357" s="298">
        <v>44833</v>
      </c>
      <c r="J10357" s="298"/>
      <c r="K10357" s="298"/>
      <c r="L10357" s="298"/>
      <c r="M10357" s="298"/>
      <c r="N10357" s="240"/>
      <c r="O10357" s="273"/>
      <c r="P10357" s="273"/>
      <c r="Q10357" s="273"/>
      <c r="R10357" s="273"/>
      <c r="S10357" s="240"/>
      <c r="T10357" s="273"/>
      <c r="U10357" s="273"/>
      <c r="V10357" s="273"/>
      <c r="W10357" s="273"/>
      <c r="X10357" s="273"/>
      <c r="Y10357" s="273"/>
      <c r="Z10357" s="240" t="s">
        <v>2683</v>
      </c>
      <c r="AA10357" s="240"/>
      <c r="AB10357" s="272"/>
      <c r="AC10357" s="1507">
        <f t="shared" si="3871"/>
        <v>1200</v>
      </c>
      <c r="AD10357" s="1508">
        <f t="shared" si="3872"/>
        <v>9662.4</v>
      </c>
      <c r="AE10357" s="14">
        <f t="shared" si="3873"/>
        <v>-1500.5666666666666</v>
      </c>
      <c r="AF10357" s="14">
        <f t="shared" si="3874"/>
        <v>0</v>
      </c>
      <c r="AG10357" s="14" t="e">
        <f t="shared" si="3875"/>
        <v>#DIV/0!</v>
      </c>
      <c r="AH10357" s="14" t="e">
        <f t="shared" si="3876"/>
        <v>#DIV/0!</v>
      </c>
      <c r="AI10357" s="14">
        <f t="shared" si="3877"/>
        <v>1200</v>
      </c>
      <c r="AJ10357" s="3359"/>
    </row>
    <row r="10358" spans="1:36" ht="31.5">
      <c r="A10358" s="3368">
        <v>68</v>
      </c>
      <c r="B10358" s="2519" t="s">
        <v>5491</v>
      </c>
      <c r="C10358" s="240" t="s">
        <v>181</v>
      </c>
      <c r="D10358" s="3372">
        <v>41.734000000000002</v>
      </c>
      <c r="E10358" s="240">
        <v>1633</v>
      </c>
      <c r="F10358" s="272">
        <v>68151.622000000003</v>
      </c>
      <c r="G10358" s="273"/>
      <c r="H10358" s="3371"/>
      <c r="I10358" s="298">
        <v>44833</v>
      </c>
      <c r="J10358" s="298"/>
      <c r="K10358" s="298"/>
      <c r="L10358" s="298"/>
      <c r="M10358" s="298"/>
      <c r="N10358" s="240"/>
      <c r="O10358" s="273"/>
      <c r="P10358" s="273">
        <v>130</v>
      </c>
      <c r="Q10358" s="273"/>
      <c r="R10358" s="273"/>
      <c r="S10358" s="240"/>
      <c r="T10358" s="273"/>
      <c r="U10358" s="273"/>
      <c r="V10358" s="273"/>
      <c r="W10358" s="273"/>
      <c r="X10358" s="273"/>
      <c r="Y10358" s="273"/>
      <c r="Z10358" s="240" t="s">
        <v>2683</v>
      </c>
      <c r="AA10358" s="240"/>
      <c r="AB10358" s="272"/>
      <c r="AC10358" s="1507">
        <f t="shared" si="3871"/>
        <v>1503</v>
      </c>
      <c r="AD10358" s="1508">
        <f t="shared" si="3872"/>
        <v>62726.202000000005</v>
      </c>
      <c r="AE10358" s="14">
        <f t="shared" si="3873"/>
        <v>-1500.5666666666666</v>
      </c>
      <c r="AF10358" s="14">
        <f t="shared" si="3874"/>
        <v>43.333333333333336</v>
      </c>
      <c r="AG10358" s="14">
        <f t="shared" si="3875"/>
        <v>34.684615384615384</v>
      </c>
      <c r="AH10358" s="14">
        <f t="shared" si="3876"/>
        <v>1535.251282051282</v>
      </c>
      <c r="AI10358" s="14">
        <f t="shared" si="3877"/>
        <v>66527.555555555562</v>
      </c>
      <c r="AJ10358" s="3359"/>
    </row>
    <row r="10359" spans="1:36" ht="31.5">
      <c r="A10359" s="3368">
        <v>69</v>
      </c>
      <c r="B10359" s="2519" t="s">
        <v>5492</v>
      </c>
      <c r="C10359" s="240" t="s">
        <v>181</v>
      </c>
      <c r="D10359" s="3372">
        <v>41.734000000000002</v>
      </c>
      <c r="E10359" s="240">
        <v>500</v>
      </c>
      <c r="F10359" s="272">
        <v>20867</v>
      </c>
      <c r="G10359" s="273"/>
      <c r="H10359" s="3371"/>
      <c r="I10359" s="298">
        <v>44833</v>
      </c>
      <c r="J10359" s="298"/>
      <c r="K10359" s="298"/>
      <c r="L10359" s="298"/>
      <c r="M10359" s="298"/>
      <c r="N10359" s="240">
        <v>229</v>
      </c>
      <c r="O10359" s="273">
        <v>84</v>
      </c>
      <c r="P10359" s="273">
        <v>66</v>
      </c>
      <c r="Q10359" s="273"/>
      <c r="R10359" s="273"/>
      <c r="S10359" s="240"/>
      <c r="T10359" s="273"/>
      <c r="U10359" s="273"/>
      <c r="V10359" s="273"/>
      <c r="W10359" s="273"/>
      <c r="X10359" s="273"/>
      <c r="Y10359" s="273"/>
      <c r="Z10359" s="240" t="s">
        <v>2683</v>
      </c>
      <c r="AA10359" s="240"/>
      <c r="AB10359" s="272"/>
      <c r="AC10359" s="1507">
        <f t="shared" si="3871"/>
        <v>121</v>
      </c>
      <c r="AD10359" s="1508">
        <f t="shared" si="3872"/>
        <v>5049.8140000000003</v>
      </c>
      <c r="AE10359" s="14">
        <f t="shared" si="3873"/>
        <v>-1500.5666666666666</v>
      </c>
      <c r="AF10359" s="14">
        <f t="shared" si="3874"/>
        <v>126.33333333333333</v>
      </c>
      <c r="AG10359" s="14">
        <f t="shared" si="3875"/>
        <v>0.95778364116094994</v>
      </c>
      <c r="AH10359" s="14">
        <f t="shared" si="3876"/>
        <v>1501.5244503078275</v>
      </c>
      <c r="AI10359" s="14">
        <f t="shared" si="3877"/>
        <v>189692.58888888889</v>
      </c>
      <c r="AJ10359" s="3359"/>
    </row>
    <row r="10360" spans="1:36" ht="31.5">
      <c r="A10360" s="3368">
        <v>75</v>
      </c>
      <c r="B10360" s="545" t="s">
        <v>6142</v>
      </c>
      <c r="C10360" s="240" t="s">
        <v>181</v>
      </c>
      <c r="D10360" s="272">
        <v>85</v>
      </c>
      <c r="E10360" s="240">
        <v>40</v>
      </c>
      <c r="F10360" s="309">
        <v>3400</v>
      </c>
      <c r="G10360" s="240"/>
      <c r="H10360" s="272"/>
      <c r="I10360" s="298">
        <v>44837</v>
      </c>
      <c r="J10360" s="298"/>
      <c r="K10360" s="298"/>
      <c r="L10360" s="298"/>
      <c r="M10360" s="298"/>
      <c r="N10360" s="240">
        <v>21</v>
      </c>
      <c r="O10360" s="273">
        <v>9</v>
      </c>
      <c r="P10360" s="273">
        <v>5</v>
      </c>
      <c r="Q10360" s="273"/>
      <c r="R10360" s="273"/>
      <c r="S10360" s="240"/>
      <c r="T10360" s="273"/>
      <c r="U10360" s="273"/>
      <c r="V10360" s="273"/>
      <c r="W10360" s="273"/>
      <c r="X10360" s="273"/>
      <c r="Y10360" s="273"/>
      <c r="Z10360" s="240" t="s">
        <v>6141</v>
      </c>
      <c r="AA10360" s="240"/>
      <c r="AB10360" s="272"/>
      <c r="AC10360" s="1507">
        <f t="shared" si="3871"/>
        <v>5</v>
      </c>
      <c r="AD10360" s="1508">
        <f t="shared" si="3872"/>
        <v>425</v>
      </c>
      <c r="AE10360" s="14">
        <f t="shared" si="3873"/>
        <v>-1500.5666666666666</v>
      </c>
      <c r="AF10360" s="14">
        <f t="shared" si="3874"/>
        <v>11.666666666666666</v>
      </c>
      <c r="AG10360" s="14">
        <f t="shared" si="3875"/>
        <v>0.4285714285714286</v>
      </c>
      <c r="AH10360" s="14">
        <f t="shared" si="3876"/>
        <v>1500.9952380952379</v>
      </c>
      <c r="AI10360" s="14">
        <f t="shared" si="3877"/>
        <v>17511.611111111109</v>
      </c>
      <c r="AJ10360" s="3347"/>
    </row>
    <row r="10361" spans="1:36" ht="31.5">
      <c r="A10361" s="3368">
        <v>76</v>
      </c>
      <c r="B10361" s="545" t="s">
        <v>6143</v>
      </c>
      <c r="C10361" s="240" t="s">
        <v>181</v>
      </c>
      <c r="D10361" s="272">
        <v>46</v>
      </c>
      <c r="E10361" s="240">
        <v>24</v>
      </c>
      <c r="F10361" s="309">
        <v>1104</v>
      </c>
      <c r="G10361" s="240"/>
      <c r="H10361" s="272"/>
      <c r="I10361" s="298">
        <v>44837</v>
      </c>
      <c r="J10361" s="298"/>
      <c r="K10361" s="298"/>
      <c r="L10361" s="298"/>
      <c r="M10361" s="298"/>
      <c r="N10361" s="240">
        <v>16</v>
      </c>
      <c r="O10361" s="273">
        <v>3</v>
      </c>
      <c r="P10361" s="273">
        <v>3</v>
      </c>
      <c r="Q10361" s="273"/>
      <c r="R10361" s="273"/>
      <c r="S10361" s="240"/>
      <c r="T10361" s="273"/>
      <c r="U10361" s="273"/>
      <c r="V10361" s="273"/>
      <c r="W10361" s="273"/>
      <c r="X10361" s="273"/>
      <c r="Y10361" s="273"/>
      <c r="Z10361" s="240" t="s">
        <v>6141</v>
      </c>
      <c r="AA10361" s="240"/>
      <c r="AB10361" s="272"/>
      <c r="AC10361" s="1507">
        <f t="shared" si="3871"/>
        <v>2</v>
      </c>
      <c r="AD10361" s="1508">
        <f t="shared" si="3872"/>
        <v>92</v>
      </c>
      <c r="AE10361" s="14">
        <f t="shared" si="3873"/>
        <v>-1500.5666666666666</v>
      </c>
      <c r="AF10361" s="14">
        <f t="shared" si="3874"/>
        <v>7.333333333333333</v>
      </c>
      <c r="AG10361" s="14">
        <f t="shared" si="3875"/>
        <v>0.27272727272727276</v>
      </c>
      <c r="AH10361" s="14">
        <f t="shared" si="3876"/>
        <v>1500.8393939393939</v>
      </c>
      <c r="AI10361" s="14">
        <f t="shared" si="3877"/>
        <v>11006.155555555555</v>
      </c>
      <c r="AJ10361" s="3347"/>
    </row>
    <row r="10362" spans="1:36" ht="31.5">
      <c r="A10362" s="3368">
        <v>77</v>
      </c>
      <c r="B10362" s="545" t="s">
        <v>6144</v>
      </c>
      <c r="C10362" s="240" t="s">
        <v>181</v>
      </c>
      <c r="D10362" s="272">
        <v>42</v>
      </c>
      <c r="E10362" s="240">
        <v>179</v>
      </c>
      <c r="F10362" s="309">
        <v>7518</v>
      </c>
      <c r="G10362" s="240"/>
      <c r="H10362" s="272"/>
      <c r="I10362" s="298">
        <v>44837</v>
      </c>
      <c r="J10362" s="298"/>
      <c r="K10362" s="298"/>
      <c r="L10362" s="298"/>
      <c r="M10362" s="298"/>
      <c r="N10362" s="240">
        <v>64</v>
      </c>
      <c r="O10362" s="273">
        <v>5</v>
      </c>
      <c r="P10362" s="273">
        <v>20</v>
      </c>
      <c r="Q10362" s="273"/>
      <c r="R10362" s="273"/>
      <c r="S10362" s="240"/>
      <c r="T10362" s="273"/>
      <c r="U10362" s="273"/>
      <c r="V10362" s="273"/>
      <c r="W10362" s="273"/>
      <c r="X10362" s="273"/>
      <c r="Y10362" s="273"/>
      <c r="Z10362" s="240" t="s">
        <v>6141</v>
      </c>
      <c r="AA10362" s="240"/>
      <c r="AB10362" s="272"/>
      <c r="AC10362" s="1507">
        <f t="shared" si="3871"/>
        <v>90</v>
      </c>
      <c r="AD10362" s="1508">
        <f t="shared" si="3872"/>
        <v>3780</v>
      </c>
      <c r="AE10362" s="14">
        <f t="shared" si="3873"/>
        <v>-1500.5666666666666</v>
      </c>
      <c r="AF10362" s="14">
        <f t="shared" si="3874"/>
        <v>29.666666666666668</v>
      </c>
      <c r="AG10362" s="14">
        <f t="shared" si="3875"/>
        <v>3.0337078651685392</v>
      </c>
      <c r="AH10362" s="14">
        <f t="shared" si="3876"/>
        <v>1503.6003745318351</v>
      </c>
      <c r="AI10362" s="14">
        <f t="shared" si="3877"/>
        <v>44606.811111111114</v>
      </c>
      <c r="AJ10362" s="3347"/>
    </row>
    <row r="10363" spans="1:36" ht="30" customHeight="1">
      <c r="A10363" s="3368">
        <v>78</v>
      </c>
      <c r="B10363" s="545" t="s">
        <v>6145</v>
      </c>
      <c r="C10363" s="240" t="s">
        <v>181</v>
      </c>
      <c r="D10363" s="272">
        <v>49</v>
      </c>
      <c r="E10363" s="240">
        <v>122</v>
      </c>
      <c r="F10363" s="309">
        <v>5978</v>
      </c>
      <c r="G10363" s="2639"/>
      <c r="H10363" s="3369"/>
      <c r="I10363" s="298">
        <v>44837</v>
      </c>
      <c r="J10363" s="298"/>
      <c r="K10363" s="298"/>
      <c r="L10363" s="298"/>
      <c r="M10363" s="298"/>
      <c r="N10363" s="240">
        <v>73</v>
      </c>
      <c r="O10363" s="273">
        <v>6</v>
      </c>
      <c r="P10363" s="273">
        <v>25</v>
      </c>
      <c r="Q10363" s="273"/>
      <c r="R10363" s="273"/>
      <c r="S10363" s="240"/>
      <c r="T10363" s="273"/>
      <c r="U10363" s="273"/>
      <c r="V10363" s="273"/>
      <c r="W10363" s="273"/>
      <c r="X10363" s="273"/>
      <c r="Y10363" s="273"/>
      <c r="Z10363" s="240" t="s">
        <v>6141</v>
      </c>
      <c r="AA10363" s="240"/>
      <c r="AB10363" s="272"/>
      <c r="AC10363" s="1507">
        <f t="shared" si="3871"/>
        <v>18</v>
      </c>
      <c r="AD10363" s="1508">
        <f t="shared" si="3872"/>
        <v>882</v>
      </c>
      <c r="AE10363" s="14">
        <f t="shared" si="3873"/>
        <v>-1500.5666666666666</v>
      </c>
      <c r="AF10363" s="14">
        <f t="shared" si="3874"/>
        <v>34.666666666666664</v>
      </c>
      <c r="AG10363" s="14">
        <f t="shared" si="3875"/>
        <v>0.51923076923076927</v>
      </c>
      <c r="AH10363" s="14">
        <f t="shared" si="3876"/>
        <v>1501.0858974358973</v>
      </c>
      <c r="AI10363" s="14">
        <f t="shared" si="3877"/>
        <v>52037.644444444442</v>
      </c>
      <c r="AJ10363" s="3347"/>
    </row>
    <row r="10364" spans="1:36" ht="31.5">
      <c r="A10364" s="3368">
        <v>82</v>
      </c>
      <c r="B10364" s="545" t="s">
        <v>6146</v>
      </c>
      <c r="C10364" s="240" t="s">
        <v>181</v>
      </c>
      <c r="D10364" s="272">
        <v>250</v>
      </c>
      <c r="E10364" s="240">
        <v>229</v>
      </c>
      <c r="F10364" s="309">
        <v>57250</v>
      </c>
      <c r="G10364" s="2639"/>
      <c r="H10364" s="3369"/>
      <c r="I10364" s="298">
        <v>44837</v>
      </c>
      <c r="J10364" s="298"/>
      <c r="K10364" s="298"/>
      <c r="L10364" s="298"/>
      <c r="M10364" s="298"/>
      <c r="N10364" s="240">
        <v>89</v>
      </c>
      <c r="O10364" s="273">
        <v>31</v>
      </c>
      <c r="P10364" s="273">
        <v>59</v>
      </c>
      <c r="Q10364" s="273"/>
      <c r="R10364" s="273"/>
      <c r="S10364" s="240"/>
      <c r="T10364" s="273"/>
      <c r="U10364" s="273"/>
      <c r="V10364" s="273"/>
      <c r="W10364" s="273"/>
      <c r="X10364" s="273"/>
      <c r="Y10364" s="273"/>
      <c r="Z10364" s="240" t="s">
        <v>6141</v>
      </c>
      <c r="AA10364" s="240"/>
      <c r="AB10364" s="272"/>
      <c r="AC10364" s="1507">
        <f t="shared" si="3871"/>
        <v>50</v>
      </c>
      <c r="AD10364" s="1508">
        <f t="shared" si="3872"/>
        <v>12500</v>
      </c>
      <c r="AE10364" s="14">
        <f t="shared" si="3873"/>
        <v>-1500.5666666666666</v>
      </c>
      <c r="AF10364" s="14">
        <f t="shared" si="3874"/>
        <v>59.666666666666664</v>
      </c>
      <c r="AG10364" s="14">
        <f t="shared" si="3875"/>
        <v>0.83798882681564246</v>
      </c>
      <c r="AH10364" s="14">
        <f t="shared" si="3876"/>
        <v>1501.4046554934823</v>
      </c>
      <c r="AI10364" s="14">
        <f t="shared" si="3877"/>
        <v>89583.811111111107</v>
      </c>
      <c r="AJ10364" s="3347"/>
    </row>
    <row r="10365" spans="1:36" ht="31.5">
      <c r="A10365" s="3368">
        <v>83</v>
      </c>
      <c r="B10365" s="545" t="s">
        <v>6147</v>
      </c>
      <c r="C10365" s="240" t="s">
        <v>181</v>
      </c>
      <c r="D10365" s="272">
        <v>15</v>
      </c>
      <c r="E10365" s="240">
        <v>10</v>
      </c>
      <c r="F10365" s="309">
        <v>150</v>
      </c>
      <c r="G10365" s="2639"/>
      <c r="H10365" s="3369"/>
      <c r="I10365" s="298">
        <v>44837</v>
      </c>
      <c r="J10365" s="298"/>
      <c r="K10365" s="298"/>
      <c r="L10365" s="298"/>
      <c r="M10365" s="298"/>
      <c r="N10365" s="240"/>
      <c r="O10365" s="273"/>
      <c r="P10365" s="273"/>
      <c r="Q10365" s="273"/>
      <c r="R10365" s="273"/>
      <c r="S10365" s="240"/>
      <c r="T10365" s="273"/>
      <c r="U10365" s="273"/>
      <c r="V10365" s="273"/>
      <c r="W10365" s="273"/>
      <c r="X10365" s="273"/>
      <c r="Y10365" s="273"/>
      <c r="Z10365" s="240" t="s">
        <v>6141</v>
      </c>
      <c r="AA10365" s="240"/>
      <c r="AB10365" s="272"/>
      <c r="AC10365" s="1507">
        <f t="shared" si="3871"/>
        <v>10</v>
      </c>
      <c r="AD10365" s="1508">
        <f t="shared" si="3872"/>
        <v>150</v>
      </c>
      <c r="AE10365" s="14">
        <f t="shared" si="3873"/>
        <v>-1500.5666666666666</v>
      </c>
      <c r="AF10365" s="14">
        <f t="shared" si="3874"/>
        <v>0</v>
      </c>
      <c r="AG10365" s="14" t="e">
        <f t="shared" si="3875"/>
        <v>#DIV/0!</v>
      </c>
      <c r="AH10365" s="14" t="e">
        <f t="shared" si="3876"/>
        <v>#DIV/0!</v>
      </c>
      <c r="AI10365" s="14">
        <f t="shared" si="3877"/>
        <v>10</v>
      </c>
      <c r="AJ10365" s="3347"/>
    </row>
    <row r="10366" spans="1:36" ht="31.5">
      <c r="A10366" s="3368">
        <v>86</v>
      </c>
      <c r="B10366" s="545" t="s">
        <v>6148</v>
      </c>
      <c r="C10366" s="240" t="s">
        <v>181</v>
      </c>
      <c r="D10366" s="272">
        <v>35</v>
      </c>
      <c r="E10366" s="240">
        <v>24</v>
      </c>
      <c r="F10366" s="309">
        <v>840</v>
      </c>
      <c r="G10366" s="2552"/>
      <c r="H10366" s="3370"/>
      <c r="I10366" s="298">
        <v>44837</v>
      </c>
      <c r="J10366" s="298"/>
      <c r="K10366" s="298"/>
      <c r="L10366" s="298"/>
      <c r="M10366" s="298"/>
      <c r="N10366" s="240">
        <v>20</v>
      </c>
      <c r="O10366" s="273"/>
      <c r="P10366" s="273">
        <v>2</v>
      </c>
      <c r="Q10366" s="273"/>
      <c r="R10366" s="273"/>
      <c r="S10366" s="240"/>
      <c r="T10366" s="273"/>
      <c r="U10366" s="273"/>
      <c r="V10366" s="273"/>
      <c r="W10366" s="273"/>
      <c r="X10366" s="273"/>
      <c r="Y10366" s="273"/>
      <c r="Z10366" s="240" t="s">
        <v>6141</v>
      </c>
      <c r="AA10366" s="240"/>
      <c r="AB10366" s="272"/>
      <c r="AC10366" s="1507">
        <f t="shared" si="3871"/>
        <v>2</v>
      </c>
      <c r="AD10366" s="1508">
        <f t="shared" si="3872"/>
        <v>70</v>
      </c>
      <c r="AE10366" s="14">
        <f t="shared" si="3873"/>
        <v>-1500.5666666666666</v>
      </c>
      <c r="AF10366" s="14">
        <f t="shared" si="3874"/>
        <v>7.333333333333333</v>
      </c>
      <c r="AG10366" s="14">
        <f t="shared" si="3875"/>
        <v>0.27272727272727276</v>
      </c>
      <c r="AH10366" s="14">
        <f t="shared" si="3876"/>
        <v>1500.8393939393939</v>
      </c>
      <c r="AI10366" s="14">
        <f t="shared" si="3877"/>
        <v>11006.155555555555</v>
      </c>
      <c r="AJ10366" s="3347"/>
    </row>
    <row r="10367" spans="1:36" ht="31.5">
      <c r="A10367" s="3368">
        <v>87</v>
      </c>
      <c r="B10367" s="545" t="s">
        <v>6149</v>
      </c>
      <c r="C10367" s="240" t="s">
        <v>181</v>
      </c>
      <c r="D10367" s="272">
        <v>3000</v>
      </c>
      <c r="E10367" s="240">
        <v>10</v>
      </c>
      <c r="F10367" s="309">
        <v>30000</v>
      </c>
      <c r="G10367" s="273"/>
      <c r="H10367" s="3369"/>
      <c r="I10367" s="298">
        <v>44837</v>
      </c>
      <c r="J10367" s="298"/>
      <c r="K10367" s="298"/>
      <c r="L10367" s="298"/>
      <c r="M10367" s="298"/>
      <c r="N10367" s="240"/>
      <c r="O10367" s="273"/>
      <c r="P10367" s="273"/>
      <c r="Q10367" s="273"/>
      <c r="R10367" s="273"/>
      <c r="S10367" s="240"/>
      <c r="T10367" s="273"/>
      <c r="U10367" s="273"/>
      <c r="V10367" s="273"/>
      <c r="W10367" s="273"/>
      <c r="X10367" s="273"/>
      <c r="Y10367" s="273"/>
      <c r="Z10367" s="240" t="s">
        <v>6141</v>
      </c>
      <c r="AA10367" s="240"/>
      <c r="AB10367" s="272"/>
      <c r="AC10367" s="1507">
        <f t="shared" si="3871"/>
        <v>10</v>
      </c>
      <c r="AD10367" s="1508">
        <f t="shared" si="3872"/>
        <v>30000</v>
      </c>
      <c r="AE10367" s="14">
        <f t="shared" si="3873"/>
        <v>-1500.5666666666666</v>
      </c>
      <c r="AF10367" s="14">
        <f t="shared" si="3874"/>
        <v>0</v>
      </c>
      <c r="AG10367" s="14" t="e">
        <f t="shared" si="3875"/>
        <v>#DIV/0!</v>
      </c>
      <c r="AH10367" s="14" t="e">
        <f t="shared" si="3876"/>
        <v>#DIV/0!</v>
      </c>
      <c r="AI10367" s="14">
        <f t="shared" si="3877"/>
        <v>10</v>
      </c>
      <c r="AJ10367" s="3347"/>
    </row>
    <row r="10368" spans="1:36" ht="31.5">
      <c r="A10368" s="3368">
        <v>92</v>
      </c>
      <c r="B10368" s="545" t="s">
        <v>959</v>
      </c>
      <c r="C10368" s="240" t="s">
        <v>181</v>
      </c>
      <c r="D10368" s="272">
        <v>1</v>
      </c>
      <c r="E10368" s="240">
        <v>1097</v>
      </c>
      <c r="F10368" s="309">
        <v>1097</v>
      </c>
      <c r="G10368" s="273"/>
      <c r="H10368" s="3371"/>
      <c r="I10368" s="298">
        <v>44839</v>
      </c>
      <c r="J10368" s="298"/>
      <c r="K10368" s="298"/>
      <c r="L10368" s="298"/>
      <c r="M10368" s="298"/>
      <c r="N10368" s="240">
        <v>60</v>
      </c>
      <c r="O10368" s="273">
        <v>54</v>
      </c>
      <c r="P10368" s="273">
        <v>70</v>
      </c>
      <c r="Q10368" s="273"/>
      <c r="R10368" s="273"/>
      <c r="S10368" s="240"/>
      <c r="T10368" s="273"/>
      <c r="U10368" s="273"/>
      <c r="V10368" s="273"/>
      <c r="W10368" s="273"/>
      <c r="X10368" s="273"/>
      <c r="Y10368" s="273"/>
      <c r="Z10368" s="240" t="s">
        <v>2683</v>
      </c>
      <c r="AA10368" s="240"/>
      <c r="AB10368" s="272"/>
      <c r="AC10368" s="1507">
        <f t="shared" si="3871"/>
        <v>913</v>
      </c>
      <c r="AD10368" s="1508">
        <f t="shared" si="3872"/>
        <v>913</v>
      </c>
      <c r="AE10368" s="14">
        <f t="shared" si="3873"/>
        <v>-1500.5666666666666</v>
      </c>
      <c r="AF10368" s="14">
        <f t="shared" si="3874"/>
        <v>61.333333333333336</v>
      </c>
      <c r="AG10368" s="14">
        <f t="shared" si="3875"/>
        <v>14.885869565217391</v>
      </c>
      <c r="AH10368" s="14">
        <f t="shared" si="3876"/>
        <v>1515.4525362318841</v>
      </c>
      <c r="AI10368" s="14">
        <f t="shared" si="3877"/>
        <v>92947.755555555559</v>
      </c>
      <c r="AJ10368" s="3347"/>
    </row>
    <row r="10369" spans="1:36" ht="31.5">
      <c r="A10369" s="3368">
        <v>93</v>
      </c>
      <c r="B10369" s="545" t="s">
        <v>6151</v>
      </c>
      <c r="C10369" s="240" t="s">
        <v>6150</v>
      </c>
      <c r="D10369" s="272">
        <v>0.57923999999999998</v>
      </c>
      <c r="E10369" s="240">
        <v>6900</v>
      </c>
      <c r="F10369" s="309">
        <v>3996.7559999999999</v>
      </c>
      <c r="G10369" s="273"/>
      <c r="H10369" s="3371"/>
      <c r="I10369" s="298">
        <v>44865</v>
      </c>
      <c r="J10369" s="298"/>
      <c r="K10369" s="298"/>
      <c r="L10369" s="298"/>
      <c r="M10369" s="298"/>
      <c r="N10369" s="240">
        <v>300</v>
      </c>
      <c r="O10369" s="273">
        <v>1100</v>
      </c>
      <c r="P10369" s="273">
        <v>900</v>
      </c>
      <c r="Q10369" s="273"/>
      <c r="R10369" s="273"/>
      <c r="S10369" s="240"/>
      <c r="T10369" s="273"/>
      <c r="U10369" s="273"/>
      <c r="V10369" s="273"/>
      <c r="W10369" s="273"/>
      <c r="X10369" s="273"/>
      <c r="Y10369" s="273"/>
      <c r="Z10369" s="2867" t="s">
        <v>2683</v>
      </c>
      <c r="AA10369" s="240"/>
      <c r="AB10369" s="272"/>
      <c r="AC10369" s="1507">
        <f t="shared" si="3871"/>
        <v>4600</v>
      </c>
      <c r="AD10369" s="1508">
        <f t="shared" si="3872"/>
        <v>2664.5039999999999</v>
      </c>
      <c r="AE10369" s="14">
        <f t="shared" si="3873"/>
        <v>-1500.5666666666666</v>
      </c>
      <c r="AF10369" s="14">
        <f t="shared" si="3874"/>
        <v>766.66666666666663</v>
      </c>
      <c r="AG10369" s="14">
        <f t="shared" si="3875"/>
        <v>6</v>
      </c>
      <c r="AH10369" s="14">
        <f t="shared" si="3876"/>
        <v>1506.5666666666666</v>
      </c>
      <c r="AI10369" s="14">
        <f t="shared" si="3877"/>
        <v>1155034.4444444443</v>
      </c>
      <c r="AJ10369" s="3347"/>
    </row>
    <row r="10370" spans="1:36" ht="31.5">
      <c r="A10370" s="3368">
        <v>94</v>
      </c>
      <c r="B10370" s="545" t="s">
        <v>6152</v>
      </c>
      <c r="C10370" s="240" t="s">
        <v>6150</v>
      </c>
      <c r="D10370" s="272">
        <v>3.9727199999999998</v>
      </c>
      <c r="E10370" s="240">
        <v>4410</v>
      </c>
      <c r="F10370" s="309">
        <v>17519.695199999998</v>
      </c>
      <c r="G10370" s="273"/>
      <c r="H10370" s="3371"/>
      <c r="I10370" s="298">
        <v>44865</v>
      </c>
      <c r="J10370" s="298"/>
      <c r="K10370" s="298"/>
      <c r="L10370" s="298"/>
      <c r="M10370" s="298"/>
      <c r="N10370" s="240">
        <v>570</v>
      </c>
      <c r="O10370" s="273">
        <v>1740</v>
      </c>
      <c r="P10370" s="273">
        <v>120</v>
      </c>
      <c r="Q10370" s="273"/>
      <c r="R10370" s="273"/>
      <c r="S10370" s="240"/>
      <c r="T10370" s="273"/>
      <c r="U10370" s="273"/>
      <c r="V10370" s="273"/>
      <c r="W10370" s="273"/>
      <c r="X10370" s="273"/>
      <c r="Y10370" s="273"/>
      <c r="Z10370" s="2867" t="s">
        <v>2683</v>
      </c>
      <c r="AA10370" s="240"/>
      <c r="AB10370" s="272"/>
      <c r="AC10370" s="1507">
        <f t="shared" si="3871"/>
        <v>1980</v>
      </c>
      <c r="AD10370" s="1508">
        <f t="shared" si="3872"/>
        <v>7865.9856</v>
      </c>
      <c r="AE10370" s="14">
        <f t="shared" si="3873"/>
        <v>-1500.5666666666666</v>
      </c>
      <c r="AF10370" s="14">
        <f t="shared" si="3874"/>
        <v>810</v>
      </c>
      <c r="AG10370" s="14">
        <f t="shared" si="3875"/>
        <v>2.4444444444444446</v>
      </c>
      <c r="AH10370" s="14">
        <f t="shared" si="3876"/>
        <v>1503.0111111111109</v>
      </c>
      <c r="AI10370" s="14">
        <f t="shared" si="3877"/>
        <v>1217439</v>
      </c>
      <c r="AJ10370" s="3347"/>
    </row>
    <row r="10371" spans="1:36" ht="31.5" customHeight="1">
      <c r="A10371" s="3368">
        <v>95</v>
      </c>
      <c r="B10371" s="545" t="s">
        <v>6153</v>
      </c>
      <c r="C10371" s="240" t="s">
        <v>6150</v>
      </c>
      <c r="D10371" s="272">
        <v>1</v>
      </c>
      <c r="E10371" s="240">
        <v>1200</v>
      </c>
      <c r="F10371" s="309">
        <v>1200</v>
      </c>
      <c r="G10371" s="273"/>
      <c r="H10371" s="3371"/>
      <c r="I10371" s="298">
        <v>44865</v>
      </c>
      <c r="J10371" s="298"/>
      <c r="K10371" s="298"/>
      <c r="L10371" s="298"/>
      <c r="M10371" s="298"/>
      <c r="N10371" s="240"/>
      <c r="O10371" s="273"/>
      <c r="P10371" s="273">
        <v>100</v>
      </c>
      <c r="Q10371" s="273"/>
      <c r="R10371" s="273"/>
      <c r="S10371" s="240"/>
      <c r="T10371" s="273"/>
      <c r="U10371" s="273"/>
      <c r="V10371" s="273"/>
      <c r="W10371" s="273"/>
      <c r="X10371" s="273"/>
      <c r="Y10371" s="273"/>
      <c r="Z10371" s="2867" t="s">
        <v>2683</v>
      </c>
      <c r="AA10371" s="240"/>
      <c r="AB10371" s="272"/>
      <c r="AC10371" s="1507">
        <f t="shared" si="3871"/>
        <v>1100</v>
      </c>
      <c r="AD10371" s="1508">
        <f t="shared" si="3872"/>
        <v>1100</v>
      </c>
      <c r="AE10371" s="14">
        <f t="shared" si="3873"/>
        <v>-1500.5666666666666</v>
      </c>
      <c r="AF10371" s="14">
        <f t="shared" si="3874"/>
        <v>33.333333333333336</v>
      </c>
      <c r="AG10371" s="14">
        <f t="shared" si="3875"/>
        <v>33</v>
      </c>
      <c r="AH10371" s="14">
        <f t="shared" si="3876"/>
        <v>1533.5666666666666</v>
      </c>
      <c r="AI10371" s="14">
        <f t="shared" si="3877"/>
        <v>51118.888888888891</v>
      </c>
      <c r="AJ10371" s="3347"/>
    </row>
    <row r="10372" spans="1:36" ht="31.5">
      <c r="A10372" s="3368">
        <v>96</v>
      </c>
      <c r="B10372" s="545" t="s">
        <v>6154</v>
      </c>
      <c r="C10372" s="240" t="s">
        <v>6150</v>
      </c>
      <c r="D10372" s="272">
        <v>1</v>
      </c>
      <c r="E10372" s="240">
        <v>1100</v>
      </c>
      <c r="F10372" s="309">
        <v>1100</v>
      </c>
      <c r="G10372" s="273"/>
      <c r="H10372" s="3371"/>
      <c r="I10372" s="298">
        <v>44865</v>
      </c>
      <c r="J10372" s="298"/>
      <c r="K10372" s="298"/>
      <c r="L10372" s="298"/>
      <c r="M10372" s="298"/>
      <c r="N10372" s="240"/>
      <c r="O10372" s="273">
        <v>300</v>
      </c>
      <c r="P10372" s="273">
        <v>100</v>
      </c>
      <c r="Q10372" s="273"/>
      <c r="R10372" s="273"/>
      <c r="S10372" s="240"/>
      <c r="T10372" s="273"/>
      <c r="U10372" s="273"/>
      <c r="V10372" s="273"/>
      <c r="W10372" s="273"/>
      <c r="X10372" s="273"/>
      <c r="Y10372" s="273"/>
      <c r="Z10372" s="2867" t="s">
        <v>2683</v>
      </c>
      <c r="AA10372" s="240"/>
      <c r="AB10372" s="272"/>
      <c r="AC10372" s="1507">
        <f t="shared" si="3871"/>
        <v>700</v>
      </c>
      <c r="AD10372" s="1508">
        <f t="shared" si="3872"/>
        <v>700</v>
      </c>
      <c r="AE10372" s="14">
        <f t="shared" si="3873"/>
        <v>-1500.5666666666666</v>
      </c>
      <c r="AF10372" s="14">
        <f t="shared" si="3874"/>
        <v>133.33333333333334</v>
      </c>
      <c r="AG10372" s="14">
        <f t="shared" si="3875"/>
        <v>5.25</v>
      </c>
      <c r="AH10372" s="14">
        <f t="shared" si="3876"/>
        <v>1505.8166666666666</v>
      </c>
      <c r="AI10372" s="14">
        <f t="shared" si="3877"/>
        <v>200775.55555555556</v>
      </c>
      <c r="AJ10372" s="3347"/>
    </row>
    <row r="10373" spans="1:36" ht="31.5" customHeight="1">
      <c r="A10373" s="3368">
        <v>98</v>
      </c>
      <c r="B10373" s="545" t="s">
        <v>6155</v>
      </c>
      <c r="C10373" s="240" t="s">
        <v>6150</v>
      </c>
      <c r="D10373" s="272">
        <v>1</v>
      </c>
      <c r="E10373" s="240">
        <v>2350</v>
      </c>
      <c r="F10373" s="309">
        <v>2350</v>
      </c>
      <c r="G10373" s="273"/>
      <c r="H10373" s="3371"/>
      <c r="I10373" s="298">
        <v>44865</v>
      </c>
      <c r="J10373" s="298"/>
      <c r="K10373" s="298"/>
      <c r="L10373" s="298"/>
      <c r="M10373" s="298"/>
      <c r="N10373" s="240">
        <v>250</v>
      </c>
      <c r="O10373" s="273">
        <v>150</v>
      </c>
      <c r="P10373" s="273">
        <v>150</v>
      </c>
      <c r="Q10373" s="273"/>
      <c r="R10373" s="273"/>
      <c r="S10373" s="240"/>
      <c r="T10373" s="273"/>
      <c r="U10373" s="273"/>
      <c r="V10373" s="273"/>
      <c r="W10373" s="273"/>
      <c r="X10373" s="273"/>
      <c r="Y10373" s="273"/>
      <c r="Z10373" s="240" t="s">
        <v>2683</v>
      </c>
      <c r="AA10373" s="240"/>
      <c r="AB10373" s="272"/>
      <c r="AC10373" s="1507">
        <f t="shared" ref="AC10373:AC10386" si="3878">E10373+G10373-N10373-O10373-AA10373-P10373-Q10373-R10373-S10373-T10373-U10373-V10373-W10373-X10373-Y10373</f>
        <v>1800</v>
      </c>
      <c r="AD10373" s="1508">
        <f t="shared" ref="AD10373:AD10386" si="3879">D10373*AC10373</f>
        <v>1800</v>
      </c>
      <c r="AE10373" s="14">
        <f t="shared" ref="AE10373:AE10386" si="3880">(J10373-"01.04.2023")/30</f>
        <v>-1500.5666666666666</v>
      </c>
      <c r="AF10373" s="14">
        <f t="shared" ref="AF10373:AF10386" si="3881">(N10373+O10373+P10373+Q10373+R10373+S10373+T10373+U10373+V10373+W10373+X10373+Y10373)/3</f>
        <v>183.33333333333334</v>
      </c>
      <c r="AG10373" s="14">
        <f t="shared" ref="AG10373:AG10386" si="3882">AC10373/AF10373</f>
        <v>9.8181818181818183</v>
      </c>
      <c r="AH10373" s="14">
        <f t="shared" ref="AH10373:AH10386" si="3883">AG10373-AE10373</f>
        <v>1510.3848484848484</v>
      </c>
      <c r="AI10373" s="14">
        <f t="shared" ref="AI10373:AI10386" si="3884">AC10373-(AE10373*AF10373)</f>
        <v>276903.88888888888</v>
      </c>
      <c r="AJ10373" s="3347"/>
    </row>
    <row r="10374" spans="1:36" ht="47.25">
      <c r="A10374" s="3368">
        <v>99</v>
      </c>
      <c r="B10374" s="545" t="s">
        <v>4922</v>
      </c>
      <c r="C10374" s="240" t="s">
        <v>180</v>
      </c>
      <c r="D10374" s="272">
        <v>1</v>
      </c>
      <c r="E10374" s="240">
        <v>420</v>
      </c>
      <c r="F10374" s="272">
        <v>420</v>
      </c>
      <c r="G10374" s="273"/>
      <c r="H10374" s="3371"/>
      <c r="I10374" s="298">
        <v>44893</v>
      </c>
      <c r="J10374" s="298">
        <v>45040</v>
      </c>
      <c r="K10374" s="298"/>
      <c r="L10374" s="298"/>
      <c r="M10374" s="298"/>
      <c r="N10374" s="240"/>
      <c r="O10374" s="273">
        <v>93</v>
      </c>
      <c r="P10374" s="273">
        <v>171</v>
      </c>
      <c r="Q10374" s="273"/>
      <c r="R10374" s="273"/>
      <c r="S10374" s="240"/>
      <c r="T10374" s="273"/>
      <c r="U10374" s="273"/>
      <c r="V10374" s="273"/>
      <c r="W10374" s="273"/>
      <c r="X10374" s="273"/>
      <c r="Y10374" s="273"/>
      <c r="Z10374" s="240" t="s">
        <v>6139</v>
      </c>
      <c r="AA10374" s="240"/>
      <c r="AB10374" s="272"/>
      <c r="AC10374" s="1507">
        <f t="shared" si="3878"/>
        <v>156</v>
      </c>
      <c r="AD10374" s="1508">
        <f t="shared" si="3879"/>
        <v>156</v>
      </c>
      <c r="AE10374" s="14">
        <f t="shared" si="3880"/>
        <v>0.76666666666666672</v>
      </c>
      <c r="AF10374" s="14">
        <f t="shared" si="3881"/>
        <v>88</v>
      </c>
      <c r="AG10374" s="14">
        <f t="shared" si="3882"/>
        <v>1.7727272727272727</v>
      </c>
      <c r="AH10374" s="14">
        <f t="shared" si="3883"/>
        <v>1.0060606060606059</v>
      </c>
      <c r="AI10374" s="14">
        <f t="shared" si="3884"/>
        <v>88.533333333333331</v>
      </c>
      <c r="AJ10374" s="3347"/>
    </row>
    <row r="10375" spans="1:36" ht="31.5" customHeight="1">
      <c r="A10375" s="3368">
        <v>100</v>
      </c>
      <c r="B10375" s="545" t="s">
        <v>7359</v>
      </c>
      <c r="C10375" s="240" t="s">
        <v>180</v>
      </c>
      <c r="D10375" s="272">
        <v>704.31</v>
      </c>
      <c r="E10375" s="240">
        <v>200</v>
      </c>
      <c r="F10375" s="272">
        <v>140862</v>
      </c>
      <c r="G10375" s="273"/>
      <c r="H10375" s="3371"/>
      <c r="I10375" s="298">
        <v>44893</v>
      </c>
      <c r="J10375" s="298">
        <v>45382</v>
      </c>
      <c r="K10375" s="298"/>
      <c r="L10375" s="298"/>
      <c r="M10375" s="298"/>
      <c r="N10375" s="240"/>
      <c r="O10375" s="273"/>
      <c r="P10375" s="273"/>
      <c r="Q10375" s="273"/>
      <c r="R10375" s="273"/>
      <c r="S10375" s="240"/>
      <c r="T10375" s="273"/>
      <c r="U10375" s="273"/>
      <c r="V10375" s="273"/>
      <c r="W10375" s="273"/>
      <c r="X10375" s="273"/>
      <c r="Y10375" s="273"/>
      <c r="Z10375" s="240" t="s">
        <v>6139</v>
      </c>
      <c r="AA10375" s="240"/>
      <c r="AB10375" s="272"/>
      <c r="AC10375" s="1507">
        <f t="shared" si="3878"/>
        <v>200</v>
      </c>
      <c r="AD10375" s="1508">
        <f t="shared" si="3879"/>
        <v>140862</v>
      </c>
      <c r="AE10375" s="14">
        <f t="shared" si="3880"/>
        <v>12.166666666666666</v>
      </c>
      <c r="AF10375" s="14">
        <f t="shared" si="3881"/>
        <v>0</v>
      </c>
      <c r="AG10375" s="14" t="e">
        <f t="shared" si="3882"/>
        <v>#DIV/0!</v>
      </c>
      <c r="AH10375" s="14" t="e">
        <f t="shared" si="3883"/>
        <v>#DIV/0!</v>
      </c>
      <c r="AI10375" s="14">
        <f t="shared" si="3884"/>
        <v>200</v>
      </c>
      <c r="AJ10375" s="3347"/>
    </row>
    <row r="10376" spans="1:36" ht="47.25">
      <c r="A10376" s="3368">
        <v>107</v>
      </c>
      <c r="B10376" s="545" t="s">
        <v>7361</v>
      </c>
      <c r="C10376" s="240" t="s">
        <v>7360</v>
      </c>
      <c r="D10376" s="272">
        <v>1</v>
      </c>
      <c r="E10376" s="240">
        <v>12000</v>
      </c>
      <c r="F10376" s="272">
        <v>12000</v>
      </c>
      <c r="G10376" s="273"/>
      <c r="H10376" s="3371"/>
      <c r="I10376" s="298">
        <v>44907</v>
      </c>
      <c r="J10376" s="298"/>
      <c r="K10376" s="298"/>
      <c r="L10376" s="298"/>
      <c r="M10376" s="298"/>
      <c r="N10376" s="240"/>
      <c r="O10376" s="273">
        <v>1920</v>
      </c>
      <c r="P10376" s="273">
        <v>2460</v>
      </c>
      <c r="Q10376" s="273"/>
      <c r="R10376" s="273"/>
      <c r="S10376" s="240"/>
      <c r="T10376" s="273"/>
      <c r="U10376" s="273"/>
      <c r="V10376" s="273"/>
      <c r="W10376" s="273"/>
      <c r="X10376" s="273"/>
      <c r="Y10376" s="273"/>
      <c r="Z10376" s="240" t="s">
        <v>6139</v>
      </c>
      <c r="AA10376" s="240"/>
      <c r="AB10376" s="272"/>
      <c r="AC10376" s="1507">
        <f t="shared" si="3878"/>
        <v>7620</v>
      </c>
      <c r="AD10376" s="1508">
        <f t="shared" si="3879"/>
        <v>7620</v>
      </c>
      <c r="AE10376" s="14">
        <f t="shared" si="3880"/>
        <v>-1500.5666666666666</v>
      </c>
      <c r="AF10376" s="14">
        <f t="shared" si="3881"/>
        <v>1460</v>
      </c>
      <c r="AG10376" s="14">
        <f t="shared" si="3882"/>
        <v>5.2191780821917808</v>
      </c>
      <c r="AH10376" s="14">
        <f t="shared" si="3883"/>
        <v>1505.7858447488584</v>
      </c>
      <c r="AI10376" s="14">
        <f t="shared" si="3884"/>
        <v>2198447.333333333</v>
      </c>
      <c r="AJ10376" s="3347"/>
    </row>
    <row r="10377" spans="1:36" ht="47.25">
      <c r="A10377" s="3368">
        <v>110</v>
      </c>
      <c r="B10377" s="545" t="s">
        <v>7362</v>
      </c>
      <c r="C10377" s="240" t="s">
        <v>7360</v>
      </c>
      <c r="D10377" s="272">
        <v>1</v>
      </c>
      <c r="E10377" s="240">
        <v>4560</v>
      </c>
      <c r="F10377" s="272">
        <v>4560</v>
      </c>
      <c r="G10377" s="273"/>
      <c r="H10377" s="3371"/>
      <c r="I10377" s="298">
        <v>44907</v>
      </c>
      <c r="J10377" s="298"/>
      <c r="K10377" s="298"/>
      <c r="L10377" s="298"/>
      <c r="M10377" s="298"/>
      <c r="N10377" s="240"/>
      <c r="O10377" s="273">
        <v>2040</v>
      </c>
      <c r="P10377" s="273">
        <v>840</v>
      </c>
      <c r="Q10377" s="273"/>
      <c r="R10377" s="273"/>
      <c r="S10377" s="240"/>
      <c r="T10377" s="273"/>
      <c r="U10377" s="273"/>
      <c r="V10377" s="273"/>
      <c r="W10377" s="273"/>
      <c r="X10377" s="273"/>
      <c r="Y10377" s="273"/>
      <c r="Z10377" s="240" t="s">
        <v>6139</v>
      </c>
      <c r="AA10377" s="240"/>
      <c r="AB10377" s="272"/>
      <c r="AC10377" s="1507">
        <f t="shared" si="3878"/>
        <v>1680</v>
      </c>
      <c r="AD10377" s="1508">
        <f t="shared" si="3879"/>
        <v>1680</v>
      </c>
      <c r="AE10377" s="14">
        <f t="shared" si="3880"/>
        <v>-1500.5666666666666</v>
      </c>
      <c r="AF10377" s="14">
        <f t="shared" si="3881"/>
        <v>960</v>
      </c>
      <c r="AG10377" s="14">
        <f t="shared" si="3882"/>
        <v>1.75</v>
      </c>
      <c r="AH10377" s="14">
        <f t="shared" si="3883"/>
        <v>1502.3166666666666</v>
      </c>
      <c r="AI10377" s="14">
        <f t="shared" si="3884"/>
        <v>1442224</v>
      </c>
      <c r="AJ10377" s="3347"/>
    </row>
    <row r="10378" spans="1:36" ht="47.25">
      <c r="A10378" s="3368">
        <v>112</v>
      </c>
      <c r="B10378" s="545" t="s">
        <v>7363</v>
      </c>
      <c r="C10378" s="240" t="s">
        <v>66</v>
      </c>
      <c r="D10378" s="272">
        <v>1</v>
      </c>
      <c r="E10378" s="240">
        <v>2000</v>
      </c>
      <c r="F10378" s="272">
        <v>2000</v>
      </c>
      <c r="G10378" s="273"/>
      <c r="H10378" s="3371"/>
      <c r="I10378" s="298">
        <v>44907</v>
      </c>
      <c r="J10378" s="298"/>
      <c r="K10378" s="298"/>
      <c r="L10378" s="298"/>
      <c r="M10378" s="298"/>
      <c r="N10378" s="240"/>
      <c r="O10378" s="273"/>
      <c r="P10378" s="273"/>
      <c r="Q10378" s="273"/>
      <c r="R10378" s="273"/>
      <c r="S10378" s="240"/>
      <c r="T10378" s="273"/>
      <c r="U10378" s="273"/>
      <c r="V10378" s="273"/>
      <c r="W10378" s="273"/>
      <c r="X10378" s="273"/>
      <c r="Y10378" s="273"/>
      <c r="Z10378" s="240" t="s">
        <v>6139</v>
      </c>
      <c r="AA10378" s="240"/>
      <c r="AB10378" s="272"/>
      <c r="AC10378" s="1507">
        <f t="shared" si="3878"/>
        <v>2000</v>
      </c>
      <c r="AD10378" s="1508">
        <f t="shared" si="3879"/>
        <v>2000</v>
      </c>
      <c r="AE10378" s="14">
        <f t="shared" si="3880"/>
        <v>-1500.5666666666666</v>
      </c>
      <c r="AF10378" s="14">
        <f t="shared" si="3881"/>
        <v>0</v>
      </c>
      <c r="AG10378" s="14" t="e">
        <f t="shared" si="3882"/>
        <v>#DIV/0!</v>
      </c>
      <c r="AH10378" s="14" t="e">
        <f t="shared" si="3883"/>
        <v>#DIV/0!</v>
      </c>
      <c r="AI10378" s="14">
        <f t="shared" si="3884"/>
        <v>2000</v>
      </c>
      <c r="AJ10378" s="3347"/>
    </row>
    <row r="10379" spans="1:36" ht="47.25" customHeight="1">
      <c r="A10379" s="3368">
        <v>116</v>
      </c>
      <c r="B10379" s="545" t="s">
        <v>7364</v>
      </c>
      <c r="C10379" s="240" t="s">
        <v>181</v>
      </c>
      <c r="D10379" s="272">
        <v>1</v>
      </c>
      <c r="E10379" s="240">
        <v>1000</v>
      </c>
      <c r="F10379" s="272">
        <v>1000</v>
      </c>
      <c r="G10379" s="273"/>
      <c r="H10379" s="3371"/>
      <c r="I10379" s="298">
        <v>44907</v>
      </c>
      <c r="J10379" s="298"/>
      <c r="K10379" s="298"/>
      <c r="L10379" s="298"/>
      <c r="M10379" s="298"/>
      <c r="N10379" s="240"/>
      <c r="O10379" s="273"/>
      <c r="P10379" s="273"/>
      <c r="Q10379" s="273"/>
      <c r="R10379" s="273"/>
      <c r="S10379" s="240"/>
      <c r="T10379" s="273"/>
      <c r="U10379" s="273"/>
      <c r="V10379" s="273"/>
      <c r="W10379" s="273"/>
      <c r="X10379" s="273"/>
      <c r="Y10379" s="273"/>
      <c r="Z10379" s="240" t="s">
        <v>6139</v>
      </c>
      <c r="AA10379" s="240"/>
      <c r="AB10379" s="272"/>
      <c r="AC10379" s="1507">
        <f t="shared" si="3878"/>
        <v>1000</v>
      </c>
      <c r="AD10379" s="1508">
        <f t="shared" si="3879"/>
        <v>1000</v>
      </c>
      <c r="AE10379" s="14">
        <f t="shared" si="3880"/>
        <v>-1500.5666666666666</v>
      </c>
      <c r="AF10379" s="14">
        <f t="shared" si="3881"/>
        <v>0</v>
      </c>
      <c r="AG10379" s="14" t="e">
        <f t="shared" si="3882"/>
        <v>#DIV/0!</v>
      </c>
      <c r="AH10379" s="14" t="e">
        <f t="shared" si="3883"/>
        <v>#DIV/0!</v>
      </c>
      <c r="AI10379" s="14">
        <f t="shared" si="3884"/>
        <v>1000</v>
      </c>
      <c r="AJ10379" s="3347"/>
    </row>
    <row r="10380" spans="1:36" ht="47.25">
      <c r="A10380" s="3368">
        <v>117</v>
      </c>
      <c r="B10380" s="545" t="s">
        <v>7365</v>
      </c>
      <c r="C10380" s="240" t="s">
        <v>181</v>
      </c>
      <c r="D10380" s="272">
        <v>1</v>
      </c>
      <c r="E10380" s="240">
        <v>1900</v>
      </c>
      <c r="F10380" s="272">
        <v>1900</v>
      </c>
      <c r="G10380" s="273"/>
      <c r="H10380" s="3371"/>
      <c r="I10380" s="298">
        <v>44916</v>
      </c>
      <c r="J10380" s="298"/>
      <c r="K10380" s="298"/>
      <c r="L10380" s="298"/>
      <c r="M10380" s="298"/>
      <c r="N10380" s="240"/>
      <c r="O10380" s="273"/>
      <c r="P10380" s="273"/>
      <c r="Q10380" s="273"/>
      <c r="R10380" s="273"/>
      <c r="S10380" s="240"/>
      <c r="T10380" s="273"/>
      <c r="U10380" s="273"/>
      <c r="V10380" s="273"/>
      <c r="W10380" s="273"/>
      <c r="X10380" s="273"/>
      <c r="Y10380" s="273"/>
      <c r="Z10380" s="240" t="s">
        <v>6139</v>
      </c>
      <c r="AA10380" s="240"/>
      <c r="AB10380" s="272"/>
      <c r="AC10380" s="1507">
        <f t="shared" si="3878"/>
        <v>1900</v>
      </c>
      <c r="AD10380" s="1508">
        <f t="shared" si="3879"/>
        <v>1900</v>
      </c>
      <c r="AE10380" s="14">
        <f t="shared" si="3880"/>
        <v>-1500.5666666666666</v>
      </c>
      <c r="AF10380" s="14">
        <f t="shared" si="3881"/>
        <v>0</v>
      </c>
      <c r="AG10380" s="14" t="e">
        <f t="shared" si="3882"/>
        <v>#DIV/0!</v>
      </c>
      <c r="AH10380" s="14" t="e">
        <f t="shared" si="3883"/>
        <v>#DIV/0!</v>
      </c>
      <c r="AI10380" s="14">
        <f t="shared" si="3884"/>
        <v>1900</v>
      </c>
      <c r="AJ10380" s="3347"/>
    </row>
    <row r="10381" spans="1:36" ht="47.25">
      <c r="A10381" s="3368">
        <v>119</v>
      </c>
      <c r="B10381" s="545" t="s">
        <v>6988</v>
      </c>
      <c r="C10381" s="240" t="s">
        <v>181</v>
      </c>
      <c r="D10381" s="272">
        <v>1</v>
      </c>
      <c r="E10381" s="240">
        <v>1000</v>
      </c>
      <c r="F10381" s="272">
        <v>1000</v>
      </c>
      <c r="G10381" s="273"/>
      <c r="H10381" s="3371"/>
      <c r="I10381" s="298">
        <v>44916</v>
      </c>
      <c r="J10381" s="298"/>
      <c r="K10381" s="298"/>
      <c r="L10381" s="298"/>
      <c r="M10381" s="298"/>
      <c r="N10381" s="240">
        <v>706</v>
      </c>
      <c r="O10381" s="273">
        <v>52</v>
      </c>
      <c r="P10381" s="273">
        <v>40</v>
      </c>
      <c r="Q10381" s="273"/>
      <c r="R10381" s="273"/>
      <c r="S10381" s="240"/>
      <c r="T10381" s="273"/>
      <c r="U10381" s="273"/>
      <c r="V10381" s="273"/>
      <c r="W10381" s="273"/>
      <c r="X10381" s="273"/>
      <c r="Y10381" s="273"/>
      <c r="Z10381" s="240" t="s">
        <v>6139</v>
      </c>
      <c r="AA10381" s="240"/>
      <c r="AB10381" s="272"/>
      <c r="AC10381" s="1507">
        <f t="shared" si="3878"/>
        <v>202</v>
      </c>
      <c r="AD10381" s="1508">
        <f t="shared" si="3879"/>
        <v>202</v>
      </c>
      <c r="AE10381" s="14">
        <f t="shared" si="3880"/>
        <v>-1500.5666666666666</v>
      </c>
      <c r="AF10381" s="14">
        <f t="shared" si="3881"/>
        <v>266</v>
      </c>
      <c r="AG10381" s="14">
        <f t="shared" si="3882"/>
        <v>0.75939849624060152</v>
      </c>
      <c r="AH10381" s="14">
        <f t="shared" si="3883"/>
        <v>1501.3260651629073</v>
      </c>
      <c r="AI10381" s="14">
        <f t="shared" si="3884"/>
        <v>399352.73333333334</v>
      </c>
      <c r="AJ10381" s="3347"/>
    </row>
    <row r="10382" spans="1:36" ht="47.25">
      <c r="A10382" s="3368">
        <v>120</v>
      </c>
      <c r="B10382" s="545" t="s">
        <v>7366</v>
      </c>
      <c r="C10382" s="240" t="s">
        <v>66</v>
      </c>
      <c r="D10382" s="272">
        <v>1</v>
      </c>
      <c r="E10382" s="240">
        <v>1000</v>
      </c>
      <c r="F10382" s="272">
        <v>1000</v>
      </c>
      <c r="G10382" s="273"/>
      <c r="H10382" s="3371"/>
      <c r="I10382" s="298">
        <v>44916</v>
      </c>
      <c r="J10382" s="298"/>
      <c r="K10382" s="298"/>
      <c r="L10382" s="298"/>
      <c r="M10382" s="298"/>
      <c r="N10382" s="240"/>
      <c r="O10382" s="273">
        <v>200</v>
      </c>
      <c r="P10382" s="273">
        <v>200</v>
      </c>
      <c r="Q10382" s="273"/>
      <c r="R10382" s="273"/>
      <c r="S10382" s="240"/>
      <c r="T10382" s="273"/>
      <c r="U10382" s="273"/>
      <c r="V10382" s="273"/>
      <c r="W10382" s="273"/>
      <c r="X10382" s="273"/>
      <c r="Y10382" s="273"/>
      <c r="Z10382" s="240" t="s">
        <v>6139</v>
      </c>
      <c r="AA10382" s="240"/>
      <c r="AB10382" s="272"/>
      <c r="AC10382" s="1507">
        <f t="shared" si="3878"/>
        <v>600</v>
      </c>
      <c r="AD10382" s="1508">
        <f t="shared" si="3879"/>
        <v>600</v>
      </c>
      <c r="AE10382" s="14">
        <f t="shared" si="3880"/>
        <v>-1500.5666666666666</v>
      </c>
      <c r="AF10382" s="14">
        <f t="shared" si="3881"/>
        <v>133.33333333333334</v>
      </c>
      <c r="AG10382" s="14">
        <f t="shared" si="3882"/>
        <v>4.5</v>
      </c>
      <c r="AH10382" s="14">
        <f t="shared" si="3883"/>
        <v>1505.0666666666666</v>
      </c>
      <c r="AI10382" s="14">
        <f t="shared" si="3884"/>
        <v>200675.55555555556</v>
      </c>
      <c r="AJ10382" s="3347"/>
    </row>
    <row r="10383" spans="1:36" ht="47.25">
      <c r="A10383" s="3368">
        <v>122</v>
      </c>
      <c r="B10383" s="545" t="s">
        <v>7367</v>
      </c>
      <c r="C10383" s="240" t="s">
        <v>66</v>
      </c>
      <c r="D10383" s="272">
        <v>1</v>
      </c>
      <c r="E10383" s="240">
        <v>2315</v>
      </c>
      <c r="F10383" s="272">
        <v>2315</v>
      </c>
      <c r="G10383" s="273"/>
      <c r="H10383" s="3371"/>
      <c r="I10383" s="298">
        <v>44918</v>
      </c>
      <c r="J10383" s="298"/>
      <c r="K10383" s="298"/>
      <c r="L10383" s="298"/>
      <c r="M10383" s="298"/>
      <c r="N10383" s="240">
        <v>107</v>
      </c>
      <c r="O10383" s="273">
        <v>476</v>
      </c>
      <c r="P10383" s="273">
        <v>710</v>
      </c>
      <c r="Q10383" s="273"/>
      <c r="R10383" s="273"/>
      <c r="S10383" s="240"/>
      <c r="T10383" s="273"/>
      <c r="U10383" s="273"/>
      <c r="V10383" s="273"/>
      <c r="W10383" s="273"/>
      <c r="X10383" s="273"/>
      <c r="Y10383" s="273"/>
      <c r="Z10383" s="240" t="s">
        <v>6139</v>
      </c>
      <c r="AA10383" s="240"/>
      <c r="AB10383" s="272"/>
      <c r="AC10383" s="1507">
        <f t="shared" si="3878"/>
        <v>1022</v>
      </c>
      <c r="AD10383" s="1508">
        <f t="shared" si="3879"/>
        <v>1022</v>
      </c>
      <c r="AE10383" s="14">
        <f t="shared" si="3880"/>
        <v>-1500.5666666666666</v>
      </c>
      <c r="AF10383" s="14">
        <f t="shared" si="3881"/>
        <v>431</v>
      </c>
      <c r="AG10383" s="14">
        <f t="shared" si="3882"/>
        <v>2.3712296983758701</v>
      </c>
      <c r="AH10383" s="14">
        <f t="shared" si="3883"/>
        <v>1502.9378963650424</v>
      </c>
      <c r="AI10383" s="14">
        <f t="shared" si="3884"/>
        <v>647766.23333333328</v>
      </c>
      <c r="AJ10383" s="3347"/>
    </row>
    <row r="10384" spans="1:36" ht="47.25">
      <c r="A10384" s="3368">
        <v>125</v>
      </c>
      <c r="B10384" s="545" t="s">
        <v>7368</v>
      </c>
      <c r="C10384" s="240" t="s">
        <v>66</v>
      </c>
      <c r="D10384" s="272">
        <v>1</v>
      </c>
      <c r="E10384" s="240">
        <v>840</v>
      </c>
      <c r="F10384" s="272">
        <v>840</v>
      </c>
      <c r="G10384" s="273"/>
      <c r="H10384" s="3371"/>
      <c r="I10384" s="298">
        <v>44918</v>
      </c>
      <c r="J10384" s="298"/>
      <c r="K10384" s="298"/>
      <c r="L10384" s="298"/>
      <c r="M10384" s="298"/>
      <c r="N10384" s="240"/>
      <c r="O10384" s="273"/>
      <c r="P10384" s="273"/>
      <c r="Q10384" s="273"/>
      <c r="R10384" s="273"/>
      <c r="S10384" s="240"/>
      <c r="T10384" s="273"/>
      <c r="U10384" s="273"/>
      <c r="V10384" s="273"/>
      <c r="W10384" s="273"/>
      <c r="X10384" s="273"/>
      <c r="Y10384" s="273"/>
      <c r="Z10384" s="240" t="s">
        <v>6139</v>
      </c>
      <c r="AA10384" s="240"/>
      <c r="AB10384" s="272"/>
      <c r="AC10384" s="1507">
        <f t="shared" si="3878"/>
        <v>840</v>
      </c>
      <c r="AD10384" s="1508">
        <f t="shared" si="3879"/>
        <v>840</v>
      </c>
      <c r="AE10384" s="14">
        <f t="shared" si="3880"/>
        <v>-1500.5666666666666</v>
      </c>
      <c r="AF10384" s="14">
        <f t="shared" si="3881"/>
        <v>0</v>
      </c>
      <c r="AG10384" s="14" t="e">
        <f t="shared" si="3882"/>
        <v>#DIV/0!</v>
      </c>
      <c r="AH10384" s="14" t="e">
        <f t="shared" si="3883"/>
        <v>#DIV/0!</v>
      </c>
      <c r="AI10384" s="14">
        <f t="shared" si="3884"/>
        <v>840</v>
      </c>
      <c r="AJ10384" s="3347"/>
    </row>
    <row r="10385" spans="1:36" ht="47.25">
      <c r="A10385" s="3368">
        <v>126</v>
      </c>
      <c r="B10385" s="545" t="s">
        <v>7369</v>
      </c>
      <c r="C10385" s="240" t="s">
        <v>181</v>
      </c>
      <c r="D10385" s="272">
        <v>1</v>
      </c>
      <c r="E10385" s="240">
        <v>600</v>
      </c>
      <c r="F10385" s="272">
        <v>600</v>
      </c>
      <c r="G10385" s="273"/>
      <c r="H10385" s="3371"/>
      <c r="I10385" s="298">
        <v>44918</v>
      </c>
      <c r="J10385" s="298"/>
      <c r="K10385" s="298"/>
      <c r="L10385" s="298"/>
      <c r="M10385" s="298"/>
      <c r="N10385" s="240">
        <v>501</v>
      </c>
      <c r="O10385" s="273">
        <v>13</v>
      </c>
      <c r="P10385" s="273">
        <v>40</v>
      </c>
      <c r="Q10385" s="273"/>
      <c r="R10385" s="273"/>
      <c r="S10385" s="240"/>
      <c r="T10385" s="273"/>
      <c r="U10385" s="273"/>
      <c r="V10385" s="273"/>
      <c r="W10385" s="273"/>
      <c r="X10385" s="273"/>
      <c r="Y10385" s="273"/>
      <c r="Z10385" s="240" t="s">
        <v>6139</v>
      </c>
      <c r="AA10385" s="240"/>
      <c r="AB10385" s="272"/>
      <c r="AC10385" s="1507">
        <f t="shared" si="3878"/>
        <v>46</v>
      </c>
      <c r="AD10385" s="1508">
        <f t="shared" si="3879"/>
        <v>46</v>
      </c>
      <c r="AE10385" s="14">
        <f t="shared" si="3880"/>
        <v>-1500.5666666666666</v>
      </c>
      <c r="AF10385" s="14">
        <f t="shared" si="3881"/>
        <v>184.66666666666666</v>
      </c>
      <c r="AG10385" s="14">
        <f t="shared" si="3882"/>
        <v>0.24909747292418774</v>
      </c>
      <c r="AH10385" s="14">
        <f t="shared" si="3883"/>
        <v>1500.8157641395908</v>
      </c>
      <c r="AI10385" s="14">
        <f t="shared" si="3884"/>
        <v>277150.64444444439</v>
      </c>
      <c r="AJ10385" s="3347"/>
    </row>
    <row r="10386" spans="1:36" ht="47.25">
      <c r="A10386" s="3368">
        <v>129</v>
      </c>
      <c r="B10386" s="545" t="s">
        <v>7370</v>
      </c>
      <c r="C10386" s="240" t="s">
        <v>66</v>
      </c>
      <c r="D10386" s="272">
        <v>1</v>
      </c>
      <c r="E10386" s="240">
        <v>2000</v>
      </c>
      <c r="F10386" s="272">
        <v>2000</v>
      </c>
      <c r="G10386" s="273"/>
      <c r="H10386" s="3371"/>
      <c r="I10386" s="298">
        <v>44918</v>
      </c>
      <c r="J10386" s="298"/>
      <c r="K10386" s="298"/>
      <c r="L10386" s="298"/>
      <c r="M10386" s="298"/>
      <c r="N10386" s="240"/>
      <c r="O10386" s="273"/>
      <c r="P10386" s="273"/>
      <c r="Q10386" s="273"/>
      <c r="R10386" s="273"/>
      <c r="S10386" s="240"/>
      <c r="T10386" s="273"/>
      <c r="U10386" s="273"/>
      <c r="V10386" s="273"/>
      <c r="W10386" s="273"/>
      <c r="X10386" s="273"/>
      <c r="Y10386" s="273"/>
      <c r="Z10386" s="240" t="s">
        <v>6139</v>
      </c>
      <c r="AA10386" s="240"/>
      <c r="AB10386" s="272"/>
      <c r="AC10386" s="1507">
        <f t="shared" si="3878"/>
        <v>2000</v>
      </c>
      <c r="AD10386" s="1508">
        <f t="shared" si="3879"/>
        <v>2000</v>
      </c>
      <c r="AE10386" s="14">
        <f t="shared" si="3880"/>
        <v>-1500.5666666666666</v>
      </c>
      <c r="AF10386" s="14">
        <f t="shared" si="3881"/>
        <v>0</v>
      </c>
      <c r="AG10386" s="14" t="e">
        <f t="shared" si="3882"/>
        <v>#DIV/0!</v>
      </c>
      <c r="AH10386" s="14" t="e">
        <f t="shared" si="3883"/>
        <v>#DIV/0!</v>
      </c>
      <c r="AI10386" s="14">
        <f t="shared" si="3884"/>
        <v>2000</v>
      </c>
      <c r="AJ10386" s="3347"/>
    </row>
    <row r="10387" spans="1:36" ht="47.25">
      <c r="A10387" s="3368">
        <v>130</v>
      </c>
      <c r="B10387" s="545" t="s">
        <v>7371</v>
      </c>
      <c r="C10387" s="240" t="s">
        <v>181</v>
      </c>
      <c r="D10387" s="272">
        <v>1</v>
      </c>
      <c r="E10387" s="240">
        <v>2000</v>
      </c>
      <c r="F10387" s="272">
        <v>2000</v>
      </c>
      <c r="G10387" s="273"/>
      <c r="H10387" s="3371"/>
      <c r="I10387" s="298">
        <v>44918</v>
      </c>
      <c r="J10387" s="298"/>
      <c r="K10387" s="298"/>
      <c r="L10387" s="298"/>
      <c r="M10387" s="298"/>
      <c r="N10387" s="240"/>
      <c r="O10387" s="273"/>
      <c r="P10387" s="273"/>
      <c r="Q10387" s="273"/>
      <c r="R10387" s="273"/>
      <c r="S10387" s="240"/>
      <c r="T10387" s="273"/>
      <c r="U10387" s="273"/>
      <c r="V10387" s="273"/>
      <c r="W10387" s="273"/>
      <c r="X10387" s="273"/>
      <c r="Y10387" s="273"/>
      <c r="Z10387" s="240" t="s">
        <v>6139</v>
      </c>
      <c r="AA10387" s="240"/>
      <c r="AB10387" s="272"/>
      <c r="AC10387" s="1507">
        <f t="shared" ref="AC10387:AC10406" si="3885">E10387+G10387-N10387-O10387-AA10387-P10387-Q10387-R10387-S10387-T10387-U10387-V10387-W10387-X10387-Y10387</f>
        <v>2000</v>
      </c>
      <c r="AD10387" s="1508">
        <f t="shared" ref="AD10387:AD10406" si="3886">D10387*AC10387</f>
        <v>2000</v>
      </c>
      <c r="AE10387" s="14">
        <f t="shared" ref="AE10387:AE10406" si="3887">(J10387-"01.04.2023")/30</f>
        <v>-1500.5666666666666</v>
      </c>
      <c r="AF10387" s="14">
        <f t="shared" ref="AF10387:AF10406" si="3888">(N10387+O10387+P10387+Q10387+R10387+S10387+T10387+U10387+V10387+W10387+X10387+Y10387)/3</f>
        <v>0</v>
      </c>
      <c r="AG10387" s="14" t="e">
        <f t="shared" ref="AG10387:AG10406" si="3889">AC10387/AF10387</f>
        <v>#DIV/0!</v>
      </c>
      <c r="AH10387" s="14" t="e">
        <f t="shared" ref="AH10387:AH10406" si="3890">AG10387-AE10387</f>
        <v>#DIV/0!</v>
      </c>
      <c r="AI10387" s="14">
        <f t="shared" ref="AI10387:AI10406" si="3891">AC10387-(AE10387*AF10387)</f>
        <v>2000</v>
      </c>
      <c r="AJ10387" s="3347"/>
    </row>
    <row r="10388" spans="1:36" ht="47.25">
      <c r="A10388" s="3368">
        <v>131</v>
      </c>
      <c r="B10388" s="545" t="s">
        <v>7372</v>
      </c>
      <c r="C10388" s="240" t="s">
        <v>181</v>
      </c>
      <c r="D10388" s="272">
        <v>1</v>
      </c>
      <c r="E10388" s="240">
        <v>1000</v>
      </c>
      <c r="F10388" s="272">
        <v>1000</v>
      </c>
      <c r="G10388" s="273"/>
      <c r="H10388" s="3371"/>
      <c r="I10388" s="298">
        <v>44918</v>
      </c>
      <c r="J10388" s="298"/>
      <c r="K10388" s="298"/>
      <c r="L10388" s="298"/>
      <c r="M10388" s="298"/>
      <c r="N10388" s="240">
        <v>500</v>
      </c>
      <c r="O10388" s="273">
        <v>300</v>
      </c>
      <c r="P10388" s="273"/>
      <c r="Q10388" s="273"/>
      <c r="R10388" s="273"/>
      <c r="S10388" s="240"/>
      <c r="T10388" s="273"/>
      <c r="U10388" s="273"/>
      <c r="V10388" s="273"/>
      <c r="W10388" s="273"/>
      <c r="X10388" s="273"/>
      <c r="Y10388" s="273"/>
      <c r="Z10388" s="240" t="s">
        <v>6139</v>
      </c>
      <c r="AA10388" s="240"/>
      <c r="AB10388" s="272"/>
      <c r="AC10388" s="1507">
        <f t="shared" si="3885"/>
        <v>200</v>
      </c>
      <c r="AD10388" s="1508">
        <f t="shared" si="3886"/>
        <v>200</v>
      </c>
      <c r="AE10388" s="14">
        <f t="shared" si="3887"/>
        <v>-1500.5666666666666</v>
      </c>
      <c r="AF10388" s="14">
        <f t="shared" si="3888"/>
        <v>266.66666666666669</v>
      </c>
      <c r="AG10388" s="14">
        <f t="shared" si="3889"/>
        <v>0.75</v>
      </c>
      <c r="AH10388" s="14">
        <f t="shared" si="3890"/>
        <v>1501.3166666666666</v>
      </c>
      <c r="AI10388" s="14">
        <f t="shared" si="3891"/>
        <v>400351.11111111112</v>
      </c>
      <c r="AJ10388" s="3347"/>
    </row>
    <row r="10389" spans="1:36" ht="47.25">
      <c r="A10389" s="3368">
        <v>132</v>
      </c>
      <c r="B10389" s="545" t="s">
        <v>7373</v>
      </c>
      <c r="C10389" s="240" t="s">
        <v>181</v>
      </c>
      <c r="D10389" s="272">
        <v>1</v>
      </c>
      <c r="E10389" s="240">
        <v>420</v>
      </c>
      <c r="F10389" s="272">
        <v>420</v>
      </c>
      <c r="G10389" s="273"/>
      <c r="H10389" s="3371"/>
      <c r="I10389" s="298">
        <v>44918</v>
      </c>
      <c r="J10389" s="298"/>
      <c r="K10389" s="298"/>
      <c r="L10389" s="298"/>
      <c r="M10389" s="298"/>
      <c r="N10389" s="240"/>
      <c r="O10389" s="273"/>
      <c r="P10389" s="273">
        <v>60</v>
      </c>
      <c r="Q10389" s="273"/>
      <c r="R10389" s="273"/>
      <c r="S10389" s="240"/>
      <c r="T10389" s="273"/>
      <c r="U10389" s="273"/>
      <c r="V10389" s="273"/>
      <c r="W10389" s="273"/>
      <c r="X10389" s="273"/>
      <c r="Y10389" s="273"/>
      <c r="Z10389" s="240" t="s">
        <v>6139</v>
      </c>
      <c r="AA10389" s="240"/>
      <c r="AB10389" s="272"/>
      <c r="AC10389" s="1507">
        <f t="shared" si="3885"/>
        <v>360</v>
      </c>
      <c r="AD10389" s="1508">
        <f t="shared" si="3886"/>
        <v>360</v>
      </c>
      <c r="AE10389" s="14">
        <f t="shared" si="3887"/>
        <v>-1500.5666666666666</v>
      </c>
      <c r="AF10389" s="14">
        <f t="shared" si="3888"/>
        <v>20</v>
      </c>
      <c r="AG10389" s="14">
        <f t="shared" si="3889"/>
        <v>18</v>
      </c>
      <c r="AH10389" s="14">
        <f t="shared" si="3890"/>
        <v>1518.5666666666666</v>
      </c>
      <c r="AI10389" s="14">
        <f t="shared" si="3891"/>
        <v>30371.333333333332</v>
      </c>
      <c r="AJ10389" s="3347"/>
    </row>
    <row r="10390" spans="1:36" ht="47.25">
      <c r="A10390" s="3368">
        <v>133</v>
      </c>
      <c r="B10390" s="545" t="s">
        <v>7371</v>
      </c>
      <c r="C10390" s="240" t="s">
        <v>181</v>
      </c>
      <c r="D10390" s="272">
        <v>1</v>
      </c>
      <c r="E10390" s="240">
        <v>1000</v>
      </c>
      <c r="F10390" s="272">
        <v>1000</v>
      </c>
      <c r="G10390" s="273"/>
      <c r="H10390" s="3371"/>
      <c r="I10390" s="298">
        <v>44918</v>
      </c>
      <c r="J10390" s="298"/>
      <c r="K10390" s="298"/>
      <c r="L10390" s="298"/>
      <c r="M10390" s="298"/>
      <c r="N10390" s="240"/>
      <c r="O10390" s="273"/>
      <c r="P10390" s="273"/>
      <c r="Q10390" s="273"/>
      <c r="R10390" s="273"/>
      <c r="S10390" s="240"/>
      <c r="T10390" s="273"/>
      <c r="U10390" s="273"/>
      <c r="V10390" s="273"/>
      <c r="W10390" s="273"/>
      <c r="X10390" s="273"/>
      <c r="Y10390" s="273"/>
      <c r="Z10390" s="240" t="s">
        <v>6139</v>
      </c>
      <c r="AA10390" s="240"/>
      <c r="AB10390" s="272"/>
      <c r="AC10390" s="1507">
        <f t="shared" si="3885"/>
        <v>1000</v>
      </c>
      <c r="AD10390" s="1508">
        <f t="shared" si="3886"/>
        <v>1000</v>
      </c>
      <c r="AE10390" s="14">
        <f t="shared" si="3887"/>
        <v>-1500.5666666666666</v>
      </c>
      <c r="AF10390" s="14">
        <f t="shared" si="3888"/>
        <v>0</v>
      </c>
      <c r="AG10390" s="14" t="e">
        <f t="shared" si="3889"/>
        <v>#DIV/0!</v>
      </c>
      <c r="AH10390" s="14" t="e">
        <f t="shared" si="3890"/>
        <v>#DIV/0!</v>
      </c>
      <c r="AI10390" s="14">
        <f t="shared" si="3891"/>
        <v>1000</v>
      </c>
      <c r="AJ10390" s="3347"/>
    </row>
    <row r="10391" spans="1:36" ht="47.25">
      <c r="A10391" s="3368">
        <v>134</v>
      </c>
      <c r="B10391" s="545" t="s">
        <v>7372</v>
      </c>
      <c r="C10391" s="240" t="s">
        <v>181</v>
      </c>
      <c r="D10391" s="272">
        <v>1</v>
      </c>
      <c r="E10391" s="240">
        <v>1000</v>
      </c>
      <c r="F10391" s="272">
        <v>1000</v>
      </c>
      <c r="G10391" s="273"/>
      <c r="H10391" s="3371"/>
      <c r="I10391" s="298">
        <v>44918</v>
      </c>
      <c r="J10391" s="298"/>
      <c r="K10391" s="298"/>
      <c r="L10391" s="298"/>
      <c r="M10391" s="298"/>
      <c r="N10391" s="240"/>
      <c r="O10391" s="273"/>
      <c r="P10391" s="273"/>
      <c r="Q10391" s="273"/>
      <c r="R10391" s="273"/>
      <c r="S10391" s="240"/>
      <c r="T10391" s="273"/>
      <c r="U10391" s="273"/>
      <c r="V10391" s="273"/>
      <c r="W10391" s="273"/>
      <c r="X10391" s="273"/>
      <c r="Y10391" s="273"/>
      <c r="Z10391" s="240" t="s">
        <v>6139</v>
      </c>
      <c r="AA10391" s="240"/>
      <c r="AB10391" s="272"/>
      <c r="AC10391" s="1507">
        <f t="shared" si="3885"/>
        <v>1000</v>
      </c>
      <c r="AD10391" s="1508">
        <f t="shared" si="3886"/>
        <v>1000</v>
      </c>
      <c r="AE10391" s="14">
        <f t="shared" si="3887"/>
        <v>-1500.5666666666666</v>
      </c>
      <c r="AF10391" s="14">
        <f t="shared" si="3888"/>
        <v>0</v>
      </c>
      <c r="AG10391" s="14" t="e">
        <f t="shared" si="3889"/>
        <v>#DIV/0!</v>
      </c>
      <c r="AH10391" s="14" t="e">
        <f t="shared" si="3890"/>
        <v>#DIV/0!</v>
      </c>
      <c r="AI10391" s="14">
        <f t="shared" si="3891"/>
        <v>1000</v>
      </c>
      <c r="AJ10391" s="3347"/>
    </row>
    <row r="10392" spans="1:36" ht="47.25">
      <c r="A10392" s="3368">
        <v>136</v>
      </c>
      <c r="B10392" s="545" t="s">
        <v>5478</v>
      </c>
      <c r="C10392" s="240" t="s">
        <v>180</v>
      </c>
      <c r="D10392" s="272">
        <v>1</v>
      </c>
      <c r="E10392" s="240">
        <v>280</v>
      </c>
      <c r="F10392" s="272">
        <v>14</v>
      </c>
      <c r="G10392" s="273"/>
      <c r="H10392" s="3371"/>
      <c r="I10392" s="298">
        <v>44923</v>
      </c>
      <c r="J10392" s="298">
        <v>45100</v>
      </c>
      <c r="K10392" s="298"/>
      <c r="L10392" s="298"/>
      <c r="M10392" s="298"/>
      <c r="N10392" s="240"/>
      <c r="O10392" s="273">
        <v>80</v>
      </c>
      <c r="P10392" s="273">
        <v>109</v>
      </c>
      <c r="Q10392" s="273"/>
      <c r="R10392" s="273"/>
      <c r="S10392" s="240"/>
      <c r="T10392" s="273"/>
      <c r="U10392" s="273"/>
      <c r="V10392" s="273"/>
      <c r="W10392" s="273"/>
      <c r="X10392" s="273"/>
      <c r="Y10392" s="273"/>
      <c r="Z10392" s="240" t="s">
        <v>6139</v>
      </c>
      <c r="AA10392" s="240"/>
      <c r="AB10392" s="272"/>
      <c r="AC10392" s="1507">
        <f t="shared" si="3885"/>
        <v>91</v>
      </c>
      <c r="AD10392" s="1508">
        <f t="shared" si="3886"/>
        <v>91</v>
      </c>
      <c r="AE10392" s="14">
        <f t="shared" si="3887"/>
        <v>2.7666666666666666</v>
      </c>
      <c r="AF10392" s="14">
        <f t="shared" si="3888"/>
        <v>63</v>
      </c>
      <c r="AG10392" s="14">
        <f t="shared" si="3889"/>
        <v>1.4444444444444444</v>
      </c>
      <c r="AH10392" s="14">
        <f t="shared" si="3890"/>
        <v>-1.3222222222222222</v>
      </c>
      <c r="AI10392" s="14">
        <f t="shared" si="3891"/>
        <v>-83.299999999999983</v>
      </c>
      <c r="AJ10392" s="3347"/>
    </row>
    <row r="10393" spans="1:36" ht="47.25">
      <c r="A10393" s="3368">
        <v>137</v>
      </c>
      <c r="B10393" s="545" t="s">
        <v>5479</v>
      </c>
      <c r="C10393" s="240" t="s">
        <v>181</v>
      </c>
      <c r="D10393" s="309">
        <v>1</v>
      </c>
      <c r="E10393" s="2867">
        <v>14</v>
      </c>
      <c r="F10393" s="309">
        <v>14</v>
      </c>
      <c r="G10393" s="3348"/>
      <c r="H10393" s="3373"/>
      <c r="I10393" s="2929">
        <v>44923</v>
      </c>
      <c r="J10393" s="2929">
        <v>45100</v>
      </c>
      <c r="K10393" s="2929"/>
      <c r="L10393" s="2929"/>
      <c r="M10393" s="2929"/>
      <c r="N10393" s="2867"/>
      <c r="O10393" s="3348">
        <v>4</v>
      </c>
      <c r="P10393" s="3348">
        <v>5</v>
      </c>
      <c r="Q10393" s="3348"/>
      <c r="R10393" s="3348"/>
      <c r="S10393" s="2867"/>
      <c r="T10393" s="3348"/>
      <c r="U10393" s="3348"/>
      <c r="V10393" s="3348"/>
      <c r="W10393" s="3348"/>
      <c r="X10393" s="3348"/>
      <c r="Y10393" s="3348"/>
      <c r="Z10393" s="2867" t="s">
        <v>6139</v>
      </c>
      <c r="AA10393" s="2867"/>
      <c r="AB10393" s="272"/>
      <c r="AC10393" s="1507">
        <f t="shared" si="3885"/>
        <v>5</v>
      </c>
      <c r="AD10393" s="1508">
        <f t="shared" si="3886"/>
        <v>5</v>
      </c>
      <c r="AE10393" s="14">
        <f t="shared" si="3887"/>
        <v>2.7666666666666666</v>
      </c>
      <c r="AF10393" s="14">
        <f t="shared" si="3888"/>
        <v>3</v>
      </c>
      <c r="AG10393" s="14">
        <f t="shared" si="3889"/>
        <v>1.6666666666666667</v>
      </c>
      <c r="AH10393" s="14">
        <f t="shared" si="3890"/>
        <v>-1.0999999999999999</v>
      </c>
      <c r="AI10393" s="14">
        <f t="shared" si="3891"/>
        <v>-3.3000000000000007</v>
      </c>
      <c r="AJ10393" s="3355"/>
    </row>
    <row r="10394" spans="1:36" ht="47.25">
      <c r="A10394" s="3368">
        <v>138</v>
      </c>
      <c r="B10394" s="545" t="s">
        <v>9399</v>
      </c>
      <c r="C10394" s="240" t="s">
        <v>181</v>
      </c>
      <c r="D10394" s="309">
        <v>42.05</v>
      </c>
      <c r="E10394" s="2867"/>
      <c r="F10394" s="309"/>
      <c r="G10394" s="3348">
        <v>280</v>
      </c>
      <c r="H10394" s="3373">
        <v>11774</v>
      </c>
      <c r="I10394" s="2929">
        <v>44930</v>
      </c>
      <c r="J10394" s="2929">
        <v>45596</v>
      </c>
      <c r="K10394" s="2929"/>
      <c r="L10394" s="2929"/>
      <c r="M10394" s="2929"/>
      <c r="N10394" s="2867"/>
      <c r="O10394" s="3348"/>
      <c r="P10394" s="3348"/>
      <c r="Q10394" s="3348"/>
      <c r="R10394" s="3348"/>
      <c r="S10394" s="2867"/>
      <c r="T10394" s="3348"/>
      <c r="U10394" s="3348"/>
      <c r="V10394" s="3348"/>
      <c r="W10394" s="3348"/>
      <c r="X10394" s="3348"/>
      <c r="Y10394" s="3348"/>
      <c r="Z10394" s="2867" t="s">
        <v>6139</v>
      </c>
      <c r="AA10394" s="2867"/>
      <c r="AB10394" s="2928"/>
      <c r="AC10394" s="1507">
        <f t="shared" si="3885"/>
        <v>280</v>
      </c>
      <c r="AD10394" s="1508">
        <f t="shared" si="3886"/>
        <v>11774</v>
      </c>
      <c r="AE10394" s="14">
        <f t="shared" si="3887"/>
        <v>19.3</v>
      </c>
      <c r="AF10394" s="14">
        <f t="shared" si="3888"/>
        <v>0</v>
      </c>
      <c r="AG10394" s="14" t="e">
        <f t="shared" si="3889"/>
        <v>#DIV/0!</v>
      </c>
      <c r="AH10394" s="14" t="e">
        <f t="shared" si="3890"/>
        <v>#DIV/0!</v>
      </c>
      <c r="AI10394" s="14">
        <f t="shared" si="3891"/>
        <v>280</v>
      </c>
      <c r="AJ10394" s="3355"/>
    </row>
    <row r="10395" spans="1:36" ht="47.25">
      <c r="A10395" s="3368">
        <v>142</v>
      </c>
      <c r="B10395" s="545" t="s">
        <v>8872</v>
      </c>
      <c r="C10395" s="240" t="s">
        <v>6150</v>
      </c>
      <c r="D10395" s="272">
        <v>1</v>
      </c>
      <c r="E10395" s="240"/>
      <c r="F10395" s="272"/>
      <c r="G10395" s="273">
        <v>2400</v>
      </c>
      <c r="H10395" s="3371">
        <v>2400</v>
      </c>
      <c r="I10395" s="298">
        <v>44931</v>
      </c>
      <c r="J10395" s="298"/>
      <c r="K10395" s="298"/>
      <c r="L10395" s="298"/>
      <c r="M10395" s="298"/>
      <c r="N10395" s="240"/>
      <c r="O10395" s="273">
        <v>400</v>
      </c>
      <c r="P10395" s="273">
        <v>320</v>
      </c>
      <c r="Q10395" s="273"/>
      <c r="R10395" s="273"/>
      <c r="S10395" s="240"/>
      <c r="T10395" s="273"/>
      <c r="U10395" s="273"/>
      <c r="V10395" s="273"/>
      <c r="W10395" s="273"/>
      <c r="X10395" s="273"/>
      <c r="Y10395" s="273"/>
      <c r="Z10395" s="2867" t="s">
        <v>6139</v>
      </c>
      <c r="AA10395" s="240"/>
      <c r="AB10395" s="272"/>
      <c r="AC10395" s="1507">
        <f t="shared" si="3885"/>
        <v>1680</v>
      </c>
      <c r="AD10395" s="1508">
        <f t="shared" si="3886"/>
        <v>1680</v>
      </c>
      <c r="AE10395" s="14">
        <f t="shared" si="3887"/>
        <v>-1500.5666666666666</v>
      </c>
      <c r="AF10395" s="14">
        <f t="shared" si="3888"/>
        <v>240</v>
      </c>
      <c r="AG10395" s="14">
        <f t="shared" si="3889"/>
        <v>7</v>
      </c>
      <c r="AH10395" s="14">
        <f t="shared" si="3890"/>
        <v>1507.5666666666666</v>
      </c>
      <c r="AI10395" s="14">
        <f t="shared" si="3891"/>
        <v>361816</v>
      </c>
      <c r="AJ10395" s="3347"/>
    </row>
    <row r="10396" spans="1:36" ht="47.25">
      <c r="A10396" s="3368">
        <v>147</v>
      </c>
      <c r="B10396" s="545" t="s">
        <v>8873</v>
      </c>
      <c r="C10396" s="240" t="s">
        <v>6150</v>
      </c>
      <c r="D10396" s="272">
        <v>1</v>
      </c>
      <c r="E10396" s="240"/>
      <c r="F10396" s="272"/>
      <c r="G10396" s="273">
        <v>5000</v>
      </c>
      <c r="H10396" s="3371">
        <v>5000</v>
      </c>
      <c r="I10396" s="298">
        <v>44951</v>
      </c>
      <c r="J10396" s="298"/>
      <c r="K10396" s="298"/>
      <c r="L10396" s="298"/>
      <c r="M10396" s="298"/>
      <c r="N10396" s="240">
        <v>900</v>
      </c>
      <c r="O10396" s="273">
        <v>3000</v>
      </c>
      <c r="P10396" s="273">
        <v>500</v>
      </c>
      <c r="Q10396" s="273"/>
      <c r="R10396" s="273"/>
      <c r="S10396" s="240"/>
      <c r="T10396" s="273"/>
      <c r="U10396" s="273"/>
      <c r="V10396" s="273"/>
      <c r="W10396" s="273"/>
      <c r="X10396" s="273"/>
      <c r="Y10396" s="273"/>
      <c r="Z10396" s="2867" t="s">
        <v>6139</v>
      </c>
      <c r="AA10396" s="240"/>
      <c r="AB10396" s="272"/>
      <c r="AC10396" s="1507">
        <f t="shared" si="3885"/>
        <v>600</v>
      </c>
      <c r="AD10396" s="1508">
        <f t="shared" si="3886"/>
        <v>600</v>
      </c>
      <c r="AE10396" s="14">
        <f t="shared" si="3887"/>
        <v>-1500.5666666666666</v>
      </c>
      <c r="AF10396" s="14">
        <f t="shared" si="3888"/>
        <v>1466.6666666666667</v>
      </c>
      <c r="AG10396" s="14">
        <f t="shared" si="3889"/>
        <v>0.40909090909090906</v>
      </c>
      <c r="AH10396" s="14">
        <f t="shared" si="3890"/>
        <v>1500.9757575757576</v>
      </c>
      <c r="AI10396" s="14">
        <f t="shared" si="3891"/>
        <v>2201431.111111111</v>
      </c>
      <c r="AJ10396" s="3347"/>
    </row>
    <row r="10397" spans="1:36" ht="47.25">
      <c r="A10397" s="3368">
        <v>150</v>
      </c>
      <c r="B10397" s="545" t="s">
        <v>9400</v>
      </c>
      <c r="C10397" s="2867" t="s">
        <v>6150</v>
      </c>
      <c r="D10397" s="272">
        <v>0.66</v>
      </c>
      <c r="E10397" s="240"/>
      <c r="F10397" s="272"/>
      <c r="G10397" s="273">
        <v>29350</v>
      </c>
      <c r="H10397" s="3371">
        <v>19371</v>
      </c>
      <c r="I10397" s="298">
        <v>44964</v>
      </c>
      <c r="J10397" s="298"/>
      <c r="K10397" s="298"/>
      <c r="L10397" s="298"/>
      <c r="M10397" s="298"/>
      <c r="N10397" s="240"/>
      <c r="O10397" s="273">
        <v>6300</v>
      </c>
      <c r="P10397" s="273">
        <v>2250</v>
      </c>
      <c r="Q10397" s="273"/>
      <c r="R10397" s="273"/>
      <c r="S10397" s="240"/>
      <c r="T10397" s="273"/>
      <c r="U10397" s="273"/>
      <c r="V10397" s="273"/>
      <c r="W10397" s="273"/>
      <c r="X10397" s="273"/>
      <c r="Y10397" s="273"/>
      <c r="Z10397" s="2867" t="s">
        <v>6139</v>
      </c>
      <c r="AA10397" s="240"/>
      <c r="AB10397" s="272"/>
      <c r="AC10397" s="1507">
        <f t="shared" si="3885"/>
        <v>20800</v>
      </c>
      <c r="AD10397" s="1508">
        <f t="shared" si="3886"/>
        <v>13728</v>
      </c>
      <c r="AE10397" s="14">
        <f t="shared" si="3887"/>
        <v>-1500.5666666666666</v>
      </c>
      <c r="AF10397" s="14">
        <f t="shared" si="3888"/>
        <v>2850</v>
      </c>
      <c r="AG10397" s="14">
        <f t="shared" si="3889"/>
        <v>7.2982456140350873</v>
      </c>
      <c r="AH10397" s="14">
        <f t="shared" si="3890"/>
        <v>1507.8649122807017</v>
      </c>
      <c r="AI10397" s="14">
        <f t="shared" si="3891"/>
        <v>4297415</v>
      </c>
      <c r="AJ10397" s="3347"/>
    </row>
    <row r="10398" spans="1:36" ht="47.25">
      <c r="A10398" s="3368">
        <v>151</v>
      </c>
      <c r="B10398" s="545" t="s">
        <v>9401</v>
      </c>
      <c r="C10398" s="2867" t="s">
        <v>6150</v>
      </c>
      <c r="D10398" s="272">
        <v>1</v>
      </c>
      <c r="E10398" s="240"/>
      <c r="F10398" s="272"/>
      <c r="G10398" s="273">
        <v>1500</v>
      </c>
      <c r="H10398" s="3371">
        <v>1500</v>
      </c>
      <c r="I10398" s="298">
        <v>44964</v>
      </c>
      <c r="J10398" s="298">
        <v>45717</v>
      </c>
      <c r="K10398" s="298"/>
      <c r="L10398" s="298"/>
      <c r="M10398" s="298"/>
      <c r="N10398" s="240"/>
      <c r="O10398" s="273">
        <v>340</v>
      </c>
      <c r="P10398" s="273">
        <v>95</v>
      </c>
      <c r="Q10398" s="273"/>
      <c r="R10398" s="273"/>
      <c r="S10398" s="240"/>
      <c r="T10398" s="273"/>
      <c r="U10398" s="273"/>
      <c r="V10398" s="273"/>
      <c r="W10398" s="273"/>
      <c r="X10398" s="273"/>
      <c r="Y10398" s="273"/>
      <c r="Z10398" s="2867" t="s">
        <v>6139</v>
      </c>
      <c r="AA10398" s="240"/>
      <c r="AB10398" s="272"/>
      <c r="AC10398" s="1507">
        <f t="shared" si="3885"/>
        <v>1065</v>
      </c>
      <c r="AD10398" s="1508">
        <f t="shared" si="3886"/>
        <v>1065</v>
      </c>
      <c r="AE10398" s="14">
        <f t="shared" si="3887"/>
        <v>23.333333333333332</v>
      </c>
      <c r="AF10398" s="14">
        <f t="shared" si="3888"/>
        <v>145</v>
      </c>
      <c r="AG10398" s="14">
        <f t="shared" si="3889"/>
        <v>7.3448275862068968</v>
      </c>
      <c r="AH10398" s="14">
        <f t="shared" si="3890"/>
        <v>-15.988505747126435</v>
      </c>
      <c r="AI10398" s="14">
        <f t="shared" si="3891"/>
        <v>-2318.333333333333</v>
      </c>
      <c r="AJ10398" s="3347"/>
    </row>
    <row r="10399" spans="1:36" ht="47.25">
      <c r="A10399" s="3368">
        <v>153</v>
      </c>
      <c r="B10399" s="2519" t="s">
        <v>9402</v>
      </c>
      <c r="C10399" s="2867" t="s">
        <v>6150</v>
      </c>
      <c r="D10399" s="309">
        <v>1</v>
      </c>
      <c r="E10399" s="2867"/>
      <c r="F10399" s="309"/>
      <c r="G10399" s="3348">
        <v>2000</v>
      </c>
      <c r="H10399" s="3373">
        <v>2000</v>
      </c>
      <c r="I10399" s="2929">
        <v>44964</v>
      </c>
      <c r="J10399" s="2929">
        <v>48061</v>
      </c>
      <c r="K10399" s="2929"/>
      <c r="L10399" s="2929"/>
      <c r="M10399" s="2929"/>
      <c r="N10399" s="2867"/>
      <c r="O10399" s="3348">
        <v>110</v>
      </c>
      <c r="P10399" s="3348"/>
      <c r="Q10399" s="3348"/>
      <c r="R10399" s="3348"/>
      <c r="S10399" s="2867"/>
      <c r="T10399" s="3348"/>
      <c r="U10399" s="3348"/>
      <c r="V10399" s="3348"/>
      <c r="W10399" s="3348"/>
      <c r="X10399" s="3348"/>
      <c r="Y10399" s="3348"/>
      <c r="Z10399" s="2867" t="s">
        <v>6139</v>
      </c>
      <c r="AA10399" s="2867"/>
      <c r="AB10399" s="309"/>
      <c r="AC10399" s="1507">
        <f t="shared" si="3885"/>
        <v>1890</v>
      </c>
      <c r="AD10399" s="1508">
        <f t="shared" si="3886"/>
        <v>1890</v>
      </c>
      <c r="AE10399" s="14">
        <f t="shared" si="3887"/>
        <v>101.46666666666667</v>
      </c>
      <c r="AF10399" s="14">
        <f t="shared" si="3888"/>
        <v>36.666666666666664</v>
      </c>
      <c r="AG10399" s="14">
        <f t="shared" si="3889"/>
        <v>51.545454545454547</v>
      </c>
      <c r="AH10399" s="14">
        <f t="shared" si="3890"/>
        <v>-49.921212121212122</v>
      </c>
      <c r="AI10399" s="14">
        <f t="shared" si="3891"/>
        <v>-1830.4444444444443</v>
      </c>
      <c r="AJ10399" s="3355"/>
    </row>
    <row r="10400" spans="1:36" ht="47.25">
      <c r="A10400" s="3368">
        <v>154</v>
      </c>
      <c r="B10400" s="545" t="s">
        <v>9403</v>
      </c>
      <c r="C10400" s="240" t="s">
        <v>65</v>
      </c>
      <c r="D10400" s="272">
        <v>136.65</v>
      </c>
      <c r="E10400" s="240"/>
      <c r="F10400" s="272"/>
      <c r="G10400" s="273">
        <v>100</v>
      </c>
      <c r="H10400" s="3371">
        <v>13365</v>
      </c>
      <c r="I10400" s="298">
        <v>44972</v>
      </c>
      <c r="J10400" s="298">
        <v>45169</v>
      </c>
      <c r="K10400" s="298"/>
      <c r="L10400" s="298"/>
      <c r="M10400" s="298"/>
      <c r="N10400" s="240"/>
      <c r="O10400" s="273">
        <v>14</v>
      </c>
      <c r="P10400" s="273">
        <v>60</v>
      </c>
      <c r="Q10400" s="273"/>
      <c r="R10400" s="273"/>
      <c r="S10400" s="240"/>
      <c r="T10400" s="273"/>
      <c r="U10400" s="273"/>
      <c r="V10400" s="273"/>
      <c r="W10400" s="273"/>
      <c r="X10400" s="273"/>
      <c r="Y10400" s="273"/>
      <c r="Z10400" s="2867" t="s">
        <v>6139</v>
      </c>
      <c r="AA10400" s="240"/>
      <c r="AB10400" s="272"/>
      <c r="AC10400" s="1507">
        <f t="shared" si="3885"/>
        <v>26</v>
      </c>
      <c r="AD10400" s="1508">
        <f t="shared" si="3886"/>
        <v>3552.9</v>
      </c>
      <c r="AE10400" s="14">
        <f t="shared" si="3887"/>
        <v>5.0666666666666664</v>
      </c>
      <c r="AF10400" s="14">
        <f t="shared" si="3888"/>
        <v>24.666666666666668</v>
      </c>
      <c r="AG10400" s="14">
        <f t="shared" si="3889"/>
        <v>1.0540540540540539</v>
      </c>
      <c r="AH10400" s="14">
        <f t="shared" si="3890"/>
        <v>-4.012612612612612</v>
      </c>
      <c r="AI10400" s="14">
        <f t="shared" si="3891"/>
        <v>-98.977777777777774</v>
      </c>
      <c r="AJ10400" s="3347"/>
    </row>
    <row r="10401" spans="1:36" ht="47.25">
      <c r="A10401" s="3368">
        <v>155</v>
      </c>
      <c r="B10401" s="545" t="s">
        <v>9404</v>
      </c>
      <c r="C10401" s="240" t="s">
        <v>234</v>
      </c>
      <c r="D10401" s="272">
        <v>1</v>
      </c>
      <c r="E10401" s="240"/>
      <c r="F10401" s="272"/>
      <c r="G10401" s="273">
        <v>50</v>
      </c>
      <c r="H10401" s="3371">
        <v>50</v>
      </c>
      <c r="I10401" s="298">
        <v>44972</v>
      </c>
      <c r="J10401" s="298">
        <v>45930</v>
      </c>
      <c r="K10401" s="298"/>
      <c r="L10401" s="298"/>
      <c r="M10401" s="298"/>
      <c r="N10401" s="240"/>
      <c r="O10401" s="273">
        <v>7</v>
      </c>
      <c r="P10401" s="273">
        <v>30</v>
      </c>
      <c r="Q10401" s="273"/>
      <c r="R10401" s="273"/>
      <c r="S10401" s="240"/>
      <c r="T10401" s="273"/>
      <c r="U10401" s="273"/>
      <c r="V10401" s="273"/>
      <c r="W10401" s="273"/>
      <c r="X10401" s="273"/>
      <c r="Y10401" s="273"/>
      <c r="Z10401" s="240" t="s">
        <v>6139</v>
      </c>
      <c r="AA10401" s="240"/>
      <c r="AB10401" s="272"/>
      <c r="AC10401" s="1507">
        <f t="shared" si="3885"/>
        <v>13</v>
      </c>
      <c r="AD10401" s="1508">
        <f t="shared" si="3886"/>
        <v>13</v>
      </c>
      <c r="AE10401" s="14">
        <f t="shared" si="3887"/>
        <v>30.433333333333334</v>
      </c>
      <c r="AF10401" s="14">
        <f t="shared" si="3888"/>
        <v>12.333333333333334</v>
      </c>
      <c r="AG10401" s="14">
        <f t="shared" si="3889"/>
        <v>1.0540540540540539</v>
      </c>
      <c r="AH10401" s="14">
        <f t="shared" si="3890"/>
        <v>-29.379279279279281</v>
      </c>
      <c r="AI10401" s="14">
        <f t="shared" si="3891"/>
        <v>-362.34444444444449</v>
      </c>
      <c r="AJ10401" s="3347"/>
    </row>
    <row r="10402" spans="1:36" ht="47.25">
      <c r="A10402" s="3368">
        <v>156</v>
      </c>
      <c r="B10402" s="545" t="s">
        <v>9833</v>
      </c>
      <c r="C10402" s="240" t="s">
        <v>177</v>
      </c>
      <c r="D10402" s="272">
        <v>1</v>
      </c>
      <c r="E10402" s="240"/>
      <c r="F10402" s="272"/>
      <c r="G10402" s="273">
        <v>6000</v>
      </c>
      <c r="H10402" s="3371">
        <v>6000</v>
      </c>
      <c r="I10402" s="298">
        <v>44992</v>
      </c>
      <c r="J10402" s="298"/>
      <c r="K10402" s="298"/>
      <c r="L10402" s="298"/>
      <c r="M10402" s="298"/>
      <c r="N10402" s="240"/>
      <c r="O10402" s="273"/>
      <c r="P10402" s="273"/>
      <c r="Q10402" s="273"/>
      <c r="R10402" s="273"/>
      <c r="S10402" s="240"/>
      <c r="T10402" s="273"/>
      <c r="U10402" s="273"/>
      <c r="V10402" s="273"/>
      <c r="W10402" s="273"/>
      <c r="X10402" s="273"/>
      <c r="Y10402" s="273"/>
      <c r="Z10402" s="240" t="s">
        <v>6139</v>
      </c>
      <c r="AA10402" s="240"/>
      <c r="AB10402" s="272"/>
      <c r="AC10402" s="1507">
        <f t="shared" si="3885"/>
        <v>6000</v>
      </c>
      <c r="AD10402" s="1508">
        <f t="shared" si="3886"/>
        <v>6000</v>
      </c>
      <c r="AE10402" s="14">
        <f t="shared" si="3887"/>
        <v>-1500.5666666666666</v>
      </c>
      <c r="AF10402" s="14">
        <f t="shared" si="3888"/>
        <v>0</v>
      </c>
      <c r="AG10402" s="14" t="e">
        <f t="shared" si="3889"/>
        <v>#DIV/0!</v>
      </c>
      <c r="AH10402" s="14" t="e">
        <f t="shared" si="3890"/>
        <v>#DIV/0!</v>
      </c>
      <c r="AI10402" s="14">
        <f t="shared" si="3891"/>
        <v>6000</v>
      </c>
      <c r="AJ10402" s="3347"/>
    </row>
    <row r="10403" spans="1:36" ht="47.25">
      <c r="A10403" s="3368">
        <v>157</v>
      </c>
      <c r="B10403" s="545" t="s">
        <v>9833</v>
      </c>
      <c r="C10403" s="240" t="s">
        <v>177</v>
      </c>
      <c r="D10403" s="272">
        <v>1</v>
      </c>
      <c r="E10403" s="240"/>
      <c r="F10403" s="272"/>
      <c r="G10403" s="273">
        <v>4100</v>
      </c>
      <c r="H10403" s="3371">
        <v>4100</v>
      </c>
      <c r="I10403" s="298">
        <v>44992</v>
      </c>
      <c r="J10403" s="298"/>
      <c r="K10403" s="298"/>
      <c r="L10403" s="298"/>
      <c r="M10403" s="298"/>
      <c r="N10403" s="240"/>
      <c r="O10403" s="273"/>
      <c r="P10403" s="273"/>
      <c r="Q10403" s="273"/>
      <c r="R10403" s="273"/>
      <c r="S10403" s="240"/>
      <c r="T10403" s="273"/>
      <c r="U10403" s="273"/>
      <c r="V10403" s="273"/>
      <c r="W10403" s="273"/>
      <c r="X10403" s="273"/>
      <c r="Y10403" s="273"/>
      <c r="Z10403" s="240" t="s">
        <v>6139</v>
      </c>
      <c r="AA10403" s="240"/>
      <c r="AB10403" s="272"/>
      <c r="AC10403" s="1507">
        <f t="shared" si="3885"/>
        <v>4100</v>
      </c>
      <c r="AD10403" s="1508">
        <f t="shared" si="3886"/>
        <v>4100</v>
      </c>
      <c r="AE10403" s="14">
        <f t="shared" si="3887"/>
        <v>-1500.5666666666666</v>
      </c>
      <c r="AF10403" s="14">
        <f t="shared" si="3888"/>
        <v>0</v>
      </c>
      <c r="AG10403" s="14" t="e">
        <f t="shared" si="3889"/>
        <v>#DIV/0!</v>
      </c>
      <c r="AH10403" s="14" t="e">
        <f t="shared" si="3890"/>
        <v>#DIV/0!</v>
      </c>
      <c r="AI10403" s="14">
        <f t="shared" si="3891"/>
        <v>4100</v>
      </c>
      <c r="AJ10403" s="3347"/>
    </row>
    <row r="10404" spans="1:36" ht="47.25">
      <c r="A10404" s="3368">
        <v>158</v>
      </c>
      <c r="B10404" s="545" t="s">
        <v>9834</v>
      </c>
      <c r="C10404" s="240" t="s">
        <v>177</v>
      </c>
      <c r="D10404" s="272">
        <v>1</v>
      </c>
      <c r="E10404" s="240"/>
      <c r="F10404" s="272"/>
      <c r="G10404" s="273">
        <v>600</v>
      </c>
      <c r="H10404" s="3371">
        <v>600</v>
      </c>
      <c r="I10404" s="298">
        <v>44992</v>
      </c>
      <c r="J10404" s="298"/>
      <c r="K10404" s="298"/>
      <c r="L10404" s="298"/>
      <c r="M10404" s="298"/>
      <c r="N10404" s="240"/>
      <c r="O10404" s="273"/>
      <c r="P10404" s="273">
        <v>300</v>
      </c>
      <c r="Q10404" s="273"/>
      <c r="R10404" s="273"/>
      <c r="S10404" s="240"/>
      <c r="T10404" s="273"/>
      <c r="U10404" s="273"/>
      <c r="V10404" s="273"/>
      <c r="W10404" s="273"/>
      <c r="X10404" s="273"/>
      <c r="Y10404" s="273"/>
      <c r="Z10404" s="240" t="s">
        <v>6139</v>
      </c>
      <c r="AA10404" s="240"/>
      <c r="AB10404" s="272"/>
      <c r="AC10404" s="1507">
        <f t="shared" si="3885"/>
        <v>300</v>
      </c>
      <c r="AD10404" s="1508">
        <f t="shared" si="3886"/>
        <v>300</v>
      </c>
      <c r="AE10404" s="14">
        <f t="shared" si="3887"/>
        <v>-1500.5666666666666</v>
      </c>
      <c r="AF10404" s="14">
        <f t="shared" si="3888"/>
        <v>100</v>
      </c>
      <c r="AG10404" s="14">
        <f t="shared" si="3889"/>
        <v>3</v>
      </c>
      <c r="AH10404" s="14">
        <f t="shared" si="3890"/>
        <v>1503.5666666666666</v>
      </c>
      <c r="AI10404" s="14">
        <f t="shared" si="3891"/>
        <v>150356.66666666666</v>
      </c>
      <c r="AJ10404" s="3347"/>
    </row>
    <row r="10405" spans="1:36" ht="47.25">
      <c r="A10405" s="3368">
        <v>160</v>
      </c>
      <c r="B10405" s="545" t="s">
        <v>9835</v>
      </c>
      <c r="C10405" s="240" t="s">
        <v>177</v>
      </c>
      <c r="D10405" s="272">
        <v>1</v>
      </c>
      <c r="E10405" s="240"/>
      <c r="F10405" s="272"/>
      <c r="G10405" s="273">
        <v>196</v>
      </c>
      <c r="H10405" s="3371">
        <v>196</v>
      </c>
      <c r="I10405" s="298">
        <v>44992</v>
      </c>
      <c r="J10405" s="298">
        <v>45200</v>
      </c>
      <c r="K10405" s="298"/>
      <c r="L10405" s="298"/>
      <c r="M10405" s="298"/>
      <c r="N10405" s="240"/>
      <c r="O10405" s="273"/>
      <c r="P10405" s="273"/>
      <c r="Q10405" s="273"/>
      <c r="R10405" s="273"/>
      <c r="S10405" s="240"/>
      <c r="T10405" s="273"/>
      <c r="U10405" s="273"/>
      <c r="V10405" s="273"/>
      <c r="W10405" s="273"/>
      <c r="X10405" s="273"/>
      <c r="Y10405" s="273"/>
      <c r="Z10405" s="240" t="s">
        <v>6139</v>
      </c>
      <c r="AA10405" s="240"/>
      <c r="AB10405" s="272"/>
      <c r="AC10405" s="1507">
        <f t="shared" si="3885"/>
        <v>196</v>
      </c>
      <c r="AD10405" s="1508">
        <f t="shared" si="3886"/>
        <v>196</v>
      </c>
      <c r="AE10405" s="14">
        <f t="shared" si="3887"/>
        <v>6.1</v>
      </c>
      <c r="AF10405" s="14">
        <f t="shared" si="3888"/>
        <v>0</v>
      </c>
      <c r="AG10405" s="14" t="e">
        <f t="shared" si="3889"/>
        <v>#DIV/0!</v>
      </c>
      <c r="AH10405" s="14" t="e">
        <f t="shared" si="3890"/>
        <v>#DIV/0!</v>
      </c>
      <c r="AI10405" s="14">
        <f t="shared" si="3891"/>
        <v>196</v>
      </c>
      <c r="AJ10405" s="3347"/>
    </row>
    <row r="10406" spans="1:36" ht="47.25">
      <c r="A10406" s="3368">
        <v>161</v>
      </c>
      <c r="B10406" s="545" t="s">
        <v>9836</v>
      </c>
      <c r="C10406" s="240" t="s">
        <v>177</v>
      </c>
      <c r="D10406" s="272">
        <v>1</v>
      </c>
      <c r="E10406" s="240"/>
      <c r="F10406" s="272"/>
      <c r="G10406" s="273">
        <v>420</v>
      </c>
      <c r="H10406" s="3371">
        <v>420</v>
      </c>
      <c r="I10406" s="298">
        <v>44992</v>
      </c>
      <c r="J10406" s="298">
        <v>45261</v>
      </c>
      <c r="K10406" s="298"/>
      <c r="L10406" s="298"/>
      <c r="M10406" s="298"/>
      <c r="N10406" s="240"/>
      <c r="O10406" s="273"/>
      <c r="P10406" s="273">
        <v>168</v>
      </c>
      <c r="Q10406" s="273"/>
      <c r="R10406" s="273"/>
      <c r="S10406" s="240"/>
      <c r="T10406" s="273"/>
      <c r="U10406" s="273"/>
      <c r="V10406" s="273"/>
      <c r="W10406" s="273"/>
      <c r="X10406" s="273"/>
      <c r="Y10406" s="273"/>
      <c r="Z10406" s="240" t="s">
        <v>6139</v>
      </c>
      <c r="AA10406" s="240"/>
      <c r="AB10406" s="272"/>
      <c r="AC10406" s="1507">
        <f t="shared" si="3885"/>
        <v>252</v>
      </c>
      <c r="AD10406" s="1508">
        <f t="shared" si="3886"/>
        <v>252</v>
      </c>
      <c r="AE10406" s="14">
        <f t="shared" si="3887"/>
        <v>8.1333333333333329</v>
      </c>
      <c r="AF10406" s="14">
        <f t="shared" si="3888"/>
        <v>56</v>
      </c>
      <c r="AG10406" s="14">
        <f t="shared" si="3889"/>
        <v>4.5</v>
      </c>
      <c r="AH10406" s="14">
        <f t="shared" si="3890"/>
        <v>-3.6333333333333329</v>
      </c>
      <c r="AI10406" s="14">
        <f t="shared" si="3891"/>
        <v>-203.46666666666664</v>
      </c>
      <c r="AJ10406" s="3347"/>
    </row>
    <row r="10407" spans="1:36" ht="47.25">
      <c r="A10407" s="3368">
        <v>162</v>
      </c>
      <c r="B10407" s="545" t="s">
        <v>9837</v>
      </c>
      <c r="C10407" s="240" t="s">
        <v>177</v>
      </c>
      <c r="D10407" s="272">
        <v>1</v>
      </c>
      <c r="E10407" s="240"/>
      <c r="F10407" s="272"/>
      <c r="G10407" s="273">
        <v>2800</v>
      </c>
      <c r="H10407" s="3371">
        <v>2800</v>
      </c>
      <c r="I10407" s="298">
        <v>44992</v>
      </c>
      <c r="J10407" s="298">
        <v>45323</v>
      </c>
      <c r="K10407" s="298"/>
      <c r="L10407" s="298"/>
      <c r="M10407" s="298"/>
      <c r="N10407" s="240"/>
      <c r="O10407" s="273"/>
      <c r="P10407" s="273">
        <v>784</v>
      </c>
      <c r="Q10407" s="273"/>
      <c r="R10407" s="273"/>
      <c r="S10407" s="240"/>
      <c r="T10407" s="273"/>
      <c r="U10407" s="273"/>
      <c r="V10407" s="273"/>
      <c r="W10407" s="273"/>
      <c r="X10407" s="273"/>
      <c r="Y10407" s="273"/>
      <c r="Z10407" s="240" t="s">
        <v>6139</v>
      </c>
      <c r="AA10407" s="240"/>
      <c r="AB10407" s="272"/>
      <c r="AC10407" s="1507">
        <f t="shared" ref="AC10407:AC10423" si="3892">E10407+G10407-N10407-O10407-AA10407-P10407-Q10407-R10407-S10407-T10407-U10407-V10407-W10407-X10407-Y10407</f>
        <v>2016</v>
      </c>
      <c r="AD10407" s="1508">
        <f t="shared" ref="AD10407:AD10423" si="3893">D10407*AC10407</f>
        <v>2016</v>
      </c>
      <c r="AE10407" s="14">
        <f t="shared" ref="AE10407:AE10423" si="3894">(J10407-"01.04.2023")/30</f>
        <v>10.199999999999999</v>
      </c>
      <c r="AF10407" s="14">
        <f t="shared" ref="AF10407:AF10423" si="3895">(N10407+O10407+P10407+Q10407+R10407+S10407+T10407+U10407+V10407+W10407+X10407+Y10407)/3</f>
        <v>261.33333333333331</v>
      </c>
      <c r="AG10407" s="14">
        <f t="shared" ref="AG10407:AG10423" si="3896">AC10407/AF10407</f>
        <v>7.7142857142857144</v>
      </c>
      <c r="AH10407" s="14">
        <f t="shared" ref="AH10407:AH10423" si="3897">AG10407-AE10407</f>
        <v>-2.4857142857142849</v>
      </c>
      <c r="AI10407" s="14">
        <f t="shared" ref="AI10407:AI10423" si="3898">AC10407-(AE10407*AF10407)</f>
        <v>-649.59999999999945</v>
      </c>
      <c r="AJ10407" s="3347"/>
    </row>
    <row r="10408" spans="1:36" ht="47.25">
      <c r="A10408" s="3368">
        <v>163</v>
      </c>
      <c r="B10408" s="545" t="s">
        <v>9838</v>
      </c>
      <c r="C10408" s="240" t="s">
        <v>181</v>
      </c>
      <c r="D10408" s="272">
        <v>1</v>
      </c>
      <c r="E10408" s="240"/>
      <c r="F10408" s="272"/>
      <c r="G10408" s="273">
        <v>1</v>
      </c>
      <c r="H10408" s="3371">
        <v>1</v>
      </c>
      <c r="I10408" s="298">
        <v>45001</v>
      </c>
      <c r="J10408" s="298"/>
      <c r="K10408" s="298"/>
      <c r="L10408" s="298"/>
      <c r="M10408" s="298"/>
      <c r="N10408" s="240"/>
      <c r="O10408" s="273"/>
      <c r="P10408" s="273"/>
      <c r="Q10408" s="273"/>
      <c r="R10408" s="273"/>
      <c r="S10408" s="240"/>
      <c r="T10408" s="273"/>
      <c r="U10408" s="273"/>
      <c r="V10408" s="273"/>
      <c r="W10408" s="273"/>
      <c r="X10408" s="273"/>
      <c r="Y10408" s="273"/>
      <c r="Z10408" s="240" t="s">
        <v>6139</v>
      </c>
      <c r="AA10408" s="240"/>
      <c r="AB10408" s="272"/>
      <c r="AC10408" s="1507">
        <f t="shared" si="3892"/>
        <v>1</v>
      </c>
      <c r="AD10408" s="1508">
        <f t="shared" si="3893"/>
        <v>1</v>
      </c>
      <c r="AE10408" s="14">
        <f t="shared" si="3894"/>
        <v>-1500.5666666666666</v>
      </c>
      <c r="AF10408" s="14">
        <f t="shared" si="3895"/>
        <v>0</v>
      </c>
      <c r="AG10408" s="14" t="e">
        <f t="shared" si="3896"/>
        <v>#DIV/0!</v>
      </c>
      <c r="AH10408" s="14" t="e">
        <f t="shared" si="3897"/>
        <v>#DIV/0!</v>
      </c>
      <c r="AI10408" s="14">
        <f t="shared" si="3898"/>
        <v>1</v>
      </c>
      <c r="AJ10408" s="3347"/>
    </row>
    <row r="10409" spans="1:36" ht="47.25">
      <c r="A10409" s="3368">
        <v>164</v>
      </c>
      <c r="B10409" s="545" t="s">
        <v>9839</v>
      </c>
      <c r="C10409" s="240" t="s">
        <v>181</v>
      </c>
      <c r="D10409" s="272">
        <v>1</v>
      </c>
      <c r="E10409" s="240"/>
      <c r="F10409" s="272"/>
      <c r="G10409" s="273">
        <v>1</v>
      </c>
      <c r="H10409" s="3371">
        <v>1</v>
      </c>
      <c r="I10409" s="298">
        <v>45001</v>
      </c>
      <c r="J10409" s="298"/>
      <c r="K10409" s="298"/>
      <c r="L10409" s="298"/>
      <c r="M10409" s="298"/>
      <c r="N10409" s="240"/>
      <c r="O10409" s="273"/>
      <c r="P10409" s="273"/>
      <c r="Q10409" s="273"/>
      <c r="R10409" s="273"/>
      <c r="S10409" s="240"/>
      <c r="T10409" s="273"/>
      <c r="U10409" s="273"/>
      <c r="V10409" s="273"/>
      <c r="W10409" s="273"/>
      <c r="X10409" s="273"/>
      <c r="Y10409" s="273"/>
      <c r="Z10409" s="240" t="s">
        <v>6139</v>
      </c>
      <c r="AA10409" s="240"/>
      <c r="AB10409" s="272"/>
      <c r="AC10409" s="1507">
        <f t="shared" si="3892"/>
        <v>1</v>
      </c>
      <c r="AD10409" s="1508">
        <f t="shared" si="3893"/>
        <v>1</v>
      </c>
      <c r="AE10409" s="14">
        <f t="shared" si="3894"/>
        <v>-1500.5666666666666</v>
      </c>
      <c r="AF10409" s="14">
        <f t="shared" si="3895"/>
        <v>0</v>
      </c>
      <c r="AG10409" s="14" t="e">
        <f t="shared" si="3896"/>
        <v>#DIV/0!</v>
      </c>
      <c r="AH10409" s="14" t="e">
        <f t="shared" si="3897"/>
        <v>#DIV/0!</v>
      </c>
      <c r="AI10409" s="14">
        <f t="shared" si="3898"/>
        <v>1</v>
      </c>
      <c r="AJ10409" s="3347"/>
    </row>
    <row r="10410" spans="1:36" ht="47.25">
      <c r="A10410" s="3368">
        <v>165</v>
      </c>
      <c r="B10410" s="545" t="s">
        <v>9840</v>
      </c>
      <c r="C10410" s="240" t="s">
        <v>181</v>
      </c>
      <c r="D10410" s="272">
        <v>1</v>
      </c>
      <c r="E10410" s="240"/>
      <c r="F10410" s="272"/>
      <c r="G10410" s="273">
        <v>1</v>
      </c>
      <c r="H10410" s="3371">
        <v>1</v>
      </c>
      <c r="I10410" s="298">
        <v>45001</v>
      </c>
      <c r="J10410" s="298"/>
      <c r="K10410" s="298"/>
      <c r="L10410" s="298"/>
      <c r="M10410" s="298"/>
      <c r="N10410" s="240"/>
      <c r="O10410" s="273"/>
      <c r="P10410" s="273"/>
      <c r="Q10410" s="273"/>
      <c r="R10410" s="273"/>
      <c r="S10410" s="240"/>
      <c r="T10410" s="273"/>
      <c r="U10410" s="273"/>
      <c r="V10410" s="273"/>
      <c r="W10410" s="273"/>
      <c r="X10410" s="273"/>
      <c r="Y10410" s="273"/>
      <c r="Z10410" s="240" t="s">
        <v>6139</v>
      </c>
      <c r="AA10410" s="240"/>
      <c r="AB10410" s="272"/>
      <c r="AC10410" s="1507">
        <f t="shared" si="3892"/>
        <v>1</v>
      </c>
      <c r="AD10410" s="1508">
        <f t="shared" si="3893"/>
        <v>1</v>
      </c>
      <c r="AE10410" s="14">
        <f t="shared" si="3894"/>
        <v>-1500.5666666666666</v>
      </c>
      <c r="AF10410" s="14">
        <f t="shared" si="3895"/>
        <v>0</v>
      </c>
      <c r="AG10410" s="14" t="e">
        <f t="shared" si="3896"/>
        <v>#DIV/0!</v>
      </c>
      <c r="AH10410" s="14" t="e">
        <f t="shared" si="3897"/>
        <v>#DIV/0!</v>
      </c>
      <c r="AI10410" s="14">
        <f t="shared" si="3898"/>
        <v>1</v>
      </c>
      <c r="AJ10410" s="3347"/>
    </row>
    <row r="10411" spans="1:36" ht="47.25">
      <c r="A10411" s="3368">
        <v>166</v>
      </c>
      <c r="B10411" s="545" t="s">
        <v>9841</v>
      </c>
      <c r="C10411" s="240" t="s">
        <v>181</v>
      </c>
      <c r="D10411" s="272">
        <v>1</v>
      </c>
      <c r="E10411" s="240"/>
      <c r="F10411" s="272"/>
      <c r="G10411" s="273">
        <v>1800</v>
      </c>
      <c r="H10411" s="3371">
        <v>1800</v>
      </c>
      <c r="I10411" s="298">
        <v>45001</v>
      </c>
      <c r="J10411" s="298"/>
      <c r="K10411" s="298"/>
      <c r="L10411" s="298"/>
      <c r="M10411" s="298"/>
      <c r="N10411" s="240"/>
      <c r="O10411" s="273"/>
      <c r="P10411" s="273"/>
      <c r="Q10411" s="273"/>
      <c r="R10411" s="273"/>
      <c r="S10411" s="240"/>
      <c r="T10411" s="273"/>
      <c r="U10411" s="273"/>
      <c r="V10411" s="273"/>
      <c r="W10411" s="273"/>
      <c r="X10411" s="273"/>
      <c r="Y10411" s="273"/>
      <c r="Z10411" s="240" t="s">
        <v>6139</v>
      </c>
      <c r="AA10411" s="240"/>
      <c r="AB10411" s="272"/>
      <c r="AC10411" s="1507">
        <f t="shared" si="3892"/>
        <v>1800</v>
      </c>
      <c r="AD10411" s="1508">
        <f t="shared" si="3893"/>
        <v>1800</v>
      </c>
      <c r="AE10411" s="14">
        <f t="shared" si="3894"/>
        <v>-1500.5666666666666</v>
      </c>
      <c r="AF10411" s="14">
        <f t="shared" si="3895"/>
        <v>0</v>
      </c>
      <c r="AG10411" s="14" t="e">
        <f t="shared" si="3896"/>
        <v>#DIV/0!</v>
      </c>
      <c r="AH10411" s="14" t="e">
        <f t="shared" si="3897"/>
        <v>#DIV/0!</v>
      </c>
      <c r="AI10411" s="14">
        <f t="shared" si="3898"/>
        <v>1800</v>
      </c>
      <c r="AJ10411" s="3347"/>
    </row>
    <row r="10412" spans="1:36" ht="47.25">
      <c r="A10412" s="3368">
        <v>167</v>
      </c>
      <c r="B10412" s="545" t="s">
        <v>9842</v>
      </c>
      <c r="C10412" s="240" t="s">
        <v>181</v>
      </c>
      <c r="D10412" s="272">
        <v>1</v>
      </c>
      <c r="E10412" s="240"/>
      <c r="F10412" s="272"/>
      <c r="G10412" s="273">
        <v>675</v>
      </c>
      <c r="H10412" s="3371">
        <v>675</v>
      </c>
      <c r="I10412" s="298">
        <v>45001</v>
      </c>
      <c r="J10412" s="298"/>
      <c r="K10412" s="298"/>
      <c r="L10412" s="298"/>
      <c r="M10412" s="298"/>
      <c r="N10412" s="240"/>
      <c r="O10412" s="273"/>
      <c r="P10412" s="273"/>
      <c r="Q10412" s="273"/>
      <c r="R10412" s="273"/>
      <c r="S10412" s="240"/>
      <c r="T10412" s="273"/>
      <c r="U10412" s="273"/>
      <c r="V10412" s="273"/>
      <c r="W10412" s="273"/>
      <c r="X10412" s="273"/>
      <c r="Y10412" s="273"/>
      <c r="Z10412" s="240" t="s">
        <v>6139</v>
      </c>
      <c r="AA10412" s="240"/>
      <c r="AB10412" s="272"/>
      <c r="AC10412" s="1507">
        <f t="shared" si="3892"/>
        <v>675</v>
      </c>
      <c r="AD10412" s="1508">
        <f t="shared" si="3893"/>
        <v>675</v>
      </c>
      <c r="AE10412" s="14">
        <f t="shared" si="3894"/>
        <v>-1500.5666666666666</v>
      </c>
      <c r="AF10412" s="14">
        <f t="shared" si="3895"/>
        <v>0</v>
      </c>
      <c r="AG10412" s="14" t="e">
        <f t="shared" si="3896"/>
        <v>#DIV/0!</v>
      </c>
      <c r="AH10412" s="14" t="e">
        <f t="shared" si="3897"/>
        <v>#DIV/0!</v>
      </c>
      <c r="AI10412" s="14">
        <f t="shared" si="3898"/>
        <v>675</v>
      </c>
      <c r="AJ10412" s="3347"/>
    </row>
    <row r="10413" spans="1:36" ht="47.25">
      <c r="A10413" s="3368">
        <v>168</v>
      </c>
      <c r="B10413" s="545" t="s">
        <v>9843</v>
      </c>
      <c r="C10413" s="240" t="s">
        <v>181</v>
      </c>
      <c r="D10413" s="272">
        <v>1</v>
      </c>
      <c r="E10413" s="240"/>
      <c r="F10413" s="272"/>
      <c r="G10413" s="273">
        <v>216</v>
      </c>
      <c r="H10413" s="3371">
        <v>216</v>
      </c>
      <c r="I10413" s="298">
        <v>45001</v>
      </c>
      <c r="J10413" s="298"/>
      <c r="K10413" s="298"/>
      <c r="L10413" s="298"/>
      <c r="M10413" s="298"/>
      <c r="N10413" s="240"/>
      <c r="O10413" s="273"/>
      <c r="P10413" s="273"/>
      <c r="Q10413" s="273"/>
      <c r="R10413" s="273"/>
      <c r="S10413" s="240"/>
      <c r="T10413" s="273"/>
      <c r="U10413" s="273"/>
      <c r="V10413" s="273"/>
      <c r="W10413" s="273"/>
      <c r="X10413" s="273"/>
      <c r="Y10413" s="273"/>
      <c r="Z10413" s="240" t="s">
        <v>6139</v>
      </c>
      <c r="AA10413" s="240"/>
      <c r="AB10413" s="272"/>
      <c r="AC10413" s="1507">
        <f t="shared" si="3892"/>
        <v>216</v>
      </c>
      <c r="AD10413" s="1508">
        <f t="shared" si="3893"/>
        <v>216</v>
      </c>
      <c r="AE10413" s="14">
        <f t="shared" si="3894"/>
        <v>-1500.5666666666666</v>
      </c>
      <c r="AF10413" s="14">
        <f t="shared" si="3895"/>
        <v>0</v>
      </c>
      <c r="AG10413" s="14" t="e">
        <f t="shared" si="3896"/>
        <v>#DIV/0!</v>
      </c>
      <c r="AH10413" s="14" t="e">
        <f t="shared" si="3897"/>
        <v>#DIV/0!</v>
      </c>
      <c r="AI10413" s="14">
        <f t="shared" si="3898"/>
        <v>216</v>
      </c>
      <c r="AJ10413" s="3347"/>
    </row>
    <row r="10414" spans="1:36" ht="47.25">
      <c r="A10414" s="3368">
        <v>169</v>
      </c>
      <c r="B10414" s="545" t="s">
        <v>9844</v>
      </c>
      <c r="C10414" s="240" t="s">
        <v>65</v>
      </c>
      <c r="D10414" s="272">
        <v>0.05</v>
      </c>
      <c r="E10414" s="240"/>
      <c r="F10414" s="272"/>
      <c r="G10414" s="273">
        <v>20</v>
      </c>
      <c r="H10414" s="3371">
        <v>1</v>
      </c>
      <c r="I10414" s="298">
        <v>45002</v>
      </c>
      <c r="J10414" s="298">
        <v>45098</v>
      </c>
      <c r="K10414" s="298"/>
      <c r="L10414" s="298"/>
      <c r="M10414" s="298"/>
      <c r="N10414" s="240"/>
      <c r="O10414" s="273"/>
      <c r="P10414" s="273"/>
      <c r="Q10414" s="273"/>
      <c r="R10414" s="273"/>
      <c r="S10414" s="240"/>
      <c r="T10414" s="273"/>
      <c r="U10414" s="273"/>
      <c r="V10414" s="273"/>
      <c r="W10414" s="273"/>
      <c r="X10414" s="273"/>
      <c r="Y10414" s="273"/>
      <c r="Z10414" s="240" t="s">
        <v>6139</v>
      </c>
      <c r="AA10414" s="240"/>
      <c r="AB10414" s="272"/>
      <c r="AC10414" s="1507">
        <f t="shared" si="3892"/>
        <v>20</v>
      </c>
      <c r="AD10414" s="1508">
        <f t="shared" si="3893"/>
        <v>1</v>
      </c>
      <c r="AE10414" s="14">
        <f t="shared" si="3894"/>
        <v>2.7</v>
      </c>
      <c r="AF10414" s="14">
        <f t="shared" si="3895"/>
        <v>0</v>
      </c>
      <c r="AG10414" s="14" t="e">
        <f t="shared" si="3896"/>
        <v>#DIV/0!</v>
      </c>
      <c r="AH10414" s="14" t="e">
        <f t="shared" si="3897"/>
        <v>#DIV/0!</v>
      </c>
      <c r="AI10414" s="14">
        <f t="shared" si="3898"/>
        <v>20</v>
      </c>
      <c r="AJ10414" s="3347"/>
    </row>
    <row r="10415" spans="1:36" ht="47.25">
      <c r="A10415" s="3368">
        <v>170</v>
      </c>
      <c r="B10415" s="545" t="s">
        <v>9845</v>
      </c>
      <c r="C10415" s="240" t="s">
        <v>181</v>
      </c>
      <c r="D10415" s="272">
        <v>1</v>
      </c>
      <c r="E10415" s="240"/>
      <c r="F10415" s="272"/>
      <c r="G10415" s="273">
        <v>1</v>
      </c>
      <c r="H10415" s="3371">
        <v>1</v>
      </c>
      <c r="I10415" s="298">
        <v>45002</v>
      </c>
      <c r="J10415" s="298">
        <v>46113</v>
      </c>
      <c r="K10415" s="298"/>
      <c r="L10415" s="298"/>
      <c r="M10415" s="298"/>
      <c r="N10415" s="240"/>
      <c r="O10415" s="273"/>
      <c r="P10415" s="273"/>
      <c r="Q10415" s="273"/>
      <c r="R10415" s="273"/>
      <c r="S10415" s="240"/>
      <c r="T10415" s="273"/>
      <c r="U10415" s="273"/>
      <c r="V10415" s="273"/>
      <c r="W10415" s="273"/>
      <c r="X10415" s="273"/>
      <c r="Y10415" s="273"/>
      <c r="Z10415" s="240" t="s">
        <v>6139</v>
      </c>
      <c r="AA10415" s="240"/>
      <c r="AB10415" s="272"/>
      <c r="AC10415" s="1507">
        <f t="shared" si="3892"/>
        <v>1</v>
      </c>
      <c r="AD10415" s="1508">
        <f t="shared" si="3893"/>
        <v>1</v>
      </c>
      <c r="AE10415" s="14">
        <f t="shared" si="3894"/>
        <v>36.533333333333331</v>
      </c>
      <c r="AF10415" s="14">
        <f t="shared" si="3895"/>
        <v>0</v>
      </c>
      <c r="AG10415" s="14" t="e">
        <f t="shared" si="3896"/>
        <v>#DIV/0!</v>
      </c>
      <c r="AH10415" s="14" t="e">
        <f t="shared" si="3897"/>
        <v>#DIV/0!</v>
      </c>
      <c r="AI10415" s="14">
        <f t="shared" si="3898"/>
        <v>1</v>
      </c>
      <c r="AJ10415" s="3347"/>
    </row>
    <row r="10416" spans="1:36" ht="47.25">
      <c r="A10416" s="3368">
        <v>171</v>
      </c>
      <c r="B10416" s="545" t="s">
        <v>9846</v>
      </c>
      <c r="C10416" s="240" t="s">
        <v>181</v>
      </c>
      <c r="D10416" s="272">
        <v>1</v>
      </c>
      <c r="E10416" s="240"/>
      <c r="F10416" s="272"/>
      <c r="G10416" s="273">
        <v>50</v>
      </c>
      <c r="H10416" s="3371">
        <v>50</v>
      </c>
      <c r="I10416" s="298">
        <v>45002</v>
      </c>
      <c r="J10416" s="298"/>
      <c r="K10416" s="298"/>
      <c r="L10416" s="298"/>
      <c r="M10416" s="298"/>
      <c r="N10416" s="240"/>
      <c r="O10416" s="273"/>
      <c r="P10416" s="273"/>
      <c r="Q10416" s="273"/>
      <c r="R10416" s="273"/>
      <c r="S10416" s="240"/>
      <c r="T10416" s="273"/>
      <c r="U10416" s="273"/>
      <c r="V10416" s="273"/>
      <c r="W10416" s="273"/>
      <c r="X10416" s="273"/>
      <c r="Y10416" s="273"/>
      <c r="Z10416" s="240" t="s">
        <v>6139</v>
      </c>
      <c r="AA10416" s="240"/>
      <c r="AB10416" s="272"/>
      <c r="AC10416" s="1507">
        <f t="shared" si="3892"/>
        <v>50</v>
      </c>
      <c r="AD10416" s="1508">
        <f t="shared" si="3893"/>
        <v>50</v>
      </c>
      <c r="AE10416" s="14">
        <f t="shared" si="3894"/>
        <v>-1500.5666666666666</v>
      </c>
      <c r="AF10416" s="14">
        <f t="shared" si="3895"/>
        <v>0</v>
      </c>
      <c r="AG10416" s="14" t="e">
        <f t="shared" si="3896"/>
        <v>#DIV/0!</v>
      </c>
      <c r="AH10416" s="14" t="e">
        <f t="shared" si="3897"/>
        <v>#DIV/0!</v>
      </c>
      <c r="AI10416" s="14">
        <f t="shared" si="3898"/>
        <v>50</v>
      </c>
      <c r="AJ10416" s="3347"/>
    </row>
    <row r="10417" spans="1:36" ht="47.25">
      <c r="A10417" s="3368">
        <v>172</v>
      </c>
      <c r="B10417" s="545" t="s">
        <v>9847</v>
      </c>
      <c r="C10417" s="240" t="s">
        <v>181</v>
      </c>
      <c r="D10417" s="272">
        <v>1</v>
      </c>
      <c r="E10417" s="240"/>
      <c r="F10417" s="272"/>
      <c r="G10417" s="273">
        <v>45000</v>
      </c>
      <c r="H10417" s="3371">
        <v>45000</v>
      </c>
      <c r="I10417" s="298">
        <v>45002</v>
      </c>
      <c r="J10417" s="298"/>
      <c r="K10417" s="298"/>
      <c r="L10417" s="298"/>
      <c r="M10417" s="298"/>
      <c r="N10417" s="240"/>
      <c r="O10417" s="273"/>
      <c r="P10417" s="273"/>
      <c r="Q10417" s="273"/>
      <c r="R10417" s="273"/>
      <c r="S10417" s="240"/>
      <c r="T10417" s="273"/>
      <c r="U10417" s="273"/>
      <c r="V10417" s="273"/>
      <c r="W10417" s="273"/>
      <c r="X10417" s="273"/>
      <c r="Y10417" s="273"/>
      <c r="Z10417" s="240" t="s">
        <v>6139</v>
      </c>
      <c r="AA10417" s="240"/>
      <c r="AB10417" s="272"/>
      <c r="AC10417" s="1507">
        <f t="shared" si="3892"/>
        <v>45000</v>
      </c>
      <c r="AD10417" s="1508">
        <f t="shared" si="3893"/>
        <v>45000</v>
      </c>
      <c r="AE10417" s="14">
        <f t="shared" si="3894"/>
        <v>-1500.5666666666666</v>
      </c>
      <c r="AF10417" s="14">
        <f t="shared" si="3895"/>
        <v>0</v>
      </c>
      <c r="AG10417" s="14" t="e">
        <f t="shared" si="3896"/>
        <v>#DIV/0!</v>
      </c>
      <c r="AH10417" s="14" t="e">
        <f t="shared" si="3897"/>
        <v>#DIV/0!</v>
      </c>
      <c r="AI10417" s="14">
        <f t="shared" si="3898"/>
        <v>45000</v>
      </c>
      <c r="AJ10417" s="3347"/>
    </row>
    <row r="10418" spans="1:36" ht="47.25">
      <c r="A10418" s="3368">
        <v>173</v>
      </c>
      <c r="B10418" s="545" t="s">
        <v>9848</v>
      </c>
      <c r="C10418" s="240" t="s">
        <v>181</v>
      </c>
      <c r="D10418" s="272">
        <v>1</v>
      </c>
      <c r="E10418" s="240"/>
      <c r="F10418" s="272"/>
      <c r="G10418" s="273">
        <v>48000</v>
      </c>
      <c r="H10418" s="3371">
        <v>48000</v>
      </c>
      <c r="I10418" s="298">
        <v>45002</v>
      </c>
      <c r="J10418" s="298"/>
      <c r="K10418" s="298"/>
      <c r="L10418" s="298"/>
      <c r="M10418" s="298"/>
      <c r="N10418" s="240"/>
      <c r="O10418" s="273"/>
      <c r="P10418" s="273"/>
      <c r="Q10418" s="273"/>
      <c r="R10418" s="273"/>
      <c r="S10418" s="240"/>
      <c r="T10418" s="273"/>
      <c r="U10418" s="273"/>
      <c r="V10418" s="273"/>
      <c r="W10418" s="273"/>
      <c r="X10418" s="273"/>
      <c r="Y10418" s="273"/>
      <c r="Z10418" s="240" t="s">
        <v>6139</v>
      </c>
      <c r="AA10418" s="240"/>
      <c r="AB10418" s="272"/>
      <c r="AC10418" s="1507">
        <f t="shared" si="3892"/>
        <v>48000</v>
      </c>
      <c r="AD10418" s="1508">
        <f t="shared" si="3893"/>
        <v>48000</v>
      </c>
      <c r="AE10418" s="14">
        <f t="shared" si="3894"/>
        <v>-1500.5666666666666</v>
      </c>
      <c r="AF10418" s="14">
        <f t="shared" si="3895"/>
        <v>0</v>
      </c>
      <c r="AG10418" s="14" t="e">
        <f t="shared" si="3896"/>
        <v>#DIV/0!</v>
      </c>
      <c r="AH10418" s="14" t="e">
        <f t="shared" si="3897"/>
        <v>#DIV/0!</v>
      </c>
      <c r="AI10418" s="14">
        <f t="shared" si="3898"/>
        <v>48000</v>
      </c>
      <c r="AJ10418" s="3347"/>
    </row>
    <row r="10419" spans="1:36" ht="47.25">
      <c r="A10419" s="3368">
        <v>174</v>
      </c>
      <c r="B10419" s="545" t="s">
        <v>9659</v>
      </c>
      <c r="C10419" s="240" t="s">
        <v>181</v>
      </c>
      <c r="D10419" s="272">
        <v>1</v>
      </c>
      <c r="E10419" s="240"/>
      <c r="F10419" s="272"/>
      <c r="G10419" s="273">
        <v>4600</v>
      </c>
      <c r="H10419" s="3371">
        <v>4600</v>
      </c>
      <c r="I10419" s="298">
        <v>45002</v>
      </c>
      <c r="J10419" s="298"/>
      <c r="K10419" s="298"/>
      <c r="L10419" s="298"/>
      <c r="M10419" s="298"/>
      <c r="N10419" s="240"/>
      <c r="O10419" s="273"/>
      <c r="P10419" s="273"/>
      <c r="Q10419" s="273"/>
      <c r="R10419" s="273"/>
      <c r="S10419" s="240"/>
      <c r="T10419" s="273"/>
      <c r="U10419" s="273"/>
      <c r="V10419" s="273"/>
      <c r="W10419" s="273"/>
      <c r="X10419" s="273"/>
      <c r="Y10419" s="273"/>
      <c r="Z10419" s="240" t="s">
        <v>6139</v>
      </c>
      <c r="AA10419" s="240"/>
      <c r="AB10419" s="272"/>
      <c r="AC10419" s="1507">
        <f t="shared" si="3892"/>
        <v>4600</v>
      </c>
      <c r="AD10419" s="1508">
        <f t="shared" si="3893"/>
        <v>4600</v>
      </c>
      <c r="AE10419" s="14">
        <f t="shared" si="3894"/>
        <v>-1500.5666666666666</v>
      </c>
      <c r="AF10419" s="14">
        <f t="shared" si="3895"/>
        <v>0</v>
      </c>
      <c r="AG10419" s="14" t="e">
        <f t="shared" si="3896"/>
        <v>#DIV/0!</v>
      </c>
      <c r="AH10419" s="14" t="e">
        <f t="shared" si="3897"/>
        <v>#DIV/0!</v>
      </c>
      <c r="AI10419" s="14">
        <f t="shared" si="3898"/>
        <v>4600</v>
      </c>
      <c r="AJ10419" s="3347"/>
    </row>
    <row r="10420" spans="1:36" ht="47.25">
      <c r="A10420" s="3368">
        <v>175</v>
      </c>
      <c r="B10420" s="545" t="s">
        <v>144</v>
      </c>
      <c r="C10420" s="240" t="s">
        <v>181</v>
      </c>
      <c r="D10420" s="272">
        <v>1</v>
      </c>
      <c r="E10420" s="240"/>
      <c r="F10420" s="272"/>
      <c r="G10420" s="273">
        <v>60</v>
      </c>
      <c r="H10420" s="3371">
        <v>60</v>
      </c>
      <c r="I10420" s="298">
        <v>45002</v>
      </c>
      <c r="J10420" s="298"/>
      <c r="K10420" s="298"/>
      <c r="L10420" s="298"/>
      <c r="M10420" s="298"/>
      <c r="N10420" s="240"/>
      <c r="O10420" s="273"/>
      <c r="P10420" s="273"/>
      <c r="Q10420" s="273"/>
      <c r="R10420" s="273"/>
      <c r="S10420" s="240"/>
      <c r="T10420" s="273"/>
      <c r="U10420" s="273"/>
      <c r="V10420" s="273"/>
      <c r="W10420" s="273"/>
      <c r="X10420" s="273"/>
      <c r="Y10420" s="273"/>
      <c r="Z10420" s="240" t="s">
        <v>6139</v>
      </c>
      <c r="AA10420" s="240"/>
      <c r="AB10420" s="272"/>
      <c r="AC10420" s="1507">
        <f t="shared" si="3892"/>
        <v>60</v>
      </c>
      <c r="AD10420" s="1508">
        <f t="shared" si="3893"/>
        <v>60</v>
      </c>
      <c r="AE10420" s="14">
        <f t="shared" si="3894"/>
        <v>-1500.5666666666666</v>
      </c>
      <c r="AF10420" s="14">
        <f t="shared" si="3895"/>
        <v>0</v>
      </c>
      <c r="AG10420" s="14" t="e">
        <f t="shared" si="3896"/>
        <v>#DIV/0!</v>
      </c>
      <c r="AH10420" s="14" t="e">
        <f t="shared" si="3897"/>
        <v>#DIV/0!</v>
      </c>
      <c r="AI10420" s="14">
        <f t="shared" si="3898"/>
        <v>60</v>
      </c>
      <c r="AJ10420" s="3347"/>
    </row>
    <row r="10421" spans="1:36" ht="47.25">
      <c r="A10421" s="3368">
        <v>176</v>
      </c>
      <c r="B10421" s="545" t="s">
        <v>9849</v>
      </c>
      <c r="C10421" s="240" t="s">
        <v>181</v>
      </c>
      <c r="D10421" s="272">
        <v>1075.43</v>
      </c>
      <c r="E10421" s="240"/>
      <c r="F10421" s="272"/>
      <c r="G10421" s="273">
        <v>16</v>
      </c>
      <c r="H10421" s="3371">
        <v>17207.52</v>
      </c>
      <c r="I10421" s="298"/>
      <c r="J10421" s="298"/>
      <c r="K10421" s="298"/>
      <c r="L10421" s="298"/>
      <c r="M10421" s="298"/>
      <c r="N10421" s="240"/>
      <c r="O10421" s="273"/>
      <c r="P10421" s="273"/>
      <c r="Q10421" s="273"/>
      <c r="R10421" s="273"/>
      <c r="S10421" s="240"/>
      <c r="T10421" s="273"/>
      <c r="U10421" s="273"/>
      <c r="V10421" s="273"/>
      <c r="W10421" s="273"/>
      <c r="X10421" s="273"/>
      <c r="Y10421" s="273"/>
      <c r="Z10421" s="240" t="s">
        <v>6139</v>
      </c>
      <c r="AA10421" s="240"/>
      <c r="AB10421" s="272"/>
      <c r="AC10421" s="1507">
        <f t="shared" si="3892"/>
        <v>16</v>
      </c>
      <c r="AD10421" s="1508">
        <f t="shared" si="3893"/>
        <v>17206.88</v>
      </c>
      <c r="AE10421" s="14">
        <f t="shared" si="3894"/>
        <v>-1500.5666666666666</v>
      </c>
      <c r="AF10421" s="14">
        <f t="shared" si="3895"/>
        <v>0</v>
      </c>
      <c r="AG10421" s="14" t="e">
        <f t="shared" si="3896"/>
        <v>#DIV/0!</v>
      </c>
      <c r="AH10421" s="14" t="e">
        <f t="shared" si="3897"/>
        <v>#DIV/0!</v>
      </c>
      <c r="AI10421" s="14">
        <f t="shared" si="3898"/>
        <v>16</v>
      </c>
      <c r="AJ10421" s="3347"/>
    </row>
    <row r="10422" spans="1:36" ht="47.25">
      <c r="A10422" s="3368">
        <v>177</v>
      </c>
      <c r="B10422" s="545" t="s">
        <v>9850</v>
      </c>
      <c r="C10422" s="240" t="s">
        <v>65</v>
      </c>
      <c r="D10422" s="272">
        <v>4.1139599999999996</v>
      </c>
      <c r="E10422" s="240"/>
      <c r="F10422" s="272"/>
      <c r="G10422" s="273">
        <v>100</v>
      </c>
      <c r="H10422" s="3371">
        <v>411.4</v>
      </c>
      <c r="I10422" s="298">
        <v>45007</v>
      </c>
      <c r="J10422" s="298">
        <v>45777</v>
      </c>
      <c r="K10422" s="298"/>
      <c r="L10422" s="298"/>
      <c r="M10422" s="298"/>
      <c r="N10422" s="240"/>
      <c r="O10422" s="273"/>
      <c r="P10422" s="273">
        <v>85</v>
      </c>
      <c r="Q10422" s="273"/>
      <c r="R10422" s="273"/>
      <c r="S10422" s="240"/>
      <c r="T10422" s="273"/>
      <c r="U10422" s="273"/>
      <c r="V10422" s="273"/>
      <c r="W10422" s="273"/>
      <c r="X10422" s="273"/>
      <c r="Y10422" s="273"/>
      <c r="Z10422" s="240" t="s">
        <v>6139</v>
      </c>
      <c r="AA10422" s="240"/>
      <c r="AB10422" s="272"/>
      <c r="AC10422" s="1507">
        <f t="shared" si="3892"/>
        <v>15</v>
      </c>
      <c r="AD10422" s="1508">
        <f t="shared" si="3893"/>
        <v>61.709399999999995</v>
      </c>
      <c r="AE10422" s="14">
        <f t="shared" si="3894"/>
        <v>25.333333333333332</v>
      </c>
      <c r="AF10422" s="14">
        <f t="shared" si="3895"/>
        <v>28.333333333333332</v>
      </c>
      <c r="AG10422" s="14">
        <f t="shared" si="3896"/>
        <v>0.52941176470588236</v>
      </c>
      <c r="AH10422" s="14">
        <f t="shared" si="3897"/>
        <v>-24.803921568627448</v>
      </c>
      <c r="AI10422" s="14">
        <f t="shared" si="3898"/>
        <v>-702.77777777777771</v>
      </c>
      <c r="AJ10422" s="3347"/>
    </row>
    <row r="10423" spans="1:36" ht="15.75">
      <c r="A10423" s="2634">
        <v>178</v>
      </c>
      <c r="B10423" s="545" t="s">
        <v>9851</v>
      </c>
      <c r="C10423" s="240" t="s">
        <v>181</v>
      </c>
      <c r="D10423" s="272">
        <v>13.473330000000001</v>
      </c>
      <c r="E10423" s="240"/>
      <c r="F10423" s="272"/>
      <c r="G10423" s="273">
        <v>1500</v>
      </c>
      <c r="H10423" s="3371">
        <v>20210</v>
      </c>
      <c r="I10423" s="298">
        <v>45015</v>
      </c>
      <c r="J10423" s="298"/>
      <c r="K10423" s="298"/>
      <c r="L10423" s="298"/>
      <c r="M10423" s="298"/>
      <c r="N10423" s="240"/>
      <c r="O10423" s="273"/>
      <c r="P10423" s="273"/>
      <c r="Q10423" s="273"/>
      <c r="R10423" s="273"/>
      <c r="S10423" s="240"/>
      <c r="T10423" s="273"/>
      <c r="U10423" s="273"/>
      <c r="V10423" s="273"/>
      <c r="W10423" s="273"/>
      <c r="X10423" s="273"/>
      <c r="Y10423" s="273"/>
      <c r="Z10423" s="240" t="s">
        <v>5599</v>
      </c>
      <c r="AA10423" s="240"/>
      <c r="AB10423" s="272"/>
      <c r="AC10423" s="1507">
        <f t="shared" si="3892"/>
        <v>1500</v>
      </c>
      <c r="AD10423" s="1508">
        <f t="shared" si="3893"/>
        <v>20209.995000000003</v>
      </c>
      <c r="AE10423" s="14">
        <f t="shared" si="3894"/>
        <v>-1500.5666666666666</v>
      </c>
      <c r="AF10423" s="14">
        <f t="shared" si="3895"/>
        <v>0</v>
      </c>
      <c r="AG10423" s="14" t="e">
        <f t="shared" si="3896"/>
        <v>#DIV/0!</v>
      </c>
      <c r="AH10423" s="14" t="e">
        <f t="shared" si="3897"/>
        <v>#DIV/0!</v>
      </c>
      <c r="AI10423" s="14">
        <f t="shared" si="3898"/>
        <v>1500</v>
      </c>
      <c r="AJ10423" s="3374"/>
    </row>
    <row r="10424" spans="1:36" ht="15" customHeight="1">
      <c r="A10424" s="4333" t="s">
        <v>115</v>
      </c>
      <c r="B10424" s="4485"/>
      <c r="C10424" s="4485"/>
      <c r="D10424" s="4485"/>
      <c r="E10424" s="4485"/>
      <c r="F10424" s="4485"/>
      <c r="G10424" s="4485"/>
      <c r="H10424" s="4485"/>
      <c r="I10424" s="4485"/>
      <c r="J10424" s="4485"/>
      <c r="K10424" s="4485"/>
      <c r="L10424" s="4485"/>
      <c r="M10424" s="4485"/>
      <c r="N10424" s="4485"/>
      <c r="O10424" s="4485"/>
      <c r="P10424" s="4485"/>
      <c r="Q10424" s="4485"/>
      <c r="R10424" s="4485"/>
      <c r="S10424" s="4485"/>
      <c r="T10424" s="4485"/>
      <c r="U10424" s="4485"/>
      <c r="V10424" s="4485"/>
      <c r="W10424" s="4485"/>
      <c r="X10424" s="4485"/>
      <c r="Y10424" s="4485"/>
      <c r="Z10424" s="4485"/>
      <c r="AA10424" s="4485"/>
      <c r="AB10424" s="4485"/>
      <c r="AC10424" s="4485"/>
      <c r="AD10424" s="4485"/>
      <c r="AE10424" s="4485"/>
      <c r="AF10424" s="4485"/>
      <c r="AG10424" s="4485"/>
      <c r="AH10424" s="4485"/>
      <c r="AI10424" s="4485"/>
      <c r="AJ10424" s="4317"/>
    </row>
    <row r="10425" spans="1:36" ht="15.75">
      <c r="A10425" s="4323" t="s">
        <v>19</v>
      </c>
      <c r="B10425" s="4323"/>
      <c r="C10425" s="4323"/>
      <c r="D10425" s="4323"/>
      <c r="E10425" s="4323"/>
      <c r="F10425" s="4323"/>
      <c r="G10425" s="4323"/>
      <c r="H10425" s="4323"/>
      <c r="I10425" s="4323"/>
      <c r="J10425" s="4323"/>
      <c r="K10425" s="4323"/>
      <c r="L10425" s="4323"/>
      <c r="M10425" s="4323"/>
      <c r="N10425" s="4323"/>
      <c r="O10425" s="4323"/>
      <c r="P10425" s="4323"/>
      <c r="Q10425" s="4323"/>
      <c r="R10425" s="4323"/>
      <c r="S10425" s="4323"/>
      <c r="T10425" s="4323"/>
      <c r="U10425" s="4323"/>
      <c r="V10425" s="4323"/>
      <c r="W10425" s="4323"/>
      <c r="X10425" s="4323"/>
      <c r="Y10425" s="4323"/>
      <c r="Z10425" s="4323"/>
      <c r="AA10425" s="4323"/>
      <c r="AB10425" s="4323"/>
      <c r="AC10425" s="4323"/>
      <c r="AD10425" s="4323"/>
      <c r="AE10425" s="4323"/>
      <c r="AF10425" s="4323"/>
      <c r="AG10425" s="4323"/>
      <c r="AH10425" s="4323"/>
      <c r="AI10425" s="4323"/>
      <c r="AJ10425" s="4323"/>
    </row>
    <row r="10426" spans="1:36" ht="15.75" hidden="1" customHeight="1">
      <c r="A10426" s="1502" t="s">
        <v>8355</v>
      </c>
      <c r="B10426" s="343" t="s">
        <v>8356</v>
      </c>
      <c r="C10426" s="1421" t="s">
        <v>8357</v>
      </c>
      <c r="D10426" s="344" t="s">
        <v>8358</v>
      </c>
      <c r="E10426" s="1421" t="s">
        <v>8359</v>
      </c>
      <c r="F10426" s="344" t="s">
        <v>8360</v>
      </c>
      <c r="G10426" s="1421" t="s">
        <v>8361</v>
      </c>
      <c r="H10426" s="345" t="s">
        <v>8362</v>
      </c>
      <c r="I10426" s="346" t="s">
        <v>8363</v>
      </c>
      <c r="J10426" s="346" t="s">
        <v>8364</v>
      </c>
      <c r="K10426" s="1421" t="s">
        <v>8365</v>
      </c>
      <c r="L10426" s="1421" t="s">
        <v>8366</v>
      </c>
      <c r="M10426" s="1421" t="s">
        <v>8367</v>
      </c>
      <c r="N10426" s="1421" t="s">
        <v>8368</v>
      </c>
      <c r="O10426" s="1421" t="s">
        <v>8369</v>
      </c>
      <c r="P10426" s="1421" t="s">
        <v>8370</v>
      </c>
      <c r="Q10426" s="1421" t="s">
        <v>8371</v>
      </c>
      <c r="R10426" s="1421" t="s">
        <v>8372</v>
      </c>
      <c r="S10426" s="1421" t="s">
        <v>8373</v>
      </c>
      <c r="T10426" s="1421" t="s">
        <v>8374</v>
      </c>
      <c r="U10426" s="1421" t="s">
        <v>8375</v>
      </c>
      <c r="V10426" s="1421" t="s">
        <v>8376</v>
      </c>
      <c r="W10426" s="1421" t="s">
        <v>8377</v>
      </c>
      <c r="X10426" s="1421" t="s">
        <v>8378</v>
      </c>
      <c r="Y10426" s="1421" t="s">
        <v>8379</v>
      </c>
      <c r="Z10426" s="1421" t="s">
        <v>8380</v>
      </c>
      <c r="AA10426" s="1421" t="s">
        <v>8381</v>
      </c>
      <c r="AB10426" s="1421" t="s">
        <v>8382</v>
      </c>
      <c r="AC10426" s="345" t="s">
        <v>8383</v>
      </c>
      <c r="AD10426" s="345" t="s">
        <v>8384</v>
      </c>
      <c r="AE10426" s="251" t="s">
        <v>8385</v>
      </c>
      <c r="AF10426" s="251" t="s">
        <v>8386</v>
      </c>
      <c r="AG10426" s="251" t="s">
        <v>8387</v>
      </c>
      <c r="AH10426" s="251" t="s">
        <v>8388</v>
      </c>
      <c r="AI10426" s="252" t="s">
        <v>8389</v>
      </c>
      <c r="AJ10426" s="347"/>
    </row>
    <row r="10427" spans="1:36" ht="15.75">
      <c r="A10427" s="1419">
        <v>1</v>
      </c>
      <c r="B10427" s="175" t="s">
        <v>2639</v>
      </c>
      <c r="C10427" s="180" t="s">
        <v>181</v>
      </c>
      <c r="D10427" s="253">
        <v>1.2354000000000001</v>
      </c>
      <c r="E10427" s="180">
        <v>90</v>
      </c>
      <c r="F10427" s="254">
        <f t="shared" ref="F10427:F10448" si="3899">D10427*E10427</f>
        <v>111.18600000000001</v>
      </c>
      <c r="G10427" s="180">
        <v>0</v>
      </c>
      <c r="H10427" s="255">
        <f t="shared" ref="H10427:H10455" si="3900">D10427*G10427</f>
        <v>0</v>
      </c>
      <c r="I10427" s="185">
        <v>44761</v>
      </c>
      <c r="J10427" s="185">
        <v>46296</v>
      </c>
      <c r="K10427" s="180"/>
      <c r="L10427" s="180"/>
      <c r="M10427" s="180"/>
      <c r="N10427" s="180">
        <v>5</v>
      </c>
      <c r="O10427" s="180">
        <v>0</v>
      </c>
      <c r="P10427" s="180">
        <v>58</v>
      </c>
      <c r="Q10427" s="180"/>
      <c r="R10427" s="180"/>
      <c r="S10427" s="180"/>
      <c r="T10427" s="180"/>
      <c r="U10427" s="180"/>
      <c r="V10427" s="180"/>
      <c r="W10427" s="201"/>
      <c r="X10427" s="180"/>
      <c r="Y10427" s="180"/>
      <c r="Z10427" s="180"/>
      <c r="AA10427" s="180"/>
      <c r="AB10427" s="180"/>
      <c r="AC10427" s="1507">
        <f t="shared" ref="AC10427:AC10448" si="3901">E10427+G10427-N10427-O10427-AA10427-P10427-Q10427-R10427-S10427-T10427-U10427-V10427-W10427-X10427-Y10427</f>
        <v>27</v>
      </c>
      <c r="AD10427" s="1508">
        <f t="shared" ref="AD10427:AD10448" si="3902">D10427*AC10427</f>
        <v>33.355800000000002</v>
      </c>
      <c r="AE10427" s="14">
        <f t="shared" ref="AE10427:AE10434" si="3903">(J10427-"01.04.2023")/30</f>
        <v>42.633333333333333</v>
      </c>
      <c r="AF10427" s="14">
        <f t="shared" ref="AF10427:AF10448" si="3904">(N10427+O10427+P10427+Q10427+R10427+S10427+T10427+U10427+V10427+W10427+X10427+Y10427)/3</f>
        <v>21</v>
      </c>
      <c r="AG10427" s="14">
        <f t="shared" ref="AG10427:AG10448" si="3905">AC10427/AF10427</f>
        <v>1.2857142857142858</v>
      </c>
      <c r="AH10427" s="14">
        <f t="shared" ref="AH10427:AH10434" si="3906">AG10427-AE10427</f>
        <v>-41.347619047619048</v>
      </c>
      <c r="AI10427" s="14">
        <f t="shared" ref="AI10427:AI10434" si="3907">AC10427-(AE10427*AF10427)</f>
        <v>-868.3</v>
      </c>
      <c r="AJ10427" s="342"/>
    </row>
    <row r="10428" spans="1:36" ht="31.5" customHeight="1">
      <c r="A10428" s="1419">
        <v>2</v>
      </c>
      <c r="B10428" s="175" t="s">
        <v>2641</v>
      </c>
      <c r="C10428" s="180" t="s">
        <v>65</v>
      </c>
      <c r="D10428" s="256">
        <v>227.48</v>
      </c>
      <c r="E10428" s="180">
        <v>1300</v>
      </c>
      <c r="F10428" s="254">
        <f t="shared" si="3899"/>
        <v>295724</v>
      </c>
      <c r="G10428" s="180">
        <v>0</v>
      </c>
      <c r="H10428" s="255">
        <f t="shared" si="3900"/>
        <v>0</v>
      </c>
      <c r="I10428" s="185">
        <v>44594</v>
      </c>
      <c r="J10428" s="185">
        <v>45181</v>
      </c>
      <c r="K10428" s="180"/>
      <c r="L10428" s="180"/>
      <c r="M10428" s="180"/>
      <c r="N10428" s="180">
        <v>25</v>
      </c>
      <c r="O10428" s="180">
        <v>11</v>
      </c>
      <c r="P10428" s="180">
        <v>7</v>
      </c>
      <c r="Q10428" s="180"/>
      <c r="R10428" s="180"/>
      <c r="S10428" s="180"/>
      <c r="T10428" s="180"/>
      <c r="U10428" s="180"/>
      <c r="V10428" s="180"/>
      <c r="W10428" s="180"/>
      <c r="X10428" s="180"/>
      <c r="Y10428" s="180"/>
      <c r="Z10428" s="180"/>
      <c r="AA10428" s="180"/>
      <c r="AB10428" s="180"/>
      <c r="AC10428" s="1507">
        <f t="shared" si="3901"/>
        <v>1257</v>
      </c>
      <c r="AD10428" s="1508">
        <f t="shared" si="3902"/>
        <v>285942.36</v>
      </c>
      <c r="AE10428" s="14">
        <f t="shared" si="3903"/>
        <v>5.4666666666666668</v>
      </c>
      <c r="AF10428" s="14">
        <f t="shared" si="3904"/>
        <v>14.333333333333334</v>
      </c>
      <c r="AG10428" s="14">
        <f t="shared" si="3905"/>
        <v>87.697674418604649</v>
      </c>
      <c r="AH10428" s="14">
        <f t="shared" si="3906"/>
        <v>82.23100775193798</v>
      </c>
      <c r="AI10428" s="14">
        <f t="shared" si="3907"/>
        <v>1178.6444444444444</v>
      </c>
      <c r="AJ10428" s="342"/>
    </row>
    <row r="10429" spans="1:36" ht="15.75">
      <c r="A10429" s="1419">
        <v>3</v>
      </c>
      <c r="B10429" s="175" t="s">
        <v>2642</v>
      </c>
      <c r="C10429" s="180" t="s">
        <v>181</v>
      </c>
      <c r="D10429" s="256">
        <v>1.2312000000000001</v>
      </c>
      <c r="E10429" s="180">
        <v>1300</v>
      </c>
      <c r="F10429" s="254">
        <f t="shared" si="3899"/>
        <v>1600.5600000000002</v>
      </c>
      <c r="G10429" s="180">
        <v>0</v>
      </c>
      <c r="H10429" s="255">
        <f t="shared" si="3900"/>
        <v>0</v>
      </c>
      <c r="I10429" s="185">
        <v>44594</v>
      </c>
      <c r="J10429" s="185">
        <v>45838</v>
      </c>
      <c r="K10429" s="180"/>
      <c r="L10429" s="180"/>
      <c r="M10429" s="180"/>
      <c r="N10429" s="180">
        <v>25</v>
      </c>
      <c r="O10429" s="180">
        <v>11</v>
      </c>
      <c r="P10429" s="180">
        <v>7</v>
      </c>
      <c r="Q10429" s="180"/>
      <c r="R10429" s="180"/>
      <c r="S10429" s="180"/>
      <c r="T10429" s="180"/>
      <c r="U10429" s="180"/>
      <c r="V10429" s="180"/>
      <c r="W10429" s="180"/>
      <c r="X10429" s="180"/>
      <c r="Y10429" s="180"/>
      <c r="Z10429" s="180"/>
      <c r="AA10429" s="180"/>
      <c r="AB10429" s="180"/>
      <c r="AC10429" s="1507">
        <f t="shared" si="3901"/>
        <v>1257</v>
      </c>
      <c r="AD10429" s="1508">
        <f t="shared" si="3902"/>
        <v>1547.6184000000001</v>
      </c>
      <c r="AE10429" s="14">
        <f t="shared" si="3903"/>
        <v>27.366666666666667</v>
      </c>
      <c r="AF10429" s="14">
        <f t="shared" si="3904"/>
        <v>14.333333333333334</v>
      </c>
      <c r="AG10429" s="14">
        <f t="shared" si="3905"/>
        <v>87.697674418604649</v>
      </c>
      <c r="AH10429" s="14">
        <f t="shared" si="3906"/>
        <v>60.331007751937982</v>
      </c>
      <c r="AI10429" s="14">
        <f t="shared" si="3907"/>
        <v>864.74444444444441</v>
      </c>
      <c r="AJ10429" s="342"/>
    </row>
    <row r="10430" spans="1:36" ht="15.75" customHeight="1">
      <c r="A10430" s="1419">
        <v>4</v>
      </c>
      <c r="B10430" s="175" t="s">
        <v>2643</v>
      </c>
      <c r="C10430" s="180" t="s">
        <v>181</v>
      </c>
      <c r="D10430" s="256">
        <v>12.31</v>
      </c>
      <c r="E10430" s="180">
        <v>5</v>
      </c>
      <c r="F10430" s="254">
        <f t="shared" si="3899"/>
        <v>61.550000000000004</v>
      </c>
      <c r="G10430" s="180">
        <v>0</v>
      </c>
      <c r="H10430" s="255">
        <f t="shared" si="3900"/>
        <v>0</v>
      </c>
      <c r="I10430" s="185">
        <v>44594</v>
      </c>
      <c r="J10430" s="185">
        <v>53206</v>
      </c>
      <c r="K10430" s="180"/>
      <c r="L10430" s="180"/>
      <c r="M10430" s="180"/>
      <c r="N10430" s="180">
        <v>1</v>
      </c>
      <c r="O10430" s="180">
        <v>0</v>
      </c>
      <c r="P10430" s="180">
        <v>0</v>
      </c>
      <c r="Q10430" s="180"/>
      <c r="R10430" s="180"/>
      <c r="S10430" s="180"/>
      <c r="T10430" s="180"/>
      <c r="U10430" s="180"/>
      <c r="V10430" s="180"/>
      <c r="W10430" s="180"/>
      <c r="X10430" s="180"/>
      <c r="Y10430" s="180"/>
      <c r="Z10430" s="180"/>
      <c r="AA10430" s="180"/>
      <c r="AB10430" s="180"/>
      <c r="AC10430" s="1507">
        <f t="shared" si="3901"/>
        <v>4</v>
      </c>
      <c r="AD10430" s="1508">
        <f t="shared" si="3902"/>
        <v>49.24</v>
      </c>
      <c r="AE10430" s="14">
        <f t="shared" si="3903"/>
        <v>272.96666666666664</v>
      </c>
      <c r="AF10430" s="14">
        <f t="shared" si="3904"/>
        <v>0.33333333333333331</v>
      </c>
      <c r="AG10430" s="14">
        <f t="shared" si="3905"/>
        <v>12</v>
      </c>
      <c r="AH10430" s="14">
        <f t="shared" si="3906"/>
        <v>-260.96666666666664</v>
      </c>
      <c r="AI10430" s="14">
        <f t="shared" si="3907"/>
        <v>-86.98888888888888</v>
      </c>
      <c r="AJ10430" s="342"/>
    </row>
    <row r="10431" spans="1:36" ht="47.25" customHeight="1">
      <c r="A10431" s="1419">
        <v>5</v>
      </c>
      <c r="B10431" s="175" t="s">
        <v>2640</v>
      </c>
      <c r="C10431" s="180" t="s">
        <v>181</v>
      </c>
      <c r="D10431" s="257">
        <v>12.30677</v>
      </c>
      <c r="E10431" s="180">
        <v>1</v>
      </c>
      <c r="F10431" s="254">
        <f t="shared" si="3899"/>
        <v>12.30677</v>
      </c>
      <c r="G10431" s="180">
        <v>0</v>
      </c>
      <c r="H10431" s="255">
        <f t="shared" si="3900"/>
        <v>0</v>
      </c>
      <c r="I10431" s="185">
        <v>44798</v>
      </c>
      <c r="J10431" s="185">
        <v>46326</v>
      </c>
      <c r="K10431" s="180"/>
      <c r="L10431" s="180"/>
      <c r="M10431" s="180"/>
      <c r="N10431" s="180">
        <v>0</v>
      </c>
      <c r="O10431" s="180">
        <v>0</v>
      </c>
      <c r="P10431" s="180"/>
      <c r="Q10431" s="180"/>
      <c r="R10431" s="180"/>
      <c r="S10431" s="180"/>
      <c r="T10431" s="180"/>
      <c r="U10431" s="180"/>
      <c r="V10431" s="180"/>
      <c r="W10431" s="180"/>
      <c r="X10431" s="180"/>
      <c r="Y10431" s="180"/>
      <c r="Z10431" s="180"/>
      <c r="AA10431" s="180"/>
      <c r="AB10431" s="180"/>
      <c r="AC10431" s="1507">
        <f t="shared" si="3901"/>
        <v>1</v>
      </c>
      <c r="AD10431" s="1508">
        <f t="shared" si="3902"/>
        <v>12.30677</v>
      </c>
      <c r="AE10431" s="14">
        <f t="shared" si="3903"/>
        <v>43.633333333333333</v>
      </c>
      <c r="AF10431" s="14">
        <f t="shared" si="3904"/>
        <v>0</v>
      </c>
      <c r="AG10431" s="14" t="e">
        <f t="shared" si="3905"/>
        <v>#DIV/0!</v>
      </c>
      <c r="AH10431" s="14" t="e">
        <f t="shared" si="3906"/>
        <v>#DIV/0!</v>
      </c>
      <c r="AI10431" s="14">
        <f t="shared" si="3907"/>
        <v>1</v>
      </c>
      <c r="AJ10431" s="342"/>
    </row>
    <row r="10432" spans="1:36" ht="47.25" customHeight="1">
      <c r="A10432" s="1419">
        <v>6</v>
      </c>
      <c r="B10432" s="194" t="s">
        <v>2644</v>
      </c>
      <c r="C10432" s="180" t="s">
        <v>86</v>
      </c>
      <c r="D10432" s="256">
        <v>2188.86</v>
      </c>
      <c r="E10432" s="180">
        <v>6</v>
      </c>
      <c r="F10432" s="254">
        <f t="shared" si="3899"/>
        <v>13133.16</v>
      </c>
      <c r="G10432" s="180">
        <v>0</v>
      </c>
      <c r="H10432" s="255">
        <f t="shared" si="3900"/>
        <v>0</v>
      </c>
      <c r="I10432" s="185">
        <v>44585</v>
      </c>
      <c r="J10432" s="185">
        <v>45225</v>
      </c>
      <c r="K10432" s="180"/>
      <c r="L10432" s="180">
        <v>53</v>
      </c>
      <c r="M10432" s="185">
        <v>44587</v>
      </c>
      <c r="N10432" s="180">
        <v>0</v>
      </c>
      <c r="O10432" s="180">
        <v>1</v>
      </c>
      <c r="P10432" s="180">
        <v>0</v>
      </c>
      <c r="Q10432" s="180"/>
      <c r="R10432" s="180"/>
      <c r="S10432" s="180"/>
      <c r="T10432" s="180"/>
      <c r="U10432" s="180"/>
      <c r="V10432" s="180"/>
      <c r="W10432" s="180"/>
      <c r="X10432" s="180"/>
      <c r="Y10432" s="180"/>
      <c r="Z10432" s="180"/>
      <c r="AA10432" s="180"/>
      <c r="AB10432" s="180"/>
      <c r="AC10432" s="1507">
        <f t="shared" si="3901"/>
        <v>5</v>
      </c>
      <c r="AD10432" s="1508">
        <f t="shared" si="3902"/>
        <v>10944.300000000001</v>
      </c>
      <c r="AE10432" s="14">
        <f t="shared" si="3903"/>
        <v>6.9333333333333336</v>
      </c>
      <c r="AF10432" s="14">
        <f t="shared" si="3904"/>
        <v>0.33333333333333331</v>
      </c>
      <c r="AG10432" s="14">
        <f t="shared" si="3905"/>
        <v>15</v>
      </c>
      <c r="AH10432" s="14">
        <f t="shared" si="3906"/>
        <v>8.0666666666666664</v>
      </c>
      <c r="AI10432" s="14">
        <f t="shared" si="3907"/>
        <v>2.6888888888888891</v>
      </c>
      <c r="AJ10432" s="342"/>
    </row>
    <row r="10433" spans="1:36" ht="31.5">
      <c r="A10433" s="1419">
        <v>7</v>
      </c>
      <c r="B10433" s="175" t="s">
        <v>5851</v>
      </c>
      <c r="C10433" s="180" t="s">
        <v>65</v>
      </c>
      <c r="D10433" s="254">
        <v>645.4357</v>
      </c>
      <c r="E10433" s="180">
        <v>1962</v>
      </c>
      <c r="F10433" s="254">
        <f t="shared" si="3899"/>
        <v>1266344.8433999999</v>
      </c>
      <c r="G10433" s="180">
        <v>0</v>
      </c>
      <c r="H10433" s="255">
        <f t="shared" si="3900"/>
        <v>0</v>
      </c>
      <c r="I10433" s="185">
        <v>44834</v>
      </c>
      <c r="J10433" s="185">
        <v>45046</v>
      </c>
      <c r="K10433" s="180">
        <v>1962</v>
      </c>
      <c r="L10433" s="194" t="s">
        <v>7326</v>
      </c>
      <c r="M10433" s="195">
        <v>44904</v>
      </c>
      <c r="N10433" s="180">
        <v>0</v>
      </c>
      <c r="O10433" s="180">
        <v>0</v>
      </c>
      <c r="P10433" s="180">
        <v>0</v>
      </c>
      <c r="Q10433" s="180"/>
      <c r="R10433" s="180"/>
      <c r="S10433" s="180"/>
      <c r="T10433" s="180"/>
      <c r="U10433" s="180"/>
      <c r="V10433" s="180"/>
      <c r="W10433" s="180"/>
      <c r="X10433" s="180"/>
      <c r="Y10433" s="180"/>
      <c r="Z10433" s="180"/>
      <c r="AA10433" s="180"/>
      <c r="AB10433" s="180"/>
      <c r="AC10433" s="1507">
        <f t="shared" si="3901"/>
        <v>1962</v>
      </c>
      <c r="AD10433" s="1508">
        <f t="shared" si="3902"/>
        <v>1266344.8433999999</v>
      </c>
      <c r="AE10433" s="14">
        <f t="shared" si="3903"/>
        <v>0.96666666666666667</v>
      </c>
      <c r="AF10433" s="14">
        <f t="shared" si="3904"/>
        <v>0</v>
      </c>
      <c r="AG10433" s="14" t="e">
        <f t="shared" si="3905"/>
        <v>#DIV/0!</v>
      </c>
      <c r="AH10433" s="14" t="e">
        <f t="shared" si="3906"/>
        <v>#DIV/0!</v>
      </c>
      <c r="AI10433" s="14">
        <f t="shared" si="3907"/>
        <v>1962</v>
      </c>
      <c r="AJ10433" s="342"/>
    </row>
    <row r="10434" spans="1:36" ht="15.75">
      <c r="A10434" s="1419">
        <v>8</v>
      </c>
      <c r="B10434" s="175" t="s">
        <v>5852</v>
      </c>
      <c r="C10434" s="180" t="s">
        <v>66</v>
      </c>
      <c r="D10434" s="254">
        <v>3.5398399999999999</v>
      </c>
      <c r="E10434" s="180">
        <v>1914</v>
      </c>
      <c r="F10434" s="254">
        <f t="shared" si="3899"/>
        <v>6775.2537599999996</v>
      </c>
      <c r="G10434" s="180">
        <v>0</v>
      </c>
      <c r="H10434" s="255">
        <f t="shared" si="3900"/>
        <v>0</v>
      </c>
      <c r="I10434" s="185">
        <v>44834</v>
      </c>
      <c r="J10434" s="185">
        <v>46325</v>
      </c>
      <c r="K10434" s="180"/>
      <c r="L10434" s="180"/>
      <c r="M10434" s="185"/>
      <c r="N10434" s="180">
        <v>0</v>
      </c>
      <c r="O10434" s="180">
        <v>0</v>
      </c>
      <c r="P10434" s="180">
        <v>0</v>
      </c>
      <c r="Q10434" s="180"/>
      <c r="R10434" s="180"/>
      <c r="S10434" s="180"/>
      <c r="T10434" s="180"/>
      <c r="U10434" s="180"/>
      <c r="V10434" s="180"/>
      <c r="W10434" s="180"/>
      <c r="X10434" s="180"/>
      <c r="Y10434" s="180"/>
      <c r="Z10434" s="180"/>
      <c r="AA10434" s="180"/>
      <c r="AB10434" s="180"/>
      <c r="AC10434" s="1507">
        <f t="shared" si="3901"/>
        <v>1914</v>
      </c>
      <c r="AD10434" s="1508">
        <f t="shared" si="3902"/>
        <v>6775.2537599999996</v>
      </c>
      <c r="AE10434" s="14">
        <f t="shared" si="3903"/>
        <v>43.6</v>
      </c>
      <c r="AF10434" s="14">
        <f t="shared" si="3904"/>
        <v>0</v>
      </c>
      <c r="AG10434" s="14" t="e">
        <f t="shared" si="3905"/>
        <v>#DIV/0!</v>
      </c>
      <c r="AH10434" s="14" t="e">
        <f t="shared" si="3906"/>
        <v>#DIV/0!</v>
      </c>
      <c r="AI10434" s="14">
        <f t="shared" si="3907"/>
        <v>1914</v>
      </c>
      <c r="AJ10434" s="342"/>
    </row>
    <row r="10435" spans="1:36" ht="31.5">
      <c r="A10435" s="1419">
        <v>9</v>
      </c>
      <c r="B10435" s="175" t="s">
        <v>5853</v>
      </c>
      <c r="C10435" s="180" t="s">
        <v>66</v>
      </c>
      <c r="D10435" s="254">
        <v>29.503540000000001</v>
      </c>
      <c r="E10435" s="180">
        <v>10</v>
      </c>
      <c r="F10435" s="254">
        <f t="shared" si="3899"/>
        <v>295.03539999999998</v>
      </c>
      <c r="G10435" s="180">
        <v>0</v>
      </c>
      <c r="H10435" s="255">
        <f t="shared" si="3900"/>
        <v>0</v>
      </c>
      <c r="I10435" s="185">
        <v>44834</v>
      </c>
      <c r="J10435" s="185" t="s">
        <v>216</v>
      </c>
      <c r="K10435" s="180"/>
      <c r="L10435" s="180"/>
      <c r="M10435" s="185"/>
      <c r="N10435" s="180">
        <v>0</v>
      </c>
      <c r="O10435" s="180">
        <v>0</v>
      </c>
      <c r="P10435" s="180">
        <v>0</v>
      </c>
      <c r="Q10435" s="180"/>
      <c r="R10435" s="180"/>
      <c r="S10435" s="180"/>
      <c r="T10435" s="180"/>
      <c r="U10435" s="180"/>
      <c r="V10435" s="180"/>
      <c r="W10435" s="180"/>
      <c r="X10435" s="180"/>
      <c r="Y10435" s="180"/>
      <c r="Z10435" s="180"/>
      <c r="AA10435" s="180"/>
      <c r="AB10435" s="180"/>
      <c r="AC10435" s="1507">
        <f t="shared" si="3901"/>
        <v>10</v>
      </c>
      <c r="AD10435" s="1508">
        <f t="shared" si="3902"/>
        <v>295.03539999999998</v>
      </c>
      <c r="AE10435" s="14" t="s">
        <v>334</v>
      </c>
      <c r="AF10435" s="14">
        <f t="shared" si="3904"/>
        <v>0</v>
      </c>
      <c r="AG10435" s="14" t="e">
        <f t="shared" si="3905"/>
        <v>#DIV/0!</v>
      </c>
      <c r="AH10435" s="14" t="s">
        <v>334</v>
      </c>
      <c r="AI10435" s="14" t="s">
        <v>334</v>
      </c>
      <c r="AJ10435" s="342"/>
    </row>
    <row r="10436" spans="1:36" ht="31.5">
      <c r="A10436" s="1419">
        <v>10</v>
      </c>
      <c r="B10436" s="194" t="s">
        <v>6413</v>
      </c>
      <c r="C10436" s="180" t="s">
        <v>66</v>
      </c>
      <c r="D10436" s="254">
        <v>38.171300000000002</v>
      </c>
      <c r="E10436" s="180">
        <v>88</v>
      </c>
      <c r="F10436" s="254">
        <f t="shared" si="3899"/>
        <v>3359.0744000000004</v>
      </c>
      <c r="G10436" s="180">
        <v>0</v>
      </c>
      <c r="H10436" s="255">
        <f t="shared" si="3900"/>
        <v>0</v>
      </c>
      <c r="I10436" s="191">
        <v>44855</v>
      </c>
      <c r="J10436" s="191">
        <v>45444</v>
      </c>
      <c r="K10436" s="180"/>
      <c r="L10436" s="192" t="s">
        <v>6583</v>
      </c>
      <c r="M10436" s="191">
        <v>44838</v>
      </c>
      <c r="N10436" s="180">
        <v>0</v>
      </c>
      <c r="O10436" s="180">
        <v>0</v>
      </c>
      <c r="P10436" s="180">
        <v>0</v>
      </c>
      <c r="Q10436" s="180"/>
      <c r="R10436" s="180"/>
      <c r="S10436" s="180"/>
      <c r="T10436" s="180"/>
      <c r="U10436" s="180"/>
      <c r="V10436" s="201"/>
      <c r="W10436" s="180"/>
      <c r="X10436" s="180"/>
      <c r="Y10436" s="180"/>
      <c r="Z10436" s="180"/>
      <c r="AA10436" s="180"/>
      <c r="AB10436" s="180"/>
      <c r="AC10436" s="1507">
        <f t="shared" si="3901"/>
        <v>88</v>
      </c>
      <c r="AD10436" s="1508">
        <f t="shared" si="3902"/>
        <v>3359.0744000000004</v>
      </c>
      <c r="AE10436" s="14">
        <f t="shared" ref="AE10436:AE10439" si="3908">(J10436-"01.04.2023")/30</f>
        <v>14.233333333333333</v>
      </c>
      <c r="AF10436" s="14">
        <f t="shared" si="3904"/>
        <v>0</v>
      </c>
      <c r="AG10436" s="14" t="e">
        <f t="shared" si="3905"/>
        <v>#DIV/0!</v>
      </c>
      <c r="AH10436" s="14" t="e">
        <f t="shared" ref="AH10436:AH10439" si="3909">AG10436-AE10436</f>
        <v>#DIV/0!</v>
      </c>
      <c r="AI10436" s="14">
        <f t="shared" ref="AI10436:AI10439" si="3910">AC10436-(AE10436*AF10436)</f>
        <v>88</v>
      </c>
      <c r="AJ10436" s="342"/>
    </row>
    <row r="10437" spans="1:36" ht="47.25">
      <c r="A10437" s="1419">
        <v>11</v>
      </c>
      <c r="B10437" s="175" t="s">
        <v>6414</v>
      </c>
      <c r="C10437" s="180" t="s">
        <v>66</v>
      </c>
      <c r="D10437" s="254">
        <v>1.06</v>
      </c>
      <c r="E10437" s="180">
        <v>100</v>
      </c>
      <c r="F10437" s="254">
        <f t="shared" si="3899"/>
        <v>106</v>
      </c>
      <c r="G10437" s="180">
        <v>0</v>
      </c>
      <c r="H10437" s="255">
        <f t="shared" si="3900"/>
        <v>0</v>
      </c>
      <c r="I10437" s="191">
        <v>44856</v>
      </c>
      <c r="J10437" s="191">
        <v>45808</v>
      </c>
      <c r="K10437" s="180"/>
      <c r="L10437" s="192" t="s">
        <v>6584</v>
      </c>
      <c r="M10437" s="191">
        <v>44838</v>
      </c>
      <c r="N10437" s="180">
        <v>0</v>
      </c>
      <c r="O10437" s="180">
        <v>0</v>
      </c>
      <c r="P10437" s="180">
        <v>16</v>
      </c>
      <c r="Q10437" s="180"/>
      <c r="R10437" s="180"/>
      <c r="S10437" s="180"/>
      <c r="T10437" s="180"/>
      <c r="U10437" s="180"/>
      <c r="V10437" s="201"/>
      <c r="W10437" s="180"/>
      <c r="X10437" s="180"/>
      <c r="Y10437" s="180"/>
      <c r="Z10437" s="180"/>
      <c r="AA10437" s="180"/>
      <c r="AB10437" s="180"/>
      <c r="AC10437" s="1507">
        <f t="shared" si="3901"/>
        <v>84</v>
      </c>
      <c r="AD10437" s="1508">
        <f t="shared" si="3902"/>
        <v>89.04</v>
      </c>
      <c r="AE10437" s="14">
        <f t="shared" si="3908"/>
        <v>26.366666666666667</v>
      </c>
      <c r="AF10437" s="14">
        <f t="shared" si="3904"/>
        <v>5.333333333333333</v>
      </c>
      <c r="AG10437" s="14">
        <f t="shared" si="3905"/>
        <v>15.75</v>
      </c>
      <c r="AH10437" s="14">
        <f t="shared" si="3909"/>
        <v>-10.616666666666667</v>
      </c>
      <c r="AI10437" s="14">
        <f t="shared" si="3910"/>
        <v>-56.622222222222206</v>
      </c>
      <c r="AJ10437" s="342"/>
    </row>
    <row r="10438" spans="1:36" ht="31.5">
      <c r="A10438" s="1419">
        <v>15</v>
      </c>
      <c r="B10438" s="258" t="s">
        <v>5850</v>
      </c>
      <c r="C10438" s="180" t="s">
        <v>66</v>
      </c>
      <c r="D10438" s="255">
        <v>0</v>
      </c>
      <c r="E10438" s="180">
        <v>21</v>
      </c>
      <c r="F10438" s="254">
        <f t="shared" si="3899"/>
        <v>0</v>
      </c>
      <c r="G10438" s="180">
        <v>0</v>
      </c>
      <c r="H10438" s="255">
        <f t="shared" si="3900"/>
        <v>0</v>
      </c>
      <c r="I10438" s="195">
        <v>44872</v>
      </c>
      <c r="J10438" s="195">
        <v>45243</v>
      </c>
      <c r="K10438" s="180"/>
      <c r="L10438" s="260" t="s">
        <v>6585</v>
      </c>
      <c r="M10438" s="195">
        <v>44846</v>
      </c>
      <c r="N10438" s="180">
        <v>20</v>
      </c>
      <c r="O10438" s="180">
        <v>0</v>
      </c>
      <c r="P10438" s="180">
        <v>0</v>
      </c>
      <c r="Q10438" s="180"/>
      <c r="R10438" s="180"/>
      <c r="S10438" s="180"/>
      <c r="T10438" s="180"/>
      <c r="U10438" s="180"/>
      <c r="V10438" s="201"/>
      <c r="W10438" s="180"/>
      <c r="X10438" s="180"/>
      <c r="Y10438" s="180"/>
      <c r="Z10438" s="180"/>
      <c r="AA10438" s="180"/>
      <c r="AB10438" s="180"/>
      <c r="AC10438" s="1507">
        <f t="shared" si="3901"/>
        <v>1</v>
      </c>
      <c r="AD10438" s="1508">
        <f t="shared" si="3902"/>
        <v>0</v>
      </c>
      <c r="AE10438" s="14">
        <f t="shared" si="3908"/>
        <v>7.5333333333333332</v>
      </c>
      <c r="AF10438" s="14">
        <f t="shared" si="3904"/>
        <v>6.666666666666667</v>
      </c>
      <c r="AG10438" s="14">
        <f t="shared" si="3905"/>
        <v>0.15</v>
      </c>
      <c r="AH10438" s="14">
        <f t="shared" si="3909"/>
        <v>-7.3833333333333329</v>
      </c>
      <c r="AI10438" s="14">
        <f t="shared" si="3910"/>
        <v>-49.222222222222221</v>
      </c>
      <c r="AJ10438" s="342"/>
    </row>
    <row r="10439" spans="1:36" ht="31.5">
      <c r="A10439" s="1419">
        <v>17</v>
      </c>
      <c r="B10439" s="258" t="s">
        <v>6581</v>
      </c>
      <c r="C10439" s="180" t="s">
        <v>66</v>
      </c>
      <c r="D10439" s="255">
        <v>268</v>
      </c>
      <c r="E10439" s="180">
        <v>859</v>
      </c>
      <c r="F10439" s="254">
        <f t="shared" si="3899"/>
        <v>230212</v>
      </c>
      <c r="G10439" s="180">
        <v>0</v>
      </c>
      <c r="H10439" s="255">
        <f t="shared" si="3900"/>
        <v>0</v>
      </c>
      <c r="I10439" s="195">
        <v>44882</v>
      </c>
      <c r="J10439" s="195">
        <v>45536</v>
      </c>
      <c r="K10439" s="180"/>
      <c r="L10439" s="194" t="s">
        <v>6582</v>
      </c>
      <c r="M10439" s="195">
        <v>44886</v>
      </c>
      <c r="N10439" s="180">
        <v>47</v>
      </c>
      <c r="O10439" s="180">
        <v>90</v>
      </c>
      <c r="P10439" s="180">
        <v>102</v>
      </c>
      <c r="Q10439" s="180"/>
      <c r="R10439" s="180"/>
      <c r="S10439" s="180"/>
      <c r="T10439" s="180"/>
      <c r="U10439" s="180"/>
      <c r="V10439" s="201"/>
      <c r="W10439" s="180"/>
      <c r="X10439" s="180"/>
      <c r="Y10439" s="180"/>
      <c r="Z10439" s="180"/>
      <c r="AA10439" s="180"/>
      <c r="AB10439" s="180"/>
      <c r="AC10439" s="1507">
        <f t="shared" si="3901"/>
        <v>620</v>
      </c>
      <c r="AD10439" s="1508">
        <f t="shared" si="3902"/>
        <v>166160</v>
      </c>
      <c r="AE10439" s="14">
        <f t="shared" si="3908"/>
        <v>17.3</v>
      </c>
      <c r="AF10439" s="14">
        <f t="shared" si="3904"/>
        <v>79.666666666666671</v>
      </c>
      <c r="AG10439" s="14">
        <f t="shared" si="3905"/>
        <v>7.7824267782426775</v>
      </c>
      <c r="AH10439" s="14">
        <f t="shared" si="3909"/>
        <v>-9.5175732217573241</v>
      </c>
      <c r="AI10439" s="14">
        <f t="shared" si="3910"/>
        <v>-758.23333333333358</v>
      </c>
      <c r="AJ10439" s="342"/>
    </row>
    <row r="10440" spans="1:36" ht="31.5">
      <c r="A10440" s="1419">
        <v>18</v>
      </c>
      <c r="B10440" s="175" t="s">
        <v>6587</v>
      </c>
      <c r="C10440" s="194" t="s">
        <v>181</v>
      </c>
      <c r="D10440" s="261">
        <v>0.47</v>
      </c>
      <c r="E10440" s="194">
        <v>20000</v>
      </c>
      <c r="F10440" s="254">
        <f t="shared" si="3899"/>
        <v>9400</v>
      </c>
      <c r="G10440" s="180">
        <v>0</v>
      </c>
      <c r="H10440" s="255">
        <f t="shared" si="3900"/>
        <v>0</v>
      </c>
      <c r="I10440" s="195">
        <v>44762</v>
      </c>
      <c r="J10440" s="195" t="s">
        <v>216</v>
      </c>
      <c r="K10440" s="194"/>
      <c r="L10440" s="194" t="s">
        <v>6588</v>
      </c>
      <c r="M10440" s="195">
        <v>44761</v>
      </c>
      <c r="N10440" s="194">
        <v>200</v>
      </c>
      <c r="O10440" s="194">
        <v>2800</v>
      </c>
      <c r="P10440" s="194">
        <v>1050</v>
      </c>
      <c r="Q10440" s="194"/>
      <c r="R10440" s="194"/>
      <c r="S10440" s="194"/>
      <c r="T10440" s="194"/>
      <c r="U10440" s="194"/>
      <c r="V10440" s="194"/>
      <c r="W10440" s="194"/>
      <c r="X10440" s="194"/>
      <c r="Y10440" s="194"/>
      <c r="Z10440" s="194"/>
      <c r="AA10440" s="194"/>
      <c r="AB10440" s="194"/>
      <c r="AC10440" s="1507">
        <f t="shared" si="3901"/>
        <v>15950</v>
      </c>
      <c r="AD10440" s="1508">
        <f t="shared" si="3902"/>
        <v>7496.5</v>
      </c>
      <c r="AE10440" s="14" t="s">
        <v>334</v>
      </c>
      <c r="AF10440" s="14">
        <f t="shared" si="3904"/>
        <v>1350</v>
      </c>
      <c r="AG10440" s="14">
        <f t="shared" si="3905"/>
        <v>11.814814814814815</v>
      </c>
      <c r="AH10440" s="14" t="s">
        <v>334</v>
      </c>
      <c r="AI10440" s="14" t="s">
        <v>334</v>
      </c>
      <c r="AJ10440" s="354"/>
    </row>
    <row r="10441" spans="1:36" ht="15.75">
      <c r="A10441" s="1419">
        <v>19</v>
      </c>
      <c r="B10441" s="175" t="s">
        <v>5950</v>
      </c>
      <c r="C10441" s="194" t="s">
        <v>66</v>
      </c>
      <c r="D10441" s="261">
        <v>1</v>
      </c>
      <c r="E10441" s="194">
        <v>100</v>
      </c>
      <c r="F10441" s="254">
        <f t="shared" si="3899"/>
        <v>100</v>
      </c>
      <c r="G10441" s="180">
        <v>0</v>
      </c>
      <c r="H10441" s="255">
        <f t="shared" si="3900"/>
        <v>0</v>
      </c>
      <c r="I10441" s="191">
        <v>44865</v>
      </c>
      <c r="J10441" s="191">
        <v>45473</v>
      </c>
      <c r="K10441" s="194"/>
      <c r="L10441" s="194" t="s">
        <v>6586</v>
      </c>
      <c r="M10441" s="195"/>
      <c r="N10441" s="194">
        <v>0</v>
      </c>
      <c r="O10441" s="194">
        <v>0</v>
      </c>
      <c r="P10441" s="194">
        <v>0</v>
      </c>
      <c r="Q10441" s="194"/>
      <c r="R10441" s="194"/>
      <c r="S10441" s="194"/>
      <c r="T10441" s="194"/>
      <c r="U10441" s="194"/>
      <c r="V10441" s="192"/>
      <c r="W10441" s="194"/>
      <c r="X10441" s="194"/>
      <c r="Y10441" s="194"/>
      <c r="Z10441" s="194"/>
      <c r="AA10441" s="194"/>
      <c r="AB10441" s="194"/>
      <c r="AC10441" s="1507">
        <f t="shared" si="3901"/>
        <v>100</v>
      </c>
      <c r="AD10441" s="1508">
        <f t="shared" si="3902"/>
        <v>100</v>
      </c>
      <c r="AE10441" s="14">
        <f t="shared" ref="AE10441:AE10446" si="3911">(J10441-"01.04.2023")/30</f>
        <v>15.2</v>
      </c>
      <c r="AF10441" s="14">
        <f t="shared" si="3904"/>
        <v>0</v>
      </c>
      <c r="AG10441" s="14" t="e">
        <f t="shared" si="3905"/>
        <v>#DIV/0!</v>
      </c>
      <c r="AH10441" s="14" t="e">
        <f t="shared" ref="AH10441:AH10446" si="3912">AG10441-AE10441</f>
        <v>#DIV/0!</v>
      </c>
      <c r="AI10441" s="14">
        <f t="shared" ref="AI10441:AI10446" si="3913">AC10441-(AE10441*AF10441)</f>
        <v>100</v>
      </c>
      <c r="AJ10441" s="354"/>
    </row>
    <row r="10442" spans="1:36" ht="15.75">
      <c r="A10442" s="1419">
        <v>21</v>
      </c>
      <c r="B10442" s="175" t="s">
        <v>5874</v>
      </c>
      <c r="C10442" s="194" t="s">
        <v>66</v>
      </c>
      <c r="D10442" s="261">
        <v>1</v>
      </c>
      <c r="E10442" s="194">
        <v>10</v>
      </c>
      <c r="F10442" s="254">
        <f t="shared" si="3899"/>
        <v>10</v>
      </c>
      <c r="G10442" s="180">
        <v>0</v>
      </c>
      <c r="H10442" s="255">
        <f t="shared" si="3900"/>
        <v>0</v>
      </c>
      <c r="I10442" s="195">
        <v>44865</v>
      </c>
      <c r="J10442" s="195">
        <v>45443</v>
      </c>
      <c r="K10442" s="194"/>
      <c r="L10442" s="194" t="s">
        <v>6586</v>
      </c>
      <c r="M10442" s="195"/>
      <c r="N10442" s="194">
        <v>0</v>
      </c>
      <c r="O10442" s="194">
        <v>0</v>
      </c>
      <c r="P10442" s="194">
        <v>0</v>
      </c>
      <c r="Q10442" s="194"/>
      <c r="R10442" s="194"/>
      <c r="S10442" s="194"/>
      <c r="T10442" s="194"/>
      <c r="U10442" s="194"/>
      <c r="V10442" s="192"/>
      <c r="W10442" s="194"/>
      <c r="X10442" s="194"/>
      <c r="Y10442" s="194"/>
      <c r="Z10442" s="194"/>
      <c r="AA10442" s="194"/>
      <c r="AB10442" s="194"/>
      <c r="AC10442" s="1507">
        <f t="shared" si="3901"/>
        <v>10</v>
      </c>
      <c r="AD10442" s="1508">
        <f t="shared" si="3902"/>
        <v>10</v>
      </c>
      <c r="AE10442" s="14">
        <f t="shared" si="3911"/>
        <v>14.2</v>
      </c>
      <c r="AF10442" s="14">
        <f t="shared" si="3904"/>
        <v>0</v>
      </c>
      <c r="AG10442" s="14" t="e">
        <f t="shared" si="3905"/>
        <v>#DIV/0!</v>
      </c>
      <c r="AH10442" s="14" t="e">
        <f t="shared" si="3912"/>
        <v>#DIV/0!</v>
      </c>
      <c r="AI10442" s="14">
        <f t="shared" si="3913"/>
        <v>10</v>
      </c>
      <c r="AJ10442" s="354"/>
    </row>
    <row r="10443" spans="1:36" ht="15.75">
      <c r="A10443" s="1419">
        <v>22</v>
      </c>
      <c r="B10443" s="175" t="s">
        <v>5952</v>
      </c>
      <c r="C10443" s="194" t="s">
        <v>66</v>
      </c>
      <c r="D10443" s="261">
        <v>1</v>
      </c>
      <c r="E10443" s="194">
        <v>2830</v>
      </c>
      <c r="F10443" s="254">
        <f t="shared" si="3899"/>
        <v>2830</v>
      </c>
      <c r="G10443" s="180">
        <v>0</v>
      </c>
      <c r="H10443" s="255">
        <f t="shared" si="3900"/>
        <v>0</v>
      </c>
      <c r="I10443" s="195">
        <v>44865</v>
      </c>
      <c r="J10443" s="195">
        <v>45473</v>
      </c>
      <c r="K10443" s="194"/>
      <c r="L10443" s="194" t="s">
        <v>6586</v>
      </c>
      <c r="M10443" s="195"/>
      <c r="N10443" s="194">
        <v>497</v>
      </c>
      <c r="O10443" s="194">
        <v>303</v>
      </c>
      <c r="P10443" s="194">
        <v>500</v>
      </c>
      <c r="Q10443" s="194"/>
      <c r="R10443" s="194"/>
      <c r="S10443" s="194"/>
      <c r="T10443" s="194"/>
      <c r="U10443" s="194"/>
      <c r="V10443" s="192"/>
      <c r="W10443" s="194"/>
      <c r="X10443" s="194"/>
      <c r="Y10443" s="194"/>
      <c r="Z10443" s="194"/>
      <c r="AA10443" s="194"/>
      <c r="AB10443" s="194"/>
      <c r="AC10443" s="1507">
        <f t="shared" si="3901"/>
        <v>1530</v>
      </c>
      <c r="AD10443" s="1508">
        <f t="shared" si="3902"/>
        <v>1530</v>
      </c>
      <c r="AE10443" s="14">
        <f t="shared" si="3911"/>
        <v>15.2</v>
      </c>
      <c r="AF10443" s="14">
        <f t="shared" si="3904"/>
        <v>433.33333333333331</v>
      </c>
      <c r="AG10443" s="14">
        <f t="shared" si="3905"/>
        <v>3.5307692307692311</v>
      </c>
      <c r="AH10443" s="14">
        <f t="shared" si="3912"/>
        <v>-11.669230769230769</v>
      </c>
      <c r="AI10443" s="14">
        <f t="shared" si="3913"/>
        <v>-5056.6666666666661</v>
      </c>
      <c r="AJ10443" s="354"/>
    </row>
    <row r="10444" spans="1:36" ht="78.75" customHeight="1">
      <c r="A10444" s="1419">
        <v>24</v>
      </c>
      <c r="B10444" s="262" t="s">
        <v>6908</v>
      </c>
      <c r="C10444" s="263" t="s">
        <v>65</v>
      </c>
      <c r="D10444" s="264">
        <v>4.1139599999999996</v>
      </c>
      <c r="E10444" s="263">
        <v>1985</v>
      </c>
      <c r="F10444" s="254">
        <f t="shared" si="3899"/>
        <v>8166.2105999999994</v>
      </c>
      <c r="G10444" s="180">
        <v>0</v>
      </c>
      <c r="H10444" s="255">
        <f t="shared" si="3900"/>
        <v>0</v>
      </c>
      <c r="I10444" s="265">
        <v>44910</v>
      </c>
      <c r="J10444" s="265">
        <v>45777</v>
      </c>
      <c r="K10444" s="263"/>
      <c r="L10444" s="263" t="s">
        <v>6586</v>
      </c>
      <c r="M10444" s="265"/>
      <c r="N10444" s="263">
        <v>48</v>
      </c>
      <c r="O10444" s="263">
        <v>40</v>
      </c>
      <c r="P10444" s="263">
        <v>32</v>
      </c>
      <c r="Q10444" s="263"/>
      <c r="R10444" s="263"/>
      <c r="S10444" s="263"/>
      <c r="T10444" s="263"/>
      <c r="U10444" s="263"/>
      <c r="V10444" s="150"/>
      <c r="W10444" s="263"/>
      <c r="X10444" s="263"/>
      <c r="Y10444" s="263"/>
      <c r="Z10444" s="263"/>
      <c r="AA10444" s="263"/>
      <c r="AB10444" s="194"/>
      <c r="AC10444" s="1507">
        <f t="shared" si="3901"/>
        <v>1865</v>
      </c>
      <c r="AD10444" s="1508">
        <f t="shared" si="3902"/>
        <v>7672.5353999999988</v>
      </c>
      <c r="AE10444" s="14">
        <f t="shared" si="3911"/>
        <v>25.333333333333332</v>
      </c>
      <c r="AF10444" s="14">
        <f t="shared" si="3904"/>
        <v>40</v>
      </c>
      <c r="AG10444" s="14">
        <f t="shared" si="3905"/>
        <v>46.625</v>
      </c>
      <c r="AH10444" s="14">
        <f t="shared" si="3912"/>
        <v>21.291666666666668</v>
      </c>
      <c r="AI10444" s="14">
        <f t="shared" si="3913"/>
        <v>851.66666666666674</v>
      </c>
      <c r="AJ10444" s="355"/>
    </row>
    <row r="10445" spans="1:36" ht="15.75">
      <c r="A10445" s="1419">
        <v>26</v>
      </c>
      <c r="B10445" s="262" t="s">
        <v>8390</v>
      </c>
      <c r="C10445" s="263" t="s">
        <v>181</v>
      </c>
      <c r="D10445" s="266">
        <v>2.0099999999999998</v>
      </c>
      <c r="E10445" s="263">
        <v>0</v>
      </c>
      <c r="F10445" s="254">
        <f t="shared" si="3899"/>
        <v>0</v>
      </c>
      <c r="G10445" s="180">
        <v>40400</v>
      </c>
      <c r="H10445" s="255">
        <f t="shared" si="3900"/>
        <v>81203.999999999985</v>
      </c>
      <c r="I10445" s="265">
        <v>44946</v>
      </c>
      <c r="J10445" s="265">
        <v>45483</v>
      </c>
      <c r="K10445" s="263"/>
      <c r="L10445" s="263">
        <v>1190</v>
      </c>
      <c r="M10445" s="265">
        <v>44923</v>
      </c>
      <c r="N10445" s="263">
        <v>0</v>
      </c>
      <c r="O10445" s="263">
        <v>10250</v>
      </c>
      <c r="P10445" s="263">
        <v>30100</v>
      </c>
      <c r="Q10445" s="263"/>
      <c r="R10445" s="263"/>
      <c r="S10445" s="263"/>
      <c r="T10445" s="263"/>
      <c r="U10445" s="263"/>
      <c r="V10445" s="145"/>
      <c r="W10445" s="263"/>
      <c r="X10445" s="263"/>
      <c r="Y10445" s="263"/>
      <c r="Z10445" s="263"/>
      <c r="AA10445" s="263"/>
      <c r="AB10445" s="263"/>
      <c r="AC10445" s="1507">
        <f t="shared" si="3901"/>
        <v>50</v>
      </c>
      <c r="AD10445" s="1508">
        <f t="shared" si="3902"/>
        <v>100.49999999999999</v>
      </c>
      <c r="AE10445" s="14">
        <f t="shared" si="3911"/>
        <v>15.533333333333333</v>
      </c>
      <c r="AF10445" s="14">
        <f t="shared" si="3904"/>
        <v>13450</v>
      </c>
      <c r="AG10445" s="14">
        <f t="shared" si="3905"/>
        <v>3.7174721189591076E-3</v>
      </c>
      <c r="AH10445" s="14">
        <f t="shared" si="3912"/>
        <v>-15.529615861214374</v>
      </c>
      <c r="AI10445" s="14">
        <f t="shared" si="3913"/>
        <v>-208873.33333333334</v>
      </c>
      <c r="AJ10445" s="204"/>
    </row>
    <row r="10446" spans="1:36" ht="15.75">
      <c r="A10446" s="1419">
        <v>27</v>
      </c>
      <c r="B10446" s="262" t="s">
        <v>8391</v>
      </c>
      <c r="C10446" s="263" t="s">
        <v>181</v>
      </c>
      <c r="D10446" s="266">
        <v>2.0099999999999998</v>
      </c>
      <c r="E10446" s="263">
        <v>0</v>
      </c>
      <c r="F10446" s="267">
        <f t="shared" si="3899"/>
        <v>0</v>
      </c>
      <c r="G10446" s="268">
        <v>107650</v>
      </c>
      <c r="H10446" s="269">
        <f t="shared" si="3900"/>
        <v>216376.49999999997</v>
      </c>
      <c r="I10446" s="265">
        <v>44946</v>
      </c>
      <c r="J10446" s="265">
        <v>45504</v>
      </c>
      <c r="K10446" s="263"/>
      <c r="L10446" s="263">
        <v>1138</v>
      </c>
      <c r="M10446" s="265">
        <v>44916</v>
      </c>
      <c r="N10446" s="263">
        <v>0</v>
      </c>
      <c r="O10446" s="263">
        <v>0</v>
      </c>
      <c r="P10446" s="263">
        <v>0</v>
      </c>
      <c r="Q10446" s="263"/>
      <c r="R10446" s="263"/>
      <c r="S10446" s="263"/>
      <c r="T10446" s="263"/>
      <c r="U10446" s="263"/>
      <c r="V10446" s="145"/>
      <c r="W10446" s="263"/>
      <c r="X10446" s="263"/>
      <c r="Y10446" s="263"/>
      <c r="Z10446" s="263"/>
      <c r="AA10446" s="263"/>
      <c r="AB10446" s="263"/>
      <c r="AC10446" s="1507">
        <f t="shared" si="3901"/>
        <v>107650</v>
      </c>
      <c r="AD10446" s="1508">
        <f t="shared" si="3902"/>
        <v>216376.49999999997</v>
      </c>
      <c r="AE10446" s="14">
        <f t="shared" si="3911"/>
        <v>16.233333333333334</v>
      </c>
      <c r="AF10446" s="14">
        <f t="shared" si="3904"/>
        <v>0</v>
      </c>
      <c r="AG10446" s="14" t="e">
        <f t="shared" si="3905"/>
        <v>#DIV/0!</v>
      </c>
      <c r="AH10446" s="14" t="e">
        <f t="shared" si="3912"/>
        <v>#DIV/0!</v>
      </c>
      <c r="AI10446" s="14">
        <f t="shared" si="3913"/>
        <v>107650</v>
      </c>
      <c r="AJ10446" s="204"/>
    </row>
    <row r="10447" spans="1:36" ht="15.75">
      <c r="A10447" s="1419">
        <v>28</v>
      </c>
      <c r="B10447" s="175" t="s">
        <v>8392</v>
      </c>
      <c r="C10447" s="263" t="s">
        <v>181</v>
      </c>
      <c r="D10447" s="266">
        <v>30255.439999999999</v>
      </c>
      <c r="E10447" s="180">
        <v>0</v>
      </c>
      <c r="F10447" s="267">
        <f t="shared" si="3899"/>
        <v>0</v>
      </c>
      <c r="G10447" s="180">
        <v>1</v>
      </c>
      <c r="H10447" s="269">
        <f t="shared" si="3900"/>
        <v>30255.439999999999</v>
      </c>
      <c r="I10447" s="185">
        <v>44952</v>
      </c>
      <c r="J10447" s="185" t="s">
        <v>216</v>
      </c>
      <c r="K10447" s="180"/>
      <c r="L10447" s="180">
        <v>68</v>
      </c>
      <c r="M10447" s="185">
        <v>44951</v>
      </c>
      <c r="N10447" s="180">
        <v>0</v>
      </c>
      <c r="O10447" s="180">
        <v>0</v>
      </c>
      <c r="P10447" s="180">
        <v>0</v>
      </c>
      <c r="Q10447" s="173"/>
      <c r="R10447" s="173"/>
      <c r="S10447" s="173"/>
      <c r="T10447" s="173"/>
      <c r="U10447" s="173"/>
      <c r="V10447" s="201"/>
      <c r="W10447" s="173"/>
      <c r="X10447" s="173"/>
      <c r="Y10447" s="173"/>
      <c r="Z10447" s="173"/>
      <c r="AA10447" s="173"/>
      <c r="AB10447" s="173"/>
      <c r="AC10447" s="1507">
        <f t="shared" si="3901"/>
        <v>1</v>
      </c>
      <c r="AD10447" s="1508">
        <f t="shared" si="3902"/>
        <v>30255.439999999999</v>
      </c>
      <c r="AE10447" s="14" t="s">
        <v>334</v>
      </c>
      <c r="AF10447" s="14">
        <f t="shared" si="3904"/>
        <v>0</v>
      </c>
      <c r="AG10447" s="14" t="e">
        <f t="shared" si="3905"/>
        <v>#DIV/0!</v>
      </c>
      <c r="AH10447" s="14" t="s">
        <v>334</v>
      </c>
      <c r="AI10447" s="14" t="s">
        <v>334</v>
      </c>
      <c r="AJ10447" s="204"/>
    </row>
    <row r="10448" spans="1:36" ht="15.75">
      <c r="A10448" s="1419">
        <v>29</v>
      </c>
      <c r="B10448" s="175" t="s">
        <v>8392</v>
      </c>
      <c r="C10448" s="263" t="s">
        <v>181</v>
      </c>
      <c r="D10448" s="266">
        <v>30255.439999999999</v>
      </c>
      <c r="E10448" s="180">
        <v>0</v>
      </c>
      <c r="F10448" s="267">
        <f t="shared" si="3899"/>
        <v>0</v>
      </c>
      <c r="G10448" s="180">
        <v>1</v>
      </c>
      <c r="H10448" s="269">
        <f t="shared" si="3900"/>
        <v>30255.439999999999</v>
      </c>
      <c r="I10448" s="185">
        <v>44952</v>
      </c>
      <c r="J10448" s="185" t="s">
        <v>216</v>
      </c>
      <c r="K10448" s="180"/>
      <c r="L10448" s="180">
        <v>68</v>
      </c>
      <c r="M10448" s="185">
        <v>44951</v>
      </c>
      <c r="N10448" s="180">
        <v>0</v>
      </c>
      <c r="O10448" s="180">
        <v>0</v>
      </c>
      <c r="P10448" s="180">
        <v>0</v>
      </c>
      <c r="Q10448" s="173"/>
      <c r="R10448" s="173"/>
      <c r="S10448" s="173"/>
      <c r="T10448" s="173"/>
      <c r="U10448" s="173"/>
      <c r="V10448" s="201"/>
      <c r="W10448" s="173"/>
      <c r="X10448" s="173"/>
      <c r="Y10448" s="173"/>
      <c r="Z10448" s="173"/>
      <c r="AA10448" s="173"/>
      <c r="AB10448" s="173"/>
      <c r="AC10448" s="1507">
        <f t="shared" si="3901"/>
        <v>1</v>
      </c>
      <c r="AD10448" s="1508">
        <f t="shared" si="3902"/>
        <v>30255.439999999999</v>
      </c>
      <c r="AE10448" s="14" t="s">
        <v>334</v>
      </c>
      <c r="AF10448" s="14">
        <f t="shared" si="3904"/>
        <v>0</v>
      </c>
      <c r="AG10448" s="14" t="e">
        <f t="shared" si="3905"/>
        <v>#DIV/0!</v>
      </c>
      <c r="AH10448" s="14" t="s">
        <v>334</v>
      </c>
      <c r="AI10448" s="14" t="s">
        <v>334</v>
      </c>
      <c r="AJ10448" s="204"/>
    </row>
    <row r="10449" spans="1:36" ht="78.75">
      <c r="A10449" s="1419">
        <v>35</v>
      </c>
      <c r="B10449" s="194" t="s">
        <v>9060</v>
      </c>
      <c r="C10449" s="263" t="s">
        <v>153</v>
      </c>
      <c r="D10449" s="254">
        <v>4.9611666669999996</v>
      </c>
      <c r="E10449" s="180">
        <v>0</v>
      </c>
      <c r="F10449" s="254">
        <v>0</v>
      </c>
      <c r="G10449" s="176">
        <v>120</v>
      </c>
      <c r="H10449" s="269">
        <f t="shared" si="3900"/>
        <v>595.34000003999995</v>
      </c>
      <c r="I10449" s="185">
        <v>44963</v>
      </c>
      <c r="J10449" s="185">
        <v>45382</v>
      </c>
      <c r="K10449" s="180"/>
      <c r="L10449" s="194" t="s">
        <v>9061</v>
      </c>
      <c r="M10449" s="271"/>
      <c r="N10449" s="268">
        <v>0</v>
      </c>
      <c r="O10449" s="268">
        <v>0</v>
      </c>
      <c r="P10449" s="268">
        <v>60</v>
      </c>
      <c r="Q10449" s="270"/>
      <c r="R10449" s="270"/>
      <c r="S10449" s="270"/>
      <c r="T10449" s="270"/>
      <c r="U10449" s="270"/>
      <c r="V10449" s="145"/>
      <c r="W10449" s="270"/>
      <c r="X10449" s="270"/>
      <c r="Y10449" s="270"/>
      <c r="Z10449" s="270"/>
      <c r="AA10449" s="270"/>
      <c r="AB10449" s="270"/>
      <c r="AC10449" s="1507">
        <f t="shared" ref="AC10449:AC10467" si="3914">E10449+G10449-N10449-O10449-AA10449-P10449-Q10449-R10449-S10449-T10449-U10449-V10449-W10449-X10449-Y10449</f>
        <v>60</v>
      </c>
      <c r="AD10449" s="1508">
        <f t="shared" ref="AD10449:AD10467" si="3915">D10449*AC10449</f>
        <v>297.67000001999997</v>
      </c>
      <c r="AE10449" s="14">
        <f t="shared" ref="AE10449:AE10455" si="3916">(J10449-"01.04.2023")/30</f>
        <v>12.166666666666666</v>
      </c>
      <c r="AF10449" s="14">
        <f t="shared" ref="AF10449:AF10467" si="3917">(N10449+O10449+P10449+Q10449+R10449+S10449+T10449+U10449+V10449+W10449+X10449+Y10449)/3</f>
        <v>20</v>
      </c>
      <c r="AG10449" s="14">
        <f t="shared" ref="AG10449:AG10467" si="3918">AC10449/AF10449</f>
        <v>3</v>
      </c>
      <c r="AH10449" s="14">
        <f t="shared" ref="AH10449:AH10455" si="3919">AG10449-AE10449</f>
        <v>-9.1666666666666661</v>
      </c>
      <c r="AI10449" s="14">
        <f t="shared" ref="AI10449:AI10455" si="3920">AC10449-(AE10449*AF10449)</f>
        <v>-183.33333333333331</v>
      </c>
      <c r="AJ10449" s="342"/>
    </row>
    <row r="10450" spans="1:36" ht="63">
      <c r="A10450" s="1419">
        <v>36</v>
      </c>
      <c r="B10450" s="194" t="s">
        <v>9062</v>
      </c>
      <c r="C10450" s="263" t="s">
        <v>153</v>
      </c>
      <c r="D10450" s="254">
        <v>4.5637619049999998</v>
      </c>
      <c r="E10450" s="180">
        <v>0</v>
      </c>
      <c r="F10450" s="254">
        <v>0</v>
      </c>
      <c r="G10450" s="176">
        <v>2100</v>
      </c>
      <c r="H10450" s="269">
        <f t="shared" si="3900"/>
        <v>9583.9000004999998</v>
      </c>
      <c r="I10450" s="185">
        <v>44963</v>
      </c>
      <c r="J10450" s="185">
        <v>45688</v>
      </c>
      <c r="K10450" s="180"/>
      <c r="L10450" s="194" t="s">
        <v>9063</v>
      </c>
      <c r="M10450" s="271"/>
      <c r="N10450" s="268">
        <v>0</v>
      </c>
      <c r="O10450" s="268">
        <v>0</v>
      </c>
      <c r="P10450" s="268">
        <v>1170</v>
      </c>
      <c r="Q10450" s="270"/>
      <c r="R10450" s="270"/>
      <c r="S10450" s="270"/>
      <c r="T10450" s="270"/>
      <c r="U10450" s="270"/>
      <c r="V10450" s="145"/>
      <c r="W10450" s="270"/>
      <c r="X10450" s="270"/>
      <c r="Y10450" s="270"/>
      <c r="Z10450" s="270"/>
      <c r="AA10450" s="270"/>
      <c r="AB10450" s="270"/>
      <c r="AC10450" s="1507">
        <f t="shared" si="3914"/>
        <v>930</v>
      </c>
      <c r="AD10450" s="1508">
        <f t="shared" si="3915"/>
        <v>4244.2985716499998</v>
      </c>
      <c r="AE10450" s="14">
        <f t="shared" si="3916"/>
        <v>22.366666666666667</v>
      </c>
      <c r="AF10450" s="14">
        <f t="shared" si="3917"/>
        <v>390</v>
      </c>
      <c r="AG10450" s="14">
        <f t="shared" si="3918"/>
        <v>2.3846153846153846</v>
      </c>
      <c r="AH10450" s="14">
        <f t="shared" si="3919"/>
        <v>-19.982051282051284</v>
      </c>
      <c r="AI10450" s="14">
        <f t="shared" si="3920"/>
        <v>-7793</v>
      </c>
      <c r="AJ10450" s="342"/>
    </row>
    <row r="10451" spans="1:36" ht="63">
      <c r="A10451" s="1419">
        <v>37</v>
      </c>
      <c r="B10451" s="194" t="s">
        <v>9064</v>
      </c>
      <c r="C10451" s="263" t="s">
        <v>173</v>
      </c>
      <c r="D10451" s="254">
        <v>42.009799999999998</v>
      </c>
      <c r="E10451" s="180">
        <v>0</v>
      </c>
      <c r="F10451" s="254">
        <v>0</v>
      </c>
      <c r="G10451" s="176">
        <v>50</v>
      </c>
      <c r="H10451" s="269">
        <f t="shared" si="3900"/>
        <v>2100.4899999999998</v>
      </c>
      <c r="I10451" s="185">
        <v>44978</v>
      </c>
      <c r="J10451" s="185">
        <v>45200</v>
      </c>
      <c r="K10451" s="180"/>
      <c r="L10451" s="194" t="s">
        <v>9065</v>
      </c>
      <c r="M10451" s="271"/>
      <c r="N10451" s="268">
        <v>0</v>
      </c>
      <c r="O10451" s="268">
        <v>5</v>
      </c>
      <c r="P10451" s="268">
        <v>0</v>
      </c>
      <c r="Q10451" s="270"/>
      <c r="R10451" s="270"/>
      <c r="S10451" s="270"/>
      <c r="T10451" s="270"/>
      <c r="U10451" s="270"/>
      <c r="V10451" s="145"/>
      <c r="W10451" s="270"/>
      <c r="X10451" s="270"/>
      <c r="Y10451" s="270"/>
      <c r="Z10451" s="270"/>
      <c r="AA10451" s="270"/>
      <c r="AB10451" s="270"/>
      <c r="AC10451" s="1507">
        <f t="shared" si="3914"/>
        <v>45</v>
      </c>
      <c r="AD10451" s="1508">
        <f t="shared" si="3915"/>
        <v>1890.441</v>
      </c>
      <c r="AE10451" s="14">
        <f t="shared" si="3916"/>
        <v>6.1</v>
      </c>
      <c r="AF10451" s="14">
        <f t="shared" si="3917"/>
        <v>1.6666666666666667</v>
      </c>
      <c r="AG10451" s="14">
        <f t="shared" si="3918"/>
        <v>27</v>
      </c>
      <c r="AH10451" s="14">
        <f t="shared" si="3919"/>
        <v>20.9</v>
      </c>
      <c r="AI10451" s="14">
        <f t="shared" si="3920"/>
        <v>34.833333333333336</v>
      </c>
      <c r="AJ10451" s="342"/>
    </row>
    <row r="10452" spans="1:36" ht="63">
      <c r="A10452" s="1419">
        <v>38</v>
      </c>
      <c r="B10452" s="194" t="s">
        <v>9066</v>
      </c>
      <c r="C10452" s="263" t="s">
        <v>173</v>
      </c>
      <c r="D10452" s="254">
        <v>44.48</v>
      </c>
      <c r="E10452" s="180">
        <v>0</v>
      </c>
      <c r="F10452" s="254">
        <v>0</v>
      </c>
      <c r="G10452" s="176">
        <v>4</v>
      </c>
      <c r="H10452" s="269">
        <f t="shared" si="3900"/>
        <v>177.92</v>
      </c>
      <c r="I10452" s="185">
        <v>44978</v>
      </c>
      <c r="J10452" s="185">
        <v>45412</v>
      </c>
      <c r="K10452" s="180"/>
      <c r="L10452" s="194" t="s">
        <v>9065</v>
      </c>
      <c r="M10452" s="271"/>
      <c r="N10452" s="268">
        <v>0</v>
      </c>
      <c r="O10452" s="268">
        <v>0</v>
      </c>
      <c r="P10452" s="268">
        <v>0</v>
      </c>
      <c r="Q10452" s="270"/>
      <c r="R10452" s="270"/>
      <c r="S10452" s="270"/>
      <c r="T10452" s="270"/>
      <c r="U10452" s="270"/>
      <c r="V10452" s="145"/>
      <c r="W10452" s="270"/>
      <c r="X10452" s="270"/>
      <c r="Y10452" s="270"/>
      <c r="Z10452" s="270"/>
      <c r="AA10452" s="270"/>
      <c r="AB10452" s="270"/>
      <c r="AC10452" s="1507">
        <f t="shared" si="3914"/>
        <v>4</v>
      </c>
      <c r="AD10452" s="1508">
        <f t="shared" si="3915"/>
        <v>177.92</v>
      </c>
      <c r="AE10452" s="14">
        <f t="shared" si="3916"/>
        <v>13.166666666666666</v>
      </c>
      <c r="AF10452" s="14">
        <f t="shared" si="3917"/>
        <v>0</v>
      </c>
      <c r="AG10452" s="14" t="e">
        <f t="shared" si="3918"/>
        <v>#DIV/0!</v>
      </c>
      <c r="AH10452" s="14" t="e">
        <f t="shared" si="3919"/>
        <v>#DIV/0!</v>
      </c>
      <c r="AI10452" s="14">
        <f t="shared" si="3920"/>
        <v>4</v>
      </c>
      <c r="AJ10452" s="342"/>
    </row>
    <row r="10453" spans="1:36" ht="63">
      <c r="A10453" s="1419">
        <v>39</v>
      </c>
      <c r="B10453" s="194" t="s">
        <v>9067</v>
      </c>
      <c r="C10453" s="263" t="s">
        <v>173</v>
      </c>
      <c r="D10453" s="254">
        <v>20</v>
      </c>
      <c r="E10453" s="180">
        <v>0</v>
      </c>
      <c r="F10453" s="254">
        <v>0</v>
      </c>
      <c r="G10453" s="176">
        <v>10</v>
      </c>
      <c r="H10453" s="269">
        <f t="shared" si="3900"/>
        <v>200</v>
      </c>
      <c r="I10453" s="185">
        <v>44978</v>
      </c>
      <c r="J10453" s="185">
        <v>45596</v>
      </c>
      <c r="K10453" s="180"/>
      <c r="L10453" s="194" t="s">
        <v>9068</v>
      </c>
      <c r="M10453" s="271"/>
      <c r="N10453" s="268">
        <v>0</v>
      </c>
      <c r="O10453" s="268">
        <v>0</v>
      </c>
      <c r="P10453" s="268">
        <v>0</v>
      </c>
      <c r="Q10453" s="270"/>
      <c r="R10453" s="270"/>
      <c r="S10453" s="270"/>
      <c r="T10453" s="270"/>
      <c r="U10453" s="270"/>
      <c r="V10453" s="145"/>
      <c r="W10453" s="270"/>
      <c r="X10453" s="270"/>
      <c r="Y10453" s="270"/>
      <c r="Z10453" s="270"/>
      <c r="AA10453" s="270"/>
      <c r="AB10453" s="270"/>
      <c r="AC10453" s="1507">
        <f t="shared" si="3914"/>
        <v>10</v>
      </c>
      <c r="AD10453" s="1508">
        <f t="shared" si="3915"/>
        <v>200</v>
      </c>
      <c r="AE10453" s="14">
        <f t="shared" si="3916"/>
        <v>19.3</v>
      </c>
      <c r="AF10453" s="14">
        <f t="shared" si="3917"/>
        <v>0</v>
      </c>
      <c r="AG10453" s="14" t="e">
        <f t="shared" si="3918"/>
        <v>#DIV/0!</v>
      </c>
      <c r="AH10453" s="14" t="e">
        <f t="shared" si="3919"/>
        <v>#DIV/0!</v>
      </c>
      <c r="AI10453" s="14">
        <f t="shared" si="3920"/>
        <v>10</v>
      </c>
      <c r="AJ10453" s="342"/>
    </row>
    <row r="10454" spans="1:36" ht="31.5">
      <c r="A10454" s="1419">
        <v>40</v>
      </c>
      <c r="B10454" s="194" t="s">
        <v>9069</v>
      </c>
      <c r="C10454" s="263" t="s">
        <v>66</v>
      </c>
      <c r="D10454" s="254">
        <v>0</v>
      </c>
      <c r="E10454" s="180">
        <v>0</v>
      </c>
      <c r="F10454" s="254">
        <v>0</v>
      </c>
      <c r="G10454" s="176">
        <v>270</v>
      </c>
      <c r="H10454" s="269">
        <f t="shared" si="3900"/>
        <v>0</v>
      </c>
      <c r="I10454" s="185">
        <v>44984</v>
      </c>
      <c r="J10454" s="185">
        <v>45300</v>
      </c>
      <c r="K10454" s="180"/>
      <c r="L10454" s="194" t="s">
        <v>9070</v>
      </c>
      <c r="M10454" s="265" t="s">
        <v>9071</v>
      </c>
      <c r="N10454" s="268">
        <v>0</v>
      </c>
      <c r="O10454" s="268">
        <v>0</v>
      </c>
      <c r="P10454" s="180">
        <v>188</v>
      </c>
      <c r="Q10454" s="270"/>
      <c r="R10454" s="270"/>
      <c r="S10454" s="270"/>
      <c r="T10454" s="270"/>
      <c r="U10454" s="270"/>
      <c r="V10454" s="145"/>
      <c r="W10454" s="270"/>
      <c r="X10454" s="270"/>
      <c r="Y10454" s="270"/>
      <c r="Z10454" s="270"/>
      <c r="AA10454" s="270"/>
      <c r="AB10454" s="270"/>
      <c r="AC10454" s="1507">
        <f t="shared" si="3914"/>
        <v>82</v>
      </c>
      <c r="AD10454" s="1508">
        <f t="shared" si="3915"/>
        <v>0</v>
      </c>
      <c r="AE10454" s="14">
        <f t="shared" si="3916"/>
        <v>9.4333333333333336</v>
      </c>
      <c r="AF10454" s="14">
        <f t="shared" si="3917"/>
        <v>62.666666666666664</v>
      </c>
      <c r="AG10454" s="14">
        <f t="shared" si="3918"/>
        <v>1.3085106382978724</v>
      </c>
      <c r="AH10454" s="14">
        <f t="shared" si="3919"/>
        <v>-8.1248226950354621</v>
      </c>
      <c r="AI10454" s="14">
        <f t="shared" si="3920"/>
        <v>-509.15555555555557</v>
      </c>
      <c r="AJ10454" s="342"/>
    </row>
    <row r="10455" spans="1:36" ht="31.5">
      <c r="A10455" s="1419">
        <v>41</v>
      </c>
      <c r="B10455" s="194" t="s">
        <v>9072</v>
      </c>
      <c r="C10455" s="263" t="s">
        <v>66</v>
      </c>
      <c r="D10455" s="254">
        <v>0</v>
      </c>
      <c r="E10455" s="180">
        <v>0</v>
      </c>
      <c r="F10455" s="254">
        <v>0</v>
      </c>
      <c r="G10455" s="176">
        <v>350</v>
      </c>
      <c r="H10455" s="269">
        <f t="shared" si="3900"/>
        <v>0</v>
      </c>
      <c r="I10455" s="185">
        <v>44985</v>
      </c>
      <c r="J10455" s="185">
        <v>45427</v>
      </c>
      <c r="K10455" s="180"/>
      <c r="L10455" s="194" t="s">
        <v>9073</v>
      </c>
      <c r="M10455" s="265" t="s">
        <v>9074</v>
      </c>
      <c r="N10455" s="268">
        <v>0</v>
      </c>
      <c r="O10455" s="268">
        <v>0</v>
      </c>
      <c r="P10455" s="268">
        <v>0</v>
      </c>
      <c r="Q10455" s="270"/>
      <c r="R10455" s="270"/>
      <c r="S10455" s="270"/>
      <c r="T10455" s="270"/>
      <c r="U10455" s="270"/>
      <c r="V10455" s="145"/>
      <c r="W10455" s="270"/>
      <c r="X10455" s="270"/>
      <c r="Y10455" s="270"/>
      <c r="Z10455" s="270"/>
      <c r="AA10455" s="270"/>
      <c r="AB10455" s="270"/>
      <c r="AC10455" s="1507">
        <f t="shared" si="3914"/>
        <v>350</v>
      </c>
      <c r="AD10455" s="1508">
        <f t="shared" si="3915"/>
        <v>0</v>
      </c>
      <c r="AE10455" s="14">
        <f t="shared" si="3916"/>
        <v>13.666666666666666</v>
      </c>
      <c r="AF10455" s="14">
        <f t="shared" si="3917"/>
        <v>0</v>
      </c>
      <c r="AG10455" s="14" t="e">
        <f t="shared" si="3918"/>
        <v>#DIV/0!</v>
      </c>
      <c r="AH10455" s="14" t="e">
        <f t="shared" si="3919"/>
        <v>#DIV/0!</v>
      </c>
      <c r="AI10455" s="14">
        <f t="shared" si="3920"/>
        <v>350</v>
      </c>
      <c r="AJ10455" s="342"/>
    </row>
    <row r="10456" spans="1:36" ht="15.75">
      <c r="A10456" s="1419">
        <v>47</v>
      </c>
      <c r="B10456" s="352" t="s">
        <v>9858</v>
      </c>
      <c r="C10456" s="194" t="s">
        <v>177</v>
      </c>
      <c r="D10456" s="249">
        <v>1</v>
      </c>
      <c r="E10456" s="201">
        <v>0</v>
      </c>
      <c r="F10456" s="254">
        <v>0</v>
      </c>
      <c r="G10456" s="201">
        <v>15000</v>
      </c>
      <c r="H10456" s="269">
        <f t="shared" ref="H10456:H10467" si="3921">G10456*D10456</f>
        <v>15000</v>
      </c>
      <c r="I10456" s="350">
        <v>44986</v>
      </c>
      <c r="J10456" s="350">
        <v>45688</v>
      </c>
      <c r="K10456" s="173"/>
      <c r="L10456" s="194" t="s">
        <v>9859</v>
      </c>
      <c r="M10456" s="185" t="s">
        <v>216</v>
      </c>
      <c r="N10456" s="180">
        <v>0</v>
      </c>
      <c r="O10456" s="180">
        <v>0</v>
      </c>
      <c r="P10456" s="180">
        <v>0</v>
      </c>
      <c r="Q10456" s="173"/>
      <c r="R10456" s="173"/>
      <c r="S10456" s="173"/>
      <c r="T10456" s="173"/>
      <c r="U10456" s="173"/>
      <c r="V10456" s="201"/>
      <c r="W10456" s="173"/>
      <c r="X10456" s="173"/>
      <c r="Y10456" s="173"/>
      <c r="Z10456" s="173"/>
      <c r="AA10456" s="173"/>
      <c r="AB10456" s="173"/>
      <c r="AC10456" s="1507">
        <f t="shared" si="3914"/>
        <v>15000</v>
      </c>
      <c r="AD10456" s="1508">
        <f t="shared" si="3915"/>
        <v>15000</v>
      </c>
      <c r="AE10456" s="14">
        <f t="shared" ref="AE10456:AE10467" si="3922">(J10456-"01.04.2023")/30</f>
        <v>22.366666666666667</v>
      </c>
      <c r="AF10456" s="14">
        <f t="shared" si="3917"/>
        <v>0</v>
      </c>
      <c r="AG10456" s="14" t="e">
        <f t="shared" si="3918"/>
        <v>#DIV/0!</v>
      </c>
      <c r="AH10456" s="14" t="e">
        <f t="shared" ref="AH10456:AH10467" si="3923">AG10456-AE10456</f>
        <v>#DIV/0!</v>
      </c>
      <c r="AI10456" s="14">
        <f t="shared" ref="AI10456:AI10467" si="3924">AC10456-(AE10456*AF10456)</f>
        <v>15000</v>
      </c>
      <c r="AJ10456" s="342"/>
    </row>
    <row r="10457" spans="1:36" ht="15.75">
      <c r="A10457" s="1419">
        <v>48</v>
      </c>
      <c r="B10457" s="352" t="s">
        <v>9860</v>
      </c>
      <c r="C10457" s="194" t="s">
        <v>177</v>
      </c>
      <c r="D10457" s="249">
        <v>1</v>
      </c>
      <c r="E10457" s="201">
        <v>0</v>
      </c>
      <c r="F10457" s="254">
        <v>0</v>
      </c>
      <c r="G10457" s="201">
        <v>4100</v>
      </c>
      <c r="H10457" s="269">
        <f t="shared" si="3921"/>
        <v>4100</v>
      </c>
      <c r="I10457" s="350">
        <v>44986</v>
      </c>
      <c r="J10457" s="350">
        <v>45322</v>
      </c>
      <c r="K10457" s="173"/>
      <c r="L10457" s="194" t="s">
        <v>9859</v>
      </c>
      <c r="M10457" s="185" t="s">
        <v>216</v>
      </c>
      <c r="N10457" s="180">
        <v>0</v>
      </c>
      <c r="O10457" s="180">
        <v>0</v>
      </c>
      <c r="P10457" s="180">
        <v>2000</v>
      </c>
      <c r="Q10457" s="173"/>
      <c r="R10457" s="173"/>
      <c r="S10457" s="173"/>
      <c r="T10457" s="173"/>
      <c r="U10457" s="173"/>
      <c r="V10457" s="201"/>
      <c r="W10457" s="173"/>
      <c r="X10457" s="173"/>
      <c r="Y10457" s="173"/>
      <c r="Z10457" s="173"/>
      <c r="AA10457" s="173"/>
      <c r="AB10457" s="173"/>
      <c r="AC10457" s="1507">
        <f t="shared" si="3914"/>
        <v>2100</v>
      </c>
      <c r="AD10457" s="1508">
        <f t="shared" si="3915"/>
        <v>2100</v>
      </c>
      <c r="AE10457" s="14">
        <f t="shared" si="3922"/>
        <v>10.166666666666666</v>
      </c>
      <c r="AF10457" s="14">
        <f t="shared" si="3917"/>
        <v>666.66666666666663</v>
      </c>
      <c r="AG10457" s="14">
        <f t="shared" si="3918"/>
        <v>3.1500000000000004</v>
      </c>
      <c r="AH10457" s="14">
        <f t="shared" si="3923"/>
        <v>-7.0166666666666657</v>
      </c>
      <c r="AI10457" s="14">
        <f t="shared" si="3924"/>
        <v>-4677.7777777777774</v>
      </c>
      <c r="AJ10457" s="342"/>
    </row>
    <row r="10458" spans="1:36" ht="15.75">
      <c r="A10458" s="1419">
        <v>49</v>
      </c>
      <c r="B10458" s="349" t="s">
        <v>9861</v>
      </c>
      <c r="C10458" s="263" t="s">
        <v>177</v>
      </c>
      <c r="D10458" s="249">
        <v>1</v>
      </c>
      <c r="E10458" s="201">
        <v>0</v>
      </c>
      <c r="F10458" s="254">
        <v>0</v>
      </c>
      <c r="G10458" s="201">
        <v>8000</v>
      </c>
      <c r="H10458" s="269">
        <f t="shared" si="3921"/>
        <v>8000</v>
      </c>
      <c r="I10458" s="350">
        <v>44986</v>
      </c>
      <c r="J10458" s="350">
        <v>46172</v>
      </c>
      <c r="K10458" s="270"/>
      <c r="L10458" s="194" t="s">
        <v>9859</v>
      </c>
      <c r="M10458" s="350" t="s">
        <v>216</v>
      </c>
      <c r="N10458" s="268">
        <v>0</v>
      </c>
      <c r="O10458" s="268">
        <v>0</v>
      </c>
      <c r="P10458" s="268">
        <v>4500</v>
      </c>
      <c r="Q10458" s="270"/>
      <c r="R10458" s="270"/>
      <c r="S10458" s="270"/>
      <c r="T10458" s="270"/>
      <c r="U10458" s="270"/>
      <c r="V10458" s="145"/>
      <c r="W10458" s="270"/>
      <c r="X10458" s="270"/>
      <c r="Y10458" s="270"/>
      <c r="Z10458" s="270"/>
      <c r="AA10458" s="270"/>
      <c r="AB10458" s="270"/>
      <c r="AC10458" s="1507">
        <f t="shared" si="3914"/>
        <v>3500</v>
      </c>
      <c r="AD10458" s="1508">
        <f t="shared" si="3915"/>
        <v>3500</v>
      </c>
      <c r="AE10458" s="14">
        <f t="shared" si="3922"/>
        <v>38.5</v>
      </c>
      <c r="AF10458" s="14">
        <f t="shared" si="3917"/>
        <v>1500</v>
      </c>
      <c r="AG10458" s="14">
        <f t="shared" si="3918"/>
        <v>2.3333333333333335</v>
      </c>
      <c r="AH10458" s="14">
        <f t="shared" si="3923"/>
        <v>-36.166666666666664</v>
      </c>
      <c r="AI10458" s="14">
        <f t="shared" si="3924"/>
        <v>-54250</v>
      </c>
      <c r="AJ10458" s="342"/>
    </row>
    <row r="10459" spans="1:36" ht="15.75">
      <c r="A10459" s="1419">
        <v>50</v>
      </c>
      <c r="B10459" s="352" t="s">
        <v>9862</v>
      </c>
      <c r="C10459" s="180" t="s">
        <v>66</v>
      </c>
      <c r="D10459" s="249">
        <v>1</v>
      </c>
      <c r="E10459" s="201">
        <v>0</v>
      </c>
      <c r="F10459" s="254">
        <v>0</v>
      </c>
      <c r="G10459" s="201">
        <v>36</v>
      </c>
      <c r="H10459" s="269">
        <f t="shared" si="3921"/>
        <v>36</v>
      </c>
      <c r="I10459" s="350">
        <v>45000</v>
      </c>
      <c r="J10459" s="350">
        <v>45137</v>
      </c>
      <c r="K10459" s="270"/>
      <c r="L10459" s="194" t="s">
        <v>9859</v>
      </c>
      <c r="M10459" s="350" t="s">
        <v>216</v>
      </c>
      <c r="N10459" s="180">
        <v>0</v>
      </c>
      <c r="O10459" s="180">
        <v>0</v>
      </c>
      <c r="P10459" s="180">
        <v>15</v>
      </c>
      <c r="Q10459" s="173"/>
      <c r="R10459" s="173"/>
      <c r="S10459" s="173"/>
      <c r="T10459" s="173"/>
      <c r="U10459" s="173"/>
      <c r="V10459" s="201"/>
      <c r="W10459" s="173"/>
      <c r="X10459" s="173"/>
      <c r="Y10459" s="173"/>
      <c r="Z10459" s="173"/>
      <c r="AA10459" s="173"/>
      <c r="AB10459" s="173"/>
      <c r="AC10459" s="1507">
        <f t="shared" si="3914"/>
        <v>21</v>
      </c>
      <c r="AD10459" s="1508">
        <f t="shared" si="3915"/>
        <v>21</v>
      </c>
      <c r="AE10459" s="14">
        <f t="shared" si="3922"/>
        <v>4</v>
      </c>
      <c r="AF10459" s="14">
        <f t="shared" si="3917"/>
        <v>5</v>
      </c>
      <c r="AG10459" s="14">
        <f t="shared" si="3918"/>
        <v>4.2</v>
      </c>
      <c r="AH10459" s="14">
        <f t="shared" si="3923"/>
        <v>0.20000000000000018</v>
      </c>
      <c r="AI10459" s="14">
        <f t="shared" si="3924"/>
        <v>1</v>
      </c>
      <c r="AJ10459" s="342"/>
    </row>
    <row r="10460" spans="1:36" ht="15.75">
      <c r="A10460" s="1419">
        <v>51</v>
      </c>
      <c r="B10460" s="352" t="s">
        <v>9863</v>
      </c>
      <c r="C10460" s="180" t="s">
        <v>66</v>
      </c>
      <c r="D10460" s="249">
        <v>1</v>
      </c>
      <c r="E10460" s="201">
        <v>0</v>
      </c>
      <c r="F10460" s="254">
        <v>0</v>
      </c>
      <c r="G10460" s="201">
        <v>48</v>
      </c>
      <c r="H10460" s="269">
        <f t="shared" si="3921"/>
        <v>48</v>
      </c>
      <c r="I10460" s="350">
        <v>45000</v>
      </c>
      <c r="J10460" s="350">
        <v>45137</v>
      </c>
      <c r="K10460" s="270"/>
      <c r="L10460" s="194" t="s">
        <v>9859</v>
      </c>
      <c r="M10460" s="350" t="s">
        <v>216</v>
      </c>
      <c r="N10460" s="180">
        <v>0</v>
      </c>
      <c r="O10460" s="180">
        <v>0</v>
      </c>
      <c r="P10460" s="180">
        <v>0</v>
      </c>
      <c r="Q10460" s="173"/>
      <c r="R10460" s="173"/>
      <c r="S10460" s="173"/>
      <c r="T10460" s="173"/>
      <c r="U10460" s="173"/>
      <c r="V10460" s="201"/>
      <c r="W10460" s="173"/>
      <c r="X10460" s="173"/>
      <c r="Y10460" s="173"/>
      <c r="Z10460" s="173"/>
      <c r="AA10460" s="173"/>
      <c r="AB10460" s="173"/>
      <c r="AC10460" s="1507">
        <f t="shared" si="3914"/>
        <v>48</v>
      </c>
      <c r="AD10460" s="1508">
        <f t="shared" si="3915"/>
        <v>48</v>
      </c>
      <c r="AE10460" s="14">
        <f t="shared" si="3922"/>
        <v>4</v>
      </c>
      <c r="AF10460" s="14">
        <f t="shared" si="3917"/>
        <v>0</v>
      </c>
      <c r="AG10460" s="14" t="e">
        <f t="shared" si="3918"/>
        <v>#DIV/0!</v>
      </c>
      <c r="AH10460" s="14" t="e">
        <f t="shared" si="3923"/>
        <v>#DIV/0!</v>
      </c>
      <c r="AI10460" s="14">
        <f t="shared" si="3924"/>
        <v>48</v>
      </c>
      <c r="AJ10460" s="342"/>
    </row>
    <row r="10461" spans="1:36" ht="15.75">
      <c r="A10461" s="1419">
        <v>52</v>
      </c>
      <c r="B10461" s="349" t="s">
        <v>9864</v>
      </c>
      <c r="C10461" s="268" t="s">
        <v>182</v>
      </c>
      <c r="D10461" s="249">
        <v>417.03</v>
      </c>
      <c r="E10461" s="201">
        <v>0</v>
      </c>
      <c r="F10461" s="254">
        <v>0</v>
      </c>
      <c r="G10461" s="201">
        <v>900</v>
      </c>
      <c r="H10461" s="269">
        <f t="shared" si="3921"/>
        <v>375327</v>
      </c>
      <c r="I10461" s="350">
        <v>45000</v>
      </c>
      <c r="J10461" s="350">
        <v>45443</v>
      </c>
      <c r="K10461" s="270"/>
      <c r="L10461" s="194" t="s">
        <v>9859</v>
      </c>
      <c r="M10461" s="350" t="s">
        <v>216</v>
      </c>
      <c r="N10461" s="268">
        <v>0</v>
      </c>
      <c r="O10461" s="268">
        <v>0</v>
      </c>
      <c r="P10461" s="268">
        <v>75</v>
      </c>
      <c r="Q10461" s="270"/>
      <c r="R10461" s="270"/>
      <c r="S10461" s="270"/>
      <c r="T10461" s="270"/>
      <c r="U10461" s="270"/>
      <c r="V10461" s="145"/>
      <c r="W10461" s="270"/>
      <c r="X10461" s="270"/>
      <c r="Y10461" s="270"/>
      <c r="Z10461" s="270"/>
      <c r="AA10461" s="270"/>
      <c r="AB10461" s="270"/>
      <c r="AC10461" s="1507">
        <f t="shared" si="3914"/>
        <v>825</v>
      </c>
      <c r="AD10461" s="1508">
        <f t="shared" si="3915"/>
        <v>344049.75</v>
      </c>
      <c r="AE10461" s="14">
        <f t="shared" si="3922"/>
        <v>14.2</v>
      </c>
      <c r="AF10461" s="14">
        <f t="shared" si="3917"/>
        <v>25</v>
      </c>
      <c r="AG10461" s="14">
        <f t="shared" si="3918"/>
        <v>33</v>
      </c>
      <c r="AH10461" s="14">
        <f t="shared" si="3923"/>
        <v>18.8</v>
      </c>
      <c r="AI10461" s="14">
        <f t="shared" si="3924"/>
        <v>470</v>
      </c>
      <c r="AJ10461" s="342"/>
    </row>
    <row r="10462" spans="1:36" ht="15.75">
      <c r="A10462" s="1419">
        <v>53</v>
      </c>
      <c r="B10462" s="349" t="s">
        <v>9865</v>
      </c>
      <c r="C10462" s="268" t="s">
        <v>66</v>
      </c>
      <c r="D10462" s="249">
        <v>0</v>
      </c>
      <c r="E10462" s="201">
        <v>0</v>
      </c>
      <c r="F10462" s="254">
        <v>0</v>
      </c>
      <c r="G10462" s="201">
        <v>10000</v>
      </c>
      <c r="H10462" s="269">
        <f t="shared" si="3921"/>
        <v>0</v>
      </c>
      <c r="I10462" s="350">
        <v>45002</v>
      </c>
      <c r="J10462" s="350">
        <v>45930</v>
      </c>
      <c r="K10462" s="270"/>
      <c r="L10462" s="194" t="s">
        <v>9859</v>
      </c>
      <c r="M10462" s="350" t="s">
        <v>216</v>
      </c>
      <c r="N10462" s="268">
        <v>0</v>
      </c>
      <c r="O10462" s="268">
        <v>0</v>
      </c>
      <c r="P10462" s="268">
        <v>7500</v>
      </c>
      <c r="Q10462" s="270"/>
      <c r="R10462" s="270"/>
      <c r="S10462" s="270"/>
      <c r="T10462" s="270"/>
      <c r="U10462" s="270"/>
      <c r="V10462" s="145"/>
      <c r="W10462" s="270"/>
      <c r="X10462" s="270"/>
      <c r="Y10462" s="270"/>
      <c r="Z10462" s="270"/>
      <c r="AA10462" s="270"/>
      <c r="AB10462" s="270"/>
      <c r="AC10462" s="1507">
        <f t="shared" si="3914"/>
        <v>2500</v>
      </c>
      <c r="AD10462" s="1508">
        <f t="shared" si="3915"/>
        <v>0</v>
      </c>
      <c r="AE10462" s="14">
        <f t="shared" si="3922"/>
        <v>30.433333333333334</v>
      </c>
      <c r="AF10462" s="14">
        <f t="shared" si="3917"/>
        <v>2500</v>
      </c>
      <c r="AG10462" s="14">
        <f t="shared" si="3918"/>
        <v>1</v>
      </c>
      <c r="AH10462" s="14">
        <f t="shared" si="3923"/>
        <v>-29.433333333333334</v>
      </c>
      <c r="AI10462" s="14">
        <f t="shared" si="3924"/>
        <v>-73583.333333333328</v>
      </c>
      <c r="AJ10462" s="342"/>
    </row>
    <row r="10463" spans="1:36" ht="47.25">
      <c r="A10463" s="1419">
        <v>54</v>
      </c>
      <c r="B10463" s="353" t="s">
        <v>9866</v>
      </c>
      <c r="C10463" s="194" t="s">
        <v>153</v>
      </c>
      <c r="D10463" s="249">
        <v>1.90158</v>
      </c>
      <c r="E10463" s="201">
        <v>0</v>
      </c>
      <c r="F10463" s="254">
        <v>0</v>
      </c>
      <c r="G10463" s="201">
        <v>330</v>
      </c>
      <c r="H10463" s="269">
        <f t="shared" si="3921"/>
        <v>627.52139999999997</v>
      </c>
      <c r="I10463" s="350">
        <v>45008</v>
      </c>
      <c r="J10463" s="350">
        <v>45716</v>
      </c>
      <c r="K10463" s="173"/>
      <c r="L10463" s="192" t="s">
        <v>9867</v>
      </c>
      <c r="M10463" s="350" t="s">
        <v>216</v>
      </c>
      <c r="N10463" s="180">
        <v>0</v>
      </c>
      <c r="O10463" s="180">
        <v>0</v>
      </c>
      <c r="P10463" s="268">
        <v>0</v>
      </c>
      <c r="Q10463" s="173"/>
      <c r="R10463" s="173"/>
      <c r="S10463" s="173"/>
      <c r="T10463" s="173"/>
      <c r="U10463" s="173"/>
      <c r="V10463" s="201"/>
      <c r="W10463" s="173"/>
      <c r="X10463" s="173"/>
      <c r="Y10463" s="173"/>
      <c r="Z10463" s="173"/>
      <c r="AA10463" s="173"/>
      <c r="AB10463" s="173"/>
      <c r="AC10463" s="1507">
        <f t="shared" si="3914"/>
        <v>330</v>
      </c>
      <c r="AD10463" s="1508">
        <f t="shared" si="3915"/>
        <v>627.52139999999997</v>
      </c>
      <c r="AE10463" s="14">
        <f t="shared" si="3922"/>
        <v>23.3</v>
      </c>
      <c r="AF10463" s="14">
        <f t="shared" si="3917"/>
        <v>0</v>
      </c>
      <c r="AG10463" s="14" t="e">
        <f t="shared" si="3918"/>
        <v>#DIV/0!</v>
      </c>
      <c r="AH10463" s="14" t="e">
        <f t="shared" si="3923"/>
        <v>#DIV/0!</v>
      </c>
      <c r="AI10463" s="14">
        <f t="shared" si="3924"/>
        <v>330</v>
      </c>
      <c r="AJ10463" s="342"/>
    </row>
    <row r="10464" spans="1:36" ht="31.5">
      <c r="A10464" s="1419">
        <v>55</v>
      </c>
      <c r="B10464" s="353" t="s">
        <v>9868</v>
      </c>
      <c r="C10464" s="194" t="s">
        <v>153</v>
      </c>
      <c r="D10464" s="249">
        <v>2.0699999999999998</v>
      </c>
      <c r="E10464" s="201">
        <v>0</v>
      </c>
      <c r="F10464" s="254">
        <v>0</v>
      </c>
      <c r="G10464" s="201">
        <v>200</v>
      </c>
      <c r="H10464" s="269">
        <f t="shared" si="3921"/>
        <v>413.99999999999994</v>
      </c>
      <c r="I10464" s="350">
        <v>45008</v>
      </c>
      <c r="J10464" s="350">
        <v>46419</v>
      </c>
      <c r="K10464" s="173"/>
      <c r="L10464" s="192" t="s">
        <v>9869</v>
      </c>
      <c r="M10464" s="350" t="s">
        <v>216</v>
      </c>
      <c r="N10464" s="180">
        <v>0</v>
      </c>
      <c r="O10464" s="180">
        <v>0</v>
      </c>
      <c r="P10464" s="180">
        <v>80</v>
      </c>
      <c r="Q10464" s="173"/>
      <c r="R10464" s="173"/>
      <c r="S10464" s="173"/>
      <c r="T10464" s="173"/>
      <c r="U10464" s="173"/>
      <c r="V10464" s="201"/>
      <c r="W10464" s="173"/>
      <c r="X10464" s="173"/>
      <c r="Y10464" s="173"/>
      <c r="Z10464" s="173"/>
      <c r="AA10464" s="173"/>
      <c r="AB10464" s="173"/>
      <c r="AC10464" s="1507">
        <f t="shared" si="3914"/>
        <v>120</v>
      </c>
      <c r="AD10464" s="1508">
        <f t="shared" si="3915"/>
        <v>248.39999999999998</v>
      </c>
      <c r="AE10464" s="14">
        <f t="shared" si="3922"/>
        <v>46.733333333333334</v>
      </c>
      <c r="AF10464" s="14">
        <f t="shared" si="3917"/>
        <v>26.666666666666668</v>
      </c>
      <c r="AG10464" s="14">
        <f t="shared" si="3918"/>
        <v>4.5</v>
      </c>
      <c r="AH10464" s="14">
        <f t="shared" si="3923"/>
        <v>-42.233333333333334</v>
      </c>
      <c r="AI10464" s="14">
        <f t="shared" si="3924"/>
        <v>-1126.2222222222224</v>
      </c>
      <c r="AJ10464" s="342"/>
    </row>
    <row r="10465" spans="1:44" ht="31.5">
      <c r="A10465" s="1419">
        <v>56</v>
      </c>
      <c r="B10465" s="353" t="s">
        <v>9870</v>
      </c>
      <c r="C10465" s="194" t="s">
        <v>262</v>
      </c>
      <c r="D10465" s="249">
        <v>6.39886</v>
      </c>
      <c r="E10465" s="201">
        <v>0</v>
      </c>
      <c r="F10465" s="254">
        <v>0</v>
      </c>
      <c r="G10465" s="201">
        <v>140</v>
      </c>
      <c r="H10465" s="269">
        <f t="shared" si="3921"/>
        <v>895.84040000000005</v>
      </c>
      <c r="I10465" s="350">
        <v>45008</v>
      </c>
      <c r="J10465" s="350">
        <v>45352</v>
      </c>
      <c r="K10465" s="173"/>
      <c r="L10465" s="192" t="s">
        <v>9871</v>
      </c>
      <c r="M10465" s="350" t="s">
        <v>216</v>
      </c>
      <c r="N10465" s="180">
        <v>0</v>
      </c>
      <c r="O10465" s="180">
        <v>0</v>
      </c>
      <c r="P10465" s="180">
        <v>100</v>
      </c>
      <c r="Q10465" s="173"/>
      <c r="R10465" s="173"/>
      <c r="S10465" s="173"/>
      <c r="T10465" s="173"/>
      <c r="U10465" s="173"/>
      <c r="V10465" s="201"/>
      <c r="W10465" s="173"/>
      <c r="X10465" s="173"/>
      <c r="Y10465" s="173"/>
      <c r="Z10465" s="173"/>
      <c r="AA10465" s="173"/>
      <c r="AB10465" s="173"/>
      <c r="AC10465" s="1507">
        <f t="shared" si="3914"/>
        <v>40</v>
      </c>
      <c r="AD10465" s="1508">
        <f t="shared" si="3915"/>
        <v>255.95439999999999</v>
      </c>
      <c r="AE10465" s="14">
        <f t="shared" si="3922"/>
        <v>11.166666666666666</v>
      </c>
      <c r="AF10465" s="14">
        <f t="shared" si="3917"/>
        <v>33.333333333333336</v>
      </c>
      <c r="AG10465" s="14">
        <f t="shared" si="3918"/>
        <v>1.2</v>
      </c>
      <c r="AH10465" s="14">
        <f t="shared" si="3923"/>
        <v>-9.9666666666666668</v>
      </c>
      <c r="AI10465" s="14">
        <f t="shared" si="3924"/>
        <v>-332.22222222222223</v>
      </c>
      <c r="AJ10465" s="342"/>
    </row>
    <row r="10466" spans="1:44" ht="31.5">
      <c r="A10466" s="1419">
        <v>57</v>
      </c>
      <c r="B10466" s="353" t="s">
        <v>6415</v>
      </c>
      <c r="C10466" s="194" t="s">
        <v>153</v>
      </c>
      <c r="D10466" s="249">
        <v>4.5637639999999999</v>
      </c>
      <c r="E10466" s="201">
        <v>0</v>
      </c>
      <c r="F10466" s="254">
        <v>0</v>
      </c>
      <c r="G10466" s="201">
        <v>3600</v>
      </c>
      <c r="H10466" s="269">
        <f t="shared" si="3921"/>
        <v>16429.5504</v>
      </c>
      <c r="I10466" s="350">
        <v>45008</v>
      </c>
      <c r="J10466" s="350">
        <v>45688</v>
      </c>
      <c r="K10466" s="173"/>
      <c r="L10466" s="192" t="s">
        <v>9872</v>
      </c>
      <c r="M10466" s="350" t="s">
        <v>216</v>
      </c>
      <c r="N10466" s="180">
        <v>0</v>
      </c>
      <c r="O10466" s="180">
        <v>0</v>
      </c>
      <c r="P10466" s="180">
        <v>0</v>
      </c>
      <c r="Q10466" s="173"/>
      <c r="R10466" s="173"/>
      <c r="S10466" s="173"/>
      <c r="T10466" s="173"/>
      <c r="U10466" s="173"/>
      <c r="V10466" s="201"/>
      <c r="W10466" s="173"/>
      <c r="X10466" s="173"/>
      <c r="Y10466" s="173"/>
      <c r="Z10466" s="173"/>
      <c r="AA10466" s="173"/>
      <c r="AB10466" s="173"/>
      <c r="AC10466" s="1507">
        <f t="shared" si="3914"/>
        <v>3600</v>
      </c>
      <c r="AD10466" s="1508">
        <f t="shared" si="3915"/>
        <v>16429.5504</v>
      </c>
      <c r="AE10466" s="14">
        <f t="shared" si="3922"/>
        <v>22.366666666666667</v>
      </c>
      <c r="AF10466" s="14">
        <f t="shared" si="3917"/>
        <v>0</v>
      </c>
      <c r="AG10466" s="14" t="e">
        <f t="shared" si="3918"/>
        <v>#DIV/0!</v>
      </c>
      <c r="AH10466" s="14" t="e">
        <f t="shared" si="3923"/>
        <v>#DIV/0!</v>
      </c>
      <c r="AI10466" s="14">
        <f t="shared" si="3924"/>
        <v>3600</v>
      </c>
      <c r="AJ10466" s="342"/>
    </row>
    <row r="10467" spans="1:44" ht="47.25">
      <c r="A10467" s="1419">
        <v>58</v>
      </c>
      <c r="B10467" s="353" t="s">
        <v>9873</v>
      </c>
      <c r="C10467" s="263" t="s">
        <v>153</v>
      </c>
      <c r="D10467" s="249">
        <v>4.9611400000000003</v>
      </c>
      <c r="E10467" s="201">
        <v>0</v>
      </c>
      <c r="F10467" s="254">
        <v>0</v>
      </c>
      <c r="G10467" s="201">
        <v>360</v>
      </c>
      <c r="H10467" s="269">
        <f t="shared" si="3921"/>
        <v>1786.0104000000001</v>
      </c>
      <c r="I10467" s="350">
        <v>45008</v>
      </c>
      <c r="J10467" s="350">
        <v>45382</v>
      </c>
      <c r="K10467" s="270"/>
      <c r="L10467" s="192" t="s">
        <v>9874</v>
      </c>
      <c r="M10467" s="350" t="s">
        <v>216</v>
      </c>
      <c r="N10467" s="268">
        <v>0</v>
      </c>
      <c r="O10467" s="268">
        <v>0</v>
      </c>
      <c r="P10467" s="268">
        <v>0</v>
      </c>
      <c r="Q10467" s="270"/>
      <c r="R10467" s="270"/>
      <c r="S10467" s="270"/>
      <c r="T10467" s="270"/>
      <c r="U10467" s="270"/>
      <c r="V10467" s="145"/>
      <c r="W10467" s="270"/>
      <c r="X10467" s="270"/>
      <c r="Y10467" s="270"/>
      <c r="Z10467" s="270"/>
      <c r="AA10467" s="270"/>
      <c r="AB10467" s="270"/>
      <c r="AC10467" s="1507">
        <f t="shared" si="3914"/>
        <v>360</v>
      </c>
      <c r="AD10467" s="1508">
        <f t="shared" si="3915"/>
        <v>1786.0104000000001</v>
      </c>
      <c r="AE10467" s="14">
        <f t="shared" si="3922"/>
        <v>12.166666666666666</v>
      </c>
      <c r="AF10467" s="14">
        <f t="shared" si="3917"/>
        <v>0</v>
      </c>
      <c r="AG10467" s="14" t="e">
        <f t="shared" si="3918"/>
        <v>#DIV/0!</v>
      </c>
      <c r="AH10467" s="14" t="e">
        <f t="shared" si="3923"/>
        <v>#DIV/0!</v>
      </c>
      <c r="AI10467" s="14">
        <f t="shared" si="3924"/>
        <v>360</v>
      </c>
      <c r="AJ10467" s="342"/>
    </row>
    <row r="10468" spans="1:44">
      <c r="A10468" s="4340" t="s">
        <v>116</v>
      </c>
      <c r="B10468" s="4341"/>
      <c r="C10468" s="4341"/>
      <c r="D10468" s="4341"/>
      <c r="E10468" s="4341"/>
      <c r="F10468" s="4341"/>
      <c r="G10468" s="4341"/>
      <c r="H10468" s="4341"/>
      <c r="I10468" s="4341"/>
      <c r="J10468" s="4341"/>
      <c r="K10468" s="4341"/>
      <c r="L10468" s="4341"/>
      <c r="M10468" s="4341"/>
      <c r="N10468" s="4341"/>
      <c r="O10468" s="4341"/>
      <c r="P10468" s="4341"/>
      <c r="Q10468" s="4341"/>
      <c r="R10468" s="4341"/>
      <c r="S10468" s="4341"/>
      <c r="T10468" s="4341"/>
      <c r="U10468" s="4341"/>
      <c r="V10468" s="4341"/>
      <c r="W10468" s="4341"/>
      <c r="X10468" s="4341"/>
      <c r="Y10468" s="4341"/>
      <c r="Z10468" s="4341"/>
      <c r="AA10468" s="4341"/>
      <c r="AB10468" s="4341"/>
      <c r="AC10468" s="4341"/>
      <c r="AD10468" s="4341"/>
      <c r="AE10468" s="4341"/>
      <c r="AF10468" s="4341"/>
      <c r="AG10468" s="4341"/>
      <c r="AH10468" s="4341"/>
      <c r="AI10468" s="4341"/>
      <c r="AJ10468" s="4342"/>
    </row>
    <row r="10469" spans="1:44" ht="15.75">
      <c r="A10469" s="4323" t="s">
        <v>19</v>
      </c>
      <c r="B10469" s="4323"/>
      <c r="C10469" s="4323"/>
      <c r="D10469" s="4323"/>
      <c r="E10469" s="4323"/>
      <c r="F10469" s="4323"/>
      <c r="G10469" s="4323"/>
      <c r="H10469" s="4323"/>
      <c r="I10469" s="4323"/>
      <c r="J10469" s="4323"/>
      <c r="K10469" s="4323"/>
      <c r="L10469" s="4323"/>
      <c r="M10469" s="4323"/>
      <c r="N10469" s="4323"/>
      <c r="O10469" s="4323"/>
      <c r="P10469" s="4323"/>
      <c r="Q10469" s="4323"/>
      <c r="R10469" s="4323"/>
      <c r="S10469" s="4323"/>
      <c r="T10469" s="4323"/>
      <c r="U10469" s="4323"/>
      <c r="V10469" s="4323"/>
      <c r="W10469" s="4323"/>
      <c r="X10469" s="4323"/>
      <c r="Y10469" s="4323"/>
      <c r="Z10469" s="4323"/>
      <c r="AA10469" s="4323"/>
      <c r="AB10469" s="4323"/>
      <c r="AC10469" s="4323"/>
      <c r="AD10469" s="4323"/>
      <c r="AE10469" s="4323"/>
      <c r="AF10469" s="4323"/>
      <c r="AG10469" s="4323"/>
      <c r="AH10469" s="4323"/>
      <c r="AI10469" s="4323"/>
      <c r="AJ10469" s="4323"/>
    </row>
    <row r="10470" spans="1:44" ht="15.75">
      <c r="A10470" s="4325" t="s">
        <v>8266</v>
      </c>
      <c r="B10470" s="4326"/>
      <c r="C10470" s="4326"/>
      <c r="D10470" s="4326"/>
      <c r="E10470" s="4326"/>
      <c r="F10470" s="4326"/>
      <c r="G10470" s="4326"/>
      <c r="H10470" s="4326"/>
      <c r="I10470" s="4326"/>
      <c r="J10470" s="4326"/>
      <c r="K10470" s="4326"/>
      <c r="L10470" s="4326"/>
      <c r="M10470" s="4326"/>
      <c r="N10470" s="4326"/>
      <c r="O10470" s="4326"/>
      <c r="P10470" s="4326"/>
      <c r="Q10470" s="4326"/>
      <c r="R10470" s="4326"/>
      <c r="S10470" s="4326"/>
      <c r="T10470" s="4326"/>
      <c r="U10470" s="4326"/>
      <c r="V10470" s="4326"/>
      <c r="W10470" s="4326"/>
      <c r="X10470" s="4326"/>
      <c r="Y10470" s="4326"/>
      <c r="Z10470" s="4326"/>
      <c r="AA10470" s="4326"/>
      <c r="AB10470" s="4326"/>
      <c r="AC10470" s="4326"/>
      <c r="AD10470" s="4326"/>
      <c r="AE10470" s="4326"/>
      <c r="AF10470" s="4326"/>
      <c r="AG10470" s="4326"/>
      <c r="AH10470" s="4326"/>
      <c r="AI10470" s="4326"/>
      <c r="AJ10470" s="4326"/>
    </row>
    <row r="10471" spans="1:44" ht="31.5">
      <c r="A10471" s="1415">
        <v>1</v>
      </c>
      <c r="B10471" s="3375" t="s">
        <v>2028</v>
      </c>
      <c r="C10471" s="173" t="s">
        <v>65</v>
      </c>
      <c r="D10471" s="177">
        <v>934.9</v>
      </c>
      <c r="E10471" s="1415">
        <v>81</v>
      </c>
      <c r="F10471" s="173">
        <f t="shared" ref="F10471:F10477" si="3925">D10471*E10471</f>
        <v>75726.899999999994</v>
      </c>
      <c r="G10471" s="173"/>
      <c r="H10471" s="173"/>
      <c r="I10471" s="184"/>
      <c r="J10471" s="184">
        <v>45689</v>
      </c>
      <c r="K10471" s="173"/>
      <c r="L10471" s="173">
        <v>1082</v>
      </c>
      <c r="M10471" s="184">
        <v>44419</v>
      </c>
      <c r="N10471" s="173">
        <v>10</v>
      </c>
      <c r="O10471" s="173">
        <v>14</v>
      </c>
      <c r="P10471" s="173">
        <v>8</v>
      </c>
      <c r="Q10471" s="173"/>
      <c r="R10471" s="173"/>
      <c r="S10471" s="173"/>
      <c r="T10471" s="173"/>
      <c r="U10471" s="173"/>
      <c r="V10471" s="173"/>
      <c r="W10471" s="173"/>
      <c r="X10471" s="173"/>
      <c r="Y10471" s="173"/>
      <c r="Z10471" s="173"/>
      <c r="AA10471" s="173"/>
      <c r="AB10471" s="173"/>
      <c r="AC10471" s="1507">
        <f t="shared" ref="AC10471:AC10477" si="3926">E10471+G10471-N10471-O10471-AA10471-P10471-Q10471-R10471-S10471-T10471-U10471-V10471-W10471-X10471-Y10471</f>
        <v>49</v>
      </c>
      <c r="AD10471" s="1508">
        <f t="shared" ref="AD10471:AD10477" si="3927">D10471*AC10471</f>
        <v>45810.1</v>
      </c>
      <c r="AE10471" s="14">
        <f t="shared" ref="AE10471:AE10477" si="3928">(J10471-"01.04.2023")/30</f>
        <v>22.4</v>
      </c>
      <c r="AF10471" s="14">
        <f t="shared" ref="AF10471:AF10477" si="3929">(N10471+O10471+P10471+Q10471+R10471+S10471+T10471+U10471+V10471+W10471+X10471+Y10471)/3</f>
        <v>10.666666666666666</v>
      </c>
      <c r="AG10471" s="14">
        <f t="shared" ref="AG10471:AG10477" si="3930">AC10471/AF10471</f>
        <v>4.59375</v>
      </c>
      <c r="AH10471" s="14">
        <f t="shared" ref="AH10471:AH10477" si="3931">AG10471-AE10471</f>
        <v>-17.806249999999999</v>
      </c>
      <c r="AI10471" s="14">
        <f t="shared" ref="AI10471:AI10477" si="3932">AC10471-(AE10471*AF10471)</f>
        <v>-189.93333333333331</v>
      </c>
      <c r="AJ10471" s="204"/>
    </row>
    <row r="10472" spans="1:44" ht="15.75">
      <c r="A10472" s="1415">
        <v>2</v>
      </c>
      <c r="B10472" s="3375" t="s">
        <v>4734</v>
      </c>
      <c r="C10472" s="3376" t="s">
        <v>66</v>
      </c>
      <c r="D10472" s="177">
        <v>12.84</v>
      </c>
      <c r="E10472" s="3377">
        <v>1662</v>
      </c>
      <c r="F10472" s="173">
        <f t="shared" si="3925"/>
        <v>21340.079999999998</v>
      </c>
      <c r="G10472" s="173"/>
      <c r="H10472" s="173">
        <f>D10472*G10472</f>
        <v>0</v>
      </c>
      <c r="I10472" s="184"/>
      <c r="J10472" s="184">
        <v>46166</v>
      </c>
      <c r="K10472" s="173"/>
      <c r="L10472" s="173">
        <v>624</v>
      </c>
      <c r="M10472" s="184">
        <v>44775</v>
      </c>
      <c r="N10472" s="173">
        <v>279</v>
      </c>
      <c r="O10472" s="173">
        <v>336</v>
      </c>
      <c r="P10472" s="173">
        <v>372</v>
      </c>
      <c r="Q10472" s="173"/>
      <c r="R10472" s="173"/>
      <c r="S10472" s="173"/>
      <c r="T10472" s="173"/>
      <c r="U10472" s="173"/>
      <c r="V10472" s="173"/>
      <c r="W10472" s="173"/>
      <c r="X10472" s="173"/>
      <c r="Y10472" s="173"/>
      <c r="Z10472" s="173"/>
      <c r="AA10472" s="173"/>
      <c r="AB10472" s="173"/>
      <c r="AC10472" s="1507">
        <f t="shared" si="3926"/>
        <v>675</v>
      </c>
      <c r="AD10472" s="1508">
        <f t="shared" si="3927"/>
        <v>8667</v>
      </c>
      <c r="AE10472" s="14">
        <f t="shared" si="3928"/>
        <v>38.299999999999997</v>
      </c>
      <c r="AF10472" s="14">
        <f t="shared" si="3929"/>
        <v>329</v>
      </c>
      <c r="AG10472" s="14">
        <f t="shared" si="3930"/>
        <v>2.0516717325227964</v>
      </c>
      <c r="AH10472" s="14">
        <f t="shared" si="3931"/>
        <v>-36.248328267477198</v>
      </c>
      <c r="AI10472" s="14">
        <f t="shared" si="3932"/>
        <v>-11925.699999999999</v>
      </c>
      <c r="AJ10472" s="204"/>
    </row>
    <row r="10473" spans="1:44" ht="15.75" customHeight="1">
      <c r="A10473" s="1415">
        <v>3</v>
      </c>
      <c r="B10473" s="3378" t="s">
        <v>2029</v>
      </c>
      <c r="C10473" s="3379" t="s">
        <v>66</v>
      </c>
      <c r="D10473" s="177">
        <v>3.36</v>
      </c>
      <c r="E10473" s="3380">
        <v>1194</v>
      </c>
      <c r="F10473" s="173">
        <f t="shared" si="3925"/>
        <v>4011.8399999999997</v>
      </c>
      <c r="G10473" s="173"/>
      <c r="H10473" s="173"/>
      <c r="I10473" s="184"/>
      <c r="J10473" s="184">
        <v>45029</v>
      </c>
      <c r="K10473" s="173"/>
      <c r="L10473" s="173">
        <v>1505</v>
      </c>
      <c r="M10473" s="184">
        <v>44519</v>
      </c>
      <c r="N10473" s="173">
        <v>399</v>
      </c>
      <c r="O10473" s="173">
        <v>331</v>
      </c>
      <c r="P10473" s="173">
        <v>350</v>
      </c>
      <c r="Q10473" s="173"/>
      <c r="R10473" s="173"/>
      <c r="S10473" s="173"/>
      <c r="T10473" s="173"/>
      <c r="U10473" s="173"/>
      <c r="V10473" s="173"/>
      <c r="W10473" s="173"/>
      <c r="X10473" s="173"/>
      <c r="Y10473" s="173"/>
      <c r="Z10473" s="173"/>
      <c r="AA10473" s="173"/>
      <c r="AB10473" s="173"/>
      <c r="AC10473" s="1507">
        <f t="shared" si="3926"/>
        <v>114</v>
      </c>
      <c r="AD10473" s="1508">
        <f t="shared" si="3927"/>
        <v>383.03999999999996</v>
      </c>
      <c r="AE10473" s="14">
        <f t="shared" si="3928"/>
        <v>0.4</v>
      </c>
      <c r="AF10473" s="14">
        <f t="shared" si="3929"/>
        <v>360</v>
      </c>
      <c r="AG10473" s="14">
        <f t="shared" si="3930"/>
        <v>0.31666666666666665</v>
      </c>
      <c r="AH10473" s="14">
        <f t="shared" si="3931"/>
        <v>-8.333333333333337E-2</v>
      </c>
      <c r="AI10473" s="14">
        <f t="shared" si="3932"/>
        <v>-30</v>
      </c>
      <c r="AJ10473" s="204"/>
    </row>
    <row r="10474" spans="1:44" ht="15.75">
      <c r="A10474" s="1415">
        <v>4</v>
      </c>
      <c r="B10474" s="3375" t="s">
        <v>2030</v>
      </c>
      <c r="C10474" s="3381" t="s">
        <v>66</v>
      </c>
      <c r="D10474" s="177">
        <v>39.64</v>
      </c>
      <c r="E10474" s="3382">
        <v>698</v>
      </c>
      <c r="F10474" s="173">
        <f t="shared" si="3925"/>
        <v>27668.720000000001</v>
      </c>
      <c r="G10474" s="173"/>
      <c r="H10474" s="173"/>
      <c r="I10474" s="184"/>
      <c r="J10474" s="184">
        <v>45029</v>
      </c>
      <c r="K10474" s="173"/>
      <c r="L10474" s="173">
        <v>1505</v>
      </c>
      <c r="M10474" s="184">
        <v>44519</v>
      </c>
      <c r="N10474" s="173">
        <v>308</v>
      </c>
      <c r="O10474" s="173">
        <v>156</v>
      </c>
      <c r="P10474" s="173">
        <v>219</v>
      </c>
      <c r="Q10474" s="173"/>
      <c r="R10474" s="173"/>
      <c r="S10474" s="173"/>
      <c r="T10474" s="173"/>
      <c r="U10474" s="173"/>
      <c r="V10474" s="173"/>
      <c r="W10474" s="173"/>
      <c r="X10474" s="173"/>
      <c r="Y10474" s="173"/>
      <c r="Z10474" s="173"/>
      <c r="AA10474" s="173"/>
      <c r="AB10474" s="173"/>
      <c r="AC10474" s="1507">
        <f t="shared" si="3926"/>
        <v>15</v>
      </c>
      <c r="AD10474" s="1508">
        <f t="shared" si="3927"/>
        <v>594.6</v>
      </c>
      <c r="AE10474" s="14">
        <f t="shared" si="3928"/>
        <v>0.4</v>
      </c>
      <c r="AF10474" s="14">
        <f t="shared" si="3929"/>
        <v>227.66666666666666</v>
      </c>
      <c r="AG10474" s="14">
        <f t="shared" si="3930"/>
        <v>6.5885797950219621E-2</v>
      </c>
      <c r="AH10474" s="14">
        <f t="shared" si="3931"/>
        <v>-0.33411420204978037</v>
      </c>
      <c r="AI10474" s="14">
        <f t="shared" si="3932"/>
        <v>-76.066666666666663</v>
      </c>
      <c r="AJ10474" s="204"/>
    </row>
    <row r="10475" spans="1:44" ht="15.75">
      <c r="A10475" s="1415">
        <v>5</v>
      </c>
      <c r="B10475" s="3375" t="s">
        <v>2030</v>
      </c>
      <c r="C10475" s="3381" t="s">
        <v>66</v>
      </c>
      <c r="D10475" s="177">
        <v>54</v>
      </c>
      <c r="E10475" s="3382">
        <v>7925</v>
      </c>
      <c r="F10475" s="173">
        <f t="shared" si="3925"/>
        <v>427950</v>
      </c>
      <c r="G10475" s="173"/>
      <c r="H10475" s="173">
        <f>D10475*G10475</f>
        <v>0</v>
      </c>
      <c r="I10475" s="184"/>
      <c r="J10475" s="184">
        <v>45413</v>
      </c>
      <c r="K10475" s="173"/>
      <c r="L10475" s="173"/>
      <c r="M10475" s="184"/>
      <c r="N10475" s="173">
        <v>99</v>
      </c>
      <c r="O10475" s="173">
        <v>354</v>
      </c>
      <c r="P10475" s="173">
        <v>607</v>
      </c>
      <c r="Q10475" s="173"/>
      <c r="R10475" s="173"/>
      <c r="S10475" s="173"/>
      <c r="T10475" s="173"/>
      <c r="U10475" s="173"/>
      <c r="V10475" s="173"/>
      <c r="W10475" s="173"/>
      <c r="X10475" s="173"/>
      <c r="Y10475" s="173"/>
      <c r="Z10475" s="173"/>
      <c r="AA10475" s="173"/>
      <c r="AB10475" s="173"/>
      <c r="AC10475" s="1507">
        <f t="shared" si="3926"/>
        <v>6865</v>
      </c>
      <c r="AD10475" s="1508">
        <f t="shared" si="3927"/>
        <v>370710</v>
      </c>
      <c r="AE10475" s="14">
        <f t="shared" si="3928"/>
        <v>13.2</v>
      </c>
      <c r="AF10475" s="14">
        <f t="shared" si="3929"/>
        <v>353.33333333333331</v>
      </c>
      <c r="AG10475" s="14">
        <f t="shared" si="3930"/>
        <v>19.429245283018869</v>
      </c>
      <c r="AH10475" s="14">
        <f t="shared" si="3931"/>
        <v>6.2292452830188694</v>
      </c>
      <c r="AI10475" s="14">
        <f t="shared" si="3932"/>
        <v>2201.0000000000009</v>
      </c>
      <c r="AJ10475" s="204"/>
    </row>
    <row r="10476" spans="1:44" ht="15.75">
      <c r="A10476" s="1415">
        <v>7</v>
      </c>
      <c r="B10476" s="3375" t="s">
        <v>5565</v>
      </c>
      <c r="C10476" s="3381" t="s">
        <v>66</v>
      </c>
      <c r="D10476" s="177">
        <v>22.25</v>
      </c>
      <c r="E10476" s="3382">
        <v>1555</v>
      </c>
      <c r="F10476" s="173">
        <f t="shared" si="3925"/>
        <v>34598.75</v>
      </c>
      <c r="G10476" s="173"/>
      <c r="H10476" s="173">
        <f>D10476*G10476</f>
        <v>0</v>
      </c>
      <c r="I10476" s="184"/>
      <c r="J10476" s="1717">
        <v>45505</v>
      </c>
      <c r="K10476" s="173"/>
      <c r="L10476" s="173"/>
      <c r="M10476" s="184"/>
      <c r="N10476" s="173">
        <v>288</v>
      </c>
      <c r="O10476" s="173">
        <v>249</v>
      </c>
      <c r="P10476" s="173">
        <v>293</v>
      </c>
      <c r="Q10476" s="173"/>
      <c r="R10476" s="173"/>
      <c r="S10476" s="173"/>
      <c r="T10476" s="173"/>
      <c r="U10476" s="173"/>
      <c r="V10476" s="173"/>
      <c r="W10476" s="173"/>
      <c r="X10476" s="173"/>
      <c r="Y10476" s="173"/>
      <c r="Z10476" s="173"/>
      <c r="AA10476" s="173"/>
      <c r="AB10476" s="173"/>
      <c r="AC10476" s="1507">
        <f t="shared" si="3926"/>
        <v>725</v>
      </c>
      <c r="AD10476" s="1508">
        <f t="shared" si="3927"/>
        <v>16131.25</v>
      </c>
      <c r="AE10476" s="14">
        <f t="shared" si="3928"/>
        <v>16.266666666666666</v>
      </c>
      <c r="AF10476" s="14">
        <f t="shared" si="3929"/>
        <v>276.66666666666669</v>
      </c>
      <c r="AG10476" s="14">
        <f t="shared" si="3930"/>
        <v>2.6204819277108431</v>
      </c>
      <c r="AH10476" s="14">
        <f t="shared" si="3931"/>
        <v>-13.646184738955823</v>
      </c>
      <c r="AI10476" s="14">
        <f t="shared" si="3932"/>
        <v>-3775.4444444444443</v>
      </c>
      <c r="AJ10476" s="204"/>
    </row>
    <row r="10477" spans="1:44" ht="15.75">
      <c r="A10477" s="1415">
        <v>8</v>
      </c>
      <c r="B10477" s="3375" t="s">
        <v>6577</v>
      </c>
      <c r="C10477" s="3381" t="s">
        <v>66</v>
      </c>
      <c r="D10477" s="177">
        <v>268</v>
      </c>
      <c r="E10477" s="3382">
        <v>4892</v>
      </c>
      <c r="F10477" s="173">
        <f t="shared" si="3925"/>
        <v>1311056</v>
      </c>
      <c r="G10477" s="173"/>
      <c r="H10477" s="173">
        <f>D10477*G10477</f>
        <v>0</v>
      </c>
      <c r="I10477" s="184"/>
      <c r="J10477" s="184">
        <v>45536</v>
      </c>
      <c r="K10477" s="173"/>
      <c r="L10477" s="173"/>
      <c r="M10477" s="184"/>
      <c r="N10477" s="173">
        <v>240</v>
      </c>
      <c r="O10477" s="173">
        <v>351</v>
      </c>
      <c r="P10477" s="173">
        <v>300</v>
      </c>
      <c r="Q10477" s="173"/>
      <c r="R10477" s="173"/>
      <c r="S10477" s="173"/>
      <c r="T10477" s="173"/>
      <c r="U10477" s="173"/>
      <c r="V10477" s="173"/>
      <c r="W10477" s="173"/>
      <c r="X10477" s="173"/>
      <c r="Y10477" s="173"/>
      <c r="Z10477" s="173"/>
      <c r="AA10477" s="173"/>
      <c r="AB10477" s="173"/>
      <c r="AC10477" s="1507">
        <f t="shared" si="3926"/>
        <v>4001</v>
      </c>
      <c r="AD10477" s="1508">
        <f t="shared" si="3927"/>
        <v>1072268</v>
      </c>
      <c r="AE10477" s="14">
        <f t="shared" si="3928"/>
        <v>17.3</v>
      </c>
      <c r="AF10477" s="14">
        <f t="shared" si="3929"/>
        <v>297</v>
      </c>
      <c r="AG10477" s="14">
        <f t="shared" si="3930"/>
        <v>13.471380471380471</v>
      </c>
      <c r="AH10477" s="14">
        <f t="shared" si="3931"/>
        <v>-3.8286195286195301</v>
      </c>
      <c r="AI10477" s="14">
        <f t="shared" si="3932"/>
        <v>-1137.1000000000004</v>
      </c>
      <c r="AJ10477" s="204"/>
    </row>
    <row r="10478" spans="1:44" ht="15.75">
      <c r="A10478" s="4323" t="s">
        <v>20</v>
      </c>
      <c r="B10478" s="4323"/>
      <c r="C10478" s="4323"/>
      <c r="D10478" s="4323"/>
      <c r="E10478" s="4323"/>
      <c r="F10478" s="4323"/>
      <c r="G10478" s="4323"/>
      <c r="H10478" s="4323"/>
      <c r="I10478" s="4323"/>
      <c r="J10478" s="4323"/>
      <c r="K10478" s="4323"/>
      <c r="L10478" s="4323"/>
      <c r="M10478" s="4323"/>
      <c r="N10478" s="4323"/>
      <c r="O10478" s="4323"/>
      <c r="P10478" s="4323"/>
      <c r="Q10478" s="4323"/>
      <c r="R10478" s="4323"/>
      <c r="S10478" s="4323"/>
      <c r="T10478" s="4323"/>
      <c r="U10478" s="4323"/>
      <c r="V10478" s="4323"/>
      <c r="W10478" s="4323"/>
      <c r="X10478" s="4323"/>
      <c r="Y10478" s="4323"/>
      <c r="Z10478" s="4323"/>
      <c r="AA10478" s="4323"/>
      <c r="AB10478" s="4323"/>
      <c r="AC10478" s="4323"/>
      <c r="AD10478" s="4323"/>
      <c r="AE10478" s="4323"/>
      <c r="AF10478" s="4323"/>
      <c r="AG10478" s="4323"/>
      <c r="AH10478" s="4323"/>
      <c r="AI10478" s="4323"/>
      <c r="AJ10478" s="4323"/>
      <c r="AK10478" s="3383"/>
      <c r="AL10478" s="3383"/>
      <c r="AM10478" s="3383"/>
      <c r="AN10478" s="3383"/>
      <c r="AO10478" s="3383"/>
      <c r="AP10478" s="3383"/>
      <c r="AQ10478" s="3383"/>
      <c r="AR10478" s="2724"/>
    </row>
    <row r="10479" spans="1:44" ht="15.75">
      <c r="A10479" s="4324" t="s">
        <v>754</v>
      </c>
      <c r="B10479" s="4213"/>
      <c r="C10479" s="4213"/>
      <c r="D10479" s="4213"/>
      <c r="E10479" s="4213"/>
      <c r="F10479" s="4213"/>
      <c r="G10479" s="4213"/>
      <c r="H10479" s="4213"/>
      <c r="I10479" s="4213"/>
      <c r="J10479" s="4213"/>
      <c r="K10479" s="4213"/>
      <c r="L10479" s="4213"/>
      <c r="M10479" s="4213"/>
      <c r="N10479" s="4213"/>
      <c r="O10479" s="4213"/>
      <c r="P10479" s="4213"/>
      <c r="Q10479" s="4213"/>
      <c r="R10479" s="4213"/>
      <c r="S10479" s="4213"/>
      <c r="T10479" s="4213"/>
      <c r="U10479" s="4213"/>
      <c r="V10479" s="4213"/>
      <c r="W10479" s="4213"/>
      <c r="X10479" s="4213"/>
      <c r="Y10479" s="4213"/>
      <c r="Z10479" s="4213"/>
      <c r="AA10479" s="4213"/>
      <c r="AB10479" s="4213"/>
      <c r="AC10479" s="4213"/>
      <c r="AD10479" s="4213"/>
      <c r="AE10479" s="4213"/>
      <c r="AF10479" s="4213"/>
      <c r="AG10479" s="4213"/>
      <c r="AH10479" s="4213"/>
      <c r="AI10479" s="4213"/>
      <c r="AJ10479" s="4214"/>
      <c r="AK10479" s="3383"/>
      <c r="AL10479" s="3383"/>
      <c r="AM10479" s="3383"/>
      <c r="AN10479" s="3383"/>
      <c r="AO10479" s="3383"/>
      <c r="AP10479" s="3383"/>
      <c r="AQ10479" s="3383"/>
      <c r="AR10479" s="2724"/>
    </row>
    <row r="10480" spans="1:44" ht="31.5">
      <c r="A10480" s="1415">
        <v>1</v>
      </c>
      <c r="B10480" s="3375" t="s">
        <v>2031</v>
      </c>
      <c r="C10480" s="173" t="s">
        <v>65</v>
      </c>
      <c r="D10480" s="177">
        <v>69.12</v>
      </c>
      <c r="E10480" s="351">
        <v>36</v>
      </c>
      <c r="F10480" s="173">
        <f>D10480*E10480</f>
        <v>2488.3200000000002</v>
      </c>
      <c r="G10480" s="173"/>
      <c r="H10480" s="173">
        <f t="shared" ref="H10480:H10490" si="3933">D10480*G10480</f>
        <v>0</v>
      </c>
      <c r="I10480" s="184"/>
      <c r="J10480" s="184">
        <v>45107</v>
      </c>
      <c r="K10480" s="173"/>
      <c r="L10480" s="173">
        <v>650</v>
      </c>
      <c r="M10480" s="184">
        <v>44782</v>
      </c>
      <c r="N10480" s="173">
        <v>10</v>
      </c>
      <c r="O10480" s="173">
        <v>12</v>
      </c>
      <c r="P10480" s="173">
        <v>11</v>
      </c>
      <c r="Q10480" s="173"/>
      <c r="R10480" s="173"/>
      <c r="S10480" s="173"/>
      <c r="T10480" s="173"/>
      <c r="U10480" s="173"/>
      <c r="V10480" s="173"/>
      <c r="W10480" s="173"/>
      <c r="X10480" s="173"/>
      <c r="Y10480" s="173"/>
      <c r="Z10480" s="173"/>
      <c r="AA10480" s="173"/>
      <c r="AB10480" s="173"/>
      <c r="AC10480" s="1507">
        <f t="shared" ref="AC10480:AC10505" si="3934">E10480+G10480-N10480-O10480-AA10480-P10480-Q10480-R10480-S10480-T10480-U10480-V10480-W10480-X10480-Y10480</f>
        <v>3</v>
      </c>
      <c r="AD10480" s="1508">
        <f t="shared" ref="AD10480:AD10505" si="3935">D10480*AC10480</f>
        <v>207.36</v>
      </c>
      <c r="AE10480" s="14">
        <f t="shared" ref="AE10480:AE10505" si="3936">(J10480-"01.04.2023")/30</f>
        <v>3</v>
      </c>
      <c r="AF10480" s="14">
        <f t="shared" ref="AF10480:AF10505" si="3937">(N10480+O10480+P10480+Q10480+R10480+S10480+T10480+U10480+V10480+W10480+X10480+Y10480)/3</f>
        <v>11</v>
      </c>
      <c r="AG10480" s="14">
        <f t="shared" ref="AG10480:AG10505" si="3938">AC10480/AF10480</f>
        <v>0.27272727272727271</v>
      </c>
      <c r="AH10480" s="14">
        <f t="shared" ref="AH10480:AH10505" si="3939">AG10480-AE10480</f>
        <v>-2.7272727272727275</v>
      </c>
      <c r="AI10480" s="14">
        <f t="shared" ref="AI10480:AI10505" si="3940">AC10480-(AE10480*AF10480)</f>
        <v>-30</v>
      </c>
      <c r="AJ10480" s="173"/>
      <c r="AK10480" s="3383"/>
      <c r="AL10480" s="3383"/>
      <c r="AM10480" s="3383"/>
      <c r="AN10480" s="3383"/>
      <c r="AO10480" s="3383"/>
      <c r="AP10480" s="3383"/>
      <c r="AQ10480" s="3383"/>
      <c r="AR10480" s="2724"/>
    </row>
    <row r="10481" spans="1:44" ht="31.5">
      <c r="A10481" s="1415">
        <v>2</v>
      </c>
      <c r="B10481" s="3375" t="s">
        <v>2032</v>
      </c>
      <c r="C10481" s="173" t="s">
        <v>65</v>
      </c>
      <c r="D10481" s="177">
        <v>58.85</v>
      </c>
      <c r="E10481" s="3384">
        <v>14</v>
      </c>
      <c r="F10481" s="173">
        <f>D10481*E10481</f>
        <v>823.9</v>
      </c>
      <c r="G10481" s="173"/>
      <c r="H10481" s="173">
        <f t="shared" si="3933"/>
        <v>0</v>
      </c>
      <c r="I10481" s="184"/>
      <c r="J10481" s="184">
        <v>45230</v>
      </c>
      <c r="K10481" s="173"/>
      <c r="L10481" s="173">
        <v>1551</v>
      </c>
      <c r="M10481" s="184">
        <v>44532</v>
      </c>
      <c r="N10481" s="173">
        <v>0</v>
      </c>
      <c r="O10481" s="173">
        <v>0</v>
      </c>
      <c r="P10481" s="173">
        <v>10</v>
      </c>
      <c r="Q10481" s="173"/>
      <c r="R10481" s="173"/>
      <c r="S10481" s="173"/>
      <c r="T10481" s="173"/>
      <c r="U10481" s="173"/>
      <c r="V10481" s="173"/>
      <c r="W10481" s="173"/>
      <c r="X10481" s="173"/>
      <c r="Y10481" s="173"/>
      <c r="Z10481" s="173"/>
      <c r="AA10481" s="173"/>
      <c r="AB10481" s="173"/>
      <c r="AC10481" s="1507">
        <f t="shared" si="3934"/>
        <v>4</v>
      </c>
      <c r="AD10481" s="1508">
        <f t="shared" si="3935"/>
        <v>235.4</v>
      </c>
      <c r="AE10481" s="14">
        <f t="shared" si="3936"/>
        <v>7.1</v>
      </c>
      <c r="AF10481" s="14">
        <f t="shared" si="3937"/>
        <v>3.3333333333333335</v>
      </c>
      <c r="AG10481" s="14">
        <f t="shared" si="3938"/>
        <v>1.2</v>
      </c>
      <c r="AH10481" s="14">
        <f t="shared" si="3939"/>
        <v>-5.8999999999999995</v>
      </c>
      <c r="AI10481" s="14">
        <f t="shared" si="3940"/>
        <v>-19.666666666666668</v>
      </c>
      <c r="AJ10481" s="204"/>
      <c r="AK10481" s="3383"/>
      <c r="AL10481" s="3383"/>
      <c r="AM10481" s="3383"/>
      <c r="AN10481" s="3383"/>
      <c r="AO10481" s="3383"/>
      <c r="AP10481" s="3383"/>
      <c r="AQ10481" s="3383"/>
      <c r="AR10481" s="2724"/>
    </row>
    <row r="10482" spans="1:44" ht="31.5">
      <c r="A10482" s="1415">
        <v>3</v>
      </c>
      <c r="B10482" s="3375" t="s">
        <v>2032</v>
      </c>
      <c r="C10482" s="173" t="s">
        <v>65</v>
      </c>
      <c r="D10482" s="177">
        <v>58.85</v>
      </c>
      <c r="E10482" s="3384">
        <v>94</v>
      </c>
      <c r="F10482" s="173">
        <f>D10482*E10482</f>
        <v>5531.9000000000005</v>
      </c>
      <c r="G10482" s="173"/>
      <c r="H10482" s="173">
        <f t="shared" si="3933"/>
        <v>0</v>
      </c>
      <c r="I10482" s="184"/>
      <c r="J10482" s="184">
        <v>45230</v>
      </c>
      <c r="K10482" s="173"/>
      <c r="L10482" s="173">
        <v>1551</v>
      </c>
      <c r="M10482" s="184">
        <v>44532</v>
      </c>
      <c r="N10482" s="173">
        <v>0</v>
      </c>
      <c r="O10482" s="173">
        <v>0</v>
      </c>
      <c r="P10482" s="173">
        <v>2</v>
      </c>
      <c r="Q10482" s="173"/>
      <c r="R10482" s="173"/>
      <c r="S10482" s="173"/>
      <c r="T10482" s="173"/>
      <c r="U10482" s="173"/>
      <c r="V10482" s="173"/>
      <c r="W10482" s="173"/>
      <c r="X10482" s="173"/>
      <c r="Y10482" s="173"/>
      <c r="Z10482" s="173"/>
      <c r="AA10482" s="173"/>
      <c r="AB10482" s="173"/>
      <c r="AC10482" s="1507">
        <f t="shared" si="3934"/>
        <v>92</v>
      </c>
      <c r="AD10482" s="1508">
        <f t="shared" si="3935"/>
        <v>5414.2</v>
      </c>
      <c r="AE10482" s="14">
        <f t="shared" si="3936"/>
        <v>7.1</v>
      </c>
      <c r="AF10482" s="14">
        <f t="shared" si="3937"/>
        <v>0.66666666666666663</v>
      </c>
      <c r="AG10482" s="14">
        <f t="shared" si="3938"/>
        <v>138</v>
      </c>
      <c r="AH10482" s="14">
        <f t="shared" si="3939"/>
        <v>130.9</v>
      </c>
      <c r="AI10482" s="14">
        <f t="shared" si="3940"/>
        <v>87.266666666666666</v>
      </c>
      <c r="AJ10482" s="204"/>
      <c r="AK10482" s="3383"/>
      <c r="AL10482" s="3383"/>
      <c r="AM10482" s="3383"/>
      <c r="AN10482" s="3383"/>
      <c r="AO10482" s="3383"/>
      <c r="AP10482" s="3383"/>
      <c r="AQ10482" s="3383"/>
      <c r="AR10482" s="2724"/>
    </row>
    <row r="10483" spans="1:44" ht="47.25" customHeight="1">
      <c r="A10483" s="1415">
        <v>6</v>
      </c>
      <c r="B10483" s="3375" t="s">
        <v>2033</v>
      </c>
      <c r="C10483" s="173" t="s">
        <v>65</v>
      </c>
      <c r="D10483" s="177">
        <v>5.274</v>
      </c>
      <c r="E10483" s="3384"/>
      <c r="F10483" s="177"/>
      <c r="G10483" s="173">
        <v>150</v>
      </c>
      <c r="H10483" s="173">
        <f t="shared" si="3933"/>
        <v>791.1</v>
      </c>
      <c r="I10483" s="184">
        <v>44942</v>
      </c>
      <c r="J10483" s="184">
        <v>45046</v>
      </c>
      <c r="K10483" s="173"/>
      <c r="L10483" s="173">
        <v>1592</v>
      </c>
      <c r="M10483" s="184">
        <v>44544</v>
      </c>
      <c r="N10483" s="173">
        <v>0</v>
      </c>
      <c r="O10483" s="173">
        <v>40</v>
      </c>
      <c r="P10483" s="173">
        <v>55</v>
      </c>
      <c r="Q10483" s="173"/>
      <c r="R10483" s="173"/>
      <c r="S10483" s="173"/>
      <c r="T10483" s="173"/>
      <c r="U10483" s="173"/>
      <c r="V10483" s="173"/>
      <c r="W10483" s="173"/>
      <c r="X10483" s="173"/>
      <c r="Y10483" s="173"/>
      <c r="Z10483" s="173"/>
      <c r="AA10483" s="173"/>
      <c r="AB10483" s="173"/>
      <c r="AC10483" s="1507">
        <f t="shared" si="3934"/>
        <v>55</v>
      </c>
      <c r="AD10483" s="1508">
        <f t="shared" si="3935"/>
        <v>290.07</v>
      </c>
      <c r="AE10483" s="14">
        <f t="shared" si="3936"/>
        <v>0.96666666666666667</v>
      </c>
      <c r="AF10483" s="14">
        <f t="shared" si="3937"/>
        <v>31.666666666666668</v>
      </c>
      <c r="AG10483" s="14">
        <f t="shared" si="3938"/>
        <v>1.7368421052631577</v>
      </c>
      <c r="AH10483" s="14">
        <f t="shared" si="3939"/>
        <v>0.77017543859649107</v>
      </c>
      <c r="AI10483" s="14">
        <f t="shared" si="3940"/>
        <v>24.388888888888889</v>
      </c>
      <c r="AJ10483" s="204"/>
      <c r="AK10483" s="3383"/>
      <c r="AL10483" s="3383"/>
      <c r="AM10483" s="3383"/>
      <c r="AN10483" s="3383"/>
      <c r="AO10483" s="3383"/>
      <c r="AP10483" s="3383"/>
      <c r="AQ10483" s="3383"/>
      <c r="AR10483" s="2724"/>
    </row>
    <row r="10484" spans="1:44" ht="47.25" customHeight="1">
      <c r="A10484" s="1415">
        <v>7</v>
      </c>
      <c r="B10484" s="3375" t="s">
        <v>2033</v>
      </c>
      <c r="C10484" s="173" t="s">
        <v>65</v>
      </c>
      <c r="D10484" s="177">
        <v>5.274</v>
      </c>
      <c r="E10484" s="3384"/>
      <c r="F10484" s="177"/>
      <c r="G10484" s="173">
        <v>30</v>
      </c>
      <c r="H10484" s="173">
        <f t="shared" si="3933"/>
        <v>158.22</v>
      </c>
      <c r="I10484" s="184">
        <v>44991</v>
      </c>
      <c r="J10484" s="184">
        <v>45107</v>
      </c>
      <c r="K10484" s="173"/>
      <c r="L10484" s="173">
        <v>649</v>
      </c>
      <c r="M10484" s="184">
        <v>44782</v>
      </c>
      <c r="N10484" s="173">
        <v>0</v>
      </c>
      <c r="O10484" s="173">
        <v>0</v>
      </c>
      <c r="P10484" s="173">
        <v>0</v>
      </c>
      <c r="Q10484" s="173"/>
      <c r="R10484" s="173"/>
      <c r="S10484" s="173"/>
      <c r="T10484" s="173"/>
      <c r="U10484" s="173"/>
      <c r="V10484" s="173"/>
      <c r="W10484" s="173"/>
      <c r="X10484" s="173"/>
      <c r="Y10484" s="173"/>
      <c r="Z10484" s="173"/>
      <c r="AA10484" s="173"/>
      <c r="AB10484" s="173"/>
      <c r="AC10484" s="1507">
        <f t="shared" si="3934"/>
        <v>30</v>
      </c>
      <c r="AD10484" s="1508">
        <f t="shared" si="3935"/>
        <v>158.22</v>
      </c>
      <c r="AE10484" s="14">
        <f t="shared" si="3936"/>
        <v>3</v>
      </c>
      <c r="AF10484" s="14">
        <f t="shared" si="3937"/>
        <v>0</v>
      </c>
      <c r="AG10484" s="14" t="e">
        <f t="shared" si="3938"/>
        <v>#DIV/0!</v>
      </c>
      <c r="AH10484" s="14" t="e">
        <f t="shared" si="3939"/>
        <v>#DIV/0!</v>
      </c>
      <c r="AI10484" s="14">
        <f t="shared" si="3940"/>
        <v>30</v>
      </c>
      <c r="AJ10484" s="204"/>
      <c r="AK10484" s="3383"/>
      <c r="AL10484" s="3383"/>
      <c r="AM10484" s="3383"/>
      <c r="AN10484" s="3383"/>
      <c r="AO10484" s="3383"/>
      <c r="AP10484" s="3383"/>
      <c r="AQ10484" s="3383"/>
      <c r="AR10484" s="2724"/>
    </row>
    <row r="10485" spans="1:44" ht="47.25" customHeight="1">
      <c r="A10485" s="1415">
        <v>9</v>
      </c>
      <c r="B10485" s="3375" t="s">
        <v>2034</v>
      </c>
      <c r="C10485" s="173" t="s">
        <v>65</v>
      </c>
      <c r="D10485" s="177">
        <v>63.45</v>
      </c>
      <c r="E10485" s="351">
        <v>16</v>
      </c>
      <c r="F10485" s="173">
        <f>D10485*E10485</f>
        <v>1015.2</v>
      </c>
      <c r="G10485" s="173"/>
      <c r="H10485" s="173">
        <f t="shared" si="3933"/>
        <v>0</v>
      </c>
      <c r="I10485" s="184"/>
      <c r="J10485" s="184">
        <v>45543</v>
      </c>
      <c r="K10485" s="173"/>
      <c r="L10485" s="173">
        <v>445</v>
      </c>
      <c r="M10485" s="184">
        <v>44726</v>
      </c>
      <c r="N10485" s="173">
        <v>1</v>
      </c>
      <c r="O10485" s="173">
        <v>0</v>
      </c>
      <c r="P10485" s="173">
        <v>0</v>
      </c>
      <c r="Q10485" s="173"/>
      <c r="R10485" s="173"/>
      <c r="S10485" s="173"/>
      <c r="T10485" s="173"/>
      <c r="U10485" s="173"/>
      <c r="V10485" s="173"/>
      <c r="W10485" s="173"/>
      <c r="X10485" s="173"/>
      <c r="Y10485" s="173"/>
      <c r="Z10485" s="476"/>
      <c r="AA10485" s="173"/>
      <c r="AB10485" s="173"/>
      <c r="AC10485" s="1507">
        <f t="shared" si="3934"/>
        <v>15</v>
      </c>
      <c r="AD10485" s="1508">
        <f t="shared" si="3935"/>
        <v>951.75</v>
      </c>
      <c r="AE10485" s="14">
        <f t="shared" si="3936"/>
        <v>17.533333333333335</v>
      </c>
      <c r="AF10485" s="14">
        <f t="shared" si="3937"/>
        <v>0.33333333333333331</v>
      </c>
      <c r="AG10485" s="14">
        <f t="shared" si="3938"/>
        <v>45</v>
      </c>
      <c r="AH10485" s="14">
        <f t="shared" si="3939"/>
        <v>27.466666666666665</v>
      </c>
      <c r="AI10485" s="14">
        <f t="shared" si="3940"/>
        <v>9.155555555555555</v>
      </c>
      <c r="AJ10485" s="204"/>
      <c r="AK10485" s="3383"/>
      <c r="AL10485" s="3383"/>
      <c r="AM10485" s="3383"/>
      <c r="AN10485" s="3383"/>
      <c r="AO10485" s="3383"/>
      <c r="AP10485" s="3383"/>
      <c r="AQ10485" s="3383"/>
      <c r="AR10485" s="2724"/>
    </row>
    <row r="10486" spans="1:44" ht="15.75">
      <c r="A10486" s="1415">
        <v>10</v>
      </c>
      <c r="B10486" s="3375" t="s">
        <v>2034</v>
      </c>
      <c r="C10486" s="173" t="s">
        <v>65</v>
      </c>
      <c r="D10486" s="177">
        <v>63.45</v>
      </c>
      <c r="E10486" s="351">
        <v>32</v>
      </c>
      <c r="F10486" s="173">
        <f>D10486*E10486</f>
        <v>2030.4</v>
      </c>
      <c r="G10486" s="173"/>
      <c r="H10486" s="173">
        <f t="shared" si="3933"/>
        <v>0</v>
      </c>
      <c r="I10486" s="184"/>
      <c r="J10486" s="184">
        <v>45659</v>
      </c>
      <c r="K10486" s="173"/>
      <c r="L10486" s="173">
        <v>648</v>
      </c>
      <c r="M10486" s="184">
        <v>44782</v>
      </c>
      <c r="N10486" s="173">
        <v>0</v>
      </c>
      <c r="O10486" s="173">
        <v>0</v>
      </c>
      <c r="P10486" s="173">
        <v>10</v>
      </c>
      <c r="Q10486" s="173"/>
      <c r="R10486" s="173"/>
      <c r="S10486" s="173"/>
      <c r="T10486" s="173"/>
      <c r="U10486" s="173"/>
      <c r="V10486" s="173"/>
      <c r="W10486" s="173"/>
      <c r="X10486" s="173"/>
      <c r="Y10486" s="173"/>
      <c r="Z10486" s="476"/>
      <c r="AA10486" s="173"/>
      <c r="AB10486" s="173"/>
      <c r="AC10486" s="1507">
        <f t="shared" si="3934"/>
        <v>22</v>
      </c>
      <c r="AD10486" s="1508">
        <f t="shared" si="3935"/>
        <v>1395.9</v>
      </c>
      <c r="AE10486" s="14">
        <f t="shared" si="3936"/>
        <v>21.4</v>
      </c>
      <c r="AF10486" s="14">
        <f t="shared" si="3937"/>
        <v>3.3333333333333335</v>
      </c>
      <c r="AG10486" s="14">
        <f t="shared" si="3938"/>
        <v>6.6</v>
      </c>
      <c r="AH10486" s="14">
        <f t="shared" si="3939"/>
        <v>-14.799999999999999</v>
      </c>
      <c r="AI10486" s="14">
        <f t="shared" si="3940"/>
        <v>-49.333333333333329</v>
      </c>
      <c r="AJ10486" s="204"/>
      <c r="AK10486" s="3383"/>
      <c r="AL10486" s="3383"/>
      <c r="AM10486" s="3383"/>
      <c r="AN10486" s="3383"/>
      <c r="AO10486" s="3383"/>
      <c r="AP10486" s="3383"/>
      <c r="AQ10486" s="3383"/>
      <c r="AR10486" s="2724"/>
    </row>
    <row r="10487" spans="1:44" ht="15.75">
      <c r="A10487" s="1415">
        <v>11</v>
      </c>
      <c r="B10487" s="3375" t="s">
        <v>2035</v>
      </c>
      <c r="C10487" s="173" t="s">
        <v>65</v>
      </c>
      <c r="D10487" s="177">
        <v>8.65</v>
      </c>
      <c r="E10487" s="351">
        <v>60</v>
      </c>
      <c r="F10487" s="3385">
        <f>D10487*E10487</f>
        <v>519</v>
      </c>
      <c r="G10487" s="173"/>
      <c r="H10487" s="173">
        <f t="shared" si="3933"/>
        <v>0</v>
      </c>
      <c r="I10487" s="184"/>
      <c r="J10487" s="184">
        <v>45230</v>
      </c>
      <c r="K10487" s="173"/>
      <c r="L10487" s="173">
        <v>471</v>
      </c>
      <c r="M10487" s="184">
        <v>44734</v>
      </c>
      <c r="N10487" s="173">
        <v>20</v>
      </c>
      <c r="O10487" s="173">
        <v>0</v>
      </c>
      <c r="P10487" s="173">
        <v>0</v>
      </c>
      <c r="Q10487" s="173"/>
      <c r="R10487" s="173"/>
      <c r="S10487" s="173"/>
      <c r="T10487" s="173"/>
      <c r="U10487" s="173"/>
      <c r="V10487" s="173"/>
      <c r="W10487" s="173"/>
      <c r="X10487" s="173"/>
      <c r="Y10487" s="173"/>
      <c r="Z10487" s="173"/>
      <c r="AA10487" s="173"/>
      <c r="AB10487" s="173"/>
      <c r="AC10487" s="1507">
        <f t="shared" si="3934"/>
        <v>40</v>
      </c>
      <c r="AD10487" s="1508">
        <f t="shared" si="3935"/>
        <v>346</v>
      </c>
      <c r="AE10487" s="14">
        <f t="shared" si="3936"/>
        <v>7.1</v>
      </c>
      <c r="AF10487" s="14">
        <f t="shared" si="3937"/>
        <v>6.666666666666667</v>
      </c>
      <c r="AG10487" s="14">
        <f t="shared" si="3938"/>
        <v>6</v>
      </c>
      <c r="AH10487" s="14">
        <f t="shared" si="3939"/>
        <v>-1.0999999999999996</v>
      </c>
      <c r="AI10487" s="14">
        <f t="shared" si="3940"/>
        <v>-7.3333333333333357</v>
      </c>
      <c r="AJ10487" s="204"/>
      <c r="AK10487" s="3383"/>
      <c r="AL10487" s="3383"/>
      <c r="AM10487" s="3383"/>
      <c r="AN10487" s="3383"/>
      <c r="AO10487" s="3383"/>
      <c r="AP10487" s="3383"/>
      <c r="AQ10487" s="3383"/>
      <c r="AR10487" s="2724"/>
    </row>
    <row r="10488" spans="1:44" ht="15.75">
      <c r="A10488" s="1415">
        <v>12</v>
      </c>
      <c r="B10488" s="3375" t="s">
        <v>2035</v>
      </c>
      <c r="C10488" s="173" t="s">
        <v>65</v>
      </c>
      <c r="D10488" s="177">
        <v>8.65</v>
      </c>
      <c r="E10488" s="351"/>
      <c r="F10488" s="3385"/>
      <c r="G10488" s="173">
        <v>20</v>
      </c>
      <c r="H10488" s="173">
        <f t="shared" si="3933"/>
        <v>173</v>
      </c>
      <c r="I10488" s="184">
        <v>44991</v>
      </c>
      <c r="J10488" s="184">
        <v>45230</v>
      </c>
      <c r="K10488" s="173"/>
      <c r="L10488" s="173">
        <v>188</v>
      </c>
      <c r="M10488" s="184">
        <v>44981</v>
      </c>
      <c r="N10488" s="173">
        <v>0</v>
      </c>
      <c r="O10488" s="173">
        <v>0</v>
      </c>
      <c r="P10488" s="173">
        <v>0</v>
      </c>
      <c r="Q10488" s="173"/>
      <c r="R10488" s="173"/>
      <c r="S10488" s="173"/>
      <c r="T10488" s="173"/>
      <c r="U10488" s="173"/>
      <c r="V10488" s="173"/>
      <c r="W10488" s="173"/>
      <c r="X10488" s="173"/>
      <c r="Y10488" s="173"/>
      <c r="Z10488" s="173"/>
      <c r="AA10488" s="173"/>
      <c r="AB10488" s="173"/>
      <c r="AC10488" s="1507">
        <f t="shared" si="3934"/>
        <v>20</v>
      </c>
      <c r="AD10488" s="1508">
        <f t="shared" si="3935"/>
        <v>173</v>
      </c>
      <c r="AE10488" s="14">
        <f t="shared" si="3936"/>
        <v>7.1</v>
      </c>
      <c r="AF10488" s="14">
        <f t="shared" si="3937"/>
        <v>0</v>
      </c>
      <c r="AG10488" s="14" t="e">
        <f t="shared" si="3938"/>
        <v>#DIV/0!</v>
      </c>
      <c r="AH10488" s="14" t="e">
        <f t="shared" si="3939"/>
        <v>#DIV/0!</v>
      </c>
      <c r="AI10488" s="14">
        <f t="shared" si="3940"/>
        <v>20</v>
      </c>
      <c r="AJ10488" s="204"/>
      <c r="AK10488" s="3383"/>
      <c r="AL10488" s="3383"/>
      <c r="AM10488" s="3383"/>
      <c r="AN10488" s="3383"/>
      <c r="AO10488" s="3383"/>
      <c r="AP10488" s="3383"/>
      <c r="AQ10488" s="3383"/>
      <c r="AR10488" s="2724"/>
    </row>
    <row r="10489" spans="1:44" ht="31.5" customHeight="1">
      <c r="A10489" s="1415">
        <v>14</v>
      </c>
      <c r="B10489" s="3375" t="s">
        <v>4735</v>
      </c>
      <c r="C10489" s="173" t="s">
        <v>65</v>
      </c>
      <c r="D10489" s="177">
        <v>6.06</v>
      </c>
      <c r="E10489" s="351">
        <v>60</v>
      </c>
      <c r="F10489" s="3386">
        <f t="shared" ref="F10489:F10493" si="3941">D10489*E10489</f>
        <v>363.59999999999997</v>
      </c>
      <c r="G10489" s="173"/>
      <c r="H10489" s="173">
        <f t="shared" si="3933"/>
        <v>0</v>
      </c>
      <c r="I10489" s="184"/>
      <c r="J10489" s="184">
        <v>45412</v>
      </c>
      <c r="K10489" s="173"/>
      <c r="L10489" s="173">
        <v>1143</v>
      </c>
      <c r="M10489" s="184">
        <v>44916</v>
      </c>
      <c r="N10489" s="173">
        <v>0</v>
      </c>
      <c r="O10489" s="173">
        <v>0</v>
      </c>
      <c r="P10489" s="173">
        <v>11</v>
      </c>
      <c r="Q10489" s="173"/>
      <c r="R10489" s="173"/>
      <c r="S10489" s="173"/>
      <c r="T10489" s="173"/>
      <c r="U10489" s="173"/>
      <c r="V10489" s="173"/>
      <c r="W10489" s="173"/>
      <c r="X10489" s="173"/>
      <c r="Y10489" s="173"/>
      <c r="Z10489" s="173"/>
      <c r="AA10489" s="173"/>
      <c r="AB10489" s="173"/>
      <c r="AC10489" s="1507">
        <f t="shared" si="3934"/>
        <v>49</v>
      </c>
      <c r="AD10489" s="1508">
        <f t="shared" si="3935"/>
        <v>296.94</v>
      </c>
      <c r="AE10489" s="14">
        <f t="shared" si="3936"/>
        <v>13.166666666666666</v>
      </c>
      <c r="AF10489" s="14">
        <f t="shared" si="3937"/>
        <v>3.6666666666666665</v>
      </c>
      <c r="AG10489" s="14">
        <f t="shared" si="3938"/>
        <v>13.363636363636363</v>
      </c>
      <c r="AH10489" s="14">
        <f t="shared" si="3939"/>
        <v>0.19696969696969724</v>
      </c>
      <c r="AI10489" s="14">
        <f t="shared" si="3940"/>
        <v>0.72222222222222854</v>
      </c>
      <c r="AJ10489" s="204"/>
      <c r="AK10489" s="3383"/>
      <c r="AL10489" s="3383"/>
      <c r="AM10489" s="3383"/>
      <c r="AN10489" s="3383"/>
      <c r="AO10489" s="3383"/>
      <c r="AP10489" s="3383"/>
      <c r="AQ10489" s="3383"/>
      <c r="AR10489" s="2724"/>
    </row>
    <row r="10490" spans="1:44" ht="15.75">
      <c r="A10490" s="1415">
        <v>15</v>
      </c>
      <c r="B10490" s="3375" t="s">
        <v>2036</v>
      </c>
      <c r="C10490" s="173" t="s">
        <v>65</v>
      </c>
      <c r="D10490" s="177">
        <v>4.22</v>
      </c>
      <c r="E10490" s="140">
        <v>457</v>
      </c>
      <c r="F10490" s="3387">
        <f t="shared" si="3941"/>
        <v>1928.54</v>
      </c>
      <c r="G10490" s="173"/>
      <c r="H10490" s="173">
        <f t="shared" si="3933"/>
        <v>0</v>
      </c>
      <c r="I10490" s="184"/>
      <c r="J10490" s="184">
        <v>45230</v>
      </c>
      <c r="K10490" s="173"/>
      <c r="L10490" s="173">
        <v>1425</v>
      </c>
      <c r="M10490" s="184">
        <v>44498</v>
      </c>
      <c r="N10490" s="173">
        <v>95</v>
      </c>
      <c r="O10490" s="173">
        <v>94</v>
      </c>
      <c r="P10490" s="173">
        <v>92</v>
      </c>
      <c r="Q10490" s="173"/>
      <c r="R10490" s="173"/>
      <c r="S10490" s="173"/>
      <c r="T10490" s="173"/>
      <c r="U10490" s="173"/>
      <c r="V10490" s="173"/>
      <c r="W10490" s="173"/>
      <c r="X10490" s="173"/>
      <c r="Y10490" s="173"/>
      <c r="Z10490" s="173"/>
      <c r="AA10490" s="173"/>
      <c r="AB10490" s="173"/>
      <c r="AC10490" s="1507">
        <f t="shared" si="3934"/>
        <v>176</v>
      </c>
      <c r="AD10490" s="1508">
        <f t="shared" si="3935"/>
        <v>742.71999999999991</v>
      </c>
      <c r="AE10490" s="14">
        <f t="shared" si="3936"/>
        <v>7.1</v>
      </c>
      <c r="AF10490" s="14">
        <f t="shared" si="3937"/>
        <v>93.666666666666671</v>
      </c>
      <c r="AG10490" s="14">
        <f t="shared" si="3938"/>
        <v>1.8790035587188612</v>
      </c>
      <c r="AH10490" s="14">
        <f t="shared" si="3939"/>
        <v>-5.2209964412811383</v>
      </c>
      <c r="AI10490" s="14">
        <f t="shared" si="3940"/>
        <v>-489.0333333333333</v>
      </c>
      <c r="AJ10490" s="204"/>
      <c r="AK10490" s="3383"/>
      <c r="AL10490" s="3383"/>
      <c r="AM10490" s="3383"/>
      <c r="AN10490" s="3383"/>
      <c r="AO10490" s="3383"/>
      <c r="AP10490" s="3383"/>
      <c r="AQ10490" s="3383"/>
      <c r="AR10490" s="2724"/>
    </row>
    <row r="10491" spans="1:44" ht="15.75">
      <c r="A10491" s="1415">
        <v>16</v>
      </c>
      <c r="B10491" s="3375" t="s">
        <v>2037</v>
      </c>
      <c r="C10491" s="173" t="s">
        <v>66</v>
      </c>
      <c r="D10491" s="177">
        <v>28.27</v>
      </c>
      <c r="E10491" s="351">
        <v>100</v>
      </c>
      <c r="F10491" s="3386">
        <f t="shared" si="3941"/>
        <v>2827</v>
      </c>
      <c r="G10491" s="173"/>
      <c r="H10491" s="173"/>
      <c r="I10491" s="184"/>
      <c r="J10491" s="184">
        <v>45549</v>
      </c>
      <c r="K10491" s="173"/>
      <c r="L10491" s="173">
        <v>1579</v>
      </c>
      <c r="M10491" s="184">
        <v>44540</v>
      </c>
      <c r="N10491" s="173">
        <v>3</v>
      </c>
      <c r="O10491" s="173">
        <v>3</v>
      </c>
      <c r="P10491" s="173">
        <v>3</v>
      </c>
      <c r="Q10491" s="173"/>
      <c r="R10491" s="173"/>
      <c r="S10491" s="173"/>
      <c r="T10491" s="173"/>
      <c r="U10491" s="173"/>
      <c r="V10491" s="173"/>
      <c r="W10491" s="173"/>
      <c r="X10491" s="173"/>
      <c r="Y10491" s="173"/>
      <c r="Z10491" s="173"/>
      <c r="AA10491" s="173"/>
      <c r="AB10491" s="173"/>
      <c r="AC10491" s="1507">
        <f t="shared" si="3934"/>
        <v>91</v>
      </c>
      <c r="AD10491" s="1508">
        <f t="shared" si="3935"/>
        <v>2572.5700000000002</v>
      </c>
      <c r="AE10491" s="14">
        <f t="shared" si="3936"/>
        <v>17.733333333333334</v>
      </c>
      <c r="AF10491" s="14">
        <f t="shared" si="3937"/>
        <v>3</v>
      </c>
      <c r="AG10491" s="14">
        <f t="shared" si="3938"/>
        <v>30.333333333333332</v>
      </c>
      <c r="AH10491" s="14">
        <f t="shared" si="3939"/>
        <v>12.599999999999998</v>
      </c>
      <c r="AI10491" s="14">
        <f t="shared" si="3940"/>
        <v>37.799999999999997</v>
      </c>
      <c r="AJ10491" s="204"/>
      <c r="AK10491" s="3383"/>
      <c r="AL10491" s="3383"/>
      <c r="AM10491" s="3383"/>
      <c r="AN10491" s="3383"/>
      <c r="AO10491" s="3383"/>
      <c r="AP10491" s="3383"/>
      <c r="AQ10491" s="3383"/>
      <c r="AR10491" s="2724"/>
    </row>
    <row r="10492" spans="1:44" ht="15.75">
      <c r="A10492" s="1415">
        <v>17</v>
      </c>
      <c r="B10492" s="3375" t="s">
        <v>2037</v>
      </c>
      <c r="C10492" s="3381" t="s">
        <v>66</v>
      </c>
      <c r="D10492" s="177">
        <v>28.27</v>
      </c>
      <c r="E10492" s="351">
        <v>92</v>
      </c>
      <c r="F10492" s="3386">
        <f t="shared" si="3941"/>
        <v>2600.84</v>
      </c>
      <c r="G10492" s="173"/>
      <c r="H10492" s="177">
        <f>D10492*G10492</f>
        <v>0</v>
      </c>
      <c r="I10492" s="184"/>
      <c r="J10492" s="184">
        <v>45542</v>
      </c>
      <c r="K10492" s="173"/>
      <c r="L10492" s="173">
        <v>67</v>
      </c>
      <c r="M10492" s="184">
        <v>44594</v>
      </c>
      <c r="N10492" s="173">
        <v>3</v>
      </c>
      <c r="O10492" s="173">
        <v>2</v>
      </c>
      <c r="P10492" s="173">
        <v>2</v>
      </c>
      <c r="Q10492" s="173"/>
      <c r="R10492" s="173"/>
      <c r="S10492" s="173"/>
      <c r="T10492" s="173"/>
      <c r="U10492" s="173"/>
      <c r="V10492" s="173"/>
      <c r="W10492" s="173"/>
      <c r="X10492" s="173"/>
      <c r="Y10492" s="173"/>
      <c r="Z10492" s="173"/>
      <c r="AA10492" s="173"/>
      <c r="AB10492" s="173"/>
      <c r="AC10492" s="1507">
        <f t="shared" si="3934"/>
        <v>85</v>
      </c>
      <c r="AD10492" s="1508">
        <f t="shared" si="3935"/>
        <v>2402.9499999999998</v>
      </c>
      <c r="AE10492" s="14">
        <f t="shared" si="3936"/>
        <v>17.5</v>
      </c>
      <c r="AF10492" s="14">
        <f t="shared" si="3937"/>
        <v>2.3333333333333335</v>
      </c>
      <c r="AG10492" s="14">
        <f t="shared" si="3938"/>
        <v>36.428571428571423</v>
      </c>
      <c r="AH10492" s="14">
        <f t="shared" si="3939"/>
        <v>18.928571428571423</v>
      </c>
      <c r="AI10492" s="14">
        <f t="shared" si="3940"/>
        <v>44.166666666666664</v>
      </c>
      <c r="AJ10492" s="204"/>
      <c r="AK10492" s="3383"/>
      <c r="AL10492" s="3383"/>
      <c r="AM10492" s="3383"/>
      <c r="AN10492" s="3383"/>
      <c r="AO10492" s="3383"/>
      <c r="AP10492" s="3383"/>
      <c r="AQ10492" s="3383"/>
      <c r="AR10492" s="2724"/>
    </row>
    <row r="10493" spans="1:44" ht="15.75">
      <c r="A10493" s="1415">
        <v>18</v>
      </c>
      <c r="B10493" s="3388" t="s">
        <v>7984</v>
      </c>
      <c r="C10493" s="550" t="s">
        <v>66</v>
      </c>
      <c r="D10493" s="571">
        <v>2.71</v>
      </c>
      <c r="E10493" s="3389">
        <v>24754</v>
      </c>
      <c r="F10493" s="3390">
        <f t="shared" si="3941"/>
        <v>67083.34</v>
      </c>
      <c r="G10493" s="550"/>
      <c r="H10493" s="550">
        <f>D10493*G10493</f>
        <v>0</v>
      </c>
      <c r="I10493" s="553"/>
      <c r="J10493" s="553">
        <v>46477</v>
      </c>
      <c r="K10493" s="550"/>
      <c r="L10493" s="550"/>
      <c r="M10493" s="553" t="s">
        <v>3828</v>
      </c>
      <c r="N10493" s="550">
        <v>308</v>
      </c>
      <c r="O10493" s="550">
        <v>218</v>
      </c>
      <c r="P10493" s="550">
        <v>295</v>
      </c>
      <c r="Q10493" s="550"/>
      <c r="R10493" s="550"/>
      <c r="S10493" s="550"/>
      <c r="T10493" s="550"/>
      <c r="U10493" s="550"/>
      <c r="V10493" s="550"/>
      <c r="W10493" s="550"/>
      <c r="X10493" s="550"/>
      <c r="Y10493" s="550"/>
      <c r="Z10493" s="550"/>
      <c r="AA10493" s="550"/>
      <c r="AB10493" s="550"/>
      <c r="AC10493" s="1507">
        <f t="shared" si="3934"/>
        <v>23933</v>
      </c>
      <c r="AD10493" s="1508">
        <f t="shared" si="3935"/>
        <v>64858.43</v>
      </c>
      <c r="AE10493" s="14">
        <f t="shared" si="3936"/>
        <v>48.666666666666664</v>
      </c>
      <c r="AF10493" s="14">
        <f t="shared" si="3937"/>
        <v>273.66666666666669</v>
      </c>
      <c r="AG10493" s="14">
        <f t="shared" si="3938"/>
        <v>87.4531059683313</v>
      </c>
      <c r="AH10493" s="14">
        <f t="shared" si="3939"/>
        <v>38.786439301664636</v>
      </c>
      <c r="AI10493" s="14">
        <f t="shared" si="3940"/>
        <v>10614.555555555555</v>
      </c>
      <c r="AJ10493" s="572"/>
      <c r="AK10493" s="3383"/>
      <c r="AL10493" s="3383"/>
      <c r="AM10493" s="3383"/>
      <c r="AN10493" s="3383"/>
      <c r="AO10493" s="3383"/>
      <c r="AP10493" s="3383"/>
      <c r="AQ10493" s="3383"/>
      <c r="AR10493" s="2724"/>
    </row>
    <row r="10494" spans="1:44" ht="15.75">
      <c r="A10494" s="1431">
        <v>21</v>
      </c>
      <c r="B10494" s="241" t="s">
        <v>2027</v>
      </c>
      <c r="C10494" s="550" t="s">
        <v>262</v>
      </c>
      <c r="D10494" s="571">
        <v>0</v>
      </c>
      <c r="E10494" s="140"/>
      <c r="F10494" s="3390"/>
      <c r="G10494" s="550">
        <v>2840</v>
      </c>
      <c r="H10494" s="550">
        <f>D10494*G10494</f>
        <v>0</v>
      </c>
      <c r="I10494" s="3392">
        <v>44978</v>
      </c>
      <c r="J10494" s="3392">
        <v>45184</v>
      </c>
      <c r="K10494" s="3391"/>
      <c r="L10494" s="135">
        <v>161</v>
      </c>
      <c r="M10494" s="34">
        <v>44973</v>
      </c>
      <c r="N10494" s="550">
        <v>0</v>
      </c>
      <c r="O10494" s="550">
        <v>0</v>
      </c>
      <c r="P10494" s="550">
        <v>520</v>
      </c>
      <c r="Q10494" s="550"/>
      <c r="R10494" s="550"/>
      <c r="S10494" s="550"/>
      <c r="T10494" s="550"/>
      <c r="U10494" s="550"/>
      <c r="V10494" s="550"/>
      <c r="W10494" s="550"/>
      <c r="X10494" s="550"/>
      <c r="Y10494" s="550"/>
      <c r="Z10494" s="550"/>
      <c r="AA10494" s="550"/>
      <c r="AB10494" s="550"/>
      <c r="AC10494" s="1507">
        <f t="shared" si="3934"/>
        <v>2320</v>
      </c>
      <c r="AD10494" s="1508">
        <f t="shared" si="3935"/>
        <v>0</v>
      </c>
      <c r="AE10494" s="14">
        <f t="shared" si="3936"/>
        <v>5.5666666666666664</v>
      </c>
      <c r="AF10494" s="14">
        <f t="shared" si="3937"/>
        <v>173.33333333333334</v>
      </c>
      <c r="AG10494" s="14">
        <f t="shared" si="3938"/>
        <v>13.384615384615383</v>
      </c>
      <c r="AH10494" s="14">
        <f t="shared" si="3939"/>
        <v>7.8179487179487168</v>
      </c>
      <c r="AI10494" s="14">
        <f t="shared" si="3940"/>
        <v>1355.1111111111111</v>
      </c>
      <c r="AJ10494" s="572"/>
      <c r="AK10494" s="3383"/>
      <c r="AL10494" s="3383"/>
      <c r="AM10494" s="3383"/>
      <c r="AN10494" s="3383"/>
      <c r="AO10494" s="3383"/>
      <c r="AP10494" s="3383"/>
      <c r="AQ10494" s="3383"/>
      <c r="AR10494" s="2724"/>
    </row>
    <row r="10495" spans="1:44" ht="15.75">
      <c r="A10495" s="1431">
        <v>22</v>
      </c>
      <c r="B10495" s="3393" t="s">
        <v>2038</v>
      </c>
      <c r="C10495" s="550" t="s">
        <v>65</v>
      </c>
      <c r="D10495" s="571">
        <v>0</v>
      </c>
      <c r="E10495" s="140">
        <v>31</v>
      </c>
      <c r="F10495" s="3390">
        <f t="shared" ref="F10495:F10500" si="3942">D10495*E10495</f>
        <v>0</v>
      </c>
      <c r="G10495" s="550"/>
      <c r="H10495" s="550"/>
      <c r="I10495" s="3394"/>
      <c r="J10495" s="3394">
        <v>45153</v>
      </c>
      <c r="K10495" s="550"/>
      <c r="L10495" s="550"/>
      <c r="M10495" s="553"/>
      <c r="N10495" s="550">
        <v>0</v>
      </c>
      <c r="O10495" s="550">
        <v>1</v>
      </c>
      <c r="P10495" s="550">
        <v>3</v>
      </c>
      <c r="Q10495" s="550"/>
      <c r="R10495" s="550"/>
      <c r="S10495" s="550"/>
      <c r="T10495" s="550"/>
      <c r="U10495" s="550"/>
      <c r="V10495" s="550"/>
      <c r="W10495" s="550"/>
      <c r="X10495" s="550"/>
      <c r="Y10495" s="550"/>
      <c r="Z10495" s="550"/>
      <c r="AA10495" s="550"/>
      <c r="AB10495" s="550"/>
      <c r="AC10495" s="1507">
        <f t="shared" si="3934"/>
        <v>27</v>
      </c>
      <c r="AD10495" s="1508">
        <f t="shared" si="3935"/>
        <v>0</v>
      </c>
      <c r="AE10495" s="14">
        <f t="shared" si="3936"/>
        <v>4.5333333333333332</v>
      </c>
      <c r="AF10495" s="14">
        <f t="shared" si="3937"/>
        <v>1.3333333333333333</v>
      </c>
      <c r="AG10495" s="14">
        <f t="shared" si="3938"/>
        <v>20.25</v>
      </c>
      <c r="AH10495" s="14">
        <f t="shared" si="3939"/>
        <v>15.716666666666667</v>
      </c>
      <c r="AI10495" s="14">
        <f t="shared" si="3940"/>
        <v>20.955555555555556</v>
      </c>
      <c r="AJ10495" s="572"/>
      <c r="AK10495" s="3383"/>
      <c r="AL10495" s="3383"/>
      <c r="AM10495" s="3383"/>
      <c r="AN10495" s="3383"/>
      <c r="AO10495" s="3383"/>
      <c r="AP10495" s="3383"/>
      <c r="AQ10495" s="3383"/>
      <c r="AR10495" s="2724"/>
    </row>
    <row r="10496" spans="1:44" ht="15.75">
      <c r="A10496" s="1431">
        <v>23</v>
      </c>
      <c r="B10496" s="3388" t="s">
        <v>2039</v>
      </c>
      <c r="C10496" s="550" t="s">
        <v>66</v>
      </c>
      <c r="D10496" s="571">
        <v>1.2312099999999999</v>
      </c>
      <c r="E10496" s="140">
        <v>31</v>
      </c>
      <c r="F10496" s="3390">
        <f t="shared" si="3942"/>
        <v>38.16751</v>
      </c>
      <c r="G10496" s="550"/>
      <c r="H10496" s="550"/>
      <c r="I10496" s="3394"/>
      <c r="J10496" s="3394">
        <v>45838</v>
      </c>
      <c r="K10496" s="550"/>
      <c r="L10496" s="550"/>
      <c r="M10496" s="553"/>
      <c r="N10496" s="550">
        <v>0</v>
      </c>
      <c r="O10496" s="550">
        <v>1</v>
      </c>
      <c r="P10496" s="550">
        <v>3</v>
      </c>
      <c r="Q10496" s="550"/>
      <c r="R10496" s="550"/>
      <c r="S10496" s="550"/>
      <c r="T10496" s="550"/>
      <c r="U10496" s="550"/>
      <c r="V10496" s="550"/>
      <c r="W10496" s="550"/>
      <c r="X10496" s="550"/>
      <c r="Y10496" s="550"/>
      <c r="Z10496" s="550"/>
      <c r="AA10496" s="550"/>
      <c r="AB10496" s="550"/>
      <c r="AC10496" s="1507">
        <f t="shared" si="3934"/>
        <v>27</v>
      </c>
      <c r="AD10496" s="1508">
        <f t="shared" si="3935"/>
        <v>33.242669999999997</v>
      </c>
      <c r="AE10496" s="14">
        <f t="shared" si="3936"/>
        <v>27.366666666666667</v>
      </c>
      <c r="AF10496" s="14">
        <f t="shared" si="3937"/>
        <v>1.3333333333333333</v>
      </c>
      <c r="AG10496" s="14">
        <f t="shared" si="3938"/>
        <v>20.25</v>
      </c>
      <c r="AH10496" s="14">
        <f t="shared" si="3939"/>
        <v>-7.1166666666666671</v>
      </c>
      <c r="AI10496" s="14">
        <f t="shared" si="3940"/>
        <v>-9.4888888888888872</v>
      </c>
      <c r="AJ10496" s="572"/>
      <c r="AK10496" s="3383"/>
      <c r="AL10496" s="3383"/>
      <c r="AM10496" s="3383"/>
      <c r="AN10496" s="3383"/>
      <c r="AO10496" s="3383"/>
      <c r="AP10496" s="3383"/>
      <c r="AQ10496" s="3383"/>
      <c r="AR10496" s="2724"/>
    </row>
    <row r="10497" spans="1:44" ht="15.75">
      <c r="A10497" s="1431">
        <v>24</v>
      </c>
      <c r="B10497" s="3388" t="s">
        <v>2037</v>
      </c>
      <c r="C10497" s="550" t="s">
        <v>66</v>
      </c>
      <c r="D10497" s="571">
        <v>12.30677</v>
      </c>
      <c r="E10497" s="140">
        <v>1</v>
      </c>
      <c r="F10497" s="3390">
        <f t="shared" si="3942"/>
        <v>12.30677</v>
      </c>
      <c r="G10497" s="550"/>
      <c r="H10497" s="550"/>
      <c r="I10497" s="3394"/>
      <c r="J10497" s="3394">
        <v>53206</v>
      </c>
      <c r="K10497" s="550"/>
      <c r="L10497" s="550"/>
      <c r="M10497" s="553"/>
      <c r="N10497" s="550">
        <v>0</v>
      </c>
      <c r="O10497" s="550">
        <v>0</v>
      </c>
      <c r="P10497" s="550">
        <v>0</v>
      </c>
      <c r="Q10497" s="550"/>
      <c r="R10497" s="550"/>
      <c r="S10497" s="550"/>
      <c r="T10497" s="550"/>
      <c r="U10497" s="550"/>
      <c r="V10497" s="550"/>
      <c r="W10497" s="550"/>
      <c r="X10497" s="550"/>
      <c r="Y10497" s="550"/>
      <c r="Z10497" s="550"/>
      <c r="AA10497" s="550"/>
      <c r="AB10497" s="550"/>
      <c r="AC10497" s="1507">
        <f t="shared" si="3934"/>
        <v>1</v>
      </c>
      <c r="AD10497" s="1508">
        <f t="shared" si="3935"/>
        <v>12.30677</v>
      </c>
      <c r="AE10497" s="14">
        <f t="shared" si="3936"/>
        <v>272.96666666666664</v>
      </c>
      <c r="AF10497" s="14">
        <f t="shared" si="3937"/>
        <v>0</v>
      </c>
      <c r="AG10497" s="14" t="e">
        <f t="shared" si="3938"/>
        <v>#DIV/0!</v>
      </c>
      <c r="AH10497" s="14" t="e">
        <f t="shared" si="3939"/>
        <v>#DIV/0!</v>
      </c>
      <c r="AI10497" s="14">
        <f t="shared" si="3940"/>
        <v>1</v>
      </c>
      <c r="AJ10497" s="572"/>
      <c r="AK10497" s="3383"/>
      <c r="AL10497" s="3383"/>
      <c r="AM10497" s="3383"/>
      <c r="AN10497" s="3383"/>
      <c r="AO10497" s="3383"/>
      <c r="AP10497" s="3383"/>
      <c r="AQ10497" s="3383"/>
      <c r="AR10497" s="2724"/>
    </row>
    <row r="10498" spans="1:44" ht="15.75">
      <c r="A10498" s="1431">
        <v>25</v>
      </c>
      <c r="B10498" s="3393" t="s">
        <v>2038</v>
      </c>
      <c r="C10498" s="550" t="s">
        <v>65</v>
      </c>
      <c r="D10498" s="571">
        <v>0</v>
      </c>
      <c r="E10498" s="140">
        <v>77</v>
      </c>
      <c r="F10498" s="3390">
        <f t="shared" si="3942"/>
        <v>0</v>
      </c>
      <c r="G10498" s="550"/>
      <c r="H10498" s="550"/>
      <c r="I10498" s="3394"/>
      <c r="J10498" s="3394">
        <v>45155</v>
      </c>
      <c r="K10498" s="550"/>
      <c r="L10498" s="550"/>
      <c r="M10498" s="553"/>
      <c r="N10498" s="550">
        <v>19</v>
      </c>
      <c r="O10498" s="550">
        <v>8</v>
      </c>
      <c r="P10498" s="550">
        <v>12</v>
      </c>
      <c r="Q10498" s="550"/>
      <c r="R10498" s="550"/>
      <c r="S10498" s="550"/>
      <c r="T10498" s="550"/>
      <c r="U10498" s="550"/>
      <c r="V10498" s="550"/>
      <c r="W10498" s="550"/>
      <c r="X10498" s="550"/>
      <c r="Y10498" s="550"/>
      <c r="Z10498" s="550"/>
      <c r="AA10498" s="550"/>
      <c r="AB10498" s="550"/>
      <c r="AC10498" s="1507">
        <f t="shared" si="3934"/>
        <v>38</v>
      </c>
      <c r="AD10498" s="1508">
        <f t="shared" si="3935"/>
        <v>0</v>
      </c>
      <c r="AE10498" s="14">
        <f t="shared" si="3936"/>
        <v>4.5999999999999996</v>
      </c>
      <c r="AF10498" s="14">
        <f t="shared" si="3937"/>
        <v>13</v>
      </c>
      <c r="AG10498" s="14">
        <f t="shared" si="3938"/>
        <v>2.9230769230769229</v>
      </c>
      <c r="AH10498" s="14">
        <f t="shared" si="3939"/>
        <v>-1.6769230769230767</v>
      </c>
      <c r="AI10498" s="14">
        <f t="shared" si="3940"/>
        <v>-21.799999999999997</v>
      </c>
      <c r="AJ10498" s="572"/>
      <c r="AK10498" s="3383"/>
      <c r="AL10498" s="3383"/>
      <c r="AM10498" s="3383"/>
      <c r="AN10498" s="3383"/>
      <c r="AO10498" s="3383"/>
      <c r="AP10498" s="3383"/>
      <c r="AQ10498" s="3383"/>
      <c r="AR10498" s="2724"/>
    </row>
    <row r="10499" spans="1:44" ht="15.75">
      <c r="A10499" s="1431">
        <v>26</v>
      </c>
      <c r="B10499" s="3388" t="s">
        <v>2039</v>
      </c>
      <c r="C10499" s="550" t="s">
        <v>66</v>
      </c>
      <c r="D10499" s="571">
        <v>1.2312099999999999</v>
      </c>
      <c r="E10499" s="3395">
        <v>77</v>
      </c>
      <c r="F10499" s="3390">
        <f t="shared" si="3942"/>
        <v>94.803169999999994</v>
      </c>
      <c r="G10499" s="550"/>
      <c r="H10499" s="550"/>
      <c r="I10499" s="3394"/>
      <c r="J10499" s="3394">
        <v>45838</v>
      </c>
      <c r="K10499" s="550"/>
      <c r="L10499" s="550"/>
      <c r="M10499" s="553"/>
      <c r="N10499" s="550">
        <v>19</v>
      </c>
      <c r="O10499" s="550">
        <v>8</v>
      </c>
      <c r="P10499" s="550">
        <v>12</v>
      </c>
      <c r="Q10499" s="550"/>
      <c r="R10499" s="550"/>
      <c r="S10499" s="550"/>
      <c r="T10499" s="550"/>
      <c r="U10499" s="550"/>
      <c r="V10499" s="550"/>
      <c r="W10499" s="550"/>
      <c r="X10499" s="550"/>
      <c r="Y10499" s="550"/>
      <c r="Z10499" s="550"/>
      <c r="AA10499" s="550"/>
      <c r="AB10499" s="550"/>
      <c r="AC10499" s="1507">
        <f t="shared" si="3934"/>
        <v>38</v>
      </c>
      <c r="AD10499" s="1508">
        <f t="shared" si="3935"/>
        <v>46.785979999999995</v>
      </c>
      <c r="AE10499" s="14">
        <f t="shared" si="3936"/>
        <v>27.366666666666667</v>
      </c>
      <c r="AF10499" s="14">
        <f t="shared" si="3937"/>
        <v>13</v>
      </c>
      <c r="AG10499" s="14">
        <f t="shared" si="3938"/>
        <v>2.9230769230769229</v>
      </c>
      <c r="AH10499" s="14">
        <f t="shared" si="3939"/>
        <v>-24.443589743589744</v>
      </c>
      <c r="AI10499" s="14">
        <f t="shared" si="3940"/>
        <v>-317.76666666666665</v>
      </c>
      <c r="AJ10499" s="572"/>
      <c r="AK10499" s="3383"/>
      <c r="AL10499" s="3383"/>
      <c r="AM10499" s="3383"/>
      <c r="AN10499" s="3383"/>
      <c r="AO10499" s="3383"/>
      <c r="AP10499" s="3383"/>
      <c r="AQ10499" s="3383"/>
      <c r="AR10499" s="2724"/>
    </row>
    <row r="10500" spans="1:44" ht="15.75">
      <c r="A10500" s="1431">
        <v>27</v>
      </c>
      <c r="B10500" s="3388" t="s">
        <v>2037</v>
      </c>
      <c r="C10500" s="550" t="s">
        <v>66</v>
      </c>
      <c r="D10500" s="571">
        <v>12.30677</v>
      </c>
      <c r="E10500" s="3395">
        <v>1</v>
      </c>
      <c r="F10500" s="3390">
        <f t="shared" si="3942"/>
        <v>12.30677</v>
      </c>
      <c r="G10500" s="550"/>
      <c r="H10500" s="550"/>
      <c r="I10500" s="3394"/>
      <c r="J10500" s="3394">
        <v>53206</v>
      </c>
      <c r="K10500" s="550"/>
      <c r="L10500" s="550"/>
      <c r="M10500" s="553"/>
      <c r="N10500" s="550">
        <v>0</v>
      </c>
      <c r="O10500" s="550">
        <v>0</v>
      </c>
      <c r="P10500" s="550">
        <v>0</v>
      </c>
      <c r="Q10500" s="550"/>
      <c r="R10500" s="550"/>
      <c r="S10500" s="550"/>
      <c r="T10500" s="550"/>
      <c r="U10500" s="550"/>
      <c r="V10500" s="550"/>
      <c r="W10500" s="550"/>
      <c r="X10500" s="550"/>
      <c r="Y10500" s="550"/>
      <c r="Z10500" s="550"/>
      <c r="AA10500" s="550"/>
      <c r="AB10500" s="550"/>
      <c r="AC10500" s="1507">
        <f t="shared" si="3934"/>
        <v>1</v>
      </c>
      <c r="AD10500" s="1508">
        <f t="shared" si="3935"/>
        <v>12.30677</v>
      </c>
      <c r="AE10500" s="14">
        <f t="shared" si="3936"/>
        <v>272.96666666666664</v>
      </c>
      <c r="AF10500" s="14">
        <f t="shared" si="3937"/>
        <v>0</v>
      </c>
      <c r="AG10500" s="14" t="e">
        <f t="shared" si="3938"/>
        <v>#DIV/0!</v>
      </c>
      <c r="AH10500" s="14" t="e">
        <f t="shared" si="3939"/>
        <v>#DIV/0!</v>
      </c>
      <c r="AI10500" s="14">
        <f t="shared" si="3940"/>
        <v>1</v>
      </c>
      <c r="AJ10500" s="572"/>
      <c r="AK10500" s="3383"/>
      <c r="AL10500" s="3383"/>
      <c r="AM10500" s="3383"/>
      <c r="AN10500" s="3383"/>
      <c r="AO10500" s="3383"/>
      <c r="AP10500" s="3383"/>
      <c r="AQ10500" s="3383"/>
      <c r="AR10500" s="2724"/>
    </row>
    <row r="10501" spans="1:44" ht="15.75">
      <c r="A10501" s="1431">
        <v>34</v>
      </c>
      <c r="B10501" s="601" t="s">
        <v>4736</v>
      </c>
      <c r="C10501" s="550" t="s">
        <v>65</v>
      </c>
      <c r="D10501" s="571">
        <v>533.91999999999996</v>
      </c>
      <c r="E10501" s="3384"/>
      <c r="F10501" s="3390"/>
      <c r="G10501" s="3396">
        <v>180</v>
      </c>
      <c r="H10501" s="3397">
        <f t="shared" ref="H10501:H10505" si="3943">D10501*G10501</f>
        <v>96105.599999999991</v>
      </c>
      <c r="I10501" s="3398">
        <v>45008</v>
      </c>
      <c r="J10501" s="3398">
        <v>45034</v>
      </c>
      <c r="K10501" s="3399"/>
      <c r="L10501" s="550"/>
      <c r="M10501" s="550"/>
      <c r="N10501" s="3399">
        <v>0</v>
      </c>
      <c r="O10501" s="550">
        <v>0</v>
      </c>
      <c r="P10501" s="550">
        <v>24</v>
      </c>
      <c r="Q10501" s="550"/>
      <c r="R10501" s="550"/>
      <c r="S10501" s="550"/>
      <c r="T10501" s="550"/>
      <c r="U10501" s="550"/>
      <c r="V10501" s="550"/>
      <c r="W10501" s="550"/>
      <c r="X10501" s="550"/>
      <c r="Y10501" s="550"/>
      <c r="Z10501" s="550"/>
      <c r="AA10501" s="550"/>
      <c r="AB10501" s="550"/>
      <c r="AC10501" s="1507">
        <f t="shared" si="3934"/>
        <v>156</v>
      </c>
      <c r="AD10501" s="1508">
        <f t="shared" si="3935"/>
        <v>83291.51999999999</v>
      </c>
      <c r="AE10501" s="14">
        <f t="shared" si="3936"/>
        <v>0.56666666666666665</v>
      </c>
      <c r="AF10501" s="14">
        <f t="shared" si="3937"/>
        <v>8</v>
      </c>
      <c r="AG10501" s="14">
        <f t="shared" si="3938"/>
        <v>19.5</v>
      </c>
      <c r="AH10501" s="14">
        <f t="shared" si="3939"/>
        <v>18.933333333333334</v>
      </c>
      <c r="AI10501" s="14">
        <f t="shared" si="3940"/>
        <v>151.46666666666667</v>
      </c>
      <c r="AJ10501" s="572"/>
      <c r="AK10501" s="3383"/>
      <c r="AL10501" s="3383"/>
      <c r="AM10501" s="3383"/>
      <c r="AN10501" s="3383"/>
      <c r="AO10501" s="3383"/>
      <c r="AP10501" s="3383"/>
      <c r="AQ10501" s="3383"/>
      <c r="AR10501" s="2724"/>
    </row>
    <row r="10502" spans="1:44" ht="15.75">
      <c r="A10502" s="1431">
        <v>35</v>
      </c>
      <c r="B10502" s="601" t="s">
        <v>10059</v>
      </c>
      <c r="C10502" s="550" t="s">
        <v>143</v>
      </c>
      <c r="D10502" s="571">
        <v>40.912039999999998</v>
      </c>
      <c r="E10502" s="3384"/>
      <c r="F10502" s="3390"/>
      <c r="G10502" s="3396">
        <v>30</v>
      </c>
      <c r="H10502" s="3397">
        <f t="shared" si="3943"/>
        <v>1227.3611999999998</v>
      </c>
      <c r="I10502" s="3398">
        <v>45008</v>
      </c>
      <c r="J10502" s="3398">
        <v>45260</v>
      </c>
      <c r="K10502" s="3399"/>
      <c r="L10502" s="550"/>
      <c r="M10502" s="550"/>
      <c r="N10502" s="3399">
        <v>0</v>
      </c>
      <c r="O10502" s="550">
        <v>0</v>
      </c>
      <c r="P10502" s="550">
        <v>4</v>
      </c>
      <c r="Q10502" s="550"/>
      <c r="R10502" s="550"/>
      <c r="S10502" s="550"/>
      <c r="T10502" s="550"/>
      <c r="U10502" s="550"/>
      <c r="V10502" s="550"/>
      <c r="W10502" s="550"/>
      <c r="X10502" s="550"/>
      <c r="Y10502" s="550"/>
      <c r="Z10502" s="550"/>
      <c r="AA10502" s="550"/>
      <c r="AB10502" s="550"/>
      <c r="AC10502" s="1507">
        <f t="shared" si="3934"/>
        <v>26</v>
      </c>
      <c r="AD10502" s="1508">
        <f t="shared" si="3935"/>
        <v>1063.7130399999999</v>
      </c>
      <c r="AE10502" s="14">
        <f t="shared" si="3936"/>
        <v>8.1</v>
      </c>
      <c r="AF10502" s="14">
        <f t="shared" si="3937"/>
        <v>1.3333333333333333</v>
      </c>
      <c r="AG10502" s="14">
        <f t="shared" si="3938"/>
        <v>19.5</v>
      </c>
      <c r="AH10502" s="14">
        <f t="shared" si="3939"/>
        <v>11.4</v>
      </c>
      <c r="AI10502" s="14">
        <f t="shared" si="3940"/>
        <v>15.200000000000001</v>
      </c>
      <c r="AJ10502" s="572"/>
      <c r="AK10502" s="3383"/>
      <c r="AL10502" s="3383"/>
      <c r="AM10502" s="3383"/>
      <c r="AN10502" s="3383"/>
      <c r="AO10502" s="3383"/>
      <c r="AP10502" s="3383"/>
      <c r="AQ10502" s="3383"/>
      <c r="AR10502" s="2724"/>
    </row>
    <row r="10503" spans="1:44" ht="15.75">
      <c r="A10503" s="1431">
        <v>36</v>
      </c>
      <c r="B10503" s="601" t="s">
        <v>10060</v>
      </c>
      <c r="C10503" s="550" t="s">
        <v>66</v>
      </c>
      <c r="D10503" s="571">
        <v>3.5398399999999999</v>
      </c>
      <c r="E10503" s="3384"/>
      <c r="F10503" s="3390"/>
      <c r="G10503" s="3396">
        <v>180</v>
      </c>
      <c r="H10503" s="3397">
        <f t="shared" si="3943"/>
        <v>637.1712</v>
      </c>
      <c r="I10503" s="3398">
        <v>45008</v>
      </c>
      <c r="J10503" s="3398">
        <v>46326</v>
      </c>
      <c r="K10503" s="3399"/>
      <c r="L10503" s="550"/>
      <c r="M10503" s="550"/>
      <c r="N10503" s="3399">
        <v>0</v>
      </c>
      <c r="O10503" s="550">
        <v>0</v>
      </c>
      <c r="P10503" s="550">
        <v>24</v>
      </c>
      <c r="Q10503" s="550"/>
      <c r="R10503" s="550"/>
      <c r="S10503" s="550"/>
      <c r="T10503" s="550"/>
      <c r="U10503" s="550"/>
      <c r="V10503" s="550"/>
      <c r="W10503" s="550"/>
      <c r="X10503" s="550"/>
      <c r="Y10503" s="550"/>
      <c r="Z10503" s="550"/>
      <c r="AA10503" s="550"/>
      <c r="AB10503" s="550"/>
      <c r="AC10503" s="1507">
        <f t="shared" si="3934"/>
        <v>156</v>
      </c>
      <c r="AD10503" s="1508">
        <f t="shared" si="3935"/>
        <v>552.21503999999993</v>
      </c>
      <c r="AE10503" s="14">
        <f t="shared" si="3936"/>
        <v>43.633333333333333</v>
      </c>
      <c r="AF10503" s="14">
        <f t="shared" si="3937"/>
        <v>8</v>
      </c>
      <c r="AG10503" s="14">
        <f t="shared" si="3938"/>
        <v>19.5</v>
      </c>
      <c r="AH10503" s="14">
        <f t="shared" si="3939"/>
        <v>-24.133333333333333</v>
      </c>
      <c r="AI10503" s="14">
        <f t="shared" si="3940"/>
        <v>-193.06666666666666</v>
      </c>
      <c r="AJ10503" s="572"/>
      <c r="AK10503" s="3383"/>
      <c r="AL10503" s="3383"/>
      <c r="AM10503" s="3383"/>
      <c r="AN10503" s="3383"/>
      <c r="AO10503" s="3383"/>
      <c r="AP10503" s="3383"/>
      <c r="AQ10503" s="3383"/>
      <c r="AR10503" s="2724"/>
    </row>
    <row r="10504" spans="1:44" ht="15.75">
      <c r="A10504" s="1431">
        <v>37</v>
      </c>
      <c r="B10504" s="601" t="s">
        <v>228</v>
      </c>
      <c r="C10504" s="550" t="s">
        <v>66</v>
      </c>
      <c r="D10504" s="571">
        <v>33.584600000000002</v>
      </c>
      <c r="E10504" s="3384"/>
      <c r="F10504" s="3390"/>
      <c r="G10504" s="3396">
        <v>2</v>
      </c>
      <c r="H10504" s="3397">
        <f t="shared" si="3943"/>
        <v>67.169200000000004</v>
      </c>
      <c r="I10504" s="3398">
        <v>45008</v>
      </c>
      <c r="J10504" s="3398"/>
      <c r="K10504" s="3399"/>
      <c r="L10504" s="550"/>
      <c r="M10504" s="550"/>
      <c r="N10504" s="3399">
        <v>0</v>
      </c>
      <c r="O10504" s="550">
        <v>0</v>
      </c>
      <c r="P10504" s="550">
        <v>0</v>
      </c>
      <c r="Q10504" s="550"/>
      <c r="R10504" s="550"/>
      <c r="S10504" s="550"/>
      <c r="T10504" s="550"/>
      <c r="U10504" s="550"/>
      <c r="V10504" s="550"/>
      <c r="W10504" s="550"/>
      <c r="X10504" s="550"/>
      <c r="Y10504" s="550"/>
      <c r="Z10504" s="550"/>
      <c r="AA10504" s="550"/>
      <c r="AB10504" s="550"/>
      <c r="AC10504" s="1507">
        <f t="shared" si="3934"/>
        <v>2</v>
      </c>
      <c r="AD10504" s="1508">
        <f t="shared" si="3935"/>
        <v>67.169200000000004</v>
      </c>
      <c r="AE10504" s="14">
        <f t="shared" si="3936"/>
        <v>-1500.5666666666666</v>
      </c>
      <c r="AF10504" s="14">
        <f t="shared" si="3937"/>
        <v>0</v>
      </c>
      <c r="AG10504" s="14" t="e">
        <f t="shared" si="3938"/>
        <v>#DIV/0!</v>
      </c>
      <c r="AH10504" s="14" t="e">
        <f t="shared" si="3939"/>
        <v>#DIV/0!</v>
      </c>
      <c r="AI10504" s="14">
        <f t="shared" si="3940"/>
        <v>2</v>
      </c>
      <c r="AJ10504" s="572"/>
      <c r="AK10504" s="3383"/>
      <c r="AL10504" s="3383"/>
      <c r="AM10504" s="3383"/>
      <c r="AN10504" s="3383"/>
      <c r="AO10504" s="3383"/>
      <c r="AP10504" s="3383"/>
      <c r="AQ10504" s="3383"/>
      <c r="AR10504" s="2724"/>
    </row>
    <row r="10505" spans="1:44" ht="15.75">
      <c r="A10505" s="1431">
        <v>39</v>
      </c>
      <c r="B10505" s="601" t="s">
        <v>3829</v>
      </c>
      <c r="C10505" s="3399" t="s">
        <v>66</v>
      </c>
      <c r="D10505" s="571">
        <v>0.71</v>
      </c>
      <c r="E10505" s="3400">
        <v>587</v>
      </c>
      <c r="F10505" s="3390">
        <f>D10505*E10505</f>
        <v>416.77</v>
      </c>
      <c r="G10505" s="550"/>
      <c r="H10505" s="571">
        <f t="shared" si="3943"/>
        <v>0</v>
      </c>
      <c r="I10505" s="553"/>
      <c r="J10505" s="553">
        <v>46326</v>
      </c>
      <c r="K10505" s="550"/>
      <c r="L10505" s="550">
        <v>68</v>
      </c>
      <c r="M10505" s="553">
        <v>44594</v>
      </c>
      <c r="N10505" s="550">
        <v>0</v>
      </c>
      <c r="O10505" s="550">
        <v>0</v>
      </c>
      <c r="P10505" s="550">
        <v>0</v>
      </c>
      <c r="Q10505" s="550"/>
      <c r="R10505" s="550"/>
      <c r="S10505" s="550"/>
      <c r="T10505" s="550"/>
      <c r="U10505" s="550"/>
      <c r="V10505" s="550"/>
      <c r="W10505" s="550"/>
      <c r="X10505" s="550"/>
      <c r="Y10505" s="550"/>
      <c r="Z10505" s="550"/>
      <c r="AA10505" s="550"/>
      <c r="AB10505" s="550"/>
      <c r="AC10505" s="1507">
        <f t="shared" si="3934"/>
        <v>587</v>
      </c>
      <c r="AD10505" s="1508">
        <f t="shared" si="3935"/>
        <v>416.77</v>
      </c>
      <c r="AE10505" s="14">
        <f t="shared" si="3936"/>
        <v>43.633333333333333</v>
      </c>
      <c r="AF10505" s="14">
        <f t="shared" si="3937"/>
        <v>0</v>
      </c>
      <c r="AG10505" s="14" t="e">
        <f t="shared" si="3938"/>
        <v>#DIV/0!</v>
      </c>
      <c r="AH10505" s="14" t="e">
        <f t="shared" si="3939"/>
        <v>#DIV/0!</v>
      </c>
      <c r="AI10505" s="14">
        <f t="shared" si="3940"/>
        <v>587</v>
      </c>
      <c r="AJ10505" s="572"/>
      <c r="AK10505" s="3383"/>
      <c r="AL10505" s="3383"/>
      <c r="AM10505" s="3383"/>
      <c r="AN10505" s="3383"/>
      <c r="AO10505" s="3383"/>
      <c r="AP10505" s="3383"/>
      <c r="AQ10505" s="3383"/>
      <c r="AR10505" s="2724"/>
    </row>
    <row r="10506" spans="1:44" ht="15.75">
      <c r="A10506" s="4209" t="s">
        <v>21</v>
      </c>
      <c r="B10506" s="4210"/>
      <c r="C10506" s="4210"/>
      <c r="D10506" s="4210"/>
      <c r="E10506" s="4210"/>
      <c r="F10506" s="4210"/>
      <c r="G10506" s="4210"/>
      <c r="H10506" s="4210"/>
      <c r="I10506" s="4210"/>
      <c r="J10506" s="4210"/>
      <c r="K10506" s="4210"/>
      <c r="L10506" s="4210"/>
      <c r="M10506" s="4210"/>
      <c r="N10506" s="4210"/>
      <c r="O10506" s="4210"/>
      <c r="P10506" s="4210"/>
      <c r="Q10506" s="4210"/>
      <c r="R10506" s="4210"/>
      <c r="S10506" s="4210"/>
      <c r="T10506" s="4210"/>
      <c r="U10506" s="4210"/>
      <c r="V10506" s="4210"/>
      <c r="W10506" s="4210"/>
      <c r="X10506" s="4210"/>
      <c r="Y10506" s="4210"/>
      <c r="Z10506" s="4210"/>
      <c r="AA10506" s="4210"/>
      <c r="AB10506" s="4210"/>
      <c r="AC10506" s="4210"/>
      <c r="AD10506" s="4210"/>
      <c r="AE10506" s="4210"/>
      <c r="AF10506" s="4210"/>
      <c r="AG10506" s="4210"/>
      <c r="AH10506" s="4210"/>
      <c r="AI10506" s="4210"/>
      <c r="AJ10506" s="4211"/>
      <c r="AK10506" s="3383"/>
      <c r="AL10506" s="3383"/>
      <c r="AM10506" s="3383"/>
      <c r="AN10506" s="3383"/>
      <c r="AO10506" s="3383"/>
      <c r="AP10506" s="3383"/>
      <c r="AQ10506" s="3383"/>
      <c r="AR10506" s="2724"/>
    </row>
    <row r="10507" spans="1:44" ht="15.75">
      <c r="A10507" s="4212" t="s">
        <v>2420</v>
      </c>
      <c r="B10507" s="4213"/>
      <c r="C10507" s="4213"/>
      <c r="D10507" s="4213"/>
      <c r="E10507" s="4213"/>
      <c r="F10507" s="4213"/>
      <c r="G10507" s="4213"/>
      <c r="H10507" s="4213"/>
      <c r="I10507" s="4213"/>
      <c r="J10507" s="4213"/>
      <c r="K10507" s="4213"/>
      <c r="L10507" s="4213"/>
      <c r="M10507" s="4213"/>
      <c r="N10507" s="4213"/>
      <c r="O10507" s="4213"/>
      <c r="P10507" s="4213"/>
      <c r="Q10507" s="4213"/>
      <c r="R10507" s="4213"/>
      <c r="S10507" s="4213"/>
      <c r="T10507" s="4213"/>
      <c r="U10507" s="4213"/>
      <c r="V10507" s="4213"/>
      <c r="W10507" s="4213"/>
      <c r="X10507" s="4213"/>
      <c r="Y10507" s="4213"/>
      <c r="Z10507" s="4213"/>
      <c r="AA10507" s="4213"/>
      <c r="AB10507" s="4213"/>
      <c r="AC10507" s="4213"/>
      <c r="AD10507" s="4213"/>
      <c r="AE10507" s="4213"/>
      <c r="AF10507" s="4213"/>
      <c r="AG10507" s="4213"/>
      <c r="AH10507" s="4213"/>
      <c r="AI10507" s="4213"/>
      <c r="AJ10507" s="4214"/>
      <c r="AK10507" s="3383"/>
      <c r="AL10507" s="3383"/>
      <c r="AM10507" s="3383"/>
      <c r="AN10507" s="3383"/>
      <c r="AO10507" s="3383"/>
      <c r="AP10507" s="3383"/>
      <c r="AQ10507" s="3383"/>
      <c r="AR10507" s="2724"/>
    </row>
    <row r="10508" spans="1:44" ht="15.75">
      <c r="A10508" s="1431">
        <v>1</v>
      </c>
      <c r="B10508" s="3401" t="s">
        <v>3148</v>
      </c>
      <c r="C10508" s="550" t="s">
        <v>181</v>
      </c>
      <c r="D10508" s="571">
        <v>65.823525000000004</v>
      </c>
      <c r="E10508" s="3400">
        <v>812</v>
      </c>
      <c r="F10508" s="3390">
        <f t="shared" ref="F10508:F10528" si="3944">D10508*E10508</f>
        <v>53448.702300000004</v>
      </c>
      <c r="G10508" s="550"/>
      <c r="H10508" s="550">
        <f t="shared" ref="H10508:H10533" si="3945">D10508*G10508</f>
        <v>0</v>
      </c>
      <c r="I10508" s="553"/>
      <c r="J10508" s="553">
        <v>45277</v>
      </c>
      <c r="K10508" s="550"/>
      <c r="L10508" s="550">
        <v>381</v>
      </c>
      <c r="M10508" s="553">
        <v>44708</v>
      </c>
      <c r="N10508" s="550">
        <v>358</v>
      </c>
      <c r="O10508" s="550">
        <v>127</v>
      </c>
      <c r="P10508" s="550">
        <v>287</v>
      </c>
      <c r="Q10508" s="550"/>
      <c r="R10508" s="550"/>
      <c r="S10508" s="550"/>
      <c r="T10508" s="550"/>
      <c r="U10508" s="550"/>
      <c r="V10508" s="550"/>
      <c r="W10508" s="550"/>
      <c r="X10508" s="550"/>
      <c r="Y10508" s="550"/>
      <c r="Z10508" s="550"/>
      <c r="AA10508" s="550"/>
      <c r="AB10508" s="550"/>
      <c r="AC10508" s="1507">
        <f t="shared" ref="AC10508:AC10533" si="3946">E10508+G10508-N10508-O10508-AA10508-P10508-Q10508-R10508-S10508-T10508-U10508-V10508-W10508-X10508-Y10508</f>
        <v>40</v>
      </c>
      <c r="AD10508" s="1508">
        <f t="shared" ref="AD10508:AD10533" si="3947">D10508*AC10508</f>
        <v>2632.9410000000003</v>
      </c>
      <c r="AE10508" s="14">
        <f t="shared" ref="AE10508:AE10513" si="3948">(J10508-"01.04.2023")/30</f>
        <v>8.6666666666666661</v>
      </c>
      <c r="AF10508" s="14">
        <f t="shared" ref="AF10508:AF10533" si="3949">(N10508+O10508+P10508+Q10508+R10508+S10508+T10508+U10508+V10508+W10508+X10508+Y10508)/3</f>
        <v>257.33333333333331</v>
      </c>
      <c r="AG10508" s="14">
        <f t="shared" ref="AG10508:AG10533" si="3950">AC10508/AF10508</f>
        <v>0.15544041450777205</v>
      </c>
      <c r="AH10508" s="14">
        <f t="shared" ref="AH10508:AH10513" si="3951">AG10508-AE10508</f>
        <v>-8.5112262521588935</v>
      </c>
      <c r="AI10508" s="14">
        <f t="shared" ref="AI10508:AI10513" si="3952">AC10508-(AE10508*AF10508)</f>
        <v>-2190.2222222222217</v>
      </c>
      <c r="AJ10508" s="572"/>
      <c r="AK10508" s="3383"/>
      <c r="AL10508" s="3383"/>
      <c r="AM10508" s="3383"/>
      <c r="AN10508" s="3383"/>
      <c r="AO10508" s="3383"/>
      <c r="AP10508" s="3383"/>
      <c r="AQ10508" s="3383"/>
      <c r="AR10508" s="2724"/>
    </row>
    <row r="10509" spans="1:44" ht="31.5">
      <c r="A10509" s="1431">
        <v>2</v>
      </c>
      <c r="B10509" s="3402" t="s">
        <v>4737</v>
      </c>
      <c r="C10509" s="550" t="s">
        <v>143</v>
      </c>
      <c r="D10509" s="571">
        <v>1</v>
      </c>
      <c r="E10509" s="3400">
        <v>178</v>
      </c>
      <c r="F10509" s="3390">
        <f t="shared" si="3944"/>
        <v>178</v>
      </c>
      <c r="G10509" s="550"/>
      <c r="H10509" s="550">
        <f t="shared" si="3945"/>
        <v>0</v>
      </c>
      <c r="I10509" s="553"/>
      <c r="J10509" s="3391">
        <v>45352</v>
      </c>
      <c r="K10509" s="3391"/>
      <c r="L10509" s="550"/>
      <c r="M10509" s="3391"/>
      <c r="N10509" s="550">
        <v>42</v>
      </c>
      <c r="O10509" s="550">
        <v>33</v>
      </c>
      <c r="P10509" s="550">
        <v>0</v>
      </c>
      <c r="Q10509" s="550"/>
      <c r="R10509" s="550"/>
      <c r="S10509" s="550"/>
      <c r="T10509" s="550"/>
      <c r="U10509" s="550"/>
      <c r="V10509" s="550"/>
      <c r="W10509" s="550"/>
      <c r="X10509" s="550"/>
      <c r="Y10509" s="550"/>
      <c r="Z10509" s="550"/>
      <c r="AA10509" s="550"/>
      <c r="AB10509" s="550"/>
      <c r="AC10509" s="1507">
        <f t="shared" si="3946"/>
        <v>103</v>
      </c>
      <c r="AD10509" s="1508">
        <f t="shared" si="3947"/>
        <v>103</v>
      </c>
      <c r="AE10509" s="14">
        <f t="shared" si="3948"/>
        <v>11.166666666666666</v>
      </c>
      <c r="AF10509" s="14">
        <f t="shared" si="3949"/>
        <v>25</v>
      </c>
      <c r="AG10509" s="14">
        <f t="shared" si="3950"/>
        <v>4.12</v>
      </c>
      <c r="AH10509" s="14">
        <f t="shared" si="3951"/>
        <v>-7.046666666666666</v>
      </c>
      <c r="AI10509" s="14">
        <f t="shared" si="3952"/>
        <v>-176.16666666666663</v>
      </c>
      <c r="AJ10509" s="572"/>
      <c r="AK10509" s="3383"/>
      <c r="AL10509" s="3383"/>
      <c r="AM10509" s="3383"/>
      <c r="AN10509" s="3383"/>
      <c r="AO10509" s="3383"/>
      <c r="AP10509" s="3383"/>
      <c r="AQ10509" s="3383"/>
      <c r="AR10509" s="2724"/>
    </row>
    <row r="10510" spans="1:44" ht="15.75">
      <c r="A10510" s="1431">
        <v>3</v>
      </c>
      <c r="B10510" s="3403" t="s">
        <v>1740</v>
      </c>
      <c r="C10510" s="550" t="s">
        <v>181</v>
      </c>
      <c r="D10510" s="571">
        <v>1</v>
      </c>
      <c r="E10510" s="3400">
        <v>1</v>
      </c>
      <c r="F10510" s="3390">
        <f t="shared" si="3944"/>
        <v>1</v>
      </c>
      <c r="G10510" s="550"/>
      <c r="H10510" s="571">
        <f t="shared" si="3945"/>
        <v>0</v>
      </c>
      <c r="I10510" s="553"/>
      <c r="J10510" s="550"/>
      <c r="K10510" s="550"/>
      <c r="L10510" s="550"/>
      <c r="M10510" s="550"/>
      <c r="N10510" s="550">
        <v>0</v>
      </c>
      <c r="O10510" s="550">
        <v>0</v>
      </c>
      <c r="P10510" s="550">
        <v>0</v>
      </c>
      <c r="Q10510" s="550"/>
      <c r="R10510" s="550"/>
      <c r="S10510" s="550"/>
      <c r="T10510" s="550"/>
      <c r="U10510" s="550"/>
      <c r="V10510" s="550"/>
      <c r="W10510" s="550"/>
      <c r="X10510" s="550"/>
      <c r="Y10510" s="550"/>
      <c r="Z10510" s="550"/>
      <c r="AA10510" s="550"/>
      <c r="AB10510" s="550"/>
      <c r="AC10510" s="1507">
        <f t="shared" si="3946"/>
        <v>1</v>
      </c>
      <c r="AD10510" s="1508">
        <f t="shared" si="3947"/>
        <v>1</v>
      </c>
      <c r="AE10510" s="14">
        <f t="shared" si="3948"/>
        <v>-1500.5666666666666</v>
      </c>
      <c r="AF10510" s="14">
        <f t="shared" si="3949"/>
        <v>0</v>
      </c>
      <c r="AG10510" s="14" t="e">
        <f t="shared" si="3950"/>
        <v>#DIV/0!</v>
      </c>
      <c r="AH10510" s="14" t="e">
        <f t="shared" si="3951"/>
        <v>#DIV/0!</v>
      </c>
      <c r="AI10510" s="14">
        <f t="shared" si="3952"/>
        <v>1</v>
      </c>
      <c r="AJ10510" s="572"/>
      <c r="AK10510" s="3383"/>
      <c r="AL10510" s="3383"/>
      <c r="AM10510" s="3383"/>
      <c r="AN10510" s="3383"/>
      <c r="AO10510" s="3383"/>
      <c r="AP10510" s="3383"/>
      <c r="AQ10510" s="3383"/>
      <c r="AR10510" s="2724"/>
    </row>
    <row r="10511" spans="1:44" ht="15.75">
      <c r="A10511" s="1431">
        <v>4</v>
      </c>
      <c r="B10511" s="3402" t="s">
        <v>2027</v>
      </c>
      <c r="C10511" s="550" t="s">
        <v>454</v>
      </c>
      <c r="D10511" s="571">
        <v>1</v>
      </c>
      <c r="E10511" s="3400">
        <v>480</v>
      </c>
      <c r="F10511" s="3390">
        <f t="shared" si="3944"/>
        <v>480</v>
      </c>
      <c r="G10511" s="550"/>
      <c r="H10511" s="571">
        <f t="shared" si="3945"/>
        <v>0</v>
      </c>
      <c r="I10511" s="553"/>
      <c r="J10511" s="3404">
        <v>45139</v>
      </c>
      <c r="K10511" s="550"/>
      <c r="L10511" s="550"/>
      <c r="M10511" s="550"/>
      <c r="N10511" s="550">
        <v>0</v>
      </c>
      <c r="O10511" s="550">
        <v>0</v>
      </c>
      <c r="P10511" s="550">
        <v>240</v>
      </c>
      <c r="Q10511" s="550"/>
      <c r="R10511" s="550"/>
      <c r="S10511" s="550"/>
      <c r="T10511" s="550"/>
      <c r="U10511" s="550"/>
      <c r="V10511" s="550"/>
      <c r="W10511" s="550"/>
      <c r="X10511" s="550"/>
      <c r="Y10511" s="550"/>
      <c r="Z10511" s="550"/>
      <c r="AA10511" s="550"/>
      <c r="AB10511" s="550"/>
      <c r="AC10511" s="1507">
        <f t="shared" si="3946"/>
        <v>240</v>
      </c>
      <c r="AD10511" s="1508">
        <f t="shared" si="3947"/>
        <v>240</v>
      </c>
      <c r="AE10511" s="14">
        <f t="shared" si="3948"/>
        <v>4.0666666666666664</v>
      </c>
      <c r="AF10511" s="14">
        <f t="shared" si="3949"/>
        <v>80</v>
      </c>
      <c r="AG10511" s="14">
        <f t="shared" si="3950"/>
        <v>3</v>
      </c>
      <c r="AH10511" s="14">
        <f t="shared" si="3951"/>
        <v>-1.0666666666666664</v>
      </c>
      <c r="AI10511" s="14">
        <f t="shared" si="3952"/>
        <v>-85.333333333333314</v>
      </c>
      <c r="AJ10511" s="572"/>
      <c r="AK10511" s="3383"/>
      <c r="AL10511" s="3383"/>
      <c r="AM10511" s="3383"/>
      <c r="AN10511" s="3383"/>
      <c r="AO10511" s="3383"/>
      <c r="AP10511" s="3383"/>
      <c r="AQ10511" s="3383"/>
      <c r="AR10511" s="2724"/>
    </row>
    <row r="10512" spans="1:44" ht="15.75">
      <c r="A10512" s="1431">
        <v>5</v>
      </c>
      <c r="B10512" s="3403" t="s">
        <v>3146</v>
      </c>
      <c r="C10512" s="550" t="s">
        <v>181</v>
      </c>
      <c r="D10512" s="571">
        <v>1</v>
      </c>
      <c r="E10512" s="3400">
        <v>2817</v>
      </c>
      <c r="F10512" s="3390">
        <f t="shared" si="3944"/>
        <v>2817</v>
      </c>
      <c r="G10512" s="550"/>
      <c r="H10512" s="571">
        <f t="shared" si="3945"/>
        <v>0</v>
      </c>
      <c r="I10512" s="553"/>
      <c r="J10512" s="550"/>
      <c r="K10512" s="550"/>
      <c r="L10512" s="550"/>
      <c r="M10512" s="550"/>
      <c r="N10512" s="550">
        <v>1204</v>
      </c>
      <c r="O10512" s="550">
        <v>695</v>
      </c>
      <c r="P10512" s="550">
        <v>629</v>
      </c>
      <c r="Q10512" s="550"/>
      <c r="R10512" s="550"/>
      <c r="S10512" s="550"/>
      <c r="T10512" s="550"/>
      <c r="U10512" s="550"/>
      <c r="V10512" s="550"/>
      <c r="W10512" s="550"/>
      <c r="X10512" s="550"/>
      <c r="Y10512" s="550"/>
      <c r="Z10512" s="550"/>
      <c r="AA10512" s="550"/>
      <c r="AB10512" s="550"/>
      <c r="AC10512" s="1507">
        <f t="shared" si="3946"/>
        <v>289</v>
      </c>
      <c r="AD10512" s="1508">
        <f t="shared" si="3947"/>
        <v>289</v>
      </c>
      <c r="AE10512" s="14">
        <f t="shared" si="3948"/>
        <v>-1500.5666666666666</v>
      </c>
      <c r="AF10512" s="14">
        <f t="shared" si="3949"/>
        <v>842.66666666666663</v>
      </c>
      <c r="AG10512" s="14">
        <f t="shared" si="3950"/>
        <v>0.34295886075949367</v>
      </c>
      <c r="AH10512" s="14">
        <f t="shared" si="3951"/>
        <v>1500.909625527426</v>
      </c>
      <c r="AI10512" s="14">
        <f t="shared" si="3952"/>
        <v>1264766.5111111109</v>
      </c>
      <c r="AJ10512" s="572"/>
      <c r="AK10512" s="3383"/>
      <c r="AL10512" s="3383"/>
      <c r="AM10512" s="3383"/>
      <c r="AN10512" s="3383"/>
      <c r="AO10512" s="3383"/>
      <c r="AP10512" s="3383"/>
      <c r="AQ10512" s="3383"/>
      <c r="AR10512" s="2724"/>
    </row>
    <row r="10513" spans="1:44" ht="15.75">
      <c r="A10513" s="1431">
        <v>6</v>
      </c>
      <c r="B10513" s="3401" t="s">
        <v>3147</v>
      </c>
      <c r="C10513" s="550" t="s">
        <v>181</v>
      </c>
      <c r="D10513" s="571">
        <v>1</v>
      </c>
      <c r="E10513" s="3400">
        <v>1</v>
      </c>
      <c r="F10513" s="3390">
        <f t="shared" si="3944"/>
        <v>1</v>
      </c>
      <c r="G10513" s="550"/>
      <c r="H10513" s="571">
        <f t="shared" si="3945"/>
        <v>0</v>
      </c>
      <c r="I10513" s="553"/>
      <c r="J10513" s="550"/>
      <c r="K10513" s="550"/>
      <c r="L10513" s="550"/>
      <c r="M10513" s="550"/>
      <c r="N10513" s="550">
        <v>0</v>
      </c>
      <c r="O10513" s="550">
        <v>0</v>
      </c>
      <c r="P10513" s="550">
        <v>0</v>
      </c>
      <c r="Q10513" s="550"/>
      <c r="R10513" s="550"/>
      <c r="S10513" s="550"/>
      <c r="T10513" s="550"/>
      <c r="U10513" s="550"/>
      <c r="V10513" s="550"/>
      <c r="W10513" s="550"/>
      <c r="X10513" s="550"/>
      <c r="Y10513" s="550"/>
      <c r="Z10513" s="550"/>
      <c r="AA10513" s="550"/>
      <c r="AB10513" s="550"/>
      <c r="AC10513" s="1507">
        <f t="shared" si="3946"/>
        <v>1</v>
      </c>
      <c r="AD10513" s="1508">
        <f t="shared" si="3947"/>
        <v>1</v>
      </c>
      <c r="AE10513" s="14">
        <f t="shared" si="3948"/>
        <v>-1500.5666666666666</v>
      </c>
      <c r="AF10513" s="14">
        <f t="shared" si="3949"/>
        <v>0</v>
      </c>
      <c r="AG10513" s="14" t="e">
        <f t="shared" si="3950"/>
        <v>#DIV/0!</v>
      </c>
      <c r="AH10513" s="14" t="e">
        <f t="shared" si="3951"/>
        <v>#DIV/0!</v>
      </c>
      <c r="AI10513" s="14">
        <f t="shared" si="3952"/>
        <v>1</v>
      </c>
      <c r="AJ10513" s="572"/>
      <c r="AK10513" s="3383"/>
      <c r="AL10513" s="3383"/>
      <c r="AM10513" s="3383"/>
      <c r="AN10513" s="3383"/>
      <c r="AO10513" s="3383"/>
      <c r="AP10513" s="3383"/>
      <c r="AQ10513" s="3383"/>
      <c r="AR10513" s="2724"/>
    </row>
    <row r="10514" spans="1:44" ht="15.75">
      <c r="A10514" s="1431">
        <v>10</v>
      </c>
      <c r="B10514" s="3401" t="s">
        <v>386</v>
      </c>
      <c r="C10514" s="550" t="s">
        <v>181</v>
      </c>
      <c r="D10514" s="571">
        <v>1</v>
      </c>
      <c r="E10514" s="3400">
        <v>3000</v>
      </c>
      <c r="F10514" s="3390">
        <f t="shared" si="3944"/>
        <v>3000</v>
      </c>
      <c r="G10514" s="550"/>
      <c r="H10514" s="571">
        <f t="shared" si="3945"/>
        <v>0</v>
      </c>
      <c r="I10514" s="553"/>
      <c r="J10514" s="553" t="s">
        <v>2040</v>
      </c>
      <c r="K10514" s="550"/>
      <c r="L10514" s="550"/>
      <c r="M10514" s="553"/>
      <c r="N10514" s="550">
        <v>0</v>
      </c>
      <c r="O10514" s="550">
        <v>0</v>
      </c>
      <c r="P10514" s="550">
        <v>0</v>
      </c>
      <c r="Q10514" s="550"/>
      <c r="R10514" s="550"/>
      <c r="S10514" s="550"/>
      <c r="T10514" s="550"/>
      <c r="U10514" s="550"/>
      <c r="V10514" s="550"/>
      <c r="W10514" s="550"/>
      <c r="X10514" s="550"/>
      <c r="Y10514" s="550"/>
      <c r="Z10514" s="550"/>
      <c r="AA10514" s="550"/>
      <c r="AB10514" s="550"/>
      <c r="AC10514" s="1507">
        <f t="shared" si="3946"/>
        <v>3000</v>
      </c>
      <c r="AD10514" s="1508">
        <f t="shared" si="3947"/>
        <v>3000</v>
      </c>
      <c r="AE10514" s="14" t="s">
        <v>334</v>
      </c>
      <c r="AF10514" s="14">
        <f t="shared" si="3949"/>
        <v>0</v>
      </c>
      <c r="AG10514" s="14" t="e">
        <f t="shared" si="3950"/>
        <v>#DIV/0!</v>
      </c>
      <c r="AH10514" s="14" t="s">
        <v>334</v>
      </c>
      <c r="AI10514" s="14" t="s">
        <v>334</v>
      </c>
      <c r="AJ10514" s="572"/>
      <c r="AK10514" s="3383"/>
      <c r="AL10514" s="3383"/>
      <c r="AM10514" s="3383"/>
      <c r="AN10514" s="3383"/>
      <c r="AO10514" s="3383"/>
      <c r="AP10514" s="3383"/>
      <c r="AQ10514" s="3383"/>
      <c r="AR10514" s="2724"/>
    </row>
    <row r="10515" spans="1:44" ht="15.75">
      <c r="A10515" s="1431">
        <v>11</v>
      </c>
      <c r="B10515" s="3401" t="s">
        <v>3474</v>
      </c>
      <c r="C10515" s="550" t="s">
        <v>181</v>
      </c>
      <c r="D10515" s="571">
        <v>1</v>
      </c>
      <c r="E10515" s="3400">
        <v>1</v>
      </c>
      <c r="F10515" s="3390">
        <f t="shared" si="3944"/>
        <v>1</v>
      </c>
      <c r="G10515" s="550"/>
      <c r="H10515" s="571">
        <f t="shared" si="3945"/>
        <v>0</v>
      </c>
      <c r="I10515" s="553"/>
      <c r="J10515" s="553" t="s">
        <v>2040</v>
      </c>
      <c r="K10515" s="550"/>
      <c r="L10515" s="550"/>
      <c r="M10515" s="553"/>
      <c r="N10515" s="550">
        <v>0</v>
      </c>
      <c r="O10515" s="550">
        <v>0</v>
      </c>
      <c r="P10515" s="550">
        <v>0</v>
      </c>
      <c r="Q10515" s="550"/>
      <c r="R10515" s="550"/>
      <c r="S10515" s="550"/>
      <c r="T10515" s="550"/>
      <c r="U10515" s="550"/>
      <c r="V10515" s="550"/>
      <c r="W10515" s="550"/>
      <c r="X10515" s="550"/>
      <c r="Y10515" s="550"/>
      <c r="Z10515" s="550"/>
      <c r="AA10515" s="550"/>
      <c r="AB10515" s="550"/>
      <c r="AC10515" s="1507">
        <f t="shared" si="3946"/>
        <v>1</v>
      </c>
      <c r="AD10515" s="1508">
        <f t="shared" si="3947"/>
        <v>1</v>
      </c>
      <c r="AE10515" s="14" t="s">
        <v>334</v>
      </c>
      <c r="AF10515" s="14">
        <f t="shared" si="3949"/>
        <v>0</v>
      </c>
      <c r="AG10515" s="14" t="e">
        <f t="shared" si="3950"/>
        <v>#DIV/0!</v>
      </c>
      <c r="AH10515" s="14" t="s">
        <v>334</v>
      </c>
      <c r="AI10515" s="14" t="s">
        <v>334</v>
      </c>
      <c r="AJ10515" s="572"/>
      <c r="AK10515" s="3383"/>
      <c r="AL10515" s="3383"/>
      <c r="AM10515" s="3383"/>
      <c r="AN10515" s="3383"/>
      <c r="AO10515" s="3383"/>
      <c r="AP10515" s="3383"/>
      <c r="AQ10515" s="3383"/>
      <c r="AR10515" s="2724"/>
    </row>
    <row r="10516" spans="1:44" ht="15.75">
      <c r="A10516" s="1431">
        <v>12</v>
      </c>
      <c r="B10516" s="3401" t="s">
        <v>9236</v>
      </c>
      <c r="C10516" s="550" t="s">
        <v>181</v>
      </c>
      <c r="D10516" s="571">
        <v>1</v>
      </c>
      <c r="E10516" s="3400">
        <v>12</v>
      </c>
      <c r="F10516" s="3390">
        <f t="shared" si="3944"/>
        <v>12</v>
      </c>
      <c r="G10516" s="550"/>
      <c r="H10516" s="571">
        <f t="shared" si="3945"/>
        <v>0</v>
      </c>
      <c r="I10516" s="553"/>
      <c r="J10516" s="553">
        <v>45279</v>
      </c>
      <c r="K10516" s="550"/>
      <c r="L10516" s="550"/>
      <c r="M10516" s="553"/>
      <c r="N10516" s="550">
        <v>0</v>
      </c>
      <c r="O10516" s="550">
        <v>0</v>
      </c>
      <c r="P10516" s="550">
        <v>0</v>
      </c>
      <c r="Q10516" s="550"/>
      <c r="R10516" s="550"/>
      <c r="S10516" s="550"/>
      <c r="T10516" s="550"/>
      <c r="U10516" s="550"/>
      <c r="V10516" s="550"/>
      <c r="W10516" s="550"/>
      <c r="X10516" s="550"/>
      <c r="Y10516" s="550"/>
      <c r="Z10516" s="550"/>
      <c r="AA10516" s="550"/>
      <c r="AB10516" s="550"/>
      <c r="AC10516" s="1507">
        <f t="shared" si="3946"/>
        <v>12</v>
      </c>
      <c r="AD10516" s="1508">
        <f t="shared" si="3947"/>
        <v>12</v>
      </c>
      <c r="AE10516" s="14">
        <f>(J10516-"01.04.2023")/30</f>
        <v>8.7333333333333325</v>
      </c>
      <c r="AF10516" s="14">
        <f t="shared" si="3949"/>
        <v>0</v>
      </c>
      <c r="AG10516" s="14" t="e">
        <f t="shared" si="3950"/>
        <v>#DIV/0!</v>
      </c>
      <c r="AH10516" s="14" t="e">
        <f>AG10516-AE10516</f>
        <v>#DIV/0!</v>
      </c>
      <c r="AI10516" s="14">
        <f>AC10516-(AE10516*AF10516)</f>
        <v>12</v>
      </c>
      <c r="AJ10516" s="572"/>
      <c r="AK10516" s="3383"/>
      <c r="AL10516" s="3383"/>
      <c r="AM10516" s="3383"/>
      <c r="AN10516" s="3383"/>
      <c r="AO10516" s="3383"/>
      <c r="AP10516" s="3383"/>
      <c r="AQ10516" s="3383"/>
      <c r="AR10516" s="2724"/>
    </row>
    <row r="10517" spans="1:44" ht="15.75">
      <c r="A10517" s="1431">
        <v>13</v>
      </c>
      <c r="B10517" s="3401" t="s">
        <v>4256</v>
      </c>
      <c r="C10517" s="550" t="s">
        <v>181</v>
      </c>
      <c r="D10517" s="571">
        <v>0.47</v>
      </c>
      <c r="E10517" s="3400">
        <v>8000</v>
      </c>
      <c r="F10517" s="3390">
        <f t="shared" si="3944"/>
        <v>3760</v>
      </c>
      <c r="G10517" s="550"/>
      <c r="H10517" s="571">
        <f t="shared" si="3945"/>
        <v>0</v>
      </c>
      <c r="I10517" s="553"/>
      <c r="J10517" s="553" t="s">
        <v>2040</v>
      </c>
      <c r="K10517" s="550"/>
      <c r="L10517" s="550"/>
      <c r="M10517" s="553"/>
      <c r="N10517" s="550">
        <v>0</v>
      </c>
      <c r="O10517" s="550">
        <v>0</v>
      </c>
      <c r="P10517" s="550">
        <v>434</v>
      </c>
      <c r="Q10517" s="550"/>
      <c r="R10517" s="550"/>
      <c r="S10517" s="550"/>
      <c r="T10517" s="550"/>
      <c r="U10517" s="550"/>
      <c r="V10517" s="550"/>
      <c r="W10517" s="550"/>
      <c r="X10517" s="550"/>
      <c r="Y10517" s="550"/>
      <c r="Z10517" s="550"/>
      <c r="AA10517" s="550"/>
      <c r="AB10517" s="550"/>
      <c r="AC10517" s="1507">
        <f t="shared" si="3946"/>
        <v>7566</v>
      </c>
      <c r="AD10517" s="1508">
        <f t="shared" si="3947"/>
        <v>3556.02</v>
      </c>
      <c r="AE10517" s="14" t="s">
        <v>334</v>
      </c>
      <c r="AF10517" s="14">
        <f t="shared" si="3949"/>
        <v>144.66666666666666</v>
      </c>
      <c r="AG10517" s="14">
        <f t="shared" si="3950"/>
        <v>52.299539170506918</v>
      </c>
      <c r="AH10517" s="14" t="s">
        <v>334</v>
      </c>
      <c r="AI10517" s="14" t="s">
        <v>334</v>
      </c>
      <c r="AJ10517" s="572"/>
      <c r="AK10517" s="3383"/>
      <c r="AL10517" s="3383"/>
      <c r="AM10517" s="3383"/>
      <c r="AN10517" s="3383"/>
      <c r="AO10517" s="3383"/>
      <c r="AP10517" s="3383"/>
      <c r="AQ10517" s="3383"/>
      <c r="AR10517" s="2724"/>
    </row>
    <row r="10518" spans="1:44" ht="15.75">
      <c r="A10518" s="1431">
        <v>14</v>
      </c>
      <c r="B10518" s="3402" t="s">
        <v>4674</v>
      </c>
      <c r="C10518" s="550" t="s">
        <v>181</v>
      </c>
      <c r="D10518" s="571">
        <v>1</v>
      </c>
      <c r="E10518" s="3400">
        <v>68</v>
      </c>
      <c r="F10518" s="3390">
        <f t="shared" si="3944"/>
        <v>68</v>
      </c>
      <c r="G10518" s="550"/>
      <c r="H10518" s="571">
        <f t="shared" si="3945"/>
        <v>0</v>
      </c>
      <c r="I10518" s="553"/>
      <c r="J10518" s="553" t="s">
        <v>2040</v>
      </c>
      <c r="K10518" s="550"/>
      <c r="L10518" s="550"/>
      <c r="M10518" s="553"/>
      <c r="N10518" s="550">
        <v>0</v>
      </c>
      <c r="O10518" s="550">
        <v>0</v>
      </c>
      <c r="P10518" s="550">
        <v>0</v>
      </c>
      <c r="Q10518" s="550"/>
      <c r="R10518" s="550"/>
      <c r="S10518" s="550"/>
      <c r="T10518" s="550"/>
      <c r="U10518" s="550"/>
      <c r="V10518" s="550"/>
      <c r="W10518" s="550"/>
      <c r="X10518" s="550"/>
      <c r="Y10518" s="550"/>
      <c r="Z10518" s="550"/>
      <c r="AA10518" s="550"/>
      <c r="AB10518" s="550"/>
      <c r="AC10518" s="1507">
        <f t="shared" si="3946"/>
        <v>68</v>
      </c>
      <c r="AD10518" s="1508">
        <f t="shared" si="3947"/>
        <v>68</v>
      </c>
      <c r="AE10518" s="14" t="s">
        <v>334</v>
      </c>
      <c r="AF10518" s="14">
        <f t="shared" si="3949"/>
        <v>0</v>
      </c>
      <c r="AG10518" s="14" t="e">
        <f t="shared" si="3950"/>
        <v>#DIV/0!</v>
      </c>
      <c r="AH10518" s="14" t="s">
        <v>334</v>
      </c>
      <c r="AI10518" s="14" t="s">
        <v>334</v>
      </c>
      <c r="AJ10518" s="572"/>
      <c r="AK10518" s="3383"/>
      <c r="AL10518" s="3383"/>
      <c r="AM10518" s="3383"/>
      <c r="AN10518" s="3383"/>
      <c r="AO10518" s="3383"/>
      <c r="AP10518" s="3383"/>
      <c r="AQ10518" s="3383"/>
      <c r="AR10518" s="2724"/>
    </row>
    <row r="10519" spans="1:44" ht="15.75">
      <c r="A10519" s="1431">
        <v>15</v>
      </c>
      <c r="B10519" s="3402" t="s">
        <v>4738</v>
      </c>
      <c r="C10519" s="550" t="s">
        <v>181</v>
      </c>
      <c r="D10519" s="571">
        <v>1</v>
      </c>
      <c r="E10519" s="3400">
        <v>1400</v>
      </c>
      <c r="F10519" s="3390">
        <f t="shared" si="3944"/>
        <v>1400</v>
      </c>
      <c r="G10519" s="550"/>
      <c r="H10519" s="571">
        <f t="shared" si="3945"/>
        <v>0</v>
      </c>
      <c r="I10519" s="553"/>
      <c r="J10519" s="553">
        <v>45627</v>
      </c>
      <c r="K10519" s="550"/>
      <c r="L10519" s="550"/>
      <c r="M10519" s="553"/>
      <c r="N10519" s="550">
        <v>0</v>
      </c>
      <c r="O10519" s="550">
        <v>0</v>
      </c>
      <c r="P10519" s="550">
        <v>0</v>
      </c>
      <c r="Q10519" s="550"/>
      <c r="R10519" s="550"/>
      <c r="S10519" s="550"/>
      <c r="T10519" s="550"/>
      <c r="U10519" s="550"/>
      <c r="V10519" s="550"/>
      <c r="W10519" s="550"/>
      <c r="X10519" s="550"/>
      <c r="Y10519" s="550"/>
      <c r="Z10519" s="550"/>
      <c r="AA10519" s="550"/>
      <c r="AB10519" s="550"/>
      <c r="AC10519" s="1507">
        <f t="shared" si="3946"/>
        <v>1400</v>
      </c>
      <c r="AD10519" s="1508">
        <f t="shared" si="3947"/>
        <v>1400</v>
      </c>
      <c r="AE10519" s="14">
        <f>(J10519-"01.04.2023")/30</f>
        <v>20.333333333333332</v>
      </c>
      <c r="AF10519" s="14">
        <f t="shared" si="3949"/>
        <v>0</v>
      </c>
      <c r="AG10519" s="14" t="e">
        <f t="shared" si="3950"/>
        <v>#DIV/0!</v>
      </c>
      <c r="AH10519" s="14" t="e">
        <f>AG10519-AE10519</f>
        <v>#DIV/0!</v>
      </c>
      <c r="AI10519" s="14">
        <f>AC10519-(AE10519*AF10519)</f>
        <v>1400</v>
      </c>
      <c r="AJ10519" s="572"/>
      <c r="AK10519" s="3383"/>
      <c r="AL10519" s="3383"/>
      <c r="AM10519" s="3383"/>
      <c r="AN10519" s="3383"/>
      <c r="AO10519" s="3383"/>
      <c r="AP10519" s="3383"/>
      <c r="AQ10519" s="3383"/>
      <c r="AR10519" s="2724"/>
    </row>
    <row r="10520" spans="1:44" ht="15.75">
      <c r="A10520" s="1431">
        <v>16</v>
      </c>
      <c r="B10520" s="3402" t="s">
        <v>4739</v>
      </c>
      <c r="C10520" s="550" t="s">
        <v>181</v>
      </c>
      <c r="D10520" s="571">
        <v>1</v>
      </c>
      <c r="E10520" s="3400">
        <v>1800</v>
      </c>
      <c r="F10520" s="3390">
        <f t="shared" si="3944"/>
        <v>1800</v>
      </c>
      <c r="G10520" s="550"/>
      <c r="H10520" s="571">
        <f t="shared" si="3945"/>
        <v>0</v>
      </c>
      <c r="I10520" s="553"/>
      <c r="J10520" s="553">
        <v>45627</v>
      </c>
      <c r="K10520" s="550"/>
      <c r="L10520" s="550"/>
      <c r="M10520" s="553"/>
      <c r="N10520" s="550">
        <v>0</v>
      </c>
      <c r="O10520" s="550">
        <v>0</v>
      </c>
      <c r="P10520" s="550">
        <v>0</v>
      </c>
      <c r="Q10520" s="550"/>
      <c r="R10520" s="550"/>
      <c r="S10520" s="550"/>
      <c r="T10520" s="550"/>
      <c r="U10520" s="550"/>
      <c r="V10520" s="550"/>
      <c r="W10520" s="550"/>
      <c r="X10520" s="550"/>
      <c r="Y10520" s="550"/>
      <c r="Z10520" s="550"/>
      <c r="AA10520" s="550"/>
      <c r="AB10520" s="550"/>
      <c r="AC10520" s="1507">
        <f t="shared" si="3946"/>
        <v>1800</v>
      </c>
      <c r="AD10520" s="1508">
        <f t="shared" si="3947"/>
        <v>1800</v>
      </c>
      <c r="AE10520" s="14">
        <f>(J10520-"01.04.2023")/30</f>
        <v>20.333333333333332</v>
      </c>
      <c r="AF10520" s="14">
        <f t="shared" si="3949"/>
        <v>0</v>
      </c>
      <c r="AG10520" s="14" t="e">
        <f t="shared" si="3950"/>
        <v>#DIV/0!</v>
      </c>
      <c r="AH10520" s="14" t="e">
        <f>AG10520-AE10520</f>
        <v>#DIV/0!</v>
      </c>
      <c r="AI10520" s="14">
        <f>AC10520-(AE10520*AF10520)</f>
        <v>1800</v>
      </c>
      <c r="AJ10520" s="572"/>
      <c r="AK10520" s="3383"/>
      <c r="AL10520" s="3383"/>
      <c r="AM10520" s="3383"/>
      <c r="AN10520" s="3383"/>
      <c r="AO10520" s="3383"/>
      <c r="AP10520" s="3383"/>
      <c r="AQ10520" s="3383"/>
      <c r="AR10520" s="2724"/>
    </row>
    <row r="10521" spans="1:44" ht="15.75">
      <c r="A10521" s="1431">
        <v>17</v>
      </c>
      <c r="B10521" s="3402" t="s">
        <v>2557</v>
      </c>
      <c r="C10521" s="550" t="s">
        <v>181</v>
      </c>
      <c r="D10521" s="571">
        <v>1</v>
      </c>
      <c r="E10521" s="3400">
        <v>6000</v>
      </c>
      <c r="F10521" s="3390">
        <f t="shared" si="3944"/>
        <v>6000</v>
      </c>
      <c r="G10521" s="550"/>
      <c r="H10521" s="571">
        <f t="shared" si="3945"/>
        <v>0</v>
      </c>
      <c r="I10521" s="553"/>
      <c r="J10521" s="553" t="s">
        <v>2040</v>
      </c>
      <c r="K10521" s="550"/>
      <c r="L10521" s="550"/>
      <c r="M10521" s="553"/>
      <c r="N10521" s="550">
        <v>0</v>
      </c>
      <c r="O10521" s="550">
        <v>0</v>
      </c>
      <c r="P10521" s="550">
        <v>0</v>
      </c>
      <c r="Q10521" s="550"/>
      <c r="R10521" s="550"/>
      <c r="S10521" s="550"/>
      <c r="T10521" s="550"/>
      <c r="U10521" s="550"/>
      <c r="V10521" s="550"/>
      <c r="W10521" s="550"/>
      <c r="X10521" s="550"/>
      <c r="Y10521" s="550"/>
      <c r="Z10521" s="550"/>
      <c r="AA10521" s="550"/>
      <c r="AB10521" s="550"/>
      <c r="AC10521" s="1507">
        <f t="shared" si="3946"/>
        <v>6000</v>
      </c>
      <c r="AD10521" s="1508">
        <f t="shared" si="3947"/>
        <v>6000</v>
      </c>
      <c r="AE10521" s="14" t="s">
        <v>334</v>
      </c>
      <c r="AF10521" s="14">
        <f t="shared" si="3949"/>
        <v>0</v>
      </c>
      <c r="AG10521" s="14" t="e">
        <f t="shared" si="3950"/>
        <v>#DIV/0!</v>
      </c>
      <c r="AH10521" s="14" t="s">
        <v>334</v>
      </c>
      <c r="AI10521" s="14" t="s">
        <v>334</v>
      </c>
      <c r="AJ10521" s="572"/>
      <c r="AK10521" s="3383"/>
      <c r="AL10521" s="3383"/>
      <c r="AM10521" s="3383"/>
      <c r="AN10521" s="3383"/>
      <c r="AO10521" s="3383"/>
      <c r="AP10521" s="3383"/>
      <c r="AQ10521" s="3383"/>
      <c r="AR10521" s="2724"/>
    </row>
    <row r="10522" spans="1:44" ht="15.75">
      <c r="A10522" s="1431">
        <v>18</v>
      </c>
      <c r="B10522" s="3402" t="s">
        <v>4590</v>
      </c>
      <c r="C10522" s="550" t="s">
        <v>181</v>
      </c>
      <c r="D10522" s="571">
        <v>1</v>
      </c>
      <c r="E10522" s="3400">
        <v>99</v>
      </c>
      <c r="F10522" s="3390">
        <f t="shared" si="3944"/>
        <v>99</v>
      </c>
      <c r="G10522" s="550"/>
      <c r="H10522" s="571">
        <f t="shared" si="3945"/>
        <v>0</v>
      </c>
      <c r="I10522" s="553"/>
      <c r="J10522" s="553">
        <v>45992</v>
      </c>
      <c r="K10522" s="550"/>
      <c r="L10522" s="550"/>
      <c r="M10522" s="553"/>
      <c r="N10522" s="550">
        <v>0</v>
      </c>
      <c r="O10522" s="550">
        <v>0</v>
      </c>
      <c r="P10522" s="550">
        <v>0</v>
      </c>
      <c r="Q10522" s="550"/>
      <c r="R10522" s="550"/>
      <c r="S10522" s="550"/>
      <c r="T10522" s="550"/>
      <c r="U10522" s="550"/>
      <c r="V10522" s="550"/>
      <c r="W10522" s="550"/>
      <c r="X10522" s="550"/>
      <c r="Y10522" s="550"/>
      <c r="Z10522" s="550"/>
      <c r="AA10522" s="550"/>
      <c r="AB10522" s="550"/>
      <c r="AC10522" s="1507">
        <f t="shared" si="3946"/>
        <v>99</v>
      </c>
      <c r="AD10522" s="1508">
        <f t="shared" si="3947"/>
        <v>99</v>
      </c>
      <c r="AE10522" s="14">
        <f>(J10522-"01.04.2023")/30</f>
        <v>32.5</v>
      </c>
      <c r="AF10522" s="14">
        <f t="shared" si="3949"/>
        <v>0</v>
      </c>
      <c r="AG10522" s="14" t="e">
        <f t="shared" si="3950"/>
        <v>#DIV/0!</v>
      </c>
      <c r="AH10522" s="14" t="e">
        <f>AG10522-AE10522</f>
        <v>#DIV/0!</v>
      </c>
      <c r="AI10522" s="14">
        <f>AC10522-(AE10522*AF10522)</f>
        <v>99</v>
      </c>
      <c r="AJ10522" s="572"/>
      <c r="AK10522" s="3383"/>
      <c r="AL10522" s="3383"/>
      <c r="AM10522" s="3383"/>
      <c r="AN10522" s="3383"/>
      <c r="AO10522" s="3383"/>
      <c r="AP10522" s="3383"/>
      <c r="AQ10522" s="3383"/>
      <c r="AR10522" s="2724"/>
    </row>
    <row r="10523" spans="1:44" ht="15.75">
      <c r="A10523" s="1431">
        <v>19</v>
      </c>
      <c r="B10523" s="3402" t="s">
        <v>4631</v>
      </c>
      <c r="C10523" s="550" t="s">
        <v>181</v>
      </c>
      <c r="D10523" s="571">
        <v>1</v>
      </c>
      <c r="E10523" s="3400">
        <v>450</v>
      </c>
      <c r="F10523" s="3390">
        <f t="shared" si="3944"/>
        <v>450</v>
      </c>
      <c r="G10523" s="550"/>
      <c r="H10523" s="571">
        <f t="shared" si="3945"/>
        <v>0</v>
      </c>
      <c r="I10523" s="553"/>
      <c r="J10523" s="553" t="s">
        <v>2040</v>
      </c>
      <c r="K10523" s="550"/>
      <c r="L10523" s="550"/>
      <c r="M10523" s="553"/>
      <c r="N10523" s="550">
        <v>0</v>
      </c>
      <c r="O10523" s="550">
        <v>0</v>
      </c>
      <c r="P10523" s="550">
        <v>0</v>
      </c>
      <c r="Q10523" s="550"/>
      <c r="R10523" s="550"/>
      <c r="S10523" s="550"/>
      <c r="T10523" s="550"/>
      <c r="U10523" s="550"/>
      <c r="V10523" s="550"/>
      <c r="W10523" s="550"/>
      <c r="X10523" s="550"/>
      <c r="Y10523" s="550"/>
      <c r="Z10523" s="550"/>
      <c r="AA10523" s="550"/>
      <c r="AB10523" s="550"/>
      <c r="AC10523" s="1507">
        <f t="shared" si="3946"/>
        <v>450</v>
      </c>
      <c r="AD10523" s="1508">
        <f t="shared" si="3947"/>
        <v>450</v>
      </c>
      <c r="AE10523" s="14" t="s">
        <v>334</v>
      </c>
      <c r="AF10523" s="14">
        <f t="shared" si="3949"/>
        <v>0</v>
      </c>
      <c r="AG10523" s="14" t="e">
        <f t="shared" si="3950"/>
        <v>#DIV/0!</v>
      </c>
      <c r="AH10523" s="14" t="s">
        <v>334</v>
      </c>
      <c r="AI10523" s="14" t="s">
        <v>334</v>
      </c>
      <c r="AJ10523" s="572"/>
      <c r="AK10523" s="3383"/>
      <c r="AL10523" s="3383"/>
      <c r="AM10523" s="3383"/>
      <c r="AN10523" s="3383"/>
      <c r="AO10523" s="3383"/>
      <c r="AP10523" s="3383"/>
      <c r="AQ10523" s="3383"/>
      <c r="AR10523" s="2724"/>
    </row>
    <row r="10524" spans="1:44" ht="15.75">
      <c r="A10524" s="1431">
        <v>20</v>
      </c>
      <c r="B10524" s="3402" t="s">
        <v>4740</v>
      </c>
      <c r="C10524" s="550" t="s">
        <v>177</v>
      </c>
      <c r="D10524" s="571">
        <v>1</v>
      </c>
      <c r="E10524" s="3400">
        <v>220</v>
      </c>
      <c r="F10524" s="3390">
        <f t="shared" si="3944"/>
        <v>220</v>
      </c>
      <c r="G10524" s="550"/>
      <c r="H10524" s="571">
        <f t="shared" si="3945"/>
        <v>0</v>
      </c>
      <c r="I10524" s="553"/>
      <c r="J10524" s="553"/>
      <c r="K10524" s="550"/>
      <c r="L10524" s="550"/>
      <c r="M10524" s="553"/>
      <c r="N10524" s="550">
        <v>60</v>
      </c>
      <c r="O10524" s="550">
        <v>50</v>
      </c>
      <c r="P10524" s="550">
        <v>50</v>
      </c>
      <c r="Q10524" s="550"/>
      <c r="R10524" s="550"/>
      <c r="S10524" s="550"/>
      <c r="T10524" s="550"/>
      <c r="U10524" s="550"/>
      <c r="V10524" s="550"/>
      <c r="W10524" s="550"/>
      <c r="X10524" s="550"/>
      <c r="Y10524" s="550"/>
      <c r="Z10524" s="550"/>
      <c r="AA10524" s="550"/>
      <c r="AB10524" s="550"/>
      <c r="AC10524" s="1507">
        <f t="shared" si="3946"/>
        <v>60</v>
      </c>
      <c r="AD10524" s="1508">
        <f t="shared" si="3947"/>
        <v>60</v>
      </c>
      <c r="AE10524" s="14">
        <f t="shared" ref="AE10524:AE10551" si="3953">(J10524-"01.04.2023")/30</f>
        <v>-1500.5666666666666</v>
      </c>
      <c r="AF10524" s="14">
        <f t="shared" si="3949"/>
        <v>53.333333333333336</v>
      </c>
      <c r="AG10524" s="14">
        <f t="shared" si="3950"/>
        <v>1.125</v>
      </c>
      <c r="AH10524" s="14">
        <f t="shared" ref="AH10524:AH10551" si="3954">AG10524-AE10524</f>
        <v>1501.6916666666666</v>
      </c>
      <c r="AI10524" s="14">
        <f t="shared" ref="AI10524:AI10551" si="3955">AC10524-(AE10524*AF10524)</f>
        <v>80090.222222222219</v>
      </c>
      <c r="AJ10524" s="572"/>
      <c r="AK10524" s="3383"/>
      <c r="AL10524" s="3383"/>
      <c r="AM10524" s="3383"/>
      <c r="AN10524" s="3383"/>
      <c r="AO10524" s="3383"/>
      <c r="AP10524" s="3383"/>
      <c r="AQ10524" s="3383"/>
      <c r="AR10524" s="2724"/>
    </row>
    <row r="10525" spans="1:44" ht="15.75">
      <c r="A10525" s="1431">
        <v>21</v>
      </c>
      <c r="B10525" s="3402" t="s">
        <v>4741</v>
      </c>
      <c r="C10525" s="550" t="s">
        <v>143</v>
      </c>
      <c r="D10525" s="571">
        <v>1</v>
      </c>
      <c r="E10525" s="3400">
        <v>778</v>
      </c>
      <c r="F10525" s="3390">
        <f t="shared" si="3944"/>
        <v>778</v>
      </c>
      <c r="G10525" s="550"/>
      <c r="H10525" s="571">
        <f t="shared" si="3945"/>
        <v>0</v>
      </c>
      <c r="I10525" s="553"/>
      <c r="J10525" s="553">
        <v>45292</v>
      </c>
      <c r="K10525" s="550"/>
      <c r="L10525" s="550"/>
      <c r="M10525" s="553"/>
      <c r="N10525" s="550">
        <v>3</v>
      </c>
      <c r="O10525" s="550">
        <v>5</v>
      </c>
      <c r="P10525" s="550">
        <v>25</v>
      </c>
      <c r="Q10525" s="550"/>
      <c r="R10525" s="550"/>
      <c r="S10525" s="550"/>
      <c r="T10525" s="550"/>
      <c r="U10525" s="550"/>
      <c r="V10525" s="550"/>
      <c r="W10525" s="550"/>
      <c r="X10525" s="550"/>
      <c r="Y10525" s="550"/>
      <c r="Z10525" s="550"/>
      <c r="AA10525" s="550"/>
      <c r="AB10525" s="550"/>
      <c r="AC10525" s="1507">
        <f t="shared" si="3946"/>
        <v>745</v>
      </c>
      <c r="AD10525" s="1508">
        <f t="shared" si="3947"/>
        <v>745</v>
      </c>
      <c r="AE10525" s="14">
        <f t="shared" si="3953"/>
        <v>9.1666666666666661</v>
      </c>
      <c r="AF10525" s="14">
        <f t="shared" si="3949"/>
        <v>11</v>
      </c>
      <c r="AG10525" s="14">
        <f t="shared" si="3950"/>
        <v>67.727272727272734</v>
      </c>
      <c r="AH10525" s="14">
        <f t="shared" si="3954"/>
        <v>58.560606060606069</v>
      </c>
      <c r="AI10525" s="14">
        <f t="shared" si="3955"/>
        <v>644.16666666666663</v>
      </c>
      <c r="AJ10525" s="572"/>
      <c r="AK10525" s="3383"/>
      <c r="AL10525" s="3383"/>
      <c r="AM10525" s="3383"/>
      <c r="AN10525" s="3383"/>
      <c r="AO10525" s="3383"/>
      <c r="AP10525" s="3383"/>
      <c r="AQ10525" s="3383"/>
      <c r="AR10525" s="2724"/>
    </row>
    <row r="10526" spans="1:44" ht="15.75">
      <c r="A10526" s="1431">
        <v>22</v>
      </c>
      <c r="B10526" s="3405" t="s">
        <v>4546</v>
      </c>
      <c r="C10526" s="550" t="s">
        <v>181</v>
      </c>
      <c r="D10526" s="571">
        <v>1</v>
      </c>
      <c r="E10526" s="3400">
        <v>900</v>
      </c>
      <c r="F10526" s="3390">
        <f t="shared" si="3944"/>
        <v>900</v>
      </c>
      <c r="G10526" s="550"/>
      <c r="H10526" s="571">
        <f t="shared" si="3945"/>
        <v>0</v>
      </c>
      <c r="I10526" s="553"/>
      <c r="J10526" s="553">
        <v>45231</v>
      </c>
      <c r="K10526" s="550"/>
      <c r="L10526" s="550"/>
      <c r="M10526" s="553"/>
      <c r="N10526" s="550">
        <v>0</v>
      </c>
      <c r="O10526" s="550">
        <v>0</v>
      </c>
      <c r="P10526" s="550">
        <v>0</v>
      </c>
      <c r="Q10526" s="550"/>
      <c r="R10526" s="550"/>
      <c r="S10526" s="550"/>
      <c r="T10526" s="550"/>
      <c r="U10526" s="550"/>
      <c r="V10526" s="550"/>
      <c r="W10526" s="550"/>
      <c r="X10526" s="550"/>
      <c r="Y10526" s="550"/>
      <c r="Z10526" s="550"/>
      <c r="AA10526" s="550"/>
      <c r="AB10526" s="550"/>
      <c r="AC10526" s="1507">
        <f t="shared" si="3946"/>
        <v>900</v>
      </c>
      <c r="AD10526" s="1508">
        <f t="shared" si="3947"/>
        <v>900</v>
      </c>
      <c r="AE10526" s="14">
        <f t="shared" si="3953"/>
        <v>7.1333333333333337</v>
      </c>
      <c r="AF10526" s="14">
        <f t="shared" si="3949"/>
        <v>0</v>
      </c>
      <c r="AG10526" s="14" t="e">
        <f t="shared" si="3950"/>
        <v>#DIV/0!</v>
      </c>
      <c r="AH10526" s="14" t="e">
        <f t="shared" si="3954"/>
        <v>#DIV/0!</v>
      </c>
      <c r="AI10526" s="14">
        <f t="shared" si="3955"/>
        <v>900</v>
      </c>
      <c r="AJ10526" s="572"/>
      <c r="AK10526" s="3383"/>
      <c r="AL10526" s="3383"/>
      <c r="AM10526" s="3383"/>
      <c r="AN10526" s="3383"/>
      <c r="AO10526" s="3383"/>
      <c r="AP10526" s="3383"/>
      <c r="AQ10526" s="3383"/>
      <c r="AR10526" s="2724"/>
    </row>
    <row r="10527" spans="1:44" ht="58.5" customHeight="1">
      <c r="A10527" s="1431">
        <v>23</v>
      </c>
      <c r="B10527" s="3402" t="s">
        <v>5566</v>
      </c>
      <c r="C10527" s="550" t="s">
        <v>638</v>
      </c>
      <c r="D10527" s="571">
        <v>1</v>
      </c>
      <c r="E10527" s="3400">
        <v>56</v>
      </c>
      <c r="F10527" s="3390">
        <f t="shared" si="3944"/>
        <v>56</v>
      </c>
      <c r="G10527" s="550"/>
      <c r="H10527" s="571">
        <f t="shared" si="3945"/>
        <v>0</v>
      </c>
      <c r="I10527" s="553"/>
      <c r="J10527" s="553">
        <v>45412</v>
      </c>
      <c r="K10527" s="550"/>
      <c r="L10527" s="550"/>
      <c r="M10527" s="553"/>
      <c r="N10527" s="550">
        <v>2</v>
      </c>
      <c r="O10527" s="550">
        <v>6</v>
      </c>
      <c r="P10527" s="550">
        <v>9</v>
      </c>
      <c r="Q10527" s="550"/>
      <c r="R10527" s="550"/>
      <c r="S10527" s="550"/>
      <c r="T10527" s="550"/>
      <c r="U10527" s="550"/>
      <c r="V10527" s="550"/>
      <c r="W10527" s="550"/>
      <c r="X10527" s="550"/>
      <c r="Y10527" s="550"/>
      <c r="Z10527" s="550"/>
      <c r="AA10527" s="550"/>
      <c r="AB10527" s="550"/>
      <c r="AC10527" s="1507">
        <f t="shared" si="3946"/>
        <v>39</v>
      </c>
      <c r="AD10527" s="1508">
        <f t="shared" si="3947"/>
        <v>39</v>
      </c>
      <c r="AE10527" s="14">
        <f t="shared" si="3953"/>
        <v>13.166666666666666</v>
      </c>
      <c r="AF10527" s="14">
        <f t="shared" si="3949"/>
        <v>5.666666666666667</v>
      </c>
      <c r="AG10527" s="14">
        <f t="shared" si="3950"/>
        <v>6.8823529411764701</v>
      </c>
      <c r="AH10527" s="14">
        <f t="shared" si="3954"/>
        <v>-6.284313725490196</v>
      </c>
      <c r="AI10527" s="14">
        <f t="shared" si="3955"/>
        <v>-35.611111111111114</v>
      </c>
      <c r="AJ10527" s="572"/>
      <c r="AK10527" s="3383"/>
      <c r="AL10527" s="3383"/>
      <c r="AM10527" s="3383"/>
      <c r="AN10527" s="3383"/>
      <c r="AO10527" s="3383"/>
      <c r="AP10527" s="3383"/>
      <c r="AQ10527" s="3383"/>
      <c r="AR10527" s="2724"/>
    </row>
    <row r="10528" spans="1:44" ht="43.5" customHeight="1">
      <c r="A10528" s="1431">
        <v>26</v>
      </c>
      <c r="B10528" s="3402" t="s">
        <v>5568</v>
      </c>
      <c r="C10528" s="550" t="s">
        <v>65</v>
      </c>
      <c r="D10528" s="571">
        <v>1</v>
      </c>
      <c r="E10528" s="3400">
        <v>60</v>
      </c>
      <c r="F10528" s="3390">
        <f t="shared" si="3944"/>
        <v>60</v>
      </c>
      <c r="G10528" s="550"/>
      <c r="H10528" s="571">
        <f t="shared" si="3945"/>
        <v>0</v>
      </c>
      <c r="I10528" s="553"/>
      <c r="J10528" s="553">
        <v>45576</v>
      </c>
      <c r="K10528" s="550"/>
      <c r="L10528" s="550"/>
      <c r="M10528" s="553"/>
      <c r="N10528" s="550">
        <v>13</v>
      </c>
      <c r="O10528" s="550">
        <v>7</v>
      </c>
      <c r="P10528" s="550">
        <v>20</v>
      </c>
      <c r="Q10528" s="550"/>
      <c r="R10528" s="550"/>
      <c r="S10528" s="550"/>
      <c r="T10528" s="550"/>
      <c r="U10528" s="550"/>
      <c r="V10528" s="550"/>
      <c r="W10528" s="550"/>
      <c r="X10528" s="550"/>
      <c r="Y10528" s="550"/>
      <c r="Z10528" s="550"/>
      <c r="AA10528" s="550"/>
      <c r="AB10528" s="550"/>
      <c r="AC10528" s="1507">
        <f t="shared" si="3946"/>
        <v>20</v>
      </c>
      <c r="AD10528" s="1508">
        <f t="shared" si="3947"/>
        <v>20</v>
      </c>
      <c r="AE10528" s="14">
        <f t="shared" si="3953"/>
        <v>18.633333333333333</v>
      </c>
      <c r="AF10528" s="14">
        <f t="shared" si="3949"/>
        <v>13.333333333333334</v>
      </c>
      <c r="AG10528" s="14">
        <f t="shared" si="3950"/>
        <v>1.5</v>
      </c>
      <c r="AH10528" s="14">
        <f t="shared" si="3954"/>
        <v>-17.133333333333333</v>
      </c>
      <c r="AI10528" s="14">
        <f t="shared" si="3955"/>
        <v>-228.44444444444446</v>
      </c>
      <c r="AJ10528" s="572"/>
      <c r="AK10528" s="3383"/>
      <c r="AL10528" s="3383"/>
      <c r="AM10528" s="3383"/>
      <c r="AN10528" s="3383"/>
      <c r="AO10528" s="3383"/>
      <c r="AP10528" s="3383"/>
      <c r="AQ10528" s="3383"/>
      <c r="AR10528" s="2724"/>
    </row>
    <row r="10529" spans="1:44" ht="43.5" customHeight="1">
      <c r="A10529" s="1431">
        <v>27</v>
      </c>
      <c r="B10529" s="3402" t="s">
        <v>10061</v>
      </c>
      <c r="C10529" s="235" t="s">
        <v>234</v>
      </c>
      <c r="D10529" s="571">
        <v>1</v>
      </c>
      <c r="E10529" s="3400"/>
      <c r="F10529" s="3390"/>
      <c r="G10529" s="550">
        <v>1</v>
      </c>
      <c r="H10529" s="571">
        <f t="shared" si="3945"/>
        <v>1</v>
      </c>
      <c r="I10529" s="553">
        <v>45001</v>
      </c>
      <c r="J10529" s="553">
        <v>45098</v>
      </c>
      <c r="K10529" s="550"/>
      <c r="L10529" s="550"/>
      <c r="M10529" s="553"/>
      <c r="N10529" s="550">
        <v>0</v>
      </c>
      <c r="O10529" s="550">
        <v>0</v>
      </c>
      <c r="P10529" s="550">
        <v>0</v>
      </c>
      <c r="Q10529" s="550"/>
      <c r="R10529" s="550"/>
      <c r="S10529" s="550"/>
      <c r="T10529" s="550"/>
      <c r="U10529" s="550"/>
      <c r="V10529" s="550"/>
      <c r="W10529" s="550"/>
      <c r="X10529" s="550"/>
      <c r="Y10529" s="550"/>
      <c r="Z10529" s="550"/>
      <c r="AA10529" s="550"/>
      <c r="AB10529" s="550"/>
      <c r="AC10529" s="1507">
        <f t="shared" si="3946"/>
        <v>1</v>
      </c>
      <c r="AD10529" s="1508">
        <f t="shared" si="3947"/>
        <v>1</v>
      </c>
      <c r="AE10529" s="14">
        <f t="shared" si="3953"/>
        <v>2.7</v>
      </c>
      <c r="AF10529" s="14">
        <f t="shared" si="3949"/>
        <v>0</v>
      </c>
      <c r="AG10529" s="14" t="e">
        <f t="shared" si="3950"/>
        <v>#DIV/0!</v>
      </c>
      <c r="AH10529" s="14" t="e">
        <f t="shared" si="3954"/>
        <v>#DIV/0!</v>
      </c>
      <c r="AI10529" s="14">
        <f t="shared" si="3955"/>
        <v>1</v>
      </c>
      <c r="AJ10529" s="572"/>
      <c r="AK10529" s="3383"/>
      <c r="AL10529" s="3383"/>
      <c r="AM10529" s="3383"/>
      <c r="AN10529" s="3383"/>
      <c r="AO10529" s="3383"/>
      <c r="AP10529" s="3383"/>
      <c r="AQ10529" s="3383"/>
      <c r="AR10529" s="2724"/>
    </row>
    <row r="10530" spans="1:44" ht="43.5" customHeight="1">
      <c r="A10530" s="1431">
        <v>28</v>
      </c>
      <c r="B10530" s="3402" t="s">
        <v>5567</v>
      </c>
      <c r="C10530" s="235" t="s">
        <v>66</v>
      </c>
      <c r="D10530" s="571">
        <v>1</v>
      </c>
      <c r="E10530" s="3400"/>
      <c r="F10530" s="3390"/>
      <c r="G10530" s="550">
        <v>1</v>
      </c>
      <c r="H10530" s="571">
        <f t="shared" si="3945"/>
        <v>1</v>
      </c>
      <c r="I10530" s="553">
        <v>45001</v>
      </c>
      <c r="J10530" s="553">
        <v>46113</v>
      </c>
      <c r="K10530" s="550"/>
      <c r="L10530" s="550"/>
      <c r="M10530" s="553"/>
      <c r="N10530" s="550">
        <v>0</v>
      </c>
      <c r="O10530" s="550">
        <v>0</v>
      </c>
      <c r="P10530" s="550">
        <v>0</v>
      </c>
      <c r="Q10530" s="550"/>
      <c r="R10530" s="550"/>
      <c r="S10530" s="550"/>
      <c r="T10530" s="550"/>
      <c r="U10530" s="550"/>
      <c r="V10530" s="550"/>
      <c r="W10530" s="550"/>
      <c r="X10530" s="550"/>
      <c r="Y10530" s="550"/>
      <c r="Z10530" s="550"/>
      <c r="AA10530" s="550"/>
      <c r="AB10530" s="550"/>
      <c r="AC10530" s="1507">
        <f t="shared" si="3946"/>
        <v>1</v>
      </c>
      <c r="AD10530" s="1508">
        <f t="shared" si="3947"/>
        <v>1</v>
      </c>
      <c r="AE10530" s="14">
        <f t="shared" si="3953"/>
        <v>36.533333333333331</v>
      </c>
      <c r="AF10530" s="14">
        <f t="shared" si="3949"/>
        <v>0</v>
      </c>
      <c r="AG10530" s="14" t="e">
        <f t="shared" si="3950"/>
        <v>#DIV/0!</v>
      </c>
      <c r="AH10530" s="14" t="e">
        <f t="shared" si="3954"/>
        <v>#DIV/0!</v>
      </c>
      <c r="AI10530" s="14">
        <f t="shared" si="3955"/>
        <v>1</v>
      </c>
      <c r="AJ10530" s="572"/>
      <c r="AK10530" s="3383"/>
      <c r="AL10530" s="3383"/>
      <c r="AM10530" s="3383"/>
      <c r="AN10530" s="3383"/>
      <c r="AO10530" s="3383"/>
      <c r="AP10530" s="3383"/>
      <c r="AQ10530" s="3383"/>
      <c r="AR10530" s="2724"/>
    </row>
    <row r="10531" spans="1:44" ht="31.5">
      <c r="A10531" s="1431">
        <v>29</v>
      </c>
      <c r="B10531" s="3402" t="s">
        <v>6669</v>
      </c>
      <c r="C10531" s="235" t="s">
        <v>234</v>
      </c>
      <c r="D10531" s="571">
        <v>1</v>
      </c>
      <c r="E10531" s="3400">
        <v>120</v>
      </c>
      <c r="F10531" s="3390">
        <f>D10531*E10531</f>
        <v>120</v>
      </c>
      <c r="G10531" s="550"/>
      <c r="H10531" s="571">
        <f t="shared" si="3945"/>
        <v>0</v>
      </c>
      <c r="I10531" s="553"/>
      <c r="J10531" s="553">
        <v>45040</v>
      </c>
      <c r="K10531" s="550"/>
      <c r="L10531" s="550"/>
      <c r="M10531" s="553"/>
      <c r="N10531" s="550">
        <v>34</v>
      </c>
      <c r="O10531" s="550">
        <v>29</v>
      </c>
      <c r="P10531" s="550">
        <v>41</v>
      </c>
      <c r="Q10531" s="550"/>
      <c r="R10531" s="550"/>
      <c r="S10531" s="550"/>
      <c r="T10531" s="550"/>
      <c r="U10531" s="550"/>
      <c r="V10531" s="550"/>
      <c r="W10531" s="550"/>
      <c r="X10531" s="550"/>
      <c r="Y10531" s="550"/>
      <c r="Z10531" s="550"/>
      <c r="AA10531" s="550"/>
      <c r="AB10531" s="550"/>
      <c r="AC10531" s="1507">
        <f t="shared" si="3946"/>
        <v>16</v>
      </c>
      <c r="AD10531" s="1508">
        <f t="shared" si="3947"/>
        <v>16</v>
      </c>
      <c r="AE10531" s="14">
        <f t="shared" si="3953"/>
        <v>0.76666666666666672</v>
      </c>
      <c r="AF10531" s="14">
        <f t="shared" si="3949"/>
        <v>34.666666666666664</v>
      </c>
      <c r="AG10531" s="14">
        <f t="shared" si="3950"/>
        <v>0.46153846153846156</v>
      </c>
      <c r="AH10531" s="14">
        <f t="shared" si="3954"/>
        <v>-0.30512820512820515</v>
      </c>
      <c r="AI10531" s="14">
        <f t="shared" si="3955"/>
        <v>-10.577777777777779</v>
      </c>
      <c r="AJ10531" s="572"/>
      <c r="AK10531" s="3383"/>
      <c r="AL10531" s="3383"/>
      <c r="AM10531" s="3383"/>
      <c r="AN10531" s="3383"/>
      <c r="AO10531" s="3383"/>
      <c r="AP10531" s="3383"/>
      <c r="AQ10531" s="3383"/>
      <c r="AR10531" s="2724"/>
    </row>
    <row r="10532" spans="1:44" ht="15.75">
      <c r="A10532" s="1431">
        <v>31</v>
      </c>
      <c r="B10532" s="3402" t="s">
        <v>10062</v>
      </c>
      <c r="C10532" s="235" t="s">
        <v>65</v>
      </c>
      <c r="D10532" s="571">
        <v>131.65</v>
      </c>
      <c r="E10532" s="3400"/>
      <c r="F10532" s="3390"/>
      <c r="G10532" s="550">
        <v>300</v>
      </c>
      <c r="H10532" s="571">
        <f t="shared" si="3945"/>
        <v>39495</v>
      </c>
      <c r="I10532" s="553">
        <v>44974</v>
      </c>
      <c r="J10532" s="553">
        <v>45169</v>
      </c>
      <c r="K10532" s="550"/>
      <c r="L10532" s="550">
        <v>474</v>
      </c>
      <c r="M10532" s="553">
        <v>44632</v>
      </c>
      <c r="N10532" s="550">
        <v>0</v>
      </c>
      <c r="O10532" s="550">
        <v>0</v>
      </c>
      <c r="P10532" s="550">
        <v>58</v>
      </c>
      <c r="Q10532" s="550"/>
      <c r="R10532" s="550"/>
      <c r="S10532" s="550"/>
      <c r="T10532" s="550"/>
      <c r="U10532" s="550"/>
      <c r="V10532" s="550"/>
      <c r="W10532" s="550"/>
      <c r="X10532" s="550"/>
      <c r="Y10532" s="550"/>
      <c r="Z10532" s="550"/>
      <c r="AA10532" s="550"/>
      <c r="AB10532" s="550"/>
      <c r="AC10532" s="1507">
        <f t="shared" si="3946"/>
        <v>242</v>
      </c>
      <c r="AD10532" s="1508">
        <f t="shared" si="3947"/>
        <v>31859.300000000003</v>
      </c>
      <c r="AE10532" s="14">
        <f t="shared" si="3953"/>
        <v>5.0666666666666664</v>
      </c>
      <c r="AF10532" s="14">
        <f t="shared" si="3949"/>
        <v>19.333333333333332</v>
      </c>
      <c r="AG10532" s="14">
        <f t="shared" si="3950"/>
        <v>12.517241379310345</v>
      </c>
      <c r="AH10532" s="14">
        <f t="shared" si="3954"/>
        <v>7.4505747126436788</v>
      </c>
      <c r="AI10532" s="14">
        <f t="shared" si="3955"/>
        <v>144.04444444444445</v>
      </c>
      <c r="AJ10532" s="572"/>
      <c r="AK10532" s="3383"/>
      <c r="AL10532" s="3383"/>
      <c r="AM10532" s="3383"/>
      <c r="AN10532" s="3383"/>
      <c r="AO10532" s="3383"/>
      <c r="AP10532" s="3383"/>
      <c r="AQ10532" s="3383"/>
      <c r="AR10532" s="2724"/>
    </row>
    <row r="10533" spans="1:44" ht="15.75">
      <c r="A10533" s="1431">
        <v>32</v>
      </c>
      <c r="B10533" s="3402" t="s">
        <v>9237</v>
      </c>
      <c r="C10533" s="235" t="s">
        <v>234</v>
      </c>
      <c r="D10533" s="571">
        <v>1</v>
      </c>
      <c r="E10533" s="3400"/>
      <c r="F10533" s="3390"/>
      <c r="G10533" s="550">
        <v>150</v>
      </c>
      <c r="H10533" s="571">
        <f t="shared" si="3945"/>
        <v>150</v>
      </c>
      <c r="I10533" s="553">
        <v>44974</v>
      </c>
      <c r="J10533" s="553">
        <v>45930</v>
      </c>
      <c r="K10533" s="550"/>
      <c r="L10533" s="550">
        <v>474</v>
      </c>
      <c r="M10533" s="553">
        <v>44632</v>
      </c>
      <c r="N10533" s="550">
        <v>0</v>
      </c>
      <c r="O10533" s="550">
        <v>0</v>
      </c>
      <c r="P10533" s="550">
        <v>29</v>
      </c>
      <c r="Q10533" s="550"/>
      <c r="R10533" s="550"/>
      <c r="S10533" s="550"/>
      <c r="T10533" s="550"/>
      <c r="U10533" s="550"/>
      <c r="V10533" s="550"/>
      <c r="W10533" s="550"/>
      <c r="X10533" s="550"/>
      <c r="Y10533" s="550"/>
      <c r="Z10533" s="550"/>
      <c r="AA10533" s="550"/>
      <c r="AB10533" s="550"/>
      <c r="AC10533" s="1507">
        <f t="shared" si="3946"/>
        <v>121</v>
      </c>
      <c r="AD10533" s="1508">
        <f t="shared" si="3947"/>
        <v>121</v>
      </c>
      <c r="AE10533" s="14">
        <f t="shared" si="3953"/>
        <v>30.433333333333334</v>
      </c>
      <c r="AF10533" s="14">
        <f t="shared" si="3949"/>
        <v>9.6666666666666661</v>
      </c>
      <c r="AG10533" s="14">
        <f t="shared" si="3950"/>
        <v>12.517241379310345</v>
      </c>
      <c r="AH10533" s="14">
        <f t="shared" si="3954"/>
        <v>-17.916091954022988</v>
      </c>
      <c r="AI10533" s="14">
        <f t="shared" si="3955"/>
        <v>-173.18888888888887</v>
      </c>
      <c r="AJ10533" s="572"/>
      <c r="AK10533" s="3383"/>
      <c r="AL10533" s="3383"/>
      <c r="AM10533" s="3383"/>
      <c r="AN10533" s="3383"/>
      <c r="AO10533" s="3383"/>
      <c r="AP10533" s="3383"/>
      <c r="AQ10533" s="3383"/>
      <c r="AR10533" s="2724"/>
    </row>
    <row r="10534" spans="1:44" ht="15.75">
      <c r="A10534" s="1431">
        <v>33</v>
      </c>
      <c r="B10534" s="3406" t="s">
        <v>5102</v>
      </c>
      <c r="C10534" s="3407" t="s">
        <v>66</v>
      </c>
      <c r="D10534" s="571"/>
      <c r="E10534" s="3400">
        <v>30</v>
      </c>
      <c r="F10534" s="3390">
        <f t="shared" ref="F10534:F10557" si="3956">D10534*E10534</f>
        <v>0</v>
      </c>
      <c r="G10534" s="550"/>
      <c r="H10534" s="571"/>
      <c r="I10534" s="553"/>
      <c r="J10534" s="553"/>
      <c r="K10534" s="550"/>
      <c r="L10534" s="550"/>
      <c r="M10534" s="553"/>
      <c r="N10534" s="550">
        <v>0</v>
      </c>
      <c r="O10534" s="550">
        <v>0</v>
      </c>
      <c r="P10534" s="550">
        <v>0</v>
      </c>
      <c r="Q10534" s="550"/>
      <c r="R10534" s="550"/>
      <c r="S10534" s="550"/>
      <c r="T10534" s="550"/>
      <c r="U10534" s="550"/>
      <c r="V10534" s="550"/>
      <c r="W10534" s="550"/>
      <c r="X10534" s="550"/>
      <c r="Y10534" s="550"/>
      <c r="Z10534" s="550"/>
      <c r="AA10534" s="550"/>
      <c r="AB10534" s="550"/>
      <c r="AC10534" s="1507">
        <f t="shared" ref="AC10534:AC10562" si="3957">E10534+G10534-N10534-O10534-AA10534-P10534-Q10534-R10534-S10534-T10534-U10534-V10534-W10534-X10534-Y10534</f>
        <v>30</v>
      </c>
      <c r="AD10534" s="1508">
        <f t="shared" ref="AD10534:AD10562" si="3958">D10534*AC10534</f>
        <v>0</v>
      </c>
      <c r="AE10534" s="14">
        <f t="shared" si="3953"/>
        <v>-1500.5666666666666</v>
      </c>
      <c r="AF10534" s="14">
        <f t="shared" ref="AF10534:AF10562" si="3959">(N10534+O10534+P10534+Q10534+R10534+S10534+T10534+U10534+V10534+W10534+X10534+Y10534)/3</f>
        <v>0</v>
      </c>
      <c r="AG10534" s="14" t="e">
        <f t="shared" ref="AG10534:AG10562" si="3960">AC10534/AF10534</f>
        <v>#DIV/0!</v>
      </c>
      <c r="AH10534" s="14" t="e">
        <f t="shared" si="3954"/>
        <v>#DIV/0!</v>
      </c>
      <c r="AI10534" s="14">
        <f t="shared" si="3955"/>
        <v>30</v>
      </c>
      <c r="AJ10534" s="572"/>
      <c r="AK10534" s="3383"/>
      <c r="AL10534" s="3383"/>
      <c r="AM10534" s="3383"/>
      <c r="AN10534" s="3383"/>
      <c r="AO10534" s="3383"/>
      <c r="AP10534" s="3383"/>
      <c r="AQ10534" s="3383"/>
      <c r="AR10534" s="2724"/>
    </row>
    <row r="10535" spans="1:44" ht="15.75">
      <c r="A10535" s="1431">
        <v>34</v>
      </c>
      <c r="B10535" s="3406" t="s">
        <v>6132</v>
      </c>
      <c r="C10535" s="550" t="s">
        <v>177</v>
      </c>
      <c r="D10535" s="571">
        <v>1</v>
      </c>
      <c r="E10535" s="3400">
        <v>285</v>
      </c>
      <c r="F10535" s="3390">
        <f t="shared" si="3956"/>
        <v>285</v>
      </c>
      <c r="G10535" s="550"/>
      <c r="H10535" s="571">
        <f t="shared" ref="H10535:H10562" si="3961">D10535*G10535</f>
        <v>0</v>
      </c>
      <c r="I10535" s="553"/>
      <c r="J10535" s="553"/>
      <c r="K10535" s="550"/>
      <c r="L10535" s="550"/>
      <c r="M10535" s="553"/>
      <c r="N10535" s="550">
        <v>60</v>
      </c>
      <c r="O10535" s="550">
        <v>85</v>
      </c>
      <c r="P10535" s="550">
        <v>70</v>
      </c>
      <c r="Q10535" s="550"/>
      <c r="R10535" s="550"/>
      <c r="S10535" s="550"/>
      <c r="T10535" s="550"/>
      <c r="U10535" s="550"/>
      <c r="V10535" s="550"/>
      <c r="W10535" s="550"/>
      <c r="X10535" s="550"/>
      <c r="Y10535" s="550"/>
      <c r="Z10535" s="550"/>
      <c r="AA10535" s="550"/>
      <c r="AB10535" s="550"/>
      <c r="AC10535" s="1507">
        <f t="shared" si="3957"/>
        <v>70</v>
      </c>
      <c r="AD10535" s="1508">
        <f t="shared" si="3958"/>
        <v>70</v>
      </c>
      <c r="AE10535" s="14">
        <f t="shared" si="3953"/>
        <v>-1500.5666666666666</v>
      </c>
      <c r="AF10535" s="14">
        <f t="shared" si="3959"/>
        <v>71.666666666666671</v>
      </c>
      <c r="AG10535" s="14">
        <f t="shared" si="3960"/>
        <v>0.97674418604651159</v>
      </c>
      <c r="AH10535" s="14">
        <f t="shared" si="3954"/>
        <v>1501.5434108527131</v>
      </c>
      <c r="AI10535" s="14">
        <f t="shared" si="3955"/>
        <v>107610.61111111111</v>
      </c>
      <c r="AJ10535" s="572"/>
      <c r="AK10535" s="3383"/>
      <c r="AL10535" s="3383"/>
      <c r="AM10535" s="3383"/>
      <c r="AN10535" s="3383"/>
      <c r="AO10535" s="3383"/>
      <c r="AP10535" s="3383"/>
      <c r="AQ10535" s="3383"/>
      <c r="AR10535" s="2724"/>
    </row>
    <row r="10536" spans="1:44" ht="15.75">
      <c r="A10536" s="1431">
        <v>35</v>
      </c>
      <c r="B10536" s="3406" t="s">
        <v>6133</v>
      </c>
      <c r="C10536" s="550" t="s">
        <v>177</v>
      </c>
      <c r="D10536" s="571">
        <v>1</v>
      </c>
      <c r="E10536" s="3400">
        <v>140</v>
      </c>
      <c r="F10536" s="3390">
        <f t="shared" si="3956"/>
        <v>140</v>
      </c>
      <c r="G10536" s="550"/>
      <c r="H10536" s="571">
        <f t="shared" si="3961"/>
        <v>0</v>
      </c>
      <c r="I10536" s="553"/>
      <c r="J10536" s="553"/>
      <c r="K10536" s="550"/>
      <c r="L10536" s="550"/>
      <c r="M10536" s="553"/>
      <c r="N10536" s="550">
        <v>60</v>
      </c>
      <c r="O10536" s="550">
        <v>30</v>
      </c>
      <c r="P10536" s="550">
        <v>20</v>
      </c>
      <c r="Q10536" s="550"/>
      <c r="R10536" s="550"/>
      <c r="S10536" s="550"/>
      <c r="T10536" s="550"/>
      <c r="U10536" s="550"/>
      <c r="V10536" s="550"/>
      <c r="W10536" s="550"/>
      <c r="X10536" s="550"/>
      <c r="Y10536" s="550"/>
      <c r="Z10536" s="550"/>
      <c r="AA10536" s="550"/>
      <c r="AB10536" s="550"/>
      <c r="AC10536" s="1507">
        <f t="shared" si="3957"/>
        <v>30</v>
      </c>
      <c r="AD10536" s="1508">
        <f t="shared" si="3958"/>
        <v>30</v>
      </c>
      <c r="AE10536" s="14">
        <f t="shared" si="3953"/>
        <v>-1500.5666666666666</v>
      </c>
      <c r="AF10536" s="14">
        <f t="shared" si="3959"/>
        <v>36.666666666666664</v>
      </c>
      <c r="AG10536" s="14">
        <f t="shared" si="3960"/>
        <v>0.81818181818181823</v>
      </c>
      <c r="AH10536" s="14">
        <f t="shared" si="3954"/>
        <v>1501.3848484848484</v>
      </c>
      <c r="AI10536" s="14">
        <f t="shared" si="3955"/>
        <v>55050.777777777774</v>
      </c>
      <c r="AJ10536" s="572"/>
      <c r="AK10536" s="3383"/>
      <c r="AL10536" s="3383"/>
      <c r="AM10536" s="3383"/>
      <c r="AN10536" s="3383"/>
      <c r="AO10536" s="3383"/>
      <c r="AP10536" s="3383"/>
      <c r="AQ10536" s="3383"/>
      <c r="AR10536" s="2724"/>
    </row>
    <row r="10537" spans="1:44" ht="21.75" customHeight="1">
      <c r="A10537" s="1431">
        <v>36</v>
      </c>
      <c r="B10537" s="3406" t="s">
        <v>6134</v>
      </c>
      <c r="C10537" s="550" t="s">
        <v>177</v>
      </c>
      <c r="D10537" s="571">
        <v>1</v>
      </c>
      <c r="E10537" s="3400">
        <v>2500</v>
      </c>
      <c r="F10537" s="3390">
        <f t="shared" si="3956"/>
        <v>2500</v>
      </c>
      <c r="G10537" s="550"/>
      <c r="H10537" s="571">
        <f t="shared" si="3961"/>
        <v>0</v>
      </c>
      <c r="I10537" s="553"/>
      <c r="J10537" s="553"/>
      <c r="K10537" s="550"/>
      <c r="L10537" s="550"/>
      <c r="M10537" s="553"/>
      <c r="N10537" s="550">
        <v>310</v>
      </c>
      <c r="O10537" s="550">
        <v>215</v>
      </c>
      <c r="P10537" s="550">
        <v>280</v>
      </c>
      <c r="Q10537" s="550"/>
      <c r="R10537" s="550"/>
      <c r="S10537" s="550"/>
      <c r="T10537" s="550"/>
      <c r="U10537" s="550"/>
      <c r="V10537" s="550"/>
      <c r="W10537" s="550"/>
      <c r="X10537" s="550"/>
      <c r="Y10537" s="550"/>
      <c r="Z10537" s="550"/>
      <c r="AA10537" s="550"/>
      <c r="AB10537" s="550"/>
      <c r="AC10537" s="1507">
        <f t="shared" si="3957"/>
        <v>1695</v>
      </c>
      <c r="AD10537" s="1508">
        <f t="shared" si="3958"/>
        <v>1695</v>
      </c>
      <c r="AE10537" s="14">
        <f t="shared" si="3953"/>
        <v>-1500.5666666666666</v>
      </c>
      <c r="AF10537" s="14">
        <f t="shared" si="3959"/>
        <v>268.33333333333331</v>
      </c>
      <c r="AG10537" s="14">
        <f t="shared" si="3960"/>
        <v>6.316770186335404</v>
      </c>
      <c r="AH10537" s="14">
        <f t="shared" si="3954"/>
        <v>1506.883436853002</v>
      </c>
      <c r="AI10537" s="14">
        <f t="shared" si="3955"/>
        <v>404347.0555555555</v>
      </c>
      <c r="AJ10537" s="572"/>
      <c r="AK10537" s="3383"/>
      <c r="AL10537" s="3383"/>
      <c r="AM10537" s="3383"/>
      <c r="AN10537" s="3383"/>
      <c r="AO10537" s="3383"/>
      <c r="AP10537" s="3383"/>
      <c r="AQ10537" s="3383"/>
      <c r="AR10537" s="2724"/>
    </row>
    <row r="10538" spans="1:44" ht="21.75" customHeight="1">
      <c r="A10538" s="1431">
        <v>37</v>
      </c>
      <c r="B10538" s="3406" t="s">
        <v>6135</v>
      </c>
      <c r="C10538" s="550" t="s">
        <v>177</v>
      </c>
      <c r="D10538" s="571">
        <v>1</v>
      </c>
      <c r="E10538" s="3400">
        <v>60</v>
      </c>
      <c r="F10538" s="3390">
        <f t="shared" si="3956"/>
        <v>60</v>
      </c>
      <c r="G10538" s="550"/>
      <c r="H10538" s="571">
        <f t="shared" si="3961"/>
        <v>0</v>
      </c>
      <c r="I10538" s="553"/>
      <c r="J10538" s="553"/>
      <c r="K10538" s="550"/>
      <c r="L10538" s="550"/>
      <c r="M10538" s="553"/>
      <c r="N10538" s="550">
        <v>0</v>
      </c>
      <c r="O10538" s="550">
        <v>0</v>
      </c>
      <c r="P10538" s="550">
        <v>0</v>
      </c>
      <c r="Q10538" s="550"/>
      <c r="R10538" s="550"/>
      <c r="S10538" s="550"/>
      <c r="T10538" s="550"/>
      <c r="U10538" s="550"/>
      <c r="V10538" s="550"/>
      <c r="W10538" s="550"/>
      <c r="X10538" s="550"/>
      <c r="Y10538" s="550"/>
      <c r="Z10538" s="550"/>
      <c r="AA10538" s="550"/>
      <c r="AB10538" s="550"/>
      <c r="AC10538" s="1507">
        <f t="shared" si="3957"/>
        <v>60</v>
      </c>
      <c r="AD10538" s="1508">
        <f t="shared" si="3958"/>
        <v>60</v>
      </c>
      <c r="AE10538" s="14">
        <f t="shared" si="3953"/>
        <v>-1500.5666666666666</v>
      </c>
      <c r="AF10538" s="14">
        <f t="shared" si="3959"/>
        <v>0</v>
      </c>
      <c r="AG10538" s="14" t="e">
        <f t="shared" si="3960"/>
        <v>#DIV/0!</v>
      </c>
      <c r="AH10538" s="14" t="e">
        <f t="shared" si="3954"/>
        <v>#DIV/0!</v>
      </c>
      <c r="AI10538" s="14">
        <f t="shared" si="3955"/>
        <v>60</v>
      </c>
      <c r="AJ10538" s="572"/>
      <c r="AK10538" s="3383"/>
      <c r="AL10538" s="3383"/>
      <c r="AM10538" s="3383"/>
      <c r="AN10538" s="3383"/>
      <c r="AO10538" s="3383"/>
      <c r="AP10538" s="3383"/>
      <c r="AQ10538" s="3383"/>
      <c r="AR10538" s="2724"/>
    </row>
    <row r="10539" spans="1:44" ht="15.75">
      <c r="A10539" s="1431">
        <v>38</v>
      </c>
      <c r="B10539" s="3406" t="s">
        <v>6136</v>
      </c>
      <c r="C10539" s="550" t="s">
        <v>66</v>
      </c>
      <c r="D10539" s="571">
        <v>1250.4375</v>
      </c>
      <c r="E10539" s="3408">
        <v>2</v>
      </c>
      <c r="F10539" s="3390">
        <f t="shared" si="3956"/>
        <v>2500.875</v>
      </c>
      <c r="G10539" s="550"/>
      <c r="H10539" s="571">
        <f t="shared" si="3961"/>
        <v>0</v>
      </c>
      <c r="I10539" s="553"/>
      <c r="J10539" s="553">
        <v>44957</v>
      </c>
      <c r="K10539" s="550"/>
      <c r="L10539" s="550">
        <v>858</v>
      </c>
      <c r="M10539" s="553">
        <v>44841</v>
      </c>
      <c r="N10539" s="550">
        <v>1.4</v>
      </c>
      <c r="O10539" s="550">
        <v>0.2</v>
      </c>
      <c r="P10539" s="550">
        <v>0.2</v>
      </c>
      <c r="Q10539" s="550"/>
      <c r="R10539" s="550"/>
      <c r="S10539" s="550"/>
      <c r="T10539" s="550"/>
      <c r="U10539" s="550"/>
      <c r="V10539" s="550"/>
      <c r="W10539" s="550"/>
      <c r="X10539" s="550"/>
      <c r="Y10539" s="550"/>
      <c r="Z10539" s="550"/>
      <c r="AA10539" s="550"/>
      <c r="AB10539" s="550"/>
      <c r="AC10539" s="1507">
        <f t="shared" si="3957"/>
        <v>0.20000000000000007</v>
      </c>
      <c r="AD10539" s="1508">
        <f t="shared" si="3958"/>
        <v>250.08750000000009</v>
      </c>
      <c r="AE10539" s="14">
        <f t="shared" si="3953"/>
        <v>-2</v>
      </c>
      <c r="AF10539" s="14">
        <f t="shared" si="3959"/>
        <v>0.6</v>
      </c>
      <c r="AG10539" s="14">
        <f t="shared" si="3960"/>
        <v>0.33333333333333348</v>
      </c>
      <c r="AH10539" s="14">
        <f t="shared" si="3954"/>
        <v>2.3333333333333335</v>
      </c>
      <c r="AI10539" s="14">
        <f t="shared" si="3955"/>
        <v>1.4</v>
      </c>
      <c r="AJ10539" s="572"/>
      <c r="AK10539" s="3383"/>
      <c r="AL10539" s="3383"/>
      <c r="AM10539" s="3383"/>
      <c r="AN10539" s="3383"/>
      <c r="AO10539" s="3383"/>
      <c r="AP10539" s="3383"/>
      <c r="AQ10539" s="3383"/>
      <c r="AR10539" s="2724"/>
    </row>
    <row r="10540" spans="1:44" ht="15.75">
      <c r="A10540" s="1431">
        <v>40</v>
      </c>
      <c r="B10540" s="3406" t="s">
        <v>6137</v>
      </c>
      <c r="C10540" s="550" t="s">
        <v>176</v>
      </c>
      <c r="D10540" s="571">
        <v>30.34</v>
      </c>
      <c r="E10540" s="3400">
        <v>151</v>
      </c>
      <c r="F10540" s="3390">
        <f t="shared" si="3956"/>
        <v>4581.34</v>
      </c>
      <c r="G10540" s="550"/>
      <c r="H10540" s="571">
        <f t="shared" si="3961"/>
        <v>0</v>
      </c>
      <c r="I10540" s="553"/>
      <c r="J10540" s="553"/>
      <c r="K10540" s="550"/>
      <c r="L10540" s="550">
        <v>860</v>
      </c>
      <c r="M10540" s="553">
        <v>44841</v>
      </c>
      <c r="N10540" s="550">
        <v>38</v>
      </c>
      <c r="O10540" s="550">
        <v>4</v>
      </c>
      <c r="P10540" s="550">
        <v>9</v>
      </c>
      <c r="Q10540" s="550"/>
      <c r="R10540" s="550"/>
      <c r="S10540" s="550"/>
      <c r="T10540" s="550"/>
      <c r="U10540" s="550"/>
      <c r="V10540" s="550"/>
      <c r="W10540" s="550"/>
      <c r="X10540" s="550"/>
      <c r="Y10540" s="550"/>
      <c r="Z10540" s="550"/>
      <c r="AA10540" s="550"/>
      <c r="AB10540" s="550"/>
      <c r="AC10540" s="1507">
        <f t="shared" si="3957"/>
        <v>100</v>
      </c>
      <c r="AD10540" s="1508">
        <f t="shared" si="3958"/>
        <v>3034</v>
      </c>
      <c r="AE10540" s="14">
        <f t="shared" si="3953"/>
        <v>-1500.5666666666666</v>
      </c>
      <c r="AF10540" s="14">
        <f t="shared" si="3959"/>
        <v>17</v>
      </c>
      <c r="AG10540" s="14">
        <f t="shared" si="3960"/>
        <v>5.882352941176471</v>
      </c>
      <c r="AH10540" s="14">
        <f t="shared" si="3954"/>
        <v>1506.4490196078432</v>
      </c>
      <c r="AI10540" s="14">
        <f t="shared" si="3955"/>
        <v>25609.633333333331</v>
      </c>
      <c r="AJ10540" s="572"/>
      <c r="AK10540" s="3383"/>
      <c r="AL10540" s="3383"/>
      <c r="AM10540" s="3383"/>
      <c r="AN10540" s="3383"/>
      <c r="AO10540" s="3383"/>
      <c r="AP10540" s="3383"/>
      <c r="AQ10540" s="3383"/>
      <c r="AR10540" s="2724"/>
    </row>
    <row r="10541" spans="1:44" ht="15.75">
      <c r="A10541" s="1431">
        <v>41</v>
      </c>
      <c r="B10541" s="3406" t="s">
        <v>6138</v>
      </c>
      <c r="C10541" s="550" t="s">
        <v>176</v>
      </c>
      <c r="D10541" s="571">
        <v>45</v>
      </c>
      <c r="E10541" s="3400">
        <v>29</v>
      </c>
      <c r="F10541" s="3390">
        <f t="shared" si="3956"/>
        <v>1305</v>
      </c>
      <c r="G10541" s="550"/>
      <c r="H10541" s="571">
        <f t="shared" si="3961"/>
        <v>0</v>
      </c>
      <c r="I10541" s="553"/>
      <c r="J10541" s="553"/>
      <c r="K10541" s="550"/>
      <c r="L10541" s="550">
        <v>860</v>
      </c>
      <c r="M10541" s="553">
        <v>44841</v>
      </c>
      <c r="N10541" s="550">
        <v>6</v>
      </c>
      <c r="O10541" s="550">
        <v>7</v>
      </c>
      <c r="P10541" s="550">
        <v>5</v>
      </c>
      <c r="Q10541" s="550"/>
      <c r="R10541" s="550"/>
      <c r="S10541" s="550"/>
      <c r="T10541" s="550"/>
      <c r="U10541" s="550"/>
      <c r="V10541" s="550"/>
      <c r="W10541" s="550"/>
      <c r="X10541" s="550"/>
      <c r="Y10541" s="550"/>
      <c r="Z10541" s="550"/>
      <c r="AA10541" s="550"/>
      <c r="AB10541" s="550"/>
      <c r="AC10541" s="1507">
        <f t="shared" si="3957"/>
        <v>11</v>
      </c>
      <c r="AD10541" s="1508">
        <f t="shared" si="3958"/>
        <v>495</v>
      </c>
      <c r="AE10541" s="14">
        <f t="shared" si="3953"/>
        <v>-1500.5666666666666</v>
      </c>
      <c r="AF10541" s="14">
        <f t="shared" si="3959"/>
        <v>6</v>
      </c>
      <c r="AG10541" s="14">
        <f t="shared" si="3960"/>
        <v>1.8333333333333333</v>
      </c>
      <c r="AH10541" s="14">
        <f t="shared" si="3954"/>
        <v>1502.3999999999999</v>
      </c>
      <c r="AI10541" s="14">
        <f t="shared" si="3955"/>
        <v>9014.4</v>
      </c>
      <c r="AJ10541" s="572"/>
      <c r="AK10541" s="3383"/>
      <c r="AL10541" s="3383"/>
      <c r="AM10541" s="3383"/>
      <c r="AN10541" s="3383"/>
      <c r="AO10541" s="3383"/>
      <c r="AP10541" s="3383"/>
      <c r="AQ10541" s="3383"/>
      <c r="AR10541" s="2724"/>
    </row>
    <row r="10542" spans="1:44" ht="18.75" customHeight="1">
      <c r="A10542" s="1431">
        <v>42</v>
      </c>
      <c r="B10542" s="3406" t="s">
        <v>7985</v>
      </c>
      <c r="C10542" s="550" t="s">
        <v>66</v>
      </c>
      <c r="D10542" s="571">
        <v>1</v>
      </c>
      <c r="E10542" s="3400">
        <v>1000</v>
      </c>
      <c r="F10542" s="3390">
        <f t="shared" si="3956"/>
        <v>1000</v>
      </c>
      <c r="G10542" s="550"/>
      <c r="H10542" s="571">
        <f t="shared" si="3961"/>
        <v>0</v>
      </c>
      <c r="I10542" s="553"/>
      <c r="J10542" s="553"/>
      <c r="K10542" s="550"/>
      <c r="L10542" s="550"/>
      <c r="M10542" s="553"/>
      <c r="N10542" s="550">
        <v>0</v>
      </c>
      <c r="O10542" s="550">
        <v>0</v>
      </c>
      <c r="P10542" s="550">
        <v>0</v>
      </c>
      <c r="Q10542" s="550"/>
      <c r="R10542" s="550"/>
      <c r="S10542" s="550"/>
      <c r="T10542" s="550"/>
      <c r="U10542" s="550"/>
      <c r="V10542" s="550"/>
      <c r="W10542" s="550"/>
      <c r="X10542" s="550"/>
      <c r="Y10542" s="550"/>
      <c r="Z10542" s="550"/>
      <c r="AA10542" s="550"/>
      <c r="AB10542" s="550"/>
      <c r="AC10542" s="1507">
        <f t="shared" si="3957"/>
        <v>1000</v>
      </c>
      <c r="AD10542" s="1508">
        <f t="shared" si="3958"/>
        <v>1000</v>
      </c>
      <c r="AE10542" s="14">
        <f t="shared" si="3953"/>
        <v>-1500.5666666666666</v>
      </c>
      <c r="AF10542" s="14">
        <f t="shared" si="3959"/>
        <v>0</v>
      </c>
      <c r="AG10542" s="14" t="e">
        <f t="shared" si="3960"/>
        <v>#DIV/0!</v>
      </c>
      <c r="AH10542" s="14" t="e">
        <f t="shared" si="3954"/>
        <v>#DIV/0!</v>
      </c>
      <c r="AI10542" s="14">
        <f t="shared" si="3955"/>
        <v>1000</v>
      </c>
      <c r="AJ10542" s="572"/>
      <c r="AK10542" s="3383"/>
      <c r="AL10542" s="3383"/>
      <c r="AM10542" s="3383"/>
      <c r="AN10542" s="3383"/>
      <c r="AO10542" s="3383"/>
      <c r="AP10542" s="3383"/>
      <c r="AQ10542" s="3383"/>
      <c r="AR10542" s="2724"/>
    </row>
    <row r="10543" spans="1:44" ht="18.75" customHeight="1">
      <c r="A10543" s="1431">
        <v>43</v>
      </c>
      <c r="B10543" s="3406" t="s">
        <v>7986</v>
      </c>
      <c r="C10543" s="550" t="s">
        <v>66</v>
      </c>
      <c r="D10543" s="571">
        <v>1</v>
      </c>
      <c r="E10543" s="3400">
        <v>1900</v>
      </c>
      <c r="F10543" s="3390">
        <f t="shared" si="3956"/>
        <v>1900</v>
      </c>
      <c r="G10543" s="550"/>
      <c r="H10543" s="571">
        <f t="shared" si="3961"/>
        <v>0</v>
      </c>
      <c r="I10543" s="553"/>
      <c r="J10543" s="553"/>
      <c r="K10543" s="550"/>
      <c r="L10543" s="550"/>
      <c r="M10543" s="553"/>
      <c r="N10543" s="550">
        <v>0</v>
      </c>
      <c r="O10543" s="550">
        <v>0</v>
      </c>
      <c r="P10543" s="550">
        <v>0</v>
      </c>
      <c r="Q10543" s="550"/>
      <c r="R10543" s="550"/>
      <c r="S10543" s="550"/>
      <c r="T10543" s="550"/>
      <c r="U10543" s="550"/>
      <c r="V10543" s="550"/>
      <c r="W10543" s="550"/>
      <c r="X10543" s="550"/>
      <c r="Y10543" s="550"/>
      <c r="Z10543" s="550"/>
      <c r="AA10543" s="550"/>
      <c r="AB10543" s="550"/>
      <c r="AC10543" s="1507">
        <f t="shared" si="3957"/>
        <v>1900</v>
      </c>
      <c r="AD10543" s="1508">
        <f t="shared" si="3958"/>
        <v>1900</v>
      </c>
      <c r="AE10543" s="14">
        <f t="shared" si="3953"/>
        <v>-1500.5666666666666</v>
      </c>
      <c r="AF10543" s="14">
        <f t="shared" si="3959"/>
        <v>0</v>
      </c>
      <c r="AG10543" s="14" t="e">
        <f t="shared" si="3960"/>
        <v>#DIV/0!</v>
      </c>
      <c r="AH10543" s="14" t="e">
        <f t="shared" si="3954"/>
        <v>#DIV/0!</v>
      </c>
      <c r="AI10543" s="14">
        <f t="shared" si="3955"/>
        <v>1900</v>
      </c>
      <c r="AJ10543" s="572"/>
      <c r="AK10543" s="3383"/>
      <c r="AL10543" s="3383"/>
      <c r="AM10543" s="3383"/>
      <c r="AN10543" s="3383"/>
      <c r="AO10543" s="3383"/>
      <c r="AP10543" s="3383"/>
      <c r="AQ10543" s="3383"/>
      <c r="AR10543" s="2724"/>
    </row>
    <row r="10544" spans="1:44" ht="15.75">
      <c r="A10544" s="1431">
        <v>44</v>
      </c>
      <c r="B10544" s="3406" t="s">
        <v>7987</v>
      </c>
      <c r="C10544" s="550" t="s">
        <v>66</v>
      </c>
      <c r="D10544" s="571">
        <v>1</v>
      </c>
      <c r="E10544" s="3400">
        <v>180</v>
      </c>
      <c r="F10544" s="3390">
        <f t="shared" si="3956"/>
        <v>180</v>
      </c>
      <c r="G10544" s="550"/>
      <c r="H10544" s="571">
        <f t="shared" si="3961"/>
        <v>0</v>
      </c>
      <c r="I10544" s="553"/>
      <c r="J10544" s="553"/>
      <c r="K10544" s="550"/>
      <c r="L10544" s="550"/>
      <c r="M10544" s="553"/>
      <c r="N10544" s="550">
        <v>0</v>
      </c>
      <c r="O10544" s="550">
        <v>0</v>
      </c>
      <c r="P10544" s="550">
        <v>0</v>
      </c>
      <c r="Q10544" s="550"/>
      <c r="R10544" s="550"/>
      <c r="S10544" s="550"/>
      <c r="T10544" s="550"/>
      <c r="U10544" s="550"/>
      <c r="V10544" s="550"/>
      <c r="W10544" s="550"/>
      <c r="X10544" s="550"/>
      <c r="Y10544" s="550"/>
      <c r="Z10544" s="550"/>
      <c r="AA10544" s="550"/>
      <c r="AB10544" s="550"/>
      <c r="AC10544" s="1507">
        <f t="shared" si="3957"/>
        <v>180</v>
      </c>
      <c r="AD10544" s="1508">
        <f t="shared" si="3958"/>
        <v>180</v>
      </c>
      <c r="AE10544" s="14">
        <f t="shared" si="3953"/>
        <v>-1500.5666666666666</v>
      </c>
      <c r="AF10544" s="14">
        <f t="shared" si="3959"/>
        <v>0</v>
      </c>
      <c r="AG10544" s="14" t="e">
        <f t="shared" si="3960"/>
        <v>#DIV/0!</v>
      </c>
      <c r="AH10544" s="14" t="e">
        <f t="shared" si="3954"/>
        <v>#DIV/0!</v>
      </c>
      <c r="AI10544" s="14">
        <f t="shared" si="3955"/>
        <v>180</v>
      </c>
      <c r="AJ10544" s="572"/>
      <c r="AK10544" s="3383"/>
      <c r="AL10544" s="3383"/>
      <c r="AM10544" s="3383"/>
      <c r="AN10544" s="3383"/>
      <c r="AO10544" s="3383"/>
      <c r="AP10544" s="3383"/>
      <c r="AQ10544" s="3383"/>
      <c r="AR10544" s="2724"/>
    </row>
    <row r="10545" spans="1:44" ht="15.75">
      <c r="A10545" s="1431">
        <v>45</v>
      </c>
      <c r="B10545" s="3406" t="s">
        <v>7988</v>
      </c>
      <c r="C10545" s="550" t="s">
        <v>66</v>
      </c>
      <c r="D10545" s="571">
        <v>1</v>
      </c>
      <c r="E10545" s="3400">
        <v>1000</v>
      </c>
      <c r="F10545" s="3390">
        <f t="shared" si="3956"/>
        <v>1000</v>
      </c>
      <c r="G10545" s="550"/>
      <c r="H10545" s="571">
        <f t="shared" si="3961"/>
        <v>0</v>
      </c>
      <c r="I10545" s="553"/>
      <c r="J10545" s="553"/>
      <c r="K10545" s="550"/>
      <c r="L10545" s="550"/>
      <c r="M10545" s="553"/>
      <c r="N10545" s="550">
        <v>0</v>
      </c>
      <c r="O10545" s="550">
        <v>0</v>
      </c>
      <c r="P10545" s="550">
        <v>0</v>
      </c>
      <c r="Q10545" s="550"/>
      <c r="R10545" s="550"/>
      <c r="S10545" s="550"/>
      <c r="T10545" s="550"/>
      <c r="U10545" s="550"/>
      <c r="V10545" s="550"/>
      <c r="W10545" s="550"/>
      <c r="X10545" s="550"/>
      <c r="Y10545" s="550"/>
      <c r="Z10545" s="550"/>
      <c r="AA10545" s="550"/>
      <c r="AB10545" s="550"/>
      <c r="AC10545" s="1507">
        <f t="shared" si="3957"/>
        <v>1000</v>
      </c>
      <c r="AD10545" s="1508">
        <f t="shared" si="3958"/>
        <v>1000</v>
      </c>
      <c r="AE10545" s="14">
        <f t="shared" si="3953"/>
        <v>-1500.5666666666666</v>
      </c>
      <c r="AF10545" s="14">
        <f t="shared" si="3959"/>
        <v>0</v>
      </c>
      <c r="AG10545" s="14" t="e">
        <f t="shared" si="3960"/>
        <v>#DIV/0!</v>
      </c>
      <c r="AH10545" s="14" t="e">
        <f t="shared" si="3954"/>
        <v>#DIV/0!</v>
      </c>
      <c r="AI10545" s="14">
        <f t="shared" si="3955"/>
        <v>1000</v>
      </c>
      <c r="AJ10545" s="572"/>
      <c r="AK10545" s="3383"/>
      <c r="AL10545" s="3383"/>
      <c r="AM10545" s="3383"/>
      <c r="AN10545" s="3383"/>
      <c r="AO10545" s="3383"/>
      <c r="AP10545" s="3383"/>
      <c r="AQ10545" s="3383"/>
      <c r="AR10545" s="2724"/>
    </row>
    <row r="10546" spans="1:44" ht="15.75">
      <c r="A10546" s="1431">
        <v>46</v>
      </c>
      <c r="B10546" s="3406" t="s">
        <v>7989</v>
      </c>
      <c r="C10546" s="550" t="s">
        <v>66</v>
      </c>
      <c r="D10546" s="571">
        <v>1</v>
      </c>
      <c r="E10546" s="3400">
        <v>1000</v>
      </c>
      <c r="F10546" s="3390">
        <f t="shared" si="3956"/>
        <v>1000</v>
      </c>
      <c r="G10546" s="550"/>
      <c r="H10546" s="571">
        <f t="shared" si="3961"/>
        <v>0</v>
      </c>
      <c r="I10546" s="553"/>
      <c r="J10546" s="553"/>
      <c r="K10546" s="550"/>
      <c r="L10546" s="550"/>
      <c r="M10546" s="553"/>
      <c r="N10546" s="550">
        <v>0</v>
      </c>
      <c r="O10546" s="550">
        <v>0</v>
      </c>
      <c r="P10546" s="550">
        <v>0</v>
      </c>
      <c r="Q10546" s="550"/>
      <c r="R10546" s="550"/>
      <c r="S10546" s="550"/>
      <c r="T10546" s="550"/>
      <c r="U10546" s="550"/>
      <c r="V10546" s="550"/>
      <c r="W10546" s="550"/>
      <c r="X10546" s="550"/>
      <c r="Y10546" s="550"/>
      <c r="Z10546" s="550"/>
      <c r="AA10546" s="550"/>
      <c r="AB10546" s="550"/>
      <c r="AC10546" s="1507">
        <f t="shared" si="3957"/>
        <v>1000</v>
      </c>
      <c r="AD10546" s="1508">
        <f t="shared" si="3958"/>
        <v>1000</v>
      </c>
      <c r="AE10546" s="14">
        <f t="shared" si="3953"/>
        <v>-1500.5666666666666</v>
      </c>
      <c r="AF10546" s="14">
        <f t="shared" si="3959"/>
        <v>0</v>
      </c>
      <c r="AG10546" s="14" t="e">
        <f t="shared" si="3960"/>
        <v>#DIV/0!</v>
      </c>
      <c r="AH10546" s="14" t="e">
        <f t="shared" si="3954"/>
        <v>#DIV/0!</v>
      </c>
      <c r="AI10546" s="14">
        <f t="shared" si="3955"/>
        <v>1000</v>
      </c>
      <c r="AJ10546" s="572"/>
      <c r="AK10546" s="3383"/>
      <c r="AL10546" s="3383"/>
      <c r="AM10546" s="3383"/>
      <c r="AN10546" s="3383"/>
      <c r="AO10546" s="3383"/>
      <c r="AP10546" s="3383"/>
      <c r="AQ10546" s="3383"/>
      <c r="AR10546" s="2724"/>
    </row>
    <row r="10547" spans="1:44" ht="15.75">
      <c r="A10547" s="1431">
        <v>47</v>
      </c>
      <c r="B10547" s="3406" t="s">
        <v>7990</v>
      </c>
      <c r="C10547" s="550" t="s">
        <v>66</v>
      </c>
      <c r="D10547" s="571">
        <v>1</v>
      </c>
      <c r="E10547" s="3400">
        <v>1000</v>
      </c>
      <c r="F10547" s="3390">
        <f t="shared" si="3956"/>
        <v>1000</v>
      </c>
      <c r="G10547" s="550"/>
      <c r="H10547" s="571">
        <f t="shared" si="3961"/>
        <v>0</v>
      </c>
      <c r="I10547" s="553"/>
      <c r="J10547" s="553"/>
      <c r="K10547" s="550"/>
      <c r="L10547" s="550"/>
      <c r="M10547" s="553"/>
      <c r="N10547" s="550">
        <v>0</v>
      </c>
      <c r="O10547" s="550">
        <v>0</v>
      </c>
      <c r="P10547" s="550">
        <v>0</v>
      </c>
      <c r="Q10547" s="550"/>
      <c r="R10547" s="550"/>
      <c r="S10547" s="550"/>
      <c r="T10547" s="550"/>
      <c r="U10547" s="550"/>
      <c r="V10547" s="550"/>
      <c r="W10547" s="550"/>
      <c r="X10547" s="550"/>
      <c r="Y10547" s="550"/>
      <c r="Z10547" s="550"/>
      <c r="AA10547" s="550"/>
      <c r="AB10547" s="550"/>
      <c r="AC10547" s="1507">
        <f t="shared" si="3957"/>
        <v>1000</v>
      </c>
      <c r="AD10547" s="1508">
        <f t="shared" si="3958"/>
        <v>1000</v>
      </c>
      <c r="AE10547" s="14">
        <f t="shared" si="3953"/>
        <v>-1500.5666666666666</v>
      </c>
      <c r="AF10547" s="14">
        <f t="shared" si="3959"/>
        <v>0</v>
      </c>
      <c r="AG10547" s="14" t="e">
        <f t="shared" si="3960"/>
        <v>#DIV/0!</v>
      </c>
      <c r="AH10547" s="14" t="e">
        <f t="shared" si="3954"/>
        <v>#DIV/0!</v>
      </c>
      <c r="AI10547" s="14">
        <f t="shared" si="3955"/>
        <v>1000</v>
      </c>
      <c r="AJ10547" s="572"/>
      <c r="AK10547" s="3383"/>
      <c r="AL10547" s="3383"/>
      <c r="AM10547" s="3383"/>
      <c r="AN10547" s="3383"/>
      <c r="AO10547" s="3383"/>
      <c r="AP10547" s="3383"/>
      <c r="AQ10547" s="3383"/>
      <c r="AR10547" s="2724"/>
    </row>
    <row r="10548" spans="1:44" ht="15.75">
      <c r="A10548" s="1431">
        <v>48</v>
      </c>
      <c r="B10548" s="3406" t="s">
        <v>7991</v>
      </c>
      <c r="C10548" s="550" t="s">
        <v>66</v>
      </c>
      <c r="D10548" s="571">
        <v>1</v>
      </c>
      <c r="E10548" s="3400">
        <v>2315</v>
      </c>
      <c r="F10548" s="3390">
        <f t="shared" si="3956"/>
        <v>2315</v>
      </c>
      <c r="G10548" s="550"/>
      <c r="H10548" s="571">
        <f t="shared" si="3961"/>
        <v>0</v>
      </c>
      <c r="I10548" s="553"/>
      <c r="J10548" s="553"/>
      <c r="K10548" s="550"/>
      <c r="L10548" s="550"/>
      <c r="M10548" s="553"/>
      <c r="N10548" s="550">
        <v>0</v>
      </c>
      <c r="O10548" s="550">
        <v>0</v>
      </c>
      <c r="P10548" s="550">
        <v>0</v>
      </c>
      <c r="Q10548" s="550"/>
      <c r="R10548" s="550"/>
      <c r="S10548" s="550"/>
      <c r="T10548" s="550"/>
      <c r="U10548" s="550"/>
      <c r="V10548" s="550"/>
      <c r="W10548" s="550"/>
      <c r="X10548" s="550"/>
      <c r="Y10548" s="550"/>
      <c r="Z10548" s="550"/>
      <c r="AA10548" s="550"/>
      <c r="AB10548" s="550"/>
      <c r="AC10548" s="1507">
        <f t="shared" si="3957"/>
        <v>2315</v>
      </c>
      <c r="AD10548" s="1508">
        <f t="shared" si="3958"/>
        <v>2315</v>
      </c>
      <c r="AE10548" s="14">
        <f t="shared" si="3953"/>
        <v>-1500.5666666666666</v>
      </c>
      <c r="AF10548" s="14">
        <f t="shared" si="3959"/>
        <v>0</v>
      </c>
      <c r="AG10548" s="14" t="e">
        <f t="shared" si="3960"/>
        <v>#DIV/0!</v>
      </c>
      <c r="AH10548" s="14" t="e">
        <f t="shared" si="3954"/>
        <v>#DIV/0!</v>
      </c>
      <c r="AI10548" s="14">
        <f t="shared" si="3955"/>
        <v>2315</v>
      </c>
      <c r="AJ10548" s="572"/>
      <c r="AK10548" s="3383"/>
      <c r="AL10548" s="3383"/>
      <c r="AM10548" s="3383"/>
      <c r="AN10548" s="3383"/>
      <c r="AO10548" s="3383"/>
      <c r="AP10548" s="3383"/>
      <c r="AQ10548" s="3383"/>
      <c r="AR10548" s="2724"/>
    </row>
    <row r="10549" spans="1:44" ht="15.75">
      <c r="A10549" s="1431">
        <v>49</v>
      </c>
      <c r="B10549" s="3406" t="s">
        <v>7992</v>
      </c>
      <c r="C10549" s="550" t="s">
        <v>66</v>
      </c>
      <c r="D10549" s="571">
        <v>1</v>
      </c>
      <c r="E10549" s="3400">
        <v>100</v>
      </c>
      <c r="F10549" s="3390">
        <f t="shared" si="3956"/>
        <v>100</v>
      </c>
      <c r="G10549" s="550"/>
      <c r="H10549" s="571">
        <f t="shared" si="3961"/>
        <v>0</v>
      </c>
      <c r="I10549" s="553"/>
      <c r="J10549" s="553"/>
      <c r="K10549" s="550"/>
      <c r="L10549" s="550"/>
      <c r="M10549" s="553"/>
      <c r="N10549" s="550">
        <v>0</v>
      </c>
      <c r="O10549" s="550">
        <v>0</v>
      </c>
      <c r="P10549" s="550">
        <v>0</v>
      </c>
      <c r="Q10549" s="550"/>
      <c r="R10549" s="550"/>
      <c r="S10549" s="550"/>
      <c r="T10549" s="550"/>
      <c r="U10549" s="550"/>
      <c r="V10549" s="550"/>
      <c r="W10549" s="550"/>
      <c r="X10549" s="550"/>
      <c r="Y10549" s="550"/>
      <c r="Z10549" s="550"/>
      <c r="AA10549" s="550"/>
      <c r="AB10549" s="550"/>
      <c r="AC10549" s="1507">
        <f t="shared" si="3957"/>
        <v>100</v>
      </c>
      <c r="AD10549" s="1508">
        <f t="shared" si="3958"/>
        <v>100</v>
      </c>
      <c r="AE10549" s="14">
        <f t="shared" si="3953"/>
        <v>-1500.5666666666666</v>
      </c>
      <c r="AF10549" s="14">
        <f t="shared" si="3959"/>
        <v>0</v>
      </c>
      <c r="AG10549" s="14" t="e">
        <f t="shared" si="3960"/>
        <v>#DIV/0!</v>
      </c>
      <c r="AH10549" s="14" t="e">
        <f t="shared" si="3954"/>
        <v>#DIV/0!</v>
      </c>
      <c r="AI10549" s="14">
        <f t="shared" si="3955"/>
        <v>100</v>
      </c>
      <c r="AJ10549" s="572"/>
      <c r="AK10549" s="3383"/>
      <c r="AL10549" s="3383"/>
      <c r="AM10549" s="3383"/>
      <c r="AN10549" s="3383"/>
      <c r="AO10549" s="3383"/>
      <c r="AP10549" s="3383"/>
      <c r="AQ10549" s="3383"/>
      <c r="AR10549" s="2724"/>
    </row>
    <row r="10550" spans="1:44" ht="31.5">
      <c r="A10550" s="1431">
        <v>50</v>
      </c>
      <c r="B10550" s="3406" t="s">
        <v>7993</v>
      </c>
      <c r="C10550" s="550" t="s">
        <v>66</v>
      </c>
      <c r="D10550" s="571">
        <v>1</v>
      </c>
      <c r="E10550" s="3400">
        <v>2000</v>
      </c>
      <c r="F10550" s="3390">
        <f t="shared" si="3956"/>
        <v>2000</v>
      </c>
      <c r="G10550" s="550"/>
      <c r="H10550" s="571">
        <f t="shared" si="3961"/>
        <v>0</v>
      </c>
      <c r="I10550" s="553"/>
      <c r="J10550" s="553"/>
      <c r="K10550" s="550"/>
      <c r="L10550" s="550"/>
      <c r="M10550" s="553"/>
      <c r="N10550" s="550">
        <v>0</v>
      </c>
      <c r="O10550" s="550">
        <v>0</v>
      </c>
      <c r="P10550" s="550">
        <v>0</v>
      </c>
      <c r="Q10550" s="550"/>
      <c r="R10550" s="550"/>
      <c r="S10550" s="550"/>
      <c r="T10550" s="550"/>
      <c r="U10550" s="550"/>
      <c r="V10550" s="550"/>
      <c r="W10550" s="550"/>
      <c r="X10550" s="550"/>
      <c r="Y10550" s="550"/>
      <c r="Z10550" s="550"/>
      <c r="AA10550" s="550"/>
      <c r="AB10550" s="550"/>
      <c r="AC10550" s="1507">
        <f t="shared" si="3957"/>
        <v>2000</v>
      </c>
      <c r="AD10550" s="1508">
        <f t="shared" si="3958"/>
        <v>2000</v>
      </c>
      <c r="AE10550" s="14">
        <f t="shared" si="3953"/>
        <v>-1500.5666666666666</v>
      </c>
      <c r="AF10550" s="14">
        <f t="shared" si="3959"/>
        <v>0</v>
      </c>
      <c r="AG10550" s="14" t="e">
        <f t="shared" si="3960"/>
        <v>#DIV/0!</v>
      </c>
      <c r="AH10550" s="14" t="e">
        <f t="shared" si="3954"/>
        <v>#DIV/0!</v>
      </c>
      <c r="AI10550" s="14">
        <f t="shared" si="3955"/>
        <v>2000</v>
      </c>
      <c r="AJ10550" s="572"/>
      <c r="AK10550" s="3383"/>
      <c r="AL10550" s="3383"/>
      <c r="AM10550" s="3383"/>
      <c r="AN10550" s="3383"/>
      <c r="AO10550" s="3383"/>
      <c r="AP10550" s="3383"/>
      <c r="AQ10550" s="3383"/>
      <c r="AR10550" s="2724"/>
    </row>
    <row r="10551" spans="1:44" ht="31.5">
      <c r="A10551" s="1431">
        <v>51</v>
      </c>
      <c r="B10551" s="3406" t="s">
        <v>7994</v>
      </c>
      <c r="C10551" s="550" t="s">
        <v>66</v>
      </c>
      <c r="D10551" s="571">
        <v>1</v>
      </c>
      <c r="E10551" s="3400">
        <v>840</v>
      </c>
      <c r="F10551" s="3390">
        <f t="shared" si="3956"/>
        <v>840</v>
      </c>
      <c r="G10551" s="550"/>
      <c r="H10551" s="571">
        <f t="shared" si="3961"/>
        <v>0</v>
      </c>
      <c r="I10551" s="553"/>
      <c r="J10551" s="553"/>
      <c r="K10551" s="550"/>
      <c r="L10551" s="550"/>
      <c r="M10551" s="553"/>
      <c r="N10551" s="550">
        <v>40</v>
      </c>
      <c r="O10551" s="550">
        <v>79</v>
      </c>
      <c r="P10551" s="550">
        <v>142</v>
      </c>
      <c r="Q10551" s="550"/>
      <c r="R10551" s="550"/>
      <c r="S10551" s="550"/>
      <c r="T10551" s="550"/>
      <c r="U10551" s="550"/>
      <c r="V10551" s="550"/>
      <c r="W10551" s="550"/>
      <c r="X10551" s="550"/>
      <c r="Y10551" s="550"/>
      <c r="Z10551" s="550"/>
      <c r="AA10551" s="550"/>
      <c r="AB10551" s="550"/>
      <c r="AC10551" s="1507">
        <f t="shared" si="3957"/>
        <v>579</v>
      </c>
      <c r="AD10551" s="1508">
        <f t="shared" si="3958"/>
        <v>579</v>
      </c>
      <c r="AE10551" s="14">
        <f t="shared" si="3953"/>
        <v>-1500.5666666666666</v>
      </c>
      <c r="AF10551" s="14">
        <f t="shared" si="3959"/>
        <v>87</v>
      </c>
      <c r="AG10551" s="14">
        <f t="shared" si="3960"/>
        <v>6.6551724137931032</v>
      </c>
      <c r="AH10551" s="14">
        <f t="shared" si="3954"/>
        <v>1507.2218390804596</v>
      </c>
      <c r="AI10551" s="14">
        <f t="shared" si="3955"/>
        <v>131128.29999999999</v>
      </c>
      <c r="AJ10551" s="572"/>
      <c r="AK10551" s="3383"/>
      <c r="AL10551" s="3383"/>
      <c r="AM10551" s="3383"/>
      <c r="AN10551" s="3383"/>
      <c r="AO10551" s="3383"/>
      <c r="AP10551" s="3383"/>
      <c r="AQ10551" s="3383"/>
      <c r="AR10551" s="2724"/>
    </row>
    <row r="10552" spans="1:44" ht="15.75">
      <c r="A10552" s="1431">
        <v>52</v>
      </c>
      <c r="B10552" s="3406" t="s">
        <v>7995</v>
      </c>
      <c r="C10552" s="550" t="s">
        <v>66</v>
      </c>
      <c r="D10552" s="571">
        <v>1</v>
      </c>
      <c r="E10552" s="3400">
        <v>600</v>
      </c>
      <c r="F10552" s="3390">
        <f t="shared" si="3956"/>
        <v>600</v>
      </c>
      <c r="G10552" s="550"/>
      <c r="H10552" s="571">
        <f t="shared" si="3961"/>
        <v>0</v>
      </c>
      <c r="I10552" s="553"/>
      <c r="J10552" s="553"/>
      <c r="K10552" s="550"/>
      <c r="L10552" s="550"/>
      <c r="M10552" s="553"/>
      <c r="N10552" s="550">
        <v>0</v>
      </c>
      <c r="O10552" s="550">
        <v>0</v>
      </c>
      <c r="P10552" s="550">
        <v>0</v>
      </c>
      <c r="Q10552" s="550"/>
      <c r="R10552" s="550"/>
      <c r="S10552" s="550"/>
      <c r="T10552" s="550"/>
      <c r="U10552" s="550"/>
      <c r="V10552" s="550"/>
      <c r="W10552" s="550"/>
      <c r="X10552" s="550"/>
      <c r="Y10552" s="550"/>
      <c r="Z10552" s="550"/>
      <c r="AA10552" s="550"/>
      <c r="AB10552" s="550"/>
      <c r="AC10552" s="1507">
        <f t="shared" si="3957"/>
        <v>600</v>
      </c>
      <c r="AD10552" s="1508">
        <f t="shared" si="3958"/>
        <v>600</v>
      </c>
      <c r="AE10552" s="14">
        <f t="shared" ref="AE10552:AE10562" si="3962">(J10552-"01.04.2023")/30</f>
        <v>-1500.5666666666666</v>
      </c>
      <c r="AF10552" s="14">
        <f t="shared" si="3959"/>
        <v>0</v>
      </c>
      <c r="AG10552" s="14" t="e">
        <f t="shared" si="3960"/>
        <v>#DIV/0!</v>
      </c>
      <c r="AH10552" s="14" t="e">
        <f t="shared" ref="AH10552:AH10562" si="3963">AG10552-AE10552</f>
        <v>#DIV/0!</v>
      </c>
      <c r="AI10552" s="14">
        <f t="shared" ref="AI10552:AI10562" si="3964">AC10552-(AE10552*AF10552)</f>
        <v>600</v>
      </c>
      <c r="AJ10552" s="572"/>
      <c r="AK10552" s="3383"/>
      <c r="AL10552" s="3383"/>
      <c r="AM10552" s="3383"/>
      <c r="AN10552" s="3383"/>
      <c r="AO10552" s="3383"/>
      <c r="AP10552" s="3383"/>
      <c r="AQ10552" s="3383"/>
      <c r="AR10552" s="2724"/>
    </row>
    <row r="10553" spans="1:44" ht="15.75">
      <c r="A10553" s="1431">
        <v>53</v>
      </c>
      <c r="B10553" s="3406" t="s">
        <v>7996</v>
      </c>
      <c r="C10553" s="550" t="s">
        <v>66</v>
      </c>
      <c r="D10553" s="571">
        <v>1</v>
      </c>
      <c r="E10553" s="3400">
        <v>176</v>
      </c>
      <c r="F10553" s="3390">
        <f t="shared" si="3956"/>
        <v>176</v>
      </c>
      <c r="G10553" s="550"/>
      <c r="H10553" s="571">
        <f t="shared" si="3961"/>
        <v>0</v>
      </c>
      <c r="I10553" s="553"/>
      <c r="J10553" s="553"/>
      <c r="K10553" s="550"/>
      <c r="L10553" s="550"/>
      <c r="M10553" s="553"/>
      <c r="N10553" s="550">
        <v>0</v>
      </c>
      <c r="O10553" s="550">
        <v>0</v>
      </c>
      <c r="P10553" s="550">
        <v>0</v>
      </c>
      <c r="Q10553" s="550"/>
      <c r="R10553" s="550"/>
      <c r="S10553" s="550"/>
      <c r="T10553" s="550"/>
      <c r="U10553" s="550"/>
      <c r="V10553" s="550"/>
      <c r="W10553" s="550"/>
      <c r="X10553" s="550"/>
      <c r="Y10553" s="550"/>
      <c r="Z10553" s="550"/>
      <c r="AA10553" s="550"/>
      <c r="AB10553" s="550"/>
      <c r="AC10553" s="1507">
        <f t="shared" si="3957"/>
        <v>176</v>
      </c>
      <c r="AD10553" s="1508">
        <f t="shared" si="3958"/>
        <v>176</v>
      </c>
      <c r="AE10553" s="14">
        <f t="shared" si="3962"/>
        <v>-1500.5666666666666</v>
      </c>
      <c r="AF10553" s="14">
        <f t="shared" si="3959"/>
        <v>0</v>
      </c>
      <c r="AG10553" s="14" t="e">
        <f t="shared" si="3960"/>
        <v>#DIV/0!</v>
      </c>
      <c r="AH10553" s="14" t="e">
        <f t="shared" si="3963"/>
        <v>#DIV/0!</v>
      </c>
      <c r="AI10553" s="14">
        <f t="shared" si="3964"/>
        <v>176</v>
      </c>
      <c r="AJ10553" s="572"/>
      <c r="AK10553" s="3383"/>
      <c r="AL10553" s="3383"/>
      <c r="AM10553" s="3383"/>
      <c r="AN10553" s="3383"/>
      <c r="AO10553" s="3383"/>
      <c r="AP10553" s="3383"/>
      <c r="AQ10553" s="3383"/>
      <c r="AR10553" s="2724"/>
    </row>
    <row r="10554" spans="1:44" ht="15.75">
      <c r="A10554" s="1431">
        <v>54</v>
      </c>
      <c r="B10554" s="3406" t="s">
        <v>7997</v>
      </c>
      <c r="C10554" s="550" t="s">
        <v>66</v>
      </c>
      <c r="D10554" s="571">
        <v>1</v>
      </c>
      <c r="E10554" s="3400">
        <v>180</v>
      </c>
      <c r="F10554" s="3390">
        <f t="shared" si="3956"/>
        <v>180</v>
      </c>
      <c r="G10554" s="550"/>
      <c r="H10554" s="571">
        <f t="shared" si="3961"/>
        <v>0</v>
      </c>
      <c r="I10554" s="553"/>
      <c r="J10554" s="553"/>
      <c r="K10554" s="550"/>
      <c r="L10554" s="550"/>
      <c r="M10554" s="553"/>
      <c r="N10554" s="550">
        <v>0</v>
      </c>
      <c r="O10554" s="550">
        <v>0</v>
      </c>
      <c r="P10554" s="550">
        <v>0</v>
      </c>
      <c r="Q10554" s="550"/>
      <c r="R10554" s="550"/>
      <c r="S10554" s="550"/>
      <c r="T10554" s="550"/>
      <c r="U10554" s="550"/>
      <c r="V10554" s="550"/>
      <c r="W10554" s="550"/>
      <c r="X10554" s="550"/>
      <c r="Y10554" s="550"/>
      <c r="Z10554" s="550"/>
      <c r="AA10554" s="550"/>
      <c r="AB10554" s="550"/>
      <c r="AC10554" s="1507">
        <f t="shared" si="3957"/>
        <v>180</v>
      </c>
      <c r="AD10554" s="1508">
        <f t="shared" si="3958"/>
        <v>180</v>
      </c>
      <c r="AE10554" s="14">
        <f t="shared" si="3962"/>
        <v>-1500.5666666666666</v>
      </c>
      <c r="AF10554" s="14">
        <f t="shared" si="3959"/>
        <v>0</v>
      </c>
      <c r="AG10554" s="14" t="e">
        <f t="shared" si="3960"/>
        <v>#DIV/0!</v>
      </c>
      <c r="AH10554" s="14" t="e">
        <f t="shared" si="3963"/>
        <v>#DIV/0!</v>
      </c>
      <c r="AI10554" s="14">
        <f t="shared" si="3964"/>
        <v>180</v>
      </c>
      <c r="AJ10554" s="572"/>
      <c r="AK10554" s="3383"/>
      <c r="AL10554" s="3383"/>
      <c r="AM10554" s="3383"/>
      <c r="AN10554" s="3383"/>
      <c r="AO10554" s="3383"/>
      <c r="AP10554" s="3383"/>
      <c r="AQ10554" s="3383"/>
      <c r="AR10554" s="2724"/>
    </row>
    <row r="10555" spans="1:44" ht="15.75">
      <c r="A10555" s="1431">
        <v>55</v>
      </c>
      <c r="B10555" s="3406" t="s">
        <v>7998</v>
      </c>
      <c r="C10555" s="550" t="s">
        <v>66</v>
      </c>
      <c r="D10555" s="571">
        <v>1</v>
      </c>
      <c r="E10555" s="3400">
        <v>1000</v>
      </c>
      <c r="F10555" s="3390">
        <f t="shared" si="3956"/>
        <v>1000</v>
      </c>
      <c r="G10555" s="550"/>
      <c r="H10555" s="571">
        <f t="shared" si="3961"/>
        <v>0</v>
      </c>
      <c r="I10555" s="553"/>
      <c r="J10555" s="553"/>
      <c r="K10555" s="550"/>
      <c r="L10555" s="550"/>
      <c r="M10555" s="553"/>
      <c r="N10555" s="550">
        <v>0</v>
      </c>
      <c r="O10555" s="550">
        <v>0</v>
      </c>
      <c r="P10555" s="550">
        <v>0</v>
      </c>
      <c r="Q10555" s="550"/>
      <c r="R10555" s="550"/>
      <c r="S10555" s="550"/>
      <c r="T10555" s="550"/>
      <c r="U10555" s="550"/>
      <c r="V10555" s="550"/>
      <c r="W10555" s="550"/>
      <c r="X10555" s="550"/>
      <c r="Y10555" s="550"/>
      <c r="Z10555" s="550"/>
      <c r="AA10555" s="550"/>
      <c r="AB10555" s="550"/>
      <c r="AC10555" s="1507">
        <f t="shared" si="3957"/>
        <v>1000</v>
      </c>
      <c r="AD10555" s="1508">
        <f t="shared" si="3958"/>
        <v>1000</v>
      </c>
      <c r="AE10555" s="14">
        <f t="shared" si="3962"/>
        <v>-1500.5666666666666</v>
      </c>
      <c r="AF10555" s="14">
        <f t="shared" si="3959"/>
        <v>0</v>
      </c>
      <c r="AG10555" s="14" t="e">
        <f t="shared" si="3960"/>
        <v>#DIV/0!</v>
      </c>
      <c r="AH10555" s="14" t="e">
        <f t="shared" si="3963"/>
        <v>#DIV/0!</v>
      </c>
      <c r="AI10555" s="14">
        <f t="shared" si="3964"/>
        <v>1000</v>
      </c>
      <c r="AJ10555" s="572"/>
      <c r="AK10555" s="3383"/>
      <c r="AL10555" s="3383"/>
      <c r="AM10555" s="3383"/>
      <c r="AN10555" s="3383"/>
      <c r="AO10555" s="3383"/>
      <c r="AP10555" s="3383"/>
      <c r="AQ10555" s="3383"/>
      <c r="AR10555" s="2724"/>
    </row>
    <row r="10556" spans="1:44" ht="15.75">
      <c r="A10556" s="1431">
        <v>56</v>
      </c>
      <c r="B10556" s="3406" t="s">
        <v>7989</v>
      </c>
      <c r="C10556" s="550" t="s">
        <v>66</v>
      </c>
      <c r="D10556" s="571">
        <v>1</v>
      </c>
      <c r="E10556" s="3400">
        <v>5000</v>
      </c>
      <c r="F10556" s="3390">
        <f t="shared" si="3956"/>
        <v>5000</v>
      </c>
      <c r="G10556" s="550"/>
      <c r="H10556" s="571">
        <f t="shared" si="3961"/>
        <v>0</v>
      </c>
      <c r="I10556" s="553"/>
      <c r="J10556" s="553"/>
      <c r="K10556" s="550"/>
      <c r="L10556" s="550"/>
      <c r="M10556" s="553"/>
      <c r="N10556" s="550">
        <v>0</v>
      </c>
      <c r="O10556" s="550">
        <v>0</v>
      </c>
      <c r="P10556" s="550">
        <v>0</v>
      </c>
      <c r="Q10556" s="550"/>
      <c r="R10556" s="550"/>
      <c r="S10556" s="550"/>
      <c r="T10556" s="550"/>
      <c r="U10556" s="550"/>
      <c r="V10556" s="550"/>
      <c r="W10556" s="550"/>
      <c r="X10556" s="550"/>
      <c r="Y10556" s="550"/>
      <c r="Z10556" s="550"/>
      <c r="AA10556" s="550"/>
      <c r="AB10556" s="550"/>
      <c r="AC10556" s="1507">
        <f t="shared" si="3957"/>
        <v>5000</v>
      </c>
      <c r="AD10556" s="1508">
        <f t="shared" si="3958"/>
        <v>5000</v>
      </c>
      <c r="AE10556" s="14">
        <f t="shared" si="3962"/>
        <v>-1500.5666666666666</v>
      </c>
      <c r="AF10556" s="14">
        <f t="shared" si="3959"/>
        <v>0</v>
      </c>
      <c r="AG10556" s="14" t="e">
        <f t="shared" si="3960"/>
        <v>#DIV/0!</v>
      </c>
      <c r="AH10556" s="14" t="e">
        <f t="shared" si="3963"/>
        <v>#DIV/0!</v>
      </c>
      <c r="AI10556" s="14">
        <f t="shared" si="3964"/>
        <v>5000</v>
      </c>
      <c r="AJ10556" s="572"/>
      <c r="AK10556" s="3383"/>
      <c r="AL10556" s="3383"/>
      <c r="AM10556" s="3383"/>
      <c r="AN10556" s="3383"/>
      <c r="AO10556" s="3383"/>
      <c r="AP10556" s="3383"/>
      <c r="AQ10556" s="3383"/>
      <c r="AR10556" s="2724"/>
    </row>
    <row r="10557" spans="1:44" ht="15.75">
      <c r="A10557" s="1431">
        <v>57</v>
      </c>
      <c r="B10557" s="3406" t="s">
        <v>7999</v>
      </c>
      <c r="C10557" s="550" t="s">
        <v>66</v>
      </c>
      <c r="D10557" s="571">
        <v>1</v>
      </c>
      <c r="E10557" s="3400">
        <v>420</v>
      </c>
      <c r="F10557" s="3390">
        <f t="shared" si="3956"/>
        <v>420</v>
      </c>
      <c r="G10557" s="550"/>
      <c r="H10557" s="571">
        <f t="shared" si="3961"/>
        <v>0</v>
      </c>
      <c r="I10557" s="553"/>
      <c r="J10557" s="553"/>
      <c r="K10557" s="550"/>
      <c r="L10557" s="550"/>
      <c r="M10557" s="553"/>
      <c r="N10557" s="550">
        <v>0</v>
      </c>
      <c r="O10557" s="550">
        <v>0</v>
      </c>
      <c r="P10557" s="550">
        <v>0</v>
      </c>
      <c r="Q10557" s="550"/>
      <c r="R10557" s="550"/>
      <c r="S10557" s="550"/>
      <c r="T10557" s="550"/>
      <c r="U10557" s="550"/>
      <c r="V10557" s="550"/>
      <c r="W10557" s="550"/>
      <c r="X10557" s="550"/>
      <c r="Y10557" s="550"/>
      <c r="Z10557" s="550"/>
      <c r="AA10557" s="550"/>
      <c r="AB10557" s="550"/>
      <c r="AC10557" s="1507">
        <f t="shared" si="3957"/>
        <v>420</v>
      </c>
      <c r="AD10557" s="1508">
        <f t="shared" si="3958"/>
        <v>420</v>
      </c>
      <c r="AE10557" s="14">
        <f t="shared" si="3962"/>
        <v>-1500.5666666666666</v>
      </c>
      <c r="AF10557" s="14">
        <f t="shared" si="3959"/>
        <v>0</v>
      </c>
      <c r="AG10557" s="14" t="e">
        <f t="shared" si="3960"/>
        <v>#DIV/0!</v>
      </c>
      <c r="AH10557" s="14" t="e">
        <f t="shared" si="3963"/>
        <v>#DIV/0!</v>
      </c>
      <c r="AI10557" s="14">
        <f t="shared" si="3964"/>
        <v>420</v>
      </c>
      <c r="AJ10557" s="572"/>
      <c r="AK10557" s="3383"/>
      <c r="AL10557" s="3383"/>
      <c r="AM10557" s="3383"/>
      <c r="AN10557" s="3383"/>
      <c r="AO10557" s="3383"/>
      <c r="AP10557" s="3383"/>
      <c r="AQ10557" s="3383"/>
      <c r="AR10557" s="2724"/>
    </row>
    <row r="10558" spans="1:44" ht="15.75">
      <c r="A10558" s="1431">
        <v>58</v>
      </c>
      <c r="B10558" s="3406" t="s">
        <v>10063</v>
      </c>
      <c r="C10558" s="550" t="s">
        <v>66</v>
      </c>
      <c r="D10558" s="571">
        <v>1</v>
      </c>
      <c r="E10558" s="3400"/>
      <c r="F10558" s="3390"/>
      <c r="G10558" s="550">
        <v>1</v>
      </c>
      <c r="H10558" s="571">
        <f t="shared" si="3961"/>
        <v>1</v>
      </c>
      <c r="I10558" s="553">
        <v>45001</v>
      </c>
      <c r="J10558" s="553"/>
      <c r="K10558" s="550"/>
      <c r="L10558" s="550"/>
      <c r="M10558" s="553"/>
      <c r="N10558" s="550">
        <v>0</v>
      </c>
      <c r="O10558" s="550">
        <v>0</v>
      </c>
      <c r="P10558" s="550">
        <v>0</v>
      </c>
      <c r="Q10558" s="550"/>
      <c r="R10558" s="550"/>
      <c r="S10558" s="550"/>
      <c r="T10558" s="550"/>
      <c r="U10558" s="550"/>
      <c r="V10558" s="550"/>
      <c r="W10558" s="550"/>
      <c r="X10558" s="550"/>
      <c r="Y10558" s="550"/>
      <c r="Z10558" s="550"/>
      <c r="AA10558" s="550"/>
      <c r="AB10558" s="550"/>
      <c r="AC10558" s="1507">
        <f t="shared" si="3957"/>
        <v>1</v>
      </c>
      <c r="AD10558" s="1508">
        <f t="shared" si="3958"/>
        <v>1</v>
      </c>
      <c r="AE10558" s="14">
        <f t="shared" si="3962"/>
        <v>-1500.5666666666666</v>
      </c>
      <c r="AF10558" s="14">
        <f t="shared" si="3959"/>
        <v>0</v>
      </c>
      <c r="AG10558" s="14" t="e">
        <f t="shared" si="3960"/>
        <v>#DIV/0!</v>
      </c>
      <c r="AH10558" s="14" t="e">
        <f t="shared" si="3963"/>
        <v>#DIV/0!</v>
      </c>
      <c r="AI10558" s="14">
        <f t="shared" si="3964"/>
        <v>1</v>
      </c>
      <c r="AJ10558" s="572"/>
      <c r="AK10558" s="3383"/>
      <c r="AL10558" s="3383"/>
      <c r="AM10558" s="3383"/>
      <c r="AN10558" s="3383"/>
      <c r="AO10558" s="3383"/>
      <c r="AP10558" s="3383"/>
      <c r="AQ10558" s="3383"/>
      <c r="AR10558" s="2724"/>
    </row>
    <row r="10559" spans="1:44" ht="15.75">
      <c r="A10559" s="1431">
        <v>59</v>
      </c>
      <c r="B10559" s="3406" t="s">
        <v>10064</v>
      </c>
      <c r="C10559" s="550" t="s">
        <v>66</v>
      </c>
      <c r="D10559" s="571">
        <v>1</v>
      </c>
      <c r="E10559" s="3400"/>
      <c r="F10559" s="3390"/>
      <c r="G10559" s="550">
        <v>1</v>
      </c>
      <c r="H10559" s="571">
        <f t="shared" si="3961"/>
        <v>1</v>
      </c>
      <c r="I10559" s="553">
        <v>45001</v>
      </c>
      <c r="J10559" s="553"/>
      <c r="K10559" s="550"/>
      <c r="L10559" s="550"/>
      <c r="M10559" s="553"/>
      <c r="N10559" s="550">
        <v>0</v>
      </c>
      <c r="O10559" s="550">
        <v>0</v>
      </c>
      <c r="P10559" s="550">
        <v>0</v>
      </c>
      <c r="Q10559" s="550"/>
      <c r="R10559" s="550"/>
      <c r="S10559" s="550"/>
      <c r="T10559" s="550"/>
      <c r="U10559" s="550"/>
      <c r="V10559" s="550"/>
      <c r="W10559" s="550"/>
      <c r="X10559" s="550"/>
      <c r="Y10559" s="550"/>
      <c r="Z10559" s="550"/>
      <c r="AA10559" s="550"/>
      <c r="AB10559" s="550"/>
      <c r="AC10559" s="1507">
        <f t="shared" si="3957"/>
        <v>1</v>
      </c>
      <c r="AD10559" s="1508">
        <f t="shared" si="3958"/>
        <v>1</v>
      </c>
      <c r="AE10559" s="14">
        <f t="shared" si="3962"/>
        <v>-1500.5666666666666</v>
      </c>
      <c r="AF10559" s="14">
        <f t="shared" si="3959"/>
        <v>0</v>
      </c>
      <c r="AG10559" s="14" t="e">
        <f t="shared" si="3960"/>
        <v>#DIV/0!</v>
      </c>
      <c r="AH10559" s="14" t="e">
        <f t="shared" si="3963"/>
        <v>#DIV/0!</v>
      </c>
      <c r="AI10559" s="14">
        <f t="shared" si="3964"/>
        <v>1</v>
      </c>
      <c r="AJ10559" s="572"/>
      <c r="AK10559" s="3383"/>
      <c r="AL10559" s="3383"/>
      <c r="AM10559" s="3383"/>
      <c r="AN10559" s="3383"/>
      <c r="AO10559" s="3383"/>
      <c r="AP10559" s="3383"/>
      <c r="AQ10559" s="3383"/>
      <c r="AR10559" s="2724"/>
    </row>
    <row r="10560" spans="1:44" ht="15.75">
      <c r="A10560" s="1431">
        <v>60</v>
      </c>
      <c r="B10560" s="3406" t="s">
        <v>10065</v>
      </c>
      <c r="C10560" s="550" t="s">
        <v>66</v>
      </c>
      <c r="D10560" s="571">
        <v>1</v>
      </c>
      <c r="E10560" s="3400"/>
      <c r="F10560" s="3390"/>
      <c r="G10560" s="550">
        <v>1</v>
      </c>
      <c r="H10560" s="571">
        <f t="shared" si="3961"/>
        <v>1</v>
      </c>
      <c r="I10560" s="553">
        <v>45001</v>
      </c>
      <c r="J10560" s="553"/>
      <c r="K10560" s="550"/>
      <c r="L10560" s="550"/>
      <c r="M10560" s="553"/>
      <c r="N10560" s="550">
        <v>0</v>
      </c>
      <c r="O10560" s="550">
        <v>0</v>
      </c>
      <c r="P10560" s="550">
        <v>0</v>
      </c>
      <c r="Q10560" s="550"/>
      <c r="R10560" s="550"/>
      <c r="S10560" s="550"/>
      <c r="T10560" s="550"/>
      <c r="U10560" s="550"/>
      <c r="V10560" s="550"/>
      <c r="W10560" s="550"/>
      <c r="X10560" s="550"/>
      <c r="Y10560" s="550"/>
      <c r="Z10560" s="550"/>
      <c r="AA10560" s="550"/>
      <c r="AB10560" s="550"/>
      <c r="AC10560" s="1507">
        <f t="shared" si="3957"/>
        <v>1</v>
      </c>
      <c r="AD10560" s="1508">
        <f t="shared" si="3958"/>
        <v>1</v>
      </c>
      <c r="AE10560" s="14">
        <f t="shared" si="3962"/>
        <v>-1500.5666666666666</v>
      </c>
      <c r="AF10560" s="14">
        <f t="shared" si="3959"/>
        <v>0</v>
      </c>
      <c r="AG10560" s="14" t="e">
        <f t="shared" si="3960"/>
        <v>#DIV/0!</v>
      </c>
      <c r="AH10560" s="14" t="e">
        <f t="shared" si="3963"/>
        <v>#DIV/0!</v>
      </c>
      <c r="AI10560" s="14">
        <f t="shared" si="3964"/>
        <v>1</v>
      </c>
      <c r="AJ10560" s="572"/>
      <c r="AK10560" s="3383"/>
      <c r="AL10560" s="3383"/>
      <c r="AM10560" s="3383"/>
      <c r="AN10560" s="3383"/>
      <c r="AO10560" s="3383"/>
      <c r="AP10560" s="3383"/>
      <c r="AQ10560" s="3383"/>
      <c r="AR10560" s="2724"/>
    </row>
    <row r="10561" spans="1:44" ht="15.75">
      <c r="A10561" s="1431">
        <v>61</v>
      </c>
      <c r="B10561" s="3406" t="s">
        <v>10066</v>
      </c>
      <c r="C10561" s="550" t="s">
        <v>66</v>
      </c>
      <c r="D10561" s="571">
        <v>1</v>
      </c>
      <c r="E10561" s="3400"/>
      <c r="F10561" s="3390"/>
      <c r="G10561" s="550">
        <v>1800</v>
      </c>
      <c r="H10561" s="571">
        <f t="shared" si="3961"/>
        <v>1800</v>
      </c>
      <c r="I10561" s="553">
        <v>45001</v>
      </c>
      <c r="J10561" s="553"/>
      <c r="K10561" s="550"/>
      <c r="L10561" s="550"/>
      <c r="M10561" s="553"/>
      <c r="N10561" s="550">
        <v>0</v>
      </c>
      <c r="O10561" s="550">
        <v>0</v>
      </c>
      <c r="P10561" s="550">
        <v>0</v>
      </c>
      <c r="Q10561" s="550"/>
      <c r="R10561" s="550"/>
      <c r="S10561" s="550"/>
      <c r="T10561" s="550"/>
      <c r="U10561" s="550"/>
      <c r="V10561" s="550"/>
      <c r="W10561" s="550"/>
      <c r="X10561" s="550"/>
      <c r="Y10561" s="550"/>
      <c r="Z10561" s="550"/>
      <c r="AA10561" s="550"/>
      <c r="AB10561" s="550"/>
      <c r="AC10561" s="1507">
        <f t="shared" si="3957"/>
        <v>1800</v>
      </c>
      <c r="AD10561" s="1508">
        <f t="shared" si="3958"/>
        <v>1800</v>
      </c>
      <c r="AE10561" s="14">
        <f t="shared" si="3962"/>
        <v>-1500.5666666666666</v>
      </c>
      <c r="AF10561" s="14">
        <f t="shared" si="3959"/>
        <v>0</v>
      </c>
      <c r="AG10561" s="14" t="e">
        <f t="shared" si="3960"/>
        <v>#DIV/0!</v>
      </c>
      <c r="AH10561" s="14" t="e">
        <f t="shared" si="3963"/>
        <v>#DIV/0!</v>
      </c>
      <c r="AI10561" s="14">
        <f t="shared" si="3964"/>
        <v>1800</v>
      </c>
      <c r="AJ10561" s="572"/>
      <c r="AK10561" s="3383"/>
      <c r="AL10561" s="3383"/>
      <c r="AM10561" s="3383"/>
      <c r="AN10561" s="3383"/>
      <c r="AO10561" s="3383"/>
      <c r="AP10561" s="3383"/>
      <c r="AQ10561" s="3383"/>
      <c r="AR10561" s="2724"/>
    </row>
    <row r="10562" spans="1:44" ht="15.75">
      <c r="A10562" s="1431">
        <v>62</v>
      </c>
      <c r="B10562" s="3406" t="s">
        <v>10067</v>
      </c>
      <c r="C10562" s="550" t="s">
        <v>66</v>
      </c>
      <c r="D10562" s="571">
        <v>1</v>
      </c>
      <c r="E10562" s="3400"/>
      <c r="F10562" s="3390"/>
      <c r="G10562" s="550">
        <v>180</v>
      </c>
      <c r="H10562" s="571">
        <f t="shared" si="3961"/>
        <v>180</v>
      </c>
      <c r="I10562" s="553">
        <v>45001</v>
      </c>
      <c r="J10562" s="553"/>
      <c r="K10562" s="550"/>
      <c r="L10562" s="550"/>
      <c r="M10562" s="553"/>
      <c r="N10562" s="550">
        <v>0</v>
      </c>
      <c r="O10562" s="550">
        <v>0</v>
      </c>
      <c r="P10562" s="550">
        <v>0</v>
      </c>
      <c r="Q10562" s="550"/>
      <c r="R10562" s="550"/>
      <c r="S10562" s="550"/>
      <c r="T10562" s="550"/>
      <c r="U10562" s="550"/>
      <c r="V10562" s="550"/>
      <c r="W10562" s="550"/>
      <c r="X10562" s="550"/>
      <c r="Y10562" s="550"/>
      <c r="Z10562" s="550"/>
      <c r="AA10562" s="550"/>
      <c r="AB10562" s="550"/>
      <c r="AC10562" s="1507">
        <f t="shared" si="3957"/>
        <v>180</v>
      </c>
      <c r="AD10562" s="1508">
        <f t="shared" si="3958"/>
        <v>180</v>
      </c>
      <c r="AE10562" s="14">
        <f t="shared" si="3962"/>
        <v>-1500.5666666666666</v>
      </c>
      <c r="AF10562" s="14">
        <f t="shared" si="3959"/>
        <v>0</v>
      </c>
      <c r="AG10562" s="14" t="e">
        <f t="shared" si="3960"/>
        <v>#DIV/0!</v>
      </c>
      <c r="AH10562" s="14" t="e">
        <f t="shared" si="3963"/>
        <v>#DIV/0!</v>
      </c>
      <c r="AI10562" s="14">
        <f t="shared" si="3964"/>
        <v>180</v>
      </c>
      <c r="AJ10562" s="572"/>
      <c r="AK10562" s="3383"/>
      <c r="AL10562" s="3383"/>
      <c r="AM10562" s="3383"/>
      <c r="AN10562" s="3383"/>
      <c r="AO10562" s="3383"/>
      <c r="AP10562" s="3383"/>
      <c r="AQ10562" s="3383"/>
      <c r="AR10562" s="2724"/>
    </row>
    <row r="10563" spans="1:44" ht="15.75">
      <c r="A10563" s="4340" t="s">
        <v>117</v>
      </c>
      <c r="B10563" s="4384"/>
      <c r="C10563" s="4384"/>
      <c r="D10563" s="4384"/>
      <c r="E10563" s="4384"/>
      <c r="F10563" s="4384"/>
      <c r="G10563" s="4384"/>
      <c r="H10563" s="4384"/>
      <c r="I10563" s="4384"/>
      <c r="J10563" s="4384"/>
      <c r="K10563" s="4384"/>
      <c r="L10563" s="4384"/>
      <c r="M10563" s="4384"/>
      <c r="N10563" s="4384"/>
      <c r="O10563" s="4384"/>
      <c r="P10563" s="4384"/>
      <c r="Q10563" s="4384"/>
      <c r="R10563" s="4384"/>
      <c r="S10563" s="4384"/>
      <c r="T10563" s="4384"/>
      <c r="U10563" s="4384"/>
      <c r="V10563" s="4384"/>
      <c r="W10563" s="4384"/>
      <c r="X10563" s="4384"/>
      <c r="Y10563" s="4384"/>
      <c r="Z10563" s="4384"/>
      <c r="AA10563" s="4384"/>
      <c r="AB10563" s="4384"/>
      <c r="AC10563" s="4384"/>
      <c r="AD10563" s="4384"/>
      <c r="AE10563" s="4384"/>
      <c r="AF10563" s="4384"/>
      <c r="AG10563" s="4384"/>
      <c r="AH10563" s="4384"/>
      <c r="AI10563" s="4384"/>
      <c r="AJ10563" s="4486"/>
      <c r="AK10563" s="3383"/>
      <c r="AL10563" s="3383"/>
      <c r="AM10563" s="3383"/>
      <c r="AN10563" s="3383"/>
      <c r="AO10563" s="3383"/>
      <c r="AP10563" s="3383"/>
      <c r="AQ10563" s="3383"/>
      <c r="AR10563" s="2724"/>
    </row>
    <row r="10564" spans="1:44" ht="15.75" customHeight="1">
      <c r="A10564" s="4461" t="s">
        <v>19</v>
      </c>
      <c r="B10564" s="4461"/>
      <c r="C10564" s="4461"/>
      <c r="D10564" s="4461"/>
      <c r="E10564" s="4461"/>
      <c r="F10564" s="4461"/>
      <c r="G10564" s="4461"/>
      <c r="H10564" s="4461"/>
      <c r="I10564" s="4461"/>
      <c r="J10564" s="4461"/>
      <c r="K10564" s="4461"/>
      <c r="L10564" s="4461"/>
      <c r="M10564" s="4461"/>
      <c r="N10564" s="4461"/>
      <c r="O10564" s="4461"/>
      <c r="P10564" s="4461"/>
      <c r="Q10564" s="4461"/>
      <c r="R10564" s="4461"/>
      <c r="S10564" s="4461"/>
      <c r="T10564" s="4461"/>
      <c r="U10564" s="4461"/>
      <c r="V10564" s="4461"/>
      <c r="W10564" s="4461"/>
      <c r="X10564" s="4461"/>
      <c r="Y10564" s="4461"/>
      <c r="Z10564" s="4461"/>
      <c r="AA10564" s="4461"/>
      <c r="AB10564" s="4461"/>
      <c r="AC10564" s="4461"/>
      <c r="AD10564" s="4461"/>
      <c r="AE10564" s="4461"/>
      <c r="AF10564" s="4461"/>
      <c r="AG10564" s="4461"/>
      <c r="AH10564" s="4461"/>
      <c r="AI10564" s="4461"/>
      <c r="AJ10564" s="4461"/>
      <c r="AK10564" s="3383"/>
      <c r="AL10564" s="3383"/>
      <c r="AM10564" s="3383"/>
      <c r="AN10564" s="3383"/>
      <c r="AO10564" s="3383"/>
      <c r="AP10564" s="3383"/>
      <c r="AQ10564" s="3383"/>
      <c r="AR10564" s="2724"/>
    </row>
    <row r="10565" spans="1:44" ht="15.75" customHeight="1">
      <c r="A10565" s="4321" t="s">
        <v>10023</v>
      </c>
      <c r="B10565" s="4321"/>
      <c r="C10565" s="4321"/>
      <c r="D10565" s="4321"/>
      <c r="E10565" s="4321"/>
      <c r="F10565" s="4321"/>
      <c r="G10565" s="4321"/>
      <c r="H10565" s="4321"/>
      <c r="I10565" s="4321"/>
      <c r="J10565" s="4321"/>
      <c r="K10565" s="4321"/>
      <c r="L10565" s="4321"/>
      <c r="M10565" s="4321"/>
      <c r="N10565" s="4321"/>
      <c r="O10565" s="4321"/>
      <c r="P10565" s="4321"/>
      <c r="Q10565" s="4321"/>
      <c r="R10565" s="4321"/>
      <c r="S10565" s="4321"/>
      <c r="T10565" s="4321"/>
      <c r="U10565" s="4321"/>
      <c r="V10565" s="4321"/>
      <c r="W10565" s="4321"/>
      <c r="X10565" s="4321"/>
      <c r="Y10565" s="4321"/>
      <c r="Z10565" s="4321"/>
      <c r="AA10565" s="4321"/>
      <c r="AB10565" s="4321"/>
      <c r="AC10565" s="4321"/>
      <c r="AD10565" s="4321"/>
      <c r="AE10565" s="4321"/>
      <c r="AF10565" s="4321"/>
      <c r="AG10565" s="4321"/>
      <c r="AH10565" s="4321"/>
      <c r="AI10565" s="4321"/>
      <c r="AJ10565" s="4321"/>
      <c r="AK10565" s="3383"/>
      <c r="AL10565" s="3383"/>
      <c r="AM10565" s="3383"/>
      <c r="AN10565" s="3383"/>
      <c r="AO10565" s="3383"/>
      <c r="AP10565" s="3383"/>
      <c r="AQ10565" s="3383"/>
      <c r="AR10565" s="2724"/>
    </row>
    <row r="10566" spans="1:44" ht="31.5">
      <c r="A10566" s="3382">
        <v>1</v>
      </c>
      <c r="B10566" s="3409" t="s">
        <v>1754</v>
      </c>
      <c r="C10566" s="3381" t="s">
        <v>181</v>
      </c>
      <c r="D10566" s="3410">
        <v>15.04</v>
      </c>
      <c r="E10566" s="3381">
        <v>1592</v>
      </c>
      <c r="F10566" s="3381">
        <v>4911.3</v>
      </c>
      <c r="G10566" s="3381"/>
      <c r="H10566" s="3381"/>
      <c r="I10566" s="3411" t="s">
        <v>7327</v>
      </c>
      <c r="J10566" s="3412">
        <v>45216</v>
      </c>
      <c r="K10566" s="3412"/>
      <c r="L10566" s="3381">
        <v>931</v>
      </c>
      <c r="M10566" s="3412">
        <v>44084</v>
      </c>
      <c r="N10566" s="3381">
        <v>0</v>
      </c>
      <c r="O10566" s="3381">
        <v>75</v>
      </c>
      <c r="P10566" s="3381">
        <v>245</v>
      </c>
      <c r="Q10566" s="3381"/>
      <c r="R10566" s="3381"/>
      <c r="S10566" s="3381"/>
      <c r="T10566" s="3381"/>
      <c r="U10566" s="3381"/>
      <c r="V10566" s="3381"/>
      <c r="W10566" s="3381"/>
      <c r="X10566" s="3381"/>
      <c r="Y10566" s="3381"/>
      <c r="Z10566" s="3381"/>
      <c r="AA10566" s="3381"/>
      <c r="AB10566" s="3381"/>
      <c r="AC10566" s="1507">
        <f t="shared" ref="AC10566:AC10571" si="3965">E10566+G10566-N10566-O10566-AA10566-P10566-Q10566-R10566-S10566-T10566-U10566-V10566-W10566-X10566-Y10566</f>
        <v>1272</v>
      </c>
      <c r="AD10566" s="1508">
        <f t="shared" ref="AD10566:AD10571" si="3966">D10566*AC10566</f>
        <v>19130.879999999997</v>
      </c>
      <c r="AE10566" s="14">
        <f t="shared" ref="AE10566:AE10571" si="3967">(J10566-"01.04.2023")/30</f>
        <v>6.6333333333333337</v>
      </c>
      <c r="AF10566" s="14">
        <f t="shared" ref="AF10566:AF10571" si="3968">(N10566+O10566+P10566+Q10566+R10566+S10566+T10566+U10566+V10566+W10566+X10566+Y10566)/3</f>
        <v>106.66666666666667</v>
      </c>
      <c r="AG10566" s="14">
        <f t="shared" ref="AG10566:AG10571" si="3969">AC10566/AF10566</f>
        <v>11.924999999999999</v>
      </c>
      <c r="AH10566" s="14">
        <f t="shared" ref="AH10566:AH10571" si="3970">AG10566-AE10566</f>
        <v>5.2916666666666652</v>
      </c>
      <c r="AI10566" s="14">
        <f t="shared" ref="AI10566:AI10571" si="3971">AC10566-(AE10566*AF10566)</f>
        <v>564.44444444444434</v>
      </c>
      <c r="AJ10566" s="543"/>
      <c r="AK10566" s="3383"/>
      <c r="AL10566" s="3383"/>
      <c r="AM10566" s="3383"/>
      <c r="AN10566" s="3383"/>
      <c r="AO10566" s="3383"/>
      <c r="AP10566" s="3383"/>
      <c r="AQ10566" s="3383"/>
      <c r="AR10566" s="2724"/>
    </row>
    <row r="10567" spans="1:44" ht="15.75">
      <c r="A10567" s="3382">
        <v>3</v>
      </c>
      <c r="B10567" s="3413" t="s">
        <v>1755</v>
      </c>
      <c r="C10567" s="3381" t="s">
        <v>181</v>
      </c>
      <c r="D10567" s="3410">
        <v>2.7</v>
      </c>
      <c r="E10567" s="3381">
        <v>4139</v>
      </c>
      <c r="F10567" s="3381">
        <f>D10567*E10567</f>
        <v>11175.300000000001</v>
      </c>
      <c r="G10567" s="3381"/>
      <c r="H10567" s="3381"/>
      <c r="I10567" s="3412">
        <v>44189</v>
      </c>
      <c r="J10567" s="3412">
        <v>44891</v>
      </c>
      <c r="K10567" s="3412"/>
      <c r="L10567" s="3381">
        <v>273</v>
      </c>
      <c r="M10567" s="3412">
        <v>44183</v>
      </c>
      <c r="N10567" s="3381">
        <v>496</v>
      </c>
      <c r="O10567" s="3381">
        <v>716</v>
      </c>
      <c r="P10567" s="3381">
        <v>0</v>
      </c>
      <c r="Q10567" s="3381"/>
      <c r="R10567" s="3381"/>
      <c r="S10567" s="3381"/>
      <c r="T10567" s="3381"/>
      <c r="U10567" s="3381"/>
      <c r="V10567" s="3381"/>
      <c r="W10567" s="3381"/>
      <c r="X10567" s="3381"/>
      <c r="Y10567" s="3381"/>
      <c r="Z10567" s="3381"/>
      <c r="AA10567" s="3381"/>
      <c r="AB10567" s="3381"/>
      <c r="AC10567" s="1507">
        <f t="shared" si="3965"/>
        <v>2927</v>
      </c>
      <c r="AD10567" s="1508">
        <f t="shared" si="3966"/>
        <v>7902.9000000000005</v>
      </c>
      <c r="AE10567" s="14">
        <f t="shared" si="3967"/>
        <v>-4.2</v>
      </c>
      <c r="AF10567" s="14">
        <f t="shared" si="3968"/>
        <v>404</v>
      </c>
      <c r="AG10567" s="14">
        <f t="shared" si="3969"/>
        <v>7.2450495049504955</v>
      </c>
      <c r="AH10567" s="14">
        <f t="shared" si="3970"/>
        <v>11.445049504950497</v>
      </c>
      <c r="AI10567" s="14">
        <f t="shared" si="3971"/>
        <v>4623.8</v>
      </c>
      <c r="AJ10567" s="543"/>
      <c r="AK10567" s="3383"/>
      <c r="AL10567" s="3383"/>
      <c r="AM10567" s="3383"/>
      <c r="AN10567" s="3383"/>
      <c r="AO10567" s="3383"/>
      <c r="AP10567" s="3383"/>
      <c r="AQ10567" s="3383"/>
      <c r="AR10567" s="2724"/>
    </row>
    <row r="10568" spans="1:44" ht="20.25" customHeight="1">
      <c r="A10568" s="3382">
        <v>6</v>
      </c>
      <c r="B10568" s="3414" t="s">
        <v>1756</v>
      </c>
      <c r="C10568" s="3381" t="s">
        <v>181</v>
      </c>
      <c r="D10568" s="3410">
        <v>54</v>
      </c>
      <c r="E10568" s="3381">
        <v>9150</v>
      </c>
      <c r="F10568" s="3381">
        <v>4941000</v>
      </c>
      <c r="G10568" s="3415"/>
      <c r="H10568" s="3381"/>
      <c r="I10568" s="3411">
        <v>44910</v>
      </c>
      <c r="J10568" s="3381"/>
      <c r="K10568" s="3412"/>
      <c r="L10568" s="3381"/>
      <c r="M10568" s="3412"/>
      <c r="N10568" s="3381">
        <v>0</v>
      </c>
      <c r="O10568" s="3381">
        <v>98</v>
      </c>
      <c r="P10568" s="3381">
        <v>433</v>
      </c>
      <c r="Q10568" s="3381"/>
      <c r="R10568" s="3381"/>
      <c r="S10568" s="3381"/>
      <c r="T10568" s="3381"/>
      <c r="U10568" s="3381"/>
      <c r="V10568" s="3381"/>
      <c r="W10568" s="3381"/>
      <c r="X10568" s="3381"/>
      <c r="Y10568" s="3381"/>
      <c r="Z10568" s="3381"/>
      <c r="AA10568" s="3381"/>
      <c r="AB10568" s="3381"/>
      <c r="AC10568" s="1507">
        <f t="shared" si="3965"/>
        <v>8619</v>
      </c>
      <c r="AD10568" s="1508">
        <f t="shared" si="3966"/>
        <v>465426</v>
      </c>
      <c r="AE10568" s="14">
        <f t="shared" si="3967"/>
        <v>-1500.5666666666666</v>
      </c>
      <c r="AF10568" s="14">
        <f t="shared" si="3968"/>
        <v>177</v>
      </c>
      <c r="AG10568" s="14">
        <f t="shared" si="3969"/>
        <v>48.694915254237287</v>
      </c>
      <c r="AH10568" s="14">
        <f t="shared" si="3970"/>
        <v>1549.2615819209038</v>
      </c>
      <c r="AI10568" s="14">
        <f t="shared" si="3971"/>
        <v>274219.3</v>
      </c>
      <c r="AJ10568" s="543"/>
      <c r="AK10568" s="3383"/>
      <c r="AL10568" s="3383"/>
      <c r="AM10568" s="3383"/>
      <c r="AN10568" s="3383"/>
      <c r="AO10568" s="3383"/>
      <c r="AP10568" s="3383"/>
      <c r="AQ10568" s="3383"/>
      <c r="AR10568" s="2724"/>
    </row>
    <row r="10569" spans="1:44" ht="20.25" customHeight="1">
      <c r="A10569" s="3382">
        <v>7</v>
      </c>
      <c r="B10569" s="3414" t="s">
        <v>1757</v>
      </c>
      <c r="C10569" s="3381" t="s">
        <v>65</v>
      </c>
      <c r="D10569" s="3410">
        <v>934.9</v>
      </c>
      <c r="E10569" s="3381">
        <v>141</v>
      </c>
      <c r="F10569" s="3381">
        <f>D10569*E10569</f>
        <v>131820.9</v>
      </c>
      <c r="G10569" s="3381"/>
      <c r="H10569" s="3381"/>
      <c r="I10569" s="3412">
        <v>44428</v>
      </c>
      <c r="J10569" s="3381"/>
      <c r="K10569" s="3412"/>
      <c r="L10569" s="3381"/>
      <c r="M10569" s="3412"/>
      <c r="N10569" s="3381">
        <v>25</v>
      </c>
      <c r="O10569" s="3381">
        <v>12</v>
      </c>
      <c r="P10569" s="3381">
        <v>2</v>
      </c>
      <c r="Q10569" s="404"/>
      <c r="R10569" s="3381"/>
      <c r="S10569" s="3381"/>
      <c r="T10569" s="3381"/>
      <c r="U10569" s="3381"/>
      <c r="V10569" s="3381"/>
      <c r="W10569" s="3381"/>
      <c r="X10569" s="3381"/>
      <c r="Y10569" s="3381"/>
      <c r="Z10569" s="3381"/>
      <c r="AA10569" s="3381"/>
      <c r="AB10569" s="3381"/>
      <c r="AC10569" s="1507">
        <f t="shared" si="3965"/>
        <v>102</v>
      </c>
      <c r="AD10569" s="1508">
        <f t="shared" si="3966"/>
        <v>95359.8</v>
      </c>
      <c r="AE10569" s="14">
        <f t="shared" si="3967"/>
        <v>-1500.5666666666666</v>
      </c>
      <c r="AF10569" s="14">
        <f t="shared" si="3968"/>
        <v>13</v>
      </c>
      <c r="AG10569" s="14">
        <f t="shared" si="3969"/>
        <v>7.8461538461538458</v>
      </c>
      <c r="AH10569" s="14">
        <f t="shared" si="3970"/>
        <v>1508.4128205128204</v>
      </c>
      <c r="AI10569" s="14">
        <f t="shared" si="3971"/>
        <v>19609.366666666665</v>
      </c>
      <c r="AJ10569" s="543"/>
      <c r="AK10569" s="3383"/>
      <c r="AL10569" s="3383"/>
      <c r="AM10569" s="3383"/>
      <c r="AN10569" s="3383"/>
      <c r="AO10569" s="3383"/>
      <c r="AP10569" s="3383"/>
      <c r="AQ10569" s="3383"/>
      <c r="AR10569" s="2724"/>
    </row>
    <row r="10570" spans="1:44" ht="20.25" customHeight="1">
      <c r="A10570" s="3382">
        <v>8</v>
      </c>
      <c r="B10570" s="3414" t="s">
        <v>1758</v>
      </c>
      <c r="C10570" s="3381" t="s">
        <v>65</v>
      </c>
      <c r="D10570" s="3416">
        <v>227.48</v>
      </c>
      <c r="E10570" s="3381">
        <v>806</v>
      </c>
      <c r="F10570" s="3381">
        <f>D10570*E10570</f>
        <v>183348.88</v>
      </c>
      <c r="G10570" s="3381"/>
      <c r="H10570" s="3381"/>
      <c r="I10570" s="3412">
        <v>44594</v>
      </c>
      <c r="J10570" s="3412">
        <v>45181</v>
      </c>
      <c r="K10570" s="3412"/>
      <c r="L10570" s="3381"/>
      <c r="M10570" s="3412"/>
      <c r="N10570" s="3381">
        <v>50</v>
      </c>
      <c r="O10570" s="3381">
        <v>137</v>
      </c>
      <c r="P10570" s="3381">
        <v>75</v>
      </c>
      <c r="Q10570" s="3381"/>
      <c r="R10570" s="3381"/>
      <c r="S10570" s="3381"/>
      <c r="T10570" s="3381"/>
      <c r="U10570" s="3381"/>
      <c r="V10570" s="3381"/>
      <c r="W10570" s="3381"/>
      <c r="X10570" s="3381"/>
      <c r="Y10570" s="3381"/>
      <c r="Z10570" s="3381"/>
      <c r="AA10570" s="3381"/>
      <c r="AB10570" s="3381"/>
      <c r="AC10570" s="1507">
        <f t="shared" si="3965"/>
        <v>544</v>
      </c>
      <c r="AD10570" s="1508">
        <f t="shared" si="3966"/>
        <v>123749.12</v>
      </c>
      <c r="AE10570" s="14">
        <f t="shared" si="3967"/>
        <v>5.4666666666666668</v>
      </c>
      <c r="AF10570" s="14">
        <f t="shared" si="3968"/>
        <v>87.333333333333329</v>
      </c>
      <c r="AG10570" s="14">
        <f t="shared" si="3969"/>
        <v>6.2290076335877869</v>
      </c>
      <c r="AH10570" s="14">
        <f t="shared" si="3970"/>
        <v>0.76234096692112008</v>
      </c>
      <c r="AI10570" s="14">
        <f t="shared" si="3971"/>
        <v>66.577777777777783</v>
      </c>
      <c r="AJ10570" s="543"/>
      <c r="AK10570" s="3383"/>
      <c r="AL10570" s="3383"/>
      <c r="AM10570" s="3383"/>
      <c r="AN10570" s="3383"/>
      <c r="AO10570" s="3383"/>
      <c r="AP10570" s="3383"/>
      <c r="AQ10570" s="3383"/>
      <c r="AR10570" s="2724"/>
    </row>
    <row r="10571" spans="1:44" ht="15.75">
      <c r="A10571" s="3382">
        <v>9</v>
      </c>
      <c r="B10571" s="3414" t="s">
        <v>1759</v>
      </c>
      <c r="C10571" s="3381" t="s">
        <v>65</v>
      </c>
      <c r="D10571" s="3416">
        <v>1.2312099999999999</v>
      </c>
      <c r="E10571" s="3381">
        <v>806</v>
      </c>
      <c r="F10571" s="3381">
        <f>D10571*E10571</f>
        <v>992.35525999999993</v>
      </c>
      <c r="G10571" s="3381"/>
      <c r="H10571" s="3381"/>
      <c r="I10571" s="3412">
        <v>44594</v>
      </c>
      <c r="J10571" s="3412">
        <v>45838</v>
      </c>
      <c r="K10571" s="3412"/>
      <c r="L10571" s="3381"/>
      <c r="M10571" s="3412"/>
      <c r="N10571" s="3381">
        <v>50</v>
      </c>
      <c r="O10571" s="3381">
        <v>137</v>
      </c>
      <c r="P10571" s="3381">
        <v>75</v>
      </c>
      <c r="Q10571" s="3381"/>
      <c r="R10571" s="3381"/>
      <c r="S10571" s="3381"/>
      <c r="T10571" s="3381"/>
      <c r="U10571" s="3381"/>
      <c r="V10571" s="3381"/>
      <c r="W10571" s="3381"/>
      <c r="X10571" s="3381"/>
      <c r="Y10571" s="3381"/>
      <c r="Z10571" s="3381"/>
      <c r="AA10571" s="3381"/>
      <c r="AB10571" s="3381"/>
      <c r="AC10571" s="1507">
        <f t="shared" si="3965"/>
        <v>544</v>
      </c>
      <c r="AD10571" s="1508">
        <f t="shared" si="3966"/>
        <v>669.77823999999998</v>
      </c>
      <c r="AE10571" s="14">
        <f t="shared" si="3967"/>
        <v>27.366666666666667</v>
      </c>
      <c r="AF10571" s="14">
        <f t="shared" si="3968"/>
        <v>87.333333333333329</v>
      </c>
      <c r="AG10571" s="14">
        <f t="shared" si="3969"/>
        <v>6.2290076335877869</v>
      </c>
      <c r="AH10571" s="14">
        <f t="shared" si="3970"/>
        <v>-21.137659033078879</v>
      </c>
      <c r="AI10571" s="14">
        <f t="shared" si="3971"/>
        <v>-1846.0222222222224</v>
      </c>
      <c r="AJ10571" s="543"/>
      <c r="AK10571" s="3383"/>
      <c r="AL10571" s="3383"/>
      <c r="AM10571" s="3383"/>
      <c r="AN10571" s="3383"/>
      <c r="AO10571" s="3383"/>
      <c r="AP10571" s="3383"/>
      <c r="AQ10571" s="3383"/>
      <c r="AR10571" s="2724"/>
    </row>
    <row r="10572" spans="1:44" ht="15.75" customHeight="1">
      <c r="A10572" s="4461" t="s">
        <v>20</v>
      </c>
      <c r="B10572" s="4461"/>
      <c r="C10572" s="4461"/>
      <c r="D10572" s="4461"/>
      <c r="E10572" s="4461"/>
      <c r="F10572" s="4461"/>
      <c r="G10572" s="4461"/>
      <c r="H10572" s="4461"/>
      <c r="I10572" s="4461"/>
      <c r="J10572" s="4461"/>
      <c r="K10572" s="4461"/>
      <c r="L10572" s="4461"/>
      <c r="M10572" s="4461"/>
      <c r="N10572" s="4461"/>
      <c r="O10572" s="4461"/>
      <c r="P10572" s="4461"/>
      <c r="Q10572" s="4461"/>
      <c r="R10572" s="4461"/>
      <c r="S10572" s="4461"/>
      <c r="T10572" s="4461"/>
      <c r="U10572" s="4461"/>
      <c r="V10572" s="4461"/>
      <c r="W10572" s="4461"/>
      <c r="X10572" s="4461"/>
      <c r="Y10572" s="4461"/>
      <c r="Z10572" s="4461"/>
      <c r="AA10572" s="4461"/>
      <c r="AB10572" s="4461"/>
      <c r="AC10572" s="4461"/>
      <c r="AD10572" s="4461"/>
      <c r="AE10572" s="4461"/>
      <c r="AF10572" s="4461"/>
      <c r="AG10572" s="4461"/>
      <c r="AH10572" s="4461"/>
      <c r="AI10572" s="4461"/>
      <c r="AJ10572" s="4461"/>
      <c r="AK10572" s="3383"/>
      <c r="AL10572" s="3383"/>
      <c r="AM10572" s="3383"/>
      <c r="AN10572" s="3383"/>
      <c r="AO10572" s="3383"/>
      <c r="AP10572" s="3383"/>
      <c r="AQ10572" s="3383"/>
      <c r="AR10572" s="2724"/>
    </row>
    <row r="10573" spans="1:44" ht="15.75" customHeight="1">
      <c r="A10573" s="4321" t="s">
        <v>91</v>
      </c>
      <c r="B10573" s="4321"/>
      <c r="C10573" s="4321"/>
      <c r="D10573" s="4321"/>
      <c r="E10573" s="4321"/>
      <c r="F10573" s="4321"/>
      <c r="G10573" s="4321"/>
      <c r="H10573" s="4321"/>
      <c r="I10573" s="4321"/>
      <c r="J10573" s="4321"/>
      <c r="K10573" s="4321"/>
      <c r="L10573" s="4321"/>
      <c r="M10573" s="4321"/>
      <c r="N10573" s="4321"/>
      <c r="O10573" s="4321"/>
      <c r="P10573" s="4321"/>
      <c r="Q10573" s="4321"/>
      <c r="R10573" s="4321"/>
      <c r="S10573" s="4321"/>
      <c r="T10573" s="4321"/>
      <c r="U10573" s="4321"/>
      <c r="V10573" s="4321"/>
      <c r="W10573" s="4321"/>
      <c r="X10573" s="4321"/>
      <c r="Y10573" s="4321"/>
      <c r="Z10573" s="4321"/>
      <c r="AA10573" s="4321"/>
      <c r="AB10573" s="4321"/>
      <c r="AC10573" s="4321"/>
      <c r="AD10573" s="4321"/>
      <c r="AE10573" s="4321"/>
      <c r="AF10573" s="4321"/>
      <c r="AG10573" s="4321"/>
      <c r="AH10573" s="4321"/>
      <c r="AI10573" s="4321"/>
      <c r="AJ10573" s="4321"/>
      <c r="AK10573" s="3383"/>
      <c r="AL10573" s="3383"/>
      <c r="AM10573" s="3383"/>
      <c r="AN10573" s="3383"/>
      <c r="AO10573" s="3383"/>
      <c r="AP10573" s="3383"/>
      <c r="AQ10573" s="3383"/>
      <c r="AR10573" s="2724"/>
    </row>
    <row r="10574" spans="1:44" ht="15.75" customHeight="1">
      <c r="A10574" s="3382"/>
      <c r="B10574" s="3409" t="s">
        <v>9106</v>
      </c>
      <c r="C10574" s="3381" t="s">
        <v>65</v>
      </c>
      <c r="D10574" s="3381">
        <v>533.9</v>
      </c>
      <c r="E10574" s="3381">
        <v>0</v>
      </c>
      <c r="F10574" s="3381">
        <v>0</v>
      </c>
      <c r="G10574" s="3381">
        <v>156</v>
      </c>
      <c r="H10574" s="3381">
        <v>83291.520000000004</v>
      </c>
      <c r="I10574" s="3411">
        <v>45007</v>
      </c>
      <c r="J10574" s="3412">
        <v>45051</v>
      </c>
      <c r="K10574" s="3381"/>
      <c r="L10574" s="3381"/>
      <c r="M10574" s="3381"/>
      <c r="N10574" s="3381"/>
      <c r="O10574" s="3381"/>
      <c r="P10574" s="3381">
        <v>66</v>
      </c>
      <c r="Q10574" s="3381"/>
      <c r="R10574" s="3381"/>
      <c r="S10574" s="3381"/>
      <c r="T10574" s="3381"/>
      <c r="U10574" s="3381"/>
      <c r="V10574" s="3381"/>
      <c r="W10574" s="3381"/>
      <c r="X10574" s="3381"/>
      <c r="Y10574" s="3381"/>
      <c r="Z10574" s="3381"/>
      <c r="AA10574" s="3381"/>
      <c r="AB10574" s="3381"/>
      <c r="AC10574" s="1507">
        <f t="shared" ref="AC10574:AC10582" si="3972">E10574+G10574-N10574-O10574-AA10574-P10574-Q10574-R10574-S10574-T10574-U10574-V10574-W10574-X10574-Y10574</f>
        <v>90</v>
      </c>
      <c r="AD10574" s="1508">
        <f t="shared" ref="AD10574:AD10582" si="3973">D10574*AC10574</f>
        <v>48051</v>
      </c>
      <c r="AE10574" s="14">
        <f t="shared" ref="AE10574:AE10582" si="3974">(J10574-"01.04.2023")/30</f>
        <v>1.1333333333333333</v>
      </c>
      <c r="AF10574" s="14">
        <f t="shared" ref="AF10574:AF10582" si="3975">(N10574+O10574+P10574+Q10574+R10574+S10574+T10574+U10574+V10574+W10574+X10574+Y10574)/3</f>
        <v>22</v>
      </c>
      <c r="AG10574" s="14">
        <f t="shared" ref="AG10574:AG10582" si="3976">AC10574/AF10574</f>
        <v>4.0909090909090908</v>
      </c>
      <c r="AH10574" s="14">
        <f t="shared" ref="AH10574:AH10582" si="3977">AG10574-AE10574</f>
        <v>2.9575757575757575</v>
      </c>
      <c r="AI10574" s="14">
        <f t="shared" ref="AI10574:AI10582" si="3978">AC10574-(AE10574*AF10574)</f>
        <v>65.066666666666663</v>
      </c>
      <c r="AJ10574" s="3381"/>
      <c r="AK10574" s="3383"/>
      <c r="AL10574" s="3383"/>
      <c r="AM10574" s="3383"/>
      <c r="AN10574" s="3383"/>
      <c r="AO10574" s="3383"/>
      <c r="AP10574" s="3383"/>
      <c r="AQ10574" s="3383"/>
      <c r="AR10574" s="2724"/>
    </row>
    <row r="10575" spans="1:44" ht="15.75">
      <c r="A10575" s="3382"/>
      <c r="B10575" s="3409" t="s">
        <v>9107</v>
      </c>
      <c r="C10575" s="3381" t="s">
        <v>66</v>
      </c>
      <c r="D10575" s="3381">
        <v>4091</v>
      </c>
      <c r="E10575" s="3381">
        <v>0</v>
      </c>
      <c r="F10575" s="3381">
        <v>0</v>
      </c>
      <c r="G10575" s="3381">
        <v>26</v>
      </c>
      <c r="H10575" s="3381">
        <v>1063.71</v>
      </c>
      <c r="I10575" s="3411">
        <v>45007</v>
      </c>
      <c r="J10575" s="3412">
        <v>45168</v>
      </c>
      <c r="K10575" s="3381"/>
      <c r="L10575" s="3381"/>
      <c r="M10575" s="3381"/>
      <c r="N10575" s="3381"/>
      <c r="O10575" s="3381"/>
      <c r="P10575" s="3381">
        <v>11</v>
      </c>
      <c r="Q10575" s="3381"/>
      <c r="R10575" s="3381"/>
      <c r="S10575" s="3381"/>
      <c r="T10575" s="3381"/>
      <c r="U10575" s="3381"/>
      <c r="V10575" s="3381"/>
      <c r="W10575" s="3381"/>
      <c r="X10575" s="3381"/>
      <c r="Y10575" s="3381"/>
      <c r="Z10575" s="3381"/>
      <c r="AA10575" s="3381"/>
      <c r="AB10575" s="3381"/>
      <c r="AC10575" s="1507">
        <f t="shared" si="3972"/>
        <v>15</v>
      </c>
      <c r="AD10575" s="1508">
        <f t="shared" si="3973"/>
        <v>61365</v>
      </c>
      <c r="AE10575" s="14">
        <f t="shared" si="3974"/>
        <v>5.0333333333333332</v>
      </c>
      <c r="AF10575" s="14">
        <f t="shared" si="3975"/>
        <v>3.6666666666666665</v>
      </c>
      <c r="AG10575" s="14">
        <f t="shared" si="3976"/>
        <v>4.0909090909090908</v>
      </c>
      <c r="AH10575" s="14">
        <f t="shared" si="3977"/>
        <v>-0.94242424242424239</v>
      </c>
      <c r="AI10575" s="14">
        <f t="shared" si="3978"/>
        <v>-3.4555555555555557</v>
      </c>
      <c r="AJ10575" s="3381"/>
      <c r="AK10575" s="3383"/>
      <c r="AL10575" s="3383"/>
      <c r="AM10575" s="3383"/>
      <c r="AN10575" s="3383"/>
      <c r="AO10575" s="3383"/>
      <c r="AP10575" s="3383"/>
      <c r="AQ10575" s="3383"/>
      <c r="AR10575" s="2724"/>
    </row>
    <row r="10576" spans="1:44" ht="15.75">
      <c r="A10576" s="3382"/>
      <c r="B10576" s="3414" t="s">
        <v>9108</v>
      </c>
      <c r="C10576" s="3381" t="s">
        <v>66</v>
      </c>
      <c r="D10576" s="3381">
        <v>3.54</v>
      </c>
      <c r="E10576" s="3381">
        <v>0</v>
      </c>
      <c r="F10576" s="3381">
        <v>0</v>
      </c>
      <c r="G10576" s="3381">
        <v>150</v>
      </c>
      <c r="H10576" s="3381">
        <v>530.98</v>
      </c>
      <c r="I10576" s="3411">
        <v>45007</v>
      </c>
      <c r="J10576" s="3412">
        <v>46326</v>
      </c>
      <c r="K10576" s="3381"/>
      <c r="L10576" s="3381"/>
      <c r="M10576" s="3381"/>
      <c r="N10576" s="3381"/>
      <c r="O10576" s="3381"/>
      <c r="P10576" s="3381">
        <v>25</v>
      </c>
      <c r="Q10576" s="3381"/>
      <c r="R10576" s="3381"/>
      <c r="S10576" s="3381"/>
      <c r="T10576" s="3381"/>
      <c r="U10576" s="3381"/>
      <c r="V10576" s="3381"/>
      <c r="W10576" s="3381"/>
      <c r="X10576" s="3381"/>
      <c r="Y10576" s="3381"/>
      <c r="Z10576" s="3381"/>
      <c r="AA10576" s="3381"/>
      <c r="AB10576" s="3381"/>
      <c r="AC10576" s="1507">
        <f t="shared" si="3972"/>
        <v>125</v>
      </c>
      <c r="AD10576" s="1508">
        <f t="shared" si="3973"/>
        <v>442.5</v>
      </c>
      <c r="AE10576" s="14">
        <f t="shared" si="3974"/>
        <v>43.633333333333333</v>
      </c>
      <c r="AF10576" s="14">
        <f t="shared" si="3975"/>
        <v>8.3333333333333339</v>
      </c>
      <c r="AG10576" s="14">
        <f t="shared" si="3976"/>
        <v>14.999999999999998</v>
      </c>
      <c r="AH10576" s="14">
        <f t="shared" si="3977"/>
        <v>-28.633333333333333</v>
      </c>
      <c r="AI10576" s="14">
        <f t="shared" si="3978"/>
        <v>-238.61111111111114</v>
      </c>
      <c r="AJ10576" s="3381"/>
      <c r="AK10576" s="3383"/>
      <c r="AL10576" s="3383"/>
      <c r="AM10576" s="3383"/>
      <c r="AN10576" s="3383"/>
      <c r="AO10576" s="3383"/>
      <c r="AP10576" s="3383"/>
      <c r="AQ10576" s="3383"/>
      <c r="AR10576" s="2724"/>
    </row>
    <row r="10577" spans="1:44" ht="15.75">
      <c r="A10577" s="3382"/>
      <c r="B10577" s="3414" t="s">
        <v>1760</v>
      </c>
      <c r="C10577" s="3417" t="s">
        <v>66</v>
      </c>
      <c r="D10577" s="3381">
        <v>33.58</v>
      </c>
      <c r="E10577" s="3381">
        <v>0</v>
      </c>
      <c r="F10577" s="3381">
        <v>0</v>
      </c>
      <c r="G10577" s="3381">
        <v>1</v>
      </c>
      <c r="H10577" s="3381">
        <v>33.58</v>
      </c>
      <c r="I10577" s="3412">
        <v>45007</v>
      </c>
      <c r="J10577" s="3412"/>
      <c r="K10577" s="3410"/>
      <c r="L10577" s="3381"/>
      <c r="M10577" s="3381"/>
      <c r="N10577" s="3381"/>
      <c r="O10577" s="3381"/>
      <c r="P10577" s="3381">
        <v>0</v>
      </c>
      <c r="Q10577" s="3381"/>
      <c r="R10577" s="3381"/>
      <c r="S10577" s="3381"/>
      <c r="T10577" s="3381"/>
      <c r="U10577" s="3381"/>
      <c r="V10577" s="3381"/>
      <c r="W10577" s="3381"/>
      <c r="X10577" s="3381"/>
      <c r="Y10577" s="3381"/>
      <c r="Z10577" s="3381"/>
      <c r="AA10577" s="3381"/>
      <c r="AB10577" s="3381"/>
      <c r="AC10577" s="1507">
        <f t="shared" si="3972"/>
        <v>1</v>
      </c>
      <c r="AD10577" s="1508">
        <f t="shared" si="3973"/>
        <v>33.58</v>
      </c>
      <c r="AE10577" s="14">
        <f t="shared" si="3974"/>
        <v>-1500.5666666666666</v>
      </c>
      <c r="AF10577" s="14">
        <f t="shared" si="3975"/>
        <v>0</v>
      </c>
      <c r="AG10577" s="14" t="e">
        <f t="shared" si="3976"/>
        <v>#DIV/0!</v>
      </c>
      <c r="AH10577" s="14" t="e">
        <f t="shared" si="3977"/>
        <v>#DIV/0!</v>
      </c>
      <c r="AI10577" s="14">
        <f t="shared" si="3978"/>
        <v>1</v>
      </c>
      <c r="AJ10577" s="3381"/>
      <c r="AK10577" s="3383"/>
      <c r="AL10577" s="3383"/>
      <c r="AM10577" s="3383"/>
      <c r="AN10577" s="3383"/>
      <c r="AO10577" s="3383"/>
      <c r="AP10577" s="3383"/>
      <c r="AQ10577" s="3383"/>
      <c r="AR10577" s="2724"/>
    </row>
    <row r="10578" spans="1:44" ht="31.5">
      <c r="A10578" s="3382">
        <v>17</v>
      </c>
      <c r="B10578" s="3418" t="s">
        <v>1761</v>
      </c>
      <c r="C10578" s="3419" t="s">
        <v>66</v>
      </c>
      <c r="D10578" s="3381">
        <v>28.89</v>
      </c>
      <c r="E10578" s="3381">
        <v>2826</v>
      </c>
      <c r="F10578" s="3381">
        <f>D10578*E10578</f>
        <v>81643.14</v>
      </c>
      <c r="G10578" s="3381"/>
      <c r="H10578" s="3381"/>
      <c r="I10578" s="3411" t="s">
        <v>7328</v>
      </c>
      <c r="J10578" s="3381"/>
      <c r="K10578" s="3410"/>
      <c r="L10578" s="3381">
        <v>1251</v>
      </c>
      <c r="M10578" s="3412">
        <v>44459</v>
      </c>
      <c r="N10578" s="3381">
        <v>284</v>
      </c>
      <c r="O10578" s="3381">
        <v>289</v>
      </c>
      <c r="P10578" s="3381">
        <v>468</v>
      </c>
      <c r="Q10578" s="3381"/>
      <c r="R10578" s="404"/>
      <c r="S10578" s="3381"/>
      <c r="T10578" s="3381"/>
      <c r="U10578" s="3381"/>
      <c r="V10578" s="3381"/>
      <c r="W10578" s="3381"/>
      <c r="X10578" s="3381"/>
      <c r="Y10578" s="3381"/>
      <c r="Z10578" s="3381"/>
      <c r="AA10578" s="3381"/>
      <c r="AB10578" s="3381"/>
      <c r="AC10578" s="1507">
        <f t="shared" si="3972"/>
        <v>1785</v>
      </c>
      <c r="AD10578" s="1508">
        <f t="shared" si="3973"/>
        <v>51568.65</v>
      </c>
      <c r="AE10578" s="14">
        <f t="shared" si="3974"/>
        <v>-1500.5666666666666</v>
      </c>
      <c r="AF10578" s="14">
        <f t="shared" si="3975"/>
        <v>347</v>
      </c>
      <c r="AG10578" s="14">
        <f t="shared" si="3976"/>
        <v>5.1440922190201732</v>
      </c>
      <c r="AH10578" s="14">
        <f t="shared" si="3977"/>
        <v>1505.7107588856868</v>
      </c>
      <c r="AI10578" s="14">
        <f t="shared" si="3978"/>
        <v>522481.6333333333</v>
      </c>
      <c r="AJ10578" s="3381"/>
      <c r="AK10578" s="3383"/>
      <c r="AL10578" s="3383"/>
      <c r="AM10578" s="3383"/>
      <c r="AN10578" s="3383"/>
      <c r="AO10578" s="3383"/>
      <c r="AP10578" s="3383"/>
      <c r="AQ10578" s="3383"/>
      <c r="AR10578" s="2724"/>
    </row>
    <row r="10579" spans="1:44" ht="15.75" customHeight="1">
      <c r="A10579" s="3382"/>
      <c r="B10579" s="3418" t="s">
        <v>10024</v>
      </c>
      <c r="C10579" s="3419" t="s">
        <v>65</v>
      </c>
      <c r="D10579" s="3381">
        <v>5.274</v>
      </c>
      <c r="E10579" s="3381">
        <v>0</v>
      </c>
      <c r="F10579" s="3381">
        <v>0</v>
      </c>
      <c r="G10579" s="3381">
        <v>50</v>
      </c>
      <c r="H10579" s="3381">
        <v>263.7</v>
      </c>
      <c r="I10579" s="3411">
        <v>44986</v>
      </c>
      <c r="J10579" s="3412">
        <v>45107</v>
      </c>
      <c r="K10579" s="3410"/>
      <c r="L10579" s="3381"/>
      <c r="M10579" s="3412"/>
      <c r="N10579" s="3381"/>
      <c r="O10579" s="3381"/>
      <c r="P10579" s="3381">
        <v>0</v>
      </c>
      <c r="Q10579" s="3381"/>
      <c r="R10579" s="404"/>
      <c r="S10579" s="3381"/>
      <c r="T10579" s="3381"/>
      <c r="U10579" s="3381"/>
      <c r="V10579" s="3381"/>
      <c r="W10579" s="3381"/>
      <c r="X10579" s="3381"/>
      <c r="Y10579" s="3381"/>
      <c r="Z10579" s="3381"/>
      <c r="AA10579" s="3381"/>
      <c r="AB10579" s="3381"/>
      <c r="AC10579" s="1507">
        <f t="shared" si="3972"/>
        <v>50</v>
      </c>
      <c r="AD10579" s="1508">
        <f t="shared" si="3973"/>
        <v>263.7</v>
      </c>
      <c r="AE10579" s="14">
        <f t="shared" si="3974"/>
        <v>3</v>
      </c>
      <c r="AF10579" s="14">
        <f t="shared" si="3975"/>
        <v>0</v>
      </c>
      <c r="AG10579" s="14" t="e">
        <f t="shared" si="3976"/>
        <v>#DIV/0!</v>
      </c>
      <c r="AH10579" s="14" t="e">
        <f t="shared" si="3977"/>
        <v>#DIV/0!</v>
      </c>
      <c r="AI10579" s="14">
        <f t="shared" si="3978"/>
        <v>50</v>
      </c>
      <c r="AJ10579" s="3381"/>
      <c r="AK10579" s="3383"/>
      <c r="AL10579" s="3383"/>
      <c r="AM10579" s="3383"/>
      <c r="AN10579" s="3383"/>
      <c r="AO10579" s="3383"/>
      <c r="AP10579" s="3383"/>
      <c r="AQ10579" s="3383"/>
      <c r="AR10579" s="2724"/>
    </row>
    <row r="10580" spans="1:44" ht="15.75" customHeight="1">
      <c r="A10580" s="3382">
        <v>18</v>
      </c>
      <c r="B10580" s="3418" t="s">
        <v>1762</v>
      </c>
      <c r="C10580" s="3419" t="s">
        <v>65</v>
      </c>
      <c r="D10580" s="3381">
        <v>5.274</v>
      </c>
      <c r="E10580" s="3381">
        <v>320</v>
      </c>
      <c r="F10580" s="3381">
        <f>D10580*E10580</f>
        <v>1687.68</v>
      </c>
      <c r="G10580" s="3381"/>
      <c r="H10580" s="3381"/>
      <c r="I10580" s="3411" t="s">
        <v>7329</v>
      </c>
      <c r="J10580" s="3412">
        <v>45046</v>
      </c>
      <c r="K10580" s="3410"/>
      <c r="L10580" s="3381">
        <v>1592</v>
      </c>
      <c r="M10580" s="3412">
        <v>44544</v>
      </c>
      <c r="N10580" s="3381">
        <v>50</v>
      </c>
      <c r="O10580" s="3381">
        <v>50</v>
      </c>
      <c r="P10580" s="3381">
        <v>140</v>
      </c>
      <c r="Q10580" s="3381"/>
      <c r="R10580" s="3381"/>
      <c r="S10580" s="3381"/>
      <c r="T10580" s="3381"/>
      <c r="U10580" s="3381"/>
      <c r="V10580" s="3381"/>
      <c r="W10580" s="3381"/>
      <c r="X10580" s="3381"/>
      <c r="Y10580" s="3381"/>
      <c r="Z10580" s="3381"/>
      <c r="AA10580" s="3381"/>
      <c r="AB10580" s="3381"/>
      <c r="AC10580" s="1507">
        <f t="shared" si="3972"/>
        <v>80</v>
      </c>
      <c r="AD10580" s="1508">
        <f t="shared" si="3973"/>
        <v>421.92</v>
      </c>
      <c r="AE10580" s="14">
        <f t="shared" si="3974"/>
        <v>0.96666666666666667</v>
      </c>
      <c r="AF10580" s="14">
        <f t="shared" si="3975"/>
        <v>80</v>
      </c>
      <c r="AG10580" s="14">
        <f t="shared" si="3976"/>
        <v>1</v>
      </c>
      <c r="AH10580" s="14">
        <f t="shared" si="3977"/>
        <v>3.3333333333333326E-2</v>
      </c>
      <c r="AI10580" s="14">
        <f t="shared" si="3978"/>
        <v>2.6666666666666714</v>
      </c>
      <c r="AJ10580" s="3381"/>
      <c r="AK10580" s="3383"/>
      <c r="AL10580" s="3383"/>
      <c r="AM10580" s="3383"/>
      <c r="AN10580" s="3383"/>
      <c r="AO10580" s="3383"/>
      <c r="AP10580" s="3383"/>
      <c r="AQ10580" s="3383"/>
      <c r="AR10580" s="2724"/>
    </row>
    <row r="10581" spans="1:44" ht="15.75">
      <c r="A10581" s="3382">
        <v>19</v>
      </c>
      <c r="B10581" s="3420" t="s">
        <v>3094</v>
      </c>
      <c r="C10581" s="3419" t="s">
        <v>65</v>
      </c>
      <c r="D10581" s="3381">
        <v>58.85</v>
      </c>
      <c r="E10581" s="3381">
        <v>73</v>
      </c>
      <c r="F10581" s="3381">
        <v>11770</v>
      </c>
      <c r="G10581" s="3381"/>
      <c r="H10581" s="3381"/>
      <c r="I10581" s="3412">
        <v>44691</v>
      </c>
      <c r="J10581" s="3412">
        <v>45230</v>
      </c>
      <c r="K10581" s="3410"/>
      <c r="L10581" s="3381">
        <v>1551</v>
      </c>
      <c r="M10581" s="3412">
        <v>44532</v>
      </c>
      <c r="N10581" s="3381">
        <v>5</v>
      </c>
      <c r="O10581" s="3381">
        <v>0</v>
      </c>
      <c r="P10581" s="3381">
        <v>37</v>
      </c>
      <c r="Q10581" s="3381"/>
      <c r="R10581" s="3381"/>
      <c r="S10581" s="3381"/>
      <c r="T10581" s="3381"/>
      <c r="U10581" s="3381"/>
      <c r="V10581" s="3381"/>
      <c r="W10581" s="3381"/>
      <c r="X10581" s="3381"/>
      <c r="Y10581" s="3381"/>
      <c r="Z10581" s="3381"/>
      <c r="AA10581" s="3381"/>
      <c r="AB10581" s="3381"/>
      <c r="AC10581" s="1507">
        <f t="shared" si="3972"/>
        <v>31</v>
      </c>
      <c r="AD10581" s="1508">
        <f t="shared" si="3973"/>
        <v>1824.3500000000001</v>
      </c>
      <c r="AE10581" s="14">
        <f t="shared" si="3974"/>
        <v>7.1</v>
      </c>
      <c r="AF10581" s="14">
        <f t="shared" si="3975"/>
        <v>14</v>
      </c>
      <c r="AG10581" s="14">
        <f t="shared" si="3976"/>
        <v>2.2142857142857144</v>
      </c>
      <c r="AH10581" s="14">
        <f t="shared" si="3977"/>
        <v>-4.8857142857142852</v>
      </c>
      <c r="AI10581" s="14">
        <f t="shared" si="3978"/>
        <v>-68.399999999999991</v>
      </c>
      <c r="AJ10581" s="3381"/>
      <c r="AK10581" s="3383"/>
      <c r="AL10581" s="3383"/>
      <c r="AM10581" s="3383"/>
      <c r="AN10581" s="3383"/>
      <c r="AO10581" s="3383"/>
      <c r="AP10581" s="3383"/>
      <c r="AQ10581" s="3383"/>
      <c r="AR10581" s="2724"/>
    </row>
    <row r="10582" spans="1:44" ht="31.5">
      <c r="A10582" s="3382">
        <v>21</v>
      </c>
      <c r="B10582" s="3418" t="s">
        <v>3767</v>
      </c>
      <c r="C10582" s="3419" t="s">
        <v>65</v>
      </c>
      <c r="D10582" s="3381">
        <v>8.65</v>
      </c>
      <c r="E10582" s="3381">
        <v>120</v>
      </c>
      <c r="F10582" s="3381">
        <v>1038</v>
      </c>
      <c r="G10582" s="3381">
        <v>160</v>
      </c>
      <c r="H10582" s="3381">
        <v>1384</v>
      </c>
      <c r="I10582" s="3421" t="s">
        <v>10025</v>
      </c>
      <c r="J10582" s="3412">
        <v>45230</v>
      </c>
      <c r="K10582" s="3410"/>
      <c r="L10582" s="3381"/>
      <c r="M10582" s="3412"/>
      <c r="N10582" s="3381">
        <v>20</v>
      </c>
      <c r="O10582" s="3381">
        <v>20</v>
      </c>
      <c r="P10582" s="3381">
        <v>20</v>
      </c>
      <c r="Q10582" s="3381"/>
      <c r="R10582" s="3381"/>
      <c r="S10582" s="3381"/>
      <c r="T10582" s="3381"/>
      <c r="U10582" s="3381"/>
      <c r="V10582" s="3381"/>
      <c r="W10582" s="3381"/>
      <c r="X10582" s="3381"/>
      <c r="Y10582" s="3381"/>
      <c r="Z10582" s="3381"/>
      <c r="AA10582" s="3381"/>
      <c r="AB10582" s="3381"/>
      <c r="AC10582" s="1507">
        <f t="shared" si="3972"/>
        <v>220</v>
      </c>
      <c r="AD10582" s="1508">
        <f t="shared" si="3973"/>
        <v>1903</v>
      </c>
      <c r="AE10582" s="14">
        <f t="shared" si="3974"/>
        <v>7.1</v>
      </c>
      <c r="AF10582" s="14">
        <f t="shared" si="3975"/>
        <v>20</v>
      </c>
      <c r="AG10582" s="14">
        <f t="shared" si="3976"/>
        <v>11</v>
      </c>
      <c r="AH10582" s="14">
        <f t="shared" si="3977"/>
        <v>3.9000000000000004</v>
      </c>
      <c r="AI10582" s="14">
        <f t="shared" si="3978"/>
        <v>78</v>
      </c>
      <c r="AJ10582" s="3381"/>
      <c r="AK10582" s="3383"/>
      <c r="AL10582" s="3383"/>
      <c r="AM10582" s="3383"/>
      <c r="AN10582" s="3383"/>
      <c r="AO10582" s="3383"/>
      <c r="AP10582" s="3383"/>
      <c r="AQ10582" s="3383"/>
      <c r="AR10582" s="2724"/>
    </row>
    <row r="10583" spans="1:44" ht="15.75" customHeight="1">
      <c r="A10583" s="3382">
        <v>22</v>
      </c>
      <c r="B10583" s="3418" t="s">
        <v>4919</v>
      </c>
      <c r="C10583" s="3419" t="s">
        <v>65</v>
      </c>
      <c r="D10583" s="3381">
        <v>63.45</v>
      </c>
      <c r="E10583" s="3381">
        <v>530</v>
      </c>
      <c r="F10583" s="3381">
        <v>33628.5</v>
      </c>
      <c r="G10583" s="3381"/>
      <c r="H10583" s="3381"/>
      <c r="I10583" s="3412">
        <v>44784</v>
      </c>
      <c r="J10583" s="3412">
        <v>45659</v>
      </c>
      <c r="K10583" s="3412"/>
      <c r="L10583" s="3381"/>
      <c r="M10583" s="3412"/>
      <c r="N10583" s="3381">
        <v>45</v>
      </c>
      <c r="O10583" s="3381">
        <v>40</v>
      </c>
      <c r="P10583" s="3381">
        <v>65</v>
      </c>
      <c r="Q10583" s="3381"/>
      <c r="R10583" s="3381"/>
      <c r="S10583" s="3381"/>
      <c r="T10583" s="3381"/>
      <c r="U10583" s="3381"/>
      <c r="V10583" s="3381"/>
      <c r="W10583" s="3381"/>
      <c r="X10583" s="3381"/>
      <c r="Y10583" s="3381"/>
      <c r="Z10583" s="3381"/>
      <c r="AA10583" s="3381"/>
      <c r="AB10583" s="3381"/>
      <c r="AC10583" s="1507">
        <f t="shared" ref="AC10583:AC10600" si="3979">E10583+G10583-N10583-O10583-AA10583-P10583-Q10583-R10583-S10583-T10583-U10583-V10583-W10583-X10583-Y10583</f>
        <v>380</v>
      </c>
      <c r="AD10583" s="1508">
        <f t="shared" ref="AD10583:AD10600" si="3980">D10583*AC10583</f>
        <v>24111</v>
      </c>
      <c r="AE10583" s="14">
        <f t="shared" ref="AE10583:AE10600" si="3981">(J10583-"01.04.2023")/30</f>
        <v>21.4</v>
      </c>
      <c r="AF10583" s="14">
        <f t="shared" ref="AF10583:AF10600" si="3982">(N10583+O10583+P10583+Q10583+R10583+S10583+T10583+U10583+V10583+W10583+X10583+Y10583)/3</f>
        <v>50</v>
      </c>
      <c r="AG10583" s="14">
        <f t="shared" ref="AG10583:AG10600" si="3983">AC10583/AF10583</f>
        <v>7.6</v>
      </c>
      <c r="AH10583" s="14">
        <f t="shared" ref="AH10583:AH10600" si="3984">AG10583-AE10583</f>
        <v>-13.799999999999999</v>
      </c>
      <c r="AI10583" s="14">
        <f t="shared" ref="AI10583:AI10600" si="3985">AC10583-(AE10583*AF10583)</f>
        <v>-690</v>
      </c>
      <c r="AJ10583" s="3381"/>
      <c r="AK10583" s="3383"/>
      <c r="AL10583" s="3383"/>
      <c r="AM10583" s="3383"/>
      <c r="AN10583" s="3383"/>
      <c r="AO10583" s="3383"/>
      <c r="AP10583" s="3383"/>
      <c r="AQ10583" s="3383"/>
      <c r="AR10583" s="2724"/>
    </row>
    <row r="10584" spans="1:44" ht="47.25">
      <c r="A10584" s="3382">
        <v>23</v>
      </c>
      <c r="B10584" s="3418" t="s">
        <v>1763</v>
      </c>
      <c r="C10584" s="3419" t="s">
        <v>65</v>
      </c>
      <c r="D10584" s="3381">
        <v>129.78</v>
      </c>
      <c r="E10584" s="3381">
        <v>379</v>
      </c>
      <c r="F10584" s="3381">
        <f>D10584*E10584</f>
        <v>49186.62</v>
      </c>
      <c r="G10584" s="3381"/>
      <c r="H10584" s="3381"/>
      <c r="I10584" s="3411" t="s">
        <v>7330</v>
      </c>
      <c r="J10584" s="3412">
        <v>45169</v>
      </c>
      <c r="K10584" s="3410"/>
      <c r="L10584" s="3381">
        <v>189</v>
      </c>
      <c r="M10584" s="3412">
        <v>44649</v>
      </c>
      <c r="N10584" s="3381">
        <v>55</v>
      </c>
      <c r="O10584" s="3381">
        <v>39</v>
      </c>
      <c r="P10584" s="3381">
        <v>68</v>
      </c>
      <c r="Q10584" s="3381"/>
      <c r="R10584" s="3381"/>
      <c r="S10584" s="3381"/>
      <c r="T10584" s="3381"/>
      <c r="U10584" s="3381"/>
      <c r="V10584" s="3381"/>
      <c r="W10584" s="3381"/>
      <c r="X10584" s="3381"/>
      <c r="Y10584" s="3381"/>
      <c r="Z10584" s="3381"/>
      <c r="AA10584" s="3381"/>
      <c r="AB10584" s="3381"/>
      <c r="AC10584" s="1507">
        <f t="shared" si="3979"/>
        <v>217</v>
      </c>
      <c r="AD10584" s="1508">
        <f t="shared" si="3980"/>
        <v>28162.260000000002</v>
      </c>
      <c r="AE10584" s="14">
        <f t="shared" si="3981"/>
        <v>5.0666666666666664</v>
      </c>
      <c r="AF10584" s="14">
        <f t="shared" si="3982"/>
        <v>54</v>
      </c>
      <c r="AG10584" s="14">
        <f t="shared" si="3983"/>
        <v>4.0185185185185182</v>
      </c>
      <c r="AH10584" s="14">
        <f t="shared" si="3984"/>
        <v>-1.0481481481481483</v>
      </c>
      <c r="AI10584" s="14">
        <f t="shared" si="3985"/>
        <v>-56.599999999999966</v>
      </c>
      <c r="AJ10584" s="3381"/>
      <c r="AK10584" s="3383"/>
      <c r="AL10584" s="3383"/>
      <c r="AM10584" s="3383"/>
      <c r="AN10584" s="3383"/>
      <c r="AO10584" s="3383"/>
      <c r="AP10584" s="3383"/>
      <c r="AQ10584" s="3383"/>
      <c r="AR10584" s="2724"/>
    </row>
    <row r="10585" spans="1:44" ht="15.75">
      <c r="A10585" s="3382">
        <v>24</v>
      </c>
      <c r="B10585" s="3418" t="s">
        <v>6658</v>
      </c>
      <c r="C10585" s="3419" t="s">
        <v>65</v>
      </c>
      <c r="D10585" s="3381">
        <v>42.98</v>
      </c>
      <c r="E10585" s="3381">
        <v>95</v>
      </c>
      <c r="F10585" s="3381">
        <v>4083.1</v>
      </c>
      <c r="G10585" s="3381"/>
      <c r="H10585" s="3381"/>
      <c r="I10585" s="3411">
        <v>44868</v>
      </c>
      <c r="J10585" s="3412">
        <v>45077</v>
      </c>
      <c r="K10585" s="3410"/>
      <c r="L10585" s="3381">
        <v>920</v>
      </c>
      <c r="M10585" s="3412">
        <v>44862</v>
      </c>
      <c r="N10585" s="3381">
        <v>30</v>
      </c>
      <c r="O10585" s="3381">
        <v>40</v>
      </c>
      <c r="P10585" s="3381">
        <v>20</v>
      </c>
      <c r="Q10585" s="3381"/>
      <c r="R10585" s="3381"/>
      <c r="S10585" s="3381"/>
      <c r="T10585" s="3381"/>
      <c r="U10585" s="3381"/>
      <c r="V10585" s="3381"/>
      <c r="W10585" s="3381"/>
      <c r="X10585" s="3381"/>
      <c r="Y10585" s="3381"/>
      <c r="Z10585" s="3381"/>
      <c r="AA10585" s="3381"/>
      <c r="AB10585" s="3381"/>
      <c r="AC10585" s="1507">
        <f t="shared" si="3979"/>
        <v>5</v>
      </c>
      <c r="AD10585" s="1508">
        <f t="shared" si="3980"/>
        <v>214.89999999999998</v>
      </c>
      <c r="AE10585" s="14">
        <f t="shared" si="3981"/>
        <v>2</v>
      </c>
      <c r="AF10585" s="14">
        <f t="shared" si="3982"/>
        <v>30</v>
      </c>
      <c r="AG10585" s="14">
        <f t="shared" si="3983"/>
        <v>0.16666666666666666</v>
      </c>
      <c r="AH10585" s="14">
        <f t="shared" si="3984"/>
        <v>-1.8333333333333333</v>
      </c>
      <c r="AI10585" s="14">
        <f t="shared" si="3985"/>
        <v>-55</v>
      </c>
      <c r="AJ10585" s="3381"/>
      <c r="AK10585" s="3383"/>
      <c r="AL10585" s="3383"/>
      <c r="AM10585" s="3383"/>
      <c r="AN10585" s="3383"/>
      <c r="AO10585" s="3383"/>
      <c r="AP10585" s="3383"/>
      <c r="AQ10585" s="3383"/>
      <c r="AR10585" s="2724"/>
    </row>
    <row r="10586" spans="1:44" ht="31.5">
      <c r="A10586" s="3382">
        <v>26</v>
      </c>
      <c r="B10586" s="3418" t="s">
        <v>1764</v>
      </c>
      <c r="C10586" s="3419" t="s">
        <v>65</v>
      </c>
      <c r="D10586" s="3381">
        <v>69.12</v>
      </c>
      <c r="E10586" s="3381">
        <v>100</v>
      </c>
      <c r="F10586" s="3381">
        <f>D10586*E10586</f>
        <v>6912</v>
      </c>
      <c r="G10586" s="3381"/>
      <c r="H10586" s="3381"/>
      <c r="I10586" s="3411" t="s">
        <v>7331</v>
      </c>
      <c r="J10586" s="3412">
        <v>45107</v>
      </c>
      <c r="K10586" s="3410"/>
      <c r="L10586" s="3381"/>
      <c r="M10586" s="3381"/>
      <c r="N10586" s="3381">
        <v>17</v>
      </c>
      <c r="O10586" s="3381">
        <v>12</v>
      </c>
      <c r="P10586" s="3381">
        <v>30</v>
      </c>
      <c r="Q10586" s="3381"/>
      <c r="R10586" s="3381"/>
      <c r="S10586" s="3381"/>
      <c r="T10586" s="3381"/>
      <c r="U10586" s="3381"/>
      <c r="V10586" s="3381"/>
      <c r="W10586" s="3381"/>
      <c r="X10586" s="3381"/>
      <c r="Y10586" s="3381"/>
      <c r="Z10586" s="3381"/>
      <c r="AA10586" s="3381"/>
      <c r="AB10586" s="3381"/>
      <c r="AC10586" s="1507">
        <f t="shared" si="3979"/>
        <v>41</v>
      </c>
      <c r="AD10586" s="1508">
        <f t="shared" si="3980"/>
        <v>2833.92</v>
      </c>
      <c r="AE10586" s="14">
        <f t="shared" si="3981"/>
        <v>3</v>
      </c>
      <c r="AF10586" s="14">
        <f t="shared" si="3982"/>
        <v>19.666666666666668</v>
      </c>
      <c r="AG10586" s="14">
        <f t="shared" si="3983"/>
        <v>2.0847457627118642</v>
      </c>
      <c r="AH10586" s="14">
        <f t="shared" si="3984"/>
        <v>-0.91525423728813582</v>
      </c>
      <c r="AI10586" s="14">
        <f t="shared" si="3985"/>
        <v>-18</v>
      </c>
      <c r="AJ10586" s="3381"/>
      <c r="AK10586" s="3383"/>
      <c r="AL10586" s="3383"/>
      <c r="AM10586" s="3383"/>
      <c r="AN10586" s="3383"/>
      <c r="AO10586" s="3383"/>
      <c r="AP10586" s="3383"/>
      <c r="AQ10586" s="3383"/>
      <c r="AR10586" s="2724"/>
    </row>
    <row r="10587" spans="1:44" ht="15.75">
      <c r="A10587" s="3382">
        <v>27</v>
      </c>
      <c r="B10587" s="3414" t="s">
        <v>1765</v>
      </c>
      <c r="C10587" s="3381" t="s">
        <v>262</v>
      </c>
      <c r="D10587" s="3381">
        <v>0</v>
      </c>
      <c r="E10587" s="3410">
        <v>3920</v>
      </c>
      <c r="F10587" s="3381">
        <v>0</v>
      </c>
      <c r="G10587" s="3381"/>
      <c r="H10587" s="3381"/>
      <c r="I10587" s="3412">
        <v>44838</v>
      </c>
      <c r="J10587" s="3412">
        <v>45184</v>
      </c>
      <c r="K10587" s="3381"/>
      <c r="L10587" s="3381">
        <v>829</v>
      </c>
      <c r="M10587" s="3412">
        <v>44834</v>
      </c>
      <c r="N10587" s="3381">
        <v>2040</v>
      </c>
      <c r="O10587" s="3381">
        <v>1040</v>
      </c>
      <c r="P10587" s="3381">
        <v>320</v>
      </c>
      <c r="Q10587" s="3381"/>
      <c r="R10587" s="3381"/>
      <c r="S10587" s="3381"/>
      <c r="T10587" s="3381"/>
      <c r="U10587" s="3381"/>
      <c r="V10587" s="3381"/>
      <c r="W10587" s="3381"/>
      <c r="X10587" s="3381"/>
      <c r="Y10587" s="3381"/>
      <c r="Z10587" s="3417"/>
      <c r="AA10587" s="3381"/>
      <c r="AB10587" s="3381"/>
      <c r="AC10587" s="1507">
        <f t="shared" si="3979"/>
        <v>520</v>
      </c>
      <c r="AD10587" s="1508">
        <f t="shared" si="3980"/>
        <v>0</v>
      </c>
      <c r="AE10587" s="14">
        <f t="shared" si="3981"/>
        <v>5.5666666666666664</v>
      </c>
      <c r="AF10587" s="14">
        <f t="shared" si="3982"/>
        <v>1133.3333333333333</v>
      </c>
      <c r="AG10587" s="14">
        <f t="shared" si="3983"/>
        <v>0.45882352941176474</v>
      </c>
      <c r="AH10587" s="14">
        <f t="shared" si="3984"/>
        <v>-5.1078431372549016</v>
      </c>
      <c r="AI10587" s="14">
        <f t="shared" si="3985"/>
        <v>-5788.8888888888878</v>
      </c>
      <c r="AJ10587" s="3381"/>
      <c r="AK10587" s="3383"/>
      <c r="AL10587" s="3383"/>
      <c r="AM10587" s="3383"/>
      <c r="AN10587" s="3383"/>
      <c r="AO10587" s="3383"/>
      <c r="AP10587" s="3383"/>
      <c r="AQ10587" s="3383"/>
      <c r="AR10587" s="2724"/>
    </row>
    <row r="10588" spans="1:44" ht="15.75" customHeight="1">
      <c r="A10588" s="3382">
        <v>26</v>
      </c>
      <c r="B10588" s="3414" t="s">
        <v>3095</v>
      </c>
      <c r="C10588" s="3381" t="s">
        <v>66</v>
      </c>
      <c r="D10588" s="3381">
        <v>65.819999999999993</v>
      </c>
      <c r="E10588" s="3410">
        <v>1083</v>
      </c>
      <c r="F10588" s="3381">
        <v>20383.52</v>
      </c>
      <c r="G10588" s="3381"/>
      <c r="H10588" s="3381"/>
      <c r="I10588" s="3412">
        <v>44711</v>
      </c>
      <c r="J10588" s="3412">
        <v>45277</v>
      </c>
      <c r="K10588" s="3381"/>
      <c r="L10588" s="3381"/>
      <c r="M10588" s="3412"/>
      <c r="N10588" s="3381">
        <v>234</v>
      </c>
      <c r="O10588" s="3381">
        <v>327</v>
      </c>
      <c r="P10588" s="3381">
        <v>393</v>
      </c>
      <c r="Q10588" s="3381"/>
      <c r="R10588" s="3381"/>
      <c r="S10588" s="3381"/>
      <c r="T10588" s="3381"/>
      <c r="U10588" s="3381"/>
      <c r="V10588" s="3381"/>
      <c r="W10588" s="3381"/>
      <c r="X10588" s="3381"/>
      <c r="Y10588" s="3381"/>
      <c r="Z10588" s="3417"/>
      <c r="AA10588" s="3381"/>
      <c r="AB10588" s="3381"/>
      <c r="AC10588" s="1507">
        <f t="shared" si="3979"/>
        <v>129</v>
      </c>
      <c r="AD10588" s="1508">
        <f t="shared" si="3980"/>
        <v>8490.7799999999988</v>
      </c>
      <c r="AE10588" s="14">
        <f t="shared" si="3981"/>
        <v>8.6666666666666661</v>
      </c>
      <c r="AF10588" s="14">
        <f t="shared" si="3982"/>
        <v>318</v>
      </c>
      <c r="AG10588" s="14">
        <f t="shared" si="3983"/>
        <v>0.40566037735849059</v>
      </c>
      <c r="AH10588" s="14">
        <f t="shared" si="3984"/>
        <v>-8.2610062893081757</v>
      </c>
      <c r="AI10588" s="14">
        <f t="shared" si="3985"/>
        <v>-2627</v>
      </c>
      <c r="AJ10588" s="3381"/>
      <c r="AK10588" s="3383"/>
      <c r="AL10588" s="3383"/>
      <c r="AM10588" s="3383"/>
      <c r="AN10588" s="3383"/>
      <c r="AO10588" s="3383"/>
      <c r="AP10588" s="3383"/>
      <c r="AQ10588" s="3383"/>
      <c r="AR10588" s="2724"/>
    </row>
    <row r="10589" spans="1:44" ht="15.75">
      <c r="A10589" s="3382">
        <v>27</v>
      </c>
      <c r="B10589" s="3409" t="s">
        <v>1766</v>
      </c>
      <c r="C10589" s="3381" t="s">
        <v>66</v>
      </c>
      <c r="D10589" s="3410">
        <v>87.86</v>
      </c>
      <c r="E10589" s="3381">
        <v>232</v>
      </c>
      <c r="F10589" s="3381">
        <v>327278.5</v>
      </c>
      <c r="G10589" s="3381"/>
      <c r="H10589" s="197"/>
      <c r="I10589" s="3412">
        <v>44600</v>
      </c>
      <c r="J10589" s="3412">
        <v>45225</v>
      </c>
      <c r="K10589" s="3381"/>
      <c r="L10589" s="3381"/>
      <c r="M10589" s="3381"/>
      <c r="N10589" s="3381">
        <v>183</v>
      </c>
      <c r="O10589" s="3381">
        <v>40</v>
      </c>
      <c r="P10589" s="3381">
        <v>9</v>
      </c>
      <c r="Q10589" s="3381"/>
      <c r="R10589" s="3381"/>
      <c r="S10589" s="3381"/>
      <c r="T10589" s="3381"/>
      <c r="U10589" s="3381"/>
      <c r="V10589" s="3381"/>
      <c r="W10589" s="3381"/>
      <c r="X10589" s="3381"/>
      <c r="Y10589" s="3381"/>
      <c r="Z10589" s="3381"/>
      <c r="AA10589" s="3381"/>
      <c r="AB10589" s="3381"/>
      <c r="AC10589" s="1507">
        <f t="shared" si="3979"/>
        <v>0</v>
      </c>
      <c r="AD10589" s="1508">
        <f t="shared" si="3980"/>
        <v>0</v>
      </c>
      <c r="AE10589" s="14">
        <f t="shared" si="3981"/>
        <v>6.9333333333333336</v>
      </c>
      <c r="AF10589" s="14">
        <f t="shared" si="3982"/>
        <v>77.333333333333329</v>
      </c>
      <c r="AG10589" s="14">
        <f t="shared" si="3983"/>
        <v>0</v>
      </c>
      <c r="AH10589" s="14">
        <f t="shared" si="3984"/>
        <v>-6.9333333333333336</v>
      </c>
      <c r="AI10589" s="14">
        <f t="shared" si="3985"/>
        <v>-536.17777777777781</v>
      </c>
      <c r="AJ10589" s="543"/>
      <c r="AK10589" s="3383"/>
      <c r="AL10589" s="3383"/>
      <c r="AM10589" s="3383"/>
      <c r="AN10589" s="3383"/>
      <c r="AO10589" s="3383"/>
      <c r="AP10589" s="3383"/>
      <c r="AQ10589" s="3383"/>
      <c r="AR10589" s="2724"/>
    </row>
    <row r="10590" spans="1:44" ht="31.5">
      <c r="A10590" s="3382">
        <v>28</v>
      </c>
      <c r="B10590" s="545" t="s">
        <v>7332</v>
      </c>
      <c r="C10590" s="3381" t="s">
        <v>66</v>
      </c>
      <c r="D10590" s="3410">
        <v>268</v>
      </c>
      <c r="E10590" s="3381">
        <v>702</v>
      </c>
      <c r="F10590" s="3381">
        <v>188136</v>
      </c>
      <c r="G10590" s="3381"/>
      <c r="H10590" s="197"/>
      <c r="I10590" s="3412">
        <v>44882</v>
      </c>
      <c r="J10590" s="3412"/>
      <c r="K10590" s="3381"/>
      <c r="L10590" s="3381"/>
      <c r="M10590" s="3381"/>
      <c r="N10590" s="3381">
        <v>426</v>
      </c>
      <c r="O10590" s="3381">
        <v>190</v>
      </c>
      <c r="P10590" s="3381">
        <v>23</v>
      </c>
      <c r="Q10590" s="3381"/>
      <c r="R10590" s="3381"/>
      <c r="S10590" s="3381"/>
      <c r="T10590" s="3381"/>
      <c r="U10590" s="3381"/>
      <c r="V10590" s="3381"/>
      <c r="W10590" s="3381"/>
      <c r="X10590" s="3381"/>
      <c r="Y10590" s="3381"/>
      <c r="Z10590" s="3381"/>
      <c r="AA10590" s="3381"/>
      <c r="AB10590" s="3381"/>
      <c r="AC10590" s="1507">
        <f t="shared" si="3979"/>
        <v>63</v>
      </c>
      <c r="AD10590" s="1508">
        <f t="shared" si="3980"/>
        <v>16884</v>
      </c>
      <c r="AE10590" s="14">
        <f t="shared" si="3981"/>
        <v>-1500.5666666666666</v>
      </c>
      <c r="AF10590" s="14">
        <f t="shared" si="3982"/>
        <v>213</v>
      </c>
      <c r="AG10590" s="14">
        <f t="shared" si="3983"/>
        <v>0.29577464788732394</v>
      </c>
      <c r="AH10590" s="14">
        <f t="shared" si="3984"/>
        <v>1500.862441314554</v>
      </c>
      <c r="AI10590" s="14">
        <f t="shared" si="3985"/>
        <v>319683.7</v>
      </c>
      <c r="AJ10590" s="543"/>
      <c r="AK10590" s="3383"/>
      <c r="AL10590" s="3383"/>
      <c r="AM10590" s="3383"/>
      <c r="AN10590" s="3383"/>
      <c r="AO10590" s="3383"/>
      <c r="AP10590" s="3383"/>
      <c r="AQ10590" s="3383"/>
      <c r="AR10590" s="2724"/>
    </row>
    <row r="10591" spans="1:44" ht="15.75">
      <c r="A10591" s="3382"/>
      <c r="B10591" s="3422" t="s">
        <v>21</v>
      </c>
      <c r="C10591" s="3423"/>
      <c r="D10591" s="3423"/>
      <c r="E10591" s="3423"/>
      <c r="F10591" s="3423"/>
      <c r="G10591" s="3423"/>
      <c r="H10591" s="3423"/>
      <c r="I10591" s="3423"/>
      <c r="J10591" s="3423"/>
      <c r="K10591" s="3423"/>
      <c r="L10591" s="3423"/>
      <c r="M10591" s="3423"/>
      <c r="N10591" s="3423"/>
      <c r="O10591" s="3423"/>
      <c r="P10591" s="3423"/>
      <c r="Q10591" s="3423"/>
      <c r="R10591" s="3423"/>
      <c r="S10591" s="3423"/>
      <c r="T10591" s="3423"/>
      <c r="U10591" s="3423"/>
      <c r="V10591" s="3423"/>
      <c r="W10591" s="3423"/>
      <c r="X10591" s="3423"/>
      <c r="Y10591" s="3423"/>
      <c r="Z10591" s="3423"/>
      <c r="AA10591" s="3423"/>
      <c r="AB10591" s="3423"/>
      <c r="AC10591" s="1507"/>
      <c r="AD10591" s="1508">
        <f t="shared" si="3980"/>
        <v>0</v>
      </c>
      <c r="AE10591" s="14">
        <f t="shared" si="3981"/>
        <v>-1500.5666666666666</v>
      </c>
      <c r="AF10591" s="14">
        <f t="shared" si="3982"/>
        <v>0</v>
      </c>
      <c r="AG10591" s="14" t="e">
        <f t="shared" si="3983"/>
        <v>#DIV/0!</v>
      </c>
      <c r="AH10591" s="14" t="e">
        <f t="shared" si="3984"/>
        <v>#DIV/0!</v>
      </c>
      <c r="AI10591" s="14">
        <f t="shared" si="3985"/>
        <v>0</v>
      </c>
      <c r="AJ10591" s="3423"/>
      <c r="AK10591" s="3383"/>
      <c r="AL10591" s="3383"/>
      <c r="AM10591" s="3383"/>
      <c r="AN10591" s="3383"/>
      <c r="AO10591" s="3383"/>
      <c r="AP10591" s="3383"/>
      <c r="AQ10591" s="3383"/>
      <c r="AR10591" s="2724"/>
    </row>
    <row r="10592" spans="1:44" ht="15.75">
      <c r="A10592" s="3424">
        <v>1</v>
      </c>
      <c r="B10592" s="545" t="s">
        <v>2885</v>
      </c>
      <c r="C10592" s="3381" t="s">
        <v>66</v>
      </c>
      <c r="D10592" s="3410"/>
      <c r="E10592" s="182">
        <v>1</v>
      </c>
      <c r="F10592" s="3381">
        <f t="shared" ref="F10592:F10606" si="3986">D10592*E10592</f>
        <v>0</v>
      </c>
      <c r="G10592" s="201"/>
      <c r="H10592" s="197"/>
      <c r="I10592" s="191">
        <v>44697</v>
      </c>
      <c r="J10592" s="182"/>
      <c r="K10592" s="3381"/>
      <c r="L10592" s="3381"/>
      <c r="M10592" s="3381"/>
      <c r="N10592" s="182">
        <v>0</v>
      </c>
      <c r="O10592" s="182">
        <v>0</v>
      </c>
      <c r="P10592" s="182">
        <v>0</v>
      </c>
      <c r="Q10592" s="182"/>
      <c r="R10592" s="3381"/>
      <c r="S10592" s="3381"/>
      <c r="T10592" s="3381"/>
      <c r="U10592" s="3381"/>
      <c r="V10592" s="3381"/>
      <c r="W10592" s="3381"/>
      <c r="X10592" s="3381"/>
      <c r="Y10592" s="3381"/>
      <c r="Z10592" s="3381"/>
      <c r="AA10592" s="3381"/>
      <c r="AB10592" s="3381"/>
      <c r="AC10592" s="1507">
        <f t="shared" si="3979"/>
        <v>1</v>
      </c>
      <c r="AD10592" s="1508">
        <f t="shared" si="3980"/>
        <v>0</v>
      </c>
      <c r="AE10592" s="14">
        <f t="shared" si="3981"/>
        <v>-1500.5666666666666</v>
      </c>
      <c r="AF10592" s="14">
        <f t="shared" si="3982"/>
        <v>0</v>
      </c>
      <c r="AG10592" s="14" t="e">
        <f t="shared" si="3983"/>
        <v>#DIV/0!</v>
      </c>
      <c r="AH10592" s="14" t="e">
        <f t="shared" si="3984"/>
        <v>#DIV/0!</v>
      </c>
      <c r="AI10592" s="14">
        <f t="shared" si="3985"/>
        <v>1</v>
      </c>
      <c r="AJ10592" s="3381"/>
      <c r="AK10592" s="3383"/>
      <c r="AL10592" s="3383"/>
      <c r="AM10592" s="3383"/>
      <c r="AN10592" s="3383"/>
      <c r="AO10592" s="3383"/>
      <c r="AP10592" s="3383"/>
      <c r="AQ10592" s="3383"/>
      <c r="AR10592" s="2724"/>
    </row>
    <row r="10593" spans="1:44" ht="15.75" customHeight="1">
      <c r="A10593" s="3382">
        <v>2</v>
      </c>
      <c r="B10593" s="545" t="s">
        <v>3097</v>
      </c>
      <c r="C10593" s="3381" t="s">
        <v>66</v>
      </c>
      <c r="D10593" s="3410"/>
      <c r="E10593" s="182">
        <v>1</v>
      </c>
      <c r="F10593" s="3381">
        <f t="shared" si="3986"/>
        <v>0</v>
      </c>
      <c r="G10593" s="201"/>
      <c r="H10593" s="197"/>
      <c r="I10593" s="191">
        <v>44701</v>
      </c>
      <c r="J10593" s="182"/>
      <c r="K10593" s="3381"/>
      <c r="L10593" s="3381"/>
      <c r="M10593" s="3381"/>
      <c r="N10593" s="182">
        <v>0</v>
      </c>
      <c r="O10593" s="182">
        <v>0</v>
      </c>
      <c r="P10593" s="182">
        <v>0</v>
      </c>
      <c r="Q10593" s="182"/>
      <c r="R10593" s="3381"/>
      <c r="S10593" s="3381"/>
      <c r="T10593" s="3381"/>
      <c r="U10593" s="3381"/>
      <c r="V10593" s="3381"/>
      <c r="W10593" s="3381"/>
      <c r="X10593" s="3381"/>
      <c r="Y10593" s="3381"/>
      <c r="Z10593" s="3381"/>
      <c r="AA10593" s="3381"/>
      <c r="AB10593" s="3381"/>
      <c r="AC10593" s="1507">
        <f t="shared" si="3979"/>
        <v>1</v>
      </c>
      <c r="AD10593" s="1508">
        <f t="shared" si="3980"/>
        <v>0</v>
      </c>
      <c r="AE10593" s="14">
        <f t="shared" si="3981"/>
        <v>-1500.5666666666666</v>
      </c>
      <c r="AF10593" s="14">
        <f t="shared" si="3982"/>
        <v>0</v>
      </c>
      <c r="AG10593" s="14" t="e">
        <f t="shared" si="3983"/>
        <v>#DIV/0!</v>
      </c>
      <c r="AH10593" s="14" t="e">
        <f t="shared" si="3984"/>
        <v>#DIV/0!</v>
      </c>
      <c r="AI10593" s="14">
        <f t="shared" si="3985"/>
        <v>1</v>
      </c>
      <c r="AJ10593" s="3381"/>
      <c r="AK10593" s="3383"/>
      <c r="AL10593" s="3383"/>
      <c r="AM10593" s="3383"/>
      <c r="AN10593" s="3383"/>
      <c r="AO10593" s="3383"/>
      <c r="AP10593" s="3383"/>
      <c r="AQ10593" s="3383"/>
      <c r="AR10593" s="2724"/>
    </row>
    <row r="10594" spans="1:44" ht="15.75">
      <c r="A10594" s="3382">
        <v>3</v>
      </c>
      <c r="B10594" s="545" t="s">
        <v>3098</v>
      </c>
      <c r="C10594" s="3381" t="s">
        <v>66</v>
      </c>
      <c r="D10594" s="3410"/>
      <c r="E10594" s="182">
        <v>387</v>
      </c>
      <c r="F10594" s="3381">
        <f t="shared" si="3986"/>
        <v>0</v>
      </c>
      <c r="G10594" s="201"/>
      <c r="H10594" s="197"/>
      <c r="I10594" s="191">
        <v>44701</v>
      </c>
      <c r="J10594" s="182"/>
      <c r="K10594" s="3381"/>
      <c r="L10594" s="3381"/>
      <c r="M10594" s="3381"/>
      <c r="N10594" s="182">
        <v>83</v>
      </c>
      <c r="O10594" s="182">
        <v>75</v>
      </c>
      <c r="P10594" s="182">
        <v>128</v>
      </c>
      <c r="Q10594" s="182"/>
      <c r="R10594" s="3381"/>
      <c r="S10594" s="3381"/>
      <c r="T10594" s="3381"/>
      <c r="U10594" s="3381"/>
      <c r="V10594" s="3381"/>
      <c r="W10594" s="3381"/>
      <c r="X10594" s="3381"/>
      <c r="Y10594" s="3381"/>
      <c r="Z10594" s="3381"/>
      <c r="AA10594" s="3381"/>
      <c r="AB10594" s="3381"/>
      <c r="AC10594" s="1507">
        <f t="shared" si="3979"/>
        <v>101</v>
      </c>
      <c r="AD10594" s="1508">
        <f t="shared" si="3980"/>
        <v>0</v>
      </c>
      <c r="AE10594" s="14">
        <f t="shared" si="3981"/>
        <v>-1500.5666666666666</v>
      </c>
      <c r="AF10594" s="14">
        <f t="shared" si="3982"/>
        <v>95.333333333333329</v>
      </c>
      <c r="AG10594" s="14">
        <f t="shared" si="3983"/>
        <v>1.0594405594405596</v>
      </c>
      <c r="AH10594" s="14">
        <f t="shared" si="3984"/>
        <v>1501.6261072261073</v>
      </c>
      <c r="AI10594" s="14">
        <f t="shared" si="3985"/>
        <v>143155.02222222221</v>
      </c>
      <c r="AJ10594" s="3381"/>
      <c r="AK10594" s="3383"/>
      <c r="AL10594" s="3383"/>
      <c r="AM10594" s="3383"/>
      <c r="AN10594" s="3383"/>
      <c r="AO10594" s="3383"/>
      <c r="AP10594" s="3383"/>
      <c r="AQ10594" s="3383"/>
      <c r="AR10594" s="2724"/>
    </row>
    <row r="10595" spans="1:44" ht="15.75">
      <c r="A10595" s="3382">
        <v>4</v>
      </c>
      <c r="B10595" s="545" t="s">
        <v>3099</v>
      </c>
      <c r="C10595" s="3381" t="s">
        <v>66</v>
      </c>
      <c r="D10595" s="3410"/>
      <c r="E10595" s="182">
        <v>774</v>
      </c>
      <c r="F10595" s="3381">
        <f t="shared" si="3986"/>
        <v>0</v>
      </c>
      <c r="G10595" s="201"/>
      <c r="H10595" s="197"/>
      <c r="I10595" s="191">
        <v>44701</v>
      </c>
      <c r="J10595" s="182"/>
      <c r="K10595" s="3381"/>
      <c r="L10595" s="3381"/>
      <c r="M10595" s="3381"/>
      <c r="N10595" s="182">
        <v>166</v>
      </c>
      <c r="O10595" s="182">
        <v>150</v>
      </c>
      <c r="P10595" s="182">
        <v>256</v>
      </c>
      <c r="Q10595" s="182"/>
      <c r="R10595" s="3381"/>
      <c r="S10595" s="3381"/>
      <c r="T10595" s="3381"/>
      <c r="U10595" s="3381"/>
      <c r="V10595" s="3381"/>
      <c r="W10595" s="3381"/>
      <c r="X10595" s="3381"/>
      <c r="Y10595" s="3381"/>
      <c r="Z10595" s="3381"/>
      <c r="AA10595" s="3381"/>
      <c r="AB10595" s="3381"/>
      <c r="AC10595" s="1507">
        <f t="shared" si="3979"/>
        <v>202</v>
      </c>
      <c r="AD10595" s="1508">
        <f t="shared" si="3980"/>
        <v>0</v>
      </c>
      <c r="AE10595" s="14">
        <f t="shared" si="3981"/>
        <v>-1500.5666666666666</v>
      </c>
      <c r="AF10595" s="14">
        <f t="shared" si="3982"/>
        <v>190.66666666666666</v>
      </c>
      <c r="AG10595" s="14">
        <f t="shared" si="3983"/>
        <v>1.0594405594405596</v>
      </c>
      <c r="AH10595" s="14">
        <f t="shared" si="3984"/>
        <v>1501.6261072261073</v>
      </c>
      <c r="AI10595" s="14">
        <f t="shared" si="3985"/>
        <v>286310.04444444441</v>
      </c>
      <c r="AJ10595" s="3381"/>
      <c r="AK10595" s="3383"/>
      <c r="AL10595" s="3383"/>
      <c r="AM10595" s="3383"/>
      <c r="AN10595" s="3383"/>
      <c r="AO10595" s="3383"/>
      <c r="AP10595" s="3383"/>
      <c r="AQ10595" s="3383"/>
      <c r="AR10595" s="2724"/>
    </row>
    <row r="10596" spans="1:44" ht="15.75">
      <c r="A10596" s="3382">
        <v>5</v>
      </c>
      <c r="B10596" s="3425" t="s">
        <v>3768</v>
      </c>
      <c r="C10596" s="543" t="s">
        <v>66</v>
      </c>
      <c r="D10596" s="3410">
        <v>1</v>
      </c>
      <c r="E10596" s="182">
        <v>15</v>
      </c>
      <c r="F10596" s="3381">
        <f t="shared" si="3986"/>
        <v>15</v>
      </c>
      <c r="G10596" s="3426"/>
      <c r="H10596" s="3426"/>
      <c r="I10596" s="3427">
        <v>44715</v>
      </c>
      <c r="J10596" s="182"/>
      <c r="K10596" s="3381"/>
      <c r="L10596" s="3381"/>
      <c r="M10596" s="3381"/>
      <c r="N10596" s="182">
        <v>2</v>
      </c>
      <c r="O10596" s="182">
        <v>2</v>
      </c>
      <c r="P10596" s="182">
        <v>0</v>
      </c>
      <c r="Q10596" s="182"/>
      <c r="R10596" s="3381"/>
      <c r="S10596" s="3381"/>
      <c r="T10596" s="3381"/>
      <c r="U10596" s="3381"/>
      <c r="V10596" s="3381"/>
      <c r="W10596" s="3381"/>
      <c r="X10596" s="3381"/>
      <c r="Y10596" s="3381"/>
      <c r="Z10596" s="3381"/>
      <c r="AA10596" s="3381"/>
      <c r="AB10596" s="3381"/>
      <c r="AC10596" s="1507">
        <f t="shared" si="3979"/>
        <v>11</v>
      </c>
      <c r="AD10596" s="1508">
        <f t="shared" si="3980"/>
        <v>11</v>
      </c>
      <c r="AE10596" s="14">
        <f t="shared" si="3981"/>
        <v>-1500.5666666666666</v>
      </c>
      <c r="AF10596" s="14">
        <f t="shared" si="3982"/>
        <v>1.3333333333333333</v>
      </c>
      <c r="AG10596" s="14">
        <f t="shared" si="3983"/>
        <v>8.25</v>
      </c>
      <c r="AH10596" s="14">
        <f t="shared" si="3984"/>
        <v>1508.8166666666666</v>
      </c>
      <c r="AI10596" s="14">
        <f t="shared" si="3985"/>
        <v>2011.7555555555555</v>
      </c>
      <c r="AJ10596" s="3381"/>
      <c r="AK10596" s="3383"/>
      <c r="AL10596" s="3383"/>
      <c r="AM10596" s="3383"/>
      <c r="AN10596" s="3383"/>
      <c r="AO10596" s="3383"/>
      <c r="AP10596" s="3383"/>
      <c r="AQ10596" s="3383"/>
      <c r="AR10596" s="2724"/>
    </row>
    <row r="10597" spans="1:44" ht="15.75">
      <c r="A10597" s="3382">
        <v>6</v>
      </c>
      <c r="B10597" s="3425" t="s">
        <v>3769</v>
      </c>
      <c r="C10597" s="543" t="s">
        <v>176</v>
      </c>
      <c r="D10597" s="3410">
        <v>1</v>
      </c>
      <c r="E10597" s="182">
        <v>74</v>
      </c>
      <c r="F10597" s="3381">
        <f t="shared" si="3986"/>
        <v>74</v>
      </c>
      <c r="G10597" s="3426"/>
      <c r="H10597" s="3426"/>
      <c r="I10597" s="3427">
        <v>44715</v>
      </c>
      <c r="J10597" s="182"/>
      <c r="K10597" s="3381"/>
      <c r="L10597" s="3381"/>
      <c r="M10597" s="3381"/>
      <c r="N10597" s="182">
        <v>44</v>
      </c>
      <c r="O10597" s="182">
        <v>15</v>
      </c>
      <c r="P10597" s="182">
        <v>2</v>
      </c>
      <c r="Q10597" s="182"/>
      <c r="R10597" s="3381"/>
      <c r="S10597" s="3381"/>
      <c r="T10597" s="3381"/>
      <c r="U10597" s="3381"/>
      <c r="V10597" s="3381"/>
      <c r="W10597" s="3381"/>
      <c r="X10597" s="3381"/>
      <c r="Y10597" s="3381"/>
      <c r="Z10597" s="3381"/>
      <c r="AA10597" s="3381"/>
      <c r="AB10597" s="3381"/>
      <c r="AC10597" s="1507">
        <f t="shared" si="3979"/>
        <v>13</v>
      </c>
      <c r="AD10597" s="1508">
        <f t="shared" si="3980"/>
        <v>13</v>
      </c>
      <c r="AE10597" s="14">
        <f t="shared" si="3981"/>
        <v>-1500.5666666666666</v>
      </c>
      <c r="AF10597" s="14">
        <f t="shared" si="3982"/>
        <v>20.333333333333332</v>
      </c>
      <c r="AG10597" s="14">
        <f t="shared" si="3983"/>
        <v>0.63934426229508201</v>
      </c>
      <c r="AH10597" s="14">
        <f t="shared" si="3984"/>
        <v>1501.2060109289616</v>
      </c>
      <c r="AI10597" s="14">
        <f t="shared" si="3985"/>
        <v>30524.522222222218</v>
      </c>
      <c r="AJ10597" s="3381"/>
      <c r="AK10597" s="3383"/>
      <c r="AL10597" s="3383"/>
      <c r="AM10597" s="3383"/>
      <c r="AN10597" s="3383"/>
      <c r="AO10597" s="3383"/>
      <c r="AP10597" s="3383"/>
      <c r="AQ10597" s="3383"/>
      <c r="AR10597" s="2724"/>
    </row>
    <row r="10598" spans="1:44" ht="15.75">
      <c r="A10598" s="3382">
        <v>7</v>
      </c>
      <c r="B10598" s="3428" t="s">
        <v>3770</v>
      </c>
      <c r="C10598" s="543" t="s">
        <v>176</v>
      </c>
      <c r="D10598" s="3410">
        <v>1</v>
      </c>
      <c r="E10598" s="182">
        <v>50</v>
      </c>
      <c r="F10598" s="3381">
        <f t="shared" si="3986"/>
        <v>50</v>
      </c>
      <c r="G10598" s="3426"/>
      <c r="H10598" s="3426"/>
      <c r="I10598" s="3427">
        <v>44715</v>
      </c>
      <c r="J10598" s="182"/>
      <c r="K10598" s="3381"/>
      <c r="L10598" s="3381"/>
      <c r="M10598" s="3381"/>
      <c r="N10598" s="182">
        <v>0</v>
      </c>
      <c r="O10598" s="182">
        <v>41</v>
      </c>
      <c r="P10598" s="182">
        <v>4</v>
      </c>
      <c r="Q10598" s="182"/>
      <c r="R10598" s="3381"/>
      <c r="S10598" s="3381"/>
      <c r="T10598" s="3381"/>
      <c r="U10598" s="3381"/>
      <c r="V10598" s="3381"/>
      <c r="W10598" s="3381"/>
      <c r="X10598" s="3381"/>
      <c r="Y10598" s="3381"/>
      <c r="Z10598" s="3381"/>
      <c r="AA10598" s="3381"/>
      <c r="AB10598" s="3381"/>
      <c r="AC10598" s="1507">
        <f t="shared" si="3979"/>
        <v>5</v>
      </c>
      <c r="AD10598" s="1508">
        <f t="shared" si="3980"/>
        <v>5</v>
      </c>
      <c r="AE10598" s="14">
        <f t="shared" si="3981"/>
        <v>-1500.5666666666666</v>
      </c>
      <c r="AF10598" s="14">
        <f t="shared" si="3982"/>
        <v>15</v>
      </c>
      <c r="AG10598" s="14">
        <f t="shared" si="3983"/>
        <v>0.33333333333333331</v>
      </c>
      <c r="AH10598" s="14">
        <f t="shared" si="3984"/>
        <v>1500.8999999999999</v>
      </c>
      <c r="AI10598" s="14">
        <f t="shared" si="3985"/>
        <v>22513.5</v>
      </c>
      <c r="AJ10598" s="3381"/>
      <c r="AK10598" s="3383"/>
      <c r="AL10598" s="3383"/>
      <c r="AM10598" s="3383"/>
      <c r="AN10598" s="3383"/>
      <c r="AO10598" s="3383"/>
      <c r="AP10598" s="3383"/>
      <c r="AQ10598" s="3383"/>
      <c r="AR10598" s="2724"/>
    </row>
    <row r="10599" spans="1:44" ht="15.75">
      <c r="A10599" s="3382">
        <v>16</v>
      </c>
      <c r="B10599" s="3428" t="s">
        <v>3773</v>
      </c>
      <c r="C10599" s="543" t="s">
        <v>66</v>
      </c>
      <c r="D10599" s="3410">
        <v>1</v>
      </c>
      <c r="E10599" s="182">
        <v>2</v>
      </c>
      <c r="F10599" s="3381">
        <f t="shared" si="3986"/>
        <v>2</v>
      </c>
      <c r="G10599" s="3426"/>
      <c r="H10599" s="3426"/>
      <c r="I10599" s="3427">
        <v>44742</v>
      </c>
      <c r="J10599" s="182"/>
      <c r="K10599" s="3381"/>
      <c r="L10599" s="3381"/>
      <c r="M10599" s="3381"/>
      <c r="N10599" s="182">
        <v>0</v>
      </c>
      <c r="O10599" s="182">
        <v>0</v>
      </c>
      <c r="P10599" s="182">
        <v>0</v>
      </c>
      <c r="Q10599" s="182"/>
      <c r="R10599" s="3381"/>
      <c r="S10599" s="3381"/>
      <c r="T10599" s="3381"/>
      <c r="U10599" s="3381"/>
      <c r="V10599" s="3381"/>
      <c r="W10599" s="3381"/>
      <c r="X10599" s="3381"/>
      <c r="Y10599" s="3381"/>
      <c r="Z10599" s="3381"/>
      <c r="AA10599" s="3381"/>
      <c r="AB10599" s="3381"/>
      <c r="AC10599" s="1507">
        <f t="shared" si="3979"/>
        <v>2</v>
      </c>
      <c r="AD10599" s="1508">
        <f t="shared" si="3980"/>
        <v>2</v>
      </c>
      <c r="AE10599" s="14">
        <f t="shared" si="3981"/>
        <v>-1500.5666666666666</v>
      </c>
      <c r="AF10599" s="14">
        <f t="shared" si="3982"/>
        <v>0</v>
      </c>
      <c r="AG10599" s="14" t="e">
        <f t="shared" si="3983"/>
        <v>#DIV/0!</v>
      </c>
      <c r="AH10599" s="14" t="e">
        <f t="shared" si="3984"/>
        <v>#DIV/0!</v>
      </c>
      <c r="AI10599" s="14">
        <f t="shared" si="3985"/>
        <v>2</v>
      </c>
      <c r="AJ10599" s="3381"/>
      <c r="AK10599" s="3383"/>
      <c r="AL10599" s="3383"/>
      <c r="AM10599" s="3383"/>
      <c r="AN10599" s="3383"/>
      <c r="AO10599" s="3383"/>
      <c r="AP10599" s="3383"/>
      <c r="AQ10599" s="3383"/>
      <c r="AR10599" s="2724"/>
    </row>
    <row r="10600" spans="1:44" ht="15.75">
      <c r="A10600" s="3382">
        <v>17</v>
      </c>
      <c r="B10600" s="3429" t="s">
        <v>4308</v>
      </c>
      <c r="C10600" s="543" t="s">
        <v>66</v>
      </c>
      <c r="D10600" s="3410">
        <v>1</v>
      </c>
      <c r="E10600" s="182">
        <v>12</v>
      </c>
      <c r="F10600" s="3381">
        <f t="shared" si="3986"/>
        <v>12</v>
      </c>
      <c r="G10600" s="3426"/>
      <c r="H10600" s="3426"/>
      <c r="I10600" s="3430">
        <v>44749</v>
      </c>
      <c r="J10600" s="182"/>
      <c r="K10600" s="3381"/>
      <c r="L10600" s="3381"/>
      <c r="M10600" s="3381"/>
      <c r="N10600" s="182">
        <v>0</v>
      </c>
      <c r="O10600" s="182">
        <v>0</v>
      </c>
      <c r="P10600" s="182">
        <v>0</v>
      </c>
      <c r="Q10600" s="182"/>
      <c r="R10600" s="3381"/>
      <c r="S10600" s="3381"/>
      <c r="T10600" s="3381"/>
      <c r="U10600" s="3381"/>
      <c r="V10600" s="3381"/>
      <c r="W10600" s="3381"/>
      <c r="X10600" s="3381"/>
      <c r="Y10600" s="3381"/>
      <c r="Z10600" s="3381"/>
      <c r="AA10600" s="3381"/>
      <c r="AB10600" s="3381"/>
      <c r="AC10600" s="1507">
        <f t="shared" si="3979"/>
        <v>12</v>
      </c>
      <c r="AD10600" s="1508">
        <f t="shared" si="3980"/>
        <v>12</v>
      </c>
      <c r="AE10600" s="14">
        <f t="shared" si="3981"/>
        <v>-1500.5666666666666</v>
      </c>
      <c r="AF10600" s="14">
        <f t="shared" si="3982"/>
        <v>0</v>
      </c>
      <c r="AG10600" s="14" t="e">
        <f t="shared" si="3983"/>
        <v>#DIV/0!</v>
      </c>
      <c r="AH10600" s="14" t="e">
        <f t="shared" si="3984"/>
        <v>#DIV/0!</v>
      </c>
      <c r="AI10600" s="14">
        <f t="shared" si="3985"/>
        <v>12</v>
      </c>
      <c r="AJ10600" s="3381"/>
      <c r="AK10600" s="3383"/>
      <c r="AL10600" s="3383"/>
      <c r="AM10600" s="3383"/>
      <c r="AN10600" s="3383"/>
      <c r="AO10600" s="3383"/>
      <c r="AP10600" s="3383"/>
      <c r="AQ10600" s="3383"/>
      <c r="AR10600" s="2724"/>
    </row>
    <row r="10601" spans="1:44" ht="15.75">
      <c r="A10601" s="3382">
        <v>24</v>
      </c>
      <c r="B10601" s="3429" t="s">
        <v>4122</v>
      </c>
      <c r="C10601" s="543" t="s">
        <v>63</v>
      </c>
      <c r="D10601" s="3410">
        <v>1</v>
      </c>
      <c r="E10601" s="182">
        <v>400</v>
      </c>
      <c r="F10601" s="3381">
        <f t="shared" si="3986"/>
        <v>400</v>
      </c>
      <c r="G10601" s="3426"/>
      <c r="H10601" s="3426"/>
      <c r="I10601" s="3430">
        <v>44764</v>
      </c>
      <c r="J10601" s="182"/>
      <c r="K10601" s="3381"/>
      <c r="L10601" s="3381"/>
      <c r="M10601" s="3381"/>
      <c r="N10601" s="182">
        <v>200</v>
      </c>
      <c r="O10601" s="182">
        <v>0</v>
      </c>
      <c r="P10601" s="182">
        <v>140</v>
      </c>
      <c r="Q10601" s="182"/>
      <c r="R10601" s="3381"/>
      <c r="S10601" s="3381"/>
      <c r="T10601" s="3381"/>
      <c r="U10601" s="3381"/>
      <c r="V10601" s="3381"/>
      <c r="W10601" s="3381"/>
      <c r="X10601" s="3381"/>
      <c r="Y10601" s="3381"/>
      <c r="Z10601" s="3381"/>
      <c r="AA10601" s="3381"/>
      <c r="AB10601" s="3381"/>
      <c r="AC10601" s="1507">
        <f t="shared" ref="AC10601:AC10621" si="3987">E10601+G10601-N10601-O10601-AA10601-P10601-Q10601-R10601-S10601-T10601-U10601-V10601-W10601-X10601-Y10601</f>
        <v>60</v>
      </c>
      <c r="AD10601" s="1508">
        <f t="shared" ref="AD10601:AD10621" si="3988">D10601*AC10601</f>
        <v>60</v>
      </c>
      <c r="AE10601" s="14">
        <f t="shared" ref="AE10601:AE10621" si="3989">(J10601-"01.04.2023")/30</f>
        <v>-1500.5666666666666</v>
      </c>
      <c r="AF10601" s="14">
        <f t="shared" ref="AF10601:AF10621" si="3990">(N10601+O10601+P10601+Q10601+R10601+S10601+T10601+U10601+V10601+W10601+X10601+Y10601)/3</f>
        <v>113.33333333333333</v>
      </c>
      <c r="AG10601" s="14">
        <f t="shared" ref="AG10601:AG10621" si="3991">AC10601/AF10601</f>
        <v>0.52941176470588236</v>
      </c>
      <c r="AH10601" s="14">
        <f t="shared" ref="AH10601:AH10621" si="3992">AG10601-AE10601</f>
        <v>1501.0960784313725</v>
      </c>
      <c r="AI10601" s="14">
        <f t="shared" ref="AI10601:AI10621" si="3993">AC10601-(AE10601*AF10601)</f>
        <v>170124.22222222222</v>
      </c>
      <c r="AJ10601" s="3381"/>
      <c r="AK10601" s="3383"/>
      <c r="AL10601" s="3383"/>
      <c r="AM10601" s="3383"/>
      <c r="AN10601" s="3383"/>
      <c r="AO10601" s="3383"/>
      <c r="AP10601" s="3383"/>
      <c r="AQ10601" s="3383"/>
      <c r="AR10601" s="2724"/>
    </row>
    <row r="10602" spans="1:44" ht="18.75">
      <c r="A10602" s="3382">
        <v>25</v>
      </c>
      <c r="B10602" s="3428" t="s">
        <v>4587</v>
      </c>
      <c r="C10602" s="3426" t="s">
        <v>66</v>
      </c>
      <c r="D10602" s="3410">
        <v>1</v>
      </c>
      <c r="E10602" s="3381">
        <v>68</v>
      </c>
      <c r="F10602" s="3381">
        <f t="shared" si="3986"/>
        <v>68</v>
      </c>
      <c r="G10602" s="3431"/>
      <c r="H10602" s="3431"/>
      <c r="I10602" s="3427">
        <v>44777</v>
      </c>
      <c r="J10602" s="3412"/>
      <c r="K10602" s="3381"/>
      <c r="L10602" s="3381"/>
      <c r="M10602" s="3381"/>
      <c r="N10602" s="3381">
        <v>0</v>
      </c>
      <c r="O10602" s="3381">
        <v>0</v>
      </c>
      <c r="P10602" s="3381">
        <v>0</v>
      </c>
      <c r="Q10602" s="3381"/>
      <c r="R10602" s="3381"/>
      <c r="S10602" s="3381"/>
      <c r="T10602" s="3381"/>
      <c r="U10602" s="3381"/>
      <c r="V10602" s="3381"/>
      <c r="W10602" s="3381"/>
      <c r="X10602" s="3381"/>
      <c r="Y10602" s="3381"/>
      <c r="Z10602" s="3381"/>
      <c r="AA10602" s="3381"/>
      <c r="AB10602" s="3381"/>
      <c r="AC10602" s="1507">
        <f t="shared" si="3987"/>
        <v>68</v>
      </c>
      <c r="AD10602" s="1508">
        <f t="shared" si="3988"/>
        <v>68</v>
      </c>
      <c r="AE10602" s="14">
        <f t="shared" si="3989"/>
        <v>-1500.5666666666666</v>
      </c>
      <c r="AF10602" s="14">
        <f t="shared" si="3990"/>
        <v>0</v>
      </c>
      <c r="AG10602" s="14" t="e">
        <f t="shared" si="3991"/>
        <v>#DIV/0!</v>
      </c>
      <c r="AH10602" s="14" t="e">
        <f t="shared" si="3992"/>
        <v>#DIV/0!</v>
      </c>
      <c r="AI10602" s="14">
        <f t="shared" si="3993"/>
        <v>68</v>
      </c>
      <c r="AJ10602" s="3381"/>
      <c r="AK10602" s="3383"/>
      <c r="AL10602" s="3383"/>
      <c r="AM10602" s="3383"/>
      <c r="AN10602" s="3383"/>
      <c r="AO10602" s="3383"/>
      <c r="AP10602" s="3383"/>
      <c r="AQ10602" s="3383"/>
      <c r="AR10602" s="2724"/>
    </row>
    <row r="10603" spans="1:44" ht="15.75">
      <c r="A10603" s="3382">
        <v>26</v>
      </c>
      <c r="B10603" s="3428" t="s">
        <v>2557</v>
      </c>
      <c r="C10603" s="3426" t="s">
        <v>66</v>
      </c>
      <c r="D10603" s="3410">
        <v>1</v>
      </c>
      <c r="E10603" s="3381">
        <v>2166</v>
      </c>
      <c r="F10603" s="3381">
        <f t="shared" si="3986"/>
        <v>2166</v>
      </c>
      <c r="G10603" s="3426"/>
      <c r="H10603" s="3426"/>
      <c r="I10603" s="3427">
        <v>44778</v>
      </c>
      <c r="J10603" s="3412"/>
      <c r="K10603" s="3381"/>
      <c r="L10603" s="3381"/>
      <c r="M10603" s="3381"/>
      <c r="N10603" s="3381">
        <v>764</v>
      </c>
      <c r="O10603" s="3381">
        <v>181</v>
      </c>
      <c r="P10603" s="3381">
        <v>362</v>
      </c>
      <c r="Q10603" s="3381"/>
      <c r="R10603" s="3381"/>
      <c r="S10603" s="3381"/>
      <c r="T10603" s="3381"/>
      <c r="U10603" s="3381"/>
      <c r="V10603" s="3381"/>
      <c r="W10603" s="3381"/>
      <c r="X10603" s="3381"/>
      <c r="Y10603" s="3381"/>
      <c r="Z10603" s="3381"/>
      <c r="AA10603" s="3381"/>
      <c r="AB10603" s="3381"/>
      <c r="AC10603" s="1507">
        <f t="shared" si="3987"/>
        <v>859</v>
      </c>
      <c r="AD10603" s="1508">
        <f t="shared" si="3988"/>
        <v>859</v>
      </c>
      <c r="AE10603" s="14">
        <f t="shared" si="3989"/>
        <v>-1500.5666666666666</v>
      </c>
      <c r="AF10603" s="14">
        <f t="shared" si="3990"/>
        <v>435.66666666666669</v>
      </c>
      <c r="AG10603" s="14">
        <f t="shared" si="3991"/>
        <v>1.9716908951798009</v>
      </c>
      <c r="AH10603" s="14">
        <f t="shared" si="3992"/>
        <v>1502.5383575618464</v>
      </c>
      <c r="AI10603" s="14">
        <f t="shared" si="3993"/>
        <v>654605.87777777773</v>
      </c>
      <c r="AJ10603" s="3381"/>
      <c r="AK10603" s="3383"/>
      <c r="AL10603" s="3383"/>
      <c r="AM10603" s="3383"/>
      <c r="AN10603" s="3383"/>
      <c r="AO10603" s="3383"/>
      <c r="AP10603" s="3383"/>
      <c r="AQ10603" s="3383"/>
      <c r="AR10603" s="2724"/>
    </row>
    <row r="10604" spans="1:44" ht="15.75">
      <c r="A10604" s="3382">
        <v>28</v>
      </c>
      <c r="B10604" s="3428" t="s">
        <v>4675</v>
      </c>
      <c r="C10604" s="3426" t="s">
        <v>66</v>
      </c>
      <c r="D10604" s="3410">
        <v>1</v>
      </c>
      <c r="E10604" s="3381">
        <v>1200</v>
      </c>
      <c r="F10604" s="3381">
        <f t="shared" si="3986"/>
        <v>1200</v>
      </c>
      <c r="G10604" s="3426"/>
      <c r="H10604" s="3426"/>
      <c r="I10604" s="3427">
        <v>44778</v>
      </c>
      <c r="J10604" s="3412"/>
      <c r="K10604" s="3381"/>
      <c r="L10604" s="3381"/>
      <c r="M10604" s="3381"/>
      <c r="N10604" s="3381">
        <v>0</v>
      </c>
      <c r="O10604" s="3381">
        <v>0</v>
      </c>
      <c r="P10604" s="3381">
        <v>0</v>
      </c>
      <c r="Q10604" s="3381"/>
      <c r="R10604" s="3381"/>
      <c r="S10604" s="3381"/>
      <c r="T10604" s="3381"/>
      <c r="U10604" s="3381"/>
      <c r="V10604" s="3381"/>
      <c r="W10604" s="3381"/>
      <c r="X10604" s="3381"/>
      <c r="Y10604" s="3381"/>
      <c r="Z10604" s="3381"/>
      <c r="AA10604" s="3381"/>
      <c r="AB10604" s="3381"/>
      <c r="AC10604" s="1507">
        <f t="shared" si="3987"/>
        <v>1200</v>
      </c>
      <c r="AD10604" s="1508">
        <f t="shared" si="3988"/>
        <v>1200</v>
      </c>
      <c r="AE10604" s="14">
        <f t="shared" si="3989"/>
        <v>-1500.5666666666666</v>
      </c>
      <c r="AF10604" s="14">
        <f t="shared" si="3990"/>
        <v>0</v>
      </c>
      <c r="AG10604" s="14" t="e">
        <f t="shared" si="3991"/>
        <v>#DIV/0!</v>
      </c>
      <c r="AH10604" s="14" t="e">
        <f t="shared" si="3992"/>
        <v>#DIV/0!</v>
      </c>
      <c r="AI10604" s="14">
        <f t="shared" si="3993"/>
        <v>1200</v>
      </c>
      <c r="AJ10604" s="3381"/>
      <c r="AK10604" s="3383"/>
      <c r="AL10604" s="3383"/>
      <c r="AM10604" s="3383"/>
      <c r="AN10604" s="3383"/>
      <c r="AO10604" s="3383"/>
      <c r="AP10604" s="3383"/>
      <c r="AQ10604" s="3383"/>
      <c r="AR10604" s="2724"/>
    </row>
    <row r="10605" spans="1:44" ht="15.75">
      <c r="A10605" s="3382">
        <v>29</v>
      </c>
      <c r="B10605" s="3428" t="s">
        <v>4676</v>
      </c>
      <c r="C10605" s="3426" t="s">
        <v>66</v>
      </c>
      <c r="D10605" s="3410">
        <v>1</v>
      </c>
      <c r="E10605" s="3381">
        <v>900</v>
      </c>
      <c r="F10605" s="3381">
        <f t="shared" si="3986"/>
        <v>900</v>
      </c>
      <c r="G10605" s="3426"/>
      <c r="H10605" s="3426"/>
      <c r="I10605" s="3427">
        <v>44778</v>
      </c>
      <c r="J10605" s="3412"/>
      <c r="K10605" s="3381"/>
      <c r="L10605" s="3381"/>
      <c r="M10605" s="3381"/>
      <c r="N10605" s="3381">
        <v>0</v>
      </c>
      <c r="O10605" s="3381">
        <v>0</v>
      </c>
      <c r="P10605" s="3381">
        <v>0</v>
      </c>
      <c r="Q10605" s="3381"/>
      <c r="R10605" s="3381"/>
      <c r="S10605" s="3381"/>
      <c r="T10605" s="3381"/>
      <c r="U10605" s="3381"/>
      <c r="V10605" s="3381"/>
      <c r="W10605" s="3381"/>
      <c r="X10605" s="3381"/>
      <c r="Y10605" s="3381"/>
      <c r="Z10605" s="3381"/>
      <c r="AA10605" s="3381"/>
      <c r="AB10605" s="3381"/>
      <c r="AC10605" s="1507">
        <f t="shared" si="3987"/>
        <v>900</v>
      </c>
      <c r="AD10605" s="1508">
        <f t="shared" si="3988"/>
        <v>900</v>
      </c>
      <c r="AE10605" s="14">
        <f t="shared" si="3989"/>
        <v>-1500.5666666666666</v>
      </c>
      <c r="AF10605" s="14">
        <f t="shared" si="3990"/>
        <v>0</v>
      </c>
      <c r="AG10605" s="14" t="e">
        <f t="shared" si="3991"/>
        <v>#DIV/0!</v>
      </c>
      <c r="AH10605" s="14" t="e">
        <f t="shared" si="3992"/>
        <v>#DIV/0!</v>
      </c>
      <c r="AI10605" s="14">
        <f t="shared" si="3993"/>
        <v>900</v>
      </c>
      <c r="AJ10605" s="3381"/>
      <c r="AK10605" s="3383"/>
      <c r="AL10605" s="3383"/>
      <c r="AM10605" s="3383"/>
      <c r="AN10605" s="3383"/>
      <c r="AO10605" s="3383"/>
      <c r="AP10605" s="3383"/>
      <c r="AQ10605" s="3383"/>
      <c r="AR10605" s="2724"/>
    </row>
    <row r="10606" spans="1:44" ht="15.75">
      <c r="A10606" s="3382">
        <v>31</v>
      </c>
      <c r="B10606" s="3428" t="s">
        <v>4920</v>
      </c>
      <c r="C10606" s="3426" t="s">
        <v>63</v>
      </c>
      <c r="D10606" s="3410">
        <v>1</v>
      </c>
      <c r="E10606" s="3381">
        <v>60</v>
      </c>
      <c r="F10606" s="3381">
        <f t="shared" si="3986"/>
        <v>60</v>
      </c>
      <c r="G10606" s="3426"/>
      <c r="H10606" s="3426"/>
      <c r="I10606" s="3427">
        <v>44778</v>
      </c>
      <c r="J10606" s="3412"/>
      <c r="K10606" s="3381"/>
      <c r="L10606" s="3381"/>
      <c r="M10606" s="3381"/>
      <c r="N10606" s="3381">
        <v>0</v>
      </c>
      <c r="O10606" s="3381">
        <v>0</v>
      </c>
      <c r="P10606" s="3381">
        <v>0</v>
      </c>
      <c r="Q10606" s="3381"/>
      <c r="R10606" s="3381"/>
      <c r="S10606" s="3381"/>
      <c r="T10606" s="3381"/>
      <c r="U10606" s="3381"/>
      <c r="V10606" s="3381"/>
      <c r="W10606" s="3381"/>
      <c r="X10606" s="3381"/>
      <c r="Y10606" s="3381"/>
      <c r="Z10606" s="3381"/>
      <c r="AA10606" s="3381"/>
      <c r="AB10606" s="3381"/>
      <c r="AC10606" s="1507">
        <f t="shared" si="3987"/>
        <v>60</v>
      </c>
      <c r="AD10606" s="1508">
        <f t="shared" si="3988"/>
        <v>60</v>
      </c>
      <c r="AE10606" s="14">
        <f t="shared" si="3989"/>
        <v>-1500.5666666666666</v>
      </c>
      <c r="AF10606" s="14">
        <f t="shared" si="3990"/>
        <v>0</v>
      </c>
      <c r="AG10606" s="14" t="e">
        <f t="shared" si="3991"/>
        <v>#DIV/0!</v>
      </c>
      <c r="AH10606" s="14" t="e">
        <f t="shared" si="3992"/>
        <v>#DIV/0!</v>
      </c>
      <c r="AI10606" s="14">
        <f t="shared" si="3993"/>
        <v>60</v>
      </c>
      <c r="AJ10606" s="3381"/>
      <c r="AK10606" s="3383"/>
      <c r="AL10606" s="3383"/>
      <c r="AM10606" s="3383"/>
      <c r="AN10606" s="3383"/>
      <c r="AO10606" s="3383"/>
      <c r="AP10606" s="3383"/>
      <c r="AQ10606" s="3383"/>
      <c r="AR10606" s="2724"/>
    </row>
    <row r="10607" spans="1:44" ht="15.75">
      <c r="A10607" s="3382">
        <v>33</v>
      </c>
      <c r="B10607" s="3428" t="s">
        <v>3771</v>
      </c>
      <c r="C10607" s="3426" t="s">
        <v>63</v>
      </c>
      <c r="D10607" s="3410">
        <v>1</v>
      </c>
      <c r="E10607" s="3381">
        <v>64</v>
      </c>
      <c r="F10607" s="3381">
        <f t="shared" ref="F10607:F10627" si="3994">D10607*E10607</f>
        <v>64</v>
      </c>
      <c r="G10607" s="3426"/>
      <c r="H10607" s="3426"/>
      <c r="I10607" s="3427">
        <v>44778</v>
      </c>
      <c r="J10607" s="3412"/>
      <c r="K10607" s="3381"/>
      <c r="L10607" s="3381"/>
      <c r="M10607" s="3381"/>
      <c r="N10607" s="3381">
        <v>0</v>
      </c>
      <c r="O10607" s="3381">
        <v>0</v>
      </c>
      <c r="P10607" s="3381">
        <v>0</v>
      </c>
      <c r="Q10607" s="3381"/>
      <c r="R10607" s="3381"/>
      <c r="S10607" s="3381"/>
      <c r="T10607" s="3381"/>
      <c r="U10607" s="3381"/>
      <c r="V10607" s="3381"/>
      <c r="W10607" s="3381"/>
      <c r="X10607" s="3381"/>
      <c r="Y10607" s="3381"/>
      <c r="Z10607" s="3381"/>
      <c r="AA10607" s="3381"/>
      <c r="AB10607" s="3381"/>
      <c r="AC10607" s="1507">
        <f t="shared" si="3987"/>
        <v>64</v>
      </c>
      <c r="AD10607" s="1508">
        <f t="shared" si="3988"/>
        <v>64</v>
      </c>
      <c r="AE10607" s="14">
        <f t="shared" si="3989"/>
        <v>-1500.5666666666666</v>
      </c>
      <c r="AF10607" s="14">
        <f t="shared" si="3990"/>
        <v>0</v>
      </c>
      <c r="AG10607" s="14" t="e">
        <f t="shared" si="3991"/>
        <v>#DIV/0!</v>
      </c>
      <c r="AH10607" s="14" t="e">
        <f t="shared" si="3992"/>
        <v>#DIV/0!</v>
      </c>
      <c r="AI10607" s="14">
        <f t="shared" si="3993"/>
        <v>64</v>
      </c>
      <c r="AJ10607" s="3381"/>
      <c r="AK10607" s="3383"/>
      <c r="AL10607" s="3383"/>
      <c r="AM10607" s="3383"/>
      <c r="AN10607" s="3383"/>
      <c r="AO10607" s="3383"/>
      <c r="AP10607" s="3383"/>
      <c r="AQ10607" s="3383"/>
      <c r="AR10607" s="2724"/>
    </row>
    <row r="10608" spans="1:44" ht="15.75">
      <c r="A10608" s="3382">
        <v>34</v>
      </c>
      <c r="B10608" s="3428" t="s">
        <v>3772</v>
      </c>
      <c r="C10608" s="3426" t="s">
        <v>63</v>
      </c>
      <c r="D10608" s="3410">
        <v>1</v>
      </c>
      <c r="E10608" s="3381">
        <v>120</v>
      </c>
      <c r="F10608" s="3381">
        <f t="shared" si="3994"/>
        <v>120</v>
      </c>
      <c r="G10608" s="3426"/>
      <c r="H10608" s="3426"/>
      <c r="I10608" s="3427">
        <v>44778</v>
      </c>
      <c r="J10608" s="3412"/>
      <c r="K10608" s="3381"/>
      <c r="L10608" s="3381"/>
      <c r="M10608" s="3381"/>
      <c r="N10608" s="3381">
        <v>0</v>
      </c>
      <c r="O10608" s="3381">
        <v>0</v>
      </c>
      <c r="P10608" s="3381">
        <v>0</v>
      </c>
      <c r="Q10608" s="3381"/>
      <c r="R10608" s="3381"/>
      <c r="S10608" s="3381"/>
      <c r="T10608" s="3381"/>
      <c r="U10608" s="3381"/>
      <c r="V10608" s="3381"/>
      <c r="W10608" s="3381"/>
      <c r="X10608" s="3381"/>
      <c r="Y10608" s="3381"/>
      <c r="Z10608" s="3381"/>
      <c r="AA10608" s="3381"/>
      <c r="AB10608" s="3381"/>
      <c r="AC10608" s="1507">
        <f t="shared" si="3987"/>
        <v>120</v>
      </c>
      <c r="AD10608" s="1508">
        <f t="shared" si="3988"/>
        <v>120</v>
      </c>
      <c r="AE10608" s="14">
        <f t="shared" si="3989"/>
        <v>-1500.5666666666666</v>
      </c>
      <c r="AF10608" s="14">
        <f t="shared" si="3990"/>
        <v>0</v>
      </c>
      <c r="AG10608" s="14" t="e">
        <f t="shared" si="3991"/>
        <v>#DIV/0!</v>
      </c>
      <c r="AH10608" s="14" t="e">
        <f t="shared" si="3992"/>
        <v>#DIV/0!</v>
      </c>
      <c r="AI10608" s="14">
        <f t="shared" si="3993"/>
        <v>120</v>
      </c>
      <c r="AJ10608" s="3381"/>
      <c r="AK10608" s="3383"/>
      <c r="AL10608" s="3383"/>
      <c r="AM10608" s="3383"/>
      <c r="AN10608" s="3383"/>
      <c r="AO10608" s="3383"/>
      <c r="AP10608" s="3383"/>
      <c r="AQ10608" s="3383"/>
      <c r="AR10608" s="2724"/>
    </row>
    <row r="10609" spans="1:44" ht="15.75">
      <c r="A10609" s="3382">
        <v>35</v>
      </c>
      <c r="B10609" s="3428" t="s">
        <v>4655</v>
      </c>
      <c r="C10609" s="3426" t="s">
        <v>63</v>
      </c>
      <c r="D10609" s="3410">
        <v>1</v>
      </c>
      <c r="E10609" s="3381">
        <v>68</v>
      </c>
      <c r="F10609" s="3381">
        <f t="shared" si="3994"/>
        <v>68</v>
      </c>
      <c r="G10609" s="3426"/>
      <c r="H10609" s="3426"/>
      <c r="I10609" s="3427">
        <v>44778</v>
      </c>
      <c r="J10609" s="3412"/>
      <c r="K10609" s="3381"/>
      <c r="L10609" s="3381"/>
      <c r="M10609" s="3381"/>
      <c r="N10609" s="3381">
        <v>28</v>
      </c>
      <c r="O10609" s="3381">
        <v>0</v>
      </c>
      <c r="P10609" s="3381">
        <v>10</v>
      </c>
      <c r="Q10609" s="3381"/>
      <c r="R10609" s="3381"/>
      <c r="S10609" s="3381"/>
      <c r="T10609" s="3381"/>
      <c r="U10609" s="3381"/>
      <c r="V10609" s="3381"/>
      <c r="W10609" s="3381"/>
      <c r="X10609" s="3381"/>
      <c r="Y10609" s="3381"/>
      <c r="Z10609" s="3381"/>
      <c r="AA10609" s="3381"/>
      <c r="AB10609" s="3381"/>
      <c r="AC10609" s="1507">
        <f t="shared" si="3987"/>
        <v>30</v>
      </c>
      <c r="AD10609" s="1508">
        <f t="shared" si="3988"/>
        <v>30</v>
      </c>
      <c r="AE10609" s="14">
        <f t="shared" si="3989"/>
        <v>-1500.5666666666666</v>
      </c>
      <c r="AF10609" s="14">
        <f t="shared" si="3990"/>
        <v>12.666666666666666</v>
      </c>
      <c r="AG10609" s="14">
        <f t="shared" si="3991"/>
        <v>2.3684210526315792</v>
      </c>
      <c r="AH10609" s="14">
        <f t="shared" si="3992"/>
        <v>1502.9350877192983</v>
      </c>
      <c r="AI10609" s="14">
        <f t="shared" si="3993"/>
        <v>19037.177777777775</v>
      </c>
      <c r="AJ10609" s="3381"/>
      <c r="AK10609" s="3383"/>
      <c r="AL10609" s="3383"/>
      <c r="AM10609" s="3383"/>
      <c r="AN10609" s="3383"/>
      <c r="AO10609" s="3383"/>
      <c r="AP10609" s="3383"/>
      <c r="AQ10609" s="3383"/>
      <c r="AR10609" s="2724"/>
    </row>
    <row r="10610" spans="1:44" ht="15.75">
      <c r="A10610" s="3382">
        <v>36</v>
      </c>
      <c r="B10610" s="3428" t="s">
        <v>4921</v>
      </c>
      <c r="C10610" s="3426" t="s">
        <v>143</v>
      </c>
      <c r="D10610" s="3410">
        <v>1</v>
      </c>
      <c r="E10610" s="3381">
        <v>82</v>
      </c>
      <c r="F10610" s="3381">
        <f t="shared" si="3994"/>
        <v>82</v>
      </c>
      <c r="G10610" s="3426"/>
      <c r="H10610" s="3426"/>
      <c r="I10610" s="3427">
        <v>44784</v>
      </c>
      <c r="J10610" s="3412"/>
      <c r="K10610" s="3381"/>
      <c r="L10610" s="3381"/>
      <c r="M10610" s="3381"/>
      <c r="N10610" s="3381">
        <v>30</v>
      </c>
      <c r="O10610" s="3381">
        <v>19</v>
      </c>
      <c r="P10610" s="3381">
        <v>3</v>
      </c>
      <c r="Q10610" s="3381"/>
      <c r="R10610" s="3381"/>
      <c r="S10610" s="3381"/>
      <c r="T10610" s="3381"/>
      <c r="U10610" s="3381"/>
      <c r="V10610" s="3381"/>
      <c r="W10610" s="3381"/>
      <c r="X10610" s="3381"/>
      <c r="Y10610" s="3381"/>
      <c r="Z10610" s="3381"/>
      <c r="AA10610" s="3381"/>
      <c r="AB10610" s="3381"/>
      <c r="AC10610" s="1507">
        <f t="shared" si="3987"/>
        <v>30</v>
      </c>
      <c r="AD10610" s="1508">
        <f t="shared" si="3988"/>
        <v>30</v>
      </c>
      <c r="AE10610" s="14">
        <f t="shared" si="3989"/>
        <v>-1500.5666666666666</v>
      </c>
      <c r="AF10610" s="14">
        <f t="shared" si="3990"/>
        <v>17.333333333333332</v>
      </c>
      <c r="AG10610" s="14">
        <f t="shared" si="3991"/>
        <v>1.7307692307692308</v>
      </c>
      <c r="AH10610" s="14">
        <f t="shared" si="3992"/>
        <v>1502.2974358974359</v>
      </c>
      <c r="AI10610" s="14">
        <f t="shared" si="3993"/>
        <v>26039.822222222221</v>
      </c>
      <c r="AJ10610" s="3381"/>
      <c r="AK10610" s="3383"/>
      <c r="AL10610" s="3383"/>
      <c r="AM10610" s="3383"/>
      <c r="AN10610" s="3383"/>
      <c r="AO10610" s="3383"/>
      <c r="AP10610" s="3383"/>
      <c r="AQ10610" s="3383"/>
      <c r="AR10610" s="2724"/>
    </row>
    <row r="10611" spans="1:44" ht="15.75">
      <c r="A10611" s="3382">
        <v>37</v>
      </c>
      <c r="B10611" s="3428" t="s">
        <v>4546</v>
      </c>
      <c r="C10611" s="3426" t="s">
        <v>66</v>
      </c>
      <c r="D10611" s="3410">
        <v>1</v>
      </c>
      <c r="E10611" s="3381">
        <v>650</v>
      </c>
      <c r="F10611" s="3381">
        <f t="shared" si="3994"/>
        <v>650</v>
      </c>
      <c r="G10611" s="3426"/>
      <c r="H10611" s="3426"/>
      <c r="I10611" s="3427">
        <v>44784</v>
      </c>
      <c r="J10611" s="3412"/>
      <c r="K10611" s="3381"/>
      <c r="L10611" s="3381"/>
      <c r="M10611" s="3381"/>
      <c r="N10611" s="3381">
        <v>90</v>
      </c>
      <c r="O10611" s="3381">
        <v>22</v>
      </c>
      <c r="P10611" s="3381">
        <v>230</v>
      </c>
      <c r="Q10611" s="3381"/>
      <c r="R10611" s="3381"/>
      <c r="S10611" s="3381"/>
      <c r="T10611" s="3381"/>
      <c r="U10611" s="3381"/>
      <c r="V10611" s="3381"/>
      <c r="W10611" s="3381"/>
      <c r="X10611" s="3381"/>
      <c r="Y10611" s="3381"/>
      <c r="Z10611" s="3381"/>
      <c r="AA10611" s="3381"/>
      <c r="AB10611" s="3381"/>
      <c r="AC10611" s="1507">
        <f t="shared" si="3987"/>
        <v>308</v>
      </c>
      <c r="AD10611" s="1508">
        <f t="shared" si="3988"/>
        <v>308</v>
      </c>
      <c r="AE10611" s="14">
        <f t="shared" si="3989"/>
        <v>-1500.5666666666666</v>
      </c>
      <c r="AF10611" s="14">
        <f t="shared" si="3990"/>
        <v>114</v>
      </c>
      <c r="AG10611" s="14">
        <f t="shared" si="3991"/>
        <v>2.7017543859649122</v>
      </c>
      <c r="AH10611" s="14">
        <f t="shared" si="3992"/>
        <v>1503.2684210526315</v>
      </c>
      <c r="AI10611" s="14">
        <f t="shared" si="3993"/>
        <v>171372.6</v>
      </c>
      <c r="AJ10611" s="3381"/>
      <c r="AK10611" s="3383"/>
      <c r="AL10611" s="3383"/>
      <c r="AM10611" s="3383"/>
      <c r="AN10611" s="3383"/>
      <c r="AO10611" s="3383"/>
      <c r="AP10611" s="3383"/>
      <c r="AQ10611" s="3383"/>
      <c r="AR10611" s="2724"/>
    </row>
    <row r="10612" spans="1:44" ht="15.75">
      <c r="A10612" s="3382">
        <v>40</v>
      </c>
      <c r="B10612" s="3414" t="s">
        <v>4922</v>
      </c>
      <c r="C10612" s="3426" t="s">
        <v>156</v>
      </c>
      <c r="D10612" s="3433">
        <v>1</v>
      </c>
      <c r="E10612" s="543">
        <v>112</v>
      </c>
      <c r="F10612" s="3381">
        <f t="shared" si="3994"/>
        <v>112</v>
      </c>
      <c r="G10612" s="3426"/>
      <c r="H10612" s="3426"/>
      <c r="I10612" s="3427">
        <v>44803</v>
      </c>
      <c r="J10612" s="543"/>
      <c r="K10612" s="543"/>
      <c r="L10612" s="543"/>
      <c r="M10612" s="543"/>
      <c r="N10612" s="543">
        <v>23</v>
      </c>
      <c r="O10612" s="543">
        <v>34</v>
      </c>
      <c r="P10612" s="543">
        <v>36</v>
      </c>
      <c r="Q10612" s="543"/>
      <c r="R10612" s="543"/>
      <c r="S10612" s="543"/>
      <c r="T10612" s="543"/>
      <c r="U10612" s="3381"/>
      <c r="V10612" s="543"/>
      <c r="W10612" s="543"/>
      <c r="X10612" s="543"/>
      <c r="Y10612" s="543"/>
      <c r="Z10612" s="543"/>
      <c r="AA10612" s="543"/>
      <c r="AB10612" s="543"/>
      <c r="AC10612" s="1507">
        <f t="shared" si="3987"/>
        <v>19</v>
      </c>
      <c r="AD10612" s="1508">
        <f t="shared" si="3988"/>
        <v>19</v>
      </c>
      <c r="AE10612" s="14">
        <f t="shared" si="3989"/>
        <v>-1500.5666666666666</v>
      </c>
      <c r="AF10612" s="14">
        <f t="shared" si="3990"/>
        <v>31</v>
      </c>
      <c r="AG10612" s="14">
        <f t="shared" si="3991"/>
        <v>0.61290322580645162</v>
      </c>
      <c r="AH10612" s="14">
        <f t="shared" si="3992"/>
        <v>1501.179569892473</v>
      </c>
      <c r="AI10612" s="14">
        <f t="shared" si="3993"/>
        <v>46536.566666666666</v>
      </c>
      <c r="AJ10612" s="543"/>
      <c r="AK10612" s="3383"/>
      <c r="AL10612" s="3383"/>
      <c r="AM10612" s="3383"/>
      <c r="AN10612" s="3383"/>
      <c r="AO10612" s="3383"/>
      <c r="AP10612" s="3383"/>
      <c r="AQ10612" s="3383"/>
      <c r="AR10612" s="2724"/>
    </row>
    <row r="10613" spans="1:44" ht="15.75">
      <c r="A10613" s="3382">
        <v>41</v>
      </c>
      <c r="B10613" s="3432" t="s">
        <v>5578</v>
      </c>
      <c r="C10613" s="543" t="s">
        <v>262</v>
      </c>
      <c r="D10613" s="3433">
        <v>1</v>
      </c>
      <c r="E10613" s="543">
        <v>190</v>
      </c>
      <c r="F10613" s="3381">
        <f t="shared" si="3994"/>
        <v>190</v>
      </c>
      <c r="G10613" s="3426"/>
      <c r="H10613" s="3426"/>
      <c r="I10613" s="3430">
        <v>44810</v>
      </c>
      <c r="J10613" s="543"/>
      <c r="K10613" s="543"/>
      <c r="L10613" s="543"/>
      <c r="M10613" s="543"/>
      <c r="N10613" s="543">
        <v>70</v>
      </c>
      <c r="O10613" s="543">
        <v>30</v>
      </c>
      <c r="P10613" s="543">
        <v>0</v>
      </c>
      <c r="Q10613" s="543"/>
      <c r="R10613" s="543"/>
      <c r="S10613" s="543"/>
      <c r="T10613" s="543"/>
      <c r="U10613" s="3381"/>
      <c r="V10613" s="543"/>
      <c r="W10613" s="543"/>
      <c r="X10613" s="543"/>
      <c r="Y10613" s="543"/>
      <c r="Z10613" s="543"/>
      <c r="AA10613" s="543"/>
      <c r="AB10613" s="543"/>
      <c r="AC10613" s="1507">
        <f t="shared" si="3987"/>
        <v>90</v>
      </c>
      <c r="AD10613" s="1508">
        <f t="shared" si="3988"/>
        <v>90</v>
      </c>
      <c r="AE10613" s="14">
        <f t="shared" si="3989"/>
        <v>-1500.5666666666666</v>
      </c>
      <c r="AF10613" s="14">
        <f t="shared" si="3990"/>
        <v>33.333333333333336</v>
      </c>
      <c r="AG10613" s="14">
        <f t="shared" si="3991"/>
        <v>2.6999999999999997</v>
      </c>
      <c r="AH10613" s="14">
        <f t="shared" si="3992"/>
        <v>1503.2666666666667</v>
      </c>
      <c r="AI10613" s="14">
        <f t="shared" si="3993"/>
        <v>50108.888888888891</v>
      </c>
      <c r="AJ10613" s="543"/>
      <c r="AK10613" s="3383"/>
      <c r="AL10613" s="3383"/>
      <c r="AM10613" s="3383"/>
      <c r="AN10613" s="3383"/>
      <c r="AO10613" s="3383"/>
      <c r="AP10613" s="3383"/>
      <c r="AQ10613" s="3383"/>
      <c r="AR10613" s="2724"/>
    </row>
    <row r="10614" spans="1:44" ht="15.75">
      <c r="A10614" s="3382">
        <v>42</v>
      </c>
      <c r="B10614" s="3432" t="s">
        <v>5579</v>
      </c>
      <c r="C10614" s="543" t="s">
        <v>262</v>
      </c>
      <c r="D10614" s="3433">
        <v>1</v>
      </c>
      <c r="E10614" s="543">
        <v>900</v>
      </c>
      <c r="F10614" s="3381">
        <f t="shared" si="3994"/>
        <v>900</v>
      </c>
      <c r="G10614" s="3426"/>
      <c r="H10614" s="3426"/>
      <c r="I10614" s="3430">
        <v>44810</v>
      </c>
      <c r="J10614" s="543"/>
      <c r="K10614" s="543"/>
      <c r="L10614" s="543"/>
      <c r="M10614" s="543"/>
      <c r="N10614" s="543">
        <v>360</v>
      </c>
      <c r="O10614" s="543">
        <v>90</v>
      </c>
      <c r="P10614" s="543">
        <v>210</v>
      </c>
      <c r="Q10614" s="543"/>
      <c r="R10614" s="543"/>
      <c r="S10614" s="543"/>
      <c r="T10614" s="543"/>
      <c r="U10614" s="3381"/>
      <c r="V10614" s="543"/>
      <c r="W10614" s="543"/>
      <c r="X10614" s="543"/>
      <c r="Y10614" s="543"/>
      <c r="Z10614" s="543"/>
      <c r="AA10614" s="543"/>
      <c r="AB10614" s="543"/>
      <c r="AC10614" s="1507">
        <f t="shared" si="3987"/>
        <v>240</v>
      </c>
      <c r="AD10614" s="1508">
        <f t="shared" si="3988"/>
        <v>240</v>
      </c>
      <c r="AE10614" s="14">
        <f t="shared" si="3989"/>
        <v>-1500.5666666666666</v>
      </c>
      <c r="AF10614" s="14">
        <f t="shared" si="3990"/>
        <v>220</v>
      </c>
      <c r="AG10614" s="14">
        <f t="shared" si="3991"/>
        <v>1.0909090909090908</v>
      </c>
      <c r="AH10614" s="14">
        <f t="shared" si="3992"/>
        <v>1501.6575757575756</v>
      </c>
      <c r="AI10614" s="14">
        <f t="shared" si="3993"/>
        <v>330364.66666666663</v>
      </c>
      <c r="AJ10614" s="543"/>
      <c r="AK10614" s="3383"/>
      <c r="AL10614" s="3383"/>
      <c r="AM10614" s="3383"/>
      <c r="AN10614" s="3383"/>
      <c r="AO10614" s="3383"/>
      <c r="AP10614" s="3383"/>
      <c r="AQ10614" s="3383"/>
      <c r="AR10614" s="2724"/>
    </row>
    <row r="10615" spans="1:44" ht="15.75">
      <c r="A10615" s="3382">
        <v>44</v>
      </c>
      <c r="B10615" s="3432" t="s">
        <v>4121</v>
      </c>
      <c r="C10615" s="543" t="s">
        <v>63</v>
      </c>
      <c r="D10615" s="3433">
        <v>1</v>
      </c>
      <c r="E10615" s="543">
        <v>700</v>
      </c>
      <c r="F10615" s="3381">
        <f t="shared" si="3994"/>
        <v>700</v>
      </c>
      <c r="G10615" s="3426"/>
      <c r="H10615" s="3426"/>
      <c r="I10615" s="3430">
        <v>44827</v>
      </c>
      <c r="J10615" s="543"/>
      <c r="K10615" s="543"/>
      <c r="L10615" s="543"/>
      <c r="M10615" s="543"/>
      <c r="N10615" s="543">
        <v>100</v>
      </c>
      <c r="O10615" s="543">
        <v>0</v>
      </c>
      <c r="P10615" s="543">
        <v>0</v>
      </c>
      <c r="Q10615" s="543"/>
      <c r="R10615" s="543"/>
      <c r="S10615" s="543"/>
      <c r="T10615" s="543"/>
      <c r="U10615" s="3381"/>
      <c r="V10615" s="543"/>
      <c r="W10615" s="543"/>
      <c r="X10615" s="543"/>
      <c r="Y10615" s="543"/>
      <c r="Z10615" s="543"/>
      <c r="AA10615" s="543"/>
      <c r="AB10615" s="543"/>
      <c r="AC10615" s="1507">
        <f t="shared" si="3987"/>
        <v>600</v>
      </c>
      <c r="AD10615" s="1508">
        <f t="shared" si="3988"/>
        <v>600</v>
      </c>
      <c r="AE10615" s="14">
        <f t="shared" si="3989"/>
        <v>-1500.5666666666666</v>
      </c>
      <c r="AF10615" s="14">
        <f t="shared" si="3990"/>
        <v>33.333333333333336</v>
      </c>
      <c r="AG10615" s="14">
        <f t="shared" si="3991"/>
        <v>18</v>
      </c>
      <c r="AH10615" s="14">
        <f t="shared" si="3992"/>
        <v>1518.5666666666666</v>
      </c>
      <c r="AI10615" s="14">
        <f t="shared" si="3993"/>
        <v>50618.888888888891</v>
      </c>
      <c r="AJ10615" s="543"/>
      <c r="AK10615" s="3383"/>
      <c r="AL10615" s="3383"/>
      <c r="AM10615" s="3383"/>
      <c r="AN10615" s="3383"/>
      <c r="AO10615" s="3383"/>
      <c r="AP10615" s="3383"/>
      <c r="AQ10615" s="3383"/>
      <c r="AR10615" s="2724"/>
    </row>
    <row r="10616" spans="1:44" ht="15.75">
      <c r="A10616" s="3382">
        <v>45</v>
      </c>
      <c r="B10616" s="3418" t="s">
        <v>5580</v>
      </c>
      <c r="C10616" s="3434" t="s">
        <v>176</v>
      </c>
      <c r="D10616" s="3433">
        <v>1</v>
      </c>
      <c r="E10616" s="543">
        <v>0.76</v>
      </c>
      <c r="F10616" s="3381">
        <f t="shared" si="3994"/>
        <v>0.76</v>
      </c>
      <c r="G10616" s="3426"/>
      <c r="H10616" s="3426"/>
      <c r="I10616" s="3430">
        <v>44832</v>
      </c>
      <c r="J10616" s="543"/>
      <c r="K10616" s="543"/>
      <c r="L10616" s="543"/>
      <c r="M10616" s="543"/>
      <c r="N10616" s="543">
        <v>0</v>
      </c>
      <c r="O10616" s="543">
        <v>0</v>
      </c>
      <c r="P10616" s="543">
        <v>0</v>
      </c>
      <c r="Q10616" s="543"/>
      <c r="R10616" s="543"/>
      <c r="S10616" s="543"/>
      <c r="T10616" s="543"/>
      <c r="U10616" s="3381"/>
      <c r="V10616" s="543"/>
      <c r="W10616" s="543"/>
      <c r="X10616" s="543"/>
      <c r="Y10616" s="543"/>
      <c r="Z10616" s="543"/>
      <c r="AA10616" s="543"/>
      <c r="AB10616" s="543"/>
      <c r="AC10616" s="1507">
        <f t="shared" si="3987"/>
        <v>0.76</v>
      </c>
      <c r="AD10616" s="1508">
        <f t="shared" si="3988"/>
        <v>0.76</v>
      </c>
      <c r="AE10616" s="14">
        <f t="shared" si="3989"/>
        <v>-1500.5666666666666</v>
      </c>
      <c r="AF10616" s="14">
        <f t="shared" si="3990"/>
        <v>0</v>
      </c>
      <c r="AG10616" s="14" t="e">
        <f t="shared" si="3991"/>
        <v>#DIV/0!</v>
      </c>
      <c r="AH10616" s="14" t="e">
        <f t="shared" si="3992"/>
        <v>#DIV/0!</v>
      </c>
      <c r="AI10616" s="14">
        <f t="shared" si="3993"/>
        <v>0.76</v>
      </c>
      <c r="AJ10616" s="543"/>
      <c r="AK10616" s="3383"/>
      <c r="AL10616" s="3383"/>
      <c r="AM10616" s="3383"/>
      <c r="AN10616" s="3383"/>
      <c r="AO10616" s="3383"/>
      <c r="AP10616" s="3383"/>
      <c r="AQ10616" s="3383"/>
      <c r="AR10616" s="2724"/>
    </row>
    <row r="10617" spans="1:44" ht="15.75">
      <c r="A10617" s="3382">
        <v>47</v>
      </c>
      <c r="B10617" s="3418" t="s">
        <v>5333</v>
      </c>
      <c r="C10617" s="3434" t="s">
        <v>176</v>
      </c>
      <c r="D10617" s="3433">
        <v>1</v>
      </c>
      <c r="E10617" s="543">
        <v>15</v>
      </c>
      <c r="F10617" s="3381">
        <f t="shared" si="3994"/>
        <v>15</v>
      </c>
      <c r="G10617" s="3426"/>
      <c r="H10617" s="3426"/>
      <c r="I10617" s="3430">
        <v>44832</v>
      </c>
      <c r="J10617" s="543"/>
      <c r="K10617" s="543"/>
      <c r="L10617" s="543"/>
      <c r="M10617" s="543"/>
      <c r="N10617" s="543">
        <v>4</v>
      </c>
      <c r="O10617" s="543">
        <v>0</v>
      </c>
      <c r="P10617" s="543">
        <v>8</v>
      </c>
      <c r="Q10617" s="543"/>
      <c r="R10617" s="543"/>
      <c r="S10617" s="543"/>
      <c r="T10617" s="543"/>
      <c r="U10617" s="3381"/>
      <c r="V10617" s="543"/>
      <c r="W10617" s="543"/>
      <c r="X10617" s="543"/>
      <c r="Y10617" s="543"/>
      <c r="Z10617" s="543"/>
      <c r="AA10617" s="543"/>
      <c r="AB10617" s="543"/>
      <c r="AC10617" s="1507">
        <f t="shared" si="3987"/>
        <v>3</v>
      </c>
      <c r="AD10617" s="1508">
        <f t="shared" si="3988"/>
        <v>3</v>
      </c>
      <c r="AE10617" s="14">
        <f t="shared" si="3989"/>
        <v>-1500.5666666666666</v>
      </c>
      <c r="AF10617" s="14">
        <f t="shared" si="3990"/>
        <v>4</v>
      </c>
      <c r="AG10617" s="14">
        <f t="shared" si="3991"/>
        <v>0.75</v>
      </c>
      <c r="AH10617" s="14">
        <f t="shared" si="3992"/>
        <v>1501.3166666666666</v>
      </c>
      <c r="AI10617" s="14">
        <f t="shared" si="3993"/>
        <v>6005.2666666666664</v>
      </c>
      <c r="AJ10617" s="543"/>
      <c r="AK10617" s="3383"/>
      <c r="AL10617" s="3383"/>
      <c r="AM10617" s="3383"/>
      <c r="AN10617" s="3383"/>
      <c r="AO10617" s="3383"/>
      <c r="AP10617" s="3383"/>
      <c r="AQ10617" s="3383"/>
      <c r="AR10617" s="2724"/>
    </row>
    <row r="10618" spans="1:44" ht="15.75">
      <c r="A10618" s="3382">
        <v>49</v>
      </c>
      <c r="B10618" s="3418" t="s">
        <v>5581</v>
      </c>
      <c r="C10618" s="3434" t="s">
        <v>176</v>
      </c>
      <c r="D10618" s="3433">
        <v>1</v>
      </c>
      <c r="E10618" s="543">
        <v>5</v>
      </c>
      <c r="F10618" s="3381">
        <f t="shared" si="3994"/>
        <v>5</v>
      </c>
      <c r="G10618" s="3426"/>
      <c r="H10618" s="3426"/>
      <c r="I10618" s="3430">
        <v>44832</v>
      </c>
      <c r="J10618" s="543"/>
      <c r="K10618" s="543"/>
      <c r="L10618" s="543"/>
      <c r="M10618" s="543"/>
      <c r="N10618" s="543">
        <v>3</v>
      </c>
      <c r="O10618" s="543">
        <v>0</v>
      </c>
      <c r="P10618" s="543">
        <v>0</v>
      </c>
      <c r="Q10618" s="543"/>
      <c r="R10618" s="543"/>
      <c r="S10618" s="543"/>
      <c r="T10618" s="543"/>
      <c r="U10618" s="3381"/>
      <c r="V10618" s="543"/>
      <c r="W10618" s="543"/>
      <c r="X10618" s="543"/>
      <c r="Y10618" s="543"/>
      <c r="Z10618" s="543"/>
      <c r="AA10618" s="543"/>
      <c r="AB10618" s="543"/>
      <c r="AC10618" s="1507">
        <f t="shared" si="3987"/>
        <v>2</v>
      </c>
      <c r="AD10618" s="1508">
        <f t="shared" si="3988"/>
        <v>2</v>
      </c>
      <c r="AE10618" s="14">
        <f t="shared" si="3989"/>
        <v>-1500.5666666666666</v>
      </c>
      <c r="AF10618" s="14">
        <f t="shared" si="3990"/>
        <v>1</v>
      </c>
      <c r="AG10618" s="14">
        <f t="shared" si="3991"/>
        <v>2</v>
      </c>
      <c r="AH10618" s="14">
        <f t="shared" si="3992"/>
        <v>1502.5666666666666</v>
      </c>
      <c r="AI10618" s="14">
        <f t="shared" si="3993"/>
        <v>1502.5666666666666</v>
      </c>
      <c r="AJ10618" s="543"/>
      <c r="AK10618" s="3383"/>
      <c r="AL10618" s="3383"/>
      <c r="AM10618" s="3383"/>
      <c r="AN10618" s="3383"/>
      <c r="AO10618" s="3383"/>
      <c r="AP10618" s="3383"/>
      <c r="AQ10618" s="3383"/>
      <c r="AR10618" s="2724"/>
    </row>
    <row r="10619" spans="1:44" ht="15.75">
      <c r="A10619" s="3382">
        <v>50</v>
      </c>
      <c r="B10619" s="3418" t="s">
        <v>5442</v>
      </c>
      <c r="C10619" s="3434" t="s">
        <v>176</v>
      </c>
      <c r="D10619" s="3433">
        <v>1</v>
      </c>
      <c r="E10619" s="543">
        <v>17</v>
      </c>
      <c r="F10619" s="3381">
        <f t="shared" si="3994"/>
        <v>17</v>
      </c>
      <c r="G10619" s="3426"/>
      <c r="H10619" s="3426"/>
      <c r="I10619" s="3430">
        <v>44832</v>
      </c>
      <c r="J10619" s="543"/>
      <c r="K10619" s="543"/>
      <c r="L10619" s="543"/>
      <c r="M10619" s="543"/>
      <c r="N10619" s="543">
        <v>5</v>
      </c>
      <c r="O10619" s="543">
        <v>5</v>
      </c>
      <c r="P10619" s="543">
        <v>5</v>
      </c>
      <c r="Q10619" s="543"/>
      <c r="R10619" s="543"/>
      <c r="S10619" s="543"/>
      <c r="T10619" s="543"/>
      <c r="U10619" s="3381"/>
      <c r="V10619" s="543"/>
      <c r="W10619" s="543"/>
      <c r="X10619" s="543"/>
      <c r="Y10619" s="543"/>
      <c r="Z10619" s="543"/>
      <c r="AA10619" s="543"/>
      <c r="AB10619" s="543"/>
      <c r="AC10619" s="1507">
        <f t="shared" si="3987"/>
        <v>2</v>
      </c>
      <c r="AD10619" s="1508">
        <f t="shared" si="3988"/>
        <v>2</v>
      </c>
      <c r="AE10619" s="14">
        <f t="shared" si="3989"/>
        <v>-1500.5666666666666</v>
      </c>
      <c r="AF10619" s="14">
        <f t="shared" si="3990"/>
        <v>5</v>
      </c>
      <c r="AG10619" s="14">
        <f t="shared" si="3991"/>
        <v>0.4</v>
      </c>
      <c r="AH10619" s="14">
        <f t="shared" si="3992"/>
        <v>1500.9666666666667</v>
      </c>
      <c r="AI10619" s="14">
        <f t="shared" si="3993"/>
        <v>7504.833333333333</v>
      </c>
      <c r="AJ10619" s="543"/>
      <c r="AK10619" s="3383"/>
      <c r="AL10619" s="3383"/>
      <c r="AM10619" s="3383"/>
      <c r="AN10619" s="3383"/>
      <c r="AO10619" s="3383"/>
      <c r="AP10619" s="3383"/>
      <c r="AQ10619" s="3383"/>
      <c r="AR10619" s="2724"/>
    </row>
    <row r="10620" spans="1:44" ht="15.75">
      <c r="A10620" s="3382">
        <v>51</v>
      </c>
      <c r="B10620" s="3418" t="s">
        <v>5432</v>
      </c>
      <c r="C10620" s="3434" t="s">
        <v>176</v>
      </c>
      <c r="D10620" s="3433">
        <v>1</v>
      </c>
      <c r="E10620" s="543">
        <v>124</v>
      </c>
      <c r="F10620" s="3381">
        <f t="shared" si="3994"/>
        <v>124</v>
      </c>
      <c r="G10620" s="3426"/>
      <c r="H10620" s="3426"/>
      <c r="I10620" s="3430">
        <v>44832</v>
      </c>
      <c r="J10620" s="543"/>
      <c r="K10620" s="543"/>
      <c r="L10620" s="543"/>
      <c r="M10620" s="543"/>
      <c r="N10620" s="543">
        <v>49</v>
      </c>
      <c r="O10620" s="543">
        <v>65</v>
      </c>
      <c r="P10620" s="543">
        <v>6</v>
      </c>
      <c r="Q10620" s="543"/>
      <c r="R10620" s="543"/>
      <c r="S10620" s="543"/>
      <c r="T10620" s="543"/>
      <c r="U10620" s="3381"/>
      <c r="V10620" s="543"/>
      <c r="W10620" s="543"/>
      <c r="X10620" s="543"/>
      <c r="Y10620" s="543"/>
      <c r="Z10620" s="543"/>
      <c r="AA10620" s="543"/>
      <c r="AB10620" s="543"/>
      <c r="AC10620" s="1507">
        <f t="shared" si="3987"/>
        <v>4</v>
      </c>
      <c r="AD10620" s="1508">
        <f t="shared" si="3988"/>
        <v>4</v>
      </c>
      <c r="AE10620" s="14">
        <f t="shared" si="3989"/>
        <v>-1500.5666666666666</v>
      </c>
      <c r="AF10620" s="14">
        <f t="shared" si="3990"/>
        <v>40</v>
      </c>
      <c r="AG10620" s="14">
        <f t="shared" si="3991"/>
        <v>0.1</v>
      </c>
      <c r="AH10620" s="14">
        <f t="shared" si="3992"/>
        <v>1500.6666666666665</v>
      </c>
      <c r="AI10620" s="14">
        <f t="shared" si="3993"/>
        <v>60026.666666666664</v>
      </c>
      <c r="AJ10620" s="543"/>
      <c r="AK10620" s="3383"/>
      <c r="AL10620" s="3383"/>
      <c r="AM10620" s="3383"/>
      <c r="AN10620" s="3383"/>
      <c r="AO10620" s="3383"/>
      <c r="AP10620" s="3383"/>
      <c r="AQ10620" s="3383"/>
      <c r="AR10620" s="2724"/>
    </row>
    <row r="10621" spans="1:44" ht="15.75">
      <c r="A10621" s="3382">
        <v>52</v>
      </c>
      <c r="B10621" s="3418" t="s">
        <v>5583</v>
      </c>
      <c r="C10621" s="3434" t="s">
        <v>176</v>
      </c>
      <c r="D10621" s="3433">
        <v>1</v>
      </c>
      <c r="E10621" s="543">
        <v>0.5</v>
      </c>
      <c r="F10621" s="3381">
        <f t="shared" si="3994"/>
        <v>0.5</v>
      </c>
      <c r="G10621" s="3426"/>
      <c r="H10621" s="3426"/>
      <c r="I10621" s="3430">
        <v>44832</v>
      </c>
      <c r="J10621" s="543"/>
      <c r="K10621" s="543"/>
      <c r="L10621" s="543"/>
      <c r="M10621" s="543"/>
      <c r="N10621" s="543">
        <v>0.4</v>
      </c>
      <c r="O10621" s="543">
        <v>0</v>
      </c>
      <c r="P10621" s="543">
        <v>0</v>
      </c>
      <c r="Q10621" s="543"/>
      <c r="R10621" s="543"/>
      <c r="S10621" s="543"/>
      <c r="T10621" s="543"/>
      <c r="U10621" s="3381"/>
      <c r="V10621" s="543"/>
      <c r="W10621" s="543"/>
      <c r="X10621" s="543"/>
      <c r="Y10621" s="543"/>
      <c r="Z10621" s="543"/>
      <c r="AA10621" s="543"/>
      <c r="AB10621" s="543"/>
      <c r="AC10621" s="1507">
        <f t="shared" si="3987"/>
        <v>9.9999999999999978E-2</v>
      </c>
      <c r="AD10621" s="1508">
        <f t="shared" si="3988"/>
        <v>9.9999999999999978E-2</v>
      </c>
      <c r="AE10621" s="14">
        <f t="shared" si="3989"/>
        <v>-1500.5666666666666</v>
      </c>
      <c r="AF10621" s="14">
        <f t="shared" si="3990"/>
        <v>0.13333333333333333</v>
      </c>
      <c r="AG10621" s="14">
        <f t="shared" si="3991"/>
        <v>0.74999999999999989</v>
      </c>
      <c r="AH10621" s="14">
        <f t="shared" si="3992"/>
        <v>1501.3166666666666</v>
      </c>
      <c r="AI10621" s="14">
        <f t="shared" si="3993"/>
        <v>200.17555555555555</v>
      </c>
      <c r="AJ10621" s="543"/>
      <c r="AK10621" s="3383"/>
      <c r="AL10621" s="3383"/>
      <c r="AM10621" s="3383"/>
      <c r="AN10621" s="3383"/>
      <c r="AO10621" s="3383"/>
      <c r="AP10621" s="3383"/>
      <c r="AQ10621" s="3383"/>
      <c r="AR10621" s="2724"/>
    </row>
    <row r="10622" spans="1:44" ht="15.75">
      <c r="A10622" s="3382">
        <v>54</v>
      </c>
      <c r="B10622" s="3418" t="s">
        <v>5561</v>
      </c>
      <c r="C10622" s="543" t="s">
        <v>176</v>
      </c>
      <c r="D10622" s="3433">
        <v>1</v>
      </c>
      <c r="E10622" s="543">
        <v>30</v>
      </c>
      <c r="F10622" s="3381">
        <f t="shared" si="3994"/>
        <v>30</v>
      </c>
      <c r="G10622" s="3426"/>
      <c r="H10622" s="3426"/>
      <c r="I10622" s="3430">
        <v>44832</v>
      </c>
      <c r="J10622" s="543"/>
      <c r="K10622" s="543"/>
      <c r="L10622" s="543"/>
      <c r="M10622" s="543"/>
      <c r="N10622" s="543">
        <v>14</v>
      </c>
      <c r="O10622" s="543">
        <v>4</v>
      </c>
      <c r="P10622" s="543">
        <v>7</v>
      </c>
      <c r="Q10622" s="543"/>
      <c r="R10622" s="543"/>
      <c r="S10622" s="543"/>
      <c r="T10622" s="543"/>
      <c r="U10622" s="3381"/>
      <c r="V10622" s="543"/>
      <c r="W10622" s="543"/>
      <c r="X10622" s="543"/>
      <c r="Y10622" s="543"/>
      <c r="Z10622" s="543"/>
      <c r="AA10622" s="543"/>
      <c r="AB10622" s="543"/>
      <c r="AC10622" s="1507">
        <f t="shared" ref="AC10622:AC10641" si="3995">E10622+G10622-N10622-O10622-AA10622-P10622-Q10622-R10622-S10622-T10622-U10622-V10622-W10622-X10622-Y10622</f>
        <v>5</v>
      </c>
      <c r="AD10622" s="1508">
        <f t="shared" ref="AD10622:AD10641" si="3996">D10622*AC10622</f>
        <v>5</v>
      </c>
      <c r="AE10622" s="14">
        <f t="shared" ref="AE10622:AE10641" si="3997">(J10622-"01.04.2023")/30</f>
        <v>-1500.5666666666666</v>
      </c>
      <c r="AF10622" s="14">
        <f t="shared" ref="AF10622:AF10641" si="3998">(N10622+O10622+P10622+Q10622+R10622+S10622+T10622+U10622+V10622+W10622+X10622+Y10622)/3</f>
        <v>8.3333333333333339</v>
      </c>
      <c r="AG10622" s="14">
        <f t="shared" ref="AG10622:AG10641" si="3999">AC10622/AF10622</f>
        <v>0.6</v>
      </c>
      <c r="AH10622" s="14">
        <f t="shared" ref="AH10622:AH10641" si="4000">AG10622-AE10622</f>
        <v>1501.1666666666665</v>
      </c>
      <c r="AI10622" s="14">
        <f t="shared" ref="AI10622:AI10641" si="4001">AC10622-(AE10622*AF10622)</f>
        <v>12509.722222222223</v>
      </c>
      <c r="AJ10622" s="543"/>
      <c r="AK10622" s="3383"/>
      <c r="AL10622" s="3383"/>
      <c r="AM10622" s="3383"/>
      <c r="AN10622" s="3383"/>
      <c r="AO10622" s="3383"/>
      <c r="AP10622" s="3383"/>
      <c r="AQ10622" s="3383"/>
      <c r="AR10622" s="2724"/>
    </row>
    <row r="10623" spans="1:44" ht="15.75">
      <c r="A10623" s="3382">
        <v>55</v>
      </c>
      <c r="B10623" s="3418" t="s">
        <v>5562</v>
      </c>
      <c r="C10623" s="543" t="s">
        <v>176</v>
      </c>
      <c r="D10623" s="3433">
        <v>1</v>
      </c>
      <c r="E10623" s="543">
        <v>98</v>
      </c>
      <c r="F10623" s="3381">
        <f t="shared" si="3994"/>
        <v>98</v>
      </c>
      <c r="G10623" s="3426"/>
      <c r="H10623" s="3426"/>
      <c r="I10623" s="3430">
        <v>44832</v>
      </c>
      <c r="J10623" s="543"/>
      <c r="K10623" s="543"/>
      <c r="L10623" s="543"/>
      <c r="M10623" s="543"/>
      <c r="N10623" s="543">
        <v>64</v>
      </c>
      <c r="O10623" s="543">
        <v>12</v>
      </c>
      <c r="P10623" s="543">
        <v>6</v>
      </c>
      <c r="Q10623" s="543"/>
      <c r="R10623" s="543"/>
      <c r="S10623" s="543"/>
      <c r="T10623" s="543"/>
      <c r="U10623" s="3381"/>
      <c r="V10623" s="543"/>
      <c r="W10623" s="543"/>
      <c r="X10623" s="543"/>
      <c r="Y10623" s="543"/>
      <c r="Z10623" s="543"/>
      <c r="AA10623" s="543"/>
      <c r="AB10623" s="543"/>
      <c r="AC10623" s="1507">
        <f t="shared" si="3995"/>
        <v>16</v>
      </c>
      <c r="AD10623" s="1508">
        <f t="shared" si="3996"/>
        <v>16</v>
      </c>
      <c r="AE10623" s="14">
        <f t="shared" si="3997"/>
        <v>-1500.5666666666666</v>
      </c>
      <c r="AF10623" s="14">
        <f t="shared" si="3998"/>
        <v>27.333333333333332</v>
      </c>
      <c r="AG10623" s="14">
        <f t="shared" si="3999"/>
        <v>0.58536585365853666</v>
      </c>
      <c r="AH10623" s="14">
        <f t="shared" si="4000"/>
        <v>1501.1520325203251</v>
      </c>
      <c r="AI10623" s="14">
        <f t="shared" si="4001"/>
        <v>41031.488888888889</v>
      </c>
      <c r="AJ10623" s="543"/>
      <c r="AK10623" s="3383"/>
      <c r="AL10623" s="3383"/>
      <c r="AM10623" s="3383"/>
      <c r="AN10623" s="3383"/>
      <c r="AO10623" s="3383"/>
      <c r="AP10623" s="3383"/>
      <c r="AQ10623" s="3383"/>
      <c r="AR10623" s="2724"/>
    </row>
    <row r="10624" spans="1:44" ht="15.75">
      <c r="A10624" s="3382">
        <v>56</v>
      </c>
      <c r="B10624" s="3418" t="s">
        <v>5585</v>
      </c>
      <c r="C10624" s="543" t="s">
        <v>176</v>
      </c>
      <c r="D10624" s="3433">
        <v>1</v>
      </c>
      <c r="E10624" s="543">
        <v>43.5</v>
      </c>
      <c r="F10624" s="3381">
        <f t="shared" si="3994"/>
        <v>43.5</v>
      </c>
      <c r="G10624" s="3426"/>
      <c r="H10624" s="3426"/>
      <c r="I10624" s="3430">
        <v>44832</v>
      </c>
      <c r="J10624" s="543"/>
      <c r="K10624" s="543"/>
      <c r="L10624" s="543"/>
      <c r="M10624" s="543"/>
      <c r="N10624" s="543">
        <v>21</v>
      </c>
      <c r="O10624" s="3433">
        <v>13.5</v>
      </c>
      <c r="P10624" s="543">
        <v>8</v>
      </c>
      <c r="Q10624" s="543"/>
      <c r="R10624" s="543"/>
      <c r="S10624" s="543"/>
      <c r="T10624" s="543"/>
      <c r="U10624" s="3381"/>
      <c r="V10624" s="543"/>
      <c r="W10624" s="543"/>
      <c r="X10624" s="543"/>
      <c r="Y10624" s="543"/>
      <c r="Z10624" s="543"/>
      <c r="AA10624" s="543"/>
      <c r="AB10624" s="543"/>
      <c r="AC10624" s="1507">
        <f t="shared" si="3995"/>
        <v>1</v>
      </c>
      <c r="AD10624" s="1508">
        <f t="shared" si="3996"/>
        <v>1</v>
      </c>
      <c r="AE10624" s="14">
        <f t="shared" si="3997"/>
        <v>-1500.5666666666666</v>
      </c>
      <c r="AF10624" s="14">
        <f t="shared" si="3998"/>
        <v>14.166666666666666</v>
      </c>
      <c r="AG10624" s="14">
        <f t="shared" si="3999"/>
        <v>7.0588235294117646E-2</v>
      </c>
      <c r="AH10624" s="14">
        <f t="shared" si="4000"/>
        <v>1500.6372549019607</v>
      </c>
      <c r="AI10624" s="14">
        <f t="shared" si="4001"/>
        <v>21259.027777777777</v>
      </c>
      <c r="AJ10624" s="543"/>
      <c r="AK10624" s="3383"/>
      <c r="AL10624" s="3383"/>
      <c r="AM10624" s="3383"/>
      <c r="AN10624" s="3383"/>
      <c r="AO10624" s="3383"/>
      <c r="AP10624" s="3383"/>
      <c r="AQ10624" s="3383"/>
      <c r="AR10624" s="2724"/>
    </row>
    <row r="10625" spans="1:44" ht="15.75">
      <c r="A10625" s="3382">
        <v>57</v>
      </c>
      <c r="B10625" s="3418" t="s">
        <v>5586</v>
      </c>
      <c r="C10625" s="543" t="s">
        <v>324</v>
      </c>
      <c r="D10625" s="3433">
        <v>1</v>
      </c>
      <c r="E10625" s="543">
        <v>26</v>
      </c>
      <c r="F10625" s="3381">
        <f t="shared" si="3994"/>
        <v>26</v>
      </c>
      <c r="G10625" s="3426"/>
      <c r="H10625" s="3426"/>
      <c r="I10625" s="3430">
        <v>44832</v>
      </c>
      <c r="J10625" s="543"/>
      <c r="K10625" s="543"/>
      <c r="L10625" s="543"/>
      <c r="M10625" s="543"/>
      <c r="N10625" s="543">
        <v>2</v>
      </c>
      <c r="O10625" s="543">
        <v>2</v>
      </c>
      <c r="P10625" s="543">
        <v>2</v>
      </c>
      <c r="Q10625" s="543"/>
      <c r="R10625" s="543"/>
      <c r="S10625" s="543"/>
      <c r="T10625" s="543"/>
      <c r="U10625" s="3381"/>
      <c r="V10625" s="543"/>
      <c r="W10625" s="543"/>
      <c r="X10625" s="543"/>
      <c r="Y10625" s="543"/>
      <c r="Z10625" s="543"/>
      <c r="AA10625" s="543"/>
      <c r="AB10625" s="543"/>
      <c r="AC10625" s="1507">
        <f t="shared" si="3995"/>
        <v>20</v>
      </c>
      <c r="AD10625" s="1508">
        <f t="shared" si="3996"/>
        <v>20</v>
      </c>
      <c r="AE10625" s="14">
        <f t="shared" si="3997"/>
        <v>-1500.5666666666666</v>
      </c>
      <c r="AF10625" s="14">
        <f t="shared" si="3998"/>
        <v>2</v>
      </c>
      <c r="AG10625" s="14">
        <f t="shared" si="3999"/>
        <v>10</v>
      </c>
      <c r="AH10625" s="14">
        <f t="shared" si="4000"/>
        <v>1510.5666666666666</v>
      </c>
      <c r="AI10625" s="14">
        <f t="shared" si="4001"/>
        <v>3021.1333333333332</v>
      </c>
      <c r="AJ10625" s="543"/>
      <c r="AK10625" s="3383"/>
      <c r="AL10625" s="3383"/>
      <c r="AM10625" s="3383"/>
      <c r="AN10625" s="3383"/>
      <c r="AO10625" s="3383"/>
      <c r="AP10625" s="3383"/>
      <c r="AQ10625" s="3383"/>
      <c r="AR10625" s="2724"/>
    </row>
    <row r="10626" spans="1:44" ht="31.5" customHeight="1">
      <c r="A10626" s="3382">
        <v>63</v>
      </c>
      <c r="B10626" s="3418" t="s">
        <v>6103</v>
      </c>
      <c r="C10626" s="543" t="s">
        <v>63</v>
      </c>
      <c r="D10626" s="3433"/>
      <c r="E10626" s="543">
        <v>150</v>
      </c>
      <c r="F10626" s="3381">
        <f t="shared" si="3994"/>
        <v>0</v>
      </c>
      <c r="G10626" s="543"/>
      <c r="H10626" s="543"/>
      <c r="I10626" s="3430">
        <v>44838</v>
      </c>
      <c r="J10626" s="543"/>
      <c r="K10626" s="543"/>
      <c r="L10626" s="543"/>
      <c r="M10626" s="543"/>
      <c r="N10626" s="543">
        <v>60</v>
      </c>
      <c r="O10626" s="543">
        <v>60</v>
      </c>
      <c r="P10626" s="543">
        <v>0</v>
      </c>
      <c r="Q10626" s="543"/>
      <c r="R10626" s="543"/>
      <c r="S10626" s="543"/>
      <c r="T10626" s="543"/>
      <c r="U10626" s="3381"/>
      <c r="V10626" s="543"/>
      <c r="W10626" s="543"/>
      <c r="X10626" s="543"/>
      <c r="Y10626" s="543"/>
      <c r="Z10626" s="543"/>
      <c r="AA10626" s="543"/>
      <c r="AB10626" s="543"/>
      <c r="AC10626" s="1507">
        <f t="shared" si="3995"/>
        <v>30</v>
      </c>
      <c r="AD10626" s="1508">
        <f t="shared" si="3996"/>
        <v>0</v>
      </c>
      <c r="AE10626" s="14">
        <f t="shared" si="3997"/>
        <v>-1500.5666666666666</v>
      </c>
      <c r="AF10626" s="14">
        <f t="shared" si="3998"/>
        <v>40</v>
      </c>
      <c r="AG10626" s="14">
        <f t="shared" si="3999"/>
        <v>0.75</v>
      </c>
      <c r="AH10626" s="14">
        <f t="shared" si="4000"/>
        <v>1501.3166666666666</v>
      </c>
      <c r="AI10626" s="14">
        <f t="shared" si="4001"/>
        <v>60052.666666666664</v>
      </c>
      <c r="AJ10626" s="543"/>
      <c r="AK10626" s="3383"/>
      <c r="AL10626" s="3383"/>
      <c r="AM10626" s="3383"/>
      <c r="AN10626" s="3383"/>
      <c r="AO10626" s="3383"/>
      <c r="AP10626" s="3383"/>
      <c r="AQ10626" s="3383"/>
      <c r="AR10626" s="2724"/>
    </row>
    <row r="10627" spans="1:44" ht="31.5" customHeight="1">
      <c r="A10627" s="3382">
        <v>64</v>
      </c>
      <c r="B10627" s="3418" t="s">
        <v>5854</v>
      </c>
      <c r="C10627" s="3435" t="s">
        <v>6220</v>
      </c>
      <c r="D10627" s="3433"/>
      <c r="E10627" s="543">
        <v>105</v>
      </c>
      <c r="F10627" s="3381">
        <f t="shared" si="3994"/>
        <v>0</v>
      </c>
      <c r="G10627" s="3435"/>
      <c r="H10627" s="3435"/>
      <c r="I10627" s="3430">
        <v>44838</v>
      </c>
      <c r="J10627" s="543"/>
      <c r="K10627" s="543"/>
      <c r="L10627" s="543"/>
      <c r="M10627" s="543"/>
      <c r="N10627" s="543">
        <v>0</v>
      </c>
      <c r="O10627" s="543">
        <v>0</v>
      </c>
      <c r="P10627" s="543">
        <v>0</v>
      </c>
      <c r="Q10627" s="543"/>
      <c r="R10627" s="543"/>
      <c r="S10627" s="543"/>
      <c r="T10627" s="543"/>
      <c r="U10627" s="3381"/>
      <c r="V10627" s="543"/>
      <c r="W10627" s="543"/>
      <c r="X10627" s="543"/>
      <c r="Y10627" s="543"/>
      <c r="Z10627" s="543"/>
      <c r="AA10627" s="543"/>
      <c r="AB10627" s="543"/>
      <c r="AC10627" s="1507">
        <f t="shared" si="3995"/>
        <v>105</v>
      </c>
      <c r="AD10627" s="1508">
        <f t="shared" si="3996"/>
        <v>0</v>
      </c>
      <c r="AE10627" s="14">
        <f t="shared" si="3997"/>
        <v>-1500.5666666666666</v>
      </c>
      <c r="AF10627" s="14">
        <f t="shared" si="3998"/>
        <v>0</v>
      </c>
      <c r="AG10627" s="14" t="e">
        <f t="shared" si="3999"/>
        <v>#DIV/0!</v>
      </c>
      <c r="AH10627" s="14" t="e">
        <f t="shared" si="4000"/>
        <v>#DIV/0!</v>
      </c>
      <c r="AI10627" s="14">
        <f t="shared" si="4001"/>
        <v>105</v>
      </c>
      <c r="AJ10627" s="543"/>
      <c r="AK10627" s="3383"/>
      <c r="AL10627" s="3383"/>
      <c r="AM10627" s="3383"/>
      <c r="AN10627" s="3383"/>
      <c r="AO10627" s="3383"/>
      <c r="AP10627" s="3383"/>
      <c r="AQ10627" s="3383"/>
      <c r="AR10627" s="2724"/>
    </row>
    <row r="10628" spans="1:44" ht="15.75" customHeight="1">
      <c r="A10628" s="3382">
        <v>65</v>
      </c>
      <c r="B10628" s="3418" t="s">
        <v>5855</v>
      </c>
      <c r="C10628" s="3435" t="s">
        <v>6220</v>
      </c>
      <c r="D10628" s="3433"/>
      <c r="E10628" s="543">
        <v>35</v>
      </c>
      <c r="F10628" s="3381">
        <f t="shared" ref="F10628:F10652" si="4002">D10628*E10628</f>
        <v>0</v>
      </c>
      <c r="G10628" s="3435"/>
      <c r="H10628" s="3435"/>
      <c r="I10628" s="3430">
        <v>44838</v>
      </c>
      <c r="J10628" s="543"/>
      <c r="K10628" s="543"/>
      <c r="L10628" s="543"/>
      <c r="M10628" s="543"/>
      <c r="N10628" s="543">
        <v>5</v>
      </c>
      <c r="O10628" s="543">
        <v>0</v>
      </c>
      <c r="P10628" s="543">
        <v>7</v>
      </c>
      <c r="Q10628" s="543"/>
      <c r="R10628" s="543"/>
      <c r="S10628" s="543"/>
      <c r="T10628" s="543"/>
      <c r="U10628" s="3381"/>
      <c r="V10628" s="543"/>
      <c r="W10628" s="543"/>
      <c r="X10628" s="543"/>
      <c r="Y10628" s="543"/>
      <c r="Z10628" s="543"/>
      <c r="AA10628" s="543"/>
      <c r="AB10628" s="543"/>
      <c r="AC10628" s="1507">
        <f t="shared" si="3995"/>
        <v>23</v>
      </c>
      <c r="AD10628" s="1508">
        <f t="shared" si="3996"/>
        <v>0</v>
      </c>
      <c r="AE10628" s="14">
        <f t="shared" si="3997"/>
        <v>-1500.5666666666666</v>
      </c>
      <c r="AF10628" s="14">
        <f t="shared" si="3998"/>
        <v>4</v>
      </c>
      <c r="AG10628" s="14">
        <f t="shared" si="3999"/>
        <v>5.75</v>
      </c>
      <c r="AH10628" s="14">
        <f t="shared" si="4000"/>
        <v>1506.3166666666666</v>
      </c>
      <c r="AI10628" s="14">
        <f t="shared" si="4001"/>
        <v>6025.2666666666664</v>
      </c>
      <c r="AJ10628" s="543"/>
      <c r="AK10628" s="3383"/>
      <c r="AL10628" s="3383"/>
      <c r="AM10628" s="3383"/>
      <c r="AN10628" s="3383"/>
      <c r="AO10628" s="3383"/>
      <c r="AP10628" s="3383"/>
      <c r="AQ10628" s="3383"/>
      <c r="AR10628" s="2724"/>
    </row>
    <row r="10629" spans="1:44" ht="31.5" customHeight="1">
      <c r="A10629" s="3382">
        <v>66</v>
      </c>
      <c r="B10629" s="3418" t="s">
        <v>959</v>
      </c>
      <c r="C10629" s="3435" t="s">
        <v>66</v>
      </c>
      <c r="D10629" s="3433"/>
      <c r="E10629" s="543">
        <v>1400</v>
      </c>
      <c r="F10629" s="3381">
        <f t="shared" si="4002"/>
        <v>0</v>
      </c>
      <c r="G10629" s="3435"/>
      <c r="H10629" s="3435"/>
      <c r="I10629" s="3430">
        <v>44838</v>
      </c>
      <c r="J10629" s="543"/>
      <c r="K10629" s="543"/>
      <c r="L10629" s="543"/>
      <c r="M10629" s="543"/>
      <c r="N10629" s="543">
        <v>0</v>
      </c>
      <c r="O10629" s="543">
        <v>0</v>
      </c>
      <c r="P10629" s="543">
        <v>0</v>
      </c>
      <c r="Q10629" s="543"/>
      <c r="R10629" s="543"/>
      <c r="S10629" s="543"/>
      <c r="T10629" s="543"/>
      <c r="U10629" s="3381"/>
      <c r="V10629" s="543"/>
      <c r="W10629" s="543"/>
      <c r="X10629" s="543"/>
      <c r="Y10629" s="543"/>
      <c r="Z10629" s="543"/>
      <c r="AA10629" s="543"/>
      <c r="AB10629" s="543"/>
      <c r="AC10629" s="1507">
        <f t="shared" si="3995"/>
        <v>1400</v>
      </c>
      <c r="AD10629" s="1508">
        <f t="shared" si="3996"/>
        <v>0</v>
      </c>
      <c r="AE10629" s="14">
        <f t="shared" si="3997"/>
        <v>-1500.5666666666666</v>
      </c>
      <c r="AF10629" s="14">
        <f t="shared" si="3998"/>
        <v>0</v>
      </c>
      <c r="AG10629" s="14" t="e">
        <f t="shared" si="3999"/>
        <v>#DIV/0!</v>
      </c>
      <c r="AH10629" s="14" t="e">
        <f t="shared" si="4000"/>
        <v>#DIV/0!</v>
      </c>
      <c r="AI10629" s="14">
        <f t="shared" si="4001"/>
        <v>1400</v>
      </c>
      <c r="AJ10629" s="543"/>
      <c r="AK10629" s="3383"/>
      <c r="AL10629" s="3383"/>
      <c r="AM10629" s="3383"/>
      <c r="AN10629" s="3383"/>
      <c r="AO10629" s="3383"/>
      <c r="AP10629" s="3383"/>
      <c r="AQ10629" s="3383"/>
      <c r="AR10629" s="2724"/>
    </row>
    <row r="10630" spans="1:44" ht="15.75">
      <c r="A10630" s="3382">
        <v>67</v>
      </c>
      <c r="B10630" s="3418" t="s">
        <v>5891</v>
      </c>
      <c r="C10630" s="3435" t="s">
        <v>66</v>
      </c>
      <c r="D10630" s="3433"/>
      <c r="E10630" s="543">
        <v>96</v>
      </c>
      <c r="F10630" s="3381">
        <f t="shared" si="4002"/>
        <v>0</v>
      </c>
      <c r="G10630" s="3435"/>
      <c r="H10630" s="3435"/>
      <c r="I10630" s="3430">
        <v>44838</v>
      </c>
      <c r="J10630" s="543"/>
      <c r="K10630" s="543"/>
      <c r="L10630" s="543"/>
      <c r="M10630" s="543"/>
      <c r="N10630" s="543">
        <v>0</v>
      </c>
      <c r="O10630" s="543">
        <v>0</v>
      </c>
      <c r="P10630" s="543">
        <v>0</v>
      </c>
      <c r="Q10630" s="543"/>
      <c r="R10630" s="543"/>
      <c r="S10630" s="543"/>
      <c r="T10630" s="543"/>
      <c r="U10630" s="3381"/>
      <c r="V10630" s="543"/>
      <c r="W10630" s="543"/>
      <c r="X10630" s="543"/>
      <c r="Y10630" s="543"/>
      <c r="Z10630" s="543"/>
      <c r="AA10630" s="543"/>
      <c r="AB10630" s="543"/>
      <c r="AC10630" s="1507">
        <f t="shared" si="3995"/>
        <v>96</v>
      </c>
      <c r="AD10630" s="1508">
        <f t="shared" si="3996"/>
        <v>0</v>
      </c>
      <c r="AE10630" s="14">
        <f t="shared" si="3997"/>
        <v>-1500.5666666666666</v>
      </c>
      <c r="AF10630" s="14">
        <f t="shared" si="3998"/>
        <v>0</v>
      </c>
      <c r="AG10630" s="14" t="e">
        <f t="shared" si="3999"/>
        <v>#DIV/0!</v>
      </c>
      <c r="AH10630" s="14" t="e">
        <f t="shared" si="4000"/>
        <v>#DIV/0!</v>
      </c>
      <c r="AI10630" s="14">
        <f t="shared" si="4001"/>
        <v>96</v>
      </c>
      <c r="AJ10630" s="543"/>
      <c r="AK10630" s="3383"/>
      <c r="AL10630" s="3383"/>
      <c r="AM10630" s="3383"/>
      <c r="AN10630" s="3383"/>
      <c r="AO10630" s="3383"/>
      <c r="AP10630" s="3383"/>
      <c r="AQ10630" s="3383"/>
      <c r="AR10630" s="2724"/>
    </row>
    <row r="10631" spans="1:44" ht="31.5" customHeight="1">
      <c r="A10631" s="3382">
        <v>72</v>
      </c>
      <c r="B10631" s="3436" t="s">
        <v>5922</v>
      </c>
      <c r="C10631" s="3437" t="s">
        <v>177</v>
      </c>
      <c r="D10631" s="3442">
        <v>1</v>
      </c>
      <c r="E10631" s="543">
        <v>500</v>
      </c>
      <c r="F10631" s="3381">
        <f t="shared" si="4002"/>
        <v>500</v>
      </c>
      <c r="G10631" s="3438"/>
      <c r="H10631" s="3439"/>
      <c r="I10631" s="3440">
        <v>44866</v>
      </c>
      <c r="J10631" s="543"/>
      <c r="K10631" s="543"/>
      <c r="L10631" s="543"/>
      <c r="M10631" s="543"/>
      <c r="N10631" s="543">
        <v>0</v>
      </c>
      <c r="O10631" s="543">
        <v>300</v>
      </c>
      <c r="P10631" s="543">
        <v>100</v>
      </c>
      <c r="Q10631" s="543"/>
      <c r="R10631" s="543"/>
      <c r="S10631" s="543"/>
      <c r="T10631" s="543"/>
      <c r="U10631" s="3381"/>
      <c r="V10631" s="543"/>
      <c r="W10631" s="543"/>
      <c r="X10631" s="3441"/>
      <c r="Y10631" s="543"/>
      <c r="Z10631" s="543"/>
      <c r="AA10631" s="543"/>
      <c r="AB10631" s="543"/>
      <c r="AC10631" s="1507">
        <f t="shared" si="3995"/>
        <v>100</v>
      </c>
      <c r="AD10631" s="1508">
        <f t="shared" si="3996"/>
        <v>100</v>
      </c>
      <c r="AE10631" s="14">
        <f t="shared" si="3997"/>
        <v>-1500.5666666666666</v>
      </c>
      <c r="AF10631" s="14">
        <f t="shared" si="3998"/>
        <v>133.33333333333334</v>
      </c>
      <c r="AG10631" s="14">
        <f t="shared" si="3999"/>
        <v>0.75</v>
      </c>
      <c r="AH10631" s="14">
        <f t="shared" si="4000"/>
        <v>1501.3166666666666</v>
      </c>
      <c r="AI10631" s="14">
        <f t="shared" si="4001"/>
        <v>200175.55555555556</v>
      </c>
      <c r="AJ10631" s="543"/>
      <c r="AK10631" s="3383"/>
      <c r="AL10631" s="3383"/>
      <c r="AM10631" s="3383"/>
      <c r="AN10631" s="3383"/>
      <c r="AO10631" s="3383"/>
      <c r="AP10631" s="3383"/>
      <c r="AQ10631" s="3383"/>
      <c r="AR10631" s="2724"/>
    </row>
    <row r="10632" spans="1:44" ht="31.5" customHeight="1">
      <c r="A10632" s="3382">
        <v>73</v>
      </c>
      <c r="B10632" s="3436" t="s">
        <v>5923</v>
      </c>
      <c r="C10632" s="3437" t="s">
        <v>177</v>
      </c>
      <c r="D10632" s="3442">
        <v>1</v>
      </c>
      <c r="E10632" s="543">
        <v>650</v>
      </c>
      <c r="F10632" s="3381">
        <f t="shared" si="4002"/>
        <v>650</v>
      </c>
      <c r="G10632" s="3438"/>
      <c r="H10632" s="3439"/>
      <c r="I10632" s="3440">
        <v>44866</v>
      </c>
      <c r="J10632" s="543"/>
      <c r="K10632" s="543"/>
      <c r="L10632" s="543"/>
      <c r="M10632" s="543"/>
      <c r="N10632" s="543">
        <v>50</v>
      </c>
      <c r="O10632" s="543">
        <v>300</v>
      </c>
      <c r="P10632" s="543">
        <v>200</v>
      </c>
      <c r="Q10632" s="543"/>
      <c r="R10632" s="543"/>
      <c r="S10632" s="543"/>
      <c r="T10632" s="543"/>
      <c r="U10632" s="3381"/>
      <c r="V10632" s="543"/>
      <c r="W10632" s="543"/>
      <c r="X10632" s="3441"/>
      <c r="Y10632" s="543"/>
      <c r="Z10632" s="543"/>
      <c r="AA10632" s="543"/>
      <c r="AB10632" s="543"/>
      <c r="AC10632" s="1507">
        <f t="shared" si="3995"/>
        <v>100</v>
      </c>
      <c r="AD10632" s="1508">
        <f t="shared" si="3996"/>
        <v>100</v>
      </c>
      <c r="AE10632" s="14">
        <f t="shared" si="3997"/>
        <v>-1500.5666666666666</v>
      </c>
      <c r="AF10632" s="14">
        <f t="shared" si="3998"/>
        <v>183.33333333333334</v>
      </c>
      <c r="AG10632" s="14">
        <f t="shared" si="3999"/>
        <v>0.54545454545454541</v>
      </c>
      <c r="AH10632" s="14">
        <f t="shared" si="4000"/>
        <v>1501.1121212121211</v>
      </c>
      <c r="AI10632" s="14">
        <f t="shared" si="4001"/>
        <v>275203.88888888888</v>
      </c>
      <c r="AJ10632" s="543"/>
      <c r="AK10632" s="3383"/>
      <c r="AL10632" s="3383"/>
      <c r="AM10632" s="3383"/>
      <c r="AN10632" s="3383"/>
      <c r="AO10632" s="3383"/>
      <c r="AP10632" s="3383"/>
      <c r="AQ10632" s="3383"/>
      <c r="AR10632" s="2724"/>
    </row>
    <row r="10633" spans="1:44" ht="31.5" customHeight="1">
      <c r="A10633" s="3382">
        <v>74</v>
      </c>
      <c r="B10633" s="3436" t="s">
        <v>6218</v>
      </c>
      <c r="C10633" s="3437" t="s">
        <v>177</v>
      </c>
      <c r="D10633" s="3442">
        <v>1</v>
      </c>
      <c r="E10633" s="543">
        <v>700</v>
      </c>
      <c r="F10633" s="3381">
        <f t="shared" si="4002"/>
        <v>700</v>
      </c>
      <c r="G10633" s="3438"/>
      <c r="H10633" s="3439"/>
      <c r="I10633" s="3440">
        <v>44866</v>
      </c>
      <c r="J10633" s="543"/>
      <c r="K10633" s="543"/>
      <c r="L10633" s="543"/>
      <c r="M10633" s="543"/>
      <c r="N10633" s="543">
        <v>220</v>
      </c>
      <c r="O10633" s="543">
        <v>0</v>
      </c>
      <c r="P10633" s="543">
        <v>150</v>
      </c>
      <c r="Q10633" s="543"/>
      <c r="R10633" s="543"/>
      <c r="S10633" s="543"/>
      <c r="T10633" s="543"/>
      <c r="U10633" s="3381"/>
      <c r="V10633" s="543"/>
      <c r="W10633" s="543"/>
      <c r="X10633" s="3441"/>
      <c r="Y10633" s="543"/>
      <c r="Z10633" s="543"/>
      <c r="AA10633" s="543"/>
      <c r="AB10633" s="543"/>
      <c r="AC10633" s="1507">
        <f t="shared" si="3995"/>
        <v>330</v>
      </c>
      <c r="AD10633" s="1508">
        <f t="shared" si="3996"/>
        <v>330</v>
      </c>
      <c r="AE10633" s="14">
        <f t="shared" si="3997"/>
        <v>-1500.5666666666666</v>
      </c>
      <c r="AF10633" s="14">
        <f t="shared" si="3998"/>
        <v>123.33333333333333</v>
      </c>
      <c r="AG10633" s="14">
        <f t="shared" si="3999"/>
        <v>2.6756756756756759</v>
      </c>
      <c r="AH10633" s="14">
        <f t="shared" si="4000"/>
        <v>1503.2423423423422</v>
      </c>
      <c r="AI10633" s="14">
        <f t="shared" si="4001"/>
        <v>185399.88888888888</v>
      </c>
      <c r="AJ10633" s="543"/>
      <c r="AK10633" s="3383"/>
      <c r="AL10633" s="3383"/>
      <c r="AM10633" s="3383"/>
      <c r="AN10633" s="3383"/>
      <c r="AO10633" s="3383"/>
      <c r="AP10633" s="3383"/>
      <c r="AQ10633" s="3383"/>
      <c r="AR10633" s="2724"/>
    </row>
    <row r="10634" spans="1:44" ht="15.75">
      <c r="A10634" s="3382">
        <v>75</v>
      </c>
      <c r="B10634" s="3436" t="s">
        <v>5929</v>
      </c>
      <c r="C10634" s="3437" t="s">
        <v>177</v>
      </c>
      <c r="D10634" s="3442">
        <v>1</v>
      </c>
      <c r="E10634" s="543">
        <v>1750</v>
      </c>
      <c r="F10634" s="3381">
        <f t="shared" si="4002"/>
        <v>1750</v>
      </c>
      <c r="G10634" s="3438"/>
      <c r="H10634" s="3439"/>
      <c r="I10634" s="3440">
        <v>44866</v>
      </c>
      <c r="J10634" s="543"/>
      <c r="K10634" s="543"/>
      <c r="L10634" s="543"/>
      <c r="M10634" s="543"/>
      <c r="N10634" s="543">
        <v>380</v>
      </c>
      <c r="O10634" s="543">
        <v>540</v>
      </c>
      <c r="P10634" s="543">
        <v>430</v>
      </c>
      <c r="Q10634" s="543"/>
      <c r="R10634" s="543"/>
      <c r="S10634" s="543"/>
      <c r="T10634" s="543"/>
      <c r="U10634" s="3381"/>
      <c r="V10634" s="543"/>
      <c r="W10634" s="543"/>
      <c r="X10634" s="3441"/>
      <c r="Y10634" s="543"/>
      <c r="Z10634" s="543"/>
      <c r="AA10634" s="543"/>
      <c r="AB10634" s="543"/>
      <c r="AC10634" s="1507">
        <f t="shared" si="3995"/>
        <v>400</v>
      </c>
      <c r="AD10634" s="1508">
        <f t="shared" si="3996"/>
        <v>400</v>
      </c>
      <c r="AE10634" s="14">
        <f t="shared" si="3997"/>
        <v>-1500.5666666666666</v>
      </c>
      <c r="AF10634" s="14">
        <f t="shared" si="3998"/>
        <v>450</v>
      </c>
      <c r="AG10634" s="14">
        <f t="shared" si="3999"/>
        <v>0.88888888888888884</v>
      </c>
      <c r="AH10634" s="14">
        <f t="shared" si="4000"/>
        <v>1501.4555555555555</v>
      </c>
      <c r="AI10634" s="14">
        <f t="shared" si="4001"/>
        <v>675655</v>
      </c>
      <c r="AJ10634" s="543"/>
      <c r="AK10634" s="3383"/>
      <c r="AL10634" s="3383"/>
      <c r="AM10634" s="3383"/>
      <c r="AN10634" s="3383"/>
      <c r="AO10634" s="3383"/>
      <c r="AP10634" s="3383"/>
      <c r="AQ10634" s="3383"/>
      <c r="AR10634" s="2724"/>
    </row>
    <row r="10635" spans="1:44" ht="31.5" customHeight="1">
      <c r="A10635" s="3382">
        <v>78</v>
      </c>
      <c r="B10635" s="3436" t="s">
        <v>5874</v>
      </c>
      <c r="C10635" s="3437" t="s">
        <v>181</v>
      </c>
      <c r="D10635" s="197">
        <v>1</v>
      </c>
      <c r="E10635" s="543">
        <v>10</v>
      </c>
      <c r="F10635" s="3381">
        <f t="shared" si="4002"/>
        <v>10</v>
      </c>
      <c r="G10635" s="3443"/>
      <c r="H10635" s="3439"/>
      <c r="I10635" s="3440">
        <v>44866</v>
      </c>
      <c r="J10635" s="543"/>
      <c r="K10635" s="543"/>
      <c r="L10635" s="543"/>
      <c r="M10635" s="543"/>
      <c r="N10635" s="543">
        <v>0</v>
      </c>
      <c r="O10635" s="543">
        <v>0</v>
      </c>
      <c r="P10635" s="543">
        <v>0</v>
      </c>
      <c r="Q10635" s="543"/>
      <c r="R10635" s="543"/>
      <c r="S10635" s="543"/>
      <c r="T10635" s="543"/>
      <c r="U10635" s="3381"/>
      <c r="V10635" s="543"/>
      <c r="W10635" s="543"/>
      <c r="X10635" s="3441"/>
      <c r="Y10635" s="543"/>
      <c r="Z10635" s="543"/>
      <c r="AA10635" s="543"/>
      <c r="AB10635" s="543"/>
      <c r="AC10635" s="1507">
        <f t="shared" si="3995"/>
        <v>10</v>
      </c>
      <c r="AD10635" s="1508">
        <f t="shared" si="3996"/>
        <v>10</v>
      </c>
      <c r="AE10635" s="14">
        <f t="shared" si="3997"/>
        <v>-1500.5666666666666</v>
      </c>
      <c r="AF10635" s="14">
        <f t="shared" si="3998"/>
        <v>0</v>
      </c>
      <c r="AG10635" s="14" t="e">
        <f t="shared" si="3999"/>
        <v>#DIV/0!</v>
      </c>
      <c r="AH10635" s="14" t="e">
        <f t="shared" si="4000"/>
        <v>#DIV/0!</v>
      </c>
      <c r="AI10635" s="14">
        <f t="shared" si="4001"/>
        <v>10</v>
      </c>
      <c r="AJ10635" s="543"/>
      <c r="AK10635" s="3383"/>
      <c r="AL10635" s="3383"/>
      <c r="AM10635" s="3383"/>
      <c r="AN10635" s="3383"/>
      <c r="AO10635" s="3383"/>
      <c r="AP10635" s="3383"/>
      <c r="AQ10635" s="3383"/>
      <c r="AR10635" s="2724"/>
    </row>
    <row r="10636" spans="1:44" ht="31.5" customHeight="1">
      <c r="A10636" s="3382">
        <v>80</v>
      </c>
      <c r="B10636" s="3444" t="s">
        <v>6659</v>
      </c>
      <c r="C10636" s="3435" t="s">
        <v>65</v>
      </c>
      <c r="D10636" s="197">
        <v>704.31</v>
      </c>
      <c r="E10636" s="543">
        <v>180</v>
      </c>
      <c r="F10636" s="3381">
        <f t="shared" si="4002"/>
        <v>126775.79999999999</v>
      </c>
      <c r="G10636" s="3435"/>
      <c r="H10636" s="3435"/>
      <c r="I10636" s="3445">
        <v>44893</v>
      </c>
      <c r="J10636" s="543"/>
      <c r="K10636" s="543"/>
      <c r="L10636" s="543"/>
      <c r="M10636" s="543"/>
      <c r="N10636" s="543">
        <v>120</v>
      </c>
      <c r="O10636" s="543">
        <v>39</v>
      </c>
      <c r="P10636" s="543">
        <v>6</v>
      </c>
      <c r="Q10636" s="543"/>
      <c r="R10636" s="543"/>
      <c r="S10636" s="543"/>
      <c r="T10636" s="543"/>
      <c r="U10636" s="3381"/>
      <c r="V10636" s="543"/>
      <c r="W10636" s="543"/>
      <c r="X10636" s="3441"/>
      <c r="Y10636" s="543"/>
      <c r="Z10636" s="543"/>
      <c r="AA10636" s="543"/>
      <c r="AB10636" s="543"/>
      <c r="AC10636" s="1507">
        <f t="shared" si="3995"/>
        <v>15</v>
      </c>
      <c r="AD10636" s="1508">
        <f t="shared" si="3996"/>
        <v>10564.65</v>
      </c>
      <c r="AE10636" s="14">
        <f t="shared" si="3997"/>
        <v>-1500.5666666666666</v>
      </c>
      <c r="AF10636" s="14">
        <f t="shared" si="3998"/>
        <v>55</v>
      </c>
      <c r="AG10636" s="14">
        <f t="shared" si="3999"/>
        <v>0.27272727272727271</v>
      </c>
      <c r="AH10636" s="14">
        <f t="shared" si="4000"/>
        <v>1500.8393939393939</v>
      </c>
      <c r="AI10636" s="14">
        <f t="shared" si="4001"/>
        <v>82546.166666666657</v>
      </c>
      <c r="AJ10636" s="543"/>
      <c r="AK10636" s="3383"/>
      <c r="AL10636" s="3383"/>
      <c r="AM10636" s="3383"/>
      <c r="AN10636" s="3383"/>
      <c r="AO10636" s="3383"/>
      <c r="AP10636" s="3383"/>
      <c r="AQ10636" s="3383"/>
      <c r="AR10636" s="2724"/>
    </row>
    <row r="10637" spans="1:44" ht="31.5" customHeight="1">
      <c r="A10637" s="3382">
        <v>81</v>
      </c>
      <c r="B10637" s="3444" t="s">
        <v>6660</v>
      </c>
      <c r="C10637" s="3435" t="s">
        <v>66</v>
      </c>
      <c r="D10637" s="197">
        <v>1</v>
      </c>
      <c r="E10637" s="543">
        <v>15000</v>
      </c>
      <c r="F10637" s="3381">
        <f t="shared" si="4002"/>
        <v>15000</v>
      </c>
      <c r="G10637" s="3435"/>
      <c r="H10637" s="3439"/>
      <c r="I10637" s="3445">
        <v>44893</v>
      </c>
      <c r="J10637" s="543"/>
      <c r="K10637" s="543"/>
      <c r="L10637" s="543"/>
      <c r="M10637" s="543"/>
      <c r="N10637" s="543">
        <v>1000</v>
      </c>
      <c r="O10637" s="543">
        <v>5025</v>
      </c>
      <c r="P10637" s="543">
        <v>1760</v>
      </c>
      <c r="Q10637" s="543"/>
      <c r="R10637" s="543"/>
      <c r="S10637" s="543"/>
      <c r="T10637" s="543"/>
      <c r="U10637" s="3381"/>
      <c r="V10637" s="543"/>
      <c r="W10637" s="543"/>
      <c r="X10637" s="3441"/>
      <c r="Y10637" s="543"/>
      <c r="Z10637" s="543"/>
      <c r="AA10637" s="543"/>
      <c r="AB10637" s="543"/>
      <c r="AC10637" s="1507">
        <f t="shared" si="3995"/>
        <v>7215</v>
      </c>
      <c r="AD10637" s="1508">
        <f t="shared" si="3996"/>
        <v>7215</v>
      </c>
      <c r="AE10637" s="14">
        <f t="shared" si="3997"/>
        <v>-1500.5666666666666</v>
      </c>
      <c r="AF10637" s="14">
        <f t="shared" si="3998"/>
        <v>2595</v>
      </c>
      <c r="AG10637" s="14">
        <f t="shared" si="3999"/>
        <v>2.7803468208092488</v>
      </c>
      <c r="AH10637" s="14">
        <f t="shared" si="4000"/>
        <v>1503.3470134874758</v>
      </c>
      <c r="AI10637" s="14">
        <f t="shared" si="4001"/>
        <v>3901185.5</v>
      </c>
      <c r="AJ10637" s="543"/>
      <c r="AK10637" s="3383"/>
      <c r="AL10637" s="3383"/>
      <c r="AM10637" s="3383"/>
      <c r="AN10637" s="3383"/>
      <c r="AO10637" s="3383"/>
      <c r="AP10637" s="3383"/>
      <c r="AQ10637" s="3383"/>
      <c r="AR10637" s="2724"/>
    </row>
    <row r="10638" spans="1:44" ht="31.5" customHeight="1">
      <c r="A10638" s="3382">
        <v>82</v>
      </c>
      <c r="B10638" s="3418" t="s">
        <v>7333</v>
      </c>
      <c r="C10638" s="3435" t="s">
        <v>66</v>
      </c>
      <c r="D10638" s="197">
        <v>1</v>
      </c>
      <c r="E10638" s="543">
        <v>1000</v>
      </c>
      <c r="F10638" s="3381">
        <f t="shared" si="4002"/>
        <v>1000</v>
      </c>
      <c r="G10638" s="3435"/>
      <c r="H10638" s="3439"/>
      <c r="I10638" s="3430">
        <v>44916</v>
      </c>
      <c r="J10638" s="543"/>
      <c r="K10638" s="543"/>
      <c r="L10638" s="543"/>
      <c r="M10638" s="543"/>
      <c r="N10638" s="543">
        <v>0</v>
      </c>
      <c r="O10638" s="543">
        <v>0</v>
      </c>
      <c r="P10638" s="543">
        <v>0</v>
      </c>
      <c r="Q10638" s="543"/>
      <c r="R10638" s="543"/>
      <c r="S10638" s="543"/>
      <c r="T10638" s="543"/>
      <c r="U10638" s="3381"/>
      <c r="V10638" s="543"/>
      <c r="W10638" s="543"/>
      <c r="X10638" s="3441"/>
      <c r="Y10638" s="543"/>
      <c r="Z10638" s="543"/>
      <c r="AA10638" s="543"/>
      <c r="AB10638" s="543"/>
      <c r="AC10638" s="1507">
        <f t="shared" si="3995"/>
        <v>1000</v>
      </c>
      <c r="AD10638" s="1508">
        <f t="shared" si="3996"/>
        <v>1000</v>
      </c>
      <c r="AE10638" s="14">
        <f t="shared" si="3997"/>
        <v>-1500.5666666666666</v>
      </c>
      <c r="AF10638" s="14">
        <f t="shared" si="3998"/>
        <v>0</v>
      </c>
      <c r="AG10638" s="14" t="e">
        <f t="shared" si="3999"/>
        <v>#DIV/0!</v>
      </c>
      <c r="AH10638" s="14" t="e">
        <f t="shared" si="4000"/>
        <v>#DIV/0!</v>
      </c>
      <c r="AI10638" s="14">
        <f t="shared" si="4001"/>
        <v>1000</v>
      </c>
      <c r="AJ10638" s="543"/>
      <c r="AK10638" s="3383"/>
      <c r="AL10638" s="3383"/>
      <c r="AM10638" s="3383"/>
      <c r="AN10638" s="3383"/>
      <c r="AO10638" s="3383"/>
      <c r="AP10638" s="3383"/>
      <c r="AQ10638" s="3383"/>
      <c r="AR10638" s="2724"/>
    </row>
    <row r="10639" spans="1:44" ht="31.5" customHeight="1">
      <c r="A10639" s="3382">
        <v>83</v>
      </c>
      <c r="B10639" s="3418" t="s">
        <v>7334</v>
      </c>
      <c r="C10639" s="3435" t="s">
        <v>66</v>
      </c>
      <c r="D10639" s="197">
        <v>1</v>
      </c>
      <c r="E10639" s="543">
        <v>1000</v>
      </c>
      <c r="F10639" s="3381">
        <f t="shared" si="4002"/>
        <v>1000</v>
      </c>
      <c r="G10639" s="3435"/>
      <c r="H10639" s="3439"/>
      <c r="I10639" s="3430">
        <v>44916</v>
      </c>
      <c r="J10639" s="543"/>
      <c r="K10639" s="543"/>
      <c r="L10639" s="543"/>
      <c r="M10639" s="543"/>
      <c r="N10639" s="543">
        <v>0</v>
      </c>
      <c r="O10639" s="543">
        <v>0</v>
      </c>
      <c r="P10639" s="543">
        <v>0</v>
      </c>
      <c r="Q10639" s="543"/>
      <c r="R10639" s="543"/>
      <c r="S10639" s="543"/>
      <c r="T10639" s="543"/>
      <c r="U10639" s="3381"/>
      <c r="V10639" s="543"/>
      <c r="W10639" s="543"/>
      <c r="X10639" s="3441"/>
      <c r="Y10639" s="543"/>
      <c r="Z10639" s="543"/>
      <c r="AA10639" s="543"/>
      <c r="AB10639" s="543"/>
      <c r="AC10639" s="1507">
        <f t="shared" si="3995"/>
        <v>1000</v>
      </c>
      <c r="AD10639" s="1508">
        <f t="shared" si="3996"/>
        <v>1000</v>
      </c>
      <c r="AE10639" s="14">
        <f t="shared" si="3997"/>
        <v>-1500.5666666666666</v>
      </c>
      <c r="AF10639" s="14">
        <f t="shared" si="3998"/>
        <v>0</v>
      </c>
      <c r="AG10639" s="14" t="e">
        <f t="shared" si="3999"/>
        <v>#DIV/0!</v>
      </c>
      <c r="AH10639" s="14" t="e">
        <f t="shared" si="4000"/>
        <v>#DIV/0!</v>
      </c>
      <c r="AI10639" s="14">
        <f t="shared" si="4001"/>
        <v>1000</v>
      </c>
      <c r="AJ10639" s="543"/>
      <c r="AK10639" s="3383"/>
      <c r="AL10639" s="3383"/>
      <c r="AM10639" s="3383"/>
      <c r="AN10639" s="3383"/>
      <c r="AO10639" s="3383"/>
      <c r="AP10639" s="3383"/>
      <c r="AQ10639" s="3383"/>
      <c r="AR10639" s="2724"/>
    </row>
    <row r="10640" spans="1:44" ht="31.5" customHeight="1">
      <c r="A10640" s="3382">
        <v>84</v>
      </c>
      <c r="B10640" s="3418" t="s">
        <v>7335</v>
      </c>
      <c r="C10640" s="3435" t="s">
        <v>66</v>
      </c>
      <c r="D10640" s="197">
        <v>1</v>
      </c>
      <c r="E10640" s="543">
        <v>900</v>
      </c>
      <c r="F10640" s="3381">
        <f t="shared" si="4002"/>
        <v>900</v>
      </c>
      <c r="G10640" s="3435"/>
      <c r="H10640" s="3439"/>
      <c r="I10640" s="3430">
        <v>44916</v>
      </c>
      <c r="J10640" s="543"/>
      <c r="K10640" s="543"/>
      <c r="L10640" s="543"/>
      <c r="M10640" s="543"/>
      <c r="N10640" s="543">
        <v>0</v>
      </c>
      <c r="O10640" s="543">
        <v>0</v>
      </c>
      <c r="P10640" s="543">
        <v>84</v>
      </c>
      <c r="Q10640" s="543"/>
      <c r="R10640" s="543"/>
      <c r="S10640" s="543"/>
      <c r="T10640" s="543"/>
      <c r="U10640" s="3381"/>
      <c r="V10640" s="543"/>
      <c r="W10640" s="543"/>
      <c r="X10640" s="3441"/>
      <c r="Y10640" s="543"/>
      <c r="Z10640" s="543"/>
      <c r="AA10640" s="543"/>
      <c r="AB10640" s="543"/>
      <c r="AC10640" s="1507">
        <f t="shared" si="3995"/>
        <v>816</v>
      </c>
      <c r="AD10640" s="1508">
        <f t="shared" si="3996"/>
        <v>816</v>
      </c>
      <c r="AE10640" s="14">
        <f t="shared" si="3997"/>
        <v>-1500.5666666666666</v>
      </c>
      <c r="AF10640" s="14">
        <f t="shared" si="3998"/>
        <v>28</v>
      </c>
      <c r="AG10640" s="14">
        <f t="shared" si="3999"/>
        <v>29.142857142857142</v>
      </c>
      <c r="AH10640" s="14">
        <f t="shared" si="4000"/>
        <v>1529.7095238095237</v>
      </c>
      <c r="AI10640" s="14">
        <f t="shared" si="4001"/>
        <v>42831.866666666669</v>
      </c>
      <c r="AJ10640" s="543"/>
      <c r="AK10640" s="3383"/>
      <c r="AL10640" s="3383"/>
      <c r="AM10640" s="3383"/>
      <c r="AN10640" s="3383"/>
      <c r="AO10640" s="3383"/>
      <c r="AP10640" s="3383"/>
      <c r="AQ10640" s="3383"/>
      <c r="AR10640" s="2724"/>
    </row>
    <row r="10641" spans="1:44" ht="31.5" customHeight="1">
      <c r="A10641" s="3382">
        <v>85</v>
      </c>
      <c r="B10641" s="3418" t="s">
        <v>7336</v>
      </c>
      <c r="C10641" s="3435" t="s">
        <v>66</v>
      </c>
      <c r="D10641" s="197">
        <v>1</v>
      </c>
      <c r="E10641" s="543">
        <v>180</v>
      </c>
      <c r="F10641" s="3381">
        <f t="shared" si="4002"/>
        <v>180</v>
      </c>
      <c r="G10641" s="3435"/>
      <c r="H10641" s="3439"/>
      <c r="I10641" s="3430">
        <v>44916</v>
      </c>
      <c r="J10641" s="543"/>
      <c r="K10641" s="543"/>
      <c r="L10641" s="543"/>
      <c r="M10641" s="543"/>
      <c r="N10641" s="543">
        <v>0</v>
      </c>
      <c r="O10641" s="543">
        <v>0</v>
      </c>
      <c r="P10641" s="543">
        <v>0</v>
      </c>
      <c r="Q10641" s="543"/>
      <c r="R10641" s="543"/>
      <c r="S10641" s="543"/>
      <c r="T10641" s="543"/>
      <c r="U10641" s="3381"/>
      <c r="V10641" s="543"/>
      <c r="W10641" s="543"/>
      <c r="X10641" s="3441"/>
      <c r="Y10641" s="543"/>
      <c r="Z10641" s="543"/>
      <c r="AA10641" s="543"/>
      <c r="AB10641" s="543"/>
      <c r="AC10641" s="1507">
        <f t="shared" si="3995"/>
        <v>180</v>
      </c>
      <c r="AD10641" s="1508">
        <f t="shared" si="3996"/>
        <v>180</v>
      </c>
      <c r="AE10641" s="14">
        <f t="shared" si="3997"/>
        <v>-1500.5666666666666</v>
      </c>
      <c r="AF10641" s="14">
        <f t="shared" si="3998"/>
        <v>0</v>
      </c>
      <c r="AG10641" s="14" t="e">
        <f t="shared" si="3999"/>
        <v>#DIV/0!</v>
      </c>
      <c r="AH10641" s="14" t="e">
        <f t="shared" si="4000"/>
        <v>#DIV/0!</v>
      </c>
      <c r="AI10641" s="14">
        <f t="shared" si="4001"/>
        <v>180</v>
      </c>
      <c r="AJ10641" s="543"/>
      <c r="AK10641" s="3383"/>
      <c r="AL10641" s="3383"/>
      <c r="AM10641" s="3383"/>
      <c r="AN10641" s="3383"/>
      <c r="AO10641" s="3383"/>
      <c r="AP10641" s="3383"/>
      <c r="AQ10641" s="3383"/>
      <c r="AR10641" s="2724"/>
    </row>
    <row r="10642" spans="1:44" ht="15.75">
      <c r="A10642" s="3382">
        <v>86</v>
      </c>
      <c r="B10642" s="3418" t="s">
        <v>7337</v>
      </c>
      <c r="C10642" s="3435" t="s">
        <v>66</v>
      </c>
      <c r="D10642" s="197">
        <v>1</v>
      </c>
      <c r="E10642" s="543">
        <v>1000</v>
      </c>
      <c r="F10642" s="3381">
        <f t="shared" si="4002"/>
        <v>1000</v>
      </c>
      <c r="G10642" s="3435"/>
      <c r="H10642" s="3439"/>
      <c r="I10642" s="3430">
        <v>44916</v>
      </c>
      <c r="J10642" s="543"/>
      <c r="K10642" s="543"/>
      <c r="L10642" s="543"/>
      <c r="M10642" s="543"/>
      <c r="N10642" s="543">
        <v>0</v>
      </c>
      <c r="O10642" s="543">
        <v>0</v>
      </c>
      <c r="P10642" s="543">
        <v>0</v>
      </c>
      <c r="Q10642" s="543"/>
      <c r="R10642" s="543"/>
      <c r="S10642" s="543"/>
      <c r="T10642" s="543"/>
      <c r="U10642" s="3381"/>
      <c r="V10642" s="543"/>
      <c r="W10642" s="543"/>
      <c r="X10642" s="3441"/>
      <c r="Y10642" s="543"/>
      <c r="Z10642" s="543"/>
      <c r="AA10642" s="543"/>
      <c r="AB10642" s="543"/>
      <c r="AC10642" s="1507">
        <f t="shared" ref="AC10642:AC10668" si="4003">E10642+G10642-N10642-O10642-AA10642-P10642-Q10642-R10642-S10642-T10642-U10642-V10642-W10642-X10642-Y10642</f>
        <v>1000</v>
      </c>
      <c r="AD10642" s="1508">
        <f t="shared" ref="AD10642:AD10668" si="4004">D10642*AC10642</f>
        <v>1000</v>
      </c>
      <c r="AE10642" s="14">
        <f t="shared" ref="AE10642:AE10668" si="4005">(J10642-"01.04.2023")/30</f>
        <v>-1500.5666666666666</v>
      </c>
      <c r="AF10642" s="14">
        <f t="shared" ref="AF10642:AF10668" si="4006">(N10642+O10642+P10642+Q10642+R10642+S10642+T10642+U10642+V10642+W10642+X10642+Y10642)/3</f>
        <v>0</v>
      </c>
      <c r="AG10642" s="14" t="e">
        <f t="shared" ref="AG10642:AG10668" si="4007">AC10642/AF10642</f>
        <v>#DIV/0!</v>
      </c>
      <c r="AH10642" s="14" t="e">
        <f t="shared" ref="AH10642:AH10668" si="4008">AG10642-AE10642</f>
        <v>#DIV/0!</v>
      </c>
      <c r="AI10642" s="14">
        <f t="shared" ref="AI10642:AI10668" si="4009">AC10642-(AE10642*AF10642)</f>
        <v>1000</v>
      </c>
      <c r="AJ10642" s="543"/>
      <c r="AK10642" s="3383"/>
      <c r="AL10642" s="3383"/>
      <c r="AM10642" s="3383"/>
      <c r="AN10642" s="3383"/>
      <c r="AO10642" s="3383"/>
      <c r="AP10642" s="3383"/>
      <c r="AQ10642" s="3383"/>
      <c r="AR10642" s="2724"/>
    </row>
    <row r="10643" spans="1:44" ht="15.75">
      <c r="A10643" s="3382">
        <v>87</v>
      </c>
      <c r="B10643" s="3418" t="s">
        <v>7338</v>
      </c>
      <c r="C10643" s="3435" t="s">
        <v>66</v>
      </c>
      <c r="D10643" s="197">
        <v>1</v>
      </c>
      <c r="E10643" s="543">
        <v>1000</v>
      </c>
      <c r="F10643" s="3381">
        <f t="shared" si="4002"/>
        <v>1000</v>
      </c>
      <c r="G10643" s="3435"/>
      <c r="H10643" s="3439"/>
      <c r="I10643" s="3430">
        <v>44916</v>
      </c>
      <c r="J10643" s="543"/>
      <c r="K10643" s="543"/>
      <c r="L10643" s="543"/>
      <c r="M10643" s="543"/>
      <c r="N10643" s="543">
        <v>0</v>
      </c>
      <c r="O10643" s="543">
        <v>0</v>
      </c>
      <c r="P10643" s="543">
        <v>0</v>
      </c>
      <c r="Q10643" s="543"/>
      <c r="R10643" s="543"/>
      <c r="S10643" s="543"/>
      <c r="T10643" s="543"/>
      <c r="U10643" s="3381"/>
      <c r="V10643" s="543"/>
      <c r="W10643" s="543"/>
      <c r="X10643" s="3441"/>
      <c r="Y10643" s="543"/>
      <c r="Z10643" s="543"/>
      <c r="AA10643" s="543"/>
      <c r="AB10643" s="543"/>
      <c r="AC10643" s="1507">
        <f t="shared" si="4003"/>
        <v>1000</v>
      </c>
      <c r="AD10643" s="1508">
        <f t="shared" si="4004"/>
        <v>1000</v>
      </c>
      <c r="AE10643" s="14">
        <f t="shared" si="4005"/>
        <v>-1500.5666666666666</v>
      </c>
      <c r="AF10643" s="14">
        <f t="shared" si="4006"/>
        <v>0</v>
      </c>
      <c r="AG10643" s="14" t="e">
        <f t="shared" si="4007"/>
        <v>#DIV/0!</v>
      </c>
      <c r="AH10643" s="14" t="e">
        <f t="shared" si="4008"/>
        <v>#DIV/0!</v>
      </c>
      <c r="AI10643" s="14">
        <f t="shared" si="4009"/>
        <v>1000</v>
      </c>
      <c r="AJ10643" s="543"/>
      <c r="AK10643" s="3383"/>
      <c r="AL10643" s="3383"/>
      <c r="AM10643" s="3383"/>
      <c r="AN10643" s="3383"/>
      <c r="AO10643" s="3383"/>
      <c r="AP10643" s="3383"/>
      <c r="AQ10643" s="3383"/>
      <c r="AR10643" s="2724"/>
    </row>
    <row r="10644" spans="1:44" ht="15.75">
      <c r="A10644" s="3382">
        <v>88</v>
      </c>
      <c r="B10644" s="3418" t="s">
        <v>7338</v>
      </c>
      <c r="C10644" s="3435" t="s">
        <v>66</v>
      </c>
      <c r="D10644" s="197">
        <v>1</v>
      </c>
      <c r="E10644" s="543">
        <v>1000</v>
      </c>
      <c r="F10644" s="3381">
        <f t="shared" si="4002"/>
        <v>1000</v>
      </c>
      <c r="G10644" s="3435"/>
      <c r="H10644" s="3439"/>
      <c r="I10644" s="3430">
        <v>44916</v>
      </c>
      <c r="J10644" s="543"/>
      <c r="K10644" s="543"/>
      <c r="L10644" s="543"/>
      <c r="M10644" s="543"/>
      <c r="N10644" s="543">
        <v>0</v>
      </c>
      <c r="O10644" s="543">
        <v>0</v>
      </c>
      <c r="P10644" s="543">
        <v>0</v>
      </c>
      <c r="Q10644" s="543"/>
      <c r="R10644" s="543"/>
      <c r="S10644" s="543"/>
      <c r="T10644" s="543"/>
      <c r="U10644" s="3381"/>
      <c r="V10644" s="543"/>
      <c r="W10644" s="543"/>
      <c r="X10644" s="3441"/>
      <c r="Y10644" s="543"/>
      <c r="Z10644" s="543"/>
      <c r="AA10644" s="543"/>
      <c r="AB10644" s="543"/>
      <c r="AC10644" s="1507">
        <f t="shared" si="4003"/>
        <v>1000</v>
      </c>
      <c r="AD10644" s="1508">
        <f t="shared" si="4004"/>
        <v>1000</v>
      </c>
      <c r="AE10644" s="14">
        <f t="shared" si="4005"/>
        <v>-1500.5666666666666</v>
      </c>
      <c r="AF10644" s="14">
        <f t="shared" si="4006"/>
        <v>0</v>
      </c>
      <c r="AG10644" s="14" t="e">
        <f t="shared" si="4007"/>
        <v>#DIV/0!</v>
      </c>
      <c r="AH10644" s="14" t="e">
        <f t="shared" si="4008"/>
        <v>#DIV/0!</v>
      </c>
      <c r="AI10644" s="14">
        <f t="shared" si="4009"/>
        <v>1000</v>
      </c>
      <c r="AJ10644" s="543"/>
      <c r="AK10644" s="3383"/>
      <c r="AL10644" s="3383"/>
      <c r="AM10644" s="3383"/>
      <c r="AN10644" s="3383"/>
      <c r="AO10644" s="3383"/>
      <c r="AP10644" s="3383"/>
      <c r="AQ10644" s="3383"/>
      <c r="AR10644" s="2724"/>
    </row>
    <row r="10645" spans="1:44" ht="15.75">
      <c r="A10645" s="3382">
        <v>89</v>
      </c>
      <c r="B10645" s="3418" t="s">
        <v>7339</v>
      </c>
      <c r="C10645" s="3435" t="s">
        <v>66</v>
      </c>
      <c r="D10645" s="197">
        <v>1</v>
      </c>
      <c r="E10645" s="543">
        <v>2315</v>
      </c>
      <c r="F10645" s="3381">
        <f t="shared" si="4002"/>
        <v>2315</v>
      </c>
      <c r="G10645" s="3435"/>
      <c r="H10645" s="3439"/>
      <c r="I10645" s="3430">
        <v>44918</v>
      </c>
      <c r="J10645" s="543"/>
      <c r="K10645" s="543"/>
      <c r="L10645" s="543"/>
      <c r="M10645" s="543"/>
      <c r="N10645" s="543">
        <v>0</v>
      </c>
      <c r="O10645" s="543">
        <v>0</v>
      </c>
      <c r="P10645" s="543">
        <v>0</v>
      </c>
      <c r="Q10645" s="543"/>
      <c r="R10645" s="543"/>
      <c r="S10645" s="543"/>
      <c r="T10645" s="543"/>
      <c r="U10645" s="3381"/>
      <c r="V10645" s="543"/>
      <c r="W10645" s="543"/>
      <c r="X10645" s="3441"/>
      <c r="Y10645" s="543"/>
      <c r="Z10645" s="543"/>
      <c r="AA10645" s="543"/>
      <c r="AB10645" s="543"/>
      <c r="AC10645" s="1507">
        <f t="shared" si="4003"/>
        <v>2315</v>
      </c>
      <c r="AD10645" s="1508">
        <f t="shared" si="4004"/>
        <v>2315</v>
      </c>
      <c r="AE10645" s="14">
        <f t="shared" si="4005"/>
        <v>-1500.5666666666666</v>
      </c>
      <c r="AF10645" s="14">
        <f t="shared" si="4006"/>
        <v>0</v>
      </c>
      <c r="AG10645" s="14" t="e">
        <f t="shared" si="4007"/>
        <v>#DIV/0!</v>
      </c>
      <c r="AH10645" s="14" t="e">
        <f t="shared" si="4008"/>
        <v>#DIV/0!</v>
      </c>
      <c r="AI10645" s="14">
        <f t="shared" si="4009"/>
        <v>2315</v>
      </c>
      <c r="AJ10645" s="543"/>
      <c r="AK10645" s="3383"/>
      <c r="AL10645" s="3383"/>
      <c r="AM10645" s="3383"/>
      <c r="AN10645" s="3383"/>
      <c r="AO10645" s="3383"/>
      <c r="AP10645" s="3383"/>
      <c r="AQ10645" s="3383"/>
      <c r="AR10645" s="2724"/>
    </row>
    <row r="10646" spans="1:44" ht="15.75">
      <c r="A10646" s="3382">
        <v>90</v>
      </c>
      <c r="B10646" s="3418" t="s">
        <v>3021</v>
      </c>
      <c r="C10646" s="3435" t="s">
        <v>66</v>
      </c>
      <c r="D10646" s="197">
        <v>1</v>
      </c>
      <c r="E10646" s="543">
        <v>200</v>
      </c>
      <c r="F10646" s="3381">
        <f t="shared" si="4002"/>
        <v>200</v>
      </c>
      <c r="G10646" s="3435"/>
      <c r="H10646" s="3439"/>
      <c r="I10646" s="3430">
        <v>44918</v>
      </c>
      <c r="J10646" s="543"/>
      <c r="K10646" s="543"/>
      <c r="L10646" s="543"/>
      <c r="M10646" s="543"/>
      <c r="N10646" s="543">
        <v>0</v>
      </c>
      <c r="O10646" s="543">
        <v>0</v>
      </c>
      <c r="P10646" s="543">
        <v>0</v>
      </c>
      <c r="Q10646" s="543"/>
      <c r="R10646" s="543"/>
      <c r="S10646" s="543"/>
      <c r="T10646" s="543"/>
      <c r="U10646" s="3381"/>
      <c r="V10646" s="543"/>
      <c r="W10646" s="543"/>
      <c r="X10646" s="3441"/>
      <c r="Y10646" s="543"/>
      <c r="Z10646" s="543"/>
      <c r="AA10646" s="543"/>
      <c r="AB10646" s="543"/>
      <c r="AC10646" s="1507">
        <f t="shared" si="4003"/>
        <v>200</v>
      </c>
      <c r="AD10646" s="1508">
        <f t="shared" si="4004"/>
        <v>200</v>
      </c>
      <c r="AE10646" s="14">
        <f t="shared" si="4005"/>
        <v>-1500.5666666666666</v>
      </c>
      <c r="AF10646" s="14">
        <f t="shared" si="4006"/>
        <v>0</v>
      </c>
      <c r="AG10646" s="14" t="e">
        <f t="shared" si="4007"/>
        <v>#DIV/0!</v>
      </c>
      <c r="AH10646" s="14" t="e">
        <f t="shared" si="4008"/>
        <v>#DIV/0!</v>
      </c>
      <c r="AI10646" s="14">
        <f t="shared" si="4009"/>
        <v>200</v>
      </c>
      <c r="AJ10646" s="543"/>
      <c r="AK10646" s="3383"/>
      <c r="AL10646" s="3383"/>
      <c r="AM10646" s="3383"/>
      <c r="AN10646" s="3383"/>
      <c r="AO10646" s="3383"/>
      <c r="AP10646" s="3383"/>
      <c r="AQ10646" s="3383"/>
      <c r="AR10646" s="2724"/>
    </row>
    <row r="10647" spans="1:44" ht="15.75">
      <c r="A10647" s="3382">
        <v>91</v>
      </c>
      <c r="B10647" s="3418" t="s">
        <v>7340</v>
      </c>
      <c r="C10647" s="3435" t="s">
        <v>66</v>
      </c>
      <c r="D10647" s="197">
        <v>1</v>
      </c>
      <c r="E10647" s="543">
        <v>2000</v>
      </c>
      <c r="F10647" s="3381">
        <f t="shared" si="4002"/>
        <v>2000</v>
      </c>
      <c r="G10647" s="3435"/>
      <c r="H10647" s="3439"/>
      <c r="I10647" s="3430">
        <v>44918</v>
      </c>
      <c r="J10647" s="543"/>
      <c r="K10647" s="543"/>
      <c r="L10647" s="543"/>
      <c r="M10647" s="543"/>
      <c r="N10647" s="543">
        <v>0</v>
      </c>
      <c r="O10647" s="543">
        <v>0</v>
      </c>
      <c r="P10647" s="543">
        <v>0</v>
      </c>
      <c r="Q10647" s="543"/>
      <c r="R10647" s="543"/>
      <c r="S10647" s="543"/>
      <c r="T10647" s="543"/>
      <c r="U10647" s="3381"/>
      <c r="V10647" s="543"/>
      <c r="W10647" s="543"/>
      <c r="X10647" s="3441"/>
      <c r="Y10647" s="543"/>
      <c r="Z10647" s="543"/>
      <c r="AA10647" s="543"/>
      <c r="AB10647" s="543"/>
      <c r="AC10647" s="1507">
        <f t="shared" si="4003"/>
        <v>2000</v>
      </c>
      <c r="AD10647" s="1508">
        <f t="shared" si="4004"/>
        <v>2000</v>
      </c>
      <c r="AE10647" s="14">
        <f t="shared" si="4005"/>
        <v>-1500.5666666666666</v>
      </c>
      <c r="AF10647" s="14">
        <f t="shared" si="4006"/>
        <v>0</v>
      </c>
      <c r="AG10647" s="14" t="e">
        <f t="shared" si="4007"/>
        <v>#DIV/0!</v>
      </c>
      <c r="AH10647" s="14" t="e">
        <f t="shared" si="4008"/>
        <v>#DIV/0!</v>
      </c>
      <c r="AI10647" s="14">
        <f t="shared" si="4009"/>
        <v>2000</v>
      </c>
      <c r="AJ10647" s="543"/>
      <c r="AK10647" s="3383"/>
      <c r="AL10647" s="3383"/>
      <c r="AM10647" s="3383"/>
      <c r="AN10647" s="3383"/>
      <c r="AO10647" s="3383"/>
      <c r="AP10647" s="3383"/>
      <c r="AQ10647" s="3383"/>
      <c r="AR10647" s="2724"/>
    </row>
    <row r="10648" spans="1:44" ht="15.75">
      <c r="A10648" s="3382">
        <v>92</v>
      </c>
      <c r="B10648" s="3418" t="s">
        <v>7341</v>
      </c>
      <c r="C10648" s="3435" t="s">
        <v>66</v>
      </c>
      <c r="D10648" s="197">
        <v>1</v>
      </c>
      <c r="E10648" s="543">
        <v>840</v>
      </c>
      <c r="F10648" s="3381">
        <f t="shared" si="4002"/>
        <v>840</v>
      </c>
      <c r="G10648" s="3435"/>
      <c r="H10648" s="3439"/>
      <c r="I10648" s="3430">
        <v>44918</v>
      </c>
      <c r="J10648" s="543"/>
      <c r="K10648" s="543"/>
      <c r="L10648" s="543"/>
      <c r="M10648" s="543"/>
      <c r="N10648" s="543">
        <v>169</v>
      </c>
      <c r="O10648" s="543">
        <v>365</v>
      </c>
      <c r="P10648" s="543">
        <v>240</v>
      </c>
      <c r="Q10648" s="543"/>
      <c r="R10648" s="543"/>
      <c r="S10648" s="543"/>
      <c r="T10648" s="543"/>
      <c r="U10648" s="3381"/>
      <c r="V10648" s="543"/>
      <c r="W10648" s="543"/>
      <c r="X10648" s="3441"/>
      <c r="Y10648" s="543"/>
      <c r="Z10648" s="543"/>
      <c r="AA10648" s="543"/>
      <c r="AB10648" s="543"/>
      <c r="AC10648" s="1507">
        <f t="shared" si="4003"/>
        <v>66</v>
      </c>
      <c r="AD10648" s="1508">
        <f t="shared" si="4004"/>
        <v>66</v>
      </c>
      <c r="AE10648" s="14">
        <f t="shared" si="4005"/>
        <v>-1500.5666666666666</v>
      </c>
      <c r="AF10648" s="14">
        <f t="shared" si="4006"/>
        <v>258</v>
      </c>
      <c r="AG10648" s="14">
        <f t="shared" si="4007"/>
        <v>0.2558139534883721</v>
      </c>
      <c r="AH10648" s="14">
        <f t="shared" si="4008"/>
        <v>1500.8224806201549</v>
      </c>
      <c r="AI10648" s="14">
        <f t="shared" si="4009"/>
        <v>387212.2</v>
      </c>
      <c r="AJ10648" s="543"/>
      <c r="AK10648" s="3383"/>
      <c r="AL10648" s="3383"/>
      <c r="AM10648" s="3383"/>
      <c r="AN10648" s="3383"/>
      <c r="AO10648" s="3383"/>
      <c r="AP10648" s="3383"/>
      <c r="AQ10648" s="3383"/>
      <c r="AR10648" s="2724"/>
    </row>
    <row r="10649" spans="1:44" ht="15.75">
      <c r="A10649" s="3382">
        <v>93</v>
      </c>
      <c r="B10649" s="3418" t="s">
        <v>7342</v>
      </c>
      <c r="C10649" s="3435" t="s">
        <v>66</v>
      </c>
      <c r="D10649" s="197">
        <v>1</v>
      </c>
      <c r="E10649" s="543">
        <v>600</v>
      </c>
      <c r="F10649" s="3381">
        <f t="shared" si="4002"/>
        <v>600</v>
      </c>
      <c r="G10649" s="3435"/>
      <c r="H10649" s="3439"/>
      <c r="I10649" s="3430">
        <v>44918</v>
      </c>
      <c r="J10649" s="543"/>
      <c r="K10649" s="543"/>
      <c r="L10649" s="543"/>
      <c r="M10649" s="543"/>
      <c r="N10649" s="543">
        <v>0</v>
      </c>
      <c r="O10649" s="543">
        <v>0</v>
      </c>
      <c r="P10649" s="543">
        <v>0</v>
      </c>
      <c r="Q10649" s="543"/>
      <c r="R10649" s="543"/>
      <c r="S10649" s="543"/>
      <c r="T10649" s="543"/>
      <c r="U10649" s="3381"/>
      <c r="V10649" s="543"/>
      <c r="W10649" s="543"/>
      <c r="X10649" s="3441"/>
      <c r="Y10649" s="543"/>
      <c r="Z10649" s="543"/>
      <c r="AA10649" s="543"/>
      <c r="AB10649" s="543"/>
      <c r="AC10649" s="1507">
        <f t="shared" si="4003"/>
        <v>600</v>
      </c>
      <c r="AD10649" s="1508">
        <f t="shared" si="4004"/>
        <v>600</v>
      </c>
      <c r="AE10649" s="14">
        <f t="shared" si="4005"/>
        <v>-1500.5666666666666</v>
      </c>
      <c r="AF10649" s="14">
        <f t="shared" si="4006"/>
        <v>0</v>
      </c>
      <c r="AG10649" s="14" t="e">
        <f t="shared" si="4007"/>
        <v>#DIV/0!</v>
      </c>
      <c r="AH10649" s="14" t="e">
        <f t="shared" si="4008"/>
        <v>#DIV/0!</v>
      </c>
      <c r="AI10649" s="14">
        <f t="shared" si="4009"/>
        <v>600</v>
      </c>
      <c r="AJ10649" s="543"/>
      <c r="AK10649" s="3383"/>
      <c r="AL10649" s="3383"/>
      <c r="AM10649" s="3383"/>
      <c r="AN10649" s="3383"/>
      <c r="AO10649" s="3383"/>
      <c r="AP10649" s="3383"/>
      <c r="AQ10649" s="3383"/>
      <c r="AR10649" s="2724"/>
    </row>
    <row r="10650" spans="1:44" ht="15.75">
      <c r="A10650" s="3382">
        <v>94</v>
      </c>
      <c r="B10650" s="3418" t="s">
        <v>7343</v>
      </c>
      <c r="C10650" s="3435" t="s">
        <v>66</v>
      </c>
      <c r="D10650" s="197">
        <v>1</v>
      </c>
      <c r="E10650" s="543">
        <v>176</v>
      </c>
      <c r="F10650" s="3381">
        <f t="shared" si="4002"/>
        <v>176</v>
      </c>
      <c r="G10650" s="3435"/>
      <c r="H10650" s="3439"/>
      <c r="I10650" s="3430">
        <v>44918</v>
      </c>
      <c r="J10650" s="543"/>
      <c r="K10650" s="543"/>
      <c r="L10650" s="543"/>
      <c r="M10650" s="543"/>
      <c r="N10650" s="543">
        <v>0</v>
      </c>
      <c r="O10650" s="543">
        <v>0</v>
      </c>
      <c r="P10650" s="543">
        <v>0</v>
      </c>
      <c r="Q10650" s="543"/>
      <c r="R10650" s="543"/>
      <c r="S10650" s="543"/>
      <c r="T10650" s="543"/>
      <c r="U10650" s="3381"/>
      <c r="V10650" s="543"/>
      <c r="W10650" s="543"/>
      <c r="X10650" s="3441"/>
      <c r="Y10650" s="543"/>
      <c r="Z10650" s="543"/>
      <c r="AA10650" s="543"/>
      <c r="AB10650" s="543"/>
      <c r="AC10650" s="1507">
        <f t="shared" si="4003"/>
        <v>176</v>
      </c>
      <c r="AD10650" s="1508">
        <f t="shared" si="4004"/>
        <v>176</v>
      </c>
      <c r="AE10650" s="14">
        <f t="shared" si="4005"/>
        <v>-1500.5666666666666</v>
      </c>
      <c r="AF10650" s="14">
        <f t="shared" si="4006"/>
        <v>0</v>
      </c>
      <c r="AG10650" s="14" t="e">
        <f t="shared" si="4007"/>
        <v>#DIV/0!</v>
      </c>
      <c r="AH10650" s="14" t="e">
        <f t="shared" si="4008"/>
        <v>#DIV/0!</v>
      </c>
      <c r="AI10650" s="14">
        <f t="shared" si="4009"/>
        <v>176</v>
      </c>
      <c r="AJ10650" s="543"/>
      <c r="AK10650" s="3383"/>
      <c r="AL10650" s="3383"/>
      <c r="AM10650" s="3383"/>
      <c r="AN10650" s="3383"/>
      <c r="AO10650" s="3383"/>
      <c r="AP10650" s="3383"/>
      <c r="AQ10650" s="3383"/>
      <c r="AR10650" s="2724"/>
    </row>
    <row r="10651" spans="1:44" ht="15.75">
      <c r="A10651" s="3382">
        <v>95</v>
      </c>
      <c r="B10651" s="3418" t="s">
        <v>7343</v>
      </c>
      <c r="C10651" s="3435" t="s">
        <v>66</v>
      </c>
      <c r="D10651" s="197">
        <v>1</v>
      </c>
      <c r="E10651" s="543">
        <v>360</v>
      </c>
      <c r="F10651" s="3381">
        <f t="shared" si="4002"/>
        <v>360</v>
      </c>
      <c r="G10651" s="3435"/>
      <c r="H10651" s="3439"/>
      <c r="I10651" s="3430">
        <v>44918</v>
      </c>
      <c r="J10651" s="543"/>
      <c r="K10651" s="543"/>
      <c r="L10651" s="543"/>
      <c r="M10651" s="543"/>
      <c r="N10651" s="543">
        <v>0</v>
      </c>
      <c r="O10651" s="543">
        <v>0</v>
      </c>
      <c r="P10651" s="543">
        <v>0</v>
      </c>
      <c r="Q10651" s="543"/>
      <c r="R10651" s="543"/>
      <c r="S10651" s="543"/>
      <c r="T10651" s="543"/>
      <c r="U10651" s="3381"/>
      <c r="V10651" s="543"/>
      <c r="W10651" s="543"/>
      <c r="X10651" s="3441"/>
      <c r="Y10651" s="543"/>
      <c r="Z10651" s="543"/>
      <c r="AA10651" s="543"/>
      <c r="AB10651" s="543"/>
      <c r="AC10651" s="1507">
        <f t="shared" si="4003"/>
        <v>360</v>
      </c>
      <c r="AD10651" s="1508">
        <f t="shared" si="4004"/>
        <v>360</v>
      </c>
      <c r="AE10651" s="14">
        <f t="shared" si="4005"/>
        <v>-1500.5666666666666</v>
      </c>
      <c r="AF10651" s="14">
        <f t="shared" si="4006"/>
        <v>0</v>
      </c>
      <c r="AG10651" s="14" t="e">
        <f t="shared" si="4007"/>
        <v>#DIV/0!</v>
      </c>
      <c r="AH10651" s="14" t="e">
        <f t="shared" si="4008"/>
        <v>#DIV/0!</v>
      </c>
      <c r="AI10651" s="14">
        <f t="shared" si="4009"/>
        <v>360</v>
      </c>
      <c r="AJ10651" s="543"/>
      <c r="AK10651" s="3383"/>
      <c r="AL10651" s="3383"/>
      <c r="AM10651" s="3383"/>
      <c r="AN10651" s="3383"/>
      <c r="AO10651" s="3383"/>
      <c r="AP10651" s="3383"/>
      <c r="AQ10651" s="3383"/>
      <c r="AR10651" s="2724"/>
    </row>
    <row r="10652" spans="1:44" ht="15.75">
      <c r="A10652" s="3382">
        <v>96</v>
      </c>
      <c r="B10652" s="3418" t="s">
        <v>7341</v>
      </c>
      <c r="C10652" s="3435" t="s">
        <v>66</v>
      </c>
      <c r="D10652" s="197">
        <v>1</v>
      </c>
      <c r="E10652" s="543">
        <v>2000</v>
      </c>
      <c r="F10652" s="3381">
        <f t="shared" si="4002"/>
        <v>2000</v>
      </c>
      <c r="G10652" s="3435"/>
      <c r="H10652" s="3439"/>
      <c r="I10652" s="3430">
        <v>44918</v>
      </c>
      <c r="J10652" s="543"/>
      <c r="K10652" s="543"/>
      <c r="L10652" s="543"/>
      <c r="M10652" s="543"/>
      <c r="N10652" s="543">
        <v>0</v>
      </c>
      <c r="O10652" s="543">
        <v>0</v>
      </c>
      <c r="P10652" s="543">
        <v>0</v>
      </c>
      <c r="Q10652" s="543"/>
      <c r="R10652" s="543"/>
      <c r="S10652" s="543"/>
      <c r="T10652" s="543"/>
      <c r="U10652" s="3381"/>
      <c r="V10652" s="543"/>
      <c r="W10652" s="543"/>
      <c r="X10652" s="3441"/>
      <c r="Y10652" s="543"/>
      <c r="Z10652" s="543"/>
      <c r="AA10652" s="543"/>
      <c r="AB10652" s="543"/>
      <c r="AC10652" s="1507">
        <f t="shared" si="4003"/>
        <v>2000</v>
      </c>
      <c r="AD10652" s="1508">
        <f t="shared" si="4004"/>
        <v>2000</v>
      </c>
      <c r="AE10652" s="14">
        <f t="shared" si="4005"/>
        <v>-1500.5666666666666</v>
      </c>
      <c r="AF10652" s="14">
        <f t="shared" si="4006"/>
        <v>0</v>
      </c>
      <c r="AG10652" s="14" t="e">
        <f t="shared" si="4007"/>
        <v>#DIV/0!</v>
      </c>
      <c r="AH10652" s="14" t="e">
        <f t="shared" si="4008"/>
        <v>#DIV/0!</v>
      </c>
      <c r="AI10652" s="14">
        <f t="shared" si="4009"/>
        <v>2000</v>
      </c>
      <c r="AJ10652" s="543"/>
      <c r="AK10652" s="3383"/>
      <c r="AL10652" s="3383"/>
      <c r="AM10652" s="3383"/>
      <c r="AN10652" s="3383"/>
      <c r="AO10652" s="3383"/>
      <c r="AP10652" s="3383"/>
      <c r="AQ10652" s="3383"/>
      <c r="AR10652" s="2724"/>
    </row>
    <row r="10653" spans="1:44" ht="15.75">
      <c r="A10653" s="3382">
        <v>97</v>
      </c>
      <c r="B10653" s="3418" t="s">
        <v>7344</v>
      </c>
      <c r="C10653" s="3435" t="s">
        <v>66</v>
      </c>
      <c r="D10653" s="197">
        <v>1</v>
      </c>
      <c r="E10653" s="543">
        <v>2000</v>
      </c>
      <c r="F10653" s="3381">
        <f t="shared" ref="F10653:F10658" si="4010">D10653*E10653</f>
        <v>2000</v>
      </c>
      <c r="G10653" s="3435"/>
      <c r="H10653" s="3439"/>
      <c r="I10653" s="3430">
        <v>44918</v>
      </c>
      <c r="J10653" s="543"/>
      <c r="K10653" s="543"/>
      <c r="L10653" s="543"/>
      <c r="M10653" s="543"/>
      <c r="N10653" s="543">
        <v>0</v>
      </c>
      <c r="O10653" s="543">
        <v>163</v>
      </c>
      <c r="P10653" s="543">
        <v>849</v>
      </c>
      <c r="Q10653" s="543"/>
      <c r="R10653" s="543"/>
      <c r="S10653" s="543"/>
      <c r="T10653" s="543"/>
      <c r="U10653" s="3381"/>
      <c r="V10653" s="543"/>
      <c r="W10653" s="543"/>
      <c r="X10653" s="3441"/>
      <c r="Y10653" s="543"/>
      <c r="Z10653" s="543"/>
      <c r="AA10653" s="543"/>
      <c r="AB10653" s="543"/>
      <c r="AC10653" s="1507">
        <f t="shared" si="4003"/>
        <v>988</v>
      </c>
      <c r="AD10653" s="1508">
        <f t="shared" si="4004"/>
        <v>988</v>
      </c>
      <c r="AE10653" s="14">
        <f t="shared" si="4005"/>
        <v>-1500.5666666666666</v>
      </c>
      <c r="AF10653" s="14">
        <f t="shared" si="4006"/>
        <v>337.33333333333331</v>
      </c>
      <c r="AG10653" s="14">
        <f t="shared" si="4007"/>
        <v>2.9288537549407114</v>
      </c>
      <c r="AH10653" s="14">
        <f t="shared" si="4008"/>
        <v>1503.4955204216074</v>
      </c>
      <c r="AI10653" s="14">
        <f t="shared" si="4009"/>
        <v>507179.15555555548</v>
      </c>
      <c r="AJ10653" s="543"/>
      <c r="AK10653" s="3383"/>
      <c r="AL10653" s="3383"/>
      <c r="AM10653" s="3383"/>
      <c r="AN10653" s="3383"/>
      <c r="AO10653" s="3383"/>
      <c r="AP10653" s="3383"/>
      <c r="AQ10653" s="3383"/>
      <c r="AR10653" s="2724"/>
    </row>
    <row r="10654" spans="1:44" ht="15.75">
      <c r="A10654" s="3382">
        <v>98</v>
      </c>
      <c r="B10654" s="3418" t="s">
        <v>7345</v>
      </c>
      <c r="C10654" s="3435" t="s">
        <v>66</v>
      </c>
      <c r="D10654" s="197">
        <v>1</v>
      </c>
      <c r="E10654" s="543">
        <v>1000</v>
      </c>
      <c r="F10654" s="3381">
        <f t="shared" si="4010"/>
        <v>1000</v>
      </c>
      <c r="G10654" s="3435"/>
      <c r="H10654" s="3439"/>
      <c r="I10654" s="3430">
        <v>44918</v>
      </c>
      <c r="J10654" s="543"/>
      <c r="K10654" s="543"/>
      <c r="L10654" s="543"/>
      <c r="M10654" s="543"/>
      <c r="N10654" s="543">
        <v>0</v>
      </c>
      <c r="O10654" s="543">
        <v>0</v>
      </c>
      <c r="P10654" s="543">
        <v>0</v>
      </c>
      <c r="Q10654" s="543"/>
      <c r="R10654" s="543"/>
      <c r="S10654" s="543"/>
      <c r="T10654" s="543"/>
      <c r="U10654" s="3381"/>
      <c r="V10654" s="543"/>
      <c r="W10654" s="543"/>
      <c r="X10654" s="3441"/>
      <c r="Y10654" s="543"/>
      <c r="Z10654" s="543"/>
      <c r="AA10654" s="543"/>
      <c r="AB10654" s="543"/>
      <c r="AC10654" s="1507">
        <f t="shared" si="4003"/>
        <v>1000</v>
      </c>
      <c r="AD10654" s="1508">
        <f t="shared" si="4004"/>
        <v>1000</v>
      </c>
      <c r="AE10654" s="14">
        <f t="shared" si="4005"/>
        <v>-1500.5666666666666</v>
      </c>
      <c r="AF10654" s="14">
        <f t="shared" si="4006"/>
        <v>0</v>
      </c>
      <c r="AG10654" s="14" t="e">
        <f t="shared" si="4007"/>
        <v>#DIV/0!</v>
      </c>
      <c r="AH10654" s="14" t="e">
        <f t="shared" si="4008"/>
        <v>#DIV/0!</v>
      </c>
      <c r="AI10654" s="14">
        <f t="shared" si="4009"/>
        <v>1000</v>
      </c>
      <c r="AJ10654" s="543"/>
      <c r="AK10654" s="3383"/>
      <c r="AL10654" s="3383"/>
      <c r="AM10654" s="3383"/>
      <c r="AN10654" s="3383"/>
      <c r="AO10654" s="3383"/>
      <c r="AP10654" s="3383"/>
      <c r="AQ10654" s="3383"/>
      <c r="AR10654" s="2724"/>
    </row>
    <row r="10655" spans="1:44" ht="15.75">
      <c r="A10655" s="3382">
        <v>99</v>
      </c>
      <c r="B10655" s="3418" t="s">
        <v>7346</v>
      </c>
      <c r="C10655" s="3435" t="s">
        <v>66</v>
      </c>
      <c r="D10655" s="197">
        <v>1</v>
      </c>
      <c r="E10655" s="543">
        <v>420</v>
      </c>
      <c r="F10655" s="3381">
        <f t="shared" si="4010"/>
        <v>420</v>
      </c>
      <c r="G10655" s="3435"/>
      <c r="H10655" s="3439"/>
      <c r="I10655" s="3430">
        <v>44918</v>
      </c>
      <c r="J10655" s="543"/>
      <c r="K10655" s="543"/>
      <c r="L10655" s="543"/>
      <c r="M10655" s="543"/>
      <c r="N10655" s="543">
        <v>0</v>
      </c>
      <c r="O10655" s="543">
        <v>0</v>
      </c>
      <c r="P10655" s="543">
        <v>0</v>
      </c>
      <c r="Q10655" s="543"/>
      <c r="R10655" s="543"/>
      <c r="S10655" s="543"/>
      <c r="T10655" s="543"/>
      <c r="U10655" s="3381"/>
      <c r="V10655" s="543"/>
      <c r="W10655" s="543"/>
      <c r="X10655" s="3441"/>
      <c r="Y10655" s="543"/>
      <c r="Z10655" s="543"/>
      <c r="AA10655" s="543"/>
      <c r="AB10655" s="543"/>
      <c r="AC10655" s="1507">
        <f t="shared" si="4003"/>
        <v>420</v>
      </c>
      <c r="AD10655" s="1508">
        <f t="shared" si="4004"/>
        <v>420</v>
      </c>
      <c r="AE10655" s="14">
        <f t="shared" si="4005"/>
        <v>-1500.5666666666666</v>
      </c>
      <c r="AF10655" s="14">
        <f t="shared" si="4006"/>
        <v>0</v>
      </c>
      <c r="AG10655" s="14" t="e">
        <f t="shared" si="4007"/>
        <v>#DIV/0!</v>
      </c>
      <c r="AH10655" s="14" t="e">
        <f t="shared" si="4008"/>
        <v>#DIV/0!</v>
      </c>
      <c r="AI10655" s="14">
        <f t="shared" si="4009"/>
        <v>420</v>
      </c>
      <c r="AJ10655" s="543"/>
      <c r="AK10655" s="3383"/>
      <c r="AL10655" s="3383"/>
      <c r="AM10655" s="3383"/>
      <c r="AN10655" s="3383"/>
      <c r="AO10655" s="3383"/>
      <c r="AP10655" s="3383"/>
      <c r="AQ10655" s="3383"/>
      <c r="AR10655" s="2724"/>
    </row>
    <row r="10656" spans="1:44" ht="15.75">
      <c r="A10656" s="3382">
        <v>100</v>
      </c>
      <c r="B10656" s="3418" t="s">
        <v>7347</v>
      </c>
      <c r="C10656" s="3435" t="s">
        <v>66</v>
      </c>
      <c r="D10656" s="197">
        <v>1</v>
      </c>
      <c r="E10656" s="543">
        <v>3000</v>
      </c>
      <c r="F10656" s="3381">
        <f t="shared" si="4010"/>
        <v>3000</v>
      </c>
      <c r="G10656" s="3435"/>
      <c r="H10656" s="3439"/>
      <c r="I10656" s="3430">
        <v>44918</v>
      </c>
      <c r="J10656" s="543"/>
      <c r="K10656" s="543"/>
      <c r="L10656" s="543"/>
      <c r="M10656" s="543"/>
      <c r="N10656" s="543">
        <v>0</v>
      </c>
      <c r="O10656" s="543">
        <v>0</v>
      </c>
      <c r="P10656" s="543">
        <v>0</v>
      </c>
      <c r="Q10656" s="543"/>
      <c r="R10656" s="543"/>
      <c r="S10656" s="543"/>
      <c r="T10656" s="543"/>
      <c r="U10656" s="3381"/>
      <c r="V10656" s="543"/>
      <c r="W10656" s="543"/>
      <c r="X10656" s="3441"/>
      <c r="Y10656" s="543"/>
      <c r="Z10656" s="543"/>
      <c r="AA10656" s="543"/>
      <c r="AB10656" s="543"/>
      <c r="AC10656" s="1507">
        <f t="shared" si="4003"/>
        <v>3000</v>
      </c>
      <c r="AD10656" s="1508">
        <f t="shared" si="4004"/>
        <v>3000</v>
      </c>
      <c r="AE10656" s="14">
        <f t="shared" si="4005"/>
        <v>-1500.5666666666666</v>
      </c>
      <c r="AF10656" s="14">
        <f t="shared" si="4006"/>
        <v>0</v>
      </c>
      <c r="AG10656" s="14" t="e">
        <f t="shared" si="4007"/>
        <v>#DIV/0!</v>
      </c>
      <c r="AH10656" s="14" t="e">
        <f t="shared" si="4008"/>
        <v>#DIV/0!</v>
      </c>
      <c r="AI10656" s="14">
        <f t="shared" si="4009"/>
        <v>3000</v>
      </c>
      <c r="AJ10656" s="543"/>
      <c r="AK10656" s="3383"/>
      <c r="AL10656" s="3383"/>
      <c r="AM10656" s="3383"/>
      <c r="AN10656" s="3383"/>
      <c r="AO10656" s="3383"/>
      <c r="AP10656" s="3383"/>
      <c r="AQ10656" s="3383"/>
      <c r="AR10656" s="2724"/>
    </row>
    <row r="10657" spans="1:44" ht="15.75">
      <c r="A10657" s="3382">
        <v>101</v>
      </c>
      <c r="B10657" s="3418" t="s">
        <v>7348</v>
      </c>
      <c r="C10657" s="3435" t="s">
        <v>156</v>
      </c>
      <c r="D10657" s="197">
        <v>1</v>
      </c>
      <c r="E10657" s="543">
        <v>25</v>
      </c>
      <c r="F10657" s="3381">
        <f t="shared" si="4010"/>
        <v>25</v>
      </c>
      <c r="G10657" s="3435"/>
      <c r="H10657" s="3439"/>
      <c r="I10657" s="3430">
        <v>44922</v>
      </c>
      <c r="J10657" s="543"/>
      <c r="K10657" s="543"/>
      <c r="L10657" s="543"/>
      <c r="M10657" s="543"/>
      <c r="N10657" s="543">
        <v>2</v>
      </c>
      <c r="O10657" s="543">
        <v>6</v>
      </c>
      <c r="P10657" s="543">
        <v>8</v>
      </c>
      <c r="Q10657" s="543"/>
      <c r="R10657" s="543"/>
      <c r="S10657" s="543"/>
      <c r="T10657" s="543"/>
      <c r="U10657" s="3381"/>
      <c r="V10657" s="543"/>
      <c r="W10657" s="543"/>
      <c r="X10657" s="3441"/>
      <c r="Y10657" s="543"/>
      <c r="Z10657" s="543"/>
      <c r="AA10657" s="543"/>
      <c r="AB10657" s="543"/>
      <c r="AC10657" s="1507">
        <f t="shared" si="4003"/>
        <v>9</v>
      </c>
      <c r="AD10657" s="1508">
        <f t="shared" si="4004"/>
        <v>9</v>
      </c>
      <c r="AE10657" s="14">
        <f t="shared" si="4005"/>
        <v>-1500.5666666666666</v>
      </c>
      <c r="AF10657" s="14">
        <f t="shared" si="4006"/>
        <v>5.333333333333333</v>
      </c>
      <c r="AG10657" s="14">
        <f t="shared" si="4007"/>
        <v>1.6875</v>
      </c>
      <c r="AH10657" s="14">
        <f t="shared" si="4008"/>
        <v>1502.2541666666666</v>
      </c>
      <c r="AI10657" s="14">
        <f t="shared" si="4009"/>
        <v>8012.0222222222219</v>
      </c>
      <c r="AJ10657" s="543"/>
      <c r="AK10657" s="3383"/>
      <c r="AL10657" s="3383"/>
      <c r="AM10657" s="3383"/>
      <c r="AN10657" s="3383"/>
      <c r="AO10657" s="3383"/>
      <c r="AP10657" s="3383"/>
      <c r="AQ10657" s="3383"/>
      <c r="AR10657" s="2724"/>
    </row>
    <row r="10658" spans="1:44" ht="15.75">
      <c r="A10658" s="3382">
        <v>102</v>
      </c>
      <c r="B10658" s="3418" t="s">
        <v>7349</v>
      </c>
      <c r="C10658" s="3435" t="s">
        <v>66</v>
      </c>
      <c r="D10658" s="197">
        <v>1</v>
      </c>
      <c r="E10658" s="543">
        <v>25</v>
      </c>
      <c r="F10658" s="3381">
        <f t="shared" si="4010"/>
        <v>25</v>
      </c>
      <c r="G10658" s="3435"/>
      <c r="H10658" s="3439"/>
      <c r="I10658" s="3430">
        <v>44922</v>
      </c>
      <c r="J10658" s="543"/>
      <c r="K10658" s="543"/>
      <c r="L10658" s="543"/>
      <c r="M10658" s="543"/>
      <c r="N10658" s="543">
        <v>2</v>
      </c>
      <c r="O10658" s="543">
        <v>6</v>
      </c>
      <c r="P10658" s="543">
        <v>8</v>
      </c>
      <c r="Q10658" s="543"/>
      <c r="R10658" s="543"/>
      <c r="S10658" s="543"/>
      <c r="T10658" s="543"/>
      <c r="U10658" s="3381"/>
      <c r="V10658" s="543"/>
      <c r="W10658" s="543"/>
      <c r="X10658" s="3441"/>
      <c r="Y10658" s="543"/>
      <c r="Z10658" s="543"/>
      <c r="AA10658" s="543"/>
      <c r="AB10658" s="543"/>
      <c r="AC10658" s="1507">
        <f t="shared" si="4003"/>
        <v>9</v>
      </c>
      <c r="AD10658" s="1508">
        <f t="shared" si="4004"/>
        <v>9</v>
      </c>
      <c r="AE10658" s="14">
        <f t="shared" si="4005"/>
        <v>-1500.5666666666666</v>
      </c>
      <c r="AF10658" s="14">
        <f t="shared" si="4006"/>
        <v>5.333333333333333</v>
      </c>
      <c r="AG10658" s="14">
        <f t="shared" si="4007"/>
        <v>1.6875</v>
      </c>
      <c r="AH10658" s="14">
        <f t="shared" si="4008"/>
        <v>1502.2541666666666</v>
      </c>
      <c r="AI10658" s="14">
        <f t="shared" si="4009"/>
        <v>8012.0222222222219</v>
      </c>
      <c r="AJ10658" s="543"/>
      <c r="AK10658" s="3383"/>
      <c r="AL10658" s="3383"/>
      <c r="AM10658" s="3383"/>
      <c r="AN10658" s="3383"/>
      <c r="AO10658" s="3383"/>
      <c r="AP10658" s="3383"/>
      <c r="AQ10658" s="3383"/>
      <c r="AR10658" s="2724"/>
    </row>
    <row r="10659" spans="1:44" ht="15.75">
      <c r="A10659" s="3382">
        <v>106</v>
      </c>
      <c r="B10659" s="3418" t="s">
        <v>9109</v>
      </c>
      <c r="C10659" s="3435" t="s">
        <v>66</v>
      </c>
      <c r="D10659" s="197">
        <v>2.71</v>
      </c>
      <c r="E10659" s="543">
        <v>0</v>
      </c>
      <c r="F10659" s="3381">
        <v>0</v>
      </c>
      <c r="G10659" s="3435">
        <v>3000</v>
      </c>
      <c r="H10659" s="3439">
        <v>8130</v>
      </c>
      <c r="I10659" s="3440">
        <v>44964</v>
      </c>
      <c r="J10659" s="543"/>
      <c r="K10659" s="543"/>
      <c r="L10659" s="543"/>
      <c r="M10659" s="543"/>
      <c r="N10659" s="543"/>
      <c r="O10659" s="3381">
        <v>400</v>
      </c>
      <c r="P10659" s="543">
        <v>100</v>
      </c>
      <c r="Q10659" s="543"/>
      <c r="R10659" s="543"/>
      <c r="S10659" s="543"/>
      <c r="T10659" s="543"/>
      <c r="U10659" s="3381"/>
      <c r="V10659" s="543"/>
      <c r="W10659" s="543"/>
      <c r="X10659" s="3441"/>
      <c r="Y10659" s="543"/>
      <c r="Z10659" s="543"/>
      <c r="AA10659" s="543"/>
      <c r="AB10659" s="543"/>
      <c r="AC10659" s="1507">
        <f t="shared" si="4003"/>
        <v>2500</v>
      </c>
      <c r="AD10659" s="1508">
        <f t="shared" si="4004"/>
        <v>6775</v>
      </c>
      <c r="AE10659" s="14">
        <f t="shared" si="4005"/>
        <v>-1500.5666666666666</v>
      </c>
      <c r="AF10659" s="14">
        <f t="shared" si="4006"/>
        <v>166.66666666666666</v>
      </c>
      <c r="AG10659" s="14">
        <f t="shared" si="4007"/>
        <v>15</v>
      </c>
      <c r="AH10659" s="14">
        <f t="shared" si="4008"/>
        <v>1515.5666666666666</v>
      </c>
      <c r="AI10659" s="14">
        <f t="shared" si="4009"/>
        <v>252594.44444444441</v>
      </c>
      <c r="AJ10659" s="543"/>
      <c r="AK10659" s="3383"/>
      <c r="AL10659" s="3383"/>
      <c r="AM10659" s="3383"/>
      <c r="AN10659" s="3383"/>
      <c r="AO10659" s="3383"/>
      <c r="AP10659" s="3383"/>
      <c r="AQ10659" s="3383"/>
      <c r="AR10659" s="2724"/>
    </row>
    <row r="10660" spans="1:44" ht="15.75">
      <c r="A10660" s="3382">
        <v>108</v>
      </c>
      <c r="B10660" s="3418" t="s">
        <v>9110</v>
      </c>
      <c r="C10660" s="3435" t="s">
        <v>66</v>
      </c>
      <c r="D10660" s="197">
        <v>1</v>
      </c>
      <c r="E10660" s="543">
        <v>0</v>
      </c>
      <c r="F10660" s="3381">
        <v>0</v>
      </c>
      <c r="G10660" s="3435">
        <v>5000</v>
      </c>
      <c r="H10660" s="3439">
        <v>5000</v>
      </c>
      <c r="I10660" s="3440">
        <v>44964</v>
      </c>
      <c r="J10660" s="543"/>
      <c r="K10660" s="543"/>
      <c r="L10660" s="543"/>
      <c r="M10660" s="543"/>
      <c r="N10660" s="543"/>
      <c r="O10660" s="3381">
        <v>0</v>
      </c>
      <c r="P10660" s="543">
        <v>0</v>
      </c>
      <c r="Q10660" s="543"/>
      <c r="R10660" s="543"/>
      <c r="S10660" s="543"/>
      <c r="T10660" s="543"/>
      <c r="U10660" s="3381"/>
      <c r="V10660" s="543"/>
      <c r="W10660" s="543"/>
      <c r="X10660" s="3441"/>
      <c r="Y10660" s="543"/>
      <c r="Z10660" s="543"/>
      <c r="AA10660" s="543"/>
      <c r="AB10660" s="543"/>
      <c r="AC10660" s="1507">
        <f t="shared" si="4003"/>
        <v>5000</v>
      </c>
      <c r="AD10660" s="1508">
        <f t="shared" si="4004"/>
        <v>5000</v>
      </c>
      <c r="AE10660" s="14">
        <f t="shared" si="4005"/>
        <v>-1500.5666666666666</v>
      </c>
      <c r="AF10660" s="14">
        <f t="shared" si="4006"/>
        <v>0</v>
      </c>
      <c r="AG10660" s="14" t="e">
        <f t="shared" si="4007"/>
        <v>#DIV/0!</v>
      </c>
      <c r="AH10660" s="14" t="e">
        <f t="shared" si="4008"/>
        <v>#DIV/0!</v>
      </c>
      <c r="AI10660" s="14">
        <f t="shared" si="4009"/>
        <v>5000</v>
      </c>
      <c r="AJ10660" s="543"/>
      <c r="AK10660" s="3383"/>
      <c r="AL10660" s="3383"/>
      <c r="AM10660" s="3383"/>
      <c r="AN10660" s="3383"/>
      <c r="AO10660" s="3383"/>
      <c r="AP10660" s="3383"/>
      <c r="AQ10660" s="3383"/>
      <c r="AR10660" s="2724"/>
    </row>
    <row r="10661" spans="1:44" ht="15.75">
      <c r="A10661" s="3382">
        <v>109</v>
      </c>
      <c r="B10661" s="3418" t="s">
        <v>9111</v>
      </c>
      <c r="C10661" s="3435" t="s">
        <v>63</v>
      </c>
      <c r="D10661" s="197">
        <v>1</v>
      </c>
      <c r="E10661" s="543">
        <v>0</v>
      </c>
      <c r="F10661" s="3381">
        <v>0</v>
      </c>
      <c r="G10661" s="3435">
        <v>1500</v>
      </c>
      <c r="H10661" s="3439">
        <v>1500</v>
      </c>
      <c r="I10661" s="3440">
        <v>44964</v>
      </c>
      <c r="J10661" s="543"/>
      <c r="K10661" s="543"/>
      <c r="L10661" s="543"/>
      <c r="M10661" s="543"/>
      <c r="N10661" s="543"/>
      <c r="O10661" s="3381">
        <v>1000</v>
      </c>
      <c r="P10661" s="543">
        <v>400</v>
      </c>
      <c r="Q10661" s="543"/>
      <c r="R10661" s="543"/>
      <c r="S10661" s="543"/>
      <c r="T10661" s="543"/>
      <c r="U10661" s="3381"/>
      <c r="V10661" s="543"/>
      <c r="W10661" s="543"/>
      <c r="X10661" s="3441"/>
      <c r="Y10661" s="543"/>
      <c r="Z10661" s="543"/>
      <c r="AA10661" s="543"/>
      <c r="AB10661" s="543"/>
      <c r="AC10661" s="1507">
        <f t="shared" si="4003"/>
        <v>100</v>
      </c>
      <c r="AD10661" s="1508">
        <f t="shared" si="4004"/>
        <v>100</v>
      </c>
      <c r="AE10661" s="14">
        <f t="shared" si="4005"/>
        <v>-1500.5666666666666</v>
      </c>
      <c r="AF10661" s="14">
        <f t="shared" si="4006"/>
        <v>466.66666666666669</v>
      </c>
      <c r="AG10661" s="14">
        <f t="shared" si="4007"/>
        <v>0.21428571428571427</v>
      </c>
      <c r="AH10661" s="14">
        <f t="shared" si="4008"/>
        <v>1500.7809523809524</v>
      </c>
      <c r="AI10661" s="14">
        <f t="shared" si="4009"/>
        <v>700364.4444444445</v>
      </c>
      <c r="AJ10661" s="543"/>
      <c r="AK10661" s="3383"/>
      <c r="AL10661" s="3383"/>
      <c r="AM10661" s="3383"/>
      <c r="AN10661" s="3383"/>
      <c r="AO10661" s="3383"/>
      <c r="AP10661" s="3383"/>
      <c r="AQ10661" s="3383"/>
      <c r="AR10661" s="2724"/>
    </row>
    <row r="10662" spans="1:44" ht="15.75">
      <c r="A10662" s="3382">
        <v>110</v>
      </c>
      <c r="B10662" s="174" t="s">
        <v>9112</v>
      </c>
      <c r="C10662" s="3446" t="s">
        <v>65</v>
      </c>
      <c r="D10662" s="3447">
        <v>131.65</v>
      </c>
      <c r="E10662" s="543">
        <v>0</v>
      </c>
      <c r="F10662" s="3381">
        <v>0</v>
      </c>
      <c r="G10662" s="3435">
        <v>400</v>
      </c>
      <c r="H10662" s="3439">
        <v>52660</v>
      </c>
      <c r="I10662" s="3440">
        <v>44972</v>
      </c>
      <c r="J10662" s="543"/>
      <c r="K10662" s="543"/>
      <c r="L10662" s="543"/>
      <c r="M10662" s="543"/>
      <c r="N10662" s="543"/>
      <c r="O10662" s="3381">
        <v>64</v>
      </c>
      <c r="P10662" s="543">
        <v>102</v>
      </c>
      <c r="Q10662" s="543"/>
      <c r="R10662" s="543"/>
      <c r="S10662" s="543"/>
      <c r="T10662" s="543"/>
      <c r="U10662" s="3381"/>
      <c r="V10662" s="543"/>
      <c r="W10662" s="543"/>
      <c r="X10662" s="3441"/>
      <c r="Y10662" s="543"/>
      <c r="Z10662" s="543"/>
      <c r="AA10662" s="543"/>
      <c r="AB10662" s="543"/>
      <c r="AC10662" s="1507">
        <f t="shared" si="4003"/>
        <v>234</v>
      </c>
      <c r="AD10662" s="1508">
        <f t="shared" si="4004"/>
        <v>30806.100000000002</v>
      </c>
      <c r="AE10662" s="14">
        <f t="shared" si="4005"/>
        <v>-1500.5666666666666</v>
      </c>
      <c r="AF10662" s="14">
        <f t="shared" si="4006"/>
        <v>55.333333333333336</v>
      </c>
      <c r="AG10662" s="14">
        <f t="shared" si="4007"/>
        <v>4.2289156626506026</v>
      </c>
      <c r="AH10662" s="14">
        <f t="shared" si="4008"/>
        <v>1504.7955823293173</v>
      </c>
      <c r="AI10662" s="14">
        <f t="shared" si="4009"/>
        <v>83265.35555555555</v>
      </c>
      <c r="AJ10662" s="543"/>
      <c r="AK10662" s="3383"/>
      <c r="AL10662" s="3383"/>
      <c r="AM10662" s="3383"/>
      <c r="AN10662" s="3383"/>
      <c r="AO10662" s="3383"/>
      <c r="AP10662" s="3383"/>
      <c r="AQ10662" s="3383"/>
      <c r="AR10662" s="2724"/>
    </row>
    <row r="10663" spans="1:44" ht="15.75">
      <c r="A10663" s="3382">
        <v>111</v>
      </c>
      <c r="B10663" s="545" t="s">
        <v>9113</v>
      </c>
      <c r="C10663" s="3435" t="s">
        <v>156</v>
      </c>
      <c r="D10663" s="197">
        <v>1</v>
      </c>
      <c r="E10663" s="543">
        <v>0</v>
      </c>
      <c r="F10663" s="3381">
        <v>0</v>
      </c>
      <c r="G10663" s="3435">
        <v>200</v>
      </c>
      <c r="H10663" s="3439">
        <v>200</v>
      </c>
      <c r="I10663" s="3440">
        <v>44972</v>
      </c>
      <c r="J10663" s="543"/>
      <c r="K10663" s="543"/>
      <c r="L10663" s="543"/>
      <c r="M10663" s="543"/>
      <c r="N10663" s="543"/>
      <c r="O10663" s="3381">
        <v>32</v>
      </c>
      <c r="P10663" s="543">
        <v>51</v>
      </c>
      <c r="Q10663" s="543"/>
      <c r="R10663" s="543"/>
      <c r="S10663" s="543"/>
      <c r="T10663" s="543"/>
      <c r="U10663" s="3381"/>
      <c r="V10663" s="543"/>
      <c r="W10663" s="543"/>
      <c r="X10663" s="3441"/>
      <c r="Y10663" s="543"/>
      <c r="Z10663" s="543"/>
      <c r="AA10663" s="543"/>
      <c r="AB10663" s="543"/>
      <c r="AC10663" s="1507">
        <f t="shared" si="4003"/>
        <v>117</v>
      </c>
      <c r="AD10663" s="1508">
        <f t="shared" si="4004"/>
        <v>117</v>
      </c>
      <c r="AE10663" s="14">
        <f t="shared" si="4005"/>
        <v>-1500.5666666666666</v>
      </c>
      <c r="AF10663" s="14">
        <f t="shared" si="4006"/>
        <v>27.666666666666668</v>
      </c>
      <c r="AG10663" s="14">
        <f t="shared" si="4007"/>
        <v>4.2289156626506026</v>
      </c>
      <c r="AH10663" s="14">
        <f t="shared" si="4008"/>
        <v>1504.7955823293173</v>
      </c>
      <c r="AI10663" s="14">
        <f t="shared" si="4009"/>
        <v>41632.677777777775</v>
      </c>
      <c r="AJ10663" s="543"/>
      <c r="AK10663" s="3383"/>
      <c r="AL10663" s="3383"/>
      <c r="AM10663" s="3383"/>
      <c r="AN10663" s="3383"/>
      <c r="AO10663" s="3383"/>
      <c r="AP10663" s="3383"/>
      <c r="AQ10663" s="3383"/>
      <c r="AR10663" s="2724"/>
    </row>
    <row r="10664" spans="1:44" ht="15.75">
      <c r="A10664" s="3382"/>
      <c r="B10664" s="545" t="s">
        <v>10026</v>
      </c>
      <c r="C10664" s="3435" t="s">
        <v>66</v>
      </c>
      <c r="D10664" s="197">
        <v>1</v>
      </c>
      <c r="E10664" s="543">
        <v>0</v>
      </c>
      <c r="F10664" s="3381">
        <v>0</v>
      </c>
      <c r="G10664" s="3435">
        <v>1</v>
      </c>
      <c r="H10664" s="3435">
        <v>1</v>
      </c>
      <c r="I10664" s="3440">
        <v>45001</v>
      </c>
      <c r="J10664" s="543"/>
      <c r="K10664" s="543"/>
      <c r="L10664" s="543"/>
      <c r="M10664" s="543"/>
      <c r="N10664" s="543"/>
      <c r="O10664" s="543"/>
      <c r="P10664" s="3381">
        <v>0</v>
      </c>
      <c r="Q10664" s="543"/>
      <c r="R10664" s="543"/>
      <c r="S10664" s="543"/>
      <c r="T10664" s="543"/>
      <c r="U10664" s="3381"/>
      <c r="V10664" s="543"/>
      <c r="W10664" s="543"/>
      <c r="X10664" s="3441"/>
      <c r="Y10664" s="543"/>
      <c r="Z10664" s="543"/>
      <c r="AA10664" s="543"/>
      <c r="AB10664" s="543"/>
      <c r="AC10664" s="1507">
        <f t="shared" si="4003"/>
        <v>1</v>
      </c>
      <c r="AD10664" s="1508">
        <f t="shared" si="4004"/>
        <v>1</v>
      </c>
      <c r="AE10664" s="14">
        <f t="shared" si="4005"/>
        <v>-1500.5666666666666</v>
      </c>
      <c r="AF10664" s="14">
        <f t="shared" si="4006"/>
        <v>0</v>
      </c>
      <c r="AG10664" s="14" t="e">
        <f t="shared" si="4007"/>
        <v>#DIV/0!</v>
      </c>
      <c r="AH10664" s="14" t="e">
        <f t="shared" si="4008"/>
        <v>#DIV/0!</v>
      </c>
      <c r="AI10664" s="14">
        <f t="shared" si="4009"/>
        <v>1</v>
      </c>
      <c r="AJ10664" s="543"/>
      <c r="AK10664" s="3383"/>
      <c r="AL10664" s="3383"/>
      <c r="AM10664" s="3383"/>
      <c r="AN10664" s="3383"/>
      <c r="AO10664" s="3383"/>
      <c r="AP10664" s="3383"/>
      <c r="AQ10664" s="3383"/>
      <c r="AR10664" s="2724"/>
    </row>
    <row r="10665" spans="1:44" ht="15.75">
      <c r="A10665" s="3382"/>
      <c r="B10665" s="545" t="s">
        <v>9839</v>
      </c>
      <c r="C10665" s="3435" t="s">
        <v>66</v>
      </c>
      <c r="D10665" s="197">
        <v>1</v>
      </c>
      <c r="E10665" s="543">
        <v>0</v>
      </c>
      <c r="F10665" s="3381">
        <v>0</v>
      </c>
      <c r="G10665" s="3435">
        <v>1</v>
      </c>
      <c r="H10665" s="3435">
        <v>1</v>
      </c>
      <c r="I10665" s="3440">
        <v>45001</v>
      </c>
      <c r="J10665" s="543"/>
      <c r="K10665" s="543"/>
      <c r="L10665" s="543"/>
      <c r="M10665" s="543"/>
      <c r="N10665" s="543"/>
      <c r="O10665" s="543"/>
      <c r="P10665" s="3381">
        <v>0</v>
      </c>
      <c r="Q10665" s="543"/>
      <c r="R10665" s="543"/>
      <c r="S10665" s="543"/>
      <c r="T10665" s="543"/>
      <c r="U10665" s="3381"/>
      <c r="V10665" s="543"/>
      <c r="W10665" s="543"/>
      <c r="X10665" s="3441"/>
      <c r="Y10665" s="543"/>
      <c r="Z10665" s="543"/>
      <c r="AA10665" s="543"/>
      <c r="AB10665" s="543"/>
      <c r="AC10665" s="1507">
        <f t="shared" si="4003"/>
        <v>1</v>
      </c>
      <c r="AD10665" s="1508">
        <f t="shared" si="4004"/>
        <v>1</v>
      </c>
      <c r="AE10665" s="14">
        <f t="shared" si="4005"/>
        <v>-1500.5666666666666</v>
      </c>
      <c r="AF10665" s="14">
        <f t="shared" si="4006"/>
        <v>0</v>
      </c>
      <c r="AG10665" s="14" t="e">
        <f t="shared" si="4007"/>
        <v>#DIV/0!</v>
      </c>
      <c r="AH10665" s="14" t="e">
        <f t="shared" si="4008"/>
        <v>#DIV/0!</v>
      </c>
      <c r="AI10665" s="14">
        <f t="shared" si="4009"/>
        <v>1</v>
      </c>
      <c r="AJ10665" s="543"/>
      <c r="AK10665" s="3383"/>
      <c r="AL10665" s="3383"/>
      <c r="AM10665" s="3383"/>
      <c r="AN10665" s="3383"/>
      <c r="AO10665" s="3383"/>
      <c r="AP10665" s="3383"/>
      <c r="AQ10665" s="3383"/>
      <c r="AR10665" s="2724"/>
    </row>
    <row r="10666" spans="1:44" ht="15.75">
      <c r="A10666" s="3382"/>
      <c r="B10666" s="545" t="s">
        <v>10027</v>
      </c>
      <c r="C10666" s="3435" t="s">
        <v>66</v>
      </c>
      <c r="D10666" s="197">
        <v>1</v>
      </c>
      <c r="E10666" s="543">
        <v>0</v>
      </c>
      <c r="F10666" s="3381">
        <v>0</v>
      </c>
      <c r="G10666" s="3435">
        <v>1</v>
      </c>
      <c r="H10666" s="3435">
        <v>1</v>
      </c>
      <c r="I10666" s="3440">
        <v>45001</v>
      </c>
      <c r="J10666" s="543"/>
      <c r="K10666" s="543"/>
      <c r="L10666" s="543"/>
      <c r="M10666" s="543"/>
      <c r="N10666" s="543"/>
      <c r="O10666" s="543"/>
      <c r="P10666" s="3381">
        <v>0</v>
      </c>
      <c r="Q10666" s="543"/>
      <c r="R10666" s="543"/>
      <c r="S10666" s="543"/>
      <c r="T10666" s="543"/>
      <c r="U10666" s="3381"/>
      <c r="V10666" s="543"/>
      <c r="W10666" s="543"/>
      <c r="X10666" s="3441"/>
      <c r="Y10666" s="543"/>
      <c r="Z10666" s="543"/>
      <c r="AA10666" s="543"/>
      <c r="AB10666" s="543"/>
      <c r="AC10666" s="1507">
        <f t="shared" si="4003"/>
        <v>1</v>
      </c>
      <c r="AD10666" s="1508">
        <f t="shared" si="4004"/>
        <v>1</v>
      </c>
      <c r="AE10666" s="14">
        <f t="shared" si="4005"/>
        <v>-1500.5666666666666</v>
      </c>
      <c r="AF10666" s="14">
        <f t="shared" si="4006"/>
        <v>0</v>
      </c>
      <c r="AG10666" s="14" t="e">
        <f t="shared" si="4007"/>
        <v>#DIV/0!</v>
      </c>
      <c r="AH10666" s="14" t="e">
        <f t="shared" si="4008"/>
        <v>#DIV/0!</v>
      </c>
      <c r="AI10666" s="14">
        <f t="shared" si="4009"/>
        <v>1</v>
      </c>
      <c r="AJ10666" s="543"/>
      <c r="AK10666" s="3383"/>
      <c r="AL10666" s="3383"/>
      <c r="AM10666" s="3383"/>
      <c r="AN10666" s="3383"/>
      <c r="AO10666" s="3383"/>
      <c r="AP10666" s="3383"/>
      <c r="AQ10666" s="3383"/>
      <c r="AR10666" s="2724"/>
    </row>
    <row r="10667" spans="1:44" ht="15.75">
      <c r="A10667" s="3382"/>
      <c r="B10667" s="545" t="s">
        <v>10028</v>
      </c>
      <c r="C10667" s="3435" t="s">
        <v>66</v>
      </c>
      <c r="D10667" s="197">
        <v>1</v>
      </c>
      <c r="E10667" s="543">
        <v>0</v>
      </c>
      <c r="F10667" s="3381">
        <v>0</v>
      </c>
      <c r="G10667" s="3435">
        <v>1800</v>
      </c>
      <c r="H10667" s="3435">
        <v>1800</v>
      </c>
      <c r="I10667" s="3440">
        <v>45001</v>
      </c>
      <c r="J10667" s="543"/>
      <c r="K10667" s="543"/>
      <c r="L10667" s="543"/>
      <c r="M10667" s="543"/>
      <c r="N10667" s="543"/>
      <c r="O10667" s="543"/>
      <c r="P10667" s="3381">
        <v>360</v>
      </c>
      <c r="Q10667" s="543"/>
      <c r="R10667" s="543"/>
      <c r="S10667" s="543"/>
      <c r="T10667" s="543"/>
      <c r="U10667" s="3381"/>
      <c r="V10667" s="543"/>
      <c r="W10667" s="543"/>
      <c r="X10667" s="3441"/>
      <c r="Y10667" s="543"/>
      <c r="Z10667" s="543"/>
      <c r="AA10667" s="543"/>
      <c r="AB10667" s="543"/>
      <c r="AC10667" s="1507">
        <f t="shared" si="4003"/>
        <v>1440</v>
      </c>
      <c r="AD10667" s="1508">
        <f t="shared" si="4004"/>
        <v>1440</v>
      </c>
      <c r="AE10667" s="14">
        <f t="shared" si="4005"/>
        <v>-1500.5666666666666</v>
      </c>
      <c r="AF10667" s="14">
        <f t="shared" si="4006"/>
        <v>120</v>
      </c>
      <c r="AG10667" s="14">
        <f t="shared" si="4007"/>
        <v>12</v>
      </c>
      <c r="AH10667" s="14">
        <f t="shared" si="4008"/>
        <v>1512.5666666666666</v>
      </c>
      <c r="AI10667" s="14">
        <f t="shared" si="4009"/>
        <v>181508</v>
      </c>
      <c r="AJ10667" s="543"/>
      <c r="AK10667" s="3383"/>
      <c r="AL10667" s="3383"/>
      <c r="AM10667" s="3383"/>
      <c r="AN10667" s="3383"/>
      <c r="AO10667" s="3383"/>
      <c r="AP10667" s="3383"/>
      <c r="AQ10667" s="3383"/>
      <c r="AR10667" s="2724"/>
    </row>
    <row r="10668" spans="1:44" ht="15.75">
      <c r="A10668" s="3382"/>
      <c r="B10668" s="545" t="s">
        <v>10029</v>
      </c>
      <c r="C10668" s="3435" t="s">
        <v>66</v>
      </c>
      <c r="D10668" s="197">
        <v>1</v>
      </c>
      <c r="E10668" s="543">
        <v>0</v>
      </c>
      <c r="F10668" s="3381">
        <v>0</v>
      </c>
      <c r="G10668" s="3435">
        <v>100</v>
      </c>
      <c r="H10668" s="3435">
        <v>100</v>
      </c>
      <c r="I10668" s="3440">
        <v>45001</v>
      </c>
      <c r="J10668" s="543"/>
      <c r="K10668" s="543"/>
      <c r="L10668" s="543"/>
      <c r="M10668" s="543"/>
      <c r="N10668" s="543"/>
      <c r="O10668" s="543"/>
      <c r="P10668" s="3381">
        <v>0</v>
      </c>
      <c r="Q10668" s="543"/>
      <c r="R10668" s="543"/>
      <c r="S10668" s="543"/>
      <c r="T10668" s="543"/>
      <c r="U10668" s="3381"/>
      <c r="V10668" s="543"/>
      <c r="W10668" s="543"/>
      <c r="X10668" s="3441"/>
      <c r="Y10668" s="543"/>
      <c r="Z10668" s="543"/>
      <c r="AA10668" s="543"/>
      <c r="AB10668" s="543"/>
      <c r="AC10668" s="1507">
        <f t="shared" si="4003"/>
        <v>100</v>
      </c>
      <c r="AD10668" s="1508">
        <f t="shared" si="4004"/>
        <v>100</v>
      </c>
      <c r="AE10668" s="14">
        <f t="shared" si="4005"/>
        <v>-1500.5666666666666</v>
      </c>
      <c r="AF10668" s="14">
        <f t="shared" si="4006"/>
        <v>0</v>
      </c>
      <c r="AG10668" s="14" t="e">
        <f t="shared" si="4007"/>
        <v>#DIV/0!</v>
      </c>
      <c r="AH10668" s="14" t="e">
        <f t="shared" si="4008"/>
        <v>#DIV/0!</v>
      </c>
      <c r="AI10668" s="14">
        <f t="shared" si="4009"/>
        <v>100</v>
      </c>
      <c r="AJ10668" s="543"/>
      <c r="AK10668" s="3383"/>
      <c r="AL10668" s="3383"/>
      <c r="AM10668" s="3383"/>
      <c r="AN10668" s="3383"/>
      <c r="AO10668" s="3383"/>
      <c r="AP10668" s="3383"/>
      <c r="AQ10668" s="3383"/>
      <c r="AR10668" s="2724"/>
    </row>
    <row r="10669" spans="1:44">
      <c r="A10669" s="4206" t="s">
        <v>923</v>
      </c>
      <c r="B10669" s="4207"/>
      <c r="C10669" s="4207"/>
      <c r="D10669" s="4207"/>
      <c r="E10669" s="4207"/>
      <c r="F10669" s="4207"/>
      <c r="G10669" s="4207"/>
      <c r="H10669" s="4207"/>
      <c r="I10669" s="4207"/>
      <c r="J10669" s="4207"/>
      <c r="K10669" s="4207"/>
      <c r="L10669" s="4207"/>
      <c r="M10669" s="4207"/>
      <c r="N10669" s="4207"/>
      <c r="O10669" s="4207"/>
      <c r="P10669" s="4207"/>
      <c r="Q10669" s="4207"/>
      <c r="R10669" s="4207"/>
      <c r="S10669" s="4207"/>
      <c r="T10669" s="4207"/>
      <c r="U10669" s="4207"/>
      <c r="V10669" s="4207"/>
      <c r="W10669" s="4207"/>
      <c r="X10669" s="4207"/>
      <c r="Y10669" s="4207"/>
      <c r="Z10669" s="4207"/>
      <c r="AA10669" s="4207"/>
      <c r="AB10669" s="4207"/>
      <c r="AC10669" s="4207"/>
      <c r="AD10669" s="4207"/>
      <c r="AE10669" s="4207"/>
      <c r="AF10669" s="4207"/>
      <c r="AG10669" s="4207"/>
      <c r="AH10669" s="4207"/>
      <c r="AI10669" s="4207"/>
      <c r="AJ10669" s="4208"/>
    </row>
    <row r="10670" spans="1:44" ht="15.75">
      <c r="A10670" s="4185" t="s">
        <v>19</v>
      </c>
      <c r="B10670" s="4186"/>
      <c r="C10670" s="4186"/>
      <c r="D10670" s="4186"/>
      <c r="E10670" s="4186"/>
      <c r="F10670" s="4186"/>
      <c r="G10670" s="4186"/>
      <c r="H10670" s="4186"/>
      <c r="I10670" s="4186"/>
      <c r="J10670" s="4186"/>
      <c r="K10670" s="4186"/>
      <c r="L10670" s="4186"/>
      <c r="M10670" s="4186"/>
      <c r="N10670" s="4186"/>
      <c r="O10670" s="4186"/>
      <c r="P10670" s="4186"/>
      <c r="Q10670" s="4186"/>
      <c r="R10670" s="4186"/>
      <c r="S10670" s="4186"/>
      <c r="T10670" s="4186"/>
      <c r="U10670" s="4186"/>
      <c r="V10670" s="4186"/>
      <c r="W10670" s="4186"/>
      <c r="X10670" s="4186"/>
      <c r="Y10670" s="4186"/>
      <c r="Z10670" s="4186"/>
      <c r="AA10670" s="4186"/>
      <c r="AB10670" s="4186"/>
      <c r="AC10670" s="4186"/>
      <c r="AD10670" s="4186"/>
      <c r="AE10670" s="4186"/>
      <c r="AF10670" s="4186"/>
      <c r="AG10670" s="4186"/>
      <c r="AH10670" s="4186"/>
      <c r="AI10670" s="4186"/>
      <c r="AJ10670" s="4165"/>
    </row>
    <row r="10671" spans="1:44" ht="15.75">
      <c r="A10671" s="4162" t="s">
        <v>2147</v>
      </c>
      <c r="B10671" s="4163"/>
      <c r="C10671" s="4163"/>
      <c r="D10671" s="4163"/>
      <c r="E10671" s="4163"/>
      <c r="F10671" s="4163"/>
      <c r="G10671" s="4163"/>
      <c r="H10671" s="4163"/>
      <c r="I10671" s="4163"/>
      <c r="J10671" s="4163"/>
      <c r="K10671" s="4163"/>
      <c r="L10671" s="4163"/>
      <c r="M10671" s="4163"/>
      <c r="N10671" s="4163"/>
      <c r="O10671" s="4163"/>
      <c r="P10671" s="4163"/>
      <c r="Q10671" s="4163"/>
      <c r="R10671" s="4163"/>
      <c r="S10671" s="4163"/>
      <c r="T10671" s="4163"/>
      <c r="U10671" s="4163"/>
      <c r="V10671" s="4163"/>
      <c r="W10671" s="4163"/>
      <c r="X10671" s="4163"/>
      <c r="Y10671" s="4163"/>
      <c r="Z10671" s="4163"/>
      <c r="AA10671" s="4163"/>
      <c r="AB10671" s="4163"/>
      <c r="AC10671" s="4163"/>
      <c r="AD10671" s="4163"/>
      <c r="AE10671" s="4163"/>
      <c r="AF10671" s="4163"/>
      <c r="AG10671" s="4163"/>
      <c r="AH10671" s="4163"/>
      <c r="AI10671" s="4163"/>
      <c r="AJ10671" s="4165"/>
    </row>
    <row r="10672" spans="1:44" ht="15.75">
      <c r="A10672" s="1503">
        <v>1</v>
      </c>
      <c r="B10672" s="1355" t="s">
        <v>2151</v>
      </c>
      <c r="C10672" s="1356" t="s">
        <v>66</v>
      </c>
      <c r="D10672" s="1357">
        <v>265.61</v>
      </c>
      <c r="E10672" s="1354">
        <v>246</v>
      </c>
      <c r="F10672" s="1354">
        <f>E10672*D10672</f>
        <v>65340.060000000005</v>
      </c>
      <c r="G10672" s="1354"/>
      <c r="H10672" s="1354"/>
      <c r="I10672" s="1358"/>
      <c r="J10672" s="1358">
        <v>45383</v>
      </c>
      <c r="K10672" s="1358"/>
      <c r="L10672" s="1358" t="s">
        <v>2149</v>
      </c>
      <c r="M10672" s="1358">
        <v>44553</v>
      </c>
      <c r="N10672" s="1359">
        <v>0</v>
      </c>
      <c r="O10672" s="1359">
        <v>136</v>
      </c>
      <c r="P10672" s="1359">
        <v>40</v>
      </c>
      <c r="Q10672" s="1354"/>
      <c r="R10672" s="1354"/>
      <c r="S10672" s="1354"/>
      <c r="T10672" s="1354"/>
      <c r="U10672" s="1354"/>
      <c r="V10672" s="1354"/>
      <c r="W10672" s="1354"/>
      <c r="X10672" s="1354"/>
      <c r="Y10672" s="1354"/>
      <c r="Z10672" s="1354"/>
      <c r="AA10672" s="1354"/>
      <c r="AB10672" s="1354"/>
      <c r="AC10672" s="1507">
        <f t="shared" ref="AC10672:AC10678" si="4011">E10672+G10672-N10672-O10672-AA10672-P10672-Q10672-R10672-S10672-T10672-U10672-V10672-W10672-X10672-Y10672</f>
        <v>70</v>
      </c>
      <c r="AD10672" s="1508">
        <f t="shared" ref="AD10672:AD10678" si="4012">D10672*AC10672</f>
        <v>18592.7</v>
      </c>
      <c r="AE10672" s="14">
        <f t="shared" ref="AE10672:AE10678" si="4013">(J10672-"01.04.2023")/30</f>
        <v>12.2</v>
      </c>
      <c r="AF10672" s="14">
        <f t="shared" ref="AF10672:AF10678" si="4014">(N10672+O10672+P10672+Q10672+R10672+S10672+T10672+U10672+V10672+W10672+X10672+Y10672)/3</f>
        <v>58.666666666666664</v>
      </c>
      <c r="AG10672" s="14">
        <f t="shared" ref="AG10672:AG10678" si="4015">AC10672/AF10672</f>
        <v>1.1931818181818181</v>
      </c>
      <c r="AH10672" s="14">
        <f t="shared" ref="AH10672:AH10678" si="4016">AG10672-AE10672</f>
        <v>-11.006818181818181</v>
      </c>
      <c r="AI10672" s="14">
        <f t="shared" ref="AI10672:AI10678" si="4017">AC10672-(AE10672*AF10672)</f>
        <v>-645.73333333333323</v>
      </c>
      <c r="AJ10672" s="1294"/>
    </row>
    <row r="10673" spans="1:36" ht="15.75">
      <c r="A10673" s="1503">
        <f t="shared" ref="A10673:A10678" si="4018">A10672+1</f>
        <v>2</v>
      </c>
      <c r="B10673" s="1355" t="s">
        <v>2152</v>
      </c>
      <c r="C10673" s="1356" t="s">
        <v>66</v>
      </c>
      <c r="D10673" s="1357">
        <v>265.61</v>
      </c>
      <c r="E10673" s="1354">
        <v>240</v>
      </c>
      <c r="F10673" s="1360">
        <f>E10673*D10673</f>
        <v>63746.400000000001</v>
      </c>
      <c r="G10673" s="1354"/>
      <c r="H10673" s="1354"/>
      <c r="I10673" s="1358"/>
      <c r="J10673" s="1358">
        <v>45413</v>
      </c>
      <c r="K10673" s="1358"/>
      <c r="L10673" s="1358" t="s">
        <v>2149</v>
      </c>
      <c r="M10673" s="1358">
        <v>44553</v>
      </c>
      <c r="N10673" s="1359">
        <v>40</v>
      </c>
      <c r="O10673" s="1361" t="s">
        <v>9288</v>
      </c>
      <c r="P10673" s="1359">
        <v>0</v>
      </c>
      <c r="Q10673" s="1354"/>
      <c r="R10673" s="1354"/>
      <c r="S10673" s="1354"/>
      <c r="T10673" s="1354"/>
      <c r="U10673" s="1354"/>
      <c r="V10673" s="1354"/>
      <c r="W10673" s="1354"/>
      <c r="X10673" s="1354"/>
      <c r="Y10673" s="1354"/>
      <c r="Z10673" s="1354"/>
      <c r="AA10673" s="1354"/>
      <c r="AB10673" s="1354"/>
      <c r="AC10673" s="1507">
        <f t="shared" si="4011"/>
        <v>50</v>
      </c>
      <c r="AD10673" s="1508">
        <f t="shared" si="4012"/>
        <v>13280.5</v>
      </c>
      <c r="AE10673" s="14">
        <f t="shared" si="4013"/>
        <v>13.2</v>
      </c>
      <c r="AF10673" s="14">
        <f t="shared" si="4014"/>
        <v>63.333333333333336</v>
      </c>
      <c r="AG10673" s="14">
        <f t="shared" si="4015"/>
        <v>0.78947368421052633</v>
      </c>
      <c r="AH10673" s="14">
        <f t="shared" si="4016"/>
        <v>-12.410526315789474</v>
      </c>
      <c r="AI10673" s="14">
        <f t="shared" si="4017"/>
        <v>-786</v>
      </c>
      <c r="AJ10673" s="1294"/>
    </row>
    <row r="10674" spans="1:36" ht="15.75">
      <c r="A10674" s="1503">
        <f t="shared" si="4018"/>
        <v>3</v>
      </c>
      <c r="B10674" s="1355" t="s">
        <v>2148</v>
      </c>
      <c r="C10674" s="1356" t="s">
        <v>66</v>
      </c>
      <c r="D10674" s="1357">
        <v>359.31</v>
      </c>
      <c r="E10674" s="1354">
        <v>150</v>
      </c>
      <c r="F10674" s="1360"/>
      <c r="G10674" s="1354"/>
      <c r="H10674" s="1354">
        <f>G10674*D10674</f>
        <v>0</v>
      </c>
      <c r="I10674" s="1358">
        <v>44935</v>
      </c>
      <c r="J10674" s="1358">
        <v>45778</v>
      </c>
      <c r="K10674" s="1358"/>
      <c r="L10674" s="1358" t="s">
        <v>8467</v>
      </c>
      <c r="M10674" s="1358">
        <v>44922</v>
      </c>
      <c r="N10674" s="1359">
        <v>10</v>
      </c>
      <c r="O10674" s="1361" t="s">
        <v>9132</v>
      </c>
      <c r="P10674" s="1359">
        <v>70</v>
      </c>
      <c r="Q10674" s="1354"/>
      <c r="R10674" s="1354"/>
      <c r="S10674" s="1354"/>
      <c r="T10674" s="1354"/>
      <c r="U10674" s="1354"/>
      <c r="V10674" s="1354"/>
      <c r="W10674" s="1354"/>
      <c r="X10674" s="1354"/>
      <c r="Y10674" s="1354"/>
      <c r="Z10674" s="1354"/>
      <c r="AA10674" s="1354"/>
      <c r="AB10674" s="1354"/>
      <c r="AC10674" s="1507">
        <f t="shared" si="4011"/>
        <v>50</v>
      </c>
      <c r="AD10674" s="1508">
        <f t="shared" si="4012"/>
        <v>17965.5</v>
      </c>
      <c r="AE10674" s="14">
        <f t="shared" si="4013"/>
        <v>25.366666666666667</v>
      </c>
      <c r="AF10674" s="14">
        <f t="shared" si="4014"/>
        <v>33.333333333333336</v>
      </c>
      <c r="AG10674" s="14">
        <f t="shared" si="4015"/>
        <v>1.5</v>
      </c>
      <c r="AH10674" s="14">
        <f t="shared" si="4016"/>
        <v>-23.866666666666667</v>
      </c>
      <c r="AI10674" s="14">
        <f t="shared" si="4017"/>
        <v>-795.55555555555566</v>
      </c>
      <c r="AJ10674" s="1294"/>
    </row>
    <row r="10675" spans="1:36" ht="15.75">
      <c r="A10675" s="1503">
        <f t="shared" si="4018"/>
        <v>4</v>
      </c>
      <c r="B10675" s="1355" t="s">
        <v>2152</v>
      </c>
      <c r="C10675" s="1356" t="s">
        <v>66</v>
      </c>
      <c r="D10675" s="1357">
        <v>359.31</v>
      </c>
      <c r="E10675" s="1354">
        <v>560</v>
      </c>
      <c r="F10675" s="1360"/>
      <c r="G10675" s="1354"/>
      <c r="H10675" s="1354">
        <f>G10675*D10675</f>
        <v>0</v>
      </c>
      <c r="I10675" s="1358">
        <v>44935</v>
      </c>
      <c r="J10675" s="1358">
        <v>45809</v>
      </c>
      <c r="K10675" s="1358"/>
      <c r="L10675" s="1358" t="s">
        <v>8467</v>
      </c>
      <c r="M10675" s="1358">
        <v>44922</v>
      </c>
      <c r="N10675" s="1359">
        <v>40</v>
      </c>
      <c r="O10675" s="1361" t="s">
        <v>9051</v>
      </c>
      <c r="P10675" s="1359">
        <v>100</v>
      </c>
      <c r="Q10675" s="1354"/>
      <c r="R10675" s="1354"/>
      <c r="S10675" s="1354"/>
      <c r="T10675" s="1354"/>
      <c r="U10675" s="1354"/>
      <c r="V10675" s="1354"/>
      <c r="W10675" s="1354"/>
      <c r="X10675" s="1354"/>
      <c r="Y10675" s="1354"/>
      <c r="Z10675" s="1354"/>
      <c r="AA10675" s="1354"/>
      <c r="AB10675" s="1354"/>
      <c r="AC10675" s="1507">
        <f t="shared" si="4011"/>
        <v>380</v>
      </c>
      <c r="AD10675" s="1508">
        <f t="shared" si="4012"/>
        <v>136537.79999999999</v>
      </c>
      <c r="AE10675" s="14">
        <f t="shared" si="4013"/>
        <v>26.4</v>
      </c>
      <c r="AF10675" s="14">
        <f t="shared" si="4014"/>
        <v>60</v>
      </c>
      <c r="AG10675" s="14">
        <f t="shared" si="4015"/>
        <v>6.333333333333333</v>
      </c>
      <c r="AH10675" s="14">
        <f t="shared" si="4016"/>
        <v>-20.066666666666666</v>
      </c>
      <c r="AI10675" s="14">
        <f t="shared" si="4017"/>
        <v>-1204</v>
      </c>
      <c r="AJ10675" s="1294"/>
    </row>
    <row r="10676" spans="1:36" ht="15.75">
      <c r="A10676" s="1503">
        <f t="shared" si="4018"/>
        <v>5</v>
      </c>
      <c r="B10676" s="1355" t="s">
        <v>2151</v>
      </c>
      <c r="C10676" s="1356" t="s">
        <v>66</v>
      </c>
      <c r="D10676" s="1357">
        <v>359.31</v>
      </c>
      <c r="E10676" s="1354">
        <v>250</v>
      </c>
      <c r="F10676" s="1360"/>
      <c r="G10676" s="1354"/>
      <c r="H10676" s="1354">
        <f>G10676*D10676</f>
        <v>0</v>
      </c>
      <c r="I10676" s="1358">
        <v>44935</v>
      </c>
      <c r="J10676" s="1358">
        <v>45778</v>
      </c>
      <c r="K10676" s="1358"/>
      <c r="L10676" s="1358" t="s">
        <v>8467</v>
      </c>
      <c r="M10676" s="1358">
        <v>44922</v>
      </c>
      <c r="N10676" s="1359">
        <v>0</v>
      </c>
      <c r="O10676" s="1361" t="s">
        <v>2139</v>
      </c>
      <c r="P10676" s="1359">
        <v>30</v>
      </c>
      <c r="Q10676" s="1354"/>
      <c r="R10676" s="1354"/>
      <c r="S10676" s="1354"/>
      <c r="T10676" s="1354"/>
      <c r="U10676" s="1354"/>
      <c r="V10676" s="1354"/>
      <c r="W10676" s="1354"/>
      <c r="X10676" s="1354"/>
      <c r="Y10676" s="1354"/>
      <c r="Z10676" s="1354"/>
      <c r="AA10676" s="1354"/>
      <c r="AB10676" s="1354"/>
      <c r="AC10676" s="1507">
        <f t="shared" si="4011"/>
        <v>220</v>
      </c>
      <c r="AD10676" s="1508">
        <f t="shared" si="4012"/>
        <v>79048.2</v>
      </c>
      <c r="AE10676" s="14">
        <f t="shared" si="4013"/>
        <v>25.366666666666667</v>
      </c>
      <c r="AF10676" s="14">
        <f t="shared" si="4014"/>
        <v>10</v>
      </c>
      <c r="AG10676" s="14">
        <f t="shared" si="4015"/>
        <v>22</v>
      </c>
      <c r="AH10676" s="14">
        <f t="shared" si="4016"/>
        <v>-3.3666666666666671</v>
      </c>
      <c r="AI10676" s="14">
        <f t="shared" si="4017"/>
        <v>-33.666666666666686</v>
      </c>
      <c r="AJ10676" s="1294"/>
    </row>
    <row r="10677" spans="1:36" ht="15.75" customHeight="1">
      <c r="A10677" s="1503">
        <f t="shared" si="4018"/>
        <v>6</v>
      </c>
      <c r="B10677" s="1355" t="s">
        <v>2153</v>
      </c>
      <c r="C10677" s="1356" t="s">
        <v>66</v>
      </c>
      <c r="D10677" s="1357">
        <v>77.849999999999994</v>
      </c>
      <c r="E10677" s="1354">
        <v>486</v>
      </c>
      <c r="F10677" s="1360">
        <f>E10677*D10677</f>
        <v>37835.1</v>
      </c>
      <c r="G10677" s="1354"/>
      <c r="H10677" s="1354"/>
      <c r="I10677" s="1358"/>
      <c r="J10677" s="1358">
        <v>45536</v>
      </c>
      <c r="K10677" s="1358"/>
      <c r="L10677" s="1358" t="s">
        <v>2149</v>
      </c>
      <c r="M10677" s="1358">
        <v>44553</v>
      </c>
      <c r="N10677" s="1359">
        <v>40</v>
      </c>
      <c r="O10677" s="1359">
        <v>286</v>
      </c>
      <c r="P10677" s="1359">
        <v>40</v>
      </c>
      <c r="Q10677" s="1354"/>
      <c r="R10677" s="1354"/>
      <c r="S10677" s="1354"/>
      <c r="T10677" s="1354"/>
      <c r="U10677" s="1354"/>
      <c r="V10677" s="1354"/>
      <c r="W10677" s="1354"/>
      <c r="X10677" s="1354"/>
      <c r="Y10677" s="1354"/>
      <c r="Z10677" s="1354"/>
      <c r="AA10677" s="1354"/>
      <c r="AB10677" s="1354"/>
      <c r="AC10677" s="1507">
        <f t="shared" si="4011"/>
        <v>120</v>
      </c>
      <c r="AD10677" s="1508">
        <f t="shared" si="4012"/>
        <v>9342</v>
      </c>
      <c r="AE10677" s="14">
        <f t="shared" si="4013"/>
        <v>17.3</v>
      </c>
      <c r="AF10677" s="14">
        <f t="shared" si="4014"/>
        <v>122</v>
      </c>
      <c r="AG10677" s="14">
        <f t="shared" si="4015"/>
        <v>0.98360655737704916</v>
      </c>
      <c r="AH10677" s="14">
        <f t="shared" si="4016"/>
        <v>-16.316393442622953</v>
      </c>
      <c r="AI10677" s="14">
        <f t="shared" si="4017"/>
        <v>-1990.6</v>
      </c>
      <c r="AJ10677" s="1294"/>
    </row>
    <row r="10678" spans="1:36" ht="15.75" customHeight="1">
      <c r="A10678" s="1503">
        <f t="shared" si="4018"/>
        <v>7</v>
      </c>
      <c r="B10678" s="1355" t="s">
        <v>2153</v>
      </c>
      <c r="C10678" s="1356" t="s">
        <v>66</v>
      </c>
      <c r="D10678" s="1357">
        <v>119.99</v>
      </c>
      <c r="E10678" s="1354">
        <v>960</v>
      </c>
      <c r="F10678" s="1360"/>
      <c r="G10678" s="1354"/>
      <c r="H10678" s="1354">
        <f>G10678*D10678</f>
        <v>0</v>
      </c>
      <c r="I10678" s="1358">
        <v>44935</v>
      </c>
      <c r="J10678" s="1358">
        <v>45931</v>
      </c>
      <c r="K10678" s="1358"/>
      <c r="L10678" s="1358" t="s">
        <v>8467</v>
      </c>
      <c r="M10678" s="1358">
        <v>44922</v>
      </c>
      <c r="N10678" s="1359">
        <v>50</v>
      </c>
      <c r="O10678" s="1359">
        <v>60</v>
      </c>
      <c r="P10678" s="1359">
        <v>200</v>
      </c>
      <c r="Q10678" s="1354"/>
      <c r="R10678" s="1354"/>
      <c r="S10678" s="1354"/>
      <c r="T10678" s="1354"/>
      <c r="U10678" s="1354"/>
      <c r="V10678" s="1354"/>
      <c r="W10678" s="1354"/>
      <c r="X10678" s="1354"/>
      <c r="Y10678" s="1354"/>
      <c r="Z10678" s="1354"/>
      <c r="AA10678" s="1354"/>
      <c r="AB10678" s="1354"/>
      <c r="AC10678" s="1507">
        <f t="shared" si="4011"/>
        <v>650</v>
      </c>
      <c r="AD10678" s="1508">
        <f t="shared" si="4012"/>
        <v>77993.5</v>
      </c>
      <c r="AE10678" s="14">
        <f t="shared" si="4013"/>
        <v>30.466666666666665</v>
      </c>
      <c r="AF10678" s="14">
        <f t="shared" si="4014"/>
        <v>103.33333333333333</v>
      </c>
      <c r="AG10678" s="14">
        <f t="shared" si="4015"/>
        <v>6.2903225806451619</v>
      </c>
      <c r="AH10678" s="14">
        <f t="shared" si="4016"/>
        <v>-24.176344086021501</v>
      </c>
      <c r="AI10678" s="14">
        <f t="shared" si="4017"/>
        <v>-2498.2222222222217</v>
      </c>
      <c r="AJ10678" s="1294"/>
    </row>
    <row r="10679" spans="1:36" ht="15.75">
      <c r="A10679" s="4162" t="s">
        <v>2154</v>
      </c>
      <c r="B10679" s="4163"/>
      <c r="C10679" s="4163"/>
      <c r="D10679" s="4163"/>
      <c r="E10679" s="4163"/>
      <c r="F10679" s="4163"/>
      <c r="G10679" s="4163"/>
      <c r="H10679" s="4163"/>
      <c r="I10679" s="4163"/>
      <c r="J10679" s="4163"/>
      <c r="K10679" s="4163"/>
      <c r="L10679" s="4163"/>
      <c r="M10679" s="4163"/>
      <c r="N10679" s="4163"/>
      <c r="O10679" s="4163"/>
      <c r="P10679" s="4163"/>
      <c r="Q10679" s="4163"/>
      <c r="R10679" s="4163"/>
      <c r="S10679" s="4163"/>
      <c r="T10679" s="4163"/>
      <c r="U10679" s="4163"/>
      <c r="V10679" s="4163"/>
      <c r="W10679" s="4163"/>
      <c r="X10679" s="4163"/>
      <c r="Y10679" s="4163"/>
      <c r="Z10679" s="4163"/>
      <c r="AA10679" s="4163"/>
      <c r="AB10679" s="4163"/>
      <c r="AC10679" s="4163"/>
      <c r="AD10679" s="4163"/>
      <c r="AE10679" s="4163"/>
      <c r="AF10679" s="4163"/>
      <c r="AG10679" s="4163"/>
      <c r="AH10679" s="4163"/>
      <c r="AI10679" s="4163"/>
      <c r="AJ10679" s="4165"/>
    </row>
    <row r="10680" spans="1:36" ht="15.75" customHeight="1">
      <c r="A10680" s="1503">
        <v>8</v>
      </c>
      <c r="B10680" s="1355" t="s">
        <v>2155</v>
      </c>
      <c r="C10680" s="1356" t="s">
        <v>63</v>
      </c>
      <c r="D10680" s="1357">
        <v>4.08</v>
      </c>
      <c r="E10680" s="1354">
        <v>7100</v>
      </c>
      <c r="F10680" s="1360">
        <f>E10680*D10680</f>
        <v>28968</v>
      </c>
      <c r="G10680" s="1354"/>
      <c r="H10680" s="1354"/>
      <c r="I10680" s="1358"/>
      <c r="J10680" s="1358">
        <v>45352</v>
      </c>
      <c r="K10680" s="1358"/>
      <c r="L10680" s="1358" t="s">
        <v>2156</v>
      </c>
      <c r="M10680" s="1358">
        <v>44413</v>
      </c>
      <c r="N10680" s="1359">
        <v>900</v>
      </c>
      <c r="O10680" s="1359">
        <v>430</v>
      </c>
      <c r="P10680" s="1359">
        <v>500</v>
      </c>
      <c r="Q10680" s="1354"/>
      <c r="R10680" s="1354"/>
      <c r="S10680" s="1354"/>
      <c r="T10680" s="1354"/>
      <c r="U10680" s="1354"/>
      <c r="V10680" s="1354"/>
      <c r="W10680" s="1354"/>
      <c r="X10680" s="1354"/>
      <c r="Y10680" s="1354"/>
      <c r="Z10680" s="1354"/>
      <c r="AA10680" s="1354"/>
      <c r="AB10680" s="1354"/>
      <c r="AC10680" s="1507">
        <f>E10680+G10680-N10680-O10680-AA10680-P10680-Q10680-R10680-S10680-T10680-U10680-V10680-W10680-X10680-Y10680</f>
        <v>5270</v>
      </c>
      <c r="AD10680" s="1508">
        <f>D10680*AC10680</f>
        <v>21501.600000000002</v>
      </c>
      <c r="AE10680" s="14">
        <f>(J10680-"01.04.2023")/30</f>
        <v>11.166666666666666</v>
      </c>
      <c r="AF10680" s="14">
        <f>(N10680+O10680+P10680+Q10680+R10680+S10680+T10680+U10680+V10680+W10680+X10680+Y10680)/3</f>
        <v>610</v>
      </c>
      <c r="AG10680" s="14">
        <f>AC10680/AF10680</f>
        <v>8.6393442622950811</v>
      </c>
      <c r="AH10680" s="14">
        <f>AG10680-AE10680</f>
        <v>-2.527322404371585</v>
      </c>
      <c r="AI10680" s="14">
        <f>AC10680-(AE10680*AF10680)</f>
        <v>-1541.6666666666661</v>
      </c>
      <c r="AJ10680" s="1294"/>
    </row>
    <row r="10681" spans="1:36" ht="15.75">
      <c r="A10681" s="1503" t="e">
        <f>#REF!+1</f>
        <v>#REF!</v>
      </c>
      <c r="B10681" s="1355" t="s">
        <v>4883</v>
      </c>
      <c r="C10681" s="1356" t="s">
        <v>143</v>
      </c>
      <c r="D10681" s="1357">
        <v>1928.14</v>
      </c>
      <c r="E10681" s="1354">
        <v>9</v>
      </c>
      <c r="F10681" s="1360">
        <f>E10681*D10681</f>
        <v>17353.260000000002</v>
      </c>
      <c r="G10681" s="1354"/>
      <c r="H10681" s="1354"/>
      <c r="I10681" s="1358"/>
      <c r="J10681" s="1358">
        <v>45505</v>
      </c>
      <c r="K10681" s="1358"/>
      <c r="L10681" s="1358"/>
      <c r="M10681" s="1358"/>
      <c r="N10681" s="1359">
        <v>2</v>
      </c>
      <c r="O10681" s="1359">
        <v>2</v>
      </c>
      <c r="P10681" s="1359">
        <v>3</v>
      </c>
      <c r="Q10681" s="1354"/>
      <c r="R10681" s="1354"/>
      <c r="S10681" s="1354"/>
      <c r="T10681" s="1354"/>
      <c r="U10681" s="1354"/>
      <c r="V10681" s="1354"/>
      <c r="W10681" s="1354"/>
      <c r="X10681" s="1354"/>
      <c r="Y10681" s="1354"/>
      <c r="Z10681" s="1354"/>
      <c r="AA10681" s="1354"/>
      <c r="AB10681" s="1354"/>
      <c r="AC10681" s="1507">
        <f>E10681+G10681-N10681-O10681-AA10681-P10681-Q10681-R10681-S10681-T10681-U10681-V10681-W10681-X10681-Y10681</f>
        <v>2</v>
      </c>
      <c r="AD10681" s="1508">
        <f>D10681*AC10681</f>
        <v>3856.28</v>
      </c>
      <c r="AE10681" s="14">
        <f>(J10681-"01.04.2023")/30</f>
        <v>16.266666666666666</v>
      </c>
      <c r="AF10681" s="14">
        <f>(N10681+O10681+P10681+Q10681+R10681+S10681+T10681+U10681+V10681+W10681+X10681+Y10681)/3</f>
        <v>2.3333333333333335</v>
      </c>
      <c r="AG10681" s="14">
        <f>AC10681/AF10681</f>
        <v>0.8571428571428571</v>
      </c>
      <c r="AH10681" s="14">
        <f>AG10681-AE10681</f>
        <v>-15.409523809523808</v>
      </c>
      <c r="AI10681" s="14">
        <f>AC10681-(AE10681*AF10681)</f>
        <v>-35.955555555555556</v>
      </c>
      <c r="AJ10681" s="1294"/>
    </row>
    <row r="10682" spans="1:36" ht="16.5" customHeight="1">
      <c r="A10682" s="1503" t="e">
        <f>A10681+1</f>
        <v>#REF!</v>
      </c>
      <c r="B10682" s="1355" t="s">
        <v>2157</v>
      </c>
      <c r="C10682" s="1354" t="s">
        <v>63</v>
      </c>
      <c r="D10682" s="1357">
        <v>2.14</v>
      </c>
      <c r="E10682" s="1271">
        <v>1410</v>
      </c>
      <c r="F10682" s="1363">
        <f>E10682*D10682</f>
        <v>3017.4</v>
      </c>
      <c r="G10682" s="1354"/>
      <c r="H10682" s="1354"/>
      <c r="I10682" s="1354"/>
      <c r="J10682" s="1364">
        <v>45231</v>
      </c>
      <c r="K10682" s="1364"/>
      <c r="L10682" s="1364" t="s">
        <v>2158</v>
      </c>
      <c r="M10682" s="1364">
        <v>44153</v>
      </c>
      <c r="N10682" s="1354">
        <v>0</v>
      </c>
      <c r="O10682" s="1354">
        <v>0</v>
      </c>
      <c r="P10682" s="1354">
        <v>360</v>
      </c>
      <c r="Q10682" s="1354"/>
      <c r="R10682" s="1354"/>
      <c r="S10682" s="1354"/>
      <c r="T10682" s="1354"/>
      <c r="U10682" s="1354"/>
      <c r="V10682" s="1354"/>
      <c r="W10682" s="1354"/>
      <c r="X10682" s="1354"/>
      <c r="Y10682" s="1354"/>
      <c r="Z10682" s="1354"/>
      <c r="AA10682" s="1354"/>
      <c r="AB10682" s="1354"/>
      <c r="AC10682" s="1507">
        <f>E10682+G10682-N10682-O10682-AA10682-P10682-Q10682-R10682-S10682-T10682-U10682-V10682-W10682-X10682-Y10682</f>
        <v>1050</v>
      </c>
      <c r="AD10682" s="1508">
        <f>D10682*AC10682</f>
        <v>2247</v>
      </c>
      <c r="AE10682" s="14">
        <f>(J10682-"01.04.2023")/30</f>
        <v>7.1333333333333337</v>
      </c>
      <c r="AF10682" s="14">
        <f>(N10682+O10682+P10682+Q10682+R10682+S10682+T10682+U10682+V10682+W10682+X10682+Y10682)/3</f>
        <v>120</v>
      </c>
      <c r="AG10682" s="14">
        <f>AC10682/AF10682</f>
        <v>8.75</v>
      </c>
      <c r="AH10682" s="14">
        <f>AG10682-AE10682</f>
        <v>1.6166666666666663</v>
      </c>
      <c r="AI10682" s="14">
        <f>AC10682-(AE10682*AF10682)</f>
        <v>194</v>
      </c>
      <c r="AJ10682" s="1294"/>
    </row>
    <row r="10683" spans="1:36" ht="62.25" customHeight="1">
      <c r="A10683" s="1503" t="e">
        <f>A10682+1</f>
        <v>#REF!</v>
      </c>
      <c r="B10683" s="1355" t="s">
        <v>2159</v>
      </c>
      <c r="C10683" s="1356" t="s">
        <v>63</v>
      </c>
      <c r="D10683" s="1357">
        <v>7.5</v>
      </c>
      <c r="E10683" s="1354">
        <v>3300</v>
      </c>
      <c r="F10683" s="1360">
        <f>E10683*D10683</f>
        <v>24750</v>
      </c>
      <c r="G10683" s="1354"/>
      <c r="H10683" s="1354"/>
      <c r="I10683" s="1358"/>
      <c r="J10683" s="1358">
        <v>45413</v>
      </c>
      <c r="K10683" s="1358"/>
      <c r="L10683" s="1358" t="s">
        <v>2156</v>
      </c>
      <c r="M10683" s="1358">
        <v>44413</v>
      </c>
      <c r="N10683" s="1359">
        <v>240</v>
      </c>
      <c r="O10683" s="1359">
        <v>180</v>
      </c>
      <c r="P10683" s="1359">
        <v>780</v>
      </c>
      <c r="Q10683" s="1354"/>
      <c r="R10683" s="1354"/>
      <c r="S10683" s="1354"/>
      <c r="T10683" s="1354"/>
      <c r="U10683" s="1354"/>
      <c r="V10683" s="1354"/>
      <c r="W10683" s="1354"/>
      <c r="X10683" s="1354"/>
      <c r="Y10683" s="1354"/>
      <c r="Z10683" s="1354"/>
      <c r="AA10683" s="1354"/>
      <c r="AB10683" s="1354"/>
      <c r="AC10683" s="1507">
        <f>E10683+G10683-N10683-O10683-AA10683-P10683-Q10683-R10683-S10683-T10683-U10683-V10683-W10683-X10683-Y10683</f>
        <v>2100</v>
      </c>
      <c r="AD10683" s="1508">
        <f>D10683*AC10683</f>
        <v>15750</v>
      </c>
      <c r="AE10683" s="14">
        <f>(J10683-"01.04.2023")/30</f>
        <v>13.2</v>
      </c>
      <c r="AF10683" s="14">
        <f>(N10683+O10683+P10683+Q10683+R10683+S10683+T10683+U10683+V10683+W10683+X10683+Y10683)/3</f>
        <v>400</v>
      </c>
      <c r="AG10683" s="14">
        <f>AC10683/AF10683</f>
        <v>5.25</v>
      </c>
      <c r="AH10683" s="14">
        <f>AG10683-AE10683</f>
        <v>-7.9499999999999993</v>
      </c>
      <c r="AI10683" s="14">
        <f>AC10683-(AE10683*AF10683)</f>
        <v>-3180</v>
      </c>
      <c r="AJ10683" s="1294"/>
    </row>
    <row r="10684" spans="1:36" ht="20.25" customHeight="1">
      <c r="A10684" s="4162" t="s">
        <v>2160</v>
      </c>
      <c r="B10684" s="4163"/>
      <c r="C10684" s="4163"/>
      <c r="D10684" s="4163"/>
      <c r="E10684" s="4163"/>
      <c r="F10684" s="4163"/>
      <c r="G10684" s="4163"/>
      <c r="H10684" s="4163"/>
      <c r="I10684" s="4163"/>
      <c r="J10684" s="4163"/>
      <c r="K10684" s="4163"/>
      <c r="L10684" s="4163"/>
      <c r="M10684" s="4163"/>
      <c r="N10684" s="4163"/>
      <c r="O10684" s="4163"/>
      <c r="P10684" s="4163"/>
      <c r="Q10684" s="4163"/>
      <c r="R10684" s="4163"/>
      <c r="S10684" s="4163"/>
      <c r="T10684" s="4163"/>
      <c r="U10684" s="4163"/>
      <c r="V10684" s="4163"/>
      <c r="W10684" s="4163"/>
      <c r="X10684" s="4163"/>
      <c r="Y10684" s="4163"/>
      <c r="Z10684" s="4163"/>
      <c r="AA10684" s="4163"/>
      <c r="AB10684" s="4163"/>
      <c r="AC10684" s="4163"/>
      <c r="AD10684" s="4163"/>
      <c r="AE10684" s="4163"/>
      <c r="AF10684" s="4163"/>
      <c r="AG10684" s="4163"/>
      <c r="AH10684" s="4163"/>
      <c r="AI10684" s="4163"/>
      <c r="AJ10684" s="4165"/>
    </row>
    <row r="10685" spans="1:36" ht="18.75" customHeight="1">
      <c r="A10685" s="1503">
        <v>13</v>
      </c>
      <c r="B10685" s="1355" t="s">
        <v>6712</v>
      </c>
      <c r="C10685" s="1356" t="s">
        <v>66</v>
      </c>
      <c r="D10685" s="1365">
        <v>268</v>
      </c>
      <c r="E10685" s="1354">
        <v>210</v>
      </c>
      <c r="F10685" s="1354">
        <f t="shared" ref="F10685:F10692" si="4019">E10685*D10685</f>
        <v>56280</v>
      </c>
      <c r="G10685" s="1354"/>
      <c r="H10685" s="1366"/>
      <c r="I10685" s="1358"/>
      <c r="J10685" s="1358"/>
      <c r="K10685" s="1358"/>
      <c r="L10685" s="1358" t="s">
        <v>6576</v>
      </c>
      <c r="M10685" s="1358">
        <v>44874</v>
      </c>
      <c r="N10685" s="1359">
        <v>0</v>
      </c>
      <c r="O10685" s="1359">
        <v>0</v>
      </c>
      <c r="P10685" s="1359">
        <v>0</v>
      </c>
      <c r="Q10685" s="1354"/>
      <c r="R10685" s="1354"/>
      <c r="S10685" s="1354"/>
      <c r="T10685" s="1354"/>
      <c r="U10685" s="1354"/>
      <c r="V10685" s="1354"/>
      <c r="W10685" s="1354"/>
      <c r="X10685" s="1354"/>
      <c r="Y10685" s="1354"/>
      <c r="Z10685" s="1354"/>
      <c r="AA10685" s="1354"/>
      <c r="AB10685" s="1354"/>
      <c r="AC10685" s="1507">
        <f t="shared" ref="AC10685:AC10692" si="4020">E10685+G10685-N10685-O10685-AA10685-P10685-Q10685-R10685-S10685-T10685-U10685-V10685-W10685-X10685-Y10685</f>
        <v>210</v>
      </c>
      <c r="AD10685" s="1508">
        <f t="shared" ref="AD10685:AD10692" si="4021">D10685*AC10685</f>
        <v>56280</v>
      </c>
      <c r="AE10685" s="14">
        <f t="shared" ref="AE10685:AE10692" si="4022">(J10685-"01.04.2023")/30</f>
        <v>-1500.5666666666666</v>
      </c>
      <c r="AF10685" s="14">
        <f t="shared" ref="AF10685:AF10692" si="4023">(N10685+O10685+P10685+Q10685+R10685+S10685+T10685+U10685+V10685+W10685+X10685+Y10685)/3</f>
        <v>0</v>
      </c>
      <c r="AG10685" s="14" t="e">
        <f t="shared" ref="AG10685:AG10692" si="4024">AC10685/AF10685</f>
        <v>#DIV/0!</v>
      </c>
      <c r="AH10685" s="14" t="e">
        <f t="shared" ref="AH10685:AH10692" si="4025">AG10685-AE10685</f>
        <v>#DIV/0!</v>
      </c>
      <c r="AI10685" s="14">
        <f t="shared" ref="AI10685:AI10692" si="4026">AC10685-(AE10685*AF10685)</f>
        <v>210</v>
      </c>
      <c r="AJ10685" s="1294"/>
    </row>
    <row r="10686" spans="1:36" ht="18" customHeight="1">
      <c r="A10686" s="1503">
        <f t="shared" ref="A10686:A10692" si="4027">A10685+1</f>
        <v>14</v>
      </c>
      <c r="B10686" s="1355" t="s">
        <v>2163</v>
      </c>
      <c r="C10686" s="1356" t="s">
        <v>174</v>
      </c>
      <c r="D10686" s="1367">
        <v>37.808700000000002</v>
      </c>
      <c r="E10686" s="1354">
        <v>12</v>
      </c>
      <c r="F10686" s="1366">
        <f t="shared" si="4019"/>
        <v>453.70440000000002</v>
      </c>
      <c r="G10686" s="1354"/>
      <c r="H10686" s="1366"/>
      <c r="I10686" s="1358"/>
      <c r="J10686" s="1358">
        <v>45108</v>
      </c>
      <c r="K10686" s="1358"/>
      <c r="L10686" s="1358" t="s">
        <v>2164</v>
      </c>
      <c r="M10686" s="1358">
        <v>44358</v>
      </c>
      <c r="N10686" s="1359">
        <v>0</v>
      </c>
      <c r="O10686" s="1359">
        <v>1</v>
      </c>
      <c r="P10686" s="1359">
        <v>0</v>
      </c>
      <c r="Q10686" s="1354"/>
      <c r="R10686" s="1354"/>
      <c r="S10686" s="1354"/>
      <c r="T10686" s="1354"/>
      <c r="U10686" s="1354"/>
      <c r="V10686" s="1354"/>
      <c r="W10686" s="1354"/>
      <c r="X10686" s="1354"/>
      <c r="Y10686" s="1354"/>
      <c r="Z10686" s="1354"/>
      <c r="AA10686" s="1354"/>
      <c r="AB10686" s="1354"/>
      <c r="AC10686" s="1507">
        <f t="shared" si="4020"/>
        <v>11</v>
      </c>
      <c r="AD10686" s="1508">
        <f t="shared" si="4021"/>
        <v>415.89570000000003</v>
      </c>
      <c r="AE10686" s="14">
        <f t="shared" si="4022"/>
        <v>3.0333333333333332</v>
      </c>
      <c r="AF10686" s="14">
        <f t="shared" si="4023"/>
        <v>0.33333333333333331</v>
      </c>
      <c r="AG10686" s="14">
        <f t="shared" si="4024"/>
        <v>33</v>
      </c>
      <c r="AH10686" s="14">
        <f t="shared" si="4025"/>
        <v>29.966666666666669</v>
      </c>
      <c r="AI10686" s="14">
        <f t="shared" si="4026"/>
        <v>9.9888888888888889</v>
      </c>
      <c r="AJ10686" s="1294"/>
    </row>
    <row r="10687" spans="1:36" ht="16.5" customHeight="1">
      <c r="A10687" s="1503">
        <f t="shared" si="4027"/>
        <v>15</v>
      </c>
      <c r="B10687" s="1355" t="s">
        <v>2163</v>
      </c>
      <c r="C10687" s="1356" t="s">
        <v>174</v>
      </c>
      <c r="D10687" s="1367">
        <v>37.80883</v>
      </c>
      <c r="E10687" s="1354"/>
      <c r="F10687" s="1366">
        <f t="shared" si="4019"/>
        <v>0</v>
      </c>
      <c r="G10687" s="1354">
        <v>300</v>
      </c>
      <c r="H10687" s="1366">
        <f>G10687*D10687</f>
        <v>11342.648999999999</v>
      </c>
      <c r="I10687" s="1358">
        <v>44986</v>
      </c>
      <c r="J10687" s="1358">
        <v>45108</v>
      </c>
      <c r="K10687" s="1358"/>
      <c r="L10687" s="1358" t="s">
        <v>2164</v>
      </c>
      <c r="M10687" s="1358">
        <v>44358</v>
      </c>
      <c r="N10687" s="1359">
        <v>0</v>
      </c>
      <c r="O10687" s="1359">
        <v>0</v>
      </c>
      <c r="P10687" s="1359">
        <v>86</v>
      </c>
      <c r="Q10687" s="1354"/>
      <c r="R10687" s="1354"/>
      <c r="S10687" s="1354"/>
      <c r="T10687" s="1354"/>
      <c r="U10687" s="1354"/>
      <c r="V10687" s="1354"/>
      <c r="W10687" s="1354"/>
      <c r="X10687" s="1354"/>
      <c r="Y10687" s="1354"/>
      <c r="Z10687" s="1354"/>
      <c r="AA10687" s="1354"/>
      <c r="AB10687" s="1354"/>
      <c r="AC10687" s="1507">
        <f t="shared" si="4020"/>
        <v>214</v>
      </c>
      <c r="AD10687" s="1508">
        <f t="shared" si="4021"/>
        <v>8091.0896199999997</v>
      </c>
      <c r="AE10687" s="14">
        <f t="shared" si="4022"/>
        <v>3.0333333333333332</v>
      </c>
      <c r="AF10687" s="14">
        <f t="shared" si="4023"/>
        <v>28.666666666666668</v>
      </c>
      <c r="AG10687" s="14">
        <f t="shared" si="4024"/>
        <v>7.4651162790697674</v>
      </c>
      <c r="AH10687" s="14">
        <f t="shared" si="4025"/>
        <v>4.4317829457364342</v>
      </c>
      <c r="AI10687" s="14">
        <f t="shared" si="4026"/>
        <v>127.04444444444444</v>
      </c>
      <c r="AJ10687" s="1294"/>
    </row>
    <row r="10688" spans="1:36" ht="15.75">
      <c r="A10688" s="1503">
        <f t="shared" si="4027"/>
        <v>16</v>
      </c>
      <c r="B10688" s="1355" t="s">
        <v>2161</v>
      </c>
      <c r="C10688" s="1356" t="s">
        <v>174</v>
      </c>
      <c r="D10688" s="1365">
        <v>42.009830000000001</v>
      </c>
      <c r="E10688" s="1354">
        <v>84</v>
      </c>
      <c r="F10688" s="1366">
        <f t="shared" si="4019"/>
        <v>3528.8257200000003</v>
      </c>
      <c r="G10688" s="1354">
        <v>7</v>
      </c>
      <c r="H10688" s="1366">
        <f>G10688*D10688</f>
        <v>294.06880999999998</v>
      </c>
      <c r="I10688" s="1358">
        <v>44986</v>
      </c>
      <c r="J10688" s="1358">
        <v>45200</v>
      </c>
      <c r="K10688" s="1358"/>
      <c r="L10688" s="1358" t="s">
        <v>3791</v>
      </c>
      <c r="M10688" s="1358">
        <v>44729</v>
      </c>
      <c r="N10688" s="1359">
        <v>51</v>
      </c>
      <c r="O10688" s="1359">
        <v>25</v>
      </c>
      <c r="P10688" s="1359">
        <v>5</v>
      </c>
      <c r="Q10688" s="1354"/>
      <c r="R10688" s="1354"/>
      <c r="S10688" s="1354"/>
      <c r="T10688" s="1354"/>
      <c r="U10688" s="1354"/>
      <c r="V10688" s="1354"/>
      <c r="W10688" s="1354"/>
      <c r="X10688" s="1354"/>
      <c r="Y10688" s="1354"/>
      <c r="Z10688" s="1354"/>
      <c r="AA10688" s="1354"/>
      <c r="AB10688" s="1354"/>
      <c r="AC10688" s="1507">
        <f t="shared" si="4020"/>
        <v>10</v>
      </c>
      <c r="AD10688" s="1508">
        <f t="shared" si="4021"/>
        <v>420.09829999999999</v>
      </c>
      <c r="AE10688" s="14">
        <f t="shared" si="4022"/>
        <v>6.1</v>
      </c>
      <c r="AF10688" s="14">
        <f t="shared" si="4023"/>
        <v>27</v>
      </c>
      <c r="AG10688" s="14">
        <f t="shared" si="4024"/>
        <v>0.37037037037037035</v>
      </c>
      <c r="AH10688" s="14">
        <f t="shared" si="4025"/>
        <v>-5.7296296296296294</v>
      </c>
      <c r="AI10688" s="14">
        <f t="shared" si="4026"/>
        <v>-154.69999999999999</v>
      </c>
      <c r="AJ10688" s="1294"/>
    </row>
    <row r="10689" spans="1:36" ht="48.75" customHeight="1">
      <c r="A10689" s="1503">
        <f t="shared" si="4027"/>
        <v>17</v>
      </c>
      <c r="B10689" s="1355" t="s">
        <v>2163</v>
      </c>
      <c r="C10689" s="1356" t="s">
        <v>174</v>
      </c>
      <c r="D10689" s="1365">
        <v>44.481250000000003</v>
      </c>
      <c r="E10689" s="1354">
        <v>7</v>
      </c>
      <c r="F10689" s="1366">
        <f t="shared" si="4019"/>
        <v>311.36875000000003</v>
      </c>
      <c r="G10689" s="1354"/>
      <c r="H10689" s="1354"/>
      <c r="I10689" s="1358"/>
      <c r="J10689" s="1358">
        <v>45383</v>
      </c>
      <c r="K10689" s="1358"/>
      <c r="L10689" s="1358" t="s">
        <v>3791</v>
      </c>
      <c r="M10689" s="1358">
        <v>44729</v>
      </c>
      <c r="N10689" s="1359">
        <v>0</v>
      </c>
      <c r="O10689" s="1359">
        <v>2</v>
      </c>
      <c r="P10689" s="1359">
        <v>0</v>
      </c>
      <c r="Q10689" s="1354"/>
      <c r="R10689" s="1354"/>
      <c r="S10689" s="1354"/>
      <c r="T10689" s="1354"/>
      <c r="U10689" s="1354"/>
      <c r="V10689" s="1354"/>
      <c r="W10689" s="1354"/>
      <c r="X10689" s="1354"/>
      <c r="Y10689" s="1354"/>
      <c r="Z10689" s="1354"/>
      <c r="AA10689" s="1354"/>
      <c r="AB10689" s="1354"/>
      <c r="AC10689" s="1507">
        <f t="shared" si="4020"/>
        <v>5</v>
      </c>
      <c r="AD10689" s="1508">
        <f t="shared" si="4021"/>
        <v>222.40625</v>
      </c>
      <c r="AE10689" s="14">
        <f t="shared" si="4022"/>
        <v>12.2</v>
      </c>
      <c r="AF10689" s="14">
        <f t="shared" si="4023"/>
        <v>0.66666666666666663</v>
      </c>
      <c r="AG10689" s="14">
        <f t="shared" si="4024"/>
        <v>7.5</v>
      </c>
      <c r="AH10689" s="14">
        <f t="shared" si="4025"/>
        <v>-4.6999999999999993</v>
      </c>
      <c r="AI10689" s="14">
        <f t="shared" si="4026"/>
        <v>-3.1333333333333329</v>
      </c>
      <c r="AJ10689" s="1294"/>
    </row>
    <row r="10690" spans="1:36" ht="27.75" customHeight="1">
      <c r="A10690" s="1503" t="e">
        <f>#REF!+1</f>
        <v>#REF!</v>
      </c>
      <c r="B10690" s="1355" t="s">
        <v>10433</v>
      </c>
      <c r="C10690" s="1356" t="s">
        <v>174</v>
      </c>
      <c r="D10690" s="1367">
        <v>20</v>
      </c>
      <c r="E10690" s="1354"/>
      <c r="F10690" s="1366">
        <f t="shared" si="4019"/>
        <v>0</v>
      </c>
      <c r="G10690" s="1354">
        <v>6</v>
      </c>
      <c r="H10690" s="1366">
        <f>G10690*D10690</f>
        <v>120</v>
      </c>
      <c r="I10690" s="1358">
        <v>44986</v>
      </c>
      <c r="J10690" s="1358">
        <v>45108</v>
      </c>
      <c r="K10690" s="1358"/>
      <c r="L10690" s="1358"/>
      <c r="M10690" s="1358"/>
      <c r="N10690" s="1359">
        <v>0</v>
      </c>
      <c r="O10690" s="1359">
        <v>0</v>
      </c>
      <c r="P10690" s="1359">
        <v>1</v>
      </c>
      <c r="Q10690" s="1354"/>
      <c r="R10690" s="1354"/>
      <c r="S10690" s="1354"/>
      <c r="T10690" s="1354"/>
      <c r="U10690" s="1354"/>
      <c r="V10690" s="1354"/>
      <c r="W10690" s="1354"/>
      <c r="X10690" s="1354"/>
      <c r="Y10690" s="1354"/>
      <c r="Z10690" s="1354"/>
      <c r="AA10690" s="1354"/>
      <c r="AB10690" s="1354"/>
      <c r="AC10690" s="1507">
        <f t="shared" si="4020"/>
        <v>5</v>
      </c>
      <c r="AD10690" s="1508">
        <f t="shared" si="4021"/>
        <v>100</v>
      </c>
      <c r="AE10690" s="14">
        <f t="shared" si="4022"/>
        <v>3.0333333333333332</v>
      </c>
      <c r="AF10690" s="14">
        <f t="shared" si="4023"/>
        <v>0.33333333333333331</v>
      </c>
      <c r="AG10690" s="14">
        <f t="shared" si="4024"/>
        <v>15</v>
      </c>
      <c r="AH10690" s="14">
        <f t="shared" si="4025"/>
        <v>11.966666666666667</v>
      </c>
      <c r="AI10690" s="14">
        <f t="shared" si="4026"/>
        <v>3.9888888888888889</v>
      </c>
      <c r="AJ10690" s="1294"/>
    </row>
    <row r="10691" spans="1:36" ht="30" customHeight="1">
      <c r="A10691" s="1503" t="e">
        <f t="shared" si="4027"/>
        <v>#REF!</v>
      </c>
      <c r="B10691" s="1355" t="s">
        <v>4215</v>
      </c>
      <c r="C10691" s="1356" t="s">
        <v>66</v>
      </c>
      <c r="D10691" s="1365">
        <v>43.986750000000001</v>
      </c>
      <c r="E10691" s="1354">
        <v>219</v>
      </c>
      <c r="F10691" s="1366">
        <f t="shared" si="4019"/>
        <v>9633.0982500000009</v>
      </c>
      <c r="G10691" s="1354">
        <v>630</v>
      </c>
      <c r="H10691" s="1366">
        <f>G10691*D10691</f>
        <v>27711.6525</v>
      </c>
      <c r="I10691" s="1358">
        <v>44986</v>
      </c>
      <c r="J10691" s="1358">
        <v>45200</v>
      </c>
      <c r="K10691" s="1358"/>
      <c r="L10691" s="1358" t="s">
        <v>3794</v>
      </c>
      <c r="M10691" s="1358">
        <v>44718</v>
      </c>
      <c r="N10691" s="1359">
        <v>46</v>
      </c>
      <c r="O10691" s="1359">
        <v>113</v>
      </c>
      <c r="P10691" s="1359">
        <v>100</v>
      </c>
      <c r="Q10691" s="1354"/>
      <c r="R10691" s="1354"/>
      <c r="S10691" s="1354"/>
      <c r="T10691" s="1354"/>
      <c r="U10691" s="1354"/>
      <c r="V10691" s="1354"/>
      <c r="W10691" s="1354"/>
      <c r="X10691" s="1354"/>
      <c r="Y10691" s="1354"/>
      <c r="Z10691" s="1354"/>
      <c r="AA10691" s="1354"/>
      <c r="AB10691" s="1354"/>
      <c r="AC10691" s="1507">
        <f t="shared" si="4020"/>
        <v>590</v>
      </c>
      <c r="AD10691" s="1508">
        <f t="shared" si="4021"/>
        <v>25952.182499999999</v>
      </c>
      <c r="AE10691" s="14">
        <f t="shared" si="4022"/>
        <v>6.1</v>
      </c>
      <c r="AF10691" s="14">
        <f t="shared" si="4023"/>
        <v>86.333333333333329</v>
      </c>
      <c r="AG10691" s="14">
        <f t="shared" si="4024"/>
        <v>6.8339768339768341</v>
      </c>
      <c r="AH10691" s="14">
        <f t="shared" si="4025"/>
        <v>0.73397683397683444</v>
      </c>
      <c r="AI10691" s="14">
        <f t="shared" si="4026"/>
        <v>63.366666666666674</v>
      </c>
      <c r="AJ10691" s="1294"/>
    </row>
    <row r="10692" spans="1:36" ht="29.25" customHeight="1">
      <c r="A10692" s="1503" t="e">
        <f t="shared" si="4027"/>
        <v>#REF!</v>
      </c>
      <c r="B10692" s="1355" t="s">
        <v>4216</v>
      </c>
      <c r="C10692" s="1356" t="s">
        <v>66</v>
      </c>
      <c r="D10692" s="1365">
        <v>44.876379999999997</v>
      </c>
      <c r="E10692" s="1354">
        <v>220</v>
      </c>
      <c r="F10692" s="1366">
        <f t="shared" si="4019"/>
        <v>9872.8035999999993</v>
      </c>
      <c r="G10692" s="1354">
        <v>300</v>
      </c>
      <c r="H10692" s="1366">
        <f>G10692*D10692</f>
        <v>13462.913999999999</v>
      </c>
      <c r="I10692" s="1358">
        <v>44986</v>
      </c>
      <c r="J10692" s="1358">
        <v>45200</v>
      </c>
      <c r="K10692" s="1358"/>
      <c r="L10692" s="1358" t="s">
        <v>3794</v>
      </c>
      <c r="M10692" s="1358">
        <v>44718</v>
      </c>
      <c r="N10692" s="1359">
        <v>41</v>
      </c>
      <c r="O10692" s="1359">
        <v>102</v>
      </c>
      <c r="P10692" s="1359">
        <v>99</v>
      </c>
      <c r="Q10692" s="1354"/>
      <c r="R10692" s="1354"/>
      <c r="S10692" s="1354"/>
      <c r="T10692" s="1354"/>
      <c r="U10692" s="1354"/>
      <c r="V10692" s="1354"/>
      <c r="W10692" s="1354"/>
      <c r="X10692" s="1354"/>
      <c r="Y10692" s="1354"/>
      <c r="Z10692" s="1354"/>
      <c r="AA10692" s="1354"/>
      <c r="AB10692" s="1354"/>
      <c r="AC10692" s="1507">
        <f t="shared" si="4020"/>
        <v>278</v>
      </c>
      <c r="AD10692" s="1508">
        <f t="shared" si="4021"/>
        <v>12475.63364</v>
      </c>
      <c r="AE10692" s="14">
        <f t="shared" si="4022"/>
        <v>6.1</v>
      </c>
      <c r="AF10692" s="14">
        <f t="shared" si="4023"/>
        <v>80.666666666666671</v>
      </c>
      <c r="AG10692" s="14">
        <f t="shared" si="4024"/>
        <v>3.446280991735537</v>
      </c>
      <c r="AH10692" s="14">
        <f t="shared" si="4025"/>
        <v>-2.6537190082644626</v>
      </c>
      <c r="AI10692" s="14">
        <f t="shared" si="4026"/>
        <v>-214.06666666666666</v>
      </c>
      <c r="AJ10692" s="1294"/>
    </row>
    <row r="10693" spans="1:36" ht="15.75">
      <c r="A10693" s="4162" t="s">
        <v>2166</v>
      </c>
      <c r="B10693" s="4163"/>
      <c r="C10693" s="4163"/>
      <c r="D10693" s="4163"/>
      <c r="E10693" s="4163"/>
      <c r="F10693" s="4163"/>
      <c r="G10693" s="4163"/>
      <c r="H10693" s="4163"/>
      <c r="I10693" s="4163"/>
      <c r="J10693" s="4163"/>
      <c r="K10693" s="4163"/>
      <c r="L10693" s="4163"/>
      <c r="M10693" s="4163"/>
      <c r="N10693" s="4163"/>
      <c r="O10693" s="4163"/>
      <c r="P10693" s="4163"/>
      <c r="Q10693" s="4163"/>
      <c r="R10693" s="4163"/>
      <c r="S10693" s="4163"/>
      <c r="T10693" s="4163"/>
      <c r="U10693" s="4163"/>
      <c r="V10693" s="4163"/>
      <c r="W10693" s="4163"/>
      <c r="X10693" s="4163"/>
      <c r="Y10693" s="4163"/>
      <c r="Z10693" s="4163"/>
      <c r="AA10693" s="4163"/>
      <c r="AB10693" s="4163"/>
      <c r="AC10693" s="4163"/>
      <c r="AD10693" s="4163"/>
      <c r="AE10693" s="4163"/>
      <c r="AF10693" s="4163"/>
      <c r="AG10693" s="4163"/>
      <c r="AH10693" s="4163"/>
      <c r="AI10693" s="4163"/>
      <c r="AJ10693" s="4165"/>
    </row>
    <row r="10694" spans="1:36" ht="31.5" customHeight="1">
      <c r="A10694" s="1503">
        <v>22</v>
      </c>
      <c r="B10694" s="1355" t="s">
        <v>2168</v>
      </c>
      <c r="C10694" s="1356" t="s">
        <v>66</v>
      </c>
      <c r="D10694" s="1357">
        <v>45.1</v>
      </c>
      <c r="E10694" s="1354">
        <v>420</v>
      </c>
      <c r="F10694" s="1360">
        <f t="shared" ref="F10694:F10708" si="4028">E10694*D10694</f>
        <v>18942</v>
      </c>
      <c r="G10694" s="1354"/>
      <c r="H10694" s="1354"/>
      <c r="I10694" s="1358"/>
      <c r="J10694" s="1358" t="s">
        <v>2169</v>
      </c>
      <c r="K10694" s="1358"/>
      <c r="L10694" s="1358" t="s">
        <v>2170</v>
      </c>
      <c r="M10694" s="1358">
        <v>44538</v>
      </c>
      <c r="N10694" s="1359">
        <v>0</v>
      </c>
      <c r="O10694" s="1359">
        <v>0</v>
      </c>
      <c r="P10694" s="1359">
        <v>0</v>
      </c>
      <c r="Q10694" s="1354"/>
      <c r="R10694" s="1354"/>
      <c r="S10694" s="1354"/>
      <c r="T10694" s="1354"/>
      <c r="U10694" s="1354"/>
      <c r="V10694" s="1354"/>
      <c r="W10694" s="1354"/>
      <c r="X10694" s="1354"/>
      <c r="Y10694" s="1354"/>
      <c r="Z10694" s="1354"/>
      <c r="AA10694" s="1354"/>
      <c r="AB10694" s="1354"/>
      <c r="AC10694" s="1507">
        <f t="shared" ref="AC10694:AC10710" si="4029">E10694+G10694-N10694-O10694-AA10694-P10694-Q10694-R10694-S10694-T10694-U10694-V10694-W10694-X10694-Y10694</f>
        <v>420</v>
      </c>
      <c r="AD10694" s="1508">
        <f t="shared" ref="AD10694:AD10710" si="4030">D10694*AC10694</f>
        <v>18942</v>
      </c>
      <c r="AE10694" s="14" t="s">
        <v>334</v>
      </c>
      <c r="AF10694" s="14">
        <f t="shared" ref="AF10694:AF10710" si="4031">(N10694+O10694+P10694+Q10694+R10694+S10694+T10694+U10694+V10694+W10694+X10694+Y10694)/3</f>
        <v>0</v>
      </c>
      <c r="AG10694" s="14" t="e">
        <f t="shared" ref="AG10694:AG10710" si="4032">AC10694/AF10694</f>
        <v>#DIV/0!</v>
      </c>
      <c r="AH10694" s="14" t="s">
        <v>334</v>
      </c>
      <c r="AI10694" s="14" t="s">
        <v>334</v>
      </c>
      <c r="AJ10694" s="1294"/>
    </row>
    <row r="10695" spans="1:36" ht="31.5">
      <c r="A10695" s="1503" t="e">
        <f>#REF!+1</f>
        <v>#REF!</v>
      </c>
      <c r="B10695" s="1355" t="s">
        <v>2171</v>
      </c>
      <c r="C10695" s="1356" t="s">
        <v>66</v>
      </c>
      <c r="D10695" s="1357">
        <v>37.49</v>
      </c>
      <c r="E10695" s="1354">
        <v>330</v>
      </c>
      <c r="F10695" s="1354">
        <f t="shared" si="4028"/>
        <v>12371.7</v>
      </c>
      <c r="G10695" s="1354"/>
      <c r="H10695" s="1354"/>
      <c r="I10695" s="1358"/>
      <c r="J10695" s="1358" t="s">
        <v>2169</v>
      </c>
      <c r="K10695" s="1358"/>
      <c r="L10695" s="1358" t="s">
        <v>2170</v>
      </c>
      <c r="M10695" s="1358">
        <v>44538</v>
      </c>
      <c r="N10695" s="1359">
        <v>180</v>
      </c>
      <c r="O10695" s="1359">
        <v>60</v>
      </c>
      <c r="P10695" s="1359">
        <v>0</v>
      </c>
      <c r="Q10695" s="1354"/>
      <c r="R10695" s="1354"/>
      <c r="S10695" s="1354"/>
      <c r="T10695" s="1354"/>
      <c r="U10695" s="1354"/>
      <c r="V10695" s="1354"/>
      <c r="W10695" s="1354"/>
      <c r="X10695" s="1354"/>
      <c r="Y10695" s="1354"/>
      <c r="Z10695" s="1354"/>
      <c r="AA10695" s="1354"/>
      <c r="AB10695" s="1354"/>
      <c r="AC10695" s="1507">
        <f t="shared" si="4029"/>
        <v>90</v>
      </c>
      <c r="AD10695" s="1508">
        <f t="shared" si="4030"/>
        <v>3374.1000000000004</v>
      </c>
      <c r="AE10695" s="14" t="s">
        <v>334</v>
      </c>
      <c r="AF10695" s="14">
        <f t="shared" si="4031"/>
        <v>80</v>
      </c>
      <c r="AG10695" s="14">
        <f t="shared" si="4032"/>
        <v>1.125</v>
      </c>
      <c r="AH10695" s="14" t="s">
        <v>334</v>
      </c>
      <c r="AI10695" s="14" t="s">
        <v>334</v>
      </c>
      <c r="AJ10695" s="1294"/>
    </row>
    <row r="10696" spans="1:36" ht="31.5">
      <c r="A10696" s="1503" t="e">
        <f t="shared" ref="A10696:A10710" si="4033">A10695+1</f>
        <v>#REF!</v>
      </c>
      <c r="B10696" s="1355" t="s">
        <v>2172</v>
      </c>
      <c r="C10696" s="1356" t="s">
        <v>66</v>
      </c>
      <c r="D10696" s="1357">
        <v>63.74</v>
      </c>
      <c r="E10696" s="1354">
        <v>20</v>
      </c>
      <c r="F10696" s="1354">
        <f t="shared" si="4028"/>
        <v>1274.8</v>
      </c>
      <c r="G10696" s="1354"/>
      <c r="H10696" s="1354"/>
      <c r="I10696" s="1358"/>
      <c r="J10696" s="1358" t="s">
        <v>2169</v>
      </c>
      <c r="K10696" s="1358"/>
      <c r="L10696" s="1358" t="s">
        <v>2170</v>
      </c>
      <c r="M10696" s="1358">
        <v>44538</v>
      </c>
      <c r="N10696" s="1359">
        <v>10</v>
      </c>
      <c r="O10696" s="1359">
        <v>0</v>
      </c>
      <c r="P10696" s="1359">
        <v>0</v>
      </c>
      <c r="Q10696" s="1354"/>
      <c r="R10696" s="1354"/>
      <c r="S10696" s="1354"/>
      <c r="T10696" s="1354"/>
      <c r="U10696" s="1354"/>
      <c r="V10696" s="1354"/>
      <c r="W10696" s="1354"/>
      <c r="X10696" s="1354"/>
      <c r="Y10696" s="1354"/>
      <c r="Z10696" s="1354"/>
      <c r="AA10696" s="1354"/>
      <c r="AB10696" s="1354"/>
      <c r="AC10696" s="1507">
        <f t="shared" si="4029"/>
        <v>10</v>
      </c>
      <c r="AD10696" s="1508">
        <f t="shared" si="4030"/>
        <v>637.4</v>
      </c>
      <c r="AE10696" s="14" t="s">
        <v>334</v>
      </c>
      <c r="AF10696" s="14">
        <f t="shared" si="4031"/>
        <v>3.3333333333333335</v>
      </c>
      <c r="AG10696" s="14">
        <f t="shared" si="4032"/>
        <v>3</v>
      </c>
      <c r="AH10696" s="14" t="s">
        <v>334</v>
      </c>
      <c r="AI10696" s="14" t="s">
        <v>334</v>
      </c>
      <c r="AJ10696" s="1294"/>
    </row>
    <row r="10697" spans="1:36" ht="35.25" customHeight="1">
      <c r="A10697" s="1503" t="e">
        <f t="shared" si="4033"/>
        <v>#REF!</v>
      </c>
      <c r="B10697" s="1355" t="s">
        <v>2173</v>
      </c>
      <c r="C10697" s="1356" t="s">
        <v>66</v>
      </c>
      <c r="D10697" s="1357">
        <v>37.49</v>
      </c>
      <c r="E10697" s="1354">
        <v>420</v>
      </c>
      <c r="F10697" s="1354">
        <f t="shared" si="4028"/>
        <v>15745.800000000001</v>
      </c>
      <c r="G10697" s="1354"/>
      <c r="H10697" s="1354"/>
      <c r="I10697" s="1358"/>
      <c r="J10697" s="1358" t="s">
        <v>2169</v>
      </c>
      <c r="K10697" s="1358"/>
      <c r="L10697" s="1358" t="s">
        <v>2170</v>
      </c>
      <c r="M10697" s="1358">
        <v>44538</v>
      </c>
      <c r="N10697" s="1359">
        <v>270</v>
      </c>
      <c r="O10697" s="1359">
        <v>0</v>
      </c>
      <c r="P10697" s="1359">
        <v>0</v>
      </c>
      <c r="Q10697" s="1354"/>
      <c r="R10697" s="1354"/>
      <c r="S10697" s="1354"/>
      <c r="T10697" s="1354"/>
      <c r="U10697" s="1354"/>
      <c r="V10697" s="1354"/>
      <c r="W10697" s="1354"/>
      <c r="X10697" s="1354"/>
      <c r="Y10697" s="1354"/>
      <c r="Z10697" s="1354"/>
      <c r="AA10697" s="1354"/>
      <c r="AB10697" s="1354"/>
      <c r="AC10697" s="1507">
        <f t="shared" si="4029"/>
        <v>150</v>
      </c>
      <c r="AD10697" s="1508">
        <f t="shared" si="4030"/>
        <v>5623.5</v>
      </c>
      <c r="AE10697" s="14" t="s">
        <v>334</v>
      </c>
      <c r="AF10697" s="14">
        <f t="shared" si="4031"/>
        <v>90</v>
      </c>
      <c r="AG10697" s="14">
        <f t="shared" si="4032"/>
        <v>1.6666666666666667</v>
      </c>
      <c r="AH10697" s="14" t="s">
        <v>334</v>
      </c>
      <c r="AI10697" s="14" t="s">
        <v>334</v>
      </c>
      <c r="AJ10697" s="1294"/>
    </row>
    <row r="10698" spans="1:36" ht="31.5">
      <c r="A10698" s="1503" t="e">
        <f t="shared" si="4033"/>
        <v>#REF!</v>
      </c>
      <c r="B10698" s="1355" t="s">
        <v>2174</v>
      </c>
      <c r="C10698" s="1356" t="s">
        <v>66</v>
      </c>
      <c r="D10698" s="1357">
        <v>174.21</v>
      </c>
      <c r="E10698" s="1354">
        <v>288</v>
      </c>
      <c r="F10698" s="1354">
        <f t="shared" si="4028"/>
        <v>50172.480000000003</v>
      </c>
      <c r="G10698" s="1354"/>
      <c r="H10698" s="1354"/>
      <c r="I10698" s="1358"/>
      <c r="J10698" s="1358" t="s">
        <v>2169</v>
      </c>
      <c r="K10698" s="1358"/>
      <c r="L10698" s="1358" t="s">
        <v>2170</v>
      </c>
      <c r="M10698" s="1358">
        <v>44538</v>
      </c>
      <c r="N10698" s="1359">
        <v>0</v>
      </c>
      <c r="O10698" s="1359">
        <v>0</v>
      </c>
      <c r="P10698" s="1359">
        <v>0</v>
      </c>
      <c r="Q10698" s="1354"/>
      <c r="R10698" s="1354"/>
      <c r="S10698" s="1354"/>
      <c r="T10698" s="1354"/>
      <c r="U10698" s="1354"/>
      <c r="V10698" s="1354"/>
      <c r="W10698" s="1354"/>
      <c r="X10698" s="1354"/>
      <c r="Y10698" s="1354"/>
      <c r="Z10698" s="1354"/>
      <c r="AA10698" s="1354"/>
      <c r="AB10698" s="1354"/>
      <c r="AC10698" s="1507">
        <f t="shared" si="4029"/>
        <v>288</v>
      </c>
      <c r="AD10698" s="1508">
        <f t="shared" si="4030"/>
        <v>50172.480000000003</v>
      </c>
      <c r="AE10698" s="14" t="s">
        <v>334</v>
      </c>
      <c r="AF10698" s="14">
        <f t="shared" si="4031"/>
        <v>0</v>
      </c>
      <c r="AG10698" s="14" t="e">
        <f t="shared" si="4032"/>
        <v>#DIV/0!</v>
      </c>
      <c r="AH10698" s="14" t="s">
        <v>334</v>
      </c>
      <c r="AI10698" s="14" t="s">
        <v>334</v>
      </c>
      <c r="AJ10698" s="1294"/>
    </row>
    <row r="10699" spans="1:36" ht="31.5" customHeight="1">
      <c r="A10699" s="1503" t="e">
        <f t="shared" si="4033"/>
        <v>#REF!</v>
      </c>
      <c r="B10699" s="1355" t="s">
        <v>4884</v>
      </c>
      <c r="C10699" s="1356" t="s">
        <v>66</v>
      </c>
      <c r="D10699" s="1357">
        <v>54.16</v>
      </c>
      <c r="E10699" s="1354">
        <v>270</v>
      </c>
      <c r="F10699" s="1360">
        <f t="shared" si="4028"/>
        <v>14623.199999999999</v>
      </c>
      <c r="G10699" s="1354"/>
      <c r="H10699" s="1354"/>
      <c r="I10699" s="1358"/>
      <c r="J10699" s="1358">
        <v>46478</v>
      </c>
      <c r="K10699" s="1358"/>
      <c r="L10699" s="1358" t="s">
        <v>4885</v>
      </c>
      <c r="M10699" s="1358">
        <v>44771</v>
      </c>
      <c r="N10699" s="1359">
        <v>30</v>
      </c>
      <c r="O10699" s="1359">
        <v>40</v>
      </c>
      <c r="P10699" s="1359">
        <v>50</v>
      </c>
      <c r="Q10699" s="1354"/>
      <c r="R10699" s="1354"/>
      <c r="S10699" s="1354"/>
      <c r="T10699" s="1354"/>
      <c r="U10699" s="1354"/>
      <c r="V10699" s="1354"/>
      <c r="W10699" s="1354"/>
      <c r="X10699" s="1354"/>
      <c r="Y10699" s="1354"/>
      <c r="Z10699" s="1354"/>
      <c r="AA10699" s="1354"/>
      <c r="AB10699" s="1354"/>
      <c r="AC10699" s="1507">
        <f t="shared" si="4029"/>
        <v>150</v>
      </c>
      <c r="AD10699" s="1508">
        <f t="shared" si="4030"/>
        <v>8123.9999999999991</v>
      </c>
      <c r="AE10699" s="14">
        <f t="shared" ref="AE10699:AE10710" si="4034">(J10699-"01.04.2023")/30</f>
        <v>48.7</v>
      </c>
      <c r="AF10699" s="14">
        <f t="shared" si="4031"/>
        <v>40</v>
      </c>
      <c r="AG10699" s="14">
        <f t="shared" si="4032"/>
        <v>3.75</v>
      </c>
      <c r="AH10699" s="14">
        <f t="shared" ref="AH10699:AH10710" si="4035">AG10699-AE10699</f>
        <v>-44.95</v>
      </c>
      <c r="AI10699" s="14">
        <f t="shared" ref="AI10699:AI10710" si="4036">AC10699-(AE10699*AF10699)</f>
        <v>-1798</v>
      </c>
      <c r="AJ10699" s="1294"/>
    </row>
    <row r="10700" spans="1:36" ht="22.5" customHeight="1">
      <c r="A10700" s="1503" t="e">
        <f t="shared" si="4033"/>
        <v>#REF!</v>
      </c>
      <c r="B10700" s="1355" t="s">
        <v>4886</v>
      </c>
      <c r="C10700" s="1356" t="s">
        <v>66</v>
      </c>
      <c r="D10700" s="1357">
        <v>24</v>
      </c>
      <c r="E10700" s="1354">
        <v>930</v>
      </c>
      <c r="F10700" s="1360">
        <f t="shared" si="4028"/>
        <v>22320</v>
      </c>
      <c r="G10700" s="1354"/>
      <c r="H10700" s="1354"/>
      <c r="I10700" s="1358"/>
      <c r="J10700" s="1358">
        <v>46539</v>
      </c>
      <c r="K10700" s="1358"/>
      <c r="L10700" s="1358" t="s">
        <v>4885</v>
      </c>
      <c r="M10700" s="1358">
        <v>44771</v>
      </c>
      <c r="N10700" s="1359">
        <v>60</v>
      </c>
      <c r="O10700" s="1359">
        <v>120</v>
      </c>
      <c r="P10700" s="1359">
        <v>210</v>
      </c>
      <c r="Q10700" s="1354"/>
      <c r="R10700" s="1354"/>
      <c r="S10700" s="1354"/>
      <c r="T10700" s="1354"/>
      <c r="U10700" s="1354"/>
      <c r="V10700" s="1354"/>
      <c r="W10700" s="1354"/>
      <c r="X10700" s="1354"/>
      <c r="Y10700" s="1354"/>
      <c r="Z10700" s="1354"/>
      <c r="AA10700" s="1354"/>
      <c r="AB10700" s="1354"/>
      <c r="AC10700" s="1507">
        <f t="shared" si="4029"/>
        <v>540</v>
      </c>
      <c r="AD10700" s="1508">
        <f t="shared" si="4030"/>
        <v>12960</v>
      </c>
      <c r="AE10700" s="14">
        <f t="shared" si="4034"/>
        <v>50.733333333333334</v>
      </c>
      <c r="AF10700" s="14">
        <f t="shared" si="4031"/>
        <v>130</v>
      </c>
      <c r="AG10700" s="14">
        <f t="shared" si="4032"/>
        <v>4.1538461538461542</v>
      </c>
      <c r="AH10700" s="14">
        <f t="shared" si="4035"/>
        <v>-46.579487179487181</v>
      </c>
      <c r="AI10700" s="14">
        <f t="shared" si="4036"/>
        <v>-6055.333333333333</v>
      </c>
      <c r="AJ10700" s="1294"/>
    </row>
    <row r="10701" spans="1:36" ht="31.5">
      <c r="A10701" s="1503" t="e">
        <f t="shared" si="4033"/>
        <v>#REF!</v>
      </c>
      <c r="B10701" s="1355" t="s">
        <v>4887</v>
      </c>
      <c r="C10701" s="1356" t="s">
        <v>66</v>
      </c>
      <c r="D10701" s="1357">
        <v>25</v>
      </c>
      <c r="E10701" s="1354">
        <v>540</v>
      </c>
      <c r="F10701" s="1360">
        <f t="shared" si="4028"/>
        <v>13500</v>
      </c>
      <c r="G10701" s="1354"/>
      <c r="H10701" s="1354"/>
      <c r="I10701" s="1358"/>
      <c r="J10701" s="1358">
        <v>46539</v>
      </c>
      <c r="K10701" s="1358"/>
      <c r="L10701" s="1358" t="s">
        <v>4885</v>
      </c>
      <c r="M10701" s="1358">
        <v>44771</v>
      </c>
      <c r="N10701" s="1359">
        <v>90</v>
      </c>
      <c r="O10701" s="1359">
        <v>90</v>
      </c>
      <c r="P10701" s="1359">
        <v>60</v>
      </c>
      <c r="Q10701" s="1354"/>
      <c r="R10701" s="1354"/>
      <c r="S10701" s="1354"/>
      <c r="T10701" s="1354"/>
      <c r="U10701" s="1354"/>
      <c r="V10701" s="1354"/>
      <c r="W10701" s="1354"/>
      <c r="X10701" s="1354"/>
      <c r="Y10701" s="1354"/>
      <c r="Z10701" s="1354"/>
      <c r="AA10701" s="1354"/>
      <c r="AB10701" s="1354"/>
      <c r="AC10701" s="1507">
        <f t="shared" si="4029"/>
        <v>300</v>
      </c>
      <c r="AD10701" s="1508">
        <f t="shared" si="4030"/>
        <v>7500</v>
      </c>
      <c r="AE10701" s="14">
        <f t="shared" si="4034"/>
        <v>50.733333333333334</v>
      </c>
      <c r="AF10701" s="14">
        <f t="shared" si="4031"/>
        <v>80</v>
      </c>
      <c r="AG10701" s="14">
        <f t="shared" si="4032"/>
        <v>3.75</v>
      </c>
      <c r="AH10701" s="14">
        <f t="shared" si="4035"/>
        <v>-46.983333333333334</v>
      </c>
      <c r="AI10701" s="14">
        <f t="shared" si="4036"/>
        <v>-3758.666666666667</v>
      </c>
      <c r="AJ10701" s="1294"/>
    </row>
    <row r="10702" spans="1:36" ht="31.5">
      <c r="A10702" s="1503" t="e">
        <f t="shared" si="4033"/>
        <v>#REF!</v>
      </c>
      <c r="B10702" s="1355" t="s">
        <v>5597</v>
      </c>
      <c r="C10702" s="1356" t="s">
        <v>66</v>
      </c>
      <c r="D10702" s="1357">
        <v>41.51</v>
      </c>
      <c r="E10702" s="1354">
        <v>3210</v>
      </c>
      <c r="F10702" s="1360">
        <f t="shared" si="4028"/>
        <v>133247.1</v>
      </c>
      <c r="G10702" s="1354"/>
      <c r="H10702" s="1354"/>
      <c r="I10702" s="1358"/>
      <c r="J10702" s="1358">
        <v>46539</v>
      </c>
      <c r="K10702" s="1358"/>
      <c r="L10702" s="1358" t="s">
        <v>4885</v>
      </c>
      <c r="M10702" s="1358">
        <v>44771</v>
      </c>
      <c r="N10702" s="1359">
        <v>1050</v>
      </c>
      <c r="O10702" s="1359">
        <v>540</v>
      </c>
      <c r="P10702" s="1359">
        <v>210</v>
      </c>
      <c r="Q10702" s="1354"/>
      <c r="R10702" s="1354"/>
      <c r="S10702" s="1354"/>
      <c r="T10702" s="1354"/>
      <c r="U10702" s="1354"/>
      <c r="V10702" s="1354"/>
      <c r="W10702" s="1354"/>
      <c r="X10702" s="1354"/>
      <c r="Y10702" s="1354"/>
      <c r="Z10702" s="1354"/>
      <c r="AA10702" s="1354"/>
      <c r="AB10702" s="1354"/>
      <c r="AC10702" s="1507">
        <f t="shared" si="4029"/>
        <v>1410</v>
      </c>
      <c r="AD10702" s="1508">
        <f t="shared" si="4030"/>
        <v>58529.1</v>
      </c>
      <c r="AE10702" s="14">
        <f t="shared" si="4034"/>
        <v>50.733333333333334</v>
      </c>
      <c r="AF10702" s="14">
        <f t="shared" si="4031"/>
        <v>600</v>
      </c>
      <c r="AG10702" s="14">
        <f t="shared" si="4032"/>
        <v>2.35</v>
      </c>
      <c r="AH10702" s="14">
        <f t="shared" si="4035"/>
        <v>-48.383333333333333</v>
      </c>
      <c r="AI10702" s="14">
        <f t="shared" si="4036"/>
        <v>-29030</v>
      </c>
      <c r="AJ10702" s="1294"/>
    </row>
    <row r="10703" spans="1:36" ht="15.75">
      <c r="A10703" s="1503" t="e">
        <f t="shared" si="4033"/>
        <v>#REF!</v>
      </c>
      <c r="B10703" s="1355" t="s">
        <v>5598</v>
      </c>
      <c r="C10703" s="1356" t="s">
        <v>66</v>
      </c>
      <c r="D10703" s="1357">
        <v>53.31</v>
      </c>
      <c r="E10703" s="1354">
        <v>70</v>
      </c>
      <c r="F10703" s="1360">
        <f t="shared" si="4028"/>
        <v>3731.7000000000003</v>
      </c>
      <c r="G10703" s="1354"/>
      <c r="H10703" s="1354"/>
      <c r="I10703" s="1358"/>
      <c r="J10703" s="1358">
        <v>46569</v>
      </c>
      <c r="K10703" s="1358"/>
      <c r="L10703" s="1358" t="s">
        <v>4885</v>
      </c>
      <c r="M10703" s="1358">
        <v>44771</v>
      </c>
      <c r="N10703" s="1359">
        <v>20</v>
      </c>
      <c r="O10703" s="1359">
        <v>10</v>
      </c>
      <c r="P10703" s="1359">
        <v>10</v>
      </c>
      <c r="Q10703" s="1354"/>
      <c r="R10703" s="1354"/>
      <c r="S10703" s="1354"/>
      <c r="T10703" s="1354"/>
      <c r="U10703" s="1354"/>
      <c r="V10703" s="1354"/>
      <c r="W10703" s="1354"/>
      <c r="X10703" s="1354"/>
      <c r="Y10703" s="1354"/>
      <c r="Z10703" s="1354"/>
      <c r="AA10703" s="1354"/>
      <c r="AB10703" s="1354"/>
      <c r="AC10703" s="1507">
        <f t="shared" si="4029"/>
        <v>30</v>
      </c>
      <c r="AD10703" s="1508">
        <f t="shared" si="4030"/>
        <v>1599.3000000000002</v>
      </c>
      <c r="AE10703" s="14">
        <f t="shared" si="4034"/>
        <v>51.733333333333334</v>
      </c>
      <c r="AF10703" s="14">
        <f t="shared" si="4031"/>
        <v>13.333333333333334</v>
      </c>
      <c r="AG10703" s="14">
        <f t="shared" si="4032"/>
        <v>2.25</v>
      </c>
      <c r="AH10703" s="14">
        <f t="shared" si="4035"/>
        <v>-49.483333333333334</v>
      </c>
      <c r="AI10703" s="14">
        <f t="shared" si="4036"/>
        <v>-659.77777777777783</v>
      </c>
      <c r="AJ10703" s="1294"/>
    </row>
    <row r="10704" spans="1:36" ht="31.5">
      <c r="A10704" s="1503" t="e">
        <f t="shared" si="4033"/>
        <v>#REF!</v>
      </c>
      <c r="B10704" s="1355" t="s">
        <v>4888</v>
      </c>
      <c r="C10704" s="1356" t="s">
        <v>66</v>
      </c>
      <c r="D10704" s="1357">
        <v>41.62</v>
      </c>
      <c r="E10704" s="1354">
        <v>17010</v>
      </c>
      <c r="F10704" s="1354">
        <f t="shared" si="4028"/>
        <v>707956.2</v>
      </c>
      <c r="G10704" s="1354"/>
      <c r="H10704" s="1354"/>
      <c r="I10704" s="1358"/>
      <c r="J10704" s="1358">
        <v>46388</v>
      </c>
      <c r="K10704" s="1358"/>
      <c r="L10704" s="1358" t="s">
        <v>4885</v>
      </c>
      <c r="M10704" s="1358">
        <v>44771</v>
      </c>
      <c r="N10704" s="1359">
        <v>1260</v>
      </c>
      <c r="O10704" s="1361" t="s">
        <v>9289</v>
      </c>
      <c r="P10704" s="1361" t="s">
        <v>10434</v>
      </c>
      <c r="Q10704" s="1354"/>
      <c r="R10704" s="1354"/>
      <c r="S10704" s="1354"/>
      <c r="T10704" s="1354"/>
      <c r="U10704" s="1354"/>
      <c r="V10704" s="1354"/>
      <c r="W10704" s="1354"/>
      <c r="X10704" s="1354"/>
      <c r="Y10704" s="1354"/>
      <c r="Z10704" s="1354"/>
      <c r="AA10704" s="1354"/>
      <c r="AB10704" s="1354"/>
      <c r="AC10704" s="1507">
        <f t="shared" si="4029"/>
        <v>13140</v>
      </c>
      <c r="AD10704" s="1508">
        <f t="shared" si="4030"/>
        <v>546886.79999999993</v>
      </c>
      <c r="AE10704" s="14">
        <f t="shared" si="4034"/>
        <v>45.7</v>
      </c>
      <c r="AF10704" s="14">
        <f t="shared" si="4031"/>
        <v>1290</v>
      </c>
      <c r="AG10704" s="14">
        <f t="shared" si="4032"/>
        <v>10.186046511627907</v>
      </c>
      <c r="AH10704" s="14">
        <f t="shared" si="4035"/>
        <v>-35.513953488372096</v>
      </c>
      <c r="AI10704" s="14">
        <f t="shared" si="4036"/>
        <v>-45813.000000000007</v>
      </c>
      <c r="AJ10704" s="1294"/>
    </row>
    <row r="10705" spans="1:36" ht="44.25" customHeight="1">
      <c r="A10705" s="1503" t="e">
        <f t="shared" si="4033"/>
        <v>#REF!</v>
      </c>
      <c r="B10705" s="1355" t="s">
        <v>4889</v>
      </c>
      <c r="C10705" s="1356" t="s">
        <v>66</v>
      </c>
      <c r="D10705" s="1357">
        <v>224.7</v>
      </c>
      <c r="E10705" s="1354">
        <v>188</v>
      </c>
      <c r="F10705" s="1360">
        <f t="shared" si="4028"/>
        <v>42243.6</v>
      </c>
      <c r="G10705" s="1354"/>
      <c r="H10705" s="1354"/>
      <c r="I10705" s="1358"/>
      <c r="J10705" s="1358">
        <v>45793</v>
      </c>
      <c r="K10705" s="1358"/>
      <c r="L10705" s="1358" t="s">
        <v>4885</v>
      </c>
      <c r="M10705" s="1358">
        <v>44771</v>
      </c>
      <c r="N10705" s="1359">
        <v>69</v>
      </c>
      <c r="O10705" s="1359">
        <v>45</v>
      </c>
      <c r="P10705" s="1359">
        <v>36</v>
      </c>
      <c r="Q10705" s="1354"/>
      <c r="R10705" s="1354"/>
      <c r="S10705" s="1354"/>
      <c r="T10705" s="1354"/>
      <c r="U10705" s="1354"/>
      <c r="V10705" s="1354"/>
      <c r="W10705" s="1354"/>
      <c r="X10705" s="1354"/>
      <c r="Y10705" s="1354"/>
      <c r="Z10705" s="1354"/>
      <c r="AA10705" s="1354"/>
      <c r="AB10705" s="1354"/>
      <c r="AC10705" s="1507">
        <f t="shared" si="4029"/>
        <v>38</v>
      </c>
      <c r="AD10705" s="1508">
        <f t="shared" si="4030"/>
        <v>8538.6</v>
      </c>
      <c r="AE10705" s="14">
        <f t="shared" si="4034"/>
        <v>25.866666666666667</v>
      </c>
      <c r="AF10705" s="14">
        <f t="shared" si="4031"/>
        <v>50</v>
      </c>
      <c r="AG10705" s="14">
        <f t="shared" si="4032"/>
        <v>0.76</v>
      </c>
      <c r="AH10705" s="14">
        <f t="shared" si="4035"/>
        <v>-25.106666666666666</v>
      </c>
      <c r="AI10705" s="14">
        <f t="shared" si="4036"/>
        <v>-1255.3333333333333</v>
      </c>
      <c r="AJ10705" s="1294"/>
    </row>
    <row r="10706" spans="1:36" ht="68.25" customHeight="1">
      <c r="A10706" s="1503" t="e">
        <f>#REF!+1</f>
        <v>#REF!</v>
      </c>
      <c r="B10706" s="1355" t="s">
        <v>2175</v>
      </c>
      <c r="C10706" s="1356" t="s">
        <v>66</v>
      </c>
      <c r="D10706" s="1357">
        <v>55.17</v>
      </c>
      <c r="E10706" s="1354">
        <v>600</v>
      </c>
      <c r="F10706" s="1360">
        <f t="shared" si="4028"/>
        <v>33102</v>
      </c>
      <c r="G10706" s="1354"/>
      <c r="H10706" s="1354"/>
      <c r="I10706" s="1364"/>
      <c r="J10706" s="1364">
        <v>46593</v>
      </c>
      <c r="K10706" s="1364"/>
      <c r="L10706" s="1364" t="s">
        <v>7772</v>
      </c>
      <c r="M10706" s="1364">
        <v>44921</v>
      </c>
      <c r="N10706" s="1354">
        <v>20</v>
      </c>
      <c r="O10706" s="1354">
        <v>80</v>
      </c>
      <c r="P10706" s="1354">
        <v>30</v>
      </c>
      <c r="Q10706" s="1354"/>
      <c r="R10706" s="1354"/>
      <c r="S10706" s="1354"/>
      <c r="T10706" s="1354"/>
      <c r="U10706" s="1354"/>
      <c r="V10706" s="1354"/>
      <c r="W10706" s="1354"/>
      <c r="X10706" s="1354"/>
      <c r="Y10706" s="1354"/>
      <c r="Z10706" s="1354"/>
      <c r="AA10706" s="1354"/>
      <c r="AB10706" s="1354"/>
      <c r="AC10706" s="1507">
        <f t="shared" si="4029"/>
        <v>470</v>
      </c>
      <c r="AD10706" s="1508">
        <f t="shared" si="4030"/>
        <v>25929.9</v>
      </c>
      <c r="AE10706" s="14">
        <f t="shared" si="4034"/>
        <v>52.533333333333331</v>
      </c>
      <c r="AF10706" s="14">
        <f t="shared" si="4031"/>
        <v>43.333333333333336</v>
      </c>
      <c r="AG10706" s="14">
        <f t="shared" si="4032"/>
        <v>10.846153846153845</v>
      </c>
      <c r="AH10706" s="14">
        <f t="shared" si="4035"/>
        <v>-41.687179487179485</v>
      </c>
      <c r="AI10706" s="14">
        <f t="shared" si="4036"/>
        <v>-1806.4444444444443</v>
      </c>
      <c r="AJ10706" s="1294"/>
    </row>
    <row r="10707" spans="1:36" ht="55.5" customHeight="1">
      <c r="A10707" s="1503" t="e">
        <f t="shared" si="4033"/>
        <v>#REF!</v>
      </c>
      <c r="B10707" s="1355" t="s">
        <v>2177</v>
      </c>
      <c r="C10707" s="1356" t="s">
        <v>66</v>
      </c>
      <c r="D10707" s="1357">
        <v>30.06</v>
      </c>
      <c r="E10707" s="1354">
        <v>160</v>
      </c>
      <c r="F10707" s="1354">
        <f t="shared" si="4028"/>
        <v>4809.5999999999995</v>
      </c>
      <c r="G10707" s="1354"/>
      <c r="H10707" s="1354"/>
      <c r="I10707" s="1358"/>
      <c r="J10707" s="1358">
        <v>45906</v>
      </c>
      <c r="K10707" s="1358"/>
      <c r="L10707" s="1358" t="s">
        <v>2176</v>
      </c>
      <c r="M10707" s="1358">
        <v>44468</v>
      </c>
      <c r="N10707" s="1359">
        <v>100</v>
      </c>
      <c r="O10707" s="1359">
        <v>0</v>
      </c>
      <c r="P10707" s="1359">
        <v>0</v>
      </c>
      <c r="Q10707" s="1354"/>
      <c r="R10707" s="1354"/>
      <c r="S10707" s="1354"/>
      <c r="T10707" s="1354"/>
      <c r="U10707" s="1354"/>
      <c r="V10707" s="1354"/>
      <c r="W10707" s="1354"/>
      <c r="X10707" s="1354"/>
      <c r="Y10707" s="1354"/>
      <c r="Z10707" s="1354"/>
      <c r="AA10707" s="1354"/>
      <c r="AB10707" s="1354"/>
      <c r="AC10707" s="1507">
        <f t="shared" si="4029"/>
        <v>60</v>
      </c>
      <c r="AD10707" s="1508">
        <f t="shared" si="4030"/>
        <v>1803.6</v>
      </c>
      <c r="AE10707" s="14">
        <f t="shared" si="4034"/>
        <v>29.633333333333333</v>
      </c>
      <c r="AF10707" s="14">
        <f t="shared" si="4031"/>
        <v>33.333333333333336</v>
      </c>
      <c r="AG10707" s="14">
        <f t="shared" si="4032"/>
        <v>1.7999999999999998</v>
      </c>
      <c r="AH10707" s="14">
        <f t="shared" si="4035"/>
        <v>-27.833333333333332</v>
      </c>
      <c r="AI10707" s="14">
        <f t="shared" si="4036"/>
        <v>-927.77777777777783</v>
      </c>
      <c r="AJ10707" s="1294"/>
    </row>
    <row r="10708" spans="1:36" ht="59.25" customHeight="1">
      <c r="A10708" s="1503" t="e">
        <f>#REF!+1</f>
        <v>#REF!</v>
      </c>
      <c r="B10708" s="1355" t="s">
        <v>2178</v>
      </c>
      <c r="C10708" s="1356" t="s">
        <v>66</v>
      </c>
      <c r="D10708" s="1357">
        <v>30.57</v>
      </c>
      <c r="E10708" s="1354">
        <v>270</v>
      </c>
      <c r="F10708" s="1354">
        <f t="shared" si="4028"/>
        <v>8253.9</v>
      </c>
      <c r="G10708" s="1354"/>
      <c r="H10708" s="1354"/>
      <c r="I10708" s="1358"/>
      <c r="J10708" s="1358">
        <v>46119</v>
      </c>
      <c r="K10708" s="1358"/>
      <c r="L10708" s="1358" t="s">
        <v>2176</v>
      </c>
      <c r="M10708" s="1358">
        <v>44468</v>
      </c>
      <c r="N10708" s="1359">
        <v>0</v>
      </c>
      <c r="O10708" s="1359">
        <v>0</v>
      </c>
      <c r="P10708" s="1359">
        <v>0</v>
      </c>
      <c r="Q10708" s="1354"/>
      <c r="R10708" s="1354"/>
      <c r="S10708" s="1354"/>
      <c r="T10708" s="1354"/>
      <c r="U10708" s="1354"/>
      <c r="V10708" s="1354"/>
      <c r="W10708" s="1354"/>
      <c r="X10708" s="1354"/>
      <c r="Y10708" s="1354"/>
      <c r="Z10708" s="1354"/>
      <c r="AA10708" s="1354"/>
      <c r="AB10708" s="1354"/>
      <c r="AC10708" s="1507">
        <f t="shared" si="4029"/>
        <v>270</v>
      </c>
      <c r="AD10708" s="1508">
        <f t="shared" si="4030"/>
        <v>8253.9</v>
      </c>
      <c r="AE10708" s="14">
        <f t="shared" si="4034"/>
        <v>36.733333333333334</v>
      </c>
      <c r="AF10708" s="14">
        <f t="shared" si="4031"/>
        <v>0</v>
      </c>
      <c r="AG10708" s="14" t="e">
        <f t="shared" si="4032"/>
        <v>#DIV/0!</v>
      </c>
      <c r="AH10708" s="14" t="e">
        <f t="shared" si="4035"/>
        <v>#DIV/0!</v>
      </c>
      <c r="AI10708" s="14">
        <f t="shared" si="4036"/>
        <v>270</v>
      </c>
      <c r="AJ10708" s="1294"/>
    </row>
    <row r="10709" spans="1:36" ht="28.5" customHeight="1">
      <c r="A10709" s="1503" t="e">
        <f t="shared" si="4033"/>
        <v>#REF!</v>
      </c>
      <c r="B10709" s="1355" t="s">
        <v>2179</v>
      </c>
      <c r="C10709" s="1356" t="s">
        <v>66</v>
      </c>
      <c r="D10709" s="1357">
        <v>24.93</v>
      </c>
      <c r="E10709" s="1354">
        <v>90</v>
      </c>
      <c r="F10709" s="1354">
        <v>2243.6999999999998</v>
      </c>
      <c r="G10709" s="1354"/>
      <c r="H10709" s="1354"/>
      <c r="I10709" s="1354"/>
      <c r="J10709" s="1364">
        <v>45501</v>
      </c>
      <c r="K10709" s="1364"/>
      <c r="L10709" s="1364" t="s">
        <v>2167</v>
      </c>
      <c r="M10709" s="1364">
        <v>43854</v>
      </c>
      <c r="N10709" s="1354">
        <v>2</v>
      </c>
      <c r="O10709" s="1354">
        <v>2</v>
      </c>
      <c r="P10709" s="1354">
        <v>2</v>
      </c>
      <c r="Q10709" s="1354"/>
      <c r="R10709" s="1354"/>
      <c r="S10709" s="1354"/>
      <c r="T10709" s="1354"/>
      <c r="U10709" s="1354"/>
      <c r="V10709" s="1354"/>
      <c r="W10709" s="1354"/>
      <c r="X10709" s="1354"/>
      <c r="Y10709" s="1354"/>
      <c r="Z10709" s="1354"/>
      <c r="AA10709" s="1354"/>
      <c r="AB10709" s="1354"/>
      <c r="AC10709" s="1507">
        <f t="shared" si="4029"/>
        <v>84</v>
      </c>
      <c r="AD10709" s="1508">
        <f t="shared" si="4030"/>
        <v>2094.12</v>
      </c>
      <c r="AE10709" s="14">
        <f t="shared" si="4034"/>
        <v>16.133333333333333</v>
      </c>
      <c r="AF10709" s="14">
        <f t="shared" si="4031"/>
        <v>2</v>
      </c>
      <c r="AG10709" s="14">
        <f t="shared" si="4032"/>
        <v>42</v>
      </c>
      <c r="AH10709" s="14">
        <f t="shared" si="4035"/>
        <v>25.866666666666667</v>
      </c>
      <c r="AI10709" s="14">
        <f t="shared" si="4036"/>
        <v>51.733333333333334</v>
      </c>
      <c r="AJ10709" s="1294"/>
    </row>
    <row r="10710" spans="1:36" ht="52.5" customHeight="1">
      <c r="A10710" s="1503" t="e">
        <f t="shared" si="4033"/>
        <v>#REF!</v>
      </c>
      <c r="B10710" s="1355" t="s">
        <v>2180</v>
      </c>
      <c r="C10710" s="1356" t="s">
        <v>66</v>
      </c>
      <c r="D10710" s="1357">
        <v>14.83</v>
      </c>
      <c r="E10710" s="1354">
        <v>30</v>
      </c>
      <c r="F10710" s="1354">
        <f>E10710*D10710</f>
        <v>444.9</v>
      </c>
      <c r="G10710" s="1354"/>
      <c r="H10710" s="1354"/>
      <c r="I10710" s="1354"/>
      <c r="J10710" s="1364">
        <v>45413</v>
      </c>
      <c r="K10710" s="1364"/>
      <c r="L10710" s="1364" t="s">
        <v>2167</v>
      </c>
      <c r="M10710" s="1364">
        <v>43854</v>
      </c>
      <c r="N10710" s="1354">
        <v>0</v>
      </c>
      <c r="O10710" s="1354">
        <v>0</v>
      </c>
      <c r="P10710" s="1354">
        <v>10</v>
      </c>
      <c r="Q10710" s="1354"/>
      <c r="R10710" s="1354"/>
      <c r="S10710" s="1354"/>
      <c r="T10710" s="1354"/>
      <c r="U10710" s="1354"/>
      <c r="V10710" s="1354"/>
      <c r="W10710" s="1354"/>
      <c r="X10710" s="1354"/>
      <c r="Y10710" s="1354"/>
      <c r="Z10710" s="1354"/>
      <c r="AA10710" s="1354"/>
      <c r="AB10710" s="1354"/>
      <c r="AC10710" s="1507">
        <f t="shared" si="4029"/>
        <v>20</v>
      </c>
      <c r="AD10710" s="1508">
        <f t="shared" si="4030"/>
        <v>296.60000000000002</v>
      </c>
      <c r="AE10710" s="14">
        <f t="shared" si="4034"/>
        <v>13.2</v>
      </c>
      <c r="AF10710" s="14">
        <f t="shared" si="4031"/>
        <v>3.3333333333333335</v>
      </c>
      <c r="AG10710" s="14">
        <f t="shared" si="4032"/>
        <v>6</v>
      </c>
      <c r="AH10710" s="14">
        <f t="shared" si="4035"/>
        <v>-7.1999999999999993</v>
      </c>
      <c r="AI10710" s="14">
        <f t="shared" si="4036"/>
        <v>-24</v>
      </c>
      <c r="AJ10710" s="1294"/>
    </row>
    <row r="10711" spans="1:36" ht="26.25" customHeight="1">
      <c r="A10711" s="4162" t="s">
        <v>3755</v>
      </c>
      <c r="B10711" s="4163"/>
      <c r="C10711" s="4163"/>
      <c r="D10711" s="4163"/>
      <c r="E10711" s="4163"/>
      <c r="F10711" s="4163"/>
      <c r="G10711" s="4163"/>
      <c r="H10711" s="4163"/>
      <c r="I10711" s="4163"/>
      <c r="J10711" s="4163"/>
      <c r="K10711" s="4163"/>
      <c r="L10711" s="4163"/>
      <c r="M10711" s="4163"/>
      <c r="N10711" s="4163"/>
      <c r="O10711" s="4163"/>
      <c r="P10711" s="4163"/>
      <c r="Q10711" s="4163"/>
      <c r="R10711" s="4163"/>
      <c r="S10711" s="4163"/>
      <c r="T10711" s="4163"/>
      <c r="U10711" s="4163"/>
      <c r="V10711" s="4163"/>
      <c r="W10711" s="4163"/>
      <c r="X10711" s="4163"/>
      <c r="Y10711" s="4163"/>
      <c r="Z10711" s="4163"/>
      <c r="AA10711" s="4163"/>
      <c r="AB10711" s="4163"/>
      <c r="AC10711" s="4163"/>
      <c r="AD10711" s="4163"/>
      <c r="AE10711" s="4163"/>
      <c r="AF10711" s="4163"/>
      <c r="AG10711" s="4163"/>
      <c r="AH10711" s="4163"/>
      <c r="AI10711" s="4163"/>
      <c r="AJ10711" s="4164"/>
    </row>
    <row r="10712" spans="1:36" ht="65.25" customHeight="1">
      <c r="A10712" s="1503">
        <v>42</v>
      </c>
      <c r="B10712" s="1355" t="s">
        <v>4890</v>
      </c>
      <c r="C10712" s="1356" t="s">
        <v>66</v>
      </c>
      <c r="D10712" s="1357">
        <v>0.3</v>
      </c>
      <c r="E10712" s="1354">
        <v>12283</v>
      </c>
      <c r="F10712" s="1360">
        <f t="shared" ref="F10712:F10724" si="4037">E10712*D10712</f>
        <v>3684.8999999999996</v>
      </c>
      <c r="G10712" s="1354"/>
      <c r="H10712" s="1354"/>
      <c r="I10712" s="1358"/>
      <c r="J10712" s="1358"/>
      <c r="K10712" s="1358"/>
      <c r="L10712" s="1358" t="s">
        <v>4891</v>
      </c>
      <c r="M10712" s="1358">
        <v>44769</v>
      </c>
      <c r="N10712" s="1359">
        <v>587</v>
      </c>
      <c r="O10712" s="1359">
        <v>882</v>
      </c>
      <c r="P10712" s="1359">
        <v>461</v>
      </c>
      <c r="Q10712" s="1354"/>
      <c r="R10712" s="1354"/>
      <c r="S10712" s="1354"/>
      <c r="T10712" s="1354"/>
      <c r="U10712" s="1354"/>
      <c r="V10712" s="1354"/>
      <c r="W10712" s="1354"/>
      <c r="X10712" s="1354"/>
      <c r="Y10712" s="1354"/>
      <c r="Z10712" s="1354"/>
      <c r="AA10712" s="1354"/>
      <c r="AB10712" s="1354"/>
      <c r="AC10712" s="1507">
        <f t="shared" ref="AC10712:AC10724" si="4038">E10712+G10712-N10712-O10712-AA10712-P10712-Q10712-R10712-S10712-T10712-U10712-V10712-W10712-X10712-Y10712</f>
        <v>10353</v>
      </c>
      <c r="AD10712" s="1508">
        <f t="shared" ref="AD10712:AD10724" si="4039">D10712*AC10712</f>
        <v>3105.9</v>
      </c>
      <c r="AE10712" s="14">
        <f t="shared" ref="AE10712:AE10724" si="4040">(J10712-"01.04.2023")/30</f>
        <v>-1500.5666666666666</v>
      </c>
      <c r="AF10712" s="14">
        <f t="shared" ref="AF10712:AF10724" si="4041">(N10712+O10712+P10712+Q10712+R10712+S10712+T10712+U10712+V10712+W10712+X10712+Y10712)/3</f>
        <v>643.33333333333337</v>
      </c>
      <c r="AG10712" s="14">
        <f t="shared" ref="AG10712:AG10724" si="4042">AC10712/AF10712</f>
        <v>16.092746113989637</v>
      </c>
      <c r="AH10712" s="14">
        <f t="shared" ref="AH10712:AH10724" si="4043">AG10712-AE10712</f>
        <v>1516.6594127806563</v>
      </c>
      <c r="AI10712" s="14">
        <f t="shared" ref="AI10712:AI10724" si="4044">AC10712-(AE10712*AF10712)</f>
        <v>975717.55555555562</v>
      </c>
      <c r="AJ10712" s="1294"/>
    </row>
    <row r="10713" spans="1:36" ht="63" customHeight="1">
      <c r="A10713" s="1503">
        <f t="shared" ref="A10713:A10724" si="4045">A10712+1</f>
        <v>43</v>
      </c>
      <c r="B10713" s="1355" t="s">
        <v>4892</v>
      </c>
      <c r="C10713" s="1356" t="s">
        <v>66</v>
      </c>
      <c r="D10713" s="1357">
        <v>0.4</v>
      </c>
      <c r="E10713" s="1354">
        <v>12718</v>
      </c>
      <c r="F10713" s="1360">
        <f t="shared" si="4037"/>
        <v>5087.2000000000007</v>
      </c>
      <c r="G10713" s="1354"/>
      <c r="H10713" s="1354"/>
      <c r="I10713" s="1358"/>
      <c r="J10713" s="1358"/>
      <c r="K10713" s="1358"/>
      <c r="L10713" s="1358" t="s">
        <v>4891</v>
      </c>
      <c r="M10713" s="1358">
        <v>44769</v>
      </c>
      <c r="N10713" s="1359">
        <v>98</v>
      </c>
      <c r="O10713" s="1359">
        <v>100</v>
      </c>
      <c r="P10713" s="1359">
        <v>300</v>
      </c>
      <c r="Q10713" s="1354"/>
      <c r="R10713" s="1354"/>
      <c r="S10713" s="1354"/>
      <c r="T10713" s="1354"/>
      <c r="U10713" s="1354"/>
      <c r="V10713" s="1354"/>
      <c r="W10713" s="1354"/>
      <c r="X10713" s="1354"/>
      <c r="Y10713" s="1354"/>
      <c r="Z10713" s="1354"/>
      <c r="AA10713" s="1354"/>
      <c r="AB10713" s="1354"/>
      <c r="AC10713" s="1507">
        <f t="shared" si="4038"/>
        <v>12220</v>
      </c>
      <c r="AD10713" s="1508">
        <f t="shared" si="4039"/>
        <v>4888</v>
      </c>
      <c r="AE10713" s="14">
        <f t="shared" si="4040"/>
        <v>-1500.5666666666666</v>
      </c>
      <c r="AF10713" s="14">
        <f t="shared" si="4041"/>
        <v>166</v>
      </c>
      <c r="AG10713" s="14">
        <f t="shared" si="4042"/>
        <v>73.614457831325296</v>
      </c>
      <c r="AH10713" s="14">
        <f t="shared" si="4043"/>
        <v>1574.181124497992</v>
      </c>
      <c r="AI10713" s="14">
        <f t="shared" si="4044"/>
        <v>261314.06666666665</v>
      </c>
      <c r="AJ10713" s="1294"/>
    </row>
    <row r="10714" spans="1:36" ht="52.5" customHeight="1">
      <c r="A10714" s="1503">
        <f t="shared" si="4045"/>
        <v>44</v>
      </c>
      <c r="B10714" s="1355" t="s">
        <v>4893</v>
      </c>
      <c r="C10714" s="1356" t="s">
        <v>66</v>
      </c>
      <c r="D10714" s="1357">
        <v>0.4</v>
      </c>
      <c r="E10714" s="1354">
        <v>4725</v>
      </c>
      <c r="F10714" s="1360">
        <f t="shared" si="4037"/>
        <v>1890</v>
      </c>
      <c r="G10714" s="1354"/>
      <c r="H10714" s="1354"/>
      <c r="I10714" s="1358"/>
      <c r="J10714" s="1358"/>
      <c r="K10714" s="1358"/>
      <c r="L10714" s="1358" t="s">
        <v>4891</v>
      </c>
      <c r="M10714" s="1358">
        <v>44769</v>
      </c>
      <c r="N10714" s="1359">
        <v>140</v>
      </c>
      <c r="O10714" s="1359">
        <v>230</v>
      </c>
      <c r="P10714" s="1359">
        <v>270</v>
      </c>
      <c r="Q10714" s="1354"/>
      <c r="R10714" s="1354"/>
      <c r="S10714" s="1354"/>
      <c r="T10714" s="1354"/>
      <c r="U10714" s="1354"/>
      <c r="V10714" s="1354"/>
      <c r="W10714" s="1354"/>
      <c r="X10714" s="1354"/>
      <c r="Y10714" s="1354"/>
      <c r="Z10714" s="1354"/>
      <c r="AA10714" s="1354"/>
      <c r="AB10714" s="1354"/>
      <c r="AC10714" s="1507">
        <f t="shared" si="4038"/>
        <v>4085</v>
      </c>
      <c r="AD10714" s="1508">
        <f t="shared" si="4039"/>
        <v>1634</v>
      </c>
      <c r="AE10714" s="14">
        <f t="shared" si="4040"/>
        <v>-1500.5666666666666</v>
      </c>
      <c r="AF10714" s="14">
        <f t="shared" si="4041"/>
        <v>213.33333333333334</v>
      </c>
      <c r="AG10714" s="14">
        <f t="shared" si="4042"/>
        <v>19.1484375</v>
      </c>
      <c r="AH10714" s="14">
        <f t="shared" si="4043"/>
        <v>1519.7151041666666</v>
      </c>
      <c r="AI10714" s="14">
        <f t="shared" si="4044"/>
        <v>324205.88888888888</v>
      </c>
      <c r="AJ10714" s="1294"/>
    </row>
    <row r="10715" spans="1:36" ht="54" customHeight="1">
      <c r="A10715" s="1503">
        <f t="shared" si="4045"/>
        <v>45</v>
      </c>
      <c r="B10715" s="1355" t="s">
        <v>4894</v>
      </c>
      <c r="C10715" s="1356" t="s">
        <v>66</v>
      </c>
      <c r="D10715" s="1357">
        <v>0.65</v>
      </c>
      <c r="E10715" s="1354">
        <v>22568</v>
      </c>
      <c r="F10715" s="1360">
        <f t="shared" si="4037"/>
        <v>14669.2</v>
      </c>
      <c r="G10715" s="1354"/>
      <c r="H10715" s="1354"/>
      <c r="I10715" s="1358"/>
      <c r="J10715" s="1358"/>
      <c r="K10715" s="1358"/>
      <c r="L10715" s="1358" t="s">
        <v>4891</v>
      </c>
      <c r="M10715" s="1358">
        <v>44769</v>
      </c>
      <c r="N10715" s="1359">
        <v>698</v>
      </c>
      <c r="O10715" s="1359">
        <v>423</v>
      </c>
      <c r="P10715" s="1359">
        <v>1204</v>
      </c>
      <c r="Q10715" s="1354"/>
      <c r="R10715" s="1354"/>
      <c r="S10715" s="1354"/>
      <c r="T10715" s="1354"/>
      <c r="U10715" s="1354"/>
      <c r="V10715" s="1354"/>
      <c r="W10715" s="1354"/>
      <c r="X10715" s="1354"/>
      <c r="Y10715" s="1354"/>
      <c r="Z10715" s="1354"/>
      <c r="AA10715" s="1354"/>
      <c r="AB10715" s="1354"/>
      <c r="AC10715" s="1507">
        <f t="shared" si="4038"/>
        <v>20243</v>
      </c>
      <c r="AD10715" s="1508">
        <f t="shared" si="4039"/>
        <v>13157.95</v>
      </c>
      <c r="AE10715" s="14">
        <f t="shared" si="4040"/>
        <v>-1500.5666666666666</v>
      </c>
      <c r="AF10715" s="14">
        <f t="shared" si="4041"/>
        <v>775</v>
      </c>
      <c r="AG10715" s="14">
        <f t="shared" si="4042"/>
        <v>26.12</v>
      </c>
      <c r="AH10715" s="14">
        <f t="shared" si="4043"/>
        <v>1526.6866666666665</v>
      </c>
      <c r="AI10715" s="14">
        <f t="shared" si="4044"/>
        <v>1183182.1666666665</v>
      </c>
      <c r="AJ10715" s="1294"/>
    </row>
    <row r="10716" spans="1:36" ht="46.5" customHeight="1">
      <c r="A10716" s="1503">
        <f t="shared" si="4045"/>
        <v>46</v>
      </c>
      <c r="B10716" s="1355" t="s">
        <v>4895</v>
      </c>
      <c r="C10716" s="1356" t="s">
        <v>66</v>
      </c>
      <c r="D10716" s="1357">
        <v>0.7</v>
      </c>
      <c r="E10716" s="1354">
        <v>944</v>
      </c>
      <c r="F10716" s="1360">
        <f t="shared" si="4037"/>
        <v>660.8</v>
      </c>
      <c r="G10716" s="1354"/>
      <c r="H10716" s="1354"/>
      <c r="I10716" s="1358"/>
      <c r="J10716" s="1358"/>
      <c r="K10716" s="1358"/>
      <c r="L10716" s="1358" t="s">
        <v>4891</v>
      </c>
      <c r="M10716" s="1358">
        <v>44769</v>
      </c>
      <c r="N10716" s="1359">
        <v>0</v>
      </c>
      <c r="O10716" s="1359">
        <v>30</v>
      </c>
      <c r="P10716" s="1359">
        <v>30</v>
      </c>
      <c r="Q10716" s="1354"/>
      <c r="R10716" s="1354"/>
      <c r="S10716" s="1354"/>
      <c r="T10716" s="1354"/>
      <c r="U10716" s="1354"/>
      <c r="V10716" s="1354"/>
      <c r="W10716" s="1354"/>
      <c r="X10716" s="1354"/>
      <c r="Y10716" s="1354"/>
      <c r="Z10716" s="1354"/>
      <c r="AA10716" s="1354"/>
      <c r="AB10716" s="1354"/>
      <c r="AC10716" s="1507">
        <f t="shared" si="4038"/>
        <v>884</v>
      </c>
      <c r="AD10716" s="1508">
        <f t="shared" si="4039"/>
        <v>618.79999999999995</v>
      </c>
      <c r="AE10716" s="14">
        <f t="shared" si="4040"/>
        <v>-1500.5666666666666</v>
      </c>
      <c r="AF10716" s="14">
        <f t="shared" si="4041"/>
        <v>20</v>
      </c>
      <c r="AG10716" s="14">
        <f t="shared" si="4042"/>
        <v>44.2</v>
      </c>
      <c r="AH10716" s="14">
        <f t="shared" si="4043"/>
        <v>1544.7666666666667</v>
      </c>
      <c r="AI10716" s="14">
        <f t="shared" si="4044"/>
        <v>30895.333333333332</v>
      </c>
      <c r="AJ10716" s="1294"/>
    </row>
    <row r="10717" spans="1:36" ht="54" customHeight="1">
      <c r="A10717" s="1503">
        <f t="shared" si="4045"/>
        <v>47</v>
      </c>
      <c r="B10717" s="1355" t="s">
        <v>4896</v>
      </c>
      <c r="C10717" s="1356" t="s">
        <v>344</v>
      </c>
      <c r="D10717" s="1357">
        <v>10</v>
      </c>
      <c r="E10717" s="1354">
        <v>7.4</v>
      </c>
      <c r="F10717" s="1360">
        <f t="shared" si="4037"/>
        <v>74</v>
      </c>
      <c r="G10717" s="1354"/>
      <c r="H10717" s="1354"/>
      <c r="I10717" s="1358"/>
      <c r="J10717" s="1358"/>
      <c r="K10717" s="1358"/>
      <c r="L10717" s="1358" t="s">
        <v>4891</v>
      </c>
      <c r="M10717" s="1358">
        <v>44769</v>
      </c>
      <c r="N10717" s="1359">
        <v>2.6</v>
      </c>
      <c r="O10717" s="1359">
        <v>0.3</v>
      </c>
      <c r="P10717" s="1359">
        <v>2.1</v>
      </c>
      <c r="Q10717" s="1354"/>
      <c r="R10717" s="1354"/>
      <c r="S10717" s="1354"/>
      <c r="T10717" s="1354"/>
      <c r="U10717" s="1354"/>
      <c r="V10717" s="1354"/>
      <c r="W10717" s="1354"/>
      <c r="X10717" s="1354"/>
      <c r="Y10717" s="1354"/>
      <c r="Z10717" s="1354"/>
      <c r="AA10717" s="1354"/>
      <c r="AB10717" s="1354"/>
      <c r="AC10717" s="1507">
        <f t="shared" si="4038"/>
        <v>2.4000000000000008</v>
      </c>
      <c r="AD10717" s="1508">
        <f t="shared" si="4039"/>
        <v>24.000000000000007</v>
      </c>
      <c r="AE10717" s="14">
        <f t="shared" si="4040"/>
        <v>-1500.5666666666666</v>
      </c>
      <c r="AF10717" s="14">
        <f t="shared" si="4041"/>
        <v>1.6666666666666667</v>
      </c>
      <c r="AG10717" s="14">
        <f t="shared" si="4042"/>
        <v>1.4400000000000004</v>
      </c>
      <c r="AH10717" s="14">
        <f t="shared" si="4043"/>
        <v>1502.0066666666667</v>
      </c>
      <c r="AI10717" s="14">
        <f t="shared" si="4044"/>
        <v>2503.3444444444444</v>
      </c>
      <c r="AJ10717" s="1294"/>
    </row>
    <row r="10718" spans="1:36" ht="28.5" customHeight="1">
      <c r="A10718" s="1503">
        <f t="shared" si="4045"/>
        <v>48</v>
      </c>
      <c r="B10718" s="1355" t="s">
        <v>4897</v>
      </c>
      <c r="C10718" s="1356" t="s">
        <v>344</v>
      </c>
      <c r="D10718" s="1357">
        <v>10</v>
      </c>
      <c r="E10718" s="1354">
        <v>317.2</v>
      </c>
      <c r="F10718" s="1360">
        <f t="shared" si="4037"/>
        <v>3172</v>
      </c>
      <c r="G10718" s="1354"/>
      <c r="H10718" s="1354"/>
      <c r="I10718" s="1358"/>
      <c r="J10718" s="1358"/>
      <c r="K10718" s="1358"/>
      <c r="L10718" s="1358" t="s">
        <v>4891</v>
      </c>
      <c r="M10718" s="1358">
        <v>44769</v>
      </c>
      <c r="N10718" s="1359">
        <v>18.5</v>
      </c>
      <c r="O10718" s="1359">
        <v>16.850000000000001</v>
      </c>
      <c r="P10718" s="1359">
        <v>16.98</v>
      </c>
      <c r="Q10718" s="1354"/>
      <c r="R10718" s="1354"/>
      <c r="S10718" s="1354"/>
      <c r="T10718" s="1354"/>
      <c r="U10718" s="1354"/>
      <c r="V10718" s="1354"/>
      <c r="W10718" s="1354"/>
      <c r="X10718" s="1354"/>
      <c r="Y10718" s="1354"/>
      <c r="Z10718" s="1354"/>
      <c r="AA10718" s="1354"/>
      <c r="AB10718" s="1354"/>
      <c r="AC10718" s="1507">
        <f t="shared" si="4038"/>
        <v>264.86999999999995</v>
      </c>
      <c r="AD10718" s="1508">
        <f t="shared" si="4039"/>
        <v>2648.6999999999994</v>
      </c>
      <c r="AE10718" s="14">
        <f t="shared" si="4040"/>
        <v>-1500.5666666666666</v>
      </c>
      <c r="AF10718" s="14">
        <f t="shared" si="4041"/>
        <v>17.443333333333332</v>
      </c>
      <c r="AG10718" s="14">
        <f t="shared" si="4042"/>
        <v>15.184597745079303</v>
      </c>
      <c r="AH10718" s="14">
        <f t="shared" si="4043"/>
        <v>1515.751264411746</v>
      </c>
      <c r="AI10718" s="14">
        <f t="shared" si="4044"/>
        <v>26439.754555555552</v>
      </c>
      <c r="AJ10718" s="1294"/>
    </row>
    <row r="10719" spans="1:36" ht="28.5" customHeight="1">
      <c r="A10719" s="1503">
        <f t="shared" si="4045"/>
        <v>49</v>
      </c>
      <c r="B10719" s="1355" t="s">
        <v>3504</v>
      </c>
      <c r="C10719" s="1356" t="s">
        <v>3505</v>
      </c>
      <c r="D10719" s="1357">
        <v>5</v>
      </c>
      <c r="E10719" s="1354">
        <v>78.3</v>
      </c>
      <c r="F10719" s="1360">
        <f t="shared" si="4037"/>
        <v>391.5</v>
      </c>
      <c r="G10719" s="1354"/>
      <c r="H10719" s="1354"/>
      <c r="I10719" s="1358"/>
      <c r="J10719" s="1358"/>
      <c r="K10719" s="1358"/>
      <c r="L10719" s="1358" t="s">
        <v>4891</v>
      </c>
      <c r="M10719" s="1358">
        <v>44769</v>
      </c>
      <c r="N10719" s="1359">
        <v>2</v>
      </c>
      <c r="O10719" s="1359">
        <v>2</v>
      </c>
      <c r="P10719" s="1359">
        <v>4.8</v>
      </c>
      <c r="Q10719" s="1354"/>
      <c r="R10719" s="1354"/>
      <c r="S10719" s="1354"/>
      <c r="T10719" s="1354"/>
      <c r="U10719" s="1354"/>
      <c r="V10719" s="1354"/>
      <c r="W10719" s="1354"/>
      <c r="X10719" s="1354"/>
      <c r="Y10719" s="1354"/>
      <c r="Z10719" s="1354"/>
      <c r="AA10719" s="1354"/>
      <c r="AB10719" s="1354"/>
      <c r="AC10719" s="1507">
        <f t="shared" si="4038"/>
        <v>69.5</v>
      </c>
      <c r="AD10719" s="1508">
        <f t="shared" si="4039"/>
        <v>347.5</v>
      </c>
      <c r="AE10719" s="14">
        <f t="shared" si="4040"/>
        <v>-1500.5666666666666</v>
      </c>
      <c r="AF10719" s="14">
        <f t="shared" si="4041"/>
        <v>2.9333333333333336</v>
      </c>
      <c r="AG10719" s="14">
        <f t="shared" si="4042"/>
        <v>23.693181818181817</v>
      </c>
      <c r="AH10719" s="14">
        <f t="shared" si="4043"/>
        <v>1524.2598484848484</v>
      </c>
      <c r="AI10719" s="14">
        <f t="shared" si="4044"/>
        <v>4471.1622222222222</v>
      </c>
      <c r="AJ10719" s="1294"/>
    </row>
    <row r="10720" spans="1:36" ht="55.5" customHeight="1">
      <c r="A10720" s="1503">
        <f t="shared" si="4045"/>
        <v>50</v>
      </c>
      <c r="B10720" s="1355" t="s">
        <v>4898</v>
      </c>
      <c r="C10720" s="1356" t="s">
        <v>66</v>
      </c>
      <c r="D10720" s="1357">
        <v>1</v>
      </c>
      <c r="E10720" s="1354">
        <v>92</v>
      </c>
      <c r="F10720" s="1360">
        <f t="shared" si="4037"/>
        <v>92</v>
      </c>
      <c r="G10720" s="1354"/>
      <c r="H10720" s="1354"/>
      <c r="I10720" s="1358"/>
      <c r="J10720" s="1358"/>
      <c r="K10720" s="1358"/>
      <c r="L10720" s="1358" t="s">
        <v>4891</v>
      </c>
      <c r="M10720" s="1358">
        <v>44769</v>
      </c>
      <c r="N10720" s="1359">
        <v>10</v>
      </c>
      <c r="O10720" s="1359">
        <v>3</v>
      </c>
      <c r="P10720" s="1359">
        <v>1</v>
      </c>
      <c r="Q10720" s="1354"/>
      <c r="R10720" s="1354"/>
      <c r="S10720" s="1354"/>
      <c r="T10720" s="1354"/>
      <c r="U10720" s="1354"/>
      <c r="V10720" s="1354"/>
      <c r="W10720" s="1354"/>
      <c r="X10720" s="1354"/>
      <c r="Y10720" s="1354"/>
      <c r="Z10720" s="1354"/>
      <c r="AA10720" s="1354"/>
      <c r="AB10720" s="1354"/>
      <c r="AC10720" s="1507">
        <f t="shared" si="4038"/>
        <v>78</v>
      </c>
      <c r="AD10720" s="1508">
        <f t="shared" si="4039"/>
        <v>78</v>
      </c>
      <c r="AE10720" s="14">
        <f t="shared" si="4040"/>
        <v>-1500.5666666666666</v>
      </c>
      <c r="AF10720" s="14">
        <f t="shared" si="4041"/>
        <v>4.666666666666667</v>
      </c>
      <c r="AG10720" s="14">
        <f t="shared" si="4042"/>
        <v>16.714285714285712</v>
      </c>
      <c r="AH10720" s="14">
        <f t="shared" si="4043"/>
        <v>1517.2809523809524</v>
      </c>
      <c r="AI10720" s="14">
        <f t="shared" si="4044"/>
        <v>7080.6444444444442</v>
      </c>
      <c r="AJ10720" s="1294"/>
    </row>
    <row r="10721" spans="1:36" ht="46.5" customHeight="1">
      <c r="A10721" s="1503">
        <f t="shared" si="4045"/>
        <v>51</v>
      </c>
      <c r="B10721" s="1355" t="s">
        <v>4899</v>
      </c>
      <c r="C10721" s="1356" t="s">
        <v>176</v>
      </c>
      <c r="D10721" s="1357">
        <v>0.5</v>
      </c>
      <c r="E10721" s="1354">
        <v>12097</v>
      </c>
      <c r="F10721" s="1360">
        <f t="shared" si="4037"/>
        <v>6048.5</v>
      </c>
      <c r="G10721" s="1354"/>
      <c r="H10721" s="1354"/>
      <c r="I10721" s="1358"/>
      <c r="J10721" s="1358"/>
      <c r="K10721" s="1358"/>
      <c r="L10721" s="1358" t="s">
        <v>4891</v>
      </c>
      <c r="M10721" s="1358">
        <v>44769</v>
      </c>
      <c r="N10721" s="1359">
        <v>64</v>
      </c>
      <c r="O10721" s="1359">
        <v>217</v>
      </c>
      <c r="P10721" s="1359">
        <v>276</v>
      </c>
      <c r="Q10721" s="1354"/>
      <c r="R10721" s="1354"/>
      <c r="S10721" s="1354"/>
      <c r="T10721" s="1354"/>
      <c r="U10721" s="1354"/>
      <c r="V10721" s="1354"/>
      <c r="W10721" s="1354"/>
      <c r="X10721" s="1354"/>
      <c r="Y10721" s="1354"/>
      <c r="Z10721" s="1354"/>
      <c r="AA10721" s="1354"/>
      <c r="AB10721" s="1354"/>
      <c r="AC10721" s="1507">
        <f t="shared" si="4038"/>
        <v>11540</v>
      </c>
      <c r="AD10721" s="1508">
        <f t="shared" si="4039"/>
        <v>5770</v>
      </c>
      <c r="AE10721" s="14">
        <f t="shared" si="4040"/>
        <v>-1500.5666666666666</v>
      </c>
      <c r="AF10721" s="14">
        <f t="shared" si="4041"/>
        <v>185.66666666666666</v>
      </c>
      <c r="AG10721" s="14">
        <f t="shared" si="4042"/>
        <v>62.154398563734297</v>
      </c>
      <c r="AH10721" s="14">
        <f t="shared" si="4043"/>
        <v>1562.7210652304009</v>
      </c>
      <c r="AI10721" s="14">
        <f t="shared" si="4044"/>
        <v>290145.2111111111</v>
      </c>
      <c r="AJ10721" s="1294"/>
    </row>
    <row r="10722" spans="1:36" ht="45" customHeight="1">
      <c r="A10722" s="1503">
        <f t="shared" si="4045"/>
        <v>52</v>
      </c>
      <c r="B10722" s="1355" t="s">
        <v>3962</v>
      </c>
      <c r="C10722" s="1356" t="s">
        <v>66</v>
      </c>
      <c r="D10722" s="1357">
        <v>0.8</v>
      </c>
      <c r="E10722" s="1354">
        <v>190</v>
      </c>
      <c r="F10722" s="1360">
        <f t="shared" si="4037"/>
        <v>152</v>
      </c>
      <c r="G10722" s="1354"/>
      <c r="H10722" s="1354"/>
      <c r="I10722" s="1358"/>
      <c r="J10722" s="1358"/>
      <c r="K10722" s="1358"/>
      <c r="L10722" s="1358" t="s">
        <v>4891</v>
      </c>
      <c r="M10722" s="1358">
        <v>44769</v>
      </c>
      <c r="N10722" s="1359">
        <v>10</v>
      </c>
      <c r="O10722" s="1359">
        <v>0</v>
      </c>
      <c r="P10722" s="1359">
        <v>50</v>
      </c>
      <c r="Q10722" s="1354"/>
      <c r="R10722" s="1354"/>
      <c r="S10722" s="1354"/>
      <c r="T10722" s="1354"/>
      <c r="U10722" s="1354"/>
      <c r="V10722" s="1354"/>
      <c r="W10722" s="1354"/>
      <c r="X10722" s="1354"/>
      <c r="Y10722" s="1354"/>
      <c r="Z10722" s="1354"/>
      <c r="AA10722" s="1354"/>
      <c r="AB10722" s="1354"/>
      <c r="AC10722" s="1507">
        <f t="shared" si="4038"/>
        <v>130</v>
      </c>
      <c r="AD10722" s="1508">
        <f t="shared" si="4039"/>
        <v>104</v>
      </c>
      <c r="AE10722" s="14">
        <f t="shared" si="4040"/>
        <v>-1500.5666666666666</v>
      </c>
      <c r="AF10722" s="14">
        <f t="shared" si="4041"/>
        <v>20</v>
      </c>
      <c r="AG10722" s="14">
        <f t="shared" si="4042"/>
        <v>6.5</v>
      </c>
      <c r="AH10722" s="14">
        <f t="shared" si="4043"/>
        <v>1507.0666666666666</v>
      </c>
      <c r="AI10722" s="14">
        <f t="shared" si="4044"/>
        <v>30141.333333333332</v>
      </c>
      <c r="AJ10722" s="1294"/>
    </row>
    <row r="10723" spans="1:36" ht="25.5" customHeight="1">
      <c r="A10723" s="1503">
        <f t="shared" si="4045"/>
        <v>53</v>
      </c>
      <c r="B10723" s="1355" t="s">
        <v>4900</v>
      </c>
      <c r="C10723" s="1356" t="s">
        <v>344</v>
      </c>
      <c r="D10723" s="1365">
        <v>5.6945600000000001</v>
      </c>
      <c r="E10723" s="1354">
        <v>484.5</v>
      </c>
      <c r="F10723" s="1366">
        <f t="shared" si="4037"/>
        <v>2759.0143200000002</v>
      </c>
      <c r="G10723" s="1354"/>
      <c r="H10723" s="1366"/>
      <c r="I10723" s="1358"/>
      <c r="J10723" s="1358"/>
      <c r="K10723" s="1358"/>
      <c r="L10723" s="1358" t="s">
        <v>4891</v>
      </c>
      <c r="M10723" s="1358">
        <v>44769</v>
      </c>
      <c r="N10723" s="1359">
        <v>13.92</v>
      </c>
      <c r="O10723" s="1359">
        <v>5.75</v>
      </c>
      <c r="P10723" s="1359">
        <v>24.12</v>
      </c>
      <c r="Q10723" s="1354"/>
      <c r="R10723" s="1354"/>
      <c r="S10723" s="1354"/>
      <c r="T10723" s="1354"/>
      <c r="U10723" s="1354"/>
      <c r="V10723" s="1354"/>
      <c r="W10723" s="1366"/>
      <c r="X10723" s="1354"/>
      <c r="Y10723" s="1366"/>
      <c r="Z10723" s="1354"/>
      <c r="AA10723" s="1354"/>
      <c r="AB10723" s="1354"/>
      <c r="AC10723" s="1507">
        <f t="shared" si="4038"/>
        <v>440.71</v>
      </c>
      <c r="AD10723" s="1508">
        <f t="shared" si="4039"/>
        <v>2509.6495375999998</v>
      </c>
      <c r="AE10723" s="14">
        <f t="shared" si="4040"/>
        <v>-1500.5666666666666</v>
      </c>
      <c r="AF10723" s="14">
        <f t="shared" si="4041"/>
        <v>14.596666666666669</v>
      </c>
      <c r="AG10723" s="14">
        <f t="shared" si="4042"/>
        <v>30.192509705412188</v>
      </c>
      <c r="AH10723" s="14">
        <f t="shared" si="4043"/>
        <v>1530.7591763720789</v>
      </c>
      <c r="AI10723" s="14">
        <f t="shared" si="4044"/>
        <v>22343.981444444446</v>
      </c>
      <c r="AJ10723" s="1294"/>
    </row>
    <row r="10724" spans="1:36" ht="18" customHeight="1">
      <c r="A10724" s="1503">
        <f t="shared" si="4045"/>
        <v>54</v>
      </c>
      <c r="B10724" s="1355" t="s">
        <v>4901</v>
      </c>
      <c r="C10724" s="1356" t="s">
        <v>2568</v>
      </c>
      <c r="D10724" s="1357">
        <v>0.7</v>
      </c>
      <c r="E10724" s="1354">
        <v>190</v>
      </c>
      <c r="F10724" s="1360">
        <f t="shared" si="4037"/>
        <v>133</v>
      </c>
      <c r="G10724" s="1354"/>
      <c r="H10724" s="1354"/>
      <c r="I10724" s="1358"/>
      <c r="J10724" s="1358"/>
      <c r="K10724" s="1358"/>
      <c r="L10724" s="1358" t="s">
        <v>4891</v>
      </c>
      <c r="M10724" s="1358">
        <v>44769</v>
      </c>
      <c r="N10724" s="1359">
        <v>0</v>
      </c>
      <c r="O10724" s="1359">
        <v>0</v>
      </c>
      <c r="P10724" s="1359">
        <v>0</v>
      </c>
      <c r="Q10724" s="1354"/>
      <c r="R10724" s="1354"/>
      <c r="S10724" s="1354"/>
      <c r="T10724" s="1354"/>
      <c r="U10724" s="1354"/>
      <c r="V10724" s="1354"/>
      <c r="W10724" s="1354"/>
      <c r="X10724" s="1354"/>
      <c r="Y10724" s="1354"/>
      <c r="Z10724" s="1354"/>
      <c r="AA10724" s="1354"/>
      <c r="AB10724" s="1354"/>
      <c r="AC10724" s="1507">
        <f t="shared" si="4038"/>
        <v>190</v>
      </c>
      <c r="AD10724" s="1508">
        <f t="shared" si="4039"/>
        <v>133</v>
      </c>
      <c r="AE10724" s="14">
        <f t="shared" si="4040"/>
        <v>-1500.5666666666666</v>
      </c>
      <c r="AF10724" s="14">
        <f t="shared" si="4041"/>
        <v>0</v>
      </c>
      <c r="AG10724" s="14" t="e">
        <f t="shared" si="4042"/>
        <v>#DIV/0!</v>
      </c>
      <c r="AH10724" s="14" t="e">
        <f t="shared" si="4043"/>
        <v>#DIV/0!</v>
      </c>
      <c r="AI10724" s="14">
        <f t="shared" si="4044"/>
        <v>190</v>
      </c>
      <c r="AJ10724" s="1294"/>
    </row>
    <row r="10725" spans="1:36" ht="28.5" customHeight="1">
      <c r="A10725" s="4185" t="s">
        <v>20</v>
      </c>
      <c r="B10725" s="4186"/>
      <c r="C10725" s="4186"/>
      <c r="D10725" s="4186"/>
      <c r="E10725" s="4186"/>
      <c r="F10725" s="4186"/>
      <c r="G10725" s="4186"/>
      <c r="H10725" s="4186"/>
      <c r="I10725" s="4186"/>
      <c r="J10725" s="4186"/>
      <c r="K10725" s="4186"/>
      <c r="L10725" s="4186"/>
      <c r="M10725" s="4186"/>
      <c r="N10725" s="4186"/>
      <c r="O10725" s="4186"/>
      <c r="P10725" s="4186"/>
      <c r="Q10725" s="4186"/>
      <c r="R10725" s="4186"/>
      <c r="S10725" s="4186"/>
      <c r="T10725" s="4186"/>
      <c r="U10725" s="4186"/>
      <c r="V10725" s="4186"/>
      <c r="W10725" s="4186"/>
      <c r="X10725" s="4186"/>
      <c r="Y10725" s="4186"/>
      <c r="Z10725" s="4186"/>
      <c r="AA10725" s="4186"/>
      <c r="AB10725" s="4186"/>
      <c r="AC10725" s="4186"/>
      <c r="AD10725" s="4186"/>
      <c r="AE10725" s="4186"/>
      <c r="AF10725" s="4186"/>
      <c r="AG10725" s="4186"/>
      <c r="AH10725" s="4186"/>
      <c r="AI10725" s="4186"/>
      <c r="AJ10725" s="4165"/>
    </row>
    <row r="10726" spans="1:36" ht="24" customHeight="1">
      <c r="A10726" s="4162" t="s">
        <v>3748</v>
      </c>
      <c r="B10726" s="4163"/>
      <c r="C10726" s="4163"/>
      <c r="D10726" s="4163"/>
      <c r="E10726" s="4163"/>
      <c r="F10726" s="4163"/>
      <c r="G10726" s="4163"/>
      <c r="H10726" s="4163"/>
      <c r="I10726" s="4163"/>
      <c r="J10726" s="4163"/>
      <c r="K10726" s="4163"/>
      <c r="L10726" s="4163"/>
      <c r="M10726" s="4163"/>
      <c r="N10726" s="4163"/>
      <c r="O10726" s="4163"/>
      <c r="P10726" s="4163"/>
      <c r="Q10726" s="4163"/>
      <c r="R10726" s="4163"/>
      <c r="S10726" s="4163"/>
      <c r="T10726" s="4163"/>
      <c r="U10726" s="4163"/>
      <c r="V10726" s="4163"/>
      <c r="W10726" s="4163"/>
      <c r="X10726" s="4163"/>
      <c r="Y10726" s="4163"/>
      <c r="Z10726" s="4163"/>
      <c r="AA10726" s="4163"/>
      <c r="AB10726" s="4163"/>
      <c r="AC10726" s="4163"/>
      <c r="AD10726" s="4163"/>
      <c r="AE10726" s="4163"/>
      <c r="AF10726" s="4163"/>
      <c r="AG10726" s="4163"/>
      <c r="AH10726" s="4163"/>
      <c r="AI10726" s="4163"/>
      <c r="AJ10726" s="4164"/>
    </row>
    <row r="10727" spans="1:36" ht="41.25" customHeight="1">
      <c r="A10727" s="1319">
        <v>1</v>
      </c>
      <c r="B10727" s="1352" t="s">
        <v>3238</v>
      </c>
      <c r="C10727" s="1345" t="s">
        <v>176</v>
      </c>
      <c r="D10727" s="1368">
        <v>51.36</v>
      </c>
      <c r="E10727" s="1271">
        <v>60</v>
      </c>
      <c r="F10727" s="1283">
        <f>E10727*D10727</f>
        <v>3081.6</v>
      </c>
      <c r="G10727" s="1354"/>
      <c r="H10727" s="1354"/>
      <c r="I10727" s="1358"/>
      <c r="J10727" s="1347">
        <v>45658</v>
      </c>
      <c r="K10727" s="1347"/>
      <c r="L10727" s="1347" t="s">
        <v>3749</v>
      </c>
      <c r="M10727" s="1347">
        <v>44728</v>
      </c>
      <c r="N10727" s="1354">
        <v>0</v>
      </c>
      <c r="O10727" s="1354">
        <v>0</v>
      </c>
      <c r="P10727" s="1354">
        <v>0</v>
      </c>
      <c r="Q10727" s="1354"/>
      <c r="R10727" s="1354"/>
      <c r="S10727" s="1354"/>
      <c r="T10727" s="1354"/>
      <c r="U10727" s="1354"/>
      <c r="V10727" s="1354"/>
      <c r="W10727" s="1354"/>
      <c r="X10727" s="1286"/>
      <c r="Y10727" s="1354"/>
      <c r="Z10727" s="1354"/>
      <c r="AA10727" s="1354"/>
      <c r="AB10727" s="1354"/>
      <c r="AC10727" s="1507">
        <f>E10727+G10727-N10727-O10727-AA10727-P10727-Q10727-R10727-S10727-T10727-U10727-V10727-W10727-X10727-Y10727</f>
        <v>60</v>
      </c>
      <c r="AD10727" s="1508">
        <f>D10727*AC10727</f>
        <v>3081.6</v>
      </c>
      <c r="AE10727" s="14">
        <f>(J10727-"01.04.2023")/30</f>
        <v>21.366666666666667</v>
      </c>
      <c r="AF10727" s="14">
        <f>(N10727+O10727+P10727+Q10727+R10727+S10727+T10727+U10727+V10727+W10727+X10727+Y10727)/3</f>
        <v>0</v>
      </c>
      <c r="AG10727" s="14" t="e">
        <f>AC10727/AF10727</f>
        <v>#DIV/0!</v>
      </c>
      <c r="AH10727" s="14" t="e">
        <f>AG10727-AE10727</f>
        <v>#DIV/0!</v>
      </c>
      <c r="AI10727" s="14">
        <f>AC10727-(AE10727*AF10727)</f>
        <v>60</v>
      </c>
      <c r="AJ10727" s="1294"/>
    </row>
    <row r="10728" spans="1:36" ht="15.75">
      <c r="A10728" s="4162" t="s">
        <v>2160</v>
      </c>
      <c r="B10728" s="4163"/>
      <c r="C10728" s="4163"/>
      <c r="D10728" s="4163"/>
      <c r="E10728" s="4163"/>
      <c r="F10728" s="4163"/>
      <c r="G10728" s="4163"/>
      <c r="H10728" s="4163"/>
      <c r="I10728" s="4163"/>
      <c r="J10728" s="4163"/>
      <c r="K10728" s="4163"/>
      <c r="L10728" s="4163"/>
      <c r="M10728" s="4163"/>
      <c r="N10728" s="4163"/>
      <c r="O10728" s="4163"/>
      <c r="P10728" s="4163"/>
      <c r="Q10728" s="4163"/>
      <c r="R10728" s="4163"/>
      <c r="S10728" s="4163"/>
      <c r="T10728" s="4163"/>
      <c r="U10728" s="4163"/>
      <c r="V10728" s="4163"/>
      <c r="W10728" s="4163"/>
      <c r="X10728" s="4163"/>
      <c r="Y10728" s="4163"/>
      <c r="Z10728" s="4163"/>
      <c r="AA10728" s="4163"/>
      <c r="AB10728" s="4163"/>
      <c r="AC10728" s="4163"/>
      <c r="AD10728" s="4163"/>
      <c r="AE10728" s="4163"/>
      <c r="AF10728" s="4163"/>
      <c r="AG10728" s="4163"/>
      <c r="AH10728" s="4163"/>
      <c r="AI10728" s="4163"/>
      <c r="AJ10728" s="4165"/>
    </row>
    <row r="10729" spans="1:36" ht="15.75" customHeight="1">
      <c r="A10729" s="1461">
        <v>2</v>
      </c>
      <c r="B10729" s="1298" t="s">
        <v>3750</v>
      </c>
      <c r="C10729" s="1345" t="s">
        <v>63</v>
      </c>
      <c r="D10729" s="1345">
        <v>7.2941669999999998</v>
      </c>
      <c r="E10729" s="1345">
        <v>240</v>
      </c>
      <c r="F10729" s="1345">
        <f t="shared" ref="F10729:F10736" si="4046">E10729*D10729</f>
        <v>1750.6000799999999</v>
      </c>
      <c r="G10729" s="1345"/>
      <c r="H10729" s="1346"/>
      <c r="I10729" s="1308"/>
      <c r="J10729" s="1347">
        <v>45351</v>
      </c>
      <c r="K10729" s="1369"/>
      <c r="L10729" s="1369"/>
      <c r="M10729" s="1369"/>
      <c r="N10729" s="1345">
        <v>60</v>
      </c>
      <c r="O10729" s="1345">
        <v>0</v>
      </c>
      <c r="P10729" s="1345">
        <v>90</v>
      </c>
      <c r="Q10729" s="1369"/>
      <c r="R10729" s="1369"/>
      <c r="S10729" s="1345"/>
      <c r="T10729" s="1345"/>
      <c r="U10729" s="1345"/>
      <c r="V10729" s="1345"/>
      <c r="W10729" s="1345"/>
      <c r="X10729" s="1345"/>
      <c r="Y10729" s="1345"/>
      <c r="Z10729" s="1369"/>
      <c r="AA10729" s="1369"/>
      <c r="AB10729" s="1369"/>
      <c r="AC10729" s="1507">
        <f t="shared" ref="AC10729:AC10736" si="4047">E10729+G10729-N10729-O10729-AA10729-P10729-Q10729-R10729-S10729-T10729-U10729-V10729-W10729-X10729-Y10729</f>
        <v>90</v>
      </c>
      <c r="AD10729" s="1508">
        <f t="shared" ref="AD10729:AD10736" si="4048">D10729*AC10729</f>
        <v>656.47502999999995</v>
      </c>
      <c r="AE10729" s="14">
        <f t="shared" ref="AE10729:AE10736" si="4049">(J10729-"01.04.2023")/30</f>
        <v>11.133333333333333</v>
      </c>
      <c r="AF10729" s="14">
        <f t="shared" ref="AF10729:AF10736" si="4050">(N10729+O10729+P10729+Q10729+R10729+S10729+T10729+U10729+V10729+W10729+X10729+Y10729)/3</f>
        <v>50</v>
      </c>
      <c r="AG10729" s="14">
        <f t="shared" ref="AG10729:AG10736" si="4051">AC10729/AF10729</f>
        <v>1.8</v>
      </c>
      <c r="AH10729" s="14">
        <f t="shared" ref="AH10729:AH10736" si="4052">AG10729-AE10729</f>
        <v>-9.3333333333333321</v>
      </c>
      <c r="AI10729" s="14">
        <f t="shared" ref="AI10729:AI10736" si="4053">AC10729-(AE10729*AF10729)</f>
        <v>-466.66666666666663</v>
      </c>
      <c r="AJ10729" s="1370"/>
    </row>
    <row r="10730" spans="1:36" ht="15" customHeight="1">
      <c r="A10730" s="1461">
        <f t="shared" ref="A10730:A10736" si="4054">A10729+1</f>
        <v>3</v>
      </c>
      <c r="B10730" s="1298" t="s">
        <v>4217</v>
      </c>
      <c r="C10730" s="1345" t="s">
        <v>63</v>
      </c>
      <c r="D10730" s="1345">
        <v>20.966010000000001</v>
      </c>
      <c r="E10730" s="1345">
        <v>900</v>
      </c>
      <c r="F10730" s="1346">
        <f t="shared" si="4046"/>
        <v>18869.409</v>
      </c>
      <c r="G10730" s="1345"/>
      <c r="H10730" s="1346"/>
      <c r="I10730" s="1308"/>
      <c r="J10730" s="1347">
        <v>45292</v>
      </c>
      <c r="K10730" s="1369"/>
      <c r="L10730" s="1369"/>
      <c r="M10730" s="1369"/>
      <c r="N10730" s="1345">
        <v>180</v>
      </c>
      <c r="O10730" s="1345">
        <v>180</v>
      </c>
      <c r="P10730" s="1345">
        <v>0</v>
      </c>
      <c r="Q10730" s="1369"/>
      <c r="R10730" s="1369"/>
      <c r="S10730" s="1345"/>
      <c r="T10730" s="1345"/>
      <c r="U10730" s="1345"/>
      <c r="V10730" s="1345"/>
      <c r="W10730" s="1345"/>
      <c r="X10730" s="1345"/>
      <c r="Y10730" s="1345"/>
      <c r="Z10730" s="1369"/>
      <c r="AA10730" s="1369"/>
      <c r="AB10730" s="1369"/>
      <c r="AC10730" s="1507">
        <f t="shared" si="4047"/>
        <v>540</v>
      </c>
      <c r="AD10730" s="1508">
        <f t="shared" si="4048"/>
        <v>11321.645400000001</v>
      </c>
      <c r="AE10730" s="14">
        <f t="shared" si="4049"/>
        <v>9.1666666666666661</v>
      </c>
      <c r="AF10730" s="14">
        <f t="shared" si="4050"/>
        <v>120</v>
      </c>
      <c r="AG10730" s="14">
        <f t="shared" si="4051"/>
        <v>4.5</v>
      </c>
      <c r="AH10730" s="14">
        <f t="shared" si="4052"/>
        <v>-4.6666666666666661</v>
      </c>
      <c r="AI10730" s="14">
        <f t="shared" si="4053"/>
        <v>-560</v>
      </c>
      <c r="AJ10730" s="1370"/>
    </row>
    <row r="10731" spans="1:36" ht="15" customHeight="1">
      <c r="A10731" s="1461">
        <f t="shared" si="4054"/>
        <v>4</v>
      </c>
      <c r="B10731" s="1355" t="s">
        <v>9526</v>
      </c>
      <c r="C10731" s="1354" t="s">
        <v>63</v>
      </c>
      <c r="D10731" s="1367">
        <v>98.08</v>
      </c>
      <c r="E10731" s="1362"/>
      <c r="F10731" s="1371">
        <f t="shared" si="4046"/>
        <v>0</v>
      </c>
      <c r="G10731" s="1354">
        <v>135</v>
      </c>
      <c r="H10731" s="1366">
        <f>G10731*D10731</f>
        <v>13240.8</v>
      </c>
      <c r="I10731" s="1364">
        <v>44984</v>
      </c>
      <c r="J10731" s="1358">
        <v>45412</v>
      </c>
      <c r="K10731" s="1358"/>
      <c r="L10731" s="1358"/>
      <c r="M10731" s="1358"/>
      <c r="N10731" s="1354">
        <v>0</v>
      </c>
      <c r="O10731" s="1354">
        <v>0</v>
      </c>
      <c r="P10731" s="1354">
        <v>16</v>
      </c>
      <c r="Q10731" s="1354"/>
      <c r="R10731" s="1354"/>
      <c r="S10731" s="1354"/>
      <c r="T10731" s="1286"/>
      <c r="U10731" s="1354"/>
      <c r="V10731" s="1354"/>
      <c r="W10731" s="1354"/>
      <c r="X10731" s="1354"/>
      <c r="Y10731" s="1354"/>
      <c r="Z10731" s="1354"/>
      <c r="AA10731" s="1354"/>
      <c r="AB10731" s="1354"/>
      <c r="AC10731" s="1507">
        <f t="shared" si="4047"/>
        <v>119</v>
      </c>
      <c r="AD10731" s="1508">
        <f t="shared" si="4048"/>
        <v>11671.52</v>
      </c>
      <c r="AE10731" s="14">
        <f t="shared" si="4049"/>
        <v>13.166666666666666</v>
      </c>
      <c r="AF10731" s="14">
        <f t="shared" si="4050"/>
        <v>5.333333333333333</v>
      </c>
      <c r="AG10731" s="14">
        <f t="shared" si="4051"/>
        <v>22.3125</v>
      </c>
      <c r="AH10731" s="14">
        <f t="shared" si="4052"/>
        <v>9.1458333333333339</v>
      </c>
      <c r="AI10731" s="14">
        <f t="shared" si="4053"/>
        <v>48.777777777777786</v>
      </c>
      <c r="AJ10731" s="1294"/>
    </row>
    <row r="10732" spans="1:36" ht="18.75" customHeight="1">
      <c r="A10732" s="1461" t="e">
        <f>#REF!+1</f>
        <v>#REF!</v>
      </c>
      <c r="B10732" s="1352" t="s">
        <v>6713</v>
      </c>
      <c r="C10732" s="1354" t="s">
        <v>63</v>
      </c>
      <c r="D10732" s="1367">
        <v>4.2930000000000001</v>
      </c>
      <c r="E10732" s="1362">
        <v>8460</v>
      </c>
      <c r="F10732" s="1362">
        <f t="shared" si="4046"/>
        <v>36318.78</v>
      </c>
      <c r="G10732" s="1354"/>
      <c r="H10732" s="1366"/>
      <c r="I10732" s="1358"/>
      <c r="J10732" s="1358">
        <v>45382</v>
      </c>
      <c r="K10732" s="1358"/>
      <c r="L10732" s="1358"/>
      <c r="M10732" s="1358"/>
      <c r="N10732" s="1354">
        <v>2970</v>
      </c>
      <c r="O10732" s="1354">
        <v>2340</v>
      </c>
      <c r="P10732" s="1354">
        <v>1440</v>
      </c>
      <c r="Q10732" s="1354"/>
      <c r="R10732" s="1354"/>
      <c r="S10732" s="1354"/>
      <c r="T10732" s="1286"/>
      <c r="U10732" s="1354"/>
      <c r="V10732" s="1354"/>
      <c r="W10732" s="1354"/>
      <c r="X10732" s="1354"/>
      <c r="Y10732" s="1354"/>
      <c r="Z10732" s="1354"/>
      <c r="AA10732" s="1354"/>
      <c r="AB10732" s="1354"/>
      <c r="AC10732" s="1507">
        <f t="shared" si="4047"/>
        <v>1710</v>
      </c>
      <c r="AD10732" s="1508">
        <f t="shared" si="4048"/>
        <v>7341.0300000000007</v>
      </c>
      <c r="AE10732" s="14">
        <f t="shared" si="4049"/>
        <v>12.166666666666666</v>
      </c>
      <c r="AF10732" s="14">
        <f t="shared" si="4050"/>
        <v>2250</v>
      </c>
      <c r="AG10732" s="14">
        <f t="shared" si="4051"/>
        <v>0.76</v>
      </c>
      <c r="AH10732" s="14">
        <f t="shared" si="4052"/>
        <v>-11.406666666666666</v>
      </c>
      <c r="AI10732" s="14">
        <f t="shared" si="4053"/>
        <v>-25665</v>
      </c>
      <c r="AJ10732" s="1294"/>
    </row>
    <row r="10733" spans="1:36" ht="24.75" customHeight="1">
      <c r="A10733" s="1461" t="e">
        <f t="shared" si="4054"/>
        <v>#REF!</v>
      </c>
      <c r="B10733" s="1352" t="s">
        <v>2181</v>
      </c>
      <c r="C10733" s="1354" t="s">
        <v>63</v>
      </c>
      <c r="D10733" s="1372">
        <v>4.5637639999999999</v>
      </c>
      <c r="E10733" s="1362">
        <v>9180</v>
      </c>
      <c r="F10733" s="1362">
        <f t="shared" si="4046"/>
        <v>41895.353519999997</v>
      </c>
      <c r="G10733" s="1354"/>
      <c r="H10733" s="1366"/>
      <c r="I10733" s="1364"/>
      <c r="J10733" s="1358">
        <v>45658</v>
      </c>
      <c r="K10733" s="1358"/>
      <c r="L10733" s="1358"/>
      <c r="M10733" s="1358"/>
      <c r="N10733" s="1354">
        <v>1980</v>
      </c>
      <c r="O10733" s="1354">
        <v>2070</v>
      </c>
      <c r="P10733" s="1354">
        <v>2370</v>
      </c>
      <c r="Q10733" s="1354"/>
      <c r="R10733" s="1354"/>
      <c r="S10733" s="1354"/>
      <c r="T10733" s="1286"/>
      <c r="U10733" s="1354"/>
      <c r="V10733" s="1354"/>
      <c r="W10733" s="1354"/>
      <c r="X10733" s="1354"/>
      <c r="Y10733" s="1354"/>
      <c r="Z10733" s="1354"/>
      <c r="AA10733" s="1354"/>
      <c r="AB10733" s="1354"/>
      <c r="AC10733" s="1507">
        <f t="shared" si="4047"/>
        <v>2760</v>
      </c>
      <c r="AD10733" s="1508">
        <f t="shared" si="4048"/>
        <v>12595.98864</v>
      </c>
      <c r="AE10733" s="14">
        <f t="shared" si="4049"/>
        <v>21.366666666666667</v>
      </c>
      <c r="AF10733" s="14">
        <f t="shared" si="4050"/>
        <v>2140</v>
      </c>
      <c r="AG10733" s="14">
        <f t="shared" si="4051"/>
        <v>1.2897196261682242</v>
      </c>
      <c r="AH10733" s="14">
        <f t="shared" si="4052"/>
        <v>-20.076947040498442</v>
      </c>
      <c r="AI10733" s="14">
        <f t="shared" si="4053"/>
        <v>-42964.666666666664</v>
      </c>
      <c r="AJ10733" s="1294"/>
    </row>
    <row r="10734" spans="1:36" ht="13.5" customHeight="1">
      <c r="A10734" s="1461" t="e">
        <f t="shared" si="4054"/>
        <v>#REF!</v>
      </c>
      <c r="B10734" s="1352" t="s">
        <v>9290</v>
      </c>
      <c r="C10734" s="1354" t="s">
        <v>63</v>
      </c>
      <c r="D10734" s="1372">
        <v>2.0070000000000001</v>
      </c>
      <c r="E10734" s="1362">
        <v>360</v>
      </c>
      <c r="F10734" s="1362">
        <f t="shared" si="4046"/>
        <v>722.5200000000001</v>
      </c>
      <c r="G10734" s="1354">
        <v>120</v>
      </c>
      <c r="H10734" s="1366">
        <f>G10734*D10734</f>
        <v>240.84</v>
      </c>
      <c r="I10734" s="1364">
        <v>45001</v>
      </c>
      <c r="J10734" s="1358">
        <v>46419</v>
      </c>
      <c r="K10734" s="1358"/>
      <c r="L10734" s="1358" t="s">
        <v>10435</v>
      </c>
      <c r="M10734" s="1358"/>
      <c r="N10734" s="1354">
        <v>0</v>
      </c>
      <c r="O10734" s="1354">
        <v>180</v>
      </c>
      <c r="P10734" s="1354">
        <v>180</v>
      </c>
      <c r="Q10734" s="1354"/>
      <c r="R10734" s="1354"/>
      <c r="S10734" s="1354"/>
      <c r="T10734" s="1286"/>
      <c r="U10734" s="1354"/>
      <c r="V10734" s="1354"/>
      <c r="W10734" s="1354"/>
      <c r="X10734" s="1354"/>
      <c r="Y10734" s="1354"/>
      <c r="Z10734" s="1354"/>
      <c r="AA10734" s="1354"/>
      <c r="AB10734" s="1354"/>
      <c r="AC10734" s="1507">
        <f t="shared" si="4047"/>
        <v>120</v>
      </c>
      <c r="AD10734" s="1508">
        <f t="shared" si="4048"/>
        <v>240.84</v>
      </c>
      <c r="AE10734" s="14">
        <f t="shared" si="4049"/>
        <v>46.733333333333334</v>
      </c>
      <c r="AF10734" s="14">
        <f t="shared" si="4050"/>
        <v>120</v>
      </c>
      <c r="AG10734" s="14">
        <f t="shared" si="4051"/>
        <v>1</v>
      </c>
      <c r="AH10734" s="14">
        <f t="shared" si="4052"/>
        <v>-45.733333333333334</v>
      </c>
      <c r="AI10734" s="14">
        <f t="shared" si="4053"/>
        <v>-5488</v>
      </c>
      <c r="AJ10734" s="1294"/>
    </row>
    <row r="10735" spans="1:36" ht="13.5" customHeight="1">
      <c r="A10735" s="1461" t="e">
        <f t="shared" si="4054"/>
        <v>#REF!</v>
      </c>
      <c r="B10735" s="1352" t="s">
        <v>10436</v>
      </c>
      <c r="C10735" s="1354" t="s">
        <v>63</v>
      </c>
      <c r="D10735" s="1372">
        <v>3.93316</v>
      </c>
      <c r="E10735" s="1362"/>
      <c r="F10735" s="1362">
        <f t="shared" si="4046"/>
        <v>0</v>
      </c>
      <c r="G10735" s="1354">
        <v>6480</v>
      </c>
      <c r="H10735" s="1366">
        <f>G10735*D10735</f>
        <v>25486.876799999998</v>
      </c>
      <c r="I10735" s="1364">
        <v>45001</v>
      </c>
      <c r="J10735" s="1358">
        <v>46419</v>
      </c>
      <c r="K10735" s="1358"/>
      <c r="L10735" s="1358" t="s">
        <v>10437</v>
      </c>
      <c r="M10735" s="1358"/>
      <c r="N10735" s="1354">
        <v>0</v>
      </c>
      <c r="O10735" s="1354">
        <v>0</v>
      </c>
      <c r="P10735" s="1354">
        <v>0</v>
      </c>
      <c r="Q10735" s="1354"/>
      <c r="R10735" s="1354"/>
      <c r="S10735" s="1354"/>
      <c r="T10735" s="1286"/>
      <c r="U10735" s="1354"/>
      <c r="V10735" s="1354"/>
      <c r="W10735" s="1354"/>
      <c r="X10735" s="1354"/>
      <c r="Y10735" s="1354"/>
      <c r="Z10735" s="1354"/>
      <c r="AA10735" s="1354"/>
      <c r="AB10735" s="1354"/>
      <c r="AC10735" s="1507">
        <f t="shared" si="4047"/>
        <v>6480</v>
      </c>
      <c r="AD10735" s="1508">
        <f t="shared" si="4048"/>
        <v>25486.876799999998</v>
      </c>
      <c r="AE10735" s="14">
        <f t="shared" si="4049"/>
        <v>46.733333333333334</v>
      </c>
      <c r="AF10735" s="14">
        <f t="shared" si="4050"/>
        <v>0</v>
      </c>
      <c r="AG10735" s="14" t="e">
        <f t="shared" si="4051"/>
        <v>#DIV/0!</v>
      </c>
      <c r="AH10735" s="14" t="e">
        <f t="shared" si="4052"/>
        <v>#DIV/0!</v>
      </c>
      <c r="AI10735" s="14">
        <f t="shared" si="4053"/>
        <v>6480</v>
      </c>
      <c r="AJ10735" s="1294"/>
    </row>
    <row r="10736" spans="1:36" ht="23.25" customHeight="1">
      <c r="A10736" s="1461" t="e">
        <f t="shared" si="4054"/>
        <v>#REF!</v>
      </c>
      <c r="B10736" s="1355" t="s">
        <v>2182</v>
      </c>
      <c r="C10736" s="1356" t="s">
        <v>264</v>
      </c>
      <c r="D10736" s="1357">
        <v>2188.86</v>
      </c>
      <c r="E10736" s="1354">
        <v>6</v>
      </c>
      <c r="F10736" s="1354">
        <f t="shared" si="4046"/>
        <v>13133.16</v>
      </c>
      <c r="G10736" s="1354"/>
      <c r="H10736" s="1354"/>
      <c r="I10736" s="1364"/>
      <c r="J10736" s="1364">
        <v>45225</v>
      </c>
      <c r="K10736" s="1364"/>
      <c r="L10736" s="1364" t="s">
        <v>2183</v>
      </c>
      <c r="M10736" s="1364">
        <v>44587</v>
      </c>
      <c r="N10736" s="1359">
        <v>0</v>
      </c>
      <c r="O10736" s="1354">
        <v>1</v>
      </c>
      <c r="P10736" s="1354">
        <v>1</v>
      </c>
      <c r="Q10736" s="1354"/>
      <c r="R10736" s="1354"/>
      <c r="S10736" s="1354"/>
      <c r="T10736" s="1354"/>
      <c r="U10736" s="1354"/>
      <c r="V10736" s="1354"/>
      <c r="W10736" s="1354"/>
      <c r="X10736" s="1354"/>
      <c r="Y10736" s="1354"/>
      <c r="Z10736" s="1354"/>
      <c r="AA10736" s="1354"/>
      <c r="AB10736" s="1354"/>
      <c r="AC10736" s="1507">
        <f t="shared" si="4047"/>
        <v>4</v>
      </c>
      <c r="AD10736" s="1508">
        <f t="shared" si="4048"/>
        <v>8755.44</v>
      </c>
      <c r="AE10736" s="14">
        <f t="shared" si="4049"/>
        <v>6.9333333333333336</v>
      </c>
      <c r="AF10736" s="14">
        <f t="shared" si="4050"/>
        <v>0.66666666666666663</v>
      </c>
      <c r="AG10736" s="14">
        <f t="shared" si="4051"/>
        <v>6</v>
      </c>
      <c r="AH10736" s="14">
        <f t="shared" si="4052"/>
        <v>-0.93333333333333357</v>
      </c>
      <c r="AI10736" s="14">
        <f t="shared" si="4053"/>
        <v>-0.62222222222222179</v>
      </c>
      <c r="AJ10736" s="1294"/>
    </row>
    <row r="10737" spans="1:36" ht="48" customHeight="1">
      <c r="A10737" s="4162" t="s">
        <v>4226</v>
      </c>
      <c r="B10737" s="4163"/>
      <c r="C10737" s="4163"/>
      <c r="D10737" s="4163"/>
      <c r="E10737" s="4163"/>
      <c r="F10737" s="4163"/>
      <c r="G10737" s="4163"/>
      <c r="H10737" s="4163"/>
      <c r="I10737" s="4163"/>
      <c r="J10737" s="4163"/>
      <c r="K10737" s="4163"/>
      <c r="L10737" s="4163"/>
      <c r="M10737" s="4163"/>
      <c r="N10737" s="4163"/>
      <c r="O10737" s="4163"/>
      <c r="P10737" s="4163"/>
      <c r="Q10737" s="4163"/>
      <c r="R10737" s="4163"/>
      <c r="S10737" s="4163"/>
      <c r="T10737" s="4163"/>
      <c r="U10737" s="4163"/>
      <c r="V10737" s="4163"/>
      <c r="W10737" s="4163"/>
      <c r="X10737" s="4163"/>
      <c r="Y10737" s="4163"/>
      <c r="Z10737" s="4163"/>
      <c r="AA10737" s="4163"/>
      <c r="AB10737" s="4163"/>
      <c r="AC10737" s="4163"/>
      <c r="AD10737" s="4163"/>
      <c r="AE10737" s="4163"/>
      <c r="AF10737" s="4163"/>
      <c r="AG10737" s="4163"/>
      <c r="AH10737" s="4163"/>
      <c r="AI10737" s="4163"/>
      <c r="AJ10737" s="4165"/>
    </row>
    <row r="10738" spans="1:36" ht="12.75" customHeight="1">
      <c r="A10738" s="1503">
        <v>12</v>
      </c>
      <c r="B10738" s="1355" t="s">
        <v>10438</v>
      </c>
      <c r="C10738" s="1356" t="s">
        <v>63</v>
      </c>
      <c r="D10738" s="1357">
        <v>13.9</v>
      </c>
      <c r="E10738" s="1354"/>
      <c r="F10738" s="1354">
        <f>E10738*D10738</f>
        <v>0</v>
      </c>
      <c r="G10738" s="1354">
        <v>80</v>
      </c>
      <c r="H10738" s="1354">
        <f>G10738*D10738</f>
        <v>1112</v>
      </c>
      <c r="I10738" s="1364"/>
      <c r="J10738" s="1364"/>
      <c r="K10738" s="1364"/>
      <c r="L10738" s="1364" t="s">
        <v>2185</v>
      </c>
      <c r="M10738" s="1364">
        <v>44512</v>
      </c>
      <c r="N10738" s="1359">
        <v>0</v>
      </c>
      <c r="O10738" s="1359">
        <v>0</v>
      </c>
      <c r="P10738" s="1361" t="s">
        <v>1572</v>
      </c>
      <c r="Q10738" s="1354"/>
      <c r="R10738" s="1354"/>
      <c r="S10738" s="1354"/>
      <c r="T10738" s="1354"/>
      <c r="U10738" s="1354"/>
      <c r="V10738" s="1354"/>
      <c r="W10738" s="1354"/>
      <c r="X10738" s="1354"/>
      <c r="Y10738" s="1354"/>
      <c r="Z10738" s="1354"/>
      <c r="AA10738" s="1354"/>
      <c r="AB10738" s="1354"/>
      <c r="AC10738" s="1507">
        <f>E10738+G10738-N10738-O10738-AA10738-P10738-Q10738-R10738-S10738-T10738-U10738-V10738-W10738-X10738-Y10738</f>
        <v>77</v>
      </c>
      <c r="AD10738" s="1508">
        <f>D10738*AC10738</f>
        <v>1070.3</v>
      </c>
      <c r="AE10738" s="14">
        <f>(J10738-"01.04.2023")/30</f>
        <v>-1500.5666666666666</v>
      </c>
      <c r="AF10738" s="14">
        <f>(N10738+O10738+P10738+Q10738+R10738+S10738+T10738+U10738+V10738+W10738+X10738+Y10738)/3</f>
        <v>1</v>
      </c>
      <c r="AG10738" s="14">
        <f>AC10738/AF10738</f>
        <v>77</v>
      </c>
      <c r="AH10738" s="14">
        <f>AG10738-AE10738</f>
        <v>1577.5666666666666</v>
      </c>
      <c r="AI10738" s="14">
        <f>AC10738-(AE10738*AF10738)</f>
        <v>1577.5666666666666</v>
      </c>
      <c r="AJ10738" s="1294"/>
    </row>
    <row r="10739" spans="1:36" ht="25.5" customHeight="1">
      <c r="A10739" s="4162" t="s">
        <v>2147</v>
      </c>
      <c r="B10739" s="4163"/>
      <c r="C10739" s="4163"/>
      <c r="D10739" s="4163"/>
      <c r="E10739" s="4163"/>
      <c r="F10739" s="4163"/>
      <c r="G10739" s="4163"/>
      <c r="H10739" s="4163"/>
      <c r="I10739" s="4163"/>
      <c r="J10739" s="4163"/>
      <c r="K10739" s="4163"/>
      <c r="L10739" s="4163"/>
      <c r="M10739" s="4163"/>
      <c r="N10739" s="4163"/>
      <c r="O10739" s="4163"/>
      <c r="P10739" s="4163"/>
      <c r="Q10739" s="4163"/>
      <c r="R10739" s="4163"/>
      <c r="S10739" s="4163"/>
      <c r="T10739" s="4163"/>
      <c r="U10739" s="4163"/>
      <c r="V10739" s="4163"/>
      <c r="W10739" s="4163"/>
      <c r="X10739" s="4163"/>
      <c r="Y10739" s="4163"/>
      <c r="Z10739" s="4163"/>
      <c r="AA10739" s="4163"/>
      <c r="AB10739" s="4163"/>
      <c r="AC10739" s="4163"/>
      <c r="AD10739" s="4163"/>
      <c r="AE10739" s="4163"/>
      <c r="AF10739" s="4163"/>
      <c r="AG10739" s="4163"/>
      <c r="AH10739" s="4163"/>
      <c r="AI10739" s="4163"/>
      <c r="AJ10739" s="4165"/>
    </row>
    <row r="10740" spans="1:36" ht="24.75" customHeight="1">
      <c r="A10740" s="1503">
        <v>13</v>
      </c>
      <c r="B10740" s="1355" t="s">
        <v>1249</v>
      </c>
      <c r="C10740" s="1356" t="s">
        <v>78</v>
      </c>
      <c r="D10740" s="1357">
        <v>0</v>
      </c>
      <c r="E10740" s="1354">
        <v>545</v>
      </c>
      <c r="F10740" s="1360">
        <f t="shared" ref="F10740:F10744" si="4055">E10740*D10740</f>
        <v>0</v>
      </c>
      <c r="G10740" s="1354"/>
      <c r="H10740" s="1354"/>
      <c r="I10740" s="1358"/>
      <c r="J10740" s="1358">
        <v>45206</v>
      </c>
      <c r="K10740" s="1358"/>
      <c r="L10740" s="1358" t="s">
        <v>2165</v>
      </c>
      <c r="M10740" s="1358">
        <v>44818</v>
      </c>
      <c r="N10740" s="1359">
        <v>141</v>
      </c>
      <c r="O10740" s="1359">
        <v>108</v>
      </c>
      <c r="P10740" s="1359">
        <v>103</v>
      </c>
      <c r="Q10740" s="1354"/>
      <c r="R10740" s="1354"/>
      <c r="S10740" s="1354"/>
      <c r="T10740" s="1354"/>
      <c r="U10740" s="1354"/>
      <c r="V10740" s="1354"/>
      <c r="W10740" s="1354"/>
      <c r="X10740" s="1354"/>
      <c r="Y10740" s="1354"/>
      <c r="Z10740" s="1354"/>
      <c r="AA10740" s="1354"/>
      <c r="AB10740" s="1354"/>
      <c r="AC10740" s="1507">
        <f t="shared" ref="AC10740:AC10746" si="4056">E10740+G10740-N10740-O10740-AA10740-P10740-Q10740-R10740-S10740-T10740-U10740-V10740-W10740-X10740-Y10740</f>
        <v>193</v>
      </c>
      <c r="AD10740" s="1508">
        <f t="shared" ref="AD10740:AD10746" si="4057">D10740*AC10740</f>
        <v>0</v>
      </c>
      <c r="AE10740" s="14">
        <f t="shared" ref="AE10740:AE10746" si="4058">(J10740-"01.04.2023")/30</f>
        <v>6.3</v>
      </c>
      <c r="AF10740" s="14">
        <f t="shared" ref="AF10740:AF10746" si="4059">(N10740+O10740+P10740+Q10740+R10740+S10740+T10740+U10740+V10740+W10740+X10740+Y10740)/3</f>
        <v>117.33333333333333</v>
      </c>
      <c r="AG10740" s="14">
        <f t="shared" ref="AG10740:AG10746" si="4060">AC10740/AF10740</f>
        <v>1.6448863636363638</v>
      </c>
      <c r="AH10740" s="14">
        <f t="shared" ref="AH10740:AH10746" si="4061">AG10740-AE10740</f>
        <v>-4.6551136363636356</v>
      </c>
      <c r="AI10740" s="14">
        <f t="shared" ref="AI10740:AI10746" si="4062">AC10740-(AE10740*AF10740)</f>
        <v>-546.19999999999993</v>
      </c>
      <c r="AJ10740" s="1294"/>
    </row>
    <row r="10741" spans="1:36" ht="15.75" customHeight="1">
      <c r="A10741" s="1503">
        <f t="shared" ref="A10741:A10746" si="4063">A10740+1</f>
        <v>14</v>
      </c>
      <c r="B10741" s="1355" t="s">
        <v>1249</v>
      </c>
      <c r="C10741" s="1356" t="s">
        <v>78</v>
      </c>
      <c r="D10741" s="1357">
        <v>0</v>
      </c>
      <c r="E10741" s="1354">
        <v>116</v>
      </c>
      <c r="F10741" s="1360">
        <f t="shared" si="4055"/>
        <v>0</v>
      </c>
      <c r="G10741" s="1354"/>
      <c r="H10741" s="1354"/>
      <c r="I10741" s="1358"/>
      <c r="J10741" s="1358">
        <v>45243</v>
      </c>
      <c r="K10741" s="1358"/>
      <c r="L10741" s="1358" t="s">
        <v>6714</v>
      </c>
      <c r="M10741" s="1358">
        <v>44846</v>
      </c>
      <c r="N10741" s="1359">
        <v>0</v>
      </c>
      <c r="O10741" s="1359">
        <v>0</v>
      </c>
      <c r="P10741" s="1359">
        <v>0</v>
      </c>
      <c r="Q10741" s="1354"/>
      <c r="R10741" s="1354"/>
      <c r="S10741" s="1354"/>
      <c r="T10741" s="1354"/>
      <c r="U10741" s="1354"/>
      <c r="V10741" s="1354"/>
      <c r="W10741" s="1354"/>
      <c r="X10741" s="1354"/>
      <c r="Y10741" s="1354"/>
      <c r="Z10741" s="1354"/>
      <c r="AA10741" s="1354"/>
      <c r="AB10741" s="1354"/>
      <c r="AC10741" s="1507">
        <f t="shared" si="4056"/>
        <v>116</v>
      </c>
      <c r="AD10741" s="1508">
        <f t="shared" si="4057"/>
        <v>0</v>
      </c>
      <c r="AE10741" s="14">
        <f t="shared" si="4058"/>
        <v>7.5333333333333332</v>
      </c>
      <c r="AF10741" s="14">
        <f t="shared" si="4059"/>
        <v>0</v>
      </c>
      <c r="AG10741" s="14" t="e">
        <f t="shared" si="4060"/>
        <v>#DIV/0!</v>
      </c>
      <c r="AH10741" s="14" t="e">
        <f t="shared" si="4061"/>
        <v>#DIV/0!</v>
      </c>
      <c r="AI10741" s="14">
        <f t="shared" si="4062"/>
        <v>116</v>
      </c>
      <c r="AJ10741" s="1294"/>
    </row>
    <row r="10742" spans="1:36" ht="20.25" customHeight="1">
      <c r="A10742" s="1503" t="e">
        <f>#REF!+1</f>
        <v>#REF!</v>
      </c>
      <c r="B10742" s="1355" t="s">
        <v>1250</v>
      </c>
      <c r="C10742" s="1356" t="s">
        <v>66</v>
      </c>
      <c r="D10742" s="1357">
        <v>2.0099999999999998</v>
      </c>
      <c r="E10742" s="1354">
        <v>220850</v>
      </c>
      <c r="F10742" s="1360">
        <f t="shared" si="4055"/>
        <v>443908.49999999994</v>
      </c>
      <c r="G10742" s="1354"/>
      <c r="H10742" s="1354"/>
      <c r="I10742" s="1358"/>
      <c r="J10742" s="1358">
        <v>45306</v>
      </c>
      <c r="K10742" s="1358"/>
      <c r="L10742" s="1358" t="s">
        <v>6204</v>
      </c>
      <c r="M10742" s="1358">
        <v>44830</v>
      </c>
      <c r="N10742" s="1359">
        <v>5950</v>
      </c>
      <c r="O10742" s="1359">
        <v>7050</v>
      </c>
      <c r="P10742" s="1359">
        <v>10350</v>
      </c>
      <c r="Q10742" s="1354"/>
      <c r="R10742" s="1354"/>
      <c r="S10742" s="1354"/>
      <c r="T10742" s="1354"/>
      <c r="U10742" s="1354"/>
      <c r="V10742" s="1354"/>
      <c r="W10742" s="1354"/>
      <c r="X10742" s="1354"/>
      <c r="Y10742" s="1354"/>
      <c r="Z10742" s="1354"/>
      <c r="AA10742" s="1354"/>
      <c r="AB10742" s="1354"/>
      <c r="AC10742" s="1507">
        <f t="shared" si="4056"/>
        <v>197500</v>
      </c>
      <c r="AD10742" s="1508">
        <f t="shared" si="4057"/>
        <v>396974.99999999994</v>
      </c>
      <c r="AE10742" s="14">
        <f t="shared" si="4058"/>
        <v>9.6333333333333329</v>
      </c>
      <c r="AF10742" s="14">
        <f t="shared" si="4059"/>
        <v>7783.333333333333</v>
      </c>
      <c r="AG10742" s="14">
        <f t="shared" si="4060"/>
        <v>25.37473233404711</v>
      </c>
      <c r="AH10742" s="14">
        <f t="shared" si="4061"/>
        <v>15.741399000713777</v>
      </c>
      <c r="AI10742" s="14">
        <f t="shared" si="4062"/>
        <v>122520.55555555556</v>
      </c>
      <c r="AJ10742" s="1294"/>
    </row>
    <row r="10743" spans="1:36" ht="15.75">
      <c r="A10743" s="1503" t="e">
        <f t="shared" si="4063"/>
        <v>#REF!</v>
      </c>
      <c r="B10743" s="1355" t="s">
        <v>6715</v>
      </c>
      <c r="C10743" s="1356" t="s">
        <v>66</v>
      </c>
      <c r="D10743" s="1357">
        <v>2.0099999999999998</v>
      </c>
      <c r="E10743" s="1354">
        <v>153050</v>
      </c>
      <c r="F10743" s="1360">
        <f t="shared" si="4055"/>
        <v>307630.49999999994</v>
      </c>
      <c r="G10743" s="1354"/>
      <c r="H10743" s="1354"/>
      <c r="I10743" s="1358"/>
      <c r="J10743" s="1358">
        <v>45324</v>
      </c>
      <c r="K10743" s="1358"/>
      <c r="L10743" s="1358" t="s">
        <v>6714</v>
      </c>
      <c r="M10743" s="1358">
        <v>44846</v>
      </c>
      <c r="N10743" s="1359">
        <v>0</v>
      </c>
      <c r="O10743" s="1359">
        <v>0</v>
      </c>
      <c r="P10743" s="1359">
        <v>0</v>
      </c>
      <c r="Q10743" s="1354"/>
      <c r="R10743" s="1354"/>
      <c r="S10743" s="1354"/>
      <c r="T10743" s="1354"/>
      <c r="U10743" s="1354"/>
      <c r="V10743" s="1354"/>
      <c r="W10743" s="1354"/>
      <c r="X10743" s="1354"/>
      <c r="Y10743" s="1354"/>
      <c r="Z10743" s="1354"/>
      <c r="AA10743" s="1354"/>
      <c r="AB10743" s="1354"/>
      <c r="AC10743" s="1507">
        <f t="shared" si="4056"/>
        <v>153050</v>
      </c>
      <c r="AD10743" s="1508">
        <f t="shared" si="4057"/>
        <v>307630.49999999994</v>
      </c>
      <c r="AE10743" s="14">
        <f t="shared" si="4058"/>
        <v>10.233333333333333</v>
      </c>
      <c r="AF10743" s="14">
        <f t="shared" si="4059"/>
        <v>0</v>
      </c>
      <c r="AG10743" s="14" t="e">
        <f t="shared" si="4060"/>
        <v>#DIV/0!</v>
      </c>
      <c r="AH10743" s="14" t="e">
        <f t="shared" si="4061"/>
        <v>#DIV/0!</v>
      </c>
      <c r="AI10743" s="14">
        <f t="shared" si="4062"/>
        <v>153050</v>
      </c>
      <c r="AJ10743" s="1294"/>
    </row>
    <row r="10744" spans="1:36" ht="15.75">
      <c r="A10744" s="1503" t="e">
        <f t="shared" si="4063"/>
        <v>#REF!</v>
      </c>
      <c r="B10744" s="1355" t="s">
        <v>6715</v>
      </c>
      <c r="C10744" s="1356" t="s">
        <v>66</v>
      </c>
      <c r="D10744" s="1357">
        <v>2.0099999999999998</v>
      </c>
      <c r="E10744" s="1354">
        <v>404050</v>
      </c>
      <c r="F10744" s="1360">
        <f t="shared" si="4055"/>
        <v>812140.49999999988</v>
      </c>
      <c r="G10744" s="1354"/>
      <c r="H10744" s="1354"/>
      <c r="I10744" s="1358"/>
      <c r="J10744" s="1358">
        <v>45426</v>
      </c>
      <c r="K10744" s="1358"/>
      <c r="L10744" s="1358" t="s">
        <v>7773</v>
      </c>
      <c r="M10744" s="1358">
        <v>44886</v>
      </c>
      <c r="N10744" s="1359">
        <v>0</v>
      </c>
      <c r="O10744" s="1359">
        <v>0</v>
      </c>
      <c r="P10744" s="1359">
        <v>0</v>
      </c>
      <c r="Q10744" s="1354"/>
      <c r="R10744" s="1354"/>
      <c r="S10744" s="1354"/>
      <c r="T10744" s="1354"/>
      <c r="U10744" s="1354"/>
      <c r="V10744" s="1354"/>
      <c r="W10744" s="1354"/>
      <c r="X10744" s="1354"/>
      <c r="Y10744" s="1354"/>
      <c r="Z10744" s="1354"/>
      <c r="AA10744" s="1354"/>
      <c r="AB10744" s="1354"/>
      <c r="AC10744" s="1507">
        <f t="shared" si="4056"/>
        <v>404050</v>
      </c>
      <c r="AD10744" s="1508">
        <f t="shared" si="4057"/>
        <v>812140.49999999988</v>
      </c>
      <c r="AE10744" s="14">
        <f t="shared" si="4058"/>
        <v>13.633333333333333</v>
      </c>
      <c r="AF10744" s="14">
        <f t="shared" si="4059"/>
        <v>0</v>
      </c>
      <c r="AG10744" s="14" t="e">
        <f t="shared" si="4060"/>
        <v>#DIV/0!</v>
      </c>
      <c r="AH10744" s="14" t="e">
        <f t="shared" si="4061"/>
        <v>#DIV/0!</v>
      </c>
      <c r="AI10744" s="14">
        <f t="shared" si="4062"/>
        <v>404050</v>
      </c>
      <c r="AJ10744" s="1294"/>
    </row>
    <row r="10745" spans="1:36" ht="15.75">
      <c r="A10745" s="1503" t="e">
        <f t="shared" si="4063"/>
        <v>#REF!</v>
      </c>
      <c r="B10745" s="1355" t="s">
        <v>6715</v>
      </c>
      <c r="C10745" s="1356" t="s">
        <v>66</v>
      </c>
      <c r="D10745" s="1357">
        <v>2.0099999999999998</v>
      </c>
      <c r="E10745" s="1354"/>
      <c r="F10745" s="1360"/>
      <c r="G10745" s="1354">
        <v>197100</v>
      </c>
      <c r="H10745" s="1354">
        <f>G10745*D10745</f>
        <v>396170.99999999994</v>
      </c>
      <c r="I10745" s="1358">
        <v>44944</v>
      </c>
      <c r="J10745" s="1358">
        <v>45483</v>
      </c>
      <c r="K10745" s="1358"/>
      <c r="L10745" s="1358" t="s">
        <v>8468</v>
      </c>
      <c r="M10745" s="1358">
        <v>44916</v>
      </c>
      <c r="N10745" s="1359">
        <v>0</v>
      </c>
      <c r="O10745" s="1359">
        <v>0</v>
      </c>
      <c r="P10745" s="1359">
        <v>0</v>
      </c>
      <c r="Q10745" s="1354"/>
      <c r="R10745" s="1354"/>
      <c r="S10745" s="1354"/>
      <c r="T10745" s="1354"/>
      <c r="U10745" s="1354"/>
      <c r="V10745" s="1354"/>
      <c r="W10745" s="1354"/>
      <c r="X10745" s="1354"/>
      <c r="Y10745" s="1354"/>
      <c r="Z10745" s="1354"/>
      <c r="AA10745" s="1354"/>
      <c r="AB10745" s="1354"/>
      <c r="AC10745" s="1507">
        <f t="shared" si="4056"/>
        <v>197100</v>
      </c>
      <c r="AD10745" s="1508">
        <f t="shared" si="4057"/>
        <v>396170.99999999994</v>
      </c>
      <c r="AE10745" s="14">
        <f t="shared" si="4058"/>
        <v>15.533333333333333</v>
      </c>
      <c r="AF10745" s="14">
        <f t="shared" si="4059"/>
        <v>0</v>
      </c>
      <c r="AG10745" s="14" t="e">
        <f t="shared" si="4060"/>
        <v>#DIV/0!</v>
      </c>
      <c r="AH10745" s="14" t="e">
        <f t="shared" si="4061"/>
        <v>#DIV/0!</v>
      </c>
      <c r="AI10745" s="14">
        <f t="shared" si="4062"/>
        <v>197100</v>
      </c>
      <c r="AJ10745" s="1294"/>
    </row>
    <row r="10746" spans="1:36" ht="16.5" customHeight="1">
      <c r="A10746" s="1503" t="e">
        <f t="shared" si="4063"/>
        <v>#REF!</v>
      </c>
      <c r="B10746" s="1355" t="s">
        <v>6715</v>
      </c>
      <c r="C10746" s="1356" t="s">
        <v>66</v>
      </c>
      <c r="D10746" s="1357">
        <v>2.0099999999999998</v>
      </c>
      <c r="E10746" s="1354"/>
      <c r="F10746" s="1360"/>
      <c r="G10746" s="1354">
        <v>128900</v>
      </c>
      <c r="H10746" s="1354">
        <f>G10746*D10746</f>
        <v>259088.99999999997</v>
      </c>
      <c r="I10746" s="1358">
        <v>44944</v>
      </c>
      <c r="J10746" s="1358">
        <v>45504</v>
      </c>
      <c r="K10746" s="1358"/>
      <c r="L10746" s="1358" t="s">
        <v>8469</v>
      </c>
      <c r="M10746" s="1358">
        <v>44923</v>
      </c>
      <c r="N10746" s="1359">
        <v>0</v>
      </c>
      <c r="O10746" s="1359">
        <v>0</v>
      </c>
      <c r="P10746" s="1359">
        <v>0</v>
      </c>
      <c r="Q10746" s="1354"/>
      <c r="R10746" s="1354"/>
      <c r="S10746" s="1354"/>
      <c r="T10746" s="1354"/>
      <c r="U10746" s="1354"/>
      <c r="V10746" s="1354"/>
      <c r="W10746" s="1354"/>
      <c r="X10746" s="1354"/>
      <c r="Y10746" s="1354"/>
      <c r="Z10746" s="1354"/>
      <c r="AA10746" s="1354"/>
      <c r="AB10746" s="1354"/>
      <c r="AC10746" s="1507">
        <f t="shared" si="4056"/>
        <v>128900</v>
      </c>
      <c r="AD10746" s="1508">
        <f t="shared" si="4057"/>
        <v>259088.99999999997</v>
      </c>
      <c r="AE10746" s="14">
        <f t="shared" si="4058"/>
        <v>16.233333333333334</v>
      </c>
      <c r="AF10746" s="14">
        <f t="shared" si="4059"/>
        <v>0</v>
      </c>
      <c r="AG10746" s="14" t="e">
        <f t="shared" si="4060"/>
        <v>#DIV/0!</v>
      </c>
      <c r="AH10746" s="14" t="e">
        <f t="shared" si="4061"/>
        <v>#DIV/0!</v>
      </c>
      <c r="AI10746" s="14">
        <f t="shared" si="4062"/>
        <v>128900</v>
      </c>
      <c r="AJ10746" s="1294"/>
    </row>
    <row r="10747" spans="1:36" ht="15.75">
      <c r="A10747" s="4162" t="s">
        <v>2184</v>
      </c>
      <c r="B10747" s="4163"/>
      <c r="C10747" s="4163"/>
      <c r="D10747" s="4163"/>
      <c r="E10747" s="4163"/>
      <c r="F10747" s="4163"/>
      <c r="G10747" s="4163"/>
      <c r="H10747" s="4163"/>
      <c r="I10747" s="4163"/>
      <c r="J10747" s="4163"/>
      <c r="K10747" s="4163"/>
      <c r="L10747" s="4163"/>
      <c r="M10747" s="4163"/>
      <c r="N10747" s="4163"/>
      <c r="O10747" s="4163"/>
      <c r="P10747" s="4163"/>
      <c r="Q10747" s="4163"/>
      <c r="R10747" s="4163"/>
      <c r="S10747" s="4163"/>
      <c r="T10747" s="4163"/>
      <c r="U10747" s="4163"/>
      <c r="V10747" s="4163"/>
      <c r="W10747" s="4163"/>
      <c r="X10747" s="4163"/>
      <c r="Y10747" s="4163"/>
      <c r="Z10747" s="4163"/>
      <c r="AA10747" s="4163"/>
      <c r="AB10747" s="4163"/>
      <c r="AC10747" s="4163"/>
      <c r="AD10747" s="4163"/>
      <c r="AE10747" s="4163"/>
      <c r="AF10747" s="4163"/>
      <c r="AG10747" s="4163"/>
      <c r="AH10747" s="4163"/>
      <c r="AI10747" s="4163"/>
      <c r="AJ10747" s="4165"/>
    </row>
    <row r="10748" spans="1:36" ht="21.75" customHeight="1">
      <c r="A10748" s="1503">
        <v>22</v>
      </c>
      <c r="B10748" s="1355" t="s">
        <v>10439</v>
      </c>
      <c r="C10748" s="1356" t="s">
        <v>156</v>
      </c>
      <c r="D10748" s="1357">
        <v>1187.49</v>
      </c>
      <c r="E10748" s="1354"/>
      <c r="F10748" s="1354">
        <f>E10748*D10748</f>
        <v>0</v>
      </c>
      <c r="G10748" s="1354">
        <v>70</v>
      </c>
      <c r="H10748" s="1354">
        <f>G10748*D10748</f>
        <v>83124.3</v>
      </c>
      <c r="I10748" s="1364">
        <v>44971</v>
      </c>
      <c r="J10748" s="1364">
        <v>45078</v>
      </c>
      <c r="K10748" s="1364"/>
      <c r="L10748" s="1364"/>
      <c r="M10748" s="1364"/>
      <c r="N10748" s="1359">
        <v>0</v>
      </c>
      <c r="O10748" s="1359">
        <v>0</v>
      </c>
      <c r="P10748" s="1361" t="s">
        <v>2139</v>
      </c>
      <c r="Q10748" s="1354"/>
      <c r="R10748" s="1354"/>
      <c r="S10748" s="1354"/>
      <c r="T10748" s="1354"/>
      <c r="U10748" s="1354"/>
      <c r="V10748" s="1354"/>
      <c r="W10748" s="1354"/>
      <c r="X10748" s="1354"/>
      <c r="Y10748" s="1354"/>
      <c r="Z10748" s="1354"/>
      <c r="AA10748" s="1354"/>
      <c r="AB10748" s="1354"/>
      <c r="AC10748" s="1507">
        <f>E10748+G10748-N10748-O10748-AA10748-P10748-Q10748-R10748-S10748-T10748-U10748-V10748-W10748-X10748-Y10748</f>
        <v>70</v>
      </c>
      <c r="AD10748" s="1508">
        <f>D10748*AC10748</f>
        <v>83124.3</v>
      </c>
      <c r="AE10748" s="14">
        <f>(J10748-"01.04.2023")/30</f>
        <v>2.0333333333333332</v>
      </c>
      <c r="AF10748" s="14">
        <f>(N10748+O10748+P10748+Q10748+R10748+S10748+T10748+U10748+V10748+W10748+X10748+Y10748)/3</f>
        <v>0</v>
      </c>
      <c r="AG10748" s="14" t="e">
        <f>AC10748/AF10748</f>
        <v>#DIV/0!</v>
      </c>
      <c r="AH10748" s="14" t="e">
        <f>AG10748-AE10748</f>
        <v>#DIV/0!</v>
      </c>
      <c r="AI10748" s="14">
        <f>AC10748-(AE10748*AF10748)</f>
        <v>70</v>
      </c>
      <c r="AJ10748" s="1294"/>
    </row>
    <row r="10749" spans="1:36" ht="21.75" customHeight="1">
      <c r="A10749" s="4162" t="s">
        <v>2186</v>
      </c>
      <c r="B10749" s="4163"/>
      <c r="C10749" s="4163"/>
      <c r="D10749" s="4163"/>
      <c r="E10749" s="4163"/>
      <c r="F10749" s="4163"/>
      <c r="G10749" s="4163"/>
      <c r="H10749" s="4163"/>
      <c r="I10749" s="4163"/>
      <c r="J10749" s="4163"/>
      <c r="K10749" s="4163"/>
      <c r="L10749" s="4163"/>
      <c r="M10749" s="4163"/>
      <c r="N10749" s="4163"/>
      <c r="O10749" s="4163"/>
      <c r="P10749" s="4163"/>
      <c r="Q10749" s="4163"/>
      <c r="R10749" s="4163"/>
      <c r="S10749" s="4163"/>
      <c r="T10749" s="4163"/>
      <c r="U10749" s="4163"/>
      <c r="V10749" s="4163"/>
      <c r="W10749" s="4163"/>
      <c r="X10749" s="4163"/>
      <c r="Y10749" s="4163"/>
      <c r="Z10749" s="4163"/>
      <c r="AA10749" s="4163"/>
      <c r="AB10749" s="4163"/>
      <c r="AC10749" s="4163"/>
      <c r="AD10749" s="4163"/>
      <c r="AE10749" s="4163"/>
      <c r="AF10749" s="4163"/>
      <c r="AG10749" s="4163"/>
      <c r="AH10749" s="4163"/>
      <c r="AI10749" s="4163"/>
      <c r="AJ10749" s="4165"/>
    </row>
    <row r="10750" spans="1:36" ht="33" customHeight="1">
      <c r="A10750" s="1503">
        <v>23</v>
      </c>
      <c r="B10750" s="1355" t="s">
        <v>2187</v>
      </c>
      <c r="C10750" s="1356" t="s">
        <v>127</v>
      </c>
      <c r="D10750" s="1357">
        <v>0</v>
      </c>
      <c r="E10750" s="1354"/>
      <c r="F10750" s="1354"/>
      <c r="G10750" s="1354"/>
      <c r="H10750" s="1354"/>
      <c r="I10750" s="1358"/>
      <c r="J10750" s="1358">
        <v>44742</v>
      </c>
      <c r="K10750" s="1373">
        <v>534</v>
      </c>
      <c r="L10750" s="1358"/>
      <c r="M10750" s="1358"/>
      <c r="N10750" s="1361"/>
      <c r="O10750" s="1359"/>
      <c r="P10750" s="1359"/>
      <c r="Q10750" s="1354"/>
      <c r="R10750" s="1354"/>
      <c r="S10750" s="1354"/>
      <c r="T10750" s="1354"/>
      <c r="U10750" s="1354"/>
      <c r="V10750" s="1354"/>
      <c r="W10750" s="1354"/>
      <c r="X10750" s="1354"/>
      <c r="Y10750" s="1354"/>
      <c r="Z10750" s="1362" t="s">
        <v>8470</v>
      </c>
      <c r="AA10750" s="1354">
        <v>534</v>
      </c>
      <c r="AB10750" s="1354">
        <f>AA10750*D10750</f>
        <v>0</v>
      </c>
      <c r="AC10750" s="1507">
        <f>E10750+G10750-N10750-O10750-AA10750-P10750-Q10750-R10750-S10750-T10750-U10750-V10750-W10750-X10750-Y10750</f>
        <v>-534</v>
      </c>
      <c r="AD10750" s="1508">
        <f>D10750*AC10750</f>
        <v>0</v>
      </c>
      <c r="AE10750" s="14">
        <f>(J10750-"01.04.2023")/30</f>
        <v>-9.1666666666666661</v>
      </c>
      <c r="AF10750" s="14">
        <f>(N10750+O10750+P10750+Q10750+R10750+S10750+T10750+U10750+V10750+W10750+X10750+Y10750)/3</f>
        <v>0</v>
      </c>
      <c r="AG10750" s="14" t="e">
        <f>AC10750/AF10750</f>
        <v>#DIV/0!</v>
      </c>
      <c r="AH10750" s="14" t="e">
        <f>AG10750-AE10750</f>
        <v>#DIV/0!</v>
      </c>
      <c r="AI10750" s="14">
        <f>AC10750-(AE10750*AF10750)</f>
        <v>-534</v>
      </c>
      <c r="AJ10750" s="1294"/>
    </row>
    <row r="10751" spans="1:36" ht="26.25" customHeight="1">
      <c r="A10751" s="1503">
        <f>A10750+1</f>
        <v>24</v>
      </c>
      <c r="B10751" s="1355" t="s">
        <v>228</v>
      </c>
      <c r="C10751" s="1356" t="s">
        <v>66</v>
      </c>
      <c r="D10751" s="1365">
        <v>12.30677</v>
      </c>
      <c r="E10751" s="1354">
        <v>6</v>
      </c>
      <c r="F10751" s="1366">
        <f>E10751*D10751</f>
        <v>73.840620000000001</v>
      </c>
      <c r="G10751" s="1354"/>
      <c r="H10751" s="1354"/>
      <c r="I10751" s="1374"/>
      <c r="J10751" s="1358">
        <v>53206</v>
      </c>
      <c r="K10751" s="1358"/>
      <c r="L10751" s="1358"/>
      <c r="M10751" s="1358"/>
      <c r="N10751" s="1359">
        <v>0</v>
      </c>
      <c r="O10751" s="1359">
        <v>0</v>
      </c>
      <c r="P10751" s="1359">
        <v>0</v>
      </c>
      <c r="Q10751" s="1354"/>
      <c r="R10751" s="1354"/>
      <c r="S10751" s="1354"/>
      <c r="T10751" s="1354"/>
      <c r="U10751" s="1354"/>
      <c r="V10751" s="1354"/>
      <c r="W10751" s="1354"/>
      <c r="X10751" s="1354"/>
      <c r="Y10751" s="1354"/>
      <c r="Z10751" s="1354"/>
      <c r="AA10751" s="1354"/>
      <c r="AB10751" s="1354"/>
      <c r="AC10751" s="1507">
        <f>E10751+G10751-N10751-O10751-AA10751-P10751-Q10751-R10751-S10751-T10751-U10751-V10751-W10751-X10751-Y10751</f>
        <v>6</v>
      </c>
      <c r="AD10751" s="1508">
        <f>D10751*AC10751</f>
        <v>73.840620000000001</v>
      </c>
      <c r="AE10751" s="14">
        <f>(J10751-"01.04.2023")/30</f>
        <v>272.96666666666664</v>
      </c>
      <c r="AF10751" s="14">
        <f>(N10751+O10751+P10751+Q10751+R10751+S10751+T10751+U10751+V10751+W10751+X10751+Y10751)/3</f>
        <v>0</v>
      </c>
      <c r="AG10751" s="14" t="e">
        <f>AC10751/AF10751</f>
        <v>#DIV/0!</v>
      </c>
      <c r="AH10751" s="14" t="e">
        <f>AG10751-AE10751</f>
        <v>#DIV/0!</v>
      </c>
      <c r="AI10751" s="14">
        <f>AC10751-(AE10751*AF10751)</f>
        <v>6</v>
      </c>
      <c r="AJ10751" s="1294"/>
    </row>
    <row r="10752" spans="1:36" ht="26.25" customHeight="1">
      <c r="A10752" s="1503">
        <f>A10751+1</f>
        <v>25</v>
      </c>
      <c r="B10752" s="1355" t="s">
        <v>2188</v>
      </c>
      <c r="C10752" s="1356" t="s">
        <v>127</v>
      </c>
      <c r="D10752" s="1357">
        <v>227.48</v>
      </c>
      <c r="E10752" s="1354">
        <v>623</v>
      </c>
      <c r="F10752" s="1366">
        <f>E10752*D10752</f>
        <v>141720.04</v>
      </c>
      <c r="G10752" s="1354"/>
      <c r="H10752" s="1360"/>
      <c r="I10752" s="1374"/>
      <c r="J10752" s="1358">
        <v>45181</v>
      </c>
      <c r="K10752" s="1358"/>
      <c r="L10752" s="1358"/>
      <c r="M10752" s="1358"/>
      <c r="N10752" s="1361" t="s">
        <v>1573</v>
      </c>
      <c r="O10752" s="1359">
        <v>1</v>
      </c>
      <c r="P10752" s="1359">
        <v>0</v>
      </c>
      <c r="Q10752" s="1354"/>
      <c r="R10752" s="1354"/>
      <c r="S10752" s="1354"/>
      <c r="T10752" s="1354"/>
      <c r="U10752" s="1354"/>
      <c r="V10752" s="1354"/>
      <c r="W10752" s="1354"/>
      <c r="X10752" s="1354"/>
      <c r="Y10752" s="1354"/>
      <c r="Z10752" s="1354"/>
      <c r="AA10752" s="1354"/>
      <c r="AB10752" s="1354"/>
      <c r="AC10752" s="1507">
        <f>E10752+G10752-N10752-O10752-AA10752-P10752-Q10752-R10752-S10752-T10752-U10752-V10752-W10752-X10752-Y10752</f>
        <v>618</v>
      </c>
      <c r="AD10752" s="1508">
        <f>D10752*AC10752</f>
        <v>140582.63999999998</v>
      </c>
      <c r="AE10752" s="14">
        <f>(J10752-"01.04.2023")/30</f>
        <v>5.4666666666666668</v>
      </c>
      <c r="AF10752" s="14">
        <f>(N10752+O10752+P10752+Q10752+R10752+S10752+T10752+U10752+V10752+W10752+X10752+Y10752)/3</f>
        <v>1.6666666666666667</v>
      </c>
      <c r="AG10752" s="14">
        <f>AC10752/AF10752</f>
        <v>370.8</v>
      </c>
      <c r="AH10752" s="14">
        <f>AG10752-AE10752</f>
        <v>365.33333333333337</v>
      </c>
      <c r="AI10752" s="14">
        <f>AC10752-(AE10752*AF10752)</f>
        <v>608.88888888888891</v>
      </c>
      <c r="AJ10752" s="1294"/>
    </row>
    <row r="10753" spans="1:36" ht="38.25" customHeight="1">
      <c r="A10753" s="1503">
        <f>A10752+1</f>
        <v>26</v>
      </c>
      <c r="B10753" s="1355" t="s">
        <v>2189</v>
      </c>
      <c r="C10753" s="1356" t="s">
        <v>66</v>
      </c>
      <c r="D10753" s="1357">
        <v>1017.03</v>
      </c>
      <c r="E10753" s="1354">
        <v>2</v>
      </c>
      <c r="F10753" s="1354">
        <f>E10753*D10753</f>
        <v>2034.06</v>
      </c>
      <c r="G10753" s="1354"/>
      <c r="H10753" s="1354"/>
      <c r="I10753" s="1374"/>
      <c r="J10753" s="1358" t="s">
        <v>2169</v>
      </c>
      <c r="K10753" s="1358"/>
      <c r="L10753" s="1358"/>
      <c r="M10753" s="1358"/>
      <c r="N10753" s="1359">
        <v>0</v>
      </c>
      <c r="O10753" s="1359">
        <v>0</v>
      </c>
      <c r="P10753" s="1359">
        <v>0</v>
      </c>
      <c r="Q10753" s="1354"/>
      <c r="R10753" s="1354"/>
      <c r="S10753" s="1354"/>
      <c r="T10753" s="1354"/>
      <c r="U10753" s="1354"/>
      <c r="V10753" s="1354"/>
      <c r="W10753" s="1354"/>
      <c r="X10753" s="1354"/>
      <c r="Y10753" s="1354"/>
      <c r="Z10753" s="1354"/>
      <c r="AA10753" s="1354"/>
      <c r="AB10753" s="1354"/>
      <c r="AC10753" s="1507">
        <f>E10753+G10753-N10753-O10753-AA10753-P10753-Q10753-R10753-S10753-T10753-U10753-V10753-W10753-X10753-Y10753</f>
        <v>2</v>
      </c>
      <c r="AD10753" s="1508">
        <f>D10753*AC10753</f>
        <v>2034.06</v>
      </c>
      <c r="AE10753" s="14" t="s">
        <v>334</v>
      </c>
      <c r="AF10753" s="14">
        <f>(N10753+O10753+P10753+Q10753+R10753+S10753+T10753+U10753+V10753+W10753+X10753+Y10753)/3</f>
        <v>0</v>
      </c>
      <c r="AG10753" s="14" t="e">
        <f>AC10753/AF10753</f>
        <v>#DIV/0!</v>
      </c>
      <c r="AH10753" s="14" t="s">
        <v>334</v>
      </c>
      <c r="AI10753" s="14" t="s">
        <v>334</v>
      </c>
      <c r="AJ10753" s="1294"/>
    </row>
    <row r="10754" spans="1:36" ht="27" customHeight="1">
      <c r="A10754" s="1503">
        <f>A10753+1</f>
        <v>27</v>
      </c>
      <c r="B10754" s="1355" t="s">
        <v>2190</v>
      </c>
      <c r="C10754" s="1356" t="s">
        <v>66</v>
      </c>
      <c r="D10754" s="1365">
        <v>1.2312099999999999</v>
      </c>
      <c r="E10754" s="1354">
        <v>623</v>
      </c>
      <c r="F10754" s="1366">
        <f>E10754*D10754</f>
        <v>767.04382999999996</v>
      </c>
      <c r="G10754" s="1354"/>
      <c r="H10754" s="1354"/>
      <c r="I10754" s="1374"/>
      <c r="J10754" s="1358">
        <v>45838</v>
      </c>
      <c r="K10754" s="1358"/>
      <c r="L10754" s="1358"/>
      <c r="M10754" s="1358"/>
      <c r="N10754" s="1359">
        <v>4</v>
      </c>
      <c r="O10754" s="1359">
        <v>1</v>
      </c>
      <c r="P10754" s="1359">
        <v>0</v>
      </c>
      <c r="Q10754" s="1354"/>
      <c r="R10754" s="1354"/>
      <c r="S10754" s="1354"/>
      <c r="T10754" s="1354"/>
      <c r="U10754" s="1354"/>
      <c r="V10754" s="1354"/>
      <c r="W10754" s="1354"/>
      <c r="X10754" s="1354"/>
      <c r="Y10754" s="1354"/>
      <c r="Z10754" s="1354"/>
      <c r="AA10754" s="1354"/>
      <c r="AB10754" s="1354"/>
      <c r="AC10754" s="1507">
        <f>E10754+G10754-N10754-O10754-AA10754-P10754-Q10754-R10754-S10754-T10754-U10754-V10754-W10754-X10754-Y10754</f>
        <v>618</v>
      </c>
      <c r="AD10754" s="1508">
        <f>D10754*AC10754</f>
        <v>760.88777999999991</v>
      </c>
      <c r="AE10754" s="14">
        <f>(J10754-"01.04.2023")/30</f>
        <v>27.366666666666667</v>
      </c>
      <c r="AF10754" s="14">
        <f>(N10754+O10754+P10754+Q10754+R10754+S10754+T10754+U10754+V10754+W10754+X10754+Y10754)/3</f>
        <v>1.6666666666666667</v>
      </c>
      <c r="AG10754" s="14">
        <f>AC10754/AF10754</f>
        <v>370.8</v>
      </c>
      <c r="AH10754" s="14">
        <f>AG10754-AE10754</f>
        <v>343.43333333333334</v>
      </c>
      <c r="AI10754" s="14">
        <f>AC10754-(AE10754*AF10754)</f>
        <v>572.38888888888891</v>
      </c>
      <c r="AJ10754" s="1294"/>
    </row>
    <row r="10755" spans="1:36" ht="20.25" customHeight="1">
      <c r="A10755" s="4185" t="s">
        <v>21</v>
      </c>
      <c r="B10755" s="4186"/>
      <c r="C10755" s="4186"/>
      <c r="D10755" s="4186"/>
      <c r="E10755" s="4186"/>
      <c r="F10755" s="4186"/>
      <c r="G10755" s="4186"/>
      <c r="H10755" s="4186"/>
      <c r="I10755" s="4186"/>
      <c r="J10755" s="4186"/>
      <c r="K10755" s="4186"/>
      <c r="L10755" s="4186"/>
      <c r="M10755" s="4186"/>
      <c r="N10755" s="4186"/>
      <c r="O10755" s="4186"/>
      <c r="P10755" s="4186"/>
      <c r="Q10755" s="4186"/>
      <c r="R10755" s="4186"/>
      <c r="S10755" s="4186"/>
      <c r="T10755" s="4186"/>
      <c r="U10755" s="4186"/>
      <c r="V10755" s="4186"/>
      <c r="W10755" s="4186"/>
      <c r="X10755" s="4186"/>
      <c r="Y10755" s="4186"/>
      <c r="Z10755" s="4186"/>
      <c r="AA10755" s="4186"/>
      <c r="AB10755" s="4186"/>
      <c r="AC10755" s="4186"/>
      <c r="AD10755" s="4186"/>
      <c r="AE10755" s="4186"/>
      <c r="AF10755" s="4186"/>
      <c r="AG10755" s="4186"/>
      <c r="AH10755" s="4186"/>
      <c r="AI10755" s="4186"/>
      <c r="AJ10755" s="4165"/>
    </row>
    <row r="10756" spans="1:36" ht="21" customHeight="1">
      <c r="A10756" s="4162" t="s">
        <v>2186</v>
      </c>
      <c r="B10756" s="4163"/>
      <c r="C10756" s="4163"/>
      <c r="D10756" s="4163"/>
      <c r="E10756" s="4163"/>
      <c r="F10756" s="4163"/>
      <c r="G10756" s="4163"/>
      <c r="H10756" s="4163"/>
      <c r="I10756" s="4163"/>
      <c r="J10756" s="4163"/>
      <c r="K10756" s="4163"/>
      <c r="L10756" s="4163"/>
      <c r="M10756" s="4163"/>
      <c r="N10756" s="4163"/>
      <c r="O10756" s="4163"/>
      <c r="P10756" s="4163"/>
      <c r="Q10756" s="4163"/>
      <c r="R10756" s="4163"/>
      <c r="S10756" s="4163"/>
      <c r="T10756" s="4163"/>
      <c r="U10756" s="4163"/>
      <c r="V10756" s="4163"/>
      <c r="W10756" s="4163"/>
      <c r="X10756" s="4163"/>
      <c r="Y10756" s="4163"/>
      <c r="Z10756" s="4163"/>
      <c r="AA10756" s="4163"/>
      <c r="AB10756" s="4163"/>
      <c r="AC10756" s="4163"/>
      <c r="AD10756" s="4163"/>
      <c r="AE10756" s="4163"/>
      <c r="AF10756" s="4163"/>
      <c r="AG10756" s="4163"/>
      <c r="AH10756" s="4163"/>
      <c r="AI10756" s="4163"/>
      <c r="AJ10756" s="4165"/>
    </row>
    <row r="10757" spans="1:36" ht="43.5" customHeight="1">
      <c r="A10757" s="1503" t="e">
        <f>#REF!+1</f>
        <v>#REF!</v>
      </c>
      <c r="B10757" s="1355" t="s">
        <v>7774</v>
      </c>
      <c r="C10757" s="1356" t="s">
        <v>127</v>
      </c>
      <c r="D10757" s="1365">
        <v>533.91999999999996</v>
      </c>
      <c r="E10757" s="1354"/>
      <c r="F10757" s="1366">
        <f t="shared" ref="F10757:F10762" si="4064">E10757*D10757</f>
        <v>0</v>
      </c>
      <c r="G10757" s="1354">
        <v>24</v>
      </c>
      <c r="H10757" s="1366">
        <f>G10757*D10757</f>
        <v>12814.079999999998</v>
      </c>
      <c r="I10757" s="1358">
        <v>44985</v>
      </c>
      <c r="J10757" s="1358">
        <v>45051</v>
      </c>
      <c r="K10757" s="1358"/>
      <c r="L10757" s="1358" t="s">
        <v>4800</v>
      </c>
      <c r="M10757" s="1358">
        <v>44985</v>
      </c>
      <c r="N10757" s="1359"/>
      <c r="O10757" s="1359"/>
      <c r="P10757" s="1359">
        <v>12</v>
      </c>
      <c r="Q10757" s="1354"/>
      <c r="R10757" s="1354"/>
      <c r="S10757" s="1354"/>
      <c r="T10757" s="1354"/>
      <c r="U10757" s="1354"/>
      <c r="V10757" s="1354"/>
      <c r="W10757" s="1354"/>
      <c r="X10757" s="1354"/>
      <c r="Y10757" s="1354"/>
      <c r="Z10757" s="1354"/>
      <c r="AA10757" s="1354"/>
      <c r="AB10757" s="1354"/>
      <c r="AC10757" s="1507">
        <f t="shared" ref="AC10757:AC10762" si="4065">E10757+G10757-N10757-O10757-AA10757-P10757-Q10757-R10757-S10757-T10757-U10757-V10757-W10757-X10757-Y10757</f>
        <v>12</v>
      </c>
      <c r="AD10757" s="1508">
        <f t="shared" ref="AD10757:AD10762" si="4066">D10757*AC10757</f>
        <v>6407.0399999999991</v>
      </c>
      <c r="AE10757" s="14">
        <f t="shared" ref="AE10757:AE10762" si="4067">(J10757-"01.04.2023")/30</f>
        <v>1.1333333333333333</v>
      </c>
      <c r="AF10757" s="14">
        <f t="shared" ref="AF10757:AF10762" si="4068">(N10757+O10757+P10757+Q10757+R10757+S10757+T10757+U10757+V10757+W10757+X10757+Y10757)/3</f>
        <v>4</v>
      </c>
      <c r="AG10757" s="14">
        <f t="shared" ref="AG10757:AG10762" si="4069">AC10757/AF10757</f>
        <v>3</v>
      </c>
      <c r="AH10757" s="14">
        <f t="shared" ref="AH10757:AH10762" si="4070">AG10757-AE10757</f>
        <v>1.8666666666666667</v>
      </c>
      <c r="AI10757" s="14">
        <f t="shared" ref="AI10757:AI10762" si="4071">AC10757-(AE10757*AF10757)</f>
        <v>7.4666666666666668</v>
      </c>
      <c r="AJ10757" s="1294"/>
    </row>
    <row r="10758" spans="1:36" ht="28.5" customHeight="1">
      <c r="A10758" s="1503" t="e">
        <f>#REF!+1</f>
        <v>#REF!</v>
      </c>
      <c r="B10758" s="1355" t="s">
        <v>6205</v>
      </c>
      <c r="C10758" s="1356" t="s">
        <v>66</v>
      </c>
      <c r="D10758" s="1365">
        <v>29.503540000000001</v>
      </c>
      <c r="E10758" s="1354">
        <v>15</v>
      </c>
      <c r="F10758" s="1366">
        <f t="shared" si="4064"/>
        <v>442.55310000000003</v>
      </c>
      <c r="G10758" s="1354"/>
      <c r="H10758" s="1366"/>
      <c r="I10758" s="1374"/>
      <c r="J10758" s="1358"/>
      <c r="K10758" s="1358"/>
      <c r="L10758" s="1358" t="s">
        <v>5938</v>
      </c>
      <c r="M10758" s="1358">
        <v>44834</v>
      </c>
      <c r="N10758" s="1359">
        <v>0</v>
      </c>
      <c r="O10758" s="1359">
        <v>1</v>
      </c>
      <c r="P10758" s="1359">
        <v>0</v>
      </c>
      <c r="Q10758" s="1354"/>
      <c r="R10758" s="1354"/>
      <c r="S10758" s="1354"/>
      <c r="T10758" s="1354"/>
      <c r="U10758" s="1354"/>
      <c r="V10758" s="1354"/>
      <c r="W10758" s="1354"/>
      <c r="X10758" s="1354"/>
      <c r="Y10758" s="1354"/>
      <c r="Z10758" s="1354"/>
      <c r="AA10758" s="1354"/>
      <c r="AB10758" s="1354"/>
      <c r="AC10758" s="1507">
        <f t="shared" si="4065"/>
        <v>14</v>
      </c>
      <c r="AD10758" s="1508">
        <f t="shared" si="4066"/>
        <v>413.04956000000004</v>
      </c>
      <c r="AE10758" s="14">
        <f t="shared" si="4067"/>
        <v>-1500.5666666666666</v>
      </c>
      <c r="AF10758" s="14">
        <f t="shared" si="4068"/>
        <v>0.33333333333333331</v>
      </c>
      <c r="AG10758" s="14">
        <f t="shared" si="4069"/>
        <v>42</v>
      </c>
      <c r="AH10758" s="14">
        <f t="shared" si="4070"/>
        <v>1542.5666666666666</v>
      </c>
      <c r="AI10758" s="14">
        <f t="shared" si="4071"/>
        <v>514.18888888888887</v>
      </c>
      <c r="AJ10758" s="1294"/>
    </row>
    <row r="10759" spans="1:36" ht="15.75">
      <c r="A10759" s="1503" t="e">
        <f>#REF!+1</f>
        <v>#REF!</v>
      </c>
      <c r="B10759" s="1355" t="s">
        <v>10440</v>
      </c>
      <c r="C10759" s="1356" t="s">
        <v>66</v>
      </c>
      <c r="D10759" s="1365">
        <v>40.912050000000001</v>
      </c>
      <c r="E10759" s="1354"/>
      <c r="F10759" s="1354">
        <f t="shared" si="4064"/>
        <v>0</v>
      </c>
      <c r="G10759" s="1354">
        <v>4</v>
      </c>
      <c r="H10759" s="1366">
        <f>G10759*D10759</f>
        <v>163.6482</v>
      </c>
      <c r="I10759" s="1358">
        <v>44985</v>
      </c>
      <c r="J10759" s="1358">
        <v>45260</v>
      </c>
      <c r="K10759" s="1358"/>
      <c r="L10759" s="1358" t="s">
        <v>4800</v>
      </c>
      <c r="M10759" s="1358">
        <v>44985</v>
      </c>
      <c r="N10759" s="1361"/>
      <c r="O10759" s="1359"/>
      <c r="P10759" s="1359">
        <v>2</v>
      </c>
      <c r="Q10759" s="1354"/>
      <c r="R10759" s="1354"/>
      <c r="S10759" s="1354"/>
      <c r="T10759" s="1354"/>
      <c r="U10759" s="1354"/>
      <c r="V10759" s="1354"/>
      <c r="W10759" s="1354"/>
      <c r="X10759" s="1354"/>
      <c r="Y10759" s="1354"/>
      <c r="Z10759" s="1354"/>
      <c r="AA10759" s="1354"/>
      <c r="AB10759" s="1354"/>
      <c r="AC10759" s="1507">
        <f t="shared" si="4065"/>
        <v>2</v>
      </c>
      <c r="AD10759" s="1508">
        <f t="shared" si="4066"/>
        <v>81.824100000000001</v>
      </c>
      <c r="AE10759" s="14">
        <f t="shared" si="4067"/>
        <v>8.1</v>
      </c>
      <c r="AF10759" s="14">
        <f t="shared" si="4068"/>
        <v>0.66666666666666663</v>
      </c>
      <c r="AG10759" s="14">
        <f t="shared" si="4069"/>
        <v>3</v>
      </c>
      <c r="AH10759" s="14">
        <f t="shared" si="4070"/>
        <v>-5.0999999999999996</v>
      </c>
      <c r="AI10759" s="14">
        <f t="shared" si="4071"/>
        <v>-3.3999999999999995</v>
      </c>
      <c r="AJ10759" s="1294"/>
    </row>
    <row r="10760" spans="1:36" ht="24" customHeight="1">
      <c r="A10760" s="1503" t="e">
        <f>#REF!+1</f>
        <v>#REF!</v>
      </c>
      <c r="B10760" s="1355" t="s">
        <v>10441</v>
      </c>
      <c r="C10760" s="1356" t="s">
        <v>66</v>
      </c>
      <c r="D10760" s="1365">
        <v>3.5398399999999999</v>
      </c>
      <c r="E10760" s="1354"/>
      <c r="F10760" s="1354">
        <f t="shared" si="4064"/>
        <v>0</v>
      </c>
      <c r="G10760" s="1354">
        <v>24</v>
      </c>
      <c r="H10760" s="1366">
        <f>G10760*D10760</f>
        <v>84.956159999999997</v>
      </c>
      <c r="I10760" s="1358">
        <v>44985</v>
      </c>
      <c r="J10760" s="1358">
        <v>46326</v>
      </c>
      <c r="K10760" s="1358"/>
      <c r="L10760" s="1358" t="s">
        <v>4800</v>
      </c>
      <c r="M10760" s="1358">
        <v>44985</v>
      </c>
      <c r="N10760" s="1359">
        <v>0</v>
      </c>
      <c r="O10760" s="1359"/>
      <c r="P10760" s="1359">
        <v>16</v>
      </c>
      <c r="Q10760" s="1354"/>
      <c r="R10760" s="1354"/>
      <c r="S10760" s="1354"/>
      <c r="T10760" s="1354"/>
      <c r="U10760" s="1354"/>
      <c r="V10760" s="1354"/>
      <c r="W10760" s="1354"/>
      <c r="X10760" s="1354"/>
      <c r="Y10760" s="1354"/>
      <c r="Z10760" s="1354"/>
      <c r="AA10760" s="1354"/>
      <c r="AB10760" s="1354"/>
      <c r="AC10760" s="1507">
        <f t="shared" si="4065"/>
        <v>8</v>
      </c>
      <c r="AD10760" s="1508">
        <f t="shared" si="4066"/>
        <v>28.318719999999999</v>
      </c>
      <c r="AE10760" s="14">
        <f t="shared" si="4067"/>
        <v>43.633333333333333</v>
      </c>
      <c r="AF10760" s="14">
        <f t="shared" si="4068"/>
        <v>5.333333333333333</v>
      </c>
      <c r="AG10760" s="14">
        <f t="shared" si="4069"/>
        <v>1.5</v>
      </c>
      <c r="AH10760" s="14">
        <f t="shared" si="4070"/>
        <v>-42.133333333333333</v>
      </c>
      <c r="AI10760" s="14">
        <f t="shared" si="4071"/>
        <v>-224.71111111111111</v>
      </c>
      <c r="AJ10760" s="1294"/>
    </row>
    <row r="10761" spans="1:36" ht="24" customHeight="1">
      <c r="A10761" s="1503" t="e">
        <f>#REF!+1</f>
        <v>#REF!</v>
      </c>
      <c r="B10761" s="1355" t="s">
        <v>6206</v>
      </c>
      <c r="C10761" s="1356" t="s">
        <v>66</v>
      </c>
      <c r="D10761" s="1365">
        <v>3.5398399999999999</v>
      </c>
      <c r="E10761" s="1354">
        <v>1242</v>
      </c>
      <c r="F10761" s="1366">
        <f t="shared" si="4064"/>
        <v>4396.48128</v>
      </c>
      <c r="G10761" s="1354"/>
      <c r="H10761" s="1366"/>
      <c r="I10761" s="1374"/>
      <c r="J10761" s="1358">
        <v>46326</v>
      </c>
      <c r="K10761" s="1358"/>
      <c r="L10761" s="1358" t="s">
        <v>5938</v>
      </c>
      <c r="M10761" s="1358">
        <v>44834</v>
      </c>
      <c r="N10761" s="1359">
        <v>0</v>
      </c>
      <c r="O10761" s="1359">
        <v>0</v>
      </c>
      <c r="P10761" s="1359">
        <v>0</v>
      </c>
      <c r="Q10761" s="1354"/>
      <c r="R10761" s="1354"/>
      <c r="S10761" s="1354"/>
      <c r="T10761" s="1354"/>
      <c r="U10761" s="1354"/>
      <c r="V10761" s="1354"/>
      <c r="W10761" s="1354"/>
      <c r="X10761" s="1354"/>
      <c r="Y10761" s="1354"/>
      <c r="Z10761" s="1354"/>
      <c r="AA10761" s="1354"/>
      <c r="AB10761" s="1354"/>
      <c r="AC10761" s="1507">
        <f t="shared" si="4065"/>
        <v>1242</v>
      </c>
      <c r="AD10761" s="1508">
        <f t="shared" si="4066"/>
        <v>4396.48128</v>
      </c>
      <c r="AE10761" s="14">
        <f t="shared" si="4067"/>
        <v>43.633333333333333</v>
      </c>
      <c r="AF10761" s="14">
        <f t="shared" si="4068"/>
        <v>0</v>
      </c>
      <c r="AG10761" s="14" t="e">
        <f t="shared" si="4069"/>
        <v>#DIV/0!</v>
      </c>
      <c r="AH10761" s="14" t="e">
        <f t="shared" si="4070"/>
        <v>#DIV/0!</v>
      </c>
      <c r="AI10761" s="14">
        <f t="shared" si="4071"/>
        <v>1242</v>
      </c>
      <c r="AJ10761" s="1294"/>
    </row>
    <row r="10762" spans="1:36" ht="24" customHeight="1">
      <c r="A10762" s="1503" t="e">
        <f t="shared" ref="A10762" si="4072">A10761+1</f>
        <v>#REF!</v>
      </c>
      <c r="B10762" s="1355" t="s">
        <v>10442</v>
      </c>
      <c r="C10762" s="1356" t="s">
        <v>66</v>
      </c>
      <c r="D10762" s="1365">
        <v>2.75</v>
      </c>
      <c r="E10762" s="1354"/>
      <c r="F10762" s="1366">
        <f t="shared" si="4064"/>
        <v>0</v>
      </c>
      <c r="G10762" s="1354">
        <v>2000</v>
      </c>
      <c r="H10762" s="1366">
        <f>G10762*D10762</f>
        <v>5500</v>
      </c>
      <c r="I10762" s="1358">
        <v>44964</v>
      </c>
      <c r="J10762" s="1358">
        <v>46388</v>
      </c>
      <c r="K10762" s="1358"/>
      <c r="L10762" s="1358"/>
      <c r="M10762" s="1358"/>
      <c r="N10762" s="1359">
        <v>0</v>
      </c>
      <c r="O10762" s="1359">
        <v>0</v>
      </c>
      <c r="P10762" s="1359">
        <v>50</v>
      </c>
      <c r="Q10762" s="1354"/>
      <c r="R10762" s="1354"/>
      <c r="S10762" s="1354"/>
      <c r="T10762" s="1354"/>
      <c r="U10762" s="1354"/>
      <c r="V10762" s="1354"/>
      <c r="W10762" s="1354"/>
      <c r="X10762" s="1354"/>
      <c r="Y10762" s="1354"/>
      <c r="Z10762" s="1354"/>
      <c r="AA10762" s="1354"/>
      <c r="AB10762" s="1354"/>
      <c r="AC10762" s="1507">
        <f t="shared" si="4065"/>
        <v>1950</v>
      </c>
      <c r="AD10762" s="1508">
        <f t="shared" si="4066"/>
        <v>5362.5</v>
      </c>
      <c r="AE10762" s="14">
        <f t="shared" si="4067"/>
        <v>45.7</v>
      </c>
      <c r="AF10762" s="14">
        <f t="shared" si="4068"/>
        <v>16.666666666666668</v>
      </c>
      <c r="AG10762" s="14">
        <f t="shared" si="4069"/>
        <v>116.99999999999999</v>
      </c>
      <c r="AH10762" s="14">
        <f t="shared" si="4070"/>
        <v>71.299999999999983</v>
      </c>
      <c r="AI10762" s="14">
        <f t="shared" si="4071"/>
        <v>1188.3333333333333</v>
      </c>
      <c r="AJ10762" s="1294"/>
    </row>
    <row r="10763" spans="1:36" ht="39.75" customHeight="1">
      <c r="A10763" s="4162" t="s">
        <v>2191</v>
      </c>
      <c r="B10763" s="4163"/>
      <c r="C10763" s="4163"/>
      <c r="D10763" s="4163"/>
      <c r="E10763" s="4163"/>
      <c r="F10763" s="4163"/>
      <c r="G10763" s="4163"/>
      <c r="H10763" s="4163"/>
      <c r="I10763" s="4163"/>
      <c r="J10763" s="4163"/>
      <c r="K10763" s="4163"/>
      <c r="L10763" s="4163"/>
      <c r="M10763" s="4163"/>
      <c r="N10763" s="4163"/>
      <c r="O10763" s="4163"/>
      <c r="P10763" s="4163"/>
      <c r="Q10763" s="4163"/>
      <c r="R10763" s="4163"/>
      <c r="S10763" s="4163"/>
      <c r="T10763" s="4163"/>
      <c r="U10763" s="4163"/>
      <c r="V10763" s="4163"/>
      <c r="W10763" s="4163"/>
      <c r="X10763" s="4163"/>
      <c r="Y10763" s="4163"/>
      <c r="Z10763" s="4163"/>
      <c r="AA10763" s="4163"/>
      <c r="AB10763" s="4163"/>
      <c r="AC10763" s="4163"/>
      <c r="AD10763" s="4163"/>
      <c r="AE10763" s="4163"/>
      <c r="AF10763" s="4163"/>
      <c r="AG10763" s="4163"/>
      <c r="AH10763" s="4163"/>
      <c r="AI10763" s="4163"/>
      <c r="AJ10763" s="4165"/>
    </row>
    <row r="10764" spans="1:36" ht="15.75" customHeight="1">
      <c r="A10764" s="1461">
        <v>16</v>
      </c>
      <c r="B10764" s="1352" t="s">
        <v>4218</v>
      </c>
      <c r="C10764" s="1345" t="s">
        <v>66</v>
      </c>
      <c r="D10764" s="1368">
        <v>1</v>
      </c>
      <c r="E10764" s="1345">
        <v>4</v>
      </c>
      <c r="F10764" s="1376">
        <f>E10764*D10764</f>
        <v>4</v>
      </c>
      <c r="G10764" s="1345"/>
      <c r="H10764" s="1346"/>
      <c r="I10764" s="1347"/>
      <c r="J10764" s="1347"/>
      <c r="K10764" s="1270"/>
      <c r="L10764" s="1270"/>
      <c r="M10764" s="1282"/>
      <c r="N10764" s="1345">
        <v>0</v>
      </c>
      <c r="O10764" s="1345">
        <v>0</v>
      </c>
      <c r="P10764" s="1345">
        <v>0</v>
      </c>
      <c r="Q10764" s="1345"/>
      <c r="R10764" s="1345"/>
      <c r="S10764" s="1345"/>
      <c r="T10764" s="1345"/>
      <c r="U10764" s="1345"/>
      <c r="V10764" s="1345"/>
      <c r="W10764" s="1345"/>
      <c r="X10764" s="1345"/>
      <c r="Y10764" s="1345"/>
      <c r="Z10764" s="1270"/>
      <c r="AA10764" s="1270"/>
      <c r="AB10764" s="1270"/>
      <c r="AC10764" s="1507">
        <f t="shared" ref="AC10764:AC10774" si="4073">E10764+G10764-N10764-O10764-AA10764-P10764-Q10764-R10764-S10764-T10764-U10764-V10764-W10764-X10764-Y10764</f>
        <v>4</v>
      </c>
      <c r="AD10764" s="1508">
        <f t="shared" ref="AD10764:AD10774" si="4074">D10764*AC10764</f>
        <v>4</v>
      </c>
      <c r="AE10764" s="14">
        <f t="shared" ref="AE10764:AE10769" si="4075">(J10764-"01.04.2023")/30</f>
        <v>-1500.5666666666666</v>
      </c>
      <c r="AF10764" s="14">
        <f t="shared" ref="AF10764:AF10774" si="4076">(N10764+O10764+P10764+Q10764+R10764+S10764+T10764+U10764+V10764+W10764+X10764+Y10764)/3</f>
        <v>0</v>
      </c>
      <c r="AG10764" s="14" t="e">
        <f t="shared" ref="AG10764:AG10774" si="4077">AC10764/AF10764</f>
        <v>#DIV/0!</v>
      </c>
      <c r="AH10764" s="14" t="e">
        <f t="shared" ref="AH10764:AH10769" si="4078">AG10764-AE10764</f>
        <v>#DIV/0!</v>
      </c>
      <c r="AI10764" s="14">
        <f t="shared" ref="AI10764:AI10769" si="4079">AC10764-(AE10764*AF10764)</f>
        <v>4</v>
      </c>
      <c r="AJ10764" s="1294"/>
    </row>
    <row r="10765" spans="1:36" ht="41.25" customHeight="1">
      <c r="A10765" s="1461">
        <f t="shared" ref="A10765:A10774" si="4080">A10764+1</f>
        <v>17</v>
      </c>
      <c r="B10765" s="1352" t="s">
        <v>2192</v>
      </c>
      <c r="C10765" s="1345" t="s">
        <v>66</v>
      </c>
      <c r="D10765" s="1368">
        <v>15</v>
      </c>
      <c r="E10765" s="1345">
        <v>27</v>
      </c>
      <c r="F10765" s="1376">
        <v>405</v>
      </c>
      <c r="G10765" s="1270"/>
      <c r="H10765" s="1270"/>
      <c r="I10765" s="1270"/>
      <c r="J10765" s="1270"/>
      <c r="K10765" s="1270"/>
      <c r="L10765" s="1270" t="s">
        <v>2193</v>
      </c>
      <c r="M10765" s="1282">
        <v>43937</v>
      </c>
      <c r="N10765" s="1345">
        <v>0</v>
      </c>
      <c r="O10765" s="1345">
        <v>0</v>
      </c>
      <c r="P10765" s="1345">
        <v>0</v>
      </c>
      <c r="Q10765" s="1345"/>
      <c r="R10765" s="1345"/>
      <c r="S10765" s="1345"/>
      <c r="T10765" s="1345"/>
      <c r="U10765" s="1345"/>
      <c r="V10765" s="1345"/>
      <c r="W10765" s="1345"/>
      <c r="X10765" s="1345"/>
      <c r="Y10765" s="1345"/>
      <c r="Z10765" s="1270"/>
      <c r="AA10765" s="1270"/>
      <c r="AB10765" s="1270"/>
      <c r="AC10765" s="1507">
        <f t="shared" si="4073"/>
        <v>27</v>
      </c>
      <c r="AD10765" s="1508">
        <f t="shared" si="4074"/>
        <v>405</v>
      </c>
      <c r="AE10765" s="14">
        <f t="shared" si="4075"/>
        <v>-1500.5666666666666</v>
      </c>
      <c r="AF10765" s="14">
        <f t="shared" si="4076"/>
        <v>0</v>
      </c>
      <c r="AG10765" s="14" t="e">
        <f t="shared" si="4077"/>
        <v>#DIV/0!</v>
      </c>
      <c r="AH10765" s="14" t="e">
        <f t="shared" si="4078"/>
        <v>#DIV/0!</v>
      </c>
      <c r="AI10765" s="14">
        <f t="shared" si="4079"/>
        <v>27</v>
      </c>
      <c r="AJ10765" s="1294"/>
    </row>
    <row r="10766" spans="1:36" ht="42.75" customHeight="1">
      <c r="A10766" s="1461">
        <f t="shared" si="4080"/>
        <v>18</v>
      </c>
      <c r="B10766" s="1352" t="s">
        <v>2194</v>
      </c>
      <c r="C10766" s="1345" t="s">
        <v>66</v>
      </c>
      <c r="D10766" s="1368">
        <v>214</v>
      </c>
      <c r="E10766" s="1345">
        <v>6</v>
      </c>
      <c r="F10766" s="1376">
        <v>1284</v>
      </c>
      <c r="G10766" s="1270"/>
      <c r="H10766" s="1270"/>
      <c r="I10766" s="1270"/>
      <c r="J10766" s="1270"/>
      <c r="K10766" s="1270"/>
      <c r="L10766" s="1270" t="s">
        <v>2195</v>
      </c>
      <c r="M10766" s="1282">
        <v>43937</v>
      </c>
      <c r="N10766" s="1345">
        <v>0</v>
      </c>
      <c r="O10766" s="1345">
        <v>0</v>
      </c>
      <c r="P10766" s="1345">
        <v>4</v>
      </c>
      <c r="Q10766" s="1345"/>
      <c r="R10766" s="1345"/>
      <c r="S10766" s="1345"/>
      <c r="T10766" s="1345"/>
      <c r="U10766" s="1345"/>
      <c r="V10766" s="1345"/>
      <c r="W10766" s="1345"/>
      <c r="X10766" s="1345"/>
      <c r="Y10766" s="1345"/>
      <c r="Z10766" s="1270"/>
      <c r="AA10766" s="1270"/>
      <c r="AB10766" s="1270"/>
      <c r="AC10766" s="1507">
        <f t="shared" si="4073"/>
        <v>2</v>
      </c>
      <c r="AD10766" s="1508">
        <f t="shared" si="4074"/>
        <v>428</v>
      </c>
      <c r="AE10766" s="14">
        <f t="shared" si="4075"/>
        <v>-1500.5666666666666</v>
      </c>
      <c r="AF10766" s="14">
        <f t="shared" si="4076"/>
        <v>1.3333333333333333</v>
      </c>
      <c r="AG10766" s="14">
        <f t="shared" si="4077"/>
        <v>1.5</v>
      </c>
      <c r="AH10766" s="14">
        <f t="shared" si="4078"/>
        <v>1502.0666666666666</v>
      </c>
      <c r="AI10766" s="14">
        <f t="shared" si="4079"/>
        <v>2002.7555555555555</v>
      </c>
      <c r="AJ10766" s="1294"/>
    </row>
    <row r="10767" spans="1:36" ht="15.75">
      <c r="A10767" s="1461">
        <f t="shared" si="4080"/>
        <v>19</v>
      </c>
      <c r="B10767" s="1352" t="s">
        <v>2196</v>
      </c>
      <c r="C10767" s="1345" t="s">
        <v>66</v>
      </c>
      <c r="D10767" s="1368">
        <v>55</v>
      </c>
      <c r="E10767" s="1345">
        <v>1</v>
      </c>
      <c r="F10767" s="1376">
        <v>55</v>
      </c>
      <c r="G10767" s="1270"/>
      <c r="H10767" s="1270"/>
      <c r="I10767" s="1270"/>
      <c r="J10767" s="1270"/>
      <c r="K10767" s="1270"/>
      <c r="L10767" s="1270" t="s">
        <v>2195</v>
      </c>
      <c r="M10767" s="1282">
        <v>43937</v>
      </c>
      <c r="N10767" s="1345">
        <v>0</v>
      </c>
      <c r="O10767" s="1345">
        <v>0</v>
      </c>
      <c r="P10767" s="1345">
        <v>0</v>
      </c>
      <c r="Q10767" s="1345"/>
      <c r="R10767" s="1345"/>
      <c r="S10767" s="1345"/>
      <c r="T10767" s="1345"/>
      <c r="U10767" s="1345"/>
      <c r="V10767" s="1345"/>
      <c r="W10767" s="1345"/>
      <c r="X10767" s="1345"/>
      <c r="Y10767" s="1345"/>
      <c r="Z10767" s="1270"/>
      <c r="AA10767" s="1270"/>
      <c r="AB10767" s="1270"/>
      <c r="AC10767" s="1507">
        <f t="shared" si="4073"/>
        <v>1</v>
      </c>
      <c r="AD10767" s="1508">
        <f t="shared" si="4074"/>
        <v>55</v>
      </c>
      <c r="AE10767" s="14">
        <f t="shared" si="4075"/>
        <v>-1500.5666666666666</v>
      </c>
      <c r="AF10767" s="14">
        <f t="shared" si="4076"/>
        <v>0</v>
      </c>
      <c r="AG10767" s="14" t="e">
        <f t="shared" si="4077"/>
        <v>#DIV/0!</v>
      </c>
      <c r="AH10767" s="14" t="e">
        <f t="shared" si="4078"/>
        <v>#DIV/0!</v>
      </c>
      <c r="AI10767" s="14">
        <f t="shared" si="4079"/>
        <v>1</v>
      </c>
      <c r="AJ10767" s="1294"/>
    </row>
    <row r="10768" spans="1:36" ht="49.5" customHeight="1">
      <c r="A10768" s="1461">
        <f t="shared" si="4080"/>
        <v>20</v>
      </c>
      <c r="B10768" s="1352" t="s">
        <v>2197</v>
      </c>
      <c r="C10768" s="1345" t="s">
        <v>66</v>
      </c>
      <c r="D10768" s="1368">
        <v>55</v>
      </c>
      <c r="E10768" s="1345">
        <v>1</v>
      </c>
      <c r="F10768" s="1376">
        <v>55</v>
      </c>
      <c r="G10768" s="1270"/>
      <c r="H10768" s="1270"/>
      <c r="I10768" s="1270"/>
      <c r="J10768" s="1270"/>
      <c r="K10768" s="1270"/>
      <c r="L10768" s="1270" t="s">
        <v>2195</v>
      </c>
      <c r="M10768" s="1282">
        <v>43937</v>
      </c>
      <c r="N10768" s="1345">
        <v>0</v>
      </c>
      <c r="O10768" s="1345">
        <v>0</v>
      </c>
      <c r="P10768" s="1345">
        <v>0</v>
      </c>
      <c r="Q10768" s="1345"/>
      <c r="R10768" s="1345"/>
      <c r="S10768" s="1345"/>
      <c r="T10768" s="1345"/>
      <c r="U10768" s="1345"/>
      <c r="V10768" s="1345"/>
      <c r="W10768" s="1345"/>
      <c r="X10768" s="1345"/>
      <c r="Y10768" s="1345"/>
      <c r="Z10768" s="1270"/>
      <c r="AA10768" s="1270"/>
      <c r="AB10768" s="1270"/>
      <c r="AC10768" s="1507">
        <f t="shared" si="4073"/>
        <v>1</v>
      </c>
      <c r="AD10768" s="1508">
        <f t="shared" si="4074"/>
        <v>55</v>
      </c>
      <c r="AE10768" s="14">
        <f t="shared" si="4075"/>
        <v>-1500.5666666666666</v>
      </c>
      <c r="AF10768" s="14">
        <f t="shared" si="4076"/>
        <v>0</v>
      </c>
      <c r="AG10768" s="14" t="e">
        <f t="shared" si="4077"/>
        <v>#DIV/0!</v>
      </c>
      <c r="AH10768" s="14" t="e">
        <f t="shared" si="4078"/>
        <v>#DIV/0!</v>
      </c>
      <c r="AI10768" s="14">
        <f t="shared" si="4079"/>
        <v>1</v>
      </c>
      <c r="AJ10768" s="1294"/>
    </row>
    <row r="10769" spans="1:36" ht="42.75" customHeight="1">
      <c r="A10769" s="1461">
        <f t="shared" si="4080"/>
        <v>21</v>
      </c>
      <c r="B10769" s="1352" t="s">
        <v>2198</v>
      </c>
      <c r="C10769" s="1345" t="s">
        <v>66</v>
      </c>
      <c r="D10769" s="1368">
        <v>99</v>
      </c>
      <c r="E10769" s="1345">
        <v>2</v>
      </c>
      <c r="F10769" s="1376">
        <v>198</v>
      </c>
      <c r="G10769" s="1270"/>
      <c r="H10769" s="1270"/>
      <c r="I10769" s="1270"/>
      <c r="J10769" s="1270"/>
      <c r="K10769" s="1270"/>
      <c r="L10769" s="1270" t="s">
        <v>2195</v>
      </c>
      <c r="M10769" s="1282">
        <v>43937</v>
      </c>
      <c r="N10769" s="1345">
        <v>0</v>
      </c>
      <c r="O10769" s="1345">
        <v>0</v>
      </c>
      <c r="P10769" s="1345">
        <v>0</v>
      </c>
      <c r="Q10769" s="1345"/>
      <c r="R10769" s="1345"/>
      <c r="S10769" s="1345"/>
      <c r="T10769" s="1345"/>
      <c r="U10769" s="1345"/>
      <c r="V10769" s="1345"/>
      <c r="W10769" s="1345"/>
      <c r="X10769" s="1345"/>
      <c r="Y10769" s="1345"/>
      <c r="Z10769" s="1270"/>
      <c r="AA10769" s="1270"/>
      <c r="AB10769" s="1270"/>
      <c r="AC10769" s="1507">
        <f t="shared" si="4073"/>
        <v>2</v>
      </c>
      <c r="AD10769" s="1508">
        <f t="shared" si="4074"/>
        <v>198</v>
      </c>
      <c r="AE10769" s="14">
        <f t="shared" si="4075"/>
        <v>-1500.5666666666666</v>
      </c>
      <c r="AF10769" s="14">
        <f t="shared" si="4076"/>
        <v>0</v>
      </c>
      <c r="AG10769" s="14" t="e">
        <f t="shared" si="4077"/>
        <v>#DIV/0!</v>
      </c>
      <c r="AH10769" s="14" t="e">
        <f t="shared" si="4078"/>
        <v>#DIV/0!</v>
      </c>
      <c r="AI10769" s="14">
        <f t="shared" si="4079"/>
        <v>2</v>
      </c>
      <c r="AJ10769" s="1294"/>
    </row>
    <row r="10770" spans="1:36" ht="39.75" customHeight="1">
      <c r="A10770" s="1461">
        <f t="shared" si="4080"/>
        <v>22</v>
      </c>
      <c r="B10770" s="1352" t="s">
        <v>4219</v>
      </c>
      <c r="C10770" s="1345" t="s">
        <v>66</v>
      </c>
      <c r="D10770" s="1368">
        <v>0.47</v>
      </c>
      <c r="E10770" s="1345">
        <v>52000</v>
      </c>
      <c r="F10770" s="1376">
        <f>E10770*D10770</f>
        <v>24440</v>
      </c>
      <c r="G10770" s="1345"/>
      <c r="H10770" s="1346"/>
      <c r="I10770" s="1347"/>
      <c r="J10770" s="1348" t="s">
        <v>2169</v>
      </c>
      <c r="K10770" s="1270"/>
      <c r="L10770" s="1345" t="s">
        <v>4220</v>
      </c>
      <c r="M10770" s="1347">
        <v>44761</v>
      </c>
      <c r="N10770" s="1345">
        <v>0</v>
      </c>
      <c r="O10770" s="1345">
        <v>0</v>
      </c>
      <c r="P10770" s="1345">
        <v>0</v>
      </c>
      <c r="Q10770" s="1345"/>
      <c r="R10770" s="1345"/>
      <c r="S10770" s="1345"/>
      <c r="T10770" s="1345"/>
      <c r="U10770" s="1345"/>
      <c r="V10770" s="1345"/>
      <c r="W10770" s="1345"/>
      <c r="X10770" s="1345"/>
      <c r="Y10770" s="1345"/>
      <c r="Z10770" s="1270"/>
      <c r="AA10770" s="1270"/>
      <c r="AB10770" s="1270"/>
      <c r="AC10770" s="1507">
        <f t="shared" si="4073"/>
        <v>52000</v>
      </c>
      <c r="AD10770" s="1508">
        <f t="shared" si="4074"/>
        <v>24440</v>
      </c>
      <c r="AE10770" s="14" t="s">
        <v>334</v>
      </c>
      <c r="AF10770" s="14">
        <f t="shared" si="4076"/>
        <v>0</v>
      </c>
      <c r="AG10770" s="14" t="e">
        <f t="shared" si="4077"/>
        <v>#DIV/0!</v>
      </c>
      <c r="AH10770" s="14" t="s">
        <v>334</v>
      </c>
      <c r="AI10770" s="14" t="s">
        <v>334</v>
      </c>
      <c r="AJ10770" s="1294"/>
    </row>
    <row r="10771" spans="1:36" ht="27.75" customHeight="1">
      <c r="A10771" s="1461">
        <f t="shared" si="4080"/>
        <v>23</v>
      </c>
      <c r="B10771" s="1352" t="s">
        <v>4221</v>
      </c>
      <c r="C10771" s="1345" t="s">
        <v>66</v>
      </c>
      <c r="D10771" s="1368">
        <v>0.47</v>
      </c>
      <c r="E10771" s="1345">
        <v>36778</v>
      </c>
      <c r="F10771" s="1346">
        <f>E10771*D10771</f>
        <v>17285.66</v>
      </c>
      <c r="G10771" s="1345"/>
      <c r="H10771" s="1346"/>
      <c r="I10771" s="1347"/>
      <c r="J10771" s="1348" t="s">
        <v>2169</v>
      </c>
      <c r="K10771" s="1270"/>
      <c r="L10771" s="1345" t="s">
        <v>4220</v>
      </c>
      <c r="M10771" s="1347">
        <v>44761</v>
      </c>
      <c r="N10771" s="1345">
        <v>1470</v>
      </c>
      <c r="O10771" s="1345">
        <v>1453</v>
      </c>
      <c r="P10771" s="1345">
        <v>4923</v>
      </c>
      <c r="Q10771" s="1345"/>
      <c r="R10771" s="1345"/>
      <c r="S10771" s="1345"/>
      <c r="T10771" s="1345"/>
      <c r="U10771" s="1345"/>
      <c r="V10771" s="1345"/>
      <c r="W10771" s="1345"/>
      <c r="X10771" s="1345"/>
      <c r="Y10771" s="1345"/>
      <c r="Z10771" s="1270"/>
      <c r="AA10771" s="1270"/>
      <c r="AB10771" s="1270"/>
      <c r="AC10771" s="1507">
        <f t="shared" si="4073"/>
        <v>28932</v>
      </c>
      <c r="AD10771" s="1508">
        <f t="shared" si="4074"/>
        <v>13598.039999999999</v>
      </c>
      <c r="AE10771" s="14" t="s">
        <v>334</v>
      </c>
      <c r="AF10771" s="14">
        <f t="shared" si="4076"/>
        <v>2615.3333333333335</v>
      </c>
      <c r="AG10771" s="14">
        <f t="shared" si="4077"/>
        <v>11.062452204945194</v>
      </c>
      <c r="AH10771" s="14" t="s">
        <v>334</v>
      </c>
      <c r="AI10771" s="14" t="s">
        <v>334</v>
      </c>
      <c r="AJ10771" s="1294"/>
    </row>
    <row r="10772" spans="1:36" ht="27.75" customHeight="1">
      <c r="A10772" s="1461">
        <f t="shared" si="4080"/>
        <v>24</v>
      </c>
      <c r="B10772" s="1352" t="s">
        <v>3751</v>
      </c>
      <c r="C10772" s="1345" t="s">
        <v>66</v>
      </c>
      <c r="D10772" s="1368">
        <v>1</v>
      </c>
      <c r="E10772" s="1345">
        <v>1490</v>
      </c>
      <c r="F10772" s="1376">
        <f>E10772*D10772</f>
        <v>1490</v>
      </c>
      <c r="G10772" s="1345"/>
      <c r="H10772" s="1346"/>
      <c r="I10772" s="1347"/>
      <c r="J10772" s="1347">
        <v>45901</v>
      </c>
      <c r="K10772" s="1270"/>
      <c r="L10772" s="1270"/>
      <c r="M10772" s="1282"/>
      <c r="N10772" s="1345">
        <v>430</v>
      </c>
      <c r="O10772" s="1345">
        <v>20</v>
      </c>
      <c r="P10772" s="1345">
        <v>125</v>
      </c>
      <c r="Q10772" s="1345"/>
      <c r="R10772" s="1345"/>
      <c r="S10772" s="1345"/>
      <c r="T10772" s="1345"/>
      <c r="U10772" s="1345"/>
      <c r="V10772" s="1345"/>
      <c r="W10772" s="1345"/>
      <c r="X10772" s="1345"/>
      <c r="Y10772" s="1345"/>
      <c r="Z10772" s="1270"/>
      <c r="AA10772" s="1270"/>
      <c r="AB10772" s="1270"/>
      <c r="AC10772" s="1507">
        <f t="shared" si="4073"/>
        <v>915</v>
      </c>
      <c r="AD10772" s="1508">
        <f t="shared" si="4074"/>
        <v>915</v>
      </c>
      <c r="AE10772" s="14">
        <f>(J10772-"01.04.2023")/30</f>
        <v>29.466666666666665</v>
      </c>
      <c r="AF10772" s="14">
        <f t="shared" si="4076"/>
        <v>191.66666666666666</v>
      </c>
      <c r="AG10772" s="14">
        <f t="shared" si="4077"/>
        <v>4.7739130434782613</v>
      </c>
      <c r="AH10772" s="14">
        <f>AG10772-AE10772</f>
        <v>-24.692753623188402</v>
      </c>
      <c r="AI10772" s="14">
        <f>AC10772-(AE10772*AF10772)</f>
        <v>-4732.7777777777774</v>
      </c>
      <c r="AJ10772" s="1294"/>
    </row>
    <row r="10773" spans="1:36" ht="27.75" customHeight="1">
      <c r="A10773" s="1461">
        <f t="shared" si="4080"/>
        <v>25</v>
      </c>
      <c r="B10773" s="1352" t="s">
        <v>4222</v>
      </c>
      <c r="C10773" s="1345" t="s">
        <v>66</v>
      </c>
      <c r="D10773" s="1368">
        <v>1</v>
      </c>
      <c r="E10773" s="1345">
        <v>1500</v>
      </c>
      <c r="F10773" s="1376">
        <f>E10773*D10773</f>
        <v>1500</v>
      </c>
      <c r="G10773" s="1345"/>
      <c r="H10773" s="1346"/>
      <c r="I10773" s="1347"/>
      <c r="J10773" s="1347"/>
      <c r="K10773" s="1270"/>
      <c r="L10773" s="1270"/>
      <c r="M10773" s="1282"/>
      <c r="N10773" s="1345">
        <v>0</v>
      </c>
      <c r="O10773" s="1345">
        <v>0</v>
      </c>
      <c r="P10773" s="1345">
        <v>0</v>
      </c>
      <c r="Q10773" s="1345"/>
      <c r="R10773" s="1345"/>
      <c r="S10773" s="1345"/>
      <c r="T10773" s="1345"/>
      <c r="U10773" s="1345"/>
      <c r="V10773" s="1345"/>
      <c r="W10773" s="1345"/>
      <c r="X10773" s="1345"/>
      <c r="Y10773" s="1345"/>
      <c r="Z10773" s="1270"/>
      <c r="AA10773" s="1270"/>
      <c r="AB10773" s="1270"/>
      <c r="AC10773" s="1507">
        <f t="shared" si="4073"/>
        <v>1500</v>
      </c>
      <c r="AD10773" s="1508">
        <f t="shared" si="4074"/>
        <v>1500</v>
      </c>
      <c r="AE10773" s="14">
        <f>(J10773-"01.04.2023")/30</f>
        <v>-1500.5666666666666</v>
      </c>
      <c r="AF10773" s="14">
        <f t="shared" si="4076"/>
        <v>0</v>
      </c>
      <c r="AG10773" s="14" t="e">
        <f t="shared" si="4077"/>
        <v>#DIV/0!</v>
      </c>
      <c r="AH10773" s="14" t="e">
        <f>AG10773-AE10773</f>
        <v>#DIV/0!</v>
      </c>
      <c r="AI10773" s="14">
        <f>AC10773-(AE10773*AF10773)</f>
        <v>1500</v>
      </c>
      <c r="AJ10773" s="1294"/>
    </row>
    <row r="10774" spans="1:36" ht="27.75" customHeight="1">
      <c r="A10774" s="1461">
        <f t="shared" si="4080"/>
        <v>26</v>
      </c>
      <c r="B10774" s="1352" t="s">
        <v>4223</v>
      </c>
      <c r="C10774" s="1345" t="s">
        <v>66</v>
      </c>
      <c r="D10774" s="1368">
        <v>1</v>
      </c>
      <c r="E10774" s="1345">
        <v>28182</v>
      </c>
      <c r="F10774" s="1376">
        <f>E10774*D10774</f>
        <v>28182</v>
      </c>
      <c r="G10774" s="1345"/>
      <c r="H10774" s="1346"/>
      <c r="I10774" s="1347"/>
      <c r="J10774" s="1347"/>
      <c r="K10774" s="1270"/>
      <c r="L10774" s="1270"/>
      <c r="M10774" s="1282"/>
      <c r="N10774" s="1345">
        <v>4160</v>
      </c>
      <c r="O10774" s="1345">
        <v>2266</v>
      </c>
      <c r="P10774" s="1345">
        <v>1056</v>
      </c>
      <c r="Q10774" s="1345"/>
      <c r="R10774" s="1345"/>
      <c r="S10774" s="1345"/>
      <c r="T10774" s="1345"/>
      <c r="U10774" s="1345"/>
      <c r="V10774" s="1345"/>
      <c r="W10774" s="1345"/>
      <c r="X10774" s="1345"/>
      <c r="Y10774" s="1345"/>
      <c r="Z10774" s="1270"/>
      <c r="AA10774" s="1270"/>
      <c r="AB10774" s="1270"/>
      <c r="AC10774" s="1507">
        <f t="shared" si="4073"/>
        <v>20700</v>
      </c>
      <c r="AD10774" s="1508">
        <f t="shared" si="4074"/>
        <v>20700</v>
      </c>
      <c r="AE10774" s="14">
        <f>(J10774-"01.04.2023")/30</f>
        <v>-1500.5666666666666</v>
      </c>
      <c r="AF10774" s="14">
        <f t="shared" si="4076"/>
        <v>2494</v>
      </c>
      <c r="AG10774" s="14">
        <f t="shared" si="4077"/>
        <v>8.2999198075380907</v>
      </c>
      <c r="AH10774" s="14">
        <f>AG10774-AE10774</f>
        <v>1508.8665864742047</v>
      </c>
      <c r="AI10774" s="14">
        <f>AC10774-(AE10774*AF10774)</f>
        <v>3763113.2666666666</v>
      </c>
      <c r="AJ10774" s="1294"/>
    </row>
    <row r="10775" spans="1:36" ht="25.5" customHeight="1">
      <c r="A10775" s="4162" t="s">
        <v>3748</v>
      </c>
      <c r="B10775" s="4163"/>
      <c r="C10775" s="4163"/>
      <c r="D10775" s="4163"/>
      <c r="E10775" s="4163"/>
      <c r="F10775" s="4163"/>
      <c r="G10775" s="4163"/>
      <c r="H10775" s="4163"/>
      <c r="I10775" s="4163"/>
      <c r="J10775" s="4163"/>
      <c r="K10775" s="4163"/>
      <c r="L10775" s="4163"/>
      <c r="M10775" s="4163"/>
      <c r="N10775" s="4163"/>
      <c r="O10775" s="4163"/>
      <c r="P10775" s="4163"/>
      <c r="Q10775" s="4163"/>
      <c r="R10775" s="4163"/>
      <c r="S10775" s="4163"/>
      <c r="T10775" s="4163"/>
      <c r="U10775" s="4163"/>
      <c r="V10775" s="4163"/>
      <c r="W10775" s="4163"/>
      <c r="X10775" s="4163"/>
      <c r="Y10775" s="4163"/>
      <c r="Z10775" s="4163"/>
      <c r="AA10775" s="4163"/>
      <c r="AB10775" s="4163"/>
      <c r="AC10775" s="4163"/>
      <c r="AD10775" s="4163"/>
      <c r="AE10775" s="4163"/>
      <c r="AF10775" s="4163"/>
      <c r="AG10775" s="4163"/>
      <c r="AH10775" s="4163"/>
      <c r="AI10775" s="4163"/>
      <c r="AJ10775" s="4164"/>
    </row>
    <row r="10776" spans="1:36" ht="51" customHeight="1">
      <c r="A10776" s="1461">
        <v>27</v>
      </c>
      <c r="B10776" s="1352" t="s">
        <v>3752</v>
      </c>
      <c r="C10776" s="1345" t="s">
        <v>63</v>
      </c>
      <c r="D10776" s="1368">
        <v>1</v>
      </c>
      <c r="E10776" s="1345">
        <v>750</v>
      </c>
      <c r="F10776" s="1376">
        <f>E10776*D10776</f>
        <v>750</v>
      </c>
      <c r="G10776" s="1345"/>
      <c r="H10776" s="1346"/>
      <c r="I10776" s="1347"/>
      <c r="J10776" s="1347">
        <v>45901</v>
      </c>
      <c r="K10776" s="1270"/>
      <c r="L10776" s="1270"/>
      <c r="M10776" s="1282"/>
      <c r="N10776" s="1345">
        <v>0</v>
      </c>
      <c r="O10776" s="1345">
        <v>0</v>
      </c>
      <c r="P10776" s="1345">
        <v>0</v>
      </c>
      <c r="Q10776" s="1345"/>
      <c r="R10776" s="1345"/>
      <c r="S10776" s="1345"/>
      <c r="T10776" s="1345"/>
      <c r="U10776" s="1345"/>
      <c r="V10776" s="1345"/>
      <c r="W10776" s="1345"/>
      <c r="X10776" s="1345"/>
      <c r="Y10776" s="1345"/>
      <c r="Z10776" s="1270"/>
      <c r="AA10776" s="1270"/>
      <c r="AB10776" s="1270"/>
      <c r="AC10776" s="1507">
        <f>E10776+G10776-N10776-O10776-AA10776-P10776-Q10776-R10776-S10776-T10776-U10776-V10776-W10776-X10776-Y10776</f>
        <v>750</v>
      </c>
      <c r="AD10776" s="1508">
        <f>D10776*AC10776</f>
        <v>750</v>
      </c>
      <c r="AE10776" s="14">
        <f>(J10776-"01.04.2023")/30</f>
        <v>29.466666666666665</v>
      </c>
      <c r="AF10776" s="14">
        <f>(N10776+O10776+P10776+Q10776+R10776+S10776+T10776+U10776+V10776+W10776+X10776+Y10776)/3</f>
        <v>0</v>
      </c>
      <c r="AG10776" s="14" t="e">
        <f>AC10776/AF10776</f>
        <v>#DIV/0!</v>
      </c>
      <c r="AH10776" s="14" t="e">
        <f>AG10776-AE10776</f>
        <v>#DIV/0!</v>
      </c>
      <c r="AI10776" s="14">
        <f>AC10776-(AE10776*AF10776)</f>
        <v>750</v>
      </c>
      <c r="AJ10776" s="1294"/>
    </row>
    <row r="10777" spans="1:36" ht="30" customHeight="1">
      <c r="A10777" s="4162" t="s">
        <v>3753</v>
      </c>
      <c r="B10777" s="4163"/>
      <c r="C10777" s="4163"/>
      <c r="D10777" s="4163"/>
      <c r="E10777" s="4163"/>
      <c r="F10777" s="4163"/>
      <c r="G10777" s="4163"/>
      <c r="H10777" s="4163"/>
      <c r="I10777" s="4163"/>
      <c r="J10777" s="4163"/>
      <c r="K10777" s="4163"/>
      <c r="L10777" s="4163"/>
      <c r="M10777" s="4163"/>
      <c r="N10777" s="4163"/>
      <c r="O10777" s="4163"/>
      <c r="P10777" s="4163"/>
      <c r="Q10777" s="4163"/>
      <c r="R10777" s="4163"/>
      <c r="S10777" s="4163"/>
      <c r="T10777" s="4163"/>
      <c r="U10777" s="4163"/>
      <c r="V10777" s="4163"/>
      <c r="W10777" s="4163"/>
      <c r="X10777" s="4163"/>
      <c r="Y10777" s="4163"/>
      <c r="Z10777" s="4163"/>
      <c r="AA10777" s="4163"/>
      <c r="AB10777" s="4163"/>
      <c r="AC10777" s="4163"/>
      <c r="AD10777" s="4163"/>
      <c r="AE10777" s="4163"/>
      <c r="AF10777" s="4163"/>
      <c r="AG10777" s="4163"/>
      <c r="AH10777" s="4163"/>
      <c r="AI10777" s="4163"/>
      <c r="AJ10777" s="4164"/>
    </row>
    <row r="10778" spans="1:36" ht="76.5" customHeight="1">
      <c r="A10778" s="1461">
        <v>28</v>
      </c>
      <c r="B10778" s="1352" t="s">
        <v>10443</v>
      </c>
      <c r="C10778" s="1345" t="s">
        <v>63</v>
      </c>
      <c r="D10778" s="1368">
        <v>0.66</v>
      </c>
      <c r="E10778" s="1345"/>
      <c r="F10778" s="1376">
        <v>488.4</v>
      </c>
      <c r="G10778" s="1345">
        <v>1100</v>
      </c>
      <c r="H10778" s="1346">
        <f>G10778*D10778</f>
        <v>726</v>
      </c>
      <c r="I10778" s="1347">
        <v>44964</v>
      </c>
      <c r="J10778" s="1347"/>
      <c r="K10778" s="1270"/>
      <c r="L10778" s="1270"/>
      <c r="M10778" s="1282"/>
      <c r="N10778" s="1345"/>
      <c r="O10778" s="1345">
        <v>360</v>
      </c>
      <c r="P10778" s="1345">
        <v>160</v>
      </c>
      <c r="Q10778" s="1345"/>
      <c r="R10778" s="1345"/>
      <c r="S10778" s="1345"/>
      <c r="T10778" s="1345"/>
      <c r="U10778" s="1345"/>
      <c r="V10778" s="1345"/>
      <c r="W10778" s="1345"/>
      <c r="X10778" s="1345"/>
      <c r="Y10778" s="1345"/>
      <c r="Z10778" s="1270"/>
      <c r="AA10778" s="1270"/>
      <c r="AB10778" s="1270"/>
      <c r="AC10778" s="1507">
        <f t="shared" ref="AC10778:AC10788" si="4081">E10778+G10778-N10778-O10778-AA10778-P10778-Q10778-R10778-S10778-T10778-U10778-V10778-W10778-X10778-Y10778</f>
        <v>580</v>
      </c>
      <c r="AD10778" s="1508">
        <f t="shared" ref="AD10778:AD10788" si="4082">D10778*AC10778</f>
        <v>382.8</v>
      </c>
      <c r="AE10778" s="14">
        <f t="shared" ref="AE10778:AE10788" si="4083">(J10778-"01.04.2023")/30</f>
        <v>-1500.5666666666666</v>
      </c>
      <c r="AF10778" s="14">
        <f t="shared" ref="AF10778:AF10788" si="4084">(N10778+O10778+P10778+Q10778+R10778+S10778+T10778+U10778+V10778+W10778+X10778+Y10778)/3</f>
        <v>173.33333333333334</v>
      </c>
      <c r="AG10778" s="14">
        <f t="shared" ref="AG10778:AG10788" si="4085">AC10778/AF10778</f>
        <v>3.3461538461538458</v>
      </c>
      <c r="AH10778" s="14">
        <f t="shared" ref="AH10778:AH10788" si="4086">AG10778-AE10778</f>
        <v>1503.9128205128204</v>
      </c>
      <c r="AI10778" s="14">
        <f t="shared" ref="AI10778:AI10788" si="4087">AC10778-(AE10778*AF10778)</f>
        <v>260678.22222222222</v>
      </c>
      <c r="AJ10778" s="1294"/>
    </row>
    <row r="10779" spans="1:36" ht="27.75" customHeight="1">
      <c r="A10779" s="1461" t="e">
        <f>#REF!+1</f>
        <v>#REF!</v>
      </c>
      <c r="B10779" s="1298" t="s">
        <v>4224</v>
      </c>
      <c r="C10779" s="1345" t="s">
        <v>63</v>
      </c>
      <c r="D10779" s="1346">
        <v>1</v>
      </c>
      <c r="E10779" s="1345">
        <v>392</v>
      </c>
      <c r="F10779" s="1345">
        <f t="shared" ref="F10779:F10788" si="4088">E10779*D10779</f>
        <v>392</v>
      </c>
      <c r="G10779" s="1345"/>
      <c r="H10779" s="1346"/>
      <c r="I10779" s="1347"/>
      <c r="J10779" s="1347"/>
      <c r="K10779" s="1369"/>
      <c r="L10779" s="1369"/>
      <c r="M10779" s="1369"/>
      <c r="N10779" s="1345">
        <v>98</v>
      </c>
      <c r="O10779" s="1345">
        <v>0</v>
      </c>
      <c r="P10779" s="1345">
        <v>0</v>
      </c>
      <c r="Q10779" s="1369"/>
      <c r="R10779" s="1369"/>
      <c r="S10779" s="1369"/>
      <c r="T10779" s="1345"/>
      <c r="U10779" s="1345"/>
      <c r="V10779" s="1345"/>
      <c r="W10779" s="1345"/>
      <c r="X10779" s="1345"/>
      <c r="Y10779" s="1345"/>
      <c r="Z10779" s="1369"/>
      <c r="AA10779" s="1369"/>
      <c r="AB10779" s="1369"/>
      <c r="AC10779" s="1507">
        <f t="shared" si="4081"/>
        <v>294</v>
      </c>
      <c r="AD10779" s="1508">
        <f t="shared" si="4082"/>
        <v>294</v>
      </c>
      <c r="AE10779" s="14">
        <f t="shared" si="4083"/>
        <v>-1500.5666666666666</v>
      </c>
      <c r="AF10779" s="14">
        <f t="shared" si="4084"/>
        <v>32.666666666666664</v>
      </c>
      <c r="AG10779" s="14">
        <f t="shared" si="4085"/>
        <v>9</v>
      </c>
      <c r="AH10779" s="14">
        <f t="shared" si="4086"/>
        <v>1509.5666666666666</v>
      </c>
      <c r="AI10779" s="14">
        <f t="shared" si="4087"/>
        <v>49312.511111111104</v>
      </c>
      <c r="AJ10779" s="1369"/>
    </row>
    <row r="10780" spans="1:36" ht="52.5" customHeight="1">
      <c r="A10780" s="1461" t="e">
        <f t="shared" ref="A10780:A10788" si="4089">A10779+1</f>
        <v>#REF!</v>
      </c>
      <c r="B10780" s="1298" t="s">
        <v>10444</v>
      </c>
      <c r="C10780" s="1345" t="s">
        <v>63</v>
      </c>
      <c r="D10780" s="1346">
        <v>28.33</v>
      </c>
      <c r="E10780" s="1345"/>
      <c r="F10780" s="1345">
        <f t="shared" si="4088"/>
        <v>0</v>
      </c>
      <c r="G10780" s="1345">
        <v>3400</v>
      </c>
      <c r="H10780" s="1346">
        <f>G10780*D10780</f>
        <v>96322</v>
      </c>
      <c r="I10780" s="1347">
        <v>44972</v>
      </c>
      <c r="J10780" s="1347">
        <v>45078</v>
      </c>
      <c r="K10780" s="1369"/>
      <c r="L10780" s="1369"/>
      <c r="M10780" s="1369"/>
      <c r="N10780" s="1345"/>
      <c r="O10780" s="1345"/>
      <c r="P10780" s="1345">
        <v>300</v>
      </c>
      <c r="Q10780" s="1369"/>
      <c r="R10780" s="1369"/>
      <c r="S10780" s="1369"/>
      <c r="T10780" s="1345"/>
      <c r="U10780" s="1345"/>
      <c r="V10780" s="1345"/>
      <c r="W10780" s="1345"/>
      <c r="X10780" s="1345"/>
      <c r="Y10780" s="1345"/>
      <c r="Z10780" s="1369"/>
      <c r="AA10780" s="1369"/>
      <c r="AB10780" s="1369"/>
      <c r="AC10780" s="1507">
        <f t="shared" si="4081"/>
        <v>3100</v>
      </c>
      <c r="AD10780" s="1508">
        <f t="shared" si="4082"/>
        <v>87823</v>
      </c>
      <c r="AE10780" s="14">
        <f t="shared" si="4083"/>
        <v>2.0333333333333332</v>
      </c>
      <c r="AF10780" s="14">
        <f t="shared" si="4084"/>
        <v>100</v>
      </c>
      <c r="AG10780" s="14">
        <f t="shared" si="4085"/>
        <v>31</v>
      </c>
      <c r="AH10780" s="14">
        <f t="shared" si="4086"/>
        <v>28.966666666666669</v>
      </c>
      <c r="AI10780" s="14">
        <f t="shared" si="4087"/>
        <v>2896.6666666666665</v>
      </c>
      <c r="AJ10780" s="1369"/>
    </row>
    <row r="10781" spans="1:36" ht="15.75">
      <c r="A10781" s="1461" t="e">
        <f>#REF!+1</f>
        <v>#REF!</v>
      </c>
      <c r="B10781" s="1352" t="s">
        <v>5600</v>
      </c>
      <c r="C10781" s="1345" t="s">
        <v>63</v>
      </c>
      <c r="D10781" s="1368">
        <v>1.57</v>
      </c>
      <c r="E10781" s="1345">
        <v>460</v>
      </c>
      <c r="F10781" s="1376">
        <f t="shared" si="4088"/>
        <v>722.2</v>
      </c>
      <c r="G10781" s="1345"/>
      <c r="H10781" s="1346"/>
      <c r="I10781" s="1347"/>
      <c r="J10781" s="1347">
        <v>45352</v>
      </c>
      <c r="K10781" s="1270"/>
      <c r="L10781" s="1270"/>
      <c r="M10781" s="1282"/>
      <c r="N10781" s="1345">
        <v>200</v>
      </c>
      <c r="O10781" s="1345">
        <v>50</v>
      </c>
      <c r="P10781" s="1345">
        <v>150</v>
      </c>
      <c r="Q10781" s="1345"/>
      <c r="R10781" s="1345"/>
      <c r="S10781" s="1345"/>
      <c r="T10781" s="1345"/>
      <c r="U10781" s="1345"/>
      <c r="V10781" s="1345"/>
      <c r="W10781" s="1345"/>
      <c r="X10781" s="1345"/>
      <c r="Y10781" s="1345"/>
      <c r="Z10781" s="1270"/>
      <c r="AA10781" s="1270"/>
      <c r="AB10781" s="1270"/>
      <c r="AC10781" s="1507">
        <f t="shared" si="4081"/>
        <v>60</v>
      </c>
      <c r="AD10781" s="1508">
        <f t="shared" si="4082"/>
        <v>94.2</v>
      </c>
      <c r="AE10781" s="14">
        <f t="shared" si="4083"/>
        <v>11.166666666666666</v>
      </c>
      <c r="AF10781" s="14">
        <f t="shared" si="4084"/>
        <v>133.33333333333334</v>
      </c>
      <c r="AG10781" s="14">
        <f t="shared" si="4085"/>
        <v>0.44999999999999996</v>
      </c>
      <c r="AH10781" s="14">
        <f t="shared" si="4086"/>
        <v>-10.716666666666667</v>
      </c>
      <c r="AI10781" s="14">
        <f t="shared" si="4087"/>
        <v>-1428.8888888888889</v>
      </c>
      <c r="AJ10781" s="1294"/>
    </row>
    <row r="10782" spans="1:36" ht="15.75">
      <c r="A10782" s="1461" t="e">
        <f t="shared" si="4089"/>
        <v>#REF!</v>
      </c>
      <c r="B10782" s="1352" t="s">
        <v>5601</v>
      </c>
      <c r="C10782" s="1345" t="s">
        <v>63</v>
      </c>
      <c r="D10782" s="1368">
        <v>1</v>
      </c>
      <c r="E10782" s="1345">
        <v>1000</v>
      </c>
      <c r="F10782" s="1376">
        <f t="shared" si="4088"/>
        <v>1000</v>
      </c>
      <c r="G10782" s="1345"/>
      <c r="H10782" s="1346"/>
      <c r="I10782" s="1347"/>
      <c r="J10782" s="1347">
        <v>46266</v>
      </c>
      <c r="K10782" s="1270"/>
      <c r="L10782" s="1270"/>
      <c r="M10782" s="1282"/>
      <c r="N10782" s="1345">
        <v>280</v>
      </c>
      <c r="O10782" s="1345">
        <v>160</v>
      </c>
      <c r="P10782" s="1345">
        <v>280</v>
      </c>
      <c r="Q10782" s="1345"/>
      <c r="R10782" s="1345"/>
      <c r="S10782" s="1345"/>
      <c r="T10782" s="1345"/>
      <c r="U10782" s="1345"/>
      <c r="V10782" s="1345"/>
      <c r="W10782" s="1345"/>
      <c r="X10782" s="1345"/>
      <c r="Y10782" s="1345"/>
      <c r="Z10782" s="1270"/>
      <c r="AA10782" s="1270"/>
      <c r="AB10782" s="1270"/>
      <c r="AC10782" s="1507">
        <f t="shared" si="4081"/>
        <v>280</v>
      </c>
      <c r="AD10782" s="1508">
        <f t="shared" si="4082"/>
        <v>280</v>
      </c>
      <c r="AE10782" s="14">
        <f t="shared" si="4083"/>
        <v>41.633333333333333</v>
      </c>
      <c r="AF10782" s="14">
        <f t="shared" si="4084"/>
        <v>240</v>
      </c>
      <c r="AG10782" s="14">
        <f t="shared" si="4085"/>
        <v>1.1666666666666667</v>
      </c>
      <c r="AH10782" s="14">
        <f t="shared" si="4086"/>
        <v>-40.466666666666669</v>
      </c>
      <c r="AI10782" s="14">
        <f t="shared" si="4087"/>
        <v>-9712</v>
      </c>
      <c r="AJ10782" s="1294"/>
    </row>
    <row r="10783" spans="1:36" ht="54.75" customHeight="1">
      <c r="A10783" s="1461" t="e">
        <f t="shared" si="4089"/>
        <v>#REF!</v>
      </c>
      <c r="B10783" s="1352" t="s">
        <v>5602</v>
      </c>
      <c r="C10783" s="1345" t="s">
        <v>63</v>
      </c>
      <c r="D10783" s="1368">
        <v>1</v>
      </c>
      <c r="E10783" s="1345">
        <v>3556</v>
      </c>
      <c r="F10783" s="1376">
        <f t="shared" si="4088"/>
        <v>3556</v>
      </c>
      <c r="G10783" s="1345"/>
      <c r="H10783" s="1346"/>
      <c r="I10783" s="1347"/>
      <c r="J10783" s="1347">
        <v>45505</v>
      </c>
      <c r="K10783" s="1270"/>
      <c r="L10783" s="1270"/>
      <c r="M10783" s="1282"/>
      <c r="N10783" s="1345">
        <v>672</v>
      </c>
      <c r="O10783" s="1345">
        <v>280</v>
      </c>
      <c r="P10783" s="1345">
        <v>364</v>
      </c>
      <c r="Q10783" s="1345"/>
      <c r="R10783" s="1345"/>
      <c r="S10783" s="1345"/>
      <c r="T10783" s="1345"/>
      <c r="U10783" s="1345"/>
      <c r="V10783" s="1345"/>
      <c r="W10783" s="1345"/>
      <c r="X10783" s="1345"/>
      <c r="Y10783" s="1345"/>
      <c r="Z10783" s="1270"/>
      <c r="AA10783" s="1270"/>
      <c r="AB10783" s="1270"/>
      <c r="AC10783" s="1507">
        <f t="shared" si="4081"/>
        <v>2240</v>
      </c>
      <c r="AD10783" s="1508">
        <f t="shared" si="4082"/>
        <v>2240</v>
      </c>
      <c r="AE10783" s="14">
        <f t="shared" si="4083"/>
        <v>16.266666666666666</v>
      </c>
      <c r="AF10783" s="14">
        <f t="shared" si="4084"/>
        <v>438.66666666666669</v>
      </c>
      <c r="AG10783" s="14">
        <f t="shared" si="4085"/>
        <v>5.1063829787234036</v>
      </c>
      <c r="AH10783" s="14">
        <f t="shared" si="4086"/>
        <v>-11.160283687943263</v>
      </c>
      <c r="AI10783" s="14">
        <f t="shared" si="4087"/>
        <v>-4895.6444444444442</v>
      </c>
      <c r="AJ10783" s="1294"/>
    </row>
    <row r="10784" spans="1:36" ht="17.25" customHeight="1">
      <c r="A10784" s="1461" t="e">
        <f t="shared" si="4089"/>
        <v>#REF!</v>
      </c>
      <c r="B10784" s="1352" t="s">
        <v>5603</v>
      </c>
      <c r="C10784" s="1345" t="s">
        <v>63</v>
      </c>
      <c r="D10784" s="1368">
        <v>1</v>
      </c>
      <c r="E10784" s="1345">
        <v>3180</v>
      </c>
      <c r="F10784" s="1376">
        <f t="shared" si="4088"/>
        <v>3180</v>
      </c>
      <c r="G10784" s="1345"/>
      <c r="H10784" s="1346"/>
      <c r="I10784" s="1347"/>
      <c r="J10784" s="1347">
        <v>45383</v>
      </c>
      <c r="K10784" s="1270"/>
      <c r="L10784" s="1270"/>
      <c r="M10784" s="1282"/>
      <c r="N10784" s="1345">
        <v>440</v>
      </c>
      <c r="O10784" s="1345">
        <v>140</v>
      </c>
      <c r="P10784" s="1345">
        <v>0</v>
      </c>
      <c r="Q10784" s="1345"/>
      <c r="R10784" s="1345"/>
      <c r="S10784" s="1345"/>
      <c r="T10784" s="1345"/>
      <c r="U10784" s="1345"/>
      <c r="V10784" s="1345"/>
      <c r="W10784" s="1345"/>
      <c r="X10784" s="1345"/>
      <c r="Y10784" s="1345"/>
      <c r="Z10784" s="1270"/>
      <c r="AA10784" s="1270"/>
      <c r="AB10784" s="1270"/>
      <c r="AC10784" s="1507">
        <f t="shared" si="4081"/>
        <v>2600</v>
      </c>
      <c r="AD10784" s="1508">
        <f t="shared" si="4082"/>
        <v>2600</v>
      </c>
      <c r="AE10784" s="14">
        <f t="shared" si="4083"/>
        <v>12.2</v>
      </c>
      <c r="AF10784" s="14">
        <f t="shared" si="4084"/>
        <v>193.33333333333334</v>
      </c>
      <c r="AG10784" s="14">
        <f t="shared" si="4085"/>
        <v>13.448275862068964</v>
      </c>
      <c r="AH10784" s="14">
        <f t="shared" si="4086"/>
        <v>1.2482758620689651</v>
      </c>
      <c r="AI10784" s="14">
        <f t="shared" si="4087"/>
        <v>241.33333333333348</v>
      </c>
      <c r="AJ10784" s="1294"/>
    </row>
    <row r="10785" spans="1:36" ht="30" customHeight="1">
      <c r="A10785" s="1461" t="e">
        <f>#REF!+1</f>
        <v>#REF!</v>
      </c>
      <c r="B10785" s="1352" t="s">
        <v>6207</v>
      </c>
      <c r="C10785" s="1345" t="s">
        <v>63</v>
      </c>
      <c r="D10785" s="1368">
        <v>1</v>
      </c>
      <c r="E10785" s="1345">
        <v>200</v>
      </c>
      <c r="F10785" s="1376">
        <f t="shared" si="4088"/>
        <v>200</v>
      </c>
      <c r="G10785" s="1345"/>
      <c r="H10785" s="1346"/>
      <c r="I10785" s="1347"/>
      <c r="J10785" s="1347">
        <v>45078</v>
      </c>
      <c r="K10785" s="1270"/>
      <c r="L10785" s="1270"/>
      <c r="M10785" s="1282"/>
      <c r="N10785" s="1345">
        <v>120</v>
      </c>
      <c r="O10785" s="1345">
        <v>0</v>
      </c>
      <c r="P10785" s="1345">
        <v>30</v>
      </c>
      <c r="Q10785" s="1345"/>
      <c r="R10785" s="1345"/>
      <c r="S10785" s="1345"/>
      <c r="T10785" s="1345"/>
      <c r="U10785" s="1345"/>
      <c r="V10785" s="1345"/>
      <c r="W10785" s="1345"/>
      <c r="X10785" s="1345"/>
      <c r="Y10785" s="1345"/>
      <c r="Z10785" s="1270"/>
      <c r="AA10785" s="1270"/>
      <c r="AB10785" s="1270"/>
      <c r="AC10785" s="1507">
        <f t="shared" si="4081"/>
        <v>50</v>
      </c>
      <c r="AD10785" s="1508">
        <f t="shared" si="4082"/>
        <v>50</v>
      </c>
      <c r="AE10785" s="14">
        <f t="shared" si="4083"/>
        <v>2.0333333333333332</v>
      </c>
      <c r="AF10785" s="14">
        <f t="shared" si="4084"/>
        <v>50</v>
      </c>
      <c r="AG10785" s="14">
        <f t="shared" si="4085"/>
        <v>1</v>
      </c>
      <c r="AH10785" s="14">
        <f t="shared" si="4086"/>
        <v>-1.0333333333333332</v>
      </c>
      <c r="AI10785" s="14">
        <f t="shared" si="4087"/>
        <v>-51.666666666666657</v>
      </c>
      <c r="AJ10785" s="1294"/>
    </row>
    <row r="10786" spans="1:36" ht="22.5" customHeight="1">
      <c r="A10786" s="1461" t="e">
        <f t="shared" si="4089"/>
        <v>#REF!</v>
      </c>
      <c r="B10786" s="1352" t="s">
        <v>10445</v>
      </c>
      <c r="C10786" s="1345" t="s">
        <v>63</v>
      </c>
      <c r="D10786" s="1368">
        <v>12.58</v>
      </c>
      <c r="E10786" s="1345"/>
      <c r="F10786" s="1376">
        <f t="shared" si="4088"/>
        <v>0</v>
      </c>
      <c r="G10786" s="1345">
        <v>2400</v>
      </c>
      <c r="H10786" s="1346">
        <f>G10786*D10786</f>
        <v>30192</v>
      </c>
      <c r="I10786" s="1347">
        <v>44972</v>
      </c>
      <c r="J10786" s="1347">
        <v>45108</v>
      </c>
      <c r="K10786" s="1270"/>
      <c r="L10786" s="1270"/>
      <c r="M10786" s="1282"/>
      <c r="N10786" s="1345"/>
      <c r="O10786" s="1345">
        <v>0</v>
      </c>
      <c r="P10786" s="1345">
        <v>0</v>
      </c>
      <c r="Q10786" s="1345"/>
      <c r="R10786" s="1345"/>
      <c r="S10786" s="1345"/>
      <c r="T10786" s="1345"/>
      <c r="U10786" s="1345"/>
      <c r="V10786" s="1345"/>
      <c r="W10786" s="1345"/>
      <c r="X10786" s="1345"/>
      <c r="Y10786" s="1345"/>
      <c r="Z10786" s="1270"/>
      <c r="AA10786" s="1270"/>
      <c r="AB10786" s="1270"/>
      <c r="AC10786" s="1507">
        <f t="shared" si="4081"/>
        <v>2400</v>
      </c>
      <c r="AD10786" s="1508">
        <f t="shared" si="4082"/>
        <v>30192</v>
      </c>
      <c r="AE10786" s="14">
        <f t="shared" si="4083"/>
        <v>3.0333333333333332</v>
      </c>
      <c r="AF10786" s="14">
        <f t="shared" si="4084"/>
        <v>0</v>
      </c>
      <c r="AG10786" s="14" t="e">
        <f t="shared" si="4085"/>
        <v>#DIV/0!</v>
      </c>
      <c r="AH10786" s="14" t="e">
        <f t="shared" si="4086"/>
        <v>#DIV/0!</v>
      </c>
      <c r="AI10786" s="14">
        <f t="shared" si="4087"/>
        <v>2400</v>
      </c>
      <c r="AJ10786" s="1294"/>
    </row>
    <row r="10787" spans="1:36" ht="27" customHeight="1">
      <c r="A10787" s="1461" t="e">
        <f>#REF!+1</f>
        <v>#REF!</v>
      </c>
      <c r="B10787" s="1352" t="s">
        <v>4225</v>
      </c>
      <c r="C10787" s="1345" t="s">
        <v>63</v>
      </c>
      <c r="D10787" s="1368">
        <v>1</v>
      </c>
      <c r="E10787" s="1345">
        <v>840</v>
      </c>
      <c r="F10787" s="1376">
        <f t="shared" si="4088"/>
        <v>840</v>
      </c>
      <c r="G10787" s="1345"/>
      <c r="H10787" s="1346"/>
      <c r="I10787" s="1347"/>
      <c r="J10787" s="1347">
        <v>45047</v>
      </c>
      <c r="K10787" s="1270"/>
      <c r="L10787" s="1270"/>
      <c r="M10787" s="1282"/>
      <c r="N10787" s="1345">
        <v>140</v>
      </c>
      <c r="O10787" s="1345">
        <v>540</v>
      </c>
      <c r="P10787" s="1345">
        <v>60</v>
      </c>
      <c r="Q10787" s="1345"/>
      <c r="R10787" s="1345"/>
      <c r="S10787" s="1345"/>
      <c r="T10787" s="1345"/>
      <c r="U10787" s="1345"/>
      <c r="V10787" s="1345"/>
      <c r="W10787" s="1345"/>
      <c r="X10787" s="1345"/>
      <c r="Y10787" s="1345"/>
      <c r="Z10787" s="1270"/>
      <c r="AA10787" s="1270"/>
      <c r="AB10787" s="1270"/>
      <c r="AC10787" s="1507">
        <f t="shared" si="4081"/>
        <v>100</v>
      </c>
      <c r="AD10787" s="1508">
        <f t="shared" si="4082"/>
        <v>100</v>
      </c>
      <c r="AE10787" s="14">
        <f t="shared" si="4083"/>
        <v>1</v>
      </c>
      <c r="AF10787" s="14">
        <f t="shared" si="4084"/>
        <v>246.66666666666666</v>
      </c>
      <c r="AG10787" s="14">
        <f t="shared" si="4085"/>
        <v>0.40540540540540543</v>
      </c>
      <c r="AH10787" s="14">
        <f t="shared" si="4086"/>
        <v>-0.59459459459459452</v>
      </c>
      <c r="AI10787" s="14">
        <f t="shared" si="4087"/>
        <v>-146.66666666666666</v>
      </c>
      <c r="AJ10787" s="1294"/>
    </row>
    <row r="10788" spans="1:36" ht="24" customHeight="1">
      <c r="A10788" s="1461" t="e">
        <f t="shared" si="4089"/>
        <v>#REF!</v>
      </c>
      <c r="B10788" s="1352" t="s">
        <v>5604</v>
      </c>
      <c r="C10788" s="1345" t="s">
        <v>63</v>
      </c>
      <c r="D10788" s="1368">
        <v>1</v>
      </c>
      <c r="E10788" s="1345">
        <v>3890</v>
      </c>
      <c r="F10788" s="1376">
        <f t="shared" si="4088"/>
        <v>3890</v>
      </c>
      <c r="G10788" s="1345">
        <v>8000</v>
      </c>
      <c r="H10788" s="1346">
        <f>G10788*D10788</f>
        <v>8000</v>
      </c>
      <c r="I10788" s="1347"/>
      <c r="J10788" s="1347">
        <v>45505</v>
      </c>
      <c r="K10788" s="1270"/>
      <c r="L10788" s="1270"/>
      <c r="M10788" s="1282"/>
      <c r="N10788" s="1345">
        <v>0</v>
      </c>
      <c r="O10788" s="1345">
        <v>90</v>
      </c>
      <c r="P10788" s="1345">
        <v>160</v>
      </c>
      <c r="Q10788" s="1345"/>
      <c r="R10788" s="1345"/>
      <c r="S10788" s="1345"/>
      <c r="T10788" s="1345"/>
      <c r="U10788" s="1345"/>
      <c r="V10788" s="1345"/>
      <c r="W10788" s="1345"/>
      <c r="X10788" s="1345"/>
      <c r="Y10788" s="1345"/>
      <c r="Z10788" s="1270"/>
      <c r="AA10788" s="1270"/>
      <c r="AB10788" s="1270"/>
      <c r="AC10788" s="1507">
        <f t="shared" si="4081"/>
        <v>11640</v>
      </c>
      <c r="AD10788" s="1508">
        <f t="shared" si="4082"/>
        <v>11640</v>
      </c>
      <c r="AE10788" s="14">
        <f t="shared" si="4083"/>
        <v>16.266666666666666</v>
      </c>
      <c r="AF10788" s="14">
        <f t="shared" si="4084"/>
        <v>83.333333333333329</v>
      </c>
      <c r="AG10788" s="14">
        <f t="shared" si="4085"/>
        <v>139.68</v>
      </c>
      <c r="AH10788" s="14">
        <f t="shared" si="4086"/>
        <v>123.41333333333334</v>
      </c>
      <c r="AI10788" s="14">
        <f t="shared" si="4087"/>
        <v>10284.444444444445</v>
      </c>
      <c r="AJ10788" s="1294"/>
    </row>
    <row r="10789" spans="1:36" ht="15.75">
      <c r="A10789" s="4162" t="s">
        <v>10446</v>
      </c>
      <c r="B10789" s="4163"/>
      <c r="C10789" s="4163"/>
      <c r="D10789" s="4163"/>
      <c r="E10789" s="4163"/>
      <c r="F10789" s="4163"/>
      <c r="G10789" s="4163"/>
      <c r="H10789" s="4163"/>
      <c r="I10789" s="4163"/>
      <c r="J10789" s="4163"/>
      <c r="K10789" s="4163"/>
      <c r="L10789" s="4163"/>
      <c r="M10789" s="4163"/>
      <c r="N10789" s="4163"/>
      <c r="O10789" s="4163"/>
      <c r="P10789" s="4163"/>
      <c r="Q10789" s="4163"/>
      <c r="R10789" s="4163"/>
      <c r="S10789" s="4163"/>
      <c r="T10789" s="4163"/>
      <c r="U10789" s="4163"/>
      <c r="V10789" s="4163"/>
      <c r="W10789" s="4163"/>
      <c r="X10789" s="4163"/>
      <c r="Y10789" s="4163"/>
      <c r="Z10789" s="4163"/>
      <c r="AA10789" s="4163"/>
      <c r="AB10789" s="4163"/>
      <c r="AC10789" s="4163"/>
      <c r="AD10789" s="4163"/>
      <c r="AE10789" s="4163"/>
      <c r="AF10789" s="4163"/>
      <c r="AG10789" s="4163"/>
      <c r="AH10789" s="4163"/>
      <c r="AI10789" s="4163"/>
      <c r="AJ10789" s="4164"/>
    </row>
    <row r="10790" spans="1:36" ht="15.75" customHeight="1">
      <c r="A10790" s="1461">
        <v>45</v>
      </c>
      <c r="B10790" s="1352" t="s">
        <v>10447</v>
      </c>
      <c r="C10790" s="1345" t="s">
        <v>63</v>
      </c>
      <c r="D10790" s="1368">
        <v>1</v>
      </c>
      <c r="E10790" s="1345"/>
      <c r="F10790" s="1346">
        <f>E10790*D10790</f>
        <v>0</v>
      </c>
      <c r="G10790" s="1345">
        <v>19100</v>
      </c>
      <c r="H10790" s="1346">
        <f>G10790*D10790</f>
        <v>19100</v>
      </c>
      <c r="I10790" s="1347">
        <v>44986</v>
      </c>
      <c r="J10790" s="1347"/>
      <c r="K10790" s="1270"/>
      <c r="L10790" s="1270"/>
      <c r="M10790" s="1282"/>
      <c r="N10790" s="1345"/>
      <c r="O10790" s="1345"/>
      <c r="P10790" s="1345">
        <v>2140</v>
      </c>
      <c r="Q10790" s="1345"/>
      <c r="R10790" s="1345"/>
      <c r="S10790" s="1345"/>
      <c r="T10790" s="1345"/>
      <c r="U10790" s="1345"/>
      <c r="V10790" s="1345"/>
      <c r="W10790" s="1345"/>
      <c r="X10790" s="1345"/>
      <c r="Y10790" s="1345"/>
      <c r="Z10790" s="1270"/>
      <c r="AA10790" s="1270"/>
      <c r="AB10790" s="1270"/>
      <c r="AC10790" s="1507">
        <f>E10790+G10790-N10790-O10790-AA10790-P10790-Q10790-R10790-S10790-T10790-U10790-V10790-W10790-X10790-Y10790</f>
        <v>16960</v>
      </c>
      <c r="AD10790" s="1508">
        <f>D10790*AC10790</f>
        <v>16960</v>
      </c>
      <c r="AE10790" s="14">
        <f>(J10790-"01.04.2023")/30</f>
        <v>-1500.5666666666666</v>
      </c>
      <c r="AF10790" s="14">
        <f>(N10790+O10790+P10790+Q10790+R10790+S10790+T10790+U10790+V10790+W10790+X10790+Y10790)/3</f>
        <v>713.33333333333337</v>
      </c>
      <c r="AG10790" s="14">
        <f>AC10790/AF10790</f>
        <v>23.775700934579437</v>
      </c>
      <c r="AH10790" s="14">
        <f>AG10790-AE10790</f>
        <v>1524.342367601246</v>
      </c>
      <c r="AI10790" s="14">
        <f>AC10790-(AE10790*AF10790)</f>
        <v>1087364.2222222222</v>
      </c>
      <c r="AJ10790" s="1294"/>
    </row>
    <row r="10791" spans="1:36" ht="25.5" customHeight="1">
      <c r="A10791" s="4162" t="s">
        <v>4226</v>
      </c>
      <c r="B10791" s="4163"/>
      <c r="C10791" s="4163"/>
      <c r="D10791" s="4163"/>
      <c r="E10791" s="4163"/>
      <c r="F10791" s="4163"/>
      <c r="G10791" s="4163"/>
      <c r="H10791" s="4163"/>
      <c r="I10791" s="4163"/>
      <c r="J10791" s="4163"/>
      <c r="K10791" s="4163"/>
      <c r="L10791" s="4163"/>
      <c r="M10791" s="4163"/>
      <c r="N10791" s="4163"/>
      <c r="O10791" s="4163"/>
      <c r="P10791" s="4163"/>
      <c r="Q10791" s="4163"/>
      <c r="R10791" s="4163"/>
      <c r="S10791" s="4163"/>
      <c r="T10791" s="4163"/>
      <c r="U10791" s="4163"/>
      <c r="V10791" s="4163"/>
      <c r="W10791" s="4163"/>
      <c r="X10791" s="4163"/>
      <c r="Y10791" s="4163"/>
      <c r="Z10791" s="4163"/>
      <c r="AA10791" s="4163"/>
      <c r="AB10791" s="4163"/>
      <c r="AC10791" s="4163"/>
      <c r="AD10791" s="4163"/>
      <c r="AE10791" s="4163"/>
      <c r="AF10791" s="4163"/>
      <c r="AG10791" s="4163"/>
      <c r="AH10791" s="4163"/>
      <c r="AI10791" s="4163"/>
      <c r="AJ10791" s="4164"/>
    </row>
    <row r="10792" spans="1:36" ht="33.75" customHeight="1">
      <c r="A10792" s="1461" t="e">
        <f>#REF!+1</f>
        <v>#REF!</v>
      </c>
      <c r="B10792" s="1352" t="s">
        <v>4902</v>
      </c>
      <c r="C10792" s="1345" t="s">
        <v>143</v>
      </c>
      <c r="D10792" s="1368">
        <v>1</v>
      </c>
      <c r="E10792" s="1345">
        <v>45</v>
      </c>
      <c r="F10792" s="1376">
        <f t="shared" ref="F10792:F10800" si="4090">E10792*D10792</f>
        <v>45</v>
      </c>
      <c r="G10792" s="1345"/>
      <c r="H10792" s="1346"/>
      <c r="I10792" s="1347"/>
      <c r="J10792" s="1347"/>
      <c r="K10792" s="1270"/>
      <c r="L10792" s="1270"/>
      <c r="M10792" s="1282"/>
      <c r="N10792" s="1345">
        <v>5</v>
      </c>
      <c r="O10792" s="1345">
        <v>5</v>
      </c>
      <c r="P10792" s="1345">
        <v>26</v>
      </c>
      <c r="Q10792" s="1345"/>
      <c r="R10792" s="1345"/>
      <c r="S10792" s="1345"/>
      <c r="T10792" s="1345"/>
      <c r="U10792" s="1345"/>
      <c r="V10792" s="1345"/>
      <c r="W10792" s="1345"/>
      <c r="X10792" s="1345"/>
      <c r="Y10792" s="1345"/>
      <c r="Z10792" s="1270"/>
      <c r="AA10792" s="1270"/>
      <c r="AB10792" s="1270"/>
      <c r="AC10792" s="1507">
        <f t="shared" ref="AC10792:AC10800" si="4091">E10792+G10792-N10792-O10792-AA10792-P10792-Q10792-R10792-S10792-T10792-U10792-V10792-W10792-X10792-Y10792</f>
        <v>9</v>
      </c>
      <c r="AD10792" s="1508">
        <f t="shared" ref="AD10792:AD10800" si="4092">D10792*AC10792</f>
        <v>9</v>
      </c>
      <c r="AE10792" s="14">
        <f t="shared" ref="AE10792:AE10800" si="4093">(J10792-"01.04.2023")/30</f>
        <v>-1500.5666666666666</v>
      </c>
      <c r="AF10792" s="14">
        <f t="shared" ref="AF10792:AF10800" si="4094">(N10792+O10792+P10792+Q10792+R10792+S10792+T10792+U10792+V10792+W10792+X10792+Y10792)/3</f>
        <v>12</v>
      </c>
      <c r="AG10792" s="14">
        <f t="shared" ref="AG10792:AG10800" si="4095">AC10792/AF10792</f>
        <v>0.75</v>
      </c>
      <c r="AH10792" s="14">
        <f t="shared" ref="AH10792:AH10800" si="4096">AG10792-AE10792</f>
        <v>1501.3166666666666</v>
      </c>
      <c r="AI10792" s="14">
        <f t="shared" ref="AI10792:AI10800" si="4097">AC10792-(AE10792*AF10792)</f>
        <v>18015.8</v>
      </c>
      <c r="AJ10792" s="1294"/>
    </row>
    <row r="10793" spans="1:36" s="3448" customFormat="1" ht="27" customHeight="1">
      <c r="A10793" s="1461" t="e">
        <f t="shared" ref="A10793:A10800" si="4098">A10792+1</f>
        <v>#REF!</v>
      </c>
      <c r="B10793" s="1352" t="s">
        <v>4227</v>
      </c>
      <c r="C10793" s="1345" t="s">
        <v>63</v>
      </c>
      <c r="D10793" s="1368">
        <v>1</v>
      </c>
      <c r="E10793" s="1345">
        <v>80</v>
      </c>
      <c r="F10793" s="1376">
        <f t="shared" si="4090"/>
        <v>80</v>
      </c>
      <c r="G10793" s="1345"/>
      <c r="H10793" s="1346"/>
      <c r="I10793" s="1347"/>
      <c r="J10793" s="1347">
        <v>45078</v>
      </c>
      <c r="K10793" s="1270"/>
      <c r="L10793" s="1270"/>
      <c r="M10793" s="1282"/>
      <c r="N10793" s="1345">
        <v>0</v>
      </c>
      <c r="O10793" s="1345">
        <v>20</v>
      </c>
      <c r="P10793" s="1345">
        <v>0</v>
      </c>
      <c r="Q10793" s="1345"/>
      <c r="R10793" s="1345"/>
      <c r="S10793" s="1345"/>
      <c r="T10793" s="1345"/>
      <c r="U10793" s="1345"/>
      <c r="V10793" s="1345"/>
      <c r="W10793" s="1345"/>
      <c r="X10793" s="1345"/>
      <c r="Y10793" s="1345"/>
      <c r="Z10793" s="1270"/>
      <c r="AA10793" s="1270"/>
      <c r="AB10793" s="1270"/>
      <c r="AC10793" s="1507">
        <f t="shared" si="4091"/>
        <v>60</v>
      </c>
      <c r="AD10793" s="1508">
        <f t="shared" si="4092"/>
        <v>60</v>
      </c>
      <c r="AE10793" s="14">
        <f t="shared" si="4093"/>
        <v>2.0333333333333332</v>
      </c>
      <c r="AF10793" s="14">
        <f t="shared" si="4094"/>
        <v>6.666666666666667</v>
      </c>
      <c r="AG10793" s="14">
        <f t="shared" si="4095"/>
        <v>9</v>
      </c>
      <c r="AH10793" s="14">
        <f t="shared" si="4096"/>
        <v>6.9666666666666668</v>
      </c>
      <c r="AI10793" s="14">
        <f t="shared" si="4097"/>
        <v>46.444444444444443</v>
      </c>
      <c r="AJ10793" s="1294"/>
    </row>
    <row r="10794" spans="1:36" s="3448" customFormat="1" ht="26.25" customHeight="1">
      <c r="A10794" s="1461" t="e">
        <f t="shared" si="4098"/>
        <v>#REF!</v>
      </c>
      <c r="B10794" s="1352" t="s">
        <v>4228</v>
      </c>
      <c r="C10794" s="1345" t="s">
        <v>63</v>
      </c>
      <c r="D10794" s="1368">
        <v>1</v>
      </c>
      <c r="E10794" s="1345">
        <v>60</v>
      </c>
      <c r="F10794" s="1376">
        <f t="shared" si="4090"/>
        <v>60</v>
      </c>
      <c r="G10794" s="1345"/>
      <c r="H10794" s="1346"/>
      <c r="I10794" s="1347"/>
      <c r="J10794" s="1347">
        <v>45658</v>
      </c>
      <c r="K10794" s="1270"/>
      <c r="L10794" s="1270"/>
      <c r="M10794" s="1282"/>
      <c r="N10794" s="1345">
        <v>0</v>
      </c>
      <c r="O10794" s="1345">
        <v>0</v>
      </c>
      <c r="P10794" s="1345">
        <v>0</v>
      </c>
      <c r="Q10794" s="1345"/>
      <c r="R10794" s="1345"/>
      <c r="S10794" s="1345"/>
      <c r="T10794" s="1345"/>
      <c r="U10794" s="1345"/>
      <c r="V10794" s="1345"/>
      <c r="W10794" s="1345"/>
      <c r="X10794" s="1345"/>
      <c r="Y10794" s="1345"/>
      <c r="Z10794" s="1270"/>
      <c r="AA10794" s="1270"/>
      <c r="AB10794" s="1270"/>
      <c r="AC10794" s="1507">
        <f t="shared" si="4091"/>
        <v>60</v>
      </c>
      <c r="AD10794" s="1508">
        <f t="shared" si="4092"/>
        <v>60</v>
      </c>
      <c r="AE10794" s="14">
        <f t="shared" si="4093"/>
        <v>21.366666666666667</v>
      </c>
      <c r="AF10794" s="14">
        <f t="shared" si="4094"/>
        <v>0</v>
      </c>
      <c r="AG10794" s="14" t="e">
        <f t="shared" si="4095"/>
        <v>#DIV/0!</v>
      </c>
      <c r="AH10794" s="14" t="e">
        <f t="shared" si="4096"/>
        <v>#DIV/0!</v>
      </c>
      <c r="AI10794" s="14">
        <f t="shared" si="4097"/>
        <v>60</v>
      </c>
      <c r="AJ10794" s="1294"/>
    </row>
    <row r="10795" spans="1:36" s="3448" customFormat="1" ht="29.25" customHeight="1">
      <c r="A10795" s="1461" t="e">
        <f>#REF!+1</f>
        <v>#REF!</v>
      </c>
      <c r="B10795" s="1352" t="s">
        <v>10448</v>
      </c>
      <c r="C10795" s="1345" t="s">
        <v>63</v>
      </c>
      <c r="D10795" s="1368">
        <v>1</v>
      </c>
      <c r="E10795" s="1345"/>
      <c r="F10795" s="1376">
        <f t="shared" si="4090"/>
        <v>0</v>
      </c>
      <c r="G10795" s="1345">
        <v>1000</v>
      </c>
      <c r="H10795" s="1346">
        <f>G10795*D10795</f>
        <v>1000</v>
      </c>
      <c r="I10795" s="1347">
        <v>44964</v>
      </c>
      <c r="J10795" s="1347"/>
      <c r="K10795" s="1270"/>
      <c r="L10795" s="1270"/>
      <c r="M10795" s="1282"/>
      <c r="N10795" s="1345">
        <v>0</v>
      </c>
      <c r="O10795" s="1345">
        <v>203</v>
      </c>
      <c r="P10795" s="1345">
        <v>358</v>
      </c>
      <c r="Q10795" s="1345"/>
      <c r="R10795" s="1345"/>
      <c r="S10795" s="1345"/>
      <c r="T10795" s="1345"/>
      <c r="U10795" s="1345"/>
      <c r="V10795" s="1345"/>
      <c r="W10795" s="1345"/>
      <c r="X10795" s="1345"/>
      <c r="Y10795" s="1345"/>
      <c r="Z10795" s="1270"/>
      <c r="AA10795" s="1270"/>
      <c r="AB10795" s="1270"/>
      <c r="AC10795" s="1507">
        <f t="shared" si="4091"/>
        <v>439</v>
      </c>
      <c r="AD10795" s="1508">
        <f t="shared" si="4092"/>
        <v>439</v>
      </c>
      <c r="AE10795" s="14">
        <f t="shared" si="4093"/>
        <v>-1500.5666666666666</v>
      </c>
      <c r="AF10795" s="14">
        <f t="shared" si="4094"/>
        <v>187</v>
      </c>
      <c r="AG10795" s="14">
        <f t="shared" si="4095"/>
        <v>2.3475935828877006</v>
      </c>
      <c r="AH10795" s="14">
        <f t="shared" si="4096"/>
        <v>1502.9142602495542</v>
      </c>
      <c r="AI10795" s="14">
        <f t="shared" si="4097"/>
        <v>281044.96666666667</v>
      </c>
      <c r="AJ10795" s="1294"/>
    </row>
    <row r="10796" spans="1:36" ht="29.25" customHeight="1">
      <c r="A10796" s="1461" t="e">
        <f>#REF!+1</f>
        <v>#REF!</v>
      </c>
      <c r="B10796" s="1352" t="s">
        <v>6208</v>
      </c>
      <c r="C10796" s="1345" t="s">
        <v>63</v>
      </c>
      <c r="D10796" s="1368">
        <v>1</v>
      </c>
      <c r="E10796" s="1345">
        <v>1300</v>
      </c>
      <c r="F10796" s="1376">
        <f t="shared" si="4090"/>
        <v>1300</v>
      </c>
      <c r="G10796" s="1345"/>
      <c r="H10796" s="1346"/>
      <c r="I10796" s="1347"/>
      <c r="J10796" s="1347">
        <v>45505</v>
      </c>
      <c r="K10796" s="1270"/>
      <c r="L10796" s="1270"/>
      <c r="M10796" s="1282"/>
      <c r="N10796" s="1345">
        <v>200</v>
      </c>
      <c r="O10796" s="1345">
        <v>88</v>
      </c>
      <c r="P10796" s="1345">
        <v>260</v>
      </c>
      <c r="Q10796" s="1345"/>
      <c r="R10796" s="1345"/>
      <c r="S10796" s="1345"/>
      <c r="T10796" s="1345"/>
      <c r="U10796" s="1345"/>
      <c r="V10796" s="1345"/>
      <c r="W10796" s="1345"/>
      <c r="X10796" s="1345"/>
      <c r="Y10796" s="1345"/>
      <c r="Z10796" s="1270"/>
      <c r="AA10796" s="1270"/>
      <c r="AB10796" s="1270"/>
      <c r="AC10796" s="1507">
        <f t="shared" si="4091"/>
        <v>752</v>
      </c>
      <c r="AD10796" s="1508">
        <f t="shared" si="4092"/>
        <v>752</v>
      </c>
      <c r="AE10796" s="14">
        <f t="shared" si="4093"/>
        <v>16.266666666666666</v>
      </c>
      <c r="AF10796" s="14">
        <f t="shared" si="4094"/>
        <v>182.66666666666666</v>
      </c>
      <c r="AG10796" s="14">
        <f t="shared" si="4095"/>
        <v>4.1167883211678831</v>
      </c>
      <c r="AH10796" s="14">
        <f t="shared" si="4096"/>
        <v>-12.149878345498783</v>
      </c>
      <c r="AI10796" s="14">
        <f t="shared" si="4097"/>
        <v>-2219.3777777777773</v>
      </c>
      <c r="AJ10796" s="1294"/>
    </row>
    <row r="10797" spans="1:36" ht="29.25" customHeight="1">
      <c r="A10797" s="1461" t="e">
        <f t="shared" si="4098"/>
        <v>#REF!</v>
      </c>
      <c r="B10797" s="1352" t="s">
        <v>5605</v>
      </c>
      <c r="C10797" s="1345" t="s">
        <v>63</v>
      </c>
      <c r="D10797" s="1368">
        <v>1</v>
      </c>
      <c r="E10797" s="1345">
        <v>1950</v>
      </c>
      <c r="F10797" s="1376">
        <f t="shared" si="4090"/>
        <v>1950</v>
      </c>
      <c r="G10797" s="1345"/>
      <c r="H10797" s="1346"/>
      <c r="I10797" s="1347"/>
      <c r="J10797" s="1347">
        <v>46235</v>
      </c>
      <c r="K10797" s="1270"/>
      <c r="L10797" s="1270"/>
      <c r="M10797" s="1282"/>
      <c r="N10797" s="1345">
        <v>300</v>
      </c>
      <c r="O10797" s="1345">
        <v>50</v>
      </c>
      <c r="P10797" s="1345">
        <v>200</v>
      </c>
      <c r="Q10797" s="1345"/>
      <c r="R10797" s="1345"/>
      <c r="S10797" s="1345"/>
      <c r="T10797" s="1345"/>
      <c r="U10797" s="1345"/>
      <c r="V10797" s="1345"/>
      <c r="W10797" s="1345"/>
      <c r="X10797" s="1345"/>
      <c r="Y10797" s="1345"/>
      <c r="Z10797" s="1270"/>
      <c r="AA10797" s="1270"/>
      <c r="AB10797" s="1270"/>
      <c r="AC10797" s="1507">
        <f t="shared" si="4091"/>
        <v>1400</v>
      </c>
      <c r="AD10797" s="1508">
        <f t="shared" si="4092"/>
        <v>1400</v>
      </c>
      <c r="AE10797" s="14">
        <f t="shared" si="4093"/>
        <v>40.6</v>
      </c>
      <c r="AF10797" s="14">
        <f t="shared" si="4094"/>
        <v>183.33333333333334</v>
      </c>
      <c r="AG10797" s="14">
        <f t="shared" si="4095"/>
        <v>7.6363636363636358</v>
      </c>
      <c r="AH10797" s="14">
        <f t="shared" si="4096"/>
        <v>-32.963636363636368</v>
      </c>
      <c r="AI10797" s="14">
        <f t="shared" si="4097"/>
        <v>-6043.3333333333339</v>
      </c>
      <c r="AJ10797" s="1294"/>
    </row>
    <row r="10798" spans="1:36" ht="26.25" customHeight="1">
      <c r="A10798" s="1461" t="e">
        <f t="shared" si="4098"/>
        <v>#REF!</v>
      </c>
      <c r="B10798" s="1352" t="s">
        <v>4229</v>
      </c>
      <c r="C10798" s="1345" t="s">
        <v>66</v>
      </c>
      <c r="D10798" s="1368">
        <v>1</v>
      </c>
      <c r="E10798" s="1345">
        <v>40</v>
      </c>
      <c r="F10798" s="1376">
        <f t="shared" si="4090"/>
        <v>40</v>
      </c>
      <c r="G10798" s="1345"/>
      <c r="H10798" s="1346"/>
      <c r="I10798" s="1347"/>
      <c r="J10798" s="1347">
        <v>45901</v>
      </c>
      <c r="K10798" s="1270"/>
      <c r="L10798" s="1270"/>
      <c r="M10798" s="1282"/>
      <c r="N10798" s="1345">
        <v>0</v>
      </c>
      <c r="O10798" s="1345">
        <v>0</v>
      </c>
      <c r="P10798" s="1345">
        <v>0</v>
      </c>
      <c r="Q10798" s="1345"/>
      <c r="R10798" s="1345"/>
      <c r="S10798" s="1345"/>
      <c r="T10798" s="1345"/>
      <c r="U10798" s="1345"/>
      <c r="V10798" s="1345"/>
      <c r="W10798" s="1345"/>
      <c r="X10798" s="1345"/>
      <c r="Y10798" s="1345"/>
      <c r="Z10798" s="1270"/>
      <c r="AA10798" s="1270"/>
      <c r="AB10798" s="1270"/>
      <c r="AC10798" s="1507">
        <f t="shared" si="4091"/>
        <v>40</v>
      </c>
      <c r="AD10798" s="1508">
        <f t="shared" si="4092"/>
        <v>40</v>
      </c>
      <c r="AE10798" s="14">
        <f t="shared" si="4093"/>
        <v>29.466666666666665</v>
      </c>
      <c r="AF10798" s="14">
        <f t="shared" si="4094"/>
        <v>0</v>
      </c>
      <c r="AG10798" s="14" t="e">
        <f t="shared" si="4095"/>
        <v>#DIV/0!</v>
      </c>
      <c r="AH10798" s="14" t="e">
        <f t="shared" si="4096"/>
        <v>#DIV/0!</v>
      </c>
      <c r="AI10798" s="14">
        <f t="shared" si="4097"/>
        <v>40</v>
      </c>
      <c r="AJ10798" s="1294"/>
    </row>
    <row r="10799" spans="1:36" ht="26.25" customHeight="1">
      <c r="A10799" s="1461" t="e">
        <f t="shared" si="4098"/>
        <v>#REF!</v>
      </c>
      <c r="B10799" s="1352" t="s">
        <v>4903</v>
      </c>
      <c r="C10799" s="1345" t="s">
        <v>63</v>
      </c>
      <c r="D10799" s="1368">
        <v>1</v>
      </c>
      <c r="E10799" s="1345">
        <v>150</v>
      </c>
      <c r="F10799" s="1376">
        <f t="shared" si="4090"/>
        <v>150</v>
      </c>
      <c r="G10799" s="1345"/>
      <c r="H10799" s="1346"/>
      <c r="I10799" s="1347"/>
      <c r="J10799" s="1347">
        <v>45689</v>
      </c>
      <c r="K10799" s="1270"/>
      <c r="L10799" s="1270"/>
      <c r="M10799" s="1282"/>
      <c r="N10799" s="1345">
        <v>0</v>
      </c>
      <c r="O10799" s="1345">
        <v>0</v>
      </c>
      <c r="P10799" s="1345">
        <v>80</v>
      </c>
      <c r="Q10799" s="1345"/>
      <c r="R10799" s="1345"/>
      <c r="S10799" s="1345"/>
      <c r="T10799" s="1345"/>
      <c r="U10799" s="1345"/>
      <c r="V10799" s="1345"/>
      <c r="W10799" s="1345"/>
      <c r="X10799" s="1345"/>
      <c r="Y10799" s="1345"/>
      <c r="Z10799" s="1270"/>
      <c r="AA10799" s="1270"/>
      <c r="AB10799" s="1270"/>
      <c r="AC10799" s="1507">
        <f t="shared" si="4091"/>
        <v>70</v>
      </c>
      <c r="AD10799" s="1508">
        <f t="shared" si="4092"/>
        <v>70</v>
      </c>
      <c r="AE10799" s="14">
        <f t="shared" si="4093"/>
        <v>22.4</v>
      </c>
      <c r="AF10799" s="14">
        <f t="shared" si="4094"/>
        <v>26.666666666666668</v>
      </c>
      <c r="AG10799" s="14">
        <f t="shared" si="4095"/>
        <v>2.625</v>
      </c>
      <c r="AH10799" s="14">
        <f t="shared" si="4096"/>
        <v>-19.774999999999999</v>
      </c>
      <c r="AI10799" s="14">
        <f t="shared" si="4097"/>
        <v>-527.33333333333337</v>
      </c>
      <c r="AJ10799" s="1294"/>
    </row>
    <row r="10800" spans="1:36" ht="19.5" customHeight="1">
      <c r="A10800" s="1461" t="e">
        <f t="shared" si="4098"/>
        <v>#REF!</v>
      </c>
      <c r="B10800" s="1352" t="s">
        <v>4904</v>
      </c>
      <c r="C10800" s="1345" t="s">
        <v>63</v>
      </c>
      <c r="D10800" s="1368">
        <v>1</v>
      </c>
      <c r="E10800" s="1345">
        <v>33</v>
      </c>
      <c r="F10800" s="1376">
        <f t="shared" si="4090"/>
        <v>33</v>
      </c>
      <c r="G10800" s="1345"/>
      <c r="H10800" s="1346"/>
      <c r="I10800" s="1347"/>
      <c r="J10800" s="1347">
        <v>45689</v>
      </c>
      <c r="K10800" s="1270"/>
      <c r="L10800" s="1270"/>
      <c r="M10800" s="1282"/>
      <c r="N10800" s="1345">
        <v>20</v>
      </c>
      <c r="O10800" s="1345">
        <v>1</v>
      </c>
      <c r="P10800" s="1345">
        <v>2</v>
      </c>
      <c r="Q10800" s="1345"/>
      <c r="R10800" s="1345"/>
      <c r="S10800" s="1345"/>
      <c r="T10800" s="1345"/>
      <c r="U10800" s="1345"/>
      <c r="V10800" s="1345"/>
      <c r="W10800" s="1345"/>
      <c r="X10800" s="1345"/>
      <c r="Y10800" s="1345"/>
      <c r="Z10800" s="1270"/>
      <c r="AA10800" s="1270"/>
      <c r="AB10800" s="1270"/>
      <c r="AC10800" s="1507">
        <f t="shared" si="4091"/>
        <v>10</v>
      </c>
      <c r="AD10800" s="1508">
        <f t="shared" si="4092"/>
        <v>10</v>
      </c>
      <c r="AE10800" s="14">
        <f t="shared" si="4093"/>
        <v>22.4</v>
      </c>
      <c r="AF10800" s="14">
        <f t="shared" si="4094"/>
        <v>7.666666666666667</v>
      </c>
      <c r="AG10800" s="14">
        <f t="shared" si="4095"/>
        <v>1.3043478260869565</v>
      </c>
      <c r="AH10800" s="14">
        <f t="shared" si="4096"/>
        <v>-21.095652173913042</v>
      </c>
      <c r="AI10800" s="14">
        <f t="shared" si="4097"/>
        <v>-161.73333333333332</v>
      </c>
      <c r="AJ10800" s="1294"/>
    </row>
    <row r="10801" spans="1:36" ht="27" customHeight="1">
      <c r="A10801" s="4162" t="s">
        <v>4230</v>
      </c>
      <c r="B10801" s="4163"/>
      <c r="C10801" s="4163"/>
      <c r="D10801" s="4163"/>
      <c r="E10801" s="4163"/>
      <c r="F10801" s="4163"/>
      <c r="G10801" s="4163"/>
      <c r="H10801" s="4163"/>
      <c r="I10801" s="4163"/>
      <c r="J10801" s="4163"/>
      <c r="K10801" s="4163"/>
      <c r="L10801" s="4163"/>
      <c r="M10801" s="4163"/>
      <c r="N10801" s="4163"/>
      <c r="O10801" s="4163"/>
      <c r="P10801" s="4163"/>
      <c r="Q10801" s="4163"/>
      <c r="R10801" s="4163"/>
      <c r="S10801" s="4163"/>
      <c r="T10801" s="4163"/>
      <c r="U10801" s="4163"/>
      <c r="V10801" s="4163"/>
      <c r="W10801" s="4163"/>
      <c r="X10801" s="4163"/>
      <c r="Y10801" s="4163"/>
      <c r="Z10801" s="4163"/>
      <c r="AA10801" s="4163"/>
      <c r="AB10801" s="4163"/>
      <c r="AC10801" s="4163"/>
      <c r="AD10801" s="4163"/>
      <c r="AE10801" s="4163"/>
      <c r="AF10801" s="4163"/>
      <c r="AG10801" s="4163"/>
      <c r="AH10801" s="4163"/>
      <c r="AI10801" s="4163"/>
      <c r="AJ10801" s="4164"/>
    </row>
    <row r="10802" spans="1:36" ht="21.75" customHeight="1">
      <c r="A10802" s="1461">
        <v>59</v>
      </c>
      <c r="B10802" s="1352" t="s">
        <v>5606</v>
      </c>
      <c r="C10802" s="1345" t="s">
        <v>176</v>
      </c>
      <c r="D10802" s="1368">
        <v>30.34</v>
      </c>
      <c r="E10802" s="1345">
        <v>42</v>
      </c>
      <c r="F10802" s="1346">
        <f>E10802*D10802</f>
        <v>1274.28</v>
      </c>
      <c r="G10802" s="1345"/>
      <c r="H10802" s="1346"/>
      <c r="I10802" s="1347"/>
      <c r="J10802" s="1347">
        <v>45717</v>
      </c>
      <c r="K10802" s="1270"/>
      <c r="L10802" s="1270"/>
      <c r="M10802" s="1282"/>
      <c r="N10802" s="1345">
        <v>1</v>
      </c>
      <c r="O10802" s="1345">
        <v>1</v>
      </c>
      <c r="P10802" s="1345">
        <v>0</v>
      </c>
      <c r="Q10802" s="1345"/>
      <c r="R10802" s="1345"/>
      <c r="S10802" s="1345"/>
      <c r="T10802" s="1345"/>
      <c r="U10802" s="1345"/>
      <c r="V10802" s="1345"/>
      <c r="W10802" s="1345"/>
      <c r="X10802" s="1345"/>
      <c r="Y10802" s="1345"/>
      <c r="Z10802" s="1270"/>
      <c r="AA10802" s="1270"/>
      <c r="AB10802" s="1270"/>
      <c r="AC10802" s="1507">
        <f>E10802+G10802-N10802-O10802-AA10802-P10802-Q10802-R10802-S10802-T10802-U10802-V10802-W10802-X10802-Y10802</f>
        <v>40</v>
      </c>
      <c r="AD10802" s="1508">
        <f>D10802*AC10802</f>
        <v>1213.5999999999999</v>
      </c>
      <c r="AE10802" s="14">
        <f>(J10802-"01.04.2023")/30</f>
        <v>23.333333333333332</v>
      </c>
      <c r="AF10802" s="14">
        <f>(N10802+O10802+P10802+Q10802+R10802+S10802+T10802+U10802+V10802+W10802+X10802+Y10802)/3</f>
        <v>0.66666666666666663</v>
      </c>
      <c r="AG10802" s="14">
        <f>AC10802/AF10802</f>
        <v>60</v>
      </c>
      <c r="AH10802" s="14">
        <f>AG10802-AE10802</f>
        <v>36.666666666666671</v>
      </c>
      <c r="AI10802" s="14">
        <f>AC10802-(AE10802*AF10802)</f>
        <v>24.444444444444446</v>
      </c>
      <c r="AJ10802" s="1294"/>
    </row>
    <row r="10803" spans="1:36" ht="21.75" customHeight="1">
      <c r="A10803" s="1461">
        <v>60</v>
      </c>
      <c r="B10803" s="1352" t="s">
        <v>5607</v>
      </c>
      <c r="C10803" s="1345" t="s">
        <v>176</v>
      </c>
      <c r="D10803" s="1368">
        <v>45</v>
      </c>
      <c r="E10803" s="1345">
        <v>27</v>
      </c>
      <c r="F10803" s="1376">
        <f>E10803*D10803</f>
        <v>1215</v>
      </c>
      <c r="G10803" s="1345"/>
      <c r="H10803" s="1346"/>
      <c r="I10803" s="1347"/>
      <c r="J10803" s="1347">
        <v>45566</v>
      </c>
      <c r="K10803" s="1270"/>
      <c r="L10803" s="1270"/>
      <c r="M10803" s="1282"/>
      <c r="N10803" s="1345">
        <v>2</v>
      </c>
      <c r="O10803" s="1345">
        <v>1</v>
      </c>
      <c r="P10803" s="1345">
        <v>0</v>
      </c>
      <c r="Q10803" s="1345"/>
      <c r="R10803" s="1345"/>
      <c r="S10803" s="1345"/>
      <c r="T10803" s="1345"/>
      <c r="U10803" s="1345"/>
      <c r="V10803" s="1345"/>
      <c r="W10803" s="1345"/>
      <c r="X10803" s="1345"/>
      <c r="Y10803" s="1345"/>
      <c r="Z10803" s="1270"/>
      <c r="AA10803" s="1270"/>
      <c r="AB10803" s="1270"/>
      <c r="AC10803" s="1507">
        <f>E10803+G10803-N10803-O10803-AA10803-P10803-Q10803-R10803-S10803-T10803-U10803-V10803-W10803-X10803-Y10803</f>
        <v>24</v>
      </c>
      <c r="AD10803" s="1508">
        <f>D10803*AC10803</f>
        <v>1080</v>
      </c>
      <c r="AE10803" s="14">
        <f>(J10803-"01.04.2023")/30</f>
        <v>18.3</v>
      </c>
      <c r="AF10803" s="14">
        <f>(N10803+O10803+P10803+Q10803+R10803+S10803+T10803+U10803+V10803+W10803+X10803+Y10803)/3</f>
        <v>1</v>
      </c>
      <c r="AG10803" s="14">
        <f>AC10803/AF10803</f>
        <v>24</v>
      </c>
      <c r="AH10803" s="14">
        <f>AG10803-AE10803</f>
        <v>5.6999999999999993</v>
      </c>
      <c r="AI10803" s="14">
        <f>AC10803-(AE10803*AF10803)</f>
        <v>5.6999999999999993</v>
      </c>
      <c r="AJ10803" s="1294"/>
    </row>
    <row r="10804" spans="1:36" ht="27.75" customHeight="1">
      <c r="A10804" s="4162" t="s">
        <v>2147</v>
      </c>
      <c r="B10804" s="4163"/>
      <c r="C10804" s="4163"/>
      <c r="D10804" s="4163"/>
      <c r="E10804" s="4163"/>
      <c r="F10804" s="4163"/>
      <c r="G10804" s="4163"/>
      <c r="H10804" s="4163"/>
      <c r="I10804" s="4163"/>
      <c r="J10804" s="4163"/>
      <c r="K10804" s="4163"/>
      <c r="L10804" s="4163"/>
      <c r="M10804" s="4163"/>
      <c r="N10804" s="4163"/>
      <c r="O10804" s="4163"/>
      <c r="P10804" s="4163"/>
      <c r="Q10804" s="4163"/>
      <c r="R10804" s="4163"/>
      <c r="S10804" s="4163"/>
      <c r="T10804" s="4163"/>
      <c r="U10804" s="4163"/>
      <c r="V10804" s="4163"/>
      <c r="W10804" s="4163"/>
      <c r="X10804" s="4163"/>
      <c r="Y10804" s="4163"/>
      <c r="Z10804" s="4163"/>
      <c r="AA10804" s="4163"/>
      <c r="AB10804" s="4163"/>
      <c r="AC10804" s="4163"/>
      <c r="AD10804" s="4163"/>
      <c r="AE10804" s="4163"/>
      <c r="AF10804" s="4163"/>
      <c r="AG10804" s="4163"/>
      <c r="AH10804" s="4163"/>
      <c r="AI10804" s="4163"/>
      <c r="AJ10804" s="4165"/>
    </row>
    <row r="10805" spans="1:36" ht="25.5" customHeight="1">
      <c r="A10805" s="1461">
        <v>61</v>
      </c>
      <c r="B10805" s="1352" t="s">
        <v>5301</v>
      </c>
      <c r="C10805" s="1345" t="s">
        <v>264</v>
      </c>
      <c r="D10805" s="1368">
        <v>3199.5</v>
      </c>
      <c r="E10805" s="1345">
        <v>1</v>
      </c>
      <c r="F10805" s="1376">
        <f t="shared" ref="F10805:F10811" si="4099">E10805*D10805</f>
        <v>3199.5</v>
      </c>
      <c r="G10805" s="1345"/>
      <c r="H10805" s="1346"/>
      <c r="I10805" s="1347"/>
      <c r="J10805" s="1347">
        <v>45304</v>
      </c>
      <c r="K10805" s="1270"/>
      <c r="L10805" s="1270"/>
      <c r="M10805" s="1282"/>
      <c r="N10805" s="1345">
        <v>0</v>
      </c>
      <c r="O10805" s="1345">
        <v>0</v>
      </c>
      <c r="P10805" s="1345">
        <v>0</v>
      </c>
      <c r="Q10805" s="1345"/>
      <c r="R10805" s="1345"/>
      <c r="S10805" s="1345"/>
      <c r="T10805" s="1345"/>
      <c r="U10805" s="1345"/>
      <c r="V10805" s="1345"/>
      <c r="W10805" s="1345"/>
      <c r="X10805" s="1345"/>
      <c r="Y10805" s="1345"/>
      <c r="Z10805" s="1270"/>
      <c r="AA10805" s="1270"/>
      <c r="AB10805" s="1270"/>
      <c r="AC10805" s="1507">
        <f t="shared" ref="AC10805:AC10811" si="4100">E10805+G10805-N10805-O10805-AA10805-P10805-Q10805-R10805-S10805-T10805-U10805-V10805-W10805-X10805-Y10805</f>
        <v>1</v>
      </c>
      <c r="AD10805" s="1508">
        <f t="shared" ref="AD10805:AD10811" si="4101">D10805*AC10805</f>
        <v>3199.5</v>
      </c>
      <c r="AE10805" s="14">
        <f t="shared" ref="AE10805:AE10811" si="4102">(J10805-"01.04.2023")/30</f>
        <v>9.5666666666666664</v>
      </c>
      <c r="AF10805" s="14">
        <f t="shared" ref="AF10805:AF10811" si="4103">(N10805+O10805+P10805+Q10805+R10805+S10805+T10805+U10805+V10805+W10805+X10805+Y10805)/3</f>
        <v>0</v>
      </c>
      <c r="AG10805" s="14" t="e">
        <f t="shared" ref="AG10805:AG10811" si="4104">AC10805/AF10805</f>
        <v>#DIV/0!</v>
      </c>
      <c r="AH10805" s="14" t="e">
        <f t="shared" ref="AH10805:AH10811" si="4105">AG10805-AE10805</f>
        <v>#DIV/0!</v>
      </c>
      <c r="AI10805" s="14">
        <f t="shared" ref="AI10805:AI10811" si="4106">AC10805-(AE10805*AF10805)</f>
        <v>1</v>
      </c>
      <c r="AJ10805" s="1294"/>
    </row>
    <row r="10806" spans="1:36" ht="25.5" customHeight="1">
      <c r="A10806" s="1461">
        <f t="shared" ref="A10806:A10811" si="4107">A10805+1</f>
        <v>62</v>
      </c>
      <c r="B10806" s="1352" t="s">
        <v>10449</v>
      </c>
      <c r="C10806" s="1345" t="s">
        <v>262</v>
      </c>
      <c r="D10806" s="1368">
        <v>46.63</v>
      </c>
      <c r="E10806" s="1345"/>
      <c r="F10806" s="1376">
        <f t="shared" si="4099"/>
        <v>0</v>
      </c>
      <c r="G10806" s="1345">
        <v>2100</v>
      </c>
      <c r="H10806" s="1346">
        <f>G10806*D10806</f>
        <v>97923</v>
      </c>
      <c r="I10806" s="1347">
        <v>44972</v>
      </c>
      <c r="J10806" s="1347">
        <v>45078</v>
      </c>
      <c r="K10806" s="1270"/>
      <c r="L10806" s="1270"/>
      <c r="M10806" s="1282"/>
      <c r="N10806" s="1345">
        <v>0</v>
      </c>
      <c r="O10806" s="1345">
        <v>0</v>
      </c>
      <c r="P10806" s="1345">
        <v>720</v>
      </c>
      <c r="Q10806" s="1345"/>
      <c r="R10806" s="1345"/>
      <c r="S10806" s="1345"/>
      <c r="T10806" s="1345"/>
      <c r="U10806" s="1345"/>
      <c r="V10806" s="1345"/>
      <c r="W10806" s="1345"/>
      <c r="X10806" s="1345"/>
      <c r="Y10806" s="1345"/>
      <c r="Z10806" s="1270"/>
      <c r="AA10806" s="1270"/>
      <c r="AB10806" s="1270"/>
      <c r="AC10806" s="1507">
        <f t="shared" si="4100"/>
        <v>1380</v>
      </c>
      <c r="AD10806" s="1508">
        <f t="shared" si="4101"/>
        <v>64349.4</v>
      </c>
      <c r="AE10806" s="14">
        <f t="shared" si="4102"/>
        <v>2.0333333333333332</v>
      </c>
      <c r="AF10806" s="14">
        <f t="shared" si="4103"/>
        <v>240</v>
      </c>
      <c r="AG10806" s="14">
        <f t="shared" si="4104"/>
        <v>5.75</v>
      </c>
      <c r="AH10806" s="14">
        <f t="shared" si="4105"/>
        <v>3.7166666666666668</v>
      </c>
      <c r="AI10806" s="14">
        <f t="shared" si="4106"/>
        <v>892</v>
      </c>
      <c r="AJ10806" s="1294"/>
    </row>
    <row r="10807" spans="1:36" ht="31.5" customHeight="1">
      <c r="A10807" s="1461" t="e">
        <f>#REF!+1</f>
        <v>#REF!</v>
      </c>
      <c r="B10807" s="1352" t="s">
        <v>10450</v>
      </c>
      <c r="C10807" s="1345" t="s">
        <v>638</v>
      </c>
      <c r="D10807" s="1368">
        <v>90.54</v>
      </c>
      <c r="E10807" s="1345"/>
      <c r="F10807" s="1376">
        <f t="shared" si="4099"/>
        <v>0</v>
      </c>
      <c r="G10807" s="1345">
        <v>345</v>
      </c>
      <c r="H10807" s="1346">
        <f>G10807*D10807</f>
        <v>31236.300000000003</v>
      </c>
      <c r="I10807" s="1347">
        <v>44995</v>
      </c>
      <c r="J10807" s="1347">
        <v>45443</v>
      </c>
      <c r="K10807" s="1270"/>
      <c r="L10807" s="1270"/>
      <c r="M10807" s="1282"/>
      <c r="N10807" s="1345">
        <v>0</v>
      </c>
      <c r="O10807" s="1345">
        <v>0</v>
      </c>
      <c r="P10807" s="1345">
        <v>4</v>
      </c>
      <c r="Q10807" s="1345"/>
      <c r="R10807" s="1345"/>
      <c r="S10807" s="1345"/>
      <c r="T10807" s="1345"/>
      <c r="U10807" s="1345"/>
      <c r="V10807" s="1345"/>
      <c r="W10807" s="1345"/>
      <c r="X10807" s="1345"/>
      <c r="Y10807" s="1345"/>
      <c r="Z10807" s="1270"/>
      <c r="AA10807" s="1270"/>
      <c r="AB10807" s="1270"/>
      <c r="AC10807" s="1507">
        <f t="shared" si="4100"/>
        <v>341</v>
      </c>
      <c r="AD10807" s="1508">
        <f t="shared" si="4101"/>
        <v>30874.140000000003</v>
      </c>
      <c r="AE10807" s="14">
        <f t="shared" si="4102"/>
        <v>14.2</v>
      </c>
      <c r="AF10807" s="14">
        <f t="shared" si="4103"/>
        <v>1.3333333333333333</v>
      </c>
      <c r="AG10807" s="14">
        <f t="shared" si="4104"/>
        <v>255.75</v>
      </c>
      <c r="AH10807" s="14">
        <f t="shared" si="4105"/>
        <v>241.55</v>
      </c>
      <c r="AI10807" s="14">
        <f t="shared" si="4106"/>
        <v>322.06666666666666</v>
      </c>
      <c r="AJ10807" s="1294"/>
    </row>
    <row r="10808" spans="1:36" ht="27" customHeight="1">
      <c r="A10808" s="1461" t="e">
        <f t="shared" si="4107"/>
        <v>#REF!</v>
      </c>
      <c r="B10808" s="1352" t="s">
        <v>5608</v>
      </c>
      <c r="C10808" s="1345" t="s">
        <v>63</v>
      </c>
      <c r="D10808" s="1368">
        <v>5.41</v>
      </c>
      <c r="E10808" s="1345">
        <v>335</v>
      </c>
      <c r="F10808" s="1346">
        <f t="shared" si="4099"/>
        <v>1812.3500000000001</v>
      </c>
      <c r="G10808" s="1345"/>
      <c r="H10808" s="1346"/>
      <c r="I10808" s="1347"/>
      <c r="J10808" s="1347">
        <v>45047</v>
      </c>
      <c r="K10808" s="1270"/>
      <c r="L10808" s="1270"/>
      <c r="M10808" s="1282"/>
      <c r="N10808" s="1345">
        <v>0</v>
      </c>
      <c r="O10808" s="1345">
        <v>10</v>
      </c>
      <c r="P10808" s="1345">
        <v>75</v>
      </c>
      <c r="Q10808" s="1345"/>
      <c r="R10808" s="1345"/>
      <c r="S10808" s="1345"/>
      <c r="T10808" s="1345"/>
      <c r="U10808" s="1345"/>
      <c r="V10808" s="1345"/>
      <c r="W10808" s="1345"/>
      <c r="X10808" s="1345"/>
      <c r="Y10808" s="1345"/>
      <c r="Z10808" s="1270"/>
      <c r="AA10808" s="1270"/>
      <c r="AB10808" s="1270"/>
      <c r="AC10808" s="1507">
        <f t="shared" si="4100"/>
        <v>250</v>
      </c>
      <c r="AD10808" s="1508">
        <f t="shared" si="4101"/>
        <v>1352.5</v>
      </c>
      <c r="AE10808" s="14">
        <f t="shared" si="4102"/>
        <v>1</v>
      </c>
      <c r="AF10808" s="14">
        <f t="shared" si="4103"/>
        <v>28.333333333333332</v>
      </c>
      <c r="AG10808" s="14">
        <f t="shared" si="4104"/>
        <v>8.8235294117647065</v>
      </c>
      <c r="AH10808" s="14">
        <f t="shared" si="4105"/>
        <v>7.8235294117647065</v>
      </c>
      <c r="AI10808" s="14">
        <f t="shared" si="4106"/>
        <v>221.66666666666666</v>
      </c>
      <c r="AJ10808" s="1294"/>
    </row>
    <row r="10809" spans="1:36" ht="15" customHeight="1">
      <c r="A10809" s="1461" t="e">
        <f>#REF!+1</f>
        <v>#REF!</v>
      </c>
      <c r="B10809" s="1352" t="s">
        <v>4905</v>
      </c>
      <c r="C10809" s="1345" t="s">
        <v>66</v>
      </c>
      <c r="D10809" s="1368">
        <v>1</v>
      </c>
      <c r="E10809" s="1345">
        <v>19</v>
      </c>
      <c r="F10809" s="1376">
        <f t="shared" si="4099"/>
        <v>19</v>
      </c>
      <c r="G10809" s="1345"/>
      <c r="H10809" s="1346"/>
      <c r="I10809" s="1351"/>
      <c r="J10809" s="1347">
        <v>45292</v>
      </c>
      <c r="K10809" s="1270"/>
      <c r="L10809" s="1270"/>
      <c r="M10809" s="1282"/>
      <c r="N10809" s="1345">
        <v>0</v>
      </c>
      <c r="O10809" s="1345">
        <v>10</v>
      </c>
      <c r="P10809" s="1345">
        <v>0</v>
      </c>
      <c r="Q10809" s="1345"/>
      <c r="R10809" s="1345"/>
      <c r="S10809" s="1345"/>
      <c r="T10809" s="1345"/>
      <c r="U10809" s="1345"/>
      <c r="V10809" s="1345"/>
      <c r="W10809" s="1345"/>
      <c r="X10809" s="1345"/>
      <c r="Y10809" s="1345"/>
      <c r="Z10809" s="1270"/>
      <c r="AA10809" s="1270"/>
      <c r="AB10809" s="1270"/>
      <c r="AC10809" s="1507">
        <f t="shared" si="4100"/>
        <v>9</v>
      </c>
      <c r="AD10809" s="1508">
        <f t="shared" si="4101"/>
        <v>9</v>
      </c>
      <c r="AE10809" s="14">
        <f t="shared" si="4102"/>
        <v>9.1666666666666661</v>
      </c>
      <c r="AF10809" s="14">
        <f t="shared" si="4103"/>
        <v>3.3333333333333335</v>
      </c>
      <c r="AG10809" s="14">
        <f t="shared" si="4104"/>
        <v>2.6999999999999997</v>
      </c>
      <c r="AH10809" s="14">
        <f t="shared" si="4105"/>
        <v>-6.4666666666666668</v>
      </c>
      <c r="AI10809" s="14">
        <f t="shared" si="4106"/>
        <v>-21.555555555555554</v>
      </c>
      <c r="AJ10809" s="1294"/>
    </row>
    <row r="10810" spans="1:36" ht="15" customHeight="1">
      <c r="A10810" s="1461" t="e">
        <f t="shared" si="4107"/>
        <v>#REF!</v>
      </c>
      <c r="B10810" s="1352" t="s">
        <v>1249</v>
      </c>
      <c r="C10810" s="1345" t="s">
        <v>66</v>
      </c>
      <c r="D10810" s="1368">
        <v>0</v>
      </c>
      <c r="E10810" s="1345">
        <v>14</v>
      </c>
      <c r="F10810" s="1376">
        <f t="shared" si="4099"/>
        <v>0</v>
      </c>
      <c r="G10810" s="1345"/>
      <c r="H10810" s="1346"/>
      <c r="I10810" s="1351"/>
      <c r="J10810" s="1347">
        <v>45178</v>
      </c>
      <c r="K10810" s="1270"/>
      <c r="L10810" s="1270"/>
      <c r="M10810" s="1282"/>
      <c r="N10810" s="1345">
        <v>5</v>
      </c>
      <c r="O10810" s="1345">
        <v>1</v>
      </c>
      <c r="P10810" s="1345">
        <v>1</v>
      </c>
      <c r="Q10810" s="1345"/>
      <c r="R10810" s="1345"/>
      <c r="S10810" s="1345"/>
      <c r="T10810" s="1345"/>
      <c r="U10810" s="1345"/>
      <c r="V10810" s="1345"/>
      <c r="W10810" s="1345"/>
      <c r="X10810" s="1345"/>
      <c r="Y10810" s="1345"/>
      <c r="Z10810" s="1270"/>
      <c r="AA10810" s="1270"/>
      <c r="AB10810" s="1270"/>
      <c r="AC10810" s="1507">
        <f t="shared" si="4100"/>
        <v>7</v>
      </c>
      <c r="AD10810" s="1508">
        <f t="shared" si="4101"/>
        <v>0</v>
      </c>
      <c r="AE10810" s="14">
        <f t="shared" si="4102"/>
        <v>5.3666666666666663</v>
      </c>
      <c r="AF10810" s="14">
        <f t="shared" si="4103"/>
        <v>2.3333333333333335</v>
      </c>
      <c r="AG10810" s="14">
        <f t="shared" si="4104"/>
        <v>3</v>
      </c>
      <c r="AH10810" s="14">
        <f t="shared" si="4105"/>
        <v>-2.3666666666666663</v>
      </c>
      <c r="AI10810" s="14">
        <f t="shared" si="4106"/>
        <v>-5.5222222222222221</v>
      </c>
      <c r="AJ10810" s="1294"/>
    </row>
    <row r="10811" spans="1:36" ht="15" customHeight="1">
      <c r="A10811" s="1461" t="e">
        <f t="shared" si="4107"/>
        <v>#REF!</v>
      </c>
      <c r="B10811" s="1352" t="s">
        <v>6209</v>
      </c>
      <c r="C10811" s="1345" t="s">
        <v>63</v>
      </c>
      <c r="D10811" s="1368">
        <v>1</v>
      </c>
      <c r="E10811" s="1345">
        <v>1000</v>
      </c>
      <c r="F10811" s="1376">
        <f t="shared" si="4099"/>
        <v>1000</v>
      </c>
      <c r="G10811" s="1345"/>
      <c r="H10811" s="1346"/>
      <c r="I10811" s="1347"/>
      <c r="J10811" s="1347">
        <v>45352</v>
      </c>
      <c r="K10811" s="1270"/>
      <c r="L10811" s="1270"/>
      <c r="M10811" s="1282"/>
      <c r="N10811" s="1345">
        <v>700</v>
      </c>
      <c r="O10811" s="1345">
        <v>0</v>
      </c>
      <c r="P10811" s="1345">
        <v>0</v>
      </c>
      <c r="Q10811" s="1345"/>
      <c r="R10811" s="1345"/>
      <c r="S10811" s="1345"/>
      <c r="T10811" s="1345"/>
      <c r="U10811" s="1345"/>
      <c r="V10811" s="1345"/>
      <c r="W10811" s="1345"/>
      <c r="X10811" s="1345"/>
      <c r="Y10811" s="1345"/>
      <c r="Z10811" s="1270"/>
      <c r="AA10811" s="1270"/>
      <c r="AB10811" s="1270"/>
      <c r="AC10811" s="1507">
        <f t="shared" si="4100"/>
        <v>300</v>
      </c>
      <c r="AD10811" s="1508">
        <f t="shared" si="4101"/>
        <v>300</v>
      </c>
      <c r="AE10811" s="14">
        <f t="shared" si="4102"/>
        <v>11.166666666666666</v>
      </c>
      <c r="AF10811" s="14">
        <f t="shared" si="4103"/>
        <v>233.33333333333334</v>
      </c>
      <c r="AG10811" s="14">
        <f t="shared" si="4104"/>
        <v>1.2857142857142856</v>
      </c>
      <c r="AH10811" s="14">
        <f t="shared" si="4105"/>
        <v>-9.8809523809523796</v>
      </c>
      <c r="AI10811" s="14">
        <f t="shared" si="4106"/>
        <v>-2305.5555555555557</v>
      </c>
      <c r="AJ10811" s="1294"/>
    </row>
    <row r="10812" spans="1:36" ht="15" customHeight="1">
      <c r="A10812" s="4162" t="s">
        <v>4906</v>
      </c>
      <c r="B10812" s="4163"/>
      <c r="C10812" s="4163"/>
      <c r="D10812" s="4163"/>
      <c r="E10812" s="4163"/>
      <c r="F10812" s="4163"/>
      <c r="G10812" s="4163"/>
      <c r="H10812" s="4163"/>
      <c r="I10812" s="4163"/>
      <c r="J10812" s="4163"/>
      <c r="K10812" s="4163"/>
      <c r="L10812" s="4163"/>
      <c r="M10812" s="4163"/>
      <c r="N10812" s="4163"/>
      <c r="O10812" s="4163"/>
      <c r="P10812" s="4163"/>
      <c r="Q10812" s="4163"/>
      <c r="R10812" s="4163"/>
      <c r="S10812" s="4163"/>
      <c r="T10812" s="4163"/>
      <c r="U10812" s="4163"/>
      <c r="V10812" s="4163"/>
      <c r="W10812" s="4163"/>
      <c r="X10812" s="4163"/>
      <c r="Y10812" s="4163"/>
      <c r="Z10812" s="4163"/>
      <c r="AA10812" s="4163"/>
      <c r="AB10812" s="4163"/>
      <c r="AC10812" s="4163"/>
      <c r="AD10812" s="4163"/>
      <c r="AE10812" s="4163"/>
      <c r="AF10812" s="4163"/>
      <c r="AG10812" s="4163"/>
      <c r="AH10812" s="4163"/>
      <c r="AI10812" s="4163"/>
      <c r="AJ10812" s="4164"/>
    </row>
    <row r="10813" spans="1:36" ht="15" customHeight="1">
      <c r="A10813" s="1461">
        <v>70</v>
      </c>
      <c r="B10813" s="1352" t="s">
        <v>4907</v>
      </c>
      <c r="C10813" s="1345" t="s">
        <v>63</v>
      </c>
      <c r="D10813" s="1368">
        <v>1</v>
      </c>
      <c r="E10813" s="1345">
        <v>1250</v>
      </c>
      <c r="F10813" s="1376">
        <f>E10813*D10813</f>
        <v>1250</v>
      </c>
      <c r="G10813" s="1345"/>
      <c r="H10813" s="1346"/>
      <c r="I10813" s="1347"/>
      <c r="J10813" s="1347">
        <v>45139</v>
      </c>
      <c r="K10813" s="1270"/>
      <c r="L10813" s="1270"/>
      <c r="M10813" s="1282"/>
      <c r="N10813" s="1345">
        <v>625</v>
      </c>
      <c r="O10813" s="1345">
        <v>75</v>
      </c>
      <c r="P10813" s="1345">
        <v>75</v>
      </c>
      <c r="Q10813" s="1345"/>
      <c r="R10813" s="1345"/>
      <c r="S10813" s="1345"/>
      <c r="T10813" s="1345"/>
      <c r="U10813" s="1345"/>
      <c r="V10813" s="1345"/>
      <c r="W10813" s="1345"/>
      <c r="X10813" s="1345"/>
      <c r="Y10813" s="1345"/>
      <c r="Z10813" s="1270"/>
      <c r="AA10813" s="1270"/>
      <c r="AB10813" s="1270"/>
      <c r="AC10813" s="1507">
        <f>E10813+G10813-N10813-O10813-AA10813-P10813-Q10813-R10813-S10813-T10813-U10813-V10813-W10813-X10813-Y10813</f>
        <v>475</v>
      </c>
      <c r="AD10813" s="1508">
        <f>D10813*AC10813</f>
        <v>475</v>
      </c>
      <c r="AE10813" s="14">
        <f>(J10813-"01.04.2023")/30</f>
        <v>4.0666666666666664</v>
      </c>
      <c r="AF10813" s="14">
        <f>(N10813+O10813+P10813+Q10813+R10813+S10813+T10813+U10813+V10813+W10813+X10813+Y10813)/3</f>
        <v>258.33333333333331</v>
      </c>
      <c r="AG10813" s="14">
        <f>AC10813/AF10813</f>
        <v>1.838709677419355</v>
      </c>
      <c r="AH10813" s="14">
        <f>AG10813-AE10813</f>
        <v>-2.2279569892473114</v>
      </c>
      <c r="AI10813" s="14">
        <f>AC10813-(AE10813*AF10813)</f>
        <v>-575.55555555555543</v>
      </c>
      <c r="AJ10813" s="1294"/>
    </row>
    <row r="10814" spans="1:36" ht="15" customHeight="1">
      <c r="A10814" s="4162" t="s">
        <v>9291</v>
      </c>
      <c r="B10814" s="4163"/>
      <c r="C10814" s="4163"/>
      <c r="D10814" s="4163"/>
      <c r="E10814" s="4163"/>
      <c r="F10814" s="4163"/>
      <c r="G10814" s="4163"/>
      <c r="H10814" s="4163"/>
      <c r="I10814" s="4163"/>
      <c r="J10814" s="4163"/>
      <c r="K10814" s="4163"/>
      <c r="L10814" s="4163"/>
      <c r="M10814" s="4163"/>
      <c r="N10814" s="4163"/>
      <c r="O10814" s="4163"/>
      <c r="P10814" s="4163"/>
      <c r="Q10814" s="4163"/>
      <c r="R10814" s="4163"/>
      <c r="S10814" s="4163"/>
      <c r="T10814" s="4163"/>
      <c r="U10814" s="4163"/>
      <c r="V10814" s="4163"/>
      <c r="W10814" s="4163"/>
      <c r="X10814" s="4163"/>
      <c r="Y10814" s="4163"/>
      <c r="Z10814" s="4163"/>
      <c r="AA10814" s="4163"/>
      <c r="AB10814" s="4163"/>
      <c r="AC10814" s="4163"/>
      <c r="AD10814" s="4163"/>
      <c r="AE10814" s="4163"/>
      <c r="AF10814" s="4163"/>
      <c r="AG10814" s="4163"/>
      <c r="AH10814" s="4163"/>
      <c r="AI10814" s="4163"/>
      <c r="AJ10814" s="4164"/>
    </row>
    <row r="10815" spans="1:36" ht="15" customHeight="1">
      <c r="A10815" s="1461">
        <v>71</v>
      </c>
      <c r="B10815" s="1352" t="s">
        <v>10451</v>
      </c>
      <c r="C10815" s="1345" t="s">
        <v>63</v>
      </c>
      <c r="D10815" s="1368">
        <v>21.95</v>
      </c>
      <c r="E10815" s="1345"/>
      <c r="F10815" s="1376">
        <f>E10815*D10815</f>
        <v>0</v>
      </c>
      <c r="G10815" s="1345">
        <v>6200</v>
      </c>
      <c r="H10815" s="1346">
        <f>G10815*D10815</f>
        <v>136090</v>
      </c>
      <c r="I10815" s="1347">
        <v>44972</v>
      </c>
      <c r="J10815" s="1347">
        <v>45139</v>
      </c>
      <c r="K10815" s="1270"/>
      <c r="L10815" s="1270"/>
      <c r="M10815" s="1282"/>
      <c r="N10815" s="1345"/>
      <c r="O10815" s="1345">
        <v>0</v>
      </c>
      <c r="P10815" s="1345">
        <v>960</v>
      </c>
      <c r="Q10815" s="1345"/>
      <c r="R10815" s="1345"/>
      <c r="S10815" s="1345"/>
      <c r="T10815" s="1345"/>
      <c r="U10815" s="1345"/>
      <c r="V10815" s="1345"/>
      <c r="W10815" s="1345"/>
      <c r="X10815" s="1345"/>
      <c r="Y10815" s="1345"/>
      <c r="Z10815" s="1270"/>
      <c r="AA10815" s="1270"/>
      <c r="AB10815" s="1270"/>
      <c r="AC10815" s="1507">
        <f>E10815+G10815-N10815-O10815-AA10815-P10815-Q10815-R10815-S10815-T10815-U10815-V10815-W10815-X10815-Y10815</f>
        <v>5240</v>
      </c>
      <c r="AD10815" s="1508">
        <f>D10815*AC10815</f>
        <v>115018</v>
      </c>
      <c r="AE10815" s="14">
        <f>(J10815-"01.04.2023")/30</f>
        <v>4.0666666666666664</v>
      </c>
      <c r="AF10815" s="14">
        <f>(N10815+O10815+P10815+Q10815+R10815+S10815+T10815+U10815+V10815+W10815+X10815+Y10815)/3</f>
        <v>320</v>
      </c>
      <c r="AG10815" s="14">
        <f>AC10815/AF10815</f>
        <v>16.375</v>
      </c>
      <c r="AH10815" s="14">
        <f>AG10815-AE10815</f>
        <v>12.308333333333334</v>
      </c>
      <c r="AI10815" s="14">
        <f>AC10815-(AE10815*AF10815)</f>
        <v>3938.666666666667</v>
      </c>
      <c r="AJ10815" s="1294"/>
    </row>
    <row r="10816" spans="1:36" ht="15" customHeight="1">
      <c r="A10816" s="4162" t="s">
        <v>3754</v>
      </c>
      <c r="B10816" s="4163"/>
      <c r="C10816" s="4163"/>
      <c r="D10816" s="4163"/>
      <c r="E10816" s="4163"/>
      <c r="F10816" s="4163"/>
      <c r="G10816" s="4163"/>
      <c r="H10816" s="4163"/>
      <c r="I10816" s="4163"/>
      <c r="J10816" s="4163"/>
      <c r="K10816" s="4163"/>
      <c r="L10816" s="4163"/>
      <c r="M10816" s="4163"/>
      <c r="N10816" s="4163"/>
      <c r="O10816" s="4163"/>
      <c r="P10816" s="4163"/>
      <c r="Q10816" s="4163"/>
      <c r="R10816" s="4163"/>
      <c r="S10816" s="4163"/>
      <c r="T10816" s="4163"/>
      <c r="U10816" s="4163"/>
      <c r="V10816" s="4163"/>
      <c r="W10816" s="4163"/>
      <c r="X10816" s="4163"/>
      <c r="Y10816" s="4163"/>
      <c r="Z10816" s="4163"/>
      <c r="AA10816" s="4163"/>
      <c r="AB10816" s="4163"/>
      <c r="AC10816" s="4163"/>
      <c r="AD10816" s="4163"/>
      <c r="AE10816" s="4163"/>
      <c r="AF10816" s="4163"/>
      <c r="AG10816" s="4163"/>
      <c r="AH10816" s="4163"/>
      <c r="AI10816" s="4163"/>
      <c r="AJ10816" s="4164"/>
    </row>
    <row r="10817" spans="1:36" ht="15" customHeight="1">
      <c r="A10817" s="1461">
        <v>72</v>
      </c>
      <c r="B10817" s="1352" t="s">
        <v>4908</v>
      </c>
      <c r="C10817" s="1345" t="s">
        <v>63</v>
      </c>
      <c r="D10817" s="1368">
        <v>1</v>
      </c>
      <c r="E10817" s="1345">
        <v>4940</v>
      </c>
      <c r="F10817" s="1376">
        <f t="shared" ref="F10817:F10823" si="4108">E10817*D10817</f>
        <v>4940</v>
      </c>
      <c r="G10817" s="1345"/>
      <c r="H10817" s="1346"/>
      <c r="I10817" s="1347"/>
      <c r="J10817" s="1347">
        <v>45108</v>
      </c>
      <c r="K10817" s="1270"/>
      <c r="L10817" s="1270"/>
      <c r="M10817" s="1282"/>
      <c r="N10817" s="1345">
        <v>840</v>
      </c>
      <c r="O10817" s="1345">
        <v>240</v>
      </c>
      <c r="P10817" s="1345">
        <v>1100</v>
      </c>
      <c r="Q10817" s="1345"/>
      <c r="R10817" s="1345"/>
      <c r="S10817" s="1345"/>
      <c r="T10817" s="1345"/>
      <c r="U10817" s="1345"/>
      <c r="V10817" s="1345"/>
      <c r="W10817" s="1345"/>
      <c r="X10817" s="1345"/>
      <c r="Y10817" s="1345"/>
      <c r="Z10817" s="1270"/>
      <c r="AA10817" s="1270"/>
      <c r="AB10817" s="1270"/>
      <c r="AC10817" s="1507">
        <f t="shared" ref="AC10817:AC10823" si="4109">E10817+G10817-N10817-O10817-AA10817-P10817-Q10817-R10817-S10817-T10817-U10817-V10817-W10817-X10817-Y10817</f>
        <v>2760</v>
      </c>
      <c r="AD10817" s="1508">
        <f t="shared" ref="AD10817:AD10823" si="4110">D10817*AC10817</f>
        <v>2760</v>
      </c>
      <c r="AE10817" s="14">
        <f t="shared" ref="AE10817:AE10823" si="4111">(J10817-"01.04.2023")/30</f>
        <v>3.0333333333333332</v>
      </c>
      <c r="AF10817" s="14">
        <f t="shared" ref="AF10817:AF10823" si="4112">(N10817+O10817+P10817+Q10817+R10817+S10817+T10817+U10817+V10817+W10817+X10817+Y10817)/3</f>
        <v>726.66666666666663</v>
      </c>
      <c r="AG10817" s="14">
        <f t="shared" ref="AG10817:AG10823" si="4113">AC10817/AF10817</f>
        <v>3.7981651376146792</v>
      </c>
      <c r="AH10817" s="14">
        <f t="shared" ref="AH10817:AH10823" si="4114">AG10817-AE10817</f>
        <v>0.76483180428134601</v>
      </c>
      <c r="AI10817" s="14">
        <f t="shared" ref="AI10817:AI10823" si="4115">AC10817-(AE10817*AF10817)</f>
        <v>555.77777777777783</v>
      </c>
      <c r="AJ10817" s="1294"/>
    </row>
    <row r="10818" spans="1:36" ht="15" customHeight="1">
      <c r="A10818" s="1461">
        <f t="shared" ref="A10818:A10823" si="4116">A10817+1</f>
        <v>73</v>
      </c>
      <c r="B10818" s="1352" t="s">
        <v>4908</v>
      </c>
      <c r="C10818" s="1345" t="s">
        <v>262</v>
      </c>
      <c r="D10818" s="1368">
        <v>1</v>
      </c>
      <c r="E10818" s="1345">
        <v>10080</v>
      </c>
      <c r="F10818" s="1376">
        <f t="shared" si="4108"/>
        <v>10080</v>
      </c>
      <c r="G10818" s="1345"/>
      <c r="H10818" s="1346"/>
      <c r="I10818" s="1347"/>
      <c r="J10818" s="1347">
        <v>45108</v>
      </c>
      <c r="K10818" s="1270"/>
      <c r="L10818" s="1270"/>
      <c r="M10818" s="1282"/>
      <c r="N10818" s="1345">
        <v>5040</v>
      </c>
      <c r="O10818" s="1345">
        <v>120</v>
      </c>
      <c r="P10818" s="1345">
        <v>2160</v>
      </c>
      <c r="Q10818" s="1345"/>
      <c r="R10818" s="1345"/>
      <c r="S10818" s="1345"/>
      <c r="T10818" s="1345"/>
      <c r="U10818" s="1345"/>
      <c r="V10818" s="1345"/>
      <c r="W10818" s="1345"/>
      <c r="X10818" s="1345"/>
      <c r="Y10818" s="1345"/>
      <c r="Z10818" s="1270"/>
      <c r="AA10818" s="1270"/>
      <c r="AB10818" s="1270"/>
      <c r="AC10818" s="1507">
        <f t="shared" si="4109"/>
        <v>2760</v>
      </c>
      <c r="AD10818" s="1508">
        <f t="shared" si="4110"/>
        <v>2760</v>
      </c>
      <c r="AE10818" s="14">
        <f t="shared" si="4111"/>
        <v>3.0333333333333332</v>
      </c>
      <c r="AF10818" s="14">
        <f t="shared" si="4112"/>
        <v>2440</v>
      </c>
      <c r="AG10818" s="14">
        <f t="shared" si="4113"/>
        <v>1.1311475409836065</v>
      </c>
      <c r="AH10818" s="14">
        <f t="shared" si="4114"/>
        <v>-1.9021857923497267</v>
      </c>
      <c r="AI10818" s="14">
        <f t="shared" si="4115"/>
        <v>-4641.333333333333</v>
      </c>
      <c r="AJ10818" s="1294"/>
    </row>
    <row r="10819" spans="1:36" ht="15" customHeight="1">
      <c r="A10819" s="1461" t="e">
        <f>#REF!+1</f>
        <v>#REF!</v>
      </c>
      <c r="B10819" s="1352" t="s">
        <v>4909</v>
      </c>
      <c r="C10819" s="1345" t="s">
        <v>66</v>
      </c>
      <c r="D10819" s="1368">
        <v>1</v>
      </c>
      <c r="E10819" s="1345">
        <v>2160</v>
      </c>
      <c r="F10819" s="1376">
        <f t="shared" si="4108"/>
        <v>2160</v>
      </c>
      <c r="G10819" s="1345"/>
      <c r="H10819" s="1346"/>
      <c r="I10819" s="1347"/>
      <c r="J10819" s="1347">
        <v>45108</v>
      </c>
      <c r="K10819" s="1270"/>
      <c r="L10819" s="1270"/>
      <c r="M10819" s="1282"/>
      <c r="N10819" s="1345">
        <v>360</v>
      </c>
      <c r="O10819" s="1345">
        <v>360</v>
      </c>
      <c r="P10819" s="1345">
        <v>900</v>
      </c>
      <c r="Q10819" s="1345"/>
      <c r="R10819" s="1345"/>
      <c r="S10819" s="1345"/>
      <c r="T10819" s="1345"/>
      <c r="U10819" s="1345"/>
      <c r="V10819" s="1345"/>
      <c r="W10819" s="1345"/>
      <c r="X10819" s="1345"/>
      <c r="Y10819" s="1345"/>
      <c r="Z10819" s="1270"/>
      <c r="AA10819" s="1270"/>
      <c r="AB10819" s="1270"/>
      <c r="AC10819" s="1507">
        <f t="shared" si="4109"/>
        <v>540</v>
      </c>
      <c r="AD10819" s="1508">
        <f t="shared" si="4110"/>
        <v>540</v>
      </c>
      <c r="AE10819" s="14">
        <f t="shared" si="4111"/>
        <v>3.0333333333333332</v>
      </c>
      <c r="AF10819" s="14">
        <f t="shared" si="4112"/>
        <v>540</v>
      </c>
      <c r="AG10819" s="14">
        <f t="shared" si="4113"/>
        <v>1</v>
      </c>
      <c r="AH10819" s="14">
        <f t="shared" si="4114"/>
        <v>-2.0333333333333332</v>
      </c>
      <c r="AI10819" s="14">
        <f t="shared" si="4115"/>
        <v>-1098</v>
      </c>
      <c r="AJ10819" s="1294"/>
    </row>
    <row r="10820" spans="1:36" ht="15.75">
      <c r="A10820" s="1461" t="e">
        <f t="shared" si="4116"/>
        <v>#REF!</v>
      </c>
      <c r="B10820" s="1352" t="s">
        <v>4910</v>
      </c>
      <c r="C10820" s="1345" t="s">
        <v>66</v>
      </c>
      <c r="D10820" s="1368">
        <v>1</v>
      </c>
      <c r="E10820" s="1345">
        <v>4200</v>
      </c>
      <c r="F10820" s="1376">
        <f t="shared" si="4108"/>
        <v>4200</v>
      </c>
      <c r="G10820" s="1345"/>
      <c r="H10820" s="1346"/>
      <c r="I10820" s="1347"/>
      <c r="J10820" s="1347">
        <v>45108</v>
      </c>
      <c r="K10820" s="1270"/>
      <c r="L10820" s="1270"/>
      <c r="M10820" s="1282"/>
      <c r="N10820" s="1345">
        <v>0</v>
      </c>
      <c r="O10820" s="1345">
        <v>2520</v>
      </c>
      <c r="P10820" s="1345">
        <v>1560</v>
      </c>
      <c r="Q10820" s="1345"/>
      <c r="R10820" s="1345"/>
      <c r="S10820" s="1345"/>
      <c r="T10820" s="1345"/>
      <c r="U10820" s="1345"/>
      <c r="V10820" s="1345"/>
      <c r="W10820" s="1345"/>
      <c r="X10820" s="1345"/>
      <c r="Y10820" s="1345"/>
      <c r="Z10820" s="1270"/>
      <c r="AA10820" s="1270"/>
      <c r="AB10820" s="1270"/>
      <c r="AC10820" s="1507">
        <f t="shared" si="4109"/>
        <v>120</v>
      </c>
      <c r="AD10820" s="1508">
        <f t="shared" si="4110"/>
        <v>120</v>
      </c>
      <c r="AE10820" s="14">
        <f t="shared" si="4111"/>
        <v>3.0333333333333332</v>
      </c>
      <c r="AF10820" s="14">
        <f t="shared" si="4112"/>
        <v>1360</v>
      </c>
      <c r="AG10820" s="14">
        <f t="shared" si="4113"/>
        <v>8.8235294117647065E-2</v>
      </c>
      <c r="AH10820" s="14">
        <f t="shared" si="4114"/>
        <v>-2.945098039215686</v>
      </c>
      <c r="AI10820" s="14">
        <f t="shared" si="4115"/>
        <v>-4005.333333333333</v>
      </c>
      <c r="AJ10820" s="1294"/>
    </row>
    <row r="10821" spans="1:36" ht="31.5" customHeight="1">
      <c r="A10821" s="1461" t="e">
        <f t="shared" si="4116"/>
        <v>#REF!</v>
      </c>
      <c r="B10821" s="1352" t="s">
        <v>4911</v>
      </c>
      <c r="C10821" s="1345" t="s">
        <v>63</v>
      </c>
      <c r="D10821" s="1368">
        <v>1</v>
      </c>
      <c r="E10821" s="1345">
        <v>1920</v>
      </c>
      <c r="F10821" s="1376">
        <f t="shared" si="4108"/>
        <v>1920</v>
      </c>
      <c r="G10821" s="1345"/>
      <c r="H10821" s="1346"/>
      <c r="I10821" s="1347"/>
      <c r="J10821" s="1347">
        <v>45108</v>
      </c>
      <c r="K10821" s="1270"/>
      <c r="L10821" s="1270"/>
      <c r="M10821" s="1282"/>
      <c r="N10821" s="1345">
        <v>300</v>
      </c>
      <c r="O10821" s="1345">
        <v>0</v>
      </c>
      <c r="P10821" s="1345">
        <v>0</v>
      </c>
      <c r="Q10821" s="1345"/>
      <c r="R10821" s="1345"/>
      <c r="S10821" s="1345"/>
      <c r="T10821" s="1345"/>
      <c r="U10821" s="1345"/>
      <c r="V10821" s="1345"/>
      <c r="W10821" s="1345"/>
      <c r="X10821" s="1345"/>
      <c r="Y10821" s="1345"/>
      <c r="Z10821" s="1270"/>
      <c r="AA10821" s="1270"/>
      <c r="AB10821" s="1270"/>
      <c r="AC10821" s="1507">
        <f t="shared" si="4109"/>
        <v>1620</v>
      </c>
      <c r="AD10821" s="1508">
        <f t="shared" si="4110"/>
        <v>1620</v>
      </c>
      <c r="AE10821" s="14">
        <f t="shared" si="4111"/>
        <v>3.0333333333333332</v>
      </c>
      <c r="AF10821" s="14">
        <f t="shared" si="4112"/>
        <v>100</v>
      </c>
      <c r="AG10821" s="14">
        <f t="shared" si="4113"/>
        <v>16.2</v>
      </c>
      <c r="AH10821" s="14">
        <f t="shared" si="4114"/>
        <v>13.166666666666666</v>
      </c>
      <c r="AI10821" s="14">
        <f t="shared" si="4115"/>
        <v>1316.6666666666667</v>
      </c>
      <c r="AJ10821" s="1294"/>
    </row>
    <row r="10822" spans="1:36" ht="15.75">
      <c r="A10822" s="1461" t="e">
        <f t="shared" si="4116"/>
        <v>#REF!</v>
      </c>
      <c r="B10822" s="1352" t="s">
        <v>5410</v>
      </c>
      <c r="C10822" s="1345" t="s">
        <v>262</v>
      </c>
      <c r="D10822" s="1368">
        <v>1</v>
      </c>
      <c r="E10822" s="1345">
        <v>2280</v>
      </c>
      <c r="F10822" s="1376">
        <f t="shared" si="4108"/>
        <v>2280</v>
      </c>
      <c r="G10822" s="1345"/>
      <c r="H10822" s="1346"/>
      <c r="I10822" s="1347"/>
      <c r="J10822" s="1347">
        <v>45108</v>
      </c>
      <c r="K10822" s="1270"/>
      <c r="L10822" s="1270"/>
      <c r="M10822" s="1282"/>
      <c r="N10822" s="1345">
        <v>0</v>
      </c>
      <c r="O10822" s="1345">
        <v>0</v>
      </c>
      <c r="P10822" s="1345">
        <v>1200</v>
      </c>
      <c r="Q10822" s="1345"/>
      <c r="R10822" s="1345"/>
      <c r="S10822" s="1345"/>
      <c r="T10822" s="1345"/>
      <c r="U10822" s="1345"/>
      <c r="V10822" s="1345"/>
      <c r="W10822" s="1345"/>
      <c r="X10822" s="1345"/>
      <c r="Y10822" s="1345"/>
      <c r="Z10822" s="1270"/>
      <c r="AA10822" s="1270"/>
      <c r="AB10822" s="1270"/>
      <c r="AC10822" s="1507">
        <f t="shared" si="4109"/>
        <v>1080</v>
      </c>
      <c r="AD10822" s="1508">
        <f t="shared" si="4110"/>
        <v>1080</v>
      </c>
      <c r="AE10822" s="14">
        <f t="shared" si="4111"/>
        <v>3.0333333333333332</v>
      </c>
      <c r="AF10822" s="14">
        <f t="shared" si="4112"/>
        <v>400</v>
      </c>
      <c r="AG10822" s="14">
        <f t="shared" si="4113"/>
        <v>2.7</v>
      </c>
      <c r="AH10822" s="14">
        <f t="shared" si="4114"/>
        <v>-0.33333333333333304</v>
      </c>
      <c r="AI10822" s="14">
        <f t="shared" si="4115"/>
        <v>-133.33333333333326</v>
      </c>
      <c r="AJ10822" s="1294"/>
    </row>
    <row r="10823" spans="1:36" ht="15.75">
      <c r="A10823" s="1461" t="e">
        <f t="shared" si="4116"/>
        <v>#REF!</v>
      </c>
      <c r="B10823" s="1352" t="s">
        <v>5258</v>
      </c>
      <c r="C10823" s="1345" t="s">
        <v>262</v>
      </c>
      <c r="D10823" s="1368">
        <v>1</v>
      </c>
      <c r="E10823" s="1345">
        <v>9180</v>
      </c>
      <c r="F10823" s="1376">
        <f t="shared" si="4108"/>
        <v>9180</v>
      </c>
      <c r="G10823" s="1345"/>
      <c r="H10823" s="1346"/>
      <c r="I10823" s="1347"/>
      <c r="J10823" s="1347">
        <v>45108</v>
      </c>
      <c r="K10823" s="1270"/>
      <c r="L10823" s="1270"/>
      <c r="M10823" s="1282"/>
      <c r="N10823" s="1345">
        <v>2610</v>
      </c>
      <c r="O10823" s="1345">
        <v>450</v>
      </c>
      <c r="P10823" s="1345">
        <v>3870</v>
      </c>
      <c r="Q10823" s="1345"/>
      <c r="R10823" s="1345"/>
      <c r="S10823" s="1345"/>
      <c r="T10823" s="1345"/>
      <c r="U10823" s="1345"/>
      <c r="V10823" s="1345"/>
      <c r="W10823" s="1345"/>
      <c r="X10823" s="1345"/>
      <c r="Y10823" s="1345"/>
      <c r="Z10823" s="1270"/>
      <c r="AA10823" s="1270"/>
      <c r="AB10823" s="1270"/>
      <c r="AC10823" s="1507">
        <f t="shared" si="4109"/>
        <v>2250</v>
      </c>
      <c r="AD10823" s="1508">
        <f t="shared" si="4110"/>
        <v>2250</v>
      </c>
      <c r="AE10823" s="14">
        <f t="shared" si="4111"/>
        <v>3.0333333333333332</v>
      </c>
      <c r="AF10823" s="14">
        <f t="shared" si="4112"/>
        <v>2310</v>
      </c>
      <c r="AG10823" s="14">
        <f t="shared" si="4113"/>
        <v>0.97402597402597402</v>
      </c>
      <c r="AH10823" s="14">
        <f t="shared" si="4114"/>
        <v>-2.0593073593073594</v>
      </c>
      <c r="AI10823" s="14">
        <f t="shared" si="4115"/>
        <v>-4757</v>
      </c>
      <c r="AJ10823" s="1294"/>
    </row>
    <row r="10824" spans="1:36" ht="15.75">
      <c r="A10824" s="4162" t="s">
        <v>4912</v>
      </c>
      <c r="B10824" s="4163"/>
      <c r="C10824" s="4163"/>
      <c r="D10824" s="4163"/>
      <c r="E10824" s="4163"/>
      <c r="F10824" s="4163"/>
      <c r="G10824" s="4163"/>
      <c r="H10824" s="4163"/>
      <c r="I10824" s="4163"/>
      <c r="J10824" s="4163"/>
      <c r="K10824" s="4163"/>
      <c r="L10824" s="4163"/>
      <c r="M10824" s="4163"/>
      <c r="N10824" s="4163"/>
      <c r="O10824" s="4163"/>
      <c r="P10824" s="4163"/>
      <c r="Q10824" s="4163"/>
      <c r="R10824" s="4163"/>
      <c r="S10824" s="4163"/>
      <c r="T10824" s="4163"/>
      <c r="U10824" s="4163"/>
      <c r="V10824" s="4163"/>
      <c r="W10824" s="4163"/>
      <c r="X10824" s="4163"/>
      <c r="Y10824" s="4163"/>
      <c r="Z10824" s="4163"/>
      <c r="AA10824" s="4163"/>
      <c r="AB10824" s="4163"/>
      <c r="AC10824" s="4163"/>
      <c r="AD10824" s="4163"/>
      <c r="AE10824" s="4163"/>
      <c r="AF10824" s="4163"/>
      <c r="AG10824" s="4163"/>
      <c r="AH10824" s="4163"/>
      <c r="AI10824" s="4163"/>
      <c r="AJ10824" s="4164"/>
    </row>
    <row r="10825" spans="1:36" ht="15.75">
      <c r="A10825" s="1461">
        <v>80</v>
      </c>
      <c r="B10825" s="1352" t="s">
        <v>4913</v>
      </c>
      <c r="C10825" s="1345" t="s">
        <v>63</v>
      </c>
      <c r="D10825" s="1368">
        <v>1</v>
      </c>
      <c r="E10825" s="1345">
        <v>50</v>
      </c>
      <c r="F10825" s="1376">
        <f>E10825*D10825</f>
        <v>50</v>
      </c>
      <c r="G10825" s="1345"/>
      <c r="H10825" s="1346"/>
      <c r="I10825" s="1347"/>
      <c r="J10825" s="1347">
        <v>45809</v>
      </c>
      <c r="K10825" s="1270"/>
      <c r="L10825" s="1270"/>
      <c r="M10825" s="1282"/>
      <c r="N10825" s="1345">
        <v>0</v>
      </c>
      <c r="O10825" s="1345">
        <v>0</v>
      </c>
      <c r="P10825" s="1345">
        <v>0</v>
      </c>
      <c r="Q10825" s="1345"/>
      <c r="R10825" s="1345"/>
      <c r="S10825" s="1345"/>
      <c r="T10825" s="1345"/>
      <c r="U10825" s="1345"/>
      <c r="V10825" s="1345"/>
      <c r="W10825" s="1345"/>
      <c r="X10825" s="1345"/>
      <c r="Y10825" s="1345"/>
      <c r="Z10825" s="1270"/>
      <c r="AA10825" s="1270"/>
      <c r="AB10825" s="1270"/>
      <c r="AC10825" s="1507">
        <f>E10825+G10825-N10825-O10825-AA10825-P10825-Q10825-R10825-S10825-T10825-U10825-V10825-W10825-X10825-Y10825</f>
        <v>50</v>
      </c>
      <c r="AD10825" s="1508">
        <f>D10825*AC10825</f>
        <v>50</v>
      </c>
      <c r="AE10825" s="14">
        <f>(J10825-"01.04.2023")/30</f>
        <v>26.4</v>
      </c>
      <c r="AF10825" s="14">
        <f>(N10825+O10825+P10825+Q10825+R10825+S10825+T10825+U10825+V10825+W10825+X10825+Y10825)/3</f>
        <v>0</v>
      </c>
      <c r="AG10825" s="14" t="e">
        <f>AC10825/AF10825</f>
        <v>#DIV/0!</v>
      </c>
      <c r="AH10825" s="14" t="e">
        <f>AG10825-AE10825</f>
        <v>#DIV/0!</v>
      </c>
      <c r="AI10825" s="14">
        <f>AC10825-(AE10825*AF10825)</f>
        <v>50</v>
      </c>
      <c r="AJ10825" s="1294"/>
    </row>
    <row r="10826" spans="1:36" ht="15.75">
      <c r="A10826" s="4162" t="s">
        <v>2160</v>
      </c>
      <c r="B10826" s="4163"/>
      <c r="C10826" s="4163"/>
      <c r="D10826" s="4163"/>
      <c r="E10826" s="4163"/>
      <c r="F10826" s="4163"/>
      <c r="G10826" s="4163"/>
      <c r="H10826" s="4163"/>
      <c r="I10826" s="4163"/>
      <c r="J10826" s="4163"/>
      <c r="K10826" s="4163"/>
      <c r="L10826" s="4163"/>
      <c r="M10826" s="4163"/>
      <c r="N10826" s="4163"/>
      <c r="O10826" s="4163"/>
      <c r="P10826" s="4163"/>
      <c r="Q10826" s="4163"/>
      <c r="R10826" s="4163"/>
      <c r="S10826" s="4163"/>
      <c r="T10826" s="4163"/>
      <c r="U10826" s="4163"/>
      <c r="V10826" s="4163"/>
      <c r="W10826" s="4163"/>
      <c r="X10826" s="4163"/>
      <c r="Y10826" s="4163"/>
      <c r="Z10826" s="4163"/>
      <c r="AA10826" s="4163"/>
      <c r="AB10826" s="4163"/>
      <c r="AC10826" s="4163"/>
      <c r="AD10826" s="4163"/>
      <c r="AE10826" s="4163"/>
      <c r="AF10826" s="4163"/>
      <c r="AG10826" s="4163"/>
      <c r="AH10826" s="4163"/>
      <c r="AI10826" s="4163"/>
      <c r="AJ10826" s="4165"/>
    </row>
    <row r="10827" spans="1:36" ht="15.75">
      <c r="A10827" s="1461">
        <v>82</v>
      </c>
      <c r="B10827" s="1352" t="s">
        <v>6210</v>
      </c>
      <c r="C10827" s="1345" t="s">
        <v>66</v>
      </c>
      <c r="D10827" s="1377">
        <v>38.171199999999999</v>
      </c>
      <c r="E10827" s="1345">
        <v>144</v>
      </c>
      <c r="F10827" s="1346">
        <f>E10827*D10827</f>
        <v>5496.6527999999998</v>
      </c>
      <c r="G10827" s="1345"/>
      <c r="H10827" s="1346"/>
      <c r="I10827" s="1308"/>
      <c r="J10827" s="1347">
        <v>45444</v>
      </c>
      <c r="K10827" s="1270"/>
      <c r="L10827" s="1345" t="s">
        <v>6211</v>
      </c>
      <c r="M10827" s="1347">
        <v>44838</v>
      </c>
      <c r="N10827" s="1345">
        <v>10</v>
      </c>
      <c r="O10827" s="1345">
        <v>22</v>
      </c>
      <c r="P10827" s="1345">
        <v>14</v>
      </c>
      <c r="Q10827" s="1345"/>
      <c r="R10827" s="1345"/>
      <c r="S10827" s="1345"/>
      <c r="T10827" s="1345"/>
      <c r="U10827" s="1345"/>
      <c r="V10827" s="1345"/>
      <c r="W10827" s="1345"/>
      <c r="X10827" s="1345"/>
      <c r="Y10827" s="1345"/>
      <c r="Z10827" s="1270"/>
      <c r="AA10827" s="1270"/>
      <c r="AB10827" s="1270"/>
      <c r="AC10827" s="1507">
        <f>E10827+G10827-N10827-O10827-AA10827-P10827-Q10827-R10827-S10827-T10827-U10827-V10827-W10827-X10827-Y10827</f>
        <v>98</v>
      </c>
      <c r="AD10827" s="1508">
        <f>D10827*AC10827</f>
        <v>3740.7775999999999</v>
      </c>
      <c r="AE10827" s="14">
        <f>(J10827-"01.04.2023")/30</f>
        <v>14.233333333333333</v>
      </c>
      <c r="AF10827" s="14">
        <f>(N10827+O10827+P10827+Q10827+R10827+S10827+T10827+U10827+V10827+W10827+X10827+Y10827)/3</f>
        <v>15.333333333333334</v>
      </c>
      <c r="AG10827" s="14">
        <f>AC10827/AF10827</f>
        <v>6.3913043478260869</v>
      </c>
      <c r="AH10827" s="14">
        <f>AG10827-AE10827</f>
        <v>-7.8420289855072456</v>
      </c>
      <c r="AI10827" s="14">
        <f>AC10827-(AE10827*AF10827)</f>
        <v>-120.24444444444444</v>
      </c>
      <c r="AJ10827" s="1294"/>
    </row>
    <row r="10828" spans="1:36" ht="15.75">
      <c r="A10828" s="1461">
        <v>83</v>
      </c>
      <c r="B10828" s="1352" t="s">
        <v>6212</v>
      </c>
      <c r="C10828" s="1345" t="s">
        <v>66</v>
      </c>
      <c r="D10828" s="1368">
        <v>1.06</v>
      </c>
      <c r="E10828" s="1345">
        <v>144</v>
      </c>
      <c r="F10828" s="1376">
        <f>E10828*D10828</f>
        <v>152.64000000000001</v>
      </c>
      <c r="G10828" s="1345"/>
      <c r="H10828" s="1346"/>
      <c r="I10828" s="1308"/>
      <c r="J10828" s="1347">
        <v>45688</v>
      </c>
      <c r="K10828" s="1270"/>
      <c r="L10828" s="1345" t="s">
        <v>6211</v>
      </c>
      <c r="M10828" s="1347">
        <v>44838</v>
      </c>
      <c r="N10828" s="1345">
        <v>10</v>
      </c>
      <c r="O10828" s="1345">
        <v>22</v>
      </c>
      <c r="P10828" s="1345">
        <v>14</v>
      </c>
      <c r="Q10828" s="1345"/>
      <c r="R10828" s="1345"/>
      <c r="S10828" s="1345"/>
      <c r="T10828" s="1345"/>
      <c r="U10828" s="1345"/>
      <c r="V10828" s="1345"/>
      <c r="W10828" s="1345"/>
      <c r="X10828" s="1345"/>
      <c r="Y10828" s="1345"/>
      <c r="Z10828" s="1270"/>
      <c r="AA10828" s="1270"/>
      <c r="AB10828" s="1270"/>
      <c r="AC10828" s="1507">
        <f>E10828+G10828-N10828-O10828-AA10828-P10828-Q10828-R10828-S10828-T10828-U10828-V10828-W10828-X10828-Y10828</f>
        <v>98</v>
      </c>
      <c r="AD10828" s="1508">
        <f>D10828*AC10828</f>
        <v>103.88000000000001</v>
      </c>
      <c r="AE10828" s="14">
        <f>(J10828-"01.04.2023")/30</f>
        <v>22.366666666666667</v>
      </c>
      <c r="AF10828" s="14">
        <f>(N10828+O10828+P10828+Q10828+R10828+S10828+T10828+U10828+V10828+W10828+X10828+Y10828)/3</f>
        <v>15.333333333333334</v>
      </c>
      <c r="AG10828" s="14">
        <f>AC10828/AF10828</f>
        <v>6.3913043478260869</v>
      </c>
      <c r="AH10828" s="14">
        <f>AG10828-AE10828</f>
        <v>-15.975362318840581</v>
      </c>
      <c r="AI10828" s="14">
        <f>AC10828-(AE10828*AF10828)</f>
        <v>-244.95555555555558</v>
      </c>
      <c r="AJ10828" s="1294"/>
    </row>
    <row r="10829" spans="1:36" ht="15.75">
      <c r="A10829" s="4162" t="s">
        <v>9292</v>
      </c>
      <c r="B10829" s="4163"/>
      <c r="C10829" s="4163"/>
      <c r="D10829" s="4163"/>
      <c r="E10829" s="4163"/>
      <c r="F10829" s="4163"/>
      <c r="G10829" s="4163"/>
      <c r="H10829" s="4163"/>
      <c r="I10829" s="4163"/>
      <c r="J10829" s="4163"/>
      <c r="K10829" s="4163"/>
      <c r="L10829" s="4163"/>
      <c r="M10829" s="4163"/>
      <c r="N10829" s="4163"/>
      <c r="O10829" s="4163"/>
      <c r="P10829" s="4163"/>
      <c r="Q10829" s="4163"/>
      <c r="R10829" s="4163"/>
      <c r="S10829" s="4163"/>
      <c r="T10829" s="4163"/>
      <c r="U10829" s="4163"/>
      <c r="V10829" s="4163"/>
      <c r="W10829" s="4163"/>
      <c r="X10829" s="4163"/>
      <c r="Y10829" s="4163"/>
      <c r="Z10829" s="4163"/>
      <c r="AA10829" s="4163"/>
      <c r="AB10829" s="4163"/>
      <c r="AC10829" s="4163"/>
      <c r="AD10829" s="4163"/>
      <c r="AE10829" s="4163"/>
      <c r="AF10829" s="4163"/>
      <c r="AG10829" s="4163"/>
      <c r="AH10829" s="4163"/>
      <c r="AI10829" s="4163"/>
      <c r="AJ10829" s="4165"/>
    </row>
    <row r="10830" spans="1:36" ht="15.75">
      <c r="A10830" s="1461">
        <v>84</v>
      </c>
      <c r="B10830" s="1352" t="s">
        <v>10452</v>
      </c>
      <c r="C10830" s="1345" t="s">
        <v>63</v>
      </c>
      <c r="D10830" s="1377">
        <v>1</v>
      </c>
      <c r="E10830" s="1345"/>
      <c r="F10830" s="1346">
        <f>E10830*D10830</f>
        <v>0</v>
      </c>
      <c r="G10830" s="1345">
        <v>950</v>
      </c>
      <c r="H10830" s="1346">
        <f>G10830*D10830</f>
        <v>950</v>
      </c>
      <c r="I10830" s="1308">
        <v>44964</v>
      </c>
      <c r="J10830" s="1347">
        <v>45717</v>
      </c>
      <c r="K10830" s="1270"/>
      <c r="L10830" s="1345"/>
      <c r="M10830" s="1347"/>
      <c r="N10830" s="1345"/>
      <c r="O10830" s="1345">
        <v>135</v>
      </c>
      <c r="P10830" s="1345">
        <v>70</v>
      </c>
      <c r="Q10830" s="1345"/>
      <c r="R10830" s="1345"/>
      <c r="S10830" s="1345"/>
      <c r="T10830" s="1345"/>
      <c r="U10830" s="1345"/>
      <c r="V10830" s="1345"/>
      <c r="W10830" s="1345"/>
      <c r="X10830" s="1345"/>
      <c r="Y10830" s="1345"/>
      <c r="Z10830" s="1270"/>
      <c r="AA10830" s="1270"/>
      <c r="AB10830" s="1270"/>
      <c r="AC10830" s="1507">
        <f>E10830+G10830-N10830-O10830-AA10830-P10830-Q10830-R10830-S10830-T10830-U10830-V10830-W10830-X10830-Y10830</f>
        <v>745</v>
      </c>
      <c r="AD10830" s="1508">
        <f>D10830*AC10830</f>
        <v>745</v>
      </c>
      <c r="AE10830" s="14">
        <f>(J10830-"01.04.2023")/30</f>
        <v>23.333333333333332</v>
      </c>
      <c r="AF10830" s="14">
        <f>(N10830+O10830+P10830+Q10830+R10830+S10830+T10830+U10830+V10830+W10830+X10830+Y10830)/3</f>
        <v>68.333333333333329</v>
      </c>
      <c r="AG10830" s="14">
        <f>AC10830/AF10830</f>
        <v>10.902439024390244</v>
      </c>
      <c r="AH10830" s="14">
        <f>AG10830-AE10830</f>
        <v>-12.430894308943088</v>
      </c>
      <c r="AI10830" s="14">
        <f>AC10830-(AE10830*AF10830)</f>
        <v>-849.44444444444434</v>
      </c>
      <c r="AJ10830" s="1294"/>
    </row>
    <row r="10831" spans="1:36" ht="31.5">
      <c r="A10831" s="1461">
        <v>85</v>
      </c>
      <c r="B10831" s="1352" t="s">
        <v>10453</v>
      </c>
      <c r="C10831" s="1345" t="s">
        <v>63</v>
      </c>
      <c r="D10831" s="1368">
        <v>3.72</v>
      </c>
      <c r="E10831" s="1345"/>
      <c r="F10831" s="1376">
        <f>E10831*D10831</f>
        <v>0</v>
      </c>
      <c r="G10831" s="1345">
        <v>900</v>
      </c>
      <c r="H10831" s="1346">
        <f>G10831*D10831</f>
        <v>3348</v>
      </c>
      <c r="I10831" s="1308">
        <v>44964</v>
      </c>
      <c r="J10831" s="1308" t="s">
        <v>2169</v>
      </c>
      <c r="K10831" s="1270"/>
      <c r="L10831" s="1345"/>
      <c r="M10831" s="1347"/>
      <c r="N10831" s="1345"/>
      <c r="O10831" s="1345">
        <v>220</v>
      </c>
      <c r="P10831" s="1345">
        <v>0</v>
      </c>
      <c r="Q10831" s="1345"/>
      <c r="R10831" s="1345"/>
      <c r="S10831" s="1345"/>
      <c r="T10831" s="1345"/>
      <c r="U10831" s="1345"/>
      <c r="V10831" s="1345"/>
      <c r="W10831" s="1345"/>
      <c r="X10831" s="1345"/>
      <c r="Y10831" s="1345"/>
      <c r="Z10831" s="1270"/>
      <c r="AA10831" s="1270"/>
      <c r="AB10831" s="1270"/>
      <c r="AC10831" s="1507">
        <f>E10831+G10831-N10831-O10831-AA10831-P10831-Q10831-R10831-S10831-T10831-U10831-V10831-W10831-X10831-Y10831</f>
        <v>680</v>
      </c>
      <c r="AD10831" s="1508">
        <f>D10831*AC10831</f>
        <v>2529.6</v>
      </c>
      <c r="AE10831" s="14" t="s">
        <v>334</v>
      </c>
      <c r="AF10831" s="14">
        <f>(N10831+O10831+P10831+Q10831+R10831+S10831+T10831+U10831+V10831+W10831+X10831+Y10831)/3</f>
        <v>73.333333333333329</v>
      </c>
      <c r="AG10831" s="14">
        <f>AC10831/AF10831</f>
        <v>9.2727272727272734</v>
      </c>
      <c r="AH10831" s="14" t="s">
        <v>334</v>
      </c>
      <c r="AI10831" s="14" t="s">
        <v>334</v>
      </c>
      <c r="AJ10831" s="1294"/>
    </row>
    <row r="10832" spans="1:36" ht="15.75">
      <c r="A10832" s="4162" t="s">
        <v>3755</v>
      </c>
      <c r="B10832" s="4163"/>
      <c r="C10832" s="4163"/>
      <c r="D10832" s="4163"/>
      <c r="E10832" s="4163"/>
      <c r="F10832" s="4163"/>
      <c r="G10832" s="4163"/>
      <c r="H10832" s="4163"/>
      <c r="I10832" s="4163"/>
      <c r="J10832" s="4163"/>
      <c r="K10832" s="4163"/>
      <c r="L10832" s="4163"/>
      <c r="M10832" s="4163"/>
      <c r="N10832" s="4163"/>
      <c r="O10832" s="4163"/>
      <c r="P10832" s="4163"/>
      <c r="Q10832" s="4163"/>
      <c r="R10832" s="4163"/>
      <c r="S10832" s="4163"/>
      <c r="T10832" s="4163"/>
      <c r="U10832" s="4163"/>
      <c r="V10832" s="4163"/>
      <c r="W10832" s="4163"/>
      <c r="X10832" s="4163"/>
      <c r="Y10832" s="4163"/>
      <c r="Z10832" s="4163"/>
      <c r="AA10832" s="4163"/>
      <c r="AB10832" s="4163"/>
      <c r="AC10832" s="4163"/>
      <c r="AD10832" s="4163"/>
      <c r="AE10832" s="4163"/>
      <c r="AF10832" s="4163"/>
      <c r="AG10832" s="4163"/>
      <c r="AH10832" s="4163"/>
      <c r="AI10832" s="4163"/>
      <c r="AJ10832" s="4164"/>
    </row>
    <row r="10833" spans="1:36" ht="31.5">
      <c r="A10833" s="1461">
        <v>86</v>
      </c>
      <c r="B10833" s="1352" t="s">
        <v>3561</v>
      </c>
      <c r="C10833" s="1345" t="s">
        <v>66</v>
      </c>
      <c r="D10833" s="1368">
        <v>1</v>
      </c>
      <c r="E10833" s="1345">
        <v>122</v>
      </c>
      <c r="F10833" s="1376">
        <f>E10833*D10833</f>
        <v>122</v>
      </c>
      <c r="G10833" s="1345"/>
      <c r="H10833" s="1346"/>
      <c r="I10833" s="1347"/>
      <c r="J10833" s="1308" t="s">
        <v>2169</v>
      </c>
      <c r="K10833" s="1270"/>
      <c r="L10833" s="1270"/>
      <c r="M10833" s="1282"/>
      <c r="N10833" s="1345">
        <v>14</v>
      </c>
      <c r="O10833" s="1345">
        <v>5</v>
      </c>
      <c r="P10833" s="1345">
        <v>21</v>
      </c>
      <c r="Q10833" s="1345"/>
      <c r="R10833" s="1345"/>
      <c r="S10833" s="1345"/>
      <c r="T10833" s="1345"/>
      <c r="U10833" s="1345"/>
      <c r="V10833" s="1345"/>
      <c r="W10833" s="1345"/>
      <c r="X10833" s="1345"/>
      <c r="Y10833" s="1345"/>
      <c r="Z10833" s="1270"/>
      <c r="AA10833" s="1270"/>
      <c r="AB10833" s="1270"/>
      <c r="AC10833" s="1507">
        <f>E10833+G10833-N10833-O10833-AA10833-P10833-Q10833-R10833-S10833-T10833-U10833-V10833-W10833-X10833-Y10833</f>
        <v>82</v>
      </c>
      <c r="AD10833" s="1508">
        <f>D10833*AC10833</f>
        <v>82</v>
      </c>
      <c r="AE10833" s="14" t="s">
        <v>334</v>
      </c>
      <c r="AF10833" s="14">
        <f>(N10833+O10833+P10833+Q10833+R10833+S10833+T10833+U10833+V10833+W10833+X10833+Y10833)/3</f>
        <v>13.333333333333334</v>
      </c>
      <c r="AG10833" s="14">
        <f>AC10833/AF10833</f>
        <v>6.1499999999999995</v>
      </c>
      <c r="AH10833" s="14" t="s">
        <v>334</v>
      </c>
      <c r="AI10833" s="14" t="s">
        <v>334</v>
      </c>
      <c r="AJ10833" s="1294"/>
    </row>
    <row r="10834" spans="1:36" ht="15.75">
      <c r="A10834" s="1461" t="e">
        <f>#REF!+1</f>
        <v>#REF!</v>
      </c>
      <c r="B10834" s="1352" t="s">
        <v>3756</v>
      </c>
      <c r="C10834" s="1345" t="s">
        <v>64</v>
      </c>
      <c r="D10834" s="1368">
        <v>1</v>
      </c>
      <c r="E10834" s="1345">
        <v>13</v>
      </c>
      <c r="F10834" s="1376">
        <f>E10834*D10834</f>
        <v>13</v>
      </c>
      <c r="G10834" s="1345"/>
      <c r="H10834" s="1346"/>
      <c r="I10834" s="1347"/>
      <c r="J10834" s="1347">
        <v>45078</v>
      </c>
      <c r="K10834" s="1270"/>
      <c r="L10834" s="1270"/>
      <c r="M10834" s="1282"/>
      <c r="N10834" s="1345">
        <v>3</v>
      </c>
      <c r="O10834" s="1345">
        <v>0</v>
      </c>
      <c r="P10834" s="1345">
        <v>0</v>
      </c>
      <c r="Q10834" s="1345"/>
      <c r="R10834" s="1345"/>
      <c r="S10834" s="1345"/>
      <c r="T10834" s="1345"/>
      <c r="U10834" s="1345"/>
      <c r="V10834" s="1345"/>
      <c r="W10834" s="1345"/>
      <c r="X10834" s="1345"/>
      <c r="Y10834" s="1345"/>
      <c r="Z10834" s="1270"/>
      <c r="AA10834" s="1270"/>
      <c r="AB10834" s="1270"/>
      <c r="AC10834" s="1507">
        <f>E10834+G10834-N10834-O10834-AA10834-P10834-Q10834-R10834-S10834-T10834-U10834-V10834-W10834-X10834-Y10834</f>
        <v>10</v>
      </c>
      <c r="AD10834" s="1508">
        <f>D10834*AC10834</f>
        <v>10</v>
      </c>
      <c r="AE10834" s="14">
        <f>(J10834-"01.04.2023")/30</f>
        <v>2.0333333333333332</v>
      </c>
      <c r="AF10834" s="14">
        <f>(N10834+O10834+P10834+Q10834+R10834+S10834+T10834+U10834+V10834+W10834+X10834+Y10834)/3</f>
        <v>1</v>
      </c>
      <c r="AG10834" s="14">
        <f>AC10834/AF10834</f>
        <v>10</v>
      </c>
      <c r="AH10834" s="14">
        <f>AG10834-AE10834</f>
        <v>7.9666666666666668</v>
      </c>
      <c r="AI10834" s="14">
        <f>AC10834-(AE10834*AF10834)</f>
        <v>7.9666666666666668</v>
      </c>
      <c r="AJ10834" s="1294"/>
    </row>
    <row r="10835" spans="1:36" ht="31.5">
      <c r="A10835" s="1461" t="e">
        <f>A10834+1</f>
        <v>#REF!</v>
      </c>
      <c r="B10835" s="1352" t="s">
        <v>10454</v>
      </c>
      <c r="C10835" s="1345" t="s">
        <v>66</v>
      </c>
      <c r="D10835" s="1368">
        <v>1</v>
      </c>
      <c r="E10835" s="1345"/>
      <c r="F10835" s="1376">
        <f>E10835*D10835</f>
        <v>0</v>
      </c>
      <c r="G10835" s="1345">
        <v>5000</v>
      </c>
      <c r="H10835" s="1346">
        <f>G10835*D10835</f>
        <v>5000</v>
      </c>
      <c r="I10835" s="1347">
        <v>44977</v>
      </c>
      <c r="J10835" s="1308" t="s">
        <v>2169</v>
      </c>
      <c r="K10835" s="1270"/>
      <c r="L10835" s="1270"/>
      <c r="M10835" s="1282"/>
      <c r="N10835" s="1345"/>
      <c r="O10835" s="1345">
        <v>0</v>
      </c>
      <c r="P10835" s="1345">
        <v>0</v>
      </c>
      <c r="Q10835" s="1345"/>
      <c r="R10835" s="1345"/>
      <c r="S10835" s="1345"/>
      <c r="T10835" s="1345"/>
      <c r="U10835" s="1345"/>
      <c r="V10835" s="1345"/>
      <c r="W10835" s="1345"/>
      <c r="X10835" s="1345"/>
      <c r="Y10835" s="1345"/>
      <c r="Z10835" s="1270"/>
      <c r="AA10835" s="1270"/>
      <c r="AB10835" s="1270"/>
      <c r="AC10835" s="1507">
        <f>E10835+G10835-N10835-O10835-AA10835-P10835-Q10835-R10835-S10835-T10835-U10835-V10835-W10835-X10835-Y10835</f>
        <v>5000</v>
      </c>
      <c r="AD10835" s="1508">
        <f>D10835*AC10835</f>
        <v>5000</v>
      </c>
      <c r="AE10835" s="14" t="s">
        <v>334</v>
      </c>
      <c r="AF10835" s="14">
        <f>(N10835+O10835+P10835+Q10835+R10835+S10835+T10835+U10835+V10835+W10835+X10835+Y10835)/3</f>
        <v>0</v>
      </c>
      <c r="AG10835" s="14" t="e">
        <f>AC10835/AF10835</f>
        <v>#DIV/0!</v>
      </c>
      <c r="AH10835" s="14" t="s">
        <v>334</v>
      </c>
      <c r="AI10835" s="14" t="s">
        <v>334</v>
      </c>
      <c r="AJ10835" s="1294"/>
    </row>
    <row r="10836" spans="1:36" ht="15" customHeight="1">
      <c r="A10836" s="4462" t="s">
        <v>118</v>
      </c>
      <c r="B10836" s="4463"/>
      <c r="C10836" s="4463"/>
      <c r="D10836" s="4463"/>
      <c r="E10836" s="4463"/>
      <c r="F10836" s="4463"/>
      <c r="G10836" s="4463"/>
      <c r="H10836" s="4463"/>
      <c r="I10836" s="4463"/>
      <c r="J10836" s="4463"/>
      <c r="K10836" s="4463"/>
      <c r="L10836" s="4463"/>
      <c r="M10836" s="4463"/>
      <c r="N10836" s="4463"/>
      <c r="O10836" s="4463"/>
      <c r="P10836" s="4463"/>
      <c r="Q10836" s="4463"/>
      <c r="R10836" s="4463"/>
      <c r="S10836" s="4463"/>
      <c r="T10836" s="4463"/>
      <c r="U10836" s="4463"/>
      <c r="V10836" s="4463"/>
      <c r="W10836" s="4463"/>
      <c r="X10836" s="4463"/>
      <c r="Y10836" s="4463"/>
      <c r="Z10836" s="4463"/>
      <c r="AA10836" s="4463"/>
      <c r="AB10836" s="4463"/>
      <c r="AC10836" s="4463"/>
      <c r="AD10836" s="4463"/>
      <c r="AE10836" s="4463"/>
      <c r="AF10836" s="4463"/>
      <c r="AG10836" s="4463"/>
      <c r="AH10836" s="4463"/>
      <c r="AI10836" s="4463"/>
      <c r="AJ10836" s="4464"/>
    </row>
    <row r="10837" spans="1:36">
      <c r="A10837" s="4458" t="s">
        <v>19</v>
      </c>
      <c r="B10837" s="4459"/>
      <c r="C10837" s="4459"/>
      <c r="D10837" s="4459"/>
      <c r="E10837" s="4459"/>
      <c r="F10837" s="4459"/>
      <c r="G10837" s="4459"/>
      <c r="H10837" s="4459"/>
      <c r="I10837" s="4459"/>
      <c r="J10837" s="4459"/>
      <c r="K10837" s="4459"/>
      <c r="L10837" s="4459"/>
      <c r="M10837" s="4459"/>
      <c r="N10837" s="4459"/>
      <c r="O10837" s="4459"/>
      <c r="P10837" s="4459"/>
      <c r="Q10837" s="4459"/>
      <c r="R10837" s="4459"/>
      <c r="S10837" s="4459"/>
      <c r="T10837" s="4459"/>
      <c r="U10837" s="4459"/>
      <c r="V10837" s="4459"/>
      <c r="W10837" s="4459"/>
      <c r="X10837" s="4459"/>
      <c r="Y10837" s="4459"/>
      <c r="Z10837" s="4459"/>
      <c r="AA10837" s="4459"/>
      <c r="AB10837" s="4459"/>
      <c r="AC10837" s="4459"/>
      <c r="AD10837" s="4459"/>
      <c r="AE10837" s="4459"/>
      <c r="AF10837" s="4459"/>
      <c r="AG10837" s="4459"/>
      <c r="AH10837" s="4459"/>
      <c r="AI10837" s="4459"/>
      <c r="AJ10837" s="4460"/>
    </row>
    <row r="10838" spans="1:36">
      <c r="A10838" s="3449" t="s">
        <v>91</v>
      </c>
      <c r="B10838" s="3450"/>
      <c r="C10838" s="3449"/>
      <c r="D10838" s="3449"/>
      <c r="E10838" s="3449"/>
      <c r="F10838" s="3449"/>
      <c r="G10838" s="3449"/>
      <c r="H10838" s="3449"/>
      <c r="I10838" s="3449"/>
      <c r="J10838" s="3449"/>
      <c r="K10838" s="3449"/>
      <c r="L10838" s="3449"/>
      <c r="M10838" s="3449"/>
      <c r="N10838" s="3449"/>
      <c r="O10838" s="3449"/>
      <c r="P10838" s="3449"/>
      <c r="Q10838" s="3449"/>
      <c r="R10838" s="3449"/>
      <c r="S10838" s="3449"/>
      <c r="T10838" s="3449"/>
      <c r="U10838" s="3449"/>
      <c r="V10838" s="3449"/>
      <c r="W10838" s="3449"/>
      <c r="X10838" s="3449"/>
      <c r="Y10838" s="3449"/>
      <c r="Z10838" s="3449"/>
      <c r="AA10838" s="3449"/>
      <c r="AB10838" s="3449"/>
      <c r="AC10838" s="3449"/>
      <c r="AD10838" s="3449"/>
      <c r="AE10838" s="3449"/>
      <c r="AF10838" s="3449"/>
      <c r="AG10838" s="3449"/>
      <c r="AH10838" s="3449"/>
      <c r="AI10838" s="3449"/>
      <c r="AJ10838" s="3449"/>
    </row>
    <row r="10839" spans="1:36" s="1580" customFormat="1" ht="15.75">
      <c r="A10839" s="1542">
        <v>1</v>
      </c>
      <c r="B10839" s="104" t="s">
        <v>4586</v>
      </c>
      <c r="C10839" s="1542" t="s">
        <v>66</v>
      </c>
      <c r="D10839" s="1542">
        <v>12.84</v>
      </c>
      <c r="E10839" s="1542">
        <v>2730</v>
      </c>
      <c r="F10839" s="1542">
        <v>0</v>
      </c>
      <c r="G10839" s="1542">
        <v>0</v>
      </c>
      <c r="H10839" s="1542">
        <v>72032.399999999994</v>
      </c>
      <c r="I10839" s="1566">
        <v>44789</v>
      </c>
      <c r="J10839" s="3451">
        <v>46143</v>
      </c>
      <c r="K10839" s="1542">
        <v>0</v>
      </c>
      <c r="L10839" s="1542">
        <v>624</v>
      </c>
      <c r="M10839" s="1566">
        <v>44775</v>
      </c>
      <c r="N10839" s="1542">
        <v>720</v>
      </c>
      <c r="O10839" s="1542">
        <v>720</v>
      </c>
      <c r="P10839" s="1542">
        <v>720</v>
      </c>
      <c r="Q10839" s="3449"/>
      <c r="R10839" s="3449"/>
      <c r="S10839" s="3449"/>
      <c r="T10839" s="3449"/>
      <c r="U10839" s="3449"/>
      <c r="V10839" s="3452"/>
      <c r="W10839" s="3449"/>
      <c r="X10839" s="3449"/>
      <c r="Y10839" s="3449"/>
      <c r="Z10839" s="3449"/>
      <c r="AA10839" s="3449"/>
      <c r="AB10839" s="3449"/>
      <c r="AC10839" s="1507">
        <f>E10839+G10839-N10839-O10839-AA10839-P10839-Q10839-R10839-S10839-T10839-U10839-V10839-W10839-X10839-Y10839</f>
        <v>570</v>
      </c>
      <c r="AD10839" s="1508">
        <f>D10839*AC10839</f>
        <v>7318.8</v>
      </c>
      <c r="AE10839" s="14">
        <f>(J10839-"01.04.2023")/30</f>
        <v>37.533333333333331</v>
      </c>
      <c r="AF10839" s="14">
        <f>(N10839+O10839+P10839+Q10839+R10839+S10839+T10839+U10839+V10839+W10839+X10839+Y10839)/3</f>
        <v>720</v>
      </c>
      <c r="AG10839" s="14">
        <f>AC10839/AF10839</f>
        <v>0.79166666666666663</v>
      </c>
      <c r="AH10839" s="14">
        <f>AG10839-AE10839</f>
        <v>-36.741666666666667</v>
      </c>
      <c r="AI10839" s="14">
        <f>AC10839-(AE10839*AF10839)</f>
        <v>-26454</v>
      </c>
      <c r="AJ10839" s="3452"/>
    </row>
    <row r="10840" spans="1:36" s="1580" customFormat="1" ht="15.75">
      <c r="A10840" s="1542">
        <v>2</v>
      </c>
      <c r="B10840" s="104" t="s">
        <v>2141</v>
      </c>
      <c r="C10840" s="3242" t="s">
        <v>66</v>
      </c>
      <c r="D10840" s="1835">
        <v>22.25</v>
      </c>
      <c r="E10840" s="1829">
        <v>2762</v>
      </c>
      <c r="F10840" s="1829">
        <v>0</v>
      </c>
      <c r="G10840" s="1829">
        <v>0</v>
      </c>
      <c r="H10840" s="3453">
        <v>184942</v>
      </c>
      <c r="I10840" s="88">
        <v>44818</v>
      </c>
      <c r="J10840" s="88">
        <v>45505</v>
      </c>
      <c r="K10840" s="1594" t="s">
        <v>2139</v>
      </c>
      <c r="L10840" s="1594" t="s">
        <v>5300</v>
      </c>
      <c r="M10840" s="97">
        <v>44777</v>
      </c>
      <c r="N10840" s="1829">
        <v>700</v>
      </c>
      <c r="O10840" s="1829">
        <v>800</v>
      </c>
      <c r="P10840" s="1829">
        <v>0</v>
      </c>
      <c r="Q10840" s="3452"/>
      <c r="R10840" s="3452"/>
      <c r="S10840" s="3452"/>
      <c r="T10840" s="3452"/>
      <c r="U10840" s="3452"/>
      <c r="V10840" s="3452"/>
      <c r="W10840" s="3454"/>
      <c r="X10840" s="3454"/>
      <c r="Y10840" s="3454"/>
      <c r="Z10840" s="3454"/>
      <c r="AA10840" s="3452"/>
      <c r="AB10840" s="3452"/>
      <c r="AC10840" s="1507">
        <f>E10840+G10840-N10840-O10840-AA10840-P10840-Q10840-R10840-S10840-T10840-U10840-V10840-W10840-X10840-Y10840</f>
        <v>1262</v>
      </c>
      <c r="AD10840" s="1508">
        <f>D10840*AC10840</f>
        <v>28079.5</v>
      </c>
      <c r="AE10840" s="14">
        <f>(J10840-"01.04.2023")/30</f>
        <v>16.266666666666666</v>
      </c>
      <c r="AF10840" s="14">
        <f>(N10840+O10840+P10840+Q10840+R10840+S10840+T10840+U10840+V10840+W10840+X10840+Y10840)/3</f>
        <v>500</v>
      </c>
      <c r="AG10840" s="14">
        <f>AC10840/AF10840</f>
        <v>2.524</v>
      </c>
      <c r="AH10840" s="14">
        <f>AG10840-AE10840</f>
        <v>-13.742666666666665</v>
      </c>
      <c r="AI10840" s="14">
        <f>AC10840-(AE10840*AF10840)</f>
        <v>-6871.333333333333</v>
      </c>
      <c r="AJ10840" s="3452"/>
    </row>
    <row r="10841" spans="1:36" s="1580" customFormat="1" ht="15.75">
      <c r="A10841" s="1542">
        <v>3</v>
      </c>
      <c r="B10841" s="1603" t="s">
        <v>6512</v>
      </c>
      <c r="C10841" s="3242" t="s">
        <v>66</v>
      </c>
      <c r="D10841" s="1835">
        <v>268</v>
      </c>
      <c r="E10841" s="1829">
        <v>1100</v>
      </c>
      <c r="F10841" s="1829">
        <v>0</v>
      </c>
      <c r="G10841" s="1829">
        <v>0</v>
      </c>
      <c r="H10841" s="3453">
        <f>G10841*D10841</f>
        <v>0</v>
      </c>
      <c r="I10841" s="88">
        <v>44886</v>
      </c>
      <c r="J10841" s="88">
        <v>45536</v>
      </c>
      <c r="K10841" s="1594" t="s">
        <v>2139</v>
      </c>
      <c r="L10841" s="1594"/>
      <c r="M10841" s="97"/>
      <c r="N10841" s="1829">
        <v>400</v>
      </c>
      <c r="O10841" s="1829">
        <v>420</v>
      </c>
      <c r="P10841" s="1829">
        <v>180</v>
      </c>
      <c r="Q10841" s="3452"/>
      <c r="R10841" s="3452"/>
      <c r="S10841" s="3452"/>
      <c r="T10841" s="3452"/>
      <c r="U10841" s="3452"/>
      <c r="V10841" s="3449"/>
      <c r="W10841" s="3454"/>
      <c r="X10841" s="3454"/>
      <c r="Y10841" s="3454"/>
      <c r="Z10841" s="3454"/>
      <c r="AA10841" s="3452"/>
      <c r="AB10841" s="3452"/>
      <c r="AC10841" s="1507">
        <f>E10841+G10841-N10841-O10841-AA10841-P10841-Q10841-R10841-S10841-T10841-U10841-V10841-W10841-X10841-Y10841</f>
        <v>100</v>
      </c>
      <c r="AD10841" s="1508">
        <f>D10841*AC10841</f>
        <v>26800</v>
      </c>
      <c r="AE10841" s="14">
        <f>(J10841-"01.04.2023")/30</f>
        <v>17.3</v>
      </c>
      <c r="AF10841" s="14">
        <f>(N10841+O10841+P10841+Q10841+R10841+S10841+T10841+U10841+V10841+W10841+X10841+Y10841)/3</f>
        <v>333.33333333333331</v>
      </c>
      <c r="AG10841" s="14">
        <f>AC10841/AF10841</f>
        <v>0.30000000000000004</v>
      </c>
      <c r="AH10841" s="14">
        <f>AG10841-AE10841</f>
        <v>-17</v>
      </c>
      <c r="AI10841" s="14">
        <f>AC10841-(AE10841*AF10841)</f>
        <v>-5666.666666666667</v>
      </c>
      <c r="AJ10841" s="3452"/>
    </row>
    <row r="10842" spans="1:36" s="1580" customFormat="1" ht="15.75">
      <c r="A10842" s="1542">
        <v>4</v>
      </c>
      <c r="B10842" s="1603" t="s">
        <v>2140</v>
      </c>
      <c r="C10842" s="3242" t="s">
        <v>66</v>
      </c>
      <c r="D10842" s="1835">
        <v>54</v>
      </c>
      <c r="E10842" s="1829">
        <v>16950</v>
      </c>
      <c r="F10842" s="1829">
        <v>0</v>
      </c>
      <c r="G10842" s="1829">
        <v>0</v>
      </c>
      <c r="H10842" s="3453">
        <f>G10842*D10842</f>
        <v>0</v>
      </c>
      <c r="I10842" s="88">
        <v>44910</v>
      </c>
      <c r="J10842" s="88">
        <v>45356</v>
      </c>
      <c r="K10842" s="1594" t="s">
        <v>2139</v>
      </c>
      <c r="L10842" s="1594"/>
      <c r="M10842" s="97"/>
      <c r="N10842" s="1829">
        <v>6150</v>
      </c>
      <c r="O10842" s="1829">
        <v>0</v>
      </c>
      <c r="P10842" s="1829">
        <v>1000</v>
      </c>
      <c r="Q10842" s="3452"/>
      <c r="R10842" s="3452"/>
      <c r="S10842" s="3452"/>
      <c r="T10842" s="3452"/>
      <c r="U10842" s="3452"/>
      <c r="V10842" s="3449"/>
      <c r="W10842" s="3454"/>
      <c r="X10842" s="3454"/>
      <c r="Y10842" s="3454"/>
      <c r="Z10842" s="3454"/>
      <c r="AA10842" s="3452"/>
      <c r="AB10842" s="3452"/>
      <c r="AC10842" s="1507">
        <f>E10842+G10842-N10842-O10842-AA10842-P10842-Q10842-R10842-S10842-T10842-U10842-V10842-W10842-X10842-Y10842</f>
        <v>9800</v>
      </c>
      <c r="AD10842" s="1508">
        <f>D10842*AC10842</f>
        <v>529200</v>
      </c>
      <c r="AE10842" s="14">
        <f>(J10842-"01.04.2023")/30</f>
        <v>11.3</v>
      </c>
      <c r="AF10842" s="14">
        <f>(N10842+O10842+P10842+Q10842+R10842+S10842+T10842+U10842+V10842+W10842+X10842+Y10842)/3</f>
        <v>2383.3333333333335</v>
      </c>
      <c r="AG10842" s="14">
        <f>AC10842/AF10842</f>
        <v>4.1118881118881117</v>
      </c>
      <c r="AH10842" s="14">
        <f>AG10842-AE10842</f>
        <v>-7.1881118881118891</v>
      </c>
      <c r="AI10842" s="14">
        <f>AC10842-(AE10842*AF10842)</f>
        <v>-17131.666666666672</v>
      </c>
      <c r="AJ10842" s="3452"/>
    </row>
    <row r="10843" spans="1:36" s="1580" customFormat="1">
      <c r="A10843" s="4571" t="s">
        <v>20</v>
      </c>
      <c r="B10843" s="4572"/>
      <c r="C10843" s="4572"/>
      <c r="D10843" s="4572"/>
      <c r="E10843" s="4572"/>
      <c r="F10843" s="4572"/>
      <c r="G10843" s="4572"/>
      <c r="H10843" s="4572"/>
      <c r="I10843" s="4572"/>
      <c r="J10843" s="4572"/>
      <c r="K10843" s="4572"/>
      <c r="L10843" s="4572"/>
      <c r="M10843" s="4572"/>
      <c r="N10843" s="4572"/>
      <c r="O10843" s="4572"/>
      <c r="P10843" s="4572"/>
      <c r="Q10843" s="4572"/>
      <c r="R10843" s="4572"/>
      <c r="S10843" s="4572"/>
      <c r="T10843" s="4572"/>
      <c r="U10843" s="4572"/>
      <c r="V10843" s="4572"/>
      <c r="W10843" s="4572"/>
      <c r="X10843" s="4572"/>
      <c r="Y10843" s="4572"/>
      <c r="Z10843" s="4572"/>
      <c r="AA10843" s="4572"/>
      <c r="AB10843" s="4572"/>
      <c r="AC10843" s="4572"/>
      <c r="AD10843" s="4572"/>
      <c r="AE10843" s="4572"/>
      <c r="AF10843" s="4572"/>
      <c r="AG10843" s="4572"/>
      <c r="AH10843" s="4572"/>
      <c r="AI10843" s="4572"/>
      <c r="AJ10843" s="4573"/>
    </row>
    <row r="10844" spans="1:36" s="1580" customFormat="1">
      <c r="A10844" s="3449" t="s">
        <v>91</v>
      </c>
      <c r="B10844" s="3449"/>
      <c r="C10844" s="3449"/>
      <c r="D10844" s="3449"/>
      <c r="E10844" s="3449"/>
      <c r="F10844" s="3449"/>
      <c r="G10844" s="3449"/>
      <c r="H10844" s="3449"/>
      <c r="I10844" s="3449"/>
      <c r="J10844" s="3449"/>
      <c r="K10844" s="3449"/>
      <c r="L10844" s="3449"/>
      <c r="M10844" s="3449"/>
      <c r="N10844" s="3449"/>
      <c r="O10844" s="3449"/>
      <c r="P10844" s="3449"/>
      <c r="Q10844" s="3449"/>
      <c r="R10844" s="3449"/>
      <c r="S10844" s="3449"/>
      <c r="T10844" s="3449"/>
      <c r="U10844" s="3449"/>
      <c r="V10844" s="3449"/>
      <c r="W10844" s="3449"/>
      <c r="X10844" s="3449"/>
      <c r="Y10844" s="3449"/>
      <c r="Z10844" s="3449"/>
      <c r="AA10844" s="3449"/>
      <c r="AB10844" s="3449"/>
      <c r="AC10844" s="3449"/>
      <c r="AD10844" s="3449"/>
      <c r="AE10844" s="3449"/>
      <c r="AF10844" s="3449"/>
      <c r="AG10844" s="3449"/>
      <c r="AH10844" s="3449"/>
      <c r="AI10844" s="3455"/>
      <c r="AJ10844" s="3456"/>
    </row>
    <row r="10845" spans="1:36" s="1580" customFormat="1" ht="15.75">
      <c r="A10845" s="1542">
        <v>1</v>
      </c>
      <c r="B10845" s="104" t="s">
        <v>871</v>
      </c>
      <c r="C10845" s="1542" t="s">
        <v>262</v>
      </c>
      <c r="D10845" s="1835">
        <v>0</v>
      </c>
      <c r="E10845" s="1829">
        <v>11800</v>
      </c>
      <c r="F10845" s="1829">
        <v>0</v>
      </c>
      <c r="G10845" s="1829">
        <v>0</v>
      </c>
      <c r="H10845" s="1829">
        <f>D10845*G10845</f>
        <v>0</v>
      </c>
      <c r="I10845" s="1566">
        <v>44839</v>
      </c>
      <c r="J10845" s="3451">
        <v>45184</v>
      </c>
      <c r="K10845" s="1542"/>
      <c r="L10845" s="1542">
        <v>829</v>
      </c>
      <c r="M10845" s="1566">
        <v>44834</v>
      </c>
      <c r="N10845" s="1542">
        <v>6560</v>
      </c>
      <c r="O10845" s="1542">
        <v>1440</v>
      </c>
      <c r="P10845" s="1542">
        <v>2880</v>
      </c>
      <c r="Q10845" s="3449"/>
      <c r="R10845" s="3449"/>
      <c r="S10845" s="3449"/>
      <c r="T10845" s="3449"/>
      <c r="U10845" s="3449"/>
      <c r="V10845" s="3452"/>
      <c r="W10845" s="3449"/>
      <c r="X10845" s="3449"/>
      <c r="Y10845" s="3449"/>
      <c r="Z10845" s="3449"/>
      <c r="AA10845" s="3449"/>
      <c r="AB10845" s="3449"/>
      <c r="AC10845" s="1507">
        <f>E10845+G10845-N10845-O10845-AA10845-P10845-Q10845-R10845-S10845-T10845-U10845-V10845-W10845-X10845-Y10845</f>
        <v>920</v>
      </c>
      <c r="AD10845" s="1508">
        <f>D10845*AC10845</f>
        <v>0</v>
      </c>
      <c r="AE10845" s="14">
        <f>(J10845-"01.04.2023")/30</f>
        <v>5.5666666666666664</v>
      </c>
      <c r="AF10845" s="14">
        <f>(N10845+O10845+P10845+Q10845+R10845+S10845+T10845+U10845+V10845+W10845+X10845+Y10845)/3</f>
        <v>3626.6666666666665</v>
      </c>
      <c r="AG10845" s="14">
        <f>AC10845/AF10845</f>
        <v>0.25367647058823528</v>
      </c>
      <c r="AH10845" s="14">
        <f>AG10845-AE10845</f>
        <v>-5.3129901960784309</v>
      </c>
      <c r="AI10845" s="14">
        <f>AC10845-(AE10845*AF10845)</f>
        <v>-19268.444444444442</v>
      </c>
      <c r="AJ10845" s="3456"/>
    </row>
    <row r="10846" spans="1:36" s="1580" customFormat="1" ht="15.75">
      <c r="A10846" s="1542">
        <v>2</v>
      </c>
      <c r="B10846" s="1588" t="s">
        <v>6411</v>
      </c>
      <c r="C10846" s="1542" t="s">
        <v>176</v>
      </c>
      <c r="D10846" s="1542">
        <v>45</v>
      </c>
      <c r="E10846" s="1542">
        <v>97</v>
      </c>
      <c r="F10846" s="1542"/>
      <c r="G10846" s="1542"/>
      <c r="H10846" s="1829">
        <f>D10846*G10846</f>
        <v>0</v>
      </c>
      <c r="I10846" s="1566">
        <v>44846</v>
      </c>
      <c r="J10846" s="1566"/>
      <c r="K10846" s="1542"/>
      <c r="L10846" s="1542">
        <v>860</v>
      </c>
      <c r="M10846" s="1566">
        <v>44841</v>
      </c>
      <c r="N10846" s="1542">
        <v>40</v>
      </c>
      <c r="O10846" s="1542">
        <v>10</v>
      </c>
      <c r="P10846" s="1542">
        <v>0</v>
      </c>
      <c r="Q10846" s="3449"/>
      <c r="R10846" s="3449"/>
      <c r="S10846" s="3449"/>
      <c r="T10846" s="3449"/>
      <c r="U10846" s="3449"/>
      <c r="V10846" s="3452"/>
      <c r="W10846" s="3449"/>
      <c r="X10846" s="3449"/>
      <c r="Y10846" s="3449"/>
      <c r="Z10846" s="3449"/>
      <c r="AA10846" s="3449"/>
      <c r="AB10846" s="3449"/>
      <c r="AC10846" s="1507">
        <f>E10846+G10846-N10846-O10846-AA10846-P10846-Q10846-R10846-S10846-T10846-U10846-V10846-W10846-X10846-Y10846</f>
        <v>47</v>
      </c>
      <c r="AD10846" s="1508">
        <f>D10846*AC10846</f>
        <v>2115</v>
      </c>
      <c r="AE10846" s="14">
        <f>(J10846-"01.04.2023")/30</f>
        <v>-1500.5666666666666</v>
      </c>
      <c r="AF10846" s="14">
        <f>(N10846+O10846+P10846+Q10846+R10846+S10846+T10846+U10846+V10846+W10846+X10846+Y10846)/3</f>
        <v>16.666666666666668</v>
      </c>
      <c r="AG10846" s="14">
        <f>AC10846/AF10846</f>
        <v>2.82</v>
      </c>
      <c r="AH10846" s="14">
        <f>AG10846-AE10846</f>
        <v>1503.3866666666665</v>
      </c>
      <c r="AI10846" s="14">
        <f>AC10846-(AE10846*AF10846)</f>
        <v>25056.444444444445</v>
      </c>
      <c r="AJ10846" s="3456"/>
    </row>
    <row r="10847" spans="1:36" s="1580" customFormat="1">
      <c r="A10847" s="4571" t="s">
        <v>21</v>
      </c>
      <c r="B10847" s="4572"/>
      <c r="C10847" s="4572"/>
      <c r="D10847" s="4572"/>
      <c r="E10847" s="4572"/>
      <c r="F10847" s="4572"/>
      <c r="G10847" s="4572"/>
      <c r="H10847" s="4572"/>
      <c r="I10847" s="4572"/>
      <c r="J10847" s="4572"/>
      <c r="K10847" s="4572"/>
      <c r="L10847" s="4572"/>
      <c r="M10847" s="4572"/>
      <c r="N10847" s="4572"/>
      <c r="O10847" s="4572"/>
      <c r="P10847" s="4572"/>
      <c r="Q10847" s="4572"/>
      <c r="R10847" s="4572"/>
      <c r="S10847" s="4572"/>
      <c r="T10847" s="4572"/>
      <c r="U10847" s="4572"/>
      <c r="V10847" s="4572"/>
      <c r="W10847" s="4572"/>
      <c r="X10847" s="4572"/>
      <c r="Y10847" s="4572"/>
      <c r="Z10847" s="4572"/>
      <c r="AA10847" s="4572"/>
      <c r="AB10847" s="4572"/>
      <c r="AC10847" s="4572"/>
      <c r="AD10847" s="4572"/>
      <c r="AE10847" s="4572"/>
      <c r="AF10847" s="4572"/>
      <c r="AG10847" s="4572"/>
      <c r="AH10847" s="4572"/>
      <c r="AI10847" s="4572"/>
      <c r="AJ10847" s="4573"/>
    </row>
    <row r="10848" spans="1:36" s="1580" customFormat="1">
      <c r="A10848" s="3457" t="s">
        <v>1752</v>
      </c>
      <c r="B10848" s="3455"/>
      <c r="C10848" s="3455"/>
      <c r="D10848" s="3455"/>
      <c r="E10848" s="3455"/>
      <c r="F10848" s="3455"/>
      <c r="G10848" s="3455"/>
      <c r="H10848" s="3455"/>
      <c r="I10848" s="3455"/>
      <c r="J10848" s="3455"/>
      <c r="K10848" s="3455"/>
      <c r="L10848" s="3455"/>
      <c r="M10848" s="3455"/>
      <c r="N10848" s="3455"/>
      <c r="O10848" s="3455"/>
      <c r="P10848" s="3455"/>
      <c r="Q10848" s="3455"/>
      <c r="R10848" s="3455"/>
      <c r="S10848" s="3455"/>
      <c r="T10848" s="3455"/>
      <c r="U10848" s="3455"/>
      <c r="V10848" s="3455"/>
      <c r="W10848" s="3455"/>
      <c r="X10848" s="3455"/>
      <c r="Y10848" s="3455"/>
      <c r="Z10848" s="3455"/>
      <c r="AA10848" s="3455"/>
      <c r="AB10848" s="3455"/>
      <c r="AC10848" s="3455"/>
      <c r="AD10848" s="3455"/>
      <c r="AE10848" s="3455"/>
      <c r="AF10848" s="3455"/>
      <c r="AG10848" s="3455"/>
      <c r="AH10848" s="3455"/>
      <c r="AI10848" s="3455"/>
      <c r="AJ10848" s="3456"/>
    </row>
    <row r="10849" spans="1:36" s="1580" customFormat="1" ht="15.75">
      <c r="A10849" s="1542" t="e">
        <f>#REF!+1</f>
        <v>#REF!</v>
      </c>
      <c r="B10849" s="104" t="s">
        <v>2925</v>
      </c>
      <c r="C10849" s="1829" t="s">
        <v>66</v>
      </c>
      <c r="D10849" s="1835">
        <v>1</v>
      </c>
      <c r="E10849" s="1829">
        <v>4000</v>
      </c>
      <c r="F10849" s="1829">
        <v>0</v>
      </c>
      <c r="G10849" s="1829">
        <v>0</v>
      </c>
      <c r="H10849" s="3453">
        <v>4000</v>
      </c>
      <c r="I10849" s="97">
        <v>44763</v>
      </c>
      <c r="J10849" s="97"/>
      <c r="K10849" s="1829">
        <v>0</v>
      </c>
      <c r="L10849" s="3458">
        <v>556</v>
      </c>
      <c r="M10849" s="3459">
        <v>44761</v>
      </c>
      <c r="N10849" s="1829">
        <v>0</v>
      </c>
      <c r="O10849" s="1829">
        <v>0</v>
      </c>
      <c r="P10849" s="1829">
        <v>1000</v>
      </c>
      <c r="Q10849" s="3452"/>
      <c r="R10849" s="3452"/>
      <c r="S10849" s="3452"/>
      <c r="T10849" s="3452"/>
      <c r="U10849" s="3452"/>
      <c r="V10849" s="3452"/>
      <c r="W10849" s="3452"/>
      <c r="X10849" s="3452"/>
      <c r="Y10849" s="3452"/>
      <c r="Z10849" s="3452"/>
      <c r="AA10849" s="3452"/>
      <c r="AB10849" s="3452"/>
      <c r="AC10849" s="1507">
        <f t="shared" ref="AC10849:AC10870" si="4117">E10849+G10849-N10849-O10849-AA10849-P10849-Q10849-R10849-S10849-T10849-U10849-V10849-W10849-X10849-Y10849</f>
        <v>3000</v>
      </c>
      <c r="AD10849" s="1508">
        <f t="shared" ref="AD10849:AD10870" si="4118">D10849*AC10849</f>
        <v>3000</v>
      </c>
      <c r="AE10849" s="14">
        <f t="shared" ref="AE10849:AE10870" si="4119">(J10849-"01.04.2023")/30</f>
        <v>-1500.5666666666666</v>
      </c>
      <c r="AF10849" s="14">
        <f t="shared" ref="AF10849:AF10870" si="4120">(N10849+O10849+P10849+Q10849+R10849+S10849+T10849+U10849+V10849+W10849+X10849+Y10849)/3</f>
        <v>333.33333333333331</v>
      </c>
      <c r="AG10849" s="14">
        <f t="shared" ref="AG10849:AG10870" si="4121">AC10849/AF10849</f>
        <v>9</v>
      </c>
      <c r="AH10849" s="14">
        <f t="shared" ref="AH10849:AH10870" si="4122">AG10849-AE10849</f>
        <v>1509.5666666666666</v>
      </c>
      <c r="AI10849" s="14">
        <f t="shared" ref="AI10849:AI10870" si="4123">AC10849-(AE10849*AF10849)</f>
        <v>503188.88888888882</v>
      </c>
      <c r="AJ10849" s="3452"/>
    </row>
    <row r="10850" spans="1:36" s="1580" customFormat="1" ht="15.75">
      <c r="A10850" s="1542" t="e">
        <f t="shared" ref="A10850:A10872" si="4124">A10849+1</f>
        <v>#REF!</v>
      </c>
      <c r="B10850" s="98" t="s">
        <v>4587</v>
      </c>
      <c r="C10850" s="1829" t="s">
        <v>66</v>
      </c>
      <c r="D10850" s="1835">
        <v>1</v>
      </c>
      <c r="E10850" s="1829">
        <v>26</v>
      </c>
      <c r="F10850" s="1829">
        <v>0</v>
      </c>
      <c r="G10850" s="1829">
        <v>0</v>
      </c>
      <c r="H10850" s="3453">
        <v>68</v>
      </c>
      <c r="I10850" s="97">
        <v>44777</v>
      </c>
      <c r="J10850" s="97"/>
      <c r="K10850" s="1829">
        <v>0</v>
      </c>
      <c r="L10850" s="1829"/>
      <c r="M10850" s="1829"/>
      <c r="N10850" s="1829">
        <v>0</v>
      </c>
      <c r="O10850" s="1829">
        <v>0</v>
      </c>
      <c r="P10850" s="1829">
        <v>0</v>
      </c>
      <c r="Q10850" s="3452"/>
      <c r="R10850" s="3452"/>
      <c r="S10850" s="3452"/>
      <c r="T10850" s="3452"/>
      <c r="U10850" s="3452"/>
      <c r="V10850" s="3452"/>
      <c r="W10850" s="3452"/>
      <c r="X10850" s="3452"/>
      <c r="Y10850" s="3452"/>
      <c r="Z10850" s="3452"/>
      <c r="AA10850" s="3452"/>
      <c r="AB10850" s="3452"/>
      <c r="AC10850" s="1507">
        <f t="shared" si="4117"/>
        <v>26</v>
      </c>
      <c r="AD10850" s="1508">
        <f t="shared" si="4118"/>
        <v>26</v>
      </c>
      <c r="AE10850" s="14">
        <f t="shared" si="4119"/>
        <v>-1500.5666666666666</v>
      </c>
      <c r="AF10850" s="14">
        <f t="shared" si="4120"/>
        <v>0</v>
      </c>
      <c r="AG10850" s="14" t="e">
        <f t="shared" si="4121"/>
        <v>#DIV/0!</v>
      </c>
      <c r="AH10850" s="14" t="e">
        <f t="shared" si="4122"/>
        <v>#DIV/0!</v>
      </c>
      <c r="AI10850" s="14">
        <f t="shared" si="4123"/>
        <v>26</v>
      </c>
      <c r="AJ10850" s="3452"/>
    </row>
    <row r="10851" spans="1:36" s="1580" customFormat="1" ht="15.75">
      <c r="A10851" s="1542" t="e">
        <f>#REF!+1</f>
        <v>#REF!</v>
      </c>
      <c r="B10851" s="104" t="s">
        <v>4546</v>
      </c>
      <c r="C10851" s="1829" t="s">
        <v>66</v>
      </c>
      <c r="D10851" s="1835">
        <v>1</v>
      </c>
      <c r="E10851" s="1829">
        <v>300</v>
      </c>
      <c r="F10851" s="1829">
        <v>0</v>
      </c>
      <c r="G10851" s="1829">
        <v>0</v>
      </c>
      <c r="H10851" s="3453">
        <v>900</v>
      </c>
      <c r="I10851" s="97">
        <v>44784</v>
      </c>
      <c r="J10851" s="97"/>
      <c r="K10851" s="1829">
        <v>0</v>
      </c>
      <c r="L10851" s="1829"/>
      <c r="M10851" s="1829"/>
      <c r="N10851" s="1829">
        <v>90</v>
      </c>
      <c r="O10851" s="1829">
        <v>0</v>
      </c>
      <c r="P10851" s="1829">
        <v>0</v>
      </c>
      <c r="Q10851" s="3452"/>
      <c r="R10851" s="3452"/>
      <c r="S10851" s="3452"/>
      <c r="T10851" s="3452"/>
      <c r="U10851" s="3452"/>
      <c r="V10851" s="3452"/>
      <c r="W10851" s="3452"/>
      <c r="X10851" s="3452"/>
      <c r="Y10851" s="3452"/>
      <c r="Z10851" s="3452"/>
      <c r="AA10851" s="3452"/>
      <c r="AB10851" s="3452"/>
      <c r="AC10851" s="1507">
        <f t="shared" si="4117"/>
        <v>210</v>
      </c>
      <c r="AD10851" s="1508">
        <f t="shared" si="4118"/>
        <v>210</v>
      </c>
      <c r="AE10851" s="14">
        <f t="shared" si="4119"/>
        <v>-1500.5666666666666</v>
      </c>
      <c r="AF10851" s="14">
        <f t="shared" si="4120"/>
        <v>30</v>
      </c>
      <c r="AG10851" s="14">
        <f t="shared" si="4121"/>
        <v>7</v>
      </c>
      <c r="AH10851" s="14">
        <f t="shared" si="4122"/>
        <v>1507.5666666666666</v>
      </c>
      <c r="AI10851" s="14">
        <f t="shared" si="4123"/>
        <v>45227</v>
      </c>
      <c r="AJ10851" s="3452"/>
    </row>
    <row r="10852" spans="1:36" s="1580" customFormat="1" ht="30">
      <c r="A10852" s="1542" t="e">
        <f t="shared" si="4124"/>
        <v>#REF!</v>
      </c>
      <c r="B10852" s="3460" t="s">
        <v>1427</v>
      </c>
      <c r="C10852" s="1829" t="s">
        <v>65</v>
      </c>
      <c r="D10852" s="1936">
        <v>227.48</v>
      </c>
      <c r="E10852" s="1829">
        <v>560</v>
      </c>
      <c r="F10852" s="1829">
        <v>0</v>
      </c>
      <c r="G10852" s="1591">
        <v>0</v>
      </c>
      <c r="H10852" s="3461">
        <v>454960</v>
      </c>
      <c r="I10852" s="1083">
        <v>44594</v>
      </c>
      <c r="J10852" s="88">
        <v>45181</v>
      </c>
      <c r="K10852" s="1829">
        <v>0</v>
      </c>
      <c r="L10852" s="3458"/>
      <c r="M10852" s="3459"/>
      <c r="N10852" s="1829">
        <v>22</v>
      </c>
      <c r="O10852" s="1591">
        <v>5</v>
      </c>
      <c r="P10852" s="1591">
        <v>21</v>
      </c>
      <c r="Q10852" s="3462"/>
      <c r="R10852" s="3452"/>
      <c r="S10852" s="3452"/>
      <c r="T10852" s="3452"/>
      <c r="U10852" s="3452"/>
      <c r="V10852" s="3452"/>
      <c r="W10852" s="3452"/>
      <c r="X10852" s="3452"/>
      <c r="Y10852" s="3452"/>
      <c r="Z10852" s="3452"/>
      <c r="AA10852" s="3452"/>
      <c r="AB10852" s="3452"/>
      <c r="AC10852" s="1507">
        <f t="shared" si="4117"/>
        <v>512</v>
      </c>
      <c r="AD10852" s="1508">
        <f t="shared" si="4118"/>
        <v>116469.75999999999</v>
      </c>
      <c r="AE10852" s="14">
        <f t="shared" si="4119"/>
        <v>5.4666666666666668</v>
      </c>
      <c r="AF10852" s="14">
        <f t="shared" si="4120"/>
        <v>16</v>
      </c>
      <c r="AG10852" s="14">
        <f t="shared" si="4121"/>
        <v>32</v>
      </c>
      <c r="AH10852" s="14">
        <f t="shared" si="4122"/>
        <v>26.533333333333331</v>
      </c>
      <c r="AI10852" s="14">
        <f t="shared" si="4123"/>
        <v>424.5333333333333</v>
      </c>
      <c r="AJ10852" s="3452"/>
    </row>
    <row r="10853" spans="1:36" s="1580" customFormat="1" ht="30">
      <c r="A10853" s="1542" t="e">
        <f t="shared" si="4124"/>
        <v>#REF!</v>
      </c>
      <c r="B10853" s="104" t="s">
        <v>227</v>
      </c>
      <c r="C10853" s="1829" t="s">
        <v>66</v>
      </c>
      <c r="D10853" s="98">
        <v>1.2312099999999999</v>
      </c>
      <c r="E10853" s="1829">
        <v>560</v>
      </c>
      <c r="F10853" s="1829">
        <v>0</v>
      </c>
      <c r="G10853" s="1591">
        <v>0</v>
      </c>
      <c r="H10853" s="3461">
        <v>2462.42</v>
      </c>
      <c r="I10853" s="1083">
        <v>44594</v>
      </c>
      <c r="J10853" s="3463">
        <v>45838</v>
      </c>
      <c r="K10853" s="1829">
        <v>0</v>
      </c>
      <c r="L10853" s="3458"/>
      <c r="M10853" s="3459"/>
      <c r="N10853" s="1829">
        <v>22</v>
      </c>
      <c r="O10853" s="1591">
        <v>5</v>
      </c>
      <c r="P10853" s="1591">
        <v>21</v>
      </c>
      <c r="Q10853" s="3462"/>
      <c r="R10853" s="3452"/>
      <c r="S10853" s="3452"/>
      <c r="T10853" s="3452"/>
      <c r="U10853" s="3452"/>
      <c r="V10853" s="3452"/>
      <c r="W10853" s="3452"/>
      <c r="X10853" s="3452"/>
      <c r="Y10853" s="3452"/>
      <c r="Z10853" s="3452"/>
      <c r="AA10853" s="3452"/>
      <c r="AB10853" s="3452"/>
      <c r="AC10853" s="1507">
        <f t="shared" si="4117"/>
        <v>512</v>
      </c>
      <c r="AD10853" s="1508">
        <f t="shared" si="4118"/>
        <v>630.37951999999996</v>
      </c>
      <c r="AE10853" s="14">
        <f t="shared" si="4119"/>
        <v>27.366666666666667</v>
      </c>
      <c r="AF10853" s="14">
        <f t="shared" si="4120"/>
        <v>16</v>
      </c>
      <c r="AG10853" s="14">
        <f t="shared" si="4121"/>
        <v>32</v>
      </c>
      <c r="AH10853" s="14">
        <f t="shared" si="4122"/>
        <v>4.6333333333333329</v>
      </c>
      <c r="AI10853" s="14">
        <f t="shared" si="4123"/>
        <v>74.133333333333326</v>
      </c>
      <c r="AJ10853" s="3452"/>
    </row>
    <row r="10854" spans="1:36" s="1580" customFormat="1" ht="15.75">
      <c r="A10854" s="1542" t="e">
        <f t="shared" si="4124"/>
        <v>#REF!</v>
      </c>
      <c r="B10854" s="3464" t="s">
        <v>228</v>
      </c>
      <c r="C10854" s="1829" t="s">
        <v>66</v>
      </c>
      <c r="D10854" s="1936">
        <v>12.305999999999999</v>
      </c>
      <c r="E10854" s="1829">
        <v>4</v>
      </c>
      <c r="F10854" s="1829">
        <v>0</v>
      </c>
      <c r="G10854" s="3465">
        <v>0</v>
      </c>
      <c r="H10854" s="3461">
        <v>246.14</v>
      </c>
      <c r="I10854" s="1083">
        <v>44594</v>
      </c>
      <c r="J10854" s="88">
        <v>53206</v>
      </c>
      <c r="K10854" s="1829">
        <v>0</v>
      </c>
      <c r="L10854" s="3458"/>
      <c r="M10854" s="3459"/>
      <c r="N10854" s="1829">
        <v>1</v>
      </c>
      <c r="O10854" s="3465">
        <v>0</v>
      </c>
      <c r="P10854" s="1829">
        <v>0</v>
      </c>
      <c r="Q10854" s="3452"/>
      <c r="R10854" s="3452"/>
      <c r="S10854" s="3452"/>
      <c r="T10854" s="3452"/>
      <c r="U10854" s="3452"/>
      <c r="V10854" s="3452"/>
      <c r="W10854" s="3452"/>
      <c r="X10854" s="3452"/>
      <c r="Y10854" s="3452"/>
      <c r="Z10854" s="3452"/>
      <c r="AA10854" s="3452"/>
      <c r="AB10854" s="3452"/>
      <c r="AC10854" s="1507">
        <f t="shared" si="4117"/>
        <v>3</v>
      </c>
      <c r="AD10854" s="1508">
        <f t="shared" si="4118"/>
        <v>36.917999999999999</v>
      </c>
      <c r="AE10854" s="14">
        <f t="shared" si="4119"/>
        <v>272.96666666666664</v>
      </c>
      <c r="AF10854" s="14">
        <f t="shared" si="4120"/>
        <v>0.33333333333333331</v>
      </c>
      <c r="AG10854" s="14">
        <f t="shared" si="4121"/>
        <v>9</v>
      </c>
      <c r="AH10854" s="14">
        <f t="shared" si="4122"/>
        <v>-263.96666666666664</v>
      </c>
      <c r="AI10854" s="14">
        <f t="shared" si="4123"/>
        <v>-87.98888888888888</v>
      </c>
      <c r="AJ10854" s="3452"/>
    </row>
    <row r="10855" spans="1:36" s="1580" customFormat="1" ht="30">
      <c r="A10855" s="1542" t="e">
        <f t="shared" si="4124"/>
        <v>#REF!</v>
      </c>
      <c r="B10855" s="104" t="s">
        <v>6412</v>
      </c>
      <c r="C10855" s="1829" t="s">
        <v>638</v>
      </c>
      <c r="D10855" s="1835">
        <v>1</v>
      </c>
      <c r="E10855" s="1829">
        <v>12</v>
      </c>
      <c r="F10855" s="1829"/>
      <c r="G10855" s="1829">
        <v>0</v>
      </c>
      <c r="H10855" s="3453">
        <f t="shared" ref="H10855:H10870" si="4125">D10855*G10855</f>
        <v>0</v>
      </c>
      <c r="I10855" s="97">
        <v>44838</v>
      </c>
      <c r="J10855" s="97">
        <v>45230</v>
      </c>
      <c r="K10855" s="1829">
        <v>0</v>
      </c>
      <c r="L10855" s="1829"/>
      <c r="M10855" s="1829"/>
      <c r="N10855" s="1829">
        <v>0</v>
      </c>
      <c r="O10855" s="1829">
        <v>1</v>
      </c>
      <c r="P10855" s="1829">
        <v>0</v>
      </c>
      <c r="Q10855" s="3452"/>
      <c r="R10855" s="3452"/>
      <c r="S10855" s="3452"/>
      <c r="T10855" s="3452"/>
      <c r="U10855" s="3452"/>
      <c r="V10855" s="3452"/>
      <c r="W10855" s="3452"/>
      <c r="X10855" s="3452"/>
      <c r="Y10855" s="3452"/>
      <c r="Z10855" s="3452"/>
      <c r="AA10855" s="3452"/>
      <c r="AB10855" s="3452"/>
      <c r="AC10855" s="1507">
        <f t="shared" si="4117"/>
        <v>11</v>
      </c>
      <c r="AD10855" s="1508">
        <f t="shared" si="4118"/>
        <v>11</v>
      </c>
      <c r="AE10855" s="14">
        <f t="shared" si="4119"/>
        <v>7.1</v>
      </c>
      <c r="AF10855" s="14">
        <f t="shared" si="4120"/>
        <v>0.33333333333333331</v>
      </c>
      <c r="AG10855" s="14">
        <f t="shared" si="4121"/>
        <v>33</v>
      </c>
      <c r="AH10855" s="14">
        <f t="shared" si="4122"/>
        <v>25.9</v>
      </c>
      <c r="AI10855" s="14">
        <f t="shared" si="4123"/>
        <v>8.6333333333333329</v>
      </c>
      <c r="AJ10855" s="3452"/>
    </row>
    <row r="10856" spans="1:36" s="1580" customFormat="1" ht="15.75">
      <c r="A10856" s="1542" t="e">
        <f t="shared" si="4124"/>
        <v>#REF!</v>
      </c>
      <c r="B10856" s="98" t="s">
        <v>5854</v>
      </c>
      <c r="C10856" s="1829" t="s">
        <v>66</v>
      </c>
      <c r="D10856" s="1835">
        <v>0</v>
      </c>
      <c r="E10856" s="1829">
        <v>62</v>
      </c>
      <c r="F10856" s="1829"/>
      <c r="G10856" s="1829">
        <v>0</v>
      </c>
      <c r="H10856" s="3453">
        <f t="shared" si="4125"/>
        <v>0</v>
      </c>
      <c r="I10856" s="97">
        <v>44839</v>
      </c>
      <c r="J10856" s="97"/>
      <c r="K10856" s="1829"/>
      <c r="L10856" s="1829" t="s">
        <v>8525</v>
      </c>
      <c r="M10856" s="1829"/>
      <c r="N10856" s="1829">
        <v>0</v>
      </c>
      <c r="O10856" s="1829">
        <v>0</v>
      </c>
      <c r="P10856" s="1829">
        <v>0</v>
      </c>
      <c r="Q10856" s="3452"/>
      <c r="R10856" s="3452"/>
      <c r="S10856" s="3452"/>
      <c r="T10856" s="3452"/>
      <c r="U10856" s="3452"/>
      <c r="V10856" s="3452"/>
      <c r="W10856" s="3452"/>
      <c r="X10856" s="3452"/>
      <c r="Y10856" s="3452"/>
      <c r="Z10856" s="3452"/>
      <c r="AA10856" s="3452"/>
      <c r="AB10856" s="3452"/>
      <c r="AC10856" s="1507">
        <f t="shared" si="4117"/>
        <v>62</v>
      </c>
      <c r="AD10856" s="1508">
        <f t="shared" si="4118"/>
        <v>0</v>
      </c>
      <c r="AE10856" s="14">
        <f t="shared" si="4119"/>
        <v>-1500.5666666666666</v>
      </c>
      <c r="AF10856" s="14">
        <f t="shared" si="4120"/>
        <v>0</v>
      </c>
      <c r="AG10856" s="14" t="e">
        <f t="shared" si="4121"/>
        <v>#DIV/0!</v>
      </c>
      <c r="AH10856" s="14" t="e">
        <f t="shared" si="4122"/>
        <v>#DIV/0!</v>
      </c>
      <c r="AI10856" s="14">
        <f t="shared" si="4123"/>
        <v>62</v>
      </c>
      <c r="AJ10856" s="3452"/>
    </row>
    <row r="10857" spans="1:36" s="1580" customFormat="1" ht="15.75">
      <c r="A10857" s="1542" t="e">
        <f t="shared" si="4124"/>
        <v>#REF!</v>
      </c>
      <c r="B10857" s="98" t="s">
        <v>5919</v>
      </c>
      <c r="C10857" s="1829" t="s">
        <v>66</v>
      </c>
      <c r="D10857" s="1835">
        <v>0</v>
      </c>
      <c r="E10857" s="1829">
        <v>12</v>
      </c>
      <c r="F10857" s="1829"/>
      <c r="G10857" s="1829">
        <v>0</v>
      </c>
      <c r="H10857" s="3453">
        <f t="shared" si="4125"/>
        <v>0</v>
      </c>
      <c r="I10857" s="97">
        <v>44839</v>
      </c>
      <c r="J10857" s="97"/>
      <c r="K10857" s="1829"/>
      <c r="L10857" s="1829" t="s">
        <v>8525</v>
      </c>
      <c r="M10857" s="1829"/>
      <c r="N10857" s="1829">
        <v>0</v>
      </c>
      <c r="O10857" s="1829">
        <v>0</v>
      </c>
      <c r="P10857" s="1829">
        <v>0</v>
      </c>
      <c r="Q10857" s="3452"/>
      <c r="R10857" s="3452"/>
      <c r="S10857" s="3452"/>
      <c r="T10857" s="3452"/>
      <c r="U10857" s="3452"/>
      <c r="V10857" s="3452"/>
      <c r="W10857" s="3452"/>
      <c r="X10857" s="3452"/>
      <c r="Y10857" s="3452"/>
      <c r="Z10857" s="3452"/>
      <c r="AA10857" s="3452"/>
      <c r="AB10857" s="3452"/>
      <c r="AC10857" s="1507">
        <f t="shared" si="4117"/>
        <v>12</v>
      </c>
      <c r="AD10857" s="1508">
        <f t="shared" si="4118"/>
        <v>0</v>
      </c>
      <c r="AE10857" s="14">
        <f t="shared" si="4119"/>
        <v>-1500.5666666666666</v>
      </c>
      <c r="AF10857" s="14">
        <f t="shared" si="4120"/>
        <v>0</v>
      </c>
      <c r="AG10857" s="14" t="e">
        <f t="shared" si="4121"/>
        <v>#DIV/0!</v>
      </c>
      <c r="AH10857" s="14" t="e">
        <f t="shared" si="4122"/>
        <v>#DIV/0!</v>
      </c>
      <c r="AI10857" s="14">
        <f t="shared" si="4123"/>
        <v>12</v>
      </c>
      <c r="AJ10857" s="3452"/>
    </row>
    <row r="10858" spans="1:36" s="1580" customFormat="1" ht="15.75">
      <c r="A10858" s="1542" t="e">
        <f t="shared" si="4124"/>
        <v>#REF!</v>
      </c>
      <c r="B10858" s="98" t="s">
        <v>959</v>
      </c>
      <c r="C10858" s="1829" t="s">
        <v>66</v>
      </c>
      <c r="D10858" s="1835">
        <v>0</v>
      </c>
      <c r="E10858" s="1829">
        <v>900</v>
      </c>
      <c r="F10858" s="1829"/>
      <c r="G10858" s="1829">
        <v>0</v>
      </c>
      <c r="H10858" s="3453">
        <f t="shared" si="4125"/>
        <v>0</v>
      </c>
      <c r="I10858" s="97">
        <v>44839</v>
      </c>
      <c r="J10858" s="97"/>
      <c r="K10858" s="1829"/>
      <c r="L10858" s="1829" t="s">
        <v>8525</v>
      </c>
      <c r="M10858" s="1829"/>
      <c r="N10858" s="1829">
        <v>0</v>
      </c>
      <c r="O10858" s="1829">
        <v>0</v>
      </c>
      <c r="P10858" s="1829">
        <v>0</v>
      </c>
      <c r="Q10858" s="3452"/>
      <c r="R10858" s="3452"/>
      <c r="S10858" s="3452"/>
      <c r="T10858" s="3452"/>
      <c r="U10858" s="3452"/>
      <c r="V10858" s="3452"/>
      <c r="W10858" s="3452"/>
      <c r="X10858" s="3452"/>
      <c r="Y10858" s="3452"/>
      <c r="Z10858" s="3452"/>
      <c r="AA10858" s="3452"/>
      <c r="AB10858" s="3452"/>
      <c r="AC10858" s="1507">
        <f t="shared" si="4117"/>
        <v>900</v>
      </c>
      <c r="AD10858" s="1508">
        <f t="shared" si="4118"/>
        <v>0</v>
      </c>
      <c r="AE10858" s="14">
        <f t="shared" si="4119"/>
        <v>-1500.5666666666666</v>
      </c>
      <c r="AF10858" s="14">
        <f t="shared" si="4120"/>
        <v>0</v>
      </c>
      <c r="AG10858" s="14" t="e">
        <f t="shared" si="4121"/>
        <v>#DIV/0!</v>
      </c>
      <c r="AH10858" s="14" t="e">
        <f t="shared" si="4122"/>
        <v>#DIV/0!</v>
      </c>
      <c r="AI10858" s="14">
        <f t="shared" si="4123"/>
        <v>900</v>
      </c>
      <c r="AJ10858" s="3452"/>
    </row>
    <row r="10859" spans="1:36" s="1580" customFormat="1" ht="15.75">
      <c r="A10859" s="1542" t="e">
        <f>#REF!+1</f>
        <v>#REF!</v>
      </c>
      <c r="B10859" s="3466" t="s">
        <v>6985</v>
      </c>
      <c r="C10859" s="1829" t="s">
        <v>66</v>
      </c>
      <c r="D10859" s="1835">
        <v>1</v>
      </c>
      <c r="E10859" s="1829">
        <v>190</v>
      </c>
      <c r="F10859" s="1829">
        <v>0</v>
      </c>
      <c r="G10859" s="1829">
        <v>0</v>
      </c>
      <c r="H10859" s="3453">
        <f t="shared" si="4125"/>
        <v>0</v>
      </c>
      <c r="I10859" s="97">
        <v>44907</v>
      </c>
      <c r="J10859" s="97">
        <v>45261</v>
      </c>
      <c r="K10859" s="1829">
        <v>0</v>
      </c>
      <c r="L10859" s="1829" t="s">
        <v>8525</v>
      </c>
      <c r="M10859" s="1829"/>
      <c r="N10859" s="1829">
        <v>0</v>
      </c>
      <c r="O10859" s="1829">
        <v>50</v>
      </c>
      <c r="P10859" s="1829">
        <v>0</v>
      </c>
      <c r="Q10859" s="3452"/>
      <c r="R10859" s="3452"/>
      <c r="S10859" s="3452"/>
      <c r="T10859" s="3452"/>
      <c r="U10859" s="3452"/>
      <c r="V10859" s="3452"/>
      <c r="W10859" s="3452"/>
      <c r="X10859" s="3452"/>
      <c r="Y10859" s="3452"/>
      <c r="Z10859" s="3452"/>
      <c r="AA10859" s="3452"/>
      <c r="AB10859" s="3452"/>
      <c r="AC10859" s="1507">
        <f t="shared" si="4117"/>
        <v>140</v>
      </c>
      <c r="AD10859" s="1508">
        <f t="shared" si="4118"/>
        <v>140</v>
      </c>
      <c r="AE10859" s="14">
        <f t="shared" si="4119"/>
        <v>8.1333333333333329</v>
      </c>
      <c r="AF10859" s="14">
        <f t="shared" si="4120"/>
        <v>16.666666666666668</v>
      </c>
      <c r="AG10859" s="14">
        <f t="shared" si="4121"/>
        <v>8.3999999999999986</v>
      </c>
      <c r="AH10859" s="14">
        <f t="shared" si="4122"/>
        <v>0.26666666666666572</v>
      </c>
      <c r="AI10859" s="14">
        <f t="shared" si="4123"/>
        <v>4.4444444444444287</v>
      </c>
      <c r="AJ10859" s="3452"/>
    </row>
    <row r="10860" spans="1:36" s="1580" customFormat="1" ht="30">
      <c r="A10860" s="1542" t="e">
        <f t="shared" si="4124"/>
        <v>#REF!</v>
      </c>
      <c r="B10860" s="3466" t="s">
        <v>6986</v>
      </c>
      <c r="C10860" s="1829" t="s">
        <v>66</v>
      </c>
      <c r="D10860" s="1835">
        <v>1</v>
      </c>
      <c r="E10860" s="1829">
        <v>10000</v>
      </c>
      <c r="F10860" s="1829">
        <v>0</v>
      </c>
      <c r="G10860" s="1829">
        <v>0</v>
      </c>
      <c r="H10860" s="3453">
        <f t="shared" si="4125"/>
        <v>0</v>
      </c>
      <c r="I10860" s="97">
        <v>44907</v>
      </c>
      <c r="J10860" s="97">
        <v>45168</v>
      </c>
      <c r="K10860" s="1829">
        <v>0</v>
      </c>
      <c r="L10860" s="1829" t="s">
        <v>8525</v>
      </c>
      <c r="M10860" s="1829"/>
      <c r="N10860" s="1829">
        <v>2850</v>
      </c>
      <c r="O10860" s="1829">
        <v>1410</v>
      </c>
      <c r="P10860" s="1829">
        <v>1910</v>
      </c>
      <c r="Q10860" s="3452"/>
      <c r="R10860" s="3452"/>
      <c r="S10860" s="3452"/>
      <c r="T10860" s="3452"/>
      <c r="U10860" s="3452"/>
      <c r="V10860" s="3452"/>
      <c r="W10860" s="3452"/>
      <c r="X10860" s="3452"/>
      <c r="Y10860" s="3452"/>
      <c r="Z10860" s="3452"/>
      <c r="AA10860" s="3452"/>
      <c r="AB10860" s="3452"/>
      <c r="AC10860" s="1507">
        <f t="shared" si="4117"/>
        <v>3830</v>
      </c>
      <c r="AD10860" s="1508">
        <f t="shared" si="4118"/>
        <v>3830</v>
      </c>
      <c r="AE10860" s="14">
        <f t="shared" si="4119"/>
        <v>5.0333333333333332</v>
      </c>
      <c r="AF10860" s="14">
        <f t="shared" si="4120"/>
        <v>2056.6666666666665</v>
      </c>
      <c r="AG10860" s="14">
        <f t="shared" si="4121"/>
        <v>1.8622366288492709</v>
      </c>
      <c r="AH10860" s="14">
        <f t="shared" si="4122"/>
        <v>-3.1710967044840626</v>
      </c>
      <c r="AI10860" s="14">
        <f t="shared" si="4123"/>
        <v>-6521.8888888888887</v>
      </c>
      <c r="AJ10860" s="3452"/>
    </row>
    <row r="10861" spans="1:36" s="1580" customFormat="1" ht="15.75">
      <c r="A10861" s="1542" t="e">
        <f>#REF!+1</f>
        <v>#REF!</v>
      </c>
      <c r="B10861" s="3466" t="s">
        <v>6987</v>
      </c>
      <c r="C10861" s="1829" t="s">
        <v>66</v>
      </c>
      <c r="D10861" s="1835">
        <v>1</v>
      </c>
      <c r="E10861" s="1829">
        <v>1000</v>
      </c>
      <c r="F10861" s="1829">
        <v>0</v>
      </c>
      <c r="G10861" s="1829">
        <v>0</v>
      </c>
      <c r="H10861" s="3453">
        <f t="shared" si="4125"/>
        <v>0</v>
      </c>
      <c r="I10861" s="97">
        <v>44915</v>
      </c>
      <c r="J10861" s="97"/>
      <c r="K10861" s="1829">
        <v>0</v>
      </c>
      <c r="L10861" s="1829" t="s">
        <v>8525</v>
      </c>
      <c r="M10861" s="1829"/>
      <c r="N10861" s="1829">
        <v>0</v>
      </c>
      <c r="O10861" s="1829">
        <v>0</v>
      </c>
      <c r="P10861" s="1829">
        <v>0</v>
      </c>
      <c r="Q10861" s="3452"/>
      <c r="R10861" s="3452"/>
      <c r="S10861" s="3452"/>
      <c r="T10861" s="3452"/>
      <c r="U10861" s="3452"/>
      <c r="V10861" s="3452"/>
      <c r="W10861" s="3452"/>
      <c r="X10861" s="3452"/>
      <c r="Y10861" s="3452"/>
      <c r="Z10861" s="3452"/>
      <c r="AA10861" s="3452"/>
      <c r="AB10861" s="3452"/>
      <c r="AC10861" s="1507">
        <f t="shared" si="4117"/>
        <v>1000</v>
      </c>
      <c r="AD10861" s="1508">
        <f t="shared" si="4118"/>
        <v>1000</v>
      </c>
      <c r="AE10861" s="14">
        <f t="shared" si="4119"/>
        <v>-1500.5666666666666</v>
      </c>
      <c r="AF10861" s="14">
        <f t="shared" si="4120"/>
        <v>0</v>
      </c>
      <c r="AG10861" s="14" t="e">
        <f t="shared" si="4121"/>
        <v>#DIV/0!</v>
      </c>
      <c r="AH10861" s="14" t="e">
        <f t="shared" si="4122"/>
        <v>#DIV/0!</v>
      </c>
      <c r="AI10861" s="14">
        <f t="shared" si="4123"/>
        <v>1000</v>
      </c>
      <c r="AJ10861" s="3452"/>
    </row>
    <row r="10862" spans="1:36" s="1580" customFormat="1" ht="15.75">
      <c r="A10862" s="1542" t="e">
        <f t="shared" si="4124"/>
        <v>#REF!</v>
      </c>
      <c r="B10862" s="3466" t="s">
        <v>6988</v>
      </c>
      <c r="C10862" s="1829" t="s">
        <v>66</v>
      </c>
      <c r="D10862" s="1835">
        <v>1</v>
      </c>
      <c r="E10862" s="1829">
        <v>2000</v>
      </c>
      <c r="F10862" s="1829">
        <v>0</v>
      </c>
      <c r="G10862" s="1829">
        <v>0</v>
      </c>
      <c r="H10862" s="3453">
        <f t="shared" si="4125"/>
        <v>0</v>
      </c>
      <c r="I10862" s="97">
        <v>44915</v>
      </c>
      <c r="J10862" s="97"/>
      <c r="K10862" s="1829">
        <v>0</v>
      </c>
      <c r="L10862" s="1829" t="s">
        <v>8525</v>
      </c>
      <c r="M10862" s="1829"/>
      <c r="N10862" s="1829">
        <v>0</v>
      </c>
      <c r="O10862" s="1829">
        <v>0</v>
      </c>
      <c r="P10862" s="1829">
        <v>0</v>
      </c>
      <c r="Q10862" s="3452"/>
      <c r="R10862" s="3452"/>
      <c r="S10862" s="3452"/>
      <c r="T10862" s="3452"/>
      <c r="U10862" s="3452"/>
      <c r="V10862" s="3452"/>
      <c r="W10862" s="3452"/>
      <c r="X10862" s="3452"/>
      <c r="Y10862" s="3452"/>
      <c r="Z10862" s="3452"/>
      <c r="AA10862" s="3452"/>
      <c r="AB10862" s="3452"/>
      <c r="AC10862" s="1507">
        <f t="shared" si="4117"/>
        <v>2000</v>
      </c>
      <c r="AD10862" s="1508">
        <f t="shared" si="4118"/>
        <v>2000</v>
      </c>
      <c r="AE10862" s="14">
        <f t="shared" si="4119"/>
        <v>-1500.5666666666666</v>
      </c>
      <c r="AF10862" s="14">
        <f t="shared" si="4120"/>
        <v>0</v>
      </c>
      <c r="AG10862" s="14" t="e">
        <f t="shared" si="4121"/>
        <v>#DIV/0!</v>
      </c>
      <c r="AH10862" s="14" t="e">
        <f t="shared" si="4122"/>
        <v>#DIV/0!</v>
      </c>
      <c r="AI10862" s="14">
        <f t="shared" si="4123"/>
        <v>2000</v>
      </c>
      <c r="AJ10862" s="3452"/>
    </row>
    <row r="10863" spans="1:36" s="1580" customFormat="1" ht="15.75">
      <c r="A10863" s="1542" t="e">
        <f t="shared" si="4124"/>
        <v>#REF!</v>
      </c>
      <c r="B10863" s="3466" t="s">
        <v>6989</v>
      </c>
      <c r="C10863" s="1829" t="s">
        <v>66</v>
      </c>
      <c r="D10863" s="1835">
        <v>1</v>
      </c>
      <c r="E10863" s="1829">
        <v>900</v>
      </c>
      <c r="F10863" s="1829">
        <v>0</v>
      </c>
      <c r="G10863" s="1829">
        <v>0</v>
      </c>
      <c r="H10863" s="3453">
        <f t="shared" si="4125"/>
        <v>0</v>
      </c>
      <c r="I10863" s="97">
        <v>44915</v>
      </c>
      <c r="J10863" s="97"/>
      <c r="K10863" s="1829">
        <v>0</v>
      </c>
      <c r="L10863" s="1829" t="s">
        <v>8525</v>
      </c>
      <c r="M10863" s="1829"/>
      <c r="N10863" s="1829">
        <v>0</v>
      </c>
      <c r="O10863" s="1829">
        <v>0</v>
      </c>
      <c r="P10863" s="1829">
        <v>0</v>
      </c>
      <c r="Q10863" s="3452"/>
      <c r="R10863" s="3452"/>
      <c r="S10863" s="3452"/>
      <c r="T10863" s="3452"/>
      <c r="U10863" s="3452"/>
      <c r="V10863" s="3452"/>
      <c r="W10863" s="3452"/>
      <c r="X10863" s="3452"/>
      <c r="Y10863" s="3452"/>
      <c r="Z10863" s="3452"/>
      <c r="AA10863" s="3452"/>
      <c r="AB10863" s="3452"/>
      <c r="AC10863" s="1507">
        <f t="shared" si="4117"/>
        <v>900</v>
      </c>
      <c r="AD10863" s="1508">
        <f t="shared" si="4118"/>
        <v>900</v>
      </c>
      <c r="AE10863" s="14">
        <f t="shared" si="4119"/>
        <v>-1500.5666666666666</v>
      </c>
      <c r="AF10863" s="14">
        <f t="shared" si="4120"/>
        <v>0</v>
      </c>
      <c r="AG10863" s="14" t="e">
        <f t="shared" si="4121"/>
        <v>#DIV/0!</v>
      </c>
      <c r="AH10863" s="14" t="e">
        <f t="shared" si="4122"/>
        <v>#DIV/0!</v>
      </c>
      <c r="AI10863" s="14">
        <f t="shared" si="4123"/>
        <v>900</v>
      </c>
      <c r="AJ10863" s="3452"/>
    </row>
    <row r="10864" spans="1:36" s="1580" customFormat="1" ht="15.75">
      <c r="A10864" s="1542" t="e">
        <f t="shared" si="4124"/>
        <v>#REF!</v>
      </c>
      <c r="B10864" s="3466" t="s">
        <v>6990</v>
      </c>
      <c r="C10864" s="1829" t="s">
        <v>66</v>
      </c>
      <c r="D10864" s="1835">
        <v>1</v>
      </c>
      <c r="E10864" s="1829">
        <v>180</v>
      </c>
      <c r="F10864" s="1829">
        <v>0</v>
      </c>
      <c r="G10864" s="1829">
        <v>0</v>
      </c>
      <c r="H10864" s="3453">
        <f t="shared" si="4125"/>
        <v>0</v>
      </c>
      <c r="I10864" s="97">
        <v>44915</v>
      </c>
      <c r="J10864" s="97"/>
      <c r="K10864" s="1829">
        <v>0</v>
      </c>
      <c r="L10864" s="1829" t="s">
        <v>8525</v>
      </c>
      <c r="M10864" s="1829"/>
      <c r="N10864" s="1829">
        <v>0</v>
      </c>
      <c r="O10864" s="1829">
        <v>0</v>
      </c>
      <c r="P10864" s="1829">
        <v>0</v>
      </c>
      <c r="Q10864" s="3452"/>
      <c r="R10864" s="3452"/>
      <c r="S10864" s="3452"/>
      <c r="T10864" s="3452"/>
      <c r="U10864" s="3452"/>
      <c r="V10864" s="3452"/>
      <c r="W10864" s="3452"/>
      <c r="X10864" s="3452"/>
      <c r="Y10864" s="3452"/>
      <c r="Z10864" s="3452"/>
      <c r="AA10864" s="3452"/>
      <c r="AB10864" s="3452"/>
      <c r="AC10864" s="1507">
        <f t="shared" si="4117"/>
        <v>180</v>
      </c>
      <c r="AD10864" s="1508">
        <f t="shared" si="4118"/>
        <v>180</v>
      </c>
      <c r="AE10864" s="14">
        <f t="shared" si="4119"/>
        <v>-1500.5666666666666</v>
      </c>
      <c r="AF10864" s="14">
        <f t="shared" si="4120"/>
        <v>0</v>
      </c>
      <c r="AG10864" s="14" t="e">
        <f t="shared" si="4121"/>
        <v>#DIV/0!</v>
      </c>
      <c r="AH10864" s="14" t="e">
        <f t="shared" si="4122"/>
        <v>#DIV/0!</v>
      </c>
      <c r="AI10864" s="14">
        <f t="shared" si="4123"/>
        <v>180</v>
      </c>
      <c r="AJ10864" s="3452"/>
    </row>
    <row r="10865" spans="1:36" s="1580" customFormat="1" ht="15.75">
      <c r="A10865" s="1542" t="e">
        <f t="shared" si="4124"/>
        <v>#REF!</v>
      </c>
      <c r="B10865" s="3466" t="s">
        <v>6991</v>
      </c>
      <c r="C10865" s="1829" t="s">
        <v>66</v>
      </c>
      <c r="D10865" s="1835">
        <v>1</v>
      </c>
      <c r="E10865" s="1829">
        <v>1000</v>
      </c>
      <c r="F10865" s="1829">
        <v>0</v>
      </c>
      <c r="G10865" s="1829">
        <v>0</v>
      </c>
      <c r="H10865" s="3453">
        <f t="shared" si="4125"/>
        <v>0</v>
      </c>
      <c r="I10865" s="97">
        <v>44915</v>
      </c>
      <c r="J10865" s="97"/>
      <c r="K10865" s="1829">
        <v>0</v>
      </c>
      <c r="L10865" s="1829" t="s">
        <v>8525</v>
      </c>
      <c r="M10865" s="1829"/>
      <c r="N10865" s="1829">
        <v>0</v>
      </c>
      <c r="O10865" s="1829">
        <v>0</v>
      </c>
      <c r="P10865" s="1829">
        <v>0</v>
      </c>
      <c r="Q10865" s="3452"/>
      <c r="R10865" s="3452"/>
      <c r="S10865" s="3452"/>
      <c r="T10865" s="3452"/>
      <c r="U10865" s="3452"/>
      <c r="V10865" s="3452"/>
      <c r="W10865" s="3452"/>
      <c r="X10865" s="3452"/>
      <c r="Y10865" s="3452"/>
      <c r="Z10865" s="3452"/>
      <c r="AA10865" s="3452"/>
      <c r="AB10865" s="3452"/>
      <c r="AC10865" s="1507">
        <f t="shared" si="4117"/>
        <v>1000</v>
      </c>
      <c r="AD10865" s="1508">
        <f t="shared" si="4118"/>
        <v>1000</v>
      </c>
      <c r="AE10865" s="14">
        <f t="shared" si="4119"/>
        <v>-1500.5666666666666</v>
      </c>
      <c r="AF10865" s="14">
        <f t="shared" si="4120"/>
        <v>0</v>
      </c>
      <c r="AG10865" s="14" t="e">
        <f t="shared" si="4121"/>
        <v>#DIV/0!</v>
      </c>
      <c r="AH10865" s="14" t="e">
        <f t="shared" si="4122"/>
        <v>#DIV/0!</v>
      </c>
      <c r="AI10865" s="14">
        <f t="shared" si="4123"/>
        <v>1000</v>
      </c>
      <c r="AJ10865" s="3452"/>
    </row>
    <row r="10866" spans="1:36" s="1580" customFormat="1" ht="15.75">
      <c r="A10866" s="1542" t="e">
        <f t="shared" si="4124"/>
        <v>#REF!</v>
      </c>
      <c r="B10866" s="3466" t="s">
        <v>6992</v>
      </c>
      <c r="C10866" s="1829" t="s">
        <v>66</v>
      </c>
      <c r="D10866" s="1835">
        <v>1</v>
      </c>
      <c r="E10866" s="1829">
        <v>1000</v>
      </c>
      <c r="F10866" s="1829">
        <v>0</v>
      </c>
      <c r="G10866" s="1829">
        <v>0</v>
      </c>
      <c r="H10866" s="3453">
        <f t="shared" si="4125"/>
        <v>0</v>
      </c>
      <c r="I10866" s="97">
        <v>44915</v>
      </c>
      <c r="J10866" s="97"/>
      <c r="K10866" s="1829">
        <v>0</v>
      </c>
      <c r="L10866" s="1829" t="s">
        <v>8525</v>
      </c>
      <c r="M10866" s="1829"/>
      <c r="N10866" s="1829">
        <v>0</v>
      </c>
      <c r="O10866" s="1829">
        <v>0</v>
      </c>
      <c r="P10866" s="1829">
        <v>0</v>
      </c>
      <c r="Q10866" s="3452"/>
      <c r="R10866" s="3452"/>
      <c r="S10866" s="3452"/>
      <c r="T10866" s="3452"/>
      <c r="U10866" s="3452"/>
      <c r="V10866" s="3452"/>
      <c r="W10866" s="3452"/>
      <c r="X10866" s="3452"/>
      <c r="Y10866" s="3452"/>
      <c r="Z10866" s="3452"/>
      <c r="AA10866" s="3452"/>
      <c r="AB10866" s="3452"/>
      <c r="AC10866" s="1507">
        <f t="shared" si="4117"/>
        <v>1000</v>
      </c>
      <c r="AD10866" s="1508">
        <f t="shared" si="4118"/>
        <v>1000</v>
      </c>
      <c r="AE10866" s="14">
        <f t="shared" si="4119"/>
        <v>-1500.5666666666666</v>
      </c>
      <c r="AF10866" s="14">
        <f t="shared" si="4120"/>
        <v>0</v>
      </c>
      <c r="AG10866" s="14" t="e">
        <f t="shared" si="4121"/>
        <v>#DIV/0!</v>
      </c>
      <c r="AH10866" s="14" t="e">
        <f t="shared" si="4122"/>
        <v>#DIV/0!</v>
      </c>
      <c r="AI10866" s="14">
        <f t="shared" si="4123"/>
        <v>1000</v>
      </c>
      <c r="AJ10866" s="3452"/>
    </row>
    <row r="10867" spans="1:36" s="1580" customFormat="1" ht="15.75">
      <c r="A10867" s="1542" t="e">
        <f t="shared" si="4124"/>
        <v>#REF!</v>
      </c>
      <c r="B10867" s="3466" t="s">
        <v>6993</v>
      </c>
      <c r="C10867" s="1829" t="s">
        <v>66</v>
      </c>
      <c r="D10867" s="1835">
        <v>1</v>
      </c>
      <c r="E10867" s="1829">
        <v>2315</v>
      </c>
      <c r="F10867" s="1829">
        <v>0</v>
      </c>
      <c r="G10867" s="1829">
        <v>0</v>
      </c>
      <c r="H10867" s="3453">
        <f t="shared" si="4125"/>
        <v>0</v>
      </c>
      <c r="I10867" s="97">
        <v>44918</v>
      </c>
      <c r="J10867" s="97"/>
      <c r="K10867" s="1829">
        <v>0</v>
      </c>
      <c r="L10867" s="1829" t="s">
        <v>8525</v>
      </c>
      <c r="M10867" s="1829"/>
      <c r="N10867" s="1829">
        <v>0</v>
      </c>
      <c r="O10867" s="1829">
        <v>0</v>
      </c>
      <c r="P10867" s="1829">
        <v>0</v>
      </c>
      <c r="Q10867" s="3452"/>
      <c r="R10867" s="3452"/>
      <c r="S10867" s="3452"/>
      <c r="T10867" s="3452"/>
      <c r="U10867" s="3452"/>
      <c r="V10867" s="3452"/>
      <c r="W10867" s="3452"/>
      <c r="X10867" s="3452"/>
      <c r="Y10867" s="3452"/>
      <c r="Z10867" s="3452"/>
      <c r="AA10867" s="3452"/>
      <c r="AB10867" s="3452"/>
      <c r="AC10867" s="1507">
        <f t="shared" si="4117"/>
        <v>2315</v>
      </c>
      <c r="AD10867" s="1508">
        <f t="shared" si="4118"/>
        <v>2315</v>
      </c>
      <c r="AE10867" s="14">
        <f t="shared" si="4119"/>
        <v>-1500.5666666666666</v>
      </c>
      <c r="AF10867" s="14">
        <f t="shared" si="4120"/>
        <v>0</v>
      </c>
      <c r="AG10867" s="14" t="e">
        <f t="shared" si="4121"/>
        <v>#DIV/0!</v>
      </c>
      <c r="AH10867" s="14" t="e">
        <f t="shared" si="4122"/>
        <v>#DIV/0!</v>
      </c>
      <c r="AI10867" s="14">
        <f t="shared" si="4123"/>
        <v>2315</v>
      </c>
      <c r="AJ10867" s="3452"/>
    </row>
    <row r="10868" spans="1:36" s="1580" customFormat="1" ht="15.75">
      <c r="A10868" s="1542" t="e">
        <f t="shared" si="4124"/>
        <v>#REF!</v>
      </c>
      <c r="B10868" s="3466" t="s">
        <v>6985</v>
      </c>
      <c r="C10868" s="1829" t="s">
        <v>66</v>
      </c>
      <c r="D10868" s="1835">
        <v>1</v>
      </c>
      <c r="E10868" s="1829">
        <v>100</v>
      </c>
      <c r="F10868" s="1829">
        <v>0</v>
      </c>
      <c r="G10868" s="1829">
        <v>0</v>
      </c>
      <c r="H10868" s="3453">
        <f t="shared" si="4125"/>
        <v>0</v>
      </c>
      <c r="I10868" s="97">
        <v>44918</v>
      </c>
      <c r="J10868" s="97"/>
      <c r="K10868" s="1829">
        <v>0</v>
      </c>
      <c r="L10868" s="1829" t="s">
        <v>8525</v>
      </c>
      <c r="M10868" s="1829"/>
      <c r="N10868" s="1829">
        <v>0</v>
      </c>
      <c r="O10868" s="1829">
        <v>0</v>
      </c>
      <c r="P10868" s="1829">
        <v>0</v>
      </c>
      <c r="Q10868" s="3452"/>
      <c r="R10868" s="3452"/>
      <c r="S10868" s="3452"/>
      <c r="T10868" s="3452"/>
      <c r="U10868" s="3452"/>
      <c r="V10868" s="3452"/>
      <c r="W10868" s="3452"/>
      <c r="X10868" s="3452"/>
      <c r="Y10868" s="3452"/>
      <c r="Z10868" s="3452"/>
      <c r="AA10868" s="3452"/>
      <c r="AB10868" s="3452"/>
      <c r="AC10868" s="1507">
        <f t="shared" si="4117"/>
        <v>100</v>
      </c>
      <c r="AD10868" s="1508">
        <f t="shared" si="4118"/>
        <v>100</v>
      </c>
      <c r="AE10868" s="14">
        <f t="shared" si="4119"/>
        <v>-1500.5666666666666</v>
      </c>
      <c r="AF10868" s="14">
        <f t="shared" si="4120"/>
        <v>0</v>
      </c>
      <c r="AG10868" s="14" t="e">
        <f t="shared" si="4121"/>
        <v>#DIV/0!</v>
      </c>
      <c r="AH10868" s="14" t="e">
        <f t="shared" si="4122"/>
        <v>#DIV/0!</v>
      </c>
      <c r="AI10868" s="14">
        <f t="shared" si="4123"/>
        <v>100</v>
      </c>
      <c r="AJ10868" s="3452"/>
    </row>
    <row r="10869" spans="1:36" s="1580" customFormat="1" ht="30">
      <c r="A10869" s="1542" t="e">
        <f t="shared" si="4124"/>
        <v>#REF!</v>
      </c>
      <c r="B10869" s="3466" t="s">
        <v>6994</v>
      </c>
      <c r="C10869" s="1829" t="s">
        <v>66</v>
      </c>
      <c r="D10869" s="1835">
        <v>1</v>
      </c>
      <c r="E10869" s="1829">
        <v>2000</v>
      </c>
      <c r="F10869" s="1829">
        <v>0</v>
      </c>
      <c r="G10869" s="1829">
        <v>0</v>
      </c>
      <c r="H10869" s="3453">
        <f t="shared" si="4125"/>
        <v>0</v>
      </c>
      <c r="I10869" s="97">
        <v>44918</v>
      </c>
      <c r="J10869" s="97"/>
      <c r="K10869" s="1829">
        <v>0</v>
      </c>
      <c r="L10869" s="1829" t="s">
        <v>8525</v>
      </c>
      <c r="M10869" s="1829"/>
      <c r="N10869" s="1829">
        <v>0</v>
      </c>
      <c r="O10869" s="1829">
        <v>0</v>
      </c>
      <c r="P10869" s="1829">
        <v>0</v>
      </c>
      <c r="Q10869" s="3452"/>
      <c r="R10869" s="3452"/>
      <c r="S10869" s="3452"/>
      <c r="T10869" s="3452"/>
      <c r="U10869" s="3452"/>
      <c r="V10869" s="3452"/>
      <c r="W10869" s="3452"/>
      <c r="X10869" s="3452"/>
      <c r="Y10869" s="3452"/>
      <c r="Z10869" s="3452"/>
      <c r="AA10869" s="3452"/>
      <c r="AB10869" s="3452"/>
      <c r="AC10869" s="1507">
        <f t="shared" si="4117"/>
        <v>2000</v>
      </c>
      <c r="AD10869" s="1508">
        <f t="shared" si="4118"/>
        <v>2000</v>
      </c>
      <c r="AE10869" s="14">
        <f t="shared" si="4119"/>
        <v>-1500.5666666666666</v>
      </c>
      <c r="AF10869" s="14">
        <f t="shared" si="4120"/>
        <v>0</v>
      </c>
      <c r="AG10869" s="14" t="e">
        <f t="shared" si="4121"/>
        <v>#DIV/0!</v>
      </c>
      <c r="AH10869" s="14" t="e">
        <f t="shared" si="4122"/>
        <v>#DIV/0!</v>
      </c>
      <c r="AI10869" s="14">
        <f t="shared" si="4123"/>
        <v>2000</v>
      </c>
      <c r="AJ10869" s="3452"/>
    </row>
    <row r="10870" spans="1:36" s="1580" customFormat="1" ht="30">
      <c r="A10870" s="1542" t="e">
        <f t="shared" si="4124"/>
        <v>#REF!</v>
      </c>
      <c r="B10870" s="3466" t="s">
        <v>6995</v>
      </c>
      <c r="C10870" s="1829" t="s">
        <v>66</v>
      </c>
      <c r="D10870" s="1835">
        <v>1</v>
      </c>
      <c r="E10870" s="1829">
        <v>840</v>
      </c>
      <c r="F10870" s="1829">
        <v>0</v>
      </c>
      <c r="G10870" s="1829">
        <v>0</v>
      </c>
      <c r="H10870" s="3453">
        <f t="shared" si="4125"/>
        <v>0</v>
      </c>
      <c r="I10870" s="97">
        <v>44918</v>
      </c>
      <c r="J10870" s="97"/>
      <c r="K10870" s="1829">
        <v>0</v>
      </c>
      <c r="L10870" s="1829" t="s">
        <v>8525</v>
      </c>
      <c r="M10870" s="1829"/>
      <c r="N10870" s="1829">
        <v>0</v>
      </c>
      <c r="O10870" s="1829">
        <v>0</v>
      </c>
      <c r="P10870" s="1829">
        <v>0</v>
      </c>
      <c r="Q10870" s="3452"/>
      <c r="R10870" s="3452"/>
      <c r="S10870" s="3452"/>
      <c r="T10870" s="3452"/>
      <c r="U10870" s="3452"/>
      <c r="V10870" s="3452"/>
      <c r="W10870" s="3452"/>
      <c r="X10870" s="3452"/>
      <c r="Y10870" s="3452"/>
      <c r="Z10870" s="3452"/>
      <c r="AA10870" s="3452"/>
      <c r="AB10870" s="3452"/>
      <c r="AC10870" s="1507">
        <f t="shared" si="4117"/>
        <v>840</v>
      </c>
      <c r="AD10870" s="1508">
        <f t="shared" si="4118"/>
        <v>840</v>
      </c>
      <c r="AE10870" s="14">
        <f t="shared" si="4119"/>
        <v>-1500.5666666666666</v>
      </c>
      <c r="AF10870" s="14">
        <f t="shared" si="4120"/>
        <v>0</v>
      </c>
      <c r="AG10870" s="14" t="e">
        <f t="shared" si="4121"/>
        <v>#DIV/0!</v>
      </c>
      <c r="AH10870" s="14" t="e">
        <f t="shared" si="4122"/>
        <v>#DIV/0!</v>
      </c>
      <c r="AI10870" s="14">
        <f t="shared" si="4123"/>
        <v>840</v>
      </c>
      <c r="AJ10870" s="3452"/>
    </row>
    <row r="10871" spans="1:36" s="1580" customFormat="1" ht="15.75">
      <c r="A10871" s="1542" t="e">
        <f t="shared" si="4124"/>
        <v>#REF!</v>
      </c>
      <c r="B10871" s="3466" t="s">
        <v>6996</v>
      </c>
      <c r="C10871" s="1829" t="s">
        <v>66</v>
      </c>
      <c r="D10871" s="1835">
        <v>1</v>
      </c>
      <c r="E10871" s="1829">
        <v>1000</v>
      </c>
      <c r="F10871" s="1829">
        <v>0</v>
      </c>
      <c r="G10871" s="1829">
        <v>0</v>
      </c>
      <c r="H10871" s="3453">
        <f t="shared" ref="H10871:H10893" si="4126">G10871*D10871</f>
        <v>0</v>
      </c>
      <c r="I10871" s="97">
        <v>44918</v>
      </c>
      <c r="J10871" s="97"/>
      <c r="K10871" s="1829">
        <v>0</v>
      </c>
      <c r="L10871" s="1829" t="s">
        <v>8525</v>
      </c>
      <c r="M10871" s="1829"/>
      <c r="N10871" s="1829">
        <v>0</v>
      </c>
      <c r="O10871" s="1829">
        <v>0</v>
      </c>
      <c r="P10871" s="1829">
        <v>0</v>
      </c>
      <c r="Q10871" s="3452"/>
      <c r="R10871" s="3452"/>
      <c r="S10871" s="3452"/>
      <c r="T10871" s="3452"/>
      <c r="U10871" s="3452"/>
      <c r="V10871" s="3452"/>
      <c r="W10871" s="3452"/>
      <c r="X10871" s="3452"/>
      <c r="Y10871" s="3452"/>
      <c r="Z10871" s="3452"/>
      <c r="AA10871" s="3452"/>
      <c r="AB10871" s="3452"/>
      <c r="AC10871" s="1507">
        <f t="shared" ref="AC10871:AC10886" si="4127">E10871+G10871-N10871-O10871-AA10871-P10871-Q10871-R10871-S10871-T10871-U10871-V10871-W10871-X10871-Y10871</f>
        <v>1000</v>
      </c>
      <c r="AD10871" s="1508">
        <f t="shared" ref="AD10871:AD10886" si="4128">D10871*AC10871</f>
        <v>1000</v>
      </c>
      <c r="AE10871" s="14">
        <f t="shared" ref="AE10871:AE10880" si="4129">(J10871-"01.04.2023")/30</f>
        <v>-1500.5666666666666</v>
      </c>
      <c r="AF10871" s="14">
        <f t="shared" ref="AF10871:AF10886" si="4130">(N10871+O10871+P10871+Q10871+R10871+S10871+T10871+U10871+V10871+W10871+X10871+Y10871)/3</f>
        <v>0</v>
      </c>
      <c r="AG10871" s="14" t="e">
        <f t="shared" ref="AG10871:AG10886" si="4131">AC10871/AF10871</f>
        <v>#DIV/0!</v>
      </c>
      <c r="AH10871" s="14" t="e">
        <f t="shared" ref="AH10871:AH10880" si="4132">AG10871-AE10871</f>
        <v>#DIV/0!</v>
      </c>
      <c r="AI10871" s="14">
        <f t="shared" ref="AI10871:AI10880" si="4133">AC10871-(AE10871*AF10871)</f>
        <v>1000</v>
      </c>
      <c r="AJ10871" s="3452"/>
    </row>
    <row r="10872" spans="1:36" s="1580" customFormat="1" ht="15.75">
      <c r="A10872" s="1542" t="e">
        <f t="shared" si="4124"/>
        <v>#REF!</v>
      </c>
      <c r="B10872" s="3466" t="s">
        <v>6997</v>
      </c>
      <c r="C10872" s="1829" t="s">
        <v>66</v>
      </c>
      <c r="D10872" s="1835">
        <v>1</v>
      </c>
      <c r="E10872" s="1829">
        <v>600</v>
      </c>
      <c r="F10872" s="1829">
        <v>0</v>
      </c>
      <c r="G10872" s="1829">
        <v>0</v>
      </c>
      <c r="H10872" s="3453">
        <f t="shared" si="4126"/>
        <v>0</v>
      </c>
      <c r="I10872" s="97">
        <v>44918</v>
      </c>
      <c r="J10872" s="97"/>
      <c r="K10872" s="1829">
        <v>0</v>
      </c>
      <c r="L10872" s="1829" t="s">
        <v>8525</v>
      </c>
      <c r="M10872" s="1829"/>
      <c r="N10872" s="1829">
        <v>0</v>
      </c>
      <c r="O10872" s="1829">
        <v>0</v>
      </c>
      <c r="P10872" s="1829">
        <v>0</v>
      </c>
      <c r="Q10872" s="3452"/>
      <c r="R10872" s="3452"/>
      <c r="S10872" s="3452"/>
      <c r="T10872" s="3452"/>
      <c r="U10872" s="3452"/>
      <c r="V10872" s="3452"/>
      <c r="W10872" s="3452"/>
      <c r="X10872" s="3452"/>
      <c r="Y10872" s="3452"/>
      <c r="Z10872" s="3452"/>
      <c r="AA10872" s="3452"/>
      <c r="AB10872" s="3452"/>
      <c r="AC10872" s="1507">
        <f t="shared" si="4127"/>
        <v>600</v>
      </c>
      <c r="AD10872" s="1508">
        <f t="shared" si="4128"/>
        <v>600</v>
      </c>
      <c r="AE10872" s="14">
        <f t="shared" si="4129"/>
        <v>-1500.5666666666666</v>
      </c>
      <c r="AF10872" s="14">
        <f t="shared" si="4130"/>
        <v>0</v>
      </c>
      <c r="AG10872" s="14" t="e">
        <f t="shared" si="4131"/>
        <v>#DIV/0!</v>
      </c>
      <c r="AH10872" s="14" t="e">
        <f t="shared" si="4132"/>
        <v>#DIV/0!</v>
      </c>
      <c r="AI10872" s="14">
        <f t="shared" si="4133"/>
        <v>600</v>
      </c>
      <c r="AJ10872" s="3452"/>
    </row>
    <row r="10873" spans="1:36" s="1580" customFormat="1" ht="15.75">
      <c r="A10873" s="1542" t="e">
        <f t="shared" ref="A10873:A10886" si="4134">A10872+1</f>
        <v>#REF!</v>
      </c>
      <c r="B10873" s="3466" t="s">
        <v>6998</v>
      </c>
      <c r="C10873" s="1829" t="s">
        <v>66</v>
      </c>
      <c r="D10873" s="1835">
        <v>1</v>
      </c>
      <c r="E10873" s="1829">
        <v>176</v>
      </c>
      <c r="F10873" s="1829">
        <v>0</v>
      </c>
      <c r="G10873" s="1829">
        <v>0</v>
      </c>
      <c r="H10873" s="3453">
        <f t="shared" si="4126"/>
        <v>0</v>
      </c>
      <c r="I10873" s="97">
        <v>44918</v>
      </c>
      <c r="J10873" s="97"/>
      <c r="K10873" s="1829">
        <v>0</v>
      </c>
      <c r="L10873" s="1829" t="s">
        <v>8525</v>
      </c>
      <c r="M10873" s="1829"/>
      <c r="N10873" s="1829">
        <v>0</v>
      </c>
      <c r="O10873" s="1829">
        <v>0</v>
      </c>
      <c r="P10873" s="1829">
        <v>0</v>
      </c>
      <c r="Q10873" s="3452"/>
      <c r="R10873" s="3452"/>
      <c r="S10873" s="3452"/>
      <c r="T10873" s="3452"/>
      <c r="U10873" s="3452"/>
      <c r="V10873" s="3452"/>
      <c r="W10873" s="3452"/>
      <c r="X10873" s="3452"/>
      <c r="Y10873" s="3452"/>
      <c r="Z10873" s="3452"/>
      <c r="AA10873" s="3452"/>
      <c r="AB10873" s="3452"/>
      <c r="AC10873" s="1507">
        <f t="shared" si="4127"/>
        <v>176</v>
      </c>
      <c r="AD10873" s="1508">
        <f t="shared" si="4128"/>
        <v>176</v>
      </c>
      <c r="AE10873" s="14">
        <f t="shared" si="4129"/>
        <v>-1500.5666666666666</v>
      </c>
      <c r="AF10873" s="14">
        <f t="shared" si="4130"/>
        <v>0</v>
      </c>
      <c r="AG10873" s="14" t="e">
        <f t="shared" si="4131"/>
        <v>#DIV/0!</v>
      </c>
      <c r="AH10873" s="14" t="e">
        <f t="shared" si="4132"/>
        <v>#DIV/0!</v>
      </c>
      <c r="AI10873" s="14">
        <f t="shared" si="4133"/>
        <v>176</v>
      </c>
      <c r="AJ10873" s="3452"/>
    </row>
    <row r="10874" spans="1:36" s="1580" customFormat="1" ht="17.25" customHeight="1">
      <c r="A10874" s="1542" t="e">
        <f t="shared" si="4134"/>
        <v>#REF!</v>
      </c>
      <c r="B10874" s="3466" t="s">
        <v>6999</v>
      </c>
      <c r="C10874" s="1829" t="s">
        <v>66</v>
      </c>
      <c r="D10874" s="1835">
        <v>1</v>
      </c>
      <c r="E10874" s="1829">
        <v>180</v>
      </c>
      <c r="F10874" s="1829">
        <v>0</v>
      </c>
      <c r="G10874" s="1829">
        <v>0</v>
      </c>
      <c r="H10874" s="3453">
        <f t="shared" si="4126"/>
        <v>0</v>
      </c>
      <c r="I10874" s="97">
        <v>44918</v>
      </c>
      <c r="J10874" s="97"/>
      <c r="K10874" s="1829">
        <v>0</v>
      </c>
      <c r="L10874" s="1829" t="s">
        <v>8525</v>
      </c>
      <c r="M10874" s="1829"/>
      <c r="N10874" s="1829">
        <v>0</v>
      </c>
      <c r="O10874" s="1829">
        <v>0</v>
      </c>
      <c r="P10874" s="1829">
        <v>0</v>
      </c>
      <c r="Q10874" s="3452"/>
      <c r="R10874" s="3452"/>
      <c r="S10874" s="3452"/>
      <c r="T10874" s="3452"/>
      <c r="U10874" s="3452"/>
      <c r="V10874" s="3452"/>
      <c r="W10874" s="3452"/>
      <c r="X10874" s="3452"/>
      <c r="Y10874" s="3452"/>
      <c r="Z10874" s="3452"/>
      <c r="AA10874" s="3452"/>
      <c r="AB10874" s="3452"/>
      <c r="AC10874" s="1507">
        <f t="shared" si="4127"/>
        <v>180</v>
      </c>
      <c r="AD10874" s="1508">
        <f t="shared" si="4128"/>
        <v>180</v>
      </c>
      <c r="AE10874" s="14">
        <f t="shared" si="4129"/>
        <v>-1500.5666666666666</v>
      </c>
      <c r="AF10874" s="14">
        <f t="shared" si="4130"/>
        <v>0</v>
      </c>
      <c r="AG10874" s="14" t="e">
        <f t="shared" si="4131"/>
        <v>#DIV/0!</v>
      </c>
      <c r="AH10874" s="14" t="e">
        <f t="shared" si="4132"/>
        <v>#DIV/0!</v>
      </c>
      <c r="AI10874" s="14">
        <f t="shared" si="4133"/>
        <v>180</v>
      </c>
      <c r="AJ10874" s="3452"/>
    </row>
    <row r="10875" spans="1:36" s="1580" customFormat="1" ht="15.75">
      <c r="A10875" s="1542" t="e">
        <f t="shared" si="4134"/>
        <v>#REF!</v>
      </c>
      <c r="B10875" s="3466" t="s">
        <v>6991</v>
      </c>
      <c r="C10875" s="1829" t="s">
        <v>66</v>
      </c>
      <c r="D10875" s="1835">
        <v>1</v>
      </c>
      <c r="E10875" s="1829">
        <v>5000</v>
      </c>
      <c r="F10875" s="1829">
        <v>0</v>
      </c>
      <c r="G10875" s="1829">
        <v>0</v>
      </c>
      <c r="H10875" s="3453">
        <f t="shared" si="4126"/>
        <v>0</v>
      </c>
      <c r="I10875" s="97">
        <v>44918</v>
      </c>
      <c r="J10875" s="97"/>
      <c r="K10875" s="1829">
        <v>0</v>
      </c>
      <c r="L10875" s="1829" t="s">
        <v>8525</v>
      </c>
      <c r="M10875" s="1829"/>
      <c r="N10875" s="1829">
        <v>0</v>
      </c>
      <c r="O10875" s="1829">
        <v>0</v>
      </c>
      <c r="P10875" s="1829">
        <v>0</v>
      </c>
      <c r="Q10875" s="3452"/>
      <c r="R10875" s="3452"/>
      <c r="S10875" s="3452"/>
      <c r="T10875" s="3452"/>
      <c r="U10875" s="3452"/>
      <c r="V10875" s="3452"/>
      <c r="W10875" s="3452"/>
      <c r="X10875" s="3452"/>
      <c r="Y10875" s="3452"/>
      <c r="Z10875" s="3452"/>
      <c r="AA10875" s="3452"/>
      <c r="AB10875" s="3452"/>
      <c r="AC10875" s="1507">
        <f t="shared" si="4127"/>
        <v>5000</v>
      </c>
      <c r="AD10875" s="1508">
        <f t="shared" si="4128"/>
        <v>5000</v>
      </c>
      <c r="AE10875" s="14">
        <f t="shared" si="4129"/>
        <v>-1500.5666666666666</v>
      </c>
      <c r="AF10875" s="14">
        <f t="shared" si="4130"/>
        <v>0</v>
      </c>
      <c r="AG10875" s="14" t="e">
        <f t="shared" si="4131"/>
        <v>#DIV/0!</v>
      </c>
      <c r="AH10875" s="14" t="e">
        <f t="shared" si="4132"/>
        <v>#DIV/0!</v>
      </c>
      <c r="AI10875" s="14">
        <f t="shared" si="4133"/>
        <v>5000</v>
      </c>
      <c r="AJ10875" s="3452"/>
    </row>
    <row r="10876" spans="1:36" s="1580" customFormat="1" ht="15.75">
      <c r="A10876" s="1542" t="e">
        <f t="shared" si="4134"/>
        <v>#REF!</v>
      </c>
      <c r="B10876" s="98" t="s">
        <v>7000</v>
      </c>
      <c r="C10876" s="1829" t="s">
        <v>66</v>
      </c>
      <c r="D10876" s="1835">
        <v>1</v>
      </c>
      <c r="E10876" s="1829">
        <v>420</v>
      </c>
      <c r="F10876" s="1829">
        <v>0</v>
      </c>
      <c r="G10876" s="1829">
        <v>0</v>
      </c>
      <c r="H10876" s="3453">
        <f t="shared" si="4126"/>
        <v>0</v>
      </c>
      <c r="I10876" s="97">
        <v>44918</v>
      </c>
      <c r="J10876" s="97"/>
      <c r="K10876" s="1829">
        <v>0</v>
      </c>
      <c r="L10876" s="1829" t="s">
        <v>8525</v>
      </c>
      <c r="M10876" s="1829"/>
      <c r="N10876" s="1829">
        <v>0</v>
      </c>
      <c r="O10876" s="1829">
        <v>0</v>
      </c>
      <c r="P10876" s="1829">
        <v>0</v>
      </c>
      <c r="Q10876" s="3452"/>
      <c r="R10876" s="3452"/>
      <c r="S10876" s="3452"/>
      <c r="T10876" s="3452"/>
      <c r="U10876" s="3452"/>
      <c r="V10876" s="3452"/>
      <c r="W10876" s="3452"/>
      <c r="X10876" s="3452"/>
      <c r="Y10876" s="3452"/>
      <c r="Z10876" s="3452"/>
      <c r="AA10876" s="3452"/>
      <c r="AB10876" s="3452"/>
      <c r="AC10876" s="1507">
        <f t="shared" si="4127"/>
        <v>420</v>
      </c>
      <c r="AD10876" s="1508">
        <f t="shared" si="4128"/>
        <v>420</v>
      </c>
      <c r="AE10876" s="14">
        <f t="shared" si="4129"/>
        <v>-1500.5666666666666</v>
      </c>
      <c r="AF10876" s="14">
        <f t="shared" si="4130"/>
        <v>0</v>
      </c>
      <c r="AG10876" s="14" t="e">
        <f t="shared" si="4131"/>
        <v>#DIV/0!</v>
      </c>
      <c r="AH10876" s="14" t="e">
        <f t="shared" si="4132"/>
        <v>#DIV/0!</v>
      </c>
      <c r="AI10876" s="14">
        <f t="shared" si="4133"/>
        <v>420</v>
      </c>
      <c r="AJ10876" s="3452"/>
    </row>
    <row r="10877" spans="1:36" s="1580" customFormat="1" ht="22.5" customHeight="1">
      <c r="A10877" s="1542" t="e">
        <f>#REF!+1</f>
        <v>#REF!</v>
      </c>
      <c r="B10877" s="3466" t="s">
        <v>8874</v>
      </c>
      <c r="C10877" s="1829" t="s">
        <v>153</v>
      </c>
      <c r="D10877" s="1835">
        <v>1</v>
      </c>
      <c r="E10877" s="1829">
        <v>0</v>
      </c>
      <c r="F10877" s="1829">
        <v>0</v>
      </c>
      <c r="G10877" s="1829">
        <v>4800</v>
      </c>
      <c r="H10877" s="3453">
        <f t="shared" si="4126"/>
        <v>4800</v>
      </c>
      <c r="I10877" s="97">
        <v>44930</v>
      </c>
      <c r="J10877" s="97">
        <v>45687</v>
      </c>
      <c r="K10877" s="1829">
        <v>0</v>
      </c>
      <c r="L10877" s="1829" t="s">
        <v>8525</v>
      </c>
      <c r="M10877" s="1829"/>
      <c r="N10877" s="1829">
        <v>2000</v>
      </c>
      <c r="O10877" s="1829">
        <v>1000</v>
      </c>
      <c r="P10877" s="1829">
        <v>1600</v>
      </c>
      <c r="Q10877" s="3452"/>
      <c r="R10877" s="3452"/>
      <c r="S10877" s="3452"/>
      <c r="T10877" s="3452"/>
      <c r="U10877" s="3452"/>
      <c r="V10877" s="3452"/>
      <c r="W10877" s="3452"/>
      <c r="X10877" s="3452"/>
      <c r="Y10877" s="3452"/>
      <c r="Z10877" s="3452"/>
      <c r="AA10877" s="3452"/>
      <c r="AB10877" s="3452"/>
      <c r="AC10877" s="1507">
        <f t="shared" si="4127"/>
        <v>200</v>
      </c>
      <c r="AD10877" s="1508">
        <f t="shared" si="4128"/>
        <v>200</v>
      </c>
      <c r="AE10877" s="14">
        <f t="shared" si="4129"/>
        <v>22.333333333333332</v>
      </c>
      <c r="AF10877" s="14">
        <f t="shared" si="4130"/>
        <v>1533.3333333333333</v>
      </c>
      <c r="AG10877" s="14">
        <f t="shared" si="4131"/>
        <v>0.13043478260869565</v>
      </c>
      <c r="AH10877" s="14">
        <f t="shared" si="4132"/>
        <v>-22.202898550724637</v>
      </c>
      <c r="AI10877" s="14">
        <f t="shared" si="4133"/>
        <v>-34044.444444444438</v>
      </c>
      <c r="AJ10877" s="3452"/>
    </row>
    <row r="10878" spans="1:36" s="1580" customFormat="1" ht="15.75">
      <c r="A10878" s="1542" t="e">
        <f>#REF!+1</f>
        <v>#REF!</v>
      </c>
      <c r="B10878" s="3466" t="s">
        <v>8875</v>
      </c>
      <c r="C10878" s="1829" t="s">
        <v>3459</v>
      </c>
      <c r="D10878" s="1835">
        <v>1</v>
      </c>
      <c r="E10878" s="1829">
        <v>0</v>
      </c>
      <c r="F10878" s="1829">
        <v>0</v>
      </c>
      <c r="G10878" s="1829">
        <v>2000</v>
      </c>
      <c r="H10878" s="3453">
        <f t="shared" si="4126"/>
        <v>2000</v>
      </c>
      <c r="I10878" s="97">
        <v>44930</v>
      </c>
      <c r="J10878" s="97">
        <v>45412</v>
      </c>
      <c r="K10878" s="1829">
        <v>0</v>
      </c>
      <c r="L10878" s="1829" t="s">
        <v>8525</v>
      </c>
      <c r="M10878" s="1829"/>
      <c r="N10878" s="1829">
        <v>1700</v>
      </c>
      <c r="O10878" s="1829">
        <v>0</v>
      </c>
      <c r="P10878" s="1829">
        <v>0</v>
      </c>
      <c r="Q10878" s="3452"/>
      <c r="R10878" s="3452"/>
      <c r="S10878" s="3452"/>
      <c r="T10878" s="3452"/>
      <c r="U10878" s="3452"/>
      <c r="V10878" s="3452"/>
      <c r="W10878" s="3452"/>
      <c r="X10878" s="3452"/>
      <c r="Y10878" s="3452"/>
      <c r="Z10878" s="3452"/>
      <c r="AA10878" s="3452"/>
      <c r="AB10878" s="3452"/>
      <c r="AC10878" s="1507">
        <f t="shared" si="4127"/>
        <v>300</v>
      </c>
      <c r="AD10878" s="1508">
        <f t="shared" si="4128"/>
        <v>300</v>
      </c>
      <c r="AE10878" s="14">
        <f t="shared" si="4129"/>
        <v>13.166666666666666</v>
      </c>
      <c r="AF10878" s="14">
        <f t="shared" si="4130"/>
        <v>566.66666666666663</v>
      </c>
      <c r="AG10878" s="14">
        <f t="shared" si="4131"/>
        <v>0.52941176470588236</v>
      </c>
      <c r="AH10878" s="14">
        <f t="shared" si="4132"/>
        <v>-12.637254901960784</v>
      </c>
      <c r="AI10878" s="14">
        <f t="shared" si="4133"/>
        <v>-7161.1111111111104</v>
      </c>
      <c r="AJ10878" s="3452"/>
    </row>
    <row r="10879" spans="1:36" s="1580" customFormat="1" ht="60">
      <c r="A10879" s="1542" t="e">
        <f>#REF!+1</f>
        <v>#REF!</v>
      </c>
      <c r="B10879" s="105" t="s">
        <v>8876</v>
      </c>
      <c r="C10879" s="1829" t="s">
        <v>65</v>
      </c>
      <c r="D10879" s="1835">
        <v>246.83</v>
      </c>
      <c r="E10879" s="1829">
        <v>0</v>
      </c>
      <c r="F10879" s="1829">
        <v>0</v>
      </c>
      <c r="G10879" s="1829">
        <v>546</v>
      </c>
      <c r="H10879" s="3453">
        <f t="shared" si="4126"/>
        <v>134769.18</v>
      </c>
      <c r="I10879" s="97">
        <v>44956</v>
      </c>
      <c r="J10879" s="97">
        <v>45022</v>
      </c>
      <c r="K10879" s="1829">
        <v>0</v>
      </c>
      <c r="L10879" s="1829">
        <v>474</v>
      </c>
      <c r="M10879" s="97">
        <v>44632</v>
      </c>
      <c r="N10879" s="1829">
        <v>24</v>
      </c>
      <c r="O10879" s="1829">
        <v>228</v>
      </c>
      <c r="P10879" s="1829">
        <v>258</v>
      </c>
      <c r="Q10879" s="3452"/>
      <c r="R10879" s="3452"/>
      <c r="S10879" s="3452"/>
      <c r="T10879" s="3452"/>
      <c r="U10879" s="3452"/>
      <c r="V10879" s="3452"/>
      <c r="W10879" s="3452"/>
      <c r="X10879" s="3452"/>
      <c r="Y10879" s="3452"/>
      <c r="Z10879" s="3452"/>
      <c r="AA10879" s="3452"/>
      <c r="AB10879" s="3452"/>
      <c r="AC10879" s="1507">
        <f t="shared" si="4127"/>
        <v>36</v>
      </c>
      <c r="AD10879" s="1508">
        <f t="shared" si="4128"/>
        <v>8885.880000000001</v>
      </c>
      <c r="AE10879" s="14">
        <f t="shared" si="4129"/>
        <v>0.16666666666666666</v>
      </c>
      <c r="AF10879" s="14">
        <f t="shared" si="4130"/>
        <v>170</v>
      </c>
      <c r="AG10879" s="14">
        <f t="shared" si="4131"/>
        <v>0.21176470588235294</v>
      </c>
      <c r="AH10879" s="14">
        <f t="shared" si="4132"/>
        <v>4.5098039215686281E-2</v>
      </c>
      <c r="AI10879" s="14">
        <f t="shared" si="4133"/>
        <v>7.6666666666666679</v>
      </c>
      <c r="AJ10879" s="3452"/>
    </row>
    <row r="10880" spans="1:36" s="1580" customFormat="1" ht="15.75">
      <c r="A10880" s="1542" t="e">
        <f t="shared" si="4134"/>
        <v>#REF!</v>
      </c>
      <c r="B10880" s="98" t="s">
        <v>4115</v>
      </c>
      <c r="C10880" s="1829" t="s">
        <v>66</v>
      </c>
      <c r="D10880" s="1835">
        <v>3.54</v>
      </c>
      <c r="E10880" s="1829">
        <v>0</v>
      </c>
      <c r="F10880" s="1829">
        <v>0</v>
      </c>
      <c r="G10880" s="1829">
        <v>550</v>
      </c>
      <c r="H10880" s="3453">
        <f t="shared" si="4126"/>
        <v>1947</v>
      </c>
      <c r="I10880" s="97">
        <v>44956</v>
      </c>
      <c r="J10880" s="97">
        <v>46326</v>
      </c>
      <c r="K10880" s="1829">
        <v>0</v>
      </c>
      <c r="L10880" s="1829">
        <v>474</v>
      </c>
      <c r="M10880" s="97">
        <v>44632</v>
      </c>
      <c r="N10880" s="1829">
        <v>24</v>
      </c>
      <c r="O10880" s="1829">
        <v>241</v>
      </c>
      <c r="P10880" s="1829">
        <v>249</v>
      </c>
      <c r="Q10880" s="3452"/>
      <c r="R10880" s="3452"/>
      <c r="S10880" s="3452"/>
      <c r="T10880" s="3452"/>
      <c r="U10880" s="3452"/>
      <c r="V10880" s="3452"/>
      <c r="W10880" s="3452"/>
      <c r="X10880" s="3452"/>
      <c r="Y10880" s="3452"/>
      <c r="Z10880" s="3452"/>
      <c r="AA10880" s="3452"/>
      <c r="AB10880" s="3452"/>
      <c r="AC10880" s="1507">
        <f t="shared" si="4127"/>
        <v>36</v>
      </c>
      <c r="AD10880" s="1508">
        <f t="shared" si="4128"/>
        <v>127.44</v>
      </c>
      <c r="AE10880" s="14">
        <f t="shared" si="4129"/>
        <v>43.633333333333333</v>
      </c>
      <c r="AF10880" s="14">
        <f t="shared" si="4130"/>
        <v>171.33333333333334</v>
      </c>
      <c r="AG10880" s="14">
        <f t="shared" si="4131"/>
        <v>0.2101167315175097</v>
      </c>
      <c r="AH10880" s="14">
        <f t="shared" si="4132"/>
        <v>-43.423216601815824</v>
      </c>
      <c r="AI10880" s="14">
        <f t="shared" si="4133"/>
        <v>-7439.8444444444449</v>
      </c>
      <c r="AJ10880" s="3452"/>
    </row>
    <row r="10881" spans="1:36" s="1580" customFormat="1" ht="15.75">
      <c r="A10881" s="1542" t="e">
        <f t="shared" si="4134"/>
        <v>#REF!</v>
      </c>
      <c r="B10881" s="98" t="s">
        <v>228</v>
      </c>
      <c r="C10881" s="1829" t="s">
        <v>66</v>
      </c>
      <c r="D10881" s="1835">
        <v>33.58</v>
      </c>
      <c r="E10881" s="1829">
        <v>0</v>
      </c>
      <c r="F10881" s="1829">
        <v>0</v>
      </c>
      <c r="G10881" s="1829">
        <v>6</v>
      </c>
      <c r="H10881" s="3453">
        <f t="shared" si="4126"/>
        <v>201.48</v>
      </c>
      <c r="I10881" s="97">
        <v>44956</v>
      </c>
      <c r="J10881" s="97" t="s">
        <v>4679</v>
      </c>
      <c r="K10881" s="1829">
        <v>0</v>
      </c>
      <c r="L10881" s="1829">
        <v>474</v>
      </c>
      <c r="M10881" s="97">
        <v>44632</v>
      </c>
      <c r="N10881" s="1829">
        <v>0</v>
      </c>
      <c r="O10881" s="1829">
        <v>3</v>
      </c>
      <c r="P10881" s="1829">
        <v>2</v>
      </c>
      <c r="Q10881" s="3452"/>
      <c r="R10881" s="3452"/>
      <c r="S10881" s="3452"/>
      <c r="T10881" s="3452"/>
      <c r="U10881" s="3452"/>
      <c r="V10881" s="3452"/>
      <c r="W10881" s="3452"/>
      <c r="X10881" s="3452"/>
      <c r="Y10881" s="3452"/>
      <c r="Z10881" s="3452"/>
      <c r="AA10881" s="3452"/>
      <c r="AB10881" s="3452"/>
      <c r="AC10881" s="1507">
        <f t="shared" si="4127"/>
        <v>1</v>
      </c>
      <c r="AD10881" s="1508">
        <f t="shared" si="4128"/>
        <v>33.58</v>
      </c>
      <c r="AE10881" s="14" t="s">
        <v>334</v>
      </c>
      <c r="AF10881" s="14">
        <f t="shared" si="4130"/>
        <v>1.6666666666666667</v>
      </c>
      <c r="AG10881" s="14">
        <f t="shared" si="4131"/>
        <v>0.6</v>
      </c>
      <c r="AH10881" s="14" t="s">
        <v>334</v>
      </c>
      <c r="AI10881" s="14" t="s">
        <v>334</v>
      </c>
      <c r="AJ10881" s="3452"/>
    </row>
    <row r="10882" spans="1:36" s="1580" customFormat="1" ht="15.75">
      <c r="A10882" s="1542" t="e">
        <f t="shared" si="4134"/>
        <v>#REF!</v>
      </c>
      <c r="B10882" s="3466" t="s">
        <v>9255</v>
      </c>
      <c r="C10882" s="1829" t="s">
        <v>153</v>
      </c>
      <c r="D10882" s="1835">
        <v>3.72</v>
      </c>
      <c r="E10882" s="1829">
        <v>0</v>
      </c>
      <c r="F10882" s="1829">
        <v>0</v>
      </c>
      <c r="G10882" s="1829">
        <v>400</v>
      </c>
      <c r="H10882" s="3453">
        <f t="shared" si="4126"/>
        <v>1488</v>
      </c>
      <c r="I10882" s="97">
        <v>44964</v>
      </c>
      <c r="J10882" s="97">
        <v>45656</v>
      </c>
      <c r="K10882" s="1829">
        <v>0</v>
      </c>
      <c r="L10882" s="1829" t="s">
        <v>8525</v>
      </c>
      <c r="M10882" s="97"/>
      <c r="N10882" s="1829">
        <v>0</v>
      </c>
      <c r="O10882" s="1829">
        <v>300</v>
      </c>
      <c r="P10882" s="1829">
        <v>0</v>
      </c>
      <c r="Q10882" s="3452"/>
      <c r="R10882" s="3452"/>
      <c r="S10882" s="3452"/>
      <c r="T10882" s="3452"/>
      <c r="U10882" s="3452"/>
      <c r="V10882" s="3452"/>
      <c r="W10882" s="3452"/>
      <c r="X10882" s="3452"/>
      <c r="Y10882" s="3452"/>
      <c r="Z10882" s="3452"/>
      <c r="AA10882" s="3452"/>
      <c r="AB10882" s="3452"/>
      <c r="AC10882" s="1507">
        <f t="shared" si="4127"/>
        <v>100</v>
      </c>
      <c r="AD10882" s="1508">
        <f t="shared" si="4128"/>
        <v>372</v>
      </c>
      <c r="AE10882" s="14">
        <f t="shared" ref="AE10882:AE10893" si="4135">(J10882-"01.04.2023")/30</f>
        <v>21.3</v>
      </c>
      <c r="AF10882" s="14">
        <f t="shared" si="4130"/>
        <v>100</v>
      </c>
      <c r="AG10882" s="14">
        <f t="shared" si="4131"/>
        <v>1</v>
      </c>
      <c r="AH10882" s="14">
        <f t="shared" ref="AH10882:AH10893" si="4136">AG10882-AE10882</f>
        <v>-20.3</v>
      </c>
      <c r="AI10882" s="14">
        <f t="shared" ref="AI10882:AI10893" si="4137">AC10882-(AE10882*AF10882)</f>
        <v>-2030</v>
      </c>
      <c r="AJ10882" s="3452"/>
    </row>
    <row r="10883" spans="1:36" s="1580" customFormat="1" ht="15.75">
      <c r="A10883" s="1542" t="e">
        <f>#REF!+1</f>
        <v>#REF!</v>
      </c>
      <c r="B10883" s="3466" t="s">
        <v>9626</v>
      </c>
      <c r="C10883" s="1829" t="s">
        <v>153</v>
      </c>
      <c r="D10883" s="1835">
        <v>1</v>
      </c>
      <c r="E10883" s="1829">
        <v>0</v>
      </c>
      <c r="F10883" s="1829">
        <v>0</v>
      </c>
      <c r="G10883" s="1829">
        <v>580</v>
      </c>
      <c r="H10883" s="3453">
        <f t="shared" si="4126"/>
        <v>580</v>
      </c>
      <c r="I10883" s="97">
        <v>44964</v>
      </c>
      <c r="J10883" s="97">
        <v>45746</v>
      </c>
      <c r="K10883" s="1829">
        <v>0</v>
      </c>
      <c r="L10883" s="1829" t="s">
        <v>8525</v>
      </c>
      <c r="M10883" s="97"/>
      <c r="N10883" s="1829">
        <v>0</v>
      </c>
      <c r="O10883" s="1829">
        <v>300</v>
      </c>
      <c r="P10883" s="1829">
        <v>55</v>
      </c>
      <c r="Q10883" s="3452"/>
      <c r="R10883" s="3452"/>
      <c r="S10883" s="3452"/>
      <c r="T10883" s="3452"/>
      <c r="U10883" s="3452"/>
      <c r="V10883" s="3452"/>
      <c r="W10883" s="3452"/>
      <c r="X10883" s="3452"/>
      <c r="Y10883" s="3452"/>
      <c r="Z10883" s="3452"/>
      <c r="AA10883" s="3452"/>
      <c r="AB10883" s="3452"/>
      <c r="AC10883" s="1507">
        <f t="shared" si="4127"/>
        <v>225</v>
      </c>
      <c r="AD10883" s="1508">
        <f t="shared" si="4128"/>
        <v>225</v>
      </c>
      <c r="AE10883" s="14">
        <f t="shared" si="4135"/>
        <v>24.3</v>
      </c>
      <c r="AF10883" s="14">
        <f t="shared" si="4130"/>
        <v>118.33333333333333</v>
      </c>
      <c r="AG10883" s="14">
        <f t="shared" si="4131"/>
        <v>1.9014084507042255</v>
      </c>
      <c r="AH10883" s="14">
        <f t="shared" si="4136"/>
        <v>-22.398591549295777</v>
      </c>
      <c r="AI10883" s="14">
        <f t="shared" si="4137"/>
        <v>-2650.5</v>
      </c>
      <c r="AJ10883" s="3452"/>
    </row>
    <row r="10884" spans="1:36" s="1580" customFormat="1" ht="15.75">
      <c r="A10884" s="1542" t="e">
        <f t="shared" si="4134"/>
        <v>#REF!</v>
      </c>
      <c r="B10884" s="3466" t="s">
        <v>9627</v>
      </c>
      <c r="C10884" s="1829" t="s">
        <v>153</v>
      </c>
      <c r="D10884" s="1835">
        <v>1</v>
      </c>
      <c r="E10884" s="1829">
        <v>0</v>
      </c>
      <c r="F10884" s="1829">
        <v>0</v>
      </c>
      <c r="G10884" s="1829">
        <v>600</v>
      </c>
      <c r="H10884" s="3453">
        <f t="shared" si="4126"/>
        <v>600</v>
      </c>
      <c r="I10884" s="97">
        <v>44964</v>
      </c>
      <c r="J10884" s="97">
        <v>45229</v>
      </c>
      <c r="K10884" s="1829">
        <v>0</v>
      </c>
      <c r="L10884" s="1829" t="s">
        <v>8525</v>
      </c>
      <c r="M10884" s="97"/>
      <c r="N10884" s="1829">
        <v>0</v>
      </c>
      <c r="O10884" s="1829">
        <v>400</v>
      </c>
      <c r="P10884" s="1829">
        <v>100</v>
      </c>
      <c r="Q10884" s="3452"/>
      <c r="R10884" s="3452"/>
      <c r="S10884" s="3452"/>
      <c r="T10884" s="3452"/>
      <c r="U10884" s="3452"/>
      <c r="V10884" s="3452"/>
      <c r="W10884" s="3452"/>
      <c r="X10884" s="3452"/>
      <c r="Y10884" s="3452"/>
      <c r="Z10884" s="3452"/>
      <c r="AA10884" s="3452"/>
      <c r="AB10884" s="3452"/>
      <c r="AC10884" s="1507">
        <f t="shared" si="4127"/>
        <v>100</v>
      </c>
      <c r="AD10884" s="1508">
        <f t="shared" si="4128"/>
        <v>100</v>
      </c>
      <c r="AE10884" s="14">
        <f t="shared" si="4135"/>
        <v>7.0666666666666664</v>
      </c>
      <c r="AF10884" s="14">
        <f t="shared" si="4130"/>
        <v>166.66666666666666</v>
      </c>
      <c r="AG10884" s="14">
        <f t="shared" si="4131"/>
        <v>0.60000000000000009</v>
      </c>
      <c r="AH10884" s="14">
        <f t="shared" si="4136"/>
        <v>-6.4666666666666668</v>
      </c>
      <c r="AI10884" s="14">
        <f t="shared" si="4137"/>
        <v>-1077.7777777777776</v>
      </c>
      <c r="AJ10884" s="3452"/>
    </row>
    <row r="10885" spans="1:36" s="1580" customFormat="1" ht="16.5" customHeight="1">
      <c r="A10885" s="1542" t="e">
        <f>#REF!+1</f>
        <v>#REF!</v>
      </c>
      <c r="B10885" s="3466" t="s">
        <v>8874</v>
      </c>
      <c r="C10885" s="1829" t="s">
        <v>153</v>
      </c>
      <c r="D10885" s="1835">
        <v>1</v>
      </c>
      <c r="E10885" s="1829">
        <v>0</v>
      </c>
      <c r="F10885" s="1829">
        <v>0</v>
      </c>
      <c r="G10885" s="1829">
        <v>6000</v>
      </c>
      <c r="H10885" s="3453">
        <f t="shared" si="4126"/>
        <v>6000</v>
      </c>
      <c r="I10885" s="97">
        <v>44986</v>
      </c>
      <c r="J10885" s="97">
        <v>45658</v>
      </c>
      <c r="K10885" s="1829">
        <v>0</v>
      </c>
      <c r="L10885" s="1829" t="s">
        <v>8525</v>
      </c>
      <c r="M10885" s="1829"/>
      <c r="N10885" s="1829">
        <v>0</v>
      </c>
      <c r="O10885" s="1829">
        <v>0</v>
      </c>
      <c r="P10885" s="1829">
        <v>0</v>
      </c>
      <c r="Q10885" s="3452"/>
      <c r="R10885" s="3452"/>
      <c r="S10885" s="3452"/>
      <c r="T10885" s="3452"/>
      <c r="U10885" s="3452"/>
      <c r="V10885" s="3452"/>
      <c r="W10885" s="3452"/>
      <c r="X10885" s="3452"/>
      <c r="Y10885" s="3452"/>
      <c r="Z10885" s="3452"/>
      <c r="AA10885" s="3452"/>
      <c r="AB10885" s="3452"/>
      <c r="AC10885" s="1507">
        <f t="shared" si="4127"/>
        <v>6000</v>
      </c>
      <c r="AD10885" s="1508">
        <f t="shared" si="4128"/>
        <v>6000</v>
      </c>
      <c r="AE10885" s="14">
        <f t="shared" si="4135"/>
        <v>21.366666666666667</v>
      </c>
      <c r="AF10885" s="14">
        <f t="shared" si="4130"/>
        <v>0</v>
      </c>
      <c r="AG10885" s="14" t="e">
        <f t="shared" si="4131"/>
        <v>#DIV/0!</v>
      </c>
      <c r="AH10885" s="14" t="e">
        <f t="shared" si="4136"/>
        <v>#DIV/0!</v>
      </c>
      <c r="AI10885" s="14">
        <f t="shared" si="4137"/>
        <v>6000</v>
      </c>
      <c r="AJ10885" s="3452"/>
    </row>
    <row r="10886" spans="1:36" s="1580" customFormat="1" ht="16.5" customHeight="1">
      <c r="A10886" s="1542" t="e">
        <f t="shared" si="4134"/>
        <v>#REF!</v>
      </c>
      <c r="B10886" s="3466" t="s">
        <v>8874</v>
      </c>
      <c r="C10886" s="1829" t="s">
        <v>153</v>
      </c>
      <c r="D10886" s="1835">
        <v>1</v>
      </c>
      <c r="E10886" s="1829">
        <v>0</v>
      </c>
      <c r="F10886" s="1829">
        <v>0</v>
      </c>
      <c r="G10886" s="1829">
        <v>4100</v>
      </c>
      <c r="H10886" s="3453">
        <f t="shared" si="4126"/>
        <v>4100</v>
      </c>
      <c r="I10886" s="97">
        <v>44986</v>
      </c>
      <c r="J10886" s="97">
        <v>45566</v>
      </c>
      <c r="K10886" s="1829">
        <v>0</v>
      </c>
      <c r="L10886" s="1829" t="s">
        <v>8525</v>
      </c>
      <c r="M10886" s="1829"/>
      <c r="N10886" s="1829">
        <v>0</v>
      </c>
      <c r="O10886" s="1829">
        <v>0</v>
      </c>
      <c r="P10886" s="1829">
        <v>0</v>
      </c>
      <c r="Q10886" s="3452"/>
      <c r="R10886" s="3452"/>
      <c r="S10886" s="3452"/>
      <c r="T10886" s="3452"/>
      <c r="U10886" s="3452"/>
      <c r="V10886" s="3452"/>
      <c r="W10886" s="3452"/>
      <c r="X10886" s="3452"/>
      <c r="Y10886" s="3452"/>
      <c r="Z10886" s="3452"/>
      <c r="AA10886" s="3452"/>
      <c r="AB10886" s="3452"/>
      <c r="AC10886" s="1507">
        <f t="shared" si="4127"/>
        <v>4100</v>
      </c>
      <c r="AD10886" s="1508">
        <f t="shared" si="4128"/>
        <v>4100</v>
      </c>
      <c r="AE10886" s="14">
        <f t="shared" si="4135"/>
        <v>18.3</v>
      </c>
      <c r="AF10886" s="14">
        <f t="shared" si="4130"/>
        <v>0</v>
      </c>
      <c r="AG10886" s="14" t="e">
        <f t="shared" si="4131"/>
        <v>#DIV/0!</v>
      </c>
      <c r="AH10886" s="14" t="e">
        <f t="shared" si="4136"/>
        <v>#DIV/0!</v>
      </c>
      <c r="AI10886" s="14">
        <f t="shared" si="4137"/>
        <v>4100</v>
      </c>
      <c r="AJ10886" s="3452"/>
    </row>
    <row r="10887" spans="1:36" s="1580" customFormat="1" ht="15.75">
      <c r="A10887" s="1542" t="e">
        <f>#REF!+1</f>
        <v>#REF!</v>
      </c>
      <c r="B10887" s="3466" t="s">
        <v>9628</v>
      </c>
      <c r="C10887" s="1829" t="s">
        <v>66</v>
      </c>
      <c r="D10887" s="1835">
        <v>1</v>
      </c>
      <c r="E10887" s="1829">
        <v>0</v>
      </c>
      <c r="F10887" s="1829">
        <v>0</v>
      </c>
      <c r="G10887" s="1829">
        <v>1</v>
      </c>
      <c r="H10887" s="3453">
        <f t="shared" si="4126"/>
        <v>1</v>
      </c>
      <c r="I10887" s="97">
        <v>45001</v>
      </c>
      <c r="J10887" s="97"/>
      <c r="K10887" s="1829">
        <v>0</v>
      </c>
      <c r="L10887" s="1829" t="s">
        <v>8525</v>
      </c>
      <c r="M10887" s="1829"/>
      <c r="N10887" s="1829">
        <v>0</v>
      </c>
      <c r="O10887" s="1829">
        <v>0</v>
      </c>
      <c r="P10887" s="1829">
        <v>0</v>
      </c>
      <c r="Q10887" s="3452"/>
      <c r="R10887" s="3452"/>
      <c r="S10887" s="3452"/>
      <c r="T10887" s="3452"/>
      <c r="U10887" s="3452"/>
      <c r="V10887" s="3452"/>
      <c r="W10887" s="3452"/>
      <c r="X10887" s="3452"/>
      <c r="Y10887" s="3452"/>
      <c r="Z10887" s="3452"/>
      <c r="AA10887" s="3452"/>
      <c r="AB10887" s="3452"/>
      <c r="AC10887" s="1507">
        <f t="shared" ref="AC10887:AC10893" si="4138">E10887+G10887-N10887-O10887-AA10887-P10887-Q10887-R10887-S10887-T10887-U10887-V10887-W10887-X10887-Y10887</f>
        <v>1</v>
      </c>
      <c r="AD10887" s="1508">
        <f t="shared" ref="AD10887:AD10893" si="4139">D10887*AC10887</f>
        <v>1</v>
      </c>
      <c r="AE10887" s="14">
        <f t="shared" si="4135"/>
        <v>-1500.5666666666666</v>
      </c>
      <c r="AF10887" s="14">
        <f t="shared" ref="AF10887:AF10893" si="4140">(N10887+O10887+P10887+Q10887+R10887+S10887+T10887+U10887+V10887+W10887+X10887+Y10887)/3</f>
        <v>0</v>
      </c>
      <c r="AG10887" s="14" t="e">
        <f t="shared" ref="AG10887:AG10893" si="4141">AC10887/AF10887</f>
        <v>#DIV/0!</v>
      </c>
      <c r="AH10887" s="14" t="e">
        <f t="shared" si="4136"/>
        <v>#DIV/0!</v>
      </c>
      <c r="AI10887" s="14">
        <f t="shared" si="4137"/>
        <v>1</v>
      </c>
      <c r="AJ10887" s="3452"/>
    </row>
    <row r="10888" spans="1:36" s="1580" customFormat="1" ht="15.75">
      <c r="A10888" s="1542" t="e">
        <f t="shared" ref="A10888:A10893" si="4142">A10887+1</f>
        <v>#REF!</v>
      </c>
      <c r="B10888" s="3466" t="s">
        <v>9629</v>
      </c>
      <c r="C10888" s="1829" t="s">
        <v>66</v>
      </c>
      <c r="D10888" s="1835">
        <v>1</v>
      </c>
      <c r="E10888" s="1829">
        <v>0</v>
      </c>
      <c r="F10888" s="1829">
        <v>0</v>
      </c>
      <c r="G10888" s="1829">
        <v>1</v>
      </c>
      <c r="H10888" s="3453">
        <f t="shared" si="4126"/>
        <v>1</v>
      </c>
      <c r="I10888" s="97">
        <v>45001</v>
      </c>
      <c r="J10888" s="97"/>
      <c r="K10888" s="1829">
        <v>0</v>
      </c>
      <c r="L10888" s="1829" t="s">
        <v>8525</v>
      </c>
      <c r="M10888" s="1829"/>
      <c r="N10888" s="1829">
        <v>0</v>
      </c>
      <c r="O10888" s="1829">
        <v>0</v>
      </c>
      <c r="P10888" s="1829">
        <v>0</v>
      </c>
      <c r="Q10888" s="3452"/>
      <c r="R10888" s="3452"/>
      <c r="S10888" s="3452"/>
      <c r="T10888" s="3452"/>
      <c r="U10888" s="3452"/>
      <c r="V10888" s="3452"/>
      <c r="W10888" s="3452"/>
      <c r="X10888" s="3452"/>
      <c r="Y10888" s="3452"/>
      <c r="Z10888" s="3452"/>
      <c r="AA10888" s="3452"/>
      <c r="AB10888" s="3452"/>
      <c r="AC10888" s="1507">
        <f t="shared" si="4138"/>
        <v>1</v>
      </c>
      <c r="AD10888" s="1508">
        <f t="shared" si="4139"/>
        <v>1</v>
      </c>
      <c r="AE10888" s="14">
        <f t="shared" si="4135"/>
        <v>-1500.5666666666666</v>
      </c>
      <c r="AF10888" s="14">
        <f t="shared" si="4140"/>
        <v>0</v>
      </c>
      <c r="AG10888" s="14" t="e">
        <f t="shared" si="4141"/>
        <v>#DIV/0!</v>
      </c>
      <c r="AH10888" s="14" t="e">
        <f t="shared" si="4136"/>
        <v>#DIV/0!</v>
      </c>
      <c r="AI10888" s="14">
        <f t="shared" si="4137"/>
        <v>1</v>
      </c>
      <c r="AJ10888" s="3452"/>
    </row>
    <row r="10889" spans="1:36" s="1580" customFormat="1" ht="15.75">
      <c r="A10889" s="1542" t="e">
        <f t="shared" si="4142"/>
        <v>#REF!</v>
      </c>
      <c r="B10889" s="3466" t="s">
        <v>9630</v>
      </c>
      <c r="C10889" s="1829" t="s">
        <v>66</v>
      </c>
      <c r="D10889" s="1835">
        <v>1</v>
      </c>
      <c r="E10889" s="1829">
        <v>0</v>
      </c>
      <c r="F10889" s="1829">
        <v>0</v>
      </c>
      <c r="G10889" s="1829">
        <v>1</v>
      </c>
      <c r="H10889" s="3453">
        <f t="shared" si="4126"/>
        <v>1</v>
      </c>
      <c r="I10889" s="97">
        <v>45001</v>
      </c>
      <c r="J10889" s="97"/>
      <c r="K10889" s="1829">
        <v>0</v>
      </c>
      <c r="L10889" s="1829" t="s">
        <v>8525</v>
      </c>
      <c r="M10889" s="1829"/>
      <c r="N10889" s="1829">
        <v>0</v>
      </c>
      <c r="O10889" s="1829">
        <v>0</v>
      </c>
      <c r="P10889" s="1829">
        <v>0</v>
      </c>
      <c r="Q10889" s="3452"/>
      <c r="R10889" s="3452"/>
      <c r="S10889" s="3452"/>
      <c r="T10889" s="3452"/>
      <c r="U10889" s="3452"/>
      <c r="V10889" s="3452"/>
      <c r="W10889" s="3452"/>
      <c r="X10889" s="3452"/>
      <c r="Y10889" s="3452"/>
      <c r="Z10889" s="3452"/>
      <c r="AA10889" s="3452"/>
      <c r="AB10889" s="3452"/>
      <c r="AC10889" s="1507">
        <f t="shared" si="4138"/>
        <v>1</v>
      </c>
      <c r="AD10889" s="1508">
        <f t="shared" si="4139"/>
        <v>1</v>
      </c>
      <c r="AE10889" s="14">
        <f t="shared" si="4135"/>
        <v>-1500.5666666666666</v>
      </c>
      <c r="AF10889" s="14">
        <f t="shared" si="4140"/>
        <v>0</v>
      </c>
      <c r="AG10889" s="14" t="e">
        <f t="shared" si="4141"/>
        <v>#DIV/0!</v>
      </c>
      <c r="AH10889" s="14" t="e">
        <f t="shared" si="4136"/>
        <v>#DIV/0!</v>
      </c>
      <c r="AI10889" s="14">
        <f t="shared" si="4137"/>
        <v>1</v>
      </c>
      <c r="AJ10889" s="3452"/>
    </row>
    <row r="10890" spans="1:36" s="1580" customFormat="1" ht="15.75">
      <c r="A10890" s="1542" t="e">
        <f t="shared" si="4142"/>
        <v>#REF!</v>
      </c>
      <c r="B10890" s="3466" t="s">
        <v>9631</v>
      </c>
      <c r="C10890" s="1829" t="s">
        <v>66</v>
      </c>
      <c r="D10890" s="1835">
        <v>1</v>
      </c>
      <c r="E10890" s="1829">
        <v>0</v>
      </c>
      <c r="F10890" s="1829">
        <v>0</v>
      </c>
      <c r="G10890" s="1829">
        <v>1</v>
      </c>
      <c r="H10890" s="3453">
        <f t="shared" si="4126"/>
        <v>1</v>
      </c>
      <c r="I10890" s="97">
        <v>45001</v>
      </c>
      <c r="J10890" s="97"/>
      <c r="K10890" s="1829">
        <v>0</v>
      </c>
      <c r="L10890" s="1829" t="s">
        <v>8525</v>
      </c>
      <c r="M10890" s="1829"/>
      <c r="N10890" s="1829">
        <v>0</v>
      </c>
      <c r="O10890" s="1829">
        <v>0</v>
      </c>
      <c r="P10890" s="1829">
        <v>0</v>
      </c>
      <c r="Q10890" s="3452"/>
      <c r="R10890" s="3452"/>
      <c r="S10890" s="3452"/>
      <c r="T10890" s="3452"/>
      <c r="U10890" s="3452"/>
      <c r="V10890" s="3452"/>
      <c r="W10890" s="3452"/>
      <c r="X10890" s="3452"/>
      <c r="Y10890" s="3452"/>
      <c r="Z10890" s="3452"/>
      <c r="AA10890" s="3452"/>
      <c r="AB10890" s="3452"/>
      <c r="AC10890" s="1507">
        <f t="shared" si="4138"/>
        <v>1</v>
      </c>
      <c r="AD10890" s="1508">
        <f t="shared" si="4139"/>
        <v>1</v>
      </c>
      <c r="AE10890" s="14">
        <f t="shared" si="4135"/>
        <v>-1500.5666666666666</v>
      </c>
      <c r="AF10890" s="14">
        <f t="shared" si="4140"/>
        <v>0</v>
      </c>
      <c r="AG10890" s="14" t="e">
        <f t="shared" si="4141"/>
        <v>#DIV/0!</v>
      </c>
      <c r="AH10890" s="14" t="e">
        <f t="shared" si="4136"/>
        <v>#DIV/0!</v>
      </c>
      <c r="AI10890" s="14">
        <f t="shared" si="4137"/>
        <v>1</v>
      </c>
      <c r="AJ10890" s="3452"/>
    </row>
    <row r="10891" spans="1:36" s="1580" customFormat="1" ht="15.75">
      <c r="A10891" s="1542" t="e">
        <f t="shared" si="4142"/>
        <v>#REF!</v>
      </c>
      <c r="B10891" s="3466" t="s">
        <v>9632</v>
      </c>
      <c r="C10891" s="1829" t="s">
        <v>66</v>
      </c>
      <c r="D10891" s="1835">
        <v>1</v>
      </c>
      <c r="E10891" s="1829">
        <v>0</v>
      </c>
      <c r="F10891" s="1829">
        <v>0</v>
      </c>
      <c r="G10891" s="1829">
        <v>100</v>
      </c>
      <c r="H10891" s="3453">
        <f t="shared" si="4126"/>
        <v>100</v>
      </c>
      <c r="I10891" s="97">
        <v>45001</v>
      </c>
      <c r="J10891" s="97"/>
      <c r="K10891" s="1829">
        <v>0</v>
      </c>
      <c r="L10891" s="1829" t="s">
        <v>8525</v>
      </c>
      <c r="M10891" s="1829"/>
      <c r="N10891" s="1829">
        <v>0</v>
      </c>
      <c r="O10891" s="1829">
        <v>0</v>
      </c>
      <c r="P10891" s="1829">
        <v>0</v>
      </c>
      <c r="Q10891" s="3452"/>
      <c r="R10891" s="3452"/>
      <c r="S10891" s="3452"/>
      <c r="T10891" s="3452"/>
      <c r="U10891" s="3452"/>
      <c r="V10891" s="3452"/>
      <c r="W10891" s="3452"/>
      <c r="X10891" s="3452"/>
      <c r="Y10891" s="3452"/>
      <c r="Z10891" s="3452"/>
      <c r="AA10891" s="3452"/>
      <c r="AB10891" s="3452"/>
      <c r="AC10891" s="1507">
        <f t="shared" si="4138"/>
        <v>100</v>
      </c>
      <c r="AD10891" s="1508">
        <f t="shared" si="4139"/>
        <v>100</v>
      </c>
      <c r="AE10891" s="14">
        <f t="shared" si="4135"/>
        <v>-1500.5666666666666</v>
      </c>
      <c r="AF10891" s="14">
        <f t="shared" si="4140"/>
        <v>0</v>
      </c>
      <c r="AG10891" s="14" t="e">
        <f t="shared" si="4141"/>
        <v>#DIV/0!</v>
      </c>
      <c r="AH10891" s="14" t="e">
        <f t="shared" si="4136"/>
        <v>#DIV/0!</v>
      </c>
      <c r="AI10891" s="14">
        <f t="shared" si="4137"/>
        <v>100</v>
      </c>
      <c r="AJ10891" s="3452"/>
    </row>
    <row r="10892" spans="1:36" s="1580" customFormat="1" ht="15.75">
      <c r="A10892" s="1542" t="e">
        <f t="shared" si="4142"/>
        <v>#REF!</v>
      </c>
      <c r="B10892" s="3466" t="s">
        <v>9599</v>
      </c>
      <c r="C10892" s="1829" t="s">
        <v>176</v>
      </c>
      <c r="D10892" s="1835">
        <v>0</v>
      </c>
      <c r="E10892" s="1829">
        <v>0</v>
      </c>
      <c r="F10892" s="1829">
        <v>0</v>
      </c>
      <c r="G10892" s="1829">
        <v>2</v>
      </c>
      <c r="H10892" s="3453">
        <f t="shared" si="4126"/>
        <v>0</v>
      </c>
      <c r="I10892" s="97">
        <v>45002</v>
      </c>
      <c r="J10892" s="97"/>
      <c r="K10892" s="1829">
        <v>0</v>
      </c>
      <c r="L10892" s="1829" t="s">
        <v>8525</v>
      </c>
      <c r="M10892" s="1829"/>
      <c r="N10892" s="1829">
        <v>0</v>
      </c>
      <c r="O10892" s="1829">
        <v>0</v>
      </c>
      <c r="P10892" s="1829">
        <v>0</v>
      </c>
      <c r="Q10892" s="3452"/>
      <c r="R10892" s="3452"/>
      <c r="S10892" s="3452"/>
      <c r="T10892" s="3452"/>
      <c r="U10892" s="3452"/>
      <c r="V10892" s="3452"/>
      <c r="W10892" s="3452"/>
      <c r="X10892" s="3452"/>
      <c r="Y10892" s="3452"/>
      <c r="Z10892" s="3452"/>
      <c r="AA10892" s="3452"/>
      <c r="AB10892" s="3452"/>
      <c r="AC10892" s="1507">
        <f t="shared" si="4138"/>
        <v>2</v>
      </c>
      <c r="AD10892" s="1508">
        <f t="shared" si="4139"/>
        <v>0</v>
      </c>
      <c r="AE10892" s="14">
        <f t="shared" si="4135"/>
        <v>-1500.5666666666666</v>
      </c>
      <c r="AF10892" s="14">
        <f t="shared" si="4140"/>
        <v>0</v>
      </c>
      <c r="AG10892" s="14" t="e">
        <f t="shared" si="4141"/>
        <v>#DIV/0!</v>
      </c>
      <c r="AH10892" s="14" t="e">
        <f t="shared" si="4136"/>
        <v>#DIV/0!</v>
      </c>
      <c r="AI10892" s="14">
        <f t="shared" si="4137"/>
        <v>2</v>
      </c>
      <c r="AJ10892" s="3452"/>
    </row>
    <row r="10893" spans="1:36" s="1580" customFormat="1" ht="15.75">
      <c r="A10893" s="1542" t="e">
        <f t="shared" si="4142"/>
        <v>#REF!</v>
      </c>
      <c r="B10893" s="3466" t="s">
        <v>9633</v>
      </c>
      <c r="C10893" s="1829" t="s">
        <v>66</v>
      </c>
      <c r="D10893" s="1835">
        <v>0</v>
      </c>
      <c r="E10893" s="1829">
        <v>0</v>
      </c>
      <c r="F10893" s="1829">
        <v>0</v>
      </c>
      <c r="G10893" s="1829">
        <v>74</v>
      </c>
      <c r="H10893" s="3453">
        <f t="shared" si="4126"/>
        <v>0</v>
      </c>
      <c r="I10893" s="97">
        <v>45002</v>
      </c>
      <c r="J10893" s="97"/>
      <c r="K10893" s="1829">
        <v>0</v>
      </c>
      <c r="L10893" s="1829" t="s">
        <v>8525</v>
      </c>
      <c r="M10893" s="1829"/>
      <c r="N10893" s="1829">
        <v>0</v>
      </c>
      <c r="O10893" s="1829">
        <v>0</v>
      </c>
      <c r="P10893" s="1829">
        <v>0</v>
      </c>
      <c r="Q10893" s="3452"/>
      <c r="R10893" s="3452"/>
      <c r="S10893" s="3452"/>
      <c r="T10893" s="3452"/>
      <c r="U10893" s="3452"/>
      <c r="V10893" s="3452"/>
      <c r="W10893" s="3452"/>
      <c r="X10893" s="3452"/>
      <c r="Y10893" s="3452"/>
      <c r="Z10893" s="3452"/>
      <c r="AA10893" s="3452"/>
      <c r="AB10893" s="3452"/>
      <c r="AC10893" s="1507">
        <f t="shared" si="4138"/>
        <v>74</v>
      </c>
      <c r="AD10893" s="1508">
        <f t="shared" si="4139"/>
        <v>0</v>
      </c>
      <c r="AE10893" s="14">
        <f t="shared" si="4135"/>
        <v>-1500.5666666666666</v>
      </c>
      <c r="AF10893" s="14">
        <f t="shared" si="4140"/>
        <v>0</v>
      </c>
      <c r="AG10893" s="14" t="e">
        <f t="shared" si="4141"/>
        <v>#DIV/0!</v>
      </c>
      <c r="AH10893" s="14" t="e">
        <f t="shared" si="4136"/>
        <v>#DIV/0!</v>
      </c>
      <c r="AI10893" s="14">
        <f t="shared" si="4137"/>
        <v>74</v>
      </c>
      <c r="AJ10893" s="3452"/>
    </row>
    <row r="10894" spans="1:36" ht="15" customHeight="1">
      <c r="A10894" s="4169" t="s">
        <v>119</v>
      </c>
      <c r="B10894" s="4170"/>
      <c r="C10894" s="4170"/>
      <c r="D10894" s="4170"/>
      <c r="E10894" s="4170"/>
      <c r="F10894" s="4170"/>
      <c r="G10894" s="4170"/>
      <c r="H10894" s="4170"/>
      <c r="I10894" s="4170"/>
      <c r="J10894" s="4170"/>
      <c r="K10894" s="4170"/>
      <c r="L10894" s="4170"/>
      <c r="M10894" s="4170"/>
      <c r="N10894" s="4170"/>
      <c r="O10894" s="4170"/>
      <c r="P10894" s="4170"/>
      <c r="Q10894" s="4170"/>
      <c r="R10894" s="4170"/>
      <c r="S10894" s="4170"/>
      <c r="T10894" s="4170"/>
      <c r="U10894" s="4170"/>
      <c r="V10894" s="4170"/>
      <c r="W10894" s="4170"/>
      <c r="X10894" s="4170"/>
      <c r="Y10894" s="4170"/>
      <c r="Z10894" s="4170"/>
      <c r="AA10894" s="4170"/>
      <c r="AB10894" s="4170"/>
      <c r="AC10894" s="4170"/>
      <c r="AD10894" s="4170"/>
      <c r="AE10894" s="4170"/>
      <c r="AF10894" s="4170"/>
      <c r="AG10894" s="4170"/>
      <c r="AH10894" s="4170"/>
      <c r="AI10894" s="4170"/>
      <c r="AJ10894" s="4171"/>
    </row>
    <row r="10895" spans="1:36" ht="15.75">
      <c r="A10895" s="4323" t="s">
        <v>20</v>
      </c>
      <c r="B10895" s="4323"/>
      <c r="C10895" s="4323"/>
      <c r="D10895" s="4323"/>
      <c r="E10895" s="4323"/>
      <c r="F10895" s="4323"/>
      <c r="G10895" s="4323"/>
      <c r="H10895" s="4323"/>
      <c r="I10895" s="4323"/>
      <c r="J10895" s="4323"/>
      <c r="K10895" s="4323"/>
      <c r="L10895" s="4323"/>
      <c r="M10895" s="4323"/>
      <c r="N10895" s="4323"/>
      <c r="O10895" s="4323"/>
      <c r="P10895" s="4323"/>
      <c r="Q10895" s="4323"/>
      <c r="R10895" s="4323"/>
      <c r="S10895" s="4323"/>
      <c r="T10895" s="4323"/>
      <c r="U10895" s="4323"/>
      <c r="V10895" s="4323"/>
      <c r="W10895" s="4323"/>
      <c r="X10895" s="4323"/>
      <c r="Y10895" s="4323"/>
      <c r="Z10895" s="4323"/>
      <c r="AA10895" s="4323"/>
      <c r="AB10895" s="4323"/>
      <c r="AC10895" s="4323"/>
      <c r="AD10895" s="4323"/>
      <c r="AE10895" s="4323"/>
      <c r="AF10895" s="4323"/>
      <c r="AG10895" s="4323"/>
      <c r="AH10895" s="4323"/>
      <c r="AI10895" s="4323"/>
      <c r="AJ10895" s="4323"/>
    </row>
    <row r="10896" spans="1:36" ht="15.75">
      <c r="A10896" s="4326" t="s">
        <v>2860</v>
      </c>
      <c r="B10896" s="4326"/>
      <c r="C10896" s="4326"/>
      <c r="D10896" s="4326"/>
      <c r="E10896" s="4326"/>
      <c r="F10896" s="4326"/>
      <c r="G10896" s="4326"/>
      <c r="H10896" s="4326"/>
      <c r="I10896" s="4326"/>
      <c r="J10896" s="4326"/>
      <c r="K10896" s="4326"/>
      <c r="L10896" s="4326"/>
      <c r="M10896" s="4326"/>
      <c r="N10896" s="4326"/>
      <c r="O10896" s="4326"/>
      <c r="P10896" s="4326"/>
      <c r="Q10896" s="4326"/>
      <c r="R10896" s="4326"/>
      <c r="S10896" s="4326"/>
      <c r="T10896" s="4326"/>
      <c r="U10896" s="4326"/>
      <c r="V10896" s="4326"/>
      <c r="W10896" s="4326"/>
      <c r="X10896" s="4326"/>
      <c r="Y10896" s="4326"/>
      <c r="Z10896" s="4326"/>
      <c r="AA10896" s="4326"/>
      <c r="AB10896" s="4326"/>
      <c r="AC10896" s="4326"/>
      <c r="AD10896" s="4326"/>
      <c r="AE10896" s="4326"/>
      <c r="AF10896" s="4326"/>
      <c r="AG10896" s="4326"/>
      <c r="AH10896" s="4326"/>
      <c r="AI10896" s="4326"/>
      <c r="AJ10896" s="4326"/>
    </row>
    <row r="10897" spans="1:36" ht="15.75">
      <c r="A10897" s="1415">
        <v>1</v>
      </c>
      <c r="B10897" s="3468" t="s">
        <v>7434</v>
      </c>
      <c r="C10897" s="180" t="s">
        <v>65</v>
      </c>
      <c r="D10897" s="3469">
        <v>6.06</v>
      </c>
      <c r="E10897" s="3470">
        <v>90</v>
      </c>
      <c r="F10897" s="3471">
        <v>545.4</v>
      </c>
      <c r="G10897" s="180"/>
      <c r="H10897" s="254"/>
      <c r="I10897" s="3411">
        <v>44923</v>
      </c>
      <c r="J10897" s="191">
        <v>45412</v>
      </c>
      <c r="K10897" s="180">
        <v>0</v>
      </c>
      <c r="L10897" s="3417">
        <v>1143</v>
      </c>
      <c r="M10897" s="3411">
        <v>44916</v>
      </c>
      <c r="N10897" s="3472" t="s">
        <v>8267</v>
      </c>
      <c r="O10897" s="180">
        <v>37</v>
      </c>
      <c r="P10897" s="180">
        <v>7</v>
      </c>
      <c r="Q10897" s="3473"/>
      <c r="R10897" s="180"/>
      <c r="S10897" s="180"/>
      <c r="T10897" s="180"/>
      <c r="U10897" s="180"/>
      <c r="V10897" s="180"/>
      <c r="W10897" s="180"/>
      <c r="X10897" s="180"/>
      <c r="Y10897" s="180"/>
      <c r="Z10897" s="180"/>
      <c r="AA10897" s="180"/>
      <c r="AB10897" s="180"/>
      <c r="AC10897" s="1507">
        <f t="shared" ref="AC10897:AC10909" si="4143">E10897+G10897-N10897-O10897-AA10897-P10897-Q10897-R10897-S10897-T10897-U10897-V10897-W10897-X10897-Y10897</f>
        <v>11</v>
      </c>
      <c r="AD10897" s="1508">
        <f t="shared" ref="AD10897:AD10909" si="4144">D10897*AC10897</f>
        <v>66.66</v>
      </c>
      <c r="AE10897" s="14">
        <f t="shared" ref="AE10897:AE10909" si="4145">(J10897-"01.04.2023")/30</f>
        <v>13.166666666666666</v>
      </c>
      <c r="AF10897" s="14">
        <f t="shared" ref="AF10897:AF10909" si="4146">(N10897+O10897+P10897+Q10897+R10897+S10897+T10897+U10897+V10897+W10897+X10897+Y10897)/3</f>
        <v>26.333333333333332</v>
      </c>
      <c r="AG10897" s="14">
        <f t="shared" ref="AG10897:AG10909" si="4147">AC10897/AF10897</f>
        <v>0.41772151898734178</v>
      </c>
      <c r="AH10897" s="14">
        <f t="shared" ref="AH10897:AH10909" si="4148">AG10897-AE10897</f>
        <v>-12.748945147679324</v>
      </c>
      <c r="AI10897" s="14">
        <f t="shared" ref="AI10897:AI10909" si="4149">AC10897-(AE10897*AF10897)</f>
        <v>-335.72222222222217</v>
      </c>
      <c r="AJ10897" s="342"/>
    </row>
    <row r="10898" spans="1:36" ht="15.75">
      <c r="A10898" s="1415">
        <v>2</v>
      </c>
      <c r="B10898" s="3474" t="s">
        <v>2987</v>
      </c>
      <c r="C10898" s="180" t="s">
        <v>65</v>
      </c>
      <c r="D10898" s="259">
        <v>5.274</v>
      </c>
      <c r="E10898" s="3475">
        <v>1121</v>
      </c>
      <c r="F10898" s="254">
        <v>5912.1540000000005</v>
      </c>
      <c r="G10898" s="180"/>
      <c r="H10898" s="254"/>
      <c r="I10898" s="3476" t="s">
        <v>7435</v>
      </c>
      <c r="J10898" s="191">
        <v>45046</v>
      </c>
      <c r="K10898" s="180">
        <v>0</v>
      </c>
      <c r="L10898" s="196">
        <v>1592</v>
      </c>
      <c r="M10898" s="2640" t="s">
        <v>574</v>
      </c>
      <c r="N10898" s="2858">
        <v>280</v>
      </c>
      <c r="O10898" s="3473">
        <v>282</v>
      </c>
      <c r="P10898" s="180">
        <v>282</v>
      </c>
      <c r="Q10898" s="180"/>
      <c r="R10898" s="3473"/>
      <c r="S10898" s="180"/>
      <c r="T10898" s="180"/>
      <c r="U10898" s="180"/>
      <c r="V10898" s="180"/>
      <c r="W10898" s="180"/>
      <c r="X10898" s="180"/>
      <c r="Y10898" s="180"/>
      <c r="Z10898" s="180"/>
      <c r="AA10898" s="180"/>
      <c r="AB10898" s="180"/>
      <c r="AC10898" s="1507">
        <f t="shared" si="4143"/>
        <v>277</v>
      </c>
      <c r="AD10898" s="1508">
        <f t="shared" si="4144"/>
        <v>1460.8979999999999</v>
      </c>
      <c r="AE10898" s="14">
        <f t="shared" si="4145"/>
        <v>0.96666666666666667</v>
      </c>
      <c r="AF10898" s="14">
        <f t="shared" si="4146"/>
        <v>281.33333333333331</v>
      </c>
      <c r="AG10898" s="14">
        <f t="shared" si="4147"/>
        <v>0.9845971563981043</v>
      </c>
      <c r="AH10898" s="14">
        <f t="shared" si="4148"/>
        <v>1.7930489731437627E-2</v>
      </c>
      <c r="AI10898" s="14">
        <f t="shared" si="4149"/>
        <v>5.0444444444444798</v>
      </c>
      <c r="AJ10898" s="342"/>
    </row>
    <row r="10899" spans="1:36" ht="15.75">
      <c r="A10899" s="1415">
        <v>3</v>
      </c>
      <c r="B10899" s="3474" t="s">
        <v>9766</v>
      </c>
      <c r="C10899" s="180" t="s">
        <v>65</v>
      </c>
      <c r="D10899" s="259">
        <v>5.274</v>
      </c>
      <c r="E10899" s="3475" t="s">
        <v>2139</v>
      </c>
      <c r="F10899" s="254">
        <v>0</v>
      </c>
      <c r="G10899" s="180">
        <v>50</v>
      </c>
      <c r="H10899" s="254">
        <v>263.7</v>
      </c>
      <c r="I10899" s="3476" t="s">
        <v>9767</v>
      </c>
      <c r="J10899" s="191">
        <v>45107</v>
      </c>
      <c r="K10899" s="180">
        <v>0</v>
      </c>
      <c r="L10899" s="196">
        <v>189</v>
      </c>
      <c r="M10899" s="2640" t="s">
        <v>9572</v>
      </c>
      <c r="N10899" s="2858">
        <v>0</v>
      </c>
      <c r="O10899" s="3473">
        <v>0</v>
      </c>
      <c r="P10899" s="180">
        <v>0</v>
      </c>
      <c r="Q10899" s="180"/>
      <c r="R10899" s="3473"/>
      <c r="S10899" s="180"/>
      <c r="T10899" s="180"/>
      <c r="U10899" s="180"/>
      <c r="V10899" s="180"/>
      <c r="W10899" s="180"/>
      <c r="X10899" s="180"/>
      <c r="Y10899" s="180"/>
      <c r="Z10899" s="180"/>
      <c r="AA10899" s="180"/>
      <c r="AB10899" s="180"/>
      <c r="AC10899" s="1507">
        <f t="shared" si="4143"/>
        <v>50</v>
      </c>
      <c r="AD10899" s="1508">
        <f t="shared" si="4144"/>
        <v>263.7</v>
      </c>
      <c r="AE10899" s="14">
        <f t="shared" si="4145"/>
        <v>3</v>
      </c>
      <c r="AF10899" s="14">
        <f t="shared" si="4146"/>
        <v>0</v>
      </c>
      <c r="AG10899" s="14" t="e">
        <f t="shared" si="4147"/>
        <v>#DIV/0!</v>
      </c>
      <c r="AH10899" s="14" t="e">
        <f t="shared" si="4148"/>
        <v>#DIV/0!</v>
      </c>
      <c r="AI10899" s="14">
        <f t="shared" si="4149"/>
        <v>50</v>
      </c>
      <c r="AJ10899" s="342"/>
    </row>
    <row r="10900" spans="1:36" ht="15.75">
      <c r="A10900" s="1415">
        <v>4</v>
      </c>
      <c r="B10900" s="3474" t="s">
        <v>2861</v>
      </c>
      <c r="C10900" s="180" t="s">
        <v>65</v>
      </c>
      <c r="D10900" s="259">
        <v>58.85</v>
      </c>
      <c r="E10900" s="3475">
        <v>160</v>
      </c>
      <c r="F10900" s="254">
        <v>9416</v>
      </c>
      <c r="G10900" s="180"/>
      <c r="H10900" s="254"/>
      <c r="I10900" s="3476" t="s">
        <v>7436</v>
      </c>
      <c r="J10900" s="191">
        <v>45230</v>
      </c>
      <c r="K10900" s="180">
        <v>0</v>
      </c>
      <c r="L10900" s="196">
        <v>973</v>
      </c>
      <c r="M10900" s="2640" t="s">
        <v>867</v>
      </c>
      <c r="N10900" s="2858">
        <v>43</v>
      </c>
      <c r="O10900" s="3473">
        <v>63</v>
      </c>
      <c r="P10900" s="180">
        <v>24</v>
      </c>
      <c r="Q10900" s="180"/>
      <c r="R10900" s="3473"/>
      <c r="S10900" s="180"/>
      <c r="T10900" s="180"/>
      <c r="U10900" s="180"/>
      <c r="V10900" s="180"/>
      <c r="W10900" s="180"/>
      <c r="X10900" s="180"/>
      <c r="Y10900" s="180"/>
      <c r="Z10900" s="180"/>
      <c r="AA10900" s="180"/>
      <c r="AB10900" s="180"/>
      <c r="AC10900" s="1507">
        <f t="shared" si="4143"/>
        <v>30</v>
      </c>
      <c r="AD10900" s="1508">
        <f t="shared" si="4144"/>
        <v>1765.5</v>
      </c>
      <c r="AE10900" s="14">
        <f t="shared" si="4145"/>
        <v>7.1</v>
      </c>
      <c r="AF10900" s="14">
        <f t="shared" si="4146"/>
        <v>43.333333333333336</v>
      </c>
      <c r="AG10900" s="14">
        <f t="shared" si="4147"/>
        <v>0.69230769230769229</v>
      </c>
      <c r="AH10900" s="14">
        <f t="shared" si="4148"/>
        <v>-6.4076923076923071</v>
      </c>
      <c r="AI10900" s="14">
        <f t="shared" si="4149"/>
        <v>-277.66666666666669</v>
      </c>
      <c r="AJ10900" s="342"/>
    </row>
    <row r="10901" spans="1:36" ht="15.75">
      <c r="A10901" s="1415">
        <v>5</v>
      </c>
      <c r="B10901" s="3474" t="s">
        <v>3636</v>
      </c>
      <c r="C10901" s="180" t="s">
        <v>65</v>
      </c>
      <c r="D10901" s="197">
        <v>8.65</v>
      </c>
      <c r="E10901" s="3475">
        <v>140</v>
      </c>
      <c r="F10901" s="254">
        <v>590.79999999999995</v>
      </c>
      <c r="G10901" s="180"/>
      <c r="H10901" s="254"/>
      <c r="I10901" s="3476" t="s">
        <v>3637</v>
      </c>
      <c r="J10901" s="191">
        <v>45230</v>
      </c>
      <c r="K10901" s="180">
        <v>0</v>
      </c>
      <c r="L10901" s="196">
        <v>471</v>
      </c>
      <c r="M10901" s="2640" t="s">
        <v>3249</v>
      </c>
      <c r="N10901" s="2858">
        <v>0</v>
      </c>
      <c r="O10901" s="3473">
        <v>0</v>
      </c>
      <c r="P10901" s="180">
        <v>20</v>
      </c>
      <c r="Q10901" s="180"/>
      <c r="R10901" s="3473"/>
      <c r="S10901" s="180"/>
      <c r="T10901" s="180"/>
      <c r="U10901" s="180"/>
      <c r="V10901" s="180"/>
      <c r="W10901" s="180"/>
      <c r="X10901" s="180"/>
      <c r="Y10901" s="180"/>
      <c r="Z10901" s="180"/>
      <c r="AA10901" s="180"/>
      <c r="AB10901" s="180"/>
      <c r="AC10901" s="1507">
        <f t="shared" si="4143"/>
        <v>120</v>
      </c>
      <c r="AD10901" s="1508">
        <f t="shared" si="4144"/>
        <v>1038</v>
      </c>
      <c r="AE10901" s="14">
        <f t="shared" si="4145"/>
        <v>7.1</v>
      </c>
      <c r="AF10901" s="14">
        <f t="shared" si="4146"/>
        <v>6.666666666666667</v>
      </c>
      <c r="AG10901" s="14">
        <f t="shared" si="4147"/>
        <v>18</v>
      </c>
      <c r="AH10901" s="14">
        <f t="shared" si="4148"/>
        <v>10.9</v>
      </c>
      <c r="AI10901" s="14">
        <f t="shared" si="4149"/>
        <v>72.666666666666657</v>
      </c>
      <c r="AJ10901" s="342"/>
    </row>
    <row r="10902" spans="1:36" ht="15.75">
      <c r="A10902" s="1415">
        <v>6</v>
      </c>
      <c r="B10902" s="3474" t="s">
        <v>4646</v>
      </c>
      <c r="C10902" s="180" t="s">
        <v>65</v>
      </c>
      <c r="D10902" s="197">
        <v>63.45</v>
      </c>
      <c r="E10902" s="3475">
        <v>381</v>
      </c>
      <c r="F10902" s="254">
        <v>24174.45</v>
      </c>
      <c r="G10902" s="3477"/>
      <c r="H10902" s="254"/>
      <c r="I10902" s="3476" t="s">
        <v>4639</v>
      </c>
      <c r="J10902" s="250">
        <v>45659</v>
      </c>
      <c r="K10902" s="180">
        <v>0</v>
      </c>
      <c r="L10902" s="196">
        <v>648</v>
      </c>
      <c r="M10902" s="2640" t="s">
        <v>4647</v>
      </c>
      <c r="N10902" s="2858">
        <v>10</v>
      </c>
      <c r="O10902" s="3473">
        <v>10</v>
      </c>
      <c r="P10902" s="180">
        <v>0</v>
      </c>
      <c r="Q10902" s="180"/>
      <c r="R10902" s="3473"/>
      <c r="S10902" s="180"/>
      <c r="T10902" s="180"/>
      <c r="U10902" s="180"/>
      <c r="V10902" s="180"/>
      <c r="W10902" s="180"/>
      <c r="X10902" s="180"/>
      <c r="Y10902" s="180"/>
      <c r="Z10902" s="180"/>
      <c r="AA10902" s="180"/>
      <c r="AB10902" s="180"/>
      <c r="AC10902" s="1507">
        <f t="shared" si="4143"/>
        <v>361</v>
      </c>
      <c r="AD10902" s="1508">
        <f t="shared" si="4144"/>
        <v>22905.45</v>
      </c>
      <c r="AE10902" s="14">
        <f t="shared" si="4145"/>
        <v>21.4</v>
      </c>
      <c r="AF10902" s="14">
        <f t="shared" si="4146"/>
        <v>6.666666666666667</v>
      </c>
      <c r="AG10902" s="14">
        <f t="shared" si="4147"/>
        <v>54.15</v>
      </c>
      <c r="AH10902" s="14">
        <f t="shared" si="4148"/>
        <v>32.75</v>
      </c>
      <c r="AI10902" s="14">
        <f t="shared" si="4149"/>
        <v>218.33333333333334</v>
      </c>
      <c r="AJ10902" s="342"/>
    </row>
    <row r="10903" spans="1:36" ht="15.75">
      <c r="A10903" s="1415">
        <v>7</v>
      </c>
      <c r="B10903" s="3474" t="s">
        <v>7437</v>
      </c>
      <c r="C10903" s="180" t="s">
        <v>65</v>
      </c>
      <c r="D10903" s="3478">
        <v>129.78</v>
      </c>
      <c r="E10903" s="3475">
        <v>296</v>
      </c>
      <c r="F10903" s="254">
        <v>38414.879999999997</v>
      </c>
      <c r="G10903" s="3417"/>
      <c r="H10903" s="3479"/>
      <c r="I10903" s="191">
        <v>44923</v>
      </c>
      <c r="J10903" s="3480">
        <v>45169</v>
      </c>
      <c r="K10903" s="180">
        <v>0</v>
      </c>
      <c r="L10903" s="196">
        <v>189</v>
      </c>
      <c r="M10903" s="2640" t="s">
        <v>79</v>
      </c>
      <c r="N10903" s="2858">
        <v>37</v>
      </c>
      <c r="O10903" s="3473">
        <v>89</v>
      </c>
      <c r="P10903" s="180">
        <v>72</v>
      </c>
      <c r="Q10903" s="180"/>
      <c r="R10903" s="3473"/>
      <c r="S10903" s="180"/>
      <c r="T10903" s="180"/>
      <c r="U10903" s="180"/>
      <c r="V10903" s="180"/>
      <c r="W10903" s="180"/>
      <c r="X10903" s="180"/>
      <c r="Y10903" s="180"/>
      <c r="Z10903" s="180"/>
      <c r="AA10903" s="180"/>
      <c r="AB10903" s="180"/>
      <c r="AC10903" s="1507">
        <f t="shared" si="4143"/>
        <v>98</v>
      </c>
      <c r="AD10903" s="1508">
        <f t="shared" si="4144"/>
        <v>12718.44</v>
      </c>
      <c r="AE10903" s="14">
        <f t="shared" si="4145"/>
        <v>5.0666666666666664</v>
      </c>
      <c r="AF10903" s="14">
        <f t="shared" si="4146"/>
        <v>66</v>
      </c>
      <c r="AG10903" s="14">
        <f t="shared" si="4147"/>
        <v>1.4848484848484849</v>
      </c>
      <c r="AH10903" s="14">
        <f t="shared" si="4148"/>
        <v>-3.5818181818181816</v>
      </c>
      <c r="AI10903" s="14">
        <f t="shared" si="4149"/>
        <v>-236.39999999999998</v>
      </c>
      <c r="AJ10903" s="342"/>
    </row>
    <row r="10904" spans="1:36" ht="15.75">
      <c r="A10904" s="1415">
        <v>8</v>
      </c>
      <c r="B10904" s="3481" t="s">
        <v>6542</v>
      </c>
      <c r="C10904" s="180" t="s">
        <v>65</v>
      </c>
      <c r="D10904" s="192">
        <v>69.12</v>
      </c>
      <c r="E10904" s="3475">
        <v>230</v>
      </c>
      <c r="F10904" s="254">
        <v>15897.6</v>
      </c>
      <c r="G10904" s="3470"/>
      <c r="H10904" s="254"/>
      <c r="I10904" s="3411">
        <v>44874</v>
      </c>
      <c r="J10904" s="250">
        <v>45107</v>
      </c>
      <c r="K10904" s="180">
        <v>0</v>
      </c>
      <c r="L10904" s="196">
        <v>650</v>
      </c>
      <c r="M10904" s="3482" t="s">
        <v>4647</v>
      </c>
      <c r="N10904" s="2858">
        <v>38</v>
      </c>
      <c r="O10904" s="3473">
        <v>45</v>
      </c>
      <c r="P10904" s="180">
        <v>0</v>
      </c>
      <c r="Q10904" s="180"/>
      <c r="R10904" s="180"/>
      <c r="S10904" s="180"/>
      <c r="T10904" s="180"/>
      <c r="U10904" s="180"/>
      <c r="V10904" s="180"/>
      <c r="W10904" s="180"/>
      <c r="X10904" s="180"/>
      <c r="Y10904" s="180"/>
      <c r="Z10904" s="180"/>
      <c r="AA10904" s="180"/>
      <c r="AB10904" s="180"/>
      <c r="AC10904" s="1507">
        <f t="shared" si="4143"/>
        <v>147</v>
      </c>
      <c r="AD10904" s="1508">
        <f t="shared" si="4144"/>
        <v>10160.640000000001</v>
      </c>
      <c r="AE10904" s="14">
        <f t="shared" si="4145"/>
        <v>3</v>
      </c>
      <c r="AF10904" s="14">
        <f t="shared" si="4146"/>
        <v>27.666666666666668</v>
      </c>
      <c r="AG10904" s="14">
        <f t="shared" si="4147"/>
        <v>5.3132530120481922</v>
      </c>
      <c r="AH10904" s="14">
        <f t="shared" si="4148"/>
        <v>2.3132530120481922</v>
      </c>
      <c r="AI10904" s="14">
        <f t="shared" si="4149"/>
        <v>64</v>
      </c>
      <c r="AJ10904" s="342"/>
    </row>
    <row r="10905" spans="1:36" ht="15.75">
      <c r="A10905" s="1415">
        <v>17</v>
      </c>
      <c r="B10905" s="1541" t="s">
        <v>9768</v>
      </c>
      <c r="C10905" s="3485" t="s">
        <v>65</v>
      </c>
      <c r="D10905" s="3478">
        <v>533.91999999999996</v>
      </c>
      <c r="E10905" s="3475" t="s">
        <v>2139</v>
      </c>
      <c r="F10905" s="254">
        <v>0</v>
      </c>
      <c r="G10905" s="3470">
        <v>90</v>
      </c>
      <c r="H10905" s="254">
        <v>48052.799999999996</v>
      </c>
      <c r="I10905" s="3411">
        <v>45007</v>
      </c>
      <c r="J10905" s="250">
        <v>45034</v>
      </c>
      <c r="K10905" s="180">
        <v>0</v>
      </c>
      <c r="L10905" s="3483">
        <v>474</v>
      </c>
      <c r="M10905" s="3482" t="s">
        <v>9059</v>
      </c>
      <c r="N10905" s="2858">
        <v>0</v>
      </c>
      <c r="O10905" s="3473">
        <v>0</v>
      </c>
      <c r="P10905" s="180">
        <v>60</v>
      </c>
      <c r="Q10905" s="180"/>
      <c r="R10905" s="180"/>
      <c r="S10905" s="180"/>
      <c r="T10905" s="180"/>
      <c r="U10905" s="180"/>
      <c r="V10905" s="180"/>
      <c r="W10905" s="180"/>
      <c r="X10905" s="180"/>
      <c r="Y10905" s="180"/>
      <c r="Z10905" s="180"/>
      <c r="AA10905" s="180"/>
      <c r="AB10905" s="180"/>
      <c r="AC10905" s="1507">
        <f t="shared" si="4143"/>
        <v>30</v>
      </c>
      <c r="AD10905" s="1508">
        <f t="shared" si="4144"/>
        <v>16017.599999999999</v>
      </c>
      <c r="AE10905" s="14">
        <f t="shared" si="4145"/>
        <v>0.56666666666666665</v>
      </c>
      <c r="AF10905" s="14">
        <f t="shared" si="4146"/>
        <v>20</v>
      </c>
      <c r="AG10905" s="14">
        <f t="shared" si="4147"/>
        <v>1.5</v>
      </c>
      <c r="AH10905" s="14">
        <f t="shared" si="4148"/>
        <v>0.93333333333333335</v>
      </c>
      <c r="AI10905" s="14">
        <f t="shared" si="4149"/>
        <v>18.666666666666668</v>
      </c>
      <c r="AJ10905" s="342"/>
    </row>
    <row r="10906" spans="1:36" ht="31.5">
      <c r="A10906" s="1415">
        <v>19</v>
      </c>
      <c r="B10906" s="477" t="s">
        <v>9769</v>
      </c>
      <c r="C10906" s="192" t="s">
        <v>233</v>
      </c>
      <c r="D10906" s="359">
        <v>40.912039999999998</v>
      </c>
      <c r="E10906" s="3484" t="s">
        <v>2139</v>
      </c>
      <c r="F10906" s="267">
        <v>0</v>
      </c>
      <c r="G10906" s="3470">
        <v>15</v>
      </c>
      <c r="H10906" s="254">
        <v>613.68059999999991</v>
      </c>
      <c r="I10906" s="3411">
        <v>45007</v>
      </c>
      <c r="J10906" s="250">
        <v>45260</v>
      </c>
      <c r="K10906" s="268">
        <v>0</v>
      </c>
      <c r="L10906" s="196">
        <v>474</v>
      </c>
      <c r="M10906" s="3482" t="s">
        <v>9059</v>
      </c>
      <c r="N10906" s="2858">
        <v>0</v>
      </c>
      <c r="O10906" s="3473">
        <v>0</v>
      </c>
      <c r="P10906" s="180">
        <v>10</v>
      </c>
      <c r="Q10906" s="180"/>
      <c r="R10906" s="180"/>
      <c r="S10906" s="180"/>
      <c r="T10906" s="180"/>
      <c r="U10906" s="180"/>
      <c r="V10906" s="180"/>
      <c r="W10906" s="180"/>
      <c r="X10906" s="180"/>
      <c r="Y10906" s="180"/>
      <c r="Z10906" s="180"/>
      <c r="AA10906" s="180"/>
      <c r="AB10906" s="180"/>
      <c r="AC10906" s="1507">
        <f t="shared" si="4143"/>
        <v>5</v>
      </c>
      <c r="AD10906" s="1508">
        <f t="shared" si="4144"/>
        <v>204.56019999999998</v>
      </c>
      <c r="AE10906" s="14">
        <f t="shared" si="4145"/>
        <v>8.1</v>
      </c>
      <c r="AF10906" s="14">
        <f t="shared" si="4146"/>
        <v>3.3333333333333335</v>
      </c>
      <c r="AG10906" s="14">
        <f t="shared" si="4147"/>
        <v>1.5</v>
      </c>
      <c r="AH10906" s="14">
        <f t="shared" si="4148"/>
        <v>-6.6</v>
      </c>
      <c r="AI10906" s="14">
        <f t="shared" si="4149"/>
        <v>-22</v>
      </c>
      <c r="AJ10906" s="342"/>
    </row>
    <row r="10907" spans="1:36" ht="15.75">
      <c r="A10907" s="1415">
        <v>20</v>
      </c>
      <c r="B10907" s="477" t="s">
        <v>183</v>
      </c>
      <c r="C10907" s="351" t="s">
        <v>181</v>
      </c>
      <c r="D10907" s="3486">
        <v>3.5398399999999999</v>
      </c>
      <c r="E10907" s="3475" t="s">
        <v>2139</v>
      </c>
      <c r="F10907" s="254">
        <v>0</v>
      </c>
      <c r="G10907" s="3470">
        <v>90</v>
      </c>
      <c r="H10907" s="254">
        <v>318.5856</v>
      </c>
      <c r="I10907" s="3411">
        <v>45007</v>
      </c>
      <c r="J10907" s="250">
        <v>46326</v>
      </c>
      <c r="K10907" s="180">
        <v>0</v>
      </c>
      <c r="L10907" s="196">
        <v>474</v>
      </c>
      <c r="M10907" s="3482" t="s">
        <v>9059</v>
      </c>
      <c r="N10907" s="2858">
        <v>0</v>
      </c>
      <c r="O10907" s="3473">
        <v>0</v>
      </c>
      <c r="P10907" s="180" t="s">
        <v>7109</v>
      </c>
      <c r="Q10907" s="180"/>
      <c r="R10907" s="180"/>
      <c r="S10907" s="180"/>
      <c r="T10907" s="180"/>
      <c r="U10907" s="180"/>
      <c r="V10907" s="180"/>
      <c r="W10907" s="180"/>
      <c r="X10907" s="180"/>
      <c r="Y10907" s="180"/>
      <c r="Z10907" s="180"/>
      <c r="AA10907" s="180"/>
      <c r="AB10907" s="180"/>
      <c r="AC10907" s="1507">
        <f t="shared" si="4143"/>
        <v>30</v>
      </c>
      <c r="AD10907" s="1508">
        <f t="shared" si="4144"/>
        <v>106.1952</v>
      </c>
      <c r="AE10907" s="14">
        <f t="shared" si="4145"/>
        <v>43.633333333333333</v>
      </c>
      <c r="AF10907" s="14">
        <f t="shared" si="4146"/>
        <v>20</v>
      </c>
      <c r="AG10907" s="14">
        <f t="shared" si="4147"/>
        <v>1.5</v>
      </c>
      <c r="AH10907" s="14">
        <f t="shared" si="4148"/>
        <v>-42.133333333333333</v>
      </c>
      <c r="AI10907" s="14">
        <f t="shared" si="4149"/>
        <v>-842.66666666666663</v>
      </c>
      <c r="AJ10907" s="342"/>
    </row>
    <row r="10908" spans="1:36" ht="31.5">
      <c r="A10908" s="1415">
        <v>30</v>
      </c>
      <c r="B10908" s="477" t="s">
        <v>2862</v>
      </c>
      <c r="C10908" s="180" t="s">
        <v>66</v>
      </c>
      <c r="D10908" s="197">
        <v>22.25</v>
      </c>
      <c r="E10908" s="351">
        <v>7984</v>
      </c>
      <c r="F10908" s="259">
        <v>177644</v>
      </c>
      <c r="G10908" s="180"/>
      <c r="H10908" s="254"/>
      <c r="I10908" s="250">
        <v>44818</v>
      </c>
      <c r="J10908" s="250">
        <v>45383</v>
      </c>
      <c r="K10908" s="180">
        <v>0</v>
      </c>
      <c r="L10908" s="351">
        <v>28</v>
      </c>
      <c r="M10908" s="250">
        <v>44755</v>
      </c>
      <c r="N10908" s="180">
        <v>300</v>
      </c>
      <c r="O10908" s="180">
        <v>1834</v>
      </c>
      <c r="P10908" s="180">
        <v>0</v>
      </c>
      <c r="Q10908" s="180"/>
      <c r="R10908" s="180"/>
      <c r="S10908" s="180"/>
      <c r="T10908" s="180"/>
      <c r="U10908" s="180"/>
      <c r="V10908" s="180"/>
      <c r="W10908" s="180"/>
      <c r="X10908" s="180"/>
      <c r="Y10908" s="180"/>
      <c r="Z10908" s="180"/>
      <c r="AA10908" s="180"/>
      <c r="AB10908" s="180"/>
      <c r="AC10908" s="1507">
        <f t="shared" si="4143"/>
        <v>5850</v>
      </c>
      <c r="AD10908" s="1508">
        <f t="shared" si="4144"/>
        <v>130162.5</v>
      </c>
      <c r="AE10908" s="14">
        <f t="shared" si="4145"/>
        <v>12.2</v>
      </c>
      <c r="AF10908" s="14">
        <f t="shared" si="4146"/>
        <v>711.33333333333337</v>
      </c>
      <c r="AG10908" s="14">
        <f t="shared" si="4147"/>
        <v>8.2239925023430178</v>
      </c>
      <c r="AH10908" s="14">
        <f t="shared" si="4148"/>
        <v>-3.9760074976569815</v>
      </c>
      <c r="AI10908" s="14">
        <f t="shared" si="4149"/>
        <v>-2828.2666666666664</v>
      </c>
      <c r="AJ10908" s="342"/>
    </row>
    <row r="10909" spans="1:36" ht="31.5">
      <c r="A10909" s="1415">
        <v>31</v>
      </c>
      <c r="B10909" s="477" t="s">
        <v>2863</v>
      </c>
      <c r="C10909" s="180" t="s">
        <v>66</v>
      </c>
      <c r="D10909" s="197">
        <v>3.36</v>
      </c>
      <c r="E10909" s="351">
        <v>1700</v>
      </c>
      <c r="F10909" s="259">
        <v>5712</v>
      </c>
      <c r="G10909" s="180"/>
      <c r="H10909" s="254"/>
      <c r="I10909" s="250">
        <v>44523</v>
      </c>
      <c r="J10909" s="250">
        <v>45017</v>
      </c>
      <c r="K10909" s="180">
        <v>0</v>
      </c>
      <c r="L10909" s="180"/>
      <c r="M10909" s="180">
        <v>2021</v>
      </c>
      <c r="N10909" s="180">
        <v>0</v>
      </c>
      <c r="O10909" s="180">
        <v>0</v>
      </c>
      <c r="P10909" s="180">
        <v>700</v>
      </c>
      <c r="Q10909" s="180"/>
      <c r="R10909" s="180"/>
      <c r="S10909" s="180"/>
      <c r="T10909" s="180"/>
      <c r="U10909" s="180"/>
      <c r="V10909" s="180"/>
      <c r="W10909" s="180"/>
      <c r="X10909" s="180"/>
      <c r="Y10909" s="180"/>
      <c r="Z10909" s="180"/>
      <c r="AA10909" s="180"/>
      <c r="AB10909" s="180"/>
      <c r="AC10909" s="1507">
        <f t="shared" si="4143"/>
        <v>1000</v>
      </c>
      <c r="AD10909" s="1508">
        <f t="shared" si="4144"/>
        <v>3360</v>
      </c>
      <c r="AE10909" s="14">
        <f t="shared" si="4145"/>
        <v>0</v>
      </c>
      <c r="AF10909" s="14">
        <f t="shared" si="4146"/>
        <v>233.33333333333334</v>
      </c>
      <c r="AG10909" s="14">
        <f t="shared" si="4147"/>
        <v>4.2857142857142856</v>
      </c>
      <c r="AH10909" s="14">
        <f t="shared" si="4148"/>
        <v>4.2857142857142856</v>
      </c>
      <c r="AI10909" s="14">
        <f t="shared" si="4149"/>
        <v>1000</v>
      </c>
      <c r="AJ10909" s="342"/>
    </row>
    <row r="10910" spans="1:36" ht="15.75">
      <c r="A10910" s="1415">
        <v>33</v>
      </c>
      <c r="B10910" s="477" t="s">
        <v>2864</v>
      </c>
      <c r="C10910" s="180" t="s">
        <v>66</v>
      </c>
      <c r="D10910" s="254">
        <v>54</v>
      </c>
      <c r="E10910" s="180">
        <v>14000</v>
      </c>
      <c r="F10910" s="254">
        <v>756000</v>
      </c>
      <c r="G10910" s="180"/>
      <c r="H10910" s="254"/>
      <c r="I10910" s="250">
        <v>44900</v>
      </c>
      <c r="J10910" s="250">
        <v>45292</v>
      </c>
      <c r="K10910" s="180">
        <v>0</v>
      </c>
      <c r="L10910" s="180"/>
      <c r="M10910" s="180">
        <v>2022</v>
      </c>
      <c r="N10910" s="180">
        <v>0</v>
      </c>
      <c r="O10910" s="180">
        <v>0</v>
      </c>
      <c r="P10910" s="180">
        <v>0</v>
      </c>
      <c r="Q10910" s="180"/>
      <c r="R10910" s="180"/>
      <c r="S10910" s="180"/>
      <c r="T10910" s="180"/>
      <c r="U10910" s="180"/>
      <c r="V10910" s="181"/>
      <c r="W10910" s="180"/>
      <c r="X10910" s="180"/>
      <c r="Y10910" s="180"/>
      <c r="Z10910" s="180"/>
      <c r="AA10910" s="180"/>
      <c r="AB10910" s="180"/>
      <c r="AC10910" s="1507">
        <f t="shared" ref="AC10910:AC10923" si="4150">E10910+G10910-N10910-O10910-AA10910-P10910-Q10910-R10910-S10910-T10910-U10910-V10910-W10910-X10910-Y10910</f>
        <v>14000</v>
      </c>
      <c r="AD10910" s="1508">
        <f t="shared" ref="AD10910:AD10923" si="4151">D10910*AC10910</f>
        <v>756000</v>
      </c>
      <c r="AE10910" s="14">
        <f t="shared" ref="AE10910:AE10923" si="4152">(J10910-"01.04.2023")/30</f>
        <v>9.1666666666666661</v>
      </c>
      <c r="AF10910" s="14">
        <f t="shared" ref="AF10910:AF10923" si="4153">(N10910+O10910+P10910+Q10910+R10910+S10910+T10910+U10910+V10910+W10910+X10910+Y10910)/3</f>
        <v>0</v>
      </c>
      <c r="AG10910" s="14" t="e">
        <f t="shared" ref="AG10910:AG10923" si="4154">AC10910/AF10910</f>
        <v>#DIV/0!</v>
      </c>
      <c r="AH10910" s="14" t="e">
        <f t="shared" ref="AH10910:AH10923" si="4155">AG10910-AE10910</f>
        <v>#DIV/0!</v>
      </c>
      <c r="AI10910" s="14">
        <f t="shared" ref="AI10910:AI10923" si="4156">AC10910-(AE10910*AF10910)</f>
        <v>14000</v>
      </c>
      <c r="AJ10910" s="342"/>
    </row>
    <row r="10911" spans="1:36" ht="15.75">
      <c r="A10911" s="1415">
        <v>34</v>
      </c>
      <c r="B10911" s="1541" t="s">
        <v>2865</v>
      </c>
      <c r="C10911" s="180" t="s">
        <v>86</v>
      </c>
      <c r="D10911" s="254">
        <v>2194.08</v>
      </c>
      <c r="E10911" s="180">
        <v>50</v>
      </c>
      <c r="F10911" s="254">
        <v>109704</v>
      </c>
      <c r="G10911" s="180"/>
      <c r="H10911" s="254"/>
      <c r="I10911" s="185">
        <v>44596</v>
      </c>
      <c r="J10911" s="185">
        <v>45225</v>
      </c>
      <c r="K10911" s="180">
        <v>0</v>
      </c>
      <c r="L10911" s="3421">
        <v>60</v>
      </c>
      <c r="M10911" s="3482" t="s">
        <v>218</v>
      </c>
      <c r="N10911" s="180">
        <v>0</v>
      </c>
      <c r="O10911" s="180">
        <v>0</v>
      </c>
      <c r="P10911" s="180">
        <v>0</v>
      </c>
      <c r="Q10911" s="180"/>
      <c r="R10911" s="180"/>
      <c r="S10911" s="180"/>
      <c r="T10911" s="180"/>
      <c r="U10911" s="180"/>
      <c r="V10911" s="180"/>
      <c r="W10911" s="180"/>
      <c r="X10911" s="180"/>
      <c r="Y10911" s="180"/>
      <c r="Z10911" s="180"/>
      <c r="AA10911" s="180"/>
      <c r="AB10911" s="180"/>
      <c r="AC10911" s="1507">
        <f t="shared" si="4150"/>
        <v>50</v>
      </c>
      <c r="AD10911" s="1508">
        <f t="shared" si="4151"/>
        <v>109704</v>
      </c>
      <c r="AE10911" s="14">
        <f t="shared" si="4152"/>
        <v>6.9333333333333336</v>
      </c>
      <c r="AF10911" s="14">
        <f t="shared" si="4153"/>
        <v>0</v>
      </c>
      <c r="AG10911" s="14" t="e">
        <f t="shared" si="4154"/>
        <v>#DIV/0!</v>
      </c>
      <c r="AH10911" s="14" t="e">
        <f t="shared" si="4155"/>
        <v>#DIV/0!</v>
      </c>
      <c r="AI10911" s="14">
        <f t="shared" si="4156"/>
        <v>50</v>
      </c>
      <c r="AJ10911" s="342"/>
    </row>
    <row r="10912" spans="1:36" ht="15.75">
      <c r="A10912" s="1415">
        <v>35</v>
      </c>
      <c r="B10912" s="3474" t="s">
        <v>2988</v>
      </c>
      <c r="C10912" s="180" t="s">
        <v>66</v>
      </c>
      <c r="D10912" s="3478">
        <v>65.823525000000004</v>
      </c>
      <c r="E10912" s="180">
        <v>2700</v>
      </c>
      <c r="F10912" s="254">
        <v>177723.51750000002</v>
      </c>
      <c r="G10912" s="3421"/>
      <c r="H10912" s="3479"/>
      <c r="I10912" s="3411">
        <v>44708</v>
      </c>
      <c r="J10912" s="3480">
        <v>45277</v>
      </c>
      <c r="K10912" s="180">
        <v>0</v>
      </c>
      <c r="L10912" s="3421">
        <v>381</v>
      </c>
      <c r="M10912" s="3482" t="s">
        <v>2989</v>
      </c>
      <c r="N10912" s="180">
        <v>0</v>
      </c>
      <c r="O10912" s="180">
        <v>0</v>
      </c>
      <c r="P10912" s="3473">
        <f>G10912-X10912</f>
        <v>0</v>
      </c>
      <c r="Q10912" s="180"/>
      <c r="R10912" s="3473"/>
      <c r="S10912" s="180"/>
      <c r="T10912" s="180"/>
      <c r="U10912" s="180"/>
      <c r="V10912" s="180"/>
      <c r="W10912" s="180"/>
      <c r="X10912" s="180"/>
      <c r="Y10912" s="180"/>
      <c r="Z10912" s="180"/>
      <c r="AA10912" s="180"/>
      <c r="AB10912" s="180"/>
      <c r="AC10912" s="1507">
        <f t="shared" si="4150"/>
        <v>2700</v>
      </c>
      <c r="AD10912" s="1508">
        <f t="shared" si="4151"/>
        <v>177723.51750000002</v>
      </c>
      <c r="AE10912" s="14">
        <f t="shared" si="4152"/>
        <v>8.6666666666666661</v>
      </c>
      <c r="AF10912" s="14">
        <f t="shared" si="4153"/>
        <v>0</v>
      </c>
      <c r="AG10912" s="14" t="e">
        <f t="shared" si="4154"/>
        <v>#DIV/0!</v>
      </c>
      <c r="AH10912" s="14" t="e">
        <f t="shared" si="4155"/>
        <v>#DIV/0!</v>
      </c>
      <c r="AI10912" s="14">
        <f t="shared" si="4156"/>
        <v>2700</v>
      </c>
      <c r="AJ10912" s="342"/>
    </row>
    <row r="10913" spans="1:36" ht="15.75">
      <c r="A10913" s="1415">
        <v>37</v>
      </c>
      <c r="B10913" s="3490" t="s">
        <v>6543</v>
      </c>
      <c r="C10913" s="180" t="s">
        <v>66</v>
      </c>
      <c r="D10913" s="3491">
        <v>268</v>
      </c>
      <c r="E10913" s="180">
        <v>3350</v>
      </c>
      <c r="F10913" s="254">
        <v>897800</v>
      </c>
      <c r="G10913" s="3492"/>
      <c r="H10913" s="261"/>
      <c r="I10913" s="195">
        <v>44886</v>
      </c>
      <c r="J10913" s="195">
        <v>45536</v>
      </c>
      <c r="K10913" s="180">
        <v>0</v>
      </c>
      <c r="L10913" s="3492"/>
      <c r="M10913" s="3476" t="s">
        <v>7439</v>
      </c>
      <c r="N10913" s="180">
        <v>0</v>
      </c>
      <c r="O10913" s="180">
        <v>475</v>
      </c>
      <c r="P10913" s="180">
        <v>510</v>
      </c>
      <c r="Q10913" s="180"/>
      <c r="R10913" s="180"/>
      <c r="S10913" s="180"/>
      <c r="T10913" s="180"/>
      <c r="U10913" s="180"/>
      <c r="V10913" s="180"/>
      <c r="W10913" s="180"/>
      <c r="X10913" s="180"/>
      <c r="Y10913" s="180"/>
      <c r="Z10913" s="180"/>
      <c r="AA10913" s="180"/>
      <c r="AB10913" s="180"/>
      <c r="AC10913" s="1507">
        <f t="shared" si="4150"/>
        <v>2365</v>
      </c>
      <c r="AD10913" s="1508">
        <f t="shared" si="4151"/>
        <v>633820</v>
      </c>
      <c r="AE10913" s="14">
        <f t="shared" si="4152"/>
        <v>17.3</v>
      </c>
      <c r="AF10913" s="14">
        <f t="shared" si="4153"/>
        <v>328.33333333333331</v>
      </c>
      <c r="AG10913" s="14">
        <f t="shared" si="4154"/>
        <v>7.2030456852791884</v>
      </c>
      <c r="AH10913" s="14">
        <f t="shared" si="4155"/>
        <v>-10.096954314720811</v>
      </c>
      <c r="AI10913" s="14">
        <f t="shared" si="4156"/>
        <v>-3315.166666666667</v>
      </c>
      <c r="AJ10913" s="342"/>
    </row>
    <row r="10914" spans="1:36" ht="15.75">
      <c r="A10914" s="1415">
        <v>38</v>
      </c>
      <c r="B10914" s="3474" t="s">
        <v>3546</v>
      </c>
      <c r="C10914" s="180" t="s">
        <v>66</v>
      </c>
      <c r="D10914" s="3478">
        <v>2.71</v>
      </c>
      <c r="E10914" s="180">
        <v>7295</v>
      </c>
      <c r="F10914" s="254">
        <v>19769.45</v>
      </c>
      <c r="G10914" s="3421"/>
      <c r="H10914" s="3493"/>
      <c r="I10914" s="3480">
        <v>44727</v>
      </c>
      <c r="J10914" s="3480">
        <v>46446</v>
      </c>
      <c r="K10914" s="180">
        <v>0</v>
      </c>
      <c r="L10914" s="3421"/>
      <c r="M10914" s="3482" t="s">
        <v>2799</v>
      </c>
      <c r="N10914" s="180">
        <v>278</v>
      </c>
      <c r="O10914" s="180">
        <v>761</v>
      </c>
      <c r="P10914" s="180">
        <v>0</v>
      </c>
      <c r="Q10914" s="180"/>
      <c r="R10914" s="3473"/>
      <c r="S10914" s="180"/>
      <c r="T10914" s="180"/>
      <c r="U10914" s="180"/>
      <c r="V10914" s="180"/>
      <c r="W10914" s="180"/>
      <c r="X10914" s="180"/>
      <c r="Y10914" s="180"/>
      <c r="Z10914" s="180"/>
      <c r="AA10914" s="180"/>
      <c r="AB10914" s="180"/>
      <c r="AC10914" s="1507">
        <f t="shared" si="4150"/>
        <v>6256</v>
      </c>
      <c r="AD10914" s="1508">
        <f t="shared" si="4151"/>
        <v>16953.759999999998</v>
      </c>
      <c r="AE10914" s="14">
        <f t="shared" si="4152"/>
        <v>47.633333333333333</v>
      </c>
      <c r="AF10914" s="14">
        <f t="shared" si="4153"/>
        <v>346.33333333333331</v>
      </c>
      <c r="AG10914" s="14">
        <f t="shared" si="4154"/>
        <v>18.063522617901828</v>
      </c>
      <c r="AH10914" s="14">
        <f t="shared" si="4155"/>
        <v>-29.569810715431505</v>
      </c>
      <c r="AI10914" s="14">
        <f t="shared" si="4156"/>
        <v>-10241.011111111111</v>
      </c>
      <c r="AJ10914" s="342"/>
    </row>
    <row r="10915" spans="1:36" ht="15.75">
      <c r="A10915" s="1415">
        <v>39</v>
      </c>
      <c r="B10915" s="3474" t="s">
        <v>4086</v>
      </c>
      <c r="C10915" s="180" t="s">
        <v>66</v>
      </c>
      <c r="D10915" s="3478">
        <v>0.47</v>
      </c>
      <c r="E10915" s="180">
        <v>15000</v>
      </c>
      <c r="F10915" s="254">
        <v>7050</v>
      </c>
      <c r="G10915" s="3421"/>
      <c r="H10915" s="3493"/>
      <c r="I10915" s="3411">
        <v>44762</v>
      </c>
      <c r="J10915" s="3480">
        <v>52963</v>
      </c>
      <c r="K10915" s="180">
        <v>0</v>
      </c>
      <c r="L10915" s="3421">
        <v>556</v>
      </c>
      <c r="M10915" s="3482" t="s">
        <v>4123</v>
      </c>
      <c r="N10915" s="180">
        <v>600</v>
      </c>
      <c r="O10915" s="180">
        <v>3500</v>
      </c>
      <c r="P10915" s="180">
        <v>700</v>
      </c>
      <c r="Q10915" s="180"/>
      <c r="R10915" s="3473"/>
      <c r="S10915" s="180"/>
      <c r="T10915" s="180"/>
      <c r="U10915" s="180"/>
      <c r="V10915" s="180"/>
      <c r="W10915" s="180"/>
      <c r="X10915" s="180"/>
      <c r="Y10915" s="180"/>
      <c r="Z10915" s="180"/>
      <c r="AA10915" s="180"/>
      <c r="AB10915" s="180"/>
      <c r="AC10915" s="1507">
        <f t="shared" si="4150"/>
        <v>10200</v>
      </c>
      <c r="AD10915" s="1508">
        <f t="shared" si="4151"/>
        <v>4794</v>
      </c>
      <c r="AE10915" s="14">
        <f t="shared" si="4152"/>
        <v>264.86666666666667</v>
      </c>
      <c r="AF10915" s="14">
        <f t="shared" si="4153"/>
        <v>1600</v>
      </c>
      <c r="AG10915" s="14">
        <f t="shared" si="4154"/>
        <v>6.375</v>
      </c>
      <c r="AH10915" s="14">
        <f t="shared" si="4155"/>
        <v>-258.49166666666667</v>
      </c>
      <c r="AI10915" s="14">
        <f t="shared" si="4156"/>
        <v>-413586.66666666669</v>
      </c>
      <c r="AJ10915" s="342"/>
    </row>
    <row r="10916" spans="1:36" ht="15.75">
      <c r="A10916" s="1415">
        <v>42</v>
      </c>
      <c r="B10916" s="3494" t="s">
        <v>5535</v>
      </c>
      <c r="C10916" s="3485" t="s">
        <v>66</v>
      </c>
      <c r="D10916" s="3495">
        <v>3.68</v>
      </c>
      <c r="E10916" s="180">
        <v>2000</v>
      </c>
      <c r="F10916" s="254">
        <v>7360</v>
      </c>
      <c r="G10916" s="3496"/>
      <c r="H10916" s="254"/>
      <c r="I10916" s="3411">
        <v>44831</v>
      </c>
      <c r="J10916" s="185">
        <v>45658</v>
      </c>
      <c r="K10916" s="180">
        <v>0</v>
      </c>
      <c r="L10916" s="180">
        <v>788</v>
      </c>
      <c r="M10916" s="185">
        <v>44824</v>
      </c>
      <c r="N10916" s="180">
        <v>0</v>
      </c>
      <c r="O10916" s="180">
        <v>0</v>
      </c>
      <c r="P10916" s="3473">
        <v>1000</v>
      </c>
      <c r="Q10916" s="180"/>
      <c r="R10916" s="180"/>
      <c r="S10916" s="180"/>
      <c r="T10916" s="180"/>
      <c r="U10916" s="180"/>
      <c r="V10916" s="180"/>
      <c r="W10916" s="180"/>
      <c r="X10916" s="180"/>
      <c r="Y10916" s="180"/>
      <c r="Z10916" s="180"/>
      <c r="AA10916" s="180"/>
      <c r="AB10916" s="180"/>
      <c r="AC10916" s="1507">
        <f t="shared" si="4150"/>
        <v>1000</v>
      </c>
      <c r="AD10916" s="1508">
        <f t="shared" si="4151"/>
        <v>3680</v>
      </c>
      <c r="AE10916" s="14">
        <f t="shared" si="4152"/>
        <v>21.366666666666667</v>
      </c>
      <c r="AF10916" s="14">
        <f t="shared" si="4153"/>
        <v>333.33333333333331</v>
      </c>
      <c r="AG10916" s="14">
        <f t="shared" si="4154"/>
        <v>3</v>
      </c>
      <c r="AH10916" s="14">
        <f t="shared" si="4155"/>
        <v>-18.366666666666667</v>
      </c>
      <c r="AI10916" s="14">
        <f t="shared" si="4156"/>
        <v>-6122.2222222222217</v>
      </c>
      <c r="AJ10916" s="180"/>
    </row>
    <row r="10917" spans="1:36" ht="15.75">
      <c r="A10917" s="1415">
        <v>43</v>
      </c>
      <c r="B10917" s="3494" t="s">
        <v>5536</v>
      </c>
      <c r="C10917" s="3485" t="s">
        <v>66</v>
      </c>
      <c r="D10917" s="3495">
        <v>18.29</v>
      </c>
      <c r="E10917" s="180">
        <v>30</v>
      </c>
      <c r="F10917" s="254">
        <v>548.69999999999993</v>
      </c>
      <c r="G10917" s="3496"/>
      <c r="H10917" s="254"/>
      <c r="I10917" s="3411">
        <v>44831</v>
      </c>
      <c r="J10917" s="185">
        <v>45658</v>
      </c>
      <c r="K10917" s="180">
        <v>0</v>
      </c>
      <c r="L10917" s="180">
        <v>788</v>
      </c>
      <c r="M10917" s="185">
        <v>44824</v>
      </c>
      <c r="N10917" s="180">
        <v>0</v>
      </c>
      <c r="O10917" s="180">
        <v>0</v>
      </c>
      <c r="P10917" s="3473">
        <v>0</v>
      </c>
      <c r="Q10917" s="180"/>
      <c r="R10917" s="180"/>
      <c r="S10917" s="180"/>
      <c r="T10917" s="180"/>
      <c r="U10917" s="180"/>
      <c r="V10917" s="180"/>
      <c r="W10917" s="180"/>
      <c r="X10917" s="180"/>
      <c r="Y10917" s="180"/>
      <c r="Z10917" s="180"/>
      <c r="AA10917" s="180"/>
      <c r="AB10917" s="180"/>
      <c r="AC10917" s="1507">
        <f t="shared" si="4150"/>
        <v>30</v>
      </c>
      <c r="AD10917" s="1508">
        <f t="shared" si="4151"/>
        <v>548.69999999999993</v>
      </c>
      <c r="AE10917" s="14">
        <f t="shared" si="4152"/>
        <v>21.366666666666667</v>
      </c>
      <c r="AF10917" s="14">
        <f t="shared" si="4153"/>
        <v>0</v>
      </c>
      <c r="AG10917" s="14" t="e">
        <f t="shared" si="4154"/>
        <v>#DIV/0!</v>
      </c>
      <c r="AH10917" s="14" t="e">
        <f t="shared" si="4155"/>
        <v>#DIV/0!</v>
      </c>
      <c r="AI10917" s="14">
        <f t="shared" si="4156"/>
        <v>30</v>
      </c>
      <c r="AJ10917" s="180"/>
    </row>
    <row r="10918" spans="1:36" ht="15.75">
      <c r="A10918" s="1415">
        <v>44</v>
      </c>
      <c r="B10918" s="3494" t="s">
        <v>5537</v>
      </c>
      <c r="C10918" s="3485" t="s">
        <v>66</v>
      </c>
      <c r="D10918" s="3495">
        <v>43.51</v>
      </c>
      <c r="E10918" s="180">
        <v>100</v>
      </c>
      <c r="F10918" s="254">
        <v>4351</v>
      </c>
      <c r="G10918" s="3496"/>
      <c r="H10918" s="254"/>
      <c r="I10918" s="3411">
        <v>44831</v>
      </c>
      <c r="J10918" s="185">
        <v>45658</v>
      </c>
      <c r="K10918" s="180">
        <v>0</v>
      </c>
      <c r="L10918" s="180">
        <v>788</v>
      </c>
      <c r="M10918" s="185">
        <v>44824</v>
      </c>
      <c r="N10918" s="180">
        <v>0</v>
      </c>
      <c r="O10918" s="180">
        <v>0</v>
      </c>
      <c r="P10918" s="3473">
        <v>0</v>
      </c>
      <c r="Q10918" s="180"/>
      <c r="R10918" s="180"/>
      <c r="S10918" s="180"/>
      <c r="T10918" s="180"/>
      <c r="U10918" s="180"/>
      <c r="V10918" s="180"/>
      <c r="W10918" s="180"/>
      <c r="X10918" s="180"/>
      <c r="Y10918" s="180"/>
      <c r="Z10918" s="180"/>
      <c r="AA10918" s="180"/>
      <c r="AB10918" s="180"/>
      <c r="AC10918" s="1507">
        <f t="shared" si="4150"/>
        <v>100</v>
      </c>
      <c r="AD10918" s="1508">
        <f t="shared" si="4151"/>
        <v>4351</v>
      </c>
      <c r="AE10918" s="14">
        <f t="shared" si="4152"/>
        <v>21.366666666666667</v>
      </c>
      <c r="AF10918" s="14">
        <f t="shared" si="4153"/>
        <v>0</v>
      </c>
      <c r="AG10918" s="14" t="e">
        <f t="shared" si="4154"/>
        <v>#DIV/0!</v>
      </c>
      <c r="AH10918" s="14" t="e">
        <f t="shared" si="4155"/>
        <v>#DIV/0!</v>
      </c>
      <c r="AI10918" s="14">
        <f t="shared" si="4156"/>
        <v>100</v>
      </c>
      <c r="AJ10918" s="180"/>
    </row>
    <row r="10919" spans="1:36" ht="15.75">
      <c r="A10919" s="1415">
        <v>45</v>
      </c>
      <c r="B10919" s="3494" t="s">
        <v>5538</v>
      </c>
      <c r="C10919" s="3485" t="s">
        <v>66</v>
      </c>
      <c r="D10919" s="3495">
        <v>41.73</v>
      </c>
      <c r="E10919" s="180">
        <v>200</v>
      </c>
      <c r="F10919" s="254">
        <v>8346</v>
      </c>
      <c r="G10919" s="3496"/>
      <c r="H10919" s="254"/>
      <c r="I10919" s="3411">
        <v>44831</v>
      </c>
      <c r="J10919" s="185">
        <v>45658</v>
      </c>
      <c r="K10919" s="180">
        <v>0</v>
      </c>
      <c r="L10919" s="180">
        <v>788</v>
      </c>
      <c r="M10919" s="185">
        <v>44824</v>
      </c>
      <c r="N10919" s="180">
        <v>0</v>
      </c>
      <c r="O10919" s="180">
        <v>60</v>
      </c>
      <c r="P10919" s="3473">
        <v>0</v>
      </c>
      <c r="Q10919" s="180"/>
      <c r="R10919" s="180"/>
      <c r="S10919" s="180"/>
      <c r="T10919" s="180"/>
      <c r="U10919" s="180"/>
      <c r="V10919" s="180"/>
      <c r="W10919" s="180"/>
      <c r="X10919" s="180"/>
      <c r="Y10919" s="180"/>
      <c r="Z10919" s="180"/>
      <c r="AA10919" s="180"/>
      <c r="AB10919" s="180"/>
      <c r="AC10919" s="1507">
        <f t="shared" si="4150"/>
        <v>140</v>
      </c>
      <c r="AD10919" s="1508">
        <f t="shared" si="4151"/>
        <v>5842.2</v>
      </c>
      <c r="AE10919" s="14">
        <f t="shared" si="4152"/>
        <v>21.366666666666667</v>
      </c>
      <c r="AF10919" s="14">
        <f t="shared" si="4153"/>
        <v>20</v>
      </c>
      <c r="AG10919" s="14">
        <f t="shared" si="4154"/>
        <v>7</v>
      </c>
      <c r="AH10919" s="14">
        <f t="shared" si="4155"/>
        <v>-14.366666666666667</v>
      </c>
      <c r="AI10919" s="14">
        <f t="shared" si="4156"/>
        <v>-287.33333333333337</v>
      </c>
      <c r="AJ10919" s="180"/>
    </row>
    <row r="10920" spans="1:36" ht="15.75">
      <c r="A10920" s="1415">
        <v>46</v>
      </c>
      <c r="B10920" s="3494" t="s">
        <v>5539</v>
      </c>
      <c r="C10920" s="3485" t="s">
        <v>66</v>
      </c>
      <c r="D10920" s="3495">
        <v>41.73</v>
      </c>
      <c r="E10920" s="180">
        <v>100</v>
      </c>
      <c r="F10920" s="254">
        <v>4173</v>
      </c>
      <c r="G10920" s="3496"/>
      <c r="H10920" s="254"/>
      <c r="I10920" s="3411">
        <v>44831</v>
      </c>
      <c r="J10920" s="185">
        <v>45658</v>
      </c>
      <c r="K10920" s="180">
        <v>0</v>
      </c>
      <c r="L10920" s="180">
        <v>788</v>
      </c>
      <c r="M10920" s="185">
        <v>44824</v>
      </c>
      <c r="N10920" s="180">
        <v>0</v>
      </c>
      <c r="O10920" s="180">
        <v>0</v>
      </c>
      <c r="P10920" s="3473">
        <v>0</v>
      </c>
      <c r="Q10920" s="180"/>
      <c r="R10920" s="180"/>
      <c r="S10920" s="180"/>
      <c r="T10920" s="180"/>
      <c r="U10920" s="180"/>
      <c r="V10920" s="180"/>
      <c r="W10920" s="180"/>
      <c r="X10920" s="180"/>
      <c r="Y10920" s="180"/>
      <c r="Z10920" s="180"/>
      <c r="AA10920" s="180"/>
      <c r="AB10920" s="180"/>
      <c r="AC10920" s="1507">
        <f t="shared" si="4150"/>
        <v>100</v>
      </c>
      <c r="AD10920" s="1508">
        <f t="shared" si="4151"/>
        <v>4173</v>
      </c>
      <c r="AE10920" s="14">
        <f t="shared" si="4152"/>
        <v>21.366666666666667</v>
      </c>
      <c r="AF10920" s="14">
        <f t="shared" si="4153"/>
        <v>0</v>
      </c>
      <c r="AG10920" s="14" t="e">
        <f t="shared" si="4154"/>
        <v>#DIV/0!</v>
      </c>
      <c r="AH10920" s="14" t="e">
        <f t="shared" si="4155"/>
        <v>#DIV/0!</v>
      </c>
      <c r="AI10920" s="14">
        <f t="shared" si="4156"/>
        <v>100</v>
      </c>
      <c r="AJ10920" s="180"/>
    </row>
    <row r="10921" spans="1:36" ht="15.75">
      <c r="A10921" s="1415">
        <v>48</v>
      </c>
      <c r="B10921" s="3494" t="s">
        <v>5540</v>
      </c>
      <c r="C10921" s="3485" t="s">
        <v>66</v>
      </c>
      <c r="D10921" s="3495">
        <v>8.07</v>
      </c>
      <c r="E10921" s="180">
        <v>200</v>
      </c>
      <c r="F10921" s="254">
        <v>1614</v>
      </c>
      <c r="G10921" s="3496"/>
      <c r="H10921" s="254"/>
      <c r="I10921" s="3411">
        <v>44831</v>
      </c>
      <c r="J10921" s="185">
        <v>45658</v>
      </c>
      <c r="K10921" s="180">
        <v>0</v>
      </c>
      <c r="L10921" s="180">
        <v>788</v>
      </c>
      <c r="M10921" s="185">
        <v>44824</v>
      </c>
      <c r="N10921" s="180">
        <v>0</v>
      </c>
      <c r="O10921" s="180">
        <v>0</v>
      </c>
      <c r="P10921" s="3473">
        <v>0</v>
      </c>
      <c r="Q10921" s="180"/>
      <c r="R10921" s="180"/>
      <c r="S10921" s="180"/>
      <c r="T10921" s="180"/>
      <c r="U10921" s="180"/>
      <c r="V10921" s="180"/>
      <c r="W10921" s="180"/>
      <c r="X10921" s="180"/>
      <c r="Y10921" s="180"/>
      <c r="Z10921" s="180"/>
      <c r="AA10921" s="180"/>
      <c r="AB10921" s="180"/>
      <c r="AC10921" s="1507">
        <f t="shared" si="4150"/>
        <v>200</v>
      </c>
      <c r="AD10921" s="1508">
        <f t="shared" si="4151"/>
        <v>1614</v>
      </c>
      <c r="AE10921" s="14">
        <f t="shared" si="4152"/>
        <v>21.366666666666667</v>
      </c>
      <c r="AF10921" s="14">
        <f t="shared" si="4153"/>
        <v>0</v>
      </c>
      <c r="AG10921" s="14" t="e">
        <f t="shared" si="4154"/>
        <v>#DIV/0!</v>
      </c>
      <c r="AH10921" s="14" t="e">
        <f t="shared" si="4155"/>
        <v>#DIV/0!</v>
      </c>
      <c r="AI10921" s="14">
        <f t="shared" si="4156"/>
        <v>200</v>
      </c>
      <c r="AJ10921" s="180"/>
    </row>
    <row r="10922" spans="1:36" ht="15.75">
      <c r="A10922" s="1415">
        <v>49</v>
      </c>
      <c r="B10922" s="3494" t="s">
        <v>668</v>
      </c>
      <c r="C10922" s="3485" t="s">
        <v>66</v>
      </c>
      <c r="D10922" s="3495">
        <v>17.899999999999999</v>
      </c>
      <c r="E10922" s="180">
        <v>56</v>
      </c>
      <c r="F10922" s="254">
        <v>1002.3999999999999</v>
      </c>
      <c r="G10922" s="3496"/>
      <c r="H10922" s="254"/>
      <c r="I10922" s="3411">
        <v>44831</v>
      </c>
      <c r="J10922" s="185">
        <v>45658</v>
      </c>
      <c r="K10922" s="180">
        <v>0</v>
      </c>
      <c r="L10922" s="180">
        <v>788</v>
      </c>
      <c r="M10922" s="185">
        <v>44824</v>
      </c>
      <c r="N10922" s="180">
        <v>0</v>
      </c>
      <c r="O10922" s="180">
        <v>0</v>
      </c>
      <c r="P10922" s="3473">
        <v>0</v>
      </c>
      <c r="Q10922" s="180"/>
      <c r="R10922" s="180"/>
      <c r="S10922" s="180"/>
      <c r="T10922" s="180"/>
      <c r="U10922" s="180"/>
      <c r="V10922" s="180"/>
      <c r="W10922" s="180"/>
      <c r="X10922" s="180"/>
      <c r="Y10922" s="180"/>
      <c r="Z10922" s="180"/>
      <c r="AA10922" s="180"/>
      <c r="AB10922" s="180"/>
      <c r="AC10922" s="1507">
        <f t="shared" si="4150"/>
        <v>56</v>
      </c>
      <c r="AD10922" s="1508">
        <f t="shared" si="4151"/>
        <v>1002.3999999999999</v>
      </c>
      <c r="AE10922" s="14">
        <f t="shared" si="4152"/>
        <v>21.366666666666667</v>
      </c>
      <c r="AF10922" s="14">
        <f t="shared" si="4153"/>
        <v>0</v>
      </c>
      <c r="AG10922" s="14" t="e">
        <f t="shared" si="4154"/>
        <v>#DIV/0!</v>
      </c>
      <c r="AH10922" s="14" t="e">
        <f t="shared" si="4155"/>
        <v>#DIV/0!</v>
      </c>
      <c r="AI10922" s="14">
        <f t="shared" si="4156"/>
        <v>56</v>
      </c>
      <c r="AJ10922" s="180"/>
    </row>
    <row r="10923" spans="1:36" ht="15.75">
      <c r="A10923" s="1415">
        <v>50</v>
      </c>
      <c r="B10923" s="3497" t="s">
        <v>6407</v>
      </c>
      <c r="C10923" s="3485" t="s">
        <v>65</v>
      </c>
      <c r="D10923" s="3498">
        <v>0</v>
      </c>
      <c r="E10923" s="180">
        <v>8070</v>
      </c>
      <c r="F10923" s="254">
        <v>0</v>
      </c>
      <c r="G10923" s="3421"/>
      <c r="H10923" s="3493"/>
      <c r="I10923" s="3480">
        <v>44819</v>
      </c>
      <c r="J10923" s="3480">
        <v>45184</v>
      </c>
      <c r="K10923" s="180">
        <v>0</v>
      </c>
      <c r="L10923" s="196">
        <v>829</v>
      </c>
      <c r="M10923" s="3482" t="s">
        <v>323</v>
      </c>
      <c r="N10923" s="180">
        <v>0</v>
      </c>
      <c r="O10923" s="180">
        <v>2220</v>
      </c>
      <c r="P10923" s="180">
        <v>680</v>
      </c>
      <c r="Q10923" s="180"/>
      <c r="R10923" s="180"/>
      <c r="S10923" s="180"/>
      <c r="T10923" s="180"/>
      <c r="U10923" s="180"/>
      <c r="V10923" s="180"/>
      <c r="W10923" s="180"/>
      <c r="X10923" s="180"/>
      <c r="Y10923" s="180"/>
      <c r="Z10923" s="180"/>
      <c r="AA10923" s="180"/>
      <c r="AB10923" s="180"/>
      <c r="AC10923" s="1507">
        <f t="shared" si="4150"/>
        <v>5170</v>
      </c>
      <c r="AD10923" s="1508">
        <f t="shared" si="4151"/>
        <v>0</v>
      </c>
      <c r="AE10923" s="14">
        <f t="shared" si="4152"/>
        <v>5.5666666666666664</v>
      </c>
      <c r="AF10923" s="14">
        <f t="shared" si="4153"/>
        <v>966.66666666666663</v>
      </c>
      <c r="AG10923" s="14">
        <f t="shared" si="4154"/>
        <v>5.3482758620689657</v>
      </c>
      <c r="AH10923" s="14">
        <f t="shared" si="4155"/>
        <v>-0.21839080459770077</v>
      </c>
      <c r="AI10923" s="14">
        <f t="shared" si="4156"/>
        <v>-211.1111111111104</v>
      </c>
      <c r="AJ10923" s="180"/>
    </row>
    <row r="10924" spans="1:36" ht="15.75" customHeight="1">
      <c r="A10924" s="4323" t="s">
        <v>21</v>
      </c>
      <c r="B10924" s="4323"/>
      <c r="C10924" s="4323"/>
      <c r="D10924" s="4323"/>
      <c r="E10924" s="4323"/>
      <c r="F10924" s="4323"/>
      <c r="G10924" s="4323"/>
      <c r="H10924" s="4323"/>
      <c r="I10924" s="4323"/>
      <c r="J10924" s="4323"/>
      <c r="K10924" s="4323"/>
      <c r="L10924" s="4323"/>
      <c r="M10924" s="4323"/>
      <c r="N10924" s="4323"/>
      <c r="O10924" s="4323"/>
      <c r="P10924" s="4323"/>
      <c r="Q10924" s="4323"/>
      <c r="R10924" s="4323"/>
      <c r="S10924" s="4323"/>
      <c r="T10924" s="4323"/>
      <c r="U10924" s="4323"/>
      <c r="V10924" s="4323"/>
      <c r="W10924" s="4323"/>
      <c r="X10924" s="4323"/>
      <c r="Y10924" s="4323"/>
      <c r="Z10924" s="4323"/>
      <c r="AA10924" s="4323"/>
      <c r="AB10924" s="4323"/>
      <c r="AC10924" s="4323"/>
      <c r="AD10924" s="4323"/>
      <c r="AE10924" s="4323"/>
      <c r="AF10924" s="4323"/>
      <c r="AG10924" s="4323"/>
      <c r="AH10924" s="4323"/>
      <c r="AI10924" s="4323"/>
      <c r="AJ10924" s="4323"/>
    </row>
    <row r="10925" spans="1:36" ht="20.25" customHeight="1">
      <c r="A10925" s="4483" t="s">
        <v>2860</v>
      </c>
      <c r="B10925" s="4483"/>
      <c r="C10925" s="4483"/>
      <c r="D10925" s="4483"/>
      <c r="E10925" s="4483"/>
      <c r="F10925" s="4483"/>
      <c r="G10925" s="4483"/>
      <c r="H10925" s="4483"/>
      <c r="I10925" s="4483"/>
      <c r="J10925" s="4483"/>
      <c r="K10925" s="4483"/>
      <c r="L10925" s="4483"/>
      <c r="M10925" s="4483"/>
      <c r="N10925" s="4483"/>
      <c r="O10925" s="4483"/>
      <c r="P10925" s="4483"/>
      <c r="Q10925" s="4483"/>
      <c r="R10925" s="4483"/>
      <c r="S10925" s="4483"/>
      <c r="T10925" s="4483"/>
      <c r="U10925" s="4483"/>
      <c r="V10925" s="4483"/>
      <c r="W10925" s="4483"/>
      <c r="X10925" s="4483"/>
      <c r="Y10925" s="4483"/>
      <c r="Z10925" s="4483"/>
      <c r="AA10925" s="4483"/>
      <c r="AB10925" s="4483"/>
      <c r="AC10925" s="4483"/>
      <c r="AD10925" s="4483"/>
      <c r="AE10925" s="4483"/>
      <c r="AF10925" s="4483"/>
      <c r="AG10925" s="4483"/>
      <c r="AH10925" s="4483"/>
      <c r="AI10925" s="4483"/>
      <c r="AJ10925" s="4483"/>
    </row>
    <row r="10926" spans="1:36" ht="15.75">
      <c r="A10926" s="1415">
        <v>1</v>
      </c>
      <c r="B10926" s="477" t="s">
        <v>2991</v>
      </c>
      <c r="C10926" s="351" t="s">
        <v>66</v>
      </c>
      <c r="D10926" s="359">
        <v>1</v>
      </c>
      <c r="E10926" s="180">
        <v>10000</v>
      </c>
      <c r="F10926" s="254">
        <v>10000</v>
      </c>
      <c r="G10926" s="180"/>
      <c r="H10926" s="254"/>
      <c r="I10926" s="250">
        <v>44690</v>
      </c>
      <c r="J10926" s="250">
        <v>45292</v>
      </c>
      <c r="K10926" s="180">
        <v>0</v>
      </c>
      <c r="L10926" s="173"/>
      <c r="M10926" s="351">
        <v>2022</v>
      </c>
      <c r="N10926" s="180">
        <v>0</v>
      </c>
      <c r="O10926" s="180">
        <v>0</v>
      </c>
      <c r="P10926" s="180">
        <v>0</v>
      </c>
      <c r="Q10926" s="180"/>
      <c r="R10926" s="180"/>
      <c r="S10926" s="180"/>
      <c r="T10926" s="180"/>
      <c r="U10926" s="180"/>
      <c r="V10926" s="180"/>
      <c r="W10926" s="180"/>
      <c r="X10926" s="180"/>
      <c r="Y10926" s="180"/>
      <c r="Z10926" s="1415"/>
      <c r="AA10926" s="1415"/>
      <c r="AB10926" s="1415"/>
      <c r="AC10926" s="1507">
        <f t="shared" ref="AC10926:AC10947" si="4157">E10926+G10926-N10926-O10926-AA10926-P10926-Q10926-R10926-S10926-T10926-U10926-V10926-W10926-X10926-Y10926</f>
        <v>10000</v>
      </c>
      <c r="AD10926" s="1508">
        <f t="shared" ref="AD10926:AD10947" si="4158">D10926*AC10926</f>
        <v>10000</v>
      </c>
      <c r="AE10926" s="14">
        <f t="shared" ref="AE10926:AE10947" si="4159">(J10926-"01.04.2023")/30</f>
        <v>9.1666666666666661</v>
      </c>
      <c r="AF10926" s="14">
        <f t="shared" ref="AF10926:AF10947" si="4160">(N10926+O10926+P10926+Q10926+R10926+S10926+T10926+U10926+V10926+W10926+X10926+Y10926)/3</f>
        <v>0</v>
      </c>
      <c r="AG10926" s="14" t="e">
        <f t="shared" ref="AG10926:AG10947" si="4161">AC10926/AF10926</f>
        <v>#DIV/0!</v>
      </c>
      <c r="AH10926" s="14" t="e">
        <f t="shared" ref="AH10926:AH10947" si="4162">AG10926-AE10926</f>
        <v>#DIV/0!</v>
      </c>
      <c r="AI10926" s="14">
        <f t="shared" ref="AI10926:AI10947" si="4163">AC10926-(AE10926*AF10926)</f>
        <v>10000</v>
      </c>
      <c r="AJ10926" s="173"/>
    </row>
    <row r="10927" spans="1:36" ht="20.25" customHeight="1">
      <c r="A10927" s="1415">
        <v>2</v>
      </c>
      <c r="B10927" s="477" t="s">
        <v>2992</v>
      </c>
      <c r="C10927" s="351" t="s">
        <v>66</v>
      </c>
      <c r="D10927" s="359">
        <v>1</v>
      </c>
      <c r="E10927" s="180">
        <v>1500</v>
      </c>
      <c r="F10927" s="254">
        <v>1500</v>
      </c>
      <c r="G10927" s="180"/>
      <c r="H10927" s="254"/>
      <c r="I10927" s="250">
        <v>44690</v>
      </c>
      <c r="J10927" s="250">
        <v>45292</v>
      </c>
      <c r="K10927" s="180">
        <v>0</v>
      </c>
      <c r="L10927" s="173"/>
      <c r="M10927" s="351">
        <v>2022</v>
      </c>
      <c r="N10927" s="180">
        <v>0</v>
      </c>
      <c r="O10927" s="180">
        <v>500</v>
      </c>
      <c r="P10927" s="180">
        <v>0</v>
      </c>
      <c r="Q10927" s="180"/>
      <c r="R10927" s="180"/>
      <c r="S10927" s="180"/>
      <c r="T10927" s="180"/>
      <c r="U10927" s="180"/>
      <c r="V10927" s="180"/>
      <c r="W10927" s="180"/>
      <c r="X10927" s="180"/>
      <c r="Y10927" s="180"/>
      <c r="Z10927" s="1415"/>
      <c r="AA10927" s="1415"/>
      <c r="AB10927" s="1415"/>
      <c r="AC10927" s="1507">
        <f t="shared" si="4157"/>
        <v>1000</v>
      </c>
      <c r="AD10927" s="1508">
        <f t="shared" si="4158"/>
        <v>1000</v>
      </c>
      <c r="AE10927" s="14">
        <f t="shared" si="4159"/>
        <v>9.1666666666666661</v>
      </c>
      <c r="AF10927" s="14">
        <f t="shared" si="4160"/>
        <v>166.66666666666666</v>
      </c>
      <c r="AG10927" s="14">
        <f t="shared" si="4161"/>
        <v>6</v>
      </c>
      <c r="AH10927" s="14">
        <f t="shared" si="4162"/>
        <v>-3.1666666666666661</v>
      </c>
      <c r="AI10927" s="14">
        <f t="shared" si="4163"/>
        <v>-527.7777777777776</v>
      </c>
      <c r="AJ10927" s="173"/>
    </row>
    <row r="10928" spans="1:36" ht="15.75">
      <c r="A10928" s="1415">
        <v>8</v>
      </c>
      <c r="B10928" s="3474" t="s">
        <v>3474</v>
      </c>
      <c r="C10928" s="3485" t="s">
        <v>66</v>
      </c>
      <c r="D10928" s="3478">
        <v>1</v>
      </c>
      <c r="E10928" s="180">
        <v>2</v>
      </c>
      <c r="F10928" s="254">
        <v>2</v>
      </c>
      <c r="G10928" s="3421"/>
      <c r="H10928" s="254"/>
      <c r="I10928" s="3411">
        <v>45838</v>
      </c>
      <c r="J10928" s="3480">
        <v>45839</v>
      </c>
      <c r="K10928" s="180">
        <v>0</v>
      </c>
      <c r="L10928" s="173"/>
      <c r="M10928" s="351">
        <v>2022</v>
      </c>
      <c r="N10928" s="180">
        <v>0</v>
      </c>
      <c r="O10928" s="180">
        <v>0</v>
      </c>
      <c r="P10928" s="180">
        <v>0</v>
      </c>
      <c r="Q10928" s="180"/>
      <c r="R10928" s="180"/>
      <c r="S10928" s="3421"/>
      <c r="T10928" s="180"/>
      <c r="U10928" s="180"/>
      <c r="V10928" s="180"/>
      <c r="W10928" s="180"/>
      <c r="X10928" s="180"/>
      <c r="Y10928" s="180"/>
      <c r="Z10928" s="1415"/>
      <c r="AA10928" s="1415"/>
      <c r="AB10928" s="1415"/>
      <c r="AC10928" s="1507">
        <f t="shared" si="4157"/>
        <v>2</v>
      </c>
      <c r="AD10928" s="1508">
        <f t="shared" si="4158"/>
        <v>2</v>
      </c>
      <c r="AE10928" s="14">
        <f t="shared" si="4159"/>
        <v>27.4</v>
      </c>
      <c r="AF10928" s="14">
        <f t="shared" si="4160"/>
        <v>0</v>
      </c>
      <c r="AG10928" s="14" t="e">
        <f t="shared" si="4161"/>
        <v>#DIV/0!</v>
      </c>
      <c r="AH10928" s="14" t="e">
        <f t="shared" si="4162"/>
        <v>#DIV/0!</v>
      </c>
      <c r="AI10928" s="14">
        <f t="shared" si="4163"/>
        <v>2</v>
      </c>
      <c r="AJ10928" s="173"/>
    </row>
    <row r="10929" spans="1:36" ht="15.75">
      <c r="A10929" s="1415">
        <v>9</v>
      </c>
      <c r="B10929" s="3474" t="s">
        <v>4124</v>
      </c>
      <c r="C10929" s="3485" t="s">
        <v>66</v>
      </c>
      <c r="D10929" s="3478">
        <v>1</v>
      </c>
      <c r="E10929" s="180">
        <v>5</v>
      </c>
      <c r="F10929" s="254">
        <v>5</v>
      </c>
      <c r="G10929" s="180"/>
      <c r="H10929" s="254"/>
      <c r="I10929" s="3411">
        <v>44749</v>
      </c>
      <c r="J10929" s="185">
        <v>45658</v>
      </c>
      <c r="K10929" s="180">
        <v>0</v>
      </c>
      <c r="L10929" s="173"/>
      <c r="M10929" s="351">
        <v>2022</v>
      </c>
      <c r="N10929" s="180">
        <v>0</v>
      </c>
      <c r="O10929" s="180">
        <v>0</v>
      </c>
      <c r="P10929" s="180">
        <v>0</v>
      </c>
      <c r="Q10929" s="180"/>
      <c r="R10929" s="180"/>
      <c r="S10929" s="3421"/>
      <c r="T10929" s="180"/>
      <c r="U10929" s="180"/>
      <c r="V10929" s="180"/>
      <c r="W10929" s="180"/>
      <c r="X10929" s="180"/>
      <c r="Y10929" s="180"/>
      <c r="Z10929" s="173"/>
      <c r="AA10929" s="173"/>
      <c r="AB10929" s="173"/>
      <c r="AC10929" s="1507">
        <f t="shared" si="4157"/>
        <v>5</v>
      </c>
      <c r="AD10929" s="1508">
        <f t="shared" si="4158"/>
        <v>5</v>
      </c>
      <c r="AE10929" s="14">
        <f t="shared" si="4159"/>
        <v>21.366666666666667</v>
      </c>
      <c r="AF10929" s="14">
        <f t="shared" si="4160"/>
        <v>0</v>
      </c>
      <c r="AG10929" s="14" t="e">
        <f t="shared" si="4161"/>
        <v>#DIV/0!</v>
      </c>
      <c r="AH10929" s="14" t="e">
        <f t="shared" si="4162"/>
        <v>#DIV/0!</v>
      </c>
      <c r="AI10929" s="14">
        <f t="shared" si="4163"/>
        <v>5</v>
      </c>
      <c r="AJ10929" s="173"/>
    </row>
    <row r="10930" spans="1:36" ht="15.75">
      <c r="A10930" s="1415">
        <v>11</v>
      </c>
      <c r="B10930" s="1541" t="s">
        <v>4648</v>
      </c>
      <c r="C10930" s="180" t="s">
        <v>234</v>
      </c>
      <c r="D10930" s="254">
        <v>1</v>
      </c>
      <c r="E10930" s="180">
        <v>484</v>
      </c>
      <c r="F10930" s="254">
        <v>484</v>
      </c>
      <c r="G10930" s="180"/>
      <c r="H10930" s="254"/>
      <c r="I10930" s="185">
        <v>44803</v>
      </c>
      <c r="J10930" s="250">
        <v>45040</v>
      </c>
      <c r="K10930" s="180">
        <v>0</v>
      </c>
      <c r="L10930" s="173"/>
      <c r="M10930" s="180">
        <v>2022</v>
      </c>
      <c r="N10930" s="180">
        <v>121</v>
      </c>
      <c r="O10930" s="180">
        <v>187</v>
      </c>
      <c r="P10930" s="180">
        <v>131</v>
      </c>
      <c r="Q10930" s="180"/>
      <c r="R10930" s="180"/>
      <c r="S10930" s="3421"/>
      <c r="T10930" s="180"/>
      <c r="U10930" s="180"/>
      <c r="V10930" s="180"/>
      <c r="W10930" s="180"/>
      <c r="X10930" s="180"/>
      <c r="Y10930" s="180"/>
      <c r="Z10930" s="173"/>
      <c r="AA10930" s="173"/>
      <c r="AB10930" s="173"/>
      <c r="AC10930" s="1507">
        <f t="shared" si="4157"/>
        <v>45</v>
      </c>
      <c r="AD10930" s="1508">
        <f t="shared" si="4158"/>
        <v>45</v>
      </c>
      <c r="AE10930" s="14">
        <f t="shared" si="4159"/>
        <v>0.76666666666666672</v>
      </c>
      <c r="AF10930" s="14">
        <f t="shared" si="4160"/>
        <v>146.33333333333334</v>
      </c>
      <c r="AG10930" s="14">
        <f t="shared" si="4161"/>
        <v>0.30751708428246011</v>
      </c>
      <c r="AH10930" s="14">
        <f t="shared" si="4162"/>
        <v>-0.45914958238420661</v>
      </c>
      <c r="AI10930" s="14">
        <f t="shared" si="4163"/>
        <v>-67.188888888888897</v>
      </c>
      <c r="AJ10930" s="173"/>
    </row>
    <row r="10931" spans="1:36" ht="15.75">
      <c r="A10931" s="1415">
        <v>13</v>
      </c>
      <c r="B10931" s="1541" t="s">
        <v>5541</v>
      </c>
      <c r="C10931" s="3485" t="s">
        <v>234</v>
      </c>
      <c r="D10931" s="197">
        <v>0.05</v>
      </c>
      <c r="E10931" s="180">
        <v>460</v>
      </c>
      <c r="F10931" s="254">
        <v>23</v>
      </c>
      <c r="G10931" s="351"/>
      <c r="H10931" s="259"/>
      <c r="I10931" s="3467">
        <v>44923</v>
      </c>
      <c r="J10931" s="250">
        <v>45100</v>
      </c>
      <c r="K10931" s="180">
        <v>0</v>
      </c>
      <c r="L10931" s="1415"/>
      <c r="M10931" s="180">
        <v>2022</v>
      </c>
      <c r="N10931" s="180">
        <v>168</v>
      </c>
      <c r="O10931" s="180">
        <v>181</v>
      </c>
      <c r="P10931" s="180">
        <v>104</v>
      </c>
      <c r="Q10931" s="180"/>
      <c r="R10931" s="180"/>
      <c r="S10931" s="180"/>
      <c r="T10931" s="180"/>
      <c r="U10931" s="180"/>
      <c r="V10931" s="180"/>
      <c r="W10931" s="180"/>
      <c r="X10931" s="180"/>
      <c r="Y10931" s="180"/>
      <c r="Z10931" s="1415"/>
      <c r="AA10931" s="1415"/>
      <c r="AB10931" s="1415"/>
      <c r="AC10931" s="1507">
        <f t="shared" si="4157"/>
        <v>7</v>
      </c>
      <c r="AD10931" s="1508">
        <f t="shared" si="4158"/>
        <v>0.35000000000000003</v>
      </c>
      <c r="AE10931" s="14">
        <f t="shared" si="4159"/>
        <v>2.7666666666666666</v>
      </c>
      <c r="AF10931" s="14">
        <f t="shared" si="4160"/>
        <v>151</v>
      </c>
      <c r="AG10931" s="14">
        <f t="shared" si="4161"/>
        <v>4.6357615894039736E-2</v>
      </c>
      <c r="AH10931" s="14">
        <f t="shared" si="4162"/>
        <v>-2.7203090507726269</v>
      </c>
      <c r="AI10931" s="14">
        <f t="shared" si="4163"/>
        <v>-410.76666666666665</v>
      </c>
      <c r="AJ10931" s="1415"/>
    </row>
    <row r="10932" spans="1:36" ht="15.75">
      <c r="A10932" s="1415">
        <v>14</v>
      </c>
      <c r="B10932" s="1541" t="s">
        <v>5542</v>
      </c>
      <c r="C10932" s="3485" t="s">
        <v>66</v>
      </c>
      <c r="D10932" s="197">
        <v>1</v>
      </c>
      <c r="E10932" s="180">
        <v>23</v>
      </c>
      <c r="F10932" s="254">
        <v>23</v>
      </c>
      <c r="G10932" s="351"/>
      <c r="H10932" s="259"/>
      <c r="I10932" s="3467">
        <v>44923</v>
      </c>
      <c r="J10932" s="250">
        <v>46113</v>
      </c>
      <c r="K10932" s="180">
        <v>0</v>
      </c>
      <c r="L10932" s="1415"/>
      <c r="M10932" s="180">
        <v>2022</v>
      </c>
      <c r="N10932" s="180">
        <v>8</v>
      </c>
      <c r="O10932" s="180">
        <v>1</v>
      </c>
      <c r="P10932" s="180">
        <v>12</v>
      </c>
      <c r="Q10932" s="180"/>
      <c r="R10932" s="180"/>
      <c r="S10932" s="180"/>
      <c r="T10932" s="180"/>
      <c r="U10932" s="180"/>
      <c r="V10932" s="180"/>
      <c r="W10932" s="180"/>
      <c r="X10932" s="180"/>
      <c r="Y10932" s="180"/>
      <c r="Z10932" s="173"/>
      <c r="AA10932" s="173"/>
      <c r="AB10932" s="173"/>
      <c r="AC10932" s="1507">
        <f t="shared" si="4157"/>
        <v>2</v>
      </c>
      <c r="AD10932" s="1508">
        <f t="shared" si="4158"/>
        <v>2</v>
      </c>
      <c r="AE10932" s="14">
        <f t="shared" si="4159"/>
        <v>36.533333333333331</v>
      </c>
      <c r="AF10932" s="14">
        <f t="shared" si="4160"/>
        <v>7</v>
      </c>
      <c r="AG10932" s="14">
        <f t="shared" si="4161"/>
        <v>0.2857142857142857</v>
      </c>
      <c r="AH10932" s="14">
        <f t="shared" si="4162"/>
        <v>-36.247619047619047</v>
      </c>
      <c r="AI10932" s="14">
        <f t="shared" si="4163"/>
        <v>-253.73333333333332</v>
      </c>
      <c r="AJ10932" s="1415"/>
    </row>
    <row r="10933" spans="1:36" ht="15.75">
      <c r="A10933" s="1415">
        <v>15</v>
      </c>
      <c r="B10933" s="477" t="s">
        <v>5906</v>
      </c>
      <c r="C10933" s="351" t="s">
        <v>66</v>
      </c>
      <c r="D10933" s="254">
        <v>0</v>
      </c>
      <c r="E10933" s="180">
        <v>70</v>
      </c>
      <c r="F10933" s="254">
        <v>0</v>
      </c>
      <c r="G10933" s="351"/>
      <c r="H10933" s="180"/>
      <c r="I10933" s="185">
        <v>44839</v>
      </c>
      <c r="J10933" s="250">
        <v>45658</v>
      </c>
      <c r="K10933" s="180">
        <v>0</v>
      </c>
      <c r="L10933" s="204"/>
      <c r="M10933" s="180">
        <v>2022</v>
      </c>
      <c r="N10933" s="180">
        <v>0</v>
      </c>
      <c r="O10933" s="180">
        <v>0</v>
      </c>
      <c r="P10933" s="180">
        <v>0</v>
      </c>
      <c r="Q10933" s="180"/>
      <c r="R10933" s="180"/>
      <c r="S10933" s="180"/>
      <c r="T10933" s="180"/>
      <c r="U10933" s="180"/>
      <c r="V10933" s="180"/>
      <c r="W10933" s="180"/>
      <c r="X10933" s="342"/>
      <c r="Y10933" s="180"/>
      <c r="Z10933" s="1415"/>
      <c r="AA10933" s="1415"/>
      <c r="AB10933" s="1415"/>
      <c r="AC10933" s="1507">
        <f t="shared" si="4157"/>
        <v>70</v>
      </c>
      <c r="AD10933" s="1508">
        <f t="shared" si="4158"/>
        <v>0</v>
      </c>
      <c r="AE10933" s="14">
        <f t="shared" si="4159"/>
        <v>21.366666666666667</v>
      </c>
      <c r="AF10933" s="14">
        <f t="shared" si="4160"/>
        <v>0</v>
      </c>
      <c r="AG10933" s="14" t="e">
        <f t="shared" si="4161"/>
        <v>#DIV/0!</v>
      </c>
      <c r="AH10933" s="14" t="e">
        <f t="shared" si="4162"/>
        <v>#DIV/0!</v>
      </c>
      <c r="AI10933" s="14">
        <f t="shared" si="4163"/>
        <v>70</v>
      </c>
      <c r="AJ10933" s="204"/>
    </row>
    <row r="10934" spans="1:36" ht="15.75">
      <c r="A10934" s="1415">
        <v>16</v>
      </c>
      <c r="B10934" s="477" t="s">
        <v>5855</v>
      </c>
      <c r="C10934" s="351" t="s">
        <v>66</v>
      </c>
      <c r="D10934" s="254">
        <v>0</v>
      </c>
      <c r="E10934" s="180">
        <v>150</v>
      </c>
      <c r="F10934" s="254">
        <v>0</v>
      </c>
      <c r="G10934" s="351"/>
      <c r="H10934" s="180"/>
      <c r="I10934" s="185">
        <v>44839</v>
      </c>
      <c r="J10934" s="250">
        <v>45658</v>
      </c>
      <c r="K10934" s="180">
        <v>0</v>
      </c>
      <c r="L10934" s="204"/>
      <c r="M10934" s="180">
        <v>2022</v>
      </c>
      <c r="N10934" s="180">
        <v>0</v>
      </c>
      <c r="O10934" s="180">
        <v>0</v>
      </c>
      <c r="P10934" s="180">
        <v>0</v>
      </c>
      <c r="Q10934" s="180"/>
      <c r="R10934" s="180"/>
      <c r="S10934" s="180"/>
      <c r="T10934" s="180"/>
      <c r="U10934" s="180"/>
      <c r="V10934" s="180"/>
      <c r="W10934" s="180"/>
      <c r="X10934" s="342"/>
      <c r="Y10934" s="180"/>
      <c r="Z10934" s="1415"/>
      <c r="AA10934" s="1415"/>
      <c r="AB10934" s="1415"/>
      <c r="AC10934" s="1507">
        <f t="shared" si="4157"/>
        <v>150</v>
      </c>
      <c r="AD10934" s="1508">
        <f t="shared" si="4158"/>
        <v>0</v>
      </c>
      <c r="AE10934" s="14">
        <f t="shared" si="4159"/>
        <v>21.366666666666667</v>
      </c>
      <c r="AF10934" s="14">
        <f t="shared" si="4160"/>
        <v>0</v>
      </c>
      <c r="AG10934" s="14" t="e">
        <f t="shared" si="4161"/>
        <v>#DIV/0!</v>
      </c>
      <c r="AH10934" s="14" t="e">
        <f t="shared" si="4162"/>
        <v>#DIV/0!</v>
      </c>
      <c r="AI10934" s="14">
        <f t="shared" si="4163"/>
        <v>150</v>
      </c>
      <c r="AJ10934" s="204"/>
    </row>
    <row r="10935" spans="1:36" ht="15.75">
      <c r="A10935" s="1415">
        <v>17</v>
      </c>
      <c r="B10935" s="477" t="s">
        <v>6408</v>
      </c>
      <c r="C10935" s="351" t="s">
        <v>66</v>
      </c>
      <c r="D10935" s="254">
        <v>0</v>
      </c>
      <c r="E10935" s="180">
        <v>500</v>
      </c>
      <c r="F10935" s="254">
        <v>0</v>
      </c>
      <c r="G10935" s="351"/>
      <c r="H10935" s="180"/>
      <c r="I10935" s="185">
        <v>44839</v>
      </c>
      <c r="J10935" s="250">
        <v>45658</v>
      </c>
      <c r="K10935" s="180">
        <v>0</v>
      </c>
      <c r="L10935" s="204"/>
      <c r="M10935" s="180">
        <v>2022</v>
      </c>
      <c r="N10935" s="180">
        <v>0</v>
      </c>
      <c r="O10935" s="180">
        <v>0</v>
      </c>
      <c r="P10935" s="180">
        <v>0</v>
      </c>
      <c r="Q10935" s="180"/>
      <c r="R10935" s="180"/>
      <c r="S10935" s="180"/>
      <c r="T10935" s="180"/>
      <c r="U10935" s="180"/>
      <c r="V10935" s="180"/>
      <c r="W10935" s="180"/>
      <c r="X10935" s="342"/>
      <c r="Y10935" s="180"/>
      <c r="Z10935" s="1415"/>
      <c r="AA10935" s="1415"/>
      <c r="AB10935" s="1415"/>
      <c r="AC10935" s="1507">
        <f t="shared" si="4157"/>
        <v>500</v>
      </c>
      <c r="AD10935" s="1508">
        <f t="shared" si="4158"/>
        <v>0</v>
      </c>
      <c r="AE10935" s="14">
        <f t="shared" si="4159"/>
        <v>21.366666666666667</v>
      </c>
      <c r="AF10935" s="14">
        <f t="shared" si="4160"/>
        <v>0</v>
      </c>
      <c r="AG10935" s="14" t="e">
        <f t="shared" si="4161"/>
        <v>#DIV/0!</v>
      </c>
      <c r="AH10935" s="14" t="e">
        <f t="shared" si="4162"/>
        <v>#DIV/0!</v>
      </c>
      <c r="AI10935" s="14">
        <f t="shared" si="4163"/>
        <v>500</v>
      </c>
      <c r="AJ10935" s="204"/>
    </row>
    <row r="10936" spans="1:36" ht="15.75">
      <c r="A10936" s="1415">
        <v>19</v>
      </c>
      <c r="B10936" s="3494" t="s">
        <v>7441</v>
      </c>
      <c r="C10936" s="3485" t="s">
        <v>181</v>
      </c>
      <c r="D10936" s="3495">
        <v>1</v>
      </c>
      <c r="E10936" s="342">
        <v>1000</v>
      </c>
      <c r="F10936" s="3499">
        <v>1000</v>
      </c>
      <c r="G10936" s="180"/>
      <c r="H10936" s="254"/>
      <c r="I10936" s="180" t="s">
        <v>7442</v>
      </c>
      <c r="J10936" s="185">
        <v>45292</v>
      </c>
      <c r="K10936" s="180">
        <v>0</v>
      </c>
      <c r="L10936" s="204"/>
      <c r="M10936" s="180">
        <v>2022</v>
      </c>
      <c r="N10936" s="180">
        <v>0</v>
      </c>
      <c r="O10936" s="180">
        <v>0</v>
      </c>
      <c r="P10936" s="180">
        <v>0</v>
      </c>
      <c r="Q10936" s="180"/>
      <c r="R10936" s="180"/>
      <c r="S10936" s="180"/>
      <c r="T10936" s="180"/>
      <c r="U10936" s="180"/>
      <c r="V10936" s="180"/>
      <c r="W10936" s="3500"/>
      <c r="X10936" s="342"/>
      <c r="Y10936" s="180"/>
      <c r="Z10936" s="1415"/>
      <c r="AA10936" s="1415"/>
      <c r="AB10936" s="1415"/>
      <c r="AC10936" s="1507">
        <f t="shared" si="4157"/>
        <v>1000</v>
      </c>
      <c r="AD10936" s="1508">
        <f t="shared" si="4158"/>
        <v>1000</v>
      </c>
      <c r="AE10936" s="14">
        <f t="shared" si="4159"/>
        <v>9.1666666666666661</v>
      </c>
      <c r="AF10936" s="14">
        <f t="shared" si="4160"/>
        <v>0</v>
      </c>
      <c r="AG10936" s="14" t="e">
        <f t="shared" si="4161"/>
        <v>#DIV/0!</v>
      </c>
      <c r="AH10936" s="14" t="e">
        <f t="shared" si="4162"/>
        <v>#DIV/0!</v>
      </c>
      <c r="AI10936" s="14">
        <f t="shared" si="4163"/>
        <v>1000</v>
      </c>
      <c r="AJ10936" s="204"/>
    </row>
    <row r="10937" spans="1:36" ht="15.75">
      <c r="A10937" s="1415">
        <v>20</v>
      </c>
      <c r="B10937" s="3494" t="s">
        <v>7443</v>
      </c>
      <c r="C10937" s="3485" t="s">
        <v>181</v>
      </c>
      <c r="D10937" s="3495">
        <v>1</v>
      </c>
      <c r="E10937" s="342">
        <v>1000</v>
      </c>
      <c r="F10937" s="3499">
        <v>1000</v>
      </c>
      <c r="G10937" s="180"/>
      <c r="H10937" s="254"/>
      <c r="I10937" s="180" t="s">
        <v>7442</v>
      </c>
      <c r="J10937" s="185">
        <v>45292</v>
      </c>
      <c r="K10937" s="180">
        <v>0</v>
      </c>
      <c r="L10937" s="204"/>
      <c r="M10937" s="180">
        <v>2022</v>
      </c>
      <c r="N10937" s="180">
        <v>0</v>
      </c>
      <c r="O10937" s="180">
        <v>0</v>
      </c>
      <c r="P10937" s="180">
        <v>200</v>
      </c>
      <c r="Q10937" s="180"/>
      <c r="R10937" s="180"/>
      <c r="S10937" s="180"/>
      <c r="T10937" s="180"/>
      <c r="U10937" s="180"/>
      <c r="V10937" s="180"/>
      <c r="W10937" s="3500"/>
      <c r="X10937" s="342"/>
      <c r="Y10937" s="180"/>
      <c r="Z10937" s="1415"/>
      <c r="AA10937" s="1415"/>
      <c r="AB10937" s="1415"/>
      <c r="AC10937" s="1507">
        <f t="shared" si="4157"/>
        <v>800</v>
      </c>
      <c r="AD10937" s="1508">
        <f t="shared" si="4158"/>
        <v>800</v>
      </c>
      <c r="AE10937" s="14">
        <f t="shared" si="4159"/>
        <v>9.1666666666666661</v>
      </c>
      <c r="AF10937" s="14">
        <f t="shared" si="4160"/>
        <v>66.666666666666671</v>
      </c>
      <c r="AG10937" s="14">
        <f t="shared" si="4161"/>
        <v>12</v>
      </c>
      <c r="AH10937" s="14">
        <f t="shared" si="4162"/>
        <v>2.8333333333333339</v>
      </c>
      <c r="AI10937" s="14">
        <f t="shared" si="4163"/>
        <v>188.88888888888891</v>
      </c>
      <c r="AJ10937" s="204"/>
    </row>
    <row r="10938" spans="1:36" ht="15.75">
      <c r="A10938" s="1415">
        <v>21</v>
      </c>
      <c r="B10938" s="3494" t="s">
        <v>7443</v>
      </c>
      <c r="C10938" s="3485" t="s">
        <v>181</v>
      </c>
      <c r="D10938" s="3495">
        <v>1</v>
      </c>
      <c r="E10938" s="342">
        <v>1000</v>
      </c>
      <c r="F10938" s="3499">
        <v>1000</v>
      </c>
      <c r="G10938" s="180"/>
      <c r="H10938" s="254"/>
      <c r="I10938" s="180" t="s">
        <v>7442</v>
      </c>
      <c r="J10938" s="185">
        <v>45292</v>
      </c>
      <c r="K10938" s="180">
        <v>0</v>
      </c>
      <c r="L10938" s="204"/>
      <c r="M10938" s="180">
        <v>2022</v>
      </c>
      <c r="N10938" s="180">
        <v>0</v>
      </c>
      <c r="O10938" s="180">
        <v>0</v>
      </c>
      <c r="P10938" s="180">
        <v>0</v>
      </c>
      <c r="Q10938" s="180"/>
      <c r="R10938" s="180"/>
      <c r="S10938" s="180"/>
      <c r="T10938" s="180"/>
      <c r="U10938" s="180"/>
      <c r="V10938" s="180"/>
      <c r="W10938" s="3500"/>
      <c r="X10938" s="342"/>
      <c r="Y10938" s="180"/>
      <c r="Z10938" s="173"/>
      <c r="AA10938" s="173"/>
      <c r="AB10938" s="173"/>
      <c r="AC10938" s="1507">
        <f t="shared" si="4157"/>
        <v>1000</v>
      </c>
      <c r="AD10938" s="1508">
        <f t="shared" si="4158"/>
        <v>1000</v>
      </c>
      <c r="AE10938" s="14">
        <f t="shared" si="4159"/>
        <v>9.1666666666666661</v>
      </c>
      <c r="AF10938" s="14">
        <f t="shared" si="4160"/>
        <v>0</v>
      </c>
      <c r="AG10938" s="14" t="e">
        <f t="shared" si="4161"/>
        <v>#DIV/0!</v>
      </c>
      <c r="AH10938" s="14" t="e">
        <f t="shared" si="4162"/>
        <v>#DIV/0!</v>
      </c>
      <c r="AI10938" s="14">
        <f t="shared" si="4163"/>
        <v>1000</v>
      </c>
      <c r="AJ10938" s="204"/>
    </row>
    <row r="10939" spans="1:36" ht="15.75">
      <c r="A10939" s="1415">
        <v>22</v>
      </c>
      <c r="B10939" s="3494" t="s">
        <v>7444</v>
      </c>
      <c r="C10939" s="3485" t="s">
        <v>181</v>
      </c>
      <c r="D10939" s="3495">
        <v>1</v>
      </c>
      <c r="E10939" s="342">
        <v>900</v>
      </c>
      <c r="F10939" s="3499">
        <v>900</v>
      </c>
      <c r="G10939" s="180"/>
      <c r="H10939" s="254"/>
      <c r="I10939" s="180" t="s">
        <v>7442</v>
      </c>
      <c r="J10939" s="185">
        <v>45292</v>
      </c>
      <c r="K10939" s="180">
        <v>0</v>
      </c>
      <c r="L10939" s="204"/>
      <c r="M10939" s="180">
        <v>2022</v>
      </c>
      <c r="N10939" s="180">
        <v>0</v>
      </c>
      <c r="O10939" s="180">
        <v>0</v>
      </c>
      <c r="P10939" s="180">
        <v>0</v>
      </c>
      <c r="Q10939" s="180"/>
      <c r="R10939" s="180"/>
      <c r="S10939" s="180"/>
      <c r="T10939" s="180"/>
      <c r="U10939" s="180"/>
      <c r="V10939" s="180"/>
      <c r="W10939" s="3500"/>
      <c r="X10939" s="342"/>
      <c r="Y10939" s="180"/>
      <c r="Z10939" s="1415"/>
      <c r="AA10939" s="1415"/>
      <c r="AB10939" s="1415"/>
      <c r="AC10939" s="1507">
        <f t="shared" si="4157"/>
        <v>900</v>
      </c>
      <c r="AD10939" s="1508">
        <f t="shared" si="4158"/>
        <v>900</v>
      </c>
      <c r="AE10939" s="14">
        <f t="shared" si="4159"/>
        <v>9.1666666666666661</v>
      </c>
      <c r="AF10939" s="14">
        <f t="shared" si="4160"/>
        <v>0</v>
      </c>
      <c r="AG10939" s="14" t="e">
        <f t="shared" si="4161"/>
        <v>#DIV/0!</v>
      </c>
      <c r="AH10939" s="14" t="e">
        <f t="shared" si="4162"/>
        <v>#DIV/0!</v>
      </c>
      <c r="AI10939" s="14">
        <f t="shared" si="4163"/>
        <v>900</v>
      </c>
      <c r="AJ10939" s="204"/>
    </row>
    <row r="10940" spans="1:36" ht="15.75">
      <c r="A10940" s="1415">
        <v>24</v>
      </c>
      <c r="B10940" s="3494" t="s">
        <v>7445</v>
      </c>
      <c r="C10940" s="3485" t="s">
        <v>181</v>
      </c>
      <c r="D10940" s="3495">
        <v>1</v>
      </c>
      <c r="E10940" s="342">
        <v>1000</v>
      </c>
      <c r="F10940" s="3499">
        <v>1000</v>
      </c>
      <c r="G10940" s="180"/>
      <c r="H10940" s="254"/>
      <c r="I10940" s="180" t="s">
        <v>7442</v>
      </c>
      <c r="J10940" s="185">
        <v>45292</v>
      </c>
      <c r="K10940" s="180">
        <v>0</v>
      </c>
      <c r="L10940" s="204"/>
      <c r="M10940" s="180">
        <v>2022</v>
      </c>
      <c r="N10940" s="180">
        <v>0</v>
      </c>
      <c r="O10940" s="180">
        <v>0</v>
      </c>
      <c r="P10940" s="180">
        <v>0</v>
      </c>
      <c r="Q10940" s="180"/>
      <c r="R10940" s="180"/>
      <c r="S10940" s="180"/>
      <c r="T10940" s="180"/>
      <c r="U10940" s="180"/>
      <c r="V10940" s="180"/>
      <c r="W10940" s="3500"/>
      <c r="X10940" s="342"/>
      <c r="Y10940" s="180"/>
      <c r="Z10940" s="173"/>
      <c r="AA10940" s="173"/>
      <c r="AB10940" s="173"/>
      <c r="AC10940" s="1507">
        <f t="shared" si="4157"/>
        <v>1000</v>
      </c>
      <c r="AD10940" s="1508">
        <f t="shared" si="4158"/>
        <v>1000</v>
      </c>
      <c r="AE10940" s="14">
        <f t="shared" si="4159"/>
        <v>9.1666666666666661</v>
      </c>
      <c r="AF10940" s="14">
        <f t="shared" si="4160"/>
        <v>0</v>
      </c>
      <c r="AG10940" s="14" t="e">
        <f t="shared" si="4161"/>
        <v>#DIV/0!</v>
      </c>
      <c r="AH10940" s="14" t="e">
        <f t="shared" si="4162"/>
        <v>#DIV/0!</v>
      </c>
      <c r="AI10940" s="14">
        <f t="shared" si="4163"/>
        <v>1000</v>
      </c>
      <c r="AJ10940" s="204"/>
    </row>
    <row r="10941" spans="1:36" ht="15.75">
      <c r="A10941" s="1415">
        <v>25</v>
      </c>
      <c r="B10941" s="3494" t="s">
        <v>7446</v>
      </c>
      <c r="C10941" s="3485" t="s">
        <v>181</v>
      </c>
      <c r="D10941" s="3495">
        <v>1</v>
      </c>
      <c r="E10941" s="342">
        <v>1000</v>
      </c>
      <c r="F10941" s="3499">
        <v>1000</v>
      </c>
      <c r="G10941" s="180"/>
      <c r="H10941" s="254"/>
      <c r="I10941" s="180" t="s">
        <v>7442</v>
      </c>
      <c r="J10941" s="185">
        <v>45292</v>
      </c>
      <c r="K10941" s="180">
        <v>0</v>
      </c>
      <c r="L10941" s="204"/>
      <c r="M10941" s="180">
        <v>2022</v>
      </c>
      <c r="N10941" s="180">
        <v>0</v>
      </c>
      <c r="O10941" s="180">
        <v>0</v>
      </c>
      <c r="P10941" s="180">
        <v>0</v>
      </c>
      <c r="Q10941" s="180"/>
      <c r="R10941" s="180"/>
      <c r="S10941" s="180"/>
      <c r="T10941" s="180"/>
      <c r="U10941" s="180"/>
      <c r="V10941" s="180"/>
      <c r="W10941" s="3500"/>
      <c r="X10941" s="342"/>
      <c r="Y10941" s="180"/>
      <c r="Z10941" s="1415"/>
      <c r="AA10941" s="1415"/>
      <c r="AB10941" s="1415"/>
      <c r="AC10941" s="1507">
        <f t="shared" si="4157"/>
        <v>1000</v>
      </c>
      <c r="AD10941" s="1508">
        <f t="shared" si="4158"/>
        <v>1000</v>
      </c>
      <c r="AE10941" s="14">
        <f t="shared" si="4159"/>
        <v>9.1666666666666661</v>
      </c>
      <c r="AF10941" s="14">
        <f t="shared" si="4160"/>
        <v>0</v>
      </c>
      <c r="AG10941" s="14" t="e">
        <f t="shared" si="4161"/>
        <v>#DIV/0!</v>
      </c>
      <c r="AH10941" s="14" t="e">
        <f t="shared" si="4162"/>
        <v>#DIV/0!</v>
      </c>
      <c r="AI10941" s="14">
        <f t="shared" si="4163"/>
        <v>1000</v>
      </c>
      <c r="AJ10941" s="204"/>
    </row>
    <row r="10942" spans="1:36" ht="15.75">
      <c r="A10942" s="1415">
        <v>26</v>
      </c>
      <c r="B10942" s="3494" t="s">
        <v>7447</v>
      </c>
      <c r="C10942" s="3485" t="s">
        <v>181</v>
      </c>
      <c r="D10942" s="3495">
        <v>1</v>
      </c>
      <c r="E10942" s="342">
        <v>2315</v>
      </c>
      <c r="F10942" s="3499">
        <v>2315</v>
      </c>
      <c r="G10942" s="180"/>
      <c r="H10942" s="254"/>
      <c r="I10942" s="180" t="s">
        <v>7448</v>
      </c>
      <c r="J10942" s="185">
        <v>45292</v>
      </c>
      <c r="K10942" s="180">
        <v>0</v>
      </c>
      <c r="L10942" s="204"/>
      <c r="M10942" s="180">
        <v>2022</v>
      </c>
      <c r="N10942" s="180">
        <v>0</v>
      </c>
      <c r="O10942" s="180">
        <v>0</v>
      </c>
      <c r="P10942" s="180">
        <v>0</v>
      </c>
      <c r="Q10942" s="180"/>
      <c r="R10942" s="180"/>
      <c r="S10942" s="180"/>
      <c r="T10942" s="180"/>
      <c r="U10942" s="180"/>
      <c r="V10942" s="180"/>
      <c r="W10942" s="3500"/>
      <c r="X10942" s="342"/>
      <c r="Y10942" s="180"/>
      <c r="Z10942" s="1415"/>
      <c r="AA10942" s="1415"/>
      <c r="AB10942" s="1415"/>
      <c r="AC10942" s="1507">
        <f t="shared" si="4157"/>
        <v>2315</v>
      </c>
      <c r="AD10942" s="1508">
        <f t="shared" si="4158"/>
        <v>2315</v>
      </c>
      <c r="AE10942" s="14">
        <f t="shared" si="4159"/>
        <v>9.1666666666666661</v>
      </c>
      <c r="AF10942" s="14">
        <f t="shared" si="4160"/>
        <v>0</v>
      </c>
      <c r="AG10942" s="14" t="e">
        <f t="shared" si="4161"/>
        <v>#DIV/0!</v>
      </c>
      <c r="AH10942" s="14" t="e">
        <f t="shared" si="4162"/>
        <v>#DIV/0!</v>
      </c>
      <c r="AI10942" s="14">
        <f t="shared" si="4163"/>
        <v>2315</v>
      </c>
      <c r="AJ10942" s="204"/>
    </row>
    <row r="10943" spans="1:36" ht="15.75">
      <c r="A10943" s="1415">
        <v>27</v>
      </c>
      <c r="B10943" s="3494" t="s">
        <v>7449</v>
      </c>
      <c r="C10943" s="3485" t="s">
        <v>181</v>
      </c>
      <c r="D10943" s="3495">
        <v>1</v>
      </c>
      <c r="E10943" s="342">
        <v>100</v>
      </c>
      <c r="F10943" s="3499">
        <v>100</v>
      </c>
      <c r="G10943" s="180"/>
      <c r="H10943" s="254"/>
      <c r="I10943" s="180" t="s">
        <v>7448</v>
      </c>
      <c r="J10943" s="185">
        <v>45292</v>
      </c>
      <c r="K10943" s="180">
        <v>0</v>
      </c>
      <c r="L10943" s="204"/>
      <c r="M10943" s="180">
        <v>2022</v>
      </c>
      <c r="N10943" s="180">
        <v>0</v>
      </c>
      <c r="O10943" s="180">
        <v>0</v>
      </c>
      <c r="P10943" s="180">
        <v>40</v>
      </c>
      <c r="Q10943" s="180"/>
      <c r="R10943" s="180"/>
      <c r="S10943" s="180"/>
      <c r="T10943" s="180"/>
      <c r="U10943" s="180"/>
      <c r="V10943" s="180"/>
      <c r="W10943" s="3500"/>
      <c r="X10943" s="342"/>
      <c r="Y10943" s="180"/>
      <c r="Z10943" s="173"/>
      <c r="AA10943" s="173"/>
      <c r="AB10943" s="173"/>
      <c r="AC10943" s="1507">
        <f t="shared" si="4157"/>
        <v>60</v>
      </c>
      <c r="AD10943" s="1508">
        <f t="shared" si="4158"/>
        <v>60</v>
      </c>
      <c r="AE10943" s="14">
        <f t="shared" si="4159"/>
        <v>9.1666666666666661</v>
      </c>
      <c r="AF10943" s="14">
        <f t="shared" si="4160"/>
        <v>13.333333333333334</v>
      </c>
      <c r="AG10943" s="14">
        <f t="shared" si="4161"/>
        <v>4.5</v>
      </c>
      <c r="AH10943" s="14">
        <f t="shared" si="4162"/>
        <v>-4.6666666666666661</v>
      </c>
      <c r="AI10943" s="14">
        <f t="shared" si="4163"/>
        <v>-62.222222222222214</v>
      </c>
      <c r="AJ10943" s="204"/>
    </row>
    <row r="10944" spans="1:36" ht="15.75">
      <c r="A10944" s="1415">
        <v>28</v>
      </c>
      <c r="B10944" s="3494" t="s">
        <v>7450</v>
      </c>
      <c r="C10944" s="3485" t="s">
        <v>181</v>
      </c>
      <c r="D10944" s="3495">
        <v>1</v>
      </c>
      <c r="E10944" s="342">
        <v>2000</v>
      </c>
      <c r="F10944" s="3499">
        <v>2000</v>
      </c>
      <c r="G10944" s="180"/>
      <c r="H10944" s="254"/>
      <c r="I10944" s="180" t="s">
        <v>7448</v>
      </c>
      <c r="J10944" s="185">
        <v>45292</v>
      </c>
      <c r="K10944" s="180">
        <v>0</v>
      </c>
      <c r="L10944" s="204"/>
      <c r="M10944" s="180">
        <v>2022</v>
      </c>
      <c r="N10944" s="180">
        <v>0</v>
      </c>
      <c r="O10944" s="180">
        <v>0</v>
      </c>
      <c r="P10944" s="180">
        <v>0</v>
      </c>
      <c r="Q10944" s="180"/>
      <c r="R10944" s="180"/>
      <c r="S10944" s="180"/>
      <c r="T10944" s="180"/>
      <c r="U10944" s="180"/>
      <c r="V10944" s="180"/>
      <c r="W10944" s="3500"/>
      <c r="X10944" s="342"/>
      <c r="Y10944" s="180"/>
      <c r="Z10944" s="1415"/>
      <c r="AA10944" s="1415"/>
      <c r="AB10944" s="1415"/>
      <c r="AC10944" s="1507">
        <f t="shared" si="4157"/>
        <v>2000</v>
      </c>
      <c r="AD10944" s="1508">
        <f t="shared" si="4158"/>
        <v>2000</v>
      </c>
      <c r="AE10944" s="14">
        <f t="shared" si="4159"/>
        <v>9.1666666666666661</v>
      </c>
      <c r="AF10944" s="14">
        <f t="shared" si="4160"/>
        <v>0</v>
      </c>
      <c r="AG10944" s="14" t="e">
        <f t="shared" si="4161"/>
        <v>#DIV/0!</v>
      </c>
      <c r="AH10944" s="14" t="e">
        <f t="shared" si="4162"/>
        <v>#DIV/0!</v>
      </c>
      <c r="AI10944" s="14">
        <f t="shared" si="4163"/>
        <v>2000</v>
      </c>
      <c r="AJ10944" s="204"/>
    </row>
    <row r="10945" spans="1:36" ht="15.75">
      <c r="A10945" s="1415">
        <v>29</v>
      </c>
      <c r="B10945" s="3494" t="s">
        <v>7451</v>
      </c>
      <c r="C10945" s="3485" t="s">
        <v>181</v>
      </c>
      <c r="D10945" s="3495">
        <v>1</v>
      </c>
      <c r="E10945" s="342">
        <v>840</v>
      </c>
      <c r="F10945" s="3499">
        <v>840</v>
      </c>
      <c r="G10945" s="180"/>
      <c r="H10945" s="254"/>
      <c r="I10945" s="180" t="s">
        <v>7448</v>
      </c>
      <c r="J10945" s="185">
        <v>45292</v>
      </c>
      <c r="K10945" s="180">
        <v>0</v>
      </c>
      <c r="L10945" s="204"/>
      <c r="M10945" s="180">
        <v>2022</v>
      </c>
      <c r="N10945" s="180">
        <v>0</v>
      </c>
      <c r="O10945" s="180">
        <v>0</v>
      </c>
      <c r="P10945" s="180">
        <v>0</v>
      </c>
      <c r="Q10945" s="180"/>
      <c r="R10945" s="180"/>
      <c r="S10945" s="180"/>
      <c r="T10945" s="180"/>
      <c r="U10945" s="180"/>
      <c r="V10945" s="180"/>
      <c r="W10945" s="3500"/>
      <c r="X10945" s="342"/>
      <c r="Y10945" s="180"/>
      <c r="Z10945" s="1415"/>
      <c r="AA10945" s="1415"/>
      <c r="AB10945" s="1415"/>
      <c r="AC10945" s="1507">
        <f t="shared" si="4157"/>
        <v>840</v>
      </c>
      <c r="AD10945" s="1508">
        <f t="shared" si="4158"/>
        <v>840</v>
      </c>
      <c r="AE10945" s="14">
        <f t="shared" si="4159"/>
        <v>9.1666666666666661</v>
      </c>
      <c r="AF10945" s="14">
        <f t="shared" si="4160"/>
        <v>0</v>
      </c>
      <c r="AG10945" s="14" t="e">
        <f t="shared" si="4161"/>
        <v>#DIV/0!</v>
      </c>
      <c r="AH10945" s="14" t="e">
        <f t="shared" si="4162"/>
        <v>#DIV/0!</v>
      </c>
      <c r="AI10945" s="14">
        <f t="shared" si="4163"/>
        <v>840</v>
      </c>
      <c r="AJ10945" s="204"/>
    </row>
    <row r="10946" spans="1:36" ht="15.75">
      <c r="A10946" s="1415">
        <v>30</v>
      </c>
      <c r="B10946" s="3494" t="s">
        <v>7452</v>
      </c>
      <c r="C10946" s="3485" t="s">
        <v>181</v>
      </c>
      <c r="D10946" s="3495">
        <v>1</v>
      </c>
      <c r="E10946" s="342">
        <v>600</v>
      </c>
      <c r="F10946" s="3499">
        <v>600</v>
      </c>
      <c r="G10946" s="180"/>
      <c r="H10946" s="254"/>
      <c r="I10946" s="180" t="s">
        <v>7448</v>
      </c>
      <c r="J10946" s="185">
        <v>45292</v>
      </c>
      <c r="K10946" s="180">
        <v>0</v>
      </c>
      <c r="L10946" s="204"/>
      <c r="M10946" s="180">
        <v>2022</v>
      </c>
      <c r="N10946" s="180">
        <v>0</v>
      </c>
      <c r="O10946" s="180">
        <v>0</v>
      </c>
      <c r="P10946" s="180">
        <v>0</v>
      </c>
      <c r="Q10946" s="180"/>
      <c r="R10946" s="180"/>
      <c r="S10946" s="180"/>
      <c r="T10946" s="180"/>
      <c r="U10946" s="180"/>
      <c r="V10946" s="180"/>
      <c r="W10946" s="3500"/>
      <c r="X10946" s="342"/>
      <c r="Y10946" s="180"/>
      <c r="Z10946" s="173"/>
      <c r="AA10946" s="173"/>
      <c r="AB10946" s="173"/>
      <c r="AC10946" s="1507">
        <f t="shared" si="4157"/>
        <v>600</v>
      </c>
      <c r="AD10946" s="1508">
        <f t="shared" si="4158"/>
        <v>600</v>
      </c>
      <c r="AE10946" s="14">
        <f t="shared" si="4159"/>
        <v>9.1666666666666661</v>
      </c>
      <c r="AF10946" s="14">
        <f t="shared" si="4160"/>
        <v>0</v>
      </c>
      <c r="AG10946" s="14" t="e">
        <f t="shared" si="4161"/>
        <v>#DIV/0!</v>
      </c>
      <c r="AH10946" s="14" t="e">
        <f t="shared" si="4162"/>
        <v>#DIV/0!</v>
      </c>
      <c r="AI10946" s="14">
        <f t="shared" si="4163"/>
        <v>600</v>
      </c>
      <c r="AJ10946" s="204"/>
    </row>
    <row r="10947" spans="1:36" ht="15.75">
      <c r="A10947" s="1415">
        <v>31</v>
      </c>
      <c r="B10947" s="3494" t="s">
        <v>7453</v>
      </c>
      <c r="C10947" s="3485" t="s">
        <v>181</v>
      </c>
      <c r="D10947" s="3495">
        <v>1</v>
      </c>
      <c r="E10947" s="342">
        <v>180</v>
      </c>
      <c r="F10947" s="3499">
        <v>180</v>
      </c>
      <c r="G10947" s="180"/>
      <c r="H10947" s="254"/>
      <c r="I10947" s="180" t="s">
        <v>7448</v>
      </c>
      <c r="J10947" s="185">
        <v>45292</v>
      </c>
      <c r="K10947" s="180">
        <v>0</v>
      </c>
      <c r="L10947" s="204"/>
      <c r="M10947" s="180">
        <v>2022</v>
      </c>
      <c r="N10947" s="180">
        <v>0</v>
      </c>
      <c r="O10947" s="180">
        <v>0</v>
      </c>
      <c r="P10947" s="180">
        <v>0</v>
      </c>
      <c r="Q10947" s="180"/>
      <c r="R10947" s="180"/>
      <c r="S10947" s="180"/>
      <c r="T10947" s="180"/>
      <c r="U10947" s="180"/>
      <c r="V10947" s="180"/>
      <c r="W10947" s="3500"/>
      <c r="X10947" s="342"/>
      <c r="Y10947" s="180"/>
      <c r="Z10947" s="1415"/>
      <c r="AA10947" s="1415"/>
      <c r="AB10947" s="1415"/>
      <c r="AC10947" s="1507">
        <f t="shared" si="4157"/>
        <v>180</v>
      </c>
      <c r="AD10947" s="1508">
        <f t="shared" si="4158"/>
        <v>180</v>
      </c>
      <c r="AE10947" s="14">
        <f t="shared" si="4159"/>
        <v>9.1666666666666661</v>
      </c>
      <c r="AF10947" s="14">
        <f t="shared" si="4160"/>
        <v>0</v>
      </c>
      <c r="AG10947" s="14" t="e">
        <f t="shared" si="4161"/>
        <v>#DIV/0!</v>
      </c>
      <c r="AH10947" s="14" t="e">
        <f t="shared" si="4162"/>
        <v>#DIV/0!</v>
      </c>
      <c r="AI10947" s="14">
        <f t="shared" si="4163"/>
        <v>180</v>
      </c>
      <c r="AJ10947" s="204"/>
    </row>
    <row r="10948" spans="1:36" ht="15.75">
      <c r="A10948" s="1415">
        <v>34</v>
      </c>
      <c r="B10948" s="3494" t="s">
        <v>7446</v>
      </c>
      <c r="C10948" s="3485" t="s">
        <v>181</v>
      </c>
      <c r="D10948" s="3495">
        <v>1</v>
      </c>
      <c r="E10948" s="342">
        <v>2000</v>
      </c>
      <c r="F10948" s="3499">
        <v>2000</v>
      </c>
      <c r="G10948" s="180"/>
      <c r="H10948" s="254"/>
      <c r="I10948" s="180" t="s">
        <v>7448</v>
      </c>
      <c r="J10948" s="185">
        <v>45292</v>
      </c>
      <c r="K10948" s="180">
        <v>0</v>
      </c>
      <c r="L10948" s="204"/>
      <c r="M10948" s="180">
        <v>2022</v>
      </c>
      <c r="N10948" s="180">
        <v>0</v>
      </c>
      <c r="O10948" s="180">
        <v>0</v>
      </c>
      <c r="P10948" s="180">
        <v>0</v>
      </c>
      <c r="Q10948" s="180"/>
      <c r="R10948" s="180"/>
      <c r="S10948" s="180"/>
      <c r="T10948" s="180"/>
      <c r="U10948" s="180"/>
      <c r="V10948" s="180"/>
      <c r="W10948" s="3500"/>
      <c r="X10948" s="342"/>
      <c r="Y10948" s="180"/>
      <c r="Z10948" s="1415"/>
      <c r="AA10948" s="1415"/>
      <c r="AB10948" s="1415"/>
      <c r="AC10948" s="1507">
        <f t="shared" ref="AC10948:AC10970" si="4164">E10948+G10948-N10948-O10948-AA10948-P10948-Q10948-R10948-S10948-T10948-U10948-V10948-W10948-X10948-Y10948</f>
        <v>2000</v>
      </c>
      <c r="AD10948" s="1508">
        <f t="shared" ref="AD10948:AD10970" si="4165">D10948*AC10948</f>
        <v>2000</v>
      </c>
      <c r="AE10948" s="14">
        <f t="shared" ref="AE10948:AE10970" si="4166">(J10948-"01.04.2023")/30</f>
        <v>9.1666666666666661</v>
      </c>
      <c r="AF10948" s="14">
        <f t="shared" ref="AF10948:AF10970" si="4167">(N10948+O10948+P10948+Q10948+R10948+S10948+T10948+U10948+V10948+W10948+X10948+Y10948)/3</f>
        <v>0</v>
      </c>
      <c r="AG10948" s="14" t="e">
        <f t="shared" ref="AG10948:AG10970" si="4168">AC10948/AF10948</f>
        <v>#DIV/0!</v>
      </c>
      <c r="AH10948" s="14" t="e">
        <f t="shared" ref="AH10948:AH10970" si="4169">AG10948-AE10948</f>
        <v>#DIV/0!</v>
      </c>
      <c r="AI10948" s="14">
        <f t="shared" ref="AI10948:AI10970" si="4170">AC10948-(AE10948*AF10948)</f>
        <v>2000</v>
      </c>
      <c r="AJ10948" s="204"/>
    </row>
    <row r="10949" spans="1:36" ht="15.75">
      <c r="A10949" s="1415">
        <v>37</v>
      </c>
      <c r="B10949" s="1541" t="s">
        <v>7454</v>
      </c>
      <c r="C10949" s="180" t="s">
        <v>65</v>
      </c>
      <c r="D10949" s="360">
        <v>4.1139599999999996</v>
      </c>
      <c r="E10949" s="342">
        <v>1337</v>
      </c>
      <c r="F10949" s="3499">
        <v>5500.3645199999992</v>
      </c>
      <c r="G10949" s="180"/>
      <c r="H10949" s="254"/>
      <c r="I10949" s="250" t="s">
        <v>7448</v>
      </c>
      <c r="J10949" s="250">
        <v>45777</v>
      </c>
      <c r="K10949" s="180">
        <v>0</v>
      </c>
      <c r="L10949" s="204"/>
      <c r="M10949" s="180">
        <v>2022</v>
      </c>
      <c r="N10949" s="180">
        <v>287</v>
      </c>
      <c r="O10949" s="180">
        <v>413</v>
      </c>
      <c r="P10949" s="180">
        <v>382</v>
      </c>
      <c r="Q10949" s="180"/>
      <c r="R10949" s="180"/>
      <c r="S10949" s="180"/>
      <c r="T10949" s="180"/>
      <c r="U10949" s="180"/>
      <c r="V10949" s="180"/>
      <c r="W10949" s="3500"/>
      <c r="X10949" s="342"/>
      <c r="Y10949" s="3421"/>
      <c r="Z10949" s="1415"/>
      <c r="AA10949" s="1415"/>
      <c r="AB10949" s="1415"/>
      <c r="AC10949" s="1507">
        <f t="shared" si="4164"/>
        <v>255</v>
      </c>
      <c r="AD10949" s="1508">
        <f t="shared" si="4165"/>
        <v>1049.0598</v>
      </c>
      <c r="AE10949" s="14">
        <f t="shared" si="4166"/>
        <v>25.333333333333332</v>
      </c>
      <c r="AF10949" s="14">
        <f t="shared" si="4167"/>
        <v>360.66666666666669</v>
      </c>
      <c r="AG10949" s="14">
        <f t="shared" si="4168"/>
        <v>0.70702402957486132</v>
      </c>
      <c r="AH10949" s="14">
        <f t="shared" si="4169"/>
        <v>-24.626309303758472</v>
      </c>
      <c r="AI10949" s="14">
        <f t="shared" si="4170"/>
        <v>-8881.8888888888887</v>
      </c>
      <c r="AJ10949" s="204"/>
    </row>
    <row r="10950" spans="1:36" ht="15.75">
      <c r="A10950" s="1415">
        <v>43</v>
      </c>
      <c r="B10950" s="477" t="s">
        <v>9056</v>
      </c>
      <c r="C10950" s="180" t="s">
        <v>177</v>
      </c>
      <c r="D10950" s="254">
        <v>21.95</v>
      </c>
      <c r="E10950" s="180">
        <v>0</v>
      </c>
      <c r="F10950" s="254">
        <v>0</v>
      </c>
      <c r="G10950" s="3500">
        <v>6000</v>
      </c>
      <c r="H10950" s="254">
        <f>G10950*D10950</f>
        <v>131700</v>
      </c>
      <c r="I10950" s="3480">
        <v>44973</v>
      </c>
      <c r="J10950" s="191">
        <v>45108</v>
      </c>
      <c r="K10950" s="180">
        <v>0</v>
      </c>
      <c r="L10950" s="173"/>
      <c r="M10950" s="180">
        <v>2023</v>
      </c>
      <c r="N10950" s="180">
        <v>0</v>
      </c>
      <c r="O10950" s="180">
        <v>0</v>
      </c>
      <c r="P10950" s="180">
        <v>4000</v>
      </c>
      <c r="Q10950" s="3501"/>
      <c r="R10950" s="204"/>
      <c r="S10950" s="204"/>
      <c r="T10950" s="204"/>
      <c r="U10950" s="204"/>
      <c r="V10950" s="204"/>
      <c r="W10950" s="204"/>
      <c r="X10950" s="342"/>
      <c r="Y10950" s="342"/>
      <c r="Z10950" s="204"/>
      <c r="AA10950" s="204"/>
      <c r="AB10950" s="204"/>
      <c r="AC10950" s="1507">
        <f t="shared" si="4164"/>
        <v>2000</v>
      </c>
      <c r="AD10950" s="1508">
        <f t="shared" si="4165"/>
        <v>43900</v>
      </c>
      <c r="AE10950" s="14">
        <f t="shared" si="4166"/>
        <v>3.0333333333333332</v>
      </c>
      <c r="AF10950" s="14">
        <f t="shared" si="4167"/>
        <v>1333.3333333333333</v>
      </c>
      <c r="AG10950" s="14">
        <f t="shared" si="4168"/>
        <v>1.5</v>
      </c>
      <c r="AH10950" s="14">
        <f t="shared" si="4169"/>
        <v>-1.5333333333333332</v>
      </c>
      <c r="AI10950" s="14">
        <f t="shared" si="4170"/>
        <v>-2044.4444444444439</v>
      </c>
      <c r="AJ10950" s="204"/>
    </row>
    <row r="10951" spans="1:36" ht="15.75">
      <c r="A10951" s="1415">
        <v>45</v>
      </c>
      <c r="B10951" s="477" t="s">
        <v>9057</v>
      </c>
      <c r="C10951" s="180" t="s">
        <v>177</v>
      </c>
      <c r="D10951" s="254">
        <v>1</v>
      </c>
      <c r="E10951" s="180">
        <v>0</v>
      </c>
      <c r="F10951" s="254">
        <v>0</v>
      </c>
      <c r="G10951" s="3500">
        <v>1000</v>
      </c>
      <c r="H10951" s="254">
        <f>G10951*D10951</f>
        <v>1000</v>
      </c>
      <c r="I10951" s="3480">
        <v>44964</v>
      </c>
      <c r="J10951" s="191">
        <v>45200</v>
      </c>
      <c r="K10951" s="180">
        <v>0</v>
      </c>
      <c r="L10951" s="173"/>
      <c r="M10951" s="180">
        <v>2023</v>
      </c>
      <c r="N10951" s="180">
        <v>0</v>
      </c>
      <c r="O10951" s="180">
        <v>550</v>
      </c>
      <c r="P10951" s="180">
        <v>0</v>
      </c>
      <c r="Q10951" s="3501"/>
      <c r="R10951" s="204"/>
      <c r="S10951" s="204"/>
      <c r="T10951" s="204"/>
      <c r="U10951" s="204"/>
      <c r="V10951" s="204"/>
      <c r="W10951" s="204"/>
      <c r="X10951" s="342"/>
      <c r="Y10951" s="342"/>
      <c r="Z10951" s="204"/>
      <c r="AA10951" s="204"/>
      <c r="AB10951" s="204"/>
      <c r="AC10951" s="1507">
        <f t="shared" si="4164"/>
        <v>450</v>
      </c>
      <c r="AD10951" s="1508">
        <f t="shared" si="4165"/>
        <v>450</v>
      </c>
      <c r="AE10951" s="14">
        <f t="shared" si="4166"/>
        <v>6.1</v>
      </c>
      <c r="AF10951" s="14">
        <f t="shared" si="4167"/>
        <v>183.33333333333334</v>
      </c>
      <c r="AG10951" s="14">
        <f t="shared" si="4168"/>
        <v>2.4545454545454546</v>
      </c>
      <c r="AH10951" s="14">
        <f t="shared" si="4169"/>
        <v>-3.6454545454545451</v>
      </c>
      <c r="AI10951" s="14">
        <f t="shared" si="4170"/>
        <v>-668.33333333333326</v>
      </c>
      <c r="AJ10951" s="204"/>
    </row>
    <row r="10952" spans="1:36" ht="15.75">
      <c r="A10952" s="1415">
        <v>46</v>
      </c>
      <c r="B10952" s="3474" t="s">
        <v>9058</v>
      </c>
      <c r="C10952" s="180" t="s">
        <v>65</v>
      </c>
      <c r="D10952" s="254">
        <v>131.65</v>
      </c>
      <c r="E10952" s="180">
        <v>0</v>
      </c>
      <c r="F10952" s="254">
        <v>0</v>
      </c>
      <c r="G10952" s="3500">
        <v>300</v>
      </c>
      <c r="H10952" s="254">
        <v>39495</v>
      </c>
      <c r="I10952" s="250">
        <v>44958</v>
      </c>
      <c r="J10952" s="250">
        <v>45169</v>
      </c>
      <c r="K10952" s="180">
        <v>0</v>
      </c>
      <c r="L10952" s="196">
        <v>474</v>
      </c>
      <c r="M10952" s="3482" t="s">
        <v>9059</v>
      </c>
      <c r="N10952" s="180">
        <v>0</v>
      </c>
      <c r="O10952" s="180">
        <v>38</v>
      </c>
      <c r="P10952" s="180">
        <v>214</v>
      </c>
      <c r="Q10952" s="180"/>
      <c r="R10952" s="180"/>
      <c r="S10952" s="204"/>
      <c r="T10952" s="204"/>
      <c r="U10952" s="204"/>
      <c r="V10952" s="204"/>
      <c r="W10952" s="204"/>
      <c r="X10952" s="342"/>
      <c r="Y10952" s="342"/>
      <c r="Z10952" s="204"/>
      <c r="AA10952" s="204"/>
      <c r="AB10952" s="204"/>
      <c r="AC10952" s="1507">
        <f t="shared" si="4164"/>
        <v>48</v>
      </c>
      <c r="AD10952" s="1508">
        <f t="shared" si="4165"/>
        <v>6319.2000000000007</v>
      </c>
      <c r="AE10952" s="14">
        <f t="shared" si="4166"/>
        <v>5.0666666666666664</v>
      </c>
      <c r="AF10952" s="14">
        <f t="shared" si="4167"/>
        <v>84</v>
      </c>
      <c r="AG10952" s="14">
        <f t="shared" si="4168"/>
        <v>0.5714285714285714</v>
      </c>
      <c r="AH10952" s="14">
        <f t="shared" si="4169"/>
        <v>-4.4952380952380953</v>
      </c>
      <c r="AI10952" s="14">
        <f t="shared" si="4170"/>
        <v>-377.59999999999997</v>
      </c>
      <c r="AJ10952" s="204"/>
    </row>
    <row r="10953" spans="1:36" ht="15.75">
      <c r="A10953" s="1415">
        <v>47</v>
      </c>
      <c r="B10953" s="3474" t="s">
        <v>9058</v>
      </c>
      <c r="C10953" s="180" t="s">
        <v>65</v>
      </c>
      <c r="D10953" s="254">
        <v>131.65</v>
      </c>
      <c r="E10953" s="180">
        <v>0</v>
      </c>
      <c r="F10953" s="254">
        <v>0</v>
      </c>
      <c r="G10953" s="3500">
        <v>100</v>
      </c>
      <c r="H10953" s="254">
        <v>13165</v>
      </c>
      <c r="I10953" s="250">
        <v>44958</v>
      </c>
      <c r="J10953" s="250">
        <v>45473</v>
      </c>
      <c r="K10953" s="180">
        <v>0</v>
      </c>
      <c r="L10953" s="196">
        <v>474</v>
      </c>
      <c r="M10953" s="3482" t="s">
        <v>9059</v>
      </c>
      <c r="N10953" s="180">
        <v>0</v>
      </c>
      <c r="O10953" s="180">
        <v>82</v>
      </c>
      <c r="P10953" s="180">
        <v>0</v>
      </c>
      <c r="Q10953" s="180"/>
      <c r="R10953" s="180"/>
      <c r="S10953" s="204"/>
      <c r="T10953" s="204"/>
      <c r="U10953" s="204"/>
      <c r="V10953" s="204"/>
      <c r="W10953" s="204"/>
      <c r="X10953" s="342"/>
      <c r="Y10953" s="342"/>
      <c r="Z10953" s="204"/>
      <c r="AA10953" s="204"/>
      <c r="AB10953" s="204"/>
      <c r="AC10953" s="1507">
        <f t="shared" si="4164"/>
        <v>18</v>
      </c>
      <c r="AD10953" s="1508">
        <f t="shared" si="4165"/>
        <v>2369.7000000000003</v>
      </c>
      <c r="AE10953" s="14">
        <f t="shared" si="4166"/>
        <v>15.2</v>
      </c>
      <c r="AF10953" s="14">
        <f t="shared" si="4167"/>
        <v>27.333333333333332</v>
      </c>
      <c r="AG10953" s="14">
        <f t="shared" si="4168"/>
        <v>0.65853658536585369</v>
      </c>
      <c r="AH10953" s="14">
        <f t="shared" si="4169"/>
        <v>-14.541463414634146</v>
      </c>
      <c r="AI10953" s="14">
        <f t="shared" si="4170"/>
        <v>-397.46666666666664</v>
      </c>
      <c r="AJ10953" s="204"/>
    </row>
    <row r="10954" spans="1:36" ht="15.75">
      <c r="A10954" s="1415">
        <v>48</v>
      </c>
      <c r="B10954" s="3474" t="s">
        <v>9770</v>
      </c>
      <c r="C10954" s="3469" t="s">
        <v>156</v>
      </c>
      <c r="D10954" s="197">
        <v>1</v>
      </c>
      <c r="E10954" s="180">
        <v>0</v>
      </c>
      <c r="F10954" s="254">
        <v>0</v>
      </c>
      <c r="G10954" s="351">
        <v>150</v>
      </c>
      <c r="H10954" s="259">
        <v>150</v>
      </c>
      <c r="I10954" s="250">
        <v>44958</v>
      </c>
      <c r="J10954" s="250">
        <v>45169</v>
      </c>
      <c r="K10954" s="180">
        <v>0</v>
      </c>
      <c r="L10954" s="196">
        <v>474</v>
      </c>
      <c r="M10954" s="3482" t="s">
        <v>9059</v>
      </c>
      <c r="N10954" s="180">
        <v>0</v>
      </c>
      <c r="O10954" s="180">
        <v>0</v>
      </c>
      <c r="P10954" s="180">
        <v>126</v>
      </c>
      <c r="Q10954" s="180"/>
      <c r="R10954" s="180"/>
      <c r="S10954" s="204"/>
      <c r="T10954" s="204"/>
      <c r="U10954" s="204"/>
      <c r="V10954" s="204"/>
      <c r="W10954" s="204"/>
      <c r="X10954" s="342"/>
      <c r="Y10954" s="342"/>
      <c r="Z10954" s="204"/>
      <c r="AA10954" s="204"/>
      <c r="AB10954" s="204"/>
      <c r="AC10954" s="1507">
        <f t="shared" si="4164"/>
        <v>24</v>
      </c>
      <c r="AD10954" s="1508">
        <f t="shared" si="4165"/>
        <v>24</v>
      </c>
      <c r="AE10954" s="14">
        <f t="shared" si="4166"/>
        <v>5.0666666666666664</v>
      </c>
      <c r="AF10954" s="14">
        <f t="shared" si="4167"/>
        <v>42</v>
      </c>
      <c r="AG10954" s="14">
        <f t="shared" si="4168"/>
        <v>0.5714285714285714</v>
      </c>
      <c r="AH10954" s="14">
        <f t="shared" si="4169"/>
        <v>-4.4952380952380953</v>
      </c>
      <c r="AI10954" s="14">
        <f t="shared" si="4170"/>
        <v>-188.79999999999998</v>
      </c>
      <c r="AJ10954" s="204"/>
    </row>
    <row r="10955" spans="1:36" ht="15.75">
      <c r="A10955" s="1415">
        <v>49</v>
      </c>
      <c r="B10955" s="3474" t="s">
        <v>9771</v>
      </c>
      <c r="C10955" s="3469" t="s">
        <v>156</v>
      </c>
      <c r="D10955" s="197">
        <v>1</v>
      </c>
      <c r="E10955" s="180">
        <v>0</v>
      </c>
      <c r="F10955" s="254">
        <v>0</v>
      </c>
      <c r="G10955" s="351">
        <v>50</v>
      </c>
      <c r="H10955" s="259">
        <v>50</v>
      </c>
      <c r="I10955" s="250">
        <v>44958</v>
      </c>
      <c r="J10955" s="250">
        <v>45930</v>
      </c>
      <c r="K10955" s="180">
        <v>0</v>
      </c>
      <c r="L10955" s="196">
        <v>474</v>
      </c>
      <c r="M10955" s="3482" t="s">
        <v>9059</v>
      </c>
      <c r="N10955" s="180">
        <v>0</v>
      </c>
      <c r="O10955" s="180">
        <v>0</v>
      </c>
      <c r="P10955" s="180">
        <v>41</v>
      </c>
      <c r="Q10955" s="180"/>
      <c r="R10955" s="180"/>
      <c r="S10955" s="204"/>
      <c r="T10955" s="204"/>
      <c r="U10955" s="204"/>
      <c r="V10955" s="204"/>
      <c r="W10955" s="204"/>
      <c r="X10955" s="342"/>
      <c r="Y10955" s="342"/>
      <c r="Z10955" s="204"/>
      <c r="AA10955" s="204"/>
      <c r="AB10955" s="204"/>
      <c r="AC10955" s="1507">
        <f t="shared" si="4164"/>
        <v>9</v>
      </c>
      <c r="AD10955" s="1508">
        <f t="shared" si="4165"/>
        <v>9</v>
      </c>
      <c r="AE10955" s="14">
        <f t="shared" si="4166"/>
        <v>30.433333333333334</v>
      </c>
      <c r="AF10955" s="14">
        <f t="shared" si="4167"/>
        <v>13.666666666666666</v>
      </c>
      <c r="AG10955" s="14">
        <f t="shared" si="4168"/>
        <v>0.65853658536585369</v>
      </c>
      <c r="AH10955" s="14">
        <f t="shared" si="4169"/>
        <v>-29.774796747967478</v>
      </c>
      <c r="AI10955" s="14">
        <f t="shared" si="4170"/>
        <v>-406.92222222222222</v>
      </c>
      <c r="AJ10955" s="204"/>
    </row>
    <row r="10956" spans="1:36" ht="15.75">
      <c r="A10956" s="1415">
        <v>50</v>
      </c>
      <c r="B10956" s="3503" t="s">
        <v>9654</v>
      </c>
      <c r="C10956" s="3485" t="s">
        <v>181</v>
      </c>
      <c r="D10956" s="3478">
        <v>0</v>
      </c>
      <c r="E10956" s="180">
        <v>0</v>
      </c>
      <c r="F10956" s="254">
        <v>0</v>
      </c>
      <c r="G10956" s="3500">
        <v>10</v>
      </c>
      <c r="H10956" s="254">
        <v>0</v>
      </c>
      <c r="I10956" s="3411">
        <v>45005</v>
      </c>
      <c r="J10956" s="250">
        <v>45658</v>
      </c>
      <c r="K10956" s="180">
        <v>0</v>
      </c>
      <c r="L10956" s="196"/>
      <c r="M10956" s="3482" t="s">
        <v>8268</v>
      </c>
      <c r="N10956" s="180">
        <v>0</v>
      </c>
      <c r="O10956" s="180">
        <v>0</v>
      </c>
      <c r="P10956" s="180">
        <v>0</v>
      </c>
      <c r="Q10956" s="180"/>
      <c r="R10956" s="180"/>
      <c r="S10956" s="204"/>
      <c r="T10956" s="204"/>
      <c r="U10956" s="204"/>
      <c r="V10956" s="204"/>
      <c r="W10956" s="204"/>
      <c r="X10956" s="342"/>
      <c r="Y10956" s="342"/>
      <c r="Z10956" s="204"/>
      <c r="AA10956" s="204"/>
      <c r="AB10956" s="204"/>
      <c r="AC10956" s="1507">
        <f t="shared" si="4164"/>
        <v>10</v>
      </c>
      <c r="AD10956" s="1508">
        <f t="shared" si="4165"/>
        <v>0</v>
      </c>
      <c r="AE10956" s="14">
        <f t="shared" si="4166"/>
        <v>21.366666666666667</v>
      </c>
      <c r="AF10956" s="14">
        <f t="shared" si="4167"/>
        <v>0</v>
      </c>
      <c r="AG10956" s="14" t="e">
        <f t="shared" si="4168"/>
        <v>#DIV/0!</v>
      </c>
      <c r="AH10956" s="14" t="e">
        <f t="shared" si="4169"/>
        <v>#DIV/0!</v>
      </c>
      <c r="AI10956" s="14">
        <f t="shared" si="4170"/>
        <v>10</v>
      </c>
      <c r="AJ10956" s="204"/>
    </row>
    <row r="10957" spans="1:36" ht="15.75">
      <c r="A10957" s="1415">
        <v>51</v>
      </c>
      <c r="B10957" s="477" t="s">
        <v>9772</v>
      </c>
      <c r="C10957" s="3485" t="s">
        <v>177</v>
      </c>
      <c r="D10957" s="197">
        <v>1</v>
      </c>
      <c r="E10957" s="180">
        <v>0</v>
      </c>
      <c r="F10957" s="254">
        <v>0</v>
      </c>
      <c r="G10957" s="180">
        <v>2000</v>
      </c>
      <c r="H10957" s="254">
        <v>2000</v>
      </c>
      <c r="I10957" s="3411">
        <v>44992</v>
      </c>
      <c r="J10957" s="3489">
        <v>45078</v>
      </c>
      <c r="K10957" s="180">
        <v>0</v>
      </c>
      <c r="L10957" s="196"/>
      <c r="M10957" s="3417">
        <v>2022</v>
      </c>
      <c r="N10957" s="180">
        <v>0</v>
      </c>
      <c r="O10957" s="180">
        <v>0</v>
      </c>
      <c r="P10957" s="180">
        <v>0</v>
      </c>
      <c r="Q10957" s="180"/>
      <c r="R10957" s="180"/>
      <c r="S10957" s="204"/>
      <c r="T10957" s="204"/>
      <c r="U10957" s="204"/>
      <c r="V10957" s="204"/>
      <c r="W10957" s="204"/>
      <c r="X10957" s="342"/>
      <c r="Y10957" s="342"/>
      <c r="Z10957" s="204"/>
      <c r="AA10957" s="204"/>
      <c r="AB10957" s="204"/>
      <c r="AC10957" s="1507">
        <f t="shared" si="4164"/>
        <v>2000</v>
      </c>
      <c r="AD10957" s="1508">
        <f t="shared" si="4165"/>
        <v>2000</v>
      </c>
      <c r="AE10957" s="14">
        <f t="shared" si="4166"/>
        <v>2.0333333333333332</v>
      </c>
      <c r="AF10957" s="14">
        <f t="shared" si="4167"/>
        <v>0</v>
      </c>
      <c r="AG10957" s="14" t="e">
        <f t="shared" si="4168"/>
        <v>#DIV/0!</v>
      </c>
      <c r="AH10957" s="14" t="e">
        <f t="shared" si="4169"/>
        <v>#DIV/0!</v>
      </c>
      <c r="AI10957" s="14">
        <f t="shared" si="4170"/>
        <v>2000</v>
      </c>
      <c r="AJ10957" s="204"/>
    </row>
    <row r="10958" spans="1:36" ht="15.75">
      <c r="A10958" s="1415">
        <v>52</v>
      </c>
      <c r="B10958" s="477" t="s">
        <v>9773</v>
      </c>
      <c r="C10958" s="3485" t="s">
        <v>177</v>
      </c>
      <c r="D10958" s="197">
        <v>1</v>
      </c>
      <c r="E10958" s="180">
        <v>0</v>
      </c>
      <c r="F10958" s="254">
        <v>0</v>
      </c>
      <c r="G10958" s="180">
        <v>1400</v>
      </c>
      <c r="H10958" s="254">
        <v>1400</v>
      </c>
      <c r="I10958" s="3411">
        <v>44992</v>
      </c>
      <c r="J10958" s="3489">
        <v>45689</v>
      </c>
      <c r="K10958" s="180">
        <v>0</v>
      </c>
      <c r="L10958" s="196"/>
      <c r="M10958" s="3417">
        <v>2022</v>
      </c>
      <c r="N10958" s="180">
        <v>0</v>
      </c>
      <c r="O10958" s="180">
        <v>0</v>
      </c>
      <c r="P10958" s="180">
        <v>0</v>
      </c>
      <c r="Q10958" s="180"/>
      <c r="R10958" s="180"/>
      <c r="S10958" s="204"/>
      <c r="T10958" s="204"/>
      <c r="U10958" s="204"/>
      <c r="V10958" s="204"/>
      <c r="W10958" s="204"/>
      <c r="X10958" s="342"/>
      <c r="Y10958" s="342"/>
      <c r="Z10958" s="204"/>
      <c r="AA10958" s="204"/>
      <c r="AB10958" s="204"/>
      <c r="AC10958" s="1507">
        <f t="shared" si="4164"/>
        <v>1400</v>
      </c>
      <c r="AD10958" s="1508">
        <f t="shared" si="4165"/>
        <v>1400</v>
      </c>
      <c r="AE10958" s="14">
        <f t="shared" si="4166"/>
        <v>22.4</v>
      </c>
      <c r="AF10958" s="14">
        <f t="shared" si="4167"/>
        <v>0</v>
      </c>
      <c r="AG10958" s="14" t="e">
        <f t="shared" si="4168"/>
        <v>#DIV/0!</v>
      </c>
      <c r="AH10958" s="14" t="e">
        <f t="shared" si="4169"/>
        <v>#DIV/0!</v>
      </c>
      <c r="AI10958" s="14">
        <f t="shared" si="4170"/>
        <v>1400</v>
      </c>
      <c r="AJ10958" s="204"/>
    </row>
    <row r="10959" spans="1:36" ht="15.75">
      <c r="A10959" s="1415">
        <v>53</v>
      </c>
      <c r="B10959" s="477" t="s">
        <v>9773</v>
      </c>
      <c r="C10959" s="3485" t="s">
        <v>177</v>
      </c>
      <c r="D10959" s="197">
        <v>1</v>
      </c>
      <c r="E10959" s="180">
        <v>0</v>
      </c>
      <c r="F10959" s="254">
        <v>0</v>
      </c>
      <c r="G10959" s="180">
        <v>4100</v>
      </c>
      <c r="H10959" s="254">
        <v>4100</v>
      </c>
      <c r="I10959" s="3411">
        <v>44992</v>
      </c>
      <c r="J10959" s="3489">
        <v>45566</v>
      </c>
      <c r="K10959" s="180">
        <v>0</v>
      </c>
      <c r="L10959" s="196"/>
      <c r="M10959" s="3417">
        <v>2022</v>
      </c>
      <c r="N10959" s="180">
        <v>0</v>
      </c>
      <c r="O10959" s="180">
        <v>0</v>
      </c>
      <c r="P10959" s="180">
        <v>0</v>
      </c>
      <c r="Q10959" s="180"/>
      <c r="R10959" s="180"/>
      <c r="S10959" s="204"/>
      <c r="T10959" s="204"/>
      <c r="U10959" s="204"/>
      <c r="V10959" s="204"/>
      <c r="W10959" s="204"/>
      <c r="X10959" s="342"/>
      <c r="Y10959" s="342"/>
      <c r="Z10959" s="204"/>
      <c r="AA10959" s="204"/>
      <c r="AB10959" s="204"/>
      <c r="AC10959" s="1507">
        <f t="shared" si="4164"/>
        <v>4100</v>
      </c>
      <c r="AD10959" s="1508">
        <f t="shared" si="4165"/>
        <v>4100</v>
      </c>
      <c r="AE10959" s="14">
        <f t="shared" si="4166"/>
        <v>18.3</v>
      </c>
      <c r="AF10959" s="14">
        <f t="shared" si="4167"/>
        <v>0</v>
      </c>
      <c r="AG10959" s="14" t="e">
        <f t="shared" si="4168"/>
        <v>#DIV/0!</v>
      </c>
      <c r="AH10959" s="14" t="e">
        <f t="shared" si="4169"/>
        <v>#DIV/0!</v>
      </c>
      <c r="AI10959" s="14">
        <f t="shared" si="4170"/>
        <v>4100</v>
      </c>
      <c r="AJ10959" s="204"/>
    </row>
    <row r="10960" spans="1:36" ht="15.75">
      <c r="A10960" s="1415">
        <v>54</v>
      </c>
      <c r="B10960" s="477" t="s">
        <v>9774</v>
      </c>
      <c r="C10960" s="180" t="s">
        <v>177</v>
      </c>
      <c r="D10960" s="197">
        <v>1</v>
      </c>
      <c r="E10960" s="180">
        <v>0</v>
      </c>
      <c r="F10960" s="254">
        <v>0</v>
      </c>
      <c r="G10960" s="180">
        <v>600</v>
      </c>
      <c r="H10960" s="254">
        <v>600</v>
      </c>
      <c r="I10960" s="3411">
        <v>44992</v>
      </c>
      <c r="J10960" s="3489">
        <v>46327</v>
      </c>
      <c r="K10960" s="180">
        <v>0</v>
      </c>
      <c r="L10960" s="196"/>
      <c r="M10960" s="3417">
        <v>2022</v>
      </c>
      <c r="N10960" s="180">
        <v>0</v>
      </c>
      <c r="O10960" s="180">
        <v>0</v>
      </c>
      <c r="P10960" s="180">
        <v>0</v>
      </c>
      <c r="Q10960" s="180"/>
      <c r="R10960" s="180"/>
      <c r="S10960" s="204"/>
      <c r="T10960" s="204"/>
      <c r="U10960" s="204"/>
      <c r="V10960" s="204"/>
      <c r="W10960" s="204"/>
      <c r="X10960" s="342"/>
      <c r="Y10960" s="342"/>
      <c r="Z10960" s="204"/>
      <c r="AA10960" s="204"/>
      <c r="AB10960" s="204"/>
      <c r="AC10960" s="1507">
        <f t="shared" si="4164"/>
        <v>600</v>
      </c>
      <c r="AD10960" s="1508">
        <f t="shared" si="4165"/>
        <v>600</v>
      </c>
      <c r="AE10960" s="14">
        <f t="shared" si="4166"/>
        <v>43.666666666666664</v>
      </c>
      <c r="AF10960" s="14">
        <f t="shared" si="4167"/>
        <v>0</v>
      </c>
      <c r="AG10960" s="14" t="e">
        <f t="shared" si="4168"/>
        <v>#DIV/0!</v>
      </c>
      <c r="AH10960" s="14" t="e">
        <f t="shared" si="4169"/>
        <v>#DIV/0!</v>
      </c>
      <c r="AI10960" s="14">
        <f t="shared" si="4170"/>
        <v>600</v>
      </c>
      <c r="AJ10960" s="204"/>
    </row>
    <row r="10961" spans="1:40" ht="15.75">
      <c r="A10961" s="1415">
        <v>55</v>
      </c>
      <c r="B10961" s="477" t="s">
        <v>9775</v>
      </c>
      <c r="C10961" s="180" t="s">
        <v>262</v>
      </c>
      <c r="D10961" s="197">
        <v>1</v>
      </c>
      <c r="E10961" s="180">
        <v>0</v>
      </c>
      <c r="F10961" s="254">
        <v>0</v>
      </c>
      <c r="G10961" s="180">
        <v>1000</v>
      </c>
      <c r="H10961" s="254">
        <v>1000</v>
      </c>
      <c r="I10961" s="3411">
        <v>44992</v>
      </c>
      <c r="J10961" s="3489">
        <v>46266</v>
      </c>
      <c r="K10961" s="180">
        <v>0</v>
      </c>
      <c r="L10961" s="196"/>
      <c r="M10961" s="3417">
        <v>2022</v>
      </c>
      <c r="N10961" s="180">
        <v>0</v>
      </c>
      <c r="O10961" s="180">
        <v>0</v>
      </c>
      <c r="P10961" s="180">
        <v>0</v>
      </c>
      <c r="Q10961" s="180"/>
      <c r="R10961" s="180"/>
      <c r="S10961" s="204"/>
      <c r="T10961" s="204"/>
      <c r="U10961" s="204"/>
      <c r="V10961" s="204"/>
      <c r="W10961" s="204"/>
      <c r="X10961" s="342"/>
      <c r="Y10961" s="342"/>
      <c r="Z10961" s="204"/>
      <c r="AA10961" s="204"/>
      <c r="AB10961" s="204"/>
      <c r="AC10961" s="1507">
        <f t="shared" si="4164"/>
        <v>1000</v>
      </c>
      <c r="AD10961" s="1508">
        <f t="shared" si="4165"/>
        <v>1000</v>
      </c>
      <c r="AE10961" s="14">
        <f t="shared" si="4166"/>
        <v>41.633333333333333</v>
      </c>
      <c r="AF10961" s="14">
        <f t="shared" si="4167"/>
        <v>0</v>
      </c>
      <c r="AG10961" s="14" t="e">
        <f t="shared" si="4168"/>
        <v>#DIV/0!</v>
      </c>
      <c r="AH10961" s="14" t="e">
        <f t="shared" si="4169"/>
        <v>#DIV/0!</v>
      </c>
      <c r="AI10961" s="14">
        <f t="shared" si="4170"/>
        <v>1000</v>
      </c>
      <c r="AJ10961" s="204"/>
    </row>
    <row r="10962" spans="1:40" ht="15.75">
      <c r="A10962" s="1415">
        <v>56</v>
      </c>
      <c r="B10962" s="477" t="s">
        <v>9776</v>
      </c>
      <c r="C10962" s="180" t="s">
        <v>262</v>
      </c>
      <c r="D10962" s="197">
        <v>1</v>
      </c>
      <c r="E10962" s="180">
        <v>0</v>
      </c>
      <c r="F10962" s="254">
        <v>0</v>
      </c>
      <c r="G10962" s="180">
        <v>280</v>
      </c>
      <c r="H10962" s="254">
        <v>280</v>
      </c>
      <c r="I10962" s="3411">
        <v>44992</v>
      </c>
      <c r="J10962" s="3489">
        <v>45200</v>
      </c>
      <c r="K10962" s="180">
        <v>0</v>
      </c>
      <c r="L10962" s="196"/>
      <c r="M10962" s="3417">
        <v>2022</v>
      </c>
      <c r="N10962" s="180">
        <v>0</v>
      </c>
      <c r="O10962" s="180">
        <v>0</v>
      </c>
      <c r="P10962" s="180">
        <v>0</v>
      </c>
      <c r="Q10962" s="180"/>
      <c r="R10962" s="180"/>
      <c r="S10962" s="204"/>
      <c r="T10962" s="204"/>
      <c r="U10962" s="204"/>
      <c r="V10962" s="204"/>
      <c r="W10962" s="204"/>
      <c r="X10962" s="342"/>
      <c r="Y10962" s="342"/>
      <c r="Z10962" s="204"/>
      <c r="AA10962" s="204"/>
      <c r="AB10962" s="204"/>
      <c r="AC10962" s="1507">
        <f t="shared" si="4164"/>
        <v>280</v>
      </c>
      <c r="AD10962" s="1508">
        <f t="shared" si="4165"/>
        <v>280</v>
      </c>
      <c r="AE10962" s="14">
        <f t="shared" si="4166"/>
        <v>6.1</v>
      </c>
      <c r="AF10962" s="14">
        <f t="shared" si="4167"/>
        <v>0</v>
      </c>
      <c r="AG10962" s="14" t="e">
        <f t="shared" si="4168"/>
        <v>#DIV/0!</v>
      </c>
      <c r="AH10962" s="14" t="e">
        <f t="shared" si="4169"/>
        <v>#DIV/0!</v>
      </c>
      <c r="AI10962" s="14">
        <f t="shared" si="4170"/>
        <v>280</v>
      </c>
      <c r="AJ10962" s="204"/>
    </row>
    <row r="10963" spans="1:40" ht="15.75">
      <c r="A10963" s="1415">
        <v>57</v>
      </c>
      <c r="B10963" s="477" t="s">
        <v>9777</v>
      </c>
      <c r="C10963" s="180" t="s">
        <v>262</v>
      </c>
      <c r="D10963" s="197">
        <v>1</v>
      </c>
      <c r="E10963" s="180">
        <v>0</v>
      </c>
      <c r="F10963" s="254">
        <v>0</v>
      </c>
      <c r="G10963" s="180">
        <v>912</v>
      </c>
      <c r="H10963" s="254">
        <v>912</v>
      </c>
      <c r="I10963" s="3411">
        <v>44992</v>
      </c>
      <c r="J10963" s="3489">
        <v>45261</v>
      </c>
      <c r="K10963" s="180">
        <v>0</v>
      </c>
      <c r="L10963" s="196"/>
      <c r="M10963" s="3417">
        <v>2022</v>
      </c>
      <c r="N10963" s="180">
        <v>0</v>
      </c>
      <c r="O10963" s="180">
        <v>0</v>
      </c>
      <c r="P10963" s="180">
        <v>0</v>
      </c>
      <c r="Q10963" s="180"/>
      <c r="R10963" s="180"/>
      <c r="S10963" s="204"/>
      <c r="T10963" s="204"/>
      <c r="U10963" s="204"/>
      <c r="V10963" s="204"/>
      <c r="W10963" s="204"/>
      <c r="X10963" s="342"/>
      <c r="Y10963" s="342"/>
      <c r="Z10963" s="204"/>
      <c r="AA10963" s="204"/>
      <c r="AB10963" s="204"/>
      <c r="AC10963" s="1507">
        <f t="shared" si="4164"/>
        <v>912</v>
      </c>
      <c r="AD10963" s="1508">
        <f t="shared" si="4165"/>
        <v>912</v>
      </c>
      <c r="AE10963" s="14">
        <f t="shared" si="4166"/>
        <v>8.1333333333333329</v>
      </c>
      <c r="AF10963" s="14">
        <f t="shared" si="4167"/>
        <v>0</v>
      </c>
      <c r="AG10963" s="14" t="e">
        <f t="shared" si="4168"/>
        <v>#DIV/0!</v>
      </c>
      <c r="AH10963" s="14" t="e">
        <f t="shared" si="4169"/>
        <v>#DIV/0!</v>
      </c>
      <c r="AI10963" s="14">
        <f t="shared" si="4170"/>
        <v>912</v>
      </c>
      <c r="AJ10963" s="204"/>
    </row>
    <row r="10964" spans="1:40" ht="15.75">
      <c r="A10964" s="1415">
        <v>58</v>
      </c>
      <c r="B10964" s="477" t="s">
        <v>9778</v>
      </c>
      <c r="C10964" s="180" t="s">
        <v>262</v>
      </c>
      <c r="D10964" s="197">
        <v>1</v>
      </c>
      <c r="E10964" s="180">
        <v>0</v>
      </c>
      <c r="F10964" s="254">
        <v>0</v>
      </c>
      <c r="G10964" s="180">
        <v>1400</v>
      </c>
      <c r="H10964" s="180">
        <v>1400</v>
      </c>
      <c r="I10964" s="3411">
        <v>44992</v>
      </c>
      <c r="J10964" s="3489">
        <v>45323</v>
      </c>
      <c r="K10964" s="180">
        <v>0</v>
      </c>
      <c r="L10964" s="204"/>
      <c r="M10964" s="3417">
        <v>2022</v>
      </c>
      <c r="N10964" s="180">
        <v>0</v>
      </c>
      <c r="O10964" s="180">
        <v>0</v>
      </c>
      <c r="P10964" s="180">
        <v>0</v>
      </c>
      <c r="Q10964" s="3501"/>
      <c r="R10964" s="204"/>
      <c r="S10964" s="204"/>
      <c r="T10964" s="204"/>
      <c r="U10964" s="204"/>
      <c r="V10964" s="204"/>
      <c r="W10964" s="204"/>
      <c r="X10964" s="342"/>
      <c r="Y10964" s="342"/>
      <c r="Z10964" s="204"/>
      <c r="AA10964" s="204"/>
      <c r="AB10964" s="204"/>
      <c r="AC10964" s="1507">
        <f t="shared" si="4164"/>
        <v>1400</v>
      </c>
      <c r="AD10964" s="1508">
        <f t="shared" si="4165"/>
        <v>1400</v>
      </c>
      <c r="AE10964" s="14">
        <f t="shared" si="4166"/>
        <v>10.199999999999999</v>
      </c>
      <c r="AF10964" s="14">
        <f t="shared" si="4167"/>
        <v>0</v>
      </c>
      <c r="AG10964" s="14" t="e">
        <f t="shared" si="4168"/>
        <v>#DIV/0!</v>
      </c>
      <c r="AH10964" s="14" t="e">
        <f t="shared" si="4169"/>
        <v>#DIV/0!</v>
      </c>
      <c r="AI10964" s="14">
        <f t="shared" si="4170"/>
        <v>1400</v>
      </c>
      <c r="AJ10964" s="204"/>
    </row>
    <row r="10965" spans="1:40" ht="15.75">
      <c r="A10965" s="1415">
        <v>59</v>
      </c>
      <c r="B10965" s="477" t="s">
        <v>9779</v>
      </c>
      <c r="C10965" s="180" t="s">
        <v>177</v>
      </c>
      <c r="D10965" s="197">
        <v>1</v>
      </c>
      <c r="E10965" s="180">
        <v>0</v>
      </c>
      <c r="F10965" s="254">
        <v>0</v>
      </c>
      <c r="G10965" s="180">
        <v>200</v>
      </c>
      <c r="H10965" s="180">
        <v>200</v>
      </c>
      <c r="I10965" s="3411">
        <v>44992</v>
      </c>
      <c r="J10965" s="3489">
        <v>46447</v>
      </c>
      <c r="K10965" s="180">
        <v>0</v>
      </c>
      <c r="L10965" s="204"/>
      <c r="M10965" s="3417">
        <v>2022</v>
      </c>
      <c r="N10965" s="180">
        <v>0</v>
      </c>
      <c r="O10965" s="180">
        <v>0</v>
      </c>
      <c r="P10965" s="180">
        <v>0</v>
      </c>
      <c r="Q10965" s="3501"/>
      <c r="R10965" s="204"/>
      <c r="S10965" s="204"/>
      <c r="T10965" s="204"/>
      <c r="U10965" s="204"/>
      <c r="V10965" s="204"/>
      <c r="W10965" s="204"/>
      <c r="X10965" s="342"/>
      <c r="Y10965" s="342"/>
      <c r="Z10965" s="204"/>
      <c r="AA10965" s="204"/>
      <c r="AB10965" s="204"/>
      <c r="AC10965" s="1507">
        <f t="shared" si="4164"/>
        <v>200</v>
      </c>
      <c r="AD10965" s="1508">
        <f t="shared" si="4165"/>
        <v>200</v>
      </c>
      <c r="AE10965" s="14">
        <f t="shared" si="4166"/>
        <v>47.666666666666664</v>
      </c>
      <c r="AF10965" s="14">
        <f t="shared" si="4167"/>
        <v>0</v>
      </c>
      <c r="AG10965" s="14" t="e">
        <f t="shared" si="4168"/>
        <v>#DIV/0!</v>
      </c>
      <c r="AH10965" s="14" t="e">
        <f t="shared" si="4169"/>
        <v>#DIV/0!</v>
      </c>
      <c r="AI10965" s="14">
        <f t="shared" si="4170"/>
        <v>200</v>
      </c>
      <c r="AJ10965" s="204"/>
    </row>
    <row r="10966" spans="1:40" ht="15.75">
      <c r="A10966" s="1415">
        <v>60</v>
      </c>
      <c r="B10966" s="3494" t="s">
        <v>9780</v>
      </c>
      <c r="C10966" s="3485" t="s">
        <v>181</v>
      </c>
      <c r="D10966" s="3495">
        <v>1</v>
      </c>
      <c r="E10966" s="180">
        <v>0</v>
      </c>
      <c r="F10966" s="254">
        <v>0</v>
      </c>
      <c r="G10966" s="180">
        <v>1</v>
      </c>
      <c r="H10966" s="180">
        <v>1</v>
      </c>
      <c r="I10966" s="191">
        <v>45001</v>
      </c>
      <c r="J10966" s="3489">
        <v>45311</v>
      </c>
      <c r="K10966" s="180">
        <v>0</v>
      </c>
      <c r="L10966" s="204"/>
      <c r="M10966" s="3482" t="s">
        <v>7439</v>
      </c>
      <c r="N10966" s="180">
        <v>0</v>
      </c>
      <c r="O10966" s="180">
        <v>0</v>
      </c>
      <c r="P10966" s="180">
        <v>0</v>
      </c>
      <c r="Q10966" s="3501"/>
      <c r="R10966" s="204"/>
      <c r="S10966" s="204"/>
      <c r="T10966" s="204"/>
      <c r="U10966" s="204"/>
      <c r="V10966" s="204"/>
      <c r="W10966" s="204"/>
      <c r="X10966" s="342"/>
      <c r="Y10966" s="342"/>
      <c r="Z10966" s="204"/>
      <c r="AA10966" s="204"/>
      <c r="AB10966" s="204"/>
      <c r="AC10966" s="1507">
        <f t="shared" si="4164"/>
        <v>1</v>
      </c>
      <c r="AD10966" s="1508">
        <f t="shared" si="4165"/>
        <v>1</v>
      </c>
      <c r="AE10966" s="14">
        <f t="shared" si="4166"/>
        <v>9.8000000000000007</v>
      </c>
      <c r="AF10966" s="14">
        <f t="shared" si="4167"/>
        <v>0</v>
      </c>
      <c r="AG10966" s="14" t="e">
        <f t="shared" si="4168"/>
        <v>#DIV/0!</v>
      </c>
      <c r="AH10966" s="14" t="e">
        <f t="shared" si="4169"/>
        <v>#DIV/0!</v>
      </c>
      <c r="AI10966" s="14">
        <f t="shared" si="4170"/>
        <v>1</v>
      </c>
      <c r="AJ10966" s="204"/>
    </row>
    <row r="10967" spans="1:40" ht="15.75">
      <c r="A10967" s="1415">
        <v>61</v>
      </c>
      <c r="B10967" s="3494" t="s">
        <v>9781</v>
      </c>
      <c r="C10967" s="3485" t="s">
        <v>181</v>
      </c>
      <c r="D10967" s="3495">
        <v>1</v>
      </c>
      <c r="E10967" s="180">
        <v>0</v>
      </c>
      <c r="F10967" s="254">
        <v>0</v>
      </c>
      <c r="G10967" s="180">
        <v>1</v>
      </c>
      <c r="H10967" s="180">
        <v>1</v>
      </c>
      <c r="I10967" s="191">
        <v>45001</v>
      </c>
      <c r="J10967" s="3489">
        <v>45432</v>
      </c>
      <c r="K10967" s="180">
        <v>0</v>
      </c>
      <c r="L10967" s="204"/>
      <c r="M10967" s="3482" t="s">
        <v>7439</v>
      </c>
      <c r="N10967" s="180">
        <v>0</v>
      </c>
      <c r="O10967" s="180">
        <v>0</v>
      </c>
      <c r="P10967" s="180">
        <v>0</v>
      </c>
      <c r="Q10967" s="3501"/>
      <c r="R10967" s="204"/>
      <c r="S10967" s="204"/>
      <c r="T10967" s="204"/>
      <c r="U10967" s="204"/>
      <c r="V10967" s="204"/>
      <c r="W10967" s="204"/>
      <c r="X10967" s="342"/>
      <c r="Y10967" s="342"/>
      <c r="Z10967" s="204"/>
      <c r="AA10967" s="204"/>
      <c r="AB10967" s="204"/>
      <c r="AC10967" s="1507">
        <f t="shared" si="4164"/>
        <v>1</v>
      </c>
      <c r="AD10967" s="1508">
        <f t="shared" si="4165"/>
        <v>1</v>
      </c>
      <c r="AE10967" s="14">
        <f t="shared" si="4166"/>
        <v>13.833333333333334</v>
      </c>
      <c r="AF10967" s="14">
        <f t="shared" si="4167"/>
        <v>0</v>
      </c>
      <c r="AG10967" s="14" t="e">
        <f t="shared" si="4168"/>
        <v>#DIV/0!</v>
      </c>
      <c r="AH10967" s="14" t="e">
        <f t="shared" si="4169"/>
        <v>#DIV/0!</v>
      </c>
      <c r="AI10967" s="14">
        <f t="shared" si="4170"/>
        <v>1</v>
      </c>
      <c r="AJ10967" s="204"/>
    </row>
    <row r="10968" spans="1:40" ht="15.75">
      <c r="A10968" s="1415">
        <v>62</v>
      </c>
      <c r="B10968" s="3494" t="s">
        <v>9630</v>
      </c>
      <c r="C10968" s="3485" t="s">
        <v>181</v>
      </c>
      <c r="D10968" s="3495">
        <v>1</v>
      </c>
      <c r="E10968" s="180">
        <v>0</v>
      </c>
      <c r="F10968" s="254">
        <v>0</v>
      </c>
      <c r="G10968" s="180">
        <v>1</v>
      </c>
      <c r="H10968" s="180">
        <v>1</v>
      </c>
      <c r="I10968" s="191">
        <v>45001</v>
      </c>
      <c r="J10968" s="3489">
        <v>45432</v>
      </c>
      <c r="K10968" s="180">
        <v>0</v>
      </c>
      <c r="L10968" s="204"/>
      <c r="M10968" s="3482" t="s">
        <v>7439</v>
      </c>
      <c r="N10968" s="180">
        <v>0</v>
      </c>
      <c r="O10968" s="180">
        <v>0</v>
      </c>
      <c r="P10968" s="180">
        <v>0</v>
      </c>
      <c r="Q10968" s="3501"/>
      <c r="R10968" s="204"/>
      <c r="S10968" s="204"/>
      <c r="T10968" s="204"/>
      <c r="U10968" s="204"/>
      <c r="V10968" s="204"/>
      <c r="W10968" s="204"/>
      <c r="X10968" s="342"/>
      <c r="Y10968" s="342"/>
      <c r="Z10968" s="204"/>
      <c r="AA10968" s="204"/>
      <c r="AB10968" s="204"/>
      <c r="AC10968" s="1507">
        <f t="shared" si="4164"/>
        <v>1</v>
      </c>
      <c r="AD10968" s="1508">
        <f t="shared" si="4165"/>
        <v>1</v>
      </c>
      <c r="AE10968" s="14">
        <f t="shared" si="4166"/>
        <v>13.833333333333334</v>
      </c>
      <c r="AF10968" s="14">
        <f t="shared" si="4167"/>
        <v>0</v>
      </c>
      <c r="AG10968" s="14" t="e">
        <f t="shared" si="4168"/>
        <v>#DIV/0!</v>
      </c>
      <c r="AH10968" s="14" t="e">
        <f t="shared" si="4169"/>
        <v>#DIV/0!</v>
      </c>
      <c r="AI10968" s="14">
        <f t="shared" si="4170"/>
        <v>1</v>
      </c>
      <c r="AJ10968" s="204"/>
    </row>
    <row r="10969" spans="1:40" ht="15.75">
      <c r="A10969" s="1415">
        <v>63</v>
      </c>
      <c r="B10969" s="3494" t="s">
        <v>8925</v>
      </c>
      <c r="C10969" s="3485" t="s">
        <v>181</v>
      </c>
      <c r="D10969" s="3495">
        <v>1</v>
      </c>
      <c r="E10969" s="180">
        <v>0</v>
      </c>
      <c r="F10969" s="254">
        <v>0</v>
      </c>
      <c r="G10969" s="180">
        <v>1800</v>
      </c>
      <c r="H10969" s="180">
        <v>1800</v>
      </c>
      <c r="I10969" s="191">
        <v>45001</v>
      </c>
      <c r="J10969" s="3489">
        <v>45292</v>
      </c>
      <c r="K10969" s="180">
        <v>0</v>
      </c>
      <c r="L10969" s="204"/>
      <c r="M10969" s="3482" t="s">
        <v>7439</v>
      </c>
      <c r="N10969" s="180">
        <v>0</v>
      </c>
      <c r="O10969" s="180">
        <v>0</v>
      </c>
      <c r="P10969" s="180">
        <v>0</v>
      </c>
      <c r="Q10969" s="3501"/>
      <c r="R10969" s="204"/>
      <c r="S10969" s="204"/>
      <c r="T10969" s="204"/>
      <c r="U10969" s="204"/>
      <c r="V10969" s="204"/>
      <c r="W10969" s="204"/>
      <c r="X10969" s="342"/>
      <c r="Y10969" s="342"/>
      <c r="Z10969" s="204"/>
      <c r="AA10969" s="204"/>
      <c r="AB10969" s="204"/>
      <c r="AC10969" s="1507">
        <f t="shared" si="4164"/>
        <v>1800</v>
      </c>
      <c r="AD10969" s="1508">
        <f t="shared" si="4165"/>
        <v>1800</v>
      </c>
      <c r="AE10969" s="14">
        <f t="shared" si="4166"/>
        <v>9.1666666666666661</v>
      </c>
      <c r="AF10969" s="14">
        <f t="shared" si="4167"/>
        <v>0</v>
      </c>
      <c r="AG10969" s="14" t="e">
        <f t="shared" si="4168"/>
        <v>#DIV/0!</v>
      </c>
      <c r="AH10969" s="14" t="e">
        <f t="shared" si="4169"/>
        <v>#DIV/0!</v>
      </c>
      <c r="AI10969" s="14">
        <f t="shared" si="4170"/>
        <v>1800</v>
      </c>
      <c r="AJ10969" s="204"/>
    </row>
    <row r="10970" spans="1:40" ht="15.75">
      <c r="A10970" s="1415">
        <v>64</v>
      </c>
      <c r="B10970" s="3494" t="s">
        <v>9782</v>
      </c>
      <c r="C10970" s="3485" t="s">
        <v>181</v>
      </c>
      <c r="D10970" s="3495">
        <v>1</v>
      </c>
      <c r="E10970" s="180">
        <v>0</v>
      </c>
      <c r="F10970" s="254">
        <v>0</v>
      </c>
      <c r="G10970" s="180">
        <v>100</v>
      </c>
      <c r="H10970" s="180">
        <v>100</v>
      </c>
      <c r="I10970" s="191">
        <v>45001</v>
      </c>
      <c r="J10970" s="3489">
        <v>45292</v>
      </c>
      <c r="K10970" s="180">
        <v>0</v>
      </c>
      <c r="L10970" s="204"/>
      <c r="M10970" s="3482" t="s">
        <v>7439</v>
      </c>
      <c r="N10970" s="180">
        <v>0</v>
      </c>
      <c r="O10970" s="180">
        <v>0</v>
      </c>
      <c r="P10970" s="180">
        <v>0</v>
      </c>
      <c r="Q10970" s="3501"/>
      <c r="R10970" s="204"/>
      <c r="S10970" s="204"/>
      <c r="T10970" s="204"/>
      <c r="U10970" s="204"/>
      <c r="V10970" s="204"/>
      <c r="W10970" s="204"/>
      <c r="X10970" s="342"/>
      <c r="Y10970" s="342"/>
      <c r="Z10970" s="204"/>
      <c r="AA10970" s="204"/>
      <c r="AB10970" s="204"/>
      <c r="AC10970" s="1507">
        <f t="shared" si="4164"/>
        <v>100</v>
      </c>
      <c r="AD10970" s="1508">
        <f t="shared" si="4165"/>
        <v>100</v>
      </c>
      <c r="AE10970" s="14">
        <f t="shared" si="4166"/>
        <v>9.1666666666666661</v>
      </c>
      <c r="AF10970" s="14">
        <f t="shared" si="4167"/>
        <v>0</v>
      </c>
      <c r="AG10970" s="14" t="e">
        <f t="shared" si="4168"/>
        <v>#DIV/0!</v>
      </c>
      <c r="AH10970" s="14" t="e">
        <f t="shared" si="4169"/>
        <v>#DIV/0!</v>
      </c>
      <c r="AI10970" s="14">
        <f t="shared" si="4170"/>
        <v>100</v>
      </c>
      <c r="AJ10970" s="204"/>
    </row>
    <row r="10971" spans="1:40">
      <c r="A10971" s="4191" t="s">
        <v>120</v>
      </c>
      <c r="B10971" s="4384"/>
      <c r="C10971" s="4384"/>
      <c r="D10971" s="4384"/>
      <c r="E10971" s="4384"/>
      <c r="F10971" s="4384"/>
      <c r="G10971" s="4384"/>
      <c r="H10971" s="4384"/>
      <c r="I10971" s="4384"/>
      <c r="J10971" s="4384"/>
      <c r="K10971" s="4384"/>
      <c r="L10971" s="4384"/>
      <c r="M10971" s="4384"/>
      <c r="N10971" s="4384"/>
      <c r="O10971" s="4384"/>
      <c r="P10971" s="4384"/>
      <c r="Q10971" s="4384"/>
      <c r="R10971" s="4384"/>
      <c r="S10971" s="4384"/>
      <c r="T10971" s="4384"/>
      <c r="U10971" s="4384"/>
      <c r="V10971" s="4384"/>
      <c r="W10971" s="4384"/>
      <c r="X10971" s="4384"/>
      <c r="Y10971" s="4384"/>
      <c r="Z10971" s="4384"/>
      <c r="AA10971" s="4384"/>
      <c r="AB10971" s="4384"/>
      <c r="AC10971" s="4384"/>
      <c r="AD10971" s="4384"/>
      <c r="AE10971" s="4384"/>
      <c r="AF10971" s="4384"/>
      <c r="AG10971" s="4384"/>
      <c r="AH10971" s="4384"/>
      <c r="AI10971" s="4384"/>
      <c r="AJ10971" s="4342"/>
      <c r="AK10971" s="3504"/>
      <c r="AL10971" s="3504"/>
      <c r="AM10971" s="3504"/>
      <c r="AN10971" s="2724"/>
    </row>
    <row r="10972" spans="1:40" ht="15.75">
      <c r="A10972" s="4320" t="s">
        <v>19</v>
      </c>
      <c r="B10972" s="4320"/>
      <c r="C10972" s="4320"/>
      <c r="D10972" s="4320"/>
      <c r="E10972" s="4320"/>
      <c r="F10972" s="4320"/>
      <c r="G10972" s="4320"/>
      <c r="H10972" s="4320"/>
      <c r="I10972" s="4320"/>
      <c r="J10972" s="4320"/>
      <c r="K10972" s="4320"/>
      <c r="L10972" s="4320"/>
      <c r="M10972" s="4320"/>
      <c r="N10972" s="4320"/>
      <c r="O10972" s="4320"/>
      <c r="P10972" s="4320"/>
      <c r="Q10972" s="4320"/>
      <c r="R10972" s="4320"/>
      <c r="S10972" s="4320"/>
      <c r="T10972" s="4320"/>
      <c r="U10972" s="4320"/>
      <c r="V10972" s="4320"/>
      <c r="W10972" s="4320"/>
      <c r="X10972" s="4320"/>
      <c r="Y10972" s="4320"/>
      <c r="Z10972" s="4320"/>
      <c r="AA10972" s="4320"/>
      <c r="AB10972" s="4320"/>
      <c r="AC10972" s="4320"/>
      <c r="AD10972" s="4320"/>
      <c r="AE10972" s="4320"/>
      <c r="AF10972" s="4320"/>
      <c r="AG10972" s="4320"/>
      <c r="AH10972" s="4320"/>
      <c r="AI10972" s="4320"/>
      <c r="AJ10972" s="4320"/>
      <c r="AK10972" s="3504"/>
      <c r="AL10972" s="3504"/>
      <c r="AM10972" s="3504"/>
      <c r="AN10972" s="2724"/>
    </row>
    <row r="10973" spans="1:40" ht="15.75">
      <c r="A10973" s="4484" t="s">
        <v>2960</v>
      </c>
      <c r="B10973" s="4484"/>
      <c r="C10973" s="4484"/>
      <c r="D10973" s="4484"/>
      <c r="E10973" s="4484"/>
      <c r="F10973" s="4484"/>
      <c r="G10973" s="4484"/>
      <c r="H10973" s="4484"/>
      <c r="I10973" s="4484"/>
      <c r="J10973" s="4484"/>
      <c r="K10973" s="4484"/>
      <c r="L10973" s="4484"/>
      <c r="M10973" s="4484"/>
      <c r="N10973" s="4484"/>
      <c r="O10973" s="4484"/>
      <c r="P10973" s="4484"/>
      <c r="Q10973" s="4484"/>
      <c r="R10973" s="4484"/>
      <c r="S10973" s="4484"/>
      <c r="T10973" s="4484"/>
      <c r="U10973" s="4484"/>
      <c r="V10973" s="4484"/>
      <c r="W10973" s="4484"/>
      <c r="X10973" s="4484"/>
      <c r="Y10973" s="4484"/>
      <c r="Z10973" s="4484"/>
      <c r="AA10973" s="4484"/>
      <c r="AB10973" s="4484"/>
      <c r="AC10973" s="4484"/>
      <c r="AD10973" s="4484"/>
      <c r="AE10973" s="4484"/>
      <c r="AF10973" s="4484"/>
      <c r="AG10973" s="4484"/>
      <c r="AH10973" s="4484"/>
      <c r="AI10973" s="4484"/>
      <c r="AJ10973" s="4484"/>
      <c r="AK10973" s="3504"/>
      <c r="AL10973" s="3504"/>
      <c r="AM10973" s="3504"/>
      <c r="AN10973" s="2724"/>
    </row>
    <row r="10974" spans="1:40" ht="15.75">
      <c r="A10974" s="1470">
        <v>1</v>
      </c>
      <c r="B10974" s="604" t="s">
        <v>594</v>
      </c>
      <c r="C10974" s="548" t="s">
        <v>181</v>
      </c>
      <c r="D10974" s="560">
        <v>2.7</v>
      </c>
      <c r="E10974" s="548">
        <v>3384</v>
      </c>
      <c r="F10974" s="560">
        <f t="shared" ref="F10974:F10981" si="4171">D10974*E10974</f>
        <v>9136.8000000000011</v>
      </c>
      <c r="G10974" s="548">
        <v>0</v>
      </c>
      <c r="H10974" s="560">
        <f t="shared" ref="H10974:H10981" si="4172">D10974*G10974</f>
        <v>0</v>
      </c>
      <c r="I10974" s="3505">
        <v>44189</v>
      </c>
      <c r="J10974" s="582">
        <v>45257</v>
      </c>
      <c r="K10974" s="3505"/>
      <c r="L10974" s="548">
        <v>1467</v>
      </c>
      <c r="M10974" s="3505">
        <v>44189</v>
      </c>
      <c r="N10974" s="548">
        <v>0</v>
      </c>
      <c r="O10974" s="548">
        <v>0</v>
      </c>
      <c r="P10974" s="548">
        <v>240</v>
      </c>
      <c r="Q10974" s="548"/>
      <c r="R10974" s="548"/>
      <c r="S10974" s="548"/>
      <c r="T10974" s="548"/>
      <c r="U10974" s="548"/>
      <c r="V10974" s="548"/>
      <c r="W10974" s="548"/>
      <c r="X10974" s="548"/>
      <c r="Y10974" s="548"/>
      <c r="Z10974" s="548"/>
      <c r="AA10974" s="548"/>
      <c r="AB10974" s="548"/>
      <c r="AC10974" s="1507">
        <f t="shared" ref="AC10974:AC10981" si="4173">E10974+G10974-N10974-O10974-AA10974-P10974-Q10974-R10974-S10974-T10974-U10974-V10974-W10974-X10974-Y10974</f>
        <v>3144</v>
      </c>
      <c r="AD10974" s="1508">
        <f t="shared" ref="AD10974:AD10981" si="4174">D10974*AC10974</f>
        <v>8488.8000000000011</v>
      </c>
      <c r="AE10974" s="14">
        <f t="shared" ref="AE10974:AE10981" si="4175">(J10974-"01.04.2023")/30</f>
        <v>8</v>
      </c>
      <c r="AF10974" s="14">
        <f t="shared" ref="AF10974:AF10981" si="4176">(N10974+O10974+P10974+Q10974+R10974+S10974+T10974+U10974+V10974+W10974+X10974+Y10974)/3</f>
        <v>80</v>
      </c>
      <c r="AG10974" s="14">
        <f t="shared" ref="AG10974:AG10981" si="4177">AC10974/AF10974</f>
        <v>39.299999999999997</v>
      </c>
      <c r="AH10974" s="14">
        <f t="shared" ref="AH10974:AH10981" si="4178">AG10974-AE10974</f>
        <v>31.299999999999997</v>
      </c>
      <c r="AI10974" s="14">
        <f t="shared" ref="AI10974:AI10981" si="4179">AC10974-(AE10974*AF10974)</f>
        <v>2504</v>
      </c>
      <c r="AJ10974" s="3506"/>
      <c r="AK10974" s="3504"/>
      <c r="AL10974" s="3504"/>
      <c r="AM10974" s="3504"/>
      <c r="AN10974" s="2724"/>
    </row>
    <row r="10975" spans="1:40" ht="15.75">
      <c r="A10975" s="1470">
        <v>2</v>
      </c>
      <c r="B10975" s="604" t="s">
        <v>595</v>
      </c>
      <c r="C10975" s="548" t="s">
        <v>181</v>
      </c>
      <c r="D10975" s="560">
        <v>2.94</v>
      </c>
      <c r="E10975" s="548">
        <v>1228</v>
      </c>
      <c r="F10975" s="560">
        <f t="shared" si="4171"/>
        <v>3610.3199999999997</v>
      </c>
      <c r="G10975" s="548">
        <v>0</v>
      </c>
      <c r="H10975" s="560">
        <f t="shared" si="4172"/>
        <v>0</v>
      </c>
      <c r="I10975" s="3505">
        <v>44189</v>
      </c>
      <c r="J10975" s="582">
        <v>45275</v>
      </c>
      <c r="K10975" s="3505"/>
      <c r="L10975" s="548">
        <v>1467</v>
      </c>
      <c r="M10975" s="3505">
        <v>44189</v>
      </c>
      <c r="N10975" s="548">
        <v>120</v>
      </c>
      <c r="O10975" s="548">
        <v>120</v>
      </c>
      <c r="P10975" s="548">
        <v>120</v>
      </c>
      <c r="Q10975" s="548"/>
      <c r="R10975" s="548"/>
      <c r="S10975" s="548"/>
      <c r="T10975" s="548"/>
      <c r="U10975" s="548"/>
      <c r="V10975" s="548"/>
      <c r="W10975" s="548"/>
      <c r="X10975" s="548"/>
      <c r="Y10975" s="548"/>
      <c r="Z10975" s="548"/>
      <c r="AA10975" s="548"/>
      <c r="AB10975" s="548"/>
      <c r="AC10975" s="1507">
        <f t="shared" si="4173"/>
        <v>868</v>
      </c>
      <c r="AD10975" s="1508">
        <f t="shared" si="4174"/>
        <v>2551.92</v>
      </c>
      <c r="AE10975" s="14">
        <f t="shared" si="4175"/>
        <v>8.6</v>
      </c>
      <c r="AF10975" s="14">
        <f t="shared" si="4176"/>
        <v>120</v>
      </c>
      <c r="AG10975" s="14">
        <f t="shared" si="4177"/>
        <v>7.2333333333333334</v>
      </c>
      <c r="AH10975" s="14">
        <f t="shared" si="4178"/>
        <v>-1.3666666666666663</v>
      </c>
      <c r="AI10975" s="14">
        <f t="shared" si="4179"/>
        <v>-164</v>
      </c>
      <c r="AJ10975" s="3506"/>
      <c r="AK10975" s="3504"/>
      <c r="AL10975" s="3504"/>
      <c r="AM10975" s="3504"/>
      <c r="AN10975" s="2724"/>
    </row>
    <row r="10976" spans="1:40" ht="15.75">
      <c r="A10976" s="1470">
        <v>3</v>
      </c>
      <c r="B10976" s="604" t="s">
        <v>596</v>
      </c>
      <c r="C10976" s="548" t="s">
        <v>181</v>
      </c>
      <c r="D10976" s="560">
        <v>7.49</v>
      </c>
      <c r="E10976" s="548">
        <v>450</v>
      </c>
      <c r="F10976" s="560">
        <f t="shared" si="4171"/>
        <v>3370.5</v>
      </c>
      <c r="G10976" s="548">
        <v>0</v>
      </c>
      <c r="H10976" s="560">
        <f t="shared" si="4172"/>
        <v>0</v>
      </c>
      <c r="I10976" s="3505">
        <v>44098</v>
      </c>
      <c r="J10976" s="582">
        <v>45526</v>
      </c>
      <c r="K10976" s="3505"/>
      <c r="L10976" s="548">
        <v>931</v>
      </c>
      <c r="M10976" s="3505">
        <v>44084</v>
      </c>
      <c r="N10976" s="548">
        <v>0</v>
      </c>
      <c r="O10976" s="548">
        <v>0</v>
      </c>
      <c r="P10976" s="548">
        <v>0</v>
      </c>
      <c r="Q10976" s="548"/>
      <c r="R10976" s="548"/>
      <c r="S10976" s="548"/>
      <c r="T10976" s="548"/>
      <c r="U10976" s="548"/>
      <c r="V10976" s="548"/>
      <c r="W10976" s="548"/>
      <c r="X10976" s="548"/>
      <c r="Y10976" s="548"/>
      <c r="Z10976" s="548"/>
      <c r="AA10976" s="548"/>
      <c r="AB10976" s="548"/>
      <c r="AC10976" s="1507">
        <f t="shared" si="4173"/>
        <v>450</v>
      </c>
      <c r="AD10976" s="1508">
        <f t="shared" si="4174"/>
        <v>3370.5</v>
      </c>
      <c r="AE10976" s="14">
        <f t="shared" si="4175"/>
        <v>16.966666666666665</v>
      </c>
      <c r="AF10976" s="14">
        <f t="shared" si="4176"/>
        <v>0</v>
      </c>
      <c r="AG10976" s="14" t="e">
        <f t="shared" si="4177"/>
        <v>#DIV/0!</v>
      </c>
      <c r="AH10976" s="14" t="e">
        <f t="shared" si="4178"/>
        <v>#DIV/0!</v>
      </c>
      <c r="AI10976" s="14">
        <f t="shared" si="4179"/>
        <v>450</v>
      </c>
      <c r="AJ10976" s="3506"/>
      <c r="AK10976" s="3504"/>
      <c r="AL10976" s="3504"/>
      <c r="AM10976" s="3504"/>
      <c r="AN10976" s="2724"/>
    </row>
    <row r="10977" spans="1:40" ht="15.75">
      <c r="A10977" s="1470">
        <v>5</v>
      </c>
      <c r="B10977" s="604" t="s">
        <v>4927</v>
      </c>
      <c r="C10977" s="548" t="s">
        <v>181</v>
      </c>
      <c r="D10977" s="560">
        <v>12.84</v>
      </c>
      <c r="E10977" s="548">
        <v>870</v>
      </c>
      <c r="F10977" s="560">
        <f t="shared" si="4171"/>
        <v>11170.8</v>
      </c>
      <c r="G10977" s="548">
        <v>0</v>
      </c>
      <c r="H10977" s="560">
        <f t="shared" si="4172"/>
        <v>0</v>
      </c>
      <c r="I10977" s="3505">
        <v>44789</v>
      </c>
      <c r="J10977" s="582">
        <v>46162</v>
      </c>
      <c r="K10977" s="3505"/>
      <c r="L10977" s="548">
        <v>624</v>
      </c>
      <c r="M10977" s="3505">
        <v>44775</v>
      </c>
      <c r="N10977" s="548">
        <v>240</v>
      </c>
      <c r="O10977" s="548">
        <v>240</v>
      </c>
      <c r="P10977" s="548">
        <v>240</v>
      </c>
      <c r="Q10977" s="548"/>
      <c r="R10977" s="548"/>
      <c r="S10977" s="548"/>
      <c r="T10977" s="548"/>
      <c r="U10977" s="548"/>
      <c r="V10977" s="548"/>
      <c r="W10977" s="548"/>
      <c r="X10977" s="548"/>
      <c r="Y10977" s="548"/>
      <c r="Z10977" s="548"/>
      <c r="AA10977" s="548"/>
      <c r="AB10977" s="548"/>
      <c r="AC10977" s="1507">
        <f t="shared" si="4173"/>
        <v>150</v>
      </c>
      <c r="AD10977" s="1508">
        <f t="shared" si="4174"/>
        <v>1926</v>
      </c>
      <c r="AE10977" s="14">
        <f t="shared" si="4175"/>
        <v>38.166666666666664</v>
      </c>
      <c r="AF10977" s="14">
        <f t="shared" si="4176"/>
        <v>240</v>
      </c>
      <c r="AG10977" s="14">
        <f t="shared" si="4177"/>
        <v>0.625</v>
      </c>
      <c r="AH10977" s="14">
        <f t="shared" si="4178"/>
        <v>-37.541666666666664</v>
      </c>
      <c r="AI10977" s="14">
        <f t="shared" si="4179"/>
        <v>-9010</v>
      </c>
      <c r="AJ10977" s="3506"/>
      <c r="AK10977" s="3504"/>
      <c r="AL10977" s="3504"/>
      <c r="AM10977" s="3504"/>
      <c r="AN10977" s="2724"/>
    </row>
    <row r="10978" spans="1:40" ht="15.75">
      <c r="A10978" s="1470">
        <v>6</v>
      </c>
      <c r="B10978" s="604" t="s">
        <v>2854</v>
      </c>
      <c r="C10978" s="548" t="s">
        <v>181</v>
      </c>
      <c r="D10978" s="560">
        <v>22.25</v>
      </c>
      <c r="E10978" s="548">
        <v>1632</v>
      </c>
      <c r="F10978" s="560">
        <f t="shared" si="4171"/>
        <v>36312</v>
      </c>
      <c r="G10978" s="548">
        <v>0</v>
      </c>
      <c r="H10978" s="560">
        <f t="shared" si="4172"/>
        <v>0</v>
      </c>
      <c r="I10978" s="3505">
        <v>44818</v>
      </c>
      <c r="J10978" s="582">
        <v>45535</v>
      </c>
      <c r="K10978" s="3505"/>
      <c r="L10978" s="548">
        <v>633</v>
      </c>
      <c r="M10978" s="3505">
        <v>44777</v>
      </c>
      <c r="N10978" s="548">
        <v>162</v>
      </c>
      <c r="O10978" s="548">
        <v>155</v>
      </c>
      <c r="P10978" s="548">
        <v>146</v>
      </c>
      <c r="Q10978" s="548"/>
      <c r="R10978" s="548"/>
      <c r="S10978" s="548"/>
      <c r="T10978" s="548"/>
      <c r="U10978" s="548"/>
      <c r="V10978" s="548"/>
      <c r="W10978" s="548"/>
      <c r="X10978" s="548"/>
      <c r="Y10978" s="548"/>
      <c r="Z10978" s="548"/>
      <c r="AA10978" s="548"/>
      <c r="AB10978" s="548"/>
      <c r="AC10978" s="1507">
        <f t="shared" si="4173"/>
        <v>1169</v>
      </c>
      <c r="AD10978" s="1508">
        <f t="shared" si="4174"/>
        <v>26010.25</v>
      </c>
      <c r="AE10978" s="14">
        <f t="shared" si="4175"/>
        <v>17.266666666666666</v>
      </c>
      <c r="AF10978" s="14">
        <f t="shared" si="4176"/>
        <v>154.33333333333334</v>
      </c>
      <c r="AG10978" s="14">
        <f t="shared" si="4177"/>
        <v>7.574514038876889</v>
      </c>
      <c r="AH10978" s="14">
        <f t="shared" si="4178"/>
        <v>-9.6921526277897776</v>
      </c>
      <c r="AI10978" s="14">
        <f t="shared" si="4179"/>
        <v>-1495.8222222222221</v>
      </c>
      <c r="AJ10978" s="3506"/>
      <c r="AK10978" s="3504"/>
      <c r="AL10978" s="3504"/>
      <c r="AM10978" s="3504"/>
      <c r="AN10978" s="2724"/>
    </row>
    <row r="10979" spans="1:40" ht="47.25" customHeight="1">
      <c r="A10979" s="1470">
        <v>8</v>
      </c>
      <c r="B10979" s="604" t="s">
        <v>597</v>
      </c>
      <c r="C10979" s="548" t="s">
        <v>181</v>
      </c>
      <c r="D10979" s="560">
        <v>54</v>
      </c>
      <c r="E10979" s="548">
        <v>16717</v>
      </c>
      <c r="F10979" s="560">
        <f t="shared" si="4171"/>
        <v>902718</v>
      </c>
      <c r="G10979" s="548">
        <v>0</v>
      </c>
      <c r="H10979" s="560">
        <f t="shared" si="4172"/>
        <v>0</v>
      </c>
      <c r="I10979" s="3505">
        <v>44910</v>
      </c>
      <c r="J10979" s="582">
        <v>45422</v>
      </c>
      <c r="K10979" s="3505"/>
      <c r="L10979" s="548">
        <v>625</v>
      </c>
      <c r="M10979" s="3505">
        <v>44775</v>
      </c>
      <c r="N10979" s="548">
        <v>287</v>
      </c>
      <c r="O10979" s="548">
        <v>560</v>
      </c>
      <c r="P10979" s="548">
        <v>725</v>
      </c>
      <c r="Q10979" s="548"/>
      <c r="R10979" s="548"/>
      <c r="S10979" s="548"/>
      <c r="T10979" s="548"/>
      <c r="U10979" s="548"/>
      <c r="V10979" s="548"/>
      <c r="W10979" s="548"/>
      <c r="X10979" s="548"/>
      <c r="Y10979" s="548"/>
      <c r="Z10979" s="548"/>
      <c r="AA10979" s="548"/>
      <c r="AB10979" s="548"/>
      <c r="AC10979" s="1507">
        <f t="shared" si="4173"/>
        <v>15145</v>
      </c>
      <c r="AD10979" s="1508">
        <f t="shared" si="4174"/>
        <v>817830</v>
      </c>
      <c r="AE10979" s="14">
        <f t="shared" si="4175"/>
        <v>13.5</v>
      </c>
      <c r="AF10979" s="14">
        <f t="shared" si="4176"/>
        <v>524</v>
      </c>
      <c r="AG10979" s="14">
        <f t="shared" si="4177"/>
        <v>28.902671755725191</v>
      </c>
      <c r="AH10979" s="14">
        <f t="shared" si="4178"/>
        <v>15.402671755725191</v>
      </c>
      <c r="AI10979" s="14">
        <f t="shared" si="4179"/>
        <v>8071</v>
      </c>
      <c r="AJ10979" s="3506"/>
      <c r="AK10979" s="3504"/>
      <c r="AL10979" s="3504"/>
      <c r="AM10979" s="3504"/>
      <c r="AN10979" s="2724"/>
    </row>
    <row r="10980" spans="1:40" ht="17.25" customHeight="1">
      <c r="A10980" s="1470">
        <v>9</v>
      </c>
      <c r="B10980" s="604" t="s">
        <v>261</v>
      </c>
      <c r="C10980" s="548" t="s">
        <v>181</v>
      </c>
      <c r="D10980" s="560">
        <v>3.36</v>
      </c>
      <c r="E10980" s="548">
        <v>1361</v>
      </c>
      <c r="F10980" s="560">
        <f t="shared" si="4171"/>
        <v>4572.96</v>
      </c>
      <c r="G10980" s="548">
        <v>0</v>
      </c>
      <c r="H10980" s="560">
        <f t="shared" si="4172"/>
        <v>0</v>
      </c>
      <c r="I10980" s="3505">
        <v>44523</v>
      </c>
      <c r="J10980" s="582">
        <v>45046</v>
      </c>
      <c r="K10980" s="3505"/>
      <c r="L10980" s="548">
        <v>1505</v>
      </c>
      <c r="M10980" s="3505">
        <v>44519</v>
      </c>
      <c r="N10980" s="548">
        <v>71</v>
      </c>
      <c r="O10980" s="548">
        <v>117</v>
      </c>
      <c r="P10980" s="548">
        <v>344</v>
      </c>
      <c r="Q10980" s="548"/>
      <c r="R10980" s="548"/>
      <c r="S10980" s="548"/>
      <c r="T10980" s="548"/>
      <c r="U10980" s="548"/>
      <c r="V10980" s="548"/>
      <c r="W10980" s="548"/>
      <c r="X10980" s="548"/>
      <c r="Y10980" s="548"/>
      <c r="Z10980" s="548"/>
      <c r="AA10980" s="548"/>
      <c r="AB10980" s="548"/>
      <c r="AC10980" s="1507">
        <f t="shared" si="4173"/>
        <v>829</v>
      </c>
      <c r="AD10980" s="1508">
        <f t="shared" si="4174"/>
        <v>2785.44</v>
      </c>
      <c r="AE10980" s="14">
        <f t="shared" si="4175"/>
        <v>0.96666666666666667</v>
      </c>
      <c r="AF10980" s="14">
        <f t="shared" si="4176"/>
        <v>177.33333333333334</v>
      </c>
      <c r="AG10980" s="14">
        <f t="shared" si="4177"/>
        <v>4.6748120300751879</v>
      </c>
      <c r="AH10980" s="14">
        <f t="shared" si="4178"/>
        <v>3.7081453634085211</v>
      </c>
      <c r="AI10980" s="14">
        <f t="shared" si="4179"/>
        <v>657.57777777777778</v>
      </c>
      <c r="AJ10980" s="3506"/>
      <c r="AK10980" s="3504"/>
      <c r="AL10980" s="3504"/>
      <c r="AM10980" s="3504"/>
      <c r="AN10980" s="2724"/>
    </row>
    <row r="10981" spans="1:40" ht="15.75">
      <c r="A10981" s="1470">
        <v>11</v>
      </c>
      <c r="B10981" s="604" t="s">
        <v>288</v>
      </c>
      <c r="C10981" s="548" t="s">
        <v>127</v>
      </c>
      <c r="D10981" s="560">
        <v>934.9</v>
      </c>
      <c r="E10981" s="548">
        <v>34</v>
      </c>
      <c r="F10981" s="560">
        <f t="shared" si="4171"/>
        <v>31786.6</v>
      </c>
      <c r="G10981" s="548">
        <v>0</v>
      </c>
      <c r="H10981" s="560">
        <f t="shared" si="4172"/>
        <v>0</v>
      </c>
      <c r="I10981" s="582">
        <v>44428</v>
      </c>
      <c r="J10981" s="582">
        <v>45689</v>
      </c>
      <c r="K10981" s="548"/>
      <c r="L10981" s="548">
        <v>1082</v>
      </c>
      <c r="M10981" s="582">
        <v>44419</v>
      </c>
      <c r="N10981" s="548">
        <v>3</v>
      </c>
      <c r="O10981" s="548">
        <v>6</v>
      </c>
      <c r="P10981" s="548">
        <v>3</v>
      </c>
      <c r="Q10981" s="548"/>
      <c r="R10981" s="548"/>
      <c r="S10981" s="548"/>
      <c r="T10981" s="548"/>
      <c r="U10981" s="548"/>
      <c r="V10981" s="548"/>
      <c r="W10981" s="548"/>
      <c r="X10981" s="548"/>
      <c r="Y10981" s="548"/>
      <c r="Z10981" s="548"/>
      <c r="AA10981" s="548"/>
      <c r="AB10981" s="548"/>
      <c r="AC10981" s="1507">
        <f t="shared" si="4173"/>
        <v>22</v>
      </c>
      <c r="AD10981" s="1508">
        <f t="shared" si="4174"/>
        <v>20567.8</v>
      </c>
      <c r="AE10981" s="14">
        <f t="shared" si="4175"/>
        <v>22.4</v>
      </c>
      <c r="AF10981" s="14">
        <f t="shared" si="4176"/>
        <v>4</v>
      </c>
      <c r="AG10981" s="14">
        <f t="shared" si="4177"/>
        <v>5.5</v>
      </c>
      <c r="AH10981" s="14">
        <f t="shared" si="4178"/>
        <v>-16.899999999999999</v>
      </c>
      <c r="AI10981" s="14">
        <f t="shared" si="4179"/>
        <v>-67.599999999999994</v>
      </c>
      <c r="AJ10981" s="3506"/>
      <c r="AK10981" s="3504"/>
      <c r="AL10981" s="3504"/>
      <c r="AM10981" s="3504"/>
      <c r="AN10981" s="2724"/>
    </row>
    <row r="10982" spans="1:40" ht="15.75">
      <c r="A10982" s="4320" t="s">
        <v>19</v>
      </c>
      <c r="B10982" s="4320"/>
      <c r="C10982" s="4320"/>
      <c r="D10982" s="4320"/>
      <c r="E10982" s="4320"/>
      <c r="F10982" s="4320"/>
      <c r="G10982" s="4320"/>
      <c r="H10982" s="4320"/>
      <c r="I10982" s="4320"/>
      <c r="J10982" s="4320"/>
      <c r="K10982" s="4320"/>
      <c r="L10982" s="4320"/>
      <c r="M10982" s="4320"/>
      <c r="N10982" s="4320"/>
      <c r="O10982" s="4320"/>
      <c r="P10982" s="4320"/>
      <c r="Q10982" s="4320"/>
      <c r="R10982" s="4320"/>
      <c r="S10982" s="4320"/>
      <c r="T10982" s="4320"/>
      <c r="U10982" s="4320"/>
      <c r="V10982" s="4320"/>
      <c r="W10982" s="4320"/>
      <c r="X10982" s="4320"/>
      <c r="Y10982" s="4320"/>
      <c r="Z10982" s="4320"/>
      <c r="AA10982" s="4320"/>
      <c r="AB10982" s="4320"/>
      <c r="AC10982" s="4320"/>
      <c r="AD10982" s="4320"/>
      <c r="AE10982" s="4320"/>
      <c r="AF10982" s="4320"/>
      <c r="AG10982" s="4320"/>
      <c r="AH10982" s="4320"/>
      <c r="AI10982" s="4320"/>
      <c r="AJ10982" s="4320"/>
      <c r="AK10982" s="3504"/>
      <c r="AL10982" s="3504"/>
      <c r="AM10982" s="3504"/>
      <c r="AN10982" s="2724"/>
    </row>
    <row r="10983" spans="1:40" ht="15.75">
      <c r="A10983" s="4484" t="s">
        <v>6440</v>
      </c>
      <c r="B10983" s="4484"/>
      <c r="C10983" s="4484"/>
      <c r="D10983" s="4484"/>
      <c r="E10983" s="4484"/>
      <c r="F10983" s="4484"/>
      <c r="G10983" s="4484"/>
      <c r="H10983" s="4484"/>
      <c r="I10983" s="4484"/>
      <c r="J10983" s="4484"/>
      <c r="K10983" s="4484"/>
      <c r="L10983" s="4484"/>
      <c r="M10983" s="4484"/>
      <c r="N10983" s="4484"/>
      <c r="O10983" s="4484"/>
      <c r="P10983" s="4484"/>
      <c r="Q10983" s="4484"/>
      <c r="R10983" s="4484"/>
      <c r="S10983" s="4484"/>
      <c r="T10983" s="4484"/>
      <c r="U10983" s="4484"/>
      <c r="V10983" s="4484"/>
      <c r="W10983" s="4484"/>
      <c r="X10983" s="4484"/>
      <c r="Y10983" s="4484"/>
      <c r="Z10983" s="4484"/>
      <c r="AA10983" s="4484"/>
      <c r="AB10983" s="4484"/>
      <c r="AC10983" s="4484"/>
      <c r="AD10983" s="4484"/>
      <c r="AE10983" s="4484"/>
      <c r="AF10983" s="4484"/>
      <c r="AG10983" s="4484"/>
      <c r="AH10983" s="4484"/>
      <c r="AI10983" s="4484"/>
      <c r="AJ10983" s="4484"/>
      <c r="AK10983" s="3504"/>
      <c r="AL10983" s="3504"/>
      <c r="AM10983" s="3504"/>
      <c r="AN10983" s="2724"/>
    </row>
    <row r="10984" spans="1:40" ht="37.5" customHeight="1">
      <c r="A10984" s="1470">
        <v>1</v>
      </c>
      <c r="B10984" s="604" t="s">
        <v>7760</v>
      </c>
      <c r="C10984" s="548" t="s">
        <v>181</v>
      </c>
      <c r="D10984" s="560">
        <v>268</v>
      </c>
      <c r="E10984" s="548">
        <v>2970</v>
      </c>
      <c r="F10984" s="560">
        <f>D10984*E10984</f>
        <v>795960</v>
      </c>
      <c r="G10984" s="548">
        <v>0</v>
      </c>
      <c r="H10984" s="560">
        <f>D10984*G10984</f>
        <v>0</v>
      </c>
      <c r="I10984" s="582">
        <v>44886</v>
      </c>
      <c r="J10984" s="582">
        <v>45565</v>
      </c>
      <c r="K10984" s="548"/>
      <c r="L10984" s="548">
        <v>955</v>
      </c>
      <c r="M10984" s="582">
        <v>44874</v>
      </c>
      <c r="N10984" s="548">
        <v>35</v>
      </c>
      <c r="O10984" s="548">
        <v>117</v>
      </c>
      <c r="P10984" s="548">
        <v>79</v>
      </c>
      <c r="Q10984" s="548"/>
      <c r="R10984" s="548"/>
      <c r="S10984" s="548"/>
      <c r="T10984" s="548"/>
      <c r="U10984" s="548"/>
      <c r="V10984" s="548"/>
      <c r="W10984" s="548"/>
      <c r="X10984" s="548"/>
      <c r="Y10984" s="548"/>
      <c r="Z10984" s="548"/>
      <c r="AA10984" s="548"/>
      <c r="AB10984" s="548"/>
      <c r="AC10984" s="1507">
        <f>E10984+G10984-N10984-O10984-AA10984-P10984-Q10984-R10984-S10984-T10984-U10984-V10984-W10984-X10984-Y10984</f>
        <v>2739</v>
      </c>
      <c r="AD10984" s="1508">
        <f>D10984*AC10984</f>
        <v>734052</v>
      </c>
      <c r="AE10984" s="14">
        <f>(J10984-"01.04.2023")/30</f>
        <v>18.266666666666666</v>
      </c>
      <c r="AF10984" s="14">
        <f>(N10984+O10984+P10984+Q10984+R10984+S10984+T10984+U10984+V10984+W10984+X10984+Y10984)/3</f>
        <v>77</v>
      </c>
      <c r="AG10984" s="14">
        <f>AC10984/AF10984</f>
        <v>35.571428571428569</v>
      </c>
      <c r="AH10984" s="14">
        <f>AG10984-AE10984</f>
        <v>17.304761904761904</v>
      </c>
      <c r="AI10984" s="14">
        <f>AC10984-(AE10984*AF10984)</f>
        <v>1332.4666666666667</v>
      </c>
      <c r="AJ10984" s="3506"/>
      <c r="AK10984" s="3504"/>
      <c r="AL10984" s="3504"/>
      <c r="AM10984" s="3504"/>
      <c r="AN10984" s="2724"/>
    </row>
    <row r="10985" spans="1:40" ht="30" customHeight="1">
      <c r="A10985" s="4320" t="s">
        <v>20</v>
      </c>
      <c r="B10985" s="4320"/>
      <c r="C10985" s="4320"/>
      <c r="D10985" s="4320"/>
      <c r="E10985" s="4320"/>
      <c r="F10985" s="4320"/>
      <c r="G10985" s="4320"/>
      <c r="H10985" s="4320"/>
      <c r="I10985" s="4320"/>
      <c r="J10985" s="4320"/>
      <c r="K10985" s="4320"/>
      <c r="L10985" s="4320"/>
      <c r="M10985" s="4320"/>
      <c r="N10985" s="4320"/>
      <c r="O10985" s="4320"/>
      <c r="P10985" s="4320"/>
      <c r="Q10985" s="4320"/>
      <c r="R10985" s="4320"/>
      <c r="S10985" s="4320"/>
      <c r="T10985" s="4320"/>
      <c r="U10985" s="4320"/>
      <c r="V10985" s="4320"/>
      <c r="W10985" s="4320"/>
      <c r="X10985" s="4320"/>
      <c r="Y10985" s="4320"/>
      <c r="Z10985" s="4320"/>
      <c r="AA10985" s="4320"/>
      <c r="AB10985" s="4320"/>
      <c r="AC10985" s="4320"/>
      <c r="AD10985" s="4320"/>
      <c r="AE10985" s="4320"/>
      <c r="AF10985" s="4320"/>
      <c r="AG10985" s="4320"/>
      <c r="AH10985" s="4320"/>
      <c r="AI10985" s="4320"/>
      <c r="AJ10985" s="4320"/>
      <c r="AK10985" s="3504"/>
      <c r="AL10985" s="3504"/>
      <c r="AM10985" s="3504"/>
      <c r="AN10985" s="2724"/>
    </row>
    <row r="10986" spans="1:40" ht="30" customHeight="1">
      <c r="A10986" s="4175" t="s">
        <v>7761</v>
      </c>
      <c r="B10986" s="4176"/>
      <c r="C10986" s="4176"/>
      <c r="D10986" s="4176"/>
      <c r="E10986" s="4176"/>
      <c r="F10986" s="4176"/>
      <c r="G10986" s="4176"/>
      <c r="H10986" s="4176"/>
      <c r="I10986" s="4176"/>
      <c r="J10986" s="4176"/>
      <c r="K10986" s="4176"/>
      <c r="L10986" s="4176"/>
      <c r="M10986" s="4176"/>
      <c r="N10986" s="4176"/>
      <c r="O10986" s="4176"/>
      <c r="P10986" s="4176"/>
      <c r="Q10986" s="4176"/>
      <c r="R10986" s="4176"/>
      <c r="S10986" s="4176"/>
      <c r="T10986" s="4176"/>
      <c r="U10986" s="4176"/>
      <c r="V10986" s="4176"/>
      <c r="W10986" s="4176"/>
      <c r="X10986" s="4176"/>
      <c r="Y10986" s="4176"/>
      <c r="Z10986" s="4176"/>
      <c r="AA10986" s="4176"/>
      <c r="AB10986" s="4176"/>
      <c r="AC10986" s="4176"/>
      <c r="AD10986" s="4176"/>
      <c r="AE10986" s="4176"/>
      <c r="AF10986" s="4176"/>
      <c r="AG10986" s="4176"/>
      <c r="AH10986" s="4176"/>
      <c r="AI10986" s="4176"/>
      <c r="AJ10986" s="4177"/>
      <c r="AK10986" s="3504"/>
      <c r="AL10986" s="3504"/>
      <c r="AM10986" s="3504"/>
      <c r="AN10986" s="2724"/>
    </row>
    <row r="10987" spans="1:40" ht="57.75" customHeight="1">
      <c r="A10987" s="1470">
        <v>2</v>
      </c>
      <c r="B10987" s="3507" t="s">
        <v>599</v>
      </c>
      <c r="C10987" s="548" t="s">
        <v>127</v>
      </c>
      <c r="D10987" s="584">
        <v>6.06</v>
      </c>
      <c r="E10987" s="548">
        <v>60</v>
      </c>
      <c r="F10987" s="560">
        <f t="shared" ref="F10987:F11003" si="4180">E10987*D10987</f>
        <v>363.59999999999997</v>
      </c>
      <c r="G10987" s="548">
        <v>0</v>
      </c>
      <c r="H10987" s="560">
        <f t="shared" ref="H10987:H11003" si="4181">G10987*D10987</f>
        <v>0</v>
      </c>
      <c r="I10987" s="582">
        <v>44922</v>
      </c>
      <c r="J10987" s="582">
        <v>45412</v>
      </c>
      <c r="K10987" s="548"/>
      <c r="L10987" s="548">
        <v>1143</v>
      </c>
      <c r="M10987" s="582">
        <v>44916</v>
      </c>
      <c r="N10987" s="548">
        <v>3</v>
      </c>
      <c r="O10987" s="548">
        <v>34</v>
      </c>
      <c r="P10987" s="548">
        <v>9</v>
      </c>
      <c r="Q10987" s="548"/>
      <c r="R10987" s="548"/>
      <c r="S10987" s="548"/>
      <c r="T10987" s="548"/>
      <c r="U10987" s="548"/>
      <c r="V10987" s="548"/>
      <c r="W10987" s="548"/>
      <c r="X10987" s="548"/>
      <c r="Y10987" s="548"/>
      <c r="Z10987" s="548"/>
      <c r="AA10987" s="548"/>
      <c r="AB10987" s="548"/>
      <c r="AC10987" s="1507">
        <f t="shared" ref="AC10987:AC11003" si="4182">E10987+G10987-N10987-O10987-AA10987-P10987-Q10987-R10987-S10987-T10987-U10987-V10987-W10987-X10987-Y10987</f>
        <v>14</v>
      </c>
      <c r="AD10987" s="1508">
        <f t="shared" ref="AD10987:AD11003" si="4183">D10987*AC10987</f>
        <v>84.839999999999989</v>
      </c>
      <c r="AE10987" s="14">
        <f t="shared" ref="AE10987:AE11003" si="4184">(J10987-"01.04.2023")/30</f>
        <v>13.166666666666666</v>
      </c>
      <c r="AF10987" s="14">
        <f t="shared" ref="AF10987:AF11003" si="4185">(N10987+O10987+P10987+Q10987+R10987+S10987+T10987+U10987+V10987+W10987+X10987+Y10987)/3</f>
        <v>15.333333333333334</v>
      </c>
      <c r="AG10987" s="14">
        <f t="shared" ref="AG10987:AG11003" si="4186">AC10987/AF10987</f>
        <v>0.91304347826086951</v>
      </c>
      <c r="AH10987" s="14">
        <f t="shared" ref="AH10987:AH11003" si="4187">AG10987-AE10987</f>
        <v>-12.253623188405797</v>
      </c>
      <c r="AI10987" s="14">
        <f t="shared" ref="AI10987:AI11003" si="4188">AC10987-(AE10987*AF10987)</f>
        <v>-187.88888888888889</v>
      </c>
      <c r="AJ10987" s="3506"/>
      <c r="AK10987" s="3504"/>
      <c r="AL10987" s="3504"/>
      <c r="AM10987" s="3504"/>
      <c r="AN10987" s="2724"/>
    </row>
    <row r="10988" spans="1:40" ht="72.75" customHeight="1">
      <c r="A10988" s="1470">
        <v>3</v>
      </c>
      <c r="B10988" s="604" t="s">
        <v>600</v>
      </c>
      <c r="C10988" s="548" t="s">
        <v>127</v>
      </c>
      <c r="D10988" s="584">
        <v>5.274</v>
      </c>
      <c r="E10988" s="548">
        <v>419</v>
      </c>
      <c r="F10988" s="560">
        <f t="shared" si="4180"/>
        <v>2209.806</v>
      </c>
      <c r="G10988" s="548">
        <v>0</v>
      </c>
      <c r="H10988" s="560">
        <f t="shared" si="4181"/>
        <v>0</v>
      </c>
      <c r="I10988" s="582">
        <v>44596</v>
      </c>
      <c r="J10988" s="582">
        <v>45046</v>
      </c>
      <c r="K10988" s="548"/>
      <c r="L10988" s="548">
        <v>1592</v>
      </c>
      <c r="M10988" s="582">
        <v>44544</v>
      </c>
      <c r="N10988" s="548">
        <v>65</v>
      </c>
      <c r="O10988" s="548">
        <v>105</v>
      </c>
      <c r="P10988" s="548">
        <v>133</v>
      </c>
      <c r="Q10988" s="548"/>
      <c r="R10988" s="548"/>
      <c r="S10988" s="548"/>
      <c r="T10988" s="548"/>
      <c r="U10988" s="548"/>
      <c r="V10988" s="548"/>
      <c r="W10988" s="548"/>
      <c r="X10988" s="548"/>
      <c r="Y10988" s="548"/>
      <c r="Z10988" s="548"/>
      <c r="AA10988" s="548"/>
      <c r="AB10988" s="548"/>
      <c r="AC10988" s="1507">
        <f t="shared" si="4182"/>
        <v>116</v>
      </c>
      <c r="AD10988" s="1508">
        <f t="shared" si="4183"/>
        <v>611.78399999999999</v>
      </c>
      <c r="AE10988" s="14">
        <f t="shared" si="4184"/>
        <v>0.96666666666666667</v>
      </c>
      <c r="AF10988" s="14">
        <f t="shared" si="4185"/>
        <v>101</v>
      </c>
      <c r="AG10988" s="14">
        <f t="shared" si="4186"/>
        <v>1.1485148514851484</v>
      </c>
      <c r="AH10988" s="14">
        <f t="shared" si="4187"/>
        <v>0.18184818481848175</v>
      </c>
      <c r="AI10988" s="14">
        <f t="shared" si="4188"/>
        <v>18.36666666666666</v>
      </c>
      <c r="AJ10988" s="3506"/>
      <c r="AK10988" s="3504"/>
      <c r="AL10988" s="3504"/>
      <c r="AM10988" s="3504"/>
      <c r="AN10988" s="2724"/>
    </row>
    <row r="10989" spans="1:40" ht="57.75" customHeight="1">
      <c r="A10989" s="1470">
        <v>4</v>
      </c>
      <c r="B10989" s="604" t="s">
        <v>600</v>
      </c>
      <c r="C10989" s="548" t="s">
        <v>127</v>
      </c>
      <c r="D10989" s="584">
        <v>5.274</v>
      </c>
      <c r="E10989" s="548">
        <v>0</v>
      </c>
      <c r="F10989" s="560">
        <f t="shared" si="4180"/>
        <v>0</v>
      </c>
      <c r="G10989" s="548">
        <v>50</v>
      </c>
      <c r="H10989" s="560">
        <f t="shared" si="4181"/>
        <v>263.7</v>
      </c>
      <c r="I10989" s="582">
        <v>44987</v>
      </c>
      <c r="J10989" s="582">
        <v>45107</v>
      </c>
      <c r="K10989" s="548"/>
      <c r="L10989" s="548">
        <v>189</v>
      </c>
      <c r="M10989" s="582">
        <v>44981</v>
      </c>
      <c r="N10989" s="548">
        <v>0</v>
      </c>
      <c r="O10989" s="548">
        <v>0</v>
      </c>
      <c r="P10989" s="548">
        <v>0</v>
      </c>
      <c r="Q10989" s="548"/>
      <c r="R10989" s="548"/>
      <c r="S10989" s="548"/>
      <c r="T10989" s="548"/>
      <c r="U10989" s="548"/>
      <c r="V10989" s="548"/>
      <c r="W10989" s="548"/>
      <c r="X10989" s="548"/>
      <c r="Y10989" s="548"/>
      <c r="Z10989" s="548"/>
      <c r="AA10989" s="548"/>
      <c r="AB10989" s="548"/>
      <c r="AC10989" s="1507">
        <f t="shared" si="4182"/>
        <v>50</v>
      </c>
      <c r="AD10989" s="1508">
        <f t="shared" si="4183"/>
        <v>263.7</v>
      </c>
      <c r="AE10989" s="14">
        <f t="shared" si="4184"/>
        <v>3</v>
      </c>
      <c r="AF10989" s="14">
        <f t="shared" si="4185"/>
        <v>0</v>
      </c>
      <c r="AG10989" s="14" t="e">
        <f t="shared" si="4186"/>
        <v>#DIV/0!</v>
      </c>
      <c r="AH10989" s="14" t="e">
        <f t="shared" si="4187"/>
        <v>#DIV/0!</v>
      </c>
      <c r="AI10989" s="14">
        <f t="shared" si="4188"/>
        <v>50</v>
      </c>
      <c r="AJ10989" s="3506"/>
      <c r="AK10989" s="3504"/>
      <c r="AL10989" s="3504"/>
      <c r="AM10989" s="3504"/>
      <c r="AN10989" s="2724"/>
    </row>
    <row r="10990" spans="1:40" ht="57.75" customHeight="1">
      <c r="A10990" s="1470">
        <v>5</v>
      </c>
      <c r="B10990" s="604" t="s">
        <v>601</v>
      </c>
      <c r="C10990" s="548" t="s">
        <v>127</v>
      </c>
      <c r="D10990" s="584">
        <v>8.65</v>
      </c>
      <c r="E10990" s="548">
        <v>40</v>
      </c>
      <c r="F10990" s="560">
        <f t="shared" si="4180"/>
        <v>346</v>
      </c>
      <c r="G10990" s="548">
        <v>0</v>
      </c>
      <c r="H10990" s="560">
        <f t="shared" si="4181"/>
        <v>0</v>
      </c>
      <c r="I10990" s="582">
        <v>44908</v>
      </c>
      <c r="J10990" s="582">
        <v>45230</v>
      </c>
      <c r="K10990" s="548"/>
      <c r="L10990" s="548">
        <v>1027</v>
      </c>
      <c r="M10990" s="582">
        <v>44893</v>
      </c>
      <c r="N10990" s="548">
        <v>20</v>
      </c>
      <c r="O10990" s="548">
        <v>0</v>
      </c>
      <c r="P10990" s="548">
        <v>0</v>
      </c>
      <c r="Q10990" s="548"/>
      <c r="R10990" s="548"/>
      <c r="S10990" s="548"/>
      <c r="T10990" s="548"/>
      <c r="U10990" s="548"/>
      <c r="V10990" s="548"/>
      <c r="W10990" s="548"/>
      <c r="X10990" s="548"/>
      <c r="Y10990" s="548"/>
      <c r="Z10990" s="548"/>
      <c r="AA10990" s="548"/>
      <c r="AB10990" s="548"/>
      <c r="AC10990" s="1507">
        <f t="shared" si="4182"/>
        <v>20</v>
      </c>
      <c r="AD10990" s="1508">
        <f t="shared" si="4183"/>
        <v>173</v>
      </c>
      <c r="AE10990" s="14">
        <f t="shared" si="4184"/>
        <v>7.1</v>
      </c>
      <c r="AF10990" s="14">
        <f t="shared" si="4185"/>
        <v>6.666666666666667</v>
      </c>
      <c r="AG10990" s="14">
        <f t="shared" si="4186"/>
        <v>3</v>
      </c>
      <c r="AH10990" s="14">
        <f t="shared" si="4187"/>
        <v>-4.0999999999999996</v>
      </c>
      <c r="AI10990" s="14">
        <f t="shared" si="4188"/>
        <v>-27.333333333333336</v>
      </c>
      <c r="AJ10990" s="3506"/>
      <c r="AK10990" s="3504"/>
      <c r="AL10990" s="3504"/>
      <c r="AM10990" s="3504"/>
      <c r="AN10990" s="2724"/>
    </row>
    <row r="10991" spans="1:40" ht="57.75" customHeight="1">
      <c r="A10991" s="1470">
        <v>6</v>
      </c>
      <c r="B10991" s="604" t="s">
        <v>601</v>
      </c>
      <c r="C10991" s="548" t="s">
        <v>127</v>
      </c>
      <c r="D10991" s="584">
        <v>8.65</v>
      </c>
      <c r="E10991" s="548">
        <v>0</v>
      </c>
      <c r="F10991" s="560">
        <f t="shared" si="4180"/>
        <v>0</v>
      </c>
      <c r="G10991" s="548">
        <v>60</v>
      </c>
      <c r="H10991" s="560">
        <f t="shared" si="4181"/>
        <v>519</v>
      </c>
      <c r="I10991" s="582">
        <v>44987</v>
      </c>
      <c r="J10991" s="582">
        <v>45230</v>
      </c>
      <c r="K10991" s="548"/>
      <c r="L10991" s="548">
        <v>188</v>
      </c>
      <c r="M10991" s="582">
        <v>44981</v>
      </c>
      <c r="N10991" s="548">
        <v>0</v>
      </c>
      <c r="O10991" s="548">
        <v>0</v>
      </c>
      <c r="P10991" s="548">
        <v>0</v>
      </c>
      <c r="Q10991" s="548"/>
      <c r="R10991" s="548"/>
      <c r="S10991" s="548"/>
      <c r="T10991" s="548"/>
      <c r="U10991" s="548"/>
      <c r="V10991" s="548"/>
      <c r="W10991" s="548"/>
      <c r="X10991" s="548"/>
      <c r="Y10991" s="548"/>
      <c r="Z10991" s="548"/>
      <c r="AA10991" s="548"/>
      <c r="AB10991" s="548"/>
      <c r="AC10991" s="1507">
        <f t="shared" si="4182"/>
        <v>60</v>
      </c>
      <c r="AD10991" s="1508">
        <f t="shared" si="4183"/>
        <v>519</v>
      </c>
      <c r="AE10991" s="14">
        <f t="shared" si="4184"/>
        <v>7.1</v>
      </c>
      <c r="AF10991" s="14">
        <f t="shared" si="4185"/>
        <v>0</v>
      </c>
      <c r="AG10991" s="14" t="e">
        <f t="shared" si="4186"/>
        <v>#DIV/0!</v>
      </c>
      <c r="AH10991" s="14" t="e">
        <f t="shared" si="4187"/>
        <v>#DIV/0!</v>
      </c>
      <c r="AI10991" s="14">
        <f t="shared" si="4188"/>
        <v>60</v>
      </c>
      <c r="AJ10991" s="3506"/>
      <c r="AK10991" s="3504"/>
      <c r="AL10991" s="3504"/>
      <c r="AM10991" s="3504"/>
      <c r="AN10991" s="2724"/>
    </row>
    <row r="10992" spans="1:40" ht="57.75" customHeight="1">
      <c r="A10992" s="1470">
        <v>7</v>
      </c>
      <c r="B10992" s="604" t="s">
        <v>7762</v>
      </c>
      <c r="C10992" s="548" t="s">
        <v>127</v>
      </c>
      <c r="D10992" s="584">
        <v>58.85</v>
      </c>
      <c r="E10992" s="548">
        <v>87</v>
      </c>
      <c r="F10992" s="560">
        <f t="shared" si="4180"/>
        <v>5119.95</v>
      </c>
      <c r="G10992" s="548">
        <v>0</v>
      </c>
      <c r="H10992" s="560">
        <f t="shared" si="4181"/>
        <v>0</v>
      </c>
      <c r="I10992" s="582">
        <v>44596</v>
      </c>
      <c r="J10992" s="582">
        <v>45230</v>
      </c>
      <c r="K10992" s="548"/>
      <c r="L10992" s="548">
        <v>1551</v>
      </c>
      <c r="M10992" s="582">
        <v>44532</v>
      </c>
      <c r="N10992" s="548">
        <v>2</v>
      </c>
      <c r="O10992" s="548">
        <v>6</v>
      </c>
      <c r="P10992" s="548">
        <v>31</v>
      </c>
      <c r="Q10992" s="548"/>
      <c r="R10992" s="548"/>
      <c r="S10992" s="548"/>
      <c r="T10992" s="548"/>
      <c r="U10992" s="548"/>
      <c r="V10992" s="548"/>
      <c r="W10992" s="548"/>
      <c r="X10992" s="548"/>
      <c r="Y10992" s="548"/>
      <c r="Z10992" s="548"/>
      <c r="AA10992" s="548"/>
      <c r="AB10992" s="548"/>
      <c r="AC10992" s="1507">
        <f t="shared" si="4182"/>
        <v>48</v>
      </c>
      <c r="AD10992" s="1508">
        <f t="shared" si="4183"/>
        <v>2824.8</v>
      </c>
      <c r="AE10992" s="14">
        <f t="shared" si="4184"/>
        <v>7.1</v>
      </c>
      <c r="AF10992" s="14">
        <f t="shared" si="4185"/>
        <v>13</v>
      </c>
      <c r="AG10992" s="14">
        <f t="shared" si="4186"/>
        <v>3.6923076923076925</v>
      </c>
      <c r="AH10992" s="14">
        <f t="shared" si="4187"/>
        <v>-3.4076923076923071</v>
      </c>
      <c r="AI10992" s="14">
        <f t="shared" si="4188"/>
        <v>-44.3</v>
      </c>
      <c r="AJ10992" s="3506"/>
      <c r="AK10992" s="3504"/>
      <c r="AL10992" s="3504"/>
      <c r="AM10992" s="3504"/>
      <c r="AN10992" s="2724"/>
    </row>
    <row r="10993" spans="1:40" ht="57.75" customHeight="1">
      <c r="A10993" s="1470">
        <v>8</v>
      </c>
      <c r="B10993" s="3507" t="s">
        <v>7763</v>
      </c>
      <c r="C10993" s="548" t="s">
        <v>127</v>
      </c>
      <c r="D10993" s="584">
        <v>69.12</v>
      </c>
      <c r="E10993" s="548">
        <v>16</v>
      </c>
      <c r="F10993" s="560">
        <f t="shared" si="4180"/>
        <v>1105.92</v>
      </c>
      <c r="G10993" s="548">
        <v>0</v>
      </c>
      <c r="H10993" s="560">
        <f t="shared" si="4181"/>
        <v>0</v>
      </c>
      <c r="I10993" s="582">
        <v>44812</v>
      </c>
      <c r="J10993" s="582">
        <v>45107</v>
      </c>
      <c r="K10993" s="548"/>
      <c r="L10993" s="548">
        <v>650</v>
      </c>
      <c r="M10993" s="582">
        <v>44782</v>
      </c>
      <c r="N10993" s="548">
        <v>8</v>
      </c>
      <c r="O10993" s="548">
        <v>3</v>
      </c>
      <c r="P10993" s="548">
        <v>0</v>
      </c>
      <c r="Q10993" s="548"/>
      <c r="R10993" s="548"/>
      <c r="S10993" s="548"/>
      <c r="T10993" s="548"/>
      <c r="U10993" s="548"/>
      <c r="V10993" s="548"/>
      <c r="W10993" s="548"/>
      <c r="X10993" s="548"/>
      <c r="Y10993" s="548"/>
      <c r="Z10993" s="548"/>
      <c r="AA10993" s="548"/>
      <c r="AB10993" s="548"/>
      <c r="AC10993" s="1507">
        <f t="shared" si="4182"/>
        <v>5</v>
      </c>
      <c r="AD10993" s="1508">
        <f t="shared" si="4183"/>
        <v>345.6</v>
      </c>
      <c r="AE10993" s="14">
        <f t="shared" si="4184"/>
        <v>3</v>
      </c>
      <c r="AF10993" s="14">
        <f t="shared" si="4185"/>
        <v>3.6666666666666665</v>
      </c>
      <c r="AG10993" s="14">
        <f t="shared" si="4186"/>
        <v>1.3636363636363638</v>
      </c>
      <c r="AH10993" s="14">
        <f t="shared" si="4187"/>
        <v>-1.6363636363636362</v>
      </c>
      <c r="AI10993" s="14">
        <f t="shared" si="4188"/>
        <v>-6</v>
      </c>
      <c r="AJ10993" s="3506"/>
      <c r="AK10993" s="3504"/>
      <c r="AL10993" s="3504"/>
      <c r="AM10993" s="3504"/>
      <c r="AN10993" s="2724"/>
    </row>
    <row r="10994" spans="1:40" ht="22.5" customHeight="1">
      <c r="A10994" s="1470">
        <v>11</v>
      </c>
      <c r="B10994" s="3507" t="s">
        <v>598</v>
      </c>
      <c r="C10994" s="548" t="s">
        <v>127</v>
      </c>
      <c r="D10994" s="560">
        <v>129.78</v>
      </c>
      <c r="E10994" s="548">
        <v>100</v>
      </c>
      <c r="F10994" s="560">
        <f t="shared" si="4180"/>
        <v>12978</v>
      </c>
      <c r="G10994" s="548">
        <v>0</v>
      </c>
      <c r="H10994" s="560">
        <f t="shared" si="4181"/>
        <v>0</v>
      </c>
      <c r="I10994" s="582">
        <v>44922</v>
      </c>
      <c r="J10994" s="582">
        <v>45169</v>
      </c>
      <c r="K10994" s="557"/>
      <c r="L10994" s="548">
        <v>1142</v>
      </c>
      <c r="M10994" s="582">
        <v>44916</v>
      </c>
      <c r="N10994" s="548">
        <v>0</v>
      </c>
      <c r="O10994" s="548">
        <v>60</v>
      </c>
      <c r="P10994" s="548">
        <v>32</v>
      </c>
      <c r="Q10994" s="548"/>
      <c r="R10994" s="548"/>
      <c r="S10994" s="548"/>
      <c r="T10994" s="548"/>
      <c r="U10994" s="548"/>
      <c r="V10994" s="548"/>
      <c r="W10994" s="548"/>
      <c r="X10994" s="548"/>
      <c r="Y10994" s="548"/>
      <c r="Z10994" s="557"/>
      <c r="AA10994" s="557"/>
      <c r="AB10994" s="557"/>
      <c r="AC10994" s="1507">
        <f t="shared" si="4182"/>
        <v>8</v>
      </c>
      <c r="AD10994" s="1508">
        <f t="shared" si="4183"/>
        <v>1038.24</v>
      </c>
      <c r="AE10994" s="14">
        <f t="shared" si="4184"/>
        <v>5.0666666666666664</v>
      </c>
      <c r="AF10994" s="14">
        <f t="shared" si="4185"/>
        <v>30.666666666666668</v>
      </c>
      <c r="AG10994" s="14">
        <f t="shared" si="4186"/>
        <v>0.2608695652173913</v>
      </c>
      <c r="AH10994" s="14">
        <f t="shared" si="4187"/>
        <v>-4.8057971014492749</v>
      </c>
      <c r="AI10994" s="14">
        <f t="shared" si="4188"/>
        <v>-147.37777777777777</v>
      </c>
      <c r="AJ10994" s="3506"/>
      <c r="AK10994" s="3504"/>
      <c r="AL10994" s="3504"/>
      <c r="AM10994" s="3504"/>
      <c r="AN10994" s="2724"/>
    </row>
    <row r="10995" spans="1:40" ht="22.5" customHeight="1">
      <c r="A10995" s="1470">
        <v>12</v>
      </c>
      <c r="B10995" s="604" t="s">
        <v>9141</v>
      </c>
      <c r="C10995" s="548" t="s">
        <v>66</v>
      </c>
      <c r="D10995" s="560">
        <v>28.27</v>
      </c>
      <c r="E10995" s="548">
        <v>71</v>
      </c>
      <c r="F10995" s="560">
        <f t="shared" si="4180"/>
        <v>2007.17</v>
      </c>
      <c r="G10995" s="548">
        <v>0</v>
      </c>
      <c r="H10995" s="560">
        <f t="shared" si="4181"/>
        <v>0</v>
      </c>
      <c r="I10995" s="582">
        <v>44543</v>
      </c>
      <c r="J10995" s="582">
        <v>45549</v>
      </c>
      <c r="K10995" s="548"/>
      <c r="L10995" s="548">
        <v>1579</v>
      </c>
      <c r="M10995" s="582">
        <v>44540</v>
      </c>
      <c r="N10995" s="548">
        <v>6</v>
      </c>
      <c r="O10995" s="548">
        <v>9</v>
      </c>
      <c r="P10995" s="548">
        <v>8</v>
      </c>
      <c r="Q10995" s="548"/>
      <c r="R10995" s="548"/>
      <c r="S10995" s="548"/>
      <c r="T10995" s="548"/>
      <c r="U10995" s="548"/>
      <c r="V10995" s="548"/>
      <c r="W10995" s="548"/>
      <c r="X10995" s="548"/>
      <c r="Y10995" s="548"/>
      <c r="Z10995" s="548"/>
      <c r="AA10995" s="548"/>
      <c r="AB10995" s="548"/>
      <c r="AC10995" s="1507">
        <f t="shared" si="4182"/>
        <v>48</v>
      </c>
      <c r="AD10995" s="1508">
        <f t="shared" si="4183"/>
        <v>1356.96</v>
      </c>
      <c r="AE10995" s="14">
        <f t="shared" si="4184"/>
        <v>17.733333333333334</v>
      </c>
      <c r="AF10995" s="14">
        <f t="shared" si="4185"/>
        <v>7.666666666666667</v>
      </c>
      <c r="AG10995" s="14">
        <f t="shared" si="4186"/>
        <v>6.2608695652173907</v>
      </c>
      <c r="AH10995" s="14">
        <f t="shared" si="4187"/>
        <v>-11.472463768115944</v>
      </c>
      <c r="AI10995" s="14">
        <f t="shared" si="4188"/>
        <v>-87.955555555555577</v>
      </c>
      <c r="AJ10995" s="3506"/>
      <c r="AK10995" s="3504"/>
      <c r="AL10995" s="3504"/>
      <c r="AM10995" s="3504"/>
      <c r="AN10995" s="2724"/>
    </row>
    <row r="10996" spans="1:40" ht="30" customHeight="1">
      <c r="A10996" s="1470">
        <v>13</v>
      </c>
      <c r="B10996" s="604" t="s">
        <v>9141</v>
      </c>
      <c r="C10996" s="548" t="s">
        <v>66</v>
      </c>
      <c r="D10996" s="560">
        <v>28.27</v>
      </c>
      <c r="E10996" s="135">
        <v>69</v>
      </c>
      <c r="F10996" s="560">
        <f t="shared" si="4180"/>
        <v>1950.6299999999999</v>
      </c>
      <c r="G10996" s="548">
        <v>0</v>
      </c>
      <c r="H10996" s="560">
        <f t="shared" si="4181"/>
        <v>0</v>
      </c>
      <c r="I10996" s="582">
        <v>44601</v>
      </c>
      <c r="J10996" s="582">
        <v>45542</v>
      </c>
      <c r="K10996" s="548"/>
      <c r="L10996" s="548">
        <v>67</v>
      </c>
      <c r="M10996" s="582">
        <v>44594</v>
      </c>
      <c r="N10996" s="135">
        <v>6</v>
      </c>
      <c r="O10996" s="135">
        <v>2</v>
      </c>
      <c r="P10996" s="548">
        <v>2</v>
      </c>
      <c r="Q10996" s="548"/>
      <c r="R10996" s="548"/>
      <c r="S10996" s="548"/>
      <c r="T10996" s="548"/>
      <c r="U10996" s="548"/>
      <c r="V10996" s="548"/>
      <c r="W10996" s="548"/>
      <c r="X10996" s="548"/>
      <c r="Y10996" s="548"/>
      <c r="Z10996" s="548"/>
      <c r="AA10996" s="548"/>
      <c r="AB10996" s="548"/>
      <c r="AC10996" s="1507">
        <f t="shared" si="4182"/>
        <v>59</v>
      </c>
      <c r="AD10996" s="1508">
        <f t="shared" si="4183"/>
        <v>1667.93</v>
      </c>
      <c r="AE10996" s="14">
        <f t="shared" si="4184"/>
        <v>17.5</v>
      </c>
      <c r="AF10996" s="14">
        <f t="shared" si="4185"/>
        <v>3.3333333333333335</v>
      </c>
      <c r="AG10996" s="14">
        <f t="shared" si="4186"/>
        <v>17.7</v>
      </c>
      <c r="AH10996" s="14">
        <f t="shared" si="4187"/>
        <v>0.19999999999999929</v>
      </c>
      <c r="AI10996" s="14">
        <f t="shared" si="4188"/>
        <v>0.6666666666666643</v>
      </c>
      <c r="AJ10996" s="3506"/>
      <c r="AK10996" s="3504"/>
      <c r="AL10996" s="3504"/>
      <c r="AM10996" s="3504"/>
      <c r="AN10996" s="2724"/>
    </row>
    <row r="10997" spans="1:40" ht="30" customHeight="1">
      <c r="A10997" s="1470">
        <v>14</v>
      </c>
      <c r="B10997" s="604" t="s">
        <v>602</v>
      </c>
      <c r="C10997" s="3389" t="s">
        <v>66</v>
      </c>
      <c r="D10997" s="3508">
        <v>12.30677</v>
      </c>
      <c r="E10997" s="135">
        <v>6</v>
      </c>
      <c r="F10997" s="560">
        <f t="shared" si="4180"/>
        <v>73.840620000000001</v>
      </c>
      <c r="G10997" s="548">
        <v>0</v>
      </c>
      <c r="H10997" s="560">
        <f t="shared" si="4181"/>
        <v>0</v>
      </c>
      <c r="I10997" s="582">
        <v>44597</v>
      </c>
      <c r="J10997" s="582">
        <v>53206</v>
      </c>
      <c r="K10997" s="548"/>
      <c r="L10997" s="548" t="s">
        <v>216</v>
      </c>
      <c r="M10997" s="548" t="s">
        <v>216</v>
      </c>
      <c r="N10997" s="135">
        <v>1</v>
      </c>
      <c r="O10997" s="135">
        <v>0</v>
      </c>
      <c r="P10997" s="548">
        <v>0</v>
      </c>
      <c r="Q10997" s="548"/>
      <c r="R10997" s="548"/>
      <c r="S10997" s="548"/>
      <c r="T10997" s="548"/>
      <c r="U10997" s="548"/>
      <c r="V10997" s="548"/>
      <c r="W10997" s="548"/>
      <c r="X10997" s="548"/>
      <c r="Y10997" s="548"/>
      <c r="Z10997" s="548"/>
      <c r="AA10997" s="548"/>
      <c r="AB10997" s="548"/>
      <c r="AC10997" s="1507">
        <f t="shared" si="4182"/>
        <v>5</v>
      </c>
      <c r="AD10997" s="1508">
        <f t="shared" si="4183"/>
        <v>61.533850000000001</v>
      </c>
      <c r="AE10997" s="14">
        <f t="shared" si="4184"/>
        <v>272.96666666666664</v>
      </c>
      <c r="AF10997" s="14">
        <f t="shared" si="4185"/>
        <v>0.33333333333333331</v>
      </c>
      <c r="AG10997" s="14">
        <f t="shared" si="4186"/>
        <v>15</v>
      </c>
      <c r="AH10997" s="14">
        <f t="shared" si="4187"/>
        <v>-257.96666666666664</v>
      </c>
      <c r="AI10997" s="14">
        <f t="shared" si="4188"/>
        <v>-85.98888888888888</v>
      </c>
      <c r="AJ10997" s="3506"/>
      <c r="AK10997" s="3504"/>
      <c r="AL10997" s="3504"/>
      <c r="AM10997" s="3504"/>
      <c r="AN10997" s="2724"/>
    </row>
    <row r="10998" spans="1:40" ht="30" customHeight="1">
      <c r="A10998" s="1470">
        <v>15</v>
      </c>
      <c r="B10998" s="3509" t="s">
        <v>5609</v>
      </c>
      <c r="C10998" s="140" t="s">
        <v>66</v>
      </c>
      <c r="D10998" s="3508">
        <v>227.48</v>
      </c>
      <c r="E10998" s="135">
        <v>1971</v>
      </c>
      <c r="F10998" s="560">
        <f t="shared" si="4180"/>
        <v>448363.07999999996</v>
      </c>
      <c r="G10998" s="548">
        <v>0</v>
      </c>
      <c r="H10998" s="560">
        <f t="shared" si="4181"/>
        <v>0</v>
      </c>
      <c r="I10998" s="582">
        <v>44597</v>
      </c>
      <c r="J10998" s="582">
        <v>45181</v>
      </c>
      <c r="K10998" s="548"/>
      <c r="L10998" s="548" t="s">
        <v>216</v>
      </c>
      <c r="M10998" s="548" t="s">
        <v>216</v>
      </c>
      <c r="N10998" s="22">
        <v>22</v>
      </c>
      <c r="O10998" s="548">
        <v>18</v>
      </c>
      <c r="P10998" s="548">
        <v>13</v>
      </c>
      <c r="Q10998" s="548"/>
      <c r="R10998" s="548"/>
      <c r="S10998" s="548"/>
      <c r="T10998" s="548"/>
      <c r="U10998" s="548"/>
      <c r="V10998" s="548"/>
      <c r="W10998" s="548"/>
      <c r="X10998" s="548"/>
      <c r="Y10998" s="548"/>
      <c r="Z10998" s="548"/>
      <c r="AA10998" s="548"/>
      <c r="AB10998" s="548"/>
      <c r="AC10998" s="1507">
        <f t="shared" si="4182"/>
        <v>1918</v>
      </c>
      <c r="AD10998" s="1508">
        <f t="shared" si="4183"/>
        <v>436306.63999999996</v>
      </c>
      <c r="AE10998" s="14">
        <f t="shared" si="4184"/>
        <v>5.4666666666666668</v>
      </c>
      <c r="AF10998" s="14">
        <f t="shared" si="4185"/>
        <v>17.666666666666668</v>
      </c>
      <c r="AG10998" s="14">
        <f t="shared" si="4186"/>
        <v>108.56603773584905</v>
      </c>
      <c r="AH10998" s="14">
        <f t="shared" si="4187"/>
        <v>103.09937106918238</v>
      </c>
      <c r="AI10998" s="14">
        <f t="shared" si="4188"/>
        <v>1821.4222222222222</v>
      </c>
      <c r="AJ10998" s="3506"/>
      <c r="AK10998" s="3504"/>
      <c r="AL10998" s="3504"/>
      <c r="AM10998" s="3504"/>
      <c r="AN10998" s="2724"/>
    </row>
    <row r="10999" spans="1:40" ht="30" customHeight="1">
      <c r="A10999" s="1470">
        <v>16</v>
      </c>
      <c r="B10999" s="3509" t="s">
        <v>850</v>
      </c>
      <c r="C10999" s="140" t="s">
        <v>309</v>
      </c>
      <c r="D10999" s="3508">
        <v>0</v>
      </c>
      <c r="E10999" s="135">
        <v>80</v>
      </c>
      <c r="F10999" s="560">
        <f t="shared" si="4180"/>
        <v>0</v>
      </c>
      <c r="G10999" s="548">
        <v>0</v>
      </c>
      <c r="H10999" s="560">
        <f t="shared" si="4181"/>
        <v>0</v>
      </c>
      <c r="I10999" s="582">
        <v>44614</v>
      </c>
      <c r="J10999" s="582">
        <v>45147</v>
      </c>
      <c r="K10999" s="548"/>
      <c r="L10999" s="548">
        <v>120</v>
      </c>
      <c r="M10999" s="582">
        <v>44614</v>
      </c>
      <c r="N10999" s="22">
        <v>0</v>
      </c>
      <c r="O10999" s="548">
        <v>0</v>
      </c>
      <c r="P10999" s="548">
        <v>0</v>
      </c>
      <c r="Q10999" s="548"/>
      <c r="R10999" s="548"/>
      <c r="S10999" s="548"/>
      <c r="T10999" s="548"/>
      <c r="U10999" s="548"/>
      <c r="V10999" s="548"/>
      <c r="W10999" s="548"/>
      <c r="X10999" s="548"/>
      <c r="Y10999" s="548"/>
      <c r="Z10999" s="548"/>
      <c r="AA10999" s="548"/>
      <c r="AB10999" s="548"/>
      <c r="AC10999" s="1507">
        <f t="shared" si="4182"/>
        <v>80</v>
      </c>
      <c r="AD10999" s="1508">
        <f t="shared" si="4183"/>
        <v>0</v>
      </c>
      <c r="AE10999" s="14">
        <f t="shared" si="4184"/>
        <v>4.333333333333333</v>
      </c>
      <c r="AF10999" s="14">
        <f t="shared" si="4185"/>
        <v>0</v>
      </c>
      <c r="AG10999" s="14" t="e">
        <f t="shared" si="4186"/>
        <v>#DIV/0!</v>
      </c>
      <c r="AH10999" s="14" t="e">
        <f t="shared" si="4187"/>
        <v>#DIV/0!</v>
      </c>
      <c r="AI10999" s="14">
        <f t="shared" si="4188"/>
        <v>80</v>
      </c>
      <c r="AJ10999" s="3506"/>
      <c r="AK10999" s="3504"/>
      <c r="AL10999" s="3504"/>
      <c r="AM10999" s="3504"/>
      <c r="AN10999" s="2724"/>
    </row>
    <row r="11000" spans="1:40" ht="46.5" customHeight="1">
      <c r="A11000" s="1470">
        <v>17</v>
      </c>
      <c r="B11000" s="3509" t="s">
        <v>850</v>
      </c>
      <c r="C11000" s="140" t="s">
        <v>309</v>
      </c>
      <c r="D11000" s="3508">
        <v>0</v>
      </c>
      <c r="E11000" s="135">
        <v>2640</v>
      </c>
      <c r="F11000" s="560">
        <f t="shared" si="4180"/>
        <v>0</v>
      </c>
      <c r="G11000" s="548">
        <v>0</v>
      </c>
      <c r="H11000" s="560">
        <f t="shared" si="4181"/>
        <v>0</v>
      </c>
      <c r="I11000" s="582">
        <v>44839</v>
      </c>
      <c r="J11000" s="582">
        <v>45184</v>
      </c>
      <c r="K11000" s="548"/>
      <c r="L11000" s="548">
        <v>829</v>
      </c>
      <c r="M11000" s="582">
        <v>44834</v>
      </c>
      <c r="N11000" s="22">
        <v>480</v>
      </c>
      <c r="O11000" s="548">
        <v>960</v>
      </c>
      <c r="P11000" s="548">
        <v>880</v>
      </c>
      <c r="Q11000" s="548"/>
      <c r="R11000" s="548"/>
      <c r="S11000" s="548"/>
      <c r="T11000" s="548"/>
      <c r="U11000" s="548"/>
      <c r="V11000" s="548"/>
      <c r="W11000" s="548"/>
      <c r="X11000" s="548"/>
      <c r="Y11000" s="548"/>
      <c r="Z11000" s="548"/>
      <c r="AA11000" s="548"/>
      <c r="AB11000" s="548"/>
      <c r="AC11000" s="1507">
        <f t="shared" si="4182"/>
        <v>320</v>
      </c>
      <c r="AD11000" s="1508">
        <f t="shared" si="4183"/>
        <v>0</v>
      </c>
      <c r="AE11000" s="14">
        <f t="shared" si="4184"/>
        <v>5.5666666666666664</v>
      </c>
      <c r="AF11000" s="14">
        <f t="shared" si="4185"/>
        <v>773.33333333333337</v>
      </c>
      <c r="AG11000" s="14">
        <f t="shared" si="4186"/>
        <v>0.41379310344827586</v>
      </c>
      <c r="AH11000" s="14">
        <f t="shared" si="4187"/>
        <v>-5.1528735632183906</v>
      </c>
      <c r="AI11000" s="14">
        <f t="shared" si="4188"/>
        <v>-3984.8888888888887</v>
      </c>
      <c r="AJ11000" s="3506"/>
      <c r="AK11000" s="3504"/>
      <c r="AL11000" s="3504"/>
      <c r="AM11000" s="3504"/>
      <c r="AN11000" s="2724"/>
    </row>
    <row r="11001" spans="1:40" ht="54.75" customHeight="1">
      <c r="A11001" s="1470">
        <v>18</v>
      </c>
      <c r="B11001" s="3509" t="s">
        <v>850</v>
      </c>
      <c r="C11001" s="140" t="s">
        <v>309</v>
      </c>
      <c r="D11001" s="3508">
        <v>0</v>
      </c>
      <c r="E11001" s="135">
        <v>0</v>
      </c>
      <c r="F11001" s="560">
        <f t="shared" si="4180"/>
        <v>0</v>
      </c>
      <c r="G11001" s="548">
        <v>1200</v>
      </c>
      <c r="H11001" s="560">
        <f t="shared" si="4181"/>
        <v>0</v>
      </c>
      <c r="I11001" s="582">
        <v>44981</v>
      </c>
      <c r="J11001" s="582">
        <v>45184</v>
      </c>
      <c r="K11001" s="548"/>
      <c r="L11001" s="548">
        <v>161</v>
      </c>
      <c r="M11001" s="582">
        <v>44973</v>
      </c>
      <c r="N11001" s="22">
        <v>0</v>
      </c>
      <c r="O11001" s="548">
        <v>0</v>
      </c>
      <c r="P11001" s="548">
        <v>1120</v>
      </c>
      <c r="Q11001" s="548"/>
      <c r="R11001" s="548"/>
      <c r="S11001" s="548"/>
      <c r="T11001" s="548"/>
      <c r="U11001" s="548"/>
      <c r="V11001" s="548"/>
      <c r="W11001" s="548"/>
      <c r="X11001" s="548"/>
      <c r="Y11001" s="548"/>
      <c r="Z11001" s="548"/>
      <c r="AA11001" s="548"/>
      <c r="AB11001" s="548"/>
      <c r="AC11001" s="1507">
        <f t="shared" si="4182"/>
        <v>80</v>
      </c>
      <c r="AD11001" s="1508">
        <f t="shared" si="4183"/>
        <v>0</v>
      </c>
      <c r="AE11001" s="14">
        <f t="shared" si="4184"/>
        <v>5.5666666666666664</v>
      </c>
      <c r="AF11001" s="14">
        <f t="shared" si="4185"/>
        <v>373.33333333333331</v>
      </c>
      <c r="AG11001" s="14">
        <f t="shared" si="4186"/>
        <v>0.2142857142857143</v>
      </c>
      <c r="AH11001" s="14">
        <f t="shared" si="4187"/>
        <v>-5.352380952380952</v>
      </c>
      <c r="AI11001" s="14">
        <f t="shared" si="4188"/>
        <v>-1998.2222222222222</v>
      </c>
      <c r="AJ11001" s="3506"/>
      <c r="AK11001" s="3504"/>
      <c r="AL11001" s="3504"/>
      <c r="AM11001" s="3504"/>
      <c r="AN11001" s="2724"/>
    </row>
    <row r="11002" spans="1:40" ht="31.5">
      <c r="A11002" s="1470">
        <v>20</v>
      </c>
      <c r="B11002" s="604" t="s">
        <v>3738</v>
      </c>
      <c r="C11002" s="3389" t="s">
        <v>66</v>
      </c>
      <c r="D11002" s="3508">
        <v>2.71</v>
      </c>
      <c r="E11002" s="547">
        <v>26636</v>
      </c>
      <c r="F11002" s="560">
        <f t="shared" si="4180"/>
        <v>72183.56</v>
      </c>
      <c r="G11002" s="548">
        <v>0</v>
      </c>
      <c r="H11002" s="560">
        <f t="shared" si="4181"/>
        <v>0</v>
      </c>
      <c r="I11002" s="582">
        <v>44726</v>
      </c>
      <c r="J11002" s="582">
        <v>46446</v>
      </c>
      <c r="K11002" s="548"/>
      <c r="L11002" s="548">
        <v>446</v>
      </c>
      <c r="M11002" s="582">
        <v>44726</v>
      </c>
      <c r="N11002" s="548">
        <v>373</v>
      </c>
      <c r="O11002" s="548">
        <v>596</v>
      </c>
      <c r="P11002" s="548">
        <v>566</v>
      </c>
      <c r="Q11002" s="548"/>
      <c r="R11002" s="548"/>
      <c r="S11002" s="548"/>
      <c r="T11002" s="548"/>
      <c r="U11002" s="548"/>
      <c r="V11002" s="548"/>
      <c r="W11002" s="548"/>
      <c r="X11002" s="548"/>
      <c r="Y11002" s="548"/>
      <c r="Z11002" s="548"/>
      <c r="AA11002" s="548"/>
      <c r="AB11002" s="548"/>
      <c r="AC11002" s="1507">
        <f t="shared" si="4182"/>
        <v>25101</v>
      </c>
      <c r="AD11002" s="1508">
        <f t="shared" si="4183"/>
        <v>68023.709999999992</v>
      </c>
      <c r="AE11002" s="14">
        <f t="shared" si="4184"/>
        <v>47.633333333333333</v>
      </c>
      <c r="AF11002" s="14">
        <f t="shared" si="4185"/>
        <v>511.66666666666669</v>
      </c>
      <c r="AG11002" s="14">
        <f t="shared" si="4186"/>
        <v>49.057328990228008</v>
      </c>
      <c r="AH11002" s="14">
        <f t="shared" si="4187"/>
        <v>1.4239956568946752</v>
      </c>
      <c r="AI11002" s="14">
        <f t="shared" si="4188"/>
        <v>728.61111111110949</v>
      </c>
      <c r="AJ11002" s="3506"/>
      <c r="AK11002" s="3504"/>
      <c r="AL11002" s="3504"/>
      <c r="AM11002" s="3504"/>
      <c r="AN11002" s="2724"/>
    </row>
    <row r="11003" spans="1:40" ht="15.75">
      <c r="A11003" s="1470">
        <v>21</v>
      </c>
      <c r="B11003" s="604" t="s">
        <v>603</v>
      </c>
      <c r="C11003" s="3389" t="s">
        <v>66</v>
      </c>
      <c r="D11003" s="3508">
        <v>1.2312099999999999</v>
      </c>
      <c r="E11003" s="548">
        <v>1971</v>
      </c>
      <c r="F11003" s="560">
        <f t="shared" si="4180"/>
        <v>2426.7149099999997</v>
      </c>
      <c r="G11003" s="548">
        <v>0</v>
      </c>
      <c r="H11003" s="560">
        <f t="shared" si="4181"/>
        <v>0</v>
      </c>
      <c r="I11003" s="582">
        <v>44597</v>
      </c>
      <c r="J11003" s="582">
        <v>45838</v>
      </c>
      <c r="K11003" s="548"/>
      <c r="L11003" s="548" t="s">
        <v>216</v>
      </c>
      <c r="M11003" s="548" t="s">
        <v>216</v>
      </c>
      <c r="N11003" s="548">
        <v>22</v>
      </c>
      <c r="O11003" s="548">
        <v>18</v>
      </c>
      <c r="P11003" s="548">
        <v>13</v>
      </c>
      <c r="Q11003" s="548"/>
      <c r="R11003" s="548"/>
      <c r="S11003" s="548"/>
      <c r="T11003" s="548"/>
      <c r="U11003" s="548"/>
      <c r="V11003" s="548"/>
      <c r="W11003" s="548"/>
      <c r="X11003" s="548"/>
      <c r="Y11003" s="548"/>
      <c r="Z11003" s="548"/>
      <c r="AA11003" s="548"/>
      <c r="AB11003" s="548"/>
      <c r="AC11003" s="1507">
        <f t="shared" si="4182"/>
        <v>1918</v>
      </c>
      <c r="AD11003" s="1508">
        <f t="shared" si="4183"/>
        <v>2361.4607799999999</v>
      </c>
      <c r="AE11003" s="14">
        <f t="shared" si="4184"/>
        <v>27.366666666666667</v>
      </c>
      <c r="AF11003" s="14">
        <f t="shared" si="4185"/>
        <v>17.666666666666668</v>
      </c>
      <c r="AG11003" s="14">
        <f t="shared" si="4186"/>
        <v>108.56603773584905</v>
      </c>
      <c r="AH11003" s="14">
        <f t="shared" si="4187"/>
        <v>81.199371069182376</v>
      </c>
      <c r="AI11003" s="14">
        <f t="shared" si="4188"/>
        <v>1434.5222222222221</v>
      </c>
      <c r="AJ11003" s="3506"/>
      <c r="AK11003" s="3504"/>
      <c r="AL11003" s="3504"/>
      <c r="AM11003" s="3504"/>
      <c r="AN11003" s="2724"/>
    </row>
    <row r="11004" spans="1:40" ht="15.75" customHeight="1">
      <c r="A11004" s="4574" t="s">
        <v>6690</v>
      </c>
      <c r="B11004" s="4575"/>
      <c r="C11004" s="4575"/>
      <c r="D11004" s="4575"/>
      <c r="E11004" s="4575"/>
      <c r="F11004" s="4575"/>
      <c r="G11004" s="4575"/>
      <c r="H11004" s="4575"/>
      <c r="I11004" s="4575"/>
      <c r="J11004" s="4575"/>
      <c r="K11004" s="4575"/>
      <c r="L11004" s="4575"/>
      <c r="M11004" s="4575"/>
      <c r="N11004" s="4575"/>
      <c r="O11004" s="4575"/>
      <c r="P11004" s="4575"/>
      <c r="Q11004" s="4575"/>
      <c r="R11004" s="4575"/>
      <c r="S11004" s="4575"/>
      <c r="T11004" s="4575"/>
      <c r="U11004" s="4575"/>
      <c r="V11004" s="4575"/>
      <c r="W11004" s="4575"/>
      <c r="X11004" s="4575"/>
      <c r="Y11004" s="4575"/>
      <c r="Z11004" s="4575"/>
      <c r="AA11004" s="4575"/>
      <c r="AB11004" s="4575"/>
      <c r="AC11004" s="4575"/>
      <c r="AD11004" s="4575"/>
      <c r="AE11004" s="4575"/>
      <c r="AF11004" s="4575"/>
      <c r="AG11004" s="4575"/>
      <c r="AH11004" s="4575"/>
      <c r="AI11004" s="4575"/>
      <c r="AJ11004" s="4576"/>
      <c r="AK11004" s="3504"/>
      <c r="AL11004" s="3504"/>
      <c r="AM11004" s="3504"/>
      <c r="AN11004" s="2724"/>
    </row>
    <row r="11005" spans="1:40" ht="15.75">
      <c r="A11005" s="1437">
        <v>1</v>
      </c>
      <c r="B11005" s="604" t="s">
        <v>2961</v>
      </c>
      <c r="C11005" s="3389" t="s">
        <v>66</v>
      </c>
      <c r="D11005" s="3508">
        <v>0</v>
      </c>
      <c r="E11005" s="548">
        <v>1211</v>
      </c>
      <c r="F11005" s="560">
        <f>E11005*D11005</f>
        <v>0</v>
      </c>
      <c r="G11005" s="548">
        <v>0</v>
      </c>
      <c r="H11005" s="560">
        <f>G11005*D11005</f>
        <v>0</v>
      </c>
      <c r="I11005" s="582">
        <v>44874</v>
      </c>
      <c r="J11005" s="582">
        <v>46265</v>
      </c>
      <c r="K11005" s="548"/>
      <c r="L11005" s="548">
        <v>936</v>
      </c>
      <c r="M11005" s="582">
        <v>44868</v>
      </c>
      <c r="N11005" s="548">
        <v>108</v>
      </c>
      <c r="O11005" s="548">
        <v>235</v>
      </c>
      <c r="P11005" s="548">
        <v>604</v>
      </c>
      <c r="Q11005" s="548"/>
      <c r="R11005" s="548"/>
      <c r="S11005" s="548"/>
      <c r="T11005" s="548"/>
      <c r="U11005" s="548"/>
      <c r="V11005" s="548"/>
      <c r="W11005" s="548"/>
      <c r="X11005" s="548"/>
      <c r="Y11005" s="548"/>
      <c r="Z11005" s="548"/>
      <c r="AA11005" s="548"/>
      <c r="AB11005" s="548"/>
      <c r="AC11005" s="1507">
        <f>E11005+G11005-N11005-O11005-AA11005-P11005-Q11005-R11005-S11005-T11005-U11005-V11005-W11005-X11005-Y11005</f>
        <v>264</v>
      </c>
      <c r="AD11005" s="1508">
        <f>D11005*AC11005</f>
        <v>0</v>
      </c>
      <c r="AE11005" s="14">
        <f>(J11005-"01.04.2023")/30</f>
        <v>41.6</v>
      </c>
      <c r="AF11005" s="14">
        <f>(N11005+O11005+P11005+Q11005+R11005+S11005+T11005+U11005+V11005+W11005+X11005+Y11005)/3</f>
        <v>315.66666666666669</v>
      </c>
      <c r="AG11005" s="14">
        <f>AC11005/AF11005</f>
        <v>0.83632523759239696</v>
      </c>
      <c r="AH11005" s="14">
        <f>AG11005-AE11005</f>
        <v>-40.763674762407604</v>
      </c>
      <c r="AI11005" s="14">
        <f>AC11005-(AE11005*AF11005)</f>
        <v>-12867.733333333335</v>
      </c>
      <c r="AJ11005" s="3511"/>
      <c r="AK11005" s="3504"/>
      <c r="AL11005" s="3504"/>
      <c r="AM11005" s="3504"/>
      <c r="AN11005" s="2724"/>
    </row>
    <row r="11006" spans="1:40" ht="15.75">
      <c r="A11006" s="4365" t="s">
        <v>21</v>
      </c>
      <c r="B11006" s="4542"/>
      <c r="C11006" s="4542"/>
      <c r="D11006" s="4542"/>
      <c r="E11006" s="4542"/>
      <c r="F11006" s="4542"/>
      <c r="G11006" s="4542"/>
      <c r="H11006" s="4542"/>
      <c r="I11006" s="4542"/>
      <c r="J11006" s="4542"/>
      <c r="K11006" s="4542"/>
      <c r="L11006" s="4542"/>
      <c r="M11006" s="4542"/>
      <c r="N11006" s="4542"/>
      <c r="O11006" s="4542"/>
      <c r="P11006" s="4542"/>
      <c r="Q11006" s="4542"/>
      <c r="R11006" s="4542"/>
      <c r="S11006" s="4542"/>
      <c r="T11006" s="4542"/>
      <c r="U11006" s="4542"/>
      <c r="V11006" s="4542"/>
      <c r="W11006" s="4542"/>
      <c r="X11006" s="4542"/>
      <c r="Y11006" s="4542"/>
      <c r="Z11006" s="4542"/>
      <c r="AA11006" s="4542"/>
      <c r="AB11006" s="4542"/>
      <c r="AC11006" s="4542"/>
      <c r="AD11006" s="4542"/>
      <c r="AE11006" s="4542"/>
      <c r="AF11006" s="4542"/>
      <c r="AG11006" s="4542"/>
      <c r="AH11006" s="4542"/>
      <c r="AI11006" s="4542"/>
      <c r="AJ11006" s="4543"/>
      <c r="AK11006" s="3504"/>
      <c r="AL11006" s="3504"/>
      <c r="AM11006" s="3504"/>
      <c r="AN11006" s="2724"/>
    </row>
    <row r="11007" spans="1:40" ht="15.75">
      <c r="A11007" s="4175" t="s">
        <v>933</v>
      </c>
      <c r="B11007" s="4176"/>
      <c r="C11007" s="4176"/>
      <c r="D11007" s="4176"/>
      <c r="E11007" s="4176"/>
      <c r="F11007" s="4176"/>
      <c r="G11007" s="4176"/>
      <c r="H11007" s="4176"/>
      <c r="I11007" s="4176"/>
      <c r="J11007" s="4176"/>
      <c r="K11007" s="4176"/>
      <c r="L11007" s="4176"/>
      <c r="M11007" s="4176"/>
      <c r="N11007" s="4176"/>
      <c r="O11007" s="4176"/>
      <c r="P11007" s="4176"/>
      <c r="Q11007" s="4176"/>
      <c r="R11007" s="4176"/>
      <c r="S11007" s="4176"/>
      <c r="T11007" s="4176"/>
      <c r="U11007" s="4176"/>
      <c r="V11007" s="4176"/>
      <c r="W11007" s="4176"/>
      <c r="X11007" s="4176"/>
      <c r="Y11007" s="4176"/>
      <c r="Z11007" s="4176"/>
      <c r="AA11007" s="4176"/>
      <c r="AB11007" s="4176"/>
      <c r="AC11007" s="4176"/>
      <c r="AD11007" s="4176"/>
      <c r="AE11007" s="4176"/>
      <c r="AF11007" s="4176"/>
      <c r="AG11007" s="4176"/>
      <c r="AH11007" s="4176"/>
      <c r="AI11007" s="4176"/>
      <c r="AJ11007" s="4177"/>
      <c r="AK11007" s="3504"/>
      <c r="AL11007" s="3504"/>
      <c r="AM11007" s="3504"/>
      <c r="AN11007" s="2724"/>
    </row>
    <row r="11008" spans="1:40" ht="15.75">
      <c r="A11008" s="1470">
        <v>1</v>
      </c>
      <c r="B11008" s="605" t="s">
        <v>6009</v>
      </c>
      <c r="C11008" s="3389" t="s">
        <v>86</v>
      </c>
      <c r="D11008" s="3508">
        <v>0</v>
      </c>
      <c r="E11008" s="135">
        <v>1</v>
      </c>
      <c r="F11008" s="560">
        <f>E11008*D11008</f>
        <v>0</v>
      </c>
      <c r="G11008" s="551">
        <v>0</v>
      </c>
      <c r="H11008" s="560">
        <f t="shared" ref="H11008:H11023" si="4189">G11008*D11008</f>
        <v>0</v>
      </c>
      <c r="I11008" s="582">
        <v>44839</v>
      </c>
      <c r="J11008" s="582">
        <v>46203</v>
      </c>
      <c r="K11008" s="548"/>
      <c r="L11008" s="548" t="s">
        <v>216</v>
      </c>
      <c r="M11008" s="548" t="s">
        <v>216</v>
      </c>
      <c r="N11008" s="135">
        <v>0</v>
      </c>
      <c r="O11008" s="135">
        <v>0</v>
      </c>
      <c r="P11008" s="548">
        <v>0</v>
      </c>
      <c r="Q11008" s="548"/>
      <c r="R11008" s="548"/>
      <c r="S11008" s="548"/>
      <c r="T11008" s="548"/>
      <c r="U11008" s="548"/>
      <c r="V11008" s="548"/>
      <c r="W11008" s="548"/>
      <c r="X11008" s="548"/>
      <c r="Y11008" s="548"/>
      <c r="Z11008" s="548"/>
      <c r="AA11008" s="548"/>
      <c r="AB11008" s="548"/>
      <c r="AC11008" s="1507">
        <f t="shared" ref="AC11008:AC11023" si="4190">E11008+G11008-N11008-O11008-AA11008-P11008-Q11008-R11008-S11008-T11008-U11008-V11008-W11008-X11008-Y11008</f>
        <v>1</v>
      </c>
      <c r="AD11008" s="1508">
        <f t="shared" ref="AD11008:AD11023" si="4191">D11008*AC11008</f>
        <v>0</v>
      </c>
      <c r="AE11008" s="14">
        <f t="shared" ref="AE11008:AE11023" si="4192">(J11008-"01.04.2023")/30</f>
        <v>39.533333333333331</v>
      </c>
      <c r="AF11008" s="14">
        <f t="shared" ref="AF11008:AF11023" si="4193">(N11008+O11008+P11008+Q11008+R11008+S11008+T11008+U11008+V11008+W11008+X11008+Y11008)/3</f>
        <v>0</v>
      </c>
      <c r="AG11008" s="14" t="e">
        <f t="shared" ref="AG11008:AG11023" si="4194">AC11008/AF11008</f>
        <v>#DIV/0!</v>
      </c>
      <c r="AH11008" s="14" t="e">
        <f t="shared" ref="AH11008:AH11023" si="4195">AG11008-AE11008</f>
        <v>#DIV/0!</v>
      </c>
      <c r="AI11008" s="14">
        <f t="shared" ref="AI11008:AI11023" si="4196">AC11008-(AE11008*AF11008)</f>
        <v>1</v>
      </c>
      <c r="AJ11008" s="1470"/>
      <c r="AK11008" s="3504"/>
      <c r="AL11008" s="3504"/>
      <c r="AM11008" s="3504"/>
      <c r="AN11008" s="2724"/>
    </row>
    <row r="11009" spans="1:40" ht="15.75" customHeight="1">
      <c r="A11009" s="1470">
        <v>2</v>
      </c>
      <c r="B11009" s="3510" t="s">
        <v>3560</v>
      </c>
      <c r="C11009" s="548" t="s">
        <v>181</v>
      </c>
      <c r="D11009" s="560">
        <v>1</v>
      </c>
      <c r="E11009" s="548">
        <v>14</v>
      </c>
      <c r="F11009" s="560">
        <f t="shared" ref="F11009:F11019" si="4197">D11009*E11009</f>
        <v>14</v>
      </c>
      <c r="G11009" s="551">
        <v>0</v>
      </c>
      <c r="H11009" s="560">
        <f t="shared" si="4189"/>
        <v>0</v>
      </c>
      <c r="I11009" s="582">
        <v>44742</v>
      </c>
      <c r="J11009" s="582">
        <v>46053</v>
      </c>
      <c r="K11009" s="1470"/>
      <c r="L11009" s="548" t="s">
        <v>216</v>
      </c>
      <c r="M11009" s="548" t="s">
        <v>216</v>
      </c>
      <c r="N11009" s="548">
        <v>0</v>
      </c>
      <c r="O11009" s="548">
        <v>0</v>
      </c>
      <c r="P11009" s="548">
        <v>0</v>
      </c>
      <c r="Q11009" s="548"/>
      <c r="R11009" s="548"/>
      <c r="S11009" s="548"/>
      <c r="T11009" s="548"/>
      <c r="U11009" s="548"/>
      <c r="V11009" s="548"/>
      <c r="W11009" s="548"/>
      <c r="X11009" s="548"/>
      <c r="Y11009" s="548"/>
      <c r="Z11009" s="548"/>
      <c r="AA11009" s="1470"/>
      <c r="AB11009" s="1470"/>
      <c r="AC11009" s="1507">
        <f t="shared" si="4190"/>
        <v>14</v>
      </c>
      <c r="AD11009" s="1508">
        <f t="shared" si="4191"/>
        <v>14</v>
      </c>
      <c r="AE11009" s="14">
        <f t="shared" si="4192"/>
        <v>34.533333333333331</v>
      </c>
      <c r="AF11009" s="14">
        <f t="shared" si="4193"/>
        <v>0</v>
      </c>
      <c r="AG11009" s="14" t="e">
        <f t="shared" si="4194"/>
        <v>#DIV/0!</v>
      </c>
      <c r="AH11009" s="14" t="e">
        <f t="shared" si="4195"/>
        <v>#DIV/0!</v>
      </c>
      <c r="AI11009" s="14">
        <f t="shared" si="4196"/>
        <v>14</v>
      </c>
      <c r="AJ11009" s="1470"/>
      <c r="AK11009" s="3504"/>
      <c r="AL11009" s="3504"/>
      <c r="AM11009" s="3504"/>
      <c r="AN11009" s="2724"/>
    </row>
    <row r="11010" spans="1:40" ht="24" customHeight="1">
      <c r="A11010" s="1470">
        <v>4</v>
      </c>
      <c r="B11010" s="605" t="s">
        <v>9630</v>
      </c>
      <c r="C11010" s="548" t="s">
        <v>181</v>
      </c>
      <c r="D11010" s="560">
        <v>1</v>
      </c>
      <c r="E11010" s="548">
        <v>0</v>
      </c>
      <c r="F11010" s="560">
        <f t="shared" si="4197"/>
        <v>0</v>
      </c>
      <c r="G11010" s="551">
        <v>1</v>
      </c>
      <c r="H11010" s="560">
        <f t="shared" si="4189"/>
        <v>1</v>
      </c>
      <c r="I11010" s="582">
        <v>45001</v>
      </c>
      <c r="J11010" s="582">
        <v>46097</v>
      </c>
      <c r="K11010" s="1470"/>
      <c r="L11010" s="548" t="s">
        <v>216</v>
      </c>
      <c r="M11010" s="548" t="s">
        <v>216</v>
      </c>
      <c r="N11010" s="548">
        <v>0</v>
      </c>
      <c r="O11010" s="548">
        <v>0</v>
      </c>
      <c r="P11010" s="548">
        <v>0</v>
      </c>
      <c r="Q11010" s="548"/>
      <c r="R11010" s="548"/>
      <c r="S11010" s="548"/>
      <c r="T11010" s="548"/>
      <c r="U11010" s="548"/>
      <c r="V11010" s="548"/>
      <c r="W11010" s="548"/>
      <c r="X11010" s="548"/>
      <c r="Y11010" s="548"/>
      <c r="Z11010" s="548"/>
      <c r="AA11010" s="1470"/>
      <c r="AB11010" s="1470"/>
      <c r="AC11010" s="1507">
        <f t="shared" si="4190"/>
        <v>1</v>
      </c>
      <c r="AD11010" s="1508">
        <f t="shared" si="4191"/>
        <v>1</v>
      </c>
      <c r="AE11010" s="14">
        <f t="shared" si="4192"/>
        <v>36</v>
      </c>
      <c r="AF11010" s="14">
        <f t="shared" si="4193"/>
        <v>0</v>
      </c>
      <c r="AG11010" s="14" t="e">
        <f t="shared" si="4194"/>
        <v>#DIV/0!</v>
      </c>
      <c r="AH11010" s="14" t="e">
        <f t="shared" si="4195"/>
        <v>#DIV/0!</v>
      </c>
      <c r="AI11010" s="14">
        <f t="shared" si="4196"/>
        <v>1</v>
      </c>
      <c r="AJ11010" s="1470"/>
      <c r="AK11010" s="3504"/>
      <c r="AL11010" s="3504"/>
      <c r="AM11010" s="3504"/>
      <c r="AN11010" s="2724"/>
    </row>
    <row r="11011" spans="1:40" ht="15.75" customHeight="1">
      <c r="A11011" s="1470">
        <v>5</v>
      </c>
      <c r="B11011" s="3512" t="s">
        <v>9134</v>
      </c>
      <c r="C11011" s="548" t="s">
        <v>177</v>
      </c>
      <c r="D11011" s="560">
        <v>0.66</v>
      </c>
      <c r="E11011" s="548">
        <v>0</v>
      </c>
      <c r="F11011" s="560">
        <f t="shared" si="4197"/>
        <v>0</v>
      </c>
      <c r="G11011" s="551">
        <v>45000</v>
      </c>
      <c r="H11011" s="560">
        <f t="shared" si="4189"/>
        <v>29700</v>
      </c>
      <c r="I11011" s="582">
        <v>44964</v>
      </c>
      <c r="J11011" s="582">
        <v>45473</v>
      </c>
      <c r="K11011" s="1470"/>
      <c r="L11011" s="548" t="s">
        <v>216</v>
      </c>
      <c r="M11011" s="548" t="s">
        <v>216</v>
      </c>
      <c r="N11011" s="548">
        <v>0</v>
      </c>
      <c r="O11011" s="548">
        <v>5600</v>
      </c>
      <c r="P11011" s="548">
        <v>5000</v>
      </c>
      <c r="Q11011" s="548"/>
      <c r="R11011" s="548"/>
      <c r="S11011" s="548"/>
      <c r="T11011" s="548"/>
      <c r="U11011" s="548"/>
      <c r="V11011" s="548"/>
      <c r="W11011" s="548"/>
      <c r="X11011" s="548"/>
      <c r="Y11011" s="548"/>
      <c r="Z11011" s="548"/>
      <c r="AA11011" s="1470"/>
      <c r="AB11011" s="1470"/>
      <c r="AC11011" s="1507">
        <f t="shared" si="4190"/>
        <v>34400</v>
      </c>
      <c r="AD11011" s="1508">
        <f t="shared" si="4191"/>
        <v>22704</v>
      </c>
      <c r="AE11011" s="14">
        <f t="shared" si="4192"/>
        <v>15.2</v>
      </c>
      <c r="AF11011" s="14">
        <f t="shared" si="4193"/>
        <v>3533.3333333333335</v>
      </c>
      <c r="AG11011" s="14">
        <f t="shared" si="4194"/>
        <v>9.7358490566037723</v>
      </c>
      <c r="AH11011" s="14">
        <f t="shared" si="4195"/>
        <v>-5.464150943396227</v>
      </c>
      <c r="AI11011" s="14">
        <f t="shared" si="4196"/>
        <v>-19306.666666666664</v>
      </c>
      <c r="AJ11011" s="1470"/>
      <c r="AK11011" s="3504"/>
      <c r="AL11011" s="3504"/>
      <c r="AM11011" s="3504"/>
      <c r="AN11011" s="2724"/>
    </row>
    <row r="11012" spans="1:40" ht="15.75">
      <c r="A11012" s="1470">
        <v>9</v>
      </c>
      <c r="B11012" s="605" t="s">
        <v>4153</v>
      </c>
      <c r="C11012" s="548" t="s">
        <v>177</v>
      </c>
      <c r="D11012" s="560">
        <v>1</v>
      </c>
      <c r="E11012" s="548">
        <v>150</v>
      </c>
      <c r="F11012" s="560">
        <f t="shared" si="4197"/>
        <v>150</v>
      </c>
      <c r="G11012" s="551">
        <v>0</v>
      </c>
      <c r="H11012" s="560">
        <f t="shared" si="4189"/>
        <v>0</v>
      </c>
      <c r="I11012" s="582">
        <v>44764</v>
      </c>
      <c r="J11012" s="582">
        <v>45322</v>
      </c>
      <c r="K11012" s="1470"/>
      <c r="L11012" s="548" t="s">
        <v>216</v>
      </c>
      <c r="M11012" s="548" t="s">
        <v>216</v>
      </c>
      <c r="N11012" s="548">
        <v>0</v>
      </c>
      <c r="O11012" s="548">
        <v>0</v>
      </c>
      <c r="P11012" s="548">
        <v>0</v>
      </c>
      <c r="Q11012" s="548"/>
      <c r="R11012" s="548"/>
      <c r="S11012" s="548"/>
      <c r="T11012" s="548"/>
      <c r="U11012" s="548"/>
      <c r="V11012" s="548"/>
      <c r="W11012" s="548"/>
      <c r="X11012" s="548"/>
      <c r="Y11012" s="548"/>
      <c r="Z11012" s="548"/>
      <c r="AA11012" s="1470"/>
      <c r="AB11012" s="1470"/>
      <c r="AC11012" s="1507">
        <f t="shared" si="4190"/>
        <v>150</v>
      </c>
      <c r="AD11012" s="1508">
        <f t="shared" si="4191"/>
        <v>150</v>
      </c>
      <c r="AE11012" s="14">
        <f t="shared" si="4192"/>
        <v>10.166666666666666</v>
      </c>
      <c r="AF11012" s="14">
        <f t="shared" si="4193"/>
        <v>0</v>
      </c>
      <c r="AG11012" s="14" t="e">
        <f t="shared" si="4194"/>
        <v>#DIV/0!</v>
      </c>
      <c r="AH11012" s="14" t="e">
        <f t="shared" si="4195"/>
        <v>#DIV/0!</v>
      </c>
      <c r="AI11012" s="14">
        <f t="shared" si="4196"/>
        <v>150</v>
      </c>
      <c r="AJ11012" s="3506"/>
      <c r="AK11012" s="3504"/>
      <c r="AL11012" s="3504"/>
      <c r="AM11012" s="3504"/>
      <c r="AN11012" s="2724"/>
    </row>
    <row r="11013" spans="1:40" ht="15.75">
      <c r="A11013" s="1470">
        <v>11</v>
      </c>
      <c r="B11013" s="605" t="s">
        <v>5276</v>
      </c>
      <c r="C11013" s="135" t="s">
        <v>66</v>
      </c>
      <c r="D11013" s="560">
        <v>58.85</v>
      </c>
      <c r="E11013" s="548">
        <v>4</v>
      </c>
      <c r="F11013" s="560">
        <f t="shared" si="4197"/>
        <v>235.4</v>
      </c>
      <c r="G11013" s="551">
        <v>0</v>
      </c>
      <c r="H11013" s="560">
        <f t="shared" si="4189"/>
        <v>0</v>
      </c>
      <c r="I11013" s="582">
        <v>44833</v>
      </c>
      <c r="J11013" s="582">
        <v>45199</v>
      </c>
      <c r="K11013" s="1470"/>
      <c r="L11013" s="548" t="s">
        <v>216</v>
      </c>
      <c r="M11013" s="548" t="s">
        <v>216</v>
      </c>
      <c r="N11013" s="548">
        <v>0</v>
      </c>
      <c r="O11013" s="548">
        <v>0</v>
      </c>
      <c r="P11013" s="548">
        <v>0</v>
      </c>
      <c r="Q11013" s="548"/>
      <c r="R11013" s="548"/>
      <c r="S11013" s="548"/>
      <c r="T11013" s="548"/>
      <c r="U11013" s="548"/>
      <c r="V11013" s="548"/>
      <c r="W11013" s="548"/>
      <c r="X11013" s="548"/>
      <c r="Y11013" s="548"/>
      <c r="Z11013" s="548"/>
      <c r="AA11013" s="1470"/>
      <c r="AB11013" s="1470"/>
      <c r="AC11013" s="1507">
        <f t="shared" si="4190"/>
        <v>4</v>
      </c>
      <c r="AD11013" s="1508">
        <f t="shared" si="4191"/>
        <v>235.4</v>
      </c>
      <c r="AE11013" s="14">
        <f t="shared" si="4192"/>
        <v>6.0666666666666664</v>
      </c>
      <c r="AF11013" s="14">
        <f t="shared" si="4193"/>
        <v>0</v>
      </c>
      <c r="AG11013" s="14" t="e">
        <f t="shared" si="4194"/>
        <v>#DIV/0!</v>
      </c>
      <c r="AH11013" s="14" t="e">
        <f t="shared" si="4195"/>
        <v>#DIV/0!</v>
      </c>
      <c r="AI11013" s="14">
        <f t="shared" si="4196"/>
        <v>4</v>
      </c>
      <c r="AJ11013" s="3506"/>
      <c r="AK11013" s="3504"/>
      <c r="AL11013" s="3504"/>
      <c r="AM11013" s="3504"/>
      <c r="AN11013" s="2724"/>
    </row>
    <row r="11014" spans="1:40" ht="15.75">
      <c r="A11014" s="1470">
        <v>13</v>
      </c>
      <c r="B11014" s="604" t="s">
        <v>3550</v>
      </c>
      <c r="C11014" s="3389" t="s">
        <v>224</v>
      </c>
      <c r="D11014" s="560">
        <v>1</v>
      </c>
      <c r="E11014" s="548">
        <v>1</v>
      </c>
      <c r="F11014" s="560">
        <f t="shared" si="4197"/>
        <v>1</v>
      </c>
      <c r="G11014" s="551">
        <v>0</v>
      </c>
      <c r="H11014" s="560">
        <f t="shared" si="4189"/>
        <v>0</v>
      </c>
      <c r="I11014" s="582">
        <v>44715</v>
      </c>
      <c r="J11014" s="582">
        <v>45322</v>
      </c>
      <c r="K11014" s="1470"/>
      <c r="L11014" s="548" t="s">
        <v>216</v>
      </c>
      <c r="M11014" s="548" t="s">
        <v>216</v>
      </c>
      <c r="N11014" s="548">
        <v>0</v>
      </c>
      <c r="O11014" s="548">
        <v>0</v>
      </c>
      <c r="P11014" s="548">
        <v>0</v>
      </c>
      <c r="Q11014" s="548"/>
      <c r="R11014" s="548"/>
      <c r="S11014" s="548"/>
      <c r="T11014" s="548"/>
      <c r="U11014" s="548"/>
      <c r="V11014" s="548"/>
      <c r="W11014" s="548"/>
      <c r="X11014" s="548"/>
      <c r="Y11014" s="548"/>
      <c r="Z11014" s="548"/>
      <c r="AA11014" s="1470"/>
      <c r="AB11014" s="1470"/>
      <c r="AC11014" s="1507">
        <f t="shared" si="4190"/>
        <v>1</v>
      </c>
      <c r="AD11014" s="1508">
        <f t="shared" si="4191"/>
        <v>1</v>
      </c>
      <c r="AE11014" s="14">
        <f t="shared" si="4192"/>
        <v>10.166666666666666</v>
      </c>
      <c r="AF11014" s="14">
        <f t="shared" si="4193"/>
        <v>0</v>
      </c>
      <c r="AG11014" s="14" t="e">
        <f t="shared" si="4194"/>
        <v>#DIV/0!</v>
      </c>
      <c r="AH11014" s="14" t="e">
        <f t="shared" si="4195"/>
        <v>#DIV/0!</v>
      </c>
      <c r="AI11014" s="14">
        <f t="shared" si="4196"/>
        <v>1</v>
      </c>
      <c r="AJ11014" s="3506"/>
      <c r="AK11014" s="3504"/>
      <c r="AL11014" s="2724"/>
      <c r="AM11014" s="2724"/>
      <c r="AN11014" s="2724"/>
    </row>
    <row r="11015" spans="1:40" ht="15.75">
      <c r="A11015" s="1470">
        <v>16</v>
      </c>
      <c r="B11015" s="606" t="s">
        <v>5427</v>
      </c>
      <c r="C11015" s="140" t="s">
        <v>176</v>
      </c>
      <c r="D11015" s="560">
        <v>30.34</v>
      </c>
      <c r="E11015" s="548">
        <v>141</v>
      </c>
      <c r="F11015" s="560">
        <f t="shared" si="4197"/>
        <v>4277.9399999999996</v>
      </c>
      <c r="G11015" s="551">
        <v>0</v>
      </c>
      <c r="H11015" s="560">
        <f t="shared" si="4189"/>
        <v>0</v>
      </c>
      <c r="I11015" s="582">
        <v>44846</v>
      </c>
      <c r="J11015" s="582">
        <v>45747</v>
      </c>
      <c r="K11015" s="1470"/>
      <c r="L11015" s="548">
        <v>860</v>
      </c>
      <c r="M11015" s="548" t="s">
        <v>6010</v>
      </c>
      <c r="N11015" s="548">
        <v>45</v>
      </c>
      <c r="O11015" s="548">
        <v>14</v>
      </c>
      <c r="P11015" s="548">
        <v>38</v>
      </c>
      <c r="Q11015" s="548"/>
      <c r="R11015" s="548"/>
      <c r="S11015" s="548"/>
      <c r="T11015" s="548"/>
      <c r="U11015" s="548"/>
      <c r="V11015" s="548"/>
      <c r="W11015" s="548"/>
      <c r="X11015" s="548"/>
      <c r="Y11015" s="548"/>
      <c r="Z11015" s="548"/>
      <c r="AA11015" s="548"/>
      <c r="AB11015" s="548"/>
      <c r="AC11015" s="1507">
        <f t="shared" si="4190"/>
        <v>44</v>
      </c>
      <c r="AD11015" s="1508">
        <f t="shared" si="4191"/>
        <v>1334.96</v>
      </c>
      <c r="AE11015" s="14">
        <f t="shared" si="4192"/>
        <v>24.333333333333332</v>
      </c>
      <c r="AF11015" s="14">
        <f t="shared" si="4193"/>
        <v>32.333333333333336</v>
      </c>
      <c r="AG11015" s="14">
        <f t="shared" si="4194"/>
        <v>1.3608247422680411</v>
      </c>
      <c r="AH11015" s="14">
        <f t="shared" si="4195"/>
        <v>-22.972508591065292</v>
      </c>
      <c r="AI11015" s="14">
        <f t="shared" si="4196"/>
        <v>-742.77777777777783</v>
      </c>
      <c r="AJ11015" s="3506"/>
      <c r="AK11015" s="3504"/>
      <c r="AL11015" s="2724"/>
      <c r="AM11015" s="2724"/>
      <c r="AN11015" s="2724"/>
    </row>
    <row r="11016" spans="1:40" ht="15.75">
      <c r="A11016" s="1470">
        <v>18</v>
      </c>
      <c r="B11016" s="604" t="s">
        <v>7764</v>
      </c>
      <c r="C11016" s="140" t="s">
        <v>65</v>
      </c>
      <c r="D11016" s="3514">
        <v>4.1139599999999996</v>
      </c>
      <c r="E11016" s="548">
        <v>3776</v>
      </c>
      <c r="F11016" s="560">
        <f t="shared" si="4197"/>
        <v>15534.312959999999</v>
      </c>
      <c r="G11016" s="551">
        <v>0</v>
      </c>
      <c r="H11016" s="560">
        <f t="shared" si="4189"/>
        <v>0</v>
      </c>
      <c r="I11016" s="582">
        <v>44910</v>
      </c>
      <c r="J11016" s="582">
        <v>45777</v>
      </c>
      <c r="K11016" s="1470"/>
      <c r="L11016" s="548" t="s">
        <v>216</v>
      </c>
      <c r="M11016" s="548" t="s">
        <v>216</v>
      </c>
      <c r="N11016" s="548">
        <v>480</v>
      </c>
      <c r="O11016" s="548">
        <v>802</v>
      </c>
      <c r="P11016" s="548">
        <v>644</v>
      </c>
      <c r="Q11016" s="548"/>
      <c r="R11016" s="548"/>
      <c r="S11016" s="548"/>
      <c r="T11016" s="548"/>
      <c r="U11016" s="548"/>
      <c r="V11016" s="548"/>
      <c r="W11016" s="548"/>
      <c r="X11016" s="548"/>
      <c r="Y11016" s="548"/>
      <c r="Z11016" s="548"/>
      <c r="AA11016" s="548"/>
      <c r="AB11016" s="548"/>
      <c r="AC11016" s="1507">
        <f t="shared" si="4190"/>
        <v>1850</v>
      </c>
      <c r="AD11016" s="1508">
        <f t="shared" si="4191"/>
        <v>7610.8259999999991</v>
      </c>
      <c r="AE11016" s="14">
        <f t="shared" si="4192"/>
        <v>25.333333333333332</v>
      </c>
      <c r="AF11016" s="14">
        <f t="shared" si="4193"/>
        <v>642</v>
      </c>
      <c r="AG11016" s="14">
        <f t="shared" si="4194"/>
        <v>2.8816199376947043</v>
      </c>
      <c r="AH11016" s="14">
        <f t="shared" si="4195"/>
        <v>-22.451713395638627</v>
      </c>
      <c r="AI11016" s="14">
        <f t="shared" si="4196"/>
        <v>-14414</v>
      </c>
      <c r="AJ11016" s="3506"/>
      <c r="AK11016" s="3504"/>
      <c r="AL11016" s="2724"/>
      <c r="AM11016" s="2724"/>
      <c r="AN11016" s="2724"/>
    </row>
    <row r="11017" spans="1:40" ht="31.5">
      <c r="A11017" s="1470">
        <v>19</v>
      </c>
      <c r="B11017" s="604" t="s">
        <v>9135</v>
      </c>
      <c r="C11017" s="140" t="s">
        <v>65</v>
      </c>
      <c r="D11017" s="3514">
        <v>131.65</v>
      </c>
      <c r="E11017" s="548">
        <v>0</v>
      </c>
      <c r="F11017" s="560">
        <f t="shared" si="4197"/>
        <v>0</v>
      </c>
      <c r="G11017" s="551">
        <v>300</v>
      </c>
      <c r="H11017" s="560">
        <f t="shared" si="4189"/>
        <v>39495</v>
      </c>
      <c r="I11017" s="582">
        <v>44973</v>
      </c>
      <c r="J11017" s="582">
        <v>45169</v>
      </c>
      <c r="K11017" s="1470"/>
      <c r="L11017" s="548" t="s">
        <v>216</v>
      </c>
      <c r="M11017" s="548" t="s">
        <v>216</v>
      </c>
      <c r="N11017" s="548">
        <v>0</v>
      </c>
      <c r="O11017" s="548">
        <v>24</v>
      </c>
      <c r="P11017" s="548">
        <v>98</v>
      </c>
      <c r="Q11017" s="548"/>
      <c r="R11017" s="548"/>
      <c r="S11017" s="548"/>
      <c r="T11017" s="548"/>
      <c r="U11017" s="548"/>
      <c r="V11017" s="548"/>
      <c r="W11017" s="548"/>
      <c r="X11017" s="548"/>
      <c r="Y11017" s="548"/>
      <c r="Z11017" s="548"/>
      <c r="AA11017" s="548"/>
      <c r="AB11017" s="548"/>
      <c r="AC11017" s="1507">
        <f t="shared" si="4190"/>
        <v>178</v>
      </c>
      <c r="AD11017" s="1508">
        <f t="shared" si="4191"/>
        <v>23433.7</v>
      </c>
      <c r="AE11017" s="14">
        <f t="shared" si="4192"/>
        <v>5.0666666666666664</v>
      </c>
      <c r="AF11017" s="14">
        <f t="shared" si="4193"/>
        <v>40.666666666666664</v>
      </c>
      <c r="AG11017" s="14">
        <f t="shared" si="4194"/>
        <v>4.3770491803278695</v>
      </c>
      <c r="AH11017" s="14">
        <f t="shared" si="4195"/>
        <v>-0.68961748633879694</v>
      </c>
      <c r="AI11017" s="14">
        <f t="shared" si="4196"/>
        <v>-28.044444444444423</v>
      </c>
      <c r="AJ11017" s="3506"/>
      <c r="AK11017" s="3504"/>
      <c r="AL11017" s="2724"/>
      <c r="AM11017" s="2724"/>
      <c r="AN11017" s="2724"/>
    </row>
    <row r="11018" spans="1:40" ht="31.5">
      <c r="A11018" s="1470">
        <v>20</v>
      </c>
      <c r="B11018" s="604" t="s">
        <v>5610</v>
      </c>
      <c r="C11018" s="140" t="s">
        <v>234</v>
      </c>
      <c r="D11018" s="560">
        <v>1</v>
      </c>
      <c r="E11018" s="548">
        <v>16</v>
      </c>
      <c r="F11018" s="560">
        <f t="shared" si="4197"/>
        <v>16</v>
      </c>
      <c r="G11018" s="551">
        <v>0</v>
      </c>
      <c r="H11018" s="560">
        <f t="shared" si="4189"/>
        <v>0</v>
      </c>
      <c r="I11018" s="582">
        <v>44922</v>
      </c>
      <c r="J11018" s="582">
        <v>45100</v>
      </c>
      <c r="K11018" s="1470"/>
      <c r="L11018" s="548" t="s">
        <v>216</v>
      </c>
      <c r="M11018" s="548" t="s">
        <v>216</v>
      </c>
      <c r="N11018" s="548">
        <v>5</v>
      </c>
      <c r="O11018" s="548">
        <v>10</v>
      </c>
      <c r="P11018" s="548">
        <v>0</v>
      </c>
      <c r="Q11018" s="548"/>
      <c r="R11018" s="548"/>
      <c r="S11018" s="548"/>
      <c r="T11018" s="548"/>
      <c r="U11018" s="548"/>
      <c r="V11018" s="548"/>
      <c r="W11018" s="548"/>
      <c r="X11018" s="548"/>
      <c r="Y11018" s="548"/>
      <c r="Z11018" s="548"/>
      <c r="AA11018" s="548"/>
      <c r="AB11018" s="548"/>
      <c r="AC11018" s="1507">
        <f t="shared" si="4190"/>
        <v>1</v>
      </c>
      <c r="AD11018" s="1508">
        <f t="shared" si="4191"/>
        <v>1</v>
      </c>
      <c r="AE11018" s="14">
        <f t="shared" si="4192"/>
        <v>2.7666666666666666</v>
      </c>
      <c r="AF11018" s="14">
        <f t="shared" si="4193"/>
        <v>5</v>
      </c>
      <c r="AG11018" s="14">
        <f t="shared" si="4194"/>
        <v>0.2</v>
      </c>
      <c r="AH11018" s="14">
        <f t="shared" si="4195"/>
        <v>-2.5666666666666664</v>
      </c>
      <c r="AI11018" s="14">
        <f t="shared" si="4196"/>
        <v>-12.833333333333332</v>
      </c>
      <c r="AJ11018" s="3506"/>
      <c r="AK11018" s="3504"/>
      <c r="AL11018" s="2724"/>
      <c r="AM11018" s="2724"/>
      <c r="AN11018" s="2724"/>
    </row>
    <row r="11019" spans="1:40" ht="38.25" customHeight="1">
      <c r="A11019" s="1470">
        <v>21</v>
      </c>
      <c r="B11019" s="604" t="s">
        <v>5611</v>
      </c>
      <c r="C11019" s="140" t="s">
        <v>638</v>
      </c>
      <c r="D11019" s="560">
        <v>1</v>
      </c>
      <c r="E11019" s="548">
        <v>17</v>
      </c>
      <c r="F11019" s="560">
        <f t="shared" si="4197"/>
        <v>17</v>
      </c>
      <c r="G11019" s="551">
        <v>0</v>
      </c>
      <c r="H11019" s="560">
        <f t="shared" si="4189"/>
        <v>0</v>
      </c>
      <c r="I11019" s="582">
        <v>44832</v>
      </c>
      <c r="J11019" s="582">
        <v>45412</v>
      </c>
      <c r="K11019" s="1470"/>
      <c r="L11019" s="548" t="s">
        <v>216</v>
      </c>
      <c r="M11019" s="548" t="s">
        <v>216</v>
      </c>
      <c r="N11019" s="548">
        <v>2</v>
      </c>
      <c r="O11019" s="548">
        <v>1</v>
      </c>
      <c r="P11019" s="548">
        <v>1</v>
      </c>
      <c r="Q11019" s="548"/>
      <c r="R11019" s="548"/>
      <c r="S11019" s="548"/>
      <c r="T11019" s="548"/>
      <c r="U11019" s="548"/>
      <c r="V11019" s="548"/>
      <c r="W11019" s="548"/>
      <c r="X11019" s="548"/>
      <c r="Y11019" s="548"/>
      <c r="Z11019" s="548"/>
      <c r="AA11019" s="548"/>
      <c r="AB11019" s="548"/>
      <c r="AC11019" s="1507">
        <f t="shared" si="4190"/>
        <v>13</v>
      </c>
      <c r="AD11019" s="1508">
        <f t="shared" si="4191"/>
        <v>13</v>
      </c>
      <c r="AE11019" s="14">
        <f t="shared" si="4192"/>
        <v>13.166666666666666</v>
      </c>
      <c r="AF11019" s="14">
        <f t="shared" si="4193"/>
        <v>1.3333333333333333</v>
      </c>
      <c r="AG11019" s="14">
        <f t="shared" si="4194"/>
        <v>9.75</v>
      </c>
      <c r="AH11019" s="14">
        <f t="shared" si="4195"/>
        <v>-3.4166666666666661</v>
      </c>
      <c r="AI11019" s="14">
        <f t="shared" si="4196"/>
        <v>-4.5555555555555536</v>
      </c>
      <c r="AJ11019" s="3506"/>
      <c r="AK11019" s="3504"/>
      <c r="AL11019" s="2724"/>
      <c r="AM11019" s="2724"/>
      <c r="AN11019" s="2724"/>
    </row>
    <row r="11020" spans="1:40" ht="15.75" customHeight="1">
      <c r="A11020" s="1470">
        <v>28</v>
      </c>
      <c r="B11020" s="3509" t="s">
        <v>5612</v>
      </c>
      <c r="C11020" s="140" t="s">
        <v>65</v>
      </c>
      <c r="D11020" s="2599">
        <v>274.26</v>
      </c>
      <c r="E11020" s="548">
        <v>0</v>
      </c>
      <c r="F11020" s="560">
        <f>E11020*D11020</f>
        <v>0</v>
      </c>
      <c r="G11020" s="3389">
        <v>50</v>
      </c>
      <c r="H11020" s="560">
        <f t="shared" si="4189"/>
        <v>13713</v>
      </c>
      <c r="I11020" s="582">
        <v>45001</v>
      </c>
      <c r="J11020" s="582">
        <v>45070</v>
      </c>
      <c r="K11020" s="548"/>
      <c r="L11020" s="548" t="s">
        <v>216</v>
      </c>
      <c r="M11020" s="548" t="s">
        <v>216</v>
      </c>
      <c r="N11020" s="548">
        <v>0</v>
      </c>
      <c r="O11020" s="548">
        <v>0</v>
      </c>
      <c r="P11020" s="548">
        <v>0</v>
      </c>
      <c r="Q11020" s="548"/>
      <c r="R11020" s="548"/>
      <c r="S11020" s="548"/>
      <c r="T11020" s="548"/>
      <c r="U11020" s="548"/>
      <c r="V11020" s="548"/>
      <c r="W11020" s="548"/>
      <c r="X11020" s="548"/>
      <c r="Y11020" s="548"/>
      <c r="Z11020" s="548"/>
      <c r="AA11020" s="548"/>
      <c r="AB11020" s="548"/>
      <c r="AC11020" s="1507">
        <f t="shared" si="4190"/>
        <v>50</v>
      </c>
      <c r="AD11020" s="1508">
        <f t="shared" si="4191"/>
        <v>13713</v>
      </c>
      <c r="AE11020" s="14">
        <f t="shared" si="4192"/>
        <v>1.7666666666666666</v>
      </c>
      <c r="AF11020" s="14">
        <f t="shared" si="4193"/>
        <v>0</v>
      </c>
      <c r="AG11020" s="14" t="e">
        <f t="shared" si="4194"/>
        <v>#DIV/0!</v>
      </c>
      <c r="AH11020" s="14" t="e">
        <f t="shared" si="4195"/>
        <v>#DIV/0!</v>
      </c>
      <c r="AI11020" s="14">
        <f t="shared" si="4196"/>
        <v>50</v>
      </c>
      <c r="AJ11020" s="3506"/>
      <c r="AK11020" s="3504"/>
      <c r="AL11020" s="2724"/>
      <c r="AM11020" s="2724"/>
      <c r="AN11020" s="2724"/>
    </row>
    <row r="11021" spans="1:40" ht="15.75">
      <c r="A11021" s="1470">
        <v>29</v>
      </c>
      <c r="B11021" s="3509" t="s">
        <v>5612</v>
      </c>
      <c r="C11021" s="140" t="s">
        <v>65</v>
      </c>
      <c r="D11021" s="2599">
        <v>274.26</v>
      </c>
      <c r="E11021" s="548">
        <v>0</v>
      </c>
      <c r="F11021" s="560">
        <f>E11021*D11021</f>
        <v>0</v>
      </c>
      <c r="G11021" s="3389">
        <v>100</v>
      </c>
      <c r="H11021" s="560">
        <f t="shared" si="4189"/>
        <v>27426</v>
      </c>
      <c r="I11021" s="582">
        <v>45007</v>
      </c>
      <c r="J11021" s="582">
        <v>45097</v>
      </c>
      <c r="K11021" s="548"/>
      <c r="L11021" s="548" t="s">
        <v>216</v>
      </c>
      <c r="M11021" s="548" t="s">
        <v>216</v>
      </c>
      <c r="N11021" s="548">
        <v>0</v>
      </c>
      <c r="O11021" s="548">
        <v>0</v>
      </c>
      <c r="P11021" s="548">
        <v>0</v>
      </c>
      <c r="Q11021" s="548"/>
      <c r="R11021" s="548"/>
      <c r="S11021" s="548"/>
      <c r="T11021" s="548"/>
      <c r="U11021" s="548"/>
      <c r="V11021" s="548"/>
      <c r="W11021" s="548"/>
      <c r="X11021" s="548"/>
      <c r="Y11021" s="548"/>
      <c r="Z11021" s="548"/>
      <c r="AA11021" s="548"/>
      <c r="AB11021" s="548"/>
      <c r="AC11021" s="1507">
        <f t="shared" si="4190"/>
        <v>100</v>
      </c>
      <c r="AD11021" s="1508">
        <f t="shared" si="4191"/>
        <v>27426</v>
      </c>
      <c r="AE11021" s="14">
        <f t="shared" si="4192"/>
        <v>2.6666666666666665</v>
      </c>
      <c r="AF11021" s="14">
        <f t="shared" si="4193"/>
        <v>0</v>
      </c>
      <c r="AG11021" s="14" t="e">
        <f t="shared" si="4194"/>
        <v>#DIV/0!</v>
      </c>
      <c r="AH11021" s="14" t="e">
        <f t="shared" si="4195"/>
        <v>#DIV/0!</v>
      </c>
      <c r="AI11021" s="14">
        <f t="shared" si="4196"/>
        <v>100</v>
      </c>
      <c r="AJ11021" s="3506"/>
      <c r="AK11021" s="3504"/>
      <c r="AL11021" s="2724"/>
      <c r="AM11021" s="2724"/>
      <c r="AN11021" s="2724"/>
    </row>
    <row r="11022" spans="1:40" ht="15.75">
      <c r="A11022" s="1470">
        <v>31</v>
      </c>
      <c r="B11022" s="605" t="s">
        <v>5301</v>
      </c>
      <c r="C11022" s="140" t="s">
        <v>238</v>
      </c>
      <c r="D11022" s="560">
        <v>3199.5</v>
      </c>
      <c r="E11022" s="548">
        <v>1</v>
      </c>
      <c r="F11022" s="560">
        <f t="shared" ref="F11022:F11032" si="4198">D11022*E11022</f>
        <v>3199.5</v>
      </c>
      <c r="G11022" s="3389">
        <v>0</v>
      </c>
      <c r="H11022" s="560">
        <f t="shared" si="4189"/>
        <v>0</v>
      </c>
      <c r="I11022" s="582">
        <v>44827</v>
      </c>
      <c r="J11022" s="582">
        <v>45304</v>
      </c>
      <c r="K11022" s="548"/>
      <c r="L11022" s="548">
        <v>787</v>
      </c>
      <c r="M11022" s="582">
        <v>44824</v>
      </c>
      <c r="N11022" s="548">
        <v>0</v>
      </c>
      <c r="O11022" s="548">
        <v>0</v>
      </c>
      <c r="P11022" s="548">
        <v>0</v>
      </c>
      <c r="Q11022" s="548"/>
      <c r="R11022" s="548"/>
      <c r="S11022" s="548"/>
      <c r="T11022" s="548"/>
      <c r="U11022" s="548"/>
      <c r="V11022" s="548"/>
      <c r="W11022" s="548"/>
      <c r="X11022" s="548"/>
      <c r="Y11022" s="548"/>
      <c r="Z11022" s="548"/>
      <c r="AA11022" s="548"/>
      <c r="AB11022" s="548"/>
      <c r="AC11022" s="1507">
        <f t="shared" si="4190"/>
        <v>1</v>
      </c>
      <c r="AD11022" s="1508">
        <f t="shared" si="4191"/>
        <v>3199.5</v>
      </c>
      <c r="AE11022" s="14">
        <f t="shared" si="4192"/>
        <v>9.5666666666666664</v>
      </c>
      <c r="AF11022" s="14">
        <f t="shared" si="4193"/>
        <v>0</v>
      </c>
      <c r="AG11022" s="14" t="e">
        <f t="shared" si="4194"/>
        <v>#DIV/0!</v>
      </c>
      <c r="AH11022" s="14" t="e">
        <f t="shared" si="4195"/>
        <v>#DIV/0!</v>
      </c>
      <c r="AI11022" s="14">
        <f t="shared" si="4196"/>
        <v>1</v>
      </c>
      <c r="AJ11022" s="3506"/>
      <c r="AK11022" s="3504"/>
      <c r="AL11022" s="2724"/>
      <c r="AM11022" s="2724"/>
      <c r="AN11022" s="2724"/>
    </row>
    <row r="11023" spans="1:40" ht="15.75">
      <c r="A11023" s="1470">
        <v>32</v>
      </c>
      <c r="B11023" s="3510" t="s">
        <v>3555</v>
      </c>
      <c r="C11023" s="140" t="s">
        <v>181</v>
      </c>
      <c r="D11023" s="560">
        <v>1</v>
      </c>
      <c r="E11023" s="548">
        <v>8</v>
      </c>
      <c r="F11023" s="560">
        <f t="shared" si="4198"/>
        <v>8</v>
      </c>
      <c r="G11023" s="3389">
        <v>0</v>
      </c>
      <c r="H11023" s="560">
        <f t="shared" si="4189"/>
        <v>0</v>
      </c>
      <c r="I11023" s="582">
        <v>44728</v>
      </c>
      <c r="J11023" s="582">
        <v>45230</v>
      </c>
      <c r="K11023" s="548"/>
      <c r="L11023" s="548" t="s">
        <v>216</v>
      </c>
      <c r="M11023" s="548" t="s">
        <v>216</v>
      </c>
      <c r="N11023" s="548">
        <v>0</v>
      </c>
      <c r="O11023" s="548">
        <v>0</v>
      </c>
      <c r="P11023" s="548">
        <v>0</v>
      </c>
      <c r="Q11023" s="548"/>
      <c r="R11023" s="548"/>
      <c r="S11023" s="548"/>
      <c r="T11023" s="548"/>
      <c r="U11023" s="548"/>
      <c r="V11023" s="548"/>
      <c r="W11023" s="548"/>
      <c r="X11023" s="548"/>
      <c r="Y11023" s="548"/>
      <c r="Z11023" s="548"/>
      <c r="AA11023" s="548"/>
      <c r="AB11023" s="548"/>
      <c r="AC11023" s="1507">
        <f t="shared" si="4190"/>
        <v>8</v>
      </c>
      <c r="AD11023" s="1508">
        <f t="shared" si="4191"/>
        <v>8</v>
      </c>
      <c r="AE11023" s="14">
        <f t="shared" si="4192"/>
        <v>7.1</v>
      </c>
      <c r="AF11023" s="14">
        <f t="shared" si="4193"/>
        <v>0</v>
      </c>
      <c r="AG11023" s="14" t="e">
        <f t="shared" si="4194"/>
        <v>#DIV/0!</v>
      </c>
      <c r="AH11023" s="14" t="e">
        <f t="shared" si="4195"/>
        <v>#DIV/0!</v>
      </c>
      <c r="AI11023" s="14">
        <f t="shared" si="4196"/>
        <v>8</v>
      </c>
      <c r="AJ11023" s="3506"/>
      <c r="AK11023" s="3504"/>
      <c r="AL11023" s="2724"/>
      <c r="AM11023" s="2724"/>
      <c r="AN11023" s="2724"/>
    </row>
    <row r="11024" spans="1:40" ht="15.75">
      <c r="A11024" s="1470">
        <v>33</v>
      </c>
      <c r="B11024" s="3510" t="s">
        <v>3558</v>
      </c>
      <c r="C11024" s="140" t="s">
        <v>177</v>
      </c>
      <c r="D11024" s="560">
        <v>1</v>
      </c>
      <c r="E11024" s="548">
        <v>100</v>
      </c>
      <c r="F11024" s="560">
        <f t="shared" si="4198"/>
        <v>100</v>
      </c>
      <c r="G11024" s="3389">
        <v>0</v>
      </c>
      <c r="H11024" s="560">
        <f t="shared" ref="H11024:H11048" si="4199">G11024*D11024</f>
        <v>0</v>
      </c>
      <c r="I11024" s="582">
        <v>44742</v>
      </c>
      <c r="J11024" s="582">
        <v>45596</v>
      </c>
      <c r="K11024" s="548"/>
      <c r="L11024" s="548" t="s">
        <v>216</v>
      </c>
      <c r="M11024" s="548" t="s">
        <v>216</v>
      </c>
      <c r="N11024" s="548">
        <v>0</v>
      </c>
      <c r="O11024" s="548">
        <v>0</v>
      </c>
      <c r="P11024" s="548">
        <v>0</v>
      </c>
      <c r="Q11024" s="548"/>
      <c r="R11024" s="548"/>
      <c r="S11024" s="548"/>
      <c r="T11024" s="548"/>
      <c r="U11024" s="548"/>
      <c r="V11024" s="548"/>
      <c r="W11024" s="548"/>
      <c r="X11024" s="548"/>
      <c r="Y11024" s="548"/>
      <c r="Z11024" s="548"/>
      <c r="AA11024" s="548"/>
      <c r="AB11024" s="548"/>
      <c r="AC11024" s="1507">
        <f t="shared" ref="AC11024:AC11048" si="4200">E11024+G11024-N11024-O11024-AA11024-P11024-Q11024-R11024-S11024-T11024-U11024-V11024-W11024-X11024-Y11024</f>
        <v>100</v>
      </c>
      <c r="AD11024" s="1508">
        <f t="shared" ref="AD11024:AD11048" si="4201">D11024*AC11024</f>
        <v>100</v>
      </c>
      <c r="AE11024" s="14">
        <f t="shared" ref="AE11024:AE11048" si="4202">(J11024-"01.04.2023")/30</f>
        <v>19.3</v>
      </c>
      <c r="AF11024" s="14">
        <f t="shared" ref="AF11024:AF11048" si="4203">(N11024+O11024+P11024+Q11024+R11024+S11024+T11024+U11024+V11024+W11024+X11024+Y11024)/3</f>
        <v>0</v>
      </c>
      <c r="AG11024" s="14" t="e">
        <f t="shared" ref="AG11024:AG11048" si="4204">AC11024/AF11024</f>
        <v>#DIV/0!</v>
      </c>
      <c r="AH11024" s="14" t="e">
        <f t="shared" ref="AH11024:AH11048" si="4205">AG11024-AE11024</f>
        <v>#DIV/0!</v>
      </c>
      <c r="AI11024" s="14">
        <f t="shared" ref="AI11024:AI11048" si="4206">AC11024-(AE11024*AF11024)</f>
        <v>100</v>
      </c>
      <c r="AJ11024" s="3506"/>
      <c r="AK11024" s="3504"/>
      <c r="AL11024" s="2724"/>
      <c r="AM11024" s="2724"/>
      <c r="AN11024" s="2724"/>
    </row>
    <row r="11025" spans="1:40" ht="15.75">
      <c r="A11025" s="1470">
        <v>34</v>
      </c>
      <c r="B11025" s="605" t="s">
        <v>4154</v>
      </c>
      <c r="C11025" s="140" t="s">
        <v>177</v>
      </c>
      <c r="D11025" s="560">
        <v>1</v>
      </c>
      <c r="E11025" s="548">
        <v>300</v>
      </c>
      <c r="F11025" s="560">
        <f t="shared" si="4198"/>
        <v>300</v>
      </c>
      <c r="G11025" s="3389">
        <v>0</v>
      </c>
      <c r="H11025" s="560">
        <f t="shared" si="4199"/>
        <v>0</v>
      </c>
      <c r="I11025" s="582">
        <v>44764</v>
      </c>
      <c r="J11025" s="582">
        <v>45138</v>
      </c>
      <c r="K11025" s="548"/>
      <c r="L11025" s="548" t="s">
        <v>216</v>
      </c>
      <c r="M11025" s="548" t="s">
        <v>216</v>
      </c>
      <c r="N11025" s="548">
        <v>0</v>
      </c>
      <c r="O11025" s="548">
        <v>0</v>
      </c>
      <c r="P11025" s="548">
        <v>200</v>
      </c>
      <c r="Q11025" s="548"/>
      <c r="R11025" s="548"/>
      <c r="S11025" s="548"/>
      <c r="T11025" s="548"/>
      <c r="U11025" s="548"/>
      <c r="V11025" s="548"/>
      <c r="W11025" s="548"/>
      <c r="X11025" s="548"/>
      <c r="Y11025" s="548"/>
      <c r="Z11025" s="548"/>
      <c r="AA11025" s="548"/>
      <c r="AB11025" s="548"/>
      <c r="AC11025" s="1507">
        <f t="shared" si="4200"/>
        <v>100</v>
      </c>
      <c r="AD11025" s="1508">
        <f t="shared" si="4201"/>
        <v>100</v>
      </c>
      <c r="AE11025" s="14">
        <f t="shared" si="4202"/>
        <v>4.0333333333333332</v>
      </c>
      <c r="AF11025" s="14">
        <f t="shared" si="4203"/>
        <v>66.666666666666671</v>
      </c>
      <c r="AG11025" s="14">
        <f t="shared" si="4204"/>
        <v>1.5</v>
      </c>
      <c r="AH11025" s="14">
        <f t="shared" si="4205"/>
        <v>-2.5333333333333332</v>
      </c>
      <c r="AI11025" s="14">
        <f t="shared" si="4206"/>
        <v>-168.88888888888891</v>
      </c>
      <c r="AJ11025" s="3506"/>
      <c r="AK11025" s="3504"/>
      <c r="AL11025" s="2724"/>
      <c r="AM11025" s="2724"/>
      <c r="AN11025" s="2724"/>
    </row>
    <row r="11026" spans="1:40" ht="15.75">
      <c r="A11026" s="1470">
        <v>35</v>
      </c>
      <c r="B11026" s="605" t="s">
        <v>4155</v>
      </c>
      <c r="C11026" s="140" t="s">
        <v>177</v>
      </c>
      <c r="D11026" s="560">
        <v>1</v>
      </c>
      <c r="E11026" s="548">
        <v>220</v>
      </c>
      <c r="F11026" s="560">
        <f t="shared" si="4198"/>
        <v>220</v>
      </c>
      <c r="G11026" s="3389">
        <v>0</v>
      </c>
      <c r="H11026" s="560">
        <f t="shared" si="4199"/>
        <v>0</v>
      </c>
      <c r="I11026" s="582">
        <v>44749</v>
      </c>
      <c r="J11026" s="582">
        <v>45107</v>
      </c>
      <c r="K11026" s="548"/>
      <c r="L11026" s="548" t="s">
        <v>216</v>
      </c>
      <c r="M11026" s="548" t="s">
        <v>216</v>
      </c>
      <c r="N11026" s="548">
        <v>0</v>
      </c>
      <c r="O11026" s="548">
        <v>40</v>
      </c>
      <c r="P11026" s="548">
        <v>0</v>
      </c>
      <c r="Q11026" s="548"/>
      <c r="R11026" s="548"/>
      <c r="S11026" s="548"/>
      <c r="T11026" s="548"/>
      <c r="U11026" s="548"/>
      <c r="V11026" s="548"/>
      <c r="W11026" s="548"/>
      <c r="X11026" s="548"/>
      <c r="Y11026" s="548"/>
      <c r="Z11026" s="548"/>
      <c r="AA11026" s="548"/>
      <c r="AB11026" s="548"/>
      <c r="AC11026" s="1507">
        <f t="shared" si="4200"/>
        <v>180</v>
      </c>
      <c r="AD11026" s="1508">
        <f t="shared" si="4201"/>
        <v>180</v>
      </c>
      <c r="AE11026" s="14">
        <f t="shared" si="4202"/>
        <v>3</v>
      </c>
      <c r="AF11026" s="14">
        <f t="shared" si="4203"/>
        <v>13.333333333333334</v>
      </c>
      <c r="AG11026" s="14">
        <f t="shared" si="4204"/>
        <v>13.5</v>
      </c>
      <c r="AH11026" s="14">
        <f t="shared" si="4205"/>
        <v>10.5</v>
      </c>
      <c r="AI11026" s="14">
        <f t="shared" si="4206"/>
        <v>140</v>
      </c>
      <c r="AJ11026" s="3506"/>
      <c r="AK11026" s="3504"/>
      <c r="AL11026" s="2724"/>
      <c r="AM11026" s="2724"/>
      <c r="AN11026" s="2724"/>
    </row>
    <row r="11027" spans="1:40" ht="15.75">
      <c r="A11027" s="1470">
        <v>37</v>
      </c>
      <c r="B11027" s="31" t="s">
        <v>2962</v>
      </c>
      <c r="C11027" s="22" t="s">
        <v>181</v>
      </c>
      <c r="D11027" s="3508">
        <v>65.823525000000004</v>
      </c>
      <c r="E11027" s="548">
        <v>2086</v>
      </c>
      <c r="F11027" s="560">
        <f t="shared" si="4198"/>
        <v>137307.87315</v>
      </c>
      <c r="G11027" s="3389">
        <v>0</v>
      </c>
      <c r="H11027" s="560">
        <f t="shared" si="4199"/>
        <v>0</v>
      </c>
      <c r="I11027" s="582">
        <v>44712</v>
      </c>
      <c r="J11027" s="582">
        <v>45277</v>
      </c>
      <c r="K11027" s="548"/>
      <c r="L11027" s="548">
        <v>381</v>
      </c>
      <c r="M11027" s="582">
        <v>44708</v>
      </c>
      <c r="N11027" s="548">
        <v>678</v>
      </c>
      <c r="O11027" s="548">
        <v>143</v>
      </c>
      <c r="P11027" s="548">
        <v>282</v>
      </c>
      <c r="Q11027" s="548"/>
      <c r="R11027" s="548"/>
      <c r="S11027" s="548"/>
      <c r="T11027" s="548"/>
      <c r="U11027" s="548"/>
      <c r="V11027" s="548"/>
      <c r="W11027" s="548"/>
      <c r="X11027" s="548"/>
      <c r="Y11027" s="548"/>
      <c r="Z11027" s="548"/>
      <c r="AA11027" s="548"/>
      <c r="AB11027" s="548"/>
      <c r="AC11027" s="1507">
        <f t="shared" si="4200"/>
        <v>983</v>
      </c>
      <c r="AD11027" s="1508">
        <f t="shared" si="4201"/>
        <v>64704.525075000005</v>
      </c>
      <c r="AE11027" s="14">
        <f t="shared" si="4202"/>
        <v>8.6666666666666661</v>
      </c>
      <c r="AF11027" s="14">
        <f t="shared" si="4203"/>
        <v>367.66666666666669</v>
      </c>
      <c r="AG11027" s="14">
        <f t="shared" si="4204"/>
        <v>2.6736174070716228</v>
      </c>
      <c r="AH11027" s="14">
        <f t="shared" si="4205"/>
        <v>-5.9930492595950433</v>
      </c>
      <c r="AI11027" s="14">
        <f t="shared" si="4206"/>
        <v>-2203.4444444444443</v>
      </c>
      <c r="AJ11027" s="3506"/>
      <c r="AK11027" s="3504"/>
      <c r="AL11027" s="2724"/>
      <c r="AM11027" s="2724"/>
      <c r="AN11027" s="2724"/>
    </row>
    <row r="11028" spans="1:40" ht="15.75">
      <c r="A11028" s="1470">
        <v>38</v>
      </c>
      <c r="B11028" s="605" t="s">
        <v>9629</v>
      </c>
      <c r="C11028" s="22" t="s">
        <v>181</v>
      </c>
      <c r="D11028" s="3508">
        <v>1</v>
      </c>
      <c r="E11028" s="548">
        <v>0</v>
      </c>
      <c r="F11028" s="560">
        <f t="shared" si="4198"/>
        <v>0</v>
      </c>
      <c r="G11028" s="3389">
        <v>1</v>
      </c>
      <c r="H11028" s="560">
        <f t="shared" si="4199"/>
        <v>1</v>
      </c>
      <c r="I11028" s="582">
        <v>45001</v>
      </c>
      <c r="J11028" s="582">
        <v>45732</v>
      </c>
      <c r="K11028" s="548"/>
      <c r="L11028" s="548" t="s">
        <v>216</v>
      </c>
      <c r="M11028" s="548" t="s">
        <v>216</v>
      </c>
      <c r="N11028" s="548">
        <v>0</v>
      </c>
      <c r="O11028" s="548">
        <v>0</v>
      </c>
      <c r="P11028" s="548">
        <v>0</v>
      </c>
      <c r="Q11028" s="548"/>
      <c r="R11028" s="548"/>
      <c r="S11028" s="548"/>
      <c r="T11028" s="548"/>
      <c r="U11028" s="548"/>
      <c r="V11028" s="548"/>
      <c r="W11028" s="548"/>
      <c r="X11028" s="548"/>
      <c r="Y11028" s="548"/>
      <c r="Z11028" s="548"/>
      <c r="AA11028" s="548"/>
      <c r="AB11028" s="548"/>
      <c r="AC11028" s="1507">
        <f t="shared" si="4200"/>
        <v>1</v>
      </c>
      <c r="AD11028" s="1508">
        <f t="shared" si="4201"/>
        <v>1</v>
      </c>
      <c r="AE11028" s="14">
        <f t="shared" si="4202"/>
        <v>23.833333333333332</v>
      </c>
      <c r="AF11028" s="14">
        <f t="shared" si="4203"/>
        <v>0</v>
      </c>
      <c r="AG11028" s="14" t="e">
        <f t="shared" si="4204"/>
        <v>#DIV/0!</v>
      </c>
      <c r="AH11028" s="14" t="e">
        <f t="shared" si="4205"/>
        <v>#DIV/0!</v>
      </c>
      <c r="AI11028" s="14">
        <f t="shared" si="4206"/>
        <v>1</v>
      </c>
      <c r="AJ11028" s="3506"/>
      <c r="AK11028" s="3504"/>
      <c r="AL11028" s="2724"/>
      <c r="AM11028" s="2724"/>
      <c r="AN11028" s="2724"/>
    </row>
    <row r="11029" spans="1:40" ht="15.75">
      <c r="A11029" s="1470">
        <v>39</v>
      </c>
      <c r="B11029" s="605" t="s">
        <v>9578</v>
      </c>
      <c r="C11029" s="22" t="s">
        <v>181</v>
      </c>
      <c r="D11029" s="3508">
        <v>1</v>
      </c>
      <c r="E11029" s="548">
        <v>0</v>
      </c>
      <c r="F11029" s="560">
        <f t="shared" si="4198"/>
        <v>0</v>
      </c>
      <c r="G11029" s="3389">
        <v>100</v>
      </c>
      <c r="H11029" s="560">
        <f t="shared" si="4199"/>
        <v>100</v>
      </c>
      <c r="I11029" s="582">
        <v>45001</v>
      </c>
      <c r="J11029" s="582">
        <v>45208</v>
      </c>
      <c r="K11029" s="548"/>
      <c r="L11029" s="548" t="s">
        <v>216</v>
      </c>
      <c r="M11029" s="548" t="s">
        <v>216</v>
      </c>
      <c r="N11029" s="548">
        <v>0</v>
      </c>
      <c r="O11029" s="548">
        <v>0</v>
      </c>
      <c r="P11029" s="548">
        <v>0</v>
      </c>
      <c r="Q11029" s="548"/>
      <c r="R11029" s="548"/>
      <c r="S11029" s="548"/>
      <c r="T11029" s="548"/>
      <c r="U11029" s="548"/>
      <c r="V11029" s="548"/>
      <c r="W11029" s="548"/>
      <c r="X11029" s="548"/>
      <c r="Y11029" s="548"/>
      <c r="Z11029" s="548"/>
      <c r="AA11029" s="548"/>
      <c r="AB11029" s="548"/>
      <c r="AC11029" s="1507">
        <f t="shared" si="4200"/>
        <v>100</v>
      </c>
      <c r="AD11029" s="1508">
        <f t="shared" si="4201"/>
        <v>100</v>
      </c>
      <c r="AE11029" s="14">
        <f t="shared" si="4202"/>
        <v>6.3666666666666663</v>
      </c>
      <c r="AF11029" s="14">
        <f t="shared" si="4203"/>
        <v>0</v>
      </c>
      <c r="AG11029" s="14" t="e">
        <f t="shared" si="4204"/>
        <v>#DIV/0!</v>
      </c>
      <c r="AH11029" s="14" t="e">
        <f t="shared" si="4205"/>
        <v>#DIV/0!</v>
      </c>
      <c r="AI11029" s="14">
        <f t="shared" si="4206"/>
        <v>100</v>
      </c>
      <c r="AJ11029" s="3506"/>
      <c r="AK11029" s="3504"/>
      <c r="AL11029" s="2724"/>
      <c r="AM11029" s="2724"/>
      <c r="AN11029" s="2724"/>
    </row>
    <row r="11030" spans="1:40" ht="15.75" customHeight="1">
      <c r="A11030" s="1470">
        <v>40</v>
      </c>
      <c r="B11030" s="31" t="s">
        <v>604</v>
      </c>
      <c r="C11030" s="22" t="s">
        <v>181</v>
      </c>
      <c r="D11030" s="560">
        <v>15</v>
      </c>
      <c r="E11030" s="548">
        <v>14</v>
      </c>
      <c r="F11030" s="560">
        <f t="shared" si="4198"/>
        <v>210</v>
      </c>
      <c r="G11030" s="3389">
        <v>0</v>
      </c>
      <c r="H11030" s="560">
        <f t="shared" si="4199"/>
        <v>0</v>
      </c>
      <c r="I11030" s="582">
        <v>43937</v>
      </c>
      <c r="J11030" s="582">
        <v>45170</v>
      </c>
      <c r="K11030" s="548"/>
      <c r="L11030" s="548">
        <v>426</v>
      </c>
      <c r="M11030" s="582">
        <v>43936</v>
      </c>
      <c r="N11030" s="548">
        <v>0</v>
      </c>
      <c r="O11030" s="548">
        <v>0</v>
      </c>
      <c r="P11030" s="548">
        <v>0</v>
      </c>
      <c r="Q11030" s="548"/>
      <c r="R11030" s="548"/>
      <c r="S11030" s="548"/>
      <c r="T11030" s="548"/>
      <c r="U11030" s="548"/>
      <c r="V11030" s="548"/>
      <c r="W11030" s="548"/>
      <c r="X11030" s="548"/>
      <c r="Y11030" s="548"/>
      <c r="Z11030" s="548"/>
      <c r="AA11030" s="548"/>
      <c r="AB11030" s="548"/>
      <c r="AC11030" s="1507">
        <f t="shared" si="4200"/>
        <v>14</v>
      </c>
      <c r="AD11030" s="1508">
        <f t="shared" si="4201"/>
        <v>210</v>
      </c>
      <c r="AE11030" s="14">
        <f t="shared" si="4202"/>
        <v>5.0999999999999996</v>
      </c>
      <c r="AF11030" s="14">
        <f t="shared" si="4203"/>
        <v>0</v>
      </c>
      <c r="AG11030" s="14" t="e">
        <f t="shared" si="4204"/>
        <v>#DIV/0!</v>
      </c>
      <c r="AH11030" s="14" t="e">
        <f t="shared" si="4205"/>
        <v>#DIV/0!</v>
      </c>
      <c r="AI11030" s="14">
        <f t="shared" si="4206"/>
        <v>14</v>
      </c>
      <c r="AJ11030" s="3506"/>
      <c r="AK11030" s="3504"/>
      <c r="AL11030" s="2724"/>
      <c r="AM11030" s="2724"/>
      <c r="AN11030" s="2724"/>
    </row>
    <row r="11031" spans="1:40" ht="15.75">
      <c r="A11031" s="1470">
        <v>41</v>
      </c>
      <c r="B11031" s="605" t="s">
        <v>6985</v>
      </c>
      <c r="C11031" s="22" t="s">
        <v>181</v>
      </c>
      <c r="D11031" s="560">
        <v>1</v>
      </c>
      <c r="E11031" s="548">
        <v>100</v>
      </c>
      <c r="F11031" s="560">
        <f t="shared" si="4198"/>
        <v>100</v>
      </c>
      <c r="G11031" s="3389">
        <v>0</v>
      </c>
      <c r="H11031" s="560">
        <f t="shared" si="4199"/>
        <v>0</v>
      </c>
      <c r="I11031" s="582">
        <v>44918</v>
      </c>
      <c r="J11031" s="582">
        <v>46022</v>
      </c>
      <c r="K11031" s="548"/>
      <c r="L11031" s="548" t="s">
        <v>216</v>
      </c>
      <c r="M11031" s="548" t="s">
        <v>216</v>
      </c>
      <c r="N11031" s="548">
        <v>0</v>
      </c>
      <c r="O11031" s="548">
        <v>0</v>
      </c>
      <c r="P11031" s="548">
        <v>20</v>
      </c>
      <c r="Q11031" s="548"/>
      <c r="R11031" s="548"/>
      <c r="S11031" s="548"/>
      <c r="T11031" s="548"/>
      <c r="U11031" s="548"/>
      <c r="V11031" s="548"/>
      <c r="W11031" s="548"/>
      <c r="X11031" s="548"/>
      <c r="Y11031" s="548"/>
      <c r="Z11031" s="548"/>
      <c r="AA11031" s="548"/>
      <c r="AB11031" s="548"/>
      <c r="AC11031" s="1507">
        <f t="shared" si="4200"/>
        <v>80</v>
      </c>
      <c r="AD11031" s="1508">
        <f t="shared" si="4201"/>
        <v>80</v>
      </c>
      <c r="AE11031" s="14">
        <f t="shared" si="4202"/>
        <v>33.5</v>
      </c>
      <c r="AF11031" s="14">
        <f t="shared" si="4203"/>
        <v>6.666666666666667</v>
      </c>
      <c r="AG11031" s="14">
        <f t="shared" si="4204"/>
        <v>12</v>
      </c>
      <c r="AH11031" s="14">
        <f t="shared" si="4205"/>
        <v>-21.5</v>
      </c>
      <c r="AI11031" s="14">
        <f t="shared" si="4206"/>
        <v>-143.33333333333334</v>
      </c>
      <c r="AJ11031" s="3506"/>
      <c r="AK11031" s="3504"/>
      <c r="AL11031" s="2724"/>
      <c r="AM11031" s="2724"/>
      <c r="AN11031" s="2724"/>
    </row>
    <row r="11032" spans="1:40" ht="31.5">
      <c r="A11032" s="1470">
        <v>42</v>
      </c>
      <c r="B11032" s="605" t="s">
        <v>5288</v>
      </c>
      <c r="C11032" s="22" t="s">
        <v>181</v>
      </c>
      <c r="D11032" s="3513">
        <v>17.898</v>
      </c>
      <c r="E11032" s="548">
        <v>200</v>
      </c>
      <c r="F11032" s="560">
        <f t="shared" si="4198"/>
        <v>3579.6</v>
      </c>
      <c r="G11032" s="3389">
        <v>0</v>
      </c>
      <c r="H11032" s="560">
        <f t="shared" si="4199"/>
        <v>0</v>
      </c>
      <c r="I11032" s="582">
        <v>44833</v>
      </c>
      <c r="J11032" s="582">
        <v>45322</v>
      </c>
      <c r="K11032" s="548"/>
      <c r="L11032" s="548">
        <v>788</v>
      </c>
      <c r="M11032" s="582">
        <v>44824</v>
      </c>
      <c r="N11032" s="548">
        <v>0</v>
      </c>
      <c r="O11032" s="548">
        <v>0</v>
      </c>
      <c r="P11032" s="548">
        <v>0</v>
      </c>
      <c r="Q11032" s="548"/>
      <c r="R11032" s="548"/>
      <c r="S11032" s="548"/>
      <c r="T11032" s="548"/>
      <c r="U11032" s="548"/>
      <c r="V11032" s="548"/>
      <c r="W11032" s="548"/>
      <c r="X11032" s="548"/>
      <c r="Y11032" s="548"/>
      <c r="Z11032" s="548"/>
      <c r="AA11032" s="548"/>
      <c r="AB11032" s="548"/>
      <c r="AC11032" s="1507">
        <f t="shared" si="4200"/>
        <v>200</v>
      </c>
      <c r="AD11032" s="1508">
        <f t="shared" si="4201"/>
        <v>3579.6</v>
      </c>
      <c r="AE11032" s="14">
        <f t="shared" si="4202"/>
        <v>10.166666666666666</v>
      </c>
      <c r="AF11032" s="14">
        <f t="shared" si="4203"/>
        <v>0</v>
      </c>
      <c r="AG11032" s="14" t="e">
        <f t="shared" si="4204"/>
        <v>#DIV/0!</v>
      </c>
      <c r="AH11032" s="14" t="e">
        <f t="shared" si="4205"/>
        <v>#DIV/0!</v>
      </c>
      <c r="AI11032" s="14">
        <f t="shared" si="4206"/>
        <v>200</v>
      </c>
      <c r="AJ11032" s="3506"/>
      <c r="AK11032" s="3504"/>
      <c r="AL11032" s="2724"/>
      <c r="AM11032" s="2724"/>
      <c r="AN11032" s="2724"/>
    </row>
    <row r="11033" spans="1:40" ht="15.75">
      <c r="A11033" s="1470">
        <v>43</v>
      </c>
      <c r="B11033" s="605" t="s">
        <v>5919</v>
      </c>
      <c r="C11033" s="3389" t="s">
        <v>181</v>
      </c>
      <c r="D11033" s="3508">
        <v>0</v>
      </c>
      <c r="E11033" s="135">
        <v>21</v>
      </c>
      <c r="F11033" s="560">
        <f>E11033*D11033</f>
        <v>0</v>
      </c>
      <c r="G11033" s="3389">
        <v>0</v>
      </c>
      <c r="H11033" s="560">
        <f t="shared" si="4199"/>
        <v>0</v>
      </c>
      <c r="I11033" s="582">
        <v>44839</v>
      </c>
      <c r="J11033" s="582">
        <v>45230</v>
      </c>
      <c r="K11033" s="548"/>
      <c r="L11033" s="548" t="s">
        <v>216</v>
      </c>
      <c r="M11033" s="548" t="s">
        <v>216</v>
      </c>
      <c r="N11033" s="135">
        <v>1</v>
      </c>
      <c r="O11033" s="135">
        <v>1</v>
      </c>
      <c r="P11033" s="548">
        <v>0</v>
      </c>
      <c r="Q11033" s="548"/>
      <c r="R11033" s="548"/>
      <c r="S11033" s="548"/>
      <c r="T11033" s="548"/>
      <c r="U11033" s="548"/>
      <c r="V11033" s="548"/>
      <c r="W11033" s="548"/>
      <c r="X11033" s="548"/>
      <c r="Y11033" s="548"/>
      <c r="Z11033" s="548"/>
      <c r="AA11033" s="548"/>
      <c r="AB11033" s="548"/>
      <c r="AC11033" s="1507">
        <f t="shared" si="4200"/>
        <v>19</v>
      </c>
      <c r="AD11033" s="1508">
        <f t="shared" si="4201"/>
        <v>0</v>
      </c>
      <c r="AE11033" s="14">
        <f t="shared" si="4202"/>
        <v>7.1</v>
      </c>
      <c r="AF11033" s="14">
        <f t="shared" si="4203"/>
        <v>0.66666666666666663</v>
      </c>
      <c r="AG11033" s="14">
        <f t="shared" si="4204"/>
        <v>28.5</v>
      </c>
      <c r="AH11033" s="14">
        <f t="shared" si="4205"/>
        <v>21.4</v>
      </c>
      <c r="AI11033" s="14">
        <f t="shared" si="4206"/>
        <v>14.266666666666667</v>
      </c>
      <c r="AJ11033" s="3506"/>
      <c r="AK11033" s="3504"/>
      <c r="AL11033" s="2724"/>
      <c r="AM11033" s="2724"/>
      <c r="AN11033" s="2724"/>
    </row>
    <row r="11034" spans="1:40" ht="15.75">
      <c r="A11034" s="1470">
        <v>44</v>
      </c>
      <c r="B11034" s="605" t="s">
        <v>5277</v>
      </c>
      <c r="C11034" s="22" t="s">
        <v>181</v>
      </c>
      <c r="D11034" s="560">
        <v>107</v>
      </c>
      <c r="E11034" s="548">
        <v>8</v>
      </c>
      <c r="F11034" s="560">
        <f t="shared" ref="F11034:F11041" si="4207">D11034*E11034</f>
        <v>856</v>
      </c>
      <c r="G11034" s="3389">
        <v>0</v>
      </c>
      <c r="H11034" s="560">
        <f t="shared" si="4199"/>
        <v>0</v>
      </c>
      <c r="I11034" s="582">
        <v>44833</v>
      </c>
      <c r="J11034" s="582">
        <v>45199</v>
      </c>
      <c r="K11034" s="548"/>
      <c r="L11034" s="548">
        <v>788</v>
      </c>
      <c r="M11034" s="582">
        <v>44824</v>
      </c>
      <c r="N11034" s="548">
        <v>0</v>
      </c>
      <c r="O11034" s="548">
        <v>0</v>
      </c>
      <c r="P11034" s="548">
        <v>0</v>
      </c>
      <c r="Q11034" s="548"/>
      <c r="R11034" s="548"/>
      <c r="S11034" s="548"/>
      <c r="T11034" s="548"/>
      <c r="U11034" s="548"/>
      <c r="V11034" s="548"/>
      <c r="W11034" s="548"/>
      <c r="X11034" s="548"/>
      <c r="Y11034" s="548"/>
      <c r="Z11034" s="548"/>
      <c r="AA11034" s="548"/>
      <c r="AB11034" s="548"/>
      <c r="AC11034" s="1507">
        <f t="shared" si="4200"/>
        <v>8</v>
      </c>
      <c r="AD11034" s="1508">
        <f t="shared" si="4201"/>
        <v>856</v>
      </c>
      <c r="AE11034" s="14">
        <f t="shared" si="4202"/>
        <v>6.0666666666666664</v>
      </c>
      <c r="AF11034" s="14">
        <f t="shared" si="4203"/>
        <v>0</v>
      </c>
      <c r="AG11034" s="14" t="e">
        <f t="shared" si="4204"/>
        <v>#DIV/0!</v>
      </c>
      <c r="AH11034" s="14" t="e">
        <f t="shared" si="4205"/>
        <v>#DIV/0!</v>
      </c>
      <c r="AI11034" s="14">
        <f t="shared" si="4206"/>
        <v>8</v>
      </c>
      <c r="AJ11034" s="3506"/>
      <c r="AK11034" s="3504"/>
      <c r="AL11034" s="2724"/>
      <c r="AM11034" s="2724"/>
      <c r="AN11034" s="2724"/>
    </row>
    <row r="11035" spans="1:40" ht="15.75">
      <c r="A11035" s="1470">
        <v>45</v>
      </c>
      <c r="B11035" s="605" t="s">
        <v>2963</v>
      </c>
      <c r="C11035" s="22" t="s">
        <v>177</v>
      </c>
      <c r="D11035" s="584">
        <v>1</v>
      </c>
      <c r="E11035" s="548">
        <v>30</v>
      </c>
      <c r="F11035" s="560">
        <f t="shared" si="4207"/>
        <v>30</v>
      </c>
      <c r="G11035" s="3389">
        <v>0</v>
      </c>
      <c r="H11035" s="560">
        <f t="shared" si="4199"/>
        <v>0</v>
      </c>
      <c r="I11035" s="582">
        <v>44707</v>
      </c>
      <c r="J11035" s="582">
        <v>45473</v>
      </c>
      <c r="K11035" s="548"/>
      <c r="L11035" s="548" t="s">
        <v>216</v>
      </c>
      <c r="M11035" s="548" t="s">
        <v>216</v>
      </c>
      <c r="N11035" s="548">
        <v>0</v>
      </c>
      <c r="O11035" s="548">
        <v>0</v>
      </c>
      <c r="P11035" s="548">
        <v>30</v>
      </c>
      <c r="Q11035" s="548"/>
      <c r="R11035" s="548"/>
      <c r="S11035" s="548"/>
      <c r="T11035" s="548"/>
      <c r="U11035" s="548"/>
      <c r="V11035" s="548"/>
      <c r="W11035" s="548"/>
      <c r="X11035" s="548"/>
      <c r="Y11035" s="548"/>
      <c r="Z11035" s="548"/>
      <c r="AA11035" s="548"/>
      <c r="AB11035" s="548"/>
      <c r="AC11035" s="1507">
        <f t="shared" si="4200"/>
        <v>0</v>
      </c>
      <c r="AD11035" s="1508">
        <f t="shared" si="4201"/>
        <v>0</v>
      </c>
      <c r="AE11035" s="14">
        <f t="shared" si="4202"/>
        <v>15.2</v>
      </c>
      <c r="AF11035" s="14">
        <f t="shared" si="4203"/>
        <v>10</v>
      </c>
      <c r="AG11035" s="14">
        <f t="shared" si="4204"/>
        <v>0</v>
      </c>
      <c r="AH11035" s="14">
        <f t="shared" si="4205"/>
        <v>-15.2</v>
      </c>
      <c r="AI11035" s="14">
        <f t="shared" si="4206"/>
        <v>-152</v>
      </c>
      <c r="AJ11035" s="3506"/>
      <c r="AK11035" s="3504"/>
      <c r="AL11035" s="2724"/>
      <c r="AM11035" s="2724"/>
      <c r="AN11035" s="2724"/>
    </row>
    <row r="11036" spans="1:40" ht="15.75" customHeight="1">
      <c r="A11036" s="1470">
        <v>46</v>
      </c>
      <c r="B11036" s="3512" t="s">
        <v>9136</v>
      </c>
      <c r="C11036" s="548" t="s">
        <v>177</v>
      </c>
      <c r="D11036" s="560">
        <v>1</v>
      </c>
      <c r="E11036" s="548">
        <v>0</v>
      </c>
      <c r="F11036" s="560">
        <f t="shared" si="4207"/>
        <v>0</v>
      </c>
      <c r="G11036" s="551">
        <v>3000</v>
      </c>
      <c r="H11036" s="560">
        <f t="shared" si="4199"/>
        <v>3000</v>
      </c>
      <c r="I11036" s="582">
        <v>44964</v>
      </c>
      <c r="J11036" s="582">
        <v>45230</v>
      </c>
      <c r="K11036" s="1470"/>
      <c r="L11036" s="548" t="s">
        <v>216</v>
      </c>
      <c r="M11036" s="548" t="s">
        <v>216</v>
      </c>
      <c r="N11036" s="548">
        <v>0</v>
      </c>
      <c r="O11036" s="548">
        <v>1200</v>
      </c>
      <c r="P11036" s="548">
        <v>950</v>
      </c>
      <c r="Q11036" s="548"/>
      <c r="R11036" s="548"/>
      <c r="S11036" s="548"/>
      <c r="T11036" s="548"/>
      <c r="U11036" s="548"/>
      <c r="V11036" s="548"/>
      <c r="W11036" s="548"/>
      <c r="X11036" s="548"/>
      <c r="Y11036" s="548"/>
      <c r="Z11036" s="548"/>
      <c r="AA11036" s="1470"/>
      <c r="AB11036" s="1470"/>
      <c r="AC11036" s="1507">
        <f t="shared" si="4200"/>
        <v>850</v>
      </c>
      <c r="AD11036" s="1508">
        <f t="shared" si="4201"/>
        <v>850</v>
      </c>
      <c r="AE11036" s="14">
        <f t="shared" si="4202"/>
        <v>7.1</v>
      </c>
      <c r="AF11036" s="14">
        <f t="shared" si="4203"/>
        <v>716.66666666666663</v>
      </c>
      <c r="AG11036" s="14">
        <f t="shared" si="4204"/>
        <v>1.1860465116279071</v>
      </c>
      <c r="AH11036" s="14">
        <f t="shared" si="4205"/>
        <v>-5.9139534883720923</v>
      </c>
      <c r="AI11036" s="14">
        <f t="shared" si="4206"/>
        <v>-4238.333333333333</v>
      </c>
      <c r="AJ11036" s="3506"/>
      <c r="AK11036" s="3504"/>
      <c r="AL11036" s="2724"/>
      <c r="AM11036" s="2724"/>
      <c r="AN11036" s="2724"/>
    </row>
    <row r="11037" spans="1:40" ht="16.5" customHeight="1">
      <c r="A11037" s="1470">
        <v>47</v>
      </c>
      <c r="B11037" s="605" t="s">
        <v>3444</v>
      </c>
      <c r="C11037" s="22" t="s">
        <v>177</v>
      </c>
      <c r="D11037" s="584">
        <v>1</v>
      </c>
      <c r="E11037" s="548">
        <v>6723</v>
      </c>
      <c r="F11037" s="560">
        <f t="shared" si="4207"/>
        <v>6723</v>
      </c>
      <c r="G11037" s="3389">
        <v>0</v>
      </c>
      <c r="H11037" s="560">
        <f t="shared" si="4199"/>
        <v>0</v>
      </c>
      <c r="I11037" s="582">
        <v>44728</v>
      </c>
      <c r="J11037" s="582">
        <v>45046</v>
      </c>
      <c r="K11037" s="548"/>
      <c r="L11037" s="548" t="s">
        <v>216</v>
      </c>
      <c r="M11037" s="548" t="s">
        <v>216</v>
      </c>
      <c r="N11037" s="548">
        <v>100</v>
      </c>
      <c r="O11037" s="548">
        <v>0</v>
      </c>
      <c r="P11037" s="548">
        <v>0</v>
      </c>
      <c r="Q11037" s="548"/>
      <c r="R11037" s="548"/>
      <c r="S11037" s="548"/>
      <c r="T11037" s="548"/>
      <c r="U11037" s="548"/>
      <c r="V11037" s="548"/>
      <c r="W11037" s="548"/>
      <c r="X11037" s="548"/>
      <c r="Y11037" s="548"/>
      <c r="Z11037" s="548"/>
      <c r="AA11037" s="548"/>
      <c r="AB11037" s="548"/>
      <c r="AC11037" s="1507">
        <f t="shared" si="4200"/>
        <v>6623</v>
      </c>
      <c r="AD11037" s="1508">
        <f t="shared" si="4201"/>
        <v>6623</v>
      </c>
      <c r="AE11037" s="14">
        <f t="shared" si="4202"/>
        <v>0.96666666666666667</v>
      </c>
      <c r="AF11037" s="14">
        <f t="shared" si="4203"/>
        <v>33.333333333333336</v>
      </c>
      <c r="AG11037" s="14">
        <f t="shared" si="4204"/>
        <v>198.69</v>
      </c>
      <c r="AH11037" s="14">
        <f t="shared" si="4205"/>
        <v>197.72333333333333</v>
      </c>
      <c r="AI11037" s="14">
        <f t="shared" si="4206"/>
        <v>6590.7777777777774</v>
      </c>
      <c r="AJ11037" s="3506"/>
      <c r="AK11037" s="3504"/>
      <c r="AL11037" s="2724"/>
      <c r="AM11037" s="2724"/>
      <c r="AN11037" s="2724"/>
    </row>
    <row r="11038" spans="1:40" ht="15.75">
      <c r="A11038" s="1470">
        <v>48</v>
      </c>
      <c r="B11038" s="3512" t="s">
        <v>9137</v>
      </c>
      <c r="C11038" s="548" t="s">
        <v>177</v>
      </c>
      <c r="D11038" s="560">
        <v>1</v>
      </c>
      <c r="E11038" s="548">
        <v>0</v>
      </c>
      <c r="F11038" s="560">
        <f t="shared" si="4207"/>
        <v>0</v>
      </c>
      <c r="G11038" s="551">
        <v>500</v>
      </c>
      <c r="H11038" s="560">
        <f t="shared" si="4199"/>
        <v>500</v>
      </c>
      <c r="I11038" s="582">
        <v>44964</v>
      </c>
      <c r="J11038" s="582">
        <v>48091</v>
      </c>
      <c r="K11038" s="1470"/>
      <c r="L11038" s="548" t="s">
        <v>216</v>
      </c>
      <c r="M11038" s="548" t="s">
        <v>216</v>
      </c>
      <c r="N11038" s="548">
        <v>0</v>
      </c>
      <c r="O11038" s="548">
        <v>0</v>
      </c>
      <c r="P11038" s="548">
        <v>0</v>
      </c>
      <c r="Q11038" s="548"/>
      <c r="R11038" s="548"/>
      <c r="S11038" s="548"/>
      <c r="T11038" s="548"/>
      <c r="U11038" s="548"/>
      <c r="V11038" s="548"/>
      <c r="W11038" s="548"/>
      <c r="X11038" s="548"/>
      <c r="Y11038" s="548"/>
      <c r="Z11038" s="548"/>
      <c r="AA11038" s="1470"/>
      <c r="AB11038" s="1470"/>
      <c r="AC11038" s="1507">
        <f t="shared" si="4200"/>
        <v>500</v>
      </c>
      <c r="AD11038" s="1508">
        <f t="shared" si="4201"/>
        <v>500</v>
      </c>
      <c r="AE11038" s="14">
        <f t="shared" si="4202"/>
        <v>102.46666666666667</v>
      </c>
      <c r="AF11038" s="14">
        <f t="shared" si="4203"/>
        <v>0</v>
      </c>
      <c r="AG11038" s="14" t="e">
        <f t="shared" si="4204"/>
        <v>#DIV/0!</v>
      </c>
      <c r="AH11038" s="14" t="e">
        <f t="shared" si="4205"/>
        <v>#DIV/0!</v>
      </c>
      <c r="AI11038" s="14">
        <f t="shared" si="4206"/>
        <v>500</v>
      </c>
      <c r="AJ11038" s="3506"/>
      <c r="AK11038" s="3504"/>
      <c r="AL11038" s="2724"/>
      <c r="AM11038" s="2724"/>
      <c r="AN11038" s="2724"/>
    </row>
    <row r="11039" spans="1:40" ht="25.5" customHeight="1">
      <c r="A11039" s="1470">
        <v>49</v>
      </c>
      <c r="B11039" s="604" t="s">
        <v>5613</v>
      </c>
      <c r="C11039" s="22" t="s">
        <v>66</v>
      </c>
      <c r="D11039" s="584">
        <v>1</v>
      </c>
      <c r="E11039" s="548">
        <v>16</v>
      </c>
      <c r="F11039" s="560">
        <f t="shared" si="4207"/>
        <v>16</v>
      </c>
      <c r="G11039" s="3389">
        <v>0</v>
      </c>
      <c r="H11039" s="560">
        <f t="shared" si="4199"/>
        <v>0</v>
      </c>
      <c r="I11039" s="582">
        <v>44922</v>
      </c>
      <c r="J11039" s="582">
        <v>46113</v>
      </c>
      <c r="K11039" s="548"/>
      <c r="L11039" s="548" t="s">
        <v>216</v>
      </c>
      <c r="M11039" s="548" t="s">
        <v>216</v>
      </c>
      <c r="N11039" s="548">
        <v>5</v>
      </c>
      <c r="O11039" s="548">
        <v>10</v>
      </c>
      <c r="P11039" s="548">
        <v>0</v>
      </c>
      <c r="Q11039" s="548"/>
      <c r="R11039" s="548"/>
      <c r="S11039" s="548"/>
      <c r="T11039" s="548"/>
      <c r="U11039" s="548"/>
      <c r="V11039" s="548"/>
      <c r="W11039" s="548"/>
      <c r="X11039" s="548"/>
      <c r="Y11039" s="548"/>
      <c r="Z11039" s="548"/>
      <c r="AA11039" s="548"/>
      <c r="AB11039" s="548"/>
      <c r="AC11039" s="1507">
        <f t="shared" si="4200"/>
        <v>1</v>
      </c>
      <c r="AD11039" s="1508">
        <f t="shared" si="4201"/>
        <v>1</v>
      </c>
      <c r="AE11039" s="14">
        <f t="shared" si="4202"/>
        <v>36.533333333333331</v>
      </c>
      <c r="AF11039" s="14">
        <f t="shared" si="4203"/>
        <v>5</v>
      </c>
      <c r="AG11039" s="14">
        <f t="shared" si="4204"/>
        <v>0.2</v>
      </c>
      <c r="AH11039" s="14">
        <f t="shared" si="4205"/>
        <v>-36.333333333333329</v>
      </c>
      <c r="AI11039" s="14">
        <f t="shared" si="4206"/>
        <v>-181.66666666666666</v>
      </c>
      <c r="AJ11039" s="3506"/>
      <c r="AK11039" s="3504"/>
      <c r="AL11039" s="2724"/>
      <c r="AM11039" s="2724"/>
      <c r="AN11039" s="2724"/>
    </row>
    <row r="11040" spans="1:40" ht="20.25" customHeight="1">
      <c r="A11040" s="1470">
        <v>50</v>
      </c>
      <c r="B11040" s="605" t="s">
        <v>3474</v>
      </c>
      <c r="C11040" s="140" t="s">
        <v>66</v>
      </c>
      <c r="D11040" s="560">
        <v>1</v>
      </c>
      <c r="E11040" s="548">
        <v>2</v>
      </c>
      <c r="F11040" s="560">
        <f t="shared" si="4207"/>
        <v>2</v>
      </c>
      <c r="G11040" s="3389">
        <v>0</v>
      </c>
      <c r="H11040" s="560">
        <f t="shared" si="4199"/>
        <v>0</v>
      </c>
      <c r="I11040" s="582">
        <v>44742</v>
      </c>
      <c r="J11040" s="582">
        <v>45107</v>
      </c>
      <c r="K11040" s="548"/>
      <c r="L11040" s="548" t="s">
        <v>216</v>
      </c>
      <c r="M11040" s="548" t="s">
        <v>216</v>
      </c>
      <c r="N11040" s="548">
        <v>0</v>
      </c>
      <c r="O11040" s="548">
        <v>0</v>
      </c>
      <c r="P11040" s="548">
        <v>0</v>
      </c>
      <c r="Q11040" s="548"/>
      <c r="R11040" s="548"/>
      <c r="S11040" s="548"/>
      <c r="T11040" s="548"/>
      <c r="U11040" s="548"/>
      <c r="V11040" s="548"/>
      <c r="W11040" s="548"/>
      <c r="X11040" s="548"/>
      <c r="Y11040" s="548"/>
      <c r="Z11040" s="548"/>
      <c r="AA11040" s="548"/>
      <c r="AB11040" s="548"/>
      <c r="AC11040" s="1507">
        <f t="shared" si="4200"/>
        <v>2</v>
      </c>
      <c r="AD11040" s="1508">
        <f t="shared" si="4201"/>
        <v>2</v>
      </c>
      <c r="AE11040" s="14">
        <f t="shared" si="4202"/>
        <v>3</v>
      </c>
      <c r="AF11040" s="14">
        <f t="shared" si="4203"/>
        <v>0</v>
      </c>
      <c r="AG11040" s="14" t="e">
        <f t="shared" si="4204"/>
        <v>#DIV/0!</v>
      </c>
      <c r="AH11040" s="14" t="e">
        <f t="shared" si="4205"/>
        <v>#DIV/0!</v>
      </c>
      <c r="AI11040" s="14">
        <f t="shared" si="4206"/>
        <v>2</v>
      </c>
      <c r="AJ11040" s="3506"/>
      <c r="AK11040" s="3504"/>
      <c r="AL11040" s="2724"/>
      <c r="AM11040" s="2724"/>
      <c r="AN11040" s="2724"/>
    </row>
    <row r="11041" spans="1:40" ht="15.75">
      <c r="A11041" s="1470">
        <v>52</v>
      </c>
      <c r="B11041" s="604" t="s">
        <v>7765</v>
      </c>
      <c r="C11041" s="140" t="s">
        <v>66</v>
      </c>
      <c r="D11041" s="560">
        <v>0</v>
      </c>
      <c r="E11041" s="548">
        <v>25</v>
      </c>
      <c r="F11041" s="560">
        <f t="shared" si="4207"/>
        <v>0</v>
      </c>
      <c r="G11041" s="3389">
        <v>0</v>
      </c>
      <c r="H11041" s="560">
        <f t="shared" si="4199"/>
        <v>0</v>
      </c>
      <c r="I11041" s="582">
        <v>44677</v>
      </c>
      <c r="J11041" s="582">
        <v>45365</v>
      </c>
      <c r="K11041" s="548"/>
      <c r="L11041" s="548" t="s">
        <v>216</v>
      </c>
      <c r="M11041" s="548" t="s">
        <v>216</v>
      </c>
      <c r="N11041" s="548">
        <v>0</v>
      </c>
      <c r="O11041" s="548">
        <v>2</v>
      </c>
      <c r="P11041" s="548">
        <v>1</v>
      </c>
      <c r="Q11041" s="548"/>
      <c r="R11041" s="548"/>
      <c r="S11041" s="548"/>
      <c r="T11041" s="548"/>
      <c r="U11041" s="548"/>
      <c r="V11041" s="548"/>
      <c r="W11041" s="548"/>
      <c r="X11041" s="548"/>
      <c r="Y11041" s="548"/>
      <c r="Z11041" s="548"/>
      <c r="AA11041" s="548"/>
      <c r="AB11041" s="548"/>
      <c r="AC11041" s="1507">
        <f t="shared" si="4200"/>
        <v>22</v>
      </c>
      <c r="AD11041" s="1508">
        <f t="shared" si="4201"/>
        <v>0</v>
      </c>
      <c r="AE11041" s="14">
        <f t="shared" si="4202"/>
        <v>11.6</v>
      </c>
      <c r="AF11041" s="14">
        <f t="shared" si="4203"/>
        <v>1</v>
      </c>
      <c r="AG11041" s="14">
        <f t="shared" si="4204"/>
        <v>22</v>
      </c>
      <c r="AH11041" s="14">
        <f t="shared" si="4205"/>
        <v>10.4</v>
      </c>
      <c r="AI11041" s="14">
        <f t="shared" si="4206"/>
        <v>10.4</v>
      </c>
      <c r="AJ11041" s="3506"/>
      <c r="AK11041" s="3504"/>
      <c r="AL11041" s="2724"/>
      <c r="AM11041" s="2724"/>
      <c r="AN11041" s="2724"/>
    </row>
    <row r="11042" spans="1:40" ht="15.75">
      <c r="A11042" s="1470">
        <v>57</v>
      </c>
      <c r="B11042" s="605" t="s">
        <v>5275</v>
      </c>
      <c r="C11042" s="3389" t="s">
        <v>66</v>
      </c>
      <c r="D11042" s="560">
        <v>13776.25</v>
      </c>
      <c r="E11042" s="135">
        <v>2</v>
      </c>
      <c r="F11042" s="560">
        <f>E11042*D11042</f>
        <v>27552.5</v>
      </c>
      <c r="G11042" s="548">
        <v>0</v>
      </c>
      <c r="H11042" s="560">
        <f t="shared" si="4199"/>
        <v>0</v>
      </c>
      <c r="I11042" s="582">
        <v>44833</v>
      </c>
      <c r="J11042" s="582">
        <v>45930</v>
      </c>
      <c r="K11042" s="548"/>
      <c r="L11042" s="548">
        <v>788</v>
      </c>
      <c r="M11042" s="582">
        <v>44824</v>
      </c>
      <c r="N11042" s="135">
        <v>0</v>
      </c>
      <c r="O11042" s="135">
        <v>0</v>
      </c>
      <c r="P11042" s="548">
        <v>0</v>
      </c>
      <c r="Q11042" s="548"/>
      <c r="R11042" s="548"/>
      <c r="S11042" s="548"/>
      <c r="T11042" s="548"/>
      <c r="U11042" s="548"/>
      <c r="V11042" s="548"/>
      <c r="W11042" s="548"/>
      <c r="X11042" s="548"/>
      <c r="Y11042" s="548"/>
      <c r="Z11042" s="548"/>
      <c r="AA11042" s="548"/>
      <c r="AB11042" s="548"/>
      <c r="AC11042" s="1507">
        <f t="shared" si="4200"/>
        <v>2</v>
      </c>
      <c r="AD11042" s="1508">
        <f t="shared" si="4201"/>
        <v>27552.5</v>
      </c>
      <c r="AE11042" s="14">
        <f t="shared" si="4202"/>
        <v>30.433333333333334</v>
      </c>
      <c r="AF11042" s="14">
        <f t="shared" si="4203"/>
        <v>0</v>
      </c>
      <c r="AG11042" s="14" t="e">
        <f t="shared" si="4204"/>
        <v>#DIV/0!</v>
      </c>
      <c r="AH11042" s="14" t="e">
        <f t="shared" si="4205"/>
        <v>#DIV/0!</v>
      </c>
      <c r="AI11042" s="14">
        <f t="shared" si="4206"/>
        <v>2</v>
      </c>
      <c r="AJ11042" s="3506"/>
      <c r="AK11042" s="3504"/>
      <c r="AL11042" s="2724"/>
      <c r="AM11042" s="2724"/>
      <c r="AN11042" s="2724"/>
    </row>
    <row r="11043" spans="1:40" ht="30" customHeight="1">
      <c r="A11043" s="1470">
        <v>58</v>
      </c>
      <c r="B11043" s="604" t="s">
        <v>605</v>
      </c>
      <c r="C11043" s="22" t="s">
        <v>224</v>
      </c>
      <c r="D11043" s="560">
        <v>27761</v>
      </c>
      <c r="E11043" s="548">
        <v>0.34</v>
      </c>
      <c r="F11043" s="560">
        <f t="shared" ref="F11043:F11076" si="4208">D11043*E11043</f>
        <v>9438.74</v>
      </c>
      <c r="G11043" s="548">
        <v>0</v>
      </c>
      <c r="H11043" s="560">
        <f t="shared" si="4199"/>
        <v>0</v>
      </c>
      <c r="I11043" s="582">
        <v>43951</v>
      </c>
      <c r="J11043" s="582">
        <v>45168</v>
      </c>
      <c r="K11043" s="548"/>
      <c r="L11043" s="548">
        <v>490</v>
      </c>
      <c r="M11043" s="582">
        <v>43950</v>
      </c>
      <c r="N11043" s="548">
        <v>0</v>
      </c>
      <c r="O11043" s="548">
        <v>0</v>
      </c>
      <c r="P11043" s="548">
        <v>0</v>
      </c>
      <c r="Q11043" s="548"/>
      <c r="R11043" s="548"/>
      <c r="S11043" s="548"/>
      <c r="T11043" s="548"/>
      <c r="U11043" s="548"/>
      <c r="V11043" s="548"/>
      <c r="W11043" s="548"/>
      <c r="X11043" s="548"/>
      <c r="Y11043" s="548"/>
      <c r="Z11043" s="548"/>
      <c r="AA11043" s="548"/>
      <c r="AB11043" s="548"/>
      <c r="AC11043" s="1507">
        <f t="shared" si="4200"/>
        <v>0.34</v>
      </c>
      <c r="AD11043" s="1508">
        <f t="shared" si="4201"/>
        <v>9438.74</v>
      </c>
      <c r="AE11043" s="14">
        <f t="shared" si="4202"/>
        <v>5.0333333333333332</v>
      </c>
      <c r="AF11043" s="14">
        <f t="shared" si="4203"/>
        <v>0</v>
      </c>
      <c r="AG11043" s="14" t="e">
        <f t="shared" si="4204"/>
        <v>#DIV/0!</v>
      </c>
      <c r="AH11043" s="14" t="e">
        <f t="shared" si="4205"/>
        <v>#DIV/0!</v>
      </c>
      <c r="AI11043" s="14">
        <f t="shared" si="4206"/>
        <v>0.34</v>
      </c>
      <c r="AJ11043" s="3506"/>
      <c r="AK11043" s="3504"/>
      <c r="AL11043" s="2724"/>
      <c r="AM11043" s="2724"/>
      <c r="AN11043" s="2724"/>
    </row>
    <row r="11044" spans="1:40" ht="30" customHeight="1">
      <c r="A11044" s="1470">
        <v>59</v>
      </c>
      <c r="B11044" s="604" t="s">
        <v>606</v>
      </c>
      <c r="C11044" s="22" t="s">
        <v>181</v>
      </c>
      <c r="D11044" s="560">
        <v>524.59</v>
      </c>
      <c r="E11044" s="548">
        <v>5</v>
      </c>
      <c r="F11044" s="560">
        <f t="shared" si="4208"/>
        <v>2622.9500000000003</v>
      </c>
      <c r="G11044" s="548">
        <v>0</v>
      </c>
      <c r="H11044" s="560">
        <f t="shared" si="4199"/>
        <v>0</v>
      </c>
      <c r="I11044" s="582">
        <v>43964</v>
      </c>
      <c r="J11044" s="582">
        <v>45169</v>
      </c>
      <c r="K11044" s="548"/>
      <c r="L11044" s="548">
        <v>512</v>
      </c>
      <c r="M11044" s="582">
        <v>43965</v>
      </c>
      <c r="N11044" s="548">
        <v>0</v>
      </c>
      <c r="O11044" s="548">
        <v>0</v>
      </c>
      <c r="P11044" s="548">
        <v>0</v>
      </c>
      <c r="Q11044" s="548"/>
      <c r="R11044" s="548"/>
      <c r="S11044" s="548"/>
      <c r="T11044" s="548"/>
      <c r="U11044" s="548"/>
      <c r="V11044" s="548"/>
      <c r="W11044" s="548"/>
      <c r="X11044" s="548"/>
      <c r="Y11044" s="548"/>
      <c r="Z11044" s="548"/>
      <c r="AA11044" s="548"/>
      <c r="AB11044" s="548"/>
      <c r="AC11044" s="1507">
        <f t="shared" si="4200"/>
        <v>5</v>
      </c>
      <c r="AD11044" s="1508">
        <f t="shared" si="4201"/>
        <v>2622.9500000000003</v>
      </c>
      <c r="AE11044" s="14">
        <f t="shared" si="4202"/>
        <v>5.0666666666666664</v>
      </c>
      <c r="AF11044" s="14">
        <f t="shared" si="4203"/>
        <v>0</v>
      </c>
      <c r="AG11044" s="14" t="e">
        <f t="shared" si="4204"/>
        <v>#DIV/0!</v>
      </c>
      <c r="AH11044" s="14" t="e">
        <f t="shared" si="4205"/>
        <v>#DIV/0!</v>
      </c>
      <c r="AI11044" s="14">
        <f t="shared" si="4206"/>
        <v>5</v>
      </c>
      <c r="AJ11044" s="3506"/>
      <c r="AK11044" s="3504"/>
      <c r="AL11044" s="2724"/>
      <c r="AM11044" s="2724"/>
      <c r="AN11044" s="2724"/>
    </row>
    <row r="11045" spans="1:40" ht="15.75">
      <c r="A11045" s="1470">
        <v>60</v>
      </c>
      <c r="B11045" s="3509" t="s">
        <v>607</v>
      </c>
      <c r="C11045" s="22" t="s">
        <v>181</v>
      </c>
      <c r="D11045" s="560">
        <v>115</v>
      </c>
      <c r="E11045" s="548">
        <v>7</v>
      </c>
      <c r="F11045" s="560">
        <f t="shared" si="4208"/>
        <v>805</v>
      </c>
      <c r="G11045" s="548">
        <v>0</v>
      </c>
      <c r="H11045" s="560">
        <f t="shared" si="4199"/>
        <v>0</v>
      </c>
      <c r="I11045" s="582">
        <v>43914</v>
      </c>
      <c r="J11045" s="582">
        <v>45170</v>
      </c>
      <c r="K11045" s="548"/>
      <c r="L11045" s="548">
        <v>495</v>
      </c>
      <c r="M11045" s="582">
        <v>43951</v>
      </c>
      <c r="N11045" s="548">
        <v>0</v>
      </c>
      <c r="O11045" s="548">
        <v>0</v>
      </c>
      <c r="P11045" s="548">
        <v>0</v>
      </c>
      <c r="Q11045" s="548"/>
      <c r="R11045" s="548"/>
      <c r="S11045" s="548"/>
      <c r="T11045" s="548"/>
      <c r="U11045" s="548"/>
      <c r="V11045" s="548"/>
      <c r="W11045" s="548"/>
      <c r="X11045" s="548"/>
      <c r="Y11045" s="548"/>
      <c r="Z11045" s="548"/>
      <c r="AA11045" s="548"/>
      <c r="AB11045" s="548"/>
      <c r="AC11045" s="1507">
        <f t="shared" si="4200"/>
        <v>7</v>
      </c>
      <c r="AD11045" s="1508">
        <f t="shared" si="4201"/>
        <v>805</v>
      </c>
      <c r="AE11045" s="14">
        <f t="shared" si="4202"/>
        <v>5.0999999999999996</v>
      </c>
      <c r="AF11045" s="14">
        <f t="shared" si="4203"/>
        <v>0</v>
      </c>
      <c r="AG11045" s="14" t="e">
        <f t="shared" si="4204"/>
        <v>#DIV/0!</v>
      </c>
      <c r="AH11045" s="14" t="e">
        <f t="shared" si="4205"/>
        <v>#DIV/0!</v>
      </c>
      <c r="AI11045" s="14">
        <f t="shared" si="4206"/>
        <v>7</v>
      </c>
      <c r="AJ11045" s="3506"/>
      <c r="AK11045" s="3504"/>
      <c r="AL11045" s="2724"/>
      <c r="AM11045" s="2724"/>
      <c r="AN11045" s="2724"/>
    </row>
    <row r="11046" spans="1:40" ht="15.75">
      <c r="A11046" s="1470">
        <v>61</v>
      </c>
      <c r="B11046" s="605" t="s">
        <v>4156</v>
      </c>
      <c r="C11046" s="22" t="s">
        <v>177</v>
      </c>
      <c r="D11046" s="560">
        <v>1</v>
      </c>
      <c r="E11046" s="548">
        <v>600</v>
      </c>
      <c r="F11046" s="560">
        <f t="shared" si="4208"/>
        <v>600</v>
      </c>
      <c r="G11046" s="548">
        <v>0</v>
      </c>
      <c r="H11046" s="560">
        <f t="shared" si="4199"/>
        <v>0</v>
      </c>
      <c r="I11046" s="582">
        <v>44764</v>
      </c>
      <c r="J11046" s="582">
        <v>45199</v>
      </c>
      <c r="K11046" s="548"/>
      <c r="L11046" s="548" t="s">
        <v>216</v>
      </c>
      <c r="M11046" s="548" t="s">
        <v>216</v>
      </c>
      <c r="N11046" s="548">
        <v>200</v>
      </c>
      <c r="O11046" s="548">
        <v>0</v>
      </c>
      <c r="P11046" s="548">
        <v>0</v>
      </c>
      <c r="Q11046" s="548"/>
      <c r="R11046" s="548"/>
      <c r="S11046" s="548"/>
      <c r="T11046" s="548"/>
      <c r="U11046" s="548"/>
      <c r="V11046" s="548"/>
      <c r="W11046" s="548"/>
      <c r="X11046" s="548"/>
      <c r="Y11046" s="548"/>
      <c r="Z11046" s="548"/>
      <c r="AA11046" s="548"/>
      <c r="AB11046" s="548"/>
      <c r="AC11046" s="1507">
        <f t="shared" si="4200"/>
        <v>400</v>
      </c>
      <c r="AD11046" s="1508">
        <f t="shared" si="4201"/>
        <v>400</v>
      </c>
      <c r="AE11046" s="14">
        <f t="shared" si="4202"/>
        <v>6.0666666666666664</v>
      </c>
      <c r="AF11046" s="14">
        <f t="shared" si="4203"/>
        <v>66.666666666666671</v>
      </c>
      <c r="AG11046" s="14">
        <f t="shared" si="4204"/>
        <v>6</v>
      </c>
      <c r="AH11046" s="14">
        <f t="shared" si="4205"/>
        <v>-6.666666666666643E-2</v>
      </c>
      <c r="AI11046" s="14">
        <f t="shared" si="4206"/>
        <v>-4.4444444444444571</v>
      </c>
      <c r="AJ11046" s="3506"/>
      <c r="AK11046" s="3504"/>
      <c r="AL11046" s="2724"/>
      <c r="AM11046" s="2724"/>
      <c r="AN11046" s="2724"/>
    </row>
    <row r="11047" spans="1:40" ht="15.75">
      <c r="A11047" s="1470">
        <v>63</v>
      </c>
      <c r="B11047" s="604" t="s">
        <v>3549</v>
      </c>
      <c r="C11047" s="3389" t="s">
        <v>224</v>
      </c>
      <c r="D11047" s="560">
        <v>1</v>
      </c>
      <c r="E11047" s="548">
        <v>38</v>
      </c>
      <c r="F11047" s="560">
        <f t="shared" si="4208"/>
        <v>38</v>
      </c>
      <c r="G11047" s="548">
        <v>0</v>
      </c>
      <c r="H11047" s="560">
        <f t="shared" si="4199"/>
        <v>0</v>
      </c>
      <c r="I11047" s="582">
        <v>44715</v>
      </c>
      <c r="J11047" s="582">
        <v>46203</v>
      </c>
      <c r="K11047" s="1470"/>
      <c r="L11047" s="548" t="s">
        <v>216</v>
      </c>
      <c r="M11047" s="548" t="s">
        <v>216</v>
      </c>
      <c r="N11047" s="548">
        <v>0</v>
      </c>
      <c r="O11047" s="548">
        <v>0</v>
      </c>
      <c r="P11047" s="548">
        <v>0</v>
      </c>
      <c r="Q11047" s="548"/>
      <c r="R11047" s="548"/>
      <c r="S11047" s="548"/>
      <c r="T11047" s="548"/>
      <c r="U11047" s="548"/>
      <c r="V11047" s="548"/>
      <c r="W11047" s="548"/>
      <c r="X11047" s="548"/>
      <c r="Y11047" s="548"/>
      <c r="Z11047" s="548"/>
      <c r="AA11047" s="548"/>
      <c r="AB11047" s="548"/>
      <c r="AC11047" s="1507">
        <f t="shared" si="4200"/>
        <v>38</v>
      </c>
      <c r="AD11047" s="1508">
        <f t="shared" si="4201"/>
        <v>38</v>
      </c>
      <c r="AE11047" s="14">
        <f t="shared" si="4202"/>
        <v>39.533333333333331</v>
      </c>
      <c r="AF11047" s="14">
        <f t="shared" si="4203"/>
        <v>0</v>
      </c>
      <c r="AG11047" s="14" t="e">
        <f t="shared" si="4204"/>
        <v>#DIV/0!</v>
      </c>
      <c r="AH11047" s="14" t="e">
        <f t="shared" si="4205"/>
        <v>#DIV/0!</v>
      </c>
      <c r="AI11047" s="14">
        <f t="shared" si="4206"/>
        <v>38</v>
      </c>
      <c r="AJ11047" s="3506"/>
      <c r="AK11047" s="3504"/>
      <c r="AL11047" s="2724"/>
      <c r="AM11047" s="2724"/>
      <c r="AN11047" s="2724"/>
    </row>
    <row r="11048" spans="1:40" ht="15.75">
      <c r="A11048" s="1470">
        <v>64</v>
      </c>
      <c r="B11048" s="605" t="s">
        <v>6992</v>
      </c>
      <c r="C11048" s="22" t="s">
        <v>181</v>
      </c>
      <c r="D11048" s="3513">
        <v>1</v>
      </c>
      <c r="E11048" s="548">
        <v>2000</v>
      </c>
      <c r="F11048" s="560">
        <f t="shared" si="4208"/>
        <v>2000</v>
      </c>
      <c r="G11048" s="548">
        <v>0</v>
      </c>
      <c r="H11048" s="560">
        <f t="shared" si="4199"/>
        <v>0</v>
      </c>
      <c r="I11048" s="582">
        <v>44918</v>
      </c>
      <c r="J11048" s="582">
        <v>45107</v>
      </c>
      <c r="K11048" s="548"/>
      <c r="L11048" s="548" t="s">
        <v>216</v>
      </c>
      <c r="M11048" s="582" t="s">
        <v>216</v>
      </c>
      <c r="N11048" s="548">
        <v>0</v>
      </c>
      <c r="O11048" s="548">
        <v>330</v>
      </c>
      <c r="P11048" s="548">
        <v>312</v>
      </c>
      <c r="Q11048" s="548"/>
      <c r="R11048" s="548"/>
      <c r="S11048" s="548"/>
      <c r="T11048" s="548"/>
      <c r="U11048" s="548"/>
      <c r="V11048" s="548"/>
      <c r="W11048" s="548"/>
      <c r="X11048" s="548"/>
      <c r="Y11048" s="548"/>
      <c r="Z11048" s="548"/>
      <c r="AA11048" s="548"/>
      <c r="AB11048" s="548"/>
      <c r="AC11048" s="1507">
        <f t="shared" si="4200"/>
        <v>1358</v>
      </c>
      <c r="AD11048" s="1508">
        <f t="shared" si="4201"/>
        <v>1358</v>
      </c>
      <c r="AE11048" s="14">
        <f t="shared" si="4202"/>
        <v>3</v>
      </c>
      <c r="AF11048" s="14">
        <f t="shared" si="4203"/>
        <v>214</v>
      </c>
      <c r="AG11048" s="14">
        <f t="shared" si="4204"/>
        <v>6.3457943925233646</v>
      </c>
      <c r="AH11048" s="14">
        <f t="shared" si="4205"/>
        <v>3.3457943925233646</v>
      </c>
      <c r="AI11048" s="14">
        <f t="shared" si="4206"/>
        <v>716</v>
      </c>
      <c r="AJ11048" s="3506"/>
      <c r="AK11048" s="3504"/>
      <c r="AL11048" s="2724"/>
      <c r="AM11048" s="2724"/>
      <c r="AN11048" s="2724"/>
    </row>
    <row r="11049" spans="1:40" ht="15.75">
      <c r="A11049" s="1470">
        <v>65</v>
      </c>
      <c r="B11049" s="605" t="s">
        <v>6991</v>
      </c>
      <c r="C11049" s="22" t="s">
        <v>181</v>
      </c>
      <c r="D11049" s="3513">
        <v>1</v>
      </c>
      <c r="E11049" s="548">
        <v>3000</v>
      </c>
      <c r="F11049" s="560">
        <f t="shared" si="4208"/>
        <v>3000</v>
      </c>
      <c r="G11049" s="548">
        <v>0</v>
      </c>
      <c r="H11049" s="560">
        <f t="shared" ref="H11049:H11077" si="4209">G11049*D11049</f>
        <v>0</v>
      </c>
      <c r="I11049" s="582">
        <v>44918</v>
      </c>
      <c r="J11049" s="582">
        <v>45626</v>
      </c>
      <c r="K11049" s="548"/>
      <c r="L11049" s="548" t="s">
        <v>216</v>
      </c>
      <c r="M11049" s="582" t="s">
        <v>216</v>
      </c>
      <c r="N11049" s="548">
        <v>0</v>
      </c>
      <c r="O11049" s="548">
        <v>0</v>
      </c>
      <c r="P11049" s="548">
        <v>250</v>
      </c>
      <c r="Q11049" s="548"/>
      <c r="R11049" s="548"/>
      <c r="S11049" s="548"/>
      <c r="T11049" s="548"/>
      <c r="U11049" s="548"/>
      <c r="V11049" s="548"/>
      <c r="W11049" s="548"/>
      <c r="X11049" s="548"/>
      <c r="Y11049" s="548"/>
      <c r="Z11049" s="548"/>
      <c r="AA11049" s="548"/>
      <c r="AB11049" s="548"/>
      <c r="AC11049" s="1507">
        <f t="shared" ref="AC11049:AC11077" si="4210">E11049+G11049-N11049-O11049-AA11049-P11049-Q11049-R11049-S11049-T11049-U11049-V11049-W11049-X11049-Y11049</f>
        <v>2750</v>
      </c>
      <c r="AD11049" s="1508">
        <f t="shared" ref="AD11049:AD11077" si="4211">D11049*AC11049</f>
        <v>2750</v>
      </c>
      <c r="AE11049" s="14">
        <f t="shared" ref="AE11049:AE11077" si="4212">(J11049-"01.04.2023")/30</f>
        <v>20.3</v>
      </c>
      <c r="AF11049" s="14">
        <f t="shared" ref="AF11049:AF11077" si="4213">(N11049+O11049+P11049+Q11049+R11049+S11049+T11049+U11049+V11049+W11049+X11049+Y11049)/3</f>
        <v>83.333333333333329</v>
      </c>
      <c r="AG11049" s="14">
        <f t="shared" ref="AG11049:AG11077" si="4214">AC11049/AF11049</f>
        <v>33</v>
      </c>
      <c r="AH11049" s="14">
        <f t="shared" ref="AH11049:AH11077" si="4215">AG11049-AE11049</f>
        <v>12.7</v>
      </c>
      <c r="AI11049" s="14">
        <f t="shared" ref="AI11049:AI11077" si="4216">AC11049-(AE11049*AF11049)</f>
        <v>1058.3333333333333</v>
      </c>
      <c r="AJ11049" s="3506"/>
      <c r="AK11049" s="3504"/>
      <c r="AL11049" s="2724"/>
      <c r="AM11049" s="2724"/>
      <c r="AN11049" s="2724"/>
    </row>
    <row r="11050" spans="1:40" ht="22.5" customHeight="1">
      <c r="A11050" s="1470">
        <v>66</v>
      </c>
      <c r="B11050" s="3509" t="s">
        <v>386</v>
      </c>
      <c r="C11050" s="140" t="s">
        <v>181</v>
      </c>
      <c r="D11050" s="560">
        <v>1</v>
      </c>
      <c r="E11050" s="548">
        <v>1998</v>
      </c>
      <c r="F11050" s="560">
        <f t="shared" si="4208"/>
        <v>1998</v>
      </c>
      <c r="G11050" s="548">
        <v>0</v>
      </c>
      <c r="H11050" s="560">
        <f t="shared" si="4209"/>
        <v>0</v>
      </c>
      <c r="I11050" s="582">
        <v>44778</v>
      </c>
      <c r="J11050" s="582">
        <v>46348</v>
      </c>
      <c r="K11050" s="1470"/>
      <c r="L11050" s="548" t="s">
        <v>216</v>
      </c>
      <c r="M11050" s="548" t="s">
        <v>216</v>
      </c>
      <c r="N11050" s="548">
        <v>1078</v>
      </c>
      <c r="O11050" s="548">
        <v>433</v>
      </c>
      <c r="P11050" s="548">
        <v>197</v>
      </c>
      <c r="Q11050" s="548"/>
      <c r="R11050" s="548"/>
      <c r="S11050" s="548"/>
      <c r="T11050" s="548"/>
      <c r="U11050" s="548"/>
      <c r="V11050" s="548"/>
      <c r="W11050" s="548"/>
      <c r="X11050" s="548"/>
      <c r="Y11050" s="548"/>
      <c r="Z11050" s="548"/>
      <c r="AA11050" s="548"/>
      <c r="AB11050" s="548"/>
      <c r="AC11050" s="1507">
        <f t="shared" si="4210"/>
        <v>290</v>
      </c>
      <c r="AD11050" s="1508">
        <f t="shared" si="4211"/>
        <v>290</v>
      </c>
      <c r="AE11050" s="14">
        <f t="shared" si="4212"/>
        <v>44.366666666666667</v>
      </c>
      <c r="AF11050" s="14">
        <f t="shared" si="4213"/>
        <v>569.33333333333337</v>
      </c>
      <c r="AG11050" s="14">
        <f t="shared" si="4214"/>
        <v>0.50936768149882905</v>
      </c>
      <c r="AH11050" s="14">
        <f t="shared" si="4215"/>
        <v>-43.857298985167837</v>
      </c>
      <c r="AI11050" s="14">
        <f t="shared" si="4216"/>
        <v>-24969.422222222223</v>
      </c>
      <c r="AJ11050" s="3506"/>
      <c r="AK11050" s="3504"/>
      <c r="AL11050" s="2724"/>
      <c r="AM11050" s="2724"/>
      <c r="AN11050" s="2724"/>
    </row>
    <row r="11051" spans="1:40" ht="15.75" customHeight="1">
      <c r="A11051" s="1470">
        <v>67</v>
      </c>
      <c r="B11051" s="605" t="s">
        <v>6997</v>
      </c>
      <c r="C11051" s="22" t="s">
        <v>181</v>
      </c>
      <c r="D11051" s="3513">
        <v>1</v>
      </c>
      <c r="E11051" s="548">
        <v>600</v>
      </c>
      <c r="F11051" s="560">
        <f t="shared" si="4208"/>
        <v>600</v>
      </c>
      <c r="G11051" s="548">
        <v>0</v>
      </c>
      <c r="H11051" s="560">
        <f t="shared" si="4209"/>
        <v>0</v>
      </c>
      <c r="I11051" s="582">
        <v>44918</v>
      </c>
      <c r="J11051" s="582">
        <v>45322</v>
      </c>
      <c r="K11051" s="548"/>
      <c r="L11051" s="548" t="s">
        <v>216</v>
      </c>
      <c r="M11051" s="582" t="s">
        <v>216</v>
      </c>
      <c r="N11051" s="548">
        <v>0</v>
      </c>
      <c r="O11051" s="548">
        <v>200</v>
      </c>
      <c r="P11051" s="548">
        <v>100</v>
      </c>
      <c r="Q11051" s="548"/>
      <c r="R11051" s="548"/>
      <c r="S11051" s="548"/>
      <c r="T11051" s="548"/>
      <c r="U11051" s="548"/>
      <c r="V11051" s="548"/>
      <c r="W11051" s="548"/>
      <c r="X11051" s="548"/>
      <c r="Y11051" s="548"/>
      <c r="Z11051" s="548"/>
      <c r="AA11051" s="548"/>
      <c r="AB11051" s="548"/>
      <c r="AC11051" s="1507">
        <f t="shared" si="4210"/>
        <v>300</v>
      </c>
      <c r="AD11051" s="1508">
        <f t="shared" si="4211"/>
        <v>300</v>
      </c>
      <c r="AE11051" s="14">
        <f t="shared" si="4212"/>
        <v>10.166666666666666</v>
      </c>
      <c r="AF11051" s="14">
        <f t="shared" si="4213"/>
        <v>100</v>
      </c>
      <c r="AG11051" s="14">
        <f t="shared" si="4214"/>
        <v>3</v>
      </c>
      <c r="AH11051" s="14">
        <f t="shared" si="4215"/>
        <v>-7.1666666666666661</v>
      </c>
      <c r="AI11051" s="14">
        <f t="shared" si="4216"/>
        <v>-716.66666666666663</v>
      </c>
      <c r="AJ11051" s="3506"/>
      <c r="AK11051" s="3504"/>
      <c r="AL11051" s="2724"/>
      <c r="AM11051" s="2724"/>
      <c r="AN11051" s="2724"/>
    </row>
    <row r="11052" spans="1:40" ht="15.75">
      <c r="A11052" s="1470">
        <v>68</v>
      </c>
      <c r="B11052" s="605" t="s">
        <v>6987</v>
      </c>
      <c r="C11052" s="22" t="s">
        <v>181</v>
      </c>
      <c r="D11052" s="3513">
        <v>1</v>
      </c>
      <c r="E11052" s="548">
        <v>1000</v>
      </c>
      <c r="F11052" s="560">
        <f t="shared" si="4208"/>
        <v>1000</v>
      </c>
      <c r="G11052" s="548">
        <v>0</v>
      </c>
      <c r="H11052" s="560">
        <f t="shared" si="4209"/>
        <v>0</v>
      </c>
      <c r="I11052" s="582">
        <v>44916</v>
      </c>
      <c r="J11052" s="582">
        <v>45412</v>
      </c>
      <c r="K11052" s="548"/>
      <c r="L11052" s="548" t="s">
        <v>216</v>
      </c>
      <c r="M11052" s="582" t="s">
        <v>216</v>
      </c>
      <c r="N11052" s="548">
        <v>0</v>
      </c>
      <c r="O11052" s="548">
        <v>200</v>
      </c>
      <c r="P11052" s="548">
        <v>100</v>
      </c>
      <c r="Q11052" s="548"/>
      <c r="R11052" s="548"/>
      <c r="S11052" s="548"/>
      <c r="T11052" s="548"/>
      <c r="U11052" s="548"/>
      <c r="V11052" s="548"/>
      <c r="W11052" s="548"/>
      <c r="X11052" s="548"/>
      <c r="Y11052" s="548"/>
      <c r="Z11052" s="548"/>
      <c r="AA11052" s="548"/>
      <c r="AB11052" s="548"/>
      <c r="AC11052" s="1507">
        <f t="shared" si="4210"/>
        <v>700</v>
      </c>
      <c r="AD11052" s="1508">
        <f t="shared" si="4211"/>
        <v>700</v>
      </c>
      <c r="AE11052" s="14">
        <f t="shared" si="4212"/>
        <v>13.166666666666666</v>
      </c>
      <c r="AF11052" s="14">
        <f t="shared" si="4213"/>
        <v>100</v>
      </c>
      <c r="AG11052" s="14">
        <f t="shared" si="4214"/>
        <v>7</v>
      </c>
      <c r="AH11052" s="14">
        <f t="shared" si="4215"/>
        <v>-6.1666666666666661</v>
      </c>
      <c r="AI11052" s="14">
        <f t="shared" si="4216"/>
        <v>-616.66666666666652</v>
      </c>
      <c r="AJ11052" s="3506"/>
      <c r="AK11052" s="3504"/>
      <c r="AL11052" s="2724"/>
      <c r="AM11052" s="2724"/>
      <c r="AN11052" s="2724"/>
    </row>
    <row r="11053" spans="1:40" ht="15.75">
      <c r="A11053" s="1470">
        <v>69</v>
      </c>
      <c r="B11053" s="605" t="s">
        <v>6988</v>
      </c>
      <c r="C11053" s="22" t="s">
        <v>181</v>
      </c>
      <c r="D11053" s="3513">
        <v>1</v>
      </c>
      <c r="E11053" s="548">
        <v>1000</v>
      </c>
      <c r="F11053" s="560">
        <f t="shared" si="4208"/>
        <v>1000</v>
      </c>
      <c r="G11053" s="548">
        <v>0</v>
      </c>
      <c r="H11053" s="560">
        <f t="shared" si="4209"/>
        <v>0</v>
      </c>
      <c r="I11053" s="582">
        <v>44916</v>
      </c>
      <c r="J11053" s="582">
        <v>45565</v>
      </c>
      <c r="K11053" s="548"/>
      <c r="L11053" s="548" t="s">
        <v>216</v>
      </c>
      <c r="M11053" s="582" t="s">
        <v>216</v>
      </c>
      <c r="N11053" s="548">
        <v>0</v>
      </c>
      <c r="O11053" s="548">
        <v>0</v>
      </c>
      <c r="P11053" s="548">
        <v>0</v>
      </c>
      <c r="Q11053" s="548"/>
      <c r="R11053" s="548"/>
      <c r="S11053" s="548"/>
      <c r="T11053" s="548"/>
      <c r="U11053" s="548"/>
      <c r="V11053" s="548"/>
      <c r="W11053" s="548"/>
      <c r="X11053" s="548"/>
      <c r="Y11053" s="548"/>
      <c r="Z11053" s="548"/>
      <c r="AA11053" s="548"/>
      <c r="AB11053" s="548"/>
      <c r="AC11053" s="1507">
        <f t="shared" si="4210"/>
        <v>1000</v>
      </c>
      <c r="AD11053" s="1508">
        <f t="shared" si="4211"/>
        <v>1000</v>
      </c>
      <c r="AE11053" s="14">
        <f t="shared" si="4212"/>
        <v>18.266666666666666</v>
      </c>
      <c r="AF11053" s="14">
        <f t="shared" si="4213"/>
        <v>0</v>
      </c>
      <c r="AG11053" s="14" t="e">
        <f t="shared" si="4214"/>
        <v>#DIV/0!</v>
      </c>
      <c r="AH11053" s="14" t="e">
        <f t="shared" si="4215"/>
        <v>#DIV/0!</v>
      </c>
      <c r="AI11053" s="14">
        <f t="shared" si="4216"/>
        <v>1000</v>
      </c>
      <c r="AJ11053" s="3506"/>
      <c r="AK11053" s="3504"/>
      <c r="AL11053" s="2724"/>
      <c r="AM11053" s="2724"/>
      <c r="AN11053" s="2724"/>
    </row>
    <row r="11054" spans="1:40" ht="15.75">
      <c r="A11054" s="1470">
        <v>70</v>
      </c>
      <c r="B11054" s="605" t="s">
        <v>6989</v>
      </c>
      <c r="C11054" s="22" t="s">
        <v>181</v>
      </c>
      <c r="D11054" s="3513">
        <v>1</v>
      </c>
      <c r="E11054" s="548">
        <v>900</v>
      </c>
      <c r="F11054" s="560">
        <f t="shared" si="4208"/>
        <v>900</v>
      </c>
      <c r="G11054" s="548">
        <v>0</v>
      </c>
      <c r="H11054" s="560">
        <f t="shared" si="4209"/>
        <v>0</v>
      </c>
      <c r="I11054" s="582">
        <v>44916</v>
      </c>
      <c r="J11054" s="582">
        <v>46234</v>
      </c>
      <c r="K11054" s="548"/>
      <c r="L11054" s="548" t="s">
        <v>216</v>
      </c>
      <c r="M11054" s="582" t="s">
        <v>216</v>
      </c>
      <c r="N11054" s="548">
        <v>0</v>
      </c>
      <c r="O11054" s="548">
        <v>0</v>
      </c>
      <c r="P11054" s="548">
        <v>0</v>
      </c>
      <c r="Q11054" s="548"/>
      <c r="R11054" s="548"/>
      <c r="S11054" s="548"/>
      <c r="T11054" s="548"/>
      <c r="U11054" s="548"/>
      <c r="V11054" s="548"/>
      <c r="W11054" s="548"/>
      <c r="X11054" s="548"/>
      <c r="Y11054" s="548"/>
      <c r="Z11054" s="548"/>
      <c r="AA11054" s="548"/>
      <c r="AB11054" s="548"/>
      <c r="AC11054" s="1507">
        <f t="shared" si="4210"/>
        <v>900</v>
      </c>
      <c r="AD11054" s="1508">
        <f t="shared" si="4211"/>
        <v>900</v>
      </c>
      <c r="AE11054" s="14">
        <f t="shared" si="4212"/>
        <v>40.56666666666667</v>
      </c>
      <c r="AF11054" s="14">
        <f t="shared" si="4213"/>
        <v>0</v>
      </c>
      <c r="AG11054" s="14" t="e">
        <f t="shared" si="4214"/>
        <v>#DIV/0!</v>
      </c>
      <c r="AH11054" s="14" t="e">
        <f t="shared" si="4215"/>
        <v>#DIV/0!</v>
      </c>
      <c r="AI11054" s="14">
        <f t="shared" si="4216"/>
        <v>900</v>
      </c>
      <c r="AJ11054" s="3506"/>
      <c r="AK11054" s="3504"/>
      <c r="AL11054" s="2724"/>
      <c r="AM11054" s="2724"/>
      <c r="AN11054" s="2724"/>
    </row>
    <row r="11055" spans="1:40" ht="15.75">
      <c r="A11055" s="1470">
        <v>71</v>
      </c>
      <c r="B11055" s="605" t="s">
        <v>6988</v>
      </c>
      <c r="C11055" s="22" t="s">
        <v>181</v>
      </c>
      <c r="D11055" s="3513">
        <v>1</v>
      </c>
      <c r="E11055" s="548">
        <v>1000</v>
      </c>
      <c r="F11055" s="560">
        <f t="shared" si="4208"/>
        <v>1000</v>
      </c>
      <c r="G11055" s="548">
        <v>0</v>
      </c>
      <c r="H11055" s="560">
        <f t="shared" si="4209"/>
        <v>0</v>
      </c>
      <c r="I11055" s="582">
        <v>44916</v>
      </c>
      <c r="J11055" s="582">
        <v>45322</v>
      </c>
      <c r="K11055" s="548"/>
      <c r="L11055" s="548" t="s">
        <v>216</v>
      </c>
      <c r="M11055" s="582" t="s">
        <v>216</v>
      </c>
      <c r="N11055" s="548">
        <v>0</v>
      </c>
      <c r="O11055" s="548">
        <v>0</v>
      </c>
      <c r="P11055" s="548">
        <v>100</v>
      </c>
      <c r="Q11055" s="548"/>
      <c r="R11055" s="548"/>
      <c r="S11055" s="548"/>
      <c r="T11055" s="548"/>
      <c r="U11055" s="548"/>
      <c r="V11055" s="548"/>
      <c r="W11055" s="548"/>
      <c r="X11055" s="548"/>
      <c r="Y11055" s="548"/>
      <c r="Z11055" s="548"/>
      <c r="AA11055" s="548"/>
      <c r="AB11055" s="548"/>
      <c r="AC11055" s="1507">
        <f t="shared" si="4210"/>
        <v>900</v>
      </c>
      <c r="AD11055" s="1508">
        <f t="shared" si="4211"/>
        <v>900</v>
      </c>
      <c r="AE11055" s="14">
        <f t="shared" si="4212"/>
        <v>10.166666666666666</v>
      </c>
      <c r="AF11055" s="14">
        <f t="shared" si="4213"/>
        <v>33.333333333333336</v>
      </c>
      <c r="AG11055" s="14">
        <f t="shared" si="4214"/>
        <v>26.999999999999996</v>
      </c>
      <c r="AH11055" s="14">
        <f t="shared" si="4215"/>
        <v>16.833333333333329</v>
      </c>
      <c r="AI11055" s="14">
        <f t="shared" si="4216"/>
        <v>561.11111111111109</v>
      </c>
      <c r="AJ11055" s="3506"/>
      <c r="AK11055" s="3504"/>
      <c r="AL11055" s="2724"/>
      <c r="AM11055" s="2724"/>
      <c r="AN11055" s="2724"/>
    </row>
    <row r="11056" spans="1:40" ht="15.75">
      <c r="A11056" s="1470">
        <v>72</v>
      </c>
      <c r="B11056" s="605" t="s">
        <v>6991</v>
      </c>
      <c r="C11056" s="22" t="s">
        <v>181</v>
      </c>
      <c r="D11056" s="3513">
        <v>1</v>
      </c>
      <c r="E11056" s="548">
        <v>1000</v>
      </c>
      <c r="F11056" s="560">
        <f t="shared" si="4208"/>
        <v>1000</v>
      </c>
      <c r="G11056" s="548">
        <v>0</v>
      </c>
      <c r="H11056" s="560">
        <f t="shared" si="4209"/>
        <v>0</v>
      </c>
      <c r="I11056" s="582">
        <v>44916</v>
      </c>
      <c r="J11056" s="582">
        <v>45322</v>
      </c>
      <c r="K11056" s="548"/>
      <c r="L11056" s="548" t="s">
        <v>216</v>
      </c>
      <c r="M11056" s="582" t="s">
        <v>216</v>
      </c>
      <c r="N11056" s="548">
        <v>0</v>
      </c>
      <c r="O11056" s="548">
        <v>240</v>
      </c>
      <c r="P11056" s="548">
        <v>130</v>
      </c>
      <c r="Q11056" s="548"/>
      <c r="R11056" s="548"/>
      <c r="S11056" s="548"/>
      <c r="T11056" s="548"/>
      <c r="U11056" s="548"/>
      <c r="V11056" s="548"/>
      <c r="W11056" s="548"/>
      <c r="X11056" s="548"/>
      <c r="Y11056" s="548"/>
      <c r="Z11056" s="548"/>
      <c r="AA11056" s="548"/>
      <c r="AB11056" s="548"/>
      <c r="AC11056" s="1507">
        <f t="shared" si="4210"/>
        <v>630</v>
      </c>
      <c r="AD11056" s="1508">
        <f t="shared" si="4211"/>
        <v>630</v>
      </c>
      <c r="AE11056" s="14">
        <f t="shared" si="4212"/>
        <v>10.166666666666666</v>
      </c>
      <c r="AF11056" s="14">
        <f t="shared" si="4213"/>
        <v>123.33333333333333</v>
      </c>
      <c r="AG11056" s="14">
        <f t="shared" si="4214"/>
        <v>5.1081081081081079</v>
      </c>
      <c r="AH11056" s="14">
        <f t="shared" si="4215"/>
        <v>-5.0585585585585582</v>
      </c>
      <c r="AI11056" s="14">
        <f t="shared" si="4216"/>
        <v>-623.88888888888869</v>
      </c>
      <c r="AJ11056" s="3506"/>
      <c r="AK11056" s="3504"/>
      <c r="AL11056" s="2724"/>
      <c r="AM11056" s="2724"/>
      <c r="AN11056" s="2724"/>
    </row>
    <row r="11057" spans="1:40" ht="15.75" customHeight="1">
      <c r="A11057" s="1470">
        <v>73</v>
      </c>
      <c r="B11057" s="605" t="s">
        <v>6992</v>
      </c>
      <c r="C11057" s="22" t="s">
        <v>181</v>
      </c>
      <c r="D11057" s="3513">
        <v>1</v>
      </c>
      <c r="E11057" s="548">
        <v>1000</v>
      </c>
      <c r="F11057" s="560">
        <f t="shared" si="4208"/>
        <v>1000</v>
      </c>
      <c r="G11057" s="548">
        <v>0</v>
      </c>
      <c r="H11057" s="560">
        <f t="shared" si="4209"/>
        <v>0</v>
      </c>
      <c r="I11057" s="582">
        <v>44916</v>
      </c>
      <c r="J11057" s="582">
        <v>45046</v>
      </c>
      <c r="K11057" s="548"/>
      <c r="L11057" s="548" t="s">
        <v>216</v>
      </c>
      <c r="M11057" s="582" t="s">
        <v>216</v>
      </c>
      <c r="N11057" s="548">
        <v>0</v>
      </c>
      <c r="O11057" s="548">
        <v>713</v>
      </c>
      <c r="P11057" s="548">
        <v>137</v>
      </c>
      <c r="Q11057" s="548"/>
      <c r="R11057" s="548"/>
      <c r="S11057" s="548"/>
      <c r="T11057" s="548"/>
      <c r="U11057" s="548"/>
      <c r="V11057" s="548"/>
      <c r="W11057" s="548"/>
      <c r="X11057" s="548"/>
      <c r="Y11057" s="548"/>
      <c r="Z11057" s="548"/>
      <c r="AA11057" s="548"/>
      <c r="AB11057" s="548"/>
      <c r="AC11057" s="1507">
        <f t="shared" si="4210"/>
        <v>150</v>
      </c>
      <c r="AD11057" s="1508">
        <f t="shared" si="4211"/>
        <v>150</v>
      </c>
      <c r="AE11057" s="14">
        <f t="shared" si="4212"/>
        <v>0.96666666666666667</v>
      </c>
      <c r="AF11057" s="14">
        <f t="shared" si="4213"/>
        <v>283.33333333333331</v>
      </c>
      <c r="AG11057" s="14">
        <f t="shared" si="4214"/>
        <v>0.52941176470588236</v>
      </c>
      <c r="AH11057" s="14">
        <f t="shared" si="4215"/>
        <v>-0.43725490196078431</v>
      </c>
      <c r="AI11057" s="14">
        <f t="shared" si="4216"/>
        <v>-123.88888888888886</v>
      </c>
      <c r="AJ11057" s="3506"/>
      <c r="AK11057" s="3504"/>
      <c r="AL11057" s="2724"/>
      <c r="AM11057" s="2724"/>
      <c r="AN11057" s="2724"/>
    </row>
    <row r="11058" spans="1:40" ht="15.75">
      <c r="A11058" s="1470">
        <v>74</v>
      </c>
      <c r="B11058" s="3509" t="s">
        <v>608</v>
      </c>
      <c r="C11058" s="22" t="s">
        <v>181</v>
      </c>
      <c r="D11058" s="3514">
        <v>11.61589</v>
      </c>
      <c r="E11058" s="548">
        <v>12</v>
      </c>
      <c r="F11058" s="560">
        <f t="shared" si="4208"/>
        <v>139.39068</v>
      </c>
      <c r="G11058" s="548">
        <v>0</v>
      </c>
      <c r="H11058" s="560">
        <f t="shared" si="4209"/>
        <v>0</v>
      </c>
      <c r="I11058" s="582">
        <v>43948</v>
      </c>
      <c r="J11058" s="582">
        <v>45170</v>
      </c>
      <c r="K11058" s="548"/>
      <c r="L11058" s="548">
        <v>426</v>
      </c>
      <c r="M11058" s="582">
        <v>43935</v>
      </c>
      <c r="N11058" s="548">
        <v>3</v>
      </c>
      <c r="O11058" s="548">
        <v>1</v>
      </c>
      <c r="P11058" s="548">
        <v>1</v>
      </c>
      <c r="Q11058" s="548"/>
      <c r="R11058" s="548"/>
      <c r="S11058" s="548"/>
      <c r="T11058" s="548"/>
      <c r="U11058" s="548"/>
      <c r="V11058" s="548"/>
      <c r="W11058" s="548"/>
      <c r="X11058" s="548"/>
      <c r="Y11058" s="548"/>
      <c r="Z11058" s="548"/>
      <c r="AA11058" s="548"/>
      <c r="AB11058" s="548"/>
      <c r="AC11058" s="1507">
        <f t="shared" si="4210"/>
        <v>7</v>
      </c>
      <c r="AD11058" s="1508">
        <f t="shared" si="4211"/>
        <v>81.311229999999995</v>
      </c>
      <c r="AE11058" s="14">
        <f t="shared" si="4212"/>
        <v>5.0999999999999996</v>
      </c>
      <c r="AF11058" s="14">
        <f t="shared" si="4213"/>
        <v>1.6666666666666667</v>
      </c>
      <c r="AG11058" s="14">
        <f t="shared" si="4214"/>
        <v>4.2</v>
      </c>
      <c r="AH11058" s="14">
        <f t="shared" si="4215"/>
        <v>-0.89999999999999947</v>
      </c>
      <c r="AI11058" s="14">
        <f t="shared" si="4216"/>
        <v>-1.5</v>
      </c>
      <c r="AJ11058" s="3506"/>
      <c r="AK11058" s="3504"/>
      <c r="AL11058" s="2724"/>
      <c r="AM11058" s="2724"/>
      <c r="AN11058" s="2724"/>
    </row>
    <row r="11059" spans="1:40" ht="22.5" customHeight="1">
      <c r="A11059" s="1470">
        <v>75</v>
      </c>
      <c r="B11059" s="3509" t="s">
        <v>609</v>
      </c>
      <c r="C11059" s="22" t="s">
        <v>224</v>
      </c>
      <c r="D11059" s="560">
        <v>3580</v>
      </c>
      <c r="E11059" s="548">
        <v>0.14000000000000001</v>
      </c>
      <c r="F11059" s="560">
        <f t="shared" si="4208"/>
        <v>501.20000000000005</v>
      </c>
      <c r="G11059" s="548">
        <v>0</v>
      </c>
      <c r="H11059" s="560">
        <f t="shared" si="4209"/>
        <v>0</v>
      </c>
      <c r="I11059" s="582">
        <v>43951</v>
      </c>
      <c r="J11059" s="582">
        <v>45170</v>
      </c>
      <c r="K11059" s="548"/>
      <c r="L11059" s="548">
        <v>490</v>
      </c>
      <c r="M11059" s="582">
        <v>43950</v>
      </c>
      <c r="N11059" s="548">
        <v>0</v>
      </c>
      <c r="O11059" s="548">
        <v>0</v>
      </c>
      <c r="P11059" s="548">
        <v>0</v>
      </c>
      <c r="Q11059" s="548"/>
      <c r="R11059" s="548"/>
      <c r="S11059" s="548"/>
      <c r="T11059" s="548"/>
      <c r="U11059" s="548"/>
      <c r="V11059" s="548"/>
      <c r="W11059" s="548"/>
      <c r="X11059" s="548"/>
      <c r="Y11059" s="548"/>
      <c r="Z11059" s="548"/>
      <c r="AA11059" s="548"/>
      <c r="AB11059" s="548"/>
      <c r="AC11059" s="1507">
        <f t="shared" si="4210"/>
        <v>0.14000000000000001</v>
      </c>
      <c r="AD11059" s="1508">
        <f t="shared" si="4211"/>
        <v>501.20000000000005</v>
      </c>
      <c r="AE11059" s="14">
        <f t="shared" si="4212"/>
        <v>5.0999999999999996</v>
      </c>
      <c r="AF11059" s="14">
        <f t="shared" si="4213"/>
        <v>0</v>
      </c>
      <c r="AG11059" s="14" t="e">
        <f t="shared" si="4214"/>
        <v>#DIV/0!</v>
      </c>
      <c r="AH11059" s="14" t="e">
        <f t="shared" si="4215"/>
        <v>#DIV/0!</v>
      </c>
      <c r="AI11059" s="14">
        <f t="shared" si="4216"/>
        <v>0.14000000000000001</v>
      </c>
      <c r="AJ11059" s="3506"/>
      <c r="AK11059" s="3504"/>
      <c r="AL11059" s="2724"/>
      <c r="AM11059" s="2724"/>
      <c r="AN11059" s="2724"/>
    </row>
    <row r="11060" spans="1:40" ht="15.75" customHeight="1">
      <c r="A11060" s="1470">
        <v>76</v>
      </c>
      <c r="B11060" s="605" t="s">
        <v>5278</v>
      </c>
      <c r="C11060" s="22" t="s">
        <v>66</v>
      </c>
      <c r="D11060" s="584">
        <v>20.064</v>
      </c>
      <c r="E11060" s="548">
        <v>60</v>
      </c>
      <c r="F11060" s="560">
        <f t="shared" si="4208"/>
        <v>1203.8399999999999</v>
      </c>
      <c r="G11060" s="548">
        <v>0</v>
      </c>
      <c r="H11060" s="560">
        <f t="shared" si="4209"/>
        <v>0</v>
      </c>
      <c r="I11060" s="582">
        <v>44833</v>
      </c>
      <c r="J11060" s="582">
        <v>45657</v>
      </c>
      <c r="K11060" s="548"/>
      <c r="L11060" s="548">
        <v>788</v>
      </c>
      <c r="M11060" s="582">
        <v>44824</v>
      </c>
      <c r="N11060" s="548">
        <v>0</v>
      </c>
      <c r="O11060" s="548">
        <v>0</v>
      </c>
      <c r="P11060" s="548">
        <v>0</v>
      </c>
      <c r="Q11060" s="548"/>
      <c r="R11060" s="548"/>
      <c r="S11060" s="548"/>
      <c r="T11060" s="548"/>
      <c r="U11060" s="548"/>
      <c r="V11060" s="548"/>
      <c r="W11060" s="548"/>
      <c r="X11060" s="548"/>
      <c r="Y11060" s="548"/>
      <c r="Z11060" s="548"/>
      <c r="AA11060" s="548"/>
      <c r="AB11060" s="548"/>
      <c r="AC11060" s="1507">
        <f t="shared" si="4210"/>
        <v>60</v>
      </c>
      <c r="AD11060" s="1508">
        <f t="shared" si="4211"/>
        <v>1203.8399999999999</v>
      </c>
      <c r="AE11060" s="14">
        <f t="shared" si="4212"/>
        <v>21.333333333333332</v>
      </c>
      <c r="AF11060" s="14">
        <f t="shared" si="4213"/>
        <v>0</v>
      </c>
      <c r="AG11060" s="14" t="e">
        <f t="shared" si="4214"/>
        <v>#DIV/0!</v>
      </c>
      <c r="AH11060" s="14" t="e">
        <f t="shared" si="4215"/>
        <v>#DIV/0!</v>
      </c>
      <c r="AI11060" s="14">
        <f t="shared" si="4216"/>
        <v>60</v>
      </c>
      <c r="AJ11060" s="3506"/>
      <c r="AK11060" s="3504"/>
      <c r="AL11060" s="2724"/>
      <c r="AM11060" s="2724"/>
      <c r="AN11060" s="2724"/>
    </row>
    <row r="11061" spans="1:40" ht="15.75" customHeight="1">
      <c r="A11061" s="1470">
        <v>77</v>
      </c>
      <c r="B11061" s="3509" t="s">
        <v>610</v>
      </c>
      <c r="C11061" s="22" t="s">
        <v>181</v>
      </c>
      <c r="D11061" s="560">
        <v>65.25</v>
      </c>
      <c r="E11061" s="548">
        <v>10</v>
      </c>
      <c r="F11061" s="560">
        <f t="shared" si="4208"/>
        <v>652.5</v>
      </c>
      <c r="G11061" s="548">
        <v>0</v>
      </c>
      <c r="H11061" s="560">
        <f t="shared" si="4209"/>
        <v>0</v>
      </c>
      <c r="I11061" s="582">
        <v>43964</v>
      </c>
      <c r="J11061" s="582">
        <v>45170</v>
      </c>
      <c r="K11061" s="548"/>
      <c r="L11061" s="548">
        <v>508</v>
      </c>
      <c r="M11061" s="582">
        <v>43963</v>
      </c>
      <c r="N11061" s="548">
        <v>0</v>
      </c>
      <c r="O11061" s="548">
        <v>1</v>
      </c>
      <c r="P11061" s="548">
        <v>0</v>
      </c>
      <c r="Q11061" s="548"/>
      <c r="R11061" s="548"/>
      <c r="S11061" s="548"/>
      <c r="T11061" s="548"/>
      <c r="U11061" s="548"/>
      <c r="V11061" s="548"/>
      <c r="W11061" s="548"/>
      <c r="X11061" s="548"/>
      <c r="Y11061" s="548"/>
      <c r="Z11061" s="548"/>
      <c r="AA11061" s="548"/>
      <c r="AB11061" s="548"/>
      <c r="AC11061" s="1507">
        <f t="shared" si="4210"/>
        <v>9</v>
      </c>
      <c r="AD11061" s="1508">
        <f t="shared" si="4211"/>
        <v>587.25</v>
      </c>
      <c r="AE11061" s="14">
        <f t="shared" si="4212"/>
        <v>5.0999999999999996</v>
      </c>
      <c r="AF11061" s="14">
        <f t="shared" si="4213"/>
        <v>0.33333333333333331</v>
      </c>
      <c r="AG11061" s="14">
        <f t="shared" si="4214"/>
        <v>27</v>
      </c>
      <c r="AH11061" s="14">
        <f t="shared" si="4215"/>
        <v>21.9</v>
      </c>
      <c r="AI11061" s="14">
        <f t="shared" si="4216"/>
        <v>7.3000000000000007</v>
      </c>
      <c r="AJ11061" s="3506"/>
      <c r="AK11061" s="3504"/>
      <c r="AL11061" s="2724"/>
      <c r="AM11061" s="2724"/>
      <c r="AN11061" s="2724"/>
    </row>
    <row r="11062" spans="1:40" ht="21.75" customHeight="1">
      <c r="A11062" s="1470">
        <v>78</v>
      </c>
      <c r="B11062" s="3509" t="s">
        <v>611</v>
      </c>
      <c r="C11062" s="22" t="s">
        <v>181</v>
      </c>
      <c r="D11062" s="560">
        <v>12.5</v>
      </c>
      <c r="E11062" s="548">
        <v>50</v>
      </c>
      <c r="F11062" s="560">
        <f t="shared" si="4208"/>
        <v>625</v>
      </c>
      <c r="G11062" s="548">
        <v>0</v>
      </c>
      <c r="H11062" s="560">
        <f t="shared" si="4209"/>
        <v>0</v>
      </c>
      <c r="I11062" s="582">
        <v>43937</v>
      </c>
      <c r="J11062" s="582">
        <v>45170</v>
      </c>
      <c r="K11062" s="548"/>
      <c r="L11062" s="548">
        <v>426</v>
      </c>
      <c r="M11062" s="582">
        <v>43936</v>
      </c>
      <c r="N11062" s="548">
        <v>0</v>
      </c>
      <c r="O11062" s="548">
        <v>0</v>
      </c>
      <c r="P11062" s="548">
        <v>0</v>
      </c>
      <c r="Q11062" s="548"/>
      <c r="R11062" s="548"/>
      <c r="S11062" s="548"/>
      <c r="T11062" s="548"/>
      <c r="U11062" s="548"/>
      <c r="V11062" s="548"/>
      <c r="W11062" s="548"/>
      <c r="X11062" s="548"/>
      <c r="Y11062" s="548"/>
      <c r="Z11062" s="548"/>
      <c r="AA11062" s="548"/>
      <c r="AB11062" s="548"/>
      <c r="AC11062" s="1507">
        <f t="shared" si="4210"/>
        <v>50</v>
      </c>
      <c r="AD11062" s="1508">
        <f t="shared" si="4211"/>
        <v>625</v>
      </c>
      <c r="AE11062" s="14">
        <f t="shared" si="4212"/>
        <v>5.0999999999999996</v>
      </c>
      <c r="AF11062" s="14">
        <f t="shared" si="4213"/>
        <v>0</v>
      </c>
      <c r="AG11062" s="14" t="e">
        <f t="shared" si="4214"/>
        <v>#DIV/0!</v>
      </c>
      <c r="AH11062" s="14" t="e">
        <f t="shared" si="4215"/>
        <v>#DIV/0!</v>
      </c>
      <c r="AI11062" s="14">
        <f t="shared" si="4216"/>
        <v>50</v>
      </c>
      <c r="AJ11062" s="3506"/>
      <c r="AK11062" s="3504"/>
      <c r="AL11062" s="2724"/>
      <c r="AM11062" s="2724"/>
      <c r="AN11062" s="2724"/>
    </row>
    <row r="11063" spans="1:40" ht="15.75">
      <c r="A11063" s="1470">
        <v>79</v>
      </c>
      <c r="B11063" s="604" t="s">
        <v>7766</v>
      </c>
      <c r="C11063" s="22" t="s">
        <v>181</v>
      </c>
      <c r="D11063" s="560">
        <v>1</v>
      </c>
      <c r="E11063" s="548">
        <v>1500</v>
      </c>
      <c r="F11063" s="560">
        <f t="shared" si="4208"/>
        <v>1500</v>
      </c>
      <c r="G11063" s="548">
        <v>0</v>
      </c>
      <c r="H11063" s="560">
        <f t="shared" si="4209"/>
        <v>0</v>
      </c>
      <c r="I11063" s="582">
        <v>44698</v>
      </c>
      <c r="J11063" s="582">
        <v>45068</v>
      </c>
      <c r="K11063" s="548"/>
      <c r="L11063" s="548" t="s">
        <v>216</v>
      </c>
      <c r="M11063" s="582" t="s">
        <v>216</v>
      </c>
      <c r="N11063" s="548">
        <v>0</v>
      </c>
      <c r="O11063" s="548">
        <v>0</v>
      </c>
      <c r="P11063" s="548">
        <v>0</v>
      </c>
      <c r="Q11063" s="548"/>
      <c r="R11063" s="548"/>
      <c r="S11063" s="548"/>
      <c r="T11063" s="548"/>
      <c r="U11063" s="548"/>
      <c r="V11063" s="548"/>
      <c r="W11063" s="548"/>
      <c r="X11063" s="548"/>
      <c r="Y11063" s="548"/>
      <c r="Z11063" s="548"/>
      <c r="AA11063" s="548"/>
      <c r="AB11063" s="548"/>
      <c r="AC11063" s="1507">
        <f t="shared" si="4210"/>
        <v>1500</v>
      </c>
      <c r="AD11063" s="1508">
        <f t="shared" si="4211"/>
        <v>1500</v>
      </c>
      <c r="AE11063" s="14">
        <f t="shared" si="4212"/>
        <v>1.7</v>
      </c>
      <c r="AF11063" s="14">
        <f t="shared" si="4213"/>
        <v>0</v>
      </c>
      <c r="AG11063" s="14" t="e">
        <f t="shared" si="4214"/>
        <v>#DIV/0!</v>
      </c>
      <c r="AH11063" s="14" t="e">
        <f t="shared" si="4215"/>
        <v>#DIV/0!</v>
      </c>
      <c r="AI11063" s="14">
        <f t="shared" si="4216"/>
        <v>1500</v>
      </c>
      <c r="AJ11063" s="3506"/>
      <c r="AK11063" s="3504"/>
      <c r="AL11063" s="2724"/>
      <c r="AM11063" s="2724"/>
      <c r="AN11063" s="2724"/>
    </row>
    <row r="11064" spans="1:40" ht="24" customHeight="1">
      <c r="A11064" s="1470">
        <v>80</v>
      </c>
      <c r="B11064" s="604" t="s">
        <v>7766</v>
      </c>
      <c r="C11064" s="22" t="s">
        <v>181</v>
      </c>
      <c r="D11064" s="560">
        <v>1</v>
      </c>
      <c r="E11064" s="548">
        <v>300</v>
      </c>
      <c r="F11064" s="560">
        <f t="shared" si="4208"/>
        <v>300</v>
      </c>
      <c r="G11064" s="548">
        <v>0</v>
      </c>
      <c r="H11064" s="560">
        <f t="shared" si="4209"/>
        <v>0</v>
      </c>
      <c r="I11064" s="582">
        <v>44698</v>
      </c>
      <c r="J11064" s="582">
        <v>45068</v>
      </c>
      <c r="K11064" s="548"/>
      <c r="L11064" s="548" t="s">
        <v>216</v>
      </c>
      <c r="M11064" s="582" t="s">
        <v>216</v>
      </c>
      <c r="N11064" s="548">
        <v>0</v>
      </c>
      <c r="O11064" s="548">
        <v>0</v>
      </c>
      <c r="P11064" s="548">
        <v>0</v>
      </c>
      <c r="Q11064" s="548"/>
      <c r="R11064" s="548"/>
      <c r="S11064" s="548"/>
      <c r="T11064" s="548"/>
      <c r="U11064" s="548"/>
      <c r="V11064" s="548"/>
      <c r="W11064" s="548"/>
      <c r="X11064" s="548"/>
      <c r="Y11064" s="548"/>
      <c r="Z11064" s="548"/>
      <c r="AA11064" s="548"/>
      <c r="AB11064" s="548"/>
      <c r="AC11064" s="1507">
        <f t="shared" si="4210"/>
        <v>300</v>
      </c>
      <c r="AD11064" s="1508">
        <f t="shared" si="4211"/>
        <v>300</v>
      </c>
      <c r="AE11064" s="14">
        <f t="shared" si="4212"/>
        <v>1.7</v>
      </c>
      <c r="AF11064" s="14">
        <f t="shared" si="4213"/>
        <v>0</v>
      </c>
      <c r="AG11064" s="14" t="e">
        <f t="shared" si="4214"/>
        <v>#DIV/0!</v>
      </c>
      <c r="AH11064" s="14" t="e">
        <f t="shared" si="4215"/>
        <v>#DIV/0!</v>
      </c>
      <c r="AI11064" s="14">
        <f t="shared" si="4216"/>
        <v>300</v>
      </c>
      <c r="AJ11064" s="3506"/>
      <c r="AK11064" s="3504"/>
      <c r="AL11064" s="2724"/>
      <c r="AM11064" s="2724"/>
      <c r="AN11064" s="2724"/>
    </row>
    <row r="11065" spans="1:40" ht="15.75">
      <c r="A11065" s="1470">
        <v>81</v>
      </c>
      <c r="B11065" s="604" t="s">
        <v>7767</v>
      </c>
      <c r="C11065" s="22" t="s">
        <v>181</v>
      </c>
      <c r="D11065" s="560">
        <v>1</v>
      </c>
      <c r="E11065" s="548">
        <v>10000</v>
      </c>
      <c r="F11065" s="560">
        <f t="shared" si="4208"/>
        <v>10000</v>
      </c>
      <c r="G11065" s="548">
        <v>0</v>
      </c>
      <c r="H11065" s="560">
        <f t="shared" si="4209"/>
        <v>0</v>
      </c>
      <c r="I11065" s="582">
        <v>44698</v>
      </c>
      <c r="J11065" s="582">
        <v>45716</v>
      </c>
      <c r="K11065" s="548"/>
      <c r="L11065" s="548" t="s">
        <v>216</v>
      </c>
      <c r="M11065" s="582" t="s">
        <v>216</v>
      </c>
      <c r="N11065" s="548">
        <v>0</v>
      </c>
      <c r="O11065" s="548">
        <v>0</v>
      </c>
      <c r="P11065" s="548">
        <v>0</v>
      </c>
      <c r="Q11065" s="548"/>
      <c r="R11065" s="548"/>
      <c r="S11065" s="548"/>
      <c r="T11065" s="548"/>
      <c r="U11065" s="548"/>
      <c r="V11065" s="548"/>
      <c r="W11065" s="548"/>
      <c r="X11065" s="548"/>
      <c r="Y11065" s="548"/>
      <c r="Z11065" s="548"/>
      <c r="AA11065" s="548"/>
      <c r="AB11065" s="548"/>
      <c r="AC11065" s="1507">
        <f t="shared" si="4210"/>
        <v>10000</v>
      </c>
      <c r="AD11065" s="1508">
        <f t="shared" si="4211"/>
        <v>10000</v>
      </c>
      <c r="AE11065" s="14">
        <f t="shared" si="4212"/>
        <v>23.3</v>
      </c>
      <c r="AF11065" s="14">
        <f t="shared" si="4213"/>
        <v>0</v>
      </c>
      <c r="AG11065" s="14" t="e">
        <f t="shared" si="4214"/>
        <v>#DIV/0!</v>
      </c>
      <c r="AH11065" s="14" t="e">
        <f t="shared" si="4215"/>
        <v>#DIV/0!</v>
      </c>
      <c r="AI11065" s="14">
        <f t="shared" si="4216"/>
        <v>10000</v>
      </c>
      <c r="AJ11065" s="3506"/>
      <c r="AK11065" s="3504"/>
      <c r="AL11065" s="2724"/>
      <c r="AM11065" s="2724"/>
      <c r="AN11065" s="2724"/>
    </row>
    <row r="11066" spans="1:40" ht="15.75">
      <c r="A11066" s="1470">
        <v>82</v>
      </c>
      <c r="B11066" s="605" t="s">
        <v>2964</v>
      </c>
      <c r="C11066" s="22" t="s">
        <v>177</v>
      </c>
      <c r="D11066" s="560">
        <v>1</v>
      </c>
      <c r="E11066" s="548">
        <v>60</v>
      </c>
      <c r="F11066" s="560">
        <f t="shared" si="4208"/>
        <v>60</v>
      </c>
      <c r="G11066" s="548">
        <v>0</v>
      </c>
      <c r="H11066" s="560">
        <f t="shared" si="4209"/>
        <v>0</v>
      </c>
      <c r="I11066" s="582">
        <v>44707</v>
      </c>
      <c r="J11066" s="582">
        <v>46142</v>
      </c>
      <c r="K11066" s="548"/>
      <c r="L11066" s="548" t="s">
        <v>216</v>
      </c>
      <c r="M11066" s="582" t="s">
        <v>216</v>
      </c>
      <c r="N11066" s="548">
        <v>0</v>
      </c>
      <c r="O11066" s="548">
        <v>0</v>
      </c>
      <c r="P11066" s="548">
        <v>0</v>
      </c>
      <c r="Q11066" s="548"/>
      <c r="R11066" s="548"/>
      <c r="S11066" s="548"/>
      <c r="T11066" s="548"/>
      <c r="U11066" s="548"/>
      <c r="V11066" s="548"/>
      <c r="W11066" s="548"/>
      <c r="X11066" s="548"/>
      <c r="Y11066" s="548"/>
      <c r="Z11066" s="548"/>
      <c r="AA11066" s="548"/>
      <c r="AB11066" s="548"/>
      <c r="AC11066" s="1507">
        <f t="shared" si="4210"/>
        <v>60</v>
      </c>
      <c r="AD11066" s="1508">
        <f t="shared" si="4211"/>
        <v>60</v>
      </c>
      <c r="AE11066" s="14">
        <f t="shared" si="4212"/>
        <v>37.5</v>
      </c>
      <c r="AF11066" s="14">
        <f t="shared" si="4213"/>
        <v>0</v>
      </c>
      <c r="AG11066" s="14" t="e">
        <f t="shared" si="4214"/>
        <v>#DIV/0!</v>
      </c>
      <c r="AH11066" s="14" t="e">
        <f t="shared" si="4215"/>
        <v>#DIV/0!</v>
      </c>
      <c r="AI11066" s="14">
        <f t="shared" si="4216"/>
        <v>60</v>
      </c>
      <c r="AJ11066" s="3506"/>
      <c r="AK11066" s="3504"/>
      <c r="AL11066" s="2724"/>
      <c r="AM11066" s="2724"/>
      <c r="AN11066" s="2724"/>
    </row>
    <row r="11067" spans="1:40" ht="31.5">
      <c r="A11067" s="1470">
        <v>83</v>
      </c>
      <c r="B11067" s="3515" t="s">
        <v>6438</v>
      </c>
      <c r="C11067" s="22" t="s">
        <v>65</v>
      </c>
      <c r="D11067" s="3508">
        <v>704.31124</v>
      </c>
      <c r="E11067" s="548">
        <v>89</v>
      </c>
      <c r="F11067" s="560">
        <f t="shared" si="4208"/>
        <v>62683.700360000003</v>
      </c>
      <c r="G11067" s="548">
        <v>0</v>
      </c>
      <c r="H11067" s="560">
        <f t="shared" si="4209"/>
        <v>0</v>
      </c>
      <c r="I11067" s="582">
        <v>44896</v>
      </c>
      <c r="J11067" s="582">
        <v>45382</v>
      </c>
      <c r="K11067" s="548"/>
      <c r="L11067" s="548" t="s">
        <v>216</v>
      </c>
      <c r="M11067" s="582" t="s">
        <v>216</v>
      </c>
      <c r="N11067" s="548">
        <v>29</v>
      </c>
      <c r="O11067" s="548">
        <v>59</v>
      </c>
      <c r="P11067" s="548">
        <v>0</v>
      </c>
      <c r="Q11067" s="548"/>
      <c r="R11067" s="548"/>
      <c r="S11067" s="548"/>
      <c r="T11067" s="548"/>
      <c r="U11067" s="548"/>
      <c r="V11067" s="548"/>
      <c r="W11067" s="548"/>
      <c r="X11067" s="548"/>
      <c r="Y11067" s="548"/>
      <c r="Z11067" s="548"/>
      <c r="AA11067" s="548"/>
      <c r="AB11067" s="548"/>
      <c r="AC11067" s="1507">
        <f t="shared" si="4210"/>
        <v>1</v>
      </c>
      <c r="AD11067" s="1508">
        <f t="shared" si="4211"/>
        <v>704.31124</v>
      </c>
      <c r="AE11067" s="14">
        <f t="shared" si="4212"/>
        <v>12.166666666666666</v>
      </c>
      <c r="AF11067" s="14">
        <f t="shared" si="4213"/>
        <v>29.333333333333332</v>
      </c>
      <c r="AG11067" s="14">
        <f t="shared" si="4214"/>
        <v>3.4090909090909095E-2</v>
      </c>
      <c r="AH11067" s="14">
        <f t="shared" si="4215"/>
        <v>-12.132575757575758</v>
      </c>
      <c r="AI11067" s="14">
        <f t="shared" si="4216"/>
        <v>-355.88888888888886</v>
      </c>
      <c r="AJ11067" s="3506"/>
      <c r="AK11067" s="3504"/>
      <c r="AL11067" s="2724"/>
      <c r="AM11067" s="2724"/>
      <c r="AN11067" s="2724"/>
    </row>
    <row r="11068" spans="1:40" ht="31.5">
      <c r="A11068" s="1470">
        <v>84</v>
      </c>
      <c r="B11068" s="3512" t="s">
        <v>9138</v>
      </c>
      <c r="C11068" s="548" t="s">
        <v>177</v>
      </c>
      <c r="D11068" s="560">
        <v>1</v>
      </c>
      <c r="E11068" s="548">
        <v>0</v>
      </c>
      <c r="F11068" s="560">
        <f t="shared" si="4208"/>
        <v>0</v>
      </c>
      <c r="G11068" s="551">
        <v>1250</v>
      </c>
      <c r="H11068" s="560">
        <f t="shared" si="4209"/>
        <v>1250</v>
      </c>
      <c r="I11068" s="582">
        <v>44964</v>
      </c>
      <c r="J11068" s="582">
        <v>45747</v>
      </c>
      <c r="K11068" s="1470"/>
      <c r="L11068" s="548" t="s">
        <v>216</v>
      </c>
      <c r="M11068" s="548" t="s">
        <v>216</v>
      </c>
      <c r="N11068" s="548">
        <v>0</v>
      </c>
      <c r="O11068" s="548">
        <v>190</v>
      </c>
      <c r="P11068" s="548">
        <v>210</v>
      </c>
      <c r="Q11068" s="548"/>
      <c r="R11068" s="548"/>
      <c r="S11068" s="548"/>
      <c r="T11068" s="548"/>
      <c r="U11068" s="548"/>
      <c r="V11068" s="548"/>
      <c r="W11068" s="548"/>
      <c r="X11068" s="548"/>
      <c r="Y11068" s="548"/>
      <c r="Z11068" s="548"/>
      <c r="AA11068" s="1470"/>
      <c r="AB11068" s="1470"/>
      <c r="AC11068" s="1507">
        <f t="shared" si="4210"/>
        <v>850</v>
      </c>
      <c r="AD11068" s="1508">
        <f t="shared" si="4211"/>
        <v>850</v>
      </c>
      <c r="AE11068" s="14">
        <f t="shared" si="4212"/>
        <v>24.333333333333332</v>
      </c>
      <c r="AF11068" s="14">
        <f t="shared" si="4213"/>
        <v>133.33333333333334</v>
      </c>
      <c r="AG11068" s="14">
        <f t="shared" si="4214"/>
        <v>6.3749999999999991</v>
      </c>
      <c r="AH11068" s="14">
        <f t="shared" si="4215"/>
        <v>-17.958333333333332</v>
      </c>
      <c r="AI11068" s="14">
        <f t="shared" si="4216"/>
        <v>-2394.4444444444443</v>
      </c>
      <c r="AJ11068" s="3506"/>
      <c r="AK11068" s="3504"/>
      <c r="AL11068" s="2724"/>
      <c r="AM11068" s="2724"/>
      <c r="AN11068" s="2724"/>
    </row>
    <row r="11069" spans="1:40" ht="30.75" customHeight="1">
      <c r="A11069" s="1470">
        <v>86</v>
      </c>
      <c r="B11069" s="605" t="s">
        <v>5279</v>
      </c>
      <c r="C11069" s="140" t="s">
        <v>181</v>
      </c>
      <c r="D11069" s="584">
        <v>13.375</v>
      </c>
      <c r="E11069" s="548">
        <v>12</v>
      </c>
      <c r="F11069" s="560">
        <f t="shared" si="4208"/>
        <v>160.5</v>
      </c>
      <c r="G11069" s="548">
        <v>0</v>
      </c>
      <c r="H11069" s="560">
        <f t="shared" si="4209"/>
        <v>0</v>
      </c>
      <c r="I11069" s="582">
        <v>44833</v>
      </c>
      <c r="J11069" s="582">
        <v>45199</v>
      </c>
      <c r="K11069" s="548"/>
      <c r="L11069" s="548">
        <v>788</v>
      </c>
      <c r="M11069" s="582">
        <v>44824</v>
      </c>
      <c r="N11069" s="548">
        <v>0</v>
      </c>
      <c r="O11069" s="548">
        <v>0</v>
      </c>
      <c r="P11069" s="548">
        <v>0</v>
      </c>
      <c r="Q11069" s="548"/>
      <c r="R11069" s="548"/>
      <c r="S11069" s="548"/>
      <c r="T11069" s="548"/>
      <c r="U11069" s="548"/>
      <c r="V11069" s="548"/>
      <c r="W11069" s="548"/>
      <c r="X11069" s="548"/>
      <c r="Y11069" s="548"/>
      <c r="Z11069" s="548"/>
      <c r="AA11069" s="548"/>
      <c r="AB11069" s="548"/>
      <c r="AC11069" s="1507">
        <f t="shared" si="4210"/>
        <v>12</v>
      </c>
      <c r="AD11069" s="1508">
        <f t="shared" si="4211"/>
        <v>160.5</v>
      </c>
      <c r="AE11069" s="14">
        <f t="shared" si="4212"/>
        <v>6.0666666666666664</v>
      </c>
      <c r="AF11069" s="14">
        <f t="shared" si="4213"/>
        <v>0</v>
      </c>
      <c r="AG11069" s="14" t="e">
        <f t="shared" si="4214"/>
        <v>#DIV/0!</v>
      </c>
      <c r="AH11069" s="14" t="e">
        <f t="shared" si="4215"/>
        <v>#DIV/0!</v>
      </c>
      <c r="AI11069" s="14">
        <f t="shared" si="4216"/>
        <v>12</v>
      </c>
      <c r="AJ11069" s="3506"/>
      <c r="AK11069" s="3504"/>
      <c r="AL11069" s="2724"/>
      <c r="AM11069" s="2724"/>
      <c r="AN11069" s="2724"/>
    </row>
    <row r="11070" spans="1:40" ht="15.75">
      <c r="A11070" s="1470">
        <v>87</v>
      </c>
      <c r="B11070" s="605" t="s">
        <v>5280</v>
      </c>
      <c r="C11070" s="140" t="s">
        <v>181</v>
      </c>
      <c r="D11070" s="584">
        <v>48.15</v>
      </c>
      <c r="E11070" s="548">
        <v>2</v>
      </c>
      <c r="F11070" s="560">
        <f t="shared" si="4208"/>
        <v>96.3</v>
      </c>
      <c r="G11070" s="548">
        <v>0</v>
      </c>
      <c r="H11070" s="560">
        <f t="shared" si="4209"/>
        <v>0</v>
      </c>
      <c r="I11070" s="582">
        <v>44833</v>
      </c>
      <c r="J11070" s="582">
        <v>45199</v>
      </c>
      <c r="K11070" s="548"/>
      <c r="L11070" s="548">
        <v>788</v>
      </c>
      <c r="M11070" s="582">
        <v>44824</v>
      </c>
      <c r="N11070" s="548">
        <v>0</v>
      </c>
      <c r="O11070" s="548">
        <v>0</v>
      </c>
      <c r="P11070" s="548">
        <v>0</v>
      </c>
      <c r="Q11070" s="548"/>
      <c r="R11070" s="548"/>
      <c r="S11070" s="548"/>
      <c r="T11070" s="548"/>
      <c r="U11070" s="548"/>
      <c r="V11070" s="548"/>
      <c r="W11070" s="548"/>
      <c r="X11070" s="548"/>
      <c r="Y11070" s="548"/>
      <c r="Z11070" s="548"/>
      <c r="AA11070" s="548"/>
      <c r="AB11070" s="548"/>
      <c r="AC11070" s="1507">
        <f t="shared" si="4210"/>
        <v>2</v>
      </c>
      <c r="AD11070" s="1508">
        <f t="shared" si="4211"/>
        <v>96.3</v>
      </c>
      <c r="AE11070" s="14">
        <f t="shared" si="4212"/>
        <v>6.0666666666666664</v>
      </c>
      <c r="AF11070" s="14">
        <f t="shared" si="4213"/>
        <v>0</v>
      </c>
      <c r="AG11070" s="14" t="e">
        <f t="shared" si="4214"/>
        <v>#DIV/0!</v>
      </c>
      <c r="AH11070" s="14" t="e">
        <f t="shared" si="4215"/>
        <v>#DIV/0!</v>
      </c>
      <c r="AI11070" s="14">
        <f t="shared" si="4216"/>
        <v>2</v>
      </c>
      <c r="AJ11070" s="3506"/>
      <c r="AK11070" s="3504"/>
      <c r="AL11070" s="2724"/>
      <c r="AM11070" s="2724"/>
      <c r="AN11070" s="2724"/>
    </row>
    <row r="11071" spans="1:40" ht="15.75">
      <c r="A11071" s="1470">
        <v>89</v>
      </c>
      <c r="B11071" s="605" t="s">
        <v>5281</v>
      </c>
      <c r="C11071" s="140" t="s">
        <v>181</v>
      </c>
      <c r="D11071" s="584">
        <v>5.35</v>
      </c>
      <c r="E11071" s="548">
        <v>200</v>
      </c>
      <c r="F11071" s="560">
        <f t="shared" si="4208"/>
        <v>1070</v>
      </c>
      <c r="G11071" s="548">
        <v>0</v>
      </c>
      <c r="H11071" s="560">
        <f t="shared" si="4209"/>
        <v>0</v>
      </c>
      <c r="I11071" s="582">
        <v>44833</v>
      </c>
      <c r="J11071" s="582">
        <v>45596</v>
      </c>
      <c r="K11071" s="548"/>
      <c r="L11071" s="548">
        <v>788</v>
      </c>
      <c r="M11071" s="582">
        <v>44824</v>
      </c>
      <c r="N11071" s="548">
        <v>0</v>
      </c>
      <c r="O11071" s="548">
        <v>0</v>
      </c>
      <c r="P11071" s="548">
        <v>0</v>
      </c>
      <c r="Q11071" s="548"/>
      <c r="R11071" s="548"/>
      <c r="S11071" s="548"/>
      <c r="T11071" s="548"/>
      <c r="U11071" s="548"/>
      <c r="V11071" s="548"/>
      <c r="W11071" s="548"/>
      <c r="X11071" s="548"/>
      <c r="Y11071" s="548"/>
      <c r="Z11071" s="548"/>
      <c r="AA11071" s="548"/>
      <c r="AB11071" s="548"/>
      <c r="AC11071" s="1507">
        <f t="shared" si="4210"/>
        <v>200</v>
      </c>
      <c r="AD11071" s="1508">
        <f t="shared" si="4211"/>
        <v>1070</v>
      </c>
      <c r="AE11071" s="14">
        <f t="shared" si="4212"/>
        <v>19.3</v>
      </c>
      <c r="AF11071" s="14">
        <f t="shared" si="4213"/>
        <v>0</v>
      </c>
      <c r="AG11071" s="14" t="e">
        <f t="shared" si="4214"/>
        <v>#DIV/0!</v>
      </c>
      <c r="AH11071" s="14" t="e">
        <f t="shared" si="4215"/>
        <v>#DIV/0!</v>
      </c>
      <c r="AI11071" s="14">
        <f t="shared" si="4216"/>
        <v>200</v>
      </c>
      <c r="AJ11071" s="3506"/>
      <c r="AK11071" s="3504"/>
      <c r="AL11071" s="2724"/>
      <c r="AM11071" s="2724"/>
      <c r="AN11071" s="2724"/>
    </row>
    <row r="11072" spans="1:40" ht="15.75">
      <c r="A11072" s="1470">
        <v>90</v>
      </c>
      <c r="B11072" s="605" t="s">
        <v>5282</v>
      </c>
      <c r="C11072" s="140" t="s">
        <v>181</v>
      </c>
      <c r="D11072" s="584">
        <v>5.35</v>
      </c>
      <c r="E11072" s="548">
        <v>200</v>
      </c>
      <c r="F11072" s="560">
        <f t="shared" si="4208"/>
        <v>1070</v>
      </c>
      <c r="G11072" s="548">
        <v>0</v>
      </c>
      <c r="H11072" s="560">
        <f t="shared" si="4209"/>
        <v>0</v>
      </c>
      <c r="I11072" s="582">
        <v>44833</v>
      </c>
      <c r="J11072" s="582">
        <v>45596</v>
      </c>
      <c r="K11072" s="548"/>
      <c r="L11072" s="548">
        <v>788</v>
      </c>
      <c r="M11072" s="582">
        <v>44824</v>
      </c>
      <c r="N11072" s="548">
        <v>0</v>
      </c>
      <c r="O11072" s="548">
        <v>0</v>
      </c>
      <c r="P11072" s="548">
        <v>0</v>
      </c>
      <c r="Q11072" s="548"/>
      <c r="R11072" s="548"/>
      <c r="S11072" s="548"/>
      <c r="T11072" s="548"/>
      <c r="U11072" s="548"/>
      <c r="V11072" s="548"/>
      <c r="W11072" s="548"/>
      <c r="X11072" s="548"/>
      <c r="Y11072" s="548"/>
      <c r="Z11072" s="548"/>
      <c r="AA11072" s="548"/>
      <c r="AB11072" s="548"/>
      <c r="AC11072" s="1507">
        <f t="shared" si="4210"/>
        <v>200</v>
      </c>
      <c r="AD11072" s="1508">
        <f t="shared" si="4211"/>
        <v>1070</v>
      </c>
      <c r="AE11072" s="14">
        <f t="shared" si="4212"/>
        <v>19.3</v>
      </c>
      <c r="AF11072" s="14">
        <f t="shared" si="4213"/>
        <v>0</v>
      </c>
      <c r="AG11072" s="14" t="e">
        <f t="shared" si="4214"/>
        <v>#DIV/0!</v>
      </c>
      <c r="AH11072" s="14" t="e">
        <f t="shared" si="4215"/>
        <v>#DIV/0!</v>
      </c>
      <c r="AI11072" s="14">
        <f t="shared" si="4216"/>
        <v>200</v>
      </c>
      <c r="AJ11072" s="3506"/>
      <c r="AK11072" s="3504"/>
      <c r="AL11072" s="2724"/>
      <c r="AM11072" s="2724"/>
      <c r="AN11072" s="2724"/>
    </row>
    <row r="11073" spans="1:40" ht="15.75">
      <c r="A11073" s="1470">
        <v>91</v>
      </c>
      <c r="B11073" s="3510" t="s">
        <v>3554</v>
      </c>
      <c r="C11073" s="140" t="s">
        <v>177</v>
      </c>
      <c r="D11073" s="560">
        <v>1</v>
      </c>
      <c r="E11073" s="548">
        <v>200</v>
      </c>
      <c r="F11073" s="560">
        <f t="shared" si="4208"/>
        <v>200</v>
      </c>
      <c r="G11073" s="548">
        <v>0</v>
      </c>
      <c r="H11073" s="560">
        <f t="shared" si="4209"/>
        <v>0</v>
      </c>
      <c r="I11073" s="582">
        <v>44725</v>
      </c>
      <c r="J11073" s="582">
        <v>45260</v>
      </c>
      <c r="K11073" s="548"/>
      <c r="L11073" s="548" t="s">
        <v>216</v>
      </c>
      <c r="M11073" s="548" t="s">
        <v>216</v>
      </c>
      <c r="N11073" s="548">
        <v>0</v>
      </c>
      <c r="O11073" s="548">
        <v>0</v>
      </c>
      <c r="P11073" s="548">
        <v>0</v>
      </c>
      <c r="Q11073" s="548"/>
      <c r="R11073" s="548"/>
      <c r="S11073" s="548"/>
      <c r="T11073" s="548"/>
      <c r="U11073" s="548"/>
      <c r="V11073" s="548"/>
      <c r="W11073" s="548"/>
      <c r="X11073" s="548"/>
      <c r="Y11073" s="548"/>
      <c r="Z11073" s="548"/>
      <c r="AA11073" s="548"/>
      <c r="AB11073" s="548"/>
      <c r="AC11073" s="1507">
        <f t="shared" si="4210"/>
        <v>200</v>
      </c>
      <c r="AD11073" s="1508">
        <f t="shared" si="4211"/>
        <v>200</v>
      </c>
      <c r="AE11073" s="14">
        <f t="shared" si="4212"/>
        <v>8.1</v>
      </c>
      <c r="AF11073" s="14">
        <f t="shared" si="4213"/>
        <v>0</v>
      </c>
      <c r="AG11073" s="14" t="e">
        <f t="shared" si="4214"/>
        <v>#DIV/0!</v>
      </c>
      <c r="AH11073" s="14" t="e">
        <f t="shared" si="4215"/>
        <v>#DIV/0!</v>
      </c>
      <c r="AI11073" s="14">
        <f t="shared" si="4216"/>
        <v>200</v>
      </c>
      <c r="AJ11073" s="3506"/>
      <c r="AK11073" s="3504"/>
      <c r="AL11073" s="2724"/>
      <c r="AM11073" s="2724"/>
      <c r="AN11073" s="2724"/>
    </row>
    <row r="11074" spans="1:40" ht="15.75">
      <c r="A11074" s="1470">
        <v>93</v>
      </c>
      <c r="B11074" s="3516" t="s">
        <v>6011</v>
      </c>
      <c r="C11074" s="140" t="s">
        <v>177</v>
      </c>
      <c r="D11074" s="560">
        <v>1</v>
      </c>
      <c r="E11074" s="548">
        <v>280</v>
      </c>
      <c r="F11074" s="560">
        <f t="shared" si="4208"/>
        <v>280</v>
      </c>
      <c r="G11074" s="548">
        <v>0</v>
      </c>
      <c r="H11074" s="560">
        <f t="shared" si="4209"/>
        <v>0</v>
      </c>
      <c r="I11074" s="582">
        <v>44838</v>
      </c>
      <c r="J11074" s="582">
        <v>45107</v>
      </c>
      <c r="K11074" s="1470"/>
      <c r="L11074" s="548" t="s">
        <v>216</v>
      </c>
      <c r="M11074" s="548" t="s">
        <v>216</v>
      </c>
      <c r="N11074" s="548">
        <v>100</v>
      </c>
      <c r="O11074" s="548">
        <v>0</v>
      </c>
      <c r="P11074" s="548">
        <v>0</v>
      </c>
      <c r="Q11074" s="548"/>
      <c r="R11074" s="548"/>
      <c r="S11074" s="548"/>
      <c r="T11074" s="548"/>
      <c r="U11074" s="548"/>
      <c r="V11074" s="548"/>
      <c r="W11074" s="548"/>
      <c r="X11074" s="548"/>
      <c r="Y11074" s="548"/>
      <c r="Z11074" s="548"/>
      <c r="AA11074" s="548"/>
      <c r="AB11074" s="548"/>
      <c r="AC11074" s="1507">
        <f t="shared" si="4210"/>
        <v>180</v>
      </c>
      <c r="AD11074" s="1508">
        <f t="shared" si="4211"/>
        <v>180</v>
      </c>
      <c r="AE11074" s="14">
        <f t="shared" si="4212"/>
        <v>3</v>
      </c>
      <c r="AF11074" s="14">
        <f t="shared" si="4213"/>
        <v>33.333333333333336</v>
      </c>
      <c r="AG11074" s="14">
        <f t="shared" si="4214"/>
        <v>5.3999999999999995</v>
      </c>
      <c r="AH11074" s="14">
        <f t="shared" si="4215"/>
        <v>2.3999999999999995</v>
      </c>
      <c r="AI11074" s="14">
        <f t="shared" si="4216"/>
        <v>80</v>
      </c>
      <c r="AJ11074" s="3506"/>
      <c r="AK11074" s="3504"/>
      <c r="AL11074" s="2724"/>
      <c r="AM11074" s="2724"/>
      <c r="AN11074" s="2724"/>
    </row>
    <row r="11075" spans="1:40" ht="15.75">
      <c r="A11075" s="1470">
        <v>94</v>
      </c>
      <c r="B11075" s="3516" t="s">
        <v>6012</v>
      </c>
      <c r="C11075" s="140" t="s">
        <v>177</v>
      </c>
      <c r="D11075" s="560">
        <v>1</v>
      </c>
      <c r="E11075" s="548">
        <v>140</v>
      </c>
      <c r="F11075" s="560">
        <f t="shared" si="4208"/>
        <v>140</v>
      </c>
      <c r="G11075" s="548">
        <v>0</v>
      </c>
      <c r="H11075" s="560">
        <f t="shared" si="4209"/>
        <v>0</v>
      </c>
      <c r="I11075" s="582">
        <v>44838</v>
      </c>
      <c r="J11075" s="582">
        <v>45107</v>
      </c>
      <c r="K11075" s="1470"/>
      <c r="L11075" s="548" t="s">
        <v>216</v>
      </c>
      <c r="M11075" s="548" t="s">
        <v>216</v>
      </c>
      <c r="N11075" s="548">
        <v>20</v>
      </c>
      <c r="O11075" s="548">
        <v>0</v>
      </c>
      <c r="P11075" s="548">
        <v>0</v>
      </c>
      <c r="Q11075" s="548"/>
      <c r="R11075" s="548"/>
      <c r="S11075" s="548"/>
      <c r="T11075" s="548"/>
      <c r="U11075" s="548"/>
      <c r="V11075" s="548"/>
      <c r="W11075" s="548"/>
      <c r="X11075" s="548"/>
      <c r="Y11075" s="548"/>
      <c r="Z11075" s="548"/>
      <c r="AA11075" s="548"/>
      <c r="AB11075" s="548"/>
      <c r="AC11075" s="1507">
        <f t="shared" si="4210"/>
        <v>120</v>
      </c>
      <c r="AD11075" s="1508">
        <f t="shared" si="4211"/>
        <v>120</v>
      </c>
      <c r="AE11075" s="14">
        <f t="shared" si="4212"/>
        <v>3</v>
      </c>
      <c r="AF11075" s="14">
        <f t="shared" si="4213"/>
        <v>6.666666666666667</v>
      </c>
      <c r="AG11075" s="14">
        <f t="shared" si="4214"/>
        <v>18</v>
      </c>
      <c r="AH11075" s="14">
        <f t="shared" si="4215"/>
        <v>15</v>
      </c>
      <c r="AI11075" s="14">
        <f t="shared" si="4216"/>
        <v>100</v>
      </c>
      <c r="AJ11075" s="3506"/>
      <c r="AK11075" s="3504"/>
      <c r="AL11075" s="2724"/>
      <c r="AM11075" s="2724"/>
      <c r="AN11075" s="2724"/>
    </row>
    <row r="11076" spans="1:40" ht="24" customHeight="1">
      <c r="A11076" s="1470">
        <v>95</v>
      </c>
      <c r="B11076" s="3516" t="s">
        <v>6013</v>
      </c>
      <c r="C11076" s="140" t="s">
        <v>177</v>
      </c>
      <c r="D11076" s="560">
        <v>1</v>
      </c>
      <c r="E11076" s="548">
        <v>60</v>
      </c>
      <c r="F11076" s="560">
        <f t="shared" si="4208"/>
        <v>60</v>
      </c>
      <c r="G11076" s="548">
        <v>0</v>
      </c>
      <c r="H11076" s="560">
        <f t="shared" si="4209"/>
        <v>0</v>
      </c>
      <c r="I11076" s="582">
        <v>44838</v>
      </c>
      <c r="J11076" s="582">
        <v>45107</v>
      </c>
      <c r="K11076" s="1470"/>
      <c r="L11076" s="548" t="s">
        <v>216</v>
      </c>
      <c r="M11076" s="548" t="s">
        <v>216</v>
      </c>
      <c r="N11076" s="548">
        <v>0</v>
      </c>
      <c r="O11076" s="548">
        <v>0</v>
      </c>
      <c r="P11076" s="548">
        <v>0</v>
      </c>
      <c r="Q11076" s="548"/>
      <c r="R11076" s="548"/>
      <c r="S11076" s="548"/>
      <c r="T11076" s="548"/>
      <c r="U11076" s="548"/>
      <c r="V11076" s="548"/>
      <c r="W11076" s="548"/>
      <c r="X11076" s="548"/>
      <c r="Y11076" s="548"/>
      <c r="Z11076" s="548"/>
      <c r="AA11076" s="548"/>
      <c r="AB11076" s="548"/>
      <c r="AC11076" s="1507">
        <f t="shared" si="4210"/>
        <v>60</v>
      </c>
      <c r="AD11076" s="1508">
        <f t="shared" si="4211"/>
        <v>60</v>
      </c>
      <c r="AE11076" s="14">
        <f t="shared" si="4212"/>
        <v>3</v>
      </c>
      <c r="AF11076" s="14">
        <f t="shared" si="4213"/>
        <v>0</v>
      </c>
      <c r="AG11076" s="14" t="e">
        <f t="shared" si="4214"/>
        <v>#DIV/0!</v>
      </c>
      <c r="AH11076" s="14" t="e">
        <f t="shared" si="4215"/>
        <v>#DIV/0!</v>
      </c>
      <c r="AI11076" s="14">
        <f t="shared" si="4216"/>
        <v>60</v>
      </c>
      <c r="AJ11076" s="3506"/>
      <c r="AK11076" s="3504"/>
      <c r="AL11076" s="2724"/>
      <c r="AM11076" s="2724"/>
      <c r="AN11076" s="2724"/>
    </row>
    <row r="11077" spans="1:40" ht="15.75">
      <c r="A11077" s="1470">
        <v>96</v>
      </c>
      <c r="B11077" s="605" t="s">
        <v>5855</v>
      </c>
      <c r="C11077" s="3389" t="s">
        <v>181</v>
      </c>
      <c r="D11077" s="3508">
        <v>0</v>
      </c>
      <c r="E11077" s="135">
        <v>165</v>
      </c>
      <c r="F11077" s="560">
        <f>E11077*D11077</f>
        <v>0</v>
      </c>
      <c r="G11077" s="548">
        <v>0</v>
      </c>
      <c r="H11077" s="560">
        <f t="shared" si="4209"/>
        <v>0</v>
      </c>
      <c r="I11077" s="582">
        <v>44839</v>
      </c>
      <c r="J11077" s="582">
        <v>45077</v>
      </c>
      <c r="K11077" s="548"/>
      <c r="L11077" s="548" t="s">
        <v>216</v>
      </c>
      <c r="M11077" s="548" t="s">
        <v>216</v>
      </c>
      <c r="N11077" s="135">
        <v>36</v>
      </c>
      <c r="O11077" s="135">
        <v>48</v>
      </c>
      <c r="P11077" s="548">
        <v>16</v>
      </c>
      <c r="Q11077" s="548"/>
      <c r="R11077" s="548"/>
      <c r="S11077" s="548"/>
      <c r="T11077" s="548"/>
      <c r="U11077" s="548"/>
      <c r="V11077" s="548"/>
      <c r="W11077" s="548"/>
      <c r="X11077" s="548"/>
      <c r="Y11077" s="548"/>
      <c r="Z11077" s="548"/>
      <c r="AA11077" s="548"/>
      <c r="AB11077" s="548"/>
      <c r="AC11077" s="1507">
        <f t="shared" si="4210"/>
        <v>65</v>
      </c>
      <c r="AD11077" s="1508">
        <f t="shared" si="4211"/>
        <v>0</v>
      </c>
      <c r="AE11077" s="14">
        <f t="shared" si="4212"/>
        <v>2</v>
      </c>
      <c r="AF11077" s="14">
        <f t="shared" si="4213"/>
        <v>33.333333333333336</v>
      </c>
      <c r="AG11077" s="14">
        <f t="shared" si="4214"/>
        <v>1.95</v>
      </c>
      <c r="AH11077" s="14">
        <f t="shared" si="4215"/>
        <v>-5.0000000000000044E-2</v>
      </c>
      <c r="AI11077" s="14">
        <f t="shared" si="4216"/>
        <v>-1.6666666666666714</v>
      </c>
      <c r="AJ11077" s="3506"/>
      <c r="AK11077" s="3504"/>
      <c r="AL11077" s="2724"/>
      <c r="AM11077" s="2724"/>
      <c r="AN11077" s="2724"/>
    </row>
    <row r="11078" spans="1:40" ht="31.5">
      <c r="A11078" s="1470">
        <v>98</v>
      </c>
      <c r="B11078" s="604" t="s">
        <v>4880</v>
      </c>
      <c r="C11078" s="140" t="s">
        <v>234</v>
      </c>
      <c r="D11078" s="560">
        <v>1</v>
      </c>
      <c r="E11078" s="548">
        <v>87</v>
      </c>
      <c r="F11078" s="560">
        <f t="shared" ref="F11078:F11088" si="4217">D11078*E11078</f>
        <v>87</v>
      </c>
      <c r="G11078" s="548">
        <v>0</v>
      </c>
      <c r="H11078" s="560">
        <f t="shared" ref="H11078:H11101" si="4218">G11078*D11078</f>
        <v>0</v>
      </c>
      <c r="I11078" s="582">
        <v>44803</v>
      </c>
      <c r="J11078" s="582">
        <v>45040</v>
      </c>
      <c r="K11078" s="548"/>
      <c r="L11078" s="548" t="s">
        <v>216</v>
      </c>
      <c r="M11078" s="548" t="s">
        <v>216</v>
      </c>
      <c r="N11078" s="548">
        <v>16</v>
      </c>
      <c r="O11078" s="548">
        <v>17</v>
      </c>
      <c r="P11078" s="548">
        <v>35</v>
      </c>
      <c r="Q11078" s="548"/>
      <c r="R11078" s="548"/>
      <c r="S11078" s="548"/>
      <c r="T11078" s="548"/>
      <c r="U11078" s="548"/>
      <c r="V11078" s="548"/>
      <c r="W11078" s="548"/>
      <c r="X11078" s="548"/>
      <c r="Y11078" s="548"/>
      <c r="Z11078" s="548"/>
      <c r="AA11078" s="548"/>
      <c r="AB11078" s="548"/>
      <c r="AC11078" s="1507">
        <f t="shared" ref="AC11078:AC11101" si="4219">E11078+G11078-N11078-O11078-AA11078-P11078-Q11078-R11078-S11078-T11078-U11078-V11078-W11078-X11078-Y11078</f>
        <v>19</v>
      </c>
      <c r="AD11078" s="1508">
        <f t="shared" ref="AD11078:AD11101" si="4220">D11078*AC11078</f>
        <v>19</v>
      </c>
      <c r="AE11078" s="14">
        <f t="shared" ref="AE11078:AE11101" si="4221">(J11078-"01.04.2023")/30</f>
        <v>0.76666666666666672</v>
      </c>
      <c r="AF11078" s="14">
        <f t="shared" ref="AF11078:AF11101" si="4222">(N11078+O11078+P11078+Q11078+R11078+S11078+T11078+U11078+V11078+W11078+X11078+Y11078)/3</f>
        <v>22.666666666666668</v>
      </c>
      <c r="AG11078" s="14">
        <f t="shared" ref="AG11078:AG11101" si="4223">AC11078/AF11078</f>
        <v>0.83823529411764697</v>
      </c>
      <c r="AH11078" s="14">
        <f t="shared" ref="AH11078:AH11101" si="4224">AG11078-AE11078</f>
        <v>7.1568627450980249E-2</v>
      </c>
      <c r="AI11078" s="14">
        <f t="shared" ref="AI11078:AI11101" si="4225">AC11078-(AE11078*AF11078)</f>
        <v>1.62222222222222</v>
      </c>
      <c r="AJ11078" s="3506"/>
      <c r="AK11078" s="3504"/>
      <c r="AL11078" s="2724"/>
      <c r="AM11078" s="2724"/>
      <c r="AN11078" s="2724"/>
    </row>
    <row r="11079" spans="1:40" ht="31.5">
      <c r="A11079" s="1470">
        <v>99</v>
      </c>
      <c r="B11079" s="604" t="s">
        <v>4880</v>
      </c>
      <c r="C11079" s="140" t="s">
        <v>234</v>
      </c>
      <c r="D11079" s="560">
        <v>1</v>
      </c>
      <c r="E11079" s="548">
        <v>50</v>
      </c>
      <c r="F11079" s="560">
        <f t="shared" si="4217"/>
        <v>50</v>
      </c>
      <c r="G11079" s="548">
        <v>0</v>
      </c>
      <c r="H11079" s="560">
        <f t="shared" si="4218"/>
        <v>0</v>
      </c>
      <c r="I11079" s="582">
        <v>44896</v>
      </c>
      <c r="J11079" s="582">
        <v>45040</v>
      </c>
      <c r="K11079" s="548"/>
      <c r="L11079" s="548" t="s">
        <v>216</v>
      </c>
      <c r="M11079" s="548" t="s">
        <v>216</v>
      </c>
      <c r="N11079" s="548">
        <v>10</v>
      </c>
      <c r="O11079" s="548">
        <v>39</v>
      </c>
      <c r="P11079" s="548">
        <v>0</v>
      </c>
      <c r="Q11079" s="548"/>
      <c r="R11079" s="548"/>
      <c r="S11079" s="548"/>
      <c r="T11079" s="548"/>
      <c r="U11079" s="548"/>
      <c r="V11079" s="548"/>
      <c r="W11079" s="548"/>
      <c r="X11079" s="548"/>
      <c r="Y11079" s="548"/>
      <c r="Z11079" s="548"/>
      <c r="AA11079" s="548"/>
      <c r="AB11079" s="548"/>
      <c r="AC11079" s="1507">
        <f t="shared" si="4219"/>
        <v>1</v>
      </c>
      <c r="AD11079" s="1508">
        <f t="shared" si="4220"/>
        <v>1</v>
      </c>
      <c r="AE11079" s="14">
        <f t="shared" si="4221"/>
        <v>0.76666666666666672</v>
      </c>
      <c r="AF11079" s="14">
        <f t="shared" si="4222"/>
        <v>16.333333333333332</v>
      </c>
      <c r="AG11079" s="14">
        <f t="shared" si="4223"/>
        <v>6.1224489795918373E-2</v>
      </c>
      <c r="AH11079" s="14">
        <f t="shared" si="4224"/>
        <v>-0.70544217687074839</v>
      </c>
      <c r="AI11079" s="14">
        <f t="shared" si="4225"/>
        <v>-11.522222222222222</v>
      </c>
      <c r="AJ11079" s="3506"/>
      <c r="AK11079" s="3504"/>
      <c r="AL11079" s="2724"/>
      <c r="AM11079" s="2724"/>
      <c r="AN11079" s="2724"/>
    </row>
    <row r="11080" spans="1:40" ht="31.5" customHeight="1">
      <c r="A11080" s="1470">
        <v>100</v>
      </c>
      <c r="B11080" s="3509" t="s">
        <v>962</v>
      </c>
      <c r="C11080" s="140" t="s">
        <v>224</v>
      </c>
      <c r="D11080" s="560">
        <v>0</v>
      </c>
      <c r="E11080" s="548">
        <v>68</v>
      </c>
      <c r="F11080" s="560">
        <f t="shared" si="4217"/>
        <v>0</v>
      </c>
      <c r="G11080" s="548">
        <v>0</v>
      </c>
      <c r="H11080" s="560">
        <f t="shared" si="4218"/>
        <v>0</v>
      </c>
      <c r="I11080" s="582">
        <v>44677</v>
      </c>
      <c r="J11080" s="582">
        <v>45689</v>
      </c>
      <c r="K11080" s="548"/>
      <c r="L11080" s="548" t="s">
        <v>216</v>
      </c>
      <c r="M11080" s="548" t="s">
        <v>216</v>
      </c>
      <c r="N11080" s="548">
        <v>2</v>
      </c>
      <c r="O11080" s="548">
        <v>0</v>
      </c>
      <c r="P11080" s="548">
        <v>14</v>
      </c>
      <c r="Q11080" s="548"/>
      <c r="R11080" s="548"/>
      <c r="S11080" s="548"/>
      <c r="T11080" s="548"/>
      <c r="U11080" s="548"/>
      <c r="V11080" s="548"/>
      <c r="W11080" s="548"/>
      <c r="X11080" s="548"/>
      <c r="Y11080" s="548"/>
      <c r="Z11080" s="548"/>
      <c r="AA11080" s="548"/>
      <c r="AB11080" s="548"/>
      <c r="AC11080" s="1507">
        <f t="shared" si="4219"/>
        <v>52</v>
      </c>
      <c r="AD11080" s="1508">
        <f t="shared" si="4220"/>
        <v>0</v>
      </c>
      <c r="AE11080" s="14">
        <f t="shared" si="4221"/>
        <v>22.4</v>
      </c>
      <c r="AF11080" s="14">
        <f t="shared" si="4222"/>
        <v>5.333333333333333</v>
      </c>
      <c r="AG11080" s="14">
        <f t="shared" si="4223"/>
        <v>9.75</v>
      </c>
      <c r="AH11080" s="14">
        <f t="shared" si="4224"/>
        <v>-12.649999999999999</v>
      </c>
      <c r="AI11080" s="14">
        <f t="shared" si="4225"/>
        <v>-67.466666666666654</v>
      </c>
      <c r="AJ11080" s="3506"/>
      <c r="AK11080" s="3504"/>
      <c r="AL11080" s="2724"/>
      <c r="AM11080" s="2724"/>
      <c r="AN11080" s="2724"/>
    </row>
    <row r="11081" spans="1:40" ht="15.75">
      <c r="A11081" s="1470">
        <v>101</v>
      </c>
      <c r="B11081" s="3510" t="s">
        <v>3553</v>
      </c>
      <c r="C11081" s="140" t="s">
        <v>177</v>
      </c>
      <c r="D11081" s="560">
        <v>1</v>
      </c>
      <c r="E11081" s="548">
        <v>100</v>
      </c>
      <c r="F11081" s="560">
        <f t="shared" si="4217"/>
        <v>100</v>
      </c>
      <c r="G11081" s="548">
        <v>0</v>
      </c>
      <c r="H11081" s="560">
        <f t="shared" si="4218"/>
        <v>0</v>
      </c>
      <c r="I11081" s="582">
        <v>44728</v>
      </c>
      <c r="J11081" s="582">
        <v>45046</v>
      </c>
      <c r="K11081" s="548"/>
      <c r="L11081" s="548" t="s">
        <v>216</v>
      </c>
      <c r="M11081" s="548" t="s">
        <v>216</v>
      </c>
      <c r="N11081" s="548">
        <v>0</v>
      </c>
      <c r="O11081" s="548">
        <v>0</v>
      </c>
      <c r="P11081" s="548">
        <v>0</v>
      </c>
      <c r="Q11081" s="548"/>
      <c r="R11081" s="548"/>
      <c r="S11081" s="548"/>
      <c r="T11081" s="548"/>
      <c r="U11081" s="548"/>
      <c r="V11081" s="548"/>
      <c r="W11081" s="548"/>
      <c r="X11081" s="548"/>
      <c r="Y11081" s="548"/>
      <c r="Z11081" s="548"/>
      <c r="AA11081" s="548"/>
      <c r="AB11081" s="548"/>
      <c r="AC11081" s="1507">
        <f t="shared" si="4219"/>
        <v>100</v>
      </c>
      <c r="AD11081" s="1508">
        <f t="shared" si="4220"/>
        <v>100</v>
      </c>
      <c r="AE11081" s="14">
        <f t="shared" si="4221"/>
        <v>0.96666666666666667</v>
      </c>
      <c r="AF11081" s="14">
        <f t="shared" si="4222"/>
        <v>0</v>
      </c>
      <c r="AG11081" s="14" t="e">
        <f t="shared" si="4223"/>
        <v>#DIV/0!</v>
      </c>
      <c r="AH11081" s="14" t="e">
        <f t="shared" si="4224"/>
        <v>#DIV/0!</v>
      </c>
      <c r="AI11081" s="14">
        <f t="shared" si="4225"/>
        <v>100</v>
      </c>
      <c r="AJ11081" s="3506"/>
      <c r="AK11081" s="3504"/>
      <c r="AL11081" s="2724"/>
      <c r="AM11081" s="2724"/>
      <c r="AN11081" s="2724"/>
    </row>
    <row r="11082" spans="1:40" ht="31.5" customHeight="1">
      <c r="A11082" s="1470">
        <v>102</v>
      </c>
      <c r="B11082" s="605" t="s">
        <v>4157</v>
      </c>
      <c r="C11082" s="140" t="s">
        <v>181</v>
      </c>
      <c r="D11082" s="560">
        <v>1</v>
      </c>
      <c r="E11082" s="548">
        <v>290</v>
      </c>
      <c r="F11082" s="560">
        <f t="shared" si="4217"/>
        <v>290</v>
      </c>
      <c r="G11082" s="548">
        <v>0</v>
      </c>
      <c r="H11082" s="560">
        <f t="shared" si="4218"/>
        <v>0</v>
      </c>
      <c r="I11082" s="582">
        <v>44749</v>
      </c>
      <c r="J11082" s="582">
        <v>45930</v>
      </c>
      <c r="K11082" s="548"/>
      <c r="L11082" s="548" t="s">
        <v>216</v>
      </c>
      <c r="M11082" s="548" t="s">
        <v>216</v>
      </c>
      <c r="N11082" s="548">
        <v>20</v>
      </c>
      <c r="O11082" s="548">
        <v>10</v>
      </c>
      <c r="P11082" s="548">
        <v>10</v>
      </c>
      <c r="Q11082" s="548"/>
      <c r="R11082" s="548"/>
      <c r="S11082" s="548"/>
      <c r="T11082" s="548"/>
      <c r="U11082" s="548"/>
      <c r="V11082" s="548"/>
      <c r="W11082" s="548"/>
      <c r="X11082" s="548"/>
      <c r="Y11082" s="548"/>
      <c r="Z11082" s="548"/>
      <c r="AA11082" s="548"/>
      <c r="AB11082" s="548"/>
      <c r="AC11082" s="1507">
        <f t="shared" si="4219"/>
        <v>250</v>
      </c>
      <c r="AD11082" s="1508">
        <f t="shared" si="4220"/>
        <v>250</v>
      </c>
      <c r="AE11082" s="14">
        <f t="shared" si="4221"/>
        <v>30.433333333333334</v>
      </c>
      <c r="AF11082" s="14">
        <f t="shared" si="4222"/>
        <v>13.333333333333334</v>
      </c>
      <c r="AG11082" s="14">
        <f t="shared" si="4223"/>
        <v>18.75</v>
      </c>
      <c r="AH11082" s="14">
        <f t="shared" si="4224"/>
        <v>-11.683333333333334</v>
      </c>
      <c r="AI11082" s="14">
        <f t="shared" si="4225"/>
        <v>-155.77777777777777</v>
      </c>
      <c r="AJ11082" s="3506"/>
      <c r="AK11082" s="3504"/>
      <c r="AL11082" s="2724"/>
      <c r="AM11082" s="2724"/>
      <c r="AN11082" s="2724"/>
    </row>
    <row r="11083" spans="1:40" ht="31.5" customHeight="1">
      <c r="A11083" s="1470">
        <v>103</v>
      </c>
      <c r="B11083" s="3516" t="s">
        <v>6014</v>
      </c>
      <c r="C11083" s="140" t="s">
        <v>177</v>
      </c>
      <c r="D11083" s="560">
        <v>1</v>
      </c>
      <c r="E11083" s="548">
        <v>290</v>
      </c>
      <c r="F11083" s="560">
        <f t="shared" si="4217"/>
        <v>290</v>
      </c>
      <c r="G11083" s="548">
        <v>0</v>
      </c>
      <c r="H11083" s="560">
        <f t="shared" si="4218"/>
        <v>0</v>
      </c>
      <c r="I11083" s="582">
        <v>44838</v>
      </c>
      <c r="J11083" s="582">
        <v>45535</v>
      </c>
      <c r="K11083" s="1470"/>
      <c r="L11083" s="548" t="s">
        <v>216</v>
      </c>
      <c r="M11083" s="548" t="s">
        <v>216</v>
      </c>
      <c r="N11083" s="548">
        <v>120</v>
      </c>
      <c r="O11083" s="548">
        <v>80</v>
      </c>
      <c r="P11083" s="548">
        <v>30</v>
      </c>
      <c r="Q11083" s="548"/>
      <c r="R11083" s="548"/>
      <c r="S11083" s="548"/>
      <c r="T11083" s="548"/>
      <c r="U11083" s="548"/>
      <c r="V11083" s="548"/>
      <c r="W11083" s="548"/>
      <c r="X11083" s="548"/>
      <c r="Y11083" s="548"/>
      <c r="Z11083" s="548"/>
      <c r="AA11083" s="548"/>
      <c r="AB11083" s="548"/>
      <c r="AC11083" s="1507">
        <f t="shared" si="4219"/>
        <v>60</v>
      </c>
      <c r="AD11083" s="1508">
        <f t="shared" si="4220"/>
        <v>60</v>
      </c>
      <c r="AE11083" s="14">
        <f t="shared" si="4221"/>
        <v>17.266666666666666</v>
      </c>
      <c r="AF11083" s="14">
        <f t="shared" si="4222"/>
        <v>76.666666666666671</v>
      </c>
      <c r="AG11083" s="14">
        <f t="shared" si="4223"/>
        <v>0.78260869565217384</v>
      </c>
      <c r="AH11083" s="14">
        <f t="shared" si="4224"/>
        <v>-16.484057971014494</v>
      </c>
      <c r="AI11083" s="14">
        <f t="shared" si="4225"/>
        <v>-1263.7777777777778</v>
      </c>
      <c r="AJ11083" s="3506"/>
      <c r="AK11083" s="3504"/>
      <c r="AL11083" s="2724"/>
      <c r="AM11083" s="2724"/>
      <c r="AN11083" s="2724"/>
    </row>
    <row r="11084" spans="1:40" ht="15.75">
      <c r="A11084" s="1470">
        <v>104</v>
      </c>
      <c r="B11084" s="604" t="s">
        <v>3547</v>
      </c>
      <c r="C11084" s="3389" t="s">
        <v>233</v>
      </c>
      <c r="D11084" s="560">
        <v>1</v>
      </c>
      <c r="E11084" s="548">
        <v>54</v>
      </c>
      <c r="F11084" s="560">
        <f t="shared" si="4217"/>
        <v>54</v>
      </c>
      <c r="G11084" s="548">
        <v>0</v>
      </c>
      <c r="H11084" s="560">
        <f t="shared" si="4218"/>
        <v>0</v>
      </c>
      <c r="I11084" s="582">
        <v>44715</v>
      </c>
      <c r="J11084" s="582">
        <v>45382</v>
      </c>
      <c r="K11084" s="1470"/>
      <c r="L11084" s="548" t="s">
        <v>216</v>
      </c>
      <c r="M11084" s="548" t="s">
        <v>216</v>
      </c>
      <c r="N11084" s="548">
        <v>11</v>
      </c>
      <c r="O11084" s="548">
        <v>0</v>
      </c>
      <c r="P11084" s="548">
        <v>6</v>
      </c>
      <c r="Q11084" s="548"/>
      <c r="R11084" s="548"/>
      <c r="S11084" s="548"/>
      <c r="T11084" s="548"/>
      <c r="U11084" s="548"/>
      <c r="V11084" s="548"/>
      <c r="W11084" s="548"/>
      <c r="X11084" s="548"/>
      <c r="Y11084" s="548"/>
      <c r="Z11084" s="548"/>
      <c r="AA11084" s="548"/>
      <c r="AB11084" s="548"/>
      <c r="AC11084" s="1507">
        <f t="shared" si="4219"/>
        <v>37</v>
      </c>
      <c r="AD11084" s="1508">
        <f t="shared" si="4220"/>
        <v>37</v>
      </c>
      <c r="AE11084" s="14">
        <f t="shared" si="4221"/>
        <v>12.166666666666666</v>
      </c>
      <c r="AF11084" s="14">
        <f t="shared" si="4222"/>
        <v>5.666666666666667</v>
      </c>
      <c r="AG11084" s="14">
        <f t="shared" si="4223"/>
        <v>6.5294117647058822</v>
      </c>
      <c r="AH11084" s="14">
        <f t="shared" si="4224"/>
        <v>-5.6372549019607838</v>
      </c>
      <c r="AI11084" s="14">
        <f t="shared" si="4225"/>
        <v>-31.944444444444443</v>
      </c>
      <c r="AJ11084" s="3506"/>
      <c r="AK11084" s="3504"/>
      <c r="AL11084" s="2724"/>
      <c r="AM11084" s="2724"/>
      <c r="AN11084" s="2724"/>
    </row>
    <row r="11085" spans="1:40" ht="15.75">
      <c r="A11085" s="1470">
        <v>105</v>
      </c>
      <c r="B11085" s="605" t="s">
        <v>5283</v>
      </c>
      <c r="C11085" s="140" t="s">
        <v>181</v>
      </c>
      <c r="D11085" s="584">
        <v>120.375</v>
      </c>
      <c r="E11085" s="548">
        <v>8</v>
      </c>
      <c r="F11085" s="560">
        <f t="shared" si="4217"/>
        <v>963</v>
      </c>
      <c r="G11085" s="548">
        <v>0</v>
      </c>
      <c r="H11085" s="560">
        <f t="shared" si="4218"/>
        <v>0</v>
      </c>
      <c r="I11085" s="582">
        <v>44833</v>
      </c>
      <c r="J11085" s="582">
        <v>45199</v>
      </c>
      <c r="K11085" s="548"/>
      <c r="L11085" s="548">
        <v>788</v>
      </c>
      <c r="M11085" s="582">
        <v>44824</v>
      </c>
      <c r="N11085" s="548">
        <v>0</v>
      </c>
      <c r="O11085" s="548">
        <v>0</v>
      </c>
      <c r="P11085" s="548">
        <v>0</v>
      </c>
      <c r="Q11085" s="548"/>
      <c r="R11085" s="548"/>
      <c r="S11085" s="548"/>
      <c r="T11085" s="548"/>
      <c r="U11085" s="548"/>
      <c r="V11085" s="548"/>
      <c r="W11085" s="548"/>
      <c r="X11085" s="548"/>
      <c r="Y11085" s="548"/>
      <c r="Z11085" s="548"/>
      <c r="AA11085" s="548"/>
      <c r="AB11085" s="548"/>
      <c r="AC11085" s="1507">
        <f t="shared" si="4219"/>
        <v>8</v>
      </c>
      <c r="AD11085" s="1508">
        <f t="shared" si="4220"/>
        <v>963</v>
      </c>
      <c r="AE11085" s="14">
        <f t="shared" si="4221"/>
        <v>6.0666666666666664</v>
      </c>
      <c r="AF11085" s="14">
        <f t="shared" si="4222"/>
        <v>0</v>
      </c>
      <c r="AG11085" s="14" t="e">
        <f t="shared" si="4223"/>
        <v>#DIV/0!</v>
      </c>
      <c r="AH11085" s="14" t="e">
        <f t="shared" si="4224"/>
        <v>#DIV/0!</v>
      </c>
      <c r="AI11085" s="14">
        <f t="shared" si="4225"/>
        <v>8</v>
      </c>
      <c r="AJ11085" s="3506"/>
      <c r="AK11085" s="3504"/>
      <c r="AL11085" s="2724"/>
      <c r="AM11085" s="2724"/>
      <c r="AN11085" s="2724"/>
    </row>
    <row r="11086" spans="1:40" ht="15.75">
      <c r="A11086" s="1470">
        <v>106</v>
      </c>
      <c r="B11086" s="605" t="s">
        <v>5284</v>
      </c>
      <c r="C11086" s="140" t="s">
        <v>181</v>
      </c>
      <c r="D11086" s="584">
        <v>96.3</v>
      </c>
      <c r="E11086" s="548">
        <v>12</v>
      </c>
      <c r="F11086" s="560">
        <f t="shared" si="4217"/>
        <v>1155.5999999999999</v>
      </c>
      <c r="G11086" s="548">
        <v>0</v>
      </c>
      <c r="H11086" s="560">
        <f t="shared" si="4218"/>
        <v>0</v>
      </c>
      <c r="I11086" s="582">
        <v>44833</v>
      </c>
      <c r="J11086" s="582">
        <v>45199</v>
      </c>
      <c r="K11086" s="548"/>
      <c r="L11086" s="548">
        <v>788</v>
      </c>
      <c r="M11086" s="582">
        <v>44824</v>
      </c>
      <c r="N11086" s="548">
        <v>0</v>
      </c>
      <c r="O11086" s="548">
        <v>0</v>
      </c>
      <c r="P11086" s="548">
        <v>0</v>
      </c>
      <c r="Q11086" s="548"/>
      <c r="R11086" s="548"/>
      <c r="S11086" s="548"/>
      <c r="T11086" s="548"/>
      <c r="U11086" s="548"/>
      <c r="V11086" s="548"/>
      <c r="W11086" s="548"/>
      <c r="X11086" s="548"/>
      <c r="Y11086" s="548"/>
      <c r="Z11086" s="548"/>
      <c r="AA11086" s="548"/>
      <c r="AB11086" s="548"/>
      <c r="AC11086" s="1507">
        <f t="shared" si="4219"/>
        <v>12</v>
      </c>
      <c r="AD11086" s="1508">
        <f t="shared" si="4220"/>
        <v>1155.5999999999999</v>
      </c>
      <c r="AE11086" s="14">
        <f t="shared" si="4221"/>
        <v>6.0666666666666664</v>
      </c>
      <c r="AF11086" s="14">
        <f t="shared" si="4222"/>
        <v>0</v>
      </c>
      <c r="AG11086" s="14" t="e">
        <f t="shared" si="4223"/>
        <v>#DIV/0!</v>
      </c>
      <c r="AH11086" s="14" t="e">
        <f t="shared" si="4224"/>
        <v>#DIV/0!</v>
      </c>
      <c r="AI11086" s="14">
        <f t="shared" si="4225"/>
        <v>12</v>
      </c>
      <c r="AJ11086" s="3506"/>
      <c r="AK11086" s="3504"/>
      <c r="AL11086" s="2724"/>
      <c r="AM11086" s="2724"/>
      <c r="AN11086" s="2724"/>
    </row>
    <row r="11087" spans="1:40" ht="30" customHeight="1">
      <c r="A11087" s="1470">
        <v>107</v>
      </c>
      <c r="B11087" s="605" t="s">
        <v>4124</v>
      </c>
      <c r="C11087" s="140" t="s">
        <v>181</v>
      </c>
      <c r="D11087" s="560">
        <v>1</v>
      </c>
      <c r="E11087" s="548">
        <v>12</v>
      </c>
      <c r="F11087" s="560">
        <f t="shared" si="4217"/>
        <v>12</v>
      </c>
      <c r="G11087" s="548">
        <v>0</v>
      </c>
      <c r="H11087" s="560">
        <f t="shared" si="4218"/>
        <v>0</v>
      </c>
      <c r="I11087" s="582">
        <v>44749</v>
      </c>
      <c r="J11087" s="582">
        <v>45279</v>
      </c>
      <c r="K11087" s="1470"/>
      <c r="L11087" s="548" t="s">
        <v>216</v>
      </c>
      <c r="M11087" s="548" t="s">
        <v>216</v>
      </c>
      <c r="N11087" s="548">
        <v>0</v>
      </c>
      <c r="O11087" s="548">
        <v>0</v>
      </c>
      <c r="P11087" s="548">
        <v>0</v>
      </c>
      <c r="Q11087" s="548"/>
      <c r="R11087" s="548"/>
      <c r="S11087" s="548"/>
      <c r="T11087" s="548"/>
      <c r="U11087" s="548"/>
      <c r="V11087" s="548"/>
      <c r="W11087" s="548"/>
      <c r="X11087" s="548"/>
      <c r="Y11087" s="548"/>
      <c r="Z11087" s="548"/>
      <c r="AA11087" s="548"/>
      <c r="AB11087" s="548"/>
      <c r="AC11087" s="1507">
        <f t="shared" si="4219"/>
        <v>12</v>
      </c>
      <c r="AD11087" s="1508">
        <f t="shared" si="4220"/>
        <v>12</v>
      </c>
      <c r="AE11087" s="14">
        <f t="shared" si="4221"/>
        <v>8.7333333333333325</v>
      </c>
      <c r="AF11087" s="14">
        <f t="shared" si="4222"/>
        <v>0</v>
      </c>
      <c r="AG11087" s="14" t="e">
        <f t="shared" si="4223"/>
        <v>#DIV/0!</v>
      </c>
      <c r="AH11087" s="14" t="e">
        <f t="shared" si="4224"/>
        <v>#DIV/0!</v>
      </c>
      <c r="AI11087" s="14">
        <f t="shared" si="4225"/>
        <v>12</v>
      </c>
      <c r="AJ11087" s="3506"/>
      <c r="AK11087" s="3504"/>
      <c r="AL11087" s="2724"/>
      <c r="AM11087" s="2724"/>
      <c r="AN11087" s="2724"/>
    </row>
    <row r="11088" spans="1:40" ht="15.75">
      <c r="A11088" s="1470">
        <v>108</v>
      </c>
      <c r="B11088" s="3510" t="s">
        <v>3739</v>
      </c>
      <c r="C11088" s="140" t="s">
        <v>233</v>
      </c>
      <c r="D11088" s="560">
        <v>1</v>
      </c>
      <c r="E11088" s="548">
        <v>35</v>
      </c>
      <c r="F11088" s="560">
        <f t="shared" si="4217"/>
        <v>35</v>
      </c>
      <c r="G11088" s="548">
        <v>0</v>
      </c>
      <c r="H11088" s="560">
        <f t="shared" si="4218"/>
        <v>0</v>
      </c>
      <c r="I11088" s="582">
        <v>44742</v>
      </c>
      <c r="J11088" s="582">
        <v>45473</v>
      </c>
      <c r="K11088" s="1470"/>
      <c r="L11088" s="548" t="s">
        <v>216</v>
      </c>
      <c r="M11088" s="548" t="s">
        <v>216</v>
      </c>
      <c r="N11088" s="548">
        <v>0</v>
      </c>
      <c r="O11088" s="548">
        <v>0</v>
      </c>
      <c r="P11088" s="548">
        <v>0</v>
      </c>
      <c r="Q11088" s="548"/>
      <c r="R11088" s="548"/>
      <c r="S11088" s="548"/>
      <c r="T11088" s="548"/>
      <c r="U11088" s="548"/>
      <c r="V11088" s="548"/>
      <c r="W11088" s="548"/>
      <c r="X11088" s="548"/>
      <c r="Y11088" s="548"/>
      <c r="Z11088" s="548"/>
      <c r="AA11088" s="548"/>
      <c r="AB11088" s="548"/>
      <c r="AC11088" s="1507">
        <f t="shared" si="4219"/>
        <v>35</v>
      </c>
      <c r="AD11088" s="1508">
        <f t="shared" si="4220"/>
        <v>35</v>
      </c>
      <c r="AE11088" s="14">
        <f t="shared" si="4221"/>
        <v>15.2</v>
      </c>
      <c r="AF11088" s="14">
        <f t="shared" si="4222"/>
        <v>0</v>
      </c>
      <c r="AG11088" s="14" t="e">
        <f t="shared" si="4223"/>
        <v>#DIV/0!</v>
      </c>
      <c r="AH11088" s="14" t="e">
        <f t="shared" si="4224"/>
        <v>#DIV/0!</v>
      </c>
      <c r="AI11088" s="14">
        <f t="shared" si="4225"/>
        <v>35</v>
      </c>
      <c r="AJ11088" s="3506"/>
      <c r="AK11088" s="3504"/>
      <c r="AL11088" s="2724"/>
      <c r="AM11088" s="2724"/>
      <c r="AN11088" s="2724"/>
    </row>
    <row r="11089" spans="1:40" ht="15.75">
      <c r="A11089" s="1470">
        <v>109</v>
      </c>
      <c r="B11089" s="605" t="s">
        <v>959</v>
      </c>
      <c r="C11089" s="3389" t="s">
        <v>181</v>
      </c>
      <c r="D11089" s="3508">
        <v>0</v>
      </c>
      <c r="E11089" s="135">
        <v>1017</v>
      </c>
      <c r="F11089" s="560">
        <f>E11089*D11089</f>
        <v>0</v>
      </c>
      <c r="G11089" s="548">
        <v>0</v>
      </c>
      <c r="H11089" s="560">
        <f t="shared" si="4218"/>
        <v>0</v>
      </c>
      <c r="I11089" s="582">
        <v>44839</v>
      </c>
      <c r="J11089" s="582">
        <v>45230</v>
      </c>
      <c r="K11089" s="548"/>
      <c r="L11089" s="548" t="s">
        <v>216</v>
      </c>
      <c r="M11089" s="548" t="s">
        <v>216</v>
      </c>
      <c r="N11089" s="135">
        <v>147</v>
      </c>
      <c r="O11089" s="135">
        <v>6</v>
      </c>
      <c r="P11089" s="548">
        <v>113</v>
      </c>
      <c r="Q11089" s="548"/>
      <c r="R11089" s="548"/>
      <c r="S11089" s="548"/>
      <c r="T11089" s="548"/>
      <c r="U11089" s="548"/>
      <c r="V11089" s="548"/>
      <c r="W11089" s="548"/>
      <c r="X11089" s="548"/>
      <c r="Y11089" s="548"/>
      <c r="Z11089" s="548"/>
      <c r="AA11089" s="548"/>
      <c r="AB11089" s="548"/>
      <c r="AC11089" s="1507">
        <f t="shared" si="4219"/>
        <v>751</v>
      </c>
      <c r="AD11089" s="1508">
        <f t="shared" si="4220"/>
        <v>0</v>
      </c>
      <c r="AE11089" s="14">
        <f t="shared" si="4221"/>
        <v>7.1</v>
      </c>
      <c r="AF11089" s="14">
        <f t="shared" si="4222"/>
        <v>88.666666666666671</v>
      </c>
      <c r="AG11089" s="14">
        <f t="shared" si="4223"/>
        <v>8.4699248120300741</v>
      </c>
      <c r="AH11089" s="14">
        <f t="shared" si="4224"/>
        <v>1.3699248120300744</v>
      </c>
      <c r="AI11089" s="14">
        <f t="shared" si="4225"/>
        <v>121.4666666666667</v>
      </c>
      <c r="AJ11089" s="3506"/>
      <c r="AK11089" s="3504"/>
      <c r="AL11089" s="2724"/>
      <c r="AM11089" s="2724"/>
      <c r="AN11089" s="2724"/>
    </row>
    <row r="11090" spans="1:40" ht="31.5" customHeight="1">
      <c r="A11090" s="1470">
        <v>110</v>
      </c>
      <c r="B11090" s="605" t="s">
        <v>4587</v>
      </c>
      <c r="C11090" s="140" t="s">
        <v>181</v>
      </c>
      <c r="D11090" s="560">
        <v>1</v>
      </c>
      <c r="E11090" s="548">
        <v>68</v>
      </c>
      <c r="F11090" s="560">
        <f t="shared" ref="F11090:F11104" si="4226">D11090*E11090</f>
        <v>68</v>
      </c>
      <c r="G11090" s="548">
        <v>0</v>
      </c>
      <c r="H11090" s="560">
        <f t="shared" si="4218"/>
        <v>0</v>
      </c>
      <c r="I11090" s="582">
        <v>44777</v>
      </c>
      <c r="J11090" s="582">
        <v>45291</v>
      </c>
      <c r="K11090" s="1470"/>
      <c r="L11090" s="548" t="s">
        <v>216</v>
      </c>
      <c r="M11090" s="548" t="s">
        <v>216</v>
      </c>
      <c r="N11090" s="548">
        <v>0</v>
      </c>
      <c r="O11090" s="548">
        <v>0</v>
      </c>
      <c r="P11090" s="548">
        <v>0</v>
      </c>
      <c r="Q11090" s="548"/>
      <c r="R11090" s="548"/>
      <c r="S11090" s="548"/>
      <c r="T11090" s="548"/>
      <c r="U11090" s="548"/>
      <c r="V11090" s="548"/>
      <c r="W11090" s="548"/>
      <c r="X11090" s="548"/>
      <c r="Y11090" s="548"/>
      <c r="Z11090" s="548"/>
      <c r="AA11090" s="548"/>
      <c r="AB11090" s="548"/>
      <c r="AC11090" s="1507">
        <f t="shared" si="4219"/>
        <v>68</v>
      </c>
      <c r="AD11090" s="1508">
        <f t="shared" si="4220"/>
        <v>68</v>
      </c>
      <c r="AE11090" s="14">
        <f t="shared" si="4221"/>
        <v>9.1333333333333329</v>
      </c>
      <c r="AF11090" s="14">
        <f t="shared" si="4222"/>
        <v>0</v>
      </c>
      <c r="AG11090" s="14" t="e">
        <f t="shared" si="4223"/>
        <v>#DIV/0!</v>
      </c>
      <c r="AH11090" s="14" t="e">
        <f t="shared" si="4224"/>
        <v>#DIV/0!</v>
      </c>
      <c r="AI11090" s="14">
        <f t="shared" si="4225"/>
        <v>68</v>
      </c>
      <c r="AJ11090" s="3506"/>
      <c r="AK11090" s="3504"/>
      <c r="AL11090" s="2724"/>
      <c r="AM11090" s="2724"/>
      <c r="AN11090" s="2724"/>
    </row>
    <row r="11091" spans="1:40" ht="31.5" customHeight="1">
      <c r="A11091" s="1470">
        <v>112</v>
      </c>
      <c r="B11091" s="3509" t="s">
        <v>9139</v>
      </c>
      <c r="C11091" s="22" t="s">
        <v>181</v>
      </c>
      <c r="D11091" s="560">
        <v>74.739999999999995</v>
      </c>
      <c r="E11091" s="548">
        <v>8</v>
      </c>
      <c r="F11091" s="560">
        <f t="shared" si="4226"/>
        <v>597.91999999999996</v>
      </c>
      <c r="G11091" s="548">
        <v>0</v>
      </c>
      <c r="H11091" s="560">
        <f t="shared" si="4218"/>
        <v>0</v>
      </c>
      <c r="I11091" s="582">
        <v>43964</v>
      </c>
      <c r="J11091" s="582">
        <v>45170</v>
      </c>
      <c r="K11091" s="548"/>
      <c r="L11091" s="548">
        <v>512</v>
      </c>
      <c r="M11091" s="582">
        <v>43965</v>
      </c>
      <c r="N11091" s="548">
        <v>0</v>
      </c>
      <c r="O11091" s="548">
        <v>0</v>
      </c>
      <c r="P11091" s="548">
        <v>0</v>
      </c>
      <c r="Q11091" s="548"/>
      <c r="R11091" s="548"/>
      <c r="S11091" s="548"/>
      <c r="T11091" s="548"/>
      <c r="U11091" s="548"/>
      <c r="V11091" s="548"/>
      <c r="W11091" s="548"/>
      <c r="X11091" s="548"/>
      <c r="Y11091" s="548"/>
      <c r="Z11091" s="548"/>
      <c r="AA11091" s="548"/>
      <c r="AB11091" s="548"/>
      <c r="AC11091" s="1507">
        <f t="shared" si="4219"/>
        <v>8</v>
      </c>
      <c r="AD11091" s="1508">
        <f t="shared" si="4220"/>
        <v>597.91999999999996</v>
      </c>
      <c r="AE11091" s="14">
        <f t="shared" si="4221"/>
        <v>5.0999999999999996</v>
      </c>
      <c r="AF11091" s="14">
        <f t="shared" si="4222"/>
        <v>0</v>
      </c>
      <c r="AG11091" s="14" t="e">
        <f t="shared" si="4223"/>
        <v>#DIV/0!</v>
      </c>
      <c r="AH11091" s="14" t="e">
        <f t="shared" si="4224"/>
        <v>#DIV/0!</v>
      </c>
      <c r="AI11091" s="14">
        <f t="shared" si="4225"/>
        <v>8</v>
      </c>
      <c r="AJ11091" s="3506"/>
      <c r="AK11091" s="3504"/>
      <c r="AL11091" s="2724"/>
      <c r="AM11091" s="2724"/>
      <c r="AN11091" s="2724"/>
    </row>
    <row r="11092" spans="1:40" ht="15.75">
      <c r="A11092" s="1470">
        <v>114</v>
      </c>
      <c r="B11092" s="3509" t="s">
        <v>4546</v>
      </c>
      <c r="C11092" s="22" t="s">
        <v>181</v>
      </c>
      <c r="D11092" s="560">
        <v>1</v>
      </c>
      <c r="E11092" s="548">
        <v>545</v>
      </c>
      <c r="F11092" s="560">
        <f t="shared" si="4226"/>
        <v>545</v>
      </c>
      <c r="G11092" s="548">
        <v>0</v>
      </c>
      <c r="H11092" s="560">
        <f t="shared" si="4218"/>
        <v>0</v>
      </c>
      <c r="I11092" s="582">
        <v>44784</v>
      </c>
      <c r="J11092" s="582">
        <v>45260</v>
      </c>
      <c r="K11092" s="548"/>
      <c r="L11092" s="548" t="s">
        <v>216</v>
      </c>
      <c r="M11092" s="548" t="s">
        <v>216</v>
      </c>
      <c r="N11092" s="548">
        <v>103</v>
      </c>
      <c r="O11092" s="548">
        <v>131</v>
      </c>
      <c r="P11092" s="548">
        <v>67</v>
      </c>
      <c r="Q11092" s="548"/>
      <c r="R11092" s="548"/>
      <c r="S11092" s="548"/>
      <c r="T11092" s="548"/>
      <c r="U11092" s="548"/>
      <c r="V11092" s="548"/>
      <c r="W11092" s="548"/>
      <c r="X11092" s="548"/>
      <c r="Y11092" s="548"/>
      <c r="Z11092" s="548"/>
      <c r="AA11092" s="548"/>
      <c r="AB11092" s="548"/>
      <c r="AC11092" s="1507">
        <f t="shared" si="4219"/>
        <v>244</v>
      </c>
      <c r="AD11092" s="1508">
        <f t="shared" si="4220"/>
        <v>244</v>
      </c>
      <c r="AE11092" s="14">
        <f t="shared" si="4221"/>
        <v>8.1</v>
      </c>
      <c r="AF11092" s="14">
        <f t="shared" si="4222"/>
        <v>100.33333333333333</v>
      </c>
      <c r="AG11092" s="14">
        <f t="shared" si="4223"/>
        <v>2.4318936877076411</v>
      </c>
      <c r="AH11092" s="14">
        <f t="shared" si="4224"/>
        <v>-5.668106312292359</v>
      </c>
      <c r="AI11092" s="14">
        <f t="shared" si="4225"/>
        <v>-568.69999999999993</v>
      </c>
      <c r="AJ11092" s="3506"/>
      <c r="AK11092" s="3504"/>
      <c r="AL11092" s="2724"/>
      <c r="AM11092" s="2724"/>
      <c r="AN11092" s="2724"/>
    </row>
    <row r="11093" spans="1:40" ht="15.75">
      <c r="A11093" s="1470">
        <v>115</v>
      </c>
      <c r="B11093" s="605" t="s">
        <v>6998</v>
      </c>
      <c r="C11093" s="140" t="s">
        <v>181</v>
      </c>
      <c r="D11093" s="3513">
        <v>1</v>
      </c>
      <c r="E11093" s="548">
        <v>176</v>
      </c>
      <c r="F11093" s="560">
        <f t="shared" si="4226"/>
        <v>176</v>
      </c>
      <c r="G11093" s="548">
        <v>0</v>
      </c>
      <c r="H11093" s="560">
        <f t="shared" si="4218"/>
        <v>0</v>
      </c>
      <c r="I11093" s="582">
        <v>44918</v>
      </c>
      <c r="J11093" s="582">
        <v>45322</v>
      </c>
      <c r="K11093" s="548"/>
      <c r="L11093" s="548" t="s">
        <v>216</v>
      </c>
      <c r="M11093" s="548" t="s">
        <v>216</v>
      </c>
      <c r="N11093" s="548">
        <v>0</v>
      </c>
      <c r="O11093" s="548">
        <v>0</v>
      </c>
      <c r="P11093" s="548">
        <v>0</v>
      </c>
      <c r="Q11093" s="548"/>
      <c r="R11093" s="548"/>
      <c r="S11093" s="548"/>
      <c r="T11093" s="548"/>
      <c r="U11093" s="548"/>
      <c r="V11093" s="548"/>
      <c r="W11093" s="548"/>
      <c r="X11093" s="548"/>
      <c r="Y11093" s="548"/>
      <c r="Z11093" s="548"/>
      <c r="AA11093" s="548"/>
      <c r="AB11093" s="548"/>
      <c r="AC11093" s="1507">
        <f t="shared" si="4219"/>
        <v>176</v>
      </c>
      <c r="AD11093" s="1508">
        <f t="shared" si="4220"/>
        <v>176</v>
      </c>
      <c r="AE11093" s="14">
        <f t="shared" si="4221"/>
        <v>10.166666666666666</v>
      </c>
      <c r="AF11093" s="14">
        <f t="shared" si="4222"/>
        <v>0</v>
      </c>
      <c r="AG11093" s="14" t="e">
        <f t="shared" si="4223"/>
        <v>#DIV/0!</v>
      </c>
      <c r="AH11093" s="14" t="e">
        <f t="shared" si="4224"/>
        <v>#DIV/0!</v>
      </c>
      <c r="AI11093" s="14">
        <f t="shared" si="4225"/>
        <v>176</v>
      </c>
      <c r="AJ11093" s="3506"/>
      <c r="AK11093" s="3504"/>
      <c r="AL11093" s="2724"/>
      <c r="AM11093" s="2724"/>
      <c r="AN11093" s="2724"/>
    </row>
    <row r="11094" spans="1:40" ht="15.75">
      <c r="A11094" s="1470">
        <v>116</v>
      </c>
      <c r="B11094" s="605" t="s">
        <v>6999</v>
      </c>
      <c r="C11094" s="140" t="s">
        <v>181</v>
      </c>
      <c r="D11094" s="3513">
        <v>1</v>
      </c>
      <c r="E11094" s="548">
        <v>180</v>
      </c>
      <c r="F11094" s="560">
        <f t="shared" si="4226"/>
        <v>180</v>
      </c>
      <c r="G11094" s="548">
        <v>0</v>
      </c>
      <c r="H11094" s="560">
        <f t="shared" si="4218"/>
        <v>0</v>
      </c>
      <c r="I11094" s="582">
        <v>44918</v>
      </c>
      <c r="J11094" s="582">
        <v>45322</v>
      </c>
      <c r="K11094" s="548"/>
      <c r="L11094" s="548" t="s">
        <v>216</v>
      </c>
      <c r="M11094" s="548" t="s">
        <v>216</v>
      </c>
      <c r="N11094" s="548">
        <v>0</v>
      </c>
      <c r="O11094" s="548">
        <v>0</v>
      </c>
      <c r="P11094" s="548">
        <v>80</v>
      </c>
      <c r="Q11094" s="548"/>
      <c r="R11094" s="548"/>
      <c r="S11094" s="548"/>
      <c r="T11094" s="548"/>
      <c r="U11094" s="548"/>
      <c r="V11094" s="548"/>
      <c r="W11094" s="548"/>
      <c r="X11094" s="548"/>
      <c r="Y11094" s="548"/>
      <c r="Z11094" s="548"/>
      <c r="AA11094" s="548"/>
      <c r="AB11094" s="548"/>
      <c r="AC11094" s="1507">
        <f t="shared" si="4219"/>
        <v>100</v>
      </c>
      <c r="AD11094" s="1508">
        <f t="shared" si="4220"/>
        <v>100</v>
      </c>
      <c r="AE11094" s="14">
        <f t="shared" si="4221"/>
        <v>10.166666666666666</v>
      </c>
      <c r="AF11094" s="14">
        <f t="shared" si="4222"/>
        <v>26.666666666666668</v>
      </c>
      <c r="AG11094" s="14">
        <f t="shared" si="4223"/>
        <v>3.75</v>
      </c>
      <c r="AH11094" s="14">
        <f t="shared" si="4224"/>
        <v>-6.4166666666666661</v>
      </c>
      <c r="AI11094" s="14">
        <f t="shared" si="4225"/>
        <v>-171.11111111111109</v>
      </c>
      <c r="AJ11094" s="3506"/>
      <c r="AK11094" s="3504"/>
      <c r="AL11094" s="2724"/>
      <c r="AM11094" s="2724"/>
      <c r="AN11094" s="2724"/>
    </row>
    <row r="11095" spans="1:40" ht="15.75">
      <c r="A11095" s="1470">
        <v>117</v>
      </c>
      <c r="B11095" s="605" t="s">
        <v>7000</v>
      </c>
      <c r="C11095" s="140" t="s">
        <v>181</v>
      </c>
      <c r="D11095" s="3513">
        <v>1</v>
      </c>
      <c r="E11095" s="548">
        <v>420</v>
      </c>
      <c r="F11095" s="560">
        <f t="shared" si="4226"/>
        <v>420</v>
      </c>
      <c r="G11095" s="548">
        <v>0</v>
      </c>
      <c r="H11095" s="560">
        <f t="shared" si="4218"/>
        <v>0</v>
      </c>
      <c r="I11095" s="582">
        <v>44918</v>
      </c>
      <c r="J11095" s="582">
        <v>45322</v>
      </c>
      <c r="K11095" s="548"/>
      <c r="L11095" s="548" t="s">
        <v>216</v>
      </c>
      <c r="M11095" s="548" t="s">
        <v>216</v>
      </c>
      <c r="N11095" s="548">
        <v>0</v>
      </c>
      <c r="O11095" s="548">
        <v>0</v>
      </c>
      <c r="P11095" s="548">
        <v>0</v>
      </c>
      <c r="Q11095" s="548"/>
      <c r="R11095" s="548"/>
      <c r="S11095" s="548"/>
      <c r="T11095" s="548"/>
      <c r="U11095" s="548"/>
      <c r="V11095" s="548"/>
      <c r="W11095" s="548"/>
      <c r="X11095" s="548"/>
      <c r="Y11095" s="548"/>
      <c r="Z11095" s="548"/>
      <c r="AA11095" s="548"/>
      <c r="AB11095" s="548"/>
      <c r="AC11095" s="1507">
        <f t="shared" si="4219"/>
        <v>420</v>
      </c>
      <c r="AD11095" s="1508">
        <f t="shared" si="4220"/>
        <v>420</v>
      </c>
      <c r="AE11095" s="14">
        <f t="shared" si="4221"/>
        <v>10.166666666666666</v>
      </c>
      <c r="AF11095" s="14">
        <f t="shared" si="4222"/>
        <v>0</v>
      </c>
      <c r="AG11095" s="14" t="e">
        <f t="shared" si="4223"/>
        <v>#DIV/0!</v>
      </c>
      <c r="AH11095" s="14" t="e">
        <f t="shared" si="4224"/>
        <v>#DIV/0!</v>
      </c>
      <c r="AI11095" s="14">
        <f t="shared" si="4225"/>
        <v>420</v>
      </c>
      <c r="AJ11095" s="3506"/>
      <c r="AK11095" s="3504"/>
      <c r="AL11095" s="2724"/>
      <c r="AM11095" s="2724"/>
      <c r="AN11095" s="2724"/>
    </row>
    <row r="11096" spans="1:40" ht="15.75">
      <c r="A11096" s="1470">
        <v>118</v>
      </c>
      <c r="B11096" s="605" t="s">
        <v>6990</v>
      </c>
      <c r="C11096" s="22" t="s">
        <v>181</v>
      </c>
      <c r="D11096" s="3513">
        <v>1</v>
      </c>
      <c r="E11096" s="548">
        <v>180</v>
      </c>
      <c r="F11096" s="560">
        <f t="shared" si="4226"/>
        <v>180</v>
      </c>
      <c r="G11096" s="548">
        <v>0</v>
      </c>
      <c r="H11096" s="560">
        <f t="shared" si="4218"/>
        <v>0</v>
      </c>
      <c r="I11096" s="582">
        <v>44916</v>
      </c>
      <c r="J11096" s="582">
        <v>45322</v>
      </c>
      <c r="K11096" s="548"/>
      <c r="L11096" s="548" t="s">
        <v>216</v>
      </c>
      <c r="M11096" s="582" t="s">
        <v>216</v>
      </c>
      <c r="N11096" s="548">
        <v>0</v>
      </c>
      <c r="O11096" s="548">
        <v>30</v>
      </c>
      <c r="P11096" s="548">
        <v>30</v>
      </c>
      <c r="Q11096" s="548"/>
      <c r="R11096" s="548"/>
      <c r="S11096" s="548"/>
      <c r="T11096" s="548"/>
      <c r="U11096" s="548"/>
      <c r="V11096" s="548"/>
      <c r="W11096" s="548"/>
      <c r="X11096" s="548"/>
      <c r="Y11096" s="548"/>
      <c r="Z11096" s="548"/>
      <c r="AA11096" s="548"/>
      <c r="AB11096" s="548"/>
      <c r="AC11096" s="1507">
        <f t="shared" si="4219"/>
        <v>120</v>
      </c>
      <c r="AD11096" s="1508">
        <f t="shared" si="4220"/>
        <v>120</v>
      </c>
      <c r="AE11096" s="14">
        <f t="shared" si="4221"/>
        <v>10.166666666666666</v>
      </c>
      <c r="AF11096" s="14">
        <f t="shared" si="4222"/>
        <v>20</v>
      </c>
      <c r="AG11096" s="14">
        <f t="shared" si="4223"/>
        <v>6</v>
      </c>
      <c r="AH11096" s="14">
        <f t="shared" si="4224"/>
        <v>-4.1666666666666661</v>
      </c>
      <c r="AI11096" s="14">
        <f t="shared" si="4225"/>
        <v>-83.333333333333314</v>
      </c>
      <c r="AJ11096" s="3506"/>
      <c r="AK11096" s="3504"/>
      <c r="AL11096" s="2724"/>
      <c r="AM11096" s="2724"/>
      <c r="AN11096" s="2724"/>
    </row>
    <row r="11097" spans="1:40" ht="15.75">
      <c r="A11097" s="1470">
        <v>119</v>
      </c>
      <c r="B11097" s="605" t="s">
        <v>9093</v>
      </c>
      <c r="C11097" s="22" t="s">
        <v>181</v>
      </c>
      <c r="D11097" s="3513">
        <v>1</v>
      </c>
      <c r="E11097" s="548">
        <v>0</v>
      </c>
      <c r="F11097" s="560">
        <f t="shared" si="4226"/>
        <v>0</v>
      </c>
      <c r="G11097" s="548">
        <v>1800</v>
      </c>
      <c r="H11097" s="560">
        <f t="shared" si="4218"/>
        <v>1800</v>
      </c>
      <c r="I11097" s="582">
        <v>45001</v>
      </c>
      <c r="J11097" s="582">
        <v>45716</v>
      </c>
      <c r="K11097" s="548"/>
      <c r="L11097" s="548" t="s">
        <v>216</v>
      </c>
      <c r="M11097" s="582" t="s">
        <v>216</v>
      </c>
      <c r="N11097" s="548">
        <v>0</v>
      </c>
      <c r="O11097" s="548">
        <v>0</v>
      </c>
      <c r="P11097" s="548">
        <v>0</v>
      </c>
      <c r="Q11097" s="548"/>
      <c r="R11097" s="548"/>
      <c r="S11097" s="548"/>
      <c r="T11097" s="548"/>
      <c r="U11097" s="548"/>
      <c r="V11097" s="548"/>
      <c r="W11097" s="548"/>
      <c r="X11097" s="548"/>
      <c r="Y11097" s="548"/>
      <c r="Z11097" s="548"/>
      <c r="AA11097" s="548"/>
      <c r="AB11097" s="548"/>
      <c r="AC11097" s="1507">
        <f t="shared" si="4219"/>
        <v>1800</v>
      </c>
      <c r="AD11097" s="1508">
        <f t="shared" si="4220"/>
        <v>1800</v>
      </c>
      <c r="AE11097" s="14">
        <f t="shared" si="4221"/>
        <v>23.3</v>
      </c>
      <c r="AF11097" s="14">
        <f t="shared" si="4222"/>
        <v>0</v>
      </c>
      <c r="AG11097" s="14" t="e">
        <f t="shared" si="4223"/>
        <v>#DIV/0!</v>
      </c>
      <c r="AH11097" s="14" t="e">
        <f t="shared" si="4224"/>
        <v>#DIV/0!</v>
      </c>
      <c r="AI11097" s="14">
        <f t="shared" si="4225"/>
        <v>1800</v>
      </c>
      <c r="AJ11097" s="3506"/>
      <c r="AK11097" s="3504"/>
      <c r="AL11097" s="2724"/>
      <c r="AM11097" s="2724"/>
      <c r="AN11097" s="2724"/>
    </row>
    <row r="11098" spans="1:40" ht="15.75">
      <c r="A11098" s="1470">
        <v>120</v>
      </c>
      <c r="B11098" s="604" t="s">
        <v>9140</v>
      </c>
      <c r="C11098" s="22" t="s">
        <v>234</v>
      </c>
      <c r="D11098" s="3513">
        <v>1</v>
      </c>
      <c r="E11098" s="548">
        <v>0</v>
      </c>
      <c r="F11098" s="560">
        <f t="shared" si="4226"/>
        <v>0</v>
      </c>
      <c r="G11098" s="548">
        <v>150</v>
      </c>
      <c r="H11098" s="560">
        <f t="shared" si="4218"/>
        <v>150</v>
      </c>
      <c r="I11098" s="582">
        <v>44973</v>
      </c>
      <c r="J11098" s="582">
        <v>45930</v>
      </c>
      <c r="K11098" s="548"/>
      <c r="L11098" s="548" t="s">
        <v>216</v>
      </c>
      <c r="M11098" s="582" t="s">
        <v>216</v>
      </c>
      <c r="N11098" s="548">
        <v>0</v>
      </c>
      <c r="O11098" s="548">
        <v>12</v>
      </c>
      <c r="P11098" s="548">
        <v>49</v>
      </c>
      <c r="Q11098" s="548"/>
      <c r="R11098" s="548"/>
      <c r="S11098" s="548"/>
      <c r="T11098" s="548"/>
      <c r="U11098" s="548"/>
      <c r="V11098" s="548"/>
      <c r="W11098" s="548"/>
      <c r="X11098" s="548"/>
      <c r="Y11098" s="548"/>
      <c r="Z11098" s="548"/>
      <c r="AA11098" s="548"/>
      <c r="AB11098" s="548"/>
      <c r="AC11098" s="1507">
        <f t="shared" si="4219"/>
        <v>89</v>
      </c>
      <c r="AD11098" s="1508">
        <f t="shared" si="4220"/>
        <v>89</v>
      </c>
      <c r="AE11098" s="14">
        <f t="shared" si="4221"/>
        <v>30.433333333333334</v>
      </c>
      <c r="AF11098" s="14">
        <f t="shared" si="4222"/>
        <v>20.333333333333332</v>
      </c>
      <c r="AG11098" s="14">
        <f t="shared" si="4223"/>
        <v>4.3770491803278695</v>
      </c>
      <c r="AH11098" s="14">
        <f t="shared" si="4224"/>
        <v>-26.056284153005464</v>
      </c>
      <c r="AI11098" s="14">
        <f t="shared" si="4225"/>
        <v>-529.81111111111113</v>
      </c>
      <c r="AJ11098" s="3506"/>
      <c r="AK11098" s="3504"/>
      <c r="AL11098" s="2724"/>
      <c r="AM11098" s="2724"/>
      <c r="AN11098" s="2724"/>
    </row>
    <row r="11099" spans="1:40" ht="31.5">
      <c r="A11099" s="1470">
        <v>123</v>
      </c>
      <c r="B11099" s="605" t="s">
        <v>7133</v>
      </c>
      <c r="C11099" s="140" t="s">
        <v>181</v>
      </c>
      <c r="D11099" s="3513">
        <v>1</v>
      </c>
      <c r="E11099" s="548">
        <v>2000</v>
      </c>
      <c r="F11099" s="560">
        <f t="shared" si="4226"/>
        <v>2000</v>
      </c>
      <c r="G11099" s="548">
        <v>0</v>
      </c>
      <c r="H11099" s="560">
        <f t="shared" si="4218"/>
        <v>0</v>
      </c>
      <c r="I11099" s="582">
        <v>44918</v>
      </c>
      <c r="J11099" s="582">
        <v>46112</v>
      </c>
      <c r="K11099" s="548"/>
      <c r="L11099" s="548" t="s">
        <v>216</v>
      </c>
      <c r="M11099" s="548" t="s">
        <v>216</v>
      </c>
      <c r="N11099" s="548">
        <v>0</v>
      </c>
      <c r="O11099" s="548">
        <v>0</v>
      </c>
      <c r="P11099" s="548">
        <v>0</v>
      </c>
      <c r="Q11099" s="548"/>
      <c r="R11099" s="548"/>
      <c r="S11099" s="548"/>
      <c r="T11099" s="548"/>
      <c r="U11099" s="548"/>
      <c r="V11099" s="548"/>
      <c r="W11099" s="548"/>
      <c r="X11099" s="548"/>
      <c r="Y11099" s="548"/>
      <c r="Z11099" s="548"/>
      <c r="AA11099" s="548"/>
      <c r="AB11099" s="548"/>
      <c r="AC11099" s="1507">
        <f t="shared" si="4219"/>
        <v>2000</v>
      </c>
      <c r="AD11099" s="1508">
        <f t="shared" si="4220"/>
        <v>2000</v>
      </c>
      <c r="AE11099" s="14">
        <f t="shared" si="4221"/>
        <v>36.5</v>
      </c>
      <c r="AF11099" s="14">
        <f t="shared" si="4222"/>
        <v>0</v>
      </c>
      <c r="AG11099" s="14" t="e">
        <f t="shared" si="4223"/>
        <v>#DIV/0!</v>
      </c>
      <c r="AH11099" s="14" t="e">
        <f t="shared" si="4224"/>
        <v>#DIV/0!</v>
      </c>
      <c r="AI11099" s="14">
        <f t="shared" si="4225"/>
        <v>2000</v>
      </c>
      <c r="AJ11099" s="3506"/>
      <c r="AK11099" s="3504"/>
      <c r="AL11099" s="2724"/>
      <c r="AM11099" s="2724"/>
      <c r="AN11099" s="2724"/>
    </row>
    <row r="11100" spans="1:40" ht="15.75">
      <c r="A11100" s="1470">
        <v>125</v>
      </c>
      <c r="B11100" s="606" t="s">
        <v>5303</v>
      </c>
      <c r="C11100" s="3389" t="s">
        <v>176</v>
      </c>
      <c r="D11100" s="560">
        <v>45</v>
      </c>
      <c r="E11100" s="548">
        <v>11</v>
      </c>
      <c r="F11100" s="560">
        <f t="shared" si="4226"/>
        <v>495</v>
      </c>
      <c r="G11100" s="548">
        <v>0</v>
      </c>
      <c r="H11100" s="560">
        <f t="shared" si="4218"/>
        <v>0</v>
      </c>
      <c r="I11100" s="582">
        <v>44846</v>
      </c>
      <c r="J11100" s="582">
        <v>45596</v>
      </c>
      <c r="K11100" s="548"/>
      <c r="L11100" s="548">
        <v>860</v>
      </c>
      <c r="M11100" s="582">
        <v>44841</v>
      </c>
      <c r="N11100" s="548">
        <v>7</v>
      </c>
      <c r="O11100" s="548">
        <v>0</v>
      </c>
      <c r="P11100" s="548">
        <v>2</v>
      </c>
      <c r="Q11100" s="548"/>
      <c r="R11100" s="548"/>
      <c r="S11100" s="548"/>
      <c r="T11100" s="548"/>
      <c r="U11100" s="548"/>
      <c r="V11100" s="548"/>
      <c r="W11100" s="548"/>
      <c r="X11100" s="548"/>
      <c r="Y11100" s="548"/>
      <c r="Z11100" s="548"/>
      <c r="AA11100" s="548"/>
      <c r="AB11100" s="548"/>
      <c r="AC11100" s="1507">
        <f t="shared" si="4219"/>
        <v>2</v>
      </c>
      <c r="AD11100" s="1508">
        <f t="shared" si="4220"/>
        <v>90</v>
      </c>
      <c r="AE11100" s="14">
        <f t="shared" si="4221"/>
        <v>19.3</v>
      </c>
      <c r="AF11100" s="14">
        <f t="shared" si="4222"/>
        <v>3</v>
      </c>
      <c r="AG11100" s="14">
        <f t="shared" si="4223"/>
        <v>0.66666666666666663</v>
      </c>
      <c r="AH11100" s="14">
        <f t="shared" si="4224"/>
        <v>-18.633333333333333</v>
      </c>
      <c r="AI11100" s="14">
        <f t="shared" si="4225"/>
        <v>-55.900000000000006</v>
      </c>
      <c r="AJ11100" s="3506"/>
      <c r="AK11100" s="3504"/>
      <c r="AL11100" s="2724"/>
      <c r="AM11100" s="2724"/>
      <c r="AN11100" s="2724"/>
    </row>
    <row r="11101" spans="1:40" ht="15.75">
      <c r="A11101" s="1470">
        <v>126</v>
      </c>
      <c r="B11101" s="605" t="s">
        <v>10071</v>
      </c>
      <c r="C11101" s="140" t="s">
        <v>181</v>
      </c>
      <c r="D11101" s="560">
        <v>1</v>
      </c>
      <c r="E11101" s="548">
        <v>0</v>
      </c>
      <c r="F11101" s="560">
        <f t="shared" si="4226"/>
        <v>0</v>
      </c>
      <c r="G11101" s="548">
        <v>1</v>
      </c>
      <c r="H11101" s="560">
        <f t="shared" si="4218"/>
        <v>1</v>
      </c>
      <c r="I11101" s="582">
        <v>45001</v>
      </c>
      <c r="J11101" s="582">
        <v>46097</v>
      </c>
      <c r="K11101" s="548"/>
      <c r="L11101" s="548" t="s">
        <v>216</v>
      </c>
      <c r="M11101" s="548" t="s">
        <v>216</v>
      </c>
      <c r="N11101" s="548">
        <v>0</v>
      </c>
      <c r="O11101" s="548">
        <v>0</v>
      </c>
      <c r="P11101" s="548">
        <v>0</v>
      </c>
      <c r="Q11101" s="548"/>
      <c r="R11101" s="548"/>
      <c r="S11101" s="548"/>
      <c r="T11101" s="548"/>
      <c r="U11101" s="548"/>
      <c r="V11101" s="548"/>
      <c r="W11101" s="548"/>
      <c r="X11101" s="548"/>
      <c r="Y11101" s="548"/>
      <c r="Z11101" s="548"/>
      <c r="AA11101" s="548"/>
      <c r="AB11101" s="548"/>
      <c r="AC11101" s="1507">
        <f t="shared" si="4219"/>
        <v>1</v>
      </c>
      <c r="AD11101" s="1508">
        <f t="shared" si="4220"/>
        <v>1</v>
      </c>
      <c r="AE11101" s="14">
        <f t="shared" si="4221"/>
        <v>36</v>
      </c>
      <c r="AF11101" s="14">
        <f t="shared" si="4222"/>
        <v>0</v>
      </c>
      <c r="AG11101" s="14" t="e">
        <f t="shared" si="4223"/>
        <v>#DIV/0!</v>
      </c>
      <c r="AH11101" s="14" t="e">
        <f t="shared" si="4224"/>
        <v>#DIV/0!</v>
      </c>
      <c r="AI11101" s="14">
        <f t="shared" si="4225"/>
        <v>1</v>
      </c>
      <c r="AJ11101" s="3506"/>
      <c r="AK11101" s="3504"/>
      <c r="AL11101" s="2724"/>
      <c r="AM11101" s="2724"/>
      <c r="AN11101" s="2724"/>
    </row>
    <row r="11102" spans="1:40" ht="15.75">
      <c r="A11102" s="1470">
        <v>129</v>
      </c>
      <c r="B11102" s="3509" t="s">
        <v>963</v>
      </c>
      <c r="C11102" s="22" t="s">
        <v>224</v>
      </c>
      <c r="D11102" s="3513">
        <v>0</v>
      </c>
      <c r="E11102" s="548">
        <v>300</v>
      </c>
      <c r="F11102" s="560">
        <f t="shared" si="4226"/>
        <v>0</v>
      </c>
      <c r="G11102" s="548">
        <v>0</v>
      </c>
      <c r="H11102" s="560">
        <f t="shared" ref="H11102:H11111" si="4227">G11102*D11102</f>
        <v>0</v>
      </c>
      <c r="I11102" s="582">
        <v>44677</v>
      </c>
      <c r="J11102" s="582">
        <v>45930</v>
      </c>
      <c r="K11102" s="548"/>
      <c r="L11102" s="548" t="s">
        <v>216</v>
      </c>
      <c r="M11102" s="582" t="s">
        <v>216</v>
      </c>
      <c r="N11102" s="548">
        <v>0</v>
      </c>
      <c r="O11102" s="548">
        <v>0</v>
      </c>
      <c r="P11102" s="548">
        <v>0</v>
      </c>
      <c r="Q11102" s="548"/>
      <c r="R11102" s="548"/>
      <c r="S11102" s="548"/>
      <c r="T11102" s="548"/>
      <c r="U11102" s="548"/>
      <c r="V11102" s="548"/>
      <c r="W11102" s="548"/>
      <c r="X11102" s="548"/>
      <c r="Y11102" s="548"/>
      <c r="Z11102" s="548"/>
      <c r="AA11102" s="548"/>
      <c r="AB11102" s="548"/>
      <c r="AC11102" s="1507">
        <f t="shared" ref="AC11102:AC11111" si="4228">E11102+G11102-N11102-O11102-AA11102-P11102-Q11102-R11102-S11102-T11102-U11102-V11102-W11102-X11102-Y11102</f>
        <v>300</v>
      </c>
      <c r="AD11102" s="1508">
        <f t="shared" ref="AD11102:AD11111" si="4229">D11102*AC11102</f>
        <v>0</v>
      </c>
      <c r="AE11102" s="14">
        <f t="shared" ref="AE11102:AE11111" si="4230">(J11102-"01.04.2023")/30</f>
        <v>30.433333333333334</v>
      </c>
      <c r="AF11102" s="14">
        <f t="shared" ref="AF11102:AF11111" si="4231">(N11102+O11102+P11102+Q11102+R11102+S11102+T11102+U11102+V11102+W11102+X11102+Y11102)/3</f>
        <v>0</v>
      </c>
      <c r="AG11102" s="14" t="e">
        <f t="shared" ref="AG11102:AG11111" si="4232">AC11102/AF11102</f>
        <v>#DIV/0!</v>
      </c>
      <c r="AH11102" s="14" t="e">
        <f t="shared" ref="AH11102:AH11111" si="4233">AG11102-AE11102</f>
        <v>#DIV/0!</v>
      </c>
      <c r="AI11102" s="14">
        <f t="shared" ref="AI11102:AI11111" si="4234">AC11102-(AE11102*AF11102)</f>
        <v>300</v>
      </c>
      <c r="AJ11102" s="3506"/>
      <c r="AK11102" s="3504"/>
      <c r="AL11102" s="2724"/>
      <c r="AM11102" s="2724"/>
      <c r="AN11102" s="2724"/>
    </row>
    <row r="11103" spans="1:40" ht="15.75">
      <c r="A11103" s="1470">
        <v>130</v>
      </c>
      <c r="B11103" s="605" t="s">
        <v>2966</v>
      </c>
      <c r="C11103" s="22" t="s">
        <v>234</v>
      </c>
      <c r="D11103" s="3513">
        <v>1</v>
      </c>
      <c r="E11103" s="548">
        <v>60</v>
      </c>
      <c r="F11103" s="560">
        <f t="shared" si="4226"/>
        <v>60</v>
      </c>
      <c r="G11103" s="548">
        <v>0</v>
      </c>
      <c r="H11103" s="560">
        <f t="shared" si="4227"/>
        <v>0</v>
      </c>
      <c r="I11103" s="582">
        <v>44707</v>
      </c>
      <c r="J11103" s="582">
        <v>45688</v>
      </c>
      <c r="K11103" s="548"/>
      <c r="L11103" s="548" t="s">
        <v>216</v>
      </c>
      <c r="M11103" s="582" t="s">
        <v>216</v>
      </c>
      <c r="N11103" s="548">
        <v>0</v>
      </c>
      <c r="O11103" s="548">
        <v>0</v>
      </c>
      <c r="P11103" s="548">
        <v>10</v>
      </c>
      <c r="Q11103" s="548"/>
      <c r="R11103" s="548"/>
      <c r="S11103" s="548"/>
      <c r="T11103" s="548"/>
      <c r="U11103" s="548"/>
      <c r="V11103" s="548"/>
      <c r="W11103" s="548"/>
      <c r="X11103" s="548"/>
      <c r="Y11103" s="548"/>
      <c r="Z11103" s="548"/>
      <c r="AA11103" s="548"/>
      <c r="AB11103" s="548"/>
      <c r="AC11103" s="1507">
        <f t="shared" si="4228"/>
        <v>50</v>
      </c>
      <c r="AD11103" s="1508">
        <f t="shared" si="4229"/>
        <v>50</v>
      </c>
      <c r="AE11103" s="14">
        <f t="shared" si="4230"/>
        <v>22.366666666666667</v>
      </c>
      <c r="AF11103" s="14">
        <f t="shared" si="4231"/>
        <v>3.3333333333333335</v>
      </c>
      <c r="AG11103" s="14">
        <f t="shared" si="4232"/>
        <v>15</v>
      </c>
      <c r="AH11103" s="14">
        <f t="shared" si="4233"/>
        <v>-7.3666666666666671</v>
      </c>
      <c r="AI11103" s="14">
        <f t="shared" si="4234"/>
        <v>-24.555555555555557</v>
      </c>
      <c r="AJ11103" s="3506"/>
      <c r="AK11103" s="3504"/>
      <c r="AL11103" s="2724"/>
      <c r="AM11103" s="2724"/>
      <c r="AN11103" s="2724"/>
    </row>
    <row r="11104" spans="1:40" ht="15.75">
      <c r="A11104" s="1470">
        <v>131</v>
      </c>
      <c r="B11104" s="605" t="s">
        <v>4584</v>
      </c>
      <c r="C11104" s="22" t="s">
        <v>234</v>
      </c>
      <c r="D11104" s="3513">
        <v>1</v>
      </c>
      <c r="E11104" s="548">
        <v>95</v>
      </c>
      <c r="F11104" s="560">
        <f t="shared" si="4226"/>
        <v>95</v>
      </c>
      <c r="G11104" s="548">
        <v>0</v>
      </c>
      <c r="H11104" s="560">
        <f t="shared" si="4227"/>
        <v>0</v>
      </c>
      <c r="I11104" s="582">
        <v>44777</v>
      </c>
      <c r="J11104" s="582">
        <v>45412</v>
      </c>
      <c r="K11104" s="548"/>
      <c r="L11104" s="548" t="s">
        <v>216</v>
      </c>
      <c r="M11104" s="582" t="s">
        <v>216</v>
      </c>
      <c r="N11104" s="548">
        <v>0</v>
      </c>
      <c r="O11104" s="548">
        <v>0</v>
      </c>
      <c r="P11104" s="548">
        <v>0</v>
      </c>
      <c r="Q11104" s="548"/>
      <c r="R11104" s="548"/>
      <c r="S11104" s="548"/>
      <c r="T11104" s="548"/>
      <c r="U11104" s="548"/>
      <c r="V11104" s="548"/>
      <c r="W11104" s="548"/>
      <c r="X11104" s="548"/>
      <c r="Y11104" s="548"/>
      <c r="Z11104" s="548"/>
      <c r="AA11104" s="548"/>
      <c r="AB11104" s="548"/>
      <c r="AC11104" s="1507">
        <f t="shared" si="4228"/>
        <v>95</v>
      </c>
      <c r="AD11104" s="1508">
        <f t="shared" si="4229"/>
        <v>95</v>
      </c>
      <c r="AE11104" s="14">
        <f t="shared" si="4230"/>
        <v>13.166666666666666</v>
      </c>
      <c r="AF11104" s="14">
        <f t="shared" si="4231"/>
        <v>0</v>
      </c>
      <c r="AG11104" s="14" t="e">
        <f t="shared" si="4232"/>
        <v>#DIV/0!</v>
      </c>
      <c r="AH11104" s="14" t="e">
        <f t="shared" si="4233"/>
        <v>#DIV/0!</v>
      </c>
      <c r="AI11104" s="14">
        <f t="shared" si="4234"/>
        <v>95</v>
      </c>
      <c r="AJ11104" s="3506"/>
      <c r="AK11104" s="3504"/>
      <c r="AL11104" s="2724"/>
      <c r="AM11104" s="2724"/>
      <c r="AN11104" s="2724"/>
    </row>
    <row r="11105" spans="1:40" ht="15.75">
      <c r="A11105" s="1470">
        <v>133</v>
      </c>
      <c r="B11105" s="605" t="s">
        <v>6993</v>
      </c>
      <c r="C11105" s="22" t="s">
        <v>181</v>
      </c>
      <c r="D11105" s="3513">
        <v>1</v>
      </c>
      <c r="E11105" s="548">
        <v>2310</v>
      </c>
      <c r="F11105" s="560">
        <f>D11105*E11105</f>
        <v>2310</v>
      </c>
      <c r="G11105" s="548">
        <v>0</v>
      </c>
      <c r="H11105" s="560">
        <f t="shared" si="4227"/>
        <v>0</v>
      </c>
      <c r="I11105" s="582">
        <v>44918</v>
      </c>
      <c r="J11105" s="582">
        <v>45260</v>
      </c>
      <c r="K11105" s="548"/>
      <c r="L11105" s="548" t="s">
        <v>216</v>
      </c>
      <c r="M11105" s="582" t="s">
        <v>216</v>
      </c>
      <c r="N11105" s="548">
        <v>0</v>
      </c>
      <c r="O11105" s="548">
        <v>0</v>
      </c>
      <c r="P11105" s="548">
        <v>571</v>
      </c>
      <c r="Q11105" s="548"/>
      <c r="R11105" s="548"/>
      <c r="S11105" s="548"/>
      <c r="T11105" s="548"/>
      <c r="U11105" s="548"/>
      <c r="V11105" s="548"/>
      <c r="W11105" s="548"/>
      <c r="X11105" s="548"/>
      <c r="Y11105" s="548"/>
      <c r="Z11105" s="548"/>
      <c r="AA11105" s="548"/>
      <c r="AB11105" s="548"/>
      <c r="AC11105" s="1507">
        <f t="shared" si="4228"/>
        <v>1739</v>
      </c>
      <c r="AD11105" s="1508">
        <f t="shared" si="4229"/>
        <v>1739</v>
      </c>
      <c r="AE11105" s="14">
        <f t="shared" si="4230"/>
        <v>8.1</v>
      </c>
      <c r="AF11105" s="14">
        <f t="shared" si="4231"/>
        <v>190.33333333333334</v>
      </c>
      <c r="AG11105" s="14">
        <f t="shared" si="4232"/>
        <v>9.1366024518388791</v>
      </c>
      <c r="AH11105" s="14">
        <f t="shared" si="4233"/>
        <v>1.0366024518388794</v>
      </c>
      <c r="AI11105" s="14">
        <f t="shared" si="4234"/>
        <v>197.29999999999995</v>
      </c>
      <c r="AJ11105" s="3506"/>
      <c r="AK11105" s="3504"/>
      <c r="AL11105" s="2724"/>
      <c r="AM11105" s="2724"/>
      <c r="AN11105" s="2724"/>
    </row>
    <row r="11106" spans="1:40" ht="15.75">
      <c r="A11106" s="1470">
        <v>135</v>
      </c>
      <c r="B11106" s="605" t="s">
        <v>7134</v>
      </c>
      <c r="C11106" s="22" t="s">
        <v>181</v>
      </c>
      <c r="D11106" s="3513">
        <v>1</v>
      </c>
      <c r="E11106" s="548">
        <v>1000</v>
      </c>
      <c r="F11106" s="560">
        <f>D11106*E11106</f>
        <v>1000</v>
      </c>
      <c r="G11106" s="548">
        <v>0</v>
      </c>
      <c r="H11106" s="560">
        <f t="shared" si="4227"/>
        <v>0</v>
      </c>
      <c r="I11106" s="582">
        <v>44918</v>
      </c>
      <c r="J11106" s="582">
        <v>45260</v>
      </c>
      <c r="K11106" s="548"/>
      <c r="L11106" s="548" t="s">
        <v>216</v>
      </c>
      <c r="M11106" s="582" t="s">
        <v>216</v>
      </c>
      <c r="N11106" s="548">
        <v>0</v>
      </c>
      <c r="O11106" s="548">
        <v>0</v>
      </c>
      <c r="P11106" s="548">
        <v>0</v>
      </c>
      <c r="Q11106" s="548"/>
      <c r="R11106" s="548"/>
      <c r="S11106" s="548"/>
      <c r="T11106" s="548"/>
      <c r="U11106" s="548"/>
      <c r="V11106" s="548"/>
      <c r="W11106" s="548"/>
      <c r="X11106" s="548"/>
      <c r="Y11106" s="548"/>
      <c r="Z11106" s="548"/>
      <c r="AA11106" s="548"/>
      <c r="AB11106" s="548"/>
      <c r="AC11106" s="1507">
        <f t="shared" si="4228"/>
        <v>1000</v>
      </c>
      <c r="AD11106" s="1508">
        <f t="shared" si="4229"/>
        <v>1000</v>
      </c>
      <c r="AE11106" s="14">
        <f t="shared" si="4230"/>
        <v>8.1</v>
      </c>
      <c r="AF11106" s="14">
        <f t="shared" si="4231"/>
        <v>0</v>
      </c>
      <c r="AG11106" s="14" t="e">
        <f t="shared" si="4232"/>
        <v>#DIV/0!</v>
      </c>
      <c r="AH11106" s="14" t="e">
        <f t="shared" si="4233"/>
        <v>#DIV/0!</v>
      </c>
      <c r="AI11106" s="14">
        <f t="shared" si="4234"/>
        <v>1000</v>
      </c>
      <c r="AJ11106" s="3506"/>
      <c r="AK11106" s="3504"/>
      <c r="AL11106" s="2724"/>
      <c r="AM11106" s="2724"/>
      <c r="AN11106" s="2724"/>
    </row>
    <row r="11107" spans="1:40" ht="15.75">
      <c r="A11107" s="1470">
        <v>136</v>
      </c>
      <c r="B11107" s="605" t="s">
        <v>5272</v>
      </c>
      <c r="C11107" s="22" t="s">
        <v>66</v>
      </c>
      <c r="D11107" s="3513">
        <v>74.900000000000006</v>
      </c>
      <c r="E11107" s="548">
        <v>2</v>
      </c>
      <c r="F11107" s="560">
        <f>D11107*E11107</f>
        <v>149.80000000000001</v>
      </c>
      <c r="G11107" s="548">
        <v>0</v>
      </c>
      <c r="H11107" s="560">
        <f t="shared" si="4227"/>
        <v>0</v>
      </c>
      <c r="I11107" s="582">
        <v>44833</v>
      </c>
      <c r="J11107" s="582">
        <v>45930</v>
      </c>
      <c r="K11107" s="548"/>
      <c r="L11107" s="548">
        <v>788</v>
      </c>
      <c r="M11107" s="582">
        <v>44824</v>
      </c>
      <c r="N11107" s="548">
        <v>0</v>
      </c>
      <c r="O11107" s="548">
        <v>0</v>
      </c>
      <c r="P11107" s="548">
        <v>0</v>
      </c>
      <c r="Q11107" s="548"/>
      <c r="R11107" s="548"/>
      <c r="S11107" s="548"/>
      <c r="T11107" s="548"/>
      <c r="U11107" s="548"/>
      <c r="V11107" s="548"/>
      <c r="W11107" s="548"/>
      <c r="X11107" s="548"/>
      <c r="Y11107" s="548"/>
      <c r="Z11107" s="548"/>
      <c r="AA11107" s="548"/>
      <c r="AB11107" s="548"/>
      <c r="AC11107" s="1507">
        <f t="shared" si="4228"/>
        <v>2</v>
      </c>
      <c r="AD11107" s="1508">
        <f t="shared" si="4229"/>
        <v>149.80000000000001</v>
      </c>
      <c r="AE11107" s="14">
        <f t="shared" si="4230"/>
        <v>30.433333333333334</v>
      </c>
      <c r="AF11107" s="14">
        <f t="shared" si="4231"/>
        <v>0</v>
      </c>
      <c r="AG11107" s="14" t="e">
        <f t="shared" si="4232"/>
        <v>#DIV/0!</v>
      </c>
      <c r="AH11107" s="14" t="e">
        <f t="shared" si="4233"/>
        <v>#DIV/0!</v>
      </c>
      <c r="AI11107" s="14">
        <f t="shared" si="4234"/>
        <v>2</v>
      </c>
      <c r="AJ11107" s="3506"/>
      <c r="AK11107" s="3504"/>
      <c r="AL11107" s="2724"/>
      <c r="AM11107" s="2724"/>
      <c r="AN11107" s="2724"/>
    </row>
    <row r="11108" spans="1:40" ht="15.75">
      <c r="A11108" s="1470">
        <v>137</v>
      </c>
      <c r="B11108" s="604" t="s">
        <v>8343</v>
      </c>
      <c r="C11108" s="548" t="s">
        <v>66</v>
      </c>
      <c r="D11108" s="560">
        <v>1.5</v>
      </c>
      <c r="E11108" s="548">
        <v>0</v>
      </c>
      <c r="F11108" s="560">
        <f t="shared" ref="F11108:F11110" si="4235">E11108*D11108</f>
        <v>0</v>
      </c>
      <c r="G11108" s="548">
        <v>300</v>
      </c>
      <c r="H11108" s="560">
        <f t="shared" si="4227"/>
        <v>450</v>
      </c>
      <c r="I11108" s="582">
        <v>44930</v>
      </c>
      <c r="J11108" s="582">
        <v>46661</v>
      </c>
      <c r="K11108" s="548"/>
      <c r="L11108" s="548" t="s">
        <v>216</v>
      </c>
      <c r="M11108" s="582" t="s">
        <v>216</v>
      </c>
      <c r="N11108" s="548">
        <v>48</v>
      </c>
      <c r="O11108" s="548">
        <v>57</v>
      </c>
      <c r="P11108" s="548">
        <v>134</v>
      </c>
      <c r="Q11108" s="548"/>
      <c r="R11108" s="548"/>
      <c r="S11108" s="548"/>
      <c r="T11108" s="548"/>
      <c r="U11108" s="548"/>
      <c r="V11108" s="548"/>
      <c r="W11108" s="548"/>
      <c r="X11108" s="548"/>
      <c r="Y11108" s="548"/>
      <c r="Z11108" s="548"/>
      <c r="AA11108" s="548"/>
      <c r="AB11108" s="548"/>
      <c r="AC11108" s="1507">
        <f t="shared" si="4228"/>
        <v>61</v>
      </c>
      <c r="AD11108" s="1508">
        <f t="shared" si="4229"/>
        <v>91.5</v>
      </c>
      <c r="AE11108" s="14">
        <f t="shared" si="4230"/>
        <v>54.8</v>
      </c>
      <c r="AF11108" s="14">
        <f t="shared" si="4231"/>
        <v>79.666666666666671</v>
      </c>
      <c r="AG11108" s="14">
        <f t="shared" si="4232"/>
        <v>0.7656903765690376</v>
      </c>
      <c r="AH11108" s="14">
        <f t="shared" si="4233"/>
        <v>-54.034309623430957</v>
      </c>
      <c r="AI11108" s="14">
        <f t="shared" si="4234"/>
        <v>-4304.7333333333336</v>
      </c>
      <c r="AJ11108" s="3506"/>
      <c r="AK11108" s="3504"/>
      <c r="AL11108" s="2724"/>
      <c r="AM11108" s="2724"/>
      <c r="AN11108" s="2724"/>
    </row>
    <row r="11109" spans="1:40" ht="15.75">
      <c r="A11109" s="1470">
        <v>142</v>
      </c>
      <c r="B11109" s="604" t="s">
        <v>2961</v>
      </c>
      <c r="C11109" s="3389" t="s">
        <v>66</v>
      </c>
      <c r="D11109" s="3508">
        <v>3.54</v>
      </c>
      <c r="E11109" s="547">
        <v>0</v>
      </c>
      <c r="F11109" s="560">
        <f t="shared" si="4235"/>
        <v>0</v>
      </c>
      <c r="G11109" s="551">
        <v>150</v>
      </c>
      <c r="H11109" s="560">
        <f t="shared" si="4227"/>
        <v>531</v>
      </c>
      <c r="I11109" s="582">
        <v>44956</v>
      </c>
      <c r="J11109" s="582">
        <v>46326</v>
      </c>
      <c r="K11109" s="548"/>
      <c r="L11109" s="548" t="s">
        <v>216</v>
      </c>
      <c r="M11109" s="582" t="s">
        <v>216</v>
      </c>
      <c r="N11109" s="548">
        <v>0</v>
      </c>
      <c r="O11109" s="548">
        <v>6</v>
      </c>
      <c r="P11109" s="548">
        <v>86</v>
      </c>
      <c r="Q11109" s="548"/>
      <c r="R11109" s="548"/>
      <c r="S11109" s="548"/>
      <c r="T11109" s="548"/>
      <c r="U11109" s="548"/>
      <c r="V11109" s="548"/>
      <c r="W11109" s="548"/>
      <c r="X11109" s="548"/>
      <c r="Y11109" s="548"/>
      <c r="Z11109" s="548"/>
      <c r="AA11109" s="548"/>
      <c r="AB11109" s="548"/>
      <c r="AC11109" s="1507">
        <f t="shared" si="4228"/>
        <v>58</v>
      </c>
      <c r="AD11109" s="1508">
        <f t="shared" si="4229"/>
        <v>205.32</v>
      </c>
      <c r="AE11109" s="14">
        <f t="shared" si="4230"/>
        <v>43.633333333333333</v>
      </c>
      <c r="AF11109" s="14">
        <f t="shared" si="4231"/>
        <v>30.666666666666668</v>
      </c>
      <c r="AG11109" s="14">
        <f t="shared" si="4232"/>
        <v>1.8913043478260869</v>
      </c>
      <c r="AH11109" s="14">
        <f t="shared" si="4233"/>
        <v>-41.742028985507247</v>
      </c>
      <c r="AI11109" s="14">
        <f t="shared" si="4234"/>
        <v>-1280.088888888889</v>
      </c>
      <c r="AJ11109" s="3506"/>
      <c r="AK11109" s="3504"/>
      <c r="AL11109" s="2724"/>
      <c r="AM11109" s="2724"/>
      <c r="AN11109" s="2724"/>
    </row>
    <row r="11110" spans="1:40" ht="15.75">
      <c r="A11110" s="1470">
        <v>143</v>
      </c>
      <c r="B11110" s="604" t="s">
        <v>2961</v>
      </c>
      <c r="C11110" s="3389" t="s">
        <v>66</v>
      </c>
      <c r="D11110" s="3508">
        <v>3.5398399999999999</v>
      </c>
      <c r="E11110" s="547">
        <v>0</v>
      </c>
      <c r="F11110" s="560">
        <f t="shared" si="4235"/>
        <v>0</v>
      </c>
      <c r="G11110" s="551">
        <v>150</v>
      </c>
      <c r="H11110" s="560">
        <f t="shared" si="4227"/>
        <v>530.976</v>
      </c>
      <c r="I11110" s="582">
        <v>44986</v>
      </c>
      <c r="J11110" s="582">
        <v>46326</v>
      </c>
      <c r="K11110" s="548"/>
      <c r="L11110" s="548" t="s">
        <v>216</v>
      </c>
      <c r="M11110" s="582" t="s">
        <v>216</v>
      </c>
      <c r="N11110" s="548">
        <v>0</v>
      </c>
      <c r="O11110" s="548">
        <v>0</v>
      </c>
      <c r="P11110" s="548">
        <v>88</v>
      </c>
      <c r="Q11110" s="548"/>
      <c r="R11110" s="548"/>
      <c r="S11110" s="548"/>
      <c r="T11110" s="548"/>
      <c r="U11110" s="548"/>
      <c r="V11110" s="548"/>
      <c r="W11110" s="548"/>
      <c r="X11110" s="548"/>
      <c r="Y11110" s="548"/>
      <c r="Z11110" s="548"/>
      <c r="AA11110" s="548"/>
      <c r="AB11110" s="548"/>
      <c r="AC11110" s="1507">
        <f t="shared" si="4228"/>
        <v>62</v>
      </c>
      <c r="AD11110" s="1508">
        <f t="shared" si="4229"/>
        <v>219.47008</v>
      </c>
      <c r="AE11110" s="14">
        <f t="shared" si="4230"/>
        <v>43.633333333333333</v>
      </c>
      <c r="AF11110" s="14">
        <f t="shared" si="4231"/>
        <v>29.333333333333332</v>
      </c>
      <c r="AG11110" s="14">
        <f t="shared" si="4232"/>
        <v>2.1136363636363638</v>
      </c>
      <c r="AH11110" s="14">
        <f t="shared" si="4233"/>
        <v>-41.519696969696966</v>
      </c>
      <c r="AI11110" s="14">
        <f t="shared" si="4234"/>
        <v>-1217.911111111111</v>
      </c>
      <c r="AJ11110" s="3506"/>
      <c r="AK11110" s="3504"/>
      <c r="AL11110" s="2724"/>
      <c r="AM11110" s="2724"/>
      <c r="AN11110" s="2724"/>
    </row>
    <row r="11111" spans="1:40" ht="15.75">
      <c r="A11111" s="1470">
        <v>144</v>
      </c>
      <c r="B11111" s="604" t="s">
        <v>4650</v>
      </c>
      <c r="C11111" s="3389" t="s">
        <v>66</v>
      </c>
      <c r="D11111" s="560">
        <v>1</v>
      </c>
      <c r="E11111" s="548">
        <v>1450</v>
      </c>
      <c r="F11111" s="560">
        <f>D11111*E11111</f>
        <v>1450</v>
      </c>
      <c r="G11111" s="548">
        <v>0</v>
      </c>
      <c r="H11111" s="560">
        <f t="shared" si="4227"/>
        <v>0</v>
      </c>
      <c r="I11111" s="582">
        <v>44778</v>
      </c>
      <c r="J11111" s="582">
        <v>45777</v>
      </c>
      <c r="K11111" s="548"/>
      <c r="L11111" s="548" t="s">
        <v>216</v>
      </c>
      <c r="M11111" s="582" t="s">
        <v>216</v>
      </c>
      <c r="N11111" s="548">
        <v>70</v>
      </c>
      <c r="O11111" s="548">
        <v>305</v>
      </c>
      <c r="P11111" s="548">
        <v>165</v>
      </c>
      <c r="Q11111" s="548"/>
      <c r="R11111" s="548"/>
      <c r="S11111" s="548"/>
      <c r="T11111" s="548"/>
      <c r="U11111" s="548"/>
      <c r="V11111" s="548"/>
      <c r="W11111" s="548"/>
      <c r="X11111" s="548"/>
      <c r="Y11111" s="548"/>
      <c r="Z11111" s="548"/>
      <c r="AA11111" s="548"/>
      <c r="AB11111" s="548"/>
      <c r="AC11111" s="1507">
        <f t="shared" si="4228"/>
        <v>910</v>
      </c>
      <c r="AD11111" s="1508">
        <f t="shared" si="4229"/>
        <v>910</v>
      </c>
      <c r="AE11111" s="14">
        <f t="shared" si="4230"/>
        <v>25.333333333333332</v>
      </c>
      <c r="AF11111" s="14">
        <f t="shared" si="4231"/>
        <v>180</v>
      </c>
      <c r="AG11111" s="14">
        <f t="shared" si="4232"/>
        <v>5.0555555555555554</v>
      </c>
      <c r="AH11111" s="14">
        <f t="shared" si="4233"/>
        <v>-20.277777777777779</v>
      </c>
      <c r="AI11111" s="14">
        <f t="shared" si="4234"/>
        <v>-3650</v>
      </c>
      <c r="AJ11111" s="3506"/>
      <c r="AK11111" s="3504"/>
      <c r="AL11111" s="2724"/>
      <c r="AM11111" s="2724"/>
      <c r="AN11111" s="2724"/>
    </row>
    <row r="11112" spans="1:40" ht="15.75" customHeight="1">
      <c r="A11112" s="4315" t="s">
        <v>121</v>
      </c>
      <c r="B11112" s="4316"/>
      <c r="C11112" s="4316"/>
      <c r="D11112" s="4316"/>
      <c r="E11112" s="4316"/>
      <c r="F11112" s="4316"/>
      <c r="G11112" s="4316"/>
      <c r="H11112" s="4316"/>
      <c r="I11112" s="4316"/>
      <c r="J11112" s="4316"/>
      <c r="K11112" s="4316"/>
      <c r="L11112" s="4316"/>
      <c r="M11112" s="4316"/>
      <c r="N11112" s="4316"/>
      <c r="O11112" s="4316"/>
      <c r="P11112" s="4316"/>
      <c r="Q11112" s="4316"/>
      <c r="R11112" s="4316"/>
      <c r="S11112" s="4316"/>
      <c r="T11112" s="4316"/>
      <c r="U11112" s="4316"/>
      <c r="V11112" s="4316"/>
      <c r="W11112" s="4316"/>
      <c r="X11112" s="4316"/>
      <c r="Y11112" s="4316"/>
      <c r="Z11112" s="4316"/>
      <c r="AA11112" s="4316"/>
      <c r="AB11112" s="4316"/>
      <c r="AC11112" s="4316"/>
      <c r="AD11112" s="4316"/>
      <c r="AE11112" s="4316"/>
      <c r="AF11112" s="4316"/>
      <c r="AG11112" s="4316"/>
      <c r="AH11112" s="4316"/>
      <c r="AI11112" s="4316"/>
      <c r="AJ11112" s="4317"/>
    </row>
    <row r="11113" spans="1:40" ht="18.75" customHeight="1">
      <c r="A11113" s="4319" t="s">
        <v>19</v>
      </c>
      <c r="B11113" s="4319"/>
      <c r="C11113" s="4319"/>
      <c r="D11113" s="4319"/>
      <c r="E11113" s="4319"/>
      <c r="F11113" s="4319"/>
      <c r="G11113" s="4319"/>
      <c r="H11113" s="4319"/>
      <c r="I11113" s="4319"/>
      <c r="J11113" s="4319"/>
      <c r="K11113" s="4319"/>
      <c r="L11113" s="4319"/>
      <c r="M11113" s="4319"/>
      <c r="N11113" s="4319"/>
      <c r="O11113" s="4319"/>
      <c r="P11113" s="4319"/>
      <c r="Q11113" s="4319"/>
      <c r="R11113" s="4319"/>
      <c r="S11113" s="4319"/>
      <c r="T11113" s="4319"/>
      <c r="U11113" s="4319"/>
      <c r="V11113" s="4319"/>
      <c r="W11113" s="4319"/>
      <c r="X11113" s="4319"/>
      <c r="Y11113" s="4319"/>
      <c r="Z11113" s="4319"/>
      <c r="AA11113" s="4319"/>
      <c r="AB11113" s="4319"/>
      <c r="AC11113" s="4319"/>
      <c r="AD11113" s="4319"/>
      <c r="AE11113" s="4319"/>
      <c r="AF11113" s="4319"/>
      <c r="AG11113" s="4319"/>
      <c r="AH11113" s="4319"/>
      <c r="AI11113" s="4319"/>
      <c r="AJ11113" s="4319"/>
    </row>
    <row r="11114" spans="1:40" ht="18.75" customHeight="1">
      <c r="A11114" s="4314" t="s">
        <v>880</v>
      </c>
      <c r="B11114" s="4314"/>
      <c r="C11114" s="4314"/>
      <c r="D11114" s="4314"/>
      <c r="E11114" s="4314"/>
      <c r="F11114" s="4314"/>
      <c r="G11114" s="4314"/>
      <c r="H11114" s="4314"/>
      <c r="I11114" s="4314"/>
      <c r="J11114" s="4314"/>
      <c r="K11114" s="4314"/>
      <c r="L11114" s="4314"/>
      <c r="M11114" s="4314"/>
      <c r="N11114" s="4314"/>
      <c r="O11114" s="4314"/>
      <c r="P11114" s="4314"/>
      <c r="Q11114" s="4314"/>
      <c r="R11114" s="4314"/>
      <c r="S11114" s="4314"/>
      <c r="T11114" s="4314"/>
      <c r="U11114" s="4314"/>
      <c r="V11114" s="4314"/>
      <c r="W11114" s="4314"/>
      <c r="X11114" s="4314"/>
      <c r="Y11114" s="4314"/>
      <c r="Z11114" s="4314"/>
      <c r="AA11114" s="4314"/>
      <c r="AB11114" s="4314"/>
      <c r="AC11114" s="4314"/>
      <c r="AD11114" s="4314"/>
      <c r="AE11114" s="4314"/>
      <c r="AF11114" s="4314"/>
      <c r="AG11114" s="4314"/>
      <c r="AH11114" s="4314"/>
      <c r="AI11114" s="4314"/>
      <c r="AJ11114" s="4314"/>
    </row>
    <row r="11115" spans="1:40" ht="21" customHeight="1">
      <c r="A11115" s="3517">
        <v>1</v>
      </c>
      <c r="B11115" s="2509" t="s">
        <v>6501</v>
      </c>
      <c r="C11115" s="3518" t="s">
        <v>66</v>
      </c>
      <c r="D11115" s="3519">
        <v>268</v>
      </c>
      <c r="E11115" s="3520">
        <v>329</v>
      </c>
      <c r="F11115" s="3519">
        <v>88172</v>
      </c>
      <c r="G11115" s="3520">
        <v>0</v>
      </c>
      <c r="H11115" s="3519">
        <v>0</v>
      </c>
      <c r="I11115" s="3521">
        <v>44882</v>
      </c>
      <c r="J11115" s="3522">
        <v>45565</v>
      </c>
      <c r="K11115" s="3520"/>
      <c r="L11115" s="3520">
        <v>998</v>
      </c>
      <c r="M11115" s="3521">
        <v>44886</v>
      </c>
      <c r="N11115" s="3520">
        <v>55</v>
      </c>
      <c r="O11115" s="3520">
        <v>73</v>
      </c>
      <c r="P11115" s="3520">
        <v>47</v>
      </c>
      <c r="Q11115" s="3520"/>
      <c r="R11115" s="3520"/>
      <c r="S11115" s="3520"/>
      <c r="T11115" s="3520"/>
      <c r="U11115" s="3520"/>
      <c r="V11115" s="3520"/>
      <c r="W11115" s="3520"/>
      <c r="X11115" s="3520"/>
      <c r="Y11115" s="3520"/>
      <c r="Z11115" s="3517"/>
      <c r="AA11115" s="3517"/>
      <c r="AB11115" s="3517"/>
      <c r="AC11115" s="1507">
        <f>E11115+G11115-N11115-O11115-AA11115-P11115-Q11115-R11115-S11115-T11115-U11115-V11115-W11115-X11115-Y11115</f>
        <v>154</v>
      </c>
      <c r="AD11115" s="1508">
        <f>D11115*AC11115</f>
        <v>41272</v>
      </c>
      <c r="AE11115" s="14">
        <f>(J11115-"01.04.2023")/30</f>
        <v>18.266666666666666</v>
      </c>
      <c r="AF11115" s="14">
        <f>(N11115+O11115+P11115+Q11115+R11115+S11115+T11115+U11115+V11115+W11115+X11115+Y11115)/3</f>
        <v>58.333333333333336</v>
      </c>
      <c r="AG11115" s="14">
        <f>AC11115/AF11115</f>
        <v>2.6399999999999997</v>
      </c>
      <c r="AH11115" s="14">
        <f>AG11115-AE11115</f>
        <v>-15.626666666666665</v>
      </c>
      <c r="AI11115" s="14">
        <f>AC11115-(AE11115*AF11115)</f>
        <v>-911.55555555555566</v>
      </c>
      <c r="AJ11115" s="3517"/>
    </row>
    <row r="11116" spans="1:40" ht="15.75">
      <c r="A11116" s="4314" t="s">
        <v>881</v>
      </c>
      <c r="B11116" s="4314"/>
      <c r="C11116" s="4314"/>
      <c r="D11116" s="4314"/>
      <c r="E11116" s="4314"/>
      <c r="F11116" s="4314"/>
      <c r="G11116" s="4314"/>
      <c r="H11116" s="4314"/>
      <c r="I11116" s="4314"/>
      <c r="J11116" s="4314"/>
      <c r="K11116" s="4314"/>
      <c r="L11116" s="4314"/>
      <c r="M11116" s="4314"/>
      <c r="N11116" s="4314"/>
      <c r="O11116" s="4314"/>
      <c r="P11116" s="4314"/>
      <c r="Q11116" s="4314"/>
      <c r="R11116" s="4314"/>
      <c r="S11116" s="4314"/>
      <c r="T11116" s="4314"/>
      <c r="U11116" s="4314"/>
      <c r="V11116" s="4314"/>
      <c r="W11116" s="4314"/>
      <c r="X11116" s="4314"/>
      <c r="Y11116" s="4314"/>
      <c r="Z11116" s="4314"/>
      <c r="AA11116" s="4314"/>
      <c r="AB11116" s="4314"/>
      <c r="AC11116" s="4314"/>
      <c r="AD11116" s="4314"/>
      <c r="AE11116" s="4314"/>
      <c r="AF11116" s="4314"/>
      <c r="AG11116" s="4314"/>
      <c r="AH11116" s="4314"/>
      <c r="AI11116" s="4314"/>
      <c r="AJ11116" s="4314"/>
    </row>
    <row r="11117" spans="1:40" ht="30.75" customHeight="1">
      <c r="A11117" s="3517">
        <v>3</v>
      </c>
      <c r="B11117" s="3523" t="s">
        <v>942</v>
      </c>
      <c r="C11117" s="3520" t="s">
        <v>181</v>
      </c>
      <c r="D11117" s="3526">
        <v>1.1342000000000001</v>
      </c>
      <c r="E11117" s="3520">
        <v>750</v>
      </c>
      <c r="F11117" s="3520">
        <v>850.65</v>
      </c>
      <c r="G11117" s="3520">
        <v>0</v>
      </c>
      <c r="H11117" s="3519">
        <v>0</v>
      </c>
      <c r="I11117" s="3521">
        <v>44384</v>
      </c>
      <c r="J11117" s="3521">
        <v>45808</v>
      </c>
      <c r="K11117" s="3524"/>
      <c r="L11117" s="3520">
        <v>776</v>
      </c>
      <c r="M11117" s="3521">
        <v>44379</v>
      </c>
      <c r="N11117" s="3520">
        <v>150</v>
      </c>
      <c r="O11117" s="3520">
        <v>200</v>
      </c>
      <c r="P11117" s="3520">
        <v>200</v>
      </c>
      <c r="Q11117" s="3520"/>
      <c r="R11117" s="3520"/>
      <c r="S11117" s="3520"/>
      <c r="T11117" s="3520"/>
      <c r="U11117" s="3520"/>
      <c r="V11117" s="3520"/>
      <c r="W11117" s="3520"/>
      <c r="X11117" s="3520"/>
      <c r="Y11117" s="3520"/>
      <c r="Z11117" s="3524"/>
      <c r="AA11117" s="3524"/>
      <c r="AB11117" s="3524"/>
      <c r="AC11117" s="1507">
        <f>E11117+G11117-N11117-O11117-AA11117-P11117-Q11117-R11117-S11117-T11117-U11117-V11117-W11117-X11117-Y11117</f>
        <v>200</v>
      </c>
      <c r="AD11117" s="1508">
        <f>D11117*AC11117</f>
        <v>226.84000000000003</v>
      </c>
      <c r="AE11117" s="14">
        <f>(J11117-"01.04.2023")/30</f>
        <v>26.366666666666667</v>
      </c>
      <c r="AF11117" s="14">
        <f>(N11117+O11117+P11117+Q11117+R11117+S11117+T11117+U11117+V11117+W11117+X11117+Y11117)/3</f>
        <v>183.33333333333334</v>
      </c>
      <c r="AG11117" s="14">
        <f>AC11117/AF11117</f>
        <v>1.0909090909090908</v>
      </c>
      <c r="AH11117" s="14">
        <f>AG11117-AE11117</f>
        <v>-25.275757575757577</v>
      </c>
      <c r="AI11117" s="14">
        <f>AC11117-(AE11117*AF11117)</f>
        <v>-4633.8888888888896</v>
      </c>
      <c r="AJ11117" s="3525"/>
    </row>
    <row r="11118" spans="1:40" ht="30.75" customHeight="1">
      <c r="A11118" s="4319" t="s">
        <v>20</v>
      </c>
      <c r="B11118" s="4319"/>
      <c r="C11118" s="4319"/>
      <c r="D11118" s="4319"/>
      <c r="E11118" s="4319"/>
      <c r="F11118" s="4319"/>
      <c r="G11118" s="4319"/>
      <c r="H11118" s="4319"/>
      <c r="I11118" s="4319"/>
      <c r="J11118" s="4319"/>
      <c r="K11118" s="4319"/>
      <c r="L11118" s="4319"/>
      <c r="M11118" s="4319"/>
      <c r="N11118" s="4319"/>
      <c r="O11118" s="4319"/>
      <c r="P11118" s="4319"/>
      <c r="Q11118" s="4319"/>
      <c r="R11118" s="4319"/>
      <c r="S11118" s="4319"/>
      <c r="T11118" s="4319"/>
      <c r="U11118" s="4319"/>
      <c r="V11118" s="4319"/>
      <c r="W11118" s="4319"/>
      <c r="X11118" s="4319"/>
      <c r="Y11118" s="4319"/>
      <c r="Z11118" s="4319"/>
      <c r="AA11118" s="4319"/>
      <c r="AB11118" s="4319"/>
      <c r="AC11118" s="4319"/>
      <c r="AD11118" s="4319"/>
      <c r="AE11118" s="4319"/>
      <c r="AF11118" s="4319"/>
      <c r="AG11118" s="4319"/>
      <c r="AH11118" s="4319"/>
      <c r="AI11118" s="4319"/>
      <c r="AJ11118" s="4319"/>
    </row>
    <row r="11119" spans="1:40" ht="15" customHeight="1">
      <c r="A11119" s="4314" t="s">
        <v>943</v>
      </c>
      <c r="B11119" s="4314"/>
      <c r="C11119" s="4314"/>
      <c r="D11119" s="4314"/>
      <c r="E11119" s="4314"/>
      <c r="F11119" s="4314"/>
      <c r="G11119" s="4314"/>
      <c r="H11119" s="4314"/>
      <c r="I11119" s="4314"/>
      <c r="J11119" s="4314"/>
      <c r="K11119" s="4314"/>
      <c r="L11119" s="4314"/>
      <c r="M11119" s="4314"/>
      <c r="N11119" s="4314"/>
      <c r="O11119" s="4314"/>
      <c r="P11119" s="4314"/>
      <c r="Q11119" s="4314"/>
      <c r="R11119" s="4314"/>
      <c r="S11119" s="4314"/>
      <c r="T11119" s="4314"/>
      <c r="U11119" s="4314"/>
      <c r="V11119" s="4314"/>
      <c r="W11119" s="4314"/>
      <c r="X11119" s="4314"/>
      <c r="Y11119" s="4314"/>
      <c r="Z11119" s="4314"/>
      <c r="AA11119" s="4314"/>
      <c r="AB11119" s="4314"/>
      <c r="AC11119" s="4314"/>
      <c r="AD11119" s="4314"/>
      <c r="AE11119" s="4314"/>
      <c r="AF11119" s="4314"/>
      <c r="AG11119" s="4314"/>
      <c r="AH11119" s="4314"/>
      <c r="AI11119" s="4314"/>
      <c r="AJ11119" s="4314"/>
    </row>
    <row r="11120" spans="1:40" ht="50.25" customHeight="1">
      <c r="A11120" s="3517">
        <v>1</v>
      </c>
      <c r="B11120" s="3523" t="s">
        <v>82</v>
      </c>
      <c r="C11120" s="3518" t="s">
        <v>181</v>
      </c>
      <c r="D11120" s="3527">
        <v>12.30677</v>
      </c>
      <c r="E11120" s="3520">
        <v>8</v>
      </c>
      <c r="F11120" s="3520">
        <v>98.44</v>
      </c>
      <c r="G11120" s="3520">
        <v>0</v>
      </c>
      <c r="H11120" s="3519">
        <v>0</v>
      </c>
      <c r="I11120" s="3521">
        <v>44594</v>
      </c>
      <c r="J11120" s="3522">
        <v>53206</v>
      </c>
      <c r="K11120" s="3517"/>
      <c r="L11120" s="3517"/>
      <c r="M11120" s="3517"/>
      <c r="N11120" s="3520">
        <v>0</v>
      </c>
      <c r="O11120" s="3520">
        <v>0</v>
      </c>
      <c r="P11120" s="3520">
        <v>0</v>
      </c>
      <c r="Q11120" s="3520"/>
      <c r="R11120" s="3520"/>
      <c r="S11120" s="3520"/>
      <c r="T11120" s="3520"/>
      <c r="U11120" s="3520"/>
      <c r="V11120" s="3520"/>
      <c r="W11120" s="3520"/>
      <c r="X11120" s="3520"/>
      <c r="Y11120" s="3520"/>
      <c r="Z11120" s="3517"/>
      <c r="AA11120" s="3517"/>
      <c r="AB11120" s="3517"/>
      <c r="AC11120" s="1507">
        <f>E11120+G11120-N11120-O11120-AA11120-P11120-Q11120-R11120-S11120-T11120-U11120-V11120-W11120-X11120-Y11120</f>
        <v>8</v>
      </c>
      <c r="AD11120" s="1508">
        <f>D11120*AC11120</f>
        <v>98.454160000000002</v>
      </c>
      <c r="AE11120" s="14">
        <f>(J11120-"01.04.2023")/30</f>
        <v>272.96666666666664</v>
      </c>
      <c r="AF11120" s="14">
        <f>(N11120+O11120+P11120+Q11120+R11120+S11120+T11120+U11120+V11120+W11120+X11120+Y11120)/3</f>
        <v>0</v>
      </c>
      <c r="AG11120" s="14" t="e">
        <f>AC11120/AF11120</f>
        <v>#DIV/0!</v>
      </c>
      <c r="AH11120" s="14" t="e">
        <f>AG11120-AE11120</f>
        <v>#DIV/0!</v>
      </c>
      <c r="AI11120" s="14">
        <f>AC11120-(AE11120*AF11120)</f>
        <v>8</v>
      </c>
      <c r="AJ11120" s="3517"/>
    </row>
    <row r="11121" spans="1:36" ht="50.25" customHeight="1">
      <c r="A11121" s="3517">
        <v>2</v>
      </c>
      <c r="B11121" s="3523" t="s">
        <v>730</v>
      </c>
      <c r="C11121" s="3518" t="s">
        <v>180</v>
      </c>
      <c r="D11121" s="3520">
        <v>227.48</v>
      </c>
      <c r="E11121" s="3520">
        <v>874</v>
      </c>
      <c r="F11121" s="3520">
        <v>198817.52</v>
      </c>
      <c r="G11121" s="3520">
        <v>0</v>
      </c>
      <c r="H11121" s="3519">
        <v>0</v>
      </c>
      <c r="I11121" s="3521">
        <v>44594</v>
      </c>
      <c r="J11121" s="3522">
        <v>45181</v>
      </c>
      <c r="K11121" s="3517"/>
      <c r="L11121" s="3517"/>
      <c r="M11121" s="3517"/>
      <c r="N11121" s="3520">
        <v>4</v>
      </c>
      <c r="O11121" s="3520">
        <v>3</v>
      </c>
      <c r="P11121" s="3520">
        <v>3</v>
      </c>
      <c r="Q11121" s="3520"/>
      <c r="R11121" s="3520"/>
      <c r="S11121" s="3520"/>
      <c r="T11121" s="3520"/>
      <c r="U11121" s="3520"/>
      <c r="V11121" s="3520"/>
      <c r="W11121" s="3520"/>
      <c r="X11121" s="3520"/>
      <c r="Y11121" s="3520"/>
      <c r="Z11121" s="3517"/>
      <c r="AA11121" s="3517"/>
      <c r="AB11121" s="3517"/>
      <c r="AC11121" s="1507">
        <f>E11121+G11121-N11121-O11121-AA11121-P11121-Q11121-R11121-S11121-T11121-U11121-V11121-W11121-X11121-Y11121</f>
        <v>864</v>
      </c>
      <c r="AD11121" s="1508">
        <f>D11121*AC11121</f>
        <v>196542.72</v>
      </c>
      <c r="AE11121" s="14">
        <f>(J11121-"01.04.2023")/30</f>
        <v>5.4666666666666668</v>
      </c>
      <c r="AF11121" s="14">
        <f>(N11121+O11121+P11121+Q11121+R11121+S11121+T11121+U11121+V11121+W11121+X11121+Y11121)/3</f>
        <v>3.3333333333333335</v>
      </c>
      <c r="AG11121" s="14">
        <f>AC11121/AF11121</f>
        <v>259.2</v>
      </c>
      <c r="AH11121" s="14">
        <f>AG11121-AE11121</f>
        <v>253.73333333333332</v>
      </c>
      <c r="AI11121" s="14">
        <f>AC11121-(AE11121*AF11121)</f>
        <v>845.77777777777783</v>
      </c>
      <c r="AJ11121" s="3517"/>
    </row>
    <row r="11122" spans="1:36" ht="24.75" customHeight="1">
      <c r="A11122" s="3517">
        <v>3</v>
      </c>
      <c r="B11122" s="3528" t="s">
        <v>882</v>
      </c>
      <c r="C11122" s="3518" t="s">
        <v>181</v>
      </c>
      <c r="D11122" s="3527">
        <v>1.2312099999999999</v>
      </c>
      <c r="E11122" s="3520">
        <v>874</v>
      </c>
      <c r="F11122" s="3520">
        <v>1076.06</v>
      </c>
      <c r="G11122" s="3520">
        <v>0</v>
      </c>
      <c r="H11122" s="3519">
        <v>0</v>
      </c>
      <c r="I11122" s="3521">
        <v>44594</v>
      </c>
      <c r="J11122" s="3522">
        <v>45838</v>
      </c>
      <c r="K11122" s="3524"/>
      <c r="L11122" s="3524"/>
      <c r="M11122" s="3524"/>
      <c r="N11122" s="3520">
        <v>4</v>
      </c>
      <c r="O11122" s="3520">
        <v>3</v>
      </c>
      <c r="P11122" s="3520">
        <v>3</v>
      </c>
      <c r="Q11122" s="3520"/>
      <c r="R11122" s="3520"/>
      <c r="S11122" s="3520"/>
      <c r="T11122" s="3520"/>
      <c r="U11122" s="3520"/>
      <c r="V11122" s="3520"/>
      <c r="W11122" s="3520"/>
      <c r="X11122" s="3520"/>
      <c r="Y11122" s="3520"/>
      <c r="Z11122" s="3524"/>
      <c r="AA11122" s="3524"/>
      <c r="AB11122" s="3524"/>
      <c r="AC11122" s="1507">
        <f>E11122+G11122-N11122-O11122-AA11122-P11122-Q11122-R11122-S11122-T11122-U11122-V11122-W11122-X11122-Y11122</f>
        <v>864</v>
      </c>
      <c r="AD11122" s="1508">
        <f>D11122*AC11122</f>
        <v>1063.7654399999999</v>
      </c>
      <c r="AE11122" s="14">
        <f>(J11122-"01.04.2023")/30</f>
        <v>27.366666666666667</v>
      </c>
      <c r="AF11122" s="14">
        <f>(N11122+O11122+P11122+Q11122+R11122+S11122+T11122+U11122+V11122+W11122+X11122+Y11122)/3</f>
        <v>3.3333333333333335</v>
      </c>
      <c r="AG11122" s="14">
        <f>AC11122/AF11122</f>
        <v>259.2</v>
      </c>
      <c r="AH11122" s="14">
        <f>AG11122-AE11122</f>
        <v>231.83333333333331</v>
      </c>
      <c r="AI11122" s="14">
        <f>AC11122-(AE11122*AF11122)</f>
        <v>772.77777777777783</v>
      </c>
      <c r="AJ11122" s="3525"/>
    </row>
    <row r="11123" spans="1:36" ht="15.75">
      <c r="A11123" s="4452" t="s">
        <v>21</v>
      </c>
      <c r="B11123" s="4453"/>
      <c r="C11123" s="4453"/>
      <c r="D11123" s="4453"/>
      <c r="E11123" s="4453"/>
      <c r="F11123" s="4453"/>
      <c r="G11123" s="4453"/>
      <c r="H11123" s="4453"/>
      <c r="I11123" s="4453"/>
      <c r="J11123" s="4453"/>
      <c r="K11123" s="4453"/>
      <c r="L11123" s="4453"/>
      <c r="M11123" s="4453"/>
      <c r="N11123" s="4453"/>
      <c r="O11123" s="4453"/>
      <c r="P11123" s="4453"/>
      <c r="Q11123" s="4453"/>
      <c r="R11123" s="4453"/>
      <c r="S11123" s="4453"/>
      <c r="T11123" s="4453"/>
      <c r="U11123" s="4453"/>
      <c r="V11123" s="4453"/>
      <c r="W11123" s="4453"/>
      <c r="X11123" s="4453"/>
      <c r="Y11123" s="4453"/>
      <c r="Z11123" s="4453"/>
      <c r="AA11123" s="4453"/>
      <c r="AB11123" s="4453"/>
      <c r="AC11123" s="4453"/>
      <c r="AD11123" s="4453"/>
      <c r="AE11123" s="4453"/>
      <c r="AF11123" s="4453"/>
      <c r="AG11123" s="4453"/>
      <c r="AH11123" s="4453"/>
      <c r="AI11123" s="4453"/>
      <c r="AJ11123" s="4454"/>
    </row>
    <row r="11124" spans="1:36" ht="15.75">
      <c r="A11124" s="4455" t="s">
        <v>883</v>
      </c>
      <c r="B11124" s="4456"/>
      <c r="C11124" s="4456"/>
      <c r="D11124" s="4456"/>
      <c r="E11124" s="4456"/>
      <c r="F11124" s="4456"/>
      <c r="G11124" s="4456"/>
      <c r="H11124" s="4456"/>
      <c r="I11124" s="4456"/>
      <c r="J11124" s="4456"/>
      <c r="K11124" s="4456"/>
      <c r="L11124" s="4456"/>
      <c r="M11124" s="4456"/>
      <c r="N11124" s="4456"/>
      <c r="O11124" s="4456"/>
      <c r="P11124" s="4456"/>
      <c r="Q11124" s="4456"/>
      <c r="R11124" s="4456"/>
      <c r="S11124" s="4456"/>
      <c r="T11124" s="4456"/>
      <c r="U11124" s="4456"/>
      <c r="V11124" s="4456"/>
      <c r="W11124" s="4456"/>
      <c r="X11124" s="4456"/>
      <c r="Y11124" s="4456"/>
      <c r="Z11124" s="4456"/>
      <c r="AA11124" s="4456"/>
      <c r="AB11124" s="4456"/>
      <c r="AC11124" s="4456"/>
      <c r="AD11124" s="4456"/>
      <c r="AE11124" s="4456"/>
      <c r="AF11124" s="4456"/>
      <c r="AG11124" s="4456"/>
      <c r="AH11124" s="4456"/>
      <c r="AI11124" s="4456"/>
      <c r="AJ11124" s="4457"/>
    </row>
    <row r="11125" spans="1:36" ht="55.5" customHeight="1">
      <c r="A11125" s="3517">
        <v>4</v>
      </c>
      <c r="B11125" s="3523" t="s">
        <v>9552</v>
      </c>
      <c r="C11125" s="3529" t="s">
        <v>180</v>
      </c>
      <c r="D11125" s="3531">
        <v>274.26</v>
      </c>
      <c r="E11125" s="3518">
        <v>0</v>
      </c>
      <c r="F11125" s="3519">
        <v>0</v>
      </c>
      <c r="G11125" s="3518">
        <v>60</v>
      </c>
      <c r="H11125" s="3519">
        <f>D11125*G11125</f>
        <v>16455.599999999999</v>
      </c>
      <c r="I11125" s="3522">
        <v>44987</v>
      </c>
      <c r="J11125" s="3522">
        <v>45070</v>
      </c>
      <c r="K11125" s="3517"/>
      <c r="L11125" s="3518">
        <v>474</v>
      </c>
      <c r="M11125" s="3530">
        <v>44632</v>
      </c>
      <c r="N11125" s="3518">
        <v>0</v>
      </c>
      <c r="O11125" s="3518">
        <v>0</v>
      </c>
      <c r="P11125" s="3518">
        <v>20</v>
      </c>
      <c r="Q11125" s="3520"/>
      <c r="R11125" s="3520"/>
      <c r="S11125" s="3520"/>
      <c r="T11125" s="3520"/>
      <c r="U11125" s="3520"/>
      <c r="V11125" s="3520"/>
      <c r="W11125" s="3520"/>
      <c r="X11125" s="3520"/>
      <c r="Y11125" s="3520"/>
      <c r="Z11125" s="3517"/>
      <c r="AA11125" s="3517"/>
      <c r="AB11125" s="3517"/>
      <c r="AC11125" s="1507">
        <f t="shared" ref="AC11125:AC11126" si="4236">E11125+G11125-N11125-O11125-AA11125-P11125-Q11125-R11125-S11125-T11125-U11125-V11125-W11125-X11125-Y11125</f>
        <v>40</v>
      </c>
      <c r="AD11125" s="1508">
        <f t="shared" ref="AD11125:AD11126" si="4237">D11125*AC11125</f>
        <v>10970.4</v>
      </c>
      <c r="AE11125" s="14">
        <f t="shared" ref="AE11125:AE11126" si="4238">(J11125-"01.04.2023")/30</f>
        <v>1.7666666666666666</v>
      </c>
      <c r="AF11125" s="14">
        <f t="shared" ref="AF11125:AF11126" si="4239">(N11125+O11125+P11125+Q11125+R11125+S11125+T11125+U11125+V11125+W11125+X11125+Y11125)/3</f>
        <v>6.666666666666667</v>
      </c>
      <c r="AG11125" s="14">
        <f t="shared" ref="AG11125:AG11126" si="4240">AC11125/AF11125</f>
        <v>6</v>
      </c>
      <c r="AH11125" s="14">
        <f t="shared" ref="AH11125:AH11126" si="4241">AG11125-AE11125</f>
        <v>4.2333333333333334</v>
      </c>
      <c r="AI11125" s="14">
        <f t="shared" ref="AI11125:AI11126" si="4242">AC11125-(AE11125*AF11125)</f>
        <v>28.222222222222221</v>
      </c>
      <c r="AJ11125" s="3517"/>
    </row>
    <row r="11126" spans="1:36" ht="30.75" customHeight="1">
      <c r="A11126" s="3517">
        <v>8</v>
      </c>
      <c r="B11126" s="3523" t="s">
        <v>884</v>
      </c>
      <c r="C11126" s="3529" t="s">
        <v>66</v>
      </c>
      <c r="D11126" s="3532">
        <v>39</v>
      </c>
      <c r="E11126" s="3518">
        <v>40</v>
      </c>
      <c r="F11126" s="3532">
        <v>1560</v>
      </c>
      <c r="G11126" s="3518">
        <v>0</v>
      </c>
      <c r="H11126" s="3519">
        <v>0</v>
      </c>
      <c r="I11126" s="3522">
        <v>43937</v>
      </c>
      <c r="J11126" s="3518"/>
      <c r="K11126" s="3517"/>
      <c r="L11126" s="3520">
        <v>495</v>
      </c>
      <c r="M11126" s="3521">
        <v>43951</v>
      </c>
      <c r="N11126" s="3518">
        <v>0</v>
      </c>
      <c r="O11126" s="3518">
        <v>0</v>
      </c>
      <c r="P11126" s="3518">
        <v>0</v>
      </c>
      <c r="Q11126" s="3517"/>
      <c r="R11126" s="3517"/>
      <c r="S11126" s="3520"/>
      <c r="T11126" s="3517"/>
      <c r="U11126" s="3517"/>
      <c r="V11126" s="3517"/>
      <c r="W11126" s="3520"/>
      <c r="X11126" s="3520"/>
      <c r="Y11126" s="3520"/>
      <c r="Z11126" s="3517"/>
      <c r="AA11126" s="3517"/>
      <c r="AB11126" s="3517"/>
      <c r="AC11126" s="1507">
        <f t="shared" si="4236"/>
        <v>40</v>
      </c>
      <c r="AD11126" s="1508">
        <f t="shared" si="4237"/>
        <v>1560</v>
      </c>
      <c r="AE11126" s="14">
        <f t="shared" si="4238"/>
        <v>-1500.5666666666666</v>
      </c>
      <c r="AF11126" s="14">
        <f t="shared" si="4239"/>
        <v>0</v>
      </c>
      <c r="AG11126" s="14" t="e">
        <f t="shared" si="4240"/>
        <v>#DIV/0!</v>
      </c>
      <c r="AH11126" s="14" t="e">
        <f t="shared" si="4241"/>
        <v>#DIV/0!</v>
      </c>
      <c r="AI11126" s="14">
        <f t="shared" si="4242"/>
        <v>40</v>
      </c>
      <c r="AJ11126" s="3517"/>
    </row>
    <row r="11127" spans="1:36" ht="15" customHeight="1">
      <c r="A11127" s="4178" t="s">
        <v>4629</v>
      </c>
      <c r="B11127" s="4179"/>
      <c r="C11127" s="4179"/>
      <c r="D11127" s="4180"/>
      <c r="E11127" s="4180"/>
      <c r="F11127" s="4180"/>
      <c r="G11127" s="4180"/>
      <c r="H11127" s="4180"/>
      <c r="I11127" s="4180"/>
      <c r="J11127" s="4180"/>
      <c r="K11127" s="4180"/>
      <c r="L11127" s="4180"/>
      <c r="M11127" s="4180"/>
      <c r="N11127" s="4180"/>
      <c r="O11127" s="4180"/>
      <c r="P11127" s="4180"/>
      <c r="Q11127" s="4180"/>
      <c r="R11127" s="4180"/>
      <c r="S11127" s="4180"/>
      <c r="T11127" s="4180"/>
      <c r="U11127" s="4180"/>
      <c r="V11127" s="4180"/>
      <c r="W11127" s="4180"/>
      <c r="X11127" s="4180"/>
      <c r="Y11127" s="4180"/>
      <c r="Z11127" s="4180"/>
      <c r="AA11127" s="4180"/>
      <c r="AB11127" s="4180"/>
      <c r="AC11127" s="4180"/>
      <c r="AD11127" s="4180"/>
      <c r="AE11127" s="4180"/>
      <c r="AF11127" s="4180"/>
      <c r="AG11127" s="4180"/>
      <c r="AH11127" s="4180"/>
      <c r="AI11127" s="4180"/>
      <c r="AJ11127" s="4181"/>
    </row>
    <row r="11128" spans="1:36" ht="40.5" customHeight="1">
      <c r="A11128" s="3533">
        <v>4</v>
      </c>
      <c r="B11128" s="31" t="s">
        <v>5288</v>
      </c>
      <c r="C11128" s="3518" t="s">
        <v>66</v>
      </c>
      <c r="D11128" s="3531">
        <v>17.898</v>
      </c>
      <c r="E11128" s="3518">
        <v>69</v>
      </c>
      <c r="F11128" s="3518">
        <v>1234.96</v>
      </c>
      <c r="G11128" s="3518">
        <v>0</v>
      </c>
      <c r="H11128" s="3534">
        <f t="shared" ref="H11128:H11132" si="4243">D11128*G11128</f>
        <v>0</v>
      </c>
      <c r="I11128" s="3522">
        <v>44831</v>
      </c>
      <c r="J11128" s="3522">
        <v>45295</v>
      </c>
      <c r="K11128" s="3536"/>
      <c r="L11128" s="3533">
        <v>788</v>
      </c>
      <c r="M11128" s="3537">
        <v>44824</v>
      </c>
      <c r="N11128" s="3518">
        <v>30</v>
      </c>
      <c r="O11128" s="3518">
        <v>14</v>
      </c>
      <c r="P11128" s="3518">
        <v>8</v>
      </c>
      <c r="Q11128" s="3518"/>
      <c r="R11128" s="3518"/>
      <c r="S11128" s="3518"/>
      <c r="T11128" s="3518"/>
      <c r="U11128" s="3518"/>
      <c r="V11128" s="3518"/>
      <c r="W11128" s="3518"/>
      <c r="X11128" s="3518"/>
      <c r="Y11128" s="3518"/>
      <c r="Z11128" s="3536"/>
      <c r="AA11128" s="3536"/>
      <c r="AB11128" s="3536"/>
      <c r="AC11128" s="1507">
        <f t="shared" ref="AC11128:AC11133" si="4244">E11128+G11128-N11128-O11128-AA11128-P11128-Q11128-R11128-S11128-T11128-U11128-V11128-W11128-X11128-Y11128</f>
        <v>17</v>
      </c>
      <c r="AD11128" s="1508">
        <f t="shared" ref="AD11128:AD11133" si="4245">D11128*AC11128</f>
        <v>304.26600000000002</v>
      </c>
      <c r="AE11128" s="14">
        <f t="shared" ref="AE11128:AE11133" si="4246">(J11128-"01.04.2023")/30</f>
        <v>9.2666666666666675</v>
      </c>
      <c r="AF11128" s="14">
        <f t="shared" ref="AF11128:AF11133" si="4247">(N11128+O11128+P11128+Q11128+R11128+S11128+T11128+U11128+V11128+W11128+X11128+Y11128)/3</f>
        <v>17.333333333333332</v>
      </c>
      <c r="AG11128" s="14">
        <f t="shared" ref="AG11128:AG11133" si="4248">AC11128/AF11128</f>
        <v>0.98076923076923084</v>
      </c>
      <c r="AH11128" s="14">
        <f t="shared" ref="AH11128:AH11133" si="4249">AG11128-AE11128</f>
        <v>-8.2858974358974358</v>
      </c>
      <c r="AI11128" s="14">
        <f t="shared" ref="AI11128:AI11133" si="4250">AC11128-(AE11128*AF11128)</f>
        <v>-143.62222222222223</v>
      </c>
      <c r="AJ11128" s="3536"/>
    </row>
    <row r="11129" spans="1:36" ht="40.5" customHeight="1">
      <c r="A11129" s="3533">
        <v>5</v>
      </c>
      <c r="B11129" s="3538" t="s">
        <v>3444</v>
      </c>
      <c r="C11129" s="3518" t="s">
        <v>66</v>
      </c>
      <c r="D11129" s="3519">
        <v>1</v>
      </c>
      <c r="E11129" s="3518">
        <v>500</v>
      </c>
      <c r="F11129" s="3519">
        <v>500</v>
      </c>
      <c r="G11129" s="3518">
        <v>0</v>
      </c>
      <c r="H11129" s="3534">
        <f t="shared" si="4243"/>
        <v>0</v>
      </c>
      <c r="I11129" s="3522">
        <v>44728</v>
      </c>
      <c r="J11129" s="3522">
        <v>45046</v>
      </c>
      <c r="K11129" s="3524"/>
      <c r="L11129" s="3524"/>
      <c r="M11129" s="3524"/>
      <c r="N11129" s="3518">
        <v>0</v>
      </c>
      <c r="O11129" s="3518">
        <v>0</v>
      </c>
      <c r="P11129" s="3518">
        <v>0</v>
      </c>
      <c r="Q11129" s="3520"/>
      <c r="R11129" s="3520"/>
      <c r="S11129" s="3520"/>
      <c r="T11129" s="3520"/>
      <c r="U11129" s="3520"/>
      <c r="V11129" s="3520"/>
      <c r="W11129" s="3520"/>
      <c r="X11129" s="3520"/>
      <c r="Y11129" s="3520"/>
      <c r="Z11129" s="3524"/>
      <c r="AA11129" s="3524"/>
      <c r="AB11129" s="3524"/>
      <c r="AC11129" s="1507">
        <f t="shared" si="4244"/>
        <v>500</v>
      </c>
      <c r="AD11129" s="1508">
        <f t="shared" si="4245"/>
        <v>500</v>
      </c>
      <c r="AE11129" s="14">
        <f t="shared" si="4246"/>
        <v>0.96666666666666667</v>
      </c>
      <c r="AF11129" s="14">
        <f t="shared" si="4247"/>
        <v>0</v>
      </c>
      <c r="AG11129" s="14" t="e">
        <f t="shared" si="4248"/>
        <v>#DIV/0!</v>
      </c>
      <c r="AH11129" s="14" t="e">
        <f t="shared" si="4249"/>
        <v>#DIV/0!</v>
      </c>
      <c r="AI11129" s="14">
        <f t="shared" si="4250"/>
        <v>500</v>
      </c>
      <c r="AJ11129" s="3525"/>
    </row>
    <row r="11130" spans="1:36" ht="40.5" customHeight="1">
      <c r="A11130" s="3533">
        <v>6</v>
      </c>
      <c r="B11130" s="3539" t="s">
        <v>9553</v>
      </c>
      <c r="C11130" s="3529" t="s">
        <v>177</v>
      </c>
      <c r="D11130" s="3519">
        <v>1</v>
      </c>
      <c r="E11130" s="3518">
        <v>0</v>
      </c>
      <c r="F11130" s="3519">
        <v>0</v>
      </c>
      <c r="G11130" s="3518">
        <v>15000</v>
      </c>
      <c r="H11130" s="3534">
        <f t="shared" si="4243"/>
        <v>15000</v>
      </c>
      <c r="I11130" s="3522">
        <v>44987</v>
      </c>
      <c r="J11130" s="3535">
        <v>45688</v>
      </c>
      <c r="K11130" s="3524"/>
      <c r="L11130" s="3524"/>
      <c r="M11130" s="3524"/>
      <c r="N11130" s="3518">
        <v>0</v>
      </c>
      <c r="O11130" s="3518">
        <v>0</v>
      </c>
      <c r="P11130" s="3518">
        <v>5000</v>
      </c>
      <c r="Q11130" s="3520"/>
      <c r="R11130" s="3520"/>
      <c r="S11130" s="3520"/>
      <c r="T11130" s="3520"/>
      <c r="U11130" s="3520"/>
      <c r="V11130" s="3520"/>
      <c r="W11130" s="3520"/>
      <c r="X11130" s="3520"/>
      <c r="Y11130" s="3520"/>
      <c r="Z11130" s="3524"/>
      <c r="AA11130" s="3524"/>
      <c r="AB11130" s="3524"/>
      <c r="AC11130" s="1507">
        <f t="shared" si="4244"/>
        <v>10000</v>
      </c>
      <c r="AD11130" s="1508">
        <f t="shared" si="4245"/>
        <v>10000</v>
      </c>
      <c r="AE11130" s="14">
        <f t="shared" si="4246"/>
        <v>22.366666666666667</v>
      </c>
      <c r="AF11130" s="14">
        <f t="shared" si="4247"/>
        <v>1666.6666666666667</v>
      </c>
      <c r="AG11130" s="14">
        <f t="shared" si="4248"/>
        <v>6</v>
      </c>
      <c r="AH11130" s="14">
        <f t="shared" si="4249"/>
        <v>-16.366666666666667</v>
      </c>
      <c r="AI11130" s="14">
        <f t="shared" si="4250"/>
        <v>-27277.777777777781</v>
      </c>
      <c r="AJ11130" s="3525"/>
    </row>
    <row r="11131" spans="1:36" ht="18.75" customHeight="1">
      <c r="A11131" s="3533">
        <v>8</v>
      </c>
      <c r="B11131" s="107" t="s">
        <v>5874</v>
      </c>
      <c r="C11131" s="3518" t="s">
        <v>181</v>
      </c>
      <c r="D11131" s="3519">
        <v>1</v>
      </c>
      <c r="E11131" s="3518">
        <v>20</v>
      </c>
      <c r="F11131" s="3519">
        <v>20</v>
      </c>
      <c r="G11131" s="3518">
        <v>0</v>
      </c>
      <c r="H11131" s="3534">
        <f t="shared" si="4243"/>
        <v>0</v>
      </c>
      <c r="I11131" s="3522">
        <v>44865</v>
      </c>
      <c r="J11131" s="3535"/>
      <c r="K11131" s="3524"/>
      <c r="L11131" s="3520"/>
      <c r="M11131" s="3521"/>
      <c r="N11131" s="3518">
        <v>0</v>
      </c>
      <c r="O11131" s="3518">
        <v>0</v>
      </c>
      <c r="P11131" s="3518">
        <v>1</v>
      </c>
      <c r="Q11131" s="3520"/>
      <c r="R11131" s="3520"/>
      <c r="S11131" s="3520"/>
      <c r="T11131" s="3520"/>
      <c r="U11131" s="3520"/>
      <c r="V11131" s="3520"/>
      <c r="W11131" s="3520"/>
      <c r="X11131" s="3520"/>
      <c r="Y11131" s="3520"/>
      <c r="Z11131" s="3524"/>
      <c r="AA11131" s="3524"/>
      <c r="AB11131" s="3524"/>
      <c r="AC11131" s="1507">
        <f t="shared" si="4244"/>
        <v>19</v>
      </c>
      <c r="AD11131" s="1508">
        <f t="shared" si="4245"/>
        <v>19</v>
      </c>
      <c r="AE11131" s="14">
        <f t="shared" si="4246"/>
        <v>-1500.5666666666666</v>
      </c>
      <c r="AF11131" s="14">
        <f t="shared" si="4247"/>
        <v>0.33333333333333331</v>
      </c>
      <c r="AG11131" s="14">
        <f t="shared" si="4248"/>
        <v>57</v>
      </c>
      <c r="AH11131" s="14">
        <f t="shared" si="4249"/>
        <v>1557.5666666666666</v>
      </c>
      <c r="AI11131" s="14">
        <f t="shared" si="4250"/>
        <v>519.18888888888887</v>
      </c>
      <c r="AJ11131" s="3525"/>
    </row>
    <row r="11132" spans="1:36" ht="18.75" customHeight="1">
      <c r="A11132" s="3533">
        <v>9</v>
      </c>
      <c r="B11132" s="3540" t="s">
        <v>9555</v>
      </c>
      <c r="C11132" s="3518" t="s">
        <v>177</v>
      </c>
      <c r="D11132" s="3519">
        <v>1</v>
      </c>
      <c r="E11132" s="3518">
        <v>0</v>
      </c>
      <c r="F11132" s="3519">
        <v>0</v>
      </c>
      <c r="G11132" s="3518">
        <v>8000</v>
      </c>
      <c r="H11132" s="3534">
        <f t="shared" si="4243"/>
        <v>8000</v>
      </c>
      <c r="I11132" s="3522">
        <v>44987</v>
      </c>
      <c r="J11132" s="3535">
        <v>46173</v>
      </c>
      <c r="K11132" s="3524"/>
      <c r="L11132" s="3520"/>
      <c r="M11132" s="3521"/>
      <c r="N11132" s="3518">
        <v>0</v>
      </c>
      <c r="O11132" s="3518">
        <v>0</v>
      </c>
      <c r="P11132" s="3518">
        <v>4500</v>
      </c>
      <c r="Q11132" s="3520"/>
      <c r="R11132" s="3520"/>
      <c r="S11132" s="3520"/>
      <c r="T11132" s="3520"/>
      <c r="U11132" s="3520"/>
      <c r="V11132" s="3520"/>
      <c r="W11132" s="3520"/>
      <c r="X11132" s="3520"/>
      <c r="Y11132" s="3520"/>
      <c r="Z11132" s="3524"/>
      <c r="AA11132" s="3524"/>
      <c r="AB11132" s="3524"/>
      <c r="AC11132" s="1507">
        <f t="shared" si="4244"/>
        <v>3500</v>
      </c>
      <c r="AD11132" s="1508">
        <f t="shared" si="4245"/>
        <v>3500</v>
      </c>
      <c r="AE11132" s="14">
        <f t="shared" si="4246"/>
        <v>38.533333333333331</v>
      </c>
      <c r="AF11132" s="14">
        <f t="shared" si="4247"/>
        <v>1500</v>
      </c>
      <c r="AG11132" s="14">
        <f t="shared" si="4248"/>
        <v>2.3333333333333335</v>
      </c>
      <c r="AH11132" s="14">
        <f t="shared" si="4249"/>
        <v>-36.199999999999996</v>
      </c>
      <c r="AI11132" s="14">
        <f t="shared" si="4250"/>
        <v>-54300</v>
      </c>
      <c r="AJ11132" s="3525"/>
    </row>
    <row r="11133" spans="1:36" ht="18.75" customHeight="1">
      <c r="A11133" s="3533">
        <v>10</v>
      </c>
      <c r="B11133" s="3161" t="s">
        <v>8896</v>
      </c>
      <c r="C11133" s="3518" t="s">
        <v>181</v>
      </c>
      <c r="D11133" s="3519">
        <v>1</v>
      </c>
      <c r="E11133" s="3518">
        <v>0</v>
      </c>
      <c r="F11133" s="3519">
        <v>0</v>
      </c>
      <c r="G11133" s="3518">
        <v>5000</v>
      </c>
      <c r="H11133" s="3519">
        <v>5000</v>
      </c>
      <c r="I11133" s="3522">
        <v>44977</v>
      </c>
      <c r="J11133" s="3522"/>
      <c r="K11133" s="3524"/>
      <c r="L11133" s="3520"/>
      <c r="M11133" s="3521"/>
      <c r="N11133" s="3518">
        <v>0</v>
      </c>
      <c r="O11133" s="3518">
        <v>395</v>
      </c>
      <c r="P11133" s="3518">
        <v>1260</v>
      </c>
      <c r="Q11133" s="3520"/>
      <c r="R11133" s="3520"/>
      <c r="S11133" s="3520"/>
      <c r="T11133" s="3520"/>
      <c r="U11133" s="3520"/>
      <c r="V11133" s="3520"/>
      <c r="W11133" s="3520"/>
      <c r="X11133" s="3520"/>
      <c r="Y11133" s="3520"/>
      <c r="Z11133" s="3524"/>
      <c r="AA11133" s="3524"/>
      <c r="AB11133" s="3524"/>
      <c r="AC11133" s="1507">
        <f t="shared" si="4244"/>
        <v>3345</v>
      </c>
      <c r="AD11133" s="1508">
        <f t="shared" si="4245"/>
        <v>3345</v>
      </c>
      <c r="AE11133" s="14">
        <f t="shared" si="4246"/>
        <v>-1500.5666666666666</v>
      </c>
      <c r="AF11133" s="14">
        <f t="shared" si="4247"/>
        <v>551.66666666666663</v>
      </c>
      <c r="AG11133" s="14">
        <f t="shared" si="4248"/>
        <v>6.0634441087613293</v>
      </c>
      <c r="AH11133" s="14">
        <f t="shared" si="4249"/>
        <v>1506.630110775428</v>
      </c>
      <c r="AI11133" s="14">
        <f t="shared" si="4250"/>
        <v>831157.61111111101</v>
      </c>
      <c r="AJ11133" s="3525"/>
    </row>
    <row r="11134" spans="1:36" ht="15" customHeight="1">
      <c r="A11134" s="4169" t="s">
        <v>122</v>
      </c>
      <c r="B11134" s="4170"/>
      <c r="C11134" s="4170"/>
      <c r="D11134" s="4170"/>
      <c r="E11134" s="4170"/>
      <c r="F11134" s="4170"/>
      <c r="G11134" s="4170"/>
      <c r="H11134" s="4170"/>
      <c r="I11134" s="4170"/>
      <c r="J11134" s="4170"/>
      <c r="K11134" s="4170"/>
      <c r="L11134" s="4170"/>
      <c r="M11134" s="4170"/>
      <c r="N11134" s="4170"/>
      <c r="O11134" s="4170"/>
      <c r="P11134" s="4170"/>
      <c r="Q11134" s="4170"/>
      <c r="R11134" s="4170"/>
      <c r="S11134" s="4170"/>
      <c r="T11134" s="4170"/>
      <c r="U11134" s="4170"/>
      <c r="V11134" s="4170"/>
      <c r="W11134" s="4170"/>
      <c r="X11134" s="4170"/>
      <c r="Y11134" s="4170"/>
      <c r="Z11134" s="4170"/>
      <c r="AA11134" s="4170"/>
      <c r="AB11134" s="4170"/>
      <c r="AC11134" s="4170"/>
      <c r="AD11134" s="4170"/>
      <c r="AE11134" s="4170"/>
      <c r="AF11134" s="4170"/>
      <c r="AG11134" s="4170"/>
      <c r="AH11134" s="4170"/>
      <c r="AI11134" s="4170"/>
      <c r="AJ11134" s="4171"/>
    </row>
    <row r="11135" spans="1:36" ht="15" customHeight="1">
      <c r="A11135" s="4166" t="s">
        <v>19</v>
      </c>
      <c r="B11135" s="4167"/>
      <c r="C11135" s="4167"/>
      <c r="D11135" s="4167"/>
      <c r="E11135" s="4167"/>
      <c r="F11135" s="4167"/>
      <c r="G11135" s="4167"/>
      <c r="H11135" s="4167"/>
      <c r="I11135" s="4167"/>
      <c r="J11135" s="4167"/>
      <c r="K11135" s="4167"/>
      <c r="L11135" s="4167"/>
      <c r="M11135" s="4167"/>
      <c r="N11135" s="4167"/>
      <c r="O11135" s="4167"/>
      <c r="P11135" s="4167"/>
      <c r="Q11135" s="4167"/>
      <c r="R11135" s="4167"/>
      <c r="S11135" s="4167"/>
      <c r="T11135" s="4167"/>
      <c r="U11135" s="4167"/>
      <c r="V11135" s="4167"/>
      <c r="W11135" s="4167"/>
      <c r="X11135" s="4167"/>
      <c r="Y11135" s="4167"/>
      <c r="Z11135" s="4167"/>
      <c r="AA11135" s="4167"/>
      <c r="AB11135" s="4167"/>
      <c r="AC11135" s="4167"/>
      <c r="AD11135" s="4167"/>
      <c r="AE11135" s="4167"/>
      <c r="AF11135" s="4167"/>
      <c r="AG11135" s="4167"/>
      <c r="AH11135" s="4167"/>
      <c r="AI11135" s="4167"/>
      <c r="AJ11135" s="4168"/>
    </row>
    <row r="11136" spans="1:36" ht="15" customHeight="1">
      <c r="A11136" s="4166" t="s">
        <v>128</v>
      </c>
      <c r="B11136" s="4167"/>
      <c r="C11136" s="4167"/>
      <c r="D11136" s="4167"/>
      <c r="E11136" s="4167"/>
      <c r="F11136" s="4167"/>
      <c r="G11136" s="4167"/>
      <c r="H11136" s="4167"/>
      <c r="I11136" s="4167"/>
      <c r="J11136" s="4167"/>
      <c r="K11136" s="4167"/>
      <c r="L11136" s="4167"/>
      <c r="M11136" s="4167"/>
      <c r="N11136" s="4167"/>
      <c r="O11136" s="4167"/>
      <c r="P11136" s="4167"/>
      <c r="Q11136" s="4167"/>
      <c r="R11136" s="4167"/>
      <c r="S11136" s="4167"/>
      <c r="T11136" s="4167"/>
      <c r="U11136" s="4167"/>
      <c r="V11136" s="4167"/>
      <c r="W11136" s="4167"/>
      <c r="X11136" s="4167"/>
      <c r="Y11136" s="4167"/>
      <c r="Z11136" s="4167"/>
      <c r="AA11136" s="4167"/>
      <c r="AB11136" s="4167"/>
      <c r="AC11136" s="4167"/>
      <c r="AD11136" s="4167"/>
      <c r="AE11136" s="4167"/>
      <c r="AF11136" s="4167"/>
      <c r="AG11136" s="4167"/>
      <c r="AH11136" s="4167"/>
      <c r="AI11136" s="4167"/>
      <c r="AJ11136" s="4168"/>
    </row>
    <row r="11137" spans="1:36" s="152" customFormat="1" ht="31.5" customHeight="1">
      <c r="A11137" s="3541">
        <v>2</v>
      </c>
      <c r="B11137" s="3542" t="s">
        <v>7095</v>
      </c>
      <c r="C11137" s="85" t="s">
        <v>66</v>
      </c>
      <c r="D11137" s="85">
        <v>39.64</v>
      </c>
      <c r="E11137" s="85">
        <v>975</v>
      </c>
      <c r="F11137" s="3543">
        <f t="shared" ref="F11137:F11142" si="4251">D11137*E11137</f>
        <v>38649</v>
      </c>
      <c r="G11137" s="85"/>
      <c r="H11137" s="3543">
        <f t="shared" ref="H11137:H11142" si="4252">D11137*G11137</f>
        <v>0</v>
      </c>
      <c r="I11137" s="3544"/>
      <c r="J11137" s="3545" t="s">
        <v>7096</v>
      </c>
      <c r="K11137" s="3545"/>
      <c r="L11137" s="3545" t="s">
        <v>1285</v>
      </c>
      <c r="M11137" s="3545" t="s">
        <v>645</v>
      </c>
      <c r="N11137" s="85">
        <v>325</v>
      </c>
      <c r="O11137" s="83">
        <v>180</v>
      </c>
      <c r="P11137" s="83">
        <v>272</v>
      </c>
      <c r="Q11137" s="83"/>
      <c r="R11137" s="83"/>
      <c r="S11137" s="83"/>
      <c r="T11137" s="83"/>
      <c r="U11137" s="83"/>
      <c r="V11137" s="83"/>
      <c r="W11137" s="83"/>
      <c r="X11137" s="83"/>
      <c r="Y11137" s="83"/>
      <c r="Z11137" s="83"/>
      <c r="AA11137" s="83"/>
      <c r="AB11137" s="3546"/>
      <c r="AC11137" s="1507">
        <f t="shared" ref="AC11137:AC11142" si="4253">E11137+G11137-N11137-O11137-AA11137-P11137-Q11137-R11137-S11137-T11137-U11137-V11137-W11137-X11137-Y11137</f>
        <v>198</v>
      </c>
      <c r="AD11137" s="1508">
        <f t="shared" ref="AD11137:AD11142" si="4254">D11137*AC11137</f>
        <v>7848.72</v>
      </c>
      <c r="AE11137" s="14">
        <f t="shared" ref="AE11137:AE11142" si="4255">(J11137-"01.04.2023")/30</f>
        <v>0.53333333333333333</v>
      </c>
      <c r="AF11137" s="14">
        <f t="shared" ref="AF11137:AF11142" si="4256">(N11137+O11137+P11137+Q11137+R11137+S11137+T11137+U11137+V11137+W11137+X11137+Y11137)/3</f>
        <v>259</v>
      </c>
      <c r="AG11137" s="14">
        <f t="shared" ref="AG11137:AG11142" si="4257">AC11137/AF11137</f>
        <v>0.76447876447876451</v>
      </c>
      <c r="AH11137" s="14">
        <f t="shared" ref="AH11137:AH11142" si="4258">AG11137-AE11137</f>
        <v>0.23114543114543118</v>
      </c>
      <c r="AI11137" s="14">
        <f t="shared" ref="AI11137:AI11142" si="4259">AC11137-(AE11137*AF11137)</f>
        <v>59.866666666666674</v>
      </c>
      <c r="AJ11137" s="1740"/>
    </row>
    <row r="11138" spans="1:36" s="152" customFormat="1" ht="31.5" customHeight="1">
      <c r="A11138" s="3541">
        <v>3</v>
      </c>
      <c r="B11138" s="3542" t="s">
        <v>130</v>
      </c>
      <c r="C11138" s="85" t="s">
        <v>66</v>
      </c>
      <c r="D11138" s="85">
        <v>28.89</v>
      </c>
      <c r="E11138" s="85">
        <v>35</v>
      </c>
      <c r="F11138" s="3543">
        <f t="shared" si="4251"/>
        <v>1011.15</v>
      </c>
      <c r="G11138" s="85"/>
      <c r="H11138" s="3543">
        <f t="shared" si="4252"/>
        <v>0</v>
      </c>
      <c r="I11138" s="3544"/>
      <c r="J11138" s="3545" t="s">
        <v>61</v>
      </c>
      <c r="K11138" s="3545"/>
      <c r="L11138" s="3545" t="s">
        <v>1284</v>
      </c>
      <c r="M11138" s="3545" t="s">
        <v>1300</v>
      </c>
      <c r="N11138" s="85">
        <v>10</v>
      </c>
      <c r="O11138" s="83">
        <v>4</v>
      </c>
      <c r="P11138" s="83">
        <v>2</v>
      </c>
      <c r="Q11138" s="83"/>
      <c r="R11138" s="83"/>
      <c r="S11138" s="83"/>
      <c r="T11138" s="83"/>
      <c r="U11138" s="83"/>
      <c r="V11138" s="83"/>
      <c r="W11138" s="83"/>
      <c r="X11138" s="83"/>
      <c r="Y11138" s="83"/>
      <c r="Z11138" s="83"/>
      <c r="AA11138" s="83"/>
      <c r="AB11138" s="3546"/>
      <c r="AC11138" s="1507">
        <f t="shared" si="4253"/>
        <v>19</v>
      </c>
      <c r="AD11138" s="1508">
        <f t="shared" si="4254"/>
        <v>548.91</v>
      </c>
      <c r="AE11138" s="14">
        <f t="shared" si="4255"/>
        <v>2.0333333333333332</v>
      </c>
      <c r="AF11138" s="14">
        <f t="shared" si="4256"/>
        <v>5.333333333333333</v>
      </c>
      <c r="AG11138" s="14">
        <f t="shared" si="4257"/>
        <v>3.5625</v>
      </c>
      <c r="AH11138" s="14">
        <f t="shared" si="4258"/>
        <v>1.5291666666666668</v>
      </c>
      <c r="AI11138" s="14">
        <f t="shared" si="4259"/>
        <v>8.1555555555555568</v>
      </c>
      <c r="AJ11138" s="1740"/>
    </row>
    <row r="11139" spans="1:36" s="152" customFormat="1" ht="23.25" customHeight="1">
      <c r="A11139" s="3541">
        <v>4</v>
      </c>
      <c r="B11139" s="3542" t="s">
        <v>131</v>
      </c>
      <c r="C11139" s="85" t="s">
        <v>65</v>
      </c>
      <c r="D11139" s="85">
        <v>934.9</v>
      </c>
      <c r="E11139" s="85">
        <v>97</v>
      </c>
      <c r="F11139" s="3543">
        <f t="shared" si="4251"/>
        <v>90685.3</v>
      </c>
      <c r="G11139" s="85"/>
      <c r="H11139" s="3543">
        <f t="shared" si="4252"/>
        <v>0</v>
      </c>
      <c r="I11139" s="3544"/>
      <c r="J11139" s="3545" t="s">
        <v>132</v>
      </c>
      <c r="K11139" s="3545"/>
      <c r="L11139" s="3545" t="s">
        <v>7097</v>
      </c>
      <c r="M11139" s="3545" t="s">
        <v>7098</v>
      </c>
      <c r="N11139" s="85">
        <v>14</v>
      </c>
      <c r="O11139" s="83">
        <v>8</v>
      </c>
      <c r="P11139" s="83">
        <v>4</v>
      </c>
      <c r="Q11139" s="83"/>
      <c r="R11139" s="83"/>
      <c r="S11139" s="83"/>
      <c r="T11139" s="83"/>
      <c r="U11139" s="83"/>
      <c r="V11139" s="83"/>
      <c r="W11139" s="83"/>
      <c r="X11139" s="83"/>
      <c r="Y11139" s="83"/>
      <c r="Z11139" s="83"/>
      <c r="AA11139" s="83"/>
      <c r="AB11139" s="3546"/>
      <c r="AC11139" s="1507">
        <f t="shared" si="4253"/>
        <v>71</v>
      </c>
      <c r="AD11139" s="1508">
        <f t="shared" si="4254"/>
        <v>66377.899999999994</v>
      </c>
      <c r="AE11139" s="14">
        <f t="shared" si="4255"/>
        <v>22.4</v>
      </c>
      <c r="AF11139" s="14">
        <f t="shared" si="4256"/>
        <v>8.6666666666666661</v>
      </c>
      <c r="AG11139" s="14">
        <f t="shared" si="4257"/>
        <v>8.1923076923076934</v>
      </c>
      <c r="AH11139" s="14">
        <f t="shared" si="4258"/>
        <v>-14.207692307692305</v>
      </c>
      <c r="AI11139" s="14">
        <f t="shared" si="4259"/>
        <v>-123.1333333333333</v>
      </c>
      <c r="AJ11139" s="3547"/>
    </row>
    <row r="11140" spans="1:36" s="152" customFormat="1" ht="23.25" customHeight="1">
      <c r="A11140" s="3541">
        <v>5</v>
      </c>
      <c r="B11140" s="3548" t="s">
        <v>4113</v>
      </c>
      <c r="C11140" s="85" t="s">
        <v>66</v>
      </c>
      <c r="D11140" s="85">
        <v>2.7</v>
      </c>
      <c r="E11140" s="85">
        <v>3654</v>
      </c>
      <c r="F11140" s="3543">
        <f t="shared" si="4251"/>
        <v>9865.8000000000011</v>
      </c>
      <c r="G11140" s="85"/>
      <c r="H11140" s="3543">
        <f t="shared" si="4252"/>
        <v>0</v>
      </c>
      <c r="I11140" s="3544">
        <v>44746</v>
      </c>
      <c r="J11140" s="3545" t="s">
        <v>7101</v>
      </c>
      <c r="K11140" s="3545"/>
      <c r="L11140" s="3545" t="s">
        <v>7099</v>
      </c>
      <c r="M11140" s="3545" t="s">
        <v>7100</v>
      </c>
      <c r="N11140" s="85">
        <v>840</v>
      </c>
      <c r="O11140" s="83">
        <v>2184</v>
      </c>
      <c r="P11140" s="83"/>
      <c r="Q11140" s="83"/>
      <c r="R11140" s="83"/>
      <c r="S11140" s="83"/>
      <c r="T11140" s="83"/>
      <c r="U11140" s="83"/>
      <c r="V11140" s="83"/>
      <c r="W11140" s="83"/>
      <c r="X11140" s="83"/>
      <c r="Y11140" s="83"/>
      <c r="Z11140" s="83"/>
      <c r="AA11140" s="83"/>
      <c r="AB11140" s="3546"/>
      <c r="AC11140" s="1507">
        <f t="shared" si="4253"/>
        <v>630</v>
      </c>
      <c r="AD11140" s="1508">
        <f t="shared" si="4254"/>
        <v>1701</v>
      </c>
      <c r="AE11140" s="14">
        <f t="shared" si="4255"/>
        <v>7.9666666666666668</v>
      </c>
      <c r="AF11140" s="14">
        <f t="shared" si="4256"/>
        <v>1008</v>
      </c>
      <c r="AG11140" s="14">
        <f t="shared" si="4257"/>
        <v>0.625</v>
      </c>
      <c r="AH11140" s="14">
        <f t="shared" si="4258"/>
        <v>-7.3416666666666668</v>
      </c>
      <c r="AI11140" s="14">
        <f t="shared" si="4259"/>
        <v>-7400.4000000000005</v>
      </c>
      <c r="AJ11140" s="3547"/>
    </row>
    <row r="11141" spans="1:36" s="152" customFormat="1" ht="22.5" customHeight="1">
      <c r="A11141" s="3541">
        <v>6</v>
      </c>
      <c r="B11141" s="3542" t="s">
        <v>130</v>
      </c>
      <c r="C11141" s="85" t="s">
        <v>66</v>
      </c>
      <c r="D11141" s="85">
        <v>22.25</v>
      </c>
      <c r="E11141" s="85">
        <v>6338</v>
      </c>
      <c r="F11141" s="3543">
        <f t="shared" si="4251"/>
        <v>141020.5</v>
      </c>
      <c r="G11141" s="85"/>
      <c r="H11141" s="3543">
        <f t="shared" si="4252"/>
        <v>0</v>
      </c>
      <c r="I11141" s="3544">
        <v>44818</v>
      </c>
      <c r="J11141" s="3545" t="s">
        <v>6871</v>
      </c>
      <c r="K11141" s="3545"/>
      <c r="L11141" s="3545" t="s">
        <v>5300</v>
      </c>
      <c r="M11141" s="3545" t="s">
        <v>5060</v>
      </c>
      <c r="N11141" s="85">
        <v>566</v>
      </c>
      <c r="O11141" s="83">
        <v>921</v>
      </c>
      <c r="P11141" s="83">
        <v>720</v>
      </c>
      <c r="Q11141" s="83"/>
      <c r="R11141" s="83"/>
      <c r="S11141" s="83"/>
      <c r="T11141" s="83"/>
      <c r="U11141" s="83"/>
      <c r="V11141" s="83"/>
      <c r="W11141" s="83"/>
      <c r="X11141" s="83"/>
      <c r="Y11141" s="83"/>
      <c r="Z11141" s="83"/>
      <c r="AA11141" s="83"/>
      <c r="AB11141" s="3546"/>
      <c r="AC11141" s="1507">
        <f t="shared" si="4253"/>
        <v>4131</v>
      </c>
      <c r="AD11141" s="1508">
        <f t="shared" si="4254"/>
        <v>91914.75</v>
      </c>
      <c r="AE11141" s="14">
        <f t="shared" si="4255"/>
        <v>17.266666666666666</v>
      </c>
      <c r="AF11141" s="14">
        <f t="shared" si="4256"/>
        <v>735.66666666666663</v>
      </c>
      <c r="AG11141" s="14">
        <f t="shared" si="4257"/>
        <v>5.6153149071137296</v>
      </c>
      <c r="AH11141" s="14">
        <f t="shared" si="4258"/>
        <v>-11.651351759552936</v>
      </c>
      <c r="AI11141" s="14">
        <f t="shared" si="4259"/>
        <v>-8571.5111111111091</v>
      </c>
      <c r="AJ11141" s="3547"/>
    </row>
    <row r="11142" spans="1:36" s="152" customFormat="1" ht="22.5" customHeight="1">
      <c r="A11142" s="3541">
        <v>7</v>
      </c>
      <c r="B11142" s="3542" t="s">
        <v>7095</v>
      </c>
      <c r="C11142" s="85" t="s">
        <v>66</v>
      </c>
      <c r="D11142" s="85">
        <v>54</v>
      </c>
      <c r="E11142" s="85">
        <v>25000</v>
      </c>
      <c r="F11142" s="3543">
        <f t="shared" si="4251"/>
        <v>1350000</v>
      </c>
      <c r="G11142" s="85"/>
      <c r="H11142" s="3543">
        <f t="shared" si="4252"/>
        <v>0</v>
      </c>
      <c r="I11142" s="3544">
        <v>44910</v>
      </c>
      <c r="J11142" s="3545" t="s">
        <v>74</v>
      </c>
      <c r="K11142" s="3545"/>
      <c r="L11142" s="3545" t="s">
        <v>7102</v>
      </c>
      <c r="M11142" s="3545" t="s">
        <v>5043</v>
      </c>
      <c r="N11142" s="85">
        <v>0</v>
      </c>
      <c r="O11142" s="83">
        <v>0</v>
      </c>
      <c r="P11142" s="83">
        <v>0</v>
      </c>
      <c r="Q11142" s="83"/>
      <c r="R11142" s="83"/>
      <c r="S11142" s="83"/>
      <c r="T11142" s="83"/>
      <c r="U11142" s="83"/>
      <c r="V11142" s="83"/>
      <c r="W11142" s="83"/>
      <c r="X11142" s="83"/>
      <c r="Y11142" s="83"/>
      <c r="Z11142" s="83"/>
      <c r="AA11142" s="83"/>
      <c r="AB11142" s="3546"/>
      <c r="AC11142" s="1507">
        <f t="shared" si="4253"/>
        <v>25000</v>
      </c>
      <c r="AD11142" s="1508">
        <f t="shared" si="4254"/>
        <v>1350000</v>
      </c>
      <c r="AE11142" s="14">
        <f t="shared" si="4255"/>
        <v>13.2</v>
      </c>
      <c r="AF11142" s="14">
        <f t="shared" si="4256"/>
        <v>0</v>
      </c>
      <c r="AG11142" s="14" t="e">
        <f t="shared" si="4257"/>
        <v>#DIV/0!</v>
      </c>
      <c r="AH11142" s="14" t="e">
        <f t="shared" si="4258"/>
        <v>#DIV/0!</v>
      </c>
      <c r="AI11142" s="14">
        <f t="shared" si="4259"/>
        <v>25000</v>
      </c>
      <c r="AJ11142" s="3547"/>
    </row>
    <row r="11143" spans="1:36" s="152" customFormat="1" ht="22.5" customHeight="1">
      <c r="A11143" s="4166" t="s">
        <v>19</v>
      </c>
      <c r="B11143" s="4167"/>
      <c r="C11143" s="4167"/>
      <c r="D11143" s="4167"/>
      <c r="E11143" s="4167"/>
      <c r="F11143" s="4167"/>
      <c r="G11143" s="4167"/>
      <c r="H11143" s="4167"/>
      <c r="I11143" s="4167"/>
      <c r="J11143" s="4167"/>
      <c r="K11143" s="4167"/>
      <c r="L11143" s="4167"/>
      <c r="M11143" s="4167"/>
      <c r="N11143" s="4167"/>
      <c r="O11143" s="4167"/>
      <c r="P11143" s="4167"/>
      <c r="Q11143" s="4167"/>
      <c r="R11143" s="4167"/>
      <c r="S11143" s="4167"/>
      <c r="T11143" s="4167"/>
      <c r="U11143" s="4167"/>
      <c r="V11143" s="4167"/>
      <c r="W11143" s="4167"/>
      <c r="X11143" s="4167"/>
      <c r="Y11143" s="4167"/>
      <c r="Z11143" s="4167"/>
      <c r="AA11143" s="4167"/>
      <c r="AB11143" s="4167"/>
      <c r="AC11143" s="4167"/>
      <c r="AD11143" s="4167"/>
      <c r="AE11143" s="4167"/>
      <c r="AF11143" s="4167"/>
      <c r="AG11143" s="4167"/>
      <c r="AH11143" s="4167"/>
      <c r="AI11143" s="4167"/>
      <c r="AJ11143" s="4168"/>
    </row>
    <row r="11144" spans="1:36" s="152" customFormat="1" ht="22.5" customHeight="1">
      <c r="A11144" s="4166" t="s">
        <v>3610</v>
      </c>
      <c r="B11144" s="4167"/>
      <c r="C11144" s="4167"/>
      <c r="D11144" s="4167"/>
      <c r="E11144" s="4167"/>
      <c r="F11144" s="4167"/>
      <c r="G11144" s="4167"/>
      <c r="H11144" s="4167"/>
      <c r="I11144" s="4167"/>
      <c r="J11144" s="4167"/>
      <c r="K11144" s="4167"/>
      <c r="L11144" s="4167"/>
      <c r="M11144" s="4167"/>
      <c r="N11144" s="4167"/>
      <c r="O11144" s="4167"/>
      <c r="P11144" s="4167"/>
      <c r="Q11144" s="4167"/>
      <c r="R11144" s="4167"/>
      <c r="S11144" s="4167"/>
      <c r="T11144" s="4167"/>
      <c r="U11144" s="4167"/>
      <c r="V11144" s="4167"/>
      <c r="W11144" s="4167"/>
      <c r="X11144" s="4167"/>
      <c r="Y11144" s="4167"/>
      <c r="Z11144" s="4167"/>
      <c r="AA11144" s="4167"/>
      <c r="AB11144" s="4167"/>
      <c r="AC11144" s="4167"/>
      <c r="AD11144" s="4167"/>
      <c r="AE11144" s="4167"/>
      <c r="AF11144" s="4167"/>
      <c r="AG11144" s="4167"/>
      <c r="AH11144" s="4167"/>
      <c r="AI11144" s="4167"/>
      <c r="AJ11144" s="4168"/>
    </row>
    <row r="11145" spans="1:36" s="152" customFormat="1" ht="34.5" customHeight="1">
      <c r="A11145" s="3549">
        <v>8</v>
      </c>
      <c r="B11145" s="3548" t="s">
        <v>3611</v>
      </c>
      <c r="C11145" s="85" t="s">
        <v>66</v>
      </c>
      <c r="D11145" s="85">
        <v>43.986750000000001</v>
      </c>
      <c r="E11145" s="85">
        <v>649</v>
      </c>
      <c r="F11145" s="3543">
        <f>D11145*E11145</f>
        <v>28547.400750000001</v>
      </c>
      <c r="G11145" s="85"/>
      <c r="H11145" s="3543">
        <f>D11145*G11145</f>
        <v>0</v>
      </c>
      <c r="I11145" s="3544">
        <v>44739</v>
      </c>
      <c r="J11145" s="86">
        <v>45200</v>
      </c>
      <c r="K11145" s="3545"/>
      <c r="L11145" s="3545" t="s">
        <v>937</v>
      </c>
      <c r="M11145" s="86">
        <v>44718</v>
      </c>
      <c r="N11145" s="85">
        <v>102</v>
      </c>
      <c r="O11145" s="84">
        <v>159</v>
      </c>
      <c r="P11145" s="84">
        <v>111</v>
      </c>
      <c r="Q11145" s="84"/>
      <c r="R11145" s="84"/>
      <c r="S11145" s="84"/>
      <c r="T11145" s="84"/>
      <c r="U11145" s="84"/>
      <c r="V11145" s="84"/>
      <c r="W11145" s="84"/>
      <c r="X11145" s="84"/>
      <c r="Y11145" s="84"/>
      <c r="Z11145" s="84"/>
      <c r="AA11145" s="84"/>
      <c r="AB11145" s="3550"/>
      <c r="AC11145" s="1507">
        <f>E11145+G11145-N11145-O11145-AA11145-P11145-Q11145-R11145-S11145-T11145-U11145-V11145-W11145-X11145-Y11145</f>
        <v>277</v>
      </c>
      <c r="AD11145" s="1508">
        <f>D11145*AC11145</f>
        <v>12184.329750000001</v>
      </c>
      <c r="AE11145" s="14">
        <f>(J11145-"01.04.2023")/30</f>
        <v>6.1</v>
      </c>
      <c r="AF11145" s="14">
        <f>(N11145+O11145+P11145+Q11145+R11145+S11145+T11145+U11145+V11145+W11145+X11145+Y11145)/3</f>
        <v>124</v>
      </c>
      <c r="AG11145" s="14">
        <f>AC11145/AF11145</f>
        <v>2.2338709677419355</v>
      </c>
      <c r="AH11145" s="14">
        <f>AG11145-AE11145</f>
        <v>-3.8661290322580641</v>
      </c>
      <c r="AI11145" s="14">
        <f>AC11145-(AE11145*AF11145)</f>
        <v>-479.4</v>
      </c>
      <c r="AJ11145" s="3551"/>
    </row>
    <row r="11146" spans="1:36" s="152" customFormat="1" ht="34.5" customHeight="1">
      <c r="A11146" s="3549">
        <v>9</v>
      </c>
      <c r="B11146" s="3548" t="s">
        <v>3612</v>
      </c>
      <c r="C11146" s="85" t="s">
        <v>66</v>
      </c>
      <c r="D11146" s="85">
        <v>44.876379999999997</v>
      </c>
      <c r="E11146" s="85">
        <v>1898</v>
      </c>
      <c r="F11146" s="3543">
        <f>D11146*E11146</f>
        <v>85175.36924</v>
      </c>
      <c r="G11146" s="85"/>
      <c r="H11146" s="3543">
        <f>D11146*G11146</f>
        <v>0</v>
      </c>
      <c r="I11146" s="3544">
        <v>44739</v>
      </c>
      <c r="J11146" s="86">
        <v>45200</v>
      </c>
      <c r="K11146" s="3545"/>
      <c r="L11146" s="3545" t="s">
        <v>937</v>
      </c>
      <c r="M11146" s="86">
        <v>44718</v>
      </c>
      <c r="N11146" s="85">
        <v>70</v>
      </c>
      <c r="O11146" s="84">
        <v>101</v>
      </c>
      <c r="P11146" s="84">
        <v>133</v>
      </c>
      <c r="Q11146" s="84"/>
      <c r="R11146" s="84"/>
      <c r="S11146" s="84"/>
      <c r="T11146" s="84"/>
      <c r="U11146" s="84"/>
      <c r="V11146" s="84"/>
      <c r="W11146" s="84"/>
      <c r="X11146" s="84"/>
      <c r="Y11146" s="84"/>
      <c r="Z11146" s="84"/>
      <c r="AA11146" s="84"/>
      <c r="AB11146" s="3550"/>
      <c r="AC11146" s="1507">
        <f>E11146+G11146-N11146-O11146-AA11146-P11146-Q11146-R11146-S11146-T11146-U11146-V11146-W11146-X11146-Y11146</f>
        <v>1594</v>
      </c>
      <c r="AD11146" s="1508">
        <f>D11146*AC11146</f>
        <v>71532.94971999999</v>
      </c>
      <c r="AE11146" s="14">
        <f>(J11146-"01.04.2023")/30</f>
        <v>6.1</v>
      </c>
      <c r="AF11146" s="14">
        <f>(N11146+O11146+P11146+Q11146+R11146+S11146+T11146+U11146+V11146+W11146+X11146+Y11146)/3</f>
        <v>101.33333333333333</v>
      </c>
      <c r="AG11146" s="14">
        <f>AC11146/AF11146</f>
        <v>15.730263157894738</v>
      </c>
      <c r="AH11146" s="14">
        <f>AG11146-AE11146</f>
        <v>9.6302631578947384</v>
      </c>
      <c r="AI11146" s="14">
        <f>AC11146-(AE11146*AF11146)</f>
        <v>975.86666666666679</v>
      </c>
      <c r="AJ11146" s="3551"/>
    </row>
    <row r="11147" spans="1:36" s="152" customFormat="1" ht="34.5" customHeight="1">
      <c r="A11147" s="3549">
        <v>10</v>
      </c>
      <c r="B11147" s="3542" t="s">
        <v>1301</v>
      </c>
      <c r="C11147" s="1828" t="s">
        <v>66</v>
      </c>
      <c r="D11147" s="3552">
        <v>42.009810000000002</v>
      </c>
      <c r="E11147" s="85">
        <v>292</v>
      </c>
      <c r="F11147" s="3543">
        <f>D11147*E11147</f>
        <v>12266.864520000001</v>
      </c>
      <c r="G11147" s="85"/>
      <c r="H11147" s="3543">
        <f>D11147*G11147</f>
        <v>0</v>
      </c>
      <c r="I11147" s="86">
        <v>44739</v>
      </c>
      <c r="J11147" s="86">
        <v>45200</v>
      </c>
      <c r="K11147" s="3545"/>
      <c r="L11147" s="3545" t="s">
        <v>3613</v>
      </c>
      <c r="M11147" s="86">
        <v>44729</v>
      </c>
      <c r="N11147" s="85">
        <v>38</v>
      </c>
      <c r="O11147" s="84">
        <v>92</v>
      </c>
      <c r="P11147" s="84">
        <v>83</v>
      </c>
      <c r="Q11147" s="84"/>
      <c r="R11147" s="84"/>
      <c r="S11147" s="84"/>
      <c r="T11147" s="84"/>
      <c r="U11147" s="84"/>
      <c r="V11147" s="84"/>
      <c r="W11147" s="84"/>
      <c r="X11147" s="84"/>
      <c r="Y11147" s="84"/>
      <c r="Z11147" s="84"/>
      <c r="AA11147" s="84"/>
      <c r="AB11147" s="3550"/>
      <c r="AC11147" s="1507">
        <f>E11147+G11147-N11147-O11147-AA11147-P11147-Q11147-R11147-S11147-T11147-U11147-V11147-W11147-X11147-Y11147</f>
        <v>79</v>
      </c>
      <c r="AD11147" s="1508">
        <f>D11147*AC11147</f>
        <v>3318.7749900000003</v>
      </c>
      <c r="AE11147" s="14">
        <f>(J11147-"01.04.2023")/30</f>
        <v>6.1</v>
      </c>
      <c r="AF11147" s="14">
        <f>(N11147+O11147+P11147+Q11147+R11147+S11147+T11147+U11147+V11147+W11147+X11147+Y11147)/3</f>
        <v>71</v>
      </c>
      <c r="AG11147" s="14">
        <f>AC11147/AF11147</f>
        <v>1.1126760563380282</v>
      </c>
      <c r="AH11147" s="14">
        <f>AG11147-AE11147</f>
        <v>-4.9873239436619716</v>
      </c>
      <c r="AI11147" s="14">
        <f>AC11147-(AE11147*AF11147)</f>
        <v>-354.09999999999997</v>
      </c>
      <c r="AJ11147" s="3553"/>
    </row>
    <row r="11148" spans="1:36" s="152" customFormat="1" ht="27.75" customHeight="1">
      <c r="A11148" s="3549">
        <v>11</v>
      </c>
      <c r="B11148" s="3542" t="s">
        <v>862</v>
      </c>
      <c r="C11148" s="1828" t="s">
        <v>66</v>
      </c>
      <c r="D11148" s="3554">
        <v>44.481000000000002</v>
      </c>
      <c r="E11148" s="85">
        <v>9</v>
      </c>
      <c r="F11148" s="3543">
        <f>D11148*E11148</f>
        <v>400.32900000000001</v>
      </c>
      <c r="G11148" s="85"/>
      <c r="H11148" s="3543">
        <f>D11148*G11148</f>
        <v>0</v>
      </c>
      <c r="I11148" s="86">
        <v>44739</v>
      </c>
      <c r="J11148" s="86">
        <v>45412</v>
      </c>
      <c r="K11148" s="3545"/>
      <c r="L11148" s="3545" t="s">
        <v>3613</v>
      </c>
      <c r="M11148" s="86">
        <v>44729</v>
      </c>
      <c r="N11148" s="85">
        <v>1</v>
      </c>
      <c r="O11148" s="84">
        <v>4</v>
      </c>
      <c r="P11148" s="84">
        <v>1</v>
      </c>
      <c r="Q11148" s="84"/>
      <c r="R11148" s="84"/>
      <c r="S11148" s="84"/>
      <c r="T11148" s="84"/>
      <c r="U11148" s="84"/>
      <c r="V11148" s="84"/>
      <c r="W11148" s="84"/>
      <c r="X11148" s="84"/>
      <c r="Y11148" s="84"/>
      <c r="Z11148" s="84"/>
      <c r="AA11148" s="84"/>
      <c r="AB11148" s="3550"/>
      <c r="AC11148" s="1507">
        <f>E11148+G11148-N11148-O11148-AA11148-P11148-Q11148-R11148-S11148-T11148-U11148-V11148-W11148-X11148-Y11148</f>
        <v>3</v>
      </c>
      <c r="AD11148" s="1508">
        <f>D11148*AC11148</f>
        <v>133.44300000000001</v>
      </c>
      <c r="AE11148" s="14">
        <f>(J11148-"01.04.2023")/30</f>
        <v>13.166666666666666</v>
      </c>
      <c r="AF11148" s="14">
        <f>(N11148+O11148+P11148+Q11148+R11148+S11148+T11148+U11148+V11148+W11148+X11148+Y11148)/3</f>
        <v>2</v>
      </c>
      <c r="AG11148" s="14">
        <f>AC11148/AF11148</f>
        <v>1.5</v>
      </c>
      <c r="AH11148" s="14">
        <f>AG11148-AE11148</f>
        <v>-11.666666666666666</v>
      </c>
      <c r="AI11148" s="14">
        <f>AC11148-(AE11148*AF11148)</f>
        <v>-23.333333333333332</v>
      </c>
      <c r="AJ11148" s="3553"/>
    </row>
    <row r="11149" spans="1:36" s="152" customFormat="1" ht="27.75" customHeight="1">
      <c r="A11149" s="3549">
        <v>12</v>
      </c>
      <c r="B11149" s="3542" t="s">
        <v>147</v>
      </c>
      <c r="C11149" s="1828" t="s">
        <v>66</v>
      </c>
      <c r="D11149" s="3555">
        <v>44.481000000000002</v>
      </c>
      <c r="E11149" s="85">
        <v>10</v>
      </c>
      <c r="F11149" s="3543">
        <f>D11149*E11149</f>
        <v>444.81</v>
      </c>
      <c r="G11149" s="85"/>
      <c r="H11149" s="3543">
        <f>D11149*G11149</f>
        <v>0</v>
      </c>
      <c r="I11149" s="86">
        <v>44739</v>
      </c>
      <c r="J11149" s="86">
        <v>45412</v>
      </c>
      <c r="K11149" s="3545"/>
      <c r="L11149" s="3545" t="s">
        <v>3613</v>
      </c>
      <c r="M11149" s="86">
        <v>44729</v>
      </c>
      <c r="N11149" s="85">
        <v>3</v>
      </c>
      <c r="O11149" s="84">
        <v>3</v>
      </c>
      <c r="P11149" s="84">
        <v>0</v>
      </c>
      <c r="Q11149" s="84"/>
      <c r="R11149" s="84"/>
      <c r="S11149" s="84"/>
      <c r="T11149" s="84"/>
      <c r="U11149" s="84"/>
      <c r="V11149" s="84"/>
      <c r="W11149" s="84"/>
      <c r="X11149" s="84"/>
      <c r="Y11149" s="84"/>
      <c r="Z11149" s="84"/>
      <c r="AA11149" s="84"/>
      <c r="AB11149" s="3550"/>
      <c r="AC11149" s="1507">
        <f>E11149+G11149-N11149-O11149-AA11149-P11149-Q11149-R11149-S11149-T11149-U11149-V11149-W11149-X11149-Y11149</f>
        <v>4</v>
      </c>
      <c r="AD11149" s="1508">
        <f>D11149*AC11149</f>
        <v>177.92400000000001</v>
      </c>
      <c r="AE11149" s="14">
        <f>(J11149-"01.04.2023")/30</f>
        <v>13.166666666666666</v>
      </c>
      <c r="AF11149" s="14">
        <f>(N11149+O11149+P11149+Q11149+R11149+S11149+T11149+U11149+V11149+W11149+X11149+Y11149)/3</f>
        <v>2</v>
      </c>
      <c r="AG11149" s="14">
        <f>AC11149/AF11149</f>
        <v>2</v>
      </c>
      <c r="AH11149" s="14">
        <f>AG11149-AE11149</f>
        <v>-11.166666666666666</v>
      </c>
      <c r="AI11149" s="14">
        <f>AC11149-(AE11149*AF11149)</f>
        <v>-22.333333333333332</v>
      </c>
      <c r="AJ11149" s="3553"/>
    </row>
    <row r="11150" spans="1:36" s="152" customFormat="1" ht="26.25" customHeight="1">
      <c r="A11150" s="4166" t="s">
        <v>19</v>
      </c>
      <c r="B11150" s="4167"/>
      <c r="C11150" s="4167"/>
      <c r="D11150" s="4167"/>
      <c r="E11150" s="4167"/>
      <c r="F11150" s="4167"/>
      <c r="G11150" s="4167"/>
      <c r="H11150" s="4167"/>
      <c r="I11150" s="4167"/>
      <c r="J11150" s="4167"/>
      <c r="K11150" s="4167"/>
      <c r="L11150" s="4167"/>
      <c r="M11150" s="4167"/>
      <c r="N11150" s="4167"/>
      <c r="O11150" s="4167"/>
      <c r="P11150" s="4167"/>
      <c r="Q11150" s="4167"/>
      <c r="R11150" s="4167"/>
      <c r="S11150" s="4167"/>
      <c r="T11150" s="4167"/>
      <c r="U11150" s="4167"/>
      <c r="V11150" s="4167"/>
      <c r="W11150" s="4167"/>
      <c r="X11150" s="4167"/>
      <c r="Y11150" s="4167"/>
      <c r="Z11150" s="4167"/>
      <c r="AA11150" s="4167"/>
      <c r="AB11150" s="4167"/>
      <c r="AC11150" s="4167"/>
      <c r="AD11150" s="4167"/>
      <c r="AE11150" s="4167"/>
      <c r="AF11150" s="4167"/>
      <c r="AG11150" s="4167"/>
      <c r="AH11150" s="4167"/>
      <c r="AI11150" s="4167"/>
      <c r="AJ11150" s="4168"/>
    </row>
    <row r="11151" spans="1:36" s="152" customFormat="1" ht="26.25" customHeight="1">
      <c r="A11151" s="4166" t="s">
        <v>146</v>
      </c>
      <c r="B11151" s="4167"/>
      <c r="C11151" s="4167"/>
      <c r="D11151" s="4167"/>
      <c r="E11151" s="4167"/>
      <c r="F11151" s="4167"/>
      <c r="G11151" s="4167"/>
      <c r="H11151" s="4167"/>
      <c r="I11151" s="4167"/>
      <c r="J11151" s="4167"/>
      <c r="K11151" s="4167"/>
      <c r="L11151" s="4167"/>
      <c r="M11151" s="4167"/>
      <c r="N11151" s="4167"/>
      <c r="O11151" s="4167"/>
      <c r="P11151" s="4167"/>
      <c r="Q11151" s="4167"/>
      <c r="R11151" s="4167"/>
      <c r="S11151" s="4167"/>
      <c r="T11151" s="4167"/>
      <c r="U11151" s="4167"/>
      <c r="V11151" s="4167"/>
      <c r="W11151" s="4167"/>
      <c r="X11151" s="4167"/>
      <c r="Y11151" s="4167"/>
      <c r="Z11151" s="4167"/>
      <c r="AA11151" s="4167"/>
      <c r="AB11151" s="4167"/>
      <c r="AC11151" s="4167"/>
      <c r="AD11151" s="4167"/>
      <c r="AE11151" s="4167"/>
      <c r="AF11151" s="4167"/>
      <c r="AG11151" s="4167"/>
      <c r="AH11151" s="4167"/>
      <c r="AI11151" s="4167"/>
      <c r="AJ11151" s="4168"/>
    </row>
    <row r="11152" spans="1:36" s="152" customFormat="1" ht="33" customHeight="1">
      <c r="A11152" s="3541">
        <v>13</v>
      </c>
      <c r="B11152" s="3542" t="s">
        <v>862</v>
      </c>
      <c r="C11152" s="85" t="s">
        <v>66</v>
      </c>
      <c r="D11152" s="3556">
        <v>37.808</v>
      </c>
      <c r="E11152" s="85">
        <v>1</v>
      </c>
      <c r="F11152" s="3543">
        <f>D11152*E11152</f>
        <v>37.808</v>
      </c>
      <c r="G11152" s="85"/>
      <c r="H11152" s="3543">
        <f>D11152*G11152</f>
        <v>0</v>
      </c>
      <c r="I11152" s="3557"/>
      <c r="J11152" s="3558">
        <v>45108</v>
      </c>
      <c r="K11152" s="3558"/>
      <c r="L11152" s="3545" t="s">
        <v>1302</v>
      </c>
      <c r="M11152" s="3545" t="s">
        <v>1303</v>
      </c>
      <c r="N11152" s="85"/>
      <c r="O11152" s="83">
        <v>0</v>
      </c>
      <c r="P11152" s="83">
        <v>0</v>
      </c>
      <c r="Q11152" s="83"/>
      <c r="R11152" s="83"/>
      <c r="S11152" s="83"/>
      <c r="T11152" s="83"/>
      <c r="U11152" s="83"/>
      <c r="V11152" s="83"/>
      <c r="W11152" s="83"/>
      <c r="X11152" s="83"/>
      <c r="Y11152" s="83"/>
      <c r="Z11152" s="83"/>
      <c r="AA11152" s="83"/>
      <c r="AB11152" s="3546"/>
      <c r="AC11152" s="1507">
        <f>E11152+G11152-N11152-O11152-AA11152-P11152-Q11152-R11152-S11152-T11152-U11152-V11152-W11152-X11152-Y11152</f>
        <v>1</v>
      </c>
      <c r="AD11152" s="1508">
        <f>D11152*AC11152</f>
        <v>37.808</v>
      </c>
      <c r="AE11152" s="14">
        <f>(J11152-"01.04.2023")/30</f>
        <v>3.0333333333333332</v>
      </c>
      <c r="AF11152" s="14">
        <f>(N11152+O11152+P11152+Q11152+R11152+S11152+T11152+U11152+V11152+W11152+X11152+Y11152)/3</f>
        <v>0</v>
      </c>
      <c r="AG11152" s="14" t="e">
        <f>AC11152/AF11152</f>
        <v>#DIV/0!</v>
      </c>
      <c r="AH11152" s="14" t="e">
        <f>AG11152-AE11152</f>
        <v>#DIV/0!</v>
      </c>
      <c r="AI11152" s="14">
        <f>AC11152-(AE11152*AF11152)</f>
        <v>1</v>
      </c>
      <c r="AJ11152" s="1740"/>
    </row>
    <row r="11153" spans="1:36" s="152" customFormat="1" ht="26.25" customHeight="1">
      <c r="A11153" s="4166" t="s">
        <v>7103</v>
      </c>
      <c r="B11153" s="4167"/>
      <c r="C11153" s="4167"/>
      <c r="D11153" s="4167"/>
      <c r="E11153" s="4167"/>
      <c r="F11153" s="4167"/>
      <c r="G11153" s="4167"/>
      <c r="H11153" s="4167"/>
      <c r="I11153" s="4167"/>
      <c r="J11153" s="4167"/>
      <c r="K11153" s="4167"/>
      <c r="L11153" s="4167"/>
      <c r="M11153" s="4167"/>
      <c r="N11153" s="4167"/>
      <c r="O11153" s="4167"/>
      <c r="P11153" s="4167"/>
      <c r="Q11153" s="4167"/>
      <c r="R11153" s="4167"/>
      <c r="S11153" s="4167"/>
      <c r="T11153" s="4167"/>
      <c r="U11153" s="4167"/>
      <c r="V11153" s="4167"/>
      <c r="W11153" s="4167"/>
      <c r="X11153" s="4167"/>
      <c r="Y11153" s="4167"/>
      <c r="Z11153" s="4167"/>
      <c r="AA11153" s="4167"/>
      <c r="AB11153" s="4167"/>
      <c r="AC11153" s="4167"/>
      <c r="AD11153" s="4167"/>
      <c r="AE11153" s="4167"/>
      <c r="AF11153" s="4167"/>
      <c r="AG11153" s="4167"/>
      <c r="AH11153" s="4167"/>
      <c r="AI11153" s="4167"/>
      <c r="AJ11153" s="4168"/>
    </row>
    <row r="11154" spans="1:36" s="152" customFormat="1" ht="28.5" customHeight="1">
      <c r="A11154" s="3541">
        <v>14</v>
      </c>
      <c r="B11154" s="3548" t="s">
        <v>7104</v>
      </c>
      <c r="C11154" s="1828" t="s">
        <v>66</v>
      </c>
      <c r="D11154" s="3559">
        <v>268</v>
      </c>
      <c r="E11154" s="85">
        <v>12000</v>
      </c>
      <c r="F11154" s="3543">
        <f>D11154*E11154</f>
        <v>3216000</v>
      </c>
      <c r="G11154" s="85"/>
      <c r="H11154" s="3543">
        <f>D11154*G11154</f>
        <v>0</v>
      </c>
      <c r="I11154" s="3544">
        <v>44882</v>
      </c>
      <c r="J11154" s="3545" t="s">
        <v>6178</v>
      </c>
      <c r="K11154" s="3545"/>
      <c r="L11154" s="3310">
        <v>955</v>
      </c>
      <c r="M11154" s="86">
        <v>44874</v>
      </c>
      <c r="N11154" s="85"/>
      <c r="O11154" s="83">
        <v>0</v>
      </c>
      <c r="P11154" s="83"/>
      <c r="Q11154" s="83"/>
      <c r="R11154" s="83"/>
      <c r="S11154" s="83"/>
      <c r="T11154" s="83"/>
      <c r="U11154" s="83"/>
      <c r="V11154" s="83"/>
      <c r="W11154" s="83"/>
      <c r="X11154" s="83"/>
      <c r="Y11154" s="83"/>
      <c r="Z11154" s="83"/>
      <c r="AA11154" s="83"/>
      <c r="AB11154" s="3546"/>
      <c r="AC11154" s="1507">
        <f>E11154+G11154-N11154-O11154-AA11154-P11154-Q11154-R11154-S11154-T11154-U11154-V11154-W11154-X11154-Y11154</f>
        <v>12000</v>
      </c>
      <c r="AD11154" s="1508">
        <f>D11154*AC11154</f>
        <v>3216000</v>
      </c>
      <c r="AE11154" s="14">
        <f>(J11154-"01.04.2023")/30</f>
        <v>18.266666666666666</v>
      </c>
      <c r="AF11154" s="14">
        <f>(N11154+O11154+P11154+Q11154+R11154+S11154+T11154+U11154+V11154+W11154+X11154+Y11154)/3</f>
        <v>0</v>
      </c>
      <c r="AG11154" s="14" t="e">
        <f>AC11154/AF11154</f>
        <v>#DIV/0!</v>
      </c>
      <c r="AH11154" s="14" t="e">
        <f>AG11154-AE11154</f>
        <v>#DIV/0!</v>
      </c>
      <c r="AI11154" s="14">
        <f>AC11154-(AE11154*AF11154)</f>
        <v>12000</v>
      </c>
      <c r="AJ11154" s="3547"/>
    </row>
    <row r="11155" spans="1:36" s="152" customFormat="1" ht="25.5" customHeight="1">
      <c r="A11155" s="4436" t="s">
        <v>7105</v>
      </c>
      <c r="B11155" s="4436"/>
      <c r="C11155" s="4436"/>
      <c r="D11155" s="4436"/>
      <c r="E11155" s="4436"/>
      <c r="F11155" s="4436"/>
      <c r="G11155" s="4436"/>
      <c r="H11155" s="4436"/>
      <c r="I11155" s="4436"/>
      <c r="J11155" s="4436"/>
      <c r="K11155" s="4436"/>
      <c r="L11155" s="4436"/>
      <c r="M11155" s="4436"/>
      <c r="N11155" s="4436"/>
      <c r="O11155" s="4436"/>
      <c r="P11155" s="4436"/>
      <c r="Q11155" s="4436"/>
      <c r="R11155" s="4436"/>
      <c r="S11155" s="4436"/>
      <c r="T11155" s="4436"/>
      <c r="U11155" s="4436"/>
      <c r="V11155" s="4436"/>
      <c r="W11155" s="4436"/>
      <c r="X11155" s="4436"/>
      <c r="Y11155" s="4436"/>
      <c r="Z11155" s="4436"/>
      <c r="AA11155" s="4436"/>
      <c r="AB11155" s="4436"/>
      <c r="AC11155" s="4436"/>
      <c r="AD11155" s="4436"/>
      <c r="AE11155" s="4436"/>
      <c r="AF11155" s="4436"/>
      <c r="AG11155" s="4436"/>
      <c r="AH11155" s="4436"/>
      <c r="AI11155" s="4436"/>
      <c r="AJ11155" s="4436"/>
    </row>
    <row r="11156" spans="1:36" s="152" customFormat="1" ht="25.5" customHeight="1">
      <c r="A11156" s="4436" t="s">
        <v>7106</v>
      </c>
      <c r="B11156" s="4436"/>
      <c r="C11156" s="4436"/>
      <c r="D11156" s="4436"/>
      <c r="E11156" s="4436"/>
      <c r="F11156" s="4436"/>
      <c r="G11156" s="4436"/>
      <c r="H11156" s="4436"/>
      <c r="I11156" s="4436"/>
      <c r="J11156" s="4436"/>
      <c r="K11156" s="4436"/>
      <c r="L11156" s="4436"/>
      <c r="M11156" s="4436"/>
      <c r="N11156" s="4436"/>
      <c r="O11156" s="4436"/>
      <c r="P11156" s="4436"/>
      <c r="Q11156" s="4436"/>
      <c r="R11156" s="4436"/>
      <c r="S11156" s="4436"/>
      <c r="T11156" s="4436"/>
      <c r="U11156" s="4436"/>
      <c r="V11156" s="4436"/>
      <c r="W11156" s="4436"/>
      <c r="X11156" s="4436"/>
      <c r="Y11156" s="4436"/>
      <c r="Z11156" s="4436"/>
      <c r="AA11156" s="4436"/>
      <c r="AB11156" s="4436"/>
      <c r="AC11156" s="4436"/>
      <c r="AD11156" s="4436"/>
      <c r="AE11156" s="4436"/>
      <c r="AF11156" s="4436"/>
      <c r="AG11156" s="4436"/>
      <c r="AH11156" s="4436"/>
      <c r="AI11156" s="4436"/>
      <c r="AJ11156" s="4436"/>
    </row>
    <row r="11157" spans="1:36" s="152" customFormat="1" ht="32.25" customHeight="1">
      <c r="A11157" s="3541">
        <v>15</v>
      </c>
      <c r="B11157" s="3548" t="s">
        <v>7108</v>
      </c>
      <c r="C11157" s="1828" t="s">
        <v>66</v>
      </c>
      <c r="D11157" s="1828">
        <v>147.44</v>
      </c>
      <c r="E11157" s="85">
        <v>1440</v>
      </c>
      <c r="F11157" s="3543">
        <f>D11157*E11157</f>
        <v>212313.60000000001</v>
      </c>
      <c r="G11157" s="3560"/>
      <c r="H11157" s="3543">
        <f>D11157*G11157</f>
        <v>0</v>
      </c>
      <c r="I11157" s="3544">
        <v>44585</v>
      </c>
      <c r="J11157" s="3545" t="s">
        <v>148</v>
      </c>
      <c r="K11157" s="3545"/>
      <c r="L11157" s="3545"/>
      <c r="M11157" s="3545"/>
      <c r="N11157" s="85">
        <v>38</v>
      </c>
      <c r="O11157" s="83">
        <v>369</v>
      </c>
      <c r="P11157" s="83">
        <v>1</v>
      </c>
      <c r="Q11157" s="83"/>
      <c r="R11157" s="83"/>
      <c r="S11157" s="83"/>
      <c r="T11157" s="83"/>
      <c r="U11157" s="83"/>
      <c r="V11157" s="83"/>
      <c r="W11157" s="83"/>
      <c r="X11157" s="83"/>
      <c r="Y11157" s="83"/>
      <c r="Z11157" s="83"/>
      <c r="AA11157" s="83"/>
      <c r="AB11157" s="3546"/>
      <c r="AC11157" s="1507">
        <f>E11157+G11157-N11157-O11157-AA11157-P11157-Q11157-R11157-S11157-T11157-U11157-V11157-W11157-X11157-Y11157</f>
        <v>1032</v>
      </c>
      <c r="AD11157" s="1508">
        <f>D11157*AC11157</f>
        <v>152158.07999999999</v>
      </c>
      <c r="AE11157" s="14">
        <f>(J11157-"01.04.2023")/30</f>
        <v>6.0666666666666664</v>
      </c>
      <c r="AF11157" s="14">
        <f>(N11157+O11157+P11157+Q11157+R11157+S11157+T11157+U11157+V11157+W11157+X11157+Y11157)/3</f>
        <v>136</v>
      </c>
      <c r="AG11157" s="14">
        <f>AC11157/AF11157</f>
        <v>7.5882352941176467</v>
      </c>
      <c r="AH11157" s="14">
        <f>AG11157-AE11157</f>
        <v>1.5215686274509803</v>
      </c>
      <c r="AI11157" s="14">
        <f>AC11157-(AE11157*AF11157)</f>
        <v>206.93333333333339</v>
      </c>
      <c r="AJ11157" s="3547"/>
    </row>
    <row r="11158" spans="1:36" s="152" customFormat="1" ht="32.25" customHeight="1">
      <c r="A11158" s="3541">
        <v>16</v>
      </c>
      <c r="B11158" s="3548" t="s">
        <v>863</v>
      </c>
      <c r="C11158" s="1828" t="s">
        <v>236</v>
      </c>
      <c r="D11158" s="1828">
        <v>2194.08</v>
      </c>
      <c r="E11158" s="85">
        <v>85</v>
      </c>
      <c r="F11158" s="3543">
        <f>D11158*E11158</f>
        <v>186496.8</v>
      </c>
      <c r="G11158" s="3560"/>
      <c r="H11158" s="3543">
        <f>D11158*G11158</f>
        <v>0</v>
      </c>
      <c r="I11158" s="3544">
        <v>44600</v>
      </c>
      <c r="J11158" s="3545" t="s">
        <v>87</v>
      </c>
      <c r="K11158" s="3545"/>
      <c r="L11158" s="3545" t="s">
        <v>7109</v>
      </c>
      <c r="M11158" s="3545" t="s">
        <v>218</v>
      </c>
      <c r="N11158" s="85"/>
      <c r="O11158" s="83">
        <v>0</v>
      </c>
      <c r="P11158" s="83">
        <v>24</v>
      </c>
      <c r="Q11158" s="83"/>
      <c r="R11158" s="83"/>
      <c r="S11158" s="83"/>
      <c r="T11158" s="83"/>
      <c r="U11158" s="83"/>
      <c r="V11158" s="83"/>
      <c r="W11158" s="83"/>
      <c r="X11158" s="83"/>
      <c r="Y11158" s="83"/>
      <c r="Z11158" s="83"/>
      <c r="AA11158" s="83"/>
      <c r="AB11158" s="3546"/>
      <c r="AC11158" s="1507">
        <f>E11158+G11158-N11158-O11158-AA11158-P11158-Q11158-R11158-S11158-T11158-U11158-V11158-W11158-X11158-Y11158</f>
        <v>61</v>
      </c>
      <c r="AD11158" s="1508">
        <f>D11158*AC11158</f>
        <v>133838.88</v>
      </c>
      <c r="AE11158" s="14">
        <f>(J11158-"01.04.2023")/30</f>
        <v>6.9333333333333336</v>
      </c>
      <c r="AF11158" s="14">
        <f>(N11158+O11158+P11158+Q11158+R11158+S11158+T11158+U11158+V11158+W11158+X11158+Y11158)/3</f>
        <v>8</v>
      </c>
      <c r="AG11158" s="14">
        <f>AC11158/AF11158</f>
        <v>7.625</v>
      </c>
      <c r="AH11158" s="14">
        <f>AG11158-AE11158</f>
        <v>0.69166666666666643</v>
      </c>
      <c r="AI11158" s="14">
        <f>AC11158-(AE11158*AF11158)</f>
        <v>5.5333333333333314</v>
      </c>
      <c r="AJ11158" s="3547"/>
    </row>
    <row r="11159" spans="1:36" s="152" customFormat="1" ht="26.25" customHeight="1">
      <c r="A11159" s="4166" t="s">
        <v>7105</v>
      </c>
      <c r="B11159" s="4167"/>
      <c r="C11159" s="4167"/>
      <c r="D11159" s="4167"/>
      <c r="E11159" s="4167"/>
      <c r="F11159" s="4167"/>
      <c r="G11159" s="4167"/>
      <c r="H11159" s="4167"/>
      <c r="I11159" s="4167"/>
      <c r="J11159" s="4167"/>
      <c r="K11159" s="4167"/>
      <c r="L11159" s="4167"/>
      <c r="M11159" s="4167"/>
      <c r="N11159" s="4167"/>
      <c r="O11159" s="4167"/>
      <c r="P11159" s="4167"/>
      <c r="Q11159" s="4167"/>
      <c r="R11159" s="4167"/>
      <c r="S11159" s="4167"/>
      <c r="T11159" s="4167"/>
      <c r="U11159" s="4167"/>
      <c r="V11159" s="4167"/>
      <c r="W11159" s="4167"/>
      <c r="X11159" s="4167"/>
      <c r="Y11159" s="4167"/>
      <c r="Z11159" s="4167"/>
      <c r="AA11159" s="4167"/>
      <c r="AB11159" s="4167"/>
      <c r="AC11159" s="4167"/>
      <c r="AD11159" s="4167"/>
      <c r="AE11159" s="4167"/>
      <c r="AF11159" s="4167"/>
      <c r="AG11159" s="4167"/>
      <c r="AH11159" s="4167"/>
      <c r="AI11159" s="4167"/>
      <c r="AJ11159" s="4168"/>
    </row>
    <row r="11160" spans="1:36" s="152" customFormat="1" ht="43.5" customHeight="1">
      <c r="A11160" s="4166" t="s">
        <v>7110</v>
      </c>
      <c r="B11160" s="4167"/>
      <c r="C11160" s="4167"/>
      <c r="D11160" s="4167"/>
      <c r="E11160" s="4167"/>
      <c r="F11160" s="4167"/>
      <c r="G11160" s="4167"/>
      <c r="H11160" s="4167"/>
      <c r="I11160" s="4167"/>
      <c r="J11160" s="4167"/>
      <c r="K11160" s="4167"/>
      <c r="L11160" s="4167"/>
      <c r="M11160" s="4167"/>
      <c r="N11160" s="4167"/>
      <c r="O11160" s="4167"/>
      <c r="P11160" s="4167"/>
      <c r="Q11160" s="4167"/>
      <c r="R11160" s="4167"/>
      <c r="S11160" s="4167"/>
      <c r="T11160" s="4167"/>
      <c r="U11160" s="4167"/>
      <c r="V11160" s="4167"/>
      <c r="W11160" s="4167"/>
      <c r="X11160" s="4167"/>
      <c r="Y11160" s="4167"/>
      <c r="Z11160" s="4167"/>
      <c r="AA11160" s="4167"/>
      <c r="AB11160" s="4167"/>
      <c r="AC11160" s="4167"/>
      <c r="AD11160" s="4167"/>
      <c r="AE11160" s="4167"/>
      <c r="AF11160" s="4167"/>
      <c r="AG11160" s="4167"/>
      <c r="AH11160" s="4167"/>
      <c r="AI11160" s="4167"/>
      <c r="AJ11160" s="4168"/>
    </row>
    <row r="11161" spans="1:36" s="152" customFormat="1" ht="24.75" customHeight="1">
      <c r="A11161" s="3541">
        <v>18</v>
      </c>
      <c r="B11161" s="3542" t="s">
        <v>136</v>
      </c>
      <c r="C11161" s="85" t="s">
        <v>65</v>
      </c>
      <c r="D11161" s="3559">
        <v>5.274</v>
      </c>
      <c r="E11161" s="85">
        <v>1536</v>
      </c>
      <c r="F11161" s="3543">
        <f>D11161*E11161</f>
        <v>8100.8639999999996</v>
      </c>
      <c r="G11161" s="85"/>
      <c r="H11161" s="3543">
        <f t="shared" ref="H11161:H11171" si="4260">D11161*G11161</f>
        <v>0</v>
      </c>
      <c r="I11161" s="3544">
        <v>44684</v>
      </c>
      <c r="J11161" s="3545" t="s">
        <v>129</v>
      </c>
      <c r="K11161" s="3545"/>
      <c r="L11161" s="1828">
        <v>1592</v>
      </c>
      <c r="M11161" s="86">
        <v>44544</v>
      </c>
      <c r="N11161" s="85">
        <v>150</v>
      </c>
      <c r="O11161" s="83">
        <v>250</v>
      </c>
      <c r="P11161" s="83">
        <v>465</v>
      </c>
      <c r="Q11161" s="83"/>
      <c r="R11161" s="83"/>
      <c r="S11161" s="83"/>
      <c r="T11161" s="83"/>
      <c r="U11161" s="83"/>
      <c r="V11161" s="83"/>
      <c r="W11161" s="83"/>
      <c r="X11161" s="83"/>
      <c r="Y11161" s="83"/>
      <c r="Z11161" s="83"/>
      <c r="AA11161" s="83"/>
      <c r="AB11161" s="3546"/>
      <c r="AC11161" s="1507">
        <f t="shared" ref="AC11161:AC11171" si="4261">E11161+G11161-N11161-O11161-AA11161-P11161-Q11161-R11161-S11161-T11161-U11161-V11161-W11161-X11161-Y11161</f>
        <v>671</v>
      </c>
      <c r="AD11161" s="1508">
        <f t="shared" ref="AD11161:AD11171" si="4262">D11161*AC11161</f>
        <v>3538.8539999999998</v>
      </c>
      <c r="AE11161" s="14">
        <f t="shared" ref="AE11161:AE11171" si="4263">(J11161-"01.04.2023")/30</f>
        <v>0.96666666666666667</v>
      </c>
      <c r="AF11161" s="14">
        <f t="shared" ref="AF11161:AF11171" si="4264">(N11161+O11161+P11161+Q11161+R11161+S11161+T11161+U11161+V11161+W11161+X11161+Y11161)/3</f>
        <v>288.33333333333331</v>
      </c>
      <c r="AG11161" s="14">
        <f t="shared" ref="AG11161:AG11171" si="4265">AC11161/AF11161</f>
        <v>2.3271676300578035</v>
      </c>
      <c r="AH11161" s="14">
        <f t="shared" ref="AH11161:AH11171" si="4266">AG11161-AE11161</f>
        <v>1.3605009633911367</v>
      </c>
      <c r="AI11161" s="14">
        <f t="shared" ref="AI11161:AI11171" si="4267">AC11161-(AE11161*AF11161)</f>
        <v>392.27777777777777</v>
      </c>
      <c r="AJ11161" s="1740"/>
    </row>
    <row r="11162" spans="1:36" s="152" customFormat="1" ht="23.25" customHeight="1">
      <c r="A11162" s="3541">
        <v>19</v>
      </c>
      <c r="B11162" s="3542" t="s">
        <v>136</v>
      </c>
      <c r="C11162" s="85" t="s">
        <v>65</v>
      </c>
      <c r="D11162" s="3559">
        <v>5.274</v>
      </c>
      <c r="E11162" s="85"/>
      <c r="F11162" s="3543"/>
      <c r="G11162" s="85">
        <v>300</v>
      </c>
      <c r="H11162" s="3543">
        <f t="shared" si="4260"/>
        <v>1582.2</v>
      </c>
      <c r="I11162" s="3544">
        <v>44987</v>
      </c>
      <c r="J11162" s="3545" t="s">
        <v>134</v>
      </c>
      <c r="K11162" s="3545"/>
      <c r="L11162" s="1828">
        <v>189</v>
      </c>
      <c r="M11162" s="86">
        <v>44981</v>
      </c>
      <c r="N11162" s="85"/>
      <c r="O11162" s="83"/>
      <c r="P11162" s="83">
        <v>0</v>
      </c>
      <c r="Q11162" s="83"/>
      <c r="R11162" s="83"/>
      <c r="S11162" s="83"/>
      <c r="T11162" s="83"/>
      <c r="U11162" s="83"/>
      <c r="V11162" s="83"/>
      <c r="W11162" s="83"/>
      <c r="X11162" s="83"/>
      <c r="Y11162" s="83"/>
      <c r="Z11162" s="83"/>
      <c r="AA11162" s="83"/>
      <c r="AB11162" s="3546"/>
      <c r="AC11162" s="1507">
        <f t="shared" si="4261"/>
        <v>300</v>
      </c>
      <c r="AD11162" s="1508">
        <f t="shared" si="4262"/>
        <v>1582.2</v>
      </c>
      <c r="AE11162" s="14">
        <f t="shared" si="4263"/>
        <v>3</v>
      </c>
      <c r="AF11162" s="14">
        <f t="shared" si="4264"/>
        <v>0</v>
      </c>
      <c r="AG11162" s="14" t="e">
        <f t="shared" si="4265"/>
        <v>#DIV/0!</v>
      </c>
      <c r="AH11162" s="14" t="e">
        <f t="shared" si="4266"/>
        <v>#DIV/0!</v>
      </c>
      <c r="AI11162" s="14">
        <f t="shared" si="4267"/>
        <v>300</v>
      </c>
      <c r="AJ11162" s="1740"/>
    </row>
    <row r="11163" spans="1:36" s="152" customFormat="1" ht="23.25" customHeight="1">
      <c r="A11163" s="3541">
        <v>20</v>
      </c>
      <c r="B11163" s="3542" t="s">
        <v>137</v>
      </c>
      <c r="C11163" s="85" t="s">
        <v>65</v>
      </c>
      <c r="D11163" s="85">
        <v>8.65</v>
      </c>
      <c r="E11163" s="85">
        <v>100</v>
      </c>
      <c r="F11163" s="3543">
        <f>D11163*E11163</f>
        <v>865</v>
      </c>
      <c r="G11163" s="85"/>
      <c r="H11163" s="3543">
        <f t="shared" si="4260"/>
        <v>0</v>
      </c>
      <c r="I11163" s="3544">
        <v>44736</v>
      </c>
      <c r="J11163" s="3545" t="s">
        <v>135</v>
      </c>
      <c r="K11163" s="3545"/>
      <c r="L11163" s="3561">
        <v>471</v>
      </c>
      <c r="M11163" s="3545" t="s">
        <v>3249</v>
      </c>
      <c r="N11163" s="85"/>
      <c r="O11163" s="83">
        <v>20</v>
      </c>
      <c r="P11163" s="83">
        <v>20</v>
      </c>
      <c r="Q11163" s="83"/>
      <c r="R11163" s="83"/>
      <c r="S11163" s="83"/>
      <c r="T11163" s="83"/>
      <c r="U11163" s="83"/>
      <c r="V11163" s="83"/>
      <c r="W11163" s="83"/>
      <c r="X11163" s="83"/>
      <c r="Y11163" s="83"/>
      <c r="Z11163" s="83"/>
      <c r="AA11163" s="83"/>
      <c r="AB11163" s="3546"/>
      <c r="AC11163" s="1507">
        <f t="shared" si="4261"/>
        <v>60</v>
      </c>
      <c r="AD11163" s="1508">
        <f t="shared" si="4262"/>
        <v>519</v>
      </c>
      <c r="AE11163" s="14">
        <f t="shared" si="4263"/>
        <v>7.1</v>
      </c>
      <c r="AF11163" s="14">
        <f t="shared" si="4264"/>
        <v>13.333333333333334</v>
      </c>
      <c r="AG11163" s="14">
        <f t="shared" si="4265"/>
        <v>4.5</v>
      </c>
      <c r="AH11163" s="14">
        <f t="shared" si="4266"/>
        <v>-2.5999999999999996</v>
      </c>
      <c r="AI11163" s="14">
        <f t="shared" si="4267"/>
        <v>-34.666666666666671</v>
      </c>
      <c r="AJ11163" s="1740"/>
    </row>
    <row r="11164" spans="1:36" s="152" customFormat="1" ht="23.25" customHeight="1">
      <c r="A11164" s="3541">
        <v>21</v>
      </c>
      <c r="B11164" s="3542" t="s">
        <v>137</v>
      </c>
      <c r="C11164" s="85" t="s">
        <v>65</v>
      </c>
      <c r="D11164" s="85">
        <v>8.65</v>
      </c>
      <c r="E11164" s="85"/>
      <c r="F11164" s="3543"/>
      <c r="G11164" s="85">
        <v>100</v>
      </c>
      <c r="H11164" s="3543">
        <f t="shared" si="4260"/>
        <v>865</v>
      </c>
      <c r="I11164" s="3544">
        <v>44987</v>
      </c>
      <c r="J11164" s="3545" t="s">
        <v>135</v>
      </c>
      <c r="K11164" s="3545"/>
      <c r="L11164" s="3561">
        <v>188</v>
      </c>
      <c r="M11164" s="3545" t="s">
        <v>9572</v>
      </c>
      <c r="N11164" s="85"/>
      <c r="O11164" s="83"/>
      <c r="P11164" s="83">
        <v>0</v>
      </c>
      <c r="Q11164" s="83"/>
      <c r="R11164" s="83"/>
      <c r="S11164" s="83"/>
      <c r="T11164" s="83"/>
      <c r="U11164" s="83"/>
      <c r="V11164" s="83"/>
      <c r="W11164" s="83"/>
      <c r="X11164" s="83"/>
      <c r="Y11164" s="83"/>
      <c r="Z11164" s="83"/>
      <c r="AA11164" s="83"/>
      <c r="AB11164" s="3546"/>
      <c r="AC11164" s="1507">
        <f t="shared" si="4261"/>
        <v>100</v>
      </c>
      <c r="AD11164" s="1508">
        <f t="shared" si="4262"/>
        <v>865</v>
      </c>
      <c r="AE11164" s="14">
        <f t="shared" si="4263"/>
        <v>7.1</v>
      </c>
      <c r="AF11164" s="14">
        <f t="shared" si="4264"/>
        <v>0</v>
      </c>
      <c r="AG11164" s="14" t="e">
        <f t="shared" si="4265"/>
        <v>#DIV/0!</v>
      </c>
      <c r="AH11164" s="14" t="e">
        <f t="shared" si="4266"/>
        <v>#DIV/0!</v>
      </c>
      <c r="AI11164" s="14">
        <f t="shared" si="4267"/>
        <v>100</v>
      </c>
      <c r="AJ11164" s="1740"/>
    </row>
    <row r="11165" spans="1:36" s="152" customFormat="1" ht="39.75" customHeight="1">
      <c r="A11165" s="3541">
        <v>22</v>
      </c>
      <c r="B11165" s="3542" t="s">
        <v>7111</v>
      </c>
      <c r="C11165" s="85" t="s">
        <v>65</v>
      </c>
      <c r="D11165" s="3559">
        <v>58.85</v>
      </c>
      <c r="E11165" s="85">
        <v>100</v>
      </c>
      <c r="F11165" s="3543">
        <f>D11165*E11165</f>
        <v>5885</v>
      </c>
      <c r="G11165" s="85"/>
      <c r="H11165" s="3543">
        <f t="shared" si="4260"/>
        <v>0</v>
      </c>
      <c r="I11165" s="3544">
        <v>44608</v>
      </c>
      <c r="J11165" s="3545" t="s">
        <v>135</v>
      </c>
      <c r="K11165" s="3545"/>
      <c r="L11165" s="1828">
        <v>1552</v>
      </c>
      <c r="M11165" s="86">
        <v>44533</v>
      </c>
      <c r="N11165" s="85"/>
      <c r="O11165" s="83">
        <v>0</v>
      </c>
      <c r="P11165" s="83">
        <v>0</v>
      </c>
      <c r="Q11165" s="83"/>
      <c r="R11165" s="83"/>
      <c r="S11165" s="83"/>
      <c r="T11165" s="83"/>
      <c r="U11165" s="83"/>
      <c r="V11165" s="83"/>
      <c r="W11165" s="83"/>
      <c r="X11165" s="83"/>
      <c r="Y11165" s="83"/>
      <c r="Z11165" s="83"/>
      <c r="AA11165" s="83"/>
      <c r="AB11165" s="3546"/>
      <c r="AC11165" s="1507">
        <f t="shared" si="4261"/>
        <v>100</v>
      </c>
      <c r="AD11165" s="1508">
        <f t="shared" si="4262"/>
        <v>5885</v>
      </c>
      <c r="AE11165" s="14">
        <f t="shared" si="4263"/>
        <v>7.1</v>
      </c>
      <c r="AF11165" s="14">
        <f t="shared" si="4264"/>
        <v>0</v>
      </c>
      <c r="AG11165" s="14" t="e">
        <f t="shared" si="4265"/>
        <v>#DIV/0!</v>
      </c>
      <c r="AH11165" s="14" t="e">
        <f t="shared" si="4266"/>
        <v>#DIV/0!</v>
      </c>
      <c r="AI11165" s="14">
        <f t="shared" si="4267"/>
        <v>100</v>
      </c>
      <c r="AJ11165" s="1740"/>
    </row>
    <row r="11166" spans="1:36" s="152" customFormat="1" ht="39.75" customHeight="1">
      <c r="A11166" s="3541">
        <v>23</v>
      </c>
      <c r="B11166" s="3542" t="s">
        <v>6436</v>
      </c>
      <c r="C11166" s="85" t="s">
        <v>65</v>
      </c>
      <c r="D11166" s="3559">
        <v>69.12</v>
      </c>
      <c r="E11166" s="85">
        <v>200</v>
      </c>
      <c r="F11166" s="3543">
        <f>D11166*E11166</f>
        <v>13824</v>
      </c>
      <c r="G11166" s="85"/>
      <c r="H11166" s="3543">
        <f t="shared" si="4260"/>
        <v>0</v>
      </c>
      <c r="I11166" s="3544">
        <v>44867</v>
      </c>
      <c r="J11166" s="3545" t="s">
        <v>134</v>
      </c>
      <c r="K11166" s="3545"/>
      <c r="L11166" s="3310">
        <v>650</v>
      </c>
      <c r="M11166" s="86">
        <v>44782</v>
      </c>
      <c r="N11166" s="85">
        <v>33</v>
      </c>
      <c r="O11166" s="83">
        <v>39</v>
      </c>
      <c r="P11166" s="83">
        <v>43</v>
      </c>
      <c r="Q11166" s="83"/>
      <c r="R11166" s="83"/>
      <c r="S11166" s="83"/>
      <c r="T11166" s="83"/>
      <c r="U11166" s="83"/>
      <c r="V11166" s="83"/>
      <c r="W11166" s="83"/>
      <c r="X11166" s="83"/>
      <c r="Y11166" s="83"/>
      <c r="Z11166" s="83"/>
      <c r="AA11166" s="83"/>
      <c r="AB11166" s="3546"/>
      <c r="AC11166" s="1507">
        <f t="shared" si="4261"/>
        <v>85</v>
      </c>
      <c r="AD11166" s="1508">
        <f t="shared" si="4262"/>
        <v>5875.2000000000007</v>
      </c>
      <c r="AE11166" s="14">
        <f t="shared" si="4263"/>
        <v>3</v>
      </c>
      <c r="AF11166" s="14">
        <f t="shared" si="4264"/>
        <v>38.333333333333336</v>
      </c>
      <c r="AG11166" s="14">
        <f t="shared" si="4265"/>
        <v>2.2173913043478262</v>
      </c>
      <c r="AH11166" s="14">
        <f t="shared" si="4266"/>
        <v>-0.78260869565217384</v>
      </c>
      <c r="AI11166" s="14">
        <f t="shared" si="4267"/>
        <v>-30</v>
      </c>
      <c r="AJ11166" s="1740"/>
    </row>
    <row r="11167" spans="1:36" s="152" customFormat="1" ht="34.5" customHeight="1">
      <c r="A11167" s="3541">
        <v>25</v>
      </c>
      <c r="B11167" s="3542" t="s">
        <v>7112</v>
      </c>
      <c r="C11167" s="85" t="s">
        <v>65</v>
      </c>
      <c r="D11167" s="3562">
        <v>63.45</v>
      </c>
      <c r="E11167" s="85">
        <v>500</v>
      </c>
      <c r="F11167" s="3543">
        <f>D11167*E11167</f>
        <v>31725</v>
      </c>
      <c r="G11167" s="85"/>
      <c r="H11167" s="3543">
        <f t="shared" si="4260"/>
        <v>0</v>
      </c>
      <c r="I11167" s="3544">
        <v>44867</v>
      </c>
      <c r="J11167" s="3545" t="s">
        <v>7113</v>
      </c>
      <c r="K11167" s="3545"/>
      <c r="L11167" s="3561">
        <v>648</v>
      </c>
      <c r="M11167" s="3545" t="s">
        <v>4647</v>
      </c>
      <c r="N11167" s="85"/>
      <c r="O11167" s="83">
        <v>47</v>
      </c>
      <c r="P11167" s="83">
        <v>103</v>
      </c>
      <c r="Q11167" s="83"/>
      <c r="R11167" s="83"/>
      <c r="S11167" s="83"/>
      <c r="T11167" s="83"/>
      <c r="U11167" s="83"/>
      <c r="V11167" s="83"/>
      <c r="W11167" s="83"/>
      <c r="X11167" s="83"/>
      <c r="Y11167" s="83"/>
      <c r="Z11167" s="83"/>
      <c r="AA11167" s="83"/>
      <c r="AB11167" s="3546"/>
      <c r="AC11167" s="1507">
        <f t="shared" si="4261"/>
        <v>350</v>
      </c>
      <c r="AD11167" s="1508">
        <f t="shared" si="4262"/>
        <v>22207.5</v>
      </c>
      <c r="AE11167" s="14">
        <f t="shared" si="4263"/>
        <v>21.4</v>
      </c>
      <c r="AF11167" s="14">
        <f t="shared" si="4264"/>
        <v>50</v>
      </c>
      <c r="AG11167" s="14">
        <f t="shared" si="4265"/>
        <v>7</v>
      </c>
      <c r="AH11167" s="14">
        <f t="shared" si="4266"/>
        <v>-14.399999999999999</v>
      </c>
      <c r="AI11167" s="14">
        <f t="shared" si="4267"/>
        <v>-720</v>
      </c>
      <c r="AJ11167" s="1740"/>
    </row>
    <row r="11168" spans="1:36" s="152" customFormat="1" ht="42.75" customHeight="1">
      <c r="A11168" s="3541">
        <v>26</v>
      </c>
      <c r="B11168" s="3542" t="s">
        <v>139</v>
      </c>
      <c r="C11168" s="85" t="s">
        <v>65</v>
      </c>
      <c r="D11168" s="3559">
        <v>129.78</v>
      </c>
      <c r="E11168" s="85">
        <v>200</v>
      </c>
      <c r="F11168" s="3543">
        <f>D11168*E11168</f>
        <v>25956</v>
      </c>
      <c r="G11168" s="85"/>
      <c r="H11168" s="3543">
        <f t="shared" si="4260"/>
        <v>0</v>
      </c>
      <c r="I11168" s="3544">
        <v>44921</v>
      </c>
      <c r="J11168" s="3545" t="s">
        <v>81</v>
      </c>
      <c r="K11168" s="3545"/>
      <c r="L11168" s="3561">
        <v>1142</v>
      </c>
      <c r="M11168" s="3545" t="s">
        <v>7107</v>
      </c>
      <c r="N11168" s="85"/>
      <c r="O11168" s="83">
        <v>41</v>
      </c>
      <c r="P11168" s="83">
        <v>127</v>
      </c>
      <c r="Q11168" s="83"/>
      <c r="R11168" s="83"/>
      <c r="S11168" s="83"/>
      <c r="T11168" s="83"/>
      <c r="U11168" s="83"/>
      <c r="V11168" s="83"/>
      <c r="W11168" s="83"/>
      <c r="X11168" s="83"/>
      <c r="Y11168" s="83"/>
      <c r="Z11168" s="83"/>
      <c r="AA11168" s="83"/>
      <c r="AB11168" s="3546"/>
      <c r="AC11168" s="1507">
        <f t="shared" si="4261"/>
        <v>32</v>
      </c>
      <c r="AD11168" s="1508">
        <f t="shared" si="4262"/>
        <v>4152.96</v>
      </c>
      <c r="AE11168" s="14">
        <f t="shared" si="4263"/>
        <v>5.0666666666666664</v>
      </c>
      <c r="AF11168" s="14">
        <f t="shared" si="4264"/>
        <v>56</v>
      </c>
      <c r="AG11168" s="14">
        <f t="shared" si="4265"/>
        <v>0.5714285714285714</v>
      </c>
      <c r="AH11168" s="14">
        <f t="shared" si="4266"/>
        <v>-4.4952380952380953</v>
      </c>
      <c r="AI11168" s="14">
        <f t="shared" si="4267"/>
        <v>-251.73333333333335</v>
      </c>
      <c r="AJ11168" s="1740"/>
    </row>
    <row r="11169" spans="1:36" s="152" customFormat="1" ht="42.75" customHeight="1">
      <c r="A11169" s="3541">
        <v>27</v>
      </c>
      <c r="B11169" s="3542" t="s">
        <v>139</v>
      </c>
      <c r="C11169" s="85" t="s">
        <v>65</v>
      </c>
      <c r="D11169" s="3559">
        <v>107.3</v>
      </c>
      <c r="E11169" s="85"/>
      <c r="F11169" s="3543"/>
      <c r="G11169" s="85">
        <v>100</v>
      </c>
      <c r="H11169" s="3543">
        <f t="shared" si="4260"/>
        <v>10730</v>
      </c>
      <c r="I11169" s="3544">
        <v>45008</v>
      </c>
      <c r="J11169" s="3545" t="s">
        <v>148</v>
      </c>
      <c r="K11169" s="3545"/>
      <c r="L11169" s="3561">
        <v>161</v>
      </c>
      <c r="M11169" s="3545" t="s">
        <v>9573</v>
      </c>
      <c r="N11169" s="85"/>
      <c r="O11169" s="83"/>
      <c r="P11169" s="83">
        <v>0</v>
      </c>
      <c r="Q11169" s="83"/>
      <c r="R11169" s="83"/>
      <c r="S11169" s="83"/>
      <c r="T11169" s="83"/>
      <c r="U11169" s="83"/>
      <c r="V11169" s="83"/>
      <c r="W11169" s="83"/>
      <c r="X11169" s="83"/>
      <c r="Y11169" s="83"/>
      <c r="Z11169" s="83"/>
      <c r="AA11169" s="83"/>
      <c r="AB11169" s="3546"/>
      <c r="AC11169" s="1507">
        <f t="shared" si="4261"/>
        <v>100</v>
      </c>
      <c r="AD11169" s="1508">
        <f t="shared" si="4262"/>
        <v>10730</v>
      </c>
      <c r="AE11169" s="14">
        <f t="shared" si="4263"/>
        <v>6.0666666666666664</v>
      </c>
      <c r="AF11169" s="14">
        <f t="shared" si="4264"/>
        <v>0</v>
      </c>
      <c r="AG11169" s="14" t="e">
        <f t="shared" si="4265"/>
        <v>#DIV/0!</v>
      </c>
      <c r="AH11169" s="14" t="e">
        <f t="shared" si="4266"/>
        <v>#DIV/0!</v>
      </c>
      <c r="AI11169" s="14">
        <f t="shared" si="4267"/>
        <v>100</v>
      </c>
      <c r="AJ11169" s="1740"/>
    </row>
    <row r="11170" spans="1:36" s="152" customFormat="1" ht="32.25" customHeight="1">
      <c r="A11170" s="3541">
        <v>30</v>
      </c>
      <c r="B11170" s="3542" t="s">
        <v>7114</v>
      </c>
      <c r="C11170" s="1828" t="s">
        <v>65</v>
      </c>
      <c r="D11170" s="1828">
        <v>42.98</v>
      </c>
      <c r="E11170" s="85">
        <v>278</v>
      </c>
      <c r="F11170" s="3543">
        <f>D11170*E11170</f>
        <v>11948.439999999999</v>
      </c>
      <c r="G11170" s="85"/>
      <c r="H11170" s="3543">
        <f t="shared" si="4260"/>
        <v>0</v>
      </c>
      <c r="I11170" s="86">
        <v>44867</v>
      </c>
      <c r="J11170" s="86">
        <v>45077</v>
      </c>
      <c r="K11170" s="86"/>
      <c r="L11170" s="1828">
        <v>920</v>
      </c>
      <c r="M11170" s="86">
        <v>44862</v>
      </c>
      <c r="N11170" s="85">
        <v>55</v>
      </c>
      <c r="O11170" s="83">
        <v>90</v>
      </c>
      <c r="P11170" s="83">
        <v>58</v>
      </c>
      <c r="Q11170" s="83"/>
      <c r="R11170" s="83"/>
      <c r="S11170" s="83"/>
      <c r="T11170" s="83"/>
      <c r="U11170" s="83"/>
      <c r="V11170" s="83"/>
      <c r="W11170" s="83"/>
      <c r="X11170" s="83"/>
      <c r="Y11170" s="83"/>
      <c r="Z11170" s="83"/>
      <c r="AA11170" s="83"/>
      <c r="AB11170" s="3546"/>
      <c r="AC11170" s="1507">
        <f t="shared" si="4261"/>
        <v>75</v>
      </c>
      <c r="AD11170" s="1508">
        <f t="shared" si="4262"/>
        <v>3223.4999999999995</v>
      </c>
      <c r="AE11170" s="14">
        <f t="shared" si="4263"/>
        <v>2</v>
      </c>
      <c r="AF11170" s="14">
        <f t="shared" si="4264"/>
        <v>67.666666666666671</v>
      </c>
      <c r="AG11170" s="14">
        <f t="shared" si="4265"/>
        <v>1.1083743842364531</v>
      </c>
      <c r="AH11170" s="14">
        <f t="shared" si="4266"/>
        <v>-0.89162561576354693</v>
      </c>
      <c r="AI11170" s="14">
        <f t="shared" si="4267"/>
        <v>-60.333333333333343</v>
      </c>
      <c r="AJ11170" s="1740"/>
    </row>
    <row r="11171" spans="1:36" s="152" customFormat="1" ht="46.5" customHeight="1">
      <c r="A11171" s="3541">
        <v>32</v>
      </c>
      <c r="B11171" s="3542" t="s">
        <v>3615</v>
      </c>
      <c r="C11171" s="85" t="s">
        <v>66</v>
      </c>
      <c r="D11171" s="85">
        <v>2.71</v>
      </c>
      <c r="E11171" s="85">
        <v>9328</v>
      </c>
      <c r="F11171" s="85">
        <f>D11171*E11171</f>
        <v>25278.880000000001</v>
      </c>
      <c r="G11171" s="85"/>
      <c r="H11171" s="3543">
        <f t="shared" si="4260"/>
        <v>0</v>
      </c>
      <c r="I11171" s="3544">
        <v>44726</v>
      </c>
      <c r="J11171" s="3545" t="s">
        <v>3616</v>
      </c>
      <c r="K11171" s="3545"/>
      <c r="L11171" s="3545" t="s">
        <v>7116</v>
      </c>
      <c r="M11171" s="3545" t="s">
        <v>3614</v>
      </c>
      <c r="N11171" s="85">
        <v>378</v>
      </c>
      <c r="O11171" s="83">
        <v>595</v>
      </c>
      <c r="P11171" s="83">
        <v>0</v>
      </c>
      <c r="Q11171" s="83"/>
      <c r="R11171" s="83"/>
      <c r="S11171" s="83"/>
      <c r="T11171" s="83"/>
      <c r="U11171" s="83"/>
      <c r="V11171" s="83"/>
      <c r="W11171" s="83"/>
      <c r="X11171" s="83"/>
      <c r="Y11171" s="83"/>
      <c r="Z11171" s="83"/>
      <c r="AA11171" s="83"/>
      <c r="AB11171" s="3546"/>
      <c r="AC11171" s="1507">
        <f t="shared" si="4261"/>
        <v>8355</v>
      </c>
      <c r="AD11171" s="1508">
        <f t="shared" si="4262"/>
        <v>22642.05</v>
      </c>
      <c r="AE11171" s="14">
        <f t="shared" si="4263"/>
        <v>47.633333333333333</v>
      </c>
      <c r="AF11171" s="14">
        <f t="shared" si="4264"/>
        <v>324.33333333333331</v>
      </c>
      <c r="AG11171" s="14">
        <f t="shared" si="4265"/>
        <v>25.760534429599179</v>
      </c>
      <c r="AH11171" s="14">
        <f t="shared" si="4266"/>
        <v>-21.872798903734154</v>
      </c>
      <c r="AI11171" s="14">
        <f t="shared" si="4267"/>
        <v>-7094.0777777777766</v>
      </c>
      <c r="AJ11171" s="1740"/>
    </row>
    <row r="11172" spans="1:36" s="152" customFormat="1" ht="35.25" customHeight="1">
      <c r="A11172" s="4166" t="s">
        <v>7105</v>
      </c>
      <c r="B11172" s="4167"/>
      <c r="C11172" s="4167"/>
      <c r="D11172" s="4167"/>
      <c r="E11172" s="4167"/>
      <c r="F11172" s="4167"/>
      <c r="G11172" s="4167"/>
      <c r="H11172" s="4167"/>
      <c r="I11172" s="4167"/>
      <c r="J11172" s="4167"/>
      <c r="K11172" s="4167"/>
      <c r="L11172" s="4167"/>
      <c r="M11172" s="4167"/>
      <c r="N11172" s="4167"/>
      <c r="O11172" s="4167"/>
      <c r="P11172" s="4167"/>
      <c r="Q11172" s="4167"/>
      <c r="R11172" s="4167"/>
      <c r="S11172" s="4167"/>
      <c r="T11172" s="4167"/>
      <c r="U11172" s="4167"/>
      <c r="V11172" s="4167"/>
      <c r="W11172" s="4167"/>
      <c r="X11172" s="4167"/>
      <c r="Y11172" s="4167"/>
      <c r="Z11172" s="4167"/>
      <c r="AA11172" s="4167"/>
      <c r="AB11172" s="4167"/>
      <c r="AC11172" s="4167"/>
      <c r="AD11172" s="4167"/>
      <c r="AE11172" s="4167"/>
      <c r="AF11172" s="4167"/>
      <c r="AG11172" s="4167"/>
      <c r="AH11172" s="4167"/>
      <c r="AI11172" s="4167"/>
      <c r="AJ11172" s="4168"/>
    </row>
    <row r="11173" spans="1:36" s="152" customFormat="1" ht="50.25" customHeight="1">
      <c r="A11173" s="4166" t="s">
        <v>7117</v>
      </c>
      <c r="B11173" s="4167"/>
      <c r="C11173" s="4167"/>
      <c r="D11173" s="4167"/>
      <c r="E11173" s="4167"/>
      <c r="F11173" s="4167"/>
      <c r="G11173" s="4167"/>
      <c r="H11173" s="4167"/>
      <c r="I11173" s="4167"/>
      <c r="J11173" s="4167"/>
      <c r="K11173" s="4167"/>
      <c r="L11173" s="4167"/>
      <c r="M11173" s="4167"/>
      <c r="N11173" s="4167"/>
      <c r="O11173" s="4167"/>
      <c r="P11173" s="4167"/>
      <c r="Q11173" s="4167"/>
      <c r="R11173" s="4167"/>
      <c r="S11173" s="4167"/>
      <c r="T11173" s="4167"/>
      <c r="U11173" s="4167"/>
      <c r="V11173" s="4167"/>
      <c r="W11173" s="4167"/>
      <c r="X11173" s="4167"/>
      <c r="Y11173" s="4167"/>
      <c r="Z11173" s="4167"/>
      <c r="AA11173" s="4167"/>
      <c r="AB11173" s="4167"/>
      <c r="AC11173" s="4167"/>
      <c r="AD11173" s="4167"/>
      <c r="AE11173" s="4167"/>
      <c r="AF11173" s="4167"/>
      <c r="AG11173" s="4167"/>
      <c r="AH11173" s="4167"/>
      <c r="AI11173" s="4167"/>
      <c r="AJ11173" s="4168"/>
    </row>
    <row r="11174" spans="1:36" s="152" customFormat="1" ht="45" customHeight="1">
      <c r="A11174" s="3541">
        <v>33</v>
      </c>
      <c r="B11174" s="3542" t="s">
        <v>142</v>
      </c>
      <c r="C11174" s="1828" t="s">
        <v>66</v>
      </c>
      <c r="D11174" s="1828">
        <v>12.307</v>
      </c>
      <c r="E11174" s="85">
        <v>15</v>
      </c>
      <c r="F11174" s="3543">
        <f>D11174*E11174</f>
        <v>184.60500000000002</v>
      </c>
      <c r="G11174" s="85"/>
      <c r="H11174" s="3543">
        <f>D11174*G11174</f>
        <v>0</v>
      </c>
      <c r="I11174" s="86">
        <v>44594</v>
      </c>
      <c r="J11174" s="86">
        <v>53206</v>
      </c>
      <c r="K11174" s="86"/>
      <c r="L11174" s="86"/>
      <c r="M11174" s="86"/>
      <c r="N11174" s="85">
        <v>1</v>
      </c>
      <c r="O11174" s="83">
        <v>1</v>
      </c>
      <c r="P11174" s="83">
        <v>1</v>
      </c>
      <c r="Q11174" s="83"/>
      <c r="R11174" s="83"/>
      <c r="S11174" s="83"/>
      <c r="T11174" s="83"/>
      <c r="U11174" s="83"/>
      <c r="V11174" s="83"/>
      <c r="W11174" s="83"/>
      <c r="X11174" s="83"/>
      <c r="Y11174" s="83"/>
      <c r="Z11174" s="83"/>
      <c r="AA11174" s="83"/>
      <c r="AB11174" s="3546"/>
      <c r="AC11174" s="1507">
        <f>E11174+G11174-N11174-O11174-AA11174-P11174-Q11174-R11174-S11174-T11174-U11174-V11174-W11174-X11174-Y11174</f>
        <v>12</v>
      </c>
      <c r="AD11174" s="1508">
        <f>D11174*AC11174</f>
        <v>147.684</v>
      </c>
      <c r="AE11174" s="14">
        <f>(J11174-"01.04.2023")/30</f>
        <v>272.96666666666664</v>
      </c>
      <c r="AF11174" s="14">
        <f>(N11174+O11174+P11174+Q11174+R11174+S11174+T11174+U11174+V11174+W11174+X11174+Y11174)/3</f>
        <v>1</v>
      </c>
      <c r="AG11174" s="14">
        <f>AC11174/AF11174</f>
        <v>12</v>
      </c>
      <c r="AH11174" s="14">
        <f>AG11174-AE11174</f>
        <v>-260.96666666666664</v>
      </c>
      <c r="AI11174" s="14">
        <f>AC11174-(AE11174*AF11174)</f>
        <v>-260.96666666666664</v>
      </c>
      <c r="AJ11174" s="1740"/>
    </row>
    <row r="11175" spans="1:36" s="152" customFormat="1" ht="45" customHeight="1">
      <c r="A11175" s="3541">
        <v>34</v>
      </c>
      <c r="B11175" s="3542" t="s">
        <v>7118</v>
      </c>
      <c r="C11175" s="1828" t="s">
        <v>143</v>
      </c>
      <c r="D11175" s="1828">
        <v>227.48</v>
      </c>
      <c r="E11175" s="85">
        <v>2856</v>
      </c>
      <c r="F11175" s="3543">
        <f>D11175*E11175</f>
        <v>649682.88</v>
      </c>
      <c r="G11175" s="85"/>
      <c r="H11175" s="3543">
        <f>D11175*G11175</f>
        <v>0</v>
      </c>
      <c r="I11175" s="86">
        <v>44594</v>
      </c>
      <c r="J11175" s="86">
        <v>45181</v>
      </c>
      <c r="K11175" s="86"/>
      <c r="L11175" s="86"/>
      <c r="M11175" s="86"/>
      <c r="N11175" s="85">
        <v>18</v>
      </c>
      <c r="O11175" s="83">
        <v>14</v>
      </c>
      <c r="P11175" s="83">
        <v>29</v>
      </c>
      <c r="Q11175" s="83"/>
      <c r="R11175" s="83"/>
      <c r="S11175" s="83"/>
      <c r="T11175" s="83"/>
      <c r="U11175" s="83"/>
      <c r="V11175" s="83"/>
      <c r="W11175" s="83"/>
      <c r="X11175" s="83"/>
      <c r="Y11175" s="83"/>
      <c r="Z11175" s="83"/>
      <c r="AA11175" s="83"/>
      <c r="AB11175" s="3546"/>
      <c r="AC11175" s="1507">
        <f>E11175+G11175-N11175-O11175-AA11175-P11175-Q11175-R11175-S11175-T11175-U11175-V11175-W11175-X11175-Y11175</f>
        <v>2795</v>
      </c>
      <c r="AD11175" s="1508">
        <f>D11175*AC11175</f>
        <v>635806.6</v>
      </c>
      <c r="AE11175" s="14">
        <f>(J11175-"01.04.2023")/30</f>
        <v>5.4666666666666668</v>
      </c>
      <c r="AF11175" s="14">
        <f>(N11175+O11175+P11175+Q11175+R11175+S11175+T11175+U11175+V11175+W11175+X11175+Y11175)/3</f>
        <v>20.333333333333332</v>
      </c>
      <c r="AG11175" s="14">
        <f>AC11175/AF11175</f>
        <v>137.45901639344262</v>
      </c>
      <c r="AH11175" s="14">
        <f>AG11175-AE11175</f>
        <v>131.99234972677596</v>
      </c>
      <c r="AI11175" s="14">
        <f>AC11175-(AE11175*AF11175)</f>
        <v>2683.8444444444444</v>
      </c>
      <c r="AJ11175" s="1740"/>
    </row>
    <row r="11176" spans="1:36" s="152" customFormat="1" ht="33" customHeight="1">
      <c r="A11176" s="3541">
        <v>35</v>
      </c>
      <c r="B11176" s="3542" t="s">
        <v>7119</v>
      </c>
      <c r="C11176" s="1828" t="s">
        <v>66</v>
      </c>
      <c r="D11176" s="1828">
        <v>1.2310000000000001</v>
      </c>
      <c r="E11176" s="85">
        <v>2856</v>
      </c>
      <c r="F11176" s="3543">
        <f>D11176*E11176</f>
        <v>3515.7360000000003</v>
      </c>
      <c r="G11176" s="85"/>
      <c r="H11176" s="3543">
        <f>D11176*G11176</f>
        <v>0</v>
      </c>
      <c r="I11176" s="86">
        <v>44594</v>
      </c>
      <c r="J11176" s="86">
        <v>45838</v>
      </c>
      <c r="K11176" s="86"/>
      <c r="L11176" s="86"/>
      <c r="M11176" s="86"/>
      <c r="N11176" s="85">
        <v>18</v>
      </c>
      <c r="O11176" s="83">
        <v>14</v>
      </c>
      <c r="P11176" s="83">
        <v>29</v>
      </c>
      <c r="Q11176" s="83"/>
      <c r="R11176" s="83"/>
      <c r="S11176" s="83"/>
      <c r="T11176" s="83"/>
      <c r="U11176" s="83"/>
      <c r="V11176" s="83"/>
      <c r="W11176" s="83"/>
      <c r="X11176" s="83"/>
      <c r="Y11176" s="83"/>
      <c r="Z11176" s="83"/>
      <c r="AA11176" s="83"/>
      <c r="AB11176" s="3546"/>
      <c r="AC11176" s="1507">
        <f>E11176+G11176-N11176-O11176-AA11176-P11176-Q11176-R11176-S11176-T11176-U11176-V11176-W11176-X11176-Y11176</f>
        <v>2795</v>
      </c>
      <c r="AD11176" s="1508">
        <f>D11176*AC11176</f>
        <v>3440.6450000000004</v>
      </c>
      <c r="AE11176" s="14">
        <f>(J11176-"01.04.2023")/30</f>
        <v>27.366666666666667</v>
      </c>
      <c r="AF11176" s="14">
        <f>(N11176+O11176+P11176+Q11176+R11176+S11176+T11176+U11176+V11176+W11176+X11176+Y11176)/3</f>
        <v>20.333333333333332</v>
      </c>
      <c r="AG11176" s="14">
        <f>AC11176/AF11176</f>
        <v>137.45901639344262</v>
      </c>
      <c r="AH11176" s="14">
        <f>AG11176-AE11176</f>
        <v>110.09234972677595</v>
      </c>
      <c r="AI11176" s="14">
        <f>AC11176-(AE11176*AF11176)</f>
        <v>2238.5444444444447</v>
      </c>
      <c r="AJ11176" s="1740"/>
    </row>
    <row r="11177" spans="1:36" s="152" customFormat="1" ht="25.5" customHeight="1">
      <c r="A11177" s="4437" t="s">
        <v>7105</v>
      </c>
      <c r="B11177" s="4438"/>
      <c r="C11177" s="4438"/>
      <c r="D11177" s="4438"/>
      <c r="E11177" s="4438"/>
      <c r="F11177" s="4438"/>
      <c r="G11177" s="4438"/>
      <c r="H11177" s="4438"/>
      <c r="I11177" s="4438"/>
      <c r="J11177" s="4438"/>
      <c r="K11177" s="4438"/>
      <c r="L11177" s="4438"/>
      <c r="M11177" s="4438"/>
      <c r="N11177" s="4438"/>
      <c r="O11177" s="4438"/>
      <c r="P11177" s="4438"/>
      <c r="Q11177" s="4438"/>
      <c r="R11177" s="4438"/>
      <c r="S11177" s="4438"/>
      <c r="T11177" s="4438"/>
      <c r="U11177" s="4438"/>
      <c r="V11177" s="4438"/>
      <c r="W11177" s="4438"/>
      <c r="X11177" s="4438"/>
      <c r="Y11177" s="4438"/>
      <c r="Z11177" s="4438"/>
      <c r="AA11177" s="4438"/>
      <c r="AB11177" s="4438"/>
      <c r="AC11177" s="4438"/>
      <c r="AD11177" s="4438"/>
      <c r="AE11177" s="4438"/>
      <c r="AF11177" s="4438"/>
      <c r="AG11177" s="4438"/>
      <c r="AH11177" s="4438"/>
      <c r="AI11177" s="4438"/>
      <c r="AJ11177" s="4439"/>
    </row>
    <row r="11178" spans="1:36" s="152" customFormat="1" ht="43.5" customHeight="1">
      <c r="A11178" s="4166" t="s">
        <v>7120</v>
      </c>
      <c r="B11178" s="4167"/>
      <c r="C11178" s="4167"/>
      <c r="D11178" s="4167"/>
      <c r="E11178" s="4167"/>
      <c r="F11178" s="4167"/>
      <c r="G11178" s="4167"/>
      <c r="H11178" s="4167"/>
      <c r="I11178" s="4167"/>
      <c r="J11178" s="4167"/>
      <c r="K11178" s="4167"/>
      <c r="L11178" s="4167"/>
      <c r="M11178" s="4167"/>
      <c r="N11178" s="4167"/>
      <c r="O11178" s="4167"/>
      <c r="P11178" s="4167"/>
      <c r="Q11178" s="4167"/>
      <c r="R11178" s="4167"/>
      <c r="S11178" s="4167"/>
      <c r="T11178" s="4167"/>
      <c r="U11178" s="4167"/>
      <c r="V11178" s="4167"/>
      <c r="W11178" s="4167"/>
      <c r="X11178" s="4167"/>
      <c r="Y11178" s="4167"/>
      <c r="Z11178" s="4167"/>
      <c r="AA11178" s="4167"/>
      <c r="AB11178" s="4167"/>
      <c r="AC11178" s="4167"/>
      <c r="AD11178" s="4167"/>
      <c r="AE11178" s="4167"/>
      <c r="AF11178" s="4167"/>
      <c r="AG11178" s="4167"/>
      <c r="AH11178" s="4167"/>
      <c r="AI11178" s="4167"/>
      <c r="AJ11178" s="4168"/>
    </row>
    <row r="11179" spans="1:36" s="152" customFormat="1" ht="23.25" customHeight="1">
      <c r="A11179" s="3541">
        <v>36</v>
      </c>
      <c r="B11179" s="3548" t="s">
        <v>864</v>
      </c>
      <c r="C11179" s="1828" t="s">
        <v>66</v>
      </c>
      <c r="D11179" s="3552">
        <v>0</v>
      </c>
      <c r="E11179" s="85">
        <v>8360</v>
      </c>
      <c r="F11179" s="3543">
        <f>D11179*E11179</f>
        <v>0</v>
      </c>
      <c r="G11179" s="85"/>
      <c r="H11179" s="3543">
        <f>D11179*G11179</f>
        <v>0</v>
      </c>
      <c r="I11179" s="86">
        <v>44838</v>
      </c>
      <c r="J11179" s="86">
        <v>45184</v>
      </c>
      <c r="K11179" s="86"/>
      <c r="L11179" s="3545" t="s">
        <v>6120</v>
      </c>
      <c r="M11179" s="86">
        <v>44834</v>
      </c>
      <c r="N11179" s="85">
        <v>1160</v>
      </c>
      <c r="O11179" s="83">
        <v>1040</v>
      </c>
      <c r="P11179" s="83">
        <v>1520</v>
      </c>
      <c r="Q11179" s="83"/>
      <c r="R11179" s="83"/>
      <c r="S11179" s="83"/>
      <c r="T11179" s="83"/>
      <c r="U11179" s="83"/>
      <c r="V11179" s="83"/>
      <c r="W11179" s="83"/>
      <c r="X11179" s="83"/>
      <c r="Y11179" s="83"/>
      <c r="Z11179" s="83"/>
      <c r="AA11179" s="83"/>
      <c r="AB11179" s="3546"/>
      <c r="AC11179" s="1507">
        <f>E11179+G11179-N11179-O11179-AA11179-P11179-Q11179-R11179-S11179-T11179-U11179-V11179-W11179-X11179-Y11179</f>
        <v>4640</v>
      </c>
      <c r="AD11179" s="1508">
        <f>D11179*AC11179</f>
        <v>0</v>
      </c>
      <c r="AE11179" s="14">
        <f>(J11179-"01.04.2023")/30</f>
        <v>5.5666666666666664</v>
      </c>
      <c r="AF11179" s="14">
        <f>(N11179+O11179+P11179+Q11179+R11179+S11179+T11179+U11179+V11179+W11179+X11179+Y11179)/3</f>
        <v>1240</v>
      </c>
      <c r="AG11179" s="14">
        <f>AC11179/AF11179</f>
        <v>3.7419354838709675</v>
      </c>
      <c r="AH11179" s="14">
        <f>AG11179-AE11179</f>
        <v>-1.8247311827956989</v>
      </c>
      <c r="AI11179" s="14">
        <f>AC11179-(AE11179*AF11179)</f>
        <v>-2262.6666666666661</v>
      </c>
      <c r="AJ11179" s="1740"/>
    </row>
    <row r="11180" spans="1:36" s="152" customFormat="1" ht="43.5" customHeight="1">
      <c r="A11180" s="4166" t="s">
        <v>7122</v>
      </c>
      <c r="B11180" s="4167"/>
      <c r="C11180" s="4167"/>
      <c r="D11180" s="4167"/>
      <c r="E11180" s="4167"/>
      <c r="F11180" s="4167"/>
      <c r="G11180" s="4167"/>
      <c r="H11180" s="4167"/>
      <c r="I11180" s="4167"/>
      <c r="J11180" s="4167"/>
      <c r="K11180" s="4167"/>
      <c r="L11180" s="4167"/>
      <c r="M11180" s="4167"/>
      <c r="N11180" s="4167"/>
      <c r="O11180" s="4167"/>
      <c r="P11180" s="4167"/>
      <c r="Q11180" s="4167"/>
      <c r="R11180" s="4167"/>
      <c r="S11180" s="4167"/>
      <c r="T11180" s="4167"/>
      <c r="U11180" s="4167"/>
      <c r="V11180" s="4167"/>
      <c r="W11180" s="4167"/>
      <c r="X11180" s="4167"/>
      <c r="Y11180" s="4167"/>
      <c r="Z11180" s="4167"/>
      <c r="AA11180" s="4167"/>
      <c r="AB11180" s="4167"/>
      <c r="AC11180" s="4167"/>
      <c r="AD11180" s="4167"/>
      <c r="AE11180" s="4167"/>
      <c r="AF11180" s="4167"/>
      <c r="AG11180" s="4167"/>
      <c r="AH11180" s="4167"/>
      <c r="AI11180" s="4167"/>
      <c r="AJ11180" s="4168"/>
    </row>
    <row r="11181" spans="1:36" s="152" customFormat="1" ht="30" customHeight="1">
      <c r="A11181" s="3541">
        <v>37</v>
      </c>
      <c r="B11181" s="3548" t="s">
        <v>3617</v>
      </c>
      <c r="C11181" s="1828" t="s">
        <v>176</v>
      </c>
      <c r="D11181" s="3552">
        <v>51.36</v>
      </c>
      <c r="E11181" s="85">
        <v>4</v>
      </c>
      <c r="F11181" s="3543">
        <f>D11181*E11181</f>
        <v>205.44</v>
      </c>
      <c r="G11181" s="85"/>
      <c r="H11181" s="3543">
        <f>D11181*G11181</f>
        <v>0</v>
      </c>
      <c r="I11181" s="3544">
        <v>44732</v>
      </c>
      <c r="J11181" s="3545" t="s">
        <v>7123</v>
      </c>
      <c r="K11181" s="3545"/>
      <c r="L11181" s="3545" t="s">
        <v>7124</v>
      </c>
      <c r="M11181" s="3545" t="s">
        <v>3618</v>
      </c>
      <c r="N11181" s="85"/>
      <c r="O11181" s="85">
        <v>0</v>
      </c>
      <c r="P11181" s="83">
        <v>0</v>
      </c>
      <c r="Q11181" s="83"/>
      <c r="R11181" s="83"/>
      <c r="S11181" s="83"/>
      <c r="T11181" s="83"/>
      <c r="U11181" s="83"/>
      <c r="V11181" s="83"/>
      <c r="W11181" s="83"/>
      <c r="X11181" s="83"/>
      <c r="Y11181" s="83"/>
      <c r="Z11181" s="83"/>
      <c r="AA11181" s="83"/>
      <c r="AB11181" s="3546"/>
      <c r="AC11181" s="1507">
        <f>E11181+G11181-N11181-O11181-AA11181-P11181-Q11181-R11181-S11181-T11181-U11181-V11181-W11181-X11181-Y11181</f>
        <v>4</v>
      </c>
      <c r="AD11181" s="1508">
        <f>D11181*AC11181</f>
        <v>205.44</v>
      </c>
      <c r="AE11181" s="14">
        <f>(J11181-"01.04.2023")/30</f>
        <v>22.366666666666667</v>
      </c>
      <c r="AF11181" s="14">
        <f>(N11181+O11181+P11181+Q11181+R11181+S11181+T11181+U11181+V11181+W11181+X11181+Y11181)/3</f>
        <v>0</v>
      </c>
      <c r="AG11181" s="14" t="e">
        <f>AC11181/AF11181</f>
        <v>#DIV/0!</v>
      </c>
      <c r="AH11181" s="14" t="e">
        <f>AG11181-AE11181</f>
        <v>#DIV/0!</v>
      </c>
      <c r="AI11181" s="14">
        <f>AC11181-(AE11181*AF11181)</f>
        <v>4</v>
      </c>
      <c r="AJ11181" s="1740"/>
    </row>
    <row r="11182" spans="1:36" s="152" customFormat="1" ht="24" customHeight="1">
      <c r="A11182" s="4166" t="s">
        <v>7105</v>
      </c>
      <c r="B11182" s="4167"/>
      <c r="C11182" s="4167"/>
      <c r="D11182" s="4167"/>
      <c r="E11182" s="4167"/>
      <c r="F11182" s="4167"/>
      <c r="G11182" s="4167"/>
      <c r="H11182" s="4167"/>
      <c r="I11182" s="4167"/>
      <c r="J11182" s="4167"/>
      <c r="K11182" s="4167"/>
      <c r="L11182" s="4167"/>
      <c r="M11182" s="4167"/>
      <c r="N11182" s="4167"/>
      <c r="O11182" s="4167"/>
      <c r="P11182" s="4167"/>
      <c r="Q11182" s="4167"/>
      <c r="R11182" s="4167"/>
      <c r="S11182" s="4167"/>
      <c r="T11182" s="4167"/>
      <c r="U11182" s="4167"/>
      <c r="V11182" s="4167"/>
      <c r="W11182" s="4167"/>
      <c r="X11182" s="4167"/>
      <c r="Y11182" s="4167"/>
      <c r="Z11182" s="4167"/>
      <c r="AA11182" s="4167"/>
      <c r="AB11182" s="4167"/>
      <c r="AC11182" s="4167"/>
      <c r="AD11182" s="4167"/>
      <c r="AE11182" s="4167"/>
      <c r="AF11182" s="4167"/>
      <c r="AG11182" s="4167"/>
      <c r="AH11182" s="4167"/>
      <c r="AI11182" s="4167"/>
      <c r="AJ11182" s="4168"/>
    </row>
    <row r="11183" spans="1:36" s="152" customFormat="1" ht="49.5" customHeight="1">
      <c r="A11183" s="4166" t="s">
        <v>7117</v>
      </c>
      <c r="B11183" s="4167"/>
      <c r="C11183" s="4167"/>
      <c r="D11183" s="4167"/>
      <c r="E11183" s="4167"/>
      <c r="F11183" s="4167"/>
      <c r="G11183" s="4167"/>
      <c r="H11183" s="4167"/>
      <c r="I11183" s="4167"/>
      <c r="J11183" s="4167"/>
      <c r="K11183" s="4167"/>
      <c r="L11183" s="4167"/>
      <c r="M11183" s="4167"/>
      <c r="N11183" s="4167"/>
      <c r="O11183" s="4167"/>
      <c r="P11183" s="4167"/>
      <c r="Q11183" s="4167"/>
      <c r="R11183" s="4167"/>
      <c r="S11183" s="4167"/>
      <c r="T11183" s="4167"/>
      <c r="U11183" s="4167"/>
      <c r="V11183" s="4167"/>
      <c r="W11183" s="4167"/>
      <c r="X11183" s="4167"/>
      <c r="Y11183" s="4167"/>
      <c r="Z11183" s="4167"/>
      <c r="AA11183" s="4167"/>
      <c r="AB11183" s="4167"/>
      <c r="AC11183" s="4167"/>
      <c r="AD11183" s="4167"/>
      <c r="AE11183" s="4167"/>
      <c r="AF11183" s="4167"/>
      <c r="AG11183" s="4167"/>
      <c r="AH11183" s="4167"/>
      <c r="AI11183" s="4167"/>
      <c r="AJ11183" s="4168"/>
    </row>
    <row r="11184" spans="1:36" s="152" customFormat="1" ht="24.75" customHeight="1">
      <c r="A11184" s="4166" t="s">
        <v>21</v>
      </c>
      <c r="B11184" s="4167"/>
      <c r="C11184" s="4167"/>
      <c r="D11184" s="4167"/>
      <c r="E11184" s="4167"/>
      <c r="F11184" s="4167"/>
      <c r="G11184" s="4167"/>
      <c r="H11184" s="4167"/>
      <c r="I11184" s="4167"/>
      <c r="J11184" s="4167"/>
      <c r="K11184" s="4167"/>
      <c r="L11184" s="4167"/>
      <c r="M11184" s="4167"/>
      <c r="N11184" s="4167"/>
      <c r="O11184" s="4167"/>
      <c r="P11184" s="4167"/>
      <c r="Q11184" s="4167"/>
      <c r="R11184" s="4167"/>
      <c r="S11184" s="4167"/>
      <c r="T11184" s="4167"/>
      <c r="U11184" s="4167"/>
      <c r="V11184" s="4167"/>
      <c r="W11184" s="4167"/>
      <c r="X11184" s="4167"/>
      <c r="Y11184" s="4167"/>
      <c r="Z11184" s="4167"/>
      <c r="AA11184" s="4167"/>
      <c r="AB11184" s="4167"/>
      <c r="AC11184" s="4167"/>
      <c r="AD11184" s="4167"/>
      <c r="AE11184" s="4167"/>
      <c r="AF11184" s="4167"/>
      <c r="AG11184" s="4167"/>
      <c r="AH11184" s="4167"/>
      <c r="AI11184" s="4167"/>
      <c r="AJ11184" s="4168"/>
    </row>
    <row r="11185" spans="1:36" s="152" customFormat="1" ht="54.75" customHeight="1">
      <c r="A11185" s="3541">
        <v>38</v>
      </c>
      <c r="B11185" s="3548" t="s">
        <v>7125</v>
      </c>
      <c r="C11185" s="1828" t="s">
        <v>65</v>
      </c>
      <c r="D11185" s="3563">
        <v>645.4357</v>
      </c>
      <c r="E11185" s="85">
        <v>5232</v>
      </c>
      <c r="F11185" s="3543"/>
      <c r="G11185" s="3310"/>
      <c r="H11185" s="3543">
        <f t="shared" ref="H11185:H11198" si="4268">D11185*G11185</f>
        <v>0</v>
      </c>
      <c r="I11185" s="86">
        <v>44834</v>
      </c>
      <c r="J11185" s="86">
        <v>45046</v>
      </c>
      <c r="K11185" s="86"/>
      <c r="L11185" s="86"/>
      <c r="M11185" s="86"/>
      <c r="N11185" s="85"/>
      <c r="O11185" s="83"/>
      <c r="P11185" s="83"/>
      <c r="Q11185" s="83"/>
      <c r="R11185" s="83"/>
      <c r="S11185" s="83"/>
      <c r="T11185" s="3310"/>
      <c r="U11185" s="83"/>
      <c r="V11185" s="3310"/>
      <c r="W11185" s="83"/>
      <c r="X11185" s="83"/>
      <c r="Y11185" s="83"/>
      <c r="Z11185" s="83"/>
      <c r="AA11185" s="83"/>
      <c r="AB11185" s="3546"/>
      <c r="AC11185" s="1507">
        <f t="shared" ref="AC11185:AC11198" si="4269">E11185+G11185-N11185-O11185-AA11185-P11185-Q11185-R11185-S11185-T11185-U11185-V11185-W11185-X11185-Y11185</f>
        <v>5232</v>
      </c>
      <c r="AD11185" s="1508">
        <f t="shared" ref="AD11185:AD11198" si="4270">D11185*AC11185</f>
        <v>3376919.5824000002</v>
      </c>
      <c r="AE11185" s="14">
        <f t="shared" ref="AE11185:AE11198" si="4271">(J11185-"01.04.2023")/30</f>
        <v>0.96666666666666667</v>
      </c>
      <c r="AF11185" s="14">
        <f t="shared" ref="AF11185:AF11198" si="4272">(N11185+O11185+P11185+Q11185+R11185+S11185+T11185+U11185+V11185+W11185+X11185+Y11185)/3</f>
        <v>0</v>
      </c>
      <c r="AG11185" s="14" t="e">
        <f t="shared" ref="AG11185:AG11198" si="4273">AC11185/AF11185</f>
        <v>#DIV/0!</v>
      </c>
      <c r="AH11185" s="14" t="e">
        <f t="shared" ref="AH11185:AH11198" si="4274">AG11185-AE11185</f>
        <v>#DIV/0!</v>
      </c>
      <c r="AI11185" s="14">
        <f t="shared" ref="AI11185:AI11198" si="4275">AC11185-(AE11185*AF11185)</f>
        <v>5232</v>
      </c>
      <c r="AJ11185" s="1740"/>
    </row>
    <row r="11186" spans="1:36" s="152" customFormat="1" ht="45" customHeight="1">
      <c r="A11186" s="87">
        <v>39</v>
      </c>
      <c r="B11186" s="3548" t="s">
        <v>5404</v>
      </c>
      <c r="C11186" s="1828" t="s">
        <v>66</v>
      </c>
      <c r="D11186" s="3563">
        <v>3.5398399999999999</v>
      </c>
      <c r="E11186" s="85">
        <v>5232</v>
      </c>
      <c r="F11186" s="3543"/>
      <c r="G11186" s="3310"/>
      <c r="H11186" s="3543">
        <f t="shared" si="4268"/>
        <v>0</v>
      </c>
      <c r="I11186" s="86">
        <v>44834</v>
      </c>
      <c r="J11186" s="86"/>
      <c r="K11186" s="86"/>
      <c r="L11186" s="86"/>
      <c r="M11186" s="86"/>
      <c r="N11186" s="85">
        <v>252</v>
      </c>
      <c r="O11186" s="83">
        <v>184</v>
      </c>
      <c r="P11186" s="83">
        <v>416</v>
      </c>
      <c r="Q11186" s="83"/>
      <c r="R11186" s="83"/>
      <c r="S11186" s="83"/>
      <c r="T11186" s="3310"/>
      <c r="U11186" s="83"/>
      <c r="V11186" s="3310"/>
      <c r="W11186" s="83"/>
      <c r="X11186" s="83"/>
      <c r="Y11186" s="83"/>
      <c r="Z11186" s="83"/>
      <c r="AA11186" s="83"/>
      <c r="AB11186" s="3546"/>
      <c r="AC11186" s="1507">
        <f t="shared" si="4269"/>
        <v>4380</v>
      </c>
      <c r="AD11186" s="1508">
        <f t="shared" si="4270"/>
        <v>15504.4992</v>
      </c>
      <c r="AE11186" s="14">
        <f t="shared" si="4271"/>
        <v>-1500.5666666666666</v>
      </c>
      <c r="AF11186" s="14">
        <f t="shared" si="4272"/>
        <v>284</v>
      </c>
      <c r="AG11186" s="14">
        <f t="shared" si="4273"/>
        <v>15.422535211267606</v>
      </c>
      <c r="AH11186" s="14">
        <f t="shared" si="4274"/>
        <v>1515.9892018779342</v>
      </c>
      <c r="AI11186" s="14">
        <f t="shared" si="4275"/>
        <v>430540.93333333329</v>
      </c>
      <c r="AJ11186" s="1740"/>
    </row>
    <row r="11187" spans="1:36" s="152" customFormat="1" ht="45" customHeight="1">
      <c r="A11187" s="87">
        <v>40</v>
      </c>
      <c r="B11187" s="3548" t="s">
        <v>5403</v>
      </c>
      <c r="C11187" s="1828" t="s">
        <v>66</v>
      </c>
      <c r="D11187" s="3563">
        <v>29.503540000000001</v>
      </c>
      <c r="E11187" s="85">
        <v>50</v>
      </c>
      <c r="F11187" s="3543"/>
      <c r="G11187" s="3310"/>
      <c r="H11187" s="3543">
        <f t="shared" si="4268"/>
        <v>0</v>
      </c>
      <c r="I11187" s="86">
        <v>44834</v>
      </c>
      <c r="J11187" s="86"/>
      <c r="K11187" s="86"/>
      <c r="L11187" s="86"/>
      <c r="M11187" s="86"/>
      <c r="N11187" s="85">
        <v>2</v>
      </c>
      <c r="O11187" s="83">
        <v>4</v>
      </c>
      <c r="P11187" s="83">
        <v>10</v>
      </c>
      <c r="Q11187" s="83"/>
      <c r="R11187" s="83"/>
      <c r="S11187" s="83"/>
      <c r="T11187" s="3310"/>
      <c r="U11187" s="83"/>
      <c r="V11187" s="3310"/>
      <c r="W11187" s="83"/>
      <c r="X11187" s="83"/>
      <c r="Y11187" s="83"/>
      <c r="Z11187" s="83"/>
      <c r="AA11187" s="83"/>
      <c r="AB11187" s="3546"/>
      <c r="AC11187" s="1507">
        <f t="shared" si="4269"/>
        <v>34</v>
      </c>
      <c r="AD11187" s="1508">
        <f t="shared" si="4270"/>
        <v>1003.12036</v>
      </c>
      <c r="AE11187" s="14">
        <f t="shared" si="4271"/>
        <v>-1500.5666666666666</v>
      </c>
      <c r="AF11187" s="14">
        <f t="shared" si="4272"/>
        <v>5.333333333333333</v>
      </c>
      <c r="AG11187" s="14">
        <f t="shared" si="4273"/>
        <v>6.375</v>
      </c>
      <c r="AH11187" s="14">
        <f t="shared" si="4274"/>
        <v>1506.9416666666666</v>
      </c>
      <c r="AI11187" s="14">
        <f t="shared" si="4275"/>
        <v>8037.0222222222219</v>
      </c>
      <c r="AJ11187" s="1740"/>
    </row>
    <row r="11188" spans="1:36" s="152" customFormat="1" ht="39.75" customHeight="1">
      <c r="A11188" s="3541">
        <v>44</v>
      </c>
      <c r="B11188" s="3548" t="s">
        <v>5292</v>
      </c>
      <c r="C11188" s="1828" t="s">
        <v>638</v>
      </c>
      <c r="D11188" s="3563">
        <v>1</v>
      </c>
      <c r="E11188" s="85">
        <v>68</v>
      </c>
      <c r="F11188" s="3543"/>
      <c r="G11188" s="3310"/>
      <c r="H11188" s="3543">
        <f t="shared" si="4268"/>
        <v>0</v>
      </c>
      <c r="I11188" s="86">
        <v>44832</v>
      </c>
      <c r="J11188" s="86">
        <v>45412</v>
      </c>
      <c r="K11188" s="86"/>
      <c r="L11188" s="86"/>
      <c r="M11188" s="86"/>
      <c r="N11188" s="85">
        <v>18</v>
      </c>
      <c r="O11188" s="83">
        <v>5</v>
      </c>
      <c r="P11188" s="83">
        <v>2</v>
      </c>
      <c r="Q11188" s="83"/>
      <c r="R11188" s="83"/>
      <c r="S11188" s="83"/>
      <c r="T11188" s="3310"/>
      <c r="U11188" s="83"/>
      <c r="V11188" s="3310"/>
      <c r="W11188" s="83"/>
      <c r="X11188" s="83"/>
      <c r="Y11188" s="83"/>
      <c r="Z11188" s="83"/>
      <c r="AA11188" s="83"/>
      <c r="AB11188" s="3546"/>
      <c r="AC11188" s="1507">
        <f t="shared" si="4269"/>
        <v>43</v>
      </c>
      <c r="AD11188" s="1508">
        <f t="shared" si="4270"/>
        <v>43</v>
      </c>
      <c r="AE11188" s="14">
        <f t="shared" si="4271"/>
        <v>13.166666666666666</v>
      </c>
      <c r="AF11188" s="14">
        <f t="shared" si="4272"/>
        <v>8.3333333333333339</v>
      </c>
      <c r="AG11188" s="14">
        <f t="shared" si="4273"/>
        <v>5.1599999999999993</v>
      </c>
      <c r="AH11188" s="14">
        <f t="shared" si="4274"/>
        <v>-8.0066666666666677</v>
      </c>
      <c r="AI11188" s="14">
        <f t="shared" si="4275"/>
        <v>-66.722222222222229</v>
      </c>
      <c r="AJ11188" s="1740"/>
    </row>
    <row r="11189" spans="1:36" s="152" customFormat="1" ht="39.75" customHeight="1">
      <c r="A11189" s="87">
        <v>45</v>
      </c>
      <c r="B11189" s="3548" t="s">
        <v>6437</v>
      </c>
      <c r="C11189" s="1828" t="s">
        <v>156</v>
      </c>
      <c r="D11189" s="3563">
        <v>1</v>
      </c>
      <c r="E11189" s="85">
        <v>404</v>
      </c>
      <c r="F11189" s="3543"/>
      <c r="G11189" s="3310"/>
      <c r="H11189" s="3543">
        <f t="shared" si="4268"/>
        <v>0</v>
      </c>
      <c r="I11189" s="86">
        <v>44893</v>
      </c>
      <c r="J11189" s="86">
        <v>45040</v>
      </c>
      <c r="K11189" s="86"/>
      <c r="L11189" s="86"/>
      <c r="M11189" s="86"/>
      <c r="N11189" s="85">
        <v>102</v>
      </c>
      <c r="O11189" s="83">
        <v>176</v>
      </c>
      <c r="P11189" s="83">
        <v>40</v>
      </c>
      <c r="Q11189" s="83"/>
      <c r="R11189" s="83"/>
      <c r="S11189" s="83"/>
      <c r="T11189" s="3310"/>
      <c r="U11189" s="83"/>
      <c r="V11189" s="3310"/>
      <c r="W11189" s="83"/>
      <c r="X11189" s="83"/>
      <c r="Y11189" s="83"/>
      <c r="Z11189" s="83"/>
      <c r="AA11189" s="83"/>
      <c r="AB11189" s="3546"/>
      <c r="AC11189" s="1507">
        <f t="shared" si="4269"/>
        <v>86</v>
      </c>
      <c r="AD11189" s="1508">
        <f t="shared" si="4270"/>
        <v>86</v>
      </c>
      <c r="AE11189" s="14">
        <f t="shared" si="4271"/>
        <v>0.76666666666666672</v>
      </c>
      <c r="AF11189" s="14">
        <f t="shared" si="4272"/>
        <v>106</v>
      </c>
      <c r="AG11189" s="14">
        <f t="shared" si="4273"/>
        <v>0.81132075471698117</v>
      </c>
      <c r="AH11189" s="14">
        <f t="shared" si="4274"/>
        <v>4.4654088050314455E-2</v>
      </c>
      <c r="AI11189" s="14">
        <f t="shared" si="4275"/>
        <v>4.7333333333333343</v>
      </c>
      <c r="AJ11189" s="1740"/>
    </row>
    <row r="11190" spans="1:36" s="152" customFormat="1" ht="36.75" customHeight="1">
      <c r="A11190" s="87">
        <v>46</v>
      </c>
      <c r="B11190" s="3548" t="s">
        <v>6438</v>
      </c>
      <c r="C11190" s="1828" t="s">
        <v>65</v>
      </c>
      <c r="D11190" s="3563">
        <v>704.31124</v>
      </c>
      <c r="E11190" s="85">
        <v>541</v>
      </c>
      <c r="F11190" s="3543"/>
      <c r="G11190" s="3310"/>
      <c r="H11190" s="3543">
        <f t="shared" si="4268"/>
        <v>0</v>
      </c>
      <c r="I11190" s="86">
        <v>44893</v>
      </c>
      <c r="J11190" s="86">
        <v>45382</v>
      </c>
      <c r="K11190" s="86"/>
      <c r="L11190" s="86"/>
      <c r="M11190" s="86"/>
      <c r="N11190" s="85">
        <v>118</v>
      </c>
      <c r="O11190" s="83">
        <v>148</v>
      </c>
      <c r="P11190" s="83">
        <v>105</v>
      </c>
      <c r="Q11190" s="83"/>
      <c r="R11190" s="83"/>
      <c r="S11190" s="83"/>
      <c r="T11190" s="3310"/>
      <c r="U11190" s="83"/>
      <c r="V11190" s="3310"/>
      <c r="W11190" s="83"/>
      <c r="X11190" s="83"/>
      <c r="Y11190" s="83"/>
      <c r="Z11190" s="83"/>
      <c r="AA11190" s="83"/>
      <c r="AB11190" s="3546"/>
      <c r="AC11190" s="1507">
        <f t="shared" si="4269"/>
        <v>170</v>
      </c>
      <c r="AD11190" s="1508">
        <f t="shared" si="4270"/>
        <v>119732.9108</v>
      </c>
      <c r="AE11190" s="14">
        <f t="shared" si="4271"/>
        <v>12.166666666666666</v>
      </c>
      <c r="AF11190" s="14">
        <f t="shared" si="4272"/>
        <v>123.66666666666667</v>
      </c>
      <c r="AG11190" s="14">
        <f t="shared" si="4273"/>
        <v>1.3746630727762803</v>
      </c>
      <c r="AH11190" s="14">
        <f t="shared" si="4274"/>
        <v>-10.792003593890385</v>
      </c>
      <c r="AI11190" s="14">
        <f t="shared" si="4275"/>
        <v>-1334.6111111111111</v>
      </c>
      <c r="AJ11190" s="1740"/>
    </row>
    <row r="11191" spans="1:36" s="152" customFormat="1" ht="51.75" customHeight="1">
      <c r="A11191" s="87">
        <v>48</v>
      </c>
      <c r="B11191" s="3548" t="s">
        <v>6908</v>
      </c>
      <c r="C11191" s="1828" t="s">
        <v>65</v>
      </c>
      <c r="D11191" s="3563">
        <v>4.1139599999999996</v>
      </c>
      <c r="E11191" s="85">
        <v>5280</v>
      </c>
      <c r="F11191" s="3543"/>
      <c r="G11191" s="3310"/>
      <c r="H11191" s="3543">
        <f t="shared" si="4268"/>
        <v>0</v>
      </c>
      <c r="I11191" s="86">
        <v>44921</v>
      </c>
      <c r="J11191" s="86">
        <v>45777</v>
      </c>
      <c r="K11191" s="86"/>
      <c r="L11191" s="86"/>
      <c r="M11191" s="86"/>
      <c r="N11191" s="85">
        <v>227</v>
      </c>
      <c r="O11191" s="83">
        <v>244</v>
      </c>
      <c r="P11191" s="83">
        <v>276</v>
      </c>
      <c r="Q11191" s="83"/>
      <c r="R11191" s="83"/>
      <c r="S11191" s="83"/>
      <c r="T11191" s="3310"/>
      <c r="U11191" s="83"/>
      <c r="V11191" s="3310"/>
      <c r="W11191" s="83"/>
      <c r="X11191" s="83"/>
      <c r="Y11191" s="83"/>
      <c r="Z11191" s="83"/>
      <c r="AA11191" s="83"/>
      <c r="AB11191" s="3546"/>
      <c r="AC11191" s="1507">
        <f t="shared" si="4269"/>
        <v>4533</v>
      </c>
      <c r="AD11191" s="1508">
        <f t="shared" si="4270"/>
        <v>18648.580679999999</v>
      </c>
      <c r="AE11191" s="14">
        <f t="shared" si="4271"/>
        <v>25.333333333333332</v>
      </c>
      <c r="AF11191" s="14">
        <f t="shared" si="4272"/>
        <v>249</v>
      </c>
      <c r="AG11191" s="14">
        <f t="shared" si="4273"/>
        <v>18.204819277108435</v>
      </c>
      <c r="AH11191" s="14">
        <f t="shared" si="4274"/>
        <v>-7.1285140562248976</v>
      </c>
      <c r="AI11191" s="14">
        <f t="shared" si="4275"/>
        <v>-1775</v>
      </c>
      <c r="AJ11191" s="1740"/>
    </row>
    <row r="11192" spans="1:36" s="152" customFormat="1" ht="43.5" customHeight="1">
      <c r="A11192" s="87">
        <v>61</v>
      </c>
      <c r="B11192" s="3548" t="s">
        <v>8897</v>
      </c>
      <c r="C11192" s="1828" t="s">
        <v>65</v>
      </c>
      <c r="D11192" s="3563">
        <v>131.65</v>
      </c>
      <c r="E11192" s="85"/>
      <c r="F11192" s="3543"/>
      <c r="G11192" s="3310">
        <v>100</v>
      </c>
      <c r="H11192" s="3543">
        <f t="shared" si="4268"/>
        <v>13165</v>
      </c>
      <c r="I11192" s="86">
        <v>44973</v>
      </c>
      <c r="J11192" s="86">
        <v>45169</v>
      </c>
      <c r="K11192" s="86"/>
      <c r="L11192" s="86"/>
      <c r="M11192" s="86"/>
      <c r="N11192" s="85"/>
      <c r="O11192" s="83">
        <v>0</v>
      </c>
      <c r="P11192" s="83">
        <v>2</v>
      </c>
      <c r="Q11192" s="83"/>
      <c r="R11192" s="83"/>
      <c r="S11192" s="83"/>
      <c r="T11192" s="3310"/>
      <c r="U11192" s="83"/>
      <c r="V11192" s="3310"/>
      <c r="W11192" s="83"/>
      <c r="X11192" s="83"/>
      <c r="Y11192" s="83"/>
      <c r="Z11192" s="83"/>
      <c r="AA11192" s="83"/>
      <c r="AB11192" s="3546"/>
      <c r="AC11192" s="1507">
        <f t="shared" si="4269"/>
        <v>98</v>
      </c>
      <c r="AD11192" s="1508">
        <f t="shared" si="4270"/>
        <v>12901.7</v>
      </c>
      <c r="AE11192" s="14">
        <f t="shared" si="4271"/>
        <v>5.0666666666666664</v>
      </c>
      <c r="AF11192" s="14">
        <f t="shared" si="4272"/>
        <v>0.66666666666666663</v>
      </c>
      <c r="AG11192" s="14">
        <f t="shared" si="4273"/>
        <v>147</v>
      </c>
      <c r="AH11192" s="14">
        <f t="shared" si="4274"/>
        <v>141.93333333333334</v>
      </c>
      <c r="AI11192" s="14">
        <f t="shared" si="4275"/>
        <v>94.62222222222222</v>
      </c>
      <c r="AJ11192" s="1740"/>
    </row>
    <row r="11193" spans="1:36" s="152" customFormat="1" ht="56.25" customHeight="1">
      <c r="A11193" s="3541">
        <v>62</v>
      </c>
      <c r="B11193" s="3548" t="s">
        <v>8898</v>
      </c>
      <c r="C11193" s="1828" t="s">
        <v>156</v>
      </c>
      <c r="D11193" s="3563">
        <v>1</v>
      </c>
      <c r="E11193" s="85"/>
      <c r="F11193" s="3543"/>
      <c r="G11193" s="3310">
        <v>50</v>
      </c>
      <c r="H11193" s="3543">
        <f t="shared" si="4268"/>
        <v>50</v>
      </c>
      <c r="I11193" s="86">
        <v>44973</v>
      </c>
      <c r="J11193" s="86">
        <v>45930</v>
      </c>
      <c r="K11193" s="86"/>
      <c r="L11193" s="86"/>
      <c r="M11193" s="86"/>
      <c r="N11193" s="85"/>
      <c r="O11193" s="83">
        <v>0</v>
      </c>
      <c r="P11193" s="83">
        <v>2</v>
      </c>
      <c r="Q11193" s="83"/>
      <c r="R11193" s="83"/>
      <c r="S11193" s="83"/>
      <c r="T11193" s="3310"/>
      <c r="U11193" s="83"/>
      <c r="V11193" s="3310"/>
      <c r="W11193" s="83"/>
      <c r="X11193" s="83"/>
      <c r="Y11193" s="83"/>
      <c r="Z11193" s="83"/>
      <c r="AA11193" s="83"/>
      <c r="AB11193" s="3546"/>
      <c r="AC11193" s="1507">
        <f t="shared" si="4269"/>
        <v>48</v>
      </c>
      <c r="AD11193" s="1508">
        <f t="shared" si="4270"/>
        <v>48</v>
      </c>
      <c r="AE11193" s="14">
        <f t="shared" si="4271"/>
        <v>30.433333333333334</v>
      </c>
      <c r="AF11193" s="14">
        <f t="shared" si="4272"/>
        <v>0.66666666666666663</v>
      </c>
      <c r="AG11193" s="14">
        <f t="shared" si="4273"/>
        <v>72</v>
      </c>
      <c r="AH11193" s="14">
        <f t="shared" si="4274"/>
        <v>41.566666666666663</v>
      </c>
      <c r="AI11193" s="14">
        <f t="shared" si="4275"/>
        <v>27.711111111111112</v>
      </c>
      <c r="AJ11193" s="1740"/>
    </row>
    <row r="11194" spans="1:36" s="152" customFormat="1" ht="62.25" customHeight="1">
      <c r="A11194" s="87">
        <v>63</v>
      </c>
      <c r="B11194" s="3548" t="s">
        <v>8899</v>
      </c>
      <c r="C11194" s="1828" t="s">
        <v>65</v>
      </c>
      <c r="D11194" s="3563">
        <v>533.91999999999996</v>
      </c>
      <c r="E11194" s="85"/>
      <c r="F11194" s="3543"/>
      <c r="G11194" s="3310">
        <v>96</v>
      </c>
      <c r="H11194" s="3543">
        <f t="shared" si="4268"/>
        <v>51256.319999999992</v>
      </c>
      <c r="I11194" s="86">
        <v>44985</v>
      </c>
      <c r="J11194" s="86">
        <v>45051</v>
      </c>
      <c r="K11194" s="86"/>
      <c r="L11194" s="86"/>
      <c r="M11194" s="86"/>
      <c r="N11194" s="85"/>
      <c r="O11194" s="83">
        <v>0</v>
      </c>
      <c r="P11194" s="83">
        <v>96</v>
      </c>
      <c r="Q11194" s="83"/>
      <c r="R11194" s="83"/>
      <c r="S11194" s="83"/>
      <c r="T11194" s="3310"/>
      <c r="U11194" s="83"/>
      <c r="V11194" s="3310"/>
      <c r="W11194" s="83"/>
      <c r="X11194" s="83"/>
      <c r="Y11194" s="83"/>
      <c r="Z11194" s="83"/>
      <c r="AA11194" s="83"/>
      <c r="AB11194" s="3546"/>
      <c r="AC11194" s="1507">
        <f t="shared" si="4269"/>
        <v>0</v>
      </c>
      <c r="AD11194" s="1508">
        <f t="shared" si="4270"/>
        <v>0</v>
      </c>
      <c r="AE11194" s="14">
        <f t="shared" si="4271"/>
        <v>1.1333333333333333</v>
      </c>
      <c r="AF11194" s="14">
        <f t="shared" si="4272"/>
        <v>32</v>
      </c>
      <c r="AG11194" s="14">
        <f t="shared" si="4273"/>
        <v>0</v>
      </c>
      <c r="AH11194" s="14">
        <f t="shared" si="4274"/>
        <v>-1.1333333333333333</v>
      </c>
      <c r="AI11194" s="14">
        <f t="shared" si="4275"/>
        <v>-36.266666666666666</v>
      </c>
      <c r="AJ11194" s="1740"/>
    </row>
    <row r="11195" spans="1:36" s="152" customFormat="1" ht="43.5" customHeight="1">
      <c r="A11195" s="87">
        <v>72</v>
      </c>
      <c r="B11195" s="3548" t="s">
        <v>8609</v>
      </c>
      <c r="C11195" s="1828" t="s">
        <v>65</v>
      </c>
      <c r="D11195" s="3563">
        <v>274.26</v>
      </c>
      <c r="E11195" s="85"/>
      <c r="F11195" s="3543"/>
      <c r="G11195" s="3310">
        <v>20</v>
      </c>
      <c r="H11195" s="3543">
        <f t="shared" si="4268"/>
        <v>5485.2</v>
      </c>
      <c r="I11195" s="86">
        <v>45008</v>
      </c>
      <c r="J11195" s="86">
        <v>45097</v>
      </c>
      <c r="K11195" s="86"/>
      <c r="L11195" s="86"/>
      <c r="M11195" s="86"/>
      <c r="N11195" s="85"/>
      <c r="O11195" s="83"/>
      <c r="P11195" s="83"/>
      <c r="Q11195" s="83"/>
      <c r="R11195" s="83"/>
      <c r="S11195" s="83"/>
      <c r="T11195" s="3310"/>
      <c r="U11195" s="83"/>
      <c r="V11195" s="3310"/>
      <c r="W11195" s="83"/>
      <c r="X11195" s="83"/>
      <c r="Y11195" s="83"/>
      <c r="Z11195" s="83"/>
      <c r="AA11195" s="83"/>
      <c r="AB11195" s="3546"/>
      <c r="AC11195" s="1507">
        <f t="shared" si="4269"/>
        <v>20</v>
      </c>
      <c r="AD11195" s="1508">
        <f t="shared" si="4270"/>
        <v>5485.2</v>
      </c>
      <c r="AE11195" s="14">
        <f t="shared" si="4271"/>
        <v>2.6666666666666665</v>
      </c>
      <c r="AF11195" s="14">
        <f t="shared" si="4272"/>
        <v>0</v>
      </c>
      <c r="AG11195" s="14" t="e">
        <f t="shared" si="4273"/>
        <v>#DIV/0!</v>
      </c>
      <c r="AH11195" s="14" t="e">
        <f t="shared" si="4274"/>
        <v>#DIV/0!</v>
      </c>
      <c r="AI11195" s="14">
        <f t="shared" si="4275"/>
        <v>20</v>
      </c>
      <c r="AJ11195" s="1740"/>
    </row>
    <row r="11196" spans="1:36" s="152" customFormat="1" ht="43.5" customHeight="1">
      <c r="A11196" s="87">
        <v>73</v>
      </c>
      <c r="B11196" s="3548" t="s">
        <v>9574</v>
      </c>
      <c r="C11196" s="1828" t="s">
        <v>65</v>
      </c>
      <c r="D11196" s="3563">
        <v>533.91999999999996</v>
      </c>
      <c r="E11196" s="85"/>
      <c r="F11196" s="3543"/>
      <c r="G11196" s="3310">
        <v>192</v>
      </c>
      <c r="H11196" s="3543">
        <f t="shared" si="4268"/>
        <v>102512.63999999998</v>
      </c>
      <c r="I11196" s="86">
        <v>45008</v>
      </c>
      <c r="J11196" s="86">
        <v>45034</v>
      </c>
      <c r="K11196" s="86"/>
      <c r="L11196" s="86"/>
      <c r="M11196" s="86"/>
      <c r="N11196" s="85"/>
      <c r="O11196" s="83"/>
      <c r="P11196" s="83">
        <v>36</v>
      </c>
      <c r="Q11196" s="83"/>
      <c r="R11196" s="83"/>
      <c r="S11196" s="83"/>
      <c r="T11196" s="3310"/>
      <c r="U11196" s="83"/>
      <c r="V11196" s="3310"/>
      <c r="W11196" s="83"/>
      <c r="X11196" s="83"/>
      <c r="Y11196" s="83"/>
      <c r="Z11196" s="83"/>
      <c r="AA11196" s="83"/>
      <c r="AB11196" s="3546"/>
      <c r="AC11196" s="1507">
        <f t="shared" si="4269"/>
        <v>156</v>
      </c>
      <c r="AD11196" s="1508">
        <f t="shared" si="4270"/>
        <v>83291.51999999999</v>
      </c>
      <c r="AE11196" s="14">
        <f t="shared" si="4271"/>
        <v>0.56666666666666665</v>
      </c>
      <c r="AF11196" s="14">
        <f t="shared" si="4272"/>
        <v>12</v>
      </c>
      <c r="AG11196" s="14">
        <f t="shared" si="4273"/>
        <v>13</v>
      </c>
      <c r="AH11196" s="14">
        <f t="shared" si="4274"/>
        <v>12.433333333333334</v>
      </c>
      <c r="AI11196" s="14">
        <f t="shared" si="4275"/>
        <v>149.19999999999999</v>
      </c>
      <c r="AJ11196" s="1740"/>
    </row>
    <row r="11197" spans="1:36" s="152" customFormat="1" ht="33.75" customHeight="1">
      <c r="A11197" s="3541">
        <v>74</v>
      </c>
      <c r="B11197" s="3548" t="s">
        <v>8900</v>
      </c>
      <c r="C11197" s="1828" t="s">
        <v>143</v>
      </c>
      <c r="D11197" s="3563">
        <v>40.912039999999998</v>
      </c>
      <c r="E11197" s="85"/>
      <c r="F11197" s="3543"/>
      <c r="G11197" s="3310">
        <v>32</v>
      </c>
      <c r="H11197" s="3543">
        <f t="shared" si="4268"/>
        <v>1309.1852799999999</v>
      </c>
      <c r="I11197" s="86">
        <v>45008</v>
      </c>
      <c r="J11197" s="86">
        <v>45260</v>
      </c>
      <c r="K11197" s="86"/>
      <c r="L11197" s="86"/>
      <c r="M11197" s="86"/>
      <c r="N11197" s="85"/>
      <c r="O11197" s="83"/>
      <c r="P11197" s="83">
        <v>6</v>
      </c>
      <c r="Q11197" s="83"/>
      <c r="R11197" s="83"/>
      <c r="S11197" s="83"/>
      <c r="T11197" s="3310"/>
      <c r="U11197" s="83"/>
      <c r="V11197" s="3310"/>
      <c r="W11197" s="83"/>
      <c r="X11197" s="83"/>
      <c r="Y11197" s="83"/>
      <c r="Z11197" s="83"/>
      <c r="AA11197" s="83"/>
      <c r="AB11197" s="3546"/>
      <c r="AC11197" s="1507">
        <f t="shared" si="4269"/>
        <v>26</v>
      </c>
      <c r="AD11197" s="1508">
        <f t="shared" si="4270"/>
        <v>1063.7130399999999</v>
      </c>
      <c r="AE11197" s="14">
        <f t="shared" si="4271"/>
        <v>8.1</v>
      </c>
      <c r="AF11197" s="14">
        <f t="shared" si="4272"/>
        <v>2</v>
      </c>
      <c r="AG11197" s="14">
        <f t="shared" si="4273"/>
        <v>13</v>
      </c>
      <c r="AH11197" s="14">
        <f t="shared" si="4274"/>
        <v>4.9000000000000004</v>
      </c>
      <c r="AI11197" s="14">
        <f t="shared" si="4275"/>
        <v>9.8000000000000007</v>
      </c>
      <c r="AJ11197" s="1740"/>
    </row>
    <row r="11198" spans="1:36" s="152" customFormat="1" ht="33.75" customHeight="1">
      <c r="A11198" s="87">
        <v>75</v>
      </c>
      <c r="B11198" s="3548" t="s">
        <v>8901</v>
      </c>
      <c r="C11198" s="1828" t="s">
        <v>66</v>
      </c>
      <c r="D11198" s="3563">
        <v>3.5398399999999999</v>
      </c>
      <c r="E11198" s="85"/>
      <c r="F11198" s="3543"/>
      <c r="G11198" s="3310">
        <v>190</v>
      </c>
      <c r="H11198" s="3543">
        <f t="shared" si="4268"/>
        <v>672.56959999999992</v>
      </c>
      <c r="I11198" s="86">
        <v>45008</v>
      </c>
      <c r="J11198" s="86">
        <v>46326</v>
      </c>
      <c r="K11198" s="86"/>
      <c r="L11198" s="86"/>
      <c r="M11198" s="86"/>
      <c r="N11198" s="85"/>
      <c r="O11198" s="83"/>
      <c r="P11198" s="83">
        <v>40</v>
      </c>
      <c r="Q11198" s="83"/>
      <c r="R11198" s="83"/>
      <c r="S11198" s="83"/>
      <c r="T11198" s="3310"/>
      <c r="U11198" s="83"/>
      <c r="V11198" s="3310"/>
      <c r="W11198" s="83"/>
      <c r="X11198" s="83"/>
      <c r="Y11198" s="83"/>
      <c r="Z11198" s="83"/>
      <c r="AA11198" s="83"/>
      <c r="AB11198" s="3546"/>
      <c r="AC11198" s="1507">
        <f t="shared" si="4269"/>
        <v>150</v>
      </c>
      <c r="AD11198" s="1508">
        <f t="shared" si="4270"/>
        <v>530.976</v>
      </c>
      <c r="AE11198" s="14">
        <f t="shared" si="4271"/>
        <v>43.633333333333333</v>
      </c>
      <c r="AF11198" s="14">
        <f t="shared" si="4272"/>
        <v>13.333333333333334</v>
      </c>
      <c r="AG11198" s="14">
        <f t="shared" si="4273"/>
        <v>11.25</v>
      </c>
      <c r="AH11198" s="14">
        <f t="shared" si="4274"/>
        <v>-32.383333333333333</v>
      </c>
      <c r="AI11198" s="14">
        <f t="shared" si="4275"/>
        <v>-431.77777777777783</v>
      </c>
      <c r="AJ11198" s="1740"/>
    </row>
    <row r="11199" spans="1:36" s="152" customFormat="1" ht="32.25" customHeight="1">
      <c r="A11199" s="4166" t="s">
        <v>21</v>
      </c>
      <c r="B11199" s="4167"/>
      <c r="C11199" s="4167"/>
      <c r="D11199" s="4167"/>
      <c r="E11199" s="4167"/>
      <c r="F11199" s="4167"/>
      <c r="G11199" s="4167"/>
      <c r="H11199" s="4167"/>
      <c r="I11199" s="4167"/>
      <c r="J11199" s="4167"/>
      <c r="K11199" s="4167"/>
      <c r="L11199" s="4167"/>
      <c r="M11199" s="4167"/>
      <c r="N11199" s="4167"/>
      <c r="O11199" s="4167"/>
      <c r="P11199" s="4167"/>
      <c r="Q11199" s="4167"/>
      <c r="R11199" s="4167"/>
      <c r="S11199" s="4167"/>
      <c r="T11199" s="4167"/>
      <c r="U11199" s="4167"/>
      <c r="V11199" s="4167"/>
      <c r="W11199" s="4167"/>
      <c r="X11199" s="4167"/>
      <c r="Y11199" s="4167"/>
      <c r="Z11199" s="4167"/>
      <c r="AA11199" s="4167"/>
      <c r="AB11199" s="4167"/>
      <c r="AC11199" s="4167"/>
      <c r="AD11199" s="4167"/>
      <c r="AE11199" s="4167"/>
      <c r="AF11199" s="4167"/>
      <c r="AG11199" s="4167"/>
      <c r="AH11199" s="4167"/>
      <c r="AI11199" s="4167"/>
      <c r="AJ11199" s="4168"/>
    </row>
    <row r="11200" spans="1:36" s="152" customFormat="1" ht="32.25" customHeight="1">
      <c r="A11200" s="3541">
        <v>77</v>
      </c>
      <c r="B11200" s="3542" t="s">
        <v>144</v>
      </c>
      <c r="C11200" s="1828" t="s">
        <v>66</v>
      </c>
      <c r="D11200" s="3552">
        <v>15</v>
      </c>
      <c r="E11200" s="85">
        <v>16</v>
      </c>
      <c r="F11200" s="3543">
        <f t="shared" ref="F11200:F11221" si="4276">D11200*E11200</f>
        <v>240</v>
      </c>
      <c r="G11200" s="85"/>
      <c r="H11200" s="3543">
        <f t="shared" ref="H11200:H11221" si="4277">D11200*G11200</f>
        <v>0</v>
      </c>
      <c r="I11200" s="86"/>
      <c r="J11200" s="86"/>
      <c r="K11200" s="86"/>
      <c r="L11200" s="86"/>
      <c r="M11200" s="86"/>
      <c r="N11200" s="85"/>
      <c r="O11200" s="83"/>
      <c r="P11200" s="83">
        <v>0</v>
      </c>
      <c r="Q11200" s="83"/>
      <c r="R11200" s="83"/>
      <c r="S11200" s="83"/>
      <c r="T11200" s="83"/>
      <c r="U11200" s="83"/>
      <c r="V11200" s="83"/>
      <c r="W11200" s="83"/>
      <c r="X11200" s="83"/>
      <c r="Y11200" s="83"/>
      <c r="Z11200" s="83"/>
      <c r="AA11200" s="83"/>
      <c r="AB11200" s="3546"/>
      <c r="AC11200" s="1507">
        <f t="shared" ref="AC11200:AC11221" si="4278">E11200+G11200-N11200-O11200-AA11200-P11200-Q11200-R11200-S11200-T11200-U11200-V11200-W11200-X11200-Y11200</f>
        <v>16</v>
      </c>
      <c r="AD11200" s="1508">
        <f t="shared" ref="AD11200:AD11221" si="4279">D11200*AC11200</f>
        <v>240</v>
      </c>
      <c r="AE11200" s="14">
        <f t="shared" ref="AE11200:AE11221" si="4280">(J11200-"01.04.2023")/30</f>
        <v>-1500.5666666666666</v>
      </c>
      <c r="AF11200" s="14">
        <f t="shared" ref="AF11200:AF11221" si="4281">(N11200+O11200+P11200+Q11200+R11200+S11200+T11200+U11200+V11200+W11200+X11200+Y11200)/3</f>
        <v>0</v>
      </c>
      <c r="AG11200" s="14" t="e">
        <f t="shared" ref="AG11200:AG11221" si="4282">AC11200/AF11200</f>
        <v>#DIV/0!</v>
      </c>
      <c r="AH11200" s="14" t="e">
        <f t="shared" ref="AH11200:AH11221" si="4283">AG11200-AE11200</f>
        <v>#DIV/0!</v>
      </c>
      <c r="AI11200" s="14">
        <f t="shared" ref="AI11200:AI11221" si="4284">AC11200-(AE11200*AF11200)</f>
        <v>16</v>
      </c>
      <c r="AJ11200" s="1740"/>
    </row>
    <row r="11201" spans="1:36" s="152" customFormat="1" ht="32.25" customHeight="1">
      <c r="A11201" s="3541">
        <v>78</v>
      </c>
      <c r="B11201" s="3542" t="s">
        <v>145</v>
      </c>
      <c r="C11201" s="1828" t="s">
        <v>66</v>
      </c>
      <c r="D11201" s="3559">
        <v>11.616</v>
      </c>
      <c r="E11201" s="85">
        <v>16</v>
      </c>
      <c r="F11201" s="3543">
        <f t="shared" si="4276"/>
        <v>185.85599999999999</v>
      </c>
      <c r="G11201" s="85"/>
      <c r="H11201" s="3543">
        <f t="shared" si="4277"/>
        <v>0</v>
      </c>
      <c r="I11201" s="86"/>
      <c r="J11201" s="86"/>
      <c r="K11201" s="86"/>
      <c r="L11201" s="86"/>
      <c r="M11201" s="86"/>
      <c r="N11201" s="85"/>
      <c r="O11201" s="83"/>
      <c r="P11201" s="83">
        <v>0</v>
      </c>
      <c r="Q11201" s="83"/>
      <c r="R11201" s="83"/>
      <c r="S11201" s="83"/>
      <c r="T11201" s="83"/>
      <c r="U11201" s="83"/>
      <c r="V11201" s="83"/>
      <c r="W11201" s="83"/>
      <c r="X11201" s="83"/>
      <c r="Y11201" s="83"/>
      <c r="Z11201" s="83"/>
      <c r="AA11201" s="83"/>
      <c r="AB11201" s="3546"/>
      <c r="AC11201" s="1507">
        <f t="shared" si="4278"/>
        <v>16</v>
      </c>
      <c r="AD11201" s="1508">
        <f t="shared" si="4279"/>
        <v>185.85599999999999</v>
      </c>
      <c r="AE11201" s="14">
        <f t="shared" si="4280"/>
        <v>-1500.5666666666666</v>
      </c>
      <c r="AF11201" s="14">
        <f t="shared" si="4281"/>
        <v>0</v>
      </c>
      <c r="AG11201" s="14" t="e">
        <f t="shared" si="4282"/>
        <v>#DIV/0!</v>
      </c>
      <c r="AH11201" s="14" t="e">
        <f t="shared" si="4283"/>
        <v>#DIV/0!</v>
      </c>
      <c r="AI11201" s="14">
        <f t="shared" si="4284"/>
        <v>16</v>
      </c>
      <c r="AJ11201" s="1740"/>
    </row>
    <row r="11202" spans="1:36" s="152" customFormat="1" ht="32.25" customHeight="1">
      <c r="A11202" s="3541">
        <v>79</v>
      </c>
      <c r="B11202" s="3542" t="s">
        <v>7126</v>
      </c>
      <c r="C11202" s="1828" t="s">
        <v>66</v>
      </c>
      <c r="D11202" s="3559">
        <v>65.25</v>
      </c>
      <c r="E11202" s="87">
        <v>8</v>
      </c>
      <c r="F11202" s="3543">
        <f t="shared" si="4276"/>
        <v>522</v>
      </c>
      <c r="G11202" s="3564"/>
      <c r="H11202" s="3543">
        <f t="shared" si="4277"/>
        <v>0</v>
      </c>
      <c r="I11202" s="3564"/>
      <c r="J11202" s="86"/>
      <c r="K11202" s="86"/>
      <c r="L11202" s="86"/>
      <c r="M11202" s="86"/>
      <c r="N11202" s="87"/>
      <c r="O11202" s="87">
        <v>1</v>
      </c>
      <c r="P11202" s="87"/>
      <c r="Q11202" s="87"/>
      <c r="R11202" s="87"/>
      <c r="S11202" s="87"/>
      <c r="T11202" s="87"/>
      <c r="U11202" s="87"/>
      <c r="V11202" s="87"/>
      <c r="W11202" s="87"/>
      <c r="X11202" s="87"/>
      <c r="Y11202" s="87"/>
      <c r="Z11202" s="87"/>
      <c r="AA11202" s="87"/>
      <c r="AB11202" s="3546"/>
      <c r="AC11202" s="1507">
        <f t="shared" si="4278"/>
        <v>7</v>
      </c>
      <c r="AD11202" s="1508">
        <f t="shared" si="4279"/>
        <v>456.75</v>
      </c>
      <c r="AE11202" s="14">
        <f t="shared" si="4280"/>
        <v>-1500.5666666666666</v>
      </c>
      <c r="AF11202" s="14">
        <f t="shared" si="4281"/>
        <v>0.33333333333333331</v>
      </c>
      <c r="AG11202" s="14">
        <f t="shared" si="4282"/>
        <v>21</v>
      </c>
      <c r="AH11202" s="14">
        <f t="shared" si="4283"/>
        <v>1521.5666666666666</v>
      </c>
      <c r="AI11202" s="14">
        <f t="shared" si="4284"/>
        <v>507.18888888888887</v>
      </c>
      <c r="AJ11202" s="1740"/>
    </row>
    <row r="11203" spans="1:36" s="152" customFormat="1" ht="27" customHeight="1">
      <c r="A11203" s="3541">
        <v>80</v>
      </c>
      <c r="B11203" s="3548" t="s">
        <v>4116</v>
      </c>
      <c r="C11203" s="1828" t="s">
        <v>66</v>
      </c>
      <c r="D11203" s="3552">
        <v>0.47</v>
      </c>
      <c r="E11203" s="87">
        <v>39349</v>
      </c>
      <c r="F11203" s="3543">
        <f t="shared" si="4276"/>
        <v>18494.03</v>
      </c>
      <c r="G11203" s="3564"/>
      <c r="H11203" s="3543">
        <f t="shared" si="4277"/>
        <v>0</v>
      </c>
      <c r="I11203" s="3565">
        <v>44763</v>
      </c>
      <c r="J11203" s="86">
        <v>45260</v>
      </c>
      <c r="K11203" s="86"/>
      <c r="L11203" s="3310">
        <v>556</v>
      </c>
      <c r="M11203" s="86">
        <v>44761</v>
      </c>
      <c r="N11203" s="87">
        <v>77</v>
      </c>
      <c r="O11203" s="87">
        <v>163</v>
      </c>
      <c r="P11203" s="87">
        <v>109</v>
      </c>
      <c r="Q11203" s="87"/>
      <c r="R11203" s="87"/>
      <c r="S11203" s="87"/>
      <c r="T11203" s="87"/>
      <c r="U11203" s="87"/>
      <c r="V11203" s="87"/>
      <c r="W11203" s="87"/>
      <c r="X11203" s="87"/>
      <c r="Y11203" s="87"/>
      <c r="Z11203" s="87"/>
      <c r="AA11203" s="87"/>
      <c r="AB11203" s="3546"/>
      <c r="AC11203" s="1507">
        <f t="shared" si="4278"/>
        <v>39000</v>
      </c>
      <c r="AD11203" s="1508">
        <f t="shared" si="4279"/>
        <v>18330</v>
      </c>
      <c r="AE11203" s="14">
        <f t="shared" si="4280"/>
        <v>8.1</v>
      </c>
      <c r="AF11203" s="14">
        <f t="shared" si="4281"/>
        <v>116.33333333333333</v>
      </c>
      <c r="AG11203" s="14">
        <f t="shared" si="4282"/>
        <v>335.243553008596</v>
      </c>
      <c r="AH11203" s="14">
        <f t="shared" si="4283"/>
        <v>327.14355300859597</v>
      </c>
      <c r="AI11203" s="14">
        <f t="shared" si="4284"/>
        <v>38057.699999999997</v>
      </c>
      <c r="AJ11203" s="1740"/>
    </row>
    <row r="11204" spans="1:36" s="152" customFormat="1" ht="27" customHeight="1">
      <c r="A11204" s="3541">
        <v>81</v>
      </c>
      <c r="B11204" s="3548" t="s">
        <v>1305</v>
      </c>
      <c r="C11204" s="1828" t="s">
        <v>176</v>
      </c>
      <c r="D11204" s="3552">
        <v>0</v>
      </c>
      <c r="E11204" s="87">
        <v>1110</v>
      </c>
      <c r="F11204" s="3543">
        <f t="shared" si="4276"/>
        <v>0</v>
      </c>
      <c r="G11204" s="3564"/>
      <c r="H11204" s="3543">
        <f t="shared" si="4277"/>
        <v>0</v>
      </c>
      <c r="I11204" s="3565">
        <v>44677</v>
      </c>
      <c r="J11204" s="86">
        <v>46082</v>
      </c>
      <c r="K11204" s="86"/>
      <c r="L11204" s="3310"/>
      <c r="M11204" s="86"/>
      <c r="N11204" s="87"/>
      <c r="O11204" s="87">
        <v>15</v>
      </c>
      <c r="P11204" s="87">
        <v>10</v>
      </c>
      <c r="Q11204" s="87"/>
      <c r="R11204" s="87"/>
      <c r="S11204" s="87"/>
      <c r="T11204" s="87"/>
      <c r="U11204" s="87"/>
      <c r="V11204" s="87"/>
      <c r="W11204" s="87"/>
      <c r="X11204" s="87"/>
      <c r="Y11204" s="87"/>
      <c r="Z11204" s="87"/>
      <c r="AA11204" s="87"/>
      <c r="AB11204" s="3546"/>
      <c r="AC11204" s="1507">
        <f t="shared" si="4278"/>
        <v>1085</v>
      </c>
      <c r="AD11204" s="1508">
        <f t="shared" si="4279"/>
        <v>0</v>
      </c>
      <c r="AE11204" s="14">
        <f t="shared" si="4280"/>
        <v>35.5</v>
      </c>
      <c r="AF11204" s="14">
        <f t="shared" si="4281"/>
        <v>8.3333333333333339</v>
      </c>
      <c r="AG11204" s="14">
        <f t="shared" si="4282"/>
        <v>130.19999999999999</v>
      </c>
      <c r="AH11204" s="14">
        <f t="shared" si="4283"/>
        <v>94.699999999999989</v>
      </c>
      <c r="AI11204" s="14">
        <f t="shared" si="4284"/>
        <v>789.16666666666663</v>
      </c>
      <c r="AJ11204" s="1740"/>
    </row>
    <row r="11205" spans="1:36" s="152" customFormat="1" ht="43.5" customHeight="1">
      <c r="A11205" s="3541">
        <v>83</v>
      </c>
      <c r="B11205" s="3566" t="s">
        <v>1306</v>
      </c>
      <c r="C11205" s="3567" t="s">
        <v>181</v>
      </c>
      <c r="D11205" s="3552">
        <v>0</v>
      </c>
      <c r="E11205" s="87">
        <v>30</v>
      </c>
      <c r="F11205" s="3543">
        <f t="shared" si="4276"/>
        <v>0</v>
      </c>
      <c r="G11205" s="3564"/>
      <c r="H11205" s="3543">
        <f t="shared" si="4277"/>
        <v>0</v>
      </c>
      <c r="I11205" s="3565">
        <v>44670</v>
      </c>
      <c r="J11205" s="86">
        <v>45931</v>
      </c>
      <c r="K11205" s="86"/>
      <c r="L11205" s="3310"/>
      <c r="M11205" s="86"/>
      <c r="N11205" s="87"/>
      <c r="O11205" s="87">
        <v>16</v>
      </c>
      <c r="P11205" s="87">
        <v>4</v>
      </c>
      <c r="Q11205" s="87"/>
      <c r="R11205" s="87"/>
      <c r="S11205" s="87"/>
      <c r="T11205" s="87"/>
      <c r="U11205" s="87"/>
      <c r="V11205" s="87"/>
      <c r="W11205" s="87"/>
      <c r="X11205" s="87"/>
      <c r="Y11205" s="87"/>
      <c r="Z11205" s="87"/>
      <c r="AA11205" s="87"/>
      <c r="AB11205" s="3546"/>
      <c r="AC11205" s="1507">
        <f t="shared" si="4278"/>
        <v>10</v>
      </c>
      <c r="AD11205" s="1508">
        <f t="shared" si="4279"/>
        <v>0</v>
      </c>
      <c r="AE11205" s="14">
        <f t="shared" si="4280"/>
        <v>30.466666666666665</v>
      </c>
      <c r="AF11205" s="14">
        <f t="shared" si="4281"/>
        <v>6.666666666666667</v>
      </c>
      <c r="AG11205" s="14">
        <f t="shared" si="4282"/>
        <v>1.5</v>
      </c>
      <c r="AH11205" s="14">
        <f t="shared" si="4283"/>
        <v>-28.966666666666665</v>
      </c>
      <c r="AI11205" s="14">
        <f t="shared" si="4284"/>
        <v>-193.11111111111111</v>
      </c>
      <c r="AJ11205" s="1740"/>
    </row>
    <row r="11206" spans="1:36" s="152" customFormat="1" ht="28.5" customHeight="1">
      <c r="A11206" s="3541">
        <v>85</v>
      </c>
      <c r="B11206" s="104" t="s">
        <v>2959</v>
      </c>
      <c r="C11206" s="3568" t="s">
        <v>78</v>
      </c>
      <c r="D11206" s="3562">
        <v>1</v>
      </c>
      <c r="E11206" s="87">
        <v>1</v>
      </c>
      <c r="F11206" s="3543">
        <f t="shared" si="4276"/>
        <v>1</v>
      </c>
      <c r="G11206" s="3310"/>
      <c r="H11206" s="3543">
        <f t="shared" si="4277"/>
        <v>0</v>
      </c>
      <c r="I11206" s="86">
        <v>44686</v>
      </c>
      <c r="J11206" s="86">
        <v>45077</v>
      </c>
      <c r="K11206" s="86"/>
      <c r="L11206" s="3310"/>
      <c r="M11206" s="86"/>
      <c r="N11206" s="87"/>
      <c r="O11206" s="87">
        <v>0</v>
      </c>
      <c r="P11206" s="87"/>
      <c r="Q11206" s="87"/>
      <c r="R11206" s="87"/>
      <c r="S11206" s="87"/>
      <c r="T11206" s="87"/>
      <c r="U11206" s="87"/>
      <c r="V11206" s="3310"/>
      <c r="W11206" s="87"/>
      <c r="X11206" s="87"/>
      <c r="Y11206" s="87"/>
      <c r="Z11206" s="87"/>
      <c r="AA11206" s="87"/>
      <c r="AB11206" s="3546"/>
      <c r="AC11206" s="1507">
        <f t="shared" si="4278"/>
        <v>1</v>
      </c>
      <c r="AD11206" s="1508">
        <f t="shared" si="4279"/>
        <v>1</v>
      </c>
      <c r="AE11206" s="14">
        <f t="shared" si="4280"/>
        <v>2</v>
      </c>
      <c r="AF11206" s="14">
        <f t="shared" si="4281"/>
        <v>0</v>
      </c>
      <c r="AG11206" s="14" t="e">
        <f t="shared" si="4282"/>
        <v>#DIV/0!</v>
      </c>
      <c r="AH11206" s="14" t="e">
        <f t="shared" si="4283"/>
        <v>#DIV/0!</v>
      </c>
      <c r="AI11206" s="14">
        <f t="shared" si="4284"/>
        <v>1</v>
      </c>
      <c r="AJ11206" s="1740"/>
    </row>
    <row r="11207" spans="1:36" s="152" customFormat="1" ht="28.5" customHeight="1">
      <c r="A11207" s="3541">
        <v>86</v>
      </c>
      <c r="B11207" s="3542" t="s">
        <v>3038</v>
      </c>
      <c r="C11207" s="1828" t="s">
        <v>66</v>
      </c>
      <c r="D11207" s="3562">
        <v>1</v>
      </c>
      <c r="E11207" s="87">
        <v>10000</v>
      </c>
      <c r="F11207" s="3543">
        <f t="shared" si="4276"/>
        <v>10000</v>
      </c>
      <c r="G11207" s="3310"/>
      <c r="H11207" s="3543">
        <f t="shared" si="4277"/>
        <v>0</v>
      </c>
      <c r="I11207" s="86">
        <v>44698</v>
      </c>
      <c r="J11207" s="86">
        <v>45961</v>
      </c>
      <c r="K11207" s="86"/>
      <c r="L11207" s="3310"/>
      <c r="M11207" s="86"/>
      <c r="N11207" s="87">
        <v>350</v>
      </c>
      <c r="O11207" s="87">
        <v>350</v>
      </c>
      <c r="P11207" s="87">
        <v>2300</v>
      </c>
      <c r="Q11207" s="87"/>
      <c r="R11207" s="87"/>
      <c r="S11207" s="87"/>
      <c r="T11207" s="87"/>
      <c r="U11207" s="87"/>
      <c r="V11207" s="3310"/>
      <c r="W11207" s="87"/>
      <c r="X11207" s="87"/>
      <c r="Y11207" s="87"/>
      <c r="Z11207" s="87"/>
      <c r="AA11207" s="87"/>
      <c r="AB11207" s="3546"/>
      <c r="AC11207" s="1507">
        <f t="shared" si="4278"/>
        <v>7000</v>
      </c>
      <c r="AD11207" s="1508">
        <f t="shared" si="4279"/>
        <v>7000</v>
      </c>
      <c r="AE11207" s="14">
        <f t="shared" si="4280"/>
        <v>31.466666666666665</v>
      </c>
      <c r="AF11207" s="14">
        <f t="shared" si="4281"/>
        <v>1000</v>
      </c>
      <c r="AG11207" s="14">
        <f t="shared" si="4282"/>
        <v>7</v>
      </c>
      <c r="AH11207" s="14">
        <f t="shared" si="4283"/>
        <v>-24.466666666666665</v>
      </c>
      <c r="AI11207" s="14">
        <f t="shared" si="4284"/>
        <v>-24466.666666666664</v>
      </c>
      <c r="AJ11207" s="1740"/>
    </row>
    <row r="11208" spans="1:36" s="152" customFormat="1" ht="28.5" customHeight="1">
      <c r="A11208" s="3541">
        <v>88</v>
      </c>
      <c r="B11208" s="3542" t="s">
        <v>3039</v>
      </c>
      <c r="C11208" s="1828" t="s">
        <v>66</v>
      </c>
      <c r="D11208" s="3562">
        <v>1</v>
      </c>
      <c r="E11208" s="87">
        <v>1</v>
      </c>
      <c r="F11208" s="3543">
        <f t="shared" si="4276"/>
        <v>1</v>
      </c>
      <c r="G11208" s="3310"/>
      <c r="H11208" s="3543">
        <f t="shared" si="4277"/>
        <v>0</v>
      </c>
      <c r="I11208" s="86">
        <v>44701</v>
      </c>
      <c r="J11208" s="86">
        <v>45169</v>
      </c>
      <c r="K11208" s="86"/>
      <c r="L11208" s="3310"/>
      <c r="M11208" s="86"/>
      <c r="N11208" s="87"/>
      <c r="O11208" s="87">
        <v>0</v>
      </c>
      <c r="P11208" s="87"/>
      <c r="Q11208" s="87"/>
      <c r="R11208" s="87"/>
      <c r="S11208" s="87"/>
      <c r="T11208" s="87"/>
      <c r="U11208" s="87"/>
      <c r="V11208" s="3310"/>
      <c r="W11208" s="87"/>
      <c r="X11208" s="87"/>
      <c r="Y11208" s="87"/>
      <c r="Z11208" s="87"/>
      <c r="AA11208" s="87"/>
      <c r="AB11208" s="3546"/>
      <c r="AC11208" s="1507">
        <f t="shared" si="4278"/>
        <v>1</v>
      </c>
      <c r="AD11208" s="1508">
        <f t="shared" si="4279"/>
        <v>1</v>
      </c>
      <c r="AE11208" s="14">
        <f t="shared" si="4280"/>
        <v>5.0666666666666664</v>
      </c>
      <c r="AF11208" s="14">
        <f t="shared" si="4281"/>
        <v>0</v>
      </c>
      <c r="AG11208" s="14" t="e">
        <f t="shared" si="4282"/>
        <v>#DIV/0!</v>
      </c>
      <c r="AH11208" s="14" t="e">
        <f t="shared" si="4283"/>
        <v>#DIV/0!</v>
      </c>
      <c r="AI11208" s="14">
        <f t="shared" si="4284"/>
        <v>1</v>
      </c>
      <c r="AJ11208" s="1740"/>
    </row>
    <row r="11209" spans="1:36" s="152" customFormat="1" ht="28.5" customHeight="1">
      <c r="A11209" s="3541">
        <v>90</v>
      </c>
      <c r="B11209" s="3569" t="s">
        <v>3032</v>
      </c>
      <c r="C11209" s="3303" t="s">
        <v>234</v>
      </c>
      <c r="D11209" s="3562">
        <v>1</v>
      </c>
      <c r="E11209" s="87">
        <v>202</v>
      </c>
      <c r="F11209" s="3543">
        <f t="shared" si="4276"/>
        <v>202</v>
      </c>
      <c r="G11209" s="3310"/>
      <c r="H11209" s="3543">
        <f t="shared" si="4277"/>
        <v>0</v>
      </c>
      <c r="I11209" s="86">
        <v>44707</v>
      </c>
      <c r="J11209" s="86">
        <v>45688</v>
      </c>
      <c r="K11209" s="86"/>
      <c r="L11209" s="3310"/>
      <c r="M11209" s="86"/>
      <c r="N11209" s="87">
        <v>2</v>
      </c>
      <c r="O11209" s="87">
        <v>0</v>
      </c>
      <c r="P11209" s="87">
        <v>0</v>
      </c>
      <c r="Q11209" s="87"/>
      <c r="R11209" s="87"/>
      <c r="S11209" s="87"/>
      <c r="T11209" s="87"/>
      <c r="U11209" s="87"/>
      <c r="V11209" s="3310"/>
      <c r="W11209" s="87"/>
      <c r="X11209" s="87"/>
      <c r="Y11209" s="87"/>
      <c r="Z11209" s="87"/>
      <c r="AA11209" s="87"/>
      <c r="AB11209" s="3546"/>
      <c r="AC11209" s="1507">
        <f t="shared" si="4278"/>
        <v>200</v>
      </c>
      <c r="AD11209" s="1508">
        <f t="shared" si="4279"/>
        <v>200</v>
      </c>
      <c r="AE11209" s="14">
        <f t="shared" si="4280"/>
        <v>22.366666666666667</v>
      </c>
      <c r="AF11209" s="14">
        <f t="shared" si="4281"/>
        <v>0.66666666666666663</v>
      </c>
      <c r="AG11209" s="14">
        <f t="shared" si="4282"/>
        <v>300</v>
      </c>
      <c r="AH11209" s="14">
        <f t="shared" si="4283"/>
        <v>277.63333333333333</v>
      </c>
      <c r="AI11209" s="14">
        <f t="shared" si="4284"/>
        <v>185.0888888888889</v>
      </c>
      <c r="AJ11209" s="1740"/>
    </row>
    <row r="11210" spans="1:36" s="152" customFormat="1" ht="28.5" customHeight="1">
      <c r="A11210" s="3541">
        <v>92</v>
      </c>
      <c r="B11210" s="3569" t="s">
        <v>3549</v>
      </c>
      <c r="C11210" s="3303" t="s">
        <v>176</v>
      </c>
      <c r="D11210" s="3559">
        <v>1</v>
      </c>
      <c r="E11210" s="87">
        <v>264</v>
      </c>
      <c r="F11210" s="3543">
        <f t="shared" si="4276"/>
        <v>264</v>
      </c>
      <c r="G11210" s="3570"/>
      <c r="H11210" s="3543">
        <f t="shared" si="4277"/>
        <v>0</v>
      </c>
      <c r="I11210" s="1549">
        <v>44715</v>
      </c>
      <c r="J11210" s="86">
        <v>46203</v>
      </c>
      <c r="K11210" s="86"/>
      <c r="L11210" s="3310"/>
      <c r="M11210" s="86"/>
      <c r="N11210" s="87">
        <v>14</v>
      </c>
      <c r="O11210" s="87">
        <v>10</v>
      </c>
      <c r="P11210" s="87">
        <v>20</v>
      </c>
      <c r="Q11210" s="87"/>
      <c r="R11210" s="87"/>
      <c r="S11210" s="87"/>
      <c r="T11210" s="87"/>
      <c r="U11210" s="87"/>
      <c r="V11210" s="3310"/>
      <c r="W11210" s="87"/>
      <c r="X11210" s="87"/>
      <c r="Y11210" s="87"/>
      <c r="Z11210" s="87"/>
      <c r="AA11210" s="87"/>
      <c r="AB11210" s="3546"/>
      <c r="AC11210" s="1507">
        <f t="shared" si="4278"/>
        <v>220</v>
      </c>
      <c r="AD11210" s="1508">
        <f t="shared" si="4279"/>
        <v>220</v>
      </c>
      <c r="AE11210" s="14">
        <f t="shared" si="4280"/>
        <v>39.533333333333331</v>
      </c>
      <c r="AF11210" s="14">
        <f t="shared" si="4281"/>
        <v>14.666666666666666</v>
      </c>
      <c r="AG11210" s="14">
        <f t="shared" si="4282"/>
        <v>15</v>
      </c>
      <c r="AH11210" s="14">
        <f t="shared" si="4283"/>
        <v>-24.533333333333331</v>
      </c>
      <c r="AI11210" s="14">
        <f t="shared" si="4284"/>
        <v>-359.82222222222219</v>
      </c>
      <c r="AJ11210" s="1740"/>
    </row>
    <row r="11211" spans="1:36" s="152" customFormat="1" ht="29.25" customHeight="1">
      <c r="A11211" s="3541">
        <v>94</v>
      </c>
      <c r="B11211" s="3569" t="s">
        <v>3444</v>
      </c>
      <c r="C11211" s="3303" t="s">
        <v>63</v>
      </c>
      <c r="D11211" s="3559">
        <v>1</v>
      </c>
      <c r="E11211" s="87">
        <v>8207</v>
      </c>
      <c r="F11211" s="3543">
        <f t="shared" si="4276"/>
        <v>8207</v>
      </c>
      <c r="G11211" s="3310"/>
      <c r="H11211" s="3543">
        <f t="shared" si="4277"/>
        <v>0</v>
      </c>
      <c r="I11211" s="86">
        <v>44728</v>
      </c>
      <c r="J11211" s="86">
        <v>45038</v>
      </c>
      <c r="K11211" s="86"/>
      <c r="L11211" s="3310"/>
      <c r="M11211" s="86"/>
      <c r="N11211" s="87">
        <v>200</v>
      </c>
      <c r="O11211" s="87">
        <v>0</v>
      </c>
      <c r="P11211" s="87"/>
      <c r="Q11211" s="87"/>
      <c r="R11211" s="87"/>
      <c r="S11211" s="87"/>
      <c r="T11211" s="87"/>
      <c r="U11211" s="87"/>
      <c r="V11211" s="3310"/>
      <c r="W11211" s="87"/>
      <c r="X11211" s="87"/>
      <c r="Y11211" s="87"/>
      <c r="Z11211" s="87"/>
      <c r="AA11211" s="87"/>
      <c r="AB11211" s="3546"/>
      <c r="AC11211" s="1507">
        <f t="shared" si="4278"/>
        <v>8007</v>
      </c>
      <c r="AD11211" s="1508">
        <f t="shared" si="4279"/>
        <v>8007</v>
      </c>
      <c r="AE11211" s="14">
        <f t="shared" si="4280"/>
        <v>0.7</v>
      </c>
      <c r="AF11211" s="14">
        <f t="shared" si="4281"/>
        <v>66.666666666666671</v>
      </c>
      <c r="AG11211" s="14">
        <f t="shared" si="4282"/>
        <v>120.10499999999999</v>
      </c>
      <c r="AH11211" s="14">
        <f t="shared" si="4283"/>
        <v>119.40499999999999</v>
      </c>
      <c r="AI11211" s="14">
        <f t="shared" si="4284"/>
        <v>7960.333333333333</v>
      </c>
      <c r="AJ11211" s="1740"/>
    </row>
    <row r="11212" spans="1:36" s="152" customFormat="1" ht="29.25" customHeight="1">
      <c r="A11212" s="3541">
        <v>95</v>
      </c>
      <c r="B11212" s="3548" t="s">
        <v>3619</v>
      </c>
      <c r="C11212" s="1828" t="s">
        <v>66</v>
      </c>
      <c r="D11212" s="3559">
        <v>0</v>
      </c>
      <c r="E11212" s="87">
        <v>1800</v>
      </c>
      <c r="F11212" s="3543">
        <f t="shared" si="4276"/>
        <v>0</v>
      </c>
      <c r="G11212" s="3570"/>
      <c r="H11212" s="3543">
        <f t="shared" si="4277"/>
        <v>0</v>
      </c>
      <c r="I11212" s="1549">
        <v>44734</v>
      </c>
      <c r="J11212" s="86">
        <v>46234</v>
      </c>
      <c r="K11212" s="86"/>
      <c r="L11212" s="3310"/>
      <c r="M11212" s="86"/>
      <c r="N11212" s="87"/>
      <c r="O11212" s="87">
        <v>100</v>
      </c>
      <c r="P11212" s="87"/>
      <c r="Q11212" s="87"/>
      <c r="R11212" s="87"/>
      <c r="S11212" s="87"/>
      <c r="T11212" s="87"/>
      <c r="U11212" s="87"/>
      <c r="V11212" s="3310"/>
      <c r="W11212" s="87"/>
      <c r="X11212" s="87"/>
      <c r="Y11212" s="87"/>
      <c r="Z11212" s="87"/>
      <c r="AA11212" s="87"/>
      <c r="AB11212" s="3546"/>
      <c r="AC11212" s="1507">
        <f t="shared" si="4278"/>
        <v>1700</v>
      </c>
      <c r="AD11212" s="1508">
        <f t="shared" si="4279"/>
        <v>0</v>
      </c>
      <c r="AE11212" s="14">
        <f t="shared" si="4280"/>
        <v>40.56666666666667</v>
      </c>
      <c r="AF11212" s="14">
        <f t="shared" si="4281"/>
        <v>33.333333333333336</v>
      </c>
      <c r="AG11212" s="14">
        <f t="shared" si="4282"/>
        <v>50.999999999999993</v>
      </c>
      <c r="AH11212" s="14">
        <f t="shared" si="4283"/>
        <v>10.433333333333323</v>
      </c>
      <c r="AI11212" s="14">
        <f t="shared" si="4284"/>
        <v>347.7777777777776</v>
      </c>
      <c r="AJ11212" s="1740"/>
    </row>
    <row r="11213" spans="1:36" s="152" customFormat="1" ht="29.25" customHeight="1">
      <c r="A11213" s="3541">
        <v>96</v>
      </c>
      <c r="B11213" s="3542" t="s">
        <v>3620</v>
      </c>
      <c r="C11213" s="1828" t="s">
        <v>176</v>
      </c>
      <c r="D11213" s="3559">
        <v>0</v>
      </c>
      <c r="E11213" s="87">
        <v>1520</v>
      </c>
      <c r="F11213" s="3543">
        <f t="shared" si="4276"/>
        <v>0</v>
      </c>
      <c r="G11213" s="3570"/>
      <c r="H11213" s="3543">
        <f t="shared" si="4277"/>
        <v>0</v>
      </c>
      <c r="I11213" s="1549">
        <v>44734</v>
      </c>
      <c r="J11213" s="86">
        <v>45107</v>
      </c>
      <c r="K11213" s="86"/>
      <c r="L11213" s="3310"/>
      <c r="M11213" s="86"/>
      <c r="N11213" s="87">
        <v>140</v>
      </c>
      <c r="O11213" s="87">
        <v>180</v>
      </c>
      <c r="P11213" s="87">
        <v>120</v>
      </c>
      <c r="Q11213" s="87"/>
      <c r="R11213" s="87"/>
      <c r="S11213" s="87"/>
      <c r="T11213" s="87"/>
      <c r="U11213" s="87"/>
      <c r="V11213" s="3310"/>
      <c r="W11213" s="87"/>
      <c r="X11213" s="87"/>
      <c r="Y11213" s="87"/>
      <c r="Z11213" s="87"/>
      <c r="AA11213" s="87"/>
      <c r="AB11213" s="3546"/>
      <c r="AC11213" s="1507">
        <f t="shared" si="4278"/>
        <v>1080</v>
      </c>
      <c r="AD11213" s="1508">
        <f t="shared" si="4279"/>
        <v>0</v>
      </c>
      <c r="AE11213" s="14">
        <f t="shared" si="4280"/>
        <v>3</v>
      </c>
      <c r="AF11213" s="14">
        <f t="shared" si="4281"/>
        <v>146.66666666666666</v>
      </c>
      <c r="AG11213" s="14">
        <f t="shared" si="4282"/>
        <v>7.3636363636363642</v>
      </c>
      <c r="AH11213" s="14">
        <f t="shared" si="4283"/>
        <v>4.3636363636363642</v>
      </c>
      <c r="AI11213" s="14">
        <f t="shared" si="4284"/>
        <v>640</v>
      </c>
      <c r="AJ11213" s="1740"/>
    </row>
    <row r="11214" spans="1:36" s="152" customFormat="1" ht="29.25" customHeight="1">
      <c r="A11214" s="3541">
        <v>97</v>
      </c>
      <c r="B11214" s="3542" t="s">
        <v>3621</v>
      </c>
      <c r="C11214" s="1828" t="s">
        <v>176</v>
      </c>
      <c r="D11214" s="3559">
        <v>0</v>
      </c>
      <c r="E11214" s="87">
        <v>58</v>
      </c>
      <c r="F11214" s="3543">
        <f t="shared" si="4276"/>
        <v>0</v>
      </c>
      <c r="G11214" s="3570"/>
      <c r="H11214" s="3543">
        <f t="shared" si="4277"/>
        <v>0</v>
      </c>
      <c r="I11214" s="1549">
        <v>44734</v>
      </c>
      <c r="J11214" s="86">
        <v>45473</v>
      </c>
      <c r="K11214" s="86"/>
      <c r="L11214" s="3310"/>
      <c r="M11214" s="86"/>
      <c r="N11214" s="87">
        <v>17</v>
      </c>
      <c r="O11214" s="87">
        <v>7</v>
      </c>
      <c r="P11214" s="87">
        <v>7</v>
      </c>
      <c r="Q11214" s="87"/>
      <c r="R11214" s="87"/>
      <c r="S11214" s="87"/>
      <c r="T11214" s="87"/>
      <c r="U11214" s="87"/>
      <c r="V11214" s="3310"/>
      <c r="W11214" s="87"/>
      <c r="X11214" s="87"/>
      <c r="Y11214" s="87"/>
      <c r="Z11214" s="87"/>
      <c r="AA11214" s="87"/>
      <c r="AB11214" s="3546"/>
      <c r="AC11214" s="1507">
        <f t="shared" si="4278"/>
        <v>27</v>
      </c>
      <c r="AD11214" s="1508">
        <f t="shared" si="4279"/>
        <v>0</v>
      </c>
      <c r="AE11214" s="14">
        <f t="shared" si="4280"/>
        <v>15.2</v>
      </c>
      <c r="AF11214" s="14">
        <f t="shared" si="4281"/>
        <v>10.333333333333334</v>
      </c>
      <c r="AG11214" s="14">
        <f t="shared" si="4282"/>
        <v>2.6129032258064515</v>
      </c>
      <c r="AH11214" s="14">
        <f t="shared" si="4283"/>
        <v>-12.587096774193547</v>
      </c>
      <c r="AI11214" s="14">
        <f t="shared" si="4284"/>
        <v>-130.06666666666666</v>
      </c>
      <c r="AJ11214" s="1740"/>
    </row>
    <row r="11215" spans="1:36" s="152" customFormat="1" ht="29.25" customHeight="1">
      <c r="A11215" s="3541">
        <v>98</v>
      </c>
      <c r="B11215" s="3569" t="s">
        <v>386</v>
      </c>
      <c r="C11215" s="3303" t="s">
        <v>66</v>
      </c>
      <c r="D11215" s="3559">
        <v>1</v>
      </c>
      <c r="E11215" s="87">
        <v>4090</v>
      </c>
      <c r="F11215" s="3543">
        <f t="shared" si="4276"/>
        <v>4090</v>
      </c>
      <c r="G11215" s="3561"/>
      <c r="H11215" s="3543">
        <f t="shared" si="4277"/>
        <v>0</v>
      </c>
      <c r="I11215" s="1549">
        <v>44742</v>
      </c>
      <c r="J11215" s="86">
        <v>46228</v>
      </c>
      <c r="K11215" s="86"/>
      <c r="L11215" s="3310"/>
      <c r="M11215" s="86"/>
      <c r="N11215" s="87">
        <v>600</v>
      </c>
      <c r="O11215" s="87">
        <v>336</v>
      </c>
      <c r="P11215" s="87">
        <v>655</v>
      </c>
      <c r="Q11215" s="87"/>
      <c r="R11215" s="87"/>
      <c r="S11215" s="87"/>
      <c r="T11215" s="87"/>
      <c r="U11215" s="87"/>
      <c r="V11215" s="3310"/>
      <c r="W11215" s="87"/>
      <c r="X11215" s="87"/>
      <c r="Y11215" s="87"/>
      <c r="Z11215" s="87"/>
      <c r="AA11215" s="87"/>
      <c r="AB11215" s="3546"/>
      <c r="AC11215" s="1507">
        <f t="shared" si="4278"/>
        <v>2499</v>
      </c>
      <c r="AD11215" s="1508">
        <f t="shared" si="4279"/>
        <v>2499</v>
      </c>
      <c r="AE11215" s="14">
        <f t="shared" si="4280"/>
        <v>40.366666666666667</v>
      </c>
      <c r="AF11215" s="14">
        <f t="shared" si="4281"/>
        <v>530.33333333333337</v>
      </c>
      <c r="AG11215" s="14">
        <f t="shared" si="4282"/>
        <v>4.7121307353865491</v>
      </c>
      <c r="AH11215" s="14">
        <f t="shared" si="4283"/>
        <v>-35.654535931280115</v>
      </c>
      <c r="AI11215" s="14">
        <f t="shared" si="4284"/>
        <v>-18908.788888888892</v>
      </c>
      <c r="AJ11215" s="1740"/>
    </row>
    <row r="11216" spans="1:36" s="152" customFormat="1" ht="29.25" customHeight="1">
      <c r="A11216" s="3541">
        <v>99</v>
      </c>
      <c r="B11216" s="3571" t="s">
        <v>3622</v>
      </c>
      <c r="C11216" s="3303" t="s">
        <v>143</v>
      </c>
      <c r="D11216" s="3559">
        <v>1</v>
      </c>
      <c r="E11216" s="87">
        <v>210</v>
      </c>
      <c r="F11216" s="3543">
        <f t="shared" si="4276"/>
        <v>210</v>
      </c>
      <c r="G11216" s="3561"/>
      <c r="H11216" s="3543">
        <f t="shared" si="4277"/>
        <v>0</v>
      </c>
      <c r="I11216" s="1549">
        <v>44742</v>
      </c>
      <c r="J11216" s="86">
        <v>45473</v>
      </c>
      <c r="K11216" s="86"/>
      <c r="L11216" s="3310"/>
      <c r="M11216" s="86"/>
      <c r="N11216" s="87">
        <v>68</v>
      </c>
      <c r="O11216" s="87">
        <v>43</v>
      </c>
      <c r="P11216" s="87">
        <v>31</v>
      </c>
      <c r="Q11216" s="87"/>
      <c r="R11216" s="87"/>
      <c r="S11216" s="87"/>
      <c r="T11216" s="87"/>
      <c r="U11216" s="87"/>
      <c r="V11216" s="3310"/>
      <c r="W11216" s="87"/>
      <c r="X11216" s="87"/>
      <c r="Y11216" s="87"/>
      <c r="Z11216" s="87"/>
      <c r="AA11216" s="87"/>
      <c r="AB11216" s="3546"/>
      <c r="AC11216" s="1507">
        <f t="shared" si="4278"/>
        <v>68</v>
      </c>
      <c r="AD11216" s="1508">
        <f t="shared" si="4279"/>
        <v>68</v>
      </c>
      <c r="AE11216" s="14">
        <f t="shared" si="4280"/>
        <v>15.2</v>
      </c>
      <c r="AF11216" s="14">
        <f t="shared" si="4281"/>
        <v>47.333333333333336</v>
      </c>
      <c r="AG11216" s="14">
        <f t="shared" si="4282"/>
        <v>1.436619718309859</v>
      </c>
      <c r="AH11216" s="14">
        <f t="shared" si="4283"/>
        <v>-13.763380281690139</v>
      </c>
      <c r="AI11216" s="14">
        <f t="shared" si="4284"/>
        <v>-651.4666666666667</v>
      </c>
      <c r="AJ11216" s="1740"/>
    </row>
    <row r="11217" spans="1:36" s="152" customFormat="1" ht="29.25" customHeight="1">
      <c r="A11217" s="3541">
        <v>100</v>
      </c>
      <c r="B11217" s="3569" t="s">
        <v>4117</v>
      </c>
      <c r="C11217" s="3303" t="s">
        <v>66</v>
      </c>
      <c r="D11217" s="3559">
        <v>1</v>
      </c>
      <c r="E11217" s="87">
        <v>12</v>
      </c>
      <c r="F11217" s="3543">
        <f t="shared" si="4276"/>
        <v>12</v>
      </c>
      <c r="G11217" s="3310"/>
      <c r="H11217" s="3543">
        <f t="shared" si="4277"/>
        <v>0</v>
      </c>
      <c r="I11217" s="86">
        <v>44749</v>
      </c>
      <c r="J11217" s="86">
        <v>45291</v>
      </c>
      <c r="K11217" s="86"/>
      <c r="L11217" s="3310"/>
      <c r="M11217" s="86"/>
      <c r="N11217" s="87"/>
      <c r="O11217" s="87">
        <v>0</v>
      </c>
      <c r="P11217" s="87"/>
      <c r="Q11217" s="87"/>
      <c r="R11217" s="87"/>
      <c r="S11217" s="87"/>
      <c r="T11217" s="3310"/>
      <c r="U11217" s="87"/>
      <c r="V11217" s="3310"/>
      <c r="W11217" s="87"/>
      <c r="X11217" s="87"/>
      <c r="Y11217" s="87"/>
      <c r="Z11217" s="87"/>
      <c r="AA11217" s="87"/>
      <c r="AB11217" s="3546"/>
      <c r="AC11217" s="1507">
        <f t="shared" si="4278"/>
        <v>12</v>
      </c>
      <c r="AD11217" s="1508">
        <f t="shared" si="4279"/>
        <v>12</v>
      </c>
      <c r="AE11217" s="14">
        <f t="shared" si="4280"/>
        <v>9.1333333333333329</v>
      </c>
      <c r="AF11217" s="14">
        <f t="shared" si="4281"/>
        <v>0</v>
      </c>
      <c r="AG11217" s="14" t="e">
        <f t="shared" si="4282"/>
        <v>#DIV/0!</v>
      </c>
      <c r="AH11217" s="14" t="e">
        <f t="shared" si="4283"/>
        <v>#DIV/0!</v>
      </c>
      <c r="AI11217" s="14">
        <f t="shared" si="4284"/>
        <v>12</v>
      </c>
      <c r="AJ11217" s="1740"/>
    </row>
    <row r="11218" spans="1:36" s="152" customFormat="1" ht="20.25" customHeight="1">
      <c r="A11218" s="3541">
        <v>101</v>
      </c>
      <c r="B11218" s="3569" t="s">
        <v>4118</v>
      </c>
      <c r="C11218" s="3303" t="s">
        <v>66</v>
      </c>
      <c r="D11218" s="3559">
        <v>1</v>
      </c>
      <c r="E11218" s="87">
        <v>1991</v>
      </c>
      <c r="F11218" s="3543">
        <f t="shared" si="4276"/>
        <v>1991</v>
      </c>
      <c r="G11218" s="3310"/>
      <c r="H11218" s="3543">
        <f t="shared" si="4277"/>
        <v>0</v>
      </c>
      <c r="I11218" s="86">
        <v>44749</v>
      </c>
      <c r="J11218" s="86">
        <v>45930</v>
      </c>
      <c r="K11218" s="86"/>
      <c r="L11218" s="3310"/>
      <c r="M11218" s="86"/>
      <c r="N11218" s="87">
        <v>11</v>
      </c>
      <c r="O11218" s="87">
        <v>100</v>
      </c>
      <c r="P11218" s="87">
        <v>20</v>
      </c>
      <c r="Q11218" s="87"/>
      <c r="R11218" s="87"/>
      <c r="S11218" s="87"/>
      <c r="T11218" s="3310"/>
      <c r="U11218" s="87"/>
      <c r="V11218" s="3310"/>
      <c r="W11218" s="87"/>
      <c r="X11218" s="87"/>
      <c r="Y11218" s="87"/>
      <c r="Z11218" s="87"/>
      <c r="AA11218" s="87"/>
      <c r="AB11218" s="3546"/>
      <c r="AC11218" s="1507">
        <f t="shared" si="4278"/>
        <v>1860</v>
      </c>
      <c r="AD11218" s="1508">
        <f t="shared" si="4279"/>
        <v>1860</v>
      </c>
      <c r="AE11218" s="14">
        <f t="shared" si="4280"/>
        <v>30.433333333333334</v>
      </c>
      <c r="AF11218" s="14">
        <f t="shared" si="4281"/>
        <v>43.666666666666664</v>
      </c>
      <c r="AG11218" s="14">
        <f t="shared" si="4282"/>
        <v>42.595419847328245</v>
      </c>
      <c r="AH11218" s="14">
        <f t="shared" si="4283"/>
        <v>12.162086513994911</v>
      </c>
      <c r="AI11218" s="14">
        <f t="shared" si="4284"/>
        <v>531.07777777777778</v>
      </c>
      <c r="AJ11218" s="1740"/>
    </row>
    <row r="11219" spans="1:36" s="152" customFormat="1" ht="20.25" customHeight="1">
      <c r="A11219" s="3541">
        <v>102</v>
      </c>
      <c r="B11219" s="3569" t="s">
        <v>4119</v>
      </c>
      <c r="C11219" s="3303" t="s">
        <v>63</v>
      </c>
      <c r="D11219" s="3559">
        <v>1</v>
      </c>
      <c r="E11219" s="87">
        <v>400</v>
      </c>
      <c r="F11219" s="3543">
        <f t="shared" si="4276"/>
        <v>400</v>
      </c>
      <c r="G11219" s="3310"/>
      <c r="H11219" s="3543">
        <f t="shared" si="4277"/>
        <v>0</v>
      </c>
      <c r="I11219" s="86">
        <v>44749</v>
      </c>
      <c r="J11219" s="86">
        <v>45107</v>
      </c>
      <c r="K11219" s="86"/>
      <c r="L11219" s="3310"/>
      <c r="M11219" s="86"/>
      <c r="N11219" s="87"/>
      <c r="O11219" s="87">
        <v>0</v>
      </c>
      <c r="P11219" s="87"/>
      <c r="Q11219" s="87"/>
      <c r="R11219" s="87"/>
      <c r="S11219" s="87"/>
      <c r="T11219" s="3310"/>
      <c r="U11219" s="87"/>
      <c r="V11219" s="3310"/>
      <c r="W11219" s="87"/>
      <c r="X11219" s="87"/>
      <c r="Y11219" s="87"/>
      <c r="Z11219" s="87"/>
      <c r="AA11219" s="87"/>
      <c r="AB11219" s="3546"/>
      <c r="AC11219" s="1507">
        <f t="shared" si="4278"/>
        <v>400</v>
      </c>
      <c r="AD11219" s="1508">
        <f t="shared" si="4279"/>
        <v>400</v>
      </c>
      <c r="AE11219" s="14">
        <f t="shared" si="4280"/>
        <v>3</v>
      </c>
      <c r="AF11219" s="14">
        <f t="shared" si="4281"/>
        <v>0</v>
      </c>
      <c r="AG11219" s="14" t="e">
        <f t="shared" si="4282"/>
        <v>#DIV/0!</v>
      </c>
      <c r="AH11219" s="14" t="e">
        <f t="shared" si="4283"/>
        <v>#DIV/0!</v>
      </c>
      <c r="AI11219" s="14">
        <f t="shared" si="4284"/>
        <v>400</v>
      </c>
      <c r="AJ11219" s="1740"/>
    </row>
    <row r="11220" spans="1:36" s="152" customFormat="1" ht="20.25" customHeight="1">
      <c r="A11220" s="3541">
        <v>107</v>
      </c>
      <c r="B11220" s="104" t="s">
        <v>4642</v>
      </c>
      <c r="C11220" s="3303" t="s">
        <v>66</v>
      </c>
      <c r="D11220" s="3559">
        <v>1</v>
      </c>
      <c r="E11220" s="87">
        <v>68</v>
      </c>
      <c r="F11220" s="3543">
        <f t="shared" si="4276"/>
        <v>68</v>
      </c>
      <c r="G11220" s="3310"/>
      <c r="H11220" s="3543">
        <f t="shared" si="4277"/>
        <v>0</v>
      </c>
      <c r="I11220" s="86">
        <v>44777</v>
      </c>
      <c r="J11220" s="86"/>
      <c r="K11220" s="86"/>
      <c r="L11220" s="3310"/>
      <c r="M11220" s="86"/>
      <c r="N11220" s="87"/>
      <c r="O11220" s="87">
        <v>0</v>
      </c>
      <c r="P11220" s="87"/>
      <c r="Q11220" s="87"/>
      <c r="R11220" s="87"/>
      <c r="S11220" s="87"/>
      <c r="T11220" s="3310"/>
      <c r="U11220" s="87"/>
      <c r="V11220" s="3310"/>
      <c r="W11220" s="87"/>
      <c r="X11220" s="87"/>
      <c r="Y11220" s="87"/>
      <c r="Z11220" s="87"/>
      <c r="AA11220" s="87"/>
      <c r="AB11220" s="3546"/>
      <c r="AC11220" s="1507">
        <f t="shared" si="4278"/>
        <v>68</v>
      </c>
      <c r="AD11220" s="1508">
        <f t="shared" si="4279"/>
        <v>68</v>
      </c>
      <c r="AE11220" s="14">
        <f t="shared" si="4280"/>
        <v>-1500.5666666666666</v>
      </c>
      <c r="AF11220" s="14">
        <f t="shared" si="4281"/>
        <v>0</v>
      </c>
      <c r="AG11220" s="14" t="e">
        <f t="shared" si="4282"/>
        <v>#DIV/0!</v>
      </c>
      <c r="AH11220" s="14" t="e">
        <f t="shared" si="4283"/>
        <v>#DIV/0!</v>
      </c>
      <c r="AI11220" s="14">
        <f t="shared" si="4284"/>
        <v>68</v>
      </c>
      <c r="AJ11220" s="1740"/>
    </row>
    <row r="11221" spans="1:36" s="152" customFormat="1" ht="31.5" customHeight="1">
      <c r="A11221" s="3541">
        <v>108</v>
      </c>
      <c r="B11221" s="104" t="s">
        <v>4643</v>
      </c>
      <c r="C11221" s="3303" t="s">
        <v>234</v>
      </c>
      <c r="D11221" s="3559">
        <v>1</v>
      </c>
      <c r="E11221" s="87">
        <v>115</v>
      </c>
      <c r="F11221" s="3543">
        <f t="shared" si="4276"/>
        <v>115</v>
      </c>
      <c r="G11221" s="3310"/>
      <c r="H11221" s="3543">
        <f t="shared" si="4277"/>
        <v>0</v>
      </c>
      <c r="I11221" s="86">
        <v>44777</v>
      </c>
      <c r="J11221" s="86">
        <v>45626</v>
      </c>
      <c r="K11221" s="86"/>
      <c r="L11221" s="3310"/>
      <c r="M11221" s="86"/>
      <c r="N11221" s="87">
        <v>7</v>
      </c>
      <c r="O11221" s="87">
        <v>11</v>
      </c>
      <c r="P11221" s="87"/>
      <c r="Q11221" s="87"/>
      <c r="R11221" s="87"/>
      <c r="S11221" s="87"/>
      <c r="T11221" s="3310"/>
      <c r="U11221" s="87"/>
      <c r="V11221" s="3310"/>
      <c r="W11221" s="87"/>
      <c r="X11221" s="87"/>
      <c r="Y11221" s="87"/>
      <c r="Z11221" s="87"/>
      <c r="AA11221" s="87"/>
      <c r="AB11221" s="3546"/>
      <c r="AC11221" s="1507">
        <f t="shared" si="4278"/>
        <v>97</v>
      </c>
      <c r="AD11221" s="1508">
        <f t="shared" si="4279"/>
        <v>97</v>
      </c>
      <c r="AE11221" s="14">
        <f t="shared" si="4280"/>
        <v>20.3</v>
      </c>
      <c r="AF11221" s="14">
        <f t="shared" si="4281"/>
        <v>6</v>
      </c>
      <c r="AG11221" s="14">
        <f t="shared" si="4282"/>
        <v>16.166666666666668</v>
      </c>
      <c r="AH11221" s="14">
        <f t="shared" si="4283"/>
        <v>-4.1333333333333329</v>
      </c>
      <c r="AI11221" s="14">
        <f t="shared" si="4284"/>
        <v>-24.800000000000011</v>
      </c>
      <c r="AJ11221" s="1740"/>
    </row>
    <row r="11222" spans="1:36" s="152" customFormat="1" ht="31.5" customHeight="1">
      <c r="A11222" s="3541">
        <v>109</v>
      </c>
      <c r="B11222" s="104" t="s">
        <v>386</v>
      </c>
      <c r="C11222" s="3303" t="s">
        <v>66</v>
      </c>
      <c r="D11222" s="3559">
        <v>1</v>
      </c>
      <c r="E11222" s="87">
        <v>4700</v>
      </c>
      <c r="F11222" s="3543">
        <f t="shared" ref="F11222:F11245" si="4285">D11222*E11222</f>
        <v>4700</v>
      </c>
      <c r="G11222" s="3310"/>
      <c r="H11222" s="3543">
        <f t="shared" ref="H11222:H11245" si="4286">D11222*G11222</f>
        <v>0</v>
      </c>
      <c r="I11222" s="86">
        <v>44778</v>
      </c>
      <c r="J11222" s="86">
        <v>45961</v>
      </c>
      <c r="K11222" s="86"/>
      <c r="L11222" s="3310"/>
      <c r="M11222" s="86"/>
      <c r="N11222" s="87">
        <v>650</v>
      </c>
      <c r="O11222" s="87">
        <v>1050</v>
      </c>
      <c r="P11222" s="87">
        <v>1000</v>
      </c>
      <c r="Q11222" s="87"/>
      <c r="R11222" s="87"/>
      <c r="S11222" s="87"/>
      <c r="T11222" s="3310"/>
      <c r="U11222" s="87"/>
      <c r="V11222" s="3310"/>
      <c r="W11222" s="87"/>
      <c r="X11222" s="87"/>
      <c r="Y11222" s="87"/>
      <c r="Z11222" s="87"/>
      <c r="AA11222" s="87"/>
      <c r="AB11222" s="3546"/>
      <c r="AC11222" s="1507">
        <f t="shared" ref="AC11222:AC11245" si="4287">E11222+G11222-N11222-O11222-AA11222-P11222-Q11222-R11222-S11222-T11222-U11222-V11222-W11222-X11222-Y11222</f>
        <v>2000</v>
      </c>
      <c r="AD11222" s="1508">
        <f t="shared" ref="AD11222:AD11245" si="4288">D11222*AC11222</f>
        <v>2000</v>
      </c>
      <c r="AE11222" s="14">
        <f t="shared" ref="AE11222:AE11245" si="4289">(J11222-"01.04.2023")/30</f>
        <v>31.466666666666665</v>
      </c>
      <c r="AF11222" s="14">
        <f t="shared" ref="AF11222:AF11245" si="4290">(N11222+O11222+P11222+Q11222+R11222+S11222+T11222+U11222+V11222+W11222+X11222+Y11222)/3</f>
        <v>900</v>
      </c>
      <c r="AG11222" s="14">
        <f t="shared" ref="AG11222:AG11245" si="4291">AC11222/AF11222</f>
        <v>2.2222222222222223</v>
      </c>
      <c r="AH11222" s="14">
        <f t="shared" ref="AH11222:AH11245" si="4292">AG11222-AE11222</f>
        <v>-29.244444444444444</v>
      </c>
      <c r="AI11222" s="14">
        <f t="shared" ref="AI11222:AI11245" si="4293">AC11222-(AE11222*AF11222)</f>
        <v>-26320</v>
      </c>
      <c r="AJ11222" s="1740"/>
    </row>
    <row r="11223" spans="1:36" s="152" customFormat="1" ht="31.5" customHeight="1">
      <c r="A11223" s="3541">
        <v>110</v>
      </c>
      <c r="B11223" s="104" t="s">
        <v>4548</v>
      </c>
      <c r="C11223" s="3303" t="s">
        <v>66</v>
      </c>
      <c r="D11223" s="3559">
        <v>1</v>
      </c>
      <c r="E11223" s="87">
        <v>200</v>
      </c>
      <c r="F11223" s="3543">
        <f t="shared" si="4285"/>
        <v>200</v>
      </c>
      <c r="G11223" s="3310"/>
      <c r="H11223" s="3543">
        <f t="shared" si="4286"/>
        <v>0</v>
      </c>
      <c r="I11223" s="86">
        <v>44778</v>
      </c>
      <c r="J11223" s="86">
        <v>44985</v>
      </c>
      <c r="K11223" s="86"/>
      <c r="L11223" s="3310"/>
      <c r="M11223" s="86"/>
      <c r="N11223" s="87"/>
      <c r="O11223" s="87">
        <v>0</v>
      </c>
      <c r="P11223" s="87"/>
      <c r="Q11223" s="87"/>
      <c r="R11223" s="87"/>
      <c r="S11223" s="87"/>
      <c r="T11223" s="3310"/>
      <c r="U11223" s="87"/>
      <c r="V11223" s="3310"/>
      <c r="W11223" s="87"/>
      <c r="X11223" s="87"/>
      <c r="Y11223" s="87"/>
      <c r="Z11223" s="87"/>
      <c r="AA11223" s="87"/>
      <c r="AB11223" s="3546"/>
      <c r="AC11223" s="1507">
        <f t="shared" si="4287"/>
        <v>200</v>
      </c>
      <c r="AD11223" s="1508">
        <f t="shared" si="4288"/>
        <v>200</v>
      </c>
      <c r="AE11223" s="14">
        <f t="shared" si="4289"/>
        <v>-1.0666666666666667</v>
      </c>
      <c r="AF11223" s="14">
        <f t="shared" si="4290"/>
        <v>0</v>
      </c>
      <c r="AG11223" s="14" t="e">
        <f t="shared" si="4291"/>
        <v>#DIV/0!</v>
      </c>
      <c r="AH11223" s="14" t="e">
        <f t="shared" si="4292"/>
        <v>#DIV/0!</v>
      </c>
      <c r="AI11223" s="14">
        <f t="shared" si="4293"/>
        <v>200</v>
      </c>
      <c r="AJ11223" s="1740"/>
    </row>
    <row r="11224" spans="1:36" s="152" customFormat="1" ht="21" customHeight="1">
      <c r="A11224" s="3541">
        <v>111</v>
      </c>
      <c r="B11224" s="104" t="s">
        <v>4631</v>
      </c>
      <c r="C11224" s="3303" t="s">
        <v>66</v>
      </c>
      <c r="D11224" s="3559">
        <v>1</v>
      </c>
      <c r="E11224" s="87">
        <v>200</v>
      </c>
      <c r="F11224" s="3543">
        <f t="shared" si="4285"/>
        <v>200</v>
      </c>
      <c r="G11224" s="3310"/>
      <c r="H11224" s="3543">
        <f t="shared" si="4286"/>
        <v>0</v>
      </c>
      <c r="I11224" s="86">
        <v>44778</v>
      </c>
      <c r="J11224" s="86">
        <v>45626</v>
      </c>
      <c r="K11224" s="86"/>
      <c r="L11224" s="3310"/>
      <c r="M11224" s="86"/>
      <c r="N11224" s="87"/>
      <c r="O11224" s="87">
        <v>0</v>
      </c>
      <c r="P11224" s="87"/>
      <c r="Q11224" s="87"/>
      <c r="R11224" s="87"/>
      <c r="S11224" s="87"/>
      <c r="T11224" s="3310"/>
      <c r="U11224" s="87"/>
      <c r="V11224" s="3310"/>
      <c r="W11224" s="87"/>
      <c r="X11224" s="87"/>
      <c r="Y11224" s="87"/>
      <c r="Z11224" s="87"/>
      <c r="AA11224" s="87"/>
      <c r="AB11224" s="3546"/>
      <c r="AC11224" s="1507">
        <f t="shared" si="4287"/>
        <v>200</v>
      </c>
      <c r="AD11224" s="1508">
        <f t="shared" si="4288"/>
        <v>200</v>
      </c>
      <c r="AE11224" s="14">
        <f t="shared" si="4289"/>
        <v>20.3</v>
      </c>
      <c r="AF11224" s="14">
        <f t="shared" si="4290"/>
        <v>0</v>
      </c>
      <c r="AG11224" s="14" t="e">
        <f t="shared" si="4291"/>
        <v>#DIV/0!</v>
      </c>
      <c r="AH11224" s="14" t="e">
        <f t="shared" si="4292"/>
        <v>#DIV/0!</v>
      </c>
      <c r="AI11224" s="14">
        <f t="shared" si="4293"/>
        <v>200</v>
      </c>
      <c r="AJ11224" s="1740"/>
    </row>
    <row r="11225" spans="1:36" s="152" customFormat="1" ht="21" customHeight="1">
      <c r="A11225" s="3541">
        <v>112</v>
      </c>
      <c r="B11225" s="104" t="s">
        <v>4590</v>
      </c>
      <c r="C11225" s="3303" t="s">
        <v>66</v>
      </c>
      <c r="D11225" s="3559">
        <v>1</v>
      </c>
      <c r="E11225" s="87">
        <v>200</v>
      </c>
      <c r="F11225" s="3543">
        <f t="shared" si="4285"/>
        <v>200</v>
      </c>
      <c r="G11225" s="3310"/>
      <c r="H11225" s="3543">
        <f t="shared" si="4286"/>
        <v>0</v>
      </c>
      <c r="I11225" s="86">
        <v>44778</v>
      </c>
      <c r="J11225" s="86">
        <v>45688</v>
      </c>
      <c r="K11225" s="86"/>
      <c r="L11225" s="3310"/>
      <c r="M11225" s="86"/>
      <c r="N11225" s="87"/>
      <c r="O11225" s="87">
        <v>0</v>
      </c>
      <c r="P11225" s="87"/>
      <c r="Q11225" s="87"/>
      <c r="R11225" s="87"/>
      <c r="S11225" s="87"/>
      <c r="T11225" s="3310"/>
      <c r="U11225" s="87"/>
      <c r="V11225" s="3310"/>
      <c r="W11225" s="87"/>
      <c r="X11225" s="87"/>
      <c r="Y11225" s="87"/>
      <c r="Z11225" s="87"/>
      <c r="AA11225" s="87"/>
      <c r="AB11225" s="3546"/>
      <c r="AC11225" s="1507">
        <f t="shared" si="4287"/>
        <v>200</v>
      </c>
      <c r="AD11225" s="1508">
        <f t="shared" si="4288"/>
        <v>200</v>
      </c>
      <c r="AE11225" s="14">
        <f t="shared" si="4289"/>
        <v>22.366666666666667</v>
      </c>
      <c r="AF11225" s="14">
        <f t="shared" si="4290"/>
        <v>0</v>
      </c>
      <c r="AG11225" s="14" t="e">
        <f t="shared" si="4291"/>
        <v>#DIV/0!</v>
      </c>
      <c r="AH11225" s="14" t="e">
        <f t="shared" si="4292"/>
        <v>#DIV/0!</v>
      </c>
      <c r="AI11225" s="14">
        <f t="shared" si="4293"/>
        <v>200</v>
      </c>
      <c r="AJ11225" s="1740"/>
    </row>
    <row r="11226" spans="1:36" s="152" customFormat="1" ht="21" customHeight="1">
      <c r="A11226" s="3541">
        <v>113</v>
      </c>
      <c r="B11226" s="104" t="s">
        <v>4644</v>
      </c>
      <c r="C11226" s="3303" t="s">
        <v>177</v>
      </c>
      <c r="D11226" s="3559">
        <v>1</v>
      </c>
      <c r="E11226" s="87">
        <v>2418</v>
      </c>
      <c r="F11226" s="3543">
        <f t="shared" si="4285"/>
        <v>2418</v>
      </c>
      <c r="G11226" s="3310"/>
      <c r="H11226" s="3543">
        <f t="shared" si="4286"/>
        <v>0</v>
      </c>
      <c r="I11226" s="86">
        <v>44778</v>
      </c>
      <c r="J11226" s="86">
        <v>45473</v>
      </c>
      <c r="K11226" s="86"/>
      <c r="L11226" s="3310"/>
      <c r="M11226" s="86"/>
      <c r="N11226" s="87">
        <v>1478</v>
      </c>
      <c r="O11226" s="87">
        <v>70</v>
      </c>
      <c r="P11226" s="87">
        <v>360</v>
      </c>
      <c r="Q11226" s="87"/>
      <c r="R11226" s="87"/>
      <c r="S11226" s="87"/>
      <c r="T11226" s="3310"/>
      <c r="U11226" s="87"/>
      <c r="V11226" s="3310"/>
      <c r="W11226" s="87"/>
      <c r="X11226" s="87"/>
      <c r="Y11226" s="87"/>
      <c r="Z11226" s="87"/>
      <c r="AA11226" s="87"/>
      <c r="AB11226" s="3546"/>
      <c r="AC11226" s="1507">
        <f t="shared" si="4287"/>
        <v>510</v>
      </c>
      <c r="AD11226" s="1508">
        <f t="shared" si="4288"/>
        <v>510</v>
      </c>
      <c r="AE11226" s="14">
        <f t="shared" si="4289"/>
        <v>15.2</v>
      </c>
      <c r="AF11226" s="14">
        <f t="shared" si="4290"/>
        <v>636</v>
      </c>
      <c r="AG11226" s="14">
        <f t="shared" si="4291"/>
        <v>0.80188679245283023</v>
      </c>
      <c r="AH11226" s="14">
        <f t="shared" si="4292"/>
        <v>-14.398113207547169</v>
      </c>
      <c r="AI11226" s="14">
        <f t="shared" si="4293"/>
        <v>-9157.1999999999989</v>
      </c>
      <c r="AJ11226" s="1740"/>
    </row>
    <row r="11227" spans="1:36" s="152" customFormat="1" ht="21" customHeight="1">
      <c r="A11227" s="3541">
        <v>114</v>
      </c>
      <c r="B11227" s="104" t="s">
        <v>4645</v>
      </c>
      <c r="C11227" s="3303" t="s">
        <v>66</v>
      </c>
      <c r="D11227" s="3559">
        <v>1</v>
      </c>
      <c r="E11227" s="87">
        <v>1200</v>
      </c>
      <c r="F11227" s="3543">
        <f t="shared" si="4285"/>
        <v>1200</v>
      </c>
      <c r="G11227" s="3310"/>
      <c r="H11227" s="3543">
        <f t="shared" si="4286"/>
        <v>0</v>
      </c>
      <c r="I11227" s="86">
        <v>44784</v>
      </c>
      <c r="J11227" s="86">
        <v>45260</v>
      </c>
      <c r="K11227" s="86"/>
      <c r="L11227" s="3310"/>
      <c r="M11227" s="86"/>
      <c r="N11227" s="87"/>
      <c r="O11227" s="87">
        <v>0</v>
      </c>
      <c r="P11227" s="87"/>
      <c r="Q11227" s="87"/>
      <c r="R11227" s="87"/>
      <c r="S11227" s="87"/>
      <c r="T11227" s="3310"/>
      <c r="U11227" s="87"/>
      <c r="V11227" s="3310"/>
      <c r="W11227" s="87"/>
      <c r="X11227" s="87"/>
      <c r="Y11227" s="87"/>
      <c r="Z11227" s="87"/>
      <c r="AA11227" s="87"/>
      <c r="AB11227" s="3546"/>
      <c r="AC11227" s="1507">
        <f t="shared" si="4287"/>
        <v>1200</v>
      </c>
      <c r="AD11227" s="1508">
        <f t="shared" si="4288"/>
        <v>1200</v>
      </c>
      <c r="AE11227" s="14">
        <f t="shared" si="4289"/>
        <v>8.1</v>
      </c>
      <c r="AF11227" s="14">
        <f t="shared" si="4290"/>
        <v>0</v>
      </c>
      <c r="AG11227" s="14" t="e">
        <f t="shared" si="4291"/>
        <v>#DIV/0!</v>
      </c>
      <c r="AH11227" s="14" t="e">
        <f t="shared" si="4292"/>
        <v>#DIV/0!</v>
      </c>
      <c r="AI11227" s="14">
        <f t="shared" si="4293"/>
        <v>1200</v>
      </c>
      <c r="AJ11227" s="1740"/>
    </row>
    <row r="11228" spans="1:36" s="152" customFormat="1" ht="30" customHeight="1">
      <c r="A11228" s="3541">
        <v>116</v>
      </c>
      <c r="B11228" s="3569" t="s">
        <v>5458</v>
      </c>
      <c r="C11228" s="3303" t="s">
        <v>206</v>
      </c>
      <c r="D11228" s="3559">
        <v>1</v>
      </c>
      <c r="E11228" s="87">
        <v>31</v>
      </c>
      <c r="F11228" s="3543">
        <f t="shared" si="4285"/>
        <v>31</v>
      </c>
      <c r="G11228" s="3310"/>
      <c r="H11228" s="3543">
        <f t="shared" si="4286"/>
        <v>0</v>
      </c>
      <c r="I11228" s="86">
        <v>44832</v>
      </c>
      <c r="J11228" s="86">
        <v>45077</v>
      </c>
      <c r="K11228" s="86"/>
      <c r="L11228" s="3310"/>
      <c r="M11228" s="86"/>
      <c r="N11228" s="87">
        <v>3</v>
      </c>
      <c r="O11228" s="87">
        <v>4</v>
      </c>
      <c r="P11228" s="87"/>
      <c r="Q11228" s="87"/>
      <c r="R11228" s="87"/>
      <c r="S11228" s="87"/>
      <c r="T11228" s="3310"/>
      <c r="U11228" s="87"/>
      <c r="V11228" s="87"/>
      <c r="W11228" s="87"/>
      <c r="X11228" s="87"/>
      <c r="Y11228" s="87"/>
      <c r="Z11228" s="87"/>
      <c r="AA11228" s="87"/>
      <c r="AB11228" s="3546"/>
      <c r="AC11228" s="1507">
        <f t="shared" si="4287"/>
        <v>24</v>
      </c>
      <c r="AD11228" s="1508">
        <f t="shared" si="4288"/>
        <v>24</v>
      </c>
      <c r="AE11228" s="14">
        <f t="shared" si="4289"/>
        <v>2</v>
      </c>
      <c r="AF11228" s="14">
        <f t="shared" si="4290"/>
        <v>2.3333333333333335</v>
      </c>
      <c r="AG11228" s="14">
        <f t="shared" si="4291"/>
        <v>10.285714285714285</v>
      </c>
      <c r="AH11228" s="14">
        <f t="shared" si="4292"/>
        <v>8.2857142857142847</v>
      </c>
      <c r="AI11228" s="14">
        <f t="shared" si="4293"/>
        <v>19.333333333333332</v>
      </c>
      <c r="AJ11228" s="1740"/>
    </row>
    <row r="11229" spans="1:36" s="152" customFormat="1" ht="30" customHeight="1">
      <c r="A11229" s="3541">
        <v>117</v>
      </c>
      <c r="B11229" s="3548" t="s">
        <v>5301</v>
      </c>
      <c r="C11229" s="1828" t="s">
        <v>264</v>
      </c>
      <c r="D11229" s="3559">
        <v>3199.5</v>
      </c>
      <c r="E11229" s="87">
        <v>1</v>
      </c>
      <c r="F11229" s="3543">
        <f t="shared" si="4285"/>
        <v>3199.5</v>
      </c>
      <c r="G11229" s="3310"/>
      <c r="H11229" s="3543">
        <f t="shared" si="4286"/>
        <v>0</v>
      </c>
      <c r="I11229" s="86">
        <v>44827</v>
      </c>
      <c r="J11229" s="86">
        <v>45046</v>
      </c>
      <c r="K11229" s="86"/>
      <c r="L11229" s="3310"/>
      <c r="M11229" s="86"/>
      <c r="N11229" s="87"/>
      <c r="O11229" s="87">
        <v>0</v>
      </c>
      <c r="P11229" s="87"/>
      <c r="Q11229" s="87"/>
      <c r="R11229" s="87"/>
      <c r="S11229" s="87"/>
      <c r="T11229" s="3310"/>
      <c r="U11229" s="87"/>
      <c r="V11229" s="87"/>
      <c r="W11229" s="87"/>
      <c r="X11229" s="87"/>
      <c r="Y11229" s="87"/>
      <c r="Z11229" s="87"/>
      <c r="AA11229" s="87"/>
      <c r="AB11229" s="3546"/>
      <c r="AC11229" s="1507">
        <f t="shared" si="4287"/>
        <v>1</v>
      </c>
      <c r="AD11229" s="1508">
        <f t="shared" si="4288"/>
        <v>3199.5</v>
      </c>
      <c r="AE11229" s="14">
        <f t="shared" si="4289"/>
        <v>0.96666666666666667</v>
      </c>
      <c r="AF11229" s="14">
        <f t="shared" si="4290"/>
        <v>0</v>
      </c>
      <c r="AG11229" s="14" t="e">
        <f t="shared" si="4291"/>
        <v>#DIV/0!</v>
      </c>
      <c r="AH11229" s="14" t="e">
        <f t="shared" si="4292"/>
        <v>#DIV/0!</v>
      </c>
      <c r="AI11229" s="14">
        <f t="shared" si="4293"/>
        <v>1</v>
      </c>
      <c r="AJ11229" s="1740"/>
    </row>
    <row r="11230" spans="1:36" s="152" customFormat="1" ht="30" customHeight="1">
      <c r="A11230" s="3541">
        <v>118</v>
      </c>
      <c r="B11230" s="3548" t="s">
        <v>5304</v>
      </c>
      <c r="C11230" s="1828" t="s">
        <v>66</v>
      </c>
      <c r="D11230" s="3559">
        <v>668.75</v>
      </c>
      <c r="E11230" s="87">
        <v>1</v>
      </c>
      <c r="F11230" s="3543">
        <f t="shared" si="4285"/>
        <v>668.75</v>
      </c>
      <c r="G11230" s="3310"/>
      <c r="H11230" s="3543">
        <f t="shared" si="4286"/>
        <v>0</v>
      </c>
      <c r="I11230" s="86">
        <v>44827</v>
      </c>
      <c r="J11230" s="86">
        <v>45991</v>
      </c>
      <c r="K11230" s="86"/>
      <c r="L11230" s="3310"/>
      <c r="M11230" s="86"/>
      <c r="N11230" s="87"/>
      <c r="O11230" s="87">
        <v>0</v>
      </c>
      <c r="P11230" s="87"/>
      <c r="Q11230" s="87"/>
      <c r="R11230" s="87"/>
      <c r="S11230" s="87"/>
      <c r="T11230" s="3310"/>
      <c r="U11230" s="87"/>
      <c r="V11230" s="87"/>
      <c r="W11230" s="87"/>
      <c r="X11230" s="87"/>
      <c r="Y11230" s="87"/>
      <c r="Z11230" s="87"/>
      <c r="AA11230" s="87"/>
      <c r="AB11230" s="3546"/>
      <c r="AC11230" s="1507">
        <f t="shared" si="4287"/>
        <v>1</v>
      </c>
      <c r="AD11230" s="1508">
        <f t="shared" si="4288"/>
        <v>668.75</v>
      </c>
      <c r="AE11230" s="14">
        <f t="shared" si="4289"/>
        <v>32.466666666666669</v>
      </c>
      <c r="AF11230" s="14">
        <f t="shared" si="4290"/>
        <v>0</v>
      </c>
      <c r="AG11230" s="14" t="e">
        <f t="shared" si="4291"/>
        <v>#DIV/0!</v>
      </c>
      <c r="AH11230" s="14" t="e">
        <f t="shared" si="4292"/>
        <v>#DIV/0!</v>
      </c>
      <c r="AI11230" s="14">
        <f t="shared" si="4293"/>
        <v>1</v>
      </c>
      <c r="AJ11230" s="1740"/>
    </row>
    <row r="11231" spans="1:36" s="152" customFormat="1" ht="45" customHeight="1">
      <c r="A11231" s="3541">
        <v>119</v>
      </c>
      <c r="B11231" s="3548" t="s">
        <v>5285</v>
      </c>
      <c r="C11231" s="1828" t="s">
        <v>66</v>
      </c>
      <c r="D11231" s="3559">
        <v>8.0519999999999996</v>
      </c>
      <c r="E11231" s="87">
        <v>500</v>
      </c>
      <c r="F11231" s="3543">
        <f t="shared" si="4285"/>
        <v>4026</v>
      </c>
      <c r="G11231" s="3310"/>
      <c r="H11231" s="3543">
        <f t="shared" si="4286"/>
        <v>0</v>
      </c>
      <c r="I11231" s="86">
        <v>44833</v>
      </c>
      <c r="J11231" s="86"/>
      <c r="K11231" s="86"/>
      <c r="L11231" s="3310"/>
      <c r="M11231" s="86"/>
      <c r="N11231" s="87"/>
      <c r="O11231" s="87">
        <v>0</v>
      </c>
      <c r="P11231" s="87"/>
      <c r="Q11231" s="87"/>
      <c r="R11231" s="87"/>
      <c r="S11231" s="87"/>
      <c r="T11231" s="3310"/>
      <c r="U11231" s="87"/>
      <c r="V11231" s="87"/>
      <c r="W11231" s="87"/>
      <c r="X11231" s="87"/>
      <c r="Y11231" s="87"/>
      <c r="Z11231" s="87"/>
      <c r="AA11231" s="87"/>
      <c r="AB11231" s="3546"/>
      <c r="AC11231" s="1507">
        <f t="shared" si="4287"/>
        <v>500</v>
      </c>
      <c r="AD11231" s="1508">
        <f t="shared" si="4288"/>
        <v>4026</v>
      </c>
      <c r="AE11231" s="14">
        <f t="shared" si="4289"/>
        <v>-1500.5666666666666</v>
      </c>
      <c r="AF11231" s="14">
        <f t="shared" si="4290"/>
        <v>0</v>
      </c>
      <c r="AG11231" s="14" t="e">
        <f t="shared" si="4291"/>
        <v>#DIV/0!</v>
      </c>
      <c r="AH11231" s="14" t="e">
        <f t="shared" si="4292"/>
        <v>#DIV/0!</v>
      </c>
      <c r="AI11231" s="14">
        <f t="shared" si="4293"/>
        <v>500</v>
      </c>
      <c r="AJ11231" s="1740"/>
    </row>
    <row r="11232" spans="1:36" s="152" customFormat="1" ht="45" customHeight="1">
      <c r="A11232" s="3541">
        <v>120</v>
      </c>
      <c r="B11232" s="3548" t="s">
        <v>5287</v>
      </c>
      <c r="C11232" s="1828" t="s">
        <v>66</v>
      </c>
      <c r="D11232" s="3559">
        <v>8.07</v>
      </c>
      <c r="E11232" s="87">
        <v>300</v>
      </c>
      <c r="F11232" s="3543">
        <f t="shared" si="4285"/>
        <v>2421</v>
      </c>
      <c r="G11232" s="3310"/>
      <c r="H11232" s="3543">
        <f t="shared" si="4286"/>
        <v>0</v>
      </c>
      <c r="I11232" s="86">
        <v>44833</v>
      </c>
      <c r="J11232" s="86"/>
      <c r="K11232" s="86"/>
      <c r="L11232" s="3310"/>
      <c r="M11232" s="86"/>
      <c r="N11232" s="87"/>
      <c r="O11232" s="87">
        <v>0</v>
      </c>
      <c r="P11232" s="87"/>
      <c r="Q11232" s="87"/>
      <c r="R11232" s="87"/>
      <c r="S11232" s="87"/>
      <c r="T11232" s="3310"/>
      <c r="U11232" s="87"/>
      <c r="V11232" s="87"/>
      <c r="W11232" s="87"/>
      <c r="X11232" s="87"/>
      <c r="Y11232" s="87"/>
      <c r="Z11232" s="87"/>
      <c r="AA11232" s="87"/>
      <c r="AB11232" s="3546"/>
      <c r="AC11232" s="1507">
        <f t="shared" si="4287"/>
        <v>300</v>
      </c>
      <c r="AD11232" s="1508">
        <f t="shared" si="4288"/>
        <v>2421</v>
      </c>
      <c r="AE11232" s="14">
        <f t="shared" si="4289"/>
        <v>-1500.5666666666666</v>
      </c>
      <c r="AF11232" s="14">
        <f t="shared" si="4290"/>
        <v>0</v>
      </c>
      <c r="AG11232" s="14" t="e">
        <f t="shared" si="4291"/>
        <v>#DIV/0!</v>
      </c>
      <c r="AH11232" s="14" t="e">
        <f t="shared" si="4292"/>
        <v>#DIV/0!</v>
      </c>
      <c r="AI11232" s="14">
        <f t="shared" si="4293"/>
        <v>300</v>
      </c>
      <c r="AJ11232" s="1740"/>
    </row>
    <row r="11233" spans="1:36" s="152" customFormat="1" ht="58.5" customHeight="1">
      <c r="A11233" s="3541">
        <v>121</v>
      </c>
      <c r="B11233" s="3548" t="s">
        <v>5288</v>
      </c>
      <c r="C11233" s="1828" t="s">
        <v>66</v>
      </c>
      <c r="D11233" s="3559">
        <v>17.898</v>
      </c>
      <c r="E11233" s="87">
        <v>300</v>
      </c>
      <c r="F11233" s="3543">
        <f t="shared" si="4285"/>
        <v>5369.4</v>
      </c>
      <c r="G11233" s="3310"/>
      <c r="H11233" s="3543">
        <f t="shared" si="4286"/>
        <v>0</v>
      </c>
      <c r="I11233" s="86">
        <v>44833</v>
      </c>
      <c r="J11233" s="86"/>
      <c r="K11233" s="86"/>
      <c r="L11233" s="3310"/>
      <c r="M11233" s="86"/>
      <c r="N11233" s="87"/>
      <c r="O11233" s="87">
        <v>0</v>
      </c>
      <c r="P11233" s="87"/>
      <c r="Q11233" s="87"/>
      <c r="R11233" s="87"/>
      <c r="S11233" s="87"/>
      <c r="T11233" s="3310"/>
      <c r="U11233" s="87"/>
      <c r="V11233" s="87"/>
      <c r="W11233" s="87"/>
      <c r="X11233" s="87"/>
      <c r="Y11233" s="87"/>
      <c r="Z11233" s="87"/>
      <c r="AA11233" s="87"/>
      <c r="AB11233" s="3546"/>
      <c r="AC11233" s="1507">
        <f t="shared" si="4287"/>
        <v>300</v>
      </c>
      <c r="AD11233" s="1508">
        <f t="shared" si="4288"/>
        <v>5369.4</v>
      </c>
      <c r="AE11233" s="14">
        <f t="shared" si="4289"/>
        <v>-1500.5666666666666</v>
      </c>
      <c r="AF11233" s="14">
        <f t="shared" si="4290"/>
        <v>0</v>
      </c>
      <c r="AG11233" s="14" t="e">
        <f t="shared" si="4291"/>
        <v>#DIV/0!</v>
      </c>
      <c r="AH11233" s="14" t="e">
        <f t="shared" si="4292"/>
        <v>#DIV/0!</v>
      </c>
      <c r="AI11233" s="14">
        <f t="shared" si="4293"/>
        <v>300</v>
      </c>
      <c r="AJ11233" s="1740"/>
    </row>
    <row r="11234" spans="1:36" s="152" customFormat="1" ht="24" customHeight="1">
      <c r="A11234" s="3541">
        <v>122</v>
      </c>
      <c r="B11234" s="113" t="s">
        <v>6409</v>
      </c>
      <c r="C11234" s="1828" t="s">
        <v>176</v>
      </c>
      <c r="D11234" s="3559">
        <v>30.34</v>
      </c>
      <c r="E11234" s="87">
        <v>290</v>
      </c>
      <c r="F11234" s="3543">
        <f t="shared" si="4285"/>
        <v>8798.6</v>
      </c>
      <c r="G11234" s="3543"/>
      <c r="H11234" s="3543">
        <f t="shared" si="4286"/>
        <v>0</v>
      </c>
      <c r="I11234" s="86">
        <v>44845</v>
      </c>
      <c r="J11234" s="86">
        <v>45747</v>
      </c>
      <c r="K11234" s="86"/>
      <c r="L11234" s="3310"/>
      <c r="M11234" s="86"/>
      <c r="N11234" s="87"/>
      <c r="O11234" s="87">
        <v>10</v>
      </c>
      <c r="P11234" s="87">
        <v>15</v>
      </c>
      <c r="Q11234" s="87"/>
      <c r="R11234" s="87"/>
      <c r="S11234" s="87"/>
      <c r="T11234" s="3310"/>
      <c r="U11234" s="87"/>
      <c r="V11234" s="87"/>
      <c r="W11234" s="3572"/>
      <c r="X11234" s="87"/>
      <c r="Y11234" s="87"/>
      <c r="Z11234" s="87"/>
      <c r="AA11234" s="87"/>
      <c r="AB11234" s="3546"/>
      <c r="AC11234" s="1507">
        <f t="shared" si="4287"/>
        <v>265</v>
      </c>
      <c r="AD11234" s="1508">
        <f t="shared" si="4288"/>
        <v>8040.1</v>
      </c>
      <c r="AE11234" s="14">
        <f t="shared" si="4289"/>
        <v>24.333333333333332</v>
      </c>
      <c r="AF11234" s="14">
        <f t="shared" si="4290"/>
        <v>8.3333333333333339</v>
      </c>
      <c r="AG11234" s="14">
        <f t="shared" si="4291"/>
        <v>31.799999999999997</v>
      </c>
      <c r="AH11234" s="14">
        <f t="shared" si="4292"/>
        <v>7.466666666666665</v>
      </c>
      <c r="AI11234" s="14">
        <f t="shared" si="4293"/>
        <v>62.222222222222229</v>
      </c>
      <c r="AJ11234" s="1740"/>
    </row>
    <row r="11235" spans="1:36" s="152" customFormat="1" ht="24" customHeight="1">
      <c r="A11235" s="3541">
        <v>124</v>
      </c>
      <c r="B11235" s="3573" t="s">
        <v>5906</v>
      </c>
      <c r="C11235" s="1828" t="s">
        <v>66</v>
      </c>
      <c r="D11235" s="3559">
        <v>0</v>
      </c>
      <c r="E11235" s="87">
        <v>105</v>
      </c>
      <c r="F11235" s="3543">
        <f t="shared" si="4285"/>
        <v>0</v>
      </c>
      <c r="G11235" s="3543"/>
      <c r="H11235" s="3543">
        <f t="shared" si="4286"/>
        <v>0</v>
      </c>
      <c r="I11235" s="86">
        <v>44839</v>
      </c>
      <c r="J11235" s="86">
        <v>45046</v>
      </c>
      <c r="K11235" s="86"/>
      <c r="L11235" s="3310"/>
      <c r="M11235" s="86"/>
      <c r="N11235" s="87"/>
      <c r="O11235" s="87">
        <v>40</v>
      </c>
      <c r="P11235" s="87">
        <v>23</v>
      </c>
      <c r="Q11235" s="87"/>
      <c r="R11235" s="87"/>
      <c r="S11235" s="87"/>
      <c r="T11235" s="3310"/>
      <c r="U11235" s="87"/>
      <c r="V11235" s="87"/>
      <c r="W11235" s="3572"/>
      <c r="X11235" s="87"/>
      <c r="Y11235" s="87"/>
      <c r="Z11235" s="87"/>
      <c r="AA11235" s="87"/>
      <c r="AB11235" s="3546"/>
      <c r="AC11235" s="1507">
        <f t="shared" si="4287"/>
        <v>42</v>
      </c>
      <c r="AD11235" s="1508">
        <f t="shared" si="4288"/>
        <v>0</v>
      </c>
      <c r="AE11235" s="14">
        <f t="shared" si="4289"/>
        <v>0.96666666666666667</v>
      </c>
      <c r="AF11235" s="14">
        <f t="shared" si="4290"/>
        <v>21</v>
      </c>
      <c r="AG11235" s="14">
        <f t="shared" si="4291"/>
        <v>2</v>
      </c>
      <c r="AH11235" s="14">
        <f t="shared" si="4292"/>
        <v>1.0333333333333332</v>
      </c>
      <c r="AI11235" s="14">
        <f t="shared" si="4293"/>
        <v>21.7</v>
      </c>
      <c r="AJ11235" s="1740"/>
    </row>
    <row r="11236" spans="1:36" s="152" customFormat="1" ht="24" customHeight="1">
      <c r="A11236" s="3541">
        <v>125</v>
      </c>
      <c r="B11236" s="3573" t="s">
        <v>5919</v>
      </c>
      <c r="C11236" s="1828" t="s">
        <v>66</v>
      </c>
      <c r="D11236" s="3559">
        <v>0</v>
      </c>
      <c r="E11236" s="87">
        <v>25</v>
      </c>
      <c r="F11236" s="3543">
        <f t="shared" si="4285"/>
        <v>0</v>
      </c>
      <c r="G11236" s="3543"/>
      <c r="H11236" s="3543">
        <f t="shared" si="4286"/>
        <v>0</v>
      </c>
      <c r="I11236" s="86">
        <v>44839</v>
      </c>
      <c r="J11236" s="86"/>
      <c r="K11236" s="86"/>
      <c r="L11236" s="3310"/>
      <c r="M11236" s="86"/>
      <c r="N11236" s="87"/>
      <c r="O11236" s="87">
        <v>0</v>
      </c>
      <c r="P11236" s="87"/>
      <c r="Q11236" s="87"/>
      <c r="R11236" s="87"/>
      <c r="S11236" s="87"/>
      <c r="T11236" s="3310"/>
      <c r="U11236" s="87"/>
      <c r="V11236" s="87"/>
      <c r="W11236" s="3572"/>
      <c r="X11236" s="87"/>
      <c r="Y11236" s="87"/>
      <c r="Z11236" s="87"/>
      <c r="AA11236" s="87"/>
      <c r="AB11236" s="3546"/>
      <c r="AC11236" s="1507">
        <f t="shared" si="4287"/>
        <v>25</v>
      </c>
      <c r="AD11236" s="1508">
        <f t="shared" si="4288"/>
        <v>0</v>
      </c>
      <c r="AE11236" s="14">
        <f t="shared" si="4289"/>
        <v>-1500.5666666666666</v>
      </c>
      <c r="AF11236" s="14">
        <f t="shared" si="4290"/>
        <v>0</v>
      </c>
      <c r="AG11236" s="14" t="e">
        <f t="shared" si="4291"/>
        <v>#DIV/0!</v>
      </c>
      <c r="AH11236" s="14" t="e">
        <f t="shared" si="4292"/>
        <v>#DIV/0!</v>
      </c>
      <c r="AI11236" s="14">
        <f t="shared" si="4293"/>
        <v>25</v>
      </c>
      <c r="AJ11236" s="1740"/>
    </row>
    <row r="11237" spans="1:36" s="152" customFormat="1" ht="27" customHeight="1">
      <c r="A11237" s="3541">
        <v>126</v>
      </c>
      <c r="B11237" s="3573" t="s">
        <v>5855</v>
      </c>
      <c r="C11237" s="1828" t="s">
        <v>66</v>
      </c>
      <c r="D11237" s="3559">
        <v>0</v>
      </c>
      <c r="E11237" s="87">
        <v>150</v>
      </c>
      <c r="F11237" s="3543">
        <f t="shared" si="4285"/>
        <v>0</v>
      </c>
      <c r="G11237" s="3543"/>
      <c r="H11237" s="3543">
        <f t="shared" si="4286"/>
        <v>0</v>
      </c>
      <c r="I11237" s="86">
        <v>44839</v>
      </c>
      <c r="J11237" s="86">
        <v>45077</v>
      </c>
      <c r="K11237" s="86"/>
      <c r="L11237" s="3310"/>
      <c r="M11237" s="86"/>
      <c r="N11237" s="87">
        <v>50</v>
      </c>
      <c r="O11237" s="87">
        <v>0</v>
      </c>
      <c r="P11237" s="87"/>
      <c r="Q11237" s="87"/>
      <c r="R11237" s="87"/>
      <c r="S11237" s="87"/>
      <c r="T11237" s="3310"/>
      <c r="U11237" s="87"/>
      <c r="V11237" s="87"/>
      <c r="W11237" s="3572"/>
      <c r="X11237" s="87"/>
      <c r="Y11237" s="87"/>
      <c r="Z11237" s="87"/>
      <c r="AA11237" s="87"/>
      <c r="AB11237" s="3546"/>
      <c r="AC11237" s="1507">
        <f t="shared" si="4287"/>
        <v>100</v>
      </c>
      <c r="AD11237" s="1508">
        <f t="shared" si="4288"/>
        <v>0</v>
      </c>
      <c r="AE11237" s="14">
        <f t="shared" si="4289"/>
        <v>2</v>
      </c>
      <c r="AF11237" s="14">
        <f t="shared" si="4290"/>
        <v>16.666666666666668</v>
      </c>
      <c r="AG11237" s="14">
        <f t="shared" si="4291"/>
        <v>6</v>
      </c>
      <c r="AH11237" s="14">
        <f t="shared" si="4292"/>
        <v>4</v>
      </c>
      <c r="AI11237" s="14">
        <f t="shared" si="4293"/>
        <v>66.666666666666657</v>
      </c>
      <c r="AJ11237" s="1740"/>
    </row>
    <row r="11238" spans="1:36" s="152" customFormat="1" ht="27" customHeight="1">
      <c r="A11238" s="3541">
        <v>127</v>
      </c>
      <c r="B11238" s="3573" t="s">
        <v>959</v>
      </c>
      <c r="C11238" s="1828" t="s">
        <v>66</v>
      </c>
      <c r="D11238" s="3559">
        <v>0</v>
      </c>
      <c r="E11238" s="87">
        <v>935</v>
      </c>
      <c r="F11238" s="3543">
        <f t="shared" si="4285"/>
        <v>0</v>
      </c>
      <c r="G11238" s="3543"/>
      <c r="H11238" s="3543">
        <f t="shared" si="4286"/>
        <v>0</v>
      </c>
      <c r="I11238" s="86">
        <v>44839</v>
      </c>
      <c r="J11238" s="86"/>
      <c r="K11238" s="86"/>
      <c r="L11238" s="3310"/>
      <c r="M11238" s="86"/>
      <c r="N11238" s="87">
        <v>108</v>
      </c>
      <c r="O11238" s="87">
        <v>112</v>
      </c>
      <c r="P11238" s="87">
        <v>110</v>
      </c>
      <c r="Q11238" s="87"/>
      <c r="R11238" s="87"/>
      <c r="S11238" s="87"/>
      <c r="T11238" s="3310"/>
      <c r="U11238" s="87"/>
      <c r="V11238" s="87"/>
      <c r="W11238" s="3572"/>
      <c r="X11238" s="87"/>
      <c r="Y11238" s="87"/>
      <c r="Z11238" s="87"/>
      <c r="AA11238" s="87"/>
      <c r="AB11238" s="3546"/>
      <c r="AC11238" s="1507">
        <f t="shared" si="4287"/>
        <v>605</v>
      </c>
      <c r="AD11238" s="1508">
        <f t="shared" si="4288"/>
        <v>0</v>
      </c>
      <c r="AE11238" s="14">
        <f t="shared" si="4289"/>
        <v>-1500.5666666666666</v>
      </c>
      <c r="AF11238" s="14">
        <f t="shared" si="4290"/>
        <v>110</v>
      </c>
      <c r="AG11238" s="14">
        <f t="shared" si="4291"/>
        <v>5.5</v>
      </c>
      <c r="AH11238" s="14">
        <f t="shared" si="4292"/>
        <v>1506.0666666666666</v>
      </c>
      <c r="AI11238" s="14">
        <f t="shared" si="4293"/>
        <v>165667.33333333331</v>
      </c>
      <c r="AJ11238" s="1740"/>
    </row>
    <row r="11239" spans="1:36" s="152" customFormat="1" ht="25.5" customHeight="1">
      <c r="A11239" s="3541">
        <v>133</v>
      </c>
      <c r="B11239" s="3573" t="s">
        <v>5998</v>
      </c>
      <c r="C11239" s="1828" t="s">
        <v>66</v>
      </c>
      <c r="D11239" s="3559">
        <v>3986.01</v>
      </c>
      <c r="E11239" s="87">
        <v>1</v>
      </c>
      <c r="F11239" s="3543">
        <f t="shared" si="4285"/>
        <v>3986.01</v>
      </c>
      <c r="G11239" s="3310"/>
      <c r="H11239" s="3543">
        <f t="shared" si="4286"/>
        <v>0</v>
      </c>
      <c r="I11239" s="86">
        <v>44844</v>
      </c>
      <c r="J11239" s="86"/>
      <c r="K11239" s="86"/>
      <c r="L11239" s="3310"/>
      <c r="M11239" s="86"/>
      <c r="N11239" s="87"/>
      <c r="O11239" s="87">
        <v>0</v>
      </c>
      <c r="P11239" s="87"/>
      <c r="Q11239" s="87"/>
      <c r="R11239" s="87"/>
      <c r="S11239" s="87"/>
      <c r="T11239" s="3310"/>
      <c r="U11239" s="87"/>
      <c r="V11239" s="87"/>
      <c r="W11239" s="3572"/>
      <c r="X11239" s="87"/>
      <c r="Y11239" s="87"/>
      <c r="Z11239" s="87"/>
      <c r="AA11239" s="87"/>
      <c r="AB11239" s="3546"/>
      <c r="AC11239" s="1507">
        <f t="shared" si="4287"/>
        <v>1</v>
      </c>
      <c r="AD11239" s="1508">
        <f t="shared" si="4288"/>
        <v>3986.01</v>
      </c>
      <c r="AE11239" s="14">
        <f t="shared" si="4289"/>
        <v>-1500.5666666666666</v>
      </c>
      <c r="AF11239" s="14">
        <f t="shared" si="4290"/>
        <v>0</v>
      </c>
      <c r="AG11239" s="14" t="e">
        <f t="shared" si="4291"/>
        <v>#DIV/0!</v>
      </c>
      <c r="AH11239" s="14" t="e">
        <f t="shared" si="4292"/>
        <v>#DIV/0!</v>
      </c>
      <c r="AI11239" s="14">
        <f t="shared" si="4293"/>
        <v>1</v>
      </c>
      <c r="AJ11239" s="1740"/>
    </row>
    <row r="11240" spans="1:36" s="152" customFormat="1" ht="25.5" customHeight="1">
      <c r="A11240" s="3541">
        <v>134</v>
      </c>
      <c r="B11240" s="3573" t="s">
        <v>5914</v>
      </c>
      <c r="C11240" s="1828" t="s">
        <v>66</v>
      </c>
      <c r="D11240" s="3559">
        <v>3092.24</v>
      </c>
      <c r="E11240" s="87">
        <v>3</v>
      </c>
      <c r="F11240" s="3543">
        <f t="shared" si="4285"/>
        <v>9276.7199999999993</v>
      </c>
      <c r="G11240" s="3310"/>
      <c r="H11240" s="3543">
        <f t="shared" si="4286"/>
        <v>0</v>
      </c>
      <c r="I11240" s="86">
        <v>44844</v>
      </c>
      <c r="J11240" s="86"/>
      <c r="K11240" s="86"/>
      <c r="L11240" s="3310"/>
      <c r="M11240" s="86"/>
      <c r="N11240" s="87"/>
      <c r="O11240" s="87">
        <v>0</v>
      </c>
      <c r="P11240" s="87"/>
      <c r="Q11240" s="87"/>
      <c r="R11240" s="87"/>
      <c r="S11240" s="87"/>
      <c r="T11240" s="3310"/>
      <c r="U11240" s="87"/>
      <c r="V11240" s="87"/>
      <c r="W11240" s="3572"/>
      <c r="X11240" s="87"/>
      <c r="Y11240" s="87"/>
      <c r="Z11240" s="87"/>
      <c r="AA11240" s="87"/>
      <c r="AB11240" s="3546"/>
      <c r="AC11240" s="1507">
        <f t="shared" si="4287"/>
        <v>3</v>
      </c>
      <c r="AD11240" s="1508">
        <f t="shared" si="4288"/>
        <v>9276.7199999999993</v>
      </c>
      <c r="AE11240" s="14">
        <f t="shared" si="4289"/>
        <v>-1500.5666666666666</v>
      </c>
      <c r="AF11240" s="14">
        <f t="shared" si="4290"/>
        <v>0</v>
      </c>
      <c r="AG11240" s="14" t="e">
        <f t="shared" si="4291"/>
        <v>#DIV/0!</v>
      </c>
      <c r="AH11240" s="14" t="e">
        <f t="shared" si="4292"/>
        <v>#DIV/0!</v>
      </c>
      <c r="AI11240" s="14">
        <f t="shared" si="4293"/>
        <v>3</v>
      </c>
      <c r="AJ11240" s="1740"/>
    </row>
    <row r="11241" spans="1:36" s="152" customFormat="1" ht="43.5" customHeight="1">
      <c r="A11241" s="3541">
        <v>135</v>
      </c>
      <c r="B11241" s="3573" t="s">
        <v>5915</v>
      </c>
      <c r="C11241" s="1828" t="s">
        <v>66</v>
      </c>
      <c r="D11241" s="3559">
        <v>1327.44</v>
      </c>
      <c r="E11241" s="87">
        <v>3</v>
      </c>
      <c r="F11241" s="3543">
        <f t="shared" si="4285"/>
        <v>3982.32</v>
      </c>
      <c r="G11241" s="3310"/>
      <c r="H11241" s="3543">
        <f t="shared" si="4286"/>
        <v>0</v>
      </c>
      <c r="I11241" s="86">
        <v>44844</v>
      </c>
      <c r="J11241" s="86"/>
      <c r="K11241" s="86"/>
      <c r="L11241" s="3310"/>
      <c r="M11241" s="86"/>
      <c r="N11241" s="87"/>
      <c r="O11241" s="87">
        <v>0</v>
      </c>
      <c r="P11241" s="87"/>
      <c r="Q11241" s="87"/>
      <c r="R11241" s="87"/>
      <c r="S11241" s="87"/>
      <c r="T11241" s="3310"/>
      <c r="U11241" s="87"/>
      <c r="V11241" s="87"/>
      <c r="W11241" s="3572"/>
      <c r="X11241" s="87"/>
      <c r="Y11241" s="87"/>
      <c r="Z11241" s="87"/>
      <c r="AA11241" s="87"/>
      <c r="AB11241" s="3546"/>
      <c r="AC11241" s="1507">
        <f t="shared" si="4287"/>
        <v>3</v>
      </c>
      <c r="AD11241" s="1508">
        <f t="shared" si="4288"/>
        <v>3982.32</v>
      </c>
      <c r="AE11241" s="14">
        <f t="shared" si="4289"/>
        <v>-1500.5666666666666</v>
      </c>
      <c r="AF11241" s="14">
        <f t="shared" si="4290"/>
        <v>0</v>
      </c>
      <c r="AG11241" s="14" t="e">
        <f t="shared" si="4291"/>
        <v>#DIV/0!</v>
      </c>
      <c r="AH11241" s="14" t="e">
        <f t="shared" si="4292"/>
        <v>#DIV/0!</v>
      </c>
      <c r="AI11241" s="14">
        <f t="shared" si="4293"/>
        <v>3</v>
      </c>
      <c r="AJ11241" s="1740"/>
    </row>
    <row r="11242" spans="1:36" s="152" customFormat="1" ht="43.5" customHeight="1">
      <c r="A11242" s="3541">
        <v>136</v>
      </c>
      <c r="B11242" s="3573" t="s">
        <v>5916</v>
      </c>
      <c r="C11242" s="1828" t="s">
        <v>66</v>
      </c>
      <c r="D11242" s="3559">
        <v>10.29</v>
      </c>
      <c r="E11242" s="87">
        <v>20</v>
      </c>
      <c r="F11242" s="3543">
        <f t="shared" si="4285"/>
        <v>205.79999999999998</v>
      </c>
      <c r="G11242" s="3310"/>
      <c r="H11242" s="3543">
        <f t="shared" si="4286"/>
        <v>0</v>
      </c>
      <c r="I11242" s="86">
        <v>44844</v>
      </c>
      <c r="J11242" s="86"/>
      <c r="K11242" s="86"/>
      <c r="L11242" s="3310"/>
      <c r="M11242" s="86"/>
      <c r="N11242" s="87"/>
      <c r="O11242" s="87">
        <v>0</v>
      </c>
      <c r="P11242" s="87"/>
      <c r="Q11242" s="87"/>
      <c r="R11242" s="87"/>
      <c r="S11242" s="87"/>
      <c r="T11242" s="3310"/>
      <c r="U11242" s="87"/>
      <c r="V11242" s="87"/>
      <c r="W11242" s="3572"/>
      <c r="X11242" s="87"/>
      <c r="Y11242" s="87"/>
      <c r="Z11242" s="87"/>
      <c r="AA11242" s="87"/>
      <c r="AB11242" s="3546"/>
      <c r="AC11242" s="1507">
        <f t="shared" si="4287"/>
        <v>20</v>
      </c>
      <c r="AD11242" s="1508">
        <f t="shared" si="4288"/>
        <v>205.79999999999998</v>
      </c>
      <c r="AE11242" s="14">
        <f t="shared" si="4289"/>
        <v>-1500.5666666666666</v>
      </c>
      <c r="AF11242" s="14">
        <f t="shared" si="4290"/>
        <v>0</v>
      </c>
      <c r="AG11242" s="14" t="e">
        <f t="shared" si="4291"/>
        <v>#DIV/0!</v>
      </c>
      <c r="AH11242" s="14" t="e">
        <f t="shared" si="4292"/>
        <v>#DIV/0!</v>
      </c>
      <c r="AI11242" s="14">
        <f t="shared" si="4293"/>
        <v>20</v>
      </c>
      <c r="AJ11242" s="1740"/>
    </row>
    <row r="11243" spans="1:36" s="152" customFormat="1" ht="43.5" customHeight="1">
      <c r="A11243" s="3541">
        <v>137</v>
      </c>
      <c r="B11243" s="3573" t="s">
        <v>6410</v>
      </c>
      <c r="C11243" s="1828" t="s">
        <v>66</v>
      </c>
      <c r="D11243" s="3559">
        <v>10.27</v>
      </c>
      <c r="E11243" s="87">
        <v>75</v>
      </c>
      <c r="F11243" s="3543">
        <f t="shared" si="4285"/>
        <v>770.25</v>
      </c>
      <c r="G11243" s="3310"/>
      <c r="H11243" s="3543">
        <f t="shared" si="4286"/>
        <v>0</v>
      </c>
      <c r="I11243" s="86">
        <v>44844</v>
      </c>
      <c r="J11243" s="86"/>
      <c r="K11243" s="86"/>
      <c r="L11243" s="3310"/>
      <c r="M11243" s="86"/>
      <c r="N11243" s="87"/>
      <c r="O11243" s="87">
        <v>0</v>
      </c>
      <c r="P11243" s="87"/>
      <c r="Q11243" s="87"/>
      <c r="R11243" s="87"/>
      <c r="S11243" s="87"/>
      <c r="T11243" s="3310"/>
      <c r="U11243" s="87"/>
      <c r="V11243" s="87"/>
      <c r="W11243" s="3572"/>
      <c r="X11243" s="87"/>
      <c r="Y11243" s="87"/>
      <c r="Z11243" s="87"/>
      <c r="AA11243" s="87"/>
      <c r="AB11243" s="3546"/>
      <c r="AC11243" s="1507">
        <f t="shared" si="4287"/>
        <v>75</v>
      </c>
      <c r="AD11243" s="1508">
        <f t="shared" si="4288"/>
        <v>770.25</v>
      </c>
      <c r="AE11243" s="14">
        <f t="shared" si="4289"/>
        <v>-1500.5666666666666</v>
      </c>
      <c r="AF11243" s="14">
        <f t="shared" si="4290"/>
        <v>0</v>
      </c>
      <c r="AG11243" s="14" t="e">
        <f t="shared" si="4291"/>
        <v>#DIV/0!</v>
      </c>
      <c r="AH11243" s="14" t="e">
        <f t="shared" si="4292"/>
        <v>#DIV/0!</v>
      </c>
      <c r="AI11243" s="14">
        <f t="shared" si="4293"/>
        <v>75</v>
      </c>
      <c r="AJ11243" s="1740"/>
    </row>
    <row r="11244" spans="1:36" s="152" customFormat="1" ht="36" customHeight="1">
      <c r="A11244" s="3541">
        <v>139</v>
      </c>
      <c r="B11244" s="3574" t="s">
        <v>6974</v>
      </c>
      <c r="C11244" s="3303" t="s">
        <v>63</v>
      </c>
      <c r="D11244" s="3575">
        <v>1</v>
      </c>
      <c r="E11244" s="87">
        <v>4200</v>
      </c>
      <c r="F11244" s="3543">
        <f t="shared" si="4285"/>
        <v>4200</v>
      </c>
      <c r="G11244" s="3250"/>
      <c r="H11244" s="3543">
        <f t="shared" si="4286"/>
        <v>0</v>
      </c>
      <c r="I11244" s="86">
        <v>44907</v>
      </c>
      <c r="J11244" s="86">
        <v>45504</v>
      </c>
      <c r="K11244" s="86"/>
      <c r="L11244" s="3310"/>
      <c r="M11244" s="86"/>
      <c r="N11244" s="87">
        <v>588</v>
      </c>
      <c r="O11244" s="87">
        <v>504</v>
      </c>
      <c r="P11244" s="87">
        <v>1736</v>
      </c>
      <c r="Q11244" s="87"/>
      <c r="R11244" s="87"/>
      <c r="S11244" s="87"/>
      <c r="T11244" s="3310"/>
      <c r="U11244" s="87"/>
      <c r="V11244" s="87"/>
      <c r="W11244" s="3572"/>
      <c r="X11244" s="87"/>
      <c r="Y11244" s="87"/>
      <c r="Z11244" s="87"/>
      <c r="AA11244" s="87"/>
      <c r="AB11244" s="3546"/>
      <c r="AC11244" s="1507">
        <f t="shared" si="4287"/>
        <v>1372</v>
      </c>
      <c r="AD11244" s="1508">
        <f t="shared" si="4288"/>
        <v>1372</v>
      </c>
      <c r="AE11244" s="14">
        <f t="shared" si="4289"/>
        <v>16.233333333333334</v>
      </c>
      <c r="AF11244" s="14">
        <f t="shared" si="4290"/>
        <v>942.66666666666663</v>
      </c>
      <c r="AG11244" s="14">
        <f t="shared" si="4291"/>
        <v>1.4554455445544554</v>
      </c>
      <c r="AH11244" s="14">
        <f t="shared" si="4292"/>
        <v>-14.777887788778878</v>
      </c>
      <c r="AI11244" s="14">
        <f t="shared" si="4293"/>
        <v>-13930.622222222222</v>
      </c>
      <c r="AJ11244" s="1740"/>
    </row>
    <row r="11245" spans="1:36" s="152" customFormat="1" ht="33.75" customHeight="1">
      <c r="A11245" s="3541">
        <v>140</v>
      </c>
      <c r="B11245" s="3574" t="s">
        <v>6975</v>
      </c>
      <c r="C11245" s="3303" t="s">
        <v>63</v>
      </c>
      <c r="D11245" s="3575">
        <v>1</v>
      </c>
      <c r="E11245" s="87">
        <v>980</v>
      </c>
      <c r="F11245" s="3543">
        <f t="shared" si="4285"/>
        <v>980</v>
      </c>
      <c r="G11245" s="3250"/>
      <c r="H11245" s="3543">
        <f t="shared" si="4286"/>
        <v>0</v>
      </c>
      <c r="I11245" s="86">
        <v>44907</v>
      </c>
      <c r="J11245" s="86">
        <v>45626</v>
      </c>
      <c r="K11245" s="86"/>
      <c r="L11245" s="3310"/>
      <c r="M11245" s="86"/>
      <c r="N11245" s="87">
        <v>112</v>
      </c>
      <c r="O11245" s="87">
        <v>0</v>
      </c>
      <c r="P11245" s="87">
        <v>588</v>
      </c>
      <c r="Q11245" s="87"/>
      <c r="R11245" s="87"/>
      <c r="S11245" s="87"/>
      <c r="T11245" s="3310"/>
      <c r="U11245" s="87"/>
      <c r="V11245" s="87"/>
      <c r="W11245" s="3572"/>
      <c r="X11245" s="87"/>
      <c r="Y11245" s="87"/>
      <c r="Z11245" s="87"/>
      <c r="AA11245" s="87"/>
      <c r="AB11245" s="3546"/>
      <c r="AC11245" s="1507">
        <f t="shared" si="4287"/>
        <v>280</v>
      </c>
      <c r="AD11245" s="1508">
        <f t="shared" si="4288"/>
        <v>280</v>
      </c>
      <c r="AE11245" s="14">
        <f t="shared" si="4289"/>
        <v>20.3</v>
      </c>
      <c r="AF11245" s="14">
        <f t="shared" si="4290"/>
        <v>233.33333333333334</v>
      </c>
      <c r="AG11245" s="14">
        <f t="shared" si="4291"/>
        <v>1.2</v>
      </c>
      <c r="AH11245" s="14">
        <f t="shared" si="4292"/>
        <v>-19.100000000000001</v>
      </c>
      <c r="AI11245" s="14">
        <f t="shared" si="4293"/>
        <v>-4456.666666666667</v>
      </c>
      <c r="AJ11245" s="1740"/>
    </row>
    <row r="11246" spans="1:36" s="3576" customFormat="1" ht="43.5" customHeight="1">
      <c r="A11246" s="3541">
        <v>144</v>
      </c>
      <c r="B11246" s="3574" t="s">
        <v>7127</v>
      </c>
      <c r="C11246" s="3303" t="s">
        <v>63</v>
      </c>
      <c r="D11246" s="3575">
        <v>1</v>
      </c>
      <c r="E11246" s="87">
        <v>12000</v>
      </c>
      <c r="F11246" s="3543">
        <f t="shared" ref="F11246:F11265" si="4294">D11246*E11246</f>
        <v>12000</v>
      </c>
      <c r="G11246" s="3250"/>
      <c r="H11246" s="3543">
        <f t="shared" ref="H11246:H11265" si="4295">D11246*G11246</f>
        <v>0</v>
      </c>
      <c r="I11246" s="86">
        <v>44907</v>
      </c>
      <c r="J11246" s="86">
        <v>45107</v>
      </c>
      <c r="K11246" s="86"/>
      <c r="L11246" s="3310"/>
      <c r="M11246" s="86"/>
      <c r="N11246" s="87"/>
      <c r="O11246" s="87">
        <v>0</v>
      </c>
      <c r="P11246" s="87">
        <v>400</v>
      </c>
      <c r="Q11246" s="87"/>
      <c r="R11246" s="87"/>
      <c r="S11246" s="87"/>
      <c r="T11246" s="3310"/>
      <c r="U11246" s="87"/>
      <c r="V11246" s="87"/>
      <c r="W11246" s="3572"/>
      <c r="X11246" s="87"/>
      <c r="Y11246" s="87"/>
      <c r="Z11246" s="87"/>
      <c r="AA11246" s="87"/>
      <c r="AB11246" s="3546"/>
      <c r="AC11246" s="1507">
        <f t="shared" ref="AC11246:AC11265" si="4296">E11246+G11246-N11246-O11246-AA11246-P11246-Q11246-R11246-S11246-T11246-U11246-V11246-W11246-X11246-Y11246</f>
        <v>11600</v>
      </c>
      <c r="AD11246" s="1508">
        <f t="shared" ref="AD11246:AD11265" si="4297">D11246*AC11246</f>
        <v>11600</v>
      </c>
      <c r="AE11246" s="14">
        <f t="shared" ref="AE11246:AE11265" si="4298">(J11246-"01.04.2023")/30</f>
        <v>3</v>
      </c>
      <c r="AF11246" s="14">
        <f t="shared" ref="AF11246:AF11265" si="4299">(N11246+O11246+P11246+Q11246+R11246+S11246+T11246+U11246+V11246+W11246+X11246+Y11246)/3</f>
        <v>133.33333333333334</v>
      </c>
      <c r="AG11246" s="14">
        <f t="shared" ref="AG11246:AG11265" si="4300">AC11246/AF11246</f>
        <v>87</v>
      </c>
      <c r="AH11246" s="14">
        <f t="shared" ref="AH11246:AH11265" si="4301">AG11246-AE11246</f>
        <v>84</v>
      </c>
      <c r="AI11246" s="14">
        <f t="shared" ref="AI11246:AI11265" si="4302">AC11246-(AE11246*AF11246)</f>
        <v>11200</v>
      </c>
      <c r="AJ11246" s="1740"/>
    </row>
    <row r="11247" spans="1:36" s="3576" customFormat="1" ht="30" customHeight="1">
      <c r="A11247" s="3541">
        <v>147</v>
      </c>
      <c r="B11247" s="3574" t="s">
        <v>7129</v>
      </c>
      <c r="C11247" s="3303" t="s">
        <v>63</v>
      </c>
      <c r="D11247" s="3575">
        <v>1</v>
      </c>
      <c r="E11247" s="87">
        <v>1110</v>
      </c>
      <c r="F11247" s="3543">
        <f t="shared" si="4294"/>
        <v>1110</v>
      </c>
      <c r="G11247" s="3250"/>
      <c r="H11247" s="3543">
        <f t="shared" si="4295"/>
        <v>0</v>
      </c>
      <c r="I11247" s="86">
        <v>44907</v>
      </c>
      <c r="J11247" s="86">
        <v>45107</v>
      </c>
      <c r="K11247" s="86"/>
      <c r="L11247" s="3310"/>
      <c r="M11247" s="86"/>
      <c r="N11247" s="87"/>
      <c r="O11247" s="87">
        <v>0</v>
      </c>
      <c r="P11247" s="87">
        <v>200</v>
      </c>
      <c r="Q11247" s="87"/>
      <c r="R11247" s="87"/>
      <c r="S11247" s="87"/>
      <c r="T11247" s="3310"/>
      <c r="U11247" s="87"/>
      <c r="V11247" s="87"/>
      <c r="W11247" s="3572"/>
      <c r="X11247" s="87"/>
      <c r="Y11247" s="87"/>
      <c r="Z11247" s="87"/>
      <c r="AA11247" s="87"/>
      <c r="AB11247" s="3546"/>
      <c r="AC11247" s="1507">
        <f t="shared" si="4296"/>
        <v>910</v>
      </c>
      <c r="AD11247" s="1508">
        <f t="shared" si="4297"/>
        <v>910</v>
      </c>
      <c r="AE11247" s="14">
        <f t="shared" si="4298"/>
        <v>3</v>
      </c>
      <c r="AF11247" s="14">
        <f t="shared" si="4299"/>
        <v>66.666666666666671</v>
      </c>
      <c r="AG11247" s="14">
        <f t="shared" si="4300"/>
        <v>13.649999999999999</v>
      </c>
      <c r="AH11247" s="14">
        <f t="shared" si="4301"/>
        <v>10.649999999999999</v>
      </c>
      <c r="AI11247" s="14">
        <f t="shared" si="4302"/>
        <v>710</v>
      </c>
      <c r="AJ11247" s="1740"/>
    </row>
    <row r="11248" spans="1:36" s="3576" customFormat="1" ht="30" customHeight="1">
      <c r="A11248" s="3541">
        <v>148</v>
      </c>
      <c r="B11248" s="3574" t="s">
        <v>7130</v>
      </c>
      <c r="C11248" s="3303" t="s">
        <v>63</v>
      </c>
      <c r="D11248" s="3575">
        <v>1</v>
      </c>
      <c r="E11248" s="87">
        <v>4560</v>
      </c>
      <c r="F11248" s="3543">
        <f t="shared" si="4294"/>
        <v>4560</v>
      </c>
      <c r="G11248" s="3250"/>
      <c r="H11248" s="3543">
        <f t="shared" si="4295"/>
        <v>0</v>
      </c>
      <c r="I11248" s="86">
        <v>44907</v>
      </c>
      <c r="J11248" s="86">
        <v>45107</v>
      </c>
      <c r="K11248" s="86"/>
      <c r="L11248" s="3310"/>
      <c r="M11248" s="86"/>
      <c r="N11248" s="87"/>
      <c r="O11248" s="87">
        <v>0</v>
      </c>
      <c r="P11248" s="87"/>
      <c r="Q11248" s="87"/>
      <c r="R11248" s="87"/>
      <c r="S11248" s="87"/>
      <c r="T11248" s="3310"/>
      <c r="U11248" s="87"/>
      <c r="V11248" s="87"/>
      <c r="W11248" s="3572"/>
      <c r="X11248" s="87"/>
      <c r="Y11248" s="87"/>
      <c r="Z11248" s="87"/>
      <c r="AA11248" s="87"/>
      <c r="AB11248" s="3546"/>
      <c r="AC11248" s="1507">
        <f t="shared" si="4296"/>
        <v>4560</v>
      </c>
      <c r="AD11248" s="1508">
        <f t="shared" si="4297"/>
        <v>4560</v>
      </c>
      <c r="AE11248" s="14">
        <f t="shared" si="4298"/>
        <v>3</v>
      </c>
      <c r="AF11248" s="14">
        <f t="shared" si="4299"/>
        <v>0</v>
      </c>
      <c r="AG11248" s="14" t="e">
        <f t="shared" si="4300"/>
        <v>#DIV/0!</v>
      </c>
      <c r="AH11248" s="14" t="e">
        <f t="shared" si="4301"/>
        <v>#DIV/0!</v>
      </c>
      <c r="AI11248" s="14">
        <f t="shared" si="4302"/>
        <v>4560</v>
      </c>
      <c r="AJ11248" s="1740"/>
    </row>
    <row r="11249" spans="1:36" s="3576" customFormat="1" ht="49.5" customHeight="1">
      <c r="A11249" s="3541">
        <v>149</v>
      </c>
      <c r="B11249" s="3569" t="s">
        <v>7132</v>
      </c>
      <c r="C11249" s="3303" t="s">
        <v>66</v>
      </c>
      <c r="D11249" s="3575">
        <v>1</v>
      </c>
      <c r="E11249" s="87">
        <v>500</v>
      </c>
      <c r="F11249" s="3543">
        <f t="shared" si="4294"/>
        <v>500</v>
      </c>
      <c r="G11249" s="3250"/>
      <c r="H11249" s="3543">
        <f t="shared" si="4295"/>
        <v>0</v>
      </c>
      <c r="I11249" s="86">
        <v>44907</v>
      </c>
      <c r="J11249" s="86">
        <v>45169</v>
      </c>
      <c r="K11249" s="86"/>
      <c r="L11249" s="3310"/>
      <c r="M11249" s="86"/>
      <c r="N11249" s="87"/>
      <c r="O11249" s="87">
        <v>0</v>
      </c>
      <c r="P11249" s="87"/>
      <c r="Q11249" s="87"/>
      <c r="R11249" s="87"/>
      <c r="S11249" s="87"/>
      <c r="T11249" s="3310"/>
      <c r="U11249" s="87"/>
      <c r="V11249" s="87"/>
      <c r="W11249" s="3572"/>
      <c r="X11249" s="87"/>
      <c r="Y11249" s="87"/>
      <c r="Z11249" s="87"/>
      <c r="AA11249" s="87"/>
      <c r="AB11249" s="3546"/>
      <c r="AC11249" s="1507">
        <f t="shared" si="4296"/>
        <v>500</v>
      </c>
      <c r="AD11249" s="1508">
        <f t="shared" si="4297"/>
        <v>500</v>
      </c>
      <c r="AE11249" s="14">
        <f t="shared" si="4298"/>
        <v>5.0666666666666664</v>
      </c>
      <c r="AF11249" s="14">
        <f t="shared" si="4299"/>
        <v>0</v>
      </c>
      <c r="AG11249" s="14" t="e">
        <f t="shared" si="4300"/>
        <v>#DIV/0!</v>
      </c>
      <c r="AH11249" s="14" t="e">
        <f t="shared" si="4301"/>
        <v>#DIV/0!</v>
      </c>
      <c r="AI11249" s="14">
        <f t="shared" si="4302"/>
        <v>500</v>
      </c>
      <c r="AJ11249" s="1740"/>
    </row>
    <row r="11250" spans="1:36" s="3576" customFormat="1" ht="25.5" customHeight="1">
      <c r="A11250" s="3541">
        <v>153</v>
      </c>
      <c r="B11250" s="3569" t="s">
        <v>6987</v>
      </c>
      <c r="C11250" s="3303" t="s">
        <v>66</v>
      </c>
      <c r="D11250" s="3559">
        <v>1</v>
      </c>
      <c r="E11250" s="87">
        <v>1000</v>
      </c>
      <c r="F11250" s="3543">
        <f t="shared" si="4294"/>
        <v>1000</v>
      </c>
      <c r="G11250" s="3250"/>
      <c r="H11250" s="3543">
        <f t="shared" si="4295"/>
        <v>0</v>
      </c>
      <c r="I11250" s="86">
        <v>44916</v>
      </c>
      <c r="J11250" s="86">
        <v>45565</v>
      </c>
      <c r="K11250" s="86"/>
      <c r="L11250" s="3310"/>
      <c r="M11250" s="86"/>
      <c r="N11250" s="87"/>
      <c r="O11250" s="87">
        <v>0</v>
      </c>
      <c r="P11250" s="87"/>
      <c r="Q11250" s="87"/>
      <c r="R11250" s="87"/>
      <c r="S11250" s="87"/>
      <c r="T11250" s="3310"/>
      <c r="U11250" s="87"/>
      <c r="V11250" s="87"/>
      <c r="W11250" s="3572"/>
      <c r="X11250" s="87"/>
      <c r="Y11250" s="87"/>
      <c r="Z11250" s="87"/>
      <c r="AA11250" s="87"/>
      <c r="AB11250" s="3546"/>
      <c r="AC11250" s="1507">
        <f t="shared" si="4296"/>
        <v>1000</v>
      </c>
      <c r="AD11250" s="1508">
        <f t="shared" si="4297"/>
        <v>1000</v>
      </c>
      <c r="AE11250" s="14">
        <f t="shared" si="4298"/>
        <v>18.266666666666666</v>
      </c>
      <c r="AF11250" s="14">
        <f t="shared" si="4299"/>
        <v>0</v>
      </c>
      <c r="AG11250" s="14" t="e">
        <f t="shared" si="4300"/>
        <v>#DIV/0!</v>
      </c>
      <c r="AH11250" s="14" t="e">
        <f t="shared" si="4301"/>
        <v>#DIV/0!</v>
      </c>
      <c r="AI11250" s="14">
        <f t="shared" si="4302"/>
        <v>1000</v>
      </c>
      <c r="AJ11250" s="1740"/>
    </row>
    <row r="11251" spans="1:36" s="19" customFormat="1" ht="25.5" customHeight="1">
      <c r="A11251" s="3541">
        <v>154</v>
      </c>
      <c r="B11251" s="3569" t="s">
        <v>6988</v>
      </c>
      <c r="C11251" s="3303" t="s">
        <v>66</v>
      </c>
      <c r="D11251" s="3559">
        <v>1</v>
      </c>
      <c r="E11251" s="87">
        <v>1000</v>
      </c>
      <c r="F11251" s="3543">
        <f t="shared" si="4294"/>
        <v>1000</v>
      </c>
      <c r="G11251" s="3250"/>
      <c r="H11251" s="3543">
        <f t="shared" si="4295"/>
        <v>0</v>
      </c>
      <c r="I11251" s="86">
        <v>44916</v>
      </c>
      <c r="J11251" s="86">
        <v>45046</v>
      </c>
      <c r="K11251" s="86"/>
      <c r="L11251" s="3310"/>
      <c r="M11251" s="86"/>
      <c r="N11251" s="87"/>
      <c r="O11251" s="87">
        <v>0</v>
      </c>
      <c r="P11251" s="87"/>
      <c r="Q11251" s="87"/>
      <c r="R11251" s="87"/>
      <c r="S11251" s="87"/>
      <c r="T11251" s="3310"/>
      <c r="U11251" s="87"/>
      <c r="V11251" s="87"/>
      <c r="W11251" s="3572"/>
      <c r="X11251" s="87"/>
      <c r="Y11251" s="87"/>
      <c r="Z11251" s="87"/>
      <c r="AA11251" s="87"/>
      <c r="AB11251" s="3546"/>
      <c r="AC11251" s="1507">
        <f t="shared" si="4296"/>
        <v>1000</v>
      </c>
      <c r="AD11251" s="1508">
        <f t="shared" si="4297"/>
        <v>1000</v>
      </c>
      <c r="AE11251" s="14">
        <f t="shared" si="4298"/>
        <v>0.96666666666666667</v>
      </c>
      <c r="AF11251" s="14">
        <f t="shared" si="4299"/>
        <v>0</v>
      </c>
      <c r="AG11251" s="14" t="e">
        <f t="shared" si="4300"/>
        <v>#DIV/0!</v>
      </c>
      <c r="AH11251" s="14" t="e">
        <f t="shared" si="4301"/>
        <v>#DIV/0!</v>
      </c>
      <c r="AI11251" s="14">
        <f t="shared" si="4302"/>
        <v>1000</v>
      </c>
      <c r="AJ11251" s="1740"/>
    </row>
    <row r="11252" spans="1:36" s="3576" customFormat="1" ht="25.5" customHeight="1">
      <c r="A11252" s="3541">
        <v>155</v>
      </c>
      <c r="B11252" s="3569" t="s">
        <v>6989</v>
      </c>
      <c r="C11252" s="3303" t="s">
        <v>66</v>
      </c>
      <c r="D11252" s="3559">
        <v>1</v>
      </c>
      <c r="E11252" s="87">
        <v>900</v>
      </c>
      <c r="F11252" s="3543">
        <f t="shared" si="4294"/>
        <v>900</v>
      </c>
      <c r="G11252" s="3250"/>
      <c r="H11252" s="3543">
        <f t="shared" si="4295"/>
        <v>0</v>
      </c>
      <c r="I11252" s="86">
        <v>44916</v>
      </c>
      <c r="J11252" s="86">
        <v>45046</v>
      </c>
      <c r="K11252" s="86"/>
      <c r="L11252" s="3310"/>
      <c r="M11252" s="86"/>
      <c r="N11252" s="87"/>
      <c r="O11252" s="87">
        <v>0</v>
      </c>
      <c r="P11252" s="87"/>
      <c r="Q11252" s="87"/>
      <c r="R11252" s="87"/>
      <c r="S11252" s="87"/>
      <c r="T11252" s="3310"/>
      <c r="U11252" s="87"/>
      <c r="V11252" s="87"/>
      <c r="W11252" s="3572"/>
      <c r="X11252" s="87"/>
      <c r="Y11252" s="87"/>
      <c r="Z11252" s="87"/>
      <c r="AA11252" s="87"/>
      <c r="AB11252" s="3546"/>
      <c r="AC11252" s="1507">
        <f t="shared" si="4296"/>
        <v>900</v>
      </c>
      <c r="AD11252" s="1508">
        <f t="shared" si="4297"/>
        <v>900</v>
      </c>
      <c r="AE11252" s="14">
        <f t="shared" si="4298"/>
        <v>0.96666666666666667</v>
      </c>
      <c r="AF11252" s="14">
        <f t="shared" si="4299"/>
        <v>0</v>
      </c>
      <c r="AG11252" s="14" t="e">
        <f t="shared" si="4300"/>
        <v>#DIV/0!</v>
      </c>
      <c r="AH11252" s="14" t="e">
        <f t="shared" si="4301"/>
        <v>#DIV/0!</v>
      </c>
      <c r="AI11252" s="14">
        <f t="shared" si="4302"/>
        <v>900</v>
      </c>
      <c r="AJ11252" s="1740"/>
    </row>
    <row r="11253" spans="1:36" s="3576" customFormat="1" ht="26.25" customHeight="1">
      <c r="A11253" s="3541">
        <v>156</v>
      </c>
      <c r="B11253" s="3569" t="s">
        <v>6990</v>
      </c>
      <c r="C11253" s="3303" t="s">
        <v>66</v>
      </c>
      <c r="D11253" s="3559">
        <v>1</v>
      </c>
      <c r="E11253" s="87">
        <v>180</v>
      </c>
      <c r="F11253" s="3543">
        <f t="shared" si="4294"/>
        <v>180</v>
      </c>
      <c r="G11253" s="3250"/>
      <c r="H11253" s="3543">
        <f t="shared" si="4295"/>
        <v>0</v>
      </c>
      <c r="I11253" s="86">
        <v>44916</v>
      </c>
      <c r="J11253" s="86">
        <v>46234</v>
      </c>
      <c r="K11253" s="86"/>
      <c r="L11253" s="3310"/>
      <c r="M11253" s="86"/>
      <c r="N11253" s="87"/>
      <c r="O11253" s="87">
        <v>0</v>
      </c>
      <c r="P11253" s="87"/>
      <c r="Q11253" s="87"/>
      <c r="R11253" s="87"/>
      <c r="S11253" s="87"/>
      <c r="T11253" s="3310"/>
      <c r="U11253" s="87"/>
      <c r="V11253" s="87"/>
      <c r="W11253" s="3572"/>
      <c r="X11253" s="87"/>
      <c r="Y11253" s="87"/>
      <c r="Z11253" s="87"/>
      <c r="AA11253" s="87"/>
      <c r="AB11253" s="3546"/>
      <c r="AC11253" s="1507">
        <f t="shared" si="4296"/>
        <v>180</v>
      </c>
      <c r="AD11253" s="1508">
        <f t="shared" si="4297"/>
        <v>180</v>
      </c>
      <c r="AE11253" s="14">
        <f t="shared" si="4298"/>
        <v>40.56666666666667</v>
      </c>
      <c r="AF11253" s="14">
        <f t="shared" si="4299"/>
        <v>0</v>
      </c>
      <c r="AG11253" s="14" t="e">
        <f t="shared" si="4300"/>
        <v>#DIV/0!</v>
      </c>
      <c r="AH11253" s="14" t="e">
        <f t="shared" si="4301"/>
        <v>#DIV/0!</v>
      </c>
      <c r="AI11253" s="14">
        <f t="shared" si="4302"/>
        <v>180</v>
      </c>
      <c r="AJ11253" s="1740"/>
    </row>
    <row r="11254" spans="1:36" s="3576" customFormat="1" ht="26.25" customHeight="1">
      <c r="A11254" s="3541">
        <v>157</v>
      </c>
      <c r="B11254" s="3569" t="s">
        <v>6988</v>
      </c>
      <c r="C11254" s="3303" t="s">
        <v>66</v>
      </c>
      <c r="D11254" s="3559">
        <v>1</v>
      </c>
      <c r="E11254" s="87">
        <v>1000</v>
      </c>
      <c r="F11254" s="3543">
        <f t="shared" si="4294"/>
        <v>1000</v>
      </c>
      <c r="G11254" s="3250"/>
      <c r="H11254" s="3543">
        <f t="shared" si="4295"/>
        <v>0</v>
      </c>
      <c r="I11254" s="86">
        <v>44916</v>
      </c>
      <c r="J11254" s="86">
        <v>45322</v>
      </c>
      <c r="K11254" s="86"/>
      <c r="L11254" s="3310"/>
      <c r="M11254" s="86"/>
      <c r="N11254" s="87"/>
      <c r="O11254" s="87">
        <v>0</v>
      </c>
      <c r="P11254" s="87"/>
      <c r="Q11254" s="87"/>
      <c r="R11254" s="87"/>
      <c r="S11254" s="87"/>
      <c r="T11254" s="3310"/>
      <c r="U11254" s="87"/>
      <c r="V11254" s="87"/>
      <c r="W11254" s="3572"/>
      <c r="X11254" s="87"/>
      <c r="Y11254" s="87"/>
      <c r="Z11254" s="87"/>
      <c r="AA11254" s="87"/>
      <c r="AB11254" s="3546"/>
      <c r="AC11254" s="1507">
        <f t="shared" si="4296"/>
        <v>1000</v>
      </c>
      <c r="AD11254" s="1508">
        <f t="shared" si="4297"/>
        <v>1000</v>
      </c>
      <c r="AE11254" s="14">
        <f t="shared" si="4298"/>
        <v>10.166666666666666</v>
      </c>
      <c r="AF11254" s="14">
        <f t="shared" si="4299"/>
        <v>0</v>
      </c>
      <c r="AG11254" s="14" t="e">
        <f t="shared" si="4300"/>
        <v>#DIV/0!</v>
      </c>
      <c r="AH11254" s="14" t="e">
        <f t="shared" si="4301"/>
        <v>#DIV/0!</v>
      </c>
      <c r="AI11254" s="14">
        <f t="shared" si="4302"/>
        <v>1000</v>
      </c>
      <c r="AJ11254" s="1740"/>
    </row>
    <row r="11255" spans="1:36" s="3576" customFormat="1" ht="26.25" customHeight="1">
      <c r="A11255" s="3541">
        <v>158</v>
      </c>
      <c r="B11255" s="3569" t="s">
        <v>6991</v>
      </c>
      <c r="C11255" s="3303" t="s">
        <v>66</v>
      </c>
      <c r="D11255" s="3559">
        <v>1</v>
      </c>
      <c r="E11255" s="87">
        <v>1000</v>
      </c>
      <c r="F11255" s="3543">
        <f t="shared" si="4294"/>
        <v>1000</v>
      </c>
      <c r="G11255" s="3250"/>
      <c r="H11255" s="3543">
        <f t="shared" si="4295"/>
        <v>0</v>
      </c>
      <c r="I11255" s="86">
        <v>44916</v>
      </c>
      <c r="J11255" s="86">
        <v>46234</v>
      </c>
      <c r="K11255" s="86"/>
      <c r="L11255" s="3310"/>
      <c r="M11255" s="86"/>
      <c r="N11255" s="87"/>
      <c r="O11255" s="87">
        <v>0</v>
      </c>
      <c r="P11255" s="87"/>
      <c r="Q11255" s="87"/>
      <c r="R11255" s="87"/>
      <c r="S11255" s="87"/>
      <c r="T11255" s="3310"/>
      <c r="U11255" s="87"/>
      <c r="V11255" s="87"/>
      <c r="W11255" s="3572"/>
      <c r="X11255" s="87"/>
      <c r="Y11255" s="87"/>
      <c r="Z11255" s="87"/>
      <c r="AA11255" s="87"/>
      <c r="AB11255" s="3546"/>
      <c r="AC11255" s="1507">
        <f t="shared" si="4296"/>
        <v>1000</v>
      </c>
      <c r="AD11255" s="1508">
        <f t="shared" si="4297"/>
        <v>1000</v>
      </c>
      <c r="AE11255" s="14">
        <f t="shared" si="4298"/>
        <v>40.56666666666667</v>
      </c>
      <c r="AF11255" s="14">
        <f t="shared" si="4299"/>
        <v>0</v>
      </c>
      <c r="AG11255" s="14" t="e">
        <f t="shared" si="4300"/>
        <v>#DIV/0!</v>
      </c>
      <c r="AH11255" s="14" t="e">
        <f t="shared" si="4301"/>
        <v>#DIV/0!</v>
      </c>
      <c r="AI11255" s="14">
        <f t="shared" si="4302"/>
        <v>1000</v>
      </c>
      <c r="AJ11255" s="1740"/>
    </row>
    <row r="11256" spans="1:36" s="3576" customFormat="1" ht="30" customHeight="1">
      <c r="A11256" s="3541">
        <v>159</v>
      </c>
      <c r="B11256" s="3569" t="s">
        <v>6992</v>
      </c>
      <c r="C11256" s="3303" t="s">
        <v>66</v>
      </c>
      <c r="D11256" s="3559">
        <v>1</v>
      </c>
      <c r="E11256" s="87">
        <v>1000</v>
      </c>
      <c r="F11256" s="3543">
        <f t="shared" si="4294"/>
        <v>1000</v>
      </c>
      <c r="G11256" s="3250"/>
      <c r="H11256" s="3543">
        <f t="shared" si="4295"/>
        <v>0</v>
      </c>
      <c r="I11256" s="86">
        <v>44916</v>
      </c>
      <c r="J11256" s="86">
        <v>45322</v>
      </c>
      <c r="K11256" s="86"/>
      <c r="L11256" s="3310"/>
      <c r="M11256" s="86"/>
      <c r="N11256" s="87"/>
      <c r="O11256" s="87">
        <v>0</v>
      </c>
      <c r="P11256" s="87"/>
      <c r="Q11256" s="87"/>
      <c r="R11256" s="87"/>
      <c r="S11256" s="87"/>
      <c r="T11256" s="3310"/>
      <c r="U11256" s="87"/>
      <c r="V11256" s="87"/>
      <c r="W11256" s="3572"/>
      <c r="X11256" s="87"/>
      <c r="Y11256" s="87"/>
      <c r="Z11256" s="87"/>
      <c r="AA11256" s="87"/>
      <c r="AB11256" s="3546"/>
      <c r="AC11256" s="1507">
        <f t="shared" si="4296"/>
        <v>1000</v>
      </c>
      <c r="AD11256" s="1508">
        <f t="shared" si="4297"/>
        <v>1000</v>
      </c>
      <c r="AE11256" s="14">
        <f t="shared" si="4298"/>
        <v>10.166666666666666</v>
      </c>
      <c r="AF11256" s="14">
        <f t="shared" si="4299"/>
        <v>0</v>
      </c>
      <c r="AG11256" s="14" t="e">
        <f t="shared" si="4300"/>
        <v>#DIV/0!</v>
      </c>
      <c r="AH11256" s="14" t="e">
        <f t="shared" si="4301"/>
        <v>#DIV/0!</v>
      </c>
      <c r="AI11256" s="14">
        <f t="shared" si="4302"/>
        <v>1000</v>
      </c>
      <c r="AJ11256" s="1740"/>
    </row>
    <row r="11257" spans="1:36" s="3576" customFormat="1" ht="30" customHeight="1">
      <c r="A11257" s="3541">
        <v>160</v>
      </c>
      <c r="B11257" s="3569" t="s">
        <v>6993</v>
      </c>
      <c r="C11257" s="3303" t="s">
        <v>181</v>
      </c>
      <c r="D11257" s="3559">
        <v>1</v>
      </c>
      <c r="E11257" s="87">
        <v>2310</v>
      </c>
      <c r="F11257" s="3543">
        <f t="shared" si="4294"/>
        <v>2310</v>
      </c>
      <c r="G11257" s="3250"/>
      <c r="H11257" s="3543">
        <f t="shared" si="4295"/>
        <v>0</v>
      </c>
      <c r="I11257" s="86">
        <v>44918</v>
      </c>
      <c r="J11257" s="86">
        <v>45260</v>
      </c>
      <c r="K11257" s="86"/>
      <c r="L11257" s="3310"/>
      <c r="M11257" s="86"/>
      <c r="N11257" s="87"/>
      <c r="O11257" s="87">
        <v>0</v>
      </c>
      <c r="P11257" s="87"/>
      <c r="Q11257" s="87"/>
      <c r="R11257" s="87"/>
      <c r="S11257" s="87"/>
      <c r="T11257" s="3310"/>
      <c r="U11257" s="87"/>
      <c r="V11257" s="87"/>
      <c r="W11257" s="3572"/>
      <c r="X11257" s="87"/>
      <c r="Y11257" s="87"/>
      <c r="Z11257" s="87"/>
      <c r="AA11257" s="87"/>
      <c r="AB11257" s="3546"/>
      <c r="AC11257" s="1507">
        <f t="shared" si="4296"/>
        <v>2310</v>
      </c>
      <c r="AD11257" s="1508">
        <f t="shared" si="4297"/>
        <v>2310</v>
      </c>
      <c r="AE11257" s="14">
        <f t="shared" si="4298"/>
        <v>8.1</v>
      </c>
      <c r="AF11257" s="14">
        <f t="shared" si="4299"/>
        <v>0</v>
      </c>
      <c r="AG11257" s="14" t="e">
        <f t="shared" si="4300"/>
        <v>#DIV/0!</v>
      </c>
      <c r="AH11257" s="14" t="e">
        <f t="shared" si="4301"/>
        <v>#DIV/0!</v>
      </c>
      <c r="AI11257" s="14">
        <f t="shared" si="4302"/>
        <v>2310</v>
      </c>
      <c r="AJ11257" s="1740"/>
    </row>
    <row r="11258" spans="1:36" s="3577" customFormat="1" ht="15.75">
      <c r="A11258" s="3541">
        <v>161</v>
      </c>
      <c r="B11258" s="3569" t="s">
        <v>6985</v>
      </c>
      <c r="C11258" s="3303" t="s">
        <v>181</v>
      </c>
      <c r="D11258" s="3559">
        <v>1</v>
      </c>
      <c r="E11258" s="87">
        <v>100</v>
      </c>
      <c r="F11258" s="3543">
        <f t="shared" si="4294"/>
        <v>100</v>
      </c>
      <c r="G11258" s="3250"/>
      <c r="H11258" s="3543">
        <f t="shared" si="4295"/>
        <v>0</v>
      </c>
      <c r="I11258" s="86">
        <v>44918</v>
      </c>
      <c r="J11258" s="86">
        <v>46022</v>
      </c>
      <c r="K11258" s="86"/>
      <c r="L11258" s="3310"/>
      <c r="M11258" s="86"/>
      <c r="N11258" s="87"/>
      <c r="O11258" s="87">
        <v>0</v>
      </c>
      <c r="P11258" s="87"/>
      <c r="Q11258" s="87"/>
      <c r="R11258" s="87"/>
      <c r="S11258" s="87"/>
      <c r="T11258" s="3310"/>
      <c r="U11258" s="87"/>
      <c r="V11258" s="87"/>
      <c r="W11258" s="3572"/>
      <c r="X11258" s="87"/>
      <c r="Y11258" s="87"/>
      <c r="Z11258" s="87"/>
      <c r="AA11258" s="87"/>
      <c r="AB11258" s="3546"/>
      <c r="AC11258" s="1507">
        <f t="shared" si="4296"/>
        <v>100</v>
      </c>
      <c r="AD11258" s="1508">
        <f t="shared" si="4297"/>
        <v>100</v>
      </c>
      <c r="AE11258" s="14">
        <f t="shared" si="4298"/>
        <v>33.5</v>
      </c>
      <c r="AF11258" s="14">
        <f t="shared" si="4299"/>
        <v>0</v>
      </c>
      <c r="AG11258" s="14" t="e">
        <f t="shared" si="4300"/>
        <v>#DIV/0!</v>
      </c>
      <c r="AH11258" s="14" t="e">
        <f t="shared" si="4301"/>
        <v>#DIV/0!</v>
      </c>
      <c r="AI11258" s="14">
        <f t="shared" si="4302"/>
        <v>100</v>
      </c>
      <c r="AJ11258" s="1740"/>
    </row>
    <row r="11259" spans="1:36" s="3577" customFormat="1" ht="30">
      <c r="A11259" s="3541">
        <v>163</v>
      </c>
      <c r="B11259" s="3569" t="s">
        <v>6995</v>
      </c>
      <c r="C11259" s="3303" t="s">
        <v>181</v>
      </c>
      <c r="D11259" s="3559">
        <v>1</v>
      </c>
      <c r="E11259" s="87">
        <v>840</v>
      </c>
      <c r="F11259" s="3543">
        <f t="shared" si="4294"/>
        <v>840</v>
      </c>
      <c r="G11259" s="3250"/>
      <c r="H11259" s="3543">
        <f t="shared" si="4295"/>
        <v>0</v>
      </c>
      <c r="I11259" s="86">
        <v>44918</v>
      </c>
      <c r="J11259" s="86">
        <v>45260</v>
      </c>
      <c r="K11259" s="86"/>
      <c r="L11259" s="3310"/>
      <c r="M11259" s="86"/>
      <c r="N11259" s="87"/>
      <c r="O11259" s="87">
        <v>0</v>
      </c>
      <c r="P11259" s="87"/>
      <c r="Q11259" s="87"/>
      <c r="R11259" s="87"/>
      <c r="S11259" s="87"/>
      <c r="T11259" s="3310"/>
      <c r="U11259" s="87"/>
      <c r="V11259" s="87"/>
      <c r="W11259" s="3572"/>
      <c r="X11259" s="87"/>
      <c r="Y11259" s="87"/>
      <c r="Z11259" s="87"/>
      <c r="AA11259" s="87"/>
      <c r="AB11259" s="3546"/>
      <c r="AC11259" s="1507">
        <f t="shared" si="4296"/>
        <v>840</v>
      </c>
      <c r="AD11259" s="1508">
        <f t="shared" si="4297"/>
        <v>840</v>
      </c>
      <c r="AE11259" s="14">
        <f t="shared" si="4298"/>
        <v>8.1</v>
      </c>
      <c r="AF11259" s="14">
        <f t="shared" si="4299"/>
        <v>0</v>
      </c>
      <c r="AG11259" s="14" t="e">
        <f t="shared" si="4300"/>
        <v>#DIV/0!</v>
      </c>
      <c r="AH11259" s="14" t="e">
        <f t="shared" si="4301"/>
        <v>#DIV/0!</v>
      </c>
      <c r="AI11259" s="14">
        <f t="shared" si="4302"/>
        <v>840</v>
      </c>
      <c r="AJ11259" s="1740"/>
    </row>
    <row r="11260" spans="1:36" s="3577" customFormat="1" ht="15.75">
      <c r="A11260" s="3541">
        <v>164</v>
      </c>
      <c r="B11260" s="3569" t="s">
        <v>6998</v>
      </c>
      <c r="C11260" s="3303" t="s">
        <v>181</v>
      </c>
      <c r="D11260" s="3559">
        <v>1</v>
      </c>
      <c r="E11260" s="87">
        <v>176</v>
      </c>
      <c r="F11260" s="3543">
        <f t="shared" si="4294"/>
        <v>176</v>
      </c>
      <c r="G11260" s="3250"/>
      <c r="H11260" s="3543">
        <f t="shared" si="4295"/>
        <v>0</v>
      </c>
      <c r="I11260" s="86">
        <v>44918</v>
      </c>
      <c r="J11260" s="86">
        <v>45322</v>
      </c>
      <c r="K11260" s="86"/>
      <c r="L11260" s="3310"/>
      <c r="M11260" s="86"/>
      <c r="N11260" s="87"/>
      <c r="O11260" s="87">
        <v>0</v>
      </c>
      <c r="P11260" s="87"/>
      <c r="Q11260" s="87"/>
      <c r="R11260" s="87"/>
      <c r="S11260" s="87"/>
      <c r="T11260" s="3310"/>
      <c r="U11260" s="87"/>
      <c r="V11260" s="87"/>
      <c r="W11260" s="3572"/>
      <c r="X11260" s="87"/>
      <c r="Y11260" s="87"/>
      <c r="Z11260" s="87"/>
      <c r="AA11260" s="87"/>
      <c r="AB11260" s="3546"/>
      <c r="AC11260" s="1507">
        <f t="shared" si="4296"/>
        <v>176</v>
      </c>
      <c r="AD11260" s="1508">
        <f t="shared" si="4297"/>
        <v>176</v>
      </c>
      <c r="AE11260" s="14">
        <f t="shared" si="4298"/>
        <v>10.166666666666666</v>
      </c>
      <c r="AF11260" s="14">
        <f t="shared" si="4299"/>
        <v>0</v>
      </c>
      <c r="AG11260" s="14" t="e">
        <f t="shared" si="4300"/>
        <v>#DIV/0!</v>
      </c>
      <c r="AH11260" s="14" t="e">
        <f t="shared" si="4301"/>
        <v>#DIV/0!</v>
      </c>
      <c r="AI11260" s="14">
        <f t="shared" si="4302"/>
        <v>176</v>
      </c>
      <c r="AJ11260" s="1740"/>
    </row>
    <row r="11261" spans="1:36" s="3577" customFormat="1" ht="15.75">
      <c r="A11261" s="3541">
        <v>165</v>
      </c>
      <c r="B11261" s="3569" t="s">
        <v>6999</v>
      </c>
      <c r="C11261" s="3303" t="s">
        <v>181</v>
      </c>
      <c r="D11261" s="3559">
        <v>1</v>
      </c>
      <c r="E11261" s="87">
        <v>180</v>
      </c>
      <c r="F11261" s="3543">
        <f t="shared" si="4294"/>
        <v>180</v>
      </c>
      <c r="G11261" s="3250"/>
      <c r="H11261" s="3543">
        <f t="shared" si="4295"/>
        <v>0</v>
      </c>
      <c r="I11261" s="86">
        <v>44918</v>
      </c>
      <c r="J11261" s="86">
        <v>45199</v>
      </c>
      <c r="K11261" s="86"/>
      <c r="L11261" s="3310"/>
      <c r="M11261" s="86"/>
      <c r="N11261" s="87"/>
      <c r="O11261" s="87">
        <v>0</v>
      </c>
      <c r="P11261" s="87"/>
      <c r="Q11261" s="87"/>
      <c r="R11261" s="87"/>
      <c r="S11261" s="87"/>
      <c r="T11261" s="3310"/>
      <c r="U11261" s="87"/>
      <c r="V11261" s="87"/>
      <c r="W11261" s="3572"/>
      <c r="X11261" s="87"/>
      <c r="Y11261" s="87"/>
      <c r="Z11261" s="87"/>
      <c r="AA11261" s="87"/>
      <c r="AB11261" s="3546"/>
      <c r="AC11261" s="1507">
        <f t="shared" si="4296"/>
        <v>180</v>
      </c>
      <c r="AD11261" s="1508">
        <f t="shared" si="4297"/>
        <v>180</v>
      </c>
      <c r="AE11261" s="14">
        <f t="shared" si="4298"/>
        <v>6.0666666666666664</v>
      </c>
      <c r="AF11261" s="14">
        <f t="shared" si="4299"/>
        <v>0</v>
      </c>
      <c r="AG11261" s="14" t="e">
        <f t="shared" si="4300"/>
        <v>#DIV/0!</v>
      </c>
      <c r="AH11261" s="14" t="e">
        <f t="shared" si="4301"/>
        <v>#DIV/0!</v>
      </c>
      <c r="AI11261" s="14">
        <f t="shared" si="4302"/>
        <v>180</v>
      </c>
      <c r="AJ11261" s="1740"/>
    </row>
    <row r="11262" spans="1:36" s="3577" customFormat="1" ht="15.75">
      <c r="A11262" s="3541">
        <v>166</v>
      </c>
      <c r="B11262" s="3569" t="s">
        <v>7134</v>
      </c>
      <c r="C11262" s="3303" t="s">
        <v>181</v>
      </c>
      <c r="D11262" s="3559">
        <v>1</v>
      </c>
      <c r="E11262" s="87">
        <v>1000</v>
      </c>
      <c r="F11262" s="3543">
        <f t="shared" si="4294"/>
        <v>1000</v>
      </c>
      <c r="G11262" s="3250"/>
      <c r="H11262" s="3543">
        <f t="shared" si="4295"/>
        <v>0</v>
      </c>
      <c r="I11262" s="86">
        <v>44918</v>
      </c>
      <c r="J11262" s="86">
        <v>45199</v>
      </c>
      <c r="K11262" s="86"/>
      <c r="L11262" s="3310"/>
      <c r="M11262" s="86"/>
      <c r="N11262" s="87"/>
      <c r="O11262" s="87">
        <v>0</v>
      </c>
      <c r="P11262" s="87"/>
      <c r="Q11262" s="87"/>
      <c r="R11262" s="87"/>
      <c r="S11262" s="87"/>
      <c r="T11262" s="3310"/>
      <c r="U11262" s="87"/>
      <c r="V11262" s="87"/>
      <c r="W11262" s="3572"/>
      <c r="X11262" s="87"/>
      <c r="Y11262" s="87"/>
      <c r="Z11262" s="87"/>
      <c r="AA11262" s="87"/>
      <c r="AB11262" s="3546"/>
      <c r="AC11262" s="1507">
        <f t="shared" si="4296"/>
        <v>1000</v>
      </c>
      <c r="AD11262" s="1508">
        <f t="shared" si="4297"/>
        <v>1000</v>
      </c>
      <c r="AE11262" s="14">
        <f t="shared" si="4298"/>
        <v>6.0666666666666664</v>
      </c>
      <c r="AF11262" s="14">
        <f t="shared" si="4299"/>
        <v>0</v>
      </c>
      <c r="AG11262" s="14" t="e">
        <f t="shared" si="4300"/>
        <v>#DIV/0!</v>
      </c>
      <c r="AH11262" s="14" t="e">
        <f t="shared" si="4301"/>
        <v>#DIV/0!</v>
      </c>
      <c r="AI11262" s="14">
        <f t="shared" si="4302"/>
        <v>1000</v>
      </c>
      <c r="AJ11262" s="1740"/>
    </row>
    <row r="11263" spans="1:36" s="3577" customFormat="1" ht="15.75">
      <c r="A11263" s="3541">
        <v>167</v>
      </c>
      <c r="B11263" s="3569" t="s">
        <v>6992</v>
      </c>
      <c r="C11263" s="3303" t="s">
        <v>181</v>
      </c>
      <c r="D11263" s="3559">
        <v>1</v>
      </c>
      <c r="E11263" s="87">
        <v>2000</v>
      </c>
      <c r="F11263" s="3543">
        <f t="shared" si="4294"/>
        <v>2000</v>
      </c>
      <c r="G11263" s="3250"/>
      <c r="H11263" s="3543">
        <f t="shared" si="4295"/>
        <v>0</v>
      </c>
      <c r="I11263" s="86">
        <v>44918</v>
      </c>
      <c r="J11263" s="86">
        <v>45138</v>
      </c>
      <c r="K11263" s="86"/>
      <c r="L11263" s="3310"/>
      <c r="M11263" s="86"/>
      <c r="N11263" s="87"/>
      <c r="O11263" s="87">
        <v>0</v>
      </c>
      <c r="P11263" s="87"/>
      <c r="Q11263" s="87"/>
      <c r="R11263" s="87"/>
      <c r="S11263" s="87"/>
      <c r="T11263" s="3310"/>
      <c r="U11263" s="87"/>
      <c r="V11263" s="87"/>
      <c r="W11263" s="3572"/>
      <c r="X11263" s="87"/>
      <c r="Y11263" s="87"/>
      <c r="Z11263" s="87"/>
      <c r="AA11263" s="87"/>
      <c r="AB11263" s="3546"/>
      <c r="AC11263" s="1507">
        <f t="shared" si="4296"/>
        <v>2000</v>
      </c>
      <c r="AD11263" s="1508">
        <f t="shared" si="4297"/>
        <v>2000</v>
      </c>
      <c r="AE11263" s="14">
        <f t="shared" si="4298"/>
        <v>4.0333333333333332</v>
      </c>
      <c r="AF11263" s="14">
        <f t="shared" si="4299"/>
        <v>0</v>
      </c>
      <c r="AG11263" s="14" t="e">
        <f t="shared" si="4300"/>
        <v>#DIV/0!</v>
      </c>
      <c r="AH11263" s="14" t="e">
        <f t="shared" si="4301"/>
        <v>#DIV/0!</v>
      </c>
      <c r="AI11263" s="14">
        <f t="shared" si="4302"/>
        <v>2000</v>
      </c>
      <c r="AJ11263" s="1740"/>
    </row>
    <row r="11264" spans="1:36" s="3577" customFormat="1" ht="15.75">
      <c r="A11264" s="3541">
        <v>168</v>
      </c>
      <c r="B11264" s="3569" t="s">
        <v>7000</v>
      </c>
      <c r="C11264" s="3303" t="s">
        <v>181</v>
      </c>
      <c r="D11264" s="3559">
        <v>1</v>
      </c>
      <c r="E11264" s="87">
        <v>420</v>
      </c>
      <c r="F11264" s="3543">
        <f t="shared" si="4294"/>
        <v>420</v>
      </c>
      <c r="G11264" s="3250"/>
      <c r="H11264" s="3543">
        <f t="shared" si="4295"/>
        <v>0</v>
      </c>
      <c r="I11264" s="86">
        <v>44918</v>
      </c>
      <c r="J11264" s="86">
        <v>45199</v>
      </c>
      <c r="K11264" s="86"/>
      <c r="L11264" s="3310"/>
      <c r="M11264" s="86"/>
      <c r="N11264" s="87"/>
      <c r="O11264" s="87">
        <v>0</v>
      </c>
      <c r="P11264" s="87"/>
      <c r="Q11264" s="87"/>
      <c r="R11264" s="87"/>
      <c r="S11264" s="87"/>
      <c r="T11264" s="3310"/>
      <c r="U11264" s="87"/>
      <c r="V11264" s="87"/>
      <c r="W11264" s="3572"/>
      <c r="X11264" s="87"/>
      <c r="Y11264" s="87"/>
      <c r="Z11264" s="87"/>
      <c r="AA11264" s="87"/>
      <c r="AB11264" s="3546"/>
      <c r="AC11264" s="1507">
        <f t="shared" si="4296"/>
        <v>420</v>
      </c>
      <c r="AD11264" s="1508">
        <f t="shared" si="4297"/>
        <v>420</v>
      </c>
      <c r="AE11264" s="14">
        <f t="shared" si="4298"/>
        <v>6.0666666666666664</v>
      </c>
      <c r="AF11264" s="14">
        <f t="shared" si="4299"/>
        <v>0</v>
      </c>
      <c r="AG11264" s="14" t="e">
        <f t="shared" si="4300"/>
        <v>#DIV/0!</v>
      </c>
      <c r="AH11264" s="14" t="e">
        <f t="shared" si="4301"/>
        <v>#DIV/0!</v>
      </c>
      <c r="AI11264" s="14">
        <f t="shared" si="4302"/>
        <v>420</v>
      </c>
      <c r="AJ11264" s="1740"/>
    </row>
    <row r="11265" spans="1:47" s="3577" customFormat="1" ht="15.75">
      <c r="A11265" s="3541">
        <v>169</v>
      </c>
      <c r="B11265" s="3569" t="s">
        <v>6991</v>
      </c>
      <c r="C11265" s="3303" t="s">
        <v>181</v>
      </c>
      <c r="D11265" s="3559">
        <v>1</v>
      </c>
      <c r="E11265" s="87">
        <v>3000</v>
      </c>
      <c r="F11265" s="3543">
        <f t="shared" si="4294"/>
        <v>3000</v>
      </c>
      <c r="G11265" s="3250"/>
      <c r="H11265" s="3543">
        <f t="shared" si="4295"/>
        <v>0</v>
      </c>
      <c r="I11265" s="86">
        <v>44918</v>
      </c>
      <c r="J11265" s="86">
        <v>45260</v>
      </c>
      <c r="K11265" s="86"/>
      <c r="L11265" s="3310"/>
      <c r="M11265" s="86"/>
      <c r="N11265" s="87"/>
      <c r="O11265" s="87">
        <v>0</v>
      </c>
      <c r="P11265" s="87"/>
      <c r="Q11265" s="87"/>
      <c r="R11265" s="87"/>
      <c r="S11265" s="87"/>
      <c r="T11265" s="3310"/>
      <c r="U11265" s="87"/>
      <c r="V11265" s="87"/>
      <c r="W11265" s="3572"/>
      <c r="X11265" s="87"/>
      <c r="Y11265" s="87"/>
      <c r="Z11265" s="87"/>
      <c r="AA11265" s="87"/>
      <c r="AB11265" s="3546"/>
      <c r="AC11265" s="1507">
        <f t="shared" si="4296"/>
        <v>3000</v>
      </c>
      <c r="AD11265" s="1508">
        <f t="shared" si="4297"/>
        <v>3000</v>
      </c>
      <c r="AE11265" s="14">
        <f t="shared" si="4298"/>
        <v>8.1</v>
      </c>
      <c r="AF11265" s="14">
        <f t="shared" si="4299"/>
        <v>0</v>
      </c>
      <c r="AG11265" s="14" t="e">
        <f t="shared" si="4300"/>
        <v>#DIV/0!</v>
      </c>
      <c r="AH11265" s="14" t="e">
        <f t="shared" si="4301"/>
        <v>#DIV/0!</v>
      </c>
      <c r="AI11265" s="14">
        <f t="shared" si="4302"/>
        <v>3000</v>
      </c>
      <c r="AJ11265" s="1740"/>
    </row>
    <row r="11266" spans="1:47" s="3577" customFormat="1" ht="15.75">
      <c r="A11266" s="3541">
        <v>173</v>
      </c>
      <c r="B11266" s="3569" t="s">
        <v>8150</v>
      </c>
      <c r="C11266" s="3309" t="s">
        <v>177</v>
      </c>
      <c r="D11266" s="3543">
        <v>6.57</v>
      </c>
      <c r="E11266" s="87"/>
      <c r="F11266" s="3543"/>
      <c r="G11266" s="3250">
        <v>3000</v>
      </c>
      <c r="H11266" s="3543">
        <f t="shared" ref="H11266:H11274" si="4303">D11266*G11266</f>
        <v>19710</v>
      </c>
      <c r="I11266" s="86">
        <v>44930</v>
      </c>
      <c r="J11266" s="86">
        <v>45382</v>
      </c>
      <c r="K11266" s="86"/>
      <c r="L11266" s="3310"/>
      <c r="M11266" s="86"/>
      <c r="N11266" s="87">
        <v>380</v>
      </c>
      <c r="O11266" s="87">
        <v>300</v>
      </c>
      <c r="P11266" s="87">
        <v>260</v>
      </c>
      <c r="Q11266" s="87"/>
      <c r="R11266" s="87"/>
      <c r="S11266" s="87"/>
      <c r="T11266" s="3310"/>
      <c r="U11266" s="87"/>
      <c r="V11266" s="87"/>
      <c r="W11266" s="3572"/>
      <c r="X11266" s="87"/>
      <c r="Y11266" s="87"/>
      <c r="Z11266" s="87"/>
      <c r="AA11266" s="87"/>
      <c r="AB11266" s="3546"/>
      <c r="AC11266" s="1507">
        <f t="shared" ref="AC11266:AC11274" si="4304">E11266+G11266-N11266-O11266-AA11266-P11266-Q11266-R11266-S11266-T11266-U11266-V11266-W11266-X11266-Y11266</f>
        <v>2060</v>
      </c>
      <c r="AD11266" s="1508">
        <f t="shared" ref="AD11266:AD11274" si="4305">D11266*AC11266</f>
        <v>13534.2</v>
      </c>
      <c r="AE11266" s="14">
        <f t="shared" ref="AE11266:AE11274" si="4306">(J11266-"01.04.2023")/30</f>
        <v>12.166666666666666</v>
      </c>
      <c r="AF11266" s="14">
        <f t="shared" ref="AF11266:AF11274" si="4307">(N11266+O11266+P11266+Q11266+R11266+S11266+T11266+U11266+V11266+W11266+X11266+Y11266)/3</f>
        <v>313.33333333333331</v>
      </c>
      <c r="AG11266" s="14">
        <f t="shared" ref="AG11266:AG11274" si="4308">AC11266/AF11266</f>
        <v>6.5744680851063837</v>
      </c>
      <c r="AH11266" s="14">
        <f t="shared" ref="AH11266:AH11274" si="4309">AG11266-AE11266</f>
        <v>-5.5921985815602824</v>
      </c>
      <c r="AI11266" s="14">
        <f t="shared" ref="AI11266:AI11274" si="4310">AC11266-(AE11266*AF11266)</f>
        <v>-1752.2222222222217</v>
      </c>
      <c r="AJ11266" s="1740"/>
    </row>
    <row r="11267" spans="1:47" s="3577" customFormat="1" ht="15.75">
      <c r="A11267" s="3541">
        <v>175</v>
      </c>
      <c r="B11267" s="3569" t="s">
        <v>8165</v>
      </c>
      <c r="C11267" s="3303" t="s">
        <v>177</v>
      </c>
      <c r="D11267" s="3543">
        <v>1</v>
      </c>
      <c r="E11267" s="87"/>
      <c r="F11267" s="3543"/>
      <c r="G11267" s="3250">
        <v>6400</v>
      </c>
      <c r="H11267" s="3543">
        <f t="shared" si="4303"/>
        <v>6400</v>
      </c>
      <c r="I11267" s="86">
        <v>44930</v>
      </c>
      <c r="J11267" s="86">
        <v>45900</v>
      </c>
      <c r="K11267" s="86"/>
      <c r="L11267" s="3310"/>
      <c r="M11267" s="86"/>
      <c r="N11267" s="87">
        <v>512</v>
      </c>
      <c r="O11267" s="87">
        <v>3354</v>
      </c>
      <c r="P11267" s="87">
        <v>390</v>
      </c>
      <c r="Q11267" s="87"/>
      <c r="R11267" s="87"/>
      <c r="S11267" s="87"/>
      <c r="T11267" s="3310"/>
      <c r="U11267" s="87"/>
      <c r="V11267" s="87"/>
      <c r="W11267" s="3572"/>
      <c r="X11267" s="87"/>
      <c r="Y11267" s="87"/>
      <c r="Z11267" s="87"/>
      <c r="AA11267" s="87"/>
      <c r="AB11267" s="3546"/>
      <c r="AC11267" s="1507">
        <f t="shared" si="4304"/>
        <v>2144</v>
      </c>
      <c r="AD11267" s="1508">
        <f t="shared" si="4305"/>
        <v>2144</v>
      </c>
      <c r="AE11267" s="14">
        <f t="shared" si="4306"/>
        <v>29.433333333333334</v>
      </c>
      <c r="AF11267" s="14">
        <f t="shared" si="4307"/>
        <v>1418.6666666666667</v>
      </c>
      <c r="AG11267" s="14">
        <f t="shared" si="4308"/>
        <v>1.5112781954887218</v>
      </c>
      <c r="AH11267" s="14">
        <f t="shared" si="4309"/>
        <v>-27.922055137844612</v>
      </c>
      <c r="AI11267" s="14">
        <f t="shared" si="4310"/>
        <v>-39612.088888888895</v>
      </c>
      <c r="AJ11267" s="1740"/>
    </row>
    <row r="11268" spans="1:47" s="3577" customFormat="1" ht="30">
      <c r="A11268" s="3541">
        <v>176</v>
      </c>
      <c r="B11268" s="3569" t="s">
        <v>8166</v>
      </c>
      <c r="C11268" s="3309" t="s">
        <v>177</v>
      </c>
      <c r="D11268" s="3543">
        <v>1</v>
      </c>
      <c r="E11268" s="87"/>
      <c r="F11268" s="3543"/>
      <c r="G11268" s="3250">
        <v>3000</v>
      </c>
      <c r="H11268" s="3543">
        <f t="shared" si="4303"/>
        <v>3000</v>
      </c>
      <c r="I11268" s="86">
        <v>44930</v>
      </c>
      <c r="J11268" s="86">
        <v>45838</v>
      </c>
      <c r="K11268" s="86"/>
      <c r="L11268" s="3310"/>
      <c r="M11268" s="86"/>
      <c r="N11268" s="87">
        <v>1848</v>
      </c>
      <c r="O11268" s="87">
        <v>252</v>
      </c>
      <c r="P11268" s="87">
        <v>450</v>
      </c>
      <c r="Q11268" s="87"/>
      <c r="R11268" s="87"/>
      <c r="S11268" s="87"/>
      <c r="T11268" s="3310"/>
      <c r="U11268" s="87"/>
      <c r="V11268" s="87"/>
      <c r="W11268" s="3572"/>
      <c r="X11268" s="87"/>
      <c r="Y11268" s="87"/>
      <c r="Z11268" s="87"/>
      <c r="AA11268" s="87"/>
      <c r="AB11268" s="3546"/>
      <c r="AC11268" s="1507">
        <f t="shared" si="4304"/>
        <v>450</v>
      </c>
      <c r="AD11268" s="1508">
        <f t="shared" si="4305"/>
        <v>450</v>
      </c>
      <c r="AE11268" s="14">
        <f t="shared" si="4306"/>
        <v>27.366666666666667</v>
      </c>
      <c r="AF11268" s="14">
        <f t="shared" si="4307"/>
        <v>850</v>
      </c>
      <c r="AG11268" s="14">
        <f t="shared" si="4308"/>
        <v>0.52941176470588236</v>
      </c>
      <c r="AH11268" s="14">
        <f t="shared" si="4309"/>
        <v>-26.837254901960783</v>
      </c>
      <c r="AI11268" s="14">
        <f t="shared" si="4310"/>
        <v>-22811.666666666668</v>
      </c>
      <c r="AJ11268" s="1740"/>
    </row>
    <row r="11269" spans="1:47" s="3577" customFormat="1" ht="15.75">
      <c r="A11269" s="3541">
        <v>177</v>
      </c>
      <c r="B11269" s="3569" t="s">
        <v>8167</v>
      </c>
      <c r="C11269" s="3303" t="s">
        <v>66</v>
      </c>
      <c r="D11269" s="3543">
        <v>1</v>
      </c>
      <c r="E11269" s="87"/>
      <c r="F11269" s="3543"/>
      <c r="G11269" s="3250">
        <v>10</v>
      </c>
      <c r="H11269" s="3543">
        <f t="shared" si="4303"/>
        <v>10</v>
      </c>
      <c r="I11269" s="86">
        <v>44930</v>
      </c>
      <c r="J11269" s="86">
        <v>45777</v>
      </c>
      <c r="K11269" s="86"/>
      <c r="L11269" s="3310"/>
      <c r="M11269" s="86"/>
      <c r="N11269" s="87"/>
      <c r="O11269" s="87">
        <v>0</v>
      </c>
      <c r="P11269" s="87"/>
      <c r="Q11269" s="87"/>
      <c r="R11269" s="87"/>
      <c r="S11269" s="87"/>
      <c r="T11269" s="3310"/>
      <c r="U11269" s="87"/>
      <c r="V11269" s="87"/>
      <c r="W11269" s="3572"/>
      <c r="X11269" s="87"/>
      <c r="Y11269" s="87"/>
      <c r="Z11269" s="87"/>
      <c r="AA11269" s="87"/>
      <c r="AB11269" s="3546"/>
      <c r="AC11269" s="1507">
        <f t="shared" si="4304"/>
        <v>10</v>
      </c>
      <c r="AD11269" s="1508">
        <f t="shared" si="4305"/>
        <v>10</v>
      </c>
      <c r="AE11269" s="14">
        <f t="shared" si="4306"/>
        <v>25.333333333333332</v>
      </c>
      <c r="AF11269" s="14">
        <f t="shared" si="4307"/>
        <v>0</v>
      </c>
      <c r="AG11269" s="14" t="e">
        <f t="shared" si="4308"/>
        <v>#DIV/0!</v>
      </c>
      <c r="AH11269" s="14" t="e">
        <f t="shared" si="4309"/>
        <v>#DIV/0!</v>
      </c>
      <c r="AI11269" s="14">
        <f t="shared" si="4310"/>
        <v>10</v>
      </c>
      <c r="AJ11269" s="1740"/>
    </row>
    <row r="11270" spans="1:47" s="3577" customFormat="1" ht="15.75">
      <c r="A11270" s="3541">
        <v>178</v>
      </c>
      <c r="B11270" s="3569" t="s">
        <v>8168</v>
      </c>
      <c r="C11270" s="3303" t="s">
        <v>66</v>
      </c>
      <c r="D11270" s="3543">
        <v>1</v>
      </c>
      <c r="E11270" s="87"/>
      <c r="F11270" s="3543"/>
      <c r="G11270" s="3250">
        <v>750</v>
      </c>
      <c r="H11270" s="3543">
        <f t="shared" si="4303"/>
        <v>750</v>
      </c>
      <c r="I11270" s="86">
        <v>44930</v>
      </c>
      <c r="J11270" s="86">
        <v>45777</v>
      </c>
      <c r="K11270" s="86"/>
      <c r="L11270" s="3310"/>
      <c r="M11270" s="86"/>
      <c r="N11270" s="87"/>
      <c r="O11270" s="87">
        <v>0</v>
      </c>
      <c r="P11270" s="87"/>
      <c r="Q11270" s="87"/>
      <c r="R11270" s="87"/>
      <c r="S11270" s="87"/>
      <c r="T11270" s="3310"/>
      <c r="U11270" s="87"/>
      <c r="V11270" s="87"/>
      <c r="W11270" s="3572"/>
      <c r="X11270" s="87"/>
      <c r="Y11270" s="87"/>
      <c r="Z11270" s="87"/>
      <c r="AA11270" s="87"/>
      <c r="AB11270" s="3546"/>
      <c r="AC11270" s="1507">
        <f t="shared" si="4304"/>
        <v>750</v>
      </c>
      <c r="AD11270" s="1508">
        <f t="shared" si="4305"/>
        <v>750</v>
      </c>
      <c r="AE11270" s="14">
        <f t="shared" si="4306"/>
        <v>25.333333333333332</v>
      </c>
      <c r="AF11270" s="14">
        <f t="shared" si="4307"/>
        <v>0</v>
      </c>
      <c r="AG11270" s="14" t="e">
        <f t="shared" si="4308"/>
        <v>#DIV/0!</v>
      </c>
      <c r="AH11270" s="14" t="e">
        <f t="shared" si="4309"/>
        <v>#DIV/0!</v>
      </c>
      <c r="AI11270" s="14">
        <f t="shared" si="4310"/>
        <v>750</v>
      </c>
      <c r="AJ11270" s="1740"/>
    </row>
    <row r="11271" spans="1:47" s="3577" customFormat="1" ht="15.75">
      <c r="A11271" s="3541">
        <v>179</v>
      </c>
      <c r="B11271" s="3569" t="s">
        <v>9553</v>
      </c>
      <c r="C11271" s="3309" t="s">
        <v>177</v>
      </c>
      <c r="D11271" s="3559">
        <v>1</v>
      </c>
      <c r="E11271" s="87"/>
      <c r="F11271" s="3543"/>
      <c r="G11271" s="3250">
        <v>6000</v>
      </c>
      <c r="H11271" s="3543">
        <f t="shared" si="4303"/>
        <v>6000</v>
      </c>
      <c r="I11271" s="86">
        <v>44986</v>
      </c>
      <c r="J11271" s="86">
        <v>45688</v>
      </c>
      <c r="K11271" s="86"/>
      <c r="L11271" s="3310"/>
      <c r="M11271" s="86"/>
      <c r="N11271" s="87"/>
      <c r="O11271" s="87"/>
      <c r="P11271" s="87">
        <v>0</v>
      </c>
      <c r="Q11271" s="87"/>
      <c r="R11271" s="87"/>
      <c r="S11271" s="87"/>
      <c r="T11271" s="3310"/>
      <c r="U11271" s="87"/>
      <c r="V11271" s="87"/>
      <c r="W11271" s="3572"/>
      <c r="X11271" s="87"/>
      <c r="Y11271" s="87"/>
      <c r="Z11271" s="87"/>
      <c r="AA11271" s="87"/>
      <c r="AB11271" s="3546"/>
      <c r="AC11271" s="1507">
        <f t="shared" si="4304"/>
        <v>6000</v>
      </c>
      <c r="AD11271" s="1508">
        <f t="shared" si="4305"/>
        <v>6000</v>
      </c>
      <c r="AE11271" s="14">
        <f t="shared" si="4306"/>
        <v>22.366666666666667</v>
      </c>
      <c r="AF11271" s="14">
        <f t="shared" si="4307"/>
        <v>0</v>
      </c>
      <c r="AG11271" s="14" t="e">
        <f t="shared" si="4308"/>
        <v>#DIV/0!</v>
      </c>
      <c r="AH11271" s="14" t="e">
        <f t="shared" si="4309"/>
        <v>#DIV/0!</v>
      </c>
      <c r="AI11271" s="14">
        <f t="shared" si="4310"/>
        <v>6000</v>
      </c>
      <c r="AJ11271" s="1740"/>
    </row>
    <row r="11272" spans="1:47" s="3577" customFormat="1" ht="15.75">
      <c r="A11272" s="3541">
        <v>180</v>
      </c>
      <c r="B11272" s="3569" t="s">
        <v>9554</v>
      </c>
      <c r="C11272" s="3309" t="s">
        <v>177</v>
      </c>
      <c r="D11272" s="3559">
        <v>1</v>
      </c>
      <c r="E11272" s="87"/>
      <c r="F11272" s="3543"/>
      <c r="G11272" s="3250">
        <v>4100</v>
      </c>
      <c r="H11272" s="3543">
        <f t="shared" si="4303"/>
        <v>4100</v>
      </c>
      <c r="I11272" s="86">
        <v>44986</v>
      </c>
      <c r="J11272" s="86">
        <v>45596</v>
      </c>
      <c r="K11272" s="86"/>
      <c r="L11272" s="3310"/>
      <c r="M11272" s="86"/>
      <c r="N11272" s="87"/>
      <c r="O11272" s="87"/>
      <c r="P11272" s="87">
        <v>2400</v>
      </c>
      <c r="Q11272" s="87"/>
      <c r="R11272" s="87"/>
      <c r="S11272" s="87"/>
      <c r="T11272" s="3310"/>
      <c r="U11272" s="87"/>
      <c r="V11272" s="87"/>
      <c r="W11272" s="3572"/>
      <c r="X11272" s="87"/>
      <c r="Y11272" s="87"/>
      <c r="Z11272" s="87"/>
      <c r="AA11272" s="87"/>
      <c r="AB11272" s="3546"/>
      <c r="AC11272" s="1507">
        <f t="shared" si="4304"/>
        <v>1700</v>
      </c>
      <c r="AD11272" s="1508">
        <f t="shared" si="4305"/>
        <v>1700</v>
      </c>
      <c r="AE11272" s="14">
        <f t="shared" si="4306"/>
        <v>19.3</v>
      </c>
      <c r="AF11272" s="14">
        <f t="shared" si="4307"/>
        <v>800</v>
      </c>
      <c r="AG11272" s="14">
        <f t="shared" si="4308"/>
        <v>2.125</v>
      </c>
      <c r="AH11272" s="14">
        <f t="shared" si="4309"/>
        <v>-17.175000000000001</v>
      </c>
      <c r="AI11272" s="14">
        <f t="shared" si="4310"/>
        <v>-13740</v>
      </c>
      <c r="AJ11272" s="1740"/>
    </row>
    <row r="11273" spans="1:47" s="3577" customFormat="1" ht="15.75">
      <c r="A11273" s="3541">
        <v>186</v>
      </c>
      <c r="B11273" s="3569" t="s">
        <v>9093</v>
      </c>
      <c r="C11273" s="3303" t="s">
        <v>66</v>
      </c>
      <c r="D11273" s="3559">
        <v>1</v>
      </c>
      <c r="E11273" s="87"/>
      <c r="F11273" s="3543"/>
      <c r="G11273" s="3250">
        <v>1800</v>
      </c>
      <c r="H11273" s="3543">
        <f t="shared" si="4303"/>
        <v>1800</v>
      </c>
      <c r="I11273" s="86">
        <v>45001</v>
      </c>
      <c r="J11273" s="86">
        <v>45747</v>
      </c>
      <c r="K11273" s="86"/>
      <c r="L11273" s="3310"/>
      <c r="M11273" s="86"/>
      <c r="N11273" s="87"/>
      <c r="O11273" s="87"/>
      <c r="P11273" s="87"/>
      <c r="Q11273" s="87"/>
      <c r="R11273" s="87"/>
      <c r="S11273" s="87"/>
      <c r="T11273" s="3310"/>
      <c r="U11273" s="87"/>
      <c r="V11273" s="87"/>
      <c r="W11273" s="3572"/>
      <c r="X11273" s="87"/>
      <c r="Y11273" s="87"/>
      <c r="Z11273" s="87"/>
      <c r="AA11273" s="87"/>
      <c r="AB11273" s="3546"/>
      <c r="AC11273" s="1507">
        <f t="shared" si="4304"/>
        <v>1800</v>
      </c>
      <c r="AD11273" s="1508">
        <f t="shared" si="4305"/>
        <v>1800</v>
      </c>
      <c r="AE11273" s="14">
        <f t="shared" si="4306"/>
        <v>24.333333333333332</v>
      </c>
      <c r="AF11273" s="14">
        <f t="shared" si="4307"/>
        <v>0</v>
      </c>
      <c r="AG11273" s="14" t="e">
        <f t="shared" si="4308"/>
        <v>#DIV/0!</v>
      </c>
      <c r="AH11273" s="14" t="e">
        <f t="shared" si="4309"/>
        <v>#DIV/0!</v>
      </c>
      <c r="AI11273" s="14">
        <f t="shared" si="4310"/>
        <v>1800</v>
      </c>
      <c r="AJ11273" s="1740"/>
    </row>
    <row r="11274" spans="1:47" s="3577" customFormat="1" ht="15.75">
      <c r="A11274" s="3541">
        <v>187</v>
      </c>
      <c r="B11274" s="3569" t="s">
        <v>9578</v>
      </c>
      <c r="C11274" s="3303" t="s">
        <v>66</v>
      </c>
      <c r="D11274" s="3559">
        <v>1</v>
      </c>
      <c r="E11274" s="87"/>
      <c r="F11274" s="3543"/>
      <c r="G11274" s="3250">
        <v>100</v>
      </c>
      <c r="H11274" s="3543">
        <f t="shared" si="4303"/>
        <v>100</v>
      </c>
      <c r="I11274" s="86">
        <v>45001</v>
      </c>
      <c r="J11274" s="86">
        <v>45138</v>
      </c>
      <c r="K11274" s="86"/>
      <c r="L11274" s="3310"/>
      <c r="M11274" s="86"/>
      <c r="N11274" s="87"/>
      <c r="O11274" s="87"/>
      <c r="P11274" s="87"/>
      <c r="Q11274" s="87"/>
      <c r="R11274" s="87"/>
      <c r="S11274" s="87"/>
      <c r="T11274" s="3310"/>
      <c r="U11274" s="87"/>
      <c r="V11274" s="87"/>
      <c r="W11274" s="3572"/>
      <c r="X11274" s="87"/>
      <c r="Y11274" s="87"/>
      <c r="Z11274" s="87"/>
      <c r="AA11274" s="87"/>
      <c r="AB11274" s="3546"/>
      <c r="AC11274" s="1507">
        <f t="shared" si="4304"/>
        <v>100</v>
      </c>
      <c r="AD11274" s="1508">
        <f t="shared" si="4305"/>
        <v>100</v>
      </c>
      <c r="AE11274" s="14">
        <f t="shared" si="4306"/>
        <v>4.0333333333333332</v>
      </c>
      <c r="AF11274" s="14">
        <f t="shared" si="4307"/>
        <v>0</v>
      </c>
      <c r="AG11274" s="14" t="e">
        <f t="shared" si="4308"/>
        <v>#DIV/0!</v>
      </c>
      <c r="AH11274" s="14" t="e">
        <f t="shared" si="4309"/>
        <v>#DIV/0!</v>
      </c>
      <c r="AI11274" s="14">
        <f t="shared" si="4310"/>
        <v>100</v>
      </c>
      <c r="AJ11274" s="1740"/>
    </row>
    <row r="11275" spans="1:47" s="3580" customFormat="1" ht="15" customHeight="1">
      <c r="A11275" s="4169" t="s">
        <v>149</v>
      </c>
      <c r="B11275" s="4170"/>
      <c r="C11275" s="4170"/>
      <c r="D11275" s="4170"/>
      <c r="E11275" s="4170"/>
      <c r="F11275" s="4170"/>
      <c r="G11275" s="4170"/>
      <c r="H11275" s="4170"/>
      <c r="I11275" s="4170"/>
      <c r="J11275" s="4170"/>
      <c r="K11275" s="4170"/>
      <c r="L11275" s="4170"/>
      <c r="M11275" s="4170"/>
      <c r="N11275" s="4170"/>
      <c r="O11275" s="4170"/>
      <c r="P11275" s="4170"/>
      <c r="Q11275" s="4170"/>
      <c r="R11275" s="4170"/>
      <c r="S11275" s="4170"/>
      <c r="T11275" s="4170"/>
      <c r="U11275" s="4170"/>
      <c r="V11275" s="4170"/>
      <c r="W11275" s="4170"/>
      <c r="X11275" s="4170"/>
      <c r="Y11275" s="4170"/>
      <c r="Z11275" s="4170"/>
      <c r="AA11275" s="4170"/>
      <c r="AB11275" s="4170"/>
      <c r="AC11275" s="4170"/>
      <c r="AD11275" s="4170"/>
      <c r="AE11275" s="4170"/>
      <c r="AF11275" s="4170"/>
      <c r="AG11275" s="4170"/>
      <c r="AH11275" s="4170"/>
      <c r="AI11275" s="4170"/>
      <c r="AJ11275" s="4171"/>
      <c r="AK11275" s="3578"/>
      <c r="AL11275" s="3578"/>
      <c r="AM11275" s="3578"/>
      <c r="AN11275" s="3578"/>
      <c r="AO11275" s="3578"/>
      <c r="AP11275" s="3578"/>
      <c r="AQ11275" s="3578"/>
      <c r="AR11275" s="3578"/>
      <c r="AS11275" s="3578"/>
      <c r="AT11275" s="3578"/>
      <c r="AU11275" s="3579"/>
    </row>
    <row r="11276" spans="1:47" s="3577" customFormat="1" ht="15.75">
      <c r="A11276" s="4173" t="s">
        <v>19</v>
      </c>
      <c r="B11276" s="4173"/>
      <c r="C11276" s="4173"/>
      <c r="D11276" s="4173"/>
      <c r="E11276" s="4173"/>
      <c r="F11276" s="4173"/>
      <c r="G11276" s="4173"/>
      <c r="H11276" s="4173"/>
      <c r="I11276" s="4173"/>
      <c r="J11276" s="4173"/>
      <c r="K11276" s="4173"/>
      <c r="L11276" s="4173"/>
      <c r="M11276" s="4173"/>
      <c r="N11276" s="4173"/>
      <c r="O11276" s="4173"/>
      <c r="P11276" s="4173"/>
      <c r="Q11276" s="4173"/>
      <c r="R11276" s="4173"/>
      <c r="S11276" s="4173"/>
      <c r="T11276" s="4173"/>
      <c r="U11276" s="4173"/>
      <c r="V11276" s="4173"/>
      <c r="W11276" s="4173"/>
      <c r="X11276" s="4173"/>
      <c r="Y11276" s="4173"/>
      <c r="Z11276" s="4173"/>
      <c r="AA11276" s="4173"/>
      <c r="AB11276" s="4173"/>
      <c r="AC11276" s="4173"/>
      <c r="AD11276" s="4173"/>
      <c r="AE11276" s="4173"/>
      <c r="AF11276" s="4173"/>
      <c r="AG11276" s="4173"/>
      <c r="AH11276" s="4173"/>
      <c r="AI11276" s="4173"/>
      <c r="AJ11276" s="4173"/>
    </row>
    <row r="11277" spans="1:47" s="3577" customFormat="1" ht="15.75">
      <c r="A11277" s="4174" t="s">
        <v>2994</v>
      </c>
      <c r="B11277" s="4415"/>
      <c r="C11277" s="4415"/>
      <c r="D11277" s="4415"/>
      <c r="E11277" s="4415"/>
      <c r="F11277" s="4415"/>
      <c r="G11277" s="4415"/>
      <c r="H11277" s="4415"/>
      <c r="I11277" s="4415"/>
      <c r="J11277" s="4415"/>
      <c r="K11277" s="4415"/>
      <c r="L11277" s="4415"/>
      <c r="M11277" s="4415"/>
      <c r="N11277" s="4415"/>
      <c r="O11277" s="4415"/>
      <c r="P11277" s="4415"/>
      <c r="Q11277" s="4415"/>
      <c r="R11277" s="4415"/>
      <c r="S11277" s="4415"/>
      <c r="T11277" s="4415"/>
      <c r="U11277" s="4415"/>
      <c r="V11277" s="4415"/>
      <c r="W11277" s="4415"/>
      <c r="X11277" s="4415"/>
      <c r="Y11277" s="4415"/>
      <c r="Z11277" s="4415"/>
      <c r="AA11277" s="4415"/>
      <c r="AB11277" s="4415"/>
      <c r="AC11277" s="4415"/>
      <c r="AD11277" s="4415"/>
      <c r="AE11277" s="4415"/>
      <c r="AF11277" s="4415"/>
      <c r="AG11277" s="4415"/>
      <c r="AH11277" s="4415"/>
      <c r="AI11277" s="4415"/>
      <c r="AJ11277" s="4415"/>
    </row>
    <row r="11278" spans="1:47" s="3577" customFormat="1" ht="15.75">
      <c r="A11278" s="2634"/>
      <c r="B11278" s="4174" t="s">
        <v>2999</v>
      </c>
      <c r="C11278" s="4469"/>
      <c r="D11278" s="4469"/>
      <c r="E11278" s="4469"/>
      <c r="F11278" s="4469"/>
      <c r="G11278" s="4469"/>
      <c r="H11278" s="4469"/>
      <c r="I11278" s="4469"/>
      <c r="J11278" s="4469"/>
      <c r="K11278" s="4469"/>
      <c r="L11278" s="4469"/>
      <c r="M11278" s="4469"/>
      <c r="N11278" s="4469"/>
      <c r="O11278" s="4469"/>
      <c r="P11278" s="4469"/>
      <c r="Q11278" s="4469"/>
      <c r="R11278" s="4469"/>
      <c r="S11278" s="4469"/>
      <c r="T11278" s="4469"/>
      <c r="U11278" s="4469"/>
      <c r="V11278" s="4469"/>
      <c r="W11278" s="4469"/>
      <c r="X11278" s="4469"/>
      <c r="Y11278" s="4469"/>
      <c r="Z11278" s="4469"/>
      <c r="AA11278" s="4469"/>
      <c r="AB11278" s="4469"/>
      <c r="AC11278" s="4469"/>
      <c r="AD11278" s="4469"/>
      <c r="AE11278" s="4469"/>
      <c r="AF11278" s="4469"/>
      <c r="AG11278" s="4469"/>
      <c r="AH11278" s="4469"/>
      <c r="AI11278" s="4469"/>
      <c r="AJ11278" s="4469"/>
    </row>
    <row r="11279" spans="1:47" s="3577" customFormat="1" ht="15.75">
      <c r="A11279" s="2634">
        <v>1</v>
      </c>
      <c r="B11279" s="482" t="s">
        <v>6499</v>
      </c>
      <c r="C11279" s="482" t="s">
        <v>66</v>
      </c>
      <c r="D11279" s="3581">
        <v>268</v>
      </c>
      <c r="E11279" s="482">
        <v>1034</v>
      </c>
      <c r="F11279" s="482">
        <v>277112</v>
      </c>
      <c r="G11279" s="482"/>
      <c r="H11279" s="482"/>
      <c r="I11279" s="3582">
        <v>44882</v>
      </c>
      <c r="J11279" s="3582"/>
      <c r="K11279" s="3582"/>
      <c r="L11279" s="482"/>
      <c r="M11279" s="3582"/>
      <c r="N11279" s="482">
        <v>588</v>
      </c>
      <c r="O11279" s="482">
        <v>172</v>
      </c>
      <c r="P11279" s="482">
        <v>160</v>
      </c>
      <c r="Q11279" s="482"/>
      <c r="R11279" s="482"/>
      <c r="S11279" s="482"/>
      <c r="T11279" s="482"/>
      <c r="U11279" s="482"/>
      <c r="V11279" s="482"/>
      <c r="W11279" s="482"/>
      <c r="X11279" s="482"/>
      <c r="Y11279" s="482"/>
      <c r="Z11279" s="482"/>
      <c r="AA11279" s="482"/>
      <c r="AB11279" s="482"/>
      <c r="AC11279" s="1507">
        <f>E11279+G11279-N11279-O11279-AA11279-P11279-Q11279-R11279-S11279-T11279-U11279-V11279-W11279-X11279-Y11279</f>
        <v>114</v>
      </c>
      <c r="AD11279" s="1508">
        <f>D11279*AC11279</f>
        <v>30552</v>
      </c>
      <c r="AE11279" s="14">
        <f>(J11279-"01.04.2023")/30</f>
        <v>-1500.5666666666666</v>
      </c>
      <c r="AF11279" s="14">
        <f>(N11279+O11279+P11279+Q11279+R11279+S11279+T11279+U11279+V11279+W11279+X11279+Y11279)/3</f>
        <v>306.66666666666669</v>
      </c>
      <c r="AG11279" s="14">
        <f>AC11279/AF11279</f>
        <v>0.37173913043478257</v>
      </c>
      <c r="AH11279" s="14">
        <f>AG11279-AE11279</f>
        <v>1500.9384057971015</v>
      </c>
      <c r="AI11279" s="14">
        <f>AC11279-(AE11279*AF11279)</f>
        <v>460287.77777777781</v>
      </c>
      <c r="AJ11279" s="3583"/>
    </row>
    <row r="11280" spans="1:47" s="3577" customFormat="1" ht="15.75">
      <c r="A11280" s="1483" t="s">
        <v>2995</v>
      </c>
      <c r="B11280" s="3584"/>
      <c r="C11280" s="3584"/>
      <c r="D11280" s="3584"/>
      <c r="E11280" s="3584"/>
      <c r="F11280" s="3584"/>
      <c r="G11280" s="3584"/>
      <c r="H11280" s="3584"/>
      <c r="I11280" s="3584"/>
      <c r="J11280" s="3584"/>
      <c r="K11280" s="3584"/>
      <c r="L11280" s="3584"/>
      <c r="M11280" s="3584"/>
      <c r="N11280" s="3584"/>
      <c r="O11280" s="3584"/>
      <c r="P11280" s="3584"/>
      <c r="Q11280" s="3584"/>
      <c r="R11280" s="3584"/>
      <c r="S11280" s="3584"/>
      <c r="T11280" s="3584"/>
      <c r="U11280" s="3584"/>
      <c r="V11280" s="3584"/>
      <c r="W11280" s="3584"/>
      <c r="X11280" s="3584"/>
      <c r="Y11280" s="3584"/>
      <c r="Z11280" s="3584"/>
      <c r="AA11280" s="3584"/>
      <c r="AB11280" s="3584"/>
      <c r="AC11280" s="3584"/>
      <c r="AD11280" s="3584"/>
      <c r="AE11280" s="3584"/>
      <c r="AF11280" s="3584"/>
      <c r="AG11280" s="3584"/>
      <c r="AH11280" s="3584"/>
      <c r="AI11280" s="3584"/>
      <c r="AJ11280" s="3584"/>
    </row>
    <row r="11281" spans="1:38" s="3577" customFormat="1" ht="15.75">
      <c r="A11281" s="2634">
        <v>1</v>
      </c>
      <c r="B11281" s="482" t="s">
        <v>286</v>
      </c>
      <c r="C11281" s="482" t="s">
        <v>66</v>
      </c>
      <c r="D11281" s="3581">
        <v>22.25</v>
      </c>
      <c r="E11281" s="482">
        <v>1837</v>
      </c>
      <c r="F11281" s="482">
        <f>D11281*E11281</f>
        <v>40873.25</v>
      </c>
      <c r="G11281" s="482"/>
      <c r="H11281" s="482"/>
      <c r="I11281" s="3582">
        <v>44818</v>
      </c>
      <c r="J11281" s="3582"/>
      <c r="K11281" s="3582"/>
      <c r="L11281" s="482"/>
      <c r="M11281" s="3582"/>
      <c r="N11281" s="482">
        <v>668</v>
      </c>
      <c r="O11281" s="482">
        <v>566</v>
      </c>
      <c r="P11281" s="482">
        <v>275</v>
      </c>
      <c r="Q11281" s="482"/>
      <c r="R11281" s="482"/>
      <c r="S11281" s="482"/>
      <c r="T11281" s="482"/>
      <c r="U11281" s="482"/>
      <c r="V11281" s="482"/>
      <c r="W11281" s="482"/>
      <c r="X11281" s="482"/>
      <c r="Y11281" s="482"/>
      <c r="Z11281" s="482"/>
      <c r="AA11281" s="482"/>
      <c r="AB11281" s="482"/>
      <c r="AC11281" s="1507">
        <f>E11281+G11281-N11281-O11281-AA11281-P11281-Q11281-R11281-S11281-T11281-U11281-V11281-W11281-X11281-Y11281</f>
        <v>328</v>
      </c>
      <c r="AD11281" s="1508">
        <f>D11281*AC11281</f>
        <v>7298</v>
      </c>
      <c r="AE11281" s="14">
        <f>(J11281-"01.04.2023")/30</f>
        <v>-1500.5666666666666</v>
      </c>
      <c r="AF11281" s="14">
        <f>(N11281+O11281+P11281+Q11281+R11281+S11281+T11281+U11281+V11281+W11281+X11281+Y11281)/3</f>
        <v>503</v>
      </c>
      <c r="AG11281" s="14">
        <f>AC11281/AF11281</f>
        <v>0.65208747514910537</v>
      </c>
      <c r="AH11281" s="14">
        <f>AG11281-AE11281</f>
        <v>1501.2187541418157</v>
      </c>
      <c r="AI11281" s="14">
        <f>AC11281-(AE11281*AF11281)</f>
        <v>755113.03333333333</v>
      </c>
      <c r="AJ11281" s="3583"/>
    </row>
    <row r="11282" spans="1:38" s="3577" customFormat="1" ht="15.75">
      <c r="A11282" s="1483" t="s">
        <v>2996</v>
      </c>
      <c r="B11282" s="3583"/>
      <c r="C11282" s="3583"/>
      <c r="D11282" s="3583"/>
      <c r="E11282" s="3583"/>
      <c r="F11282" s="3583"/>
      <c r="G11282" s="3583"/>
      <c r="H11282" s="3583"/>
      <c r="I11282" s="3583"/>
      <c r="J11282" s="3583"/>
      <c r="K11282" s="3583"/>
      <c r="L11282" s="3583"/>
      <c r="M11282" s="3583"/>
      <c r="N11282" s="3583"/>
      <c r="O11282" s="3583"/>
      <c r="P11282" s="3583"/>
      <c r="Q11282" s="3583"/>
      <c r="R11282" s="3583"/>
      <c r="S11282" s="3583"/>
      <c r="T11282" s="3583"/>
      <c r="U11282" s="3583"/>
      <c r="V11282" s="3583"/>
      <c r="W11282" s="3583"/>
      <c r="X11282" s="3583"/>
      <c r="Y11282" s="3583"/>
      <c r="Z11282" s="3583"/>
      <c r="AA11282" s="3583"/>
      <c r="AB11282" s="3583"/>
      <c r="AC11282" s="3583"/>
      <c r="AD11282" s="3583"/>
      <c r="AE11282" s="3583"/>
      <c r="AF11282" s="3583"/>
      <c r="AG11282" s="3583"/>
      <c r="AH11282" s="3583"/>
      <c r="AI11282" s="3583"/>
      <c r="AJ11282" s="3583"/>
    </row>
    <row r="11283" spans="1:38" s="3577" customFormat="1" ht="15.75">
      <c r="A11283" s="2634">
        <v>2</v>
      </c>
      <c r="B11283" s="482" t="s">
        <v>287</v>
      </c>
      <c r="C11283" s="482" t="s">
        <v>66</v>
      </c>
      <c r="D11283" s="3581">
        <v>50.47</v>
      </c>
      <c r="E11283" s="482">
        <v>16000</v>
      </c>
      <c r="F11283" s="482">
        <f>D11283*E11283</f>
        <v>807520</v>
      </c>
      <c r="G11283" s="482"/>
      <c r="H11283" s="482"/>
      <c r="I11283" s="3582">
        <v>44910</v>
      </c>
      <c r="J11283" s="3582"/>
      <c r="K11283" s="3582"/>
      <c r="L11283" s="482"/>
      <c r="M11283" s="3582"/>
      <c r="N11283" s="482">
        <v>1053</v>
      </c>
      <c r="O11283" s="482">
        <v>1827</v>
      </c>
      <c r="P11283" s="482">
        <v>1793</v>
      </c>
      <c r="Q11283" s="482"/>
      <c r="R11283" s="482"/>
      <c r="S11283" s="482"/>
      <c r="T11283" s="482"/>
      <c r="U11283" s="482"/>
      <c r="V11283" s="482"/>
      <c r="W11283" s="482"/>
      <c r="X11283" s="482"/>
      <c r="Y11283" s="482"/>
      <c r="Z11283" s="482"/>
      <c r="AA11283" s="482"/>
      <c r="AB11283" s="482"/>
      <c r="AC11283" s="1507">
        <f>E11283+G11283-N11283-O11283-AA11283-P11283-Q11283-R11283-S11283-T11283-U11283-V11283-W11283-X11283-Y11283</f>
        <v>11327</v>
      </c>
      <c r="AD11283" s="1508">
        <f>D11283*AC11283</f>
        <v>571673.68999999994</v>
      </c>
      <c r="AE11283" s="14">
        <f>(J11283-"01.04.2023")/30</f>
        <v>-1500.5666666666666</v>
      </c>
      <c r="AF11283" s="14">
        <f>(N11283+O11283+P11283+Q11283+R11283+S11283+T11283+U11283+V11283+W11283+X11283+Y11283)/3</f>
        <v>1557.6666666666667</v>
      </c>
      <c r="AG11283" s="14">
        <f>AC11283/AF11283</f>
        <v>7.271774020971538</v>
      </c>
      <c r="AH11283" s="14">
        <f>AG11283-AE11283</f>
        <v>1507.8384406876382</v>
      </c>
      <c r="AI11283" s="14">
        <f>AC11283-(AE11283*AF11283)</f>
        <v>2348709.6777777779</v>
      </c>
      <c r="AJ11283" s="3583"/>
    </row>
    <row r="11284" spans="1:38" s="3577" customFormat="1" ht="15.75">
      <c r="A11284" s="4174" t="s">
        <v>2997</v>
      </c>
      <c r="B11284" s="4470"/>
      <c r="C11284" s="4470"/>
      <c r="D11284" s="4470"/>
      <c r="E11284" s="4470"/>
      <c r="F11284" s="4470"/>
      <c r="G11284" s="4470"/>
      <c r="H11284" s="4470"/>
      <c r="I11284" s="4470"/>
      <c r="J11284" s="4470"/>
      <c r="K11284" s="4470"/>
      <c r="L11284" s="4470"/>
      <c r="M11284" s="4470"/>
      <c r="N11284" s="4470"/>
      <c r="O11284" s="4470"/>
      <c r="P11284" s="4470"/>
      <c r="Q11284" s="4470"/>
      <c r="R11284" s="4470"/>
      <c r="S11284" s="4470"/>
      <c r="T11284" s="4470"/>
      <c r="U11284" s="4470"/>
      <c r="V11284" s="4470"/>
      <c r="W11284" s="4470"/>
      <c r="X11284" s="4470"/>
      <c r="Y11284" s="4470"/>
      <c r="Z11284" s="4470"/>
      <c r="AA11284" s="4470"/>
      <c r="AB11284" s="4470"/>
      <c r="AC11284" s="4470"/>
      <c r="AD11284" s="4470"/>
      <c r="AE11284" s="4470"/>
      <c r="AF11284" s="4470"/>
      <c r="AG11284" s="4470"/>
      <c r="AH11284" s="4470"/>
      <c r="AI11284" s="4470"/>
      <c r="AJ11284" s="4470"/>
    </row>
    <row r="11285" spans="1:38" s="3577" customFormat="1" ht="15.75">
      <c r="A11285" s="2634">
        <v>1</v>
      </c>
      <c r="B11285" s="482" t="s">
        <v>288</v>
      </c>
      <c r="C11285" s="482" t="s">
        <v>65</v>
      </c>
      <c r="D11285" s="3581">
        <v>934.9</v>
      </c>
      <c r="E11285" s="482">
        <v>34</v>
      </c>
      <c r="F11285" s="482">
        <f>D11285*E11285</f>
        <v>31786.6</v>
      </c>
      <c r="G11285" s="482"/>
      <c r="H11285" s="482"/>
      <c r="I11285" s="3582"/>
      <c r="J11285" s="3582">
        <v>45689</v>
      </c>
      <c r="K11285" s="3582"/>
      <c r="L11285" s="482"/>
      <c r="M11285" s="3582"/>
      <c r="N11285" s="482">
        <v>3</v>
      </c>
      <c r="O11285" s="482">
        <v>1</v>
      </c>
      <c r="P11285" s="482">
        <v>1</v>
      </c>
      <c r="Q11285" s="482"/>
      <c r="R11285" s="482"/>
      <c r="S11285" s="482"/>
      <c r="T11285" s="482"/>
      <c r="U11285" s="482"/>
      <c r="V11285" s="482"/>
      <c r="W11285" s="482"/>
      <c r="X11285" s="482"/>
      <c r="Y11285" s="482"/>
      <c r="Z11285" s="482"/>
      <c r="AA11285" s="482"/>
      <c r="AB11285" s="482"/>
      <c r="AC11285" s="1507">
        <f>E11285+G11285-N11285-O11285-AA11285-P11285-Q11285-R11285-S11285-T11285-U11285-V11285-W11285-X11285-Y11285</f>
        <v>29</v>
      </c>
      <c r="AD11285" s="1508">
        <f>D11285*AC11285</f>
        <v>27112.1</v>
      </c>
      <c r="AE11285" s="14">
        <f>(J11285-"01.04.2023")/30</f>
        <v>22.4</v>
      </c>
      <c r="AF11285" s="14">
        <f>(N11285+O11285+P11285+Q11285+R11285+S11285+T11285+U11285+V11285+W11285+X11285+Y11285)/3</f>
        <v>1.6666666666666667</v>
      </c>
      <c r="AG11285" s="14">
        <f>AC11285/AF11285</f>
        <v>17.399999999999999</v>
      </c>
      <c r="AH11285" s="14">
        <f>AG11285-AE11285</f>
        <v>-5</v>
      </c>
      <c r="AI11285" s="14">
        <f>AC11285-(AE11285*AF11285)</f>
        <v>-8.3333333333333357</v>
      </c>
      <c r="AJ11285" s="3583"/>
    </row>
    <row r="11286" spans="1:38" s="3577" customFormat="1" ht="15.75">
      <c r="A11286" s="4173" t="s">
        <v>20</v>
      </c>
      <c r="B11286" s="4173"/>
      <c r="C11286" s="4173"/>
      <c r="D11286" s="4173"/>
      <c r="E11286" s="4173"/>
      <c r="F11286" s="4173"/>
      <c r="G11286" s="4173"/>
      <c r="H11286" s="4173"/>
      <c r="I11286" s="4173"/>
      <c r="J11286" s="4173"/>
      <c r="K11286" s="4173"/>
      <c r="L11286" s="4173"/>
      <c r="M11286" s="4173"/>
      <c r="N11286" s="4173"/>
      <c r="O11286" s="4173"/>
      <c r="P11286" s="4173"/>
      <c r="Q11286" s="4173"/>
      <c r="R11286" s="4173"/>
      <c r="S11286" s="4173"/>
      <c r="T11286" s="4173"/>
      <c r="U11286" s="4173"/>
      <c r="V11286" s="4173"/>
      <c r="W11286" s="4173"/>
      <c r="X11286" s="4173"/>
      <c r="Y11286" s="4173"/>
      <c r="Z11286" s="4173"/>
      <c r="AA11286" s="4173"/>
      <c r="AB11286" s="4173"/>
      <c r="AC11286" s="4173"/>
      <c r="AD11286" s="4173"/>
      <c r="AE11286" s="4173"/>
      <c r="AF11286" s="4173"/>
      <c r="AG11286" s="4173"/>
      <c r="AH11286" s="4173"/>
      <c r="AI11286" s="4173"/>
      <c r="AJ11286" s="4173"/>
    </row>
    <row r="11287" spans="1:38" s="3577" customFormat="1" ht="15.75">
      <c r="A11287" s="4174" t="s">
        <v>2998</v>
      </c>
      <c r="B11287" s="4174"/>
      <c r="C11287" s="4174"/>
      <c r="D11287" s="4174"/>
      <c r="E11287" s="4174"/>
      <c r="F11287" s="4174"/>
      <c r="G11287" s="4174"/>
      <c r="H11287" s="4174"/>
      <c r="I11287" s="4174"/>
      <c r="J11287" s="4174"/>
      <c r="K11287" s="4174"/>
      <c r="L11287" s="4174"/>
      <c r="M11287" s="4174"/>
      <c r="N11287" s="4174"/>
      <c r="O11287" s="4174"/>
      <c r="P11287" s="4174"/>
      <c r="Q11287" s="4174"/>
      <c r="R11287" s="4174"/>
      <c r="S11287" s="4174"/>
      <c r="T11287" s="4174"/>
      <c r="U11287" s="4174"/>
      <c r="V11287" s="4174"/>
      <c r="W11287" s="4174"/>
      <c r="X11287" s="4174"/>
      <c r="Y11287" s="4174"/>
      <c r="Z11287" s="4174"/>
      <c r="AA11287" s="4174"/>
      <c r="AB11287" s="4174"/>
      <c r="AC11287" s="4174"/>
      <c r="AD11287" s="4174"/>
      <c r="AE11287" s="4174"/>
      <c r="AF11287" s="4174"/>
      <c r="AG11287" s="4174"/>
      <c r="AH11287" s="4174"/>
      <c r="AI11287" s="4174"/>
      <c r="AJ11287" s="4174"/>
    </row>
    <row r="11288" spans="1:38" s="3577" customFormat="1" ht="15.75">
      <c r="A11288" s="2634">
        <v>2</v>
      </c>
      <c r="B11288" s="482" t="s">
        <v>5967</v>
      </c>
      <c r="C11288" s="482" t="s">
        <v>65</v>
      </c>
      <c r="D11288" s="3581">
        <v>6.06</v>
      </c>
      <c r="E11288" s="482">
        <v>100</v>
      </c>
      <c r="F11288" s="482">
        <f>D11288*E11288</f>
        <v>606</v>
      </c>
      <c r="G11288" s="482"/>
      <c r="H11288" s="482">
        <f>D11288*G11288</f>
        <v>0</v>
      </c>
      <c r="I11288" s="2756">
        <v>44882</v>
      </c>
      <c r="J11288" s="2756">
        <v>45412</v>
      </c>
      <c r="K11288" s="482"/>
      <c r="L11288" s="192">
        <v>427</v>
      </c>
      <c r="M11288" s="191">
        <v>44721</v>
      </c>
      <c r="N11288" s="482">
        <v>0</v>
      </c>
      <c r="O11288" s="482"/>
      <c r="P11288" s="482">
        <v>66</v>
      </c>
      <c r="Q11288" s="482"/>
      <c r="R11288" s="482"/>
      <c r="S11288" s="482"/>
      <c r="T11288" s="482"/>
      <c r="U11288" s="482"/>
      <c r="V11288" s="482"/>
      <c r="W11288" s="482"/>
      <c r="X11288" s="482"/>
      <c r="Y11288" s="482"/>
      <c r="Z11288" s="482"/>
      <c r="AA11288" s="482"/>
      <c r="AB11288" s="482"/>
      <c r="AC11288" s="1507">
        <f t="shared" ref="AC11288:AC11297" si="4311">E11288+G11288-N11288-O11288-AA11288-P11288-Q11288-R11288-S11288-T11288-U11288-V11288-W11288-X11288-Y11288</f>
        <v>34</v>
      </c>
      <c r="AD11288" s="1508">
        <f t="shared" ref="AD11288:AD11297" si="4312">D11288*AC11288</f>
        <v>206.04</v>
      </c>
      <c r="AE11288" s="14">
        <f t="shared" ref="AE11288:AE11297" si="4313">(J11288-"01.04.2023")/30</f>
        <v>13.166666666666666</v>
      </c>
      <c r="AF11288" s="14">
        <f t="shared" ref="AF11288:AF11297" si="4314">(N11288+O11288+P11288+Q11288+R11288+S11288+T11288+U11288+V11288+W11288+X11288+Y11288)/3</f>
        <v>22</v>
      </c>
      <c r="AG11288" s="14">
        <f t="shared" ref="AG11288:AG11297" si="4315">AC11288/AF11288</f>
        <v>1.5454545454545454</v>
      </c>
      <c r="AH11288" s="14">
        <f t="shared" ref="AH11288:AH11297" si="4316">AG11288-AE11288</f>
        <v>-11.621212121212121</v>
      </c>
      <c r="AI11288" s="14">
        <f t="shared" ref="AI11288:AI11297" si="4317">AC11288-(AE11288*AF11288)</f>
        <v>-255.66666666666663</v>
      </c>
      <c r="AJ11288" s="3583"/>
    </row>
    <row r="11289" spans="1:38" s="3577" customFormat="1" ht="15.75">
      <c r="A11289" s="2634">
        <v>3</v>
      </c>
      <c r="B11289" s="482" t="s">
        <v>5967</v>
      </c>
      <c r="C11289" s="482" t="s">
        <v>65</v>
      </c>
      <c r="D11289" s="3581">
        <v>6.06</v>
      </c>
      <c r="E11289" s="482">
        <v>200</v>
      </c>
      <c r="F11289" s="482">
        <f>D11289*E11289</f>
        <v>1212</v>
      </c>
      <c r="G11289" s="482"/>
      <c r="H11289" s="482">
        <f>D11289*G11289</f>
        <v>0</v>
      </c>
      <c r="I11289" s="2756">
        <v>44921</v>
      </c>
      <c r="J11289" s="2756">
        <v>45412</v>
      </c>
      <c r="K11289" s="482"/>
      <c r="L11289" s="192">
        <v>1143</v>
      </c>
      <c r="M11289" s="191">
        <v>44916</v>
      </c>
      <c r="N11289" s="482">
        <v>0</v>
      </c>
      <c r="O11289" s="482"/>
      <c r="P11289" s="482"/>
      <c r="Q11289" s="482"/>
      <c r="R11289" s="482"/>
      <c r="S11289" s="482"/>
      <c r="T11289" s="482"/>
      <c r="U11289" s="482"/>
      <c r="V11289" s="482"/>
      <c r="W11289" s="482"/>
      <c r="X11289" s="482"/>
      <c r="Y11289" s="482"/>
      <c r="Z11289" s="482"/>
      <c r="AA11289" s="482"/>
      <c r="AB11289" s="482"/>
      <c r="AC11289" s="1507">
        <f t="shared" si="4311"/>
        <v>200</v>
      </c>
      <c r="AD11289" s="1508">
        <f t="shared" si="4312"/>
        <v>1212</v>
      </c>
      <c r="AE11289" s="14">
        <f t="shared" si="4313"/>
        <v>13.166666666666666</v>
      </c>
      <c r="AF11289" s="14">
        <f t="shared" si="4314"/>
        <v>0</v>
      </c>
      <c r="AG11289" s="14" t="e">
        <f t="shared" si="4315"/>
        <v>#DIV/0!</v>
      </c>
      <c r="AH11289" s="14" t="e">
        <f t="shared" si="4316"/>
        <v>#DIV/0!</v>
      </c>
      <c r="AI11289" s="14">
        <f t="shared" si="4317"/>
        <v>200</v>
      </c>
      <c r="AJ11289" s="3583"/>
    </row>
    <row r="11290" spans="1:38" s="3577" customFormat="1" ht="15.75">
      <c r="A11290" s="2634">
        <v>4</v>
      </c>
      <c r="B11290" s="482" t="s">
        <v>5968</v>
      </c>
      <c r="C11290" s="482" t="s">
        <v>65</v>
      </c>
      <c r="D11290" s="3581">
        <v>5.274</v>
      </c>
      <c r="E11290" s="3585">
        <v>199</v>
      </c>
      <c r="F11290" s="482">
        <f>D11290*E11290</f>
        <v>1049.5260000000001</v>
      </c>
      <c r="G11290" s="482"/>
      <c r="H11290" s="482">
        <f t="shared" ref="H11290:H11297" si="4318">G11290*D11290</f>
        <v>0</v>
      </c>
      <c r="I11290" s="2756">
        <v>44820</v>
      </c>
      <c r="J11290" s="2756">
        <v>45046</v>
      </c>
      <c r="K11290" s="482"/>
      <c r="L11290" s="192">
        <v>260</v>
      </c>
      <c r="M11290" s="191">
        <v>44266</v>
      </c>
      <c r="N11290" s="482">
        <v>80</v>
      </c>
      <c r="O11290" s="482">
        <v>83</v>
      </c>
      <c r="P11290" s="482"/>
      <c r="Q11290" s="482"/>
      <c r="R11290" s="482"/>
      <c r="S11290" s="482"/>
      <c r="T11290" s="482"/>
      <c r="U11290" s="482"/>
      <c r="V11290" s="482"/>
      <c r="W11290" s="482"/>
      <c r="X11290" s="482"/>
      <c r="Y11290" s="482"/>
      <c r="Z11290" s="482"/>
      <c r="AA11290" s="482"/>
      <c r="AB11290" s="482"/>
      <c r="AC11290" s="1507">
        <f t="shared" si="4311"/>
        <v>36</v>
      </c>
      <c r="AD11290" s="1508">
        <f t="shared" si="4312"/>
        <v>189.864</v>
      </c>
      <c r="AE11290" s="14">
        <f t="shared" si="4313"/>
        <v>0.96666666666666667</v>
      </c>
      <c r="AF11290" s="14">
        <f t="shared" si="4314"/>
        <v>54.333333333333336</v>
      </c>
      <c r="AG11290" s="14">
        <f t="shared" si="4315"/>
        <v>0.66257668711656437</v>
      </c>
      <c r="AH11290" s="14">
        <f t="shared" si="4316"/>
        <v>-0.30408997955010231</v>
      </c>
      <c r="AI11290" s="14">
        <f t="shared" si="4317"/>
        <v>-16.522222222222226</v>
      </c>
      <c r="AJ11290" s="3583"/>
    </row>
    <row r="11291" spans="1:38" ht="15.75">
      <c r="A11291" s="2634"/>
      <c r="B11291" s="482" t="s">
        <v>9852</v>
      </c>
      <c r="C11291" s="482" t="s">
        <v>65</v>
      </c>
      <c r="D11291" s="3581">
        <v>5.274</v>
      </c>
      <c r="E11291" s="3585"/>
      <c r="F11291" s="482"/>
      <c r="G11291" s="482">
        <v>100</v>
      </c>
      <c r="H11291" s="482">
        <f t="shared" si="4318"/>
        <v>527.4</v>
      </c>
      <c r="I11291" s="2756">
        <v>44986</v>
      </c>
      <c r="J11291" s="2756">
        <v>45107</v>
      </c>
      <c r="K11291" s="482"/>
      <c r="L11291" s="192">
        <v>189</v>
      </c>
      <c r="M11291" s="191">
        <v>44981</v>
      </c>
      <c r="N11291" s="482"/>
      <c r="O11291" s="482"/>
      <c r="P11291" s="482">
        <v>9</v>
      </c>
      <c r="Q11291" s="482"/>
      <c r="R11291" s="482"/>
      <c r="S11291" s="482"/>
      <c r="T11291" s="482"/>
      <c r="U11291" s="482"/>
      <c r="V11291" s="482"/>
      <c r="W11291" s="482"/>
      <c r="X11291" s="482"/>
      <c r="Y11291" s="482"/>
      <c r="Z11291" s="482"/>
      <c r="AA11291" s="482"/>
      <c r="AB11291" s="482"/>
      <c r="AC11291" s="1507">
        <f t="shared" si="4311"/>
        <v>91</v>
      </c>
      <c r="AD11291" s="1508">
        <f t="shared" si="4312"/>
        <v>479.93400000000003</v>
      </c>
      <c r="AE11291" s="14">
        <f t="shared" si="4313"/>
        <v>3</v>
      </c>
      <c r="AF11291" s="14">
        <f t="shared" si="4314"/>
        <v>3</v>
      </c>
      <c r="AG11291" s="14">
        <f t="shared" si="4315"/>
        <v>30.333333333333332</v>
      </c>
      <c r="AH11291" s="14">
        <f t="shared" si="4316"/>
        <v>27.333333333333332</v>
      </c>
      <c r="AI11291" s="14">
        <f t="shared" si="4317"/>
        <v>82</v>
      </c>
      <c r="AJ11291" s="3583"/>
    </row>
    <row r="11292" spans="1:38" ht="15.75">
      <c r="A11292" s="2634">
        <v>5</v>
      </c>
      <c r="B11292" s="482" t="s">
        <v>3608</v>
      </c>
      <c r="C11292" s="482" t="s">
        <v>65</v>
      </c>
      <c r="D11292" s="3581">
        <v>8.65</v>
      </c>
      <c r="E11292" s="3585">
        <v>60</v>
      </c>
      <c r="F11292" s="482">
        <f t="shared" ref="F11292:F11297" si="4319">D11292*E11292</f>
        <v>519</v>
      </c>
      <c r="G11292" s="482"/>
      <c r="H11292" s="482">
        <f t="shared" si="4318"/>
        <v>0</v>
      </c>
      <c r="I11292" s="2756">
        <v>44735</v>
      </c>
      <c r="J11292" s="2756">
        <v>45230</v>
      </c>
      <c r="K11292" s="482"/>
      <c r="L11292" s="482"/>
      <c r="M11292" s="2756"/>
      <c r="N11292" s="482">
        <v>0</v>
      </c>
      <c r="O11292" s="482"/>
      <c r="P11292" s="482"/>
      <c r="Q11292" s="482"/>
      <c r="R11292" s="482"/>
      <c r="S11292" s="482"/>
      <c r="T11292" s="482"/>
      <c r="U11292" s="482"/>
      <c r="V11292" s="482"/>
      <c r="W11292" s="482"/>
      <c r="X11292" s="482"/>
      <c r="Y11292" s="482"/>
      <c r="Z11292" s="482"/>
      <c r="AA11292" s="482"/>
      <c r="AB11292" s="482"/>
      <c r="AC11292" s="1507">
        <f t="shared" si="4311"/>
        <v>60</v>
      </c>
      <c r="AD11292" s="1508">
        <f t="shared" si="4312"/>
        <v>519</v>
      </c>
      <c r="AE11292" s="14">
        <f t="shared" si="4313"/>
        <v>7.1</v>
      </c>
      <c r="AF11292" s="14">
        <f t="shared" si="4314"/>
        <v>0</v>
      </c>
      <c r="AG11292" s="14" t="e">
        <f t="shared" si="4315"/>
        <v>#DIV/0!</v>
      </c>
      <c r="AH11292" s="14" t="e">
        <f t="shared" si="4316"/>
        <v>#DIV/0!</v>
      </c>
      <c r="AI11292" s="14">
        <f t="shared" si="4317"/>
        <v>60</v>
      </c>
      <c r="AJ11292" s="3583"/>
    </row>
    <row r="11293" spans="1:38" ht="15.75">
      <c r="A11293" s="2634">
        <v>6</v>
      </c>
      <c r="B11293" s="482" t="s">
        <v>3608</v>
      </c>
      <c r="C11293" s="482" t="s">
        <v>65</v>
      </c>
      <c r="D11293" s="3581">
        <v>8.65</v>
      </c>
      <c r="E11293" s="3585">
        <v>60</v>
      </c>
      <c r="F11293" s="482">
        <f t="shared" si="4319"/>
        <v>519</v>
      </c>
      <c r="G11293" s="482"/>
      <c r="H11293" s="482">
        <f t="shared" si="4318"/>
        <v>0</v>
      </c>
      <c r="I11293" s="2756">
        <v>44902</v>
      </c>
      <c r="J11293" s="2756">
        <v>45230</v>
      </c>
      <c r="K11293" s="482"/>
      <c r="L11293" s="482">
        <v>1027</v>
      </c>
      <c r="M11293" s="2756">
        <v>44893</v>
      </c>
      <c r="N11293" s="482">
        <v>0</v>
      </c>
      <c r="O11293" s="482"/>
      <c r="P11293" s="482"/>
      <c r="Q11293" s="482"/>
      <c r="R11293" s="482"/>
      <c r="S11293" s="482"/>
      <c r="T11293" s="482"/>
      <c r="U11293" s="482"/>
      <c r="V11293" s="482"/>
      <c r="W11293" s="482"/>
      <c r="X11293" s="482"/>
      <c r="Y11293" s="482"/>
      <c r="Z11293" s="482"/>
      <c r="AA11293" s="482"/>
      <c r="AB11293" s="482"/>
      <c r="AC11293" s="1507">
        <f t="shared" si="4311"/>
        <v>60</v>
      </c>
      <c r="AD11293" s="1508">
        <f t="shared" si="4312"/>
        <v>519</v>
      </c>
      <c r="AE11293" s="14">
        <f t="shared" si="4313"/>
        <v>7.1</v>
      </c>
      <c r="AF11293" s="14">
        <f t="shared" si="4314"/>
        <v>0</v>
      </c>
      <c r="AG11293" s="14" t="e">
        <f t="shared" si="4315"/>
        <v>#DIV/0!</v>
      </c>
      <c r="AH11293" s="14" t="e">
        <f t="shared" si="4316"/>
        <v>#DIV/0!</v>
      </c>
      <c r="AI11293" s="14">
        <f t="shared" si="4317"/>
        <v>60</v>
      </c>
      <c r="AJ11293" s="3583"/>
    </row>
    <row r="11294" spans="1:38" ht="15.75">
      <c r="A11294" s="2634">
        <v>7</v>
      </c>
      <c r="B11294" s="482" t="s">
        <v>1507</v>
      </c>
      <c r="C11294" s="482" t="s">
        <v>65</v>
      </c>
      <c r="D11294" s="3581">
        <v>69.12</v>
      </c>
      <c r="E11294" s="3585">
        <v>165</v>
      </c>
      <c r="F11294" s="482">
        <f t="shared" si="4319"/>
        <v>11404.800000000001</v>
      </c>
      <c r="G11294" s="482"/>
      <c r="H11294" s="482">
        <f t="shared" si="4318"/>
        <v>0</v>
      </c>
      <c r="I11294" s="2756">
        <v>44882</v>
      </c>
      <c r="J11294" s="2756">
        <v>45107</v>
      </c>
      <c r="K11294" s="482"/>
      <c r="L11294" s="482">
        <v>973</v>
      </c>
      <c r="M11294" s="2756">
        <v>44405</v>
      </c>
      <c r="N11294" s="482">
        <v>52</v>
      </c>
      <c r="O11294" s="482">
        <v>60</v>
      </c>
      <c r="P11294" s="482">
        <v>42</v>
      </c>
      <c r="Q11294" s="482"/>
      <c r="R11294" s="482"/>
      <c r="S11294" s="482"/>
      <c r="T11294" s="482"/>
      <c r="U11294" s="482"/>
      <c r="V11294" s="482"/>
      <c r="W11294" s="482"/>
      <c r="X11294" s="482"/>
      <c r="Y11294" s="482"/>
      <c r="Z11294" s="482"/>
      <c r="AA11294" s="482"/>
      <c r="AB11294" s="482"/>
      <c r="AC11294" s="1507">
        <f t="shared" si="4311"/>
        <v>11</v>
      </c>
      <c r="AD11294" s="1508">
        <f t="shared" si="4312"/>
        <v>760.32</v>
      </c>
      <c r="AE11294" s="14">
        <f t="shared" si="4313"/>
        <v>3</v>
      </c>
      <c r="AF11294" s="14">
        <f t="shared" si="4314"/>
        <v>51.333333333333336</v>
      </c>
      <c r="AG11294" s="14">
        <f t="shared" si="4315"/>
        <v>0.21428571428571427</v>
      </c>
      <c r="AH11294" s="14">
        <f t="shared" si="4316"/>
        <v>-2.7857142857142856</v>
      </c>
      <c r="AI11294" s="14">
        <f t="shared" si="4317"/>
        <v>-143</v>
      </c>
      <c r="AJ11294" s="3583"/>
    </row>
    <row r="11295" spans="1:38" ht="15.75">
      <c r="A11295" s="2634">
        <v>8</v>
      </c>
      <c r="B11295" s="482" t="s">
        <v>1507</v>
      </c>
      <c r="C11295" s="482" t="s">
        <v>65</v>
      </c>
      <c r="D11295" s="3581">
        <v>69.12</v>
      </c>
      <c r="E11295" s="3585">
        <v>50</v>
      </c>
      <c r="F11295" s="482">
        <f t="shared" si="4319"/>
        <v>3456</v>
      </c>
      <c r="G11295" s="482"/>
      <c r="H11295" s="482">
        <f t="shared" si="4318"/>
        <v>0</v>
      </c>
      <c r="I11295" s="2756">
        <v>44902</v>
      </c>
      <c r="J11295" s="2756">
        <v>45107</v>
      </c>
      <c r="K11295" s="482"/>
      <c r="L11295" s="482">
        <v>973</v>
      </c>
      <c r="M11295" s="2756">
        <v>44405</v>
      </c>
      <c r="N11295" s="482">
        <v>0</v>
      </c>
      <c r="O11295" s="482"/>
      <c r="P11295" s="482"/>
      <c r="Q11295" s="482"/>
      <c r="R11295" s="482"/>
      <c r="S11295" s="482"/>
      <c r="T11295" s="482"/>
      <c r="U11295" s="482"/>
      <c r="V11295" s="482"/>
      <c r="W11295" s="482"/>
      <c r="X11295" s="482"/>
      <c r="Y11295" s="482"/>
      <c r="Z11295" s="482"/>
      <c r="AA11295" s="482"/>
      <c r="AB11295" s="482"/>
      <c r="AC11295" s="1507">
        <f t="shared" si="4311"/>
        <v>50</v>
      </c>
      <c r="AD11295" s="1508">
        <f t="shared" si="4312"/>
        <v>3456</v>
      </c>
      <c r="AE11295" s="14">
        <f t="shared" si="4313"/>
        <v>3</v>
      </c>
      <c r="AF11295" s="14">
        <f t="shared" si="4314"/>
        <v>0</v>
      </c>
      <c r="AG11295" s="14" t="e">
        <f t="shared" si="4315"/>
        <v>#DIV/0!</v>
      </c>
      <c r="AH11295" s="14" t="e">
        <f t="shared" si="4316"/>
        <v>#DIV/0!</v>
      </c>
      <c r="AI11295" s="14">
        <f t="shared" si="4317"/>
        <v>50</v>
      </c>
      <c r="AJ11295" s="3583"/>
    </row>
    <row r="11296" spans="1:38" ht="15.75">
      <c r="A11296" s="2634">
        <v>13</v>
      </c>
      <c r="B11296" s="482" t="s">
        <v>1508</v>
      </c>
      <c r="C11296" s="482" t="s">
        <v>65</v>
      </c>
      <c r="D11296" s="3581">
        <v>58.85</v>
      </c>
      <c r="E11296" s="3585">
        <v>50</v>
      </c>
      <c r="F11296" s="482">
        <f t="shared" si="4319"/>
        <v>2942.5</v>
      </c>
      <c r="G11296" s="482"/>
      <c r="H11296" s="482">
        <f t="shared" si="4318"/>
        <v>0</v>
      </c>
      <c r="I11296" s="2756">
        <v>44820</v>
      </c>
      <c r="J11296" s="2756">
        <v>45230</v>
      </c>
      <c r="K11296" s="482"/>
      <c r="L11296" s="192">
        <v>1551</v>
      </c>
      <c r="M11296" s="191">
        <v>44532</v>
      </c>
      <c r="N11296" s="482">
        <v>0</v>
      </c>
      <c r="O11296" s="482"/>
      <c r="P11296" s="482">
        <v>16</v>
      </c>
      <c r="Q11296" s="482"/>
      <c r="R11296" s="482"/>
      <c r="S11296" s="482"/>
      <c r="T11296" s="482"/>
      <c r="U11296" s="482"/>
      <c r="V11296" s="482"/>
      <c r="W11296" s="482"/>
      <c r="X11296" s="482"/>
      <c r="Y11296" s="482"/>
      <c r="Z11296" s="482"/>
      <c r="AA11296" s="482"/>
      <c r="AB11296" s="482"/>
      <c r="AC11296" s="1507">
        <f t="shared" si="4311"/>
        <v>34</v>
      </c>
      <c r="AD11296" s="1508">
        <f t="shared" si="4312"/>
        <v>2000.9</v>
      </c>
      <c r="AE11296" s="14">
        <f t="shared" si="4313"/>
        <v>7.1</v>
      </c>
      <c r="AF11296" s="14">
        <f t="shared" si="4314"/>
        <v>5.333333333333333</v>
      </c>
      <c r="AG11296" s="14">
        <f t="shared" si="4315"/>
        <v>6.375</v>
      </c>
      <c r="AH11296" s="14">
        <f t="shared" si="4316"/>
        <v>-0.72499999999999964</v>
      </c>
      <c r="AI11296" s="14">
        <f t="shared" si="4317"/>
        <v>-3.86666666666666</v>
      </c>
      <c r="AJ11296" s="3583"/>
      <c r="AK11296" s="3587"/>
      <c r="AL11296" s="2724"/>
    </row>
    <row r="11297" spans="1:38" ht="15.75">
      <c r="A11297" s="2634">
        <v>14</v>
      </c>
      <c r="B11297" s="482" t="s">
        <v>1508</v>
      </c>
      <c r="C11297" s="482" t="s">
        <v>65</v>
      </c>
      <c r="D11297" s="3581">
        <v>58.85</v>
      </c>
      <c r="E11297" s="3585">
        <v>50</v>
      </c>
      <c r="F11297" s="482">
        <f t="shared" si="4319"/>
        <v>2942.5</v>
      </c>
      <c r="G11297" s="482"/>
      <c r="H11297" s="482">
        <f t="shared" si="4318"/>
        <v>0</v>
      </c>
      <c r="I11297" s="2756">
        <v>44902</v>
      </c>
      <c r="J11297" s="2756">
        <v>45230</v>
      </c>
      <c r="K11297" s="482"/>
      <c r="L11297" s="192">
        <v>1551</v>
      </c>
      <c r="M11297" s="191">
        <v>44532</v>
      </c>
      <c r="N11297" s="482">
        <v>0</v>
      </c>
      <c r="O11297" s="482"/>
      <c r="P11297" s="482"/>
      <c r="Q11297" s="482"/>
      <c r="R11297" s="482"/>
      <c r="S11297" s="482"/>
      <c r="T11297" s="482"/>
      <c r="U11297" s="482"/>
      <c r="V11297" s="482"/>
      <c r="W11297" s="482"/>
      <c r="X11297" s="482"/>
      <c r="Y11297" s="482"/>
      <c r="Z11297" s="482"/>
      <c r="AA11297" s="482"/>
      <c r="AB11297" s="482"/>
      <c r="AC11297" s="1507">
        <f t="shared" si="4311"/>
        <v>50</v>
      </c>
      <c r="AD11297" s="1508">
        <f t="shared" si="4312"/>
        <v>2942.5</v>
      </c>
      <c r="AE11297" s="14">
        <f t="shared" si="4313"/>
        <v>7.1</v>
      </c>
      <c r="AF11297" s="14">
        <f t="shared" si="4314"/>
        <v>0</v>
      </c>
      <c r="AG11297" s="14" t="e">
        <f t="shared" si="4315"/>
        <v>#DIV/0!</v>
      </c>
      <c r="AH11297" s="14" t="e">
        <f t="shared" si="4316"/>
        <v>#DIV/0!</v>
      </c>
      <c r="AI11297" s="14">
        <f t="shared" si="4317"/>
        <v>50</v>
      </c>
      <c r="AJ11297" s="3583"/>
      <c r="AK11297" s="3587"/>
      <c r="AL11297" s="2724"/>
    </row>
    <row r="11298" spans="1:38" ht="15.75">
      <c r="A11298" s="1483" t="s">
        <v>2999</v>
      </c>
      <c r="B11298" s="3588"/>
      <c r="C11298" s="3588"/>
      <c r="D11298" s="3588"/>
      <c r="E11298" s="3588"/>
      <c r="F11298" s="3588"/>
      <c r="G11298" s="3588"/>
      <c r="H11298" s="3588"/>
      <c r="I11298" s="3588"/>
      <c r="J11298" s="3588"/>
      <c r="K11298" s="3588"/>
      <c r="L11298" s="3588"/>
      <c r="M11298" s="3588"/>
      <c r="N11298" s="3588"/>
      <c r="O11298" s="3588"/>
      <c r="P11298" s="3588"/>
      <c r="Q11298" s="3588"/>
      <c r="R11298" s="3588"/>
      <c r="S11298" s="3588"/>
      <c r="T11298" s="3588"/>
      <c r="U11298" s="3588"/>
      <c r="V11298" s="3588"/>
      <c r="W11298" s="3588"/>
      <c r="X11298" s="3588"/>
      <c r="Y11298" s="3588"/>
      <c r="Z11298" s="3588"/>
      <c r="AA11298" s="3588"/>
      <c r="AB11298" s="3588"/>
      <c r="AC11298" s="3588"/>
      <c r="AD11298" s="3588"/>
      <c r="AE11298" s="3588"/>
      <c r="AF11298" s="3588"/>
      <c r="AG11298" s="3588"/>
      <c r="AH11298" s="3588"/>
      <c r="AI11298" s="3588"/>
      <c r="AJ11298" s="3588"/>
      <c r="AK11298" s="3587"/>
      <c r="AL11298" s="2724"/>
    </row>
    <row r="11299" spans="1:38" ht="15.75">
      <c r="A11299" s="2634"/>
      <c r="B11299" s="482" t="s">
        <v>4114</v>
      </c>
      <c r="C11299" s="482" t="s">
        <v>65</v>
      </c>
      <c r="D11299" s="192">
        <v>533.91999999999996</v>
      </c>
      <c r="E11299" s="482"/>
      <c r="F11299" s="482"/>
      <c r="G11299" s="482">
        <v>90</v>
      </c>
      <c r="H11299" s="482">
        <f t="shared" ref="H11299:H11301" si="4320">D11299*G11299</f>
        <v>48052.799999999996</v>
      </c>
      <c r="I11299" s="2756">
        <v>45008</v>
      </c>
      <c r="J11299" s="2756">
        <v>45034</v>
      </c>
      <c r="K11299" s="2756"/>
      <c r="L11299" s="482"/>
      <c r="M11299" s="2756"/>
      <c r="N11299" s="482"/>
      <c r="O11299" s="482"/>
      <c r="P11299" s="482">
        <v>72</v>
      </c>
      <c r="Q11299" s="482"/>
      <c r="R11299" s="482"/>
      <c r="S11299" s="482"/>
      <c r="T11299" s="482"/>
      <c r="U11299" s="482"/>
      <c r="V11299" s="482"/>
      <c r="W11299" s="482"/>
      <c r="X11299" s="482"/>
      <c r="Y11299" s="482"/>
      <c r="Z11299" s="482"/>
      <c r="AA11299" s="482"/>
      <c r="AB11299" s="482"/>
      <c r="AC11299" s="1507">
        <f t="shared" ref="AC11299:AC11316" si="4321">E11299+G11299-N11299-O11299-AA11299-P11299-Q11299-R11299-S11299-T11299-U11299-V11299-W11299-X11299-Y11299</f>
        <v>18</v>
      </c>
      <c r="AD11299" s="1508">
        <f t="shared" ref="AD11299:AD11316" si="4322">D11299*AC11299</f>
        <v>9610.56</v>
      </c>
      <c r="AE11299" s="14">
        <f t="shared" ref="AE11299:AE11316" si="4323">(J11299-"01.04.2023")/30</f>
        <v>0.56666666666666665</v>
      </c>
      <c r="AF11299" s="14">
        <f t="shared" ref="AF11299:AF11316" si="4324">(N11299+O11299+P11299+Q11299+R11299+S11299+T11299+U11299+V11299+W11299+X11299+Y11299)/3</f>
        <v>24</v>
      </c>
      <c r="AG11299" s="14">
        <f t="shared" ref="AG11299:AG11316" si="4325">AC11299/AF11299</f>
        <v>0.75</v>
      </c>
      <c r="AH11299" s="14">
        <f t="shared" ref="AH11299:AH11316" si="4326">AG11299-AE11299</f>
        <v>0.18333333333333335</v>
      </c>
      <c r="AI11299" s="14">
        <f t="shared" ref="AI11299:AI11316" si="4327">AC11299-(AE11299*AF11299)</f>
        <v>4.4000000000000004</v>
      </c>
      <c r="AJ11299" s="3583"/>
      <c r="AK11299" s="3587"/>
      <c r="AL11299" s="2724"/>
    </row>
    <row r="11300" spans="1:38" ht="63" customHeight="1">
      <c r="A11300" s="2634">
        <v>4</v>
      </c>
      <c r="B11300" s="482" t="s">
        <v>5969</v>
      </c>
      <c r="C11300" s="482" t="s">
        <v>65</v>
      </c>
      <c r="D11300" s="192">
        <v>645.4357</v>
      </c>
      <c r="E11300" s="482">
        <v>1272</v>
      </c>
      <c r="F11300" s="482">
        <f>D11300*E11300</f>
        <v>820994.21039999998</v>
      </c>
      <c r="G11300" s="482"/>
      <c r="H11300" s="482">
        <f t="shared" si="4320"/>
        <v>0</v>
      </c>
      <c r="I11300" s="2756">
        <v>44837</v>
      </c>
      <c r="J11300" s="2756">
        <v>45046</v>
      </c>
      <c r="K11300" s="2756"/>
      <c r="L11300" s="482"/>
      <c r="M11300" s="2756"/>
      <c r="N11300" s="482">
        <v>0</v>
      </c>
      <c r="O11300" s="482"/>
      <c r="P11300" s="482"/>
      <c r="Q11300" s="482"/>
      <c r="R11300" s="482"/>
      <c r="S11300" s="482"/>
      <c r="T11300" s="482"/>
      <c r="U11300" s="482"/>
      <c r="V11300" s="482"/>
      <c r="W11300" s="482"/>
      <c r="X11300" s="482"/>
      <c r="Y11300" s="482"/>
      <c r="Z11300" s="482"/>
      <c r="AA11300" s="482"/>
      <c r="AB11300" s="482"/>
      <c r="AC11300" s="1507">
        <f t="shared" si="4321"/>
        <v>1272</v>
      </c>
      <c r="AD11300" s="1508">
        <f t="shared" si="4322"/>
        <v>820994.21039999998</v>
      </c>
      <c r="AE11300" s="14">
        <f t="shared" si="4323"/>
        <v>0.96666666666666667</v>
      </c>
      <c r="AF11300" s="14">
        <f t="shared" si="4324"/>
        <v>0</v>
      </c>
      <c r="AG11300" s="14" t="e">
        <f t="shared" si="4325"/>
        <v>#DIV/0!</v>
      </c>
      <c r="AH11300" s="14" t="e">
        <f t="shared" si="4326"/>
        <v>#DIV/0!</v>
      </c>
      <c r="AI11300" s="14">
        <f t="shared" si="4327"/>
        <v>1272</v>
      </c>
      <c r="AJ11300" s="3583"/>
      <c r="AK11300" s="3586"/>
      <c r="AL11300" s="2724"/>
    </row>
    <row r="11301" spans="1:38" ht="31.5">
      <c r="A11301" s="2634"/>
      <c r="B11301" s="482" t="s">
        <v>8933</v>
      </c>
      <c r="C11301" s="482" t="s">
        <v>65</v>
      </c>
      <c r="D11301" s="192">
        <v>166.75</v>
      </c>
      <c r="E11301" s="482"/>
      <c r="F11301" s="482"/>
      <c r="G11301" s="482">
        <v>40</v>
      </c>
      <c r="H11301" s="482">
        <f t="shared" si="4320"/>
        <v>6670</v>
      </c>
      <c r="I11301" s="2756">
        <v>44985</v>
      </c>
      <c r="J11301" s="2756">
        <v>45051</v>
      </c>
      <c r="K11301" s="2756"/>
      <c r="L11301" s="482"/>
      <c r="M11301" s="2756"/>
      <c r="N11301" s="482"/>
      <c r="O11301" s="482"/>
      <c r="P11301" s="482">
        <v>20</v>
      </c>
      <c r="Q11301" s="482"/>
      <c r="R11301" s="482"/>
      <c r="S11301" s="482"/>
      <c r="T11301" s="482"/>
      <c r="U11301" s="482"/>
      <c r="V11301" s="482"/>
      <c r="W11301" s="482"/>
      <c r="X11301" s="482"/>
      <c r="Y11301" s="482"/>
      <c r="Z11301" s="482"/>
      <c r="AA11301" s="482"/>
      <c r="AB11301" s="482"/>
      <c r="AC11301" s="1507">
        <f t="shared" si="4321"/>
        <v>20</v>
      </c>
      <c r="AD11301" s="1508">
        <f t="shared" si="4322"/>
        <v>3335</v>
      </c>
      <c r="AE11301" s="14">
        <f t="shared" si="4323"/>
        <v>1.1333333333333333</v>
      </c>
      <c r="AF11301" s="14">
        <f t="shared" si="4324"/>
        <v>6.666666666666667</v>
      </c>
      <c r="AG11301" s="14">
        <f t="shared" si="4325"/>
        <v>3</v>
      </c>
      <c r="AH11301" s="14">
        <f t="shared" si="4326"/>
        <v>1.8666666666666667</v>
      </c>
      <c r="AI11301" s="14">
        <f t="shared" si="4327"/>
        <v>12.444444444444445</v>
      </c>
      <c r="AJ11301" s="3583"/>
      <c r="AK11301" s="3586"/>
      <c r="AL11301" s="2724"/>
    </row>
    <row r="11302" spans="1:38" ht="15.75">
      <c r="A11302" s="2634">
        <v>7</v>
      </c>
      <c r="B11302" s="482" t="s">
        <v>1510</v>
      </c>
      <c r="C11302" s="482" t="s">
        <v>66</v>
      </c>
      <c r="D11302" s="3581">
        <v>12.31</v>
      </c>
      <c r="E11302" s="3585">
        <v>7</v>
      </c>
      <c r="F11302" s="482">
        <f>D11302*E11302</f>
        <v>86.17</v>
      </c>
      <c r="G11302" s="482"/>
      <c r="H11302" s="482"/>
      <c r="I11302" s="2756">
        <v>44594</v>
      </c>
      <c r="J11302" s="2756">
        <v>53206</v>
      </c>
      <c r="K11302" s="482"/>
      <c r="L11302" s="482"/>
      <c r="M11302" s="2756"/>
      <c r="N11302" s="482">
        <v>1</v>
      </c>
      <c r="O11302" s="482"/>
      <c r="P11302" s="482"/>
      <c r="Q11302" s="482"/>
      <c r="R11302" s="482"/>
      <c r="S11302" s="482"/>
      <c r="T11302" s="482"/>
      <c r="U11302" s="482"/>
      <c r="V11302" s="482"/>
      <c r="W11302" s="482"/>
      <c r="X11302" s="482"/>
      <c r="Y11302" s="482"/>
      <c r="Z11302" s="482"/>
      <c r="AA11302" s="482"/>
      <c r="AB11302" s="482"/>
      <c r="AC11302" s="1507">
        <f t="shared" si="4321"/>
        <v>6</v>
      </c>
      <c r="AD11302" s="1508">
        <f t="shared" si="4322"/>
        <v>73.86</v>
      </c>
      <c r="AE11302" s="14">
        <f t="shared" si="4323"/>
        <v>272.96666666666664</v>
      </c>
      <c r="AF11302" s="14">
        <f t="shared" si="4324"/>
        <v>0.33333333333333331</v>
      </c>
      <c r="AG11302" s="14">
        <f t="shared" si="4325"/>
        <v>18</v>
      </c>
      <c r="AH11302" s="14">
        <f t="shared" si="4326"/>
        <v>-254.96666666666664</v>
      </c>
      <c r="AI11302" s="14">
        <f t="shared" si="4327"/>
        <v>-84.98888888888888</v>
      </c>
      <c r="AJ11302" s="3583"/>
      <c r="AK11302" s="3586"/>
      <c r="AL11302" s="2724"/>
    </row>
    <row r="11303" spans="1:38" ht="15.75">
      <c r="A11303" s="2634">
        <v>8</v>
      </c>
      <c r="B11303" s="482" t="s">
        <v>291</v>
      </c>
      <c r="C11303" s="482" t="s">
        <v>66</v>
      </c>
      <c r="D11303" s="3581">
        <v>28.27</v>
      </c>
      <c r="E11303" s="3585">
        <v>149</v>
      </c>
      <c r="F11303" s="482">
        <f>D11303*E11303</f>
        <v>4212.2299999999996</v>
      </c>
      <c r="G11303" s="482"/>
      <c r="H11303" s="482">
        <f>G11303*D11303</f>
        <v>0</v>
      </c>
      <c r="I11303" s="2756">
        <v>44606</v>
      </c>
      <c r="J11303" s="2756">
        <v>45542</v>
      </c>
      <c r="K11303" s="482"/>
      <c r="L11303" s="482"/>
      <c r="M11303" s="2756"/>
      <c r="N11303" s="482">
        <v>8</v>
      </c>
      <c r="O11303" s="482">
        <v>9</v>
      </c>
      <c r="P11303" s="482">
        <v>6</v>
      </c>
      <c r="Q11303" s="482"/>
      <c r="R11303" s="482"/>
      <c r="S11303" s="482"/>
      <c r="T11303" s="482"/>
      <c r="U11303" s="482"/>
      <c r="V11303" s="482"/>
      <c r="W11303" s="482"/>
      <c r="X11303" s="482"/>
      <c r="Y11303" s="482"/>
      <c r="Z11303" s="482"/>
      <c r="AA11303" s="482"/>
      <c r="AB11303" s="482"/>
      <c r="AC11303" s="1507">
        <f t="shared" si="4321"/>
        <v>126</v>
      </c>
      <c r="AD11303" s="1508">
        <f t="shared" si="4322"/>
        <v>3562.02</v>
      </c>
      <c r="AE11303" s="14">
        <f t="shared" si="4323"/>
        <v>17.5</v>
      </c>
      <c r="AF11303" s="14">
        <f t="shared" si="4324"/>
        <v>7.666666666666667</v>
      </c>
      <c r="AG11303" s="14">
        <f t="shared" si="4325"/>
        <v>16.434782608695652</v>
      </c>
      <c r="AH11303" s="14">
        <f t="shared" si="4326"/>
        <v>-1.0652173913043477</v>
      </c>
      <c r="AI11303" s="14">
        <f t="shared" si="4327"/>
        <v>-8.1666666666666856</v>
      </c>
      <c r="AJ11303" s="3583"/>
      <c r="AK11303" s="3587"/>
      <c r="AL11303" s="2724"/>
    </row>
    <row r="11304" spans="1:38" ht="31.5">
      <c r="A11304" s="2634">
        <v>10</v>
      </c>
      <c r="B11304" s="482" t="s">
        <v>82</v>
      </c>
      <c r="C11304" s="482" t="s">
        <v>66</v>
      </c>
      <c r="D11304" s="3581">
        <v>29.503540000000001</v>
      </c>
      <c r="E11304" s="3585">
        <v>13</v>
      </c>
      <c r="F11304" s="482">
        <f>D11304*E11304</f>
        <v>383.54602</v>
      </c>
      <c r="G11304" s="482"/>
      <c r="H11304" s="482">
        <f>D11304*G11304</f>
        <v>0</v>
      </c>
      <c r="I11304" s="2756">
        <v>44837</v>
      </c>
      <c r="J11304" s="2756"/>
      <c r="K11304" s="482"/>
      <c r="L11304" s="482"/>
      <c r="M11304" s="2756"/>
      <c r="N11304" s="482">
        <v>5</v>
      </c>
      <c r="O11304" s="482">
        <v>6</v>
      </c>
      <c r="P11304" s="482">
        <v>1</v>
      </c>
      <c r="Q11304" s="482"/>
      <c r="R11304" s="482"/>
      <c r="S11304" s="482"/>
      <c r="T11304" s="482"/>
      <c r="U11304" s="482"/>
      <c r="V11304" s="482"/>
      <c r="W11304" s="482"/>
      <c r="X11304" s="482"/>
      <c r="Y11304" s="482"/>
      <c r="Z11304" s="482"/>
      <c r="AA11304" s="482"/>
      <c r="AB11304" s="482"/>
      <c r="AC11304" s="1507">
        <f t="shared" si="4321"/>
        <v>1</v>
      </c>
      <c r="AD11304" s="1508">
        <f t="shared" si="4322"/>
        <v>29.503540000000001</v>
      </c>
      <c r="AE11304" s="14">
        <f t="shared" si="4323"/>
        <v>-1500.5666666666666</v>
      </c>
      <c r="AF11304" s="14">
        <f t="shared" si="4324"/>
        <v>4</v>
      </c>
      <c r="AG11304" s="14">
        <f t="shared" si="4325"/>
        <v>0.25</v>
      </c>
      <c r="AH11304" s="14">
        <f t="shared" si="4326"/>
        <v>1500.8166666666666</v>
      </c>
      <c r="AI11304" s="14">
        <f t="shared" si="4327"/>
        <v>6003.2666666666664</v>
      </c>
      <c r="AJ11304" s="3583"/>
      <c r="AK11304" s="3586"/>
      <c r="AL11304" s="2724"/>
    </row>
    <row r="11305" spans="1:38" ht="15.75">
      <c r="A11305" s="2634"/>
      <c r="B11305" s="482" t="s">
        <v>8902</v>
      </c>
      <c r="C11305" s="482" t="s">
        <v>66</v>
      </c>
      <c r="D11305" s="3581">
        <v>33.584600000000002</v>
      </c>
      <c r="E11305" s="3585"/>
      <c r="F11305" s="482"/>
      <c r="G11305" s="482">
        <v>2</v>
      </c>
      <c r="H11305" s="482">
        <f>D11305*G11305</f>
        <v>67.169200000000004</v>
      </c>
      <c r="I11305" s="2756">
        <v>44985</v>
      </c>
      <c r="J11305" s="2756"/>
      <c r="K11305" s="482"/>
      <c r="L11305" s="482"/>
      <c r="M11305" s="2756"/>
      <c r="N11305" s="482"/>
      <c r="O11305" s="482"/>
      <c r="P11305" s="482">
        <v>1</v>
      </c>
      <c r="Q11305" s="482"/>
      <c r="R11305" s="482"/>
      <c r="S11305" s="482"/>
      <c r="T11305" s="482"/>
      <c r="U11305" s="482"/>
      <c r="V11305" s="482"/>
      <c r="W11305" s="482"/>
      <c r="X11305" s="482"/>
      <c r="Y11305" s="482"/>
      <c r="Z11305" s="482"/>
      <c r="AA11305" s="482"/>
      <c r="AB11305" s="482"/>
      <c r="AC11305" s="1507">
        <f t="shared" si="4321"/>
        <v>1</v>
      </c>
      <c r="AD11305" s="1508">
        <f t="shared" si="4322"/>
        <v>33.584600000000002</v>
      </c>
      <c r="AE11305" s="14">
        <f t="shared" si="4323"/>
        <v>-1500.5666666666666</v>
      </c>
      <c r="AF11305" s="14">
        <f t="shared" si="4324"/>
        <v>0.33333333333333331</v>
      </c>
      <c r="AG11305" s="14">
        <f t="shared" si="4325"/>
        <v>3</v>
      </c>
      <c r="AH11305" s="14">
        <f t="shared" si="4326"/>
        <v>1503.5666666666666</v>
      </c>
      <c r="AI11305" s="14">
        <f t="shared" si="4327"/>
        <v>501.18888888888887</v>
      </c>
      <c r="AJ11305" s="3583"/>
      <c r="AK11305" s="3587"/>
      <c r="AL11305" s="2724"/>
    </row>
    <row r="11306" spans="1:38" ht="15.75">
      <c r="A11306" s="2634"/>
      <c r="B11306" s="482" t="s">
        <v>8902</v>
      </c>
      <c r="C11306" s="482" t="s">
        <v>66</v>
      </c>
      <c r="D11306" s="3581">
        <v>33.584600000000002</v>
      </c>
      <c r="E11306" s="3585"/>
      <c r="F11306" s="482"/>
      <c r="G11306" s="482">
        <v>1</v>
      </c>
      <c r="H11306" s="482">
        <f>D11306*G11306</f>
        <v>33.584600000000002</v>
      </c>
      <c r="I11306" s="2756">
        <v>45008</v>
      </c>
      <c r="J11306" s="2756"/>
      <c r="K11306" s="482"/>
      <c r="L11306" s="482"/>
      <c r="M11306" s="2756"/>
      <c r="N11306" s="482"/>
      <c r="O11306" s="482"/>
      <c r="P11306" s="482"/>
      <c r="Q11306" s="482"/>
      <c r="R11306" s="482"/>
      <c r="S11306" s="482"/>
      <c r="T11306" s="482"/>
      <c r="U11306" s="482"/>
      <c r="V11306" s="482"/>
      <c r="W11306" s="482"/>
      <c r="X11306" s="482"/>
      <c r="Y11306" s="482"/>
      <c r="Z11306" s="482"/>
      <c r="AA11306" s="482"/>
      <c r="AB11306" s="482"/>
      <c r="AC11306" s="1507">
        <f t="shared" si="4321"/>
        <v>1</v>
      </c>
      <c r="AD11306" s="1508">
        <f t="shared" si="4322"/>
        <v>33.584600000000002</v>
      </c>
      <c r="AE11306" s="14">
        <f t="shared" si="4323"/>
        <v>-1500.5666666666666</v>
      </c>
      <c r="AF11306" s="14">
        <f t="shared" si="4324"/>
        <v>0</v>
      </c>
      <c r="AG11306" s="14" t="e">
        <f t="shared" si="4325"/>
        <v>#DIV/0!</v>
      </c>
      <c r="AH11306" s="14" t="e">
        <f t="shared" si="4326"/>
        <v>#DIV/0!</v>
      </c>
      <c r="AI11306" s="14">
        <f t="shared" si="4327"/>
        <v>1</v>
      </c>
      <c r="AJ11306" s="3583"/>
      <c r="AK11306" s="3586"/>
      <c r="AL11306" s="2724"/>
    </row>
    <row r="11307" spans="1:38" ht="15.75">
      <c r="A11307" s="2634">
        <v>13</v>
      </c>
      <c r="B11307" s="482" t="s">
        <v>290</v>
      </c>
      <c r="C11307" s="482" t="s">
        <v>143</v>
      </c>
      <c r="D11307" s="3581">
        <v>227.48</v>
      </c>
      <c r="E11307" s="3585">
        <v>902</v>
      </c>
      <c r="F11307" s="482">
        <f>D11307*E11307</f>
        <v>205186.96</v>
      </c>
      <c r="G11307" s="482"/>
      <c r="H11307" s="482"/>
      <c r="I11307" s="2756">
        <v>44594</v>
      </c>
      <c r="J11307" s="2756">
        <v>45154</v>
      </c>
      <c r="K11307" s="482"/>
      <c r="L11307" s="482"/>
      <c r="M11307" s="2756"/>
      <c r="N11307" s="482">
        <v>28</v>
      </c>
      <c r="O11307" s="482">
        <v>24</v>
      </c>
      <c r="P11307" s="482">
        <v>23</v>
      </c>
      <c r="Q11307" s="482"/>
      <c r="R11307" s="482"/>
      <c r="S11307" s="482"/>
      <c r="T11307" s="482"/>
      <c r="U11307" s="482"/>
      <c r="V11307" s="482"/>
      <c r="W11307" s="482"/>
      <c r="X11307" s="482"/>
      <c r="Y11307" s="482"/>
      <c r="Z11307" s="482"/>
      <c r="AA11307" s="482"/>
      <c r="AB11307" s="482"/>
      <c r="AC11307" s="1507">
        <f t="shared" si="4321"/>
        <v>827</v>
      </c>
      <c r="AD11307" s="1508">
        <f t="shared" si="4322"/>
        <v>188125.96</v>
      </c>
      <c r="AE11307" s="14">
        <f t="shared" si="4323"/>
        <v>4.5666666666666664</v>
      </c>
      <c r="AF11307" s="14">
        <f t="shared" si="4324"/>
        <v>25</v>
      </c>
      <c r="AG11307" s="14">
        <f t="shared" si="4325"/>
        <v>33.08</v>
      </c>
      <c r="AH11307" s="14">
        <f t="shared" si="4326"/>
        <v>28.513333333333332</v>
      </c>
      <c r="AI11307" s="14">
        <f t="shared" si="4327"/>
        <v>712.83333333333337</v>
      </c>
      <c r="AJ11307" s="3583"/>
      <c r="AK11307" s="3587"/>
      <c r="AL11307" s="2724"/>
    </row>
    <row r="11308" spans="1:38" ht="31.5">
      <c r="A11308" s="2634">
        <v>14</v>
      </c>
      <c r="B11308" s="482" t="s">
        <v>4095</v>
      </c>
      <c r="C11308" s="482" t="s">
        <v>66</v>
      </c>
      <c r="D11308" s="3581">
        <v>0.47</v>
      </c>
      <c r="E11308" s="3585">
        <v>4459</v>
      </c>
      <c r="F11308" s="482">
        <f>D11308*E11308</f>
        <v>2095.73</v>
      </c>
      <c r="G11308" s="482"/>
      <c r="H11308" s="482">
        <f t="shared" ref="H11308:H11311" si="4328">D11308*G11308</f>
        <v>0</v>
      </c>
      <c r="I11308" s="2756">
        <v>44763</v>
      </c>
      <c r="J11308" s="2756"/>
      <c r="K11308" s="482"/>
      <c r="L11308" s="482"/>
      <c r="M11308" s="2756"/>
      <c r="N11308" s="482">
        <v>1214</v>
      </c>
      <c r="O11308" s="482">
        <v>900</v>
      </c>
      <c r="P11308" s="482">
        <v>407</v>
      </c>
      <c r="Q11308" s="482"/>
      <c r="R11308" s="482"/>
      <c r="S11308" s="482"/>
      <c r="T11308" s="482"/>
      <c r="U11308" s="482"/>
      <c r="V11308" s="482"/>
      <c r="W11308" s="482"/>
      <c r="X11308" s="482"/>
      <c r="Y11308" s="482"/>
      <c r="Z11308" s="482"/>
      <c r="AA11308" s="482"/>
      <c r="AB11308" s="482"/>
      <c r="AC11308" s="1507">
        <f t="shared" si="4321"/>
        <v>1938</v>
      </c>
      <c r="AD11308" s="1508">
        <f t="shared" si="4322"/>
        <v>910.8599999999999</v>
      </c>
      <c r="AE11308" s="14">
        <f t="shared" si="4323"/>
        <v>-1500.5666666666666</v>
      </c>
      <c r="AF11308" s="14">
        <f t="shared" si="4324"/>
        <v>840.33333333333337</v>
      </c>
      <c r="AG11308" s="14">
        <f t="shared" si="4325"/>
        <v>2.3062276874256247</v>
      </c>
      <c r="AH11308" s="14">
        <f t="shared" si="4326"/>
        <v>1502.8728943540923</v>
      </c>
      <c r="AI11308" s="14">
        <f t="shared" si="4327"/>
        <v>1262914.1888888888</v>
      </c>
      <c r="AJ11308" s="3583"/>
      <c r="AK11308" s="3587"/>
      <c r="AL11308" s="2724"/>
    </row>
    <row r="11309" spans="1:38" ht="15.75">
      <c r="A11309" s="2634">
        <v>15</v>
      </c>
      <c r="B11309" s="482" t="s">
        <v>1511</v>
      </c>
      <c r="C11309" s="482" t="s">
        <v>262</v>
      </c>
      <c r="D11309" s="3581">
        <v>0</v>
      </c>
      <c r="E11309" s="3585">
        <v>6560</v>
      </c>
      <c r="F11309" s="482">
        <f>D11309*E11309</f>
        <v>0</v>
      </c>
      <c r="G11309" s="482"/>
      <c r="H11309" s="482">
        <f t="shared" si="4328"/>
        <v>0</v>
      </c>
      <c r="I11309" s="2756"/>
      <c r="J11309" s="2756">
        <v>45184</v>
      </c>
      <c r="K11309" s="482"/>
      <c r="L11309" s="482"/>
      <c r="M11309" s="482"/>
      <c r="N11309" s="482">
        <v>1480</v>
      </c>
      <c r="O11309" s="482">
        <v>4080</v>
      </c>
      <c r="P11309" s="482">
        <v>720</v>
      </c>
      <c r="Q11309" s="482"/>
      <c r="R11309" s="482"/>
      <c r="S11309" s="482"/>
      <c r="T11309" s="482"/>
      <c r="U11309" s="482"/>
      <c r="V11309" s="482"/>
      <c r="W11309" s="482"/>
      <c r="X11309" s="482"/>
      <c r="Y11309" s="482"/>
      <c r="Z11309" s="482"/>
      <c r="AA11309" s="482"/>
      <c r="AB11309" s="482"/>
      <c r="AC11309" s="1507">
        <f t="shared" si="4321"/>
        <v>280</v>
      </c>
      <c r="AD11309" s="1508">
        <f t="shared" si="4322"/>
        <v>0</v>
      </c>
      <c r="AE11309" s="14">
        <f t="shared" si="4323"/>
        <v>5.5666666666666664</v>
      </c>
      <c r="AF11309" s="14">
        <f t="shared" si="4324"/>
        <v>2093.3333333333335</v>
      </c>
      <c r="AG11309" s="14">
        <f t="shared" si="4325"/>
        <v>0.13375796178343949</v>
      </c>
      <c r="AH11309" s="14">
        <f t="shared" si="4326"/>
        <v>-5.4329087048832267</v>
      </c>
      <c r="AI11309" s="14">
        <f t="shared" si="4327"/>
        <v>-11372.888888888889</v>
      </c>
      <c r="AJ11309" s="3583"/>
      <c r="AK11309" s="3587"/>
      <c r="AL11309" s="2724"/>
    </row>
    <row r="11310" spans="1:38" ht="15.75">
      <c r="A11310" s="2634"/>
      <c r="B11310" s="482" t="s">
        <v>8900</v>
      </c>
      <c r="C11310" s="482" t="s">
        <v>143</v>
      </c>
      <c r="D11310" s="3581">
        <v>40.912039999999998</v>
      </c>
      <c r="E11310" s="3585"/>
      <c r="F11310" s="482"/>
      <c r="G11310" s="482">
        <v>15</v>
      </c>
      <c r="H11310" s="482">
        <f t="shared" si="4328"/>
        <v>613.68059999999991</v>
      </c>
      <c r="I11310" s="2756">
        <v>45008</v>
      </c>
      <c r="J11310" s="2756">
        <v>45260</v>
      </c>
      <c r="K11310" s="482"/>
      <c r="L11310" s="482"/>
      <c r="M11310" s="482"/>
      <c r="N11310" s="482"/>
      <c r="O11310" s="482"/>
      <c r="P11310" s="482">
        <v>12</v>
      </c>
      <c r="Q11310" s="482"/>
      <c r="R11310" s="482"/>
      <c r="S11310" s="482"/>
      <c r="T11310" s="482"/>
      <c r="U11310" s="482"/>
      <c r="V11310" s="482"/>
      <c r="W11310" s="482"/>
      <c r="X11310" s="482"/>
      <c r="Y11310" s="482"/>
      <c r="Z11310" s="482"/>
      <c r="AA11310" s="482"/>
      <c r="AB11310" s="482"/>
      <c r="AC11310" s="1507">
        <f t="shared" si="4321"/>
        <v>3</v>
      </c>
      <c r="AD11310" s="1508">
        <f t="shared" si="4322"/>
        <v>122.73612</v>
      </c>
      <c r="AE11310" s="14">
        <f t="shared" si="4323"/>
        <v>8.1</v>
      </c>
      <c r="AF11310" s="14">
        <f t="shared" si="4324"/>
        <v>4</v>
      </c>
      <c r="AG11310" s="14">
        <f t="shared" si="4325"/>
        <v>0.75</v>
      </c>
      <c r="AH11310" s="14">
        <f t="shared" si="4326"/>
        <v>-7.35</v>
      </c>
      <c r="AI11310" s="14">
        <f t="shared" si="4327"/>
        <v>-29.4</v>
      </c>
      <c r="AJ11310" s="3583"/>
      <c r="AK11310" s="3504"/>
      <c r="AL11310" s="2724"/>
    </row>
    <row r="11311" spans="1:38" ht="15.75">
      <c r="A11311" s="2634"/>
      <c r="B11311" s="482" t="s">
        <v>8934</v>
      </c>
      <c r="C11311" s="482" t="s">
        <v>156</v>
      </c>
      <c r="D11311" s="3581">
        <v>3.91</v>
      </c>
      <c r="E11311" s="3585"/>
      <c r="F11311" s="482"/>
      <c r="G11311" s="482">
        <v>4</v>
      </c>
      <c r="H11311" s="482">
        <f t="shared" si="4328"/>
        <v>15.64</v>
      </c>
      <c r="I11311" s="2756">
        <v>44985</v>
      </c>
      <c r="J11311" s="2756">
        <v>45566</v>
      </c>
      <c r="K11311" s="482"/>
      <c r="L11311" s="482"/>
      <c r="M11311" s="482"/>
      <c r="N11311" s="482"/>
      <c r="O11311" s="482"/>
      <c r="P11311" s="482">
        <v>2</v>
      </c>
      <c r="Q11311" s="482"/>
      <c r="R11311" s="482"/>
      <c r="S11311" s="482"/>
      <c r="T11311" s="482"/>
      <c r="U11311" s="482"/>
      <c r="V11311" s="482"/>
      <c r="W11311" s="482"/>
      <c r="X11311" s="482"/>
      <c r="Y11311" s="482"/>
      <c r="Z11311" s="482"/>
      <c r="AA11311" s="482"/>
      <c r="AB11311" s="482"/>
      <c r="AC11311" s="1507">
        <f t="shared" si="4321"/>
        <v>2</v>
      </c>
      <c r="AD11311" s="1508">
        <f t="shared" si="4322"/>
        <v>7.82</v>
      </c>
      <c r="AE11311" s="14">
        <f t="shared" si="4323"/>
        <v>18.3</v>
      </c>
      <c r="AF11311" s="14">
        <f t="shared" si="4324"/>
        <v>0.66666666666666663</v>
      </c>
      <c r="AG11311" s="14">
        <f t="shared" si="4325"/>
        <v>3</v>
      </c>
      <c r="AH11311" s="14">
        <f t="shared" si="4326"/>
        <v>-15.3</v>
      </c>
      <c r="AI11311" s="14">
        <f t="shared" si="4327"/>
        <v>-10.199999999999999</v>
      </c>
      <c r="AJ11311" s="3583"/>
      <c r="AK11311" s="3587"/>
      <c r="AL11311" s="2724"/>
    </row>
    <row r="11312" spans="1:38" ht="15.75">
      <c r="A11312" s="2634">
        <v>17</v>
      </c>
      <c r="B11312" s="482" t="s">
        <v>1509</v>
      </c>
      <c r="C11312" s="482" t="s">
        <v>66</v>
      </c>
      <c r="D11312" s="3581">
        <v>1.23</v>
      </c>
      <c r="E11312" s="3585">
        <v>902</v>
      </c>
      <c r="F11312" s="482">
        <f>D11312*E11312</f>
        <v>1109.46</v>
      </c>
      <c r="G11312" s="482"/>
      <c r="H11312" s="482"/>
      <c r="I11312" s="2756">
        <v>44594</v>
      </c>
      <c r="J11312" s="2756">
        <v>45838</v>
      </c>
      <c r="K11312" s="482"/>
      <c r="L11312" s="482"/>
      <c r="M11312" s="482"/>
      <c r="N11312" s="482">
        <v>28</v>
      </c>
      <c r="O11312" s="482">
        <v>24</v>
      </c>
      <c r="P11312" s="482">
        <v>23</v>
      </c>
      <c r="Q11312" s="482"/>
      <c r="R11312" s="482"/>
      <c r="S11312" s="482"/>
      <c r="T11312" s="482"/>
      <c r="U11312" s="482"/>
      <c r="V11312" s="482"/>
      <c r="W11312" s="482"/>
      <c r="X11312" s="482"/>
      <c r="Y11312" s="482"/>
      <c r="Z11312" s="482"/>
      <c r="AA11312" s="482"/>
      <c r="AB11312" s="482"/>
      <c r="AC11312" s="1507">
        <f t="shared" si="4321"/>
        <v>827</v>
      </c>
      <c r="AD11312" s="1508">
        <f t="shared" si="4322"/>
        <v>1017.21</v>
      </c>
      <c r="AE11312" s="14">
        <f t="shared" si="4323"/>
        <v>27.366666666666667</v>
      </c>
      <c r="AF11312" s="14">
        <f t="shared" si="4324"/>
        <v>25</v>
      </c>
      <c r="AG11312" s="14">
        <f t="shared" si="4325"/>
        <v>33.08</v>
      </c>
      <c r="AH11312" s="14">
        <f t="shared" si="4326"/>
        <v>5.7133333333333312</v>
      </c>
      <c r="AI11312" s="14">
        <f t="shared" si="4327"/>
        <v>142.83333333333337</v>
      </c>
      <c r="AJ11312" s="3583"/>
      <c r="AK11312" s="3587"/>
      <c r="AL11312" s="2724"/>
    </row>
    <row r="11313" spans="1:38" ht="15.75">
      <c r="A11313" s="2634"/>
      <c r="B11313" s="482" t="s">
        <v>8901</v>
      </c>
      <c r="C11313" s="482" t="s">
        <v>66</v>
      </c>
      <c r="D11313" s="3581">
        <v>3.5398399999999999</v>
      </c>
      <c r="E11313" s="3585"/>
      <c r="F11313" s="482"/>
      <c r="G11313" s="482">
        <v>90</v>
      </c>
      <c r="H11313" s="482">
        <f t="shared" ref="H11313:H11316" si="4329">D11313*G11313</f>
        <v>318.5856</v>
      </c>
      <c r="I11313" s="2756">
        <v>45008</v>
      </c>
      <c r="J11313" s="2756">
        <v>46326</v>
      </c>
      <c r="K11313" s="482"/>
      <c r="L11313" s="482"/>
      <c r="M11313" s="482"/>
      <c r="N11313" s="482"/>
      <c r="O11313" s="482"/>
      <c r="P11313" s="482">
        <v>72</v>
      </c>
      <c r="Q11313" s="482"/>
      <c r="R11313" s="482"/>
      <c r="S11313" s="482"/>
      <c r="T11313" s="482"/>
      <c r="U11313" s="482"/>
      <c r="V11313" s="482"/>
      <c r="W11313" s="482"/>
      <c r="X11313" s="482"/>
      <c r="Y11313" s="482"/>
      <c r="Z11313" s="482"/>
      <c r="AA11313" s="482"/>
      <c r="AB11313" s="482"/>
      <c r="AC11313" s="1507">
        <f t="shared" si="4321"/>
        <v>18</v>
      </c>
      <c r="AD11313" s="1508">
        <f t="shared" si="4322"/>
        <v>63.717119999999994</v>
      </c>
      <c r="AE11313" s="14">
        <f t="shared" si="4323"/>
        <v>43.633333333333333</v>
      </c>
      <c r="AF11313" s="14">
        <f t="shared" si="4324"/>
        <v>24</v>
      </c>
      <c r="AG11313" s="14">
        <f t="shared" si="4325"/>
        <v>0.75</v>
      </c>
      <c r="AH11313" s="14">
        <f t="shared" si="4326"/>
        <v>-42.883333333333333</v>
      </c>
      <c r="AI11313" s="14">
        <f t="shared" si="4327"/>
        <v>-1029.2</v>
      </c>
      <c r="AJ11313" s="3583"/>
      <c r="AK11313" s="3587"/>
      <c r="AL11313" s="2724"/>
    </row>
    <row r="11314" spans="1:38" ht="15.75">
      <c r="A11314" s="2634"/>
      <c r="B11314" s="482" t="s">
        <v>8935</v>
      </c>
      <c r="C11314" s="482" t="s">
        <v>66</v>
      </c>
      <c r="D11314" s="3581">
        <v>1.5</v>
      </c>
      <c r="E11314" s="3585"/>
      <c r="F11314" s="482"/>
      <c r="G11314" s="482">
        <v>40</v>
      </c>
      <c r="H11314" s="482">
        <f t="shared" si="4329"/>
        <v>60</v>
      </c>
      <c r="I11314" s="2756">
        <v>44985</v>
      </c>
      <c r="J11314" s="2756">
        <v>46661</v>
      </c>
      <c r="K11314" s="482"/>
      <c r="L11314" s="482"/>
      <c r="M11314" s="482"/>
      <c r="N11314" s="482"/>
      <c r="O11314" s="482"/>
      <c r="P11314" s="482">
        <v>20</v>
      </c>
      <c r="Q11314" s="482"/>
      <c r="R11314" s="482"/>
      <c r="S11314" s="482"/>
      <c r="T11314" s="482"/>
      <c r="U11314" s="482"/>
      <c r="V11314" s="482"/>
      <c r="W11314" s="482"/>
      <c r="X11314" s="482"/>
      <c r="Y11314" s="482"/>
      <c r="Z11314" s="482"/>
      <c r="AA11314" s="482"/>
      <c r="AB11314" s="482"/>
      <c r="AC11314" s="1507">
        <f t="shared" si="4321"/>
        <v>20</v>
      </c>
      <c r="AD11314" s="1508">
        <f t="shared" si="4322"/>
        <v>30</v>
      </c>
      <c r="AE11314" s="14">
        <f t="shared" si="4323"/>
        <v>54.8</v>
      </c>
      <c r="AF11314" s="14">
        <f t="shared" si="4324"/>
        <v>6.666666666666667</v>
      </c>
      <c r="AG11314" s="14">
        <f t="shared" si="4325"/>
        <v>3</v>
      </c>
      <c r="AH11314" s="14">
        <f t="shared" si="4326"/>
        <v>-51.8</v>
      </c>
      <c r="AI11314" s="14">
        <f t="shared" si="4327"/>
        <v>-345.33333333333331</v>
      </c>
      <c r="AJ11314" s="3583"/>
      <c r="AK11314" s="3587"/>
      <c r="AL11314" s="2724"/>
    </row>
    <row r="11315" spans="1:38" ht="15.75">
      <c r="A11315" s="2634"/>
      <c r="B11315" s="469" t="s">
        <v>8154</v>
      </c>
      <c r="C11315" s="482" t="s">
        <v>66</v>
      </c>
      <c r="D11315" s="3581">
        <v>1.29</v>
      </c>
      <c r="E11315" s="3585"/>
      <c r="F11315" s="482"/>
      <c r="G11315" s="482">
        <v>4</v>
      </c>
      <c r="H11315" s="482">
        <f t="shared" si="4329"/>
        <v>5.16</v>
      </c>
      <c r="I11315" s="2756">
        <v>44985</v>
      </c>
      <c r="J11315" s="2756">
        <v>46661</v>
      </c>
      <c r="K11315" s="482"/>
      <c r="L11315" s="482"/>
      <c r="M11315" s="482"/>
      <c r="N11315" s="482"/>
      <c r="O11315" s="482"/>
      <c r="P11315" s="482">
        <v>2</v>
      </c>
      <c r="Q11315" s="482"/>
      <c r="R11315" s="482"/>
      <c r="S11315" s="482"/>
      <c r="T11315" s="482"/>
      <c r="U11315" s="482"/>
      <c r="V11315" s="482"/>
      <c r="W11315" s="482"/>
      <c r="X11315" s="482"/>
      <c r="Y11315" s="482"/>
      <c r="Z11315" s="482"/>
      <c r="AA11315" s="482"/>
      <c r="AB11315" s="482"/>
      <c r="AC11315" s="1507">
        <f t="shared" si="4321"/>
        <v>2</v>
      </c>
      <c r="AD11315" s="1508">
        <f t="shared" si="4322"/>
        <v>2.58</v>
      </c>
      <c r="AE11315" s="14">
        <f t="shared" si="4323"/>
        <v>54.8</v>
      </c>
      <c r="AF11315" s="14">
        <f t="shared" si="4324"/>
        <v>0.66666666666666663</v>
      </c>
      <c r="AG11315" s="14">
        <f t="shared" si="4325"/>
        <v>3</v>
      </c>
      <c r="AH11315" s="14">
        <f t="shared" si="4326"/>
        <v>-51.8</v>
      </c>
      <c r="AI11315" s="14">
        <f t="shared" si="4327"/>
        <v>-34.533333333333331</v>
      </c>
      <c r="AJ11315" s="3583"/>
      <c r="AK11315" s="3587"/>
      <c r="AL11315" s="2724"/>
    </row>
    <row r="11316" spans="1:38" ht="15.75">
      <c r="A11316" s="2634">
        <v>23</v>
      </c>
      <c r="B11316" s="482" t="s">
        <v>3609</v>
      </c>
      <c r="C11316" s="482" t="s">
        <v>66</v>
      </c>
      <c r="D11316" s="3581">
        <v>2.71</v>
      </c>
      <c r="E11316" s="3585">
        <v>25338</v>
      </c>
      <c r="F11316" s="482">
        <f>D11316*E11316</f>
        <v>68665.98</v>
      </c>
      <c r="G11316" s="482"/>
      <c r="H11316" s="482">
        <f t="shared" si="4329"/>
        <v>0</v>
      </c>
      <c r="I11316" s="2756">
        <v>44727</v>
      </c>
      <c r="J11316" s="2756">
        <v>46446</v>
      </c>
      <c r="K11316" s="482"/>
      <c r="L11316" s="482">
        <v>446</v>
      </c>
      <c r="M11316" s="2756">
        <v>44726</v>
      </c>
      <c r="N11316" s="482">
        <v>519</v>
      </c>
      <c r="O11316" s="482">
        <v>996</v>
      </c>
      <c r="P11316" s="482">
        <v>586</v>
      </c>
      <c r="Q11316" s="482"/>
      <c r="R11316" s="482"/>
      <c r="S11316" s="482"/>
      <c r="T11316" s="482"/>
      <c r="U11316" s="482"/>
      <c r="V11316" s="482"/>
      <c r="W11316" s="482"/>
      <c r="X11316" s="482"/>
      <c r="Y11316" s="482"/>
      <c r="Z11316" s="482"/>
      <c r="AA11316" s="482"/>
      <c r="AB11316" s="482"/>
      <c r="AC11316" s="1507">
        <f t="shared" si="4321"/>
        <v>23237</v>
      </c>
      <c r="AD11316" s="1508">
        <f t="shared" si="4322"/>
        <v>62972.27</v>
      </c>
      <c r="AE11316" s="14">
        <f t="shared" si="4323"/>
        <v>47.633333333333333</v>
      </c>
      <c r="AF11316" s="14">
        <f t="shared" si="4324"/>
        <v>700.33333333333337</v>
      </c>
      <c r="AG11316" s="14">
        <f t="shared" si="4325"/>
        <v>33.179914326511181</v>
      </c>
      <c r="AH11316" s="14">
        <f t="shared" si="4326"/>
        <v>-14.453419006822152</v>
      </c>
      <c r="AI11316" s="14">
        <f t="shared" si="4327"/>
        <v>-10122.211111111115</v>
      </c>
      <c r="AJ11316" s="3583"/>
      <c r="AK11316" s="3587"/>
      <c r="AL11316" s="2724"/>
    </row>
    <row r="11317" spans="1:38" ht="15.75">
      <c r="A11317" s="4173" t="s">
        <v>21</v>
      </c>
      <c r="B11317" s="4173"/>
      <c r="C11317" s="4173"/>
      <c r="D11317" s="4173"/>
      <c r="E11317" s="4173"/>
      <c r="F11317" s="4173"/>
      <c r="G11317" s="4173"/>
      <c r="H11317" s="4173"/>
      <c r="I11317" s="4173"/>
      <c r="J11317" s="4173"/>
      <c r="K11317" s="4173"/>
      <c r="L11317" s="4173"/>
      <c r="M11317" s="4173"/>
      <c r="N11317" s="4173"/>
      <c r="O11317" s="4173"/>
      <c r="P11317" s="4173"/>
      <c r="Q11317" s="4173"/>
      <c r="R11317" s="4173"/>
      <c r="S11317" s="4173"/>
      <c r="T11317" s="4173"/>
      <c r="U11317" s="4173"/>
      <c r="V11317" s="4173"/>
      <c r="W11317" s="4173"/>
      <c r="X11317" s="4173"/>
      <c r="Y11317" s="4173"/>
      <c r="Z11317" s="4173"/>
      <c r="AA11317" s="4173"/>
      <c r="AB11317" s="4173"/>
      <c r="AC11317" s="4173"/>
      <c r="AD11317" s="4173"/>
      <c r="AE11317" s="4173"/>
      <c r="AF11317" s="4173"/>
      <c r="AG11317" s="4173"/>
      <c r="AH11317" s="4173"/>
      <c r="AI11317" s="4173"/>
      <c r="AJ11317" s="4173"/>
      <c r="AK11317" s="3587"/>
      <c r="AL11317" s="2724"/>
    </row>
    <row r="11318" spans="1:38" ht="15.75">
      <c r="A11318" s="4415" t="s">
        <v>933</v>
      </c>
      <c r="B11318" s="4415"/>
      <c r="C11318" s="4415"/>
      <c r="D11318" s="4415"/>
      <c r="E11318" s="4415"/>
      <c r="F11318" s="4415"/>
      <c r="G11318" s="4415"/>
      <c r="H11318" s="4415"/>
      <c r="I11318" s="4415"/>
      <c r="J11318" s="4415"/>
      <c r="K11318" s="4415"/>
      <c r="L11318" s="4415"/>
      <c r="M11318" s="4415"/>
      <c r="N11318" s="4415"/>
      <c r="O11318" s="4415"/>
      <c r="P11318" s="4415"/>
      <c r="Q11318" s="4415"/>
      <c r="R11318" s="4415"/>
      <c r="S11318" s="4415"/>
      <c r="T11318" s="4415"/>
      <c r="U11318" s="4415"/>
      <c r="V11318" s="4415"/>
      <c r="W11318" s="4415"/>
      <c r="X11318" s="4415"/>
      <c r="Y11318" s="4415"/>
      <c r="Z11318" s="4415"/>
      <c r="AA11318" s="4415"/>
      <c r="AB11318" s="4415"/>
      <c r="AC11318" s="4415"/>
      <c r="AD11318" s="4415"/>
      <c r="AE11318" s="4415"/>
      <c r="AF11318" s="4415"/>
      <c r="AG11318" s="4415"/>
      <c r="AH11318" s="4415"/>
      <c r="AI11318" s="4415"/>
      <c r="AJ11318" s="4415"/>
      <c r="AK11318" s="3587"/>
      <c r="AL11318" s="2724"/>
    </row>
    <row r="11319" spans="1:38" ht="22.5" customHeight="1">
      <c r="A11319" s="2634">
        <v>1</v>
      </c>
      <c r="B11319" s="2634" t="s">
        <v>3474</v>
      </c>
      <c r="C11319" s="2634" t="s">
        <v>66</v>
      </c>
      <c r="D11319" s="2634">
        <v>1</v>
      </c>
      <c r="E11319" s="2634"/>
      <c r="F11319" s="2634"/>
      <c r="G11319" s="2634">
        <v>2</v>
      </c>
      <c r="H11319" s="2634">
        <f>D11319*G11319</f>
        <v>2</v>
      </c>
      <c r="I11319" s="3589">
        <v>44742</v>
      </c>
      <c r="J11319" s="2634"/>
      <c r="K11319" s="2634"/>
      <c r="L11319" s="2634"/>
      <c r="M11319" s="2634"/>
      <c r="N11319" s="2634">
        <v>0</v>
      </c>
      <c r="O11319" s="2634"/>
      <c r="P11319" s="2634"/>
      <c r="Q11319" s="2634"/>
      <c r="R11319" s="2634"/>
      <c r="S11319" s="2634"/>
      <c r="T11319" s="2634"/>
      <c r="U11319" s="2634"/>
      <c r="V11319" s="2634"/>
      <c r="W11319" s="2634"/>
      <c r="X11319" s="2634"/>
      <c r="Y11319" s="2634"/>
      <c r="Z11319" s="2634"/>
      <c r="AA11319" s="2634"/>
      <c r="AB11319" s="2634"/>
      <c r="AC11319" s="1507">
        <f>E11319+G11319-N11319-O11319-AA11319-P11319-Q11319-R11319-S11319-T11319-U11319-V11319-W11319-X11319-Y11319</f>
        <v>2</v>
      </c>
      <c r="AD11319" s="1508">
        <f>D11319*AC11319</f>
        <v>2</v>
      </c>
      <c r="AE11319" s="14">
        <f>(J11319-"01.04.2023")/30</f>
        <v>-1500.5666666666666</v>
      </c>
      <c r="AF11319" s="14">
        <f>(N11319+O11319+P11319+Q11319+R11319+S11319+T11319+U11319+V11319+W11319+X11319+Y11319)/3</f>
        <v>0</v>
      </c>
      <c r="AG11319" s="14" t="e">
        <f>AC11319/AF11319</f>
        <v>#DIV/0!</v>
      </c>
      <c r="AH11319" s="14" t="e">
        <f>AG11319-AE11319</f>
        <v>#DIV/0!</v>
      </c>
      <c r="AI11319" s="14">
        <f>AC11319-(AE11319*AF11319)</f>
        <v>2</v>
      </c>
      <c r="AJ11319" s="2634"/>
      <c r="AK11319" s="3587"/>
      <c r="AL11319" s="2724"/>
    </row>
    <row r="11320" spans="1:38" ht="22.5" customHeight="1">
      <c r="A11320" s="2634">
        <v>2</v>
      </c>
      <c r="B11320" s="2634" t="s">
        <v>4096</v>
      </c>
      <c r="C11320" s="2634" t="s">
        <v>66</v>
      </c>
      <c r="D11320" s="2634">
        <v>1</v>
      </c>
      <c r="E11320" s="2634"/>
      <c r="F11320" s="2634"/>
      <c r="G11320" s="2634">
        <v>12</v>
      </c>
      <c r="H11320" s="2634">
        <f>D11320*G11320</f>
        <v>12</v>
      </c>
      <c r="I11320" s="3589">
        <v>44749</v>
      </c>
      <c r="J11320" s="2634"/>
      <c r="K11320" s="2634"/>
      <c r="L11320" s="2634"/>
      <c r="M11320" s="2634"/>
      <c r="N11320" s="2634">
        <v>0</v>
      </c>
      <c r="O11320" s="2634"/>
      <c r="P11320" s="2634"/>
      <c r="Q11320" s="2634"/>
      <c r="R11320" s="2634"/>
      <c r="S11320" s="2634"/>
      <c r="T11320" s="2634"/>
      <c r="U11320" s="2634"/>
      <c r="V11320" s="2634"/>
      <c r="W11320" s="2634"/>
      <c r="X11320" s="2634"/>
      <c r="Y11320" s="2634"/>
      <c r="Z11320" s="2634"/>
      <c r="AA11320" s="2634"/>
      <c r="AB11320" s="2634"/>
      <c r="AC11320" s="1507">
        <f>E11320+G11320-N11320-O11320-AA11320-P11320-Q11320-R11320-S11320-T11320-U11320-V11320-W11320-X11320-Y11320</f>
        <v>12</v>
      </c>
      <c r="AD11320" s="1508">
        <f>D11320*AC11320</f>
        <v>12</v>
      </c>
      <c r="AE11320" s="14">
        <f>(J11320-"01.04.2023")/30</f>
        <v>-1500.5666666666666</v>
      </c>
      <c r="AF11320" s="14">
        <f>(N11320+O11320+P11320+Q11320+R11320+S11320+T11320+U11320+V11320+W11320+X11320+Y11320)/3</f>
        <v>0</v>
      </c>
      <c r="AG11320" s="14" t="e">
        <f>AC11320/AF11320</f>
        <v>#DIV/0!</v>
      </c>
      <c r="AH11320" s="14" t="e">
        <f>AG11320-AE11320</f>
        <v>#DIV/0!</v>
      </c>
      <c r="AI11320" s="14">
        <f>AC11320-(AE11320*AF11320)</f>
        <v>12</v>
      </c>
      <c r="AJ11320" s="2634"/>
      <c r="AK11320" s="3587"/>
      <c r="AL11320" s="2724"/>
    </row>
    <row r="11321" spans="1:38" ht="22.5" customHeight="1">
      <c r="A11321" s="2634">
        <v>3</v>
      </c>
      <c r="B11321" s="2634" t="s">
        <v>959</v>
      </c>
      <c r="C11321" s="2634" t="s">
        <v>66</v>
      </c>
      <c r="D11321" s="2634">
        <v>1</v>
      </c>
      <c r="E11321" s="2634"/>
      <c r="F11321" s="2634"/>
      <c r="G11321" s="2634">
        <v>67</v>
      </c>
      <c r="H11321" s="2634">
        <f>D11321*G11321</f>
        <v>67</v>
      </c>
      <c r="I11321" s="3589">
        <v>44777</v>
      </c>
      <c r="J11321" s="2634"/>
      <c r="K11321" s="2634"/>
      <c r="L11321" s="2634"/>
      <c r="M11321" s="2634"/>
      <c r="N11321" s="2634">
        <v>0</v>
      </c>
      <c r="O11321" s="2634"/>
      <c r="P11321" s="2634"/>
      <c r="Q11321" s="2634"/>
      <c r="R11321" s="2634"/>
      <c r="S11321" s="2634"/>
      <c r="T11321" s="2634"/>
      <c r="U11321" s="2634"/>
      <c r="V11321" s="2634"/>
      <c r="W11321" s="2634"/>
      <c r="X11321" s="2634"/>
      <c r="Y11321" s="2634"/>
      <c r="Z11321" s="2634"/>
      <c r="AA11321" s="2634"/>
      <c r="AB11321" s="2634"/>
      <c r="AC11321" s="1507">
        <f>E11321+G11321-N11321-O11321-AA11321-P11321-Q11321-R11321-S11321-T11321-U11321-V11321-W11321-X11321-Y11321</f>
        <v>67</v>
      </c>
      <c r="AD11321" s="1508">
        <f>D11321*AC11321</f>
        <v>67</v>
      </c>
      <c r="AE11321" s="14">
        <f>(J11321-"01.04.2023")/30</f>
        <v>-1500.5666666666666</v>
      </c>
      <c r="AF11321" s="14">
        <f>(N11321+O11321+P11321+Q11321+R11321+S11321+T11321+U11321+V11321+W11321+X11321+Y11321)/3</f>
        <v>0</v>
      </c>
      <c r="AG11321" s="14" t="e">
        <f>AC11321/AF11321</f>
        <v>#DIV/0!</v>
      </c>
      <c r="AH11321" s="14" t="e">
        <f>AG11321-AE11321</f>
        <v>#DIV/0!</v>
      </c>
      <c r="AI11321" s="14">
        <f>AC11321-(AE11321*AF11321)</f>
        <v>67</v>
      </c>
      <c r="AJ11321" s="2634"/>
      <c r="AK11321" s="3587"/>
      <c r="AL11321" s="2724"/>
    </row>
    <row r="11322" spans="1:38" ht="15.75">
      <c r="A11322" s="1483" t="s">
        <v>2420</v>
      </c>
      <c r="B11322" s="3583"/>
      <c r="C11322" s="3583"/>
      <c r="D11322" s="3583"/>
      <c r="E11322" s="3583"/>
      <c r="F11322" s="3583"/>
      <c r="G11322" s="3583"/>
      <c r="H11322" s="3583"/>
      <c r="I11322" s="3583"/>
      <c r="J11322" s="3583"/>
      <c r="K11322" s="3583"/>
      <c r="L11322" s="3583"/>
      <c r="M11322" s="3583"/>
      <c r="N11322" s="3583"/>
      <c r="O11322" s="3583"/>
      <c r="P11322" s="3583"/>
      <c r="Q11322" s="3583"/>
      <c r="R11322" s="3583"/>
      <c r="S11322" s="3583"/>
      <c r="T11322" s="3583"/>
      <c r="U11322" s="3583"/>
      <c r="V11322" s="3583"/>
      <c r="W11322" s="3583"/>
      <c r="X11322" s="3583"/>
      <c r="Y11322" s="3583"/>
      <c r="Z11322" s="3583"/>
      <c r="AA11322" s="3583"/>
      <c r="AB11322" s="3583"/>
      <c r="AC11322" s="3583"/>
      <c r="AD11322" s="3583"/>
      <c r="AE11322" s="3583"/>
      <c r="AF11322" s="3583"/>
      <c r="AG11322" s="3583"/>
      <c r="AH11322" s="3583"/>
      <c r="AI11322" s="3583"/>
      <c r="AJ11322" s="3583"/>
      <c r="AK11322" s="3587"/>
      <c r="AL11322" s="2724"/>
    </row>
    <row r="11323" spans="1:38" ht="15.75">
      <c r="A11323" s="2634"/>
      <c r="B11323" s="3590" t="s">
        <v>8936</v>
      </c>
      <c r="C11323" s="2634" t="s">
        <v>63</v>
      </c>
      <c r="D11323" s="2634">
        <v>0.66</v>
      </c>
      <c r="E11323" s="3590"/>
      <c r="F11323" s="3590"/>
      <c r="G11323" s="2634">
        <v>1000</v>
      </c>
      <c r="H11323" s="2634">
        <f t="shared" ref="H11323:H11337" si="4330">D11323*G11323</f>
        <v>660</v>
      </c>
      <c r="I11323" s="3589">
        <v>44964</v>
      </c>
      <c r="J11323" s="1681"/>
      <c r="K11323" s="3591"/>
      <c r="L11323" s="3591"/>
      <c r="M11323" s="3591"/>
      <c r="N11323" s="3591"/>
      <c r="O11323" s="3591">
        <v>540</v>
      </c>
      <c r="P11323" s="3591">
        <v>240</v>
      </c>
      <c r="Q11323" s="3591"/>
      <c r="R11323" s="3591"/>
      <c r="S11323" s="3591"/>
      <c r="T11323" s="3591"/>
      <c r="U11323" s="3591"/>
      <c r="V11323" s="3591"/>
      <c r="W11323" s="3591"/>
      <c r="X11323" s="3591"/>
      <c r="Y11323" s="3591"/>
      <c r="Z11323" s="3591"/>
      <c r="AA11323" s="3591"/>
      <c r="AB11323" s="3591"/>
      <c r="AC11323" s="1507">
        <f t="shared" ref="AC11323:AC11343" si="4331">E11323+G11323-N11323-O11323-AA11323-P11323-Q11323-R11323-S11323-T11323-U11323-V11323-W11323-X11323-Y11323</f>
        <v>220</v>
      </c>
      <c r="AD11323" s="1508">
        <f t="shared" ref="AD11323:AD11343" si="4332">D11323*AC11323</f>
        <v>145.20000000000002</v>
      </c>
      <c r="AE11323" s="14">
        <f t="shared" ref="AE11323:AE11343" si="4333">(J11323-"01.04.2023")/30</f>
        <v>-1500.5666666666666</v>
      </c>
      <c r="AF11323" s="14">
        <f t="shared" ref="AF11323:AF11343" si="4334">(N11323+O11323+P11323+Q11323+R11323+S11323+T11323+U11323+V11323+W11323+X11323+Y11323)/3</f>
        <v>260</v>
      </c>
      <c r="AG11323" s="14">
        <f t="shared" ref="AG11323:AG11343" si="4335">AC11323/AF11323</f>
        <v>0.84615384615384615</v>
      </c>
      <c r="AH11323" s="14">
        <f t="shared" ref="AH11323:AH11343" si="4336">AG11323-AE11323</f>
        <v>1501.4128205128204</v>
      </c>
      <c r="AI11323" s="14">
        <f t="shared" ref="AI11323:AI11343" si="4337">AC11323-(AE11323*AF11323)</f>
        <v>390367.33333333331</v>
      </c>
      <c r="AJ11323" s="3591"/>
      <c r="AK11323" s="3587"/>
      <c r="AL11323" s="2724"/>
    </row>
    <row r="11324" spans="1:38" ht="15.75">
      <c r="A11324" s="2634"/>
      <c r="B11324" s="3590" t="s">
        <v>9853</v>
      </c>
      <c r="C11324" s="2634" t="s">
        <v>66</v>
      </c>
      <c r="D11324" s="2634">
        <v>1</v>
      </c>
      <c r="E11324" s="3590"/>
      <c r="F11324" s="3590"/>
      <c r="G11324" s="2634">
        <v>1</v>
      </c>
      <c r="H11324" s="2634">
        <f t="shared" si="4330"/>
        <v>1</v>
      </c>
      <c r="I11324" s="3589">
        <v>45001</v>
      </c>
      <c r="J11324" s="1681"/>
      <c r="K11324" s="3591"/>
      <c r="L11324" s="3591"/>
      <c r="M11324" s="3591"/>
      <c r="N11324" s="3591"/>
      <c r="O11324" s="3591"/>
      <c r="P11324" s="3591"/>
      <c r="Q11324" s="3591"/>
      <c r="R11324" s="3591"/>
      <c r="S11324" s="3591"/>
      <c r="T11324" s="3591"/>
      <c r="U11324" s="3591"/>
      <c r="V11324" s="3591"/>
      <c r="W11324" s="3591"/>
      <c r="X11324" s="3591"/>
      <c r="Y11324" s="3591"/>
      <c r="Z11324" s="3591"/>
      <c r="AA11324" s="3591"/>
      <c r="AB11324" s="3591"/>
      <c r="AC11324" s="1507">
        <f t="shared" si="4331"/>
        <v>1</v>
      </c>
      <c r="AD11324" s="1508">
        <f t="shared" si="4332"/>
        <v>1</v>
      </c>
      <c r="AE11324" s="14">
        <f t="shared" si="4333"/>
        <v>-1500.5666666666666</v>
      </c>
      <c r="AF11324" s="14">
        <f t="shared" si="4334"/>
        <v>0</v>
      </c>
      <c r="AG11324" s="14" t="e">
        <f t="shared" si="4335"/>
        <v>#DIV/0!</v>
      </c>
      <c r="AH11324" s="14" t="e">
        <f t="shared" si="4336"/>
        <v>#DIV/0!</v>
      </c>
      <c r="AI11324" s="14">
        <f t="shared" si="4337"/>
        <v>1</v>
      </c>
      <c r="AJ11324" s="3591"/>
      <c r="AK11324" s="3587"/>
      <c r="AL11324" s="2724"/>
    </row>
    <row r="11325" spans="1:38" ht="31.5">
      <c r="A11325" s="2634">
        <v>3</v>
      </c>
      <c r="B11325" s="3590" t="s">
        <v>7168</v>
      </c>
      <c r="C11325" s="2634" t="s">
        <v>65</v>
      </c>
      <c r="D11325" s="2634">
        <v>4.1139999999999999</v>
      </c>
      <c r="E11325" s="3590">
        <v>3748</v>
      </c>
      <c r="F11325" s="3590">
        <f>D11325*E11325</f>
        <v>15419.271999999999</v>
      </c>
      <c r="G11325" s="2634"/>
      <c r="H11325" s="2634">
        <f t="shared" si="4330"/>
        <v>0</v>
      </c>
      <c r="I11325" s="3589">
        <v>44910</v>
      </c>
      <c r="J11325" s="1681" t="s">
        <v>7169</v>
      </c>
      <c r="K11325" s="3591"/>
      <c r="L11325" s="3591"/>
      <c r="M11325" s="3591"/>
      <c r="N11325" s="3591">
        <v>452</v>
      </c>
      <c r="O11325" s="3591">
        <v>302</v>
      </c>
      <c r="P11325" s="3591">
        <v>290</v>
      </c>
      <c r="Q11325" s="3591"/>
      <c r="R11325" s="3591"/>
      <c r="S11325" s="3591"/>
      <c r="T11325" s="3591"/>
      <c r="U11325" s="3591"/>
      <c r="V11325" s="3591"/>
      <c r="W11325" s="3591"/>
      <c r="X11325" s="3591"/>
      <c r="Y11325" s="3591"/>
      <c r="Z11325" s="3591"/>
      <c r="AA11325" s="3591"/>
      <c r="AB11325" s="3591"/>
      <c r="AC11325" s="1507">
        <f t="shared" si="4331"/>
        <v>2704</v>
      </c>
      <c r="AD11325" s="1508">
        <f t="shared" si="4332"/>
        <v>11124.255999999999</v>
      </c>
      <c r="AE11325" s="14">
        <f t="shared" si="4333"/>
        <v>25.333333333333332</v>
      </c>
      <c r="AF11325" s="14">
        <f t="shared" si="4334"/>
        <v>348</v>
      </c>
      <c r="AG11325" s="14">
        <f t="shared" si="4335"/>
        <v>7.7701149425287355</v>
      </c>
      <c r="AH11325" s="14">
        <f t="shared" si="4336"/>
        <v>-17.563218390804597</v>
      </c>
      <c r="AI11325" s="14">
        <f t="shared" si="4337"/>
        <v>-6112</v>
      </c>
      <c r="AJ11325" s="3591"/>
      <c r="AK11325" s="3587"/>
      <c r="AL11325" s="2724"/>
    </row>
    <row r="11326" spans="1:38" ht="31.5">
      <c r="A11326" s="2634"/>
      <c r="B11326" s="3590" t="s">
        <v>8937</v>
      </c>
      <c r="C11326" s="2634" t="s">
        <v>65</v>
      </c>
      <c r="D11326" s="2634">
        <v>131.65</v>
      </c>
      <c r="E11326" s="3590"/>
      <c r="F11326" s="3590"/>
      <c r="G11326" s="2634">
        <v>300</v>
      </c>
      <c r="H11326" s="2634">
        <f t="shared" si="4330"/>
        <v>39495</v>
      </c>
      <c r="I11326" s="3589">
        <v>44972</v>
      </c>
      <c r="J11326" s="1681" t="s">
        <v>81</v>
      </c>
      <c r="K11326" s="3591"/>
      <c r="L11326" s="3591">
        <v>474</v>
      </c>
      <c r="M11326" s="3592">
        <v>44632</v>
      </c>
      <c r="N11326" s="3591"/>
      <c r="O11326" s="3591">
        <v>48</v>
      </c>
      <c r="P11326" s="3591">
        <v>174</v>
      </c>
      <c r="Q11326" s="3591"/>
      <c r="R11326" s="3591"/>
      <c r="S11326" s="3591"/>
      <c r="T11326" s="3591"/>
      <c r="U11326" s="3591"/>
      <c r="V11326" s="3591"/>
      <c r="W11326" s="3591"/>
      <c r="X11326" s="3591"/>
      <c r="Y11326" s="3591"/>
      <c r="Z11326" s="3591"/>
      <c r="AA11326" s="3591"/>
      <c r="AB11326" s="3591"/>
      <c r="AC11326" s="1507">
        <f t="shared" si="4331"/>
        <v>78</v>
      </c>
      <c r="AD11326" s="1508">
        <f t="shared" si="4332"/>
        <v>10268.700000000001</v>
      </c>
      <c r="AE11326" s="14">
        <f t="shared" si="4333"/>
        <v>5.0666666666666664</v>
      </c>
      <c r="AF11326" s="14">
        <f t="shared" si="4334"/>
        <v>74</v>
      </c>
      <c r="AG11326" s="14">
        <f t="shared" si="4335"/>
        <v>1.0540540540540539</v>
      </c>
      <c r="AH11326" s="14">
        <f t="shared" si="4336"/>
        <v>-4.012612612612612</v>
      </c>
      <c r="AI11326" s="14">
        <f t="shared" si="4337"/>
        <v>-296.93333333333334</v>
      </c>
      <c r="AJ11326" s="3591"/>
      <c r="AK11326" s="3587"/>
      <c r="AL11326" s="2724"/>
    </row>
    <row r="11327" spans="1:38" ht="31.5">
      <c r="A11327" s="2634"/>
      <c r="B11327" s="3590" t="s">
        <v>8898</v>
      </c>
      <c r="C11327" s="2634" t="s">
        <v>156</v>
      </c>
      <c r="D11327" s="2634">
        <v>1</v>
      </c>
      <c r="E11327" s="3590"/>
      <c r="F11327" s="3590"/>
      <c r="G11327" s="2634">
        <v>150</v>
      </c>
      <c r="H11327" s="2634">
        <f t="shared" si="4330"/>
        <v>150</v>
      </c>
      <c r="I11327" s="3589">
        <v>44972</v>
      </c>
      <c r="J11327" s="1681" t="s">
        <v>6179</v>
      </c>
      <c r="K11327" s="3591"/>
      <c r="L11327" s="3591">
        <v>474</v>
      </c>
      <c r="M11327" s="3592">
        <v>44632</v>
      </c>
      <c r="N11327" s="3591"/>
      <c r="O11327" s="3591">
        <v>24</v>
      </c>
      <c r="P11327" s="3591">
        <v>87</v>
      </c>
      <c r="Q11327" s="3591"/>
      <c r="R11327" s="3591"/>
      <c r="S11327" s="3591"/>
      <c r="T11327" s="3591"/>
      <c r="U11327" s="3591"/>
      <c r="V11327" s="3591"/>
      <c r="W11327" s="3591"/>
      <c r="X11327" s="3591"/>
      <c r="Y11327" s="3591"/>
      <c r="Z11327" s="3591"/>
      <c r="AA11327" s="3591"/>
      <c r="AB11327" s="3591"/>
      <c r="AC11327" s="1507">
        <f t="shared" si="4331"/>
        <v>39</v>
      </c>
      <c r="AD11327" s="1508">
        <f t="shared" si="4332"/>
        <v>39</v>
      </c>
      <c r="AE11327" s="14">
        <f t="shared" si="4333"/>
        <v>30.433333333333334</v>
      </c>
      <c r="AF11327" s="14">
        <f t="shared" si="4334"/>
        <v>37</v>
      </c>
      <c r="AG11327" s="14">
        <f t="shared" si="4335"/>
        <v>1.0540540540540539</v>
      </c>
      <c r="AH11327" s="14">
        <f t="shared" si="4336"/>
        <v>-29.379279279279281</v>
      </c>
      <c r="AI11327" s="14">
        <f t="shared" si="4337"/>
        <v>-1087.0333333333333</v>
      </c>
      <c r="AJ11327" s="3591"/>
      <c r="AK11327" s="3587"/>
      <c r="AL11327" s="2724"/>
    </row>
    <row r="11328" spans="1:38" ht="15.75">
      <c r="A11328" s="2634">
        <v>4</v>
      </c>
      <c r="B11328" s="3590" t="s">
        <v>5427</v>
      </c>
      <c r="C11328" s="2634" t="s">
        <v>176</v>
      </c>
      <c r="D11328" s="2634">
        <v>30.34</v>
      </c>
      <c r="E11328" s="3590">
        <v>130</v>
      </c>
      <c r="F11328" s="3590">
        <f>D11328*E11328</f>
        <v>3944.2</v>
      </c>
      <c r="G11328" s="2634"/>
      <c r="H11328" s="2634">
        <f t="shared" si="4330"/>
        <v>0</v>
      </c>
      <c r="I11328" s="3589">
        <v>44846</v>
      </c>
      <c r="J11328" s="1681" t="s">
        <v>5970</v>
      </c>
      <c r="K11328" s="3591"/>
      <c r="L11328" s="3591"/>
      <c r="M11328" s="3591"/>
      <c r="N11328" s="3591">
        <v>54</v>
      </c>
      <c r="O11328" s="3591">
        <v>16</v>
      </c>
      <c r="P11328" s="3591">
        <v>24</v>
      </c>
      <c r="Q11328" s="3591"/>
      <c r="R11328" s="3591"/>
      <c r="S11328" s="3591"/>
      <c r="T11328" s="3591"/>
      <c r="U11328" s="3591"/>
      <c r="V11328" s="3591"/>
      <c r="W11328" s="3591"/>
      <c r="X11328" s="3591"/>
      <c r="Y11328" s="3591"/>
      <c r="Z11328" s="3591"/>
      <c r="AA11328" s="3591"/>
      <c r="AB11328" s="3591"/>
      <c r="AC11328" s="1507">
        <f t="shared" si="4331"/>
        <v>36</v>
      </c>
      <c r="AD11328" s="1508">
        <f t="shared" si="4332"/>
        <v>1092.24</v>
      </c>
      <c r="AE11328" s="14">
        <f t="shared" si="4333"/>
        <v>23.333333333333332</v>
      </c>
      <c r="AF11328" s="14">
        <f t="shared" si="4334"/>
        <v>31.333333333333332</v>
      </c>
      <c r="AG11328" s="14">
        <f t="shared" si="4335"/>
        <v>1.1489361702127661</v>
      </c>
      <c r="AH11328" s="14">
        <f t="shared" si="4336"/>
        <v>-22.184397163120565</v>
      </c>
      <c r="AI11328" s="14">
        <f t="shared" si="4337"/>
        <v>-695.11111111111109</v>
      </c>
      <c r="AJ11328" s="3591"/>
      <c r="AK11328" s="3587"/>
      <c r="AL11328" s="2724"/>
    </row>
    <row r="11329" spans="1:38" ht="15.75">
      <c r="A11329" s="2634"/>
      <c r="B11329" s="469" t="s">
        <v>9854</v>
      </c>
      <c r="C11329" s="222" t="s">
        <v>66</v>
      </c>
      <c r="D11329" s="3442">
        <v>1</v>
      </c>
      <c r="E11329" s="3590"/>
      <c r="F11329" s="3590"/>
      <c r="G11329" s="192">
        <v>1</v>
      </c>
      <c r="H11329" s="2634">
        <f t="shared" si="4330"/>
        <v>1</v>
      </c>
      <c r="I11329" s="3589">
        <v>45001</v>
      </c>
      <c r="J11329" s="1681"/>
      <c r="K11329" s="3591"/>
      <c r="L11329" s="3591"/>
      <c r="M11329" s="3591"/>
      <c r="N11329" s="3591"/>
      <c r="O11329" s="3591"/>
      <c r="P11329" s="3591"/>
      <c r="Q11329" s="3591"/>
      <c r="R11329" s="3591"/>
      <c r="S11329" s="3591"/>
      <c r="T11329" s="3591"/>
      <c r="U11329" s="3591"/>
      <c r="V11329" s="3591"/>
      <c r="W11329" s="3591"/>
      <c r="X11329" s="3591"/>
      <c r="Y11329" s="3591"/>
      <c r="Z11329" s="3591"/>
      <c r="AA11329" s="3591"/>
      <c r="AB11329" s="3591"/>
      <c r="AC11329" s="1507">
        <f t="shared" si="4331"/>
        <v>1</v>
      </c>
      <c r="AD11329" s="1508">
        <f t="shared" si="4332"/>
        <v>1</v>
      </c>
      <c r="AE11329" s="14">
        <f t="shared" si="4333"/>
        <v>-1500.5666666666666</v>
      </c>
      <c r="AF11329" s="14">
        <f t="shared" si="4334"/>
        <v>0</v>
      </c>
      <c r="AG11329" s="14" t="e">
        <f t="shared" si="4335"/>
        <v>#DIV/0!</v>
      </c>
      <c r="AH11329" s="14" t="e">
        <f t="shared" si="4336"/>
        <v>#DIV/0!</v>
      </c>
      <c r="AI11329" s="14">
        <f t="shared" si="4337"/>
        <v>1</v>
      </c>
      <c r="AJ11329" s="3591"/>
      <c r="AK11329" s="3587"/>
      <c r="AL11329" s="2724"/>
    </row>
    <row r="11330" spans="1:38" ht="15.75">
      <c r="A11330" s="2634"/>
      <c r="B11330" s="469" t="s">
        <v>9855</v>
      </c>
      <c r="C11330" s="222" t="s">
        <v>66</v>
      </c>
      <c r="D11330" s="3442">
        <v>1</v>
      </c>
      <c r="E11330" s="3590"/>
      <c r="F11330" s="3590"/>
      <c r="G11330" s="192">
        <v>100</v>
      </c>
      <c r="H11330" s="2634">
        <f t="shared" si="4330"/>
        <v>100</v>
      </c>
      <c r="I11330" s="3589">
        <v>45001</v>
      </c>
      <c r="J11330" s="1681"/>
      <c r="K11330" s="3591"/>
      <c r="L11330" s="3591"/>
      <c r="M11330" s="3591"/>
      <c r="N11330" s="3591"/>
      <c r="O11330" s="3591"/>
      <c r="P11330" s="3591">
        <v>14</v>
      </c>
      <c r="Q11330" s="3591"/>
      <c r="R11330" s="3591"/>
      <c r="S11330" s="3591"/>
      <c r="T11330" s="3591"/>
      <c r="U11330" s="3591"/>
      <c r="V11330" s="3591"/>
      <c r="W11330" s="3591"/>
      <c r="X11330" s="3591"/>
      <c r="Y11330" s="3591"/>
      <c r="Z11330" s="3591"/>
      <c r="AA11330" s="3591"/>
      <c r="AB11330" s="3591"/>
      <c r="AC11330" s="1507">
        <f t="shared" si="4331"/>
        <v>86</v>
      </c>
      <c r="AD11330" s="1508">
        <f t="shared" si="4332"/>
        <v>86</v>
      </c>
      <c r="AE11330" s="14">
        <f t="shared" si="4333"/>
        <v>-1500.5666666666666</v>
      </c>
      <c r="AF11330" s="14">
        <f t="shared" si="4334"/>
        <v>4.666666666666667</v>
      </c>
      <c r="AG11330" s="14">
        <f t="shared" si="4335"/>
        <v>18.428571428571427</v>
      </c>
      <c r="AH11330" s="14">
        <f t="shared" si="4336"/>
        <v>1518.9952380952379</v>
      </c>
      <c r="AI11330" s="14">
        <f t="shared" si="4337"/>
        <v>7088.6444444444442</v>
      </c>
      <c r="AJ11330" s="3591"/>
      <c r="AK11330" s="3586"/>
      <c r="AL11330" s="2724"/>
    </row>
    <row r="11331" spans="1:38" ht="15.75">
      <c r="A11331" s="2634">
        <v>7</v>
      </c>
      <c r="B11331" s="469" t="s">
        <v>8155</v>
      </c>
      <c r="C11331" s="222" t="s">
        <v>177</v>
      </c>
      <c r="D11331" s="3442">
        <v>1</v>
      </c>
      <c r="E11331" s="3590"/>
      <c r="F11331" s="3590"/>
      <c r="G11331" s="192">
        <v>4800</v>
      </c>
      <c r="H11331" s="2634">
        <f t="shared" si="4330"/>
        <v>4800</v>
      </c>
      <c r="I11331" s="3589">
        <v>44930</v>
      </c>
      <c r="J11331" s="1681"/>
      <c r="K11331" s="3591"/>
      <c r="L11331" s="3591"/>
      <c r="M11331" s="3591"/>
      <c r="N11331" s="3591">
        <v>3400</v>
      </c>
      <c r="O11331" s="3591">
        <v>800</v>
      </c>
      <c r="P11331" s="3591">
        <v>200</v>
      </c>
      <c r="Q11331" s="3591"/>
      <c r="R11331" s="3591"/>
      <c r="S11331" s="3591"/>
      <c r="T11331" s="3591"/>
      <c r="U11331" s="3591"/>
      <c r="V11331" s="3591"/>
      <c r="W11331" s="3591"/>
      <c r="X11331" s="3591"/>
      <c r="Y11331" s="3591"/>
      <c r="Z11331" s="3591"/>
      <c r="AA11331" s="3591"/>
      <c r="AB11331" s="3591"/>
      <c r="AC11331" s="1507">
        <f t="shared" si="4331"/>
        <v>400</v>
      </c>
      <c r="AD11331" s="1508">
        <f t="shared" si="4332"/>
        <v>400</v>
      </c>
      <c r="AE11331" s="14">
        <f t="shared" si="4333"/>
        <v>-1500.5666666666666</v>
      </c>
      <c r="AF11331" s="14">
        <f t="shared" si="4334"/>
        <v>1466.6666666666667</v>
      </c>
      <c r="AG11331" s="14">
        <f t="shared" si="4335"/>
        <v>0.27272727272727271</v>
      </c>
      <c r="AH11331" s="14">
        <f t="shared" si="4336"/>
        <v>1500.8393939393939</v>
      </c>
      <c r="AI11331" s="14">
        <f t="shared" si="4337"/>
        <v>2201231.111111111</v>
      </c>
      <c r="AJ11331" s="3591"/>
      <c r="AK11331" s="3587"/>
      <c r="AL11331" s="2724"/>
    </row>
    <row r="11332" spans="1:38" ht="31.5">
      <c r="A11332" s="2634"/>
      <c r="B11332" s="469" t="s">
        <v>8919</v>
      </c>
      <c r="C11332" s="222" t="s">
        <v>63</v>
      </c>
      <c r="D11332" s="3442">
        <v>1</v>
      </c>
      <c r="E11332" s="3590"/>
      <c r="F11332" s="3590"/>
      <c r="G11332" s="192">
        <v>500</v>
      </c>
      <c r="H11332" s="2634">
        <f t="shared" si="4330"/>
        <v>500</v>
      </c>
      <c r="I11332" s="3589">
        <v>44964</v>
      </c>
      <c r="J11332" s="1681"/>
      <c r="K11332" s="3591"/>
      <c r="L11332" s="3591"/>
      <c r="M11332" s="3591"/>
      <c r="N11332" s="3591"/>
      <c r="O11332" s="3591">
        <v>250</v>
      </c>
      <c r="P11332" s="3591">
        <v>75</v>
      </c>
      <c r="Q11332" s="3591"/>
      <c r="R11332" s="3591"/>
      <c r="S11332" s="3591"/>
      <c r="T11332" s="3591"/>
      <c r="U11332" s="3591"/>
      <c r="V11332" s="3591"/>
      <c r="W11332" s="3591"/>
      <c r="X11332" s="3591"/>
      <c r="Y11332" s="3591"/>
      <c r="Z11332" s="3591"/>
      <c r="AA11332" s="3591"/>
      <c r="AB11332" s="3591"/>
      <c r="AC11332" s="1507">
        <f t="shared" si="4331"/>
        <v>175</v>
      </c>
      <c r="AD11332" s="1508">
        <f t="shared" si="4332"/>
        <v>175</v>
      </c>
      <c r="AE11332" s="14">
        <f t="shared" si="4333"/>
        <v>-1500.5666666666666</v>
      </c>
      <c r="AF11332" s="14">
        <f t="shared" si="4334"/>
        <v>108.33333333333333</v>
      </c>
      <c r="AG11332" s="14">
        <f t="shared" si="4335"/>
        <v>1.6153846153846154</v>
      </c>
      <c r="AH11332" s="14">
        <f t="shared" si="4336"/>
        <v>1502.1820512820511</v>
      </c>
      <c r="AI11332" s="14">
        <f t="shared" si="4337"/>
        <v>162736.38888888888</v>
      </c>
      <c r="AJ11332" s="3591"/>
      <c r="AK11332" s="3587"/>
      <c r="AL11332" s="2724"/>
    </row>
    <row r="11333" spans="1:38" ht="15.75">
      <c r="A11333" s="2634">
        <v>8</v>
      </c>
      <c r="B11333" s="469" t="s">
        <v>8150</v>
      </c>
      <c r="C11333" s="222" t="s">
        <v>177</v>
      </c>
      <c r="D11333" s="3442">
        <v>6.57</v>
      </c>
      <c r="E11333" s="3590"/>
      <c r="F11333" s="3590"/>
      <c r="G11333" s="192">
        <v>3000</v>
      </c>
      <c r="H11333" s="2634">
        <f t="shared" si="4330"/>
        <v>19710</v>
      </c>
      <c r="I11333" s="3589">
        <v>44930</v>
      </c>
      <c r="J11333" s="1681"/>
      <c r="K11333" s="3591"/>
      <c r="L11333" s="3591"/>
      <c r="M11333" s="3591"/>
      <c r="N11333" s="3591">
        <v>2010</v>
      </c>
      <c r="O11333" s="3591">
        <v>570</v>
      </c>
      <c r="P11333" s="3591">
        <v>220</v>
      </c>
      <c r="Q11333" s="3591"/>
      <c r="R11333" s="3591"/>
      <c r="S11333" s="3591"/>
      <c r="T11333" s="3591"/>
      <c r="U11333" s="3591"/>
      <c r="V11333" s="3591"/>
      <c r="W11333" s="3591"/>
      <c r="X11333" s="3591"/>
      <c r="Y11333" s="3591"/>
      <c r="Z11333" s="3591"/>
      <c r="AA11333" s="3591"/>
      <c r="AB11333" s="3591"/>
      <c r="AC11333" s="1507">
        <f t="shared" si="4331"/>
        <v>200</v>
      </c>
      <c r="AD11333" s="1508">
        <f t="shared" si="4332"/>
        <v>1314</v>
      </c>
      <c r="AE11333" s="14">
        <f t="shared" si="4333"/>
        <v>-1500.5666666666666</v>
      </c>
      <c r="AF11333" s="14">
        <f t="shared" si="4334"/>
        <v>933.33333333333337</v>
      </c>
      <c r="AG11333" s="14">
        <f t="shared" si="4335"/>
        <v>0.21428571428571427</v>
      </c>
      <c r="AH11333" s="14">
        <f t="shared" si="4336"/>
        <v>1500.7809523809524</v>
      </c>
      <c r="AI11333" s="14">
        <f t="shared" si="4337"/>
        <v>1400728.888888889</v>
      </c>
      <c r="AJ11333" s="3591"/>
      <c r="AK11333" s="3587"/>
      <c r="AL11333" s="2724"/>
    </row>
    <row r="11334" spans="1:38" ht="20.25" customHeight="1">
      <c r="A11334" s="2634">
        <v>9</v>
      </c>
      <c r="B11334" s="174" t="s">
        <v>8236</v>
      </c>
      <c r="C11334" s="222" t="s">
        <v>66</v>
      </c>
      <c r="D11334" s="3442">
        <v>1</v>
      </c>
      <c r="E11334" s="3590"/>
      <c r="F11334" s="3590"/>
      <c r="G11334" s="192">
        <v>40</v>
      </c>
      <c r="H11334" s="2634">
        <f t="shared" si="4330"/>
        <v>40</v>
      </c>
      <c r="I11334" s="3589">
        <v>44930</v>
      </c>
      <c r="J11334" s="1681"/>
      <c r="K11334" s="3591"/>
      <c r="L11334" s="3591"/>
      <c r="M11334" s="3591"/>
      <c r="N11334" s="3591">
        <v>27</v>
      </c>
      <c r="O11334" s="3591">
        <v>3</v>
      </c>
      <c r="P11334" s="3591">
        <v>3</v>
      </c>
      <c r="Q11334" s="3591"/>
      <c r="R11334" s="3591"/>
      <c r="S11334" s="3591"/>
      <c r="T11334" s="3591"/>
      <c r="U11334" s="3591"/>
      <c r="V11334" s="3591"/>
      <c r="W11334" s="3591"/>
      <c r="X11334" s="3591"/>
      <c r="Y11334" s="3591"/>
      <c r="Z11334" s="3591"/>
      <c r="AA11334" s="3591"/>
      <c r="AB11334" s="3591"/>
      <c r="AC11334" s="1507">
        <f t="shared" si="4331"/>
        <v>7</v>
      </c>
      <c r="AD11334" s="1508">
        <f t="shared" si="4332"/>
        <v>7</v>
      </c>
      <c r="AE11334" s="14">
        <f t="shared" si="4333"/>
        <v>-1500.5666666666666</v>
      </c>
      <c r="AF11334" s="14">
        <f t="shared" si="4334"/>
        <v>11</v>
      </c>
      <c r="AG11334" s="14">
        <f t="shared" si="4335"/>
        <v>0.63636363636363635</v>
      </c>
      <c r="AH11334" s="14">
        <f t="shared" si="4336"/>
        <v>1501.2030303030303</v>
      </c>
      <c r="AI11334" s="14">
        <f t="shared" si="4337"/>
        <v>16513.233333333334</v>
      </c>
      <c r="AJ11334" s="3591"/>
      <c r="AK11334" s="3587"/>
      <c r="AL11334" s="2724"/>
    </row>
    <row r="11335" spans="1:38" ht="20.25" customHeight="1">
      <c r="A11335" s="2634">
        <v>10</v>
      </c>
      <c r="B11335" s="174" t="s">
        <v>8237</v>
      </c>
      <c r="C11335" s="222" t="s">
        <v>66</v>
      </c>
      <c r="D11335" s="3442">
        <v>1</v>
      </c>
      <c r="E11335" s="3590"/>
      <c r="F11335" s="3590"/>
      <c r="G11335" s="192">
        <v>750</v>
      </c>
      <c r="H11335" s="2634">
        <f t="shared" si="4330"/>
        <v>750</v>
      </c>
      <c r="I11335" s="3589">
        <v>44930</v>
      </c>
      <c r="J11335" s="1681"/>
      <c r="K11335" s="3591"/>
      <c r="L11335" s="3591"/>
      <c r="M11335" s="3591"/>
      <c r="N11335" s="3591">
        <v>450</v>
      </c>
      <c r="O11335" s="3591">
        <v>120</v>
      </c>
      <c r="P11335" s="3591">
        <v>60</v>
      </c>
      <c r="Q11335" s="3591"/>
      <c r="R11335" s="3591"/>
      <c r="S11335" s="3591"/>
      <c r="T11335" s="3591"/>
      <c r="U11335" s="3591"/>
      <c r="V11335" s="3591"/>
      <c r="W11335" s="3591"/>
      <c r="X11335" s="3591"/>
      <c r="Y11335" s="3591"/>
      <c r="Z11335" s="3591"/>
      <c r="AA11335" s="3591"/>
      <c r="AB11335" s="3591"/>
      <c r="AC11335" s="1507">
        <f t="shared" si="4331"/>
        <v>120</v>
      </c>
      <c r="AD11335" s="1508">
        <f t="shared" si="4332"/>
        <v>120</v>
      </c>
      <c r="AE11335" s="14">
        <f t="shared" si="4333"/>
        <v>-1500.5666666666666</v>
      </c>
      <c r="AF11335" s="14">
        <f t="shared" si="4334"/>
        <v>210</v>
      </c>
      <c r="AG11335" s="14">
        <f t="shared" si="4335"/>
        <v>0.5714285714285714</v>
      </c>
      <c r="AH11335" s="14">
        <f t="shared" si="4336"/>
        <v>1501.1380952380953</v>
      </c>
      <c r="AI11335" s="14">
        <f t="shared" si="4337"/>
        <v>315239</v>
      </c>
      <c r="AJ11335" s="3591"/>
      <c r="AK11335" s="3504"/>
      <c r="AL11335" s="2724"/>
    </row>
    <row r="11336" spans="1:38" ht="31.5">
      <c r="A11336" s="2634">
        <v>11</v>
      </c>
      <c r="B11336" s="174" t="s">
        <v>5292</v>
      </c>
      <c r="C11336" s="3437" t="s">
        <v>638</v>
      </c>
      <c r="D11336" s="2634">
        <v>1</v>
      </c>
      <c r="E11336" s="3590">
        <v>58</v>
      </c>
      <c r="F11336" s="3590">
        <f>D11336*E11336</f>
        <v>58</v>
      </c>
      <c r="G11336" s="2634"/>
      <c r="H11336" s="2634">
        <f t="shared" si="4330"/>
        <v>0</v>
      </c>
      <c r="I11336" s="3589">
        <v>44832</v>
      </c>
      <c r="J11336" s="1681" t="s">
        <v>5406</v>
      </c>
      <c r="K11336" s="3591"/>
      <c r="L11336" s="3591"/>
      <c r="M11336" s="3591"/>
      <c r="N11336" s="3591">
        <v>13</v>
      </c>
      <c r="O11336" s="3591">
        <v>4</v>
      </c>
      <c r="P11336" s="3591"/>
      <c r="Q11336" s="3591"/>
      <c r="R11336" s="3591"/>
      <c r="S11336" s="3591"/>
      <c r="T11336" s="3591"/>
      <c r="U11336" s="3591"/>
      <c r="V11336" s="3591">
        <v>0</v>
      </c>
      <c r="W11336" s="3591"/>
      <c r="X11336" s="3591"/>
      <c r="Y11336" s="3591"/>
      <c r="Z11336" s="3591"/>
      <c r="AA11336" s="3591"/>
      <c r="AB11336" s="3591"/>
      <c r="AC11336" s="1507">
        <f t="shared" si="4331"/>
        <v>41</v>
      </c>
      <c r="AD11336" s="1508">
        <f t="shared" si="4332"/>
        <v>41</v>
      </c>
      <c r="AE11336" s="14">
        <f t="shared" si="4333"/>
        <v>13.166666666666666</v>
      </c>
      <c r="AF11336" s="14">
        <f t="shared" si="4334"/>
        <v>5.666666666666667</v>
      </c>
      <c r="AG11336" s="14">
        <f t="shared" si="4335"/>
        <v>7.2352941176470589</v>
      </c>
      <c r="AH11336" s="14">
        <f t="shared" si="4336"/>
        <v>-5.9313725490196072</v>
      </c>
      <c r="AI11336" s="14">
        <f t="shared" si="4337"/>
        <v>-33.611111111111114</v>
      </c>
      <c r="AJ11336" s="3591"/>
      <c r="AK11336" s="3586"/>
      <c r="AL11336" s="2724"/>
    </row>
    <row r="11337" spans="1:38" ht="31.5">
      <c r="A11337" s="2634">
        <v>13</v>
      </c>
      <c r="B11337" s="174" t="s">
        <v>8162</v>
      </c>
      <c r="C11337" s="3437" t="s">
        <v>65</v>
      </c>
      <c r="D11337" s="2634">
        <v>42.05</v>
      </c>
      <c r="E11337" s="3590"/>
      <c r="F11337" s="3590"/>
      <c r="G11337" s="2634">
        <v>300</v>
      </c>
      <c r="H11337" s="2634">
        <f t="shared" si="4330"/>
        <v>12615</v>
      </c>
      <c r="I11337" s="3589">
        <v>44928</v>
      </c>
      <c r="J11337" s="1681" t="s">
        <v>6098</v>
      </c>
      <c r="K11337" s="3591"/>
      <c r="L11337" s="3591"/>
      <c r="M11337" s="3591"/>
      <c r="N11337" s="3591">
        <v>0</v>
      </c>
      <c r="O11337" s="3591"/>
      <c r="P11337" s="3591"/>
      <c r="Q11337" s="3591"/>
      <c r="R11337" s="3591"/>
      <c r="S11337" s="3591"/>
      <c r="T11337" s="3591"/>
      <c r="U11337" s="3591"/>
      <c r="V11337" s="3591"/>
      <c r="W11337" s="3591"/>
      <c r="X11337" s="3591"/>
      <c r="Y11337" s="3591"/>
      <c r="Z11337" s="3591"/>
      <c r="AA11337" s="3591"/>
      <c r="AB11337" s="3591"/>
      <c r="AC11337" s="1507">
        <f t="shared" si="4331"/>
        <v>300</v>
      </c>
      <c r="AD11337" s="1508">
        <f t="shared" si="4332"/>
        <v>12615</v>
      </c>
      <c r="AE11337" s="14">
        <f t="shared" si="4333"/>
        <v>19.3</v>
      </c>
      <c r="AF11337" s="14">
        <f t="shared" si="4334"/>
        <v>0</v>
      </c>
      <c r="AG11337" s="14" t="e">
        <f t="shared" si="4335"/>
        <v>#DIV/0!</v>
      </c>
      <c r="AH11337" s="14" t="e">
        <f t="shared" si="4336"/>
        <v>#DIV/0!</v>
      </c>
      <c r="AI11337" s="14">
        <f t="shared" si="4337"/>
        <v>300</v>
      </c>
      <c r="AJ11337" s="3591"/>
      <c r="AK11337" s="3587"/>
      <c r="AL11337" s="2724"/>
    </row>
    <row r="11338" spans="1:38" ht="15.75">
      <c r="A11338" s="2634">
        <v>14</v>
      </c>
      <c r="B11338" s="174" t="s">
        <v>3021</v>
      </c>
      <c r="C11338" s="2634" t="s">
        <v>66</v>
      </c>
      <c r="D11338" s="2634">
        <v>1</v>
      </c>
      <c r="E11338" s="3590">
        <v>100</v>
      </c>
      <c r="F11338" s="3590">
        <f t="shared" ref="F11338:F11343" si="4338">D11338*E11338</f>
        <v>100</v>
      </c>
      <c r="G11338" s="2634"/>
      <c r="H11338" s="2634">
        <f>G11338</f>
        <v>0</v>
      </c>
      <c r="I11338" s="3589">
        <v>44918</v>
      </c>
      <c r="J11338" s="3590"/>
      <c r="K11338" s="3590"/>
      <c r="L11338" s="3590"/>
      <c r="M11338" s="3590"/>
      <c r="N11338" s="3590">
        <v>60</v>
      </c>
      <c r="O11338" s="3590">
        <v>0</v>
      </c>
      <c r="P11338" s="3590">
        <v>10</v>
      </c>
      <c r="Q11338" s="3590"/>
      <c r="R11338" s="3590"/>
      <c r="S11338" s="3590"/>
      <c r="T11338" s="3590"/>
      <c r="U11338" s="3590"/>
      <c r="V11338" s="3590"/>
      <c r="W11338" s="3590"/>
      <c r="X11338" s="3590"/>
      <c r="Y11338" s="3590"/>
      <c r="Z11338" s="3590"/>
      <c r="AA11338" s="3590"/>
      <c r="AB11338" s="3590"/>
      <c r="AC11338" s="1507">
        <f t="shared" si="4331"/>
        <v>30</v>
      </c>
      <c r="AD11338" s="1508">
        <f t="shared" si="4332"/>
        <v>30</v>
      </c>
      <c r="AE11338" s="14">
        <f t="shared" si="4333"/>
        <v>-1500.5666666666666</v>
      </c>
      <c r="AF11338" s="14">
        <f t="shared" si="4334"/>
        <v>23.333333333333332</v>
      </c>
      <c r="AG11338" s="14">
        <f t="shared" si="4335"/>
        <v>1.2857142857142858</v>
      </c>
      <c r="AH11338" s="14">
        <f t="shared" si="4336"/>
        <v>1501.8523809523808</v>
      </c>
      <c r="AI11338" s="14">
        <f t="shared" si="4337"/>
        <v>35043.222222222219</v>
      </c>
      <c r="AJ11338" s="3590"/>
      <c r="AK11338" s="3587"/>
      <c r="AL11338" s="2724"/>
    </row>
    <row r="11339" spans="1:38" ht="15.75">
      <c r="A11339" s="2634">
        <v>15</v>
      </c>
      <c r="B11339" s="174" t="s">
        <v>3604</v>
      </c>
      <c r="C11339" s="2634" t="s">
        <v>153</v>
      </c>
      <c r="D11339" s="2634">
        <v>1</v>
      </c>
      <c r="E11339" s="3590">
        <v>9470</v>
      </c>
      <c r="F11339" s="3590">
        <f t="shared" si="4338"/>
        <v>9470</v>
      </c>
      <c r="G11339" s="2634"/>
      <c r="H11339" s="2634">
        <f>G11339</f>
        <v>0</v>
      </c>
      <c r="I11339" s="3589">
        <v>44728</v>
      </c>
      <c r="J11339" s="1681" t="s">
        <v>3287</v>
      </c>
      <c r="K11339" s="3590"/>
      <c r="L11339" s="3590"/>
      <c r="M11339" s="3590"/>
      <c r="N11339" s="3590">
        <v>0</v>
      </c>
      <c r="O11339" s="3590"/>
      <c r="P11339" s="3590"/>
      <c r="Q11339" s="3590"/>
      <c r="R11339" s="3590"/>
      <c r="S11339" s="3590">
        <v>0</v>
      </c>
      <c r="T11339" s="3590">
        <v>0</v>
      </c>
      <c r="U11339" s="3590">
        <v>0</v>
      </c>
      <c r="V11339" s="3590"/>
      <c r="W11339" s="3590"/>
      <c r="X11339" s="3590">
        <v>0</v>
      </c>
      <c r="Y11339" s="3590"/>
      <c r="Z11339" s="3590"/>
      <c r="AA11339" s="3590"/>
      <c r="AB11339" s="3590"/>
      <c r="AC11339" s="1507">
        <f t="shared" si="4331"/>
        <v>9470</v>
      </c>
      <c r="AD11339" s="1508">
        <f t="shared" si="4332"/>
        <v>9470</v>
      </c>
      <c r="AE11339" s="14">
        <f t="shared" si="4333"/>
        <v>24.366666666666667</v>
      </c>
      <c r="AF11339" s="14">
        <f t="shared" si="4334"/>
        <v>0</v>
      </c>
      <c r="AG11339" s="14" t="e">
        <f t="shared" si="4335"/>
        <v>#DIV/0!</v>
      </c>
      <c r="AH11339" s="14" t="e">
        <f t="shared" si="4336"/>
        <v>#DIV/0!</v>
      </c>
      <c r="AI11339" s="14">
        <f t="shared" si="4337"/>
        <v>9470</v>
      </c>
      <c r="AJ11339" s="3590"/>
      <c r="AK11339" s="3587"/>
      <c r="AL11339" s="2724"/>
    </row>
    <row r="11340" spans="1:38" ht="15.75">
      <c r="A11340" s="2634">
        <v>17</v>
      </c>
      <c r="B11340" s="174" t="s">
        <v>6987</v>
      </c>
      <c r="C11340" s="2634" t="s">
        <v>66</v>
      </c>
      <c r="D11340" s="2634">
        <v>1</v>
      </c>
      <c r="E11340" s="2634">
        <v>1000</v>
      </c>
      <c r="F11340" s="3590">
        <f t="shared" si="4338"/>
        <v>1000</v>
      </c>
      <c r="G11340" s="2634"/>
      <c r="H11340" s="2634">
        <f t="shared" ref="H11340:H11355" si="4339">D11340*G11340</f>
        <v>0</v>
      </c>
      <c r="I11340" s="3589">
        <v>44916</v>
      </c>
      <c r="J11340" s="2634"/>
      <c r="K11340" s="2634"/>
      <c r="L11340" s="2634"/>
      <c r="M11340" s="2634"/>
      <c r="N11340" s="2634">
        <v>631</v>
      </c>
      <c r="O11340" s="2634">
        <v>225</v>
      </c>
      <c r="P11340" s="2634">
        <v>68</v>
      </c>
      <c r="Q11340" s="2634"/>
      <c r="R11340" s="2634"/>
      <c r="S11340" s="2634"/>
      <c r="T11340" s="2634"/>
      <c r="U11340" s="2634"/>
      <c r="V11340" s="2634"/>
      <c r="W11340" s="2634"/>
      <c r="X11340" s="2634"/>
      <c r="Y11340" s="2634"/>
      <c r="Z11340" s="2634"/>
      <c r="AA11340" s="2634"/>
      <c r="AB11340" s="2634"/>
      <c r="AC11340" s="1507">
        <f t="shared" si="4331"/>
        <v>76</v>
      </c>
      <c r="AD11340" s="1508">
        <f t="shared" si="4332"/>
        <v>76</v>
      </c>
      <c r="AE11340" s="14">
        <f t="shared" si="4333"/>
        <v>-1500.5666666666666</v>
      </c>
      <c r="AF11340" s="14">
        <f t="shared" si="4334"/>
        <v>308</v>
      </c>
      <c r="AG11340" s="14">
        <f t="shared" si="4335"/>
        <v>0.24675324675324675</v>
      </c>
      <c r="AH11340" s="14">
        <f t="shared" si="4336"/>
        <v>1500.8134199134199</v>
      </c>
      <c r="AI11340" s="14">
        <f t="shared" si="4337"/>
        <v>462250.53333333333</v>
      </c>
      <c r="AJ11340" s="2634"/>
      <c r="AK11340" s="3587"/>
      <c r="AL11340" s="2724"/>
    </row>
    <row r="11341" spans="1:38" ht="15.75">
      <c r="A11341" s="2634">
        <v>18</v>
      </c>
      <c r="B11341" s="174" t="s">
        <v>6988</v>
      </c>
      <c r="C11341" s="2634" t="s">
        <v>66</v>
      </c>
      <c r="D11341" s="2634">
        <v>1</v>
      </c>
      <c r="E11341" s="2634">
        <v>1000</v>
      </c>
      <c r="F11341" s="3590">
        <f t="shared" si="4338"/>
        <v>1000</v>
      </c>
      <c r="G11341" s="2634"/>
      <c r="H11341" s="2634">
        <f t="shared" si="4339"/>
        <v>0</v>
      </c>
      <c r="I11341" s="3589">
        <v>44916</v>
      </c>
      <c r="J11341" s="2634"/>
      <c r="K11341" s="2634"/>
      <c r="L11341" s="2634"/>
      <c r="M11341" s="2634"/>
      <c r="N11341" s="2634">
        <v>720</v>
      </c>
      <c r="O11341" s="2634">
        <v>220</v>
      </c>
      <c r="P11341" s="2634">
        <v>15</v>
      </c>
      <c r="Q11341" s="2634"/>
      <c r="R11341" s="2634"/>
      <c r="S11341" s="2634"/>
      <c r="T11341" s="2634"/>
      <c r="U11341" s="2634"/>
      <c r="V11341" s="2634"/>
      <c r="W11341" s="2634"/>
      <c r="X11341" s="2634"/>
      <c r="Y11341" s="2634"/>
      <c r="Z11341" s="2634"/>
      <c r="AA11341" s="2634"/>
      <c r="AB11341" s="2634"/>
      <c r="AC11341" s="1507">
        <f t="shared" si="4331"/>
        <v>45</v>
      </c>
      <c r="AD11341" s="1508">
        <f t="shared" si="4332"/>
        <v>45</v>
      </c>
      <c r="AE11341" s="14">
        <f t="shared" si="4333"/>
        <v>-1500.5666666666666</v>
      </c>
      <c r="AF11341" s="14">
        <f t="shared" si="4334"/>
        <v>318.33333333333331</v>
      </c>
      <c r="AG11341" s="14">
        <f t="shared" si="4335"/>
        <v>0.14136125654450263</v>
      </c>
      <c r="AH11341" s="14">
        <f t="shared" si="4336"/>
        <v>1500.7080279232111</v>
      </c>
      <c r="AI11341" s="14">
        <f t="shared" si="4337"/>
        <v>477725.38888888882</v>
      </c>
      <c r="AJ11341" s="2634"/>
      <c r="AK11341" s="3587"/>
      <c r="AL11341" s="2724"/>
    </row>
    <row r="11342" spans="1:38" ht="15.75">
      <c r="A11342" s="2634">
        <v>23</v>
      </c>
      <c r="B11342" s="174" t="s">
        <v>6992</v>
      </c>
      <c r="C11342" s="2634" t="s">
        <v>66</v>
      </c>
      <c r="D11342" s="2634">
        <v>1</v>
      </c>
      <c r="E11342" s="2634">
        <v>2000</v>
      </c>
      <c r="F11342" s="3590">
        <f t="shared" si="4338"/>
        <v>2000</v>
      </c>
      <c r="G11342" s="2634"/>
      <c r="H11342" s="2634">
        <f t="shared" si="4339"/>
        <v>0</v>
      </c>
      <c r="I11342" s="3589">
        <v>44918</v>
      </c>
      <c r="J11342" s="2634"/>
      <c r="K11342" s="2634"/>
      <c r="L11342" s="2634"/>
      <c r="M11342" s="2634"/>
      <c r="N11342" s="2634">
        <v>0</v>
      </c>
      <c r="O11342" s="2634">
        <v>1025</v>
      </c>
      <c r="P11342" s="2634">
        <v>330</v>
      </c>
      <c r="Q11342" s="2634"/>
      <c r="R11342" s="2634"/>
      <c r="S11342" s="2634"/>
      <c r="T11342" s="2634"/>
      <c r="U11342" s="2634"/>
      <c r="V11342" s="2634"/>
      <c r="W11342" s="2634"/>
      <c r="X11342" s="2634"/>
      <c r="Y11342" s="2634"/>
      <c r="Z11342" s="2634"/>
      <c r="AA11342" s="2634"/>
      <c r="AB11342" s="2634"/>
      <c r="AC11342" s="1507">
        <f t="shared" si="4331"/>
        <v>645</v>
      </c>
      <c r="AD11342" s="1508">
        <f t="shared" si="4332"/>
        <v>645</v>
      </c>
      <c r="AE11342" s="14">
        <f t="shared" si="4333"/>
        <v>-1500.5666666666666</v>
      </c>
      <c r="AF11342" s="14">
        <f t="shared" si="4334"/>
        <v>451.66666666666669</v>
      </c>
      <c r="AG11342" s="14">
        <f t="shared" si="4335"/>
        <v>1.4280442804428044</v>
      </c>
      <c r="AH11342" s="14">
        <f t="shared" si="4336"/>
        <v>1501.9947109471093</v>
      </c>
      <c r="AI11342" s="14">
        <f t="shared" si="4337"/>
        <v>678400.9444444445</v>
      </c>
      <c r="AJ11342" s="2634"/>
      <c r="AK11342" s="3587"/>
      <c r="AL11342" s="2724"/>
    </row>
    <row r="11343" spans="1:38" ht="15.75">
      <c r="A11343" s="2634">
        <v>24</v>
      </c>
      <c r="B11343" s="174" t="s">
        <v>6991</v>
      </c>
      <c r="C11343" s="2634" t="s">
        <v>66</v>
      </c>
      <c r="D11343" s="2634">
        <v>1</v>
      </c>
      <c r="E11343" s="2634">
        <v>3000</v>
      </c>
      <c r="F11343" s="3590">
        <f t="shared" si="4338"/>
        <v>3000</v>
      </c>
      <c r="G11343" s="2634"/>
      <c r="H11343" s="2634">
        <f t="shared" si="4339"/>
        <v>0</v>
      </c>
      <c r="I11343" s="3589">
        <v>44918</v>
      </c>
      <c r="J11343" s="2634"/>
      <c r="K11343" s="2634"/>
      <c r="L11343" s="2634"/>
      <c r="M11343" s="2634"/>
      <c r="N11343" s="2634">
        <v>40</v>
      </c>
      <c r="O11343" s="2634">
        <v>1781</v>
      </c>
      <c r="P11343" s="2634">
        <v>669</v>
      </c>
      <c r="Q11343" s="2634"/>
      <c r="R11343" s="2634"/>
      <c r="S11343" s="2634"/>
      <c r="T11343" s="2634"/>
      <c r="U11343" s="2634"/>
      <c r="V11343" s="2634"/>
      <c r="W11343" s="2634"/>
      <c r="X11343" s="2634"/>
      <c r="Y11343" s="2634"/>
      <c r="Z11343" s="2634"/>
      <c r="AA11343" s="2634"/>
      <c r="AB11343" s="2634"/>
      <c r="AC11343" s="1507">
        <f t="shared" si="4331"/>
        <v>510</v>
      </c>
      <c r="AD11343" s="1508">
        <f t="shared" si="4332"/>
        <v>510</v>
      </c>
      <c r="AE11343" s="14">
        <f t="shared" si="4333"/>
        <v>-1500.5666666666666</v>
      </c>
      <c r="AF11343" s="14">
        <f t="shared" si="4334"/>
        <v>830</v>
      </c>
      <c r="AG11343" s="14">
        <f t="shared" si="4335"/>
        <v>0.61445783132530118</v>
      </c>
      <c r="AH11343" s="14">
        <f t="shared" si="4336"/>
        <v>1501.181124497992</v>
      </c>
      <c r="AI11343" s="14">
        <f t="shared" si="4337"/>
        <v>1245980.3333333333</v>
      </c>
      <c r="AJ11343" s="2634"/>
      <c r="AK11343" s="3587"/>
      <c r="AL11343" s="2724"/>
    </row>
    <row r="11344" spans="1:38" ht="21" customHeight="1">
      <c r="A11344" s="2634"/>
      <c r="B11344" s="174" t="s">
        <v>6500</v>
      </c>
      <c r="C11344" s="2634" t="s">
        <v>156</v>
      </c>
      <c r="D11344" s="2634">
        <v>1</v>
      </c>
      <c r="E11344" s="2634"/>
      <c r="F11344" s="3590"/>
      <c r="G11344" s="2634">
        <v>100</v>
      </c>
      <c r="H11344" s="2634">
        <f t="shared" si="4339"/>
        <v>100</v>
      </c>
      <c r="I11344" s="3589">
        <v>44979</v>
      </c>
      <c r="J11344" s="3589">
        <v>45040</v>
      </c>
      <c r="K11344" s="2634"/>
      <c r="L11344" s="2634"/>
      <c r="M11344" s="2634"/>
      <c r="N11344" s="2634"/>
      <c r="O11344" s="2634">
        <v>0</v>
      </c>
      <c r="P11344" s="2634">
        <v>91</v>
      </c>
      <c r="Q11344" s="2634"/>
      <c r="R11344" s="2634"/>
      <c r="S11344" s="2634"/>
      <c r="T11344" s="2634"/>
      <c r="U11344" s="2634"/>
      <c r="V11344" s="2634"/>
      <c r="W11344" s="2634"/>
      <c r="X11344" s="2634"/>
      <c r="Y11344" s="2634"/>
      <c r="Z11344" s="2634"/>
      <c r="AA11344" s="2634"/>
      <c r="AB11344" s="2634"/>
      <c r="AC11344" s="1507">
        <f t="shared" ref="AC11344:AC11360" si="4340">E11344+G11344-N11344-O11344-AA11344-P11344-Q11344-R11344-S11344-T11344-U11344-V11344-W11344-X11344-Y11344</f>
        <v>9</v>
      </c>
      <c r="AD11344" s="1508">
        <f t="shared" ref="AD11344:AD11360" si="4341">D11344*AC11344</f>
        <v>9</v>
      </c>
      <c r="AE11344" s="14">
        <f t="shared" ref="AE11344:AE11360" si="4342">(J11344-"01.04.2023")/30</f>
        <v>0.76666666666666672</v>
      </c>
      <c r="AF11344" s="14">
        <f t="shared" ref="AF11344:AF11360" si="4343">(N11344+O11344+P11344+Q11344+R11344+S11344+T11344+U11344+V11344+W11344+X11344+Y11344)/3</f>
        <v>30.333333333333332</v>
      </c>
      <c r="AG11344" s="14">
        <f t="shared" ref="AG11344:AG11360" si="4344">AC11344/AF11344</f>
        <v>0.2967032967032967</v>
      </c>
      <c r="AH11344" s="14">
        <f t="shared" ref="AH11344:AH11360" si="4345">AG11344-AE11344</f>
        <v>-0.46996336996337001</v>
      </c>
      <c r="AI11344" s="14">
        <f t="shared" ref="AI11344:AI11360" si="4346">AC11344-(AE11344*AF11344)</f>
        <v>-14.255555555555556</v>
      </c>
      <c r="AJ11344" s="2634"/>
      <c r="AK11344" s="3587"/>
      <c r="AL11344" s="2724"/>
    </row>
    <row r="11345" spans="1:38" ht="21" customHeight="1">
      <c r="A11345" s="2634"/>
      <c r="B11345" s="174" t="s">
        <v>6500</v>
      </c>
      <c r="C11345" s="2634" t="s">
        <v>156</v>
      </c>
      <c r="D11345" s="2634">
        <v>1</v>
      </c>
      <c r="E11345" s="2634"/>
      <c r="F11345" s="3590"/>
      <c r="G11345" s="2634">
        <v>50</v>
      </c>
      <c r="H11345" s="2634">
        <f t="shared" si="4339"/>
        <v>50</v>
      </c>
      <c r="I11345" s="3589">
        <v>45013</v>
      </c>
      <c r="J11345" s="3589">
        <v>45040</v>
      </c>
      <c r="K11345" s="2634"/>
      <c r="L11345" s="2634"/>
      <c r="M11345" s="2634"/>
      <c r="N11345" s="2634"/>
      <c r="O11345" s="2634"/>
      <c r="P11345" s="2634"/>
      <c r="Q11345" s="2634"/>
      <c r="R11345" s="2634"/>
      <c r="S11345" s="2634"/>
      <c r="T11345" s="2634"/>
      <c r="U11345" s="2634"/>
      <c r="V11345" s="2634"/>
      <c r="W11345" s="2634"/>
      <c r="X11345" s="2634"/>
      <c r="Y11345" s="2634"/>
      <c r="Z11345" s="2634"/>
      <c r="AA11345" s="2634"/>
      <c r="AB11345" s="2634"/>
      <c r="AC11345" s="1507">
        <f t="shared" si="4340"/>
        <v>50</v>
      </c>
      <c r="AD11345" s="1508">
        <f t="shared" si="4341"/>
        <v>50</v>
      </c>
      <c r="AE11345" s="14">
        <f t="shared" si="4342"/>
        <v>0.76666666666666672</v>
      </c>
      <c r="AF11345" s="14">
        <f t="shared" si="4343"/>
        <v>0</v>
      </c>
      <c r="AG11345" s="14" t="e">
        <f t="shared" si="4344"/>
        <v>#DIV/0!</v>
      </c>
      <c r="AH11345" s="14" t="e">
        <f t="shared" si="4345"/>
        <v>#DIV/0!</v>
      </c>
      <c r="AI11345" s="14">
        <f t="shared" si="4346"/>
        <v>50</v>
      </c>
      <c r="AJ11345" s="2634"/>
      <c r="AK11345" s="3586"/>
      <c r="AL11345" s="2724"/>
    </row>
    <row r="11346" spans="1:38" ht="15.75">
      <c r="A11346" s="2634">
        <v>27</v>
      </c>
      <c r="B11346" s="174" t="s">
        <v>5872</v>
      </c>
      <c r="C11346" s="2634" t="s">
        <v>177</v>
      </c>
      <c r="D11346" s="2634">
        <v>1</v>
      </c>
      <c r="E11346" s="2634">
        <v>1460</v>
      </c>
      <c r="F11346" s="3590">
        <f t="shared" ref="F11346:F11349" si="4347">D11346*E11346</f>
        <v>1460</v>
      </c>
      <c r="G11346" s="2634"/>
      <c r="H11346" s="2634">
        <f t="shared" si="4339"/>
        <v>0</v>
      </c>
      <c r="I11346" s="3589">
        <v>44838</v>
      </c>
      <c r="J11346" s="3589">
        <v>45383</v>
      </c>
      <c r="K11346" s="2634"/>
      <c r="L11346" s="2634"/>
      <c r="M11346" s="2634"/>
      <c r="N11346" s="2634">
        <v>360</v>
      </c>
      <c r="O11346" s="2634">
        <v>270</v>
      </c>
      <c r="P11346" s="2634">
        <v>380</v>
      </c>
      <c r="Q11346" s="2634"/>
      <c r="R11346" s="2634"/>
      <c r="S11346" s="2634"/>
      <c r="T11346" s="2634"/>
      <c r="U11346" s="2634"/>
      <c r="V11346" s="2634"/>
      <c r="W11346" s="2634"/>
      <c r="X11346" s="2634"/>
      <c r="Y11346" s="2634"/>
      <c r="Z11346" s="2634"/>
      <c r="AA11346" s="2634"/>
      <c r="AB11346" s="2634"/>
      <c r="AC11346" s="1507">
        <f t="shared" si="4340"/>
        <v>450</v>
      </c>
      <c r="AD11346" s="1508">
        <f t="shared" si="4341"/>
        <v>450</v>
      </c>
      <c r="AE11346" s="14">
        <f t="shared" si="4342"/>
        <v>12.2</v>
      </c>
      <c r="AF11346" s="14">
        <f t="shared" si="4343"/>
        <v>336.66666666666669</v>
      </c>
      <c r="AG11346" s="14">
        <f t="shared" si="4344"/>
        <v>1.3366336633663365</v>
      </c>
      <c r="AH11346" s="14">
        <f t="shared" si="4345"/>
        <v>-10.863366336633662</v>
      </c>
      <c r="AI11346" s="14">
        <f t="shared" si="4346"/>
        <v>-3657.333333333333</v>
      </c>
      <c r="AJ11346" s="2634"/>
      <c r="AK11346" s="3587"/>
      <c r="AL11346" s="2724"/>
    </row>
    <row r="11347" spans="1:38" ht="26.25" customHeight="1">
      <c r="A11347" s="2634">
        <v>30</v>
      </c>
      <c r="B11347" s="174" t="s">
        <v>6998</v>
      </c>
      <c r="C11347" s="2634" t="s">
        <v>66</v>
      </c>
      <c r="D11347" s="2634">
        <v>1</v>
      </c>
      <c r="E11347" s="2634">
        <v>176</v>
      </c>
      <c r="F11347" s="3590">
        <f t="shared" si="4347"/>
        <v>176</v>
      </c>
      <c r="G11347" s="2634"/>
      <c r="H11347" s="2634">
        <f t="shared" si="4339"/>
        <v>0</v>
      </c>
      <c r="I11347" s="3589">
        <v>44918</v>
      </c>
      <c r="J11347" s="3589"/>
      <c r="K11347" s="2634"/>
      <c r="L11347" s="2634"/>
      <c r="M11347" s="2634"/>
      <c r="N11347" s="2634">
        <v>102</v>
      </c>
      <c r="O11347" s="2634">
        <v>43</v>
      </c>
      <c r="P11347" s="2634">
        <v>25</v>
      </c>
      <c r="Q11347" s="2634"/>
      <c r="R11347" s="2634"/>
      <c r="S11347" s="2634"/>
      <c r="T11347" s="2634"/>
      <c r="U11347" s="2634"/>
      <c r="V11347" s="2634"/>
      <c r="W11347" s="2634"/>
      <c r="X11347" s="2634"/>
      <c r="Y11347" s="2634"/>
      <c r="Z11347" s="2634"/>
      <c r="AA11347" s="2634"/>
      <c r="AB11347" s="2634"/>
      <c r="AC11347" s="1507">
        <f t="shared" si="4340"/>
        <v>6</v>
      </c>
      <c r="AD11347" s="1508">
        <f t="shared" si="4341"/>
        <v>6</v>
      </c>
      <c r="AE11347" s="14">
        <f t="shared" si="4342"/>
        <v>-1500.5666666666666</v>
      </c>
      <c r="AF11347" s="14">
        <f t="shared" si="4343"/>
        <v>56.666666666666664</v>
      </c>
      <c r="AG11347" s="14">
        <f t="shared" si="4344"/>
        <v>0.10588235294117647</v>
      </c>
      <c r="AH11347" s="14">
        <f t="shared" si="4345"/>
        <v>1500.6725490196077</v>
      </c>
      <c r="AI11347" s="14">
        <f t="shared" si="4346"/>
        <v>85038.111111111109</v>
      </c>
      <c r="AJ11347" s="2634"/>
      <c r="AK11347" s="3587"/>
      <c r="AL11347" s="2724"/>
    </row>
    <row r="11348" spans="1:38" ht="26.25" customHeight="1">
      <c r="A11348" s="2634">
        <v>31</v>
      </c>
      <c r="B11348" s="174" t="s">
        <v>6999</v>
      </c>
      <c r="C11348" s="2634" t="s">
        <v>66</v>
      </c>
      <c r="D11348" s="2634">
        <v>1</v>
      </c>
      <c r="E11348" s="2634">
        <v>360</v>
      </c>
      <c r="F11348" s="3590">
        <f t="shared" si="4347"/>
        <v>360</v>
      </c>
      <c r="G11348" s="2634"/>
      <c r="H11348" s="2634">
        <f t="shared" si="4339"/>
        <v>0</v>
      </c>
      <c r="I11348" s="3589">
        <v>44918</v>
      </c>
      <c r="J11348" s="3589"/>
      <c r="K11348" s="2634"/>
      <c r="L11348" s="2634"/>
      <c r="M11348" s="2634"/>
      <c r="N11348" s="2634">
        <v>0</v>
      </c>
      <c r="O11348" s="2634">
        <v>147</v>
      </c>
      <c r="P11348" s="2634">
        <v>107</v>
      </c>
      <c r="Q11348" s="2634"/>
      <c r="R11348" s="2634"/>
      <c r="S11348" s="2634"/>
      <c r="T11348" s="2634"/>
      <c r="U11348" s="2634"/>
      <c r="V11348" s="2634"/>
      <c r="W11348" s="2634"/>
      <c r="X11348" s="2634"/>
      <c r="Y11348" s="2634"/>
      <c r="Z11348" s="2634"/>
      <c r="AA11348" s="2634"/>
      <c r="AB11348" s="2634"/>
      <c r="AC11348" s="1507">
        <f t="shared" si="4340"/>
        <v>106</v>
      </c>
      <c r="AD11348" s="1508">
        <f t="shared" si="4341"/>
        <v>106</v>
      </c>
      <c r="AE11348" s="14">
        <f t="shared" si="4342"/>
        <v>-1500.5666666666666</v>
      </c>
      <c r="AF11348" s="14">
        <f t="shared" si="4343"/>
        <v>84.666666666666671</v>
      </c>
      <c r="AG11348" s="14">
        <f t="shared" si="4344"/>
        <v>1.2519685039370079</v>
      </c>
      <c r="AH11348" s="14">
        <f t="shared" si="4345"/>
        <v>1501.8186351706036</v>
      </c>
      <c r="AI11348" s="14">
        <f t="shared" si="4346"/>
        <v>127153.97777777778</v>
      </c>
      <c r="AJ11348" s="2634"/>
      <c r="AK11348" s="3587"/>
      <c r="AL11348" s="2724"/>
    </row>
    <row r="11349" spans="1:38" ht="15.75">
      <c r="A11349" s="2634">
        <v>32</v>
      </c>
      <c r="B11349" s="174" t="s">
        <v>7000</v>
      </c>
      <c r="C11349" s="2634" t="s">
        <v>66</v>
      </c>
      <c r="D11349" s="2634">
        <v>1</v>
      </c>
      <c r="E11349" s="2634">
        <v>420</v>
      </c>
      <c r="F11349" s="3590">
        <f t="shared" si="4347"/>
        <v>420</v>
      </c>
      <c r="G11349" s="2634"/>
      <c r="H11349" s="2634">
        <f t="shared" si="4339"/>
        <v>0</v>
      </c>
      <c r="I11349" s="3589">
        <v>44918</v>
      </c>
      <c r="J11349" s="3589"/>
      <c r="K11349" s="2634"/>
      <c r="L11349" s="2634"/>
      <c r="M11349" s="2634"/>
      <c r="N11349" s="2634">
        <v>253</v>
      </c>
      <c r="O11349" s="2634">
        <v>0</v>
      </c>
      <c r="P11349" s="2634">
        <v>28</v>
      </c>
      <c r="Q11349" s="2634"/>
      <c r="R11349" s="2634"/>
      <c r="S11349" s="2634"/>
      <c r="T11349" s="2634"/>
      <c r="U11349" s="2634"/>
      <c r="V11349" s="2634"/>
      <c r="W11349" s="2634"/>
      <c r="X11349" s="2634"/>
      <c r="Y11349" s="2634"/>
      <c r="Z11349" s="2634"/>
      <c r="AA11349" s="2634"/>
      <c r="AB11349" s="2634"/>
      <c r="AC11349" s="1507">
        <f t="shared" si="4340"/>
        <v>139</v>
      </c>
      <c r="AD11349" s="1508">
        <f t="shared" si="4341"/>
        <v>139</v>
      </c>
      <c r="AE11349" s="14">
        <f t="shared" si="4342"/>
        <v>-1500.5666666666666</v>
      </c>
      <c r="AF11349" s="14">
        <f t="shared" si="4343"/>
        <v>93.666666666666671</v>
      </c>
      <c r="AG11349" s="14">
        <f t="shared" si="4344"/>
        <v>1.4839857651245552</v>
      </c>
      <c r="AH11349" s="14">
        <f t="shared" si="4345"/>
        <v>1502.0506524317911</v>
      </c>
      <c r="AI11349" s="14">
        <f t="shared" si="4346"/>
        <v>140692.07777777777</v>
      </c>
      <c r="AJ11349" s="2634"/>
      <c r="AK11349" s="3587"/>
      <c r="AL11349" s="2724"/>
    </row>
    <row r="11350" spans="1:38" ht="15.75">
      <c r="A11350" s="2634"/>
      <c r="B11350" s="174" t="s">
        <v>9856</v>
      </c>
      <c r="C11350" s="2634" t="s">
        <v>66</v>
      </c>
      <c r="D11350" s="2634">
        <v>1</v>
      </c>
      <c r="E11350" s="2634"/>
      <c r="F11350" s="3590"/>
      <c r="G11350" s="2634">
        <v>1800</v>
      </c>
      <c r="H11350" s="2634">
        <f t="shared" si="4339"/>
        <v>1800</v>
      </c>
      <c r="I11350" s="3589">
        <v>45001</v>
      </c>
      <c r="J11350" s="3589"/>
      <c r="K11350" s="2634"/>
      <c r="L11350" s="2634"/>
      <c r="M11350" s="2634"/>
      <c r="N11350" s="2634"/>
      <c r="O11350" s="2634"/>
      <c r="P11350" s="2634">
        <v>240</v>
      </c>
      <c r="Q11350" s="2634"/>
      <c r="R11350" s="2634"/>
      <c r="S11350" s="2634"/>
      <c r="T11350" s="2634"/>
      <c r="U11350" s="2634"/>
      <c r="V11350" s="2634"/>
      <c r="W11350" s="2634"/>
      <c r="X11350" s="2634"/>
      <c r="Y11350" s="2634"/>
      <c r="Z11350" s="2634"/>
      <c r="AA11350" s="2634"/>
      <c r="AB11350" s="2634"/>
      <c r="AC11350" s="1507">
        <f t="shared" si="4340"/>
        <v>1560</v>
      </c>
      <c r="AD11350" s="1508">
        <f t="shared" si="4341"/>
        <v>1560</v>
      </c>
      <c r="AE11350" s="14">
        <f t="shared" si="4342"/>
        <v>-1500.5666666666666</v>
      </c>
      <c r="AF11350" s="14">
        <f t="shared" si="4343"/>
        <v>80</v>
      </c>
      <c r="AG11350" s="14">
        <f t="shared" si="4344"/>
        <v>19.5</v>
      </c>
      <c r="AH11350" s="14">
        <f t="shared" si="4345"/>
        <v>1520.0666666666666</v>
      </c>
      <c r="AI11350" s="14">
        <f t="shared" si="4346"/>
        <v>121605.33333333333</v>
      </c>
      <c r="AJ11350" s="2634"/>
      <c r="AK11350" s="3587"/>
      <c r="AL11350" s="2724"/>
    </row>
    <row r="11351" spans="1:38" ht="31.5">
      <c r="A11351" s="2634">
        <v>34</v>
      </c>
      <c r="B11351" s="174" t="s">
        <v>7133</v>
      </c>
      <c r="C11351" s="2634" t="s">
        <v>66</v>
      </c>
      <c r="D11351" s="2634">
        <v>1</v>
      </c>
      <c r="E11351" s="2634">
        <v>2000</v>
      </c>
      <c r="F11351" s="3590">
        <f t="shared" ref="F11351:F11359" si="4348">D11351*E11351</f>
        <v>2000</v>
      </c>
      <c r="G11351" s="2634"/>
      <c r="H11351" s="2634">
        <f t="shared" si="4339"/>
        <v>0</v>
      </c>
      <c r="I11351" s="3589">
        <v>44918</v>
      </c>
      <c r="J11351" s="3589"/>
      <c r="K11351" s="2634"/>
      <c r="L11351" s="2634"/>
      <c r="M11351" s="2634"/>
      <c r="N11351" s="2634">
        <v>0</v>
      </c>
      <c r="O11351" s="2634">
        <v>0</v>
      </c>
      <c r="P11351" s="2634">
        <v>300</v>
      </c>
      <c r="Q11351" s="2634"/>
      <c r="R11351" s="2634"/>
      <c r="S11351" s="2634"/>
      <c r="T11351" s="2634"/>
      <c r="U11351" s="2634"/>
      <c r="V11351" s="2634"/>
      <c r="W11351" s="2634"/>
      <c r="X11351" s="2634"/>
      <c r="Y11351" s="2634"/>
      <c r="Z11351" s="2634"/>
      <c r="AA11351" s="2634"/>
      <c r="AB11351" s="2634"/>
      <c r="AC11351" s="1507">
        <f t="shared" si="4340"/>
        <v>1700</v>
      </c>
      <c r="AD11351" s="1508">
        <f t="shared" si="4341"/>
        <v>1700</v>
      </c>
      <c r="AE11351" s="14">
        <f t="shared" si="4342"/>
        <v>-1500.5666666666666</v>
      </c>
      <c r="AF11351" s="14">
        <f t="shared" si="4343"/>
        <v>100</v>
      </c>
      <c r="AG11351" s="14">
        <f t="shared" si="4344"/>
        <v>17</v>
      </c>
      <c r="AH11351" s="14">
        <f t="shared" si="4345"/>
        <v>1517.5666666666666</v>
      </c>
      <c r="AI11351" s="14">
        <f t="shared" si="4346"/>
        <v>151756.66666666666</v>
      </c>
      <c r="AJ11351" s="2634"/>
      <c r="AK11351" s="3587"/>
      <c r="AL11351" s="2724"/>
    </row>
    <row r="11352" spans="1:38" ht="31.5">
      <c r="A11352" s="2634">
        <v>35</v>
      </c>
      <c r="B11352" s="174" t="s">
        <v>6974</v>
      </c>
      <c r="C11352" s="222" t="s">
        <v>63</v>
      </c>
      <c r="D11352" s="3442">
        <v>1</v>
      </c>
      <c r="E11352" s="2634">
        <v>868</v>
      </c>
      <c r="F11352" s="3590">
        <f t="shared" si="4348"/>
        <v>868</v>
      </c>
      <c r="G11352" s="192"/>
      <c r="H11352" s="2634">
        <f t="shared" si="4339"/>
        <v>0</v>
      </c>
      <c r="I11352" s="3589">
        <v>44907</v>
      </c>
      <c r="J11352" s="3589"/>
      <c r="K11352" s="2634"/>
      <c r="L11352" s="2634"/>
      <c r="M11352" s="2634"/>
      <c r="N11352" s="2634">
        <v>560</v>
      </c>
      <c r="O11352" s="2634">
        <v>140</v>
      </c>
      <c r="P11352" s="2634">
        <v>112</v>
      </c>
      <c r="Q11352" s="2634"/>
      <c r="R11352" s="2634"/>
      <c r="S11352" s="2634"/>
      <c r="T11352" s="2634"/>
      <c r="U11352" s="2634"/>
      <c r="V11352" s="2634"/>
      <c r="W11352" s="2634"/>
      <c r="X11352" s="2634"/>
      <c r="Y11352" s="192"/>
      <c r="Z11352" s="2634"/>
      <c r="AA11352" s="2634"/>
      <c r="AB11352" s="2634"/>
      <c r="AC11352" s="1507">
        <f t="shared" si="4340"/>
        <v>56</v>
      </c>
      <c r="AD11352" s="1508">
        <f t="shared" si="4341"/>
        <v>56</v>
      </c>
      <c r="AE11352" s="14">
        <f t="shared" si="4342"/>
        <v>-1500.5666666666666</v>
      </c>
      <c r="AF11352" s="14">
        <f t="shared" si="4343"/>
        <v>270.66666666666669</v>
      </c>
      <c r="AG11352" s="14">
        <f t="shared" si="4344"/>
        <v>0.20689655172413793</v>
      </c>
      <c r="AH11352" s="14">
        <f t="shared" si="4345"/>
        <v>1500.7735632183908</v>
      </c>
      <c r="AI11352" s="14">
        <f t="shared" si="4346"/>
        <v>406209.37777777779</v>
      </c>
      <c r="AJ11352" s="2634"/>
      <c r="AK11352" s="3586"/>
      <c r="AL11352" s="2724"/>
    </row>
    <row r="11353" spans="1:38" ht="33.75" customHeight="1">
      <c r="A11353" s="2634">
        <v>36</v>
      </c>
      <c r="B11353" s="174" t="s">
        <v>6975</v>
      </c>
      <c r="C11353" s="222" t="s">
        <v>63</v>
      </c>
      <c r="D11353" s="3442">
        <v>1</v>
      </c>
      <c r="E11353" s="2634">
        <v>560</v>
      </c>
      <c r="F11353" s="3590">
        <f t="shared" si="4348"/>
        <v>560</v>
      </c>
      <c r="G11353" s="192"/>
      <c r="H11353" s="2634">
        <f t="shared" si="4339"/>
        <v>0</v>
      </c>
      <c r="I11353" s="3589">
        <v>44907</v>
      </c>
      <c r="J11353" s="3589"/>
      <c r="K11353" s="2634"/>
      <c r="L11353" s="2634"/>
      <c r="M11353" s="2634"/>
      <c r="N11353" s="2634">
        <v>196</v>
      </c>
      <c r="O11353" s="2634">
        <v>252</v>
      </c>
      <c r="P11353" s="2634"/>
      <c r="Q11353" s="2634"/>
      <c r="R11353" s="2634"/>
      <c r="S11353" s="2634"/>
      <c r="T11353" s="2634"/>
      <c r="U11353" s="2634"/>
      <c r="V11353" s="2634"/>
      <c r="W11353" s="2634"/>
      <c r="X11353" s="2634"/>
      <c r="Y11353" s="192"/>
      <c r="Z11353" s="2634"/>
      <c r="AA11353" s="2634"/>
      <c r="AB11353" s="2634"/>
      <c r="AC11353" s="1507">
        <f t="shared" si="4340"/>
        <v>112</v>
      </c>
      <c r="AD11353" s="1508">
        <f t="shared" si="4341"/>
        <v>112</v>
      </c>
      <c r="AE11353" s="14">
        <f t="shared" si="4342"/>
        <v>-1500.5666666666666</v>
      </c>
      <c r="AF11353" s="14">
        <f t="shared" si="4343"/>
        <v>149.33333333333334</v>
      </c>
      <c r="AG11353" s="14">
        <f t="shared" si="4344"/>
        <v>0.75</v>
      </c>
      <c r="AH11353" s="14">
        <f t="shared" si="4345"/>
        <v>1501.3166666666666</v>
      </c>
      <c r="AI11353" s="14">
        <f t="shared" si="4346"/>
        <v>224196.62222222221</v>
      </c>
      <c r="AJ11353" s="2634"/>
      <c r="AK11353" s="3587"/>
      <c r="AL11353" s="2724"/>
    </row>
    <row r="11354" spans="1:38" ht="31.5">
      <c r="A11354" s="2634">
        <v>42</v>
      </c>
      <c r="B11354" s="469" t="s">
        <v>7093</v>
      </c>
      <c r="C11354" s="222" t="s">
        <v>66</v>
      </c>
      <c r="D11354" s="3442">
        <v>1</v>
      </c>
      <c r="E11354" s="2634">
        <v>1000</v>
      </c>
      <c r="F11354" s="3590">
        <f t="shared" si="4348"/>
        <v>1000</v>
      </c>
      <c r="G11354" s="192"/>
      <c r="H11354" s="2634">
        <f t="shared" si="4339"/>
        <v>0</v>
      </c>
      <c r="I11354" s="3589">
        <v>44907</v>
      </c>
      <c r="J11354" s="3589"/>
      <c r="K11354" s="2634"/>
      <c r="L11354" s="2634"/>
      <c r="M11354" s="2634"/>
      <c r="N11354" s="2634">
        <v>50</v>
      </c>
      <c r="O11354" s="2634">
        <v>700</v>
      </c>
      <c r="P11354" s="2634"/>
      <c r="Q11354" s="2634"/>
      <c r="R11354" s="2634"/>
      <c r="S11354" s="2634"/>
      <c r="T11354" s="2634"/>
      <c r="U11354" s="2634"/>
      <c r="V11354" s="2634"/>
      <c r="W11354" s="2634"/>
      <c r="X11354" s="2634"/>
      <c r="Y11354" s="192"/>
      <c r="Z11354" s="2634"/>
      <c r="AA11354" s="2634"/>
      <c r="AB11354" s="2634"/>
      <c r="AC11354" s="1507">
        <f t="shared" si="4340"/>
        <v>250</v>
      </c>
      <c r="AD11354" s="1508">
        <f t="shared" si="4341"/>
        <v>250</v>
      </c>
      <c r="AE11354" s="14">
        <f t="shared" si="4342"/>
        <v>-1500.5666666666666</v>
      </c>
      <c r="AF11354" s="14">
        <f t="shared" si="4343"/>
        <v>250</v>
      </c>
      <c r="AG11354" s="14">
        <f t="shared" si="4344"/>
        <v>1</v>
      </c>
      <c r="AH11354" s="14">
        <f t="shared" si="4345"/>
        <v>1501.5666666666666</v>
      </c>
      <c r="AI11354" s="14">
        <f t="shared" si="4346"/>
        <v>375391.66666666663</v>
      </c>
      <c r="AJ11354" s="2634"/>
      <c r="AK11354" s="3587"/>
      <c r="AL11354" s="2724"/>
    </row>
    <row r="11355" spans="1:38" ht="15.75">
      <c r="A11355" s="2634">
        <v>43</v>
      </c>
      <c r="B11355" s="469" t="s">
        <v>7171</v>
      </c>
      <c r="C11355" s="222" t="s">
        <v>63</v>
      </c>
      <c r="D11355" s="3442">
        <v>1</v>
      </c>
      <c r="E11355" s="2634">
        <v>12000</v>
      </c>
      <c r="F11355" s="3590">
        <f t="shared" si="4348"/>
        <v>12000</v>
      </c>
      <c r="G11355" s="192"/>
      <c r="H11355" s="2634">
        <f t="shared" si="4339"/>
        <v>0</v>
      </c>
      <c r="I11355" s="3589">
        <v>44907</v>
      </c>
      <c r="J11355" s="3589"/>
      <c r="K11355" s="2634"/>
      <c r="L11355" s="2634"/>
      <c r="M11355" s="2634"/>
      <c r="N11355" s="2634">
        <v>8280</v>
      </c>
      <c r="O11355" s="2634">
        <v>0</v>
      </c>
      <c r="P11355" s="2634">
        <v>1860</v>
      </c>
      <c r="Q11355" s="2634"/>
      <c r="R11355" s="2634"/>
      <c r="S11355" s="2634"/>
      <c r="T11355" s="2634"/>
      <c r="U11355" s="2634"/>
      <c r="V11355" s="2634"/>
      <c r="W11355" s="2634"/>
      <c r="X11355" s="2634"/>
      <c r="Y11355" s="192"/>
      <c r="Z11355" s="2634"/>
      <c r="AA11355" s="2634"/>
      <c r="AB11355" s="2634"/>
      <c r="AC11355" s="1507">
        <f t="shared" si="4340"/>
        <v>1860</v>
      </c>
      <c r="AD11355" s="1508">
        <f t="shared" si="4341"/>
        <v>1860</v>
      </c>
      <c r="AE11355" s="14">
        <f t="shared" si="4342"/>
        <v>-1500.5666666666666</v>
      </c>
      <c r="AF11355" s="14">
        <f t="shared" si="4343"/>
        <v>3380</v>
      </c>
      <c r="AG11355" s="14">
        <f t="shared" si="4344"/>
        <v>0.55029585798816572</v>
      </c>
      <c r="AH11355" s="14">
        <f t="shared" si="4345"/>
        <v>1501.1169625246548</v>
      </c>
      <c r="AI11355" s="14">
        <f t="shared" si="4346"/>
        <v>5073775.333333333</v>
      </c>
      <c r="AJ11355" s="2634"/>
      <c r="AK11355" s="3587"/>
      <c r="AL11355" s="2724"/>
    </row>
    <row r="11356" spans="1:38" ht="15.75">
      <c r="A11356" s="2634">
        <v>46</v>
      </c>
      <c r="B11356" s="469" t="s">
        <v>7172</v>
      </c>
      <c r="C11356" s="222" t="s">
        <v>63</v>
      </c>
      <c r="D11356" s="3442">
        <v>1</v>
      </c>
      <c r="E11356" s="2634">
        <v>2940</v>
      </c>
      <c r="F11356" s="3590">
        <f t="shared" si="4348"/>
        <v>2940</v>
      </c>
      <c r="G11356" s="192"/>
      <c r="H11356" s="2634">
        <f t="shared" ref="H11356:H11367" si="4349">D11356*G11356</f>
        <v>0</v>
      </c>
      <c r="I11356" s="3589">
        <v>44907</v>
      </c>
      <c r="J11356" s="3589"/>
      <c r="K11356" s="2634"/>
      <c r="L11356" s="2634"/>
      <c r="M11356" s="2634"/>
      <c r="N11356" s="2634">
        <v>1890</v>
      </c>
      <c r="O11356" s="2634">
        <v>390</v>
      </c>
      <c r="P11356" s="2634">
        <v>560</v>
      </c>
      <c r="Q11356" s="2634"/>
      <c r="R11356" s="2634"/>
      <c r="S11356" s="2634"/>
      <c r="T11356" s="2634"/>
      <c r="U11356" s="2634"/>
      <c r="V11356" s="2634"/>
      <c r="W11356" s="2634"/>
      <c r="X11356" s="2634"/>
      <c r="Y11356" s="192"/>
      <c r="Z11356" s="2634"/>
      <c r="AA11356" s="2634"/>
      <c r="AB11356" s="2634"/>
      <c r="AC11356" s="1507">
        <f t="shared" si="4340"/>
        <v>100</v>
      </c>
      <c r="AD11356" s="1508">
        <f t="shared" si="4341"/>
        <v>100</v>
      </c>
      <c r="AE11356" s="14">
        <f t="shared" si="4342"/>
        <v>-1500.5666666666666</v>
      </c>
      <c r="AF11356" s="14">
        <f t="shared" si="4343"/>
        <v>946.66666666666663</v>
      </c>
      <c r="AG11356" s="14">
        <f t="shared" si="4344"/>
        <v>0.10563380281690141</v>
      </c>
      <c r="AH11356" s="14">
        <f t="shared" si="4345"/>
        <v>1500.6723004694836</v>
      </c>
      <c r="AI11356" s="14">
        <f t="shared" si="4346"/>
        <v>1420636.4444444443</v>
      </c>
      <c r="AJ11356" s="2634"/>
      <c r="AK11356" s="3587"/>
      <c r="AL11356" s="2724"/>
    </row>
    <row r="11357" spans="1:38" ht="15.75">
      <c r="A11357" s="2634">
        <v>47</v>
      </c>
      <c r="B11357" s="469" t="s">
        <v>7173</v>
      </c>
      <c r="C11357" s="222" t="s">
        <v>63</v>
      </c>
      <c r="D11357" s="3442">
        <v>1</v>
      </c>
      <c r="E11357" s="2634">
        <v>850</v>
      </c>
      <c r="F11357" s="3590">
        <f t="shared" si="4348"/>
        <v>850</v>
      </c>
      <c r="G11357" s="192"/>
      <c r="H11357" s="2634">
        <f t="shared" si="4349"/>
        <v>0</v>
      </c>
      <c r="I11357" s="3589">
        <v>44907</v>
      </c>
      <c r="J11357" s="3589"/>
      <c r="K11357" s="2634"/>
      <c r="L11357" s="2634"/>
      <c r="M11357" s="2634"/>
      <c r="N11357" s="2634">
        <v>460</v>
      </c>
      <c r="O11357" s="2634">
        <v>150</v>
      </c>
      <c r="P11357" s="2634">
        <v>120</v>
      </c>
      <c r="Q11357" s="2634"/>
      <c r="R11357" s="2634"/>
      <c r="S11357" s="2634"/>
      <c r="T11357" s="2634"/>
      <c r="U11357" s="2634"/>
      <c r="V11357" s="2634"/>
      <c r="W11357" s="2634"/>
      <c r="X11357" s="2634"/>
      <c r="Y11357" s="192"/>
      <c r="Z11357" s="2634"/>
      <c r="AA11357" s="2634"/>
      <c r="AB11357" s="2634"/>
      <c r="AC11357" s="1507">
        <f t="shared" si="4340"/>
        <v>120</v>
      </c>
      <c r="AD11357" s="1508">
        <f t="shared" si="4341"/>
        <v>120</v>
      </c>
      <c r="AE11357" s="14">
        <f t="shared" si="4342"/>
        <v>-1500.5666666666666</v>
      </c>
      <c r="AF11357" s="14">
        <f t="shared" si="4343"/>
        <v>243.33333333333334</v>
      </c>
      <c r="AG11357" s="14">
        <f t="shared" si="4344"/>
        <v>0.49315068493150682</v>
      </c>
      <c r="AH11357" s="14">
        <f t="shared" si="4345"/>
        <v>1501.0598173515982</v>
      </c>
      <c r="AI11357" s="14">
        <f t="shared" si="4346"/>
        <v>365257.88888888888</v>
      </c>
      <c r="AJ11357" s="2634"/>
      <c r="AK11357" s="3587"/>
      <c r="AL11357" s="2724"/>
    </row>
    <row r="11358" spans="1:38" ht="31.5">
      <c r="A11358" s="2634">
        <v>50</v>
      </c>
      <c r="B11358" s="469" t="s">
        <v>7082</v>
      </c>
      <c r="C11358" s="222" t="s">
        <v>66</v>
      </c>
      <c r="D11358" s="3442">
        <v>1</v>
      </c>
      <c r="E11358" s="2634">
        <v>894</v>
      </c>
      <c r="F11358" s="3590">
        <f t="shared" si="4348"/>
        <v>894</v>
      </c>
      <c r="G11358" s="192"/>
      <c r="H11358" s="2634">
        <f t="shared" si="4349"/>
        <v>0</v>
      </c>
      <c r="I11358" s="3589">
        <v>44907</v>
      </c>
      <c r="J11358" s="3589"/>
      <c r="K11358" s="2634"/>
      <c r="L11358" s="2634"/>
      <c r="M11358" s="2634"/>
      <c r="N11358" s="2634">
        <v>227</v>
      </c>
      <c r="O11358" s="2634">
        <v>491</v>
      </c>
      <c r="P11358" s="2634">
        <v>66</v>
      </c>
      <c r="Q11358" s="2634"/>
      <c r="R11358" s="2634"/>
      <c r="S11358" s="2634"/>
      <c r="T11358" s="2634"/>
      <c r="U11358" s="2634"/>
      <c r="V11358" s="2634"/>
      <c r="W11358" s="2634"/>
      <c r="X11358" s="2634"/>
      <c r="Y11358" s="192"/>
      <c r="Z11358" s="2634"/>
      <c r="AA11358" s="2634"/>
      <c r="AB11358" s="2634"/>
      <c r="AC11358" s="1507">
        <f t="shared" si="4340"/>
        <v>110</v>
      </c>
      <c r="AD11358" s="1508">
        <f t="shared" si="4341"/>
        <v>110</v>
      </c>
      <c r="AE11358" s="14">
        <f t="shared" si="4342"/>
        <v>-1500.5666666666666</v>
      </c>
      <c r="AF11358" s="14">
        <f t="shared" si="4343"/>
        <v>261.33333333333331</v>
      </c>
      <c r="AG11358" s="14">
        <f t="shared" si="4344"/>
        <v>0.42091836734693883</v>
      </c>
      <c r="AH11358" s="14">
        <f t="shared" si="4345"/>
        <v>1500.9875850340136</v>
      </c>
      <c r="AI11358" s="14">
        <f t="shared" si="4346"/>
        <v>392258.08888888883</v>
      </c>
      <c r="AJ11358" s="2634"/>
      <c r="AK11358" s="3587"/>
      <c r="AL11358" s="2724"/>
    </row>
    <row r="11359" spans="1:38" ht="31.5">
      <c r="A11359" s="2634">
        <v>51</v>
      </c>
      <c r="B11359" s="469" t="s">
        <v>7174</v>
      </c>
      <c r="C11359" s="222" t="s">
        <v>63</v>
      </c>
      <c r="D11359" s="3442">
        <v>20.440000000000001</v>
      </c>
      <c r="E11359" s="2634">
        <v>11900</v>
      </c>
      <c r="F11359" s="3590">
        <f t="shared" si="4348"/>
        <v>243236.00000000003</v>
      </c>
      <c r="G11359" s="192"/>
      <c r="H11359" s="2634">
        <f t="shared" si="4349"/>
        <v>0</v>
      </c>
      <c r="I11359" s="3589">
        <v>44907</v>
      </c>
      <c r="J11359" s="3589"/>
      <c r="K11359" s="2634"/>
      <c r="L11359" s="2634"/>
      <c r="M11359" s="2634"/>
      <c r="N11359" s="2634">
        <v>9300</v>
      </c>
      <c r="O11359" s="2634">
        <v>1400</v>
      </c>
      <c r="P11359" s="2634">
        <v>1000</v>
      </c>
      <c r="Q11359" s="2634"/>
      <c r="R11359" s="2634"/>
      <c r="S11359" s="2634"/>
      <c r="T11359" s="2634"/>
      <c r="U11359" s="2634"/>
      <c r="V11359" s="2634"/>
      <c r="W11359" s="2634"/>
      <c r="X11359" s="2634"/>
      <c r="Y11359" s="192"/>
      <c r="Z11359" s="2634"/>
      <c r="AA11359" s="2634"/>
      <c r="AB11359" s="2634"/>
      <c r="AC11359" s="1507">
        <f t="shared" si="4340"/>
        <v>200</v>
      </c>
      <c r="AD11359" s="1508">
        <f t="shared" si="4341"/>
        <v>4088.0000000000005</v>
      </c>
      <c r="AE11359" s="14">
        <f t="shared" si="4342"/>
        <v>-1500.5666666666666</v>
      </c>
      <c r="AF11359" s="14">
        <f t="shared" si="4343"/>
        <v>3900</v>
      </c>
      <c r="AG11359" s="14">
        <f t="shared" si="4344"/>
        <v>5.128205128205128E-2</v>
      </c>
      <c r="AH11359" s="14">
        <f t="shared" si="4345"/>
        <v>1500.6179487179486</v>
      </c>
      <c r="AI11359" s="14">
        <f t="shared" si="4346"/>
        <v>5852410</v>
      </c>
      <c r="AJ11359" s="2634"/>
      <c r="AK11359" s="3587"/>
      <c r="AL11359" s="2724"/>
    </row>
    <row r="11360" spans="1:38" ht="15.75">
      <c r="A11360" s="2634"/>
      <c r="B11360" s="174" t="s">
        <v>8938</v>
      </c>
      <c r="C11360" s="2634" t="s">
        <v>63</v>
      </c>
      <c r="D11360" s="2634">
        <v>1</v>
      </c>
      <c r="E11360" s="2634"/>
      <c r="F11360" s="3590"/>
      <c r="G11360" s="2634">
        <v>2000</v>
      </c>
      <c r="H11360" s="2634">
        <f t="shared" si="4349"/>
        <v>2000</v>
      </c>
      <c r="I11360" s="3589">
        <v>44964</v>
      </c>
      <c r="J11360" s="3589"/>
      <c r="K11360" s="2634"/>
      <c r="L11360" s="2634"/>
      <c r="M11360" s="2634"/>
      <c r="N11360" s="2634"/>
      <c r="O11360" s="2634">
        <v>618</v>
      </c>
      <c r="P11360" s="2634">
        <v>884</v>
      </c>
      <c r="Q11360" s="2634"/>
      <c r="R11360" s="2634"/>
      <c r="S11360" s="2634"/>
      <c r="T11360" s="2634"/>
      <c r="U11360" s="2634"/>
      <c r="V11360" s="2634"/>
      <c r="W11360" s="2634"/>
      <c r="X11360" s="2634"/>
      <c r="Y11360" s="2634"/>
      <c r="Z11360" s="2634"/>
      <c r="AA11360" s="2634"/>
      <c r="AB11360" s="2634"/>
      <c r="AC11360" s="1507">
        <f t="shared" si="4340"/>
        <v>498</v>
      </c>
      <c r="AD11360" s="1508">
        <f t="shared" si="4341"/>
        <v>498</v>
      </c>
      <c r="AE11360" s="14">
        <f t="shared" si="4342"/>
        <v>-1500.5666666666666</v>
      </c>
      <c r="AF11360" s="14">
        <f t="shared" si="4343"/>
        <v>500.66666666666669</v>
      </c>
      <c r="AG11360" s="14">
        <f t="shared" si="4344"/>
        <v>0.9946737683089214</v>
      </c>
      <c r="AH11360" s="14">
        <f t="shared" si="4345"/>
        <v>1501.5613404349756</v>
      </c>
      <c r="AI11360" s="14">
        <f t="shared" si="4346"/>
        <v>751781.7111111111</v>
      </c>
      <c r="AJ11360" s="2634"/>
      <c r="AK11360" s="3587"/>
      <c r="AL11360" s="2724"/>
    </row>
    <row r="11361" spans="1:38" ht="31.5">
      <c r="A11361" s="2634">
        <v>54</v>
      </c>
      <c r="B11361" s="174" t="s">
        <v>6438</v>
      </c>
      <c r="C11361" s="2634" t="s">
        <v>65</v>
      </c>
      <c r="D11361" s="2634">
        <v>704.31124</v>
      </c>
      <c r="E11361" s="2634">
        <v>772</v>
      </c>
      <c r="F11361" s="3590">
        <f t="shared" ref="F11361:F11366" si="4350">D11361*E11361</f>
        <v>543728.27728000004</v>
      </c>
      <c r="G11361" s="2634"/>
      <c r="H11361" s="2634">
        <f t="shared" si="4349"/>
        <v>0</v>
      </c>
      <c r="I11361" s="3589">
        <v>44890</v>
      </c>
      <c r="J11361" s="3589">
        <v>45382</v>
      </c>
      <c r="K11361" s="2634"/>
      <c r="L11361" s="2634"/>
      <c r="M11361" s="2634"/>
      <c r="N11361" s="2634">
        <v>167</v>
      </c>
      <c r="O11361" s="2634">
        <v>111</v>
      </c>
      <c r="P11361" s="2634">
        <v>17</v>
      </c>
      <c r="Q11361" s="2634"/>
      <c r="R11361" s="2634"/>
      <c r="S11361" s="2634"/>
      <c r="T11361" s="2634"/>
      <c r="U11361" s="2634"/>
      <c r="V11361" s="2634"/>
      <c r="W11361" s="2634"/>
      <c r="X11361" s="2634"/>
      <c r="Y11361" s="2634"/>
      <c r="Z11361" s="2634"/>
      <c r="AA11361" s="2634"/>
      <c r="AB11361" s="2634"/>
      <c r="AC11361" s="1507">
        <f t="shared" ref="AC11361:AC11367" si="4351">E11361+G11361-N11361-O11361-AA11361-P11361-Q11361-R11361-S11361-T11361-U11361-V11361-W11361-X11361-Y11361</f>
        <v>477</v>
      </c>
      <c r="AD11361" s="1508">
        <f t="shared" ref="AD11361:AD11367" si="4352">D11361*AC11361</f>
        <v>335956.46148</v>
      </c>
      <c r="AE11361" s="14">
        <f t="shared" ref="AE11361:AE11367" si="4353">(J11361-"01.04.2023")/30</f>
        <v>12.166666666666666</v>
      </c>
      <c r="AF11361" s="14">
        <f t="shared" ref="AF11361:AF11367" si="4354">(N11361+O11361+P11361+Q11361+R11361+S11361+T11361+U11361+V11361+W11361+X11361+Y11361)/3</f>
        <v>98.333333333333329</v>
      </c>
      <c r="AG11361" s="14">
        <f t="shared" ref="AG11361:AG11367" si="4355">AC11361/AF11361</f>
        <v>4.8508474576271192</v>
      </c>
      <c r="AH11361" s="14">
        <f t="shared" ref="AH11361:AH11367" si="4356">AG11361-AE11361</f>
        <v>-7.3158192090395469</v>
      </c>
      <c r="AI11361" s="14">
        <f t="shared" ref="AI11361:AI11367" si="4357">AC11361-(AE11361*AF11361)</f>
        <v>-719.38888888888869</v>
      </c>
      <c r="AJ11361" s="2634"/>
      <c r="AK11361" s="3587"/>
      <c r="AL11361" s="2724"/>
    </row>
    <row r="11362" spans="1:38" ht="31.5">
      <c r="A11362" s="2634">
        <v>56</v>
      </c>
      <c r="B11362" s="482" t="s">
        <v>5409</v>
      </c>
      <c r="C11362" s="482" t="s">
        <v>65</v>
      </c>
      <c r="D11362" s="3581">
        <v>1</v>
      </c>
      <c r="E11362" s="482">
        <v>209</v>
      </c>
      <c r="F11362" s="3590">
        <f t="shared" si="4350"/>
        <v>209</v>
      </c>
      <c r="G11362" s="482"/>
      <c r="H11362" s="482">
        <f t="shared" si="4349"/>
        <v>0</v>
      </c>
      <c r="I11362" s="2756">
        <v>44832</v>
      </c>
      <c r="J11362" s="482"/>
      <c r="K11362" s="482"/>
      <c r="L11362" s="482"/>
      <c r="M11362" s="482"/>
      <c r="N11362" s="482">
        <v>1</v>
      </c>
      <c r="O11362" s="482">
        <v>40</v>
      </c>
      <c r="P11362" s="482">
        <v>65</v>
      </c>
      <c r="Q11362" s="482"/>
      <c r="R11362" s="482"/>
      <c r="S11362" s="482"/>
      <c r="T11362" s="482"/>
      <c r="U11362" s="482"/>
      <c r="V11362" s="482"/>
      <c r="W11362" s="482"/>
      <c r="X11362" s="482"/>
      <c r="Y11362" s="482"/>
      <c r="Z11362" s="482"/>
      <c r="AA11362" s="482"/>
      <c r="AB11362" s="482"/>
      <c r="AC11362" s="1507">
        <f t="shared" si="4351"/>
        <v>103</v>
      </c>
      <c r="AD11362" s="1508">
        <f t="shared" si="4352"/>
        <v>103</v>
      </c>
      <c r="AE11362" s="14">
        <f t="shared" si="4353"/>
        <v>-1500.5666666666666</v>
      </c>
      <c r="AF11362" s="14">
        <f t="shared" si="4354"/>
        <v>35.333333333333336</v>
      </c>
      <c r="AG11362" s="14">
        <f t="shared" si="4355"/>
        <v>2.9150943396226414</v>
      </c>
      <c r="AH11362" s="14">
        <f t="shared" si="4356"/>
        <v>1503.4817610062892</v>
      </c>
      <c r="AI11362" s="14">
        <f t="shared" si="4357"/>
        <v>53123.022222222222</v>
      </c>
      <c r="AJ11362" s="3583"/>
      <c r="AK11362" s="3587"/>
      <c r="AL11362" s="2724"/>
    </row>
    <row r="11363" spans="1:38" ht="15.75">
      <c r="A11363" s="2634"/>
      <c r="B11363" s="482" t="s">
        <v>9857</v>
      </c>
      <c r="C11363" s="482" t="s">
        <v>66</v>
      </c>
      <c r="D11363" s="3581">
        <v>1</v>
      </c>
      <c r="E11363" s="482">
        <v>0</v>
      </c>
      <c r="F11363" s="3590">
        <f t="shared" si="4350"/>
        <v>0</v>
      </c>
      <c r="G11363" s="482">
        <v>1</v>
      </c>
      <c r="H11363" s="482">
        <f t="shared" si="4349"/>
        <v>1</v>
      </c>
      <c r="I11363" s="2756">
        <v>45001</v>
      </c>
      <c r="J11363" s="482"/>
      <c r="K11363" s="482"/>
      <c r="L11363" s="482"/>
      <c r="M11363" s="482"/>
      <c r="N11363" s="482"/>
      <c r="O11363" s="482"/>
      <c r="P11363" s="482"/>
      <c r="Q11363" s="482"/>
      <c r="R11363" s="482"/>
      <c r="S11363" s="482"/>
      <c r="T11363" s="482"/>
      <c r="U11363" s="482"/>
      <c r="V11363" s="482"/>
      <c r="W11363" s="482"/>
      <c r="X11363" s="482"/>
      <c r="Y11363" s="482"/>
      <c r="Z11363" s="482"/>
      <c r="AA11363" s="482"/>
      <c r="AB11363" s="482"/>
      <c r="AC11363" s="1507">
        <f t="shared" si="4351"/>
        <v>1</v>
      </c>
      <c r="AD11363" s="1508">
        <f t="shared" si="4352"/>
        <v>1</v>
      </c>
      <c r="AE11363" s="14">
        <f t="shared" si="4353"/>
        <v>-1500.5666666666666</v>
      </c>
      <c r="AF11363" s="14">
        <f t="shared" si="4354"/>
        <v>0</v>
      </c>
      <c r="AG11363" s="14" t="e">
        <f t="shared" si="4355"/>
        <v>#DIV/0!</v>
      </c>
      <c r="AH11363" s="14" t="e">
        <f t="shared" si="4356"/>
        <v>#DIV/0!</v>
      </c>
      <c r="AI11363" s="14">
        <f t="shared" si="4357"/>
        <v>1</v>
      </c>
      <c r="AJ11363" s="3583"/>
      <c r="AK11363" s="3587"/>
      <c r="AL11363" s="2724"/>
    </row>
    <row r="11364" spans="1:38" ht="15.75">
      <c r="A11364" s="2634">
        <v>59</v>
      </c>
      <c r="B11364" s="482" t="s">
        <v>6993</v>
      </c>
      <c r="C11364" s="3594" t="s">
        <v>66</v>
      </c>
      <c r="D11364" s="3581">
        <v>1</v>
      </c>
      <c r="E11364" s="482">
        <v>2315</v>
      </c>
      <c r="F11364" s="3590">
        <f t="shared" si="4350"/>
        <v>2315</v>
      </c>
      <c r="G11364" s="3594"/>
      <c r="H11364" s="482">
        <f t="shared" si="4349"/>
        <v>0</v>
      </c>
      <c r="I11364" s="2756">
        <v>44918</v>
      </c>
      <c r="J11364" s="3593"/>
      <c r="K11364" s="482"/>
      <c r="L11364" s="482"/>
      <c r="M11364" s="482"/>
      <c r="N11364" s="482">
        <v>276</v>
      </c>
      <c r="O11364" s="482">
        <v>1124</v>
      </c>
      <c r="P11364" s="482">
        <v>651</v>
      </c>
      <c r="Q11364" s="482"/>
      <c r="R11364" s="482"/>
      <c r="S11364" s="482"/>
      <c r="T11364" s="482"/>
      <c r="U11364" s="482"/>
      <c r="V11364" s="482"/>
      <c r="W11364" s="482"/>
      <c r="X11364" s="482"/>
      <c r="Y11364" s="482"/>
      <c r="Z11364" s="482"/>
      <c r="AA11364" s="482"/>
      <c r="AB11364" s="482"/>
      <c r="AC11364" s="1507">
        <f t="shared" si="4351"/>
        <v>264</v>
      </c>
      <c r="AD11364" s="1508">
        <f t="shared" si="4352"/>
        <v>264</v>
      </c>
      <c r="AE11364" s="14">
        <f t="shared" si="4353"/>
        <v>-1500.5666666666666</v>
      </c>
      <c r="AF11364" s="14">
        <f t="shared" si="4354"/>
        <v>683.66666666666663</v>
      </c>
      <c r="AG11364" s="14">
        <f t="shared" si="4355"/>
        <v>0.38615309605070697</v>
      </c>
      <c r="AH11364" s="14">
        <f t="shared" si="4356"/>
        <v>1500.9528197627174</v>
      </c>
      <c r="AI11364" s="14">
        <f t="shared" si="4357"/>
        <v>1026151.4111111111</v>
      </c>
      <c r="AJ11364" s="3583"/>
      <c r="AK11364" s="3587"/>
      <c r="AL11364" s="2724"/>
    </row>
    <row r="11365" spans="1:38" ht="31.5">
      <c r="A11365" s="2634">
        <v>60</v>
      </c>
      <c r="B11365" s="482" t="s">
        <v>6995</v>
      </c>
      <c r="C11365" s="3594" t="s">
        <v>66</v>
      </c>
      <c r="D11365" s="3581">
        <v>1</v>
      </c>
      <c r="E11365" s="482">
        <v>830</v>
      </c>
      <c r="F11365" s="3590">
        <f t="shared" si="4350"/>
        <v>830</v>
      </c>
      <c r="G11365" s="3594"/>
      <c r="H11365" s="482">
        <f t="shared" si="4349"/>
        <v>0</v>
      </c>
      <c r="I11365" s="2756">
        <v>45283</v>
      </c>
      <c r="J11365" s="3593"/>
      <c r="K11365" s="482"/>
      <c r="L11365" s="482"/>
      <c r="M11365" s="482"/>
      <c r="N11365" s="482">
        <v>0</v>
      </c>
      <c r="O11365" s="482">
        <v>0</v>
      </c>
      <c r="P11365" s="482">
        <v>528</v>
      </c>
      <c r="Q11365" s="482"/>
      <c r="R11365" s="482"/>
      <c r="S11365" s="482"/>
      <c r="T11365" s="482"/>
      <c r="U11365" s="482"/>
      <c r="V11365" s="482"/>
      <c r="W11365" s="482"/>
      <c r="X11365" s="482"/>
      <c r="Y11365" s="482"/>
      <c r="Z11365" s="482"/>
      <c r="AA11365" s="482"/>
      <c r="AB11365" s="482"/>
      <c r="AC11365" s="1507">
        <f t="shared" si="4351"/>
        <v>302</v>
      </c>
      <c r="AD11365" s="1508">
        <f t="shared" si="4352"/>
        <v>302</v>
      </c>
      <c r="AE11365" s="14">
        <f t="shared" si="4353"/>
        <v>-1500.5666666666666</v>
      </c>
      <c r="AF11365" s="14">
        <f t="shared" si="4354"/>
        <v>176</v>
      </c>
      <c r="AG11365" s="14">
        <f t="shared" si="4355"/>
        <v>1.7159090909090908</v>
      </c>
      <c r="AH11365" s="14">
        <f t="shared" si="4356"/>
        <v>1502.2825757575756</v>
      </c>
      <c r="AI11365" s="14">
        <f t="shared" si="4357"/>
        <v>264401.73333333334</v>
      </c>
      <c r="AJ11365" s="3583"/>
      <c r="AK11365" s="3587"/>
      <c r="AL11365" s="2724"/>
    </row>
    <row r="11366" spans="1:38" ht="15.75">
      <c r="A11366" s="2634">
        <v>61</v>
      </c>
      <c r="B11366" s="482" t="s">
        <v>7134</v>
      </c>
      <c r="C11366" s="3594" t="s">
        <v>66</v>
      </c>
      <c r="D11366" s="3581">
        <v>1</v>
      </c>
      <c r="E11366" s="482">
        <v>2000</v>
      </c>
      <c r="F11366" s="3590">
        <f t="shared" si="4350"/>
        <v>2000</v>
      </c>
      <c r="G11366" s="3594"/>
      <c r="H11366" s="482">
        <f t="shared" si="4349"/>
        <v>0</v>
      </c>
      <c r="I11366" s="2756">
        <v>45283</v>
      </c>
      <c r="J11366" s="3593"/>
      <c r="K11366" s="482"/>
      <c r="L11366" s="482"/>
      <c r="M11366" s="482"/>
      <c r="N11366" s="482">
        <v>0</v>
      </c>
      <c r="O11366" s="482">
        <v>0</v>
      </c>
      <c r="P11366" s="482"/>
      <c r="Q11366" s="482"/>
      <c r="R11366" s="482"/>
      <c r="S11366" s="482"/>
      <c r="T11366" s="482"/>
      <c r="U11366" s="482"/>
      <c r="V11366" s="482"/>
      <c r="W11366" s="482"/>
      <c r="X11366" s="482"/>
      <c r="Y11366" s="482"/>
      <c r="Z11366" s="482"/>
      <c r="AA11366" s="482"/>
      <c r="AB11366" s="482"/>
      <c r="AC11366" s="1507">
        <f t="shared" si="4351"/>
        <v>2000</v>
      </c>
      <c r="AD11366" s="1508">
        <f t="shared" si="4352"/>
        <v>2000</v>
      </c>
      <c r="AE11366" s="14">
        <f t="shared" si="4353"/>
        <v>-1500.5666666666666</v>
      </c>
      <c r="AF11366" s="14">
        <f t="shared" si="4354"/>
        <v>0</v>
      </c>
      <c r="AG11366" s="14" t="e">
        <f t="shared" si="4355"/>
        <v>#DIV/0!</v>
      </c>
      <c r="AH11366" s="14" t="e">
        <f t="shared" si="4356"/>
        <v>#DIV/0!</v>
      </c>
      <c r="AI11366" s="14">
        <f t="shared" si="4357"/>
        <v>2000</v>
      </c>
      <c r="AJ11366" s="3583"/>
      <c r="AK11366" s="3587"/>
      <c r="AL11366" s="2724"/>
    </row>
    <row r="11367" spans="1:38" ht="15.75">
      <c r="A11367" s="2634"/>
      <c r="B11367" s="482" t="s">
        <v>8939</v>
      </c>
      <c r="C11367" s="3594" t="s">
        <v>63</v>
      </c>
      <c r="D11367" s="3581">
        <v>3.72</v>
      </c>
      <c r="E11367" s="482"/>
      <c r="F11367" s="3590"/>
      <c r="G11367" s="3594">
        <v>1000</v>
      </c>
      <c r="H11367" s="482">
        <f t="shared" si="4349"/>
        <v>3720</v>
      </c>
      <c r="I11367" s="2756">
        <v>44964</v>
      </c>
      <c r="J11367" s="3593"/>
      <c r="K11367" s="482"/>
      <c r="L11367" s="482"/>
      <c r="M11367" s="482"/>
      <c r="N11367" s="482"/>
      <c r="O11367" s="482">
        <v>420</v>
      </c>
      <c r="P11367" s="482">
        <v>160</v>
      </c>
      <c r="Q11367" s="482"/>
      <c r="R11367" s="482"/>
      <c r="S11367" s="482"/>
      <c r="T11367" s="482"/>
      <c r="U11367" s="482"/>
      <c r="V11367" s="482"/>
      <c r="W11367" s="482"/>
      <c r="X11367" s="482"/>
      <c r="Y11367" s="482"/>
      <c r="Z11367" s="482"/>
      <c r="AA11367" s="482"/>
      <c r="AB11367" s="482"/>
      <c r="AC11367" s="1507">
        <f t="shared" si="4351"/>
        <v>420</v>
      </c>
      <c r="AD11367" s="1508">
        <f t="shared" si="4352"/>
        <v>1562.4</v>
      </c>
      <c r="AE11367" s="14">
        <f t="shared" si="4353"/>
        <v>-1500.5666666666666</v>
      </c>
      <c r="AF11367" s="14">
        <f t="shared" si="4354"/>
        <v>193.33333333333334</v>
      </c>
      <c r="AG11367" s="14">
        <f t="shared" si="4355"/>
        <v>2.172413793103448</v>
      </c>
      <c r="AH11367" s="14">
        <f t="shared" si="4356"/>
        <v>1502.7390804597701</v>
      </c>
      <c r="AI11367" s="14">
        <f t="shared" si="4357"/>
        <v>290529.55555555556</v>
      </c>
      <c r="AJ11367" s="3583"/>
      <c r="AK11367" s="3587"/>
      <c r="AL11367" s="2724"/>
    </row>
    <row r="11368" spans="1:38">
      <c r="A11368" s="4564" t="s">
        <v>123</v>
      </c>
      <c r="B11368" s="4565"/>
      <c r="C11368" s="4565"/>
      <c r="D11368" s="4565"/>
      <c r="E11368" s="4565"/>
      <c r="F11368" s="4565"/>
      <c r="G11368" s="4565"/>
      <c r="H11368" s="4565"/>
      <c r="I11368" s="4565"/>
      <c r="J11368" s="4565"/>
      <c r="K11368" s="4565"/>
      <c r="L11368" s="4565"/>
      <c r="M11368" s="4565"/>
      <c r="N11368" s="4565"/>
      <c r="O11368" s="4565"/>
      <c r="P11368" s="4565"/>
      <c r="Q11368" s="4565"/>
      <c r="R11368" s="4565"/>
      <c r="S11368" s="4565"/>
      <c r="T11368" s="4565"/>
      <c r="U11368" s="4565"/>
      <c r="V11368" s="4565"/>
      <c r="W11368" s="4565"/>
      <c r="X11368" s="4565"/>
      <c r="Y11368" s="4565"/>
      <c r="Z11368" s="4565"/>
      <c r="AA11368" s="4565"/>
      <c r="AB11368" s="4565"/>
      <c r="AC11368" s="4565"/>
      <c r="AD11368" s="4565"/>
      <c r="AE11368" s="4565"/>
      <c r="AF11368" s="4565"/>
      <c r="AG11368" s="4565"/>
      <c r="AH11368" s="4565"/>
      <c r="AI11368" s="4565"/>
      <c r="AJ11368" s="4566"/>
    </row>
    <row r="11369" spans="1:38" ht="15.75">
      <c r="A11369" s="4323" t="s">
        <v>19</v>
      </c>
      <c r="B11369" s="4323"/>
      <c r="C11369" s="4323"/>
      <c r="D11369" s="4323"/>
      <c r="E11369" s="4323"/>
      <c r="F11369" s="4323"/>
      <c r="G11369" s="4323"/>
      <c r="H11369" s="4323"/>
      <c r="I11369" s="4323"/>
      <c r="J11369" s="4323"/>
      <c r="K11369" s="4323"/>
      <c r="L11369" s="4323"/>
      <c r="M11369" s="4323"/>
      <c r="N11369" s="4323"/>
      <c r="O11369" s="4323"/>
      <c r="P11369" s="4323"/>
      <c r="Q11369" s="4323"/>
      <c r="R11369" s="4323"/>
      <c r="S11369" s="4323"/>
      <c r="T11369" s="4323"/>
      <c r="U11369" s="4323"/>
      <c r="V11369" s="4323"/>
      <c r="W11369" s="4323"/>
      <c r="X11369" s="4323"/>
      <c r="Y11369" s="4323"/>
      <c r="Z11369" s="4323"/>
      <c r="AA11369" s="4323"/>
      <c r="AB11369" s="4323"/>
      <c r="AC11369" s="4323"/>
      <c r="AD11369" s="4323"/>
      <c r="AE11369" s="4323"/>
      <c r="AF11369" s="4323"/>
      <c r="AG11369" s="4323"/>
      <c r="AH11369" s="4323"/>
      <c r="AI11369" s="4323"/>
      <c r="AJ11369" s="4323"/>
    </row>
    <row r="11370" spans="1:38" ht="15.75">
      <c r="A11370" s="4422" t="s">
        <v>239</v>
      </c>
      <c r="B11370" s="4423"/>
      <c r="C11370" s="4423"/>
      <c r="D11370" s="4423"/>
      <c r="E11370" s="4423"/>
      <c r="F11370" s="4423"/>
      <c r="G11370" s="4423"/>
      <c r="H11370" s="4423"/>
      <c r="I11370" s="4423"/>
      <c r="J11370" s="4423"/>
      <c r="K11370" s="4423"/>
      <c r="L11370" s="4423"/>
      <c r="M11370" s="4423"/>
      <c r="N11370" s="4423"/>
      <c r="O11370" s="4423"/>
      <c r="P11370" s="4423"/>
      <c r="Q11370" s="4423"/>
      <c r="R11370" s="4423"/>
      <c r="S11370" s="4423"/>
      <c r="T11370" s="4423"/>
      <c r="U11370" s="4423"/>
      <c r="V11370" s="4423"/>
      <c r="W11370" s="4423"/>
      <c r="X11370" s="4423"/>
      <c r="Y11370" s="4423"/>
      <c r="Z11370" s="4423"/>
      <c r="AA11370" s="4423"/>
      <c r="AB11370" s="4423"/>
      <c r="AC11370" s="4423"/>
      <c r="AD11370" s="4423"/>
      <c r="AE11370" s="4423"/>
      <c r="AF11370" s="4423"/>
      <c r="AG11370" s="4423"/>
      <c r="AH11370" s="4423"/>
      <c r="AI11370" s="4423"/>
      <c r="AJ11370" s="4424"/>
    </row>
    <row r="11371" spans="1:38" ht="15.75">
      <c r="A11371" s="4410" t="s">
        <v>240</v>
      </c>
      <c r="B11371" s="4411"/>
      <c r="C11371" s="4411"/>
      <c r="D11371" s="4411"/>
      <c r="E11371" s="4411"/>
      <c r="F11371" s="4411">
        <f t="shared" ref="F11371:F11377" si="4358">D11371*E11371</f>
        <v>0</v>
      </c>
      <c r="G11371" s="4411"/>
      <c r="H11371" s="4411">
        <f t="shared" ref="H11371:H11377" si="4359">D11371*G11371</f>
        <v>0</v>
      </c>
      <c r="I11371" s="4411"/>
      <c r="J11371" s="4411"/>
      <c r="K11371" s="4411"/>
      <c r="L11371" s="4411"/>
      <c r="M11371" s="4411"/>
      <c r="N11371" s="4411"/>
      <c r="O11371" s="4411"/>
      <c r="P11371" s="4411"/>
      <c r="Q11371" s="4411"/>
      <c r="R11371" s="4411"/>
      <c r="S11371" s="4411"/>
      <c r="T11371" s="4411"/>
      <c r="U11371" s="4411"/>
      <c r="V11371" s="4411"/>
      <c r="W11371" s="4411"/>
      <c r="X11371" s="4411"/>
      <c r="Y11371" s="4411"/>
      <c r="Z11371" s="4411"/>
      <c r="AA11371" s="4411"/>
      <c r="AB11371" s="4411"/>
      <c r="AC11371" s="4411"/>
      <c r="AD11371" s="4411"/>
      <c r="AE11371" s="4411"/>
      <c r="AF11371" s="4411"/>
      <c r="AG11371" s="4411"/>
      <c r="AH11371" s="4411"/>
      <c r="AI11371" s="4411"/>
      <c r="AJ11371" s="4412"/>
    </row>
    <row r="11372" spans="1:38" ht="23.25" customHeight="1">
      <c r="A11372" s="1415"/>
      <c r="B11372" s="3595" t="s">
        <v>4560</v>
      </c>
      <c r="C11372" s="194" t="s">
        <v>66</v>
      </c>
      <c r="D11372" s="259">
        <v>41.62</v>
      </c>
      <c r="E11372" s="180">
        <v>144</v>
      </c>
      <c r="F11372" s="177">
        <f t="shared" si="4358"/>
        <v>5993.28</v>
      </c>
      <c r="G11372" s="3596"/>
      <c r="H11372" s="177">
        <f t="shared" si="4359"/>
        <v>0</v>
      </c>
      <c r="I11372" s="191">
        <v>44782</v>
      </c>
      <c r="J11372" s="3597">
        <v>46388</v>
      </c>
      <c r="K11372" s="3598"/>
      <c r="L11372" s="3599">
        <v>619</v>
      </c>
      <c r="M11372" s="3600">
        <v>44771</v>
      </c>
      <c r="N11372" s="3601">
        <v>0</v>
      </c>
      <c r="O11372" s="3601">
        <v>0</v>
      </c>
      <c r="P11372" s="3601">
        <v>0</v>
      </c>
      <c r="Q11372" s="3602"/>
      <c r="R11372" s="3602"/>
      <c r="S11372" s="3602"/>
      <c r="T11372" s="3602"/>
      <c r="U11372" s="3599"/>
      <c r="V11372" s="3602"/>
      <c r="W11372" s="3602"/>
      <c r="X11372" s="3602"/>
      <c r="Y11372" s="3602"/>
      <c r="Z11372" s="3603"/>
      <c r="AA11372" s="3602"/>
      <c r="AB11372" s="3602"/>
      <c r="AC11372" s="1507">
        <f t="shared" ref="AC11372:AC11377" si="4360">E11372+G11372-N11372-O11372-AA11372-P11372-Q11372-R11372-S11372-T11372-U11372-V11372-W11372-X11372-Y11372</f>
        <v>144</v>
      </c>
      <c r="AD11372" s="1508">
        <f t="shared" ref="AD11372:AD11377" si="4361">D11372*AC11372</f>
        <v>5993.28</v>
      </c>
      <c r="AE11372" s="14">
        <f t="shared" ref="AE11372:AE11377" si="4362">(J11372-"01.04.2023")/30</f>
        <v>45.7</v>
      </c>
      <c r="AF11372" s="14">
        <f t="shared" ref="AF11372:AF11377" si="4363">(N11372+O11372+P11372+Q11372+R11372+S11372+T11372+U11372+V11372+W11372+X11372+Y11372)/3</f>
        <v>0</v>
      </c>
      <c r="AG11372" s="14" t="e">
        <f t="shared" ref="AG11372:AG11377" si="4364">AC11372/AF11372</f>
        <v>#DIV/0!</v>
      </c>
      <c r="AH11372" s="14" t="e">
        <f t="shared" ref="AH11372:AH11377" si="4365">AG11372-AE11372</f>
        <v>#DIV/0!</v>
      </c>
      <c r="AI11372" s="14">
        <f t="shared" ref="AI11372:AI11377" si="4366">AC11372-(AE11372*AF11372)</f>
        <v>144</v>
      </c>
      <c r="AJ11372" s="3604"/>
    </row>
    <row r="11373" spans="1:38" ht="23.25" customHeight="1">
      <c r="A11373" s="3605"/>
      <c r="B11373" s="3595" t="s">
        <v>4561</v>
      </c>
      <c r="C11373" s="194" t="s">
        <v>66</v>
      </c>
      <c r="D11373" s="259">
        <v>41.51</v>
      </c>
      <c r="E11373" s="180">
        <v>1511</v>
      </c>
      <c r="F11373" s="177">
        <f t="shared" si="4358"/>
        <v>62721.61</v>
      </c>
      <c r="G11373" s="3596"/>
      <c r="H11373" s="177">
        <f t="shared" si="4359"/>
        <v>0</v>
      </c>
      <c r="I11373" s="191">
        <v>44861</v>
      </c>
      <c r="J11373" s="3597">
        <v>46569</v>
      </c>
      <c r="K11373" s="3598"/>
      <c r="L11373" s="3599">
        <v>619</v>
      </c>
      <c r="M11373" s="3600">
        <v>44771</v>
      </c>
      <c r="N11373" s="3601">
        <v>180</v>
      </c>
      <c r="O11373" s="3601">
        <v>435</v>
      </c>
      <c r="P11373" s="3601">
        <v>300</v>
      </c>
      <c r="Q11373" s="3602"/>
      <c r="R11373" s="3602"/>
      <c r="S11373" s="3602"/>
      <c r="T11373" s="3602"/>
      <c r="U11373" s="3599"/>
      <c r="V11373" s="3602"/>
      <c r="W11373" s="3602"/>
      <c r="X11373" s="3602"/>
      <c r="Y11373" s="3602"/>
      <c r="Z11373" s="3603"/>
      <c r="AA11373" s="3602"/>
      <c r="AB11373" s="3602"/>
      <c r="AC11373" s="1507">
        <f t="shared" si="4360"/>
        <v>596</v>
      </c>
      <c r="AD11373" s="1508">
        <f t="shared" si="4361"/>
        <v>24739.96</v>
      </c>
      <c r="AE11373" s="14">
        <f t="shared" si="4362"/>
        <v>51.733333333333334</v>
      </c>
      <c r="AF11373" s="14">
        <f t="shared" si="4363"/>
        <v>305</v>
      </c>
      <c r="AG11373" s="14">
        <f t="shared" si="4364"/>
        <v>1.9540983606557376</v>
      </c>
      <c r="AH11373" s="14">
        <f t="shared" si="4365"/>
        <v>-49.7792349726776</v>
      </c>
      <c r="AI11373" s="14">
        <f t="shared" si="4366"/>
        <v>-15182.666666666666</v>
      </c>
      <c r="AJ11373" s="3604"/>
    </row>
    <row r="11374" spans="1:38" ht="23.25" customHeight="1">
      <c r="A11374" s="3605"/>
      <c r="B11374" s="3595" t="s">
        <v>4561</v>
      </c>
      <c r="C11374" s="194" t="s">
        <v>66</v>
      </c>
      <c r="D11374" s="259">
        <v>54.16</v>
      </c>
      <c r="E11374" s="180">
        <v>109</v>
      </c>
      <c r="F11374" s="177">
        <f t="shared" si="4358"/>
        <v>5903.44</v>
      </c>
      <c r="G11374" s="3596"/>
      <c r="H11374" s="177">
        <f t="shared" si="4359"/>
        <v>0</v>
      </c>
      <c r="I11374" s="191">
        <v>44802</v>
      </c>
      <c r="J11374" s="3597">
        <v>46478</v>
      </c>
      <c r="K11374" s="3598"/>
      <c r="L11374" s="3599">
        <v>619</v>
      </c>
      <c r="M11374" s="3600">
        <v>44771</v>
      </c>
      <c r="N11374" s="3601">
        <v>40</v>
      </c>
      <c r="O11374" s="3601">
        <v>0</v>
      </c>
      <c r="P11374" s="3601">
        <v>0</v>
      </c>
      <c r="Q11374" s="3602"/>
      <c r="R11374" s="3602"/>
      <c r="S11374" s="3602"/>
      <c r="T11374" s="3602"/>
      <c r="U11374" s="3599"/>
      <c r="V11374" s="3602"/>
      <c r="W11374" s="3602"/>
      <c r="X11374" s="3602"/>
      <c r="Y11374" s="3602"/>
      <c r="Z11374" s="3603"/>
      <c r="AA11374" s="3602"/>
      <c r="AB11374" s="3602"/>
      <c r="AC11374" s="1507">
        <f t="shared" si="4360"/>
        <v>69</v>
      </c>
      <c r="AD11374" s="1508">
        <f t="shared" si="4361"/>
        <v>3737.04</v>
      </c>
      <c r="AE11374" s="14">
        <f t="shared" si="4362"/>
        <v>48.7</v>
      </c>
      <c r="AF11374" s="14">
        <f t="shared" si="4363"/>
        <v>13.333333333333334</v>
      </c>
      <c r="AG11374" s="14">
        <f t="shared" si="4364"/>
        <v>5.1749999999999998</v>
      </c>
      <c r="AH11374" s="14">
        <f t="shared" si="4365"/>
        <v>-43.525000000000006</v>
      </c>
      <c r="AI11374" s="14">
        <f t="shared" si="4366"/>
        <v>-580.33333333333337</v>
      </c>
      <c r="AJ11374" s="3604"/>
    </row>
    <row r="11375" spans="1:38" ht="31.5" customHeight="1">
      <c r="A11375" s="3605"/>
      <c r="B11375" s="3595" t="s">
        <v>4562</v>
      </c>
      <c r="C11375" s="194" t="s">
        <v>66</v>
      </c>
      <c r="D11375" s="259">
        <v>24</v>
      </c>
      <c r="E11375" s="180">
        <v>274</v>
      </c>
      <c r="F11375" s="177">
        <f t="shared" si="4358"/>
        <v>6576</v>
      </c>
      <c r="G11375" s="3596"/>
      <c r="H11375" s="177">
        <f t="shared" si="4359"/>
        <v>0</v>
      </c>
      <c r="I11375" s="191">
        <v>44802</v>
      </c>
      <c r="J11375" s="3597">
        <v>46508</v>
      </c>
      <c r="K11375" s="3598"/>
      <c r="L11375" s="3599">
        <v>619</v>
      </c>
      <c r="M11375" s="3600">
        <v>44771</v>
      </c>
      <c r="N11375" s="3601">
        <v>90</v>
      </c>
      <c r="O11375" s="3601">
        <v>0</v>
      </c>
      <c r="P11375" s="3601">
        <v>120</v>
      </c>
      <c r="Q11375" s="3602"/>
      <c r="R11375" s="3602"/>
      <c r="S11375" s="3602"/>
      <c r="T11375" s="3602"/>
      <c r="U11375" s="3599"/>
      <c r="V11375" s="3602"/>
      <c r="W11375" s="3602"/>
      <c r="X11375" s="3602"/>
      <c r="Y11375" s="3602"/>
      <c r="Z11375" s="3603"/>
      <c r="AA11375" s="3602"/>
      <c r="AB11375" s="3602"/>
      <c r="AC11375" s="1507">
        <f t="shared" si="4360"/>
        <v>64</v>
      </c>
      <c r="AD11375" s="1508">
        <f t="shared" si="4361"/>
        <v>1536</v>
      </c>
      <c r="AE11375" s="14">
        <f t="shared" si="4362"/>
        <v>49.7</v>
      </c>
      <c r="AF11375" s="14">
        <f t="shared" si="4363"/>
        <v>70</v>
      </c>
      <c r="AG11375" s="14">
        <f t="shared" si="4364"/>
        <v>0.91428571428571426</v>
      </c>
      <c r="AH11375" s="14">
        <f t="shared" si="4365"/>
        <v>-48.785714285714292</v>
      </c>
      <c r="AI11375" s="14">
        <f t="shared" si="4366"/>
        <v>-3415</v>
      </c>
      <c r="AJ11375" s="3604"/>
    </row>
    <row r="11376" spans="1:38" ht="31.5" customHeight="1">
      <c r="A11376" s="3605"/>
      <c r="B11376" s="3606" t="s">
        <v>7069</v>
      </c>
      <c r="C11376" s="3607" t="s">
        <v>66</v>
      </c>
      <c r="D11376" s="3608">
        <v>63.74</v>
      </c>
      <c r="E11376" s="3601">
        <v>236</v>
      </c>
      <c r="F11376" s="3609">
        <f t="shared" si="4358"/>
        <v>15042.640000000001</v>
      </c>
      <c r="G11376" s="3602"/>
      <c r="H11376" s="3609">
        <f t="shared" si="4359"/>
        <v>0</v>
      </c>
      <c r="I11376" s="356">
        <v>44546</v>
      </c>
      <c r="J11376" s="3610">
        <v>45474</v>
      </c>
      <c r="K11376" s="3598"/>
      <c r="L11376" s="3599">
        <v>1569</v>
      </c>
      <c r="M11376" s="3600">
        <v>44538</v>
      </c>
      <c r="N11376" s="3601">
        <v>0</v>
      </c>
      <c r="O11376" s="3601">
        <v>0</v>
      </c>
      <c r="P11376" s="3601">
        <v>0</v>
      </c>
      <c r="Q11376" s="3602"/>
      <c r="R11376" s="3602"/>
      <c r="S11376" s="3602"/>
      <c r="T11376" s="3602"/>
      <c r="U11376" s="3599"/>
      <c r="V11376" s="3602"/>
      <c r="W11376" s="3602"/>
      <c r="X11376" s="3602"/>
      <c r="Y11376" s="3602"/>
      <c r="Z11376" s="3603"/>
      <c r="AA11376" s="3602"/>
      <c r="AB11376" s="3602"/>
      <c r="AC11376" s="1507">
        <f t="shared" si="4360"/>
        <v>236</v>
      </c>
      <c r="AD11376" s="1508">
        <f t="shared" si="4361"/>
        <v>15042.640000000001</v>
      </c>
      <c r="AE11376" s="14">
        <f t="shared" si="4362"/>
        <v>15.233333333333333</v>
      </c>
      <c r="AF11376" s="14">
        <f t="shared" si="4363"/>
        <v>0</v>
      </c>
      <c r="AG11376" s="14" t="e">
        <f t="shared" si="4364"/>
        <v>#DIV/0!</v>
      </c>
      <c r="AH11376" s="14" t="e">
        <f t="shared" si="4365"/>
        <v>#DIV/0!</v>
      </c>
      <c r="AI11376" s="14">
        <f t="shared" si="4366"/>
        <v>236</v>
      </c>
      <c r="AJ11376" s="3604"/>
    </row>
    <row r="11377" spans="1:36" ht="31.5" customHeight="1">
      <c r="A11377" s="3605"/>
      <c r="B11377" s="3606" t="s">
        <v>7070</v>
      </c>
      <c r="C11377" s="3607" t="s">
        <v>66</v>
      </c>
      <c r="D11377" s="3608">
        <v>37.49</v>
      </c>
      <c r="E11377" s="3601">
        <v>450</v>
      </c>
      <c r="F11377" s="3609">
        <f t="shared" si="4358"/>
        <v>16870.5</v>
      </c>
      <c r="G11377" s="3602"/>
      <c r="H11377" s="3609">
        <f t="shared" si="4359"/>
        <v>0</v>
      </c>
      <c r="I11377" s="356">
        <v>44546</v>
      </c>
      <c r="J11377" s="3610">
        <v>46235</v>
      </c>
      <c r="K11377" s="3598"/>
      <c r="L11377" s="3599">
        <v>1569</v>
      </c>
      <c r="M11377" s="3600">
        <v>44538</v>
      </c>
      <c r="N11377" s="3601">
        <v>0</v>
      </c>
      <c r="O11377" s="3601">
        <v>0</v>
      </c>
      <c r="P11377" s="3601">
        <v>0</v>
      </c>
      <c r="Q11377" s="3602"/>
      <c r="R11377" s="3602"/>
      <c r="S11377" s="3602"/>
      <c r="T11377" s="3602"/>
      <c r="U11377" s="3599"/>
      <c r="V11377" s="3602"/>
      <c r="W11377" s="3602"/>
      <c r="X11377" s="3602"/>
      <c r="Y11377" s="3602"/>
      <c r="Z11377" s="3603"/>
      <c r="AA11377" s="3602"/>
      <c r="AB11377" s="3602"/>
      <c r="AC11377" s="1507">
        <f t="shared" si="4360"/>
        <v>450</v>
      </c>
      <c r="AD11377" s="1508">
        <f t="shared" si="4361"/>
        <v>16870.5</v>
      </c>
      <c r="AE11377" s="14">
        <f t="shared" si="4362"/>
        <v>40.6</v>
      </c>
      <c r="AF11377" s="14">
        <f t="shared" si="4363"/>
        <v>0</v>
      </c>
      <c r="AG11377" s="14" t="e">
        <f t="shared" si="4364"/>
        <v>#DIV/0!</v>
      </c>
      <c r="AH11377" s="14" t="e">
        <f t="shared" si="4365"/>
        <v>#DIV/0!</v>
      </c>
      <c r="AI11377" s="14">
        <f t="shared" si="4366"/>
        <v>450</v>
      </c>
      <c r="AJ11377" s="3604"/>
    </row>
    <row r="11378" spans="1:36" ht="21" customHeight="1">
      <c r="A11378" s="4478" t="s">
        <v>243</v>
      </c>
      <c r="B11378" s="4474"/>
      <c r="C11378" s="4474"/>
      <c r="D11378" s="4474"/>
      <c r="E11378" s="4474"/>
      <c r="F11378" s="4474"/>
      <c r="G11378" s="4474"/>
      <c r="H11378" s="4474"/>
      <c r="I11378" s="4474"/>
      <c r="J11378" s="4474"/>
      <c r="K11378" s="4474"/>
      <c r="L11378" s="4474"/>
      <c r="M11378" s="4474"/>
      <c r="N11378" s="4474"/>
      <c r="O11378" s="4474"/>
      <c r="P11378" s="4474"/>
      <c r="Q11378" s="4474"/>
      <c r="R11378" s="4474"/>
      <c r="S11378" s="4474"/>
      <c r="T11378" s="4474"/>
      <c r="U11378" s="4474"/>
      <c r="V11378" s="4474"/>
      <c r="W11378" s="4474"/>
      <c r="X11378" s="4474"/>
      <c r="Y11378" s="4474"/>
      <c r="Z11378" s="4474"/>
      <c r="AA11378" s="4474"/>
      <c r="AB11378" s="4474"/>
      <c r="AC11378" s="4474"/>
      <c r="AD11378" s="4474"/>
      <c r="AE11378" s="4474"/>
      <c r="AF11378" s="4474"/>
      <c r="AG11378" s="4474"/>
      <c r="AH11378" s="4474"/>
      <c r="AI11378" s="4474"/>
      <c r="AJ11378" s="4475"/>
    </row>
    <row r="11379" spans="1:36" ht="40.5" customHeight="1">
      <c r="A11379" s="3605"/>
      <c r="B11379" s="3611" t="s">
        <v>8144</v>
      </c>
      <c r="C11379" s="3601" t="s">
        <v>181</v>
      </c>
      <c r="D11379" s="3612">
        <v>359.31</v>
      </c>
      <c r="E11379" s="3599"/>
      <c r="F11379" s="3609">
        <f>D11379*E11379</f>
        <v>0</v>
      </c>
      <c r="G11379" s="3599">
        <v>50</v>
      </c>
      <c r="H11379" s="3609">
        <f>D11379*G11379</f>
        <v>17965.5</v>
      </c>
      <c r="I11379" s="3600">
        <v>44945</v>
      </c>
      <c r="J11379" s="3613">
        <v>45778</v>
      </c>
      <c r="K11379" s="3598"/>
      <c r="L11379" s="3614">
        <v>1173</v>
      </c>
      <c r="M11379" s="3615">
        <v>44922</v>
      </c>
      <c r="N11379" s="3599">
        <v>0</v>
      </c>
      <c r="O11379" s="3602">
        <v>25</v>
      </c>
      <c r="P11379" s="3602">
        <v>0</v>
      </c>
      <c r="Q11379" s="3602"/>
      <c r="R11379" s="3602"/>
      <c r="S11379" s="3602"/>
      <c r="T11379" s="3602"/>
      <c r="U11379" s="3602"/>
      <c r="V11379" s="3602"/>
      <c r="W11379" s="3602"/>
      <c r="X11379" s="3602"/>
      <c r="Y11379" s="3602"/>
      <c r="Z11379" s="3603"/>
      <c r="AA11379" s="3602"/>
      <c r="AB11379" s="3602"/>
      <c r="AC11379" s="1507">
        <f>E11379+G11379-N11379-O11379-AA11379-P11379-Q11379-R11379-S11379-T11379-U11379-V11379-W11379-X11379-Y11379</f>
        <v>25</v>
      </c>
      <c r="AD11379" s="1508">
        <f>D11379*AC11379</f>
        <v>8982.75</v>
      </c>
      <c r="AE11379" s="14">
        <f>(J11379-"01.04.2023")/30</f>
        <v>25.366666666666667</v>
      </c>
      <c r="AF11379" s="14">
        <f>(N11379+O11379+P11379+Q11379+R11379+S11379+T11379+U11379+V11379+W11379+X11379+Y11379)/3</f>
        <v>8.3333333333333339</v>
      </c>
      <c r="AG11379" s="14">
        <f>AC11379/AF11379</f>
        <v>3</v>
      </c>
      <c r="AH11379" s="14">
        <f>AG11379-AE11379</f>
        <v>-22.366666666666667</v>
      </c>
      <c r="AI11379" s="14">
        <f>AC11379-(AE11379*AF11379)</f>
        <v>-186.38888888888891</v>
      </c>
      <c r="AJ11379" s="3604"/>
    </row>
    <row r="11380" spans="1:36" ht="40.5" customHeight="1">
      <c r="A11380" s="3605"/>
      <c r="B11380" s="3611" t="s">
        <v>8145</v>
      </c>
      <c r="C11380" s="3601" t="s">
        <v>181</v>
      </c>
      <c r="D11380" s="3612">
        <v>359.31</v>
      </c>
      <c r="E11380" s="3599"/>
      <c r="F11380" s="3609">
        <f>D11380*E11380</f>
        <v>0</v>
      </c>
      <c r="G11380" s="3599">
        <v>530</v>
      </c>
      <c r="H11380" s="3609">
        <f>D11380*G11380</f>
        <v>190434.3</v>
      </c>
      <c r="I11380" s="3600">
        <v>44945</v>
      </c>
      <c r="J11380" s="3613">
        <v>45809</v>
      </c>
      <c r="K11380" s="3598"/>
      <c r="L11380" s="3614">
        <v>1173</v>
      </c>
      <c r="M11380" s="3615">
        <v>44922</v>
      </c>
      <c r="N11380" s="3599">
        <v>150</v>
      </c>
      <c r="O11380" s="3602">
        <v>300</v>
      </c>
      <c r="P11380" s="3602">
        <v>40</v>
      </c>
      <c r="Q11380" s="3602"/>
      <c r="R11380" s="3602"/>
      <c r="S11380" s="3602"/>
      <c r="T11380" s="3602"/>
      <c r="U11380" s="3602"/>
      <c r="V11380" s="3602"/>
      <c r="W11380" s="3602"/>
      <c r="X11380" s="3602"/>
      <c r="Y11380" s="3602"/>
      <c r="Z11380" s="3603"/>
      <c r="AA11380" s="3602"/>
      <c r="AB11380" s="3602"/>
      <c r="AC11380" s="1507">
        <f>E11380+G11380-N11380-O11380-AA11380-P11380-Q11380-R11380-S11380-T11380-U11380-V11380-W11380-X11380-Y11380</f>
        <v>40</v>
      </c>
      <c r="AD11380" s="1508">
        <f>D11380*AC11380</f>
        <v>14372.4</v>
      </c>
      <c r="AE11380" s="14">
        <f>(J11380-"01.04.2023")/30</f>
        <v>26.4</v>
      </c>
      <c r="AF11380" s="14">
        <f>(N11380+O11380+P11380+Q11380+R11380+S11380+T11380+U11380+V11380+W11380+X11380+Y11380)/3</f>
        <v>163.33333333333334</v>
      </c>
      <c r="AG11380" s="14">
        <f>AC11380/AF11380</f>
        <v>0.24489795918367346</v>
      </c>
      <c r="AH11380" s="14">
        <f>AG11380-AE11380</f>
        <v>-26.155102040816324</v>
      </c>
      <c r="AI11380" s="14">
        <f>AC11380-(AE11380*AF11380)</f>
        <v>-4272</v>
      </c>
      <c r="AJ11380" s="3604"/>
    </row>
    <row r="11381" spans="1:36" ht="40.5" customHeight="1">
      <c r="A11381" s="3605"/>
      <c r="B11381" s="3616" t="s">
        <v>8146</v>
      </c>
      <c r="C11381" s="3601" t="s">
        <v>181</v>
      </c>
      <c r="D11381" s="3612">
        <v>119.99</v>
      </c>
      <c r="E11381" s="3599"/>
      <c r="F11381" s="3609">
        <f>D11381*E11381</f>
        <v>0</v>
      </c>
      <c r="G11381" s="3599">
        <v>630</v>
      </c>
      <c r="H11381" s="3609">
        <f>D11381*G11381</f>
        <v>75593.7</v>
      </c>
      <c r="I11381" s="3600">
        <v>44945</v>
      </c>
      <c r="J11381" s="3613">
        <v>45931</v>
      </c>
      <c r="K11381" s="3598"/>
      <c r="L11381" s="3614">
        <v>1173</v>
      </c>
      <c r="M11381" s="3615">
        <v>44922</v>
      </c>
      <c r="N11381" s="3599">
        <v>175</v>
      </c>
      <c r="O11381" s="3602">
        <v>350</v>
      </c>
      <c r="P11381" s="3602">
        <v>40</v>
      </c>
      <c r="Q11381" s="3602"/>
      <c r="R11381" s="3602"/>
      <c r="S11381" s="3602"/>
      <c r="T11381" s="3602"/>
      <c r="U11381" s="3602"/>
      <c r="V11381" s="3602"/>
      <c r="W11381" s="3602"/>
      <c r="X11381" s="3602"/>
      <c r="Y11381" s="3602"/>
      <c r="Z11381" s="3603"/>
      <c r="AA11381" s="3602"/>
      <c r="AB11381" s="3602"/>
      <c r="AC11381" s="1507">
        <f>E11381+G11381-N11381-O11381-AA11381-P11381-Q11381-R11381-S11381-T11381-U11381-V11381-W11381-X11381-Y11381</f>
        <v>65</v>
      </c>
      <c r="AD11381" s="1508">
        <f>D11381*AC11381</f>
        <v>7799.3499999999995</v>
      </c>
      <c r="AE11381" s="14">
        <f>(J11381-"01.04.2023")/30</f>
        <v>30.466666666666665</v>
      </c>
      <c r="AF11381" s="14">
        <f>(N11381+O11381+P11381+Q11381+R11381+S11381+T11381+U11381+V11381+W11381+X11381+Y11381)/3</f>
        <v>188.33333333333334</v>
      </c>
      <c r="AG11381" s="14">
        <f>AC11381/AF11381</f>
        <v>0.34513274336283184</v>
      </c>
      <c r="AH11381" s="14">
        <f>AG11381-AE11381</f>
        <v>-30.121533923303833</v>
      </c>
      <c r="AI11381" s="14">
        <f>AC11381-(AE11381*AF11381)</f>
        <v>-5672.8888888888887</v>
      </c>
      <c r="AJ11381" s="3604"/>
    </row>
    <row r="11382" spans="1:36" ht="15.75">
      <c r="A11382" s="4478" t="s">
        <v>7071</v>
      </c>
      <c r="B11382" s="4474"/>
      <c r="C11382" s="4474"/>
      <c r="D11382" s="4474"/>
      <c r="E11382" s="4474"/>
      <c r="F11382" s="4474"/>
      <c r="G11382" s="4474"/>
      <c r="H11382" s="4474"/>
      <c r="I11382" s="4474"/>
      <c r="J11382" s="4474"/>
      <c r="K11382" s="4474"/>
      <c r="L11382" s="4474"/>
      <c r="M11382" s="4474"/>
      <c r="N11382" s="4474"/>
      <c r="O11382" s="4474"/>
      <c r="P11382" s="4474"/>
      <c r="Q11382" s="4474"/>
      <c r="R11382" s="4474"/>
      <c r="S11382" s="4474"/>
      <c r="T11382" s="4474"/>
      <c r="U11382" s="4474"/>
      <c r="V11382" s="4474"/>
      <c r="W11382" s="4474"/>
      <c r="X11382" s="4474"/>
      <c r="Y11382" s="4474"/>
      <c r="Z11382" s="4474"/>
      <c r="AA11382" s="4474"/>
      <c r="AB11382" s="4474"/>
      <c r="AC11382" s="4474"/>
      <c r="AD11382" s="4474"/>
      <c r="AE11382" s="4474"/>
      <c r="AF11382" s="4474"/>
      <c r="AG11382" s="4474"/>
      <c r="AH11382" s="4474"/>
      <c r="AI11382" s="4474"/>
      <c r="AJ11382" s="4475"/>
    </row>
    <row r="11383" spans="1:36" ht="41.25" customHeight="1">
      <c r="A11383" s="1415"/>
      <c r="B11383" s="477" t="s">
        <v>7073</v>
      </c>
      <c r="C11383" s="342" t="s">
        <v>173</v>
      </c>
      <c r="D11383" s="3620">
        <v>44.48</v>
      </c>
      <c r="E11383" s="351">
        <v>3</v>
      </c>
      <c r="F11383" s="177">
        <f t="shared" ref="F11383:F11385" si="4367">D11383*E11383</f>
        <v>133.44</v>
      </c>
      <c r="G11383" s="173"/>
      <c r="H11383" s="177">
        <f t="shared" ref="H11383:H11385" si="4368">D11383*G11383</f>
        <v>0</v>
      </c>
      <c r="I11383" s="191">
        <v>44736</v>
      </c>
      <c r="J11383" s="191">
        <v>45412</v>
      </c>
      <c r="K11383" s="1415"/>
      <c r="L11383" s="1415">
        <v>455</v>
      </c>
      <c r="M11383" s="3467">
        <v>44729</v>
      </c>
      <c r="N11383" s="173">
        <v>0</v>
      </c>
      <c r="O11383" s="173">
        <v>0</v>
      </c>
      <c r="P11383" s="173">
        <v>0</v>
      </c>
      <c r="Q11383" s="173"/>
      <c r="R11383" s="1415"/>
      <c r="S11383" s="1415"/>
      <c r="T11383" s="1415"/>
      <c r="U11383" s="1415"/>
      <c r="V11383" s="1415"/>
      <c r="W11383" s="1415"/>
      <c r="X11383" s="1415"/>
      <c r="Y11383" s="1415"/>
      <c r="Z11383" s="1484"/>
      <c r="AA11383" s="1415"/>
      <c r="AB11383" s="1415"/>
      <c r="AC11383" s="1507">
        <f t="shared" ref="AC11383:AC11385" si="4369">E11383+G11383-N11383-O11383-AA11383-P11383-Q11383-R11383-S11383-T11383-U11383-V11383-W11383-X11383-Y11383</f>
        <v>3</v>
      </c>
      <c r="AD11383" s="1508">
        <f t="shared" ref="AD11383:AD11385" si="4370">D11383*AC11383</f>
        <v>133.44</v>
      </c>
      <c r="AE11383" s="14">
        <f t="shared" ref="AE11383:AE11385" si="4371">(J11383-"01.04.2023")/30</f>
        <v>13.166666666666666</v>
      </c>
      <c r="AF11383" s="14">
        <f t="shared" ref="AF11383:AF11385" si="4372">(N11383+O11383+P11383+Q11383+R11383+S11383+T11383+U11383+V11383+W11383+X11383+Y11383)/3</f>
        <v>0</v>
      </c>
      <c r="AG11383" s="14" t="e">
        <f t="shared" ref="AG11383:AG11385" si="4373">AC11383/AF11383</f>
        <v>#DIV/0!</v>
      </c>
      <c r="AH11383" s="14" t="e">
        <f t="shared" ref="AH11383:AH11385" si="4374">AG11383-AE11383</f>
        <v>#DIV/0!</v>
      </c>
      <c r="AI11383" s="14">
        <f t="shared" ref="AI11383:AI11385" si="4375">AC11383-(AE11383*AF11383)</f>
        <v>3</v>
      </c>
      <c r="AJ11383" s="3501"/>
    </row>
    <row r="11384" spans="1:36" ht="15.75">
      <c r="A11384" s="1211"/>
      <c r="B11384" s="3617" t="s">
        <v>7072</v>
      </c>
      <c r="C11384" s="147" t="s">
        <v>173</v>
      </c>
      <c r="D11384" s="3618">
        <v>42.009819999999998</v>
      </c>
      <c r="E11384" s="3488">
        <v>1635</v>
      </c>
      <c r="F11384" s="3618">
        <f t="shared" si="4367"/>
        <v>68686.055699999997</v>
      </c>
      <c r="G11384" s="270"/>
      <c r="H11384" s="3618">
        <f t="shared" si="4368"/>
        <v>0</v>
      </c>
      <c r="I11384" s="3619">
        <v>44853</v>
      </c>
      <c r="J11384" s="3619">
        <v>45200</v>
      </c>
      <c r="K11384" s="1211"/>
      <c r="L11384" s="1211">
        <v>344</v>
      </c>
      <c r="M11384" s="1267">
        <v>45012</v>
      </c>
      <c r="N11384" s="270">
        <v>89</v>
      </c>
      <c r="O11384" s="270">
        <v>116</v>
      </c>
      <c r="P11384" s="270">
        <v>162</v>
      </c>
      <c r="Q11384" s="270"/>
      <c r="R11384" s="1211"/>
      <c r="S11384" s="1211"/>
      <c r="T11384" s="1211"/>
      <c r="U11384" s="1211"/>
      <c r="V11384" s="1211"/>
      <c r="W11384" s="1211"/>
      <c r="X11384" s="1211"/>
      <c r="Y11384" s="1211"/>
      <c r="Z11384" s="2530"/>
      <c r="AA11384" s="1211"/>
      <c r="AB11384" s="1211"/>
      <c r="AC11384" s="1507">
        <f t="shared" si="4369"/>
        <v>1268</v>
      </c>
      <c r="AD11384" s="1508">
        <f t="shared" si="4370"/>
        <v>53268.451759999996</v>
      </c>
      <c r="AE11384" s="14">
        <f t="shared" si="4371"/>
        <v>6.1</v>
      </c>
      <c r="AF11384" s="14">
        <f t="shared" si="4372"/>
        <v>122.33333333333333</v>
      </c>
      <c r="AG11384" s="14">
        <f t="shared" si="4373"/>
        <v>10.365122615803815</v>
      </c>
      <c r="AH11384" s="14">
        <f t="shared" si="4374"/>
        <v>4.2651226158038149</v>
      </c>
      <c r="AI11384" s="14">
        <f t="shared" si="4375"/>
        <v>521.76666666666677</v>
      </c>
      <c r="AJ11384" s="3502"/>
    </row>
    <row r="11385" spans="1:36" ht="39" customHeight="1">
      <c r="A11385" s="1415"/>
      <c r="B11385" s="477" t="s">
        <v>7073</v>
      </c>
      <c r="C11385" s="342" t="s">
        <v>173</v>
      </c>
      <c r="D11385" s="177">
        <v>44.481000000000002</v>
      </c>
      <c r="E11385" s="351">
        <v>19</v>
      </c>
      <c r="F11385" s="177">
        <f t="shared" si="4367"/>
        <v>845.13900000000001</v>
      </c>
      <c r="G11385" s="173"/>
      <c r="H11385" s="177">
        <f t="shared" si="4368"/>
        <v>0</v>
      </c>
      <c r="I11385" s="191">
        <v>44853</v>
      </c>
      <c r="J11385" s="191">
        <v>45383</v>
      </c>
      <c r="K11385" s="1415"/>
      <c r="L11385" s="1415">
        <v>344</v>
      </c>
      <c r="M11385" s="1267">
        <v>45012</v>
      </c>
      <c r="N11385" s="173">
        <v>0</v>
      </c>
      <c r="O11385" s="173">
        <v>0</v>
      </c>
      <c r="P11385" s="173">
        <v>0</v>
      </c>
      <c r="Q11385" s="173"/>
      <c r="R11385" s="1415"/>
      <c r="S11385" s="1415"/>
      <c r="T11385" s="1415"/>
      <c r="U11385" s="1415"/>
      <c r="V11385" s="1415"/>
      <c r="W11385" s="1415"/>
      <c r="X11385" s="1415"/>
      <c r="Y11385" s="1415"/>
      <c r="Z11385" s="1484"/>
      <c r="AA11385" s="1415"/>
      <c r="AB11385" s="1415"/>
      <c r="AC11385" s="1507">
        <f t="shared" si="4369"/>
        <v>19</v>
      </c>
      <c r="AD11385" s="1508">
        <f t="shared" si="4370"/>
        <v>845.13900000000001</v>
      </c>
      <c r="AE11385" s="14">
        <f t="shared" si="4371"/>
        <v>12.2</v>
      </c>
      <c r="AF11385" s="14">
        <f t="shared" si="4372"/>
        <v>0</v>
      </c>
      <c r="AG11385" s="14" t="e">
        <f t="shared" si="4373"/>
        <v>#DIV/0!</v>
      </c>
      <c r="AH11385" s="14" t="e">
        <f t="shared" si="4374"/>
        <v>#DIV/0!</v>
      </c>
      <c r="AI11385" s="14">
        <f t="shared" si="4375"/>
        <v>19</v>
      </c>
      <c r="AJ11385" s="3501"/>
    </row>
    <row r="11386" spans="1:36" ht="26.25" customHeight="1">
      <c r="A11386" s="4410" t="s">
        <v>7074</v>
      </c>
      <c r="B11386" s="4411"/>
      <c r="C11386" s="4411"/>
      <c r="D11386" s="4411"/>
      <c r="E11386" s="4411"/>
      <c r="F11386" s="4411"/>
      <c r="G11386" s="4411"/>
      <c r="H11386" s="4411"/>
      <c r="I11386" s="4411"/>
      <c r="J11386" s="4411"/>
      <c r="K11386" s="4411"/>
      <c r="L11386" s="4411"/>
      <c r="M11386" s="4411"/>
      <c r="N11386" s="4411"/>
      <c r="O11386" s="4411"/>
      <c r="P11386" s="4411"/>
      <c r="Q11386" s="4411"/>
      <c r="R11386" s="4411"/>
      <c r="S11386" s="4411"/>
      <c r="T11386" s="4411"/>
      <c r="U11386" s="4411"/>
      <c r="V11386" s="4411"/>
      <c r="W11386" s="4411"/>
      <c r="X11386" s="4411"/>
      <c r="Y11386" s="4411"/>
      <c r="Z11386" s="4411"/>
      <c r="AA11386" s="4411"/>
      <c r="AB11386" s="4411"/>
      <c r="AC11386" s="4411"/>
      <c r="AD11386" s="4411"/>
      <c r="AE11386" s="4411"/>
      <c r="AF11386" s="4411"/>
      <c r="AG11386" s="4411"/>
      <c r="AH11386" s="4411"/>
      <c r="AI11386" s="4411"/>
      <c r="AJ11386" s="4412"/>
    </row>
    <row r="11387" spans="1:36" ht="15.75">
      <c r="A11387" s="1211"/>
      <c r="B11387" s="3617" t="s">
        <v>4072</v>
      </c>
      <c r="C11387" s="147" t="s">
        <v>66</v>
      </c>
      <c r="D11387" s="3621">
        <v>43.986759999999997</v>
      </c>
      <c r="E11387" s="3488">
        <v>236</v>
      </c>
      <c r="F11387" s="3618">
        <f>D11387*E11387</f>
        <v>10380.87536</v>
      </c>
      <c r="G11387" s="270"/>
      <c r="H11387" s="3618">
        <f>D11387*G11387</f>
        <v>0</v>
      </c>
      <c r="I11387" s="3619">
        <v>44736</v>
      </c>
      <c r="J11387" s="3619">
        <v>45200</v>
      </c>
      <c r="K11387" s="1211"/>
      <c r="L11387" s="1211">
        <v>410</v>
      </c>
      <c r="M11387" s="3467">
        <v>44718</v>
      </c>
      <c r="N11387" s="270">
        <v>40</v>
      </c>
      <c r="O11387" s="270">
        <v>41</v>
      </c>
      <c r="P11387" s="270">
        <v>32</v>
      </c>
      <c r="Q11387" s="270"/>
      <c r="R11387" s="1211"/>
      <c r="S11387" s="1211"/>
      <c r="T11387" s="1211"/>
      <c r="U11387" s="1211"/>
      <c r="V11387" s="1211"/>
      <c r="W11387" s="1211"/>
      <c r="X11387" s="1211"/>
      <c r="Y11387" s="1211"/>
      <c r="Z11387" s="2530"/>
      <c r="AA11387" s="1211"/>
      <c r="AB11387" s="1211"/>
      <c r="AC11387" s="1507">
        <f>E11387+G11387-N11387-O11387-AA11387-P11387-Q11387-R11387-S11387-T11387-U11387-V11387-W11387-X11387-Y11387</f>
        <v>123</v>
      </c>
      <c r="AD11387" s="1508">
        <f>D11387*AC11387</f>
        <v>5410.3714799999998</v>
      </c>
      <c r="AE11387" s="14">
        <f>(J11387-"01.04.2023")/30</f>
        <v>6.1</v>
      </c>
      <c r="AF11387" s="14">
        <f>(N11387+O11387+P11387+Q11387+R11387+S11387+T11387+U11387+V11387+W11387+X11387+Y11387)/3</f>
        <v>37.666666666666664</v>
      </c>
      <c r="AG11387" s="14">
        <f>AC11387/AF11387</f>
        <v>3.2654867256637172</v>
      </c>
      <c r="AH11387" s="14">
        <f>AG11387-AE11387</f>
        <v>-2.8345132743362824</v>
      </c>
      <c r="AI11387" s="14">
        <f>AC11387-(AE11387*AF11387)</f>
        <v>-106.76666666666665</v>
      </c>
      <c r="AJ11387" s="3502"/>
    </row>
    <row r="11388" spans="1:36" ht="15.75">
      <c r="A11388" s="1415"/>
      <c r="B11388" s="3617" t="s">
        <v>4073</v>
      </c>
      <c r="C11388" s="342" t="s">
        <v>66</v>
      </c>
      <c r="D11388" s="544">
        <v>44.876370000000001</v>
      </c>
      <c r="E11388" s="351">
        <v>260</v>
      </c>
      <c r="F11388" s="177">
        <f>D11388*E11388</f>
        <v>11667.8562</v>
      </c>
      <c r="G11388" s="173"/>
      <c r="H11388" s="177">
        <f>D11388*G11388</f>
        <v>0</v>
      </c>
      <c r="I11388" s="191">
        <v>44736</v>
      </c>
      <c r="J11388" s="191">
        <v>45200</v>
      </c>
      <c r="K11388" s="1415"/>
      <c r="L11388" s="1211">
        <v>410</v>
      </c>
      <c r="M11388" s="3467">
        <v>44718</v>
      </c>
      <c r="N11388" s="173">
        <v>43</v>
      </c>
      <c r="O11388" s="173">
        <v>41</v>
      </c>
      <c r="P11388" s="173">
        <v>39</v>
      </c>
      <c r="Q11388" s="173"/>
      <c r="R11388" s="1415"/>
      <c r="S11388" s="1415"/>
      <c r="T11388" s="1415"/>
      <c r="U11388" s="1415"/>
      <c r="V11388" s="1415"/>
      <c r="W11388" s="1415"/>
      <c r="X11388" s="1415"/>
      <c r="Y11388" s="1415"/>
      <c r="Z11388" s="1484"/>
      <c r="AA11388" s="1415"/>
      <c r="AB11388" s="1415"/>
      <c r="AC11388" s="1507">
        <f>E11388+G11388-N11388-O11388-AA11388-P11388-Q11388-R11388-S11388-T11388-U11388-V11388-W11388-X11388-Y11388</f>
        <v>137</v>
      </c>
      <c r="AD11388" s="1508">
        <f>D11388*AC11388</f>
        <v>6148.0626899999997</v>
      </c>
      <c r="AE11388" s="14">
        <f>(J11388-"01.04.2023")/30</f>
        <v>6.1</v>
      </c>
      <c r="AF11388" s="14">
        <f>(N11388+O11388+P11388+Q11388+R11388+S11388+T11388+U11388+V11388+W11388+X11388+Y11388)/3</f>
        <v>41</v>
      </c>
      <c r="AG11388" s="14">
        <f>AC11388/AF11388</f>
        <v>3.3414634146341462</v>
      </c>
      <c r="AH11388" s="14">
        <f>AG11388-AE11388</f>
        <v>-2.7585365853658534</v>
      </c>
      <c r="AI11388" s="14">
        <f>AC11388-(AE11388*AF11388)</f>
        <v>-113.1</v>
      </c>
      <c r="AJ11388" s="3501"/>
    </row>
    <row r="11389" spans="1:36" ht="15.75" customHeight="1">
      <c r="A11389" s="4410" t="s">
        <v>6508</v>
      </c>
      <c r="B11389" s="4411"/>
      <c r="C11389" s="4411"/>
      <c r="D11389" s="4411"/>
      <c r="E11389" s="4411"/>
      <c r="F11389" s="4411"/>
      <c r="G11389" s="4411"/>
      <c r="H11389" s="4411"/>
      <c r="I11389" s="4411"/>
      <c r="J11389" s="4411"/>
      <c r="K11389" s="4411"/>
      <c r="L11389" s="4411"/>
      <c r="M11389" s="4411"/>
      <c r="N11389" s="4411"/>
      <c r="O11389" s="4411"/>
      <c r="P11389" s="4411"/>
      <c r="Q11389" s="4411"/>
      <c r="R11389" s="4411"/>
      <c r="S11389" s="4411"/>
      <c r="T11389" s="4411"/>
      <c r="U11389" s="4411"/>
      <c r="V11389" s="4411"/>
      <c r="W11389" s="4411"/>
      <c r="X11389" s="4411"/>
      <c r="Y11389" s="4411"/>
      <c r="Z11389" s="4411"/>
      <c r="AA11389" s="4411"/>
      <c r="AB11389" s="4411"/>
      <c r="AC11389" s="4411"/>
      <c r="AD11389" s="4411"/>
      <c r="AE11389" s="4411"/>
      <c r="AF11389" s="4411"/>
      <c r="AG11389" s="4411"/>
      <c r="AH11389" s="4411"/>
      <c r="AI11389" s="4411"/>
      <c r="AJ11389" s="4412"/>
    </row>
    <row r="11390" spans="1:36" ht="36.75" customHeight="1">
      <c r="A11390" s="1415"/>
      <c r="B11390" s="477" t="s">
        <v>6509</v>
      </c>
      <c r="C11390" s="180" t="s">
        <v>66</v>
      </c>
      <c r="D11390" s="3622">
        <v>268</v>
      </c>
      <c r="E11390" s="201">
        <v>200</v>
      </c>
      <c r="F11390" s="177">
        <f>D11390*E11390</f>
        <v>53600</v>
      </c>
      <c r="G11390" s="173"/>
      <c r="H11390" s="177">
        <f>D11390*G11390</f>
        <v>0</v>
      </c>
      <c r="I11390" s="2828">
        <v>44882</v>
      </c>
      <c r="J11390" s="2828">
        <v>45565</v>
      </c>
      <c r="K11390" s="1415"/>
      <c r="L11390" s="1415">
        <v>955</v>
      </c>
      <c r="M11390" s="2828">
        <v>44874</v>
      </c>
      <c r="N11390" s="173">
        <v>12</v>
      </c>
      <c r="O11390" s="173">
        <v>31</v>
      </c>
      <c r="P11390" s="173">
        <v>19</v>
      </c>
      <c r="Q11390" s="173"/>
      <c r="R11390" s="1415"/>
      <c r="S11390" s="1415"/>
      <c r="T11390" s="1415"/>
      <c r="U11390" s="1415"/>
      <c r="V11390" s="1415"/>
      <c r="W11390" s="1415"/>
      <c r="X11390" s="1415"/>
      <c r="Y11390" s="1415"/>
      <c r="Z11390" s="1484"/>
      <c r="AA11390" s="1415"/>
      <c r="AB11390" s="1415"/>
      <c r="AC11390" s="1507">
        <f>E11390+G11390-N11390-O11390-AA11390-P11390-Q11390-R11390-S11390-T11390-U11390-V11390-W11390-X11390-Y11390</f>
        <v>138</v>
      </c>
      <c r="AD11390" s="1508">
        <f>D11390*AC11390</f>
        <v>36984</v>
      </c>
      <c r="AE11390" s="14">
        <f>(J11390-"01.04.2023")/30</f>
        <v>18.266666666666666</v>
      </c>
      <c r="AF11390" s="14">
        <f>(N11390+O11390+P11390+Q11390+R11390+S11390+T11390+U11390+V11390+W11390+X11390+Y11390)/3</f>
        <v>20.666666666666668</v>
      </c>
      <c r="AG11390" s="14">
        <f>AC11390/AF11390</f>
        <v>6.6774193548387091</v>
      </c>
      <c r="AH11390" s="14">
        <f>AG11390-AE11390</f>
        <v>-11.589247311827958</v>
      </c>
      <c r="AI11390" s="14">
        <f>AC11390-(AE11390*AF11390)</f>
        <v>-239.51111111111112</v>
      </c>
      <c r="AJ11390" s="3501"/>
    </row>
    <row r="11391" spans="1:36" ht="16.5" customHeight="1">
      <c r="A11391" s="4465" t="s">
        <v>20</v>
      </c>
      <c r="B11391" s="4466"/>
      <c r="C11391" s="4466"/>
      <c r="D11391" s="4466"/>
      <c r="E11391" s="4466"/>
      <c r="F11391" s="4466"/>
      <c r="G11391" s="4466"/>
      <c r="H11391" s="4466"/>
      <c r="I11391" s="4466"/>
      <c r="J11391" s="4466"/>
      <c r="K11391" s="4466"/>
      <c r="L11391" s="4466"/>
      <c r="M11391" s="4466"/>
      <c r="N11391" s="4466"/>
      <c r="O11391" s="4466"/>
      <c r="P11391" s="4466"/>
      <c r="Q11391" s="4466"/>
      <c r="R11391" s="4466"/>
      <c r="S11391" s="4466"/>
      <c r="T11391" s="4466"/>
      <c r="U11391" s="4466"/>
      <c r="V11391" s="4466"/>
      <c r="W11391" s="4466"/>
      <c r="X11391" s="4466"/>
      <c r="Y11391" s="4466"/>
      <c r="Z11391" s="4466"/>
      <c r="AA11391" s="4466"/>
      <c r="AB11391" s="4467"/>
      <c r="AC11391" s="3623"/>
      <c r="AD11391" s="3623"/>
      <c r="AE11391" s="3623"/>
      <c r="AF11391" s="3623"/>
      <c r="AG11391" s="3623"/>
      <c r="AH11391" s="3623"/>
      <c r="AI11391" s="3623"/>
      <c r="AJ11391" s="1414"/>
    </row>
    <row r="11392" spans="1:36" ht="16.5" customHeight="1">
      <c r="A11392" s="4410" t="s">
        <v>243</v>
      </c>
      <c r="B11392" s="4411"/>
      <c r="C11392" s="4411"/>
      <c r="D11392" s="4411"/>
      <c r="E11392" s="4411"/>
      <c r="F11392" s="4411"/>
      <c r="G11392" s="4411"/>
      <c r="H11392" s="4411"/>
      <c r="I11392" s="4411"/>
      <c r="J11392" s="4411"/>
      <c r="K11392" s="4411"/>
      <c r="L11392" s="4411"/>
      <c r="M11392" s="4411"/>
      <c r="N11392" s="4411"/>
      <c r="O11392" s="4411"/>
      <c r="P11392" s="4411"/>
      <c r="Q11392" s="4411"/>
      <c r="R11392" s="4411"/>
      <c r="S11392" s="4411"/>
      <c r="T11392" s="4411"/>
      <c r="U11392" s="4411"/>
      <c r="V11392" s="4411"/>
      <c r="W11392" s="4411"/>
      <c r="X11392" s="4411"/>
      <c r="Y11392" s="4411"/>
      <c r="Z11392" s="4411"/>
      <c r="AA11392" s="4411"/>
      <c r="AB11392" s="4411"/>
      <c r="AC11392" s="4411"/>
      <c r="AD11392" s="4411"/>
      <c r="AE11392" s="4411"/>
      <c r="AF11392" s="4411"/>
      <c r="AG11392" s="4411"/>
      <c r="AH11392" s="4411"/>
      <c r="AI11392" s="4411"/>
      <c r="AJ11392" s="4412"/>
    </row>
    <row r="11393" spans="1:36" ht="31.5" customHeight="1">
      <c r="A11393" s="1415"/>
      <c r="B11393" s="3624" t="s">
        <v>7075</v>
      </c>
      <c r="C11393" s="180" t="s">
        <v>181</v>
      </c>
      <c r="D11393" s="259">
        <v>2.0099999999999998</v>
      </c>
      <c r="E11393" s="201">
        <v>16800</v>
      </c>
      <c r="F11393" s="177">
        <f>D11393*E11393</f>
        <v>33768</v>
      </c>
      <c r="G11393" s="173"/>
      <c r="H11393" s="177">
        <f>D11393*G11393</f>
        <v>0</v>
      </c>
      <c r="I11393" s="3625">
        <v>44847</v>
      </c>
      <c r="J11393" s="191">
        <v>45306</v>
      </c>
      <c r="K11393" s="178"/>
      <c r="L11393" s="201">
        <v>808</v>
      </c>
      <c r="M11393" s="3467">
        <v>44830</v>
      </c>
      <c r="N11393" s="180">
        <v>2350</v>
      </c>
      <c r="O11393" s="173">
        <v>2500</v>
      </c>
      <c r="P11393" s="173">
        <v>8550</v>
      </c>
      <c r="Q11393" s="173"/>
      <c r="R11393" s="173"/>
      <c r="S11393" s="173"/>
      <c r="T11393" s="173"/>
      <c r="U11393" s="173"/>
      <c r="V11393" s="173"/>
      <c r="W11393" s="173"/>
      <c r="X11393" s="173"/>
      <c r="Y11393" s="173"/>
      <c r="Z11393" s="476"/>
      <c r="AA11393" s="173"/>
      <c r="AB11393" s="173"/>
      <c r="AC11393" s="1507">
        <f>E11393+G11393-N11393-O11393-AA11393-P11393-Q11393-R11393-S11393-T11393-U11393-V11393-W11393-X11393-Y11393</f>
        <v>3400</v>
      </c>
      <c r="AD11393" s="1508">
        <f>D11393*AC11393</f>
        <v>6833.9999999999991</v>
      </c>
      <c r="AE11393" s="14">
        <f>(J11393-"01.04.2023")/30</f>
        <v>9.6333333333333329</v>
      </c>
      <c r="AF11393" s="14">
        <f>(N11393+O11393+P11393+Q11393+R11393+S11393+T11393+U11393+V11393+W11393+X11393+Y11393)/3</f>
        <v>4466.666666666667</v>
      </c>
      <c r="AG11393" s="14">
        <f>AC11393/AF11393</f>
        <v>0.76119402985074625</v>
      </c>
      <c r="AH11393" s="14">
        <f>AG11393-AE11393</f>
        <v>-8.8721393034825873</v>
      </c>
      <c r="AI11393" s="14">
        <f>AC11393-(AE11393*AF11393)</f>
        <v>-39628.888888888891</v>
      </c>
      <c r="AJ11393" s="3501"/>
    </row>
    <row r="11394" spans="1:36" ht="18" customHeight="1">
      <c r="A11394" s="4410" t="s">
        <v>242</v>
      </c>
      <c r="B11394" s="4411"/>
      <c r="C11394" s="4411"/>
      <c r="D11394" s="4411"/>
      <c r="E11394" s="4411"/>
      <c r="F11394" s="4411"/>
      <c r="G11394" s="4411"/>
      <c r="H11394" s="4411"/>
      <c r="I11394" s="4411"/>
      <c r="J11394" s="4411"/>
      <c r="K11394" s="4411"/>
      <c r="L11394" s="4411"/>
      <c r="M11394" s="4411"/>
      <c r="N11394" s="4411"/>
      <c r="O11394" s="4411"/>
      <c r="P11394" s="4411"/>
      <c r="Q11394" s="4411"/>
      <c r="R11394" s="4411"/>
      <c r="S11394" s="4411"/>
      <c r="T11394" s="4411"/>
      <c r="U11394" s="4411"/>
      <c r="V11394" s="4411"/>
      <c r="W11394" s="4411"/>
      <c r="X11394" s="4411"/>
      <c r="Y11394" s="4411"/>
      <c r="Z11394" s="4411"/>
      <c r="AA11394" s="4411"/>
      <c r="AB11394" s="4411"/>
      <c r="AC11394" s="4411"/>
      <c r="AD11394" s="4411"/>
      <c r="AE11394" s="4411"/>
      <c r="AF11394" s="4411"/>
      <c r="AG11394" s="4411"/>
      <c r="AH11394" s="4411"/>
      <c r="AI11394" s="4411"/>
      <c r="AJ11394" s="4412"/>
    </row>
    <row r="11395" spans="1:36" ht="31.5" customHeight="1">
      <c r="A11395" s="1415"/>
      <c r="B11395" s="3624" t="s">
        <v>7075</v>
      </c>
      <c r="C11395" s="180" t="s">
        <v>181</v>
      </c>
      <c r="D11395" s="259">
        <v>2.0099999999999998</v>
      </c>
      <c r="E11395" s="201">
        <v>65750</v>
      </c>
      <c r="F11395" s="177">
        <f t="shared" ref="F11395:F11403" si="4376">D11395*E11395</f>
        <v>132157.5</v>
      </c>
      <c r="G11395" s="173"/>
      <c r="H11395" s="177">
        <f t="shared" ref="H11395:H11403" si="4377">D11395*G11395</f>
        <v>0</v>
      </c>
      <c r="I11395" s="3625">
        <v>44851</v>
      </c>
      <c r="J11395" s="191">
        <v>45284</v>
      </c>
      <c r="K11395" s="178"/>
      <c r="L11395" s="201">
        <v>808</v>
      </c>
      <c r="M11395" s="3467">
        <v>44830</v>
      </c>
      <c r="N11395" s="180">
        <v>0</v>
      </c>
      <c r="O11395" s="173">
        <v>38400</v>
      </c>
      <c r="P11395" s="173">
        <v>3600</v>
      </c>
      <c r="Q11395" s="173"/>
      <c r="R11395" s="173"/>
      <c r="S11395" s="173"/>
      <c r="T11395" s="173"/>
      <c r="U11395" s="173"/>
      <c r="V11395" s="173"/>
      <c r="W11395" s="173"/>
      <c r="X11395" s="173"/>
      <c r="Y11395" s="173"/>
      <c r="Z11395" s="476"/>
      <c r="AA11395" s="173"/>
      <c r="AB11395" s="173"/>
      <c r="AC11395" s="1507">
        <f t="shared" ref="AC11395:AC11403" si="4378">E11395+G11395-N11395-O11395-AA11395-P11395-Q11395-R11395-S11395-T11395-U11395-V11395-W11395-X11395-Y11395</f>
        <v>23750</v>
      </c>
      <c r="AD11395" s="1508">
        <f t="shared" ref="AD11395:AD11403" si="4379">D11395*AC11395</f>
        <v>47737.499999999993</v>
      </c>
      <c r="AE11395" s="14">
        <f t="shared" ref="AE11395:AE11403" si="4380">(J11395-"01.04.2023")/30</f>
        <v>8.9</v>
      </c>
      <c r="AF11395" s="14">
        <f t="shared" ref="AF11395:AF11403" si="4381">(N11395+O11395+P11395+Q11395+R11395+S11395+T11395+U11395+V11395+W11395+X11395+Y11395)/3</f>
        <v>14000</v>
      </c>
      <c r="AG11395" s="14">
        <f t="shared" ref="AG11395:AG11403" si="4382">AC11395/AF11395</f>
        <v>1.6964285714285714</v>
      </c>
      <c r="AH11395" s="14">
        <f t="shared" ref="AH11395:AH11403" si="4383">AG11395-AE11395</f>
        <v>-7.2035714285714292</v>
      </c>
      <c r="AI11395" s="14">
        <f t="shared" ref="AI11395:AI11403" si="4384">AC11395-(AE11395*AF11395)</f>
        <v>-100850</v>
      </c>
      <c r="AJ11395" s="3501"/>
    </row>
    <row r="11396" spans="1:36" ht="39" customHeight="1">
      <c r="A11396" s="1415"/>
      <c r="B11396" s="3624" t="s">
        <v>7075</v>
      </c>
      <c r="C11396" s="180" t="s">
        <v>181</v>
      </c>
      <c r="D11396" s="259">
        <v>2.0099999999999998</v>
      </c>
      <c r="E11396" s="201">
        <v>36200</v>
      </c>
      <c r="F11396" s="177">
        <f t="shared" si="4376"/>
        <v>72761.999999999985</v>
      </c>
      <c r="G11396" s="173"/>
      <c r="H11396" s="177">
        <f t="shared" si="4377"/>
        <v>0</v>
      </c>
      <c r="I11396" s="3625">
        <v>44851</v>
      </c>
      <c r="J11396" s="191">
        <v>45306</v>
      </c>
      <c r="K11396" s="178"/>
      <c r="L11396" s="201">
        <v>776</v>
      </c>
      <c r="M11396" s="3467">
        <v>44820</v>
      </c>
      <c r="N11396" s="180">
        <v>18000</v>
      </c>
      <c r="O11396" s="173">
        <v>6500</v>
      </c>
      <c r="P11396" s="173">
        <v>5350</v>
      </c>
      <c r="Q11396" s="173"/>
      <c r="R11396" s="173"/>
      <c r="S11396" s="173"/>
      <c r="T11396" s="173"/>
      <c r="U11396" s="173"/>
      <c r="V11396" s="173"/>
      <c r="W11396" s="173"/>
      <c r="X11396" s="173"/>
      <c r="Y11396" s="173"/>
      <c r="Z11396" s="476"/>
      <c r="AA11396" s="173"/>
      <c r="AB11396" s="173"/>
      <c r="AC11396" s="1507">
        <f t="shared" si="4378"/>
        <v>6350</v>
      </c>
      <c r="AD11396" s="1508">
        <f t="shared" si="4379"/>
        <v>12763.499999999998</v>
      </c>
      <c r="AE11396" s="14">
        <f t="shared" si="4380"/>
        <v>9.6333333333333329</v>
      </c>
      <c r="AF11396" s="14">
        <f t="shared" si="4381"/>
        <v>9950</v>
      </c>
      <c r="AG11396" s="14">
        <f t="shared" si="4382"/>
        <v>0.63819095477386933</v>
      </c>
      <c r="AH11396" s="14">
        <f t="shared" si="4383"/>
        <v>-8.9951423785594642</v>
      </c>
      <c r="AI11396" s="14">
        <f t="shared" si="4384"/>
        <v>-89501.666666666657</v>
      </c>
      <c r="AJ11396" s="3501"/>
    </row>
    <row r="11397" spans="1:36" ht="39" customHeight="1">
      <c r="A11397" s="1415"/>
      <c r="B11397" s="3624" t="s">
        <v>7075</v>
      </c>
      <c r="C11397" s="180" t="s">
        <v>181</v>
      </c>
      <c r="D11397" s="259">
        <v>2.0099999999999998</v>
      </c>
      <c r="E11397" s="201">
        <v>113450</v>
      </c>
      <c r="F11397" s="177">
        <f t="shared" si="4376"/>
        <v>228034.49999999997</v>
      </c>
      <c r="G11397" s="173"/>
      <c r="H11397" s="177">
        <f t="shared" si="4377"/>
        <v>0</v>
      </c>
      <c r="I11397" s="3625">
        <v>44872</v>
      </c>
      <c r="J11397" s="191">
        <v>45324</v>
      </c>
      <c r="K11397" s="178"/>
      <c r="L11397" s="201">
        <v>869</v>
      </c>
      <c r="M11397" s="3467">
        <v>44846</v>
      </c>
      <c r="N11397" s="180">
        <v>28500</v>
      </c>
      <c r="O11397" s="173">
        <v>11600</v>
      </c>
      <c r="P11397" s="173">
        <v>9050</v>
      </c>
      <c r="Q11397" s="173"/>
      <c r="R11397" s="173"/>
      <c r="S11397" s="173"/>
      <c r="T11397" s="173"/>
      <c r="U11397" s="173"/>
      <c r="V11397" s="173"/>
      <c r="W11397" s="173"/>
      <c r="X11397" s="173"/>
      <c r="Y11397" s="173"/>
      <c r="Z11397" s="476"/>
      <c r="AA11397" s="173"/>
      <c r="AB11397" s="173"/>
      <c r="AC11397" s="1507">
        <f t="shared" si="4378"/>
        <v>64300</v>
      </c>
      <c r="AD11397" s="1508">
        <f t="shared" si="4379"/>
        <v>129242.99999999999</v>
      </c>
      <c r="AE11397" s="14">
        <f t="shared" si="4380"/>
        <v>10.233333333333333</v>
      </c>
      <c r="AF11397" s="14">
        <f t="shared" si="4381"/>
        <v>16383.333333333334</v>
      </c>
      <c r="AG11397" s="14">
        <f t="shared" si="4382"/>
        <v>3.9247202441505595</v>
      </c>
      <c r="AH11397" s="14">
        <f t="shared" si="4383"/>
        <v>-6.3086130891827725</v>
      </c>
      <c r="AI11397" s="14">
        <f t="shared" si="4384"/>
        <v>-103356.11111111109</v>
      </c>
      <c r="AJ11397" s="3501"/>
    </row>
    <row r="11398" spans="1:36" ht="41.25" customHeight="1">
      <c r="A11398" s="1415"/>
      <c r="B11398" s="3624" t="s">
        <v>7075</v>
      </c>
      <c r="C11398" s="180" t="s">
        <v>181</v>
      </c>
      <c r="D11398" s="259">
        <v>2.0099999999999998</v>
      </c>
      <c r="E11398" s="201">
        <v>313700</v>
      </c>
      <c r="F11398" s="177">
        <f t="shared" si="4376"/>
        <v>630536.99999999988</v>
      </c>
      <c r="G11398" s="173"/>
      <c r="H11398" s="177">
        <f t="shared" si="4377"/>
        <v>0</v>
      </c>
      <c r="I11398" s="3625">
        <v>44914</v>
      </c>
      <c r="J11398" s="191">
        <v>45426</v>
      </c>
      <c r="K11398" s="178"/>
      <c r="L11398" s="201">
        <v>993</v>
      </c>
      <c r="M11398" s="3467">
        <v>44886</v>
      </c>
      <c r="N11398" s="180">
        <v>9500</v>
      </c>
      <c r="O11398" s="173">
        <v>56800</v>
      </c>
      <c r="P11398" s="173">
        <v>34100</v>
      </c>
      <c r="Q11398" s="173"/>
      <c r="R11398" s="173"/>
      <c r="S11398" s="173"/>
      <c r="T11398" s="173"/>
      <c r="U11398" s="173"/>
      <c r="V11398" s="173"/>
      <c r="W11398" s="173"/>
      <c r="X11398" s="173"/>
      <c r="Y11398" s="173"/>
      <c r="Z11398" s="476"/>
      <c r="AA11398" s="173"/>
      <c r="AB11398" s="173"/>
      <c r="AC11398" s="1507">
        <f t="shared" si="4378"/>
        <v>213300</v>
      </c>
      <c r="AD11398" s="1508">
        <f t="shared" si="4379"/>
        <v>428732.99999999994</v>
      </c>
      <c r="AE11398" s="14">
        <f t="shared" si="4380"/>
        <v>13.633333333333333</v>
      </c>
      <c r="AF11398" s="14">
        <f t="shared" si="4381"/>
        <v>33466.666666666664</v>
      </c>
      <c r="AG11398" s="14">
        <f t="shared" si="4382"/>
        <v>6.3735059760956183</v>
      </c>
      <c r="AH11398" s="14">
        <f t="shared" si="4383"/>
        <v>-7.2598273572377146</v>
      </c>
      <c r="AI11398" s="14">
        <f t="shared" si="4384"/>
        <v>-242962.22222222219</v>
      </c>
      <c r="AJ11398" s="3501"/>
    </row>
    <row r="11399" spans="1:36" ht="31.5" customHeight="1">
      <c r="A11399" s="1415"/>
      <c r="B11399" s="3624" t="s">
        <v>7075</v>
      </c>
      <c r="C11399" s="180" t="s">
        <v>181</v>
      </c>
      <c r="D11399" s="259">
        <v>2.0099999999999998</v>
      </c>
      <c r="E11399" s="201"/>
      <c r="F11399" s="177">
        <f t="shared" si="4376"/>
        <v>0</v>
      </c>
      <c r="G11399" s="173">
        <v>153000</v>
      </c>
      <c r="H11399" s="177">
        <f t="shared" si="4377"/>
        <v>307529.99999999994</v>
      </c>
      <c r="I11399" s="3625">
        <v>44937</v>
      </c>
      <c r="J11399" s="191">
        <v>45483</v>
      </c>
      <c r="K11399" s="178"/>
      <c r="L11399" s="201">
        <v>138</v>
      </c>
      <c r="M11399" s="3467">
        <v>44916</v>
      </c>
      <c r="N11399" s="180">
        <v>0</v>
      </c>
      <c r="O11399" s="173">
        <v>2500</v>
      </c>
      <c r="P11399" s="173">
        <v>14100</v>
      </c>
      <c r="Q11399" s="173"/>
      <c r="R11399" s="173"/>
      <c r="S11399" s="173"/>
      <c r="T11399" s="173"/>
      <c r="U11399" s="173"/>
      <c r="V11399" s="173"/>
      <c r="W11399" s="173"/>
      <c r="X11399" s="173"/>
      <c r="Y11399" s="173"/>
      <c r="Z11399" s="476"/>
      <c r="AA11399" s="173"/>
      <c r="AB11399" s="173"/>
      <c r="AC11399" s="1507">
        <f t="shared" si="4378"/>
        <v>136400</v>
      </c>
      <c r="AD11399" s="1508">
        <f t="shared" si="4379"/>
        <v>274164</v>
      </c>
      <c r="AE11399" s="14">
        <f t="shared" si="4380"/>
        <v>15.533333333333333</v>
      </c>
      <c r="AF11399" s="14">
        <f t="shared" si="4381"/>
        <v>5533.333333333333</v>
      </c>
      <c r="AG11399" s="14">
        <f t="shared" si="4382"/>
        <v>24.650602409638555</v>
      </c>
      <c r="AH11399" s="14">
        <f t="shared" si="4383"/>
        <v>9.117269076305222</v>
      </c>
      <c r="AI11399" s="14">
        <f t="shared" si="4384"/>
        <v>50448.888888888891</v>
      </c>
      <c r="AJ11399" s="3501"/>
    </row>
    <row r="11400" spans="1:36" ht="31.5" customHeight="1">
      <c r="A11400" s="1415"/>
      <c r="B11400" s="3624" t="s">
        <v>7075</v>
      </c>
      <c r="C11400" s="180" t="s">
        <v>181</v>
      </c>
      <c r="D11400" s="259">
        <v>2.0099999999999998</v>
      </c>
      <c r="E11400" s="201"/>
      <c r="F11400" s="177">
        <f t="shared" si="4376"/>
        <v>0</v>
      </c>
      <c r="G11400" s="173">
        <v>100000</v>
      </c>
      <c r="H11400" s="177">
        <f t="shared" si="4377"/>
        <v>200999.99999999997</v>
      </c>
      <c r="I11400" s="3625">
        <v>44937</v>
      </c>
      <c r="J11400" s="191">
        <v>45504</v>
      </c>
      <c r="K11400" s="178"/>
      <c r="L11400" s="201">
        <v>1190</v>
      </c>
      <c r="M11400" s="3467">
        <v>44923</v>
      </c>
      <c r="N11400" s="180">
        <v>0</v>
      </c>
      <c r="O11400" s="173">
        <v>0</v>
      </c>
      <c r="P11400" s="173">
        <v>0</v>
      </c>
      <c r="Q11400" s="173"/>
      <c r="R11400" s="173"/>
      <c r="S11400" s="173"/>
      <c r="T11400" s="173"/>
      <c r="U11400" s="173"/>
      <c r="V11400" s="173"/>
      <c r="W11400" s="173"/>
      <c r="X11400" s="173"/>
      <c r="Y11400" s="173"/>
      <c r="Z11400" s="476"/>
      <c r="AA11400" s="173"/>
      <c r="AB11400" s="173"/>
      <c r="AC11400" s="1507">
        <f t="shared" si="4378"/>
        <v>100000</v>
      </c>
      <c r="AD11400" s="1508">
        <f t="shared" si="4379"/>
        <v>200999.99999999997</v>
      </c>
      <c r="AE11400" s="14">
        <f t="shared" si="4380"/>
        <v>16.233333333333334</v>
      </c>
      <c r="AF11400" s="14">
        <f t="shared" si="4381"/>
        <v>0</v>
      </c>
      <c r="AG11400" s="14" t="e">
        <f t="shared" si="4382"/>
        <v>#DIV/0!</v>
      </c>
      <c r="AH11400" s="14" t="e">
        <f t="shared" si="4383"/>
        <v>#DIV/0!</v>
      </c>
      <c r="AI11400" s="14">
        <f t="shared" si="4384"/>
        <v>100000</v>
      </c>
      <c r="AJ11400" s="3501"/>
    </row>
    <row r="11401" spans="1:36" ht="44.25" customHeight="1">
      <c r="A11401" s="1415"/>
      <c r="B11401" s="3624" t="s">
        <v>7076</v>
      </c>
      <c r="C11401" s="180" t="s">
        <v>181</v>
      </c>
      <c r="D11401" s="259">
        <v>0</v>
      </c>
      <c r="E11401" s="201">
        <v>153</v>
      </c>
      <c r="F11401" s="177">
        <f t="shared" si="4376"/>
        <v>0</v>
      </c>
      <c r="G11401" s="173"/>
      <c r="H11401" s="177">
        <f t="shared" si="4377"/>
        <v>0</v>
      </c>
      <c r="I11401" s="3625">
        <v>44851</v>
      </c>
      <c r="J11401" s="191">
        <v>45206</v>
      </c>
      <c r="K11401" s="178"/>
      <c r="L11401" s="201">
        <v>776</v>
      </c>
      <c r="M11401" s="3467">
        <v>44820</v>
      </c>
      <c r="N11401" s="180">
        <v>41</v>
      </c>
      <c r="O11401" s="173">
        <v>53</v>
      </c>
      <c r="P11401" s="173">
        <v>46</v>
      </c>
      <c r="Q11401" s="173"/>
      <c r="R11401" s="173"/>
      <c r="S11401" s="173"/>
      <c r="T11401" s="173"/>
      <c r="U11401" s="173"/>
      <c r="V11401" s="173"/>
      <c r="W11401" s="173"/>
      <c r="X11401" s="173"/>
      <c r="Y11401" s="173"/>
      <c r="Z11401" s="476"/>
      <c r="AA11401" s="173"/>
      <c r="AB11401" s="173"/>
      <c r="AC11401" s="1507">
        <f t="shared" si="4378"/>
        <v>13</v>
      </c>
      <c r="AD11401" s="1508">
        <f t="shared" si="4379"/>
        <v>0</v>
      </c>
      <c r="AE11401" s="14">
        <f t="shared" si="4380"/>
        <v>6.3</v>
      </c>
      <c r="AF11401" s="14">
        <f t="shared" si="4381"/>
        <v>46.666666666666664</v>
      </c>
      <c r="AG11401" s="14">
        <f t="shared" si="4382"/>
        <v>0.27857142857142858</v>
      </c>
      <c r="AH11401" s="14">
        <f t="shared" si="4383"/>
        <v>-6.0214285714285714</v>
      </c>
      <c r="AI11401" s="14">
        <f t="shared" si="4384"/>
        <v>-281</v>
      </c>
      <c r="AJ11401" s="3501"/>
    </row>
    <row r="11402" spans="1:36" ht="44.25" customHeight="1">
      <c r="A11402" s="1415"/>
      <c r="B11402" s="3624" t="s">
        <v>7076</v>
      </c>
      <c r="C11402" s="180" t="s">
        <v>181</v>
      </c>
      <c r="D11402" s="259">
        <v>0</v>
      </c>
      <c r="E11402" s="201">
        <v>88</v>
      </c>
      <c r="F11402" s="177">
        <f t="shared" si="4376"/>
        <v>0</v>
      </c>
      <c r="G11402" s="173"/>
      <c r="H11402" s="177">
        <f t="shared" si="4377"/>
        <v>0</v>
      </c>
      <c r="I11402" s="3625">
        <v>44872</v>
      </c>
      <c r="J11402" s="191">
        <v>45243</v>
      </c>
      <c r="K11402" s="178"/>
      <c r="L11402" s="201">
        <v>869</v>
      </c>
      <c r="M11402" s="3467">
        <v>44846</v>
      </c>
      <c r="N11402" s="180">
        <v>45</v>
      </c>
      <c r="O11402" s="173">
        <v>7</v>
      </c>
      <c r="P11402" s="173">
        <v>0</v>
      </c>
      <c r="Q11402" s="173"/>
      <c r="R11402" s="173"/>
      <c r="S11402" s="173"/>
      <c r="T11402" s="173"/>
      <c r="U11402" s="173"/>
      <c r="V11402" s="173"/>
      <c r="W11402" s="173"/>
      <c r="X11402" s="173"/>
      <c r="Y11402" s="173"/>
      <c r="Z11402" s="476"/>
      <c r="AA11402" s="173"/>
      <c r="AB11402" s="173"/>
      <c r="AC11402" s="1507">
        <f t="shared" si="4378"/>
        <v>36</v>
      </c>
      <c r="AD11402" s="1508">
        <f t="shared" si="4379"/>
        <v>0</v>
      </c>
      <c r="AE11402" s="14">
        <f t="shared" si="4380"/>
        <v>7.5333333333333332</v>
      </c>
      <c r="AF11402" s="14">
        <f t="shared" si="4381"/>
        <v>17.333333333333332</v>
      </c>
      <c r="AG11402" s="14">
        <f t="shared" si="4382"/>
        <v>2.0769230769230771</v>
      </c>
      <c r="AH11402" s="14">
        <f t="shared" si="4383"/>
        <v>-5.4564102564102566</v>
      </c>
      <c r="AI11402" s="14">
        <f t="shared" si="4384"/>
        <v>-94.577777777777754</v>
      </c>
      <c r="AJ11402" s="3501"/>
    </row>
    <row r="11403" spans="1:36" ht="44.25" customHeight="1">
      <c r="A11403" s="1415"/>
      <c r="B11403" s="3624" t="s">
        <v>7076</v>
      </c>
      <c r="C11403" s="180" t="s">
        <v>181</v>
      </c>
      <c r="D11403" s="259">
        <v>0</v>
      </c>
      <c r="E11403" s="201"/>
      <c r="F11403" s="177">
        <f t="shared" si="4376"/>
        <v>0</v>
      </c>
      <c r="G11403" s="173">
        <v>500</v>
      </c>
      <c r="H11403" s="177">
        <f t="shared" si="4377"/>
        <v>0</v>
      </c>
      <c r="I11403" s="3625">
        <v>44937</v>
      </c>
      <c r="J11403" s="191">
        <v>45300</v>
      </c>
      <c r="K11403" s="178"/>
      <c r="L11403" s="201">
        <v>1201</v>
      </c>
      <c r="M11403" s="3467">
        <v>44925</v>
      </c>
      <c r="N11403" s="180">
        <v>0</v>
      </c>
      <c r="O11403" s="173">
        <v>106</v>
      </c>
      <c r="P11403" s="173">
        <v>60</v>
      </c>
      <c r="Q11403" s="173"/>
      <c r="R11403" s="173"/>
      <c r="S11403" s="173"/>
      <c r="T11403" s="173"/>
      <c r="U11403" s="173"/>
      <c r="V11403" s="173"/>
      <c r="W11403" s="173"/>
      <c r="X11403" s="173"/>
      <c r="Y11403" s="173"/>
      <c r="Z11403" s="476"/>
      <c r="AA11403" s="173"/>
      <c r="AB11403" s="173"/>
      <c r="AC11403" s="1507">
        <f t="shared" si="4378"/>
        <v>334</v>
      </c>
      <c r="AD11403" s="1508">
        <f t="shared" si="4379"/>
        <v>0</v>
      </c>
      <c r="AE11403" s="14">
        <f t="shared" si="4380"/>
        <v>9.4333333333333336</v>
      </c>
      <c r="AF11403" s="14">
        <f t="shared" si="4381"/>
        <v>55.333333333333336</v>
      </c>
      <c r="AG11403" s="14">
        <f t="shared" si="4382"/>
        <v>6.0361445783132526</v>
      </c>
      <c r="AH11403" s="14">
        <f t="shared" si="4383"/>
        <v>-3.397188755020081</v>
      </c>
      <c r="AI11403" s="14">
        <f t="shared" si="4384"/>
        <v>-187.97777777777776</v>
      </c>
      <c r="AJ11403" s="3501"/>
    </row>
    <row r="11404" spans="1:36" ht="26.25" customHeight="1">
      <c r="A11404" s="4410" t="s">
        <v>241</v>
      </c>
      <c r="B11404" s="4411"/>
      <c r="C11404" s="4411"/>
      <c r="D11404" s="4411"/>
      <c r="E11404" s="4411"/>
      <c r="F11404" s="4411"/>
      <c r="G11404" s="4411"/>
      <c r="H11404" s="4411"/>
      <c r="I11404" s="4411"/>
      <c r="J11404" s="4411"/>
      <c r="K11404" s="4411"/>
      <c r="L11404" s="4411"/>
      <c r="M11404" s="4411"/>
      <c r="N11404" s="4411"/>
      <c r="O11404" s="4411"/>
      <c r="P11404" s="4411"/>
      <c r="Q11404" s="4411"/>
      <c r="R11404" s="4411"/>
      <c r="S11404" s="4411"/>
      <c r="T11404" s="4411"/>
      <c r="U11404" s="4411"/>
      <c r="V11404" s="4411"/>
      <c r="W11404" s="4411"/>
      <c r="X11404" s="4411"/>
      <c r="Y11404" s="4411"/>
      <c r="Z11404" s="4411"/>
      <c r="AA11404" s="4411"/>
      <c r="AB11404" s="4411"/>
      <c r="AC11404" s="4411"/>
      <c r="AD11404" s="4411"/>
      <c r="AE11404" s="4411"/>
      <c r="AF11404" s="4411"/>
      <c r="AG11404" s="4411"/>
      <c r="AH11404" s="4411"/>
      <c r="AI11404" s="4411"/>
      <c r="AJ11404" s="4412"/>
    </row>
    <row r="11405" spans="1:36" ht="21" customHeight="1">
      <c r="A11405" s="1415"/>
      <c r="B11405" s="174" t="s">
        <v>7077</v>
      </c>
      <c r="C11405" s="180" t="s">
        <v>65</v>
      </c>
      <c r="D11405" s="259">
        <v>157.19999999999999</v>
      </c>
      <c r="E11405" s="201">
        <v>48</v>
      </c>
      <c r="F11405" s="177">
        <f t="shared" ref="F11405:F11410" si="4385">D11405*E11405</f>
        <v>7545.5999999999995</v>
      </c>
      <c r="G11405" s="173"/>
      <c r="H11405" s="177">
        <f t="shared" ref="H11405:H11417" si="4386">D11405*G11405</f>
        <v>0</v>
      </c>
      <c r="I11405" s="3625">
        <v>44648</v>
      </c>
      <c r="J11405" s="191">
        <v>45138</v>
      </c>
      <c r="K11405" s="178"/>
      <c r="L11405" s="201">
        <v>154</v>
      </c>
      <c r="M11405" s="3467">
        <v>44636</v>
      </c>
      <c r="N11405" s="180">
        <v>0</v>
      </c>
      <c r="O11405" s="173">
        <v>0</v>
      </c>
      <c r="P11405" s="173">
        <v>5</v>
      </c>
      <c r="Q11405" s="173"/>
      <c r="R11405" s="173"/>
      <c r="S11405" s="173"/>
      <c r="T11405" s="173"/>
      <c r="U11405" s="173"/>
      <c r="V11405" s="173"/>
      <c r="W11405" s="173"/>
      <c r="X11405" s="173"/>
      <c r="Y11405" s="173"/>
      <c r="Z11405" s="476"/>
      <c r="AA11405" s="173"/>
      <c r="AB11405" s="173"/>
      <c r="AC11405" s="1507">
        <f t="shared" ref="AC11405:AC11417" si="4387">E11405+G11405-N11405-O11405-AA11405-P11405-Q11405-R11405-S11405-T11405-U11405-V11405-W11405-X11405-Y11405</f>
        <v>43</v>
      </c>
      <c r="AD11405" s="1508">
        <f t="shared" ref="AD11405:AD11417" si="4388">D11405*AC11405</f>
        <v>6759.5999999999995</v>
      </c>
      <c r="AE11405" s="14">
        <f t="shared" ref="AE11405:AE11410" si="4389">(J11405-"01.04.2023")/30</f>
        <v>4.0333333333333332</v>
      </c>
      <c r="AF11405" s="14">
        <f t="shared" ref="AF11405:AF11417" si="4390">(N11405+O11405+P11405+Q11405+R11405+S11405+T11405+U11405+V11405+W11405+X11405+Y11405)/3</f>
        <v>1.6666666666666667</v>
      </c>
      <c r="AG11405" s="14">
        <f t="shared" ref="AG11405:AG11417" si="4391">AC11405/AF11405</f>
        <v>25.799999999999997</v>
      </c>
      <c r="AH11405" s="14">
        <f t="shared" ref="AH11405:AH11410" si="4392">AG11405-AE11405</f>
        <v>21.766666666666666</v>
      </c>
      <c r="AI11405" s="14">
        <f t="shared" ref="AI11405:AI11410" si="4393">AC11405-(AE11405*AF11405)</f>
        <v>36.277777777777779</v>
      </c>
      <c r="AJ11405" s="3501"/>
    </row>
    <row r="11406" spans="1:36" ht="21" customHeight="1">
      <c r="A11406" s="1415"/>
      <c r="B11406" s="174" t="s">
        <v>7078</v>
      </c>
      <c r="C11406" s="180" t="s">
        <v>65</v>
      </c>
      <c r="D11406" s="259">
        <v>176.54</v>
      </c>
      <c r="E11406" s="201">
        <v>54</v>
      </c>
      <c r="F11406" s="177">
        <f t="shared" si="4385"/>
        <v>9533.16</v>
      </c>
      <c r="G11406" s="173"/>
      <c r="H11406" s="177">
        <f t="shared" si="4386"/>
        <v>0</v>
      </c>
      <c r="I11406" s="3625">
        <v>44648</v>
      </c>
      <c r="J11406" s="191">
        <v>45473</v>
      </c>
      <c r="K11406" s="178"/>
      <c r="L11406" s="201">
        <v>155</v>
      </c>
      <c r="M11406" s="3467">
        <v>44636</v>
      </c>
      <c r="N11406" s="180">
        <v>4</v>
      </c>
      <c r="O11406" s="173">
        <v>6</v>
      </c>
      <c r="P11406" s="173">
        <v>5</v>
      </c>
      <c r="Q11406" s="173"/>
      <c r="R11406" s="173"/>
      <c r="S11406" s="173"/>
      <c r="T11406" s="173"/>
      <c r="U11406" s="173"/>
      <c r="V11406" s="173"/>
      <c r="W11406" s="173"/>
      <c r="X11406" s="173"/>
      <c r="Y11406" s="173"/>
      <c r="Z11406" s="476"/>
      <c r="AA11406" s="173"/>
      <c r="AB11406" s="173"/>
      <c r="AC11406" s="1507">
        <f t="shared" si="4387"/>
        <v>39</v>
      </c>
      <c r="AD11406" s="1508">
        <f t="shared" si="4388"/>
        <v>6885.0599999999995</v>
      </c>
      <c r="AE11406" s="14">
        <f t="shared" si="4389"/>
        <v>15.2</v>
      </c>
      <c r="AF11406" s="14">
        <f t="shared" si="4390"/>
        <v>5</v>
      </c>
      <c r="AG11406" s="14">
        <f t="shared" si="4391"/>
        <v>7.8</v>
      </c>
      <c r="AH11406" s="14">
        <f t="shared" si="4392"/>
        <v>-7.3999999999999995</v>
      </c>
      <c r="AI11406" s="14">
        <f t="shared" si="4393"/>
        <v>-37</v>
      </c>
      <c r="AJ11406" s="3501"/>
    </row>
    <row r="11407" spans="1:36" ht="21" customHeight="1">
      <c r="A11407" s="1415"/>
      <c r="B11407" s="477" t="s">
        <v>244</v>
      </c>
      <c r="C11407" s="180" t="s">
        <v>64</v>
      </c>
      <c r="D11407" s="259">
        <v>227.48</v>
      </c>
      <c r="E11407" s="201">
        <v>149</v>
      </c>
      <c r="F11407" s="177">
        <f t="shared" si="4385"/>
        <v>33894.519999999997</v>
      </c>
      <c r="G11407" s="173"/>
      <c r="H11407" s="177">
        <f t="shared" si="4386"/>
        <v>0</v>
      </c>
      <c r="I11407" s="3625">
        <v>44594</v>
      </c>
      <c r="J11407" s="191">
        <v>45181</v>
      </c>
      <c r="K11407" s="178"/>
      <c r="L11407" s="201"/>
      <c r="M11407" s="3467"/>
      <c r="N11407" s="180">
        <v>7</v>
      </c>
      <c r="O11407" s="173">
        <v>15</v>
      </c>
      <c r="P11407" s="173">
        <v>11</v>
      </c>
      <c r="Q11407" s="173"/>
      <c r="R11407" s="173"/>
      <c r="S11407" s="173"/>
      <c r="T11407" s="173"/>
      <c r="U11407" s="173"/>
      <c r="V11407" s="173"/>
      <c r="W11407" s="173"/>
      <c r="X11407" s="173"/>
      <c r="Y11407" s="173"/>
      <c r="Z11407" s="476"/>
      <c r="AA11407" s="173"/>
      <c r="AB11407" s="173"/>
      <c r="AC11407" s="1507">
        <f t="shared" si="4387"/>
        <v>116</v>
      </c>
      <c r="AD11407" s="1508">
        <f t="shared" si="4388"/>
        <v>26387.68</v>
      </c>
      <c r="AE11407" s="14">
        <f t="shared" si="4389"/>
        <v>5.4666666666666668</v>
      </c>
      <c r="AF11407" s="14">
        <f t="shared" si="4390"/>
        <v>11</v>
      </c>
      <c r="AG11407" s="14">
        <f t="shared" si="4391"/>
        <v>10.545454545454545</v>
      </c>
      <c r="AH11407" s="14">
        <f t="shared" si="4392"/>
        <v>5.0787878787878782</v>
      </c>
      <c r="AI11407" s="14">
        <f t="shared" si="4393"/>
        <v>55.866666666666667</v>
      </c>
      <c r="AJ11407" s="3501"/>
    </row>
    <row r="11408" spans="1:36" ht="21" customHeight="1">
      <c r="A11408" s="1415"/>
      <c r="B11408" s="477" t="s">
        <v>7079</v>
      </c>
      <c r="C11408" s="180" t="s">
        <v>66</v>
      </c>
      <c r="D11408" s="3626">
        <v>12.30677</v>
      </c>
      <c r="E11408" s="201">
        <v>2</v>
      </c>
      <c r="F11408" s="177">
        <f t="shared" si="4385"/>
        <v>24.61354</v>
      </c>
      <c r="G11408" s="173"/>
      <c r="H11408" s="177">
        <f t="shared" si="4386"/>
        <v>0</v>
      </c>
      <c r="I11408" s="3625" t="s">
        <v>939</v>
      </c>
      <c r="J11408" s="191">
        <v>53206</v>
      </c>
      <c r="K11408" s="178"/>
      <c r="L11408" s="201"/>
      <c r="M11408" s="3467"/>
      <c r="N11408" s="180">
        <v>0</v>
      </c>
      <c r="O11408" s="173">
        <v>0</v>
      </c>
      <c r="P11408" s="173">
        <v>0</v>
      </c>
      <c r="Q11408" s="173"/>
      <c r="R11408" s="173"/>
      <c r="S11408" s="173"/>
      <c r="T11408" s="173"/>
      <c r="U11408" s="173"/>
      <c r="V11408" s="173"/>
      <c r="W11408" s="173"/>
      <c r="X11408" s="173"/>
      <c r="Y11408" s="173"/>
      <c r="Z11408" s="476"/>
      <c r="AA11408" s="173"/>
      <c r="AB11408" s="173"/>
      <c r="AC11408" s="1507">
        <f t="shared" si="4387"/>
        <v>2</v>
      </c>
      <c r="AD11408" s="1508">
        <f t="shared" si="4388"/>
        <v>24.61354</v>
      </c>
      <c r="AE11408" s="14">
        <f t="shared" si="4389"/>
        <v>272.96666666666664</v>
      </c>
      <c r="AF11408" s="14">
        <f t="shared" si="4390"/>
        <v>0</v>
      </c>
      <c r="AG11408" s="14" t="e">
        <f t="shared" si="4391"/>
        <v>#DIV/0!</v>
      </c>
      <c r="AH11408" s="14" t="e">
        <f t="shared" si="4392"/>
        <v>#DIV/0!</v>
      </c>
      <c r="AI11408" s="14">
        <f t="shared" si="4393"/>
        <v>2</v>
      </c>
      <c r="AJ11408" s="3501"/>
    </row>
    <row r="11409" spans="1:36" ht="21" customHeight="1">
      <c r="A11409" s="1415"/>
      <c r="B11409" s="477" t="s">
        <v>245</v>
      </c>
      <c r="C11409" s="180" t="s">
        <v>66</v>
      </c>
      <c r="D11409" s="3626">
        <v>1.2312099999999999</v>
      </c>
      <c r="E11409" s="201">
        <v>149</v>
      </c>
      <c r="F11409" s="177">
        <f t="shared" si="4385"/>
        <v>183.45029</v>
      </c>
      <c r="G11409" s="173"/>
      <c r="H11409" s="177">
        <f t="shared" si="4386"/>
        <v>0</v>
      </c>
      <c r="I11409" s="3625" t="s">
        <v>940</v>
      </c>
      <c r="J11409" s="191">
        <v>45838</v>
      </c>
      <c r="K11409" s="178"/>
      <c r="L11409" s="201"/>
      <c r="M11409" s="3467"/>
      <c r="N11409" s="180">
        <v>7</v>
      </c>
      <c r="O11409" s="173">
        <v>15</v>
      </c>
      <c r="P11409" s="173">
        <v>11</v>
      </c>
      <c r="Q11409" s="173"/>
      <c r="R11409" s="173"/>
      <c r="S11409" s="173"/>
      <c r="T11409" s="173"/>
      <c r="U11409" s="173"/>
      <c r="V11409" s="173"/>
      <c r="W11409" s="173"/>
      <c r="X11409" s="173"/>
      <c r="Y11409" s="173"/>
      <c r="Z11409" s="476"/>
      <c r="AA11409" s="173"/>
      <c r="AB11409" s="173"/>
      <c r="AC11409" s="1507">
        <f t="shared" si="4387"/>
        <v>116</v>
      </c>
      <c r="AD11409" s="1508">
        <f t="shared" si="4388"/>
        <v>142.82035999999999</v>
      </c>
      <c r="AE11409" s="14">
        <f t="shared" si="4389"/>
        <v>27.366666666666667</v>
      </c>
      <c r="AF11409" s="14">
        <f t="shared" si="4390"/>
        <v>11</v>
      </c>
      <c r="AG11409" s="14">
        <f t="shared" si="4391"/>
        <v>10.545454545454545</v>
      </c>
      <c r="AH11409" s="14">
        <f t="shared" si="4392"/>
        <v>-16.82121212121212</v>
      </c>
      <c r="AI11409" s="14">
        <f t="shared" si="4393"/>
        <v>-185.03333333333336</v>
      </c>
      <c r="AJ11409" s="3501"/>
    </row>
    <row r="11410" spans="1:36" ht="36" customHeight="1">
      <c r="A11410" s="1415"/>
      <c r="B11410" s="477" t="s">
        <v>5885</v>
      </c>
      <c r="C11410" s="180" t="s">
        <v>65</v>
      </c>
      <c r="D11410" s="360">
        <v>645.4357</v>
      </c>
      <c r="E11410" s="181">
        <v>390</v>
      </c>
      <c r="F11410" s="3627">
        <f t="shared" si="4385"/>
        <v>251719.92300000001</v>
      </c>
      <c r="G11410" s="181"/>
      <c r="H11410" s="3627">
        <f t="shared" si="4386"/>
        <v>0</v>
      </c>
      <c r="I11410" s="191">
        <v>44837</v>
      </c>
      <c r="J11410" s="1684">
        <v>45046</v>
      </c>
      <c r="K11410" s="180"/>
      <c r="L11410" s="181">
        <v>830</v>
      </c>
      <c r="M11410" s="3467">
        <v>44834</v>
      </c>
      <c r="N11410" s="181">
        <v>0</v>
      </c>
      <c r="O11410" s="181">
        <v>0</v>
      </c>
      <c r="P11410" s="181">
        <v>0</v>
      </c>
      <c r="Q11410" s="181"/>
      <c r="R11410" s="180"/>
      <c r="S11410" s="180"/>
      <c r="T11410" s="180"/>
      <c r="U11410" s="180"/>
      <c r="V11410" s="180"/>
      <c r="W11410" s="180"/>
      <c r="X11410" s="180"/>
      <c r="Y11410" s="180"/>
      <c r="Z11410" s="194"/>
      <c r="AA11410" s="180"/>
      <c r="AB11410" s="180"/>
      <c r="AC11410" s="1507">
        <f t="shared" si="4387"/>
        <v>390</v>
      </c>
      <c r="AD11410" s="1508">
        <f t="shared" si="4388"/>
        <v>251719.92300000001</v>
      </c>
      <c r="AE11410" s="14">
        <f t="shared" si="4389"/>
        <v>0.96666666666666667</v>
      </c>
      <c r="AF11410" s="14">
        <f t="shared" si="4390"/>
        <v>0</v>
      </c>
      <c r="AG11410" s="14" t="e">
        <f t="shared" si="4391"/>
        <v>#DIV/0!</v>
      </c>
      <c r="AH11410" s="14" t="e">
        <f t="shared" si="4392"/>
        <v>#DIV/0!</v>
      </c>
      <c r="AI11410" s="14">
        <f t="shared" si="4393"/>
        <v>390</v>
      </c>
      <c r="AJ11410" s="342">
        <v>390</v>
      </c>
    </row>
    <row r="11411" spans="1:36" ht="44.25" customHeight="1">
      <c r="A11411" s="1415"/>
      <c r="B11411" s="477" t="s">
        <v>9006</v>
      </c>
      <c r="C11411" s="180" t="s">
        <v>65</v>
      </c>
      <c r="D11411" s="360">
        <v>533.91999999999996</v>
      </c>
      <c r="E11411" s="181"/>
      <c r="F11411" s="3627"/>
      <c r="G11411" s="181">
        <f>252+204</f>
        <v>456</v>
      </c>
      <c r="H11411" s="3627">
        <f t="shared" si="4386"/>
        <v>243467.51999999999</v>
      </c>
      <c r="I11411" s="191" t="s">
        <v>9648</v>
      </c>
      <c r="J11411" s="191">
        <v>45034</v>
      </c>
      <c r="K11411" s="180"/>
      <c r="L11411" s="181"/>
      <c r="M11411" s="3467"/>
      <c r="N11411" s="181"/>
      <c r="O11411" s="181">
        <v>0</v>
      </c>
      <c r="P11411" s="181">
        <v>252</v>
      </c>
      <c r="Q11411" s="181"/>
      <c r="R11411" s="180"/>
      <c r="S11411" s="180"/>
      <c r="T11411" s="180"/>
      <c r="U11411" s="180"/>
      <c r="V11411" s="180"/>
      <c r="W11411" s="180"/>
      <c r="X11411" s="180"/>
      <c r="Y11411" s="180"/>
      <c r="Z11411" s="194"/>
      <c r="AA11411" s="180"/>
      <c r="AB11411" s="180"/>
      <c r="AC11411" s="1507">
        <f t="shared" si="4387"/>
        <v>204</v>
      </c>
      <c r="AD11411" s="1508">
        <f t="shared" si="4388"/>
        <v>108919.67999999999</v>
      </c>
      <c r="AE11411" s="14">
        <f>(J11411-"01.04.2023")/30</f>
        <v>0.56666666666666665</v>
      </c>
      <c r="AF11411" s="14">
        <f t="shared" si="4390"/>
        <v>84</v>
      </c>
      <c r="AG11411" s="14">
        <f t="shared" si="4391"/>
        <v>2.4285714285714284</v>
      </c>
      <c r="AH11411" s="14">
        <f>AG11411-AE11411</f>
        <v>1.8619047619047617</v>
      </c>
      <c r="AI11411" s="14">
        <f>AC11411-(AE11411*AF11411)</f>
        <v>156.4</v>
      </c>
      <c r="AJ11411" s="342"/>
    </row>
    <row r="11412" spans="1:36" ht="44.25" customHeight="1">
      <c r="A11412" s="1415"/>
      <c r="B11412" s="477" t="s">
        <v>8900</v>
      </c>
      <c r="C11412" s="180" t="s">
        <v>143</v>
      </c>
      <c r="D11412" s="360">
        <v>40.912039999999998</v>
      </c>
      <c r="E11412" s="181"/>
      <c r="F11412" s="3627"/>
      <c r="G11412" s="181">
        <f>42+34</f>
        <v>76</v>
      </c>
      <c r="H11412" s="3627">
        <f t="shared" si="4386"/>
        <v>3109.31504</v>
      </c>
      <c r="I11412" s="191" t="s">
        <v>9648</v>
      </c>
      <c r="J11412" s="191" t="s">
        <v>8944</v>
      </c>
      <c r="K11412" s="180"/>
      <c r="L11412" s="181"/>
      <c r="M11412" s="3467"/>
      <c r="N11412" s="181"/>
      <c r="O11412" s="181">
        <v>0</v>
      </c>
      <c r="P11412" s="181">
        <v>42</v>
      </c>
      <c r="Q11412" s="181"/>
      <c r="R11412" s="180"/>
      <c r="S11412" s="180"/>
      <c r="T11412" s="180"/>
      <c r="U11412" s="180"/>
      <c r="V11412" s="180"/>
      <c r="W11412" s="180"/>
      <c r="X11412" s="180"/>
      <c r="Y11412" s="180"/>
      <c r="Z11412" s="194"/>
      <c r="AA11412" s="180"/>
      <c r="AB11412" s="180"/>
      <c r="AC11412" s="1507">
        <f t="shared" si="4387"/>
        <v>34</v>
      </c>
      <c r="AD11412" s="1508">
        <f t="shared" si="4388"/>
        <v>1391.00936</v>
      </c>
      <c r="AE11412" s="14">
        <f>(J11412-"01.04.2023")/30</f>
        <v>8.1</v>
      </c>
      <c r="AF11412" s="14">
        <f t="shared" si="4390"/>
        <v>14</v>
      </c>
      <c r="AG11412" s="14">
        <f t="shared" si="4391"/>
        <v>2.4285714285714284</v>
      </c>
      <c r="AH11412" s="14">
        <f>AG11412-AE11412</f>
        <v>-5.6714285714285708</v>
      </c>
      <c r="AI11412" s="14">
        <f>AC11412-(AE11412*AF11412)</f>
        <v>-79.399999999999991</v>
      </c>
      <c r="AJ11412" s="342"/>
    </row>
    <row r="11413" spans="1:36" ht="44.25" customHeight="1">
      <c r="A11413" s="1415"/>
      <c r="B11413" s="477" t="s">
        <v>8901</v>
      </c>
      <c r="C11413" s="180" t="s">
        <v>66</v>
      </c>
      <c r="D11413" s="360">
        <v>3.5398399999999999</v>
      </c>
      <c r="E11413" s="181"/>
      <c r="F11413" s="3627"/>
      <c r="G11413" s="181">
        <f>252+200</f>
        <v>452</v>
      </c>
      <c r="H11413" s="3627">
        <f t="shared" si="4386"/>
        <v>1600.0076799999999</v>
      </c>
      <c r="I11413" s="191" t="s">
        <v>9648</v>
      </c>
      <c r="J11413" s="191">
        <v>46326</v>
      </c>
      <c r="K11413" s="180"/>
      <c r="L11413" s="181"/>
      <c r="M11413" s="3467"/>
      <c r="N11413" s="181"/>
      <c r="O11413" s="181">
        <v>0</v>
      </c>
      <c r="P11413" s="181">
        <v>252</v>
      </c>
      <c r="Q11413" s="181"/>
      <c r="R11413" s="180"/>
      <c r="S11413" s="180"/>
      <c r="T11413" s="180"/>
      <c r="U11413" s="180"/>
      <c r="V11413" s="180"/>
      <c r="W11413" s="180"/>
      <c r="X11413" s="180"/>
      <c r="Y11413" s="180"/>
      <c r="Z11413" s="194"/>
      <c r="AA11413" s="180"/>
      <c r="AB11413" s="180"/>
      <c r="AC11413" s="1507">
        <f t="shared" si="4387"/>
        <v>200</v>
      </c>
      <c r="AD11413" s="1508">
        <f t="shared" si="4388"/>
        <v>707.96799999999996</v>
      </c>
      <c r="AE11413" s="14">
        <f>(J11413-"01.04.2023")/30</f>
        <v>43.633333333333333</v>
      </c>
      <c r="AF11413" s="14">
        <f t="shared" si="4390"/>
        <v>84</v>
      </c>
      <c r="AG11413" s="14">
        <f t="shared" si="4391"/>
        <v>2.3809523809523809</v>
      </c>
      <c r="AH11413" s="14">
        <f>AG11413-AE11413</f>
        <v>-41.252380952380953</v>
      </c>
      <c r="AI11413" s="14">
        <f>AC11413-(AE11413*AF11413)</f>
        <v>-3465.2</v>
      </c>
      <c r="AJ11413" s="342"/>
    </row>
    <row r="11414" spans="1:36" ht="37.5" customHeight="1">
      <c r="A11414" s="1415"/>
      <c r="B11414" s="477" t="s">
        <v>8902</v>
      </c>
      <c r="C11414" s="180" t="s">
        <v>66</v>
      </c>
      <c r="D11414" s="360">
        <v>33.584600000000002</v>
      </c>
      <c r="E11414" s="181"/>
      <c r="F11414" s="3627"/>
      <c r="G11414" s="181">
        <f>3+2</f>
        <v>5</v>
      </c>
      <c r="H11414" s="3627">
        <f t="shared" si="4386"/>
        <v>167.923</v>
      </c>
      <c r="I11414" s="191" t="s">
        <v>9648</v>
      </c>
      <c r="J11414" s="191" t="s">
        <v>662</v>
      </c>
      <c r="K11414" s="180"/>
      <c r="L11414" s="181"/>
      <c r="M11414" s="3467"/>
      <c r="N11414" s="181"/>
      <c r="O11414" s="181">
        <v>0</v>
      </c>
      <c r="P11414" s="181">
        <v>3</v>
      </c>
      <c r="Q11414" s="181"/>
      <c r="R11414" s="180"/>
      <c r="S11414" s="180"/>
      <c r="T11414" s="180"/>
      <c r="U11414" s="180"/>
      <c r="V11414" s="180"/>
      <c r="W11414" s="180"/>
      <c r="X11414" s="180"/>
      <c r="Y11414" s="180"/>
      <c r="Z11414" s="194"/>
      <c r="AA11414" s="180"/>
      <c r="AB11414" s="180"/>
      <c r="AC11414" s="1507">
        <f t="shared" si="4387"/>
        <v>2</v>
      </c>
      <c r="AD11414" s="1508">
        <f t="shared" si="4388"/>
        <v>67.169200000000004</v>
      </c>
      <c r="AE11414" s="14" t="s">
        <v>334</v>
      </c>
      <c r="AF11414" s="14">
        <f t="shared" si="4390"/>
        <v>1</v>
      </c>
      <c r="AG11414" s="14">
        <f t="shared" si="4391"/>
        <v>2</v>
      </c>
      <c r="AH11414" s="14" t="s">
        <v>334</v>
      </c>
      <c r="AI11414" s="14" t="s">
        <v>334</v>
      </c>
      <c r="AJ11414" s="342"/>
    </row>
    <row r="11415" spans="1:36" ht="37.5" customHeight="1">
      <c r="A11415" s="1415"/>
      <c r="B11415" s="477" t="s">
        <v>9007</v>
      </c>
      <c r="C11415" s="180" t="s">
        <v>638</v>
      </c>
      <c r="D11415" s="197">
        <v>1978.67</v>
      </c>
      <c r="E11415" s="181"/>
      <c r="F11415" s="3627"/>
      <c r="G11415" s="181">
        <v>100</v>
      </c>
      <c r="H11415" s="3627">
        <f t="shared" si="4386"/>
        <v>197867</v>
      </c>
      <c r="I11415" s="191">
        <v>44984</v>
      </c>
      <c r="J11415" s="191">
        <v>45565</v>
      </c>
      <c r="K11415" s="180"/>
      <c r="L11415" s="181"/>
      <c r="M11415" s="3467"/>
      <c r="N11415" s="181"/>
      <c r="O11415" s="181">
        <v>0</v>
      </c>
      <c r="P11415" s="181">
        <v>13</v>
      </c>
      <c r="Q11415" s="181"/>
      <c r="R11415" s="180"/>
      <c r="S11415" s="180"/>
      <c r="T11415" s="180"/>
      <c r="U11415" s="180"/>
      <c r="V11415" s="180"/>
      <c r="W11415" s="180"/>
      <c r="X11415" s="180"/>
      <c r="Y11415" s="180"/>
      <c r="Z11415" s="194"/>
      <c r="AA11415" s="180"/>
      <c r="AB11415" s="180"/>
      <c r="AC11415" s="1507">
        <f t="shared" si="4387"/>
        <v>87</v>
      </c>
      <c r="AD11415" s="1508">
        <f t="shared" si="4388"/>
        <v>172144.29</v>
      </c>
      <c r="AE11415" s="14">
        <f>(J11415-"01.04.2023")/30</f>
        <v>18.266666666666666</v>
      </c>
      <c r="AF11415" s="14">
        <f t="shared" si="4390"/>
        <v>4.333333333333333</v>
      </c>
      <c r="AG11415" s="14">
        <f t="shared" si="4391"/>
        <v>20.076923076923077</v>
      </c>
      <c r="AH11415" s="14">
        <f>AG11415-AE11415</f>
        <v>1.8102564102564109</v>
      </c>
      <c r="AI11415" s="14">
        <f>AC11415-(AE11415*AF11415)</f>
        <v>7.8444444444444485</v>
      </c>
      <c r="AJ11415" s="342"/>
    </row>
    <row r="11416" spans="1:36" ht="26.25" customHeight="1">
      <c r="A11416" s="1415"/>
      <c r="B11416" s="477" t="s">
        <v>9007</v>
      </c>
      <c r="C11416" s="180" t="s">
        <v>638</v>
      </c>
      <c r="D11416" s="197">
        <v>1978.67</v>
      </c>
      <c r="E11416" s="181"/>
      <c r="F11416" s="3627"/>
      <c r="G11416" s="181">
        <v>67</v>
      </c>
      <c r="H11416" s="3627">
        <f t="shared" si="4386"/>
        <v>132570.89000000001</v>
      </c>
      <c r="I11416" s="191">
        <v>45012</v>
      </c>
      <c r="J11416" s="191">
        <v>45351</v>
      </c>
      <c r="K11416" s="180"/>
      <c r="L11416" s="181"/>
      <c r="M11416" s="3467"/>
      <c r="N11416" s="181"/>
      <c r="O11416" s="181"/>
      <c r="P11416" s="181">
        <v>0</v>
      </c>
      <c r="Q11416" s="181"/>
      <c r="R11416" s="180"/>
      <c r="S11416" s="180"/>
      <c r="T11416" s="180"/>
      <c r="U11416" s="180"/>
      <c r="V11416" s="180"/>
      <c r="W11416" s="180"/>
      <c r="X11416" s="180"/>
      <c r="Y11416" s="180"/>
      <c r="Z11416" s="194"/>
      <c r="AA11416" s="180"/>
      <c r="AB11416" s="180"/>
      <c r="AC11416" s="1507">
        <f t="shared" si="4387"/>
        <v>67</v>
      </c>
      <c r="AD11416" s="1508">
        <f t="shared" si="4388"/>
        <v>132570.89000000001</v>
      </c>
      <c r="AE11416" s="14">
        <f>(J11416-"01.04.2023")/30</f>
        <v>11.133333333333333</v>
      </c>
      <c r="AF11416" s="14">
        <f t="shared" si="4390"/>
        <v>0</v>
      </c>
      <c r="AG11416" s="14" t="e">
        <f t="shared" si="4391"/>
        <v>#DIV/0!</v>
      </c>
      <c r="AH11416" s="14" t="e">
        <f>AG11416-AE11416</f>
        <v>#DIV/0!</v>
      </c>
      <c r="AI11416" s="14">
        <f>AC11416-(AE11416*AF11416)</f>
        <v>67</v>
      </c>
      <c r="AJ11416" s="342"/>
    </row>
    <row r="11417" spans="1:36" ht="51.75" customHeight="1">
      <c r="A11417" s="1415"/>
      <c r="B11417" s="477" t="s">
        <v>246</v>
      </c>
      <c r="C11417" s="180" t="s">
        <v>66</v>
      </c>
      <c r="D11417" s="177">
        <v>1017.03</v>
      </c>
      <c r="E11417" s="173">
        <v>2</v>
      </c>
      <c r="F11417" s="177">
        <f>D11417*E11417</f>
        <v>2034.06</v>
      </c>
      <c r="G11417" s="173"/>
      <c r="H11417" s="177">
        <f t="shared" si="4386"/>
        <v>0</v>
      </c>
      <c r="I11417" s="184">
        <v>44492</v>
      </c>
      <c r="J11417" s="1415" t="s">
        <v>710</v>
      </c>
      <c r="K11417" s="1415"/>
      <c r="L11417" s="173"/>
      <c r="M11417" s="173"/>
      <c r="N11417" s="173">
        <v>0</v>
      </c>
      <c r="O11417" s="173">
        <v>0</v>
      </c>
      <c r="P11417" s="173">
        <v>0</v>
      </c>
      <c r="Q11417" s="173"/>
      <c r="R11417" s="1415"/>
      <c r="S11417" s="1415"/>
      <c r="T11417" s="1415"/>
      <c r="U11417" s="1415"/>
      <c r="V11417" s="1415"/>
      <c r="W11417" s="1415"/>
      <c r="X11417" s="1415"/>
      <c r="Y11417" s="1415"/>
      <c r="Z11417" s="1484"/>
      <c r="AA11417" s="1415"/>
      <c r="AB11417" s="1415"/>
      <c r="AC11417" s="1507">
        <f t="shared" si="4387"/>
        <v>2</v>
      </c>
      <c r="AD11417" s="1508">
        <f t="shared" si="4388"/>
        <v>2034.06</v>
      </c>
      <c r="AE11417" s="14" t="s">
        <v>334</v>
      </c>
      <c r="AF11417" s="14">
        <f t="shared" si="4390"/>
        <v>0</v>
      </c>
      <c r="AG11417" s="14" t="e">
        <f t="shared" si="4391"/>
        <v>#DIV/0!</v>
      </c>
      <c r="AH11417" s="14" t="s">
        <v>334</v>
      </c>
      <c r="AI11417" s="14" t="s">
        <v>334</v>
      </c>
      <c r="AJ11417" s="3501"/>
    </row>
    <row r="11418" spans="1:36" ht="27.75" customHeight="1">
      <c r="A11418" s="4410" t="s">
        <v>247</v>
      </c>
      <c r="B11418" s="4411"/>
      <c r="C11418" s="4411"/>
      <c r="D11418" s="4411"/>
      <c r="E11418" s="4411"/>
      <c r="F11418" s="4411"/>
      <c r="G11418" s="4411"/>
      <c r="H11418" s="4411"/>
      <c r="I11418" s="4411"/>
      <c r="J11418" s="4411"/>
      <c r="K11418" s="4411"/>
      <c r="L11418" s="4411"/>
      <c r="M11418" s="4411"/>
      <c r="N11418" s="4411"/>
      <c r="O11418" s="4411"/>
      <c r="P11418" s="4411"/>
      <c r="Q11418" s="4411"/>
      <c r="R11418" s="4411"/>
      <c r="S11418" s="4411"/>
      <c r="T11418" s="4411"/>
      <c r="U11418" s="4411"/>
      <c r="V11418" s="4411"/>
      <c r="W11418" s="4411"/>
      <c r="X11418" s="4411"/>
      <c r="Y11418" s="4411"/>
      <c r="Z11418" s="4411"/>
      <c r="AA11418" s="4411"/>
      <c r="AB11418" s="4411"/>
      <c r="AC11418" s="4411"/>
      <c r="AD11418" s="4411"/>
      <c r="AE11418" s="4411"/>
      <c r="AF11418" s="4411"/>
      <c r="AG11418" s="4411"/>
      <c r="AH11418" s="4411"/>
      <c r="AI11418" s="4411"/>
      <c r="AJ11418" s="4412"/>
    </row>
    <row r="11419" spans="1:36" ht="31.5" customHeight="1">
      <c r="A11419" s="1415"/>
      <c r="B11419" s="477" t="s">
        <v>7080</v>
      </c>
      <c r="C11419" s="180" t="s">
        <v>86</v>
      </c>
      <c r="D11419" s="173">
        <v>2188.86</v>
      </c>
      <c r="E11419" s="173">
        <v>0.32</v>
      </c>
      <c r="F11419" s="177">
        <f>D11419*E11419</f>
        <v>700.43520000000001</v>
      </c>
      <c r="G11419" s="173"/>
      <c r="H11419" s="177">
        <f>D11419*G11419</f>
        <v>0</v>
      </c>
      <c r="I11419" s="184">
        <v>44585</v>
      </c>
      <c r="J11419" s="184">
        <v>45225</v>
      </c>
      <c r="K11419" s="1415"/>
      <c r="L11419" s="1415">
        <v>53</v>
      </c>
      <c r="M11419" s="2828">
        <v>44587</v>
      </c>
      <c r="N11419" s="173">
        <v>0.12</v>
      </c>
      <c r="O11419" s="173">
        <v>0</v>
      </c>
      <c r="P11419" s="173"/>
      <c r="Q11419" s="173"/>
      <c r="R11419" s="1415"/>
      <c r="S11419" s="1415"/>
      <c r="T11419" s="1415"/>
      <c r="U11419" s="1415"/>
      <c r="V11419" s="1415"/>
      <c r="W11419" s="1415"/>
      <c r="X11419" s="1415"/>
      <c r="Y11419" s="1415"/>
      <c r="Z11419" s="1484"/>
      <c r="AA11419" s="1415"/>
      <c r="AB11419" s="1415"/>
      <c r="AC11419" s="1507">
        <f>E11419+G11419-N11419-O11419-AA11419-P11419-Q11419-R11419-S11419-T11419-U11419-V11419-W11419-X11419-Y11419</f>
        <v>0.2</v>
      </c>
      <c r="AD11419" s="1508">
        <f>D11419*AC11419</f>
        <v>437.77200000000005</v>
      </c>
      <c r="AE11419" s="14">
        <f>(J11419-"01.04.2023")/30</f>
        <v>6.9333333333333336</v>
      </c>
      <c r="AF11419" s="14">
        <f>(N11419+O11419+P11419+Q11419+R11419+S11419+T11419+U11419+V11419+W11419+X11419+Y11419)/3</f>
        <v>0.04</v>
      </c>
      <c r="AG11419" s="14">
        <f>AC11419/AF11419</f>
        <v>5</v>
      </c>
      <c r="AH11419" s="14">
        <f>AG11419-AE11419</f>
        <v>-1.9333333333333336</v>
      </c>
      <c r="AI11419" s="14">
        <f>AC11419-(AE11419*AF11419)</f>
        <v>-7.7333333333333365E-2</v>
      </c>
      <c r="AJ11419" s="3501"/>
    </row>
    <row r="11420" spans="1:36" ht="30.75" customHeight="1">
      <c r="A11420" s="4481" t="s">
        <v>21</v>
      </c>
      <c r="B11420" s="4482"/>
      <c r="C11420" s="4482"/>
      <c r="D11420" s="4482"/>
      <c r="E11420" s="4482"/>
      <c r="F11420" s="4482"/>
      <c r="G11420" s="4482"/>
      <c r="H11420" s="4482"/>
      <c r="I11420" s="4482"/>
      <c r="J11420" s="4482"/>
      <c r="K11420" s="4482"/>
      <c r="L11420" s="4482"/>
      <c r="M11420" s="4482"/>
      <c r="N11420" s="4482"/>
      <c r="O11420" s="4482"/>
      <c r="P11420" s="4482"/>
      <c r="Q11420" s="4482"/>
      <c r="R11420" s="4482"/>
      <c r="S11420" s="4482"/>
      <c r="T11420" s="4482"/>
      <c r="U11420" s="4482"/>
      <c r="V11420" s="4482"/>
      <c r="W11420" s="4482"/>
      <c r="X11420" s="4482"/>
      <c r="Y11420" s="4482"/>
      <c r="Z11420" s="4482"/>
      <c r="AA11420" s="4482"/>
      <c r="AB11420" s="4482"/>
      <c r="AC11420" s="3628"/>
      <c r="AD11420" s="3628"/>
      <c r="AE11420" s="3628"/>
      <c r="AF11420" s="3628"/>
      <c r="AG11420" s="3628"/>
      <c r="AH11420" s="3628"/>
      <c r="AI11420" s="3628"/>
      <c r="AJ11420" s="3629"/>
    </row>
    <row r="11421" spans="1:36" ht="24.75" customHeight="1">
      <c r="A11421" s="4410" t="s">
        <v>7081</v>
      </c>
      <c r="B11421" s="4411"/>
      <c r="C11421" s="4411"/>
      <c r="D11421" s="4411"/>
      <c r="E11421" s="4411"/>
      <c r="F11421" s="4411"/>
      <c r="G11421" s="4411"/>
      <c r="H11421" s="4411"/>
      <c r="I11421" s="4411"/>
      <c r="J11421" s="4411"/>
      <c r="K11421" s="4411"/>
      <c r="L11421" s="4411"/>
      <c r="M11421" s="4411"/>
      <c r="N11421" s="4411"/>
      <c r="O11421" s="4411"/>
      <c r="P11421" s="4411"/>
      <c r="Q11421" s="4411"/>
      <c r="R11421" s="4411"/>
      <c r="S11421" s="4411"/>
      <c r="T11421" s="4411"/>
      <c r="U11421" s="4411"/>
      <c r="V11421" s="4411"/>
      <c r="W11421" s="4411"/>
      <c r="X11421" s="4411"/>
      <c r="Y11421" s="4411"/>
      <c r="Z11421" s="4411"/>
      <c r="AA11421" s="4411"/>
      <c r="AB11421" s="4411"/>
      <c r="AC11421" s="4411"/>
      <c r="AD11421" s="4411"/>
      <c r="AE11421" s="4411"/>
      <c r="AF11421" s="4411"/>
      <c r="AG11421" s="4411"/>
      <c r="AH11421" s="4411"/>
      <c r="AI11421" s="4411"/>
      <c r="AJ11421" s="4412"/>
    </row>
    <row r="11422" spans="1:36" ht="57" customHeight="1">
      <c r="A11422" s="1415"/>
      <c r="B11422" s="477" t="s">
        <v>7082</v>
      </c>
      <c r="C11422" s="180" t="s">
        <v>66</v>
      </c>
      <c r="D11422" s="3622">
        <v>1</v>
      </c>
      <c r="E11422" s="201">
        <v>590</v>
      </c>
      <c r="F11422" s="177">
        <f>D11422*E11422</f>
        <v>590</v>
      </c>
      <c r="G11422" s="173"/>
      <c r="H11422" s="177">
        <f>D11422*G11422</f>
        <v>0</v>
      </c>
      <c r="I11422" s="2828">
        <v>44907</v>
      </c>
      <c r="J11422" s="2828">
        <v>45189</v>
      </c>
      <c r="K11422" s="1415"/>
      <c r="L11422" s="1415"/>
      <c r="M11422" s="2828"/>
      <c r="N11422" s="173">
        <v>132</v>
      </c>
      <c r="O11422" s="173">
        <v>82</v>
      </c>
      <c r="P11422" s="173">
        <v>94</v>
      </c>
      <c r="Q11422" s="173"/>
      <c r="R11422" s="1415"/>
      <c r="S11422" s="1415"/>
      <c r="T11422" s="1415"/>
      <c r="U11422" s="1415"/>
      <c r="V11422" s="1415"/>
      <c r="W11422" s="1415"/>
      <c r="X11422" s="1415"/>
      <c r="Y11422" s="1415"/>
      <c r="Z11422" s="1484"/>
      <c r="AA11422" s="1415"/>
      <c r="AB11422" s="1415"/>
      <c r="AC11422" s="1507">
        <f>E11422+G11422-N11422-O11422-AA11422-P11422-Q11422-R11422-S11422-T11422-U11422-V11422-W11422-X11422-Y11422</f>
        <v>282</v>
      </c>
      <c r="AD11422" s="1508">
        <f>D11422*AC11422</f>
        <v>282</v>
      </c>
      <c r="AE11422" s="14">
        <f>(J11422-"01.04.2023")/30</f>
        <v>5.7333333333333334</v>
      </c>
      <c r="AF11422" s="14">
        <f>(N11422+O11422+P11422+Q11422+R11422+S11422+T11422+U11422+V11422+W11422+X11422+Y11422)/3</f>
        <v>102.66666666666667</v>
      </c>
      <c r="AG11422" s="14">
        <f>AC11422/AF11422</f>
        <v>2.7467532467532467</v>
      </c>
      <c r="AH11422" s="14">
        <f>AG11422-AE11422</f>
        <v>-2.9865800865800867</v>
      </c>
      <c r="AI11422" s="14">
        <f>AC11422-(AE11422*AF11422)</f>
        <v>-306.62222222222226</v>
      </c>
      <c r="AJ11422" s="3501"/>
    </row>
    <row r="11423" spans="1:36" ht="15.75">
      <c r="A11423" s="4410" t="s">
        <v>241</v>
      </c>
      <c r="B11423" s="4411"/>
      <c r="C11423" s="4411"/>
      <c r="D11423" s="4411"/>
      <c r="E11423" s="4411"/>
      <c r="F11423" s="4411"/>
      <c r="G11423" s="4411"/>
      <c r="H11423" s="4411"/>
      <c r="I11423" s="4411"/>
      <c r="J11423" s="4411"/>
      <c r="K11423" s="4411"/>
      <c r="L11423" s="4411"/>
      <c r="M11423" s="4411"/>
      <c r="N11423" s="4411"/>
      <c r="O11423" s="4411"/>
      <c r="P11423" s="4411"/>
      <c r="Q11423" s="4411"/>
      <c r="R11423" s="4411"/>
      <c r="S11423" s="4411"/>
      <c r="T11423" s="4411"/>
      <c r="U11423" s="4411"/>
      <c r="V11423" s="4411"/>
      <c r="W11423" s="4411"/>
      <c r="X11423" s="4411"/>
      <c r="Y11423" s="4411"/>
      <c r="Z11423" s="4411"/>
      <c r="AA11423" s="4411"/>
      <c r="AB11423" s="4411"/>
      <c r="AC11423" s="4411"/>
      <c r="AD11423" s="4411"/>
      <c r="AE11423" s="4411"/>
      <c r="AF11423" s="4411"/>
      <c r="AG11423" s="4411"/>
      <c r="AH11423" s="4411"/>
      <c r="AI11423" s="4411"/>
      <c r="AJ11423" s="4412"/>
    </row>
    <row r="11424" spans="1:36" ht="50.25" customHeight="1">
      <c r="A11424" s="1415"/>
      <c r="B11424" s="174" t="s">
        <v>8147</v>
      </c>
      <c r="C11424" s="180" t="s">
        <v>836</v>
      </c>
      <c r="D11424" s="259">
        <v>1</v>
      </c>
      <c r="E11424" s="201"/>
      <c r="F11424" s="177">
        <f t="shared" ref="F11424:F11429" si="4394">D11424*E11424</f>
        <v>0</v>
      </c>
      <c r="G11424" s="173">
        <v>200</v>
      </c>
      <c r="H11424" s="177">
        <f t="shared" ref="H11424:H11438" si="4395">D11424*G11424</f>
        <v>200</v>
      </c>
      <c r="I11424" s="3625">
        <v>44935</v>
      </c>
      <c r="J11424" s="191">
        <v>45230</v>
      </c>
      <c r="K11424" s="178"/>
      <c r="L11424" s="201"/>
      <c r="M11424" s="3467"/>
      <c r="N11424" s="180">
        <v>6</v>
      </c>
      <c r="O11424" s="173">
        <v>64</v>
      </c>
      <c r="P11424" s="173">
        <v>17</v>
      </c>
      <c r="Q11424" s="173"/>
      <c r="R11424" s="173"/>
      <c r="S11424" s="173"/>
      <c r="T11424" s="173"/>
      <c r="U11424" s="173"/>
      <c r="V11424" s="173"/>
      <c r="W11424" s="173"/>
      <c r="X11424" s="173"/>
      <c r="Y11424" s="173"/>
      <c r="Z11424" s="476"/>
      <c r="AA11424" s="173"/>
      <c r="AB11424" s="173"/>
      <c r="AC11424" s="1507">
        <f>E11424+G11424-N11424-O11424-AA11424-P11424-Q11424-R11424-S11424-T11424-U11424-V11424-W11424-X11424-Y11424</f>
        <v>113</v>
      </c>
      <c r="AD11424" s="1508">
        <f>D11424*AC11424</f>
        <v>113</v>
      </c>
      <c r="AE11424" s="14">
        <f>(J11424-"01.04.2023")/30</f>
        <v>7.1</v>
      </c>
      <c r="AF11424" s="14">
        <f>(N11424+O11424+P11424+Q11424+R11424+S11424+T11424+U11424+V11424+W11424+X11424+Y11424)/3</f>
        <v>29</v>
      </c>
      <c r="AG11424" s="14">
        <f>AC11424/AF11424</f>
        <v>3.896551724137931</v>
      </c>
      <c r="AH11424" s="14">
        <f>AG11424-AE11424</f>
        <v>-3.2034482758620686</v>
      </c>
      <c r="AI11424" s="14">
        <f>AC11424-(AE11424*AF11424)</f>
        <v>-92.899999999999977</v>
      </c>
      <c r="AJ11424" s="3501"/>
    </row>
    <row r="11425" spans="1:36" ht="22.5" customHeight="1">
      <c r="A11425" s="4410" t="s">
        <v>240</v>
      </c>
      <c r="B11425" s="4411"/>
      <c r="C11425" s="4411"/>
      <c r="D11425" s="4411"/>
      <c r="E11425" s="4411"/>
      <c r="F11425" s="4411">
        <f t="shared" si="4394"/>
        <v>0</v>
      </c>
      <c r="G11425" s="4411"/>
      <c r="H11425" s="4411">
        <f t="shared" si="4395"/>
        <v>0</v>
      </c>
      <c r="I11425" s="4411"/>
      <c r="J11425" s="4411"/>
      <c r="K11425" s="4411"/>
      <c r="L11425" s="4411"/>
      <c r="M11425" s="4411"/>
      <c r="N11425" s="4411"/>
      <c r="O11425" s="4411"/>
      <c r="P11425" s="4411"/>
      <c r="Q11425" s="4411"/>
      <c r="R11425" s="4411"/>
      <c r="S11425" s="4411"/>
      <c r="T11425" s="4411"/>
      <c r="U11425" s="4411"/>
      <c r="V11425" s="4411"/>
      <c r="W11425" s="4411"/>
      <c r="X11425" s="4411"/>
      <c r="Y11425" s="4411"/>
      <c r="Z11425" s="4411"/>
      <c r="AA11425" s="4411"/>
      <c r="AB11425" s="4411"/>
      <c r="AC11425" s="4411"/>
      <c r="AD11425" s="4411"/>
      <c r="AE11425" s="4411"/>
      <c r="AF11425" s="4411"/>
      <c r="AG11425" s="4411"/>
      <c r="AH11425" s="4411"/>
      <c r="AI11425" s="4411"/>
      <c r="AJ11425" s="4412"/>
    </row>
    <row r="11426" spans="1:36" ht="30.75" customHeight="1">
      <c r="A11426" s="1415"/>
      <c r="B11426" s="477" t="s">
        <v>7083</v>
      </c>
      <c r="C11426" s="180" t="s">
        <v>66</v>
      </c>
      <c r="D11426" s="177">
        <v>3.86</v>
      </c>
      <c r="E11426" s="180">
        <v>47</v>
      </c>
      <c r="F11426" s="177">
        <f t="shared" si="4394"/>
        <v>181.42</v>
      </c>
      <c r="G11426" s="173"/>
      <c r="H11426" s="177">
        <f t="shared" si="4395"/>
        <v>0</v>
      </c>
      <c r="I11426" s="191">
        <v>44539</v>
      </c>
      <c r="J11426" s="1684">
        <v>46265</v>
      </c>
      <c r="K11426" s="178"/>
      <c r="L11426" s="173"/>
      <c r="M11426" s="184"/>
      <c r="N11426" s="180">
        <v>0</v>
      </c>
      <c r="O11426" s="180">
        <v>4</v>
      </c>
      <c r="P11426" s="180">
        <v>5</v>
      </c>
      <c r="Q11426" s="173"/>
      <c r="R11426" s="173"/>
      <c r="S11426" s="173"/>
      <c r="T11426" s="173"/>
      <c r="U11426" s="173"/>
      <c r="V11426" s="173"/>
      <c r="W11426" s="173"/>
      <c r="X11426" s="173"/>
      <c r="Y11426" s="173"/>
      <c r="Z11426" s="476"/>
      <c r="AA11426" s="173"/>
      <c r="AB11426" s="173"/>
      <c r="AC11426" s="1507">
        <f>E11426+G11426-N11426-O11426-AA11426-P11426-Q11426-R11426-S11426-T11426-U11426-V11426-W11426-X11426-Y11426</f>
        <v>38</v>
      </c>
      <c r="AD11426" s="1508">
        <f>D11426*AC11426</f>
        <v>146.68</v>
      </c>
      <c r="AE11426" s="14">
        <f>(J11426-"01.04.2023")/30</f>
        <v>41.6</v>
      </c>
      <c r="AF11426" s="14">
        <f>(N11426+O11426+P11426+Q11426+R11426+S11426+T11426+U11426+V11426+W11426+X11426+Y11426)/3</f>
        <v>3</v>
      </c>
      <c r="AG11426" s="14">
        <f>AC11426/AF11426</f>
        <v>12.666666666666666</v>
      </c>
      <c r="AH11426" s="14">
        <f>AG11426-AE11426</f>
        <v>-28.933333333333337</v>
      </c>
      <c r="AI11426" s="14">
        <f>AC11426-(AE11426*AF11426)</f>
        <v>-86.800000000000011</v>
      </c>
      <c r="AJ11426" s="3501"/>
    </row>
    <row r="11427" spans="1:36" ht="30.75" customHeight="1">
      <c r="A11427" s="1415"/>
      <c r="B11427" s="477" t="s">
        <v>7084</v>
      </c>
      <c r="C11427" s="180" t="s">
        <v>66</v>
      </c>
      <c r="D11427" s="177">
        <v>17.600000000000001</v>
      </c>
      <c r="E11427" s="180">
        <v>20</v>
      </c>
      <c r="F11427" s="177">
        <f t="shared" si="4394"/>
        <v>352</v>
      </c>
      <c r="G11427" s="173"/>
      <c r="H11427" s="177">
        <f t="shared" si="4395"/>
        <v>0</v>
      </c>
      <c r="I11427" s="191">
        <v>44539</v>
      </c>
      <c r="J11427" s="1684">
        <v>46265</v>
      </c>
      <c r="K11427" s="1415"/>
      <c r="L11427" s="1415"/>
      <c r="M11427" s="1415"/>
      <c r="N11427" s="180">
        <v>2</v>
      </c>
      <c r="O11427" s="180">
        <v>2</v>
      </c>
      <c r="P11427" s="180">
        <v>3</v>
      </c>
      <c r="Q11427" s="173"/>
      <c r="R11427" s="1415"/>
      <c r="S11427" s="1415"/>
      <c r="T11427" s="1415"/>
      <c r="U11427" s="1415"/>
      <c r="V11427" s="1415"/>
      <c r="W11427" s="1415"/>
      <c r="X11427" s="1415"/>
      <c r="Y11427" s="1415"/>
      <c r="Z11427" s="1484"/>
      <c r="AA11427" s="1415"/>
      <c r="AB11427" s="1415"/>
      <c r="AC11427" s="1507">
        <f>E11427+G11427-N11427-O11427-AA11427-P11427-Q11427-R11427-S11427-T11427-U11427-V11427-W11427-X11427-Y11427</f>
        <v>13</v>
      </c>
      <c r="AD11427" s="1508">
        <f>D11427*AC11427</f>
        <v>228.8</v>
      </c>
      <c r="AE11427" s="14">
        <f>(J11427-"01.04.2023")/30</f>
        <v>41.6</v>
      </c>
      <c r="AF11427" s="14">
        <f>(N11427+O11427+P11427+Q11427+R11427+S11427+T11427+U11427+V11427+W11427+X11427+Y11427)/3</f>
        <v>2.3333333333333335</v>
      </c>
      <c r="AG11427" s="14">
        <f>AC11427/AF11427</f>
        <v>5.5714285714285712</v>
      </c>
      <c r="AH11427" s="14">
        <f>AG11427-AE11427</f>
        <v>-36.028571428571432</v>
      </c>
      <c r="AI11427" s="14">
        <f>AC11427-(AE11427*AF11427)</f>
        <v>-84.066666666666677</v>
      </c>
      <c r="AJ11427" s="3501"/>
    </row>
    <row r="11428" spans="1:36" ht="30.75" customHeight="1">
      <c r="A11428" s="1415"/>
      <c r="B11428" s="477" t="s">
        <v>7085</v>
      </c>
      <c r="C11428" s="180" t="s">
        <v>66</v>
      </c>
      <c r="D11428" s="177">
        <v>17.600000000000001</v>
      </c>
      <c r="E11428" s="180">
        <v>29</v>
      </c>
      <c r="F11428" s="177">
        <f t="shared" si="4394"/>
        <v>510.40000000000003</v>
      </c>
      <c r="G11428" s="173"/>
      <c r="H11428" s="177">
        <f t="shared" si="4395"/>
        <v>0</v>
      </c>
      <c r="I11428" s="191">
        <v>44539</v>
      </c>
      <c r="J11428" s="1684">
        <v>46265</v>
      </c>
      <c r="K11428" s="1415"/>
      <c r="L11428" s="1415"/>
      <c r="M11428" s="1415"/>
      <c r="N11428" s="180">
        <v>7</v>
      </c>
      <c r="O11428" s="180">
        <v>5</v>
      </c>
      <c r="P11428" s="180">
        <v>0</v>
      </c>
      <c r="Q11428" s="173"/>
      <c r="R11428" s="1415"/>
      <c r="S11428" s="1415"/>
      <c r="T11428" s="1415"/>
      <c r="U11428" s="1415"/>
      <c r="V11428" s="1415"/>
      <c r="W11428" s="1415"/>
      <c r="X11428" s="1415"/>
      <c r="Y11428" s="1415"/>
      <c r="Z11428" s="1484"/>
      <c r="AA11428" s="1415"/>
      <c r="AB11428" s="1415"/>
      <c r="AC11428" s="1507">
        <f>E11428+G11428-N11428-O11428-AA11428-P11428-Q11428-R11428-S11428-T11428-U11428-V11428-W11428-X11428-Y11428</f>
        <v>17</v>
      </c>
      <c r="AD11428" s="1508">
        <f>D11428*AC11428</f>
        <v>299.20000000000005</v>
      </c>
      <c r="AE11428" s="14">
        <f>(J11428-"01.04.2023")/30</f>
        <v>41.6</v>
      </c>
      <c r="AF11428" s="14">
        <f>(N11428+O11428+P11428+Q11428+R11428+S11428+T11428+U11428+V11428+W11428+X11428+Y11428)/3</f>
        <v>4</v>
      </c>
      <c r="AG11428" s="14">
        <f>AC11428/AF11428</f>
        <v>4.25</v>
      </c>
      <c r="AH11428" s="14">
        <f>AG11428-AE11428</f>
        <v>-37.35</v>
      </c>
      <c r="AI11428" s="14">
        <f>AC11428-(AE11428*AF11428)</f>
        <v>-149.4</v>
      </c>
      <c r="AJ11428" s="3502"/>
    </row>
    <row r="11429" spans="1:36" ht="30.75" customHeight="1">
      <c r="A11429" s="1415"/>
      <c r="B11429" s="477" t="s">
        <v>7086</v>
      </c>
      <c r="C11429" s="180" t="s">
        <v>66</v>
      </c>
      <c r="D11429" s="177">
        <v>17.600000000000001</v>
      </c>
      <c r="E11429" s="180">
        <v>12</v>
      </c>
      <c r="F11429" s="177">
        <f t="shared" si="4394"/>
        <v>211.20000000000002</v>
      </c>
      <c r="G11429" s="173"/>
      <c r="H11429" s="177">
        <f t="shared" si="4395"/>
        <v>0</v>
      </c>
      <c r="I11429" s="191">
        <v>44539</v>
      </c>
      <c r="J11429" s="1684">
        <v>46265</v>
      </c>
      <c r="K11429" s="1415"/>
      <c r="L11429" s="1415"/>
      <c r="M11429" s="1415"/>
      <c r="N11429" s="180">
        <v>0</v>
      </c>
      <c r="O11429" s="180">
        <v>1</v>
      </c>
      <c r="P11429" s="180">
        <v>0</v>
      </c>
      <c r="Q11429" s="173"/>
      <c r="R11429" s="1415"/>
      <c r="S11429" s="1415"/>
      <c r="T11429" s="1415"/>
      <c r="U11429" s="1415"/>
      <c r="V11429" s="1415"/>
      <c r="W11429" s="1415"/>
      <c r="X11429" s="1415"/>
      <c r="Y11429" s="1415"/>
      <c r="Z11429" s="1484"/>
      <c r="AA11429" s="1415"/>
      <c r="AB11429" s="1415"/>
      <c r="AC11429" s="1507">
        <f>E11429+G11429-N11429-O11429-AA11429-P11429-Q11429-R11429-S11429-T11429-U11429-V11429-W11429-X11429-Y11429</f>
        <v>11</v>
      </c>
      <c r="AD11429" s="1508">
        <f>D11429*AC11429</f>
        <v>193.60000000000002</v>
      </c>
      <c r="AE11429" s="14">
        <f>(J11429-"01.04.2023")/30</f>
        <v>41.6</v>
      </c>
      <c r="AF11429" s="14">
        <f>(N11429+O11429+P11429+Q11429+R11429+S11429+T11429+U11429+V11429+W11429+X11429+Y11429)/3</f>
        <v>0.33333333333333331</v>
      </c>
      <c r="AG11429" s="14">
        <f>AC11429/AF11429</f>
        <v>33</v>
      </c>
      <c r="AH11429" s="14">
        <f>AG11429-AE11429</f>
        <v>-8.6000000000000014</v>
      </c>
      <c r="AI11429" s="14">
        <f>AC11429-(AE11429*AF11429)</f>
        <v>-2.8666666666666671</v>
      </c>
      <c r="AJ11429" s="3501"/>
    </row>
    <row r="11430" spans="1:36" ht="15.75">
      <c r="A11430" s="4410" t="s">
        <v>941</v>
      </c>
      <c r="B11430" s="4411"/>
      <c r="C11430" s="4411"/>
      <c r="D11430" s="4411"/>
      <c r="E11430" s="4411"/>
      <c r="F11430" s="4411"/>
      <c r="G11430" s="4411"/>
      <c r="H11430" s="4411">
        <f t="shared" si="4395"/>
        <v>0</v>
      </c>
      <c r="I11430" s="4411"/>
      <c r="J11430" s="4411"/>
      <c r="K11430" s="4411"/>
      <c r="L11430" s="4411"/>
      <c r="M11430" s="4411"/>
      <c r="N11430" s="4411"/>
      <c r="O11430" s="4411"/>
      <c r="P11430" s="4411"/>
      <c r="Q11430" s="4411"/>
      <c r="R11430" s="4411"/>
      <c r="S11430" s="4411"/>
      <c r="T11430" s="4411"/>
      <c r="U11430" s="4411"/>
      <c r="V11430" s="4411"/>
      <c r="W11430" s="4411"/>
      <c r="X11430" s="4411"/>
      <c r="Y11430" s="4411"/>
      <c r="Z11430" s="4411"/>
      <c r="AA11430" s="4411"/>
      <c r="AB11430" s="4411"/>
      <c r="AC11430" s="4411"/>
      <c r="AD11430" s="4411"/>
      <c r="AE11430" s="4411"/>
      <c r="AF11430" s="4411"/>
      <c r="AG11430" s="4411"/>
      <c r="AH11430" s="4411"/>
      <c r="AI11430" s="4411"/>
      <c r="AJ11430" s="4412"/>
    </row>
    <row r="11431" spans="1:36" ht="44.25" customHeight="1">
      <c r="A11431" s="1415"/>
      <c r="B11431" s="144" t="s">
        <v>4090</v>
      </c>
      <c r="C11431" s="180" t="s">
        <v>66</v>
      </c>
      <c r="D11431" s="177">
        <v>1</v>
      </c>
      <c r="E11431" s="173">
        <v>130</v>
      </c>
      <c r="F11431" s="177">
        <f t="shared" ref="F11431:F11438" si="4396">D11431*E11431</f>
        <v>130</v>
      </c>
      <c r="G11431" s="173"/>
      <c r="H11431" s="177">
        <f t="shared" si="4395"/>
        <v>0</v>
      </c>
      <c r="I11431" s="184">
        <v>44770</v>
      </c>
      <c r="J11431" s="184">
        <v>45444</v>
      </c>
      <c r="K11431" s="1415"/>
      <c r="L11431" s="1415"/>
      <c r="M11431" s="1415"/>
      <c r="N11431" s="1415">
        <v>50</v>
      </c>
      <c r="O11431" s="1415">
        <v>0</v>
      </c>
      <c r="P11431" s="1415">
        <v>30</v>
      </c>
      <c r="Q11431" s="173"/>
      <c r="R11431" s="1415"/>
      <c r="S11431" s="1415"/>
      <c r="T11431" s="1415"/>
      <c r="U11431" s="201"/>
      <c r="V11431" s="1415"/>
      <c r="W11431" s="1415"/>
      <c r="X11431" s="1415"/>
      <c r="Y11431" s="1415"/>
      <c r="Z11431" s="1484"/>
      <c r="AA11431" s="1415"/>
      <c r="AB11431" s="1415"/>
      <c r="AC11431" s="1507">
        <f>E11431+G11431-N11431-O11431-AA11431-P11431-Q11431-R11431-S11431-T11431-U11431-V11431-W11431-X11431-Y11431</f>
        <v>50</v>
      </c>
      <c r="AD11431" s="1508">
        <f>D11431*AC11431</f>
        <v>50</v>
      </c>
      <c r="AE11431" s="14">
        <f>(J11431-"01.04.2023")/30</f>
        <v>14.233333333333333</v>
      </c>
      <c r="AF11431" s="14">
        <f>(N11431+O11431+P11431+Q11431+R11431+S11431+T11431+U11431+V11431+W11431+X11431+Y11431)/3</f>
        <v>26.666666666666668</v>
      </c>
      <c r="AG11431" s="14">
        <f>AC11431/AF11431</f>
        <v>1.875</v>
      </c>
      <c r="AH11431" s="14">
        <f>AG11431-AE11431</f>
        <v>-12.358333333333333</v>
      </c>
      <c r="AI11431" s="14">
        <f>AC11431-(AE11431*AF11431)</f>
        <v>-329.55555555555554</v>
      </c>
      <c r="AJ11431" s="3501"/>
    </row>
    <row r="11432" spans="1:36" ht="15.75">
      <c r="A11432" s="4410" t="s">
        <v>7087</v>
      </c>
      <c r="B11432" s="4411"/>
      <c r="C11432" s="4411"/>
      <c r="D11432" s="4411"/>
      <c r="E11432" s="4411"/>
      <c r="F11432" s="4411">
        <f t="shared" si="4396"/>
        <v>0</v>
      </c>
      <c r="G11432" s="4411"/>
      <c r="H11432" s="4411">
        <f t="shared" si="4395"/>
        <v>0</v>
      </c>
      <c r="I11432" s="4411"/>
      <c r="J11432" s="4411"/>
      <c r="K11432" s="4411"/>
      <c r="L11432" s="4411"/>
      <c r="M11432" s="4411"/>
      <c r="N11432" s="4411"/>
      <c r="O11432" s="4411"/>
      <c r="P11432" s="4411"/>
      <c r="Q11432" s="4411"/>
      <c r="R11432" s="4411"/>
      <c r="S11432" s="4411"/>
      <c r="T11432" s="4411"/>
      <c r="U11432" s="4411"/>
      <c r="V11432" s="4411"/>
      <c r="W11432" s="4411"/>
      <c r="X11432" s="4411"/>
      <c r="Y11432" s="4411"/>
      <c r="Z11432" s="4411"/>
      <c r="AA11432" s="4411"/>
      <c r="AB11432" s="4411"/>
      <c r="AC11432" s="4411"/>
      <c r="AD11432" s="4411"/>
      <c r="AE11432" s="4411"/>
      <c r="AF11432" s="4411"/>
      <c r="AG11432" s="4411"/>
      <c r="AH11432" s="4411"/>
      <c r="AI11432" s="4411"/>
      <c r="AJ11432" s="4412"/>
    </row>
    <row r="11433" spans="1:36" ht="36.75" customHeight="1">
      <c r="A11433" s="1415"/>
      <c r="B11433" s="3595" t="s">
        <v>5886</v>
      </c>
      <c r="C11433" s="180" t="s">
        <v>66</v>
      </c>
      <c r="D11433" s="177">
        <v>38.171300000000002</v>
      </c>
      <c r="E11433" s="173">
        <v>242</v>
      </c>
      <c r="F11433" s="177">
        <f t="shared" si="4396"/>
        <v>9237.4546000000009</v>
      </c>
      <c r="G11433" s="173"/>
      <c r="H11433" s="177">
        <f t="shared" si="4395"/>
        <v>0</v>
      </c>
      <c r="I11433" s="191">
        <v>44853</v>
      </c>
      <c r="J11433" s="1684">
        <v>45444</v>
      </c>
      <c r="K11433" s="1415"/>
      <c r="L11433" s="1415">
        <v>839</v>
      </c>
      <c r="M11433" s="2828">
        <v>44838</v>
      </c>
      <c r="N11433" s="173">
        <v>6</v>
      </c>
      <c r="O11433" s="173">
        <v>10</v>
      </c>
      <c r="P11433" s="173">
        <v>9</v>
      </c>
      <c r="Q11433" s="173"/>
      <c r="R11433" s="1415"/>
      <c r="S11433" s="1415"/>
      <c r="T11433" s="1415"/>
      <c r="U11433" s="1415"/>
      <c r="V11433" s="1415"/>
      <c r="W11433" s="1415"/>
      <c r="X11433" s="1415"/>
      <c r="Y11433" s="1415"/>
      <c r="Z11433" s="1484"/>
      <c r="AA11433" s="1415"/>
      <c r="AB11433" s="1415"/>
      <c r="AC11433" s="1507">
        <f>E11433+G11433-N11433-O11433-AA11433-P11433-Q11433-R11433-S11433-T11433-U11433-V11433-W11433-X11433-Y11433</f>
        <v>217</v>
      </c>
      <c r="AD11433" s="1508">
        <f>D11433*AC11433</f>
        <v>8283.1720999999998</v>
      </c>
      <c r="AE11433" s="14">
        <f>(J11433-"01.04.2023")/30</f>
        <v>14.233333333333333</v>
      </c>
      <c r="AF11433" s="14">
        <f>(N11433+O11433+P11433+Q11433+R11433+S11433+T11433+U11433+V11433+W11433+X11433+Y11433)/3</f>
        <v>8.3333333333333339</v>
      </c>
      <c r="AG11433" s="14">
        <f>AC11433/AF11433</f>
        <v>26.04</v>
      </c>
      <c r="AH11433" s="14">
        <f>AG11433-AE11433</f>
        <v>11.806666666666667</v>
      </c>
      <c r="AI11433" s="14">
        <f>AC11433-(AE11433*AF11433)</f>
        <v>98.388888888888886</v>
      </c>
      <c r="AJ11433" s="3501"/>
    </row>
    <row r="11434" spans="1:36" ht="15.75">
      <c r="A11434" s="1415"/>
      <c r="B11434" s="3595" t="s">
        <v>5887</v>
      </c>
      <c r="C11434" s="180" t="s">
        <v>66</v>
      </c>
      <c r="D11434" s="177">
        <v>1.06</v>
      </c>
      <c r="E11434" s="173">
        <v>242</v>
      </c>
      <c r="F11434" s="177">
        <f t="shared" si="4396"/>
        <v>256.52000000000004</v>
      </c>
      <c r="G11434" s="173"/>
      <c r="H11434" s="177">
        <f t="shared" si="4395"/>
        <v>0</v>
      </c>
      <c r="I11434" s="191">
        <v>44853</v>
      </c>
      <c r="J11434" s="1684">
        <v>45688</v>
      </c>
      <c r="K11434" s="1415"/>
      <c r="L11434" s="1415">
        <v>839</v>
      </c>
      <c r="M11434" s="2828">
        <v>44838</v>
      </c>
      <c r="N11434" s="173">
        <v>6</v>
      </c>
      <c r="O11434" s="173">
        <v>10</v>
      </c>
      <c r="P11434" s="173">
        <v>9</v>
      </c>
      <c r="Q11434" s="173"/>
      <c r="R11434" s="1415"/>
      <c r="S11434" s="1415"/>
      <c r="T11434" s="1415"/>
      <c r="U11434" s="1415"/>
      <c r="V11434" s="1415"/>
      <c r="W11434" s="1415"/>
      <c r="X11434" s="1415"/>
      <c r="Y11434" s="1415"/>
      <c r="Z11434" s="1484"/>
      <c r="AA11434" s="1415"/>
      <c r="AB11434" s="1415"/>
      <c r="AC11434" s="1507">
        <f>E11434+G11434-N11434-O11434-AA11434-P11434-Q11434-R11434-S11434-T11434-U11434-V11434-W11434-X11434-Y11434</f>
        <v>217</v>
      </c>
      <c r="AD11434" s="1508">
        <f>D11434*AC11434</f>
        <v>230.02</v>
      </c>
      <c r="AE11434" s="14">
        <f>(J11434-"01.04.2023")/30</f>
        <v>22.366666666666667</v>
      </c>
      <c r="AF11434" s="14">
        <f>(N11434+O11434+P11434+Q11434+R11434+S11434+T11434+U11434+V11434+W11434+X11434+Y11434)/3</f>
        <v>8.3333333333333339</v>
      </c>
      <c r="AG11434" s="14">
        <f>AC11434/AF11434</f>
        <v>26.04</v>
      </c>
      <c r="AH11434" s="14">
        <f>AG11434-AE11434</f>
        <v>3.673333333333332</v>
      </c>
      <c r="AI11434" s="14">
        <f>AC11434-(AE11434*AF11434)</f>
        <v>30.611111111111086</v>
      </c>
      <c r="AJ11434" s="3501"/>
    </row>
    <row r="11435" spans="1:36" ht="15.75">
      <c r="A11435" s="4477" t="s">
        <v>2953</v>
      </c>
      <c r="B11435" s="4477"/>
      <c r="C11435" s="4477"/>
      <c r="D11435" s="4477"/>
      <c r="E11435" s="4477"/>
      <c r="F11435" s="4477">
        <f t="shared" si="4396"/>
        <v>0</v>
      </c>
      <c r="G11435" s="4477"/>
      <c r="H11435" s="4477">
        <f t="shared" si="4395"/>
        <v>0</v>
      </c>
      <c r="I11435" s="4477"/>
      <c r="J11435" s="4477"/>
      <c r="K11435" s="4477"/>
      <c r="L11435" s="4477"/>
      <c r="M11435" s="4477"/>
      <c r="N11435" s="4477"/>
      <c r="O11435" s="4477"/>
      <c r="P11435" s="4477"/>
      <c r="Q11435" s="4477"/>
      <c r="R11435" s="4477"/>
      <c r="S11435" s="4477"/>
      <c r="T11435" s="4477"/>
      <c r="U11435" s="4477"/>
      <c r="V11435" s="4477"/>
      <c r="W11435" s="4477"/>
      <c r="X11435" s="4477"/>
      <c r="Y11435" s="4477"/>
      <c r="Z11435" s="4477"/>
      <c r="AA11435" s="4477"/>
      <c r="AB11435" s="4477">
        <f>E11435+G11435-M11435-N11435-O11435-P11435-Q11435-R11435-S11435-T11435-U11435-V11435-W11435-X11435-Z11435</f>
        <v>0</v>
      </c>
      <c r="AC11435" s="4477">
        <f>D11435*AB11435</f>
        <v>0</v>
      </c>
      <c r="AD11435" s="4477">
        <f>(J11435-"01.05.2022")/30</f>
        <v>-1489.4</v>
      </c>
      <c r="AE11435" s="4477" t="e">
        <f>AVERAGE(M11435:X11435)</f>
        <v>#DIV/0!</v>
      </c>
      <c r="AF11435" s="4477" t="e">
        <f>AB11435/AE11435</f>
        <v>#DIV/0!</v>
      </c>
      <c r="AG11435" s="4477" t="e">
        <f>AF11435-AD11435</f>
        <v>#DIV/0!</v>
      </c>
      <c r="AH11435" s="4477" t="e">
        <f>AB11435-(AD11435*AE11435)</f>
        <v>#DIV/0!</v>
      </c>
      <c r="AI11435" s="357"/>
      <c r="AJ11435" s="3630"/>
    </row>
    <row r="11436" spans="1:36" ht="47.25">
      <c r="A11436" s="1415"/>
      <c r="B11436" s="477" t="s">
        <v>2954</v>
      </c>
      <c r="C11436" s="180" t="s">
        <v>86</v>
      </c>
      <c r="D11436" s="177">
        <v>13472.252399999999</v>
      </c>
      <c r="E11436" s="173">
        <v>2.2400000000000002</v>
      </c>
      <c r="F11436" s="177">
        <f t="shared" si="4396"/>
        <v>30177.845376000001</v>
      </c>
      <c r="G11436" s="173"/>
      <c r="H11436" s="177">
        <f t="shared" si="4395"/>
        <v>0</v>
      </c>
      <c r="I11436" s="191">
        <v>44686</v>
      </c>
      <c r="J11436" s="1684">
        <v>44976</v>
      </c>
      <c r="K11436" s="173"/>
      <c r="L11436" s="2828" t="s">
        <v>5888</v>
      </c>
      <c r="M11436" s="2828">
        <v>44663</v>
      </c>
      <c r="N11436" s="173">
        <v>0.48</v>
      </c>
      <c r="O11436" s="173">
        <v>1.76</v>
      </c>
      <c r="P11436" s="173"/>
      <c r="Q11436" s="173"/>
      <c r="R11436" s="1415"/>
      <c r="S11436" s="1415"/>
      <c r="T11436" s="1415"/>
      <c r="U11436" s="1415"/>
      <c r="V11436" s="1415"/>
      <c r="W11436" s="1415"/>
      <c r="X11436" s="1415"/>
      <c r="Y11436" s="1415"/>
      <c r="Z11436" s="1484"/>
      <c r="AA11436" s="1415"/>
      <c r="AB11436" s="1415"/>
      <c r="AC11436" s="1507">
        <f>E11436+G11436-N11436-O11436-AA11436-P11436-Q11436-R11436-S11436-T11436-U11436-V11436-W11436-X11436-Y11436</f>
        <v>2.2204460492503131E-16</v>
      </c>
      <c r="AD11436" s="1508">
        <f>D11436*AC11436</f>
        <v>2.9914409616083047E-12</v>
      </c>
      <c r="AE11436" s="14">
        <f>(J11436-"01.04.2023")/30</f>
        <v>-1.3666666666666667</v>
      </c>
      <c r="AF11436" s="14">
        <f>(N11436+O11436+P11436+Q11436+R11436+S11436+T11436+U11436+V11436+W11436+X11436+Y11436)/3</f>
        <v>0.7466666666666667</v>
      </c>
      <c r="AG11436" s="14">
        <f>AC11436/AF11436</f>
        <v>2.9738116731030977E-16</v>
      </c>
      <c r="AH11436" s="14">
        <f>AG11436-AE11436</f>
        <v>1.3666666666666669</v>
      </c>
      <c r="AI11436" s="14">
        <f>AC11436-(AE11436*AF11436)</f>
        <v>1.0204444444444447</v>
      </c>
      <c r="AJ11436" s="3501"/>
    </row>
    <row r="11437" spans="1:36" ht="15.75">
      <c r="A11437" s="1415"/>
      <c r="B11437" s="477" t="s">
        <v>2954</v>
      </c>
      <c r="C11437" s="180" t="s">
        <v>86</v>
      </c>
      <c r="D11437" s="177">
        <v>18247.5</v>
      </c>
      <c r="E11437" s="173"/>
      <c r="F11437" s="177">
        <f t="shared" si="4396"/>
        <v>0</v>
      </c>
      <c r="G11437" s="173">
        <v>2</v>
      </c>
      <c r="H11437" s="177">
        <f t="shared" si="4395"/>
        <v>36495</v>
      </c>
      <c r="I11437" s="191">
        <v>44958</v>
      </c>
      <c r="J11437" s="1684">
        <v>45361</v>
      </c>
      <c r="K11437" s="173"/>
      <c r="L11437" s="2828" t="s">
        <v>9008</v>
      </c>
      <c r="M11437" s="2828">
        <v>44565</v>
      </c>
      <c r="N11437" s="173"/>
      <c r="O11437" s="173">
        <v>0.6</v>
      </c>
      <c r="P11437" s="173">
        <v>1.08</v>
      </c>
      <c r="Q11437" s="173"/>
      <c r="R11437" s="1415"/>
      <c r="S11437" s="1415"/>
      <c r="T11437" s="1415"/>
      <c r="U11437" s="1415"/>
      <c r="V11437" s="1415"/>
      <c r="W11437" s="1415"/>
      <c r="X11437" s="1415"/>
      <c r="Y11437" s="1415"/>
      <c r="Z11437" s="1484"/>
      <c r="AA11437" s="1415"/>
      <c r="AB11437" s="1415"/>
      <c r="AC11437" s="1507">
        <f>E11437+G11437-N11437-O11437-AA11437-P11437-Q11437-R11437-S11437-T11437-U11437-V11437-W11437-X11437-Y11437</f>
        <v>0.31999999999999984</v>
      </c>
      <c r="AD11437" s="1508">
        <f>D11437*AC11437</f>
        <v>5839.1999999999971</v>
      </c>
      <c r="AE11437" s="14">
        <f>(J11437-"01.04.2023")/30</f>
        <v>11.466666666666667</v>
      </c>
      <c r="AF11437" s="14">
        <f>(N11437+O11437+P11437+Q11437+R11437+S11437+T11437+U11437+V11437+W11437+X11437+Y11437)/3</f>
        <v>0.56000000000000005</v>
      </c>
      <c r="AG11437" s="14">
        <f>AC11437/AF11437</f>
        <v>0.57142857142857106</v>
      </c>
      <c r="AH11437" s="14">
        <f>AG11437-AE11437</f>
        <v>-10.895238095238096</v>
      </c>
      <c r="AI11437" s="14">
        <f>AC11437-(AE11437*AF11437)</f>
        <v>-6.1013333333333346</v>
      </c>
      <c r="AJ11437" s="3501"/>
    </row>
    <row r="11438" spans="1:36" ht="15.75">
      <c r="A11438" s="1415"/>
      <c r="B11438" s="477" t="s">
        <v>2954</v>
      </c>
      <c r="C11438" s="180" t="s">
        <v>86</v>
      </c>
      <c r="D11438" s="177">
        <v>18247.731599999999</v>
      </c>
      <c r="E11438" s="173"/>
      <c r="F11438" s="177">
        <f t="shared" si="4396"/>
        <v>0</v>
      </c>
      <c r="G11438" s="173">
        <v>3</v>
      </c>
      <c r="H11438" s="177">
        <f t="shared" si="4395"/>
        <v>54743.194799999997</v>
      </c>
      <c r="I11438" s="191">
        <v>45014</v>
      </c>
      <c r="J11438" s="1684">
        <v>45431</v>
      </c>
      <c r="K11438" s="173"/>
      <c r="L11438" s="2828" t="s">
        <v>9008</v>
      </c>
      <c r="M11438" s="2828">
        <v>44565</v>
      </c>
      <c r="N11438" s="173"/>
      <c r="O11438" s="173"/>
      <c r="P11438" s="173">
        <v>0</v>
      </c>
      <c r="Q11438" s="173"/>
      <c r="R11438" s="1415"/>
      <c r="S11438" s="1415"/>
      <c r="T11438" s="1415"/>
      <c r="U11438" s="1415"/>
      <c r="V11438" s="1415"/>
      <c r="W11438" s="1415"/>
      <c r="X11438" s="1415"/>
      <c r="Y11438" s="1415"/>
      <c r="Z11438" s="1484"/>
      <c r="AA11438" s="1415"/>
      <c r="AB11438" s="1415"/>
      <c r="AC11438" s="1507">
        <f>E11438+G11438-N11438-O11438-AA11438-P11438-Q11438-R11438-S11438-T11438-U11438-V11438-W11438-X11438-Y11438</f>
        <v>3</v>
      </c>
      <c r="AD11438" s="1508">
        <f>D11438*AC11438</f>
        <v>54743.194799999997</v>
      </c>
      <c r="AE11438" s="14">
        <f>(J11438-"01.04.2023")/30</f>
        <v>13.8</v>
      </c>
      <c r="AF11438" s="14">
        <f>(N11438+O11438+P11438+Q11438+R11438+S11438+T11438+U11438+V11438+W11438+X11438+Y11438)/3</f>
        <v>0</v>
      </c>
      <c r="AG11438" s="14" t="e">
        <f>AC11438/AF11438</f>
        <v>#DIV/0!</v>
      </c>
      <c r="AH11438" s="14" t="e">
        <f>AG11438-AE11438</f>
        <v>#DIV/0!</v>
      </c>
      <c r="AI11438" s="14">
        <f>AC11438-(AE11438*AF11438)</f>
        <v>3</v>
      </c>
      <c r="AJ11438" s="3501"/>
    </row>
    <row r="11439" spans="1:36" ht="15.75">
      <c r="A11439" s="4410" t="s">
        <v>248</v>
      </c>
      <c r="B11439" s="4411"/>
      <c r="C11439" s="4411"/>
      <c r="D11439" s="4411"/>
      <c r="E11439" s="4411"/>
      <c r="F11439" s="4411"/>
      <c r="G11439" s="4411"/>
      <c r="H11439" s="4411"/>
      <c r="I11439" s="4411"/>
      <c r="J11439" s="4411"/>
      <c r="K11439" s="4411"/>
      <c r="L11439" s="4411"/>
      <c r="M11439" s="4411"/>
      <c r="N11439" s="4411"/>
      <c r="O11439" s="4411"/>
      <c r="P11439" s="4411"/>
      <c r="Q11439" s="4411"/>
      <c r="R11439" s="4411"/>
      <c r="S11439" s="4411"/>
      <c r="T11439" s="4411"/>
      <c r="U11439" s="4411"/>
      <c r="V11439" s="4411"/>
      <c r="W11439" s="4411"/>
      <c r="X11439" s="4411"/>
      <c r="Y11439" s="4411"/>
      <c r="Z11439" s="4411"/>
      <c r="AA11439" s="4411"/>
      <c r="AB11439" s="4411"/>
      <c r="AC11439" s="4411"/>
      <c r="AD11439" s="4411"/>
      <c r="AE11439" s="4411"/>
      <c r="AF11439" s="4411"/>
      <c r="AG11439" s="4411"/>
      <c r="AH11439" s="4411"/>
      <c r="AI11439" s="4411"/>
      <c r="AJ11439" s="4412"/>
    </row>
    <row r="11440" spans="1:36" ht="22.5" customHeight="1">
      <c r="A11440" s="1415"/>
      <c r="B11440" s="476" t="s">
        <v>2955</v>
      </c>
      <c r="C11440" s="173" t="s">
        <v>177</v>
      </c>
      <c r="D11440" s="177">
        <v>20.966000000000001</v>
      </c>
      <c r="E11440" s="173">
        <v>210</v>
      </c>
      <c r="F11440" s="177">
        <f t="shared" ref="F11440:F11445" si="4397">D11440*E11440</f>
        <v>4402.8600000000006</v>
      </c>
      <c r="G11440" s="173"/>
      <c r="H11440" s="177">
        <f t="shared" ref="H11440:H11445" si="4398">D11440*G11440</f>
        <v>0</v>
      </c>
      <c r="I11440" s="184">
        <v>44783</v>
      </c>
      <c r="J11440" s="184">
        <v>45292</v>
      </c>
      <c r="K11440" s="173"/>
      <c r="L11440" s="184"/>
      <c r="M11440" s="173"/>
      <c r="N11440" s="173">
        <v>90</v>
      </c>
      <c r="O11440" s="173">
        <v>0</v>
      </c>
      <c r="P11440" s="173">
        <v>90</v>
      </c>
      <c r="Q11440" s="173"/>
      <c r="R11440" s="173"/>
      <c r="S11440" s="1415"/>
      <c r="T11440" s="1415"/>
      <c r="U11440" s="1415"/>
      <c r="V11440" s="1415"/>
      <c r="W11440" s="1415"/>
      <c r="X11440" s="1415"/>
      <c r="Y11440" s="1415"/>
      <c r="Z11440" s="1484"/>
      <c r="AA11440" s="1415"/>
      <c r="AB11440" s="1415"/>
      <c r="AC11440" s="1507">
        <f t="shared" ref="AC11440:AC11445" si="4399">E11440+G11440-N11440-O11440-AA11440-P11440-Q11440-R11440-S11440-T11440-U11440-V11440-W11440-X11440-Y11440</f>
        <v>30</v>
      </c>
      <c r="AD11440" s="1508">
        <f t="shared" ref="AD11440:AD11445" si="4400">D11440*AC11440</f>
        <v>628.98</v>
      </c>
      <c r="AE11440" s="14">
        <f t="shared" ref="AE11440:AE11445" si="4401">(J11440-"01.04.2023")/30</f>
        <v>9.1666666666666661</v>
      </c>
      <c r="AF11440" s="14">
        <f t="shared" ref="AF11440:AF11445" si="4402">(N11440+O11440+P11440+Q11440+R11440+S11440+T11440+U11440+V11440+W11440+X11440+Y11440)/3</f>
        <v>60</v>
      </c>
      <c r="AG11440" s="14">
        <f t="shared" ref="AG11440:AG11445" si="4403">AC11440/AF11440</f>
        <v>0.5</v>
      </c>
      <c r="AH11440" s="14">
        <f t="shared" ref="AH11440:AH11445" si="4404">AG11440-AE11440</f>
        <v>-8.6666666666666661</v>
      </c>
      <c r="AI11440" s="14">
        <f t="shared" ref="AI11440:AI11445" si="4405">AC11440-(AE11440*AF11440)</f>
        <v>-520</v>
      </c>
      <c r="AJ11440" s="3501"/>
    </row>
    <row r="11441" spans="1:36" ht="22.5" customHeight="1">
      <c r="A11441" s="1415"/>
      <c r="B11441" s="476" t="s">
        <v>2955</v>
      </c>
      <c r="C11441" s="173" t="s">
        <v>177</v>
      </c>
      <c r="D11441" s="177">
        <v>20.966012345599999</v>
      </c>
      <c r="E11441" s="173">
        <v>810</v>
      </c>
      <c r="F11441" s="177">
        <f t="shared" si="4397"/>
        <v>16982.469999935998</v>
      </c>
      <c r="G11441" s="173"/>
      <c r="H11441" s="177">
        <f t="shared" si="4398"/>
        <v>0</v>
      </c>
      <c r="I11441" s="184">
        <v>44909</v>
      </c>
      <c r="J11441" s="184">
        <v>45292</v>
      </c>
      <c r="K11441" s="173"/>
      <c r="L11441" s="184"/>
      <c r="M11441" s="173"/>
      <c r="N11441" s="173">
        <v>300</v>
      </c>
      <c r="O11441" s="173">
        <v>0</v>
      </c>
      <c r="P11441" s="173">
        <v>0</v>
      </c>
      <c r="Q11441" s="173"/>
      <c r="R11441" s="173"/>
      <c r="S11441" s="1415"/>
      <c r="T11441" s="1415"/>
      <c r="U11441" s="1415"/>
      <c r="V11441" s="1415"/>
      <c r="W11441" s="1415"/>
      <c r="X11441" s="1415"/>
      <c r="Y11441" s="1415"/>
      <c r="Z11441" s="1484"/>
      <c r="AA11441" s="1415"/>
      <c r="AB11441" s="1415"/>
      <c r="AC11441" s="1507">
        <f t="shared" si="4399"/>
        <v>510</v>
      </c>
      <c r="AD11441" s="1508">
        <f t="shared" si="4400"/>
        <v>10692.666296256</v>
      </c>
      <c r="AE11441" s="14">
        <f t="shared" si="4401"/>
        <v>9.1666666666666661</v>
      </c>
      <c r="AF11441" s="14">
        <f t="shared" si="4402"/>
        <v>100</v>
      </c>
      <c r="AG11441" s="14">
        <f t="shared" si="4403"/>
        <v>5.0999999999999996</v>
      </c>
      <c r="AH11441" s="14">
        <f t="shared" si="4404"/>
        <v>-4.0666666666666664</v>
      </c>
      <c r="AI11441" s="14">
        <f t="shared" si="4405"/>
        <v>-406.66666666666663</v>
      </c>
      <c r="AJ11441" s="3501"/>
    </row>
    <row r="11442" spans="1:36" ht="22.5" customHeight="1">
      <c r="A11442" s="1415"/>
      <c r="B11442" s="476" t="s">
        <v>7088</v>
      </c>
      <c r="C11442" s="173" t="s">
        <v>177</v>
      </c>
      <c r="D11442" s="177">
        <v>4.5637640692600003</v>
      </c>
      <c r="E11442" s="173">
        <v>9060</v>
      </c>
      <c r="F11442" s="177">
        <f t="shared" si="4397"/>
        <v>41347.702467495605</v>
      </c>
      <c r="G11442" s="173"/>
      <c r="H11442" s="177">
        <f t="shared" si="4398"/>
        <v>0</v>
      </c>
      <c r="I11442" s="184">
        <v>44783</v>
      </c>
      <c r="J11442" s="184">
        <v>45658</v>
      </c>
      <c r="K11442" s="173"/>
      <c r="L11442" s="184"/>
      <c r="M11442" s="173"/>
      <c r="N11442" s="173">
        <v>3990</v>
      </c>
      <c r="O11442" s="173">
        <v>210</v>
      </c>
      <c r="P11442" s="173">
        <v>870</v>
      </c>
      <c r="Q11442" s="173"/>
      <c r="R11442" s="173"/>
      <c r="S11442" s="1415"/>
      <c r="T11442" s="1415"/>
      <c r="U11442" s="1415"/>
      <c r="V11442" s="1415"/>
      <c r="W11442" s="1415"/>
      <c r="X11442" s="1415"/>
      <c r="Y11442" s="1415"/>
      <c r="Z11442" s="1484"/>
      <c r="AA11442" s="1415"/>
      <c r="AB11442" s="1415"/>
      <c r="AC11442" s="1507">
        <f t="shared" si="4399"/>
        <v>3990</v>
      </c>
      <c r="AD11442" s="1508">
        <f t="shared" si="4400"/>
        <v>18209.4186363474</v>
      </c>
      <c r="AE11442" s="14">
        <f t="shared" si="4401"/>
        <v>21.366666666666667</v>
      </c>
      <c r="AF11442" s="14">
        <f t="shared" si="4402"/>
        <v>1690</v>
      </c>
      <c r="AG11442" s="14">
        <f t="shared" si="4403"/>
        <v>2.36094674556213</v>
      </c>
      <c r="AH11442" s="14">
        <f t="shared" si="4404"/>
        <v>-19.005719921104536</v>
      </c>
      <c r="AI11442" s="14">
        <f t="shared" si="4405"/>
        <v>-32119.666666666664</v>
      </c>
      <c r="AJ11442" s="3501"/>
    </row>
    <row r="11443" spans="1:36" ht="22.5" customHeight="1">
      <c r="A11443" s="1415"/>
      <c r="B11443" s="476" t="s">
        <v>7089</v>
      </c>
      <c r="C11443" s="173" t="s">
        <v>177</v>
      </c>
      <c r="D11443" s="177">
        <v>4.2930000000000001</v>
      </c>
      <c r="E11443" s="173">
        <v>47430</v>
      </c>
      <c r="F11443" s="177">
        <f t="shared" si="4397"/>
        <v>203616.99000000002</v>
      </c>
      <c r="G11443" s="173"/>
      <c r="H11443" s="177">
        <f t="shared" si="4398"/>
        <v>0</v>
      </c>
      <c r="I11443" s="184">
        <v>44909</v>
      </c>
      <c r="J11443" s="184">
        <v>45382</v>
      </c>
      <c r="K11443" s="173"/>
      <c r="L11443" s="184"/>
      <c r="M11443" s="173"/>
      <c r="N11443" s="173">
        <v>3660</v>
      </c>
      <c r="O11443" s="173">
        <v>11370</v>
      </c>
      <c r="P11443" s="173">
        <v>6300</v>
      </c>
      <c r="Q11443" s="173"/>
      <c r="R11443" s="173"/>
      <c r="S11443" s="1415"/>
      <c r="T11443" s="1415"/>
      <c r="U11443" s="1415"/>
      <c r="V11443" s="1415"/>
      <c r="W11443" s="1415"/>
      <c r="X11443" s="1415"/>
      <c r="Y11443" s="1415"/>
      <c r="Z11443" s="1484"/>
      <c r="AA11443" s="1415"/>
      <c r="AB11443" s="1415"/>
      <c r="AC11443" s="1507">
        <f t="shared" si="4399"/>
        <v>26100</v>
      </c>
      <c r="AD11443" s="1508">
        <f t="shared" si="4400"/>
        <v>112047.3</v>
      </c>
      <c r="AE11443" s="14">
        <f t="shared" si="4401"/>
        <v>12.166666666666666</v>
      </c>
      <c r="AF11443" s="14">
        <f t="shared" si="4402"/>
        <v>7110</v>
      </c>
      <c r="AG11443" s="14">
        <f t="shared" si="4403"/>
        <v>3.6708860759493671</v>
      </c>
      <c r="AH11443" s="14">
        <f t="shared" si="4404"/>
        <v>-8.495780590717299</v>
      </c>
      <c r="AI11443" s="14">
        <f t="shared" si="4405"/>
        <v>-60405</v>
      </c>
      <c r="AJ11443" s="3501"/>
    </row>
    <row r="11444" spans="1:36" ht="19.5" customHeight="1">
      <c r="A11444" s="1415"/>
      <c r="B11444" s="476" t="s">
        <v>7090</v>
      </c>
      <c r="C11444" s="173" t="s">
        <v>177</v>
      </c>
      <c r="D11444" s="177">
        <v>4.9611499999999999</v>
      </c>
      <c r="E11444" s="173">
        <v>960</v>
      </c>
      <c r="F11444" s="177">
        <f t="shared" si="4397"/>
        <v>4762.7039999999997</v>
      </c>
      <c r="G11444" s="173">
        <v>480</v>
      </c>
      <c r="H11444" s="177">
        <f t="shared" si="4398"/>
        <v>2381.3519999999999</v>
      </c>
      <c r="I11444" s="184">
        <v>44909</v>
      </c>
      <c r="J11444" s="184">
        <v>45382</v>
      </c>
      <c r="K11444" s="173"/>
      <c r="L11444" s="184"/>
      <c r="M11444" s="173"/>
      <c r="N11444" s="173">
        <v>180</v>
      </c>
      <c r="O11444" s="173">
        <v>180</v>
      </c>
      <c r="P11444" s="173">
        <v>120</v>
      </c>
      <c r="Q11444" s="173"/>
      <c r="R11444" s="173"/>
      <c r="S11444" s="1415"/>
      <c r="T11444" s="1415"/>
      <c r="U11444" s="1415"/>
      <c r="V11444" s="1415"/>
      <c r="W11444" s="1415"/>
      <c r="X11444" s="1415"/>
      <c r="Y11444" s="1415"/>
      <c r="Z11444" s="1484"/>
      <c r="AA11444" s="1415"/>
      <c r="AB11444" s="1415"/>
      <c r="AC11444" s="1507">
        <f t="shared" si="4399"/>
        <v>960</v>
      </c>
      <c r="AD11444" s="1508">
        <f t="shared" si="4400"/>
        <v>4762.7039999999997</v>
      </c>
      <c r="AE11444" s="14">
        <f t="shared" si="4401"/>
        <v>12.166666666666666</v>
      </c>
      <c r="AF11444" s="14">
        <f t="shared" si="4402"/>
        <v>160</v>
      </c>
      <c r="AG11444" s="14">
        <f t="shared" si="4403"/>
        <v>6</v>
      </c>
      <c r="AH11444" s="14">
        <f t="shared" si="4404"/>
        <v>-6.1666666666666661</v>
      </c>
      <c r="AI11444" s="14">
        <f t="shared" si="4405"/>
        <v>-986.66666666666652</v>
      </c>
      <c r="AJ11444" s="3501"/>
    </row>
    <row r="11445" spans="1:36" ht="19.5" customHeight="1">
      <c r="A11445" s="1415"/>
      <c r="B11445" s="476" t="s">
        <v>4563</v>
      </c>
      <c r="C11445" s="173" t="s">
        <v>177</v>
      </c>
      <c r="D11445" s="177">
        <v>2.0699999999999998</v>
      </c>
      <c r="E11445" s="173">
        <v>640</v>
      </c>
      <c r="F11445" s="177">
        <f t="shared" si="4397"/>
        <v>1324.8</v>
      </c>
      <c r="G11445" s="173"/>
      <c r="H11445" s="177">
        <f t="shared" si="4398"/>
        <v>0</v>
      </c>
      <c r="I11445" s="184">
        <v>44909</v>
      </c>
      <c r="J11445" s="184">
        <v>46143</v>
      </c>
      <c r="K11445" s="173"/>
      <c r="L11445" s="184"/>
      <c r="M11445" s="173"/>
      <c r="N11445" s="173">
        <v>240</v>
      </c>
      <c r="O11445" s="173">
        <v>140</v>
      </c>
      <c r="P11445" s="173">
        <v>0</v>
      </c>
      <c r="Q11445" s="173"/>
      <c r="R11445" s="173"/>
      <c r="S11445" s="1415"/>
      <c r="T11445" s="1415"/>
      <c r="U11445" s="1415"/>
      <c r="V11445" s="1415"/>
      <c r="W11445" s="1415"/>
      <c r="X11445" s="1415"/>
      <c r="Y11445" s="1415"/>
      <c r="Z11445" s="1484"/>
      <c r="AA11445" s="1415"/>
      <c r="AB11445" s="1415"/>
      <c r="AC11445" s="1507">
        <f t="shared" si="4399"/>
        <v>260</v>
      </c>
      <c r="AD11445" s="1508">
        <f t="shared" si="4400"/>
        <v>538.19999999999993</v>
      </c>
      <c r="AE11445" s="14">
        <f t="shared" si="4401"/>
        <v>37.533333333333331</v>
      </c>
      <c r="AF11445" s="14">
        <f t="shared" si="4402"/>
        <v>126.66666666666667</v>
      </c>
      <c r="AG11445" s="14">
        <f t="shared" si="4403"/>
        <v>2.0526315789473681</v>
      </c>
      <c r="AH11445" s="14">
        <f t="shared" si="4404"/>
        <v>-35.480701754385962</v>
      </c>
      <c r="AI11445" s="14">
        <f t="shared" si="4405"/>
        <v>-4494.2222222222217</v>
      </c>
      <c r="AJ11445" s="3501"/>
    </row>
    <row r="11446" spans="1:36" ht="22.5" customHeight="1">
      <c r="A11446" s="4410" t="s">
        <v>7071</v>
      </c>
      <c r="B11446" s="4411"/>
      <c r="C11446" s="4411"/>
      <c r="D11446" s="4411"/>
      <c r="E11446" s="4411"/>
      <c r="F11446" s="4411"/>
      <c r="G11446" s="4411"/>
      <c r="H11446" s="4411"/>
      <c r="I11446" s="4411"/>
      <c r="J11446" s="4411"/>
      <c r="K11446" s="4411"/>
      <c r="L11446" s="4411"/>
      <c r="M11446" s="4411"/>
      <c r="N11446" s="4411"/>
      <c r="O11446" s="4411"/>
      <c r="P11446" s="4411"/>
      <c r="Q11446" s="4411"/>
      <c r="R11446" s="4411"/>
      <c r="S11446" s="4411"/>
      <c r="T11446" s="4411"/>
      <c r="U11446" s="4411"/>
      <c r="V11446" s="4411"/>
      <c r="W11446" s="4411"/>
      <c r="X11446" s="4411"/>
      <c r="Y11446" s="4411"/>
      <c r="Z11446" s="4411"/>
      <c r="AA11446" s="4411"/>
      <c r="AB11446" s="4411"/>
      <c r="AC11446" s="4411"/>
      <c r="AD11446" s="4411"/>
      <c r="AE11446" s="4411"/>
      <c r="AF11446" s="4411"/>
      <c r="AG11446" s="4411"/>
      <c r="AH11446" s="4411"/>
      <c r="AI11446" s="4411"/>
      <c r="AJ11446" s="4412"/>
    </row>
    <row r="11447" spans="1:36" ht="15.75">
      <c r="A11447" s="1415"/>
      <c r="B11447" s="477" t="s">
        <v>7073</v>
      </c>
      <c r="C11447" s="342" t="s">
        <v>173</v>
      </c>
      <c r="D11447" s="177">
        <v>37.808</v>
      </c>
      <c r="E11447" s="351">
        <v>20</v>
      </c>
      <c r="F11447" s="177">
        <f>D11447*E11447</f>
        <v>756.16</v>
      </c>
      <c r="G11447" s="173"/>
      <c r="H11447" s="177">
        <f>D11447*G11447</f>
        <v>0</v>
      </c>
      <c r="I11447" s="191" t="s">
        <v>9875</v>
      </c>
      <c r="J11447" s="191">
        <v>45138</v>
      </c>
      <c r="K11447" s="1415"/>
      <c r="L11447" s="1415"/>
      <c r="M11447" s="1415"/>
      <c r="N11447" s="173">
        <v>0</v>
      </c>
      <c r="O11447" s="173">
        <v>0</v>
      </c>
      <c r="P11447" s="173"/>
      <c r="Q11447" s="173"/>
      <c r="R11447" s="1415"/>
      <c r="S11447" s="1415"/>
      <c r="T11447" s="1415"/>
      <c r="U11447" s="1415"/>
      <c r="V11447" s="1415"/>
      <c r="W11447" s="1415"/>
      <c r="X11447" s="1415"/>
      <c r="Y11447" s="1415"/>
      <c r="Z11447" s="1484"/>
      <c r="AA11447" s="1415"/>
      <c r="AB11447" s="1415"/>
      <c r="AC11447" s="1507">
        <f>E11447+G11447-N11447-O11447-AA11447-P11447-Q11447-R11447-S11447-T11447-U11447-V11447-W11447-X11447-Y11447</f>
        <v>20</v>
      </c>
      <c r="AD11447" s="1508">
        <f>D11447*AC11447</f>
        <v>756.16</v>
      </c>
      <c r="AE11447" s="14">
        <f>(J11447-"01.04.2023")/30</f>
        <v>4.0333333333333332</v>
      </c>
      <c r="AF11447" s="14">
        <f>(N11447+O11447+P11447+Q11447+R11447+S11447+T11447+U11447+V11447+W11447+X11447+Y11447)/3</f>
        <v>0</v>
      </c>
      <c r="AG11447" s="14" t="e">
        <f>AC11447/AF11447</f>
        <v>#DIV/0!</v>
      </c>
      <c r="AH11447" s="14" t="e">
        <f>AG11447-AE11447</f>
        <v>#DIV/0!</v>
      </c>
      <c r="AI11447" s="14">
        <f>AC11447-(AE11447*AF11447)</f>
        <v>20</v>
      </c>
      <c r="AJ11447" s="3501"/>
    </row>
    <row r="11448" spans="1:36" ht="15.75">
      <c r="A11448" s="1415"/>
      <c r="B11448" s="477" t="s">
        <v>9009</v>
      </c>
      <c r="C11448" s="342" t="s">
        <v>173</v>
      </c>
      <c r="D11448" s="177">
        <v>20</v>
      </c>
      <c r="E11448" s="351"/>
      <c r="F11448" s="177">
        <f>D11448*E11448</f>
        <v>0</v>
      </c>
      <c r="G11448" s="173">
        <v>10</v>
      </c>
      <c r="H11448" s="177">
        <f>D11448*G11448</f>
        <v>200</v>
      </c>
      <c r="I11448" s="191">
        <v>44971</v>
      </c>
      <c r="J11448" s="191">
        <v>45596</v>
      </c>
      <c r="K11448" s="1415"/>
      <c r="L11448" s="1415"/>
      <c r="M11448" s="1415"/>
      <c r="N11448" s="173"/>
      <c r="O11448" s="173">
        <v>0</v>
      </c>
      <c r="P11448" s="173">
        <v>0</v>
      </c>
      <c r="Q11448" s="173"/>
      <c r="R11448" s="1415"/>
      <c r="S11448" s="1415"/>
      <c r="T11448" s="1415"/>
      <c r="U11448" s="1415"/>
      <c r="V11448" s="1415"/>
      <c r="W11448" s="1415"/>
      <c r="X11448" s="1415"/>
      <c r="Y11448" s="1415"/>
      <c r="Z11448" s="1484"/>
      <c r="AA11448" s="1415"/>
      <c r="AB11448" s="1415"/>
      <c r="AC11448" s="1507">
        <f>E11448+G11448-N11448-O11448-AA11448-P11448-Q11448-R11448-S11448-T11448-U11448-V11448-W11448-X11448-Y11448</f>
        <v>10</v>
      </c>
      <c r="AD11448" s="1508">
        <f>D11448*AC11448</f>
        <v>200</v>
      </c>
      <c r="AE11448" s="14">
        <f>(J11448-"01.04.2023")/30</f>
        <v>19.3</v>
      </c>
      <c r="AF11448" s="14">
        <f>(N11448+O11448+P11448+Q11448+R11448+S11448+T11448+U11448+V11448+W11448+X11448+Y11448)/3</f>
        <v>0</v>
      </c>
      <c r="AG11448" s="14" t="e">
        <f>AC11448/AF11448</f>
        <v>#DIV/0!</v>
      </c>
      <c r="AH11448" s="14" t="e">
        <f>AG11448-AE11448</f>
        <v>#DIV/0!</v>
      </c>
      <c r="AI11448" s="14">
        <f>AC11448-(AE11448*AF11448)</f>
        <v>10</v>
      </c>
      <c r="AJ11448" s="3501"/>
    </row>
    <row r="11449" spans="1:36" ht="15.75">
      <c r="A11449" s="4410" t="s">
        <v>9010</v>
      </c>
      <c r="B11449" s="4411"/>
      <c r="C11449" s="4411"/>
      <c r="D11449" s="4411"/>
      <c r="E11449" s="4411"/>
      <c r="F11449" s="4411"/>
      <c r="G11449" s="4411"/>
      <c r="H11449" s="4411"/>
      <c r="I11449" s="4411"/>
      <c r="J11449" s="4411"/>
      <c r="K11449" s="4411"/>
      <c r="L11449" s="4411"/>
      <c r="M11449" s="4411"/>
      <c r="N11449" s="4411"/>
      <c r="O11449" s="4411"/>
      <c r="P11449" s="4411"/>
      <c r="Q11449" s="4411"/>
      <c r="R11449" s="4411"/>
      <c r="S11449" s="4411"/>
      <c r="T11449" s="4411"/>
      <c r="U11449" s="4411"/>
      <c r="V11449" s="4411"/>
      <c r="W11449" s="4411"/>
      <c r="X11449" s="4411"/>
      <c r="Y11449" s="4411"/>
      <c r="Z11449" s="4411"/>
      <c r="AA11449" s="4411"/>
      <c r="AB11449" s="4411"/>
      <c r="AC11449" s="4411"/>
      <c r="AD11449" s="4411"/>
      <c r="AE11449" s="4411"/>
      <c r="AF11449" s="4411"/>
      <c r="AG11449" s="4411"/>
      <c r="AH11449" s="4411"/>
      <c r="AI11449" s="4411"/>
      <c r="AJ11449" s="4412"/>
    </row>
    <row r="11450" spans="1:36" ht="15.75">
      <c r="A11450" s="1415"/>
      <c r="B11450" s="477" t="s">
        <v>9011</v>
      </c>
      <c r="C11450" s="342" t="s">
        <v>330</v>
      </c>
      <c r="D11450" s="177">
        <v>6.33</v>
      </c>
      <c r="E11450" s="351"/>
      <c r="F11450" s="177">
        <f>D11450*E11450</f>
        <v>0</v>
      </c>
      <c r="G11450" s="173">
        <v>430</v>
      </c>
      <c r="H11450" s="177">
        <f>D11450*G11450</f>
        <v>2721.9</v>
      </c>
      <c r="I11450" s="191">
        <v>44971</v>
      </c>
      <c r="J11450" s="191">
        <v>45138</v>
      </c>
      <c r="K11450" s="1415"/>
      <c r="L11450" s="1415"/>
      <c r="M11450" s="1415"/>
      <c r="N11450" s="173"/>
      <c r="O11450" s="173">
        <v>21</v>
      </c>
      <c r="P11450" s="173">
        <v>59</v>
      </c>
      <c r="Q11450" s="173"/>
      <c r="R11450" s="1415"/>
      <c r="S11450" s="1415"/>
      <c r="T11450" s="1415"/>
      <c r="U11450" s="1415"/>
      <c r="V11450" s="1415"/>
      <c r="W11450" s="1415"/>
      <c r="X11450" s="1415"/>
      <c r="Y11450" s="1415"/>
      <c r="Z11450" s="1484"/>
      <c r="AA11450" s="1415"/>
      <c r="AB11450" s="1415"/>
      <c r="AC11450" s="1507">
        <f>E11450+G11450-N11450-O11450-AA11450-P11450-Q11450-R11450-S11450-T11450-U11450-V11450-W11450-X11450-Y11450</f>
        <v>350</v>
      </c>
      <c r="AD11450" s="1508">
        <f>D11450*AC11450</f>
        <v>2215.5</v>
      </c>
      <c r="AE11450" s="14">
        <f>(J11450-"01.04.2023")/30</f>
        <v>4.0333333333333332</v>
      </c>
      <c r="AF11450" s="14">
        <f>(N11450+O11450+P11450+Q11450+R11450+S11450+T11450+U11450+V11450+W11450+X11450+Y11450)/3</f>
        <v>26.666666666666668</v>
      </c>
      <c r="AG11450" s="14">
        <f>AC11450/AF11450</f>
        <v>13.125</v>
      </c>
      <c r="AH11450" s="14">
        <f>AG11450-AE11450</f>
        <v>9.0916666666666668</v>
      </c>
      <c r="AI11450" s="14">
        <f>AC11450-(AE11450*AF11450)</f>
        <v>242.44444444444446</v>
      </c>
      <c r="AJ11450" s="3501"/>
    </row>
    <row r="11451" spans="1:36" ht="15.75">
      <c r="A11451" s="4410" t="s">
        <v>4126</v>
      </c>
      <c r="B11451" s="4411"/>
      <c r="C11451" s="4411"/>
      <c r="D11451" s="4411"/>
      <c r="E11451" s="4411"/>
      <c r="F11451" s="4411"/>
      <c r="G11451" s="4411"/>
      <c r="H11451" s="4411"/>
      <c r="I11451" s="4411"/>
      <c r="J11451" s="4411"/>
      <c r="K11451" s="4411"/>
      <c r="L11451" s="4411"/>
      <c r="M11451" s="4411"/>
      <c r="N11451" s="4411"/>
      <c r="O11451" s="4411"/>
      <c r="P11451" s="4411"/>
      <c r="Q11451" s="4411"/>
      <c r="R11451" s="4411"/>
      <c r="S11451" s="4411"/>
      <c r="T11451" s="4411"/>
      <c r="U11451" s="4411"/>
      <c r="V11451" s="4411"/>
      <c r="W11451" s="4411"/>
      <c r="X11451" s="4411"/>
      <c r="Y11451" s="4411"/>
      <c r="Z11451" s="4411"/>
      <c r="AA11451" s="4411"/>
      <c r="AB11451" s="4411"/>
      <c r="AC11451" s="4411"/>
      <c r="AD11451" s="4411"/>
      <c r="AE11451" s="4411"/>
      <c r="AF11451" s="4411"/>
      <c r="AG11451" s="4411"/>
      <c r="AH11451" s="4411"/>
      <c r="AI11451" s="4411"/>
      <c r="AJ11451" s="4412"/>
    </row>
    <row r="11452" spans="1:36" ht="15.75">
      <c r="A11452" s="465"/>
      <c r="B11452" s="3617" t="s">
        <v>4086</v>
      </c>
      <c r="C11452" s="147" t="s">
        <v>177</v>
      </c>
      <c r="D11452" s="3618">
        <v>1</v>
      </c>
      <c r="E11452" s="3488">
        <v>27800</v>
      </c>
      <c r="F11452" s="3618">
        <f>D11452*E11452</f>
        <v>27800</v>
      </c>
      <c r="G11452" s="270"/>
      <c r="H11452" s="3618">
        <f>D11452*G11452</f>
        <v>0</v>
      </c>
      <c r="I11452" s="3619">
        <v>44763</v>
      </c>
      <c r="J11452" s="3619" t="s">
        <v>216</v>
      </c>
      <c r="K11452" s="1211"/>
      <c r="L11452" s="1211">
        <v>556</v>
      </c>
      <c r="M11452" s="1267">
        <v>44761</v>
      </c>
      <c r="N11452" s="270">
        <v>1808</v>
      </c>
      <c r="O11452" s="270">
        <v>2402</v>
      </c>
      <c r="P11452" s="270">
        <v>2720</v>
      </c>
      <c r="Q11452" s="270"/>
      <c r="R11452" s="1211"/>
      <c r="S11452" s="1211"/>
      <c r="T11452" s="1211"/>
      <c r="U11452" s="1211"/>
      <c r="V11452" s="1211"/>
      <c r="W11452" s="1211"/>
      <c r="X11452" s="1211"/>
      <c r="Y11452" s="1211"/>
      <c r="Z11452" s="2530"/>
      <c r="AA11452" s="1211"/>
      <c r="AB11452" s="1211"/>
      <c r="AC11452" s="1507">
        <f>E11452+G11452-N11452-O11452-AA11452-P11452-Q11452-R11452-S11452-T11452-U11452-V11452-W11452-X11452-Y11452</f>
        <v>20870</v>
      </c>
      <c r="AD11452" s="1508">
        <f>D11452*AC11452</f>
        <v>20870</v>
      </c>
      <c r="AE11452" s="14" t="s">
        <v>334</v>
      </c>
      <c r="AF11452" s="14">
        <f>(N11452+O11452+P11452+Q11452+R11452+S11452+T11452+U11452+V11452+W11452+X11452+Y11452)/3</f>
        <v>2310</v>
      </c>
      <c r="AG11452" s="14">
        <f>AC11452/AF11452</f>
        <v>9.0346320346320343</v>
      </c>
      <c r="AH11452" s="14" t="s">
        <v>334</v>
      </c>
      <c r="AI11452" s="14" t="s">
        <v>334</v>
      </c>
      <c r="AJ11452" s="3502"/>
    </row>
    <row r="11453" spans="1:36" ht="15.75">
      <c r="A11453" s="4410" t="s">
        <v>4074</v>
      </c>
      <c r="B11453" s="4411"/>
      <c r="C11453" s="4411"/>
      <c r="D11453" s="4411"/>
      <c r="E11453" s="4411"/>
      <c r="F11453" s="4411"/>
      <c r="G11453" s="4411"/>
      <c r="H11453" s="4411"/>
      <c r="I11453" s="4411"/>
      <c r="J11453" s="4411"/>
      <c r="K11453" s="4411"/>
      <c r="L11453" s="4411"/>
      <c r="M11453" s="4411"/>
      <c r="N11453" s="4411"/>
      <c r="O11453" s="4411"/>
      <c r="P11453" s="4411"/>
      <c r="Q11453" s="4411"/>
      <c r="R11453" s="4411"/>
      <c r="S11453" s="4411"/>
      <c r="T11453" s="4411"/>
      <c r="U11453" s="4411"/>
      <c r="V11453" s="4411"/>
      <c r="W11453" s="4411"/>
      <c r="X11453" s="4411"/>
      <c r="Y11453" s="4411"/>
      <c r="Z11453" s="4411"/>
      <c r="AA11453" s="4411"/>
      <c r="AB11453" s="4411"/>
      <c r="AC11453" s="4411"/>
      <c r="AD11453" s="4411"/>
      <c r="AE11453" s="4411"/>
      <c r="AF11453" s="4411"/>
      <c r="AG11453" s="4411"/>
      <c r="AH11453" s="4411"/>
      <c r="AI11453" s="4411"/>
      <c r="AJ11453" s="4412"/>
    </row>
    <row r="11454" spans="1:36" ht="21.75" customHeight="1">
      <c r="A11454" s="1415"/>
      <c r="B11454" s="144" t="s">
        <v>4566</v>
      </c>
      <c r="C11454" s="201" t="s">
        <v>156</v>
      </c>
      <c r="D11454" s="177">
        <v>1</v>
      </c>
      <c r="E11454" s="351">
        <v>213</v>
      </c>
      <c r="F11454" s="177">
        <f>D11454*E11454</f>
        <v>213</v>
      </c>
      <c r="G11454" s="201"/>
      <c r="H11454" s="177">
        <f>D11454*G11454</f>
        <v>0</v>
      </c>
      <c r="I11454" s="191">
        <v>44777</v>
      </c>
      <c r="J11454" s="191">
        <v>45383</v>
      </c>
      <c r="K11454" s="1415"/>
      <c r="L11454" s="1415"/>
      <c r="M11454" s="1415"/>
      <c r="N11454" s="173">
        <v>8</v>
      </c>
      <c r="O11454" s="173">
        <v>35</v>
      </c>
      <c r="P11454" s="173">
        <v>0</v>
      </c>
      <c r="Q11454" s="173"/>
      <c r="R11454" s="1415"/>
      <c r="S11454" s="1415"/>
      <c r="T11454" s="1415"/>
      <c r="U11454" s="201"/>
      <c r="V11454" s="1415"/>
      <c r="W11454" s="1415"/>
      <c r="X11454" s="1415"/>
      <c r="Y11454" s="1415"/>
      <c r="Z11454" s="1484"/>
      <c r="AA11454" s="1415"/>
      <c r="AB11454" s="1415"/>
      <c r="AC11454" s="1507">
        <f>E11454+G11454-N11454-O11454-AA11454-P11454-Q11454-R11454-S11454-T11454-U11454-V11454-W11454-X11454-Y11454</f>
        <v>170</v>
      </c>
      <c r="AD11454" s="1508">
        <f>D11454*AC11454</f>
        <v>170</v>
      </c>
      <c r="AE11454" s="14">
        <f>(J11454-"01.04.2023")/30</f>
        <v>12.2</v>
      </c>
      <c r="AF11454" s="14">
        <f>(N11454+O11454+P11454+Q11454+R11454+S11454+T11454+U11454+V11454+W11454+X11454+Y11454)/3</f>
        <v>14.333333333333334</v>
      </c>
      <c r="AG11454" s="14">
        <f>AC11454/AF11454</f>
        <v>11.86046511627907</v>
      </c>
      <c r="AH11454" s="14">
        <f>AG11454-AE11454</f>
        <v>-0.33953488372092977</v>
      </c>
      <c r="AI11454" s="14">
        <f>AC11454-(AE11454*AF11454)</f>
        <v>-4.8666666666666742</v>
      </c>
      <c r="AJ11454" s="3501"/>
    </row>
    <row r="11455" spans="1:36" ht="21.75" customHeight="1">
      <c r="A11455" s="1415"/>
      <c r="B11455" s="477" t="s">
        <v>4567</v>
      </c>
      <c r="C11455" s="201" t="s">
        <v>66</v>
      </c>
      <c r="D11455" s="177">
        <v>1</v>
      </c>
      <c r="E11455" s="351">
        <v>105</v>
      </c>
      <c r="F11455" s="177">
        <f>D11455*E11455</f>
        <v>105</v>
      </c>
      <c r="G11455" s="201"/>
      <c r="H11455" s="177">
        <f>D11455*G11455</f>
        <v>0</v>
      </c>
      <c r="I11455" s="191">
        <v>44799</v>
      </c>
      <c r="J11455" s="191">
        <v>45292</v>
      </c>
      <c r="K11455" s="1415"/>
      <c r="L11455" s="1415"/>
      <c r="M11455" s="1415"/>
      <c r="N11455" s="173">
        <v>35</v>
      </c>
      <c r="O11455" s="173">
        <v>30</v>
      </c>
      <c r="P11455" s="173">
        <v>20</v>
      </c>
      <c r="Q11455" s="173"/>
      <c r="R11455" s="1415"/>
      <c r="S11455" s="1415"/>
      <c r="T11455" s="1415"/>
      <c r="U11455" s="201"/>
      <c r="V11455" s="1415"/>
      <c r="W11455" s="1415"/>
      <c r="X11455" s="1415"/>
      <c r="Y11455" s="1415"/>
      <c r="Z11455" s="1484"/>
      <c r="AA11455" s="1415"/>
      <c r="AB11455" s="1415"/>
      <c r="AC11455" s="1507">
        <f>E11455+G11455-N11455-O11455-AA11455-P11455-Q11455-R11455-S11455-T11455-U11455-V11455-W11455-X11455-Y11455</f>
        <v>20</v>
      </c>
      <c r="AD11455" s="1508">
        <f>D11455*AC11455</f>
        <v>20</v>
      </c>
      <c r="AE11455" s="14">
        <f>(J11455-"01.04.2023")/30</f>
        <v>9.1666666666666661</v>
      </c>
      <c r="AF11455" s="14">
        <f>(N11455+O11455+P11455+Q11455+R11455+S11455+T11455+U11455+V11455+W11455+X11455+Y11455)/3</f>
        <v>28.333333333333332</v>
      </c>
      <c r="AG11455" s="14">
        <f>AC11455/AF11455</f>
        <v>0.70588235294117652</v>
      </c>
      <c r="AH11455" s="14">
        <f>AG11455-AE11455</f>
        <v>-8.4607843137254903</v>
      </c>
      <c r="AI11455" s="14">
        <f>AC11455-(AE11455*AF11455)</f>
        <v>-239.72222222222217</v>
      </c>
      <c r="AJ11455" s="3501"/>
    </row>
    <row r="11456" spans="1:36" ht="18" customHeight="1">
      <c r="A11456" s="4410" t="s">
        <v>4568</v>
      </c>
      <c r="B11456" s="4411"/>
      <c r="C11456" s="4411"/>
      <c r="D11456" s="4411"/>
      <c r="E11456" s="4411"/>
      <c r="F11456" s="4411"/>
      <c r="G11456" s="4411"/>
      <c r="H11456" s="4411"/>
      <c r="I11456" s="4411"/>
      <c r="J11456" s="4411"/>
      <c r="K11456" s="4411"/>
      <c r="L11456" s="4411"/>
      <c r="M11456" s="4411"/>
      <c r="N11456" s="4411"/>
      <c r="O11456" s="4411"/>
      <c r="P11456" s="4411"/>
      <c r="Q11456" s="4411"/>
      <c r="R11456" s="4411"/>
      <c r="S11456" s="4411"/>
      <c r="T11456" s="4411"/>
      <c r="U11456" s="4411"/>
      <c r="V11456" s="4411"/>
      <c r="W11456" s="4411"/>
      <c r="X11456" s="4411"/>
      <c r="Y11456" s="4411"/>
      <c r="Z11456" s="4411"/>
      <c r="AA11456" s="4411"/>
      <c r="AB11456" s="4411"/>
      <c r="AC11456" s="4411"/>
      <c r="AD11456" s="4411"/>
      <c r="AE11456" s="4411"/>
      <c r="AF11456" s="4411"/>
      <c r="AG11456" s="4411"/>
      <c r="AH11456" s="4411"/>
      <c r="AI11456" s="4411"/>
      <c r="AJ11456" s="4412"/>
    </row>
    <row r="11457" spans="1:36" ht="31.5" customHeight="1">
      <c r="A11457" s="1415"/>
      <c r="B11457" s="477" t="s">
        <v>7091</v>
      </c>
      <c r="C11457" s="201" t="s">
        <v>177</v>
      </c>
      <c r="D11457" s="259">
        <v>1</v>
      </c>
      <c r="E11457" s="351">
        <v>2163</v>
      </c>
      <c r="F11457" s="177">
        <f t="shared" ref="F11457:F11467" si="4406">D11457*E11457</f>
        <v>2163</v>
      </c>
      <c r="G11457" s="201"/>
      <c r="H11457" s="177">
        <f t="shared" ref="H11457:H11479" si="4407">D11457*G11457</f>
        <v>0</v>
      </c>
      <c r="I11457" s="3597">
        <v>44827</v>
      </c>
      <c r="J11457" s="3597">
        <v>45505</v>
      </c>
      <c r="K11457" s="1415"/>
      <c r="L11457" s="1415"/>
      <c r="M11457" s="1415"/>
      <c r="N11457" s="173">
        <v>669</v>
      </c>
      <c r="O11457" s="173">
        <v>402</v>
      </c>
      <c r="P11457" s="173">
        <v>700</v>
      </c>
      <c r="Q11457" s="173"/>
      <c r="R11457" s="1415"/>
      <c r="S11457" s="1415"/>
      <c r="T11457" s="1415"/>
      <c r="U11457" s="201"/>
      <c r="V11457" s="1415"/>
      <c r="W11457" s="1415"/>
      <c r="X11457" s="1415"/>
      <c r="Y11457" s="1415"/>
      <c r="Z11457" s="1484"/>
      <c r="AA11457" s="1415"/>
      <c r="AB11457" s="1415"/>
      <c r="AC11457" s="1507">
        <f t="shared" ref="AC11457:AC11479" si="4408">E11457+G11457-N11457-O11457-AA11457-P11457-Q11457-R11457-S11457-T11457-U11457-V11457-W11457-X11457-Y11457</f>
        <v>392</v>
      </c>
      <c r="AD11457" s="1508">
        <f t="shared" ref="AD11457:AD11479" si="4409">D11457*AC11457</f>
        <v>392</v>
      </c>
      <c r="AE11457" s="14">
        <f>(J11457-"01.04.2023")/30</f>
        <v>16.266666666666666</v>
      </c>
      <c r="AF11457" s="14">
        <f t="shared" ref="AF11457:AF11479" si="4410">(N11457+O11457+P11457+Q11457+R11457+S11457+T11457+U11457+V11457+W11457+X11457+Y11457)/3</f>
        <v>590.33333333333337</v>
      </c>
      <c r="AG11457" s="14">
        <f t="shared" ref="AG11457:AG11479" si="4411">AC11457/AF11457</f>
        <v>0.66403162055335962</v>
      </c>
      <c r="AH11457" s="14">
        <f>AG11457-AE11457</f>
        <v>-15.602635046113306</v>
      </c>
      <c r="AI11457" s="14">
        <f>AC11457-(AE11457*AF11457)</f>
        <v>-9210.7555555555555</v>
      </c>
      <c r="AJ11457" s="3501"/>
    </row>
    <row r="11458" spans="1:36" ht="31.5" customHeight="1">
      <c r="A11458" s="1415"/>
      <c r="B11458" s="477" t="s">
        <v>5306</v>
      </c>
      <c r="C11458" s="201" t="s">
        <v>177</v>
      </c>
      <c r="D11458" s="259">
        <v>1</v>
      </c>
      <c r="E11458" s="351">
        <v>7210</v>
      </c>
      <c r="F11458" s="177">
        <f t="shared" si="4406"/>
        <v>7210</v>
      </c>
      <c r="G11458" s="201"/>
      <c r="H11458" s="177">
        <f t="shared" si="4407"/>
        <v>0</v>
      </c>
      <c r="I11458" s="3597">
        <v>44827</v>
      </c>
      <c r="J11458" s="3597">
        <v>45383</v>
      </c>
      <c r="K11458" s="1415"/>
      <c r="L11458" s="1415"/>
      <c r="M11458" s="1415"/>
      <c r="N11458" s="173">
        <v>615</v>
      </c>
      <c r="O11458" s="173">
        <v>850</v>
      </c>
      <c r="P11458" s="173">
        <v>680</v>
      </c>
      <c r="Q11458" s="173"/>
      <c r="R11458" s="1415"/>
      <c r="S11458" s="1415"/>
      <c r="T11458" s="1415"/>
      <c r="U11458" s="201"/>
      <c r="V11458" s="1415"/>
      <c r="W11458" s="1415"/>
      <c r="X11458" s="1415"/>
      <c r="Y11458" s="1415"/>
      <c r="Z11458" s="1484"/>
      <c r="AA11458" s="1415"/>
      <c r="AB11458" s="1415"/>
      <c r="AC11458" s="1507">
        <f t="shared" si="4408"/>
        <v>5065</v>
      </c>
      <c r="AD11458" s="1508">
        <f t="shared" si="4409"/>
        <v>5065</v>
      </c>
      <c r="AE11458" s="14">
        <f>(J11458-"01.04.2023")/30</f>
        <v>12.2</v>
      </c>
      <c r="AF11458" s="14">
        <f t="shared" si="4410"/>
        <v>715</v>
      </c>
      <c r="AG11458" s="14">
        <f t="shared" si="4411"/>
        <v>7.0839160839160842</v>
      </c>
      <c r="AH11458" s="14">
        <f>AG11458-AE11458</f>
        <v>-5.1160839160839151</v>
      </c>
      <c r="AI11458" s="14">
        <f>AC11458-(AE11458*AF11458)</f>
        <v>-3658</v>
      </c>
      <c r="AJ11458" s="3501"/>
    </row>
    <row r="11459" spans="1:36" ht="21.75" customHeight="1">
      <c r="A11459" s="1211"/>
      <c r="B11459" s="477" t="s">
        <v>5332</v>
      </c>
      <c r="C11459" s="201" t="s">
        <v>177</v>
      </c>
      <c r="D11459" s="259">
        <v>1</v>
      </c>
      <c r="E11459" s="351">
        <v>3280</v>
      </c>
      <c r="F11459" s="177">
        <f t="shared" si="4406"/>
        <v>3280</v>
      </c>
      <c r="G11459" s="215"/>
      <c r="H11459" s="177">
        <f t="shared" si="4407"/>
        <v>0</v>
      </c>
      <c r="I11459" s="3597">
        <v>44827</v>
      </c>
      <c r="J11459" s="3597">
        <v>45505</v>
      </c>
      <c r="K11459" s="1415"/>
      <c r="L11459" s="1415"/>
      <c r="M11459" s="1415"/>
      <c r="N11459" s="173">
        <v>585</v>
      </c>
      <c r="O11459" s="173">
        <v>470</v>
      </c>
      <c r="P11459" s="173">
        <v>630</v>
      </c>
      <c r="Q11459" s="173"/>
      <c r="R11459" s="1415"/>
      <c r="S11459" s="1415"/>
      <c r="T11459" s="1415"/>
      <c r="U11459" s="201"/>
      <c r="V11459" s="1415"/>
      <c r="W11459" s="1415"/>
      <c r="X11459" s="1415"/>
      <c r="Y11459" s="1415"/>
      <c r="Z11459" s="1484"/>
      <c r="AA11459" s="1415"/>
      <c r="AB11459" s="1415"/>
      <c r="AC11459" s="1507">
        <f t="shared" si="4408"/>
        <v>1595</v>
      </c>
      <c r="AD11459" s="1508">
        <f t="shared" si="4409"/>
        <v>1595</v>
      </c>
      <c r="AE11459" s="14">
        <f>(J11459-"01.04.2023")/30</f>
        <v>16.266666666666666</v>
      </c>
      <c r="AF11459" s="14">
        <f t="shared" si="4410"/>
        <v>561.66666666666663</v>
      </c>
      <c r="AG11459" s="14">
        <f t="shared" si="4411"/>
        <v>2.8397626112759644</v>
      </c>
      <c r="AH11459" s="14">
        <f>AG11459-AE11459</f>
        <v>-13.4269040553907</v>
      </c>
      <c r="AI11459" s="14">
        <f>AC11459-(AE11459*AF11459)</f>
        <v>-7541.4444444444434</v>
      </c>
      <c r="AJ11459" s="3501"/>
    </row>
    <row r="11460" spans="1:36" ht="21.75" customHeight="1">
      <c r="A11460" s="1415"/>
      <c r="B11460" s="477" t="s">
        <v>5874</v>
      </c>
      <c r="C11460" s="201" t="s">
        <v>66</v>
      </c>
      <c r="D11460" s="259">
        <v>1</v>
      </c>
      <c r="E11460" s="351">
        <v>10</v>
      </c>
      <c r="F11460" s="177">
        <f t="shared" si="4406"/>
        <v>10</v>
      </c>
      <c r="G11460" s="215"/>
      <c r="H11460" s="177">
        <f t="shared" si="4407"/>
        <v>0</v>
      </c>
      <c r="I11460" s="3597">
        <v>44865</v>
      </c>
      <c r="J11460" s="3597" t="s">
        <v>216</v>
      </c>
      <c r="K11460" s="1415"/>
      <c r="L11460" s="1415"/>
      <c r="M11460" s="1415"/>
      <c r="N11460" s="173">
        <v>0</v>
      </c>
      <c r="O11460" s="173">
        <v>0</v>
      </c>
      <c r="P11460" s="173">
        <v>0</v>
      </c>
      <c r="Q11460" s="173"/>
      <c r="R11460" s="1415"/>
      <c r="S11460" s="1415"/>
      <c r="T11460" s="1415"/>
      <c r="U11460" s="201"/>
      <c r="V11460" s="1415"/>
      <c r="W11460" s="1415"/>
      <c r="X11460" s="1415"/>
      <c r="Y11460" s="1415"/>
      <c r="Z11460" s="1484"/>
      <c r="AA11460" s="1415"/>
      <c r="AB11460" s="1415"/>
      <c r="AC11460" s="1507">
        <f t="shared" si="4408"/>
        <v>10</v>
      </c>
      <c r="AD11460" s="1508">
        <f t="shared" si="4409"/>
        <v>10</v>
      </c>
      <c r="AE11460" s="14" t="s">
        <v>334</v>
      </c>
      <c r="AF11460" s="14">
        <f t="shared" si="4410"/>
        <v>0</v>
      </c>
      <c r="AG11460" s="14" t="e">
        <f t="shared" si="4411"/>
        <v>#DIV/0!</v>
      </c>
      <c r="AH11460" s="14" t="s">
        <v>334</v>
      </c>
      <c r="AI11460" s="14" t="s">
        <v>334</v>
      </c>
      <c r="AJ11460" s="3501"/>
    </row>
    <row r="11461" spans="1:36" ht="29.25" customHeight="1">
      <c r="A11461" s="1211"/>
      <c r="B11461" s="477" t="s">
        <v>6510</v>
      </c>
      <c r="C11461" s="201" t="s">
        <v>66</v>
      </c>
      <c r="D11461" s="259">
        <v>1</v>
      </c>
      <c r="E11461" s="351">
        <v>4990</v>
      </c>
      <c r="F11461" s="177">
        <f t="shared" si="4406"/>
        <v>4990</v>
      </c>
      <c r="G11461" s="215"/>
      <c r="H11461" s="177">
        <f t="shared" si="4407"/>
        <v>0</v>
      </c>
      <c r="I11461" s="3597">
        <v>44894</v>
      </c>
      <c r="J11461" s="3597">
        <v>46173</v>
      </c>
      <c r="K11461" s="1415"/>
      <c r="L11461" s="1415"/>
      <c r="M11461" s="1415"/>
      <c r="N11461" s="173">
        <v>430</v>
      </c>
      <c r="O11461" s="173">
        <v>768</v>
      </c>
      <c r="P11461" s="173">
        <v>672</v>
      </c>
      <c r="Q11461" s="173"/>
      <c r="R11461" s="1415"/>
      <c r="S11461" s="1415"/>
      <c r="T11461" s="1415"/>
      <c r="U11461" s="201"/>
      <c r="V11461" s="1415"/>
      <c r="W11461" s="1415"/>
      <c r="X11461" s="1415"/>
      <c r="Y11461" s="1415"/>
      <c r="Z11461" s="1484"/>
      <c r="AA11461" s="1415"/>
      <c r="AB11461" s="1415"/>
      <c r="AC11461" s="1507">
        <f t="shared" si="4408"/>
        <v>3120</v>
      </c>
      <c r="AD11461" s="1508">
        <f t="shared" si="4409"/>
        <v>3120</v>
      </c>
      <c r="AE11461" s="14">
        <f t="shared" ref="AE11461:AE11466" si="4412">(J11461-"01.04.2023")/30</f>
        <v>38.533333333333331</v>
      </c>
      <c r="AF11461" s="14">
        <f t="shared" si="4410"/>
        <v>623.33333333333337</v>
      </c>
      <c r="AG11461" s="14">
        <f t="shared" si="4411"/>
        <v>5.0053475935828873</v>
      </c>
      <c r="AH11461" s="14">
        <f t="shared" ref="AH11461:AH11466" si="4413">AG11461-AE11461</f>
        <v>-33.527985739750441</v>
      </c>
      <c r="AI11461" s="14">
        <f t="shared" ref="AI11461:AI11466" si="4414">AC11461-(AE11461*AF11461)</f>
        <v>-20899.111111111113</v>
      </c>
      <c r="AJ11461" s="3501"/>
    </row>
    <row r="11462" spans="1:36" ht="29.25" customHeight="1">
      <c r="A11462" s="1211"/>
      <c r="B11462" s="477" t="s">
        <v>6425</v>
      </c>
      <c r="C11462" s="201" t="s">
        <v>63</v>
      </c>
      <c r="D11462" s="259">
        <v>1</v>
      </c>
      <c r="E11462" s="351">
        <v>1386</v>
      </c>
      <c r="F11462" s="177">
        <f t="shared" si="4406"/>
        <v>1386</v>
      </c>
      <c r="G11462" s="215"/>
      <c r="H11462" s="177">
        <f t="shared" si="4407"/>
        <v>0</v>
      </c>
      <c r="I11462" s="3597">
        <v>44894</v>
      </c>
      <c r="J11462" s="3597">
        <v>45230</v>
      </c>
      <c r="K11462" s="1415"/>
      <c r="L11462" s="1415"/>
      <c r="M11462" s="1415"/>
      <c r="N11462" s="173">
        <v>315</v>
      </c>
      <c r="O11462" s="173">
        <v>504</v>
      </c>
      <c r="P11462" s="173">
        <v>63</v>
      </c>
      <c r="Q11462" s="173"/>
      <c r="R11462" s="1415"/>
      <c r="S11462" s="1415"/>
      <c r="T11462" s="1415"/>
      <c r="U11462" s="201"/>
      <c r="V11462" s="1415"/>
      <c r="W11462" s="1415"/>
      <c r="X11462" s="1415"/>
      <c r="Y11462" s="1415"/>
      <c r="Z11462" s="1484"/>
      <c r="AA11462" s="1415"/>
      <c r="AB11462" s="1415"/>
      <c r="AC11462" s="1507">
        <f t="shared" si="4408"/>
        <v>504</v>
      </c>
      <c r="AD11462" s="1508">
        <f t="shared" si="4409"/>
        <v>504</v>
      </c>
      <c r="AE11462" s="14">
        <f t="shared" si="4412"/>
        <v>7.1</v>
      </c>
      <c r="AF11462" s="14">
        <f t="shared" si="4410"/>
        <v>294</v>
      </c>
      <c r="AG11462" s="14">
        <f t="shared" si="4411"/>
        <v>1.7142857142857142</v>
      </c>
      <c r="AH11462" s="14">
        <f t="shared" si="4413"/>
        <v>-5.3857142857142852</v>
      </c>
      <c r="AI11462" s="14">
        <f t="shared" si="4414"/>
        <v>-1583.4</v>
      </c>
      <c r="AJ11462" s="3501"/>
    </row>
    <row r="11463" spans="1:36" ht="36.75" customHeight="1">
      <c r="A11463" s="1211"/>
      <c r="B11463" s="477" t="s">
        <v>7092</v>
      </c>
      <c r="C11463" s="201" t="s">
        <v>66</v>
      </c>
      <c r="D11463" s="259">
        <v>1</v>
      </c>
      <c r="E11463" s="351">
        <v>2000</v>
      </c>
      <c r="F11463" s="177">
        <f t="shared" si="4406"/>
        <v>2000</v>
      </c>
      <c r="G11463" s="215"/>
      <c r="H11463" s="177">
        <f t="shared" si="4407"/>
        <v>0</v>
      </c>
      <c r="I11463" s="3597">
        <v>44907</v>
      </c>
      <c r="J11463" s="3597">
        <v>45991</v>
      </c>
      <c r="K11463" s="1415"/>
      <c r="L11463" s="1415"/>
      <c r="M11463" s="1415"/>
      <c r="N11463" s="173">
        <v>100</v>
      </c>
      <c r="O11463" s="173">
        <v>134</v>
      </c>
      <c r="P11463" s="173">
        <v>324</v>
      </c>
      <c r="Q11463" s="173"/>
      <c r="R11463" s="1415"/>
      <c r="S11463" s="1415"/>
      <c r="T11463" s="1415"/>
      <c r="U11463" s="201"/>
      <c r="V11463" s="1415"/>
      <c r="W11463" s="1415"/>
      <c r="X11463" s="1415"/>
      <c r="Y11463" s="1415"/>
      <c r="Z11463" s="1484"/>
      <c r="AA11463" s="1415"/>
      <c r="AB11463" s="1415"/>
      <c r="AC11463" s="1507">
        <f t="shared" si="4408"/>
        <v>1442</v>
      </c>
      <c r="AD11463" s="1508">
        <f t="shared" si="4409"/>
        <v>1442</v>
      </c>
      <c r="AE11463" s="14">
        <f t="shared" si="4412"/>
        <v>32.466666666666669</v>
      </c>
      <c r="AF11463" s="14">
        <f t="shared" si="4410"/>
        <v>186</v>
      </c>
      <c r="AG11463" s="14">
        <f t="shared" si="4411"/>
        <v>7.752688172043011</v>
      </c>
      <c r="AH11463" s="14">
        <f t="shared" si="4413"/>
        <v>-24.713978494623657</v>
      </c>
      <c r="AI11463" s="14">
        <f t="shared" si="4414"/>
        <v>-4596.8</v>
      </c>
      <c r="AJ11463" s="3501"/>
    </row>
    <row r="11464" spans="1:36" ht="36.75" customHeight="1">
      <c r="A11464" s="1211"/>
      <c r="B11464" s="477" t="s">
        <v>7093</v>
      </c>
      <c r="C11464" s="201" t="s">
        <v>66</v>
      </c>
      <c r="D11464" s="259">
        <v>1</v>
      </c>
      <c r="E11464" s="351">
        <v>1000</v>
      </c>
      <c r="F11464" s="177">
        <f t="shared" si="4406"/>
        <v>1000</v>
      </c>
      <c r="G11464" s="215"/>
      <c r="H11464" s="177">
        <f t="shared" si="4407"/>
        <v>0</v>
      </c>
      <c r="I11464" s="3597">
        <v>44907</v>
      </c>
      <c r="J11464" s="3597">
        <v>45961</v>
      </c>
      <c r="K11464" s="1415"/>
      <c r="L11464" s="1415"/>
      <c r="M11464" s="1415"/>
      <c r="N11464" s="173">
        <v>320</v>
      </c>
      <c r="O11464" s="173">
        <v>370</v>
      </c>
      <c r="P11464" s="173">
        <v>276</v>
      </c>
      <c r="Q11464" s="173"/>
      <c r="R11464" s="1415"/>
      <c r="S11464" s="1415"/>
      <c r="T11464" s="1415"/>
      <c r="U11464" s="201"/>
      <c r="V11464" s="1415"/>
      <c r="W11464" s="1415"/>
      <c r="X11464" s="1415"/>
      <c r="Y11464" s="1415"/>
      <c r="Z11464" s="1484"/>
      <c r="AA11464" s="1415"/>
      <c r="AB11464" s="1415"/>
      <c r="AC11464" s="1507">
        <f t="shared" si="4408"/>
        <v>34</v>
      </c>
      <c r="AD11464" s="1508">
        <f t="shared" si="4409"/>
        <v>34</v>
      </c>
      <c r="AE11464" s="14">
        <f t="shared" si="4412"/>
        <v>31.466666666666665</v>
      </c>
      <c r="AF11464" s="14">
        <f t="shared" si="4410"/>
        <v>322</v>
      </c>
      <c r="AG11464" s="14">
        <f t="shared" si="4411"/>
        <v>0.10559006211180125</v>
      </c>
      <c r="AH11464" s="14">
        <f t="shared" si="4413"/>
        <v>-31.361076604554864</v>
      </c>
      <c r="AI11464" s="14">
        <f t="shared" si="4414"/>
        <v>-10098.266666666666</v>
      </c>
      <c r="AJ11464" s="3501"/>
    </row>
    <row r="11465" spans="1:36" ht="36.75" customHeight="1">
      <c r="A11465" s="1211"/>
      <c r="B11465" s="477" t="s">
        <v>7094</v>
      </c>
      <c r="C11465" s="201" t="s">
        <v>66</v>
      </c>
      <c r="D11465" s="259">
        <v>1</v>
      </c>
      <c r="E11465" s="351">
        <v>146</v>
      </c>
      <c r="F11465" s="177">
        <f t="shared" si="4406"/>
        <v>146</v>
      </c>
      <c r="G11465" s="215"/>
      <c r="H11465" s="177">
        <f t="shared" si="4407"/>
        <v>0</v>
      </c>
      <c r="I11465" s="3597">
        <v>44907</v>
      </c>
      <c r="J11465" s="3597">
        <v>45596</v>
      </c>
      <c r="K11465" s="1415"/>
      <c r="L11465" s="1415"/>
      <c r="M11465" s="1415"/>
      <c r="N11465" s="173">
        <v>11</v>
      </c>
      <c r="O11465" s="173">
        <v>3</v>
      </c>
      <c r="P11465" s="173">
        <v>3</v>
      </c>
      <c r="Q11465" s="173"/>
      <c r="R11465" s="1415"/>
      <c r="S11465" s="1415"/>
      <c r="T11465" s="1415"/>
      <c r="U11465" s="201"/>
      <c r="V11465" s="1415"/>
      <c r="W11465" s="1415"/>
      <c r="X11465" s="1415"/>
      <c r="Y11465" s="1415"/>
      <c r="Z11465" s="1484"/>
      <c r="AA11465" s="1415"/>
      <c r="AB11465" s="1415"/>
      <c r="AC11465" s="1507">
        <f t="shared" si="4408"/>
        <v>129</v>
      </c>
      <c r="AD11465" s="1508">
        <f t="shared" si="4409"/>
        <v>129</v>
      </c>
      <c r="AE11465" s="14">
        <f t="shared" si="4412"/>
        <v>19.3</v>
      </c>
      <c r="AF11465" s="14">
        <f t="shared" si="4410"/>
        <v>5.666666666666667</v>
      </c>
      <c r="AG11465" s="14">
        <f t="shared" si="4411"/>
        <v>22.764705882352938</v>
      </c>
      <c r="AH11465" s="14">
        <f t="shared" si="4413"/>
        <v>3.4647058823529377</v>
      </c>
      <c r="AI11465" s="14">
        <f t="shared" si="4414"/>
        <v>19.633333333333326</v>
      </c>
      <c r="AJ11465" s="3501"/>
    </row>
    <row r="11466" spans="1:36" ht="15.75">
      <c r="A11466" s="1211"/>
      <c r="B11466" s="477" t="s">
        <v>6985</v>
      </c>
      <c r="C11466" s="201" t="s">
        <v>66</v>
      </c>
      <c r="D11466" s="259">
        <v>1</v>
      </c>
      <c r="E11466" s="351">
        <v>200</v>
      </c>
      <c r="F11466" s="177">
        <f t="shared" si="4406"/>
        <v>200</v>
      </c>
      <c r="G11466" s="215"/>
      <c r="H11466" s="177">
        <f t="shared" si="4407"/>
        <v>0</v>
      </c>
      <c r="I11466" s="3597">
        <v>44907</v>
      </c>
      <c r="J11466" s="3597">
        <v>46326</v>
      </c>
      <c r="K11466" s="1415"/>
      <c r="L11466" s="1415"/>
      <c r="M11466" s="1415"/>
      <c r="N11466" s="173">
        <v>18</v>
      </c>
      <c r="O11466" s="173">
        <v>16</v>
      </c>
      <c r="P11466" s="173">
        <v>5</v>
      </c>
      <c r="Q11466" s="173"/>
      <c r="R11466" s="1415"/>
      <c r="S11466" s="1415"/>
      <c r="T11466" s="1415"/>
      <c r="U11466" s="201"/>
      <c r="V11466" s="1415"/>
      <c r="W11466" s="1415"/>
      <c r="X11466" s="1415"/>
      <c r="Y11466" s="1415"/>
      <c r="Z11466" s="1484"/>
      <c r="AA11466" s="1415"/>
      <c r="AB11466" s="1415"/>
      <c r="AC11466" s="1507">
        <f t="shared" si="4408"/>
        <v>161</v>
      </c>
      <c r="AD11466" s="1508">
        <f t="shared" si="4409"/>
        <v>161</v>
      </c>
      <c r="AE11466" s="14">
        <f t="shared" si="4412"/>
        <v>43.633333333333333</v>
      </c>
      <c r="AF11466" s="14">
        <f t="shared" si="4410"/>
        <v>13</v>
      </c>
      <c r="AG11466" s="14">
        <f t="shared" si="4411"/>
        <v>12.384615384615385</v>
      </c>
      <c r="AH11466" s="14">
        <f t="shared" si="4413"/>
        <v>-31.248717948717946</v>
      </c>
      <c r="AI11466" s="14">
        <f t="shared" si="4414"/>
        <v>-406.23333333333335</v>
      </c>
      <c r="AJ11466" s="3501"/>
    </row>
    <row r="11467" spans="1:36" ht="15.75">
      <c r="A11467" s="1211"/>
      <c r="B11467" s="477" t="s">
        <v>9012</v>
      </c>
      <c r="C11467" s="201" t="s">
        <v>66</v>
      </c>
      <c r="D11467" s="259">
        <v>1</v>
      </c>
      <c r="E11467" s="351"/>
      <c r="F11467" s="177">
        <f t="shared" si="4406"/>
        <v>0</v>
      </c>
      <c r="G11467" s="215">
        <v>5000</v>
      </c>
      <c r="H11467" s="177">
        <f t="shared" si="4407"/>
        <v>5000</v>
      </c>
      <c r="I11467" s="3597">
        <v>44977</v>
      </c>
      <c r="J11467" s="3597" t="s">
        <v>710</v>
      </c>
      <c r="K11467" s="1415"/>
      <c r="L11467" s="1415"/>
      <c r="M11467" s="1415"/>
      <c r="N11467" s="173"/>
      <c r="O11467" s="173">
        <v>30</v>
      </c>
      <c r="P11467" s="173">
        <v>1640</v>
      </c>
      <c r="Q11467" s="173"/>
      <c r="R11467" s="1415"/>
      <c r="S11467" s="1415"/>
      <c r="T11467" s="1415"/>
      <c r="U11467" s="201"/>
      <c r="V11467" s="1415"/>
      <c r="W11467" s="1415"/>
      <c r="X11467" s="1415"/>
      <c r="Y11467" s="1415"/>
      <c r="Z11467" s="1484"/>
      <c r="AA11467" s="1415"/>
      <c r="AB11467" s="1415"/>
      <c r="AC11467" s="1507">
        <f t="shared" si="4408"/>
        <v>3330</v>
      </c>
      <c r="AD11467" s="1508">
        <f t="shared" si="4409"/>
        <v>3330</v>
      </c>
      <c r="AE11467" s="14" t="s">
        <v>334</v>
      </c>
      <c r="AF11467" s="14">
        <f t="shared" si="4410"/>
        <v>556.66666666666663</v>
      </c>
      <c r="AG11467" s="14">
        <f t="shared" si="4411"/>
        <v>5.9820359281437128</v>
      </c>
      <c r="AH11467" s="14" t="s">
        <v>334</v>
      </c>
      <c r="AI11467" s="14" t="s">
        <v>334</v>
      </c>
      <c r="AJ11467" s="3501"/>
    </row>
    <row r="11468" spans="1:36" ht="15.75">
      <c r="A11468" s="1211"/>
      <c r="B11468" s="477" t="s">
        <v>9554</v>
      </c>
      <c r="C11468" s="201" t="s">
        <v>177</v>
      </c>
      <c r="D11468" s="259">
        <v>1</v>
      </c>
      <c r="E11468" s="351"/>
      <c r="F11468" s="177"/>
      <c r="G11468" s="196">
        <v>15000</v>
      </c>
      <c r="H11468" s="177">
        <f t="shared" si="4407"/>
        <v>15000</v>
      </c>
      <c r="I11468" s="3467">
        <v>44986</v>
      </c>
      <c r="J11468" s="191">
        <v>45657</v>
      </c>
      <c r="K11468" s="1415"/>
      <c r="L11468" s="1415"/>
      <c r="M11468" s="1415"/>
      <c r="N11468" s="173"/>
      <c r="O11468" s="173"/>
      <c r="P11468" s="201">
        <v>1300</v>
      </c>
      <c r="Q11468" s="173"/>
      <c r="R11468" s="1415"/>
      <c r="S11468" s="1415"/>
      <c r="T11468" s="1415"/>
      <c r="U11468" s="201"/>
      <c r="V11468" s="1415"/>
      <c r="W11468" s="1415"/>
      <c r="X11468" s="1415"/>
      <c r="Y11468" s="1415"/>
      <c r="Z11468" s="1484"/>
      <c r="AA11468" s="1415"/>
      <c r="AB11468" s="1415"/>
      <c r="AC11468" s="1507">
        <f t="shared" si="4408"/>
        <v>13700</v>
      </c>
      <c r="AD11468" s="1508">
        <f t="shared" si="4409"/>
        <v>13700</v>
      </c>
      <c r="AE11468" s="14">
        <f t="shared" ref="AE11468:AE11473" si="4415">(J11468-"01.04.2023")/30</f>
        <v>21.333333333333332</v>
      </c>
      <c r="AF11468" s="14">
        <f t="shared" si="4410"/>
        <v>433.33333333333331</v>
      </c>
      <c r="AG11468" s="14">
        <f t="shared" si="4411"/>
        <v>31.615384615384617</v>
      </c>
      <c r="AH11468" s="14">
        <f t="shared" ref="AH11468:AH11473" si="4416">AG11468-AE11468</f>
        <v>10.282051282051285</v>
      </c>
      <c r="AI11468" s="14">
        <f t="shared" ref="AI11468:AI11473" si="4417">AC11468-(AE11468*AF11468)</f>
        <v>4455.5555555555566</v>
      </c>
      <c r="AJ11468" s="3501"/>
    </row>
    <row r="11469" spans="1:36" ht="15.75">
      <c r="A11469" s="1211"/>
      <c r="B11469" s="477" t="s">
        <v>9554</v>
      </c>
      <c r="C11469" s="201" t="s">
        <v>177</v>
      </c>
      <c r="D11469" s="259">
        <v>1</v>
      </c>
      <c r="E11469" s="351"/>
      <c r="F11469" s="177"/>
      <c r="G11469" s="196">
        <v>4100</v>
      </c>
      <c r="H11469" s="177">
        <f t="shared" si="4407"/>
        <v>4100</v>
      </c>
      <c r="I11469" s="3467">
        <v>44986</v>
      </c>
      <c r="J11469" s="191">
        <v>45657</v>
      </c>
      <c r="K11469" s="1415"/>
      <c r="L11469" s="1415"/>
      <c r="M11469" s="1415"/>
      <c r="N11469" s="173"/>
      <c r="O11469" s="173"/>
      <c r="P11469" s="201">
        <v>1000</v>
      </c>
      <c r="Q11469" s="173"/>
      <c r="R11469" s="1415"/>
      <c r="S11469" s="1415"/>
      <c r="T11469" s="1415"/>
      <c r="U11469" s="201"/>
      <c r="V11469" s="1415"/>
      <c r="W11469" s="1415"/>
      <c r="X11469" s="1415"/>
      <c r="Y11469" s="1415"/>
      <c r="Z11469" s="1484"/>
      <c r="AA11469" s="1415"/>
      <c r="AB11469" s="1415"/>
      <c r="AC11469" s="1507">
        <f t="shared" si="4408"/>
        <v>3100</v>
      </c>
      <c r="AD11469" s="1508">
        <f t="shared" si="4409"/>
        <v>3100</v>
      </c>
      <c r="AE11469" s="14">
        <f t="shared" si="4415"/>
        <v>21.333333333333332</v>
      </c>
      <c r="AF11469" s="14">
        <f t="shared" si="4410"/>
        <v>333.33333333333331</v>
      </c>
      <c r="AG11469" s="14">
        <f t="shared" si="4411"/>
        <v>9.3000000000000007</v>
      </c>
      <c r="AH11469" s="14">
        <f t="shared" si="4416"/>
        <v>-12.033333333333331</v>
      </c>
      <c r="AI11469" s="14">
        <f t="shared" si="4417"/>
        <v>-4011.1111111111104</v>
      </c>
      <c r="AJ11469" s="3501"/>
    </row>
    <row r="11470" spans="1:36" ht="15.75">
      <c r="A11470" s="1211"/>
      <c r="B11470" s="477" t="s">
        <v>9862</v>
      </c>
      <c r="C11470" s="201" t="s">
        <v>66</v>
      </c>
      <c r="D11470" s="259">
        <v>1</v>
      </c>
      <c r="E11470" s="351"/>
      <c r="F11470" s="177"/>
      <c r="G11470" s="196">
        <v>108</v>
      </c>
      <c r="H11470" s="177">
        <f t="shared" si="4407"/>
        <v>108</v>
      </c>
      <c r="I11470" s="3467">
        <v>45000</v>
      </c>
      <c r="J11470" s="191">
        <v>45138</v>
      </c>
      <c r="K11470" s="1415"/>
      <c r="L11470" s="1415"/>
      <c r="M11470" s="1415"/>
      <c r="N11470" s="173"/>
      <c r="O11470" s="173"/>
      <c r="P11470" s="201">
        <v>7.25</v>
      </c>
      <c r="Q11470" s="173"/>
      <c r="R11470" s="1415"/>
      <c r="S11470" s="1415"/>
      <c r="T11470" s="1415"/>
      <c r="U11470" s="201"/>
      <c r="V11470" s="1415"/>
      <c r="W11470" s="1415"/>
      <c r="X11470" s="1415"/>
      <c r="Y11470" s="1415"/>
      <c r="Z11470" s="1484"/>
      <c r="AA11470" s="1415"/>
      <c r="AB11470" s="1415"/>
      <c r="AC11470" s="1507">
        <f t="shared" si="4408"/>
        <v>100.75</v>
      </c>
      <c r="AD11470" s="1508">
        <f t="shared" si="4409"/>
        <v>100.75</v>
      </c>
      <c r="AE11470" s="14">
        <f t="shared" si="4415"/>
        <v>4.0333333333333332</v>
      </c>
      <c r="AF11470" s="14">
        <f t="shared" si="4410"/>
        <v>2.4166666666666665</v>
      </c>
      <c r="AG11470" s="14">
        <f t="shared" si="4411"/>
        <v>41.689655172413794</v>
      </c>
      <c r="AH11470" s="14">
        <f t="shared" si="4416"/>
        <v>37.656321839080462</v>
      </c>
      <c r="AI11470" s="14">
        <f t="shared" si="4417"/>
        <v>91.00277777777778</v>
      </c>
      <c r="AJ11470" s="3501"/>
    </row>
    <row r="11471" spans="1:36" ht="15.75">
      <c r="A11471" s="1211"/>
      <c r="B11471" s="477" t="s">
        <v>9863</v>
      </c>
      <c r="C11471" s="201" t="s">
        <v>66</v>
      </c>
      <c r="D11471" s="259">
        <v>1</v>
      </c>
      <c r="E11471" s="351"/>
      <c r="F11471" s="177"/>
      <c r="G11471" s="196">
        <v>72</v>
      </c>
      <c r="H11471" s="177">
        <f t="shared" si="4407"/>
        <v>72</v>
      </c>
      <c r="I11471" s="3467">
        <v>45000</v>
      </c>
      <c r="J11471" s="191">
        <v>45046</v>
      </c>
      <c r="K11471" s="1415"/>
      <c r="L11471" s="1415"/>
      <c r="M11471" s="1415"/>
      <c r="N11471" s="173"/>
      <c r="O11471" s="173"/>
      <c r="P11471" s="201">
        <v>7</v>
      </c>
      <c r="Q11471" s="173"/>
      <c r="R11471" s="1415"/>
      <c r="S11471" s="1415"/>
      <c r="T11471" s="1415"/>
      <c r="U11471" s="201"/>
      <c r="V11471" s="1415"/>
      <c r="W11471" s="1415"/>
      <c r="X11471" s="1415"/>
      <c r="Y11471" s="1415"/>
      <c r="Z11471" s="1484"/>
      <c r="AA11471" s="1415"/>
      <c r="AB11471" s="1415"/>
      <c r="AC11471" s="1507">
        <f t="shared" si="4408"/>
        <v>65</v>
      </c>
      <c r="AD11471" s="1508">
        <f t="shared" si="4409"/>
        <v>65</v>
      </c>
      <c r="AE11471" s="14">
        <f t="shared" si="4415"/>
        <v>0.96666666666666667</v>
      </c>
      <c r="AF11471" s="14">
        <f t="shared" si="4410"/>
        <v>2.3333333333333335</v>
      </c>
      <c r="AG11471" s="14">
        <f t="shared" si="4411"/>
        <v>27.857142857142854</v>
      </c>
      <c r="AH11471" s="14">
        <f t="shared" si="4416"/>
        <v>26.890476190476189</v>
      </c>
      <c r="AI11471" s="14">
        <f t="shared" si="4417"/>
        <v>62.744444444444447</v>
      </c>
      <c r="AJ11471" s="3501"/>
    </row>
    <row r="11472" spans="1:36" ht="15.75">
      <c r="A11472" s="1211"/>
      <c r="B11472" s="477" t="s">
        <v>9876</v>
      </c>
      <c r="C11472" s="201" t="s">
        <v>64</v>
      </c>
      <c r="D11472" s="259">
        <v>417.03</v>
      </c>
      <c r="E11472" s="351"/>
      <c r="F11472" s="177"/>
      <c r="G11472" s="196">
        <v>800</v>
      </c>
      <c r="H11472" s="177">
        <f t="shared" si="4407"/>
        <v>333624</v>
      </c>
      <c r="I11472" s="3467">
        <v>45000</v>
      </c>
      <c r="J11472" s="191">
        <v>45016</v>
      </c>
      <c r="K11472" s="1415"/>
      <c r="L11472" s="1415"/>
      <c r="M11472" s="1415"/>
      <c r="N11472" s="173"/>
      <c r="O11472" s="173"/>
      <c r="P11472" s="201">
        <v>20</v>
      </c>
      <c r="Q11472" s="173"/>
      <c r="R11472" s="1415"/>
      <c r="S11472" s="1415"/>
      <c r="T11472" s="1415"/>
      <c r="U11472" s="201"/>
      <c r="V11472" s="1415"/>
      <c r="W11472" s="1415"/>
      <c r="X11472" s="1415"/>
      <c r="Y11472" s="1415"/>
      <c r="Z11472" s="1484"/>
      <c r="AA11472" s="1415"/>
      <c r="AB11472" s="1415"/>
      <c r="AC11472" s="1507">
        <f t="shared" si="4408"/>
        <v>780</v>
      </c>
      <c r="AD11472" s="1508">
        <f t="shared" si="4409"/>
        <v>325283.39999999997</v>
      </c>
      <c r="AE11472" s="14">
        <f t="shared" si="4415"/>
        <v>-3.3333333333333333E-2</v>
      </c>
      <c r="AF11472" s="14">
        <f t="shared" si="4410"/>
        <v>6.666666666666667</v>
      </c>
      <c r="AG11472" s="14">
        <f t="shared" si="4411"/>
        <v>117</v>
      </c>
      <c r="AH11472" s="14">
        <f t="shared" si="4416"/>
        <v>117.03333333333333</v>
      </c>
      <c r="AI11472" s="14">
        <f t="shared" si="4417"/>
        <v>780.22222222222217</v>
      </c>
      <c r="AJ11472" s="3501"/>
    </row>
    <row r="11473" spans="1:36" ht="15.75">
      <c r="A11473" s="1211"/>
      <c r="B11473" s="121" t="s">
        <v>5346</v>
      </c>
      <c r="C11473" s="192" t="s">
        <v>224</v>
      </c>
      <c r="D11473" s="216">
        <v>396.94</v>
      </c>
      <c r="E11473" s="351">
        <v>3</v>
      </c>
      <c r="F11473" s="177">
        <f t="shared" ref="F11473:F11479" si="4418">D11473*E11473</f>
        <v>1190.82</v>
      </c>
      <c r="G11473" s="215"/>
      <c r="H11473" s="177">
        <f t="shared" si="4407"/>
        <v>0</v>
      </c>
      <c r="I11473" s="3597">
        <v>44827</v>
      </c>
      <c r="J11473" s="3597">
        <v>45473</v>
      </c>
      <c r="K11473" s="1415"/>
      <c r="L11473" s="1415">
        <v>787</v>
      </c>
      <c r="M11473" s="461">
        <v>44824</v>
      </c>
      <c r="N11473" s="173">
        <v>0.4</v>
      </c>
      <c r="O11473" s="173">
        <v>0.6</v>
      </c>
      <c r="P11473" s="173">
        <v>0</v>
      </c>
      <c r="Q11473" s="173"/>
      <c r="R11473" s="1415"/>
      <c r="S11473" s="1415"/>
      <c r="T11473" s="1415"/>
      <c r="U11473" s="201"/>
      <c r="V11473" s="1415"/>
      <c r="W11473" s="1415"/>
      <c r="X11473" s="1415"/>
      <c r="Y11473" s="1415"/>
      <c r="Z11473" s="1484"/>
      <c r="AA11473" s="1415"/>
      <c r="AB11473" s="1415"/>
      <c r="AC11473" s="1507">
        <f t="shared" si="4408"/>
        <v>2</v>
      </c>
      <c r="AD11473" s="1508">
        <f t="shared" si="4409"/>
        <v>793.88</v>
      </c>
      <c r="AE11473" s="14">
        <f t="shared" si="4415"/>
        <v>15.2</v>
      </c>
      <c r="AF11473" s="14">
        <f t="shared" si="4410"/>
        <v>0.33333333333333331</v>
      </c>
      <c r="AG11473" s="14">
        <f t="shared" si="4411"/>
        <v>6</v>
      </c>
      <c r="AH11473" s="14">
        <f t="shared" si="4416"/>
        <v>-9.1999999999999993</v>
      </c>
      <c r="AI11473" s="14">
        <f t="shared" si="4417"/>
        <v>-3.0666666666666664</v>
      </c>
      <c r="AJ11473" s="3501"/>
    </row>
    <row r="11474" spans="1:36" ht="15.75">
      <c r="A11474" s="1415"/>
      <c r="B11474" s="121" t="s">
        <v>5301</v>
      </c>
      <c r="C11474" s="192" t="s">
        <v>264</v>
      </c>
      <c r="D11474" s="216">
        <v>3199.5</v>
      </c>
      <c r="E11474" s="351">
        <v>1</v>
      </c>
      <c r="F11474" s="177">
        <f t="shared" si="4418"/>
        <v>3199.5</v>
      </c>
      <c r="G11474" s="215"/>
      <c r="H11474" s="177">
        <f t="shared" si="4407"/>
        <v>0</v>
      </c>
      <c r="I11474" s="3597">
        <v>44827</v>
      </c>
      <c r="J11474" s="3597" t="s">
        <v>216</v>
      </c>
      <c r="K11474" s="1415"/>
      <c r="L11474" s="1415">
        <v>787</v>
      </c>
      <c r="M11474" s="461">
        <v>44824</v>
      </c>
      <c r="N11474" s="173">
        <v>0</v>
      </c>
      <c r="O11474" s="173">
        <v>0</v>
      </c>
      <c r="P11474" s="173">
        <v>0</v>
      </c>
      <c r="Q11474" s="173"/>
      <c r="R11474" s="1415"/>
      <c r="S11474" s="1415"/>
      <c r="T11474" s="1415"/>
      <c r="U11474" s="201"/>
      <c r="V11474" s="1415"/>
      <c r="W11474" s="1415"/>
      <c r="X11474" s="1415"/>
      <c r="Y11474" s="1415"/>
      <c r="Z11474" s="1484"/>
      <c r="AA11474" s="1415"/>
      <c r="AB11474" s="1415"/>
      <c r="AC11474" s="1507">
        <f t="shared" si="4408"/>
        <v>1</v>
      </c>
      <c r="AD11474" s="1508">
        <f t="shared" si="4409"/>
        <v>3199.5</v>
      </c>
      <c r="AE11474" s="14" t="s">
        <v>334</v>
      </c>
      <c r="AF11474" s="14">
        <f t="shared" si="4410"/>
        <v>0</v>
      </c>
      <c r="AG11474" s="14" t="e">
        <f t="shared" si="4411"/>
        <v>#DIV/0!</v>
      </c>
      <c r="AH11474" s="14" t="s">
        <v>334</v>
      </c>
      <c r="AI11474" s="14" t="s">
        <v>334</v>
      </c>
      <c r="AJ11474" s="3501"/>
    </row>
    <row r="11475" spans="1:36" ht="15.75">
      <c r="A11475" s="1211"/>
      <c r="B11475" s="168" t="s">
        <v>4572</v>
      </c>
      <c r="C11475" s="358" t="s">
        <v>264</v>
      </c>
      <c r="D11475" s="206">
        <v>700</v>
      </c>
      <c r="E11475" s="351">
        <v>4</v>
      </c>
      <c r="F11475" s="177">
        <f t="shared" si="4418"/>
        <v>2800</v>
      </c>
      <c r="G11475" s="201"/>
      <c r="H11475" s="177">
        <f t="shared" si="4407"/>
        <v>0</v>
      </c>
      <c r="I11475" s="3597">
        <v>44776</v>
      </c>
      <c r="J11475" s="3631" t="s">
        <v>710</v>
      </c>
      <c r="K11475" s="1415"/>
      <c r="L11475" s="1415"/>
      <c r="M11475" s="1415"/>
      <c r="N11475" s="173">
        <v>0</v>
      </c>
      <c r="O11475" s="173">
        <v>0</v>
      </c>
      <c r="P11475" s="173">
        <v>0</v>
      </c>
      <c r="Q11475" s="173"/>
      <c r="R11475" s="1415"/>
      <c r="S11475" s="1415"/>
      <c r="T11475" s="1415"/>
      <c r="U11475" s="201"/>
      <c r="V11475" s="1415"/>
      <c r="W11475" s="1415"/>
      <c r="X11475" s="1415"/>
      <c r="Y11475" s="1415"/>
      <c r="Z11475" s="1484"/>
      <c r="AA11475" s="1415"/>
      <c r="AB11475" s="1415"/>
      <c r="AC11475" s="1507">
        <f t="shared" si="4408"/>
        <v>4</v>
      </c>
      <c r="AD11475" s="1508">
        <f t="shared" si="4409"/>
        <v>2800</v>
      </c>
      <c r="AE11475" s="14" t="s">
        <v>334</v>
      </c>
      <c r="AF11475" s="14">
        <f t="shared" si="4410"/>
        <v>0</v>
      </c>
      <c r="AG11475" s="14" t="e">
        <f t="shared" si="4411"/>
        <v>#DIV/0!</v>
      </c>
      <c r="AH11475" s="14" t="s">
        <v>334</v>
      </c>
      <c r="AI11475" s="14" t="s">
        <v>334</v>
      </c>
      <c r="AJ11475" s="3501"/>
    </row>
    <row r="11476" spans="1:36" ht="15.75">
      <c r="A11476" s="1415"/>
      <c r="B11476" s="168" t="s">
        <v>4573</v>
      </c>
      <c r="C11476" s="358" t="s">
        <v>264</v>
      </c>
      <c r="D11476" s="206">
        <v>300</v>
      </c>
      <c r="E11476" s="351">
        <v>4</v>
      </c>
      <c r="F11476" s="177">
        <f t="shared" si="4418"/>
        <v>1200</v>
      </c>
      <c r="G11476" s="201"/>
      <c r="H11476" s="177">
        <f t="shared" si="4407"/>
        <v>0</v>
      </c>
      <c r="I11476" s="3597">
        <v>44776</v>
      </c>
      <c r="J11476" s="3631" t="s">
        <v>710</v>
      </c>
      <c r="K11476" s="1415"/>
      <c r="L11476" s="1415"/>
      <c r="M11476" s="1415"/>
      <c r="N11476" s="173">
        <v>0</v>
      </c>
      <c r="O11476" s="173">
        <v>0</v>
      </c>
      <c r="P11476" s="173">
        <v>0</v>
      </c>
      <c r="Q11476" s="173"/>
      <c r="R11476" s="1415"/>
      <c r="S11476" s="1415"/>
      <c r="T11476" s="1415"/>
      <c r="U11476" s="1415"/>
      <c r="V11476" s="1415"/>
      <c r="W11476" s="1415"/>
      <c r="X11476" s="1415"/>
      <c r="Y11476" s="1415"/>
      <c r="Z11476" s="1484"/>
      <c r="AA11476" s="1415"/>
      <c r="AB11476" s="1415"/>
      <c r="AC11476" s="1507">
        <f t="shared" si="4408"/>
        <v>4</v>
      </c>
      <c r="AD11476" s="1508">
        <f t="shared" si="4409"/>
        <v>1200</v>
      </c>
      <c r="AE11476" s="14" t="s">
        <v>334</v>
      </c>
      <c r="AF11476" s="14">
        <f t="shared" si="4410"/>
        <v>0</v>
      </c>
      <c r="AG11476" s="14" t="e">
        <f t="shared" si="4411"/>
        <v>#DIV/0!</v>
      </c>
      <c r="AH11476" s="14" t="s">
        <v>334</v>
      </c>
      <c r="AI11476" s="14" t="s">
        <v>334</v>
      </c>
      <c r="AJ11476" s="3501"/>
    </row>
    <row r="11477" spans="1:36" ht="15.75">
      <c r="A11477" s="1211"/>
      <c r="B11477" s="168" t="s">
        <v>4574</v>
      </c>
      <c r="C11477" s="358" t="s">
        <v>181</v>
      </c>
      <c r="D11477" s="206">
        <v>15</v>
      </c>
      <c r="E11477" s="351">
        <v>10</v>
      </c>
      <c r="F11477" s="177">
        <f t="shared" si="4418"/>
        <v>150</v>
      </c>
      <c r="G11477" s="201"/>
      <c r="H11477" s="177">
        <f t="shared" si="4407"/>
        <v>0</v>
      </c>
      <c r="I11477" s="3597">
        <v>44776</v>
      </c>
      <c r="J11477" s="3631" t="s">
        <v>710</v>
      </c>
      <c r="K11477" s="1415"/>
      <c r="L11477" s="1415"/>
      <c r="M11477" s="1415"/>
      <c r="N11477" s="173">
        <v>0</v>
      </c>
      <c r="O11477" s="173">
        <v>0</v>
      </c>
      <c r="P11477" s="173">
        <v>0</v>
      </c>
      <c r="Q11477" s="173"/>
      <c r="R11477" s="1415"/>
      <c r="S11477" s="1415"/>
      <c r="T11477" s="1415"/>
      <c r="U11477" s="1415"/>
      <c r="V11477" s="1415"/>
      <c r="W11477" s="1415"/>
      <c r="X11477" s="1415"/>
      <c r="Y11477" s="1415"/>
      <c r="Z11477" s="1484"/>
      <c r="AA11477" s="1415"/>
      <c r="AB11477" s="1415"/>
      <c r="AC11477" s="1507">
        <f t="shared" si="4408"/>
        <v>10</v>
      </c>
      <c r="AD11477" s="1508">
        <f t="shared" si="4409"/>
        <v>150</v>
      </c>
      <c r="AE11477" s="14" t="s">
        <v>334</v>
      </c>
      <c r="AF11477" s="14">
        <f t="shared" si="4410"/>
        <v>0</v>
      </c>
      <c r="AG11477" s="14" t="e">
        <f t="shared" si="4411"/>
        <v>#DIV/0!</v>
      </c>
      <c r="AH11477" s="14" t="s">
        <v>334</v>
      </c>
      <c r="AI11477" s="14" t="s">
        <v>334</v>
      </c>
      <c r="AJ11477" s="3501"/>
    </row>
    <row r="11478" spans="1:36" ht="15.75">
      <c r="A11478" s="1415"/>
      <c r="B11478" s="168" t="s">
        <v>4575</v>
      </c>
      <c r="C11478" s="358" t="s">
        <v>181</v>
      </c>
      <c r="D11478" s="206">
        <v>15</v>
      </c>
      <c r="E11478" s="351">
        <v>50</v>
      </c>
      <c r="F11478" s="177">
        <f t="shared" si="4418"/>
        <v>750</v>
      </c>
      <c r="G11478" s="201"/>
      <c r="H11478" s="177">
        <f t="shared" si="4407"/>
        <v>0</v>
      </c>
      <c r="I11478" s="3597">
        <v>44776</v>
      </c>
      <c r="J11478" s="3631" t="s">
        <v>710</v>
      </c>
      <c r="K11478" s="1415"/>
      <c r="L11478" s="1415"/>
      <c r="M11478" s="1415"/>
      <c r="N11478" s="173">
        <v>0</v>
      </c>
      <c r="O11478" s="173">
        <v>0</v>
      </c>
      <c r="P11478" s="173">
        <v>0</v>
      </c>
      <c r="Q11478" s="173"/>
      <c r="R11478" s="1415"/>
      <c r="S11478" s="1415"/>
      <c r="T11478" s="1415"/>
      <c r="U11478" s="201"/>
      <c r="V11478" s="1415"/>
      <c r="W11478" s="1415"/>
      <c r="X11478" s="1415"/>
      <c r="Y11478" s="1415"/>
      <c r="Z11478" s="1484"/>
      <c r="AA11478" s="1415"/>
      <c r="AB11478" s="1415"/>
      <c r="AC11478" s="1507">
        <f t="shared" si="4408"/>
        <v>50</v>
      </c>
      <c r="AD11478" s="1508">
        <f t="shared" si="4409"/>
        <v>750</v>
      </c>
      <c r="AE11478" s="14" t="s">
        <v>334</v>
      </c>
      <c r="AF11478" s="14">
        <f t="shared" si="4410"/>
        <v>0</v>
      </c>
      <c r="AG11478" s="14" t="e">
        <f t="shared" si="4411"/>
        <v>#DIV/0!</v>
      </c>
      <c r="AH11478" s="14" t="s">
        <v>334</v>
      </c>
      <c r="AI11478" s="14" t="s">
        <v>334</v>
      </c>
      <c r="AJ11478" s="3501"/>
    </row>
    <row r="11479" spans="1:36" ht="15.75">
      <c r="A11479" s="1415"/>
      <c r="B11479" s="168" t="s">
        <v>4576</v>
      </c>
      <c r="C11479" s="358" t="s">
        <v>181</v>
      </c>
      <c r="D11479" s="206">
        <v>10</v>
      </c>
      <c r="E11479" s="351">
        <v>1</v>
      </c>
      <c r="F11479" s="177">
        <f t="shared" si="4418"/>
        <v>10</v>
      </c>
      <c r="G11479" s="201"/>
      <c r="H11479" s="177">
        <f t="shared" si="4407"/>
        <v>0</v>
      </c>
      <c r="I11479" s="3597">
        <v>44776</v>
      </c>
      <c r="J11479" s="3631" t="s">
        <v>710</v>
      </c>
      <c r="K11479" s="1415"/>
      <c r="L11479" s="1415"/>
      <c r="M11479" s="1415"/>
      <c r="N11479" s="173">
        <v>0</v>
      </c>
      <c r="O11479" s="173">
        <v>0</v>
      </c>
      <c r="P11479" s="173">
        <v>0</v>
      </c>
      <c r="Q11479" s="173"/>
      <c r="R11479" s="1415"/>
      <c r="S11479" s="1415"/>
      <c r="T11479" s="1415"/>
      <c r="U11479" s="201"/>
      <c r="V11479" s="1415"/>
      <c r="W11479" s="1415"/>
      <c r="X11479" s="1415"/>
      <c r="Y11479" s="1415"/>
      <c r="Z11479" s="1484"/>
      <c r="AA11479" s="1415"/>
      <c r="AB11479" s="1415"/>
      <c r="AC11479" s="1507">
        <f t="shared" si="4408"/>
        <v>1</v>
      </c>
      <c r="AD11479" s="1508">
        <f t="shared" si="4409"/>
        <v>10</v>
      </c>
      <c r="AE11479" s="14" t="s">
        <v>334</v>
      </c>
      <c r="AF11479" s="14">
        <f t="shared" si="4410"/>
        <v>0</v>
      </c>
      <c r="AG11479" s="14" t="e">
        <f t="shared" si="4411"/>
        <v>#DIV/0!</v>
      </c>
      <c r="AH11479" s="14" t="s">
        <v>334</v>
      </c>
      <c r="AI11479" s="14" t="s">
        <v>334</v>
      </c>
      <c r="AJ11479" s="3501"/>
    </row>
    <row r="11480" spans="1:36" ht="15.75">
      <c r="A11480" s="4410" t="s">
        <v>5347</v>
      </c>
      <c r="B11480" s="4474"/>
      <c r="C11480" s="4474"/>
      <c r="D11480" s="4474"/>
      <c r="E11480" s="4474"/>
      <c r="F11480" s="4474"/>
      <c r="G11480" s="4474"/>
      <c r="H11480" s="4474"/>
      <c r="I11480" s="4474"/>
      <c r="J11480" s="4474"/>
      <c r="K11480" s="4474"/>
      <c r="L11480" s="4474"/>
      <c r="M11480" s="4474"/>
      <c r="N11480" s="4474"/>
      <c r="O11480" s="4474"/>
      <c r="P11480" s="4474"/>
      <c r="Q11480" s="4474"/>
      <c r="R11480" s="4474"/>
      <c r="S11480" s="4474"/>
      <c r="T11480" s="4474"/>
      <c r="U11480" s="4474"/>
      <c r="V11480" s="4474"/>
      <c r="W11480" s="4474"/>
      <c r="X11480" s="4474"/>
      <c r="Y11480" s="4474"/>
      <c r="Z11480" s="4474"/>
      <c r="AA11480" s="4474"/>
      <c r="AB11480" s="4474"/>
      <c r="AC11480" s="4474"/>
      <c r="AD11480" s="4474"/>
      <c r="AE11480" s="4474"/>
      <c r="AF11480" s="4474"/>
      <c r="AG11480" s="4474"/>
      <c r="AH11480" s="4474"/>
      <c r="AI11480" s="4474"/>
      <c r="AJ11480" s="4475"/>
    </row>
    <row r="11481" spans="1:36" ht="15.75">
      <c r="A11481" s="465"/>
      <c r="B11481" s="168" t="s">
        <v>5348</v>
      </c>
      <c r="C11481" s="201" t="s">
        <v>156</v>
      </c>
      <c r="D11481" s="197">
        <v>87.644000000000005</v>
      </c>
      <c r="E11481" s="1687">
        <v>46</v>
      </c>
      <c r="F11481" s="536">
        <f t="shared" ref="F11481:F11489" si="4419">D11481*E11481</f>
        <v>4031.6240000000003</v>
      </c>
      <c r="G11481" s="180"/>
      <c r="H11481" s="536">
        <f t="shared" ref="H11481:H11489" si="4420">D11481*G11481</f>
        <v>0</v>
      </c>
      <c r="I11481" s="3597">
        <v>44809</v>
      </c>
      <c r="J11481" s="3597">
        <v>45170</v>
      </c>
      <c r="K11481" s="1211"/>
      <c r="L11481" s="1211"/>
      <c r="M11481" s="1211"/>
      <c r="N11481" s="270">
        <v>2</v>
      </c>
      <c r="O11481" s="270">
        <v>1</v>
      </c>
      <c r="P11481" s="270">
        <v>1</v>
      </c>
      <c r="Q11481" s="270"/>
      <c r="R11481" s="1211"/>
      <c r="S11481" s="1211"/>
      <c r="T11481" s="1211"/>
      <c r="U11481" s="201"/>
      <c r="V11481" s="1211"/>
      <c r="W11481" s="1211"/>
      <c r="X11481" s="1211"/>
      <c r="Y11481" s="1211"/>
      <c r="Z11481" s="2530"/>
      <c r="AA11481" s="1211"/>
      <c r="AB11481" s="1211"/>
      <c r="AC11481" s="1507">
        <f t="shared" ref="AC11481:AC11489" si="4421">E11481+G11481-N11481-O11481-AA11481-P11481-Q11481-R11481-S11481-T11481-U11481-V11481-W11481-X11481-Y11481</f>
        <v>42</v>
      </c>
      <c r="AD11481" s="1508">
        <f t="shared" ref="AD11481:AD11489" si="4422">D11481*AC11481</f>
        <v>3681.0480000000002</v>
      </c>
      <c r="AE11481" s="14">
        <f>(J11481-"01.04.2023")/30</f>
        <v>5.0999999999999996</v>
      </c>
      <c r="AF11481" s="14">
        <f t="shared" ref="AF11481:AF11489" si="4423">(N11481+O11481+P11481+Q11481+R11481+S11481+T11481+U11481+V11481+W11481+X11481+Y11481)/3</f>
        <v>1.3333333333333333</v>
      </c>
      <c r="AG11481" s="14">
        <f t="shared" ref="AG11481:AG11489" si="4424">AC11481/AF11481</f>
        <v>31.5</v>
      </c>
      <c r="AH11481" s="14">
        <f>AG11481-AE11481</f>
        <v>26.4</v>
      </c>
      <c r="AI11481" s="14">
        <f>AC11481-(AE11481*AF11481)</f>
        <v>35.200000000000003</v>
      </c>
      <c r="AJ11481" s="3502"/>
    </row>
    <row r="11482" spans="1:36" ht="15.75">
      <c r="A11482" s="1211"/>
      <c r="B11482" s="168" t="s">
        <v>5349</v>
      </c>
      <c r="C11482" s="201" t="s">
        <v>206</v>
      </c>
      <c r="D11482" s="259">
        <v>236.12</v>
      </c>
      <c r="E11482" s="351">
        <v>4.5999999999999996</v>
      </c>
      <c r="F11482" s="177">
        <f t="shared" si="4419"/>
        <v>1086.152</v>
      </c>
      <c r="G11482" s="201"/>
      <c r="H11482" s="177">
        <f t="shared" si="4420"/>
        <v>0</v>
      </c>
      <c r="I11482" s="3597">
        <v>44809</v>
      </c>
      <c r="J11482" s="3597">
        <v>45748</v>
      </c>
      <c r="K11482" s="1415"/>
      <c r="L11482" s="1415"/>
      <c r="M11482" s="1415"/>
      <c r="N11482" s="173">
        <v>0</v>
      </c>
      <c r="O11482" s="173">
        <v>0</v>
      </c>
      <c r="P11482" s="173">
        <v>0</v>
      </c>
      <c r="Q11482" s="173"/>
      <c r="R11482" s="1415"/>
      <c r="S11482" s="1415"/>
      <c r="T11482" s="1415"/>
      <c r="U11482" s="201"/>
      <c r="V11482" s="1415"/>
      <c r="W11482" s="1415"/>
      <c r="X11482" s="1415"/>
      <c r="Y11482" s="1415"/>
      <c r="Z11482" s="1484"/>
      <c r="AA11482" s="1415"/>
      <c r="AB11482" s="1415"/>
      <c r="AC11482" s="1507">
        <f t="shared" si="4421"/>
        <v>4.5999999999999996</v>
      </c>
      <c r="AD11482" s="1508">
        <f t="shared" si="4422"/>
        <v>1086.152</v>
      </c>
      <c r="AE11482" s="14">
        <f>(J11482-"01.04.2023")/30</f>
        <v>24.366666666666667</v>
      </c>
      <c r="AF11482" s="14">
        <f t="shared" si="4423"/>
        <v>0</v>
      </c>
      <c r="AG11482" s="14" t="e">
        <f t="shared" si="4424"/>
        <v>#DIV/0!</v>
      </c>
      <c r="AH11482" s="14" t="e">
        <f>AG11482-AE11482</f>
        <v>#DIV/0!</v>
      </c>
      <c r="AI11482" s="14">
        <f>AC11482-(AE11482*AF11482)</f>
        <v>4.5999999999999996</v>
      </c>
      <c r="AJ11482" s="3501"/>
    </row>
    <row r="11483" spans="1:36" ht="15.75">
      <c r="A11483" s="1415"/>
      <c r="B11483" s="168" t="s">
        <v>5350</v>
      </c>
      <c r="C11483" s="201" t="s">
        <v>206</v>
      </c>
      <c r="D11483" s="259">
        <v>243.32</v>
      </c>
      <c r="E11483" s="351">
        <v>10</v>
      </c>
      <c r="F11483" s="177">
        <f t="shared" si="4419"/>
        <v>2433.1999999999998</v>
      </c>
      <c r="G11483" s="201"/>
      <c r="H11483" s="177">
        <f t="shared" si="4420"/>
        <v>0</v>
      </c>
      <c r="I11483" s="3597">
        <v>44809</v>
      </c>
      <c r="J11483" s="3597">
        <v>45566</v>
      </c>
      <c r="K11483" s="1415"/>
      <c r="L11483" s="1415"/>
      <c r="M11483" s="1415"/>
      <c r="N11483" s="173">
        <v>0</v>
      </c>
      <c r="O11483" s="173">
        <v>0</v>
      </c>
      <c r="P11483" s="173">
        <v>0</v>
      </c>
      <c r="Q11483" s="173"/>
      <c r="R11483" s="1415"/>
      <c r="S11483" s="1415"/>
      <c r="T11483" s="1415"/>
      <c r="U11483" s="201"/>
      <c r="V11483" s="1415"/>
      <c r="W11483" s="1415"/>
      <c r="X11483" s="1415"/>
      <c r="Y11483" s="1415"/>
      <c r="Z11483" s="1484"/>
      <c r="AA11483" s="1415"/>
      <c r="AB11483" s="1415"/>
      <c r="AC11483" s="1507">
        <f t="shared" si="4421"/>
        <v>10</v>
      </c>
      <c r="AD11483" s="1508">
        <f t="shared" si="4422"/>
        <v>2433.1999999999998</v>
      </c>
      <c r="AE11483" s="14">
        <f>(J11483-"01.04.2023")/30</f>
        <v>18.3</v>
      </c>
      <c r="AF11483" s="14">
        <f t="shared" si="4423"/>
        <v>0</v>
      </c>
      <c r="AG11483" s="14" t="e">
        <f t="shared" si="4424"/>
        <v>#DIV/0!</v>
      </c>
      <c r="AH11483" s="14" t="e">
        <f>AG11483-AE11483</f>
        <v>#DIV/0!</v>
      </c>
      <c r="AI11483" s="14">
        <f>AC11483-(AE11483*AF11483)</f>
        <v>10</v>
      </c>
      <c r="AJ11483" s="3501"/>
    </row>
    <row r="11484" spans="1:36" ht="15.75">
      <c r="A11484" s="1211"/>
      <c r="B11484" s="168" t="s">
        <v>5351</v>
      </c>
      <c r="C11484" s="201" t="s">
        <v>206</v>
      </c>
      <c r="D11484" s="259">
        <v>109.65</v>
      </c>
      <c r="E11484" s="351">
        <v>4</v>
      </c>
      <c r="F11484" s="177">
        <f t="shared" si="4419"/>
        <v>438.6</v>
      </c>
      <c r="G11484" s="215"/>
      <c r="H11484" s="177">
        <f t="shared" si="4420"/>
        <v>0</v>
      </c>
      <c r="I11484" s="3597">
        <v>44809</v>
      </c>
      <c r="J11484" s="3597">
        <v>45689</v>
      </c>
      <c r="K11484" s="1415"/>
      <c r="L11484" s="1415"/>
      <c r="M11484" s="1415"/>
      <c r="N11484" s="173">
        <v>0</v>
      </c>
      <c r="O11484" s="173">
        <v>0</v>
      </c>
      <c r="P11484" s="173">
        <v>0</v>
      </c>
      <c r="Q11484" s="173"/>
      <c r="R11484" s="1415"/>
      <c r="S11484" s="1415"/>
      <c r="T11484" s="1415"/>
      <c r="U11484" s="201"/>
      <c r="V11484" s="1415"/>
      <c r="W11484" s="1415"/>
      <c r="X11484" s="1415"/>
      <c r="Y11484" s="1415"/>
      <c r="Z11484" s="1484"/>
      <c r="AA11484" s="1415"/>
      <c r="AB11484" s="1415"/>
      <c r="AC11484" s="1507">
        <f t="shared" si="4421"/>
        <v>4</v>
      </c>
      <c r="AD11484" s="1508">
        <f t="shared" si="4422"/>
        <v>438.6</v>
      </c>
      <c r="AE11484" s="14">
        <f>(J11484-"01.04.2023")/30</f>
        <v>22.4</v>
      </c>
      <c r="AF11484" s="14">
        <f t="shared" si="4423"/>
        <v>0</v>
      </c>
      <c r="AG11484" s="14" t="e">
        <f t="shared" si="4424"/>
        <v>#DIV/0!</v>
      </c>
      <c r="AH11484" s="14" t="e">
        <f>AG11484-AE11484</f>
        <v>#DIV/0!</v>
      </c>
      <c r="AI11484" s="14">
        <f>AC11484-(AE11484*AF11484)</f>
        <v>4</v>
      </c>
      <c r="AJ11484" s="3501"/>
    </row>
    <row r="11485" spans="1:36" ht="15.75">
      <c r="A11485" s="1415"/>
      <c r="B11485" s="168" t="s">
        <v>5352</v>
      </c>
      <c r="C11485" s="201" t="s">
        <v>206</v>
      </c>
      <c r="D11485" s="216">
        <v>544.66999999999996</v>
      </c>
      <c r="E11485" s="351">
        <v>11.35</v>
      </c>
      <c r="F11485" s="177">
        <f t="shared" si="4419"/>
        <v>6182.0044999999991</v>
      </c>
      <c r="G11485" s="201"/>
      <c r="H11485" s="177">
        <f t="shared" si="4420"/>
        <v>0</v>
      </c>
      <c r="I11485" s="3597">
        <v>44809</v>
      </c>
      <c r="J11485" s="3631">
        <v>45231</v>
      </c>
      <c r="K11485" s="1415"/>
      <c r="L11485" s="1415"/>
      <c r="M11485" s="1415"/>
      <c r="N11485" s="173">
        <v>1.1200000000000001</v>
      </c>
      <c r="O11485" s="173">
        <v>2.63</v>
      </c>
      <c r="P11485" s="173">
        <v>1.05</v>
      </c>
      <c r="Q11485" s="173"/>
      <c r="R11485" s="1415"/>
      <c r="S11485" s="1415"/>
      <c r="T11485" s="1415"/>
      <c r="U11485" s="1415"/>
      <c r="V11485" s="1415"/>
      <c r="W11485" s="1415"/>
      <c r="X11485" s="1415"/>
      <c r="Y11485" s="1415"/>
      <c r="Z11485" s="1484"/>
      <c r="AA11485" s="1415"/>
      <c r="AB11485" s="1415"/>
      <c r="AC11485" s="1507">
        <f t="shared" si="4421"/>
        <v>6.5500000000000007</v>
      </c>
      <c r="AD11485" s="1508">
        <f t="shared" si="4422"/>
        <v>3567.5885000000003</v>
      </c>
      <c r="AE11485" s="14">
        <f>(J11485-"01.04.2023")/30</f>
        <v>7.1333333333333337</v>
      </c>
      <c r="AF11485" s="14">
        <f t="shared" si="4423"/>
        <v>1.5999999999999999</v>
      </c>
      <c r="AG11485" s="14">
        <f t="shared" si="4424"/>
        <v>4.0937500000000009</v>
      </c>
      <c r="AH11485" s="14">
        <f>AG11485-AE11485</f>
        <v>-3.0395833333333329</v>
      </c>
      <c r="AI11485" s="14">
        <f>AC11485-(AE11485*AF11485)</f>
        <v>-4.8633333333333315</v>
      </c>
      <c r="AJ11485" s="3501"/>
    </row>
    <row r="11486" spans="1:36" ht="15.75">
      <c r="A11486" s="1415"/>
      <c r="B11486" s="168" t="s">
        <v>5353</v>
      </c>
      <c r="C11486" s="201" t="s">
        <v>206</v>
      </c>
      <c r="D11486" s="216">
        <v>156.08000000000001</v>
      </c>
      <c r="E11486" s="351">
        <v>6</v>
      </c>
      <c r="F11486" s="177">
        <f t="shared" si="4419"/>
        <v>936.48</v>
      </c>
      <c r="G11486" s="201"/>
      <c r="H11486" s="177">
        <f t="shared" si="4420"/>
        <v>0</v>
      </c>
      <c r="I11486" s="3597">
        <v>44809</v>
      </c>
      <c r="J11486" s="3631" t="s">
        <v>710</v>
      </c>
      <c r="K11486" s="1415"/>
      <c r="L11486" s="1415"/>
      <c r="M11486" s="1415"/>
      <c r="N11486" s="173">
        <v>1</v>
      </c>
      <c r="O11486" s="173">
        <v>1</v>
      </c>
      <c r="P11486" s="173">
        <v>1</v>
      </c>
      <c r="Q11486" s="173"/>
      <c r="R11486" s="1415"/>
      <c r="S11486" s="1415"/>
      <c r="T11486" s="1415"/>
      <c r="U11486" s="1415"/>
      <c r="V11486" s="1415"/>
      <c r="W11486" s="1415"/>
      <c r="X11486" s="1415"/>
      <c r="Y11486" s="1415"/>
      <c r="Z11486" s="1484"/>
      <c r="AA11486" s="1415"/>
      <c r="AB11486" s="1415"/>
      <c r="AC11486" s="1507">
        <f t="shared" si="4421"/>
        <v>3</v>
      </c>
      <c r="AD11486" s="1508">
        <f t="shared" si="4422"/>
        <v>468.24</v>
      </c>
      <c r="AE11486" s="14" t="s">
        <v>334</v>
      </c>
      <c r="AF11486" s="14">
        <f t="shared" si="4423"/>
        <v>1</v>
      </c>
      <c r="AG11486" s="14">
        <f t="shared" si="4424"/>
        <v>3</v>
      </c>
      <c r="AH11486" s="14" t="s">
        <v>334</v>
      </c>
      <c r="AI11486" s="14" t="s">
        <v>334</v>
      </c>
      <c r="AJ11486" s="3501"/>
    </row>
    <row r="11487" spans="1:36" ht="15.75">
      <c r="A11487" s="1415"/>
      <c r="B11487" s="168" t="s">
        <v>5354</v>
      </c>
      <c r="C11487" s="201" t="s">
        <v>206</v>
      </c>
      <c r="D11487" s="216">
        <v>90.85</v>
      </c>
      <c r="E11487" s="351">
        <v>3</v>
      </c>
      <c r="F11487" s="177">
        <f t="shared" si="4419"/>
        <v>272.54999999999995</v>
      </c>
      <c r="G11487" s="215"/>
      <c r="H11487" s="177">
        <f t="shared" si="4420"/>
        <v>0</v>
      </c>
      <c r="I11487" s="3597">
        <v>44809</v>
      </c>
      <c r="J11487" s="3597">
        <v>45658</v>
      </c>
      <c r="K11487" s="1415"/>
      <c r="L11487" s="1415"/>
      <c r="M11487" s="1415"/>
      <c r="N11487" s="173">
        <v>0</v>
      </c>
      <c r="O11487" s="173">
        <v>3</v>
      </c>
      <c r="P11487" s="173"/>
      <c r="Q11487" s="173"/>
      <c r="R11487" s="1415"/>
      <c r="S11487" s="1415"/>
      <c r="T11487" s="1415"/>
      <c r="U11487" s="201"/>
      <c r="V11487" s="1415"/>
      <c r="W11487" s="1415"/>
      <c r="X11487" s="1415"/>
      <c r="Y11487" s="1415"/>
      <c r="Z11487" s="1484"/>
      <c r="AA11487" s="1415"/>
      <c r="AB11487" s="1415"/>
      <c r="AC11487" s="1507">
        <f t="shared" si="4421"/>
        <v>0</v>
      </c>
      <c r="AD11487" s="1508">
        <f t="shared" si="4422"/>
        <v>0</v>
      </c>
      <c r="AE11487" s="14">
        <f>(J11487-"01.04.2023")/30</f>
        <v>21.366666666666667</v>
      </c>
      <c r="AF11487" s="14">
        <f t="shared" si="4423"/>
        <v>1</v>
      </c>
      <c r="AG11487" s="14">
        <f t="shared" si="4424"/>
        <v>0</v>
      </c>
      <c r="AH11487" s="14">
        <f>AG11487-AE11487</f>
        <v>-21.366666666666667</v>
      </c>
      <c r="AI11487" s="14">
        <f>AC11487-(AE11487*AF11487)</f>
        <v>-21.366666666666667</v>
      </c>
      <c r="AJ11487" s="3501"/>
    </row>
    <row r="11488" spans="1:36" ht="15.75">
      <c r="A11488" s="1211"/>
      <c r="B11488" s="168" t="s">
        <v>5355</v>
      </c>
      <c r="C11488" s="201" t="s">
        <v>206</v>
      </c>
      <c r="D11488" s="216">
        <v>364.18</v>
      </c>
      <c r="E11488" s="351">
        <v>18</v>
      </c>
      <c r="F11488" s="177">
        <f t="shared" si="4419"/>
        <v>6555.24</v>
      </c>
      <c r="G11488" s="201"/>
      <c r="H11488" s="177">
        <f t="shared" si="4420"/>
        <v>0</v>
      </c>
      <c r="I11488" s="3597">
        <v>44809</v>
      </c>
      <c r="J11488" s="3597">
        <v>46357</v>
      </c>
      <c r="K11488" s="1415"/>
      <c r="L11488" s="1415"/>
      <c r="M11488" s="1415"/>
      <c r="N11488" s="173">
        <v>0</v>
      </c>
      <c r="O11488" s="173">
        <v>3</v>
      </c>
      <c r="P11488" s="173">
        <v>0</v>
      </c>
      <c r="Q11488" s="173"/>
      <c r="R11488" s="1415"/>
      <c r="S11488" s="1415"/>
      <c r="T11488" s="1415"/>
      <c r="U11488" s="201"/>
      <c r="V11488" s="1415"/>
      <c r="W11488" s="1415"/>
      <c r="X11488" s="1415"/>
      <c r="Y11488" s="1415"/>
      <c r="Z11488" s="1484"/>
      <c r="AA11488" s="1415"/>
      <c r="AB11488" s="1415"/>
      <c r="AC11488" s="1507">
        <f t="shared" si="4421"/>
        <v>15</v>
      </c>
      <c r="AD11488" s="1508">
        <f t="shared" si="4422"/>
        <v>5462.7</v>
      </c>
      <c r="AE11488" s="14">
        <f>(J11488-"01.04.2023")/30</f>
        <v>44.666666666666664</v>
      </c>
      <c r="AF11488" s="14">
        <f t="shared" si="4423"/>
        <v>1</v>
      </c>
      <c r="AG11488" s="14">
        <f t="shared" si="4424"/>
        <v>15</v>
      </c>
      <c r="AH11488" s="14">
        <f>AG11488-AE11488</f>
        <v>-29.666666666666664</v>
      </c>
      <c r="AI11488" s="14">
        <f>AC11488-(AE11488*AF11488)</f>
        <v>-29.666666666666664</v>
      </c>
      <c r="AJ11488" s="3501"/>
    </row>
    <row r="11489" spans="1:36" ht="24" customHeight="1">
      <c r="A11489" s="1415"/>
      <c r="B11489" s="168" t="s">
        <v>5356</v>
      </c>
      <c r="C11489" s="201" t="s">
        <v>206</v>
      </c>
      <c r="D11489" s="216">
        <v>96.05</v>
      </c>
      <c r="E11489" s="351">
        <v>15</v>
      </c>
      <c r="F11489" s="177">
        <f t="shared" si="4419"/>
        <v>1440.75</v>
      </c>
      <c r="G11489" s="201"/>
      <c r="H11489" s="177">
        <f t="shared" si="4420"/>
        <v>0</v>
      </c>
      <c r="I11489" s="3597">
        <v>44809</v>
      </c>
      <c r="J11489" s="3631">
        <v>45200</v>
      </c>
      <c r="K11489" s="1415"/>
      <c r="L11489" s="1415"/>
      <c r="M11489" s="1415"/>
      <c r="N11489" s="173">
        <v>2.27</v>
      </c>
      <c r="O11489" s="173">
        <v>5.29</v>
      </c>
      <c r="P11489" s="173">
        <v>2.5</v>
      </c>
      <c r="Q11489" s="173"/>
      <c r="R11489" s="1415"/>
      <c r="S11489" s="1415"/>
      <c r="T11489" s="1415"/>
      <c r="U11489" s="201"/>
      <c r="V11489" s="1415"/>
      <c r="W11489" s="1415"/>
      <c r="X11489" s="1415"/>
      <c r="Y11489" s="1415"/>
      <c r="Z11489" s="1484"/>
      <c r="AA11489" s="1415"/>
      <c r="AB11489" s="1415"/>
      <c r="AC11489" s="1507">
        <f t="shared" si="4421"/>
        <v>4.9400000000000004</v>
      </c>
      <c r="AD11489" s="1508">
        <f t="shared" si="4422"/>
        <v>474.48700000000002</v>
      </c>
      <c r="AE11489" s="14">
        <f>(J11489-"01.04.2023")/30</f>
        <v>6.1</v>
      </c>
      <c r="AF11489" s="14">
        <f t="shared" si="4423"/>
        <v>3.3533333333333335</v>
      </c>
      <c r="AG11489" s="14">
        <f t="shared" si="4424"/>
        <v>1.4731610337972167</v>
      </c>
      <c r="AH11489" s="14">
        <f>AG11489-AE11489</f>
        <v>-4.6268389662027829</v>
      </c>
      <c r="AI11489" s="14">
        <f>AC11489-(AE11489*AF11489)</f>
        <v>-15.515333333333331</v>
      </c>
      <c r="AJ11489" s="3501"/>
    </row>
    <row r="11490" spans="1:36" ht="15.75">
      <c r="A11490" s="4478" t="s">
        <v>9013</v>
      </c>
      <c r="B11490" s="4474"/>
      <c r="C11490" s="4474"/>
      <c r="D11490" s="4474"/>
      <c r="E11490" s="4474"/>
      <c r="F11490" s="4474"/>
      <c r="G11490" s="4474"/>
      <c r="H11490" s="4474"/>
      <c r="I11490" s="4474"/>
      <c r="J11490" s="4474"/>
      <c r="K11490" s="4474"/>
      <c r="L11490" s="4474"/>
      <c r="M11490" s="4474"/>
      <c r="N11490" s="4474"/>
      <c r="O11490" s="4474"/>
      <c r="P11490" s="4474"/>
      <c r="Q11490" s="4474"/>
      <c r="R11490" s="4474"/>
      <c r="S11490" s="4474"/>
      <c r="T11490" s="4474"/>
      <c r="U11490" s="4474"/>
      <c r="V11490" s="4474"/>
      <c r="W11490" s="4474"/>
      <c r="X11490" s="4474"/>
      <c r="Y11490" s="4474"/>
      <c r="Z11490" s="4474"/>
      <c r="AA11490" s="4474"/>
      <c r="AB11490" s="4474"/>
      <c r="AC11490" s="4474"/>
      <c r="AD11490" s="4474"/>
      <c r="AE11490" s="4474"/>
      <c r="AF11490" s="4474"/>
      <c r="AG11490" s="4474"/>
      <c r="AH11490" s="4474"/>
      <c r="AI11490" s="4474"/>
      <c r="AJ11490" s="4475"/>
    </row>
    <row r="11491" spans="1:36" ht="23.25" customHeight="1">
      <c r="A11491" s="465"/>
      <c r="B11491" s="3632" t="s">
        <v>9014</v>
      </c>
      <c r="C11491" s="201" t="s">
        <v>66</v>
      </c>
      <c r="D11491" s="359">
        <v>1.1499999999999999</v>
      </c>
      <c r="E11491" s="1687"/>
      <c r="F11491" s="536">
        <f>D11491*E11491</f>
        <v>0</v>
      </c>
      <c r="G11491" s="180">
        <v>1000</v>
      </c>
      <c r="H11491" s="536">
        <f>D11491*G11491</f>
        <v>1150</v>
      </c>
      <c r="I11491" s="3597">
        <v>44971</v>
      </c>
      <c r="J11491" s="3597">
        <v>46405</v>
      </c>
      <c r="K11491" s="1211"/>
      <c r="L11491" s="1211"/>
      <c r="M11491" s="1211"/>
      <c r="N11491" s="270"/>
      <c r="O11491" s="270">
        <v>0</v>
      </c>
      <c r="P11491" s="270">
        <v>198</v>
      </c>
      <c r="Q11491" s="270"/>
      <c r="R11491" s="1211"/>
      <c r="S11491" s="1211"/>
      <c r="T11491" s="1211"/>
      <c r="U11491" s="201"/>
      <c r="V11491" s="1211"/>
      <c r="W11491" s="1211"/>
      <c r="X11491" s="1211"/>
      <c r="Y11491" s="1211"/>
      <c r="Z11491" s="2530"/>
      <c r="AA11491" s="1211"/>
      <c r="AB11491" s="1211"/>
      <c r="AC11491" s="1507">
        <f>E11491+G11491-N11491-O11491-AA11491-P11491-Q11491-R11491-S11491-T11491-U11491-V11491-W11491-X11491-Y11491</f>
        <v>802</v>
      </c>
      <c r="AD11491" s="1508">
        <f>D11491*AC11491</f>
        <v>922.3</v>
      </c>
      <c r="AE11491" s="14">
        <f>(J11491-"01.04.2023")/30</f>
        <v>46.266666666666666</v>
      </c>
      <c r="AF11491" s="14">
        <f>(N11491+O11491+P11491+Q11491+R11491+S11491+T11491+U11491+V11491+W11491+X11491+Y11491)/3</f>
        <v>66</v>
      </c>
      <c r="AG11491" s="14">
        <f>AC11491/AF11491</f>
        <v>12.151515151515152</v>
      </c>
      <c r="AH11491" s="14">
        <f>AG11491-AE11491</f>
        <v>-34.11515151515151</v>
      </c>
      <c r="AI11491" s="14">
        <f>AC11491-(AE11491*AF11491)</f>
        <v>-2251.6</v>
      </c>
      <c r="AJ11491" s="3502"/>
    </row>
    <row r="11492" spans="1:36" ht="23.25" customHeight="1">
      <c r="A11492" s="1211"/>
      <c r="B11492" s="168" t="s">
        <v>9015</v>
      </c>
      <c r="C11492" s="201" t="s">
        <v>66</v>
      </c>
      <c r="D11492" s="360">
        <v>31.621200000000002</v>
      </c>
      <c r="E11492" s="3488"/>
      <c r="F11492" s="3618">
        <f>D11492*E11492</f>
        <v>0</v>
      </c>
      <c r="G11492" s="180">
        <v>125</v>
      </c>
      <c r="H11492" s="3618">
        <f>D11492*G11492</f>
        <v>3952.65</v>
      </c>
      <c r="I11492" s="3597">
        <v>44971</v>
      </c>
      <c r="J11492" s="3597">
        <v>45093</v>
      </c>
      <c r="K11492" s="1211"/>
      <c r="L11492" s="1211"/>
      <c r="M11492" s="1211"/>
      <c r="N11492" s="270"/>
      <c r="O11492" s="270">
        <v>0</v>
      </c>
      <c r="P11492" s="270">
        <v>22</v>
      </c>
      <c r="Q11492" s="270"/>
      <c r="R11492" s="1211"/>
      <c r="S11492" s="1211"/>
      <c r="T11492" s="1211"/>
      <c r="U11492" s="201"/>
      <c r="V11492" s="1211"/>
      <c r="W11492" s="1211"/>
      <c r="X11492" s="1211"/>
      <c r="Y11492" s="1211"/>
      <c r="Z11492" s="2530"/>
      <c r="AA11492" s="1211"/>
      <c r="AB11492" s="1211"/>
      <c r="AC11492" s="1507">
        <f>E11492+G11492-N11492-O11492-AA11492-P11492-Q11492-R11492-S11492-T11492-U11492-V11492-W11492-X11492-Y11492</f>
        <v>103</v>
      </c>
      <c r="AD11492" s="1508">
        <f>D11492*AC11492</f>
        <v>3256.9836</v>
      </c>
      <c r="AE11492" s="14">
        <f>(J11492-"01.04.2023")/30</f>
        <v>2.5333333333333332</v>
      </c>
      <c r="AF11492" s="14">
        <f>(N11492+O11492+P11492+Q11492+R11492+S11492+T11492+U11492+V11492+W11492+X11492+Y11492)/3</f>
        <v>7.333333333333333</v>
      </c>
      <c r="AG11492" s="14">
        <f>AC11492/AF11492</f>
        <v>14.045454545454547</v>
      </c>
      <c r="AH11492" s="14">
        <f>AG11492-AE11492</f>
        <v>11.512121212121214</v>
      </c>
      <c r="AI11492" s="14">
        <f>AC11492-(AE11492*AF11492)</f>
        <v>84.422222222222217</v>
      </c>
      <c r="AJ11492" s="3502"/>
    </row>
    <row r="11493" spans="1:36" ht="22.5" customHeight="1">
      <c r="A11493" s="4410" t="s">
        <v>9016</v>
      </c>
      <c r="B11493" s="4411"/>
      <c r="C11493" s="4411"/>
      <c r="D11493" s="4411"/>
      <c r="E11493" s="4411"/>
      <c r="F11493" s="4411"/>
      <c r="G11493" s="4411"/>
      <c r="H11493" s="4411"/>
      <c r="I11493" s="4411"/>
      <c r="J11493" s="4411"/>
      <c r="K11493" s="4411"/>
      <c r="L11493" s="4411"/>
      <c r="M11493" s="4411"/>
      <c r="N11493" s="4411"/>
      <c r="O11493" s="4411"/>
      <c r="P11493" s="4411"/>
      <c r="Q11493" s="4411"/>
      <c r="R11493" s="4411"/>
      <c r="S11493" s="4411"/>
      <c r="T11493" s="4411"/>
      <c r="U11493" s="4411"/>
      <c r="V11493" s="4411"/>
      <c r="W11493" s="4411"/>
      <c r="X11493" s="4411"/>
      <c r="Y11493" s="4411"/>
      <c r="Z11493" s="4411"/>
      <c r="AA11493" s="4411"/>
      <c r="AB11493" s="4411"/>
      <c r="AC11493" s="4411"/>
      <c r="AD11493" s="4411"/>
      <c r="AE11493" s="4411"/>
      <c r="AF11493" s="4411"/>
      <c r="AG11493" s="4411"/>
      <c r="AH11493" s="4411"/>
      <c r="AI11493" s="4411"/>
      <c r="AJ11493" s="4412"/>
    </row>
    <row r="11494" spans="1:36" ht="21" customHeight="1">
      <c r="A11494" s="1211"/>
      <c r="B11494" s="168" t="s">
        <v>9017</v>
      </c>
      <c r="C11494" s="201" t="s">
        <v>66</v>
      </c>
      <c r="D11494" s="359">
        <v>2.004</v>
      </c>
      <c r="E11494" s="3488"/>
      <c r="F11494" s="3618">
        <f>D11494*E11494</f>
        <v>0</v>
      </c>
      <c r="G11494" s="180">
        <v>2000</v>
      </c>
      <c r="H11494" s="3618">
        <f>D11494*G11494</f>
        <v>4008</v>
      </c>
      <c r="I11494" s="3597">
        <v>44970</v>
      </c>
      <c r="J11494" s="3597" t="s">
        <v>710</v>
      </c>
      <c r="K11494" s="1211"/>
      <c r="L11494" s="1211"/>
      <c r="M11494" s="1211"/>
      <c r="N11494" s="270"/>
      <c r="O11494" s="270">
        <v>0</v>
      </c>
      <c r="P11494" s="270">
        <v>220</v>
      </c>
      <c r="Q11494" s="270"/>
      <c r="R11494" s="1211"/>
      <c r="S11494" s="1211"/>
      <c r="T11494" s="1211"/>
      <c r="U11494" s="201"/>
      <c r="V11494" s="1211"/>
      <c r="W11494" s="1211"/>
      <c r="X11494" s="1211"/>
      <c r="Y11494" s="1211"/>
      <c r="Z11494" s="2530"/>
      <c r="AA11494" s="1211"/>
      <c r="AB11494" s="1211"/>
      <c r="AC11494" s="1507">
        <f>E11494+G11494-N11494-O11494-AA11494-P11494-Q11494-R11494-S11494-T11494-U11494-V11494-W11494-X11494-Y11494</f>
        <v>1780</v>
      </c>
      <c r="AD11494" s="1508">
        <f>D11494*AC11494</f>
        <v>3567.12</v>
      </c>
      <c r="AE11494" s="14" t="s">
        <v>334</v>
      </c>
      <c r="AF11494" s="14">
        <f>(N11494+O11494+P11494+Q11494+R11494+S11494+T11494+U11494+V11494+W11494+X11494+Y11494)/3</f>
        <v>73.333333333333329</v>
      </c>
      <c r="AG11494" s="14">
        <f>AC11494/AF11494</f>
        <v>24.272727272727273</v>
      </c>
      <c r="AH11494" s="14" t="s">
        <v>334</v>
      </c>
      <c r="AI11494" s="14" t="s">
        <v>334</v>
      </c>
      <c r="AJ11494" s="3502"/>
    </row>
    <row r="11495" spans="1:36" ht="22.5" customHeight="1">
      <c r="A11495" s="4410" t="s">
        <v>5357</v>
      </c>
      <c r="B11495" s="4411"/>
      <c r="C11495" s="4411"/>
      <c r="D11495" s="4411"/>
      <c r="E11495" s="4411"/>
      <c r="F11495" s="4411"/>
      <c r="G11495" s="4411"/>
      <c r="H11495" s="4411"/>
      <c r="I11495" s="4411"/>
      <c r="J11495" s="4411"/>
      <c r="K11495" s="4411"/>
      <c r="L11495" s="4411"/>
      <c r="M11495" s="4411"/>
      <c r="N11495" s="4411"/>
      <c r="O11495" s="4411"/>
      <c r="P11495" s="4411"/>
      <c r="Q11495" s="4411"/>
      <c r="R11495" s="4411"/>
      <c r="S11495" s="4411"/>
      <c r="T11495" s="4411"/>
      <c r="U11495" s="4411"/>
      <c r="V11495" s="4411"/>
      <c r="W11495" s="4411"/>
      <c r="X11495" s="4411"/>
      <c r="Y11495" s="4411"/>
      <c r="Z11495" s="4411"/>
      <c r="AA11495" s="4411"/>
      <c r="AB11495" s="4411"/>
      <c r="AC11495" s="4411"/>
      <c r="AD11495" s="4411"/>
      <c r="AE11495" s="4411"/>
      <c r="AF11495" s="4411"/>
      <c r="AG11495" s="4411"/>
      <c r="AH11495" s="4411"/>
      <c r="AI11495" s="4411"/>
      <c r="AJ11495" s="4412"/>
    </row>
    <row r="11496" spans="1:36" ht="15.75">
      <c r="A11496" s="1415"/>
      <c r="B11496" s="144" t="s">
        <v>5358</v>
      </c>
      <c r="C11496" s="201" t="s">
        <v>66</v>
      </c>
      <c r="D11496" s="197">
        <v>3.54</v>
      </c>
      <c r="E11496" s="351">
        <v>3000</v>
      </c>
      <c r="F11496" s="3627">
        <f>D11496*E11496</f>
        <v>10620</v>
      </c>
      <c r="G11496" s="180"/>
      <c r="H11496" s="3627">
        <f>D11496*G11496</f>
        <v>0</v>
      </c>
      <c r="I11496" s="3633">
        <v>44819</v>
      </c>
      <c r="J11496" s="3633" t="s">
        <v>710</v>
      </c>
      <c r="K11496" s="180"/>
      <c r="L11496" s="180">
        <v>766</v>
      </c>
      <c r="M11496" s="185">
        <v>44818</v>
      </c>
      <c r="N11496" s="181">
        <v>0</v>
      </c>
      <c r="O11496" s="181">
        <v>0</v>
      </c>
      <c r="P11496" s="181">
        <v>0</v>
      </c>
      <c r="Q11496" s="181"/>
      <c r="R11496" s="180"/>
      <c r="S11496" s="180"/>
      <c r="T11496" s="180"/>
      <c r="U11496" s="201"/>
      <c r="V11496" s="180"/>
      <c r="W11496" s="194"/>
      <c r="X11496" s="194"/>
      <c r="Y11496" s="180"/>
      <c r="Z11496" s="194"/>
      <c r="AA11496" s="180"/>
      <c r="AB11496" s="180"/>
      <c r="AC11496" s="1507">
        <f>E11496+G11496-N11496-O11496-AA11496-P11496-Q11496-R11496-S11496-T11496-U11496-V11496-W11496-X11496-Y11496</f>
        <v>3000</v>
      </c>
      <c r="AD11496" s="1508">
        <f>D11496*AC11496</f>
        <v>10620</v>
      </c>
      <c r="AE11496" s="14" t="s">
        <v>334</v>
      </c>
      <c r="AF11496" s="14">
        <f>(N11496+O11496+P11496+Q11496+R11496+S11496+T11496+U11496+V11496+W11496+X11496+Y11496)/3</f>
        <v>0</v>
      </c>
      <c r="AG11496" s="14" t="e">
        <f>AC11496/AF11496</f>
        <v>#DIV/0!</v>
      </c>
      <c r="AH11496" s="14" t="s">
        <v>334</v>
      </c>
      <c r="AI11496" s="14" t="s">
        <v>334</v>
      </c>
      <c r="AJ11496" s="342"/>
    </row>
    <row r="11497" spans="1:36">
      <c r="A11497" s="4471" t="s">
        <v>124</v>
      </c>
      <c r="B11497" s="4444"/>
      <c r="C11497" s="4444"/>
      <c r="D11497" s="4444"/>
      <c r="E11497" s="4444"/>
      <c r="F11497" s="4444"/>
      <c r="G11497" s="4444"/>
      <c r="H11497" s="4444"/>
      <c r="I11497" s="4444"/>
      <c r="J11497" s="4444"/>
      <c r="K11497" s="4444"/>
      <c r="L11497" s="4444"/>
      <c r="M11497" s="4444"/>
      <c r="N11497" s="4444"/>
      <c r="O11497" s="4444"/>
      <c r="P11497" s="4444"/>
      <c r="Q11497" s="4444"/>
      <c r="R11497" s="4444"/>
      <c r="S11497" s="4444"/>
      <c r="T11497" s="4444"/>
      <c r="U11497" s="4444"/>
      <c r="V11497" s="4444"/>
      <c r="W11497" s="4444"/>
      <c r="X11497" s="4444"/>
      <c r="Y11497" s="4444"/>
      <c r="Z11497" s="4444"/>
      <c r="AA11497" s="4444"/>
      <c r="AB11497" s="4444"/>
      <c r="AC11497" s="4444"/>
      <c r="AD11497" s="4444"/>
      <c r="AE11497" s="4444"/>
      <c r="AF11497" s="4444"/>
      <c r="AG11497" s="4444"/>
      <c r="AH11497" s="4444"/>
      <c r="AI11497" s="4444"/>
      <c r="AJ11497" s="4472"/>
    </row>
    <row r="11498" spans="1:36" ht="15.75" customHeight="1">
      <c r="A11498" s="4473" t="s">
        <v>19</v>
      </c>
      <c r="B11498" s="4473"/>
      <c r="C11498" s="4473"/>
      <c r="D11498" s="4473"/>
      <c r="E11498" s="4473"/>
      <c r="F11498" s="4473"/>
      <c r="G11498" s="4473"/>
      <c r="H11498" s="4473"/>
      <c r="I11498" s="4473"/>
      <c r="J11498" s="4473"/>
      <c r="K11498" s="4473"/>
      <c r="L11498" s="4473"/>
      <c r="M11498" s="4473"/>
      <c r="N11498" s="4473"/>
      <c r="O11498" s="4473"/>
      <c r="P11498" s="4473"/>
      <c r="Q11498" s="4473"/>
      <c r="R11498" s="4473"/>
      <c r="S11498" s="4473"/>
      <c r="T11498" s="4473"/>
      <c r="U11498" s="4473"/>
      <c r="V11498" s="4473"/>
      <c r="W11498" s="4473"/>
      <c r="X11498" s="4473"/>
      <c r="Y11498" s="4473"/>
      <c r="Z11498" s="4473"/>
      <c r="AA11498" s="4473"/>
      <c r="AB11498" s="4473"/>
      <c r="AC11498" s="4473"/>
      <c r="AD11498" s="4473"/>
      <c r="AE11498" s="4473"/>
      <c r="AF11498" s="4473"/>
      <c r="AG11498" s="4473"/>
      <c r="AH11498" s="4473"/>
      <c r="AI11498" s="4473"/>
      <c r="AJ11498" s="4473"/>
    </row>
    <row r="11499" spans="1:36" ht="15.75">
      <c r="A11499" s="3634">
        <v>1</v>
      </c>
      <c r="B11499" s="3635" t="s">
        <v>6561</v>
      </c>
      <c r="C11499" s="3636" t="s">
        <v>66</v>
      </c>
      <c r="D11499" s="560">
        <v>268</v>
      </c>
      <c r="E11499" s="547">
        <v>1737</v>
      </c>
      <c r="F11499" s="3637">
        <f t="shared" ref="F11499:F11511" si="4425">D11499*E11499</f>
        <v>465516</v>
      </c>
      <c r="G11499" s="3638" t="s">
        <v>2139</v>
      </c>
      <c r="H11499" s="560">
        <f t="shared" ref="H11499:H11511" si="4426">D11499*G11499</f>
        <v>0</v>
      </c>
      <c r="I11499" s="3638" t="s">
        <v>6562</v>
      </c>
      <c r="J11499" s="3639"/>
      <c r="K11499" s="3639"/>
      <c r="L11499" s="631">
        <v>955</v>
      </c>
      <c r="M11499" s="3640">
        <v>44874</v>
      </c>
      <c r="N11499" s="630">
        <v>307</v>
      </c>
      <c r="O11499" s="631">
        <v>232</v>
      </c>
      <c r="P11499" s="631">
        <v>204</v>
      </c>
      <c r="Q11499" s="3641"/>
      <c r="R11499" s="3642"/>
      <c r="S11499" s="630"/>
      <c r="T11499" s="630"/>
      <c r="U11499" s="632"/>
      <c r="V11499" s="632"/>
      <c r="W11499" s="632"/>
      <c r="X11499" s="632"/>
      <c r="Y11499" s="632"/>
      <c r="Z11499" s="632"/>
      <c r="AA11499" s="632"/>
      <c r="AB11499" s="3643"/>
      <c r="AC11499" s="1507">
        <f t="shared" ref="AC11499:AC11511" si="4427">E11499+G11499-N11499-O11499-AA11499-P11499-Q11499-R11499-S11499-T11499-U11499-V11499-W11499-X11499-Y11499</f>
        <v>994</v>
      </c>
      <c r="AD11499" s="1508">
        <f t="shared" ref="AD11499:AD11511" si="4428">D11499*AC11499</f>
        <v>266392</v>
      </c>
      <c r="AE11499" s="14">
        <f t="shared" ref="AE11499:AE11511" si="4429">(J11499-"01.04.2023")/30</f>
        <v>-1500.5666666666666</v>
      </c>
      <c r="AF11499" s="14">
        <f t="shared" ref="AF11499:AF11511" si="4430">(N11499+O11499+P11499+Q11499+R11499+S11499+T11499+U11499+V11499+W11499+X11499+Y11499)/3</f>
        <v>247.66666666666666</v>
      </c>
      <c r="AG11499" s="14">
        <f t="shared" ref="AG11499:AG11511" si="4431">AC11499/AF11499</f>
        <v>4.0134589502018843</v>
      </c>
      <c r="AH11499" s="14">
        <f t="shared" ref="AH11499:AH11511" si="4432">AG11499-AE11499</f>
        <v>1504.5801256168686</v>
      </c>
      <c r="AI11499" s="14">
        <f t="shared" ref="AI11499:AI11511" si="4433">AC11499-(AE11499*AF11499)</f>
        <v>372634.3444444444</v>
      </c>
      <c r="AJ11499" s="3644"/>
    </row>
    <row r="11500" spans="1:36" ht="15.75">
      <c r="A11500" s="3634">
        <v>2</v>
      </c>
      <c r="B11500" s="3635" t="s">
        <v>2273</v>
      </c>
      <c r="C11500" s="631" t="s">
        <v>181</v>
      </c>
      <c r="D11500" s="3643">
        <v>2.7</v>
      </c>
      <c r="E11500" s="631">
        <v>2058</v>
      </c>
      <c r="F11500" s="3637">
        <f t="shared" si="4425"/>
        <v>5556.6</v>
      </c>
      <c r="G11500" s="631">
        <v>0</v>
      </c>
      <c r="H11500" s="560">
        <f t="shared" si="4426"/>
        <v>0</v>
      </c>
      <c r="I11500" s="3639" t="s">
        <v>3002</v>
      </c>
      <c r="J11500" s="3645">
        <v>45263</v>
      </c>
      <c r="K11500" s="3646"/>
      <c r="L11500" s="3647" t="s">
        <v>2274</v>
      </c>
      <c r="M11500" s="3646">
        <v>44189</v>
      </c>
      <c r="N11500" s="631">
        <v>168</v>
      </c>
      <c r="O11500" s="631">
        <v>168</v>
      </c>
      <c r="P11500" s="631">
        <v>168</v>
      </c>
      <c r="Q11500" s="631"/>
      <c r="R11500" s="633"/>
      <c r="S11500" s="633"/>
      <c r="T11500" s="630"/>
      <c r="U11500" s="630"/>
      <c r="V11500" s="633"/>
      <c r="W11500" s="633"/>
      <c r="X11500" s="633"/>
      <c r="Y11500" s="633"/>
      <c r="Z11500" s="633"/>
      <c r="AA11500" s="633"/>
      <c r="AB11500" s="3643"/>
      <c r="AC11500" s="1507">
        <f t="shared" si="4427"/>
        <v>1554</v>
      </c>
      <c r="AD11500" s="1508">
        <f t="shared" si="4428"/>
        <v>4195.8</v>
      </c>
      <c r="AE11500" s="14">
        <f t="shared" si="4429"/>
        <v>8.1999999999999993</v>
      </c>
      <c r="AF11500" s="14">
        <f t="shared" si="4430"/>
        <v>168</v>
      </c>
      <c r="AG11500" s="14">
        <f t="shared" si="4431"/>
        <v>9.25</v>
      </c>
      <c r="AH11500" s="14">
        <f t="shared" si="4432"/>
        <v>1.0500000000000007</v>
      </c>
      <c r="AI11500" s="14">
        <f t="shared" si="4433"/>
        <v>176.40000000000009</v>
      </c>
      <c r="AJ11500" s="3644"/>
    </row>
    <row r="11501" spans="1:36" ht="31.5">
      <c r="A11501" s="3634">
        <v>3</v>
      </c>
      <c r="B11501" s="3635" t="s">
        <v>5554</v>
      </c>
      <c r="C11501" s="631" t="s">
        <v>181</v>
      </c>
      <c r="D11501" s="3643">
        <v>22.25</v>
      </c>
      <c r="E11501" s="631">
        <v>8812</v>
      </c>
      <c r="F11501" s="3637">
        <f t="shared" si="4425"/>
        <v>196067</v>
      </c>
      <c r="G11501" s="631">
        <v>0</v>
      </c>
      <c r="H11501" s="560">
        <f t="shared" si="4426"/>
        <v>0</v>
      </c>
      <c r="I11501" s="3639">
        <v>44817</v>
      </c>
      <c r="J11501" s="3639"/>
      <c r="K11501" s="3646"/>
      <c r="L11501" s="3647" t="s">
        <v>5555</v>
      </c>
      <c r="M11501" s="3648">
        <v>44777</v>
      </c>
      <c r="N11501" s="631">
        <v>358</v>
      </c>
      <c r="O11501" s="631">
        <v>289</v>
      </c>
      <c r="P11501" s="631">
        <v>198</v>
      </c>
      <c r="Q11501" s="3641"/>
      <c r="R11501" s="631"/>
      <c r="S11501" s="631"/>
      <c r="T11501" s="631"/>
      <c r="U11501" s="630"/>
      <c r="V11501" s="631"/>
      <c r="W11501" s="631"/>
      <c r="X11501" s="631"/>
      <c r="Y11501" s="631"/>
      <c r="Z11501" s="631"/>
      <c r="AA11501" s="631"/>
      <c r="AB11501" s="3643"/>
      <c r="AC11501" s="1507">
        <f t="shared" si="4427"/>
        <v>7967</v>
      </c>
      <c r="AD11501" s="1508">
        <f t="shared" si="4428"/>
        <v>177265.75</v>
      </c>
      <c r="AE11501" s="14">
        <f t="shared" si="4429"/>
        <v>-1500.5666666666666</v>
      </c>
      <c r="AF11501" s="14">
        <f t="shared" si="4430"/>
        <v>281.66666666666669</v>
      </c>
      <c r="AG11501" s="14">
        <f t="shared" si="4431"/>
        <v>28.285207100591713</v>
      </c>
      <c r="AH11501" s="14">
        <f t="shared" si="4432"/>
        <v>1528.8518737672582</v>
      </c>
      <c r="AI11501" s="14">
        <f t="shared" si="4433"/>
        <v>430626.61111111112</v>
      </c>
      <c r="AJ11501" s="3644"/>
    </row>
    <row r="11502" spans="1:36" ht="15.75">
      <c r="A11502" s="3634">
        <v>4</v>
      </c>
      <c r="B11502" s="3635" t="s">
        <v>2030</v>
      </c>
      <c r="C11502" s="631" t="s">
        <v>181</v>
      </c>
      <c r="D11502" s="3649">
        <v>54</v>
      </c>
      <c r="E11502" s="631">
        <v>5825</v>
      </c>
      <c r="F11502" s="3637">
        <f t="shared" si="4425"/>
        <v>314550</v>
      </c>
      <c r="G11502" s="631">
        <v>0</v>
      </c>
      <c r="H11502" s="560">
        <f t="shared" si="4426"/>
        <v>0</v>
      </c>
      <c r="I11502" s="3639">
        <v>44910</v>
      </c>
      <c r="J11502" s="3639"/>
      <c r="K11502" s="3646"/>
      <c r="L11502" s="3647" t="s">
        <v>7561</v>
      </c>
      <c r="M11502" s="3650">
        <v>44775</v>
      </c>
      <c r="N11502" s="631">
        <v>8</v>
      </c>
      <c r="O11502" s="631">
        <v>395</v>
      </c>
      <c r="P11502" s="631">
        <v>443</v>
      </c>
      <c r="Q11502" s="631"/>
      <c r="R11502" s="633"/>
      <c r="S11502" s="633"/>
      <c r="T11502" s="630"/>
      <c r="U11502" s="630"/>
      <c r="V11502" s="633"/>
      <c r="W11502" s="633"/>
      <c r="X11502" s="633"/>
      <c r="Y11502" s="633"/>
      <c r="Z11502" s="633"/>
      <c r="AA11502" s="633"/>
      <c r="AB11502" s="3643"/>
      <c r="AC11502" s="1507">
        <f t="shared" si="4427"/>
        <v>4979</v>
      </c>
      <c r="AD11502" s="1508">
        <f t="shared" si="4428"/>
        <v>268866</v>
      </c>
      <c r="AE11502" s="14">
        <f t="shared" si="4429"/>
        <v>-1500.5666666666666</v>
      </c>
      <c r="AF11502" s="14">
        <f t="shared" si="4430"/>
        <v>282</v>
      </c>
      <c r="AG11502" s="14">
        <f t="shared" si="4431"/>
        <v>17.656028368794328</v>
      </c>
      <c r="AH11502" s="14">
        <f t="shared" si="4432"/>
        <v>1518.2226950354609</v>
      </c>
      <c r="AI11502" s="14">
        <f t="shared" si="4433"/>
        <v>428138.8</v>
      </c>
      <c r="AJ11502" s="3644"/>
    </row>
    <row r="11503" spans="1:36" ht="45" customHeight="1">
      <c r="A11503" s="3634">
        <v>5</v>
      </c>
      <c r="B11503" s="3635" t="s">
        <v>2275</v>
      </c>
      <c r="C11503" s="631" t="s">
        <v>181</v>
      </c>
      <c r="D11503" s="3643">
        <v>39.64</v>
      </c>
      <c r="E11503" s="631">
        <v>472</v>
      </c>
      <c r="F11503" s="3637">
        <f t="shared" si="4425"/>
        <v>18710.080000000002</v>
      </c>
      <c r="G11503" s="631">
        <v>0</v>
      </c>
      <c r="H11503" s="560">
        <f t="shared" si="4426"/>
        <v>0</v>
      </c>
      <c r="I11503" s="3639" t="s">
        <v>3003</v>
      </c>
      <c r="J11503" s="3639" t="s">
        <v>3004</v>
      </c>
      <c r="K11503" s="3646"/>
      <c r="L11503" s="3647" t="s">
        <v>2276</v>
      </c>
      <c r="M11503" s="3646">
        <v>44519</v>
      </c>
      <c r="N11503" s="631">
        <v>411</v>
      </c>
      <c r="O11503" s="631">
        <v>27</v>
      </c>
      <c r="P11503" s="631">
        <v>25</v>
      </c>
      <c r="Q11503" s="631"/>
      <c r="R11503" s="633"/>
      <c r="S11503" s="633"/>
      <c r="T11503" s="630"/>
      <c r="U11503" s="630"/>
      <c r="V11503" s="633"/>
      <c r="W11503" s="633"/>
      <c r="X11503" s="633"/>
      <c r="Y11503" s="633"/>
      <c r="Z11503" s="633"/>
      <c r="AA11503" s="633"/>
      <c r="AB11503" s="3643"/>
      <c r="AC11503" s="1507">
        <f t="shared" si="4427"/>
        <v>9</v>
      </c>
      <c r="AD11503" s="1508">
        <f t="shared" si="4428"/>
        <v>356.76</v>
      </c>
      <c r="AE11503" s="14">
        <f t="shared" si="4429"/>
        <v>0.4</v>
      </c>
      <c r="AF11503" s="14">
        <f t="shared" si="4430"/>
        <v>154.33333333333334</v>
      </c>
      <c r="AG11503" s="14">
        <f t="shared" si="4431"/>
        <v>5.8315334773218139E-2</v>
      </c>
      <c r="AH11503" s="14">
        <f t="shared" si="4432"/>
        <v>-0.34168466522678187</v>
      </c>
      <c r="AI11503" s="14">
        <f t="shared" si="4433"/>
        <v>-52.733333333333341</v>
      </c>
      <c r="AJ11503" s="3644"/>
    </row>
    <row r="11504" spans="1:36" ht="47.25">
      <c r="A11504" s="3634">
        <v>6</v>
      </c>
      <c r="B11504" s="3651" t="s">
        <v>3005</v>
      </c>
      <c r="C11504" s="631" t="s">
        <v>65</v>
      </c>
      <c r="D11504" s="3643">
        <v>853.86</v>
      </c>
      <c r="E11504" s="633">
        <v>605</v>
      </c>
      <c r="F11504" s="3637">
        <f t="shared" si="4425"/>
        <v>516585.3</v>
      </c>
      <c r="G11504" s="631">
        <v>0</v>
      </c>
      <c r="H11504" s="560">
        <f t="shared" si="4426"/>
        <v>0</v>
      </c>
      <c r="I11504" s="3639">
        <v>44086</v>
      </c>
      <c r="J11504" s="3639">
        <v>45292</v>
      </c>
      <c r="K11504" s="3652"/>
      <c r="L11504" s="3653" t="s">
        <v>2277</v>
      </c>
      <c r="M11504" s="3652">
        <v>44165</v>
      </c>
      <c r="N11504" s="631">
        <v>8</v>
      </c>
      <c r="O11504" s="631">
        <v>27</v>
      </c>
      <c r="P11504" s="631">
        <v>25</v>
      </c>
      <c r="Q11504" s="631"/>
      <c r="R11504" s="633"/>
      <c r="S11504" s="633"/>
      <c r="T11504" s="630"/>
      <c r="U11504" s="630"/>
      <c r="V11504" s="633"/>
      <c r="W11504" s="633"/>
      <c r="X11504" s="633"/>
      <c r="Y11504" s="633"/>
      <c r="Z11504" s="633"/>
      <c r="AA11504" s="633"/>
      <c r="AB11504" s="3643"/>
      <c r="AC11504" s="1507">
        <f t="shared" si="4427"/>
        <v>545</v>
      </c>
      <c r="AD11504" s="1508">
        <f t="shared" si="4428"/>
        <v>465353.7</v>
      </c>
      <c r="AE11504" s="14">
        <f t="shared" si="4429"/>
        <v>9.1666666666666661</v>
      </c>
      <c r="AF11504" s="14">
        <f t="shared" si="4430"/>
        <v>20</v>
      </c>
      <c r="AG11504" s="14">
        <f t="shared" si="4431"/>
        <v>27.25</v>
      </c>
      <c r="AH11504" s="14">
        <f t="shared" si="4432"/>
        <v>18.083333333333336</v>
      </c>
      <c r="AI11504" s="14">
        <f t="shared" si="4433"/>
        <v>361.66666666666669</v>
      </c>
      <c r="AJ11504" s="3644"/>
    </row>
    <row r="11505" spans="1:36" ht="15.75">
      <c r="A11505" s="3634">
        <v>7</v>
      </c>
      <c r="B11505" s="3654" t="s">
        <v>4329</v>
      </c>
      <c r="C11505" s="548" t="s">
        <v>66</v>
      </c>
      <c r="D11505" s="560">
        <v>43.986800000000002</v>
      </c>
      <c r="E11505" s="631">
        <v>65</v>
      </c>
      <c r="F11505" s="3637">
        <f t="shared" si="4425"/>
        <v>2859.1420000000003</v>
      </c>
      <c r="G11505" s="548">
        <v>0</v>
      </c>
      <c r="H11505" s="560">
        <f t="shared" si="4426"/>
        <v>0</v>
      </c>
      <c r="I11505" s="582">
        <v>44746</v>
      </c>
      <c r="J11505" s="3638" t="s">
        <v>306</v>
      </c>
      <c r="K11505" s="3655"/>
      <c r="L11505" s="3656" t="s">
        <v>3794</v>
      </c>
      <c r="M11505" s="3648">
        <v>44718</v>
      </c>
      <c r="N11505" s="631">
        <v>12</v>
      </c>
      <c r="O11505" s="631">
        <v>10</v>
      </c>
      <c r="P11505" s="631">
        <v>23</v>
      </c>
      <c r="Q11505" s="3641"/>
      <c r="R11505" s="631"/>
      <c r="S11505" s="631"/>
      <c r="T11505" s="630"/>
      <c r="U11505" s="630"/>
      <c r="V11505" s="631"/>
      <c r="W11505" s="631"/>
      <c r="X11505" s="631"/>
      <c r="Y11505" s="631"/>
      <c r="Z11505" s="631"/>
      <c r="AA11505" s="631"/>
      <c r="AB11505" s="3643"/>
      <c r="AC11505" s="1507">
        <f t="shared" si="4427"/>
        <v>20</v>
      </c>
      <c r="AD11505" s="1508">
        <f t="shared" si="4428"/>
        <v>879.7360000000001</v>
      </c>
      <c r="AE11505" s="14">
        <f t="shared" si="4429"/>
        <v>6.1</v>
      </c>
      <c r="AF11505" s="14">
        <f t="shared" si="4430"/>
        <v>15</v>
      </c>
      <c r="AG11505" s="14">
        <f t="shared" si="4431"/>
        <v>1.3333333333333333</v>
      </c>
      <c r="AH11505" s="14">
        <f t="shared" si="4432"/>
        <v>-4.7666666666666666</v>
      </c>
      <c r="AI11505" s="14">
        <f t="shared" si="4433"/>
        <v>-71.5</v>
      </c>
      <c r="AJ11505" s="3644"/>
    </row>
    <row r="11506" spans="1:36" ht="15.75">
      <c r="A11506" s="3634">
        <v>8</v>
      </c>
      <c r="B11506" s="3654" t="s">
        <v>4330</v>
      </c>
      <c r="C11506" s="548" t="s">
        <v>66</v>
      </c>
      <c r="D11506" s="560">
        <v>44.876399999999997</v>
      </c>
      <c r="E11506" s="631">
        <v>63</v>
      </c>
      <c r="F11506" s="3637">
        <f t="shared" si="4425"/>
        <v>2827.2131999999997</v>
      </c>
      <c r="G11506" s="548">
        <v>0</v>
      </c>
      <c r="H11506" s="560">
        <f t="shared" si="4426"/>
        <v>0</v>
      </c>
      <c r="I11506" s="582">
        <v>44746</v>
      </c>
      <c r="J11506" s="3638" t="s">
        <v>306</v>
      </c>
      <c r="K11506" s="3655"/>
      <c r="L11506" s="3656" t="s">
        <v>3794</v>
      </c>
      <c r="M11506" s="3648">
        <v>44718</v>
      </c>
      <c r="N11506" s="631">
        <v>15</v>
      </c>
      <c r="O11506" s="631">
        <v>9</v>
      </c>
      <c r="P11506" s="631">
        <v>17</v>
      </c>
      <c r="Q11506" s="3641"/>
      <c r="R11506" s="631"/>
      <c r="S11506" s="631"/>
      <c r="T11506" s="630"/>
      <c r="U11506" s="630"/>
      <c r="V11506" s="631"/>
      <c r="W11506" s="631"/>
      <c r="X11506" s="631"/>
      <c r="Y11506" s="631"/>
      <c r="Z11506" s="631"/>
      <c r="AA11506" s="631"/>
      <c r="AB11506" s="3643"/>
      <c r="AC11506" s="1507">
        <f t="shared" si="4427"/>
        <v>22</v>
      </c>
      <c r="AD11506" s="1508">
        <f t="shared" si="4428"/>
        <v>987.28079999999989</v>
      </c>
      <c r="AE11506" s="14">
        <f t="shared" si="4429"/>
        <v>6.1</v>
      </c>
      <c r="AF11506" s="14">
        <f t="shared" si="4430"/>
        <v>13.666666666666666</v>
      </c>
      <c r="AG11506" s="14">
        <f t="shared" si="4431"/>
        <v>1.6097560975609757</v>
      </c>
      <c r="AH11506" s="14">
        <f t="shared" si="4432"/>
        <v>-4.4902439024390244</v>
      </c>
      <c r="AI11506" s="14">
        <f t="shared" si="4433"/>
        <v>-61.36666666666666</v>
      </c>
      <c r="AJ11506" s="3644"/>
    </row>
    <row r="11507" spans="1:36" ht="46.5" customHeight="1">
      <c r="A11507" s="3634">
        <v>9</v>
      </c>
      <c r="B11507" s="3657" t="s">
        <v>4331</v>
      </c>
      <c r="C11507" s="3658" t="s">
        <v>174</v>
      </c>
      <c r="D11507" s="3659">
        <v>44.481670000000001</v>
      </c>
      <c r="E11507" s="634">
        <v>5</v>
      </c>
      <c r="F11507" s="673">
        <f t="shared" si="4425"/>
        <v>222.40835000000001</v>
      </c>
      <c r="G11507" s="3660">
        <v>0</v>
      </c>
      <c r="H11507" s="560">
        <f t="shared" si="4426"/>
        <v>0</v>
      </c>
      <c r="I11507" s="3661">
        <v>44746</v>
      </c>
      <c r="J11507" s="3662">
        <v>45383</v>
      </c>
      <c r="K11507" s="676"/>
      <c r="L11507" s="685" t="s">
        <v>3791</v>
      </c>
      <c r="M11507" s="3663">
        <v>44729</v>
      </c>
      <c r="N11507" s="634">
        <v>0</v>
      </c>
      <c r="O11507" s="634">
        <v>0</v>
      </c>
      <c r="P11507" s="634">
        <v>0</v>
      </c>
      <c r="Q11507" s="634"/>
      <c r="R11507" s="636"/>
      <c r="S11507" s="636"/>
      <c r="T11507" s="635"/>
      <c r="U11507" s="635"/>
      <c r="V11507" s="636"/>
      <c r="W11507" s="636"/>
      <c r="X11507" s="636"/>
      <c r="Y11507" s="636"/>
      <c r="Z11507" s="636"/>
      <c r="AA11507" s="636"/>
      <c r="AB11507" s="656"/>
      <c r="AC11507" s="1507">
        <f t="shared" si="4427"/>
        <v>5</v>
      </c>
      <c r="AD11507" s="1508">
        <f t="shared" si="4428"/>
        <v>222.40835000000001</v>
      </c>
      <c r="AE11507" s="14">
        <f t="shared" si="4429"/>
        <v>12.2</v>
      </c>
      <c r="AF11507" s="14">
        <f t="shared" si="4430"/>
        <v>0</v>
      </c>
      <c r="AG11507" s="14" t="e">
        <f t="shared" si="4431"/>
        <v>#DIV/0!</v>
      </c>
      <c r="AH11507" s="14" t="e">
        <f t="shared" si="4432"/>
        <v>#DIV/0!</v>
      </c>
      <c r="AI11507" s="14">
        <f t="shared" si="4433"/>
        <v>5</v>
      </c>
      <c r="AJ11507" s="662"/>
    </row>
    <row r="11508" spans="1:36" ht="46.5" customHeight="1">
      <c r="A11508" s="3664">
        <v>10</v>
      </c>
      <c r="B11508" s="3657" t="s">
        <v>4331</v>
      </c>
      <c r="C11508" s="3658" t="s">
        <v>174</v>
      </c>
      <c r="D11508" s="3659">
        <v>44.48</v>
      </c>
      <c r="E11508" s="634">
        <v>2</v>
      </c>
      <c r="F11508" s="673">
        <f t="shared" si="4425"/>
        <v>88.96</v>
      </c>
      <c r="G11508" s="3660">
        <v>0</v>
      </c>
      <c r="H11508" s="560">
        <f t="shared" si="4426"/>
        <v>0</v>
      </c>
      <c r="I11508" s="3661">
        <v>44746</v>
      </c>
      <c r="J11508" s="3662">
        <v>45383</v>
      </c>
      <c r="K11508" s="676"/>
      <c r="L11508" s="685" t="s">
        <v>2162</v>
      </c>
      <c r="M11508" s="3663">
        <v>44670</v>
      </c>
      <c r="N11508" s="634">
        <v>0</v>
      </c>
      <c r="O11508" s="634">
        <v>0</v>
      </c>
      <c r="P11508" s="634">
        <v>0</v>
      </c>
      <c r="Q11508" s="634"/>
      <c r="R11508" s="636"/>
      <c r="S11508" s="636"/>
      <c r="T11508" s="635"/>
      <c r="U11508" s="635"/>
      <c r="V11508" s="636"/>
      <c r="W11508" s="636"/>
      <c r="X11508" s="636"/>
      <c r="Y11508" s="636"/>
      <c r="Z11508" s="636"/>
      <c r="AA11508" s="636"/>
      <c r="AB11508" s="656"/>
      <c r="AC11508" s="1507">
        <f t="shared" si="4427"/>
        <v>2</v>
      </c>
      <c r="AD11508" s="1508">
        <f t="shared" si="4428"/>
        <v>88.96</v>
      </c>
      <c r="AE11508" s="14">
        <f t="shared" si="4429"/>
        <v>12.2</v>
      </c>
      <c r="AF11508" s="14">
        <f t="shared" si="4430"/>
        <v>0</v>
      </c>
      <c r="AG11508" s="14" t="e">
        <f t="shared" si="4431"/>
        <v>#DIV/0!</v>
      </c>
      <c r="AH11508" s="14" t="e">
        <f t="shared" si="4432"/>
        <v>#DIV/0!</v>
      </c>
      <c r="AI11508" s="14">
        <f t="shared" si="4433"/>
        <v>2</v>
      </c>
      <c r="AJ11508" s="662"/>
    </row>
    <row r="11509" spans="1:36" ht="15.75">
      <c r="A11509" s="3664">
        <v>11</v>
      </c>
      <c r="B11509" s="3657" t="s">
        <v>4332</v>
      </c>
      <c r="C11509" s="3658" t="s">
        <v>174</v>
      </c>
      <c r="D11509" s="3659">
        <v>44.481670000000001</v>
      </c>
      <c r="E11509" s="634">
        <v>5</v>
      </c>
      <c r="F11509" s="673">
        <f t="shared" si="4425"/>
        <v>222.40835000000001</v>
      </c>
      <c r="G11509" s="3660">
        <v>0</v>
      </c>
      <c r="H11509" s="560">
        <f t="shared" si="4426"/>
        <v>0</v>
      </c>
      <c r="I11509" s="3661">
        <v>44746</v>
      </c>
      <c r="J11509" s="3662">
        <v>44980</v>
      </c>
      <c r="K11509" s="676"/>
      <c r="L11509" s="685" t="s">
        <v>3791</v>
      </c>
      <c r="M11509" s="3663">
        <v>44729</v>
      </c>
      <c r="N11509" s="634">
        <v>0</v>
      </c>
      <c r="O11509" s="634">
        <v>0</v>
      </c>
      <c r="P11509" s="634">
        <v>0</v>
      </c>
      <c r="Q11509" s="634"/>
      <c r="R11509" s="636"/>
      <c r="S11509" s="636"/>
      <c r="T11509" s="635"/>
      <c r="U11509" s="635"/>
      <c r="V11509" s="636"/>
      <c r="W11509" s="636"/>
      <c r="X11509" s="636"/>
      <c r="Y11509" s="636"/>
      <c r="Z11509" s="636"/>
      <c r="AA11509" s="636"/>
      <c r="AB11509" s="656"/>
      <c r="AC11509" s="1507">
        <f t="shared" si="4427"/>
        <v>5</v>
      </c>
      <c r="AD11509" s="1508">
        <f t="shared" si="4428"/>
        <v>222.40835000000001</v>
      </c>
      <c r="AE11509" s="14">
        <f t="shared" si="4429"/>
        <v>-1.2333333333333334</v>
      </c>
      <c r="AF11509" s="14">
        <f t="shared" si="4430"/>
        <v>0</v>
      </c>
      <c r="AG11509" s="14" t="e">
        <f t="shared" si="4431"/>
        <v>#DIV/0!</v>
      </c>
      <c r="AH11509" s="14" t="e">
        <f t="shared" si="4432"/>
        <v>#DIV/0!</v>
      </c>
      <c r="AI11509" s="14">
        <f t="shared" si="4433"/>
        <v>5</v>
      </c>
      <c r="AJ11509" s="662"/>
    </row>
    <row r="11510" spans="1:36" ht="15.75">
      <c r="A11510" s="3664">
        <v>12</v>
      </c>
      <c r="B11510" s="3657" t="s">
        <v>4332</v>
      </c>
      <c r="C11510" s="3658" t="s">
        <v>174</v>
      </c>
      <c r="D11510" s="3659">
        <v>44.48</v>
      </c>
      <c r="E11510" s="634">
        <v>2</v>
      </c>
      <c r="F11510" s="673">
        <f t="shared" si="4425"/>
        <v>88.96</v>
      </c>
      <c r="G11510" s="3660">
        <v>0</v>
      </c>
      <c r="H11510" s="560">
        <f t="shared" si="4426"/>
        <v>0</v>
      </c>
      <c r="I11510" s="3661">
        <v>44746</v>
      </c>
      <c r="J11510" s="3662">
        <v>44980</v>
      </c>
      <c r="K11510" s="676"/>
      <c r="L11510" s="685" t="s">
        <v>2162</v>
      </c>
      <c r="M11510" s="3663">
        <v>44670</v>
      </c>
      <c r="N11510" s="634">
        <v>0</v>
      </c>
      <c r="O11510" s="634">
        <v>0</v>
      </c>
      <c r="P11510" s="634">
        <v>0</v>
      </c>
      <c r="Q11510" s="634"/>
      <c r="R11510" s="636"/>
      <c r="S11510" s="636"/>
      <c r="T11510" s="635"/>
      <c r="U11510" s="635"/>
      <c r="V11510" s="636"/>
      <c r="W11510" s="636"/>
      <c r="X11510" s="636"/>
      <c r="Y11510" s="636"/>
      <c r="Z11510" s="636"/>
      <c r="AA11510" s="636"/>
      <c r="AB11510" s="656"/>
      <c r="AC11510" s="1507">
        <f t="shared" si="4427"/>
        <v>2</v>
      </c>
      <c r="AD11510" s="1508">
        <f t="shared" si="4428"/>
        <v>88.96</v>
      </c>
      <c r="AE11510" s="14">
        <f t="shared" si="4429"/>
        <v>-1.2333333333333334</v>
      </c>
      <c r="AF11510" s="14">
        <f t="shared" si="4430"/>
        <v>0</v>
      </c>
      <c r="AG11510" s="14" t="e">
        <f t="shared" si="4431"/>
        <v>#DIV/0!</v>
      </c>
      <c r="AH11510" s="14" t="e">
        <f t="shared" si="4432"/>
        <v>#DIV/0!</v>
      </c>
      <c r="AI11510" s="14">
        <f t="shared" si="4433"/>
        <v>2</v>
      </c>
      <c r="AJ11510" s="662"/>
    </row>
    <row r="11511" spans="1:36" ht="15.75">
      <c r="A11511" s="3664">
        <v>13</v>
      </c>
      <c r="B11511" s="3657" t="s">
        <v>4333</v>
      </c>
      <c r="C11511" s="3658" t="s">
        <v>174</v>
      </c>
      <c r="D11511" s="3659">
        <v>42.009810000000002</v>
      </c>
      <c r="E11511" s="634">
        <v>198</v>
      </c>
      <c r="F11511" s="673">
        <f t="shared" si="4425"/>
        <v>8317.9423800000004</v>
      </c>
      <c r="G11511" s="3660">
        <v>0</v>
      </c>
      <c r="H11511" s="560">
        <f t="shared" si="4426"/>
        <v>0</v>
      </c>
      <c r="I11511" s="3661">
        <v>44746</v>
      </c>
      <c r="J11511" s="3662">
        <v>45200</v>
      </c>
      <c r="K11511" s="676"/>
      <c r="L11511" s="685" t="s">
        <v>3791</v>
      </c>
      <c r="M11511" s="3663">
        <v>44729</v>
      </c>
      <c r="N11511" s="634">
        <v>0</v>
      </c>
      <c r="O11511" s="634">
        <v>7</v>
      </c>
      <c r="P11511" s="634">
        <v>30</v>
      </c>
      <c r="Q11511" s="634"/>
      <c r="R11511" s="636"/>
      <c r="S11511" s="636"/>
      <c r="T11511" s="635"/>
      <c r="U11511" s="635"/>
      <c r="V11511" s="636"/>
      <c r="W11511" s="636"/>
      <c r="X11511" s="636"/>
      <c r="Y11511" s="636"/>
      <c r="Z11511" s="636"/>
      <c r="AA11511" s="636"/>
      <c r="AB11511" s="656"/>
      <c r="AC11511" s="1507">
        <f t="shared" si="4427"/>
        <v>161</v>
      </c>
      <c r="AD11511" s="1508">
        <f t="shared" si="4428"/>
        <v>6763.5794100000003</v>
      </c>
      <c r="AE11511" s="14">
        <f t="shared" si="4429"/>
        <v>6.1</v>
      </c>
      <c r="AF11511" s="14">
        <f t="shared" si="4430"/>
        <v>12.333333333333334</v>
      </c>
      <c r="AG11511" s="14">
        <f t="shared" si="4431"/>
        <v>13.054054054054053</v>
      </c>
      <c r="AH11511" s="14">
        <f t="shared" si="4432"/>
        <v>6.954054054054053</v>
      </c>
      <c r="AI11511" s="14">
        <f t="shared" si="4433"/>
        <v>85.766666666666666</v>
      </c>
      <c r="AJ11511" s="662"/>
    </row>
    <row r="11512" spans="1:36" ht="26.25" customHeight="1">
      <c r="A11512" s="4476" t="s">
        <v>2278</v>
      </c>
      <c r="B11512" s="4476"/>
      <c r="C11512" s="4476"/>
      <c r="D11512" s="4476"/>
      <c r="E11512" s="4476"/>
      <c r="F11512" s="4476"/>
      <c r="G11512" s="4476"/>
      <c r="H11512" s="4476"/>
      <c r="I11512" s="4476"/>
      <c r="J11512" s="4476"/>
      <c r="K11512" s="4476"/>
      <c r="L11512" s="4476"/>
      <c r="M11512" s="4476"/>
      <c r="N11512" s="4476"/>
      <c r="O11512" s="4476"/>
      <c r="P11512" s="4476"/>
      <c r="Q11512" s="4476"/>
      <c r="R11512" s="4476"/>
      <c r="S11512" s="4476"/>
      <c r="T11512" s="4476"/>
      <c r="U11512" s="4476"/>
      <c r="V11512" s="4476"/>
      <c r="W11512" s="4476"/>
      <c r="X11512" s="4476"/>
      <c r="Y11512" s="4476"/>
      <c r="Z11512" s="4476"/>
      <c r="AA11512" s="4476"/>
      <c r="AB11512" s="4476"/>
      <c r="AC11512" s="4476"/>
      <c r="AD11512" s="4476"/>
      <c r="AE11512" s="4476"/>
      <c r="AF11512" s="4476"/>
      <c r="AG11512" s="4476"/>
      <c r="AH11512" s="4476"/>
      <c r="AI11512" s="4476"/>
      <c r="AJ11512" s="4476"/>
    </row>
    <row r="11513" spans="1:36" ht="42" customHeight="1">
      <c r="A11513" s="1433">
        <v>1</v>
      </c>
      <c r="B11513" s="680" t="s">
        <v>1408</v>
      </c>
      <c r="C11513" s="634" t="s">
        <v>66</v>
      </c>
      <c r="D11513" s="648">
        <v>1017.03</v>
      </c>
      <c r="E11513" s="647">
        <v>2</v>
      </c>
      <c r="F11513" s="673">
        <f>D11513*E11513</f>
        <v>2034.06</v>
      </c>
      <c r="G11513" s="668" t="s">
        <v>2139</v>
      </c>
      <c r="H11513" s="667">
        <f t="shared" ref="H11513:H11518" si="4434">D11513*G11513</f>
        <v>0</v>
      </c>
      <c r="I11513" s="668" t="s">
        <v>2280</v>
      </c>
      <c r="J11513" s="668" t="s">
        <v>2139</v>
      </c>
      <c r="K11513" s="668"/>
      <c r="L11513" s="1429">
        <v>0</v>
      </c>
      <c r="M11513" s="1429">
        <v>0</v>
      </c>
      <c r="N11513" s="635">
        <v>0</v>
      </c>
      <c r="O11513" s="1429">
        <v>0</v>
      </c>
      <c r="P11513" s="1429">
        <v>0</v>
      </c>
      <c r="Q11513" s="1429"/>
      <c r="R11513" s="1429"/>
      <c r="S11513" s="1429"/>
      <c r="T11513" s="635"/>
      <c r="U11513" s="635"/>
      <c r="V11513" s="1429"/>
      <c r="W11513" s="1429"/>
      <c r="X11513" s="1429"/>
      <c r="Y11513" s="1429"/>
      <c r="Z11513" s="634"/>
      <c r="AA11513" s="634"/>
      <c r="AB11513" s="656"/>
      <c r="AC11513" s="1507">
        <f t="shared" ref="AC11513:AC11539" si="4435">E11513+G11513-N11513-O11513-AA11513-P11513-Q11513-R11513-S11513-T11513-U11513-V11513-W11513-X11513-Y11513</f>
        <v>2</v>
      </c>
      <c r="AD11513" s="1508">
        <f t="shared" ref="AD11513:AD11539" si="4436">D11513*AC11513</f>
        <v>2034.06</v>
      </c>
      <c r="AE11513" s="14">
        <f t="shared" ref="AE11513:AE11539" si="4437">(J11513-"01.04.2023")/30</f>
        <v>-1500.5666666666666</v>
      </c>
      <c r="AF11513" s="14">
        <f t="shared" ref="AF11513:AF11539" si="4438">(N11513+O11513+P11513+Q11513+R11513+S11513+T11513+U11513+V11513+W11513+X11513+Y11513)/3</f>
        <v>0</v>
      </c>
      <c r="AG11513" s="14" t="e">
        <f t="shared" ref="AG11513:AG11539" si="4439">AC11513/AF11513</f>
        <v>#DIV/0!</v>
      </c>
      <c r="AH11513" s="14" t="e">
        <f t="shared" ref="AH11513:AH11539" si="4440">AG11513-AE11513</f>
        <v>#DIV/0!</v>
      </c>
      <c r="AI11513" s="14">
        <f t="shared" ref="AI11513:AI11539" si="4441">AC11513-(AE11513*AF11513)</f>
        <v>2</v>
      </c>
      <c r="AJ11513" s="662"/>
    </row>
    <row r="11514" spans="1:36" ht="42" customHeight="1">
      <c r="A11514" s="1433">
        <v>2</v>
      </c>
      <c r="B11514" s="680" t="s">
        <v>7523</v>
      </c>
      <c r="C11514" s="637" t="s">
        <v>65</v>
      </c>
      <c r="D11514" s="648">
        <v>6.06</v>
      </c>
      <c r="E11514" s="647">
        <v>130</v>
      </c>
      <c r="F11514" s="673">
        <f>D11514*E11514</f>
        <v>787.8</v>
      </c>
      <c r="G11514" s="635">
        <v>0</v>
      </c>
      <c r="H11514" s="648">
        <f t="shared" si="4434"/>
        <v>0</v>
      </c>
      <c r="I11514" s="3665">
        <v>44918</v>
      </c>
      <c r="J11514" s="649">
        <v>45412</v>
      </c>
      <c r="K11514" s="674"/>
      <c r="L11514" s="668" t="s">
        <v>7562</v>
      </c>
      <c r="M11514" s="668" t="s">
        <v>7107</v>
      </c>
      <c r="N11514" s="635">
        <v>0</v>
      </c>
      <c r="O11514" s="634">
        <v>0</v>
      </c>
      <c r="P11514" s="634">
        <v>0</v>
      </c>
      <c r="Q11514" s="3666"/>
      <c r="R11514" s="3667"/>
      <c r="S11514" s="635"/>
      <c r="T11514" s="635"/>
      <c r="U11514" s="650"/>
      <c r="V11514" s="650"/>
      <c r="W11514" s="650"/>
      <c r="X11514" s="650"/>
      <c r="Y11514" s="637"/>
      <c r="Z11514" s="637"/>
      <c r="AA11514" s="650"/>
      <c r="AB11514" s="656"/>
      <c r="AC11514" s="1507">
        <f t="shared" si="4435"/>
        <v>130</v>
      </c>
      <c r="AD11514" s="1508">
        <f t="shared" si="4436"/>
        <v>787.8</v>
      </c>
      <c r="AE11514" s="14">
        <f t="shared" si="4437"/>
        <v>13.166666666666666</v>
      </c>
      <c r="AF11514" s="14">
        <f t="shared" si="4438"/>
        <v>0</v>
      </c>
      <c r="AG11514" s="14" t="e">
        <f t="shared" si="4439"/>
        <v>#DIV/0!</v>
      </c>
      <c r="AH11514" s="14" t="e">
        <f t="shared" si="4440"/>
        <v>#DIV/0!</v>
      </c>
      <c r="AI11514" s="14">
        <f t="shared" si="4441"/>
        <v>130</v>
      </c>
      <c r="AJ11514" s="662"/>
    </row>
    <row r="11515" spans="1:36" ht="15.75">
      <c r="A11515" s="1433">
        <v>3</v>
      </c>
      <c r="B11515" s="655" t="s">
        <v>3999</v>
      </c>
      <c r="C11515" s="3668" t="s">
        <v>224</v>
      </c>
      <c r="D11515" s="648">
        <v>51.36</v>
      </c>
      <c r="E11515" s="647">
        <v>50</v>
      </c>
      <c r="F11515" s="673">
        <f>D11515*E11515</f>
        <v>2568</v>
      </c>
      <c r="G11515" s="635">
        <v>0</v>
      </c>
      <c r="H11515" s="667">
        <f t="shared" si="4434"/>
        <v>0</v>
      </c>
      <c r="I11515" s="683">
        <v>44732</v>
      </c>
      <c r="J11515" s="683"/>
      <c r="K11515" s="668"/>
      <c r="L11515" s="634"/>
      <c r="M11515" s="634"/>
      <c r="N11515" s="651">
        <v>0</v>
      </c>
      <c r="O11515" s="636">
        <v>0</v>
      </c>
      <c r="P11515" s="636">
        <v>0</v>
      </c>
      <c r="Q11515" s="636"/>
      <c r="R11515" s="636"/>
      <c r="S11515" s="634"/>
      <c r="T11515" s="635"/>
      <c r="U11515" s="635"/>
      <c r="V11515" s="634"/>
      <c r="W11515" s="634"/>
      <c r="X11515" s="634"/>
      <c r="Y11515" s="634"/>
      <c r="Z11515" s="634"/>
      <c r="AA11515" s="634"/>
      <c r="AB11515" s="656"/>
      <c r="AC11515" s="1507">
        <f t="shared" si="4435"/>
        <v>50</v>
      </c>
      <c r="AD11515" s="1508">
        <f t="shared" si="4436"/>
        <v>2568</v>
      </c>
      <c r="AE11515" s="14">
        <f t="shared" si="4437"/>
        <v>-1500.5666666666666</v>
      </c>
      <c r="AF11515" s="14">
        <f t="shared" si="4438"/>
        <v>0</v>
      </c>
      <c r="AG11515" s="14" t="e">
        <f t="shared" si="4439"/>
        <v>#DIV/0!</v>
      </c>
      <c r="AH11515" s="14" t="e">
        <f t="shared" si="4440"/>
        <v>#DIV/0!</v>
      </c>
      <c r="AI11515" s="14">
        <f t="shared" si="4441"/>
        <v>50</v>
      </c>
      <c r="AJ11515" s="685"/>
    </row>
    <row r="11516" spans="1:36" ht="31.5">
      <c r="A11516" s="1433">
        <v>4</v>
      </c>
      <c r="B11516" s="680" t="s">
        <v>4000</v>
      </c>
      <c r="C11516" s="637" t="s">
        <v>65</v>
      </c>
      <c r="D11516" s="648">
        <v>8.65</v>
      </c>
      <c r="E11516" s="647">
        <v>200</v>
      </c>
      <c r="F11516" s="673">
        <f>D11516*E11516</f>
        <v>1730</v>
      </c>
      <c r="G11516" s="635">
        <v>0</v>
      </c>
      <c r="H11516" s="667">
        <f t="shared" si="4434"/>
        <v>0</v>
      </c>
      <c r="I11516" s="683">
        <v>44739</v>
      </c>
      <c r="J11516" s="683">
        <v>45230</v>
      </c>
      <c r="K11516" s="668"/>
      <c r="L11516" s="634" t="s">
        <v>3566</v>
      </c>
      <c r="M11516" s="684">
        <v>44734</v>
      </c>
      <c r="N11516" s="651">
        <v>20</v>
      </c>
      <c r="O11516" s="636">
        <v>20</v>
      </c>
      <c r="P11516" s="636">
        <v>20</v>
      </c>
      <c r="Q11516" s="636"/>
      <c r="R11516" s="636"/>
      <c r="S11516" s="634"/>
      <c r="T11516" s="635"/>
      <c r="U11516" s="635"/>
      <c r="V11516" s="634"/>
      <c r="W11516" s="634"/>
      <c r="X11516" s="634"/>
      <c r="Y11516" s="634"/>
      <c r="Z11516" s="634"/>
      <c r="AA11516" s="634"/>
      <c r="AB11516" s="656"/>
      <c r="AC11516" s="1507">
        <f t="shared" si="4435"/>
        <v>140</v>
      </c>
      <c r="AD11516" s="1508">
        <f t="shared" si="4436"/>
        <v>1211</v>
      </c>
      <c r="AE11516" s="14">
        <f t="shared" si="4437"/>
        <v>7.1</v>
      </c>
      <c r="AF11516" s="14">
        <f t="shared" si="4438"/>
        <v>20</v>
      </c>
      <c r="AG11516" s="14">
        <f t="shared" si="4439"/>
        <v>7</v>
      </c>
      <c r="AH11516" s="14">
        <f t="shared" si="4440"/>
        <v>-9.9999999999999645E-2</v>
      </c>
      <c r="AI11516" s="14">
        <f t="shared" si="4441"/>
        <v>-2</v>
      </c>
      <c r="AJ11516" s="685"/>
    </row>
    <row r="11517" spans="1:36" ht="31.5">
      <c r="A11517" s="1433">
        <v>5</v>
      </c>
      <c r="B11517" s="655" t="s">
        <v>4000</v>
      </c>
      <c r="C11517" s="634" t="s">
        <v>65</v>
      </c>
      <c r="D11517" s="648">
        <v>8.65</v>
      </c>
      <c r="E11517" s="647">
        <v>0</v>
      </c>
      <c r="F11517" s="673">
        <v>0</v>
      </c>
      <c r="G11517" s="668" t="s">
        <v>10075</v>
      </c>
      <c r="H11517" s="667">
        <f t="shared" si="4434"/>
        <v>692</v>
      </c>
      <c r="I11517" s="668" t="s">
        <v>9767</v>
      </c>
      <c r="J11517" s="668" t="s">
        <v>135</v>
      </c>
      <c r="K11517" s="668"/>
      <c r="L11517" s="634" t="s">
        <v>10076</v>
      </c>
      <c r="M11517" s="684">
        <v>44981</v>
      </c>
      <c r="N11517" s="635"/>
      <c r="O11517" s="634"/>
      <c r="P11517" s="634">
        <v>0</v>
      </c>
      <c r="Q11517" s="634"/>
      <c r="R11517" s="636"/>
      <c r="S11517" s="634"/>
      <c r="T11517" s="635"/>
      <c r="U11517" s="635"/>
      <c r="V11517" s="634"/>
      <c r="W11517" s="634"/>
      <c r="X11517" s="634"/>
      <c r="Y11517" s="634"/>
      <c r="Z11517" s="634"/>
      <c r="AA11517" s="634"/>
      <c r="AB11517" s="656"/>
      <c r="AC11517" s="1507">
        <f t="shared" si="4435"/>
        <v>80</v>
      </c>
      <c r="AD11517" s="1508">
        <f t="shared" si="4436"/>
        <v>692</v>
      </c>
      <c r="AE11517" s="14">
        <f t="shared" si="4437"/>
        <v>7.1</v>
      </c>
      <c r="AF11517" s="14">
        <f t="shared" si="4438"/>
        <v>0</v>
      </c>
      <c r="AG11517" s="14" t="e">
        <f t="shared" si="4439"/>
        <v>#DIV/0!</v>
      </c>
      <c r="AH11517" s="14" t="e">
        <f t="shared" si="4440"/>
        <v>#DIV/0!</v>
      </c>
      <c r="AI11517" s="14">
        <f t="shared" si="4441"/>
        <v>80</v>
      </c>
      <c r="AJ11517" s="685"/>
    </row>
    <row r="11518" spans="1:36" ht="94.5">
      <c r="A11518" s="1433">
        <v>6</v>
      </c>
      <c r="B11518" s="655" t="s">
        <v>1407</v>
      </c>
      <c r="C11518" s="637" t="s">
        <v>65</v>
      </c>
      <c r="D11518" s="648">
        <v>58.85</v>
      </c>
      <c r="E11518" s="647">
        <v>48</v>
      </c>
      <c r="F11518" s="673">
        <f t="shared" ref="F11518:F11539" si="4442">D11518*E11518</f>
        <v>2824.8</v>
      </c>
      <c r="G11518" s="668" t="s">
        <v>2139</v>
      </c>
      <c r="H11518" s="648">
        <f t="shared" si="4434"/>
        <v>0</v>
      </c>
      <c r="I11518" s="683">
        <v>44833</v>
      </c>
      <c r="J11518" s="649">
        <v>45230</v>
      </c>
      <c r="K11518" s="668"/>
      <c r="L11518" s="3669" t="s">
        <v>2281</v>
      </c>
      <c r="M11518" s="668" t="s">
        <v>2580</v>
      </c>
      <c r="N11518" s="651">
        <v>14</v>
      </c>
      <c r="O11518" s="636">
        <v>14</v>
      </c>
      <c r="P11518" s="636">
        <v>3</v>
      </c>
      <c r="Q11518" s="636"/>
      <c r="R11518" s="636"/>
      <c r="S11518" s="635"/>
      <c r="T11518" s="635"/>
      <c r="U11518" s="635"/>
      <c r="V11518" s="634"/>
      <c r="W11518" s="634"/>
      <c r="X11518" s="634"/>
      <c r="Y11518" s="634"/>
      <c r="Z11518" s="634"/>
      <c r="AA11518" s="634"/>
      <c r="AB11518" s="656"/>
      <c r="AC11518" s="1507">
        <f t="shared" si="4435"/>
        <v>17</v>
      </c>
      <c r="AD11518" s="1508">
        <f t="shared" si="4436"/>
        <v>1000.45</v>
      </c>
      <c r="AE11518" s="14">
        <f t="shared" si="4437"/>
        <v>7.1</v>
      </c>
      <c r="AF11518" s="14">
        <f t="shared" si="4438"/>
        <v>10.333333333333334</v>
      </c>
      <c r="AG11518" s="14">
        <f t="shared" si="4439"/>
        <v>1.6451612903225805</v>
      </c>
      <c r="AH11518" s="14">
        <f t="shared" si="4440"/>
        <v>-5.4548387096774196</v>
      </c>
      <c r="AI11518" s="14">
        <f t="shared" si="4441"/>
        <v>-56.366666666666674</v>
      </c>
      <c r="AJ11518" s="685"/>
    </row>
    <row r="11519" spans="1:36" ht="47.25">
      <c r="A11519" s="1433">
        <v>7</v>
      </c>
      <c r="B11519" s="680" t="s">
        <v>4334</v>
      </c>
      <c r="C11519" s="637" t="s">
        <v>65</v>
      </c>
      <c r="D11519" s="648">
        <v>5.274</v>
      </c>
      <c r="E11519" s="647">
        <v>200</v>
      </c>
      <c r="F11519" s="673">
        <f t="shared" si="4442"/>
        <v>1054.8</v>
      </c>
      <c r="G11519" s="635">
        <v>0</v>
      </c>
      <c r="H11519" s="667">
        <f>G11519*D11519</f>
        <v>0</v>
      </c>
      <c r="I11519" s="649">
        <v>44761</v>
      </c>
      <c r="J11519" s="649">
        <v>45169</v>
      </c>
      <c r="K11519" s="668"/>
      <c r="L11519" s="634" t="s">
        <v>4335</v>
      </c>
      <c r="M11519" s="684">
        <v>44756</v>
      </c>
      <c r="N11519" s="651">
        <v>30</v>
      </c>
      <c r="O11519" s="636">
        <v>60</v>
      </c>
      <c r="P11519" s="636">
        <v>50</v>
      </c>
      <c r="Q11519" s="636"/>
      <c r="R11519" s="636"/>
      <c r="S11519" s="635"/>
      <c r="T11519" s="635"/>
      <c r="U11519" s="635"/>
      <c r="V11519" s="634"/>
      <c r="W11519" s="634"/>
      <c r="X11519" s="634"/>
      <c r="Y11519" s="634"/>
      <c r="Z11519" s="634"/>
      <c r="AA11519" s="634"/>
      <c r="AB11519" s="656"/>
      <c r="AC11519" s="1507">
        <f t="shared" si="4435"/>
        <v>60</v>
      </c>
      <c r="AD11519" s="1508">
        <f t="shared" si="4436"/>
        <v>316.44</v>
      </c>
      <c r="AE11519" s="14">
        <f t="shared" si="4437"/>
        <v>5.0666666666666664</v>
      </c>
      <c r="AF11519" s="14">
        <f t="shared" si="4438"/>
        <v>46.666666666666664</v>
      </c>
      <c r="AG11519" s="14">
        <f t="shared" si="4439"/>
        <v>1.2857142857142858</v>
      </c>
      <c r="AH11519" s="14">
        <f t="shared" si="4440"/>
        <v>-3.7809523809523808</v>
      </c>
      <c r="AI11519" s="14">
        <f t="shared" si="4441"/>
        <v>-176.44444444444443</v>
      </c>
      <c r="AJ11519" s="685"/>
    </row>
    <row r="11520" spans="1:36" s="1729" customFormat="1" ht="52.5" customHeight="1">
      <c r="A11520" s="1433">
        <v>8</v>
      </c>
      <c r="B11520" s="1142" t="s">
        <v>282</v>
      </c>
      <c r="C11520" s="3670" t="s">
        <v>65</v>
      </c>
      <c r="D11520" s="731">
        <v>4.22</v>
      </c>
      <c r="E11520" s="725">
        <v>340</v>
      </c>
      <c r="F11520" s="3013">
        <f t="shared" si="4442"/>
        <v>1434.8</v>
      </c>
      <c r="G11520" s="3671" t="s">
        <v>2139</v>
      </c>
      <c r="H11520" s="731">
        <f>D11520*G11520</f>
        <v>0</v>
      </c>
      <c r="I11520" s="3672">
        <v>44833</v>
      </c>
      <c r="J11520" s="726">
        <v>45230</v>
      </c>
      <c r="K11520" s="3671"/>
      <c r="L11520" s="3673" t="s">
        <v>5556</v>
      </c>
      <c r="M11520" s="3674" t="s">
        <v>577</v>
      </c>
      <c r="N11520" s="727">
        <v>192</v>
      </c>
      <c r="O11520" s="728">
        <v>24</v>
      </c>
      <c r="P11520" s="728">
        <v>77</v>
      </c>
      <c r="Q11520" s="728"/>
      <c r="R11520" s="728"/>
      <c r="S11520" s="729"/>
      <c r="T11520" s="729"/>
      <c r="U11520" s="729"/>
      <c r="V11520" s="730"/>
      <c r="W11520" s="730"/>
      <c r="X11520" s="730"/>
      <c r="Y11520" s="730"/>
      <c r="Z11520" s="730"/>
      <c r="AA11520" s="730"/>
      <c r="AB11520" s="3675"/>
      <c r="AC11520" s="1507">
        <f t="shared" si="4435"/>
        <v>47</v>
      </c>
      <c r="AD11520" s="1508">
        <f t="shared" si="4436"/>
        <v>198.33999999999997</v>
      </c>
      <c r="AE11520" s="14">
        <f t="shared" si="4437"/>
        <v>7.1</v>
      </c>
      <c r="AF11520" s="14">
        <f t="shared" si="4438"/>
        <v>97.666666666666671</v>
      </c>
      <c r="AG11520" s="14">
        <f t="shared" si="4439"/>
        <v>0.48122866894197952</v>
      </c>
      <c r="AH11520" s="14">
        <f t="shared" si="4440"/>
        <v>-6.6187713310580198</v>
      </c>
      <c r="AI11520" s="14">
        <f t="shared" si="4441"/>
        <v>-646.43333333333328</v>
      </c>
      <c r="AJ11520" s="730"/>
    </row>
    <row r="11521" spans="1:36" s="1729" customFormat="1" ht="54" customHeight="1">
      <c r="A11521" s="1433">
        <v>9</v>
      </c>
      <c r="B11521" s="2503" t="s">
        <v>282</v>
      </c>
      <c r="C11521" s="3670" t="s">
        <v>65</v>
      </c>
      <c r="D11521" s="731">
        <v>4.22</v>
      </c>
      <c r="E11521" s="725">
        <v>200</v>
      </c>
      <c r="F11521" s="3013">
        <f t="shared" si="4442"/>
        <v>844</v>
      </c>
      <c r="G11521" s="729">
        <v>0</v>
      </c>
      <c r="H11521" s="731">
        <f>D11521*G11521</f>
        <v>0</v>
      </c>
      <c r="I11521" s="3676">
        <v>44918</v>
      </c>
      <c r="J11521" s="726">
        <v>45230</v>
      </c>
      <c r="K11521" s="3677"/>
      <c r="L11521" s="3671" t="s">
        <v>7563</v>
      </c>
      <c r="M11521" s="3671" t="s">
        <v>79</v>
      </c>
      <c r="N11521" s="729">
        <v>0</v>
      </c>
      <c r="O11521" s="730">
        <v>70</v>
      </c>
      <c r="P11521" s="730">
        <v>70</v>
      </c>
      <c r="Q11521" s="3678"/>
      <c r="R11521" s="3679"/>
      <c r="S11521" s="729"/>
      <c r="T11521" s="729"/>
      <c r="U11521" s="732"/>
      <c r="V11521" s="732"/>
      <c r="W11521" s="732"/>
      <c r="X11521" s="732"/>
      <c r="Y11521" s="3670"/>
      <c r="Z11521" s="3670"/>
      <c r="AA11521" s="732"/>
      <c r="AB11521" s="3675"/>
      <c r="AC11521" s="1507">
        <f t="shared" si="4435"/>
        <v>60</v>
      </c>
      <c r="AD11521" s="1508">
        <f t="shared" si="4436"/>
        <v>253.2</v>
      </c>
      <c r="AE11521" s="14">
        <f t="shared" si="4437"/>
        <v>7.1</v>
      </c>
      <c r="AF11521" s="14">
        <f t="shared" si="4438"/>
        <v>46.666666666666664</v>
      </c>
      <c r="AG11521" s="14">
        <f t="shared" si="4439"/>
        <v>1.2857142857142858</v>
      </c>
      <c r="AH11521" s="14">
        <f t="shared" si="4440"/>
        <v>-5.8142857142857141</v>
      </c>
      <c r="AI11521" s="14">
        <f t="shared" si="4441"/>
        <v>-271.33333333333331</v>
      </c>
      <c r="AJ11521" s="732"/>
    </row>
    <row r="11522" spans="1:36" s="1729" customFormat="1" ht="64.5" customHeight="1">
      <c r="A11522" s="1433">
        <v>12</v>
      </c>
      <c r="B11522" s="2503" t="s">
        <v>4001</v>
      </c>
      <c r="C11522" s="732" t="s">
        <v>65</v>
      </c>
      <c r="D11522" s="3675">
        <v>5.274</v>
      </c>
      <c r="E11522" s="730">
        <v>0</v>
      </c>
      <c r="F11522" s="3013">
        <f t="shared" si="4442"/>
        <v>0</v>
      </c>
      <c r="G11522" s="730">
        <v>400</v>
      </c>
      <c r="H11522" s="731">
        <f t="shared" ref="H11522:H11539" si="4443">D11522*G11522</f>
        <v>2109.6</v>
      </c>
      <c r="I11522" s="3677">
        <v>44938</v>
      </c>
      <c r="J11522" s="3677">
        <v>45046</v>
      </c>
      <c r="K11522" s="3680"/>
      <c r="L11522" s="3681"/>
      <c r="M11522" s="3677"/>
      <c r="N11522" s="730">
        <v>0</v>
      </c>
      <c r="O11522" s="730">
        <v>0</v>
      </c>
      <c r="P11522" s="730">
        <v>0</v>
      </c>
      <c r="Q11522" s="730"/>
      <c r="R11522" s="728"/>
      <c r="S11522" s="728"/>
      <c r="T11522" s="729"/>
      <c r="U11522" s="729"/>
      <c r="V11522" s="728"/>
      <c r="W11522" s="728"/>
      <c r="X11522" s="728"/>
      <c r="Y11522" s="728"/>
      <c r="Z11522" s="728"/>
      <c r="AA11522" s="728"/>
      <c r="AB11522" s="3675"/>
      <c r="AC11522" s="1507">
        <f t="shared" si="4435"/>
        <v>400</v>
      </c>
      <c r="AD11522" s="1508">
        <f t="shared" si="4436"/>
        <v>2109.6</v>
      </c>
      <c r="AE11522" s="14">
        <f t="shared" si="4437"/>
        <v>0.96666666666666667</v>
      </c>
      <c r="AF11522" s="14">
        <f t="shared" si="4438"/>
        <v>0</v>
      </c>
      <c r="AG11522" s="14" t="e">
        <f t="shared" si="4439"/>
        <v>#DIV/0!</v>
      </c>
      <c r="AH11522" s="14" t="e">
        <f t="shared" si="4440"/>
        <v>#DIV/0!</v>
      </c>
      <c r="AI11522" s="14">
        <f t="shared" si="4441"/>
        <v>400</v>
      </c>
      <c r="AJ11522" s="732"/>
    </row>
    <row r="11523" spans="1:36" ht="64.5" customHeight="1">
      <c r="A11523" s="1433">
        <v>13</v>
      </c>
      <c r="B11523" s="655" t="s">
        <v>4336</v>
      </c>
      <c r="C11523" s="637" t="s">
        <v>65</v>
      </c>
      <c r="D11523" s="648">
        <v>69.12</v>
      </c>
      <c r="E11523" s="647">
        <v>92</v>
      </c>
      <c r="F11523" s="673">
        <f t="shared" si="4442"/>
        <v>6359.0400000000009</v>
      </c>
      <c r="G11523" s="635">
        <v>0</v>
      </c>
      <c r="H11523" s="648">
        <f t="shared" si="4443"/>
        <v>0</v>
      </c>
      <c r="I11523" s="683">
        <v>44833</v>
      </c>
      <c r="J11523" s="649">
        <v>45107</v>
      </c>
      <c r="K11523" s="668"/>
      <c r="L11523" s="3682" t="s">
        <v>2283</v>
      </c>
      <c r="M11523" s="3682" t="s">
        <v>2284</v>
      </c>
      <c r="N11523" s="651">
        <v>25</v>
      </c>
      <c r="O11523" s="636">
        <v>27</v>
      </c>
      <c r="P11523" s="636">
        <v>21</v>
      </c>
      <c r="Q11523" s="636"/>
      <c r="R11523" s="636"/>
      <c r="S11523" s="635"/>
      <c r="T11523" s="635"/>
      <c r="U11523" s="635"/>
      <c r="V11523" s="634"/>
      <c r="W11523" s="634"/>
      <c r="X11523" s="634"/>
      <c r="Y11523" s="634"/>
      <c r="Z11523" s="634"/>
      <c r="AA11523" s="634"/>
      <c r="AB11523" s="656"/>
      <c r="AC11523" s="1507">
        <f t="shared" si="4435"/>
        <v>19</v>
      </c>
      <c r="AD11523" s="1508">
        <f t="shared" si="4436"/>
        <v>1313.2800000000002</v>
      </c>
      <c r="AE11523" s="14">
        <f t="shared" si="4437"/>
        <v>3</v>
      </c>
      <c r="AF11523" s="14">
        <f t="shared" si="4438"/>
        <v>24.333333333333332</v>
      </c>
      <c r="AG11523" s="14">
        <f t="shared" si="4439"/>
        <v>0.78082191780821919</v>
      </c>
      <c r="AH11523" s="14">
        <f t="shared" si="4440"/>
        <v>-2.2191780821917808</v>
      </c>
      <c r="AI11523" s="14">
        <f t="shared" si="4441"/>
        <v>-54</v>
      </c>
      <c r="AJ11523" s="685"/>
    </row>
    <row r="11524" spans="1:36" ht="50.25" customHeight="1">
      <c r="A11524" s="1433">
        <v>14</v>
      </c>
      <c r="B11524" s="3683" t="s">
        <v>2882</v>
      </c>
      <c r="C11524" s="3684" t="s">
        <v>181</v>
      </c>
      <c r="D11524" s="648">
        <v>65.823525000000004</v>
      </c>
      <c r="E11524" s="647">
        <v>1777</v>
      </c>
      <c r="F11524" s="673">
        <f t="shared" si="4442"/>
        <v>116968.40392500001</v>
      </c>
      <c r="G11524" s="668" t="s">
        <v>2139</v>
      </c>
      <c r="H11524" s="667">
        <f t="shared" si="4443"/>
        <v>0</v>
      </c>
      <c r="I11524" s="3685" t="s">
        <v>2989</v>
      </c>
      <c r="J11524" s="668" t="s">
        <v>2935</v>
      </c>
      <c r="K11524" s="668"/>
      <c r="L11524" s="634" t="s">
        <v>3006</v>
      </c>
      <c r="M11524" s="674">
        <v>44708</v>
      </c>
      <c r="N11524" s="651">
        <v>155</v>
      </c>
      <c r="O11524" s="636">
        <v>104</v>
      </c>
      <c r="P11524" s="636">
        <v>51</v>
      </c>
      <c r="Q11524" s="636"/>
      <c r="R11524" s="636"/>
      <c r="S11524" s="635"/>
      <c r="T11524" s="635"/>
      <c r="U11524" s="635"/>
      <c r="V11524" s="650"/>
      <c r="W11524" s="650"/>
      <c r="X11524" s="650"/>
      <c r="Y11524" s="637"/>
      <c r="Z11524" s="637"/>
      <c r="AA11524" s="650"/>
      <c r="AB11524" s="656"/>
      <c r="AC11524" s="1507">
        <f t="shared" si="4435"/>
        <v>1467</v>
      </c>
      <c r="AD11524" s="1508">
        <f t="shared" si="4436"/>
        <v>96563.111174999998</v>
      </c>
      <c r="AE11524" s="14">
        <f t="shared" si="4437"/>
        <v>8.6666666666666661</v>
      </c>
      <c r="AF11524" s="14">
        <f t="shared" si="4438"/>
        <v>103.33333333333333</v>
      </c>
      <c r="AG11524" s="14">
        <f t="shared" si="4439"/>
        <v>14.196774193548388</v>
      </c>
      <c r="AH11524" s="14">
        <f t="shared" si="4440"/>
        <v>5.5301075268817215</v>
      </c>
      <c r="AI11524" s="14">
        <f t="shared" si="4441"/>
        <v>571.44444444444457</v>
      </c>
      <c r="AJ11524" s="662"/>
    </row>
    <row r="11525" spans="1:36" ht="94.5" customHeight="1">
      <c r="A11525" s="1433">
        <v>15</v>
      </c>
      <c r="B11525" s="680" t="s">
        <v>3007</v>
      </c>
      <c r="C11525" s="681" t="s">
        <v>181</v>
      </c>
      <c r="D11525" s="648">
        <v>62.678249999999998</v>
      </c>
      <c r="E11525" s="647">
        <v>220</v>
      </c>
      <c r="F11525" s="673">
        <f t="shared" si="4442"/>
        <v>13789.215</v>
      </c>
      <c r="G11525" s="668" t="s">
        <v>2139</v>
      </c>
      <c r="H11525" s="667">
        <f t="shared" si="4443"/>
        <v>0</v>
      </c>
      <c r="I11525" s="3685" t="s">
        <v>3008</v>
      </c>
      <c r="J11525" s="668" t="s">
        <v>2874</v>
      </c>
      <c r="K11525" s="668"/>
      <c r="L11525" s="634" t="s">
        <v>3009</v>
      </c>
      <c r="M11525" s="674">
        <v>44683</v>
      </c>
      <c r="N11525" s="651">
        <v>0</v>
      </c>
      <c r="O11525" s="636">
        <v>0</v>
      </c>
      <c r="P11525" s="636">
        <v>0</v>
      </c>
      <c r="Q11525" s="636"/>
      <c r="R11525" s="636"/>
      <c r="S11525" s="650"/>
      <c r="T11525" s="635"/>
      <c r="U11525" s="635"/>
      <c r="V11525" s="635"/>
      <c r="W11525" s="635"/>
      <c r="X11525" s="650"/>
      <c r="Y11525" s="637"/>
      <c r="Z11525" s="637"/>
      <c r="AA11525" s="650"/>
      <c r="AB11525" s="656"/>
      <c r="AC11525" s="1507">
        <f t="shared" si="4435"/>
        <v>220</v>
      </c>
      <c r="AD11525" s="1508">
        <f t="shared" si="4436"/>
        <v>13789.215</v>
      </c>
      <c r="AE11525" s="14">
        <f t="shared" si="4437"/>
        <v>2.1</v>
      </c>
      <c r="AF11525" s="14">
        <f t="shared" si="4438"/>
        <v>0</v>
      </c>
      <c r="AG11525" s="14" t="e">
        <f t="shared" si="4439"/>
        <v>#DIV/0!</v>
      </c>
      <c r="AH11525" s="14" t="e">
        <f t="shared" si="4440"/>
        <v>#DIV/0!</v>
      </c>
      <c r="AI11525" s="14">
        <f t="shared" si="4441"/>
        <v>220</v>
      </c>
      <c r="AJ11525" s="662"/>
    </row>
    <row r="11526" spans="1:36" ht="66" customHeight="1">
      <c r="A11526" s="1433">
        <v>16</v>
      </c>
      <c r="B11526" s="680" t="s">
        <v>2285</v>
      </c>
      <c r="C11526" s="634" t="s">
        <v>66</v>
      </c>
      <c r="D11526" s="648">
        <v>147.44</v>
      </c>
      <c r="E11526" s="635">
        <v>460</v>
      </c>
      <c r="F11526" s="673">
        <f t="shared" si="4442"/>
        <v>67822.399999999994</v>
      </c>
      <c r="G11526" s="668" t="s">
        <v>2139</v>
      </c>
      <c r="H11526" s="667">
        <f t="shared" si="4443"/>
        <v>0</v>
      </c>
      <c r="I11526" s="3686" t="s">
        <v>3010</v>
      </c>
      <c r="J11526" s="674" t="s">
        <v>220</v>
      </c>
      <c r="K11526" s="3687"/>
      <c r="L11526" s="634">
        <v>0</v>
      </c>
      <c r="M11526" s="634">
        <v>0</v>
      </c>
      <c r="N11526" s="634">
        <v>0</v>
      </c>
      <c r="O11526" s="634">
        <v>0</v>
      </c>
      <c r="P11526" s="634">
        <v>0</v>
      </c>
      <c r="Q11526" s="634"/>
      <c r="R11526" s="634"/>
      <c r="S11526" s="634"/>
      <c r="T11526" s="635"/>
      <c r="U11526" s="635"/>
      <c r="V11526" s="635"/>
      <c r="W11526" s="635"/>
      <c r="X11526" s="634"/>
      <c r="Y11526" s="634"/>
      <c r="Z11526" s="634"/>
      <c r="AA11526" s="634"/>
      <c r="AB11526" s="656"/>
      <c r="AC11526" s="1507">
        <f t="shared" si="4435"/>
        <v>460</v>
      </c>
      <c r="AD11526" s="1508">
        <f t="shared" si="4436"/>
        <v>67822.399999999994</v>
      </c>
      <c r="AE11526" s="14">
        <f t="shared" si="4437"/>
        <v>5.0999999999999996</v>
      </c>
      <c r="AF11526" s="14">
        <f t="shared" si="4438"/>
        <v>0</v>
      </c>
      <c r="AG11526" s="14" t="e">
        <f t="shared" si="4439"/>
        <v>#DIV/0!</v>
      </c>
      <c r="AH11526" s="14" t="e">
        <f t="shared" si="4440"/>
        <v>#DIV/0!</v>
      </c>
      <c r="AI11526" s="14">
        <f t="shared" si="4441"/>
        <v>460</v>
      </c>
      <c r="AJ11526" s="662"/>
    </row>
    <row r="11527" spans="1:36" ht="66" customHeight="1">
      <c r="A11527" s="1433">
        <v>17</v>
      </c>
      <c r="B11527" s="680" t="s">
        <v>2285</v>
      </c>
      <c r="C11527" s="634" t="s">
        <v>238</v>
      </c>
      <c r="D11527" s="648">
        <v>2194.08</v>
      </c>
      <c r="E11527" s="635">
        <v>5.0799999999999965</v>
      </c>
      <c r="F11527" s="673">
        <f t="shared" si="4442"/>
        <v>11145.926399999991</v>
      </c>
      <c r="G11527" s="668" t="s">
        <v>2139</v>
      </c>
      <c r="H11527" s="667">
        <f t="shared" si="4443"/>
        <v>0</v>
      </c>
      <c r="I11527" s="3686" t="s">
        <v>2288</v>
      </c>
      <c r="J11527" s="674" t="s">
        <v>87</v>
      </c>
      <c r="K11527" s="3687"/>
      <c r="L11527" s="634">
        <v>0</v>
      </c>
      <c r="M11527" s="634">
        <v>0</v>
      </c>
      <c r="N11527" s="634">
        <v>3.72</v>
      </c>
      <c r="O11527" s="634">
        <v>1.36</v>
      </c>
      <c r="P11527" s="634">
        <v>0</v>
      </c>
      <c r="Q11527" s="634"/>
      <c r="R11527" s="634"/>
      <c r="S11527" s="634"/>
      <c r="T11527" s="635"/>
      <c r="U11527" s="635"/>
      <c r="V11527" s="635"/>
      <c r="W11527" s="635"/>
      <c r="X11527" s="634"/>
      <c r="Y11527" s="634"/>
      <c r="Z11527" s="634"/>
      <c r="AA11527" s="634"/>
      <c r="AB11527" s="656"/>
      <c r="AC11527" s="1507">
        <f t="shared" si="4435"/>
        <v>-3.7747582837255322E-15</v>
      </c>
      <c r="AD11527" s="1508">
        <f t="shared" si="4436"/>
        <v>-8.2821216551565159E-12</v>
      </c>
      <c r="AE11527" s="14">
        <f t="shared" si="4437"/>
        <v>6.9333333333333336</v>
      </c>
      <c r="AF11527" s="14">
        <f t="shared" si="4438"/>
        <v>1.6933333333333334</v>
      </c>
      <c r="AG11527" s="14">
        <f t="shared" si="4439"/>
        <v>-2.2291879628300387E-15</v>
      </c>
      <c r="AH11527" s="14">
        <f t="shared" si="4440"/>
        <v>-6.9333333333333362</v>
      </c>
      <c r="AI11527" s="14">
        <f t="shared" si="4441"/>
        <v>-11.740444444444449</v>
      </c>
      <c r="AJ11527" s="662"/>
    </row>
    <row r="11528" spans="1:36" ht="53.25" customHeight="1">
      <c r="A11528" s="1433">
        <v>18</v>
      </c>
      <c r="B11528" s="680" t="s">
        <v>3448</v>
      </c>
      <c r="C11528" s="637" t="s">
        <v>65</v>
      </c>
      <c r="D11528" s="648">
        <v>63.45</v>
      </c>
      <c r="E11528" s="647">
        <v>150</v>
      </c>
      <c r="F11528" s="673">
        <f t="shared" si="4442"/>
        <v>9517.5</v>
      </c>
      <c r="G11528" s="635">
        <v>0</v>
      </c>
      <c r="H11528" s="667">
        <f t="shared" si="4443"/>
        <v>0</v>
      </c>
      <c r="I11528" s="683">
        <v>44728</v>
      </c>
      <c r="J11528" s="3688">
        <v>45543</v>
      </c>
      <c r="K11528" s="668"/>
      <c r="L11528" s="3682" t="s">
        <v>3568</v>
      </c>
      <c r="M11528" s="684">
        <v>44726</v>
      </c>
      <c r="N11528" s="651">
        <v>18</v>
      </c>
      <c r="O11528" s="636">
        <v>27</v>
      </c>
      <c r="P11528" s="636">
        <v>59</v>
      </c>
      <c r="Q11528" s="636"/>
      <c r="R11528" s="636"/>
      <c r="S11528" s="634"/>
      <c r="T11528" s="635"/>
      <c r="U11528" s="635"/>
      <c r="V11528" s="634"/>
      <c r="W11528" s="634"/>
      <c r="X11528" s="634"/>
      <c r="Y11528" s="634"/>
      <c r="Z11528" s="634"/>
      <c r="AA11528" s="634"/>
      <c r="AB11528" s="656"/>
      <c r="AC11528" s="1507">
        <f t="shared" si="4435"/>
        <v>46</v>
      </c>
      <c r="AD11528" s="1508">
        <f t="shared" si="4436"/>
        <v>2918.7000000000003</v>
      </c>
      <c r="AE11528" s="14">
        <f t="shared" si="4437"/>
        <v>17.533333333333335</v>
      </c>
      <c r="AF11528" s="14">
        <f t="shared" si="4438"/>
        <v>34.666666666666664</v>
      </c>
      <c r="AG11528" s="14">
        <f t="shared" si="4439"/>
        <v>1.3269230769230771</v>
      </c>
      <c r="AH11528" s="14">
        <f t="shared" si="4440"/>
        <v>-16.206410256410258</v>
      </c>
      <c r="AI11528" s="14">
        <f t="shared" si="4441"/>
        <v>-561.82222222222219</v>
      </c>
      <c r="AJ11528" s="685"/>
    </row>
    <row r="11529" spans="1:36" ht="60.75" customHeight="1">
      <c r="A11529" s="1433">
        <v>20</v>
      </c>
      <c r="B11529" s="680" t="s">
        <v>4002</v>
      </c>
      <c r="C11529" s="637" t="s">
        <v>65</v>
      </c>
      <c r="D11529" s="648">
        <v>129.78</v>
      </c>
      <c r="E11529" s="647">
        <v>200</v>
      </c>
      <c r="F11529" s="673">
        <f t="shared" si="4442"/>
        <v>25956</v>
      </c>
      <c r="G11529" s="635">
        <v>0</v>
      </c>
      <c r="H11529" s="648">
        <f t="shared" si="4443"/>
        <v>0</v>
      </c>
      <c r="I11529" s="3665">
        <v>44918</v>
      </c>
      <c r="J11529" s="649">
        <v>45169</v>
      </c>
      <c r="K11529" s="674"/>
      <c r="L11529" s="668" t="s">
        <v>7564</v>
      </c>
      <c r="M11529" s="668" t="s">
        <v>577</v>
      </c>
      <c r="N11529" s="635">
        <v>30</v>
      </c>
      <c r="O11529" s="634">
        <v>60</v>
      </c>
      <c r="P11529" s="634">
        <v>80</v>
      </c>
      <c r="Q11529" s="3666"/>
      <c r="R11529" s="3667"/>
      <c r="S11529" s="635"/>
      <c r="T11529" s="635"/>
      <c r="U11529" s="650"/>
      <c r="V11529" s="650"/>
      <c r="W11529" s="650"/>
      <c r="X11529" s="650"/>
      <c r="Y11529" s="637"/>
      <c r="Z11529" s="637"/>
      <c r="AA11529" s="650"/>
      <c r="AB11529" s="656"/>
      <c r="AC11529" s="1507">
        <f t="shared" si="4435"/>
        <v>30</v>
      </c>
      <c r="AD11529" s="1508">
        <f t="shared" si="4436"/>
        <v>3893.4</v>
      </c>
      <c r="AE11529" s="14">
        <f t="shared" si="4437"/>
        <v>5.0666666666666664</v>
      </c>
      <c r="AF11529" s="14">
        <f t="shared" si="4438"/>
        <v>56.666666666666664</v>
      </c>
      <c r="AG11529" s="14">
        <f t="shared" si="4439"/>
        <v>0.52941176470588236</v>
      </c>
      <c r="AH11529" s="14">
        <f t="shared" si="4440"/>
        <v>-4.5372549019607842</v>
      </c>
      <c r="AI11529" s="14">
        <f t="shared" si="4441"/>
        <v>-257.11111111111109</v>
      </c>
      <c r="AJ11529" s="662"/>
    </row>
    <row r="11530" spans="1:36" ht="79.5" customHeight="1">
      <c r="A11530" s="1433">
        <v>21</v>
      </c>
      <c r="B11530" s="680" t="s">
        <v>4002</v>
      </c>
      <c r="C11530" s="637" t="s">
        <v>65</v>
      </c>
      <c r="D11530" s="648">
        <v>129.78</v>
      </c>
      <c r="E11530" s="647">
        <v>300</v>
      </c>
      <c r="F11530" s="673">
        <f t="shared" si="4442"/>
        <v>38934</v>
      </c>
      <c r="G11530" s="635">
        <v>0</v>
      </c>
      <c r="H11530" s="648">
        <f t="shared" si="4443"/>
        <v>0</v>
      </c>
      <c r="I11530" s="3665">
        <v>44918</v>
      </c>
      <c r="J11530" s="649">
        <v>45169</v>
      </c>
      <c r="K11530" s="674"/>
      <c r="L11530" s="668" t="s">
        <v>7565</v>
      </c>
      <c r="M11530" s="668" t="s">
        <v>7107</v>
      </c>
      <c r="N11530" s="635">
        <v>0</v>
      </c>
      <c r="O11530" s="634">
        <v>0</v>
      </c>
      <c r="P11530" s="634">
        <v>0</v>
      </c>
      <c r="Q11530" s="3666"/>
      <c r="R11530" s="3667"/>
      <c r="S11530" s="635"/>
      <c r="T11530" s="635"/>
      <c r="U11530" s="650"/>
      <c r="V11530" s="650"/>
      <c r="W11530" s="650"/>
      <c r="X11530" s="650"/>
      <c r="Y11530" s="637"/>
      <c r="Z11530" s="637"/>
      <c r="AA11530" s="650"/>
      <c r="AB11530" s="656"/>
      <c r="AC11530" s="1507">
        <f t="shared" si="4435"/>
        <v>300</v>
      </c>
      <c r="AD11530" s="1508">
        <f t="shared" si="4436"/>
        <v>38934</v>
      </c>
      <c r="AE11530" s="14">
        <f t="shared" si="4437"/>
        <v>5.0666666666666664</v>
      </c>
      <c r="AF11530" s="14">
        <f t="shared" si="4438"/>
        <v>0</v>
      </c>
      <c r="AG11530" s="14" t="e">
        <f t="shared" si="4439"/>
        <v>#DIV/0!</v>
      </c>
      <c r="AH11530" s="14" t="e">
        <f t="shared" si="4440"/>
        <v>#DIV/0!</v>
      </c>
      <c r="AI11530" s="14">
        <f t="shared" si="4441"/>
        <v>300</v>
      </c>
      <c r="AJ11530" s="662"/>
    </row>
    <row r="11531" spans="1:36" ht="53.25" customHeight="1">
      <c r="A11531" s="1433">
        <v>23</v>
      </c>
      <c r="B11531" s="680" t="s">
        <v>2289</v>
      </c>
      <c r="C11531" s="634" t="s">
        <v>66</v>
      </c>
      <c r="D11531" s="648">
        <v>12.30677</v>
      </c>
      <c r="E11531" s="647">
        <v>22</v>
      </c>
      <c r="F11531" s="673">
        <f t="shared" si="4442"/>
        <v>270.74894</v>
      </c>
      <c r="G11531" s="668" t="s">
        <v>2139</v>
      </c>
      <c r="H11531" s="667">
        <f t="shared" si="4443"/>
        <v>0</v>
      </c>
      <c r="I11531" s="3685" t="s">
        <v>711</v>
      </c>
      <c r="J11531" s="668" t="s">
        <v>83</v>
      </c>
      <c r="K11531" s="668"/>
      <c r="L11531" s="634">
        <v>0</v>
      </c>
      <c r="M11531" s="634">
        <v>0</v>
      </c>
      <c r="N11531" s="635">
        <v>1</v>
      </c>
      <c r="O11531" s="634">
        <v>1</v>
      </c>
      <c r="P11531" s="634">
        <v>0</v>
      </c>
      <c r="Q11531" s="634"/>
      <c r="R11531" s="634"/>
      <c r="S11531" s="634"/>
      <c r="T11531" s="635"/>
      <c r="U11531" s="635"/>
      <c r="V11531" s="634"/>
      <c r="W11531" s="634"/>
      <c r="X11531" s="634"/>
      <c r="Y11531" s="634"/>
      <c r="Z11531" s="634"/>
      <c r="AA11531" s="634"/>
      <c r="AB11531" s="656"/>
      <c r="AC11531" s="1507">
        <f t="shared" si="4435"/>
        <v>20</v>
      </c>
      <c r="AD11531" s="1508">
        <f t="shared" si="4436"/>
        <v>246.1354</v>
      </c>
      <c r="AE11531" s="14">
        <f t="shared" si="4437"/>
        <v>272.96666666666664</v>
      </c>
      <c r="AF11531" s="14">
        <f t="shared" si="4438"/>
        <v>0.66666666666666663</v>
      </c>
      <c r="AG11531" s="14">
        <f t="shared" si="4439"/>
        <v>30</v>
      </c>
      <c r="AH11531" s="14">
        <f t="shared" si="4440"/>
        <v>-242.96666666666664</v>
      </c>
      <c r="AI11531" s="14">
        <f t="shared" si="4441"/>
        <v>-161.97777777777776</v>
      </c>
      <c r="AJ11531" s="662"/>
    </row>
    <row r="11532" spans="1:36" ht="53.25" customHeight="1">
      <c r="A11532" s="1433">
        <v>24</v>
      </c>
      <c r="B11532" s="655" t="s">
        <v>82</v>
      </c>
      <c r="C11532" s="634" t="s">
        <v>66</v>
      </c>
      <c r="D11532" s="648">
        <v>28.27</v>
      </c>
      <c r="E11532" s="647">
        <v>116</v>
      </c>
      <c r="F11532" s="673">
        <f t="shared" si="4442"/>
        <v>3279.32</v>
      </c>
      <c r="G11532" s="668" t="s">
        <v>2139</v>
      </c>
      <c r="H11532" s="667">
        <f t="shared" si="4443"/>
        <v>0</v>
      </c>
      <c r="I11532" s="3685" t="s">
        <v>574</v>
      </c>
      <c r="J11532" s="668" t="s">
        <v>2291</v>
      </c>
      <c r="K11532" s="668"/>
      <c r="L11532" s="634" t="s">
        <v>4337</v>
      </c>
      <c r="M11532" s="684">
        <v>44540</v>
      </c>
      <c r="N11532" s="635">
        <v>20</v>
      </c>
      <c r="O11532" s="634">
        <v>3</v>
      </c>
      <c r="P11532" s="634">
        <v>5</v>
      </c>
      <c r="Q11532" s="634"/>
      <c r="R11532" s="634"/>
      <c r="S11532" s="634"/>
      <c r="T11532" s="635"/>
      <c r="U11532" s="635"/>
      <c r="V11532" s="634"/>
      <c r="W11532" s="634"/>
      <c r="X11532" s="634"/>
      <c r="Y11532" s="634"/>
      <c r="Z11532" s="634"/>
      <c r="AA11532" s="634"/>
      <c r="AB11532" s="656"/>
      <c r="AC11532" s="1507">
        <f t="shared" si="4435"/>
        <v>88</v>
      </c>
      <c r="AD11532" s="1508">
        <f t="shared" si="4436"/>
        <v>2487.7599999999998</v>
      </c>
      <c r="AE11532" s="14">
        <f t="shared" si="4437"/>
        <v>17.733333333333334</v>
      </c>
      <c r="AF11532" s="14">
        <f t="shared" si="4438"/>
        <v>9.3333333333333339</v>
      </c>
      <c r="AG11532" s="14">
        <f t="shared" si="4439"/>
        <v>9.4285714285714288</v>
      </c>
      <c r="AH11532" s="14">
        <f t="shared" si="4440"/>
        <v>-8.3047619047619055</v>
      </c>
      <c r="AI11532" s="14">
        <f t="shared" si="4441"/>
        <v>-77.51111111111112</v>
      </c>
      <c r="AJ11532" s="662"/>
    </row>
    <row r="11533" spans="1:36" ht="66" customHeight="1">
      <c r="A11533" s="1433">
        <v>25</v>
      </c>
      <c r="B11533" s="655" t="s">
        <v>82</v>
      </c>
      <c r="C11533" s="634" t="s">
        <v>66</v>
      </c>
      <c r="D11533" s="648">
        <v>28.27</v>
      </c>
      <c r="E11533" s="647">
        <v>120</v>
      </c>
      <c r="F11533" s="673">
        <f t="shared" si="4442"/>
        <v>3392.4</v>
      </c>
      <c r="G11533" s="668" t="s">
        <v>2139</v>
      </c>
      <c r="H11533" s="667">
        <f t="shared" si="4443"/>
        <v>0</v>
      </c>
      <c r="I11533" s="3685" t="s">
        <v>2288</v>
      </c>
      <c r="J11533" s="668" t="s">
        <v>868</v>
      </c>
      <c r="K11533" s="668"/>
      <c r="L11533" s="634" t="s">
        <v>2167</v>
      </c>
      <c r="M11533" s="684">
        <v>44594</v>
      </c>
      <c r="N11533" s="635">
        <v>0</v>
      </c>
      <c r="O11533" s="634">
        <v>0</v>
      </c>
      <c r="P11533" s="634">
        <v>0</v>
      </c>
      <c r="Q11533" s="634"/>
      <c r="R11533" s="634"/>
      <c r="S11533" s="634"/>
      <c r="T11533" s="635"/>
      <c r="U11533" s="635"/>
      <c r="V11533" s="634"/>
      <c r="W11533" s="634"/>
      <c r="X11533" s="634"/>
      <c r="Y11533" s="634"/>
      <c r="Z11533" s="634"/>
      <c r="AA11533" s="634"/>
      <c r="AB11533" s="656"/>
      <c r="AC11533" s="1507">
        <f t="shared" si="4435"/>
        <v>120</v>
      </c>
      <c r="AD11533" s="1508">
        <f t="shared" si="4436"/>
        <v>3392.4</v>
      </c>
      <c r="AE11533" s="14">
        <f t="shared" si="4437"/>
        <v>17.5</v>
      </c>
      <c r="AF11533" s="14">
        <f t="shared" si="4438"/>
        <v>0</v>
      </c>
      <c r="AG11533" s="14" t="e">
        <f t="shared" si="4439"/>
        <v>#DIV/0!</v>
      </c>
      <c r="AH11533" s="14" t="e">
        <f t="shared" si="4440"/>
        <v>#DIV/0!</v>
      </c>
      <c r="AI11533" s="14">
        <f t="shared" si="4441"/>
        <v>120</v>
      </c>
      <c r="AJ11533" s="662"/>
    </row>
    <row r="11534" spans="1:36" ht="67.5" customHeight="1">
      <c r="A11534" s="1433">
        <v>27</v>
      </c>
      <c r="B11534" s="680" t="s">
        <v>2292</v>
      </c>
      <c r="C11534" s="3689" t="s">
        <v>65</v>
      </c>
      <c r="D11534" s="648">
        <v>227.48</v>
      </c>
      <c r="E11534" s="647">
        <v>2340</v>
      </c>
      <c r="F11534" s="673">
        <f t="shared" si="4442"/>
        <v>532303.19999999995</v>
      </c>
      <c r="G11534" s="668" t="s">
        <v>2139</v>
      </c>
      <c r="H11534" s="667">
        <f t="shared" si="4443"/>
        <v>0</v>
      </c>
      <c r="I11534" s="3685" t="s">
        <v>711</v>
      </c>
      <c r="J11534" s="668" t="s">
        <v>2013</v>
      </c>
      <c r="K11534" s="668"/>
      <c r="L11534" s="634">
        <v>0</v>
      </c>
      <c r="M11534" s="634">
        <v>0</v>
      </c>
      <c r="N11534" s="635">
        <v>19</v>
      </c>
      <c r="O11534" s="634">
        <v>13</v>
      </c>
      <c r="P11534" s="634">
        <v>25</v>
      </c>
      <c r="Q11534" s="634"/>
      <c r="R11534" s="634"/>
      <c r="S11534" s="634"/>
      <c r="T11534" s="635"/>
      <c r="U11534" s="635"/>
      <c r="V11534" s="634"/>
      <c r="W11534" s="634"/>
      <c r="X11534" s="634"/>
      <c r="Y11534" s="634"/>
      <c r="Z11534" s="634"/>
      <c r="AA11534" s="634"/>
      <c r="AB11534" s="656"/>
      <c r="AC11534" s="1507">
        <f t="shared" si="4435"/>
        <v>2283</v>
      </c>
      <c r="AD11534" s="1508">
        <f t="shared" si="4436"/>
        <v>519336.83999999997</v>
      </c>
      <c r="AE11534" s="14">
        <f t="shared" si="4437"/>
        <v>5.4666666666666668</v>
      </c>
      <c r="AF11534" s="14">
        <f t="shared" si="4438"/>
        <v>19</v>
      </c>
      <c r="AG11534" s="14">
        <f t="shared" si="4439"/>
        <v>120.15789473684211</v>
      </c>
      <c r="AH11534" s="14">
        <f t="shared" si="4440"/>
        <v>114.69122807017544</v>
      </c>
      <c r="AI11534" s="14">
        <f t="shared" si="4441"/>
        <v>2179.1333333333332</v>
      </c>
      <c r="AJ11534" s="662"/>
    </row>
    <row r="11535" spans="1:36" ht="36.75" customHeight="1">
      <c r="A11535" s="1433">
        <v>28</v>
      </c>
      <c r="B11535" s="655" t="s">
        <v>871</v>
      </c>
      <c r="C11535" s="701" t="s">
        <v>262</v>
      </c>
      <c r="D11535" s="648">
        <v>0</v>
      </c>
      <c r="E11535" s="647">
        <v>6000</v>
      </c>
      <c r="F11535" s="673">
        <f t="shared" si="4442"/>
        <v>0</v>
      </c>
      <c r="G11535" s="668" t="s">
        <v>2139</v>
      </c>
      <c r="H11535" s="647">
        <f t="shared" si="4443"/>
        <v>0</v>
      </c>
      <c r="I11535" s="683">
        <v>44838</v>
      </c>
      <c r="J11535" s="649">
        <v>45184</v>
      </c>
      <c r="K11535" s="668"/>
      <c r="L11535" s="634"/>
      <c r="M11535" s="634"/>
      <c r="N11535" s="651">
        <v>1320</v>
      </c>
      <c r="O11535" s="636">
        <v>2360</v>
      </c>
      <c r="P11535" s="636">
        <v>1900</v>
      </c>
      <c r="Q11535" s="636"/>
      <c r="R11535" s="636"/>
      <c r="S11535" s="635"/>
      <c r="T11535" s="635"/>
      <c r="U11535" s="635"/>
      <c r="V11535" s="634"/>
      <c r="W11535" s="634"/>
      <c r="X11535" s="634"/>
      <c r="Y11535" s="634"/>
      <c r="Z11535" s="634"/>
      <c r="AA11535" s="634"/>
      <c r="AB11535" s="656"/>
      <c r="AC11535" s="1507">
        <f t="shared" si="4435"/>
        <v>420</v>
      </c>
      <c r="AD11535" s="1508">
        <f t="shared" si="4436"/>
        <v>0</v>
      </c>
      <c r="AE11535" s="14">
        <f t="shared" si="4437"/>
        <v>5.5666666666666664</v>
      </c>
      <c r="AF11535" s="14">
        <f t="shared" si="4438"/>
        <v>1860</v>
      </c>
      <c r="AG11535" s="14">
        <f t="shared" si="4439"/>
        <v>0.22580645161290322</v>
      </c>
      <c r="AH11535" s="14">
        <f t="shared" si="4440"/>
        <v>-5.3408602150537634</v>
      </c>
      <c r="AI11535" s="14">
        <f t="shared" si="4441"/>
        <v>-9934</v>
      </c>
      <c r="AJ11535" s="685"/>
    </row>
    <row r="11536" spans="1:36" ht="74.25" customHeight="1">
      <c r="A11536" s="1433">
        <v>29</v>
      </c>
      <c r="B11536" s="655" t="s">
        <v>4338</v>
      </c>
      <c r="C11536" s="701" t="s">
        <v>65</v>
      </c>
      <c r="D11536" s="648">
        <v>42.98</v>
      </c>
      <c r="E11536" s="647">
        <v>190</v>
      </c>
      <c r="F11536" s="673">
        <f t="shared" si="4442"/>
        <v>8166.2</v>
      </c>
      <c r="G11536" s="668" t="s">
        <v>2139</v>
      </c>
      <c r="H11536" s="648">
        <f t="shared" si="4443"/>
        <v>0</v>
      </c>
      <c r="I11536" s="668" t="s">
        <v>6563</v>
      </c>
      <c r="J11536" s="3690">
        <v>45077</v>
      </c>
      <c r="K11536" s="674"/>
      <c r="L11536" s="634">
        <v>920</v>
      </c>
      <c r="M11536" s="684">
        <v>44862</v>
      </c>
      <c r="N11536" s="635">
        <v>25</v>
      </c>
      <c r="O11536" s="634">
        <v>40</v>
      </c>
      <c r="P11536" s="634">
        <v>45</v>
      </c>
      <c r="Q11536" s="3666"/>
      <c r="R11536" s="3667"/>
      <c r="S11536" s="635"/>
      <c r="T11536" s="635"/>
      <c r="U11536" s="650"/>
      <c r="V11536" s="650"/>
      <c r="W11536" s="650"/>
      <c r="X11536" s="650"/>
      <c r="Y11536" s="637"/>
      <c r="Z11536" s="637"/>
      <c r="AA11536" s="650"/>
      <c r="AB11536" s="656"/>
      <c r="AC11536" s="1507">
        <f t="shared" si="4435"/>
        <v>80</v>
      </c>
      <c r="AD11536" s="1508">
        <f t="shared" si="4436"/>
        <v>3438.3999999999996</v>
      </c>
      <c r="AE11536" s="14">
        <f t="shared" si="4437"/>
        <v>2</v>
      </c>
      <c r="AF11536" s="14">
        <f t="shared" si="4438"/>
        <v>36.666666666666664</v>
      </c>
      <c r="AG11536" s="14">
        <f t="shared" si="4439"/>
        <v>2.1818181818181821</v>
      </c>
      <c r="AH11536" s="14">
        <f t="shared" si="4440"/>
        <v>0.1818181818181821</v>
      </c>
      <c r="AI11536" s="14">
        <f t="shared" si="4441"/>
        <v>6.6666666666666714</v>
      </c>
      <c r="AJ11536" s="662"/>
    </row>
    <row r="11537" spans="1:36" ht="49.5" customHeight="1">
      <c r="A11537" s="1433">
        <v>31</v>
      </c>
      <c r="B11537" s="3692" t="s">
        <v>4003</v>
      </c>
      <c r="C11537" s="3689" t="s">
        <v>181</v>
      </c>
      <c r="D11537" s="3693">
        <v>2.71</v>
      </c>
      <c r="E11537" s="647">
        <v>4000</v>
      </c>
      <c r="F11537" s="673">
        <f t="shared" si="4442"/>
        <v>10840</v>
      </c>
      <c r="G11537" s="3694">
        <v>0</v>
      </c>
      <c r="H11537" s="667">
        <f t="shared" si="4443"/>
        <v>0</v>
      </c>
      <c r="I11537" s="683">
        <v>44727</v>
      </c>
      <c r="J11537" s="683">
        <v>46446</v>
      </c>
      <c r="K11537" s="668"/>
      <c r="L11537" s="634" t="s">
        <v>3565</v>
      </c>
      <c r="M11537" s="684">
        <v>44726</v>
      </c>
      <c r="N11537" s="651">
        <v>100</v>
      </c>
      <c r="O11537" s="636">
        <v>300</v>
      </c>
      <c r="P11537" s="636">
        <v>100</v>
      </c>
      <c r="Q11537" s="636"/>
      <c r="R11537" s="636"/>
      <c r="S11537" s="634"/>
      <c r="T11537" s="635"/>
      <c r="U11537" s="635"/>
      <c r="V11537" s="634"/>
      <c r="W11537" s="634"/>
      <c r="X11537" s="634"/>
      <c r="Y11537" s="634"/>
      <c r="Z11537" s="634"/>
      <c r="AA11537" s="634"/>
      <c r="AB11537" s="656"/>
      <c r="AC11537" s="1507">
        <f t="shared" si="4435"/>
        <v>3500</v>
      </c>
      <c r="AD11537" s="1508">
        <f t="shared" si="4436"/>
        <v>9485</v>
      </c>
      <c r="AE11537" s="14">
        <f t="shared" si="4437"/>
        <v>47.633333333333333</v>
      </c>
      <c r="AF11537" s="14">
        <f t="shared" si="4438"/>
        <v>166.66666666666666</v>
      </c>
      <c r="AG11537" s="14">
        <f t="shared" si="4439"/>
        <v>21</v>
      </c>
      <c r="AH11537" s="14">
        <f t="shared" si="4440"/>
        <v>-26.633333333333333</v>
      </c>
      <c r="AI11537" s="14">
        <f t="shared" si="4441"/>
        <v>-4438.8888888888887</v>
      </c>
      <c r="AJ11537" s="685"/>
    </row>
    <row r="11538" spans="1:36" ht="29.25" customHeight="1">
      <c r="A11538" s="1433">
        <v>32</v>
      </c>
      <c r="B11538" s="3691" t="s">
        <v>2293</v>
      </c>
      <c r="C11538" s="634" t="s">
        <v>66</v>
      </c>
      <c r="D11538" s="648">
        <v>0.71</v>
      </c>
      <c r="E11538" s="647">
        <v>100</v>
      </c>
      <c r="F11538" s="673">
        <f t="shared" si="4442"/>
        <v>71</v>
      </c>
      <c r="G11538" s="668" t="s">
        <v>2139</v>
      </c>
      <c r="H11538" s="667">
        <f t="shared" si="4443"/>
        <v>0</v>
      </c>
      <c r="I11538" s="668" t="s">
        <v>2287</v>
      </c>
      <c r="J11538" s="668" t="s">
        <v>869</v>
      </c>
      <c r="K11538" s="668"/>
      <c r="L11538" s="634">
        <v>0</v>
      </c>
      <c r="M11538" s="634">
        <v>0</v>
      </c>
      <c r="N11538" s="635">
        <v>0</v>
      </c>
      <c r="O11538" s="634">
        <v>0</v>
      </c>
      <c r="P11538" s="634">
        <v>57</v>
      </c>
      <c r="Q11538" s="634"/>
      <c r="R11538" s="634"/>
      <c r="S11538" s="634"/>
      <c r="T11538" s="635"/>
      <c r="U11538" s="635"/>
      <c r="V11538" s="634"/>
      <c r="W11538" s="634"/>
      <c r="X11538" s="634"/>
      <c r="Y11538" s="634"/>
      <c r="Z11538" s="634"/>
      <c r="AA11538" s="634"/>
      <c r="AB11538" s="656"/>
      <c r="AC11538" s="1507">
        <f t="shared" si="4435"/>
        <v>43</v>
      </c>
      <c r="AD11538" s="1508">
        <f t="shared" si="4436"/>
        <v>30.529999999999998</v>
      </c>
      <c r="AE11538" s="14">
        <f t="shared" si="4437"/>
        <v>43.633333333333333</v>
      </c>
      <c r="AF11538" s="14">
        <f t="shared" si="4438"/>
        <v>19</v>
      </c>
      <c r="AG11538" s="14">
        <f t="shared" si="4439"/>
        <v>2.263157894736842</v>
      </c>
      <c r="AH11538" s="14">
        <f t="shared" si="4440"/>
        <v>-41.37017543859649</v>
      </c>
      <c r="AI11538" s="14">
        <f t="shared" si="4441"/>
        <v>-786.0333333333333</v>
      </c>
      <c r="AJ11538" s="662"/>
    </row>
    <row r="11539" spans="1:36" ht="33" customHeight="1">
      <c r="A11539" s="1433">
        <v>34</v>
      </c>
      <c r="B11539" s="3695" t="s">
        <v>2294</v>
      </c>
      <c r="C11539" s="634" t="s">
        <v>181</v>
      </c>
      <c r="D11539" s="648">
        <v>1.2312099999999999</v>
      </c>
      <c r="E11539" s="647">
        <v>2340</v>
      </c>
      <c r="F11539" s="673">
        <f t="shared" si="4442"/>
        <v>2881.0313999999998</v>
      </c>
      <c r="G11539" s="668" t="s">
        <v>2139</v>
      </c>
      <c r="H11539" s="667">
        <f t="shared" si="4443"/>
        <v>0</v>
      </c>
      <c r="I11539" s="668" t="s">
        <v>711</v>
      </c>
      <c r="J11539" s="668" t="s">
        <v>90</v>
      </c>
      <c r="K11539" s="668"/>
      <c r="L11539" s="634">
        <v>0</v>
      </c>
      <c r="M11539" s="634">
        <v>0</v>
      </c>
      <c r="N11539" s="635">
        <v>19</v>
      </c>
      <c r="O11539" s="634">
        <v>13</v>
      </c>
      <c r="P11539" s="634">
        <v>25</v>
      </c>
      <c r="Q11539" s="634"/>
      <c r="R11539" s="636"/>
      <c r="S11539" s="634"/>
      <c r="T11539" s="635"/>
      <c r="U11539" s="635"/>
      <c r="V11539" s="634"/>
      <c r="W11539" s="634"/>
      <c r="X11539" s="634"/>
      <c r="Y11539" s="634"/>
      <c r="Z11539" s="634"/>
      <c r="AA11539" s="634"/>
      <c r="AB11539" s="656"/>
      <c r="AC11539" s="1507">
        <f t="shared" si="4435"/>
        <v>2283</v>
      </c>
      <c r="AD11539" s="1508">
        <f t="shared" si="4436"/>
        <v>2810.8524299999999</v>
      </c>
      <c r="AE11539" s="14">
        <f t="shared" si="4437"/>
        <v>27.366666666666667</v>
      </c>
      <c r="AF11539" s="14">
        <f t="shared" si="4438"/>
        <v>19</v>
      </c>
      <c r="AG11539" s="14">
        <f t="shared" si="4439"/>
        <v>120.15789473684211</v>
      </c>
      <c r="AH11539" s="14">
        <f t="shared" si="4440"/>
        <v>92.791228070175436</v>
      </c>
      <c r="AI11539" s="14">
        <f t="shared" si="4441"/>
        <v>1763.0333333333333</v>
      </c>
      <c r="AJ11539" s="685"/>
    </row>
    <row r="11540" spans="1:36" ht="33.75" customHeight="1">
      <c r="A11540" s="4476" t="s">
        <v>2295</v>
      </c>
      <c r="B11540" s="4476"/>
      <c r="C11540" s="4476"/>
      <c r="D11540" s="4476"/>
      <c r="E11540" s="4476"/>
      <c r="F11540" s="4476"/>
      <c r="G11540" s="4476"/>
      <c r="H11540" s="4476"/>
      <c r="I11540" s="4476"/>
      <c r="J11540" s="4476"/>
      <c r="K11540" s="4476"/>
      <c r="L11540" s="4476"/>
      <c r="M11540" s="4476"/>
      <c r="N11540" s="4476"/>
      <c r="O11540" s="4476"/>
      <c r="P11540" s="4476"/>
      <c r="Q11540" s="4476"/>
      <c r="R11540" s="4476"/>
      <c r="S11540" s="4476"/>
      <c r="T11540" s="4476"/>
      <c r="U11540" s="4476"/>
      <c r="V11540" s="4476"/>
      <c r="W11540" s="4476"/>
      <c r="X11540" s="4476"/>
      <c r="Y11540" s="4476"/>
      <c r="Z11540" s="4476"/>
      <c r="AA11540" s="4476"/>
      <c r="AB11540" s="4476"/>
      <c r="AC11540" s="4476"/>
      <c r="AD11540" s="4476"/>
      <c r="AE11540" s="4476"/>
      <c r="AF11540" s="4476"/>
      <c r="AG11540" s="4476"/>
      <c r="AH11540" s="4476"/>
      <c r="AI11540" s="4476"/>
      <c r="AJ11540" s="4476"/>
    </row>
    <row r="11541" spans="1:36" ht="46.5" customHeight="1">
      <c r="A11541" s="685">
        <v>1</v>
      </c>
      <c r="B11541" s="655" t="s">
        <v>6435</v>
      </c>
      <c r="C11541" s="652" t="s">
        <v>65</v>
      </c>
      <c r="D11541" s="653">
        <v>25.207999999999998</v>
      </c>
      <c r="E11541" s="647">
        <v>61</v>
      </c>
      <c r="F11541" s="648">
        <f>D11541*E11541</f>
        <v>1537.6879999999999</v>
      </c>
      <c r="G11541" s="654">
        <v>0</v>
      </c>
      <c r="H11541" s="667">
        <f t="shared" ref="H11541:H11547" si="4444">D11541*G11541</f>
        <v>0</v>
      </c>
      <c r="I11541" s="683">
        <v>44893</v>
      </c>
      <c r="J11541" s="3696">
        <v>45108</v>
      </c>
      <c r="K11541" s="668"/>
      <c r="L11541" s="1429"/>
      <c r="M11541" s="1075"/>
      <c r="N11541" s="650">
        <v>33</v>
      </c>
      <c r="O11541" s="650">
        <v>11</v>
      </c>
      <c r="P11541" s="637">
        <v>10</v>
      </c>
      <c r="Q11541" s="650"/>
      <c r="R11541" s="650"/>
      <c r="S11541" s="650"/>
      <c r="T11541" s="634"/>
      <c r="U11541" s="634"/>
      <c r="V11541" s="634"/>
      <c r="W11541" s="634"/>
      <c r="X11541" s="634"/>
      <c r="Y11541" s="634"/>
      <c r="Z11541" s="634"/>
      <c r="AA11541" s="650"/>
      <c r="AB11541" s="656"/>
      <c r="AC11541" s="1507">
        <f t="shared" ref="AC11541:AC11569" si="4445">E11541+G11541-N11541-O11541-AA11541-P11541-Q11541-R11541-S11541-T11541-U11541-V11541-W11541-X11541-Y11541</f>
        <v>7</v>
      </c>
      <c r="AD11541" s="1508">
        <f t="shared" ref="AD11541:AD11569" si="4446">D11541*AC11541</f>
        <v>176.45599999999999</v>
      </c>
      <c r="AE11541" s="14">
        <f t="shared" ref="AE11541:AE11569" si="4447">(J11541-"01.04.2023")/30</f>
        <v>3.0333333333333332</v>
      </c>
      <c r="AF11541" s="14">
        <f t="shared" ref="AF11541:AF11569" si="4448">(N11541+O11541+P11541+Q11541+R11541+S11541+T11541+U11541+V11541+W11541+X11541+Y11541)/3</f>
        <v>18</v>
      </c>
      <c r="AG11541" s="14">
        <f t="shared" ref="AG11541:AG11569" si="4449">AC11541/AF11541</f>
        <v>0.3888888888888889</v>
      </c>
      <c r="AH11541" s="14">
        <f t="shared" ref="AH11541:AH11569" si="4450">AG11541-AE11541</f>
        <v>-2.6444444444444444</v>
      </c>
      <c r="AI11541" s="14">
        <f t="shared" ref="AI11541:AI11569" si="4451">AC11541-(AE11541*AF11541)</f>
        <v>-47.599999999999994</v>
      </c>
      <c r="AJ11541" s="685"/>
    </row>
    <row r="11542" spans="1:36" ht="37.5" customHeight="1">
      <c r="A11542" s="685">
        <v>3</v>
      </c>
      <c r="B11542" s="655" t="s">
        <v>4004</v>
      </c>
      <c r="C11542" s="652" t="s">
        <v>224</v>
      </c>
      <c r="D11542" s="663">
        <v>92</v>
      </c>
      <c r="E11542" s="647">
        <v>0</v>
      </c>
      <c r="F11542" s="648">
        <v>0</v>
      </c>
      <c r="G11542" s="654">
        <v>1200</v>
      </c>
      <c r="H11542" s="667">
        <f t="shared" si="4444"/>
        <v>110400</v>
      </c>
      <c r="I11542" s="657">
        <v>44999</v>
      </c>
      <c r="J11542" s="3696">
        <v>45077</v>
      </c>
      <c r="K11542" s="668"/>
      <c r="L11542" s="1429"/>
      <c r="M11542" s="1075"/>
      <c r="N11542" s="637"/>
      <c r="O11542" s="637"/>
      <c r="P11542" s="637">
        <v>755</v>
      </c>
      <c r="Q11542" s="637"/>
      <c r="R11542" s="637"/>
      <c r="S11542" s="637"/>
      <c r="T11542" s="634"/>
      <c r="U11542" s="634"/>
      <c r="V11542" s="634"/>
      <c r="W11542" s="634"/>
      <c r="X11542" s="634"/>
      <c r="Y11542" s="634"/>
      <c r="Z11542" s="634"/>
      <c r="AA11542" s="650"/>
      <c r="AB11542" s="656"/>
      <c r="AC11542" s="1507">
        <f t="shared" si="4445"/>
        <v>445</v>
      </c>
      <c r="AD11542" s="1508">
        <f t="shared" si="4446"/>
        <v>40940</v>
      </c>
      <c r="AE11542" s="14">
        <f t="shared" si="4447"/>
        <v>2</v>
      </c>
      <c r="AF11542" s="14">
        <f t="shared" si="4448"/>
        <v>251.66666666666666</v>
      </c>
      <c r="AG11542" s="14">
        <f t="shared" si="4449"/>
        <v>1.7682119205298015</v>
      </c>
      <c r="AH11542" s="14">
        <f t="shared" si="4450"/>
        <v>-0.23178807947019853</v>
      </c>
      <c r="AI11542" s="14">
        <f t="shared" si="4451"/>
        <v>-58.333333333333314</v>
      </c>
      <c r="AJ11542" s="685"/>
    </row>
    <row r="11543" spans="1:36" ht="37.5" customHeight="1">
      <c r="A11543" s="685">
        <v>4</v>
      </c>
      <c r="B11543" s="655" t="s">
        <v>8344</v>
      </c>
      <c r="C11543" s="652" t="s">
        <v>66</v>
      </c>
      <c r="D11543" s="663">
        <v>3092.24</v>
      </c>
      <c r="E11543" s="647">
        <v>3</v>
      </c>
      <c r="F11543" s="648">
        <f t="shared" ref="F11543:F11549" si="4452">D11543*E11543</f>
        <v>9276.7199999999993</v>
      </c>
      <c r="G11543" s="654">
        <v>0</v>
      </c>
      <c r="H11543" s="667">
        <f t="shared" si="4444"/>
        <v>0</v>
      </c>
      <c r="I11543" s="683">
        <v>44840</v>
      </c>
      <c r="J11543" s="3696"/>
      <c r="K11543" s="668"/>
      <c r="L11543" s="1429" t="s">
        <v>5997</v>
      </c>
      <c r="M11543" s="1075">
        <v>44834</v>
      </c>
      <c r="N11543" s="637">
        <v>0</v>
      </c>
      <c r="O11543" s="637">
        <v>0</v>
      </c>
      <c r="P11543" s="637">
        <v>0</v>
      </c>
      <c r="Q11543" s="637"/>
      <c r="R11543" s="637"/>
      <c r="S11543" s="637"/>
      <c r="T11543" s="634"/>
      <c r="U11543" s="634"/>
      <c r="V11543" s="634"/>
      <c r="W11543" s="634"/>
      <c r="X11543" s="634"/>
      <c r="Y11543" s="634"/>
      <c r="Z11543" s="634"/>
      <c r="AA11543" s="650"/>
      <c r="AB11543" s="656"/>
      <c r="AC11543" s="1507">
        <f t="shared" si="4445"/>
        <v>3</v>
      </c>
      <c r="AD11543" s="1508">
        <f t="shared" si="4446"/>
        <v>9276.7199999999993</v>
      </c>
      <c r="AE11543" s="14">
        <f t="shared" si="4447"/>
        <v>-1500.5666666666666</v>
      </c>
      <c r="AF11543" s="14">
        <f t="shared" si="4448"/>
        <v>0</v>
      </c>
      <c r="AG11543" s="14" t="e">
        <f t="shared" si="4449"/>
        <v>#DIV/0!</v>
      </c>
      <c r="AH11543" s="14" t="e">
        <f t="shared" si="4450"/>
        <v>#DIV/0!</v>
      </c>
      <c r="AI11543" s="14">
        <f t="shared" si="4451"/>
        <v>3</v>
      </c>
      <c r="AJ11543" s="685"/>
    </row>
    <row r="11544" spans="1:36" ht="37.5" customHeight="1">
      <c r="A11544" s="685">
        <v>5</v>
      </c>
      <c r="B11544" s="655" t="s">
        <v>5998</v>
      </c>
      <c r="C11544" s="652" t="s">
        <v>66</v>
      </c>
      <c r="D11544" s="663">
        <v>3986.01</v>
      </c>
      <c r="E11544" s="647">
        <v>1</v>
      </c>
      <c r="F11544" s="648">
        <f t="shared" si="4452"/>
        <v>3986.01</v>
      </c>
      <c r="G11544" s="654">
        <v>0</v>
      </c>
      <c r="H11544" s="667">
        <f t="shared" si="4444"/>
        <v>0</v>
      </c>
      <c r="I11544" s="683">
        <v>44840</v>
      </c>
      <c r="J11544" s="3696"/>
      <c r="K11544" s="668"/>
      <c r="L11544" s="1429" t="s">
        <v>5997</v>
      </c>
      <c r="M11544" s="1075">
        <v>44834</v>
      </c>
      <c r="N11544" s="637">
        <v>0</v>
      </c>
      <c r="O11544" s="637">
        <v>0</v>
      </c>
      <c r="P11544" s="637">
        <v>0</v>
      </c>
      <c r="Q11544" s="637"/>
      <c r="R11544" s="637"/>
      <c r="S11544" s="637"/>
      <c r="T11544" s="634"/>
      <c r="U11544" s="634"/>
      <c r="V11544" s="634"/>
      <c r="W11544" s="634"/>
      <c r="X11544" s="634"/>
      <c r="Y11544" s="634"/>
      <c r="Z11544" s="634"/>
      <c r="AA11544" s="650"/>
      <c r="AB11544" s="656"/>
      <c r="AC11544" s="1507">
        <f t="shared" si="4445"/>
        <v>1</v>
      </c>
      <c r="AD11544" s="1508">
        <f t="shared" si="4446"/>
        <v>3986.01</v>
      </c>
      <c r="AE11544" s="14">
        <f t="shared" si="4447"/>
        <v>-1500.5666666666666</v>
      </c>
      <c r="AF11544" s="14">
        <f t="shared" si="4448"/>
        <v>0</v>
      </c>
      <c r="AG11544" s="14" t="e">
        <f t="shared" si="4449"/>
        <v>#DIV/0!</v>
      </c>
      <c r="AH11544" s="14" t="e">
        <f t="shared" si="4450"/>
        <v>#DIV/0!</v>
      </c>
      <c r="AI11544" s="14">
        <f t="shared" si="4451"/>
        <v>1</v>
      </c>
      <c r="AJ11544" s="685"/>
    </row>
    <row r="11545" spans="1:36" ht="36" customHeight="1">
      <c r="A11545" s="685">
        <v>6</v>
      </c>
      <c r="B11545" s="664" t="s">
        <v>5333</v>
      </c>
      <c r="C11545" s="665" t="s">
        <v>430</v>
      </c>
      <c r="D11545" s="648">
        <v>0</v>
      </c>
      <c r="E11545" s="647">
        <v>33</v>
      </c>
      <c r="F11545" s="648">
        <f t="shared" si="4452"/>
        <v>0</v>
      </c>
      <c r="G11545" s="654">
        <v>0</v>
      </c>
      <c r="H11545" s="667">
        <f t="shared" si="4444"/>
        <v>0</v>
      </c>
      <c r="I11545" s="683">
        <v>44832</v>
      </c>
      <c r="J11545" s="3696"/>
      <c r="K11545" s="668"/>
      <c r="L11545" s="1429"/>
      <c r="M11545" s="1075"/>
      <c r="N11545" s="637">
        <v>7</v>
      </c>
      <c r="O11545" s="637">
        <v>21</v>
      </c>
      <c r="P11545" s="637">
        <v>2</v>
      </c>
      <c r="Q11545" s="637"/>
      <c r="R11545" s="637"/>
      <c r="S11545" s="637"/>
      <c r="T11545" s="634"/>
      <c r="U11545" s="634"/>
      <c r="V11545" s="634"/>
      <c r="W11545" s="634"/>
      <c r="X11545" s="634"/>
      <c r="Y11545" s="634"/>
      <c r="Z11545" s="634"/>
      <c r="AA11545" s="650"/>
      <c r="AB11545" s="656"/>
      <c r="AC11545" s="1507">
        <f t="shared" si="4445"/>
        <v>3</v>
      </c>
      <c r="AD11545" s="1508">
        <f t="shared" si="4446"/>
        <v>0</v>
      </c>
      <c r="AE11545" s="14">
        <f t="shared" si="4447"/>
        <v>-1500.5666666666666</v>
      </c>
      <c r="AF11545" s="14">
        <f t="shared" si="4448"/>
        <v>10</v>
      </c>
      <c r="AG11545" s="14">
        <f t="shared" si="4449"/>
        <v>0.3</v>
      </c>
      <c r="AH11545" s="14">
        <f t="shared" si="4450"/>
        <v>1500.8666666666666</v>
      </c>
      <c r="AI11545" s="14">
        <f t="shared" si="4451"/>
        <v>15008.666666666666</v>
      </c>
      <c r="AJ11545" s="685"/>
    </row>
    <row r="11546" spans="1:36" ht="36" customHeight="1">
      <c r="A11546" s="685">
        <v>8</v>
      </c>
      <c r="B11546" s="655" t="s">
        <v>5917</v>
      </c>
      <c r="C11546" s="652" t="s">
        <v>66</v>
      </c>
      <c r="D11546" s="663">
        <v>10.27</v>
      </c>
      <c r="E11546" s="647">
        <v>150</v>
      </c>
      <c r="F11546" s="648">
        <f t="shared" si="4452"/>
        <v>1540.5</v>
      </c>
      <c r="G11546" s="654">
        <v>0</v>
      </c>
      <c r="H11546" s="667">
        <f t="shared" si="4444"/>
        <v>0</v>
      </c>
      <c r="I11546" s="683">
        <v>44840</v>
      </c>
      <c r="J11546" s="3696"/>
      <c r="K11546" s="668"/>
      <c r="L11546" s="1429" t="s">
        <v>5997</v>
      </c>
      <c r="M11546" s="1075">
        <v>44834</v>
      </c>
      <c r="N11546" s="637">
        <v>0</v>
      </c>
      <c r="O11546" s="637">
        <v>0</v>
      </c>
      <c r="P11546" s="637">
        <v>0</v>
      </c>
      <c r="Q11546" s="637"/>
      <c r="R11546" s="637"/>
      <c r="S11546" s="637"/>
      <c r="T11546" s="634"/>
      <c r="U11546" s="634"/>
      <c r="V11546" s="634"/>
      <c r="W11546" s="634"/>
      <c r="X11546" s="634"/>
      <c r="Y11546" s="634"/>
      <c r="Z11546" s="634"/>
      <c r="AA11546" s="650"/>
      <c r="AB11546" s="656"/>
      <c r="AC11546" s="1507">
        <f t="shared" si="4445"/>
        <v>150</v>
      </c>
      <c r="AD11546" s="1508">
        <f t="shared" si="4446"/>
        <v>1540.5</v>
      </c>
      <c r="AE11546" s="14">
        <f t="shared" si="4447"/>
        <v>-1500.5666666666666</v>
      </c>
      <c r="AF11546" s="14">
        <f t="shared" si="4448"/>
        <v>0</v>
      </c>
      <c r="AG11546" s="14" t="e">
        <f t="shared" si="4449"/>
        <v>#DIV/0!</v>
      </c>
      <c r="AH11546" s="14" t="e">
        <f t="shared" si="4450"/>
        <v>#DIV/0!</v>
      </c>
      <c r="AI11546" s="14">
        <f t="shared" si="4451"/>
        <v>150</v>
      </c>
      <c r="AJ11546" s="685"/>
    </row>
    <row r="11547" spans="1:36" ht="36" customHeight="1">
      <c r="A11547" s="685">
        <v>9</v>
      </c>
      <c r="B11547" s="680" t="s">
        <v>8345</v>
      </c>
      <c r="C11547" s="652" t="s">
        <v>66</v>
      </c>
      <c r="D11547" s="663">
        <v>10.29</v>
      </c>
      <c r="E11547" s="647">
        <v>20</v>
      </c>
      <c r="F11547" s="648">
        <f t="shared" si="4452"/>
        <v>205.79999999999998</v>
      </c>
      <c r="G11547" s="654">
        <v>0</v>
      </c>
      <c r="H11547" s="667">
        <f t="shared" si="4444"/>
        <v>0</v>
      </c>
      <c r="I11547" s="683">
        <v>44840</v>
      </c>
      <c r="J11547" s="3696"/>
      <c r="K11547" s="668"/>
      <c r="L11547" s="1429" t="s">
        <v>5997</v>
      </c>
      <c r="M11547" s="1075">
        <v>44834</v>
      </c>
      <c r="N11547" s="637">
        <v>0</v>
      </c>
      <c r="O11547" s="637">
        <v>0</v>
      </c>
      <c r="P11547" s="637">
        <v>0</v>
      </c>
      <c r="Q11547" s="637"/>
      <c r="R11547" s="637"/>
      <c r="S11547" s="637"/>
      <c r="T11547" s="634"/>
      <c r="U11547" s="634"/>
      <c r="V11547" s="634"/>
      <c r="W11547" s="634"/>
      <c r="X11547" s="634"/>
      <c r="Y11547" s="634"/>
      <c r="Z11547" s="634"/>
      <c r="AA11547" s="650"/>
      <c r="AB11547" s="656"/>
      <c r="AC11547" s="1507">
        <f t="shared" si="4445"/>
        <v>20</v>
      </c>
      <c r="AD11547" s="1508">
        <f t="shared" si="4446"/>
        <v>205.79999999999998</v>
      </c>
      <c r="AE11547" s="14">
        <f t="shared" si="4447"/>
        <v>-1500.5666666666666</v>
      </c>
      <c r="AF11547" s="14">
        <f t="shared" si="4448"/>
        <v>0</v>
      </c>
      <c r="AG11547" s="14" t="e">
        <f t="shared" si="4449"/>
        <v>#DIV/0!</v>
      </c>
      <c r="AH11547" s="14" t="e">
        <f t="shared" si="4450"/>
        <v>#DIV/0!</v>
      </c>
      <c r="AI11547" s="14">
        <f t="shared" si="4451"/>
        <v>20</v>
      </c>
      <c r="AJ11547" s="685"/>
    </row>
    <row r="11548" spans="1:36" ht="62.25" customHeight="1">
      <c r="A11548" s="685">
        <v>11</v>
      </c>
      <c r="B11548" s="655" t="s">
        <v>7187</v>
      </c>
      <c r="C11548" s="1073" t="s">
        <v>156</v>
      </c>
      <c r="D11548" s="653">
        <v>1</v>
      </c>
      <c r="E11548" s="647">
        <v>28</v>
      </c>
      <c r="F11548" s="648">
        <f t="shared" si="4452"/>
        <v>28</v>
      </c>
      <c r="G11548" s="654">
        <v>0</v>
      </c>
      <c r="H11548" s="667">
        <f>D11548*G11548</f>
        <v>0</v>
      </c>
      <c r="I11548" s="683">
        <v>44923</v>
      </c>
      <c r="J11548" s="3696">
        <v>46113</v>
      </c>
      <c r="K11548" s="668"/>
      <c r="L11548" s="1429"/>
      <c r="M11548" s="1075"/>
      <c r="N11548" s="637">
        <v>4</v>
      </c>
      <c r="O11548" s="637">
        <v>7</v>
      </c>
      <c r="P11548" s="637">
        <v>10</v>
      </c>
      <c r="Q11548" s="637"/>
      <c r="R11548" s="637"/>
      <c r="S11548" s="637"/>
      <c r="T11548" s="634"/>
      <c r="U11548" s="634"/>
      <c r="V11548" s="634"/>
      <c r="W11548" s="634"/>
      <c r="X11548" s="634"/>
      <c r="Y11548" s="634"/>
      <c r="Z11548" s="634"/>
      <c r="AA11548" s="650"/>
      <c r="AB11548" s="656"/>
      <c r="AC11548" s="1507">
        <f t="shared" si="4445"/>
        <v>7</v>
      </c>
      <c r="AD11548" s="1508">
        <f t="shared" si="4446"/>
        <v>7</v>
      </c>
      <c r="AE11548" s="14">
        <f t="shared" si="4447"/>
        <v>36.533333333333331</v>
      </c>
      <c r="AF11548" s="14">
        <f t="shared" si="4448"/>
        <v>7</v>
      </c>
      <c r="AG11548" s="14">
        <f t="shared" si="4449"/>
        <v>1</v>
      </c>
      <c r="AH11548" s="14">
        <f t="shared" si="4450"/>
        <v>-35.533333333333331</v>
      </c>
      <c r="AI11548" s="14">
        <f t="shared" si="4451"/>
        <v>-248.73333333333332</v>
      </c>
      <c r="AJ11548" s="685"/>
    </row>
    <row r="11549" spans="1:36" ht="15.75">
      <c r="A11549" s="685">
        <v>14</v>
      </c>
      <c r="B11549" s="666" t="s">
        <v>5442</v>
      </c>
      <c r="C11549" s="665" t="s">
        <v>430</v>
      </c>
      <c r="D11549" s="648">
        <v>0</v>
      </c>
      <c r="E11549" s="647">
        <v>70</v>
      </c>
      <c r="F11549" s="648">
        <f t="shared" si="4452"/>
        <v>0</v>
      </c>
      <c r="G11549" s="654">
        <v>0</v>
      </c>
      <c r="H11549" s="667">
        <f t="shared" ref="H11549:H11554" si="4453">D11549*G11549</f>
        <v>0</v>
      </c>
      <c r="I11549" s="683">
        <v>44832</v>
      </c>
      <c r="J11549" s="3696"/>
      <c r="K11549" s="668"/>
      <c r="L11549" s="1429"/>
      <c r="M11549" s="1075"/>
      <c r="N11549" s="637">
        <v>12</v>
      </c>
      <c r="O11549" s="637">
        <v>19</v>
      </c>
      <c r="P11549" s="637">
        <v>3</v>
      </c>
      <c r="Q11549" s="637"/>
      <c r="R11549" s="637"/>
      <c r="S11549" s="637"/>
      <c r="T11549" s="634"/>
      <c r="U11549" s="634"/>
      <c r="V11549" s="634"/>
      <c r="W11549" s="634"/>
      <c r="X11549" s="634"/>
      <c r="Y11549" s="634"/>
      <c r="Z11549" s="634"/>
      <c r="AA11549" s="650"/>
      <c r="AB11549" s="656"/>
      <c r="AC11549" s="1507">
        <f t="shared" si="4445"/>
        <v>36</v>
      </c>
      <c r="AD11549" s="1508">
        <f t="shared" si="4446"/>
        <v>0</v>
      </c>
      <c r="AE11549" s="14">
        <f t="shared" si="4447"/>
        <v>-1500.5666666666666</v>
      </c>
      <c r="AF11549" s="14">
        <f t="shared" si="4448"/>
        <v>11.333333333333334</v>
      </c>
      <c r="AG11549" s="14">
        <f t="shared" si="4449"/>
        <v>3.1764705882352939</v>
      </c>
      <c r="AH11549" s="14">
        <f t="shared" si="4450"/>
        <v>1503.743137254902</v>
      </c>
      <c r="AI11549" s="14">
        <f t="shared" si="4451"/>
        <v>17042.422222222223</v>
      </c>
      <c r="AJ11549" s="685"/>
    </row>
    <row r="11550" spans="1:36" ht="29.25" customHeight="1">
      <c r="A11550" s="685">
        <v>17</v>
      </c>
      <c r="B11550" s="655" t="s">
        <v>5915</v>
      </c>
      <c r="C11550" s="652" t="s">
        <v>66</v>
      </c>
      <c r="D11550" s="663">
        <v>1327.44</v>
      </c>
      <c r="E11550" s="647">
        <v>2</v>
      </c>
      <c r="F11550" s="648">
        <f>D11550*E11550</f>
        <v>2654.88</v>
      </c>
      <c r="G11550" s="654">
        <v>0</v>
      </c>
      <c r="H11550" s="667">
        <f t="shared" si="4453"/>
        <v>0</v>
      </c>
      <c r="I11550" s="683">
        <v>44840</v>
      </c>
      <c r="J11550" s="3696"/>
      <c r="K11550" s="668"/>
      <c r="L11550" s="1429" t="s">
        <v>5997</v>
      </c>
      <c r="M11550" s="1075">
        <v>44834</v>
      </c>
      <c r="N11550" s="637">
        <v>0</v>
      </c>
      <c r="O11550" s="637">
        <v>0</v>
      </c>
      <c r="P11550" s="637">
        <v>0</v>
      </c>
      <c r="Q11550" s="637"/>
      <c r="R11550" s="637"/>
      <c r="S11550" s="637"/>
      <c r="T11550" s="634"/>
      <c r="U11550" s="634"/>
      <c r="V11550" s="634"/>
      <c r="W11550" s="634"/>
      <c r="X11550" s="634"/>
      <c r="Y11550" s="634"/>
      <c r="Z11550" s="634"/>
      <c r="AA11550" s="650"/>
      <c r="AB11550" s="656"/>
      <c r="AC11550" s="1507">
        <f t="shared" si="4445"/>
        <v>2</v>
      </c>
      <c r="AD11550" s="1508">
        <f t="shared" si="4446"/>
        <v>2654.88</v>
      </c>
      <c r="AE11550" s="14">
        <f t="shared" si="4447"/>
        <v>-1500.5666666666666</v>
      </c>
      <c r="AF11550" s="14">
        <f t="shared" si="4448"/>
        <v>0</v>
      </c>
      <c r="AG11550" s="14" t="e">
        <f t="shared" si="4449"/>
        <v>#DIV/0!</v>
      </c>
      <c r="AH11550" s="14" t="e">
        <f t="shared" si="4450"/>
        <v>#DIV/0!</v>
      </c>
      <c r="AI11550" s="14">
        <f t="shared" si="4451"/>
        <v>2</v>
      </c>
      <c r="AJ11550" s="685"/>
    </row>
    <row r="11551" spans="1:36" ht="29.25" customHeight="1">
      <c r="A11551" s="685">
        <v>18</v>
      </c>
      <c r="B11551" s="3697" t="s">
        <v>4554</v>
      </c>
      <c r="C11551" s="1073" t="s">
        <v>66</v>
      </c>
      <c r="D11551" s="1152">
        <v>36.29</v>
      </c>
      <c r="E11551" s="647">
        <v>10</v>
      </c>
      <c r="F11551" s="648">
        <f>D11551*E11551</f>
        <v>362.9</v>
      </c>
      <c r="G11551" s="654">
        <v>0</v>
      </c>
      <c r="H11551" s="667">
        <f t="shared" si="4453"/>
        <v>0</v>
      </c>
      <c r="I11551" s="683">
        <v>44775</v>
      </c>
      <c r="J11551" s="3696"/>
      <c r="K11551" s="668"/>
      <c r="L11551" s="1429" t="s">
        <v>1938</v>
      </c>
      <c r="M11551" s="1075">
        <v>44769</v>
      </c>
      <c r="N11551" s="637">
        <v>0</v>
      </c>
      <c r="O11551" s="637">
        <v>0</v>
      </c>
      <c r="P11551" s="637">
        <v>0</v>
      </c>
      <c r="Q11551" s="637"/>
      <c r="R11551" s="637"/>
      <c r="S11551" s="637"/>
      <c r="T11551" s="634"/>
      <c r="U11551" s="634"/>
      <c r="V11551" s="634"/>
      <c r="W11551" s="634"/>
      <c r="X11551" s="634"/>
      <c r="Y11551" s="634"/>
      <c r="Z11551" s="634"/>
      <c r="AA11551" s="650"/>
      <c r="AB11551" s="656"/>
      <c r="AC11551" s="1507">
        <f t="shared" si="4445"/>
        <v>10</v>
      </c>
      <c r="AD11551" s="1508">
        <f t="shared" si="4446"/>
        <v>362.9</v>
      </c>
      <c r="AE11551" s="14">
        <f t="shared" si="4447"/>
        <v>-1500.5666666666666</v>
      </c>
      <c r="AF11551" s="14">
        <f t="shared" si="4448"/>
        <v>0</v>
      </c>
      <c r="AG11551" s="14" t="e">
        <f t="shared" si="4449"/>
        <v>#DIV/0!</v>
      </c>
      <c r="AH11551" s="14" t="e">
        <f t="shared" si="4450"/>
        <v>#DIV/0!</v>
      </c>
      <c r="AI11551" s="14">
        <f t="shared" si="4451"/>
        <v>10</v>
      </c>
      <c r="AJ11551" s="685"/>
    </row>
    <row r="11552" spans="1:36" ht="17.25" customHeight="1">
      <c r="A11552" s="685">
        <v>20</v>
      </c>
      <c r="B11552" s="655" t="s">
        <v>9284</v>
      </c>
      <c r="C11552" s="655" t="s">
        <v>224</v>
      </c>
      <c r="D11552" s="653">
        <v>76.13</v>
      </c>
      <c r="E11552" s="647">
        <v>0</v>
      </c>
      <c r="F11552" s="648">
        <f>E11552*D11552</f>
        <v>0</v>
      </c>
      <c r="G11552" s="654">
        <v>200</v>
      </c>
      <c r="H11552" s="667">
        <f t="shared" si="4453"/>
        <v>15226</v>
      </c>
      <c r="I11552" s="657">
        <v>44965</v>
      </c>
      <c r="J11552" s="3696"/>
      <c r="K11552" s="668"/>
      <c r="L11552" s="1429"/>
      <c r="M11552" s="1075"/>
      <c r="N11552" s="637"/>
      <c r="O11552" s="637">
        <v>28</v>
      </c>
      <c r="P11552" s="637">
        <v>126</v>
      </c>
      <c r="Q11552" s="637"/>
      <c r="R11552" s="637"/>
      <c r="S11552" s="637"/>
      <c r="T11552" s="634"/>
      <c r="U11552" s="634"/>
      <c r="V11552" s="634"/>
      <c r="W11552" s="634"/>
      <c r="X11552" s="634"/>
      <c r="Y11552" s="634"/>
      <c r="Z11552" s="634"/>
      <c r="AA11552" s="650"/>
      <c r="AB11552" s="656"/>
      <c r="AC11552" s="1507">
        <f t="shared" si="4445"/>
        <v>46</v>
      </c>
      <c r="AD11552" s="1508">
        <f t="shared" si="4446"/>
        <v>3501.9799999999996</v>
      </c>
      <c r="AE11552" s="14">
        <f t="shared" si="4447"/>
        <v>-1500.5666666666666</v>
      </c>
      <c r="AF11552" s="14">
        <f t="shared" si="4448"/>
        <v>51.333333333333336</v>
      </c>
      <c r="AG11552" s="14">
        <f t="shared" si="4449"/>
        <v>0.89610389610389607</v>
      </c>
      <c r="AH11552" s="14">
        <f t="shared" si="4450"/>
        <v>1501.4627705627704</v>
      </c>
      <c r="AI11552" s="14">
        <f t="shared" si="4451"/>
        <v>77075.088888888888</v>
      </c>
      <c r="AJ11552" s="685"/>
    </row>
    <row r="11553" spans="1:36" ht="27.75" customHeight="1">
      <c r="A11553" s="685">
        <v>21</v>
      </c>
      <c r="B11553" s="655" t="s">
        <v>10080</v>
      </c>
      <c r="C11553" s="652" t="s">
        <v>66</v>
      </c>
      <c r="D11553" s="663">
        <v>1</v>
      </c>
      <c r="E11553" s="647">
        <v>0</v>
      </c>
      <c r="F11553" s="648">
        <v>0</v>
      </c>
      <c r="G11553" s="654">
        <v>1</v>
      </c>
      <c r="H11553" s="667">
        <f t="shared" si="4453"/>
        <v>1</v>
      </c>
      <c r="I11553" s="657">
        <v>45001</v>
      </c>
      <c r="J11553" s="3696"/>
      <c r="K11553" s="668"/>
      <c r="L11553" s="1073"/>
      <c r="M11553" s="1075"/>
      <c r="N11553" s="637"/>
      <c r="O11553" s="637"/>
      <c r="P11553" s="637">
        <v>0</v>
      </c>
      <c r="Q11553" s="637"/>
      <c r="R11553" s="637"/>
      <c r="S11553" s="637"/>
      <c r="T11553" s="634"/>
      <c r="U11553" s="634"/>
      <c r="V11553" s="634"/>
      <c r="W11553" s="634"/>
      <c r="X11553" s="634"/>
      <c r="Y11553" s="634"/>
      <c r="Z11553" s="634"/>
      <c r="AA11553" s="650"/>
      <c r="AB11553" s="656"/>
      <c r="AC11553" s="1507">
        <f t="shared" si="4445"/>
        <v>1</v>
      </c>
      <c r="AD11553" s="1508">
        <f t="shared" si="4446"/>
        <v>1</v>
      </c>
      <c r="AE11553" s="14">
        <f t="shared" si="4447"/>
        <v>-1500.5666666666666</v>
      </c>
      <c r="AF11553" s="14">
        <f t="shared" si="4448"/>
        <v>0</v>
      </c>
      <c r="AG11553" s="14" t="e">
        <f t="shared" si="4449"/>
        <v>#DIV/0!</v>
      </c>
      <c r="AH11553" s="14" t="e">
        <f t="shared" si="4450"/>
        <v>#DIV/0!</v>
      </c>
      <c r="AI11553" s="14">
        <f t="shared" si="4451"/>
        <v>1</v>
      </c>
      <c r="AJ11553" s="685"/>
    </row>
    <row r="11554" spans="1:36" ht="19.5" customHeight="1">
      <c r="A11554" s="685">
        <v>25</v>
      </c>
      <c r="B11554" s="655" t="s">
        <v>9285</v>
      </c>
      <c r="C11554" s="655" t="s">
        <v>224</v>
      </c>
      <c r="D11554" s="653">
        <v>16.46</v>
      </c>
      <c r="E11554" s="647">
        <v>0</v>
      </c>
      <c r="F11554" s="648">
        <f>E11554*D11554</f>
        <v>0</v>
      </c>
      <c r="G11554" s="654">
        <v>100</v>
      </c>
      <c r="H11554" s="667">
        <f t="shared" si="4453"/>
        <v>1646</v>
      </c>
      <c r="I11554" s="657">
        <v>44965</v>
      </c>
      <c r="J11554" s="3696"/>
      <c r="K11554" s="668"/>
      <c r="L11554" s="1429"/>
      <c r="M11554" s="1075"/>
      <c r="N11554" s="637"/>
      <c r="O11554" s="637">
        <v>28</v>
      </c>
      <c r="P11554" s="637">
        <v>49</v>
      </c>
      <c r="Q11554" s="637"/>
      <c r="R11554" s="637"/>
      <c r="S11554" s="637"/>
      <c r="T11554" s="634"/>
      <c r="U11554" s="634"/>
      <c r="V11554" s="634"/>
      <c r="W11554" s="634"/>
      <c r="X11554" s="634"/>
      <c r="Y11554" s="634"/>
      <c r="Z11554" s="634"/>
      <c r="AA11554" s="650"/>
      <c r="AB11554" s="656"/>
      <c r="AC11554" s="1507">
        <f t="shared" si="4445"/>
        <v>23</v>
      </c>
      <c r="AD11554" s="1508">
        <f t="shared" si="4446"/>
        <v>378.58000000000004</v>
      </c>
      <c r="AE11554" s="14">
        <f t="shared" si="4447"/>
        <v>-1500.5666666666666</v>
      </c>
      <c r="AF11554" s="14">
        <f t="shared" si="4448"/>
        <v>25.666666666666668</v>
      </c>
      <c r="AG11554" s="14">
        <f t="shared" si="4449"/>
        <v>0.89610389610389607</v>
      </c>
      <c r="AH11554" s="14">
        <f t="shared" si="4450"/>
        <v>1501.4627705627704</v>
      </c>
      <c r="AI11554" s="14">
        <f t="shared" si="4451"/>
        <v>38537.544444444444</v>
      </c>
      <c r="AJ11554" s="685"/>
    </row>
    <row r="11555" spans="1:36" ht="15.75">
      <c r="A11555" s="685">
        <v>36</v>
      </c>
      <c r="B11555" s="666" t="s">
        <v>5432</v>
      </c>
      <c r="C11555" s="665" t="s">
        <v>430</v>
      </c>
      <c r="D11555" s="648">
        <v>0</v>
      </c>
      <c r="E11555" s="647">
        <v>183</v>
      </c>
      <c r="F11555" s="648">
        <f t="shared" ref="F11555:F11558" si="4454">D11555*E11555</f>
        <v>0</v>
      </c>
      <c r="G11555" s="654">
        <v>0</v>
      </c>
      <c r="H11555" s="667">
        <f t="shared" ref="H11555" si="4455">D11555*G11555</f>
        <v>0</v>
      </c>
      <c r="I11555" s="683">
        <v>44832</v>
      </c>
      <c r="J11555" s="3696"/>
      <c r="K11555" s="668"/>
      <c r="L11555" s="1429"/>
      <c r="M11555" s="1075"/>
      <c r="N11555" s="637">
        <v>45</v>
      </c>
      <c r="O11555" s="637">
        <v>78</v>
      </c>
      <c r="P11555" s="637">
        <v>19</v>
      </c>
      <c r="Q11555" s="637"/>
      <c r="R11555" s="637"/>
      <c r="S11555" s="637"/>
      <c r="T11555" s="634"/>
      <c r="U11555" s="634"/>
      <c r="V11555" s="634"/>
      <c r="W11555" s="634"/>
      <c r="X11555" s="634"/>
      <c r="Y11555" s="634"/>
      <c r="Z11555" s="634"/>
      <c r="AA11555" s="650"/>
      <c r="AB11555" s="656"/>
      <c r="AC11555" s="1507">
        <f t="shared" si="4445"/>
        <v>41</v>
      </c>
      <c r="AD11555" s="1508">
        <f t="shared" si="4446"/>
        <v>0</v>
      </c>
      <c r="AE11555" s="14">
        <f t="shared" si="4447"/>
        <v>-1500.5666666666666</v>
      </c>
      <c r="AF11555" s="14">
        <f t="shared" si="4448"/>
        <v>47.333333333333336</v>
      </c>
      <c r="AG11555" s="14">
        <f t="shared" si="4449"/>
        <v>0.86619718309859151</v>
      </c>
      <c r="AH11555" s="14">
        <f t="shared" si="4450"/>
        <v>1501.4328638497652</v>
      </c>
      <c r="AI11555" s="14">
        <f t="shared" si="4451"/>
        <v>71067.822222222225</v>
      </c>
      <c r="AJ11555" s="685"/>
    </row>
    <row r="11556" spans="1:36" ht="15.75">
      <c r="A11556" s="685">
        <v>37</v>
      </c>
      <c r="B11556" s="666" t="s">
        <v>4147</v>
      </c>
      <c r="C11556" s="1429" t="s">
        <v>63</v>
      </c>
      <c r="D11556" s="648">
        <v>1</v>
      </c>
      <c r="E11556" s="647">
        <v>80</v>
      </c>
      <c r="F11556" s="648">
        <f t="shared" si="4454"/>
        <v>80</v>
      </c>
      <c r="G11556" s="654">
        <v>0</v>
      </c>
      <c r="H11556" s="667">
        <f>G11556*D11556</f>
        <v>0</v>
      </c>
      <c r="I11556" s="668" t="s">
        <v>4340</v>
      </c>
      <c r="J11556" s="650"/>
      <c r="K11556" s="670"/>
      <c r="L11556" s="670"/>
      <c r="M11556" s="670"/>
      <c r="N11556" s="637">
        <v>50</v>
      </c>
      <c r="O11556" s="637">
        <v>20</v>
      </c>
      <c r="P11556" s="637">
        <v>0</v>
      </c>
      <c r="Q11556" s="637"/>
      <c r="R11556" s="637"/>
      <c r="S11556" s="637"/>
      <c r="T11556" s="637"/>
      <c r="U11556" s="637"/>
      <c r="V11556" s="637"/>
      <c r="W11556" s="637"/>
      <c r="X11556" s="637"/>
      <c r="Y11556" s="637"/>
      <c r="Z11556" s="661"/>
      <c r="AA11556" s="650"/>
      <c r="AB11556" s="656"/>
      <c r="AC11556" s="1507">
        <f t="shared" si="4445"/>
        <v>10</v>
      </c>
      <c r="AD11556" s="1508">
        <f t="shared" si="4446"/>
        <v>10</v>
      </c>
      <c r="AE11556" s="14">
        <f t="shared" si="4447"/>
        <v>-1500.5666666666666</v>
      </c>
      <c r="AF11556" s="14">
        <f t="shared" si="4448"/>
        <v>23.333333333333332</v>
      </c>
      <c r="AG11556" s="14">
        <f t="shared" si="4449"/>
        <v>0.4285714285714286</v>
      </c>
      <c r="AH11556" s="14">
        <f t="shared" si="4450"/>
        <v>1500.9952380952379</v>
      </c>
      <c r="AI11556" s="14">
        <f t="shared" si="4451"/>
        <v>35023.222222222219</v>
      </c>
      <c r="AJ11556" s="662"/>
    </row>
    <row r="11557" spans="1:36" ht="15.75">
      <c r="A11557" s="685">
        <v>38</v>
      </c>
      <c r="B11557" s="655" t="s">
        <v>5557</v>
      </c>
      <c r="C11557" s="636" t="s">
        <v>177</v>
      </c>
      <c r="D11557" s="648">
        <v>1</v>
      </c>
      <c r="E11557" s="647">
        <v>140</v>
      </c>
      <c r="F11557" s="648">
        <f t="shared" si="4454"/>
        <v>140</v>
      </c>
      <c r="G11557" s="654">
        <v>0</v>
      </c>
      <c r="H11557" s="667">
        <f t="shared" ref="H11557:H11578" si="4456">D11557*G11557</f>
        <v>0</v>
      </c>
      <c r="I11557" s="683">
        <v>44806</v>
      </c>
      <c r="J11557" s="3696"/>
      <c r="K11557" s="668"/>
      <c r="L11557" s="1429"/>
      <c r="M11557" s="1075"/>
      <c r="N11557" s="637">
        <v>0</v>
      </c>
      <c r="O11557" s="637">
        <v>0</v>
      </c>
      <c r="P11557" s="637">
        <v>0</v>
      </c>
      <c r="Q11557" s="637"/>
      <c r="R11557" s="637"/>
      <c r="S11557" s="637"/>
      <c r="T11557" s="634"/>
      <c r="U11557" s="634"/>
      <c r="V11557" s="634"/>
      <c r="W11557" s="634"/>
      <c r="X11557" s="634"/>
      <c r="Y11557" s="634"/>
      <c r="Z11557" s="634"/>
      <c r="AA11557" s="650"/>
      <c r="AB11557" s="656"/>
      <c r="AC11557" s="1507">
        <f t="shared" si="4445"/>
        <v>140</v>
      </c>
      <c r="AD11557" s="1508">
        <f t="shared" si="4446"/>
        <v>140</v>
      </c>
      <c r="AE11557" s="14">
        <f t="shared" si="4447"/>
        <v>-1500.5666666666666</v>
      </c>
      <c r="AF11557" s="14">
        <f t="shared" si="4448"/>
        <v>0</v>
      </c>
      <c r="AG11557" s="14" t="e">
        <f t="shared" si="4449"/>
        <v>#DIV/0!</v>
      </c>
      <c r="AH11557" s="14" t="e">
        <f t="shared" si="4450"/>
        <v>#DIV/0!</v>
      </c>
      <c r="AI11557" s="14">
        <f t="shared" si="4451"/>
        <v>140</v>
      </c>
      <c r="AJ11557" s="685"/>
    </row>
    <row r="11558" spans="1:36" ht="15.75">
      <c r="A11558" s="685">
        <v>39</v>
      </c>
      <c r="B11558" s="655" t="s">
        <v>3551</v>
      </c>
      <c r="C11558" s="636" t="s">
        <v>63</v>
      </c>
      <c r="D11558" s="656">
        <v>1</v>
      </c>
      <c r="E11558" s="634">
        <v>108</v>
      </c>
      <c r="F11558" s="648">
        <f t="shared" si="4454"/>
        <v>108</v>
      </c>
      <c r="G11558" s="654">
        <v>0</v>
      </c>
      <c r="H11558" s="656">
        <f t="shared" si="4456"/>
        <v>0</v>
      </c>
      <c r="I11558" s="674" t="s">
        <v>3955</v>
      </c>
      <c r="J11558" s="650"/>
      <c r="K11558" s="670"/>
      <c r="L11558" s="670"/>
      <c r="M11558" s="670"/>
      <c r="N11558" s="637">
        <v>0</v>
      </c>
      <c r="O11558" s="637">
        <v>0</v>
      </c>
      <c r="P11558" s="637">
        <v>0</v>
      </c>
      <c r="Q11558" s="637"/>
      <c r="R11558" s="637"/>
      <c r="S11558" s="637"/>
      <c r="T11558" s="637"/>
      <c r="U11558" s="637"/>
      <c r="V11558" s="637"/>
      <c r="W11558" s="637"/>
      <c r="X11558" s="637"/>
      <c r="Y11558" s="637"/>
      <c r="Z11558" s="637"/>
      <c r="AA11558" s="650"/>
      <c r="AB11558" s="656"/>
      <c r="AC11558" s="1507">
        <f t="shared" si="4445"/>
        <v>108</v>
      </c>
      <c r="AD11558" s="1508">
        <f t="shared" si="4446"/>
        <v>108</v>
      </c>
      <c r="AE11558" s="14">
        <f t="shared" si="4447"/>
        <v>-1500.5666666666666</v>
      </c>
      <c r="AF11558" s="14">
        <f t="shared" si="4448"/>
        <v>0</v>
      </c>
      <c r="AG11558" s="14" t="e">
        <f t="shared" si="4449"/>
        <v>#DIV/0!</v>
      </c>
      <c r="AH11558" s="14" t="e">
        <f t="shared" si="4450"/>
        <v>#DIV/0!</v>
      </c>
      <c r="AI11558" s="14">
        <f t="shared" si="4451"/>
        <v>108</v>
      </c>
      <c r="AJ11558" s="662"/>
    </row>
    <row r="11559" spans="1:36" ht="15.75">
      <c r="A11559" s="685">
        <v>40</v>
      </c>
      <c r="B11559" s="666" t="s">
        <v>10077</v>
      </c>
      <c r="C11559" s="672" t="s">
        <v>177</v>
      </c>
      <c r="D11559" s="663">
        <v>1</v>
      </c>
      <c r="E11559" s="647">
        <v>0</v>
      </c>
      <c r="F11559" s="648">
        <v>0</v>
      </c>
      <c r="G11559" s="647">
        <v>500</v>
      </c>
      <c r="H11559" s="667">
        <f t="shared" si="4456"/>
        <v>500</v>
      </c>
      <c r="I11559" s="668" t="s">
        <v>9767</v>
      </c>
      <c r="J11559" s="3696"/>
      <c r="K11559" s="668"/>
      <c r="L11559" s="1429"/>
      <c r="M11559" s="1075"/>
      <c r="N11559" s="637"/>
      <c r="O11559" s="637"/>
      <c r="P11559" s="637">
        <v>110</v>
      </c>
      <c r="Q11559" s="637"/>
      <c r="R11559" s="637"/>
      <c r="S11559" s="637"/>
      <c r="T11559" s="634"/>
      <c r="U11559" s="634"/>
      <c r="V11559" s="634"/>
      <c r="W11559" s="634"/>
      <c r="X11559" s="634"/>
      <c r="Y11559" s="634"/>
      <c r="Z11559" s="634"/>
      <c r="AA11559" s="650"/>
      <c r="AB11559" s="656"/>
      <c r="AC11559" s="1507">
        <f t="shared" si="4445"/>
        <v>390</v>
      </c>
      <c r="AD11559" s="1508">
        <f t="shared" si="4446"/>
        <v>390</v>
      </c>
      <c r="AE11559" s="14">
        <f t="shared" si="4447"/>
        <v>-1500.5666666666666</v>
      </c>
      <c r="AF11559" s="14">
        <f t="shared" si="4448"/>
        <v>36.666666666666664</v>
      </c>
      <c r="AG11559" s="14">
        <f t="shared" si="4449"/>
        <v>10.636363636363637</v>
      </c>
      <c r="AH11559" s="14">
        <f t="shared" si="4450"/>
        <v>1511.2030303030303</v>
      </c>
      <c r="AI11559" s="14">
        <f t="shared" si="4451"/>
        <v>55410.777777777774</v>
      </c>
      <c r="AJ11559" s="685"/>
    </row>
    <row r="11560" spans="1:36" ht="15.75" customHeight="1">
      <c r="A11560" s="685">
        <v>41</v>
      </c>
      <c r="B11560" s="655" t="s">
        <v>3013</v>
      </c>
      <c r="C11560" s="636" t="s">
        <v>177</v>
      </c>
      <c r="D11560" s="656">
        <v>1</v>
      </c>
      <c r="E11560" s="634">
        <v>300</v>
      </c>
      <c r="F11560" s="648">
        <f t="shared" ref="F11560:F11565" si="4457">D11560*E11560</f>
        <v>300</v>
      </c>
      <c r="G11560" s="654">
        <v>0</v>
      </c>
      <c r="H11560" s="656">
        <f t="shared" si="4456"/>
        <v>0</v>
      </c>
      <c r="I11560" s="674" t="s">
        <v>3014</v>
      </c>
      <c r="J11560" s="674"/>
      <c r="K11560" s="676"/>
      <c r="L11560" s="670"/>
      <c r="M11560" s="670"/>
      <c r="N11560" s="634">
        <v>0</v>
      </c>
      <c r="O11560" s="634">
        <v>0</v>
      </c>
      <c r="P11560" s="634">
        <v>0</v>
      </c>
      <c r="Q11560" s="634"/>
      <c r="R11560" s="634"/>
      <c r="S11560" s="639"/>
      <c r="T11560" s="637"/>
      <c r="U11560" s="637"/>
      <c r="V11560" s="637"/>
      <c r="W11560" s="637"/>
      <c r="X11560" s="637"/>
      <c r="Y11560" s="637"/>
      <c r="Z11560" s="661"/>
      <c r="AA11560" s="650"/>
      <c r="AB11560" s="656"/>
      <c r="AC11560" s="1507">
        <f t="shared" si="4445"/>
        <v>300</v>
      </c>
      <c r="AD11560" s="1508">
        <f t="shared" si="4446"/>
        <v>300</v>
      </c>
      <c r="AE11560" s="14">
        <f t="shared" si="4447"/>
        <v>-1500.5666666666666</v>
      </c>
      <c r="AF11560" s="14">
        <f t="shared" si="4448"/>
        <v>0</v>
      </c>
      <c r="AG11560" s="14" t="e">
        <f t="shared" si="4449"/>
        <v>#DIV/0!</v>
      </c>
      <c r="AH11560" s="14" t="e">
        <f t="shared" si="4450"/>
        <v>#DIV/0!</v>
      </c>
      <c r="AI11560" s="14">
        <f t="shared" si="4451"/>
        <v>300</v>
      </c>
      <c r="AJ11560" s="662"/>
    </row>
    <row r="11561" spans="1:36" ht="15.75">
      <c r="A11561" s="685">
        <v>42</v>
      </c>
      <c r="B11561" s="655" t="s">
        <v>5276</v>
      </c>
      <c r="C11561" s="652" t="s">
        <v>66</v>
      </c>
      <c r="D11561" s="653">
        <v>58.85</v>
      </c>
      <c r="E11561" s="647">
        <v>4</v>
      </c>
      <c r="F11561" s="648">
        <f t="shared" si="4457"/>
        <v>235.4</v>
      </c>
      <c r="G11561" s="654">
        <v>0</v>
      </c>
      <c r="H11561" s="667">
        <f t="shared" si="4456"/>
        <v>0</v>
      </c>
      <c r="I11561" s="683">
        <v>44831</v>
      </c>
      <c r="J11561" s="3696"/>
      <c r="K11561" s="668"/>
      <c r="L11561" s="1429" t="s">
        <v>5558</v>
      </c>
      <c r="M11561" s="1075">
        <v>44824</v>
      </c>
      <c r="N11561" s="637">
        <v>0</v>
      </c>
      <c r="O11561" s="637">
        <v>0</v>
      </c>
      <c r="P11561" s="637">
        <v>0</v>
      </c>
      <c r="Q11561" s="637"/>
      <c r="R11561" s="637"/>
      <c r="S11561" s="637"/>
      <c r="T11561" s="634"/>
      <c r="U11561" s="634"/>
      <c r="V11561" s="634"/>
      <c r="W11561" s="634"/>
      <c r="X11561" s="634"/>
      <c r="Y11561" s="634"/>
      <c r="Z11561" s="634"/>
      <c r="AA11561" s="650"/>
      <c r="AB11561" s="656"/>
      <c r="AC11561" s="1507">
        <f t="shared" si="4445"/>
        <v>4</v>
      </c>
      <c r="AD11561" s="1508">
        <f t="shared" si="4446"/>
        <v>235.4</v>
      </c>
      <c r="AE11561" s="14">
        <f t="shared" si="4447"/>
        <v>-1500.5666666666666</v>
      </c>
      <c r="AF11561" s="14">
        <f t="shared" si="4448"/>
        <v>0</v>
      </c>
      <c r="AG11561" s="14" t="e">
        <f t="shared" si="4449"/>
        <v>#DIV/0!</v>
      </c>
      <c r="AH11561" s="14" t="e">
        <f t="shared" si="4450"/>
        <v>#DIV/0!</v>
      </c>
      <c r="AI11561" s="14">
        <f t="shared" si="4451"/>
        <v>4</v>
      </c>
      <c r="AJ11561" s="685"/>
    </row>
    <row r="11562" spans="1:36" ht="15.75">
      <c r="A11562" s="685">
        <v>43</v>
      </c>
      <c r="B11562" s="655" t="s">
        <v>3015</v>
      </c>
      <c r="C11562" s="636" t="s">
        <v>430</v>
      </c>
      <c r="D11562" s="3698">
        <v>1</v>
      </c>
      <c r="E11562" s="634">
        <v>1700</v>
      </c>
      <c r="F11562" s="648">
        <f t="shared" si="4457"/>
        <v>1700</v>
      </c>
      <c r="G11562" s="654">
        <v>0</v>
      </c>
      <c r="H11562" s="656">
        <f t="shared" si="4456"/>
        <v>0</v>
      </c>
      <c r="I11562" s="674" t="s">
        <v>3016</v>
      </c>
      <c r="J11562" s="674"/>
      <c r="K11562" s="676"/>
      <c r="L11562" s="670"/>
      <c r="M11562" s="670"/>
      <c r="N11562" s="634">
        <v>0</v>
      </c>
      <c r="O11562" s="634">
        <v>100</v>
      </c>
      <c r="P11562" s="634">
        <v>50</v>
      </c>
      <c r="Q11562" s="634"/>
      <c r="R11562" s="634"/>
      <c r="S11562" s="639"/>
      <c r="T11562" s="637"/>
      <c r="U11562" s="637"/>
      <c r="V11562" s="637"/>
      <c r="W11562" s="637"/>
      <c r="X11562" s="637"/>
      <c r="Y11562" s="637"/>
      <c r="Z11562" s="637"/>
      <c r="AA11562" s="650"/>
      <c r="AB11562" s="656"/>
      <c r="AC11562" s="1507">
        <f t="shared" si="4445"/>
        <v>1550</v>
      </c>
      <c r="AD11562" s="1508">
        <f t="shared" si="4446"/>
        <v>1550</v>
      </c>
      <c r="AE11562" s="14">
        <f t="shared" si="4447"/>
        <v>-1500.5666666666666</v>
      </c>
      <c r="AF11562" s="14">
        <f t="shared" si="4448"/>
        <v>50</v>
      </c>
      <c r="AG11562" s="14">
        <f t="shared" si="4449"/>
        <v>31</v>
      </c>
      <c r="AH11562" s="14">
        <f t="shared" si="4450"/>
        <v>1531.5666666666666</v>
      </c>
      <c r="AI11562" s="14">
        <f t="shared" si="4451"/>
        <v>76578.333333333328</v>
      </c>
      <c r="AJ11562" s="662"/>
    </row>
    <row r="11563" spans="1:36" ht="15.75">
      <c r="A11563" s="685">
        <v>49</v>
      </c>
      <c r="B11563" s="671" t="s">
        <v>5427</v>
      </c>
      <c r="C11563" s="652" t="s">
        <v>206</v>
      </c>
      <c r="D11563" s="679">
        <v>30.34</v>
      </c>
      <c r="E11563" s="647">
        <v>306</v>
      </c>
      <c r="F11563" s="648">
        <f t="shared" si="4457"/>
        <v>9284.0399999999991</v>
      </c>
      <c r="G11563" s="654">
        <v>0</v>
      </c>
      <c r="H11563" s="667">
        <f t="shared" si="4456"/>
        <v>0</v>
      </c>
      <c r="I11563" s="683">
        <v>44845</v>
      </c>
      <c r="J11563" s="3696"/>
      <c r="K11563" s="668"/>
      <c r="L11563" s="1429" t="s">
        <v>5999</v>
      </c>
      <c r="M11563" s="1075">
        <v>44841</v>
      </c>
      <c r="N11563" s="637">
        <v>0</v>
      </c>
      <c r="O11563" s="637">
        <v>25</v>
      </c>
      <c r="P11563" s="637">
        <v>28</v>
      </c>
      <c r="Q11563" s="637"/>
      <c r="R11563" s="637"/>
      <c r="S11563" s="637"/>
      <c r="T11563" s="634"/>
      <c r="U11563" s="634"/>
      <c r="V11563" s="634"/>
      <c r="W11563" s="634"/>
      <c r="X11563" s="634"/>
      <c r="Y11563" s="634"/>
      <c r="Z11563" s="634"/>
      <c r="AA11563" s="650"/>
      <c r="AB11563" s="656"/>
      <c r="AC11563" s="1507">
        <f t="shared" si="4445"/>
        <v>253</v>
      </c>
      <c r="AD11563" s="1508">
        <f t="shared" si="4446"/>
        <v>7676.0199999999995</v>
      </c>
      <c r="AE11563" s="14">
        <f t="shared" si="4447"/>
        <v>-1500.5666666666666</v>
      </c>
      <c r="AF11563" s="14">
        <f t="shared" si="4448"/>
        <v>17.666666666666668</v>
      </c>
      <c r="AG11563" s="14">
        <f t="shared" si="4449"/>
        <v>14.320754716981131</v>
      </c>
      <c r="AH11563" s="14">
        <f t="shared" si="4450"/>
        <v>1514.8874213836477</v>
      </c>
      <c r="AI11563" s="14">
        <f t="shared" si="4451"/>
        <v>26763.011111111111</v>
      </c>
      <c r="AJ11563" s="685"/>
    </row>
    <row r="11564" spans="1:36" ht="47.25">
      <c r="A11564" s="685">
        <v>50</v>
      </c>
      <c r="B11564" s="680" t="s">
        <v>1367</v>
      </c>
      <c r="C11564" s="681" t="s">
        <v>65</v>
      </c>
      <c r="D11564" s="682">
        <v>150.322</v>
      </c>
      <c r="E11564" s="647">
        <v>20</v>
      </c>
      <c r="F11564" s="648">
        <f t="shared" si="4457"/>
        <v>3006.44</v>
      </c>
      <c r="G11564" s="654">
        <v>0</v>
      </c>
      <c r="H11564" s="667">
        <f t="shared" si="4456"/>
        <v>0</v>
      </c>
      <c r="I11564" s="683">
        <v>44761</v>
      </c>
      <c r="J11564" s="683">
        <v>45382</v>
      </c>
      <c r="K11564" s="668"/>
      <c r="L11564" s="634" t="s">
        <v>4335</v>
      </c>
      <c r="M11564" s="684">
        <v>44756</v>
      </c>
      <c r="N11564" s="637">
        <v>0</v>
      </c>
      <c r="O11564" s="637">
        <v>0</v>
      </c>
      <c r="P11564" s="637">
        <v>0</v>
      </c>
      <c r="Q11564" s="637"/>
      <c r="R11564" s="637"/>
      <c r="S11564" s="637"/>
      <c r="T11564" s="634"/>
      <c r="U11564" s="634"/>
      <c r="V11564" s="634"/>
      <c r="W11564" s="634"/>
      <c r="X11564" s="634"/>
      <c r="Y11564" s="634"/>
      <c r="Z11564" s="634"/>
      <c r="AA11564" s="650"/>
      <c r="AB11564" s="656"/>
      <c r="AC11564" s="1507">
        <f t="shared" si="4445"/>
        <v>20</v>
      </c>
      <c r="AD11564" s="1508">
        <f t="shared" si="4446"/>
        <v>3006.44</v>
      </c>
      <c r="AE11564" s="14">
        <f t="shared" si="4447"/>
        <v>12.166666666666666</v>
      </c>
      <c r="AF11564" s="14">
        <f t="shared" si="4448"/>
        <v>0</v>
      </c>
      <c r="AG11564" s="14" t="e">
        <f t="shared" si="4449"/>
        <v>#DIV/0!</v>
      </c>
      <c r="AH11564" s="14" t="e">
        <f t="shared" si="4450"/>
        <v>#DIV/0!</v>
      </c>
      <c r="AI11564" s="14">
        <f t="shared" si="4451"/>
        <v>20</v>
      </c>
      <c r="AJ11564" s="685"/>
    </row>
    <row r="11565" spans="1:36" ht="63">
      <c r="A11565" s="685">
        <v>54</v>
      </c>
      <c r="B11565" s="680" t="s">
        <v>7566</v>
      </c>
      <c r="C11565" s="637" t="s">
        <v>65</v>
      </c>
      <c r="D11565" s="686">
        <v>4.1139599999999996</v>
      </c>
      <c r="E11565" s="647">
        <v>800</v>
      </c>
      <c r="F11565" s="648">
        <f t="shared" si="4457"/>
        <v>3291.1679999999997</v>
      </c>
      <c r="G11565" s="654">
        <v>0</v>
      </c>
      <c r="H11565" s="667">
        <f t="shared" si="4456"/>
        <v>0</v>
      </c>
      <c r="I11565" s="683">
        <v>44910</v>
      </c>
      <c r="J11565" s="3696">
        <v>45777</v>
      </c>
      <c r="K11565" s="668"/>
      <c r="L11565" s="1429"/>
      <c r="M11565" s="1075"/>
      <c r="N11565" s="637">
        <v>0</v>
      </c>
      <c r="O11565" s="637">
        <v>0</v>
      </c>
      <c r="P11565" s="637">
        <v>0</v>
      </c>
      <c r="Q11565" s="637"/>
      <c r="R11565" s="637"/>
      <c r="S11565" s="637"/>
      <c r="T11565" s="634"/>
      <c r="U11565" s="634"/>
      <c r="V11565" s="634"/>
      <c r="W11565" s="634"/>
      <c r="X11565" s="634"/>
      <c r="Y11565" s="634"/>
      <c r="Z11565" s="634"/>
      <c r="AA11565" s="650"/>
      <c r="AB11565" s="656"/>
      <c r="AC11565" s="1507">
        <f t="shared" si="4445"/>
        <v>800</v>
      </c>
      <c r="AD11565" s="1508">
        <f t="shared" si="4446"/>
        <v>3291.1679999999997</v>
      </c>
      <c r="AE11565" s="14">
        <f t="shared" si="4447"/>
        <v>25.333333333333332</v>
      </c>
      <c r="AF11565" s="14">
        <f t="shared" si="4448"/>
        <v>0</v>
      </c>
      <c r="AG11565" s="14" t="e">
        <f t="shared" si="4449"/>
        <v>#DIV/0!</v>
      </c>
      <c r="AH11565" s="14" t="e">
        <f t="shared" si="4450"/>
        <v>#DIV/0!</v>
      </c>
      <c r="AI11565" s="14">
        <f t="shared" si="4451"/>
        <v>800</v>
      </c>
      <c r="AJ11565" s="685"/>
    </row>
    <row r="11566" spans="1:36" ht="47.25">
      <c r="A11566" s="685">
        <v>55</v>
      </c>
      <c r="B11566" s="687" t="s">
        <v>8897</v>
      </c>
      <c r="C11566" s="655" t="s">
        <v>65</v>
      </c>
      <c r="D11566" s="686">
        <v>131.65</v>
      </c>
      <c r="E11566" s="647">
        <v>0</v>
      </c>
      <c r="F11566" s="648">
        <f>E11566*D11566</f>
        <v>0</v>
      </c>
      <c r="G11566" s="654">
        <v>400</v>
      </c>
      <c r="H11566" s="667">
        <f t="shared" si="4456"/>
        <v>52660</v>
      </c>
      <c r="I11566" s="657">
        <v>44972</v>
      </c>
      <c r="J11566" s="3696">
        <v>45169</v>
      </c>
      <c r="K11566" s="668"/>
      <c r="L11566" s="1429"/>
      <c r="M11566" s="1075"/>
      <c r="N11566" s="637"/>
      <c r="O11566" s="637">
        <v>14</v>
      </c>
      <c r="P11566" s="637">
        <v>92</v>
      </c>
      <c r="Q11566" s="637"/>
      <c r="R11566" s="637"/>
      <c r="S11566" s="637"/>
      <c r="T11566" s="634"/>
      <c r="U11566" s="634"/>
      <c r="V11566" s="634"/>
      <c r="W11566" s="634"/>
      <c r="X11566" s="634"/>
      <c r="Y11566" s="634"/>
      <c r="Z11566" s="634"/>
      <c r="AA11566" s="650"/>
      <c r="AB11566" s="656"/>
      <c r="AC11566" s="1507">
        <f t="shared" si="4445"/>
        <v>294</v>
      </c>
      <c r="AD11566" s="1508">
        <f t="shared" si="4446"/>
        <v>38705.1</v>
      </c>
      <c r="AE11566" s="14">
        <f t="shared" si="4447"/>
        <v>5.0666666666666664</v>
      </c>
      <c r="AF11566" s="14">
        <f t="shared" si="4448"/>
        <v>35.333333333333336</v>
      </c>
      <c r="AG11566" s="14">
        <f t="shared" si="4449"/>
        <v>8.3207547169811313</v>
      </c>
      <c r="AH11566" s="14">
        <f t="shared" si="4450"/>
        <v>3.2540880503144649</v>
      </c>
      <c r="AI11566" s="14">
        <f t="shared" si="4451"/>
        <v>114.97777777777776</v>
      </c>
      <c r="AJ11566" s="685"/>
    </row>
    <row r="11567" spans="1:36" ht="31.5">
      <c r="A11567" s="685">
        <v>56</v>
      </c>
      <c r="B11567" s="655" t="s">
        <v>5292</v>
      </c>
      <c r="C11567" s="1073" t="s">
        <v>638</v>
      </c>
      <c r="D11567" s="682">
        <v>1</v>
      </c>
      <c r="E11567" s="647">
        <v>19</v>
      </c>
      <c r="F11567" s="648">
        <f>D11567*E11567</f>
        <v>19</v>
      </c>
      <c r="G11567" s="654">
        <v>0</v>
      </c>
      <c r="H11567" s="667">
        <f t="shared" si="4456"/>
        <v>0</v>
      </c>
      <c r="I11567" s="683">
        <v>44832</v>
      </c>
      <c r="J11567" s="668" t="s">
        <v>5406</v>
      </c>
      <c r="K11567" s="668"/>
      <c r="L11567" s="1429"/>
      <c r="M11567" s="1075"/>
      <c r="N11567" s="637">
        <v>0</v>
      </c>
      <c r="O11567" s="637">
        <v>0</v>
      </c>
      <c r="P11567" s="637">
        <v>0</v>
      </c>
      <c r="Q11567" s="637"/>
      <c r="R11567" s="637"/>
      <c r="S11567" s="637"/>
      <c r="T11567" s="634"/>
      <c r="U11567" s="634"/>
      <c r="V11567" s="634"/>
      <c r="W11567" s="634"/>
      <c r="X11567" s="634"/>
      <c r="Y11567" s="634"/>
      <c r="Z11567" s="634"/>
      <c r="AA11567" s="650"/>
      <c r="AB11567" s="656"/>
      <c r="AC11567" s="1507">
        <f t="shared" si="4445"/>
        <v>19</v>
      </c>
      <c r="AD11567" s="1508">
        <f t="shared" si="4446"/>
        <v>19</v>
      </c>
      <c r="AE11567" s="14">
        <f t="shared" si="4447"/>
        <v>13.166666666666666</v>
      </c>
      <c r="AF11567" s="14">
        <f t="shared" si="4448"/>
        <v>0</v>
      </c>
      <c r="AG11567" s="14" t="e">
        <f t="shared" si="4449"/>
        <v>#DIV/0!</v>
      </c>
      <c r="AH11567" s="14" t="e">
        <f t="shared" si="4450"/>
        <v>#DIV/0!</v>
      </c>
      <c r="AI11567" s="14">
        <f t="shared" si="4451"/>
        <v>19</v>
      </c>
      <c r="AJ11567" s="685"/>
    </row>
    <row r="11568" spans="1:36" ht="63">
      <c r="A11568" s="685">
        <v>58</v>
      </c>
      <c r="B11568" s="655" t="s">
        <v>8899</v>
      </c>
      <c r="C11568" s="652" t="s">
        <v>65</v>
      </c>
      <c r="D11568" s="679">
        <v>533.91999999999996</v>
      </c>
      <c r="E11568" s="647">
        <v>0</v>
      </c>
      <c r="F11568" s="648">
        <v>0</v>
      </c>
      <c r="G11568" s="654">
        <v>294</v>
      </c>
      <c r="H11568" s="667">
        <f t="shared" si="4456"/>
        <v>156972.47999999998</v>
      </c>
      <c r="I11568" s="657">
        <v>45007</v>
      </c>
      <c r="J11568" s="3696">
        <v>45034</v>
      </c>
      <c r="K11568" s="668"/>
      <c r="L11568" s="1073"/>
      <c r="M11568" s="1075"/>
      <c r="N11568" s="637"/>
      <c r="O11568" s="637"/>
      <c r="P11568" s="637">
        <v>102</v>
      </c>
      <c r="Q11568" s="637"/>
      <c r="R11568" s="637"/>
      <c r="S11568" s="637"/>
      <c r="T11568" s="634"/>
      <c r="U11568" s="634"/>
      <c r="V11568" s="634"/>
      <c r="W11568" s="634"/>
      <c r="X11568" s="634"/>
      <c r="Y11568" s="634"/>
      <c r="Z11568" s="634"/>
      <c r="AA11568" s="650"/>
      <c r="AB11568" s="656"/>
      <c r="AC11568" s="1507">
        <f t="shared" si="4445"/>
        <v>192</v>
      </c>
      <c r="AD11568" s="1508">
        <f t="shared" si="4446"/>
        <v>102512.63999999998</v>
      </c>
      <c r="AE11568" s="14">
        <f t="shared" si="4447"/>
        <v>0.56666666666666665</v>
      </c>
      <c r="AF11568" s="14">
        <f t="shared" si="4448"/>
        <v>34</v>
      </c>
      <c r="AG11568" s="14">
        <f t="shared" si="4449"/>
        <v>5.6470588235294121</v>
      </c>
      <c r="AH11568" s="14">
        <f t="shared" si="4450"/>
        <v>5.0803921568627457</v>
      </c>
      <c r="AI11568" s="14">
        <f t="shared" si="4451"/>
        <v>172.73333333333335</v>
      </c>
      <c r="AJ11568" s="685"/>
    </row>
    <row r="11569" spans="1:36" ht="15.75">
      <c r="A11569" s="685">
        <v>62</v>
      </c>
      <c r="B11569" s="655" t="s">
        <v>6982</v>
      </c>
      <c r="C11569" s="672" t="s">
        <v>177</v>
      </c>
      <c r="D11569" s="678">
        <v>1</v>
      </c>
      <c r="E11569" s="647">
        <v>448</v>
      </c>
      <c r="F11569" s="648">
        <f>D11569*E11569</f>
        <v>448</v>
      </c>
      <c r="G11569" s="654">
        <v>0</v>
      </c>
      <c r="H11569" s="667">
        <f t="shared" si="4456"/>
        <v>0</v>
      </c>
      <c r="I11569" s="668" t="s">
        <v>3331</v>
      </c>
      <c r="J11569" s="668" t="s">
        <v>3318</v>
      </c>
      <c r="K11569" s="668"/>
      <c r="L11569" s="1429"/>
      <c r="M11569" s="1075"/>
      <c r="N11569" s="637">
        <v>196</v>
      </c>
      <c r="O11569" s="637">
        <v>140</v>
      </c>
      <c r="P11569" s="637">
        <v>0</v>
      </c>
      <c r="Q11569" s="637"/>
      <c r="R11569" s="637"/>
      <c r="S11569" s="637"/>
      <c r="T11569" s="634"/>
      <c r="U11569" s="634"/>
      <c r="V11569" s="634"/>
      <c r="W11569" s="634"/>
      <c r="X11569" s="634"/>
      <c r="Y11569" s="634"/>
      <c r="Z11569" s="634"/>
      <c r="AA11569" s="650"/>
      <c r="AB11569" s="656"/>
      <c r="AC11569" s="1507">
        <f t="shared" si="4445"/>
        <v>112</v>
      </c>
      <c r="AD11569" s="1508">
        <f t="shared" si="4446"/>
        <v>112</v>
      </c>
      <c r="AE11569" s="14">
        <f t="shared" si="4447"/>
        <v>3.0333333333333332</v>
      </c>
      <c r="AF11569" s="14">
        <f t="shared" si="4448"/>
        <v>112</v>
      </c>
      <c r="AG11569" s="14">
        <f t="shared" si="4449"/>
        <v>1</v>
      </c>
      <c r="AH11569" s="14">
        <f t="shared" si="4450"/>
        <v>-2.0333333333333332</v>
      </c>
      <c r="AI11569" s="14">
        <f t="shared" si="4451"/>
        <v>-227.73333333333335</v>
      </c>
      <c r="AJ11569" s="685"/>
    </row>
    <row r="11570" spans="1:36" ht="15.75">
      <c r="A11570" s="685">
        <v>65</v>
      </c>
      <c r="B11570" s="655" t="s">
        <v>3621</v>
      </c>
      <c r="C11570" s="652" t="s">
        <v>224</v>
      </c>
      <c r="D11570" s="679">
        <v>45</v>
      </c>
      <c r="E11570" s="647">
        <v>0</v>
      </c>
      <c r="F11570" s="648">
        <v>0</v>
      </c>
      <c r="G11570" s="654">
        <v>500</v>
      </c>
      <c r="H11570" s="667">
        <f t="shared" si="4456"/>
        <v>22500</v>
      </c>
      <c r="I11570" s="657">
        <v>44999</v>
      </c>
      <c r="J11570" s="3696">
        <v>45473</v>
      </c>
      <c r="K11570" s="668"/>
      <c r="L11570" s="1429"/>
      <c r="M11570" s="1075"/>
      <c r="N11570" s="637"/>
      <c r="O11570" s="637"/>
      <c r="P11570" s="637">
        <v>20</v>
      </c>
      <c r="Q11570" s="637"/>
      <c r="R11570" s="637"/>
      <c r="S11570" s="637"/>
      <c r="T11570" s="634"/>
      <c r="U11570" s="634"/>
      <c r="V11570" s="634"/>
      <c r="W11570" s="634"/>
      <c r="X11570" s="634"/>
      <c r="Y11570" s="634"/>
      <c r="Z11570" s="634"/>
      <c r="AA11570" s="650"/>
      <c r="AB11570" s="656"/>
      <c r="AC11570" s="1507">
        <f t="shared" ref="AC11570:AC11613" si="4458">E11570+G11570-N11570-O11570-AA11570-P11570-Q11570-R11570-S11570-T11570-U11570-V11570-W11570-X11570-Y11570</f>
        <v>480</v>
      </c>
      <c r="AD11570" s="1508">
        <f t="shared" ref="AD11570:AD11613" si="4459">D11570*AC11570</f>
        <v>21600</v>
      </c>
      <c r="AE11570" s="14">
        <f t="shared" ref="AE11570:AE11613" si="4460">(J11570-"01.04.2023")/30</f>
        <v>15.2</v>
      </c>
      <c r="AF11570" s="14">
        <f t="shared" ref="AF11570:AF11613" si="4461">(N11570+O11570+P11570+Q11570+R11570+S11570+T11570+U11570+V11570+W11570+X11570+Y11570)/3</f>
        <v>6.666666666666667</v>
      </c>
      <c r="AG11570" s="14">
        <f t="shared" ref="AG11570:AG11613" si="4462">AC11570/AF11570</f>
        <v>72</v>
      </c>
      <c r="AH11570" s="14">
        <f t="shared" ref="AH11570:AH11613" si="4463">AG11570-AE11570</f>
        <v>56.8</v>
      </c>
      <c r="AI11570" s="14">
        <f t="shared" ref="AI11570:AI11613" si="4464">AC11570-(AE11570*AF11570)</f>
        <v>378.66666666666669</v>
      </c>
      <c r="AJ11570" s="685"/>
    </row>
    <row r="11571" spans="1:36" ht="15.75">
      <c r="A11571" s="685">
        <v>66</v>
      </c>
      <c r="B11571" s="666" t="s">
        <v>8347</v>
      </c>
      <c r="C11571" s="672" t="s">
        <v>177</v>
      </c>
      <c r="D11571" s="678">
        <v>1</v>
      </c>
      <c r="E11571" s="647">
        <v>0</v>
      </c>
      <c r="F11571" s="648">
        <f t="shared" ref="F11571:F11584" si="4465">D11571*E11571</f>
        <v>0</v>
      </c>
      <c r="G11571" s="647">
        <v>2520</v>
      </c>
      <c r="H11571" s="667">
        <f t="shared" si="4456"/>
        <v>2520</v>
      </c>
      <c r="I11571" s="668" t="s">
        <v>8348</v>
      </c>
      <c r="J11571" s="668"/>
      <c r="K11571" s="668"/>
      <c r="L11571" s="1429"/>
      <c r="M11571" s="1075"/>
      <c r="N11571" s="637">
        <v>0</v>
      </c>
      <c r="O11571" s="637">
        <v>900</v>
      </c>
      <c r="P11571" s="637">
        <v>540</v>
      </c>
      <c r="Q11571" s="637"/>
      <c r="R11571" s="637"/>
      <c r="S11571" s="637"/>
      <c r="T11571" s="634"/>
      <c r="U11571" s="634"/>
      <c r="V11571" s="634"/>
      <c r="W11571" s="634"/>
      <c r="X11571" s="634"/>
      <c r="Y11571" s="634"/>
      <c r="Z11571" s="634"/>
      <c r="AA11571" s="650"/>
      <c r="AB11571" s="656"/>
      <c r="AC11571" s="1507">
        <f t="shared" si="4458"/>
        <v>1080</v>
      </c>
      <c r="AD11571" s="1508">
        <f t="shared" si="4459"/>
        <v>1080</v>
      </c>
      <c r="AE11571" s="14">
        <f t="shared" si="4460"/>
        <v>-1500.5666666666666</v>
      </c>
      <c r="AF11571" s="14">
        <f t="shared" si="4461"/>
        <v>480</v>
      </c>
      <c r="AG11571" s="14">
        <f t="shared" si="4462"/>
        <v>2.25</v>
      </c>
      <c r="AH11571" s="14">
        <f t="shared" si="4463"/>
        <v>1502.8166666666666</v>
      </c>
      <c r="AI11571" s="14">
        <f t="shared" si="4464"/>
        <v>721352</v>
      </c>
      <c r="AJ11571" s="685"/>
    </row>
    <row r="11572" spans="1:36" ht="15.75">
      <c r="A11572" s="685">
        <v>68</v>
      </c>
      <c r="B11572" s="666" t="s">
        <v>8139</v>
      </c>
      <c r="C11572" s="672" t="s">
        <v>177</v>
      </c>
      <c r="D11572" s="678">
        <v>1</v>
      </c>
      <c r="E11572" s="647">
        <v>0</v>
      </c>
      <c r="F11572" s="648">
        <f t="shared" si="4465"/>
        <v>0</v>
      </c>
      <c r="G11572" s="647">
        <v>6100</v>
      </c>
      <c r="H11572" s="667">
        <f t="shared" si="4456"/>
        <v>6100</v>
      </c>
      <c r="I11572" s="668" t="s">
        <v>8348</v>
      </c>
      <c r="J11572" s="668"/>
      <c r="K11572" s="668"/>
      <c r="L11572" s="1429"/>
      <c r="M11572" s="1075"/>
      <c r="N11572" s="637">
        <v>0</v>
      </c>
      <c r="O11572" s="637">
        <v>2500</v>
      </c>
      <c r="P11572" s="637">
        <v>2300</v>
      </c>
      <c r="Q11572" s="637"/>
      <c r="R11572" s="637"/>
      <c r="S11572" s="637"/>
      <c r="T11572" s="634"/>
      <c r="U11572" s="634"/>
      <c r="V11572" s="634"/>
      <c r="W11572" s="634"/>
      <c r="X11572" s="634"/>
      <c r="Y11572" s="634"/>
      <c r="Z11572" s="634"/>
      <c r="AA11572" s="650"/>
      <c r="AB11572" s="656"/>
      <c r="AC11572" s="1507">
        <f t="shared" si="4458"/>
        <v>1300</v>
      </c>
      <c r="AD11572" s="1508">
        <f t="shared" si="4459"/>
        <v>1300</v>
      </c>
      <c r="AE11572" s="14">
        <f t="shared" si="4460"/>
        <v>-1500.5666666666666</v>
      </c>
      <c r="AF11572" s="14">
        <f t="shared" si="4461"/>
        <v>1600</v>
      </c>
      <c r="AG11572" s="14">
        <f t="shared" si="4462"/>
        <v>0.8125</v>
      </c>
      <c r="AH11572" s="14">
        <f t="shared" si="4463"/>
        <v>1501.3791666666666</v>
      </c>
      <c r="AI11572" s="14">
        <f t="shared" si="4464"/>
        <v>2402206.6666666665</v>
      </c>
      <c r="AJ11572" s="685"/>
    </row>
    <row r="11573" spans="1:36" ht="15.75">
      <c r="A11573" s="685">
        <v>69</v>
      </c>
      <c r="B11573" s="655" t="s">
        <v>5918</v>
      </c>
      <c r="C11573" s="652" t="s">
        <v>177</v>
      </c>
      <c r="D11573" s="679">
        <v>1</v>
      </c>
      <c r="E11573" s="647">
        <v>300</v>
      </c>
      <c r="F11573" s="648">
        <f t="shared" si="4465"/>
        <v>300</v>
      </c>
      <c r="G11573" s="654">
        <v>0</v>
      </c>
      <c r="H11573" s="667">
        <f t="shared" si="4456"/>
        <v>0</v>
      </c>
      <c r="I11573" s="683">
        <v>44838</v>
      </c>
      <c r="J11573" s="3696"/>
      <c r="K11573" s="668"/>
      <c r="L11573" s="1429"/>
      <c r="M11573" s="1075"/>
      <c r="N11573" s="637">
        <v>160</v>
      </c>
      <c r="O11573" s="637">
        <v>70</v>
      </c>
      <c r="P11573" s="637">
        <v>20</v>
      </c>
      <c r="Q11573" s="637"/>
      <c r="R11573" s="637"/>
      <c r="S11573" s="637"/>
      <c r="T11573" s="634"/>
      <c r="U11573" s="634"/>
      <c r="V11573" s="634"/>
      <c r="W11573" s="634"/>
      <c r="X11573" s="634"/>
      <c r="Y11573" s="634"/>
      <c r="Z11573" s="634"/>
      <c r="AA11573" s="650"/>
      <c r="AB11573" s="656"/>
      <c r="AC11573" s="1507">
        <f t="shared" si="4458"/>
        <v>50</v>
      </c>
      <c r="AD11573" s="1508">
        <f t="shared" si="4459"/>
        <v>50</v>
      </c>
      <c r="AE11573" s="14">
        <f t="shared" si="4460"/>
        <v>-1500.5666666666666</v>
      </c>
      <c r="AF11573" s="14">
        <f t="shared" si="4461"/>
        <v>83.333333333333329</v>
      </c>
      <c r="AG11573" s="14">
        <f t="shared" si="4462"/>
        <v>0.60000000000000009</v>
      </c>
      <c r="AH11573" s="14">
        <f t="shared" si="4463"/>
        <v>1501.1666666666665</v>
      </c>
      <c r="AI11573" s="14">
        <f t="shared" si="4464"/>
        <v>125097.2222222222</v>
      </c>
      <c r="AJ11573" s="685"/>
    </row>
    <row r="11574" spans="1:36" ht="21" customHeight="1">
      <c r="A11574" s="685">
        <v>71</v>
      </c>
      <c r="B11574" s="655" t="s">
        <v>3018</v>
      </c>
      <c r="C11574" s="636" t="s">
        <v>233</v>
      </c>
      <c r="D11574" s="675">
        <v>0</v>
      </c>
      <c r="E11574" s="634">
        <v>18</v>
      </c>
      <c r="F11574" s="648">
        <f t="shared" si="4465"/>
        <v>0</v>
      </c>
      <c r="G11574" s="654">
        <v>0</v>
      </c>
      <c r="H11574" s="656">
        <f t="shared" si="4456"/>
        <v>0</v>
      </c>
      <c r="I11574" s="674" t="s">
        <v>3012</v>
      </c>
      <c r="J11574" s="674">
        <v>45301</v>
      </c>
      <c r="K11574" s="676"/>
      <c r="L11574" s="670"/>
      <c r="M11574" s="670"/>
      <c r="N11574" s="634">
        <v>0</v>
      </c>
      <c r="O11574" s="634">
        <v>0</v>
      </c>
      <c r="P11574" s="634">
        <v>0</v>
      </c>
      <c r="Q11574" s="634"/>
      <c r="R11574" s="636"/>
      <c r="S11574" s="639"/>
      <c r="T11574" s="637"/>
      <c r="U11574" s="637"/>
      <c r="V11574" s="637"/>
      <c r="W11574" s="637"/>
      <c r="X11574" s="637"/>
      <c r="Y11574" s="637"/>
      <c r="Z11574" s="661"/>
      <c r="AA11574" s="634"/>
      <c r="AB11574" s="656"/>
      <c r="AC11574" s="1507">
        <f t="shared" si="4458"/>
        <v>18</v>
      </c>
      <c r="AD11574" s="1508">
        <f t="shared" si="4459"/>
        <v>0</v>
      </c>
      <c r="AE11574" s="14">
        <f t="shared" si="4460"/>
        <v>9.4666666666666668</v>
      </c>
      <c r="AF11574" s="14">
        <f t="shared" si="4461"/>
        <v>0</v>
      </c>
      <c r="AG11574" s="14" t="e">
        <f t="shared" si="4462"/>
        <v>#DIV/0!</v>
      </c>
      <c r="AH11574" s="14" t="e">
        <f t="shared" si="4463"/>
        <v>#DIV/0!</v>
      </c>
      <c r="AI11574" s="14">
        <f t="shared" si="4464"/>
        <v>18</v>
      </c>
      <c r="AJ11574" s="662"/>
    </row>
    <row r="11575" spans="1:36" ht="21" customHeight="1">
      <c r="A11575" s="685">
        <v>72</v>
      </c>
      <c r="B11575" s="655" t="s">
        <v>5301</v>
      </c>
      <c r="C11575" s="652" t="s">
        <v>264</v>
      </c>
      <c r="D11575" s="679">
        <v>3199.5</v>
      </c>
      <c r="E11575" s="647">
        <v>1</v>
      </c>
      <c r="F11575" s="648">
        <f t="shared" si="4465"/>
        <v>3199.5</v>
      </c>
      <c r="G11575" s="654">
        <v>0</v>
      </c>
      <c r="H11575" s="667">
        <f t="shared" si="4456"/>
        <v>0</v>
      </c>
      <c r="I11575" s="683">
        <v>44827</v>
      </c>
      <c r="J11575" s="3696"/>
      <c r="K11575" s="668"/>
      <c r="L11575" s="1429" t="s">
        <v>5559</v>
      </c>
      <c r="M11575" s="1075">
        <v>44824</v>
      </c>
      <c r="N11575" s="637">
        <v>0</v>
      </c>
      <c r="O11575" s="637">
        <v>0</v>
      </c>
      <c r="P11575" s="637">
        <v>0</v>
      </c>
      <c r="Q11575" s="637"/>
      <c r="R11575" s="637"/>
      <c r="S11575" s="637"/>
      <c r="T11575" s="634"/>
      <c r="U11575" s="634"/>
      <c r="V11575" s="634"/>
      <c r="W11575" s="634"/>
      <c r="X11575" s="634"/>
      <c r="Y11575" s="634"/>
      <c r="Z11575" s="634"/>
      <c r="AA11575" s="650"/>
      <c r="AB11575" s="656"/>
      <c r="AC11575" s="1507">
        <f t="shared" si="4458"/>
        <v>1</v>
      </c>
      <c r="AD11575" s="1508">
        <f t="shared" si="4459"/>
        <v>3199.5</v>
      </c>
      <c r="AE11575" s="14">
        <f t="shared" si="4460"/>
        <v>-1500.5666666666666</v>
      </c>
      <c r="AF11575" s="14">
        <f t="shared" si="4461"/>
        <v>0</v>
      </c>
      <c r="AG11575" s="14" t="e">
        <f t="shared" si="4462"/>
        <v>#DIV/0!</v>
      </c>
      <c r="AH11575" s="14" t="e">
        <f t="shared" si="4463"/>
        <v>#DIV/0!</v>
      </c>
      <c r="AI11575" s="14">
        <f t="shared" si="4464"/>
        <v>1</v>
      </c>
      <c r="AJ11575" s="685"/>
    </row>
    <row r="11576" spans="1:36" ht="21" customHeight="1">
      <c r="A11576" s="685">
        <v>73</v>
      </c>
      <c r="B11576" s="655" t="s">
        <v>3019</v>
      </c>
      <c r="C11576" s="636" t="s">
        <v>181</v>
      </c>
      <c r="D11576" s="675">
        <v>1</v>
      </c>
      <c r="E11576" s="634">
        <v>1</v>
      </c>
      <c r="F11576" s="648">
        <f t="shared" si="4465"/>
        <v>1</v>
      </c>
      <c r="G11576" s="654">
        <v>0</v>
      </c>
      <c r="H11576" s="656">
        <f t="shared" si="4456"/>
        <v>0</v>
      </c>
      <c r="I11576" s="674" t="s">
        <v>3016</v>
      </c>
      <c r="J11576" s="674"/>
      <c r="K11576" s="676"/>
      <c r="L11576" s="670"/>
      <c r="M11576" s="670"/>
      <c r="N11576" s="634">
        <v>0</v>
      </c>
      <c r="O11576" s="634">
        <v>0</v>
      </c>
      <c r="P11576" s="634">
        <v>0</v>
      </c>
      <c r="Q11576" s="634"/>
      <c r="R11576" s="634"/>
      <c r="S11576" s="639"/>
      <c r="T11576" s="637"/>
      <c r="U11576" s="637"/>
      <c r="V11576" s="637"/>
      <c r="W11576" s="637"/>
      <c r="X11576" s="637"/>
      <c r="Y11576" s="637"/>
      <c r="Z11576" s="637"/>
      <c r="AA11576" s="650"/>
      <c r="AB11576" s="656"/>
      <c r="AC11576" s="1507">
        <f t="shared" si="4458"/>
        <v>1</v>
      </c>
      <c r="AD11576" s="1508">
        <f t="shared" si="4459"/>
        <v>1</v>
      </c>
      <c r="AE11576" s="14">
        <f t="shared" si="4460"/>
        <v>-1500.5666666666666</v>
      </c>
      <c r="AF11576" s="14">
        <f t="shared" si="4461"/>
        <v>0</v>
      </c>
      <c r="AG11576" s="14" t="e">
        <f t="shared" si="4462"/>
        <v>#DIV/0!</v>
      </c>
      <c r="AH11576" s="14" t="e">
        <f t="shared" si="4463"/>
        <v>#DIV/0!</v>
      </c>
      <c r="AI11576" s="14">
        <f t="shared" si="4464"/>
        <v>1</v>
      </c>
      <c r="AJ11576" s="662"/>
    </row>
    <row r="11577" spans="1:36" ht="21" customHeight="1">
      <c r="A11577" s="685">
        <v>74</v>
      </c>
      <c r="B11577" s="655" t="s">
        <v>6510</v>
      </c>
      <c r="C11577" s="652" t="s">
        <v>66</v>
      </c>
      <c r="D11577" s="688">
        <v>1</v>
      </c>
      <c r="E11577" s="647">
        <v>50000</v>
      </c>
      <c r="F11577" s="648">
        <f t="shared" si="4465"/>
        <v>50000</v>
      </c>
      <c r="G11577" s="654">
        <v>0</v>
      </c>
      <c r="H11577" s="667">
        <f t="shared" si="4456"/>
        <v>0</v>
      </c>
      <c r="I11577" s="683">
        <v>44894</v>
      </c>
      <c r="J11577" s="3696"/>
      <c r="K11577" s="668"/>
      <c r="L11577" s="1429"/>
      <c r="M11577" s="1075"/>
      <c r="N11577" s="637">
        <v>300</v>
      </c>
      <c r="O11577" s="637">
        <v>100</v>
      </c>
      <c r="P11577" s="637">
        <v>490</v>
      </c>
      <c r="Q11577" s="637"/>
      <c r="R11577" s="637"/>
      <c r="S11577" s="637"/>
      <c r="T11577" s="634"/>
      <c r="U11577" s="634"/>
      <c r="V11577" s="634"/>
      <c r="W11577" s="634"/>
      <c r="X11577" s="634"/>
      <c r="Y11577" s="634"/>
      <c r="Z11577" s="634"/>
      <c r="AA11577" s="650"/>
      <c r="AB11577" s="656"/>
      <c r="AC11577" s="1507">
        <f t="shared" si="4458"/>
        <v>49110</v>
      </c>
      <c r="AD11577" s="1508">
        <f t="shared" si="4459"/>
        <v>49110</v>
      </c>
      <c r="AE11577" s="14">
        <f t="shared" si="4460"/>
        <v>-1500.5666666666666</v>
      </c>
      <c r="AF11577" s="14">
        <f t="shared" si="4461"/>
        <v>296.66666666666669</v>
      </c>
      <c r="AG11577" s="14">
        <f t="shared" si="4462"/>
        <v>165.53932584269663</v>
      </c>
      <c r="AH11577" s="14">
        <f t="shared" si="4463"/>
        <v>1666.1059925093632</v>
      </c>
      <c r="AI11577" s="14">
        <f t="shared" si="4464"/>
        <v>494278.11111111112</v>
      </c>
      <c r="AJ11577" s="685"/>
    </row>
    <row r="11578" spans="1:36" ht="18.75" customHeight="1">
      <c r="A11578" s="685">
        <v>75</v>
      </c>
      <c r="B11578" s="666" t="s">
        <v>5560</v>
      </c>
      <c r="C11578" s="665" t="s">
        <v>430</v>
      </c>
      <c r="D11578" s="682">
        <v>0</v>
      </c>
      <c r="E11578" s="647">
        <v>2</v>
      </c>
      <c r="F11578" s="648">
        <f t="shared" si="4465"/>
        <v>0</v>
      </c>
      <c r="G11578" s="654">
        <v>0</v>
      </c>
      <c r="H11578" s="667">
        <f t="shared" si="4456"/>
        <v>0</v>
      </c>
      <c r="I11578" s="683">
        <v>44832</v>
      </c>
      <c r="J11578" s="3696"/>
      <c r="K11578" s="668"/>
      <c r="L11578" s="1429"/>
      <c r="M11578" s="1075"/>
      <c r="N11578" s="637">
        <v>0</v>
      </c>
      <c r="O11578" s="637">
        <v>0</v>
      </c>
      <c r="P11578" s="637">
        <v>0</v>
      </c>
      <c r="Q11578" s="637"/>
      <c r="R11578" s="637"/>
      <c r="S11578" s="637"/>
      <c r="T11578" s="634"/>
      <c r="U11578" s="634"/>
      <c r="V11578" s="634"/>
      <c r="W11578" s="634"/>
      <c r="X11578" s="634"/>
      <c r="Y11578" s="634"/>
      <c r="Z11578" s="634"/>
      <c r="AA11578" s="650"/>
      <c r="AB11578" s="656"/>
      <c r="AC11578" s="1507">
        <f t="shared" si="4458"/>
        <v>2</v>
      </c>
      <c r="AD11578" s="1508">
        <f t="shared" si="4459"/>
        <v>0</v>
      </c>
      <c r="AE11578" s="14">
        <f t="shared" si="4460"/>
        <v>-1500.5666666666666</v>
      </c>
      <c r="AF11578" s="14">
        <f t="shared" si="4461"/>
        <v>0</v>
      </c>
      <c r="AG11578" s="14" t="e">
        <f t="shared" si="4462"/>
        <v>#DIV/0!</v>
      </c>
      <c r="AH11578" s="14" t="e">
        <f t="shared" si="4463"/>
        <v>#DIV/0!</v>
      </c>
      <c r="AI11578" s="14">
        <f t="shared" si="4464"/>
        <v>2</v>
      </c>
      <c r="AJ11578" s="685"/>
    </row>
    <row r="11579" spans="1:36" ht="15.75">
      <c r="A11579" s="685">
        <v>77</v>
      </c>
      <c r="B11579" s="666" t="s">
        <v>4149</v>
      </c>
      <c r="C11579" s="1429" t="s">
        <v>63</v>
      </c>
      <c r="D11579" s="682">
        <v>1</v>
      </c>
      <c r="E11579" s="647">
        <v>200</v>
      </c>
      <c r="F11579" s="648">
        <f t="shared" si="4465"/>
        <v>200</v>
      </c>
      <c r="G11579" s="654">
        <v>0</v>
      </c>
      <c r="H11579" s="667">
        <f>G11579*D11579</f>
        <v>0</v>
      </c>
      <c r="I11579" s="668" t="s">
        <v>4342</v>
      </c>
      <c r="J11579" s="650"/>
      <c r="K11579" s="670"/>
      <c r="L11579" s="670"/>
      <c r="M11579" s="670"/>
      <c r="N11579" s="637">
        <v>100</v>
      </c>
      <c r="O11579" s="637">
        <v>0</v>
      </c>
      <c r="P11579" s="637">
        <v>70</v>
      </c>
      <c r="Q11579" s="637"/>
      <c r="R11579" s="637"/>
      <c r="S11579" s="637"/>
      <c r="T11579" s="637"/>
      <c r="U11579" s="637"/>
      <c r="V11579" s="637"/>
      <c r="W11579" s="637"/>
      <c r="X11579" s="637"/>
      <c r="Y11579" s="637"/>
      <c r="Z11579" s="637"/>
      <c r="AA11579" s="650"/>
      <c r="AB11579" s="656"/>
      <c r="AC11579" s="1507">
        <f t="shared" si="4458"/>
        <v>30</v>
      </c>
      <c r="AD11579" s="1508">
        <f t="shared" si="4459"/>
        <v>30</v>
      </c>
      <c r="AE11579" s="14">
        <f t="shared" si="4460"/>
        <v>-1500.5666666666666</v>
      </c>
      <c r="AF11579" s="14">
        <f t="shared" si="4461"/>
        <v>56.666666666666664</v>
      </c>
      <c r="AG11579" s="14">
        <f t="shared" si="4462"/>
        <v>0.52941176470588236</v>
      </c>
      <c r="AH11579" s="14">
        <f t="shared" si="4463"/>
        <v>1501.0960784313725</v>
      </c>
      <c r="AI11579" s="14">
        <f t="shared" si="4464"/>
        <v>85062.111111111109</v>
      </c>
      <c r="AJ11579" s="662"/>
    </row>
    <row r="11580" spans="1:36" ht="21" customHeight="1">
      <c r="A11580" s="685">
        <v>80</v>
      </c>
      <c r="B11580" s="655" t="s">
        <v>4005</v>
      </c>
      <c r="C11580" s="636" t="s">
        <v>224</v>
      </c>
      <c r="D11580" s="675">
        <v>0</v>
      </c>
      <c r="E11580" s="634">
        <v>2</v>
      </c>
      <c r="F11580" s="648">
        <f t="shared" si="4465"/>
        <v>0</v>
      </c>
      <c r="G11580" s="654">
        <v>0</v>
      </c>
      <c r="H11580" s="656">
        <f>D11580*G11580</f>
        <v>0</v>
      </c>
      <c r="I11580" s="674" t="s">
        <v>3012</v>
      </c>
      <c r="J11580" s="674" t="s">
        <v>4006</v>
      </c>
      <c r="K11580" s="676"/>
      <c r="L11580" s="670"/>
      <c r="M11580" s="670"/>
      <c r="N11580" s="634">
        <v>0</v>
      </c>
      <c r="O11580" s="634">
        <v>0</v>
      </c>
      <c r="P11580" s="634">
        <v>0</v>
      </c>
      <c r="Q11580" s="634"/>
      <c r="R11580" s="636"/>
      <c r="S11580" s="639"/>
      <c r="T11580" s="637"/>
      <c r="U11580" s="637"/>
      <c r="V11580" s="637"/>
      <c r="W11580" s="637"/>
      <c r="X11580" s="637"/>
      <c r="Y11580" s="637"/>
      <c r="Z11580" s="661"/>
      <c r="AA11580" s="634"/>
      <c r="AB11580" s="656"/>
      <c r="AC11580" s="1507">
        <f t="shared" si="4458"/>
        <v>2</v>
      </c>
      <c r="AD11580" s="1508">
        <f t="shared" si="4459"/>
        <v>0</v>
      </c>
      <c r="AE11580" s="14">
        <f t="shared" si="4460"/>
        <v>7.1333333333333337</v>
      </c>
      <c r="AF11580" s="14">
        <f t="shared" si="4461"/>
        <v>0</v>
      </c>
      <c r="AG11580" s="14" t="e">
        <f t="shared" si="4462"/>
        <v>#DIV/0!</v>
      </c>
      <c r="AH11580" s="14" t="e">
        <f t="shared" si="4463"/>
        <v>#DIV/0!</v>
      </c>
      <c r="AI11580" s="14">
        <f t="shared" si="4464"/>
        <v>2</v>
      </c>
      <c r="AJ11580" s="662"/>
    </row>
    <row r="11581" spans="1:36" ht="21" customHeight="1">
      <c r="A11581" s="685">
        <v>81</v>
      </c>
      <c r="B11581" s="666" t="s">
        <v>4145</v>
      </c>
      <c r="C11581" s="1429" t="s">
        <v>63</v>
      </c>
      <c r="D11581" s="682">
        <v>1</v>
      </c>
      <c r="E11581" s="647">
        <v>80</v>
      </c>
      <c r="F11581" s="648">
        <f t="shared" si="4465"/>
        <v>80</v>
      </c>
      <c r="G11581" s="654">
        <v>0</v>
      </c>
      <c r="H11581" s="667">
        <f>G11581*D11581</f>
        <v>0</v>
      </c>
      <c r="I11581" s="668" t="s">
        <v>4341</v>
      </c>
      <c r="J11581" s="650"/>
      <c r="K11581" s="670"/>
      <c r="L11581" s="670"/>
      <c r="M11581" s="670"/>
      <c r="N11581" s="637">
        <v>0</v>
      </c>
      <c r="O11581" s="637">
        <v>20</v>
      </c>
      <c r="P11581" s="637">
        <v>30</v>
      </c>
      <c r="Q11581" s="637"/>
      <c r="R11581" s="637"/>
      <c r="S11581" s="637"/>
      <c r="T11581" s="637"/>
      <c r="U11581" s="637"/>
      <c r="V11581" s="637"/>
      <c r="W11581" s="637"/>
      <c r="X11581" s="637"/>
      <c r="Y11581" s="637"/>
      <c r="Z11581" s="661"/>
      <c r="AA11581" s="650"/>
      <c r="AB11581" s="656"/>
      <c r="AC11581" s="1507">
        <f t="shared" si="4458"/>
        <v>30</v>
      </c>
      <c r="AD11581" s="1508">
        <f t="shared" si="4459"/>
        <v>30</v>
      </c>
      <c r="AE11581" s="14">
        <f t="shared" si="4460"/>
        <v>-1500.5666666666666</v>
      </c>
      <c r="AF11581" s="14">
        <f t="shared" si="4461"/>
        <v>16.666666666666668</v>
      </c>
      <c r="AG11581" s="14">
        <f t="shared" si="4462"/>
        <v>1.7999999999999998</v>
      </c>
      <c r="AH11581" s="14">
        <f t="shared" si="4463"/>
        <v>1502.3666666666666</v>
      </c>
      <c r="AI11581" s="14">
        <f t="shared" si="4464"/>
        <v>25039.444444444445</v>
      </c>
      <c r="AJ11581" s="662"/>
    </row>
    <row r="11582" spans="1:36" ht="24.75" customHeight="1">
      <c r="A11582" s="685">
        <v>82</v>
      </c>
      <c r="B11582" s="655" t="s">
        <v>3020</v>
      </c>
      <c r="C11582" s="636" t="s">
        <v>430</v>
      </c>
      <c r="D11582" s="675">
        <v>0</v>
      </c>
      <c r="E11582" s="634">
        <v>2</v>
      </c>
      <c r="F11582" s="648">
        <f t="shared" si="4465"/>
        <v>0</v>
      </c>
      <c r="G11582" s="654">
        <v>0</v>
      </c>
      <c r="H11582" s="656">
        <f>D11582*G11582</f>
        <v>0</v>
      </c>
      <c r="I11582" s="674" t="s">
        <v>3012</v>
      </c>
      <c r="J11582" s="674">
        <v>44932</v>
      </c>
      <c r="K11582" s="676"/>
      <c r="L11582" s="670"/>
      <c r="M11582" s="670"/>
      <c r="N11582" s="634">
        <v>0</v>
      </c>
      <c r="O11582" s="634">
        <v>1</v>
      </c>
      <c r="P11582" s="634">
        <v>0</v>
      </c>
      <c r="Q11582" s="634"/>
      <c r="R11582" s="636"/>
      <c r="S11582" s="639"/>
      <c r="T11582" s="637"/>
      <c r="U11582" s="637"/>
      <c r="V11582" s="637"/>
      <c r="W11582" s="637"/>
      <c r="X11582" s="637"/>
      <c r="Y11582" s="637"/>
      <c r="Z11582" s="661"/>
      <c r="AA11582" s="634"/>
      <c r="AB11582" s="656"/>
      <c r="AC11582" s="1507">
        <f t="shared" si="4458"/>
        <v>1</v>
      </c>
      <c r="AD11582" s="1508">
        <f t="shared" si="4459"/>
        <v>0</v>
      </c>
      <c r="AE11582" s="14">
        <f t="shared" si="4460"/>
        <v>-2.8333333333333335</v>
      </c>
      <c r="AF11582" s="14">
        <f t="shared" si="4461"/>
        <v>0.33333333333333331</v>
      </c>
      <c r="AG11582" s="14">
        <f t="shared" si="4462"/>
        <v>3</v>
      </c>
      <c r="AH11582" s="14">
        <f t="shared" si="4463"/>
        <v>5.8333333333333339</v>
      </c>
      <c r="AI11582" s="14">
        <f t="shared" si="4464"/>
        <v>1.9444444444444444</v>
      </c>
      <c r="AJ11582" s="662"/>
    </row>
    <row r="11583" spans="1:36" ht="24.75" customHeight="1">
      <c r="A11583" s="685">
        <v>83</v>
      </c>
      <c r="B11583" s="680" t="s">
        <v>4878</v>
      </c>
      <c r="C11583" s="1429" t="s">
        <v>63</v>
      </c>
      <c r="D11583" s="3699">
        <v>1</v>
      </c>
      <c r="E11583" s="1429">
        <v>180</v>
      </c>
      <c r="F11583" s="648">
        <f t="shared" si="4465"/>
        <v>180</v>
      </c>
      <c r="G11583" s="654">
        <v>0</v>
      </c>
      <c r="H11583" s="656">
        <f>D11583*G11583</f>
        <v>0</v>
      </c>
      <c r="I11583" s="657">
        <v>44778</v>
      </c>
      <c r="J11583" s="657"/>
      <c r="K11583" s="659"/>
      <c r="L11583" s="660"/>
      <c r="M11583" s="660"/>
      <c r="N11583" s="634">
        <v>60</v>
      </c>
      <c r="O11583" s="634">
        <v>0</v>
      </c>
      <c r="P11583" s="634">
        <v>0</v>
      </c>
      <c r="Q11583" s="634"/>
      <c r="R11583" s="634"/>
      <c r="S11583" s="638"/>
      <c r="T11583" s="634"/>
      <c r="U11583" s="634"/>
      <c r="V11583" s="634"/>
      <c r="W11583" s="634"/>
      <c r="X11583" s="634"/>
      <c r="Y11583" s="634"/>
      <c r="Z11583" s="661"/>
      <c r="AA11583" s="650"/>
      <c r="AB11583" s="656"/>
      <c r="AC11583" s="1507">
        <f t="shared" si="4458"/>
        <v>120</v>
      </c>
      <c r="AD11583" s="1508">
        <f t="shared" si="4459"/>
        <v>120</v>
      </c>
      <c r="AE11583" s="14">
        <f t="shared" si="4460"/>
        <v>-1500.5666666666666</v>
      </c>
      <c r="AF11583" s="14">
        <f t="shared" si="4461"/>
        <v>20</v>
      </c>
      <c r="AG11583" s="14">
        <f t="shared" si="4462"/>
        <v>6</v>
      </c>
      <c r="AH11583" s="14">
        <f t="shared" si="4463"/>
        <v>1506.5666666666666</v>
      </c>
      <c r="AI11583" s="14">
        <f t="shared" si="4464"/>
        <v>30131.333333333332</v>
      </c>
      <c r="AJ11583" s="662"/>
    </row>
    <row r="11584" spans="1:36" ht="42.75" customHeight="1">
      <c r="A11584" s="685">
        <v>85</v>
      </c>
      <c r="B11584" s="655" t="s">
        <v>5288</v>
      </c>
      <c r="C11584" s="652" t="s">
        <v>66</v>
      </c>
      <c r="D11584" s="689">
        <v>17.898</v>
      </c>
      <c r="E11584" s="647">
        <v>80</v>
      </c>
      <c r="F11584" s="648">
        <f t="shared" si="4465"/>
        <v>1431.84</v>
      </c>
      <c r="G11584" s="654">
        <v>0</v>
      </c>
      <c r="H11584" s="667">
        <f t="shared" ref="H11584:H11594" si="4466">D11584*G11584</f>
        <v>0</v>
      </c>
      <c r="I11584" s="683">
        <v>44831</v>
      </c>
      <c r="J11584" s="3696"/>
      <c r="K11584" s="668"/>
      <c r="L11584" s="1429" t="s">
        <v>5558</v>
      </c>
      <c r="M11584" s="1075">
        <v>44824</v>
      </c>
      <c r="N11584" s="637">
        <v>0</v>
      </c>
      <c r="O11584" s="637">
        <v>0</v>
      </c>
      <c r="P11584" s="637">
        <v>0</v>
      </c>
      <c r="Q11584" s="637"/>
      <c r="R11584" s="637"/>
      <c r="S11584" s="637"/>
      <c r="T11584" s="634"/>
      <c r="U11584" s="634"/>
      <c r="V11584" s="634"/>
      <c r="W11584" s="634"/>
      <c r="X11584" s="634"/>
      <c r="Y11584" s="634"/>
      <c r="Z11584" s="634"/>
      <c r="AA11584" s="650"/>
      <c r="AB11584" s="656"/>
      <c r="AC11584" s="1507">
        <f t="shared" si="4458"/>
        <v>80</v>
      </c>
      <c r="AD11584" s="1508">
        <f t="shared" si="4459"/>
        <v>1431.84</v>
      </c>
      <c r="AE11584" s="14">
        <f t="shared" si="4460"/>
        <v>-1500.5666666666666</v>
      </c>
      <c r="AF11584" s="14">
        <f t="shared" si="4461"/>
        <v>0</v>
      </c>
      <c r="AG11584" s="14" t="e">
        <f t="shared" si="4462"/>
        <v>#DIV/0!</v>
      </c>
      <c r="AH11584" s="14" t="e">
        <f t="shared" si="4463"/>
        <v>#DIV/0!</v>
      </c>
      <c r="AI11584" s="14">
        <f t="shared" si="4464"/>
        <v>80</v>
      </c>
      <c r="AJ11584" s="685"/>
    </row>
    <row r="11585" spans="1:36" ht="37.5" customHeight="1">
      <c r="A11585" s="685">
        <v>86</v>
      </c>
      <c r="B11585" s="655" t="s">
        <v>9578</v>
      </c>
      <c r="C11585" s="690" t="s">
        <v>66</v>
      </c>
      <c r="D11585" s="663">
        <v>1</v>
      </c>
      <c r="E11585" s="647">
        <v>0</v>
      </c>
      <c r="F11585" s="648">
        <v>0</v>
      </c>
      <c r="G11585" s="654">
        <v>200</v>
      </c>
      <c r="H11585" s="667">
        <f t="shared" si="4466"/>
        <v>200</v>
      </c>
      <c r="I11585" s="657">
        <v>45001</v>
      </c>
      <c r="J11585" s="3696"/>
      <c r="K11585" s="668"/>
      <c r="L11585" s="1073"/>
      <c r="M11585" s="1075"/>
      <c r="N11585" s="637"/>
      <c r="O11585" s="637"/>
      <c r="P11585" s="637">
        <v>0</v>
      </c>
      <c r="Q11585" s="637"/>
      <c r="R11585" s="637"/>
      <c r="S11585" s="637"/>
      <c r="T11585" s="634"/>
      <c r="U11585" s="634"/>
      <c r="V11585" s="634"/>
      <c r="W11585" s="634"/>
      <c r="X11585" s="634"/>
      <c r="Y11585" s="634"/>
      <c r="Z11585" s="634"/>
      <c r="AA11585" s="650"/>
      <c r="AB11585" s="656"/>
      <c r="AC11585" s="1507">
        <f t="shared" si="4458"/>
        <v>200</v>
      </c>
      <c r="AD11585" s="1508">
        <f t="shared" si="4459"/>
        <v>200</v>
      </c>
      <c r="AE11585" s="14">
        <f t="shared" si="4460"/>
        <v>-1500.5666666666666</v>
      </c>
      <c r="AF11585" s="14">
        <f t="shared" si="4461"/>
        <v>0</v>
      </c>
      <c r="AG11585" s="14" t="e">
        <f t="shared" si="4462"/>
        <v>#DIV/0!</v>
      </c>
      <c r="AH11585" s="14" t="e">
        <f t="shared" si="4463"/>
        <v>#DIV/0!</v>
      </c>
      <c r="AI11585" s="14">
        <f t="shared" si="4464"/>
        <v>200</v>
      </c>
      <c r="AJ11585" s="685"/>
    </row>
    <row r="11586" spans="1:36" ht="37.5" customHeight="1">
      <c r="A11586" s="685">
        <v>87</v>
      </c>
      <c r="B11586" s="655" t="s">
        <v>9666</v>
      </c>
      <c r="C11586" s="652" t="s">
        <v>66</v>
      </c>
      <c r="D11586" s="691">
        <v>1</v>
      </c>
      <c r="E11586" s="647">
        <v>0</v>
      </c>
      <c r="F11586" s="648">
        <v>0</v>
      </c>
      <c r="G11586" s="654">
        <v>2</v>
      </c>
      <c r="H11586" s="667">
        <f t="shared" si="4466"/>
        <v>2</v>
      </c>
      <c r="I11586" s="3700">
        <v>45001</v>
      </c>
      <c r="J11586" s="3701"/>
      <c r="K11586" s="668"/>
      <c r="L11586" s="1073"/>
      <c r="M11586" s="3702"/>
      <c r="N11586" s="637"/>
      <c r="O11586" s="637"/>
      <c r="P11586" s="637">
        <v>0</v>
      </c>
      <c r="Q11586" s="637"/>
      <c r="R11586" s="637"/>
      <c r="S11586" s="637"/>
      <c r="T11586" s="634"/>
      <c r="U11586" s="634"/>
      <c r="V11586" s="634"/>
      <c r="W11586" s="634"/>
      <c r="X11586" s="634"/>
      <c r="Y11586" s="634"/>
      <c r="Z11586" s="634"/>
      <c r="AA11586" s="650"/>
      <c r="AB11586" s="656"/>
      <c r="AC11586" s="1507">
        <f t="shared" si="4458"/>
        <v>2</v>
      </c>
      <c r="AD11586" s="1508">
        <f t="shared" si="4459"/>
        <v>2</v>
      </c>
      <c r="AE11586" s="14">
        <f t="shared" si="4460"/>
        <v>-1500.5666666666666</v>
      </c>
      <c r="AF11586" s="14">
        <f t="shared" si="4461"/>
        <v>0</v>
      </c>
      <c r="AG11586" s="14" t="e">
        <f t="shared" si="4462"/>
        <v>#DIV/0!</v>
      </c>
      <c r="AH11586" s="14" t="e">
        <f t="shared" si="4463"/>
        <v>#DIV/0!</v>
      </c>
      <c r="AI11586" s="14">
        <f t="shared" si="4464"/>
        <v>2</v>
      </c>
      <c r="AJ11586" s="685"/>
    </row>
    <row r="11587" spans="1:36" ht="34.5" customHeight="1">
      <c r="A11587" s="685">
        <v>88</v>
      </c>
      <c r="B11587" s="655" t="s">
        <v>7567</v>
      </c>
      <c r="C11587" s="672" t="s">
        <v>181</v>
      </c>
      <c r="D11587" s="692">
        <v>1</v>
      </c>
      <c r="E11587" s="647">
        <v>2000</v>
      </c>
      <c r="F11587" s="648">
        <f t="shared" ref="F11587:F11595" si="4467">D11587*E11587</f>
        <v>2000</v>
      </c>
      <c r="G11587" s="654">
        <v>0</v>
      </c>
      <c r="H11587" s="667">
        <f t="shared" si="4466"/>
        <v>0</v>
      </c>
      <c r="I11587" s="693" t="s">
        <v>3331</v>
      </c>
      <c r="J11587" s="693"/>
      <c r="K11587" s="668"/>
      <c r="L11587" s="1429"/>
      <c r="M11587" s="3702"/>
      <c r="N11587" s="637">
        <v>0</v>
      </c>
      <c r="O11587" s="637">
        <v>0</v>
      </c>
      <c r="P11587" s="637">
        <v>0</v>
      </c>
      <c r="Q11587" s="637"/>
      <c r="R11587" s="637"/>
      <c r="S11587" s="637"/>
      <c r="T11587" s="634"/>
      <c r="U11587" s="634"/>
      <c r="V11587" s="634"/>
      <c r="W11587" s="634"/>
      <c r="X11587" s="634"/>
      <c r="Y11587" s="634"/>
      <c r="Z11587" s="634"/>
      <c r="AA11587" s="650"/>
      <c r="AB11587" s="656"/>
      <c r="AC11587" s="1507">
        <f t="shared" si="4458"/>
        <v>2000</v>
      </c>
      <c r="AD11587" s="1508">
        <f t="shared" si="4459"/>
        <v>2000</v>
      </c>
      <c r="AE11587" s="14">
        <f t="shared" si="4460"/>
        <v>-1500.5666666666666</v>
      </c>
      <c r="AF11587" s="14">
        <f t="shared" si="4461"/>
        <v>0</v>
      </c>
      <c r="AG11587" s="14" t="e">
        <f t="shared" si="4462"/>
        <v>#DIV/0!</v>
      </c>
      <c r="AH11587" s="14" t="e">
        <f t="shared" si="4463"/>
        <v>#DIV/0!</v>
      </c>
      <c r="AI11587" s="14">
        <f t="shared" si="4464"/>
        <v>2000</v>
      </c>
      <c r="AJ11587" s="685"/>
    </row>
    <row r="11588" spans="1:36" ht="34.5" customHeight="1">
      <c r="A11588" s="685">
        <v>89</v>
      </c>
      <c r="B11588" s="655" t="s">
        <v>7567</v>
      </c>
      <c r="C11588" s="672" t="s">
        <v>181</v>
      </c>
      <c r="D11588" s="692">
        <v>1</v>
      </c>
      <c r="E11588" s="647">
        <v>1000</v>
      </c>
      <c r="F11588" s="648">
        <f t="shared" si="4467"/>
        <v>1000</v>
      </c>
      <c r="G11588" s="654">
        <v>0</v>
      </c>
      <c r="H11588" s="667">
        <f t="shared" si="4466"/>
        <v>0</v>
      </c>
      <c r="I11588" s="693" t="s">
        <v>3331</v>
      </c>
      <c r="J11588" s="693"/>
      <c r="K11588" s="668"/>
      <c r="L11588" s="1429"/>
      <c r="M11588" s="3702"/>
      <c r="N11588" s="637">
        <v>0</v>
      </c>
      <c r="O11588" s="637">
        <v>0</v>
      </c>
      <c r="P11588" s="637">
        <v>0</v>
      </c>
      <c r="Q11588" s="637"/>
      <c r="R11588" s="637"/>
      <c r="S11588" s="637"/>
      <c r="T11588" s="634"/>
      <c r="U11588" s="634"/>
      <c r="V11588" s="634"/>
      <c r="W11588" s="634"/>
      <c r="X11588" s="634"/>
      <c r="Y11588" s="634"/>
      <c r="Z11588" s="634"/>
      <c r="AA11588" s="650"/>
      <c r="AB11588" s="656"/>
      <c r="AC11588" s="1507">
        <f t="shared" si="4458"/>
        <v>1000</v>
      </c>
      <c r="AD11588" s="1508">
        <f t="shared" si="4459"/>
        <v>1000</v>
      </c>
      <c r="AE11588" s="14">
        <f t="shared" si="4460"/>
        <v>-1500.5666666666666</v>
      </c>
      <c r="AF11588" s="14">
        <f t="shared" si="4461"/>
        <v>0</v>
      </c>
      <c r="AG11588" s="14" t="e">
        <f t="shared" si="4462"/>
        <v>#DIV/0!</v>
      </c>
      <c r="AH11588" s="14" t="e">
        <f t="shared" si="4463"/>
        <v>#DIV/0!</v>
      </c>
      <c r="AI11588" s="14">
        <f t="shared" si="4464"/>
        <v>1000</v>
      </c>
      <c r="AJ11588" s="685"/>
    </row>
    <row r="11589" spans="1:36" ht="51.75" customHeight="1">
      <c r="A11589" s="685">
        <v>90</v>
      </c>
      <c r="B11589" s="655" t="s">
        <v>7182</v>
      </c>
      <c r="C11589" s="672" t="s">
        <v>181</v>
      </c>
      <c r="D11589" s="692">
        <v>1</v>
      </c>
      <c r="E11589" s="647">
        <v>1000</v>
      </c>
      <c r="F11589" s="648">
        <f t="shared" si="4467"/>
        <v>1000</v>
      </c>
      <c r="G11589" s="654">
        <v>0</v>
      </c>
      <c r="H11589" s="667">
        <f t="shared" si="4466"/>
        <v>0</v>
      </c>
      <c r="I11589" s="693" t="s">
        <v>3331</v>
      </c>
      <c r="J11589" s="693"/>
      <c r="K11589" s="668"/>
      <c r="L11589" s="1429"/>
      <c r="M11589" s="3702"/>
      <c r="N11589" s="637">
        <v>0</v>
      </c>
      <c r="O11589" s="637">
        <v>0</v>
      </c>
      <c r="P11589" s="637">
        <v>200</v>
      </c>
      <c r="Q11589" s="637"/>
      <c r="R11589" s="637"/>
      <c r="S11589" s="637"/>
      <c r="T11589" s="634"/>
      <c r="U11589" s="634"/>
      <c r="V11589" s="634"/>
      <c r="W11589" s="634"/>
      <c r="X11589" s="634"/>
      <c r="Y11589" s="634"/>
      <c r="Z11589" s="634"/>
      <c r="AA11589" s="650"/>
      <c r="AB11589" s="656"/>
      <c r="AC11589" s="1507">
        <f t="shared" si="4458"/>
        <v>800</v>
      </c>
      <c r="AD11589" s="1508">
        <f t="shared" si="4459"/>
        <v>800</v>
      </c>
      <c r="AE11589" s="14">
        <f t="shared" si="4460"/>
        <v>-1500.5666666666666</v>
      </c>
      <c r="AF11589" s="14">
        <f t="shared" si="4461"/>
        <v>66.666666666666671</v>
      </c>
      <c r="AG11589" s="14">
        <f t="shared" si="4462"/>
        <v>12</v>
      </c>
      <c r="AH11589" s="14">
        <f t="shared" si="4463"/>
        <v>1512.5666666666666</v>
      </c>
      <c r="AI11589" s="14">
        <f t="shared" si="4464"/>
        <v>100837.77777777778</v>
      </c>
      <c r="AJ11589" s="685"/>
    </row>
    <row r="11590" spans="1:36" ht="51.75" customHeight="1">
      <c r="A11590" s="685">
        <v>91</v>
      </c>
      <c r="B11590" s="3703" t="s">
        <v>3021</v>
      </c>
      <c r="C11590" s="3704" t="s">
        <v>181</v>
      </c>
      <c r="D11590" s="3705">
        <v>0</v>
      </c>
      <c r="E11590" s="641">
        <v>79</v>
      </c>
      <c r="F11590" s="648">
        <f t="shared" si="4467"/>
        <v>0</v>
      </c>
      <c r="G11590" s="654">
        <v>0</v>
      </c>
      <c r="H11590" s="656">
        <f t="shared" si="4466"/>
        <v>0</v>
      </c>
      <c r="I11590" s="3706" t="s">
        <v>3012</v>
      </c>
      <c r="J11590" s="674"/>
      <c r="K11590" s="676"/>
      <c r="L11590" s="670"/>
      <c r="M11590" s="670"/>
      <c r="N11590" s="634">
        <v>0</v>
      </c>
      <c r="O11590" s="634">
        <v>0</v>
      </c>
      <c r="P11590" s="634">
        <v>0</v>
      </c>
      <c r="Q11590" s="634"/>
      <c r="R11590" s="636"/>
      <c r="S11590" s="639"/>
      <c r="T11590" s="637"/>
      <c r="U11590" s="637"/>
      <c r="V11590" s="637"/>
      <c r="W11590" s="637"/>
      <c r="X11590" s="637"/>
      <c r="Y11590" s="637"/>
      <c r="Z11590" s="661"/>
      <c r="AA11590" s="634"/>
      <c r="AB11590" s="656"/>
      <c r="AC11590" s="1507">
        <f t="shared" si="4458"/>
        <v>79</v>
      </c>
      <c r="AD11590" s="1508">
        <f t="shared" si="4459"/>
        <v>0</v>
      </c>
      <c r="AE11590" s="14">
        <f t="shared" si="4460"/>
        <v>-1500.5666666666666</v>
      </c>
      <c r="AF11590" s="14">
        <f t="shared" si="4461"/>
        <v>0</v>
      </c>
      <c r="AG11590" s="14" t="e">
        <f t="shared" si="4462"/>
        <v>#DIV/0!</v>
      </c>
      <c r="AH11590" s="14" t="e">
        <f t="shared" si="4463"/>
        <v>#DIV/0!</v>
      </c>
      <c r="AI11590" s="14">
        <f t="shared" si="4464"/>
        <v>79</v>
      </c>
      <c r="AJ11590" s="662"/>
    </row>
    <row r="11591" spans="1:36" ht="27.75" customHeight="1">
      <c r="A11591" s="685">
        <v>92</v>
      </c>
      <c r="B11591" s="3707" t="s">
        <v>6985</v>
      </c>
      <c r="C11591" s="694" t="s">
        <v>181</v>
      </c>
      <c r="D11591" s="695">
        <v>1</v>
      </c>
      <c r="E11591" s="696">
        <v>100</v>
      </c>
      <c r="F11591" s="648">
        <f t="shared" si="4467"/>
        <v>100</v>
      </c>
      <c r="G11591" s="654">
        <v>0</v>
      </c>
      <c r="H11591" s="667">
        <f t="shared" si="4466"/>
        <v>0</v>
      </c>
      <c r="I11591" s="697" t="s">
        <v>7568</v>
      </c>
      <c r="J11591" s="668"/>
      <c r="K11591" s="668"/>
      <c r="L11591" s="1429"/>
      <c r="M11591" s="1075"/>
      <c r="N11591" s="637">
        <v>0</v>
      </c>
      <c r="O11591" s="637">
        <v>0</v>
      </c>
      <c r="P11591" s="637">
        <v>0</v>
      </c>
      <c r="Q11591" s="637"/>
      <c r="R11591" s="637"/>
      <c r="S11591" s="637"/>
      <c r="T11591" s="634"/>
      <c r="U11591" s="634"/>
      <c r="V11591" s="634"/>
      <c r="W11591" s="634"/>
      <c r="X11591" s="634"/>
      <c r="Y11591" s="634"/>
      <c r="Z11591" s="634"/>
      <c r="AA11591" s="650"/>
      <c r="AB11591" s="656"/>
      <c r="AC11591" s="1507">
        <f t="shared" si="4458"/>
        <v>100</v>
      </c>
      <c r="AD11591" s="1508">
        <f t="shared" si="4459"/>
        <v>100</v>
      </c>
      <c r="AE11591" s="14">
        <f t="shared" si="4460"/>
        <v>-1500.5666666666666</v>
      </c>
      <c r="AF11591" s="14">
        <f t="shared" si="4461"/>
        <v>0</v>
      </c>
      <c r="AG11591" s="14" t="e">
        <f t="shared" si="4462"/>
        <v>#DIV/0!</v>
      </c>
      <c r="AH11591" s="14" t="e">
        <f t="shared" si="4463"/>
        <v>#DIV/0!</v>
      </c>
      <c r="AI11591" s="14">
        <f t="shared" si="4464"/>
        <v>100</v>
      </c>
      <c r="AJ11591" s="685"/>
    </row>
    <row r="11592" spans="1:36" ht="27.75" customHeight="1">
      <c r="A11592" s="685">
        <v>93</v>
      </c>
      <c r="B11592" s="3707" t="s">
        <v>4007</v>
      </c>
      <c r="C11592" s="3704" t="s">
        <v>66</v>
      </c>
      <c r="D11592" s="3708">
        <v>1</v>
      </c>
      <c r="E11592" s="641">
        <v>45</v>
      </c>
      <c r="F11592" s="648">
        <f t="shared" si="4467"/>
        <v>45</v>
      </c>
      <c r="G11592" s="654">
        <v>0</v>
      </c>
      <c r="H11592" s="656">
        <f t="shared" si="4466"/>
        <v>0</v>
      </c>
      <c r="I11592" s="3706" t="s">
        <v>3618</v>
      </c>
      <c r="J11592" s="650"/>
      <c r="K11592" s="670"/>
      <c r="L11592" s="670"/>
      <c r="M11592" s="670"/>
      <c r="N11592" s="637">
        <v>5</v>
      </c>
      <c r="O11592" s="637">
        <v>5</v>
      </c>
      <c r="P11592" s="637">
        <v>4</v>
      </c>
      <c r="Q11592" s="637"/>
      <c r="R11592" s="637"/>
      <c r="S11592" s="637"/>
      <c r="T11592" s="637"/>
      <c r="U11592" s="637"/>
      <c r="V11592" s="637"/>
      <c r="W11592" s="637"/>
      <c r="X11592" s="637"/>
      <c r="Y11592" s="637"/>
      <c r="Z11592" s="637"/>
      <c r="AA11592" s="650"/>
      <c r="AB11592" s="656"/>
      <c r="AC11592" s="1507">
        <f t="shared" si="4458"/>
        <v>31</v>
      </c>
      <c r="AD11592" s="1508">
        <f t="shared" si="4459"/>
        <v>31</v>
      </c>
      <c r="AE11592" s="14">
        <f t="shared" si="4460"/>
        <v>-1500.5666666666666</v>
      </c>
      <c r="AF11592" s="14">
        <f t="shared" si="4461"/>
        <v>4.666666666666667</v>
      </c>
      <c r="AG11592" s="14">
        <f t="shared" si="4462"/>
        <v>6.6428571428571423</v>
      </c>
      <c r="AH11592" s="14">
        <f t="shared" si="4463"/>
        <v>1507.2095238095237</v>
      </c>
      <c r="AI11592" s="14">
        <f t="shared" si="4464"/>
        <v>7033.6444444444442</v>
      </c>
      <c r="AJ11592" s="662"/>
    </row>
    <row r="11593" spans="1:36" ht="15.75">
      <c r="A11593" s="685">
        <v>94</v>
      </c>
      <c r="B11593" s="655" t="s">
        <v>5919</v>
      </c>
      <c r="C11593" s="698" t="s">
        <v>66</v>
      </c>
      <c r="D11593" s="699">
        <v>0</v>
      </c>
      <c r="E11593" s="696">
        <v>25</v>
      </c>
      <c r="F11593" s="648">
        <f t="shared" si="4467"/>
        <v>0</v>
      </c>
      <c r="G11593" s="654">
        <v>0</v>
      </c>
      <c r="H11593" s="667">
        <f t="shared" si="4466"/>
        <v>0</v>
      </c>
      <c r="I11593" s="3709">
        <v>44839</v>
      </c>
      <c r="J11593" s="3696"/>
      <c r="K11593" s="668"/>
      <c r="L11593" s="1429"/>
      <c r="M11593" s="1075"/>
      <c r="N11593" s="637">
        <v>0</v>
      </c>
      <c r="O11593" s="637">
        <v>0</v>
      </c>
      <c r="P11593" s="637">
        <v>0</v>
      </c>
      <c r="Q11593" s="637"/>
      <c r="R11593" s="637"/>
      <c r="S11593" s="637"/>
      <c r="T11593" s="634"/>
      <c r="U11593" s="634"/>
      <c r="V11593" s="634"/>
      <c r="W11593" s="634"/>
      <c r="X11593" s="634"/>
      <c r="Y11593" s="634"/>
      <c r="Z11593" s="634"/>
      <c r="AA11593" s="650"/>
      <c r="AB11593" s="656"/>
      <c r="AC11593" s="1507">
        <f t="shared" si="4458"/>
        <v>25</v>
      </c>
      <c r="AD11593" s="1508">
        <f t="shared" si="4459"/>
        <v>0</v>
      </c>
      <c r="AE11593" s="14">
        <f t="shared" si="4460"/>
        <v>-1500.5666666666666</v>
      </c>
      <c r="AF11593" s="14">
        <f t="shared" si="4461"/>
        <v>0</v>
      </c>
      <c r="AG11593" s="14" t="e">
        <f t="shared" si="4462"/>
        <v>#DIV/0!</v>
      </c>
      <c r="AH11593" s="14" t="e">
        <f t="shared" si="4463"/>
        <v>#DIV/0!</v>
      </c>
      <c r="AI11593" s="14">
        <f t="shared" si="4464"/>
        <v>25</v>
      </c>
      <c r="AJ11593" s="685"/>
    </row>
    <row r="11594" spans="1:36" ht="30" customHeight="1">
      <c r="A11594" s="685">
        <v>98</v>
      </c>
      <c r="B11594" s="655" t="s">
        <v>5277</v>
      </c>
      <c r="C11594" s="652" t="s">
        <v>66</v>
      </c>
      <c r="D11594" s="653">
        <v>107</v>
      </c>
      <c r="E11594" s="647">
        <v>8</v>
      </c>
      <c r="F11594" s="648">
        <f t="shared" si="4467"/>
        <v>856</v>
      </c>
      <c r="G11594" s="654">
        <v>0</v>
      </c>
      <c r="H11594" s="667">
        <f t="shared" si="4466"/>
        <v>0</v>
      </c>
      <c r="I11594" s="3710">
        <v>44831</v>
      </c>
      <c r="J11594" s="3696"/>
      <c r="K11594" s="668"/>
      <c r="L11594" s="1429" t="s">
        <v>5558</v>
      </c>
      <c r="M11594" s="1075">
        <v>44824</v>
      </c>
      <c r="N11594" s="637">
        <v>0</v>
      </c>
      <c r="O11594" s="637">
        <v>0</v>
      </c>
      <c r="P11594" s="637">
        <v>0</v>
      </c>
      <c r="Q11594" s="637"/>
      <c r="R11594" s="637"/>
      <c r="S11594" s="637"/>
      <c r="T11594" s="634"/>
      <c r="U11594" s="634"/>
      <c r="V11594" s="634"/>
      <c r="W11594" s="634"/>
      <c r="X11594" s="634"/>
      <c r="Y11594" s="634"/>
      <c r="Z11594" s="634"/>
      <c r="AA11594" s="650"/>
      <c r="AB11594" s="656"/>
      <c r="AC11594" s="1507">
        <f t="shared" si="4458"/>
        <v>8</v>
      </c>
      <c r="AD11594" s="1508">
        <f t="shared" si="4459"/>
        <v>856</v>
      </c>
      <c r="AE11594" s="14">
        <f t="shared" si="4460"/>
        <v>-1500.5666666666666</v>
      </c>
      <c r="AF11594" s="14">
        <f t="shared" si="4461"/>
        <v>0</v>
      </c>
      <c r="AG11594" s="14" t="e">
        <f t="shared" si="4462"/>
        <v>#DIV/0!</v>
      </c>
      <c r="AH11594" s="14" t="e">
        <f t="shared" si="4463"/>
        <v>#DIV/0!</v>
      </c>
      <c r="AI11594" s="14">
        <f t="shared" si="4464"/>
        <v>8</v>
      </c>
      <c r="AJ11594" s="685"/>
    </row>
    <row r="11595" spans="1:36" ht="21" customHeight="1">
      <c r="A11595" s="685">
        <v>100</v>
      </c>
      <c r="B11595" s="666" t="s">
        <v>8165</v>
      </c>
      <c r="C11595" s="672" t="s">
        <v>63</v>
      </c>
      <c r="D11595" s="673">
        <v>1</v>
      </c>
      <c r="E11595" s="647">
        <v>0</v>
      </c>
      <c r="F11595" s="648">
        <f t="shared" si="4467"/>
        <v>0</v>
      </c>
      <c r="G11595" s="647">
        <v>1600</v>
      </c>
      <c r="H11595" s="667">
        <f t="shared" ref="H11595:H11602" si="4468">D11595*G11595</f>
        <v>1600</v>
      </c>
      <c r="I11595" s="700" t="s">
        <v>8346</v>
      </c>
      <c r="J11595" s="668" t="s">
        <v>3295</v>
      </c>
      <c r="K11595" s="668"/>
      <c r="L11595" s="1429"/>
      <c r="M11595" s="1075"/>
      <c r="N11595" s="637">
        <v>0</v>
      </c>
      <c r="O11595" s="637">
        <v>0</v>
      </c>
      <c r="P11595" s="637">
        <v>992</v>
      </c>
      <c r="Q11595" s="637"/>
      <c r="R11595" s="637"/>
      <c r="S11595" s="637"/>
      <c r="T11595" s="634"/>
      <c r="U11595" s="634"/>
      <c r="V11595" s="634"/>
      <c r="W11595" s="634"/>
      <c r="X11595" s="634"/>
      <c r="Y11595" s="634"/>
      <c r="Z11595" s="634"/>
      <c r="AA11595" s="650"/>
      <c r="AB11595" s="656"/>
      <c r="AC11595" s="1507">
        <f t="shared" si="4458"/>
        <v>608</v>
      </c>
      <c r="AD11595" s="1508">
        <f t="shared" si="4459"/>
        <v>608</v>
      </c>
      <c r="AE11595" s="14">
        <f t="shared" si="4460"/>
        <v>21.366666666666667</v>
      </c>
      <c r="AF11595" s="14">
        <f t="shared" si="4461"/>
        <v>330.66666666666669</v>
      </c>
      <c r="AG11595" s="14">
        <f t="shared" si="4462"/>
        <v>1.8387096774193548</v>
      </c>
      <c r="AH11595" s="14">
        <f t="shared" si="4463"/>
        <v>-19.527956989247311</v>
      </c>
      <c r="AI11595" s="14">
        <f t="shared" si="4464"/>
        <v>-6457.2444444444454</v>
      </c>
      <c r="AJ11595" s="685"/>
    </row>
    <row r="11596" spans="1:36" ht="21" customHeight="1">
      <c r="A11596" s="685">
        <v>101</v>
      </c>
      <c r="B11596" s="655" t="s">
        <v>8938</v>
      </c>
      <c r="C11596" s="652" t="s">
        <v>177</v>
      </c>
      <c r="D11596" s="653">
        <v>1</v>
      </c>
      <c r="E11596" s="647">
        <v>0</v>
      </c>
      <c r="F11596" s="648">
        <f>E11596*D11596</f>
        <v>0</v>
      </c>
      <c r="G11596" s="654">
        <v>1000</v>
      </c>
      <c r="H11596" s="667">
        <f t="shared" si="4468"/>
        <v>1000</v>
      </c>
      <c r="I11596" s="3711">
        <v>44964</v>
      </c>
      <c r="J11596" s="3696"/>
      <c r="K11596" s="668"/>
      <c r="L11596" s="1429"/>
      <c r="M11596" s="1075"/>
      <c r="N11596" s="637"/>
      <c r="O11596" s="637">
        <v>550</v>
      </c>
      <c r="P11596" s="637">
        <v>200</v>
      </c>
      <c r="Q11596" s="637"/>
      <c r="R11596" s="637"/>
      <c r="S11596" s="637"/>
      <c r="T11596" s="634"/>
      <c r="U11596" s="634"/>
      <c r="V11596" s="634"/>
      <c r="W11596" s="634"/>
      <c r="X11596" s="634"/>
      <c r="Y11596" s="634"/>
      <c r="Z11596" s="634"/>
      <c r="AA11596" s="650"/>
      <c r="AB11596" s="656"/>
      <c r="AC11596" s="1507">
        <f t="shared" si="4458"/>
        <v>250</v>
      </c>
      <c r="AD11596" s="1508">
        <f t="shared" si="4459"/>
        <v>250</v>
      </c>
      <c r="AE11596" s="14">
        <f t="shared" si="4460"/>
        <v>-1500.5666666666666</v>
      </c>
      <c r="AF11596" s="14">
        <f t="shared" si="4461"/>
        <v>250</v>
      </c>
      <c r="AG11596" s="14">
        <f t="shared" si="4462"/>
        <v>1</v>
      </c>
      <c r="AH11596" s="14">
        <f t="shared" si="4463"/>
        <v>1501.5666666666666</v>
      </c>
      <c r="AI11596" s="14">
        <f t="shared" si="4464"/>
        <v>375391.66666666663</v>
      </c>
      <c r="AJ11596" s="685"/>
    </row>
    <row r="11597" spans="1:36" ht="26.25" customHeight="1">
      <c r="A11597" s="685">
        <v>103</v>
      </c>
      <c r="B11597" s="680" t="s">
        <v>4879</v>
      </c>
      <c r="C11597" s="1429" t="s">
        <v>153</v>
      </c>
      <c r="D11597" s="648">
        <v>1</v>
      </c>
      <c r="E11597" s="1429">
        <v>100</v>
      </c>
      <c r="F11597" s="648">
        <f t="shared" ref="F11597:F11599" si="4469">D11597*E11597</f>
        <v>100</v>
      </c>
      <c r="G11597" s="654">
        <v>0</v>
      </c>
      <c r="H11597" s="656">
        <f t="shared" si="4468"/>
        <v>0</v>
      </c>
      <c r="I11597" s="3711">
        <v>44799</v>
      </c>
      <c r="J11597" s="658"/>
      <c r="K11597" s="659"/>
      <c r="L11597" s="660"/>
      <c r="M11597" s="660"/>
      <c r="N11597" s="634">
        <v>0</v>
      </c>
      <c r="O11597" s="634">
        <v>0</v>
      </c>
      <c r="P11597" s="634">
        <v>0</v>
      </c>
      <c r="Q11597" s="634"/>
      <c r="R11597" s="634"/>
      <c r="S11597" s="638"/>
      <c r="T11597" s="634"/>
      <c r="U11597" s="634"/>
      <c r="V11597" s="634"/>
      <c r="W11597" s="634"/>
      <c r="X11597" s="634"/>
      <c r="Y11597" s="634"/>
      <c r="Z11597" s="661"/>
      <c r="AA11597" s="650"/>
      <c r="AB11597" s="656"/>
      <c r="AC11597" s="1507">
        <f t="shared" si="4458"/>
        <v>100</v>
      </c>
      <c r="AD11597" s="1508">
        <f t="shared" si="4459"/>
        <v>100</v>
      </c>
      <c r="AE11597" s="14">
        <f t="shared" si="4460"/>
        <v>-1500.5666666666666</v>
      </c>
      <c r="AF11597" s="14">
        <f t="shared" si="4461"/>
        <v>0</v>
      </c>
      <c r="AG11597" s="14" t="e">
        <f t="shared" si="4462"/>
        <v>#DIV/0!</v>
      </c>
      <c r="AH11597" s="14" t="e">
        <f t="shared" si="4463"/>
        <v>#DIV/0!</v>
      </c>
      <c r="AI11597" s="14">
        <f t="shared" si="4464"/>
        <v>100</v>
      </c>
      <c r="AJ11597" s="662"/>
    </row>
    <row r="11598" spans="1:36" ht="26.25" customHeight="1">
      <c r="A11598" s="685">
        <v>104</v>
      </c>
      <c r="B11598" s="655" t="s">
        <v>4008</v>
      </c>
      <c r="C11598" s="636" t="s">
        <v>224</v>
      </c>
      <c r="D11598" s="656">
        <v>1</v>
      </c>
      <c r="E11598" s="634">
        <v>127</v>
      </c>
      <c r="F11598" s="648">
        <f t="shared" si="4469"/>
        <v>127</v>
      </c>
      <c r="G11598" s="654">
        <v>0</v>
      </c>
      <c r="H11598" s="656">
        <f t="shared" si="4468"/>
        <v>0</v>
      </c>
      <c r="I11598" s="3712" t="s">
        <v>210</v>
      </c>
      <c r="J11598" s="650"/>
      <c r="K11598" s="670"/>
      <c r="L11598" s="670"/>
      <c r="M11598" s="670"/>
      <c r="N11598" s="637">
        <v>5</v>
      </c>
      <c r="O11598" s="637">
        <v>3</v>
      </c>
      <c r="P11598" s="637">
        <v>2</v>
      </c>
      <c r="Q11598" s="637"/>
      <c r="R11598" s="637"/>
      <c r="S11598" s="637"/>
      <c r="T11598" s="637"/>
      <c r="U11598" s="637"/>
      <c r="V11598" s="637"/>
      <c r="W11598" s="637"/>
      <c r="X11598" s="637"/>
      <c r="Y11598" s="637"/>
      <c r="Z11598" s="637"/>
      <c r="AA11598" s="650"/>
      <c r="AB11598" s="656"/>
      <c r="AC11598" s="1507">
        <f t="shared" si="4458"/>
        <v>117</v>
      </c>
      <c r="AD11598" s="1508">
        <f t="shared" si="4459"/>
        <v>117</v>
      </c>
      <c r="AE11598" s="14">
        <f t="shared" si="4460"/>
        <v>-1500.5666666666666</v>
      </c>
      <c r="AF11598" s="14">
        <f t="shared" si="4461"/>
        <v>3.3333333333333335</v>
      </c>
      <c r="AG11598" s="14">
        <f t="shared" si="4462"/>
        <v>35.1</v>
      </c>
      <c r="AH11598" s="14">
        <f t="shared" si="4463"/>
        <v>1535.6666666666665</v>
      </c>
      <c r="AI11598" s="14">
        <f t="shared" si="4464"/>
        <v>5118.8888888888887</v>
      </c>
      <c r="AJ11598" s="662"/>
    </row>
    <row r="11599" spans="1:36" ht="24.75" customHeight="1">
      <c r="A11599" s="685">
        <v>105</v>
      </c>
      <c r="B11599" s="655" t="s">
        <v>6424</v>
      </c>
      <c r="C11599" s="652" t="s">
        <v>262</v>
      </c>
      <c r="D11599" s="669">
        <v>1</v>
      </c>
      <c r="E11599" s="647">
        <v>3680</v>
      </c>
      <c r="F11599" s="648">
        <f t="shared" si="4469"/>
        <v>3680</v>
      </c>
      <c r="G11599" s="654">
        <v>0</v>
      </c>
      <c r="H11599" s="667">
        <f t="shared" si="4468"/>
        <v>0</v>
      </c>
      <c r="I11599" s="3710">
        <v>44894</v>
      </c>
      <c r="J11599" s="3696"/>
      <c r="K11599" s="668"/>
      <c r="L11599" s="1429"/>
      <c r="M11599" s="1075"/>
      <c r="N11599" s="637">
        <v>1400</v>
      </c>
      <c r="O11599" s="637">
        <v>1208</v>
      </c>
      <c r="P11599" s="637">
        <v>1032</v>
      </c>
      <c r="Q11599" s="637"/>
      <c r="R11599" s="637"/>
      <c r="S11599" s="637"/>
      <c r="T11599" s="634"/>
      <c r="U11599" s="634"/>
      <c r="V11599" s="634"/>
      <c r="W11599" s="634"/>
      <c r="X11599" s="634"/>
      <c r="Y11599" s="634"/>
      <c r="Z11599" s="634"/>
      <c r="AA11599" s="650"/>
      <c r="AB11599" s="656"/>
      <c r="AC11599" s="1507">
        <f t="shared" si="4458"/>
        <v>40</v>
      </c>
      <c r="AD11599" s="1508">
        <f t="shared" si="4459"/>
        <v>40</v>
      </c>
      <c r="AE11599" s="14">
        <f t="shared" si="4460"/>
        <v>-1500.5666666666666</v>
      </c>
      <c r="AF11599" s="14">
        <f t="shared" si="4461"/>
        <v>1213.3333333333333</v>
      </c>
      <c r="AG11599" s="14">
        <f t="shared" si="4462"/>
        <v>3.2967032967032968E-2</v>
      </c>
      <c r="AH11599" s="14">
        <f t="shared" si="4463"/>
        <v>1500.5996336996336</v>
      </c>
      <c r="AI11599" s="14">
        <f t="shared" si="4464"/>
        <v>1820727.5555555553</v>
      </c>
      <c r="AJ11599" s="685"/>
    </row>
    <row r="11600" spans="1:36" ht="15.75">
      <c r="A11600" s="685">
        <v>108</v>
      </c>
      <c r="B11600" s="655" t="s">
        <v>9286</v>
      </c>
      <c r="C11600" s="652" t="s">
        <v>177</v>
      </c>
      <c r="D11600" s="653">
        <v>1</v>
      </c>
      <c r="E11600" s="647">
        <v>0</v>
      </c>
      <c r="F11600" s="648">
        <f>E11600*D11600</f>
        <v>0</v>
      </c>
      <c r="G11600" s="654">
        <v>3000</v>
      </c>
      <c r="H11600" s="667">
        <f t="shared" si="4468"/>
        <v>3000</v>
      </c>
      <c r="I11600" s="3711">
        <v>44964</v>
      </c>
      <c r="J11600" s="3696"/>
      <c r="K11600" s="668"/>
      <c r="L11600" s="1429"/>
      <c r="M11600" s="1075"/>
      <c r="N11600" s="637"/>
      <c r="O11600" s="637">
        <v>0</v>
      </c>
      <c r="P11600" s="637">
        <v>0</v>
      </c>
      <c r="Q11600" s="637"/>
      <c r="R11600" s="637"/>
      <c r="S11600" s="637"/>
      <c r="T11600" s="634"/>
      <c r="U11600" s="634"/>
      <c r="V11600" s="634"/>
      <c r="W11600" s="634"/>
      <c r="X11600" s="634"/>
      <c r="Y11600" s="634"/>
      <c r="Z11600" s="634"/>
      <c r="AA11600" s="650"/>
      <c r="AB11600" s="656"/>
      <c r="AC11600" s="1507">
        <f t="shared" si="4458"/>
        <v>3000</v>
      </c>
      <c r="AD11600" s="1508">
        <f t="shared" si="4459"/>
        <v>3000</v>
      </c>
      <c r="AE11600" s="14">
        <f t="shared" si="4460"/>
        <v>-1500.5666666666666</v>
      </c>
      <c r="AF11600" s="14">
        <f t="shared" si="4461"/>
        <v>0</v>
      </c>
      <c r="AG11600" s="14" t="e">
        <f t="shared" si="4462"/>
        <v>#DIV/0!</v>
      </c>
      <c r="AH11600" s="14" t="e">
        <f t="shared" si="4463"/>
        <v>#DIV/0!</v>
      </c>
      <c r="AI11600" s="14">
        <f t="shared" si="4464"/>
        <v>3000</v>
      </c>
      <c r="AJ11600" s="685"/>
    </row>
    <row r="11601" spans="1:36" ht="31.5">
      <c r="A11601" s="685">
        <v>109</v>
      </c>
      <c r="B11601" s="666" t="s">
        <v>10078</v>
      </c>
      <c r="C11601" s="672" t="s">
        <v>177</v>
      </c>
      <c r="D11601" s="663">
        <v>1</v>
      </c>
      <c r="E11601" s="647">
        <v>0</v>
      </c>
      <c r="F11601" s="648">
        <v>0</v>
      </c>
      <c r="G11601" s="647">
        <v>3000</v>
      </c>
      <c r="H11601" s="667">
        <f t="shared" si="4468"/>
        <v>3000</v>
      </c>
      <c r="I11601" s="700" t="s">
        <v>9767</v>
      </c>
      <c r="J11601" s="668" t="s">
        <v>3942</v>
      </c>
      <c r="K11601" s="668"/>
      <c r="L11601" s="1429"/>
      <c r="M11601" s="1075"/>
      <c r="N11601" s="637"/>
      <c r="O11601" s="637"/>
      <c r="P11601" s="637">
        <v>0</v>
      </c>
      <c r="Q11601" s="637"/>
      <c r="R11601" s="637"/>
      <c r="S11601" s="637"/>
      <c r="T11601" s="634"/>
      <c r="U11601" s="634"/>
      <c r="V11601" s="634"/>
      <c r="W11601" s="634"/>
      <c r="X11601" s="634"/>
      <c r="Y11601" s="634"/>
      <c r="Z11601" s="634"/>
      <c r="AA11601" s="650"/>
      <c r="AB11601" s="656"/>
      <c r="AC11601" s="1507">
        <f t="shared" si="4458"/>
        <v>3000</v>
      </c>
      <c r="AD11601" s="1508">
        <f t="shared" si="4459"/>
        <v>3000</v>
      </c>
      <c r="AE11601" s="14">
        <f t="shared" si="4460"/>
        <v>48.666666666666664</v>
      </c>
      <c r="AF11601" s="14">
        <f t="shared" si="4461"/>
        <v>0</v>
      </c>
      <c r="AG11601" s="14" t="e">
        <f t="shared" si="4462"/>
        <v>#DIV/0!</v>
      </c>
      <c r="AH11601" s="14" t="e">
        <f t="shared" si="4463"/>
        <v>#DIV/0!</v>
      </c>
      <c r="AI11601" s="14">
        <f t="shared" si="4464"/>
        <v>3000</v>
      </c>
      <c r="AJ11601" s="685"/>
    </row>
    <row r="11602" spans="1:36" ht="15.75">
      <c r="A11602" s="685">
        <v>110</v>
      </c>
      <c r="B11602" s="655" t="s">
        <v>3444</v>
      </c>
      <c r="C11602" s="636" t="s">
        <v>63</v>
      </c>
      <c r="D11602" s="656">
        <v>1</v>
      </c>
      <c r="E11602" s="634">
        <v>2700</v>
      </c>
      <c r="F11602" s="648">
        <f t="shared" ref="F11602:F11605" si="4470">D11602*E11602</f>
        <v>2700</v>
      </c>
      <c r="G11602" s="654">
        <v>0</v>
      </c>
      <c r="H11602" s="656">
        <f t="shared" si="4468"/>
        <v>0</v>
      </c>
      <c r="I11602" s="3712" t="s">
        <v>3618</v>
      </c>
      <c r="J11602" s="650"/>
      <c r="K11602" s="670"/>
      <c r="L11602" s="670"/>
      <c r="M11602" s="670"/>
      <c r="N11602" s="637">
        <v>0</v>
      </c>
      <c r="O11602" s="637">
        <v>0</v>
      </c>
      <c r="P11602" s="637">
        <v>0</v>
      </c>
      <c r="Q11602" s="637"/>
      <c r="R11602" s="637"/>
      <c r="S11602" s="637"/>
      <c r="T11602" s="637"/>
      <c r="U11602" s="637"/>
      <c r="V11602" s="637"/>
      <c r="W11602" s="637"/>
      <c r="X11602" s="637"/>
      <c r="Y11602" s="637"/>
      <c r="Z11602" s="637"/>
      <c r="AA11602" s="650"/>
      <c r="AB11602" s="656"/>
      <c r="AC11602" s="1507">
        <f t="shared" si="4458"/>
        <v>2700</v>
      </c>
      <c r="AD11602" s="1508">
        <f t="shared" si="4459"/>
        <v>2700</v>
      </c>
      <c r="AE11602" s="14">
        <f t="shared" si="4460"/>
        <v>-1500.5666666666666</v>
      </c>
      <c r="AF11602" s="14">
        <f t="shared" si="4461"/>
        <v>0</v>
      </c>
      <c r="AG11602" s="14" t="e">
        <f t="shared" si="4462"/>
        <v>#DIV/0!</v>
      </c>
      <c r="AH11602" s="14" t="e">
        <f t="shared" si="4463"/>
        <v>#DIV/0!</v>
      </c>
      <c r="AI11602" s="14">
        <f t="shared" si="4464"/>
        <v>2700</v>
      </c>
      <c r="AJ11602" s="662"/>
    </row>
    <row r="11603" spans="1:36" ht="47.25">
      <c r="A11603" s="685">
        <v>112</v>
      </c>
      <c r="B11603" s="655" t="s">
        <v>7188</v>
      </c>
      <c r="C11603" s="1073" t="s">
        <v>66</v>
      </c>
      <c r="D11603" s="653">
        <v>1</v>
      </c>
      <c r="E11603" s="647">
        <v>28</v>
      </c>
      <c r="F11603" s="648">
        <f t="shared" si="4470"/>
        <v>28</v>
      </c>
      <c r="G11603" s="654">
        <v>0</v>
      </c>
      <c r="H11603" s="667">
        <f t="shared" ref="H11603:H11612" si="4471">D11603*G11603</f>
        <v>0</v>
      </c>
      <c r="I11603" s="3710">
        <v>44923</v>
      </c>
      <c r="J11603" s="3696">
        <v>45100</v>
      </c>
      <c r="K11603" s="668"/>
      <c r="L11603" s="1429"/>
      <c r="M11603" s="1075"/>
      <c r="N11603" s="637">
        <v>4</v>
      </c>
      <c r="O11603" s="637">
        <v>7</v>
      </c>
      <c r="P11603" s="637">
        <v>10</v>
      </c>
      <c r="Q11603" s="637"/>
      <c r="R11603" s="637"/>
      <c r="S11603" s="637"/>
      <c r="T11603" s="634"/>
      <c r="U11603" s="634"/>
      <c r="V11603" s="634"/>
      <c r="W11603" s="634"/>
      <c r="X11603" s="634"/>
      <c r="Y11603" s="634"/>
      <c r="Z11603" s="634"/>
      <c r="AA11603" s="650"/>
      <c r="AB11603" s="656"/>
      <c r="AC11603" s="1507">
        <f t="shared" si="4458"/>
        <v>7</v>
      </c>
      <c r="AD11603" s="1508">
        <f t="shared" si="4459"/>
        <v>7</v>
      </c>
      <c r="AE11603" s="14">
        <f t="shared" si="4460"/>
        <v>2.7666666666666666</v>
      </c>
      <c r="AF11603" s="14">
        <f t="shared" si="4461"/>
        <v>7</v>
      </c>
      <c r="AG11603" s="14">
        <f t="shared" si="4462"/>
        <v>1</v>
      </c>
      <c r="AH11603" s="14">
        <f t="shared" si="4463"/>
        <v>-1.7666666666666666</v>
      </c>
      <c r="AI11603" s="14">
        <f t="shared" si="4464"/>
        <v>-12.366666666666667</v>
      </c>
      <c r="AJ11603" s="685"/>
    </row>
    <row r="11604" spans="1:36" ht="15.75">
      <c r="A11604" s="685">
        <v>113</v>
      </c>
      <c r="B11604" s="666" t="s">
        <v>8349</v>
      </c>
      <c r="C11604" s="672" t="s">
        <v>262</v>
      </c>
      <c r="D11604" s="673">
        <v>1</v>
      </c>
      <c r="E11604" s="647">
        <v>0</v>
      </c>
      <c r="F11604" s="648">
        <f t="shared" si="4470"/>
        <v>0</v>
      </c>
      <c r="G11604" s="647">
        <v>1200</v>
      </c>
      <c r="H11604" s="667">
        <f t="shared" si="4471"/>
        <v>1200</v>
      </c>
      <c r="I11604" s="700" t="s">
        <v>8348</v>
      </c>
      <c r="J11604" s="668"/>
      <c r="K11604" s="668"/>
      <c r="L11604" s="1429"/>
      <c r="M11604" s="1075"/>
      <c r="N11604" s="637">
        <v>0</v>
      </c>
      <c r="O11604" s="637">
        <v>540</v>
      </c>
      <c r="P11604" s="637">
        <v>180</v>
      </c>
      <c r="Q11604" s="637"/>
      <c r="R11604" s="637"/>
      <c r="S11604" s="637"/>
      <c r="T11604" s="634"/>
      <c r="U11604" s="634"/>
      <c r="V11604" s="634"/>
      <c r="W11604" s="634"/>
      <c r="X11604" s="634"/>
      <c r="Y11604" s="634"/>
      <c r="Z11604" s="634"/>
      <c r="AA11604" s="650"/>
      <c r="AB11604" s="656"/>
      <c r="AC11604" s="1507">
        <f t="shared" si="4458"/>
        <v>480</v>
      </c>
      <c r="AD11604" s="1508">
        <f t="shared" si="4459"/>
        <v>480</v>
      </c>
      <c r="AE11604" s="14">
        <f t="shared" si="4460"/>
        <v>-1500.5666666666666</v>
      </c>
      <c r="AF11604" s="14">
        <f t="shared" si="4461"/>
        <v>240</v>
      </c>
      <c r="AG11604" s="14">
        <f t="shared" si="4462"/>
        <v>2</v>
      </c>
      <c r="AH11604" s="14">
        <f t="shared" si="4463"/>
        <v>1502.5666666666666</v>
      </c>
      <c r="AI11604" s="14">
        <f t="shared" si="4464"/>
        <v>360616</v>
      </c>
      <c r="AJ11604" s="685"/>
    </row>
    <row r="11605" spans="1:36" ht="15.75">
      <c r="A11605" s="685">
        <v>114</v>
      </c>
      <c r="B11605" s="655" t="s">
        <v>3474</v>
      </c>
      <c r="C11605" s="636" t="s">
        <v>181</v>
      </c>
      <c r="D11605" s="656">
        <v>1</v>
      </c>
      <c r="E11605" s="634">
        <v>1</v>
      </c>
      <c r="F11605" s="648">
        <f t="shared" si="4470"/>
        <v>1</v>
      </c>
      <c r="G11605" s="654">
        <v>0</v>
      </c>
      <c r="H11605" s="656">
        <f t="shared" si="4471"/>
        <v>0</v>
      </c>
      <c r="I11605" s="3712" t="s">
        <v>141</v>
      </c>
      <c r="J11605" s="650"/>
      <c r="K11605" s="670"/>
      <c r="L11605" s="670"/>
      <c r="M11605" s="670"/>
      <c r="N11605" s="637">
        <v>0</v>
      </c>
      <c r="O11605" s="637">
        <v>0</v>
      </c>
      <c r="P11605" s="637">
        <v>0</v>
      </c>
      <c r="Q11605" s="637"/>
      <c r="R11605" s="637"/>
      <c r="S11605" s="637"/>
      <c r="T11605" s="637"/>
      <c r="U11605" s="637"/>
      <c r="V11605" s="637"/>
      <c r="W11605" s="637"/>
      <c r="X11605" s="637"/>
      <c r="Y11605" s="637"/>
      <c r="Z11605" s="637"/>
      <c r="AA11605" s="650"/>
      <c r="AB11605" s="656"/>
      <c r="AC11605" s="1507">
        <f t="shared" si="4458"/>
        <v>1</v>
      </c>
      <c r="AD11605" s="1508">
        <f t="shared" si="4459"/>
        <v>1</v>
      </c>
      <c r="AE11605" s="14">
        <f t="shared" si="4460"/>
        <v>-1500.5666666666666</v>
      </c>
      <c r="AF11605" s="14">
        <f t="shared" si="4461"/>
        <v>0</v>
      </c>
      <c r="AG11605" s="14" t="e">
        <f t="shared" si="4462"/>
        <v>#DIV/0!</v>
      </c>
      <c r="AH11605" s="14" t="e">
        <f t="shared" si="4463"/>
        <v>#DIV/0!</v>
      </c>
      <c r="AI11605" s="14">
        <f t="shared" si="4464"/>
        <v>1</v>
      </c>
      <c r="AJ11605" s="662"/>
    </row>
    <row r="11606" spans="1:36" ht="15.75">
      <c r="A11606" s="685">
        <v>116</v>
      </c>
      <c r="B11606" s="666" t="s">
        <v>9562</v>
      </c>
      <c r="C11606" s="672" t="s">
        <v>177</v>
      </c>
      <c r="D11606" s="663">
        <v>1</v>
      </c>
      <c r="E11606" s="647">
        <v>0</v>
      </c>
      <c r="F11606" s="648">
        <v>0</v>
      </c>
      <c r="G11606" s="647">
        <v>420</v>
      </c>
      <c r="H11606" s="667">
        <f t="shared" si="4471"/>
        <v>420</v>
      </c>
      <c r="I11606" s="700" t="s">
        <v>9767</v>
      </c>
      <c r="J11606" s="3696"/>
      <c r="K11606" s="668"/>
      <c r="L11606" s="1429"/>
      <c r="M11606" s="1075"/>
      <c r="N11606" s="637"/>
      <c r="O11606" s="637"/>
      <c r="P11606" s="637">
        <v>336</v>
      </c>
      <c r="Q11606" s="637"/>
      <c r="R11606" s="637"/>
      <c r="S11606" s="637"/>
      <c r="T11606" s="634"/>
      <c r="U11606" s="634"/>
      <c r="V11606" s="634"/>
      <c r="W11606" s="634"/>
      <c r="X11606" s="634"/>
      <c r="Y11606" s="634"/>
      <c r="Z11606" s="634"/>
      <c r="AA11606" s="650"/>
      <c r="AB11606" s="656"/>
      <c r="AC11606" s="1507">
        <f t="shared" si="4458"/>
        <v>84</v>
      </c>
      <c r="AD11606" s="1508">
        <f t="shared" si="4459"/>
        <v>84</v>
      </c>
      <c r="AE11606" s="14">
        <f t="shared" si="4460"/>
        <v>-1500.5666666666666</v>
      </c>
      <c r="AF11606" s="14">
        <f t="shared" si="4461"/>
        <v>112</v>
      </c>
      <c r="AG11606" s="14">
        <f t="shared" si="4462"/>
        <v>0.75</v>
      </c>
      <c r="AH11606" s="14">
        <f t="shared" si="4463"/>
        <v>1501.3166666666666</v>
      </c>
      <c r="AI11606" s="14">
        <f t="shared" si="4464"/>
        <v>168147.46666666667</v>
      </c>
      <c r="AJ11606" s="685"/>
    </row>
    <row r="11607" spans="1:36" ht="15.75">
      <c r="A11607" s="685">
        <v>118</v>
      </c>
      <c r="B11607" s="655" t="s">
        <v>5906</v>
      </c>
      <c r="C11607" s="652" t="s">
        <v>66</v>
      </c>
      <c r="D11607" s="663">
        <v>0</v>
      </c>
      <c r="E11607" s="647">
        <v>105</v>
      </c>
      <c r="F11607" s="648">
        <f>D11607*E11607</f>
        <v>0</v>
      </c>
      <c r="G11607" s="654">
        <v>0</v>
      </c>
      <c r="H11607" s="667">
        <f t="shared" si="4471"/>
        <v>0</v>
      </c>
      <c r="I11607" s="3710">
        <v>44839</v>
      </c>
      <c r="J11607" s="3696"/>
      <c r="K11607" s="668"/>
      <c r="L11607" s="1429"/>
      <c r="M11607" s="1075"/>
      <c r="N11607" s="637">
        <v>0</v>
      </c>
      <c r="O11607" s="637">
        <v>0</v>
      </c>
      <c r="P11607" s="637">
        <v>0</v>
      </c>
      <c r="Q11607" s="637"/>
      <c r="R11607" s="637"/>
      <c r="S11607" s="637"/>
      <c r="T11607" s="634"/>
      <c r="U11607" s="634"/>
      <c r="V11607" s="634"/>
      <c r="W11607" s="634"/>
      <c r="X11607" s="634"/>
      <c r="Y11607" s="634"/>
      <c r="Z11607" s="634"/>
      <c r="AA11607" s="650"/>
      <c r="AB11607" s="656"/>
      <c r="AC11607" s="1507">
        <f t="shared" si="4458"/>
        <v>105</v>
      </c>
      <c r="AD11607" s="1508">
        <f t="shared" si="4459"/>
        <v>0</v>
      </c>
      <c r="AE11607" s="14">
        <f t="shared" si="4460"/>
        <v>-1500.5666666666666</v>
      </c>
      <c r="AF11607" s="14">
        <f t="shared" si="4461"/>
        <v>0</v>
      </c>
      <c r="AG11607" s="14" t="e">
        <f t="shared" si="4462"/>
        <v>#DIV/0!</v>
      </c>
      <c r="AH11607" s="14" t="e">
        <f t="shared" si="4463"/>
        <v>#DIV/0!</v>
      </c>
      <c r="AI11607" s="14">
        <f t="shared" si="4464"/>
        <v>105</v>
      </c>
      <c r="AJ11607" s="685"/>
    </row>
    <row r="11608" spans="1:36" ht="31.5">
      <c r="A11608" s="685">
        <v>120</v>
      </c>
      <c r="B11608" s="666" t="s">
        <v>8168</v>
      </c>
      <c r="C11608" s="672" t="s">
        <v>66</v>
      </c>
      <c r="D11608" s="673">
        <v>1</v>
      </c>
      <c r="E11608" s="647">
        <v>0</v>
      </c>
      <c r="F11608" s="648">
        <f>D11608*E11608</f>
        <v>0</v>
      </c>
      <c r="G11608" s="647">
        <v>750</v>
      </c>
      <c r="H11608" s="667">
        <f t="shared" si="4471"/>
        <v>750</v>
      </c>
      <c r="I11608" s="700" t="s">
        <v>8346</v>
      </c>
      <c r="J11608" s="668" t="s">
        <v>3287</v>
      </c>
      <c r="K11608" s="668"/>
      <c r="L11608" s="1429"/>
      <c r="M11608" s="1075"/>
      <c r="N11608" s="637">
        <v>60</v>
      </c>
      <c r="O11608" s="637">
        <v>150</v>
      </c>
      <c r="P11608" s="637">
        <v>240</v>
      </c>
      <c r="Q11608" s="637"/>
      <c r="R11608" s="637"/>
      <c r="S11608" s="637"/>
      <c r="T11608" s="634"/>
      <c r="U11608" s="634"/>
      <c r="V11608" s="634"/>
      <c r="W11608" s="634"/>
      <c r="X11608" s="634"/>
      <c r="Y11608" s="634"/>
      <c r="Z11608" s="634"/>
      <c r="AA11608" s="650"/>
      <c r="AB11608" s="656"/>
      <c r="AC11608" s="1507">
        <f t="shared" si="4458"/>
        <v>300</v>
      </c>
      <c r="AD11608" s="1508">
        <f t="shared" si="4459"/>
        <v>300</v>
      </c>
      <c r="AE11608" s="14">
        <f t="shared" si="4460"/>
        <v>24.366666666666667</v>
      </c>
      <c r="AF11608" s="14">
        <f t="shared" si="4461"/>
        <v>150</v>
      </c>
      <c r="AG11608" s="14">
        <f t="shared" si="4462"/>
        <v>2</v>
      </c>
      <c r="AH11608" s="14">
        <f t="shared" si="4463"/>
        <v>-22.366666666666667</v>
      </c>
      <c r="AI11608" s="14">
        <f t="shared" si="4464"/>
        <v>-3355</v>
      </c>
      <c r="AJ11608" s="685"/>
    </row>
    <row r="11609" spans="1:36" ht="15.75">
      <c r="A11609" s="685">
        <v>123</v>
      </c>
      <c r="B11609" s="655" t="s">
        <v>8902</v>
      </c>
      <c r="C11609" s="698" t="s">
        <v>66</v>
      </c>
      <c r="D11609" s="663">
        <v>33.584600000000002</v>
      </c>
      <c r="E11609" s="696">
        <v>0</v>
      </c>
      <c r="F11609" s="648">
        <v>0</v>
      </c>
      <c r="G11609" s="654">
        <v>3</v>
      </c>
      <c r="H11609" s="667">
        <f t="shared" si="4471"/>
        <v>100.75380000000001</v>
      </c>
      <c r="I11609" s="3711">
        <v>45007</v>
      </c>
      <c r="J11609" s="3696"/>
      <c r="K11609" s="668"/>
      <c r="L11609" s="1429"/>
      <c r="M11609" s="1075"/>
      <c r="N11609" s="637"/>
      <c r="O11609" s="637"/>
      <c r="P11609" s="637">
        <v>1</v>
      </c>
      <c r="Q11609" s="637"/>
      <c r="R11609" s="637"/>
      <c r="S11609" s="637"/>
      <c r="T11609" s="634"/>
      <c r="U11609" s="634"/>
      <c r="V11609" s="634"/>
      <c r="W11609" s="634"/>
      <c r="X11609" s="634"/>
      <c r="Y11609" s="634"/>
      <c r="Z11609" s="634"/>
      <c r="AA11609" s="650"/>
      <c r="AB11609" s="656"/>
      <c r="AC11609" s="1507">
        <f t="shared" si="4458"/>
        <v>2</v>
      </c>
      <c r="AD11609" s="1508">
        <f t="shared" si="4459"/>
        <v>67.169200000000004</v>
      </c>
      <c r="AE11609" s="14">
        <f t="shared" si="4460"/>
        <v>-1500.5666666666666</v>
      </c>
      <c r="AF11609" s="14">
        <f t="shared" si="4461"/>
        <v>0.33333333333333331</v>
      </c>
      <c r="AG11609" s="14">
        <f t="shared" si="4462"/>
        <v>6</v>
      </c>
      <c r="AH11609" s="14">
        <f t="shared" si="4463"/>
        <v>1506.5666666666666</v>
      </c>
      <c r="AI11609" s="14">
        <f t="shared" si="4464"/>
        <v>502.18888888888887</v>
      </c>
      <c r="AJ11609" s="685"/>
    </row>
    <row r="11610" spans="1:36" ht="15.75">
      <c r="A11610" s="685">
        <v>124</v>
      </c>
      <c r="B11610" s="655" t="s">
        <v>1368</v>
      </c>
      <c r="C11610" s="3704" t="s">
        <v>181</v>
      </c>
      <c r="D11610" s="656">
        <v>0</v>
      </c>
      <c r="E11610" s="641">
        <v>18</v>
      </c>
      <c r="F11610" s="648">
        <f t="shared" ref="F11610:F11613" si="4472">D11610*E11610</f>
        <v>0</v>
      </c>
      <c r="G11610" s="654">
        <v>0</v>
      </c>
      <c r="H11610" s="656">
        <f t="shared" si="4471"/>
        <v>0</v>
      </c>
      <c r="I11610" s="3712" t="s">
        <v>3017</v>
      </c>
      <c r="J11610" s="674" t="s">
        <v>3022</v>
      </c>
      <c r="K11610" s="676"/>
      <c r="L11610" s="677"/>
      <c r="M11610" s="677"/>
      <c r="N11610" s="634">
        <v>4</v>
      </c>
      <c r="O11610" s="634">
        <v>2</v>
      </c>
      <c r="P11610" s="634">
        <v>1</v>
      </c>
      <c r="Q11610" s="634"/>
      <c r="R11610" s="636"/>
      <c r="S11610" s="638"/>
      <c r="T11610" s="634"/>
      <c r="U11610" s="634"/>
      <c r="V11610" s="634"/>
      <c r="W11610" s="634"/>
      <c r="X11610" s="634"/>
      <c r="Y11610" s="634"/>
      <c r="Z11610" s="661"/>
      <c r="AA11610" s="634"/>
      <c r="AB11610" s="656"/>
      <c r="AC11610" s="1507">
        <f t="shared" si="4458"/>
        <v>11</v>
      </c>
      <c r="AD11610" s="1508">
        <f t="shared" si="4459"/>
        <v>0</v>
      </c>
      <c r="AE11610" s="14">
        <f t="shared" si="4460"/>
        <v>11.6</v>
      </c>
      <c r="AF11610" s="14">
        <f t="shared" si="4461"/>
        <v>2.3333333333333335</v>
      </c>
      <c r="AG11610" s="14">
        <f t="shared" si="4462"/>
        <v>4.7142857142857144</v>
      </c>
      <c r="AH11610" s="14">
        <f t="shared" si="4463"/>
        <v>-6.8857142857142852</v>
      </c>
      <c r="AI11610" s="14">
        <f t="shared" si="4464"/>
        <v>-16.066666666666666</v>
      </c>
      <c r="AJ11610" s="662"/>
    </row>
    <row r="11611" spans="1:36" ht="15.75">
      <c r="A11611" s="685">
        <v>125</v>
      </c>
      <c r="B11611" s="655" t="s">
        <v>5275</v>
      </c>
      <c r="C11611" s="698" t="s">
        <v>66</v>
      </c>
      <c r="D11611" s="653">
        <v>13776.25</v>
      </c>
      <c r="E11611" s="696">
        <v>2</v>
      </c>
      <c r="F11611" s="648">
        <f t="shared" si="4472"/>
        <v>27552.5</v>
      </c>
      <c r="G11611" s="654">
        <v>0</v>
      </c>
      <c r="H11611" s="667">
        <f t="shared" si="4471"/>
        <v>0</v>
      </c>
      <c r="I11611" s="3710">
        <v>44831</v>
      </c>
      <c r="J11611" s="3696"/>
      <c r="K11611" s="668"/>
      <c r="L11611" s="1429" t="s">
        <v>5558</v>
      </c>
      <c r="M11611" s="1075">
        <v>44824</v>
      </c>
      <c r="N11611" s="637">
        <v>0</v>
      </c>
      <c r="O11611" s="637">
        <v>0</v>
      </c>
      <c r="P11611" s="637">
        <v>0</v>
      </c>
      <c r="Q11611" s="637"/>
      <c r="R11611" s="637"/>
      <c r="S11611" s="637"/>
      <c r="T11611" s="634"/>
      <c r="U11611" s="634"/>
      <c r="V11611" s="634"/>
      <c r="W11611" s="634"/>
      <c r="X11611" s="634"/>
      <c r="Y11611" s="634"/>
      <c r="Z11611" s="634"/>
      <c r="AA11611" s="650"/>
      <c r="AB11611" s="656"/>
      <c r="AC11611" s="1507">
        <f t="shared" si="4458"/>
        <v>2</v>
      </c>
      <c r="AD11611" s="1508">
        <f t="shared" si="4459"/>
        <v>27552.5</v>
      </c>
      <c r="AE11611" s="14">
        <f t="shared" si="4460"/>
        <v>-1500.5666666666666</v>
      </c>
      <c r="AF11611" s="14">
        <f t="shared" si="4461"/>
        <v>0</v>
      </c>
      <c r="AG11611" s="14" t="e">
        <f t="shared" si="4462"/>
        <v>#DIV/0!</v>
      </c>
      <c r="AH11611" s="14" t="e">
        <f t="shared" si="4463"/>
        <v>#DIV/0!</v>
      </c>
      <c r="AI11611" s="14">
        <f t="shared" si="4464"/>
        <v>2</v>
      </c>
      <c r="AJ11611" s="685"/>
    </row>
    <row r="11612" spans="1:36" ht="15.75">
      <c r="A11612" s="685">
        <v>126</v>
      </c>
      <c r="B11612" s="655" t="s">
        <v>5495</v>
      </c>
      <c r="C11612" s="698" t="s">
        <v>224</v>
      </c>
      <c r="D11612" s="702">
        <v>40.799999999999997</v>
      </c>
      <c r="E11612" s="696">
        <v>4</v>
      </c>
      <c r="F11612" s="648">
        <f t="shared" si="4472"/>
        <v>163.19999999999999</v>
      </c>
      <c r="G11612" s="654">
        <v>0</v>
      </c>
      <c r="H11612" s="667">
        <f t="shared" si="4471"/>
        <v>0</v>
      </c>
      <c r="I11612" s="683">
        <v>44827</v>
      </c>
      <c r="J11612" s="3696">
        <v>45383</v>
      </c>
      <c r="K11612" s="668"/>
      <c r="L11612" s="1429" t="s">
        <v>5559</v>
      </c>
      <c r="M11612" s="1075">
        <v>44824</v>
      </c>
      <c r="N11612" s="637">
        <v>0</v>
      </c>
      <c r="O11612" s="637">
        <v>0</v>
      </c>
      <c r="P11612" s="637">
        <v>0</v>
      </c>
      <c r="Q11612" s="637"/>
      <c r="R11612" s="637"/>
      <c r="S11612" s="637"/>
      <c r="T11612" s="634"/>
      <c r="U11612" s="634"/>
      <c r="V11612" s="634"/>
      <c r="W11612" s="634"/>
      <c r="X11612" s="634"/>
      <c r="Y11612" s="634"/>
      <c r="Z11612" s="634"/>
      <c r="AA11612" s="650"/>
      <c r="AB11612" s="656"/>
      <c r="AC11612" s="1507">
        <f t="shared" si="4458"/>
        <v>4</v>
      </c>
      <c r="AD11612" s="1508">
        <f t="shared" si="4459"/>
        <v>163.19999999999999</v>
      </c>
      <c r="AE11612" s="14">
        <f t="shared" si="4460"/>
        <v>12.2</v>
      </c>
      <c r="AF11612" s="14">
        <f t="shared" si="4461"/>
        <v>0</v>
      </c>
      <c r="AG11612" s="14" t="e">
        <f t="shared" si="4462"/>
        <v>#DIV/0!</v>
      </c>
      <c r="AH11612" s="14" t="e">
        <f t="shared" si="4463"/>
        <v>#DIV/0!</v>
      </c>
      <c r="AI11612" s="14">
        <f t="shared" si="4464"/>
        <v>4</v>
      </c>
      <c r="AJ11612" s="685"/>
    </row>
    <row r="11613" spans="1:36" ht="15.75">
      <c r="A11613" s="685">
        <v>128</v>
      </c>
      <c r="B11613" s="666" t="s">
        <v>4150</v>
      </c>
      <c r="C11613" s="629" t="s">
        <v>63</v>
      </c>
      <c r="D11613" s="648">
        <v>1</v>
      </c>
      <c r="E11613" s="696">
        <v>2600</v>
      </c>
      <c r="F11613" s="648">
        <f t="shared" si="4472"/>
        <v>2600</v>
      </c>
      <c r="G11613" s="654">
        <v>0</v>
      </c>
      <c r="H11613" s="667">
        <f>G11613*D11613</f>
        <v>0</v>
      </c>
      <c r="I11613" s="668" t="s">
        <v>4342</v>
      </c>
      <c r="J11613" s="650"/>
      <c r="K11613" s="670"/>
      <c r="L11613" s="670"/>
      <c r="M11613" s="670"/>
      <c r="N11613" s="637">
        <v>1100</v>
      </c>
      <c r="O11613" s="637">
        <v>1000</v>
      </c>
      <c r="P11613" s="637">
        <v>400</v>
      </c>
      <c r="Q11613" s="637"/>
      <c r="R11613" s="637"/>
      <c r="S11613" s="637"/>
      <c r="T11613" s="637"/>
      <c r="U11613" s="637"/>
      <c r="V11613" s="637"/>
      <c r="W11613" s="637"/>
      <c r="X11613" s="637"/>
      <c r="Y11613" s="637"/>
      <c r="Z11613" s="661"/>
      <c r="AA11613" s="650"/>
      <c r="AB11613" s="656"/>
      <c r="AC11613" s="1507">
        <f t="shared" si="4458"/>
        <v>100</v>
      </c>
      <c r="AD11613" s="1508">
        <f t="shared" si="4459"/>
        <v>100</v>
      </c>
      <c r="AE11613" s="14">
        <f t="shared" si="4460"/>
        <v>-1500.5666666666666</v>
      </c>
      <c r="AF11613" s="14">
        <f t="shared" si="4461"/>
        <v>833.33333333333337</v>
      </c>
      <c r="AG11613" s="14">
        <f t="shared" si="4462"/>
        <v>0.12</v>
      </c>
      <c r="AH11613" s="14">
        <f t="shared" si="4463"/>
        <v>1500.6866666666665</v>
      </c>
      <c r="AI11613" s="14">
        <f t="shared" si="4464"/>
        <v>1250572.2222222222</v>
      </c>
      <c r="AJ11613" s="662"/>
    </row>
    <row r="11614" spans="1:36" ht="15.75">
      <c r="A11614" s="685">
        <v>130</v>
      </c>
      <c r="B11614" s="3713" t="s">
        <v>9287</v>
      </c>
      <c r="C11614" s="3713" t="s">
        <v>224</v>
      </c>
      <c r="D11614" s="689">
        <v>19.21</v>
      </c>
      <c r="E11614" s="696">
        <v>0</v>
      </c>
      <c r="F11614" s="648">
        <f>E11614*D11614</f>
        <v>0</v>
      </c>
      <c r="G11614" s="654">
        <v>20</v>
      </c>
      <c r="H11614" s="3714">
        <f t="shared" ref="H11614:H11634" si="4473">D11614*G11614</f>
        <v>384.20000000000005</v>
      </c>
      <c r="I11614" s="3715">
        <v>44965</v>
      </c>
      <c r="J11614" s="3716"/>
      <c r="K11614" s="3717"/>
      <c r="L11614" s="629"/>
      <c r="M11614" s="591"/>
      <c r="N11614" s="640"/>
      <c r="O11614" s="640">
        <v>0</v>
      </c>
      <c r="P11614" s="640">
        <v>1</v>
      </c>
      <c r="Q11614" s="640"/>
      <c r="R11614" s="640"/>
      <c r="S11614" s="640"/>
      <c r="T11614" s="641"/>
      <c r="U11614" s="641"/>
      <c r="V11614" s="641"/>
      <c r="W11614" s="641"/>
      <c r="X11614" s="641"/>
      <c r="Y11614" s="641"/>
      <c r="Z11614" s="641"/>
      <c r="AA11614" s="703"/>
      <c r="AB11614" s="656"/>
      <c r="AC11614" s="1507">
        <f t="shared" ref="AC11614:AC11661" si="4474">E11614+G11614-N11614-O11614-AA11614-P11614-Q11614-R11614-S11614-T11614-U11614-V11614-W11614-X11614-Y11614</f>
        <v>19</v>
      </c>
      <c r="AD11614" s="1508">
        <f t="shared" ref="AD11614:AD11661" si="4475">D11614*AC11614</f>
        <v>364.99</v>
      </c>
      <c r="AE11614" s="14">
        <f t="shared" ref="AE11614:AE11661" si="4476">(J11614-"01.04.2023")/30</f>
        <v>-1500.5666666666666</v>
      </c>
      <c r="AF11614" s="14">
        <f t="shared" ref="AF11614:AF11661" si="4477">(N11614+O11614+P11614+Q11614+R11614+S11614+T11614+U11614+V11614+W11614+X11614+Y11614)/3</f>
        <v>0.33333333333333331</v>
      </c>
      <c r="AG11614" s="14">
        <f t="shared" ref="AG11614:AG11661" si="4478">AC11614/AF11614</f>
        <v>57</v>
      </c>
      <c r="AH11614" s="14">
        <f t="shared" ref="AH11614:AH11661" si="4479">AG11614-AE11614</f>
        <v>1557.5666666666666</v>
      </c>
      <c r="AI11614" s="14">
        <f t="shared" ref="AI11614:AI11661" si="4480">AC11614-(AE11614*AF11614)</f>
        <v>519.18888888888887</v>
      </c>
      <c r="AJ11614" s="3718"/>
    </row>
    <row r="11615" spans="1:36" ht="15.75">
      <c r="A11615" s="685">
        <v>132</v>
      </c>
      <c r="B11615" s="655" t="s">
        <v>3549</v>
      </c>
      <c r="C11615" s="636" t="s">
        <v>176</v>
      </c>
      <c r="D11615" s="656">
        <v>1</v>
      </c>
      <c r="E11615" s="634">
        <v>86</v>
      </c>
      <c r="F11615" s="648">
        <f t="shared" ref="F11615:F11632" si="4481">D11615*E11615</f>
        <v>86</v>
      </c>
      <c r="G11615" s="654">
        <v>0</v>
      </c>
      <c r="H11615" s="656">
        <f t="shared" si="4473"/>
        <v>0</v>
      </c>
      <c r="I11615" s="674" t="s">
        <v>3955</v>
      </c>
      <c r="J11615" s="650"/>
      <c r="K11615" s="670"/>
      <c r="L11615" s="670"/>
      <c r="M11615" s="670"/>
      <c r="N11615" s="637">
        <v>14</v>
      </c>
      <c r="O11615" s="637">
        <v>10</v>
      </c>
      <c r="P11615" s="637">
        <v>4</v>
      </c>
      <c r="Q11615" s="637"/>
      <c r="R11615" s="637"/>
      <c r="S11615" s="637"/>
      <c r="T11615" s="637"/>
      <c r="U11615" s="637"/>
      <c r="V11615" s="637"/>
      <c r="W11615" s="637"/>
      <c r="X11615" s="637"/>
      <c r="Y11615" s="637"/>
      <c r="Z11615" s="661"/>
      <c r="AA11615" s="650"/>
      <c r="AB11615" s="656"/>
      <c r="AC11615" s="1507">
        <f t="shared" si="4474"/>
        <v>58</v>
      </c>
      <c r="AD11615" s="1508">
        <f t="shared" si="4475"/>
        <v>58</v>
      </c>
      <c r="AE11615" s="14">
        <f t="shared" si="4476"/>
        <v>-1500.5666666666666</v>
      </c>
      <c r="AF11615" s="14">
        <f t="shared" si="4477"/>
        <v>9.3333333333333339</v>
      </c>
      <c r="AG11615" s="14">
        <f t="shared" si="4478"/>
        <v>6.2142857142857135</v>
      </c>
      <c r="AH11615" s="14">
        <f t="shared" si="4479"/>
        <v>1506.7809523809524</v>
      </c>
      <c r="AI11615" s="14">
        <f t="shared" si="4480"/>
        <v>14063.288888888888</v>
      </c>
      <c r="AJ11615" s="662"/>
    </row>
    <row r="11616" spans="1:36" ht="30" customHeight="1">
      <c r="A11616" s="685">
        <v>133</v>
      </c>
      <c r="B11616" s="655" t="s">
        <v>5278</v>
      </c>
      <c r="C11616" s="652" t="s">
        <v>66</v>
      </c>
      <c r="D11616" s="653">
        <v>20.064</v>
      </c>
      <c r="E11616" s="647">
        <v>60</v>
      </c>
      <c r="F11616" s="648">
        <f t="shared" si="4481"/>
        <v>1203.8399999999999</v>
      </c>
      <c r="G11616" s="654">
        <v>0</v>
      </c>
      <c r="H11616" s="667">
        <f t="shared" si="4473"/>
        <v>0</v>
      </c>
      <c r="I11616" s="683">
        <v>44831</v>
      </c>
      <c r="J11616" s="3696"/>
      <c r="K11616" s="668"/>
      <c r="L11616" s="1429" t="s">
        <v>5558</v>
      </c>
      <c r="M11616" s="1075">
        <v>44824</v>
      </c>
      <c r="N11616" s="637">
        <v>0</v>
      </c>
      <c r="O11616" s="637">
        <v>0</v>
      </c>
      <c r="P11616" s="637">
        <v>0</v>
      </c>
      <c r="Q11616" s="637"/>
      <c r="R11616" s="637"/>
      <c r="S11616" s="637"/>
      <c r="T11616" s="634"/>
      <c r="U11616" s="634"/>
      <c r="V11616" s="634"/>
      <c r="W11616" s="634"/>
      <c r="X11616" s="634"/>
      <c r="Y11616" s="634"/>
      <c r="Z11616" s="634"/>
      <c r="AA11616" s="650"/>
      <c r="AB11616" s="656"/>
      <c r="AC11616" s="1507">
        <f t="shared" si="4474"/>
        <v>60</v>
      </c>
      <c r="AD11616" s="1508">
        <f t="shared" si="4475"/>
        <v>1203.8399999999999</v>
      </c>
      <c r="AE11616" s="14">
        <f t="shared" si="4476"/>
        <v>-1500.5666666666666</v>
      </c>
      <c r="AF11616" s="14">
        <f t="shared" si="4477"/>
        <v>0</v>
      </c>
      <c r="AG11616" s="14" t="e">
        <f t="shared" si="4478"/>
        <v>#DIV/0!</v>
      </c>
      <c r="AH11616" s="14" t="e">
        <f t="shared" si="4479"/>
        <v>#DIV/0!</v>
      </c>
      <c r="AI11616" s="14">
        <f t="shared" si="4480"/>
        <v>60</v>
      </c>
      <c r="AJ11616" s="685"/>
    </row>
    <row r="11617" spans="1:36" ht="15.75">
      <c r="A11617" s="685">
        <v>134</v>
      </c>
      <c r="B11617" s="655" t="s">
        <v>6992</v>
      </c>
      <c r="C11617" s="672" t="s">
        <v>181</v>
      </c>
      <c r="D11617" s="673">
        <v>1</v>
      </c>
      <c r="E11617" s="647">
        <v>1000</v>
      </c>
      <c r="F11617" s="648">
        <f t="shared" si="4481"/>
        <v>1000</v>
      </c>
      <c r="G11617" s="654">
        <v>0</v>
      </c>
      <c r="H11617" s="667">
        <f t="shared" si="4473"/>
        <v>0</v>
      </c>
      <c r="I11617" s="668" t="s">
        <v>7107</v>
      </c>
      <c r="J11617" s="668"/>
      <c r="K11617" s="668"/>
      <c r="L11617" s="1429"/>
      <c r="M11617" s="1075"/>
      <c r="N11617" s="637">
        <v>0</v>
      </c>
      <c r="O11617" s="637">
        <v>0</v>
      </c>
      <c r="P11617" s="637">
        <v>0</v>
      </c>
      <c r="Q11617" s="637"/>
      <c r="R11617" s="637"/>
      <c r="S11617" s="637"/>
      <c r="T11617" s="634"/>
      <c r="U11617" s="634"/>
      <c r="V11617" s="634"/>
      <c r="W11617" s="634"/>
      <c r="X11617" s="634"/>
      <c r="Y11617" s="634"/>
      <c r="Z11617" s="634"/>
      <c r="AA11617" s="650"/>
      <c r="AB11617" s="656"/>
      <c r="AC11617" s="1507">
        <f t="shared" si="4474"/>
        <v>1000</v>
      </c>
      <c r="AD11617" s="1508">
        <f t="shared" si="4475"/>
        <v>1000</v>
      </c>
      <c r="AE11617" s="14">
        <f t="shared" si="4476"/>
        <v>-1500.5666666666666</v>
      </c>
      <c r="AF11617" s="14">
        <f t="shared" si="4477"/>
        <v>0</v>
      </c>
      <c r="AG11617" s="14" t="e">
        <f t="shared" si="4478"/>
        <v>#DIV/0!</v>
      </c>
      <c r="AH11617" s="14" t="e">
        <f t="shared" si="4479"/>
        <v>#DIV/0!</v>
      </c>
      <c r="AI11617" s="14">
        <f t="shared" si="4480"/>
        <v>1000</v>
      </c>
      <c r="AJ11617" s="685"/>
    </row>
    <row r="11618" spans="1:36" ht="15.75">
      <c r="A11618" s="685">
        <v>135</v>
      </c>
      <c r="B11618" s="655" t="s">
        <v>6992</v>
      </c>
      <c r="C11618" s="672" t="s">
        <v>181</v>
      </c>
      <c r="D11618" s="673">
        <v>1</v>
      </c>
      <c r="E11618" s="647">
        <v>2000</v>
      </c>
      <c r="F11618" s="648">
        <f t="shared" si="4481"/>
        <v>2000</v>
      </c>
      <c r="G11618" s="654">
        <v>0</v>
      </c>
      <c r="H11618" s="667">
        <f t="shared" si="4473"/>
        <v>0</v>
      </c>
      <c r="I11618" s="668" t="s">
        <v>7568</v>
      </c>
      <c r="J11618" s="668"/>
      <c r="K11618" s="668"/>
      <c r="L11618" s="1429"/>
      <c r="M11618" s="1075"/>
      <c r="N11618" s="637">
        <v>0</v>
      </c>
      <c r="O11618" s="637">
        <v>0</v>
      </c>
      <c r="P11618" s="637">
        <v>0</v>
      </c>
      <c r="Q11618" s="637"/>
      <c r="R11618" s="637"/>
      <c r="S11618" s="637"/>
      <c r="T11618" s="634"/>
      <c r="U11618" s="634"/>
      <c r="V11618" s="634"/>
      <c r="W11618" s="634"/>
      <c r="X11618" s="634"/>
      <c r="Y11618" s="634"/>
      <c r="Z11618" s="634"/>
      <c r="AA11618" s="650"/>
      <c r="AB11618" s="656"/>
      <c r="AC11618" s="1507">
        <f t="shared" si="4474"/>
        <v>2000</v>
      </c>
      <c r="AD11618" s="1508">
        <f t="shared" si="4475"/>
        <v>2000</v>
      </c>
      <c r="AE11618" s="14">
        <f t="shared" si="4476"/>
        <v>-1500.5666666666666</v>
      </c>
      <c r="AF11618" s="14">
        <f t="shared" si="4477"/>
        <v>0</v>
      </c>
      <c r="AG11618" s="14" t="e">
        <f t="shared" si="4478"/>
        <v>#DIV/0!</v>
      </c>
      <c r="AH11618" s="14" t="e">
        <f t="shared" si="4479"/>
        <v>#DIV/0!</v>
      </c>
      <c r="AI11618" s="14">
        <f t="shared" si="4480"/>
        <v>2000</v>
      </c>
      <c r="AJ11618" s="685"/>
    </row>
    <row r="11619" spans="1:36" ht="15.75">
      <c r="A11619" s="685">
        <v>136</v>
      </c>
      <c r="B11619" s="655" t="s">
        <v>6991</v>
      </c>
      <c r="C11619" s="672" t="s">
        <v>181</v>
      </c>
      <c r="D11619" s="673">
        <v>1</v>
      </c>
      <c r="E11619" s="647">
        <v>1000</v>
      </c>
      <c r="F11619" s="648">
        <f t="shared" si="4481"/>
        <v>1000</v>
      </c>
      <c r="G11619" s="654">
        <v>0</v>
      </c>
      <c r="H11619" s="667">
        <f t="shared" si="4473"/>
        <v>0</v>
      </c>
      <c r="I11619" s="668" t="s">
        <v>7107</v>
      </c>
      <c r="J11619" s="668"/>
      <c r="K11619" s="668"/>
      <c r="L11619" s="1429"/>
      <c r="M11619" s="1075"/>
      <c r="N11619" s="637">
        <v>0</v>
      </c>
      <c r="O11619" s="637">
        <v>0</v>
      </c>
      <c r="P11619" s="637">
        <v>0</v>
      </c>
      <c r="Q11619" s="637"/>
      <c r="R11619" s="637"/>
      <c r="S11619" s="637"/>
      <c r="T11619" s="634"/>
      <c r="U11619" s="634"/>
      <c r="V11619" s="634"/>
      <c r="W11619" s="634"/>
      <c r="X11619" s="634"/>
      <c r="Y11619" s="634"/>
      <c r="Z11619" s="634"/>
      <c r="AA11619" s="650"/>
      <c r="AB11619" s="656"/>
      <c r="AC11619" s="1507">
        <f t="shared" si="4474"/>
        <v>1000</v>
      </c>
      <c r="AD11619" s="1508">
        <f t="shared" si="4475"/>
        <v>1000</v>
      </c>
      <c r="AE11619" s="14">
        <f t="shared" si="4476"/>
        <v>-1500.5666666666666</v>
      </c>
      <c r="AF11619" s="14">
        <f t="shared" si="4477"/>
        <v>0</v>
      </c>
      <c r="AG11619" s="14" t="e">
        <f t="shared" si="4478"/>
        <v>#DIV/0!</v>
      </c>
      <c r="AH11619" s="14" t="e">
        <f t="shared" si="4479"/>
        <v>#DIV/0!</v>
      </c>
      <c r="AI11619" s="14">
        <f t="shared" si="4480"/>
        <v>1000</v>
      </c>
      <c r="AJ11619" s="685"/>
    </row>
    <row r="11620" spans="1:36" ht="15.75">
      <c r="A11620" s="685">
        <v>137</v>
      </c>
      <c r="B11620" s="655" t="s">
        <v>6991</v>
      </c>
      <c r="C11620" s="672" t="s">
        <v>181</v>
      </c>
      <c r="D11620" s="673">
        <v>1</v>
      </c>
      <c r="E11620" s="647">
        <v>3000</v>
      </c>
      <c r="F11620" s="648">
        <f t="shared" si="4481"/>
        <v>3000</v>
      </c>
      <c r="G11620" s="654">
        <v>0</v>
      </c>
      <c r="H11620" s="667">
        <f t="shared" si="4473"/>
        <v>0</v>
      </c>
      <c r="I11620" s="668" t="s">
        <v>7568</v>
      </c>
      <c r="J11620" s="668"/>
      <c r="K11620" s="668"/>
      <c r="L11620" s="1429"/>
      <c r="M11620" s="1075"/>
      <c r="N11620" s="637">
        <v>0</v>
      </c>
      <c r="O11620" s="637">
        <v>0</v>
      </c>
      <c r="P11620" s="637">
        <v>0</v>
      </c>
      <c r="Q11620" s="637"/>
      <c r="R11620" s="637"/>
      <c r="S11620" s="637"/>
      <c r="T11620" s="634"/>
      <c r="U11620" s="634"/>
      <c r="V11620" s="634"/>
      <c r="W11620" s="634"/>
      <c r="X11620" s="634"/>
      <c r="Y11620" s="634"/>
      <c r="Z11620" s="634"/>
      <c r="AA11620" s="650"/>
      <c r="AB11620" s="656"/>
      <c r="AC11620" s="1507">
        <f t="shared" si="4474"/>
        <v>3000</v>
      </c>
      <c r="AD11620" s="1508">
        <f t="shared" si="4475"/>
        <v>3000</v>
      </c>
      <c r="AE11620" s="14">
        <f t="shared" si="4476"/>
        <v>-1500.5666666666666</v>
      </c>
      <c r="AF11620" s="14">
        <f t="shared" si="4477"/>
        <v>0</v>
      </c>
      <c r="AG11620" s="14" t="e">
        <f t="shared" si="4478"/>
        <v>#DIV/0!</v>
      </c>
      <c r="AH11620" s="14" t="e">
        <f t="shared" si="4479"/>
        <v>#DIV/0!</v>
      </c>
      <c r="AI11620" s="14">
        <f t="shared" si="4480"/>
        <v>3000</v>
      </c>
      <c r="AJ11620" s="685"/>
    </row>
    <row r="11621" spans="1:36" ht="15.75" customHeight="1">
      <c r="A11621" s="685">
        <v>138</v>
      </c>
      <c r="B11621" s="655" t="s">
        <v>386</v>
      </c>
      <c r="C11621" s="636" t="s">
        <v>66</v>
      </c>
      <c r="D11621" s="656">
        <v>1</v>
      </c>
      <c r="E11621" s="634">
        <v>2525</v>
      </c>
      <c r="F11621" s="648">
        <f t="shared" si="4481"/>
        <v>2525</v>
      </c>
      <c r="G11621" s="654">
        <v>0</v>
      </c>
      <c r="H11621" s="656">
        <f t="shared" si="4473"/>
        <v>0</v>
      </c>
      <c r="I11621" s="674" t="s">
        <v>141</v>
      </c>
      <c r="J11621" s="650"/>
      <c r="K11621" s="670"/>
      <c r="L11621" s="670"/>
      <c r="M11621" s="670"/>
      <c r="N11621" s="637">
        <v>475</v>
      </c>
      <c r="O11621" s="637">
        <v>440</v>
      </c>
      <c r="P11621" s="637">
        <v>830</v>
      </c>
      <c r="Q11621" s="637"/>
      <c r="R11621" s="637"/>
      <c r="S11621" s="637"/>
      <c r="T11621" s="637"/>
      <c r="U11621" s="637"/>
      <c r="V11621" s="637"/>
      <c r="W11621" s="637"/>
      <c r="X11621" s="637"/>
      <c r="Y11621" s="637"/>
      <c r="Z11621" s="637"/>
      <c r="AA11621" s="650"/>
      <c r="AB11621" s="656"/>
      <c r="AC11621" s="1507">
        <f t="shared" si="4474"/>
        <v>780</v>
      </c>
      <c r="AD11621" s="1508">
        <f t="shared" si="4475"/>
        <v>780</v>
      </c>
      <c r="AE11621" s="14">
        <f t="shared" si="4476"/>
        <v>-1500.5666666666666</v>
      </c>
      <c r="AF11621" s="14">
        <f t="shared" si="4477"/>
        <v>581.66666666666663</v>
      </c>
      <c r="AG11621" s="14">
        <f t="shared" si="4478"/>
        <v>1.3409742120343839</v>
      </c>
      <c r="AH11621" s="14">
        <f t="shared" si="4479"/>
        <v>1501.9076408787009</v>
      </c>
      <c r="AI11621" s="14">
        <f t="shared" si="4480"/>
        <v>873609.61111111101</v>
      </c>
      <c r="AJ11621" s="662"/>
    </row>
    <row r="11622" spans="1:36" ht="31.5">
      <c r="A11622" s="685">
        <v>139</v>
      </c>
      <c r="B11622" s="655" t="s">
        <v>5329</v>
      </c>
      <c r="C11622" s="652" t="s">
        <v>66</v>
      </c>
      <c r="D11622" s="653">
        <v>1.0490999999999999</v>
      </c>
      <c r="E11622" s="647">
        <v>300</v>
      </c>
      <c r="F11622" s="648">
        <f t="shared" si="4481"/>
        <v>314.72999999999996</v>
      </c>
      <c r="G11622" s="654">
        <v>0</v>
      </c>
      <c r="H11622" s="667">
        <f t="shared" si="4473"/>
        <v>0</v>
      </c>
      <c r="I11622" s="683">
        <v>44831</v>
      </c>
      <c r="J11622" s="3696"/>
      <c r="K11622" s="668"/>
      <c r="L11622" s="1429" t="s">
        <v>5558</v>
      </c>
      <c r="M11622" s="1075">
        <v>44824</v>
      </c>
      <c r="N11622" s="637">
        <v>100</v>
      </c>
      <c r="O11622" s="637">
        <v>0</v>
      </c>
      <c r="P11622" s="637">
        <v>50</v>
      </c>
      <c r="Q11622" s="637"/>
      <c r="R11622" s="637"/>
      <c r="S11622" s="637"/>
      <c r="T11622" s="634"/>
      <c r="U11622" s="634"/>
      <c r="V11622" s="634"/>
      <c r="W11622" s="634"/>
      <c r="X11622" s="634"/>
      <c r="Y11622" s="634"/>
      <c r="Z11622" s="634"/>
      <c r="AA11622" s="650"/>
      <c r="AB11622" s="656"/>
      <c r="AC11622" s="1507">
        <f t="shared" si="4474"/>
        <v>150</v>
      </c>
      <c r="AD11622" s="1508">
        <f t="shared" si="4475"/>
        <v>157.36499999999998</v>
      </c>
      <c r="AE11622" s="14">
        <f t="shared" si="4476"/>
        <v>-1500.5666666666666</v>
      </c>
      <c r="AF11622" s="14">
        <f t="shared" si="4477"/>
        <v>50</v>
      </c>
      <c r="AG11622" s="14">
        <f t="shared" si="4478"/>
        <v>3</v>
      </c>
      <c r="AH11622" s="14">
        <f t="shared" si="4479"/>
        <v>1503.5666666666666</v>
      </c>
      <c r="AI11622" s="14">
        <f t="shared" si="4480"/>
        <v>75178.333333333328</v>
      </c>
      <c r="AJ11622" s="685"/>
    </row>
    <row r="11623" spans="1:36" ht="15.75">
      <c r="A11623" s="685">
        <v>140</v>
      </c>
      <c r="B11623" s="655" t="s">
        <v>6987</v>
      </c>
      <c r="C11623" s="672" t="s">
        <v>181</v>
      </c>
      <c r="D11623" s="673">
        <v>1</v>
      </c>
      <c r="E11623" s="647">
        <v>1000</v>
      </c>
      <c r="F11623" s="648">
        <f t="shared" si="4481"/>
        <v>1000</v>
      </c>
      <c r="G11623" s="654">
        <v>0</v>
      </c>
      <c r="H11623" s="667">
        <f t="shared" si="4473"/>
        <v>0</v>
      </c>
      <c r="I11623" s="668" t="s">
        <v>7107</v>
      </c>
      <c r="J11623" s="668"/>
      <c r="K11623" s="668"/>
      <c r="L11623" s="1429"/>
      <c r="M11623" s="1075"/>
      <c r="N11623" s="637">
        <v>0</v>
      </c>
      <c r="O11623" s="637">
        <v>0</v>
      </c>
      <c r="P11623" s="637">
        <v>0</v>
      </c>
      <c r="Q11623" s="637"/>
      <c r="R11623" s="637"/>
      <c r="S11623" s="637"/>
      <c r="T11623" s="634"/>
      <c r="U11623" s="634"/>
      <c r="V11623" s="634"/>
      <c r="W11623" s="634"/>
      <c r="X11623" s="634"/>
      <c r="Y11623" s="634"/>
      <c r="Z11623" s="634"/>
      <c r="AA11623" s="650"/>
      <c r="AB11623" s="656"/>
      <c r="AC11623" s="1507">
        <f t="shared" si="4474"/>
        <v>1000</v>
      </c>
      <c r="AD11623" s="1508">
        <f t="shared" si="4475"/>
        <v>1000</v>
      </c>
      <c r="AE11623" s="14">
        <f t="shared" si="4476"/>
        <v>-1500.5666666666666</v>
      </c>
      <c r="AF11623" s="14">
        <f t="shared" si="4477"/>
        <v>0</v>
      </c>
      <c r="AG11623" s="14" t="e">
        <f t="shared" si="4478"/>
        <v>#DIV/0!</v>
      </c>
      <c r="AH11623" s="14" t="e">
        <f t="shared" si="4479"/>
        <v>#DIV/0!</v>
      </c>
      <c r="AI11623" s="14">
        <f t="shared" si="4480"/>
        <v>1000</v>
      </c>
      <c r="AJ11623" s="685"/>
    </row>
    <row r="11624" spans="1:36" ht="15.75">
      <c r="A11624" s="685">
        <v>141</v>
      </c>
      <c r="B11624" s="655" t="s">
        <v>6989</v>
      </c>
      <c r="C11624" s="672" t="s">
        <v>181</v>
      </c>
      <c r="D11624" s="673">
        <v>1</v>
      </c>
      <c r="E11624" s="647">
        <v>900</v>
      </c>
      <c r="F11624" s="648">
        <f t="shared" si="4481"/>
        <v>900</v>
      </c>
      <c r="G11624" s="654">
        <v>0</v>
      </c>
      <c r="H11624" s="667">
        <f t="shared" si="4473"/>
        <v>0</v>
      </c>
      <c r="I11624" s="668" t="s">
        <v>7107</v>
      </c>
      <c r="J11624" s="668"/>
      <c r="K11624" s="668"/>
      <c r="L11624" s="1429"/>
      <c r="M11624" s="1075"/>
      <c r="N11624" s="637">
        <v>0</v>
      </c>
      <c r="O11624" s="637">
        <v>0</v>
      </c>
      <c r="P11624" s="637">
        <v>0</v>
      </c>
      <c r="Q11624" s="637"/>
      <c r="R11624" s="637"/>
      <c r="S11624" s="637"/>
      <c r="T11624" s="634"/>
      <c r="U11624" s="634"/>
      <c r="V11624" s="634"/>
      <c r="W11624" s="634"/>
      <c r="X11624" s="634"/>
      <c r="Y11624" s="634"/>
      <c r="Z11624" s="634"/>
      <c r="AA11624" s="650"/>
      <c r="AB11624" s="656"/>
      <c r="AC11624" s="1507">
        <f t="shared" si="4474"/>
        <v>900</v>
      </c>
      <c r="AD11624" s="1508">
        <f t="shared" si="4475"/>
        <v>900</v>
      </c>
      <c r="AE11624" s="14">
        <f t="shared" si="4476"/>
        <v>-1500.5666666666666</v>
      </c>
      <c r="AF11624" s="14">
        <f t="shared" si="4477"/>
        <v>0</v>
      </c>
      <c r="AG11624" s="14" t="e">
        <f t="shared" si="4478"/>
        <v>#DIV/0!</v>
      </c>
      <c r="AH11624" s="14" t="e">
        <f t="shared" si="4479"/>
        <v>#DIV/0!</v>
      </c>
      <c r="AI11624" s="14">
        <f t="shared" si="4480"/>
        <v>900</v>
      </c>
      <c r="AJ11624" s="685"/>
    </row>
    <row r="11625" spans="1:36" ht="15.75">
      <c r="A11625" s="685">
        <v>142</v>
      </c>
      <c r="B11625" s="655" t="s">
        <v>6988</v>
      </c>
      <c r="C11625" s="672" t="s">
        <v>181</v>
      </c>
      <c r="D11625" s="673">
        <v>1</v>
      </c>
      <c r="E11625" s="647">
        <v>1000</v>
      </c>
      <c r="F11625" s="648">
        <f t="shared" si="4481"/>
        <v>1000</v>
      </c>
      <c r="G11625" s="654">
        <v>0</v>
      </c>
      <c r="H11625" s="667">
        <f t="shared" si="4473"/>
        <v>0</v>
      </c>
      <c r="I11625" s="668" t="s">
        <v>7107</v>
      </c>
      <c r="J11625" s="668"/>
      <c r="K11625" s="668"/>
      <c r="L11625" s="1429"/>
      <c r="M11625" s="1075"/>
      <c r="N11625" s="637">
        <v>0</v>
      </c>
      <c r="O11625" s="637">
        <v>0</v>
      </c>
      <c r="P11625" s="637">
        <v>0</v>
      </c>
      <c r="Q11625" s="637"/>
      <c r="R11625" s="637"/>
      <c r="S11625" s="637"/>
      <c r="T11625" s="634"/>
      <c r="U11625" s="634"/>
      <c r="V11625" s="634"/>
      <c r="W11625" s="634"/>
      <c r="X11625" s="634"/>
      <c r="Y11625" s="634"/>
      <c r="Z11625" s="634"/>
      <c r="AA11625" s="650"/>
      <c r="AB11625" s="656"/>
      <c r="AC11625" s="1507">
        <f t="shared" si="4474"/>
        <v>1000</v>
      </c>
      <c r="AD11625" s="1508">
        <f t="shared" si="4475"/>
        <v>1000</v>
      </c>
      <c r="AE11625" s="14">
        <f t="shared" si="4476"/>
        <v>-1500.5666666666666</v>
      </c>
      <c r="AF11625" s="14">
        <f t="shared" si="4477"/>
        <v>0</v>
      </c>
      <c r="AG11625" s="14" t="e">
        <f t="shared" si="4478"/>
        <v>#DIV/0!</v>
      </c>
      <c r="AH11625" s="14" t="e">
        <f t="shared" si="4479"/>
        <v>#DIV/0!</v>
      </c>
      <c r="AI11625" s="14">
        <f t="shared" si="4480"/>
        <v>1000</v>
      </c>
      <c r="AJ11625" s="685"/>
    </row>
    <row r="11626" spans="1:36" ht="15.75">
      <c r="A11626" s="685">
        <v>143</v>
      </c>
      <c r="B11626" s="680" t="s">
        <v>2557</v>
      </c>
      <c r="C11626" s="1429" t="s">
        <v>66</v>
      </c>
      <c r="D11626" s="648">
        <v>1</v>
      </c>
      <c r="E11626" s="1429">
        <v>4800</v>
      </c>
      <c r="F11626" s="648">
        <f t="shared" si="4481"/>
        <v>4800</v>
      </c>
      <c r="G11626" s="654">
        <v>0</v>
      </c>
      <c r="H11626" s="656">
        <f t="shared" si="4473"/>
        <v>0</v>
      </c>
      <c r="I11626" s="657">
        <v>44778</v>
      </c>
      <c r="J11626" s="657"/>
      <c r="K11626" s="659"/>
      <c r="L11626" s="660"/>
      <c r="M11626" s="660"/>
      <c r="N11626" s="634">
        <v>150</v>
      </c>
      <c r="O11626" s="634">
        <v>50</v>
      </c>
      <c r="P11626" s="634">
        <v>950</v>
      </c>
      <c r="Q11626" s="634"/>
      <c r="R11626" s="634"/>
      <c r="S11626" s="638"/>
      <c r="T11626" s="634"/>
      <c r="U11626" s="634"/>
      <c r="V11626" s="634"/>
      <c r="W11626" s="634"/>
      <c r="X11626" s="634"/>
      <c r="Y11626" s="634"/>
      <c r="Z11626" s="661"/>
      <c r="AA11626" s="650"/>
      <c r="AB11626" s="656"/>
      <c r="AC11626" s="1507">
        <f t="shared" si="4474"/>
        <v>3650</v>
      </c>
      <c r="AD11626" s="1508">
        <f t="shared" si="4475"/>
        <v>3650</v>
      </c>
      <c r="AE11626" s="14">
        <f t="shared" si="4476"/>
        <v>-1500.5666666666666</v>
      </c>
      <c r="AF11626" s="14">
        <f t="shared" si="4477"/>
        <v>383.33333333333331</v>
      </c>
      <c r="AG11626" s="14">
        <f t="shared" si="4478"/>
        <v>9.5217391304347831</v>
      </c>
      <c r="AH11626" s="14">
        <f t="shared" si="4479"/>
        <v>1510.0884057971014</v>
      </c>
      <c r="AI11626" s="14">
        <f t="shared" si="4480"/>
        <v>578867.22222222213</v>
      </c>
      <c r="AJ11626" s="662"/>
    </row>
    <row r="11627" spans="1:36" ht="15.75">
      <c r="A11627" s="685">
        <v>144</v>
      </c>
      <c r="B11627" s="655" t="s">
        <v>3023</v>
      </c>
      <c r="C11627" s="636" t="s">
        <v>181</v>
      </c>
      <c r="D11627" s="656">
        <v>1</v>
      </c>
      <c r="E11627" s="634">
        <v>1800</v>
      </c>
      <c r="F11627" s="648">
        <f t="shared" si="4481"/>
        <v>1800</v>
      </c>
      <c r="G11627" s="654">
        <v>0</v>
      </c>
      <c r="H11627" s="656">
        <f t="shared" si="4473"/>
        <v>0</v>
      </c>
      <c r="I11627" s="674" t="s">
        <v>3024</v>
      </c>
      <c r="J11627" s="674"/>
      <c r="K11627" s="676"/>
      <c r="L11627" s="677"/>
      <c r="M11627" s="677"/>
      <c r="N11627" s="634">
        <v>0</v>
      </c>
      <c r="O11627" s="634">
        <v>0</v>
      </c>
      <c r="P11627" s="634">
        <v>0</v>
      </c>
      <c r="Q11627" s="634"/>
      <c r="R11627" s="636"/>
      <c r="S11627" s="638"/>
      <c r="T11627" s="634"/>
      <c r="U11627" s="634"/>
      <c r="V11627" s="634"/>
      <c r="W11627" s="634"/>
      <c r="X11627" s="634"/>
      <c r="Y11627" s="634"/>
      <c r="Z11627" s="661"/>
      <c r="AA11627" s="650"/>
      <c r="AB11627" s="656"/>
      <c r="AC11627" s="1507">
        <f t="shared" si="4474"/>
        <v>1800</v>
      </c>
      <c r="AD11627" s="1508">
        <f t="shared" si="4475"/>
        <v>1800</v>
      </c>
      <c r="AE11627" s="14">
        <f t="shared" si="4476"/>
        <v>-1500.5666666666666</v>
      </c>
      <c r="AF11627" s="14">
        <f t="shared" si="4477"/>
        <v>0</v>
      </c>
      <c r="AG11627" s="14" t="e">
        <f t="shared" si="4478"/>
        <v>#DIV/0!</v>
      </c>
      <c r="AH11627" s="14" t="e">
        <f t="shared" si="4479"/>
        <v>#DIV/0!</v>
      </c>
      <c r="AI11627" s="14">
        <f t="shared" si="4480"/>
        <v>1800</v>
      </c>
      <c r="AJ11627" s="662"/>
    </row>
    <row r="11628" spans="1:36" ht="15.75">
      <c r="A11628" s="685">
        <v>145</v>
      </c>
      <c r="B11628" s="655" t="s">
        <v>3025</v>
      </c>
      <c r="C11628" s="636" t="s">
        <v>181</v>
      </c>
      <c r="D11628" s="656">
        <v>1</v>
      </c>
      <c r="E11628" s="634">
        <v>3000</v>
      </c>
      <c r="F11628" s="648">
        <f t="shared" si="4481"/>
        <v>3000</v>
      </c>
      <c r="G11628" s="654">
        <v>0</v>
      </c>
      <c r="H11628" s="656">
        <f t="shared" si="4473"/>
        <v>0</v>
      </c>
      <c r="I11628" s="674" t="s">
        <v>3024</v>
      </c>
      <c r="J11628" s="674"/>
      <c r="K11628" s="676"/>
      <c r="L11628" s="677"/>
      <c r="M11628" s="677"/>
      <c r="N11628" s="634">
        <v>0</v>
      </c>
      <c r="O11628" s="634">
        <v>0</v>
      </c>
      <c r="P11628" s="634">
        <v>0</v>
      </c>
      <c r="Q11628" s="634"/>
      <c r="R11628" s="636"/>
      <c r="S11628" s="638"/>
      <c r="T11628" s="634"/>
      <c r="U11628" s="634"/>
      <c r="V11628" s="634"/>
      <c r="W11628" s="634"/>
      <c r="X11628" s="634"/>
      <c r="Y11628" s="634"/>
      <c r="Z11628" s="661"/>
      <c r="AA11628" s="650"/>
      <c r="AB11628" s="656"/>
      <c r="AC11628" s="1507">
        <f t="shared" si="4474"/>
        <v>3000</v>
      </c>
      <c r="AD11628" s="1508">
        <f t="shared" si="4475"/>
        <v>3000</v>
      </c>
      <c r="AE11628" s="14">
        <f t="shared" si="4476"/>
        <v>-1500.5666666666666</v>
      </c>
      <c r="AF11628" s="14">
        <f t="shared" si="4477"/>
        <v>0</v>
      </c>
      <c r="AG11628" s="14" t="e">
        <f t="shared" si="4478"/>
        <v>#DIV/0!</v>
      </c>
      <c r="AH11628" s="14" t="e">
        <f t="shared" si="4479"/>
        <v>#DIV/0!</v>
      </c>
      <c r="AI11628" s="14">
        <f t="shared" si="4480"/>
        <v>3000</v>
      </c>
      <c r="AJ11628" s="662"/>
    </row>
    <row r="11629" spans="1:36" ht="15.75">
      <c r="A11629" s="685">
        <v>146</v>
      </c>
      <c r="B11629" s="655" t="s">
        <v>3026</v>
      </c>
      <c r="C11629" s="636" t="s">
        <v>181</v>
      </c>
      <c r="D11629" s="656">
        <v>1</v>
      </c>
      <c r="E11629" s="634">
        <v>3100</v>
      </c>
      <c r="F11629" s="648">
        <f t="shared" si="4481"/>
        <v>3100</v>
      </c>
      <c r="G11629" s="654">
        <v>0</v>
      </c>
      <c r="H11629" s="656">
        <f t="shared" si="4473"/>
        <v>0</v>
      </c>
      <c r="I11629" s="674" t="s">
        <v>3024</v>
      </c>
      <c r="J11629" s="674"/>
      <c r="K11629" s="676"/>
      <c r="L11629" s="677"/>
      <c r="M11629" s="677"/>
      <c r="N11629" s="634">
        <v>50</v>
      </c>
      <c r="O11629" s="634">
        <v>110</v>
      </c>
      <c r="P11629" s="634">
        <v>60</v>
      </c>
      <c r="Q11629" s="634"/>
      <c r="R11629" s="636"/>
      <c r="S11629" s="638"/>
      <c r="T11629" s="634"/>
      <c r="U11629" s="634"/>
      <c r="V11629" s="634"/>
      <c r="W11629" s="634"/>
      <c r="X11629" s="634"/>
      <c r="Y11629" s="634"/>
      <c r="Z11629" s="661"/>
      <c r="AA11629" s="650"/>
      <c r="AB11629" s="656"/>
      <c r="AC11629" s="1507">
        <f t="shared" si="4474"/>
        <v>2880</v>
      </c>
      <c r="AD11629" s="1508">
        <f t="shared" si="4475"/>
        <v>2880</v>
      </c>
      <c r="AE11629" s="14">
        <f t="shared" si="4476"/>
        <v>-1500.5666666666666</v>
      </c>
      <c r="AF11629" s="14">
        <f t="shared" si="4477"/>
        <v>73.333333333333329</v>
      </c>
      <c r="AG11629" s="14">
        <f t="shared" si="4478"/>
        <v>39.272727272727273</v>
      </c>
      <c r="AH11629" s="14">
        <f t="shared" si="4479"/>
        <v>1539.8393939393939</v>
      </c>
      <c r="AI11629" s="14">
        <f t="shared" si="4480"/>
        <v>112921.55555555555</v>
      </c>
      <c r="AJ11629" s="662"/>
    </row>
    <row r="11630" spans="1:36" ht="15.75">
      <c r="A11630" s="685">
        <v>147</v>
      </c>
      <c r="B11630" s="655" t="s">
        <v>3027</v>
      </c>
      <c r="C11630" s="636" t="s">
        <v>181</v>
      </c>
      <c r="D11630" s="656">
        <v>1</v>
      </c>
      <c r="E11630" s="634">
        <v>3500</v>
      </c>
      <c r="F11630" s="648">
        <f t="shared" si="4481"/>
        <v>3500</v>
      </c>
      <c r="G11630" s="654">
        <v>0</v>
      </c>
      <c r="H11630" s="656">
        <f t="shared" si="4473"/>
        <v>0</v>
      </c>
      <c r="I11630" s="674" t="s">
        <v>3024</v>
      </c>
      <c r="J11630" s="674"/>
      <c r="K11630" s="676"/>
      <c r="L11630" s="677"/>
      <c r="M11630" s="677"/>
      <c r="N11630" s="634">
        <v>0</v>
      </c>
      <c r="O11630" s="634">
        <v>0</v>
      </c>
      <c r="P11630" s="634">
        <v>0</v>
      </c>
      <c r="Q11630" s="634"/>
      <c r="R11630" s="636"/>
      <c r="S11630" s="638"/>
      <c r="T11630" s="634"/>
      <c r="U11630" s="634"/>
      <c r="V11630" s="634"/>
      <c r="W11630" s="634"/>
      <c r="X11630" s="634"/>
      <c r="Y11630" s="634"/>
      <c r="Z11630" s="661"/>
      <c r="AA11630" s="650"/>
      <c r="AB11630" s="656"/>
      <c r="AC11630" s="1507">
        <f t="shared" si="4474"/>
        <v>3500</v>
      </c>
      <c r="AD11630" s="1508">
        <f t="shared" si="4475"/>
        <v>3500</v>
      </c>
      <c r="AE11630" s="14">
        <f t="shared" si="4476"/>
        <v>-1500.5666666666666</v>
      </c>
      <c r="AF11630" s="14">
        <f t="shared" si="4477"/>
        <v>0</v>
      </c>
      <c r="AG11630" s="14" t="e">
        <f t="shared" si="4478"/>
        <v>#DIV/0!</v>
      </c>
      <c r="AH11630" s="14" t="e">
        <f t="shared" si="4479"/>
        <v>#DIV/0!</v>
      </c>
      <c r="AI11630" s="14">
        <f t="shared" si="4480"/>
        <v>3500</v>
      </c>
      <c r="AJ11630" s="662"/>
    </row>
    <row r="11631" spans="1:36" ht="23.25" customHeight="1">
      <c r="A11631" s="685">
        <v>148</v>
      </c>
      <c r="B11631" s="666" t="s">
        <v>8350</v>
      </c>
      <c r="C11631" s="672" t="s">
        <v>63</v>
      </c>
      <c r="D11631" s="673">
        <v>1</v>
      </c>
      <c r="E11631" s="647">
        <v>0</v>
      </c>
      <c r="F11631" s="648">
        <f t="shared" si="4481"/>
        <v>0</v>
      </c>
      <c r="G11631" s="647">
        <v>4800</v>
      </c>
      <c r="H11631" s="667">
        <f t="shared" si="4473"/>
        <v>4800</v>
      </c>
      <c r="I11631" s="668" t="s">
        <v>8346</v>
      </c>
      <c r="J11631" s="668" t="s">
        <v>3295</v>
      </c>
      <c r="K11631" s="668"/>
      <c r="L11631" s="1429"/>
      <c r="M11631" s="1075"/>
      <c r="N11631" s="637">
        <v>600</v>
      </c>
      <c r="O11631" s="637">
        <v>1100</v>
      </c>
      <c r="P11631" s="637">
        <v>1080</v>
      </c>
      <c r="Q11631" s="637"/>
      <c r="R11631" s="637"/>
      <c r="S11631" s="637"/>
      <c r="T11631" s="634"/>
      <c r="U11631" s="634"/>
      <c r="V11631" s="634"/>
      <c r="W11631" s="634"/>
      <c r="X11631" s="634"/>
      <c r="Y11631" s="634"/>
      <c r="Z11631" s="634"/>
      <c r="AA11631" s="650"/>
      <c r="AB11631" s="656"/>
      <c r="AC11631" s="1507">
        <f t="shared" si="4474"/>
        <v>2020</v>
      </c>
      <c r="AD11631" s="1508">
        <f t="shared" si="4475"/>
        <v>2020</v>
      </c>
      <c r="AE11631" s="14">
        <f t="shared" si="4476"/>
        <v>21.366666666666667</v>
      </c>
      <c r="AF11631" s="14">
        <f t="shared" si="4477"/>
        <v>926.66666666666663</v>
      </c>
      <c r="AG11631" s="14">
        <f t="shared" si="4478"/>
        <v>2.1798561151079139</v>
      </c>
      <c r="AH11631" s="14">
        <f t="shared" si="4479"/>
        <v>-19.186810551558754</v>
      </c>
      <c r="AI11631" s="14">
        <f t="shared" si="4480"/>
        <v>-17779.777777777777</v>
      </c>
      <c r="AJ11631" s="685"/>
    </row>
    <row r="11632" spans="1:36" ht="15.75">
      <c r="A11632" s="685">
        <v>149</v>
      </c>
      <c r="B11632" s="666" t="s">
        <v>8351</v>
      </c>
      <c r="C11632" s="672" t="s">
        <v>177</v>
      </c>
      <c r="D11632" s="673">
        <v>1</v>
      </c>
      <c r="E11632" s="647">
        <v>0</v>
      </c>
      <c r="F11632" s="648">
        <f t="shared" si="4481"/>
        <v>0</v>
      </c>
      <c r="G11632" s="647">
        <v>5000</v>
      </c>
      <c r="H11632" s="667">
        <f t="shared" si="4473"/>
        <v>5000</v>
      </c>
      <c r="I11632" s="668" t="s">
        <v>8348</v>
      </c>
      <c r="J11632" s="3696"/>
      <c r="K11632" s="668"/>
      <c r="L11632" s="1429"/>
      <c r="M11632" s="1075"/>
      <c r="N11632" s="637">
        <v>0</v>
      </c>
      <c r="O11632" s="637">
        <v>0</v>
      </c>
      <c r="P11632" s="637">
        <v>0</v>
      </c>
      <c r="Q11632" s="637"/>
      <c r="R11632" s="637"/>
      <c r="S11632" s="637"/>
      <c r="T11632" s="634"/>
      <c r="U11632" s="634"/>
      <c r="V11632" s="634"/>
      <c r="W11632" s="634"/>
      <c r="X11632" s="634"/>
      <c r="Y11632" s="634"/>
      <c r="Z11632" s="634"/>
      <c r="AA11632" s="650"/>
      <c r="AB11632" s="656"/>
      <c r="AC11632" s="1507">
        <f t="shared" si="4474"/>
        <v>5000</v>
      </c>
      <c r="AD11632" s="1508">
        <f t="shared" si="4475"/>
        <v>5000</v>
      </c>
      <c r="AE11632" s="14">
        <f t="shared" si="4476"/>
        <v>-1500.5666666666666</v>
      </c>
      <c r="AF11632" s="14">
        <f t="shared" si="4477"/>
        <v>0</v>
      </c>
      <c r="AG11632" s="14" t="e">
        <f t="shared" si="4478"/>
        <v>#DIV/0!</v>
      </c>
      <c r="AH11632" s="14" t="e">
        <f t="shared" si="4479"/>
        <v>#DIV/0!</v>
      </c>
      <c r="AI11632" s="14">
        <f t="shared" si="4480"/>
        <v>5000</v>
      </c>
      <c r="AJ11632" s="685"/>
    </row>
    <row r="11633" spans="1:36" ht="15.75" customHeight="1">
      <c r="A11633" s="685">
        <v>150</v>
      </c>
      <c r="B11633" s="666" t="s">
        <v>9554</v>
      </c>
      <c r="C11633" s="672" t="s">
        <v>177</v>
      </c>
      <c r="D11633" s="663">
        <v>1</v>
      </c>
      <c r="E11633" s="647">
        <v>0</v>
      </c>
      <c r="F11633" s="648">
        <v>0</v>
      </c>
      <c r="G11633" s="647">
        <v>2000</v>
      </c>
      <c r="H11633" s="667">
        <f t="shared" si="4473"/>
        <v>2000</v>
      </c>
      <c r="I11633" s="668" t="s">
        <v>9767</v>
      </c>
      <c r="J11633" s="3696"/>
      <c r="K11633" s="668"/>
      <c r="L11633" s="1429"/>
      <c r="M11633" s="1075"/>
      <c r="N11633" s="637"/>
      <c r="O11633" s="637"/>
      <c r="P11633" s="637">
        <v>0</v>
      </c>
      <c r="Q11633" s="637"/>
      <c r="R11633" s="637"/>
      <c r="S11633" s="637"/>
      <c r="T11633" s="634"/>
      <c r="U11633" s="634"/>
      <c r="V11633" s="634"/>
      <c r="W11633" s="634"/>
      <c r="X11633" s="634"/>
      <c r="Y11633" s="634"/>
      <c r="Z11633" s="634"/>
      <c r="AA11633" s="650"/>
      <c r="AB11633" s="656"/>
      <c r="AC11633" s="1507">
        <f t="shared" si="4474"/>
        <v>2000</v>
      </c>
      <c r="AD11633" s="1508">
        <f t="shared" si="4475"/>
        <v>2000</v>
      </c>
      <c r="AE11633" s="14">
        <f t="shared" si="4476"/>
        <v>-1500.5666666666666</v>
      </c>
      <c r="AF11633" s="14">
        <f t="shared" si="4477"/>
        <v>0</v>
      </c>
      <c r="AG11633" s="14" t="e">
        <f t="shared" si="4478"/>
        <v>#DIV/0!</v>
      </c>
      <c r="AH11633" s="14" t="e">
        <f t="shared" si="4479"/>
        <v>#DIV/0!</v>
      </c>
      <c r="AI11633" s="14">
        <f t="shared" si="4480"/>
        <v>2000</v>
      </c>
      <c r="AJ11633" s="685"/>
    </row>
    <row r="11634" spans="1:36" ht="15.75">
      <c r="A11634" s="685">
        <v>151</v>
      </c>
      <c r="B11634" s="666" t="s">
        <v>9553</v>
      </c>
      <c r="C11634" s="672" t="s">
        <v>177</v>
      </c>
      <c r="D11634" s="663">
        <v>1</v>
      </c>
      <c r="E11634" s="647">
        <v>0</v>
      </c>
      <c r="F11634" s="648">
        <v>0</v>
      </c>
      <c r="G11634" s="647">
        <v>6000</v>
      </c>
      <c r="H11634" s="667">
        <f t="shared" si="4473"/>
        <v>6000</v>
      </c>
      <c r="I11634" s="668" t="s">
        <v>9767</v>
      </c>
      <c r="J11634" s="3696"/>
      <c r="K11634" s="668"/>
      <c r="L11634" s="1429"/>
      <c r="M11634" s="1075"/>
      <c r="N11634" s="637"/>
      <c r="O11634" s="637"/>
      <c r="P11634" s="637">
        <v>0</v>
      </c>
      <c r="Q11634" s="637"/>
      <c r="R11634" s="637"/>
      <c r="S11634" s="637"/>
      <c r="T11634" s="634"/>
      <c r="U11634" s="634"/>
      <c r="V11634" s="634"/>
      <c r="W11634" s="634"/>
      <c r="X11634" s="634"/>
      <c r="Y11634" s="634"/>
      <c r="Z11634" s="634"/>
      <c r="AA11634" s="650"/>
      <c r="AB11634" s="656"/>
      <c r="AC11634" s="1507">
        <f t="shared" si="4474"/>
        <v>6000</v>
      </c>
      <c r="AD11634" s="1508">
        <f t="shared" si="4475"/>
        <v>6000</v>
      </c>
      <c r="AE11634" s="14">
        <f t="shared" si="4476"/>
        <v>-1500.5666666666666</v>
      </c>
      <c r="AF11634" s="14">
        <f t="shared" si="4477"/>
        <v>0</v>
      </c>
      <c r="AG11634" s="14" t="e">
        <f t="shared" si="4478"/>
        <v>#DIV/0!</v>
      </c>
      <c r="AH11634" s="14" t="e">
        <f t="shared" si="4479"/>
        <v>#DIV/0!</v>
      </c>
      <c r="AI11634" s="14">
        <f t="shared" si="4480"/>
        <v>6000</v>
      </c>
      <c r="AJ11634" s="685"/>
    </row>
    <row r="11635" spans="1:36" ht="15.75">
      <c r="A11635" s="685">
        <v>152</v>
      </c>
      <c r="B11635" s="666" t="s">
        <v>4146</v>
      </c>
      <c r="C11635" s="1429" t="s">
        <v>143</v>
      </c>
      <c r="D11635" s="648">
        <v>1</v>
      </c>
      <c r="E11635" s="647">
        <v>111</v>
      </c>
      <c r="F11635" s="648">
        <f t="shared" ref="F11635:F11636" si="4482">D11635*E11635</f>
        <v>111</v>
      </c>
      <c r="G11635" s="654">
        <v>0</v>
      </c>
      <c r="H11635" s="667">
        <f>G11635*D11635</f>
        <v>0</v>
      </c>
      <c r="I11635" s="668" t="s">
        <v>4341</v>
      </c>
      <c r="J11635" s="650"/>
      <c r="K11635" s="670"/>
      <c r="L11635" s="670"/>
      <c r="M11635" s="670"/>
      <c r="N11635" s="637">
        <v>23</v>
      </c>
      <c r="O11635" s="637">
        <v>38</v>
      </c>
      <c r="P11635" s="637">
        <v>6</v>
      </c>
      <c r="Q11635" s="637"/>
      <c r="R11635" s="637"/>
      <c r="S11635" s="637"/>
      <c r="T11635" s="637"/>
      <c r="U11635" s="637"/>
      <c r="V11635" s="637"/>
      <c r="W11635" s="637"/>
      <c r="X11635" s="637"/>
      <c r="Y11635" s="637"/>
      <c r="Z11635" s="661"/>
      <c r="AA11635" s="650"/>
      <c r="AB11635" s="656"/>
      <c r="AC11635" s="1507">
        <f t="shared" si="4474"/>
        <v>44</v>
      </c>
      <c r="AD11635" s="1508">
        <f t="shared" si="4475"/>
        <v>44</v>
      </c>
      <c r="AE11635" s="14">
        <f t="shared" si="4476"/>
        <v>-1500.5666666666666</v>
      </c>
      <c r="AF11635" s="14">
        <f t="shared" si="4477"/>
        <v>22.333333333333332</v>
      </c>
      <c r="AG11635" s="14">
        <f t="shared" si="4478"/>
        <v>1.9701492537313434</v>
      </c>
      <c r="AH11635" s="14">
        <f t="shared" si="4479"/>
        <v>1502.5368159203979</v>
      </c>
      <c r="AI11635" s="14">
        <f t="shared" si="4480"/>
        <v>33556.655555555553</v>
      </c>
      <c r="AJ11635" s="662"/>
    </row>
    <row r="11636" spans="1:36" ht="15.75" customHeight="1">
      <c r="A11636" s="685">
        <v>157</v>
      </c>
      <c r="B11636" s="655" t="s">
        <v>6438</v>
      </c>
      <c r="C11636" s="652" t="s">
        <v>65</v>
      </c>
      <c r="D11636" s="653">
        <v>704.31124</v>
      </c>
      <c r="E11636" s="647">
        <v>200</v>
      </c>
      <c r="F11636" s="648">
        <f t="shared" si="4482"/>
        <v>140862.24799999999</v>
      </c>
      <c r="G11636" s="654">
        <v>0</v>
      </c>
      <c r="H11636" s="667">
        <f t="shared" ref="H11636:H11639" si="4483">D11636*G11636</f>
        <v>0</v>
      </c>
      <c r="I11636" s="683">
        <v>44889</v>
      </c>
      <c r="J11636" s="3696">
        <v>45382</v>
      </c>
      <c r="K11636" s="668"/>
      <c r="L11636" s="1429"/>
      <c r="M11636" s="1075"/>
      <c r="N11636" s="637">
        <v>0</v>
      </c>
      <c r="O11636" s="637">
        <v>35</v>
      </c>
      <c r="P11636" s="637">
        <v>0</v>
      </c>
      <c r="Q11636" s="637"/>
      <c r="R11636" s="637"/>
      <c r="S11636" s="637"/>
      <c r="T11636" s="634"/>
      <c r="U11636" s="634"/>
      <c r="V11636" s="634"/>
      <c r="W11636" s="634"/>
      <c r="X11636" s="634"/>
      <c r="Y11636" s="634"/>
      <c r="Z11636" s="634"/>
      <c r="AA11636" s="650"/>
      <c r="AB11636" s="656"/>
      <c r="AC11636" s="1507">
        <f t="shared" si="4474"/>
        <v>165</v>
      </c>
      <c r="AD11636" s="1508">
        <f t="shared" si="4475"/>
        <v>116211.35460000001</v>
      </c>
      <c r="AE11636" s="14">
        <f t="shared" si="4476"/>
        <v>12.166666666666666</v>
      </c>
      <c r="AF11636" s="14">
        <f t="shared" si="4477"/>
        <v>11.666666666666666</v>
      </c>
      <c r="AG11636" s="14">
        <f t="shared" si="4478"/>
        <v>14.142857142857144</v>
      </c>
      <c r="AH11636" s="14">
        <f t="shared" si="4479"/>
        <v>1.9761904761904781</v>
      </c>
      <c r="AI11636" s="14">
        <f t="shared" si="4480"/>
        <v>23.055555555555571</v>
      </c>
      <c r="AJ11636" s="685"/>
    </row>
    <row r="11637" spans="1:36" ht="31.5">
      <c r="A11637" s="685">
        <v>159</v>
      </c>
      <c r="B11637" s="3719" t="s">
        <v>8919</v>
      </c>
      <c r="C11637" s="652" t="s">
        <v>177</v>
      </c>
      <c r="D11637" s="653">
        <v>1</v>
      </c>
      <c r="E11637" s="647">
        <v>0</v>
      </c>
      <c r="F11637" s="648">
        <f>E11637*D11637</f>
        <v>0</v>
      </c>
      <c r="G11637" s="654">
        <v>500</v>
      </c>
      <c r="H11637" s="667">
        <f t="shared" si="4483"/>
        <v>500</v>
      </c>
      <c r="I11637" s="657">
        <v>44964</v>
      </c>
      <c r="J11637" s="3696"/>
      <c r="K11637" s="668"/>
      <c r="L11637" s="1429"/>
      <c r="M11637" s="1075"/>
      <c r="N11637" s="637"/>
      <c r="O11637" s="637">
        <v>315</v>
      </c>
      <c r="P11637" s="637">
        <v>135</v>
      </c>
      <c r="Q11637" s="637"/>
      <c r="R11637" s="637"/>
      <c r="S11637" s="637"/>
      <c r="T11637" s="634"/>
      <c r="U11637" s="634"/>
      <c r="V11637" s="634"/>
      <c r="W11637" s="634"/>
      <c r="X11637" s="634"/>
      <c r="Y11637" s="634"/>
      <c r="Z11637" s="634"/>
      <c r="AA11637" s="650"/>
      <c r="AB11637" s="656"/>
      <c r="AC11637" s="1507">
        <f t="shared" si="4474"/>
        <v>50</v>
      </c>
      <c r="AD11637" s="1508">
        <f t="shared" si="4475"/>
        <v>50</v>
      </c>
      <c r="AE11637" s="14">
        <f t="shared" si="4476"/>
        <v>-1500.5666666666666</v>
      </c>
      <c r="AF11637" s="14">
        <f t="shared" si="4477"/>
        <v>150</v>
      </c>
      <c r="AG11637" s="14">
        <f t="shared" si="4478"/>
        <v>0.33333333333333331</v>
      </c>
      <c r="AH11637" s="14">
        <f t="shared" si="4479"/>
        <v>1500.8999999999999</v>
      </c>
      <c r="AI11637" s="14">
        <f t="shared" si="4480"/>
        <v>225135</v>
      </c>
      <c r="AJ11637" s="685"/>
    </row>
    <row r="11638" spans="1:36" ht="15.75">
      <c r="A11638" s="685">
        <v>162</v>
      </c>
      <c r="B11638" s="3719" t="s">
        <v>5279</v>
      </c>
      <c r="C11638" s="652" t="s">
        <v>66</v>
      </c>
      <c r="D11638" s="653">
        <v>13.375</v>
      </c>
      <c r="E11638" s="647">
        <v>12</v>
      </c>
      <c r="F11638" s="648">
        <f t="shared" ref="F11638:F11643" si="4484">D11638*E11638</f>
        <v>160.5</v>
      </c>
      <c r="G11638" s="654">
        <v>0</v>
      </c>
      <c r="H11638" s="667">
        <f t="shared" si="4483"/>
        <v>0</v>
      </c>
      <c r="I11638" s="683">
        <v>44831</v>
      </c>
      <c r="J11638" s="3696"/>
      <c r="K11638" s="668"/>
      <c r="L11638" s="1429" t="s">
        <v>5558</v>
      </c>
      <c r="M11638" s="1075">
        <v>44824</v>
      </c>
      <c r="N11638" s="637">
        <v>0</v>
      </c>
      <c r="O11638" s="637">
        <v>0</v>
      </c>
      <c r="P11638" s="637">
        <v>0</v>
      </c>
      <c r="Q11638" s="637"/>
      <c r="R11638" s="637"/>
      <c r="S11638" s="637"/>
      <c r="T11638" s="634"/>
      <c r="U11638" s="634"/>
      <c r="V11638" s="634"/>
      <c r="W11638" s="634"/>
      <c r="X11638" s="634"/>
      <c r="Y11638" s="634"/>
      <c r="Z11638" s="634"/>
      <c r="AA11638" s="650"/>
      <c r="AB11638" s="656"/>
      <c r="AC11638" s="1507">
        <f t="shared" si="4474"/>
        <v>12</v>
      </c>
      <c r="AD11638" s="1508">
        <f t="shared" si="4475"/>
        <v>160.5</v>
      </c>
      <c r="AE11638" s="14">
        <f t="shared" si="4476"/>
        <v>-1500.5666666666666</v>
      </c>
      <c r="AF11638" s="14">
        <f t="shared" si="4477"/>
        <v>0</v>
      </c>
      <c r="AG11638" s="14" t="e">
        <f t="shared" si="4478"/>
        <v>#DIV/0!</v>
      </c>
      <c r="AH11638" s="14" t="e">
        <f t="shared" si="4479"/>
        <v>#DIV/0!</v>
      </c>
      <c r="AI11638" s="14">
        <f t="shared" si="4480"/>
        <v>12</v>
      </c>
      <c r="AJ11638" s="685"/>
    </row>
    <row r="11639" spans="1:36" ht="15.75">
      <c r="A11639" s="685">
        <v>163</v>
      </c>
      <c r="B11639" s="3719" t="s">
        <v>5280</v>
      </c>
      <c r="C11639" s="652" t="s">
        <v>66</v>
      </c>
      <c r="D11639" s="653">
        <v>48.15</v>
      </c>
      <c r="E11639" s="647">
        <v>2</v>
      </c>
      <c r="F11639" s="648">
        <f t="shared" si="4484"/>
        <v>96.3</v>
      </c>
      <c r="G11639" s="654">
        <v>0</v>
      </c>
      <c r="H11639" s="667">
        <f t="shared" si="4483"/>
        <v>0</v>
      </c>
      <c r="I11639" s="683">
        <v>44831</v>
      </c>
      <c r="J11639" s="3696"/>
      <c r="K11639" s="668"/>
      <c r="L11639" s="1429" t="s">
        <v>5558</v>
      </c>
      <c r="M11639" s="1075">
        <v>44824</v>
      </c>
      <c r="N11639" s="637">
        <v>0</v>
      </c>
      <c r="O11639" s="637">
        <v>0</v>
      </c>
      <c r="P11639" s="637">
        <v>0</v>
      </c>
      <c r="Q11639" s="637"/>
      <c r="R11639" s="637"/>
      <c r="S11639" s="637"/>
      <c r="T11639" s="634"/>
      <c r="U11639" s="634"/>
      <c r="V11639" s="634"/>
      <c r="W11639" s="634"/>
      <c r="X11639" s="634"/>
      <c r="Y11639" s="634"/>
      <c r="Z11639" s="634"/>
      <c r="AA11639" s="650"/>
      <c r="AB11639" s="656"/>
      <c r="AC11639" s="1507">
        <f t="shared" si="4474"/>
        <v>2</v>
      </c>
      <c r="AD11639" s="1508">
        <f t="shared" si="4475"/>
        <v>96.3</v>
      </c>
      <c r="AE11639" s="14">
        <f t="shared" si="4476"/>
        <v>-1500.5666666666666</v>
      </c>
      <c r="AF11639" s="14">
        <f t="shared" si="4477"/>
        <v>0</v>
      </c>
      <c r="AG11639" s="14" t="e">
        <f t="shared" si="4478"/>
        <v>#DIV/0!</v>
      </c>
      <c r="AH11639" s="14" t="e">
        <f t="shared" si="4479"/>
        <v>#DIV/0!</v>
      </c>
      <c r="AI11639" s="14">
        <f t="shared" si="4480"/>
        <v>2</v>
      </c>
      <c r="AJ11639" s="685"/>
    </row>
    <row r="11640" spans="1:36" ht="15.75">
      <c r="A11640" s="685">
        <v>166</v>
      </c>
      <c r="B11640" s="704" t="s">
        <v>4309</v>
      </c>
      <c r="C11640" s="1429" t="s">
        <v>63</v>
      </c>
      <c r="D11640" s="648">
        <v>1</v>
      </c>
      <c r="E11640" s="647">
        <v>600</v>
      </c>
      <c r="F11640" s="648">
        <f t="shared" si="4484"/>
        <v>600</v>
      </c>
      <c r="G11640" s="654">
        <v>0</v>
      </c>
      <c r="H11640" s="667">
        <f>G11640*D11640</f>
        <v>0</v>
      </c>
      <c r="I11640" s="668" t="s">
        <v>4339</v>
      </c>
      <c r="J11640" s="650"/>
      <c r="K11640" s="670"/>
      <c r="L11640" s="670"/>
      <c r="M11640" s="670"/>
      <c r="N11640" s="637">
        <v>200</v>
      </c>
      <c r="O11640" s="637">
        <v>0</v>
      </c>
      <c r="P11640" s="637">
        <v>50</v>
      </c>
      <c r="Q11640" s="637"/>
      <c r="R11640" s="637"/>
      <c r="S11640" s="637"/>
      <c r="T11640" s="637"/>
      <c r="U11640" s="637"/>
      <c r="V11640" s="637"/>
      <c r="W11640" s="637"/>
      <c r="X11640" s="637"/>
      <c r="Y11640" s="637"/>
      <c r="Z11640" s="637"/>
      <c r="AA11640" s="650"/>
      <c r="AB11640" s="656"/>
      <c r="AC11640" s="1507">
        <f t="shared" si="4474"/>
        <v>350</v>
      </c>
      <c r="AD11640" s="1508">
        <f t="shared" si="4475"/>
        <v>350</v>
      </c>
      <c r="AE11640" s="14">
        <f t="shared" si="4476"/>
        <v>-1500.5666666666666</v>
      </c>
      <c r="AF11640" s="14">
        <f t="shared" si="4477"/>
        <v>83.333333333333329</v>
      </c>
      <c r="AG11640" s="14">
        <f t="shared" si="4478"/>
        <v>4.2</v>
      </c>
      <c r="AH11640" s="14">
        <f t="shared" si="4479"/>
        <v>1504.7666666666667</v>
      </c>
      <c r="AI11640" s="14">
        <f t="shared" si="4480"/>
        <v>125397.2222222222</v>
      </c>
      <c r="AJ11640" s="662"/>
    </row>
    <row r="11641" spans="1:36" ht="15.75">
      <c r="A11641" s="685">
        <v>167</v>
      </c>
      <c r="B11641" s="3720" t="s">
        <v>5281</v>
      </c>
      <c r="C11641" s="705" t="s">
        <v>66</v>
      </c>
      <c r="D11641" s="706">
        <v>5.35</v>
      </c>
      <c r="E11641" s="647">
        <v>200</v>
      </c>
      <c r="F11641" s="648">
        <f t="shared" si="4484"/>
        <v>1070</v>
      </c>
      <c r="G11641" s="654">
        <v>0</v>
      </c>
      <c r="H11641" s="667">
        <f>D11641*G11641</f>
        <v>0</v>
      </c>
      <c r="I11641" s="683">
        <v>44831</v>
      </c>
      <c r="J11641" s="3696"/>
      <c r="K11641" s="668"/>
      <c r="L11641" s="1429" t="s">
        <v>5558</v>
      </c>
      <c r="M11641" s="1075">
        <v>44824</v>
      </c>
      <c r="N11641" s="637">
        <v>0</v>
      </c>
      <c r="O11641" s="637">
        <v>0</v>
      </c>
      <c r="P11641" s="637">
        <v>0</v>
      </c>
      <c r="Q11641" s="637"/>
      <c r="R11641" s="637"/>
      <c r="S11641" s="637"/>
      <c r="T11641" s="634"/>
      <c r="U11641" s="634"/>
      <c r="V11641" s="634"/>
      <c r="W11641" s="634"/>
      <c r="X11641" s="634"/>
      <c r="Y11641" s="634"/>
      <c r="Z11641" s="634"/>
      <c r="AA11641" s="650"/>
      <c r="AB11641" s="656"/>
      <c r="AC11641" s="1507">
        <f t="shared" si="4474"/>
        <v>200</v>
      </c>
      <c r="AD11641" s="1508">
        <f t="shared" si="4475"/>
        <v>1070</v>
      </c>
      <c r="AE11641" s="14">
        <f t="shared" si="4476"/>
        <v>-1500.5666666666666</v>
      </c>
      <c r="AF11641" s="14">
        <f t="shared" si="4477"/>
        <v>0</v>
      </c>
      <c r="AG11641" s="14" t="e">
        <f t="shared" si="4478"/>
        <v>#DIV/0!</v>
      </c>
      <c r="AH11641" s="14" t="e">
        <f t="shared" si="4479"/>
        <v>#DIV/0!</v>
      </c>
      <c r="AI11641" s="14">
        <f t="shared" si="4480"/>
        <v>200</v>
      </c>
      <c r="AJ11641" s="685"/>
    </row>
    <row r="11642" spans="1:36" ht="15.75" customHeight="1">
      <c r="A11642" s="685">
        <v>168</v>
      </c>
      <c r="B11642" s="3720" t="s">
        <v>5282</v>
      </c>
      <c r="C11642" s="705" t="s">
        <v>66</v>
      </c>
      <c r="D11642" s="706">
        <v>5.35</v>
      </c>
      <c r="E11642" s="647">
        <v>200</v>
      </c>
      <c r="F11642" s="648">
        <f t="shared" si="4484"/>
        <v>1070</v>
      </c>
      <c r="G11642" s="654">
        <v>0</v>
      </c>
      <c r="H11642" s="667">
        <f>D11642*G11642</f>
        <v>0</v>
      </c>
      <c r="I11642" s="683">
        <v>44831</v>
      </c>
      <c r="J11642" s="3696"/>
      <c r="K11642" s="668"/>
      <c r="L11642" s="1429" t="s">
        <v>5558</v>
      </c>
      <c r="M11642" s="1075">
        <v>44824</v>
      </c>
      <c r="N11642" s="637">
        <v>0</v>
      </c>
      <c r="O11642" s="637">
        <v>0</v>
      </c>
      <c r="P11642" s="637">
        <v>0</v>
      </c>
      <c r="Q11642" s="637"/>
      <c r="R11642" s="637"/>
      <c r="S11642" s="637"/>
      <c r="T11642" s="634"/>
      <c r="U11642" s="634"/>
      <c r="V11642" s="634"/>
      <c r="W11642" s="634"/>
      <c r="X11642" s="634"/>
      <c r="Y11642" s="634"/>
      <c r="Z11642" s="634"/>
      <c r="AA11642" s="650"/>
      <c r="AB11642" s="656"/>
      <c r="AC11642" s="1507">
        <f t="shared" si="4474"/>
        <v>200</v>
      </c>
      <c r="AD11642" s="1508">
        <f t="shared" si="4475"/>
        <v>1070</v>
      </c>
      <c r="AE11642" s="14">
        <f t="shared" si="4476"/>
        <v>-1500.5666666666666</v>
      </c>
      <c r="AF11642" s="14">
        <f t="shared" si="4477"/>
        <v>0</v>
      </c>
      <c r="AG11642" s="14" t="e">
        <f t="shared" si="4478"/>
        <v>#DIV/0!</v>
      </c>
      <c r="AH11642" s="14" t="e">
        <f t="shared" si="4479"/>
        <v>#DIV/0!</v>
      </c>
      <c r="AI11642" s="14">
        <f t="shared" si="4480"/>
        <v>200</v>
      </c>
      <c r="AJ11642" s="685"/>
    </row>
    <row r="11643" spans="1:36" s="3" customFormat="1" ht="15.75" customHeight="1">
      <c r="A11643" s="685">
        <v>169</v>
      </c>
      <c r="B11643" s="3720" t="s">
        <v>3554</v>
      </c>
      <c r="C11643" s="3721" t="s">
        <v>63</v>
      </c>
      <c r="D11643" s="3722">
        <v>1</v>
      </c>
      <c r="E11643" s="634">
        <v>110</v>
      </c>
      <c r="F11643" s="648">
        <f t="shared" si="4484"/>
        <v>110</v>
      </c>
      <c r="G11643" s="654">
        <v>0</v>
      </c>
      <c r="H11643" s="656">
        <f>D11643*G11643</f>
        <v>0</v>
      </c>
      <c r="I11643" s="674" t="s">
        <v>3618</v>
      </c>
      <c r="J11643" s="650"/>
      <c r="K11643" s="670"/>
      <c r="L11643" s="670"/>
      <c r="M11643" s="670"/>
      <c r="N11643" s="637">
        <v>10</v>
      </c>
      <c r="O11643" s="637">
        <v>0</v>
      </c>
      <c r="P11643" s="637">
        <v>0</v>
      </c>
      <c r="Q11643" s="637"/>
      <c r="R11643" s="637"/>
      <c r="S11643" s="637"/>
      <c r="T11643" s="637"/>
      <c r="U11643" s="637"/>
      <c r="V11643" s="637"/>
      <c r="W11643" s="637"/>
      <c r="X11643" s="637"/>
      <c r="Y11643" s="637"/>
      <c r="Z11643" s="637"/>
      <c r="AA11643" s="650"/>
      <c r="AB11643" s="656"/>
      <c r="AC11643" s="1507">
        <f t="shared" si="4474"/>
        <v>100</v>
      </c>
      <c r="AD11643" s="1508">
        <f t="shared" si="4475"/>
        <v>100</v>
      </c>
      <c r="AE11643" s="14">
        <f t="shared" si="4476"/>
        <v>-1500.5666666666666</v>
      </c>
      <c r="AF11643" s="14">
        <f t="shared" si="4477"/>
        <v>3.3333333333333335</v>
      </c>
      <c r="AG11643" s="14">
        <f t="shared" si="4478"/>
        <v>30</v>
      </c>
      <c r="AH11643" s="14">
        <f t="shared" si="4479"/>
        <v>1530.5666666666666</v>
      </c>
      <c r="AI11643" s="14">
        <f t="shared" si="4480"/>
        <v>5101.8888888888887</v>
      </c>
      <c r="AJ11643" s="662"/>
    </row>
    <row r="11644" spans="1:36" s="3" customFormat="1" ht="15.75" customHeight="1">
      <c r="A11644" s="685">
        <v>170</v>
      </c>
      <c r="B11644" s="3720" t="s">
        <v>9654</v>
      </c>
      <c r="C11644" s="705" t="s">
        <v>66</v>
      </c>
      <c r="D11644" s="706">
        <v>0</v>
      </c>
      <c r="E11644" s="647">
        <v>0</v>
      </c>
      <c r="F11644" s="648">
        <v>0</v>
      </c>
      <c r="G11644" s="654">
        <v>14</v>
      </c>
      <c r="H11644" s="667">
        <v>0</v>
      </c>
      <c r="I11644" s="657">
        <v>45005</v>
      </c>
      <c r="J11644" s="3696"/>
      <c r="K11644" s="668"/>
      <c r="L11644" s="1429"/>
      <c r="M11644" s="1075"/>
      <c r="N11644" s="637"/>
      <c r="O11644" s="637"/>
      <c r="P11644" s="637">
        <v>0</v>
      </c>
      <c r="Q11644" s="637"/>
      <c r="R11644" s="637"/>
      <c r="S11644" s="637"/>
      <c r="T11644" s="634"/>
      <c r="U11644" s="634"/>
      <c r="V11644" s="634"/>
      <c r="W11644" s="634"/>
      <c r="X11644" s="634"/>
      <c r="Y11644" s="634"/>
      <c r="Z11644" s="634"/>
      <c r="AA11644" s="650"/>
      <c r="AB11644" s="656"/>
      <c r="AC11644" s="1507">
        <f t="shared" si="4474"/>
        <v>14</v>
      </c>
      <c r="AD11644" s="1508">
        <f t="shared" si="4475"/>
        <v>0</v>
      </c>
      <c r="AE11644" s="14">
        <f t="shared" si="4476"/>
        <v>-1500.5666666666666</v>
      </c>
      <c r="AF11644" s="14">
        <f t="shared" si="4477"/>
        <v>0</v>
      </c>
      <c r="AG11644" s="14" t="e">
        <f t="shared" si="4478"/>
        <v>#DIV/0!</v>
      </c>
      <c r="AH11644" s="14" t="e">
        <f t="shared" si="4479"/>
        <v>#DIV/0!</v>
      </c>
      <c r="AI11644" s="14">
        <f t="shared" si="4480"/>
        <v>14</v>
      </c>
      <c r="AJ11644" s="685"/>
    </row>
    <row r="11645" spans="1:36" s="3" customFormat="1" ht="15.75">
      <c r="A11645" s="685">
        <v>172</v>
      </c>
      <c r="B11645" s="3720" t="s">
        <v>5924</v>
      </c>
      <c r="C11645" s="705" t="s">
        <v>177</v>
      </c>
      <c r="D11645" s="707">
        <v>1</v>
      </c>
      <c r="E11645" s="647">
        <v>300</v>
      </c>
      <c r="F11645" s="648">
        <f t="shared" ref="F11645:F11660" si="4485">D11645*E11645</f>
        <v>300</v>
      </c>
      <c r="G11645" s="654">
        <v>0</v>
      </c>
      <c r="H11645" s="667">
        <f t="shared" ref="H11645:H11659" si="4486">D11645*G11645</f>
        <v>0</v>
      </c>
      <c r="I11645" s="683">
        <v>44838</v>
      </c>
      <c r="J11645" s="3696"/>
      <c r="K11645" s="668"/>
      <c r="L11645" s="1429"/>
      <c r="M11645" s="1075"/>
      <c r="N11645" s="637">
        <v>0</v>
      </c>
      <c r="O11645" s="637">
        <v>120</v>
      </c>
      <c r="P11645" s="637">
        <v>60</v>
      </c>
      <c r="Q11645" s="637"/>
      <c r="R11645" s="637"/>
      <c r="S11645" s="637"/>
      <c r="T11645" s="634"/>
      <c r="U11645" s="634"/>
      <c r="V11645" s="634"/>
      <c r="W11645" s="634"/>
      <c r="X11645" s="634"/>
      <c r="Y11645" s="634"/>
      <c r="Z11645" s="634"/>
      <c r="AA11645" s="650"/>
      <c r="AB11645" s="656"/>
      <c r="AC11645" s="1507">
        <f t="shared" si="4474"/>
        <v>120</v>
      </c>
      <c r="AD11645" s="1508">
        <f t="shared" si="4475"/>
        <v>120</v>
      </c>
      <c r="AE11645" s="14">
        <f t="shared" si="4476"/>
        <v>-1500.5666666666666</v>
      </c>
      <c r="AF11645" s="14">
        <f t="shared" si="4477"/>
        <v>60</v>
      </c>
      <c r="AG11645" s="14">
        <f t="shared" si="4478"/>
        <v>2</v>
      </c>
      <c r="AH11645" s="14">
        <f t="shared" si="4479"/>
        <v>1502.5666666666666</v>
      </c>
      <c r="AI11645" s="14">
        <f t="shared" si="4480"/>
        <v>90154</v>
      </c>
      <c r="AJ11645" s="685"/>
    </row>
    <row r="11646" spans="1:36" s="3" customFormat="1" ht="16.5" customHeight="1">
      <c r="A11646" s="685">
        <v>173</v>
      </c>
      <c r="B11646" s="3720" t="s">
        <v>5925</v>
      </c>
      <c r="C11646" s="705" t="s">
        <v>177</v>
      </c>
      <c r="D11646" s="707">
        <v>1</v>
      </c>
      <c r="E11646" s="647">
        <v>310</v>
      </c>
      <c r="F11646" s="648">
        <f t="shared" si="4485"/>
        <v>310</v>
      </c>
      <c r="G11646" s="654">
        <v>0</v>
      </c>
      <c r="H11646" s="667">
        <f t="shared" si="4486"/>
        <v>0</v>
      </c>
      <c r="I11646" s="683">
        <v>44838</v>
      </c>
      <c r="J11646" s="3696"/>
      <c r="K11646" s="668"/>
      <c r="L11646" s="1429"/>
      <c r="M11646" s="1075"/>
      <c r="N11646" s="637">
        <v>50</v>
      </c>
      <c r="O11646" s="637">
        <v>180</v>
      </c>
      <c r="P11646" s="637">
        <v>60</v>
      </c>
      <c r="Q11646" s="637"/>
      <c r="R11646" s="637"/>
      <c r="S11646" s="637"/>
      <c r="T11646" s="634"/>
      <c r="U11646" s="634"/>
      <c r="V11646" s="634"/>
      <c r="W11646" s="634"/>
      <c r="X11646" s="634"/>
      <c r="Y11646" s="634"/>
      <c r="Z11646" s="634"/>
      <c r="AA11646" s="650"/>
      <c r="AB11646" s="656"/>
      <c r="AC11646" s="1507">
        <f t="shared" si="4474"/>
        <v>20</v>
      </c>
      <c r="AD11646" s="1508">
        <f t="shared" si="4475"/>
        <v>20</v>
      </c>
      <c r="AE11646" s="14">
        <f t="shared" si="4476"/>
        <v>-1500.5666666666666</v>
      </c>
      <c r="AF11646" s="14">
        <f t="shared" si="4477"/>
        <v>96.666666666666671</v>
      </c>
      <c r="AG11646" s="14">
        <f t="shared" si="4478"/>
        <v>0.20689655172413793</v>
      </c>
      <c r="AH11646" s="14">
        <f t="shared" si="4479"/>
        <v>1500.7735632183908</v>
      </c>
      <c r="AI11646" s="14">
        <f t="shared" si="4480"/>
        <v>145074.77777777778</v>
      </c>
      <c r="AJ11646" s="685"/>
    </row>
    <row r="11647" spans="1:36" s="3" customFormat="1" ht="15.75">
      <c r="A11647" s="685">
        <v>174</v>
      </c>
      <c r="B11647" s="3720" t="s">
        <v>7569</v>
      </c>
      <c r="C11647" s="708" t="s">
        <v>177</v>
      </c>
      <c r="D11647" s="709">
        <v>1</v>
      </c>
      <c r="E11647" s="647">
        <v>15000</v>
      </c>
      <c r="F11647" s="648">
        <f t="shared" si="4485"/>
        <v>15000</v>
      </c>
      <c r="G11647" s="654">
        <v>0</v>
      </c>
      <c r="H11647" s="667">
        <f t="shared" si="4486"/>
        <v>0</v>
      </c>
      <c r="I11647" s="668" t="s">
        <v>3331</v>
      </c>
      <c r="J11647" s="668" t="s">
        <v>3290</v>
      </c>
      <c r="K11647" s="668"/>
      <c r="L11647" s="1429"/>
      <c r="M11647" s="1075"/>
      <c r="N11647" s="637">
        <v>0</v>
      </c>
      <c r="O11647" s="637">
        <v>0</v>
      </c>
      <c r="P11647" s="637">
        <v>0</v>
      </c>
      <c r="Q11647" s="637"/>
      <c r="R11647" s="637"/>
      <c r="S11647" s="637"/>
      <c r="T11647" s="634"/>
      <c r="U11647" s="634"/>
      <c r="V11647" s="634"/>
      <c r="W11647" s="634"/>
      <c r="X11647" s="634"/>
      <c r="Y11647" s="634"/>
      <c r="Z11647" s="634"/>
      <c r="AA11647" s="650"/>
      <c r="AB11647" s="656"/>
      <c r="AC11647" s="1507">
        <f t="shared" si="4474"/>
        <v>15000</v>
      </c>
      <c r="AD11647" s="1508">
        <f t="shared" si="4475"/>
        <v>15000</v>
      </c>
      <c r="AE11647" s="14">
        <f t="shared" si="4476"/>
        <v>2.0333333333333332</v>
      </c>
      <c r="AF11647" s="14">
        <f t="shared" si="4477"/>
        <v>0</v>
      </c>
      <c r="AG11647" s="14" t="e">
        <f t="shared" si="4478"/>
        <v>#DIV/0!</v>
      </c>
      <c r="AH11647" s="14" t="e">
        <f t="shared" si="4479"/>
        <v>#DIV/0!</v>
      </c>
      <c r="AI11647" s="14">
        <f t="shared" si="4480"/>
        <v>15000</v>
      </c>
      <c r="AJ11647" s="685"/>
    </row>
    <row r="11648" spans="1:36" s="3" customFormat="1" ht="15.75" customHeight="1">
      <c r="A11648" s="685">
        <v>175</v>
      </c>
      <c r="B11648" s="3720" t="s">
        <v>7128</v>
      </c>
      <c r="C11648" s="708" t="s">
        <v>177</v>
      </c>
      <c r="D11648" s="709">
        <v>1</v>
      </c>
      <c r="E11648" s="647">
        <v>2520</v>
      </c>
      <c r="F11648" s="648">
        <f t="shared" si="4485"/>
        <v>2520</v>
      </c>
      <c r="G11648" s="654">
        <v>0</v>
      </c>
      <c r="H11648" s="667">
        <f t="shared" si="4486"/>
        <v>0</v>
      </c>
      <c r="I11648" s="668" t="s">
        <v>3331</v>
      </c>
      <c r="J11648" s="668" t="s">
        <v>3290</v>
      </c>
      <c r="K11648" s="668"/>
      <c r="L11648" s="1429"/>
      <c r="M11648" s="1075"/>
      <c r="N11648" s="637">
        <v>660</v>
      </c>
      <c r="O11648" s="637">
        <v>840</v>
      </c>
      <c r="P11648" s="637">
        <v>60</v>
      </c>
      <c r="Q11648" s="637"/>
      <c r="R11648" s="637"/>
      <c r="S11648" s="637"/>
      <c r="T11648" s="634"/>
      <c r="U11648" s="634"/>
      <c r="V11648" s="634"/>
      <c r="W11648" s="634"/>
      <c r="X11648" s="634"/>
      <c r="Y11648" s="634"/>
      <c r="Z11648" s="634"/>
      <c r="AA11648" s="650"/>
      <c r="AB11648" s="656"/>
      <c r="AC11648" s="1507">
        <f t="shared" si="4474"/>
        <v>960</v>
      </c>
      <c r="AD11648" s="1508">
        <f t="shared" si="4475"/>
        <v>960</v>
      </c>
      <c r="AE11648" s="14">
        <f t="shared" si="4476"/>
        <v>2.0333333333333332</v>
      </c>
      <c r="AF11648" s="14">
        <f t="shared" si="4477"/>
        <v>520</v>
      </c>
      <c r="AG11648" s="14">
        <f t="shared" si="4478"/>
        <v>1.8461538461538463</v>
      </c>
      <c r="AH11648" s="14">
        <f t="shared" si="4479"/>
        <v>-0.18717948717948696</v>
      </c>
      <c r="AI11648" s="14">
        <f t="shared" si="4480"/>
        <v>-97.333333333333258</v>
      </c>
      <c r="AJ11648" s="685"/>
    </row>
    <row r="11649" spans="1:36" s="3" customFormat="1" ht="15.75">
      <c r="A11649" s="685">
        <v>176</v>
      </c>
      <c r="B11649" s="3720" t="s">
        <v>7129</v>
      </c>
      <c r="C11649" s="708" t="s">
        <v>177</v>
      </c>
      <c r="D11649" s="709">
        <v>1</v>
      </c>
      <c r="E11649" s="647">
        <v>1110</v>
      </c>
      <c r="F11649" s="648">
        <f t="shared" si="4485"/>
        <v>1110</v>
      </c>
      <c r="G11649" s="654">
        <v>0</v>
      </c>
      <c r="H11649" s="667">
        <f t="shared" si="4486"/>
        <v>0</v>
      </c>
      <c r="I11649" s="668" t="s">
        <v>3331</v>
      </c>
      <c r="J11649" s="668" t="s">
        <v>3290</v>
      </c>
      <c r="K11649" s="668"/>
      <c r="L11649" s="1429"/>
      <c r="M11649" s="1075"/>
      <c r="N11649" s="637">
        <v>0</v>
      </c>
      <c r="O11649" s="637">
        <v>0</v>
      </c>
      <c r="P11649" s="637">
        <v>0</v>
      </c>
      <c r="Q11649" s="637"/>
      <c r="R11649" s="637"/>
      <c r="S11649" s="637"/>
      <c r="T11649" s="634"/>
      <c r="U11649" s="634"/>
      <c r="V11649" s="634"/>
      <c r="W11649" s="634"/>
      <c r="X11649" s="634"/>
      <c r="Y11649" s="634"/>
      <c r="Z11649" s="634"/>
      <c r="AA11649" s="650"/>
      <c r="AB11649" s="656"/>
      <c r="AC11649" s="1507">
        <f t="shared" si="4474"/>
        <v>1110</v>
      </c>
      <c r="AD11649" s="1508">
        <f t="shared" si="4475"/>
        <v>1110</v>
      </c>
      <c r="AE11649" s="14">
        <f t="shared" si="4476"/>
        <v>2.0333333333333332</v>
      </c>
      <c r="AF11649" s="14">
        <f t="shared" si="4477"/>
        <v>0</v>
      </c>
      <c r="AG11649" s="14" t="e">
        <f t="shared" si="4478"/>
        <v>#DIV/0!</v>
      </c>
      <c r="AH11649" s="14" t="e">
        <f t="shared" si="4479"/>
        <v>#DIV/0!</v>
      </c>
      <c r="AI11649" s="14">
        <f t="shared" si="4480"/>
        <v>1110</v>
      </c>
      <c r="AJ11649" s="685"/>
    </row>
    <row r="11650" spans="1:36" s="3" customFormat="1" ht="15.75">
      <c r="A11650" s="685">
        <v>177</v>
      </c>
      <c r="B11650" s="3720" t="s">
        <v>7130</v>
      </c>
      <c r="C11650" s="708" t="s">
        <v>177</v>
      </c>
      <c r="D11650" s="709">
        <v>1</v>
      </c>
      <c r="E11650" s="647">
        <v>4140</v>
      </c>
      <c r="F11650" s="648">
        <f t="shared" si="4485"/>
        <v>4140</v>
      </c>
      <c r="G11650" s="654">
        <v>0</v>
      </c>
      <c r="H11650" s="667">
        <f t="shared" si="4486"/>
        <v>0</v>
      </c>
      <c r="I11650" s="668" t="s">
        <v>3331</v>
      </c>
      <c r="J11650" s="668" t="s">
        <v>3290</v>
      </c>
      <c r="K11650" s="668"/>
      <c r="L11650" s="1429"/>
      <c r="M11650" s="1075"/>
      <c r="N11650" s="637">
        <v>660</v>
      </c>
      <c r="O11650" s="637">
        <v>820</v>
      </c>
      <c r="P11650" s="637">
        <v>270</v>
      </c>
      <c r="Q11650" s="637"/>
      <c r="R11650" s="637"/>
      <c r="S11650" s="637"/>
      <c r="T11650" s="634"/>
      <c r="U11650" s="634"/>
      <c r="V11650" s="634"/>
      <c r="W11650" s="634"/>
      <c r="X11650" s="634"/>
      <c r="Y11650" s="634"/>
      <c r="Z11650" s="634"/>
      <c r="AA11650" s="650"/>
      <c r="AB11650" s="656"/>
      <c r="AC11650" s="1507">
        <f t="shared" si="4474"/>
        <v>2390</v>
      </c>
      <c r="AD11650" s="1508">
        <f t="shared" si="4475"/>
        <v>2390</v>
      </c>
      <c r="AE11650" s="14">
        <f t="shared" si="4476"/>
        <v>2.0333333333333332</v>
      </c>
      <c r="AF11650" s="14">
        <f t="shared" si="4477"/>
        <v>583.33333333333337</v>
      </c>
      <c r="AG11650" s="14">
        <f t="shared" si="4478"/>
        <v>4.097142857142857</v>
      </c>
      <c r="AH11650" s="14">
        <f t="shared" si="4479"/>
        <v>2.0638095238095238</v>
      </c>
      <c r="AI11650" s="14">
        <f t="shared" si="4480"/>
        <v>1203.8888888888889</v>
      </c>
      <c r="AJ11650" s="685"/>
    </row>
    <row r="11651" spans="1:36" s="3" customFormat="1" ht="26.25" customHeight="1">
      <c r="A11651" s="685">
        <v>178</v>
      </c>
      <c r="B11651" s="3720" t="s">
        <v>3030</v>
      </c>
      <c r="C11651" s="3721" t="s">
        <v>430</v>
      </c>
      <c r="D11651" s="3722">
        <v>0</v>
      </c>
      <c r="E11651" s="634">
        <v>1</v>
      </c>
      <c r="F11651" s="648">
        <f t="shared" si="4485"/>
        <v>0</v>
      </c>
      <c r="G11651" s="654">
        <v>0</v>
      </c>
      <c r="H11651" s="656">
        <f t="shared" si="4486"/>
        <v>0</v>
      </c>
      <c r="I11651" s="674" t="s">
        <v>3012</v>
      </c>
      <c r="J11651" s="674">
        <v>44936</v>
      </c>
      <c r="K11651" s="676"/>
      <c r="L11651" s="670"/>
      <c r="M11651" s="670"/>
      <c r="N11651" s="634">
        <v>0</v>
      </c>
      <c r="O11651" s="634">
        <v>0</v>
      </c>
      <c r="P11651" s="634">
        <v>0</v>
      </c>
      <c r="Q11651" s="634"/>
      <c r="R11651" s="636"/>
      <c r="S11651" s="639"/>
      <c r="T11651" s="637"/>
      <c r="U11651" s="637"/>
      <c r="V11651" s="637"/>
      <c r="W11651" s="637"/>
      <c r="X11651" s="637"/>
      <c r="Y11651" s="637"/>
      <c r="Z11651" s="661"/>
      <c r="AA11651" s="634"/>
      <c r="AB11651" s="656"/>
      <c r="AC11651" s="1507">
        <f t="shared" si="4474"/>
        <v>1</v>
      </c>
      <c r="AD11651" s="1508">
        <f t="shared" si="4475"/>
        <v>0</v>
      </c>
      <c r="AE11651" s="14">
        <f t="shared" si="4476"/>
        <v>-2.7</v>
      </c>
      <c r="AF11651" s="14">
        <f t="shared" si="4477"/>
        <v>0</v>
      </c>
      <c r="AG11651" s="14" t="e">
        <f t="shared" si="4478"/>
        <v>#DIV/0!</v>
      </c>
      <c r="AH11651" s="14" t="e">
        <f t="shared" si="4479"/>
        <v>#DIV/0!</v>
      </c>
      <c r="AI11651" s="14">
        <f t="shared" si="4480"/>
        <v>1</v>
      </c>
      <c r="AJ11651" s="662"/>
    </row>
    <row r="11652" spans="1:36" s="3" customFormat="1" ht="26.25" customHeight="1">
      <c r="A11652" s="685">
        <v>179</v>
      </c>
      <c r="B11652" s="3720" t="s">
        <v>5855</v>
      </c>
      <c r="C11652" s="705" t="s">
        <v>66</v>
      </c>
      <c r="D11652" s="707">
        <v>0</v>
      </c>
      <c r="E11652" s="647">
        <v>200</v>
      </c>
      <c r="F11652" s="648">
        <f t="shared" si="4485"/>
        <v>0</v>
      </c>
      <c r="G11652" s="654">
        <v>0</v>
      </c>
      <c r="H11652" s="667">
        <f t="shared" si="4486"/>
        <v>0</v>
      </c>
      <c r="I11652" s="683">
        <v>44839</v>
      </c>
      <c r="J11652" s="3696"/>
      <c r="K11652" s="668"/>
      <c r="L11652" s="1429"/>
      <c r="M11652" s="1075"/>
      <c r="N11652" s="637">
        <v>0</v>
      </c>
      <c r="O11652" s="637">
        <v>0</v>
      </c>
      <c r="P11652" s="637">
        <v>0</v>
      </c>
      <c r="Q11652" s="637"/>
      <c r="R11652" s="637"/>
      <c r="S11652" s="637"/>
      <c r="T11652" s="634"/>
      <c r="U11652" s="634"/>
      <c r="V11652" s="634"/>
      <c r="W11652" s="634"/>
      <c r="X11652" s="634"/>
      <c r="Y11652" s="634"/>
      <c r="Z11652" s="634"/>
      <c r="AA11652" s="650"/>
      <c r="AB11652" s="656"/>
      <c r="AC11652" s="1507">
        <f t="shared" si="4474"/>
        <v>200</v>
      </c>
      <c r="AD11652" s="1508">
        <f t="shared" si="4475"/>
        <v>0</v>
      </c>
      <c r="AE11652" s="14">
        <f t="shared" si="4476"/>
        <v>-1500.5666666666666</v>
      </c>
      <c r="AF11652" s="14">
        <f t="shared" si="4477"/>
        <v>0</v>
      </c>
      <c r="AG11652" s="14" t="e">
        <f t="shared" si="4478"/>
        <v>#DIV/0!</v>
      </c>
      <c r="AH11652" s="14" t="e">
        <f t="shared" si="4479"/>
        <v>#DIV/0!</v>
      </c>
      <c r="AI11652" s="14">
        <f t="shared" si="4480"/>
        <v>200</v>
      </c>
      <c r="AJ11652" s="685"/>
    </row>
    <row r="11653" spans="1:36" s="3" customFormat="1" ht="15.75" customHeight="1">
      <c r="A11653" s="685">
        <v>181</v>
      </c>
      <c r="B11653" s="3720" t="s">
        <v>6564</v>
      </c>
      <c r="C11653" s="705" t="s">
        <v>156</v>
      </c>
      <c r="D11653" s="707">
        <v>1</v>
      </c>
      <c r="E11653" s="647">
        <v>100</v>
      </c>
      <c r="F11653" s="648">
        <f t="shared" si="4485"/>
        <v>100</v>
      </c>
      <c r="G11653" s="654">
        <v>0</v>
      </c>
      <c r="H11653" s="667">
        <f t="shared" si="4486"/>
        <v>0</v>
      </c>
      <c r="I11653" s="683">
        <v>44889</v>
      </c>
      <c r="J11653" s="3696">
        <v>45040</v>
      </c>
      <c r="K11653" s="668"/>
      <c r="L11653" s="1429"/>
      <c r="M11653" s="1075"/>
      <c r="N11653" s="637">
        <v>5</v>
      </c>
      <c r="O11653" s="637">
        <v>30</v>
      </c>
      <c r="P11653" s="637">
        <v>37</v>
      </c>
      <c r="Q11653" s="637"/>
      <c r="R11653" s="637"/>
      <c r="S11653" s="637"/>
      <c r="T11653" s="634"/>
      <c r="U11653" s="634"/>
      <c r="V11653" s="634"/>
      <c r="W11653" s="634"/>
      <c r="X11653" s="634"/>
      <c r="Y11653" s="634"/>
      <c r="Z11653" s="634"/>
      <c r="AA11653" s="650"/>
      <c r="AB11653" s="656"/>
      <c r="AC11653" s="1507">
        <f t="shared" si="4474"/>
        <v>28</v>
      </c>
      <c r="AD11653" s="1508">
        <f t="shared" si="4475"/>
        <v>28</v>
      </c>
      <c r="AE11653" s="14">
        <f t="shared" si="4476"/>
        <v>0.76666666666666672</v>
      </c>
      <c r="AF11653" s="14">
        <f t="shared" si="4477"/>
        <v>24</v>
      </c>
      <c r="AG11653" s="14">
        <f t="shared" si="4478"/>
        <v>1.1666666666666667</v>
      </c>
      <c r="AH11653" s="14">
        <f t="shared" si="4479"/>
        <v>0.4</v>
      </c>
      <c r="AI11653" s="14">
        <f t="shared" si="4480"/>
        <v>9.5999999999999979</v>
      </c>
      <c r="AJ11653" s="685"/>
    </row>
    <row r="11654" spans="1:36" s="3" customFormat="1" ht="15.75" customHeight="1">
      <c r="A11654" s="685">
        <v>184</v>
      </c>
      <c r="B11654" s="710" t="s">
        <v>5562</v>
      </c>
      <c r="C11654" s="711" t="s">
        <v>430</v>
      </c>
      <c r="D11654" s="3723">
        <v>0</v>
      </c>
      <c r="E11654" s="647">
        <v>96</v>
      </c>
      <c r="F11654" s="648">
        <f t="shared" si="4485"/>
        <v>0</v>
      </c>
      <c r="G11654" s="654">
        <v>0</v>
      </c>
      <c r="H11654" s="667">
        <f t="shared" si="4486"/>
        <v>0</v>
      </c>
      <c r="I11654" s="683">
        <v>44832</v>
      </c>
      <c r="J11654" s="3696"/>
      <c r="K11654" s="668"/>
      <c r="L11654" s="1429"/>
      <c r="M11654" s="1075"/>
      <c r="N11654" s="637">
        <v>10</v>
      </c>
      <c r="O11654" s="637">
        <v>7</v>
      </c>
      <c r="P11654" s="637">
        <v>10</v>
      </c>
      <c r="Q11654" s="637"/>
      <c r="R11654" s="637"/>
      <c r="S11654" s="637"/>
      <c r="T11654" s="634"/>
      <c r="U11654" s="634"/>
      <c r="V11654" s="634"/>
      <c r="W11654" s="634"/>
      <c r="X11654" s="634"/>
      <c r="Y11654" s="634"/>
      <c r="Z11654" s="634"/>
      <c r="AA11654" s="650"/>
      <c r="AB11654" s="656"/>
      <c r="AC11654" s="1507">
        <f t="shared" si="4474"/>
        <v>69</v>
      </c>
      <c r="AD11654" s="1508">
        <f t="shared" si="4475"/>
        <v>0</v>
      </c>
      <c r="AE11654" s="14">
        <f t="shared" si="4476"/>
        <v>-1500.5666666666666</v>
      </c>
      <c r="AF11654" s="14">
        <f t="shared" si="4477"/>
        <v>9</v>
      </c>
      <c r="AG11654" s="14">
        <f t="shared" si="4478"/>
        <v>7.666666666666667</v>
      </c>
      <c r="AH11654" s="14">
        <f t="shared" si="4479"/>
        <v>1508.2333333333333</v>
      </c>
      <c r="AI11654" s="14">
        <f t="shared" si="4480"/>
        <v>13574.099999999999</v>
      </c>
      <c r="AJ11654" s="685"/>
    </row>
    <row r="11655" spans="1:36" s="3" customFormat="1" ht="33.75" customHeight="1">
      <c r="A11655" s="685">
        <v>185</v>
      </c>
      <c r="B11655" s="3720" t="s">
        <v>3553</v>
      </c>
      <c r="C11655" s="3721" t="s">
        <v>63</v>
      </c>
      <c r="D11655" s="3722">
        <v>1</v>
      </c>
      <c r="E11655" s="634">
        <v>160</v>
      </c>
      <c r="F11655" s="648">
        <f t="shared" si="4485"/>
        <v>160</v>
      </c>
      <c r="G11655" s="654">
        <v>0</v>
      </c>
      <c r="H11655" s="656">
        <f t="shared" si="4486"/>
        <v>0</v>
      </c>
      <c r="I11655" s="674" t="s">
        <v>3618</v>
      </c>
      <c r="J11655" s="650"/>
      <c r="K11655" s="670"/>
      <c r="L11655" s="670"/>
      <c r="M11655" s="670"/>
      <c r="N11655" s="637">
        <v>0</v>
      </c>
      <c r="O11655" s="637">
        <v>0</v>
      </c>
      <c r="P11655" s="637">
        <v>0</v>
      </c>
      <c r="Q11655" s="637"/>
      <c r="R11655" s="637"/>
      <c r="S11655" s="637"/>
      <c r="T11655" s="637"/>
      <c r="U11655" s="637"/>
      <c r="V11655" s="637"/>
      <c r="W11655" s="637"/>
      <c r="X11655" s="637"/>
      <c r="Y11655" s="637"/>
      <c r="Z11655" s="637"/>
      <c r="AA11655" s="650"/>
      <c r="AB11655" s="656"/>
      <c r="AC11655" s="1507">
        <f t="shared" si="4474"/>
        <v>160</v>
      </c>
      <c r="AD11655" s="1508">
        <f t="shared" si="4475"/>
        <v>160</v>
      </c>
      <c r="AE11655" s="14">
        <f t="shared" si="4476"/>
        <v>-1500.5666666666666</v>
      </c>
      <c r="AF11655" s="14">
        <f t="shared" si="4477"/>
        <v>0</v>
      </c>
      <c r="AG11655" s="14" t="e">
        <f t="shared" si="4478"/>
        <v>#DIV/0!</v>
      </c>
      <c r="AH11655" s="14" t="e">
        <f t="shared" si="4479"/>
        <v>#DIV/0!</v>
      </c>
      <c r="AI11655" s="14">
        <f t="shared" si="4480"/>
        <v>160</v>
      </c>
      <c r="AJ11655" s="662"/>
    </row>
    <row r="11656" spans="1:36" s="3" customFormat="1" ht="15.75">
      <c r="A11656" s="685">
        <v>186</v>
      </c>
      <c r="B11656" s="3720" t="s">
        <v>6983</v>
      </c>
      <c r="C11656" s="708" t="s">
        <v>2320</v>
      </c>
      <c r="D11656" s="709">
        <v>1</v>
      </c>
      <c r="E11656" s="647">
        <v>500</v>
      </c>
      <c r="F11656" s="648">
        <f t="shared" si="4485"/>
        <v>500</v>
      </c>
      <c r="G11656" s="654">
        <v>0</v>
      </c>
      <c r="H11656" s="667">
        <f t="shared" si="4486"/>
        <v>0</v>
      </c>
      <c r="I11656" s="668" t="s">
        <v>3331</v>
      </c>
      <c r="J11656" s="668" t="s">
        <v>5121</v>
      </c>
      <c r="K11656" s="668"/>
      <c r="L11656" s="1429"/>
      <c r="M11656" s="1075"/>
      <c r="N11656" s="637">
        <v>0</v>
      </c>
      <c r="O11656" s="637">
        <v>0</v>
      </c>
      <c r="P11656" s="637">
        <v>240</v>
      </c>
      <c r="Q11656" s="637"/>
      <c r="R11656" s="637"/>
      <c r="S11656" s="637"/>
      <c r="T11656" s="634"/>
      <c r="U11656" s="634"/>
      <c r="V11656" s="634"/>
      <c r="W11656" s="634"/>
      <c r="X11656" s="634"/>
      <c r="Y11656" s="634"/>
      <c r="Z11656" s="634"/>
      <c r="AA11656" s="650"/>
      <c r="AB11656" s="656"/>
      <c r="AC11656" s="1507">
        <f t="shared" si="4474"/>
        <v>260</v>
      </c>
      <c r="AD11656" s="1508">
        <f t="shared" si="4475"/>
        <v>260</v>
      </c>
      <c r="AE11656" s="14">
        <f t="shared" si="4476"/>
        <v>26.4</v>
      </c>
      <c r="AF11656" s="14">
        <f t="shared" si="4477"/>
        <v>80</v>
      </c>
      <c r="AG11656" s="14">
        <f t="shared" si="4478"/>
        <v>3.25</v>
      </c>
      <c r="AH11656" s="14">
        <f t="shared" si="4479"/>
        <v>-23.15</v>
      </c>
      <c r="AI11656" s="14">
        <f t="shared" si="4480"/>
        <v>-1852</v>
      </c>
      <c r="AJ11656" s="685"/>
    </row>
    <row r="11657" spans="1:36" s="3" customFormat="1" ht="29.25" customHeight="1">
      <c r="A11657" s="685">
        <v>187</v>
      </c>
      <c r="B11657" s="3720" t="s">
        <v>7570</v>
      </c>
      <c r="C11657" s="708" t="s">
        <v>2320</v>
      </c>
      <c r="D11657" s="709">
        <v>1</v>
      </c>
      <c r="E11657" s="647">
        <v>500</v>
      </c>
      <c r="F11657" s="648">
        <f t="shared" si="4485"/>
        <v>500</v>
      </c>
      <c r="G11657" s="654">
        <v>0</v>
      </c>
      <c r="H11657" s="667">
        <f t="shared" si="4486"/>
        <v>0</v>
      </c>
      <c r="I11657" s="668" t="s">
        <v>3331</v>
      </c>
      <c r="J11657" s="668"/>
      <c r="K11657" s="668"/>
      <c r="L11657" s="1429"/>
      <c r="M11657" s="1075"/>
      <c r="N11657" s="637">
        <v>0</v>
      </c>
      <c r="O11657" s="637">
        <v>0</v>
      </c>
      <c r="P11657" s="637">
        <v>400</v>
      </c>
      <c r="Q11657" s="637"/>
      <c r="R11657" s="637"/>
      <c r="S11657" s="637"/>
      <c r="T11657" s="634"/>
      <c r="U11657" s="634"/>
      <c r="V11657" s="634"/>
      <c r="W11657" s="634"/>
      <c r="X11657" s="634"/>
      <c r="Y11657" s="634"/>
      <c r="Z11657" s="634"/>
      <c r="AA11657" s="650"/>
      <c r="AB11657" s="656"/>
      <c r="AC11657" s="1507">
        <f t="shared" si="4474"/>
        <v>100</v>
      </c>
      <c r="AD11657" s="1508">
        <f t="shared" si="4475"/>
        <v>100</v>
      </c>
      <c r="AE11657" s="14">
        <f t="shared" si="4476"/>
        <v>-1500.5666666666666</v>
      </c>
      <c r="AF11657" s="14">
        <f t="shared" si="4477"/>
        <v>133.33333333333334</v>
      </c>
      <c r="AG11657" s="14">
        <f t="shared" si="4478"/>
        <v>0.75</v>
      </c>
      <c r="AH11657" s="14">
        <f t="shared" si="4479"/>
        <v>1501.3166666666666</v>
      </c>
      <c r="AI11657" s="14">
        <f t="shared" si="4480"/>
        <v>200175.55555555556</v>
      </c>
      <c r="AJ11657" s="685"/>
    </row>
    <row r="11658" spans="1:36" s="3" customFormat="1" ht="35.25" customHeight="1">
      <c r="A11658" s="685">
        <v>188</v>
      </c>
      <c r="B11658" s="3720" t="s">
        <v>5408</v>
      </c>
      <c r="C11658" s="3721" t="s">
        <v>309</v>
      </c>
      <c r="D11658" s="3723">
        <v>1</v>
      </c>
      <c r="E11658" s="647">
        <v>2300</v>
      </c>
      <c r="F11658" s="648">
        <f t="shared" si="4485"/>
        <v>2300</v>
      </c>
      <c r="G11658" s="654">
        <v>0</v>
      </c>
      <c r="H11658" s="667">
        <f t="shared" si="4486"/>
        <v>0</v>
      </c>
      <c r="I11658" s="683">
        <v>44810</v>
      </c>
      <c r="J11658" s="3696"/>
      <c r="K11658" s="668"/>
      <c r="L11658" s="1429"/>
      <c r="M11658" s="1075"/>
      <c r="N11658" s="637">
        <v>170</v>
      </c>
      <c r="O11658" s="637">
        <v>365</v>
      </c>
      <c r="P11658" s="637">
        <v>265</v>
      </c>
      <c r="Q11658" s="637"/>
      <c r="R11658" s="637"/>
      <c r="S11658" s="637"/>
      <c r="T11658" s="634"/>
      <c r="U11658" s="634"/>
      <c r="V11658" s="634"/>
      <c r="W11658" s="634"/>
      <c r="X11658" s="634"/>
      <c r="Y11658" s="634"/>
      <c r="Z11658" s="634"/>
      <c r="AA11658" s="650"/>
      <c r="AB11658" s="656"/>
      <c r="AC11658" s="1507">
        <f t="shared" si="4474"/>
        <v>1500</v>
      </c>
      <c r="AD11658" s="1508">
        <f t="shared" si="4475"/>
        <v>1500</v>
      </c>
      <c r="AE11658" s="14">
        <f t="shared" si="4476"/>
        <v>-1500.5666666666666</v>
      </c>
      <c r="AF11658" s="14">
        <f t="shared" si="4477"/>
        <v>266.66666666666669</v>
      </c>
      <c r="AG11658" s="14">
        <f t="shared" si="4478"/>
        <v>5.625</v>
      </c>
      <c r="AH11658" s="14">
        <f t="shared" si="4479"/>
        <v>1506.1916666666666</v>
      </c>
      <c r="AI11658" s="14">
        <f t="shared" si="4480"/>
        <v>401651.11111111112</v>
      </c>
      <c r="AJ11658" s="685"/>
    </row>
    <row r="11659" spans="1:36" s="3" customFormat="1" ht="39.75" customHeight="1">
      <c r="A11659" s="685">
        <v>189</v>
      </c>
      <c r="B11659" s="666" t="s">
        <v>8164</v>
      </c>
      <c r="C11659" s="708" t="s">
        <v>63</v>
      </c>
      <c r="D11659" s="709">
        <v>1</v>
      </c>
      <c r="E11659" s="647">
        <v>0</v>
      </c>
      <c r="F11659" s="648">
        <f t="shared" si="4485"/>
        <v>0</v>
      </c>
      <c r="G11659" s="647">
        <v>800</v>
      </c>
      <c r="H11659" s="667">
        <f t="shared" si="4486"/>
        <v>800</v>
      </c>
      <c r="I11659" s="668" t="s">
        <v>8346</v>
      </c>
      <c r="J11659" s="668" t="s">
        <v>3291</v>
      </c>
      <c r="K11659" s="668"/>
      <c r="L11659" s="1429"/>
      <c r="M11659" s="1075"/>
      <c r="N11659" s="637">
        <v>0</v>
      </c>
      <c r="O11659" s="637">
        <v>48</v>
      </c>
      <c r="P11659" s="637">
        <v>144</v>
      </c>
      <c r="Q11659" s="637"/>
      <c r="R11659" s="637"/>
      <c r="S11659" s="637"/>
      <c r="T11659" s="634"/>
      <c r="U11659" s="634"/>
      <c r="V11659" s="634"/>
      <c r="W11659" s="634"/>
      <c r="X11659" s="634"/>
      <c r="Y11659" s="634"/>
      <c r="Z11659" s="634"/>
      <c r="AA11659" s="650"/>
      <c r="AB11659" s="656"/>
      <c r="AC11659" s="1507">
        <f t="shared" si="4474"/>
        <v>608</v>
      </c>
      <c r="AD11659" s="1508">
        <f t="shared" si="4475"/>
        <v>608</v>
      </c>
      <c r="AE11659" s="14">
        <f t="shared" si="4476"/>
        <v>19.333333333333332</v>
      </c>
      <c r="AF11659" s="14">
        <f t="shared" si="4477"/>
        <v>64</v>
      </c>
      <c r="AG11659" s="14">
        <f t="shared" si="4478"/>
        <v>9.5</v>
      </c>
      <c r="AH11659" s="14">
        <f t="shared" si="4479"/>
        <v>-9.8333333333333321</v>
      </c>
      <c r="AI11659" s="14">
        <f t="shared" si="4480"/>
        <v>-629.33333333333326</v>
      </c>
      <c r="AJ11659" s="685"/>
    </row>
    <row r="11660" spans="1:36" s="3" customFormat="1" ht="32.25" customHeight="1">
      <c r="A11660" s="685">
        <v>191</v>
      </c>
      <c r="B11660" s="655" t="s">
        <v>5926</v>
      </c>
      <c r="C11660" s="652" t="s">
        <v>177</v>
      </c>
      <c r="D11660" s="691">
        <v>1</v>
      </c>
      <c r="E11660" s="647">
        <v>790</v>
      </c>
      <c r="F11660" s="648">
        <f t="shared" si="4485"/>
        <v>790</v>
      </c>
      <c r="G11660" s="654">
        <v>0</v>
      </c>
      <c r="H11660" s="667">
        <f>D11660*G11660</f>
        <v>0</v>
      </c>
      <c r="I11660" s="683">
        <v>44838</v>
      </c>
      <c r="J11660" s="3696"/>
      <c r="K11660" s="668"/>
      <c r="L11660" s="1429"/>
      <c r="M11660" s="1075"/>
      <c r="N11660" s="637">
        <v>40</v>
      </c>
      <c r="O11660" s="637">
        <v>510</v>
      </c>
      <c r="P11660" s="637">
        <v>80</v>
      </c>
      <c r="Q11660" s="637"/>
      <c r="R11660" s="637"/>
      <c r="S11660" s="637"/>
      <c r="T11660" s="634"/>
      <c r="U11660" s="634"/>
      <c r="V11660" s="634"/>
      <c r="W11660" s="634"/>
      <c r="X11660" s="634"/>
      <c r="Y11660" s="634"/>
      <c r="Z11660" s="634"/>
      <c r="AA11660" s="650"/>
      <c r="AB11660" s="656"/>
      <c r="AC11660" s="1507">
        <f t="shared" si="4474"/>
        <v>160</v>
      </c>
      <c r="AD11660" s="1508">
        <f t="shared" si="4475"/>
        <v>160</v>
      </c>
      <c r="AE11660" s="14">
        <f t="shared" si="4476"/>
        <v>-1500.5666666666666</v>
      </c>
      <c r="AF11660" s="14">
        <f t="shared" si="4477"/>
        <v>210</v>
      </c>
      <c r="AG11660" s="14">
        <f t="shared" si="4478"/>
        <v>0.76190476190476186</v>
      </c>
      <c r="AH11660" s="14">
        <f t="shared" si="4479"/>
        <v>1501.3285714285714</v>
      </c>
      <c r="AI11660" s="14">
        <f t="shared" si="4480"/>
        <v>315279</v>
      </c>
      <c r="AJ11660" s="685"/>
    </row>
    <row r="11661" spans="1:36" s="3" customFormat="1" ht="15.75">
      <c r="A11661" s="685">
        <v>192</v>
      </c>
      <c r="B11661" s="666" t="s">
        <v>10079</v>
      </c>
      <c r="C11661" s="672" t="s">
        <v>262</v>
      </c>
      <c r="D11661" s="663">
        <v>1</v>
      </c>
      <c r="E11661" s="647">
        <v>0</v>
      </c>
      <c r="F11661" s="648">
        <v>0</v>
      </c>
      <c r="G11661" s="647">
        <v>2500</v>
      </c>
      <c r="H11661" s="667">
        <f>D11661*G11661</f>
        <v>2500</v>
      </c>
      <c r="I11661" s="668" t="s">
        <v>9767</v>
      </c>
      <c r="J11661" s="3696"/>
      <c r="K11661" s="668"/>
      <c r="L11661" s="1429"/>
      <c r="M11661" s="1075"/>
      <c r="N11661" s="637"/>
      <c r="O11661" s="637"/>
      <c r="P11661" s="637">
        <v>1290</v>
      </c>
      <c r="Q11661" s="637"/>
      <c r="R11661" s="637"/>
      <c r="S11661" s="637"/>
      <c r="T11661" s="634"/>
      <c r="U11661" s="634"/>
      <c r="V11661" s="634"/>
      <c r="W11661" s="634"/>
      <c r="X11661" s="634"/>
      <c r="Y11661" s="634"/>
      <c r="Z11661" s="634"/>
      <c r="AA11661" s="650"/>
      <c r="AB11661" s="656"/>
      <c r="AC11661" s="1507">
        <f t="shared" si="4474"/>
        <v>1210</v>
      </c>
      <c r="AD11661" s="1508">
        <f t="shared" si="4475"/>
        <v>1210</v>
      </c>
      <c r="AE11661" s="14">
        <f t="shared" si="4476"/>
        <v>-1500.5666666666666</v>
      </c>
      <c r="AF11661" s="14">
        <f t="shared" si="4477"/>
        <v>430</v>
      </c>
      <c r="AG11661" s="14">
        <f t="shared" si="4478"/>
        <v>2.8139534883720931</v>
      </c>
      <c r="AH11661" s="14">
        <f t="shared" si="4479"/>
        <v>1503.3806201550387</v>
      </c>
      <c r="AI11661" s="14">
        <f t="shared" si="4480"/>
        <v>646453.66666666663</v>
      </c>
      <c r="AJ11661" s="685"/>
    </row>
    <row r="11662" spans="1:36" s="3" customFormat="1" ht="42" customHeight="1">
      <c r="A11662" s="685">
        <v>194</v>
      </c>
      <c r="B11662" s="666" t="s">
        <v>8166</v>
      </c>
      <c r="C11662" s="672" t="s">
        <v>63</v>
      </c>
      <c r="D11662" s="673">
        <v>1</v>
      </c>
      <c r="E11662" s="647">
        <v>0</v>
      </c>
      <c r="F11662" s="648">
        <f t="shared" ref="F11662:F11675" si="4487">D11662*E11662</f>
        <v>0</v>
      </c>
      <c r="G11662" s="647">
        <v>1500</v>
      </c>
      <c r="H11662" s="667">
        <f>D11662*G11662</f>
        <v>1500</v>
      </c>
      <c r="I11662" s="668" t="s">
        <v>8346</v>
      </c>
      <c r="J11662" s="668" t="s">
        <v>3287</v>
      </c>
      <c r="K11662" s="668"/>
      <c r="L11662" s="1429"/>
      <c r="M11662" s="1075"/>
      <c r="N11662" s="637">
        <v>860</v>
      </c>
      <c r="O11662" s="637">
        <v>217</v>
      </c>
      <c r="P11662" s="637">
        <v>113</v>
      </c>
      <c r="Q11662" s="637"/>
      <c r="R11662" s="637"/>
      <c r="S11662" s="637"/>
      <c r="T11662" s="634"/>
      <c r="U11662" s="634"/>
      <c r="V11662" s="634"/>
      <c r="W11662" s="634"/>
      <c r="X11662" s="634"/>
      <c r="Y11662" s="634"/>
      <c r="Z11662" s="634"/>
      <c r="AA11662" s="650"/>
      <c r="AB11662" s="656"/>
      <c r="AC11662" s="1507">
        <f t="shared" ref="AC11662:AC11712" si="4488">E11662+G11662-N11662-O11662-AA11662-P11662-Q11662-R11662-S11662-T11662-U11662-V11662-W11662-X11662-Y11662</f>
        <v>310</v>
      </c>
      <c r="AD11662" s="1508">
        <f t="shared" ref="AD11662:AD11712" si="4489">D11662*AC11662</f>
        <v>310</v>
      </c>
      <c r="AE11662" s="14">
        <f t="shared" ref="AE11662:AE11712" si="4490">(J11662-"01.04.2023")/30</f>
        <v>24.366666666666667</v>
      </c>
      <c r="AF11662" s="14">
        <f t="shared" ref="AF11662:AF11712" si="4491">(N11662+O11662+P11662+Q11662+R11662+S11662+T11662+U11662+V11662+W11662+X11662+Y11662)/3</f>
        <v>396.66666666666669</v>
      </c>
      <c r="AG11662" s="14">
        <f t="shared" ref="AG11662:AG11712" si="4492">AC11662/AF11662</f>
        <v>0.78151260504201681</v>
      </c>
      <c r="AH11662" s="14">
        <f t="shared" ref="AH11662:AH11712" si="4493">AG11662-AE11662</f>
        <v>-23.58515406162465</v>
      </c>
      <c r="AI11662" s="14">
        <f t="shared" ref="AI11662:AI11712" si="4494">AC11662-(AE11662*AF11662)</f>
        <v>-9355.4444444444453</v>
      </c>
      <c r="AJ11662" s="685"/>
    </row>
    <row r="11663" spans="1:36" s="3" customFormat="1" ht="42" customHeight="1">
      <c r="A11663" s="685">
        <v>195</v>
      </c>
      <c r="B11663" s="666" t="s">
        <v>4144</v>
      </c>
      <c r="C11663" s="1429" t="s">
        <v>66</v>
      </c>
      <c r="D11663" s="648">
        <v>1</v>
      </c>
      <c r="E11663" s="647">
        <v>120</v>
      </c>
      <c r="F11663" s="648">
        <f t="shared" si="4487"/>
        <v>120</v>
      </c>
      <c r="G11663" s="654">
        <v>0</v>
      </c>
      <c r="H11663" s="667">
        <f>G11663*D11663</f>
        <v>0</v>
      </c>
      <c r="I11663" s="668" t="s">
        <v>4341</v>
      </c>
      <c r="J11663" s="650"/>
      <c r="K11663" s="670"/>
      <c r="L11663" s="670"/>
      <c r="M11663" s="670"/>
      <c r="N11663" s="637">
        <v>30</v>
      </c>
      <c r="O11663" s="637">
        <v>10</v>
      </c>
      <c r="P11663" s="637">
        <v>0</v>
      </c>
      <c r="Q11663" s="637"/>
      <c r="R11663" s="637"/>
      <c r="S11663" s="637"/>
      <c r="T11663" s="637"/>
      <c r="U11663" s="637"/>
      <c r="V11663" s="637"/>
      <c r="W11663" s="637"/>
      <c r="X11663" s="637"/>
      <c r="Y11663" s="637"/>
      <c r="Z11663" s="661"/>
      <c r="AA11663" s="650"/>
      <c r="AB11663" s="656"/>
      <c r="AC11663" s="1507">
        <f t="shared" si="4488"/>
        <v>80</v>
      </c>
      <c r="AD11663" s="1508">
        <f t="shared" si="4489"/>
        <v>80</v>
      </c>
      <c r="AE11663" s="14">
        <f t="shared" si="4490"/>
        <v>-1500.5666666666666</v>
      </c>
      <c r="AF11663" s="14">
        <f t="shared" si="4491"/>
        <v>13.333333333333334</v>
      </c>
      <c r="AG11663" s="14">
        <f t="shared" si="4492"/>
        <v>6</v>
      </c>
      <c r="AH11663" s="14">
        <f t="shared" si="4493"/>
        <v>1506.5666666666666</v>
      </c>
      <c r="AI11663" s="14">
        <f t="shared" si="4494"/>
        <v>20087.555555555555</v>
      </c>
      <c r="AJ11663" s="662"/>
    </row>
    <row r="11664" spans="1:36" s="3" customFormat="1" ht="15.75">
      <c r="A11664" s="685">
        <v>196</v>
      </c>
      <c r="B11664" s="655" t="s">
        <v>3547</v>
      </c>
      <c r="C11664" s="636" t="s">
        <v>143</v>
      </c>
      <c r="D11664" s="656">
        <v>1</v>
      </c>
      <c r="E11664" s="634">
        <v>22</v>
      </c>
      <c r="F11664" s="648">
        <f t="shared" si="4487"/>
        <v>22</v>
      </c>
      <c r="G11664" s="654">
        <v>0</v>
      </c>
      <c r="H11664" s="656">
        <f t="shared" ref="H11664:H11673" si="4495">D11664*G11664</f>
        <v>0</v>
      </c>
      <c r="I11664" s="674" t="s">
        <v>3955</v>
      </c>
      <c r="J11664" s="650"/>
      <c r="K11664" s="670"/>
      <c r="L11664" s="670"/>
      <c r="M11664" s="670"/>
      <c r="N11664" s="637">
        <v>7</v>
      </c>
      <c r="O11664" s="637">
        <v>8</v>
      </c>
      <c r="P11664" s="637">
        <v>3</v>
      </c>
      <c r="Q11664" s="637"/>
      <c r="R11664" s="637"/>
      <c r="S11664" s="637"/>
      <c r="T11664" s="637"/>
      <c r="U11664" s="637"/>
      <c r="V11664" s="637"/>
      <c r="W11664" s="637"/>
      <c r="X11664" s="637"/>
      <c r="Y11664" s="637"/>
      <c r="Z11664" s="661"/>
      <c r="AA11664" s="650"/>
      <c r="AB11664" s="656"/>
      <c r="AC11664" s="1507">
        <f t="shared" si="4488"/>
        <v>4</v>
      </c>
      <c r="AD11664" s="1508">
        <f t="shared" si="4489"/>
        <v>4</v>
      </c>
      <c r="AE11664" s="14">
        <f t="shared" si="4490"/>
        <v>-1500.5666666666666</v>
      </c>
      <c r="AF11664" s="14">
        <f t="shared" si="4491"/>
        <v>6</v>
      </c>
      <c r="AG11664" s="14">
        <f t="shared" si="4492"/>
        <v>0.66666666666666663</v>
      </c>
      <c r="AH11664" s="14">
        <f t="shared" si="4493"/>
        <v>1501.2333333333333</v>
      </c>
      <c r="AI11664" s="14">
        <f t="shared" si="4494"/>
        <v>9007.4</v>
      </c>
      <c r="AJ11664" s="662"/>
    </row>
    <row r="11665" spans="1:36" s="3" customFormat="1" ht="15.75">
      <c r="A11665" s="685">
        <v>197</v>
      </c>
      <c r="B11665" s="666" t="s">
        <v>8150</v>
      </c>
      <c r="C11665" s="672" t="s">
        <v>63</v>
      </c>
      <c r="D11665" s="673">
        <v>6.57</v>
      </c>
      <c r="E11665" s="647">
        <v>0</v>
      </c>
      <c r="F11665" s="648">
        <f t="shared" si="4487"/>
        <v>0</v>
      </c>
      <c r="G11665" s="647">
        <v>2480</v>
      </c>
      <c r="H11665" s="667">
        <f t="shared" si="4495"/>
        <v>16293.6</v>
      </c>
      <c r="I11665" s="668" t="s">
        <v>8346</v>
      </c>
      <c r="J11665" s="668" t="s">
        <v>3279</v>
      </c>
      <c r="K11665" s="668"/>
      <c r="L11665" s="1429"/>
      <c r="M11665" s="1075"/>
      <c r="N11665" s="637">
        <v>580</v>
      </c>
      <c r="O11665" s="637">
        <v>760</v>
      </c>
      <c r="P11665" s="637">
        <v>700</v>
      </c>
      <c r="Q11665" s="637"/>
      <c r="R11665" s="637"/>
      <c r="S11665" s="637"/>
      <c r="T11665" s="634"/>
      <c r="U11665" s="634"/>
      <c r="V11665" s="634"/>
      <c r="W11665" s="634"/>
      <c r="X11665" s="634"/>
      <c r="Y11665" s="634"/>
      <c r="Z11665" s="634"/>
      <c r="AA11665" s="650"/>
      <c r="AB11665" s="656"/>
      <c r="AC11665" s="1507">
        <f t="shared" si="4488"/>
        <v>440</v>
      </c>
      <c r="AD11665" s="1508">
        <f t="shared" si="4489"/>
        <v>2890.8</v>
      </c>
      <c r="AE11665" s="14">
        <f t="shared" si="4490"/>
        <v>11.166666666666666</v>
      </c>
      <c r="AF11665" s="14">
        <f t="shared" si="4491"/>
        <v>680</v>
      </c>
      <c r="AG11665" s="14">
        <f t="shared" si="4492"/>
        <v>0.6470588235294118</v>
      </c>
      <c r="AH11665" s="14">
        <f t="shared" si="4493"/>
        <v>-10.519607843137255</v>
      </c>
      <c r="AI11665" s="14">
        <f t="shared" si="4494"/>
        <v>-7153.333333333333</v>
      </c>
      <c r="AJ11665" s="685"/>
    </row>
    <row r="11666" spans="1:36" s="3" customFormat="1" ht="38.25" customHeight="1">
      <c r="A11666" s="685">
        <v>198</v>
      </c>
      <c r="B11666" s="680" t="s">
        <v>4567</v>
      </c>
      <c r="C11666" s="1429" t="s">
        <v>66</v>
      </c>
      <c r="D11666" s="648">
        <v>1</v>
      </c>
      <c r="E11666" s="1429">
        <v>180</v>
      </c>
      <c r="F11666" s="648">
        <f t="shared" si="4487"/>
        <v>180</v>
      </c>
      <c r="G11666" s="654">
        <v>0</v>
      </c>
      <c r="H11666" s="656">
        <f t="shared" si="4495"/>
        <v>0</v>
      </c>
      <c r="I11666" s="657">
        <v>44799</v>
      </c>
      <c r="J11666" s="658"/>
      <c r="K11666" s="659"/>
      <c r="L11666" s="660"/>
      <c r="M11666" s="660"/>
      <c r="N11666" s="634">
        <v>30</v>
      </c>
      <c r="O11666" s="634">
        <v>69</v>
      </c>
      <c r="P11666" s="634">
        <v>21</v>
      </c>
      <c r="Q11666" s="634"/>
      <c r="R11666" s="634"/>
      <c r="S11666" s="638"/>
      <c r="T11666" s="634"/>
      <c r="U11666" s="634"/>
      <c r="V11666" s="634"/>
      <c r="W11666" s="634"/>
      <c r="X11666" s="634"/>
      <c r="Y11666" s="634"/>
      <c r="Z11666" s="661"/>
      <c r="AA11666" s="650"/>
      <c r="AB11666" s="656"/>
      <c r="AC11666" s="1507">
        <f t="shared" si="4488"/>
        <v>60</v>
      </c>
      <c r="AD11666" s="1508">
        <f t="shared" si="4489"/>
        <v>60</v>
      </c>
      <c r="AE11666" s="14">
        <f t="shared" si="4490"/>
        <v>-1500.5666666666666</v>
      </c>
      <c r="AF11666" s="14">
        <f t="shared" si="4491"/>
        <v>40</v>
      </c>
      <c r="AG11666" s="14">
        <f t="shared" si="4492"/>
        <v>1.5</v>
      </c>
      <c r="AH11666" s="14">
        <f t="shared" si="4493"/>
        <v>1502.0666666666666</v>
      </c>
      <c r="AI11666" s="14">
        <f t="shared" si="4494"/>
        <v>60082.666666666664</v>
      </c>
      <c r="AJ11666" s="662"/>
    </row>
    <row r="11667" spans="1:36" s="3" customFormat="1" ht="38.25" customHeight="1">
      <c r="A11667" s="685">
        <v>199</v>
      </c>
      <c r="B11667" s="655" t="s">
        <v>5283</v>
      </c>
      <c r="C11667" s="652" t="s">
        <v>66</v>
      </c>
      <c r="D11667" s="653">
        <v>120.375</v>
      </c>
      <c r="E11667" s="647">
        <v>8</v>
      </c>
      <c r="F11667" s="648">
        <f t="shared" si="4487"/>
        <v>963</v>
      </c>
      <c r="G11667" s="654">
        <v>0</v>
      </c>
      <c r="H11667" s="667">
        <f t="shared" si="4495"/>
        <v>0</v>
      </c>
      <c r="I11667" s="683">
        <v>44831</v>
      </c>
      <c r="J11667" s="3696"/>
      <c r="K11667" s="668"/>
      <c r="L11667" s="1429" t="s">
        <v>5558</v>
      </c>
      <c r="M11667" s="1075">
        <v>44824</v>
      </c>
      <c r="N11667" s="637">
        <v>0</v>
      </c>
      <c r="O11667" s="637">
        <v>0</v>
      </c>
      <c r="P11667" s="637">
        <v>0</v>
      </c>
      <c r="Q11667" s="637"/>
      <c r="R11667" s="637"/>
      <c r="S11667" s="637"/>
      <c r="T11667" s="634"/>
      <c r="U11667" s="634"/>
      <c r="V11667" s="634"/>
      <c r="W11667" s="634"/>
      <c r="X11667" s="634"/>
      <c r="Y11667" s="634"/>
      <c r="Z11667" s="634"/>
      <c r="AA11667" s="650"/>
      <c r="AB11667" s="656"/>
      <c r="AC11667" s="1507">
        <f t="shared" si="4488"/>
        <v>8</v>
      </c>
      <c r="AD11667" s="1508">
        <f t="shared" si="4489"/>
        <v>963</v>
      </c>
      <c r="AE11667" s="14">
        <f t="shared" si="4490"/>
        <v>-1500.5666666666666</v>
      </c>
      <c r="AF11667" s="14">
        <f t="shared" si="4491"/>
        <v>0</v>
      </c>
      <c r="AG11667" s="14" t="e">
        <f t="shared" si="4492"/>
        <v>#DIV/0!</v>
      </c>
      <c r="AH11667" s="14" t="e">
        <f t="shared" si="4493"/>
        <v>#DIV/0!</v>
      </c>
      <c r="AI11667" s="14">
        <f t="shared" si="4494"/>
        <v>8</v>
      </c>
      <c r="AJ11667" s="685"/>
    </row>
    <row r="11668" spans="1:36" s="3" customFormat="1" ht="16.5" customHeight="1">
      <c r="A11668" s="685">
        <v>200</v>
      </c>
      <c r="B11668" s="655" t="s">
        <v>5284</v>
      </c>
      <c r="C11668" s="652" t="s">
        <v>66</v>
      </c>
      <c r="D11668" s="653">
        <v>96.3</v>
      </c>
      <c r="E11668" s="647">
        <v>12</v>
      </c>
      <c r="F11668" s="648">
        <f t="shared" si="4487"/>
        <v>1155.5999999999999</v>
      </c>
      <c r="G11668" s="654">
        <v>0</v>
      </c>
      <c r="H11668" s="667">
        <f t="shared" si="4495"/>
        <v>0</v>
      </c>
      <c r="I11668" s="683">
        <v>44831</v>
      </c>
      <c r="J11668" s="3696"/>
      <c r="K11668" s="668"/>
      <c r="L11668" s="1429" t="s">
        <v>5558</v>
      </c>
      <c r="M11668" s="1075">
        <v>44824</v>
      </c>
      <c r="N11668" s="637">
        <v>0</v>
      </c>
      <c r="O11668" s="637">
        <v>0</v>
      </c>
      <c r="P11668" s="637">
        <v>0</v>
      </c>
      <c r="Q11668" s="637"/>
      <c r="R11668" s="637"/>
      <c r="S11668" s="637"/>
      <c r="T11668" s="634"/>
      <c r="U11668" s="634"/>
      <c r="V11668" s="634"/>
      <c r="W11668" s="634"/>
      <c r="X11668" s="634"/>
      <c r="Y11668" s="634"/>
      <c r="Z11668" s="634"/>
      <c r="AA11668" s="650"/>
      <c r="AB11668" s="656"/>
      <c r="AC11668" s="1507">
        <f t="shared" si="4488"/>
        <v>12</v>
      </c>
      <c r="AD11668" s="1508">
        <f t="shared" si="4489"/>
        <v>1155.5999999999999</v>
      </c>
      <c r="AE11668" s="14">
        <f t="shared" si="4490"/>
        <v>-1500.5666666666666</v>
      </c>
      <c r="AF11668" s="14">
        <f t="shared" si="4491"/>
        <v>0</v>
      </c>
      <c r="AG11668" s="14" t="e">
        <f t="shared" si="4492"/>
        <v>#DIV/0!</v>
      </c>
      <c r="AH11668" s="14" t="e">
        <f t="shared" si="4493"/>
        <v>#DIV/0!</v>
      </c>
      <c r="AI11668" s="14">
        <f t="shared" si="4494"/>
        <v>12</v>
      </c>
      <c r="AJ11668" s="685"/>
    </row>
    <row r="11669" spans="1:36" s="3" customFormat="1" ht="31.5">
      <c r="A11669" s="685">
        <v>201</v>
      </c>
      <c r="B11669" s="3724" t="s">
        <v>6979</v>
      </c>
      <c r="C11669" s="672" t="s">
        <v>177</v>
      </c>
      <c r="D11669" s="673">
        <v>1</v>
      </c>
      <c r="E11669" s="647">
        <v>930</v>
      </c>
      <c r="F11669" s="648">
        <f t="shared" si="4487"/>
        <v>930</v>
      </c>
      <c r="G11669" s="654">
        <v>0</v>
      </c>
      <c r="H11669" s="667">
        <f t="shared" si="4495"/>
        <v>0</v>
      </c>
      <c r="I11669" s="668" t="s">
        <v>3331</v>
      </c>
      <c r="J11669" s="668" t="s">
        <v>4427</v>
      </c>
      <c r="K11669" s="668"/>
      <c r="L11669" s="1429"/>
      <c r="M11669" s="1075"/>
      <c r="N11669" s="637">
        <v>100</v>
      </c>
      <c r="O11669" s="637">
        <v>500</v>
      </c>
      <c r="P11669" s="637">
        <v>250</v>
      </c>
      <c r="Q11669" s="637"/>
      <c r="R11669" s="637"/>
      <c r="S11669" s="637"/>
      <c r="T11669" s="634"/>
      <c r="U11669" s="634"/>
      <c r="V11669" s="634"/>
      <c r="W11669" s="634"/>
      <c r="X11669" s="634"/>
      <c r="Y11669" s="634"/>
      <c r="Z11669" s="634"/>
      <c r="AA11669" s="650"/>
      <c r="AB11669" s="656"/>
      <c r="AC11669" s="1507">
        <f t="shared" si="4488"/>
        <v>80</v>
      </c>
      <c r="AD11669" s="1508">
        <f t="shared" si="4489"/>
        <v>80</v>
      </c>
      <c r="AE11669" s="14">
        <f t="shared" si="4490"/>
        <v>4.0666666666666664</v>
      </c>
      <c r="AF11669" s="14">
        <f t="shared" si="4491"/>
        <v>283.33333333333331</v>
      </c>
      <c r="AG11669" s="14">
        <f t="shared" si="4492"/>
        <v>0.28235294117647058</v>
      </c>
      <c r="AH11669" s="14">
        <f t="shared" si="4493"/>
        <v>-3.784313725490196</v>
      </c>
      <c r="AI11669" s="14">
        <f t="shared" si="4494"/>
        <v>-1072.2222222222222</v>
      </c>
      <c r="AJ11669" s="685"/>
    </row>
    <row r="11670" spans="1:36" s="3" customFormat="1" ht="31.5">
      <c r="A11670" s="685">
        <v>202</v>
      </c>
      <c r="B11670" s="655" t="s">
        <v>6977</v>
      </c>
      <c r="C11670" s="672" t="s">
        <v>177</v>
      </c>
      <c r="D11670" s="673">
        <v>1</v>
      </c>
      <c r="E11670" s="647">
        <v>1500</v>
      </c>
      <c r="F11670" s="648">
        <f t="shared" si="4487"/>
        <v>1500</v>
      </c>
      <c r="G11670" s="654">
        <v>0</v>
      </c>
      <c r="H11670" s="667">
        <f t="shared" si="4495"/>
        <v>0</v>
      </c>
      <c r="I11670" s="668" t="s">
        <v>3331</v>
      </c>
      <c r="J11670" s="668" t="s">
        <v>7571</v>
      </c>
      <c r="K11670" s="668"/>
      <c r="L11670" s="1429"/>
      <c r="M11670" s="1075"/>
      <c r="N11670" s="637">
        <v>200</v>
      </c>
      <c r="O11670" s="637">
        <v>400</v>
      </c>
      <c r="P11670" s="637">
        <v>90</v>
      </c>
      <c r="Q11670" s="637"/>
      <c r="R11670" s="637"/>
      <c r="S11670" s="637"/>
      <c r="T11670" s="634"/>
      <c r="U11670" s="634"/>
      <c r="V11670" s="634"/>
      <c r="W11670" s="634"/>
      <c r="X11670" s="634"/>
      <c r="Y11670" s="634"/>
      <c r="Z11670" s="634"/>
      <c r="AA11670" s="650"/>
      <c r="AB11670" s="656"/>
      <c r="AC11670" s="1507">
        <f t="shared" si="4488"/>
        <v>810</v>
      </c>
      <c r="AD11670" s="1508">
        <f t="shared" si="4489"/>
        <v>810</v>
      </c>
      <c r="AE11670" s="14">
        <f t="shared" si="4490"/>
        <v>2.0666666666666669</v>
      </c>
      <c r="AF11670" s="14">
        <f t="shared" si="4491"/>
        <v>230</v>
      </c>
      <c r="AG11670" s="14">
        <f t="shared" si="4492"/>
        <v>3.5217391304347827</v>
      </c>
      <c r="AH11670" s="14">
        <f t="shared" si="4493"/>
        <v>1.4550724637681158</v>
      </c>
      <c r="AI11670" s="14">
        <f t="shared" si="4494"/>
        <v>334.66666666666663</v>
      </c>
      <c r="AJ11670" s="685"/>
    </row>
    <row r="11671" spans="1:36" s="3" customFormat="1" ht="30" customHeight="1">
      <c r="A11671" s="685">
        <v>203</v>
      </c>
      <c r="B11671" s="655" t="s">
        <v>6976</v>
      </c>
      <c r="C11671" s="672" t="s">
        <v>177</v>
      </c>
      <c r="D11671" s="673">
        <v>1</v>
      </c>
      <c r="E11671" s="647">
        <v>3180</v>
      </c>
      <c r="F11671" s="648">
        <f t="shared" si="4487"/>
        <v>3180</v>
      </c>
      <c r="G11671" s="654">
        <v>0</v>
      </c>
      <c r="H11671" s="667">
        <f t="shared" si="4495"/>
        <v>0</v>
      </c>
      <c r="I11671" s="668" t="s">
        <v>3331</v>
      </c>
      <c r="J11671" s="668" t="s">
        <v>7571</v>
      </c>
      <c r="K11671" s="668"/>
      <c r="L11671" s="1429"/>
      <c r="M11671" s="1075"/>
      <c r="N11671" s="637">
        <v>200</v>
      </c>
      <c r="O11671" s="637">
        <v>520</v>
      </c>
      <c r="P11671" s="637">
        <v>450</v>
      </c>
      <c r="Q11671" s="637"/>
      <c r="R11671" s="637"/>
      <c r="S11671" s="637"/>
      <c r="T11671" s="634"/>
      <c r="U11671" s="634"/>
      <c r="V11671" s="634"/>
      <c r="W11671" s="634"/>
      <c r="X11671" s="634"/>
      <c r="Y11671" s="634"/>
      <c r="Z11671" s="634"/>
      <c r="AA11671" s="650"/>
      <c r="AB11671" s="656"/>
      <c r="AC11671" s="1507">
        <f t="shared" si="4488"/>
        <v>2010</v>
      </c>
      <c r="AD11671" s="1508">
        <f t="shared" si="4489"/>
        <v>2010</v>
      </c>
      <c r="AE11671" s="14">
        <f t="shared" si="4490"/>
        <v>2.0666666666666669</v>
      </c>
      <c r="AF11671" s="14">
        <f t="shared" si="4491"/>
        <v>390</v>
      </c>
      <c r="AG11671" s="14">
        <f t="shared" si="4492"/>
        <v>5.1538461538461542</v>
      </c>
      <c r="AH11671" s="14">
        <f t="shared" si="4493"/>
        <v>3.0871794871794873</v>
      </c>
      <c r="AI11671" s="14">
        <f t="shared" si="4494"/>
        <v>1204</v>
      </c>
      <c r="AJ11671" s="685"/>
    </row>
    <row r="11672" spans="1:36" s="3" customFormat="1" ht="31.5">
      <c r="A11672" s="685">
        <v>204</v>
      </c>
      <c r="B11672" s="655" t="s">
        <v>6978</v>
      </c>
      <c r="C11672" s="672" t="s">
        <v>177</v>
      </c>
      <c r="D11672" s="673">
        <v>1</v>
      </c>
      <c r="E11672" s="647">
        <v>2460</v>
      </c>
      <c r="F11672" s="648">
        <f t="shared" si="4487"/>
        <v>2460</v>
      </c>
      <c r="G11672" s="654">
        <v>0</v>
      </c>
      <c r="H11672" s="667">
        <f t="shared" si="4495"/>
        <v>0</v>
      </c>
      <c r="I11672" s="668" t="s">
        <v>3331</v>
      </c>
      <c r="J11672" s="668" t="s">
        <v>311</v>
      </c>
      <c r="K11672" s="668"/>
      <c r="L11672" s="1429"/>
      <c r="M11672" s="1075"/>
      <c r="N11672" s="637">
        <v>120</v>
      </c>
      <c r="O11672" s="637">
        <v>348</v>
      </c>
      <c r="P11672" s="637">
        <v>252</v>
      </c>
      <c r="Q11672" s="637"/>
      <c r="R11672" s="637"/>
      <c r="S11672" s="637"/>
      <c r="T11672" s="634"/>
      <c r="U11672" s="634"/>
      <c r="V11672" s="634"/>
      <c r="W11672" s="634"/>
      <c r="X11672" s="634"/>
      <c r="Y11672" s="634"/>
      <c r="Z11672" s="634"/>
      <c r="AA11672" s="650"/>
      <c r="AB11672" s="656"/>
      <c r="AC11672" s="1507">
        <f t="shared" si="4488"/>
        <v>1740</v>
      </c>
      <c r="AD11672" s="1508">
        <f t="shared" si="4489"/>
        <v>1740</v>
      </c>
      <c r="AE11672" s="14">
        <f t="shared" si="4490"/>
        <v>8.1</v>
      </c>
      <c r="AF11672" s="14">
        <f t="shared" si="4491"/>
        <v>240</v>
      </c>
      <c r="AG11672" s="14">
        <f t="shared" si="4492"/>
        <v>7.25</v>
      </c>
      <c r="AH11672" s="14">
        <f t="shared" si="4493"/>
        <v>-0.84999999999999964</v>
      </c>
      <c r="AI11672" s="14">
        <f t="shared" si="4494"/>
        <v>-204</v>
      </c>
      <c r="AJ11672" s="685"/>
    </row>
    <row r="11673" spans="1:36" s="3" customFormat="1" ht="15.75" customHeight="1">
      <c r="A11673" s="685">
        <v>206</v>
      </c>
      <c r="B11673" s="655" t="s">
        <v>6980</v>
      </c>
      <c r="C11673" s="672" t="s">
        <v>6981</v>
      </c>
      <c r="D11673" s="673">
        <v>1</v>
      </c>
      <c r="E11673" s="647">
        <v>900</v>
      </c>
      <c r="F11673" s="648">
        <f t="shared" si="4487"/>
        <v>900</v>
      </c>
      <c r="G11673" s="654">
        <v>0</v>
      </c>
      <c r="H11673" s="667">
        <f t="shared" si="4495"/>
        <v>0</v>
      </c>
      <c r="I11673" s="668" t="s">
        <v>3331</v>
      </c>
      <c r="J11673" s="668" t="s">
        <v>7572</v>
      </c>
      <c r="K11673" s="668"/>
      <c r="L11673" s="1429"/>
      <c r="M11673" s="1075"/>
      <c r="N11673" s="637">
        <v>300</v>
      </c>
      <c r="O11673" s="637">
        <v>300</v>
      </c>
      <c r="P11673" s="637">
        <v>180</v>
      </c>
      <c r="Q11673" s="637"/>
      <c r="R11673" s="637"/>
      <c r="S11673" s="637"/>
      <c r="T11673" s="634"/>
      <c r="U11673" s="634"/>
      <c r="V11673" s="634"/>
      <c r="W11673" s="634"/>
      <c r="X11673" s="634"/>
      <c r="Y11673" s="634"/>
      <c r="Z11673" s="634"/>
      <c r="AA11673" s="650"/>
      <c r="AB11673" s="656"/>
      <c r="AC11673" s="1507">
        <f t="shared" si="4488"/>
        <v>120</v>
      </c>
      <c r="AD11673" s="1508">
        <f t="shared" si="4489"/>
        <v>120</v>
      </c>
      <c r="AE11673" s="14">
        <f t="shared" si="4490"/>
        <v>1.3666666666666667</v>
      </c>
      <c r="AF11673" s="14">
        <f t="shared" si="4491"/>
        <v>260</v>
      </c>
      <c r="AG11673" s="14">
        <f t="shared" si="4492"/>
        <v>0.46153846153846156</v>
      </c>
      <c r="AH11673" s="14">
        <f t="shared" si="4493"/>
        <v>-0.90512820512820513</v>
      </c>
      <c r="AI11673" s="14">
        <f t="shared" si="4494"/>
        <v>-235.33333333333331</v>
      </c>
      <c r="AJ11673" s="685"/>
    </row>
    <row r="11674" spans="1:36" s="3" customFormat="1" ht="15.75">
      <c r="A11674" s="3726">
        <v>209</v>
      </c>
      <c r="B11674" s="718" t="s">
        <v>4124</v>
      </c>
      <c r="C11674" s="719" t="s">
        <v>66</v>
      </c>
      <c r="D11674" s="3728">
        <v>1</v>
      </c>
      <c r="E11674" s="714">
        <v>12</v>
      </c>
      <c r="F11674" s="3728">
        <f t="shared" si="4487"/>
        <v>12</v>
      </c>
      <c r="G11674" s="715">
        <v>0</v>
      </c>
      <c r="H11674" s="3729">
        <f>G11674*D11674</f>
        <v>0</v>
      </c>
      <c r="I11674" s="716" t="s">
        <v>4341</v>
      </c>
      <c r="J11674" s="717"/>
      <c r="K11674" s="3732"/>
      <c r="L11674" s="3732"/>
      <c r="M11674" s="3732"/>
      <c r="N11674" s="642">
        <v>0</v>
      </c>
      <c r="O11674" s="642">
        <v>0</v>
      </c>
      <c r="P11674" s="642">
        <v>0</v>
      </c>
      <c r="Q11674" s="642"/>
      <c r="R11674" s="642"/>
      <c r="S11674" s="642"/>
      <c r="T11674" s="642"/>
      <c r="U11674" s="642"/>
      <c r="V11674" s="642"/>
      <c r="W11674" s="642"/>
      <c r="X11674" s="642"/>
      <c r="Y11674" s="642"/>
      <c r="Z11674" s="642"/>
      <c r="AA11674" s="717"/>
      <c r="AB11674" s="3731"/>
      <c r="AC11674" s="1507">
        <f t="shared" si="4488"/>
        <v>12</v>
      </c>
      <c r="AD11674" s="1508">
        <f t="shared" si="4489"/>
        <v>12</v>
      </c>
      <c r="AE11674" s="14">
        <f t="shared" si="4490"/>
        <v>-1500.5666666666666</v>
      </c>
      <c r="AF11674" s="14">
        <f t="shared" si="4491"/>
        <v>0</v>
      </c>
      <c r="AG11674" s="14" t="e">
        <f t="shared" si="4492"/>
        <v>#DIV/0!</v>
      </c>
      <c r="AH11674" s="14" t="e">
        <f t="shared" si="4493"/>
        <v>#DIV/0!</v>
      </c>
      <c r="AI11674" s="14">
        <f t="shared" si="4494"/>
        <v>12</v>
      </c>
      <c r="AJ11674" s="3733"/>
    </row>
    <row r="11675" spans="1:36" s="3" customFormat="1" ht="15.75">
      <c r="A11675" s="3726">
        <v>211</v>
      </c>
      <c r="B11675" s="3734" t="s">
        <v>4677</v>
      </c>
      <c r="C11675" s="719" t="s">
        <v>63</v>
      </c>
      <c r="D11675" s="3728">
        <v>1</v>
      </c>
      <c r="E11675" s="719">
        <v>30</v>
      </c>
      <c r="F11675" s="3728">
        <f t="shared" si="4487"/>
        <v>30</v>
      </c>
      <c r="G11675" s="715">
        <v>0</v>
      </c>
      <c r="H11675" s="3731">
        <f t="shared" ref="H11675:H11709" si="4496">D11675*G11675</f>
        <v>0</v>
      </c>
      <c r="I11675" s="3735">
        <v>44790</v>
      </c>
      <c r="J11675" s="3736"/>
      <c r="K11675" s="3737"/>
      <c r="L11675" s="3738"/>
      <c r="M11675" s="3738"/>
      <c r="N11675" s="643">
        <v>0</v>
      </c>
      <c r="O11675" s="643">
        <v>0</v>
      </c>
      <c r="P11675" s="643">
        <v>10</v>
      </c>
      <c r="Q11675" s="643"/>
      <c r="R11675" s="643"/>
      <c r="S11675" s="644"/>
      <c r="T11675" s="643"/>
      <c r="U11675" s="643"/>
      <c r="V11675" s="643"/>
      <c r="W11675" s="643"/>
      <c r="X11675" s="643"/>
      <c r="Y11675" s="643"/>
      <c r="Z11675" s="720"/>
      <c r="AA11675" s="717"/>
      <c r="AB11675" s="3731"/>
      <c r="AC11675" s="1507">
        <f t="shared" si="4488"/>
        <v>20</v>
      </c>
      <c r="AD11675" s="1508">
        <f t="shared" si="4489"/>
        <v>20</v>
      </c>
      <c r="AE11675" s="14">
        <f t="shared" si="4490"/>
        <v>-1500.5666666666666</v>
      </c>
      <c r="AF11675" s="14">
        <f t="shared" si="4491"/>
        <v>3.3333333333333335</v>
      </c>
      <c r="AG11675" s="14">
        <f t="shared" si="4492"/>
        <v>6</v>
      </c>
      <c r="AH11675" s="14">
        <f t="shared" si="4493"/>
        <v>1506.5666666666666</v>
      </c>
      <c r="AI11675" s="14">
        <f t="shared" si="4494"/>
        <v>5021.8888888888887</v>
      </c>
      <c r="AJ11675" s="3733"/>
    </row>
    <row r="11676" spans="1:36" s="3" customFormat="1" ht="15.75">
      <c r="A11676" s="3726">
        <v>212</v>
      </c>
      <c r="B11676" s="718" t="s">
        <v>9582</v>
      </c>
      <c r="C11676" s="712" t="s">
        <v>177</v>
      </c>
      <c r="D11676" s="721">
        <v>1</v>
      </c>
      <c r="E11676" s="714">
        <v>0</v>
      </c>
      <c r="F11676" s="3728">
        <v>0</v>
      </c>
      <c r="G11676" s="714">
        <v>300</v>
      </c>
      <c r="H11676" s="3729">
        <f t="shared" si="4496"/>
        <v>300</v>
      </c>
      <c r="I11676" s="716" t="s">
        <v>9767</v>
      </c>
      <c r="J11676" s="3739"/>
      <c r="K11676" s="716"/>
      <c r="L11676" s="719"/>
      <c r="M11676" s="3730"/>
      <c r="N11676" s="642"/>
      <c r="O11676" s="642"/>
      <c r="P11676" s="642">
        <v>70</v>
      </c>
      <c r="Q11676" s="642"/>
      <c r="R11676" s="642"/>
      <c r="S11676" s="642"/>
      <c r="T11676" s="643"/>
      <c r="U11676" s="643"/>
      <c r="V11676" s="643"/>
      <c r="W11676" s="643"/>
      <c r="X11676" s="643"/>
      <c r="Y11676" s="643"/>
      <c r="Z11676" s="643"/>
      <c r="AA11676" s="717"/>
      <c r="AB11676" s="3731"/>
      <c r="AC11676" s="1507">
        <f t="shared" si="4488"/>
        <v>230</v>
      </c>
      <c r="AD11676" s="1508">
        <f t="shared" si="4489"/>
        <v>230</v>
      </c>
      <c r="AE11676" s="14">
        <f t="shared" si="4490"/>
        <v>-1500.5666666666666</v>
      </c>
      <c r="AF11676" s="14">
        <f t="shared" si="4491"/>
        <v>23.333333333333332</v>
      </c>
      <c r="AG11676" s="14">
        <f t="shared" si="4492"/>
        <v>9.8571428571428577</v>
      </c>
      <c r="AH11676" s="14">
        <f t="shared" si="4493"/>
        <v>1510.4238095238095</v>
      </c>
      <c r="AI11676" s="14">
        <f t="shared" si="4494"/>
        <v>35243.222222222219</v>
      </c>
      <c r="AJ11676" s="3725"/>
    </row>
    <row r="11677" spans="1:36" s="3" customFormat="1" ht="15.75">
      <c r="A11677" s="3726">
        <v>214</v>
      </c>
      <c r="B11677" s="3727" t="s">
        <v>959</v>
      </c>
      <c r="C11677" s="722" t="s">
        <v>66</v>
      </c>
      <c r="D11677" s="721">
        <v>0</v>
      </c>
      <c r="E11677" s="714">
        <v>1269</v>
      </c>
      <c r="F11677" s="3728">
        <f>D11677*E11677</f>
        <v>0</v>
      </c>
      <c r="G11677" s="715">
        <v>0</v>
      </c>
      <c r="H11677" s="3729">
        <f t="shared" si="4496"/>
        <v>0</v>
      </c>
      <c r="I11677" s="3742">
        <v>44839</v>
      </c>
      <c r="J11677" s="3739"/>
      <c r="K11677" s="716"/>
      <c r="L11677" s="719"/>
      <c r="M11677" s="3730"/>
      <c r="N11677" s="642">
        <v>40</v>
      </c>
      <c r="O11677" s="642">
        <v>32</v>
      </c>
      <c r="P11677" s="642">
        <v>43</v>
      </c>
      <c r="Q11677" s="642"/>
      <c r="R11677" s="642"/>
      <c r="S11677" s="642"/>
      <c r="T11677" s="643"/>
      <c r="U11677" s="643"/>
      <c r="V11677" s="643"/>
      <c r="W11677" s="643"/>
      <c r="X11677" s="643"/>
      <c r="Y11677" s="643"/>
      <c r="Z11677" s="643"/>
      <c r="AA11677" s="717"/>
      <c r="AB11677" s="3731"/>
      <c r="AC11677" s="1507">
        <f t="shared" si="4488"/>
        <v>1154</v>
      </c>
      <c r="AD11677" s="1508">
        <f t="shared" si="4489"/>
        <v>0</v>
      </c>
      <c r="AE11677" s="14">
        <f t="shared" si="4490"/>
        <v>-1500.5666666666666</v>
      </c>
      <c r="AF11677" s="14">
        <f t="shared" si="4491"/>
        <v>38.333333333333336</v>
      </c>
      <c r="AG11677" s="14">
        <f t="shared" si="4492"/>
        <v>30.104347826086954</v>
      </c>
      <c r="AH11677" s="14">
        <f t="shared" si="4493"/>
        <v>1530.6710144927536</v>
      </c>
      <c r="AI11677" s="14">
        <f t="shared" si="4494"/>
        <v>58675.722222222226</v>
      </c>
      <c r="AJ11677" s="3725"/>
    </row>
    <row r="11678" spans="1:36" s="3" customFormat="1" ht="15.75">
      <c r="A11678" s="3726">
        <v>215</v>
      </c>
      <c r="B11678" s="3734" t="s">
        <v>4588</v>
      </c>
      <c r="C11678" s="719" t="s">
        <v>181</v>
      </c>
      <c r="D11678" s="3728">
        <v>1</v>
      </c>
      <c r="E11678" s="719">
        <v>67</v>
      </c>
      <c r="F11678" s="3728">
        <f>D11678*E11678</f>
        <v>67</v>
      </c>
      <c r="G11678" s="715">
        <v>0</v>
      </c>
      <c r="H11678" s="3731">
        <f t="shared" si="4496"/>
        <v>0</v>
      </c>
      <c r="I11678" s="3735">
        <v>44777</v>
      </c>
      <c r="J11678" s="3735"/>
      <c r="K11678" s="3743"/>
      <c r="L11678" s="3744"/>
      <c r="M11678" s="3744"/>
      <c r="N11678" s="643">
        <v>0</v>
      </c>
      <c r="O11678" s="643">
        <v>0</v>
      </c>
      <c r="P11678" s="643">
        <v>0</v>
      </c>
      <c r="Q11678" s="643"/>
      <c r="R11678" s="643"/>
      <c r="S11678" s="644"/>
      <c r="T11678" s="643"/>
      <c r="U11678" s="643"/>
      <c r="V11678" s="643"/>
      <c r="W11678" s="643"/>
      <c r="X11678" s="643"/>
      <c r="Y11678" s="643"/>
      <c r="Z11678" s="720"/>
      <c r="AA11678" s="717"/>
      <c r="AB11678" s="3731"/>
      <c r="AC11678" s="1507">
        <f t="shared" si="4488"/>
        <v>67</v>
      </c>
      <c r="AD11678" s="1508">
        <f t="shared" si="4489"/>
        <v>67</v>
      </c>
      <c r="AE11678" s="14">
        <f t="shared" si="4490"/>
        <v>-1500.5666666666666</v>
      </c>
      <c r="AF11678" s="14">
        <f t="shared" si="4491"/>
        <v>0</v>
      </c>
      <c r="AG11678" s="14" t="e">
        <f t="shared" si="4492"/>
        <v>#DIV/0!</v>
      </c>
      <c r="AH11678" s="14" t="e">
        <f t="shared" si="4493"/>
        <v>#DIV/0!</v>
      </c>
      <c r="AI11678" s="14">
        <f t="shared" si="4494"/>
        <v>67</v>
      </c>
      <c r="AJ11678" s="3733"/>
    </row>
    <row r="11679" spans="1:36" s="3" customFormat="1" ht="31.5">
      <c r="A11679" s="3726">
        <v>217</v>
      </c>
      <c r="B11679" s="718" t="s">
        <v>9575</v>
      </c>
      <c r="C11679" s="712" t="s">
        <v>262</v>
      </c>
      <c r="D11679" s="721">
        <v>1</v>
      </c>
      <c r="E11679" s="714">
        <v>0</v>
      </c>
      <c r="F11679" s="3728">
        <v>0</v>
      </c>
      <c r="G11679" s="714">
        <v>280</v>
      </c>
      <c r="H11679" s="3729">
        <f t="shared" si="4496"/>
        <v>280</v>
      </c>
      <c r="I11679" s="716" t="s">
        <v>9767</v>
      </c>
      <c r="J11679" s="3739">
        <v>45230</v>
      </c>
      <c r="K11679" s="716"/>
      <c r="L11679" s="719"/>
      <c r="M11679" s="3730"/>
      <c r="N11679" s="642"/>
      <c r="O11679" s="642"/>
      <c r="P11679" s="642">
        <v>196</v>
      </c>
      <c r="Q11679" s="642"/>
      <c r="R11679" s="642"/>
      <c r="S11679" s="642"/>
      <c r="T11679" s="643"/>
      <c r="U11679" s="643"/>
      <c r="V11679" s="643"/>
      <c r="W11679" s="643"/>
      <c r="X11679" s="643"/>
      <c r="Y11679" s="643"/>
      <c r="Z11679" s="643"/>
      <c r="AA11679" s="717"/>
      <c r="AB11679" s="3731"/>
      <c r="AC11679" s="1507">
        <f t="shared" si="4488"/>
        <v>84</v>
      </c>
      <c r="AD11679" s="1508">
        <f t="shared" si="4489"/>
        <v>84</v>
      </c>
      <c r="AE11679" s="14">
        <f t="shared" si="4490"/>
        <v>7.1</v>
      </c>
      <c r="AF11679" s="14">
        <f t="shared" si="4491"/>
        <v>65.333333333333329</v>
      </c>
      <c r="AG11679" s="14">
        <f t="shared" si="4492"/>
        <v>1.2857142857142858</v>
      </c>
      <c r="AH11679" s="14">
        <f t="shared" si="4493"/>
        <v>-5.8142857142857141</v>
      </c>
      <c r="AI11679" s="14">
        <f t="shared" si="4494"/>
        <v>-379.86666666666662</v>
      </c>
      <c r="AJ11679" s="3725"/>
    </row>
    <row r="11680" spans="1:36" s="3" customFormat="1" ht="31.5">
      <c r="A11680" s="3726">
        <v>218</v>
      </c>
      <c r="B11680" s="718" t="s">
        <v>9576</v>
      </c>
      <c r="C11680" s="712" t="s">
        <v>262</v>
      </c>
      <c r="D11680" s="721">
        <v>1</v>
      </c>
      <c r="E11680" s="714">
        <v>0</v>
      </c>
      <c r="F11680" s="3728">
        <v>0</v>
      </c>
      <c r="G11680" s="714">
        <v>420</v>
      </c>
      <c r="H11680" s="3729">
        <f t="shared" si="4496"/>
        <v>420</v>
      </c>
      <c r="I11680" s="716" t="s">
        <v>9767</v>
      </c>
      <c r="J11680" s="3739">
        <v>45291</v>
      </c>
      <c r="K11680" s="716"/>
      <c r="L11680" s="719"/>
      <c r="M11680" s="3730"/>
      <c r="N11680" s="642"/>
      <c r="O11680" s="642"/>
      <c r="P11680" s="642">
        <v>308</v>
      </c>
      <c r="Q11680" s="642"/>
      <c r="R11680" s="642"/>
      <c r="S11680" s="642"/>
      <c r="T11680" s="643"/>
      <c r="U11680" s="643"/>
      <c r="V11680" s="643"/>
      <c r="W11680" s="643"/>
      <c r="X11680" s="643"/>
      <c r="Y11680" s="643"/>
      <c r="Z11680" s="643"/>
      <c r="AA11680" s="717"/>
      <c r="AB11680" s="3731"/>
      <c r="AC11680" s="1507">
        <f t="shared" si="4488"/>
        <v>112</v>
      </c>
      <c r="AD11680" s="1508">
        <f t="shared" si="4489"/>
        <v>112</v>
      </c>
      <c r="AE11680" s="14">
        <f t="shared" si="4490"/>
        <v>9.1333333333333329</v>
      </c>
      <c r="AF11680" s="14">
        <f t="shared" si="4491"/>
        <v>102.66666666666667</v>
      </c>
      <c r="AG11680" s="14">
        <f t="shared" si="4492"/>
        <v>1.0909090909090908</v>
      </c>
      <c r="AH11680" s="14">
        <f t="shared" si="4493"/>
        <v>-8.0424242424242429</v>
      </c>
      <c r="AI11680" s="14">
        <f t="shared" si="4494"/>
        <v>-825.68888888888887</v>
      </c>
      <c r="AJ11680" s="3725"/>
    </row>
    <row r="11681" spans="1:36" s="3" customFormat="1" ht="31.5">
      <c r="A11681" s="3726">
        <v>219</v>
      </c>
      <c r="B11681" s="718" t="s">
        <v>9564</v>
      </c>
      <c r="C11681" s="712" t="s">
        <v>262</v>
      </c>
      <c r="D11681" s="721">
        <v>1</v>
      </c>
      <c r="E11681" s="714">
        <v>0</v>
      </c>
      <c r="F11681" s="3728">
        <v>0</v>
      </c>
      <c r="G11681" s="714">
        <v>840</v>
      </c>
      <c r="H11681" s="3729">
        <f t="shared" si="4496"/>
        <v>840</v>
      </c>
      <c r="I11681" s="716" t="s">
        <v>9767</v>
      </c>
      <c r="J11681" s="3739">
        <v>45350</v>
      </c>
      <c r="K11681" s="716"/>
      <c r="L11681" s="719"/>
      <c r="M11681" s="3730"/>
      <c r="N11681" s="642"/>
      <c r="O11681" s="642"/>
      <c r="P11681" s="642">
        <v>420</v>
      </c>
      <c r="Q11681" s="642"/>
      <c r="R11681" s="642"/>
      <c r="S11681" s="642"/>
      <c r="T11681" s="643"/>
      <c r="U11681" s="643"/>
      <c r="V11681" s="643"/>
      <c r="W11681" s="643"/>
      <c r="X11681" s="643"/>
      <c r="Y11681" s="643"/>
      <c r="Z11681" s="643"/>
      <c r="AA11681" s="717"/>
      <c r="AB11681" s="3731"/>
      <c r="AC11681" s="1507">
        <f t="shared" si="4488"/>
        <v>420</v>
      </c>
      <c r="AD11681" s="1508">
        <f t="shared" si="4489"/>
        <v>420</v>
      </c>
      <c r="AE11681" s="14">
        <f t="shared" si="4490"/>
        <v>11.1</v>
      </c>
      <c r="AF11681" s="14">
        <f t="shared" si="4491"/>
        <v>140</v>
      </c>
      <c r="AG11681" s="14">
        <f t="shared" si="4492"/>
        <v>3</v>
      </c>
      <c r="AH11681" s="14">
        <f t="shared" si="4493"/>
        <v>-8.1</v>
      </c>
      <c r="AI11681" s="14">
        <f t="shared" si="4494"/>
        <v>-1134</v>
      </c>
      <c r="AJ11681" s="3725"/>
    </row>
    <row r="11682" spans="1:36" s="3" customFormat="1" ht="15.75">
      <c r="A11682" s="3726">
        <v>220</v>
      </c>
      <c r="B11682" s="3734" t="s">
        <v>4546</v>
      </c>
      <c r="C11682" s="719" t="s">
        <v>66</v>
      </c>
      <c r="D11682" s="3728">
        <v>1</v>
      </c>
      <c r="E11682" s="719">
        <v>810</v>
      </c>
      <c r="F11682" s="3728">
        <f t="shared" ref="F11682:F11687" si="4497">D11682*E11682</f>
        <v>810</v>
      </c>
      <c r="G11682" s="715">
        <v>0</v>
      </c>
      <c r="H11682" s="3731">
        <f t="shared" si="4496"/>
        <v>0</v>
      </c>
      <c r="I11682" s="3735">
        <v>44784</v>
      </c>
      <c r="J11682" s="3736"/>
      <c r="K11682" s="3737"/>
      <c r="L11682" s="3738"/>
      <c r="M11682" s="3738"/>
      <c r="N11682" s="643">
        <v>40</v>
      </c>
      <c r="O11682" s="643">
        <v>40</v>
      </c>
      <c r="P11682" s="643">
        <v>143</v>
      </c>
      <c r="Q11682" s="643"/>
      <c r="R11682" s="643"/>
      <c r="S11682" s="644"/>
      <c r="T11682" s="643"/>
      <c r="U11682" s="643"/>
      <c r="V11682" s="643"/>
      <c r="W11682" s="643"/>
      <c r="X11682" s="643"/>
      <c r="Y11682" s="643"/>
      <c r="Z11682" s="720"/>
      <c r="AA11682" s="717"/>
      <c r="AB11682" s="3731"/>
      <c r="AC11682" s="1507">
        <f t="shared" si="4488"/>
        <v>587</v>
      </c>
      <c r="AD11682" s="1508">
        <f t="shared" si="4489"/>
        <v>587</v>
      </c>
      <c r="AE11682" s="14">
        <f t="shared" si="4490"/>
        <v>-1500.5666666666666</v>
      </c>
      <c r="AF11682" s="14">
        <f t="shared" si="4491"/>
        <v>74.333333333333329</v>
      </c>
      <c r="AG11682" s="14">
        <f t="shared" si="4492"/>
        <v>7.896860986547086</v>
      </c>
      <c r="AH11682" s="14">
        <f t="shared" si="4493"/>
        <v>1508.4635276532138</v>
      </c>
      <c r="AI11682" s="14">
        <f t="shared" si="4494"/>
        <v>112129.12222222221</v>
      </c>
      <c r="AJ11682" s="3733"/>
    </row>
    <row r="11683" spans="1:36" s="3" customFormat="1" ht="15.75">
      <c r="A11683" s="3726">
        <v>221</v>
      </c>
      <c r="B11683" s="3727" t="s">
        <v>6990</v>
      </c>
      <c r="C11683" s="712" t="s">
        <v>181</v>
      </c>
      <c r="D11683" s="713">
        <v>1</v>
      </c>
      <c r="E11683" s="714">
        <v>150</v>
      </c>
      <c r="F11683" s="3728">
        <f t="shared" si="4497"/>
        <v>150</v>
      </c>
      <c r="G11683" s="715">
        <v>0</v>
      </c>
      <c r="H11683" s="3729">
        <f t="shared" si="4496"/>
        <v>0</v>
      </c>
      <c r="I11683" s="716" t="s">
        <v>7107</v>
      </c>
      <c r="J11683" s="716"/>
      <c r="K11683" s="716"/>
      <c r="L11683" s="719"/>
      <c r="M11683" s="3730"/>
      <c r="N11683" s="642">
        <v>0</v>
      </c>
      <c r="O11683" s="642">
        <v>0</v>
      </c>
      <c r="P11683" s="642">
        <v>0</v>
      </c>
      <c r="Q11683" s="642"/>
      <c r="R11683" s="642"/>
      <c r="S11683" s="642"/>
      <c r="T11683" s="643"/>
      <c r="U11683" s="643"/>
      <c r="V11683" s="643"/>
      <c r="W11683" s="643"/>
      <c r="X11683" s="643"/>
      <c r="Y11683" s="643"/>
      <c r="Z11683" s="643"/>
      <c r="AA11683" s="717"/>
      <c r="AB11683" s="3731"/>
      <c r="AC11683" s="1507">
        <f t="shared" si="4488"/>
        <v>150</v>
      </c>
      <c r="AD11683" s="1508">
        <f t="shared" si="4489"/>
        <v>150</v>
      </c>
      <c r="AE11683" s="14">
        <f t="shared" si="4490"/>
        <v>-1500.5666666666666</v>
      </c>
      <c r="AF11683" s="14">
        <f t="shared" si="4491"/>
        <v>0</v>
      </c>
      <c r="AG11683" s="14" t="e">
        <f t="shared" si="4492"/>
        <v>#DIV/0!</v>
      </c>
      <c r="AH11683" s="14" t="e">
        <f t="shared" si="4493"/>
        <v>#DIV/0!</v>
      </c>
      <c r="AI11683" s="14">
        <f t="shared" si="4494"/>
        <v>150</v>
      </c>
      <c r="AJ11683" s="3725"/>
    </row>
    <row r="11684" spans="1:36" s="3" customFormat="1" ht="15.75">
      <c r="A11684" s="3726">
        <v>222</v>
      </c>
      <c r="B11684" s="3727" t="s">
        <v>7000</v>
      </c>
      <c r="C11684" s="712" t="s">
        <v>181</v>
      </c>
      <c r="D11684" s="713">
        <v>1</v>
      </c>
      <c r="E11684" s="714">
        <v>420</v>
      </c>
      <c r="F11684" s="3728">
        <f t="shared" si="4497"/>
        <v>420</v>
      </c>
      <c r="G11684" s="715">
        <v>0</v>
      </c>
      <c r="H11684" s="3729">
        <f t="shared" si="4496"/>
        <v>0</v>
      </c>
      <c r="I11684" s="716" t="s">
        <v>7568</v>
      </c>
      <c r="J11684" s="716"/>
      <c r="K11684" s="716"/>
      <c r="L11684" s="719"/>
      <c r="M11684" s="3730"/>
      <c r="N11684" s="642">
        <v>0</v>
      </c>
      <c r="O11684" s="642">
        <v>0</v>
      </c>
      <c r="P11684" s="642">
        <v>0</v>
      </c>
      <c r="Q11684" s="642"/>
      <c r="R11684" s="642"/>
      <c r="S11684" s="642"/>
      <c r="T11684" s="643"/>
      <c r="U11684" s="643"/>
      <c r="V11684" s="643"/>
      <c r="W11684" s="643"/>
      <c r="X11684" s="643"/>
      <c r="Y11684" s="643"/>
      <c r="Z11684" s="643"/>
      <c r="AA11684" s="717"/>
      <c r="AB11684" s="3731"/>
      <c r="AC11684" s="1507">
        <f t="shared" si="4488"/>
        <v>420</v>
      </c>
      <c r="AD11684" s="1508">
        <f t="shared" si="4489"/>
        <v>420</v>
      </c>
      <c r="AE11684" s="14">
        <f t="shared" si="4490"/>
        <v>-1500.5666666666666</v>
      </c>
      <c r="AF11684" s="14">
        <f t="shared" si="4491"/>
        <v>0</v>
      </c>
      <c r="AG11684" s="14" t="e">
        <f t="shared" si="4492"/>
        <v>#DIV/0!</v>
      </c>
      <c r="AH11684" s="14" t="e">
        <f t="shared" si="4493"/>
        <v>#DIV/0!</v>
      </c>
      <c r="AI11684" s="14">
        <f t="shared" si="4494"/>
        <v>420</v>
      </c>
      <c r="AJ11684" s="3725"/>
    </row>
    <row r="11685" spans="1:36" s="3" customFormat="1" ht="15.75">
      <c r="A11685" s="3726">
        <v>223</v>
      </c>
      <c r="B11685" s="3727" t="s">
        <v>5285</v>
      </c>
      <c r="C11685" s="722" t="s">
        <v>66</v>
      </c>
      <c r="D11685" s="723">
        <v>8.0519999999999996</v>
      </c>
      <c r="E11685" s="714">
        <v>2000</v>
      </c>
      <c r="F11685" s="3728">
        <f t="shared" si="4497"/>
        <v>16104</v>
      </c>
      <c r="G11685" s="715">
        <v>0</v>
      </c>
      <c r="H11685" s="3729">
        <f t="shared" si="4496"/>
        <v>0</v>
      </c>
      <c r="I11685" s="3742">
        <v>44831</v>
      </c>
      <c r="J11685" s="3739"/>
      <c r="K11685" s="716"/>
      <c r="L11685" s="719" t="s">
        <v>5558</v>
      </c>
      <c r="M11685" s="3730">
        <v>44824</v>
      </c>
      <c r="N11685" s="642">
        <v>200</v>
      </c>
      <c r="O11685" s="642">
        <v>450</v>
      </c>
      <c r="P11685" s="642">
        <v>180</v>
      </c>
      <c r="Q11685" s="642"/>
      <c r="R11685" s="642"/>
      <c r="S11685" s="642"/>
      <c r="T11685" s="643"/>
      <c r="U11685" s="643"/>
      <c r="V11685" s="643"/>
      <c r="W11685" s="643"/>
      <c r="X11685" s="643"/>
      <c r="Y11685" s="643"/>
      <c r="Z11685" s="643"/>
      <c r="AA11685" s="717"/>
      <c r="AB11685" s="3731"/>
      <c r="AC11685" s="1507">
        <f t="shared" si="4488"/>
        <v>1170</v>
      </c>
      <c r="AD11685" s="1508">
        <f t="shared" si="4489"/>
        <v>9420.84</v>
      </c>
      <c r="AE11685" s="14">
        <f t="shared" si="4490"/>
        <v>-1500.5666666666666</v>
      </c>
      <c r="AF11685" s="14">
        <f t="shared" si="4491"/>
        <v>276.66666666666669</v>
      </c>
      <c r="AG11685" s="14">
        <f t="shared" si="4492"/>
        <v>4.2289156626506017</v>
      </c>
      <c r="AH11685" s="14">
        <f t="shared" si="4493"/>
        <v>1504.7955823293173</v>
      </c>
      <c r="AI11685" s="14">
        <f t="shared" si="4494"/>
        <v>416326.77777777781</v>
      </c>
      <c r="AJ11685" s="3725"/>
    </row>
    <row r="11686" spans="1:36" s="3" customFormat="1" ht="15.75">
      <c r="A11686" s="3726">
        <v>224</v>
      </c>
      <c r="B11686" s="3727" t="s">
        <v>6998</v>
      </c>
      <c r="C11686" s="712" t="s">
        <v>181</v>
      </c>
      <c r="D11686" s="713">
        <v>1</v>
      </c>
      <c r="E11686" s="714">
        <v>176</v>
      </c>
      <c r="F11686" s="3728">
        <f t="shared" si="4497"/>
        <v>176</v>
      </c>
      <c r="G11686" s="715">
        <v>0</v>
      </c>
      <c r="H11686" s="3729">
        <f t="shared" si="4496"/>
        <v>0</v>
      </c>
      <c r="I11686" s="716" t="s">
        <v>7568</v>
      </c>
      <c r="J11686" s="716"/>
      <c r="K11686" s="716"/>
      <c r="L11686" s="719"/>
      <c r="M11686" s="3730"/>
      <c r="N11686" s="642">
        <v>0</v>
      </c>
      <c r="O11686" s="642">
        <v>0</v>
      </c>
      <c r="P11686" s="642">
        <v>0</v>
      </c>
      <c r="Q11686" s="642"/>
      <c r="R11686" s="642"/>
      <c r="S11686" s="642"/>
      <c r="T11686" s="643"/>
      <c r="U11686" s="643"/>
      <c r="V11686" s="643"/>
      <c r="W11686" s="643"/>
      <c r="X11686" s="643"/>
      <c r="Y11686" s="643"/>
      <c r="Z11686" s="643"/>
      <c r="AA11686" s="717"/>
      <c r="AB11686" s="3731"/>
      <c r="AC11686" s="1507">
        <f t="shared" si="4488"/>
        <v>176</v>
      </c>
      <c r="AD11686" s="1508">
        <f t="shared" si="4489"/>
        <v>176</v>
      </c>
      <c r="AE11686" s="14">
        <f t="shared" si="4490"/>
        <v>-1500.5666666666666</v>
      </c>
      <c r="AF11686" s="14">
        <f t="shared" si="4491"/>
        <v>0</v>
      </c>
      <c r="AG11686" s="14" t="e">
        <f t="shared" si="4492"/>
        <v>#DIV/0!</v>
      </c>
      <c r="AH11686" s="14" t="e">
        <f t="shared" si="4493"/>
        <v>#DIV/0!</v>
      </c>
      <c r="AI11686" s="14">
        <f t="shared" si="4494"/>
        <v>176</v>
      </c>
      <c r="AJ11686" s="3725"/>
    </row>
    <row r="11687" spans="1:36" s="3" customFormat="1" ht="15.75">
      <c r="A11687" s="3726">
        <v>225</v>
      </c>
      <c r="B11687" s="3727" t="s">
        <v>6999</v>
      </c>
      <c r="C11687" s="712" t="s">
        <v>181</v>
      </c>
      <c r="D11687" s="713">
        <v>1</v>
      </c>
      <c r="E11687" s="714">
        <v>180</v>
      </c>
      <c r="F11687" s="3728">
        <f t="shared" si="4497"/>
        <v>180</v>
      </c>
      <c r="G11687" s="715">
        <v>0</v>
      </c>
      <c r="H11687" s="3729">
        <f t="shared" si="4496"/>
        <v>0</v>
      </c>
      <c r="I11687" s="716" t="s">
        <v>7568</v>
      </c>
      <c r="J11687" s="716"/>
      <c r="K11687" s="716"/>
      <c r="L11687" s="719"/>
      <c r="M11687" s="3730"/>
      <c r="N11687" s="642">
        <v>0</v>
      </c>
      <c r="O11687" s="642">
        <v>0</v>
      </c>
      <c r="P11687" s="642">
        <v>0</v>
      </c>
      <c r="Q11687" s="642"/>
      <c r="R11687" s="642"/>
      <c r="S11687" s="642"/>
      <c r="T11687" s="643"/>
      <c r="U11687" s="643"/>
      <c r="V11687" s="643"/>
      <c r="W11687" s="643"/>
      <c r="X11687" s="643"/>
      <c r="Y11687" s="643"/>
      <c r="Z11687" s="643"/>
      <c r="AA11687" s="717"/>
      <c r="AB11687" s="3731"/>
      <c r="AC11687" s="1507">
        <f t="shared" si="4488"/>
        <v>180</v>
      </c>
      <c r="AD11687" s="1508">
        <f t="shared" si="4489"/>
        <v>180</v>
      </c>
      <c r="AE11687" s="14">
        <f t="shared" si="4490"/>
        <v>-1500.5666666666666</v>
      </c>
      <c r="AF11687" s="14">
        <f t="shared" si="4491"/>
        <v>0</v>
      </c>
      <c r="AG11687" s="14" t="e">
        <f t="shared" si="4492"/>
        <v>#DIV/0!</v>
      </c>
      <c r="AH11687" s="14" t="e">
        <f t="shared" si="4493"/>
        <v>#DIV/0!</v>
      </c>
      <c r="AI11687" s="14">
        <f t="shared" si="4494"/>
        <v>180</v>
      </c>
      <c r="AJ11687" s="3726"/>
    </row>
    <row r="11688" spans="1:36" s="3" customFormat="1" ht="15.75">
      <c r="A11688" s="3726">
        <v>226</v>
      </c>
      <c r="B11688" s="3727" t="s">
        <v>9093</v>
      </c>
      <c r="C11688" s="722" t="s">
        <v>66</v>
      </c>
      <c r="D11688" s="721">
        <v>1</v>
      </c>
      <c r="E11688" s="714">
        <v>0</v>
      </c>
      <c r="F11688" s="3728">
        <v>0</v>
      </c>
      <c r="G11688" s="715">
        <v>2520</v>
      </c>
      <c r="H11688" s="3729">
        <f t="shared" si="4496"/>
        <v>2520</v>
      </c>
      <c r="I11688" s="3735">
        <v>45001</v>
      </c>
      <c r="J11688" s="3739"/>
      <c r="K11688" s="716"/>
      <c r="L11688" s="3745"/>
      <c r="M11688" s="3730"/>
      <c r="N11688" s="642"/>
      <c r="O11688" s="642"/>
      <c r="P11688" s="642">
        <v>0</v>
      </c>
      <c r="Q11688" s="642"/>
      <c r="R11688" s="642"/>
      <c r="S11688" s="642"/>
      <c r="T11688" s="643"/>
      <c r="U11688" s="643"/>
      <c r="V11688" s="643"/>
      <c r="W11688" s="643"/>
      <c r="X11688" s="643"/>
      <c r="Y11688" s="643"/>
      <c r="Z11688" s="643"/>
      <c r="AA11688" s="717"/>
      <c r="AB11688" s="3731"/>
      <c r="AC11688" s="1507">
        <f t="shared" si="4488"/>
        <v>2520</v>
      </c>
      <c r="AD11688" s="1508">
        <f t="shared" si="4489"/>
        <v>2520</v>
      </c>
      <c r="AE11688" s="14">
        <f t="shared" si="4490"/>
        <v>-1500.5666666666666</v>
      </c>
      <c r="AF11688" s="14">
        <f t="shared" si="4491"/>
        <v>0</v>
      </c>
      <c r="AG11688" s="14" t="e">
        <f t="shared" si="4492"/>
        <v>#DIV/0!</v>
      </c>
      <c r="AH11688" s="14" t="e">
        <f t="shared" si="4493"/>
        <v>#DIV/0!</v>
      </c>
      <c r="AI11688" s="14">
        <f t="shared" si="4494"/>
        <v>2520</v>
      </c>
      <c r="AJ11688" s="3726"/>
    </row>
    <row r="11689" spans="1:36" s="3" customFormat="1" ht="31.5">
      <c r="A11689" s="3726">
        <v>227</v>
      </c>
      <c r="B11689" s="3727" t="s">
        <v>6975</v>
      </c>
      <c r="C11689" s="712" t="s">
        <v>177</v>
      </c>
      <c r="D11689" s="713">
        <v>1</v>
      </c>
      <c r="E11689" s="714">
        <v>672</v>
      </c>
      <c r="F11689" s="3728">
        <f>D11689*E11689</f>
        <v>672</v>
      </c>
      <c r="G11689" s="715">
        <v>0</v>
      </c>
      <c r="H11689" s="3729">
        <f t="shared" si="4496"/>
        <v>0</v>
      </c>
      <c r="I11689" s="716" t="s">
        <v>3331</v>
      </c>
      <c r="J11689" s="716" t="s">
        <v>3291</v>
      </c>
      <c r="K11689" s="716"/>
      <c r="L11689" s="719"/>
      <c r="M11689" s="3730"/>
      <c r="N11689" s="642">
        <v>0</v>
      </c>
      <c r="O11689" s="642">
        <v>0</v>
      </c>
      <c r="P11689" s="642">
        <v>168</v>
      </c>
      <c r="Q11689" s="642"/>
      <c r="R11689" s="642"/>
      <c r="S11689" s="642"/>
      <c r="T11689" s="643"/>
      <c r="U11689" s="643"/>
      <c r="V11689" s="643"/>
      <c r="W11689" s="643"/>
      <c r="X11689" s="643"/>
      <c r="Y11689" s="643"/>
      <c r="Z11689" s="643"/>
      <c r="AA11689" s="717"/>
      <c r="AB11689" s="3731"/>
      <c r="AC11689" s="1507">
        <f t="shared" si="4488"/>
        <v>504</v>
      </c>
      <c r="AD11689" s="1508">
        <f t="shared" si="4489"/>
        <v>504</v>
      </c>
      <c r="AE11689" s="14">
        <f t="shared" si="4490"/>
        <v>19.333333333333332</v>
      </c>
      <c r="AF11689" s="14">
        <f t="shared" si="4491"/>
        <v>56</v>
      </c>
      <c r="AG11689" s="14">
        <f t="shared" si="4492"/>
        <v>9</v>
      </c>
      <c r="AH11689" s="14">
        <f t="shared" si="4493"/>
        <v>-10.333333333333332</v>
      </c>
      <c r="AI11689" s="14">
        <f t="shared" si="4494"/>
        <v>-578.66666666666652</v>
      </c>
      <c r="AJ11689" s="3726"/>
    </row>
    <row r="11690" spans="1:36" s="3" customFormat="1" ht="31.5">
      <c r="A11690" s="3726">
        <v>228</v>
      </c>
      <c r="B11690" s="3727" t="s">
        <v>6973</v>
      </c>
      <c r="C11690" s="712" t="s">
        <v>177</v>
      </c>
      <c r="D11690" s="713">
        <v>1</v>
      </c>
      <c r="E11690" s="714">
        <v>336</v>
      </c>
      <c r="F11690" s="3728">
        <f>D11690*E11690</f>
        <v>336</v>
      </c>
      <c r="G11690" s="715">
        <v>0</v>
      </c>
      <c r="H11690" s="3729">
        <f t="shared" si="4496"/>
        <v>0</v>
      </c>
      <c r="I11690" s="716" t="s">
        <v>3331</v>
      </c>
      <c r="J11690" s="716" t="s">
        <v>3291</v>
      </c>
      <c r="K11690" s="716"/>
      <c r="L11690" s="719"/>
      <c r="M11690" s="3730"/>
      <c r="N11690" s="642">
        <v>0</v>
      </c>
      <c r="O11690" s="642">
        <v>0</v>
      </c>
      <c r="P11690" s="642">
        <v>84</v>
      </c>
      <c r="Q11690" s="642"/>
      <c r="R11690" s="642"/>
      <c r="S11690" s="642"/>
      <c r="T11690" s="643"/>
      <c r="U11690" s="643"/>
      <c r="V11690" s="643"/>
      <c r="W11690" s="643"/>
      <c r="X11690" s="643"/>
      <c r="Y11690" s="643"/>
      <c r="Z11690" s="643"/>
      <c r="AA11690" s="717"/>
      <c r="AB11690" s="3731"/>
      <c r="AC11690" s="1507">
        <f t="shared" si="4488"/>
        <v>252</v>
      </c>
      <c r="AD11690" s="1508">
        <f t="shared" si="4489"/>
        <v>252</v>
      </c>
      <c r="AE11690" s="14">
        <f t="shared" si="4490"/>
        <v>19.333333333333332</v>
      </c>
      <c r="AF11690" s="14">
        <f t="shared" si="4491"/>
        <v>28</v>
      </c>
      <c r="AG11690" s="14">
        <f t="shared" si="4492"/>
        <v>9</v>
      </c>
      <c r="AH11690" s="14">
        <f t="shared" si="4493"/>
        <v>-10.333333333333332</v>
      </c>
      <c r="AI11690" s="14">
        <f t="shared" si="4494"/>
        <v>-289.33333333333326</v>
      </c>
      <c r="AJ11690" s="3726"/>
    </row>
    <row r="11691" spans="1:36" s="3" customFormat="1" ht="31.5">
      <c r="A11691" s="3726">
        <v>229</v>
      </c>
      <c r="B11691" s="3727" t="s">
        <v>6974</v>
      </c>
      <c r="C11691" s="712" t="s">
        <v>177</v>
      </c>
      <c r="D11691" s="713">
        <v>1</v>
      </c>
      <c r="E11691" s="714">
        <v>672</v>
      </c>
      <c r="F11691" s="3728">
        <f>D11691*E11691</f>
        <v>672</v>
      </c>
      <c r="G11691" s="715">
        <v>0</v>
      </c>
      <c r="H11691" s="3729">
        <f t="shared" si="4496"/>
        <v>0</v>
      </c>
      <c r="I11691" s="716" t="s">
        <v>3331</v>
      </c>
      <c r="J11691" s="716" t="s">
        <v>5804</v>
      </c>
      <c r="K11691" s="716"/>
      <c r="L11691" s="719"/>
      <c r="M11691" s="3730"/>
      <c r="N11691" s="642">
        <v>0</v>
      </c>
      <c r="O11691" s="642">
        <v>0</v>
      </c>
      <c r="P11691" s="642">
        <v>168</v>
      </c>
      <c r="Q11691" s="642"/>
      <c r="R11691" s="642"/>
      <c r="S11691" s="642"/>
      <c r="T11691" s="643"/>
      <c r="U11691" s="643"/>
      <c r="V11691" s="643"/>
      <c r="W11691" s="643"/>
      <c r="X11691" s="643"/>
      <c r="Y11691" s="643"/>
      <c r="Z11691" s="643"/>
      <c r="AA11691" s="717"/>
      <c r="AB11691" s="3731"/>
      <c r="AC11691" s="1507">
        <f t="shared" si="4488"/>
        <v>504</v>
      </c>
      <c r="AD11691" s="1508">
        <f t="shared" si="4489"/>
        <v>504</v>
      </c>
      <c r="AE11691" s="14">
        <f t="shared" si="4490"/>
        <v>15.233333333333333</v>
      </c>
      <c r="AF11691" s="14">
        <f t="shared" si="4491"/>
        <v>56</v>
      </c>
      <c r="AG11691" s="14">
        <f t="shared" si="4492"/>
        <v>9</v>
      </c>
      <c r="AH11691" s="14">
        <f t="shared" si="4493"/>
        <v>-6.2333333333333325</v>
      </c>
      <c r="AI11691" s="14">
        <f t="shared" si="4494"/>
        <v>-349.06666666666661</v>
      </c>
      <c r="AJ11691" s="3726"/>
    </row>
    <row r="11692" spans="1:36" s="3" customFormat="1" ht="31.5" customHeight="1">
      <c r="A11692" s="3726">
        <v>230</v>
      </c>
      <c r="B11692" s="3746" t="s">
        <v>8898</v>
      </c>
      <c r="C11692" s="3727" t="s">
        <v>156</v>
      </c>
      <c r="D11692" s="723">
        <v>1</v>
      </c>
      <c r="E11692" s="714">
        <v>0</v>
      </c>
      <c r="F11692" s="3728">
        <f>E11692*D11692</f>
        <v>0</v>
      </c>
      <c r="G11692" s="715">
        <v>200</v>
      </c>
      <c r="H11692" s="3729">
        <f t="shared" si="4496"/>
        <v>200</v>
      </c>
      <c r="I11692" s="3735">
        <v>44972</v>
      </c>
      <c r="J11692" s="3739">
        <v>45930</v>
      </c>
      <c r="K11692" s="716"/>
      <c r="L11692" s="719"/>
      <c r="M11692" s="3730"/>
      <c r="N11692" s="642"/>
      <c r="O11692" s="642">
        <v>7</v>
      </c>
      <c r="P11692" s="642">
        <v>46</v>
      </c>
      <c r="Q11692" s="642"/>
      <c r="R11692" s="642"/>
      <c r="S11692" s="642"/>
      <c r="T11692" s="643"/>
      <c r="U11692" s="643"/>
      <c r="V11692" s="643"/>
      <c r="W11692" s="643"/>
      <c r="X11692" s="643"/>
      <c r="Y11692" s="643"/>
      <c r="Z11692" s="643"/>
      <c r="AA11692" s="717"/>
      <c r="AB11692" s="3731"/>
      <c r="AC11692" s="1507">
        <f t="shared" si="4488"/>
        <v>147</v>
      </c>
      <c r="AD11692" s="1508">
        <f t="shared" si="4489"/>
        <v>147</v>
      </c>
      <c r="AE11692" s="14">
        <f t="shared" si="4490"/>
        <v>30.433333333333334</v>
      </c>
      <c r="AF11692" s="14">
        <f t="shared" si="4491"/>
        <v>17.666666666666668</v>
      </c>
      <c r="AG11692" s="14">
        <f t="shared" si="4492"/>
        <v>8.3207547169811313</v>
      </c>
      <c r="AH11692" s="14">
        <f t="shared" si="4493"/>
        <v>-22.112578616352202</v>
      </c>
      <c r="AI11692" s="14">
        <f t="shared" si="4494"/>
        <v>-390.65555555555557</v>
      </c>
      <c r="AJ11692" s="3726"/>
    </row>
    <row r="11693" spans="1:36" s="3" customFormat="1" ht="31.5" customHeight="1">
      <c r="A11693" s="3726">
        <v>231</v>
      </c>
      <c r="B11693" s="3727" t="s">
        <v>7133</v>
      </c>
      <c r="C11693" s="712" t="s">
        <v>181</v>
      </c>
      <c r="D11693" s="713">
        <v>1</v>
      </c>
      <c r="E11693" s="714">
        <v>2000</v>
      </c>
      <c r="F11693" s="3728">
        <f t="shared" ref="F11693:F11700" si="4498">D11693*E11693</f>
        <v>2000</v>
      </c>
      <c r="G11693" s="715">
        <v>0</v>
      </c>
      <c r="H11693" s="3729">
        <f t="shared" si="4496"/>
        <v>0</v>
      </c>
      <c r="I11693" s="716" t="s">
        <v>7568</v>
      </c>
      <c r="J11693" s="716"/>
      <c r="K11693" s="716"/>
      <c r="L11693" s="719"/>
      <c r="M11693" s="3730"/>
      <c r="N11693" s="642">
        <v>0</v>
      </c>
      <c r="O11693" s="642">
        <v>0</v>
      </c>
      <c r="P11693" s="642">
        <v>0</v>
      </c>
      <c r="Q11693" s="642"/>
      <c r="R11693" s="642"/>
      <c r="S11693" s="642"/>
      <c r="T11693" s="643"/>
      <c r="U11693" s="643"/>
      <c r="V11693" s="643"/>
      <c r="W11693" s="643"/>
      <c r="X11693" s="643"/>
      <c r="Y11693" s="643"/>
      <c r="Z11693" s="643"/>
      <c r="AA11693" s="717"/>
      <c r="AB11693" s="3731"/>
      <c r="AC11693" s="1507">
        <f t="shared" si="4488"/>
        <v>2000</v>
      </c>
      <c r="AD11693" s="1508">
        <f t="shared" si="4489"/>
        <v>2000</v>
      </c>
      <c r="AE11693" s="14">
        <f t="shared" si="4490"/>
        <v>-1500.5666666666666</v>
      </c>
      <c r="AF11693" s="14">
        <f t="shared" si="4491"/>
        <v>0</v>
      </c>
      <c r="AG11693" s="14" t="e">
        <f t="shared" si="4492"/>
        <v>#DIV/0!</v>
      </c>
      <c r="AH11693" s="14" t="e">
        <f t="shared" si="4493"/>
        <v>#DIV/0!</v>
      </c>
      <c r="AI11693" s="14">
        <f t="shared" si="4494"/>
        <v>2000</v>
      </c>
      <c r="AJ11693" s="3726"/>
    </row>
    <row r="11694" spans="1:36" s="3" customFormat="1" ht="31.5" customHeight="1">
      <c r="A11694" s="3726">
        <v>232</v>
      </c>
      <c r="B11694" s="3727" t="s">
        <v>7184</v>
      </c>
      <c r="C11694" s="712" t="s">
        <v>181</v>
      </c>
      <c r="D11694" s="713">
        <v>1</v>
      </c>
      <c r="E11694" s="714">
        <v>4000</v>
      </c>
      <c r="F11694" s="3728">
        <f t="shared" si="4498"/>
        <v>4000</v>
      </c>
      <c r="G11694" s="715">
        <v>0</v>
      </c>
      <c r="H11694" s="3729">
        <f t="shared" si="4496"/>
        <v>0</v>
      </c>
      <c r="I11694" s="716" t="s">
        <v>3331</v>
      </c>
      <c r="J11694" s="716"/>
      <c r="K11694" s="716"/>
      <c r="L11694" s="719"/>
      <c r="M11694" s="3730"/>
      <c r="N11694" s="642">
        <v>400</v>
      </c>
      <c r="O11694" s="642">
        <v>0</v>
      </c>
      <c r="P11694" s="642">
        <v>0</v>
      </c>
      <c r="Q11694" s="642"/>
      <c r="R11694" s="642"/>
      <c r="S11694" s="642"/>
      <c r="T11694" s="643"/>
      <c r="U11694" s="643"/>
      <c r="V11694" s="643"/>
      <c r="W11694" s="643"/>
      <c r="X11694" s="643"/>
      <c r="Y11694" s="643"/>
      <c r="Z11694" s="643"/>
      <c r="AA11694" s="717"/>
      <c r="AB11694" s="3731"/>
      <c r="AC11694" s="1507">
        <f t="shared" si="4488"/>
        <v>3600</v>
      </c>
      <c r="AD11694" s="1508">
        <f t="shared" si="4489"/>
        <v>3600</v>
      </c>
      <c r="AE11694" s="14">
        <f t="shared" si="4490"/>
        <v>-1500.5666666666666</v>
      </c>
      <c r="AF11694" s="14">
        <f t="shared" si="4491"/>
        <v>133.33333333333334</v>
      </c>
      <c r="AG11694" s="14">
        <f t="shared" si="4492"/>
        <v>26.999999999999996</v>
      </c>
      <c r="AH11694" s="14">
        <f t="shared" si="4493"/>
        <v>1527.5666666666666</v>
      </c>
      <c r="AI11694" s="14">
        <f t="shared" si="4494"/>
        <v>203675.55555555556</v>
      </c>
      <c r="AJ11694" s="3726"/>
    </row>
    <row r="11695" spans="1:36" s="3" customFormat="1" ht="31.5">
      <c r="A11695" s="3726">
        <v>235</v>
      </c>
      <c r="B11695" s="3727" t="s">
        <v>5286</v>
      </c>
      <c r="C11695" s="722" t="s">
        <v>66</v>
      </c>
      <c r="D11695" s="723">
        <v>3.6764999999999999</v>
      </c>
      <c r="E11695" s="714">
        <v>800</v>
      </c>
      <c r="F11695" s="3728">
        <f t="shared" si="4498"/>
        <v>2941.2</v>
      </c>
      <c r="G11695" s="715">
        <v>0</v>
      </c>
      <c r="H11695" s="3729">
        <f t="shared" si="4496"/>
        <v>0</v>
      </c>
      <c r="I11695" s="3742">
        <v>44831</v>
      </c>
      <c r="J11695" s="3739"/>
      <c r="K11695" s="716"/>
      <c r="L11695" s="719" t="s">
        <v>5558</v>
      </c>
      <c r="M11695" s="3730">
        <v>44824</v>
      </c>
      <c r="N11695" s="642">
        <v>200</v>
      </c>
      <c r="O11695" s="642">
        <v>220</v>
      </c>
      <c r="P11695" s="642">
        <v>60</v>
      </c>
      <c r="Q11695" s="642"/>
      <c r="R11695" s="642"/>
      <c r="S11695" s="642"/>
      <c r="T11695" s="643"/>
      <c r="U11695" s="643"/>
      <c r="V11695" s="643"/>
      <c r="W11695" s="643"/>
      <c r="X11695" s="643"/>
      <c r="Y11695" s="643"/>
      <c r="Z11695" s="643"/>
      <c r="AA11695" s="717"/>
      <c r="AB11695" s="3731"/>
      <c r="AC11695" s="1507">
        <f t="shared" si="4488"/>
        <v>320</v>
      </c>
      <c r="AD11695" s="1508">
        <f t="shared" si="4489"/>
        <v>1176.48</v>
      </c>
      <c r="AE11695" s="14">
        <f t="shared" si="4490"/>
        <v>-1500.5666666666666</v>
      </c>
      <c r="AF11695" s="14">
        <f t="shared" si="4491"/>
        <v>160</v>
      </c>
      <c r="AG11695" s="14">
        <f t="shared" si="4492"/>
        <v>2</v>
      </c>
      <c r="AH11695" s="14">
        <f t="shared" si="4493"/>
        <v>1502.5666666666666</v>
      </c>
      <c r="AI11695" s="14">
        <f t="shared" si="4494"/>
        <v>240410.66666666666</v>
      </c>
      <c r="AJ11695" s="3726"/>
    </row>
    <row r="11696" spans="1:36" s="3" customFormat="1" ht="31.5">
      <c r="A11696" s="3726">
        <v>236</v>
      </c>
      <c r="B11696" s="3727" t="s">
        <v>5546</v>
      </c>
      <c r="C11696" s="722" t="s">
        <v>66</v>
      </c>
      <c r="D11696" s="723">
        <v>1.1029</v>
      </c>
      <c r="E11696" s="714">
        <v>1500</v>
      </c>
      <c r="F11696" s="3728">
        <f t="shared" si="4498"/>
        <v>1654.35</v>
      </c>
      <c r="G11696" s="715">
        <v>0</v>
      </c>
      <c r="H11696" s="3729">
        <f t="shared" si="4496"/>
        <v>0</v>
      </c>
      <c r="I11696" s="3742">
        <v>44831</v>
      </c>
      <c r="J11696" s="3739"/>
      <c r="K11696" s="716"/>
      <c r="L11696" s="719" t="s">
        <v>5558</v>
      </c>
      <c r="M11696" s="3730">
        <v>44824</v>
      </c>
      <c r="N11696" s="642">
        <v>200</v>
      </c>
      <c r="O11696" s="642">
        <v>195</v>
      </c>
      <c r="P11696" s="642">
        <v>655</v>
      </c>
      <c r="Q11696" s="642"/>
      <c r="R11696" s="642"/>
      <c r="S11696" s="642"/>
      <c r="T11696" s="643"/>
      <c r="U11696" s="643"/>
      <c r="V11696" s="643"/>
      <c r="W11696" s="643"/>
      <c r="X11696" s="643"/>
      <c r="Y11696" s="643"/>
      <c r="Z11696" s="643"/>
      <c r="AA11696" s="717"/>
      <c r="AB11696" s="3731"/>
      <c r="AC11696" s="1507">
        <f t="shared" si="4488"/>
        <v>450</v>
      </c>
      <c r="AD11696" s="1508">
        <f t="shared" si="4489"/>
        <v>496.30500000000001</v>
      </c>
      <c r="AE11696" s="14">
        <f t="shared" si="4490"/>
        <v>-1500.5666666666666</v>
      </c>
      <c r="AF11696" s="14">
        <f t="shared" si="4491"/>
        <v>350</v>
      </c>
      <c r="AG11696" s="14">
        <f t="shared" si="4492"/>
        <v>1.2857142857142858</v>
      </c>
      <c r="AH11696" s="14">
        <f t="shared" si="4493"/>
        <v>1501.8523809523808</v>
      </c>
      <c r="AI11696" s="14">
        <f t="shared" si="4494"/>
        <v>525648.33333333326</v>
      </c>
      <c r="AJ11696" s="3726"/>
    </row>
    <row r="11697" spans="1:36" s="3" customFormat="1" ht="15.75">
      <c r="A11697" s="3726">
        <v>238</v>
      </c>
      <c r="B11697" s="724" t="s">
        <v>5303</v>
      </c>
      <c r="C11697" s="722" t="s">
        <v>206</v>
      </c>
      <c r="D11697" s="721">
        <v>45</v>
      </c>
      <c r="E11697" s="714">
        <v>97</v>
      </c>
      <c r="F11697" s="3728">
        <f t="shared" si="4498"/>
        <v>4365</v>
      </c>
      <c r="G11697" s="715">
        <v>0</v>
      </c>
      <c r="H11697" s="3729">
        <f t="shared" si="4496"/>
        <v>0</v>
      </c>
      <c r="I11697" s="3742">
        <v>44845</v>
      </c>
      <c r="J11697" s="3739"/>
      <c r="K11697" s="716"/>
      <c r="L11697" s="719" t="s">
        <v>5999</v>
      </c>
      <c r="M11697" s="3730">
        <v>44841</v>
      </c>
      <c r="N11697" s="642">
        <v>0</v>
      </c>
      <c r="O11697" s="642">
        <v>0</v>
      </c>
      <c r="P11697" s="642">
        <v>13</v>
      </c>
      <c r="Q11697" s="642"/>
      <c r="R11697" s="642"/>
      <c r="S11697" s="642"/>
      <c r="T11697" s="643"/>
      <c r="U11697" s="643"/>
      <c r="V11697" s="643"/>
      <c r="W11697" s="643"/>
      <c r="X11697" s="643"/>
      <c r="Y11697" s="643"/>
      <c r="Z11697" s="643"/>
      <c r="AA11697" s="717"/>
      <c r="AB11697" s="3731"/>
      <c r="AC11697" s="1507">
        <f t="shared" si="4488"/>
        <v>84</v>
      </c>
      <c r="AD11697" s="1508">
        <f t="shared" si="4489"/>
        <v>3780</v>
      </c>
      <c r="AE11697" s="14">
        <f t="shared" si="4490"/>
        <v>-1500.5666666666666</v>
      </c>
      <c r="AF11697" s="14">
        <f t="shared" si="4491"/>
        <v>4.333333333333333</v>
      </c>
      <c r="AG11697" s="14">
        <f t="shared" si="4492"/>
        <v>19.384615384615387</v>
      </c>
      <c r="AH11697" s="14">
        <f t="shared" si="4493"/>
        <v>1519.9512820512821</v>
      </c>
      <c r="AI11697" s="14">
        <f t="shared" si="4494"/>
        <v>6586.4555555555553</v>
      </c>
      <c r="AJ11697" s="3726"/>
    </row>
    <row r="11698" spans="1:36" s="3" customFormat="1" ht="15.75">
      <c r="A11698" s="3726">
        <v>240</v>
      </c>
      <c r="B11698" s="718" t="s">
        <v>8352</v>
      </c>
      <c r="C11698" s="712" t="s">
        <v>177</v>
      </c>
      <c r="D11698" s="713">
        <v>1</v>
      </c>
      <c r="E11698" s="714">
        <v>0</v>
      </c>
      <c r="F11698" s="3728">
        <f t="shared" si="4498"/>
        <v>0</v>
      </c>
      <c r="G11698" s="714">
        <v>1620</v>
      </c>
      <c r="H11698" s="3729">
        <f t="shared" si="4496"/>
        <v>1620</v>
      </c>
      <c r="I11698" s="716" t="s">
        <v>8348</v>
      </c>
      <c r="J11698" s="716"/>
      <c r="K11698" s="716"/>
      <c r="L11698" s="719"/>
      <c r="M11698" s="3730"/>
      <c r="N11698" s="642">
        <v>0</v>
      </c>
      <c r="O11698" s="642">
        <v>720</v>
      </c>
      <c r="P11698" s="642">
        <v>760</v>
      </c>
      <c r="Q11698" s="642"/>
      <c r="R11698" s="642"/>
      <c r="S11698" s="642"/>
      <c r="T11698" s="643"/>
      <c r="U11698" s="643"/>
      <c r="V11698" s="643"/>
      <c r="W11698" s="643"/>
      <c r="X11698" s="643"/>
      <c r="Y11698" s="643"/>
      <c r="Z11698" s="643"/>
      <c r="AA11698" s="717"/>
      <c r="AB11698" s="3731"/>
      <c r="AC11698" s="1507">
        <f t="shared" si="4488"/>
        <v>140</v>
      </c>
      <c r="AD11698" s="1508">
        <f t="shared" si="4489"/>
        <v>140</v>
      </c>
      <c r="AE11698" s="14">
        <f t="shared" si="4490"/>
        <v>-1500.5666666666666</v>
      </c>
      <c r="AF11698" s="14">
        <f t="shared" si="4491"/>
        <v>493.33333333333331</v>
      </c>
      <c r="AG11698" s="14">
        <f t="shared" si="4492"/>
        <v>0.28378378378378377</v>
      </c>
      <c r="AH11698" s="14">
        <f t="shared" si="4493"/>
        <v>1500.8504504504504</v>
      </c>
      <c r="AI11698" s="14">
        <f t="shared" si="4494"/>
        <v>740419.5555555555</v>
      </c>
      <c r="AJ11698" s="3726"/>
    </row>
    <row r="11699" spans="1:36" s="3" customFormat="1" ht="15.75">
      <c r="A11699" s="3726">
        <v>241</v>
      </c>
      <c r="B11699" s="3734" t="s">
        <v>4590</v>
      </c>
      <c r="C11699" s="719" t="s">
        <v>66</v>
      </c>
      <c r="D11699" s="3728">
        <v>1</v>
      </c>
      <c r="E11699" s="719">
        <v>200</v>
      </c>
      <c r="F11699" s="3728">
        <f t="shared" si="4498"/>
        <v>200</v>
      </c>
      <c r="G11699" s="715">
        <v>0</v>
      </c>
      <c r="H11699" s="3731">
        <f t="shared" si="4496"/>
        <v>0</v>
      </c>
      <c r="I11699" s="3735">
        <v>44778</v>
      </c>
      <c r="J11699" s="3735"/>
      <c r="K11699" s="3743"/>
      <c r="L11699" s="3744"/>
      <c r="M11699" s="3744"/>
      <c r="N11699" s="643">
        <v>10</v>
      </c>
      <c r="O11699" s="643">
        <v>80</v>
      </c>
      <c r="P11699" s="643">
        <v>50</v>
      </c>
      <c r="Q11699" s="643"/>
      <c r="R11699" s="643"/>
      <c r="S11699" s="644"/>
      <c r="T11699" s="643"/>
      <c r="U11699" s="643"/>
      <c r="V11699" s="643"/>
      <c r="W11699" s="643"/>
      <c r="X11699" s="643"/>
      <c r="Y11699" s="643"/>
      <c r="Z11699" s="720"/>
      <c r="AA11699" s="717"/>
      <c r="AB11699" s="3731"/>
      <c r="AC11699" s="1507">
        <f t="shared" si="4488"/>
        <v>60</v>
      </c>
      <c r="AD11699" s="1508">
        <f t="shared" si="4489"/>
        <v>60</v>
      </c>
      <c r="AE11699" s="14">
        <f t="shared" si="4490"/>
        <v>-1500.5666666666666</v>
      </c>
      <c r="AF11699" s="14">
        <f t="shared" si="4491"/>
        <v>46.666666666666664</v>
      </c>
      <c r="AG11699" s="14">
        <f t="shared" si="4492"/>
        <v>1.2857142857142858</v>
      </c>
      <c r="AH11699" s="14">
        <f t="shared" si="4493"/>
        <v>1501.8523809523808</v>
      </c>
      <c r="AI11699" s="14">
        <f t="shared" si="4494"/>
        <v>70086.444444444438</v>
      </c>
      <c r="AJ11699" s="3747"/>
    </row>
    <row r="11700" spans="1:36" s="3" customFormat="1" ht="15.75">
      <c r="A11700" s="3726">
        <v>242</v>
      </c>
      <c r="B11700" s="718" t="s">
        <v>8353</v>
      </c>
      <c r="C11700" s="712" t="s">
        <v>177</v>
      </c>
      <c r="D11700" s="713">
        <v>1</v>
      </c>
      <c r="E11700" s="714">
        <v>0</v>
      </c>
      <c r="F11700" s="3728">
        <f t="shared" si="4498"/>
        <v>0</v>
      </c>
      <c r="G11700" s="714">
        <v>5000</v>
      </c>
      <c r="H11700" s="3729">
        <f t="shared" si="4496"/>
        <v>5000</v>
      </c>
      <c r="I11700" s="716" t="s">
        <v>8348</v>
      </c>
      <c r="J11700" s="716"/>
      <c r="K11700" s="716"/>
      <c r="L11700" s="719"/>
      <c r="M11700" s="3730"/>
      <c r="N11700" s="642">
        <v>30</v>
      </c>
      <c r="O11700" s="642">
        <v>1730</v>
      </c>
      <c r="P11700" s="642">
        <v>140</v>
      </c>
      <c r="Q11700" s="642"/>
      <c r="R11700" s="642"/>
      <c r="S11700" s="642"/>
      <c r="T11700" s="643"/>
      <c r="U11700" s="643"/>
      <c r="V11700" s="643"/>
      <c r="W11700" s="643"/>
      <c r="X11700" s="643"/>
      <c r="Y11700" s="643"/>
      <c r="Z11700" s="643"/>
      <c r="AA11700" s="717"/>
      <c r="AB11700" s="3731"/>
      <c r="AC11700" s="1507">
        <f t="shared" si="4488"/>
        <v>3100</v>
      </c>
      <c r="AD11700" s="1508">
        <f t="shared" si="4489"/>
        <v>3100</v>
      </c>
      <c r="AE11700" s="14">
        <f t="shared" si="4490"/>
        <v>-1500.5666666666666</v>
      </c>
      <c r="AF11700" s="14">
        <f t="shared" si="4491"/>
        <v>633.33333333333337</v>
      </c>
      <c r="AG11700" s="14">
        <f t="shared" si="4492"/>
        <v>4.8947368421052628</v>
      </c>
      <c r="AH11700" s="14">
        <f t="shared" si="4493"/>
        <v>1505.4614035087718</v>
      </c>
      <c r="AI11700" s="14">
        <f t="shared" si="4494"/>
        <v>953458.88888888888</v>
      </c>
      <c r="AJ11700" s="3726"/>
    </row>
    <row r="11701" spans="1:36" s="3" customFormat="1" ht="15.75">
      <c r="A11701" s="3726">
        <v>243</v>
      </c>
      <c r="B11701" s="3727" t="s">
        <v>9583</v>
      </c>
      <c r="C11701" s="722" t="s">
        <v>66</v>
      </c>
      <c r="D11701" s="721">
        <v>1</v>
      </c>
      <c r="E11701" s="714">
        <v>0</v>
      </c>
      <c r="F11701" s="3728">
        <v>0</v>
      </c>
      <c r="G11701" s="715">
        <v>1</v>
      </c>
      <c r="H11701" s="3729">
        <f t="shared" si="4496"/>
        <v>1</v>
      </c>
      <c r="I11701" s="3735">
        <v>45001</v>
      </c>
      <c r="J11701" s="3739"/>
      <c r="K11701" s="716"/>
      <c r="L11701" s="3745"/>
      <c r="M11701" s="3730"/>
      <c r="N11701" s="642"/>
      <c r="O11701" s="642"/>
      <c r="P11701" s="642">
        <v>0</v>
      </c>
      <c r="Q11701" s="642"/>
      <c r="R11701" s="642"/>
      <c r="S11701" s="642"/>
      <c r="T11701" s="643"/>
      <c r="U11701" s="643"/>
      <c r="V11701" s="643"/>
      <c r="W11701" s="643"/>
      <c r="X11701" s="643"/>
      <c r="Y11701" s="643"/>
      <c r="Z11701" s="643"/>
      <c r="AA11701" s="717"/>
      <c r="AB11701" s="3731"/>
      <c r="AC11701" s="1507">
        <f t="shared" si="4488"/>
        <v>1</v>
      </c>
      <c r="AD11701" s="1508">
        <f t="shared" si="4489"/>
        <v>1</v>
      </c>
      <c r="AE11701" s="14">
        <f t="shared" si="4490"/>
        <v>-1500.5666666666666</v>
      </c>
      <c r="AF11701" s="14">
        <f t="shared" si="4491"/>
        <v>0</v>
      </c>
      <c r="AG11701" s="14" t="e">
        <f t="shared" si="4492"/>
        <v>#DIV/0!</v>
      </c>
      <c r="AH11701" s="14" t="e">
        <f t="shared" si="4493"/>
        <v>#DIV/0!</v>
      </c>
      <c r="AI11701" s="14">
        <f t="shared" si="4494"/>
        <v>1</v>
      </c>
      <c r="AJ11701" s="3726"/>
    </row>
    <row r="11702" spans="1:36" s="3" customFormat="1" ht="15.75">
      <c r="A11702" s="3726">
        <v>244</v>
      </c>
      <c r="B11702" s="3748" t="s">
        <v>5563</v>
      </c>
      <c r="C11702" s="3745" t="s">
        <v>66</v>
      </c>
      <c r="D11702" s="3749">
        <v>84.56</v>
      </c>
      <c r="E11702" s="714">
        <v>5</v>
      </c>
      <c r="F11702" s="3728">
        <f t="shared" ref="F11702:F11731" si="4499">D11702*E11702</f>
        <v>422.8</v>
      </c>
      <c r="G11702" s="715">
        <v>0</v>
      </c>
      <c r="H11702" s="3729">
        <f t="shared" si="4496"/>
        <v>0</v>
      </c>
      <c r="I11702" s="3742">
        <v>44775</v>
      </c>
      <c r="J11702" s="3739"/>
      <c r="K11702" s="716"/>
      <c r="L11702" s="719" t="s">
        <v>1938</v>
      </c>
      <c r="M11702" s="3730">
        <v>44769</v>
      </c>
      <c r="N11702" s="642">
        <v>0</v>
      </c>
      <c r="O11702" s="642">
        <v>0</v>
      </c>
      <c r="P11702" s="642">
        <v>0</v>
      </c>
      <c r="Q11702" s="642"/>
      <c r="R11702" s="642"/>
      <c r="S11702" s="642"/>
      <c r="T11702" s="643"/>
      <c r="U11702" s="643"/>
      <c r="V11702" s="643"/>
      <c r="W11702" s="643"/>
      <c r="X11702" s="643"/>
      <c r="Y11702" s="643"/>
      <c r="Z11702" s="643"/>
      <c r="AA11702" s="717"/>
      <c r="AB11702" s="3731"/>
      <c r="AC11702" s="1507">
        <f t="shared" si="4488"/>
        <v>5</v>
      </c>
      <c r="AD11702" s="1508">
        <f t="shared" si="4489"/>
        <v>422.8</v>
      </c>
      <c r="AE11702" s="14">
        <f t="shared" si="4490"/>
        <v>-1500.5666666666666</v>
      </c>
      <c r="AF11702" s="14">
        <f t="shared" si="4491"/>
        <v>0</v>
      </c>
      <c r="AG11702" s="14" t="e">
        <f t="shared" si="4492"/>
        <v>#DIV/0!</v>
      </c>
      <c r="AH11702" s="14" t="e">
        <f t="shared" si="4493"/>
        <v>#DIV/0!</v>
      </c>
      <c r="AI11702" s="14">
        <f t="shared" si="4494"/>
        <v>5</v>
      </c>
      <c r="AJ11702" s="3726"/>
    </row>
    <row r="11703" spans="1:36" s="3" customFormat="1" ht="15.75">
      <c r="A11703" s="3726">
        <v>245</v>
      </c>
      <c r="B11703" s="3748" t="s">
        <v>5563</v>
      </c>
      <c r="C11703" s="3745" t="s">
        <v>66</v>
      </c>
      <c r="D11703" s="3749">
        <v>84.56</v>
      </c>
      <c r="E11703" s="714">
        <v>5</v>
      </c>
      <c r="F11703" s="3728">
        <f t="shared" si="4499"/>
        <v>422.8</v>
      </c>
      <c r="G11703" s="715">
        <v>0</v>
      </c>
      <c r="H11703" s="3729">
        <f t="shared" si="4496"/>
        <v>0</v>
      </c>
      <c r="I11703" s="3742">
        <v>44775</v>
      </c>
      <c r="J11703" s="3739"/>
      <c r="K11703" s="716"/>
      <c r="L11703" s="719" t="s">
        <v>1938</v>
      </c>
      <c r="M11703" s="3730">
        <v>44769</v>
      </c>
      <c r="N11703" s="642">
        <v>0</v>
      </c>
      <c r="O11703" s="642">
        <v>0</v>
      </c>
      <c r="P11703" s="642">
        <v>0</v>
      </c>
      <c r="Q11703" s="642"/>
      <c r="R11703" s="642"/>
      <c r="S11703" s="642"/>
      <c r="T11703" s="643"/>
      <c r="U11703" s="643"/>
      <c r="V11703" s="643"/>
      <c r="W11703" s="643"/>
      <c r="X11703" s="643"/>
      <c r="Y11703" s="643"/>
      <c r="Z11703" s="643"/>
      <c r="AA11703" s="717"/>
      <c r="AB11703" s="3731"/>
      <c r="AC11703" s="1507">
        <f t="shared" si="4488"/>
        <v>5</v>
      </c>
      <c r="AD11703" s="1508">
        <f t="shared" si="4489"/>
        <v>422.8</v>
      </c>
      <c r="AE11703" s="14">
        <f t="shared" si="4490"/>
        <v>-1500.5666666666666</v>
      </c>
      <c r="AF11703" s="14">
        <f t="shared" si="4491"/>
        <v>0</v>
      </c>
      <c r="AG11703" s="14" t="e">
        <f t="shared" si="4492"/>
        <v>#DIV/0!</v>
      </c>
      <c r="AH11703" s="14" t="e">
        <f t="shared" si="4493"/>
        <v>#DIV/0!</v>
      </c>
      <c r="AI11703" s="14">
        <f t="shared" si="4494"/>
        <v>5</v>
      </c>
      <c r="AJ11703" s="3726"/>
    </row>
    <row r="11704" spans="1:36" s="3" customFormat="1" ht="15.75">
      <c r="A11704" s="3726">
        <v>246</v>
      </c>
      <c r="B11704" s="3748" t="s">
        <v>5564</v>
      </c>
      <c r="C11704" s="3745" t="s">
        <v>66</v>
      </c>
      <c r="D11704" s="3749">
        <v>108.95</v>
      </c>
      <c r="E11704" s="714">
        <v>4</v>
      </c>
      <c r="F11704" s="3728">
        <f t="shared" si="4499"/>
        <v>435.8</v>
      </c>
      <c r="G11704" s="715">
        <v>0</v>
      </c>
      <c r="H11704" s="3729">
        <f t="shared" si="4496"/>
        <v>0</v>
      </c>
      <c r="I11704" s="3742">
        <v>44775</v>
      </c>
      <c r="J11704" s="3739"/>
      <c r="K11704" s="716"/>
      <c r="L11704" s="719" t="s">
        <v>1938</v>
      </c>
      <c r="M11704" s="3730">
        <v>44769</v>
      </c>
      <c r="N11704" s="642">
        <v>0</v>
      </c>
      <c r="O11704" s="642">
        <v>0</v>
      </c>
      <c r="P11704" s="642">
        <v>0</v>
      </c>
      <c r="Q11704" s="642"/>
      <c r="R11704" s="642"/>
      <c r="S11704" s="642"/>
      <c r="T11704" s="643"/>
      <c r="U11704" s="643"/>
      <c r="V11704" s="643"/>
      <c r="W11704" s="643"/>
      <c r="X11704" s="643"/>
      <c r="Y11704" s="643"/>
      <c r="Z11704" s="643"/>
      <c r="AA11704" s="717"/>
      <c r="AB11704" s="3731"/>
      <c r="AC11704" s="1507">
        <f t="shared" si="4488"/>
        <v>4</v>
      </c>
      <c r="AD11704" s="1508">
        <f t="shared" si="4489"/>
        <v>435.8</v>
      </c>
      <c r="AE11704" s="14">
        <f t="shared" si="4490"/>
        <v>-1500.5666666666666</v>
      </c>
      <c r="AF11704" s="14">
        <f t="shared" si="4491"/>
        <v>0</v>
      </c>
      <c r="AG11704" s="14" t="e">
        <f t="shared" si="4492"/>
        <v>#DIV/0!</v>
      </c>
      <c r="AH11704" s="14" t="e">
        <f t="shared" si="4493"/>
        <v>#DIV/0!</v>
      </c>
      <c r="AI11704" s="14">
        <f t="shared" si="4494"/>
        <v>4</v>
      </c>
      <c r="AJ11704" s="3726"/>
    </row>
    <row r="11705" spans="1:36" s="3" customFormat="1" ht="31.5">
      <c r="A11705" s="3726">
        <v>248</v>
      </c>
      <c r="B11705" s="3727" t="s">
        <v>5304</v>
      </c>
      <c r="C11705" s="722" t="s">
        <v>66</v>
      </c>
      <c r="D11705" s="721">
        <v>668.75</v>
      </c>
      <c r="E11705" s="714">
        <v>1</v>
      </c>
      <c r="F11705" s="3728">
        <f t="shared" si="4499"/>
        <v>668.75</v>
      </c>
      <c r="G11705" s="715">
        <v>0</v>
      </c>
      <c r="H11705" s="3729">
        <f t="shared" si="4496"/>
        <v>0</v>
      </c>
      <c r="I11705" s="3742">
        <v>44827</v>
      </c>
      <c r="J11705" s="3739"/>
      <c r="K11705" s="716"/>
      <c r="L11705" s="719" t="s">
        <v>5559</v>
      </c>
      <c r="M11705" s="3730">
        <v>44824</v>
      </c>
      <c r="N11705" s="642">
        <v>0</v>
      </c>
      <c r="O11705" s="642">
        <v>0</v>
      </c>
      <c r="P11705" s="642">
        <v>0</v>
      </c>
      <c r="Q11705" s="642"/>
      <c r="R11705" s="642"/>
      <c r="S11705" s="642"/>
      <c r="T11705" s="643"/>
      <c r="U11705" s="643"/>
      <c r="V11705" s="643"/>
      <c r="W11705" s="643"/>
      <c r="X11705" s="643"/>
      <c r="Y11705" s="643"/>
      <c r="Z11705" s="643"/>
      <c r="AA11705" s="717"/>
      <c r="AB11705" s="3731"/>
      <c r="AC11705" s="1507">
        <f t="shared" si="4488"/>
        <v>1</v>
      </c>
      <c r="AD11705" s="1508">
        <f t="shared" si="4489"/>
        <v>668.75</v>
      </c>
      <c r="AE11705" s="14">
        <f t="shared" si="4490"/>
        <v>-1500.5666666666666</v>
      </c>
      <c r="AF11705" s="14">
        <f t="shared" si="4491"/>
        <v>0</v>
      </c>
      <c r="AG11705" s="14" t="e">
        <f t="shared" si="4492"/>
        <v>#DIV/0!</v>
      </c>
      <c r="AH11705" s="14" t="e">
        <f t="shared" si="4493"/>
        <v>#DIV/0!</v>
      </c>
      <c r="AI11705" s="14">
        <f t="shared" si="4494"/>
        <v>1</v>
      </c>
      <c r="AJ11705" s="3726"/>
    </row>
    <row r="11706" spans="1:36" s="3" customFormat="1" ht="15.75">
      <c r="A11706" s="3726">
        <v>249</v>
      </c>
      <c r="B11706" s="3727" t="s">
        <v>3031</v>
      </c>
      <c r="C11706" s="3740" t="s">
        <v>430</v>
      </c>
      <c r="D11706" s="3731">
        <v>1</v>
      </c>
      <c r="E11706" s="643">
        <v>750</v>
      </c>
      <c r="F11706" s="3728">
        <f t="shared" si="4499"/>
        <v>750</v>
      </c>
      <c r="G11706" s="715">
        <v>0</v>
      </c>
      <c r="H11706" s="3731">
        <f t="shared" si="4496"/>
        <v>0</v>
      </c>
      <c r="I11706" s="3741" t="s">
        <v>3016</v>
      </c>
      <c r="J11706" s="3741"/>
      <c r="K11706" s="3743"/>
      <c r="L11706" s="3732"/>
      <c r="M11706" s="3732"/>
      <c r="N11706" s="643">
        <v>50</v>
      </c>
      <c r="O11706" s="643">
        <v>50</v>
      </c>
      <c r="P11706" s="643">
        <v>50</v>
      </c>
      <c r="Q11706" s="643"/>
      <c r="R11706" s="643"/>
      <c r="S11706" s="645"/>
      <c r="T11706" s="642"/>
      <c r="U11706" s="642"/>
      <c r="V11706" s="642"/>
      <c r="W11706" s="642"/>
      <c r="X11706" s="642"/>
      <c r="Y11706" s="642"/>
      <c r="Z11706" s="642"/>
      <c r="AA11706" s="717"/>
      <c r="AB11706" s="3731"/>
      <c r="AC11706" s="1507">
        <f t="shared" si="4488"/>
        <v>600</v>
      </c>
      <c r="AD11706" s="1508">
        <f t="shared" si="4489"/>
        <v>600</v>
      </c>
      <c r="AE11706" s="14">
        <f t="shared" si="4490"/>
        <v>-1500.5666666666666</v>
      </c>
      <c r="AF11706" s="14">
        <f t="shared" si="4491"/>
        <v>50</v>
      </c>
      <c r="AG11706" s="14">
        <f t="shared" si="4492"/>
        <v>12</v>
      </c>
      <c r="AH11706" s="14">
        <f t="shared" si="4493"/>
        <v>1512.5666666666666</v>
      </c>
      <c r="AI11706" s="14">
        <f t="shared" si="4494"/>
        <v>75628.333333333328</v>
      </c>
      <c r="AJ11706" s="3747"/>
    </row>
    <row r="11707" spans="1:36" s="3" customFormat="1" ht="15.75">
      <c r="A11707" s="3726">
        <v>251</v>
      </c>
      <c r="B11707" s="718" t="s">
        <v>8261</v>
      </c>
      <c r="C11707" s="712" t="s">
        <v>177</v>
      </c>
      <c r="D11707" s="713">
        <v>1</v>
      </c>
      <c r="E11707" s="714">
        <v>0</v>
      </c>
      <c r="F11707" s="3728">
        <f t="shared" si="4499"/>
        <v>0</v>
      </c>
      <c r="G11707" s="714">
        <v>1000</v>
      </c>
      <c r="H11707" s="3729">
        <f t="shared" si="4496"/>
        <v>1000</v>
      </c>
      <c r="I11707" s="716" t="s">
        <v>8348</v>
      </c>
      <c r="J11707" s="716"/>
      <c r="K11707" s="716"/>
      <c r="L11707" s="719"/>
      <c r="M11707" s="3730"/>
      <c r="N11707" s="642">
        <v>0</v>
      </c>
      <c r="O11707" s="642">
        <v>400</v>
      </c>
      <c r="P11707" s="642">
        <v>0</v>
      </c>
      <c r="Q11707" s="642"/>
      <c r="R11707" s="642"/>
      <c r="S11707" s="642"/>
      <c r="T11707" s="643"/>
      <c r="U11707" s="643"/>
      <c r="V11707" s="643"/>
      <c r="W11707" s="643"/>
      <c r="X11707" s="643"/>
      <c r="Y11707" s="643"/>
      <c r="Z11707" s="643"/>
      <c r="AA11707" s="717"/>
      <c r="AB11707" s="3731"/>
      <c r="AC11707" s="1507">
        <f t="shared" si="4488"/>
        <v>600</v>
      </c>
      <c r="AD11707" s="1508">
        <f t="shared" si="4489"/>
        <v>600</v>
      </c>
      <c r="AE11707" s="14">
        <f t="shared" si="4490"/>
        <v>-1500.5666666666666</v>
      </c>
      <c r="AF11707" s="14">
        <f t="shared" si="4491"/>
        <v>133.33333333333334</v>
      </c>
      <c r="AG11707" s="14">
        <f t="shared" si="4492"/>
        <v>4.5</v>
      </c>
      <c r="AH11707" s="14">
        <f t="shared" si="4493"/>
        <v>1505.0666666666666</v>
      </c>
      <c r="AI11707" s="14">
        <f t="shared" si="4494"/>
        <v>200675.55555555556</v>
      </c>
      <c r="AJ11707" s="3726"/>
    </row>
    <row r="11708" spans="1:36" s="3" customFormat="1" ht="15.75">
      <c r="A11708" s="3726">
        <v>252</v>
      </c>
      <c r="B11708" s="718" t="s">
        <v>8354</v>
      </c>
      <c r="C11708" s="712" t="s">
        <v>177</v>
      </c>
      <c r="D11708" s="713">
        <v>1</v>
      </c>
      <c r="E11708" s="714">
        <v>0</v>
      </c>
      <c r="F11708" s="3728">
        <f t="shared" si="4499"/>
        <v>0</v>
      </c>
      <c r="G11708" s="714">
        <v>500</v>
      </c>
      <c r="H11708" s="3729">
        <f t="shared" si="4496"/>
        <v>500</v>
      </c>
      <c r="I11708" s="716" t="s">
        <v>8348</v>
      </c>
      <c r="J11708" s="716"/>
      <c r="K11708" s="716"/>
      <c r="L11708" s="719"/>
      <c r="M11708" s="3730"/>
      <c r="N11708" s="642">
        <v>0</v>
      </c>
      <c r="O11708" s="642">
        <v>250</v>
      </c>
      <c r="P11708" s="642">
        <v>130</v>
      </c>
      <c r="Q11708" s="642"/>
      <c r="R11708" s="642"/>
      <c r="S11708" s="642"/>
      <c r="T11708" s="643"/>
      <c r="U11708" s="643"/>
      <c r="V11708" s="643"/>
      <c r="W11708" s="643"/>
      <c r="X11708" s="643"/>
      <c r="Y11708" s="643"/>
      <c r="Z11708" s="643"/>
      <c r="AA11708" s="717"/>
      <c r="AB11708" s="3731"/>
      <c r="AC11708" s="1507">
        <f t="shared" si="4488"/>
        <v>120</v>
      </c>
      <c r="AD11708" s="1508">
        <f t="shared" si="4489"/>
        <v>120</v>
      </c>
      <c r="AE11708" s="14">
        <f t="shared" si="4490"/>
        <v>-1500.5666666666666</v>
      </c>
      <c r="AF11708" s="14">
        <f t="shared" si="4491"/>
        <v>126.66666666666667</v>
      </c>
      <c r="AG11708" s="14">
        <f t="shared" si="4492"/>
        <v>0.94736842105263153</v>
      </c>
      <c r="AH11708" s="14">
        <f t="shared" si="4493"/>
        <v>1501.5140350877193</v>
      </c>
      <c r="AI11708" s="14">
        <f t="shared" si="4494"/>
        <v>190191.77777777778</v>
      </c>
      <c r="AJ11708" s="3726"/>
    </row>
    <row r="11709" spans="1:36" s="3" customFormat="1" ht="15.75">
      <c r="A11709" s="3726">
        <v>253</v>
      </c>
      <c r="B11709" s="3727" t="s">
        <v>2296</v>
      </c>
      <c r="C11709" s="3740" t="s">
        <v>65</v>
      </c>
      <c r="D11709" s="3731">
        <v>0</v>
      </c>
      <c r="E11709" s="643">
        <v>222</v>
      </c>
      <c r="F11709" s="3728">
        <f t="shared" si="4499"/>
        <v>0</v>
      </c>
      <c r="G11709" s="715">
        <v>0</v>
      </c>
      <c r="H11709" s="3731">
        <f t="shared" si="4496"/>
        <v>0</v>
      </c>
      <c r="I11709" s="3730" t="s">
        <v>3017</v>
      </c>
      <c r="J11709" s="3741">
        <v>44929</v>
      </c>
      <c r="K11709" s="3743"/>
      <c r="L11709" s="3744"/>
      <c r="M11709" s="3744"/>
      <c r="N11709" s="643">
        <v>0</v>
      </c>
      <c r="O11709" s="643">
        <v>5</v>
      </c>
      <c r="P11709" s="643">
        <v>2</v>
      </c>
      <c r="Q11709" s="643"/>
      <c r="R11709" s="3740"/>
      <c r="S11709" s="644"/>
      <c r="T11709" s="643"/>
      <c r="U11709" s="643"/>
      <c r="V11709" s="643"/>
      <c r="W11709" s="643"/>
      <c r="X11709" s="643"/>
      <c r="Y11709" s="643"/>
      <c r="Z11709" s="720"/>
      <c r="AA11709" s="643"/>
      <c r="AB11709" s="3731"/>
      <c r="AC11709" s="1507">
        <f t="shared" si="4488"/>
        <v>215</v>
      </c>
      <c r="AD11709" s="1508">
        <f t="shared" si="4489"/>
        <v>0</v>
      </c>
      <c r="AE11709" s="14">
        <f t="shared" si="4490"/>
        <v>-2.9333333333333331</v>
      </c>
      <c r="AF11709" s="14">
        <f t="shared" si="4491"/>
        <v>2.3333333333333335</v>
      </c>
      <c r="AG11709" s="14">
        <f t="shared" si="4492"/>
        <v>92.142857142857139</v>
      </c>
      <c r="AH11709" s="14">
        <f t="shared" si="4493"/>
        <v>95.076190476190476</v>
      </c>
      <c r="AI11709" s="14">
        <f t="shared" si="4494"/>
        <v>221.84444444444443</v>
      </c>
      <c r="AJ11709" s="3747"/>
    </row>
    <row r="11710" spans="1:36" s="3" customFormat="1" ht="15.75">
      <c r="A11710" s="3726">
        <v>254</v>
      </c>
      <c r="B11710" s="718" t="s">
        <v>4148</v>
      </c>
      <c r="C11710" s="719" t="s">
        <v>63</v>
      </c>
      <c r="D11710" s="3728">
        <v>1</v>
      </c>
      <c r="E11710" s="714">
        <v>1000</v>
      </c>
      <c r="F11710" s="3728">
        <f t="shared" si="4499"/>
        <v>1000</v>
      </c>
      <c r="G11710" s="715">
        <v>0</v>
      </c>
      <c r="H11710" s="3729">
        <f>G11710*D11710</f>
        <v>0</v>
      </c>
      <c r="I11710" s="716" t="s">
        <v>4342</v>
      </c>
      <c r="J11710" s="717"/>
      <c r="K11710" s="3732"/>
      <c r="L11710" s="3732"/>
      <c r="M11710" s="3732"/>
      <c r="N11710" s="642">
        <v>0</v>
      </c>
      <c r="O11710" s="642">
        <v>0</v>
      </c>
      <c r="P11710" s="642">
        <v>0</v>
      </c>
      <c r="Q11710" s="642"/>
      <c r="R11710" s="642"/>
      <c r="S11710" s="642"/>
      <c r="T11710" s="642"/>
      <c r="U11710" s="642"/>
      <c r="V11710" s="642"/>
      <c r="W11710" s="642"/>
      <c r="X11710" s="642"/>
      <c r="Y11710" s="642"/>
      <c r="Z11710" s="642"/>
      <c r="AA11710" s="717"/>
      <c r="AB11710" s="3731"/>
      <c r="AC11710" s="1507">
        <f t="shared" si="4488"/>
        <v>1000</v>
      </c>
      <c r="AD11710" s="1508">
        <f t="shared" si="4489"/>
        <v>1000</v>
      </c>
      <c r="AE11710" s="14">
        <f t="shared" si="4490"/>
        <v>-1500.5666666666666</v>
      </c>
      <c r="AF11710" s="14">
        <f t="shared" si="4491"/>
        <v>0</v>
      </c>
      <c r="AG11710" s="14" t="e">
        <f t="shared" si="4492"/>
        <v>#DIV/0!</v>
      </c>
      <c r="AH11710" s="14" t="e">
        <f t="shared" si="4493"/>
        <v>#DIV/0!</v>
      </c>
      <c r="AI11710" s="14">
        <f t="shared" si="4494"/>
        <v>1000</v>
      </c>
      <c r="AJ11710" s="3747"/>
    </row>
    <row r="11711" spans="1:36" s="3" customFormat="1" ht="15.75">
      <c r="A11711" s="3726">
        <v>255</v>
      </c>
      <c r="B11711" s="3727" t="s">
        <v>5428</v>
      </c>
      <c r="C11711" s="722" t="s">
        <v>66</v>
      </c>
      <c r="D11711" s="723">
        <v>18.28575</v>
      </c>
      <c r="E11711" s="714">
        <v>100</v>
      </c>
      <c r="F11711" s="3728">
        <f t="shared" si="4499"/>
        <v>1828.575</v>
      </c>
      <c r="G11711" s="715">
        <v>0</v>
      </c>
      <c r="H11711" s="3729">
        <f t="shared" ref="H11711:H11729" si="4500">D11711*G11711</f>
        <v>0</v>
      </c>
      <c r="I11711" s="3742">
        <v>44831</v>
      </c>
      <c r="J11711" s="3739"/>
      <c r="K11711" s="716"/>
      <c r="L11711" s="719" t="s">
        <v>5558</v>
      </c>
      <c r="M11711" s="3730">
        <v>44824</v>
      </c>
      <c r="N11711" s="642">
        <v>0</v>
      </c>
      <c r="O11711" s="642">
        <v>0</v>
      </c>
      <c r="P11711" s="642">
        <v>0</v>
      </c>
      <c r="Q11711" s="642"/>
      <c r="R11711" s="642"/>
      <c r="S11711" s="642"/>
      <c r="T11711" s="643"/>
      <c r="U11711" s="643"/>
      <c r="V11711" s="643"/>
      <c r="W11711" s="643"/>
      <c r="X11711" s="643"/>
      <c r="Y11711" s="643"/>
      <c r="Z11711" s="643"/>
      <c r="AA11711" s="717"/>
      <c r="AB11711" s="3731"/>
      <c r="AC11711" s="1507">
        <f t="shared" si="4488"/>
        <v>100</v>
      </c>
      <c r="AD11711" s="1508">
        <f t="shared" si="4489"/>
        <v>1828.575</v>
      </c>
      <c r="AE11711" s="14">
        <f t="shared" si="4490"/>
        <v>-1500.5666666666666</v>
      </c>
      <c r="AF11711" s="14">
        <f t="shared" si="4491"/>
        <v>0</v>
      </c>
      <c r="AG11711" s="14" t="e">
        <f t="shared" si="4492"/>
        <v>#DIV/0!</v>
      </c>
      <c r="AH11711" s="14" t="e">
        <f t="shared" si="4493"/>
        <v>#DIV/0!</v>
      </c>
      <c r="AI11711" s="14">
        <f t="shared" si="4494"/>
        <v>100</v>
      </c>
      <c r="AJ11711" s="3726"/>
    </row>
    <row r="11712" spans="1:36" s="3" customFormat="1" ht="15.75">
      <c r="A11712" s="3726">
        <v>256</v>
      </c>
      <c r="B11712" s="3727" t="s">
        <v>5429</v>
      </c>
      <c r="C11712" s="722" t="s">
        <v>66</v>
      </c>
      <c r="D11712" s="723">
        <v>43.512</v>
      </c>
      <c r="E11712" s="714">
        <v>200</v>
      </c>
      <c r="F11712" s="3728">
        <f t="shared" si="4499"/>
        <v>8702.4</v>
      </c>
      <c r="G11712" s="715">
        <v>0</v>
      </c>
      <c r="H11712" s="3729">
        <f t="shared" si="4500"/>
        <v>0</v>
      </c>
      <c r="I11712" s="3742">
        <v>44831</v>
      </c>
      <c r="J11712" s="3739"/>
      <c r="K11712" s="716"/>
      <c r="L11712" s="719" t="s">
        <v>5558</v>
      </c>
      <c r="M11712" s="3730">
        <v>44824</v>
      </c>
      <c r="N11712" s="642">
        <v>0</v>
      </c>
      <c r="O11712" s="642">
        <v>0</v>
      </c>
      <c r="P11712" s="642">
        <v>0</v>
      </c>
      <c r="Q11712" s="642"/>
      <c r="R11712" s="642"/>
      <c r="S11712" s="642"/>
      <c r="T11712" s="643"/>
      <c r="U11712" s="643"/>
      <c r="V11712" s="643"/>
      <c r="W11712" s="643"/>
      <c r="X11712" s="643"/>
      <c r="Y11712" s="643"/>
      <c r="Z11712" s="643"/>
      <c r="AA11712" s="717"/>
      <c r="AB11712" s="3731"/>
      <c r="AC11712" s="1507">
        <f t="shared" si="4488"/>
        <v>200</v>
      </c>
      <c r="AD11712" s="1508">
        <f t="shared" si="4489"/>
        <v>8702.4</v>
      </c>
      <c r="AE11712" s="14">
        <f t="shared" si="4490"/>
        <v>-1500.5666666666666</v>
      </c>
      <c r="AF11712" s="14">
        <f t="shared" si="4491"/>
        <v>0</v>
      </c>
      <c r="AG11712" s="14" t="e">
        <f t="shared" si="4492"/>
        <v>#DIV/0!</v>
      </c>
      <c r="AH11712" s="14" t="e">
        <f t="shared" si="4493"/>
        <v>#DIV/0!</v>
      </c>
      <c r="AI11712" s="14">
        <f t="shared" si="4494"/>
        <v>200</v>
      </c>
      <c r="AJ11712" s="3726"/>
    </row>
    <row r="11713" spans="1:36" s="3" customFormat="1" ht="15.75">
      <c r="A11713" s="3726">
        <v>257</v>
      </c>
      <c r="B11713" s="936" t="s">
        <v>5496</v>
      </c>
      <c r="C11713" s="722" t="s">
        <v>66</v>
      </c>
      <c r="D11713" s="723">
        <v>17.3505</v>
      </c>
      <c r="E11713" s="714">
        <v>420</v>
      </c>
      <c r="F11713" s="3728">
        <f t="shared" si="4499"/>
        <v>7287.21</v>
      </c>
      <c r="G11713" s="715">
        <v>0</v>
      </c>
      <c r="H11713" s="3729">
        <f t="shared" si="4500"/>
        <v>0</v>
      </c>
      <c r="I11713" s="3742">
        <v>44831</v>
      </c>
      <c r="J11713" s="3739"/>
      <c r="K11713" s="716"/>
      <c r="L11713" s="719" t="s">
        <v>5558</v>
      </c>
      <c r="M11713" s="3730">
        <v>44824</v>
      </c>
      <c r="N11713" s="642">
        <v>0</v>
      </c>
      <c r="O11713" s="642">
        <v>0</v>
      </c>
      <c r="P11713" s="642">
        <v>0</v>
      </c>
      <c r="Q11713" s="642"/>
      <c r="R11713" s="642"/>
      <c r="S11713" s="642"/>
      <c r="T11713" s="643"/>
      <c r="U11713" s="643"/>
      <c r="V11713" s="643"/>
      <c r="W11713" s="643"/>
      <c r="X11713" s="643"/>
      <c r="Y11713" s="643"/>
      <c r="Z11713" s="643"/>
      <c r="AA11713" s="717"/>
      <c r="AB11713" s="3731"/>
      <c r="AC11713" s="1507">
        <f t="shared" ref="AC11713:AC11733" si="4501">E11713+G11713-N11713-O11713-AA11713-P11713-Q11713-R11713-S11713-T11713-U11713-V11713-W11713-X11713-Y11713</f>
        <v>420</v>
      </c>
      <c r="AD11713" s="1508">
        <f t="shared" ref="AD11713:AD11733" si="4502">D11713*AC11713</f>
        <v>7287.21</v>
      </c>
      <c r="AE11713" s="14">
        <f t="shared" ref="AE11713:AE11733" si="4503">(J11713-"01.04.2023")/30</f>
        <v>-1500.5666666666666</v>
      </c>
      <c r="AF11713" s="14">
        <f t="shared" ref="AF11713:AF11733" si="4504">(N11713+O11713+P11713+Q11713+R11713+S11713+T11713+U11713+V11713+W11713+X11713+Y11713)/3</f>
        <v>0</v>
      </c>
      <c r="AG11713" s="14" t="e">
        <f t="shared" ref="AG11713:AG11733" si="4505">AC11713/AF11713</f>
        <v>#DIV/0!</v>
      </c>
      <c r="AH11713" s="14" t="e">
        <f t="shared" ref="AH11713:AH11733" si="4506">AG11713-AE11713</f>
        <v>#DIV/0!</v>
      </c>
      <c r="AI11713" s="14">
        <f t="shared" ref="AI11713:AI11733" si="4507">AC11713-(AE11713*AF11713)</f>
        <v>420</v>
      </c>
      <c r="AJ11713" s="3726"/>
    </row>
    <row r="11714" spans="1:36" s="3" customFormat="1" ht="15.75">
      <c r="A11714" s="3726">
        <v>258</v>
      </c>
      <c r="B11714" s="936" t="s">
        <v>5497</v>
      </c>
      <c r="C11714" s="722" t="s">
        <v>66</v>
      </c>
      <c r="D11714" s="723">
        <v>18.3825</v>
      </c>
      <c r="E11714" s="714">
        <v>300</v>
      </c>
      <c r="F11714" s="3728">
        <f t="shared" si="4499"/>
        <v>5514.75</v>
      </c>
      <c r="G11714" s="715">
        <v>0</v>
      </c>
      <c r="H11714" s="3729">
        <f t="shared" si="4500"/>
        <v>0</v>
      </c>
      <c r="I11714" s="3742">
        <v>44831</v>
      </c>
      <c r="J11714" s="3739"/>
      <c r="K11714" s="716"/>
      <c r="L11714" s="719" t="s">
        <v>5558</v>
      </c>
      <c r="M11714" s="3730">
        <v>44824</v>
      </c>
      <c r="N11714" s="642">
        <v>0</v>
      </c>
      <c r="O11714" s="642">
        <v>0</v>
      </c>
      <c r="P11714" s="642">
        <v>0</v>
      </c>
      <c r="Q11714" s="642"/>
      <c r="R11714" s="642"/>
      <c r="S11714" s="642"/>
      <c r="T11714" s="643"/>
      <c r="U11714" s="643"/>
      <c r="V11714" s="643"/>
      <c r="W11714" s="643"/>
      <c r="X11714" s="643"/>
      <c r="Y11714" s="643"/>
      <c r="Z11714" s="643"/>
      <c r="AA11714" s="717"/>
      <c r="AB11714" s="3731"/>
      <c r="AC11714" s="1507">
        <f t="shared" si="4501"/>
        <v>300</v>
      </c>
      <c r="AD11714" s="1508">
        <f t="shared" si="4502"/>
        <v>5514.75</v>
      </c>
      <c r="AE11714" s="14">
        <f t="shared" si="4503"/>
        <v>-1500.5666666666666</v>
      </c>
      <c r="AF11714" s="14">
        <f t="shared" si="4504"/>
        <v>0</v>
      </c>
      <c r="AG11714" s="14" t="e">
        <f t="shared" si="4505"/>
        <v>#DIV/0!</v>
      </c>
      <c r="AH11714" s="14" t="e">
        <f t="shared" si="4506"/>
        <v>#DIV/0!</v>
      </c>
      <c r="AI11714" s="14">
        <f t="shared" si="4507"/>
        <v>300</v>
      </c>
      <c r="AJ11714" s="3726"/>
    </row>
    <row r="11715" spans="1:36" s="3" customFormat="1" ht="15.75">
      <c r="A11715" s="3726">
        <v>259</v>
      </c>
      <c r="B11715" s="3727" t="s">
        <v>5345</v>
      </c>
      <c r="C11715" s="722" t="s">
        <v>66</v>
      </c>
      <c r="D11715" s="723">
        <v>17.672999999999998</v>
      </c>
      <c r="E11715" s="714">
        <v>100</v>
      </c>
      <c r="F11715" s="3728">
        <f t="shared" si="4499"/>
        <v>1767.2999999999997</v>
      </c>
      <c r="G11715" s="715">
        <v>0</v>
      </c>
      <c r="H11715" s="3729">
        <f t="shared" si="4500"/>
        <v>0</v>
      </c>
      <c r="I11715" s="3742">
        <v>44831</v>
      </c>
      <c r="J11715" s="3739"/>
      <c r="K11715" s="716"/>
      <c r="L11715" s="719" t="s">
        <v>5558</v>
      </c>
      <c r="M11715" s="3730">
        <v>44824</v>
      </c>
      <c r="N11715" s="642">
        <v>0</v>
      </c>
      <c r="O11715" s="642">
        <v>0</v>
      </c>
      <c r="P11715" s="642">
        <v>0</v>
      </c>
      <c r="Q11715" s="642"/>
      <c r="R11715" s="642"/>
      <c r="S11715" s="642"/>
      <c r="T11715" s="643"/>
      <c r="U11715" s="643"/>
      <c r="V11715" s="643"/>
      <c r="W11715" s="643"/>
      <c r="X11715" s="643"/>
      <c r="Y11715" s="643"/>
      <c r="Z11715" s="643"/>
      <c r="AA11715" s="717"/>
      <c r="AB11715" s="3731"/>
      <c r="AC11715" s="1507">
        <f t="shared" si="4501"/>
        <v>100</v>
      </c>
      <c r="AD11715" s="1508">
        <f t="shared" si="4502"/>
        <v>1767.2999999999997</v>
      </c>
      <c r="AE11715" s="14">
        <f t="shared" si="4503"/>
        <v>-1500.5666666666666</v>
      </c>
      <c r="AF11715" s="14">
        <f t="shared" si="4504"/>
        <v>0</v>
      </c>
      <c r="AG11715" s="14" t="e">
        <f t="shared" si="4505"/>
        <v>#DIV/0!</v>
      </c>
      <c r="AH11715" s="14" t="e">
        <f t="shared" si="4506"/>
        <v>#DIV/0!</v>
      </c>
      <c r="AI11715" s="14">
        <f t="shared" si="4507"/>
        <v>100</v>
      </c>
      <c r="AJ11715" s="3726"/>
    </row>
    <row r="11716" spans="1:36" s="3" customFormat="1" ht="15.75">
      <c r="A11716" s="3726">
        <v>260</v>
      </c>
      <c r="B11716" s="3734" t="s">
        <v>4653</v>
      </c>
      <c r="C11716" s="719" t="s">
        <v>156</v>
      </c>
      <c r="D11716" s="3728">
        <v>1</v>
      </c>
      <c r="E11716" s="719">
        <v>181</v>
      </c>
      <c r="F11716" s="3728">
        <f t="shared" si="4499"/>
        <v>181</v>
      </c>
      <c r="G11716" s="715">
        <v>0</v>
      </c>
      <c r="H11716" s="3731">
        <f t="shared" si="4500"/>
        <v>0</v>
      </c>
      <c r="I11716" s="3735">
        <v>44777</v>
      </c>
      <c r="J11716" s="3735"/>
      <c r="K11716" s="3743"/>
      <c r="L11716" s="3744"/>
      <c r="M11716" s="3744"/>
      <c r="N11716" s="643">
        <v>5</v>
      </c>
      <c r="O11716" s="642">
        <v>11</v>
      </c>
      <c r="P11716" s="643">
        <v>0</v>
      </c>
      <c r="Q11716" s="643"/>
      <c r="R11716" s="643"/>
      <c r="S11716" s="644"/>
      <c r="T11716" s="643"/>
      <c r="U11716" s="643"/>
      <c r="V11716" s="643"/>
      <c r="W11716" s="643"/>
      <c r="X11716" s="643"/>
      <c r="Y11716" s="643"/>
      <c r="Z11716" s="720"/>
      <c r="AA11716" s="717"/>
      <c r="AB11716" s="3731"/>
      <c r="AC11716" s="1507">
        <f t="shared" si="4501"/>
        <v>165</v>
      </c>
      <c r="AD11716" s="1508">
        <f t="shared" si="4502"/>
        <v>165</v>
      </c>
      <c r="AE11716" s="14">
        <f t="shared" si="4503"/>
        <v>-1500.5666666666666</v>
      </c>
      <c r="AF11716" s="14">
        <f t="shared" si="4504"/>
        <v>5.333333333333333</v>
      </c>
      <c r="AG11716" s="14">
        <f t="shared" si="4505"/>
        <v>30.9375</v>
      </c>
      <c r="AH11716" s="14">
        <f t="shared" si="4506"/>
        <v>1531.5041666666666</v>
      </c>
      <c r="AI11716" s="14">
        <f t="shared" si="4507"/>
        <v>8168.0222222222219</v>
      </c>
      <c r="AJ11716" s="3747"/>
    </row>
    <row r="11717" spans="1:36" s="3" customFormat="1" ht="15.75">
      <c r="A11717" s="3726">
        <v>262</v>
      </c>
      <c r="B11717" s="3727" t="s">
        <v>3032</v>
      </c>
      <c r="C11717" s="3740" t="s">
        <v>234</v>
      </c>
      <c r="D11717" s="3731">
        <v>1</v>
      </c>
      <c r="E11717" s="643">
        <v>80</v>
      </c>
      <c r="F11717" s="3728">
        <f t="shared" si="4499"/>
        <v>80</v>
      </c>
      <c r="G11717" s="715">
        <v>0</v>
      </c>
      <c r="H11717" s="3731">
        <f t="shared" si="4500"/>
        <v>0</v>
      </c>
      <c r="I11717" s="3741" t="s">
        <v>3014</v>
      </c>
      <c r="J11717" s="3741"/>
      <c r="K11717" s="3743"/>
      <c r="L11717" s="3732"/>
      <c r="M11717" s="3732"/>
      <c r="N11717" s="643">
        <v>0</v>
      </c>
      <c r="O11717" s="643">
        <v>0</v>
      </c>
      <c r="P11717" s="643">
        <v>0</v>
      </c>
      <c r="Q11717" s="643"/>
      <c r="R11717" s="643"/>
      <c r="S11717" s="645"/>
      <c r="T11717" s="642"/>
      <c r="U11717" s="642"/>
      <c r="V11717" s="642"/>
      <c r="W11717" s="642"/>
      <c r="X11717" s="642"/>
      <c r="Y11717" s="642"/>
      <c r="Z11717" s="720"/>
      <c r="AA11717" s="717"/>
      <c r="AB11717" s="3731"/>
      <c r="AC11717" s="1507">
        <f t="shared" si="4501"/>
        <v>80</v>
      </c>
      <c r="AD11717" s="1508">
        <f t="shared" si="4502"/>
        <v>80</v>
      </c>
      <c r="AE11717" s="14">
        <f t="shared" si="4503"/>
        <v>-1500.5666666666666</v>
      </c>
      <c r="AF11717" s="14">
        <f t="shared" si="4504"/>
        <v>0</v>
      </c>
      <c r="AG11717" s="14" t="e">
        <f t="shared" si="4505"/>
        <v>#DIV/0!</v>
      </c>
      <c r="AH11717" s="14" t="e">
        <f t="shared" si="4506"/>
        <v>#DIV/0!</v>
      </c>
      <c r="AI11717" s="14">
        <f t="shared" si="4507"/>
        <v>80</v>
      </c>
      <c r="AJ11717" s="3747"/>
    </row>
    <row r="11718" spans="1:36" s="3" customFormat="1" ht="15.75">
      <c r="A11718" s="3726">
        <v>263</v>
      </c>
      <c r="B11718" s="3727" t="s">
        <v>5258</v>
      </c>
      <c r="C11718" s="3740" t="s">
        <v>309</v>
      </c>
      <c r="D11718" s="3728">
        <v>1</v>
      </c>
      <c r="E11718" s="714">
        <v>7970</v>
      </c>
      <c r="F11718" s="3728">
        <f t="shared" si="4499"/>
        <v>7970</v>
      </c>
      <c r="G11718" s="715">
        <v>0</v>
      </c>
      <c r="H11718" s="3729">
        <f t="shared" si="4500"/>
        <v>0</v>
      </c>
      <c r="I11718" s="3742">
        <v>44810</v>
      </c>
      <c r="J11718" s="3739"/>
      <c r="K11718" s="716"/>
      <c r="L11718" s="719"/>
      <c r="M11718" s="3730"/>
      <c r="N11718" s="642">
        <v>2250</v>
      </c>
      <c r="O11718" s="642">
        <v>2770</v>
      </c>
      <c r="P11718" s="642">
        <v>2190</v>
      </c>
      <c r="Q11718" s="642"/>
      <c r="R11718" s="642"/>
      <c r="S11718" s="642"/>
      <c r="T11718" s="643"/>
      <c r="U11718" s="643"/>
      <c r="V11718" s="643"/>
      <c r="W11718" s="643"/>
      <c r="X11718" s="643"/>
      <c r="Y11718" s="643"/>
      <c r="Z11718" s="643"/>
      <c r="AA11718" s="717"/>
      <c r="AB11718" s="3731"/>
      <c r="AC11718" s="1507">
        <f t="shared" si="4501"/>
        <v>760</v>
      </c>
      <c r="AD11718" s="1508">
        <f t="shared" si="4502"/>
        <v>760</v>
      </c>
      <c r="AE11718" s="14">
        <f t="shared" si="4503"/>
        <v>-1500.5666666666666</v>
      </c>
      <c r="AF11718" s="14">
        <f t="shared" si="4504"/>
        <v>2403.3333333333335</v>
      </c>
      <c r="AG11718" s="14">
        <f t="shared" si="4505"/>
        <v>0.31622746185852979</v>
      </c>
      <c r="AH11718" s="14">
        <f t="shared" si="4506"/>
        <v>1500.8828941285251</v>
      </c>
      <c r="AI11718" s="14">
        <f t="shared" si="4507"/>
        <v>3607121.888888889</v>
      </c>
      <c r="AJ11718" s="3726"/>
    </row>
    <row r="11719" spans="1:36" s="3" customFormat="1" ht="15.75">
      <c r="A11719" s="3726">
        <v>265</v>
      </c>
      <c r="B11719" s="3746" t="s">
        <v>4564</v>
      </c>
      <c r="C11719" s="719" t="s">
        <v>63</v>
      </c>
      <c r="D11719" s="3750">
        <v>1</v>
      </c>
      <c r="E11719" s="719">
        <v>286</v>
      </c>
      <c r="F11719" s="3728">
        <f t="shared" si="4499"/>
        <v>286</v>
      </c>
      <c r="G11719" s="715">
        <v>0</v>
      </c>
      <c r="H11719" s="3731">
        <f t="shared" si="4500"/>
        <v>0</v>
      </c>
      <c r="I11719" s="3735">
        <v>44777</v>
      </c>
      <c r="J11719" s="3735"/>
      <c r="K11719" s="3743"/>
      <c r="L11719" s="3744"/>
      <c r="M11719" s="3744"/>
      <c r="N11719" s="643">
        <v>246</v>
      </c>
      <c r="O11719" s="643">
        <v>20</v>
      </c>
      <c r="P11719" s="643">
        <v>10</v>
      </c>
      <c r="Q11719" s="643"/>
      <c r="R11719" s="643"/>
      <c r="S11719" s="644"/>
      <c r="T11719" s="643"/>
      <c r="U11719" s="643"/>
      <c r="V11719" s="643"/>
      <c r="W11719" s="643"/>
      <c r="X11719" s="643"/>
      <c r="Y11719" s="643"/>
      <c r="Z11719" s="720"/>
      <c r="AA11719" s="717"/>
      <c r="AB11719" s="3731"/>
      <c r="AC11719" s="1507">
        <f t="shared" si="4501"/>
        <v>10</v>
      </c>
      <c r="AD11719" s="1508">
        <f t="shared" si="4502"/>
        <v>10</v>
      </c>
      <c r="AE11719" s="14">
        <f t="shared" si="4503"/>
        <v>-1500.5666666666666</v>
      </c>
      <c r="AF11719" s="14">
        <f t="shared" si="4504"/>
        <v>92</v>
      </c>
      <c r="AG11719" s="14">
        <f t="shared" si="4505"/>
        <v>0.10869565217391304</v>
      </c>
      <c r="AH11719" s="14">
        <f t="shared" si="4506"/>
        <v>1500.6753623188406</v>
      </c>
      <c r="AI11719" s="14">
        <f t="shared" si="4507"/>
        <v>138062.13333333333</v>
      </c>
      <c r="AJ11719" s="3747"/>
    </row>
    <row r="11720" spans="1:36" s="3" customFormat="1" ht="15.75">
      <c r="A11720" s="3726">
        <v>266</v>
      </c>
      <c r="B11720" s="3751" t="s">
        <v>4557</v>
      </c>
      <c r="C11720" s="3745" t="s">
        <v>66</v>
      </c>
      <c r="D11720" s="3749">
        <v>0.28000000000000003</v>
      </c>
      <c r="E11720" s="714">
        <v>40</v>
      </c>
      <c r="F11720" s="3728">
        <f t="shared" si="4499"/>
        <v>11.200000000000001</v>
      </c>
      <c r="G11720" s="715">
        <v>0</v>
      </c>
      <c r="H11720" s="3729">
        <f t="shared" si="4500"/>
        <v>0</v>
      </c>
      <c r="I11720" s="3742">
        <v>44775</v>
      </c>
      <c r="J11720" s="3739"/>
      <c r="K11720" s="716"/>
      <c r="L11720" s="719" t="s">
        <v>1938</v>
      </c>
      <c r="M11720" s="3730">
        <v>44769</v>
      </c>
      <c r="N11720" s="642">
        <v>0</v>
      </c>
      <c r="O11720" s="642">
        <v>0</v>
      </c>
      <c r="P11720" s="642">
        <v>0</v>
      </c>
      <c r="Q11720" s="642"/>
      <c r="R11720" s="642"/>
      <c r="S11720" s="642"/>
      <c r="T11720" s="643"/>
      <c r="U11720" s="643"/>
      <c r="V11720" s="643"/>
      <c r="W11720" s="643"/>
      <c r="X11720" s="643"/>
      <c r="Y11720" s="643"/>
      <c r="Z11720" s="643"/>
      <c r="AA11720" s="717"/>
      <c r="AB11720" s="3731"/>
      <c r="AC11720" s="1507">
        <f t="shared" si="4501"/>
        <v>40</v>
      </c>
      <c r="AD11720" s="1508">
        <f t="shared" si="4502"/>
        <v>11.200000000000001</v>
      </c>
      <c r="AE11720" s="14">
        <f t="shared" si="4503"/>
        <v>-1500.5666666666666</v>
      </c>
      <c r="AF11720" s="14">
        <f t="shared" si="4504"/>
        <v>0</v>
      </c>
      <c r="AG11720" s="14" t="e">
        <f t="shared" si="4505"/>
        <v>#DIV/0!</v>
      </c>
      <c r="AH11720" s="14" t="e">
        <f t="shared" si="4506"/>
        <v>#DIV/0!</v>
      </c>
      <c r="AI11720" s="14">
        <f t="shared" si="4507"/>
        <v>40</v>
      </c>
      <c r="AJ11720" s="3726"/>
    </row>
    <row r="11721" spans="1:36" s="3" customFormat="1" ht="15.75">
      <c r="A11721" s="3726">
        <v>267</v>
      </c>
      <c r="B11721" s="3751" t="s">
        <v>4557</v>
      </c>
      <c r="C11721" s="3745" t="s">
        <v>66</v>
      </c>
      <c r="D11721" s="3749">
        <v>0.28000000000000003</v>
      </c>
      <c r="E11721" s="714">
        <v>230</v>
      </c>
      <c r="F11721" s="3728">
        <f t="shared" si="4499"/>
        <v>64.400000000000006</v>
      </c>
      <c r="G11721" s="715">
        <v>0</v>
      </c>
      <c r="H11721" s="3729">
        <f t="shared" si="4500"/>
        <v>0</v>
      </c>
      <c r="I11721" s="3742">
        <v>44775</v>
      </c>
      <c r="J11721" s="3739"/>
      <c r="K11721" s="716"/>
      <c r="L11721" s="719" t="s">
        <v>1938</v>
      </c>
      <c r="M11721" s="3730">
        <v>44769</v>
      </c>
      <c r="N11721" s="642">
        <v>0</v>
      </c>
      <c r="O11721" s="642">
        <v>0</v>
      </c>
      <c r="P11721" s="642">
        <v>0</v>
      </c>
      <c r="Q11721" s="642"/>
      <c r="R11721" s="642"/>
      <c r="S11721" s="642"/>
      <c r="T11721" s="643"/>
      <c r="U11721" s="643"/>
      <c r="V11721" s="643"/>
      <c r="W11721" s="643"/>
      <c r="X11721" s="643"/>
      <c r="Y11721" s="643"/>
      <c r="Z11721" s="643"/>
      <c r="AA11721" s="717"/>
      <c r="AB11721" s="3731"/>
      <c r="AC11721" s="1507">
        <f t="shared" si="4501"/>
        <v>230</v>
      </c>
      <c r="AD11721" s="1508">
        <f t="shared" si="4502"/>
        <v>64.400000000000006</v>
      </c>
      <c r="AE11721" s="14">
        <f t="shared" si="4503"/>
        <v>-1500.5666666666666</v>
      </c>
      <c r="AF11721" s="14">
        <f t="shared" si="4504"/>
        <v>0</v>
      </c>
      <c r="AG11721" s="14" t="e">
        <f t="shared" si="4505"/>
        <v>#DIV/0!</v>
      </c>
      <c r="AH11721" s="14" t="e">
        <f t="shared" si="4506"/>
        <v>#DIV/0!</v>
      </c>
      <c r="AI11721" s="14">
        <f t="shared" si="4507"/>
        <v>230</v>
      </c>
      <c r="AJ11721" s="3726"/>
    </row>
    <row r="11722" spans="1:36" s="3" customFormat="1" ht="15.75">
      <c r="A11722" s="3726">
        <v>268</v>
      </c>
      <c r="B11722" s="3751" t="s">
        <v>4556</v>
      </c>
      <c r="C11722" s="3745" t="s">
        <v>66</v>
      </c>
      <c r="D11722" s="3749">
        <v>0.28000000000000003</v>
      </c>
      <c r="E11722" s="714">
        <v>60</v>
      </c>
      <c r="F11722" s="3728">
        <f t="shared" si="4499"/>
        <v>16.8</v>
      </c>
      <c r="G11722" s="715">
        <v>0</v>
      </c>
      <c r="H11722" s="3729">
        <f t="shared" si="4500"/>
        <v>0</v>
      </c>
      <c r="I11722" s="3742">
        <v>44775</v>
      </c>
      <c r="J11722" s="3739"/>
      <c r="K11722" s="716"/>
      <c r="L11722" s="719" t="s">
        <v>1938</v>
      </c>
      <c r="M11722" s="3730">
        <v>44769</v>
      </c>
      <c r="N11722" s="642">
        <v>0</v>
      </c>
      <c r="O11722" s="642">
        <v>0</v>
      </c>
      <c r="P11722" s="642">
        <v>0</v>
      </c>
      <c r="Q11722" s="642"/>
      <c r="R11722" s="642"/>
      <c r="S11722" s="642"/>
      <c r="T11722" s="643"/>
      <c r="U11722" s="643"/>
      <c r="V11722" s="643"/>
      <c r="W11722" s="643"/>
      <c r="X11722" s="643"/>
      <c r="Y11722" s="643"/>
      <c r="Z11722" s="643"/>
      <c r="AA11722" s="717"/>
      <c r="AB11722" s="3731"/>
      <c r="AC11722" s="1507">
        <f t="shared" si="4501"/>
        <v>60</v>
      </c>
      <c r="AD11722" s="1508">
        <f t="shared" si="4502"/>
        <v>16.8</v>
      </c>
      <c r="AE11722" s="14">
        <f t="shared" si="4503"/>
        <v>-1500.5666666666666</v>
      </c>
      <c r="AF11722" s="14">
        <f t="shared" si="4504"/>
        <v>0</v>
      </c>
      <c r="AG11722" s="14" t="e">
        <f t="shared" si="4505"/>
        <v>#DIV/0!</v>
      </c>
      <c r="AH11722" s="14" t="e">
        <f t="shared" si="4506"/>
        <v>#DIV/0!</v>
      </c>
      <c r="AI11722" s="14">
        <f t="shared" si="4507"/>
        <v>60</v>
      </c>
      <c r="AJ11722" s="3726"/>
    </row>
    <row r="11723" spans="1:36" s="3" customFormat="1" ht="15.75">
      <c r="A11723" s="3726">
        <v>269</v>
      </c>
      <c r="B11723" s="3746" t="s">
        <v>4565</v>
      </c>
      <c r="C11723" s="719" t="s">
        <v>63</v>
      </c>
      <c r="D11723" s="3728">
        <v>1</v>
      </c>
      <c r="E11723" s="719">
        <v>40</v>
      </c>
      <c r="F11723" s="3728">
        <f t="shared" si="4499"/>
        <v>40</v>
      </c>
      <c r="G11723" s="715">
        <v>0</v>
      </c>
      <c r="H11723" s="3731">
        <f t="shared" si="4500"/>
        <v>0</v>
      </c>
      <c r="I11723" s="3735">
        <v>44777</v>
      </c>
      <c r="J11723" s="3735"/>
      <c r="K11723" s="3743"/>
      <c r="L11723" s="3744"/>
      <c r="M11723" s="3744"/>
      <c r="N11723" s="643">
        <v>0</v>
      </c>
      <c r="O11723" s="643">
        <v>0</v>
      </c>
      <c r="P11723" s="643">
        <v>0</v>
      </c>
      <c r="Q11723" s="643"/>
      <c r="R11723" s="643"/>
      <c r="S11723" s="644"/>
      <c r="T11723" s="643"/>
      <c r="U11723" s="643"/>
      <c r="V11723" s="643"/>
      <c r="W11723" s="643"/>
      <c r="X11723" s="643"/>
      <c r="Y11723" s="643"/>
      <c r="Z11723" s="720"/>
      <c r="AA11723" s="717"/>
      <c r="AB11723" s="3731"/>
      <c r="AC11723" s="1507">
        <f t="shared" si="4501"/>
        <v>40</v>
      </c>
      <c r="AD11723" s="1508">
        <f t="shared" si="4502"/>
        <v>40</v>
      </c>
      <c r="AE11723" s="14">
        <f t="shared" si="4503"/>
        <v>-1500.5666666666666</v>
      </c>
      <c r="AF11723" s="14">
        <f t="shared" si="4504"/>
        <v>0</v>
      </c>
      <c r="AG11723" s="14" t="e">
        <f t="shared" si="4505"/>
        <v>#DIV/0!</v>
      </c>
      <c r="AH11723" s="14" t="e">
        <f t="shared" si="4506"/>
        <v>#DIV/0!</v>
      </c>
      <c r="AI11723" s="14">
        <f t="shared" si="4507"/>
        <v>40</v>
      </c>
      <c r="AJ11723" s="3747"/>
    </row>
    <row r="11724" spans="1:36" s="3" customFormat="1" ht="15.75">
      <c r="A11724" s="3726">
        <v>270</v>
      </c>
      <c r="B11724" s="3746" t="s">
        <v>4881</v>
      </c>
      <c r="C11724" s="719" t="s">
        <v>63</v>
      </c>
      <c r="D11724" s="3728">
        <v>1</v>
      </c>
      <c r="E11724" s="719">
        <v>10</v>
      </c>
      <c r="F11724" s="3728">
        <f t="shared" si="4499"/>
        <v>10</v>
      </c>
      <c r="G11724" s="715">
        <v>0</v>
      </c>
      <c r="H11724" s="3731">
        <f t="shared" si="4500"/>
        <v>0</v>
      </c>
      <c r="I11724" s="3735">
        <v>44777</v>
      </c>
      <c r="J11724" s="3735"/>
      <c r="K11724" s="3743"/>
      <c r="L11724" s="3744"/>
      <c r="M11724" s="3744"/>
      <c r="N11724" s="643">
        <v>0</v>
      </c>
      <c r="O11724" s="643">
        <v>0</v>
      </c>
      <c r="P11724" s="643">
        <v>0</v>
      </c>
      <c r="Q11724" s="643"/>
      <c r="R11724" s="643"/>
      <c r="S11724" s="644"/>
      <c r="T11724" s="643"/>
      <c r="U11724" s="643"/>
      <c r="V11724" s="643"/>
      <c r="W11724" s="643"/>
      <c r="X11724" s="643"/>
      <c r="Y11724" s="643"/>
      <c r="Z11724" s="720"/>
      <c r="AA11724" s="717"/>
      <c r="AB11724" s="3731"/>
      <c r="AC11724" s="1507">
        <f t="shared" si="4501"/>
        <v>10</v>
      </c>
      <c r="AD11724" s="1508">
        <f t="shared" si="4502"/>
        <v>10</v>
      </c>
      <c r="AE11724" s="14">
        <f t="shared" si="4503"/>
        <v>-1500.5666666666666</v>
      </c>
      <c r="AF11724" s="14">
        <f t="shared" si="4504"/>
        <v>0</v>
      </c>
      <c r="AG11724" s="14" t="e">
        <f t="shared" si="4505"/>
        <v>#DIV/0!</v>
      </c>
      <c r="AH11724" s="14" t="e">
        <f t="shared" si="4506"/>
        <v>#DIV/0!</v>
      </c>
      <c r="AI11724" s="14">
        <f t="shared" si="4507"/>
        <v>10</v>
      </c>
      <c r="AJ11724" s="3747"/>
    </row>
    <row r="11725" spans="1:36" s="3" customFormat="1" ht="15.75">
      <c r="A11725" s="3726">
        <v>271</v>
      </c>
      <c r="B11725" s="3752" t="s">
        <v>6996</v>
      </c>
      <c r="C11725" s="712" t="s">
        <v>181</v>
      </c>
      <c r="D11725" s="713">
        <v>1</v>
      </c>
      <c r="E11725" s="714">
        <v>2000</v>
      </c>
      <c r="F11725" s="3728">
        <f t="shared" si="4499"/>
        <v>2000</v>
      </c>
      <c r="G11725" s="715">
        <v>0</v>
      </c>
      <c r="H11725" s="3729">
        <f t="shared" si="4500"/>
        <v>0</v>
      </c>
      <c r="I11725" s="716" t="s">
        <v>7568</v>
      </c>
      <c r="J11725" s="716"/>
      <c r="K11725" s="716"/>
      <c r="L11725" s="719"/>
      <c r="M11725" s="3730"/>
      <c r="N11725" s="642">
        <v>0</v>
      </c>
      <c r="O11725" s="642">
        <v>247</v>
      </c>
      <c r="P11725" s="642">
        <v>408</v>
      </c>
      <c r="Q11725" s="642"/>
      <c r="R11725" s="642"/>
      <c r="S11725" s="642"/>
      <c r="T11725" s="643"/>
      <c r="U11725" s="643"/>
      <c r="V11725" s="643"/>
      <c r="W11725" s="643"/>
      <c r="X11725" s="643"/>
      <c r="Y11725" s="643"/>
      <c r="Z11725" s="643"/>
      <c r="AA11725" s="717"/>
      <c r="AB11725" s="3731"/>
      <c r="AC11725" s="1507">
        <f t="shared" si="4501"/>
        <v>1345</v>
      </c>
      <c r="AD11725" s="1508">
        <f t="shared" si="4502"/>
        <v>1345</v>
      </c>
      <c r="AE11725" s="14">
        <f t="shared" si="4503"/>
        <v>-1500.5666666666666</v>
      </c>
      <c r="AF11725" s="14">
        <f t="shared" si="4504"/>
        <v>218.33333333333334</v>
      </c>
      <c r="AG11725" s="14">
        <f t="shared" si="4505"/>
        <v>6.1603053435114505</v>
      </c>
      <c r="AH11725" s="14">
        <f t="shared" si="4506"/>
        <v>1506.7269720101781</v>
      </c>
      <c r="AI11725" s="14">
        <f t="shared" si="4507"/>
        <v>328968.72222222225</v>
      </c>
      <c r="AJ11725" s="3726"/>
    </row>
    <row r="11726" spans="1:36" s="3" customFormat="1" ht="31.5">
      <c r="A11726" s="3726">
        <v>272</v>
      </c>
      <c r="B11726" s="3752" t="s">
        <v>6995</v>
      </c>
      <c r="C11726" s="712" t="s">
        <v>181</v>
      </c>
      <c r="D11726" s="713">
        <v>1</v>
      </c>
      <c r="E11726" s="714">
        <v>830</v>
      </c>
      <c r="F11726" s="3728">
        <f t="shared" si="4499"/>
        <v>830</v>
      </c>
      <c r="G11726" s="715">
        <v>0</v>
      </c>
      <c r="H11726" s="3729">
        <f t="shared" si="4500"/>
        <v>0</v>
      </c>
      <c r="I11726" s="716" t="s">
        <v>7568</v>
      </c>
      <c r="J11726" s="716"/>
      <c r="K11726" s="716"/>
      <c r="L11726" s="719"/>
      <c r="M11726" s="3730"/>
      <c r="N11726" s="642">
        <v>0</v>
      </c>
      <c r="O11726" s="642">
        <v>0</v>
      </c>
      <c r="P11726" s="642">
        <v>0</v>
      </c>
      <c r="Q11726" s="642"/>
      <c r="R11726" s="642"/>
      <c r="S11726" s="642"/>
      <c r="T11726" s="643"/>
      <c r="U11726" s="643"/>
      <c r="V11726" s="643"/>
      <c r="W11726" s="643"/>
      <c r="X11726" s="643"/>
      <c r="Y11726" s="643"/>
      <c r="Z11726" s="643"/>
      <c r="AA11726" s="717"/>
      <c r="AB11726" s="3731"/>
      <c r="AC11726" s="1507">
        <f t="shared" si="4501"/>
        <v>830</v>
      </c>
      <c r="AD11726" s="1508">
        <f t="shared" si="4502"/>
        <v>830</v>
      </c>
      <c r="AE11726" s="14">
        <f t="shared" si="4503"/>
        <v>-1500.5666666666666</v>
      </c>
      <c r="AF11726" s="14">
        <f t="shared" si="4504"/>
        <v>0</v>
      </c>
      <c r="AG11726" s="14" t="e">
        <f t="shared" si="4505"/>
        <v>#DIV/0!</v>
      </c>
      <c r="AH11726" s="14" t="e">
        <f t="shared" si="4506"/>
        <v>#DIV/0!</v>
      </c>
      <c r="AI11726" s="14">
        <f t="shared" si="4507"/>
        <v>830</v>
      </c>
      <c r="AJ11726" s="3726"/>
    </row>
    <row r="11727" spans="1:36" s="3" customFormat="1" ht="15.75">
      <c r="A11727" s="3726">
        <v>273</v>
      </c>
      <c r="B11727" s="3752" t="s">
        <v>6993</v>
      </c>
      <c r="C11727" s="712" t="s">
        <v>181</v>
      </c>
      <c r="D11727" s="713">
        <v>1</v>
      </c>
      <c r="E11727" s="714">
        <v>2315</v>
      </c>
      <c r="F11727" s="3728">
        <f t="shared" si="4499"/>
        <v>2315</v>
      </c>
      <c r="G11727" s="715">
        <v>0</v>
      </c>
      <c r="H11727" s="3729">
        <f t="shared" si="4500"/>
        <v>0</v>
      </c>
      <c r="I11727" s="716" t="s">
        <v>7568</v>
      </c>
      <c r="J11727" s="716"/>
      <c r="K11727" s="716"/>
      <c r="L11727" s="719"/>
      <c r="M11727" s="3730"/>
      <c r="N11727" s="642">
        <v>0</v>
      </c>
      <c r="O11727" s="642">
        <v>0</v>
      </c>
      <c r="P11727" s="642">
        <v>0</v>
      </c>
      <c r="Q11727" s="642"/>
      <c r="R11727" s="642"/>
      <c r="S11727" s="642"/>
      <c r="T11727" s="643"/>
      <c r="U11727" s="643"/>
      <c r="V11727" s="643"/>
      <c r="W11727" s="643"/>
      <c r="X11727" s="643"/>
      <c r="Y11727" s="643"/>
      <c r="Z11727" s="643"/>
      <c r="AA11727" s="717"/>
      <c r="AB11727" s="3731"/>
      <c r="AC11727" s="1507">
        <f t="shared" si="4501"/>
        <v>2315</v>
      </c>
      <c r="AD11727" s="1508">
        <f t="shared" si="4502"/>
        <v>2315</v>
      </c>
      <c r="AE11727" s="14">
        <f t="shared" si="4503"/>
        <v>-1500.5666666666666</v>
      </c>
      <c r="AF11727" s="14">
        <f t="shared" si="4504"/>
        <v>0</v>
      </c>
      <c r="AG11727" s="14" t="e">
        <f t="shared" si="4505"/>
        <v>#DIV/0!</v>
      </c>
      <c r="AH11727" s="14" t="e">
        <f t="shared" si="4506"/>
        <v>#DIV/0!</v>
      </c>
      <c r="AI11727" s="14">
        <f t="shared" si="4507"/>
        <v>2315</v>
      </c>
      <c r="AJ11727" s="3726"/>
    </row>
    <row r="11728" spans="1:36" s="3" customFormat="1" ht="15.75">
      <c r="A11728" s="3726">
        <v>274</v>
      </c>
      <c r="B11728" s="3752" t="s">
        <v>5272</v>
      </c>
      <c r="C11728" s="722" t="s">
        <v>66</v>
      </c>
      <c r="D11728" s="723">
        <v>74.900000000000006</v>
      </c>
      <c r="E11728" s="714">
        <v>2</v>
      </c>
      <c r="F11728" s="3728">
        <f t="shared" si="4499"/>
        <v>149.80000000000001</v>
      </c>
      <c r="G11728" s="715">
        <v>0</v>
      </c>
      <c r="H11728" s="3729">
        <f t="shared" si="4500"/>
        <v>0</v>
      </c>
      <c r="I11728" s="3742">
        <v>44831</v>
      </c>
      <c r="J11728" s="3739"/>
      <c r="K11728" s="716"/>
      <c r="L11728" s="719" t="s">
        <v>5558</v>
      </c>
      <c r="M11728" s="3730">
        <v>44824</v>
      </c>
      <c r="N11728" s="642">
        <v>0</v>
      </c>
      <c r="O11728" s="642">
        <v>0</v>
      </c>
      <c r="P11728" s="642">
        <v>0</v>
      </c>
      <c r="Q11728" s="642"/>
      <c r="R11728" s="642"/>
      <c r="S11728" s="642"/>
      <c r="T11728" s="643"/>
      <c r="U11728" s="643"/>
      <c r="V11728" s="643"/>
      <c r="W11728" s="643"/>
      <c r="X11728" s="643"/>
      <c r="Y11728" s="643"/>
      <c r="Z11728" s="643"/>
      <c r="AA11728" s="717"/>
      <c r="AB11728" s="3731"/>
      <c r="AC11728" s="1507">
        <f t="shared" si="4501"/>
        <v>2</v>
      </c>
      <c r="AD11728" s="1508">
        <f t="shared" si="4502"/>
        <v>149.80000000000001</v>
      </c>
      <c r="AE11728" s="14">
        <f t="shared" si="4503"/>
        <v>-1500.5666666666666</v>
      </c>
      <c r="AF11728" s="14">
        <f t="shared" si="4504"/>
        <v>0</v>
      </c>
      <c r="AG11728" s="14" t="e">
        <f t="shared" si="4505"/>
        <v>#DIV/0!</v>
      </c>
      <c r="AH11728" s="14" t="e">
        <f t="shared" si="4506"/>
        <v>#DIV/0!</v>
      </c>
      <c r="AI11728" s="14">
        <f t="shared" si="4507"/>
        <v>2</v>
      </c>
      <c r="AJ11728" s="3726"/>
    </row>
    <row r="11729" spans="1:36" s="3" customFormat="1" ht="15.75">
      <c r="A11729" s="3726">
        <v>275</v>
      </c>
      <c r="B11729" s="3752" t="s">
        <v>3619</v>
      </c>
      <c r="C11729" s="3740" t="s">
        <v>181</v>
      </c>
      <c r="D11729" s="3728">
        <v>0</v>
      </c>
      <c r="E11729" s="714">
        <v>460</v>
      </c>
      <c r="F11729" s="3728">
        <f t="shared" si="4499"/>
        <v>0</v>
      </c>
      <c r="G11729" s="715">
        <v>0</v>
      </c>
      <c r="H11729" s="3731">
        <f t="shared" si="4500"/>
        <v>0</v>
      </c>
      <c r="I11729" s="3735">
        <v>44736</v>
      </c>
      <c r="J11729" s="3736"/>
      <c r="K11729" s="3737"/>
      <c r="L11729" s="3738"/>
      <c r="M11729" s="3738"/>
      <c r="N11729" s="643">
        <v>100</v>
      </c>
      <c r="O11729" s="643">
        <v>10</v>
      </c>
      <c r="P11729" s="643">
        <v>0</v>
      </c>
      <c r="Q11729" s="643"/>
      <c r="R11729" s="643"/>
      <c r="S11729" s="644"/>
      <c r="T11729" s="643"/>
      <c r="U11729" s="646"/>
      <c r="V11729" s="643"/>
      <c r="W11729" s="643"/>
      <c r="X11729" s="643"/>
      <c r="Y11729" s="643"/>
      <c r="Z11729" s="720"/>
      <c r="AA11729" s="717"/>
      <c r="AB11729" s="3731"/>
      <c r="AC11729" s="1507">
        <f t="shared" si="4501"/>
        <v>350</v>
      </c>
      <c r="AD11729" s="1508">
        <f t="shared" si="4502"/>
        <v>0</v>
      </c>
      <c r="AE11729" s="14">
        <f t="shared" si="4503"/>
        <v>-1500.5666666666666</v>
      </c>
      <c r="AF11729" s="14">
        <f t="shared" si="4504"/>
        <v>36.666666666666664</v>
      </c>
      <c r="AG11729" s="14">
        <f t="shared" si="4505"/>
        <v>9.5454545454545467</v>
      </c>
      <c r="AH11729" s="14">
        <f t="shared" si="4506"/>
        <v>1510.1121212121211</v>
      </c>
      <c r="AI11729" s="14">
        <f t="shared" si="4507"/>
        <v>55370.777777777774</v>
      </c>
      <c r="AJ11729" s="3747"/>
    </row>
    <row r="11730" spans="1:36" s="3" customFormat="1" ht="15.75">
      <c r="A11730" s="3726">
        <v>282</v>
      </c>
      <c r="B11730" s="3746" t="s">
        <v>4882</v>
      </c>
      <c r="C11730" s="719" t="s">
        <v>66</v>
      </c>
      <c r="D11730" s="3728">
        <v>1</v>
      </c>
      <c r="E11730" s="719">
        <v>500</v>
      </c>
      <c r="F11730" s="3728">
        <f t="shared" si="4499"/>
        <v>500</v>
      </c>
      <c r="G11730" s="715">
        <v>0</v>
      </c>
      <c r="H11730" s="3731">
        <f t="shared" ref="H11730:H11733" si="4508">D11730*G11730</f>
        <v>0</v>
      </c>
      <c r="I11730" s="3735">
        <v>44778</v>
      </c>
      <c r="J11730" s="3735"/>
      <c r="K11730" s="3737"/>
      <c r="L11730" s="3738"/>
      <c r="M11730" s="3738"/>
      <c r="N11730" s="643">
        <v>200</v>
      </c>
      <c r="O11730" s="643">
        <v>50</v>
      </c>
      <c r="P11730" s="643">
        <v>150</v>
      </c>
      <c r="Q11730" s="643"/>
      <c r="R11730" s="643"/>
      <c r="S11730" s="644"/>
      <c r="T11730" s="643"/>
      <c r="U11730" s="643"/>
      <c r="V11730" s="643"/>
      <c r="W11730" s="643"/>
      <c r="X11730" s="643"/>
      <c r="Y11730" s="643"/>
      <c r="Z11730" s="720"/>
      <c r="AA11730" s="717"/>
      <c r="AB11730" s="3731"/>
      <c r="AC11730" s="1507">
        <f t="shared" si="4501"/>
        <v>100</v>
      </c>
      <c r="AD11730" s="1508">
        <f t="shared" si="4502"/>
        <v>100</v>
      </c>
      <c r="AE11730" s="14">
        <f t="shared" si="4503"/>
        <v>-1500.5666666666666</v>
      </c>
      <c r="AF11730" s="14">
        <f t="shared" si="4504"/>
        <v>133.33333333333334</v>
      </c>
      <c r="AG11730" s="14">
        <f t="shared" si="4505"/>
        <v>0.75</v>
      </c>
      <c r="AH11730" s="14">
        <f t="shared" si="4506"/>
        <v>1501.3166666666666</v>
      </c>
      <c r="AI11730" s="14">
        <f t="shared" si="4507"/>
        <v>200175.55555555556</v>
      </c>
      <c r="AJ11730" s="3747"/>
    </row>
    <row r="11731" spans="1:36" s="3" customFormat="1" ht="15.75">
      <c r="A11731" s="3726">
        <v>283</v>
      </c>
      <c r="B11731" s="3746" t="s">
        <v>4675</v>
      </c>
      <c r="C11731" s="719" t="s">
        <v>66</v>
      </c>
      <c r="D11731" s="3728">
        <v>1</v>
      </c>
      <c r="E11731" s="719">
        <v>400</v>
      </c>
      <c r="F11731" s="3728">
        <f t="shared" si="4499"/>
        <v>400</v>
      </c>
      <c r="G11731" s="715">
        <v>0</v>
      </c>
      <c r="H11731" s="3731">
        <f t="shared" si="4508"/>
        <v>0</v>
      </c>
      <c r="I11731" s="3735">
        <v>44778</v>
      </c>
      <c r="J11731" s="3735"/>
      <c r="K11731" s="3737"/>
      <c r="L11731" s="3738"/>
      <c r="M11731" s="3738"/>
      <c r="N11731" s="643">
        <v>0</v>
      </c>
      <c r="O11731" s="643">
        <v>0</v>
      </c>
      <c r="P11731" s="643">
        <v>100</v>
      </c>
      <c r="Q11731" s="643"/>
      <c r="R11731" s="643"/>
      <c r="S11731" s="644"/>
      <c r="T11731" s="643"/>
      <c r="U11731" s="643"/>
      <c r="V11731" s="643"/>
      <c r="W11731" s="643"/>
      <c r="X11731" s="643"/>
      <c r="Y11731" s="643"/>
      <c r="Z11731" s="720"/>
      <c r="AA11731" s="717"/>
      <c r="AB11731" s="3731"/>
      <c r="AC11731" s="1507">
        <f t="shared" si="4501"/>
        <v>300</v>
      </c>
      <c r="AD11731" s="1508">
        <f t="shared" si="4502"/>
        <v>300</v>
      </c>
      <c r="AE11731" s="14">
        <f t="shared" si="4503"/>
        <v>-1500.5666666666666</v>
      </c>
      <c r="AF11731" s="14">
        <f t="shared" si="4504"/>
        <v>33.333333333333336</v>
      </c>
      <c r="AG11731" s="14">
        <f t="shared" si="4505"/>
        <v>9</v>
      </c>
      <c r="AH11731" s="14">
        <f t="shared" si="4506"/>
        <v>1509.5666666666666</v>
      </c>
      <c r="AI11731" s="14">
        <f t="shared" si="4507"/>
        <v>50318.888888888891</v>
      </c>
      <c r="AJ11731" s="3747"/>
    </row>
    <row r="11732" spans="1:36" s="3" customFormat="1" ht="15.75">
      <c r="A11732" s="3726">
        <v>285</v>
      </c>
      <c r="B11732" s="3752" t="s">
        <v>8901</v>
      </c>
      <c r="C11732" s="722" t="s">
        <v>66</v>
      </c>
      <c r="D11732" s="721">
        <v>3.5398399999999999</v>
      </c>
      <c r="E11732" s="714">
        <v>0</v>
      </c>
      <c r="F11732" s="3728">
        <v>0</v>
      </c>
      <c r="G11732" s="715">
        <v>290</v>
      </c>
      <c r="H11732" s="3729">
        <f t="shared" si="4508"/>
        <v>1026.5536</v>
      </c>
      <c r="I11732" s="3735">
        <v>45007</v>
      </c>
      <c r="J11732" s="3739">
        <v>46326</v>
      </c>
      <c r="K11732" s="716"/>
      <c r="L11732" s="719"/>
      <c r="M11732" s="3730"/>
      <c r="N11732" s="642"/>
      <c r="O11732" s="642"/>
      <c r="P11732" s="642">
        <v>102</v>
      </c>
      <c r="Q11732" s="642"/>
      <c r="R11732" s="642"/>
      <c r="S11732" s="642"/>
      <c r="T11732" s="643"/>
      <c r="U11732" s="643"/>
      <c r="V11732" s="643"/>
      <c r="W11732" s="643"/>
      <c r="X11732" s="643"/>
      <c r="Y11732" s="643"/>
      <c r="Z11732" s="643"/>
      <c r="AA11732" s="717"/>
      <c r="AB11732" s="3731"/>
      <c r="AC11732" s="1507">
        <f t="shared" si="4501"/>
        <v>188</v>
      </c>
      <c r="AD11732" s="1508">
        <f t="shared" si="4502"/>
        <v>665.48991999999998</v>
      </c>
      <c r="AE11732" s="14">
        <f t="shared" si="4503"/>
        <v>43.633333333333333</v>
      </c>
      <c r="AF11732" s="14">
        <f t="shared" si="4504"/>
        <v>34</v>
      </c>
      <c r="AG11732" s="14">
        <f t="shared" si="4505"/>
        <v>5.5294117647058822</v>
      </c>
      <c r="AH11732" s="14">
        <f t="shared" si="4506"/>
        <v>-38.103921568627449</v>
      </c>
      <c r="AI11732" s="14">
        <f t="shared" si="4507"/>
        <v>-1295.5333333333333</v>
      </c>
      <c r="AJ11732" s="3726"/>
    </row>
    <row r="11733" spans="1:36" ht="15.75">
      <c r="A11733" s="3726">
        <v>286</v>
      </c>
      <c r="B11733" s="3752" t="s">
        <v>5287</v>
      </c>
      <c r="C11733" s="722" t="s">
        <v>66</v>
      </c>
      <c r="D11733" s="723">
        <v>8.07</v>
      </c>
      <c r="E11733" s="714">
        <v>500</v>
      </c>
      <c r="F11733" s="3728">
        <f>D11733*E11733</f>
        <v>4035</v>
      </c>
      <c r="G11733" s="715">
        <v>0</v>
      </c>
      <c r="H11733" s="3729">
        <f t="shared" si="4508"/>
        <v>0</v>
      </c>
      <c r="I11733" s="3735">
        <v>44831</v>
      </c>
      <c r="J11733" s="3739"/>
      <c r="K11733" s="716"/>
      <c r="L11733" s="719" t="s">
        <v>5558</v>
      </c>
      <c r="M11733" s="3730">
        <v>44824</v>
      </c>
      <c r="N11733" s="642">
        <v>0</v>
      </c>
      <c r="O11733" s="642">
        <v>0</v>
      </c>
      <c r="P11733" s="642">
        <v>0</v>
      </c>
      <c r="Q11733" s="642"/>
      <c r="R11733" s="642"/>
      <c r="S11733" s="642"/>
      <c r="T11733" s="643"/>
      <c r="U11733" s="643"/>
      <c r="V11733" s="643"/>
      <c r="W11733" s="643"/>
      <c r="X11733" s="643"/>
      <c r="Y11733" s="643"/>
      <c r="Z11733" s="643"/>
      <c r="AA11733" s="717"/>
      <c r="AB11733" s="3731"/>
      <c r="AC11733" s="1507">
        <f t="shared" si="4501"/>
        <v>500</v>
      </c>
      <c r="AD11733" s="1508">
        <f t="shared" si="4502"/>
        <v>4035</v>
      </c>
      <c r="AE11733" s="14">
        <f t="shared" si="4503"/>
        <v>-1500.5666666666666</v>
      </c>
      <c r="AF11733" s="14">
        <f t="shared" si="4504"/>
        <v>0</v>
      </c>
      <c r="AG11733" s="14" t="e">
        <f t="shared" si="4505"/>
        <v>#DIV/0!</v>
      </c>
      <c r="AH11733" s="14" t="e">
        <f t="shared" si="4506"/>
        <v>#DIV/0!</v>
      </c>
      <c r="AI11733" s="14">
        <f t="shared" si="4507"/>
        <v>500</v>
      </c>
      <c r="AJ11733" s="3726"/>
    </row>
    <row r="11734" spans="1:36">
      <c r="A11734" s="4419" t="s">
        <v>125</v>
      </c>
      <c r="B11734" s="4420"/>
      <c r="C11734" s="4420"/>
      <c r="D11734" s="4420"/>
      <c r="E11734" s="4420"/>
      <c r="F11734" s="4420"/>
      <c r="G11734" s="4420"/>
      <c r="H11734" s="4420"/>
      <c r="I11734" s="4420"/>
      <c r="J11734" s="4420"/>
      <c r="K11734" s="4420"/>
      <c r="L11734" s="4420"/>
      <c r="M11734" s="4420"/>
      <c r="N11734" s="4420"/>
      <c r="O11734" s="4420"/>
      <c r="P11734" s="4420"/>
      <c r="Q11734" s="4420"/>
      <c r="R11734" s="4420"/>
      <c r="S11734" s="4420"/>
      <c r="T11734" s="4420"/>
      <c r="U11734" s="4420"/>
      <c r="V11734" s="4420"/>
      <c r="W11734" s="4420"/>
      <c r="X11734" s="4420"/>
      <c r="Y11734" s="4420"/>
      <c r="Z11734" s="4420"/>
      <c r="AA11734" s="4420"/>
      <c r="AB11734" s="4420"/>
      <c r="AC11734" s="4420"/>
      <c r="AD11734" s="4420"/>
      <c r="AE11734" s="4420"/>
      <c r="AF11734" s="4420"/>
      <c r="AG11734" s="4420"/>
      <c r="AH11734" s="4420"/>
      <c r="AI11734" s="4420"/>
      <c r="AJ11734" s="4421"/>
    </row>
    <row r="11735" spans="1:36" ht="15.75" customHeight="1">
      <c r="A11735" s="4413" t="s">
        <v>19</v>
      </c>
      <c r="B11735" s="4413"/>
      <c r="C11735" s="4413"/>
      <c r="D11735" s="4413"/>
      <c r="E11735" s="4413"/>
      <c r="F11735" s="4413"/>
      <c r="G11735" s="4413"/>
      <c r="H11735" s="4413"/>
      <c r="I11735" s="4413"/>
      <c r="J11735" s="4413"/>
      <c r="K11735" s="4413"/>
      <c r="L11735" s="4413"/>
      <c r="M11735" s="4413"/>
      <c r="N11735" s="4413"/>
      <c r="O11735" s="4413"/>
      <c r="P11735" s="4413"/>
      <c r="Q11735" s="4413"/>
      <c r="R11735" s="4413"/>
      <c r="S11735" s="4413"/>
      <c r="T11735" s="4413"/>
      <c r="U11735" s="4413"/>
      <c r="V11735" s="4413"/>
      <c r="W11735" s="4413"/>
      <c r="X11735" s="4413"/>
      <c r="Y11735" s="4413"/>
      <c r="Z11735" s="4413"/>
      <c r="AA11735" s="4413"/>
      <c r="AB11735" s="4413"/>
      <c r="AC11735" s="4413"/>
      <c r="AD11735" s="4413"/>
      <c r="AE11735" s="4413"/>
      <c r="AF11735" s="4413"/>
      <c r="AG11735" s="4413"/>
      <c r="AH11735" s="4413"/>
      <c r="AI11735" s="4413"/>
      <c r="AJ11735" s="4413"/>
    </row>
    <row r="11736" spans="1:36" ht="25.5" customHeight="1">
      <c r="A11736" s="4413" t="s">
        <v>1619</v>
      </c>
      <c r="B11736" s="4413"/>
      <c r="C11736" s="4413"/>
      <c r="D11736" s="4413"/>
      <c r="E11736" s="4413"/>
      <c r="F11736" s="4413"/>
      <c r="G11736" s="4413"/>
      <c r="H11736" s="4413"/>
      <c r="I11736" s="4413"/>
      <c r="J11736" s="4413"/>
      <c r="K11736" s="4413"/>
      <c r="L11736" s="4413"/>
      <c r="M11736" s="4413"/>
      <c r="N11736" s="4413"/>
      <c r="O11736" s="4413"/>
      <c r="P11736" s="4413"/>
      <c r="Q11736" s="4413"/>
      <c r="R11736" s="4413"/>
      <c r="S11736" s="4413"/>
      <c r="T11736" s="4413"/>
      <c r="U11736" s="4413"/>
      <c r="V11736" s="4413"/>
      <c r="W11736" s="4413"/>
      <c r="X11736" s="4413"/>
      <c r="Y11736" s="4413"/>
      <c r="Z11736" s="4413"/>
      <c r="AA11736" s="4413"/>
      <c r="AB11736" s="4413"/>
      <c r="AC11736" s="4413"/>
      <c r="AD11736" s="4413"/>
      <c r="AE11736" s="4413"/>
      <c r="AF11736" s="4413"/>
      <c r="AG11736" s="4413"/>
      <c r="AH11736" s="4413"/>
      <c r="AI11736" s="4413"/>
      <c r="AJ11736" s="4413"/>
    </row>
    <row r="11737" spans="1:36" ht="21.75" customHeight="1">
      <c r="A11737" s="4413" t="s">
        <v>1620</v>
      </c>
      <c r="B11737" s="4413"/>
      <c r="C11737" s="4413"/>
      <c r="D11737" s="4413"/>
      <c r="E11737" s="4413"/>
      <c r="F11737" s="4413"/>
      <c r="G11737" s="4413"/>
      <c r="H11737" s="4413"/>
      <c r="I11737" s="4413"/>
      <c r="J11737" s="4413"/>
      <c r="K11737" s="4413"/>
      <c r="L11737" s="4413"/>
      <c r="M11737" s="4413"/>
      <c r="N11737" s="4413"/>
      <c r="O11737" s="4413"/>
      <c r="P11737" s="4413"/>
      <c r="Q11737" s="4413"/>
      <c r="R11737" s="4413"/>
      <c r="S11737" s="4413"/>
      <c r="T11737" s="4413"/>
      <c r="U11737" s="4413"/>
      <c r="V11737" s="4413"/>
      <c r="W11737" s="4413"/>
      <c r="X11737" s="4413"/>
      <c r="Y11737" s="4413"/>
      <c r="Z11737" s="4413"/>
      <c r="AA11737" s="4413"/>
      <c r="AB11737" s="4413"/>
      <c r="AC11737" s="4413"/>
      <c r="AD11737" s="4413"/>
      <c r="AE11737" s="4413"/>
      <c r="AF11737" s="4413"/>
      <c r="AG11737" s="4413"/>
      <c r="AH11737" s="4413"/>
      <c r="AI11737" s="4413"/>
      <c r="AJ11737" s="4413"/>
    </row>
    <row r="11738" spans="1:36" ht="15" customHeight="1">
      <c r="A11738" s="4468">
        <v>1</v>
      </c>
      <c r="B11738" s="3753" t="s">
        <v>9177</v>
      </c>
      <c r="C11738" s="3754" t="s">
        <v>66</v>
      </c>
      <c r="D11738" s="3012">
        <v>54</v>
      </c>
      <c r="E11738" s="3012">
        <v>10725</v>
      </c>
      <c r="F11738" s="3014">
        <f>D11738*E11738</f>
        <v>579150</v>
      </c>
      <c r="G11738" s="3012">
        <v>0</v>
      </c>
      <c r="H11738" s="3014">
        <f>G11738*D11738</f>
        <v>0</v>
      </c>
      <c r="I11738" s="2997">
        <v>44910</v>
      </c>
      <c r="J11738" s="3012"/>
      <c r="K11738" s="3012"/>
      <c r="L11738" s="3012"/>
      <c r="M11738" s="3012"/>
      <c r="N11738" s="3012"/>
      <c r="O11738" s="3012"/>
      <c r="P11738" s="3012"/>
      <c r="Q11738" s="3012"/>
      <c r="R11738" s="3012"/>
      <c r="S11738" s="3012"/>
      <c r="T11738" s="3012"/>
      <c r="U11738" s="3012"/>
      <c r="V11738" s="3012"/>
      <c r="W11738" s="3012"/>
      <c r="X11738" s="3012"/>
      <c r="Y11738" s="3012"/>
      <c r="Z11738" s="3012"/>
      <c r="AA11738" s="3012"/>
      <c r="AB11738" s="3012"/>
      <c r="AC11738" s="1507">
        <f>E11738+G11738-N11738-O11738-AA11738-P11738-Q11738-R11738-S11738-T11738-U11738-V11738-W11738-X11738-Y11738</f>
        <v>10725</v>
      </c>
      <c r="AD11738" s="1508">
        <f>D11738*AC11738</f>
        <v>579150</v>
      </c>
      <c r="AE11738" s="14">
        <f>(J11738-"01.04.2023")/30</f>
        <v>-1500.5666666666666</v>
      </c>
      <c r="AF11738" s="14">
        <f>(N11738+O11738+P11738+Q11738+R11738+S11738+T11738+U11738+V11738+W11738+X11738+Y11738)/3</f>
        <v>0</v>
      </c>
      <c r="AG11738" s="14" t="e">
        <f>AC11738/AF11738</f>
        <v>#DIV/0!</v>
      </c>
      <c r="AH11738" s="14" t="e">
        <f>AG11738-AE11738</f>
        <v>#DIV/0!</v>
      </c>
      <c r="AI11738" s="14">
        <f>AC11738-(AE11738*AF11738)</f>
        <v>10725</v>
      </c>
      <c r="AJ11738" s="3012"/>
    </row>
    <row r="11739" spans="1:36" ht="47.25" customHeight="1">
      <c r="A11739" s="4468"/>
      <c r="B11739" s="3753" t="s">
        <v>9177</v>
      </c>
      <c r="C11739" s="3754" t="s">
        <v>66</v>
      </c>
      <c r="D11739" s="3012">
        <v>39.64</v>
      </c>
      <c r="E11739" s="3755">
        <v>1044</v>
      </c>
      <c r="F11739" s="3014">
        <f>D11739*E11739</f>
        <v>41384.160000000003</v>
      </c>
      <c r="G11739" s="3756">
        <v>0</v>
      </c>
      <c r="H11739" s="3014">
        <f>G11739*D11739</f>
        <v>0</v>
      </c>
      <c r="I11739" s="3757">
        <v>44525</v>
      </c>
      <c r="J11739" s="3758">
        <v>45029</v>
      </c>
      <c r="K11739" s="3012"/>
      <c r="L11739" s="3012">
        <v>1505</v>
      </c>
      <c r="M11739" s="2997">
        <v>44519</v>
      </c>
      <c r="N11739" s="3756">
        <v>129</v>
      </c>
      <c r="O11739" s="3756">
        <v>117</v>
      </c>
      <c r="P11739" s="3756">
        <v>398</v>
      </c>
      <c r="Q11739" s="3012">
        <v>0</v>
      </c>
      <c r="R11739" s="3012">
        <v>0</v>
      </c>
      <c r="S11739" s="3012">
        <v>0</v>
      </c>
      <c r="T11739" s="3012">
        <v>0</v>
      </c>
      <c r="U11739" s="3012">
        <v>0</v>
      </c>
      <c r="V11739" s="3012">
        <v>0</v>
      </c>
      <c r="W11739" s="3012">
        <v>0</v>
      </c>
      <c r="X11739" s="3012">
        <v>0</v>
      </c>
      <c r="Y11739" s="3012">
        <v>0</v>
      </c>
      <c r="Z11739" s="3012"/>
      <c r="AA11739" s="3012"/>
      <c r="AB11739" s="3012"/>
      <c r="AC11739" s="1507">
        <f>E11739+G11739-N11739-O11739-AA11739-P11739-Q11739-R11739-S11739-T11739-U11739-V11739-W11739-X11739-Y11739</f>
        <v>400</v>
      </c>
      <c r="AD11739" s="1508">
        <f>D11739*AC11739</f>
        <v>15856</v>
      </c>
      <c r="AE11739" s="14">
        <f>(J11739-"01.04.2023")/30</f>
        <v>0.4</v>
      </c>
      <c r="AF11739" s="14">
        <f>(N11739+O11739+P11739+Q11739+R11739+S11739+T11739+U11739+V11739+W11739+X11739+Y11739)/3</f>
        <v>214.66666666666666</v>
      </c>
      <c r="AG11739" s="14">
        <f>AC11739/AF11739</f>
        <v>1.8633540372670809</v>
      </c>
      <c r="AH11739" s="14">
        <f>AG11739-AE11739</f>
        <v>1.4633540372670808</v>
      </c>
      <c r="AI11739" s="14">
        <f>AC11739-(AE11739*AF11739)</f>
        <v>314.13333333333333</v>
      </c>
      <c r="AJ11739" s="3012">
        <v>0</v>
      </c>
    </row>
    <row r="11740" spans="1:36" ht="15" customHeight="1">
      <c r="A11740" s="4413" t="s">
        <v>1621</v>
      </c>
      <c r="B11740" s="4443"/>
      <c r="C11740" s="4443"/>
      <c r="D11740" s="4443"/>
      <c r="E11740" s="4443"/>
      <c r="F11740" s="4443"/>
      <c r="G11740" s="4443"/>
      <c r="H11740" s="4443"/>
      <c r="I11740" s="4443"/>
      <c r="J11740" s="4443"/>
      <c r="K11740" s="4443"/>
      <c r="L11740" s="4443"/>
      <c r="M11740" s="4443"/>
      <c r="N11740" s="4443"/>
      <c r="O11740" s="4443"/>
      <c r="P11740" s="4443"/>
      <c r="Q11740" s="4443"/>
      <c r="R11740" s="4443"/>
      <c r="S11740" s="4443"/>
      <c r="T11740" s="4443"/>
      <c r="U11740" s="4443"/>
      <c r="V11740" s="4443"/>
      <c r="W11740" s="4443"/>
      <c r="X11740" s="4443"/>
      <c r="Y11740" s="4443"/>
      <c r="Z11740" s="4443"/>
      <c r="AA11740" s="4443"/>
      <c r="AB11740" s="4443"/>
      <c r="AC11740" s="4443"/>
      <c r="AD11740" s="4443"/>
      <c r="AE11740" s="4443"/>
      <c r="AF11740" s="4443"/>
      <c r="AG11740" s="4443"/>
      <c r="AH11740" s="4443"/>
      <c r="AI11740" s="4443"/>
      <c r="AJ11740" s="4443"/>
    </row>
    <row r="11741" spans="1:36" ht="37.5" customHeight="1">
      <c r="A11741" s="1480"/>
      <c r="B11741" s="3753" t="s">
        <v>9178</v>
      </c>
      <c r="C11741" s="3759" t="s">
        <v>66</v>
      </c>
      <c r="D11741" s="3012">
        <v>22.25</v>
      </c>
      <c r="E11741" s="3760">
        <v>2002</v>
      </c>
      <c r="F11741" s="3014">
        <f>D11741*E11741</f>
        <v>44544.5</v>
      </c>
      <c r="G11741" s="3760">
        <v>0</v>
      </c>
      <c r="H11741" s="3014">
        <f>G11741*D11741</f>
        <v>0</v>
      </c>
      <c r="I11741" s="3757">
        <v>44817</v>
      </c>
      <c r="J11741" s="3761"/>
      <c r="K11741" s="3012"/>
      <c r="L11741" s="3012"/>
      <c r="M11741" s="2997"/>
      <c r="N11741" s="3756">
        <v>54</v>
      </c>
      <c r="O11741" s="3756">
        <v>63</v>
      </c>
      <c r="P11741" s="3756">
        <v>81</v>
      </c>
      <c r="Q11741" s="3012"/>
      <c r="R11741" s="3012"/>
      <c r="S11741" s="3012"/>
      <c r="T11741" s="3012"/>
      <c r="U11741" s="3012"/>
      <c r="V11741" s="3012"/>
      <c r="W11741" s="3012"/>
      <c r="X11741" s="3012"/>
      <c r="Y11741" s="3012"/>
      <c r="Z11741" s="3012"/>
      <c r="AA11741" s="3012"/>
      <c r="AB11741" s="3012"/>
      <c r="AC11741" s="1507">
        <f>E11741+G11741-N11741-O11741-AA11741-P11741-Q11741-R11741-S11741-T11741-U11741-V11741-W11741-X11741-Y11741</f>
        <v>1804</v>
      </c>
      <c r="AD11741" s="1508">
        <f>D11741*AC11741</f>
        <v>40139</v>
      </c>
      <c r="AE11741" s="14">
        <f>(J11741-"01.04.2023")/30</f>
        <v>-1500.5666666666666</v>
      </c>
      <c r="AF11741" s="14">
        <f>(N11741+O11741+P11741+Q11741+R11741+S11741+T11741+U11741+V11741+W11741+X11741+Y11741)/3</f>
        <v>66</v>
      </c>
      <c r="AG11741" s="14">
        <f>AC11741/AF11741</f>
        <v>27.333333333333332</v>
      </c>
      <c r="AH11741" s="14">
        <f>AG11741-AE11741</f>
        <v>1527.8999999999999</v>
      </c>
      <c r="AI11741" s="14">
        <f>AC11741-(AE11741*AF11741)</f>
        <v>100841.4</v>
      </c>
      <c r="AJ11741" s="3012"/>
    </row>
    <row r="11742" spans="1:36" ht="13.5" customHeight="1">
      <c r="A11742" s="4413" t="s">
        <v>1622</v>
      </c>
      <c r="B11742" s="4413"/>
      <c r="C11742" s="4413"/>
      <c r="D11742" s="4413"/>
      <c r="E11742" s="4413"/>
      <c r="F11742" s="4413"/>
      <c r="G11742" s="4413"/>
      <c r="H11742" s="4413"/>
      <c r="I11742" s="4413"/>
      <c r="J11742" s="4413"/>
      <c r="K11742" s="4413"/>
      <c r="L11742" s="4413"/>
      <c r="M11742" s="4413"/>
      <c r="N11742" s="4413"/>
      <c r="O11742" s="4413"/>
      <c r="P11742" s="4413"/>
      <c r="Q11742" s="4413"/>
      <c r="R11742" s="4413"/>
      <c r="S11742" s="4413"/>
      <c r="T11742" s="4413"/>
      <c r="U11742" s="4413"/>
      <c r="V11742" s="4413"/>
      <c r="W11742" s="4413"/>
      <c r="X11742" s="4413"/>
      <c r="Y11742" s="4413"/>
      <c r="Z11742" s="4413"/>
      <c r="AA11742" s="4413"/>
      <c r="AB11742" s="4413"/>
      <c r="AC11742" s="4413"/>
      <c r="AD11742" s="4413"/>
      <c r="AE11742" s="4413"/>
      <c r="AF11742" s="4413"/>
      <c r="AG11742" s="4413"/>
      <c r="AH11742" s="4413"/>
      <c r="AI11742" s="4413"/>
      <c r="AJ11742" s="4413"/>
    </row>
    <row r="11743" spans="1:36" ht="15" customHeight="1">
      <c r="A11743" s="4413" t="s">
        <v>20</v>
      </c>
      <c r="B11743" s="4413"/>
      <c r="C11743" s="4413"/>
      <c r="D11743" s="4413"/>
      <c r="E11743" s="4413"/>
      <c r="F11743" s="4413"/>
      <c r="G11743" s="4413"/>
      <c r="H11743" s="4413"/>
      <c r="I11743" s="4413"/>
      <c r="J11743" s="4413"/>
      <c r="K11743" s="4413"/>
      <c r="L11743" s="4413"/>
      <c r="M11743" s="4413"/>
      <c r="N11743" s="4413"/>
      <c r="O11743" s="4413"/>
      <c r="P11743" s="4413"/>
      <c r="Q11743" s="4413"/>
      <c r="R11743" s="4413"/>
      <c r="S11743" s="4413"/>
      <c r="T11743" s="4413"/>
      <c r="U11743" s="4413"/>
      <c r="V11743" s="4413"/>
      <c r="W11743" s="4413"/>
      <c r="X11743" s="4413"/>
      <c r="Y11743" s="4413"/>
      <c r="Z11743" s="4413"/>
      <c r="AA11743" s="4413"/>
      <c r="AB11743" s="4413"/>
      <c r="AC11743" s="4413"/>
      <c r="AD11743" s="4413"/>
      <c r="AE11743" s="4413"/>
      <c r="AF11743" s="4413"/>
      <c r="AG11743" s="4413"/>
      <c r="AH11743" s="4413"/>
      <c r="AI11743" s="4413"/>
      <c r="AJ11743" s="4413"/>
    </row>
    <row r="11744" spans="1:36" ht="21.75" customHeight="1">
      <c r="A11744" s="4413" t="s">
        <v>1622</v>
      </c>
      <c r="B11744" s="4413"/>
      <c r="C11744" s="4413"/>
      <c r="D11744" s="4413"/>
      <c r="E11744" s="4413"/>
      <c r="F11744" s="4413"/>
      <c r="G11744" s="4413"/>
      <c r="H11744" s="4413"/>
      <c r="I11744" s="4413"/>
      <c r="J11744" s="4413"/>
      <c r="K11744" s="4413"/>
      <c r="L11744" s="4413"/>
      <c r="M11744" s="4413"/>
      <c r="N11744" s="4413"/>
      <c r="O11744" s="4413"/>
      <c r="P11744" s="4413"/>
      <c r="Q11744" s="4413"/>
      <c r="R11744" s="4413"/>
      <c r="S11744" s="4413"/>
      <c r="T11744" s="4413"/>
      <c r="U11744" s="4413"/>
      <c r="V11744" s="4413"/>
      <c r="W11744" s="4413"/>
      <c r="X11744" s="4413"/>
      <c r="Y11744" s="4413"/>
      <c r="Z11744" s="4413"/>
      <c r="AA11744" s="4413"/>
      <c r="AB11744" s="4413"/>
      <c r="AC11744" s="4413"/>
      <c r="AD11744" s="4413"/>
      <c r="AE11744" s="4413"/>
      <c r="AF11744" s="4413"/>
      <c r="AG11744" s="4413"/>
      <c r="AH11744" s="4413"/>
      <c r="AI11744" s="4413"/>
      <c r="AJ11744" s="4413"/>
    </row>
    <row r="11745" spans="1:36" ht="63" customHeight="1">
      <c r="A11745" s="4468">
        <v>1</v>
      </c>
      <c r="B11745" s="4409" t="s">
        <v>9163</v>
      </c>
      <c r="C11745" s="3762" t="s">
        <v>65</v>
      </c>
      <c r="D11745" s="3012">
        <v>6.06</v>
      </c>
      <c r="E11745" s="3012">
        <v>0</v>
      </c>
      <c r="F11745" s="3014">
        <f>D11745*E11745</f>
        <v>0</v>
      </c>
      <c r="G11745" s="3012">
        <v>100</v>
      </c>
      <c r="H11745" s="3014">
        <f t="shared" ref="H11745:H11753" si="4509">G11745*D11745</f>
        <v>606</v>
      </c>
      <c r="I11745" s="2997">
        <v>44937</v>
      </c>
      <c r="J11745" s="3763">
        <v>45412</v>
      </c>
      <c r="K11745" s="3012"/>
      <c r="L11745" s="3012">
        <v>1143</v>
      </c>
      <c r="M11745" s="2997">
        <v>44916</v>
      </c>
      <c r="N11745" s="3012"/>
      <c r="O11745" s="3012"/>
      <c r="P11745" s="3012"/>
      <c r="Q11745" s="3012"/>
      <c r="R11745" s="3012"/>
      <c r="S11745" s="3012"/>
      <c r="T11745" s="3012"/>
      <c r="U11745" s="3012"/>
      <c r="V11745" s="3012"/>
      <c r="W11745" s="3012"/>
      <c r="X11745" s="3012"/>
      <c r="Y11745" s="3012"/>
      <c r="Z11745" s="3012"/>
      <c r="AA11745" s="3012"/>
      <c r="AB11745" s="3012"/>
      <c r="AC11745" s="1507">
        <f t="shared" ref="AC11745:AC11757" si="4510">E11745+G11745-N11745-O11745-AA11745-P11745-Q11745-R11745-S11745-T11745-U11745-V11745-W11745-X11745-Y11745</f>
        <v>100</v>
      </c>
      <c r="AD11745" s="1508">
        <f t="shared" ref="AD11745:AD11757" si="4511">D11745*AC11745</f>
        <v>606</v>
      </c>
      <c r="AE11745" s="14">
        <f t="shared" ref="AE11745:AE11757" si="4512">(J11745-"01.04.2023")/30</f>
        <v>13.166666666666666</v>
      </c>
      <c r="AF11745" s="14">
        <f t="shared" ref="AF11745:AF11757" si="4513">(N11745+O11745+P11745+Q11745+R11745+S11745+T11745+U11745+V11745+W11745+X11745+Y11745)/3</f>
        <v>0</v>
      </c>
      <c r="AG11745" s="14" t="e">
        <f t="shared" ref="AG11745:AG11757" si="4514">AC11745/AF11745</f>
        <v>#DIV/0!</v>
      </c>
      <c r="AH11745" s="14" t="e">
        <f t="shared" ref="AH11745:AH11757" si="4515">AG11745-AE11745</f>
        <v>#DIV/0!</v>
      </c>
      <c r="AI11745" s="14">
        <f t="shared" ref="AI11745:AI11757" si="4516">AC11745-(AE11745*AF11745)</f>
        <v>100</v>
      </c>
      <c r="AJ11745" s="3012"/>
    </row>
    <row r="11746" spans="1:36" ht="63" customHeight="1">
      <c r="A11746" s="4468"/>
      <c r="B11746" s="4409"/>
      <c r="C11746" s="3762" t="s">
        <v>65</v>
      </c>
      <c r="D11746" s="3012">
        <v>6.06</v>
      </c>
      <c r="E11746" s="3756">
        <v>146</v>
      </c>
      <c r="F11746" s="3014">
        <f>D11746*E11746</f>
        <v>884.76</v>
      </c>
      <c r="G11746" s="3756"/>
      <c r="H11746" s="3014">
        <f t="shared" si="4509"/>
        <v>0</v>
      </c>
      <c r="I11746" s="3757">
        <v>44791</v>
      </c>
      <c r="J11746" s="3763">
        <v>45412</v>
      </c>
      <c r="K11746" s="3764"/>
      <c r="L11746" s="3012">
        <v>173</v>
      </c>
      <c r="M11746" s="2997">
        <v>44644</v>
      </c>
      <c r="N11746" s="3755">
        <v>54</v>
      </c>
      <c r="O11746" s="3756">
        <v>22</v>
      </c>
      <c r="P11746" s="3756"/>
      <c r="Q11746" s="3012"/>
      <c r="R11746" s="3012"/>
      <c r="S11746" s="3012"/>
      <c r="T11746" s="3012"/>
      <c r="U11746" s="3012"/>
      <c r="V11746" s="3012"/>
      <c r="W11746" s="3012"/>
      <c r="X11746" s="3012"/>
      <c r="Y11746" s="3012"/>
      <c r="Z11746" s="3012"/>
      <c r="AA11746" s="3012"/>
      <c r="AB11746" s="3012"/>
      <c r="AC11746" s="1507">
        <f t="shared" si="4510"/>
        <v>70</v>
      </c>
      <c r="AD11746" s="1508">
        <f t="shared" si="4511"/>
        <v>424.2</v>
      </c>
      <c r="AE11746" s="14">
        <f t="shared" si="4512"/>
        <v>13.166666666666666</v>
      </c>
      <c r="AF11746" s="14">
        <f t="shared" si="4513"/>
        <v>25.333333333333332</v>
      </c>
      <c r="AG11746" s="14">
        <f t="shared" si="4514"/>
        <v>2.763157894736842</v>
      </c>
      <c r="AH11746" s="14">
        <f t="shared" si="4515"/>
        <v>-10.403508771929824</v>
      </c>
      <c r="AI11746" s="14">
        <f t="shared" si="4516"/>
        <v>-263.55555555555554</v>
      </c>
      <c r="AJ11746" s="3012"/>
    </row>
    <row r="11747" spans="1:36" ht="58.5" customHeight="1">
      <c r="A11747" s="1480">
        <v>2</v>
      </c>
      <c r="B11747" s="3765" t="s">
        <v>9164</v>
      </c>
      <c r="C11747" s="3762" t="s">
        <v>65</v>
      </c>
      <c r="D11747" s="3012">
        <v>4.1139599999999996</v>
      </c>
      <c r="E11747" s="3756">
        <v>784</v>
      </c>
      <c r="F11747" s="3014">
        <f>D11747*E11747</f>
        <v>3225.3446399999998</v>
      </c>
      <c r="G11747" s="3756">
        <v>0</v>
      </c>
      <c r="H11747" s="3014">
        <f t="shared" si="4509"/>
        <v>0</v>
      </c>
      <c r="I11747" s="3757">
        <v>44916</v>
      </c>
      <c r="J11747" s="3763">
        <v>45777</v>
      </c>
      <c r="K11747" s="3764"/>
      <c r="L11747" s="4413" t="s">
        <v>10174</v>
      </c>
      <c r="M11747" s="4413"/>
      <c r="N11747" s="3756">
        <v>229</v>
      </c>
      <c r="O11747" s="3756">
        <v>61</v>
      </c>
      <c r="P11747" s="3756">
        <v>182</v>
      </c>
      <c r="Q11747" s="3012"/>
      <c r="R11747" s="3012"/>
      <c r="S11747" s="3012"/>
      <c r="T11747" s="3012"/>
      <c r="U11747" s="3012"/>
      <c r="V11747" s="3012"/>
      <c r="W11747" s="3012"/>
      <c r="X11747" s="3012"/>
      <c r="Y11747" s="3012"/>
      <c r="Z11747" s="3012"/>
      <c r="AA11747" s="3012"/>
      <c r="AB11747" s="3012"/>
      <c r="AC11747" s="1507">
        <f t="shared" si="4510"/>
        <v>312</v>
      </c>
      <c r="AD11747" s="1508">
        <f t="shared" si="4511"/>
        <v>1283.5555199999999</v>
      </c>
      <c r="AE11747" s="14">
        <f t="shared" si="4512"/>
        <v>25.333333333333332</v>
      </c>
      <c r="AF11747" s="14">
        <f t="shared" si="4513"/>
        <v>157.33333333333334</v>
      </c>
      <c r="AG11747" s="14">
        <f t="shared" si="4514"/>
        <v>1.9830508474576269</v>
      </c>
      <c r="AH11747" s="14">
        <f t="shared" si="4515"/>
        <v>-23.350282485875706</v>
      </c>
      <c r="AI11747" s="14">
        <f t="shared" si="4516"/>
        <v>-3673.7777777777778</v>
      </c>
      <c r="AJ11747" s="3012"/>
    </row>
    <row r="11748" spans="1:36" ht="78.75" customHeight="1">
      <c r="A11748" s="1480"/>
      <c r="B11748" s="3753" t="s">
        <v>9165</v>
      </c>
      <c r="C11748" s="3759" t="s">
        <v>65</v>
      </c>
      <c r="D11748" s="3012">
        <v>5.274</v>
      </c>
      <c r="E11748" s="3756"/>
      <c r="F11748" s="3014"/>
      <c r="G11748" s="3756">
        <v>100</v>
      </c>
      <c r="H11748" s="3014">
        <f t="shared" si="4509"/>
        <v>527.4</v>
      </c>
      <c r="I11748" s="3757">
        <v>44987</v>
      </c>
      <c r="J11748" s="3763">
        <v>45107</v>
      </c>
      <c r="K11748" s="3764"/>
      <c r="L11748" s="3012">
        <v>189</v>
      </c>
      <c r="M11748" s="2997">
        <v>44981</v>
      </c>
      <c r="N11748" s="3756"/>
      <c r="O11748" s="3756"/>
      <c r="P11748" s="3756"/>
      <c r="Q11748" s="3012"/>
      <c r="R11748" s="3012"/>
      <c r="S11748" s="3012"/>
      <c r="T11748" s="3012"/>
      <c r="U11748" s="3012"/>
      <c r="V11748" s="3012"/>
      <c r="W11748" s="3012"/>
      <c r="X11748" s="3012"/>
      <c r="Y11748" s="3012"/>
      <c r="Z11748" s="3012"/>
      <c r="AA11748" s="3012"/>
      <c r="AB11748" s="3012"/>
      <c r="AC11748" s="1507">
        <f t="shared" si="4510"/>
        <v>100</v>
      </c>
      <c r="AD11748" s="1508">
        <f t="shared" si="4511"/>
        <v>527.4</v>
      </c>
      <c r="AE11748" s="14">
        <f t="shared" si="4512"/>
        <v>3</v>
      </c>
      <c r="AF11748" s="14">
        <f t="shared" si="4513"/>
        <v>0</v>
      </c>
      <c r="AG11748" s="14" t="e">
        <f t="shared" si="4514"/>
        <v>#DIV/0!</v>
      </c>
      <c r="AH11748" s="14" t="e">
        <f t="shared" si="4515"/>
        <v>#DIV/0!</v>
      </c>
      <c r="AI11748" s="14">
        <f t="shared" si="4516"/>
        <v>100</v>
      </c>
      <c r="AJ11748" s="3012"/>
    </row>
    <row r="11749" spans="1:36" ht="80.25" customHeight="1">
      <c r="A11749" s="1480">
        <v>3</v>
      </c>
      <c r="B11749" s="3753" t="s">
        <v>9165</v>
      </c>
      <c r="C11749" s="3762" t="s">
        <v>65</v>
      </c>
      <c r="D11749" s="3012">
        <v>5.274</v>
      </c>
      <c r="E11749" s="3756">
        <v>0</v>
      </c>
      <c r="F11749" s="3014">
        <f>D11749*E11749</f>
        <v>0</v>
      </c>
      <c r="G11749" s="3756">
        <v>400</v>
      </c>
      <c r="H11749" s="3014">
        <f t="shared" si="4509"/>
        <v>2109.6</v>
      </c>
      <c r="I11749" s="2997">
        <v>44937</v>
      </c>
      <c r="J11749" s="3763">
        <v>45046</v>
      </c>
      <c r="K11749" s="3764"/>
      <c r="L11749" s="3766">
        <v>1592</v>
      </c>
      <c r="M11749" s="3767">
        <v>44544</v>
      </c>
      <c r="N11749" s="3756"/>
      <c r="O11749" s="3756"/>
      <c r="P11749" s="3756"/>
      <c r="Q11749" s="3012"/>
      <c r="R11749" s="3012"/>
      <c r="S11749" s="3012"/>
      <c r="T11749" s="3012"/>
      <c r="U11749" s="3012"/>
      <c r="V11749" s="3012"/>
      <c r="W11749" s="3012"/>
      <c r="X11749" s="3012"/>
      <c r="Y11749" s="3012"/>
      <c r="Z11749" s="3012"/>
      <c r="AA11749" s="3012"/>
      <c r="AB11749" s="3012"/>
      <c r="AC11749" s="1507">
        <f t="shared" si="4510"/>
        <v>400</v>
      </c>
      <c r="AD11749" s="1508">
        <f t="shared" si="4511"/>
        <v>2109.6</v>
      </c>
      <c r="AE11749" s="14">
        <f t="shared" si="4512"/>
        <v>0.96666666666666667</v>
      </c>
      <c r="AF11749" s="14">
        <f t="shared" si="4513"/>
        <v>0</v>
      </c>
      <c r="AG11749" s="14" t="e">
        <f t="shared" si="4514"/>
        <v>#DIV/0!</v>
      </c>
      <c r="AH11749" s="14" t="e">
        <f t="shared" si="4515"/>
        <v>#DIV/0!</v>
      </c>
      <c r="AI11749" s="14">
        <f t="shared" si="4516"/>
        <v>400</v>
      </c>
      <c r="AJ11749" s="3012"/>
    </row>
    <row r="11750" spans="1:36" ht="49.5" customHeight="1">
      <c r="A11750" s="4468">
        <v>4</v>
      </c>
      <c r="B11750" s="3765" t="s">
        <v>9166</v>
      </c>
      <c r="C11750" s="3759" t="s">
        <v>65</v>
      </c>
      <c r="D11750" s="3012">
        <v>8.65</v>
      </c>
      <c r="E11750" s="3756"/>
      <c r="F11750" s="3014"/>
      <c r="G11750" s="3756">
        <v>20</v>
      </c>
      <c r="H11750" s="3014">
        <f t="shared" si="4509"/>
        <v>173</v>
      </c>
      <c r="I11750" s="3757">
        <v>44987</v>
      </c>
      <c r="J11750" s="3763"/>
      <c r="K11750" s="3768"/>
      <c r="L11750" s="3012"/>
      <c r="M11750" s="2997"/>
      <c r="N11750" s="3756"/>
      <c r="O11750" s="3760"/>
      <c r="P11750" s="3760"/>
      <c r="Q11750" s="3012"/>
      <c r="R11750" s="3012"/>
      <c r="S11750" s="3012"/>
      <c r="T11750" s="3012"/>
      <c r="U11750" s="3012"/>
      <c r="V11750" s="3012"/>
      <c r="W11750" s="3012"/>
      <c r="X11750" s="3012"/>
      <c r="Y11750" s="3012"/>
      <c r="Z11750" s="3012"/>
      <c r="AA11750" s="3012"/>
      <c r="AB11750" s="3012"/>
      <c r="AC11750" s="1507">
        <f t="shared" si="4510"/>
        <v>20</v>
      </c>
      <c r="AD11750" s="1508">
        <f t="shared" si="4511"/>
        <v>173</v>
      </c>
      <c r="AE11750" s="14">
        <f t="shared" si="4512"/>
        <v>-1500.5666666666666</v>
      </c>
      <c r="AF11750" s="14">
        <f t="shared" si="4513"/>
        <v>0</v>
      </c>
      <c r="AG11750" s="14" t="e">
        <f t="shared" si="4514"/>
        <v>#DIV/0!</v>
      </c>
      <c r="AH11750" s="14" t="e">
        <f t="shared" si="4515"/>
        <v>#DIV/0!</v>
      </c>
      <c r="AI11750" s="14">
        <f t="shared" si="4516"/>
        <v>20</v>
      </c>
      <c r="AJ11750" s="3012"/>
    </row>
    <row r="11751" spans="1:36" ht="15.75">
      <c r="A11751" s="4468"/>
      <c r="B11751" s="3765" t="s">
        <v>9166</v>
      </c>
      <c r="C11751" s="3759" t="s">
        <v>65</v>
      </c>
      <c r="D11751" s="3012">
        <v>8.65</v>
      </c>
      <c r="E11751" s="3756"/>
      <c r="F11751" s="3014"/>
      <c r="G11751" s="3756">
        <v>20</v>
      </c>
      <c r="H11751" s="3014">
        <f t="shared" si="4509"/>
        <v>173</v>
      </c>
      <c r="I11751" s="3757">
        <v>44987</v>
      </c>
      <c r="J11751" s="3763">
        <v>45220</v>
      </c>
      <c r="K11751" s="3768"/>
      <c r="L11751" s="3012">
        <v>188</v>
      </c>
      <c r="M11751" s="2997">
        <v>44981</v>
      </c>
      <c r="N11751" s="3756"/>
      <c r="O11751" s="3760"/>
      <c r="P11751" s="3760"/>
      <c r="Q11751" s="3012"/>
      <c r="R11751" s="3012"/>
      <c r="S11751" s="3012"/>
      <c r="T11751" s="3012"/>
      <c r="U11751" s="3012"/>
      <c r="V11751" s="3012"/>
      <c r="W11751" s="3012"/>
      <c r="X11751" s="3012"/>
      <c r="Y11751" s="3012"/>
      <c r="Z11751" s="3012"/>
      <c r="AA11751" s="3012"/>
      <c r="AB11751" s="3012"/>
      <c r="AC11751" s="1507">
        <f t="shared" si="4510"/>
        <v>20</v>
      </c>
      <c r="AD11751" s="1508">
        <f t="shared" si="4511"/>
        <v>173</v>
      </c>
      <c r="AE11751" s="14">
        <f t="shared" si="4512"/>
        <v>6.7666666666666666</v>
      </c>
      <c r="AF11751" s="14">
        <f t="shared" si="4513"/>
        <v>0</v>
      </c>
      <c r="AG11751" s="14" t="e">
        <f t="shared" si="4514"/>
        <v>#DIV/0!</v>
      </c>
      <c r="AH11751" s="14" t="e">
        <f t="shared" si="4515"/>
        <v>#DIV/0!</v>
      </c>
      <c r="AI11751" s="14">
        <f t="shared" si="4516"/>
        <v>20</v>
      </c>
      <c r="AJ11751" s="3012"/>
    </row>
    <row r="11752" spans="1:36" ht="15.75">
      <c r="A11752" s="1480">
        <v>5</v>
      </c>
      <c r="B11752" s="3765" t="s">
        <v>9167</v>
      </c>
      <c r="C11752" s="3762" t="s">
        <v>65</v>
      </c>
      <c r="D11752" s="3012">
        <v>63.45</v>
      </c>
      <c r="E11752" s="3755">
        <v>150</v>
      </c>
      <c r="F11752" s="3014">
        <f>D11752*E11752</f>
        <v>9517.5</v>
      </c>
      <c r="G11752" s="3755">
        <v>0</v>
      </c>
      <c r="H11752" s="3014">
        <f t="shared" si="4509"/>
        <v>0</v>
      </c>
      <c r="I11752" s="3771">
        <v>44791</v>
      </c>
      <c r="J11752" s="3772">
        <v>45659</v>
      </c>
      <c r="K11752" s="3012"/>
      <c r="L11752" s="3012">
        <v>648</v>
      </c>
      <c r="M11752" s="2997">
        <v>44782</v>
      </c>
      <c r="N11752" s="3755"/>
      <c r="O11752" s="3755"/>
      <c r="P11752" s="3755"/>
      <c r="Q11752" s="3012"/>
      <c r="R11752" s="3012"/>
      <c r="S11752" s="3012"/>
      <c r="T11752" s="3012"/>
      <c r="U11752" s="3012"/>
      <c r="V11752" s="3012"/>
      <c r="W11752" s="3012"/>
      <c r="X11752" s="3012"/>
      <c r="Y11752" s="3012"/>
      <c r="Z11752" s="3012"/>
      <c r="AA11752" s="3012"/>
      <c r="AB11752" s="3012"/>
      <c r="AC11752" s="1507">
        <f t="shared" si="4510"/>
        <v>150</v>
      </c>
      <c r="AD11752" s="1508">
        <f t="shared" si="4511"/>
        <v>9517.5</v>
      </c>
      <c r="AE11752" s="14">
        <f t="shared" si="4512"/>
        <v>21.4</v>
      </c>
      <c r="AF11752" s="14">
        <f t="shared" si="4513"/>
        <v>0</v>
      </c>
      <c r="AG11752" s="14" t="e">
        <f t="shared" si="4514"/>
        <v>#DIV/0!</v>
      </c>
      <c r="AH11752" s="14" t="e">
        <f t="shared" si="4515"/>
        <v>#DIV/0!</v>
      </c>
      <c r="AI11752" s="14">
        <f t="shared" si="4516"/>
        <v>150</v>
      </c>
      <c r="AJ11752" s="3012"/>
    </row>
    <row r="11753" spans="1:36" ht="15.75">
      <c r="A11753" s="4468">
        <v>6</v>
      </c>
      <c r="B11753" s="3773" t="s">
        <v>9168</v>
      </c>
      <c r="C11753" s="3762" t="s">
        <v>65</v>
      </c>
      <c r="D11753" s="3012">
        <v>129.78</v>
      </c>
      <c r="E11753" s="3769">
        <v>200</v>
      </c>
      <c r="F11753" s="3014">
        <f>D11753*E11753</f>
        <v>25956</v>
      </c>
      <c r="G11753" s="3756">
        <v>0</v>
      </c>
      <c r="H11753" s="3014">
        <f t="shared" si="4509"/>
        <v>0</v>
      </c>
      <c r="I11753" s="3757">
        <v>44791</v>
      </c>
      <c r="J11753" s="3763">
        <v>45169</v>
      </c>
      <c r="K11753" s="3012"/>
      <c r="L11753" s="3012">
        <v>649</v>
      </c>
      <c r="M11753" s="2997">
        <v>44782</v>
      </c>
      <c r="N11753" s="3756"/>
      <c r="O11753" s="3756"/>
      <c r="P11753" s="3756"/>
      <c r="Q11753" s="3012"/>
      <c r="R11753" s="3012"/>
      <c r="S11753" s="3012"/>
      <c r="T11753" s="3012"/>
      <c r="U11753" s="3012"/>
      <c r="V11753" s="3012"/>
      <c r="W11753" s="3012"/>
      <c r="X11753" s="3012"/>
      <c r="Y11753" s="3012"/>
      <c r="Z11753" s="3012"/>
      <c r="AA11753" s="3012"/>
      <c r="AB11753" s="3012"/>
      <c r="AC11753" s="1507">
        <f t="shared" si="4510"/>
        <v>200</v>
      </c>
      <c r="AD11753" s="1508">
        <f t="shared" si="4511"/>
        <v>25956</v>
      </c>
      <c r="AE11753" s="14">
        <f t="shared" si="4512"/>
        <v>5.0666666666666664</v>
      </c>
      <c r="AF11753" s="14">
        <f t="shared" si="4513"/>
        <v>0</v>
      </c>
      <c r="AG11753" s="14" t="e">
        <f t="shared" si="4514"/>
        <v>#DIV/0!</v>
      </c>
      <c r="AH11753" s="14" t="e">
        <f t="shared" si="4515"/>
        <v>#DIV/0!</v>
      </c>
      <c r="AI11753" s="14">
        <f t="shared" si="4516"/>
        <v>200</v>
      </c>
      <c r="AJ11753" s="3012"/>
    </row>
    <row r="11754" spans="1:36" ht="47.25">
      <c r="A11754" s="4468"/>
      <c r="B11754" s="3773" t="s">
        <v>9168</v>
      </c>
      <c r="C11754" s="3762" t="s">
        <v>65</v>
      </c>
      <c r="D11754" s="3012">
        <v>107.69</v>
      </c>
      <c r="E11754" s="3769">
        <v>56</v>
      </c>
      <c r="F11754" s="3012">
        <v>10230.549999999999</v>
      </c>
      <c r="G11754" s="3756">
        <v>0</v>
      </c>
      <c r="H11754" s="3014">
        <v>53893</v>
      </c>
      <c r="I11754" s="3757" t="s">
        <v>7532</v>
      </c>
      <c r="J11754" s="3763">
        <v>44985</v>
      </c>
      <c r="K11754" s="3012"/>
      <c r="L11754" s="3012" t="s">
        <v>7533</v>
      </c>
      <c r="M11754" s="2997" t="s">
        <v>7534</v>
      </c>
      <c r="N11754" s="3756">
        <v>13</v>
      </c>
      <c r="O11754" s="3756">
        <v>20</v>
      </c>
      <c r="P11754" s="3756">
        <v>17</v>
      </c>
      <c r="Q11754" s="3012"/>
      <c r="R11754" s="3012"/>
      <c r="S11754" s="3012"/>
      <c r="T11754" s="3012"/>
      <c r="U11754" s="3012"/>
      <c r="V11754" s="3012"/>
      <c r="W11754" s="3012"/>
      <c r="X11754" s="3012"/>
      <c r="Y11754" s="3012"/>
      <c r="Z11754" s="3012"/>
      <c r="AA11754" s="3012"/>
      <c r="AB11754" s="3012"/>
      <c r="AC11754" s="1507">
        <f t="shared" si="4510"/>
        <v>6</v>
      </c>
      <c r="AD11754" s="1508">
        <f t="shared" si="4511"/>
        <v>646.14</v>
      </c>
      <c r="AE11754" s="14">
        <f t="shared" si="4512"/>
        <v>-1.0666666666666667</v>
      </c>
      <c r="AF11754" s="14">
        <f t="shared" si="4513"/>
        <v>16.666666666666668</v>
      </c>
      <c r="AG11754" s="14">
        <f t="shared" si="4514"/>
        <v>0.36</v>
      </c>
      <c r="AH11754" s="14">
        <f t="shared" si="4515"/>
        <v>1.4266666666666667</v>
      </c>
      <c r="AI11754" s="14">
        <f t="shared" si="4516"/>
        <v>23.777777777777779</v>
      </c>
      <c r="AJ11754" s="3012"/>
    </row>
    <row r="11755" spans="1:36" ht="30">
      <c r="A11755" s="1480">
        <v>7</v>
      </c>
      <c r="B11755" s="3765" t="s">
        <v>9169</v>
      </c>
      <c r="C11755" s="3762" t="s">
        <v>65</v>
      </c>
      <c r="D11755" s="3012">
        <v>58.85</v>
      </c>
      <c r="E11755" s="3769">
        <v>110</v>
      </c>
      <c r="F11755" s="3014">
        <f>D11755*E11755</f>
        <v>6473.5</v>
      </c>
      <c r="G11755" s="3756">
        <v>0</v>
      </c>
      <c r="H11755" s="3012"/>
      <c r="I11755" s="3770">
        <v>44537</v>
      </c>
      <c r="J11755" s="3763">
        <v>45230</v>
      </c>
      <c r="K11755" s="3012"/>
      <c r="L11755" s="3012">
        <v>1551</v>
      </c>
      <c r="M11755" s="2997">
        <v>44532</v>
      </c>
      <c r="N11755" s="3012">
        <v>11</v>
      </c>
      <c r="O11755" s="3012">
        <v>13</v>
      </c>
      <c r="P11755" s="3756">
        <v>13</v>
      </c>
      <c r="Q11755" s="3012"/>
      <c r="R11755" s="3012"/>
      <c r="S11755" s="3012"/>
      <c r="T11755" s="3012"/>
      <c r="U11755" s="3012"/>
      <c r="V11755" s="3012"/>
      <c r="W11755" s="3012"/>
      <c r="X11755" s="3012"/>
      <c r="Y11755" s="3012"/>
      <c r="Z11755" s="3012"/>
      <c r="AA11755" s="3012"/>
      <c r="AB11755" s="3012"/>
      <c r="AC11755" s="1507">
        <f t="shared" si="4510"/>
        <v>73</v>
      </c>
      <c r="AD11755" s="1508">
        <f t="shared" si="4511"/>
        <v>4296.05</v>
      </c>
      <c r="AE11755" s="14">
        <f t="shared" si="4512"/>
        <v>7.1</v>
      </c>
      <c r="AF11755" s="14">
        <f t="shared" si="4513"/>
        <v>12.333333333333334</v>
      </c>
      <c r="AG11755" s="14">
        <f t="shared" si="4514"/>
        <v>5.9189189189189184</v>
      </c>
      <c r="AH11755" s="14">
        <f t="shared" si="4515"/>
        <v>-1.1810810810810812</v>
      </c>
      <c r="AI11755" s="14">
        <f t="shared" si="4516"/>
        <v>-14.566666666666663</v>
      </c>
      <c r="AJ11755" s="3012"/>
    </row>
    <row r="11756" spans="1:36" ht="15.75" customHeight="1">
      <c r="A11756" s="1480">
        <v>8</v>
      </c>
      <c r="B11756" s="1260" t="s">
        <v>9170</v>
      </c>
      <c r="C11756" s="3774" t="s">
        <v>180</v>
      </c>
      <c r="D11756" s="3775">
        <v>42.98</v>
      </c>
      <c r="E11756" s="3775">
        <v>80</v>
      </c>
      <c r="F11756" s="3014">
        <f>D11756*E11756</f>
        <v>3438.3999999999996</v>
      </c>
      <c r="G11756" s="3756">
        <v>0</v>
      </c>
      <c r="H11756" s="3014">
        <f>G11756*D11756</f>
        <v>0</v>
      </c>
      <c r="I11756" s="3770">
        <v>44868</v>
      </c>
      <c r="J11756" s="3763">
        <v>45077</v>
      </c>
      <c r="K11756" s="3012"/>
      <c r="L11756" s="3012">
        <v>920</v>
      </c>
      <c r="M11756" s="2997">
        <v>44862</v>
      </c>
      <c r="N11756" s="3012">
        <v>5</v>
      </c>
      <c r="O11756" s="3012">
        <v>6</v>
      </c>
      <c r="P11756" s="3756">
        <v>20</v>
      </c>
      <c r="Q11756" s="3012"/>
      <c r="R11756" s="3012"/>
      <c r="S11756" s="3012"/>
      <c r="T11756" s="3012"/>
      <c r="U11756" s="3012"/>
      <c r="V11756" s="3012"/>
      <c r="W11756" s="3012"/>
      <c r="X11756" s="3012"/>
      <c r="Y11756" s="3012"/>
      <c r="Z11756" s="3012"/>
      <c r="AA11756" s="3012"/>
      <c r="AB11756" s="3012"/>
      <c r="AC11756" s="1507">
        <f t="shared" si="4510"/>
        <v>49</v>
      </c>
      <c r="AD11756" s="1508">
        <f t="shared" si="4511"/>
        <v>2106.02</v>
      </c>
      <c r="AE11756" s="14">
        <f t="shared" si="4512"/>
        <v>2</v>
      </c>
      <c r="AF11756" s="14">
        <f t="shared" si="4513"/>
        <v>10.333333333333334</v>
      </c>
      <c r="AG11756" s="14">
        <f t="shared" si="4514"/>
        <v>4.7419354838709671</v>
      </c>
      <c r="AH11756" s="14">
        <f t="shared" si="4515"/>
        <v>2.7419354838709671</v>
      </c>
      <c r="AI11756" s="14">
        <f t="shared" si="4516"/>
        <v>28.333333333333332</v>
      </c>
      <c r="AJ11756" s="3012"/>
    </row>
    <row r="11757" spans="1:36" ht="46.5" customHeight="1">
      <c r="A11757" s="1480">
        <v>10</v>
      </c>
      <c r="B11757" s="3776" t="s">
        <v>297</v>
      </c>
      <c r="C11757" s="3759" t="s">
        <v>65</v>
      </c>
      <c r="D11757" s="3012">
        <v>69.12</v>
      </c>
      <c r="E11757" s="3756">
        <v>94</v>
      </c>
      <c r="F11757" s="3014">
        <f>D11757*E11757</f>
        <v>6497.2800000000007</v>
      </c>
      <c r="G11757" s="3756">
        <v>0</v>
      </c>
      <c r="H11757" s="3014">
        <f>G11757*D11757</f>
        <v>0</v>
      </c>
      <c r="I11757" s="3757">
        <v>44791</v>
      </c>
      <c r="J11757" s="3758">
        <v>45107</v>
      </c>
      <c r="K11757" s="3012"/>
      <c r="L11757" s="3012">
        <v>648</v>
      </c>
      <c r="M11757" s="2997">
        <v>44782</v>
      </c>
      <c r="N11757" s="3755">
        <v>14</v>
      </c>
      <c r="O11757" s="3755">
        <v>16</v>
      </c>
      <c r="P11757" s="3755">
        <v>16</v>
      </c>
      <c r="Q11757" s="3012"/>
      <c r="R11757" s="3012"/>
      <c r="S11757" s="3012"/>
      <c r="T11757" s="3012"/>
      <c r="U11757" s="3012"/>
      <c r="V11757" s="3012"/>
      <c r="W11757" s="3012"/>
      <c r="X11757" s="3012"/>
      <c r="Y11757" s="3012"/>
      <c r="Z11757" s="3012"/>
      <c r="AA11757" s="3012"/>
      <c r="AB11757" s="3012"/>
      <c r="AC11757" s="1507">
        <f t="shared" si="4510"/>
        <v>48</v>
      </c>
      <c r="AD11757" s="1508">
        <f t="shared" si="4511"/>
        <v>3317.76</v>
      </c>
      <c r="AE11757" s="14">
        <f t="shared" si="4512"/>
        <v>3</v>
      </c>
      <c r="AF11757" s="14">
        <f t="shared" si="4513"/>
        <v>15.333333333333334</v>
      </c>
      <c r="AG11757" s="14">
        <f t="shared" si="4514"/>
        <v>3.1304347826086953</v>
      </c>
      <c r="AH11757" s="14">
        <f t="shared" si="4515"/>
        <v>0.13043478260869534</v>
      </c>
      <c r="AI11757" s="14">
        <f t="shared" si="4516"/>
        <v>2</v>
      </c>
      <c r="AJ11757" s="3012"/>
    </row>
    <row r="11758" spans="1:36" ht="46.5" customHeight="1">
      <c r="A11758" s="4413" t="s">
        <v>1623</v>
      </c>
      <c r="B11758" s="4413"/>
      <c r="C11758" s="4413"/>
      <c r="D11758" s="4413"/>
      <c r="E11758" s="4413"/>
      <c r="F11758" s="4413"/>
      <c r="G11758" s="4413"/>
      <c r="H11758" s="4413"/>
      <c r="I11758" s="4413"/>
      <c r="J11758" s="4413"/>
      <c r="K11758" s="4413"/>
      <c r="L11758" s="4413"/>
      <c r="M11758" s="4413"/>
      <c r="N11758" s="4413"/>
      <c r="O11758" s="4413"/>
      <c r="P11758" s="4413"/>
      <c r="Q11758" s="4413"/>
      <c r="R11758" s="4413"/>
      <c r="S11758" s="4413"/>
      <c r="T11758" s="4413"/>
      <c r="U11758" s="4413"/>
      <c r="V11758" s="4413"/>
      <c r="W11758" s="4413"/>
      <c r="X11758" s="4413"/>
      <c r="Y11758" s="4413"/>
      <c r="Z11758" s="4413"/>
      <c r="AA11758" s="4413"/>
      <c r="AB11758" s="4413"/>
      <c r="AC11758" s="4413"/>
      <c r="AD11758" s="4413"/>
      <c r="AE11758" s="4413"/>
      <c r="AF11758" s="4413"/>
      <c r="AG11758" s="4413"/>
      <c r="AH11758" s="4413"/>
      <c r="AI11758" s="4413"/>
      <c r="AJ11758" s="4413"/>
    </row>
    <row r="11759" spans="1:36" ht="46.5" customHeight="1">
      <c r="A11759" s="1480">
        <v>1</v>
      </c>
      <c r="B11759" s="3765" t="s">
        <v>9179</v>
      </c>
      <c r="C11759" s="3766" t="s">
        <v>174</v>
      </c>
      <c r="D11759" s="3766">
        <v>42.009819999999998</v>
      </c>
      <c r="E11759" s="3766">
        <v>263</v>
      </c>
      <c r="F11759" s="3014">
        <f t="shared" ref="F11759:F11764" si="4517">D11759*E11759</f>
        <v>11048.58266</v>
      </c>
      <c r="G11759" s="3766">
        <v>0</v>
      </c>
      <c r="H11759" s="3777">
        <f>G11759*D11759</f>
        <v>0</v>
      </c>
      <c r="I11759" s="3767">
        <v>44735</v>
      </c>
      <c r="J11759" s="3767">
        <v>45200</v>
      </c>
      <c r="K11759" s="3766"/>
      <c r="L11759" s="3766">
        <v>455</v>
      </c>
      <c r="M11759" s="3767">
        <v>44729</v>
      </c>
      <c r="N11759" s="3012">
        <v>2</v>
      </c>
      <c r="O11759" s="3012">
        <v>89</v>
      </c>
      <c r="P11759" s="3012">
        <v>75</v>
      </c>
      <c r="Q11759" s="3012"/>
      <c r="R11759" s="3012"/>
      <c r="S11759" s="3012"/>
      <c r="T11759" s="3012"/>
      <c r="U11759" s="3012"/>
      <c r="V11759" s="3012"/>
      <c r="W11759" s="3012"/>
      <c r="X11759" s="3012"/>
      <c r="Y11759" s="3012"/>
      <c r="Z11759" s="3012"/>
      <c r="AA11759" s="3012"/>
      <c r="AB11759" s="3012"/>
      <c r="AC11759" s="1507">
        <f t="shared" ref="AC11759:AC11764" si="4518">E11759+G11759-N11759-O11759-AA11759-P11759-Q11759-R11759-S11759-T11759-U11759-V11759-W11759-X11759-Y11759</f>
        <v>97</v>
      </c>
      <c r="AD11759" s="1508">
        <f t="shared" ref="AD11759:AD11764" si="4519">D11759*AC11759</f>
        <v>4074.9525399999998</v>
      </c>
      <c r="AE11759" s="14">
        <f t="shared" ref="AE11759:AE11764" si="4520">(J11759-"01.04.2023")/30</f>
        <v>6.1</v>
      </c>
      <c r="AF11759" s="14">
        <f t="shared" ref="AF11759:AF11764" si="4521">(N11759+O11759+P11759+Q11759+R11759+S11759+T11759+U11759+V11759+W11759+X11759+Y11759)/3</f>
        <v>55.333333333333336</v>
      </c>
      <c r="AG11759" s="14">
        <f t="shared" ref="AG11759:AG11764" si="4522">AC11759/AF11759</f>
        <v>1.7530120481927709</v>
      </c>
      <c r="AH11759" s="14">
        <f t="shared" ref="AH11759:AH11764" si="4523">AG11759-AE11759</f>
        <v>-4.346987951807229</v>
      </c>
      <c r="AI11759" s="14">
        <f t="shared" ref="AI11759:AI11764" si="4524">AC11759-(AE11759*AF11759)</f>
        <v>-240.5333333333333</v>
      </c>
      <c r="AJ11759" s="3012"/>
    </row>
    <row r="11760" spans="1:36" ht="46.5" customHeight="1">
      <c r="A11760" s="4032">
        <v>2</v>
      </c>
      <c r="B11760" s="3765" t="s">
        <v>9180</v>
      </c>
      <c r="C11760" s="3762" t="s">
        <v>174</v>
      </c>
      <c r="D11760" s="3012">
        <v>44.480829999999997</v>
      </c>
      <c r="E11760" s="3756">
        <v>12</v>
      </c>
      <c r="F11760" s="3014">
        <f t="shared" si="4517"/>
        <v>533.76995999999997</v>
      </c>
      <c r="G11760" s="3755">
        <v>0</v>
      </c>
      <c r="H11760" s="3014">
        <f>G11760*D11760</f>
        <v>0</v>
      </c>
      <c r="I11760" s="2997">
        <v>44735</v>
      </c>
      <c r="J11760" s="3778"/>
      <c r="K11760" s="3012"/>
      <c r="L11760" s="3012">
        <v>455</v>
      </c>
      <c r="M11760" s="2997">
        <v>44729</v>
      </c>
      <c r="N11760" s="3755"/>
      <c r="O11760" s="3755"/>
      <c r="P11760" s="3756"/>
      <c r="Q11760" s="3012"/>
      <c r="R11760" s="3012"/>
      <c r="S11760" s="3012"/>
      <c r="T11760" s="3012"/>
      <c r="U11760" s="3012"/>
      <c r="V11760" s="3012"/>
      <c r="W11760" s="3012"/>
      <c r="X11760" s="3012"/>
      <c r="Y11760" s="3012"/>
      <c r="Z11760" s="3012"/>
      <c r="AA11760" s="3012"/>
      <c r="AB11760" s="3012"/>
      <c r="AC11760" s="1507">
        <f t="shared" si="4518"/>
        <v>12</v>
      </c>
      <c r="AD11760" s="1508">
        <f t="shared" si="4519"/>
        <v>533.76995999999997</v>
      </c>
      <c r="AE11760" s="14">
        <f t="shared" si="4520"/>
        <v>-1500.5666666666666</v>
      </c>
      <c r="AF11760" s="14">
        <f t="shared" si="4521"/>
        <v>0</v>
      </c>
      <c r="AG11760" s="14" t="e">
        <f t="shared" si="4522"/>
        <v>#DIV/0!</v>
      </c>
      <c r="AH11760" s="14" t="e">
        <f t="shared" si="4523"/>
        <v>#DIV/0!</v>
      </c>
      <c r="AI11760" s="14">
        <f t="shared" si="4524"/>
        <v>12</v>
      </c>
      <c r="AJ11760" s="3012"/>
    </row>
    <row r="11761" spans="1:36" ht="15.75" customHeight="1">
      <c r="A11761" s="4032"/>
      <c r="B11761" s="3765" t="s">
        <v>9181</v>
      </c>
      <c r="C11761" s="3762" t="s">
        <v>66</v>
      </c>
      <c r="D11761" s="3012">
        <v>37.809089999999998</v>
      </c>
      <c r="E11761" s="3755">
        <v>10</v>
      </c>
      <c r="F11761" s="3014">
        <f t="shared" si="4517"/>
        <v>378.09089999999998</v>
      </c>
      <c r="G11761" s="3755">
        <v>0</v>
      </c>
      <c r="H11761" s="3012"/>
      <c r="I11761" s="3772">
        <v>44461</v>
      </c>
      <c r="J11761" s="3778">
        <v>45108</v>
      </c>
      <c r="K11761" s="3012"/>
      <c r="L11761" s="3012">
        <v>671</v>
      </c>
      <c r="M11761" s="2997">
        <v>44358</v>
      </c>
      <c r="N11761" s="3755"/>
      <c r="O11761" s="3755"/>
      <c r="P11761" s="3756"/>
      <c r="Q11761" s="3012"/>
      <c r="R11761" s="3012"/>
      <c r="S11761" s="3012"/>
      <c r="T11761" s="3012"/>
      <c r="U11761" s="3012"/>
      <c r="V11761" s="3012"/>
      <c r="W11761" s="3012"/>
      <c r="X11761" s="3012"/>
      <c r="Y11761" s="3012"/>
      <c r="Z11761" s="3012"/>
      <c r="AA11761" s="3012"/>
      <c r="AB11761" s="3012"/>
      <c r="AC11761" s="1507">
        <f t="shared" si="4518"/>
        <v>10</v>
      </c>
      <c r="AD11761" s="1508">
        <f t="shared" si="4519"/>
        <v>378.09089999999998</v>
      </c>
      <c r="AE11761" s="14">
        <f t="shared" si="4520"/>
        <v>3.0333333333333332</v>
      </c>
      <c r="AF11761" s="14">
        <f t="shared" si="4521"/>
        <v>0</v>
      </c>
      <c r="AG11761" s="14" t="e">
        <f t="shared" si="4522"/>
        <v>#DIV/0!</v>
      </c>
      <c r="AH11761" s="14" t="e">
        <f t="shared" si="4523"/>
        <v>#DIV/0!</v>
      </c>
      <c r="AI11761" s="14">
        <f t="shared" si="4524"/>
        <v>10</v>
      </c>
      <c r="AJ11761" s="3012"/>
    </row>
    <row r="11762" spans="1:36" ht="47.25" customHeight="1">
      <c r="A11762" s="1480">
        <v>4</v>
      </c>
      <c r="B11762" s="3779" t="s">
        <v>9182</v>
      </c>
      <c r="C11762" s="3762" t="s">
        <v>66</v>
      </c>
      <c r="D11762" s="3012">
        <v>43.986750000000001</v>
      </c>
      <c r="E11762" s="3755">
        <v>137</v>
      </c>
      <c r="F11762" s="3014">
        <f t="shared" si="4517"/>
        <v>6026.1847500000003</v>
      </c>
      <c r="G11762" s="3755">
        <v>0</v>
      </c>
      <c r="H11762" s="3014">
        <f>D11762*G11762</f>
        <v>0</v>
      </c>
      <c r="I11762" s="3772">
        <v>44735</v>
      </c>
      <c r="J11762" s="3778">
        <v>45200</v>
      </c>
      <c r="K11762" s="3012"/>
      <c r="L11762" s="3012">
        <v>410</v>
      </c>
      <c r="M11762" s="2997">
        <v>44718</v>
      </c>
      <c r="N11762" s="3755">
        <v>10</v>
      </c>
      <c r="O11762" s="3755">
        <v>11</v>
      </c>
      <c r="P11762" s="3756">
        <v>29</v>
      </c>
      <c r="Q11762" s="3012"/>
      <c r="R11762" s="3012"/>
      <c r="S11762" s="3012"/>
      <c r="T11762" s="3012"/>
      <c r="U11762" s="3012"/>
      <c r="V11762" s="3012"/>
      <c r="W11762" s="3012"/>
      <c r="X11762" s="3012"/>
      <c r="Y11762" s="3012"/>
      <c r="Z11762" s="3012"/>
      <c r="AA11762" s="3012"/>
      <c r="AB11762" s="3012"/>
      <c r="AC11762" s="1507">
        <f t="shared" si="4518"/>
        <v>87</v>
      </c>
      <c r="AD11762" s="1508">
        <f t="shared" si="4519"/>
        <v>3826.8472500000003</v>
      </c>
      <c r="AE11762" s="14">
        <f t="shared" si="4520"/>
        <v>6.1</v>
      </c>
      <c r="AF11762" s="14">
        <f t="shared" si="4521"/>
        <v>16.666666666666668</v>
      </c>
      <c r="AG11762" s="14">
        <f t="shared" si="4522"/>
        <v>5.22</v>
      </c>
      <c r="AH11762" s="14">
        <f t="shared" si="4523"/>
        <v>-0.87999999999999989</v>
      </c>
      <c r="AI11762" s="14">
        <f t="shared" si="4524"/>
        <v>-14.666666666666671</v>
      </c>
      <c r="AJ11762" s="3012"/>
    </row>
    <row r="11763" spans="1:36" ht="34.5" customHeight="1">
      <c r="A11763" s="1480"/>
      <c r="B11763" s="3779" t="s">
        <v>9182</v>
      </c>
      <c r="C11763" s="3759" t="s">
        <v>156</v>
      </c>
      <c r="D11763" s="3012">
        <v>1</v>
      </c>
      <c r="E11763" s="3755">
        <v>0</v>
      </c>
      <c r="F11763" s="3014">
        <f t="shared" si="4517"/>
        <v>0</v>
      </c>
      <c r="G11763" s="3755">
        <v>50</v>
      </c>
      <c r="H11763" s="3014">
        <f>D11763*G11763</f>
        <v>50</v>
      </c>
      <c r="I11763" s="3772">
        <v>45013</v>
      </c>
      <c r="J11763" s="3778">
        <v>45040</v>
      </c>
      <c r="K11763" s="3012"/>
      <c r="L11763" s="3012"/>
      <c r="M11763" s="2997"/>
      <c r="N11763" s="3755"/>
      <c r="O11763" s="3755"/>
      <c r="P11763" s="3756"/>
      <c r="Q11763" s="3012"/>
      <c r="R11763" s="3012"/>
      <c r="S11763" s="3012"/>
      <c r="T11763" s="3012"/>
      <c r="U11763" s="3012"/>
      <c r="V11763" s="3012"/>
      <c r="W11763" s="3012"/>
      <c r="X11763" s="3012"/>
      <c r="Y11763" s="3012"/>
      <c r="Z11763" s="3012"/>
      <c r="AA11763" s="3012"/>
      <c r="AB11763" s="3012"/>
      <c r="AC11763" s="1507">
        <f t="shared" si="4518"/>
        <v>50</v>
      </c>
      <c r="AD11763" s="1508">
        <f t="shared" si="4519"/>
        <v>50</v>
      </c>
      <c r="AE11763" s="14">
        <f t="shared" si="4520"/>
        <v>0.76666666666666672</v>
      </c>
      <c r="AF11763" s="14">
        <f t="shared" si="4521"/>
        <v>0</v>
      </c>
      <c r="AG11763" s="14" t="e">
        <f t="shared" si="4522"/>
        <v>#DIV/0!</v>
      </c>
      <c r="AH11763" s="14" t="e">
        <f t="shared" si="4523"/>
        <v>#DIV/0!</v>
      </c>
      <c r="AI11763" s="14">
        <f t="shared" si="4524"/>
        <v>50</v>
      </c>
      <c r="AJ11763" s="3012"/>
    </row>
    <row r="11764" spans="1:36" ht="15.75" customHeight="1">
      <c r="A11764" s="1480">
        <v>5</v>
      </c>
      <c r="B11764" s="3779" t="s">
        <v>9183</v>
      </c>
      <c r="C11764" s="3759" t="s">
        <v>66</v>
      </c>
      <c r="D11764" s="3012">
        <v>44.876350000000002</v>
      </c>
      <c r="E11764" s="3756">
        <v>138</v>
      </c>
      <c r="F11764" s="3014">
        <f t="shared" si="4517"/>
        <v>6192.9363000000003</v>
      </c>
      <c r="G11764" s="3755">
        <v>0</v>
      </c>
      <c r="H11764" s="3014">
        <f>D11764*G11764</f>
        <v>0</v>
      </c>
      <c r="I11764" s="3772">
        <v>44735</v>
      </c>
      <c r="J11764" s="3778">
        <v>45200</v>
      </c>
      <c r="K11764" s="3012"/>
      <c r="L11764" s="3012">
        <v>410</v>
      </c>
      <c r="M11764" s="2997">
        <v>44718</v>
      </c>
      <c r="N11764" s="3756">
        <v>11</v>
      </c>
      <c r="O11764" s="3756">
        <v>11</v>
      </c>
      <c r="P11764" s="3756">
        <v>23</v>
      </c>
      <c r="Q11764" s="3012"/>
      <c r="R11764" s="3012"/>
      <c r="S11764" s="3012"/>
      <c r="T11764" s="3012"/>
      <c r="U11764" s="3012"/>
      <c r="V11764" s="3012"/>
      <c r="W11764" s="3012"/>
      <c r="X11764" s="3012"/>
      <c r="Y11764" s="3012"/>
      <c r="Z11764" s="3012"/>
      <c r="AA11764" s="3012"/>
      <c r="AB11764" s="3012"/>
      <c r="AC11764" s="1507">
        <f t="shared" si="4518"/>
        <v>93</v>
      </c>
      <c r="AD11764" s="1508">
        <f t="shared" si="4519"/>
        <v>4173.5005500000007</v>
      </c>
      <c r="AE11764" s="14">
        <f t="shared" si="4520"/>
        <v>6.1</v>
      </c>
      <c r="AF11764" s="14">
        <f t="shared" si="4521"/>
        <v>15</v>
      </c>
      <c r="AG11764" s="14">
        <f t="shared" si="4522"/>
        <v>6.2</v>
      </c>
      <c r="AH11764" s="14">
        <f t="shared" si="4523"/>
        <v>0.10000000000000053</v>
      </c>
      <c r="AI11764" s="14">
        <f t="shared" si="4524"/>
        <v>1.5</v>
      </c>
      <c r="AJ11764" s="3012"/>
    </row>
    <row r="11765" spans="1:36" ht="20.25" customHeight="1">
      <c r="A11765" s="4413" t="s">
        <v>1624</v>
      </c>
      <c r="B11765" s="4413"/>
      <c r="C11765" s="4413"/>
      <c r="D11765" s="4413"/>
      <c r="E11765" s="4413"/>
      <c r="F11765" s="4413"/>
      <c r="G11765" s="4413"/>
      <c r="H11765" s="4413"/>
      <c r="I11765" s="4413"/>
      <c r="J11765" s="4413"/>
      <c r="K11765" s="4413"/>
      <c r="L11765" s="4413"/>
      <c r="M11765" s="4413"/>
      <c r="N11765" s="4413"/>
      <c r="O11765" s="4413"/>
      <c r="P11765" s="4413"/>
      <c r="Q11765" s="4413"/>
      <c r="R11765" s="4413"/>
      <c r="S11765" s="4413"/>
      <c r="T11765" s="4413"/>
      <c r="U11765" s="4413"/>
      <c r="V11765" s="4413"/>
      <c r="W11765" s="4413"/>
      <c r="X11765" s="4413"/>
      <c r="Y11765" s="4413"/>
      <c r="Z11765" s="4413"/>
      <c r="AA11765" s="4413"/>
      <c r="AB11765" s="4413"/>
      <c r="AC11765" s="4413"/>
      <c r="AD11765" s="4413"/>
      <c r="AE11765" s="4413"/>
      <c r="AF11765" s="4413"/>
      <c r="AG11765" s="4413"/>
      <c r="AH11765" s="4413"/>
      <c r="AI11765" s="4413"/>
      <c r="AJ11765" s="4413"/>
    </row>
    <row r="11766" spans="1:36" ht="42.75" customHeight="1">
      <c r="A11766" s="4032">
        <v>1</v>
      </c>
      <c r="B11766" s="3765" t="s">
        <v>9184</v>
      </c>
      <c r="C11766" s="3754" t="s">
        <v>65</v>
      </c>
      <c r="D11766" s="3012">
        <v>227.48</v>
      </c>
      <c r="E11766" s="3755">
        <v>500</v>
      </c>
      <c r="F11766" s="3014">
        <f>D11766*E11766</f>
        <v>113740</v>
      </c>
      <c r="G11766" s="3755">
        <v>0</v>
      </c>
      <c r="H11766" s="3014">
        <f>D11766*G11766</f>
        <v>0</v>
      </c>
      <c r="I11766" s="3771">
        <v>44880</v>
      </c>
      <c r="J11766" s="3778">
        <v>45181</v>
      </c>
      <c r="K11766" s="3012"/>
      <c r="L11766" s="3012" t="s">
        <v>6666</v>
      </c>
      <c r="M11766" s="2997">
        <v>44602</v>
      </c>
      <c r="N11766" s="3755">
        <v>41</v>
      </c>
      <c r="O11766" s="3755">
        <v>40</v>
      </c>
      <c r="P11766" s="3755">
        <v>59</v>
      </c>
      <c r="Q11766" s="3012"/>
      <c r="R11766" s="3012"/>
      <c r="S11766" s="3012"/>
      <c r="T11766" s="3012"/>
      <c r="U11766" s="3012"/>
      <c r="V11766" s="3012"/>
      <c r="W11766" s="3012"/>
      <c r="X11766" s="3012"/>
      <c r="Y11766" s="3012"/>
      <c r="Z11766" s="3012"/>
      <c r="AA11766" s="3012"/>
      <c r="AB11766" s="3012"/>
      <c r="AC11766" s="1507">
        <f>E11766+G11766-N11766-O11766-AA11766-P11766-Q11766-R11766-S11766-T11766-U11766-V11766-W11766-X11766-Y11766</f>
        <v>360</v>
      </c>
      <c r="AD11766" s="1508">
        <f>D11766*AC11766</f>
        <v>81892.800000000003</v>
      </c>
      <c r="AE11766" s="14">
        <f>(J11766-"01.04.2023")/30</f>
        <v>5.4666666666666668</v>
      </c>
      <c r="AF11766" s="14">
        <f>(N11766+O11766+P11766+Q11766+R11766+S11766+T11766+U11766+V11766+W11766+X11766+Y11766)/3</f>
        <v>46.666666666666664</v>
      </c>
      <c r="AG11766" s="14">
        <f>AC11766/AF11766</f>
        <v>7.7142857142857144</v>
      </c>
      <c r="AH11766" s="14">
        <f>AG11766-AE11766</f>
        <v>2.2476190476190476</v>
      </c>
      <c r="AI11766" s="14">
        <f>AC11766-(AE11766*AF11766)</f>
        <v>104.88888888888889</v>
      </c>
      <c r="AJ11766" s="3012"/>
    </row>
    <row r="11767" spans="1:36" ht="27.75" customHeight="1">
      <c r="A11767" s="4413" t="s">
        <v>1625</v>
      </c>
      <c r="B11767" s="4413"/>
      <c r="C11767" s="4413"/>
      <c r="D11767" s="4413"/>
      <c r="E11767" s="4413"/>
      <c r="F11767" s="4413"/>
      <c r="G11767" s="4413"/>
      <c r="H11767" s="4413"/>
      <c r="I11767" s="4413"/>
      <c r="J11767" s="4413"/>
      <c r="K11767" s="4413"/>
      <c r="L11767" s="4413"/>
      <c r="M11767" s="4413"/>
      <c r="N11767" s="4413"/>
      <c r="O11767" s="4413"/>
      <c r="P11767" s="4413"/>
      <c r="Q11767" s="4413"/>
      <c r="R11767" s="4413"/>
      <c r="S11767" s="4413"/>
      <c r="T11767" s="4413"/>
      <c r="U11767" s="4413"/>
      <c r="V11767" s="4413"/>
      <c r="W11767" s="4413"/>
      <c r="X11767" s="4413"/>
      <c r="Y11767" s="4413"/>
      <c r="Z11767" s="4413"/>
      <c r="AA11767" s="4413"/>
      <c r="AB11767" s="4413"/>
      <c r="AC11767" s="4413"/>
      <c r="AD11767" s="4413"/>
      <c r="AE11767" s="4413"/>
      <c r="AF11767" s="4413"/>
      <c r="AG11767" s="4413"/>
      <c r="AH11767" s="4413"/>
      <c r="AI11767" s="4413"/>
      <c r="AJ11767" s="4413"/>
    </row>
    <row r="11768" spans="1:36" ht="80.25" customHeight="1">
      <c r="A11768" s="4468">
        <v>1</v>
      </c>
      <c r="B11768" s="3765" t="s">
        <v>9185</v>
      </c>
      <c r="C11768" s="3759" t="s">
        <v>66</v>
      </c>
      <c r="D11768" s="3012">
        <v>12.30677</v>
      </c>
      <c r="E11768" s="3012">
        <v>5</v>
      </c>
      <c r="F11768" s="3014">
        <f t="shared" ref="F11768:F11776" si="4525">D11768*E11768</f>
        <v>61.533850000000001</v>
      </c>
      <c r="G11768" s="3012">
        <v>0</v>
      </c>
      <c r="H11768" s="3012"/>
      <c r="I11768" s="3771">
        <v>44880</v>
      </c>
      <c r="J11768" s="2997">
        <v>16681</v>
      </c>
      <c r="K11768" s="3012"/>
      <c r="L11768" s="3012" t="s">
        <v>6666</v>
      </c>
      <c r="M11768" s="2997">
        <v>44602</v>
      </c>
      <c r="N11768" s="3012"/>
      <c r="O11768" s="3012"/>
      <c r="P11768" s="3012">
        <v>1</v>
      </c>
      <c r="Q11768" s="3012"/>
      <c r="R11768" s="3012"/>
      <c r="S11768" s="3012"/>
      <c r="T11768" s="3012"/>
      <c r="U11768" s="3012"/>
      <c r="V11768" s="3012"/>
      <c r="W11768" s="3012"/>
      <c r="X11768" s="3012"/>
      <c r="Y11768" s="3012"/>
      <c r="Z11768" s="3012"/>
      <c r="AA11768" s="3012"/>
      <c r="AB11768" s="3012"/>
      <c r="AC11768" s="1507">
        <f t="shared" ref="AC11768:AC11776" si="4526">E11768+G11768-N11768-O11768-AA11768-P11768-Q11768-R11768-S11768-T11768-U11768-V11768-W11768-X11768-Y11768</f>
        <v>4</v>
      </c>
      <c r="AD11768" s="1508">
        <f t="shared" ref="AD11768:AD11776" si="4527">D11768*AC11768</f>
        <v>49.227080000000001</v>
      </c>
      <c r="AE11768" s="14">
        <f t="shared" ref="AE11768:AE11776" si="4528">(J11768-"01.04.2023")/30</f>
        <v>-944.5333333333333</v>
      </c>
      <c r="AF11768" s="14">
        <f t="shared" ref="AF11768:AF11776" si="4529">(N11768+O11768+P11768+Q11768+R11768+S11768+T11768+U11768+V11768+W11768+X11768+Y11768)/3</f>
        <v>0.33333333333333331</v>
      </c>
      <c r="AG11768" s="14">
        <f t="shared" ref="AG11768:AG11776" si="4530">AC11768/AF11768</f>
        <v>12</v>
      </c>
      <c r="AH11768" s="14">
        <f t="shared" ref="AH11768:AH11776" si="4531">AG11768-AE11768</f>
        <v>956.5333333333333</v>
      </c>
      <c r="AI11768" s="14">
        <f t="shared" ref="AI11768:AI11776" si="4532">AC11768-(AE11768*AF11768)</f>
        <v>318.84444444444443</v>
      </c>
      <c r="AJ11768" s="3012"/>
    </row>
    <row r="11769" spans="1:36" ht="30">
      <c r="A11769" s="4468"/>
      <c r="B11769" s="3765" t="s">
        <v>9185</v>
      </c>
      <c r="C11769" s="3762" t="s">
        <v>66</v>
      </c>
      <c r="D11769" s="3014">
        <v>28.27</v>
      </c>
      <c r="E11769" s="3756">
        <v>65</v>
      </c>
      <c r="F11769" s="3014">
        <f t="shared" si="4525"/>
        <v>1837.55</v>
      </c>
      <c r="G11769" s="3756">
        <v>0</v>
      </c>
      <c r="H11769" s="3012">
        <v>3335.86</v>
      </c>
      <c r="I11769" s="3757" t="s">
        <v>1627</v>
      </c>
      <c r="J11769" s="3763">
        <v>45542</v>
      </c>
      <c r="K11769" s="3012"/>
      <c r="L11769" s="3012">
        <v>67</v>
      </c>
      <c r="M11769" s="2997">
        <v>44594</v>
      </c>
      <c r="N11769" s="3756">
        <v>7</v>
      </c>
      <c r="O11769" s="3756">
        <v>10</v>
      </c>
      <c r="P11769" s="3755">
        <v>8</v>
      </c>
      <c r="Q11769" s="3012"/>
      <c r="R11769" s="3012"/>
      <c r="S11769" s="3012"/>
      <c r="T11769" s="3012"/>
      <c r="U11769" s="3012"/>
      <c r="V11769" s="3012"/>
      <c r="W11769" s="3012"/>
      <c r="X11769" s="3012"/>
      <c r="Y11769" s="3012"/>
      <c r="Z11769" s="3012"/>
      <c r="AA11769" s="3012"/>
      <c r="AB11769" s="3012"/>
      <c r="AC11769" s="1507">
        <f t="shared" si="4526"/>
        <v>40</v>
      </c>
      <c r="AD11769" s="1508">
        <f t="shared" si="4527"/>
        <v>1130.8</v>
      </c>
      <c r="AE11769" s="14">
        <f t="shared" si="4528"/>
        <v>17.5</v>
      </c>
      <c r="AF11769" s="14">
        <f t="shared" si="4529"/>
        <v>8.3333333333333339</v>
      </c>
      <c r="AG11769" s="14">
        <f t="shared" si="4530"/>
        <v>4.8</v>
      </c>
      <c r="AH11769" s="14">
        <f t="shared" si="4531"/>
        <v>-12.7</v>
      </c>
      <c r="AI11769" s="14">
        <f t="shared" si="4532"/>
        <v>-105.83333333333334</v>
      </c>
      <c r="AJ11769" s="3012"/>
    </row>
    <row r="11770" spans="1:36" ht="15.75">
      <c r="A11770" s="1480">
        <v>2</v>
      </c>
      <c r="B11770" s="3753" t="s">
        <v>3230</v>
      </c>
      <c r="C11770" s="3762" t="s">
        <v>66</v>
      </c>
      <c r="D11770" s="3014">
        <v>65.823525000000004</v>
      </c>
      <c r="E11770" s="3756">
        <v>929</v>
      </c>
      <c r="F11770" s="3014">
        <f t="shared" si="4525"/>
        <v>61150.054725000002</v>
      </c>
      <c r="G11770" s="3756">
        <v>0</v>
      </c>
      <c r="H11770" s="3012">
        <f>D11770*G11770</f>
        <v>0</v>
      </c>
      <c r="I11770" s="3757">
        <v>44711</v>
      </c>
      <c r="J11770" s="3763">
        <v>45277</v>
      </c>
      <c r="K11770" s="3012"/>
      <c r="L11770" s="3012">
        <v>381</v>
      </c>
      <c r="M11770" s="2997">
        <v>44708</v>
      </c>
      <c r="N11770" s="3755">
        <v>126</v>
      </c>
      <c r="O11770" s="3756">
        <v>39</v>
      </c>
      <c r="P11770" s="3756"/>
      <c r="Q11770" s="3012"/>
      <c r="R11770" s="3012"/>
      <c r="S11770" s="3012"/>
      <c r="T11770" s="3012"/>
      <c r="U11770" s="3012"/>
      <c r="V11770" s="3012"/>
      <c r="W11770" s="3012"/>
      <c r="X11770" s="3012"/>
      <c r="Y11770" s="3012"/>
      <c r="Z11770" s="3012"/>
      <c r="AA11770" s="3012"/>
      <c r="AB11770" s="3012"/>
      <c r="AC11770" s="1507">
        <f t="shared" si="4526"/>
        <v>764</v>
      </c>
      <c r="AD11770" s="1508">
        <f t="shared" si="4527"/>
        <v>50289.1731</v>
      </c>
      <c r="AE11770" s="14">
        <f t="shared" si="4528"/>
        <v>8.6666666666666661</v>
      </c>
      <c r="AF11770" s="14">
        <f t="shared" si="4529"/>
        <v>55</v>
      </c>
      <c r="AG11770" s="14">
        <f t="shared" si="4530"/>
        <v>13.890909090909091</v>
      </c>
      <c r="AH11770" s="14">
        <f t="shared" si="4531"/>
        <v>5.2242424242424246</v>
      </c>
      <c r="AI11770" s="14">
        <f t="shared" si="4532"/>
        <v>287.33333333333337</v>
      </c>
      <c r="AJ11770" s="3012"/>
    </row>
    <row r="11771" spans="1:36" ht="15.75">
      <c r="A11771" s="4468">
        <v>4</v>
      </c>
      <c r="B11771" s="3765" t="s">
        <v>9186</v>
      </c>
      <c r="C11771" s="3759" t="s">
        <v>66</v>
      </c>
      <c r="D11771" s="3012">
        <v>1.2312099999999999</v>
      </c>
      <c r="E11771" s="3756">
        <v>500</v>
      </c>
      <c r="F11771" s="3014">
        <f t="shared" si="4525"/>
        <v>615.6049999999999</v>
      </c>
      <c r="G11771" s="3756">
        <v>0</v>
      </c>
      <c r="H11771" s="3014">
        <f>D11771*G11771</f>
        <v>0</v>
      </c>
      <c r="I11771" s="3771">
        <v>44880</v>
      </c>
      <c r="J11771" s="3758">
        <v>45838</v>
      </c>
      <c r="K11771" s="3012"/>
      <c r="L11771" s="3012" t="s">
        <v>6666</v>
      </c>
      <c r="M11771" s="2997">
        <v>44602</v>
      </c>
      <c r="N11771" s="3755">
        <v>41</v>
      </c>
      <c r="O11771" s="3756">
        <v>40</v>
      </c>
      <c r="P11771" s="3756">
        <v>59</v>
      </c>
      <c r="Q11771" s="3012"/>
      <c r="R11771" s="3012"/>
      <c r="S11771" s="3012"/>
      <c r="T11771" s="3012"/>
      <c r="U11771" s="3012"/>
      <c r="V11771" s="3012"/>
      <c r="W11771" s="3012"/>
      <c r="X11771" s="3012"/>
      <c r="Y11771" s="3012"/>
      <c r="Z11771" s="3012"/>
      <c r="AA11771" s="3012"/>
      <c r="AB11771" s="3012"/>
      <c r="AC11771" s="1507">
        <f t="shared" si="4526"/>
        <v>360</v>
      </c>
      <c r="AD11771" s="1508">
        <f t="shared" si="4527"/>
        <v>443.23559999999998</v>
      </c>
      <c r="AE11771" s="14">
        <f t="shared" si="4528"/>
        <v>27.366666666666667</v>
      </c>
      <c r="AF11771" s="14">
        <f t="shared" si="4529"/>
        <v>46.666666666666664</v>
      </c>
      <c r="AG11771" s="14">
        <f t="shared" si="4530"/>
        <v>7.7142857142857144</v>
      </c>
      <c r="AH11771" s="14">
        <f t="shared" si="4531"/>
        <v>-19.652380952380952</v>
      </c>
      <c r="AI11771" s="14">
        <f t="shared" si="4532"/>
        <v>-917.11111111111109</v>
      </c>
      <c r="AJ11771" s="3012"/>
    </row>
    <row r="11772" spans="1:36" ht="15.75">
      <c r="A11772" s="4468"/>
      <c r="B11772" s="3765" t="s">
        <v>9186</v>
      </c>
      <c r="C11772" s="3762" t="s">
        <v>66</v>
      </c>
      <c r="D11772" s="3012">
        <v>2.71</v>
      </c>
      <c r="E11772" s="3756">
        <v>3460</v>
      </c>
      <c r="F11772" s="3014">
        <f t="shared" si="4525"/>
        <v>9376.6</v>
      </c>
      <c r="G11772" s="3756">
        <v>0</v>
      </c>
      <c r="H11772" s="3012">
        <f>G11772*D11772</f>
        <v>0</v>
      </c>
      <c r="I11772" s="3757">
        <v>44726</v>
      </c>
      <c r="J11772" s="3763">
        <v>46446</v>
      </c>
      <c r="K11772" s="3012"/>
      <c r="L11772" s="3012"/>
      <c r="M11772" s="3012"/>
      <c r="N11772" s="3755">
        <v>460</v>
      </c>
      <c r="O11772" s="3756">
        <v>278</v>
      </c>
      <c r="P11772" s="3756">
        <v>398</v>
      </c>
      <c r="Q11772" s="3012"/>
      <c r="R11772" s="3012"/>
      <c r="S11772" s="3012"/>
      <c r="T11772" s="3012"/>
      <c r="U11772" s="3012"/>
      <c r="V11772" s="3012"/>
      <c r="W11772" s="3012"/>
      <c r="X11772" s="3012"/>
      <c r="Y11772" s="3012"/>
      <c r="Z11772" s="3012"/>
      <c r="AA11772" s="3012"/>
      <c r="AB11772" s="3012"/>
      <c r="AC11772" s="1507">
        <f t="shared" si="4526"/>
        <v>2324</v>
      </c>
      <c r="AD11772" s="1508">
        <f t="shared" si="4527"/>
        <v>6298.04</v>
      </c>
      <c r="AE11772" s="14">
        <f t="shared" si="4528"/>
        <v>47.633333333333333</v>
      </c>
      <c r="AF11772" s="14">
        <f t="shared" si="4529"/>
        <v>378.66666666666669</v>
      </c>
      <c r="AG11772" s="14">
        <f t="shared" si="4530"/>
        <v>6.1373239436619711</v>
      </c>
      <c r="AH11772" s="14">
        <f t="shared" si="4531"/>
        <v>-41.496009389671364</v>
      </c>
      <c r="AI11772" s="14">
        <f t="shared" si="4532"/>
        <v>-15713.155555555557</v>
      </c>
      <c r="AJ11772" s="3012"/>
    </row>
    <row r="11773" spans="1:36" ht="31.5" customHeight="1">
      <c r="A11773" s="1480">
        <v>5</v>
      </c>
      <c r="B11773" s="3780" t="s">
        <v>5943</v>
      </c>
      <c r="C11773" s="3781" t="s">
        <v>66</v>
      </c>
      <c r="D11773" s="3782">
        <v>3092.24</v>
      </c>
      <c r="E11773" s="3756">
        <v>3</v>
      </c>
      <c r="F11773" s="3014">
        <f t="shared" si="4525"/>
        <v>9276.7199999999993</v>
      </c>
      <c r="G11773" s="3756">
        <v>0</v>
      </c>
      <c r="H11773" s="3012">
        <f>G11773*D11773</f>
        <v>0</v>
      </c>
      <c r="I11773" s="3757">
        <v>44840</v>
      </c>
      <c r="J11773" s="3763"/>
      <c r="K11773" s="3012"/>
      <c r="L11773" s="3012">
        <v>827</v>
      </c>
      <c r="M11773" s="2997">
        <v>44834</v>
      </c>
      <c r="N11773" s="3756"/>
      <c r="O11773" s="3756"/>
      <c r="P11773" s="3756"/>
      <c r="Q11773" s="3012"/>
      <c r="R11773" s="3012"/>
      <c r="S11773" s="3012"/>
      <c r="T11773" s="3012"/>
      <c r="U11773" s="3012"/>
      <c r="V11773" s="3012"/>
      <c r="W11773" s="3012"/>
      <c r="X11773" s="3012"/>
      <c r="Y11773" s="3012"/>
      <c r="Z11773" s="3012"/>
      <c r="AA11773" s="3012"/>
      <c r="AB11773" s="3012"/>
      <c r="AC11773" s="1507">
        <f t="shared" si="4526"/>
        <v>3</v>
      </c>
      <c r="AD11773" s="1508">
        <f t="shared" si="4527"/>
        <v>9276.7199999999993</v>
      </c>
      <c r="AE11773" s="14">
        <f t="shared" si="4528"/>
        <v>-1500.5666666666666</v>
      </c>
      <c r="AF11773" s="14">
        <f t="shared" si="4529"/>
        <v>0</v>
      </c>
      <c r="AG11773" s="14" t="e">
        <f t="shared" si="4530"/>
        <v>#DIV/0!</v>
      </c>
      <c r="AH11773" s="14" t="e">
        <f t="shared" si="4531"/>
        <v>#DIV/0!</v>
      </c>
      <c r="AI11773" s="14">
        <f t="shared" si="4532"/>
        <v>3</v>
      </c>
      <c r="AJ11773" s="3012"/>
    </row>
    <row r="11774" spans="1:36" ht="15.75" customHeight="1">
      <c r="A11774" s="1480">
        <v>6</v>
      </c>
      <c r="B11774" s="3780" t="s">
        <v>5893</v>
      </c>
      <c r="C11774" s="3781" t="s">
        <v>66</v>
      </c>
      <c r="D11774" s="3782">
        <v>1327.44</v>
      </c>
      <c r="E11774" s="3756">
        <v>3</v>
      </c>
      <c r="F11774" s="3014">
        <f t="shared" si="4525"/>
        <v>3982.32</v>
      </c>
      <c r="G11774" s="3756">
        <v>0</v>
      </c>
      <c r="H11774" s="3012">
        <f>G11774*D11774</f>
        <v>0</v>
      </c>
      <c r="I11774" s="3757">
        <v>44840</v>
      </c>
      <c r="J11774" s="3763"/>
      <c r="K11774" s="3012"/>
      <c r="L11774" s="3012">
        <v>827</v>
      </c>
      <c r="M11774" s="2997">
        <v>44834</v>
      </c>
      <c r="N11774" s="3756"/>
      <c r="O11774" s="3756"/>
      <c r="P11774" s="3756"/>
      <c r="Q11774" s="3012"/>
      <c r="R11774" s="3012"/>
      <c r="S11774" s="3012"/>
      <c r="T11774" s="3012"/>
      <c r="U11774" s="3012"/>
      <c r="V11774" s="3012"/>
      <c r="W11774" s="3012"/>
      <c r="X11774" s="3012"/>
      <c r="Y11774" s="3012"/>
      <c r="Z11774" s="3012"/>
      <c r="AA11774" s="3012"/>
      <c r="AB11774" s="3012"/>
      <c r="AC11774" s="1507">
        <f t="shared" si="4526"/>
        <v>3</v>
      </c>
      <c r="AD11774" s="1508">
        <f t="shared" si="4527"/>
        <v>3982.32</v>
      </c>
      <c r="AE11774" s="14">
        <f t="shared" si="4528"/>
        <v>-1500.5666666666666</v>
      </c>
      <c r="AF11774" s="14">
        <f t="shared" si="4529"/>
        <v>0</v>
      </c>
      <c r="AG11774" s="14" t="e">
        <f t="shared" si="4530"/>
        <v>#DIV/0!</v>
      </c>
      <c r="AH11774" s="14" t="e">
        <f t="shared" si="4531"/>
        <v>#DIV/0!</v>
      </c>
      <c r="AI11774" s="14">
        <f t="shared" si="4532"/>
        <v>3</v>
      </c>
      <c r="AJ11774" s="3012"/>
    </row>
    <row r="11775" spans="1:36" ht="18" customHeight="1">
      <c r="A11775" s="1480">
        <v>7</v>
      </c>
      <c r="B11775" s="3780" t="s">
        <v>5945</v>
      </c>
      <c r="C11775" s="3781" t="s">
        <v>66</v>
      </c>
      <c r="D11775" s="3782">
        <v>10.29</v>
      </c>
      <c r="E11775" s="3756">
        <v>20</v>
      </c>
      <c r="F11775" s="3014">
        <f t="shared" si="4525"/>
        <v>205.79999999999998</v>
      </c>
      <c r="G11775" s="3756">
        <v>0</v>
      </c>
      <c r="H11775" s="3012">
        <f>G11775*D11775</f>
        <v>0</v>
      </c>
      <c r="I11775" s="3757">
        <v>44840</v>
      </c>
      <c r="J11775" s="3763"/>
      <c r="K11775" s="3012"/>
      <c r="L11775" s="3012">
        <v>827</v>
      </c>
      <c r="M11775" s="2997">
        <v>44834</v>
      </c>
      <c r="N11775" s="3756"/>
      <c r="O11775" s="3756"/>
      <c r="P11775" s="3756"/>
      <c r="Q11775" s="3012"/>
      <c r="R11775" s="3012"/>
      <c r="S11775" s="3012"/>
      <c r="T11775" s="3012"/>
      <c r="U11775" s="3012"/>
      <c r="V11775" s="3012"/>
      <c r="W11775" s="3012"/>
      <c r="X11775" s="3012"/>
      <c r="Y11775" s="3012"/>
      <c r="Z11775" s="3012"/>
      <c r="AA11775" s="3012"/>
      <c r="AB11775" s="3012"/>
      <c r="AC11775" s="1507">
        <f t="shared" si="4526"/>
        <v>20</v>
      </c>
      <c r="AD11775" s="1508">
        <f t="shared" si="4527"/>
        <v>205.79999999999998</v>
      </c>
      <c r="AE11775" s="14">
        <f t="shared" si="4528"/>
        <v>-1500.5666666666666</v>
      </c>
      <c r="AF11775" s="14">
        <f t="shared" si="4529"/>
        <v>0</v>
      </c>
      <c r="AG11775" s="14" t="e">
        <f t="shared" si="4530"/>
        <v>#DIV/0!</v>
      </c>
      <c r="AH11775" s="14" t="e">
        <f t="shared" si="4531"/>
        <v>#DIV/0!</v>
      </c>
      <c r="AI11775" s="14">
        <f t="shared" si="4532"/>
        <v>20</v>
      </c>
      <c r="AJ11775" s="3012"/>
    </row>
    <row r="11776" spans="1:36" ht="18" customHeight="1">
      <c r="A11776" s="1480">
        <v>8</v>
      </c>
      <c r="B11776" s="3780" t="s">
        <v>6022</v>
      </c>
      <c r="C11776" s="3781" t="s">
        <v>66</v>
      </c>
      <c r="D11776" s="3782">
        <v>10.27</v>
      </c>
      <c r="E11776" s="3756">
        <v>75</v>
      </c>
      <c r="F11776" s="3014">
        <f t="shared" si="4525"/>
        <v>770.25</v>
      </c>
      <c r="G11776" s="3756">
        <v>0</v>
      </c>
      <c r="H11776" s="3012">
        <f>G11776*D11776</f>
        <v>0</v>
      </c>
      <c r="I11776" s="3757">
        <v>44840</v>
      </c>
      <c r="J11776" s="3763"/>
      <c r="K11776" s="3012"/>
      <c r="L11776" s="3012">
        <v>827</v>
      </c>
      <c r="M11776" s="2997">
        <v>44834</v>
      </c>
      <c r="N11776" s="3756"/>
      <c r="O11776" s="3756"/>
      <c r="P11776" s="3756"/>
      <c r="Q11776" s="3012"/>
      <c r="R11776" s="3012"/>
      <c r="S11776" s="3012"/>
      <c r="T11776" s="3012"/>
      <c r="U11776" s="3012"/>
      <c r="V11776" s="3012"/>
      <c r="W11776" s="3012"/>
      <c r="X11776" s="3012"/>
      <c r="Y11776" s="3012"/>
      <c r="Z11776" s="3012"/>
      <c r="AA11776" s="3012"/>
      <c r="AB11776" s="3012"/>
      <c r="AC11776" s="1507">
        <f t="shared" si="4526"/>
        <v>75</v>
      </c>
      <c r="AD11776" s="1508">
        <f t="shared" si="4527"/>
        <v>770.25</v>
      </c>
      <c r="AE11776" s="14">
        <f t="shared" si="4528"/>
        <v>-1500.5666666666666</v>
      </c>
      <c r="AF11776" s="14">
        <f t="shared" si="4529"/>
        <v>0</v>
      </c>
      <c r="AG11776" s="14" t="e">
        <f t="shared" si="4530"/>
        <v>#DIV/0!</v>
      </c>
      <c r="AH11776" s="14" t="e">
        <f t="shared" si="4531"/>
        <v>#DIV/0!</v>
      </c>
      <c r="AI11776" s="14">
        <f t="shared" si="4532"/>
        <v>75</v>
      </c>
      <c r="AJ11776" s="3012"/>
    </row>
    <row r="11777" spans="1:36" ht="25.5" customHeight="1">
      <c r="A11777" s="4413" t="s">
        <v>21</v>
      </c>
      <c r="B11777" s="4413"/>
      <c r="C11777" s="4413"/>
      <c r="D11777" s="4413"/>
      <c r="E11777" s="4413"/>
      <c r="F11777" s="4413"/>
      <c r="G11777" s="4413"/>
      <c r="H11777" s="4413"/>
      <c r="I11777" s="4413"/>
      <c r="J11777" s="4413"/>
      <c r="K11777" s="4413"/>
      <c r="L11777" s="4413"/>
      <c r="M11777" s="4413"/>
      <c r="N11777" s="4413"/>
      <c r="O11777" s="4413"/>
      <c r="P11777" s="4413"/>
      <c r="Q11777" s="4413"/>
      <c r="R11777" s="4413"/>
      <c r="S11777" s="4413"/>
      <c r="T11777" s="4413"/>
      <c r="U11777" s="4413"/>
      <c r="V11777" s="4413"/>
      <c r="W11777" s="4413"/>
      <c r="X11777" s="4413"/>
      <c r="Y11777" s="4413"/>
      <c r="Z11777" s="4413"/>
      <c r="AA11777" s="4413"/>
      <c r="AB11777" s="4413"/>
      <c r="AC11777" s="4413"/>
      <c r="AD11777" s="4413"/>
      <c r="AE11777" s="4413"/>
      <c r="AF11777" s="4413"/>
      <c r="AG11777" s="4413"/>
      <c r="AH11777" s="4413"/>
      <c r="AI11777" s="4413"/>
      <c r="AJ11777" s="4413"/>
    </row>
    <row r="11778" spans="1:36" ht="40.5" customHeight="1">
      <c r="A11778" s="4413" t="s">
        <v>1624</v>
      </c>
      <c r="B11778" s="4413"/>
      <c r="C11778" s="4413"/>
      <c r="D11778" s="4413"/>
      <c r="E11778" s="4413"/>
      <c r="F11778" s="4413"/>
      <c r="G11778" s="4413"/>
      <c r="H11778" s="4413"/>
      <c r="I11778" s="4413"/>
      <c r="J11778" s="4413"/>
      <c r="K11778" s="4413"/>
      <c r="L11778" s="4413"/>
      <c r="M11778" s="4413"/>
      <c r="N11778" s="4413"/>
      <c r="O11778" s="4413"/>
      <c r="P11778" s="4413"/>
      <c r="Q11778" s="4413"/>
      <c r="R11778" s="4413"/>
      <c r="S11778" s="4413"/>
      <c r="T11778" s="4413"/>
      <c r="U11778" s="4413"/>
      <c r="V11778" s="4413"/>
      <c r="W11778" s="4413"/>
      <c r="X11778" s="4413"/>
      <c r="Y11778" s="4413"/>
      <c r="Z11778" s="4413"/>
      <c r="AA11778" s="4413"/>
      <c r="AB11778" s="4413"/>
      <c r="AC11778" s="4413"/>
      <c r="AD11778" s="4413"/>
      <c r="AE11778" s="4413"/>
      <c r="AF11778" s="4413"/>
      <c r="AG11778" s="4413"/>
      <c r="AH11778" s="4413"/>
      <c r="AI11778" s="4413"/>
      <c r="AJ11778" s="4413"/>
    </row>
    <row r="11779" spans="1:36" ht="20.25" customHeight="1">
      <c r="A11779" s="1480"/>
      <c r="B11779" s="3765" t="s">
        <v>7535</v>
      </c>
      <c r="C11779" s="3012" t="s">
        <v>65</v>
      </c>
      <c r="D11779" s="3012">
        <v>533.91999999999996</v>
      </c>
      <c r="E11779" s="3012"/>
      <c r="F11779" s="3012"/>
      <c r="G11779" s="3012">
        <v>234</v>
      </c>
      <c r="H11779" s="3783">
        <f t="shared" ref="H11779" si="4533">D11779*G11779</f>
        <v>124937.27999999998</v>
      </c>
      <c r="I11779" s="2997">
        <v>45007</v>
      </c>
      <c r="J11779" s="2997">
        <v>45029</v>
      </c>
      <c r="K11779" s="3012"/>
      <c r="L11779" s="3012"/>
      <c r="M11779" s="3012"/>
      <c r="N11779" s="3012"/>
      <c r="O11779" s="3012"/>
      <c r="P11779" s="3012">
        <v>84</v>
      </c>
      <c r="Q11779" s="3012"/>
      <c r="R11779" s="3012"/>
      <c r="S11779" s="3012"/>
      <c r="T11779" s="3012"/>
      <c r="U11779" s="3012"/>
      <c r="V11779" s="3012"/>
      <c r="W11779" s="3012"/>
      <c r="X11779" s="3012"/>
      <c r="Y11779" s="3012"/>
      <c r="Z11779" s="3012"/>
      <c r="AA11779" s="3012"/>
      <c r="AB11779" s="3012"/>
      <c r="AC11779" s="1507">
        <f t="shared" ref="AC11779:AC11794" si="4534">E11779+G11779-N11779-O11779-AA11779-P11779-Q11779-R11779-S11779-T11779-U11779-V11779-W11779-X11779-Y11779</f>
        <v>150</v>
      </c>
      <c r="AD11779" s="1508">
        <f t="shared" ref="AD11779:AD11794" si="4535">D11779*AC11779</f>
        <v>80088</v>
      </c>
      <c r="AE11779" s="14">
        <f t="shared" ref="AE11779:AE11794" si="4536">(J11779-"01.04.2023")/30</f>
        <v>0.4</v>
      </c>
      <c r="AF11779" s="14">
        <f t="shared" ref="AF11779:AF11794" si="4537">(N11779+O11779+P11779+Q11779+R11779+S11779+T11779+U11779+V11779+W11779+X11779+Y11779)/3</f>
        <v>28</v>
      </c>
      <c r="AG11779" s="14">
        <f t="shared" ref="AG11779:AG11794" si="4538">AC11779/AF11779</f>
        <v>5.3571428571428568</v>
      </c>
      <c r="AH11779" s="14">
        <f t="shared" ref="AH11779:AH11794" si="4539">AG11779-AE11779</f>
        <v>4.9571428571428564</v>
      </c>
      <c r="AI11779" s="14">
        <f t="shared" ref="AI11779:AI11794" si="4540">AC11779-(AE11779*AF11779)</f>
        <v>138.80000000000001</v>
      </c>
      <c r="AJ11779" s="3012"/>
    </row>
    <row r="11780" spans="1:36" ht="31.5">
      <c r="A11780" s="4032">
        <v>2</v>
      </c>
      <c r="B11780" s="2503" t="s">
        <v>9187</v>
      </c>
      <c r="C11780" s="3759" t="s">
        <v>10175</v>
      </c>
      <c r="D11780" s="3785">
        <v>40.912039999999998</v>
      </c>
      <c r="E11780" s="3756"/>
      <c r="F11780" s="3014"/>
      <c r="G11780" s="3755">
        <v>39</v>
      </c>
      <c r="H11780" s="3012">
        <v>240</v>
      </c>
      <c r="I11780" s="2997">
        <v>45007</v>
      </c>
      <c r="J11780" s="3763">
        <v>45260</v>
      </c>
      <c r="K11780" s="3012"/>
      <c r="L11780" s="3012"/>
      <c r="M11780" s="3012"/>
      <c r="N11780" s="3755"/>
      <c r="O11780" s="3755"/>
      <c r="P11780" s="3755">
        <v>14</v>
      </c>
      <c r="Q11780" s="3012"/>
      <c r="R11780" s="3012"/>
      <c r="S11780" s="3012"/>
      <c r="T11780" s="3012"/>
      <c r="U11780" s="3012"/>
      <c r="V11780" s="3012"/>
      <c r="W11780" s="3012"/>
      <c r="X11780" s="3012"/>
      <c r="Y11780" s="3012"/>
      <c r="Z11780" s="3012"/>
      <c r="AA11780" s="3012"/>
      <c r="AB11780" s="3012"/>
      <c r="AC11780" s="1507">
        <f t="shared" si="4534"/>
        <v>25</v>
      </c>
      <c r="AD11780" s="1508">
        <f t="shared" si="4535"/>
        <v>1022.8009999999999</v>
      </c>
      <c r="AE11780" s="14">
        <f t="shared" si="4536"/>
        <v>8.1</v>
      </c>
      <c r="AF11780" s="14">
        <f t="shared" si="4537"/>
        <v>4.666666666666667</v>
      </c>
      <c r="AG11780" s="14">
        <f t="shared" si="4538"/>
        <v>5.3571428571428568</v>
      </c>
      <c r="AH11780" s="14">
        <f t="shared" si="4539"/>
        <v>-2.7428571428571429</v>
      </c>
      <c r="AI11780" s="14">
        <f t="shared" si="4540"/>
        <v>-12.800000000000004</v>
      </c>
      <c r="AJ11780" s="3012"/>
    </row>
    <row r="11781" spans="1:36" ht="15.75">
      <c r="A11781" s="1480">
        <v>4</v>
      </c>
      <c r="B11781" s="3753" t="s">
        <v>289</v>
      </c>
      <c r="C11781" s="3762" t="s">
        <v>181</v>
      </c>
      <c r="D11781" s="3012">
        <v>1017.03</v>
      </c>
      <c r="E11781" s="3756">
        <v>2</v>
      </c>
      <c r="F11781" s="3014">
        <f>D11781*E11781</f>
        <v>2034.06</v>
      </c>
      <c r="G11781" s="3756"/>
      <c r="H11781" s="3012"/>
      <c r="I11781" s="3757">
        <v>44494</v>
      </c>
      <c r="J11781" s="3778">
        <v>72686</v>
      </c>
      <c r="K11781" s="3012"/>
      <c r="L11781" s="3012"/>
      <c r="M11781" s="3012"/>
      <c r="N11781" s="3755"/>
      <c r="O11781" s="3755"/>
      <c r="P11781" s="3755"/>
      <c r="Q11781" s="3012"/>
      <c r="R11781" s="3012"/>
      <c r="S11781" s="3012"/>
      <c r="T11781" s="3012"/>
      <c r="U11781" s="3012"/>
      <c r="V11781" s="3012"/>
      <c r="W11781" s="3012"/>
      <c r="X11781" s="3012"/>
      <c r="Y11781" s="3012"/>
      <c r="Z11781" s="3012"/>
      <c r="AA11781" s="3012"/>
      <c r="AB11781" s="3012"/>
      <c r="AC11781" s="1507">
        <f t="shared" si="4534"/>
        <v>2</v>
      </c>
      <c r="AD11781" s="1508">
        <f t="shared" si="4535"/>
        <v>2034.06</v>
      </c>
      <c r="AE11781" s="14">
        <f t="shared" si="4536"/>
        <v>922.3</v>
      </c>
      <c r="AF11781" s="14">
        <f t="shared" si="4537"/>
        <v>0</v>
      </c>
      <c r="AG11781" s="14" t="e">
        <f t="shared" si="4538"/>
        <v>#DIV/0!</v>
      </c>
      <c r="AH11781" s="14" t="e">
        <f t="shared" si="4539"/>
        <v>#DIV/0!</v>
      </c>
      <c r="AI11781" s="14">
        <f t="shared" si="4540"/>
        <v>2</v>
      </c>
      <c r="AJ11781" s="3012"/>
    </row>
    <row r="11782" spans="1:36" ht="15.75">
      <c r="A11782" s="4468"/>
      <c r="B11782" s="3765" t="s">
        <v>9188</v>
      </c>
      <c r="C11782" s="3762" t="s">
        <v>181</v>
      </c>
      <c r="D11782" s="3012">
        <v>3.5398399999999999</v>
      </c>
      <c r="E11782" s="3756"/>
      <c r="F11782" s="3014"/>
      <c r="G11782" s="3756">
        <v>240</v>
      </c>
      <c r="H11782" s="3787">
        <f t="shared" ref="H11782" si="4541">D11782*G11782</f>
        <v>849.5616</v>
      </c>
      <c r="I11782" s="3757">
        <v>44985</v>
      </c>
      <c r="J11782" s="3778">
        <v>46326</v>
      </c>
      <c r="K11782" s="3012"/>
      <c r="L11782" s="3012"/>
      <c r="M11782" s="3012"/>
      <c r="N11782" s="3755"/>
      <c r="O11782" s="3755"/>
      <c r="P11782" s="3755">
        <v>94</v>
      </c>
      <c r="Q11782" s="3012"/>
      <c r="R11782" s="3012"/>
      <c r="S11782" s="3012"/>
      <c r="T11782" s="3012"/>
      <c r="U11782" s="3012"/>
      <c r="V11782" s="3012"/>
      <c r="W11782" s="3012"/>
      <c r="X11782" s="3012"/>
      <c r="Y11782" s="3012"/>
      <c r="Z11782" s="3012"/>
      <c r="AA11782" s="3012"/>
      <c r="AB11782" s="3012"/>
      <c r="AC11782" s="1507">
        <f t="shared" si="4534"/>
        <v>146</v>
      </c>
      <c r="AD11782" s="1508">
        <f t="shared" si="4535"/>
        <v>516.81664000000001</v>
      </c>
      <c r="AE11782" s="14">
        <f t="shared" si="4536"/>
        <v>43.633333333333333</v>
      </c>
      <c r="AF11782" s="14">
        <f t="shared" si="4537"/>
        <v>31.333333333333332</v>
      </c>
      <c r="AG11782" s="14">
        <f t="shared" si="4538"/>
        <v>4.6595744680851068</v>
      </c>
      <c r="AH11782" s="14">
        <f t="shared" si="4539"/>
        <v>-38.973758865248229</v>
      </c>
      <c r="AI11782" s="14">
        <f t="shared" si="4540"/>
        <v>-1221.1777777777777</v>
      </c>
      <c r="AJ11782" s="3012"/>
    </row>
    <row r="11783" spans="1:36" ht="15.75" customHeight="1">
      <c r="A11783" s="4468"/>
      <c r="B11783" s="3765" t="s">
        <v>9189</v>
      </c>
      <c r="C11783" s="3762" t="s">
        <v>66</v>
      </c>
      <c r="D11783" s="3788">
        <v>0.71</v>
      </c>
      <c r="E11783" s="3756">
        <v>180</v>
      </c>
      <c r="F11783" s="3014">
        <f>D11783*E11783</f>
        <v>127.8</v>
      </c>
      <c r="G11783" s="3756">
        <v>0</v>
      </c>
      <c r="H11783" s="3788">
        <v>568</v>
      </c>
      <c r="I11783" s="3757" t="s">
        <v>1628</v>
      </c>
      <c r="J11783" s="3763">
        <v>46234</v>
      </c>
      <c r="K11783" s="3764"/>
      <c r="L11783" s="3764"/>
      <c r="M11783" s="3764"/>
      <c r="N11783" s="3756"/>
      <c r="O11783" s="3756"/>
      <c r="P11783" s="3756"/>
      <c r="Q11783" s="3764"/>
      <c r="R11783" s="3764"/>
      <c r="S11783" s="3764"/>
      <c r="T11783" s="3764"/>
      <c r="U11783" s="3764"/>
      <c r="V11783" s="3764"/>
      <c r="W11783" s="3764"/>
      <c r="X11783" s="3764"/>
      <c r="Y11783" s="3764"/>
      <c r="Z11783" s="3764"/>
      <c r="AA11783" s="3764"/>
      <c r="AB11783" s="3764"/>
      <c r="AC11783" s="1507">
        <f t="shared" si="4534"/>
        <v>180</v>
      </c>
      <c r="AD11783" s="1508">
        <f t="shared" si="4535"/>
        <v>127.8</v>
      </c>
      <c r="AE11783" s="14">
        <f t="shared" si="4536"/>
        <v>40.56666666666667</v>
      </c>
      <c r="AF11783" s="14">
        <f t="shared" si="4537"/>
        <v>0</v>
      </c>
      <c r="AG11783" s="14" t="e">
        <f t="shared" si="4538"/>
        <v>#DIV/0!</v>
      </c>
      <c r="AH11783" s="14" t="e">
        <f t="shared" si="4539"/>
        <v>#DIV/0!</v>
      </c>
      <c r="AI11783" s="14">
        <f t="shared" si="4540"/>
        <v>180</v>
      </c>
      <c r="AJ11783" s="3768"/>
    </row>
    <row r="11784" spans="1:36" ht="15.75">
      <c r="A11784" s="4032">
        <v>6</v>
      </c>
      <c r="B11784" s="3773" t="s">
        <v>9190</v>
      </c>
      <c r="C11784" s="3759" t="s">
        <v>156</v>
      </c>
      <c r="D11784" s="3788">
        <v>1</v>
      </c>
      <c r="E11784" s="3756"/>
      <c r="F11784" s="3014"/>
      <c r="G11784" s="3756">
        <v>50</v>
      </c>
      <c r="H11784" s="3014">
        <f t="shared" ref="H11784:H11794" si="4542">D11784*G11784</f>
        <v>50</v>
      </c>
      <c r="I11784" s="3757">
        <v>44977</v>
      </c>
      <c r="J11784" s="3763">
        <v>45406</v>
      </c>
      <c r="K11784" s="3764"/>
      <c r="L11784" s="3764"/>
      <c r="M11784" s="3764"/>
      <c r="N11784" s="3756"/>
      <c r="O11784" s="3756"/>
      <c r="P11784" s="3756">
        <v>17</v>
      </c>
      <c r="Q11784" s="3764"/>
      <c r="R11784" s="3764"/>
      <c r="S11784" s="3764"/>
      <c r="T11784" s="3764"/>
      <c r="U11784" s="3764"/>
      <c r="V11784" s="3764"/>
      <c r="W11784" s="3764"/>
      <c r="X11784" s="3764"/>
      <c r="Y11784" s="3764"/>
      <c r="Z11784" s="3764"/>
      <c r="AA11784" s="3764"/>
      <c r="AB11784" s="3764"/>
      <c r="AC11784" s="1507">
        <f t="shared" si="4534"/>
        <v>33</v>
      </c>
      <c r="AD11784" s="1508">
        <f t="shared" si="4535"/>
        <v>33</v>
      </c>
      <c r="AE11784" s="14">
        <f t="shared" si="4536"/>
        <v>12.966666666666667</v>
      </c>
      <c r="AF11784" s="14">
        <f t="shared" si="4537"/>
        <v>5.666666666666667</v>
      </c>
      <c r="AG11784" s="14">
        <f t="shared" si="4538"/>
        <v>5.8235294117647056</v>
      </c>
      <c r="AH11784" s="14">
        <f t="shared" si="4539"/>
        <v>-7.1431372549019612</v>
      </c>
      <c r="AI11784" s="14">
        <f t="shared" si="4540"/>
        <v>-40.477777777777789</v>
      </c>
      <c r="AJ11784" s="3768"/>
    </row>
    <row r="11785" spans="1:36" ht="15.75">
      <c r="A11785" s="4468">
        <v>7</v>
      </c>
      <c r="B11785" s="3789" t="s">
        <v>9191</v>
      </c>
      <c r="C11785" s="3759" t="s">
        <v>65</v>
      </c>
      <c r="D11785" s="3014">
        <v>704.31124</v>
      </c>
      <c r="E11785" s="3756">
        <v>400</v>
      </c>
      <c r="F11785" s="3014">
        <f t="shared" ref="F11785:F11788" si="4543">D11785*E11785</f>
        <v>281724.49599999998</v>
      </c>
      <c r="G11785" s="3756">
        <v>0</v>
      </c>
      <c r="H11785" s="3784">
        <f t="shared" si="4542"/>
        <v>0</v>
      </c>
      <c r="I11785" s="3757">
        <v>44896</v>
      </c>
      <c r="J11785" s="3758">
        <v>45382</v>
      </c>
      <c r="K11785" s="3764"/>
      <c r="L11785" s="3764"/>
      <c r="M11785" s="3764"/>
      <c r="N11785" s="3756"/>
      <c r="O11785" s="3756"/>
      <c r="P11785" s="3756"/>
      <c r="Q11785" s="3764"/>
      <c r="R11785" s="3764"/>
      <c r="S11785" s="3764"/>
      <c r="T11785" s="3764"/>
      <c r="U11785" s="3764"/>
      <c r="V11785" s="3764"/>
      <c r="W11785" s="3764"/>
      <c r="X11785" s="3764"/>
      <c r="Y11785" s="3764"/>
      <c r="Z11785" s="3764"/>
      <c r="AA11785" s="3764"/>
      <c r="AB11785" s="3764"/>
      <c r="AC11785" s="1507">
        <f t="shared" si="4534"/>
        <v>400</v>
      </c>
      <c r="AD11785" s="1508">
        <f t="shared" si="4535"/>
        <v>281724.49599999998</v>
      </c>
      <c r="AE11785" s="14">
        <f t="shared" si="4536"/>
        <v>12.166666666666666</v>
      </c>
      <c r="AF11785" s="14">
        <f t="shared" si="4537"/>
        <v>0</v>
      </c>
      <c r="AG11785" s="14" t="e">
        <f t="shared" si="4538"/>
        <v>#DIV/0!</v>
      </c>
      <c r="AH11785" s="14" t="e">
        <f t="shared" si="4539"/>
        <v>#DIV/0!</v>
      </c>
      <c r="AI11785" s="14">
        <f t="shared" si="4540"/>
        <v>400</v>
      </c>
      <c r="AJ11785" s="3768"/>
    </row>
    <row r="11786" spans="1:36" ht="31.5" customHeight="1">
      <c r="A11786" s="4468"/>
      <c r="B11786" s="3789" t="s">
        <v>9191</v>
      </c>
      <c r="C11786" s="3786" t="s">
        <v>143</v>
      </c>
      <c r="D11786" s="3014">
        <v>1</v>
      </c>
      <c r="E11786" s="3756">
        <v>133</v>
      </c>
      <c r="F11786" s="3014">
        <f t="shared" si="4543"/>
        <v>133</v>
      </c>
      <c r="G11786" s="3755">
        <v>0</v>
      </c>
      <c r="H11786" s="3014">
        <f t="shared" si="4542"/>
        <v>0</v>
      </c>
      <c r="I11786" s="3757">
        <v>44791</v>
      </c>
      <c r="J11786" s="3758">
        <v>45382</v>
      </c>
      <c r="K11786" s="3764"/>
      <c r="L11786" s="3764"/>
      <c r="M11786" s="3764"/>
      <c r="N11786" s="3756">
        <v>34</v>
      </c>
      <c r="O11786" s="3756">
        <v>28</v>
      </c>
      <c r="P11786" s="3756">
        <v>66</v>
      </c>
      <c r="Q11786" s="3764"/>
      <c r="R11786" s="3764"/>
      <c r="S11786" s="3764"/>
      <c r="T11786" s="3764"/>
      <c r="U11786" s="3764"/>
      <c r="V11786" s="3764"/>
      <c r="W11786" s="3764"/>
      <c r="X11786" s="3764"/>
      <c r="Y11786" s="3764"/>
      <c r="Z11786" s="3764"/>
      <c r="AA11786" s="3764"/>
      <c r="AB11786" s="3764"/>
      <c r="AC11786" s="1507">
        <f t="shared" si="4534"/>
        <v>5</v>
      </c>
      <c r="AD11786" s="1508">
        <f t="shared" si="4535"/>
        <v>5</v>
      </c>
      <c r="AE11786" s="14">
        <f t="shared" si="4536"/>
        <v>12.166666666666666</v>
      </c>
      <c r="AF11786" s="14">
        <f t="shared" si="4537"/>
        <v>42.666666666666664</v>
      </c>
      <c r="AG11786" s="14">
        <f t="shared" si="4538"/>
        <v>0.1171875</v>
      </c>
      <c r="AH11786" s="14">
        <f t="shared" si="4539"/>
        <v>-12.049479166666666</v>
      </c>
      <c r="AI11786" s="14">
        <f t="shared" si="4540"/>
        <v>-514.11111111111109</v>
      </c>
      <c r="AJ11786" s="3768"/>
    </row>
    <row r="11787" spans="1:36" ht="31.5">
      <c r="A11787" s="4032">
        <v>8</v>
      </c>
      <c r="B11787" s="3789" t="s">
        <v>9192</v>
      </c>
      <c r="C11787" s="3786" t="s">
        <v>156</v>
      </c>
      <c r="D11787" s="3014">
        <v>1</v>
      </c>
      <c r="E11787" s="3755">
        <v>0</v>
      </c>
      <c r="F11787" s="3014">
        <f t="shared" si="4543"/>
        <v>0</v>
      </c>
      <c r="G11787" s="3755">
        <v>21</v>
      </c>
      <c r="H11787" s="3014">
        <f t="shared" si="4542"/>
        <v>21</v>
      </c>
      <c r="I11787" s="3757">
        <v>44937</v>
      </c>
      <c r="J11787" s="3758">
        <v>45103</v>
      </c>
      <c r="K11787" s="3764"/>
      <c r="L11787" s="3764"/>
      <c r="M11787" s="3764"/>
      <c r="N11787" s="3756">
        <v>2</v>
      </c>
      <c r="O11787" s="3756">
        <v>7</v>
      </c>
      <c r="P11787" s="3756"/>
      <c r="Q11787" s="3764"/>
      <c r="R11787" s="3764"/>
      <c r="S11787" s="3764"/>
      <c r="T11787" s="3764"/>
      <c r="U11787" s="3764"/>
      <c r="V11787" s="3764"/>
      <c r="W11787" s="3764"/>
      <c r="X11787" s="3764"/>
      <c r="Y11787" s="3764"/>
      <c r="Z11787" s="3764"/>
      <c r="AA11787" s="3764"/>
      <c r="AB11787" s="3764"/>
      <c r="AC11787" s="1507">
        <f t="shared" si="4534"/>
        <v>12</v>
      </c>
      <c r="AD11787" s="1508">
        <f t="shared" si="4535"/>
        <v>12</v>
      </c>
      <c r="AE11787" s="14">
        <f t="shared" si="4536"/>
        <v>2.8666666666666667</v>
      </c>
      <c r="AF11787" s="14">
        <f t="shared" si="4537"/>
        <v>3</v>
      </c>
      <c r="AG11787" s="14">
        <f t="shared" si="4538"/>
        <v>4</v>
      </c>
      <c r="AH11787" s="14">
        <f t="shared" si="4539"/>
        <v>1.1333333333333333</v>
      </c>
      <c r="AI11787" s="14">
        <f t="shared" si="4540"/>
        <v>3.4000000000000004</v>
      </c>
      <c r="AJ11787" s="3768"/>
    </row>
    <row r="11788" spans="1:36" ht="15.75">
      <c r="A11788" s="4032">
        <v>9</v>
      </c>
      <c r="B11788" s="3789" t="s">
        <v>9193</v>
      </c>
      <c r="C11788" s="3786" t="s">
        <v>66</v>
      </c>
      <c r="D11788" s="3014">
        <v>1</v>
      </c>
      <c r="E11788" s="3756">
        <v>0</v>
      </c>
      <c r="F11788" s="3014">
        <f t="shared" si="4543"/>
        <v>0</v>
      </c>
      <c r="G11788" s="3755">
        <v>21</v>
      </c>
      <c r="H11788" s="3014">
        <f t="shared" si="4542"/>
        <v>21</v>
      </c>
      <c r="I11788" s="3757">
        <v>44937</v>
      </c>
      <c r="J11788" s="3758">
        <v>46113</v>
      </c>
      <c r="K11788" s="3764"/>
      <c r="L11788" s="3764"/>
      <c r="M11788" s="3764"/>
      <c r="N11788" s="3756">
        <v>2</v>
      </c>
      <c r="O11788" s="3756">
        <v>7</v>
      </c>
      <c r="P11788" s="3756"/>
      <c r="Q11788" s="3764"/>
      <c r="R11788" s="3764"/>
      <c r="S11788" s="3764"/>
      <c r="T11788" s="3764"/>
      <c r="U11788" s="3764"/>
      <c r="V11788" s="3764"/>
      <c r="W11788" s="3764"/>
      <c r="X11788" s="3764"/>
      <c r="Y11788" s="3764"/>
      <c r="Z11788" s="3764"/>
      <c r="AA11788" s="3764"/>
      <c r="AB11788" s="3764"/>
      <c r="AC11788" s="1507">
        <f t="shared" si="4534"/>
        <v>12</v>
      </c>
      <c r="AD11788" s="1508">
        <f t="shared" si="4535"/>
        <v>12</v>
      </c>
      <c r="AE11788" s="14">
        <f t="shared" si="4536"/>
        <v>36.533333333333331</v>
      </c>
      <c r="AF11788" s="14">
        <f t="shared" si="4537"/>
        <v>3</v>
      </c>
      <c r="AG11788" s="14">
        <f t="shared" si="4538"/>
        <v>4</v>
      </c>
      <c r="AH11788" s="14">
        <f t="shared" si="4539"/>
        <v>-32.533333333333331</v>
      </c>
      <c r="AI11788" s="14">
        <f t="shared" si="4540"/>
        <v>-97.6</v>
      </c>
      <c r="AJ11788" s="3768"/>
    </row>
    <row r="11789" spans="1:36" ht="31.5" customHeight="1">
      <c r="A11789" s="1480">
        <v>10</v>
      </c>
      <c r="B11789" s="3789" t="s">
        <v>9228</v>
      </c>
      <c r="C11789" s="3786" t="s">
        <v>65</v>
      </c>
      <c r="D11789" s="3014">
        <v>131.65</v>
      </c>
      <c r="E11789" s="3756"/>
      <c r="F11789" s="3014"/>
      <c r="G11789" s="3755">
        <v>100</v>
      </c>
      <c r="H11789" s="3014">
        <f t="shared" si="4542"/>
        <v>13165</v>
      </c>
      <c r="I11789" s="3757">
        <v>44977</v>
      </c>
      <c r="J11789" s="3758">
        <v>45169</v>
      </c>
      <c r="K11789" s="3764"/>
      <c r="L11789" s="3764"/>
      <c r="M11789" s="3764"/>
      <c r="N11789" s="3756"/>
      <c r="O11789" s="3756"/>
      <c r="P11789" s="3756"/>
      <c r="Q11789" s="3764"/>
      <c r="R11789" s="3764"/>
      <c r="S11789" s="3764"/>
      <c r="T11789" s="3764"/>
      <c r="U11789" s="3764"/>
      <c r="V11789" s="3764"/>
      <c r="W11789" s="3764"/>
      <c r="X11789" s="3764"/>
      <c r="Y11789" s="3764"/>
      <c r="Z11789" s="3764"/>
      <c r="AA11789" s="3764"/>
      <c r="AB11789" s="3764"/>
      <c r="AC11789" s="1507">
        <f t="shared" si="4534"/>
        <v>100</v>
      </c>
      <c r="AD11789" s="1508">
        <f t="shared" si="4535"/>
        <v>13165</v>
      </c>
      <c r="AE11789" s="14">
        <f t="shared" si="4536"/>
        <v>5.0666666666666664</v>
      </c>
      <c r="AF11789" s="14">
        <f t="shared" si="4537"/>
        <v>0</v>
      </c>
      <c r="AG11789" s="14" t="e">
        <f t="shared" si="4538"/>
        <v>#DIV/0!</v>
      </c>
      <c r="AH11789" s="14" t="e">
        <f t="shared" si="4539"/>
        <v>#DIV/0!</v>
      </c>
      <c r="AI11789" s="14">
        <f t="shared" si="4540"/>
        <v>100</v>
      </c>
      <c r="AJ11789" s="3768"/>
    </row>
    <row r="11790" spans="1:36" ht="31.5" customHeight="1">
      <c r="A11790" s="1480">
        <v>11</v>
      </c>
      <c r="B11790" s="1142" t="s">
        <v>9194</v>
      </c>
      <c r="C11790" s="3786" t="s">
        <v>156</v>
      </c>
      <c r="D11790" s="3014">
        <v>1</v>
      </c>
      <c r="E11790" s="3756"/>
      <c r="F11790" s="3014"/>
      <c r="G11790" s="3755">
        <v>50</v>
      </c>
      <c r="H11790" s="3014">
        <f t="shared" si="4542"/>
        <v>50</v>
      </c>
      <c r="I11790" s="3757">
        <v>44977</v>
      </c>
      <c r="J11790" s="3758">
        <v>45901</v>
      </c>
      <c r="K11790" s="3764"/>
      <c r="L11790" s="3764"/>
      <c r="M11790" s="3764"/>
      <c r="N11790" s="3756"/>
      <c r="O11790" s="3756"/>
      <c r="P11790" s="3756"/>
      <c r="Q11790" s="3764"/>
      <c r="R11790" s="3764"/>
      <c r="S11790" s="3764"/>
      <c r="T11790" s="3764"/>
      <c r="U11790" s="3764"/>
      <c r="V11790" s="3764"/>
      <c r="W11790" s="3764"/>
      <c r="X11790" s="3764"/>
      <c r="Y11790" s="3764"/>
      <c r="Z11790" s="3764"/>
      <c r="AA11790" s="3764"/>
      <c r="AB11790" s="3764"/>
      <c r="AC11790" s="1507">
        <f t="shared" si="4534"/>
        <v>50</v>
      </c>
      <c r="AD11790" s="1508">
        <f t="shared" si="4535"/>
        <v>50</v>
      </c>
      <c r="AE11790" s="14">
        <f t="shared" si="4536"/>
        <v>29.466666666666665</v>
      </c>
      <c r="AF11790" s="14">
        <f t="shared" si="4537"/>
        <v>0</v>
      </c>
      <c r="AG11790" s="14" t="e">
        <f t="shared" si="4538"/>
        <v>#DIV/0!</v>
      </c>
      <c r="AH11790" s="14" t="e">
        <f t="shared" si="4539"/>
        <v>#DIV/0!</v>
      </c>
      <c r="AI11790" s="14">
        <f t="shared" si="4540"/>
        <v>50</v>
      </c>
      <c r="AJ11790" s="3768"/>
    </row>
    <row r="11791" spans="1:36" ht="15.75" customHeight="1">
      <c r="A11791" s="1480">
        <v>10</v>
      </c>
      <c r="B11791" s="3789" t="s">
        <v>9195</v>
      </c>
      <c r="C11791" s="3786" t="s">
        <v>638</v>
      </c>
      <c r="D11791" s="3014">
        <v>1</v>
      </c>
      <c r="E11791" s="3756">
        <v>27</v>
      </c>
      <c r="F11791" s="3014">
        <f t="shared" ref="F11791:F11794" si="4544">D11791*E11791</f>
        <v>27</v>
      </c>
      <c r="G11791" s="3755">
        <v>0</v>
      </c>
      <c r="H11791" s="3014">
        <f t="shared" si="4542"/>
        <v>0</v>
      </c>
      <c r="I11791" s="3757">
        <v>44832</v>
      </c>
      <c r="J11791" s="3758">
        <v>45412</v>
      </c>
      <c r="K11791" s="3764"/>
      <c r="L11791" s="3764"/>
      <c r="M11791" s="3764"/>
      <c r="N11791" s="3756">
        <v>2</v>
      </c>
      <c r="O11791" s="3756"/>
      <c r="P11791" s="3756"/>
      <c r="Q11791" s="3764"/>
      <c r="R11791" s="3764"/>
      <c r="S11791" s="3764"/>
      <c r="T11791" s="3764"/>
      <c r="U11791" s="3764"/>
      <c r="V11791" s="3764"/>
      <c r="W11791" s="3764"/>
      <c r="X11791" s="3764"/>
      <c r="Y11791" s="3764"/>
      <c r="Z11791" s="3764"/>
      <c r="AA11791" s="3764"/>
      <c r="AB11791" s="3764"/>
      <c r="AC11791" s="1507">
        <f t="shared" si="4534"/>
        <v>25</v>
      </c>
      <c r="AD11791" s="1508">
        <f t="shared" si="4535"/>
        <v>25</v>
      </c>
      <c r="AE11791" s="14">
        <f t="shared" si="4536"/>
        <v>13.166666666666666</v>
      </c>
      <c r="AF11791" s="14">
        <f t="shared" si="4537"/>
        <v>0.66666666666666663</v>
      </c>
      <c r="AG11791" s="14">
        <f t="shared" si="4538"/>
        <v>37.5</v>
      </c>
      <c r="AH11791" s="14">
        <f t="shared" si="4539"/>
        <v>24.333333333333336</v>
      </c>
      <c r="AI11791" s="14">
        <f t="shared" si="4540"/>
        <v>16.222222222222221</v>
      </c>
      <c r="AJ11791" s="3768"/>
    </row>
    <row r="11792" spans="1:36" ht="51.75" customHeight="1">
      <c r="A11792" s="1480">
        <v>11</v>
      </c>
      <c r="B11792" s="3789" t="s">
        <v>9196</v>
      </c>
      <c r="C11792" s="3786" t="s">
        <v>66</v>
      </c>
      <c r="D11792" s="3014">
        <v>268</v>
      </c>
      <c r="E11792" s="3756">
        <v>695</v>
      </c>
      <c r="F11792" s="3014">
        <f t="shared" si="4544"/>
        <v>186260</v>
      </c>
      <c r="G11792" s="3755">
        <v>0</v>
      </c>
      <c r="H11792" s="3784">
        <f t="shared" si="4542"/>
        <v>0</v>
      </c>
      <c r="I11792" s="3757">
        <v>44883</v>
      </c>
      <c r="J11792" s="3758"/>
      <c r="K11792" s="3764"/>
      <c r="L11792" s="3764">
        <v>955</v>
      </c>
      <c r="M11792" s="3790">
        <v>44874</v>
      </c>
      <c r="N11792" s="3756">
        <v>150</v>
      </c>
      <c r="O11792" s="3756">
        <v>120</v>
      </c>
      <c r="P11792" s="3756">
        <v>45</v>
      </c>
      <c r="Q11792" s="3764"/>
      <c r="R11792" s="3764"/>
      <c r="S11792" s="3764"/>
      <c r="T11792" s="3764"/>
      <c r="U11792" s="3764"/>
      <c r="V11792" s="3764"/>
      <c r="W11792" s="3764"/>
      <c r="X11792" s="3764"/>
      <c r="Y11792" s="3764"/>
      <c r="Z11792" s="3764"/>
      <c r="AA11792" s="3764"/>
      <c r="AB11792" s="3764"/>
      <c r="AC11792" s="1507">
        <f t="shared" si="4534"/>
        <v>380</v>
      </c>
      <c r="AD11792" s="1508">
        <f t="shared" si="4535"/>
        <v>101840</v>
      </c>
      <c r="AE11792" s="14">
        <f t="shared" si="4536"/>
        <v>-1500.5666666666666</v>
      </c>
      <c r="AF11792" s="14">
        <f t="shared" si="4537"/>
        <v>105</v>
      </c>
      <c r="AG11792" s="14">
        <f t="shared" si="4538"/>
        <v>3.6190476190476191</v>
      </c>
      <c r="AH11792" s="14">
        <f t="shared" si="4539"/>
        <v>1504.1857142857143</v>
      </c>
      <c r="AI11792" s="14">
        <f t="shared" si="4540"/>
        <v>157939.5</v>
      </c>
      <c r="AJ11792" s="3768"/>
    </row>
    <row r="11793" spans="1:36" ht="15.75">
      <c r="A11793" s="1480">
        <v>14</v>
      </c>
      <c r="B11793" s="3012" t="s">
        <v>6993</v>
      </c>
      <c r="C11793" s="3786" t="s">
        <v>66</v>
      </c>
      <c r="D11793" s="3787">
        <v>1</v>
      </c>
      <c r="E11793" s="3756">
        <v>2315</v>
      </c>
      <c r="F11793" s="3014">
        <f t="shared" si="4544"/>
        <v>2315</v>
      </c>
      <c r="G11793" s="3755">
        <v>0</v>
      </c>
      <c r="H11793" s="3784">
        <f t="shared" si="4542"/>
        <v>0</v>
      </c>
      <c r="I11793" s="3757">
        <v>44921</v>
      </c>
      <c r="J11793" s="3758"/>
      <c r="K11793" s="3764"/>
      <c r="L11793" s="3764"/>
      <c r="M11793" s="3790"/>
      <c r="N11793" s="3756">
        <v>18</v>
      </c>
      <c r="O11793" s="3756">
        <v>47</v>
      </c>
      <c r="P11793" s="3756"/>
      <c r="Q11793" s="3764"/>
      <c r="R11793" s="3764"/>
      <c r="S11793" s="3764"/>
      <c r="T11793" s="3764"/>
      <c r="U11793" s="3764"/>
      <c r="V11793" s="3764"/>
      <c r="W11793" s="3764"/>
      <c r="X11793" s="3764"/>
      <c r="Y11793" s="3764"/>
      <c r="Z11793" s="3764"/>
      <c r="AA11793" s="3764"/>
      <c r="AB11793" s="3764"/>
      <c r="AC11793" s="1507">
        <f t="shared" si="4534"/>
        <v>2250</v>
      </c>
      <c r="AD11793" s="1508">
        <f t="shared" si="4535"/>
        <v>2250</v>
      </c>
      <c r="AE11793" s="14">
        <f t="shared" si="4536"/>
        <v>-1500.5666666666666</v>
      </c>
      <c r="AF11793" s="14">
        <f t="shared" si="4537"/>
        <v>21.666666666666668</v>
      </c>
      <c r="AG11793" s="14">
        <f t="shared" si="4538"/>
        <v>103.84615384615384</v>
      </c>
      <c r="AH11793" s="14">
        <f t="shared" si="4539"/>
        <v>1604.4128205128204</v>
      </c>
      <c r="AI11793" s="14">
        <f t="shared" si="4540"/>
        <v>34762.277777777781</v>
      </c>
      <c r="AJ11793" s="3768"/>
    </row>
    <row r="11794" spans="1:36" ht="15.75">
      <c r="A11794" s="1480">
        <v>16</v>
      </c>
      <c r="B11794" s="3791" t="s">
        <v>9229</v>
      </c>
      <c r="C11794" s="3786" t="s">
        <v>66</v>
      </c>
      <c r="D11794" s="3787">
        <v>1</v>
      </c>
      <c r="E11794" s="3756">
        <v>2000</v>
      </c>
      <c r="F11794" s="3014">
        <f t="shared" si="4544"/>
        <v>2000</v>
      </c>
      <c r="G11794" s="3755">
        <v>0</v>
      </c>
      <c r="H11794" s="3784">
        <f t="shared" si="4542"/>
        <v>0</v>
      </c>
      <c r="I11794" s="3757">
        <v>44921</v>
      </c>
      <c r="J11794" s="3758"/>
      <c r="K11794" s="3764"/>
      <c r="L11794" s="3764"/>
      <c r="M11794" s="3790"/>
      <c r="N11794" s="3756"/>
      <c r="O11794" s="3756"/>
      <c r="P11794" s="3756">
        <v>300</v>
      </c>
      <c r="Q11794" s="3764"/>
      <c r="R11794" s="3764"/>
      <c r="S11794" s="3764"/>
      <c r="T11794" s="3764"/>
      <c r="U11794" s="3764"/>
      <c r="V11794" s="3764"/>
      <c r="W11794" s="3764"/>
      <c r="X11794" s="3764"/>
      <c r="Y11794" s="3764"/>
      <c r="Z11794" s="3764"/>
      <c r="AA11794" s="3764"/>
      <c r="AB11794" s="3764"/>
      <c r="AC11794" s="1507">
        <f t="shared" si="4534"/>
        <v>1700</v>
      </c>
      <c r="AD11794" s="1508">
        <f t="shared" si="4535"/>
        <v>1700</v>
      </c>
      <c r="AE11794" s="14">
        <f t="shared" si="4536"/>
        <v>-1500.5666666666666</v>
      </c>
      <c r="AF11794" s="14">
        <f t="shared" si="4537"/>
        <v>100</v>
      </c>
      <c r="AG11794" s="14">
        <f t="shared" si="4538"/>
        <v>17</v>
      </c>
      <c r="AH11794" s="14">
        <f t="shared" si="4539"/>
        <v>1517.5666666666666</v>
      </c>
      <c r="AI11794" s="14">
        <f t="shared" si="4540"/>
        <v>151756.66666666666</v>
      </c>
      <c r="AJ11794" s="3768"/>
    </row>
    <row r="11795" spans="1:36" ht="15.75">
      <c r="A11795" s="4413" t="s">
        <v>1625</v>
      </c>
      <c r="B11795" s="4413"/>
      <c r="C11795" s="4413"/>
      <c r="D11795" s="4413"/>
      <c r="E11795" s="4413"/>
      <c r="F11795" s="4413"/>
      <c r="G11795" s="4413"/>
      <c r="H11795" s="4413"/>
      <c r="I11795" s="4413"/>
      <c r="J11795" s="4413"/>
      <c r="K11795" s="4413"/>
      <c r="L11795" s="4413"/>
      <c r="M11795" s="4413"/>
      <c r="N11795" s="4413"/>
      <c r="O11795" s="4413"/>
      <c r="P11795" s="4413"/>
      <c r="Q11795" s="4413"/>
      <c r="R11795" s="4413"/>
      <c r="S11795" s="4413"/>
      <c r="T11795" s="4413"/>
      <c r="U11795" s="4413"/>
      <c r="V11795" s="4413"/>
      <c r="W11795" s="4413"/>
      <c r="X11795" s="4413"/>
      <c r="Y11795" s="4413"/>
      <c r="Z11795" s="4413"/>
      <c r="AA11795" s="4413"/>
      <c r="AB11795" s="4413"/>
      <c r="AC11795" s="4413"/>
      <c r="AD11795" s="4413"/>
      <c r="AE11795" s="4413"/>
      <c r="AF11795" s="4413"/>
      <c r="AG11795" s="4413"/>
      <c r="AH11795" s="4413"/>
      <c r="AI11795" s="4413"/>
      <c r="AJ11795" s="4413"/>
    </row>
    <row r="11796" spans="1:36" ht="31.5" customHeight="1">
      <c r="A11796" s="4468"/>
      <c r="B11796" s="3765" t="s">
        <v>3231</v>
      </c>
      <c r="C11796" s="3012" t="s">
        <v>66</v>
      </c>
      <c r="D11796" s="3014">
        <v>1</v>
      </c>
      <c r="E11796" s="3012">
        <v>1300</v>
      </c>
      <c r="F11796" s="3014">
        <f>D11796*E11796</f>
        <v>1300</v>
      </c>
      <c r="G11796" s="3012">
        <v>0</v>
      </c>
      <c r="H11796" s="3784">
        <f>G11796*D11796</f>
        <v>0</v>
      </c>
      <c r="I11796" s="2997">
        <v>44686</v>
      </c>
      <c r="J11796" s="3012"/>
      <c r="K11796" s="3012"/>
      <c r="L11796" s="3012"/>
      <c r="M11796" s="3012"/>
      <c r="N11796" s="3012"/>
      <c r="O11796" s="3012">
        <v>1060</v>
      </c>
      <c r="P11796" s="3012"/>
      <c r="Q11796" s="3012"/>
      <c r="R11796" s="3012"/>
      <c r="S11796" s="3012"/>
      <c r="T11796" s="3012"/>
      <c r="U11796" s="3012"/>
      <c r="V11796" s="3012"/>
      <c r="W11796" s="3012"/>
      <c r="X11796" s="3012"/>
      <c r="Y11796" s="3012"/>
      <c r="Z11796" s="3012"/>
      <c r="AA11796" s="3012"/>
      <c r="AB11796" s="3012"/>
      <c r="AC11796" s="1507">
        <f t="shared" ref="AC11796:AC11821" si="4545">E11796+G11796-N11796-O11796-AA11796-P11796-Q11796-R11796-S11796-T11796-U11796-V11796-W11796-X11796-Y11796</f>
        <v>240</v>
      </c>
      <c r="AD11796" s="1508">
        <f t="shared" ref="AD11796:AD11821" si="4546">D11796*AC11796</f>
        <v>240</v>
      </c>
      <c r="AE11796" s="14">
        <f t="shared" ref="AE11796:AE11821" si="4547">(J11796-"01.04.2023")/30</f>
        <v>-1500.5666666666666</v>
      </c>
      <c r="AF11796" s="14">
        <f t="shared" ref="AF11796:AF11821" si="4548">(N11796+O11796+P11796+Q11796+R11796+S11796+T11796+U11796+V11796+W11796+X11796+Y11796)/3</f>
        <v>353.33333333333331</v>
      </c>
      <c r="AG11796" s="14">
        <f t="shared" ref="AG11796:AG11821" si="4549">AC11796/AF11796</f>
        <v>0.679245283018868</v>
      </c>
      <c r="AH11796" s="14">
        <f t="shared" ref="AH11796:AH11821" si="4550">AG11796-AE11796</f>
        <v>1501.2459119496855</v>
      </c>
      <c r="AI11796" s="14">
        <f t="shared" ref="AI11796:AI11821" si="4551">AC11796-(AE11796*AF11796)</f>
        <v>530440.22222222213</v>
      </c>
      <c r="AJ11796" s="3012"/>
    </row>
    <row r="11797" spans="1:36" ht="15.75">
      <c r="A11797" s="4468"/>
      <c r="B11797" s="3765" t="s">
        <v>3231</v>
      </c>
      <c r="C11797" s="3012" t="s">
        <v>262</v>
      </c>
      <c r="D11797" s="3014">
        <v>0</v>
      </c>
      <c r="E11797" s="3012">
        <v>0</v>
      </c>
      <c r="F11797" s="3014">
        <v>0</v>
      </c>
      <c r="G11797" s="3012">
        <v>1200</v>
      </c>
      <c r="H11797" s="3784">
        <f>G11797*D11797</f>
        <v>0</v>
      </c>
      <c r="I11797" s="2997">
        <v>44977</v>
      </c>
      <c r="J11797" s="3778">
        <v>45184</v>
      </c>
      <c r="K11797" s="3012"/>
      <c r="L11797" s="3012">
        <v>161</v>
      </c>
      <c r="M11797" s="2997">
        <v>44973</v>
      </c>
      <c r="N11797" s="3012"/>
      <c r="O11797" s="3012"/>
      <c r="P11797" s="3012">
        <v>840</v>
      </c>
      <c r="Q11797" s="3012"/>
      <c r="R11797" s="3012"/>
      <c r="S11797" s="3012"/>
      <c r="T11797" s="3012"/>
      <c r="U11797" s="3012"/>
      <c r="V11797" s="3012"/>
      <c r="W11797" s="3012"/>
      <c r="X11797" s="3012"/>
      <c r="Y11797" s="3012"/>
      <c r="Z11797" s="3012"/>
      <c r="AA11797" s="3012"/>
      <c r="AB11797" s="3012"/>
      <c r="AC11797" s="1507">
        <f t="shared" si="4545"/>
        <v>360</v>
      </c>
      <c r="AD11797" s="1508">
        <f t="shared" si="4546"/>
        <v>0</v>
      </c>
      <c r="AE11797" s="14">
        <f t="shared" si="4547"/>
        <v>5.5666666666666664</v>
      </c>
      <c r="AF11797" s="14">
        <f t="shared" si="4548"/>
        <v>280</v>
      </c>
      <c r="AG11797" s="14">
        <f t="shared" si="4549"/>
        <v>1.2857142857142858</v>
      </c>
      <c r="AH11797" s="14">
        <f t="shared" si="4550"/>
        <v>-4.2809523809523808</v>
      </c>
      <c r="AI11797" s="14">
        <f t="shared" si="4551"/>
        <v>-1198.6666666666665</v>
      </c>
      <c r="AJ11797" s="3012"/>
    </row>
    <row r="11798" spans="1:36" ht="15.75">
      <c r="A11798" s="1480">
        <v>2</v>
      </c>
      <c r="B11798" s="3789" t="s">
        <v>3765</v>
      </c>
      <c r="C11798" s="3786" t="s">
        <v>156</v>
      </c>
      <c r="D11798" s="3012">
        <v>5.1360000000000001</v>
      </c>
      <c r="E11798" s="3755">
        <v>110</v>
      </c>
      <c r="F11798" s="3014">
        <f t="shared" ref="F11798:F11824" si="4552">D11798*E11798</f>
        <v>564.96</v>
      </c>
      <c r="G11798" s="3012">
        <v>0</v>
      </c>
      <c r="H11798" s="3784">
        <f>G11798*D11798</f>
        <v>0</v>
      </c>
      <c r="I11798" s="3778">
        <v>44732</v>
      </c>
      <c r="J11798" s="3778">
        <v>45200</v>
      </c>
      <c r="K11798" s="3012"/>
      <c r="L11798" s="3012"/>
      <c r="M11798" s="2997"/>
      <c r="N11798" s="3755"/>
      <c r="O11798" s="3755"/>
      <c r="P11798" s="3755"/>
      <c r="Q11798" s="3012"/>
      <c r="R11798" s="3012"/>
      <c r="S11798" s="3012"/>
      <c r="T11798" s="3012"/>
      <c r="U11798" s="3012"/>
      <c r="V11798" s="3012"/>
      <c r="W11798" s="3012"/>
      <c r="X11798" s="3012"/>
      <c r="Y11798" s="3012"/>
      <c r="Z11798" s="3012"/>
      <c r="AA11798" s="3012"/>
      <c r="AB11798" s="3012"/>
      <c r="AC11798" s="1507">
        <f t="shared" si="4545"/>
        <v>110</v>
      </c>
      <c r="AD11798" s="1508">
        <f t="shared" si="4546"/>
        <v>564.96</v>
      </c>
      <c r="AE11798" s="14">
        <f t="shared" si="4547"/>
        <v>6.1</v>
      </c>
      <c r="AF11798" s="14">
        <f t="shared" si="4548"/>
        <v>0</v>
      </c>
      <c r="AG11798" s="14" t="e">
        <f t="shared" si="4549"/>
        <v>#DIV/0!</v>
      </c>
      <c r="AH11798" s="14" t="e">
        <f t="shared" si="4550"/>
        <v>#DIV/0!</v>
      </c>
      <c r="AI11798" s="14">
        <f t="shared" si="4551"/>
        <v>110</v>
      </c>
      <c r="AJ11798" s="3012"/>
    </row>
    <row r="11799" spans="1:36" ht="15.75">
      <c r="A11799" s="1480">
        <v>3</v>
      </c>
      <c r="B11799" s="3792" t="s">
        <v>3766</v>
      </c>
      <c r="C11799" s="3793" t="s">
        <v>181</v>
      </c>
      <c r="D11799" s="3784">
        <v>5.8</v>
      </c>
      <c r="E11799" s="3755">
        <v>27</v>
      </c>
      <c r="F11799" s="3014">
        <f t="shared" si="4552"/>
        <v>156.6</v>
      </c>
      <c r="G11799" s="3794">
        <v>0</v>
      </c>
      <c r="H11799" s="3784">
        <f>G11799*D11799</f>
        <v>0</v>
      </c>
      <c r="I11799" s="3772"/>
      <c r="J11799" s="3778"/>
      <c r="K11799" s="3012"/>
      <c r="L11799" s="3012"/>
      <c r="M11799" s="2997"/>
      <c r="N11799" s="3755">
        <v>8</v>
      </c>
      <c r="O11799" s="3755">
        <v>3</v>
      </c>
      <c r="P11799" s="3755"/>
      <c r="Q11799" s="3012"/>
      <c r="R11799" s="3012"/>
      <c r="S11799" s="3012"/>
      <c r="T11799" s="3012"/>
      <c r="U11799" s="3012"/>
      <c r="V11799" s="3012"/>
      <c r="W11799" s="3012"/>
      <c r="X11799" s="3012"/>
      <c r="Y11799" s="3012"/>
      <c r="Z11799" s="3012"/>
      <c r="AA11799" s="3012"/>
      <c r="AB11799" s="3012"/>
      <c r="AC11799" s="1507">
        <f t="shared" si="4545"/>
        <v>16</v>
      </c>
      <c r="AD11799" s="1508">
        <f t="shared" si="4546"/>
        <v>92.8</v>
      </c>
      <c r="AE11799" s="14">
        <f t="shared" si="4547"/>
        <v>-1500.5666666666666</v>
      </c>
      <c r="AF11799" s="14">
        <f t="shared" si="4548"/>
        <v>3.6666666666666665</v>
      </c>
      <c r="AG11799" s="14">
        <f t="shared" si="4549"/>
        <v>4.3636363636363642</v>
      </c>
      <c r="AH11799" s="14">
        <f t="shared" si="4550"/>
        <v>1504.9303030303029</v>
      </c>
      <c r="AI11799" s="14">
        <f t="shared" si="4551"/>
        <v>5518.0777777777776</v>
      </c>
      <c r="AJ11799" s="3012"/>
    </row>
    <row r="11800" spans="1:36" ht="15.75">
      <c r="A11800" s="2110">
        <v>4</v>
      </c>
      <c r="B11800" s="3795" t="s">
        <v>3604</v>
      </c>
      <c r="C11800" s="3786" t="s">
        <v>63</v>
      </c>
      <c r="D11800" s="3796">
        <v>1</v>
      </c>
      <c r="E11800" s="3755">
        <v>1840</v>
      </c>
      <c r="F11800" s="3014">
        <f t="shared" si="4552"/>
        <v>1840</v>
      </c>
      <c r="G11800" s="3786">
        <v>0</v>
      </c>
      <c r="H11800" s="3797">
        <v>1840</v>
      </c>
      <c r="I11800" s="3798">
        <v>44728</v>
      </c>
      <c r="J11800" s="3778"/>
      <c r="K11800" s="3012"/>
      <c r="L11800" s="3012"/>
      <c r="M11800" s="2997"/>
      <c r="N11800" s="3755"/>
      <c r="O11800" s="3755"/>
      <c r="P11800" s="3755"/>
      <c r="Q11800" s="3012"/>
      <c r="R11800" s="3012"/>
      <c r="S11800" s="3012"/>
      <c r="T11800" s="3012"/>
      <c r="U11800" s="3012"/>
      <c r="V11800" s="3012"/>
      <c r="W11800" s="3012"/>
      <c r="X11800" s="3012"/>
      <c r="Y11800" s="3012"/>
      <c r="Z11800" s="3012"/>
      <c r="AA11800" s="3012"/>
      <c r="AB11800" s="3012"/>
      <c r="AC11800" s="1507">
        <f t="shared" si="4545"/>
        <v>1840</v>
      </c>
      <c r="AD11800" s="1508">
        <f t="shared" si="4546"/>
        <v>1840</v>
      </c>
      <c r="AE11800" s="14">
        <f t="shared" si="4547"/>
        <v>-1500.5666666666666</v>
      </c>
      <c r="AF11800" s="14">
        <f t="shared" si="4548"/>
        <v>0</v>
      </c>
      <c r="AG11800" s="14" t="e">
        <f t="shared" si="4549"/>
        <v>#DIV/0!</v>
      </c>
      <c r="AH11800" s="14" t="e">
        <f t="shared" si="4550"/>
        <v>#DIV/0!</v>
      </c>
      <c r="AI11800" s="14">
        <f t="shared" si="4551"/>
        <v>1840</v>
      </c>
      <c r="AJ11800" s="3012"/>
    </row>
    <row r="11801" spans="1:36" ht="31.5" customHeight="1">
      <c r="A11801" s="2110">
        <v>5</v>
      </c>
      <c r="B11801" s="3795" t="s">
        <v>9197</v>
      </c>
      <c r="C11801" s="3786" t="s">
        <v>3459</v>
      </c>
      <c r="D11801" s="3796">
        <v>1</v>
      </c>
      <c r="E11801" s="3755">
        <v>1440</v>
      </c>
      <c r="F11801" s="3014">
        <f t="shared" si="4552"/>
        <v>1440</v>
      </c>
      <c r="G11801" s="3786">
        <v>0</v>
      </c>
      <c r="H11801" s="3797">
        <v>1740</v>
      </c>
      <c r="I11801" s="3798">
        <v>44728</v>
      </c>
      <c r="J11801" s="3778"/>
      <c r="K11801" s="3012"/>
      <c r="L11801" s="3012"/>
      <c r="M11801" s="2997"/>
      <c r="N11801" s="3755">
        <v>210</v>
      </c>
      <c r="O11801" s="3755"/>
      <c r="P11801" s="3755">
        <v>1140</v>
      </c>
      <c r="Q11801" s="3012"/>
      <c r="R11801" s="3012"/>
      <c r="S11801" s="3012"/>
      <c r="T11801" s="3012"/>
      <c r="U11801" s="3012"/>
      <c r="V11801" s="3012"/>
      <c r="W11801" s="3012"/>
      <c r="X11801" s="3012"/>
      <c r="Y11801" s="3012"/>
      <c r="Z11801" s="3012"/>
      <c r="AA11801" s="3012"/>
      <c r="AB11801" s="3012"/>
      <c r="AC11801" s="1507">
        <f t="shared" si="4545"/>
        <v>90</v>
      </c>
      <c r="AD11801" s="1508">
        <f t="shared" si="4546"/>
        <v>90</v>
      </c>
      <c r="AE11801" s="14">
        <f t="shared" si="4547"/>
        <v>-1500.5666666666666</v>
      </c>
      <c r="AF11801" s="14">
        <f t="shared" si="4548"/>
        <v>450</v>
      </c>
      <c r="AG11801" s="14">
        <f t="shared" si="4549"/>
        <v>0.2</v>
      </c>
      <c r="AH11801" s="14">
        <f t="shared" si="4550"/>
        <v>1500.7666666666667</v>
      </c>
      <c r="AI11801" s="14">
        <f t="shared" si="4551"/>
        <v>675345</v>
      </c>
      <c r="AJ11801" s="3012"/>
    </row>
    <row r="11802" spans="1:36" ht="31.5" customHeight="1">
      <c r="A11802" s="2110">
        <v>6</v>
      </c>
      <c r="B11802" s="3795" t="s">
        <v>9198</v>
      </c>
      <c r="C11802" s="3786" t="s">
        <v>63</v>
      </c>
      <c r="D11802" s="3796">
        <v>1</v>
      </c>
      <c r="E11802" s="3755">
        <v>90</v>
      </c>
      <c r="F11802" s="3014">
        <f t="shared" si="4552"/>
        <v>90</v>
      </c>
      <c r="G11802" s="3786">
        <v>0</v>
      </c>
      <c r="H11802" s="3797">
        <v>4950</v>
      </c>
      <c r="I11802" s="3798">
        <v>44728</v>
      </c>
      <c r="J11802" s="3778"/>
      <c r="K11802" s="3012"/>
      <c r="L11802" s="3012"/>
      <c r="M11802" s="2997"/>
      <c r="N11802" s="3755"/>
      <c r="O11802" s="3755"/>
      <c r="P11802" s="3755"/>
      <c r="Q11802" s="3012"/>
      <c r="R11802" s="3012"/>
      <c r="S11802" s="3012"/>
      <c r="T11802" s="3012"/>
      <c r="U11802" s="3012"/>
      <c r="V11802" s="3012"/>
      <c r="W11802" s="3012"/>
      <c r="X11802" s="3012"/>
      <c r="Y11802" s="3012"/>
      <c r="Z11802" s="3012"/>
      <c r="AA11802" s="3012"/>
      <c r="AB11802" s="3012"/>
      <c r="AC11802" s="1507">
        <f t="shared" si="4545"/>
        <v>90</v>
      </c>
      <c r="AD11802" s="1508">
        <f t="shared" si="4546"/>
        <v>90</v>
      </c>
      <c r="AE11802" s="14">
        <f t="shared" si="4547"/>
        <v>-1500.5666666666666</v>
      </c>
      <c r="AF11802" s="14">
        <f t="shared" si="4548"/>
        <v>0</v>
      </c>
      <c r="AG11802" s="14" t="e">
        <f t="shared" si="4549"/>
        <v>#DIV/0!</v>
      </c>
      <c r="AH11802" s="14" t="e">
        <f t="shared" si="4550"/>
        <v>#DIV/0!</v>
      </c>
      <c r="AI11802" s="14">
        <f t="shared" si="4551"/>
        <v>90</v>
      </c>
      <c r="AJ11802" s="3012"/>
    </row>
    <row r="11803" spans="1:36" ht="15.75">
      <c r="A11803" s="2110">
        <v>7</v>
      </c>
      <c r="B11803" s="3795" t="s">
        <v>9199</v>
      </c>
      <c r="C11803" s="3786" t="s">
        <v>156</v>
      </c>
      <c r="D11803" s="3796">
        <v>1</v>
      </c>
      <c r="E11803" s="3755">
        <v>125</v>
      </c>
      <c r="F11803" s="3014">
        <f t="shared" si="4552"/>
        <v>125</v>
      </c>
      <c r="G11803" s="3786">
        <v>0</v>
      </c>
      <c r="H11803" s="3797">
        <v>125</v>
      </c>
      <c r="I11803" s="3798">
        <v>44728</v>
      </c>
      <c r="J11803" s="3778"/>
      <c r="K11803" s="3012"/>
      <c r="L11803" s="3012"/>
      <c r="M11803" s="2997"/>
      <c r="N11803" s="3755"/>
      <c r="O11803" s="3755"/>
      <c r="P11803" s="3755"/>
      <c r="Q11803" s="3012"/>
      <c r="R11803" s="3012"/>
      <c r="S11803" s="3012"/>
      <c r="T11803" s="3012"/>
      <c r="U11803" s="3012"/>
      <c r="V11803" s="3012"/>
      <c r="W11803" s="3012"/>
      <c r="X11803" s="3012"/>
      <c r="Y11803" s="3012"/>
      <c r="Z11803" s="3012"/>
      <c r="AA11803" s="3012"/>
      <c r="AB11803" s="3012"/>
      <c r="AC11803" s="1507">
        <f t="shared" si="4545"/>
        <v>125</v>
      </c>
      <c r="AD11803" s="1508">
        <f t="shared" si="4546"/>
        <v>125</v>
      </c>
      <c r="AE11803" s="14">
        <f t="shared" si="4547"/>
        <v>-1500.5666666666666</v>
      </c>
      <c r="AF11803" s="14">
        <f t="shared" si="4548"/>
        <v>0</v>
      </c>
      <c r="AG11803" s="14" t="e">
        <f t="shared" si="4549"/>
        <v>#DIV/0!</v>
      </c>
      <c r="AH11803" s="14" t="e">
        <f t="shared" si="4550"/>
        <v>#DIV/0!</v>
      </c>
      <c r="AI11803" s="14">
        <f t="shared" si="4551"/>
        <v>125</v>
      </c>
      <c r="AJ11803" s="3012"/>
    </row>
    <row r="11804" spans="1:36" ht="15.75">
      <c r="A11804" s="2110">
        <v>8</v>
      </c>
      <c r="B11804" s="3795" t="s">
        <v>9200</v>
      </c>
      <c r="C11804" s="3786" t="s">
        <v>262</v>
      </c>
      <c r="D11804" s="3796">
        <v>1</v>
      </c>
      <c r="E11804" s="3755">
        <v>500</v>
      </c>
      <c r="F11804" s="3014">
        <f t="shared" si="4552"/>
        <v>500</v>
      </c>
      <c r="G11804" s="3786">
        <v>0</v>
      </c>
      <c r="H11804" s="3797">
        <v>1000</v>
      </c>
      <c r="I11804" s="3798">
        <v>44728</v>
      </c>
      <c r="J11804" s="3778"/>
      <c r="K11804" s="3012"/>
      <c r="L11804" s="3012"/>
      <c r="M11804" s="2997"/>
      <c r="N11804" s="3755"/>
      <c r="O11804" s="3755"/>
      <c r="P11804" s="3755"/>
      <c r="Q11804" s="3012"/>
      <c r="R11804" s="3012"/>
      <c r="S11804" s="3012"/>
      <c r="T11804" s="3012"/>
      <c r="U11804" s="3012"/>
      <c r="V11804" s="3012"/>
      <c r="W11804" s="3012"/>
      <c r="X11804" s="3012"/>
      <c r="Y11804" s="3012"/>
      <c r="Z11804" s="3012"/>
      <c r="AA11804" s="3012"/>
      <c r="AB11804" s="3012"/>
      <c r="AC11804" s="1507">
        <f t="shared" si="4545"/>
        <v>500</v>
      </c>
      <c r="AD11804" s="1508">
        <f t="shared" si="4546"/>
        <v>500</v>
      </c>
      <c r="AE11804" s="14">
        <f t="shared" si="4547"/>
        <v>-1500.5666666666666</v>
      </c>
      <c r="AF11804" s="14">
        <f t="shared" si="4548"/>
        <v>0</v>
      </c>
      <c r="AG11804" s="14" t="e">
        <f t="shared" si="4549"/>
        <v>#DIV/0!</v>
      </c>
      <c r="AH11804" s="14" t="e">
        <f t="shared" si="4550"/>
        <v>#DIV/0!</v>
      </c>
      <c r="AI11804" s="14">
        <f t="shared" si="4551"/>
        <v>500</v>
      </c>
      <c r="AJ11804" s="3012"/>
    </row>
    <row r="11805" spans="1:36" ht="15.75">
      <c r="A11805" s="2110">
        <v>9</v>
      </c>
      <c r="B11805" s="3795" t="s">
        <v>9201</v>
      </c>
      <c r="C11805" s="3786" t="s">
        <v>63</v>
      </c>
      <c r="D11805" s="3796">
        <v>1</v>
      </c>
      <c r="E11805" s="3755">
        <v>450</v>
      </c>
      <c r="F11805" s="3014">
        <f t="shared" si="4552"/>
        <v>450</v>
      </c>
      <c r="G11805" s="3786">
        <v>0</v>
      </c>
      <c r="H11805" s="3797">
        <v>5400</v>
      </c>
      <c r="I11805" s="3798">
        <v>44728</v>
      </c>
      <c r="J11805" s="3778"/>
      <c r="K11805" s="3012"/>
      <c r="L11805" s="3012"/>
      <c r="M11805" s="2997"/>
      <c r="N11805" s="3755"/>
      <c r="O11805" s="3755"/>
      <c r="P11805" s="3755"/>
      <c r="Q11805" s="3012"/>
      <c r="R11805" s="3012"/>
      <c r="S11805" s="3012"/>
      <c r="T11805" s="3012"/>
      <c r="U11805" s="3012"/>
      <c r="V11805" s="3012"/>
      <c r="W11805" s="3012"/>
      <c r="X11805" s="3012"/>
      <c r="Y11805" s="3012"/>
      <c r="Z11805" s="3012"/>
      <c r="AA11805" s="3012"/>
      <c r="AB11805" s="3012"/>
      <c r="AC11805" s="1507">
        <f t="shared" si="4545"/>
        <v>450</v>
      </c>
      <c r="AD11805" s="1508">
        <f t="shared" si="4546"/>
        <v>450</v>
      </c>
      <c r="AE11805" s="14">
        <f t="shared" si="4547"/>
        <v>-1500.5666666666666</v>
      </c>
      <c r="AF11805" s="14">
        <f t="shared" si="4548"/>
        <v>0</v>
      </c>
      <c r="AG11805" s="14" t="e">
        <f t="shared" si="4549"/>
        <v>#DIV/0!</v>
      </c>
      <c r="AH11805" s="14" t="e">
        <f t="shared" si="4550"/>
        <v>#DIV/0!</v>
      </c>
      <c r="AI11805" s="14">
        <f t="shared" si="4551"/>
        <v>450</v>
      </c>
      <c r="AJ11805" s="3012"/>
    </row>
    <row r="11806" spans="1:36" ht="15.75">
      <c r="A11806" s="2110">
        <v>11</v>
      </c>
      <c r="B11806" s="3795" t="s">
        <v>3021</v>
      </c>
      <c r="C11806" s="3786" t="s">
        <v>66</v>
      </c>
      <c r="D11806" s="3796">
        <v>1</v>
      </c>
      <c r="E11806" s="3755">
        <v>100</v>
      </c>
      <c r="F11806" s="3014">
        <f t="shared" si="4552"/>
        <v>100</v>
      </c>
      <c r="G11806" s="3786">
        <v>0</v>
      </c>
      <c r="H11806" s="3797">
        <v>100</v>
      </c>
      <c r="I11806" s="3798">
        <v>44728</v>
      </c>
      <c r="J11806" s="3778"/>
      <c r="K11806" s="3012"/>
      <c r="L11806" s="3012"/>
      <c r="M11806" s="2997"/>
      <c r="N11806" s="3755"/>
      <c r="O11806" s="3755"/>
      <c r="P11806" s="3755"/>
      <c r="Q11806" s="3012"/>
      <c r="R11806" s="3012"/>
      <c r="S11806" s="3012"/>
      <c r="T11806" s="3012"/>
      <c r="U11806" s="3012"/>
      <c r="V11806" s="3012"/>
      <c r="W11806" s="3012"/>
      <c r="X11806" s="3012"/>
      <c r="Y11806" s="3012"/>
      <c r="Z11806" s="3012"/>
      <c r="AA11806" s="3012"/>
      <c r="AB11806" s="3012"/>
      <c r="AC11806" s="1507">
        <f t="shared" si="4545"/>
        <v>100</v>
      </c>
      <c r="AD11806" s="1508">
        <f t="shared" si="4546"/>
        <v>100</v>
      </c>
      <c r="AE11806" s="14">
        <f t="shared" si="4547"/>
        <v>-1500.5666666666666</v>
      </c>
      <c r="AF11806" s="14">
        <f t="shared" si="4548"/>
        <v>0</v>
      </c>
      <c r="AG11806" s="14" t="e">
        <f t="shared" si="4549"/>
        <v>#DIV/0!</v>
      </c>
      <c r="AH11806" s="14" t="e">
        <f t="shared" si="4550"/>
        <v>#DIV/0!</v>
      </c>
      <c r="AI11806" s="14">
        <f t="shared" si="4551"/>
        <v>100</v>
      </c>
      <c r="AJ11806" s="3012"/>
    </row>
    <row r="11807" spans="1:36" ht="15.75">
      <c r="A11807" s="2110">
        <v>12</v>
      </c>
      <c r="B11807" s="3795" t="s">
        <v>9202</v>
      </c>
      <c r="C11807" s="3786" t="s">
        <v>63</v>
      </c>
      <c r="D11807" s="3796">
        <v>1</v>
      </c>
      <c r="E11807" s="3755">
        <v>100</v>
      </c>
      <c r="F11807" s="3014">
        <f t="shared" si="4552"/>
        <v>100</v>
      </c>
      <c r="G11807" s="3786">
        <v>0</v>
      </c>
      <c r="H11807" s="3797">
        <v>1100</v>
      </c>
      <c r="I11807" s="3798">
        <v>44735</v>
      </c>
      <c r="J11807" s="3778"/>
      <c r="K11807" s="3012"/>
      <c r="L11807" s="3012"/>
      <c r="M11807" s="2997"/>
      <c r="N11807" s="3755"/>
      <c r="O11807" s="3755"/>
      <c r="P11807" s="3755"/>
      <c r="Q11807" s="3012"/>
      <c r="R11807" s="3012"/>
      <c r="S11807" s="3012"/>
      <c r="T11807" s="3012"/>
      <c r="U11807" s="3012"/>
      <c r="V11807" s="3012"/>
      <c r="W11807" s="3012"/>
      <c r="X11807" s="3012"/>
      <c r="Y11807" s="3012"/>
      <c r="Z11807" s="3012"/>
      <c r="AA11807" s="3012"/>
      <c r="AB11807" s="3012"/>
      <c r="AC11807" s="1507">
        <f t="shared" si="4545"/>
        <v>100</v>
      </c>
      <c r="AD11807" s="1508">
        <f t="shared" si="4546"/>
        <v>100</v>
      </c>
      <c r="AE11807" s="14">
        <f t="shared" si="4547"/>
        <v>-1500.5666666666666</v>
      </c>
      <c r="AF11807" s="14">
        <f t="shared" si="4548"/>
        <v>0</v>
      </c>
      <c r="AG11807" s="14" t="e">
        <f t="shared" si="4549"/>
        <v>#DIV/0!</v>
      </c>
      <c r="AH11807" s="14" t="e">
        <f t="shared" si="4550"/>
        <v>#DIV/0!</v>
      </c>
      <c r="AI11807" s="14">
        <f t="shared" si="4551"/>
        <v>100</v>
      </c>
      <c r="AJ11807" s="3012"/>
    </row>
    <row r="11808" spans="1:36" ht="15.75">
      <c r="A11808" s="2110">
        <v>13</v>
      </c>
      <c r="B11808" s="3795" t="s">
        <v>9203</v>
      </c>
      <c r="C11808" s="3786" t="s">
        <v>66</v>
      </c>
      <c r="D11808" s="3796">
        <v>1</v>
      </c>
      <c r="E11808" s="3755">
        <v>2540</v>
      </c>
      <c r="F11808" s="3014">
        <f t="shared" si="4552"/>
        <v>2540</v>
      </c>
      <c r="G11808" s="3786">
        <v>0</v>
      </c>
      <c r="H11808" s="3799">
        <v>8000</v>
      </c>
      <c r="I11808" s="3798">
        <v>44698</v>
      </c>
      <c r="J11808" s="3786"/>
      <c r="K11808" s="3012"/>
      <c r="L11808" s="3012"/>
      <c r="M11808" s="2997"/>
      <c r="N11808" s="3755">
        <v>120</v>
      </c>
      <c r="O11808" s="3755">
        <v>1380</v>
      </c>
      <c r="P11808" s="3755">
        <v>820</v>
      </c>
      <c r="Q11808" s="3012"/>
      <c r="R11808" s="3012"/>
      <c r="S11808" s="3012"/>
      <c r="T11808" s="3012"/>
      <c r="U11808" s="3012"/>
      <c r="V11808" s="3012"/>
      <c r="W11808" s="3012"/>
      <c r="X11808" s="3012"/>
      <c r="Y11808" s="3012"/>
      <c r="Z11808" s="3012"/>
      <c r="AA11808" s="3012"/>
      <c r="AB11808" s="3012"/>
      <c r="AC11808" s="1507">
        <f t="shared" si="4545"/>
        <v>220</v>
      </c>
      <c r="AD11808" s="1508">
        <f t="shared" si="4546"/>
        <v>220</v>
      </c>
      <c r="AE11808" s="14">
        <f t="shared" si="4547"/>
        <v>-1500.5666666666666</v>
      </c>
      <c r="AF11808" s="14">
        <f t="shared" si="4548"/>
        <v>773.33333333333337</v>
      </c>
      <c r="AG11808" s="14">
        <f t="shared" si="4549"/>
        <v>0.28448275862068967</v>
      </c>
      <c r="AH11808" s="14">
        <f t="shared" si="4550"/>
        <v>1500.8511494252873</v>
      </c>
      <c r="AI11808" s="14">
        <f t="shared" si="4551"/>
        <v>1160658.2222222222</v>
      </c>
      <c r="AJ11808" s="3012"/>
    </row>
    <row r="11809" spans="1:36" ht="15.75">
      <c r="A11809" s="2110">
        <v>14</v>
      </c>
      <c r="B11809" s="3795" t="s">
        <v>9204</v>
      </c>
      <c r="C11809" s="3786" t="s">
        <v>66</v>
      </c>
      <c r="D11809" s="3796">
        <v>1</v>
      </c>
      <c r="E11809" s="3755">
        <v>350</v>
      </c>
      <c r="F11809" s="3014">
        <f t="shared" si="4552"/>
        <v>350</v>
      </c>
      <c r="G11809" s="3786"/>
      <c r="H11809" s="3799">
        <v>2400</v>
      </c>
      <c r="I11809" s="3798">
        <v>44698</v>
      </c>
      <c r="J11809" s="3786"/>
      <c r="K11809" s="3012"/>
      <c r="L11809" s="3012"/>
      <c r="M11809" s="2997"/>
      <c r="N11809" s="3755">
        <v>200</v>
      </c>
      <c r="O11809" s="3755"/>
      <c r="P11809" s="3755"/>
      <c r="Q11809" s="3012"/>
      <c r="R11809" s="3012"/>
      <c r="S11809" s="3012"/>
      <c r="T11809" s="3012"/>
      <c r="U11809" s="3012"/>
      <c r="V11809" s="3012"/>
      <c r="W11809" s="3012"/>
      <c r="X11809" s="3012"/>
      <c r="Y11809" s="3012"/>
      <c r="Z11809" s="3012"/>
      <c r="AA11809" s="3012"/>
      <c r="AB11809" s="3012"/>
      <c r="AC11809" s="1507">
        <f t="shared" si="4545"/>
        <v>150</v>
      </c>
      <c r="AD11809" s="1508">
        <f t="shared" si="4546"/>
        <v>150</v>
      </c>
      <c r="AE11809" s="14">
        <f t="shared" si="4547"/>
        <v>-1500.5666666666666</v>
      </c>
      <c r="AF11809" s="14">
        <f t="shared" si="4548"/>
        <v>66.666666666666671</v>
      </c>
      <c r="AG11809" s="14">
        <f t="shared" si="4549"/>
        <v>2.25</v>
      </c>
      <c r="AH11809" s="14">
        <f t="shared" si="4550"/>
        <v>1502.8166666666666</v>
      </c>
      <c r="AI11809" s="14">
        <f t="shared" si="4551"/>
        <v>100187.77777777778</v>
      </c>
      <c r="AJ11809" s="3012"/>
    </row>
    <row r="11810" spans="1:36" ht="15.75">
      <c r="A11810" s="2110">
        <v>16</v>
      </c>
      <c r="B11810" s="3795" t="s">
        <v>386</v>
      </c>
      <c r="C11810" s="3786" t="s">
        <v>66</v>
      </c>
      <c r="D11810" s="3796">
        <v>1</v>
      </c>
      <c r="E11810" s="3755">
        <v>2900</v>
      </c>
      <c r="F11810" s="3014">
        <f t="shared" si="4552"/>
        <v>2900</v>
      </c>
      <c r="G11810" s="3786">
        <v>0</v>
      </c>
      <c r="H11810" s="3782">
        <v>3000</v>
      </c>
      <c r="I11810" s="3798">
        <v>44732</v>
      </c>
      <c r="J11810" s="3786"/>
      <c r="K11810" s="3012"/>
      <c r="L11810" s="3012"/>
      <c r="M11810" s="2997"/>
      <c r="N11810" s="3755">
        <v>200</v>
      </c>
      <c r="O11810" s="3755"/>
      <c r="P11810" s="3755">
        <v>100</v>
      </c>
      <c r="Q11810" s="3012"/>
      <c r="R11810" s="3012"/>
      <c r="S11810" s="3012"/>
      <c r="T11810" s="3012"/>
      <c r="U11810" s="3012"/>
      <c r="V11810" s="3012"/>
      <c r="W11810" s="3012"/>
      <c r="X11810" s="3012"/>
      <c r="Y11810" s="3012"/>
      <c r="Z11810" s="3012"/>
      <c r="AA11810" s="3012"/>
      <c r="AB11810" s="3012"/>
      <c r="AC11810" s="1507">
        <f t="shared" si="4545"/>
        <v>2600</v>
      </c>
      <c r="AD11810" s="1508">
        <f t="shared" si="4546"/>
        <v>2600</v>
      </c>
      <c r="AE11810" s="14">
        <f t="shared" si="4547"/>
        <v>-1500.5666666666666</v>
      </c>
      <c r="AF11810" s="14">
        <f t="shared" si="4548"/>
        <v>100</v>
      </c>
      <c r="AG11810" s="14">
        <f t="shared" si="4549"/>
        <v>26</v>
      </c>
      <c r="AH11810" s="14">
        <f t="shared" si="4550"/>
        <v>1526.5666666666666</v>
      </c>
      <c r="AI11810" s="14">
        <f t="shared" si="4551"/>
        <v>152656.66666666666</v>
      </c>
      <c r="AJ11810" s="3012"/>
    </row>
    <row r="11811" spans="1:36" ht="15.75">
      <c r="A11811" s="2110">
        <v>17</v>
      </c>
      <c r="B11811" s="3795" t="s">
        <v>9205</v>
      </c>
      <c r="C11811" s="3786" t="s">
        <v>143</v>
      </c>
      <c r="D11811" s="3800">
        <v>1</v>
      </c>
      <c r="E11811" s="3755">
        <v>102</v>
      </c>
      <c r="F11811" s="3014">
        <f t="shared" si="4552"/>
        <v>102</v>
      </c>
      <c r="G11811" s="3786">
        <v>0</v>
      </c>
      <c r="H11811" s="3782">
        <f t="shared" ref="H11811:H11834" si="4553">G11811*D11811</f>
        <v>0</v>
      </c>
      <c r="I11811" s="3798">
        <v>44701</v>
      </c>
      <c r="J11811" s="3778"/>
      <c r="K11811" s="3012"/>
      <c r="L11811" s="3012"/>
      <c r="M11811" s="2997"/>
      <c r="N11811" s="3755"/>
      <c r="O11811" s="3755">
        <v>19</v>
      </c>
      <c r="P11811" s="3755">
        <v>20</v>
      </c>
      <c r="Q11811" s="3012"/>
      <c r="R11811" s="3012"/>
      <c r="S11811" s="3012"/>
      <c r="T11811" s="3012"/>
      <c r="U11811" s="3012"/>
      <c r="V11811" s="3012"/>
      <c r="W11811" s="3012"/>
      <c r="X11811" s="3012"/>
      <c r="Y11811" s="3012"/>
      <c r="Z11811" s="3012"/>
      <c r="AA11811" s="3012"/>
      <c r="AB11811" s="3012"/>
      <c r="AC11811" s="1507">
        <f t="shared" si="4545"/>
        <v>63</v>
      </c>
      <c r="AD11811" s="1508">
        <f t="shared" si="4546"/>
        <v>63</v>
      </c>
      <c r="AE11811" s="14">
        <f t="shared" si="4547"/>
        <v>-1500.5666666666666</v>
      </c>
      <c r="AF11811" s="14">
        <f t="shared" si="4548"/>
        <v>13</v>
      </c>
      <c r="AG11811" s="14">
        <f t="shared" si="4549"/>
        <v>4.8461538461538458</v>
      </c>
      <c r="AH11811" s="14">
        <f t="shared" si="4550"/>
        <v>1505.4128205128204</v>
      </c>
      <c r="AI11811" s="14">
        <f t="shared" si="4551"/>
        <v>19570.366666666665</v>
      </c>
      <c r="AJ11811" s="3012"/>
    </row>
    <row r="11812" spans="1:36" ht="15.75">
      <c r="A11812" s="3803">
        <v>19</v>
      </c>
      <c r="B11812" s="3773" t="s">
        <v>9206</v>
      </c>
      <c r="C11812" s="3801" t="s">
        <v>66</v>
      </c>
      <c r="D11812" s="3782">
        <v>1</v>
      </c>
      <c r="E11812" s="3804">
        <v>12</v>
      </c>
      <c r="F11812" s="3014">
        <f t="shared" si="4552"/>
        <v>12</v>
      </c>
      <c r="G11812" s="3804">
        <v>0</v>
      </c>
      <c r="H11812" s="3782">
        <f t="shared" si="4553"/>
        <v>0</v>
      </c>
      <c r="I11812" s="3805">
        <v>44749</v>
      </c>
      <c r="J11812" s="3798"/>
      <c r="K11812" s="3786"/>
      <c r="L11812" s="3786"/>
      <c r="M11812" s="3806"/>
      <c r="N11812" s="3804"/>
      <c r="O11812" s="3804"/>
      <c r="P11812" s="3804"/>
      <c r="Q11812" s="3786"/>
      <c r="R11812" s="3786"/>
      <c r="S11812" s="3786"/>
      <c r="T11812" s="3786"/>
      <c r="U11812" s="3786"/>
      <c r="V11812" s="3786"/>
      <c r="W11812" s="3786"/>
      <c r="X11812" s="3786"/>
      <c r="Y11812" s="3786"/>
      <c r="Z11812" s="3786"/>
      <c r="AA11812" s="3786"/>
      <c r="AB11812" s="3786"/>
      <c r="AC11812" s="1507">
        <f t="shared" si="4545"/>
        <v>12</v>
      </c>
      <c r="AD11812" s="1508">
        <f t="shared" si="4546"/>
        <v>12</v>
      </c>
      <c r="AE11812" s="14">
        <f t="shared" si="4547"/>
        <v>-1500.5666666666666</v>
      </c>
      <c r="AF11812" s="14">
        <f t="shared" si="4548"/>
        <v>0</v>
      </c>
      <c r="AG11812" s="14" t="e">
        <f t="shared" si="4549"/>
        <v>#DIV/0!</v>
      </c>
      <c r="AH11812" s="14" t="e">
        <f t="shared" si="4550"/>
        <v>#DIV/0!</v>
      </c>
      <c r="AI11812" s="14">
        <f t="shared" si="4551"/>
        <v>12</v>
      </c>
      <c r="AJ11812" s="3012"/>
    </row>
    <row r="11813" spans="1:36" ht="15.75">
      <c r="A11813" s="3803">
        <v>20</v>
      </c>
      <c r="B11813" s="3773" t="s">
        <v>9207</v>
      </c>
      <c r="C11813" s="3801" t="s">
        <v>66</v>
      </c>
      <c r="D11813" s="3786">
        <v>0.47</v>
      </c>
      <c r="E11813" s="3804">
        <v>8000</v>
      </c>
      <c r="F11813" s="3014">
        <f t="shared" si="4552"/>
        <v>3760</v>
      </c>
      <c r="G11813" s="3804">
        <v>0</v>
      </c>
      <c r="H11813" s="3782">
        <f t="shared" si="4553"/>
        <v>0</v>
      </c>
      <c r="I11813" s="3805">
        <v>44763</v>
      </c>
      <c r="J11813" s="3798"/>
      <c r="K11813" s="3786"/>
      <c r="L11813" s="3786"/>
      <c r="M11813" s="3806"/>
      <c r="N11813" s="3804">
        <v>500</v>
      </c>
      <c r="O11813" s="3804"/>
      <c r="P11813" s="3804"/>
      <c r="Q11813" s="3786"/>
      <c r="R11813" s="3786"/>
      <c r="S11813" s="3786"/>
      <c r="T11813" s="3786"/>
      <c r="U11813" s="3786"/>
      <c r="V11813" s="3786"/>
      <c r="W11813" s="3786"/>
      <c r="X11813" s="3786"/>
      <c r="Y11813" s="3786"/>
      <c r="Z11813" s="3786"/>
      <c r="AA11813" s="3786"/>
      <c r="AB11813" s="3786"/>
      <c r="AC11813" s="1507">
        <f t="shared" si="4545"/>
        <v>7500</v>
      </c>
      <c r="AD11813" s="1508">
        <f t="shared" si="4546"/>
        <v>3525</v>
      </c>
      <c r="AE11813" s="14">
        <f t="shared" si="4547"/>
        <v>-1500.5666666666666</v>
      </c>
      <c r="AF11813" s="14">
        <f t="shared" si="4548"/>
        <v>166.66666666666666</v>
      </c>
      <c r="AG11813" s="14">
        <f t="shared" si="4549"/>
        <v>45</v>
      </c>
      <c r="AH11813" s="14">
        <f t="shared" si="4550"/>
        <v>1545.5666666666666</v>
      </c>
      <c r="AI11813" s="14">
        <f t="shared" si="4551"/>
        <v>257594.44444444441</v>
      </c>
      <c r="AJ11813" s="3012"/>
    </row>
    <row r="11814" spans="1:36" ht="15.75">
      <c r="A11814" s="3803">
        <v>22</v>
      </c>
      <c r="B11814" s="3807" t="s">
        <v>4587</v>
      </c>
      <c r="C11814" s="3774" t="s">
        <v>66</v>
      </c>
      <c r="D11814" s="3782">
        <v>1</v>
      </c>
      <c r="E11814" s="3804">
        <v>7</v>
      </c>
      <c r="F11814" s="3014">
        <f t="shared" si="4552"/>
        <v>7</v>
      </c>
      <c r="G11814" s="3804">
        <v>0</v>
      </c>
      <c r="H11814" s="3782">
        <f t="shared" si="4553"/>
        <v>0</v>
      </c>
      <c r="I11814" s="3802">
        <v>44777</v>
      </c>
      <c r="J11814" s="3798"/>
      <c r="K11814" s="3786"/>
      <c r="L11814" s="3786"/>
      <c r="M11814" s="3806"/>
      <c r="N11814" s="3804"/>
      <c r="O11814" s="3804"/>
      <c r="P11814" s="3804"/>
      <c r="Q11814" s="3786"/>
      <c r="R11814" s="3786"/>
      <c r="S11814" s="3786"/>
      <c r="T11814" s="3786"/>
      <c r="U11814" s="3786"/>
      <c r="V11814" s="3786"/>
      <c r="W11814" s="3786"/>
      <c r="X11814" s="3786"/>
      <c r="Y11814" s="3786"/>
      <c r="Z11814" s="3786"/>
      <c r="AA11814" s="3786"/>
      <c r="AB11814" s="3786"/>
      <c r="AC11814" s="1507">
        <f t="shared" si="4545"/>
        <v>7</v>
      </c>
      <c r="AD11814" s="1508">
        <f t="shared" si="4546"/>
        <v>7</v>
      </c>
      <c r="AE11814" s="14">
        <f t="shared" si="4547"/>
        <v>-1500.5666666666666</v>
      </c>
      <c r="AF11814" s="14">
        <f t="shared" si="4548"/>
        <v>0</v>
      </c>
      <c r="AG11814" s="14" t="e">
        <f t="shared" si="4549"/>
        <v>#DIV/0!</v>
      </c>
      <c r="AH11814" s="14" t="e">
        <f t="shared" si="4550"/>
        <v>#DIV/0!</v>
      </c>
      <c r="AI11814" s="14">
        <f t="shared" si="4551"/>
        <v>7</v>
      </c>
      <c r="AJ11814" s="3012"/>
    </row>
    <row r="11815" spans="1:36" ht="15.75">
      <c r="A11815" s="3803">
        <v>23</v>
      </c>
      <c r="B11815" s="3795" t="s">
        <v>3572</v>
      </c>
      <c r="C11815" s="3808" t="s">
        <v>66</v>
      </c>
      <c r="D11815" s="3782">
        <v>1</v>
      </c>
      <c r="E11815" s="3804">
        <v>5400</v>
      </c>
      <c r="F11815" s="3782">
        <f t="shared" si="4552"/>
        <v>5400</v>
      </c>
      <c r="G11815" s="3804">
        <v>0</v>
      </c>
      <c r="H11815" s="3782">
        <f t="shared" si="4553"/>
        <v>0</v>
      </c>
      <c r="I11815" s="3802">
        <v>44778</v>
      </c>
      <c r="J11815" s="3798"/>
      <c r="K11815" s="3786"/>
      <c r="L11815" s="3786"/>
      <c r="M11815" s="3806"/>
      <c r="N11815" s="3804"/>
      <c r="O11815" s="3804"/>
      <c r="P11815" s="3804"/>
      <c r="Q11815" s="3786"/>
      <c r="R11815" s="3786"/>
      <c r="S11815" s="3786"/>
      <c r="T11815" s="3786"/>
      <c r="U11815" s="3786"/>
      <c r="V11815" s="3786"/>
      <c r="W11815" s="3786"/>
      <c r="X11815" s="3786"/>
      <c r="Y11815" s="3786"/>
      <c r="Z11815" s="3786"/>
      <c r="AA11815" s="3786"/>
      <c r="AB11815" s="3786"/>
      <c r="AC11815" s="1507">
        <f t="shared" si="4545"/>
        <v>5400</v>
      </c>
      <c r="AD11815" s="1508">
        <f t="shared" si="4546"/>
        <v>5400</v>
      </c>
      <c r="AE11815" s="14">
        <f t="shared" si="4547"/>
        <v>-1500.5666666666666</v>
      </c>
      <c r="AF11815" s="14">
        <f t="shared" si="4548"/>
        <v>0</v>
      </c>
      <c r="AG11815" s="14" t="e">
        <f t="shared" si="4549"/>
        <v>#DIV/0!</v>
      </c>
      <c r="AH11815" s="14" t="e">
        <f t="shared" si="4550"/>
        <v>#DIV/0!</v>
      </c>
      <c r="AI11815" s="14">
        <f t="shared" si="4551"/>
        <v>5400</v>
      </c>
      <c r="AJ11815" s="3012"/>
    </row>
    <row r="11816" spans="1:36" ht="15.75">
      <c r="A11816" s="3803">
        <v>24</v>
      </c>
      <c r="B11816" s="3795" t="s">
        <v>9208</v>
      </c>
      <c r="C11816" s="3808" t="s">
        <v>66</v>
      </c>
      <c r="D11816" s="3782">
        <v>1</v>
      </c>
      <c r="E11816" s="3804">
        <v>1140</v>
      </c>
      <c r="F11816" s="3782">
        <f t="shared" si="4552"/>
        <v>1140</v>
      </c>
      <c r="G11816" s="3804">
        <v>0</v>
      </c>
      <c r="H11816" s="3782">
        <f t="shared" si="4553"/>
        <v>0</v>
      </c>
      <c r="I11816" s="3802">
        <v>44778</v>
      </c>
      <c r="J11816" s="3798"/>
      <c r="K11816" s="3786"/>
      <c r="L11816" s="3786"/>
      <c r="M11816" s="3806"/>
      <c r="N11816" s="3804"/>
      <c r="O11816" s="3804">
        <v>40</v>
      </c>
      <c r="P11816" s="3804">
        <v>9</v>
      </c>
      <c r="Q11816" s="3786"/>
      <c r="R11816" s="3786"/>
      <c r="S11816" s="3786"/>
      <c r="T11816" s="3786"/>
      <c r="U11816" s="3786"/>
      <c r="V11816" s="3786"/>
      <c r="W11816" s="3786"/>
      <c r="X11816" s="3786"/>
      <c r="Y11816" s="3786"/>
      <c r="Z11816" s="3786"/>
      <c r="AA11816" s="3786"/>
      <c r="AB11816" s="3786"/>
      <c r="AC11816" s="1507">
        <f t="shared" si="4545"/>
        <v>1091</v>
      </c>
      <c r="AD11816" s="1508">
        <f t="shared" si="4546"/>
        <v>1091</v>
      </c>
      <c r="AE11816" s="14">
        <f t="shared" si="4547"/>
        <v>-1500.5666666666666</v>
      </c>
      <c r="AF11816" s="14">
        <f t="shared" si="4548"/>
        <v>16.333333333333332</v>
      </c>
      <c r="AG11816" s="14">
        <f t="shared" si="4549"/>
        <v>66.795918367346943</v>
      </c>
      <c r="AH11816" s="14">
        <f t="shared" si="4550"/>
        <v>1567.3625850340136</v>
      </c>
      <c r="AI11816" s="14">
        <f t="shared" si="4551"/>
        <v>25600.255555555552</v>
      </c>
      <c r="AJ11816" s="3012"/>
    </row>
    <row r="11817" spans="1:36" ht="15.75">
      <c r="A11817" s="3803">
        <v>25</v>
      </c>
      <c r="B11817" s="3795" t="s">
        <v>1431</v>
      </c>
      <c r="C11817" s="3808" t="s">
        <v>66</v>
      </c>
      <c r="D11817" s="3782">
        <v>1</v>
      </c>
      <c r="E11817" s="3804">
        <v>1154</v>
      </c>
      <c r="F11817" s="3782">
        <f t="shared" si="4552"/>
        <v>1154</v>
      </c>
      <c r="G11817" s="3804">
        <v>0</v>
      </c>
      <c r="H11817" s="3782">
        <f t="shared" si="4553"/>
        <v>0</v>
      </c>
      <c r="I11817" s="3802">
        <v>44778</v>
      </c>
      <c r="J11817" s="3798"/>
      <c r="K11817" s="3786"/>
      <c r="L11817" s="3786"/>
      <c r="M11817" s="3806"/>
      <c r="N11817" s="3804">
        <v>63</v>
      </c>
      <c r="O11817" s="3804">
        <v>81</v>
      </c>
      <c r="P11817" s="3804">
        <v>133</v>
      </c>
      <c r="Q11817" s="3786"/>
      <c r="R11817" s="3786"/>
      <c r="S11817" s="3786"/>
      <c r="T11817" s="3786"/>
      <c r="U11817" s="3786"/>
      <c r="V11817" s="3786"/>
      <c r="W11817" s="3786"/>
      <c r="X11817" s="3786"/>
      <c r="Y11817" s="3786"/>
      <c r="Z11817" s="3786"/>
      <c r="AA11817" s="3786"/>
      <c r="AB11817" s="3786"/>
      <c r="AC11817" s="1507">
        <f t="shared" si="4545"/>
        <v>877</v>
      </c>
      <c r="AD11817" s="1508">
        <f t="shared" si="4546"/>
        <v>877</v>
      </c>
      <c r="AE11817" s="14">
        <f t="shared" si="4547"/>
        <v>-1500.5666666666666</v>
      </c>
      <c r="AF11817" s="14">
        <f t="shared" si="4548"/>
        <v>92.333333333333329</v>
      </c>
      <c r="AG11817" s="14">
        <f t="shared" si="4549"/>
        <v>9.4981949458483754</v>
      </c>
      <c r="AH11817" s="14">
        <f t="shared" si="4550"/>
        <v>1510.064861612515</v>
      </c>
      <c r="AI11817" s="14">
        <f t="shared" si="4551"/>
        <v>139429.3222222222</v>
      </c>
      <c r="AJ11817" s="3012"/>
    </row>
    <row r="11818" spans="1:36" ht="15.75">
      <c r="A11818" s="3803">
        <v>26</v>
      </c>
      <c r="B11818" s="3795" t="s">
        <v>4547</v>
      </c>
      <c r="C11818" s="3808" t="s">
        <v>66</v>
      </c>
      <c r="D11818" s="3782">
        <v>1</v>
      </c>
      <c r="E11818" s="3804">
        <v>1080</v>
      </c>
      <c r="F11818" s="3782">
        <f t="shared" si="4552"/>
        <v>1080</v>
      </c>
      <c r="G11818" s="3804">
        <v>0</v>
      </c>
      <c r="H11818" s="3782">
        <f t="shared" si="4553"/>
        <v>0</v>
      </c>
      <c r="I11818" s="3802">
        <v>44778</v>
      </c>
      <c r="J11818" s="3798"/>
      <c r="K11818" s="3786"/>
      <c r="L11818" s="3786"/>
      <c r="M11818" s="3806"/>
      <c r="N11818" s="3804">
        <v>80</v>
      </c>
      <c r="O11818" s="3804"/>
      <c r="P11818" s="3804">
        <v>195</v>
      </c>
      <c r="Q11818" s="3786"/>
      <c r="R11818" s="3786"/>
      <c r="S11818" s="3786"/>
      <c r="T11818" s="3786"/>
      <c r="U11818" s="3786"/>
      <c r="V11818" s="3786"/>
      <c r="W11818" s="3786"/>
      <c r="X11818" s="3786"/>
      <c r="Y11818" s="3786"/>
      <c r="Z11818" s="3786"/>
      <c r="AA11818" s="3786"/>
      <c r="AB11818" s="3786"/>
      <c r="AC11818" s="1507">
        <f t="shared" si="4545"/>
        <v>805</v>
      </c>
      <c r="AD11818" s="1508">
        <f t="shared" si="4546"/>
        <v>805</v>
      </c>
      <c r="AE11818" s="14">
        <f t="shared" si="4547"/>
        <v>-1500.5666666666666</v>
      </c>
      <c r="AF11818" s="14">
        <f t="shared" si="4548"/>
        <v>91.666666666666671</v>
      </c>
      <c r="AG11818" s="14">
        <f t="shared" si="4549"/>
        <v>8.7818181818181813</v>
      </c>
      <c r="AH11818" s="14">
        <f t="shared" si="4550"/>
        <v>1509.3484848484848</v>
      </c>
      <c r="AI11818" s="14">
        <f t="shared" si="4551"/>
        <v>138356.94444444444</v>
      </c>
      <c r="AJ11818" s="3012"/>
    </row>
    <row r="11819" spans="1:36" ht="27" customHeight="1">
      <c r="A11819" s="3803">
        <v>27</v>
      </c>
      <c r="B11819" s="3795" t="s">
        <v>4548</v>
      </c>
      <c r="C11819" s="3774" t="s">
        <v>66</v>
      </c>
      <c r="D11819" s="3782">
        <v>1</v>
      </c>
      <c r="E11819" s="3804">
        <v>970</v>
      </c>
      <c r="F11819" s="3782">
        <f t="shared" si="4552"/>
        <v>970</v>
      </c>
      <c r="G11819" s="3804">
        <v>0</v>
      </c>
      <c r="H11819" s="3782">
        <f t="shared" si="4553"/>
        <v>0</v>
      </c>
      <c r="I11819" s="3802">
        <v>44778</v>
      </c>
      <c r="J11819" s="3798"/>
      <c r="K11819" s="3786"/>
      <c r="L11819" s="3786"/>
      <c r="M11819" s="3806"/>
      <c r="N11819" s="3804">
        <v>100</v>
      </c>
      <c r="O11819" s="3804">
        <v>10</v>
      </c>
      <c r="P11819" s="3804">
        <v>20</v>
      </c>
      <c r="Q11819" s="3786"/>
      <c r="R11819" s="3786"/>
      <c r="S11819" s="3786"/>
      <c r="T11819" s="3786"/>
      <c r="U11819" s="3786"/>
      <c r="V11819" s="3786"/>
      <c r="W11819" s="3786"/>
      <c r="X11819" s="3786"/>
      <c r="Y11819" s="3786"/>
      <c r="Z11819" s="3786"/>
      <c r="AA11819" s="3786"/>
      <c r="AB11819" s="3786"/>
      <c r="AC11819" s="1507">
        <f t="shared" si="4545"/>
        <v>840</v>
      </c>
      <c r="AD11819" s="1508">
        <f t="shared" si="4546"/>
        <v>840</v>
      </c>
      <c r="AE11819" s="14">
        <f t="shared" si="4547"/>
        <v>-1500.5666666666666</v>
      </c>
      <c r="AF11819" s="14">
        <f t="shared" si="4548"/>
        <v>43.333333333333336</v>
      </c>
      <c r="AG11819" s="14">
        <f t="shared" si="4549"/>
        <v>19.384615384615383</v>
      </c>
      <c r="AH11819" s="14">
        <f t="shared" si="4550"/>
        <v>1519.9512820512821</v>
      </c>
      <c r="AI11819" s="14">
        <f t="shared" si="4551"/>
        <v>65864.555555555562</v>
      </c>
      <c r="AJ11819" s="3012"/>
    </row>
    <row r="11820" spans="1:36" ht="32.25" customHeight="1">
      <c r="A11820" s="3803">
        <v>28</v>
      </c>
      <c r="B11820" s="3795" t="s">
        <v>9209</v>
      </c>
      <c r="C11820" s="3774" t="s">
        <v>66</v>
      </c>
      <c r="D11820" s="3782">
        <v>1</v>
      </c>
      <c r="E11820" s="3804">
        <v>2200</v>
      </c>
      <c r="F11820" s="3782">
        <f t="shared" si="4552"/>
        <v>2200</v>
      </c>
      <c r="G11820" s="3804">
        <v>0</v>
      </c>
      <c r="H11820" s="3782">
        <f t="shared" si="4553"/>
        <v>0</v>
      </c>
      <c r="I11820" s="3802">
        <v>44778</v>
      </c>
      <c r="J11820" s="3798"/>
      <c r="K11820" s="3786"/>
      <c r="L11820" s="3786"/>
      <c r="M11820" s="3806"/>
      <c r="N11820" s="3804">
        <v>500</v>
      </c>
      <c r="O11820" s="3804">
        <v>300</v>
      </c>
      <c r="P11820" s="3804">
        <v>1000</v>
      </c>
      <c r="Q11820" s="3786"/>
      <c r="R11820" s="3786"/>
      <c r="S11820" s="3786"/>
      <c r="T11820" s="3786"/>
      <c r="U11820" s="3786"/>
      <c r="V11820" s="3786"/>
      <c r="W11820" s="3786"/>
      <c r="X11820" s="3786"/>
      <c r="Y11820" s="3786"/>
      <c r="Z11820" s="3786"/>
      <c r="AA11820" s="3786"/>
      <c r="AB11820" s="3786"/>
      <c r="AC11820" s="1507">
        <f t="shared" si="4545"/>
        <v>400</v>
      </c>
      <c r="AD11820" s="1508">
        <f t="shared" si="4546"/>
        <v>400</v>
      </c>
      <c r="AE11820" s="14">
        <f t="shared" si="4547"/>
        <v>-1500.5666666666666</v>
      </c>
      <c r="AF11820" s="14">
        <f t="shared" si="4548"/>
        <v>600</v>
      </c>
      <c r="AG11820" s="14">
        <f t="shared" si="4549"/>
        <v>0.66666666666666663</v>
      </c>
      <c r="AH11820" s="14">
        <f t="shared" si="4550"/>
        <v>1501.2333333333333</v>
      </c>
      <c r="AI11820" s="14">
        <f t="shared" si="4551"/>
        <v>900740</v>
      </c>
      <c r="AJ11820" s="3012"/>
    </row>
    <row r="11821" spans="1:36" ht="37.5" customHeight="1">
      <c r="A11821" s="3803">
        <v>29</v>
      </c>
      <c r="B11821" s="3795" t="s">
        <v>4546</v>
      </c>
      <c r="C11821" s="3774" t="s">
        <v>66</v>
      </c>
      <c r="D11821" s="3782">
        <v>1</v>
      </c>
      <c r="E11821" s="3804">
        <v>805</v>
      </c>
      <c r="F11821" s="3782">
        <f t="shared" si="4552"/>
        <v>805</v>
      </c>
      <c r="G11821" s="3804">
        <v>0</v>
      </c>
      <c r="H11821" s="3782">
        <f t="shared" si="4553"/>
        <v>0</v>
      </c>
      <c r="I11821" s="3802">
        <v>44784</v>
      </c>
      <c r="J11821" s="3798"/>
      <c r="K11821" s="3786"/>
      <c r="L11821" s="3786"/>
      <c r="M11821" s="3806"/>
      <c r="N11821" s="3804"/>
      <c r="O11821" s="3804">
        <v>35</v>
      </c>
      <c r="P11821" s="3804">
        <v>10</v>
      </c>
      <c r="Q11821" s="3786"/>
      <c r="R11821" s="3786"/>
      <c r="S11821" s="3786"/>
      <c r="T11821" s="3786"/>
      <c r="U11821" s="3786"/>
      <c r="V11821" s="3786"/>
      <c r="W11821" s="3786"/>
      <c r="X11821" s="3786"/>
      <c r="Y11821" s="3786"/>
      <c r="Z11821" s="3786"/>
      <c r="AA11821" s="3786"/>
      <c r="AB11821" s="3786"/>
      <c r="AC11821" s="1507">
        <f t="shared" si="4545"/>
        <v>760</v>
      </c>
      <c r="AD11821" s="1508">
        <f t="shared" si="4546"/>
        <v>760</v>
      </c>
      <c r="AE11821" s="14">
        <f t="shared" si="4547"/>
        <v>-1500.5666666666666</v>
      </c>
      <c r="AF11821" s="14">
        <f t="shared" si="4548"/>
        <v>15</v>
      </c>
      <c r="AG11821" s="14">
        <f t="shared" si="4549"/>
        <v>50.666666666666664</v>
      </c>
      <c r="AH11821" s="14">
        <f t="shared" si="4550"/>
        <v>1551.2333333333333</v>
      </c>
      <c r="AI11821" s="14">
        <f t="shared" si="4551"/>
        <v>23268.5</v>
      </c>
      <c r="AJ11821" s="3012"/>
    </row>
    <row r="11822" spans="1:36" ht="31.5" customHeight="1">
      <c r="A11822" s="3803">
        <v>31</v>
      </c>
      <c r="B11822" s="3773" t="s">
        <v>9210</v>
      </c>
      <c r="C11822" s="3781" t="s">
        <v>176</v>
      </c>
      <c r="D11822" s="3782">
        <v>0</v>
      </c>
      <c r="E11822" s="3804">
        <v>65</v>
      </c>
      <c r="F11822" s="3782">
        <f t="shared" si="4552"/>
        <v>0</v>
      </c>
      <c r="G11822" s="3804">
        <v>0</v>
      </c>
      <c r="H11822" s="3782">
        <f t="shared" si="4553"/>
        <v>0</v>
      </c>
      <c r="I11822" s="3805">
        <v>44832</v>
      </c>
      <c r="J11822" s="3798"/>
      <c r="K11822" s="3786"/>
      <c r="L11822" s="3786"/>
      <c r="M11822" s="3806"/>
      <c r="N11822" s="3804">
        <v>9</v>
      </c>
      <c r="O11822" s="3804">
        <v>4</v>
      </c>
      <c r="P11822" s="3804">
        <v>23</v>
      </c>
      <c r="Q11822" s="3786"/>
      <c r="R11822" s="3786"/>
      <c r="S11822" s="3786"/>
      <c r="T11822" s="3786"/>
      <c r="U11822" s="3786"/>
      <c r="V11822" s="3786"/>
      <c r="W11822" s="3786"/>
      <c r="X11822" s="3786"/>
      <c r="Y11822" s="3786"/>
      <c r="Z11822" s="3786"/>
      <c r="AA11822" s="3786"/>
      <c r="AB11822" s="3786"/>
      <c r="AC11822" s="1507">
        <f t="shared" ref="AC11822:AC11843" si="4554">E11822+G11822-N11822-O11822-AA11822-P11822-Q11822-R11822-S11822-T11822-U11822-V11822-W11822-X11822-Y11822</f>
        <v>29</v>
      </c>
      <c r="AD11822" s="1508">
        <f t="shared" ref="AD11822:AD11843" si="4555">D11822*AC11822</f>
        <v>0</v>
      </c>
      <c r="AE11822" s="14">
        <f t="shared" ref="AE11822:AE11843" si="4556">(J11822-"01.04.2023")/30</f>
        <v>-1500.5666666666666</v>
      </c>
      <c r="AF11822" s="14">
        <f t="shared" ref="AF11822:AF11843" si="4557">(N11822+O11822+P11822+Q11822+R11822+S11822+T11822+U11822+V11822+W11822+X11822+Y11822)/3</f>
        <v>12</v>
      </c>
      <c r="AG11822" s="14">
        <f t="shared" ref="AG11822:AG11843" si="4558">AC11822/AF11822</f>
        <v>2.4166666666666665</v>
      </c>
      <c r="AH11822" s="14">
        <f t="shared" ref="AH11822:AH11843" si="4559">AG11822-AE11822</f>
        <v>1502.9833333333333</v>
      </c>
      <c r="AI11822" s="14">
        <f t="shared" ref="AI11822:AI11843" si="4560">AC11822-(AE11822*AF11822)</f>
        <v>18035.8</v>
      </c>
      <c r="AJ11822" s="3012"/>
    </row>
    <row r="11823" spans="1:36" ht="31.5" customHeight="1">
      <c r="A11823" s="3803">
        <v>32</v>
      </c>
      <c r="B11823" s="3773" t="s">
        <v>5652</v>
      </c>
      <c r="C11823" s="3781" t="s">
        <v>176</v>
      </c>
      <c r="D11823" s="3782">
        <v>30.34</v>
      </c>
      <c r="E11823" s="3804">
        <v>700</v>
      </c>
      <c r="F11823" s="3782">
        <f t="shared" si="4552"/>
        <v>21238</v>
      </c>
      <c r="G11823" s="3804">
        <v>0</v>
      </c>
      <c r="H11823" s="3782">
        <f t="shared" si="4553"/>
        <v>0</v>
      </c>
      <c r="I11823" s="3805">
        <v>44827</v>
      </c>
      <c r="J11823" s="3798"/>
      <c r="K11823" s="3786"/>
      <c r="L11823" s="3786"/>
      <c r="M11823" s="3806"/>
      <c r="N11823" s="3804">
        <v>73</v>
      </c>
      <c r="O11823" s="3804">
        <v>36</v>
      </c>
      <c r="P11823" s="3804">
        <v>13</v>
      </c>
      <c r="Q11823" s="3786"/>
      <c r="R11823" s="3786"/>
      <c r="S11823" s="3786"/>
      <c r="T11823" s="3786"/>
      <c r="U11823" s="3786"/>
      <c r="V11823" s="3786"/>
      <c r="W11823" s="3786"/>
      <c r="X11823" s="3786"/>
      <c r="Y11823" s="3786"/>
      <c r="Z11823" s="3786"/>
      <c r="AA11823" s="3786"/>
      <c r="AB11823" s="3786"/>
      <c r="AC11823" s="1507">
        <f t="shared" si="4554"/>
        <v>578</v>
      </c>
      <c r="AD11823" s="1508">
        <f t="shared" si="4555"/>
        <v>17536.52</v>
      </c>
      <c r="AE11823" s="14">
        <f t="shared" si="4556"/>
        <v>-1500.5666666666666</v>
      </c>
      <c r="AF11823" s="14">
        <f t="shared" si="4557"/>
        <v>40.666666666666664</v>
      </c>
      <c r="AG11823" s="14">
        <f t="shared" si="4558"/>
        <v>14.213114754098362</v>
      </c>
      <c r="AH11823" s="14">
        <f t="shared" si="4559"/>
        <v>1514.7797814207649</v>
      </c>
      <c r="AI11823" s="14">
        <f t="shared" si="4560"/>
        <v>61601.044444444437</v>
      </c>
      <c r="AJ11823" s="3012"/>
    </row>
    <row r="11824" spans="1:36" ht="15.75">
      <c r="A11824" s="3803">
        <v>33</v>
      </c>
      <c r="B11824" s="3773" t="s">
        <v>5652</v>
      </c>
      <c r="C11824" s="3781" t="s">
        <v>176</v>
      </c>
      <c r="D11824" s="3782">
        <v>30.34</v>
      </c>
      <c r="E11824" s="3804">
        <v>306</v>
      </c>
      <c r="F11824" s="3782">
        <f t="shared" si="4552"/>
        <v>9284.0399999999991</v>
      </c>
      <c r="G11824" s="3804">
        <v>0</v>
      </c>
      <c r="H11824" s="3782">
        <f t="shared" si="4553"/>
        <v>0</v>
      </c>
      <c r="I11824" s="3805">
        <v>44846</v>
      </c>
      <c r="J11824" s="3798"/>
      <c r="K11824" s="3786"/>
      <c r="L11824" s="3786">
        <v>860</v>
      </c>
      <c r="M11824" s="3806">
        <v>44841</v>
      </c>
      <c r="N11824" s="3804"/>
      <c r="O11824" s="3804"/>
      <c r="P11824" s="3804"/>
      <c r="Q11824" s="3786"/>
      <c r="R11824" s="3786"/>
      <c r="S11824" s="3786"/>
      <c r="T11824" s="3786"/>
      <c r="U11824" s="3786"/>
      <c r="V11824" s="3786"/>
      <c r="W11824" s="3786"/>
      <c r="X11824" s="3786"/>
      <c r="Y11824" s="3786"/>
      <c r="Z11824" s="3786"/>
      <c r="AA11824" s="3786"/>
      <c r="AB11824" s="3786"/>
      <c r="AC11824" s="1507">
        <f t="shared" si="4554"/>
        <v>306</v>
      </c>
      <c r="AD11824" s="1508">
        <f t="shared" si="4555"/>
        <v>9284.0399999999991</v>
      </c>
      <c r="AE11824" s="14">
        <f t="shared" si="4556"/>
        <v>-1500.5666666666666</v>
      </c>
      <c r="AF11824" s="14">
        <f t="shared" si="4557"/>
        <v>0</v>
      </c>
      <c r="AG11824" s="14" t="e">
        <f t="shared" si="4558"/>
        <v>#DIV/0!</v>
      </c>
      <c r="AH11824" s="14" t="e">
        <f t="shared" si="4559"/>
        <v>#DIV/0!</v>
      </c>
      <c r="AI11824" s="14">
        <f t="shared" si="4560"/>
        <v>306</v>
      </c>
      <c r="AJ11824" s="3012"/>
    </row>
    <row r="11825" spans="1:36" ht="15.75">
      <c r="A11825" s="3803">
        <v>34</v>
      </c>
      <c r="B11825" s="3773" t="s">
        <v>6023</v>
      </c>
      <c r="C11825" s="3781" t="s">
        <v>176</v>
      </c>
      <c r="D11825" s="3782">
        <v>45</v>
      </c>
      <c r="E11825" s="3804">
        <v>58</v>
      </c>
      <c r="F11825" s="3782">
        <f t="shared" ref="F11825:F11846" si="4561">D11825*E11825</f>
        <v>2610</v>
      </c>
      <c r="G11825" s="3804">
        <v>0</v>
      </c>
      <c r="H11825" s="3782">
        <f t="shared" si="4553"/>
        <v>0</v>
      </c>
      <c r="I11825" s="3805">
        <v>44846</v>
      </c>
      <c r="J11825" s="3798"/>
      <c r="K11825" s="3786"/>
      <c r="L11825" s="3786">
        <v>860</v>
      </c>
      <c r="M11825" s="3806">
        <v>44841</v>
      </c>
      <c r="N11825" s="3804">
        <v>14</v>
      </c>
      <c r="O11825" s="3804">
        <v>11</v>
      </c>
      <c r="P11825" s="3804">
        <v>5</v>
      </c>
      <c r="Q11825" s="3786"/>
      <c r="R11825" s="3786"/>
      <c r="S11825" s="3786"/>
      <c r="T11825" s="3786"/>
      <c r="U11825" s="3786"/>
      <c r="V11825" s="3786"/>
      <c r="W11825" s="3786"/>
      <c r="X11825" s="3786"/>
      <c r="Y11825" s="3786"/>
      <c r="Z11825" s="3786"/>
      <c r="AA11825" s="3786"/>
      <c r="AB11825" s="3786"/>
      <c r="AC11825" s="1507">
        <f t="shared" si="4554"/>
        <v>28</v>
      </c>
      <c r="AD11825" s="1508">
        <f t="shared" si="4555"/>
        <v>1260</v>
      </c>
      <c r="AE11825" s="14">
        <f t="shared" si="4556"/>
        <v>-1500.5666666666666</v>
      </c>
      <c r="AF11825" s="14">
        <f t="shared" si="4557"/>
        <v>10</v>
      </c>
      <c r="AG11825" s="14">
        <f t="shared" si="4558"/>
        <v>2.8</v>
      </c>
      <c r="AH11825" s="14">
        <f t="shared" si="4559"/>
        <v>1503.3666666666666</v>
      </c>
      <c r="AI11825" s="14">
        <f t="shared" si="4560"/>
        <v>15033.666666666666</v>
      </c>
      <c r="AJ11825" s="3012"/>
    </row>
    <row r="11826" spans="1:36" ht="15.75">
      <c r="A11826" s="3803">
        <v>37</v>
      </c>
      <c r="B11826" s="3773" t="s">
        <v>9211</v>
      </c>
      <c r="C11826" s="3781" t="s">
        <v>262</v>
      </c>
      <c r="D11826" s="3782">
        <v>1</v>
      </c>
      <c r="E11826" s="3804">
        <v>22490</v>
      </c>
      <c r="F11826" s="3782">
        <f t="shared" si="4561"/>
        <v>22490</v>
      </c>
      <c r="G11826" s="3804">
        <v>0</v>
      </c>
      <c r="H11826" s="3786">
        <f t="shared" si="4553"/>
        <v>0</v>
      </c>
      <c r="I11826" s="3805">
        <v>44810</v>
      </c>
      <c r="J11826" s="3798"/>
      <c r="K11826" s="3786"/>
      <c r="L11826" s="3786"/>
      <c r="M11826" s="3806"/>
      <c r="N11826" s="3804"/>
      <c r="O11826" s="3804">
        <v>2520</v>
      </c>
      <c r="P11826" s="3804">
        <v>1440</v>
      </c>
      <c r="Q11826" s="3786"/>
      <c r="R11826" s="3786"/>
      <c r="S11826" s="3786"/>
      <c r="T11826" s="3786"/>
      <c r="U11826" s="3786"/>
      <c r="V11826" s="3786"/>
      <c r="W11826" s="3786"/>
      <c r="X11826" s="3786"/>
      <c r="Y11826" s="3786"/>
      <c r="Z11826" s="3786"/>
      <c r="AA11826" s="3786"/>
      <c r="AB11826" s="3786"/>
      <c r="AC11826" s="1507">
        <f t="shared" si="4554"/>
        <v>18530</v>
      </c>
      <c r="AD11826" s="1508">
        <f t="shared" si="4555"/>
        <v>18530</v>
      </c>
      <c r="AE11826" s="14">
        <f t="shared" si="4556"/>
        <v>-1500.5666666666666</v>
      </c>
      <c r="AF11826" s="14">
        <f t="shared" si="4557"/>
        <v>1320</v>
      </c>
      <c r="AG11826" s="14">
        <f t="shared" si="4558"/>
        <v>14.037878787878787</v>
      </c>
      <c r="AH11826" s="14">
        <f t="shared" si="4559"/>
        <v>1514.6045454545454</v>
      </c>
      <c r="AI11826" s="14">
        <f t="shared" si="4560"/>
        <v>1999278</v>
      </c>
      <c r="AJ11826" s="3012"/>
    </row>
    <row r="11827" spans="1:36" ht="15.75">
      <c r="A11827" s="3803">
        <v>38</v>
      </c>
      <c r="B11827" s="3773" t="s">
        <v>9212</v>
      </c>
      <c r="C11827" s="3781" t="s">
        <v>63</v>
      </c>
      <c r="D11827" s="3782">
        <v>1</v>
      </c>
      <c r="E11827" s="3804">
        <v>4100</v>
      </c>
      <c r="F11827" s="3782">
        <f t="shared" si="4561"/>
        <v>4100</v>
      </c>
      <c r="G11827" s="3804">
        <v>0</v>
      </c>
      <c r="H11827" s="3786">
        <f t="shared" si="4553"/>
        <v>0</v>
      </c>
      <c r="I11827" s="3805">
        <v>44810</v>
      </c>
      <c r="J11827" s="3798"/>
      <c r="K11827" s="3786"/>
      <c r="L11827" s="3786"/>
      <c r="M11827" s="3806"/>
      <c r="N11827" s="3804">
        <v>190</v>
      </c>
      <c r="O11827" s="3804">
        <v>40</v>
      </c>
      <c r="P11827" s="3804"/>
      <c r="Q11827" s="3786"/>
      <c r="R11827" s="3786"/>
      <c r="S11827" s="3786"/>
      <c r="T11827" s="3786"/>
      <c r="U11827" s="3786"/>
      <c r="V11827" s="3786"/>
      <c r="W11827" s="3786"/>
      <c r="X11827" s="3786"/>
      <c r="Y11827" s="3786"/>
      <c r="Z11827" s="3786"/>
      <c r="AA11827" s="3786"/>
      <c r="AB11827" s="3786"/>
      <c r="AC11827" s="1507">
        <f t="shared" si="4554"/>
        <v>3870</v>
      </c>
      <c r="AD11827" s="1508">
        <f t="shared" si="4555"/>
        <v>3870</v>
      </c>
      <c r="AE11827" s="14">
        <f t="shared" si="4556"/>
        <v>-1500.5666666666666</v>
      </c>
      <c r="AF11827" s="14">
        <f t="shared" si="4557"/>
        <v>76.666666666666671</v>
      </c>
      <c r="AG11827" s="14">
        <f t="shared" si="4558"/>
        <v>50.478260869565212</v>
      </c>
      <c r="AH11827" s="14">
        <f t="shared" si="4559"/>
        <v>1551.0449275362319</v>
      </c>
      <c r="AI11827" s="14">
        <f t="shared" si="4560"/>
        <v>118913.44444444445</v>
      </c>
      <c r="AJ11827" s="3012"/>
    </row>
    <row r="11828" spans="1:36" ht="15.75">
      <c r="A11828" s="3803">
        <v>39</v>
      </c>
      <c r="B11828" s="3773" t="s">
        <v>9213</v>
      </c>
      <c r="C11828" s="3781" t="s">
        <v>63</v>
      </c>
      <c r="D11828" s="3782">
        <v>1.89</v>
      </c>
      <c r="E11828" s="3804">
        <v>240</v>
      </c>
      <c r="F11828" s="3782">
        <f t="shared" si="4561"/>
        <v>453.59999999999997</v>
      </c>
      <c r="G11828" s="3804">
        <v>0</v>
      </c>
      <c r="H11828" s="3786">
        <f t="shared" si="4553"/>
        <v>0</v>
      </c>
      <c r="I11828" s="3805">
        <v>44810</v>
      </c>
      <c r="J11828" s="3798"/>
      <c r="K11828" s="3786"/>
      <c r="L11828" s="3786"/>
      <c r="M11828" s="3806"/>
      <c r="N11828" s="3804">
        <v>30</v>
      </c>
      <c r="O11828" s="3804">
        <v>90</v>
      </c>
      <c r="P11828" s="3804">
        <v>60</v>
      </c>
      <c r="Q11828" s="3786"/>
      <c r="R11828" s="3786"/>
      <c r="S11828" s="3786"/>
      <c r="T11828" s="3786"/>
      <c r="U11828" s="3786"/>
      <c r="V11828" s="3786"/>
      <c r="W11828" s="3786"/>
      <c r="X11828" s="3786"/>
      <c r="Y11828" s="3786"/>
      <c r="Z11828" s="3786"/>
      <c r="AA11828" s="3786"/>
      <c r="AB11828" s="3786"/>
      <c r="AC11828" s="1507">
        <f t="shared" si="4554"/>
        <v>60</v>
      </c>
      <c r="AD11828" s="1508">
        <f t="shared" si="4555"/>
        <v>113.39999999999999</v>
      </c>
      <c r="AE11828" s="14">
        <f t="shared" si="4556"/>
        <v>-1500.5666666666666</v>
      </c>
      <c r="AF11828" s="14">
        <f t="shared" si="4557"/>
        <v>60</v>
      </c>
      <c r="AG11828" s="14">
        <f t="shared" si="4558"/>
        <v>1</v>
      </c>
      <c r="AH11828" s="14">
        <f t="shared" si="4559"/>
        <v>1501.5666666666666</v>
      </c>
      <c r="AI11828" s="14">
        <f t="shared" si="4560"/>
        <v>90094</v>
      </c>
      <c r="AJ11828" s="3012"/>
    </row>
    <row r="11829" spans="1:36" ht="15.75">
      <c r="A11829" s="3803">
        <v>40</v>
      </c>
      <c r="B11829" s="3809" t="s">
        <v>9214</v>
      </c>
      <c r="C11829" s="3781" t="s">
        <v>66</v>
      </c>
      <c r="D11829" s="3782">
        <v>8.0519999999999996</v>
      </c>
      <c r="E11829" s="3804">
        <v>325</v>
      </c>
      <c r="F11829" s="3782">
        <f t="shared" si="4561"/>
        <v>2616.9</v>
      </c>
      <c r="G11829" s="3804">
        <v>0</v>
      </c>
      <c r="H11829" s="3786">
        <f t="shared" si="4553"/>
        <v>0</v>
      </c>
      <c r="I11829" s="3805">
        <v>44831</v>
      </c>
      <c r="J11829" s="3798"/>
      <c r="K11829" s="3786"/>
      <c r="L11829" s="3786">
        <v>788</v>
      </c>
      <c r="M11829" s="3806">
        <v>44824</v>
      </c>
      <c r="N11829" s="3804">
        <v>5</v>
      </c>
      <c r="O11829" s="3804"/>
      <c r="P11829" s="3804">
        <v>40</v>
      </c>
      <c r="Q11829" s="3786"/>
      <c r="R11829" s="3786"/>
      <c r="S11829" s="3786"/>
      <c r="T11829" s="3786"/>
      <c r="U11829" s="3786"/>
      <c r="V11829" s="3786"/>
      <c r="W11829" s="3786"/>
      <c r="X11829" s="3786"/>
      <c r="Y11829" s="3786"/>
      <c r="Z11829" s="3786"/>
      <c r="AA11829" s="3786"/>
      <c r="AB11829" s="3786"/>
      <c r="AC11829" s="1507">
        <f t="shared" si="4554"/>
        <v>280</v>
      </c>
      <c r="AD11829" s="1508">
        <f t="shared" si="4555"/>
        <v>2254.56</v>
      </c>
      <c r="AE11829" s="14">
        <f t="shared" si="4556"/>
        <v>-1500.5666666666666</v>
      </c>
      <c r="AF11829" s="14">
        <f t="shared" si="4557"/>
        <v>15</v>
      </c>
      <c r="AG11829" s="14">
        <f t="shared" si="4558"/>
        <v>18.666666666666668</v>
      </c>
      <c r="AH11829" s="14">
        <f t="shared" si="4559"/>
        <v>1519.2333333333333</v>
      </c>
      <c r="AI11829" s="14">
        <f t="shared" si="4560"/>
        <v>22788.5</v>
      </c>
      <c r="AJ11829" s="3012"/>
    </row>
    <row r="11830" spans="1:36" ht="15.75">
      <c r="A11830" s="3803">
        <v>41</v>
      </c>
      <c r="B11830" s="3809" t="s">
        <v>9215</v>
      </c>
      <c r="C11830" s="3781" t="s">
        <v>66</v>
      </c>
      <c r="D11830" s="3782">
        <v>41.734000000000002</v>
      </c>
      <c r="E11830" s="3804">
        <v>99</v>
      </c>
      <c r="F11830" s="3782">
        <f t="shared" si="4561"/>
        <v>4131.6660000000002</v>
      </c>
      <c r="G11830" s="3804">
        <v>0</v>
      </c>
      <c r="H11830" s="3786">
        <f t="shared" si="4553"/>
        <v>0</v>
      </c>
      <c r="I11830" s="3805">
        <v>44831</v>
      </c>
      <c r="J11830" s="3798"/>
      <c r="K11830" s="3786"/>
      <c r="L11830" s="3786">
        <v>788</v>
      </c>
      <c r="M11830" s="3806">
        <v>44824</v>
      </c>
      <c r="N11830" s="3804">
        <v>1</v>
      </c>
      <c r="O11830" s="3804"/>
      <c r="P11830" s="3804">
        <v>9</v>
      </c>
      <c r="Q11830" s="3786"/>
      <c r="R11830" s="3786"/>
      <c r="S11830" s="3786"/>
      <c r="T11830" s="3786"/>
      <c r="U11830" s="3786"/>
      <c r="V11830" s="3786"/>
      <c r="W11830" s="3786"/>
      <c r="X11830" s="3786"/>
      <c r="Y11830" s="3786"/>
      <c r="Z11830" s="3786"/>
      <c r="AA11830" s="3786"/>
      <c r="AB11830" s="3786"/>
      <c r="AC11830" s="1507">
        <f t="shared" si="4554"/>
        <v>89</v>
      </c>
      <c r="AD11830" s="1508">
        <f t="shared" si="4555"/>
        <v>3714.326</v>
      </c>
      <c r="AE11830" s="14">
        <f t="shared" si="4556"/>
        <v>-1500.5666666666666</v>
      </c>
      <c r="AF11830" s="14">
        <f t="shared" si="4557"/>
        <v>3.3333333333333335</v>
      </c>
      <c r="AG11830" s="14">
        <f t="shared" si="4558"/>
        <v>26.7</v>
      </c>
      <c r="AH11830" s="14">
        <f t="shared" si="4559"/>
        <v>1527.2666666666667</v>
      </c>
      <c r="AI11830" s="14">
        <f t="shared" si="4560"/>
        <v>5090.8888888888887</v>
      </c>
      <c r="AJ11830" s="3012"/>
    </row>
    <row r="11831" spans="1:36" ht="15.75">
      <c r="A11831" s="3803">
        <v>42</v>
      </c>
      <c r="B11831" s="3809" t="s">
        <v>9216</v>
      </c>
      <c r="C11831" s="3781" t="s">
        <v>66</v>
      </c>
      <c r="D11831" s="3782">
        <v>8.07</v>
      </c>
      <c r="E11831" s="3804">
        <v>100</v>
      </c>
      <c r="F11831" s="3782">
        <f t="shared" si="4561"/>
        <v>807</v>
      </c>
      <c r="G11831" s="3804">
        <v>0</v>
      </c>
      <c r="H11831" s="3782">
        <f t="shared" si="4553"/>
        <v>0</v>
      </c>
      <c r="I11831" s="3805">
        <v>44831</v>
      </c>
      <c r="J11831" s="3798"/>
      <c r="K11831" s="3786"/>
      <c r="L11831" s="3786">
        <v>788</v>
      </c>
      <c r="M11831" s="3806">
        <v>44824</v>
      </c>
      <c r="N11831" s="3804"/>
      <c r="O11831" s="3804"/>
      <c r="P11831" s="3804"/>
      <c r="Q11831" s="3786"/>
      <c r="R11831" s="3786"/>
      <c r="S11831" s="3786"/>
      <c r="T11831" s="3786"/>
      <c r="U11831" s="3786"/>
      <c r="V11831" s="3786"/>
      <c r="W11831" s="3786"/>
      <c r="X11831" s="3786"/>
      <c r="Y11831" s="3786"/>
      <c r="Z11831" s="3786"/>
      <c r="AA11831" s="3786"/>
      <c r="AB11831" s="3786"/>
      <c r="AC11831" s="1507">
        <f t="shared" si="4554"/>
        <v>100</v>
      </c>
      <c r="AD11831" s="1508">
        <f t="shared" si="4555"/>
        <v>807</v>
      </c>
      <c r="AE11831" s="14">
        <f t="shared" si="4556"/>
        <v>-1500.5666666666666</v>
      </c>
      <c r="AF11831" s="14">
        <f t="shared" si="4557"/>
        <v>0</v>
      </c>
      <c r="AG11831" s="14" t="e">
        <f t="shared" si="4558"/>
        <v>#DIV/0!</v>
      </c>
      <c r="AH11831" s="14" t="e">
        <f t="shared" si="4559"/>
        <v>#DIV/0!</v>
      </c>
      <c r="AI11831" s="14">
        <f t="shared" si="4560"/>
        <v>100</v>
      </c>
      <c r="AJ11831" s="3012"/>
    </row>
    <row r="11832" spans="1:36" ht="31.5">
      <c r="A11832" s="3803">
        <v>43</v>
      </c>
      <c r="B11832" s="3810" t="s">
        <v>9217</v>
      </c>
      <c r="C11832" s="3012" t="s">
        <v>66</v>
      </c>
      <c r="D11832" s="3811">
        <v>1.0490999999999999</v>
      </c>
      <c r="E11832" s="3804">
        <v>300</v>
      </c>
      <c r="F11832" s="3782">
        <f t="shared" si="4561"/>
        <v>314.72999999999996</v>
      </c>
      <c r="G11832" s="3804">
        <v>0</v>
      </c>
      <c r="H11832" s="3782">
        <f t="shared" si="4553"/>
        <v>0</v>
      </c>
      <c r="I11832" s="3805">
        <v>44831</v>
      </c>
      <c r="J11832" s="3798"/>
      <c r="K11832" s="3786"/>
      <c r="L11832" s="3786">
        <v>788</v>
      </c>
      <c r="M11832" s="3806">
        <v>44824</v>
      </c>
      <c r="N11832" s="3804"/>
      <c r="O11832" s="3804"/>
      <c r="P11832" s="3804"/>
      <c r="Q11832" s="3786"/>
      <c r="R11832" s="3786"/>
      <c r="S11832" s="3786"/>
      <c r="T11832" s="3786"/>
      <c r="U11832" s="3786"/>
      <c r="V11832" s="3786"/>
      <c r="W11832" s="3786"/>
      <c r="X11832" s="3786"/>
      <c r="Y11832" s="3786"/>
      <c r="Z11832" s="3786"/>
      <c r="AA11832" s="3786"/>
      <c r="AB11832" s="3786"/>
      <c r="AC11832" s="1507">
        <f t="shared" si="4554"/>
        <v>300</v>
      </c>
      <c r="AD11832" s="1508">
        <f t="shared" si="4555"/>
        <v>314.72999999999996</v>
      </c>
      <c r="AE11832" s="14">
        <f t="shared" si="4556"/>
        <v>-1500.5666666666666</v>
      </c>
      <c r="AF11832" s="14">
        <f t="shared" si="4557"/>
        <v>0</v>
      </c>
      <c r="AG11832" s="14" t="e">
        <f t="shared" si="4558"/>
        <v>#DIV/0!</v>
      </c>
      <c r="AH11832" s="14" t="e">
        <f t="shared" si="4559"/>
        <v>#DIV/0!</v>
      </c>
      <c r="AI11832" s="14">
        <f t="shared" si="4560"/>
        <v>300</v>
      </c>
      <c r="AJ11832" s="3012"/>
    </row>
    <row r="11833" spans="1:36" ht="31.5">
      <c r="A11833" s="3803">
        <v>44</v>
      </c>
      <c r="B11833" s="3810" t="s">
        <v>9218</v>
      </c>
      <c r="C11833" s="3012" t="s">
        <v>66</v>
      </c>
      <c r="D11833" s="3811">
        <v>17.898</v>
      </c>
      <c r="E11833" s="3804">
        <v>200</v>
      </c>
      <c r="F11833" s="3786">
        <f t="shared" si="4561"/>
        <v>3579.6</v>
      </c>
      <c r="G11833" s="3804">
        <v>0</v>
      </c>
      <c r="H11833" s="3782">
        <f t="shared" si="4553"/>
        <v>0</v>
      </c>
      <c r="I11833" s="3805">
        <v>44831</v>
      </c>
      <c r="J11833" s="3798"/>
      <c r="K11833" s="3786"/>
      <c r="L11833" s="3786">
        <v>788</v>
      </c>
      <c r="M11833" s="3806">
        <v>44824</v>
      </c>
      <c r="N11833" s="3804"/>
      <c r="O11833" s="3804"/>
      <c r="P11833" s="3804"/>
      <c r="Q11833" s="3786"/>
      <c r="R11833" s="3786"/>
      <c r="S11833" s="3786"/>
      <c r="T11833" s="3786"/>
      <c r="U11833" s="3786"/>
      <c r="V11833" s="3786"/>
      <c r="W11833" s="3786"/>
      <c r="X11833" s="3786"/>
      <c r="Y11833" s="3786"/>
      <c r="Z11833" s="3786"/>
      <c r="AA11833" s="3786"/>
      <c r="AB11833" s="3786"/>
      <c r="AC11833" s="1507">
        <f t="shared" si="4554"/>
        <v>200</v>
      </c>
      <c r="AD11833" s="1508">
        <f t="shared" si="4555"/>
        <v>3579.6</v>
      </c>
      <c r="AE11833" s="14">
        <f t="shared" si="4556"/>
        <v>-1500.5666666666666</v>
      </c>
      <c r="AF11833" s="14">
        <f t="shared" si="4557"/>
        <v>0</v>
      </c>
      <c r="AG11833" s="14" t="e">
        <f t="shared" si="4558"/>
        <v>#DIV/0!</v>
      </c>
      <c r="AH11833" s="14" t="e">
        <f t="shared" si="4559"/>
        <v>#DIV/0!</v>
      </c>
      <c r="AI11833" s="14">
        <f t="shared" si="4560"/>
        <v>200</v>
      </c>
      <c r="AJ11833" s="3012"/>
    </row>
    <row r="11834" spans="1:36" ht="15.75">
      <c r="A11834" s="3803">
        <v>47</v>
      </c>
      <c r="B11834" s="3780" t="s">
        <v>6024</v>
      </c>
      <c r="C11834" s="3781" t="s">
        <v>63</v>
      </c>
      <c r="D11834" s="3782">
        <v>1</v>
      </c>
      <c r="E11834" s="3804">
        <v>890</v>
      </c>
      <c r="F11834" s="3782">
        <f t="shared" si="4561"/>
        <v>890</v>
      </c>
      <c r="G11834" s="3804">
        <v>0</v>
      </c>
      <c r="H11834" s="3782">
        <f t="shared" si="4553"/>
        <v>0</v>
      </c>
      <c r="I11834" s="3805">
        <v>44838</v>
      </c>
      <c r="J11834" s="3798"/>
      <c r="K11834" s="3786"/>
      <c r="L11834" s="3786"/>
      <c r="M11834" s="3806"/>
      <c r="N11834" s="3804">
        <v>340</v>
      </c>
      <c r="O11834" s="3804">
        <v>120</v>
      </c>
      <c r="P11834" s="3804">
        <v>210</v>
      </c>
      <c r="Q11834" s="3786"/>
      <c r="R11834" s="3786"/>
      <c r="S11834" s="3786"/>
      <c r="T11834" s="3786"/>
      <c r="U11834" s="3786"/>
      <c r="V11834" s="3786"/>
      <c r="W11834" s="3786"/>
      <c r="X11834" s="3786"/>
      <c r="Y11834" s="3786"/>
      <c r="Z11834" s="3786"/>
      <c r="AA11834" s="3786"/>
      <c r="AB11834" s="3786"/>
      <c r="AC11834" s="1507">
        <f t="shared" si="4554"/>
        <v>220</v>
      </c>
      <c r="AD11834" s="1508">
        <f t="shared" si="4555"/>
        <v>220</v>
      </c>
      <c r="AE11834" s="14">
        <f t="shared" si="4556"/>
        <v>-1500.5666666666666</v>
      </c>
      <c r="AF11834" s="14">
        <f t="shared" si="4557"/>
        <v>223.33333333333334</v>
      </c>
      <c r="AG11834" s="14">
        <f t="shared" si="4558"/>
        <v>0.9850746268656716</v>
      </c>
      <c r="AH11834" s="14">
        <f t="shared" si="4559"/>
        <v>1501.5517412935324</v>
      </c>
      <c r="AI11834" s="14">
        <f t="shared" si="4560"/>
        <v>335346.55555555556</v>
      </c>
      <c r="AJ11834" s="3012"/>
    </row>
    <row r="11835" spans="1:36" ht="15.75">
      <c r="A11835" s="3803">
        <v>49</v>
      </c>
      <c r="B11835" s="3780" t="s">
        <v>6025</v>
      </c>
      <c r="C11835" s="3781" t="s">
        <v>63</v>
      </c>
      <c r="D11835" s="3782">
        <v>1</v>
      </c>
      <c r="E11835" s="3804">
        <v>2030</v>
      </c>
      <c r="F11835" s="3782">
        <f t="shared" si="4561"/>
        <v>2030</v>
      </c>
      <c r="G11835" s="3804">
        <v>0</v>
      </c>
      <c r="H11835" s="3782">
        <f t="shared" ref="H11835:H11858" si="4562">G11835*D11835</f>
        <v>0</v>
      </c>
      <c r="I11835" s="3805">
        <v>44838</v>
      </c>
      <c r="J11835" s="3798"/>
      <c r="K11835" s="3786"/>
      <c r="L11835" s="3786"/>
      <c r="M11835" s="3806"/>
      <c r="N11835" s="3804">
        <v>260</v>
      </c>
      <c r="O11835" s="3804">
        <v>430</v>
      </c>
      <c r="P11835" s="3804">
        <v>240</v>
      </c>
      <c r="Q11835" s="3786"/>
      <c r="R11835" s="3786"/>
      <c r="S11835" s="3786"/>
      <c r="T11835" s="3786"/>
      <c r="U11835" s="3786"/>
      <c r="V11835" s="3786"/>
      <c r="W11835" s="3786"/>
      <c r="X11835" s="3786"/>
      <c r="Y11835" s="3786"/>
      <c r="Z11835" s="3786"/>
      <c r="AA11835" s="3786"/>
      <c r="AB11835" s="3786"/>
      <c r="AC11835" s="1507">
        <f t="shared" si="4554"/>
        <v>1100</v>
      </c>
      <c r="AD11835" s="1508">
        <f t="shared" si="4555"/>
        <v>1100</v>
      </c>
      <c r="AE11835" s="14">
        <f t="shared" si="4556"/>
        <v>-1500.5666666666666</v>
      </c>
      <c r="AF11835" s="14">
        <f t="shared" si="4557"/>
        <v>310</v>
      </c>
      <c r="AG11835" s="14">
        <f t="shared" si="4558"/>
        <v>3.5483870967741935</v>
      </c>
      <c r="AH11835" s="14">
        <f t="shared" si="4559"/>
        <v>1504.1150537634408</v>
      </c>
      <c r="AI11835" s="14">
        <f t="shared" si="4560"/>
        <v>466275.66666666663</v>
      </c>
      <c r="AJ11835" s="3012"/>
    </row>
    <row r="11836" spans="1:36" ht="15.75">
      <c r="A11836" s="3803">
        <v>51</v>
      </c>
      <c r="B11836" s="3780" t="s">
        <v>6026</v>
      </c>
      <c r="C11836" s="3781" t="s">
        <v>66</v>
      </c>
      <c r="D11836" s="3782">
        <v>0</v>
      </c>
      <c r="E11836" s="3804">
        <v>105</v>
      </c>
      <c r="F11836" s="3782">
        <f t="shared" si="4561"/>
        <v>0</v>
      </c>
      <c r="G11836" s="3804">
        <v>0</v>
      </c>
      <c r="H11836" s="3782">
        <f t="shared" si="4562"/>
        <v>0</v>
      </c>
      <c r="I11836" s="3805">
        <v>44839</v>
      </c>
      <c r="J11836" s="3798"/>
      <c r="K11836" s="3786"/>
      <c r="L11836" s="3786"/>
      <c r="M11836" s="3806"/>
      <c r="N11836" s="3804"/>
      <c r="O11836" s="3804">
        <v>7</v>
      </c>
      <c r="P11836" s="3804">
        <v>5</v>
      </c>
      <c r="Q11836" s="3786"/>
      <c r="R11836" s="3786"/>
      <c r="S11836" s="3786"/>
      <c r="T11836" s="3786"/>
      <c r="U11836" s="3786"/>
      <c r="V11836" s="3786"/>
      <c r="W11836" s="3786"/>
      <c r="X11836" s="3786"/>
      <c r="Y11836" s="3786"/>
      <c r="Z11836" s="3786"/>
      <c r="AA11836" s="3786"/>
      <c r="AB11836" s="3786"/>
      <c r="AC11836" s="1507">
        <f t="shared" si="4554"/>
        <v>93</v>
      </c>
      <c r="AD11836" s="1508">
        <f t="shared" si="4555"/>
        <v>0</v>
      </c>
      <c r="AE11836" s="14">
        <f t="shared" si="4556"/>
        <v>-1500.5666666666666</v>
      </c>
      <c r="AF11836" s="14">
        <f t="shared" si="4557"/>
        <v>4</v>
      </c>
      <c r="AG11836" s="14">
        <f t="shared" si="4558"/>
        <v>23.25</v>
      </c>
      <c r="AH11836" s="14">
        <f t="shared" si="4559"/>
        <v>1523.8166666666666</v>
      </c>
      <c r="AI11836" s="14">
        <f t="shared" si="4560"/>
        <v>6095.2666666666664</v>
      </c>
      <c r="AJ11836" s="3012"/>
    </row>
    <row r="11837" spans="1:36" ht="15.75">
      <c r="A11837" s="3803">
        <v>52</v>
      </c>
      <c r="B11837" s="3780" t="s">
        <v>6027</v>
      </c>
      <c r="C11837" s="3781" t="s">
        <v>66</v>
      </c>
      <c r="D11837" s="3782">
        <v>0</v>
      </c>
      <c r="E11837" s="3804">
        <v>25</v>
      </c>
      <c r="F11837" s="3782">
        <f t="shared" si="4561"/>
        <v>0</v>
      </c>
      <c r="G11837" s="3804">
        <v>0</v>
      </c>
      <c r="H11837" s="3782">
        <f t="shared" si="4562"/>
        <v>0</v>
      </c>
      <c r="I11837" s="3805">
        <v>44839</v>
      </c>
      <c r="J11837" s="3798"/>
      <c r="K11837" s="3786"/>
      <c r="L11837" s="3786"/>
      <c r="M11837" s="3806"/>
      <c r="N11837" s="3804"/>
      <c r="O11837" s="3804"/>
      <c r="P11837" s="3804"/>
      <c r="Q11837" s="3786"/>
      <c r="R11837" s="3786"/>
      <c r="S11837" s="3786"/>
      <c r="T11837" s="3786"/>
      <c r="U11837" s="3786"/>
      <c r="V11837" s="3786"/>
      <c r="W11837" s="3786"/>
      <c r="X11837" s="3786"/>
      <c r="Y11837" s="3786"/>
      <c r="Z11837" s="3786"/>
      <c r="AA11837" s="3786"/>
      <c r="AB11837" s="3786"/>
      <c r="AC11837" s="1507">
        <f t="shared" si="4554"/>
        <v>25</v>
      </c>
      <c r="AD11837" s="1508">
        <f t="shared" si="4555"/>
        <v>0</v>
      </c>
      <c r="AE11837" s="14">
        <f t="shared" si="4556"/>
        <v>-1500.5666666666666</v>
      </c>
      <c r="AF11837" s="14">
        <f t="shared" si="4557"/>
        <v>0</v>
      </c>
      <c r="AG11837" s="14" t="e">
        <f t="shared" si="4558"/>
        <v>#DIV/0!</v>
      </c>
      <c r="AH11837" s="14" t="e">
        <f t="shared" si="4559"/>
        <v>#DIV/0!</v>
      </c>
      <c r="AI11837" s="14">
        <f t="shared" si="4560"/>
        <v>25</v>
      </c>
      <c r="AJ11837" s="3012"/>
    </row>
    <row r="11838" spans="1:36" ht="15.75">
      <c r="A11838" s="3803">
        <v>53</v>
      </c>
      <c r="B11838" s="3780" t="s">
        <v>6028</v>
      </c>
      <c r="C11838" s="3781" t="s">
        <v>66</v>
      </c>
      <c r="D11838" s="3782">
        <v>0</v>
      </c>
      <c r="E11838" s="3804">
        <v>200</v>
      </c>
      <c r="F11838" s="3782">
        <f t="shared" si="4561"/>
        <v>0</v>
      </c>
      <c r="G11838" s="3804">
        <v>0</v>
      </c>
      <c r="H11838" s="3782">
        <f t="shared" si="4562"/>
        <v>0</v>
      </c>
      <c r="I11838" s="3805">
        <v>44839</v>
      </c>
      <c r="J11838" s="3798"/>
      <c r="K11838" s="3786"/>
      <c r="L11838" s="3786"/>
      <c r="M11838" s="3806"/>
      <c r="N11838" s="3804"/>
      <c r="O11838" s="3804"/>
      <c r="P11838" s="3804"/>
      <c r="Q11838" s="3786"/>
      <c r="R11838" s="3786"/>
      <c r="S11838" s="3786"/>
      <c r="T11838" s="3786"/>
      <c r="U11838" s="3786"/>
      <c r="V11838" s="3786"/>
      <c r="W11838" s="3786"/>
      <c r="X11838" s="3786"/>
      <c r="Y11838" s="3786"/>
      <c r="Z11838" s="3786"/>
      <c r="AA11838" s="3786"/>
      <c r="AB11838" s="3786"/>
      <c r="AC11838" s="1507">
        <f t="shared" si="4554"/>
        <v>200</v>
      </c>
      <c r="AD11838" s="1508">
        <f t="shared" si="4555"/>
        <v>0</v>
      </c>
      <c r="AE11838" s="14">
        <f t="shared" si="4556"/>
        <v>-1500.5666666666666</v>
      </c>
      <c r="AF11838" s="14">
        <f t="shared" si="4557"/>
        <v>0</v>
      </c>
      <c r="AG11838" s="14" t="e">
        <f t="shared" si="4558"/>
        <v>#DIV/0!</v>
      </c>
      <c r="AH11838" s="14" t="e">
        <f t="shared" si="4559"/>
        <v>#DIV/0!</v>
      </c>
      <c r="AI11838" s="14">
        <f t="shared" si="4560"/>
        <v>200</v>
      </c>
      <c r="AJ11838" s="3012"/>
    </row>
    <row r="11839" spans="1:36" ht="24.75" customHeight="1">
      <c r="A11839" s="3803">
        <v>54</v>
      </c>
      <c r="B11839" s="3780" t="s">
        <v>6029</v>
      </c>
      <c r="C11839" s="3781" t="s">
        <v>66</v>
      </c>
      <c r="D11839" s="3782">
        <v>0</v>
      </c>
      <c r="E11839" s="3804">
        <v>1200</v>
      </c>
      <c r="F11839" s="3782">
        <f t="shared" si="4561"/>
        <v>0</v>
      </c>
      <c r="G11839" s="3804">
        <v>0</v>
      </c>
      <c r="H11839" s="3782">
        <f t="shared" si="4562"/>
        <v>0</v>
      </c>
      <c r="I11839" s="3805">
        <v>44839</v>
      </c>
      <c r="J11839" s="3798"/>
      <c r="K11839" s="3786"/>
      <c r="L11839" s="3786"/>
      <c r="M11839" s="3806"/>
      <c r="N11839" s="3804"/>
      <c r="O11839" s="3804"/>
      <c r="P11839" s="3804"/>
      <c r="Q11839" s="3786"/>
      <c r="R11839" s="3786"/>
      <c r="S11839" s="3786"/>
      <c r="T11839" s="3786"/>
      <c r="U11839" s="3786"/>
      <c r="V11839" s="3786"/>
      <c r="W11839" s="3786"/>
      <c r="X11839" s="3786"/>
      <c r="Y11839" s="3786"/>
      <c r="Z11839" s="3786"/>
      <c r="AA11839" s="3786"/>
      <c r="AB11839" s="3786"/>
      <c r="AC11839" s="1507">
        <f t="shared" si="4554"/>
        <v>1200</v>
      </c>
      <c r="AD11839" s="1508">
        <f t="shared" si="4555"/>
        <v>0</v>
      </c>
      <c r="AE11839" s="14">
        <f t="shared" si="4556"/>
        <v>-1500.5666666666666</v>
      </c>
      <c r="AF11839" s="14">
        <f t="shared" si="4557"/>
        <v>0</v>
      </c>
      <c r="AG11839" s="14" t="e">
        <f t="shared" si="4558"/>
        <v>#DIV/0!</v>
      </c>
      <c r="AH11839" s="14" t="e">
        <f t="shared" si="4559"/>
        <v>#DIV/0!</v>
      </c>
      <c r="AI11839" s="14">
        <f t="shared" si="4560"/>
        <v>1200</v>
      </c>
      <c r="AJ11839" s="3012"/>
    </row>
    <row r="11840" spans="1:36" ht="15.75">
      <c r="A11840" s="3803">
        <v>59</v>
      </c>
      <c r="B11840" s="1142" t="s">
        <v>9219</v>
      </c>
      <c r="C11840" s="3012" t="s">
        <v>63</v>
      </c>
      <c r="D11840" s="3782">
        <v>0.57923999999999998</v>
      </c>
      <c r="E11840" s="3804">
        <v>1700</v>
      </c>
      <c r="F11840" s="3782">
        <f t="shared" si="4561"/>
        <v>984.70799999999997</v>
      </c>
      <c r="G11840" s="3804">
        <v>0</v>
      </c>
      <c r="H11840" s="3782">
        <f t="shared" si="4562"/>
        <v>0</v>
      </c>
      <c r="I11840" s="3805">
        <v>44865</v>
      </c>
      <c r="J11840" s="3798"/>
      <c r="K11840" s="3786"/>
      <c r="L11840" s="3786"/>
      <c r="M11840" s="3806"/>
      <c r="N11840" s="3804">
        <v>300</v>
      </c>
      <c r="O11840" s="3804">
        <v>50</v>
      </c>
      <c r="P11840" s="3804">
        <v>10</v>
      </c>
      <c r="Q11840" s="3786"/>
      <c r="R11840" s="3786"/>
      <c r="S11840" s="3786"/>
      <c r="T11840" s="3786"/>
      <c r="U11840" s="3786"/>
      <c r="V11840" s="3786"/>
      <c r="W11840" s="3786"/>
      <c r="X11840" s="3786"/>
      <c r="Y11840" s="3786"/>
      <c r="Z11840" s="3786"/>
      <c r="AA11840" s="3786"/>
      <c r="AB11840" s="3786"/>
      <c r="AC11840" s="1507">
        <f t="shared" si="4554"/>
        <v>1340</v>
      </c>
      <c r="AD11840" s="1508">
        <f t="shared" si="4555"/>
        <v>776.1816</v>
      </c>
      <c r="AE11840" s="14">
        <f t="shared" si="4556"/>
        <v>-1500.5666666666666</v>
      </c>
      <c r="AF11840" s="14">
        <f t="shared" si="4557"/>
        <v>120</v>
      </c>
      <c r="AG11840" s="14">
        <f t="shared" si="4558"/>
        <v>11.166666666666666</v>
      </c>
      <c r="AH11840" s="14">
        <f t="shared" si="4559"/>
        <v>1511.7333333333333</v>
      </c>
      <c r="AI11840" s="14">
        <f t="shared" si="4560"/>
        <v>181408</v>
      </c>
      <c r="AJ11840" s="3012"/>
    </row>
    <row r="11841" spans="1:36" ht="15" customHeight="1">
      <c r="A11841" s="3803">
        <v>60</v>
      </c>
      <c r="B11841" s="1142" t="s">
        <v>9220</v>
      </c>
      <c r="C11841" s="3012" t="s">
        <v>63</v>
      </c>
      <c r="D11841" s="3782">
        <v>1</v>
      </c>
      <c r="E11841" s="3804">
        <v>1330</v>
      </c>
      <c r="F11841" s="3782">
        <f t="shared" si="4561"/>
        <v>1330</v>
      </c>
      <c r="G11841" s="3804">
        <v>0</v>
      </c>
      <c r="H11841" s="3782">
        <f t="shared" si="4562"/>
        <v>0</v>
      </c>
      <c r="I11841" s="3805">
        <v>44865</v>
      </c>
      <c r="J11841" s="3798"/>
      <c r="K11841" s="3786"/>
      <c r="L11841" s="3786"/>
      <c r="M11841" s="3806"/>
      <c r="N11841" s="3804">
        <v>600</v>
      </c>
      <c r="O11841" s="3804">
        <v>100</v>
      </c>
      <c r="P11841" s="3804">
        <v>100</v>
      </c>
      <c r="Q11841" s="3786"/>
      <c r="R11841" s="3786"/>
      <c r="S11841" s="3786"/>
      <c r="T11841" s="3786"/>
      <c r="U11841" s="3786"/>
      <c r="V11841" s="3786"/>
      <c r="W11841" s="3786"/>
      <c r="X11841" s="3786"/>
      <c r="Y11841" s="3786"/>
      <c r="Z11841" s="3786"/>
      <c r="AA11841" s="3786"/>
      <c r="AB11841" s="3786"/>
      <c r="AC11841" s="1507">
        <f t="shared" si="4554"/>
        <v>530</v>
      </c>
      <c r="AD11841" s="1508">
        <f t="shared" si="4555"/>
        <v>530</v>
      </c>
      <c r="AE11841" s="14">
        <f t="shared" si="4556"/>
        <v>-1500.5666666666666</v>
      </c>
      <c r="AF11841" s="14">
        <f t="shared" si="4557"/>
        <v>266.66666666666669</v>
      </c>
      <c r="AG11841" s="14">
        <f t="shared" si="4558"/>
        <v>1.9874999999999998</v>
      </c>
      <c r="AH11841" s="14">
        <f t="shared" si="4559"/>
        <v>1502.5541666666666</v>
      </c>
      <c r="AI11841" s="14">
        <f t="shared" si="4560"/>
        <v>400681.11111111112</v>
      </c>
      <c r="AJ11841" s="3012"/>
    </row>
    <row r="11842" spans="1:36" ht="15.75">
      <c r="A11842" s="3803">
        <v>61</v>
      </c>
      <c r="B11842" s="1142" t="s">
        <v>9221</v>
      </c>
      <c r="C11842" s="3012" t="s">
        <v>63</v>
      </c>
      <c r="D11842" s="3782">
        <v>1</v>
      </c>
      <c r="E11842" s="3804">
        <v>1440</v>
      </c>
      <c r="F11842" s="3782">
        <f t="shared" si="4561"/>
        <v>1440</v>
      </c>
      <c r="G11842" s="3804">
        <v>0</v>
      </c>
      <c r="H11842" s="3797">
        <f t="shared" si="4562"/>
        <v>0</v>
      </c>
      <c r="I11842" s="3805">
        <v>44865</v>
      </c>
      <c r="J11842" s="3798"/>
      <c r="K11842" s="3786"/>
      <c r="L11842" s="3786"/>
      <c r="M11842" s="3806"/>
      <c r="N11842" s="3804">
        <v>70</v>
      </c>
      <c r="O11842" s="3804">
        <v>30</v>
      </c>
      <c r="P11842" s="3804">
        <v>740</v>
      </c>
      <c r="Q11842" s="3786"/>
      <c r="R11842" s="3786"/>
      <c r="S11842" s="3786"/>
      <c r="T11842" s="3786"/>
      <c r="U11842" s="3786"/>
      <c r="V11842" s="3786"/>
      <c r="W11842" s="3786"/>
      <c r="X11842" s="3786"/>
      <c r="Y11842" s="3786"/>
      <c r="Z11842" s="3786"/>
      <c r="AA11842" s="3786"/>
      <c r="AB11842" s="3786"/>
      <c r="AC11842" s="1507">
        <f t="shared" si="4554"/>
        <v>600</v>
      </c>
      <c r="AD11842" s="1508">
        <f t="shared" si="4555"/>
        <v>600</v>
      </c>
      <c r="AE11842" s="14">
        <f t="shared" si="4556"/>
        <v>-1500.5666666666666</v>
      </c>
      <c r="AF11842" s="14">
        <f t="shared" si="4557"/>
        <v>280</v>
      </c>
      <c r="AG11842" s="14">
        <f t="shared" si="4558"/>
        <v>2.1428571428571428</v>
      </c>
      <c r="AH11842" s="14">
        <f t="shared" si="4559"/>
        <v>1502.7095238095237</v>
      </c>
      <c r="AI11842" s="14">
        <f t="shared" si="4560"/>
        <v>420758.66666666663</v>
      </c>
      <c r="AJ11842" s="3012"/>
    </row>
    <row r="11843" spans="1:36" ht="15.75">
      <c r="A11843" s="3803">
        <v>62</v>
      </c>
      <c r="B11843" s="3812" t="s">
        <v>9222</v>
      </c>
      <c r="C11843" s="3012" t="s">
        <v>63</v>
      </c>
      <c r="D11843" s="3782">
        <v>1</v>
      </c>
      <c r="E11843" s="3804">
        <v>440</v>
      </c>
      <c r="F11843" s="3782">
        <f t="shared" si="4561"/>
        <v>440</v>
      </c>
      <c r="G11843" s="3804">
        <v>0</v>
      </c>
      <c r="H11843" s="3797">
        <f t="shared" si="4562"/>
        <v>0</v>
      </c>
      <c r="I11843" s="3805">
        <v>44865</v>
      </c>
      <c r="J11843" s="3798"/>
      <c r="K11843" s="3786"/>
      <c r="L11843" s="3786"/>
      <c r="M11843" s="3806"/>
      <c r="N11843" s="3804"/>
      <c r="O11843" s="3804">
        <v>30</v>
      </c>
      <c r="P11843" s="3804"/>
      <c r="Q11843" s="3786"/>
      <c r="R11843" s="3786"/>
      <c r="S11843" s="3786"/>
      <c r="T11843" s="3786"/>
      <c r="U11843" s="3786"/>
      <c r="V11843" s="3786"/>
      <c r="W11843" s="3786"/>
      <c r="X11843" s="3786"/>
      <c r="Y11843" s="3786"/>
      <c r="Z11843" s="3786"/>
      <c r="AA11843" s="3786"/>
      <c r="AB11843" s="3786"/>
      <c r="AC11843" s="1507">
        <f t="shared" si="4554"/>
        <v>410</v>
      </c>
      <c r="AD11843" s="1508">
        <f t="shared" si="4555"/>
        <v>410</v>
      </c>
      <c r="AE11843" s="14">
        <f t="shared" si="4556"/>
        <v>-1500.5666666666666</v>
      </c>
      <c r="AF11843" s="14">
        <f t="shared" si="4557"/>
        <v>10</v>
      </c>
      <c r="AG11843" s="14">
        <f t="shared" si="4558"/>
        <v>41</v>
      </c>
      <c r="AH11843" s="14">
        <f t="shared" si="4559"/>
        <v>1541.5666666666666</v>
      </c>
      <c r="AI11843" s="14">
        <f t="shared" si="4560"/>
        <v>15415.666666666666</v>
      </c>
      <c r="AJ11843" s="3012"/>
    </row>
    <row r="11844" spans="1:36" ht="15.75">
      <c r="A11844" s="3803">
        <v>63</v>
      </c>
      <c r="B11844" s="1142" t="s">
        <v>9223</v>
      </c>
      <c r="C11844" s="3012" t="s">
        <v>63</v>
      </c>
      <c r="D11844" s="3782">
        <v>1</v>
      </c>
      <c r="E11844" s="3804">
        <v>3800</v>
      </c>
      <c r="F11844" s="3782">
        <f t="shared" si="4561"/>
        <v>3800</v>
      </c>
      <c r="G11844" s="3804">
        <v>0</v>
      </c>
      <c r="H11844" s="3797">
        <f t="shared" si="4562"/>
        <v>0</v>
      </c>
      <c r="I11844" s="3805">
        <v>44865</v>
      </c>
      <c r="J11844" s="3798"/>
      <c r="K11844" s="3786"/>
      <c r="L11844" s="3786"/>
      <c r="M11844" s="3806"/>
      <c r="N11844" s="3804"/>
      <c r="O11844" s="3804"/>
      <c r="P11844" s="3804"/>
      <c r="Q11844" s="3786"/>
      <c r="R11844" s="3786"/>
      <c r="S11844" s="3786"/>
      <c r="T11844" s="3786"/>
      <c r="U11844" s="3786"/>
      <c r="V11844" s="3786"/>
      <c r="W11844" s="3786"/>
      <c r="X11844" s="3786"/>
      <c r="Y11844" s="3786"/>
      <c r="Z11844" s="3786"/>
      <c r="AA11844" s="3786"/>
      <c r="AB11844" s="3786"/>
      <c r="AC11844" s="1507">
        <f t="shared" ref="AC11844:AC11872" si="4563">E11844+G11844-N11844-O11844-AA11844-P11844-Q11844-R11844-S11844-T11844-U11844-V11844-W11844-X11844-Y11844</f>
        <v>3800</v>
      </c>
      <c r="AD11844" s="1508">
        <f t="shared" ref="AD11844:AD11872" si="4564">D11844*AC11844</f>
        <v>3800</v>
      </c>
      <c r="AE11844" s="14">
        <f t="shared" ref="AE11844:AE11872" si="4565">(J11844-"01.04.2023")/30</f>
        <v>-1500.5666666666666</v>
      </c>
      <c r="AF11844" s="14">
        <f t="shared" ref="AF11844:AF11872" si="4566">(N11844+O11844+P11844+Q11844+R11844+S11844+T11844+U11844+V11844+W11844+X11844+Y11844)/3</f>
        <v>0</v>
      </c>
      <c r="AG11844" s="14" t="e">
        <f t="shared" ref="AG11844:AG11872" si="4567">AC11844/AF11844</f>
        <v>#DIV/0!</v>
      </c>
      <c r="AH11844" s="14" t="e">
        <f t="shared" ref="AH11844:AH11872" si="4568">AG11844-AE11844</f>
        <v>#DIV/0!</v>
      </c>
      <c r="AI11844" s="14">
        <f t="shared" ref="AI11844:AI11872" si="4569">AC11844-(AE11844*AF11844)</f>
        <v>3800</v>
      </c>
      <c r="AJ11844" s="3012"/>
    </row>
    <row r="11845" spans="1:36" ht="15.75">
      <c r="A11845" s="3803">
        <v>64</v>
      </c>
      <c r="B11845" s="1142" t="s">
        <v>9224</v>
      </c>
      <c r="C11845" s="3012" t="s">
        <v>262</v>
      </c>
      <c r="D11845" s="3782">
        <v>1</v>
      </c>
      <c r="E11845" s="3804">
        <v>9000</v>
      </c>
      <c r="F11845" s="3782">
        <f t="shared" si="4561"/>
        <v>9000</v>
      </c>
      <c r="G11845" s="3804">
        <v>0</v>
      </c>
      <c r="H11845" s="3797">
        <f t="shared" si="4562"/>
        <v>0</v>
      </c>
      <c r="I11845" s="3805">
        <v>44865</v>
      </c>
      <c r="J11845" s="3798"/>
      <c r="K11845" s="3786"/>
      <c r="L11845" s="3786"/>
      <c r="M11845" s="3806"/>
      <c r="N11845" s="3804"/>
      <c r="O11845" s="3804"/>
      <c r="P11845" s="3804">
        <v>700</v>
      </c>
      <c r="Q11845" s="3786"/>
      <c r="R11845" s="3786"/>
      <c r="S11845" s="3786"/>
      <c r="T11845" s="3786"/>
      <c r="U11845" s="3786"/>
      <c r="V11845" s="3786"/>
      <c r="W11845" s="3786"/>
      <c r="X11845" s="3786"/>
      <c r="Y11845" s="3786"/>
      <c r="Z11845" s="3786"/>
      <c r="AA11845" s="3786"/>
      <c r="AB11845" s="3786"/>
      <c r="AC11845" s="1507">
        <f t="shared" si="4563"/>
        <v>8300</v>
      </c>
      <c r="AD11845" s="1508">
        <f t="shared" si="4564"/>
        <v>8300</v>
      </c>
      <c r="AE11845" s="14">
        <f t="shared" si="4565"/>
        <v>-1500.5666666666666</v>
      </c>
      <c r="AF11845" s="14">
        <f t="shared" si="4566"/>
        <v>233.33333333333334</v>
      </c>
      <c r="AG11845" s="14">
        <f t="shared" si="4567"/>
        <v>35.571428571428569</v>
      </c>
      <c r="AH11845" s="14">
        <f t="shared" si="4568"/>
        <v>1536.1380952380953</v>
      </c>
      <c r="AI11845" s="14">
        <f t="shared" si="4569"/>
        <v>358432.22222222225</v>
      </c>
      <c r="AJ11845" s="3012"/>
    </row>
    <row r="11846" spans="1:36" ht="31.5" customHeight="1">
      <c r="A11846" s="3803">
        <v>65</v>
      </c>
      <c r="B11846" s="1142" t="s">
        <v>9225</v>
      </c>
      <c r="C11846" s="3012" t="s">
        <v>66</v>
      </c>
      <c r="D11846" s="3782">
        <v>1</v>
      </c>
      <c r="E11846" s="3804">
        <v>4</v>
      </c>
      <c r="F11846" s="3782">
        <f t="shared" si="4561"/>
        <v>4</v>
      </c>
      <c r="G11846" s="3804">
        <v>0</v>
      </c>
      <c r="H11846" s="3797">
        <f t="shared" si="4562"/>
        <v>0</v>
      </c>
      <c r="I11846" s="3805">
        <v>44865</v>
      </c>
      <c r="J11846" s="3798"/>
      <c r="K11846" s="3786"/>
      <c r="L11846" s="3786"/>
      <c r="M11846" s="3806"/>
      <c r="N11846" s="3804"/>
      <c r="O11846" s="3804"/>
      <c r="P11846" s="3804"/>
      <c r="Q11846" s="3786"/>
      <c r="R11846" s="3786"/>
      <c r="S11846" s="3786"/>
      <c r="T11846" s="3786"/>
      <c r="U11846" s="3786"/>
      <c r="V11846" s="3786"/>
      <c r="W11846" s="3786"/>
      <c r="X11846" s="3786"/>
      <c r="Y11846" s="3786"/>
      <c r="Z11846" s="3786"/>
      <c r="AA11846" s="3786"/>
      <c r="AB11846" s="3786"/>
      <c r="AC11846" s="1507">
        <f t="shared" si="4563"/>
        <v>4</v>
      </c>
      <c r="AD11846" s="1508">
        <f t="shared" si="4564"/>
        <v>4</v>
      </c>
      <c r="AE11846" s="14">
        <f t="shared" si="4565"/>
        <v>-1500.5666666666666</v>
      </c>
      <c r="AF11846" s="14">
        <f t="shared" si="4566"/>
        <v>0</v>
      </c>
      <c r="AG11846" s="14" t="e">
        <f t="shared" si="4567"/>
        <v>#DIV/0!</v>
      </c>
      <c r="AH11846" s="14" t="e">
        <f t="shared" si="4568"/>
        <v>#DIV/0!</v>
      </c>
      <c r="AI11846" s="14">
        <f t="shared" si="4569"/>
        <v>4</v>
      </c>
      <c r="AJ11846" s="3012"/>
    </row>
    <row r="11847" spans="1:36" ht="15.75">
      <c r="A11847" s="3803">
        <v>66</v>
      </c>
      <c r="B11847" s="1142" t="s">
        <v>9226</v>
      </c>
      <c r="C11847" s="3781" t="s">
        <v>262</v>
      </c>
      <c r="D11847" s="3782">
        <v>1</v>
      </c>
      <c r="E11847" s="3804">
        <v>1840</v>
      </c>
      <c r="F11847" s="3782">
        <f t="shared" ref="F11847:F11875" si="4570">D11847*E11847</f>
        <v>1840</v>
      </c>
      <c r="G11847" s="3804">
        <v>0</v>
      </c>
      <c r="H11847" s="3797">
        <f t="shared" si="4562"/>
        <v>0</v>
      </c>
      <c r="I11847" s="3805">
        <v>44894</v>
      </c>
      <c r="J11847" s="3798"/>
      <c r="K11847" s="3786"/>
      <c r="L11847" s="3786"/>
      <c r="M11847" s="3806"/>
      <c r="N11847" s="3804">
        <v>1140</v>
      </c>
      <c r="O11847" s="3804">
        <v>200</v>
      </c>
      <c r="P11847" s="3804">
        <v>400</v>
      </c>
      <c r="Q11847" s="3786"/>
      <c r="R11847" s="3786"/>
      <c r="S11847" s="3786"/>
      <c r="T11847" s="3786"/>
      <c r="U11847" s="3786"/>
      <c r="V11847" s="3786"/>
      <c r="W11847" s="3786"/>
      <c r="X11847" s="3786"/>
      <c r="Y11847" s="3786"/>
      <c r="Z11847" s="3786"/>
      <c r="AA11847" s="3786"/>
      <c r="AB11847" s="3786"/>
      <c r="AC11847" s="1507">
        <f t="shared" si="4563"/>
        <v>100</v>
      </c>
      <c r="AD11847" s="1508">
        <f t="shared" si="4564"/>
        <v>100</v>
      </c>
      <c r="AE11847" s="14">
        <f t="shared" si="4565"/>
        <v>-1500.5666666666666</v>
      </c>
      <c r="AF11847" s="14">
        <f t="shared" si="4566"/>
        <v>580</v>
      </c>
      <c r="AG11847" s="14">
        <f t="shared" si="4567"/>
        <v>0.17241379310344829</v>
      </c>
      <c r="AH11847" s="14">
        <f t="shared" si="4568"/>
        <v>1500.7390804597701</v>
      </c>
      <c r="AI11847" s="14">
        <f t="shared" si="4569"/>
        <v>870428.66666666663</v>
      </c>
      <c r="AJ11847" s="3012"/>
    </row>
    <row r="11848" spans="1:36" ht="15.75">
      <c r="A11848" s="3803">
        <v>67</v>
      </c>
      <c r="B11848" s="1142" t="s">
        <v>9227</v>
      </c>
      <c r="C11848" s="3781" t="s">
        <v>262</v>
      </c>
      <c r="D11848" s="3782">
        <v>1</v>
      </c>
      <c r="E11848" s="3804">
        <v>4800</v>
      </c>
      <c r="F11848" s="3782">
        <f t="shared" si="4570"/>
        <v>4800</v>
      </c>
      <c r="G11848" s="3804">
        <v>0</v>
      </c>
      <c r="H11848" s="3797">
        <f t="shared" si="4562"/>
        <v>0</v>
      </c>
      <c r="I11848" s="3805">
        <v>44894</v>
      </c>
      <c r="J11848" s="3798"/>
      <c r="K11848" s="3786"/>
      <c r="L11848" s="3786"/>
      <c r="M11848" s="3806"/>
      <c r="N11848" s="3804"/>
      <c r="O11848" s="3804"/>
      <c r="P11848" s="3804">
        <v>256</v>
      </c>
      <c r="Q11848" s="3786"/>
      <c r="R11848" s="3786"/>
      <c r="S11848" s="3786"/>
      <c r="T11848" s="3786"/>
      <c r="U11848" s="3786"/>
      <c r="V11848" s="3786"/>
      <c r="W11848" s="3786"/>
      <c r="X11848" s="3786"/>
      <c r="Y11848" s="3786"/>
      <c r="Z11848" s="3786"/>
      <c r="AA11848" s="3786"/>
      <c r="AB11848" s="3786"/>
      <c r="AC11848" s="1507">
        <f t="shared" si="4563"/>
        <v>4544</v>
      </c>
      <c r="AD11848" s="1508">
        <f t="shared" si="4564"/>
        <v>4544</v>
      </c>
      <c r="AE11848" s="14">
        <f t="shared" si="4565"/>
        <v>-1500.5666666666666</v>
      </c>
      <c r="AF11848" s="14">
        <f t="shared" si="4566"/>
        <v>85.333333333333329</v>
      </c>
      <c r="AG11848" s="14">
        <f t="shared" si="4567"/>
        <v>53.25</v>
      </c>
      <c r="AH11848" s="14">
        <f t="shared" si="4568"/>
        <v>1553.8166666666666</v>
      </c>
      <c r="AI11848" s="14">
        <f t="shared" si="4569"/>
        <v>132592.35555555555</v>
      </c>
      <c r="AJ11848" s="3012"/>
    </row>
    <row r="11849" spans="1:36" ht="15.75">
      <c r="A11849" s="3803">
        <v>68</v>
      </c>
      <c r="B11849" s="3780" t="s">
        <v>7537</v>
      </c>
      <c r="C11849" s="3012" t="s">
        <v>63</v>
      </c>
      <c r="D11849" s="3782">
        <v>1</v>
      </c>
      <c r="E11849" s="3804">
        <v>700</v>
      </c>
      <c r="F11849" s="3782">
        <f t="shared" si="4570"/>
        <v>700</v>
      </c>
      <c r="G11849" s="3804">
        <v>0</v>
      </c>
      <c r="H11849" s="3797">
        <f t="shared" si="4562"/>
        <v>0</v>
      </c>
      <c r="I11849" s="3805">
        <v>44907</v>
      </c>
      <c r="J11849" s="3798"/>
      <c r="K11849" s="3786"/>
      <c r="L11849" s="3786"/>
      <c r="M11849" s="3806"/>
      <c r="N11849" s="3804">
        <v>336</v>
      </c>
      <c r="O11849" s="3804">
        <v>56</v>
      </c>
      <c r="P11849" s="3804">
        <v>140</v>
      </c>
      <c r="Q11849" s="3786"/>
      <c r="R11849" s="3786"/>
      <c r="S11849" s="3786"/>
      <c r="T11849" s="3786"/>
      <c r="U11849" s="3786"/>
      <c r="V11849" s="3786"/>
      <c r="W11849" s="3786"/>
      <c r="X11849" s="3786"/>
      <c r="Y11849" s="3786"/>
      <c r="Z11849" s="3786"/>
      <c r="AA11849" s="3786"/>
      <c r="AB11849" s="3786"/>
      <c r="AC11849" s="1507">
        <f t="shared" si="4563"/>
        <v>168</v>
      </c>
      <c r="AD11849" s="1508">
        <f t="shared" si="4564"/>
        <v>168</v>
      </c>
      <c r="AE11849" s="14">
        <f t="shared" si="4565"/>
        <v>-1500.5666666666666</v>
      </c>
      <c r="AF11849" s="14">
        <f t="shared" si="4566"/>
        <v>177.33333333333334</v>
      </c>
      <c r="AG11849" s="14">
        <f t="shared" si="4567"/>
        <v>0.94736842105263153</v>
      </c>
      <c r="AH11849" s="14">
        <f t="shared" si="4568"/>
        <v>1501.5140350877193</v>
      </c>
      <c r="AI11849" s="14">
        <f t="shared" si="4569"/>
        <v>266268.48888888891</v>
      </c>
      <c r="AJ11849" s="3012"/>
    </row>
    <row r="11850" spans="1:36" ht="15.75">
      <c r="A11850" s="3803">
        <v>69</v>
      </c>
      <c r="B11850" s="3780" t="s">
        <v>7538</v>
      </c>
      <c r="C11850" s="3012" t="s">
        <v>63</v>
      </c>
      <c r="D11850" s="3782">
        <v>1</v>
      </c>
      <c r="E11850" s="3804">
        <v>784</v>
      </c>
      <c r="F11850" s="3782">
        <f t="shared" si="4570"/>
        <v>784</v>
      </c>
      <c r="G11850" s="3804">
        <v>0</v>
      </c>
      <c r="H11850" s="3797">
        <f t="shared" si="4562"/>
        <v>0</v>
      </c>
      <c r="I11850" s="3805">
        <v>44907</v>
      </c>
      <c r="J11850" s="3798"/>
      <c r="K11850" s="3786"/>
      <c r="L11850" s="3786"/>
      <c r="M11850" s="3806"/>
      <c r="N11850" s="3804">
        <v>252</v>
      </c>
      <c r="O11850" s="3804">
        <v>112</v>
      </c>
      <c r="P11850" s="3804">
        <v>140</v>
      </c>
      <c r="Q11850" s="3786"/>
      <c r="R11850" s="3786"/>
      <c r="S11850" s="3786"/>
      <c r="T11850" s="3786"/>
      <c r="U11850" s="3786"/>
      <c r="V11850" s="3786"/>
      <c r="W11850" s="3786"/>
      <c r="X11850" s="3786"/>
      <c r="Y11850" s="3786"/>
      <c r="Z11850" s="3786"/>
      <c r="AA11850" s="3786"/>
      <c r="AB11850" s="3786"/>
      <c r="AC11850" s="1507">
        <f t="shared" si="4563"/>
        <v>280</v>
      </c>
      <c r="AD11850" s="1508">
        <f t="shared" si="4564"/>
        <v>280</v>
      </c>
      <c r="AE11850" s="14">
        <f t="shared" si="4565"/>
        <v>-1500.5666666666666</v>
      </c>
      <c r="AF11850" s="14">
        <f t="shared" si="4566"/>
        <v>168</v>
      </c>
      <c r="AG11850" s="14">
        <f t="shared" si="4567"/>
        <v>1.6666666666666667</v>
      </c>
      <c r="AH11850" s="14">
        <f t="shared" si="4568"/>
        <v>1502.2333333333333</v>
      </c>
      <c r="AI11850" s="14">
        <f t="shared" si="4569"/>
        <v>252375.19999999998</v>
      </c>
      <c r="AJ11850" s="3012"/>
    </row>
    <row r="11851" spans="1:36" ht="15.75">
      <c r="A11851" s="3803">
        <v>70</v>
      </c>
      <c r="B11851" s="3780" t="s">
        <v>7539</v>
      </c>
      <c r="C11851" s="3012" t="s">
        <v>63</v>
      </c>
      <c r="D11851" s="3782">
        <v>1</v>
      </c>
      <c r="E11851" s="3804">
        <v>616</v>
      </c>
      <c r="F11851" s="3782">
        <f t="shared" si="4570"/>
        <v>616</v>
      </c>
      <c r="G11851" s="3804">
        <v>0</v>
      </c>
      <c r="H11851" s="3797">
        <f t="shared" si="4562"/>
        <v>0</v>
      </c>
      <c r="I11851" s="3805">
        <v>44907</v>
      </c>
      <c r="J11851" s="3798"/>
      <c r="K11851" s="3786"/>
      <c r="L11851" s="3786"/>
      <c r="M11851" s="3806"/>
      <c r="N11851" s="3804">
        <v>364</v>
      </c>
      <c r="O11851" s="3804">
        <v>84</v>
      </c>
      <c r="P11851" s="3804">
        <v>56</v>
      </c>
      <c r="Q11851" s="3786"/>
      <c r="R11851" s="3786"/>
      <c r="S11851" s="3786"/>
      <c r="T11851" s="3786"/>
      <c r="U11851" s="3786"/>
      <c r="V11851" s="3786"/>
      <c r="W11851" s="3786"/>
      <c r="X11851" s="3786"/>
      <c r="Y11851" s="3786"/>
      <c r="Z11851" s="3786"/>
      <c r="AA11851" s="3786"/>
      <c r="AB11851" s="3786"/>
      <c r="AC11851" s="1507">
        <f t="shared" si="4563"/>
        <v>112</v>
      </c>
      <c r="AD11851" s="1508">
        <f t="shared" si="4564"/>
        <v>112</v>
      </c>
      <c r="AE11851" s="14">
        <f t="shared" si="4565"/>
        <v>-1500.5666666666666</v>
      </c>
      <c r="AF11851" s="14">
        <f t="shared" si="4566"/>
        <v>168</v>
      </c>
      <c r="AG11851" s="14">
        <f t="shared" si="4567"/>
        <v>0.66666666666666663</v>
      </c>
      <c r="AH11851" s="14">
        <f t="shared" si="4568"/>
        <v>1501.2333333333333</v>
      </c>
      <c r="AI11851" s="14">
        <f t="shared" si="4569"/>
        <v>252207.19999999998</v>
      </c>
      <c r="AJ11851" s="3012"/>
    </row>
    <row r="11852" spans="1:36" ht="15.75">
      <c r="A11852" s="3803">
        <v>71</v>
      </c>
      <c r="B11852" s="3780" t="s">
        <v>7540</v>
      </c>
      <c r="C11852" s="3012" t="s">
        <v>63</v>
      </c>
      <c r="D11852" s="3782">
        <v>1</v>
      </c>
      <c r="E11852" s="3804">
        <v>1740</v>
      </c>
      <c r="F11852" s="3782">
        <f t="shared" si="4570"/>
        <v>1740</v>
      </c>
      <c r="G11852" s="3804">
        <v>0</v>
      </c>
      <c r="H11852" s="3797">
        <f t="shared" si="4562"/>
        <v>0</v>
      </c>
      <c r="I11852" s="3805">
        <v>44907</v>
      </c>
      <c r="J11852" s="3798"/>
      <c r="K11852" s="3786"/>
      <c r="L11852" s="3786"/>
      <c r="M11852" s="3806"/>
      <c r="N11852" s="3804">
        <v>420</v>
      </c>
      <c r="O11852" s="3804">
        <v>960</v>
      </c>
      <c r="P11852" s="3804">
        <v>240</v>
      </c>
      <c r="Q11852" s="3786"/>
      <c r="R11852" s="3786"/>
      <c r="S11852" s="3786"/>
      <c r="T11852" s="3786"/>
      <c r="U11852" s="3786"/>
      <c r="V11852" s="3786"/>
      <c r="W11852" s="3786"/>
      <c r="X11852" s="3786"/>
      <c r="Y11852" s="3786"/>
      <c r="Z11852" s="3786"/>
      <c r="AA11852" s="3786"/>
      <c r="AB11852" s="3786"/>
      <c r="AC11852" s="1507">
        <f t="shared" si="4563"/>
        <v>120</v>
      </c>
      <c r="AD11852" s="1508">
        <f t="shared" si="4564"/>
        <v>120</v>
      </c>
      <c r="AE11852" s="14">
        <f t="shared" si="4565"/>
        <v>-1500.5666666666666</v>
      </c>
      <c r="AF11852" s="14">
        <f t="shared" si="4566"/>
        <v>540</v>
      </c>
      <c r="AG11852" s="14">
        <f t="shared" si="4567"/>
        <v>0.22222222222222221</v>
      </c>
      <c r="AH11852" s="14">
        <f t="shared" si="4568"/>
        <v>1500.7888888888888</v>
      </c>
      <c r="AI11852" s="14">
        <f t="shared" si="4569"/>
        <v>810426</v>
      </c>
      <c r="AJ11852" s="3012"/>
    </row>
    <row r="11853" spans="1:36" ht="15.75" customHeight="1">
      <c r="A11853" s="3803">
        <v>72</v>
      </c>
      <c r="B11853" s="3780" t="s">
        <v>7541</v>
      </c>
      <c r="C11853" s="3012" t="s">
        <v>63</v>
      </c>
      <c r="D11853" s="3782">
        <v>1</v>
      </c>
      <c r="E11853" s="3804">
        <v>2640</v>
      </c>
      <c r="F11853" s="3782">
        <f t="shared" si="4570"/>
        <v>2640</v>
      </c>
      <c r="G11853" s="3804">
        <v>0</v>
      </c>
      <c r="H11853" s="3797">
        <f t="shared" si="4562"/>
        <v>0</v>
      </c>
      <c r="I11853" s="3805">
        <v>44907</v>
      </c>
      <c r="J11853" s="3798"/>
      <c r="K11853" s="3786"/>
      <c r="L11853" s="3786"/>
      <c r="M11853" s="3806"/>
      <c r="N11853" s="3804">
        <v>360</v>
      </c>
      <c r="O11853" s="3804">
        <v>1260</v>
      </c>
      <c r="P11853" s="3804">
        <v>600</v>
      </c>
      <c r="Q11853" s="3786"/>
      <c r="R11853" s="3786"/>
      <c r="S11853" s="3786"/>
      <c r="T11853" s="3786"/>
      <c r="U11853" s="3786"/>
      <c r="V11853" s="3786"/>
      <c r="W11853" s="3786"/>
      <c r="X11853" s="3786"/>
      <c r="Y11853" s="3786"/>
      <c r="Z11853" s="3786"/>
      <c r="AA11853" s="3786"/>
      <c r="AB11853" s="3786"/>
      <c r="AC11853" s="1507">
        <f t="shared" si="4563"/>
        <v>420</v>
      </c>
      <c r="AD11853" s="1508">
        <f t="shared" si="4564"/>
        <v>420</v>
      </c>
      <c r="AE11853" s="14">
        <f t="shared" si="4565"/>
        <v>-1500.5666666666666</v>
      </c>
      <c r="AF11853" s="14">
        <f t="shared" si="4566"/>
        <v>740</v>
      </c>
      <c r="AG11853" s="14">
        <f t="shared" si="4567"/>
        <v>0.56756756756756754</v>
      </c>
      <c r="AH11853" s="14">
        <f t="shared" si="4568"/>
        <v>1501.1342342342341</v>
      </c>
      <c r="AI11853" s="14">
        <f t="shared" si="4569"/>
        <v>1110839.3333333333</v>
      </c>
      <c r="AJ11853" s="3012"/>
    </row>
    <row r="11854" spans="1:36" ht="15.75">
      <c r="A11854" s="3803">
        <v>73</v>
      </c>
      <c r="B11854" s="3780" t="s">
        <v>7542</v>
      </c>
      <c r="C11854" s="3012" t="s">
        <v>63</v>
      </c>
      <c r="D11854" s="3782">
        <v>1</v>
      </c>
      <c r="E11854" s="3804">
        <v>1860</v>
      </c>
      <c r="F11854" s="3782">
        <f t="shared" si="4570"/>
        <v>1860</v>
      </c>
      <c r="G11854" s="3804">
        <v>0</v>
      </c>
      <c r="H11854" s="3797">
        <f t="shared" si="4562"/>
        <v>0</v>
      </c>
      <c r="I11854" s="3805">
        <v>44907</v>
      </c>
      <c r="J11854" s="3798"/>
      <c r="K11854" s="3786"/>
      <c r="L11854" s="3786"/>
      <c r="M11854" s="3806"/>
      <c r="N11854" s="3804">
        <v>360</v>
      </c>
      <c r="O11854" s="3804">
        <v>1380</v>
      </c>
      <c r="P11854" s="3804">
        <v>60</v>
      </c>
      <c r="Q11854" s="3786"/>
      <c r="R11854" s="3786"/>
      <c r="S11854" s="3786"/>
      <c r="T11854" s="3786"/>
      <c r="U11854" s="3786"/>
      <c r="V11854" s="3786"/>
      <c r="W11854" s="3786"/>
      <c r="X11854" s="3786"/>
      <c r="Y11854" s="3786"/>
      <c r="Z11854" s="3786"/>
      <c r="AA11854" s="3786"/>
      <c r="AB11854" s="3786"/>
      <c r="AC11854" s="1507">
        <f t="shared" si="4563"/>
        <v>60</v>
      </c>
      <c r="AD11854" s="1508">
        <f t="shared" si="4564"/>
        <v>60</v>
      </c>
      <c r="AE11854" s="14">
        <f t="shared" si="4565"/>
        <v>-1500.5666666666666</v>
      </c>
      <c r="AF11854" s="14">
        <f t="shared" si="4566"/>
        <v>600</v>
      </c>
      <c r="AG11854" s="14">
        <f t="shared" si="4567"/>
        <v>0.1</v>
      </c>
      <c r="AH11854" s="14">
        <f t="shared" si="4568"/>
        <v>1500.6666666666665</v>
      </c>
      <c r="AI11854" s="14">
        <f t="shared" si="4569"/>
        <v>900400</v>
      </c>
      <c r="AJ11854" s="3012"/>
    </row>
    <row r="11855" spans="1:36" ht="15.75">
      <c r="A11855" s="3803">
        <v>74</v>
      </c>
      <c r="B11855" s="3780" t="s">
        <v>7543</v>
      </c>
      <c r="C11855" s="3012" t="s">
        <v>63</v>
      </c>
      <c r="D11855" s="3782">
        <v>1</v>
      </c>
      <c r="E11855" s="3804">
        <v>2220</v>
      </c>
      <c r="F11855" s="3782">
        <f t="shared" si="4570"/>
        <v>2220</v>
      </c>
      <c r="G11855" s="3804">
        <v>0</v>
      </c>
      <c r="H11855" s="3797">
        <f t="shared" si="4562"/>
        <v>0</v>
      </c>
      <c r="I11855" s="3805">
        <v>44907</v>
      </c>
      <c r="J11855" s="3798"/>
      <c r="K11855" s="3786"/>
      <c r="L11855" s="3786"/>
      <c r="M11855" s="3806"/>
      <c r="N11855" s="3804">
        <v>420</v>
      </c>
      <c r="O11855" s="3804">
        <v>1770</v>
      </c>
      <c r="P11855" s="3804"/>
      <c r="Q11855" s="3786"/>
      <c r="R11855" s="3786"/>
      <c r="S11855" s="3786"/>
      <c r="T11855" s="3786"/>
      <c r="U11855" s="3786"/>
      <c r="V11855" s="3786"/>
      <c r="W11855" s="3786"/>
      <c r="X11855" s="3786"/>
      <c r="Y11855" s="3786"/>
      <c r="Z11855" s="3786"/>
      <c r="AA11855" s="3786"/>
      <c r="AB11855" s="3786"/>
      <c r="AC11855" s="1507">
        <f t="shared" si="4563"/>
        <v>30</v>
      </c>
      <c r="AD11855" s="1508">
        <f t="shared" si="4564"/>
        <v>30</v>
      </c>
      <c r="AE11855" s="14">
        <f t="shared" si="4565"/>
        <v>-1500.5666666666666</v>
      </c>
      <c r="AF11855" s="14">
        <f t="shared" si="4566"/>
        <v>730</v>
      </c>
      <c r="AG11855" s="14">
        <f t="shared" si="4567"/>
        <v>4.1095890410958902E-2</v>
      </c>
      <c r="AH11855" s="14">
        <f t="shared" si="4568"/>
        <v>1500.6077625570776</v>
      </c>
      <c r="AI11855" s="14">
        <f t="shared" si="4569"/>
        <v>1095443.6666666665</v>
      </c>
      <c r="AJ11855" s="3012"/>
    </row>
    <row r="11856" spans="1:36" ht="15.75">
      <c r="A11856" s="3803">
        <v>76</v>
      </c>
      <c r="B11856" s="3780" t="s">
        <v>7544</v>
      </c>
      <c r="C11856" s="3012" t="s">
        <v>63</v>
      </c>
      <c r="D11856" s="3782">
        <v>1</v>
      </c>
      <c r="E11856" s="3804">
        <v>1000</v>
      </c>
      <c r="F11856" s="3782">
        <f t="shared" si="4570"/>
        <v>1000</v>
      </c>
      <c r="G11856" s="3804">
        <v>0</v>
      </c>
      <c r="H11856" s="3797">
        <f t="shared" si="4562"/>
        <v>0</v>
      </c>
      <c r="I11856" s="3805">
        <v>44907</v>
      </c>
      <c r="J11856" s="3798"/>
      <c r="K11856" s="3786"/>
      <c r="L11856" s="3786"/>
      <c r="M11856" s="3806"/>
      <c r="N11856" s="3804"/>
      <c r="O11856" s="3804"/>
      <c r="P11856" s="3804"/>
      <c r="Q11856" s="3786"/>
      <c r="R11856" s="3786"/>
      <c r="S11856" s="3786"/>
      <c r="T11856" s="3786"/>
      <c r="U11856" s="3786"/>
      <c r="V11856" s="3786"/>
      <c r="W11856" s="3786"/>
      <c r="X11856" s="3786"/>
      <c r="Y11856" s="3786"/>
      <c r="Z11856" s="3786"/>
      <c r="AA11856" s="3786"/>
      <c r="AB11856" s="3786"/>
      <c r="AC11856" s="1507">
        <f t="shared" si="4563"/>
        <v>1000</v>
      </c>
      <c r="AD11856" s="1508">
        <f t="shared" si="4564"/>
        <v>1000</v>
      </c>
      <c r="AE11856" s="14">
        <f t="shared" si="4565"/>
        <v>-1500.5666666666666</v>
      </c>
      <c r="AF11856" s="14">
        <f t="shared" si="4566"/>
        <v>0</v>
      </c>
      <c r="AG11856" s="14" t="e">
        <f t="shared" si="4567"/>
        <v>#DIV/0!</v>
      </c>
      <c r="AH11856" s="14" t="e">
        <f t="shared" si="4568"/>
        <v>#DIV/0!</v>
      </c>
      <c r="AI11856" s="14">
        <f t="shared" si="4569"/>
        <v>1000</v>
      </c>
      <c r="AJ11856" s="3012"/>
    </row>
    <row r="11857" spans="1:36" ht="15.75">
      <c r="A11857" s="3803">
        <v>77</v>
      </c>
      <c r="B11857" s="3780" t="s">
        <v>7545</v>
      </c>
      <c r="C11857" s="3012" t="s">
        <v>63</v>
      </c>
      <c r="D11857" s="3782">
        <v>1</v>
      </c>
      <c r="E11857" s="3804">
        <v>2000</v>
      </c>
      <c r="F11857" s="3782">
        <f t="shared" si="4570"/>
        <v>2000</v>
      </c>
      <c r="G11857" s="3804">
        <v>0</v>
      </c>
      <c r="H11857" s="3797">
        <f t="shared" si="4562"/>
        <v>0</v>
      </c>
      <c r="I11857" s="3805">
        <v>44907</v>
      </c>
      <c r="J11857" s="3798"/>
      <c r="K11857" s="3786"/>
      <c r="L11857" s="3786"/>
      <c r="M11857" s="3806"/>
      <c r="N11857" s="3804"/>
      <c r="O11857" s="3804"/>
      <c r="P11857" s="3804">
        <v>50</v>
      </c>
      <c r="Q11857" s="3786"/>
      <c r="R11857" s="3786"/>
      <c r="S11857" s="3786"/>
      <c r="T11857" s="3786"/>
      <c r="U11857" s="3786"/>
      <c r="V11857" s="3786"/>
      <c r="W11857" s="3786"/>
      <c r="X11857" s="3786"/>
      <c r="Y11857" s="3786"/>
      <c r="Z11857" s="3786"/>
      <c r="AA11857" s="3786"/>
      <c r="AB11857" s="3786"/>
      <c r="AC11857" s="1507">
        <f t="shared" si="4563"/>
        <v>1950</v>
      </c>
      <c r="AD11857" s="1508">
        <f t="shared" si="4564"/>
        <v>1950</v>
      </c>
      <c r="AE11857" s="14">
        <f t="shared" si="4565"/>
        <v>-1500.5666666666666</v>
      </c>
      <c r="AF11857" s="14">
        <f t="shared" si="4566"/>
        <v>16.666666666666668</v>
      </c>
      <c r="AG11857" s="14">
        <f t="shared" si="4567"/>
        <v>116.99999999999999</v>
      </c>
      <c r="AH11857" s="14">
        <f t="shared" si="4568"/>
        <v>1617.5666666666666</v>
      </c>
      <c r="AI11857" s="14">
        <f t="shared" si="4569"/>
        <v>26959.444444444445</v>
      </c>
      <c r="AJ11857" s="3012"/>
    </row>
    <row r="11858" spans="1:36" ht="15.75">
      <c r="A11858" s="3803">
        <v>78</v>
      </c>
      <c r="B11858" s="3780" t="s">
        <v>7546</v>
      </c>
      <c r="C11858" s="3012" t="s">
        <v>63</v>
      </c>
      <c r="D11858" s="3782">
        <v>1</v>
      </c>
      <c r="E11858" s="3804">
        <v>12000</v>
      </c>
      <c r="F11858" s="3782">
        <f t="shared" si="4570"/>
        <v>12000</v>
      </c>
      <c r="G11858" s="3804">
        <v>0</v>
      </c>
      <c r="H11858" s="3797">
        <f t="shared" si="4562"/>
        <v>0</v>
      </c>
      <c r="I11858" s="3805">
        <v>44907</v>
      </c>
      <c r="J11858" s="3798"/>
      <c r="K11858" s="3786"/>
      <c r="L11858" s="3786"/>
      <c r="M11858" s="3806"/>
      <c r="N11858" s="3804"/>
      <c r="O11858" s="3804"/>
      <c r="P11858" s="3804"/>
      <c r="Q11858" s="3786"/>
      <c r="R11858" s="3786"/>
      <c r="S11858" s="3786"/>
      <c r="T11858" s="3786"/>
      <c r="U11858" s="3786"/>
      <c r="V11858" s="3786"/>
      <c r="W11858" s="3786"/>
      <c r="X11858" s="3786"/>
      <c r="Y11858" s="3786"/>
      <c r="Z11858" s="3786"/>
      <c r="AA11858" s="3786"/>
      <c r="AB11858" s="3786"/>
      <c r="AC11858" s="1507">
        <f t="shared" si="4563"/>
        <v>12000</v>
      </c>
      <c r="AD11858" s="1508">
        <f t="shared" si="4564"/>
        <v>12000</v>
      </c>
      <c r="AE11858" s="14">
        <f t="shared" si="4565"/>
        <v>-1500.5666666666666</v>
      </c>
      <c r="AF11858" s="14">
        <f t="shared" si="4566"/>
        <v>0</v>
      </c>
      <c r="AG11858" s="14" t="e">
        <f t="shared" si="4567"/>
        <v>#DIV/0!</v>
      </c>
      <c r="AH11858" s="14" t="e">
        <f t="shared" si="4568"/>
        <v>#DIV/0!</v>
      </c>
      <c r="AI11858" s="14">
        <f t="shared" si="4569"/>
        <v>12000</v>
      </c>
      <c r="AJ11858" s="3012"/>
    </row>
    <row r="11859" spans="1:36" ht="15.75">
      <c r="A11859" s="3803">
        <v>81</v>
      </c>
      <c r="B11859" s="3780" t="s">
        <v>7546</v>
      </c>
      <c r="C11859" s="3012" t="s">
        <v>63</v>
      </c>
      <c r="D11859" s="3782">
        <v>1</v>
      </c>
      <c r="E11859" s="3804">
        <v>2940</v>
      </c>
      <c r="F11859" s="3782">
        <f t="shared" si="4570"/>
        <v>2940</v>
      </c>
      <c r="G11859" s="3804">
        <v>0</v>
      </c>
      <c r="H11859" s="3797">
        <f t="shared" ref="H11859:H11889" si="4571">G11859*D11859</f>
        <v>0</v>
      </c>
      <c r="I11859" s="3805">
        <v>44907</v>
      </c>
      <c r="J11859" s="3798"/>
      <c r="K11859" s="3786"/>
      <c r="L11859" s="3786"/>
      <c r="M11859" s="3806"/>
      <c r="N11859" s="3804">
        <v>600</v>
      </c>
      <c r="O11859" s="3804">
        <v>60</v>
      </c>
      <c r="P11859" s="3804"/>
      <c r="Q11859" s="3786"/>
      <c r="R11859" s="3786"/>
      <c r="S11859" s="3786"/>
      <c r="T11859" s="3786"/>
      <c r="U11859" s="3786"/>
      <c r="V11859" s="3786"/>
      <c r="W11859" s="3786"/>
      <c r="X11859" s="3786"/>
      <c r="Y11859" s="3786"/>
      <c r="Z11859" s="3786"/>
      <c r="AA11859" s="3786"/>
      <c r="AB11859" s="3786"/>
      <c r="AC11859" s="1507">
        <f t="shared" si="4563"/>
        <v>2280</v>
      </c>
      <c r="AD11859" s="1508">
        <f t="shared" si="4564"/>
        <v>2280</v>
      </c>
      <c r="AE11859" s="14">
        <f t="shared" si="4565"/>
        <v>-1500.5666666666666</v>
      </c>
      <c r="AF11859" s="14">
        <f t="shared" si="4566"/>
        <v>220</v>
      </c>
      <c r="AG11859" s="14">
        <f t="shared" si="4567"/>
        <v>10.363636363636363</v>
      </c>
      <c r="AH11859" s="14">
        <f t="shared" si="4568"/>
        <v>1510.9303030303029</v>
      </c>
      <c r="AI11859" s="14">
        <f t="shared" si="4569"/>
        <v>332404.66666666663</v>
      </c>
      <c r="AJ11859" s="3012"/>
    </row>
    <row r="11860" spans="1:36" ht="15.75">
      <c r="A11860" s="3803">
        <v>82</v>
      </c>
      <c r="B11860" s="3780" t="s">
        <v>7547</v>
      </c>
      <c r="C11860" s="3012" t="s">
        <v>63</v>
      </c>
      <c r="D11860" s="3782">
        <v>1</v>
      </c>
      <c r="E11860" s="3804">
        <v>1110</v>
      </c>
      <c r="F11860" s="3782">
        <f t="shared" si="4570"/>
        <v>1110</v>
      </c>
      <c r="G11860" s="3804">
        <v>0</v>
      </c>
      <c r="H11860" s="3797">
        <f t="shared" si="4571"/>
        <v>0</v>
      </c>
      <c r="I11860" s="3805">
        <v>44907</v>
      </c>
      <c r="J11860" s="3798"/>
      <c r="K11860" s="3786"/>
      <c r="L11860" s="3786"/>
      <c r="M11860" s="3806"/>
      <c r="N11860" s="3804"/>
      <c r="O11860" s="3804"/>
      <c r="P11860" s="3804"/>
      <c r="Q11860" s="3786"/>
      <c r="R11860" s="3786"/>
      <c r="S11860" s="3786"/>
      <c r="T11860" s="3786"/>
      <c r="U11860" s="3786"/>
      <c r="V11860" s="3786"/>
      <c r="W11860" s="3786"/>
      <c r="X11860" s="3786"/>
      <c r="Y11860" s="3786"/>
      <c r="Z11860" s="3786"/>
      <c r="AA11860" s="3786"/>
      <c r="AB11860" s="3786"/>
      <c r="AC11860" s="1507">
        <f t="shared" si="4563"/>
        <v>1110</v>
      </c>
      <c r="AD11860" s="1508">
        <f t="shared" si="4564"/>
        <v>1110</v>
      </c>
      <c r="AE11860" s="14">
        <f t="shared" si="4565"/>
        <v>-1500.5666666666666</v>
      </c>
      <c r="AF11860" s="14">
        <f t="shared" si="4566"/>
        <v>0</v>
      </c>
      <c r="AG11860" s="14" t="e">
        <f t="shared" si="4567"/>
        <v>#DIV/0!</v>
      </c>
      <c r="AH11860" s="14" t="e">
        <f t="shared" si="4568"/>
        <v>#DIV/0!</v>
      </c>
      <c r="AI11860" s="14">
        <f t="shared" si="4569"/>
        <v>1110</v>
      </c>
      <c r="AJ11860" s="3012"/>
    </row>
    <row r="11861" spans="1:36" ht="15.75">
      <c r="A11861" s="3803">
        <v>83</v>
      </c>
      <c r="B11861" s="3780" t="s">
        <v>7548</v>
      </c>
      <c r="C11861" s="3012" t="s">
        <v>63</v>
      </c>
      <c r="D11861" s="3782">
        <v>1</v>
      </c>
      <c r="E11861" s="3804">
        <v>4560</v>
      </c>
      <c r="F11861" s="3782">
        <f t="shared" si="4570"/>
        <v>4560</v>
      </c>
      <c r="G11861" s="3804">
        <v>0</v>
      </c>
      <c r="H11861" s="3797">
        <f t="shared" si="4571"/>
        <v>0</v>
      </c>
      <c r="I11861" s="3805">
        <v>44907</v>
      </c>
      <c r="J11861" s="3798"/>
      <c r="K11861" s="3786"/>
      <c r="L11861" s="3786"/>
      <c r="M11861" s="3806"/>
      <c r="N11861" s="3804"/>
      <c r="O11861" s="3804"/>
      <c r="P11861" s="3804"/>
      <c r="Q11861" s="3786"/>
      <c r="R11861" s="3786"/>
      <c r="S11861" s="3786"/>
      <c r="T11861" s="3786"/>
      <c r="U11861" s="3786"/>
      <c r="V11861" s="3786"/>
      <c r="W11861" s="3786"/>
      <c r="X11861" s="3786"/>
      <c r="Y11861" s="3786"/>
      <c r="Z11861" s="3786"/>
      <c r="AA11861" s="3786"/>
      <c r="AB11861" s="3786"/>
      <c r="AC11861" s="1507">
        <f t="shared" si="4563"/>
        <v>4560</v>
      </c>
      <c r="AD11861" s="1508">
        <f t="shared" si="4564"/>
        <v>4560</v>
      </c>
      <c r="AE11861" s="14">
        <f t="shared" si="4565"/>
        <v>-1500.5666666666666</v>
      </c>
      <c r="AF11861" s="14">
        <f t="shared" si="4566"/>
        <v>0</v>
      </c>
      <c r="AG11861" s="14" t="e">
        <f t="shared" si="4567"/>
        <v>#DIV/0!</v>
      </c>
      <c r="AH11861" s="14" t="e">
        <f t="shared" si="4568"/>
        <v>#DIV/0!</v>
      </c>
      <c r="AI11861" s="14">
        <f t="shared" si="4569"/>
        <v>4560</v>
      </c>
      <c r="AJ11861" s="3012"/>
    </row>
    <row r="11862" spans="1:36" ht="15.75">
      <c r="A11862" s="3803">
        <v>84</v>
      </c>
      <c r="B11862" s="3780" t="s">
        <v>7549</v>
      </c>
      <c r="C11862" s="3012" t="s">
        <v>63</v>
      </c>
      <c r="D11862" s="3782">
        <v>1</v>
      </c>
      <c r="E11862" s="3804">
        <v>300</v>
      </c>
      <c r="F11862" s="3782">
        <f t="shared" si="4570"/>
        <v>300</v>
      </c>
      <c r="G11862" s="3804">
        <v>0</v>
      </c>
      <c r="H11862" s="3797">
        <f t="shared" si="4571"/>
        <v>0</v>
      </c>
      <c r="I11862" s="3805">
        <v>44907</v>
      </c>
      <c r="J11862" s="3798"/>
      <c r="K11862" s="3786"/>
      <c r="L11862" s="3786"/>
      <c r="M11862" s="3806"/>
      <c r="N11862" s="3804">
        <v>140</v>
      </c>
      <c r="O11862" s="3804">
        <v>90</v>
      </c>
      <c r="P11862" s="3804"/>
      <c r="Q11862" s="3786"/>
      <c r="R11862" s="3786"/>
      <c r="S11862" s="3786"/>
      <c r="T11862" s="3786"/>
      <c r="U11862" s="3786"/>
      <c r="V11862" s="3786"/>
      <c r="W11862" s="3786"/>
      <c r="X11862" s="3786"/>
      <c r="Y11862" s="3786"/>
      <c r="Z11862" s="3786"/>
      <c r="AA11862" s="3786"/>
      <c r="AB11862" s="3786"/>
      <c r="AC11862" s="1507">
        <f t="shared" si="4563"/>
        <v>70</v>
      </c>
      <c r="AD11862" s="1508">
        <f t="shared" si="4564"/>
        <v>70</v>
      </c>
      <c r="AE11862" s="14">
        <f t="shared" si="4565"/>
        <v>-1500.5666666666666</v>
      </c>
      <c r="AF11862" s="14">
        <f t="shared" si="4566"/>
        <v>76.666666666666671</v>
      </c>
      <c r="AG11862" s="14">
        <f t="shared" si="4567"/>
        <v>0.91304347826086951</v>
      </c>
      <c r="AH11862" s="14">
        <f t="shared" si="4568"/>
        <v>1501.4797101449274</v>
      </c>
      <c r="AI11862" s="14">
        <f t="shared" si="4569"/>
        <v>115113.44444444445</v>
      </c>
      <c r="AJ11862" s="3012"/>
    </row>
    <row r="11863" spans="1:36" ht="15.75">
      <c r="A11863" s="3803">
        <v>85</v>
      </c>
      <c r="B11863" s="3780" t="s">
        <v>7550</v>
      </c>
      <c r="C11863" s="3012" t="s">
        <v>63</v>
      </c>
      <c r="D11863" s="3782">
        <v>1</v>
      </c>
      <c r="E11863" s="3804">
        <v>250</v>
      </c>
      <c r="F11863" s="3782">
        <f t="shared" si="4570"/>
        <v>250</v>
      </c>
      <c r="G11863" s="3804">
        <v>0</v>
      </c>
      <c r="H11863" s="3797">
        <f t="shared" si="4571"/>
        <v>0</v>
      </c>
      <c r="I11863" s="3805">
        <v>44907</v>
      </c>
      <c r="J11863" s="3798"/>
      <c r="K11863" s="3786"/>
      <c r="L11863" s="3786"/>
      <c r="M11863" s="3806"/>
      <c r="N11863" s="3804">
        <v>120</v>
      </c>
      <c r="O11863" s="3804">
        <v>60</v>
      </c>
      <c r="P11863" s="3804"/>
      <c r="Q11863" s="3786"/>
      <c r="R11863" s="3786"/>
      <c r="S11863" s="3786"/>
      <c r="T11863" s="3786"/>
      <c r="U11863" s="3786"/>
      <c r="V11863" s="3786"/>
      <c r="W11863" s="3786"/>
      <c r="X11863" s="3786"/>
      <c r="Y11863" s="3786"/>
      <c r="Z11863" s="3786"/>
      <c r="AA11863" s="3786"/>
      <c r="AB11863" s="3786"/>
      <c r="AC11863" s="1507">
        <f t="shared" si="4563"/>
        <v>70</v>
      </c>
      <c r="AD11863" s="1508">
        <f t="shared" si="4564"/>
        <v>70</v>
      </c>
      <c r="AE11863" s="14">
        <f t="shared" si="4565"/>
        <v>-1500.5666666666666</v>
      </c>
      <c r="AF11863" s="14">
        <f t="shared" si="4566"/>
        <v>60</v>
      </c>
      <c r="AG11863" s="14">
        <f t="shared" si="4567"/>
        <v>1.1666666666666667</v>
      </c>
      <c r="AH11863" s="14">
        <f t="shared" si="4568"/>
        <v>1501.7333333333333</v>
      </c>
      <c r="AI11863" s="14">
        <f t="shared" si="4569"/>
        <v>90104</v>
      </c>
      <c r="AJ11863" s="3012"/>
    </row>
    <row r="11864" spans="1:36" ht="15.75">
      <c r="A11864" s="3803">
        <v>86</v>
      </c>
      <c r="B11864" s="3780" t="s">
        <v>7551</v>
      </c>
      <c r="C11864" s="3012" t="s">
        <v>63</v>
      </c>
      <c r="D11864" s="3782">
        <v>1</v>
      </c>
      <c r="E11864" s="3804">
        <v>1427</v>
      </c>
      <c r="F11864" s="3782">
        <f t="shared" si="4570"/>
        <v>1427</v>
      </c>
      <c r="G11864" s="3804">
        <v>0</v>
      </c>
      <c r="H11864" s="3797">
        <f t="shared" si="4571"/>
        <v>0</v>
      </c>
      <c r="I11864" s="3805">
        <v>44907</v>
      </c>
      <c r="J11864" s="3798"/>
      <c r="K11864" s="3786"/>
      <c r="L11864" s="3786"/>
      <c r="M11864" s="3806"/>
      <c r="N11864" s="3804">
        <v>69</v>
      </c>
      <c r="O11864" s="3804">
        <v>363</v>
      </c>
      <c r="P11864" s="3804"/>
      <c r="Q11864" s="3786"/>
      <c r="R11864" s="3786"/>
      <c r="S11864" s="3786"/>
      <c r="T11864" s="3786"/>
      <c r="U11864" s="3786"/>
      <c r="V11864" s="3786"/>
      <c r="W11864" s="3786"/>
      <c r="X11864" s="3786"/>
      <c r="Y11864" s="3786"/>
      <c r="Z11864" s="3786"/>
      <c r="AA11864" s="3786"/>
      <c r="AB11864" s="3786"/>
      <c r="AC11864" s="1507">
        <f t="shared" si="4563"/>
        <v>995</v>
      </c>
      <c r="AD11864" s="1508">
        <f t="shared" si="4564"/>
        <v>995</v>
      </c>
      <c r="AE11864" s="14">
        <f t="shared" si="4565"/>
        <v>-1500.5666666666666</v>
      </c>
      <c r="AF11864" s="14">
        <f t="shared" si="4566"/>
        <v>144</v>
      </c>
      <c r="AG11864" s="14">
        <f t="shared" si="4567"/>
        <v>6.9097222222222223</v>
      </c>
      <c r="AH11864" s="14">
        <f t="shared" si="4568"/>
        <v>1507.4763888888888</v>
      </c>
      <c r="AI11864" s="14">
        <f t="shared" si="4569"/>
        <v>217076.59999999998</v>
      </c>
      <c r="AJ11864" s="3012"/>
    </row>
    <row r="11865" spans="1:36" ht="15.75">
      <c r="A11865" s="3803">
        <v>87</v>
      </c>
      <c r="B11865" s="3780" t="s">
        <v>7552</v>
      </c>
      <c r="C11865" s="3012" t="s">
        <v>63</v>
      </c>
      <c r="D11865" s="3786">
        <v>20.440000000000001</v>
      </c>
      <c r="E11865" s="3804">
        <v>13000</v>
      </c>
      <c r="F11865" s="3782">
        <f t="shared" si="4570"/>
        <v>265720</v>
      </c>
      <c r="G11865" s="3804">
        <v>0</v>
      </c>
      <c r="H11865" s="3797">
        <f t="shared" si="4571"/>
        <v>0</v>
      </c>
      <c r="I11865" s="3805">
        <v>44907</v>
      </c>
      <c r="J11865" s="3798"/>
      <c r="K11865" s="3786"/>
      <c r="L11865" s="3786"/>
      <c r="M11865" s="3806"/>
      <c r="N11865" s="3804">
        <v>6200</v>
      </c>
      <c r="O11865" s="3804">
        <v>3050</v>
      </c>
      <c r="P11865" s="3804"/>
      <c r="Q11865" s="3786"/>
      <c r="R11865" s="3786"/>
      <c r="S11865" s="3786"/>
      <c r="T11865" s="3786"/>
      <c r="U11865" s="3786"/>
      <c r="V11865" s="3786"/>
      <c r="W11865" s="3786"/>
      <c r="X11865" s="3786"/>
      <c r="Y11865" s="3786"/>
      <c r="Z11865" s="3786"/>
      <c r="AA11865" s="3786"/>
      <c r="AB11865" s="3786"/>
      <c r="AC11865" s="1507">
        <f t="shared" si="4563"/>
        <v>3750</v>
      </c>
      <c r="AD11865" s="1508">
        <f t="shared" si="4564"/>
        <v>76650</v>
      </c>
      <c r="AE11865" s="14">
        <f t="shared" si="4565"/>
        <v>-1500.5666666666666</v>
      </c>
      <c r="AF11865" s="14">
        <f t="shared" si="4566"/>
        <v>3083.3333333333335</v>
      </c>
      <c r="AG11865" s="14">
        <f t="shared" si="4567"/>
        <v>1.2162162162162162</v>
      </c>
      <c r="AH11865" s="14">
        <f t="shared" si="4568"/>
        <v>1501.7828828828829</v>
      </c>
      <c r="AI11865" s="14">
        <f t="shared" si="4569"/>
        <v>4630497.222222222</v>
      </c>
      <c r="AJ11865" s="3012"/>
    </row>
    <row r="11866" spans="1:36" ht="15.75">
      <c r="A11866" s="3803">
        <v>88</v>
      </c>
      <c r="B11866" s="3780" t="s">
        <v>7553</v>
      </c>
      <c r="C11866" s="3012" t="s">
        <v>63</v>
      </c>
      <c r="D11866" s="3786">
        <v>8.19</v>
      </c>
      <c r="E11866" s="3804">
        <v>6400</v>
      </c>
      <c r="F11866" s="3782">
        <f t="shared" si="4570"/>
        <v>52416</v>
      </c>
      <c r="G11866" s="3804">
        <v>0</v>
      </c>
      <c r="H11866" s="3797">
        <f t="shared" si="4571"/>
        <v>0</v>
      </c>
      <c r="I11866" s="3805">
        <v>44907</v>
      </c>
      <c r="J11866" s="3798"/>
      <c r="K11866" s="3786"/>
      <c r="L11866" s="3786"/>
      <c r="M11866" s="3806"/>
      <c r="N11866" s="3804">
        <v>3800</v>
      </c>
      <c r="O11866" s="3804">
        <v>1900</v>
      </c>
      <c r="P11866" s="3804"/>
      <c r="Q11866" s="3786"/>
      <c r="R11866" s="3786"/>
      <c r="S11866" s="3786"/>
      <c r="T11866" s="3786"/>
      <c r="U11866" s="3786"/>
      <c r="V11866" s="3786"/>
      <c r="W11866" s="3786"/>
      <c r="X11866" s="3786"/>
      <c r="Y11866" s="3786"/>
      <c r="Z11866" s="3786"/>
      <c r="AA11866" s="3786"/>
      <c r="AB11866" s="3786"/>
      <c r="AC11866" s="1507">
        <f t="shared" si="4563"/>
        <v>700</v>
      </c>
      <c r="AD11866" s="1508">
        <f t="shared" si="4564"/>
        <v>5733</v>
      </c>
      <c r="AE11866" s="14">
        <f t="shared" si="4565"/>
        <v>-1500.5666666666666</v>
      </c>
      <c r="AF11866" s="14">
        <f t="shared" si="4566"/>
        <v>1900</v>
      </c>
      <c r="AG11866" s="14">
        <f t="shared" si="4567"/>
        <v>0.36842105263157893</v>
      </c>
      <c r="AH11866" s="14">
        <f t="shared" si="4568"/>
        <v>1500.9350877192983</v>
      </c>
      <c r="AI11866" s="14">
        <f t="shared" si="4569"/>
        <v>2851776.6666666665</v>
      </c>
      <c r="AJ11866" s="3012"/>
    </row>
    <row r="11867" spans="1:36" ht="15.75">
      <c r="A11867" s="3803">
        <v>89</v>
      </c>
      <c r="B11867" s="3780" t="s">
        <v>7554</v>
      </c>
      <c r="C11867" s="3012" t="s">
        <v>63</v>
      </c>
      <c r="D11867" s="3786">
        <v>29.1</v>
      </c>
      <c r="E11867" s="3804">
        <v>6930</v>
      </c>
      <c r="F11867" s="3782">
        <f t="shared" si="4570"/>
        <v>201663</v>
      </c>
      <c r="G11867" s="3804">
        <v>0</v>
      </c>
      <c r="H11867" s="3797">
        <f t="shared" si="4571"/>
        <v>0</v>
      </c>
      <c r="I11867" s="3805">
        <v>44907</v>
      </c>
      <c r="J11867" s="3798"/>
      <c r="K11867" s="3786"/>
      <c r="L11867" s="3786"/>
      <c r="M11867" s="3806"/>
      <c r="N11867" s="3804">
        <v>4810</v>
      </c>
      <c r="O11867" s="3804">
        <v>2090</v>
      </c>
      <c r="P11867" s="3804"/>
      <c r="Q11867" s="3786"/>
      <c r="R11867" s="3786"/>
      <c r="S11867" s="3786"/>
      <c r="T11867" s="3786"/>
      <c r="U11867" s="3786"/>
      <c r="V11867" s="3786"/>
      <c r="W11867" s="3786"/>
      <c r="X11867" s="3786"/>
      <c r="Y11867" s="3786"/>
      <c r="Z11867" s="3786"/>
      <c r="AA11867" s="3786"/>
      <c r="AB11867" s="3786"/>
      <c r="AC11867" s="1507">
        <f t="shared" si="4563"/>
        <v>30</v>
      </c>
      <c r="AD11867" s="1508">
        <f t="shared" si="4564"/>
        <v>873</v>
      </c>
      <c r="AE11867" s="14">
        <f t="shared" si="4565"/>
        <v>-1500.5666666666666</v>
      </c>
      <c r="AF11867" s="14">
        <f t="shared" si="4566"/>
        <v>2300</v>
      </c>
      <c r="AG11867" s="14">
        <f t="shared" si="4567"/>
        <v>1.3043478260869565E-2</v>
      </c>
      <c r="AH11867" s="14">
        <f t="shared" si="4568"/>
        <v>1500.5797101449275</v>
      </c>
      <c r="AI11867" s="14">
        <f t="shared" si="4569"/>
        <v>3451333.333333333</v>
      </c>
      <c r="AJ11867" s="3012"/>
    </row>
    <row r="11868" spans="1:36" ht="15.75">
      <c r="A11868" s="3803">
        <v>90</v>
      </c>
      <c r="B11868" s="3780" t="s">
        <v>7555</v>
      </c>
      <c r="C11868" s="3012" t="s">
        <v>63</v>
      </c>
      <c r="D11868" s="3786">
        <v>18.12</v>
      </c>
      <c r="E11868" s="3804">
        <v>500</v>
      </c>
      <c r="F11868" s="3782">
        <f t="shared" si="4570"/>
        <v>9060</v>
      </c>
      <c r="G11868" s="3804"/>
      <c r="H11868" s="3797">
        <f t="shared" si="4571"/>
        <v>0</v>
      </c>
      <c r="I11868" s="3805">
        <v>44907</v>
      </c>
      <c r="J11868" s="3798"/>
      <c r="K11868" s="3786"/>
      <c r="L11868" s="3786"/>
      <c r="M11868" s="3806"/>
      <c r="N11868" s="3804">
        <v>180</v>
      </c>
      <c r="O11868" s="3804"/>
      <c r="P11868" s="3804"/>
      <c r="Q11868" s="3786"/>
      <c r="R11868" s="3786"/>
      <c r="S11868" s="3786"/>
      <c r="T11868" s="3786"/>
      <c r="U11868" s="3786"/>
      <c r="V11868" s="3786"/>
      <c r="W11868" s="3786"/>
      <c r="X11868" s="3786"/>
      <c r="Y11868" s="3786"/>
      <c r="Z11868" s="3786"/>
      <c r="AA11868" s="3786"/>
      <c r="AB11868" s="3786"/>
      <c r="AC11868" s="1507">
        <f t="shared" si="4563"/>
        <v>320</v>
      </c>
      <c r="AD11868" s="1508">
        <f t="shared" si="4564"/>
        <v>5798.4000000000005</v>
      </c>
      <c r="AE11868" s="14">
        <f t="shared" si="4565"/>
        <v>-1500.5666666666666</v>
      </c>
      <c r="AF11868" s="14">
        <f t="shared" si="4566"/>
        <v>60</v>
      </c>
      <c r="AG11868" s="14">
        <f t="shared" si="4567"/>
        <v>5.333333333333333</v>
      </c>
      <c r="AH11868" s="14">
        <f t="shared" si="4568"/>
        <v>1505.8999999999999</v>
      </c>
      <c r="AI11868" s="14">
        <f t="shared" si="4569"/>
        <v>90354</v>
      </c>
      <c r="AJ11868" s="3012"/>
    </row>
    <row r="11869" spans="1:36" ht="15.75">
      <c r="A11869" s="3803">
        <v>91</v>
      </c>
      <c r="B11869" s="1142" t="s">
        <v>6985</v>
      </c>
      <c r="C11869" s="3786" t="s">
        <v>66</v>
      </c>
      <c r="D11869" s="3782">
        <v>1</v>
      </c>
      <c r="E11869" s="3804">
        <v>100</v>
      </c>
      <c r="F11869" s="3782">
        <f t="shared" si="4570"/>
        <v>100</v>
      </c>
      <c r="G11869" s="3804">
        <v>0</v>
      </c>
      <c r="H11869" s="3797">
        <f t="shared" si="4571"/>
        <v>0</v>
      </c>
      <c r="I11869" s="3813" t="s">
        <v>7556</v>
      </c>
      <c r="J11869" s="3798"/>
      <c r="K11869" s="3786"/>
      <c r="L11869" s="3786"/>
      <c r="M11869" s="3806"/>
      <c r="N11869" s="3804"/>
      <c r="O11869" s="3804">
        <v>10</v>
      </c>
      <c r="P11869" s="3804"/>
      <c r="Q11869" s="3786"/>
      <c r="R11869" s="3786"/>
      <c r="S11869" s="3786"/>
      <c r="T11869" s="3786"/>
      <c r="U11869" s="3786"/>
      <c r="V11869" s="3786"/>
      <c r="W11869" s="3786"/>
      <c r="X11869" s="3786"/>
      <c r="Y11869" s="3786"/>
      <c r="Z11869" s="3786"/>
      <c r="AA11869" s="3786"/>
      <c r="AB11869" s="3786"/>
      <c r="AC11869" s="1507">
        <f t="shared" si="4563"/>
        <v>90</v>
      </c>
      <c r="AD11869" s="1508">
        <f t="shared" si="4564"/>
        <v>90</v>
      </c>
      <c r="AE11869" s="14">
        <f t="shared" si="4565"/>
        <v>-1500.5666666666666</v>
      </c>
      <c r="AF11869" s="14">
        <f t="shared" si="4566"/>
        <v>3.3333333333333335</v>
      </c>
      <c r="AG11869" s="14">
        <f t="shared" si="4567"/>
        <v>27</v>
      </c>
      <c r="AH11869" s="14">
        <f t="shared" si="4568"/>
        <v>1527.5666666666666</v>
      </c>
      <c r="AI11869" s="14">
        <f t="shared" si="4569"/>
        <v>5091.8888888888887</v>
      </c>
      <c r="AJ11869" s="3012"/>
    </row>
    <row r="11870" spans="1:36" ht="31.5">
      <c r="A11870" s="3803">
        <v>92</v>
      </c>
      <c r="B11870" s="1142" t="s">
        <v>7133</v>
      </c>
      <c r="C11870" s="3786" t="s">
        <v>66</v>
      </c>
      <c r="D11870" s="3782">
        <v>1</v>
      </c>
      <c r="E11870" s="3804">
        <v>2000</v>
      </c>
      <c r="F11870" s="3782">
        <f t="shared" si="4570"/>
        <v>2000</v>
      </c>
      <c r="G11870" s="3804">
        <v>0</v>
      </c>
      <c r="H11870" s="3782">
        <f t="shared" si="4571"/>
        <v>0</v>
      </c>
      <c r="I11870" s="3805">
        <v>44921</v>
      </c>
      <c r="J11870" s="3798"/>
      <c r="K11870" s="3786"/>
      <c r="L11870" s="3786"/>
      <c r="M11870" s="3806"/>
      <c r="N11870" s="3804"/>
      <c r="O11870" s="3804"/>
      <c r="P11870" s="3804"/>
      <c r="Q11870" s="3786"/>
      <c r="R11870" s="3786"/>
      <c r="S11870" s="3786"/>
      <c r="T11870" s="3786"/>
      <c r="U11870" s="3786"/>
      <c r="V11870" s="3786"/>
      <c r="W11870" s="3786"/>
      <c r="X11870" s="3786"/>
      <c r="Y11870" s="3786"/>
      <c r="Z11870" s="3786"/>
      <c r="AA11870" s="3786"/>
      <c r="AB11870" s="3786"/>
      <c r="AC11870" s="1507">
        <f t="shared" si="4563"/>
        <v>2000</v>
      </c>
      <c r="AD11870" s="1508">
        <f t="shared" si="4564"/>
        <v>2000</v>
      </c>
      <c r="AE11870" s="14">
        <f t="shared" si="4565"/>
        <v>-1500.5666666666666</v>
      </c>
      <c r="AF11870" s="14">
        <f t="shared" si="4566"/>
        <v>0</v>
      </c>
      <c r="AG11870" s="14" t="e">
        <f t="shared" si="4567"/>
        <v>#DIV/0!</v>
      </c>
      <c r="AH11870" s="14" t="e">
        <f t="shared" si="4568"/>
        <v>#DIV/0!</v>
      </c>
      <c r="AI11870" s="14">
        <f t="shared" si="4569"/>
        <v>2000</v>
      </c>
      <c r="AJ11870" s="3012"/>
    </row>
    <row r="11871" spans="1:36" ht="15.75">
      <c r="A11871" s="3803">
        <v>93</v>
      </c>
      <c r="B11871" s="1142" t="s">
        <v>6998</v>
      </c>
      <c r="C11871" s="3786" t="s">
        <v>66</v>
      </c>
      <c r="D11871" s="3782">
        <v>1</v>
      </c>
      <c r="E11871" s="3804">
        <v>176</v>
      </c>
      <c r="F11871" s="3782">
        <f t="shared" si="4570"/>
        <v>176</v>
      </c>
      <c r="G11871" s="3804">
        <v>0</v>
      </c>
      <c r="H11871" s="3782">
        <f t="shared" si="4571"/>
        <v>0</v>
      </c>
      <c r="I11871" s="3805">
        <v>44921</v>
      </c>
      <c r="J11871" s="3798"/>
      <c r="K11871" s="3786"/>
      <c r="L11871" s="3786"/>
      <c r="M11871" s="3806"/>
      <c r="N11871" s="3804"/>
      <c r="O11871" s="3804"/>
      <c r="P11871" s="3804"/>
      <c r="Q11871" s="3786"/>
      <c r="R11871" s="3786"/>
      <c r="S11871" s="3786"/>
      <c r="T11871" s="3786"/>
      <c r="U11871" s="3786"/>
      <c r="V11871" s="3786"/>
      <c r="W11871" s="3786"/>
      <c r="X11871" s="3786"/>
      <c r="Y11871" s="3786"/>
      <c r="Z11871" s="3786"/>
      <c r="AA11871" s="3786"/>
      <c r="AB11871" s="3786"/>
      <c r="AC11871" s="1507">
        <f t="shared" si="4563"/>
        <v>176</v>
      </c>
      <c r="AD11871" s="1508">
        <f t="shared" si="4564"/>
        <v>176</v>
      </c>
      <c r="AE11871" s="14">
        <f t="shared" si="4565"/>
        <v>-1500.5666666666666</v>
      </c>
      <c r="AF11871" s="14">
        <f t="shared" si="4566"/>
        <v>0</v>
      </c>
      <c r="AG11871" s="14" t="e">
        <f t="shared" si="4567"/>
        <v>#DIV/0!</v>
      </c>
      <c r="AH11871" s="14" t="e">
        <f t="shared" si="4568"/>
        <v>#DIV/0!</v>
      </c>
      <c r="AI11871" s="14">
        <f t="shared" si="4569"/>
        <v>176</v>
      </c>
      <c r="AJ11871" s="3012"/>
    </row>
    <row r="11872" spans="1:36" ht="15.75">
      <c r="A11872" s="3803">
        <v>94</v>
      </c>
      <c r="B11872" s="3791" t="s">
        <v>9230</v>
      </c>
      <c r="C11872" s="3786" t="s">
        <v>66</v>
      </c>
      <c r="D11872" s="3782">
        <v>1</v>
      </c>
      <c r="E11872" s="3804">
        <v>180</v>
      </c>
      <c r="F11872" s="3782">
        <f t="shared" si="4570"/>
        <v>180</v>
      </c>
      <c r="G11872" s="3804">
        <v>0</v>
      </c>
      <c r="H11872" s="3782">
        <f t="shared" si="4571"/>
        <v>0</v>
      </c>
      <c r="I11872" s="3805">
        <v>44921</v>
      </c>
      <c r="J11872" s="3798"/>
      <c r="K11872" s="3786"/>
      <c r="L11872" s="3786"/>
      <c r="M11872" s="3806"/>
      <c r="N11872" s="3804"/>
      <c r="O11872" s="3804"/>
      <c r="P11872" s="3804"/>
      <c r="Q11872" s="3786"/>
      <c r="R11872" s="3786"/>
      <c r="S11872" s="3786"/>
      <c r="T11872" s="3786"/>
      <c r="U11872" s="3786"/>
      <c r="V11872" s="3786"/>
      <c r="W11872" s="3786"/>
      <c r="X11872" s="3786"/>
      <c r="Y11872" s="3786"/>
      <c r="Z11872" s="3786"/>
      <c r="AA11872" s="3786"/>
      <c r="AB11872" s="3786"/>
      <c r="AC11872" s="1507">
        <f t="shared" si="4563"/>
        <v>180</v>
      </c>
      <c r="AD11872" s="1508">
        <f t="shared" si="4564"/>
        <v>180</v>
      </c>
      <c r="AE11872" s="14">
        <f t="shared" si="4565"/>
        <v>-1500.5666666666666</v>
      </c>
      <c r="AF11872" s="14">
        <f t="shared" si="4566"/>
        <v>0</v>
      </c>
      <c r="AG11872" s="14" t="e">
        <f t="shared" si="4567"/>
        <v>#DIV/0!</v>
      </c>
      <c r="AH11872" s="14" t="e">
        <f t="shared" si="4568"/>
        <v>#DIV/0!</v>
      </c>
      <c r="AI11872" s="14">
        <f t="shared" si="4569"/>
        <v>180</v>
      </c>
      <c r="AJ11872" s="3012"/>
    </row>
    <row r="11873" spans="1:36" ht="15.75">
      <c r="A11873" s="3803">
        <v>95</v>
      </c>
      <c r="B11873" s="3791" t="s">
        <v>9231</v>
      </c>
      <c r="C11873" s="3786" t="s">
        <v>66</v>
      </c>
      <c r="D11873" s="3782">
        <v>1</v>
      </c>
      <c r="E11873" s="3804">
        <v>2000</v>
      </c>
      <c r="F11873" s="3782">
        <f t="shared" si="4570"/>
        <v>2000</v>
      </c>
      <c r="G11873" s="3804">
        <v>0</v>
      </c>
      <c r="H11873" s="3782">
        <f t="shared" si="4571"/>
        <v>0</v>
      </c>
      <c r="I11873" s="3805">
        <v>44921</v>
      </c>
      <c r="J11873" s="3798"/>
      <c r="K11873" s="3786"/>
      <c r="L11873" s="3786"/>
      <c r="M11873" s="3806"/>
      <c r="N11873" s="3804"/>
      <c r="O11873" s="3804"/>
      <c r="P11873" s="3804"/>
      <c r="Q11873" s="3786"/>
      <c r="R11873" s="3786"/>
      <c r="S11873" s="3786"/>
      <c r="T11873" s="3786"/>
      <c r="U11873" s="3786"/>
      <c r="V11873" s="3786"/>
      <c r="W11873" s="3786"/>
      <c r="X11873" s="3786"/>
      <c r="Y11873" s="3786"/>
      <c r="Z11873" s="3786"/>
      <c r="AA11873" s="3786"/>
      <c r="AB11873" s="3786"/>
      <c r="AC11873" s="1507">
        <f t="shared" ref="AC11873:AC11902" si="4572">E11873+G11873-N11873-O11873-AA11873-P11873-Q11873-R11873-S11873-T11873-U11873-V11873-W11873-X11873-Y11873</f>
        <v>2000</v>
      </c>
      <c r="AD11873" s="1508">
        <f t="shared" ref="AD11873:AD11902" si="4573">D11873*AC11873</f>
        <v>2000</v>
      </c>
      <c r="AE11873" s="14">
        <f t="shared" ref="AE11873:AE11902" si="4574">(J11873-"01.04.2023")/30</f>
        <v>-1500.5666666666666</v>
      </c>
      <c r="AF11873" s="14">
        <f t="shared" ref="AF11873:AF11902" si="4575">(N11873+O11873+P11873+Q11873+R11873+S11873+T11873+U11873+V11873+W11873+X11873+Y11873)/3</f>
        <v>0</v>
      </c>
      <c r="AG11873" s="14" t="e">
        <f t="shared" ref="AG11873:AG11902" si="4576">AC11873/AF11873</f>
        <v>#DIV/0!</v>
      </c>
      <c r="AH11873" s="14" t="e">
        <f t="shared" ref="AH11873:AH11902" si="4577">AG11873-AE11873</f>
        <v>#DIV/0!</v>
      </c>
      <c r="AI11873" s="14">
        <f t="shared" ref="AI11873:AI11902" si="4578">AC11873-(AE11873*AF11873)</f>
        <v>2000</v>
      </c>
      <c r="AJ11873" s="3012"/>
    </row>
    <row r="11874" spans="1:36" ht="15.75">
      <c r="A11874" s="3803">
        <v>96</v>
      </c>
      <c r="B11874" s="3791" t="s">
        <v>9232</v>
      </c>
      <c r="C11874" s="3786" t="s">
        <v>66</v>
      </c>
      <c r="D11874" s="3782">
        <v>1</v>
      </c>
      <c r="E11874" s="3804">
        <v>420</v>
      </c>
      <c r="F11874" s="3782">
        <f t="shared" si="4570"/>
        <v>420</v>
      </c>
      <c r="G11874" s="3804">
        <v>0</v>
      </c>
      <c r="H11874" s="3782">
        <f t="shared" si="4571"/>
        <v>0</v>
      </c>
      <c r="I11874" s="3805">
        <v>44921</v>
      </c>
      <c r="J11874" s="3798"/>
      <c r="K11874" s="3786"/>
      <c r="L11874" s="3786"/>
      <c r="M11874" s="3806"/>
      <c r="N11874" s="3804"/>
      <c r="O11874" s="3804"/>
      <c r="P11874" s="3804"/>
      <c r="Q11874" s="3786"/>
      <c r="R11874" s="3786"/>
      <c r="S11874" s="3786"/>
      <c r="T11874" s="3786"/>
      <c r="U11874" s="3786"/>
      <c r="V11874" s="3786"/>
      <c r="W11874" s="3786"/>
      <c r="X11874" s="3786"/>
      <c r="Y11874" s="3786"/>
      <c r="Z11874" s="3786"/>
      <c r="AA11874" s="3786"/>
      <c r="AB11874" s="3786"/>
      <c r="AC11874" s="1507">
        <f t="shared" si="4572"/>
        <v>420</v>
      </c>
      <c r="AD11874" s="1508">
        <f t="shared" si="4573"/>
        <v>420</v>
      </c>
      <c r="AE11874" s="14">
        <f t="shared" si="4574"/>
        <v>-1500.5666666666666</v>
      </c>
      <c r="AF11874" s="14">
        <f t="shared" si="4575"/>
        <v>0</v>
      </c>
      <c r="AG11874" s="14" t="e">
        <f t="shared" si="4576"/>
        <v>#DIV/0!</v>
      </c>
      <c r="AH11874" s="14" t="e">
        <f t="shared" si="4577"/>
        <v>#DIV/0!</v>
      </c>
      <c r="AI11874" s="14">
        <f t="shared" si="4578"/>
        <v>420</v>
      </c>
      <c r="AJ11874" s="3012"/>
    </row>
    <row r="11875" spans="1:36" ht="15.75">
      <c r="A11875" s="3803">
        <v>97</v>
      </c>
      <c r="B11875" s="3791" t="s">
        <v>9233</v>
      </c>
      <c r="C11875" s="3786" t="s">
        <v>66</v>
      </c>
      <c r="D11875" s="3782">
        <v>1</v>
      </c>
      <c r="E11875" s="3804">
        <v>1000</v>
      </c>
      <c r="F11875" s="3782">
        <f t="shared" si="4570"/>
        <v>1000</v>
      </c>
      <c r="G11875" s="3804">
        <v>0</v>
      </c>
      <c r="H11875" s="3782">
        <f t="shared" si="4571"/>
        <v>0</v>
      </c>
      <c r="I11875" s="3805">
        <v>44921</v>
      </c>
      <c r="J11875" s="3798"/>
      <c r="K11875" s="3786"/>
      <c r="L11875" s="3786"/>
      <c r="M11875" s="3806"/>
      <c r="N11875" s="3804"/>
      <c r="O11875" s="3804"/>
      <c r="P11875" s="3804"/>
      <c r="Q11875" s="3786"/>
      <c r="R11875" s="3786"/>
      <c r="S11875" s="3786"/>
      <c r="T11875" s="3786"/>
      <c r="U11875" s="3786"/>
      <c r="V11875" s="3786"/>
      <c r="W11875" s="3786"/>
      <c r="X11875" s="3786"/>
      <c r="Y11875" s="3786"/>
      <c r="Z11875" s="3786"/>
      <c r="AA11875" s="3786"/>
      <c r="AB11875" s="3786"/>
      <c r="AC11875" s="1507">
        <f t="shared" si="4572"/>
        <v>1000</v>
      </c>
      <c r="AD11875" s="1508">
        <f t="shared" si="4573"/>
        <v>1000</v>
      </c>
      <c r="AE11875" s="14">
        <f t="shared" si="4574"/>
        <v>-1500.5666666666666</v>
      </c>
      <c r="AF11875" s="14">
        <f t="shared" si="4575"/>
        <v>0</v>
      </c>
      <c r="AG11875" s="14" t="e">
        <f t="shared" si="4576"/>
        <v>#DIV/0!</v>
      </c>
      <c r="AH11875" s="14" t="e">
        <f t="shared" si="4577"/>
        <v>#DIV/0!</v>
      </c>
      <c r="AI11875" s="14">
        <f t="shared" si="4578"/>
        <v>1000</v>
      </c>
      <c r="AJ11875" s="3012"/>
    </row>
    <row r="11876" spans="1:36" ht="15.75">
      <c r="A11876" s="3803">
        <v>98</v>
      </c>
      <c r="B11876" s="3791" t="s">
        <v>9231</v>
      </c>
      <c r="C11876" s="3786" t="s">
        <v>66</v>
      </c>
      <c r="D11876" s="3782">
        <v>1</v>
      </c>
      <c r="E11876" s="3804">
        <v>2000</v>
      </c>
      <c r="F11876" s="3782">
        <f t="shared" ref="F11876:F11881" si="4579">D11876*E11876</f>
        <v>2000</v>
      </c>
      <c r="G11876" s="3804">
        <v>0</v>
      </c>
      <c r="H11876" s="3782">
        <f t="shared" si="4571"/>
        <v>0</v>
      </c>
      <c r="I11876" s="3805">
        <v>44921</v>
      </c>
      <c r="J11876" s="3798"/>
      <c r="K11876" s="3786"/>
      <c r="L11876" s="3786"/>
      <c r="M11876" s="3806"/>
      <c r="N11876" s="3804"/>
      <c r="O11876" s="3804"/>
      <c r="P11876" s="3804"/>
      <c r="Q11876" s="3786"/>
      <c r="R11876" s="3786"/>
      <c r="S11876" s="3786"/>
      <c r="T11876" s="3786"/>
      <c r="U11876" s="3786"/>
      <c r="V11876" s="3786"/>
      <c r="W11876" s="3786"/>
      <c r="X11876" s="3786"/>
      <c r="Y11876" s="3786"/>
      <c r="Z11876" s="3786"/>
      <c r="AA11876" s="3786"/>
      <c r="AB11876" s="3786"/>
      <c r="AC11876" s="1507">
        <f t="shared" si="4572"/>
        <v>2000</v>
      </c>
      <c r="AD11876" s="1508">
        <f t="shared" si="4573"/>
        <v>2000</v>
      </c>
      <c r="AE11876" s="14">
        <f t="shared" si="4574"/>
        <v>-1500.5666666666666</v>
      </c>
      <c r="AF11876" s="14">
        <f t="shared" si="4575"/>
        <v>0</v>
      </c>
      <c r="AG11876" s="14" t="e">
        <f t="shared" si="4576"/>
        <v>#DIV/0!</v>
      </c>
      <c r="AH11876" s="14" t="e">
        <f t="shared" si="4577"/>
        <v>#DIV/0!</v>
      </c>
      <c r="AI11876" s="14">
        <f t="shared" si="4578"/>
        <v>2000</v>
      </c>
      <c r="AJ11876" s="3012"/>
    </row>
    <row r="11877" spans="1:36" ht="15.75">
      <c r="A11877" s="3803">
        <v>99</v>
      </c>
      <c r="B11877" s="3791" t="s">
        <v>8593</v>
      </c>
      <c r="C11877" s="3786" t="s">
        <v>66</v>
      </c>
      <c r="D11877" s="3782">
        <v>1</v>
      </c>
      <c r="E11877" s="3804">
        <v>1000</v>
      </c>
      <c r="F11877" s="3782">
        <f t="shared" si="4579"/>
        <v>1000</v>
      </c>
      <c r="G11877" s="3804">
        <v>0</v>
      </c>
      <c r="H11877" s="3782">
        <f t="shared" si="4571"/>
        <v>0</v>
      </c>
      <c r="I11877" s="3805">
        <v>44915</v>
      </c>
      <c r="J11877" s="3798"/>
      <c r="K11877" s="3786"/>
      <c r="L11877" s="3786"/>
      <c r="M11877" s="3806"/>
      <c r="N11877" s="3804"/>
      <c r="O11877" s="3804"/>
      <c r="P11877" s="3804"/>
      <c r="Q11877" s="3786"/>
      <c r="R11877" s="3786"/>
      <c r="S11877" s="3786"/>
      <c r="T11877" s="3786"/>
      <c r="U11877" s="3786"/>
      <c r="V11877" s="3786"/>
      <c r="W11877" s="3786"/>
      <c r="X11877" s="3786"/>
      <c r="Y11877" s="3786"/>
      <c r="Z11877" s="3786"/>
      <c r="AA11877" s="3786"/>
      <c r="AB11877" s="3786"/>
      <c r="AC11877" s="1507">
        <f t="shared" si="4572"/>
        <v>1000</v>
      </c>
      <c r="AD11877" s="1508">
        <f t="shared" si="4573"/>
        <v>1000</v>
      </c>
      <c r="AE11877" s="14">
        <f t="shared" si="4574"/>
        <v>-1500.5666666666666</v>
      </c>
      <c r="AF11877" s="14">
        <f t="shared" si="4575"/>
        <v>0</v>
      </c>
      <c r="AG11877" s="14" t="e">
        <f t="shared" si="4576"/>
        <v>#DIV/0!</v>
      </c>
      <c r="AH11877" s="14" t="e">
        <f t="shared" si="4577"/>
        <v>#DIV/0!</v>
      </c>
      <c r="AI11877" s="14">
        <f t="shared" si="4578"/>
        <v>1000</v>
      </c>
      <c r="AJ11877" s="3012"/>
    </row>
    <row r="11878" spans="1:36" ht="15.75">
      <c r="A11878" s="3803">
        <v>100</v>
      </c>
      <c r="B11878" s="3791" t="s">
        <v>8594</v>
      </c>
      <c r="C11878" s="3786" t="s">
        <v>66</v>
      </c>
      <c r="D11878" s="3782">
        <v>1</v>
      </c>
      <c r="E11878" s="3804">
        <v>900</v>
      </c>
      <c r="F11878" s="3782">
        <f t="shared" si="4579"/>
        <v>900</v>
      </c>
      <c r="G11878" s="3804">
        <v>0</v>
      </c>
      <c r="H11878" s="3782">
        <f t="shared" si="4571"/>
        <v>0</v>
      </c>
      <c r="I11878" s="3805">
        <v>44915</v>
      </c>
      <c r="J11878" s="3798"/>
      <c r="K11878" s="3786"/>
      <c r="L11878" s="3786"/>
      <c r="M11878" s="3806"/>
      <c r="N11878" s="3804"/>
      <c r="O11878" s="3804"/>
      <c r="P11878" s="3804"/>
      <c r="Q11878" s="3786"/>
      <c r="R11878" s="3786"/>
      <c r="S11878" s="3786"/>
      <c r="T11878" s="3786"/>
      <c r="U11878" s="3786"/>
      <c r="V11878" s="3786"/>
      <c r="W11878" s="3786"/>
      <c r="X11878" s="3786"/>
      <c r="Y11878" s="3786"/>
      <c r="Z11878" s="3786"/>
      <c r="AA11878" s="3786"/>
      <c r="AB11878" s="3786"/>
      <c r="AC11878" s="1507">
        <f t="shared" si="4572"/>
        <v>900</v>
      </c>
      <c r="AD11878" s="1508">
        <f t="shared" si="4573"/>
        <v>900</v>
      </c>
      <c r="AE11878" s="14">
        <f t="shared" si="4574"/>
        <v>-1500.5666666666666</v>
      </c>
      <c r="AF11878" s="14">
        <f t="shared" si="4575"/>
        <v>0</v>
      </c>
      <c r="AG11878" s="14" t="e">
        <f t="shared" si="4576"/>
        <v>#DIV/0!</v>
      </c>
      <c r="AH11878" s="14" t="e">
        <f t="shared" si="4577"/>
        <v>#DIV/0!</v>
      </c>
      <c r="AI11878" s="14">
        <f t="shared" si="4578"/>
        <v>900</v>
      </c>
      <c r="AJ11878" s="3012"/>
    </row>
    <row r="11879" spans="1:36" ht="15.75">
      <c r="A11879" s="3803">
        <v>101</v>
      </c>
      <c r="B11879" s="3791" t="s">
        <v>7558</v>
      </c>
      <c r="C11879" s="3786" t="s">
        <v>66</v>
      </c>
      <c r="D11879" s="3782">
        <v>1</v>
      </c>
      <c r="E11879" s="3804">
        <v>1000</v>
      </c>
      <c r="F11879" s="3782">
        <f t="shared" si="4579"/>
        <v>1000</v>
      </c>
      <c r="G11879" s="3804">
        <v>0</v>
      </c>
      <c r="H11879" s="3782">
        <f t="shared" si="4571"/>
        <v>0</v>
      </c>
      <c r="I11879" s="3805">
        <v>44915</v>
      </c>
      <c r="J11879" s="3798"/>
      <c r="K11879" s="3786"/>
      <c r="L11879" s="3786"/>
      <c r="M11879" s="3806"/>
      <c r="N11879" s="3804"/>
      <c r="O11879" s="3804"/>
      <c r="P11879" s="3804"/>
      <c r="Q11879" s="3786"/>
      <c r="R11879" s="3786"/>
      <c r="S11879" s="3786"/>
      <c r="T11879" s="3786"/>
      <c r="U11879" s="3786"/>
      <c r="V11879" s="3786"/>
      <c r="W11879" s="3786"/>
      <c r="X11879" s="3786"/>
      <c r="Y11879" s="3786"/>
      <c r="Z11879" s="3786"/>
      <c r="AA11879" s="3786"/>
      <c r="AB11879" s="3786"/>
      <c r="AC11879" s="1507">
        <f t="shared" si="4572"/>
        <v>1000</v>
      </c>
      <c r="AD11879" s="1508">
        <f t="shared" si="4573"/>
        <v>1000</v>
      </c>
      <c r="AE11879" s="14">
        <f t="shared" si="4574"/>
        <v>-1500.5666666666666</v>
      </c>
      <c r="AF11879" s="14">
        <f t="shared" si="4575"/>
        <v>0</v>
      </c>
      <c r="AG11879" s="14" t="e">
        <f t="shared" si="4576"/>
        <v>#DIV/0!</v>
      </c>
      <c r="AH11879" s="14" t="e">
        <f t="shared" si="4577"/>
        <v>#DIV/0!</v>
      </c>
      <c r="AI11879" s="14">
        <f t="shared" si="4578"/>
        <v>1000</v>
      </c>
      <c r="AJ11879" s="3012"/>
    </row>
    <row r="11880" spans="1:36" ht="15.75">
      <c r="A11880" s="3803">
        <v>102</v>
      </c>
      <c r="B11880" s="3791" t="s">
        <v>8595</v>
      </c>
      <c r="C11880" s="3786" t="s">
        <v>66</v>
      </c>
      <c r="D11880" s="3782">
        <v>1</v>
      </c>
      <c r="E11880" s="3804">
        <v>1000</v>
      </c>
      <c r="F11880" s="3782">
        <f t="shared" si="4579"/>
        <v>1000</v>
      </c>
      <c r="G11880" s="3804">
        <v>0</v>
      </c>
      <c r="H11880" s="3782">
        <f t="shared" si="4571"/>
        <v>0</v>
      </c>
      <c r="I11880" s="3805">
        <v>44915</v>
      </c>
      <c r="J11880" s="3798"/>
      <c r="K11880" s="3786"/>
      <c r="L11880" s="3786"/>
      <c r="M11880" s="3806"/>
      <c r="N11880" s="3804"/>
      <c r="O11880" s="3804"/>
      <c r="P11880" s="3804"/>
      <c r="Q11880" s="3786"/>
      <c r="R11880" s="3786"/>
      <c r="S11880" s="3786"/>
      <c r="T11880" s="3786"/>
      <c r="U11880" s="3786"/>
      <c r="V11880" s="3786"/>
      <c r="W11880" s="3786"/>
      <c r="X11880" s="3786"/>
      <c r="Y11880" s="3786"/>
      <c r="Z11880" s="3786"/>
      <c r="AA11880" s="3786"/>
      <c r="AB11880" s="3786"/>
      <c r="AC11880" s="1507">
        <f t="shared" si="4572"/>
        <v>1000</v>
      </c>
      <c r="AD11880" s="1508">
        <f t="shared" si="4573"/>
        <v>1000</v>
      </c>
      <c r="AE11880" s="14">
        <f t="shared" si="4574"/>
        <v>-1500.5666666666666</v>
      </c>
      <c r="AF11880" s="14">
        <f t="shared" si="4575"/>
        <v>0</v>
      </c>
      <c r="AG11880" s="14" t="e">
        <f t="shared" si="4576"/>
        <v>#DIV/0!</v>
      </c>
      <c r="AH11880" s="14" t="e">
        <f t="shared" si="4577"/>
        <v>#DIV/0!</v>
      </c>
      <c r="AI11880" s="14">
        <f t="shared" si="4578"/>
        <v>1000</v>
      </c>
      <c r="AJ11880" s="3012"/>
    </row>
    <row r="11881" spans="1:36" ht="15.75">
      <c r="A11881" s="3803">
        <v>103</v>
      </c>
      <c r="B11881" s="3791" t="s">
        <v>8596</v>
      </c>
      <c r="C11881" s="3786" t="s">
        <v>66</v>
      </c>
      <c r="D11881" s="3782">
        <v>1</v>
      </c>
      <c r="E11881" s="3804">
        <v>2000</v>
      </c>
      <c r="F11881" s="3782">
        <f t="shared" si="4579"/>
        <v>2000</v>
      </c>
      <c r="G11881" s="3804">
        <v>0</v>
      </c>
      <c r="H11881" s="3782">
        <f t="shared" si="4571"/>
        <v>0</v>
      </c>
      <c r="I11881" s="3805">
        <v>44915</v>
      </c>
      <c r="J11881" s="3798"/>
      <c r="K11881" s="3786"/>
      <c r="L11881" s="3786"/>
      <c r="M11881" s="3806"/>
      <c r="N11881" s="3804"/>
      <c r="O11881" s="3804"/>
      <c r="P11881" s="3804"/>
      <c r="Q11881" s="3786"/>
      <c r="R11881" s="3786"/>
      <c r="S11881" s="3786"/>
      <c r="T11881" s="3786"/>
      <c r="U11881" s="3786"/>
      <c r="V11881" s="3786"/>
      <c r="W11881" s="3786"/>
      <c r="X11881" s="3786"/>
      <c r="Y11881" s="3786"/>
      <c r="Z11881" s="3786"/>
      <c r="AA11881" s="3786"/>
      <c r="AB11881" s="3786"/>
      <c r="AC11881" s="1507">
        <f t="shared" si="4572"/>
        <v>2000</v>
      </c>
      <c r="AD11881" s="1508">
        <f t="shared" si="4573"/>
        <v>2000</v>
      </c>
      <c r="AE11881" s="14">
        <f t="shared" si="4574"/>
        <v>-1500.5666666666666</v>
      </c>
      <c r="AF11881" s="14">
        <f t="shared" si="4575"/>
        <v>0</v>
      </c>
      <c r="AG11881" s="14" t="e">
        <f t="shared" si="4576"/>
        <v>#DIV/0!</v>
      </c>
      <c r="AH11881" s="14" t="e">
        <f t="shared" si="4577"/>
        <v>#DIV/0!</v>
      </c>
      <c r="AI11881" s="14">
        <f t="shared" si="4578"/>
        <v>2000</v>
      </c>
      <c r="AJ11881" s="3012"/>
    </row>
    <row r="11882" spans="1:36" ht="15.75">
      <c r="A11882" s="3803">
        <v>104</v>
      </c>
      <c r="B11882" s="1142" t="s">
        <v>8597</v>
      </c>
      <c r="C11882" s="3012" t="s">
        <v>63</v>
      </c>
      <c r="D11882" s="3782">
        <v>1</v>
      </c>
      <c r="E11882" s="3804"/>
      <c r="F11882" s="3782"/>
      <c r="G11882" s="3804">
        <v>990</v>
      </c>
      <c r="H11882" s="3782">
        <f t="shared" si="4571"/>
        <v>990</v>
      </c>
      <c r="I11882" s="3805">
        <v>44951</v>
      </c>
      <c r="J11882" s="3798"/>
      <c r="K11882" s="3786"/>
      <c r="L11882" s="3786"/>
      <c r="M11882" s="3806"/>
      <c r="N11882" s="3804"/>
      <c r="O11882" s="3804">
        <v>540</v>
      </c>
      <c r="P11882" s="3804">
        <v>180</v>
      </c>
      <c r="Q11882" s="3786"/>
      <c r="R11882" s="3786"/>
      <c r="S11882" s="3786"/>
      <c r="T11882" s="3786"/>
      <c r="U11882" s="3786"/>
      <c r="V11882" s="3786"/>
      <c r="W11882" s="3786"/>
      <c r="X11882" s="3786"/>
      <c r="Y11882" s="3786"/>
      <c r="Z11882" s="3786"/>
      <c r="AA11882" s="3786"/>
      <c r="AB11882" s="3786"/>
      <c r="AC11882" s="1507">
        <f t="shared" si="4572"/>
        <v>270</v>
      </c>
      <c r="AD11882" s="1508">
        <f t="shared" si="4573"/>
        <v>270</v>
      </c>
      <c r="AE11882" s="14">
        <f t="shared" si="4574"/>
        <v>-1500.5666666666666</v>
      </c>
      <c r="AF11882" s="14">
        <f t="shared" si="4575"/>
        <v>240</v>
      </c>
      <c r="AG11882" s="14">
        <f t="shared" si="4576"/>
        <v>1.125</v>
      </c>
      <c r="AH11882" s="14">
        <f t="shared" si="4577"/>
        <v>1501.6916666666666</v>
      </c>
      <c r="AI11882" s="14">
        <f t="shared" si="4578"/>
        <v>360406</v>
      </c>
      <c r="AJ11882" s="3012"/>
    </row>
    <row r="11883" spans="1:36" ht="15.75">
      <c r="A11883" s="3803">
        <v>105</v>
      </c>
      <c r="B11883" s="1142" t="s">
        <v>8598</v>
      </c>
      <c r="C11883" s="3012" t="s">
        <v>63</v>
      </c>
      <c r="D11883" s="3782">
        <v>1</v>
      </c>
      <c r="E11883" s="3804"/>
      <c r="F11883" s="3782"/>
      <c r="G11883" s="3804">
        <v>3000</v>
      </c>
      <c r="H11883" s="3782">
        <f t="shared" si="4571"/>
        <v>3000</v>
      </c>
      <c r="I11883" s="3805">
        <v>44951</v>
      </c>
      <c r="J11883" s="3798"/>
      <c r="K11883" s="3786"/>
      <c r="L11883" s="3786"/>
      <c r="M11883" s="3806"/>
      <c r="N11883" s="3804"/>
      <c r="O11883" s="3804">
        <v>2300</v>
      </c>
      <c r="P11883" s="3804"/>
      <c r="Q11883" s="3786"/>
      <c r="R11883" s="3786"/>
      <c r="S11883" s="3786"/>
      <c r="T11883" s="3786"/>
      <c r="U11883" s="3786"/>
      <c r="V11883" s="3786"/>
      <c r="W11883" s="3786"/>
      <c r="X11883" s="3786"/>
      <c r="Y11883" s="3786"/>
      <c r="Z11883" s="3786"/>
      <c r="AA11883" s="3786"/>
      <c r="AB11883" s="3786"/>
      <c r="AC11883" s="1507">
        <f t="shared" si="4572"/>
        <v>700</v>
      </c>
      <c r="AD11883" s="1508">
        <f t="shared" si="4573"/>
        <v>700</v>
      </c>
      <c r="AE11883" s="14">
        <f t="shared" si="4574"/>
        <v>-1500.5666666666666</v>
      </c>
      <c r="AF11883" s="14">
        <f t="shared" si="4575"/>
        <v>766.66666666666663</v>
      </c>
      <c r="AG11883" s="14">
        <f t="shared" si="4576"/>
        <v>0.91304347826086962</v>
      </c>
      <c r="AH11883" s="14">
        <f t="shared" si="4577"/>
        <v>1501.4797101449274</v>
      </c>
      <c r="AI11883" s="14">
        <f t="shared" si="4578"/>
        <v>1151134.4444444443</v>
      </c>
      <c r="AJ11883" s="3012"/>
    </row>
    <row r="11884" spans="1:36" ht="15.75">
      <c r="A11884" s="3803">
        <v>106</v>
      </c>
      <c r="B11884" s="1142" t="s">
        <v>8599</v>
      </c>
      <c r="C11884" s="3012" t="s">
        <v>63</v>
      </c>
      <c r="D11884" s="3782">
        <v>1</v>
      </c>
      <c r="E11884" s="3804"/>
      <c r="F11884" s="3786"/>
      <c r="G11884" s="3804">
        <v>20000</v>
      </c>
      <c r="H11884" s="3782">
        <f t="shared" si="4571"/>
        <v>20000</v>
      </c>
      <c r="I11884" s="3805">
        <v>44951</v>
      </c>
      <c r="J11884" s="3798"/>
      <c r="K11884" s="3786"/>
      <c r="L11884" s="3786"/>
      <c r="M11884" s="3806"/>
      <c r="N11884" s="3804"/>
      <c r="O11884" s="3804"/>
      <c r="P11884" s="3804"/>
      <c r="Q11884" s="3786"/>
      <c r="R11884" s="3786"/>
      <c r="S11884" s="3786"/>
      <c r="T11884" s="3786"/>
      <c r="U11884" s="3786"/>
      <c r="V11884" s="3786"/>
      <c r="W11884" s="3786"/>
      <c r="X11884" s="3786"/>
      <c r="Y11884" s="3786"/>
      <c r="Z11884" s="3786"/>
      <c r="AA11884" s="3786"/>
      <c r="AB11884" s="3786"/>
      <c r="AC11884" s="1507">
        <f t="shared" si="4572"/>
        <v>20000</v>
      </c>
      <c r="AD11884" s="1508">
        <f t="shared" si="4573"/>
        <v>20000</v>
      </c>
      <c r="AE11884" s="14">
        <f t="shared" si="4574"/>
        <v>-1500.5666666666666</v>
      </c>
      <c r="AF11884" s="14">
        <f t="shared" si="4575"/>
        <v>0</v>
      </c>
      <c r="AG11884" s="14" t="e">
        <f t="shared" si="4576"/>
        <v>#DIV/0!</v>
      </c>
      <c r="AH11884" s="14" t="e">
        <f t="shared" si="4577"/>
        <v>#DIV/0!</v>
      </c>
      <c r="AI11884" s="14">
        <f t="shared" si="4578"/>
        <v>20000</v>
      </c>
      <c r="AJ11884" s="3012"/>
    </row>
    <row r="11885" spans="1:36" ht="15.75">
      <c r="A11885" s="3803">
        <v>107</v>
      </c>
      <c r="B11885" s="1142" t="s">
        <v>8600</v>
      </c>
      <c r="C11885" s="3012" t="s">
        <v>63</v>
      </c>
      <c r="D11885" s="3782">
        <v>1</v>
      </c>
      <c r="E11885" s="3804"/>
      <c r="F11885" s="3786"/>
      <c r="G11885" s="3804">
        <v>6100</v>
      </c>
      <c r="H11885" s="3782">
        <f t="shared" si="4571"/>
        <v>6100</v>
      </c>
      <c r="I11885" s="3805">
        <v>44951</v>
      </c>
      <c r="J11885" s="3798"/>
      <c r="K11885" s="3786"/>
      <c r="L11885" s="3786"/>
      <c r="M11885" s="3806"/>
      <c r="N11885" s="3804"/>
      <c r="O11885" s="3804">
        <v>2000</v>
      </c>
      <c r="P11885" s="3804">
        <v>1400</v>
      </c>
      <c r="Q11885" s="3786"/>
      <c r="R11885" s="3786"/>
      <c r="S11885" s="3786"/>
      <c r="T11885" s="3786"/>
      <c r="U11885" s="3786"/>
      <c r="V11885" s="3786"/>
      <c r="W11885" s="3786"/>
      <c r="X11885" s="3786"/>
      <c r="Y11885" s="3786"/>
      <c r="Z11885" s="3786"/>
      <c r="AA11885" s="3786"/>
      <c r="AB11885" s="3786"/>
      <c r="AC11885" s="1507">
        <f t="shared" si="4572"/>
        <v>2700</v>
      </c>
      <c r="AD11885" s="1508">
        <f t="shared" si="4573"/>
        <v>2700</v>
      </c>
      <c r="AE11885" s="14">
        <f t="shared" si="4574"/>
        <v>-1500.5666666666666</v>
      </c>
      <c r="AF11885" s="14">
        <f t="shared" si="4575"/>
        <v>1133.3333333333333</v>
      </c>
      <c r="AG11885" s="14">
        <f t="shared" si="4576"/>
        <v>2.3823529411764706</v>
      </c>
      <c r="AH11885" s="14">
        <f t="shared" si="4577"/>
        <v>1502.9490196078432</v>
      </c>
      <c r="AI11885" s="14">
        <f t="shared" si="4578"/>
        <v>1703342.222222222</v>
      </c>
      <c r="AJ11885" s="3012"/>
    </row>
    <row r="11886" spans="1:36" ht="15.75">
      <c r="A11886" s="3803">
        <v>109</v>
      </c>
      <c r="B11886" s="1142" t="s">
        <v>8601</v>
      </c>
      <c r="C11886" s="3786" t="s">
        <v>63</v>
      </c>
      <c r="D11886" s="3782">
        <v>1</v>
      </c>
      <c r="E11886" s="3804"/>
      <c r="F11886" s="3786"/>
      <c r="G11886" s="3804">
        <v>4800</v>
      </c>
      <c r="H11886" s="3782">
        <f t="shared" si="4571"/>
        <v>4800</v>
      </c>
      <c r="I11886" s="3805">
        <v>44929</v>
      </c>
      <c r="J11886" s="3798"/>
      <c r="K11886" s="3786"/>
      <c r="L11886" s="3786"/>
      <c r="M11886" s="3806"/>
      <c r="N11886" s="3804">
        <v>800</v>
      </c>
      <c r="O11886" s="3804"/>
      <c r="P11886" s="3804"/>
      <c r="Q11886" s="3786"/>
      <c r="R11886" s="3786"/>
      <c r="S11886" s="3786"/>
      <c r="T11886" s="3786"/>
      <c r="U11886" s="3786"/>
      <c r="V11886" s="3786"/>
      <c r="W11886" s="3786"/>
      <c r="X11886" s="3786"/>
      <c r="Y11886" s="3786"/>
      <c r="Z11886" s="3786"/>
      <c r="AA11886" s="3786"/>
      <c r="AB11886" s="3786"/>
      <c r="AC11886" s="1507">
        <f t="shared" si="4572"/>
        <v>4000</v>
      </c>
      <c r="AD11886" s="1508">
        <f t="shared" si="4573"/>
        <v>4000</v>
      </c>
      <c r="AE11886" s="14">
        <f t="shared" si="4574"/>
        <v>-1500.5666666666666</v>
      </c>
      <c r="AF11886" s="14">
        <f t="shared" si="4575"/>
        <v>266.66666666666669</v>
      </c>
      <c r="AG11886" s="14">
        <f t="shared" si="4576"/>
        <v>14.999999999999998</v>
      </c>
      <c r="AH11886" s="14">
        <f t="shared" si="4577"/>
        <v>1515.5666666666666</v>
      </c>
      <c r="AI11886" s="14">
        <f t="shared" si="4578"/>
        <v>404151.11111111112</v>
      </c>
      <c r="AJ11886" s="3012"/>
    </row>
    <row r="11887" spans="1:36" ht="15.75">
      <c r="A11887" s="3803">
        <v>110</v>
      </c>
      <c r="B11887" s="1142" t="s">
        <v>8602</v>
      </c>
      <c r="C11887" s="3786" t="s">
        <v>63</v>
      </c>
      <c r="D11887" s="3782">
        <v>6.57</v>
      </c>
      <c r="E11887" s="3804"/>
      <c r="F11887" s="3786"/>
      <c r="G11887" s="3804">
        <v>3000</v>
      </c>
      <c r="H11887" s="3782">
        <f t="shared" si="4571"/>
        <v>19710</v>
      </c>
      <c r="I11887" s="3805">
        <v>44929</v>
      </c>
      <c r="J11887" s="3798"/>
      <c r="K11887" s="3786"/>
      <c r="L11887" s="3786"/>
      <c r="M11887" s="3806"/>
      <c r="N11887" s="3804">
        <v>680</v>
      </c>
      <c r="O11887" s="3804">
        <v>290</v>
      </c>
      <c r="P11887" s="3804">
        <v>100</v>
      </c>
      <c r="Q11887" s="3786"/>
      <c r="R11887" s="3786"/>
      <c r="S11887" s="3786"/>
      <c r="T11887" s="3786"/>
      <c r="U11887" s="3786"/>
      <c r="V11887" s="3786"/>
      <c r="W11887" s="3786"/>
      <c r="X11887" s="3786"/>
      <c r="Y11887" s="3786"/>
      <c r="Z11887" s="3786"/>
      <c r="AA11887" s="3786"/>
      <c r="AB11887" s="3786"/>
      <c r="AC11887" s="1507">
        <f t="shared" si="4572"/>
        <v>1930</v>
      </c>
      <c r="AD11887" s="1508">
        <f t="shared" si="4573"/>
        <v>12680.1</v>
      </c>
      <c r="AE11887" s="14">
        <f t="shared" si="4574"/>
        <v>-1500.5666666666666</v>
      </c>
      <c r="AF11887" s="14">
        <f t="shared" si="4575"/>
        <v>356.66666666666669</v>
      </c>
      <c r="AG11887" s="14">
        <f t="shared" si="4576"/>
        <v>5.4112149532710276</v>
      </c>
      <c r="AH11887" s="14">
        <f t="shared" si="4577"/>
        <v>1505.9778816199375</v>
      </c>
      <c r="AI11887" s="14">
        <f t="shared" si="4578"/>
        <v>537132.11111111112</v>
      </c>
      <c r="AJ11887" s="3012"/>
    </row>
    <row r="11888" spans="1:36" ht="15.75">
      <c r="A11888" s="3803">
        <v>111</v>
      </c>
      <c r="B11888" s="1142" t="s">
        <v>8603</v>
      </c>
      <c r="C11888" s="3786" t="s">
        <v>63</v>
      </c>
      <c r="D11888" s="3782">
        <v>1</v>
      </c>
      <c r="E11888" s="3804"/>
      <c r="F11888" s="3786"/>
      <c r="G11888" s="3804">
        <v>800</v>
      </c>
      <c r="H11888" s="3782">
        <f t="shared" si="4571"/>
        <v>800</v>
      </c>
      <c r="I11888" s="3805">
        <v>44929</v>
      </c>
      <c r="J11888" s="3798"/>
      <c r="K11888" s="3786"/>
      <c r="L11888" s="3786"/>
      <c r="M11888" s="3806"/>
      <c r="N11888" s="3804"/>
      <c r="O11888" s="3804"/>
      <c r="P11888" s="3804"/>
      <c r="Q11888" s="3786"/>
      <c r="R11888" s="3786"/>
      <c r="S11888" s="3786"/>
      <c r="T11888" s="3786"/>
      <c r="U11888" s="3786"/>
      <c r="V11888" s="3786"/>
      <c r="W11888" s="3786"/>
      <c r="X11888" s="3786"/>
      <c r="Y11888" s="3786"/>
      <c r="Z11888" s="3786"/>
      <c r="AA11888" s="3786"/>
      <c r="AB11888" s="3786"/>
      <c r="AC11888" s="1507">
        <f t="shared" si="4572"/>
        <v>800</v>
      </c>
      <c r="AD11888" s="1508">
        <f t="shared" si="4573"/>
        <v>800</v>
      </c>
      <c r="AE11888" s="14">
        <f t="shared" si="4574"/>
        <v>-1500.5666666666666</v>
      </c>
      <c r="AF11888" s="14">
        <f t="shared" si="4575"/>
        <v>0</v>
      </c>
      <c r="AG11888" s="14" t="e">
        <f t="shared" si="4576"/>
        <v>#DIV/0!</v>
      </c>
      <c r="AH11888" s="14" t="e">
        <f t="shared" si="4577"/>
        <v>#DIV/0!</v>
      </c>
      <c r="AI11888" s="14">
        <f t="shared" si="4578"/>
        <v>800</v>
      </c>
      <c r="AJ11888" s="3012"/>
    </row>
    <row r="11889" spans="1:36" ht="15.75">
      <c r="A11889" s="3803">
        <v>112</v>
      </c>
      <c r="B11889" s="1142" t="s">
        <v>8604</v>
      </c>
      <c r="C11889" s="3786" t="s">
        <v>63</v>
      </c>
      <c r="D11889" s="3782">
        <v>1</v>
      </c>
      <c r="E11889" s="3804"/>
      <c r="F11889" s="3786"/>
      <c r="G11889" s="3804">
        <v>800</v>
      </c>
      <c r="H11889" s="3782">
        <f t="shared" si="4571"/>
        <v>800</v>
      </c>
      <c r="I11889" s="3805">
        <v>44929</v>
      </c>
      <c r="J11889" s="3798"/>
      <c r="K11889" s="3786"/>
      <c r="L11889" s="3786"/>
      <c r="M11889" s="3806"/>
      <c r="N11889" s="3804"/>
      <c r="O11889" s="3804"/>
      <c r="P11889" s="3804"/>
      <c r="Q11889" s="3786"/>
      <c r="R11889" s="3786"/>
      <c r="S11889" s="3786"/>
      <c r="T11889" s="3786"/>
      <c r="U11889" s="3786"/>
      <c r="V11889" s="3786"/>
      <c r="W11889" s="3786"/>
      <c r="X11889" s="3786"/>
      <c r="Y11889" s="3786"/>
      <c r="Z11889" s="3786"/>
      <c r="AA11889" s="3786"/>
      <c r="AB11889" s="3786"/>
      <c r="AC11889" s="1507">
        <f t="shared" si="4572"/>
        <v>800</v>
      </c>
      <c r="AD11889" s="1508">
        <f t="shared" si="4573"/>
        <v>800</v>
      </c>
      <c r="AE11889" s="14">
        <f t="shared" si="4574"/>
        <v>-1500.5666666666666</v>
      </c>
      <c r="AF11889" s="14">
        <f t="shared" si="4575"/>
        <v>0</v>
      </c>
      <c r="AG11889" s="14" t="e">
        <f t="shared" si="4576"/>
        <v>#DIV/0!</v>
      </c>
      <c r="AH11889" s="14" t="e">
        <f t="shared" si="4577"/>
        <v>#DIV/0!</v>
      </c>
      <c r="AI11889" s="14">
        <f t="shared" si="4578"/>
        <v>800</v>
      </c>
      <c r="AJ11889" s="3012"/>
    </row>
    <row r="11890" spans="1:36" ht="15.75">
      <c r="A11890" s="3803">
        <v>113</v>
      </c>
      <c r="B11890" s="1142" t="s">
        <v>8605</v>
      </c>
      <c r="C11890" s="3786" t="s">
        <v>63</v>
      </c>
      <c r="D11890" s="3782">
        <v>1</v>
      </c>
      <c r="E11890" s="3804"/>
      <c r="F11890" s="3786"/>
      <c r="G11890" s="3804">
        <v>1500</v>
      </c>
      <c r="H11890" s="3782">
        <f t="shared" ref="H11890:H11902" si="4580">G11890*D11890</f>
        <v>1500</v>
      </c>
      <c r="I11890" s="3805">
        <v>44929</v>
      </c>
      <c r="J11890" s="3798"/>
      <c r="K11890" s="3786"/>
      <c r="L11890" s="3786"/>
      <c r="M11890" s="3806"/>
      <c r="N11890" s="3804">
        <v>60</v>
      </c>
      <c r="O11890" s="3804">
        <v>165</v>
      </c>
      <c r="P11890" s="3804">
        <v>20</v>
      </c>
      <c r="Q11890" s="3786"/>
      <c r="R11890" s="3786"/>
      <c r="S11890" s="3786"/>
      <c r="T11890" s="3786"/>
      <c r="U11890" s="3786"/>
      <c r="V11890" s="3786"/>
      <c r="W11890" s="3786"/>
      <c r="X11890" s="3786"/>
      <c r="Y11890" s="3786"/>
      <c r="Z11890" s="3786"/>
      <c r="AA11890" s="3786"/>
      <c r="AB11890" s="3786"/>
      <c r="AC11890" s="1507">
        <f t="shared" si="4572"/>
        <v>1255</v>
      </c>
      <c r="AD11890" s="1508">
        <f t="shared" si="4573"/>
        <v>1255</v>
      </c>
      <c r="AE11890" s="14">
        <f t="shared" si="4574"/>
        <v>-1500.5666666666666</v>
      </c>
      <c r="AF11890" s="14">
        <f t="shared" si="4575"/>
        <v>81.666666666666671</v>
      </c>
      <c r="AG11890" s="14">
        <f t="shared" si="4576"/>
        <v>15.36734693877551</v>
      </c>
      <c r="AH11890" s="14">
        <f t="shared" si="4577"/>
        <v>1515.934013605442</v>
      </c>
      <c r="AI11890" s="14">
        <f t="shared" si="4578"/>
        <v>123801.27777777778</v>
      </c>
      <c r="AJ11890" s="3012"/>
    </row>
    <row r="11891" spans="1:36" ht="15.75">
      <c r="A11891" s="3803">
        <v>114</v>
      </c>
      <c r="B11891" s="1142" t="s">
        <v>9171</v>
      </c>
      <c r="C11891" s="3012" t="s">
        <v>63</v>
      </c>
      <c r="D11891" s="3782">
        <v>21.95</v>
      </c>
      <c r="E11891" s="3804"/>
      <c r="F11891" s="3786"/>
      <c r="G11891" s="3804">
        <v>3600</v>
      </c>
      <c r="H11891" s="3782">
        <f t="shared" si="4580"/>
        <v>79020</v>
      </c>
      <c r="I11891" s="3805">
        <v>44973</v>
      </c>
      <c r="J11891" s="3798">
        <v>45108</v>
      </c>
      <c r="K11891" s="3786"/>
      <c r="L11891" s="3786"/>
      <c r="M11891" s="3806"/>
      <c r="N11891" s="3804"/>
      <c r="O11891" s="3804">
        <v>600</v>
      </c>
      <c r="P11891" s="3804">
        <v>700</v>
      </c>
      <c r="Q11891" s="3786"/>
      <c r="R11891" s="3786"/>
      <c r="S11891" s="3786"/>
      <c r="T11891" s="3786"/>
      <c r="U11891" s="3786"/>
      <c r="V11891" s="3786"/>
      <c r="W11891" s="3786"/>
      <c r="X11891" s="3786"/>
      <c r="Y11891" s="3786"/>
      <c r="Z11891" s="3786"/>
      <c r="AA11891" s="3786"/>
      <c r="AB11891" s="3786"/>
      <c r="AC11891" s="1507">
        <f t="shared" si="4572"/>
        <v>2300</v>
      </c>
      <c r="AD11891" s="1508">
        <f t="shared" si="4573"/>
        <v>50485</v>
      </c>
      <c r="AE11891" s="14">
        <f t="shared" si="4574"/>
        <v>3.0333333333333332</v>
      </c>
      <c r="AF11891" s="14">
        <f t="shared" si="4575"/>
        <v>433.33333333333331</v>
      </c>
      <c r="AG11891" s="14">
        <f t="shared" si="4576"/>
        <v>5.3076923076923075</v>
      </c>
      <c r="AH11891" s="14">
        <f t="shared" si="4577"/>
        <v>2.2743589743589743</v>
      </c>
      <c r="AI11891" s="14">
        <f t="shared" si="4578"/>
        <v>985.55555555555566</v>
      </c>
      <c r="AJ11891" s="3012"/>
    </row>
    <row r="11892" spans="1:36" ht="15.75">
      <c r="A11892" s="3803">
        <v>115</v>
      </c>
      <c r="B11892" s="1142" t="s">
        <v>9172</v>
      </c>
      <c r="C11892" s="3012" t="s">
        <v>262</v>
      </c>
      <c r="D11892" s="3782">
        <v>46.63</v>
      </c>
      <c r="E11892" s="3804"/>
      <c r="F11892" s="3786"/>
      <c r="G11892" s="3804">
        <v>360</v>
      </c>
      <c r="H11892" s="3782">
        <f t="shared" si="4580"/>
        <v>16786.8</v>
      </c>
      <c r="I11892" s="3805">
        <v>44973</v>
      </c>
      <c r="J11892" s="3798">
        <v>45078</v>
      </c>
      <c r="K11892" s="3786"/>
      <c r="L11892" s="3786"/>
      <c r="M11892" s="3806"/>
      <c r="N11892" s="3804"/>
      <c r="O11892" s="3804">
        <v>120</v>
      </c>
      <c r="P11892" s="3804">
        <v>60</v>
      </c>
      <c r="Q11892" s="3786"/>
      <c r="R11892" s="3786"/>
      <c r="S11892" s="3786"/>
      <c r="T11892" s="3786"/>
      <c r="U11892" s="3786"/>
      <c r="V11892" s="3786"/>
      <c r="W11892" s="3786"/>
      <c r="X11892" s="3786"/>
      <c r="Y11892" s="3786"/>
      <c r="Z11892" s="3786"/>
      <c r="AA11892" s="3786"/>
      <c r="AB11892" s="3786"/>
      <c r="AC11892" s="1507">
        <f t="shared" si="4572"/>
        <v>180</v>
      </c>
      <c r="AD11892" s="1508">
        <f t="shared" si="4573"/>
        <v>8393.4</v>
      </c>
      <c r="AE11892" s="14">
        <f t="shared" si="4574"/>
        <v>2.0333333333333332</v>
      </c>
      <c r="AF11892" s="14">
        <f t="shared" si="4575"/>
        <v>60</v>
      </c>
      <c r="AG11892" s="14">
        <f t="shared" si="4576"/>
        <v>3</v>
      </c>
      <c r="AH11892" s="14">
        <f t="shared" si="4577"/>
        <v>0.96666666666666679</v>
      </c>
      <c r="AI11892" s="14">
        <f t="shared" si="4578"/>
        <v>58</v>
      </c>
      <c r="AJ11892" s="3012"/>
    </row>
    <row r="11893" spans="1:36" ht="15.75">
      <c r="A11893" s="3803">
        <v>116</v>
      </c>
      <c r="B11893" s="1142" t="s">
        <v>9173</v>
      </c>
      <c r="C11893" s="3012" t="s">
        <v>63</v>
      </c>
      <c r="D11893" s="3782">
        <v>28.33</v>
      </c>
      <c r="E11893" s="3804"/>
      <c r="F11893" s="3786"/>
      <c r="G11893" s="3804">
        <v>2100</v>
      </c>
      <c r="H11893" s="3782">
        <f t="shared" si="4580"/>
        <v>59493</v>
      </c>
      <c r="I11893" s="3805">
        <v>44973</v>
      </c>
      <c r="J11893" s="3798">
        <v>45078</v>
      </c>
      <c r="K11893" s="3786"/>
      <c r="L11893" s="3786"/>
      <c r="M11893" s="3806"/>
      <c r="N11893" s="3804"/>
      <c r="O11893" s="3804"/>
      <c r="P11893" s="3804">
        <v>400</v>
      </c>
      <c r="Q11893" s="3786"/>
      <c r="R11893" s="3786"/>
      <c r="S11893" s="3786"/>
      <c r="T11893" s="3786"/>
      <c r="U11893" s="3786"/>
      <c r="V11893" s="3786"/>
      <c r="W11893" s="3786"/>
      <c r="X11893" s="3786"/>
      <c r="Y11893" s="3786"/>
      <c r="Z11893" s="3786"/>
      <c r="AA11893" s="3786"/>
      <c r="AB11893" s="3786"/>
      <c r="AC11893" s="1507">
        <f t="shared" si="4572"/>
        <v>1700</v>
      </c>
      <c r="AD11893" s="1508">
        <f t="shared" si="4573"/>
        <v>48161</v>
      </c>
      <c r="AE11893" s="14">
        <f t="shared" si="4574"/>
        <v>2.0333333333333332</v>
      </c>
      <c r="AF11893" s="14">
        <f t="shared" si="4575"/>
        <v>133.33333333333334</v>
      </c>
      <c r="AG11893" s="14">
        <f t="shared" si="4576"/>
        <v>12.749999999999998</v>
      </c>
      <c r="AH11893" s="14">
        <f t="shared" si="4577"/>
        <v>10.716666666666665</v>
      </c>
      <c r="AI11893" s="14">
        <f t="shared" si="4578"/>
        <v>1428.8888888888889</v>
      </c>
      <c r="AJ11893" s="3012"/>
    </row>
    <row r="11894" spans="1:36" ht="15.75">
      <c r="A11894" s="3803">
        <v>117</v>
      </c>
      <c r="B11894" s="1142" t="s">
        <v>9174</v>
      </c>
      <c r="C11894" s="3012" t="s">
        <v>63</v>
      </c>
      <c r="D11894" s="3782">
        <v>0.66</v>
      </c>
      <c r="E11894" s="3804"/>
      <c r="F11894" s="3786"/>
      <c r="G11894" s="3804">
        <v>3000</v>
      </c>
      <c r="H11894" s="3782">
        <f t="shared" si="4580"/>
        <v>1980</v>
      </c>
      <c r="I11894" s="3805">
        <v>44964</v>
      </c>
      <c r="J11894" s="3798"/>
      <c r="K11894" s="3786"/>
      <c r="L11894" s="3786"/>
      <c r="M11894" s="3806"/>
      <c r="N11894" s="3804"/>
      <c r="O11894" s="3804">
        <v>800</v>
      </c>
      <c r="P11894" s="3804">
        <v>330</v>
      </c>
      <c r="Q11894" s="3786"/>
      <c r="R11894" s="3786"/>
      <c r="S11894" s="3786"/>
      <c r="T11894" s="3786"/>
      <c r="U11894" s="3786"/>
      <c r="V11894" s="3786"/>
      <c r="W11894" s="3786"/>
      <c r="X11894" s="3786"/>
      <c r="Y11894" s="3786"/>
      <c r="Z11894" s="3786"/>
      <c r="AA11894" s="3786"/>
      <c r="AB11894" s="3786"/>
      <c r="AC11894" s="1507">
        <f t="shared" si="4572"/>
        <v>1870</v>
      </c>
      <c r="AD11894" s="1508">
        <f t="shared" si="4573"/>
        <v>1234.2</v>
      </c>
      <c r="AE11894" s="14">
        <f t="shared" si="4574"/>
        <v>-1500.5666666666666</v>
      </c>
      <c r="AF11894" s="14">
        <f t="shared" si="4575"/>
        <v>376.66666666666669</v>
      </c>
      <c r="AG11894" s="14">
        <f t="shared" si="4576"/>
        <v>4.9646017699115044</v>
      </c>
      <c r="AH11894" s="14">
        <f t="shared" si="4577"/>
        <v>1505.5312684365781</v>
      </c>
      <c r="AI11894" s="14">
        <f t="shared" si="4578"/>
        <v>567083.4444444445</v>
      </c>
      <c r="AJ11894" s="3012"/>
    </row>
    <row r="11895" spans="1:36" ht="15.75">
      <c r="A11895" s="3803">
        <v>118</v>
      </c>
      <c r="B11895" s="1142" t="s">
        <v>9175</v>
      </c>
      <c r="C11895" s="3012" t="s">
        <v>63</v>
      </c>
      <c r="D11895" s="3782">
        <v>1</v>
      </c>
      <c r="E11895" s="3804"/>
      <c r="F11895" s="3786"/>
      <c r="G11895" s="3804">
        <v>1000</v>
      </c>
      <c r="H11895" s="3782">
        <f t="shared" si="4580"/>
        <v>1000</v>
      </c>
      <c r="I11895" s="3805">
        <v>44964</v>
      </c>
      <c r="J11895" s="3798">
        <v>45717</v>
      </c>
      <c r="K11895" s="3786"/>
      <c r="L11895" s="3786"/>
      <c r="M11895" s="3806"/>
      <c r="N11895" s="3804"/>
      <c r="O11895" s="3804">
        <v>170</v>
      </c>
      <c r="P11895" s="3804">
        <v>20</v>
      </c>
      <c r="Q11895" s="3786"/>
      <c r="R11895" s="3786"/>
      <c r="S11895" s="3786"/>
      <c r="T11895" s="3786"/>
      <c r="U11895" s="3786"/>
      <c r="V11895" s="3786"/>
      <c r="W11895" s="3786"/>
      <c r="X11895" s="3786"/>
      <c r="Y11895" s="3786"/>
      <c r="Z11895" s="3786"/>
      <c r="AA11895" s="3786"/>
      <c r="AB11895" s="3786"/>
      <c r="AC11895" s="1507">
        <f t="shared" si="4572"/>
        <v>810</v>
      </c>
      <c r="AD11895" s="1508">
        <f t="shared" si="4573"/>
        <v>810</v>
      </c>
      <c r="AE11895" s="14">
        <f t="shared" si="4574"/>
        <v>23.333333333333332</v>
      </c>
      <c r="AF11895" s="14">
        <f t="shared" si="4575"/>
        <v>63.333333333333336</v>
      </c>
      <c r="AG11895" s="14">
        <f t="shared" si="4576"/>
        <v>12.789473684210526</v>
      </c>
      <c r="AH11895" s="14">
        <f t="shared" si="4577"/>
        <v>-10.543859649122806</v>
      </c>
      <c r="AI11895" s="14">
        <f t="shared" si="4578"/>
        <v>-667.77777777777783</v>
      </c>
      <c r="AJ11895" s="3012"/>
    </row>
    <row r="11896" spans="1:36" ht="15.75">
      <c r="A11896" s="3803">
        <v>119</v>
      </c>
      <c r="B11896" s="1142" t="s">
        <v>9176</v>
      </c>
      <c r="C11896" s="3012" t="s">
        <v>63</v>
      </c>
      <c r="D11896" s="3782">
        <v>1</v>
      </c>
      <c r="E11896" s="3804"/>
      <c r="F11896" s="3786"/>
      <c r="G11896" s="3804">
        <v>2000</v>
      </c>
      <c r="H11896" s="3782">
        <f t="shared" si="4580"/>
        <v>2000</v>
      </c>
      <c r="I11896" s="3805">
        <v>44964</v>
      </c>
      <c r="J11896" s="3798"/>
      <c r="K11896" s="3786"/>
      <c r="L11896" s="3786"/>
      <c r="M11896" s="3806"/>
      <c r="N11896" s="3804"/>
      <c r="O11896" s="3804">
        <v>800</v>
      </c>
      <c r="P11896" s="3804">
        <v>735</v>
      </c>
      <c r="Q11896" s="3786"/>
      <c r="R11896" s="3786"/>
      <c r="S11896" s="3786"/>
      <c r="T11896" s="3786"/>
      <c r="U11896" s="3786"/>
      <c r="V11896" s="3786"/>
      <c r="W11896" s="3786"/>
      <c r="X11896" s="3786"/>
      <c r="Y11896" s="3786"/>
      <c r="Z11896" s="3786"/>
      <c r="AA11896" s="3786"/>
      <c r="AB11896" s="3786"/>
      <c r="AC11896" s="1507">
        <f t="shared" si="4572"/>
        <v>465</v>
      </c>
      <c r="AD11896" s="1508">
        <f t="shared" si="4573"/>
        <v>465</v>
      </c>
      <c r="AE11896" s="14">
        <f t="shared" si="4574"/>
        <v>-1500.5666666666666</v>
      </c>
      <c r="AF11896" s="14">
        <f t="shared" si="4575"/>
        <v>511.66666666666669</v>
      </c>
      <c r="AG11896" s="14">
        <f t="shared" si="4576"/>
        <v>0.90879478827361559</v>
      </c>
      <c r="AH11896" s="14">
        <f t="shared" si="4577"/>
        <v>1501.4754614549402</v>
      </c>
      <c r="AI11896" s="14">
        <f t="shared" si="4578"/>
        <v>768254.9444444445</v>
      </c>
      <c r="AJ11896" s="3012"/>
    </row>
    <row r="11897" spans="1:36" ht="15.75">
      <c r="A11897" s="3803"/>
      <c r="B11897" s="1142" t="s">
        <v>9780</v>
      </c>
      <c r="C11897" s="3012" t="s">
        <v>66</v>
      </c>
      <c r="D11897" s="3014">
        <v>1</v>
      </c>
      <c r="E11897" s="3014"/>
      <c r="F11897" s="3786"/>
      <c r="G11897" s="3804">
        <v>1</v>
      </c>
      <c r="H11897" s="3782">
        <f t="shared" si="4580"/>
        <v>1</v>
      </c>
      <c r="I11897" s="3805">
        <v>45001</v>
      </c>
      <c r="J11897" s="3798"/>
      <c r="K11897" s="3786"/>
      <c r="L11897" s="3786"/>
      <c r="M11897" s="3806"/>
      <c r="N11897" s="3804"/>
      <c r="O11897" s="3804"/>
      <c r="P11897" s="3804"/>
      <c r="Q11897" s="3786"/>
      <c r="R11897" s="3786"/>
      <c r="S11897" s="3786"/>
      <c r="T11897" s="3786"/>
      <c r="U11897" s="3786"/>
      <c r="V11897" s="3786"/>
      <c r="W11897" s="3786"/>
      <c r="X11897" s="3786"/>
      <c r="Y11897" s="3786"/>
      <c r="Z11897" s="3786"/>
      <c r="AA11897" s="3786"/>
      <c r="AB11897" s="3786"/>
      <c r="AC11897" s="1507">
        <f t="shared" si="4572"/>
        <v>1</v>
      </c>
      <c r="AD11897" s="1508">
        <f t="shared" si="4573"/>
        <v>1</v>
      </c>
      <c r="AE11897" s="14">
        <f t="shared" si="4574"/>
        <v>-1500.5666666666666</v>
      </c>
      <c r="AF11897" s="14">
        <f t="shared" si="4575"/>
        <v>0</v>
      </c>
      <c r="AG11897" s="14" t="e">
        <f t="shared" si="4576"/>
        <v>#DIV/0!</v>
      </c>
      <c r="AH11897" s="14" t="e">
        <f t="shared" si="4577"/>
        <v>#DIV/0!</v>
      </c>
      <c r="AI11897" s="14">
        <f t="shared" si="4578"/>
        <v>1</v>
      </c>
      <c r="AJ11897" s="3012"/>
    </row>
    <row r="11898" spans="1:36" ht="15.75">
      <c r="A11898" s="3803"/>
      <c r="B11898" s="1142" t="s">
        <v>9839</v>
      </c>
      <c r="C11898" s="3012" t="s">
        <v>66</v>
      </c>
      <c r="D11898" s="3014">
        <v>1</v>
      </c>
      <c r="E11898" s="3014"/>
      <c r="F11898" s="3786"/>
      <c r="G11898" s="3804">
        <v>1</v>
      </c>
      <c r="H11898" s="3782">
        <f t="shared" si="4580"/>
        <v>1</v>
      </c>
      <c r="I11898" s="3805">
        <v>45001</v>
      </c>
      <c r="J11898" s="3798"/>
      <c r="K11898" s="3786"/>
      <c r="L11898" s="3786"/>
      <c r="M11898" s="3806"/>
      <c r="N11898" s="3804"/>
      <c r="O11898" s="3804"/>
      <c r="P11898" s="3804"/>
      <c r="Q11898" s="3786"/>
      <c r="R11898" s="3786"/>
      <c r="S11898" s="3786"/>
      <c r="T11898" s="3786"/>
      <c r="U11898" s="3786"/>
      <c r="V11898" s="3786"/>
      <c r="W11898" s="3786"/>
      <c r="X11898" s="3786"/>
      <c r="Y11898" s="3786"/>
      <c r="Z11898" s="3786"/>
      <c r="AA11898" s="3786"/>
      <c r="AB11898" s="3786"/>
      <c r="AC11898" s="1507">
        <f t="shared" si="4572"/>
        <v>1</v>
      </c>
      <c r="AD11898" s="1508">
        <f t="shared" si="4573"/>
        <v>1</v>
      </c>
      <c r="AE11898" s="14">
        <f t="shared" si="4574"/>
        <v>-1500.5666666666666</v>
      </c>
      <c r="AF11898" s="14">
        <f t="shared" si="4575"/>
        <v>0</v>
      </c>
      <c r="AG11898" s="14" t="e">
        <f t="shared" si="4576"/>
        <v>#DIV/0!</v>
      </c>
      <c r="AH11898" s="14" t="e">
        <f t="shared" si="4577"/>
        <v>#DIV/0!</v>
      </c>
      <c r="AI11898" s="14">
        <f t="shared" si="4578"/>
        <v>1</v>
      </c>
      <c r="AJ11898" s="3012"/>
    </row>
    <row r="11899" spans="1:36" ht="15.75">
      <c r="A11899" s="3803"/>
      <c r="B11899" s="1142" t="s">
        <v>9630</v>
      </c>
      <c r="C11899" s="3012" t="s">
        <v>66</v>
      </c>
      <c r="D11899" s="3014">
        <v>1</v>
      </c>
      <c r="E11899" s="3014"/>
      <c r="F11899" s="3786"/>
      <c r="G11899" s="3804">
        <v>1</v>
      </c>
      <c r="H11899" s="3782">
        <f t="shared" si="4580"/>
        <v>1</v>
      </c>
      <c r="I11899" s="3805">
        <v>45001</v>
      </c>
      <c r="J11899" s="3798"/>
      <c r="K11899" s="3786"/>
      <c r="L11899" s="3786"/>
      <c r="M11899" s="3806"/>
      <c r="N11899" s="3804"/>
      <c r="O11899" s="3804"/>
      <c r="P11899" s="3804"/>
      <c r="Q11899" s="3786"/>
      <c r="R11899" s="3786"/>
      <c r="S11899" s="3786"/>
      <c r="T11899" s="3786"/>
      <c r="U11899" s="3786"/>
      <c r="V11899" s="3786"/>
      <c r="W11899" s="3786"/>
      <c r="X11899" s="3786"/>
      <c r="Y11899" s="3786"/>
      <c r="Z11899" s="3786"/>
      <c r="AA11899" s="3786"/>
      <c r="AB11899" s="3786"/>
      <c r="AC11899" s="1507">
        <f t="shared" si="4572"/>
        <v>1</v>
      </c>
      <c r="AD11899" s="1508">
        <f t="shared" si="4573"/>
        <v>1</v>
      </c>
      <c r="AE11899" s="14">
        <f t="shared" si="4574"/>
        <v>-1500.5666666666666</v>
      </c>
      <c r="AF11899" s="14">
        <f t="shared" si="4575"/>
        <v>0</v>
      </c>
      <c r="AG11899" s="14" t="e">
        <f t="shared" si="4576"/>
        <v>#DIV/0!</v>
      </c>
      <c r="AH11899" s="14" t="e">
        <f t="shared" si="4577"/>
        <v>#DIV/0!</v>
      </c>
      <c r="AI11899" s="14">
        <f t="shared" si="4578"/>
        <v>1</v>
      </c>
      <c r="AJ11899" s="3012"/>
    </row>
    <row r="11900" spans="1:36" ht="15.75">
      <c r="A11900" s="3803"/>
      <c r="B11900" s="1142" t="s">
        <v>10176</v>
      </c>
      <c r="C11900" s="3012" t="s">
        <v>66</v>
      </c>
      <c r="D11900" s="3014">
        <v>1</v>
      </c>
      <c r="E11900" s="3014"/>
      <c r="F11900" s="3786"/>
      <c r="G11900" s="3804">
        <v>2025</v>
      </c>
      <c r="H11900" s="3782">
        <f t="shared" si="4580"/>
        <v>2025</v>
      </c>
      <c r="I11900" s="3805">
        <v>45001</v>
      </c>
      <c r="J11900" s="3798"/>
      <c r="K11900" s="3786"/>
      <c r="L11900" s="3786"/>
      <c r="M11900" s="3806"/>
      <c r="N11900" s="3804"/>
      <c r="O11900" s="3804"/>
      <c r="P11900" s="3804"/>
      <c r="Q11900" s="3786"/>
      <c r="R11900" s="3786"/>
      <c r="S11900" s="3786"/>
      <c r="T11900" s="3786"/>
      <c r="U11900" s="3786"/>
      <c r="V11900" s="3786"/>
      <c r="W11900" s="3786"/>
      <c r="X11900" s="3786"/>
      <c r="Y11900" s="3786"/>
      <c r="Z11900" s="3786"/>
      <c r="AA11900" s="3786"/>
      <c r="AB11900" s="3786"/>
      <c r="AC11900" s="1507">
        <f t="shared" si="4572"/>
        <v>2025</v>
      </c>
      <c r="AD11900" s="1508">
        <f t="shared" si="4573"/>
        <v>2025</v>
      </c>
      <c r="AE11900" s="14">
        <f t="shared" si="4574"/>
        <v>-1500.5666666666666</v>
      </c>
      <c r="AF11900" s="14">
        <f t="shared" si="4575"/>
        <v>0</v>
      </c>
      <c r="AG11900" s="14" t="e">
        <f t="shared" si="4576"/>
        <v>#DIV/0!</v>
      </c>
      <c r="AH11900" s="14" t="e">
        <f t="shared" si="4577"/>
        <v>#DIV/0!</v>
      </c>
      <c r="AI11900" s="14">
        <f t="shared" si="4578"/>
        <v>2025</v>
      </c>
      <c r="AJ11900" s="3012"/>
    </row>
    <row r="11901" spans="1:36" ht="15.75">
      <c r="A11901" s="3803"/>
      <c r="B11901" s="1142" t="s">
        <v>10177</v>
      </c>
      <c r="C11901" s="3012" t="s">
        <v>66</v>
      </c>
      <c r="D11901" s="3014">
        <v>1</v>
      </c>
      <c r="E11901" s="3014"/>
      <c r="F11901" s="3786"/>
      <c r="G11901" s="3804">
        <v>100</v>
      </c>
      <c r="H11901" s="3782">
        <f t="shared" si="4580"/>
        <v>100</v>
      </c>
      <c r="I11901" s="3805">
        <v>45001</v>
      </c>
      <c r="J11901" s="3798"/>
      <c r="K11901" s="3786"/>
      <c r="L11901" s="3786"/>
      <c r="M11901" s="3806"/>
      <c r="N11901" s="3804"/>
      <c r="O11901" s="3804"/>
      <c r="P11901" s="3804"/>
      <c r="Q11901" s="3786"/>
      <c r="R11901" s="3786"/>
      <c r="S11901" s="3786"/>
      <c r="T11901" s="3786"/>
      <c r="U11901" s="3786"/>
      <c r="V11901" s="3786"/>
      <c r="W11901" s="3786"/>
      <c r="X11901" s="3786"/>
      <c r="Y11901" s="3786"/>
      <c r="Z11901" s="3786"/>
      <c r="AA11901" s="3786"/>
      <c r="AB11901" s="3786"/>
      <c r="AC11901" s="1507">
        <f t="shared" si="4572"/>
        <v>100</v>
      </c>
      <c r="AD11901" s="1508">
        <f t="shared" si="4573"/>
        <v>100</v>
      </c>
      <c r="AE11901" s="14">
        <f t="shared" si="4574"/>
        <v>-1500.5666666666666</v>
      </c>
      <c r="AF11901" s="14">
        <f t="shared" si="4575"/>
        <v>0</v>
      </c>
      <c r="AG11901" s="14" t="e">
        <f t="shared" si="4576"/>
        <v>#DIV/0!</v>
      </c>
      <c r="AH11901" s="14" t="e">
        <f t="shared" si="4577"/>
        <v>#DIV/0!</v>
      </c>
      <c r="AI11901" s="14">
        <f t="shared" si="4578"/>
        <v>100</v>
      </c>
      <c r="AJ11901" s="3012"/>
    </row>
    <row r="11902" spans="1:36" ht="15.75">
      <c r="A11902" s="3803"/>
      <c r="B11902" s="1142" t="s">
        <v>10178</v>
      </c>
      <c r="C11902" s="3012" t="s">
        <v>66</v>
      </c>
      <c r="D11902" s="3012">
        <v>0</v>
      </c>
      <c r="E11902" s="3014">
        <v>1</v>
      </c>
      <c r="F11902" s="3786"/>
      <c r="G11902" s="3804">
        <v>14</v>
      </c>
      <c r="H11902" s="3782">
        <f t="shared" si="4580"/>
        <v>0</v>
      </c>
      <c r="I11902" s="3805">
        <v>45005</v>
      </c>
      <c r="J11902" s="3798"/>
      <c r="K11902" s="3786"/>
      <c r="L11902" s="3786"/>
      <c r="M11902" s="3806"/>
      <c r="N11902" s="3804"/>
      <c r="O11902" s="3804"/>
      <c r="P11902" s="3804"/>
      <c r="Q11902" s="3786"/>
      <c r="R11902" s="3786"/>
      <c r="S11902" s="3786"/>
      <c r="T11902" s="3786"/>
      <c r="U11902" s="3786"/>
      <c r="V11902" s="3786"/>
      <c r="W11902" s="3786"/>
      <c r="X11902" s="3786"/>
      <c r="Y11902" s="3786"/>
      <c r="Z11902" s="3786"/>
      <c r="AA11902" s="3786"/>
      <c r="AB11902" s="3786"/>
      <c r="AC11902" s="1507">
        <f t="shared" si="4572"/>
        <v>15</v>
      </c>
      <c r="AD11902" s="1508">
        <f t="shared" si="4573"/>
        <v>0</v>
      </c>
      <c r="AE11902" s="14">
        <f t="shared" si="4574"/>
        <v>-1500.5666666666666</v>
      </c>
      <c r="AF11902" s="14">
        <f t="shared" si="4575"/>
        <v>0</v>
      </c>
      <c r="AG11902" s="14" t="e">
        <f t="shared" si="4576"/>
        <v>#DIV/0!</v>
      </c>
      <c r="AH11902" s="14" t="e">
        <f t="shared" si="4577"/>
        <v>#DIV/0!</v>
      </c>
      <c r="AI11902" s="14">
        <f t="shared" si="4578"/>
        <v>15</v>
      </c>
      <c r="AJ11902" s="3012"/>
    </row>
    <row r="11903" spans="1:36">
      <c r="A11903" s="4398" t="s">
        <v>126</v>
      </c>
      <c r="B11903" s="4444"/>
      <c r="C11903" s="4444"/>
      <c r="D11903" s="4444"/>
      <c r="E11903" s="4444"/>
      <c r="F11903" s="4444"/>
      <c r="G11903" s="4444"/>
      <c r="H11903" s="4444"/>
      <c r="I11903" s="4444"/>
      <c r="J11903" s="4444"/>
      <c r="K11903" s="4444"/>
      <c r="L11903" s="4444"/>
      <c r="M11903" s="4444"/>
      <c r="N11903" s="4444"/>
      <c r="O11903" s="4444"/>
      <c r="P11903" s="4444"/>
      <c r="Q11903" s="4444"/>
      <c r="R11903" s="4444"/>
      <c r="S11903" s="4444"/>
      <c r="T11903" s="4444"/>
      <c r="U11903" s="4444"/>
      <c r="V11903" s="4444"/>
      <c r="W11903" s="4444"/>
      <c r="X11903" s="4444"/>
      <c r="Y11903" s="4444"/>
      <c r="Z11903" s="4444"/>
      <c r="AA11903" s="4444"/>
      <c r="AB11903" s="4444"/>
      <c r="AC11903" s="4444"/>
      <c r="AD11903" s="4444"/>
      <c r="AE11903" s="4444"/>
      <c r="AF11903" s="4444"/>
      <c r="AG11903" s="4444"/>
      <c r="AH11903" s="4444"/>
      <c r="AI11903" s="4444"/>
      <c r="AJ11903" s="4445"/>
    </row>
    <row r="11904" spans="1:36" ht="15.75" customHeight="1">
      <c r="A11904" s="4172" t="s">
        <v>19</v>
      </c>
      <c r="B11904" s="4172"/>
      <c r="C11904" s="4172"/>
      <c r="D11904" s="4172"/>
      <c r="E11904" s="4172"/>
      <c r="F11904" s="4172"/>
      <c r="G11904" s="4172"/>
      <c r="H11904" s="4172"/>
      <c r="I11904" s="4172"/>
      <c r="J11904" s="4172"/>
      <c r="K11904" s="4172"/>
      <c r="L11904" s="4172"/>
      <c r="M11904" s="4172"/>
      <c r="N11904" s="4172"/>
      <c r="O11904" s="4172"/>
      <c r="P11904" s="4172"/>
      <c r="Q11904" s="4172"/>
      <c r="R11904" s="4172"/>
      <c r="S11904" s="4172"/>
      <c r="T11904" s="4172"/>
      <c r="U11904" s="4172"/>
      <c r="V11904" s="4172"/>
      <c r="W11904" s="4172"/>
      <c r="X11904" s="4172"/>
      <c r="Y11904" s="4172"/>
      <c r="Z11904" s="4172"/>
      <c r="AA11904" s="4172"/>
      <c r="AB11904" s="4172"/>
      <c r="AC11904" s="4172"/>
      <c r="AD11904" s="4172"/>
      <c r="AE11904" s="4172"/>
      <c r="AF11904" s="4172"/>
      <c r="AG11904" s="4172"/>
      <c r="AH11904" s="4172"/>
      <c r="AI11904" s="4172"/>
      <c r="AJ11904" s="4172"/>
    </row>
    <row r="11905" spans="1:36" ht="15.75" customHeight="1">
      <c r="A11905" s="4441" t="s">
        <v>3365</v>
      </c>
      <c r="B11905" s="4442"/>
      <c r="C11905" s="4442"/>
      <c r="D11905" s="4442"/>
      <c r="E11905" s="4442"/>
      <c r="F11905" s="4442"/>
      <c r="G11905" s="4442"/>
      <c r="H11905" s="4442"/>
      <c r="I11905" s="4442"/>
      <c r="J11905" s="4442"/>
      <c r="K11905" s="4442"/>
      <c r="L11905" s="4442"/>
      <c r="M11905" s="4442"/>
      <c r="N11905" s="4442"/>
      <c r="O11905" s="4442"/>
      <c r="P11905" s="4442"/>
      <c r="Q11905" s="4442"/>
      <c r="R11905" s="4442"/>
      <c r="S11905" s="4442"/>
      <c r="T11905" s="4442"/>
      <c r="U11905" s="4442"/>
      <c r="V11905" s="4442"/>
      <c r="W11905" s="4442"/>
      <c r="X11905" s="4442"/>
      <c r="Y11905" s="4442"/>
      <c r="Z11905" s="4442"/>
      <c r="AA11905" s="4442"/>
      <c r="AB11905" s="4442"/>
      <c r="AC11905" s="4442"/>
      <c r="AD11905" s="4442"/>
      <c r="AE11905" s="4442"/>
      <c r="AF11905" s="4442"/>
      <c r="AG11905" s="4442"/>
      <c r="AH11905" s="4442"/>
      <c r="AI11905" s="4442"/>
      <c r="AJ11905" s="4442"/>
    </row>
    <row r="11906" spans="1:36" ht="15.75">
      <c r="A11906" s="1433">
        <v>4</v>
      </c>
      <c r="B11906" s="3657" t="s">
        <v>8000</v>
      </c>
      <c r="C11906" s="1429" t="s">
        <v>181</v>
      </c>
      <c r="D11906" s="3815">
        <v>54.002899999999997</v>
      </c>
      <c r="E11906" s="635">
        <v>5200</v>
      </c>
      <c r="F11906" s="1429">
        <f t="shared" ref="F11906:F11909" si="4581">D11906*E11906</f>
        <v>280815.07999999996</v>
      </c>
      <c r="G11906" s="1429"/>
      <c r="H11906" s="1429">
        <f t="shared" ref="H11906:H11909" si="4582">D11906*G11906</f>
        <v>0</v>
      </c>
      <c r="I11906" s="1161" t="s">
        <v>8001</v>
      </c>
      <c r="J11906" s="3818" t="s">
        <v>8002</v>
      </c>
      <c r="K11906" s="1164"/>
      <c r="L11906" s="3816" t="s">
        <v>7102</v>
      </c>
      <c r="M11906" s="3816" t="s">
        <v>5043</v>
      </c>
      <c r="N11906" s="140"/>
      <c r="O11906" s="1080">
        <v>110</v>
      </c>
      <c r="P11906" s="1080">
        <v>315</v>
      </c>
      <c r="Q11906" s="1080"/>
      <c r="R11906" s="1429"/>
      <c r="S11906" s="1429"/>
      <c r="T11906" s="1429"/>
      <c r="U11906" s="1429"/>
      <c r="V11906" s="1429"/>
      <c r="W11906" s="1429"/>
      <c r="X11906" s="1429"/>
      <c r="Y11906" s="1429"/>
      <c r="Z11906" s="1429"/>
      <c r="AA11906" s="1429"/>
      <c r="AB11906" s="1429"/>
      <c r="AC11906" s="1507">
        <f t="shared" ref="AC11906:AC11909" si="4583">E11906+G11906-N11906-O11906-AA11906-P11906-Q11906-R11906-S11906-T11906-U11906-V11906-W11906-X11906-Y11906</f>
        <v>4775</v>
      </c>
      <c r="AD11906" s="1508">
        <f t="shared" ref="AD11906:AD11909" si="4584">D11906*AC11906</f>
        <v>257863.84749999997</v>
      </c>
      <c r="AE11906" s="14">
        <f>(J11906-"01.04.2023")/30</f>
        <v>11.3</v>
      </c>
      <c r="AF11906" s="14">
        <f t="shared" ref="AF11906:AF11909" si="4585">(N11906+O11906+P11906+Q11906+R11906+S11906+T11906+U11906+V11906+W11906+X11906+Y11906)/3</f>
        <v>141.66666666666666</v>
      </c>
      <c r="AG11906" s="14">
        <f t="shared" ref="AG11906:AG11909" si="4586">AC11906/AF11906</f>
        <v>33.705882352941181</v>
      </c>
      <c r="AH11906" s="14">
        <f>AG11906-AE11906</f>
        <v>22.40588235294118</v>
      </c>
      <c r="AI11906" s="14">
        <f>AC11906-(AE11906*AF11906)</f>
        <v>3174.166666666667</v>
      </c>
      <c r="AJ11906" s="1163"/>
    </row>
    <row r="11907" spans="1:36" ht="15.75">
      <c r="A11907" s="1433">
        <v>5</v>
      </c>
      <c r="B11907" s="680" t="s">
        <v>5053</v>
      </c>
      <c r="C11907" s="145" t="s">
        <v>181</v>
      </c>
      <c r="D11907" s="3820">
        <v>15.04</v>
      </c>
      <c r="E11907" s="635">
        <v>1740</v>
      </c>
      <c r="F11907" s="635">
        <f t="shared" si="4581"/>
        <v>26169.599999999999</v>
      </c>
      <c r="G11907" s="1429"/>
      <c r="H11907" s="1429">
        <f t="shared" si="4582"/>
        <v>0</v>
      </c>
      <c r="I11907" s="1164">
        <v>44789</v>
      </c>
      <c r="J11907" s="1429" t="s">
        <v>2040</v>
      </c>
      <c r="K11907" s="1164"/>
      <c r="L11907" s="1429">
        <v>624</v>
      </c>
      <c r="M11907" s="1164">
        <v>44775</v>
      </c>
      <c r="N11907" s="1429">
        <v>360</v>
      </c>
      <c r="O11907" s="1429"/>
      <c r="P11907" s="1429"/>
      <c r="Q11907" s="1429"/>
      <c r="R11907" s="1429"/>
      <c r="S11907" s="1429"/>
      <c r="T11907" s="1429"/>
      <c r="U11907" s="1429"/>
      <c r="V11907" s="1429"/>
      <c r="W11907" s="1429"/>
      <c r="X11907" s="1429"/>
      <c r="Y11907" s="1429"/>
      <c r="Z11907" s="1429"/>
      <c r="AA11907" s="1429"/>
      <c r="AB11907" s="1429"/>
      <c r="AC11907" s="1507">
        <f t="shared" si="4583"/>
        <v>1380</v>
      </c>
      <c r="AD11907" s="1508">
        <f t="shared" si="4584"/>
        <v>20755.199999999997</v>
      </c>
      <c r="AE11907" s="14" t="s">
        <v>334</v>
      </c>
      <c r="AF11907" s="14">
        <f t="shared" si="4585"/>
        <v>120</v>
      </c>
      <c r="AG11907" s="14">
        <f t="shared" si="4586"/>
        <v>11.5</v>
      </c>
      <c r="AH11907" s="14" t="s">
        <v>334</v>
      </c>
      <c r="AI11907" s="14" t="s">
        <v>334</v>
      </c>
      <c r="AJ11907" s="1163"/>
    </row>
    <row r="11908" spans="1:36" ht="15.75" customHeight="1">
      <c r="A11908" s="1433">
        <v>6</v>
      </c>
      <c r="B11908" s="680" t="s">
        <v>5054</v>
      </c>
      <c r="C11908" s="145" t="s">
        <v>181</v>
      </c>
      <c r="D11908" s="3820">
        <v>12.84</v>
      </c>
      <c r="E11908" s="635">
        <v>3580</v>
      </c>
      <c r="F11908" s="635">
        <f t="shared" si="4581"/>
        <v>45967.199999999997</v>
      </c>
      <c r="G11908" s="1429"/>
      <c r="H11908" s="1429">
        <f t="shared" si="4582"/>
        <v>0</v>
      </c>
      <c r="I11908" s="1164">
        <v>44789</v>
      </c>
      <c r="J11908" s="1429" t="s">
        <v>2040</v>
      </c>
      <c r="K11908" s="1164"/>
      <c r="L11908" s="1429">
        <v>624</v>
      </c>
      <c r="M11908" s="1164">
        <v>44775</v>
      </c>
      <c r="N11908" s="1429"/>
      <c r="O11908" s="1429">
        <v>120</v>
      </c>
      <c r="P11908" s="1429">
        <v>360</v>
      </c>
      <c r="Q11908" s="1429"/>
      <c r="R11908" s="1429"/>
      <c r="S11908" s="1429"/>
      <c r="T11908" s="1429"/>
      <c r="U11908" s="1429"/>
      <c r="V11908" s="1429"/>
      <c r="W11908" s="1429"/>
      <c r="X11908" s="1429"/>
      <c r="Y11908" s="1429"/>
      <c r="Z11908" s="1429"/>
      <c r="AA11908" s="1429"/>
      <c r="AB11908" s="1429"/>
      <c r="AC11908" s="1507">
        <f t="shared" si="4583"/>
        <v>3100</v>
      </c>
      <c r="AD11908" s="1508">
        <f t="shared" si="4584"/>
        <v>39804</v>
      </c>
      <c r="AE11908" s="14" t="s">
        <v>334</v>
      </c>
      <c r="AF11908" s="14">
        <f t="shared" si="4585"/>
        <v>160</v>
      </c>
      <c r="AG11908" s="14">
        <f t="shared" si="4586"/>
        <v>19.375</v>
      </c>
      <c r="AH11908" s="14" t="s">
        <v>334</v>
      </c>
      <c r="AI11908" s="14" t="s">
        <v>334</v>
      </c>
      <c r="AJ11908" s="1163"/>
    </row>
    <row r="11909" spans="1:36" ht="15.75" customHeight="1">
      <c r="A11909" s="1433">
        <v>7</v>
      </c>
      <c r="B11909" s="3814" t="s">
        <v>1283</v>
      </c>
      <c r="C11909" s="1429" t="s">
        <v>180</v>
      </c>
      <c r="D11909" s="3815">
        <v>22.25</v>
      </c>
      <c r="E11909" s="1080">
        <v>3210</v>
      </c>
      <c r="F11909" s="1429">
        <f t="shared" si="4581"/>
        <v>71422.5</v>
      </c>
      <c r="G11909" s="1429"/>
      <c r="H11909" s="1429">
        <f t="shared" si="4582"/>
        <v>0</v>
      </c>
      <c r="I11909" s="143">
        <v>44817</v>
      </c>
      <c r="J11909" s="2305">
        <v>45505</v>
      </c>
      <c r="K11909" s="1164"/>
      <c r="L11909" s="3816" t="s">
        <v>5300</v>
      </c>
      <c r="M11909" s="3816" t="s">
        <v>5060</v>
      </c>
      <c r="N11909" s="140">
        <v>20</v>
      </c>
      <c r="O11909" s="1080">
        <v>170</v>
      </c>
      <c r="P11909" s="1080">
        <v>185</v>
      </c>
      <c r="Q11909" s="1080"/>
      <c r="R11909" s="1429"/>
      <c r="S11909" s="1429"/>
      <c r="T11909" s="1429"/>
      <c r="U11909" s="1429"/>
      <c r="V11909" s="1429"/>
      <c r="W11909" s="1429"/>
      <c r="X11909" s="1429"/>
      <c r="Y11909" s="1429"/>
      <c r="Z11909" s="1429"/>
      <c r="AA11909" s="1429"/>
      <c r="AB11909" s="1429"/>
      <c r="AC11909" s="1507">
        <f t="shared" si="4583"/>
        <v>2835</v>
      </c>
      <c r="AD11909" s="1508">
        <f t="shared" si="4584"/>
        <v>63078.75</v>
      </c>
      <c r="AE11909" s="14">
        <f>(J11909-"01.04.2023")/30</f>
        <v>16.266666666666666</v>
      </c>
      <c r="AF11909" s="14">
        <f t="shared" si="4585"/>
        <v>125</v>
      </c>
      <c r="AG11909" s="14">
        <f t="shared" si="4586"/>
        <v>22.68</v>
      </c>
      <c r="AH11909" s="14">
        <f>AG11909-AE11909</f>
        <v>6.413333333333334</v>
      </c>
      <c r="AI11909" s="14">
        <f>AC11909-(AE11909*AF11909)</f>
        <v>801.66666666666674</v>
      </c>
      <c r="AJ11909" s="1163"/>
    </row>
    <row r="11910" spans="1:36" ht="15.75">
      <c r="A11910" s="4172" t="s">
        <v>20</v>
      </c>
      <c r="B11910" s="4172"/>
      <c r="C11910" s="4172"/>
      <c r="D11910" s="4172"/>
      <c r="E11910" s="4172"/>
      <c r="F11910" s="4172"/>
      <c r="G11910" s="4172"/>
      <c r="H11910" s="4172"/>
      <c r="I11910" s="4172"/>
      <c r="J11910" s="4172"/>
      <c r="K11910" s="4172"/>
      <c r="L11910" s="4172"/>
      <c r="M11910" s="4172"/>
      <c r="N11910" s="4172"/>
      <c r="O11910" s="4172"/>
      <c r="P11910" s="4172"/>
      <c r="Q11910" s="4172"/>
      <c r="R11910" s="4172"/>
      <c r="S11910" s="4172"/>
      <c r="T11910" s="4172"/>
      <c r="U11910" s="4172"/>
      <c r="V11910" s="4172"/>
      <c r="W11910" s="4172"/>
      <c r="X11910" s="4172"/>
      <c r="Y11910" s="4172"/>
      <c r="Z11910" s="4172"/>
      <c r="AA11910" s="4172"/>
      <c r="AB11910" s="4172"/>
      <c r="AC11910" s="4172"/>
      <c r="AD11910" s="4172"/>
      <c r="AE11910" s="4172"/>
      <c r="AF11910" s="4172"/>
      <c r="AG11910" s="4172"/>
      <c r="AH11910" s="4172"/>
      <c r="AI11910" s="4172"/>
      <c r="AJ11910" s="4172"/>
    </row>
    <row r="11911" spans="1:36" ht="15.75">
      <c r="A11911" s="4441" t="s">
        <v>3365</v>
      </c>
      <c r="B11911" s="4442"/>
      <c r="C11911" s="4442"/>
      <c r="D11911" s="4442"/>
      <c r="E11911" s="4442"/>
      <c r="F11911" s="4442"/>
      <c r="G11911" s="4442"/>
      <c r="H11911" s="4442"/>
      <c r="I11911" s="4442"/>
      <c r="J11911" s="4442"/>
      <c r="K11911" s="4442"/>
      <c r="L11911" s="4442"/>
      <c r="M11911" s="4442"/>
      <c r="N11911" s="4442"/>
      <c r="O11911" s="4442"/>
      <c r="P11911" s="4442"/>
      <c r="Q11911" s="4442"/>
      <c r="R11911" s="4442"/>
      <c r="S11911" s="4442"/>
      <c r="T11911" s="4442"/>
      <c r="U11911" s="4442"/>
      <c r="V11911" s="4442"/>
      <c r="W11911" s="4442"/>
      <c r="X11911" s="4442"/>
      <c r="Y11911" s="4442"/>
      <c r="Z11911" s="4442"/>
      <c r="AA11911" s="4442"/>
      <c r="AB11911" s="4442"/>
      <c r="AC11911" s="4442"/>
      <c r="AD11911" s="4442"/>
      <c r="AE11911" s="4442"/>
      <c r="AF11911" s="4442"/>
      <c r="AG11911" s="4442"/>
      <c r="AH11911" s="4442"/>
      <c r="AI11911" s="4442"/>
      <c r="AJ11911" s="4442"/>
    </row>
    <row r="11912" spans="1:36" ht="31.5">
      <c r="A11912" s="1433">
        <v>3</v>
      </c>
      <c r="B11912" s="3821" t="s">
        <v>3366</v>
      </c>
      <c r="C11912" s="3822" t="s">
        <v>180</v>
      </c>
      <c r="D11912" s="648">
        <v>5.274</v>
      </c>
      <c r="E11912" s="1429">
        <v>0</v>
      </c>
      <c r="F11912" s="1429">
        <f t="shared" ref="F11912:F11926" si="4587">D11912*E11912</f>
        <v>0</v>
      </c>
      <c r="G11912" s="647">
        <v>550</v>
      </c>
      <c r="H11912" s="1429">
        <f t="shared" ref="H11912:H11929" si="4588">D11912*G11912</f>
        <v>2900.7</v>
      </c>
      <c r="I11912" s="1257" t="s">
        <v>8587</v>
      </c>
      <c r="J11912" s="1075">
        <v>45046</v>
      </c>
      <c r="K11912" s="1429"/>
      <c r="L11912" s="1153">
        <v>426</v>
      </c>
      <c r="M11912" s="3823" t="s">
        <v>3985</v>
      </c>
      <c r="N11912" s="1080">
        <v>52</v>
      </c>
      <c r="O11912" s="1080">
        <v>168</v>
      </c>
      <c r="P11912" s="1080">
        <v>210</v>
      </c>
      <c r="Q11912" s="1429"/>
      <c r="R11912" s="1429"/>
      <c r="S11912" s="1429"/>
      <c r="T11912" s="1429"/>
      <c r="U11912" s="1429"/>
      <c r="V11912" s="1429"/>
      <c r="W11912" s="1429"/>
      <c r="X11912" s="1429"/>
      <c r="Y11912" s="1429"/>
      <c r="Z11912" s="1429"/>
      <c r="AA11912" s="1429"/>
      <c r="AB11912" s="1429"/>
      <c r="AC11912" s="1507">
        <f t="shared" ref="AC11912:AC11929" si="4589">E11912+G11912-N11912-O11912-AA11912-P11912-Q11912-R11912-S11912-T11912-U11912-V11912-W11912-X11912-Y11912</f>
        <v>120</v>
      </c>
      <c r="AD11912" s="1508">
        <f t="shared" ref="AD11912:AD11929" si="4590">D11912*AC11912</f>
        <v>632.88</v>
      </c>
      <c r="AE11912" s="14">
        <f t="shared" ref="AE11912:AE11924" si="4591">(J11912-"01.04.2023")/30</f>
        <v>0.96666666666666667</v>
      </c>
      <c r="AF11912" s="14">
        <f t="shared" ref="AF11912:AF11929" si="4592">(N11912+O11912+P11912+Q11912+R11912+S11912+T11912+U11912+V11912+W11912+X11912+Y11912)/3</f>
        <v>143.33333333333334</v>
      </c>
      <c r="AG11912" s="14">
        <f t="shared" ref="AG11912:AG11929" si="4593">AC11912/AF11912</f>
        <v>0.83720930232558133</v>
      </c>
      <c r="AH11912" s="14">
        <f t="shared" ref="AH11912:AH11924" si="4594">AG11912-AE11912</f>
        <v>-0.12945736434108535</v>
      </c>
      <c r="AI11912" s="14">
        <f t="shared" ref="AI11912:AI11924" si="4595">AC11912-(AE11912*AF11912)</f>
        <v>-18.555555555555571</v>
      </c>
      <c r="AJ11912" s="1163"/>
    </row>
    <row r="11913" spans="1:36" ht="47.25">
      <c r="A11913" s="1433">
        <v>4</v>
      </c>
      <c r="B11913" s="3821" t="s">
        <v>4001</v>
      </c>
      <c r="C11913" s="3822" t="s">
        <v>180</v>
      </c>
      <c r="D11913" s="648">
        <v>5.274</v>
      </c>
      <c r="E11913" s="1429">
        <v>0</v>
      </c>
      <c r="F11913" s="1429">
        <f t="shared" si="4587"/>
        <v>0</v>
      </c>
      <c r="G11913" s="647">
        <v>100</v>
      </c>
      <c r="H11913" s="1429">
        <f t="shared" si="4588"/>
        <v>527.4</v>
      </c>
      <c r="I11913" s="1257" t="s">
        <v>9338</v>
      </c>
      <c r="J11913" s="1075">
        <v>45169</v>
      </c>
      <c r="K11913" s="1429"/>
      <c r="L11913" s="1153">
        <v>1606</v>
      </c>
      <c r="M11913" s="3823" t="s">
        <v>640</v>
      </c>
      <c r="N11913" s="1080"/>
      <c r="O11913" s="1080"/>
      <c r="P11913" s="1080">
        <v>41</v>
      </c>
      <c r="Q11913" s="1429"/>
      <c r="R11913" s="1429"/>
      <c r="S11913" s="1429"/>
      <c r="T11913" s="1429"/>
      <c r="U11913" s="1429"/>
      <c r="V11913" s="1429"/>
      <c r="W11913" s="1429"/>
      <c r="X11913" s="1429"/>
      <c r="Y11913" s="1429"/>
      <c r="Z11913" s="1429"/>
      <c r="AA11913" s="1429"/>
      <c r="AB11913" s="1429"/>
      <c r="AC11913" s="1507">
        <f t="shared" si="4589"/>
        <v>59</v>
      </c>
      <c r="AD11913" s="1508">
        <f t="shared" si="4590"/>
        <v>311.166</v>
      </c>
      <c r="AE11913" s="14">
        <f t="shared" si="4591"/>
        <v>5.0666666666666664</v>
      </c>
      <c r="AF11913" s="14">
        <f t="shared" si="4592"/>
        <v>13.666666666666666</v>
      </c>
      <c r="AG11913" s="14">
        <f t="shared" si="4593"/>
        <v>4.3170731707317076</v>
      </c>
      <c r="AH11913" s="14">
        <f t="shared" si="4594"/>
        <v>-0.74959349593495883</v>
      </c>
      <c r="AI11913" s="14">
        <f t="shared" si="4595"/>
        <v>-10.24444444444444</v>
      </c>
      <c r="AJ11913" s="1163"/>
    </row>
    <row r="11914" spans="1:36" ht="47.25">
      <c r="A11914" s="1433">
        <v>4</v>
      </c>
      <c r="B11914" s="3821" t="s">
        <v>4001</v>
      </c>
      <c r="C11914" s="3822" t="s">
        <v>180</v>
      </c>
      <c r="D11914" s="648">
        <v>5.274</v>
      </c>
      <c r="E11914" s="1429">
        <v>0</v>
      </c>
      <c r="F11914" s="1429">
        <f t="shared" si="4587"/>
        <v>0</v>
      </c>
      <c r="G11914" s="647">
        <v>200</v>
      </c>
      <c r="H11914" s="1429">
        <f t="shared" si="4588"/>
        <v>1054.8</v>
      </c>
      <c r="I11914" s="1257" t="s">
        <v>67</v>
      </c>
      <c r="J11914" s="1075">
        <v>45107</v>
      </c>
      <c r="K11914" s="1429"/>
      <c r="L11914" s="1153">
        <v>189</v>
      </c>
      <c r="M11914" s="3823" t="s">
        <v>9572</v>
      </c>
      <c r="N11914" s="1080"/>
      <c r="O11914" s="1080"/>
      <c r="P11914" s="1080"/>
      <c r="Q11914" s="1429"/>
      <c r="R11914" s="1429"/>
      <c r="S11914" s="1429"/>
      <c r="T11914" s="1429"/>
      <c r="U11914" s="1429"/>
      <c r="V11914" s="1429"/>
      <c r="W11914" s="1429"/>
      <c r="X11914" s="1429"/>
      <c r="Y11914" s="1429"/>
      <c r="Z11914" s="1429"/>
      <c r="AA11914" s="1429"/>
      <c r="AB11914" s="1429"/>
      <c r="AC11914" s="1507">
        <f t="shared" si="4589"/>
        <v>200</v>
      </c>
      <c r="AD11914" s="1508">
        <f t="shared" si="4590"/>
        <v>1054.8</v>
      </c>
      <c r="AE11914" s="14">
        <f t="shared" si="4591"/>
        <v>3</v>
      </c>
      <c r="AF11914" s="14">
        <f t="shared" si="4592"/>
        <v>0</v>
      </c>
      <c r="AG11914" s="14" t="e">
        <f t="shared" si="4593"/>
        <v>#DIV/0!</v>
      </c>
      <c r="AH11914" s="14" t="e">
        <f t="shared" si="4594"/>
        <v>#DIV/0!</v>
      </c>
      <c r="AI11914" s="14">
        <f t="shared" si="4595"/>
        <v>200</v>
      </c>
      <c r="AJ11914" s="1163"/>
    </row>
    <row r="11915" spans="1:36" ht="31.5">
      <c r="A11915" s="1433">
        <v>9</v>
      </c>
      <c r="B11915" s="3825" t="s">
        <v>1286</v>
      </c>
      <c r="C11915" s="1185" t="s">
        <v>180</v>
      </c>
      <c r="D11915" s="648">
        <v>129.78</v>
      </c>
      <c r="E11915" s="1429">
        <v>90</v>
      </c>
      <c r="F11915" s="1429">
        <f t="shared" si="4587"/>
        <v>11680.2</v>
      </c>
      <c r="G11915" s="1212"/>
      <c r="H11915" s="648">
        <f t="shared" si="4588"/>
        <v>0</v>
      </c>
      <c r="I11915" s="1257" t="s">
        <v>6241</v>
      </c>
      <c r="J11915" s="1075">
        <v>45169</v>
      </c>
      <c r="K11915" s="1429"/>
      <c r="L11915" s="668" t="s">
        <v>5056</v>
      </c>
      <c r="M11915" s="668" t="s">
        <v>4647</v>
      </c>
      <c r="N11915" s="1080">
        <v>20</v>
      </c>
      <c r="O11915" s="1080">
        <v>23</v>
      </c>
      <c r="P11915" s="1080">
        <v>33</v>
      </c>
      <c r="Q11915" s="1429"/>
      <c r="R11915" s="1429"/>
      <c r="S11915" s="1429"/>
      <c r="T11915" s="1429"/>
      <c r="U11915" s="1429"/>
      <c r="V11915" s="1429"/>
      <c r="W11915" s="1429"/>
      <c r="X11915" s="1429"/>
      <c r="Y11915" s="1429"/>
      <c r="Z11915" s="1429"/>
      <c r="AA11915" s="1429"/>
      <c r="AB11915" s="1429"/>
      <c r="AC11915" s="1507">
        <f t="shared" si="4589"/>
        <v>14</v>
      </c>
      <c r="AD11915" s="1508">
        <f t="shared" si="4590"/>
        <v>1816.92</v>
      </c>
      <c r="AE11915" s="14">
        <f t="shared" si="4591"/>
        <v>5.0666666666666664</v>
      </c>
      <c r="AF11915" s="14">
        <f t="shared" si="4592"/>
        <v>25.333333333333332</v>
      </c>
      <c r="AG11915" s="14">
        <f t="shared" si="4593"/>
        <v>0.55263157894736847</v>
      </c>
      <c r="AH11915" s="14">
        <f t="shared" si="4594"/>
        <v>-4.5140350877192983</v>
      </c>
      <c r="AI11915" s="14">
        <f t="shared" si="4595"/>
        <v>-114.35555555555555</v>
      </c>
      <c r="AJ11915" s="1163"/>
    </row>
    <row r="11916" spans="1:36" ht="47.25">
      <c r="A11916" s="1433">
        <v>11</v>
      </c>
      <c r="B11916" s="3825" t="s">
        <v>4338</v>
      </c>
      <c r="C11916" s="1436" t="s">
        <v>180</v>
      </c>
      <c r="D11916" s="648">
        <v>42.98</v>
      </c>
      <c r="E11916" s="1429">
        <v>67</v>
      </c>
      <c r="F11916" s="1429">
        <f t="shared" si="4587"/>
        <v>2879.66</v>
      </c>
      <c r="G11916" s="1212"/>
      <c r="H11916" s="648">
        <f t="shared" si="4588"/>
        <v>0</v>
      </c>
      <c r="I11916" s="1257" t="s">
        <v>6563</v>
      </c>
      <c r="J11916" s="1075">
        <v>45077</v>
      </c>
      <c r="K11916" s="1429"/>
      <c r="L11916" s="668" t="s">
        <v>6722</v>
      </c>
      <c r="M11916" s="668" t="s">
        <v>6735</v>
      </c>
      <c r="N11916" s="1080">
        <v>27</v>
      </c>
      <c r="O11916" s="1080"/>
      <c r="P11916" s="1080">
        <v>20</v>
      </c>
      <c r="Q11916" s="1429"/>
      <c r="R11916" s="1429"/>
      <c r="S11916" s="1429"/>
      <c r="T11916" s="1429"/>
      <c r="U11916" s="1429"/>
      <c r="V11916" s="1429"/>
      <c r="W11916" s="1429"/>
      <c r="X11916" s="1429"/>
      <c r="Y11916" s="1429"/>
      <c r="Z11916" s="1429"/>
      <c r="AA11916" s="1429"/>
      <c r="AB11916" s="1429"/>
      <c r="AC11916" s="1507">
        <f t="shared" si="4589"/>
        <v>20</v>
      </c>
      <c r="AD11916" s="1508">
        <f t="shared" si="4590"/>
        <v>859.59999999999991</v>
      </c>
      <c r="AE11916" s="14">
        <f t="shared" si="4591"/>
        <v>2</v>
      </c>
      <c r="AF11916" s="14">
        <f t="shared" si="4592"/>
        <v>15.666666666666666</v>
      </c>
      <c r="AG11916" s="14">
        <f t="shared" si="4593"/>
        <v>1.2765957446808511</v>
      </c>
      <c r="AH11916" s="14">
        <f t="shared" si="4594"/>
        <v>-0.72340425531914887</v>
      </c>
      <c r="AI11916" s="14">
        <f t="shared" si="4595"/>
        <v>-11.333333333333332</v>
      </c>
      <c r="AJ11916" s="1163"/>
    </row>
    <row r="11917" spans="1:36" ht="63" customHeight="1">
      <c r="A11917" s="1433">
        <v>12</v>
      </c>
      <c r="B11917" s="3821" t="s">
        <v>226</v>
      </c>
      <c r="C11917" s="3822" t="s">
        <v>180</v>
      </c>
      <c r="D11917" s="648">
        <v>8.65</v>
      </c>
      <c r="E11917" s="1073">
        <v>180</v>
      </c>
      <c r="F11917" s="1429">
        <f t="shared" si="4587"/>
        <v>1557</v>
      </c>
      <c r="G11917" s="1212"/>
      <c r="H11917" s="1429">
        <f t="shared" si="4588"/>
        <v>0</v>
      </c>
      <c r="I11917" s="3826" t="s">
        <v>8004</v>
      </c>
      <c r="J11917" s="668" t="s">
        <v>135</v>
      </c>
      <c r="K11917" s="1429"/>
      <c r="L11917" s="668" t="s">
        <v>7776</v>
      </c>
      <c r="M11917" s="668" t="s">
        <v>6737</v>
      </c>
      <c r="N11917" s="1080"/>
      <c r="O11917" s="1080"/>
      <c r="P11917" s="1080">
        <v>20</v>
      </c>
      <c r="Q11917" s="1429"/>
      <c r="R11917" s="1429"/>
      <c r="S11917" s="1429"/>
      <c r="T11917" s="1429"/>
      <c r="U11917" s="1429"/>
      <c r="V11917" s="1429"/>
      <c r="W11917" s="1429"/>
      <c r="X11917" s="1429"/>
      <c r="Y11917" s="1429"/>
      <c r="Z11917" s="1429"/>
      <c r="AA11917" s="1429"/>
      <c r="AB11917" s="1429"/>
      <c r="AC11917" s="1507">
        <f t="shared" si="4589"/>
        <v>160</v>
      </c>
      <c r="AD11917" s="1508">
        <f t="shared" si="4590"/>
        <v>1384</v>
      </c>
      <c r="AE11917" s="14">
        <f t="shared" si="4591"/>
        <v>7.1</v>
      </c>
      <c r="AF11917" s="14">
        <f t="shared" si="4592"/>
        <v>6.666666666666667</v>
      </c>
      <c r="AG11917" s="14">
        <f t="shared" si="4593"/>
        <v>24</v>
      </c>
      <c r="AH11917" s="14">
        <f t="shared" si="4594"/>
        <v>16.899999999999999</v>
      </c>
      <c r="AI11917" s="14">
        <f t="shared" si="4595"/>
        <v>112.66666666666666</v>
      </c>
      <c r="AJ11917" s="1163"/>
    </row>
    <row r="11918" spans="1:36" ht="47.25">
      <c r="A11918" s="1433">
        <v>13</v>
      </c>
      <c r="B11918" s="680" t="s">
        <v>6242</v>
      </c>
      <c r="C11918" s="3827" t="s">
        <v>180</v>
      </c>
      <c r="D11918" s="648">
        <v>63.45</v>
      </c>
      <c r="E11918" s="1429">
        <v>90</v>
      </c>
      <c r="F11918" s="1429">
        <f t="shared" si="4587"/>
        <v>5710.5</v>
      </c>
      <c r="G11918" s="1212"/>
      <c r="H11918" s="1429">
        <f t="shared" si="4588"/>
        <v>0</v>
      </c>
      <c r="I11918" s="3823" t="s">
        <v>6243</v>
      </c>
      <c r="J11918" s="1075">
        <v>45543</v>
      </c>
      <c r="K11918" s="1429"/>
      <c r="L11918" s="668" t="s">
        <v>3987</v>
      </c>
      <c r="M11918" s="668" t="s">
        <v>3614</v>
      </c>
      <c r="N11918" s="1080"/>
      <c r="O11918" s="1080"/>
      <c r="P11918" s="1080">
        <v>15</v>
      </c>
      <c r="Q11918" s="1429"/>
      <c r="R11918" s="1429"/>
      <c r="S11918" s="1429"/>
      <c r="T11918" s="1429"/>
      <c r="U11918" s="1429"/>
      <c r="V11918" s="1429"/>
      <c r="W11918" s="1429"/>
      <c r="X11918" s="1429"/>
      <c r="Y11918" s="1429"/>
      <c r="Z11918" s="1429"/>
      <c r="AA11918" s="1429"/>
      <c r="AB11918" s="1429"/>
      <c r="AC11918" s="1507">
        <f t="shared" si="4589"/>
        <v>75</v>
      </c>
      <c r="AD11918" s="1508">
        <f t="shared" si="4590"/>
        <v>4758.75</v>
      </c>
      <c r="AE11918" s="14">
        <f t="shared" si="4591"/>
        <v>17.533333333333335</v>
      </c>
      <c r="AF11918" s="14">
        <f t="shared" si="4592"/>
        <v>5</v>
      </c>
      <c r="AG11918" s="14">
        <f t="shared" si="4593"/>
        <v>15</v>
      </c>
      <c r="AH11918" s="14">
        <f t="shared" si="4594"/>
        <v>-2.533333333333335</v>
      </c>
      <c r="AI11918" s="14">
        <f t="shared" si="4595"/>
        <v>-12.666666666666671</v>
      </c>
      <c r="AJ11918" s="1163"/>
    </row>
    <row r="11919" spans="1:36" ht="15.75">
      <c r="A11919" s="1433">
        <v>14</v>
      </c>
      <c r="B11919" s="3814" t="s">
        <v>2246</v>
      </c>
      <c r="C11919" s="3828" t="s">
        <v>66</v>
      </c>
      <c r="D11919" s="648">
        <v>28.27</v>
      </c>
      <c r="E11919" s="1073">
        <v>40</v>
      </c>
      <c r="F11919" s="1429">
        <f t="shared" si="4587"/>
        <v>1130.8</v>
      </c>
      <c r="G11919" s="635"/>
      <c r="H11919" s="1429">
        <f t="shared" si="4588"/>
        <v>0</v>
      </c>
      <c r="I11919" s="3826" t="s">
        <v>659</v>
      </c>
      <c r="J11919" s="1075">
        <v>45542</v>
      </c>
      <c r="K11919" s="1429"/>
      <c r="L11919" s="1080">
        <v>67</v>
      </c>
      <c r="M11919" s="668" t="s">
        <v>1287</v>
      </c>
      <c r="N11919" s="1080"/>
      <c r="O11919" s="1080">
        <v>3</v>
      </c>
      <c r="P11919" s="1080">
        <v>2</v>
      </c>
      <c r="Q11919" s="1429"/>
      <c r="R11919" s="1429"/>
      <c r="S11919" s="1429"/>
      <c r="T11919" s="1429"/>
      <c r="U11919" s="1429"/>
      <c r="V11919" s="1429"/>
      <c r="W11919" s="1429"/>
      <c r="X11919" s="1429"/>
      <c r="Y11919" s="1429"/>
      <c r="Z11919" s="1429"/>
      <c r="AA11919" s="1429"/>
      <c r="AB11919" s="1429"/>
      <c r="AC11919" s="1507">
        <f t="shared" si="4589"/>
        <v>35</v>
      </c>
      <c r="AD11919" s="1508">
        <f t="shared" si="4590"/>
        <v>989.44999999999993</v>
      </c>
      <c r="AE11919" s="14">
        <f t="shared" si="4591"/>
        <v>17.5</v>
      </c>
      <c r="AF11919" s="14">
        <f t="shared" si="4592"/>
        <v>1.6666666666666667</v>
      </c>
      <c r="AG11919" s="14">
        <f t="shared" si="4593"/>
        <v>21</v>
      </c>
      <c r="AH11919" s="14">
        <f t="shared" si="4594"/>
        <v>3.5</v>
      </c>
      <c r="AI11919" s="14">
        <f t="shared" si="4595"/>
        <v>5.8333333333333321</v>
      </c>
      <c r="AJ11919" s="1163"/>
    </row>
    <row r="11920" spans="1:36" ht="63" customHeight="1">
      <c r="A11920" s="1433">
        <v>15</v>
      </c>
      <c r="B11920" s="3814" t="s">
        <v>1288</v>
      </c>
      <c r="C11920" s="3822" t="s">
        <v>181</v>
      </c>
      <c r="D11920" s="648">
        <v>227.48</v>
      </c>
      <c r="E11920" s="1429">
        <v>172</v>
      </c>
      <c r="F11920" s="1429">
        <f t="shared" si="4587"/>
        <v>39126.559999999998</v>
      </c>
      <c r="G11920" s="1212"/>
      <c r="H11920" s="648">
        <f t="shared" si="4588"/>
        <v>0</v>
      </c>
      <c r="I11920" s="1257" t="s">
        <v>711</v>
      </c>
      <c r="J11920" s="1075">
        <v>45181</v>
      </c>
      <c r="K11920" s="1429"/>
      <c r="L11920" s="1429"/>
      <c r="M11920" s="1429"/>
      <c r="N11920" s="1080">
        <v>6</v>
      </c>
      <c r="O11920" s="1080">
        <v>10</v>
      </c>
      <c r="P11920" s="1080">
        <v>53</v>
      </c>
      <c r="Q11920" s="1429"/>
      <c r="R11920" s="1429"/>
      <c r="S11920" s="1429"/>
      <c r="T11920" s="1429"/>
      <c r="U11920" s="1429"/>
      <c r="V11920" s="1429"/>
      <c r="W11920" s="1429"/>
      <c r="X11920" s="1429"/>
      <c r="Y11920" s="1429"/>
      <c r="Z11920" s="1429"/>
      <c r="AA11920" s="1429"/>
      <c r="AB11920" s="1429"/>
      <c r="AC11920" s="1507">
        <f t="shared" si="4589"/>
        <v>103</v>
      </c>
      <c r="AD11920" s="1508">
        <f t="shared" si="4590"/>
        <v>23430.44</v>
      </c>
      <c r="AE11920" s="14">
        <f t="shared" si="4591"/>
        <v>5.4666666666666668</v>
      </c>
      <c r="AF11920" s="14">
        <f t="shared" si="4592"/>
        <v>23</v>
      </c>
      <c r="AG11920" s="14">
        <f t="shared" si="4593"/>
        <v>4.4782608695652177</v>
      </c>
      <c r="AH11920" s="14">
        <f t="shared" si="4594"/>
        <v>-0.98840579710144905</v>
      </c>
      <c r="AI11920" s="14">
        <f t="shared" si="4595"/>
        <v>-22.733333333333334</v>
      </c>
      <c r="AJ11920" s="1163"/>
    </row>
    <row r="11921" spans="1:36" ht="15.75">
      <c r="A11921" s="1433">
        <v>16</v>
      </c>
      <c r="B11921" s="3814" t="s">
        <v>4441</v>
      </c>
      <c r="C11921" s="3822" t="s">
        <v>181</v>
      </c>
      <c r="D11921" s="648">
        <v>1.2310000000000001</v>
      </c>
      <c r="E11921" s="1429">
        <v>172</v>
      </c>
      <c r="F11921" s="1429">
        <f t="shared" si="4587"/>
        <v>211.73200000000003</v>
      </c>
      <c r="G11921" s="1212"/>
      <c r="H11921" s="648">
        <f t="shared" si="4588"/>
        <v>0</v>
      </c>
      <c r="I11921" s="1257" t="s">
        <v>711</v>
      </c>
      <c r="J11921" s="1074">
        <v>45838</v>
      </c>
      <c r="K11921" s="1429"/>
      <c r="L11921" s="1429"/>
      <c r="M11921" s="1429"/>
      <c r="N11921" s="1080">
        <v>6</v>
      </c>
      <c r="O11921" s="1080">
        <v>10</v>
      </c>
      <c r="P11921" s="1080">
        <v>53</v>
      </c>
      <c r="Q11921" s="1429"/>
      <c r="R11921" s="1429"/>
      <c r="S11921" s="1429"/>
      <c r="T11921" s="1429"/>
      <c r="U11921" s="1429"/>
      <c r="V11921" s="1429"/>
      <c r="W11921" s="1429"/>
      <c r="X11921" s="1429"/>
      <c r="Y11921" s="1429"/>
      <c r="Z11921" s="1429"/>
      <c r="AA11921" s="1429"/>
      <c r="AB11921" s="1429"/>
      <c r="AC11921" s="1507">
        <f t="shared" si="4589"/>
        <v>103</v>
      </c>
      <c r="AD11921" s="1508">
        <f t="shared" si="4590"/>
        <v>126.79300000000001</v>
      </c>
      <c r="AE11921" s="14">
        <f t="shared" si="4591"/>
        <v>27.366666666666667</v>
      </c>
      <c r="AF11921" s="14">
        <f t="shared" si="4592"/>
        <v>23</v>
      </c>
      <c r="AG11921" s="14">
        <f t="shared" si="4593"/>
        <v>4.4782608695652177</v>
      </c>
      <c r="AH11921" s="14">
        <f t="shared" si="4594"/>
        <v>-22.888405797101449</v>
      </c>
      <c r="AI11921" s="14">
        <f t="shared" si="4595"/>
        <v>-526.43333333333339</v>
      </c>
      <c r="AJ11921" s="1163"/>
    </row>
    <row r="11922" spans="1:36" ht="31.5">
      <c r="A11922" s="1433">
        <v>17</v>
      </c>
      <c r="B11922" s="3814" t="s">
        <v>82</v>
      </c>
      <c r="C11922" s="3822" t="s">
        <v>181</v>
      </c>
      <c r="D11922" s="648">
        <v>12.305999999999999</v>
      </c>
      <c r="E11922" s="1429">
        <v>5</v>
      </c>
      <c r="F11922" s="1429">
        <f t="shared" si="4587"/>
        <v>61.529999999999994</v>
      </c>
      <c r="G11922" s="1212"/>
      <c r="H11922" s="1429">
        <f t="shared" si="4588"/>
        <v>0</v>
      </c>
      <c r="I11922" s="1257" t="s">
        <v>711</v>
      </c>
      <c r="J11922" s="668" t="s">
        <v>83</v>
      </c>
      <c r="K11922" s="1429"/>
      <c r="L11922" s="1429"/>
      <c r="M11922" s="1429"/>
      <c r="N11922" s="1080"/>
      <c r="O11922" s="1080">
        <v>1</v>
      </c>
      <c r="P11922" s="1080">
        <v>1</v>
      </c>
      <c r="Q11922" s="1429"/>
      <c r="R11922" s="1429"/>
      <c r="S11922" s="1429"/>
      <c r="T11922" s="1429"/>
      <c r="U11922" s="1429"/>
      <c r="V11922" s="1429"/>
      <c r="W11922" s="1429"/>
      <c r="X11922" s="1429"/>
      <c r="Y11922" s="1429"/>
      <c r="Z11922" s="1429"/>
      <c r="AA11922" s="1429"/>
      <c r="AB11922" s="1429"/>
      <c r="AC11922" s="1507">
        <f t="shared" si="4589"/>
        <v>3</v>
      </c>
      <c r="AD11922" s="1508">
        <f t="shared" si="4590"/>
        <v>36.917999999999999</v>
      </c>
      <c r="AE11922" s="14">
        <f t="shared" si="4591"/>
        <v>272.96666666666664</v>
      </c>
      <c r="AF11922" s="14">
        <f t="shared" si="4592"/>
        <v>0.66666666666666663</v>
      </c>
      <c r="AG11922" s="14">
        <f t="shared" si="4593"/>
        <v>4.5</v>
      </c>
      <c r="AH11922" s="14">
        <f t="shared" si="4594"/>
        <v>-268.46666666666664</v>
      </c>
      <c r="AI11922" s="14">
        <f t="shared" si="4595"/>
        <v>-178.97777777777776</v>
      </c>
      <c r="AJ11922" s="1163"/>
    </row>
    <row r="11923" spans="1:36" ht="47.25">
      <c r="A11923" s="1433">
        <v>18</v>
      </c>
      <c r="B11923" s="479" t="s">
        <v>82</v>
      </c>
      <c r="C11923" s="3829" t="s">
        <v>181</v>
      </c>
      <c r="D11923" s="648">
        <v>15.492000000000001</v>
      </c>
      <c r="E11923" s="1429">
        <v>4</v>
      </c>
      <c r="F11923" s="1429">
        <f t="shared" si="4587"/>
        <v>61.968000000000004</v>
      </c>
      <c r="G11923" s="1429"/>
      <c r="H11923" s="1429">
        <f t="shared" si="4588"/>
        <v>0</v>
      </c>
      <c r="I11923" s="3824" t="s">
        <v>5682</v>
      </c>
      <c r="J11923" s="1075">
        <v>46326</v>
      </c>
      <c r="K11923" s="1429"/>
      <c r="L11923" s="1073" t="s">
        <v>4442</v>
      </c>
      <c r="M11923" s="655" t="s">
        <v>4443</v>
      </c>
      <c r="N11923" s="647">
        <v>2</v>
      </c>
      <c r="O11923" s="1429"/>
      <c r="P11923" s="1429"/>
      <c r="Q11923" s="1429"/>
      <c r="R11923" s="1429"/>
      <c r="S11923" s="1429"/>
      <c r="T11923" s="1429"/>
      <c r="U11923" s="1429"/>
      <c r="V11923" s="1429"/>
      <c r="W11923" s="1429"/>
      <c r="X11923" s="1429"/>
      <c r="Y11923" s="1429"/>
      <c r="Z11923" s="1429"/>
      <c r="AA11923" s="1429"/>
      <c r="AB11923" s="1429"/>
      <c r="AC11923" s="1507">
        <f t="shared" si="4589"/>
        <v>2</v>
      </c>
      <c r="AD11923" s="1508">
        <f t="shared" si="4590"/>
        <v>30.984000000000002</v>
      </c>
      <c r="AE11923" s="14">
        <f t="shared" si="4591"/>
        <v>43.633333333333333</v>
      </c>
      <c r="AF11923" s="14">
        <f t="shared" si="4592"/>
        <v>0.66666666666666663</v>
      </c>
      <c r="AG11923" s="14">
        <f t="shared" si="4593"/>
        <v>3</v>
      </c>
      <c r="AH11923" s="14">
        <f t="shared" si="4594"/>
        <v>-40.633333333333333</v>
      </c>
      <c r="AI11923" s="14">
        <f t="shared" si="4595"/>
        <v>-27.088888888888889</v>
      </c>
      <c r="AJ11923" s="1163"/>
    </row>
    <row r="11924" spans="1:36" ht="31.5">
      <c r="A11924" s="1433">
        <v>19</v>
      </c>
      <c r="B11924" s="3830" t="s">
        <v>5290</v>
      </c>
      <c r="C11924" s="1073" t="s">
        <v>181</v>
      </c>
      <c r="D11924" s="1073">
        <v>1.7772300000000001</v>
      </c>
      <c r="E11924" s="1429">
        <v>442</v>
      </c>
      <c r="F11924" s="1429">
        <f t="shared" si="4587"/>
        <v>785.53566000000001</v>
      </c>
      <c r="G11924" s="1429"/>
      <c r="H11924" s="1429">
        <f t="shared" si="4588"/>
        <v>0</v>
      </c>
      <c r="I11924" s="3824" t="s">
        <v>5683</v>
      </c>
      <c r="J11924" s="1075">
        <v>44895</v>
      </c>
      <c r="K11924" s="1084"/>
      <c r="L11924" s="1073">
        <v>809</v>
      </c>
      <c r="M11924" s="1074">
        <v>44830</v>
      </c>
      <c r="N11924" s="1429"/>
      <c r="O11924" s="1433"/>
      <c r="P11924" s="1429">
        <v>22</v>
      </c>
      <c r="Q11924" s="1084"/>
      <c r="R11924" s="1084"/>
      <c r="S11924" s="1429"/>
      <c r="T11924" s="3831"/>
      <c r="U11924" s="1429"/>
      <c r="V11924" s="1429"/>
      <c r="W11924" s="3831"/>
      <c r="X11924" s="1429"/>
      <c r="Y11924" s="1084"/>
      <c r="Z11924" s="1084"/>
      <c r="AA11924" s="1084"/>
      <c r="AB11924" s="1084"/>
      <c r="AC11924" s="1507">
        <f t="shared" si="4589"/>
        <v>420</v>
      </c>
      <c r="AD11924" s="1508">
        <f t="shared" si="4590"/>
        <v>746.4366</v>
      </c>
      <c r="AE11924" s="14">
        <f t="shared" si="4591"/>
        <v>-4.0666666666666664</v>
      </c>
      <c r="AF11924" s="14">
        <f t="shared" si="4592"/>
        <v>7.333333333333333</v>
      </c>
      <c r="AG11924" s="14">
        <f t="shared" si="4593"/>
        <v>57.272727272727273</v>
      </c>
      <c r="AH11924" s="14">
        <f t="shared" si="4594"/>
        <v>61.339393939393943</v>
      </c>
      <c r="AI11924" s="14">
        <f t="shared" si="4595"/>
        <v>449.82222222222219</v>
      </c>
      <c r="AJ11924" s="1163"/>
    </row>
    <row r="11925" spans="1:36" ht="31.5">
      <c r="A11925" s="1433">
        <v>20</v>
      </c>
      <c r="B11925" s="680" t="s">
        <v>5324</v>
      </c>
      <c r="C11925" s="3829" t="s">
        <v>181</v>
      </c>
      <c r="D11925" s="1073">
        <v>29.05</v>
      </c>
      <c r="E11925" s="1429">
        <v>9</v>
      </c>
      <c r="F11925" s="1429">
        <f t="shared" si="4587"/>
        <v>261.45</v>
      </c>
      <c r="G11925" s="1429"/>
      <c r="H11925" s="1429">
        <f t="shared" si="4588"/>
        <v>0</v>
      </c>
      <c r="I11925" s="3824">
        <v>44824</v>
      </c>
      <c r="J11925" s="1429" t="s">
        <v>2040</v>
      </c>
      <c r="K11925" s="1084"/>
      <c r="L11925" s="1073">
        <v>809</v>
      </c>
      <c r="M11925" s="1074">
        <v>44830</v>
      </c>
      <c r="N11925" s="1429">
        <v>6</v>
      </c>
      <c r="O11925" s="1433"/>
      <c r="P11925" s="1084"/>
      <c r="Q11925" s="1084"/>
      <c r="R11925" s="1084"/>
      <c r="S11925" s="1429"/>
      <c r="T11925" s="3831"/>
      <c r="U11925" s="1429"/>
      <c r="V11925" s="1084"/>
      <c r="W11925" s="1429"/>
      <c r="X11925" s="1084"/>
      <c r="Y11925" s="1084"/>
      <c r="Z11925" s="1084"/>
      <c r="AA11925" s="1084"/>
      <c r="AB11925" s="1084"/>
      <c r="AC11925" s="1507">
        <f t="shared" si="4589"/>
        <v>3</v>
      </c>
      <c r="AD11925" s="1508">
        <f t="shared" si="4590"/>
        <v>87.15</v>
      </c>
      <c r="AE11925" s="14" t="s">
        <v>334</v>
      </c>
      <c r="AF11925" s="14">
        <f t="shared" si="4592"/>
        <v>2</v>
      </c>
      <c r="AG11925" s="14">
        <f t="shared" si="4593"/>
        <v>1.5</v>
      </c>
      <c r="AH11925" s="14" t="s">
        <v>334</v>
      </c>
      <c r="AI11925" s="14" t="s">
        <v>334</v>
      </c>
      <c r="AJ11925" s="1163"/>
    </row>
    <row r="11926" spans="1:36" ht="31.5">
      <c r="A11926" s="1433">
        <v>24</v>
      </c>
      <c r="B11926" s="680" t="s">
        <v>5324</v>
      </c>
      <c r="C11926" s="1073" t="s">
        <v>66</v>
      </c>
      <c r="D11926" s="1073">
        <v>0</v>
      </c>
      <c r="E11926" s="1429">
        <v>12</v>
      </c>
      <c r="F11926" s="1429">
        <f t="shared" si="4587"/>
        <v>0</v>
      </c>
      <c r="G11926" s="1429"/>
      <c r="H11926" s="1429">
        <f t="shared" si="4588"/>
        <v>0</v>
      </c>
      <c r="I11926" s="3824">
        <v>44873</v>
      </c>
      <c r="J11926" s="1075">
        <v>45475</v>
      </c>
      <c r="K11926" s="1084"/>
      <c r="L11926" s="1073">
        <v>936</v>
      </c>
      <c r="M11926" s="1074">
        <v>44868</v>
      </c>
      <c r="N11926" s="1429"/>
      <c r="O11926" s="1429">
        <v>2</v>
      </c>
      <c r="P11926" s="1429">
        <v>3</v>
      </c>
      <c r="Q11926" s="1084"/>
      <c r="R11926" s="1084"/>
      <c r="S11926" s="1429"/>
      <c r="T11926" s="3831"/>
      <c r="U11926" s="1429"/>
      <c r="V11926" s="1084"/>
      <c r="W11926" s="1084"/>
      <c r="X11926" s="1429"/>
      <c r="Y11926" s="1084"/>
      <c r="Z11926" s="1084"/>
      <c r="AA11926" s="1084"/>
      <c r="AB11926" s="1084"/>
      <c r="AC11926" s="1507">
        <f t="shared" si="4589"/>
        <v>7</v>
      </c>
      <c r="AD11926" s="1508">
        <f t="shared" si="4590"/>
        <v>0</v>
      </c>
      <c r="AE11926" s="14">
        <f>(J11926-"01.04.2023")/30</f>
        <v>15.266666666666667</v>
      </c>
      <c r="AF11926" s="14">
        <f t="shared" si="4592"/>
        <v>1.6666666666666667</v>
      </c>
      <c r="AG11926" s="14">
        <f t="shared" si="4593"/>
        <v>4.2</v>
      </c>
      <c r="AH11926" s="14">
        <f>AG11926-AE11926</f>
        <v>-11.066666666666666</v>
      </c>
      <c r="AI11926" s="14">
        <f>AC11926-(AE11926*AF11926)</f>
        <v>-18.444444444444446</v>
      </c>
      <c r="AJ11926" s="1163"/>
    </row>
    <row r="11927" spans="1:36" ht="94.5" customHeight="1">
      <c r="A11927" s="1433">
        <v>28</v>
      </c>
      <c r="B11927" s="1435" t="s">
        <v>8588</v>
      </c>
      <c r="C11927" s="1073" t="s">
        <v>65</v>
      </c>
      <c r="D11927" s="1073">
        <v>246.83805000000001</v>
      </c>
      <c r="E11927" s="1429">
        <v>0</v>
      </c>
      <c r="F11927" s="1429">
        <v>0</v>
      </c>
      <c r="G11927" s="1429">
        <v>420</v>
      </c>
      <c r="H11927" s="1429">
        <f t="shared" si="4588"/>
        <v>103671.981</v>
      </c>
      <c r="I11927" s="3824">
        <v>44956</v>
      </c>
      <c r="J11927" s="1075">
        <v>45022</v>
      </c>
      <c r="K11927" s="1084"/>
      <c r="L11927" s="1073">
        <v>474</v>
      </c>
      <c r="M11927" s="1074">
        <v>44632</v>
      </c>
      <c r="N11927" s="1429"/>
      <c r="O11927" s="1429">
        <v>258</v>
      </c>
      <c r="P11927" s="1429">
        <v>132</v>
      </c>
      <c r="Q11927" s="1084"/>
      <c r="R11927" s="1084"/>
      <c r="S11927" s="1429"/>
      <c r="T11927" s="3831"/>
      <c r="U11927" s="1429"/>
      <c r="V11927" s="1084"/>
      <c r="W11927" s="1084"/>
      <c r="X11927" s="1429"/>
      <c r="Y11927" s="1429"/>
      <c r="Z11927" s="1084"/>
      <c r="AA11927" s="1084"/>
      <c r="AB11927" s="1084"/>
      <c r="AC11927" s="1507">
        <f t="shared" si="4589"/>
        <v>30</v>
      </c>
      <c r="AD11927" s="1508">
        <f t="shared" si="4590"/>
        <v>7405.1415000000006</v>
      </c>
      <c r="AE11927" s="14">
        <f>(J11927-"01.04.2023")/30</f>
        <v>0.16666666666666666</v>
      </c>
      <c r="AF11927" s="14">
        <f t="shared" si="4592"/>
        <v>130</v>
      </c>
      <c r="AG11927" s="14">
        <f t="shared" si="4593"/>
        <v>0.23076923076923078</v>
      </c>
      <c r="AH11927" s="14">
        <f>AG11927-AE11927</f>
        <v>6.4102564102564125E-2</v>
      </c>
      <c r="AI11927" s="14">
        <f>AC11927-(AE11927*AF11927)</f>
        <v>8.3333333333333357</v>
      </c>
      <c r="AJ11927" s="1163"/>
    </row>
    <row r="11928" spans="1:36" ht="94.5" customHeight="1">
      <c r="A11928" s="1433">
        <v>29</v>
      </c>
      <c r="B11928" s="1435" t="s">
        <v>8589</v>
      </c>
      <c r="C11928" s="1073" t="s">
        <v>66</v>
      </c>
      <c r="D11928" s="1152">
        <v>3.54</v>
      </c>
      <c r="E11928" s="1429">
        <v>0</v>
      </c>
      <c r="F11928" s="1429">
        <f>D11928*E11928</f>
        <v>0</v>
      </c>
      <c r="G11928" s="1429">
        <v>420</v>
      </c>
      <c r="H11928" s="1429">
        <f t="shared" si="4588"/>
        <v>1486.8</v>
      </c>
      <c r="I11928" s="3824">
        <v>44956</v>
      </c>
      <c r="J11928" s="1075">
        <v>46326</v>
      </c>
      <c r="K11928" s="1084"/>
      <c r="L11928" s="1073">
        <v>474</v>
      </c>
      <c r="M11928" s="1074">
        <v>44632</v>
      </c>
      <c r="N11928" s="1429"/>
      <c r="O11928" s="1429">
        <v>258</v>
      </c>
      <c r="P11928" s="1429">
        <v>132</v>
      </c>
      <c r="Q11928" s="1084"/>
      <c r="R11928" s="1084"/>
      <c r="S11928" s="1429"/>
      <c r="T11928" s="3831"/>
      <c r="U11928" s="1429"/>
      <c r="V11928" s="1084"/>
      <c r="W11928" s="1084"/>
      <c r="X11928" s="1429"/>
      <c r="Y11928" s="1429"/>
      <c r="Z11928" s="1084"/>
      <c r="AA11928" s="1084"/>
      <c r="AB11928" s="1084"/>
      <c r="AC11928" s="1507">
        <f t="shared" si="4589"/>
        <v>30</v>
      </c>
      <c r="AD11928" s="1508">
        <f t="shared" si="4590"/>
        <v>106.2</v>
      </c>
      <c r="AE11928" s="14">
        <f>(J11928-"01.04.2023")/30</f>
        <v>43.633333333333333</v>
      </c>
      <c r="AF11928" s="14">
        <f t="shared" si="4592"/>
        <v>130</v>
      </c>
      <c r="AG11928" s="14">
        <f t="shared" si="4593"/>
        <v>0.23076923076923078</v>
      </c>
      <c r="AH11928" s="14">
        <f>AG11928-AE11928</f>
        <v>-43.402564102564099</v>
      </c>
      <c r="AI11928" s="14">
        <f>AC11928-(AE11928*AF11928)</f>
        <v>-5642.333333333333</v>
      </c>
      <c r="AJ11928" s="1163"/>
    </row>
    <row r="11929" spans="1:36" ht="94.5" customHeight="1">
      <c r="A11929" s="1433">
        <v>30</v>
      </c>
      <c r="B11929" s="680" t="s">
        <v>8590</v>
      </c>
      <c r="C11929" s="1073" t="s">
        <v>66</v>
      </c>
      <c r="D11929" s="1073">
        <v>33.58</v>
      </c>
      <c r="E11929" s="1429">
        <v>0</v>
      </c>
      <c r="F11929" s="1429">
        <f>D11929*E11929</f>
        <v>0</v>
      </c>
      <c r="G11929" s="1429">
        <v>4</v>
      </c>
      <c r="H11929" s="1429">
        <f t="shared" si="4588"/>
        <v>134.32</v>
      </c>
      <c r="I11929" s="3824">
        <v>44956</v>
      </c>
      <c r="J11929" s="1429" t="s">
        <v>2040</v>
      </c>
      <c r="K11929" s="1084"/>
      <c r="L11929" s="1073">
        <v>474</v>
      </c>
      <c r="M11929" s="1074">
        <v>44632</v>
      </c>
      <c r="N11929" s="1429"/>
      <c r="O11929" s="1433"/>
      <c r="P11929" s="1084"/>
      <c r="Q11929" s="1084"/>
      <c r="R11929" s="1084"/>
      <c r="S11929" s="1429"/>
      <c r="T11929" s="3831"/>
      <c r="U11929" s="1429"/>
      <c r="V11929" s="1084"/>
      <c r="W11929" s="1084"/>
      <c r="X11929" s="1429"/>
      <c r="Y11929" s="1084"/>
      <c r="Z11929" s="1084"/>
      <c r="AA11929" s="1084"/>
      <c r="AB11929" s="1084"/>
      <c r="AC11929" s="1507">
        <f t="shared" si="4589"/>
        <v>4</v>
      </c>
      <c r="AD11929" s="1508">
        <f t="shared" si="4590"/>
        <v>134.32</v>
      </c>
      <c r="AE11929" s="14" t="s">
        <v>334</v>
      </c>
      <c r="AF11929" s="14">
        <f t="shared" si="4592"/>
        <v>0</v>
      </c>
      <c r="AG11929" s="14" t="e">
        <f t="shared" si="4593"/>
        <v>#DIV/0!</v>
      </c>
      <c r="AH11929" s="14" t="s">
        <v>334</v>
      </c>
      <c r="AI11929" s="14" t="s">
        <v>334</v>
      </c>
      <c r="AJ11929" s="1163"/>
    </row>
    <row r="11930" spans="1:36" ht="15.75">
      <c r="A11930" s="1433">
        <v>36</v>
      </c>
      <c r="B11930" s="680" t="s">
        <v>230</v>
      </c>
      <c r="C11930" s="3834" t="s">
        <v>181</v>
      </c>
      <c r="D11930" s="648">
        <v>28.27</v>
      </c>
      <c r="E11930" s="1429">
        <v>33</v>
      </c>
      <c r="F11930" s="1429">
        <f t="shared" ref="F11930:F11944" si="4596">D11930*E11930</f>
        <v>932.91</v>
      </c>
      <c r="G11930" s="1429"/>
      <c r="H11930" s="1429">
        <f t="shared" ref="H11930:H11944" si="4597">D11930*G11930</f>
        <v>0</v>
      </c>
      <c r="I11930" s="1257" t="s">
        <v>578</v>
      </c>
      <c r="J11930" s="1075">
        <v>45549</v>
      </c>
      <c r="K11930" s="1429"/>
      <c r="L11930" s="668" t="s">
        <v>1289</v>
      </c>
      <c r="M11930" s="668" t="s">
        <v>576</v>
      </c>
      <c r="N11930" s="1080"/>
      <c r="O11930" s="1080">
        <v>3</v>
      </c>
      <c r="P11930" s="1080">
        <v>1</v>
      </c>
      <c r="Q11930" s="1429"/>
      <c r="R11930" s="1429"/>
      <c r="S11930" s="1429"/>
      <c r="T11930" s="1429"/>
      <c r="U11930" s="1429"/>
      <c r="V11930" s="1429"/>
      <c r="W11930" s="1429"/>
      <c r="X11930" s="1429"/>
      <c r="Y11930" s="1429"/>
      <c r="Z11930" s="1429"/>
      <c r="AA11930" s="1429"/>
      <c r="AB11930" s="1429"/>
      <c r="AC11930" s="1507">
        <f t="shared" ref="AC11930:AC11944" si="4598">E11930+G11930-N11930-O11930-AA11930-P11930-Q11930-R11930-S11930-T11930-U11930-V11930-W11930-X11930-Y11930</f>
        <v>29</v>
      </c>
      <c r="AD11930" s="1508">
        <f t="shared" ref="AD11930:AD11944" si="4599">D11930*AC11930</f>
        <v>819.83</v>
      </c>
      <c r="AE11930" s="14">
        <f t="shared" ref="AE11930:AE11937" si="4600">(J11930-"01.04.2023")/30</f>
        <v>17.733333333333334</v>
      </c>
      <c r="AF11930" s="14">
        <f t="shared" ref="AF11930:AF11944" si="4601">(N11930+O11930+P11930+Q11930+R11930+S11930+T11930+U11930+V11930+W11930+X11930+Y11930)/3</f>
        <v>1.3333333333333333</v>
      </c>
      <c r="AG11930" s="14">
        <f t="shared" ref="AG11930:AG11944" si="4602">AC11930/AF11930</f>
        <v>21.75</v>
      </c>
      <c r="AH11930" s="14">
        <f t="shared" ref="AH11930:AH11937" si="4603">AG11930-AE11930</f>
        <v>4.0166666666666657</v>
      </c>
      <c r="AI11930" s="14">
        <f t="shared" ref="AI11930:AI11937" si="4604">AC11930-(AE11930*AF11930)</f>
        <v>5.3555555555555543</v>
      </c>
      <c r="AJ11930" s="1163"/>
    </row>
    <row r="11931" spans="1:36" ht="31.5">
      <c r="A11931" s="1433">
        <v>37</v>
      </c>
      <c r="B11931" s="680" t="s">
        <v>5684</v>
      </c>
      <c r="C11931" s="3835" t="s">
        <v>181</v>
      </c>
      <c r="D11931" s="648">
        <v>2.71</v>
      </c>
      <c r="E11931" s="1429">
        <v>6940</v>
      </c>
      <c r="F11931" s="1429">
        <f t="shared" si="4596"/>
        <v>18807.400000000001</v>
      </c>
      <c r="G11931" s="1429"/>
      <c r="H11931" s="1429">
        <f t="shared" si="4597"/>
        <v>0</v>
      </c>
      <c r="I11931" s="3826" t="s">
        <v>3614</v>
      </c>
      <c r="J11931" s="1075">
        <v>46446</v>
      </c>
      <c r="K11931" s="1429"/>
      <c r="L11931" s="668"/>
      <c r="M11931" s="668"/>
      <c r="N11931" s="1080">
        <v>409</v>
      </c>
      <c r="O11931" s="1080">
        <v>375</v>
      </c>
      <c r="P11931" s="1080">
        <v>394</v>
      </c>
      <c r="Q11931" s="1429"/>
      <c r="R11931" s="1429"/>
      <c r="S11931" s="1429"/>
      <c r="T11931" s="1429"/>
      <c r="U11931" s="1429"/>
      <c r="V11931" s="1429"/>
      <c r="W11931" s="1429"/>
      <c r="X11931" s="1429"/>
      <c r="Y11931" s="1429"/>
      <c r="Z11931" s="1429"/>
      <c r="AA11931" s="1429"/>
      <c r="AB11931" s="1429"/>
      <c r="AC11931" s="1507">
        <f t="shared" si="4598"/>
        <v>5762</v>
      </c>
      <c r="AD11931" s="1508">
        <f t="shared" si="4599"/>
        <v>15615.02</v>
      </c>
      <c r="AE11931" s="14">
        <f t="shared" si="4600"/>
        <v>47.633333333333333</v>
      </c>
      <c r="AF11931" s="14">
        <f t="shared" si="4601"/>
        <v>392.66666666666669</v>
      </c>
      <c r="AG11931" s="14">
        <f t="shared" si="4602"/>
        <v>14.674023769100168</v>
      </c>
      <c r="AH11931" s="14">
        <f t="shared" si="4603"/>
        <v>-32.959309564233166</v>
      </c>
      <c r="AI11931" s="14">
        <f t="shared" si="4604"/>
        <v>-12942.022222222222</v>
      </c>
      <c r="AJ11931" s="1163"/>
    </row>
    <row r="11932" spans="1:36" ht="15.75">
      <c r="A11932" s="1433">
        <v>38</v>
      </c>
      <c r="B11932" s="3814" t="s">
        <v>144</v>
      </c>
      <c r="C11932" s="3836" t="s">
        <v>181</v>
      </c>
      <c r="D11932" s="648">
        <v>15</v>
      </c>
      <c r="E11932" s="1429">
        <v>6</v>
      </c>
      <c r="F11932" s="1429">
        <f t="shared" si="4596"/>
        <v>90</v>
      </c>
      <c r="G11932" s="1429"/>
      <c r="H11932" s="1429">
        <f t="shared" si="4597"/>
        <v>0</v>
      </c>
      <c r="I11932" s="3826" t="s">
        <v>1290</v>
      </c>
      <c r="J11932" s="1075">
        <v>53206</v>
      </c>
      <c r="K11932" s="1429"/>
      <c r="L11932" s="668" t="s">
        <v>1291</v>
      </c>
      <c r="M11932" s="668" t="s">
        <v>1292</v>
      </c>
      <c r="N11932" s="1080"/>
      <c r="O11932" s="1080"/>
      <c r="P11932" s="1080"/>
      <c r="Q11932" s="1429"/>
      <c r="R11932" s="1429"/>
      <c r="S11932" s="1429"/>
      <c r="T11932" s="1429"/>
      <c r="U11932" s="1429"/>
      <c r="V11932" s="1429"/>
      <c r="W11932" s="1429"/>
      <c r="X11932" s="1429"/>
      <c r="Y11932" s="1429"/>
      <c r="Z11932" s="1429"/>
      <c r="AA11932" s="1429"/>
      <c r="AB11932" s="1429"/>
      <c r="AC11932" s="1507">
        <f t="shared" si="4598"/>
        <v>6</v>
      </c>
      <c r="AD11932" s="1508">
        <f t="shared" si="4599"/>
        <v>90</v>
      </c>
      <c r="AE11932" s="14">
        <f t="shared" si="4600"/>
        <v>272.96666666666664</v>
      </c>
      <c r="AF11932" s="14">
        <f t="shared" si="4601"/>
        <v>0</v>
      </c>
      <c r="AG11932" s="14" t="e">
        <f t="shared" si="4602"/>
        <v>#DIV/0!</v>
      </c>
      <c r="AH11932" s="14" t="e">
        <f t="shared" si="4603"/>
        <v>#DIV/0!</v>
      </c>
      <c r="AI11932" s="14">
        <f t="shared" si="4604"/>
        <v>6</v>
      </c>
      <c r="AJ11932" s="1163"/>
    </row>
    <row r="11933" spans="1:36" ht="15.75">
      <c r="A11933" s="1433">
        <v>39</v>
      </c>
      <c r="B11933" s="680" t="s">
        <v>10282</v>
      </c>
      <c r="C11933" s="1436" t="s">
        <v>181</v>
      </c>
      <c r="D11933" s="648">
        <v>73.599999999999994</v>
      </c>
      <c r="E11933" s="1429">
        <v>100</v>
      </c>
      <c r="F11933" s="1429">
        <f t="shared" si="4596"/>
        <v>7359.9999999999991</v>
      </c>
      <c r="G11933" s="1429"/>
      <c r="H11933" s="1429">
        <f t="shared" si="4597"/>
        <v>0</v>
      </c>
      <c r="I11933" s="3826" t="s">
        <v>1293</v>
      </c>
      <c r="J11933" s="1075">
        <v>53206</v>
      </c>
      <c r="K11933" s="1429"/>
      <c r="L11933" s="668" t="s">
        <v>1294</v>
      </c>
      <c r="M11933" s="668" t="s">
        <v>1295</v>
      </c>
      <c r="N11933" s="1080">
        <v>7</v>
      </c>
      <c r="O11933" s="1080">
        <v>6</v>
      </c>
      <c r="P11933" s="1080">
        <v>26</v>
      </c>
      <c r="Q11933" s="1429"/>
      <c r="R11933" s="1429"/>
      <c r="S11933" s="1429"/>
      <c r="T11933" s="1429"/>
      <c r="U11933" s="1429"/>
      <c r="V11933" s="1429"/>
      <c r="W11933" s="1429"/>
      <c r="X11933" s="1429"/>
      <c r="Y11933" s="1429"/>
      <c r="Z11933" s="1429"/>
      <c r="AA11933" s="1429"/>
      <c r="AB11933" s="1429"/>
      <c r="AC11933" s="1507">
        <f t="shared" si="4598"/>
        <v>61</v>
      </c>
      <c r="AD11933" s="1508">
        <f t="shared" si="4599"/>
        <v>4489.5999999999995</v>
      </c>
      <c r="AE11933" s="14">
        <f t="shared" si="4600"/>
        <v>272.96666666666664</v>
      </c>
      <c r="AF11933" s="14">
        <f t="shared" si="4601"/>
        <v>13</v>
      </c>
      <c r="AG11933" s="14">
        <f t="shared" si="4602"/>
        <v>4.6923076923076925</v>
      </c>
      <c r="AH11933" s="14">
        <f t="shared" si="4603"/>
        <v>-268.27435897435896</v>
      </c>
      <c r="AI11933" s="14">
        <f t="shared" si="4604"/>
        <v>-3487.5666666666662</v>
      </c>
      <c r="AJ11933" s="1163"/>
    </row>
    <row r="11934" spans="1:36" ht="31.5" customHeight="1">
      <c r="A11934" s="1433">
        <v>40</v>
      </c>
      <c r="B11934" s="680" t="s">
        <v>10283</v>
      </c>
      <c r="C11934" s="1436" t="s">
        <v>181</v>
      </c>
      <c r="D11934" s="648">
        <v>524.59500000000003</v>
      </c>
      <c r="E11934" s="1429">
        <v>5</v>
      </c>
      <c r="F11934" s="1429">
        <f t="shared" si="4596"/>
        <v>2622.9750000000004</v>
      </c>
      <c r="G11934" s="1429"/>
      <c r="H11934" s="1429">
        <f t="shared" si="4597"/>
        <v>0</v>
      </c>
      <c r="I11934" s="3826" t="s">
        <v>1296</v>
      </c>
      <c r="J11934" s="1075">
        <v>53206</v>
      </c>
      <c r="K11934" s="1429"/>
      <c r="L11934" s="668" t="s">
        <v>1297</v>
      </c>
      <c r="M11934" s="668" t="s">
        <v>1298</v>
      </c>
      <c r="N11934" s="1080"/>
      <c r="O11934" s="1080"/>
      <c r="P11934" s="1080"/>
      <c r="Q11934" s="1429"/>
      <c r="R11934" s="1429"/>
      <c r="S11934" s="1429"/>
      <c r="T11934" s="1429"/>
      <c r="U11934" s="1429"/>
      <c r="V11934" s="1429"/>
      <c r="W11934" s="1429"/>
      <c r="X11934" s="1429"/>
      <c r="Y11934" s="1429"/>
      <c r="Z11934" s="1429"/>
      <c r="AA11934" s="1429"/>
      <c r="AB11934" s="1429"/>
      <c r="AC11934" s="1507">
        <f t="shared" si="4598"/>
        <v>5</v>
      </c>
      <c r="AD11934" s="1508">
        <f t="shared" si="4599"/>
        <v>2622.9750000000004</v>
      </c>
      <c r="AE11934" s="14">
        <f t="shared" si="4600"/>
        <v>272.96666666666664</v>
      </c>
      <c r="AF11934" s="14">
        <f t="shared" si="4601"/>
        <v>0</v>
      </c>
      <c r="AG11934" s="14" t="e">
        <f t="shared" si="4602"/>
        <v>#DIV/0!</v>
      </c>
      <c r="AH11934" s="14" t="e">
        <f t="shared" si="4603"/>
        <v>#DIV/0!</v>
      </c>
      <c r="AI11934" s="14">
        <f t="shared" si="4604"/>
        <v>5</v>
      </c>
      <c r="AJ11934" s="1163"/>
    </row>
    <row r="11935" spans="1:36" ht="31.5">
      <c r="A11935" s="1433">
        <v>41</v>
      </c>
      <c r="B11935" s="3837" t="s">
        <v>1299</v>
      </c>
      <c r="C11935" s="1436" t="s">
        <v>181</v>
      </c>
      <c r="D11935" s="648">
        <v>2194.08</v>
      </c>
      <c r="E11935" s="1429">
        <v>93.92</v>
      </c>
      <c r="F11935" s="1429">
        <f t="shared" si="4596"/>
        <v>206067.99359999999</v>
      </c>
      <c r="G11935" s="1080"/>
      <c r="H11935" s="1429">
        <f t="shared" si="4597"/>
        <v>0</v>
      </c>
      <c r="I11935" s="1257" t="s">
        <v>659</v>
      </c>
      <c r="J11935" s="668" t="s">
        <v>87</v>
      </c>
      <c r="K11935" s="1429"/>
      <c r="L11935" s="1429"/>
      <c r="M11935" s="1429"/>
      <c r="N11935" s="1080">
        <v>18.48</v>
      </c>
      <c r="O11935" s="1080">
        <v>21.56</v>
      </c>
      <c r="P11935" s="1080">
        <v>20.76</v>
      </c>
      <c r="Q11935" s="1429"/>
      <c r="R11935" s="1429"/>
      <c r="S11935" s="1429"/>
      <c r="T11935" s="1429"/>
      <c r="U11935" s="1429"/>
      <c r="V11935" s="1429"/>
      <c r="W11935" s="1429"/>
      <c r="X11935" s="1429"/>
      <c r="Y11935" s="1429"/>
      <c r="Z11935" s="1429"/>
      <c r="AA11935" s="1429"/>
      <c r="AB11935" s="1429"/>
      <c r="AC11935" s="1507">
        <f t="shared" si="4598"/>
        <v>33.11999999999999</v>
      </c>
      <c r="AD11935" s="1508">
        <f t="shared" si="4599"/>
        <v>72667.929599999974</v>
      </c>
      <c r="AE11935" s="14">
        <f t="shared" si="4600"/>
        <v>6.9333333333333336</v>
      </c>
      <c r="AF11935" s="14">
        <f t="shared" si="4601"/>
        <v>20.266666666666666</v>
      </c>
      <c r="AG11935" s="14">
        <f t="shared" si="4602"/>
        <v>1.6342105263157891</v>
      </c>
      <c r="AH11935" s="14">
        <f t="shared" si="4603"/>
        <v>-5.2991228070175449</v>
      </c>
      <c r="AI11935" s="14">
        <f t="shared" si="4604"/>
        <v>-107.39555555555556</v>
      </c>
      <c r="AJ11935" s="1163"/>
    </row>
    <row r="11936" spans="1:36" ht="15.75">
      <c r="A11936" s="1433">
        <v>42</v>
      </c>
      <c r="B11936" s="680" t="s">
        <v>871</v>
      </c>
      <c r="C11936" s="3838" t="s">
        <v>309</v>
      </c>
      <c r="D11936" s="648">
        <v>0</v>
      </c>
      <c r="E11936" s="1429">
        <v>8800</v>
      </c>
      <c r="F11936" s="1429">
        <f t="shared" si="4596"/>
        <v>0</v>
      </c>
      <c r="G11936" s="1429"/>
      <c r="H11936" s="1429">
        <f t="shared" si="4597"/>
        <v>0</v>
      </c>
      <c r="I11936" s="1227">
        <v>44838</v>
      </c>
      <c r="J11936" s="1075">
        <v>45184</v>
      </c>
      <c r="K11936" s="1429"/>
      <c r="L11936" s="1429">
        <v>829</v>
      </c>
      <c r="M11936" s="1075">
        <v>45199</v>
      </c>
      <c r="N11936" s="1080">
        <v>340</v>
      </c>
      <c r="O11936" s="1080">
        <v>1800</v>
      </c>
      <c r="P11936" s="1080">
        <v>3380</v>
      </c>
      <c r="Q11936" s="1429"/>
      <c r="R11936" s="1429"/>
      <c r="S11936" s="1429"/>
      <c r="T11936" s="1429"/>
      <c r="U11936" s="1429"/>
      <c r="V11936" s="1429"/>
      <c r="W11936" s="1429"/>
      <c r="X11936" s="1429"/>
      <c r="Y11936" s="1429"/>
      <c r="Z11936" s="1429"/>
      <c r="AA11936" s="1429"/>
      <c r="AB11936" s="1429"/>
      <c r="AC11936" s="1507">
        <f t="shared" si="4598"/>
        <v>3280</v>
      </c>
      <c r="AD11936" s="1508">
        <f t="shared" si="4599"/>
        <v>0</v>
      </c>
      <c r="AE11936" s="14">
        <f t="shared" si="4600"/>
        <v>5.5666666666666664</v>
      </c>
      <c r="AF11936" s="14">
        <f t="shared" si="4601"/>
        <v>1840</v>
      </c>
      <c r="AG11936" s="14">
        <f t="shared" si="4602"/>
        <v>1.7826086956521738</v>
      </c>
      <c r="AH11936" s="14">
        <f t="shared" si="4603"/>
        <v>-3.7840579710144926</v>
      </c>
      <c r="AI11936" s="14">
        <f t="shared" si="4604"/>
        <v>-6962.6666666666661</v>
      </c>
      <c r="AJ11936" s="1163"/>
    </row>
    <row r="11937" spans="1:36" ht="31.5" customHeight="1">
      <c r="A11937" s="1433">
        <v>43</v>
      </c>
      <c r="B11937" s="3839" t="s">
        <v>2882</v>
      </c>
      <c r="C11937" s="3840" t="s">
        <v>66</v>
      </c>
      <c r="D11937" s="3841">
        <v>65.823525000000004</v>
      </c>
      <c r="E11937" s="1429">
        <v>3100</v>
      </c>
      <c r="F11937" s="1429">
        <f t="shared" si="4596"/>
        <v>204052.92750000002</v>
      </c>
      <c r="G11937" s="1080"/>
      <c r="H11937" s="648">
        <f t="shared" si="4597"/>
        <v>0</v>
      </c>
      <c r="I11937" s="1257" t="s">
        <v>322</v>
      </c>
      <c r="J11937" s="3823" t="s">
        <v>2935</v>
      </c>
      <c r="K11937" s="1084"/>
      <c r="L11937" s="1429">
        <v>381</v>
      </c>
      <c r="M11937" s="1075">
        <v>44708</v>
      </c>
      <c r="N11937" s="1429"/>
      <c r="O11937" s="1433"/>
      <c r="P11937" s="1429">
        <v>100</v>
      </c>
      <c r="Q11937" s="1084"/>
      <c r="R11937" s="1429"/>
      <c r="S11937" s="1429"/>
      <c r="T11937" s="1429"/>
      <c r="U11937" s="1084"/>
      <c r="V11937" s="1084"/>
      <c r="W11937" s="1084"/>
      <c r="X11937" s="1084"/>
      <c r="Y11937" s="1084"/>
      <c r="Z11937" s="1084"/>
      <c r="AA11937" s="1084"/>
      <c r="AB11937" s="1084"/>
      <c r="AC11937" s="1507">
        <f t="shared" si="4598"/>
        <v>3000</v>
      </c>
      <c r="AD11937" s="1508">
        <f t="shared" si="4599"/>
        <v>197470.57500000001</v>
      </c>
      <c r="AE11937" s="14">
        <f t="shared" si="4600"/>
        <v>8.6666666666666661</v>
      </c>
      <c r="AF11937" s="14">
        <f t="shared" si="4601"/>
        <v>33.333333333333336</v>
      </c>
      <c r="AG11937" s="14">
        <f t="shared" si="4602"/>
        <v>90</v>
      </c>
      <c r="AH11937" s="14">
        <f t="shared" si="4603"/>
        <v>81.333333333333329</v>
      </c>
      <c r="AI11937" s="14">
        <f t="shared" si="4604"/>
        <v>2711.1111111111113</v>
      </c>
      <c r="AJ11937" s="1163"/>
    </row>
    <row r="11938" spans="1:36" ht="15.75">
      <c r="A11938" s="1433">
        <v>44</v>
      </c>
      <c r="B11938" s="3839" t="s">
        <v>4444</v>
      </c>
      <c r="C11938" s="3840" t="s">
        <v>66</v>
      </c>
      <c r="D11938" s="3841">
        <v>0.47</v>
      </c>
      <c r="E11938" s="1429">
        <v>13080</v>
      </c>
      <c r="F11938" s="1429">
        <f t="shared" si="4596"/>
        <v>6147.5999999999995</v>
      </c>
      <c r="G11938" s="1080"/>
      <c r="H11938" s="648">
        <f t="shared" si="4597"/>
        <v>0</v>
      </c>
      <c r="I11938" s="1257" t="s">
        <v>4340</v>
      </c>
      <c r="J11938" s="3823" t="s">
        <v>2040</v>
      </c>
      <c r="K11938" s="1084"/>
      <c r="L11938" s="1429">
        <v>556</v>
      </c>
      <c r="M11938" s="1075">
        <v>44761</v>
      </c>
      <c r="N11938" s="1429">
        <v>430</v>
      </c>
      <c r="O11938" s="1429">
        <v>630</v>
      </c>
      <c r="P11938" s="3831">
        <v>720</v>
      </c>
      <c r="Q11938" s="3831"/>
      <c r="R11938" s="1429"/>
      <c r="S11938" s="1429"/>
      <c r="T11938" s="1429"/>
      <c r="U11938" s="1429"/>
      <c r="V11938" s="3831"/>
      <c r="W11938" s="1429"/>
      <c r="X11938" s="1429"/>
      <c r="Y11938" s="3831"/>
      <c r="Z11938" s="1084"/>
      <c r="AA11938" s="1084"/>
      <c r="AB11938" s="1084"/>
      <c r="AC11938" s="1507">
        <f t="shared" si="4598"/>
        <v>11300</v>
      </c>
      <c r="AD11938" s="1508">
        <f t="shared" si="4599"/>
        <v>5311</v>
      </c>
      <c r="AE11938" s="14" t="s">
        <v>334</v>
      </c>
      <c r="AF11938" s="14">
        <f t="shared" si="4601"/>
        <v>593.33333333333337</v>
      </c>
      <c r="AG11938" s="14">
        <f t="shared" si="4602"/>
        <v>19.044943820224717</v>
      </c>
      <c r="AH11938" s="14" t="s">
        <v>334</v>
      </c>
      <c r="AI11938" s="14" t="s">
        <v>334</v>
      </c>
      <c r="AJ11938" s="1163"/>
    </row>
    <row r="11939" spans="1:36" ht="15.75">
      <c r="A11939" s="1433">
        <v>45</v>
      </c>
      <c r="B11939" s="3839" t="s">
        <v>4445</v>
      </c>
      <c r="C11939" s="3840" t="s">
        <v>66</v>
      </c>
      <c r="D11939" s="3841">
        <v>0.47</v>
      </c>
      <c r="E11939" s="1429">
        <v>13452</v>
      </c>
      <c r="F11939" s="1429">
        <f t="shared" si="4596"/>
        <v>6322.44</v>
      </c>
      <c r="G11939" s="1080"/>
      <c r="H11939" s="648">
        <f t="shared" si="4597"/>
        <v>0</v>
      </c>
      <c r="I11939" s="1257" t="s">
        <v>4340</v>
      </c>
      <c r="J11939" s="3823" t="s">
        <v>2040</v>
      </c>
      <c r="K11939" s="1084"/>
      <c r="L11939" s="1429">
        <v>556</v>
      </c>
      <c r="M11939" s="1075">
        <v>44761</v>
      </c>
      <c r="N11939" s="1429">
        <v>571</v>
      </c>
      <c r="O11939" s="1429">
        <v>596</v>
      </c>
      <c r="P11939" s="3831">
        <v>425</v>
      </c>
      <c r="Q11939" s="3831"/>
      <c r="R11939" s="1429"/>
      <c r="S11939" s="1429"/>
      <c r="T11939" s="1429"/>
      <c r="U11939" s="1429"/>
      <c r="V11939" s="1429"/>
      <c r="W11939" s="1429"/>
      <c r="X11939" s="1429"/>
      <c r="Y11939" s="3831"/>
      <c r="Z11939" s="1084"/>
      <c r="AA11939" s="1084"/>
      <c r="AB11939" s="1084"/>
      <c r="AC11939" s="1507">
        <f t="shared" si="4598"/>
        <v>11860</v>
      </c>
      <c r="AD11939" s="1508">
        <f t="shared" si="4599"/>
        <v>5574.2</v>
      </c>
      <c r="AE11939" s="14" t="s">
        <v>334</v>
      </c>
      <c r="AF11939" s="14">
        <f t="shared" si="4601"/>
        <v>530.66666666666663</v>
      </c>
      <c r="AG11939" s="14">
        <f t="shared" si="4602"/>
        <v>22.349246231155782</v>
      </c>
      <c r="AH11939" s="14" t="s">
        <v>334</v>
      </c>
      <c r="AI11939" s="14" t="s">
        <v>334</v>
      </c>
      <c r="AJ11939" s="1163"/>
    </row>
    <row r="11940" spans="1:36" ht="15.75">
      <c r="A11940" s="1433">
        <v>46</v>
      </c>
      <c r="B11940" s="680" t="s">
        <v>5428</v>
      </c>
      <c r="C11940" s="3842" t="s">
        <v>66</v>
      </c>
      <c r="D11940" s="3843">
        <v>18.286000000000001</v>
      </c>
      <c r="E11940" s="1429">
        <v>30</v>
      </c>
      <c r="F11940" s="1429">
        <f t="shared" si="4596"/>
        <v>548.58000000000004</v>
      </c>
      <c r="G11940" s="1080"/>
      <c r="H11940" s="648">
        <f t="shared" si="4597"/>
        <v>0</v>
      </c>
      <c r="I11940" s="1257" t="s">
        <v>5631</v>
      </c>
      <c r="J11940" s="3823" t="s">
        <v>2040</v>
      </c>
      <c r="K11940" s="1084"/>
      <c r="L11940" s="1429">
        <v>788</v>
      </c>
      <c r="M11940" s="1075">
        <v>44824</v>
      </c>
      <c r="N11940" s="3844"/>
      <c r="O11940" s="3844"/>
      <c r="P11940" s="3845"/>
      <c r="Q11940" s="3845"/>
      <c r="R11940" s="3844"/>
      <c r="S11940" s="3844"/>
      <c r="T11940" s="3844"/>
      <c r="U11940" s="1429"/>
      <c r="V11940" s="1429"/>
      <c r="W11940" s="3845"/>
      <c r="X11940" s="3845"/>
      <c r="Y11940" s="3845"/>
      <c r="Z11940" s="3846"/>
      <c r="AA11940" s="3846"/>
      <c r="AB11940" s="3846"/>
      <c r="AC11940" s="1507">
        <f t="shared" si="4598"/>
        <v>30</v>
      </c>
      <c r="AD11940" s="1508">
        <f t="shared" si="4599"/>
        <v>548.58000000000004</v>
      </c>
      <c r="AE11940" s="14" t="s">
        <v>334</v>
      </c>
      <c r="AF11940" s="14">
        <f t="shared" si="4601"/>
        <v>0</v>
      </c>
      <c r="AG11940" s="14" t="e">
        <f t="shared" si="4602"/>
        <v>#DIV/0!</v>
      </c>
      <c r="AH11940" s="14" t="s">
        <v>334</v>
      </c>
      <c r="AI11940" s="14" t="s">
        <v>334</v>
      </c>
      <c r="AJ11940" s="1163"/>
    </row>
    <row r="11941" spans="1:36" ht="15.75">
      <c r="A11941" s="1433">
        <v>47</v>
      </c>
      <c r="B11941" s="3657" t="s">
        <v>5287</v>
      </c>
      <c r="C11941" s="3842" t="s">
        <v>66</v>
      </c>
      <c r="D11941" s="3820">
        <v>8.07</v>
      </c>
      <c r="E11941" s="1429">
        <v>200</v>
      </c>
      <c r="F11941" s="1429">
        <f t="shared" si="4596"/>
        <v>1614</v>
      </c>
      <c r="G11941" s="1080"/>
      <c r="H11941" s="648">
        <f t="shared" si="4597"/>
        <v>0</v>
      </c>
      <c r="I11941" s="1257" t="s">
        <v>5631</v>
      </c>
      <c r="J11941" s="3823" t="s">
        <v>2040</v>
      </c>
      <c r="K11941" s="1084"/>
      <c r="L11941" s="1429">
        <v>788</v>
      </c>
      <c r="M11941" s="1075">
        <v>44824</v>
      </c>
      <c r="N11941" s="3844"/>
      <c r="O11941" s="3844"/>
      <c r="P11941" s="3845"/>
      <c r="Q11941" s="3845"/>
      <c r="R11941" s="3844"/>
      <c r="S11941" s="3844"/>
      <c r="T11941" s="3844"/>
      <c r="U11941" s="1429"/>
      <c r="V11941" s="1429"/>
      <c r="W11941" s="3845"/>
      <c r="X11941" s="3845"/>
      <c r="Y11941" s="3845"/>
      <c r="Z11941" s="3846"/>
      <c r="AA11941" s="3846"/>
      <c r="AB11941" s="3846"/>
      <c r="AC11941" s="1507">
        <f t="shared" si="4598"/>
        <v>200</v>
      </c>
      <c r="AD11941" s="1508">
        <f t="shared" si="4599"/>
        <v>1614</v>
      </c>
      <c r="AE11941" s="14" t="s">
        <v>334</v>
      </c>
      <c r="AF11941" s="14">
        <f t="shared" si="4601"/>
        <v>0</v>
      </c>
      <c r="AG11941" s="14" t="e">
        <f t="shared" si="4602"/>
        <v>#DIV/0!</v>
      </c>
      <c r="AH11941" s="14" t="s">
        <v>334</v>
      </c>
      <c r="AI11941" s="14" t="s">
        <v>334</v>
      </c>
      <c r="AJ11941" s="1163"/>
    </row>
    <row r="11942" spans="1:36" ht="31.5">
      <c r="A11942" s="1433">
        <v>48</v>
      </c>
      <c r="B11942" s="3657" t="s">
        <v>5288</v>
      </c>
      <c r="C11942" s="3842" t="s">
        <v>66</v>
      </c>
      <c r="D11942" s="3843">
        <v>17.898</v>
      </c>
      <c r="E11942" s="1429">
        <v>300</v>
      </c>
      <c r="F11942" s="1429">
        <f t="shared" si="4596"/>
        <v>5369.4</v>
      </c>
      <c r="G11942" s="1080"/>
      <c r="H11942" s="648">
        <f t="shared" si="4597"/>
        <v>0</v>
      </c>
      <c r="I11942" s="1257" t="s">
        <v>5631</v>
      </c>
      <c r="J11942" s="3823" t="s">
        <v>2040</v>
      </c>
      <c r="K11942" s="1084"/>
      <c r="L11942" s="1429">
        <v>788</v>
      </c>
      <c r="M11942" s="1075">
        <v>44824</v>
      </c>
      <c r="N11942" s="1429">
        <v>6</v>
      </c>
      <c r="O11942" s="3844">
        <v>9</v>
      </c>
      <c r="P11942" s="3845"/>
      <c r="Q11942" s="3845"/>
      <c r="R11942" s="3844"/>
      <c r="S11942" s="3844"/>
      <c r="T11942" s="3844"/>
      <c r="U11942" s="1429"/>
      <c r="V11942" s="1429"/>
      <c r="W11942" s="3845"/>
      <c r="X11942" s="3845"/>
      <c r="Y11942" s="3845"/>
      <c r="Z11942" s="3846"/>
      <c r="AA11942" s="3846"/>
      <c r="AB11942" s="3846"/>
      <c r="AC11942" s="1507">
        <f t="shared" si="4598"/>
        <v>285</v>
      </c>
      <c r="AD11942" s="1508">
        <f t="shared" si="4599"/>
        <v>5100.93</v>
      </c>
      <c r="AE11942" s="14" t="s">
        <v>334</v>
      </c>
      <c r="AF11942" s="14">
        <f t="shared" si="4601"/>
        <v>5</v>
      </c>
      <c r="AG11942" s="14">
        <f t="shared" si="4602"/>
        <v>57</v>
      </c>
      <c r="AH11942" s="14" t="s">
        <v>334</v>
      </c>
      <c r="AI11942" s="14" t="s">
        <v>334</v>
      </c>
      <c r="AJ11942" s="1163"/>
    </row>
    <row r="11943" spans="1:36" ht="15.75" customHeight="1">
      <c r="A11943" s="1433">
        <v>51</v>
      </c>
      <c r="B11943" s="3847" t="s">
        <v>5427</v>
      </c>
      <c r="C11943" s="3842" t="s">
        <v>66</v>
      </c>
      <c r="D11943" s="3843">
        <v>30.34</v>
      </c>
      <c r="E11943" s="1429">
        <v>306</v>
      </c>
      <c r="F11943" s="1429">
        <f t="shared" si="4596"/>
        <v>9284.0399999999991</v>
      </c>
      <c r="G11943" s="1080"/>
      <c r="H11943" s="648">
        <f t="shared" si="4597"/>
        <v>0</v>
      </c>
      <c r="I11943" s="1257" t="s">
        <v>6244</v>
      </c>
      <c r="J11943" s="3823" t="s">
        <v>2040</v>
      </c>
      <c r="K11943" s="1084"/>
      <c r="L11943" s="1429">
        <v>860</v>
      </c>
      <c r="M11943" s="1075">
        <v>44841</v>
      </c>
      <c r="N11943" s="3844"/>
      <c r="O11943" s="3844"/>
      <c r="P11943" s="3845"/>
      <c r="Q11943" s="3845"/>
      <c r="R11943" s="3844"/>
      <c r="S11943" s="3844"/>
      <c r="T11943" s="3844"/>
      <c r="U11943" s="1429"/>
      <c r="V11943" s="1429"/>
      <c r="W11943" s="3845"/>
      <c r="X11943" s="3845"/>
      <c r="Y11943" s="3845"/>
      <c r="Z11943" s="3846"/>
      <c r="AA11943" s="3846"/>
      <c r="AB11943" s="3846"/>
      <c r="AC11943" s="1507">
        <f t="shared" si="4598"/>
        <v>306</v>
      </c>
      <c r="AD11943" s="1508">
        <f t="shared" si="4599"/>
        <v>9284.0399999999991</v>
      </c>
      <c r="AE11943" s="14" t="s">
        <v>334</v>
      </c>
      <c r="AF11943" s="14">
        <f t="shared" si="4601"/>
        <v>0</v>
      </c>
      <c r="AG11943" s="14" t="e">
        <f t="shared" si="4602"/>
        <v>#DIV/0!</v>
      </c>
      <c r="AH11943" s="14" t="s">
        <v>334</v>
      </c>
      <c r="AI11943" s="14" t="s">
        <v>334</v>
      </c>
      <c r="AJ11943" s="1163"/>
    </row>
    <row r="11944" spans="1:36" ht="31.5" customHeight="1">
      <c r="A11944" s="1433">
        <v>52</v>
      </c>
      <c r="B11944" s="3847" t="s">
        <v>5303</v>
      </c>
      <c r="C11944" s="3842" t="s">
        <v>66</v>
      </c>
      <c r="D11944" s="3843">
        <v>45</v>
      </c>
      <c r="E11944" s="1429">
        <v>97</v>
      </c>
      <c r="F11944" s="1429">
        <f t="shared" si="4596"/>
        <v>4365</v>
      </c>
      <c r="G11944" s="1080"/>
      <c r="H11944" s="648">
        <f t="shared" si="4597"/>
        <v>0</v>
      </c>
      <c r="I11944" s="1257" t="s">
        <v>6244</v>
      </c>
      <c r="J11944" s="3823" t="s">
        <v>2040</v>
      </c>
      <c r="K11944" s="1084"/>
      <c r="L11944" s="1429">
        <v>860</v>
      </c>
      <c r="M11944" s="1075">
        <v>44841</v>
      </c>
      <c r="N11944" s="3844"/>
      <c r="O11944" s="1429">
        <v>28</v>
      </c>
      <c r="P11944" s="3844">
        <v>5</v>
      </c>
      <c r="Q11944" s="3845"/>
      <c r="R11944" s="3844"/>
      <c r="S11944" s="3844"/>
      <c r="T11944" s="3844"/>
      <c r="U11944" s="1429"/>
      <c r="V11944" s="1429"/>
      <c r="W11944" s="3845"/>
      <c r="X11944" s="3845"/>
      <c r="Y11944" s="3845"/>
      <c r="Z11944" s="3846"/>
      <c r="AA11944" s="3846"/>
      <c r="AB11944" s="3846"/>
      <c r="AC11944" s="1507">
        <f t="shared" si="4598"/>
        <v>64</v>
      </c>
      <c r="AD11944" s="1508">
        <f t="shared" si="4599"/>
        <v>2880</v>
      </c>
      <c r="AE11944" s="14" t="s">
        <v>334</v>
      </c>
      <c r="AF11944" s="14">
        <f t="shared" si="4601"/>
        <v>11</v>
      </c>
      <c r="AG11944" s="14">
        <f t="shared" si="4602"/>
        <v>5.8181818181818183</v>
      </c>
      <c r="AH11944" s="14" t="s">
        <v>334</v>
      </c>
      <c r="AI11944" s="14" t="s">
        <v>334</v>
      </c>
      <c r="AJ11944" s="1163"/>
    </row>
    <row r="11945" spans="1:36" ht="30.75" customHeight="1">
      <c r="A11945" s="4365" t="s">
        <v>21</v>
      </c>
      <c r="B11945" s="4366"/>
      <c r="C11945" s="4366"/>
      <c r="D11945" s="4366"/>
      <c r="E11945" s="4366"/>
      <c r="F11945" s="4366"/>
      <c r="G11945" s="4366"/>
      <c r="H11945" s="4366"/>
      <c r="I11945" s="4366"/>
      <c r="J11945" s="4366"/>
      <c r="K11945" s="4366"/>
      <c r="L11945" s="4366"/>
      <c r="M11945" s="4366"/>
      <c r="N11945" s="4366"/>
      <c r="O11945" s="4366"/>
      <c r="P11945" s="4366"/>
      <c r="Q11945" s="4366"/>
      <c r="R11945" s="4366"/>
      <c r="S11945" s="4366"/>
      <c r="T11945" s="4366"/>
      <c r="U11945" s="4366"/>
      <c r="V11945" s="4366"/>
      <c r="W11945" s="4366"/>
      <c r="X11945" s="4366"/>
      <c r="Y11945" s="4366"/>
      <c r="Z11945" s="4366"/>
      <c r="AA11945" s="4366"/>
      <c r="AB11945" s="4366"/>
      <c r="AC11945" s="4366"/>
      <c r="AD11945" s="4366"/>
      <c r="AE11945" s="4366"/>
      <c r="AF11945" s="4366"/>
      <c r="AG11945" s="4366"/>
      <c r="AH11945" s="4366"/>
      <c r="AI11945" s="4366"/>
      <c r="AJ11945" s="4367"/>
    </row>
    <row r="11946" spans="1:36" ht="15.75">
      <c r="A11946" s="4441" t="s">
        <v>3365</v>
      </c>
      <c r="B11946" s="4442"/>
      <c r="C11946" s="4442"/>
      <c r="D11946" s="4442"/>
      <c r="E11946" s="4442"/>
      <c r="F11946" s="4442"/>
      <c r="G11946" s="4442"/>
      <c r="H11946" s="4442"/>
      <c r="I11946" s="4442"/>
      <c r="J11946" s="4442"/>
      <c r="K11946" s="4442"/>
      <c r="L11946" s="4442"/>
      <c r="M11946" s="4442"/>
      <c r="N11946" s="4442"/>
      <c r="O11946" s="4442"/>
      <c r="P11946" s="4442"/>
      <c r="Q11946" s="4442"/>
      <c r="R11946" s="4442"/>
      <c r="S11946" s="4442"/>
      <c r="T11946" s="4442"/>
      <c r="U11946" s="4442"/>
      <c r="V11946" s="4442"/>
      <c r="W11946" s="4442"/>
      <c r="X11946" s="4442"/>
      <c r="Y11946" s="4442"/>
      <c r="Z11946" s="4442"/>
      <c r="AA11946" s="4442"/>
      <c r="AB11946" s="4442"/>
      <c r="AC11946" s="4442"/>
      <c r="AD11946" s="4442"/>
      <c r="AE11946" s="4442"/>
      <c r="AF11946" s="4442"/>
      <c r="AG11946" s="4442"/>
      <c r="AH11946" s="4442"/>
      <c r="AI11946" s="4442"/>
      <c r="AJ11946" s="4442"/>
    </row>
    <row r="11947" spans="1:36" ht="15.75">
      <c r="A11947" s="1433">
        <v>2</v>
      </c>
      <c r="B11947" s="680" t="s">
        <v>2930</v>
      </c>
      <c r="C11947" s="3848" t="s">
        <v>181</v>
      </c>
      <c r="D11947" s="3849">
        <v>1</v>
      </c>
      <c r="E11947" s="1429">
        <v>1</v>
      </c>
      <c r="F11947" s="1429">
        <f t="shared" ref="F11947:F11972" si="4605">D11947*E11947</f>
        <v>1</v>
      </c>
      <c r="G11947" s="3850"/>
      <c r="H11947" s="648">
        <f t="shared" ref="H11947:H11972" si="4606">D11947*G11947</f>
        <v>0</v>
      </c>
      <c r="I11947" s="3851" t="s">
        <v>3367</v>
      </c>
      <c r="J11947" s="1084"/>
      <c r="K11947" s="1084"/>
      <c r="L11947" s="1084"/>
      <c r="M11947" s="1084"/>
      <c r="N11947" s="1429"/>
      <c r="O11947" s="1433"/>
      <c r="P11947" s="1084"/>
      <c r="Q11947" s="1084"/>
      <c r="R11947" s="1433"/>
      <c r="S11947" s="1084"/>
      <c r="T11947" s="1084"/>
      <c r="U11947" s="1084"/>
      <c r="V11947" s="1084"/>
      <c r="W11947" s="1084"/>
      <c r="X11947" s="1084"/>
      <c r="Y11947" s="1084"/>
      <c r="Z11947" s="1084"/>
      <c r="AA11947" s="1084"/>
      <c r="AB11947" s="1084"/>
      <c r="AC11947" s="1507">
        <f t="shared" ref="AC11947:AC11972" si="4607">E11947+G11947-N11947-O11947-AA11947-P11947-Q11947-R11947-S11947-T11947-U11947-V11947-W11947-X11947-Y11947</f>
        <v>1</v>
      </c>
      <c r="AD11947" s="1508">
        <f t="shared" ref="AD11947:AD11972" si="4608">D11947*AC11947</f>
        <v>1</v>
      </c>
      <c r="AE11947" s="14">
        <f>(J11947-"01.04.2023")/30</f>
        <v>-1500.5666666666666</v>
      </c>
      <c r="AF11947" s="14">
        <f t="shared" ref="AF11947:AF11972" si="4609">(N11947+O11947+P11947+Q11947+R11947+S11947+T11947+U11947+V11947+W11947+X11947+Y11947)/3</f>
        <v>0</v>
      </c>
      <c r="AG11947" s="14" t="e">
        <f t="shared" ref="AG11947:AG11972" si="4610">AC11947/AF11947</f>
        <v>#DIV/0!</v>
      </c>
      <c r="AH11947" s="14" t="e">
        <f>AG11947-AE11947</f>
        <v>#DIV/0!</v>
      </c>
      <c r="AI11947" s="14">
        <f>AC11947-(AE11947*AF11947)</f>
        <v>1</v>
      </c>
      <c r="AJ11947" s="1163"/>
    </row>
    <row r="11948" spans="1:36" ht="15.75">
      <c r="A11948" s="1433">
        <v>3</v>
      </c>
      <c r="B11948" s="3657" t="s">
        <v>3368</v>
      </c>
      <c r="C11948" s="3852" t="s">
        <v>181</v>
      </c>
      <c r="D11948" s="3849">
        <v>1</v>
      </c>
      <c r="E11948" s="1429">
        <v>300</v>
      </c>
      <c r="F11948" s="1429">
        <f t="shared" si="4605"/>
        <v>300</v>
      </c>
      <c r="G11948" s="3850"/>
      <c r="H11948" s="648">
        <f t="shared" si="4606"/>
        <v>0</v>
      </c>
      <c r="I11948" s="3851" t="s">
        <v>3367</v>
      </c>
      <c r="J11948" s="1075">
        <v>45190</v>
      </c>
      <c r="K11948" s="1084"/>
      <c r="L11948" s="1429"/>
      <c r="M11948" s="1429"/>
      <c r="N11948" s="1429"/>
      <c r="O11948" s="1429">
        <v>19</v>
      </c>
      <c r="P11948" s="1429">
        <v>25</v>
      </c>
      <c r="Q11948" s="1429"/>
      <c r="R11948" s="1429"/>
      <c r="S11948" s="1429"/>
      <c r="T11948" s="1429"/>
      <c r="U11948" s="1429"/>
      <c r="V11948" s="1429"/>
      <c r="W11948" s="1429"/>
      <c r="X11948" s="1429"/>
      <c r="Y11948" s="1429"/>
      <c r="Z11948" s="1429"/>
      <c r="AA11948" s="1429"/>
      <c r="AB11948" s="1429"/>
      <c r="AC11948" s="1507">
        <f t="shared" si="4607"/>
        <v>256</v>
      </c>
      <c r="AD11948" s="1508">
        <f t="shared" si="4608"/>
        <v>256</v>
      </c>
      <c r="AE11948" s="14">
        <f>(J11948-"01.04.2023")/30</f>
        <v>5.7666666666666666</v>
      </c>
      <c r="AF11948" s="14">
        <f t="shared" si="4609"/>
        <v>14.666666666666666</v>
      </c>
      <c r="AG11948" s="14">
        <f t="shared" si="4610"/>
        <v>17.454545454545457</v>
      </c>
      <c r="AH11948" s="14">
        <f>AG11948-AE11948</f>
        <v>11.687878787878791</v>
      </c>
      <c r="AI11948" s="14">
        <f>AC11948-(AE11948*AF11948)</f>
        <v>171.42222222222222</v>
      </c>
      <c r="AJ11948" s="1163"/>
    </row>
    <row r="11949" spans="1:36" ht="15.75">
      <c r="A11949" s="1433">
        <v>4</v>
      </c>
      <c r="B11949" s="3657" t="s">
        <v>3369</v>
      </c>
      <c r="C11949" s="3822" t="s">
        <v>181</v>
      </c>
      <c r="D11949" s="3849">
        <v>1</v>
      </c>
      <c r="E11949" s="1429">
        <v>1800</v>
      </c>
      <c r="F11949" s="1429">
        <f t="shared" si="4605"/>
        <v>1800</v>
      </c>
      <c r="G11949" s="3850"/>
      <c r="H11949" s="648">
        <f t="shared" si="4606"/>
        <v>0</v>
      </c>
      <c r="I11949" s="3853" t="s">
        <v>3367</v>
      </c>
      <c r="J11949" s="1075">
        <v>45838</v>
      </c>
      <c r="K11949" s="1084"/>
      <c r="L11949" s="1429"/>
      <c r="M11949" s="1429"/>
      <c r="N11949" s="1429"/>
      <c r="O11949" s="1429"/>
      <c r="P11949" s="1429">
        <v>200</v>
      </c>
      <c r="Q11949" s="1429"/>
      <c r="R11949" s="1429"/>
      <c r="S11949" s="1429"/>
      <c r="T11949" s="1429"/>
      <c r="U11949" s="1429"/>
      <c r="V11949" s="1429"/>
      <c r="W11949" s="1429"/>
      <c r="X11949" s="1429"/>
      <c r="Y11949" s="1429"/>
      <c r="Z11949" s="1429"/>
      <c r="AA11949" s="1429"/>
      <c r="AB11949" s="1429"/>
      <c r="AC11949" s="1507">
        <f t="shared" si="4607"/>
        <v>1600</v>
      </c>
      <c r="AD11949" s="1508">
        <f t="shared" si="4608"/>
        <v>1600</v>
      </c>
      <c r="AE11949" s="14">
        <f>(J11949-"01.04.2023")/30</f>
        <v>27.366666666666667</v>
      </c>
      <c r="AF11949" s="14">
        <f t="shared" si="4609"/>
        <v>66.666666666666671</v>
      </c>
      <c r="AG11949" s="14">
        <f t="shared" si="4610"/>
        <v>24</v>
      </c>
      <c r="AH11949" s="14">
        <f>AG11949-AE11949</f>
        <v>-3.3666666666666671</v>
      </c>
      <c r="AI11949" s="14">
        <f>AC11949-(AE11949*AF11949)</f>
        <v>-224.44444444444457</v>
      </c>
      <c r="AJ11949" s="1163"/>
    </row>
    <row r="11950" spans="1:36" ht="15.75">
      <c r="A11950" s="1433">
        <v>5</v>
      </c>
      <c r="B11950" s="3817" t="s">
        <v>3370</v>
      </c>
      <c r="C11950" s="3854" t="s">
        <v>181</v>
      </c>
      <c r="D11950" s="3855">
        <v>1</v>
      </c>
      <c r="E11950" s="145">
        <v>6000</v>
      </c>
      <c r="F11950" s="145">
        <f t="shared" si="4605"/>
        <v>6000</v>
      </c>
      <c r="G11950" s="3856"/>
      <c r="H11950" s="154">
        <f t="shared" si="4606"/>
        <v>0</v>
      </c>
      <c r="I11950" s="3857" t="s">
        <v>2937</v>
      </c>
      <c r="J11950" s="1429" t="s">
        <v>2040</v>
      </c>
      <c r="K11950" s="2841"/>
      <c r="L11950" s="145"/>
      <c r="M11950" s="145"/>
      <c r="N11950" s="145"/>
      <c r="O11950" s="145"/>
      <c r="P11950" s="145">
        <v>39</v>
      </c>
      <c r="Q11950" s="145"/>
      <c r="R11950" s="145"/>
      <c r="S11950" s="145"/>
      <c r="T11950" s="145"/>
      <c r="U11950" s="145"/>
      <c r="V11950" s="145"/>
      <c r="W11950" s="145"/>
      <c r="X11950" s="145"/>
      <c r="Y11950" s="145"/>
      <c r="Z11950" s="145"/>
      <c r="AA11950" s="145"/>
      <c r="AB11950" s="145"/>
      <c r="AC11950" s="1507">
        <f t="shared" si="4607"/>
        <v>5961</v>
      </c>
      <c r="AD11950" s="1508">
        <f t="shared" si="4608"/>
        <v>5961</v>
      </c>
      <c r="AE11950" s="14" t="s">
        <v>334</v>
      </c>
      <c r="AF11950" s="14">
        <f t="shared" si="4609"/>
        <v>13</v>
      </c>
      <c r="AG11950" s="14">
        <f t="shared" si="4610"/>
        <v>458.53846153846155</v>
      </c>
      <c r="AH11950" s="14" t="s">
        <v>334</v>
      </c>
      <c r="AI11950" s="14" t="s">
        <v>334</v>
      </c>
      <c r="AJ11950" s="1163"/>
    </row>
    <row r="11951" spans="1:36" ht="15.75">
      <c r="A11951" s="1433">
        <v>6</v>
      </c>
      <c r="B11951" s="680" t="s">
        <v>884</v>
      </c>
      <c r="C11951" s="1429" t="s">
        <v>181</v>
      </c>
      <c r="D11951" s="3849">
        <v>1</v>
      </c>
      <c r="E11951" s="1433">
        <v>1</v>
      </c>
      <c r="F11951" s="1433">
        <f t="shared" si="4605"/>
        <v>1</v>
      </c>
      <c r="G11951" s="1080"/>
      <c r="H11951" s="3849">
        <f t="shared" si="4606"/>
        <v>0</v>
      </c>
      <c r="I11951" s="3823" t="s">
        <v>3371</v>
      </c>
      <c r="J11951" s="1429" t="s">
        <v>2040</v>
      </c>
      <c r="K11951" s="1084"/>
      <c r="L11951" s="1429"/>
      <c r="M11951" s="1429"/>
      <c r="N11951" s="1429"/>
      <c r="O11951" s="1429"/>
      <c r="P11951" s="1429"/>
      <c r="Q11951" s="1429"/>
      <c r="R11951" s="1429"/>
      <c r="S11951" s="1429"/>
      <c r="T11951" s="1429"/>
      <c r="U11951" s="1429"/>
      <c r="V11951" s="1429"/>
      <c r="W11951" s="1429"/>
      <c r="X11951" s="1429"/>
      <c r="Y11951" s="1429"/>
      <c r="Z11951" s="1429"/>
      <c r="AA11951" s="1429"/>
      <c r="AB11951" s="1429"/>
      <c r="AC11951" s="1507">
        <f t="shared" si="4607"/>
        <v>1</v>
      </c>
      <c r="AD11951" s="1508">
        <f t="shared" si="4608"/>
        <v>1</v>
      </c>
      <c r="AE11951" s="14" t="s">
        <v>334</v>
      </c>
      <c r="AF11951" s="14">
        <f t="shared" si="4609"/>
        <v>0</v>
      </c>
      <c r="AG11951" s="14" t="e">
        <f t="shared" si="4610"/>
        <v>#DIV/0!</v>
      </c>
      <c r="AH11951" s="14" t="s">
        <v>334</v>
      </c>
      <c r="AI11951" s="14" t="s">
        <v>334</v>
      </c>
      <c r="AJ11951" s="1163"/>
    </row>
    <row r="11952" spans="1:36" ht="63" customHeight="1">
      <c r="A11952" s="1433">
        <v>7</v>
      </c>
      <c r="B11952" s="1435" t="s">
        <v>3457</v>
      </c>
      <c r="C11952" s="3858" t="s">
        <v>262</v>
      </c>
      <c r="D11952" s="3859">
        <v>1</v>
      </c>
      <c r="E11952" s="1429">
        <v>230</v>
      </c>
      <c r="F11952" s="1429">
        <f t="shared" si="4605"/>
        <v>230</v>
      </c>
      <c r="G11952" s="1429"/>
      <c r="H11952" s="648">
        <f t="shared" si="4606"/>
        <v>0</v>
      </c>
      <c r="I11952" s="3851" t="s">
        <v>3618</v>
      </c>
      <c r="J11952" s="1075">
        <v>45323</v>
      </c>
      <c r="K11952" s="1084"/>
      <c r="L11952" s="1429"/>
      <c r="M11952" s="1429"/>
      <c r="N11952" s="1429"/>
      <c r="O11952" s="1429"/>
      <c r="P11952" s="1429">
        <v>30</v>
      </c>
      <c r="Q11952" s="1429"/>
      <c r="R11952" s="1429"/>
      <c r="S11952" s="3860"/>
      <c r="T11952" s="1429"/>
      <c r="U11952" s="3860"/>
      <c r="V11952" s="1429"/>
      <c r="W11952" s="1429"/>
      <c r="X11952" s="1429"/>
      <c r="Y11952" s="1429"/>
      <c r="Z11952" s="1429"/>
      <c r="AA11952" s="1429"/>
      <c r="AB11952" s="1429"/>
      <c r="AC11952" s="1507">
        <f t="shared" si="4607"/>
        <v>200</v>
      </c>
      <c r="AD11952" s="1508">
        <f t="shared" si="4608"/>
        <v>200</v>
      </c>
      <c r="AE11952" s="14">
        <f>(J11952-"01.04.2023")/30</f>
        <v>10.199999999999999</v>
      </c>
      <c r="AF11952" s="14">
        <f t="shared" si="4609"/>
        <v>10</v>
      </c>
      <c r="AG11952" s="14">
        <f t="shared" si="4610"/>
        <v>20</v>
      </c>
      <c r="AH11952" s="14">
        <f>AG11952-AE11952</f>
        <v>9.8000000000000007</v>
      </c>
      <c r="AI11952" s="14">
        <f>AC11952-(AE11952*AF11952)</f>
        <v>98</v>
      </c>
      <c r="AJ11952" s="1163"/>
    </row>
    <row r="11953" spans="1:36" ht="15.75">
      <c r="A11953" s="1433">
        <v>8</v>
      </c>
      <c r="B11953" s="3657" t="s">
        <v>3982</v>
      </c>
      <c r="C11953" s="1073" t="s">
        <v>262</v>
      </c>
      <c r="D11953" s="3859">
        <v>1</v>
      </c>
      <c r="E11953" s="1429">
        <v>50</v>
      </c>
      <c r="F11953" s="1429">
        <f t="shared" si="4605"/>
        <v>50</v>
      </c>
      <c r="G11953" s="1429"/>
      <c r="H11953" s="648">
        <f t="shared" si="4606"/>
        <v>0</v>
      </c>
      <c r="I11953" s="3851" t="s">
        <v>210</v>
      </c>
      <c r="J11953" s="1075">
        <v>45474</v>
      </c>
      <c r="K11953" s="1084"/>
      <c r="L11953" s="1429"/>
      <c r="M11953" s="1429"/>
      <c r="N11953" s="1429"/>
      <c r="O11953" s="1429"/>
      <c r="P11953" s="1429"/>
      <c r="Q11953" s="1429"/>
      <c r="R11953" s="1429"/>
      <c r="S11953" s="3860"/>
      <c r="T11953" s="1429"/>
      <c r="U11953" s="1429"/>
      <c r="V11953" s="1429"/>
      <c r="W11953" s="1429"/>
      <c r="X11953" s="1429"/>
      <c r="Y11953" s="1429"/>
      <c r="Z11953" s="1429"/>
      <c r="AA11953" s="1429"/>
      <c r="AB11953" s="1429"/>
      <c r="AC11953" s="1507">
        <f t="shared" si="4607"/>
        <v>50</v>
      </c>
      <c r="AD11953" s="1508">
        <f t="shared" si="4608"/>
        <v>50</v>
      </c>
      <c r="AE11953" s="14">
        <f>(J11953-"01.04.2023")/30</f>
        <v>15.233333333333333</v>
      </c>
      <c r="AF11953" s="14">
        <f t="shared" si="4609"/>
        <v>0</v>
      </c>
      <c r="AG11953" s="14" t="e">
        <f t="shared" si="4610"/>
        <v>#DIV/0!</v>
      </c>
      <c r="AH11953" s="14" t="e">
        <f>AG11953-AE11953</f>
        <v>#DIV/0!</v>
      </c>
      <c r="AI11953" s="14">
        <f>AC11953-(AE11953*AF11953)</f>
        <v>50</v>
      </c>
      <c r="AJ11953" s="1163"/>
    </row>
    <row r="11954" spans="1:36" ht="15.75">
      <c r="A11954" s="1433">
        <v>9</v>
      </c>
      <c r="B11954" s="3657" t="s">
        <v>3556</v>
      </c>
      <c r="C11954" s="150" t="s">
        <v>63</v>
      </c>
      <c r="D11954" s="3861">
        <v>1</v>
      </c>
      <c r="E11954" s="1429">
        <v>500</v>
      </c>
      <c r="F11954" s="1429">
        <f t="shared" si="4605"/>
        <v>500</v>
      </c>
      <c r="G11954" s="1429"/>
      <c r="H11954" s="648">
        <f t="shared" si="4606"/>
        <v>0</v>
      </c>
      <c r="I11954" s="3851" t="s">
        <v>210</v>
      </c>
      <c r="J11954" s="1075">
        <v>45444</v>
      </c>
      <c r="K11954" s="1084"/>
      <c r="L11954" s="1429"/>
      <c r="M11954" s="1429"/>
      <c r="N11954" s="1429"/>
      <c r="O11954" s="1429"/>
      <c r="P11954" s="1429"/>
      <c r="Q11954" s="1429"/>
      <c r="R11954" s="1429"/>
      <c r="S11954" s="3860"/>
      <c r="T11954" s="1429"/>
      <c r="U11954" s="1429"/>
      <c r="V11954" s="1429"/>
      <c r="W11954" s="1429"/>
      <c r="X11954" s="1429"/>
      <c r="Y11954" s="1429"/>
      <c r="Z11954" s="1429"/>
      <c r="AA11954" s="1429"/>
      <c r="AB11954" s="1429"/>
      <c r="AC11954" s="1507">
        <f t="shared" si="4607"/>
        <v>500</v>
      </c>
      <c r="AD11954" s="1508">
        <f t="shared" si="4608"/>
        <v>500</v>
      </c>
      <c r="AE11954" s="14">
        <f>(J11954-"01.04.2023")/30</f>
        <v>14.233333333333333</v>
      </c>
      <c r="AF11954" s="14">
        <f t="shared" si="4609"/>
        <v>0</v>
      </c>
      <c r="AG11954" s="14" t="e">
        <f t="shared" si="4610"/>
        <v>#DIV/0!</v>
      </c>
      <c r="AH11954" s="14" t="e">
        <f>AG11954-AE11954</f>
        <v>#DIV/0!</v>
      </c>
      <c r="AI11954" s="14">
        <f>AC11954-(AE11954*AF11954)</f>
        <v>500</v>
      </c>
      <c r="AJ11954" s="1163"/>
    </row>
    <row r="11955" spans="1:36" ht="27.75" customHeight="1">
      <c r="A11955" s="1433">
        <v>10</v>
      </c>
      <c r="B11955" s="3657" t="s">
        <v>3444</v>
      </c>
      <c r="C11955" s="3858" t="s">
        <v>63</v>
      </c>
      <c r="D11955" s="3862">
        <v>1</v>
      </c>
      <c r="E11955" s="1433">
        <v>6250</v>
      </c>
      <c r="F11955" s="1433">
        <f t="shared" si="4605"/>
        <v>6250</v>
      </c>
      <c r="G11955" s="1429"/>
      <c r="H11955" s="3849">
        <f t="shared" si="4606"/>
        <v>0</v>
      </c>
      <c r="I11955" s="3851" t="s">
        <v>3618</v>
      </c>
      <c r="J11955" s="1075">
        <v>45046</v>
      </c>
      <c r="K11955" s="1084"/>
      <c r="L11955" s="1429"/>
      <c r="M11955" s="1429"/>
      <c r="N11955" s="1429"/>
      <c r="O11955" s="1429"/>
      <c r="P11955" s="1429">
        <v>30</v>
      </c>
      <c r="Q11955" s="1429"/>
      <c r="R11955" s="1429"/>
      <c r="S11955" s="3860"/>
      <c r="T11955" s="1429"/>
      <c r="U11955" s="1429"/>
      <c r="V11955" s="1429"/>
      <c r="W11955" s="1429"/>
      <c r="X11955" s="1429"/>
      <c r="Y11955" s="1429"/>
      <c r="Z11955" s="1429"/>
      <c r="AA11955" s="1429"/>
      <c r="AB11955" s="1429"/>
      <c r="AC11955" s="1507">
        <f t="shared" si="4607"/>
        <v>6220</v>
      </c>
      <c r="AD11955" s="1508">
        <f t="shared" si="4608"/>
        <v>6220</v>
      </c>
      <c r="AE11955" s="14">
        <f>(J11955-"01.04.2023")/30</f>
        <v>0.96666666666666667</v>
      </c>
      <c r="AF11955" s="14">
        <f t="shared" si="4609"/>
        <v>10</v>
      </c>
      <c r="AG11955" s="14">
        <f t="shared" si="4610"/>
        <v>622</v>
      </c>
      <c r="AH11955" s="14">
        <f>AG11955-AE11955</f>
        <v>621.0333333333333</v>
      </c>
      <c r="AI11955" s="14">
        <f>AC11955-(AE11955*AF11955)</f>
        <v>6210.333333333333</v>
      </c>
      <c r="AJ11955" s="1163"/>
    </row>
    <row r="11956" spans="1:36" ht="27.75" customHeight="1">
      <c r="A11956" s="1433">
        <v>11</v>
      </c>
      <c r="B11956" s="3657" t="s">
        <v>3460</v>
      </c>
      <c r="C11956" s="3863" t="s">
        <v>181</v>
      </c>
      <c r="D11956" s="3859">
        <v>1</v>
      </c>
      <c r="E11956" s="1433">
        <v>2</v>
      </c>
      <c r="F11956" s="1433">
        <f t="shared" si="4605"/>
        <v>2</v>
      </c>
      <c r="G11956" s="1080"/>
      <c r="H11956" s="3849">
        <f t="shared" si="4606"/>
        <v>0</v>
      </c>
      <c r="I11956" s="3851" t="s">
        <v>141</v>
      </c>
      <c r="J11956" s="1429" t="s">
        <v>2040</v>
      </c>
      <c r="K11956" s="1084"/>
      <c r="L11956" s="1429"/>
      <c r="M11956" s="1429"/>
      <c r="N11956" s="1429"/>
      <c r="O11956" s="1429"/>
      <c r="P11956" s="1429"/>
      <c r="Q11956" s="1429"/>
      <c r="R11956" s="1429"/>
      <c r="S11956" s="1429"/>
      <c r="T11956" s="1429"/>
      <c r="U11956" s="1429"/>
      <c r="V11956" s="1429"/>
      <c r="W11956" s="1429"/>
      <c r="X11956" s="1429"/>
      <c r="Y11956" s="1429"/>
      <c r="Z11956" s="1429"/>
      <c r="AA11956" s="1429"/>
      <c r="AB11956" s="1429"/>
      <c r="AC11956" s="1507">
        <f t="shared" si="4607"/>
        <v>2</v>
      </c>
      <c r="AD11956" s="1508">
        <f t="shared" si="4608"/>
        <v>2</v>
      </c>
      <c r="AE11956" s="14" t="s">
        <v>334</v>
      </c>
      <c r="AF11956" s="14">
        <f t="shared" si="4609"/>
        <v>0</v>
      </c>
      <c r="AG11956" s="14" t="e">
        <f t="shared" si="4610"/>
        <v>#DIV/0!</v>
      </c>
      <c r="AH11956" s="14" t="s">
        <v>334</v>
      </c>
      <c r="AI11956" s="14" t="s">
        <v>334</v>
      </c>
      <c r="AJ11956" s="1163"/>
    </row>
    <row r="11957" spans="1:36" ht="15.75">
      <c r="A11957" s="1433">
        <v>12</v>
      </c>
      <c r="B11957" s="3657" t="s">
        <v>2557</v>
      </c>
      <c r="C11957" s="3863" t="s">
        <v>181</v>
      </c>
      <c r="D11957" s="3859">
        <v>1</v>
      </c>
      <c r="E11957" s="1433">
        <v>1000</v>
      </c>
      <c r="F11957" s="1433">
        <f t="shared" si="4605"/>
        <v>1000</v>
      </c>
      <c r="G11957" s="1080"/>
      <c r="H11957" s="3849">
        <f t="shared" si="4606"/>
        <v>0</v>
      </c>
      <c r="I11957" s="3851" t="s">
        <v>141</v>
      </c>
      <c r="J11957" s="1429" t="s">
        <v>2040</v>
      </c>
      <c r="K11957" s="1084"/>
      <c r="L11957" s="1429"/>
      <c r="M11957" s="1429"/>
      <c r="N11957" s="1429"/>
      <c r="O11957" s="1429"/>
      <c r="P11957" s="1429"/>
      <c r="Q11957" s="1429"/>
      <c r="R11957" s="1429"/>
      <c r="S11957" s="1429"/>
      <c r="T11957" s="1429"/>
      <c r="U11957" s="1429"/>
      <c r="V11957" s="1429"/>
      <c r="W11957" s="1429"/>
      <c r="X11957" s="1429"/>
      <c r="Y11957" s="1429"/>
      <c r="Z11957" s="1429"/>
      <c r="AA11957" s="1429"/>
      <c r="AB11957" s="1429"/>
      <c r="AC11957" s="1507">
        <f t="shared" si="4607"/>
        <v>1000</v>
      </c>
      <c r="AD11957" s="1508">
        <f t="shared" si="4608"/>
        <v>1000</v>
      </c>
      <c r="AE11957" s="14" t="s">
        <v>334</v>
      </c>
      <c r="AF11957" s="14">
        <f t="shared" si="4609"/>
        <v>0</v>
      </c>
      <c r="AG11957" s="14" t="e">
        <f t="shared" si="4610"/>
        <v>#DIV/0!</v>
      </c>
      <c r="AH11957" s="14" t="s">
        <v>334</v>
      </c>
      <c r="AI11957" s="14" t="s">
        <v>334</v>
      </c>
      <c r="AJ11957" s="1163"/>
    </row>
    <row r="11958" spans="1:36" ht="25.5" customHeight="1">
      <c r="A11958" s="1433">
        <v>13</v>
      </c>
      <c r="B11958" s="2503" t="s">
        <v>4124</v>
      </c>
      <c r="C11958" s="1163" t="s">
        <v>181</v>
      </c>
      <c r="D11958" s="648">
        <v>1</v>
      </c>
      <c r="E11958" s="1429">
        <v>12</v>
      </c>
      <c r="F11958" s="1429">
        <f t="shared" si="4605"/>
        <v>12</v>
      </c>
      <c r="G11958" s="1429"/>
      <c r="H11958" s="648">
        <f t="shared" si="4606"/>
        <v>0</v>
      </c>
      <c r="I11958" s="1075">
        <v>44749</v>
      </c>
      <c r="J11958" s="1429" t="s">
        <v>2040</v>
      </c>
      <c r="K11958" s="1429"/>
      <c r="L11958" s="1429"/>
      <c r="M11958" s="1429"/>
      <c r="N11958" s="1429"/>
      <c r="O11958" s="1429"/>
      <c r="P11958" s="1429"/>
      <c r="Q11958" s="1429"/>
      <c r="R11958" s="1429"/>
      <c r="S11958" s="1429"/>
      <c r="T11958" s="1429"/>
      <c r="U11958" s="1429"/>
      <c r="V11958" s="1429"/>
      <c r="W11958" s="1429"/>
      <c r="X11958" s="1429"/>
      <c r="Y11958" s="1429"/>
      <c r="Z11958" s="1429"/>
      <c r="AA11958" s="1429"/>
      <c r="AB11958" s="1429"/>
      <c r="AC11958" s="1507">
        <f t="shared" si="4607"/>
        <v>12</v>
      </c>
      <c r="AD11958" s="1508">
        <f t="shared" si="4608"/>
        <v>12</v>
      </c>
      <c r="AE11958" s="14" t="s">
        <v>334</v>
      </c>
      <c r="AF11958" s="14">
        <f t="shared" si="4609"/>
        <v>0</v>
      </c>
      <c r="AG11958" s="14" t="e">
        <f t="shared" si="4610"/>
        <v>#DIV/0!</v>
      </c>
      <c r="AH11958" s="14" t="s">
        <v>334</v>
      </c>
      <c r="AI11958" s="14" t="s">
        <v>334</v>
      </c>
      <c r="AJ11958" s="1163"/>
    </row>
    <row r="11959" spans="1:36" ht="15.75">
      <c r="A11959" s="1433">
        <v>14</v>
      </c>
      <c r="B11959" s="3657" t="s">
        <v>4343</v>
      </c>
      <c r="C11959" s="1073"/>
      <c r="D11959" s="3864">
        <v>1</v>
      </c>
      <c r="E11959" s="1429">
        <v>2000</v>
      </c>
      <c r="F11959" s="1429">
        <f t="shared" si="4605"/>
        <v>2000</v>
      </c>
      <c r="G11959" s="1429"/>
      <c r="H11959" s="648">
        <f t="shared" si="4606"/>
        <v>0</v>
      </c>
      <c r="I11959" s="3851" t="s">
        <v>4340</v>
      </c>
      <c r="J11959" s="1075">
        <v>46054</v>
      </c>
      <c r="K11959" s="1433"/>
      <c r="L11959" s="1429"/>
      <c r="M11959" s="1429"/>
      <c r="N11959" s="1429"/>
      <c r="O11959" s="1429"/>
      <c r="P11959" s="1429"/>
      <c r="Q11959" s="1429"/>
      <c r="R11959" s="1429"/>
      <c r="S11959" s="3860"/>
      <c r="T11959" s="1429"/>
      <c r="U11959" s="1429"/>
      <c r="V11959" s="1429"/>
      <c r="W11959" s="1429"/>
      <c r="X11959" s="1429"/>
      <c r="Y11959" s="1429"/>
      <c r="Z11959" s="1429"/>
      <c r="AA11959" s="1429"/>
      <c r="AB11959" s="1429"/>
      <c r="AC11959" s="1507">
        <f t="shared" si="4607"/>
        <v>2000</v>
      </c>
      <c r="AD11959" s="1508">
        <f t="shared" si="4608"/>
        <v>2000</v>
      </c>
      <c r="AE11959" s="14">
        <f>(J11959-"01.04.2023")/30</f>
        <v>34.56666666666667</v>
      </c>
      <c r="AF11959" s="14">
        <f t="shared" si="4609"/>
        <v>0</v>
      </c>
      <c r="AG11959" s="14" t="e">
        <f t="shared" si="4610"/>
        <v>#DIV/0!</v>
      </c>
      <c r="AH11959" s="14" t="e">
        <f>AG11959-AE11959</f>
        <v>#DIV/0!</v>
      </c>
      <c r="AI11959" s="14">
        <f>AC11959-(AE11959*AF11959)</f>
        <v>2000</v>
      </c>
      <c r="AJ11959" s="1163"/>
    </row>
    <row r="11960" spans="1:36" ht="15.75">
      <c r="A11960" s="1433">
        <v>16</v>
      </c>
      <c r="B11960" s="680" t="s">
        <v>5058</v>
      </c>
      <c r="C11960" s="3858" t="s">
        <v>63</v>
      </c>
      <c r="D11960" s="3862">
        <v>1</v>
      </c>
      <c r="E11960" s="1429">
        <v>600</v>
      </c>
      <c r="F11960" s="1429">
        <f t="shared" si="4605"/>
        <v>600</v>
      </c>
      <c r="G11960" s="1429"/>
      <c r="H11960" s="648">
        <f t="shared" si="4606"/>
        <v>0</v>
      </c>
      <c r="I11960" s="3823" t="s">
        <v>5057</v>
      </c>
      <c r="J11960" s="668" t="s">
        <v>76</v>
      </c>
      <c r="K11960" s="2504"/>
      <c r="L11960" s="2504"/>
      <c r="M11960" s="2504"/>
      <c r="N11960" s="1429"/>
      <c r="O11960" s="1179"/>
      <c r="P11960" s="2504"/>
      <c r="Q11960" s="2504"/>
      <c r="R11960" s="2504"/>
      <c r="S11960" s="2504"/>
      <c r="T11960" s="2504"/>
      <c r="U11960" s="635"/>
      <c r="V11960" s="2504"/>
      <c r="W11960" s="1084"/>
      <c r="X11960" s="2504"/>
      <c r="Y11960" s="2504"/>
      <c r="Z11960" s="2504"/>
      <c r="AA11960" s="2504"/>
      <c r="AB11960" s="2504"/>
      <c r="AC11960" s="1507">
        <f t="shared" si="4607"/>
        <v>600</v>
      </c>
      <c r="AD11960" s="1508">
        <f t="shared" si="4608"/>
        <v>600</v>
      </c>
      <c r="AE11960" s="14">
        <f>(J11960-"01.04.2023")/30</f>
        <v>14.233333333333333</v>
      </c>
      <c r="AF11960" s="14">
        <f t="shared" si="4609"/>
        <v>0</v>
      </c>
      <c r="AG11960" s="14" t="e">
        <f t="shared" si="4610"/>
        <v>#DIV/0!</v>
      </c>
      <c r="AH11960" s="14" t="e">
        <f>AG11960-AE11960</f>
        <v>#DIV/0!</v>
      </c>
      <c r="AI11960" s="14">
        <f>AC11960-(AE11960*AF11960)</f>
        <v>600</v>
      </c>
      <c r="AJ11960" s="1163"/>
    </row>
    <row r="11961" spans="1:36" ht="15.75">
      <c r="A11961" s="1433">
        <v>17</v>
      </c>
      <c r="B11961" s="680" t="s">
        <v>5059</v>
      </c>
      <c r="C11961" s="1429" t="s">
        <v>181</v>
      </c>
      <c r="D11961" s="3843">
        <v>1</v>
      </c>
      <c r="E11961" s="1429">
        <v>67</v>
      </c>
      <c r="F11961" s="1429">
        <f t="shared" si="4605"/>
        <v>67</v>
      </c>
      <c r="G11961" s="1429"/>
      <c r="H11961" s="648">
        <f t="shared" si="4606"/>
        <v>0</v>
      </c>
      <c r="I11961" s="3823" t="s">
        <v>5060</v>
      </c>
      <c r="J11961" s="668" t="s">
        <v>2040</v>
      </c>
      <c r="K11961" s="2504"/>
      <c r="L11961" s="2504"/>
      <c r="M11961" s="2504"/>
      <c r="N11961" s="1429"/>
      <c r="O11961" s="1179"/>
      <c r="P11961" s="2504"/>
      <c r="Q11961" s="2504"/>
      <c r="R11961" s="2504"/>
      <c r="S11961" s="2504"/>
      <c r="T11961" s="2504"/>
      <c r="U11961" s="2504"/>
      <c r="V11961" s="2504"/>
      <c r="W11961" s="1084"/>
      <c r="X11961" s="2504"/>
      <c r="Y11961" s="2504"/>
      <c r="Z11961" s="2504"/>
      <c r="AA11961" s="2504"/>
      <c r="AB11961" s="2504"/>
      <c r="AC11961" s="1507">
        <f t="shared" si="4607"/>
        <v>67</v>
      </c>
      <c r="AD11961" s="1508">
        <f t="shared" si="4608"/>
        <v>67</v>
      </c>
      <c r="AE11961" s="14" t="s">
        <v>334</v>
      </c>
      <c r="AF11961" s="14">
        <f t="shared" si="4609"/>
        <v>0</v>
      </c>
      <c r="AG11961" s="14" t="e">
        <f t="shared" si="4610"/>
        <v>#DIV/0!</v>
      </c>
      <c r="AH11961" s="14" t="s">
        <v>334</v>
      </c>
      <c r="AI11961" s="14" t="s">
        <v>334</v>
      </c>
      <c r="AJ11961" s="1163"/>
    </row>
    <row r="11962" spans="1:36" ht="15.75">
      <c r="A11962" s="1433">
        <v>18</v>
      </c>
      <c r="B11962" s="680" t="s">
        <v>4565</v>
      </c>
      <c r="C11962" s="1073" t="s">
        <v>63</v>
      </c>
      <c r="D11962" s="3862">
        <v>1</v>
      </c>
      <c r="E11962" s="1429">
        <v>50</v>
      </c>
      <c r="F11962" s="1429">
        <f t="shared" si="4605"/>
        <v>50</v>
      </c>
      <c r="G11962" s="1429"/>
      <c r="H11962" s="648">
        <f t="shared" si="4606"/>
        <v>0</v>
      </c>
      <c r="I11962" s="3823" t="s">
        <v>5060</v>
      </c>
      <c r="J11962" s="668" t="s">
        <v>218</v>
      </c>
      <c r="K11962" s="2504"/>
      <c r="L11962" s="2504"/>
      <c r="M11962" s="2504"/>
      <c r="N11962" s="1429"/>
      <c r="O11962" s="1179"/>
      <c r="P11962" s="2504"/>
      <c r="Q11962" s="2504"/>
      <c r="R11962" s="2504"/>
      <c r="S11962" s="2504"/>
      <c r="T11962" s="2504"/>
      <c r="U11962" s="3860"/>
      <c r="V11962" s="2504"/>
      <c r="W11962" s="1084"/>
      <c r="X11962" s="2504"/>
      <c r="Y11962" s="2504"/>
      <c r="Z11962" s="2504"/>
      <c r="AA11962" s="2504"/>
      <c r="AB11962" s="2504"/>
      <c r="AC11962" s="1507">
        <f t="shared" si="4607"/>
        <v>50</v>
      </c>
      <c r="AD11962" s="1508">
        <f t="shared" si="4608"/>
        <v>50</v>
      </c>
      <c r="AE11962" s="14">
        <f>(J11962-"01.04.2023")/30</f>
        <v>-14.133333333333333</v>
      </c>
      <c r="AF11962" s="14">
        <f t="shared" si="4609"/>
        <v>0</v>
      </c>
      <c r="AG11962" s="14" t="e">
        <f t="shared" si="4610"/>
        <v>#DIV/0!</v>
      </c>
      <c r="AH11962" s="14" t="e">
        <f>AG11962-AE11962</f>
        <v>#DIV/0!</v>
      </c>
      <c r="AI11962" s="14">
        <f>AC11962-(AE11962*AF11962)</f>
        <v>50</v>
      </c>
      <c r="AJ11962" s="1163"/>
    </row>
    <row r="11963" spans="1:36" ht="22.5" customHeight="1">
      <c r="A11963" s="1433">
        <v>19</v>
      </c>
      <c r="B11963" s="680" t="s">
        <v>5061</v>
      </c>
      <c r="C11963" s="1073" t="s">
        <v>63</v>
      </c>
      <c r="D11963" s="3862">
        <v>1</v>
      </c>
      <c r="E11963" s="1429">
        <v>100</v>
      </c>
      <c r="F11963" s="1429">
        <f t="shared" si="4605"/>
        <v>100</v>
      </c>
      <c r="G11963" s="1429"/>
      <c r="H11963" s="648">
        <f t="shared" si="4606"/>
        <v>0</v>
      </c>
      <c r="I11963" s="3823" t="s">
        <v>5060</v>
      </c>
      <c r="J11963" s="668" t="s">
        <v>218</v>
      </c>
      <c r="K11963" s="2504"/>
      <c r="L11963" s="2504"/>
      <c r="M11963" s="2504"/>
      <c r="N11963" s="1429"/>
      <c r="O11963" s="1179"/>
      <c r="P11963" s="2504"/>
      <c r="Q11963" s="2504"/>
      <c r="R11963" s="2504"/>
      <c r="S11963" s="2504"/>
      <c r="T11963" s="2504"/>
      <c r="U11963" s="3860"/>
      <c r="V11963" s="2504"/>
      <c r="W11963" s="1084"/>
      <c r="X11963" s="2504"/>
      <c r="Y11963" s="2504"/>
      <c r="Z11963" s="2504"/>
      <c r="AA11963" s="2504"/>
      <c r="AB11963" s="2504"/>
      <c r="AC11963" s="1507">
        <f t="shared" si="4607"/>
        <v>100</v>
      </c>
      <c r="AD11963" s="1508">
        <f t="shared" si="4608"/>
        <v>100</v>
      </c>
      <c r="AE11963" s="14">
        <f>(J11963-"01.04.2023")/30</f>
        <v>-14.133333333333333</v>
      </c>
      <c r="AF11963" s="14">
        <f t="shared" si="4609"/>
        <v>0</v>
      </c>
      <c r="AG11963" s="14" t="e">
        <f t="shared" si="4610"/>
        <v>#DIV/0!</v>
      </c>
      <c r="AH11963" s="14" t="e">
        <f>AG11963-AE11963</f>
        <v>#DIV/0!</v>
      </c>
      <c r="AI11963" s="14">
        <f>AC11963-(AE11963*AF11963)</f>
        <v>100</v>
      </c>
      <c r="AJ11963" s="1163"/>
    </row>
    <row r="11964" spans="1:36" ht="15.75">
      <c r="A11964" s="1433">
        <v>20</v>
      </c>
      <c r="B11964" s="680" t="s">
        <v>4675</v>
      </c>
      <c r="C11964" s="1073" t="s">
        <v>66</v>
      </c>
      <c r="D11964" s="3862">
        <v>1</v>
      </c>
      <c r="E11964" s="1429">
        <v>567</v>
      </c>
      <c r="F11964" s="1429">
        <f t="shared" si="4605"/>
        <v>567</v>
      </c>
      <c r="G11964" s="1429"/>
      <c r="H11964" s="648">
        <f t="shared" si="4606"/>
        <v>0</v>
      </c>
      <c r="I11964" s="3823" t="s">
        <v>5060</v>
      </c>
      <c r="J11964" s="668" t="s">
        <v>2040</v>
      </c>
      <c r="K11964" s="2504"/>
      <c r="L11964" s="2504"/>
      <c r="M11964" s="2504"/>
      <c r="N11964" s="1429">
        <v>77</v>
      </c>
      <c r="O11964" s="1429">
        <v>145</v>
      </c>
      <c r="P11964" s="2504"/>
      <c r="Q11964" s="2504"/>
      <c r="R11964" s="2504"/>
      <c r="S11964" s="2504"/>
      <c r="T11964" s="2504"/>
      <c r="U11964" s="3860"/>
      <c r="V11964" s="1429"/>
      <c r="W11964" s="1429"/>
      <c r="X11964" s="3860"/>
      <c r="Y11964" s="1429"/>
      <c r="Z11964" s="2504"/>
      <c r="AA11964" s="2504"/>
      <c r="AB11964" s="2504"/>
      <c r="AC11964" s="1507">
        <f t="shared" si="4607"/>
        <v>345</v>
      </c>
      <c r="AD11964" s="1508">
        <f t="shared" si="4608"/>
        <v>345</v>
      </c>
      <c r="AE11964" s="14" t="s">
        <v>334</v>
      </c>
      <c r="AF11964" s="14">
        <f t="shared" si="4609"/>
        <v>74</v>
      </c>
      <c r="AG11964" s="14">
        <f t="shared" si="4610"/>
        <v>4.6621621621621623</v>
      </c>
      <c r="AH11964" s="14" t="s">
        <v>334</v>
      </c>
      <c r="AI11964" s="14" t="s">
        <v>334</v>
      </c>
      <c r="AJ11964" s="1163"/>
    </row>
    <row r="11965" spans="1:36" ht="15.75">
      <c r="A11965" s="1433">
        <v>22</v>
      </c>
      <c r="B11965" s="680" t="s">
        <v>4631</v>
      </c>
      <c r="C11965" s="1073" t="s">
        <v>66</v>
      </c>
      <c r="D11965" s="3862">
        <v>1</v>
      </c>
      <c r="E11965" s="1429">
        <v>250</v>
      </c>
      <c r="F11965" s="1429">
        <f t="shared" si="4605"/>
        <v>250</v>
      </c>
      <c r="G11965" s="1429"/>
      <c r="H11965" s="648">
        <f t="shared" si="4606"/>
        <v>0</v>
      </c>
      <c r="I11965" s="3823" t="s">
        <v>5060</v>
      </c>
      <c r="J11965" s="668" t="s">
        <v>2040</v>
      </c>
      <c r="K11965" s="2504"/>
      <c r="L11965" s="2504"/>
      <c r="M11965" s="2504"/>
      <c r="N11965" s="1429"/>
      <c r="O11965" s="1429"/>
      <c r="P11965" s="2504"/>
      <c r="Q11965" s="2504"/>
      <c r="R11965" s="2504"/>
      <c r="S11965" s="2504"/>
      <c r="T11965" s="2504"/>
      <c r="U11965" s="3860"/>
      <c r="V11965" s="1429"/>
      <c r="W11965" s="1084"/>
      <c r="X11965" s="2504"/>
      <c r="Y11965" s="1429"/>
      <c r="Z11965" s="2504"/>
      <c r="AA11965" s="2504"/>
      <c r="AB11965" s="2504"/>
      <c r="AC11965" s="1507">
        <f t="shared" si="4607"/>
        <v>250</v>
      </c>
      <c r="AD11965" s="1508">
        <f t="shared" si="4608"/>
        <v>250</v>
      </c>
      <c r="AE11965" s="14" t="s">
        <v>334</v>
      </c>
      <c r="AF11965" s="14">
        <f t="shared" si="4609"/>
        <v>0</v>
      </c>
      <c r="AG11965" s="14" t="e">
        <f t="shared" si="4610"/>
        <v>#DIV/0!</v>
      </c>
      <c r="AH11965" s="14" t="s">
        <v>334</v>
      </c>
      <c r="AI11965" s="14" t="s">
        <v>334</v>
      </c>
      <c r="AJ11965" s="1163"/>
    </row>
    <row r="11966" spans="1:36" ht="15.75">
      <c r="A11966" s="1433">
        <v>23</v>
      </c>
      <c r="B11966" s="680" t="s">
        <v>2557</v>
      </c>
      <c r="C11966" s="1073" t="s">
        <v>66</v>
      </c>
      <c r="D11966" s="3862">
        <v>1</v>
      </c>
      <c r="E11966" s="1429">
        <v>3645</v>
      </c>
      <c r="F11966" s="1429">
        <f t="shared" si="4605"/>
        <v>3645</v>
      </c>
      <c r="G11966" s="1429"/>
      <c r="H11966" s="648">
        <f t="shared" si="4606"/>
        <v>0</v>
      </c>
      <c r="I11966" s="3823" t="s">
        <v>5060</v>
      </c>
      <c r="J11966" s="668" t="s">
        <v>2040</v>
      </c>
      <c r="K11966" s="2504"/>
      <c r="L11966" s="2504"/>
      <c r="M11966" s="2504"/>
      <c r="N11966" s="1429">
        <v>447</v>
      </c>
      <c r="O11966" s="1429">
        <v>374</v>
      </c>
      <c r="P11966" s="1429">
        <v>538</v>
      </c>
      <c r="Q11966" s="2504"/>
      <c r="R11966" s="2504"/>
      <c r="S11966" s="2504"/>
      <c r="T11966" s="2504"/>
      <c r="U11966" s="3860"/>
      <c r="V11966" s="1429"/>
      <c r="W11966" s="1429"/>
      <c r="X11966" s="1429"/>
      <c r="Y11966" s="1429"/>
      <c r="Z11966" s="2504"/>
      <c r="AA11966" s="2504"/>
      <c r="AB11966" s="2504"/>
      <c r="AC11966" s="1507">
        <f t="shared" si="4607"/>
        <v>2286</v>
      </c>
      <c r="AD11966" s="1508">
        <f t="shared" si="4608"/>
        <v>2286</v>
      </c>
      <c r="AE11966" s="14" t="s">
        <v>334</v>
      </c>
      <c r="AF11966" s="14">
        <f t="shared" si="4609"/>
        <v>453</v>
      </c>
      <c r="AG11966" s="14">
        <f t="shared" si="4610"/>
        <v>5.0463576158940393</v>
      </c>
      <c r="AH11966" s="14" t="s">
        <v>334</v>
      </c>
      <c r="AI11966" s="14" t="s">
        <v>334</v>
      </c>
      <c r="AJ11966" s="1163"/>
    </row>
    <row r="11967" spans="1:36" ht="15.75">
      <c r="A11967" s="1433">
        <v>24</v>
      </c>
      <c r="B11967" s="680" t="s">
        <v>4545</v>
      </c>
      <c r="C11967" s="1073" t="s">
        <v>143</v>
      </c>
      <c r="D11967" s="3862">
        <v>1</v>
      </c>
      <c r="E11967" s="1429">
        <v>540</v>
      </c>
      <c r="F11967" s="1429">
        <f t="shared" si="4605"/>
        <v>540</v>
      </c>
      <c r="G11967" s="1429"/>
      <c r="H11967" s="648">
        <f t="shared" si="4606"/>
        <v>0</v>
      </c>
      <c r="I11967" s="3823" t="s">
        <v>4640</v>
      </c>
      <c r="J11967" s="668" t="s">
        <v>312</v>
      </c>
      <c r="K11967" s="2504"/>
      <c r="L11967" s="2504"/>
      <c r="M11967" s="2504"/>
      <c r="N11967" s="1429"/>
      <c r="O11967" s="1429">
        <v>2</v>
      </c>
      <c r="P11967" s="1429">
        <v>20</v>
      </c>
      <c r="Q11967" s="2504"/>
      <c r="R11967" s="2504"/>
      <c r="S11967" s="2504"/>
      <c r="T11967" s="2504"/>
      <c r="U11967" s="3860"/>
      <c r="V11967" s="1429"/>
      <c r="W11967" s="1084"/>
      <c r="X11967" s="2504"/>
      <c r="Y11967" s="2504"/>
      <c r="Z11967" s="2504"/>
      <c r="AA11967" s="2504"/>
      <c r="AB11967" s="2504"/>
      <c r="AC11967" s="1507">
        <f t="shared" si="4607"/>
        <v>518</v>
      </c>
      <c r="AD11967" s="1508">
        <f t="shared" si="4608"/>
        <v>518</v>
      </c>
      <c r="AE11967" s="14">
        <f t="shared" ref="AE11967:AE11970" si="4611">(J11967-"01.04.2023")/30</f>
        <v>9.1666666666666661</v>
      </c>
      <c r="AF11967" s="14">
        <f t="shared" si="4609"/>
        <v>7.333333333333333</v>
      </c>
      <c r="AG11967" s="14">
        <f t="shared" si="4610"/>
        <v>70.63636363636364</v>
      </c>
      <c r="AH11967" s="14">
        <f t="shared" ref="AH11967:AH11970" si="4612">AG11967-AE11967</f>
        <v>61.469696969696976</v>
      </c>
      <c r="AI11967" s="14">
        <f t="shared" ref="AI11967:AI11970" si="4613">AC11967-(AE11967*AF11967)</f>
        <v>450.77777777777777</v>
      </c>
      <c r="AJ11967" s="1163"/>
    </row>
    <row r="11968" spans="1:36" ht="15.75">
      <c r="A11968" s="1433">
        <v>25</v>
      </c>
      <c r="B11968" s="680" t="s">
        <v>4546</v>
      </c>
      <c r="C11968" s="1073" t="s">
        <v>66</v>
      </c>
      <c r="D11968" s="3862">
        <v>1</v>
      </c>
      <c r="E11968" s="1429">
        <v>600</v>
      </c>
      <c r="F11968" s="1429">
        <f t="shared" si="4605"/>
        <v>600</v>
      </c>
      <c r="G11968" s="1429"/>
      <c r="H11968" s="648">
        <f t="shared" si="4606"/>
        <v>0</v>
      </c>
      <c r="I11968" s="3823" t="s">
        <v>4640</v>
      </c>
      <c r="J11968" s="668" t="s">
        <v>2290</v>
      </c>
      <c r="K11968" s="2504"/>
      <c r="L11968" s="2504"/>
      <c r="M11968" s="2504"/>
      <c r="N11968" s="1429"/>
      <c r="O11968" s="1429"/>
      <c r="P11968" s="2504"/>
      <c r="Q11968" s="2504"/>
      <c r="R11968" s="2504"/>
      <c r="S11968" s="2504"/>
      <c r="T11968" s="2504"/>
      <c r="U11968" s="3860"/>
      <c r="V11968" s="1429"/>
      <c r="W11968" s="1084"/>
      <c r="X11968" s="2504"/>
      <c r="Y11968" s="2504"/>
      <c r="Z11968" s="2504"/>
      <c r="AA11968" s="2504"/>
      <c r="AB11968" s="2504"/>
      <c r="AC11968" s="1507">
        <f t="shared" si="4607"/>
        <v>600</v>
      </c>
      <c r="AD11968" s="1508">
        <f t="shared" si="4608"/>
        <v>600</v>
      </c>
      <c r="AE11968" s="14">
        <f t="shared" si="4611"/>
        <v>29.466666666666665</v>
      </c>
      <c r="AF11968" s="14">
        <f t="shared" si="4609"/>
        <v>0</v>
      </c>
      <c r="AG11968" s="14" t="e">
        <f t="shared" si="4610"/>
        <v>#DIV/0!</v>
      </c>
      <c r="AH11968" s="14" t="e">
        <f t="shared" si="4612"/>
        <v>#DIV/0!</v>
      </c>
      <c r="AI11968" s="14">
        <f t="shared" si="4613"/>
        <v>600</v>
      </c>
      <c r="AJ11968" s="1163"/>
    </row>
    <row r="11969" spans="1:36" ht="15.75">
      <c r="A11969" s="1433">
        <v>27</v>
      </c>
      <c r="B11969" s="3865" t="s">
        <v>5333</v>
      </c>
      <c r="C11969" s="1073" t="s">
        <v>206</v>
      </c>
      <c r="D11969" s="3849">
        <v>0</v>
      </c>
      <c r="E11969" s="1429">
        <v>300</v>
      </c>
      <c r="F11969" s="1429">
        <f t="shared" si="4605"/>
        <v>0</v>
      </c>
      <c r="G11969" s="1429"/>
      <c r="H11969" s="648">
        <f t="shared" si="4606"/>
        <v>0</v>
      </c>
      <c r="I11969" s="1228">
        <v>44832</v>
      </c>
      <c r="J11969" s="1724">
        <v>45931</v>
      </c>
      <c r="K11969" s="1084"/>
      <c r="L11969" s="1084"/>
      <c r="M11969" s="1084"/>
      <c r="N11969" s="1429"/>
      <c r="O11969" s="1433"/>
      <c r="P11969" s="1084"/>
      <c r="Q11969" s="1084"/>
      <c r="R11969" s="1084"/>
      <c r="S11969" s="1084"/>
      <c r="T11969" s="1084"/>
      <c r="U11969" s="1084"/>
      <c r="V11969" s="1084"/>
      <c r="W11969" s="1084"/>
      <c r="X11969" s="1084"/>
      <c r="Y11969" s="1429"/>
      <c r="Z11969" s="1084"/>
      <c r="AA11969" s="1084"/>
      <c r="AB11969" s="1084"/>
      <c r="AC11969" s="1507">
        <f t="shared" si="4607"/>
        <v>300</v>
      </c>
      <c r="AD11969" s="1508">
        <f t="shared" si="4608"/>
        <v>0</v>
      </c>
      <c r="AE11969" s="14">
        <f t="shared" si="4611"/>
        <v>30.466666666666665</v>
      </c>
      <c r="AF11969" s="14">
        <f t="shared" si="4609"/>
        <v>0</v>
      </c>
      <c r="AG11969" s="14" t="e">
        <f t="shared" si="4610"/>
        <v>#DIV/0!</v>
      </c>
      <c r="AH11969" s="14" t="e">
        <f t="shared" si="4612"/>
        <v>#DIV/0!</v>
      </c>
      <c r="AI11969" s="14">
        <f t="shared" si="4613"/>
        <v>300</v>
      </c>
      <c r="AJ11969" s="1163"/>
    </row>
    <row r="11970" spans="1:36" ht="15.75">
      <c r="A11970" s="1433">
        <v>30</v>
      </c>
      <c r="B11970" s="3865" t="s">
        <v>5458</v>
      </c>
      <c r="C11970" s="1073" t="s">
        <v>206</v>
      </c>
      <c r="D11970" s="3849">
        <v>0</v>
      </c>
      <c r="E11970" s="1429">
        <v>50</v>
      </c>
      <c r="F11970" s="1429">
        <f t="shared" si="4605"/>
        <v>0</v>
      </c>
      <c r="G11970" s="1429"/>
      <c r="H11970" s="648">
        <f t="shared" si="4606"/>
        <v>0</v>
      </c>
      <c r="I11970" s="1228">
        <v>44832</v>
      </c>
      <c r="J11970" s="1724">
        <v>45962</v>
      </c>
      <c r="K11970" s="1084"/>
      <c r="L11970" s="1084"/>
      <c r="M11970" s="1084"/>
      <c r="N11970" s="1429"/>
      <c r="O11970" s="1429"/>
      <c r="P11970" s="1084"/>
      <c r="Q11970" s="1084"/>
      <c r="R11970" s="1084"/>
      <c r="S11970" s="1084"/>
      <c r="T11970" s="1084"/>
      <c r="U11970" s="1084"/>
      <c r="V11970" s="1084"/>
      <c r="W11970" s="1429"/>
      <c r="X11970" s="1429"/>
      <c r="Y11970" s="1429"/>
      <c r="Z11970" s="1084"/>
      <c r="AA11970" s="1084"/>
      <c r="AB11970" s="1084"/>
      <c r="AC11970" s="1507">
        <f t="shared" si="4607"/>
        <v>50</v>
      </c>
      <c r="AD11970" s="1508">
        <f t="shared" si="4608"/>
        <v>0</v>
      </c>
      <c r="AE11970" s="14">
        <f t="shared" si="4611"/>
        <v>31.5</v>
      </c>
      <c r="AF11970" s="14">
        <f t="shared" si="4609"/>
        <v>0</v>
      </c>
      <c r="AG11970" s="14" t="e">
        <f t="shared" si="4610"/>
        <v>#DIV/0!</v>
      </c>
      <c r="AH11970" s="14" t="e">
        <f t="shared" si="4612"/>
        <v>#DIV/0!</v>
      </c>
      <c r="AI11970" s="14">
        <f t="shared" si="4613"/>
        <v>50</v>
      </c>
      <c r="AJ11970" s="1163"/>
    </row>
    <row r="11971" spans="1:36" ht="15.75">
      <c r="A11971" s="1433">
        <v>31</v>
      </c>
      <c r="B11971" s="3865" t="s">
        <v>5685</v>
      </c>
      <c r="C11971" s="1073" t="s">
        <v>206</v>
      </c>
      <c r="D11971" s="3849">
        <v>0</v>
      </c>
      <c r="E11971" s="1429">
        <v>100</v>
      </c>
      <c r="F11971" s="1429">
        <f t="shared" si="4605"/>
        <v>0</v>
      </c>
      <c r="G11971" s="1429"/>
      <c r="H11971" s="648">
        <f t="shared" si="4606"/>
        <v>0</v>
      </c>
      <c r="I11971" s="1228">
        <v>44832</v>
      </c>
      <c r="J11971" s="668" t="s">
        <v>2040</v>
      </c>
      <c r="K11971" s="1084"/>
      <c r="L11971" s="1084"/>
      <c r="M11971" s="1084"/>
      <c r="N11971" s="1429"/>
      <c r="O11971" s="1429"/>
      <c r="P11971" s="1084"/>
      <c r="Q11971" s="1084"/>
      <c r="R11971" s="1084"/>
      <c r="S11971" s="1084"/>
      <c r="T11971" s="1084"/>
      <c r="U11971" s="1084"/>
      <c r="V11971" s="1084"/>
      <c r="W11971" s="1084"/>
      <c r="X11971" s="1084"/>
      <c r="Y11971" s="1429"/>
      <c r="Z11971" s="1084"/>
      <c r="AA11971" s="1084"/>
      <c r="AB11971" s="1084"/>
      <c r="AC11971" s="1507">
        <f t="shared" si="4607"/>
        <v>100</v>
      </c>
      <c r="AD11971" s="1508">
        <f t="shared" si="4608"/>
        <v>0</v>
      </c>
      <c r="AE11971" s="14" t="s">
        <v>334</v>
      </c>
      <c r="AF11971" s="14">
        <f t="shared" si="4609"/>
        <v>0</v>
      </c>
      <c r="AG11971" s="14" t="e">
        <f t="shared" si="4610"/>
        <v>#DIV/0!</v>
      </c>
      <c r="AH11971" s="14" t="s">
        <v>334</v>
      </c>
      <c r="AI11971" s="14" t="s">
        <v>334</v>
      </c>
      <c r="AJ11971" s="1163"/>
    </row>
    <row r="11972" spans="1:36" ht="15.75" customHeight="1">
      <c r="A11972" s="1433">
        <v>32</v>
      </c>
      <c r="B11972" s="3865" t="s">
        <v>5686</v>
      </c>
      <c r="C11972" s="1073" t="s">
        <v>206</v>
      </c>
      <c r="D11972" s="3849">
        <v>0</v>
      </c>
      <c r="E11972" s="1429">
        <v>20</v>
      </c>
      <c r="F11972" s="1429">
        <f t="shared" si="4605"/>
        <v>0</v>
      </c>
      <c r="G11972" s="1429"/>
      <c r="H11972" s="648">
        <f t="shared" si="4606"/>
        <v>0</v>
      </c>
      <c r="I11972" s="1228">
        <v>44832</v>
      </c>
      <c r="J11972" s="1724">
        <v>45231</v>
      </c>
      <c r="K11972" s="1084"/>
      <c r="L11972" s="1084"/>
      <c r="M11972" s="1084"/>
      <c r="N11972" s="1429">
        <v>1</v>
      </c>
      <c r="O11972" s="1429">
        <v>6</v>
      </c>
      <c r="P11972" s="1429">
        <v>3</v>
      </c>
      <c r="Q11972" s="1084"/>
      <c r="R11972" s="1084"/>
      <c r="S11972" s="1084"/>
      <c r="T11972" s="1084"/>
      <c r="U11972" s="1084"/>
      <c r="V11972" s="1084"/>
      <c r="W11972" s="1084"/>
      <c r="X11972" s="1084"/>
      <c r="Y11972" s="1429"/>
      <c r="Z11972" s="1084"/>
      <c r="AA11972" s="1084"/>
      <c r="AB11972" s="1084"/>
      <c r="AC11972" s="1507">
        <f t="shared" si="4607"/>
        <v>10</v>
      </c>
      <c r="AD11972" s="1508">
        <f t="shared" si="4608"/>
        <v>0</v>
      </c>
      <c r="AE11972" s="14">
        <f t="shared" ref="AE11972:AE11977" si="4614">(J11972-"01.04.2023")/30</f>
        <v>7.1333333333333337</v>
      </c>
      <c r="AF11972" s="14">
        <f t="shared" si="4609"/>
        <v>3.3333333333333335</v>
      </c>
      <c r="AG11972" s="14">
        <f t="shared" si="4610"/>
        <v>3</v>
      </c>
      <c r="AH11972" s="14">
        <f t="shared" ref="AH11972:AH11977" si="4615">AG11972-AE11972</f>
        <v>-4.1333333333333337</v>
      </c>
      <c r="AI11972" s="14">
        <f t="shared" ref="AI11972:AI11977" si="4616">AC11972-(AE11972*AF11972)</f>
        <v>-13.777777777777779</v>
      </c>
      <c r="AJ11972" s="1163"/>
    </row>
    <row r="11973" spans="1:36" ht="15.75">
      <c r="A11973" s="1433">
        <v>33</v>
      </c>
      <c r="B11973" s="3487" t="s">
        <v>5687</v>
      </c>
      <c r="C11973" s="150" t="s">
        <v>64</v>
      </c>
      <c r="D11973" s="154">
        <v>0</v>
      </c>
      <c r="E11973" s="145">
        <v>56</v>
      </c>
      <c r="F11973" s="145">
        <f t="shared" ref="F11973:F11996" si="4617">D11973*E11973</f>
        <v>0</v>
      </c>
      <c r="G11973" s="145"/>
      <c r="H11973" s="154">
        <f t="shared" ref="H11973:H11996" si="4618">D11973*G11973</f>
        <v>0</v>
      </c>
      <c r="I11973" s="148">
        <v>44832</v>
      </c>
      <c r="J11973" s="3866">
        <v>45200</v>
      </c>
      <c r="K11973" s="2841"/>
      <c r="L11973" s="2841"/>
      <c r="M11973" s="2841"/>
      <c r="N11973" s="145">
        <v>3</v>
      </c>
      <c r="O11973" s="145">
        <v>9</v>
      </c>
      <c r="P11973" s="145">
        <v>8</v>
      </c>
      <c r="Q11973" s="2841"/>
      <c r="R11973" s="2841"/>
      <c r="S11973" s="2841"/>
      <c r="T11973" s="2841"/>
      <c r="U11973" s="2841"/>
      <c r="V11973" s="2841"/>
      <c r="W11973" s="2841"/>
      <c r="X11973" s="145"/>
      <c r="Y11973" s="145"/>
      <c r="Z11973" s="2841"/>
      <c r="AA11973" s="2841"/>
      <c r="AB11973" s="2841"/>
      <c r="AC11973" s="1507">
        <f t="shared" ref="AC11973:AC11996" si="4619">E11973+G11973-N11973-O11973-AA11973-P11973-Q11973-R11973-S11973-T11973-U11973-V11973-W11973-X11973-Y11973</f>
        <v>36</v>
      </c>
      <c r="AD11973" s="1508">
        <f t="shared" ref="AD11973:AD11996" si="4620">D11973*AC11973</f>
        <v>0</v>
      </c>
      <c r="AE11973" s="14">
        <f t="shared" si="4614"/>
        <v>6.1</v>
      </c>
      <c r="AF11973" s="14">
        <f t="shared" ref="AF11973:AF11996" si="4621">(N11973+O11973+P11973+Q11973+R11973+S11973+T11973+U11973+V11973+W11973+X11973+Y11973)/3</f>
        <v>6.666666666666667</v>
      </c>
      <c r="AG11973" s="14">
        <f t="shared" ref="AG11973:AG11996" si="4622">AC11973/AF11973</f>
        <v>5.3999999999999995</v>
      </c>
      <c r="AH11973" s="14">
        <f t="shared" si="4615"/>
        <v>-0.70000000000000018</v>
      </c>
      <c r="AI11973" s="14">
        <f t="shared" si="4616"/>
        <v>-4.6666666666666643</v>
      </c>
      <c r="AJ11973" s="1163"/>
    </row>
    <row r="11974" spans="1:36" ht="31.5">
      <c r="A11974" s="1433">
        <v>34</v>
      </c>
      <c r="B11974" s="680" t="s">
        <v>5292</v>
      </c>
      <c r="C11974" s="3831" t="s">
        <v>638</v>
      </c>
      <c r="D11974" s="648">
        <v>1</v>
      </c>
      <c r="E11974" s="1429">
        <v>15</v>
      </c>
      <c r="F11974" s="1429">
        <f t="shared" si="4617"/>
        <v>15</v>
      </c>
      <c r="G11974" s="1429"/>
      <c r="H11974" s="648">
        <f t="shared" si="4618"/>
        <v>0</v>
      </c>
      <c r="I11974" s="1075">
        <v>44832</v>
      </c>
      <c r="J11974" s="1075">
        <v>45412</v>
      </c>
      <c r="K11974" s="1429"/>
      <c r="L11974" s="1429"/>
      <c r="M11974" s="1429"/>
      <c r="N11974" s="1429">
        <v>5</v>
      </c>
      <c r="O11974" s="1429">
        <v>2</v>
      </c>
      <c r="P11974" s="1429">
        <v>1</v>
      </c>
      <c r="Q11974" s="1429"/>
      <c r="R11974" s="1429"/>
      <c r="S11974" s="1429"/>
      <c r="T11974" s="1429"/>
      <c r="U11974" s="1429"/>
      <c r="V11974" s="1429"/>
      <c r="W11974" s="1429"/>
      <c r="X11974" s="1429"/>
      <c r="Y11974" s="1429"/>
      <c r="Z11974" s="1429"/>
      <c r="AA11974" s="1429"/>
      <c r="AB11974" s="1429"/>
      <c r="AC11974" s="1507">
        <f t="shared" si="4619"/>
        <v>7</v>
      </c>
      <c r="AD11974" s="1508">
        <f t="shared" si="4620"/>
        <v>7</v>
      </c>
      <c r="AE11974" s="14">
        <f t="shared" si="4614"/>
        <v>13.166666666666666</v>
      </c>
      <c r="AF11974" s="14">
        <f t="shared" si="4621"/>
        <v>2.6666666666666665</v>
      </c>
      <c r="AG11974" s="14">
        <f t="shared" si="4622"/>
        <v>2.625</v>
      </c>
      <c r="AH11974" s="14">
        <f t="shared" si="4615"/>
        <v>-10.541666666666666</v>
      </c>
      <c r="AI11974" s="14">
        <f t="shared" si="4616"/>
        <v>-28.111111111111107</v>
      </c>
      <c r="AJ11974" s="1163"/>
    </row>
    <row r="11975" spans="1:36" ht="31.5">
      <c r="A11975" s="1433">
        <v>35</v>
      </c>
      <c r="B11975" s="680" t="s">
        <v>5409</v>
      </c>
      <c r="C11975" s="1429" t="s">
        <v>180</v>
      </c>
      <c r="D11975" s="648">
        <v>1</v>
      </c>
      <c r="E11975" s="1429">
        <v>530</v>
      </c>
      <c r="F11975" s="1429">
        <f t="shared" si="4617"/>
        <v>530</v>
      </c>
      <c r="G11975" s="1429"/>
      <c r="H11975" s="1429">
        <f t="shared" si="4618"/>
        <v>0</v>
      </c>
      <c r="I11975" s="1075">
        <v>44832</v>
      </c>
      <c r="J11975" s="1075">
        <v>45576</v>
      </c>
      <c r="K11975" s="1429"/>
      <c r="L11975" s="1429"/>
      <c r="M11975" s="1429"/>
      <c r="N11975" s="1429">
        <v>43</v>
      </c>
      <c r="O11975" s="1429">
        <v>39</v>
      </c>
      <c r="P11975" s="1429">
        <v>58</v>
      </c>
      <c r="Q11975" s="1429"/>
      <c r="R11975" s="1429"/>
      <c r="S11975" s="1429"/>
      <c r="T11975" s="1429"/>
      <c r="U11975" s="1429"/>
      <c r="V11975" s="1429"/>
      <c r="W11975" s="3831"/>
      <c r="X11975" s="1429"/>
      <c r="Y11975" s="1429"/>
      <c r="Z11975" s="1429"/>
      <c r="AA11975" s="1429"/>
      <c r="AB11975" s="1429"/>
      <c r="AC11975" s="1507">
        <f t="shared" si="4619"/>
        <v>390</v>
      </c>
      <c r="AD11975" s="1508">
        <f t="shared" si="4620"/>
        <v>390</v>
      </c>
      <c r="AE11975" s="14">
        <f t="shared" si="4614"/>
        <v>18.633333333333333</v>
      </c>
      <c r="AF11975" s="14">
        <f t="shared" si="4621"/>
        <v>46.666666666666664</v>
      </c>
      <c r="AG11975" s="14">
        <f t="shared" si="4622"/>
        <v>8.3571428571428577</v>
      </c>
      <c r="AH11975" s="14">
        <f t="shared" si="4615"/>
        <v>-10.276190476190475</v>
      </c>
      <c r="AI11975" s="14">
        <f t="shared" si="4616"/>
        <v>-479.55555555555554</v>
      </c>
      <c r="AJ11975" s="1163"/>
    </row>
    <row r="11976" spans="1:36" ht="15.75">
      <c r="A11976" s="1433">
        <v>36</v>
      </c>
      <c r="B11976" s="3867" t="s">
        <v>6246</v>
      </c>
      <c r="C11976" s="648" t="s">
        <v>177</v>
      </c>
      <c r="D11976" s="3868">
        <v>1</v>
      </c>
      <c r="E11976" s="145">
        <v>880</v>
      </c>
      <c r="F11976" s="145">
        <f t="shared" si="4617"/>
        <v>880</v>
      </c>
      <c r="G11976" s="145"/>
      <c r="H11976" s="154">
        <f t="shared" si="4618"/>
        <v>0</v>
      </c>
      <c r="I11976" s="668" t="s">
        <v>6245</v>
      </c>
      <c r="J11976" s="3869" t="s">
        <v>61</v>
      </c>
      <c r="K11976" s="668"/>
      <c r="L11976" s="3870"/>
      <c r="M11976" s="3870"/>
      <c r="N11976" s="145">
        <v>120</v>
      </c>
      <c r="O11976" s="145">
        <v>240</v>
      </c>
      <c r="P11976" s="3870"/>
      <c r="Q11976" s="3870"/>
      <c r="R11976" s="3870"/>
      <c r="S11976" s="3870"/>
      <c r="T11976" s="3870"/>
      <c r="U11976" s="3871"/>
      <c r="V11976" s="145"/>
      <c r="W11976" s="3872"/>
      <c r="X11976" s="1770"/>
      <c r="Y11976" s="145"/>
      <c r="Z11976" s="3870"/>
      <c r="AA11976" s="3870"/>
      <c r="AB11976" s="3870"/>
      <c r="AC11976" s="1507">
        <f t="shared" si="4619"/>
        <v>520</v>
      </c>
      <c r="AD11976" s="1508">
        <f t="shared" si="4620"/>
        <v>520</v>
      </c>
      <c r="AE11976" s="14">
        <f t="shared" si="4614"/>
        <v>2.0333333333333332</v>
      </c>
      <c r="AF11976" s="14">
        <f t="shared" si="4621"/>
        <v>120</v>
      </c>
      <c r="AG11976" s="14">
        <f t="shared" si="4622"/>
        <v>4.333333333333333</v>
      </c>
      <c r="AH11976" s="14">
        <f t="shared" si="4615"/>
        <v>2.2999999999999998</v>
      </c>
      <c r="AI11976" s="14">
        <f t="shared" si="4616"/>
        <v>276</v>
      </c>
      <c r="AJ11976" s="1163"/>
    </row>
    <row r="11977" spans="1:36" ht="15.75">
      <c r="A11977" s="1433">
        <v>37</v>
      </c>
      <c r="B11977" s="3867" t="s">
        <v>6247</v>
      </c>
      <c r="C11977" s="648" t="s">
        <v>177</v>
      </c>
      <c r="D11977" s="3862">
        <v>1</v>
      </c>
      <c r="E11977" s="1429">
        <v>770</v>
      </c>
      <c r="F11977" s="1429">
        <f t="shared" si="4617"/>
        <v>770</v>
      </c>
      <c r="G11977" s="1429"/>
      <c r="H11977" s="648">
        <f t="shared" si="4618"/>
        <v>0</v>
      </c>
      <c r="I11977" s="668" t="s">
        <v>6245</v>
      </c>
      <c r="J11977" s="3823" t="s">
        <v>61</v>
      </c>
      <c r="K11977" s="668"/>
      <c r="L11977" s="2504"/>
      <c r="M11977" s="2504"/>
      <c r="N11977" s="1429">
        <v>150</v>
      </c>
      <c r="O11977" s="1429">
        <v>280</v>
      </c>
      <c r="P11977" s="2504"/>
      <c r="Q11977" s="2504"/>
      <c r="R11977" s="2504"/>
      <c r="S11977" s="2504"/>
      <c r="T11977" s="2504"/>
      <c r="U11977" s="2504"/>
      <c r="V11977" s="1429"/>
      <c r="W11977" s="3831"/>
      <c r="X11977" s="1163"/>
      <c r="Y11977" s="1429"/>
      <c r="Z11977" s="2504"/>
      <c r="AA11977" s="2504"/>
      <c r="AB11977" s="2504"/>
      <c r="AC11977" s="1507">
        <f t="shared" si="4619"/>
        <v>340</v>
      </c>
      <c r="AD11977" s="1508">
        <f t="shared" si="4620"/>
        <v>340</v>
      </c>
      <c r="AE11977" s="14">
        <f t="shared" si="4614"/>
        <v>2.0333333333333332</v>
      </c>
      <c r="AF11977" s="14">
        <f t="shared" si="4621"/>
        <v>143.33333333333334</v>
      </c>
      <c r="AG11977" s="14">
        <f t="shared" si="4622"/>
        <v>2.3720930232558137</v>
      </c>
      <c r="AH11977" s="14">
        <f t="shared" si="4615"/>
        <v>0.33875968992248051</v>
      </c>
      <c r="AI11977" s="14">
        <f t="shared" si="4616"/>
        <v>48.555555555555543</v>
      </c>
      <c r="AJ11977" s="1163"/>
    </row>
    <row r="11978" spans="1:36" ht="15.75">
      <c r="A11978" s="1433">
        <v>40</v>
      </c>
      <c r="B11978" s="3830" t="s">
        <v>5906</v>
      </c>
      <c r="C11978" s="1429" t="s">
        <v>66</v>
      </c>
      <c r="D11978" s="3849">
        <v>0</v>
      </c>
      <c r="E11978" s="1429">
        <v>105</v>
      </c>
      <c r="F11978" s="1429">
        <f t="shared" si="4617"/>
        <v>0</v>
      </c>
      <c r="G11978" s="1429"/>
      <c r="H11978" s="648">
        <f t="shared" si="4618"/>
        <v>0</v>
      </c>
      <c r="I11978" s="668" t="s">
        <v>6171</v>
      </c>
      <c r="J11978" s="668" t="s">
        <v>2040</v>
      </c>
      <c r="K11978" s="1084"/>
      <c r="L11978" s="1084"/>
      <c r="M11978" s="1084"/>
      <c r="N11978" s="1429"/>
      <c r="O11978" s="1433"/>
      <c r="P11978" s="1084"/>
      <c r="Q11978" s="1084"/>
      <c r="R11978" s="1084"/>
      <c r="S11978" s="1084"/>
      <c r="T11978" s="1084"/>
      <c r="U11978" s="1084"/>
      <c r="V11978" s="1084"/>
      <c r="W11978" s="1084"/>
      <c r="X11978" s="1084"/>
      <c r="Y11978" s="1084"/>
      <c r="Z11978" s="1084"/>
      <c r="AA11978" s="1084"/>
      <c r="AB11978" s="1084"/>
      <c r="AC11978" s="1507">
        <f t="shared" si="4619"/>
        <v>105</v>
      </c>
      <c r="AD11978" s="1508">
        <f t="shared" si="4620"/>
        <v>0</v>
      </c>
      <c r="AE11978" s="14" t="s">
        <v>334</v>
      </c>
      <c r="AF11978" s="14">
        <f t="shared" si="4621"/>
        <v>0</v>
      </c>
      <c r="AG11978" s="14" t="e">
        <f t="shared" si="4622"/>
        <v>#DIV/0!</v>
      </c>
      <c r="AH11978" s="14" t="s">
        <v>334</v>
      </c>
      <c r="AI11978" s="14" t="s">
        <v>334</v>
      </c>
      <c r="AJ11978" s="1163"/>
    </row>
    <row r="11979" spans="1:36" ht="15.75">
      <c r="A11979" s="1433">
        <v>41</v>
      </c>
      <c r="B11979" s="3830" t="s">
        <v>5919</v>
      </c>
      <c r="C11979" s="1429" t="s">
        <v>66</v>
      </c>
      <c r="D11979" s="3849">
        <v>0</v>
      </c>
      <c r="E11979" s="1429">
        <v>25</v>
      </c>
      <c r="F11979" s="1429">
        <f t="shared" si="4617"/>
        <v>0</v>
      </c>
      <c r="G11979" s="1429"/>
      <c r="H11979" s="648">
        <f t="shared" si="4618"/>
        <v>0</v>
      </c>
      <c r="I11979" s="668" t="s">
        <v>6171</v>
      </c>
      <c r="J11979" s="668" t="s">
        <v>2040</v>
      </c>
      <c r="K11979" s="1084"/>
      <c r="L11979" s="1084"/>
      <c r="M11979" s="1084"/>
      <c r="N11979" s="1429"/>
      <c r="O11979" s="1433"/>
      <c r="P11979" s="1084"/>
      <c r="Q11979" s="1084"/>
      <c r="R11979" s="1084"/>
      <c r="S11979" s="1084"/>
      <c r="T11979" s="1084"/>
      <c r="U11979" s="1084"/>
      <c r="V11979" s="1084"/>
      <c r="W11979" s="1429"/>
      <c r="X11979" s="1084"/>
      <c r="Y11979" s="1084"/>
      <c r="Z11979" s="1084"/>
      <c r="AA11979" s="1084"/>
      <c r="AB11979" s="1084"/>
      <c r="AC11979" s="1507">
        <f t="shared" si="4619"/>
        <v>25</v>
      </c>
      <c r="AD11979" s="1508">
        <f t="shared" si="4620"/>
        <v>0</v>
      </c>
      <c r="AE11979" s="14" t="s">
        <v>334</v>
      </c>
      <c r="AF11979" s="14">
        <f t="shared" si="4621"/>
        <v>0</v>
      </c>
      <c r="AG11979" s="14" t="e">
        <f t="shared" si="4622"/>
        <v>#DIV/0!</v>
      </c>
      <c r="AH11979" s="14" t="s">
        <v>334</v>
      </c>
      <c r="AI11979" s="14" t="s">
        <v>334</v>
      </c>
      <c r="AJ11979" s="1163"/>
    </row>
    <row r="11980" spans="1:36" ht="15.75">
      <c r="A11980" s="1433">
        <v>42</v>
      </c>
      <c r="B11980" s="3830" t="s">
        <v>5855</v>
      </c>
      <c r="C11980" s="1429" t="s">
        <v>66</v>
      </c>
      <c r="D11980" s="3849">
        <v>0</v>
      </c>
      <c r="E11980" s="1429">
        <v>200</v>
      </c>
      <c r="F11980" s="1429">
        <f t="shared" si="4617"/>
        <v>0</v>
      </c>
      <c r="G11980" s="1429"/>
      <c r="H11980" s="648">
        <f t="shared" si="4618"/>
        <v>0</v>
      </c>
      <c r="I11980" s="668" t="s">
        <v>6171</v>
      </c>
      <c r="J11980" s="668" t="s">
        <v>2040</v>
      </c>
      <c r="K11980" s="1084"/>
      <c r="L11980" s="1084"/>
      <c r="M11980" s="1084"/>
      <c r="N11980" s="1429"/>
      <c r="O11980" s="1433">
        <v>50</v>
      </c>
      <c r="P11980" s="1429">
        <v>60</v>
      </c>
      <c r="Q11980" s="1084"/>
      <c r="R11980" s="1084"/>
      <c r="S11980" s="1084"/>
      <c r="T11980" s="1084"/>
      <c r="U11980" s="1084"/>
      <c r="V11980" s="1084"/>
      <c r="W11980" s="1429"/>
      <c r="X11980" s="1084"/>
      <c r="Y11980" s="1084"/>
      <c r="Z11980" s="1084"/>
      <c r="AA11980" s="1084"/>
      <c r="AB11980" s="1084"/>
      <c r="AC11980" s="1507">
        <f t="shared" si="4619"/>
        <v>90</v>
      </c>
      <c r="AD11980" s="1508">
        <f t="shared" si="4620"/>
        <v>0</v>
      </c>
      <c r="AE11980" s="14" t="s">
        <v>334</v>
      </c>
      <c r="AF11980" s="14">
        <f t="shared" si="4621"/>
        <v>36.666666666666664</v>
      </c>
      <c r="AG11980" s="14">
        <f t="shared" si="4622"/>
        <v>2.4545454545454546</v>
      </c>
      <c r="AH11980" s="14" t="s">
        <v>334</v>
      </c>
      <c r="AI11980" s="14" t="s">
        <v>334</v>
      </c>
      <c r="AJ11980" s="1163"/>
    </row>
    <row r="11981" spans="1:36" ht="15.75">
      <c r="A11981" s="1433">
        <v>43</v>
      </c>
      <c r="B11981" s="3830" t="s">
        <v>959</v>
      </c>
      <c r="C11981" s="1429" t="s">
        <v>66</v>
      </c>
      <c r="D11981" s="3849">
        <v>0</v>
      </c>
      <c r="E11981" s="1429">
        <v>1136</v>
      </c>
      <c r="F11981" s="1429">
        <f t="shared" si="4617"/>
        <v>0</v>
      </c>
      <c r="G11981" s="1429"/>
      <c r="H11981" s="648">
        <f t="shared" si="4618"/>
        <v>0</v>
      </c>
      <c r="I11981" s="668" t="s">
        <v>6171</v>
      </c>
      <c r="J11981" s="668" t="s">
        <v>2040</v>
      </c>
      <c r="K11981" s="1084"/>
      <c r="L11981" s="1084"/>
      <c r="M11981" s="1084"/>
      <c r="N11981" s="1429">
        <v>21</v>
      </c>
      <c r="O11981" s="1433">
        <v>16</v>
      </c>
      <c r="P11981" s="1429">
        <v>55</v>
      </c>
      <c r="Q11981" s="1084"/>
      <c r="R11981" s="1084"/>
      <c r="S11981" s="1084"/>
      <c r="T11981" s="1084"/>
      <c r="U11981" s="1084"/>
      <c r="V11981" s="1084"/>
      <c r="W11981" s="1429"/>
      <c r="X11981" s="1429"/>
      <c r="Y11981" s="1429"/>
      <c r="Z11981" s="1084"/>
      <c r="AA11981" s="1084"/>
      <c r="AB11981" s="1084"/>
      <c r="AC11981" s="1507">
        <f t="shared" si="4619"/>
        <v>1044</v>
      </c>
      <c r="AD11981" s="1508">
        <f t="shared" si="4620"/>
        <v>0</v>
      </c>
      <c r="AE11981" s="14" t="s">
        <v>334</v>
      </c>
      <c r="AF11981" s="14">
        <f t="shared" si="4621"/>
        <v>30.666666666666668</v>
      </c>
      <c r="AG11981" s="14">
        <f t="shared" si="4622"/>
        <v>34.043478260869563</v>
      </c>
      <c r="AH11981" s="14" t="s">
        <v>334</v>
      </c>
      <c r="AI11981" s="14" t="s">
        <v>334</v>
      </c>
      <c r="AJ11981" s="1163"/>
    </row>
    <row r="11982" spans="1:36" ht="15.75">
      <c r="A11982" s="1433">
        <v>45</v>
      </c>
      <c r="B11982" s="3830" t="s">
        <v>5913</v>
      </c>
      <c r="C11982" s="1429" t="s">
        <v>86</v>
      </c>
      <c r="D11982" s="3849">
        <v>0</v>
      </c>
      <c r="E11982" s="1429">
        <v>1</v>
      </c>
      <c r="F11982" s="1429">
        <f t="shared" si="4617"/>
        <v>0</v>
      </c>
      <c r="G11982" s="1429"/>
      <c r="H11982" s="648">
        <f t="shared" si="4618"/>
        <v>0</v>
      </c>
      <c r="I11982" s="668" t="s">
        <v>6171</v>
      </c>
      <c r="J11982" s="668" t="s">
        <v>325</v>
      </c>
      <c r="K11982" s="1084"/>
      <c r="L11982" s="1084"/>
      <c r="M11982" s="1084"/>
      <c r="N11982" s="1429"/>
      <c r="O11982" s="1433"/>
      <c r="P11982" s="1084"/>
      <c r="Q11982" s="1084"/>
      <c r="R11982" s="1084"/>
      <c r="S11982" s="1084"/>
      <c r="T11982" s="1084"/>
      <c r="U11982" s="1084"/>
      <c r="V11982" s="1084"/>
      <c r="W11982" s="1429"/>
      <c r="X11982" s="1429"/>
      <c r="Y11982" s="1084"/>
      <c r="Z11982" s="1084"/>
      <c r="AA11982" s="1084"/>
      <c r="AB11982" s="1084"/>
      <c r="AC11982" s="1507">
        <f t="shared" si="4619"/>
        <v>1</v>
      </c>
      <c r="AD11982" s="1508">
        <f t="shared" si="4620"/>
        <v>0</v>
      </c>
      <c r="AE11982" s="14">
        <f>(J11982-"01.04.2023")/30</f>
        <v>-5.0333333333333332</v>
      </c>
      <c r="AF11982" s="14">
        <f t="shared" si="4621"/>
        <v>0</v>
      </c>
      <c r="AG11982" s="14" t="e">
        <f t="shared" si="4622"/>
        <v>#DIV/0!</v>
      </c>
      <c r="AH11982" s="14" t="e">
        <f>AG11982-AE11982</f>
        <v>#DIV/0!</v>
      </c>
      <c r="AI11982" s="14">
        <f>AC11982-(AE11982*AF11982)</f>
        <v>1</v>
      </c>
      <c r="AJ11982" s="1163"/>
    </row>
    <row r="11983" spans="1:36" ht="15.75">
      <c r="A11983" s="1433">
        <v>46</v>
      </c>
      <c r="B11983" s="3830" t="s">
        <v>6248</v>
      </c>
      <c r="C11983" s="3858" t="s">
        <v>177</v>
      </c>
      <c r="D11983" s="3873">
        <v>0.57923999999999998</v>
      </c>
      <c r="E11983" s="1429">
        <v>1320</v>
      </c>
      <c r="F11983" s="1429">
        <f t="shared" si="4617"/>
        <v>764.59679999999992</v>
      </c>
      <c r="G11983" s="3860"/>
      <c r="H11983" s="648">
        <f t="shared" si="4618"/>
        <v>0</v>
      </c>
      <c r="I11983" s="3851" t="s">
        <v>488</v>
      </c>
      <c r="J11983" s="3816" t="s">
        <v>308</v>
      </c>
      <c r="K11983" s="2504"/>
      <c r="L11983" s="2504"/>
      <c r="M11983" s="2504"/>
      <c r="N11983" s="1429">
        <v>150</v>
      </c>
      <c r="O11983" s="1429">
        <v>340</v>
      </c>
      <c r="P11983" s="1429">
        <v>30</v>
      </c>
      <c r="Q11983" s="2504"/>
      <c r="R11983" s="2504"/>
      <c r="S11983" s="2504"/>
      <c r="T11983" s="2504"/>
      <c r="U11983" s="2504"/>
      <c r="V11983" s="1429"/>
      <c r="W11983" s="1084"/>
      <c r="X11983" s="1429"/>
      <c r="Y11983" s="1429"/>
      <c r="Z11983" s="2504"/>
      <c r="AA11983" s="2504"/>
      <c r="AB11983" s="2504"/>
      <c r="AC11983" s="1507">
        <f t="shared" si="4619"/>
        <v>800</v>
      </c>
      <c r="AD11983" s="1508">
        <f t="shared" si="4620"/>
        <v>463.392</v>
      </c>
      <c r="AE11983" s="14">
        <f>(J11983-"01.04.2023")/30</f>
        <v>3.0333333333333332</v>
      </c>
      <c r="AF11983" s="14">
        <f t="shared" si="4621"/>
        <v>173.33333333333334</v>
      </c>
      <c r="AG11983" s="14">
        <f t="shared" si="4622"/>
        <v>4.615384615384615</v>
      </c>
      <c r="AH11983" s="14">
        <f>AG11983-AE11983</f>
        <v>1.5820512820512818</v>
      </c>
      <c r="AI11983" s="14">
        <f>AC11983-(AE11983*AF11983)</f>
        <v>274.22222222222217</v>
      </c>
      <c r="AJ11983" s="1163"/>
    </row>
    <row r="11984" spans="1:36" ht="15.75">
      <c r="A11984" s="1433">
        <v>48</v>
      </c>
      <c r="B11984" s="3830" t="s">
        <v>5950</v>
      </c>
      <c r="C11984" s="3858" t="s">
        <v>181</v>
      </c>
      <c r="D11984" s="3873">
        <v>1</v>
      </c>
      <c r="E11984" s="1429">
        <v>100</v>
      </c>
      <c r="F11984" s="1429">
        <f t="shared" si="4617"/>
        <v>100</v>
      </c>
      <c r="G11984" s="3860"/>
      <c r="H11984" s="648">
        <f t="shared" si="4618"/>
        <v>0</v>
      </c>
      <c r="I11984" s="3851" t="s">
        <v>488</v>
      </c>
      <c r="J11984" s="668" t="s">
        <v>2040</v>
      </c>
      <c r="K11984" s="2504"/>
      <c r="L11984" s="2504"/>
      <c r="M11984" s="2504"/>
      <c r="N11984" s="1429"/>
      <c r="O11984" s="1429"/>
      <c r="P11984" s="2504"/>
      <c r="Q11984" s="2504"/>
      <c r="R11984" s="2504"/>
      <c r="S11984" s="2504"/>
      <c r="T11984" s="2504"/>
      <c r="U11984" s="2504"/>
      <c r="V11984" s="1429"/>
      <c r="W11984" s="1429"/>
      <c r="X11984" s="1429"/>
      <c r="Y11984" s="1429"/>
      <c r="Z11984" s="2504"/>
      <c r="AA11984" s="2504"/>
      <c r="AB11984" s="2504"/>
      <c r="AC11984" s="1507">
        <f t="shared" si="4619"/>
        <v>100</v>
      </c>
      <c r="AD11984" s="1508">
        <f t="shared" si="4620"/>
        <v>100</v>
      </c>
      <c r="AE11984" s="14" t="s">
        <v>334</v>
      </c>
      <c r="AF11984" s="14">
        <f t="shared" si="4621"/>
        <v>0</v>
      </c>
      <c r="AG11984" s="14" t="e">
        <f t="shared" si="4622"/>
        <v>#DIV/0!</v>
      </c>
      <c r="AH11984" s="14" t="s">
        <v>334</v>
      </c>
      <c r="AI11984" s="14" t="s">
        <v>334</v>
      </c>
      <c r="AJ11984" s="1163"/>
    </row>
    <row r="11985" spans="1:36" ht="15.75">
      <c r="A11985" s="1433">
        <v>49</v>
      </c>
      <c r="B11985" s="3830" t="s">
        <v>6249</v>
      </c>
      <c r="C11985" s="3858" t="s">
        <v>177</v>
      </c>
      <c r="D11985" s="3873">
        <v>1</v>
      </c>
      <c r="E11985" s="1429">
        <v>60</v>
      </c>
      <c r="F11985" s="1429">
        <f t="shared" si="4617"/>
        <v>60</v>
      </c>
      <c r="G11985" s="3860"/>
      <c r="H11985" s="648">
        <f t="shared" si="4618"/>
        <v>0</v>
      </c>
      <c r="I11985" s="3851" t="s">
        <v>488</v>
      </c>
      <c r="J11985" s="3816" t="s">
        <v>329</v>
      </c>
      <c r="K11985" s="1084"/>
      <c r="L11985" s="1084"/>
      <c r="M11985" s="1084"/>
      <c r="N11985" s="1429">
        <v>30</v>
      </c>
      <c r="O11985" s="1429"/>
      <c r="P11985" s="1084"/>
      <c r="Q11985" s="1084"/>
      <c r="R11985" s="1084"/>
      <c r="S11985" s="1084"/>
      <c r="T11985" s="1084"/>
      <c r="U11985" s="1084"/>
      <c r="V11985" s="1084"/>
      <c r="W11985" s="1084"/>
      <c r="X11985" s="1429"/>
      <c r="Y11985" s="1429"/>
      <c r="Z11985" s="1084"/>
      <c r="AA11985" s="1084"/>
      <c r="AB11985" s="1084"/>
      <c r="AC11985" s="1507">
        <f t="shared" si="4619"/>
        <v>30</v>
      </c>
      <c r="AD11985" s="1508">
        <f t="shared" si="4620"/>
        <v>30</v>
      </c>
      <c r="AE11985" s="14">
        <f t="shared" ref="AE11985:AE11992" si="4623">(J11985-"01.04.2023")/30</f>
        <v>20.333333333333332</v>
      </c>
      <c r="AF11985" s="14">
        <f t="shared" si="4621"/>
        <v>10</v>
      </c>
      <c r="AG11985" s="14">
        <f t="shared" si="4622"/>
        <v>3</v>
      </c>
      <c r="AH11985" s="14">
        <f t="shared" ref="AH11985:AH11992" si="4624">AG11985-AE11985</f>
        <v>-17.333333333333332</v>
      </c>
      <c r="AI11985" s="14">
        <f t="shared" ref="AI11985:AI11992" si="4625">AC11985-(AE11985*AF11985)</f>
        <v>-173.33333333333331</v>
      </c>
      <c r="AJ11985" s="1163"/>
    </row>
    <row r="11986" spans="1:36" ht="15.75">
      <c r="A11986" s="1433">
        <v>50</v>
      </c>
      <c r="B11986" s="3830" t="s">
        <v>6250</v>
      </c>
      <c r="C11986" s="3858" t="s">
        <v>177</v>
      </c>
      <c r="D11986" s="3873">
        <v>1</v>
      </c>
      <c r="E11986" s="1429">
        <v>1700</v>
      </c>
      <c r="F11986" s="1429">
        <f t="shared" si="4617"/>
        <v>1700</v>
      </c>
      <c r="G11986" s="3860"/>
      <c r="H11986" s="648">
        <f t="shared" si="4618"/>
        <v>0</v>
      </c>
      <c r="I11986" s="3851" t="s">
        <v>488</v>
      </c>
      <c r="J11986" s="3816" t="s">
        <v>2724</v>
      </c>
      <c r="K11986" s="1084"/>
      <c r="L11986" s="1084"/>
      <c r="M11986" s="1084"/>
      <c r="N11986" s="1429"/>
      <c r="O11986" s="1429"/>
      <c r="P11986" s="1084"/>
      <c r="Q11986" s="1084"/>
      <c r="R11986" s="1084"/>
      <c r="S11986" s="1084"/>
      <c r="T11986" s="1084"/>
      <c r="U11986" s="1084"/>
      <c r="V11986" s="1084"/>
      <c r="W11986" s="1429"/>
      <c r="X11986" s="1429"/>
      <c r="Y11986" s="1429"/>
      <c r="Z11986" s="1084"/>
      <c r="AA11986" s="1084"/>
      <c r="AB11986" s="1084"/>
      <c r="AC11986" s="1507">
        <f t="shared" si="4619"/>
        <v>1700</v>
      </c>
      <c r="AD11986" s="1508">
        <f t="shared" si="4620"/>
        <v>1700</v>
      </c>
      <c r="AE11986" s="14">
        <f t="shared" si="4623"/>
        <v>43.666666666666664</v>
      </c>
      <c r="AF11986" s="14">
        <f t="shared" si="4621"/>
        <v>0</v>
      </c>
      <c r="AG11986" s="14" t="e">
        <f t="shared" si="4622"/>
        <v>#DIV/0!</v>
      </c>
      <c r="AH11986" s="14" t="e">
        <f t="shared" si="4624"/>
        <v>#DIV/0!</v>
      </c>
      <c r="AI11986" s="14">
        <f t="shared" si="4625"/>
        <v>1700</v>
      </c>
      <c r="AJ11986" s="1163"/>
    </row>
    <row r="11987" spans="1:36" ht="15.75">
      <c r="A11987" s="1433">
        <v>51</v>
      </c>
      <c r="B11987" s="3830" t="s">
        <v>6251</v>
      </c>
      <c r="C11987" s="3858" t="s">
        <v>177</v>
      </c>
      <c r="D11987" s="3873">
        <v>1</v>
      </c>
      <c r="E11987" s="1429">
        <v>1500</v>
      </c>
      <c r="F11987" s="1429">
        <f t="shared" si="4617"/>
        <v>1500</v>
      </c>
      <c r="G11987" s="3860"/>
      <c r="H11987" s="648">
        <f t="shared" si="4618"/>
        <v>0</v>
      </c>
      <c r="I11987" s="3851" t="s">
        <v>488</v>
      </c>
      <c r="J11987" s="3816" t="s">
        <v>1011</v>
      </c>
      <c r="K11987" s="1084"/>
      <c r="L11987" s="1084"/>
      <c r="M11987" s="1084"/>
      <c r="N11987" s="1429"/>
      <c r="O11987" s="1429"/>
      <c r="P11987" s="1084"/>
      <c r="Q11987" s="1084"/>
      <c r="R11987" s="1084"/>
      <c r="S11987" s="1084"/>
      <c r="T11987" s="1084"/>
      <c r="U11987" s="1084"/>
      <c r="V11987" s="1084"/>
      <c r="W11987" s="1429"/>
      <c r="X11987" s="1429"/>
      <c r="Y11987" s="1429"/>
      <c r="Z11987" s="1084"/>
      <c r="AA11987" s="1084"/>
      <c r="AB11987" s="1084"/>
      <c r="AC11987" s="1507">
        <f t="shared" si="4619"/>
        <v>1500</v>
      </c>
      <c r="AD11987" s="1508">
        <f t="shared" si="4620"/>
        <v>1500</v>
      </c>
      <c r="AE11987" s="14">
        <f t="shared" si="4623"/>
        <v>45.7</v>
      </c>
      <c r="AF11987" s="14">
        <f t="shared" si="4621"/>
        <v>0</v>
      </c>
      <c r="AG11987" s="14" t="e">
        <f t="shared" si="4622"/>
        <v>#DIV/0!</v>
      </c>
      <c r="AH11987" s="14" t="e">
        <f t="shared" si="4624"/>
        <v>#DIV/0!</v>
      </c>
      <c r="AI11987" s="14">
        <f t="shared" si="4625"/>
        <v>1500</v>
      </c>
      <c r="AJ11987" s="1163"/>
    </row>
    <row r="11988" spans="1:36" ht="15.75">
      <c r="A11988" s="1433">
        <v>52</v>
      </c>
      <c r="B11988" s="3830" t="s">
        <v>6252</v>
      </c>
      <c r="C11988" s="3858" t="s">
        <v>177</v>
      </c>
      <c r="D11988" s="3873">
        <v>1</v>
      </c>
      <c r="E11988" s="1429">
        <v>1000</v>
      </c>
      <c r="F11988" s="1429">
        <f t="shared" si="4617"/>
        <v>1000</v>
      </c>
      <c r="G11988" s="3860"/>
      <c r="H11988" s="648">
        <f t="shared" si="4618"/>
        <v>0</v>
      </c>
      <c r="I11988" s="3851" t="s">
        <v>488</v>
      </c>
      <c r="J11988" s="3816" t="s">
        <v>61</v>
      </c>
      <c r="K11988" s="1084"/>
      <c r="L11988" s="1084"/>
      <c r="M11988" s="1084"/>
      <c r="N11988" s="1429"/>
      <c r="O11988" s="1429"/>
      <c r="P11988" s="1084"/>
      <c r="Q11988" s="1084"/>
      <c r="R11988" s="1084"/>
      <c r="S11988" s="1084"/>
      <c r="T11988" s="1084"/>
      <c r="U11988" s="1084"/>
      <c r="V11988" s="1084"/>
      <c r="W11988" s="1084"/>
      <c r="X11988" s="1429"/>
      <c r="Y11988" s="1429"/>
      <c r="Z11988" s="1084"/>
      <c r="AA11988" s="1084"/>
      <c r="AB11988" s="1084"/>
      <c r="AC11988" s="1507">
        <f t="shared" si="4619"/>
        <v>1000</v>
      </c>
      <c r="AD11988" s="1508">
        <f t="shared" si="4620"/>
        <v>1000</v>
      </c>
      <c r="AE11988" s="14">
        <f t="shared" si="4623"/>
        <v>2.0333333333333332</v>
      </c>
      <c r="AF11988" s="14">
        <f t="shared" si="4621"/>
        <v>0</v>
      </c>
      <c r="AG11988" s="14" t="e">
        <f t="shared" si="4622"/>
        <v>#DIV/0!</v>
      </c>
      <c r="AH11988" s="14" t="e">
        <f t="shared" si="4624"/>
        <v>#DIV/0!</v>
      </c>
      <c r="AI11988" s="14">
        <f t="shared" si="4625"/>
        <v>1000</v>
      </c>
      <c r="AJ11988" s="1163"/>
    </row>
    <row r="11989" spans="1:36" ht="31.5" customHeight="1">
      <c r="A11989" s="1433">
        <v>53</v>
      </c>
      <c r="B11989" s="655" t="s">
        <v>6253</v>
      </c>
      <c r="C11989" s="3858" t="s">
        <v>177</v>
      </c>
      <c r="D11989" s="3874">
        <v>1</v>
      </c>
      <c r="E11989" s="1429">
        <v>200</v>
      </c>
      <c r="F11989" s="1429">
        <f t="shared" si="4617"/>
        <v>200</v>
      </c>
      <c r="G11989" s="635"/>
      <c r="H11989" s="648">
        <f t="shared" si="4618"/>
        <v>0</v>
      </c>
      <c r="I11989" s="3823" t="s">
        <v>488</v>
      </c>
      <c r="J11989" s="668" t="s">
        <v>2727</v>
      </c>
      <c r="K11989" s="1084"/>
      <c r="L11989" s="1084"/>
      <c r="M11989" s="1084"/>
      <c r="N11989" s="1429"/>
      <c r="O11989" s="1429"/>
      <c r="P11989" s="1084"/>
      <c r="Q11989" s="1084"/>
      <c r="R11989" s="1084"/>
      <c r="S11989" s="1084"/>
      <c r="T11989" s="1084"/>
      <c r="U11989" s="1084"/>
      <c r="V11989" s="1084"/>
      <c r="W11989" s="1429"/>
      <c r="X11989" s="1429"/>
      <c r="Y11989" s="1429"/>
      <c r="Z11989" s="1084"/>
      <c r="AA11989" s="1084"/>
      <c r="AB11989" s="1084"/>
      <c r="AC11989" s="1507">
        <f t="shared" si="4619"/>
        <v>200</v>
      </c>
      <c r="AD11989" s="1508">
        <f t="shared" si="4620"/>
        <v>200</v>
      </c>
      <c r="AE11989" s="14">
        <f t="shared" si="4623"/>
        <v>17.3</v>
      </c>
      <c r="AF11989" s="14">
        <f t="shared" si="4621"/>
        <v>0</v>
      </c>
      <c r="AG11989" s="14" t="e">
        <f t="shared" si="4622"/>
        <v>#DIV/0!</v>
      </c>
      <c r="AH11989" s="14" t="e">
        <f t="shared" si="4624"/>
        <v>#DIV/0!</v>
      </c>
      <c r="AI11989" s="14">
        <f t="shared" si="4625"/>
        <v>200</v>
      </c>
      <c r="AJ11989" s="1163"/>
    </row>
    <row r="11990" spans="1:36" ht="15.75">
      <c r="A11990" s="1433">
        <v>54</v>
      </c>
      <c r="B11990" s="655" t="s">
        <v>6254</v>
      </c>
      <c r="C11990" s="3858" t="s">
        <v>177</v>
      </c>
      <c r="D11990" s="3874">
        <v>1</v>
      </c>
      <c r="E11990" s="1429">
        <v>3800</v>
      </c>
      <c r="F11990" s="1429">
        <f t="shared" si="4617"/>
        <v>3800</v>
      </c>
      <c r="G11990" s="635"/>
      <c r="H11990" s="648">
        <f t="shared" si="4618"/>
        <v>0</v>
      </c>
      <c r="I11990" s="3823" t="s">
        <v>488</v>
      </c>
      <c r="J11990" s="668" t="s">
        <v>6255</v>
      </c>
      <c r="K11990" s="1084"/>
      <c r="L11990" s="1084"/>
      <c r="M11990" s="1084"/>
      <c r="N11990" s="1429"/>
      <c r="O11990" s="1429"/>
      <c r="P11990" s="1084"/>
      <c r="Q11990" s="1084"/>
      <c r="R11990" s="1084"/>
      <c r="S11990" s="1084"/>
      <c r="T11990" s="1084"/>
      <c r="U11990" s="1084"/>
      <c r="V11990" s="1084"/>
      <c r="W11990" s="1084"/>
      <c r="X11990" s="1429"/>
      <c r="Y11990" s="1429"/>
      <c r="Z11990" s="1084"/>
      <c r="AA11990" s="1084"/>
      <c r="AB11990" s="1084"/>
      <c r="AC11990" s="1507">
        <f t="shared" si="4619"/>
        <v>3800</v>
      </c>
      <c r="AD11990" s="1508">
        <f t="shared" si="4620"/>
        <v>3800</v>
      </c>
      <c r="AE11990" s="14">
        <f t="shared" si="4623"/>
        <v>46.733333333333334</v>
      </c>
      <c r="AF11990" s="14">
        <f t="shared" si="4621"/>
        <v>0</v>
      </c>
      <c r="AG11990" s="14" t="e">
        <f t="shared" si="4622"/>
        <v>#DIV/0!</v>
      </c>
      <c r="AH11990" s="14" t="e">
        <f t="shared" si="4624"/>
        <v>#DIV/0!</v>
      </c>
      <c r="AI11990" s="14">
        <f t="shared" si="4625"/>
        <v>3800</v>
      </c>
      <c r="AJ11990" s="1163"/>
    </row>
    <row r="11991" spans="1:36" ht="31.5" customHeight="1">
      <c r="A11991" s="1433">
        <v>55</v>
      </c>
      <c r="B11991" s="655" t="s">
        <v>6256</v>
      </c>
      <c r="C11991" s="3858" t="s">
        <v>177</v>
      </c>
      <c r="D11991" s="3874">
        <v>1</v>
      </c>
      <c r="E11991" s="1429">
        <v>100</v>
      </c>
      <c r="F11991" s="1429">
        <f t="shared" si="4617"/>
        <v>100</v>
      </c>
      <c r="G11991" s="635"/>
      <c r="H11991" s="648">
        <f t="shared" si="4618"/>
        <v>0</v>
      </c>
      <c r="I11991" s="3823" t="s">
        <v>488</v>
      </c>
      <c r="J11991" s="668" t="s">
        <v>312</v>
      </c>
      <c r="K11991" s="1084"/>
      <c r="L11991" s="1084"/>
      <c r="M11991" s="1084"/>
      <c r="N11991" s="1429"/>
      <c r="O11991" s="1429"/>
      <c r="P11991" s="1084"/>
      <c r="Q11991" s="1084"/>
      <c r="R11991" s="1084"/>
      <c r="S11991" s="1084"/>
      <c r="T11991" s="1084"/>
      <c r="U11991" s="1084"/>
      <c r="V11991" s="1084"/>
      <c r="W11991" s="1084"/>
      <c r="X11991" s="1429"/>
      <c r="Y11991" s="1429"/>
      <c r="Z11991" s="1084"/>
      <c r="AA11991" s="1084"/>
      <c r="AB11991" s="1084"/>
      <c r="AC11991" s="1507">
        <f t="shared" si="4619"/>
        <v>100</v>
      </c>
      <c r="AD11991" s="1508">
        <f t="shared" si="4620"/>
        <v>100</v>
      </c>
      <c r="AE11991" s="14">
        <f t="shared" si="4623"/>
        <v>9.1666666666666661</v>
      </c>
      <c r="AF11991" s="14">
        <f t="shared" si="4621"/>
        <v>0</v>
      </c>
      <c r="AG11991" s="14" t="e">
        <f t="shared" si="4622"/>
        <v>#DIV/0!</v>
      </c>
      <c r="AH11991" s="14" t="e">
        <f t="shared" si="4624"/>
        <v>#DIV/0!</v>
      </c>
      <c r="AI11991" s="14">
        <f t="shared" si="4625"/>
        <v>100</v>
      </c>
      <c r="AJ11991" s="1163"/>
    </row>
    <row r="11992" spans="1:36" ht="31.5" customHeight="1">
      <c r="A11992" s="1433">
        <v>56</v>
      </c>
      <c r="B11992" s="655" t="s">
        <v>6123</v>
      </c>
      <c r="C11992" s="3858" t="s">
        <v>309</v>
      </c>
      <c r="D11992" s="3874">
        <v>1</v>
      </c>
      <c r="E11992" s="1429">
        <v>990</v>
      </c>
      <c r="F11992" s="1429">
        <f t="shared" si="4617"/>
        <v>990</v>
      </c>
      <c r="G11992" s="635"/>
      <c r="H11992" s="648">
        <f t="shared" si="4618"/>
        <v>0</v>
      </c>
      <c r="I11992" s="3823" t="s">
        <v>488</v>
      </c>
      <c r="J11992" s="668" t="s">
        <v>308</v>
      </c>
      <c r="K11992" s="1084"/>
      <c r="L11992" s="1084"/>
      <c r="M11992" s="1084"/>
      <c r="N11992" s="1429">
        <v>180</v>
      </c>
      <c r="O11992" s="1429">
        <v>90</v>
      </c>
      <c r="P11992" s="1429">
        <v>360</v>
      </c>
      <c r="Q11992" s="1084"/>
      <c r="R11992" s="1084"/>
      <c r="S11992" s="1084"/>
      <c r="T11992" s="1084"/>
      <c r="U11992" s="1084"/>
      <c r="V11992" s="1084"/>
      <c r="W11992" s="1084"/>
      <c r="X11992" s="1429"/>
      <c r="Y11992" s="1429"/>
      <c r="Z11992" s="1084"/>
      <c r="AA11992" s="1084"/>
      <c r="AB11992" s="1084"/>
      <c r="AC11992" s="1507">
        <f t="shared" si="4619"/>
        <v>360</v>
      </c>
      <c r="AD11992" s="1508">
        <f t="shared" si="4620"/>
        <v>360</v>
      </c>
      <c r="AE11992" s="14">
        <f t="shared" si="4623"/>
        <v>3.0333333333333332</v>
      </c>
      <c r="AF11992" s="14">
        <f t="shared" si="4621"/>
        <v>210</v>
      </c>
      <c r="AG11992" s="14">
        <f t="shared" si="4622"/>
        <v>1.7142857142857142</v>
      </c>
      <c r="AH11992" s="14">
        <f t="shared" si="4624"/>
        <v>-1.319047619047619</v>
      </c>
      <c r="AI11992" s="14">
        <f t="shared" si="4625"/>
        <v>-277</v>
      </c>
      <c r="AJ11992" s="1163"/>
    </row>
    <row r="11993" spans="1:36" ht="15.75">
      <c r="A11993" s="1433">
        <v>57</v>
      </c>
      <c r="B11993" s="655" t="s">
        <v>5952</v>
      </c>
      <c r="C11993" s="3858" t="s">
        <v>181</v>
      </c>
      <c r="D11993" s="3874">
        <v>1</v>
      </c>
      <c r="E11993" s="1429">
        <v>4000</v>
      </c>
      <c r="F11993" s="1429">
        <f t="shared" si="4617"/>
        <v>4000</v>
      </c>
      <c r="G11993" s="635"/>
      <c r="H11993" s="648">
        <f t="shared" si="4618"/>
        <v>0</v>
      </c>
      <c r="I11993" s="3823" t="s">
        <v>488</v>
      </c>
      <c r="J11993" s="668" t="s">
        <v>2040</v>
      </c>
      <c r="K11993" s="1084"/>
      <c r="L11993" s="1084"/>
      <c r="M11993" s="1084"/>
      <c r="N11993" s="1429"/>
      <c r="O11993" s="1433"/>
      <c r="P11993" s="1084"/>
      <c r="Q11993" s="1084"/>
      <c r="R11993" s="1084"/>
      <c r="S11993" s="1084"/>
      <c r="T11993" s="1084"/>
      <c r="U11993" s="1084"/>
      <c r="V11993" s="1084"/>
      <c r="W11993" s="1429"/>
      <c r="X11993" s="1429"/>
      <c r="Y11993" s="1429"/>
      <c r="Z11993" s="1084"/>
      <c r="AA11993" s="1084"/>
      <c r="AB11993" s="1084"/>
      <c r="AC11993" s="1507">
        <f t="shared" si="4619"/>
        <v>4000</v>
      </c>
      <c r="AD11993" s="1508">
        <f t="shared" si="4620"/>
        <v>4000</v>
      </c>
      <c r="AE11993" s="14" t="s">
        <v>334</v>
      </c>
      <c r="AF11993" s="14">
        <f t="shared" si="4621"/>
        <v>0</v>
      </c>
      <c r="AG11993" s="14" t="e">
        <f t="shared" si="4622"/>
        <v>#DIV/0!</v>
      </c>
      <c r="AH11993" s="14" t="s">
        <v>334</v>
      </c>
      <c r="AI11993" s="14" t="s">
        <v>334</v>
      </c>
      <c r="AJ11993" s="1163"/>
    </row>
    <row r="11994" spans="1:36" ht="15.75">
      <c r="A11994" s="1433">
        <v>58</v>
      </c>
      <c r="B11994" s="655" t="s">
        <v>5874</v>
      </c>
      <c r="C11994" s="3858" t="s">
        <v>181</v>
      </c>
      <c r="D11994" s="3874">
        <v>1</v>
      </c>
      <c r="E11994" s="1429">
        <v>10</v>
      </c>
      <c r="F11994" s="1429">
        <f t="shared" si="4617"/>
        <v>10</v>
      </c>
      <c r="G11994" s="635"/>
      <c r="H11994" s="648">
        <f t="shared" si="4618"/>
        <v>0</v>
      </c>
      <c r="I11994" s="3823" t="s">
        <v>488</v>
      </c>
      <c r="J11994" s="668" t="s">
        <v>2040</v>
      </c>
      <c r="K11994" s="1084"/>
      <c r="L11994" s="1084"/>
      <c r="M11994" s="1084"/>
      <c r="N11994" s="1429"/>
      <c r="O11994" s="1433"/>
      <c r="P11994" s="1429">
        <v>1</v>
      </c>
      <c r="Q11994" s="1084"/>
      <c r="R11994" s="1429"/>
      <c r="S11994" s="1084"/>
      <c r="T11994" s="1084"/>
      <c r="U11994" s="1084"/>
      <c r="V11994" s="1084"/>
      <c r="W11994" s="1429"/>
      <c r="X11994" s="1429"/>
      <c r="Y11994" s="1429"/>
      <c r="Z11994" s="1084"/>
      <c r="AA11994" s="1084"/>
      <c r="AB11994" s="1084"/>
      <c r="AC11994" s="1507">
        <f t="shared" si="4619"/>
        <v>9</v>
      </c>
      <c r="AD11994" s="1508">
        <f t="shared" si="4620"/>
        <v>9</v>
      </c>
      <c r="AE11994" s="14" t="s">
        <v>334</v>
      </c>
      <c r="AF11994" s="14">
        <f t="shared" si="4621"/>
        <v>0.33333333333333331</v>
      </c>
      <c r="AG11994" s="14">
        <f t="shared" si="4622"/>
        <v>27</v>
      </c>
      <c r="AH11994" s="14" t="s">
        <v>334</v>
      </c>
      <c r="AI11994" s="14" t="s">
        <v>334</v>
      </c>
      <c r="AJ11994" s="1163"/>
    </row>
    <row r="11995" spans="1:36" ht="78.75" customHeight="1">
      <c r="A11995" s="1433">
        <v>59</v>
      </c>
      <c r="B11995" s="655" t="s">
        <v>6521</v>
      </c>
      <c r="C11995" s="1073" t="s">
        <v>66</v>
      </c>
      <c r="D11995" s="3875">
        <v>1</v>
      </c>
      <c r="E11995" s="1429">
        <v>4929</v>
      </c>
      <c r="F11995" s="1429">
        <f t="shared" si="4617"/>
        <v>4929</v>
      </c>
      <c r="G11995" s="1429"/>
      <c r="H11995" s="648">
        <f t="shared" si="4618"/>
        <v>0</v>
      </c>
      <c r="I11995" s="3851" t="s">
        <v>6736</v>
      </c>
      <c r="J11995" s="3816" t="s">
        <v>2730</v>
      </c>
      <c r="K11995" s="2504"/>
      <c r="L11995" s="2504"/>
      <c r="M11995" s="2504"/>
      <c r="N11995" s="1429">
        <v>279</v>
      </c>
      <c r="O11995" s="1429">
        <v>50</v>
      </c>
      <c r="P11995" s="1429"/>
      <c r="Q11995" s="1429"/>
      <c r="R11995" s="1429"/>
      <c r="S11995" s="1429"/>
      <c r="T11995" s="1429"/>
      <c r="U11995" s="1429"/>
      <c r="V11995" s="1429"/>
      <c r="W11995" s="1429"/>
      <c r="X11995" s="1429"/>
      <c r="Y11995" s="1429"/>
      <c r="Z11995" s="2504"/>
      <c r="AA11995" s="2504"/>
      <c r="AB11995" s="2504"/>
      <c r="AC11995" s="1507">
        <f t="shared" si="4619"/>
        <v>4600</v>
      </c>
      <c r="AD11995" s="1508">
        <f t="shared" si="4620"/>
        <v>4600</v>
      </c>
      <c r="AE11995" s="14">
        <f t="shared" ref="AE11995:AE12023" si="4626">(J11995-"01.04.2023")/30</f>
        <v>37.533333333333331</v>
      </c>
      <c r="AF11995" s="14">
        <f t="shared" si="4621"/>
        <v>109.66666666666667</v>
      </c>
      <c r="AG11995" s="14">
        <f t="shared" si="4622"/>
        <v>41.945288753799389</v>
      </c>
      <c r="AH11995" s="14">
        <f t="shared" ref="AH11995:AH12023" si="4627">AG11995-AE11995</f>
        <v>4.4119554204660574</v>
      </c>
      <c r="AI11995" s="14">
        <f t="shared" ref="AI11995:AI12023" si="4628">AC11995-(AE11995*AF11995)</f>
        <v>483.84444444444489</v>
      </c>
      <c r="AJ11995" s="1163"/>
    </row>
    <row r="11996" spans="1:36" ht="15.75">
      <c r="A11996" s="1433">
        <v>61</v>
      </c>
      <c r="B11996" s="655" t="s">
        <v>6424</v>
      </c>
      <c r="C11996" s="1073" t="s">
        <v>262</v>
      </c>
      <c r="D11996" s="3875">
        <v>1</v>
      </c>
      <c r="E11996" s="1429">
        <v>12000</v>
      </c>
      <c r="F11996" s="1429">
        <f t="shared" si="4617"/>
        <v>12000</v>
      </c>
      <c r="G11996" s="1429"/>
      <c r="H11996" s="648">
        <f t="shared" si="4618"/>
        <v>0</v>
      </c>
      <c r="I11996" s="3851" t="s">
        <v>6736</v>
      </c>
      <c r="J11996" s="3816" t="s">
        <v>307</v>
      </c>
      <c r="K11996" s="2504"/>
      <c r="L11996" s="2504"/>
      <c r="M11996" s="2504"/>
      <c r="N11996" s="1429">
        <v>2064</v>
      </c>
      <c r="O11996" s="1429">
        <v>2336</v>
      </c>
      <c r="P11996" s="1429">
        <v>448</v>
      </c>
      <c r="Q11996" s="1429"/>
      <c r="R11996" s="1429"/>
      <c r="S11996" s="1429"/>
      <c r="T11996" s="1429"/>
      <c r="U11996" s="1429"/>
      <c r="V11996" s="1429"/>
      <c r="W11996" s="1429"/>
      <c r="X11996" s="1429"/>
      <c r="Y11996" s="1429"/>
      <c r="Z11996" s="2504"/>
      <c r="AA11996" s="2504"/>
      <c r="AB11996" s="2504"/>
      <c r="AC11996" s="1507">
        <f t="shared" si="4619"/>
        <v>7152</v>
      </c>
      <c r="AD11996" s="1508">
        <f t="shared" si="4620"/>
        <v>7152</v>
      </c>
      <c r="AE11996" s="14">
        <f t="shared" si="4626"/>
        <v>28.433333333333334</v>
      </c>
      <c r="AF11996" s="14">
        <f t="shared" si="4621"/>
        <v>1616</v>
      </c>
      <c r="AG11996" s="14">
        <f t="shared" si="4622"/>
        <v>4.4257425742574261</v>
      </c>
      <c r="AH11996" s="14">
        <f t="shared" si="4627"/>
        <v>-24.007590759075907</v>
      </c>
      <c r="AI11996" s="14">
        <f t="shared" si="4628"/>
        <v>-38796.26666666667</v>
      </c>
      <c r="AJ11996" s="1163"/>
    </row>
    <row r="11997" spans="1:36" ht="31.5">
      <c r="A11997" s="1433">
        <v>65</v>
      </c>
      <c r="B11997" s="3839" t="s">
        <v>4551</v>
      </c>
      <c r="C11997" s="3877" t="s">
        <v>65</v>
      </c>
      <c r="D11997" s="3878">
        <v>704.31124</v>
      </c>
      <c r="E11997" s="145">
        <v>359</v>
      </c>
      <c r="F11997" s="145">
        <f t="shared" ref="F11997:F12022" si="4629">D11997*E11997</f>
        <v>252847.73516000001</v>
      </c>
      <c r="G11997" s="145"/>
      <c r="H11997" s="154">
        <f t="shared" ref="H11997:H12022" si="4630">D11997*G11997</f>
        <v>0</v>
      </c>
      <c r="I11997" s="3869" t="s">
        <v>6738</v>
      </c>
      <c r="J11997" s="148">
        <v>45382</v>
      </c>
      <c r="K11997" s="1468"/>
      <c r="L11997" s="145"/>
      <c r="M11997" s="145"/>
      <c r="N11997" s="145">
        <v>119</v>
      </c>
      <c r="O11997" s="145">
        <v>115</v>
      </c>
      <c r="P11997" s="145">
        <v>0</v>
      </c>
      <c r="Q11997" s="145"/>
      <c r="R11997" s="145"/>
      <c r="S11997" s="3819"/>
      <c r="T11997" s="145"/>
      <c r="U11997" s="145"/>
      <c r="V11997" s="145"/>
      <c r="W11997" s="145"/>
      <c r="X11997" s="145"/>
      <c r="Y11997" s="145"/>
      <c r="Z11997" s="145"/>
      <c r="AA11997" s="145"/>
      <c r="AB11997" s="145"/>
      <c r="AC11997" s="1507">
        <f t="shared" ref="AC11997:AC12022" si="4631">E11997+G11997-N11997-O11997-AA11997-P11997-Q11997-R11997-S11997-T11997-U11997-V11997-W11997-X11997-Y11997</f>
        <v>125</v>
      </c>
      <c r="AD11997" s="1508">
        <f t="shared" ref="AD11997:AD12022" si="4632">D11997*AC11997</f>
        <v>88038.904999999999</v>
      </c>
      <c r="AE11997" s="14">
        <f t="shared" si="4626"/>
        <v>12.166666666666666</v>
      </c>
      <c r="AF11997" s="14">
        <f t="shared" ref="AF11997:AF12022" si="4633">(N11997+O11997+P11997+Q11997+R11997+S11997+T11997+U11997+V11997+W11997+X11997+Y11997)/3</f>
        <v>78</v>
      </c>
      <c r="AG11997" s="14">
        <f t="shared" ref="AG11997:AG12022" si="4634">AC11997/AF11997</f>
        <v>1.6025641025641026</v>
      </c>
      <c r="AH11997" s="14">
        <f t="shared" si="4627"/>
        <v>-10.564102564102564</v>
      </c>
      <c r="AI11997" s="14">
        <f t="shared" si="4628"/>
        <v>-824</v>
      </c>
      <c r="AJ11997" s="1163"/>
    </row>
    <row r="11998" spans="1:36" ht="47.25">
      <c r="A11998" s="1433">
        <v>67</v>
      </c>
      <c r="B11998" s="3830" t="s">
        <v>8005</v>
      </c>
      <c r="C11998" s="150" t="s">
        <v>177</v>
      </c>
      <c r="D11998" s="3879">
        <v>4.1139999999999999</v>
      </c>
      <c r="E11998" s="1429">
        <v>571</v>
      </c>
      <c r="F11998" s="1429">
        <f t="shared" si="4629"/>
        <v>2349.0940000000001</v>
      </c>
      <c r="G11998" s="3860"/>
      <c r="H11998" s="648">
        <f t="shared" si="4630"/>
        <v>0</v>
      </c>
      <c r="I11998" s="3851" t="s">
        <v>8003</v>
      </c>
      <c r="J11998" s="3816" t="s">
        <v>7169</v>
      </c>
      <c r="K11998" s="1429"/>
      <c r="L11998" s="1429"/>
      <c r="M11998" s="1429"/>
      <c r="N11998" s="1429">
        <v>171</v>
      </c>
      <c r="O11998" s="1429">
        <v>187</v>
      </c>
      <c r="P11998" s="1429">
        <v>121</v>
      </c>
      <c r="Q11998" s="1429"/>
      <c r="R11998" s="1429"/>
      <c r="S11998" s="1429"/>
      <c r="T11998" s="1429"/>
      <c r="U11998" s="1429"/>
      <c r="V11998" s="1429"/>
      <c r="W11998" s="1429"/>
      <c r="X11998" s="1429"/>
      <c r="Y11998" s="1429"/>
      <c r="Z11998" s="1429"/>
      <c r="AA11998" s="1429"/>
      <c r="AB11998" s="1429"/>
      <c r="AC11998" s="1507">
        <f t="shared" si="4631"/>
        <v>92</v>
      </c>
      <c r="AD11998" s="1508">
        <f t="shared" si="4632"/>
        <v>378.488</v>
      </c>
      <c r="AE11998" s="14">
        <f t="shared" si="4626"/>
        <v>25.333333333333332</v>
      </c>
      <c r="AF11998" s="14">
        <f t="shared" si="4633"/>
        <v>159.66666666666666</v>
      </c>
      <c r="AG11998" s="14">
        <f t="shared" si="4634"/>
        <v>0.5762004175365345</v>
      </c>
      <c r="AH11998" s="14">
        <f t="shared" si="4627"/>
        <v>-24.757132915796799</v>
      </c>
      <c r="AI11998" s="14">
        <f t="shared" si="4628"/>
        <v>-3952.8888888888887</v>
      </c>
      <c r="AJ11998" s="1163"/>
    </row>
    <row r="11999" spans="1:36" ht="15.75">
      <c r="A11999" s="1433">
        <v>68</v>
      </c>
      <c r="B11999" s="3830" t="s">
        <v>6987</v>
      </c>
      <c r="C11999" s="3858" t="s">
        <v>181</v>
      </c>
      <c r="D11999" s="648">
        <v>1</v>
      </c>
      <c r="E11999" s="1429">
        <v>1000</v>
      </c>
      <c r="F11999" s="1429">
        <f t="shared" si="4629"/>
        <v>1000</v>
      </c>
      <c r="G11999" s="1212"/>
      <c r="H11999" s="648">
        <f t="shared" si="4630"/>
        <v>0</v>
      </c>
      <c r="I11999" s="3851" t="s">
        <v>7568</v>
      </c>
      <c r="J11999" s="3816" t="s">
        <v>315</v>
      </c>
      <c r="K11999" s="1084"/>
      <c r="L11999" s="1084"/>
      <c r="M11999" s="1084"/>
      <c r="N11999" s="1429"/>
      <c r="O11999" s="1433"/>
      <c r="P11999" s="1084"/>
      <c r="Q11999" s="1084"/>
      <c r="R11999" s="1084"/>
      <c r="S11999" s="1084"/>
      <c r="T11999" s="1084"/>
      <c r="U11999" s="1084"/>
      <c r="V11999" s="1084"/>
      <c r="W11999" s="1429"/>
      <c r="X11999" s="1429"/>
      <c r="Y11999" s="1429"/>
      <c r="Z11999" s="1084"/>
      <c r="AA11999" s="1084"/>
      <c r="AB11999" s="1084"/>
      <c r="AC11999" s="1507">
        <f t="shared" si="4631"/>
        <v>1000</v>
      </c>
      <c r="AD11999" s="1508">
        <f t="shared" si="4632"/>
        <v>1000</v>
      </c>
      <c r="AE11999" s="14">
        <f t="shared" si="4626"/>
        <v>7.1333333333333337</v>
      </c>
      <c r="AF11999" s="14">
        <f t="shared" si="4633"/>
        <v>0</v>
      </c>
      <c r="AG11999" s="14" t="e">
        <f t="shared" si="4634"/>
        <v>#DIV/0!</v>
      </c>
      <c r="AH11999" s="14" t="e">
        <f t="shared" si="4627"/>
        <v>#DIV/0!</v>
      </c>
      <c r="AI11999" s="14">
        <f t="shared" si="4628"/>
        <v>1000</v>
      </c>
      <c r="AJ11999" s="1163"/>
    </row>
    <row r="12000" spans="1:36" ht="15.75">
      <c r="A12000" s="1433">
        <v>69</v>
      </c>
      <c r="B12000" s="3830" t="s">
        <v>6989</v>
      </c>
      <c r="C12000" s="3858" t="s">
        <v>181</v>
      </c>
      <c r="D12000" s="648">
        <v>1</v>
      </c>
      <c r="E12000" s="1429">
        <v>900</v>
      </c>
      <c r="F12000" s="1429">
        <f t="shared" si="4629"/>
        <v>900</v>
      </c>
      <c r="G12000" s="1212"/>
      <c r="H12000" s="648">
        <f t="shared" si="4630"/>
        <v>0</v>
      </c>
      <c r="I12000" s="3851" t="s">
        <v>7568</v>
      </c>
      <c r="J12000" s="3816" t="s">
        <v>2784</v>
      </c>
      <c r="K12000" s="1084"/>
      <c r="L12000" s="1084"/>
      <c r="M12000" s="1084"/>
      <c r="N12000" s="1429"/>
      <c r="O12000" s="1433"/>
      <c r="P12000" s="1084"/>
      <c r="Q12000" s="1084"/>
      <c r="R12000" s="1084"/>
      <c r="S12000" s="1084"/>
      <c r="T12000" s="1084"/>
      <c r="U12000" s="1084"/>
      <c r="V12000" s="1084"/>
      <c r="W12000" s="1084"/>
      <c r="X12000" s="1429"/>
      <c r="Y12000" s="1429"/>
      <c r="Z12000" s="1084"/>
      <c r="AA12000" s="1084"/>
      <c r="AB12000" s="1084"/>
      <c r="AC12000" s="1507">
        <f t="shared" si="4631"/>
        <v>900</v>
      </c>
      <c r="AD12000" s="1508">
        <f t="shared" si="4632"/>
        <v>900</v>
      </c>
      <c r="AE12000" s="14">
        <f t="shared" si="4626"/>
        <v>32.5</v>
      </c>
      <c r="AF12000" s="14">
        <f t="shared" si="4633"/>
        <v>0</v>
      </c>
      <c r="AG12000" s="14" t="e">
        <f t="shared" si="4634"/>
        <v>#DIV/0!</v>
      </c>
      <c r="AH12000" s="14" t="e">
        <f t="shared" si="4627"/>
        <v>#DIV/0!</v>
      </c>
      <c r="AI12000" s="14">
        <f t="shared" si="4628"/>
        <v>900</v>
      </c>
      <c r="AJ12000" s="1163"/>
    </row>
    <row r="12001" spans="1:36" ht="15.75">
      <c r="A12001" s="1433">
        <v>70</v>
      </c>
      <c r="B12001" s="3830" t="s">
        <v>6988</v>
      </c>
      <c r="C12001" s="3858" t="s">
        <v>181</v>
      </c>
      <c r="D12001" s="648">
        <v>1</v>
      </c>
      <c r="E12001" s="145">
        <v>1000</v>
      </c>
      <c r="F12001" s="145">
        <f t="shared" si="4629"/>
        <v>1000</v>
      </c>
      <c r="G12001" s="1212"/>
      <c r="H12001" s="154">
        <f t="shared" si="4630"/>
        <v>0</v>
      </c>
      <c r="I12001" s="3851" t="s">
        <v>7568</v>
      </c>
      <c r="J12001" s="3876" t="s">
        <v>2710</v>
      </c>
      <c r="K12001" s="2841"/>
      <c r="L12001" s="2841"/>
      <c r="M12001" s="2841"/>
      <c r="N12001" s="145"/>
      <c r="O12001" s="1468"/>
      <c r="P12001" s="2841"/>
      <c r="Q12001" s="2841"/>
      <c r="R12001" s="2841"/>
      <c r="S12001" s="2841"/>
      <c r="T12001" s="2841"/>
      <c r="U12001" s="2841"/>
      <c r="V12001" s="2841"/>
      <c r="W12001" s="145"/>
      <c r="X12001" s="145"/>
      <c r="Y12001" s="145"/>
      <c r="Z12001" s="2841"/>
      <c r="AA12001" s="2841"/>
      <c r="AB12001" s="2841"/>
      <c r="AC12001" s="1507">
        <f t="shared" si="4631"/>
        <v>1000</v>
      </c>
      <c r="AD12001" s="1508">
        <f t="shared" si="4632"/>
        <v>1000</v>
      </c>
      <c r="AE12001" s="14">
        <f t="shared" si="4626"/>
        <v>35.5</v>
      </c>
      <c r="AF12001" s="14">
        <f t="shared" si="4633"/>
        <v>0</v>
      </c>
      <c r="AG12001" s="14" t="e">
        <f t="shared" si="4634"/>
        <v>#DIV/0!</v>
      </c>
      <c r="AH12001" s="14" t="e">
        <f t="shared" si="4627"/>
        <v>#DIV/0!</v>
      </c>
      <c r="AI12001" s="14">
        <f t="shared" si="4628"/>
        <v>1000</v>
      </c>
      <c r="AJ12001" s="1163"/>
    </row>
    <row r="12002" spans="1:36" ht="31.5" customHeight="1">
      <c r="A12002" s="1433">
        <v>72</v>
      </c>
      <c r="B12002" s="3830" t="s">
        <v>6992</v>
      </c>
      <c r="C12002" s="3858" t="s">
        <v>181</v>
      </c>
      <c r="D12002" s="648">
        <v>1</v>
      </c>
      <c r="E12002" s="1429">
        <v>2000</v>
      </c>
      <c r="F12002" s="1429">
        <f t="shared" si="4629"/>
        <v>2000</v>
      </c>
      <c r="G12002" s="1212"/>
      <c r="H12002" s="648">
        <f t="shared" si="4630"/>
        <v>0</v>
      </c>
      <c r="I12002" s="3851" t="s">
        <v>7568</v>
      </c>
      <c r="J12002" s="668" t="s">
        <v>220</v>
      </c>
      <c r="K12002" s="1084"/>
      <c r="L12002" s="1084"/>
      <c r="M12002" s="1084"/>
      <c r="N12002" s="1429"/>
      <c r="O12002" s="1429">
        <v>1400</v>
      </c>
      <c r="P12002" s="1084"/>
      <c r="Q12002" s="1084"/>
      <c r="R12002" s="1084"/>
      <c r="S12002" s="1084"/>
      <c r="T12002" s="1084"/>
      <c r="U12002" s="1084"/>
      <c r="V12002" s="1084"/>
      <c r="W12002" s="1084"/>
      <c r="X12002" s="1429"/>
      <c r="Y12002" s="1429"/>
      <c r="Z12002" s="1084"/>
      <c r="AA12002" s="1084"/>
      <c r="AB12002" s="1084"/>
      <c r="AC12002" s="1507">
        <f t="shared" si="4631"/>
        <v>600</v>
      </c>
      <c r="AD12002" s="1508">
        <f t="shared" si="4632"/>
        <v>600</v>
      </c>
      <c r="AE12002" s="14">
        <f t="shared" si="4626"/>
        <v>5.0999999999999996</v>
      </c>
      <c r="AF12002" s="14">
        <f t="shared" si="4633"/>
        <v>466.66666666666669</v>
      </c>
      <c r="AG12002" s="14">
        <f t="shared" si="4634"/>
        <v>1.2857142857142856</v>
      </c>
      <c r="AH12002" s="14">
        <f t="shared" si="4627"/>
        <v>-3.8142857142857141</v>
      </c>
      <c r="AI12002" s="14">
        <f t="shared" si="4628"/>
        <v>-1780</v>
      </c>
      <c r="AJ12002" s="1163"/>
    </row>
    <row r="12003" spans="1:36" ht="15.75">
      <c r="A12003" s="1433">
        <v>73</v>
      </c>
      <c r="B12003" s="655" t="s">
        <v>6993</v>
      </c>
      <c r="C12003" s="3858" t="s">
        <v>181</v>
      </c>
      <c r="D12003" s="648">
        <v>1</v>
      </c>
      <c r="E12003" s="1429">
        <v>2315</v>
      </c>
      <c r="F12003" s="1429">
        <f t="shared" si="4629"/>
        <v>2315</v>
      </c>
      <c r="G12003" s="1429"/>
      <c r="H12003" s="648">
        <f t="shared" si="4630"/>
        <v>0</v>
      </c>
      <c r="I12003" s="3851" t="s">
        <v>7568</v>
      </c>
      <c r="J12003" s="3816" t="s">
        <v>315</v>
      </c>
      <c r="K12003" s="1084"/>
      <c r="L12003" s="1084"/>
      <c r="M12003" s="1084"/>
      <c r="N12003" s="1429"/>
      <c r="O12003" s="1429"/>
      <c r="P12003" s="1429"/>
      <c r="Q12003" s="1429"/>
      <c r="R12003" s="1429"/>
      <c r="S12003" s="1429"/>
      <c r="T12003" s="1429"/>
      <c r="U12003" s="1429"/>
      <c r="V12003" s="1429"/>
      <c r="W12003" s="1429"/>
      <c r="X12003" s="1429"/>
      <c r="Y12003" s="1429"/>
      <c r="Z12003" s="1429"/>
      <c r="AA12003" s="1429"/>
      <c r="AB12003" s="1429"/>
      <c r="AC12003" s="1507">
        <f t="shared" si="4631"/>
        <v>2315</v>
      </c>
      <c r="AD12003" s="1508">
        <f t="shared" si="4632"/>
        <v>2315</v>
      </c>
      <c r="AE12003" s="14">
        <f t="shared" si="4626"/>
        <v>7.1333333333333337</v>
      </c>
      <c r="AF12003" s="14">
        <f t="shared" si="4633"/>
        <v>0</v>
      </c>
      <c r="AG12003" s="14" t="e">
        <f t="shared" si="4634"/>
        <v>#DIV/0!</v>
      </c>
      <c r="AH12003" s="14" t="e">
        <f t="shared" si="4627"/>
        <v>#DIV/0!</v>
      </c>
      <c r="AI12003" s="14">
        <f t="shared" si="4628"/>
        <v>2315</v>
      </c>
      <c r="AJ12003" s="1163"/>
    </row>
    <row r="12004" spans="1:36" ht="15.75">
      <c r="A12004" s="1433">
        <v>74</v>
      </c>
      <c r="B12004" s="655" t="s">
        <v>6985</v>
      </c>
      <c r="C12004" s="3858" t="s">
        <v>181</v>
      </c>
      <c r="D12004" s="648">
        <v>1</v>
      </c>
      <c r="E12004" s="1429">
        <v>100</v>
      </c>
      <c r="F12004" s="1429">
        <f t="shared" si="4629"/>
        <v>100</v>
      </c>
      <c r="G12004" s="1429"/>
      <c r="H12004" s="648">
        <f t="shared" si="4630"/>
        <v>0</v>
      </c>
      <c r="I12004" s="3851" t="s">
        <v>7568</v>
      </c>
      <c r="J12004" s="3816" t="s">
        <v>2784</v>
      </c>
      <c r="K12004" s="1084"/>
      <c r="L12004" s="1084"/>
      <c r="M12004" s="1084"/>
      <c r="N12004" s="1429"/>
      <c r="O12004" s="1429"/>
      <c r="P12004" s="1429"/>
      <c r="Q12004" s="1429"/>
      <c r="R12004" s="1429"/>
      <c r="S12004" s="1429"/>
      <c r="T12004" s="1429"/>
      <c r="U12004" s="1429"/>
      <c r="V12004" s="1429"/>
      <c r="W12004" s="1429"/>
      <c r="X12004" s="1429"/>
      <c r="Y12004" s="1429"/>
      <c r="Z12004" s="1429"/>
      <c r="AA12004" s="1429"/>
      <c r="AB12004" s="1429"/>
      <c r="AC12004" s="1507">
        <f t="shared" si="4631"/>
        <v>100</v>
      </c>
      <c r="AD12004" s="1508">
        <f t="shared" si="4632"/>
        <v>100</v>
      </c>
      <c r="AE12004" s="14">
        <f t="shared" si="4626"/>
        <v>32.5</v>
      </c>
      <c r="AF12004" s="14">
        <f t="shared" si="4633"/>
        <v>0</v>
      </c>
      <c r="AG12004" s="14" t="e">
        <f t="shared" si="4634"/>
        <v>#DIV/0!</v>
      </c>
      <c r="AH12004" s="14" t="e">
        <f t="shared" si="4627"/>
        <v>#DIV/0!</v>
      </c>
      <c r="AI12004" s="14">
        <f t="shared" si="4628"/>
        <v>100</v>
      </c>
      <c r="AJ12004" s="1163"/>
    </row>
    <row r="12005" spans="1:36" ht="31.5">
      <c r="A12005" s="1433">
        <v>75</v>
      </c>
      <c r="B12005" s="655" t="s">
        <v>7133</v>
      </c>
      <c r="C12005" s="3858" t="s">
        <v>181</v>
      </c>
      <c r="D12005" s="648">
        <v>1</v>
      </c>
      <c r="E12005" s="1429">
        <v>2000</v>
      </c>
      <c r="F12005" s="1429">
        <f t="shared" si="4629"/>
        <v>2000</v>
      </c>
      <c r="G12005" s="1429"/>
      <c r="H12005" s="648">
        <f t="shared" si="4630"/>
        <v>0</v>
      </c>
      <c r="I12005" s="3851" t="s">
        <v>7568</v>
      </c>
      <c r="J12005" s="3816" t="s">
        <v>2710</v>
      </c>
      <c r="K12005" s="1084"/>
      <c r="L12005" s="1084"/>
      <c r="M12005" s="1084"/>
      <c r="N12005" s="1429"/>
      <c r="O12005" s="1429"/>
      <c r="P12005" s="1429"/>
      <c r="Q12005" s="1429"/>
      <c r="R12005" s="1429"/>
      <c r="S12005" s="1429"/>
      <c r="T12005" s="1429"/>
      <c r="U12005" s="1429"/>
      <c r="V12005" s="1429"/>
      <c r="W12005" s="1429"/>
      <c r="X12005" s="1429"/>
      <c r="Y12005" s="1429"/>
      <c r="Z12005" s="1429"/>
      <c r="AA12005" s="1429"/>
      <c r="AB12005" s="1429"/>
      <c r="AC12005" s="1507">
        <f t="shared" si="4631"/>
        <v>2000</v>
      </c>
      <c r="AD12005" s="1508">
        <f t="shared" si="4632"/>
        <v>2000</v>
      </c>
      <c r="AE12005" s="14">
        <f t="shared" si="4626"/>
        <v>35.5</v>
      </c>
      <c r="AF12005" s="14">
        <f t="shared" si="4633"/>
        <v>0</v>
      </c>
      <c r="AG12005" s="14" t="e">
        <f t="shared" si="4634"/>
        <v>#DIV/0!</v>
      </c>
      <c r="AH12005" s="14" t="e">
        <f t="shared" si="4627"/>
        <v>#DIV/0!</v>
      </c>
      <c r="AI12005" s="14">
        <f t="shared" si="4628"/>
        <v>2000</v>
      </c>
      <c r="AJ12005" s="1163"/>
    </row>
    <row r="12006" spans="1:36" ht="31.5">
      <c r="A12006" s="1433">
        <v>76</v>
      </c>
      <c r="B12006" s="655" t="s">
        <v>6995</v>
      </c>
      <c r="C12006" s="3858" t="s">
        <v>181</v>
      </c>
      <c r="D12006" s="648">
        <v>1</v>
      </c>
      <c r="E12006" s="1429">
        <v>830</v>
      </c>
      <c r="F12006" s="1429">
        <f t="shared" si="4629"/>
        <v>830</v>
      </c>
      <c r="G12006" s="1429"/>
      <c r="H12006" s="648">
        <f t="shared" si="4630"/>
        <v>0</v>
      </c>
      <c r="I12006" s="3851" t="s">
        <v>7568</v>
      </c>
      <c r="J12006" s="3816" t="s">
        <v>8006</v>
      </c>
      <c r="K12006" s="1084"/>
      <c r="L12006" s="1084"/>
      <c r="M12006" s="1084"/>
      <c r="N12006" s="1429">
        <v>72</v>
      </c>
      <c r="O12006" s="1429">
        <v>148</v>
      </c>
      <c r="P12006" s="1429">
        <v>515</v>
      </c>
      <c r="Q12006" s="1429"/>
      <c r="R12006" s="1429"/>
      <c r="S12006" s="1429"/>
      <c r="T12006" s="1429"/>
      <c r="U12006" s="1429"/>
      <c r="V12006" s="1429"/>
      <c r="W12006" s="1429"/>
      <c r="X12006" s="1429"/>
      <c r="Y12006" s="1429"/>
      <c r="Z12006" s="1429"/>
      <c r="AA12006" s="1429"/>
      <c r="AB12006" s="1429"/>
      <c r="AC12006" s="1507">
        <f t="shared" si="4631"/>
        <v>95</v>
      </c>
      <c r="AD12006" s="1508">
        <f t="shared" si="4632"/>
        <v>95</v>
      </c>
      <c r="AE12006" s="14">
        <f t="shared" si="4626"/>
        <v>5.7333333333333334</v>
      </c>
      <c r="AF12006" s="14">
        <f t="shared" si="4633"/>
        <v>245</v>
      </c>
      <c r="AG12006" s="14">
        <f t="shared" si="4634"/>
        <v>0.38775510204081631</v>
      </c>
      <c r="AH12006" s="14">
        <f t="shared" si="4627"/>
        <v>-5.3455782312925173</v>
      </c>
      <c r="AI12006" s="14">
        <f t="shared" si="4628"/>
        <v>-1309.6666666666667</v>
      </c>
      <c r="AJ12006" s="1163"/>
    </row>
    <row r="12007" spans="1:36" ht="15.75">
      <c r="A12007" s="1433">
        <v>77</v>
      </c>
      <c r="B12007" s="655" t="s">
        <v>6998</v>
      </c>
      <c r="C12007" s="3858" t="s">
        <v>181</v>
      </c>
      <c r="D12007" s="648">
        <v>1</v>
      </c>
      <c r="E12007" s="1429">
        <v>176</v>
      </c>
      <c r="F12007" s="1429">
        <f t="shared" si="4629"/>
        <v>176</v>
      </c>
      <c r="G12007" s="1429"/>
      <c r="H12007" s="648">
        <f t="shared" si="4630"/>
        <v>0</v>
      </c>
      <c r="I12007" s="3851" t="s">
        <v>7568</v>
      </c>
      <c r="J12007" s="3816" t="s">
        <v>220</v>
      </c>
      <c r="K12007" s="1084"/>
      <c r="L12007" s="1084"/>
      <c r="M12007" s="1084"/>
      <c r="N12007" s="1429"/>
      <c r="O12007" s="1429"/>
      <c r="P12007" s="1429"/>
      <c r="Q12007" s="1429"/>
      <c r="R12007" s="1429"/>
      <c r="S12007" s="1429"/>
      <c r="T12007" s="1429"/>
      <c r="U12007" s="1429"/>
      <c r="V12007" s="1429"/>
      <c r="W12007" s="1429"/>
      <c r="X12007" s="1429"/>
      <c r="Y12007" s="1429"/>
      <c r="Z12007" s="1429"/>
      <c r="AA12007" s="1429"/>
      <c r="AB12007" s="1429"/>
      <c r="AC12007" s="1507">
        <f t="shared" si="4631"/>
        <v>176</v>
      </c>
      <c r="AD12007" s="1508">
        <f t="shared" si="4632"/>
        <v>176</v>
      </c>
      <c r="AE12007" s="14">
        <f t="shared" si="4626"/>
        <v>5.0999999999999996</v>
      </c>
      <c r="AF12007" s="14">
        <f t="shared" si="4633"/>
        <v>0</v>
      </c>
      <c r="AG12007" s="14" t="e">
        <f t="shared" si="4634"/>
        <v>#DIV/0!</v>
      </c>
      <c r="AH12007" s="14" t="e">
        <f t="shared" si="4627"/>
        <v>#DIV/0!</v>
      </c>
      <c r="AI12007" s="14">
        <f t="shared" si="4628"/>
        <v>176</v>
      </c>
      <c r="AJ12007" s="1163"/>
    </row>
    <row r="12008" spans="1:36" ht="15.75">
      <c r="A12008" s="1433">
        <v>78</v>
      </c>
      <c r="B12008" s="655" t="s">
        <v>6999</v>
      </c>
      <c r="C12008" s="3858" t="s">
        <v>181</v>
      </c>
      <c r="D12008" s="648">
        <v>1</v>
      </c>
      <c r="E12008" s="1429">
        <v>360</v>
      </c>
      <c r="F12008" s="1429">
        <f t="shared" si="4629"/>
        <v>360</v>
      </c>
      <c r="G12008" s="1429"/>
      <c r="H12008" s="648">
        <f t="shared" si="4630"/>
        <v>0</v>
      </c>
      <c r="I12008" s="3851" t="s">
        <v>7568</v>
      </c>
      <c r="J12008" s="3816" t="s">
        <v>220</v>
      </c>
      <c r="K12008" s="2504"/>
      <c r="L12008" s="2504"/>
      <c r="M12008" s="2504"/>
      <c r="N12008" s="1429"/>
      <c r="O12008" s="1429"/>
      <c r="P12008" s="1429"/>
      <c r="Q12008" s="1429"/>
      <c r="R12008" s="1429"/>
      <c r="S12008" s="1429"/>
      <c r="T12008" s="1429"/>
      <c r="U12008" s="1429"/>
      <c r="V12008" s="1429"/>
      <c r="W12008" s="1429"/>
      <c r="X12008" s="1429"/>
      <c r="Y12008" s="1429"/>
      <c r="Z12008" s="1429"/>
      <c r="AA12008" s="1429"/>
      <c r="AB12008" s="1429"/>
      <c r="AC12008" s="1507">
        <f t="shared" si="4631"/>
        <v>360</v>
      </c>
      <c r="AD12008" s="1508">
        <f t="shared" si="4632"/>
        <v>360</v>
      </c>
      <c r="AE12008" s="14">
        <f t="shared" si="4626"/>
        <v>5.0999999999999996</v>
      </c>
      <c r="AF12008" s="14">
        <f t="shared" si="4633"/>
        <v>0</v>
      </c>
      <c r="AG12008" s="14" t="e">
        <f t="shared" si="4634"/>
        <v>#DIV/0!</v>
      </c>
      <c r="AH12008" s="14" t="e">
        <f t="shared" si="4627"/>
        <v>#DIV/0!</v>
      </c>
      <c r="AI12008" s="14">
        <f t="shared" si="4628"/>
        <v>360</v>
      </c>
      <c r="AJ12008" s="1163"/>
    </row>
    <row r="12009" spans="1:36" ht="15.75">
      <c r="A12009" s="1433">
        <v>79</v>
      </c>
      <c r="B12009" s="655" t="s">
        <v>7134</v>
      </c>
      <c r="C12009" s="3858" t="s">
        <v>181</v>
      </c>
      <c r="D12009" s="648">
        <v>1</v>
      </c>
      <c r="E12009" s="1429">
        <v>2000</v>
      </c>
      <c r="F12009" s="1429">
        <f t="shared" si="4629"/>
        <v>2000</v>
      </c>
      <c r="G12009" s="1429"/>
      <c r="H12009" s="648">
        <f t="shared" si="4630"/>
        <v>0</v>
      </c>
      <c r="I12009" s="3851" t="s">
        <v>7568</v>
      </c>
      <c r="J12009" s="3816" t="s">
        <v>315</v>
      </c>
      <c r="K12009" s="2504"/>
      <c r="L12009" s="2504"/>
      <c r="M12009" s="2504"/>
      <c r="N12009" s="1429"/>
      <c r="O12009" s="1429"/>
      <c r="P12009" s="1429"/>
      <c r="Q12009" s="1429"/>
      <c r="R12009" s="1429"/>
      <c r="S12009" s="1429"/>
      <c r="T12009" s="1429"/>
      <c r="U12009" s="1429"/>
      <c r="V12009" s="1429"/>
      <c r="W12009" s="1429"/>
      <c r="X12009" s="1429"/>
      <c r="Y12009" s="1429"/>
      <c r="Z12009" s="1429"/>
      <c r="AA12009" s="1429"/>
      <c r="AB12009" s="1429"/>
      <c r="AC12009" s="1507">
        <f t="shared" si="4631"/>
        <v>2000</v>
      </c>
      <c r="AD12009" s="1508">
        <f t="shared" si="4632"/>
        <v>2000</v>
      </c>
      <c r="AE12009" s="14">
        <f t="shared" si="4626"/>
        <v>7.1333333333333337</v>
      </c>
      <c r="AF12009" s="14">
        <f t="shared" si="4633"/>
        <v>0</v>
      </c>
      <c r="AG12009" s="14" t="e">
        <f t="shared" si="4634"/>
        <v>#DIV/0!</v>
      </c>
      <c r="AH12009" s="14" t="e">
        <f t="shared" si="4627"/>
        <v>#DIV/0!</v>
      </c>
      <c r="AI12009" s="14">
        <f t="shared" si="4628"/>
        <v>2000</v>
      </c>
      <c r="AJ12009" s="1163"/>
    </row>
    <row r="12010" spans="1:36" ht="15.75">
      <c r="A12010" s="1433">
        <v>80</v>
      </c>
      <c r="B12010" s="655" t="s">
        <v>6992</v>
      </c>
      <c r="C12010" s="3858" t="s">
        <v>181</v>
      </c>
      <c r="D12010" s="648">
        <v>1</v>
      </c>
      <c r="E12010" s="1429">
        <v>5000</v>
      </c>
      <c r="F12010" s="1429">
        <f t="shared" si="4629"/>
        <v>5000</v>
      </c>
      <c r="G12010" s="1429"/>
      <c r="H12010" s="648">
        <f t="shared" si="4630"/>
        <v>0</v>
      </c>
      <c r="I12010" s="3851" t="s">
        <v>7568</v>
      </c>
      <c r="J12010" s="3816" t="s">
        <v>308</v>
      </c>
      <c r="K12010" s="2504"/>
      <c r="L12010" s="2504"/>
      <c r="M12010" s="2504"/>
      <c r="N12010" s="1429">
        <v>475</v>
      </c>
      <c r="O12010" s="1429"/>
      <c r="P12010" s="1429">
        <v>1000</v>
      </c>
      <c r="Q12010" s="1429"/>
      <c r="R12010" s="1429"/>
      <c r="S12010" s="1429"/>
      <c r="T12010" s="1429"/>
      <c r="U12010" s="1429"/>
      <c r="V12010" s="1429"/>
      <c r="W12010" s="1429"/>
      <c r="X12010" s="1429"/>
      <c r="Y12010" s="1429"/>
      <c r="Z12010" s="1429"/>
      <c r="AA12010" s="1429"/>
      <c r="AB12010" s="1429"/>
      <c r="AC12010" s="1507">
        <f t="shared" si="4631"/>
        <v>3525</v>
      </c>
      <c r="AD12010" s="1508">
        <f t="shared" si="4632"/>
        <v>3525</v>
      </c>
      <c r="AE12010" s="14">
        <f t="shared" si="4626"/>
        <v>3.0333333333333332</v>
      </c>
      <c r="AF12010" s="14">
        <f t="shared" si="4633"/>
        <v>491.66666666666669</v>
      </c>
      <c r="AG12010" s="14">
        <f t="shared" si="4634"/>
        <v>7.1694915254237284</v>
      </c>
      <c r="AH12010" s="14">
        <f t="shared" si="4627"/>
        <v>4.1361581920903951</v>
      </c>
      <c r="AI12010" s="14">
        <f t="shared" si="4628"/>
        <v>2033.6111111111111</v>
      </c>
      <c r="AJ12010" s="1163"/>
    </row>
    <row r="12011" spans="1:36" ht="15.75">
      <c r="A12011" s="1433">
        <v>81</v>
      </c>
      <c r="B12011" s="655" t="s">
        <v>7000</v>
      </c>
      <c r="C12011" s="3858" t="s">
        <v>181</v>
      </c>
      <c r="D12011" s="648">
        <v>1</v>
      </c>
      <c r="E12011" s="1429">
        <v>420</v>
      </c>
      <c r="F12011" s="1429">
        <f t="shared" si="4629"/>
        <v>420</v>
      </c>
      <c r="G12011" s="1429"/>
      <c r="H12011" s="648">
        <f t="shared" si="4630"/>
        <v>0</v>
      </c>
      <c r="I12011" s="3851" t="s">
        <v>7568</v>
      </c>
      <c r="J12011" s="3816" t="s">
        <v>220</v>
      </c>
      <c r="K12011" s="2504"/>
      <c r="L12011" s="2504"/>
      <c r="M12011" s="2504"/>
      <c r="N12011" s="1429"/>
      <c r="O12011" s="1429">
        <v>50</v>
      </c>
      <c r="P12011" s="1429">
        <v>50</v>
      </c>
      <c r="Q12011" s="1429"/>
      <c r="R12011" s="1429"/>
      <c r="S12011" s="1429"/>
      <c r="T12011" s="1429"/>
      <c r="U12011" s="1429"/>
      <c r="V12011" s="1429"/>
      <c r="W12011" s="1429"/>
      <c r="X12011" s="1429"/>
      <c r="Y12011" s="1429"/>
      <c r="Z12011" s="1429"/>
      <c r="AA12011" s="1429"/>
      <c r="AB12011" s="1429"/>
      <c r="AC12011" s="1507">
        <f t="shared" si="4631"/>
        <v>320</v>
      </c>
      <c r="AD12011" s="1508">
        <f t="shared" si="4632"/>
        <v>320</v>
      </c>
      <c r="AE12011" s="14">
        <f t="shared" si="4626"/>
        <v>5.0999999999999996</v>
      </c>
      <c r="AF12011" s="14">
        <f t="shared" si="4633"/>
        <v>33.333333333333336</v>
      </c>
      <c r="AG12011" s="14">
        <f t="shared" si="4634"/>
        <v>9.6</v>
      </c>
      <c r="AH12011" s="14">
        <f t="shared" si="4627"/>
        <v>4.5</v>
      </c>
      <c r="AI12011" s="14">
        <f t="shared" si="4628"/>
        <v>150</v>
      </c>
      <c r="AJ12011" s="1163"/>
    </row>
    <row r="12012" spans="1:36" ht="15.75">
      <c r="A12012" s="1433">
        <v>84</v>
      </c>
      <c r="B12012" s="655" t="s">
        <v>8352</v>
      </c>
      <c r="C12012" s="3858" t="s">
        <v>181</v>
      </c>
      <c r="D12012" s="648">
        <v>1</v>
      </c>
      <c r="E12012" s="1429">
        <v>0</v>
      </c>
      <c r="F12012" s="1429">
        <f t="shared" si="4629"/>
        <v>0</v>
      </c>
      <c r="G12012" s="1429">
        <v>1620</v>
      </c>
      <c r="H12012" s="648">
        <f t="shared" si="4630"/>
        <v>1620</v>
      </c>
      <c r="I12012" s="3851" t="s">
        <v>8591</v>
      </c>
      <c r="J12012" s="3816" t="s">
        <v>8592</v>
      </c>
      <c r="K12012" s="2504"/>
      <c r="L12012" s="2504"/>
      <c r="M12012" s="2504"/>
      <c r="N12012" s="1429">
        <v>90</v>
      </c>
      <c r="O12012" s="1429">
        <v>1260</v>
      </c>
      <c r="P12012" s="1429"/>
      <c r="Q12012" s="1429"/>
      <c r="R12012" s="1429"/>
      <c r="S12012" s="1429"/>
      <c r="T12012" s="1429"/>
      <c r="U12012" s="1429"/>
      <c r="V12012" s="1429"/>
      <c r="W12012" s="1429"/>
      <c r="X12012" s="1429"/>
      <c r="Y12012" s="1429"/>
      <c r="Z12012" s="1429"/>
      <c r="AA12012" s="1429"/>
      <c r="AB12012" s="1429"/>
      <c r="AC12012" s="1507">
        <f t="shared" si="4631"/>
        <v>270</v>
      </c>
      <c r="AD12012" s="1508">
        <f t="shared" si="4632"/>
        <v>270</v>
      </c>
      <c r="AE12012" s="14">
        <f t="shared" si="4626"/>
        <v>2.0333333333333332</v>
      </c>
      <c r="AF12012" s="14">
        <f t="shared" si="4633"/>
        <v>450</v>
      </c>
      <c r="AG12012" s="14">
        <f t="shared" si="4634"/>
        <v>0.6</v>
      </c>
      <c r="AH12012" s="14">
        <f t="shared" si="4627"/>
        <v>-1.4333333333333331</v>
      </c>
      <c r="AI12012" s="14">
        <f t="shared" si="4628"/>
        <v>-645</v>
      </c>
      <c r="AJ12012" s="1163"/>
    </row>
    <row r="12013" spans="1:36" ht="15.75">
      <c r="A12013" s="1433">
        <v>85</v>
      </c>
      <c r="B12013" s="655" t="s">
        <v>8148</v>
      </c>
      <c r="C12013" s="3858" t="s">
        <v>181</v>
      </c>
      <c r="D12013" s="648">
        <v>1</v>
      </c>
      <c r="E12013" s="1429">
        <v>0</v>
      </c>
      <c r="F12013" s="1429">
        <f t="shared" si="4629"/>
        <v>0</v>
      </c>
      <c r="G12013" s="1429">
        <v>2520</v>
      </c>
      <c r="H12013" s="648">
        <f t="shared" si="4630"/>
        <v>2520</v>
      </c>
      <c r="I12013" s="3851" t="s">
        <v>8591</v>
      </c>
      <c r="J12013" s="3816" t="s">
        <v>68</v>
      </c>
      <c r="K12013" s="2504"/>
      <c r="L12013" s="2504"/>
      <c r="M12013" s="2504"/>
      <c r="N12013" s="1429">
        <v>1440</v>
      </c>
      <c r="O12013" s="1429">
        <v>180</v>
      </c>
      <c r="P12013" s="1429">
        <v>180</v>
      </c>
      <c r="Q12013" s="1429"/>
      <c r="R12013" s="1429"/>
      <c r="S12013" s="1429"/>
      <c r="T12013" s="1429"/>
      <c r="U12013" s="1429"/>
      <c r="V12013" s="1429"/>
      <c r="W12013" s="1429"/>
      <c r="X12013" s="1429"/>
      <c r="Y12013" s="1429"/>
      <c r="Z12013" s="1429"/>
      <c r="AA12013" s="1429"/>
      <c r="AB12013" s="1429"/>
      <c r="AC12013" s="1507">
        <f t="shared" si="4631"/>
        <v>720</v>
      </c>
      <c r="AD12013" s="1508">
        <f t="shared" si="4632"/>
        <v>720</v>
      </c>
      <c r="AE12013" s="14">
        <f t="shared" si="4626"/>
        <v>16.266666666666666</v>
      </c>
      <c r="AF12013" s="14">
        <f t="shared" si="4633"/>
        <v>600</v>
      </c>
      <c r="AG12013" s="14">
        <f t="shared" si="4634"/>
        <v>1.2</v>
      </c>
      <c r="AH12013" s="14">
        <f t="shared" si="4627"/>
        <v>-15.066666666666666</v>
      </c>
      <c r="AI12013" s="14">
        <f t="shared" si="4628"/>
        <v>-9040</v>
      </c>
      <c r="AJ12013" s="1163"/>
    </row>
    <row r="12014" spans="1:36" ht="15.75">
      <c r="A12014" s="1433">
        <v>86</v>
      </c>
      <c r="B12014" s="655" t="s">
        <v>8139</v>
      </c>
      <c r="C12014" s="3858" t="s">
        <v>181</v>
      </c>
      <c r="D12014" s="648">
        <v>1</v>
      </c>
      <c r="E12014" s="1429">
        <v>0</v>
      </c>
      <c r="F12014" s="1429">
        <f t="shared" si="4629"/>
        <v>0</v>
      </c>
      <c r="G12014" s="1429">
        <v>6100</v>
      </c>
      <c r="H12014" s="648">
        <f t="shared" si="4630"/>
        <v>6100</v>
      </c>
      <c r="I12014" s="3851" t="s">
        <v>8591</v>
      </c>
      <c r="J12014" s="3816" t="s">
        <v>67</v>
      </c>
      <c r="K12014" s="2504"/>
      <c r="L12014" s="2504"/>
      <c r="M12014" s="2504"/>
      <c r="N12014" s="1429"/>
      <c r="O12014" s="1429">
        <v>2300</v>
      </c>
      <c r="P12014" s="1429">
        <v>1700</v>
      </c>
      <c r="Q12014" s="1429"/>
      <c r="R12014" s="1429"/>
      <c r="S12014" s="1429"/>
      <c r="T12014" s="1429"/>
      <c r="U12014" s="1429"/>
      <c r="V12014" s="1429"/>
      <c r="W12014" s="1429"/>
      <c r="X12014" s="1429"/>
      <c r="Y12014" s="1429"/>
      <c r="Z12014" s="1429"/>
      <c r="AA12014" s="1429"/>
      <c r="AB12014" s="1429"/>
      <c r="AC12014" s="1507">
        <f t="shared" si="4631"/>
        <v>2100</v>
      </c>
      <c r="AD12014" s="1508">
        <f t="shared" si="4632"/>
        <v>2100</v>
      </c>
      <c r="AE12014" s="14">
        <f t="shared" si="4626"/>
        <v>-1.0333333333333334</v>
      </c>
      <c r="AF12014" s="14">
        <f t="shared" si="4633"/>
        <v>1333.3333333333333</v>
      </c>
      <c r="AG12014" s="14">
        <f t="shared" si="4634"/>
        <v>1.5750000000000002</v>
      </c>
      <c r="AH12014" s="14">
        <f t="shared" si="4627"/>
        <v>2.6083333333333334</v>
      </c>
      <c r="AI12014" s="14">
        <f t="shared" si="4628"/>
        <v>3477.7777777777778</v>
      </c>
      <c r="AJ12014" s="1163"/>
    </row>
    <row r="12015" spans="1:36" ht="15.75">
      <c r="A12015" s="1433">
        <v>89</v>
      </c>
      <c r="B12015" s="655" t="s">
        <v>8155</v>
      </c>
      <c r="C12015" s="3858" t="s">
        <v>177</v>
      </c>
      <c r="D12015" s="1152">
        <v>1</v>
      </c>
      <c r="E12015" s="1429">
        <v>0</v>
      </c>
      <c r="F12015" s="1429">
        <f t="shared" si="4629"/>
        <v>0</v>
      </c>
      <c r="G12015" s="1429">
        <v>4800</v>
      </c>
      <c r="H12015" s="648">
        <f t="shared" si="4630"/>
        <v>4800</v>
      </c>
      <c r="I12015" s="3851" t="s">
        <v>7568</v>
      </c>
      <c r="J12015" s="3816" t="s">
        <v>2710</v>
      </c>
      <c r="K12015" s="1084"/>
      <c r="L12015" s="1084"/>
      <c r="M12015" s="1084"/>
      <c r="N12015" s="3860">
        <v>300</v>
      </c>
      <c r="O12015" s="1429">
        <v>200</v>
      </c>
      <c r="P12015" s="1429">
        <v>400</v>
      </c>
      <c r="Q12015" s="1429"/>
      <c r="R12015" s="1429"/>
      <c r="S12015" s="1429"/>
      <c r="T12015" s="1429"/>
      <c r="U12015" s="1429"/>
      <c r="V12015" s="1429"/>
      <c r="W12015" s="1429"/>
      <c r="X12015" s="1429"/>
      <c r="Y12015" s="1429"/>
      <c r="Z12015" s="1429"/>
      <c r="AA12015" s="1429"/>
      <c r="AB12015" s="1429"/>
      <c r="AC12015" s="1507">
        <f t="shared" si="4631"/>
        <v>3900</v>
      </c>
      <c r="AD12015" s="1508">
        <f t="shared" si="4632"/>
        <v>3900</v>
      </c>
      <c r="AE12015" s="14">
        <f t="shared" si="4626"/>
        <v>35.5</v>
      </c>
      <c r="AF12015" s="14">
        <f t="shared" si="4633"/>
        <v>300</v>
      </c>
      <c r="AG12015" s="14">
        <f t="shared" si="4634"/>
        <v>13</v>
      </c>
      <c r="AH12015" s="14">
        <f t="shared" si="4627"/>
        <v>-22.5</v>
      </c>
      <c r="AI12015" s="14">
        <f t="shared" si="4628"/>
        <v>-6750</v>
      </c>
      <c r="AJ12015" s="1163"/>
    </row>
    <row r="12016" spans="1:36" ht="15.75">
      <c r="A12016" s="1433">
        <v>90</v>
      </c>
      <c r="B12016" s="655" t="s">
        <v>8150</v>
      </c>
      <c r="C12016" s="3858" t="s">
        <v>177</v>
      </c>
      <c r="D12016" s="1152">
        <v>6.57</v>
      </c>
      <c r="E12016" s="1429">
        <v>0</v>
      </c>
      <c r="F12016" s="1429">
        <f t="shared" si="4629"/>
        <v>0</v>
      </c>
      <c r="G12016" s="1429">
        <v>3000</v>
      </c>
      <c r="H12016" s="648">
        <f t="shared" si="4630"/>
        <v>19710</v>
      </c>
      <c r="I12016" s="3851" t="s">
        <v>7568</v>
      </c>
      <c r="J12016" s="3816" t="s">
        <v>8006</v>
      </c>
      <c r="K12016" s="1084"/>
      <c r="L12016" s="1084"/>
      <c r="M12016" s="1084"/>
      <c r="N12016" s="3860">
        <v>200</v>
      </c>
      <c r="O12016" s="1429">
        <v>280</v>
      </c>
      <c r="P12016" s="1429">
        <v>180</v>
      </c>
      <c r="Q12016" s="1429"/>
      <c r="R12016" s="1429"/>
      <c r="S12016" s="1429"/>
      <c r="T12016" s="1429"/>
      <c r="U12016" s="1429"/>
      <c r="V12016" s="1429"/>
      <c r="W12016" s="1429"/>
      <c r="X12016" s="1429"/>
      <c r="Y12016" s="1429"/>
      <c r="Z12016" s="1429"/>
      <c r="AA12016" s="1429"/>
      <c r="AB12016" s="1429"/>
      <c r="AC12016" s="1507">
        <f t="shared" si="4631"/>
        <v>2340</v>
      </c>
      <c r="AD12016" s="1508">
        <f t="shared" si="4632"/>
        <v>15373.800000000001</v>
      </c>
      <c r="AE12016" s="14">
        <f t="shared" si="4626"/>
        <v>5.7333333333333334</v>
      </c>
      <c r="AF12016" s="14">
        <f t="shared" si="4633"/>
        <v>220</v>
      </c>
      <c r="AG12016" s="14">
        <f t="shared" si="4634"/>
        <v>10.636363636363637</v>
      </c>
      <c r="AH12016" s="14">
        <f t="shared" si="4627"/>
        <v>4.9030303030303033</v>
      </c>
      <c r="AI12016" s="14">
        <f t="shared" si="4628"/>
        <v>1078.6666666666667</v>
      </c>
      <c r="AJ12016" s="1163"/>
    </row>
    <row r="12017" spans="1:36" ht="15.75">
      <c r="A12017" s="1433">
        <v>91</v>
      </c>
      <c r="B12017" s="655" t="s">
        <v>8164</v>
      </c>
      <c r="C12017" s="3858" t="s">
        <v>177</v>
      </c>
      <c r="D12017" s="1152">
        <v>1</v>
      </c>
      <c r="E12017" s="1429">
        <v>0</v>
      </c>
      <c r="F12017" s="1429">
        <f t="shared" si="4629"/>
        <v>0</v>
      </c>
      <c r="G12017" s="1429">
        <v>3200</v>
      </c>
      <c r="H12017" s="648">
        <f t="shared" si="4630"/>
        <v>3200</v>
      </c>
      <c r="I12017" s="3851" t="s">
        <v>7568</v>
      </c>
      <c r="J12017" s="3816" t="s">
        <v>220</v>
      </c>
      <c r="K12017" s="1084"/>
      <c r="L12017" s="1084"/>
      <c r="M12017" s="1084"/>
      <c r="N12017" s="3860"/>
      <c r="O12017" s="1429"/>
      <c r="P12017" s="1429"/>
      <c r="Q12017" s="1429"/>
      <c r="R12017" s="1429"/>
      <c r="S12017" s="1429"/>
      <c r="T12017" s="1429"/>
      <c r="U12017" s="1429"/>
      <c r="V12017" s="1429"/>
      <c r="W12017" s="1429"/>
      <c r="X12017" s="1429"/>
      <c r="Y12017" s="1429"/>
      <c r="Z12017" s="1429"/>
      <c r="AA12017" s="1429"/>
      <c r="AB12017" s="1429"/>
      <c r="AC12017" s="1507">
        <f t="shared" si="4631"/>
        <v>3200</v>
      </c>
      <c r="AD12017" s="1508">
        <f t="shared" si="4632"/>
        <v>3200</v>
      </c>
      <c r="AE12017" s="14">
        <f t="shared" si="4626"/>
        <v>5.0999999999999996</v>
      </c>
      <c r="AF12017" s="14">
        <f t="shared" si="4633"/>
        <v>0</v>
      </c>
      <c r="AG12017" s="14" t="e">
        <f t="shared" si="4634"/>
        <v>#DIV/0!</v>
      </c>
      <c r="AH12017" s="14" t="e">
        <f t="shared" si="4627"/>
        <v>#DIV/0!</v>
      </c>
      <c r="AI12017" s="14">
        <f t="shared" si="4628"/>
        <v>3200</v>
      </c>
      <c r="AJ12017" s="1163"/>
    </row>
    <row r="12018" spans="1:36" ht="31.5">
      <c r="A12018" s="1433">
        <v>92</v>
      </c>
      <c r="B12018" s="655" t="s">
        <v>8166</v>
      </c>
      <c r="C12018" s="3858" t="s">
        <v>177</v>
      </c>
      <c r="D12018" s="1152">
        <v>1</v>
      </c>
      <c r="E12018" s="1429">
        <v>0</v>
      </c>
      <c r="F12018" s="1429">
        <f t="shared" si="4629"/>
        <v>0</v>
      </c>
      <c r="G12018" s="1429">
        <v>2000</v>
      </c>
      <c r="H12018" s="648">
        <f t="shared" si="4630"/>
        <v>2000</v>
      </c>
      <c r="I12018" s="3851" t="s">
        <v>7568</v>
      </c>
      <c r="J12018" s="3816" t="s">
        <v>220</v>
      </c>
      <c r="K12018" s="2504"/>
      <c r="L12018" s="2504"/>
      <c r="M12018" s="2504"/>
      <c r="N12018" s="3860">
        <v>400</v>
      </c>
      <c r="O12018" s="1429">
        <v>200</v>
      </c>
      <c r="P12018" s="1429"/>
      <c r="Q12018" s="1429"/>
      <c r="R12018" s="1429"/>
      <c r="S12018" s="1429"/>
      <c r="T12018" s="1429"/>
      <c r="U12018" s="1429"/>
      <c r="V12018" s="1429"/>
      <c r="W12018" s="1429"/>
      <c r="X12018" s="1429"/>
      <c r="Y12018" s="1429"/>
      <c r="Z12018" s="1429"/>
      <c r="AA12018" s="1429"/>
      <c r="AB12018" s="1429"/>
      <c r="AC12018" s="1507">
        <f t="shared" si="4631"/>
        <v>1400</v>
      </c>
      <c r="AD12018" s="1508">
        <f t="shared" si="4632"/>
        <v>1400</v>
      </c>
      <c r="AE12018" s="14">
        <f t="shared" si="4626"/>
        <v>5.0999999999999996</v>
      </c>
      <c r="AF12018" s="14">
        <f t="shared" si="4633"/>
        <v>200</v>
      </c>
      <c r="AG12018" s="14">
        <f t="shared" si="4634"/>
        <v>7</v>
      </c>
      <c r="AH12018" s="14">
        <f t="shared" si="4627"/>
        <v>1.9000000000000004</v>
      </c>
      <c r="AI12018" s="14">
        <f t="shared" si="4628"/>
        <v>380.00000000000011</v>
      </c>
      <c r="AJ12018" s="1163"/>
    </row>
    <row r="12019" spans="1:36" ht="15.75">
      <c r="A12019" s="1433">
        <v>93</v>
      </c>
      <c r="B12019" s="655" t="s">
        <v>8167</v>
      </c>
      <c r="C12019" s="3858" t="s">
        <v>181</v>
      </c>
      <c r="D12019" s="1152">
        <v>1</v>
      </c>
      <c r="E12019" s="1429">
        <v>0</v>
      </c>
      <c r="F12019" s="1429">
        <f t="shared" si="4629"/>
        <v>0</v>
      </c>
      <c r="G12019" s="1429">
        <v>20</v>
      </c>
      <c r="H12019" s="648">
        <f t="shared" si="4630"/>
        <v>20</v>
      </c>
      <c r="I12019" s="3851" t="s">
        <v>7568</v>
      </c>
      <c r="J12019" s="3816" t="s">
        <v>315</v>
      </c>
      <c r="K12019" s="2504"/>
      <c r="L12019" s="2504"/>
      <c r="M12019" s="2504"/>
      <c r="N12019" s="3860">
        <v>10</v>
      </c>
      <c r="O12019" s="1429"/>
      <c r="P12019" s="1429"/>
      <c r="Q12019" s="1429"/>
      <c r="R12019" s="1429"/>
      <c r="S12019" s="1429"/>
      <c r="T12019" s="1429"/>
      <c r="U12019" s="1429"/>
      <c r="V12019" s="1429"/>
      <c r="W12019" s="1429"/>
      <c r="X12019" s="1429"/>
      <c r="Y12019" s="1429"/>
      <c r="Z12019" s="1429"/>
      <c r="AA12019" s="1429"/>
      <c r="AB12019" s="1429"/>
      <c r="AC12019" s="1507">
        <f t="shared" si="4631"/>
        <v>10</v>
      </c>
      <c r="AD12019" s="1508">
        <f t="shared" si="4632"/>
        <v>10</v>
      </c>
      <c r="AE12019" s="14">
        <f t="shared" si="4626"/>
        <v>7.1333333333333337</v>
      </c>
      <c r="AF12019" s="14">
        <f t="shared" si="4633"/>
        <v>3.3333333333333335</v>
      </c>
      <c r="AG12019" s="14">
        <f t="shared" si="4634"/>
        <v>3</v>
      </c>
      <c r="AH12019" s="14">
        <f t="shared" si="4627"/>
        <v>-4.1333333333333337</v>
      </c>
      <c r="AI12019" s="14">
        <f t="shared" si="4628"/>
        <v>-13.777777777777779</v>
      </c>
      <c r="AJ12019" s="1163"/>
    </row>
    <row r="12020" spans="1:36" ht="31.5">
      <c r="A12020" s="1433">
        <v>94</v>
      </c>
      <c r="B12020" s="655" t="s">
        <v>8168</v>
      </c>
      <c r="C12020" s="3858" t="s">
        <v>181</v>
      </c>
      <c r="D12020" s="1152">
        <v>1</v>
      </c>
      <c r="E12020" s="1429">
        <v>0</v>
      </c>
      <c r="F12020" s="1429">
        <f t="shared" si="4629"/>
        <v>0</v>
      </c>
      <c r="G12020" s="1429">
        <v>750</v>
      </c>
      <c r="H12020" s="648">
        <f t="shared" si="4630"/>
        <v>750</v>
      </c>
      <c r="I12020" s="3851" t="s">
        <v>7568</v>
      </c>
      <c r="J12020" s="3816" t="s">
        <v>308</v>
      </c>
      <c r="K12020" s="2504"/>
      <c r="L12020" s="2504"/>
      <c r="M12020" s="2504"/>
      <c r="N12020" s="3860">
        <v>330</v>
      </c>
      <c r="O12020" s="1429"/>
      <c r="P12020" s="1429"/>
      <c r="Q12020" s="1429"/>
      <c r="R12020" s="1429"/>
      <c r="S12020" s="1429"/>
      <c r="T12020" s="1429"/>
      <c r="U12020" s="1429"/>
      <c r="V12020" s="1429"/>
      <c r="W12020" s="1429"/>
      <c r="X12020" s="1429"/>
      <c r="Y12020" s="1429"/>
      <c r="Z12020" s="1429"/>
      <c r="AA12020" s="1429"/>
      <c r="AB12020" s="1429"/>
      <c r="AC12020" s="1507">
        <f t="shared" si="4631"/>
        <v>420</v>
      </c>
      <c r="AD12020" s="1508">
        <f t="shared" si="4632"/>
        <v>420</v>
      </c>
      <c r="AE12020" s="14">
        <f t="shared" si="4626"/>
        <v>3.0333333333333332</v>
      </c>
      <c r="AF12020" s="14">
        <f t="shared" si="4633"/>
        <v>110</v>
      </c>
      <c r="AG12020" s="14">
        <f t="shared" si="4634"/>
        <v>3.8181818181818183</v>
      </c>
      <c r="AH12020" s="14">
        <f t="shared" si="4627"/>
        <v>0.78484848484848513</v>
      </c>
      <c r="AI12020" s="14">
        <f t="shared" si="4628"/>
        <v>86.333333333333371</v>
      </c>
      <c r="AJ12020" s="1163"/>
    </row>
    <row r="12021" spans="1:36" ht="15.75">
      <c r="A12021" s="1433">
        <v>95</v>
      </c>
      <c r="B12021" s="655" t="s">
        <v>8939</v>
      </c>
      <c r="C12021" s="3858" t="s">
        <v>177</v>
      </c>
      <c r="D12021" s="1152">
        <v>3.72</v>
      </c>
      <c r="E12021" s="1429">
        <v>0</v>
      </c>
      <c r="F12021" s="1429">
        <f t="shared" si="4629"/>
        <v>0</v>
      </c>
      <c r="G12021" s="1429">
        <v>1000</v>
      </c>
      <c r="H12021" s="648">
        <f t="shared" si="4630"/>
        <v>3720</v>
      </c>
      <c r="I12021" s="3851" t="s">
        <v>9336</v>
      </c>
      <c r="J12021" s="3816" t="s">
        <v>329</v>
      </c>
      <c r="K12021" s="2504"/>
      <c r="L12021" s="2504"/>
      <c r="M12021" s="2504"/>
      <c r="N12021" s="3860"/>
      <c r="O12021" s="1429">
        <v>300</v>
      </c>
      <c r="P12021" s="1429">
        <v>200</v>
      </c>
      <c r="Q12021" s="1429"/>
      <c r="R12021" s="1429"/>
      <c r="S12021" s="1429"/>
      <c r="T12021" s="1429"/>
      <c r="U12021" s="1429"/>
      <c r="V12021" s="1429"/>
      <c r="W12021" s="1429"/>
      <c r="X12021" s="1429"/>
      <c r="Y12021" s="1429"/>
      <c r="Z12021" s="1429"/>
      <c r="AA12021" s="1429"/>
      <c r="AB12021" s="1429"/>
      <c r="AC12021" s="1507">
        <f t="shared" si="4631"/>
        <v>500</v>
      </c>
      <c r="AD12021" s="1508">
        <f t="shared" si="4632"/>
        <v>1860</v>
      </c>
      <c r="AE12021" s="14">
        <f t="shared" si="4626"/>
        <v>20.333333333333332</v>
      </c>
      <c r="AF12021" s="14">
        <f t="shared" si="4633"/>
        <v>166.66666666666666</v>
      </c>
      <c r="AG12021" s="14">
        <f t="shared" si="4634"/>
        <v>3</v>
      </c>
      <c r="AH12021" s="14">
        <f t="shared" si="4627"/>
        <v>-17.333333333333332</v>
      </c>
      <c r="AI12021" s="14">
        <f t="shared" si="4628"/>
        <v>-2888.8888888888887</v>
      </c>
      <c r="AJ12021" s="1163"/>
    </row>
    <row r="12022" spans="1:36" ht="31.5">
      <c r="A12022" s="1433">
        <v>96</v>
      </c>
      <c r="B12022" s="655" t="s">
        <v>8919</v>
      </c>
      <c r="C12022" s="3858" t="s">
        <v>177</v>
      </c>
      <c r="D12022" s="1152">
        <v>1</v>
      </c>
      <c r="E12022" s="1429">
        <v>0</v>
      </c>
      <c r="F12022" s="1429">
        <f t="shared" si="4629"/>
        <v>0</v>
      </c>
      <c r="G12022" s="1429">
        <v>1740</v>
      </c>
      <c r="H12022" s="648">
        <f t="shared" si="4630"/>
        <v>1740</v>
      </c>
      <c r="I12022" s="3851" t="s">
        <v>9336</v>
      </c>
      <c r="J12022" s="3816" t="s">
        <v>2718</v>
      </c>
      <c r="K12022" s="2504"/>
      <c r="L12022" s="2504"/>
      <c r="M12022" s="2504"/>
      <c r="N12022" s="3860"/>
      <c r="O12022" s="1429">
        <v>100</v>
      </c>
      <c r="P12022" s="1429">
        <v>350</v>
      </c>
      <c r="Q12022" s="1429"/>
      <c r="R12022" s="1429"/>
      <c r="S12022" s="1429"/>
      <c r="T12022" s="1429"/>
      <c r="U12022" s="1429"/>
      <c r="V12022" s="1429"/>
      <c r="W12022" s="1429"/>
      <c r="X12022" s="1429"/>
      <c r="Y12022" s="1429"/>
      <c r="Z12022" s="1429"/>
      <c r="AA12022" s="1429"/>
      <c r="AB12022" s="1429"/>
      <c r="AC12022" s="1507">
        <f t="shared" si="4631"/>
        <v>1290</v>
      </c>
      <c r="AD12022" s="1508">
        <f t="shared" si="4632"/>
        <v>1290</v>
      </c>
      <c r="AE12022" s="14">
        <f t="shared" si="4626"/>
        <v>23.333333333333332</v>
      </c>
      <c r="AF12022" s="14">
        <f t="shared" si="4633"/>
        <v>150</v>
      </c>
      <c r="AG12022" s="14">
        <f t="shared" si="4634"/>
        <v>8.6</v>
      </c>
      <c r="AH12022" s="14">
        <f t="shared" si="4627"/>
        <v>-14.733333333333333</v>
      </c>
      <c r="AI12022" s="14">
        <f t="shared" si="4628"/>
        <v>-2210</v>
      </c>
      <c r="AJ12022" s="1163"/>
    </row>
    <row r="12023" spans="1:36" ht="15.75">
      <c r="A12023" s="1433">
        <v>97</v>
      </c>
      <c r="B12023" s="655" t="s">
        <v>8938</v>
      </c>
      <c r="C12023" s="3858" t="s">
        <v>177</v>
      </c>
      <c r="D12023" s="1152">
        <v>1</v>
      </c>
      <c r="E12023" s="1429">
        <v>0</v>
      </c>
      <c r="F12023" s="1429">
        <f t="shared" ref="F12023" si="4635">D12023*E12023</f>
        <v>0</v>
      </c>
      <c r="G12023" s="1429">
        <v>1000</v>
      </c>
      <c r="H12023" s="648">
        <f t="shared" ref="H12023:H12036" si="4636">D12023*G12023</f>
        <v>1000</v>
      </c>
      <c r="I12023" s="3851" t="s">
        <v>9336</v>
      </c>
      <c r="J12023" s="3816" t="s">
        <v>306</v>
      </c>
      <c r="K12023" s="2504"/>
      <c r="L12023" s="2504"/>
      <c r="M12023" s="2504"/>
      <c r="N12023" s="3860"/>
      <c r="O12023" s="1429"/>
      <c r="P12023" s="1429">
        <v>470</v>
      </c>
      <c r="Q12023" s="1429"/>
      <c r="R12023" s="1429"/>
      <c r="S12023" s="1429"/>
      <c r="T12023" s="1429"/>
      <c r="U12023" s="1429"/>
      <c r="V12023" s="1429"/>
      <c r="W12023" s="1429"/>
      <c r="X12023" s="1429"/>
      <c r="Y12023" s="1429"/>
      <c r="Z12023" s="1429"/>
      <c r="AA12023" s="1429"/>
      <c r="AB12023" s="1429"/>
      <c r="AC12023" s="1507">
        <f t="shared" ref="AC12023:AC12036" si="4637">E12023+G12023-N12023-O12023-AA12023-P12023-Q12023-R12023-S12023-T12023-U12023-V12023-W12023-X12023-Y12023</f>
        <v>530</v>
      </c>
      <c r="AD12023" s="1508">
        <f t="shared" ref="AD12023:AD12036" si="4638">D12023*AC12023</f>
        <v>530</v>
      </c>
      <c r="AE12023" s="14">
        <f t="shared" si="4626"/>
        <v>6.1</v>
      </c>
      <c r="AF12023" s="14">
        <f t="shared" ref="AF12023:AF12036" si="4639">(N12023+O12023+P12023+Q12023+R12023+S12023+T12023+U12023+V12023+W12023+X12023+Y12023)/3</f>
        <v>156.66666666666666</v>
      </c>
      <c r="AG12023" s="14">
        <f t="shared" ref="AG12023:AG12036" si="4640">AC12023/AF12023</f>
        <v>3.3829787234042556</v>
      </c>
      <c r="AH12023" s="14">
        <f t="shared" si="4627"/>
        <v>-2.717021276595744</v>
      </c>
      <c r="AI12023" s="14">
        <f t="shared" si="4628"/>
        <v>-425.66666666666652</v>
      </c>
      <c r="AJ12023" s="1163"/>
    </row>
    <row r="12024" spans="1:36" ht="63">
      <c r="A12024" s="1433">
        <v>99</v>
      </c>
      <c r="B12024" s="1435" t="s">
        <v>8899</v>
      </c>
      <c r="C12024" s="1429" t="s">
        <v>65</v>
      </c>
      <c r="D12024" s="1073">
        <v>533.91999999999996</v>
      </c>
      <c r="E12024" s="1429">
        <v>0</v>
      </c>
      <c r="F12024" s="1429">
        <f>D12024*E12024</f>
        <v>0</v>
      </c>
      <c r="G12024" s="1429">
        <v>240</v>
      </c>
      <c r="H12024" s="648">
        <f t="shared" si="4636"/>
        <v>128140.79999999999</v>
      </c>
      <c r="I12024" s="3824">
        <v>45007</v>
      </c>
      <c r="J12024" s="1075">
        <v>45051</v>
      </c>
      <c r="K12024" s="1084"/>
      <c r="L12024" s="1073">
        <v>474</v>
      </c>
      <c r="M12024" s="1074">
        <v>44632</v>
      </c>
      <c r="N12024" s="1429"/>
      <c r="O12024" s="1429"/>
      <c r="P12024" s="1429">
        <v>72</v>
      </c>
      <c r="Q12024" s="1429"/>
      <c r="R12024" s="1429"/>
      <c r="S12024" s="1429"/>
      <c r="T12024" s="1429"/>
      <c r="U12024" s="1429"/>
      <c r="V12024" s="1429"/>
      <c r="W12024" s="1429"/>
      <c r="X12024" s="1429"/>
      <c r="Y12024" s="1429"/>
      <c r="Z12024" s="1429"/>
      <c r="AA12024" s="1429"/>
      <c r="AB12024" s="1429"/>
      <c r="AC12024" s="1507">
        <f t="shared" si="4637"/>
        <v>168</v>
      </c>
      <c r="AD12024" s="1508">
        <f t="shared" si="4638"/>
        <v>89698.559999999998</v>
      </c>
      <c r="AE12024" s="14">
        <f>(J12024-"01.04.2023")/30</f>
        <v>1.1333333333333333</v>
      </c>
      <c r="AF12024" s="14">
        <f t="shared" si="4639"/>
        <v>24</v>
      </c>
      <c r="AG12024" s="14">
        <f t="shared" si="4640"/>
        <v>7</v>
      </c>
      <c r="AH12024" s="14">
        <f>AG12024-AE12024</f>
        <v>5.8666666666666671</v>
      </c>
      <c r="AI12024" s="14">
        <f>AC12024-(AE12024*AF12024)</f>
        <v>140.80000000000001</v>
      </c>
      <c r="AJ12024" s="1163"/>
    </row>
    <row r="12025" spans="1:36" ht="15.75">
      <c r="A12025" s="1433">
        <v>100</v>
      </c>
      <c r="B12025" s="3832" t="s">
        <v>8900</v>
      </c>
      <c r="C12025" s="3833" t="s">
        <v>143</v>
      </c>
      <c r="D12025" s="1073">
        <v>40.912050000000001</v>
      </c>
      <c r="E12025" s="1429">
        <v>0</v>
      </c>
      <c r="F12025" s="1429">
        <v>0</v>
      </c>
      <c r="G12025" s="1429">
        <v>40</v>
      </c>
      <c r="H12025" s="1429">
        <f t="shared" si="4636"/>
        <v>1636.482</v>
      </c>
      <c r="I12025" s="3824">
        <v>45007</v>
      </c>
      <c r="J12025" s="1075">
        <v>45260</v>
      </c>
      <c r="K12025" s="1084"/>
      <c r="L12025" s="1073">
        <v>474</v>
      </c>
      <c r="M12025" s="1074">
        <v>44632</v>
      </c>
      <c r="N12025" s="1429"/>
      <c r="O12025" s="1429"/>
      <c r="P12025" s="1429">
        <v>12</v>
      </c>
      <c r="Q12025" s="1429"/>
      <c r="R12025" s="1429"/>
      <c r="S12025" s="1429"/>
      <c r="T12025" s="1429"/>
      <c r="U12025" s="1429"/>
      <c r="V12025" s="1429"/>
      <c r="W12025" s="1429"/>
      <c r="X12025" s="1429"/>
      <c r="Y12025" s="1429"/>
      <c r="Z12025" s="1429"/>
      <c r="AA12025" s="1429"/>
      <c r="AB12025" s="1429"/>
      <c r="AC12025" s="1507">
        <f t="shared" si="4637"/>
        <v>28</v>
      </c>
      <c r="AD12025" s="1508">
        <f t="shared" si="4638"/>
        <v>1145.5373999999999</v>
      </c>
      <c r="AE12025" s="14">
        <f>(J12025-"01.04.2023")/30</f>
        <v>8.1</v>
      </c>
      <c r="AF12025" s="14">
        <f t="shared" si="4639"/>
        <v>4</v>
      </c>
      <c r="AG12025" s="14">
        <f t="shared" si="4640"/>
        <v>7</v>
      </c>
      <c r="AH12025" s="14">
        <f>AG12025-AE12025</f>
        <v>-1.0999999999999996</v>
      </c>
      <c r="AI12025" s="14">
        <f>AC12025-(AE12025*AF12025)</f>
        <v>-4.3999999999999986</v>
      </c>
      <c r="AJ12025" s="1163"/>
    </row>
    <row r="12026" spans="1:36" ht="15.75">
      <c r="A12026" s="1433">
        <v>101</v>
      </c>
      <c r="B12026" s="1435" t="s">
        <v>8901</v>
      </c>
      <c r="C12026" s="3833" t="s">
        <v>66</v>
      </c>
      <c r="D12026" s="1073">
        <v>3.5398399999999999</v>
      </c>
      <c r="E12026" s="1429">
        <v>0</v>
      </c>
      <c r="F12026" s="1429">
        <f t="shared" ref="F12026:F12036" si="4641">D12026*E12026</f>
        <v>0</v>
      </c>
      <c r="G12026" s="1429">
        <v>240</v>
      </c>
      <c r="H12026" s="1429">
        <f t="shared" si="4636"/>
        <v>849.5616</v>
      </c>
      <c r="I12026" s="3824">
        <v>45007</v>
      </c>
      <c r="J12026" s="1075">
        <v>46326</v>
      </c>
      <c r="K12026" s="1084"/>
      <c r="L12026" s="1073">
        <v>474</v>
      </c>
      <c r="M12026" s="1074">
        <v>44632</v>
      </c>
      <c r="N12026" s="1429"/>
      <c r="O12026" s="1429"/>
      <c r="P12026" s="1429">
        <v>72</v>
      </c>
      <c r="Q12026" s="1429"/>
      <c r="R12026" s="1429"/>
      <c r="S12026" s="1429"/>
      <c r="T12026" s="1429"/>
      <c r="U12026" s="1429"/>
      <c r="V12026" s="1429"/>
      <c r="W12026" s="1429"/>
      <c r="X12026" s="1429"/>
      <c r="Y12026" s="1429"/>
      <c r="Z12026" s="1429"/>
      <c r="AA12026" s="1429"/>
      <c r="AB12026" s="1429"/>
      <c r="AC12026" s="1507">
        <f t="shared" si="4637"/>
        <v>168</v>
      </c>
      <c r="AD12026" s="1508">
        <f t="shared" si="4638"/>
        <v>594.69312000000002</v>
      </c>
      <c r="AE12026" s="14">
        <f>(J12026-"01.04.2023")/30</f>
        <v>43.633333333333333</v>
      </c>
      <c r="AF12026" s="14">
        <f t="shared" si="4639"/>
        <v>24</v>
      </c>
      <c r="AG12026" s="14">
        <f t="shared" si="4640"/>
        <v>7</v>
      </c>
      <c r="AH12026" s="14">
        <f>AG12026-AE12026</f>
        <v>-36.633333333333333</v>
      </c>
      <c r="AI12026" s="14">
        <f>AC12026-(AE12026*AF12026)</f>
        <v>-879.2</v>
      </c>
      <c r="AJ12026" s="1163"/>
    </row>
    <row r="12027" spans="1:36" ht="15.75">
      <c r="A12027" s="1433">
        <v>102</v>
      </c>
      <c r="B12027" s="1435" t="s">
        <v>8902</v>
      </c>
      <c r="C12027" s="3833" t="s">
        <v>66</v>
      </c>
      <c r="D12027" s="1079">
        <v>33.584600000000002</v>
      </c>
      <c r="E12027" s="1429">
        <v>0</v>
      </c>
      <c r="F12027" s="1429">
        <f t="shared" si="4641"/>
        <v>0</v>
      </c>
      <c r="G12027" s="1429">
        <v>2</v>
      </c>
      <c r="H12027" s="1429">
        <f t="shared" si="4636"/>
        <v>67.169200000000004</v>
      </c>
      <c r="I12027" s="3824">
        <v>45007</v>
      </c>
      <c r="J12027" s="1075" t="s">
        <v>2040</v>
      </c>
      <c r="K12027" s="1084"/>
      <c r="L12027" s="1073">
        <v>474</v>
      </c>
      <c r="M12027" s="1074">
        <v>44632</v>
      </c>
      <c r="N12027" s="1429"/>
      <c r="O12027" s="1429"/>
      <c r="P12027" s="1429"/>
      <c r="Q12027" s="1429"/>
      <c r="R12027" s="1429"/>
      <c r="S12027" s="1429"/>
      <c r="T12027" s="1429"/>
      <c r="U12027" s="1429"/>
      <c r="V12027" s="1429"/>
      <c r="W12027" s="1429"/>
      <c r="X12027" s="1429"/>
      <c r="Y12027" s="1429"/>
      <c r="Z12027" s="1429"/>
      <c r="AA12027" s="1429"/>
      <c r="AB12027" s="1429"/>
      <c r="AC12027" s="1507">
        <f t="shared" si="4637"/>
        <v>2</v>
      </c>
      <c r="AD12027" s="1508">
        <f t="shared" si="4638"/>
        <v>67.169200000000004</v>
      </c>
      <c r="AE12027" s="14" t="s">
        <v>334</v>
      </c>
      <c r="AF12027" s="14">
        <f t="shared" si="4639"/>
        <v>0</v>
      </c>
      <c r="AG12027" s="14" t="e">
        <f t="shared" si="4640"/>
        <v>#DIV/0!</v>
      </c>
      <c r="AH12027" s="14" t="s">
        <v>334</v>
      </c>
      <c r="AI12027" s="14" t="s">
        <v>334</v>
      </c>
      <c r="AJ12027" s="1163"/>
    </row>
    <row r="12028" spans="1:36" ht="47.25">
      <c r="A12028" s="1433">
        <v>103</v>
      </c>
      <c r="B12028" s="1435" t="s">
        <v>8897</v>
      </c>
      <c r="C12028" s="1429" t="s">
        <v>65</v>
      </c>
      <c r="D12028" s="1152">
        <v>131.65</v>
      </c>
      <c r="E12028" s="1429">
        <v>0</v>
      </c>
      <c r="F12028" s="1429">
        <f t="shared" si="4641"/>
        <v>0</v>
      </c>
      <c r="G12028" s="1429">
        <v>300</v>
      </c>
      <c r="H12028" s="1429">
        <f t="shared" si="4636"/>
        <v>39495</v>
      </c>
      <c r="I12028" s="3824">
        <v>44972</v>
      </c>
      <c r="J12028" s="1075">
        <v>45169</v>
      </c>
      <c r="K12028" s="1084"/>
      <c r="L12028" s="1073">
        <v>474</v>
      </c>
      <c r="M12028" s="1074">
        <v>44632</v>
      </c>
      <c r="N12028" s="1429"/>
      <c r="O12028" s="1429">
        <v>20</v>
      </c>
      <c r="P12028" s="1429">
        <v>240</v>
      </c>
      <c r="Q12028" s="1429"/>
      <c r="R12028" s="1429"/>
      <c r="S12028" s="1429"/>
      <c r="T12028" s="1429"/>
      <c r="U12028" s="1429"/>
      <c r="V12028" s="1429"/>
      <c r="W12028" s="1429"/>
      <c r="X12028" s="1429"/>
      <c r="Y12028" s="1429"/>
      <c r="Z12028" s="1429"/>
      <c r="AA12028" s="1429"/>
      <c r="AB12028" s="1429"/>
      <c r="AC12028" s="1507">
        <f t="shared" si="4637"/>
        <v>40</v>
      </c>
      <c r="AD12028" s="1508">
        <f t="shared" si="4638"/>
        <v>5266</v>
      </c>
      <c r="AE12028" s="14">
        <f>(J12028-"01.04.2023")/30</f>
        <v>5.0666666666666664</v>
      </c>
      <c r="AF12028" s="14">
        <f t="shared" si="4639"/>
        <v>86.666666666666671</v>
      </c>
      <c r="AG12028" s="14">
        <f t="shared" si="4640"/>
        <v>0.46153846153846151</v>
      </c>
      <c r="AH12028" s="14">
        <f>AG12028-AE12028</f>
        <v>-4.6051282051282048</v>
      </c>
      <c r="AI12028" s="14">
        <f>AC12028-(AE12028*AF12028)</f>
        <v>-399.11111111111114</v>
      </c>
      <c r="AJ12028" s="1163"/>
    </row>
    <row r="12029" spans="1:36" ht="31.5">
      <c r="A12029" s="1433">
        <v>104</v>
      </c>
      <c r="B12029" s="1435" t="s">
        <v>8898</v>
      </c>
      <c r="C12029" s="3833" t="s">
        <v>156</v>
      </c>
      <c r="D12029" s="1152">
        <v>1</v>
      </c>
      <c r="E12029" s="1429">
        <v>0</v>
      </c>
      <c r="F12029" s="1429">
        <f t="shared" si="4641"/>
        <v>0</v>
      </c>
      <c r="G12029" s="1429">
        <v>150</v>
      </c>
      <c r="H12029" s="1429">
        <f t="shared" si="4636"/>
        <v>150</v>
      </c>
      <c r="I12029" s="3824">
        <v>44972</v>
      </c>
      <c r="J12029" s="1075">
        <v>45930</v>
      </c>
      <c r="K12029" s="1084"/>
      <c r="L12029" s="1073">
        <v>474</v>
      </c>
      <c r="M12029" s="1074">
        <v>44632</v>
      </c>
      <c r="N12029" s="1429"/>
      <c r="O12029" s="1429">
        <v>10</v>
      </c>
      <c r="P12029" s="1429">
        <v>120</v>
      </c>
      <c r="Q12029" s="1429"/>
      <c r="R12029" s="1429"/>
      <c r="S12029" s="1429"/>
      <c r="T12029" s="1429"/>
      <c r="U12029" s="1429"/>
      <c r="V12029" s="1429"/>
      <c r="W12029" s="1429"/>
      <c r="X12029" s="1429"/>
      <c r="Y12029" s="1429"/>
      <c r="Z12029" s="1429"/>
      <c r="AA12029" s="1429"/>
      <c r="AB12029" s="1429"/>
      <c r="AC12029" s="1507">
        <f t="shared" si="4637"/>
        <v>20</v>
      </c>
      <c r="AD12029" s="1508">
        <f t="shared" si="4638"/>
        <v>20</v>
      </c>
      <c r="AE12029" s="14">
        <f>(J12029-"01.04.2023")/30</f>
        <v>30.433333333333334</v>
      </c>
      <c r="AF12029" s="14">
        <f t="shared" si="4639"/>
        <v>43.333333333333336</v>
      </c>
      <c r="AG12029" s="14">
        <f t="shared" si="4640"/>
        <v>0.46153846153846151</v>
      </c>
      <c r="AH12029" s="14">
        <f>AG12029-AE12029</f>
        <v>-29.971794871794874</v>
      </c>
      <c r="AI12029" s="14">
        <f>AC12029-(AE12029*AF12029)</f>
        <v>-1298.7777777777778</v>
      </c>
      <c r="AJ12029" s="1163"/>
    </row>
    <row r="12030" spans="1:36" ht="15.75">
      <c r="A12030" s="1433">
        <v>101</v>
      </c>
      <c r="B12030" s="3830" t="s">
        <v>9577</v>
      </c>
      <c r="C12030" s="3833" t="s">
        <v>66</v>
      </c>
      <c r="D12030" s="3880">
        <v>1</v>
      </c>
      <c r="E12030" s="1429">
        <v>0</v>
      </c>
      <c r="F12030" s="1429">
        <f t="shared" si="4641"/>
        <v>0</v>
      </c>
      <c r="G12030" s="1429">
        <v>1</v>
      </c>
      <c r="H12030" s="1429">
        <f t="shared" si="4636"/>
        <v>1</v>
      </c>
      <c r="I12030" s="3824">
        <v>45001</v>
      </c>
      <c r="J12030" s="1075" t="s">
        <v>2040</v>
      </c>
      <c r="K12030" s="1084"/>
      <c r="L12030" s="1073"/>
      <c r="M12030" s="1074"/>
      <c r="N12030" s="1429"/>
      <c r="O12030" s="1429"/>
      <c r="P12030" s="1429"/>
      <c r="Q12030" s="1429"/>
      <c r="R12030" s="1429"/>
      <c r="S12030" s="1429"/>
      <c r="T12030" s="1429"/>
      <c r="U12030" s="1429"/>
      <c r="V12030" s="1429"/>
      <c r="W12030" s="1429"/>
      <c r="X12030" s="1429"/>
      <c r="Y12030" s="1429"/>
      <c r="Z12030" s="1429"/>
      <c r="AA12030" s="1429"/>
      <c r="AB12030" s="1429"/>
      <c r="AC12030" s="1507">
        <f t="shared" si="4637"/>
        <v>1</v>
      </c>
      <c r="AD12030" s="1508">
        <f t="shared" si="4638"/>
        <v>1</v>
      </c>
      <c r="AE12030" s="14" t="s">
        <v>334</v>
      </c>
      <c r="AF12030" s="14">
        <f t="shared" si="4639"/>
        <v>0</v>
      </c>
      <c r="AG12030" s="14" t="e">
        <f t="shared" si="4640"/>
        <v>#DIV/0!</v>
      </c>
      <c r="AH12030" s="14" t="s">
        <v>334</v>
      </c>
      <c r="AI12030" s="14" t="s">
        <v>334</v>
      </c>
      <c r="AJ12030" s="1163"/>
    </row>
    <row r="12031" spans="1:36" ht="15.75">
      <c r="A12031" s="1433">
        <v>102</v>
      </c>
      <c r="B12031" s="3881" t="s">
        <v>10284</v>
      </c>
      <c r="C12031" s="3833" t="s">
        <v>66</v>
      </c>
      <c r="D12031" s="3880">
        <v>1</v>
      </c>
      <c r="E12031" s="1429">
        <v>0</v>
      </c>
      <c r="F12031" s="1429">
        <f t="shared" si="4641"/>
        <v>0</v>
      </c>
      <c r="G12031" s="1429">
        <v>2025</v>
      </c>
      <c r="H12031" s="1429">
        <f t="shared" si="4636"/>
        <v>2025</v>
      </c>
      <c r="I12031" s="3824">
        <v>45001</v>
      </c>
      <c r="J12031" s="1075">
        <v>45211</v>
      </c>
      <c r="K12031" s="1084"/>
      <c r="L12031" s="1073"/>
      <c r="M12031" s="1074"/>
      <c r="N12031" s="1429"/>
      <c r="O12031" s="1429"/>
      <c r="P12031" s="1429"/>
      <c r="Q12031" s="1429"/>
      <c r="R12031" s="1429"/>
      <c r="S12031" s="1429"/>
      <c r="T12031" s="1429"/>
      <c r="U12031" s="1429"/>
      <c r="V12031" s="1429"/>
      <c r="W12031" s="1429"/>
      <c r="X12031" s="1429"/>
      <c r="Y12031" s="1429"/>
      <c r="Z12031" s="1429"/>
      <c r="AA12031" s="1429"/>
      <c r="AB12031" s="1429"/>
      <c r="AC12031" s="1507">
        <f t="shared" si="4637"/>
        <v>2025</v>
      </c>
      <c r="AD12031" s="1508">
        <f t="shared" si="4638"/>
        <v>2025</v>
      </c>
      <c r="AE12031" s="14">
        <f>(J12031-"01.04.2023")/30</f>
        <v>6.4666666666666668</v>
      </c>
      <c r="AF12031" s="14">
        <f t="shared" si="4639"/>
        <v>0</v>
      </c>
      <c r="AG12031" s="14" t="e">
        <f t="shared" si="4640"/>
        <v>#DIV/0!</v>
      </c>
      <c r="AH12031" s="14" t="e">
        <f>AG12031-AE12031</f>
        <v>#DIV/0!</v>
      </c>
      <c r="AI12031" s="14">
        <f>AC12031-(AE12031*AF12031)</f>
        <v>2025</v>
      </c>
      <c r="AJ12031" s="1163"/>
    </row>
    <row r="12032" spans="1:36" ht="15.75">
      <c r="A12032" s="1433">
        <v>103</v>
      </c>
      <c r="B12032" s="3881" t="s">
        <v>9578</v>
      </c>
      <c r="C12032" s="3833" t="s">
        <v>66</v>
      </c>
      <c r="D12032" s="3880">
        <v>1</v>
      </c>
      <c r="E12032" s="1429">
        <v>0</v>
      </c>
      <c r="F12032" s="1429">
        <f t="shared" si="4641"/>
        <v>0</v>
      </c>
      <c r="G12032" s="1429">
        <v>100</v>
      </c>
      <c r="H12032" s="1429">
        <f t="shared" si="4636"/>
        <v>100</v>
      </c>
      <c r="I12032" s="3824">
        <v>45001</v>
      </c>
      <c r="J12032" s="1075">
        <v>45200</v>
      </c>
      <c r="K12032" s="1084"/>
      <c r="L12032" s="1073"/>
      <c r="M12032" s="1074"/>
      <c r="N12032" s="1429"/>
      <c r="O12032" s="1429"/>
      <c r="P12032" s="1429"/>
      <c r="Q12032" s="1429"/>
      <c r="R12032" s="1429"/>
      <c r="S12032" s="1429"/>
      <c r="T12032" s="1429"/>
      <c r="U12032" s="1429"/>
      <c r="V12032" s="1429"/>
      <c r="W12032" s="1429"/>
      <c r="X12032" s="1429"/>
      <c r="Y12032" s="1429"/>
      <c r="Z12032" s="1429"/>
      <c r="AA12032" s="1429"/>
      <c r="AB12032" s="1429"/>
      <c r="AC12032" s="1507">
        <f t="shared" si="4637"/>
        <v>100</v>
      </c>
      <c r="AD12032" s="1508">
        <f t="shared" si="4638"/>
        <v>100</v>
      </c>
      <c r="AE12032" s="14">
        <f>(J12032-"01.04.2023")/30</f>
        <v>6.1</v>
      </c>
      <c r="AF12032" s="14">
        <f t="shared" si="4639"/>
        <v>0</v>
      </c>
      <c r="AG12032" s="14" t="e">
        <f t="shared" si="4640"/>
        <v>#DIV/0!</v>
      </c>
      <c r="AH12032" s="14" t="e">
        <f>AG12032-AE12032</f>
        <v>#DIV/0!</v>
      </c>
      <c r="AI12032" s="14">
        <f>AC12032-(AE12032*AF12032)</f>
        <v>100</v>
      </c>
      <c r="AJ12032" s="1163"/>
    </row>
    <row r="12033" spans="1:37" ht="15.75">
      <c r="A12033" s="1433">
        <v>101</v>
      </c>
      <c r="B12033" s="655" t="s">
        <v>10285</v>
      </c>
      <c r="C12033" s="3833" t="s">
        <v>66</v>
      </c>
      <c r="D12033" s="3880">
        <v>0</v>
      </c>
      <c r="E12033" s="1429">
        <v>0</v>
      </c>
      <c r="F12033" s="1429">
        <f t="shared" si="4641"/>
        <v>0</v>
      </c>
      <c r="G12033" s="1429">
        <v>50</v>
      </c>
      <c r="H12033" s="1429">
        <f t="shared" si="4636"/>
        <v>0</v>
      </c>
      <c r="I12033" s="3824">
        <v>45002</v>
      </c>
      <c r="J12033" s="1075" t="s">
        <v>2040</v>
      </c>
      <c r="K12033" s="1084"/>
      <c r="L12033" s="1073"/>
      <c r="M12033" s="1074"/>
      <c r="N12033" s="1429"/>
      <c r="O12033" s="1429"/>
      <c r="P12033" s="1429"/>
      <c r="Q12033" s="1429"/>
      <c r="R12033" s="1429"/>
      <c r="S12033" s="1429"/>
      <c r="T12033" s="1429"/>
      <c r="U12033" s="1429"/>
      <c r="V12033" s="1429"/>
      <c r="W12033" s="1429"/>
      <c r="X12033" s="1429"/>
      <c r="Y12033" s="1429"/>
      <c r="Z12033" s="1429"/>
      <c r="AA12033" s="1429"/>
      <c r="AB12033" s="1429"/>
      <c r="AC12033" s="1507">
        <f t="shared" si="4637"/>
        <v>50</v>
      </c>
      <c r="AD12033" s="1508">
        <f t="shared" si="4638"/>
        <v>0</v>
      </c>
      <c r="AE12033" s="14" t="s">
        <v>334</v>
      </c>
      <c r="AF12033" s="14">
        <f t="shared" si="4639"/>
        <v>0</v>
      </c>
      <c r="AG12033" s="14" t="e">
        <f t="shared" si="4640"/>
        <v>#DIV/0!</v>
      </c>
      <c r="AH12033" s="14" t="s">
        <v>334</v>
      </c>
      <c r="AI12033" s="14" t="s">
        <v>334</v>
      </c>
      <c r="AJ12033" s="1163"/>
    </row>
    <row r="12034" spans="1:37" ht="15.75">
      <c r="A12034" s="1433">
        <v>102</v>
      </c>
      <c r="B12034" s="655" t="s">
        <v>10286</v>
      </c>
      <c r="C12034" s="3833" t="s">
        <v>1370</v>
      </c>
      <c r="D12034" s="3880">
        <v>0</v>
      </c>
      <c r="E12034" s="1429">
        <v>0</v>
      </c>
      <c r="F12034" s="1429">
        <f t="shared" si="4641"/>
        <v>0</v>
      </c>
      <c r="G12034" s="1429">
        <v>2</v>
      </c>
      <c r="H12034" s="1429">
        <f t="shared" si="4636"/>
        <v>0</v>
      </c>
      <c r="I12034" s="3824">
        <v>45002</v>
      </c>
      <c r="J12034" s="1075" t="s">
        <v>2040</v>
      </c>
      <c r="K12034" s="1084"/>
      <c r="L12034" s="1073"/>
      <c r="M12034" s="1074"/>
      <c r="N12034" s="1429"/>
      <c r="O12034" s="1429"/>
      <c r="P12034" s="1429"/>
      <c r="Q12034" s="1429"/>
      <c r="R12034" s="1429"/>
      <c r="S12034" s="1429"/>
      <c r="T12034" s="1429"/>
      <c r="U12034" s="1429"/>
      <c r="V12034" s="1429"/>
      <c r="W12034" s="1429"/>
      <c r="X12034" s="1429"/>
      <c r="Y12034" s="1429"/>
      <c r="Z12034" s="1429"/>
      <c r="AA12034" s="1429"/>
      <c r="AB12034" s="1429"/>
      <c r="AC12034" s="1507">
        <f t="shared" si="4637"/>
        <v>2</v>
      </c>
      <c r="AD12034" s="1508">
        <f t="shared" si="4638"/>
        <v>0</v>
      </c>
      <c r="AE12034" s="14" t="s">
        <v>334</v>
      </c>
      <c r="AF12034" s="14">
        <f t="shared" si="4639"/>
        <v>0</v>
      </c>
      <c r="AG12034" s="14" t="e">
        <f t="shared" si="4640"/>
        <v>#DIV/0!</v>
      </c>
      <c r="AH12034" s="14" t="s">
        <v>334</v>
      </c>
      <c r="AI12034" s="14" t="s">
        <v>334</v>
      </c>
      <c r="AJ12034" s="1163"/>
    </row>
    <row r="12035" spans="1:37" ht="15.75">
      <c r="A12035" s="1433">
        <v>103</v>
      </c>
      <c r="B12035" s="655" t="s">
        <v>10287</v>
      </c>
      <c r="C12035" s="1429" t="s">
        <v>66</v>
      </c>
      <c r="D12035" s="3880">
        <v>0</v>
      </c>
      <c r="E12035" s="1429">
        <v>0</v>
      </c>
      <c r="F12035" s="1429">
        <f t="shared" si="4641"/>
        <v>0</v>
      </c>
      <c r="G12035" s="1429">
        <v>2000</v>
      </c>
      <c r="H12035" s="1429">
        <f t="shared" si="4636"/>
        <v>0</v>
      </c>
      <c r="I12035" s="3824">
        <v>45002</v>
      </c>
      <c r="J12035" s="1075" t="s">
        <v>2040</v>
      </c>
      <c r="K12035" s="1084"/>
      <c r="L12035" s="1073"/>
      <c r="M12035" s="1074"/>
      <c r="N12035" s="1429"/>
      <c r="O12035" s="1429"/>
      <c r="P12035" s="1429"/>
      <c r="Q12035" s="1429"/>
      <c r="R12035" s="1429"/>
      <c r="S12035" s="1429"/>
      <c r="T12035" s="1429"/>
      <c r="U12035" s="1429"/>
      <c r="V12035" s="1429"/>
      <c r="W12035" s="1429"/>
      <c r="X12035" s="1429"/>
      <c r="Y12035" s="1429"/>
      <c r="Z12035" s="1429"/>
      <c r="AA12035" s="1429"/>
      <c r="AB12035" s="1429"/>
      <c r="AC12035" s="1507">
        <f t="shared" si="4637"/>
        <v>2000</v>
      </c>
      <c r="AD12035" s="1508">
        <f t="shared" si="4638"/>
        <v>0</v>
      </c>
      <c r="AE12035" s="14" t="s">
        <v>334</v>
      </c>
      <c r="AF12035" s="14">
        <f t="shared" si="4639"/>
        <v>0</v>
      </c>
      <c r="AG12035" s="14" t="e">
        <f t="shared" si="4640"/>
        <v>#DIV/0!</v>
      </c>
      <c r="AH12035" s="14" t="s">
        <v>334</v>
      </c>
      <c r="AI12035" s="14" t="s">
        <v>334</v>
      </c>
      <c r="AJ12035" s="1163"/>
    </row>
    <row r="12036" spans="1:37" ht="15.75">
      <c r="A12036" s="1433">
        <v>104</v>
      </c>
      <c r="B12036" s="655" t="s">
        <v>9605</v>
      </c>
      <c r="C12036" s="3833" t="s">
        <v>66</v>
      </c>
      <c r="D12036" s="3880">
        <v>0</v>
      </c>
      <c r="E12036" s="1429">
        <v>0</v>
      </c>
      <c r="F12036" s="1429">
        <f t="shared" si="4641"/>
        <v>0</v>
      </c>
      <c r="G12036" s="1429">
        <v>2</v>
      </c>
      <c r="H12036" s="1429">
        <f t="shared" si="4636"/>
        <v>0</v>
      </c>
      <c r="I12036" s="3824">
        <v>45002</v>
      </c>
      <c r="J12036" s="1075" t="s">
        <v>2040</v>
      </c>
      <c r="K12036" s="1084"/>
      <c r="L12036" s="1073"/>
      <c r="M12036" s="1074"/>
      <c r="N12036" s="1429"/>
      <c r="O12036" s="1429"/>
      <c r="P12036" s="1429"/>
      <c r="Q12036" s="1429"/>
      <c r="R12036" s="1429"/>
      <c r="S12036" s="1429"/>
      <c r="T12036" s="1429"/>
      <c r="U12036" s="1429"/>
      <c r="V12036" s="1429"/>
      <c r="W12036" s="1429"/>
      <c r="X12036" s="1429"/>
      <c r="Y12036" s="1429"/>
      <c r="Z12036" s="1429"/>
      <c r="AA12036" s="1429"/>
      <c r="AB12036" s="1429"/>
      <c r="AC12036" s="1507">
        <f t="shared" si="4637"/>
        <v>2</v>
      </c>
      <c r="AD12036" s="1508">
        <f t="shared" si="4638"/>
        <v>0</v>
      </c>
      <c r="AE12036" s="14" t="s">
        <v>334</v>
      </c>
      <c r="AF12036" s="14">
        <f t="shared" si="4639"/>
        <v>0</v>
      </c>
      <c r="AG12036" s="14" t="e">
        <f t="shared" si="4640"/>
        <v>#DIV/0!</v>
      </c>
      <c r="AH12036" s="14" t="s">
        <v>334</v>
      </c>
      <c r="AI12036" s="14" t="s">
        <v>334</v>
      </c>
      <c r="AJ12036" s="1163"/>
    </row>
    <row r="12037" spans="1:37" ht="15.75">
      <c r="A12037" s="4116" t="s">
        <v>19</v>
      </c>
      <c r="B12037" s="4116"/>
      <c r="C12037" s="4116"/>
      <c r="D12037" s="4116"/>
      <c r="E12037" s="4116"/>
      <c r="F12037" s="4116"/>
      <c r="G12037" s="4116"/>
      <c r="H12037" s="4116"/>
      <c r="I12037" s="4116"/>
      <c r="J12037" s="4116"/>
      <c r="K12037" s="4116"/>
      <c r="L12037" s="4116"/>
      <c r="M12037" s="4116"/>
      <c r="N12037" s="4116"/>
      <c r="O12037" s="4116"/>
      <c r="P12037" s="4116"/>
      <c r="Q12037" s="4116"/>
      <c r="R12037" s="4116"/>
      <c r="S12037" s="4116"/>
      <c r="T12037" s="4116"/>
      <c r="U12037" s="4116"/>
      <c r="V12037" s="4116"/>
      <c r="W12037" s="4116"/>
      <c r="X12037" s="4116"/>
      <c r="Y12037" s="4116"/>
      <c r="Z12037" s="4116"/>
      <c r="AA12037" s="4116"/>
      <c r="AB12037" s="4116"/>
      <c r="AC12037" s="4116"/>
      <c r="AD12037" s="4116"/>
      <c r="AE12037" s="4116"/>
      <c r="AF12037" s="4116"/>
      <c r="AG12037" s="4116"/>
      <c r="AH12037" s="4116"/>
      <c r="AI12037" s="4117"/>
      <c r="AJ12037" s="3882"/>
    </row>
    <row r="12038" spans="1:37" ht="15.75">
      <c r="A12038" s="4120" t="s">
        <v>2129</v>
      </c>
      <c r="B12038" s="4120"/>
      <c r="C12038" s="4120"/>
      <c r="D12038" s="4120"/>
      <c r="E12038" s="4120"/>
      <c r="F12038" s="4120"/>
      <c r="G12038" s="4120"/>
      <c r="H12038" s="4120"/>
      <c r="I12038" s="4120"/>
      <c r="J12038" s="4120"/>
      <c r="K12038" s="4120"/>
      <c r="L12038" s="4120"/>
      <c r="M12038" s="4120"/>
      <c r="N12038" s="4120"/>
      <c r="O12038" s="4120"/>
      <c r="P12038" s="4120"/>
      <c r="Q12038" s="4120"/>
      <c r="R12038" s="4120"/>
      <c r="S12038" s="4120"/>
      <c r="T12038" s="4120"/>
      <c r="U12038" s="4120"/>
      <c r="V12038" s="4120"/>
      <c r="W12038" s="4120"/>
      <c r="X12038" s="4120"/>
      <c r="Y12038" s="4120"/>
      <c r="Z12038" s="4120"/>
      <c r="AA12038" s="4120"/>
      <c r="AB12038" s="4120"/>
      <c r="AC12038" s="4120"/>
      <c r="AD12038" s="4120"/>
      <c r="AE12038" s="4120"/>
      <c r="AF12038" s="4120"/>
      <c r="AG12038" s="4120"/>
      <c r="AH12038" s="4120"/>
      <c r="AI12038" s="4121"/>
      <c r="AJ12038" s="3883"/>
      <c r="AK12038" s="1737"/>
    </row>
    <row r="12039" spans="1:37" ht="15.75">
      <c r="A12039" s="1792">
        <v>1</v>
      </c>
      <c r="B12039" s="3884" t="s">
        <v>2130</v>
      </c>
      <c r="C12039" s="3883" t="s">
        <v>143</v>
      </c>
      <c r="D12039" s="3883">
        <v>613.49</v>
      </c>
      <c r="E12039" s="36">
        <v>281</v>
      </c>
      <c r="F12039" s="3883">
        <f>D12039*E12039</f>
        <v>172390.69</v>
      </c>
      <c r="G12039" s="3883"/>
      <c r="H12039" s="3883"/>
      <c r="I12039" s="3885">
        <v>44207</v>
      </c>
      <c r="J12039" s="3885">
        <v>45017</v>
      </c>
      <c r="K12039" s="3885"/>
      <c r="L12039" s="3883">
        <v>8</v>
      </c>
      <c r="M12039" s="3885">
        <v>44202</v>
      </c>
      <c r="N12039" s="3883">
        <v>180</v>
      </c>
      <c r="O12039" s="3883">
        <v>19</v>
      </c>
      <c r="P12039" s="3883">
        <v>2</v>
      </c>
      <c r="Q12039" s="3883"/>
      <c r="R12039" s="3883"/>
      <c r="S12039" s="3883"/>
      <c r="T12039" s="3883"/>
      <c r="U12039" s="3883"/>
      <c r="V12039" s="3883"/>
      <c r="W12039" s="3883"/>
      <c r="X12039" s="3883"/>
      <c r="Y12039" s="3883"/>
      <c r="Z12039" s="3883"/>
      <c r="AA12039" s="3883"/>
      <c r="AB12039" s="3886"/>
      <c r="AC12039" s="1507">
        <f>E12039+G12039-N12039-O12039-AA12039-P12039-Q12039-R12039-S12039-T12039-U12039-V12039-W12039-X12039-Y12039</f>
        <v>80</v>
      </c>
      <c r="AD12039" s="1508">
        <f>D12039*AC12039</f>
        <v>49079.199999999997</v>
      </c>
      <c r="AE12039" s="14">
        <f>(J12039-"01.04.2023")/30</f>
        <v>0</v>
      </c>
      <c r="AF12039" s="14">
        <f>(N12039+O12039+P12039+Q12039+R12039+S12039+T12039+U12039+V12039+W12039+X12039+Y12039)/3</f>
        <v>67</v>
      </c>
      <c r="AG12039" s="14">
        <f>AC12039/AF12039</f>
        <v>1.1940298507462686</v>
      </c>
      <c r="AH12039" s="14">
        <f>AG12039-AE12039</f>
        <v>1.1940298507462686</v>
      </c>
      <c r="AI12039" s="14">
        <f>AC12039-(AE12039*AF12039)</f>
        <v>80</v>
      </c>
      <c r="AJ12039" s="3883"/>
    </row>
    <row r="12040" spans="1:37" ht="15.75">
      <c r="A12040" s="4116" t="s">
        <v>20</v>
      </c>
      <c r="B12040" s="4116"/>
      <c r="C12040" s="4116"/>
      <c r="D12040" s="4116"/>
      <c r="E12040" s="4116"/>
      <c r="F12040" s="4125"/>
      <c r="G12040" s="4116"/>
      <c r="H12040" s="4116"/>
      <c r="I12040" s="4116"/>
      <c r="J12040" s="4116"/>
      <c r="K12040" s="4116"/>
      <c r="L12040" s="4116"/>
      <c r="M12040" s="4116"/>
      <c r="N12040" s="4116"/>
      <c r="O12040" s="4116"/>
      <c r="P12040" s="4116"/>
      <c r="Q12040" s="4116"/>
      <c r="R12040" s="4116"/>
      <c r="S12040" s="4116"/>
      <c r="T12040" s="4116"/>
      <c r="U12040" s="4116"/>
      <c r="V12040" s="4116"/>
      <c r="W12040" s="4116"/>
      <c r="X12040" s="4116"/>
      <c r="Y12040" s="4116"/>
      <c r="Z12040" s="4116"/>
      <c r="AA12040" s="4116"/>
      <c r="AB12040" s="4116"/>
      <c r="AC12040" s="4116"/>
      <c r="AD12040" s="4116"/>
      <c r="AE12040" s="4116"/>
      <c r="AF12040" s="4116"/>
      <c r="AG12040" s="4116"/>
      <c r="AH12040" s="4116"/>
      <c r="AI12040" s="4117"/>
      <c r="AJ12040" s="3882"/>
    </row>
    <row r="12041" spans="1:37" ht="15.75">
      <c r="A12041" s="4120" t="s">
        <v>5239</v>
      </c>
      <c r="B12041" s="4126"/>
      <c r="C12041" s="4120"/>
      <c r="D12041" s="4120"/>
      <c r="E12041" s="4120"/>
      <c r="F12041" s="4126"/>
      <c r="G12041" s="4120"/>
      <c r="H12041" s="4120"/>
      <c r="I12041" s="4120"/>
      <c r="J12041" s="4120"/>
      <c r="K12041" s="4120"/>
      <c r="L12041" s="4120"/>
      <c r="M12041" s="4120"/>
      <c r="N12041" s="4120"/>
      <c r="O12041" s="4120"/>
      <c r="P12041" s="4120"/>
      <c r="Q12041" s="4120"/>
      <c r="R12041" s="4120"/>
      <c r="S12041" s="4120"/>
      <c r="T12041" s="4120"/>
      <c r="U12041" s="4120"/>
      <c r="V12041" s="4120"/>
      <c r="W12041" s="4120"/>
      <c r="X12041" s="4120"/>
      <c r="Y12041" s="4120"/>
      <c r="Z12041" s="4120"/>
      <c r="AA12041" s="4120"/>
      <c r="AB12041" s="4120"/>
      <c r="AC12041" s="4120"/>
      <c r="AD12041" s="4126"/>
      <c r="AE12041" s="4120"/>
      <c r="AF12041" s="4120"/>
      <c r="AG12041" s="4120"/>
      <c r="AH12041" s="4120"/>
      <c r="AI12041" s="4121"/>
      <c r="AJ12041" s="3883"/>
    </row>
    <row r="12042" spans="1:37" ht="15.75" customHeight="1">
      <c r="A12042" s="1792">
        <v>1</v>
      </c>
      <c r="B12042" s="3887" t="s">
        <v>2131</v>
      </c>
      <c r="C12042" s="3883" t="s">
        <v>215</v>
      </c>
      <c r="D12042" s="3886">
        <v>2.85</v>
      </c>
      <c r="E12042" s="1793">
        <v>240</v>
      </c>
      <c r="F12042" s="1794">
        <f t="shared" ref="F12042:F12047" si="4642">D12042*E12042</f>
        <v>684</v>
      </c>
      <c r="G12042" s="3883"/>
      <c r="H12042" s="3886">
        <f t="shared" ref="H12042:H12047" si="4643">D12042*G12042</f>
        <v>0</v>
      </c>
      <c r="I12042" s="3885">
        <v>44634</v>
      </c>
      <c r="J12042" s="3885">
        <v>45443</v>
      </c>
      <c r="K12042" s="3885"/>
      <c r="L12042" s="3883">
        <v>344</v>
      </c>
      <c r="M12042" s="3885">
        <v>44699</v>
      </c>
      <c r="N12042" s="3883"/>
      <c r="O12042" s="3883"/>
      <c r="P12042" s="3883"/>
      <c r="Q12042" s="3883"/>
      <c r="R12042" s="3883"/>
      <c r="S12042" s="3883"/>
      <c r="T12042" s="3883"/>
      <c r="U12042" s="3883"/>
      <c r="V12042" s="3883"/>
      <c r="W12042" s="3883"/>
      <c r="X12042" s="3883"/>
      <c r="Y12042" s="3883"/>
      <c r="Z12042" s="3887"/>
      <c r="AA12042" s="3883"/>
      <c r="AB12042" s="3886"/>
      <c r="AC12042" s="1507">
        <f t="shared" ref="AC12042:AC12047" si="4644">E12042+G12042-N12042-O12042-AA12042-P12042-Q12042-R12042-S12042-T12042-U12042-V12042-W12042-X12042-Y12042</f>
        <v>240</v>
      </c>
      <c r="AD12042" s="1508">
        <f t="shared" ref="AD12042:AD12047" si="4645">D12042*AC12042</f>
        <v>684</v>
      </c>
      <c r="AE12042" s="14">
        <f t="shared" ref="AE12042:AE12047" si="4646">(J12042-"01.04.2023")/30</f>
        <v>14.2</v>
      </c>
      <c r="AF12042" s="14">
        <f t="shared" ref="AF12042:AF12047" si="4647">(N12042+O12042+P12042+Q12042+R12042+S12042+T12042+U12042+V12042+W12042+X12042+Y12042)/3</f>
        <v>0</v>
      </c>
      <c r="AG12042" s="14" t="e">
        <f t="shared" ref="AG12042:AG12047" si="4648">AC12042/AF12042</f>
        <v>#DIV/0!</v>
      </c>
      <c r="AH12042" s="14" t="e">
        <f t="shared" ref="AH12042:AH12047" si="4649">AG12042-AE12042</f>
        <v>#DIV/0!</v>
      </c>
      <c r="AI12042" s="14">
        <f t="shared" ref="AI12042:AI12047" si="4650">AC12042-(AE12042*AF12042)</f>
        <v>240</v>
      </c>
      <c r="AJ12042" s="3883"/>
    </row>
    <row r="12043" spans="1:37" ht="15.75">
      <c r="A12043" s="1792">
        <v>2</v>
      </c>
      <c r="B12043" s="3887" t="s">
        <v>2866</v>
      </c>
      <c r="C12043" s="3883" t="s">
        <v>143</v>
      </c>
      <c r="D12043" s="3886">
        <v>107.67</v>
      </c>
      <c r="E12043" s="3888">
        <v>11</v>
      </c>
      <c r="F12043" s="1794">
        <f t="shared" si="4642"/>
        <v>1184.3700000000001</v>
      </c>
      <c r="G12043" s="3883"/>
      <c r="H12043" s="3886">
        <f t="shared" si="4643"/>
        <v>0</v>
      </c>
      <c r="I12043" s="3885">
        <v>44704</v>
      </c>
      <c r="J12043" s="3885">
        <v>45230</v>
      </c>
      <c r="K12043" s="3885"/>
      <c r="L12043" s="3883">
        <v>341</v>
      </c>
      <c r="M12043" s="3885">
        <v>44699</v>
      </c>
      <c r="N12043" s="3883"/>
      <c r="O12043" s="3883"/>
      <c r="P12043" s="3883">
        <v>2</v>
      </c>
      <c r="Q12043" s="3883"/>
      <c r="R12043" s="3883"/>
      <c r="S12043" s="3883"/>
      <c r="T12043" s="3883"/>
      <c r="U12043" s="3883"/>
      <c r="V12043" s="3883"/>
      <c r="W12043" s="3883"/>
      <c r="X12043" s="3883"/>
      <c r="Y12043" s="3883"/>
      <c r="Z12043" s="3887"/>
      <c r="AA12043" s="3883"/>
      <c r="AB12043" s="3886"/>
      <c r="AC12043" s="1507">
        <f t="shared" si="4644"/>
        <v>9</v>
      </c>
      <c r="AD12043" s="1508">
        <f t="shared" si="4645"/>
        <v>969.03</v>
      </c>
      <c r="AE12043" s="14">
        <f t="shared" si="4646"/>
        <v>7.1</v>
      </c>
      <c r="AF12043" s="14">
        <f t="shared" si="4647"/>
        <v>0.66666666666666663</v>
      </c>
      <c r="AG12043" s="14">
        <f t="shared" si="4648"/>
        <v>13.5</v>
      </c>
      <c r="AH12043" s="14">
        <f t="shared" si="4649"/>
        <v>6.4</v>
      </c>
      <c r="AI12043" s="14">
        <f t="shared" si="4650"/>
        <v>4.2666666666666675</v>
      </c>
      <c r="AJ12043" s="3883"/>
    </row>
    <row r="12044" spans="1:37" ht="15.75">
      <c r="A12044" s="1792">
        <v>3</v>
      </c>
      <c r="B12044" s="3889" t="s">
        <v>5857</v>
      </c>
      <c r="C12044" s="3883" t="s">
        <v>215</v>
      </c>
      <c r="D12044" s="3886">
        <v>39.619999999999997</v>
      </c>
      <c r="E12044" s="1793">
        <v>146</v>
      </c>
      <c r="F12044" s="1794">
        <f t="shared" si="4642"/>
        <v>5784.5199999999995</v>
      </c>
      <c r="G12044" s="3883"/>
      <c r="H12044" s="3890">
        <f t="shared" si="4643"/>
        <v>0</v>
      </c>
      <c r="I12044" s="3885">
        <v>44852</v>
      </c>
      <c r="J12044" s="3885">
        <v>45443</v>
      </c>
      <c r="K12044" s="3885"/>
      <c r="L12044" s="3883">
        <v>878</v>
      </c>
      <c r="M12044" s="3885">
        <v>44848</v>
      </c>
      <c r="N12044" s="3883"/>
      <c r="O12044" s="3883">
        <v>65</v>
      </c>
      <c r="P12044" s="3883">
        <v>38</v>
      </c>
      <c r="Q12044" s="3883"/>
      <c r="R12044" s="3883"/>
      <c r="S12044" s="3883"/>
      <c r="T12044" s="3883"/>
      <c r="U12044" s="3883"/>
      <c r="V12044" s="3883"/>
      <c r="W12044" s="3883"/>
      <c r="X12044" s="3883"/>
      <c r="Y12044" s="3883"/>
      <c r="Z12044" s="3887"/>
      <c r="AA12044" s="3883"/>
      <c r="AB12044" s="3886"/>
      <c r="AC12044" s="1507">
        <f t="shared" si="4644"/>
        <v>43</v>
      </c>
      <c r="AD12044" s="1508">
        <f t="shared" si="4645"/>
        <v>1703.6599999999999</v>
      </c>
      <c r="AE12044" s="14">
        <f t="shared" si="4646"/>
        <v>14.2</v>
      </c>
      <c r="AF12044" s="14">
        <f t="shared" si="4647"/>
        <v>34.333333333333336</v>
      </c>
      <c r="AG12044" s="14">
        <f t="shared" si="4648"/>
        <v>1.2524271844660193</v>
      </c>
      <c r="AH12044" s="14">
        <f t="shared" si="4649"/>
        <v>-12.947572815533981</v>
      </c>
      <c r="AI12044" s="14">
        <f t="shared" si="4650"/>
        <v>-444.53333333333336</v>
      </c>
      <c r="AJ12044" s="3883"/>
    </row>
    <row r="12045" spans="1:37" ht="15.75">
      <c r="A12045" s="1792">
        <v>4</v>
      </c>
      <c r="B12045" s="3889" t="s">
        <v>2132</v>
      </c>
      <c r="C12045" s="3891" t="s">
        <v>215</v>
      </c>
      <c r="D12045" s="3890">
        <v>6.03</v>
      </c>
      <c r="E12045" s="3891">
        <v>2761</v>
      </c>
      <c r="F12045" s="1794">
        <f t="shared" si="4642"/>
        <v>16648.830000000002</v>
      </c>
      <c r="G12045" s="3891"/>
      <c r="H12045" s="3890">
        <f t="shared" si="4643"/>
        <v>0</v>
      </c>
      <c r="I12045" s="3885">
        <v>44634</v>
      </c>
      <c r="J12045" s="3885">
        <v>45565</v>
      </c>
      <c r="K12045" s="3885"/>
      <c r="L12045" s="3883">
        <v>150</v>
      </c>
      <c r="M12045" s="3885">
        <v>44635</v>
      </c>
      <c r="N12045" s="3883">
        <v>236</v>
      </c>
      <c r="O12045" s="3883">
        <v>1891</v>
      </c>
      <c r="P12045" s="3883">
        <v>79</v>
      </c>
      <c r="Q12045" s="3883"/>
      <c r="R12045" s="3883"/>
      <c r="S12045" s="3883"/>
      <c r="T12045" s="3883"/>
      <c r="U12045" s="3883"/>
      <c r="V12045" s="3883"/>
      <c r="W12045" s="3883"/>
      <c r="X12045" s="3883"/>
      <c r="Y12045" s="3883"/>
      <c r="Z12045" s="3887"/>
      <c r="AA12045" s="3883"/>
      <c r="AB12045" s="3886"/>
      <c r="AC12045" s="1507">
        <f t="shared" si="4644"/>
        <v>555</v>
      </c>
      <c r="AD12045" s="1508">
        <f t="shared" si="4645"/>
        <v>3346.65</v>
      </c>
      <c r="AE12045" s="14">
        <f t="shared" si="4646"/>
        <v>18.266666666666666</v>
      </c>
      <c r="AF12045" s="14">
        <f t="shared" si="4647"/>
        <v>735.33333333333337</v>
      </c>
      <c r="AG12045" s="14">
        <f t="shared" si="4648"/>
        <v>0.75475974614687213</v>
      </c>
      <c r="AH12045" s="14">
        <f t="shared" si="4649"/>
        <v>-17.511906920519795</v>
      </c>
      <c r="AI12045" s="14">
        <f t="shared" si="4650"/>
        <v>-12877.088888888889</v>
      </c>
      <c r="AJ12045" s="3883"/>
    </row>
    <row r="12046" spans="1:37" ht="15.75">
      <c r="A12046" s="3892">
        <v>5</v>
      </c>
      <c r="B12046" s="3889" t="s">
        <v>5858</v>
      </c>
      <c r="C12046" s="3883" t="s">
        <v>309</v>
      </c>
      <c r="D12046" s="3886">
        <v>54.55</v>
      </c>
      <c r="E12046" s="3883">
        <v>1020</v>
      </c>
      <c r="F12046" s="1794">
        <f t="shared" si="4642"/>
        <v>55641</v>
      </c>
      <c r="G12046" s="3883"/>
      <c r="H12046" s="3890">
        <f t="shared" si="4643"/>
        <v>0</v>
      </c>
      <c r="I12046" s="3893">
        <v>44862</v>
      </c>
      <c r="J12046" s="3885">
        <v>45382</v>
      </c>
      <c r="K12046" s="3885"/>
      <c r="L12046" s="3883">
        <v>775</v>
      </c>
      <c r="M12046" s="3885">
        <v>44820</v>
      </c>
      <c r="N12046" s="3883">
        <v>120</v>
      </c>
      <c r="O12046" s="3883"/>
      <c r="P12046" s="3883">
        <v>90</v>
      </c>
      <c r="Q12046" s="3883"/>
      <c r="R12046" s="3883"/>
      <c r="S12046" s="3883"/>
      <c r="T12046" s="3883"/>
      <c r="U12046" s="3883"/>
      <c r="V12046" s="3883"/>
      <c r="W12046" s="3883"/>
      <c r="X12046" s="3883"/>
      <c r="Y12046" s="3883"/>
      <c r="Z12046" s="3887"/>
      <c r="AA12046" s="3883"/>
      <c r="AB12046" s="3886"/>
      <c r="AC12046" s="1507">
        <f t="shared" si="4644"/>
        <v>810</v>
      </c>
      <c r="AD12046" s="1508">
        <f t="shared" si="4645"/>
        <v>44185.5</v>
      </c>
      <c r="AE12046" s="14">
        <f t="shared" si="4646"/>
        <v>12.166666666666666</v>
      </c>
      <c r="AF12046" s="14">
        <f t="shared" si="4647"/>
        <v>70</v>
      </c>
      <c r="AG12046" s="14">
        <f t="shared" si="4648"/>
        <v>11.571428571428571</v>
      </c>
      <c r="AH12046" s="14">
        <f t="shared" si="4649"/>
        <v>-0.5952380952380949</v>
      </c>
      <c r="AI12046" s="14">
        <f t="shared" si="4650"/>
        <v>-41.666666666666629</v>
      </c>
      <c r="AJ12046" s="3883"/>
    </row>
    <row r="12047" spans="1:37" ht="15.75">
      <c r="A12047" s="3892">
        <v>6</v>
      </c>
      <c r="B12047" s="3889" t="s">
        <v>5859</v>
      </c>
      <c r="C12047" s="3883" t="s">
        <v>309</v>
      </c>
      <c r="D12047" s="3886">
        <v>37.32</v>
      </c>
      <c r="E12047" s="3883">
        <v>900</v>
      </c>
      <c r="F12047" s="3890">
        <f t="shared" si="4642"/>
        <v>33588</v>
      </c>
      <c r="G12047" s="3883"/>
      <c r="H12047" s="3890">
        <f t="shared" si="4643"/>
        <v>0</v>
      </c>
      <c r="I12047" s="3893">
        <v>44862</v>
      </c>
      <c r="J12047" s="3885">
        <v>45382</v>
      </c>
      <c r="K12047" s="3885"/>
      <c r="L12047" s="3883">
        <v>775</v>
      </c>
      <c r="M12047" s="3885">
        <v>44820</v>
      </c>
      <c r="N12047" s="3883">
        <v>210</v>
      </c>
      <c r="O12047" s="3883">
        <v>330</v>
      </c>
      <c r="P12047" s="3883">
        <v>120</v>
      </c>
      <c r="Q12047" s="3883"/>
      <c r="R12047" s="3883"/>
      <c r="S12047" s="3883"/>
      <c r="T12047" s="3883"/>
      <c r="U12047" s="3883"/>
      <c r="V12047" s="3883"/>
      <c r="W12047" s="3883"/>
      <c r="X12047" s="3883"/>
      <c r="Y12047" s="3883"/>
      <c r="Z12047" s="3887"/>
      <c r="AA12047" s="3883"/>
      <c r="AB12047" s="3886"/>
      <c r="AC12047" s="1507">
        <f t="shared" si="4644"/>
        <v>240</v>
      </c>
      <c r="AD12047" s="1508">
        <f t="shared" si="4645"/>
        <v>8956.7999999999993</v>
      </c>
      <c r="AE12047" s="14">
        <f t="shared" si="4646"/>
        <v>12.166666666666666</v>
      </c>
      <c r="AF12047" s="14">
        <f t="shared" si="4647"/>
        <v>220</v>
      </c>
      <c r="AG12047" s="14">
        <f t="shared" si="4648"/>
        <v>1.0909090909090908</v>
      </c>
      <c r="AH12047" s="14">
        <f t="shared" si="4649"/>
        <v>-11.075757575757574</v>
      </c>
      <c r="AI12047" s="14">
        <f t="shared" si="4650"/>
        <v>-2436.6666666666665</v>
      </c>
      <c r="AJ12047" s="3883"/>
    </row>
    <row r="12048" spans="1:37" ht="15.75">
      <c r="A12048" s="1792" t="s">
        <v>5240</v>
      </c>
      <c r="B12048" s="478"/>
      <c r="C12048" s="3883"/>
      <c r="D12048" s="3886"/>
      <c r="E12048" s="3883"/>
      <c r="F12048" s="3894"/>
      <c r="G12048" s="3883"/>
      <c r="H12048" s="3895"/>
      <c r="I12048" s="3883"/>
      <c r="J12048" s="3883"/>
      <c r="K12048" s="3883"/>
      <c r="L12048" s="3883"/>
      <c r="M12048" s="3885"/>
      <c r="N12048" s="3883"/>
      <c r="O12048" s="3883"/>
      <c r="P12048" s="3883"/>
      <c r="Q12048" s="3883"/>
      <c r="R12048" s="3883"/>
      <c r="S12048" s="3883"/>
      <c r="T12048" s="3883"/>
      <c r="U12048" s="3883"/>
      <c r="V12048" s="3883"/>
      <c r="W12048" s="3883"/>
      <c r="X12048" s="3883"/>
      <c r="Y12048" s="3883"/>
      <c r="Z12048" s="3887"/>
      <c r="AA12048" s="3883"/>
      <c r="AB12048" s="3886"/>
      <c r="AC12048" s="1507"/>
      <c r="AD12048" s="1508"/>
      <c r="AE12048" s="14"/>
      <c r="AF12048" s="14"/>
      <c r="AG12048" s="14"/>
      <c r="AH12048" s="14"/>
      <c r="AI12048" s="14"/>
      <c r="AJ12048" s="3883"/>
    </row>
    <row r="12049" spans="1:36" ht="15.75">
      <c r="A12049" s="1792" t="s">
        <v>5241</v>
      </c>
      <c r="B12049" s="478"/>
      <c r="C12049" s="3883"/>
      <c r="D12049" s="3886"/>
      <c r="E12049" s="3883"/>
      <c r="F12049" s="3894"/>
      <c r="G12049" s="3883"/>
      <c r="H12049" s="3895"/>
      <c r="I12049" s="3883"/>
      <c r="J12049" s="3883"/>
      <c r="K12049" s="3883"/>
      <c r="L12049" s="3883"/>
      <c r="M12049" s="3885"/>
      <c r="N12049" s="3883"/>
      <c r="O12049" s="3883"/>
      <c r="P12049" s="3883"/>
      <c r="Q12049" s="3883"/>
      <c r="R12049" s="3883"/>
      <c r="S12049" s="3883"/>
      <c r="T12049" s="3883"/>
      <c r="U12049" s="3883"/>
      <c r="V12049" s="3883"/>
      <c r="W12049" s="3883"/>
      <c r="X12049" s="3883"/>
      <c r="Y12049" s="3883"/>
      <c r="Z12049" s="3887"/>
      <c r="AA12049" s="3883"/>
      <c r="AB12049" s="3886"/>
      <c r="AC12049" s="1507"/>
      <c r="AD12049" s="1508"/>
      <c r="AE12049" s="14"/>
      <c r="AF12049" s="14"/>
      <c r="AG12049" s="14"/>
      <c r="AH12049" s="14"/>
      <c r="AI12049" s="14"/>
      <c r="AJ12049" s="3883"/>
    </row>
    <row r="12050" spans="1:36" ht="15.75">
      <c r="A12050" s="1792">
        <v>1</v>
      </c>
      <c r="B12050" s="3889" t="s">
        <v>5861</v>
      </c>
      <c r="C12050" s="3883" t="s">
        <v>309</v>
      </c>
      <c r="D12050" s="3886">
        <v>43.09</v>
      </c>
      <c r="E12050" s="3883">
        <v>420</v>
      </c>
      <c r="F12050" s="3886">
        <f>D12050*E12050</f>
        <v>18097.800000000003</v>
      </c>
      <c r="G12050" s="3883"/>
      <c r="H12050" s="3886">
        <f>D12050*G12050</f>
        <v>0</v>
      </c>
      <c r="I12050" s="3885">
        <v>44512</v>
      </c>
      <c r="J12050" s="3885">
        <v>45107</v>
      </c>
      <c r="K12050" s="3885"/>
      <c r="L12050" s="3883">
        <v>1492</v>
      </c>
      <c r="M12050" s="3885">
        <v>44517</v>
      </c>
      <c r="N12050" s="3883">
        <v>150</v>
      </c>
      <c r="O12050" s="3883"/>
      <c r="P12050" s="3883">
        <v>210</v>
      </c>
      <c r="Q12050" s="3883"/>
      <c r="R12050" s="3883"/>
      <c r="S12050" s="3883"/>
      <c r="T12050" s="3883"/>
      <c r="U12050" s="3883"/>
      <c r="V12050" s="3883"/>
      <c r="W12050" s="3883"/>
      <c r="X12050" s="3883"/>
      <c r="Y12050" s="3883"/>
      <c r="Z12050" s="3887"/>
      <c r="AA12050" s="3883"/>
      <c r="AB12050" s="3886"/>
      <c r="AC12050" s="1507">
        <f>E12050+G12050-N12050-O12050-AA12050-P12050-Q12050-R12050-S12050-T12050-U12050-V12050-W12050-X12050-Y12050</f>
        <v>60</v>
      </c>
      <c r="AD12050" s="1508">
        <f>D12050*AC12050</f>
        <v>2585.4</v>
      </c>
      <c r="AE12050" s="14">
        <f>(J12050-"01.04.2023")/30</f>
        <v>3</v>
      </c>
      <c r="AF12050" s="14">
        <f>(N12050+O12050+P12050+Q12050+R12050+S12050+T12050+U12050+V12050+W12050+X12050+Y12050)/3</f>
        <v>120</v>
      </c>
      <c r="AG12050" s="14">
        <f>AC12050/AF12050</f>
        <v>0.5</v>
      </c>
      <c r="AH12050" s="14">
        <f>AG12050-AE12050</f>
        <v>-2.5</v>
      </c>
      <c r="AI12050" s="14">
        <f>AC12050-(AE12050*AF12050)</f>
        <v>-300</v>
      </c>
      <c r="AJ12050" s="3883"/>
    </row>
    <row r="12051" spans="1:36" ht="15.75">
      <c r="A12051" s="1792">
        <v>2</v>
      </c>
      <c r="B12051" s="3887" t="s">
        <v>2133</v>
      </c>
      <c r="C12051" s="3883" t="s">
        <v>215</v>
      </c>
      <c r="D12051" s="3886">
        <v>4.5999999999999996</v>
      </c>
      <c r="E12051" s="3883">
        <v>48500</v>
      </c>
      <c r="F12051" s="3886">
        <f>D12051*E12051</f>
        <v>223099.99999999997</v>
      </c>
      <c r="G12051" s="3883"/>
      <c r="H12051" s="3886">
        <f>D12051*G12051</f>
        <v>0</v>
      </c>
      <c r="I12051" s="3885">
        <v>44634</v>
      </c>
      <c r="J12051" s="3885">
        <v>45565</v>
      </c>
      <c r="K12051" s="3885"/>
      <c r="L12051" s="3883">
        <v>361</v>
      </c>
      <c r="M12051" s="3885">
        <v>44701</v>
      </c>
      <c r="N12051" s="3883">
        <v>1100</v>
      </c>
      <c r="O12051" s="3883">
        <v>2150</v>
      </c>
      <c r="P12051" s="3883">
        <v>4550</v>
      </c>
      <c r="Q12051" s="3883"/>
      <c r="R12051" s="3883"/>
      <c r="S12051" s="3883"/>
      <c r="T12051" s="3883"/>
      <c r="U12051" s="3883"/>
      <c r="V12051" s="3883"/>
      <c r="W12051" s="3883"/>
      <c r="X12051" s="3883"/>
      <c r="Y12051" s="3883"/>
      <c r="Z12051" s="3887"/>
      <c r="AA12051" s="3883"/>
      <c r="AB12051" s="3886"/>
      <c r="AC12051" s="1507">
        <f>E12051+G12051-N12051-O12051-AA12051-P12051-Q12051-R12051-S12051-T12051-U12051-V12051-W12051-X12051-Y12051</f>
        <v>40700</v>
      </c>
      <c r="AD12051" s="1508">
        <f>D12051*AC12051</f>
        <v>187220</v>
      </c>
      <c r="AE12051" s="14">
        <f>(J12051-"01.04.2023")/30</f>
        <v>18.266666666666666</v>
      </c>
      <c r="AF12051" s="14">
        <f>(N12051+O12051+P12051+Q12051+R12051+S12051+T12051+U12051+V12051+W12051+X12051+Y12051)/3</f>
        <v>2600</v>
      </c>
      <c r="AG12051" s="14">
        <f>AC12051/AF12051</f>
        <v>15.653846153846153</v>
      </c>
      <c r="AH12051" s="14">
        <f>AG12051-AE12051</f>
        <v>-2.6128205128205124</v>
      </c>
      <c r="AI12051" s="14">
        <f>AC12051-(AE12051*AF12051)</f>
        <v>-6793.3333333333285</v>
      </c>
      <c r="AJ12051" s="3883"/>
    </row>
    <row r="12052" spans="1:36" ht="15.75">
      <c r="A12052" s="1792">
        <v>3</v>
      </c>
      <c r="B12052" s="3887" t="s">
        <v>2134</v>
      </c>
      <c r="C12052" s="3883" t="s">
        <v>215</v>
      </c>
      <c r="D12052" s="3886">
        <v>3.95</v>
      </c>
      <c r="E12052" s="3883">
        <v>2427</v>
      </c>
      <c r="F12052" s="3886">
        <f>D12052*E12052</f>
        <v>9586.65</v>
      </c>
      <c r="G12052" s="3883"/>
      <c r="H12052" s="3886">
        <f>D12052*G12052</f>
        <v>0</v>
      </c>
      <c r="I12052" s="3885">
        <v>44634</v>
      </c>
      <c r="J12052" s="3885">
        <v>45596</v>
      </c>
      <c r="K12052" s="3885"/>
      <c r="L12052" s="3883">
        <v>148</v>
      </c>
      <c r="M12052" s="3885">
        <v>44635</v>
      </c>
      <c r="N12052" s="3883"/>
      <c r="O12052" s="3883"/>
      <c r="P12052" s="3883">
        <v>507</v>
      </c>
      <c r="Q12052" s="3883"/>
      <c r="R12052" s="3883"/>
      <c r="S12052" s="3883"/>
      <c r="T12052" s="3883"/>
      <c r="U12052" s="3883"/>
      <c r="V12052" s="3883"/>
      <c r="W12052" s="3883"/>
      <c r="X12052" s="3883"/>
      <c r="Y12052" s="3883"/>
      <c r="Z12052" s="3887"/>
      <c r="AA12052" s="3883"/>
      <c r="AB12052" s="152"/>
      <c r="AC12052" s="1507">
        <f>E12052+G12052-N12052-O12052-AA12052-P12052-Q12052-R12052-S12052-T12052-U12052-V12052-W12052-X12052-Y12052</f>
        <v>1920</v>
      </c>
      <c r="AD12052" s="1508">
        <f>D12052*AC12052</f>
        <v>7584</v>
      </c>
      <c r="AE12052" s="14">
        <f>(J12052-"01.04.2023")/30</f>
        <v>19.3</v>
      </c>
      <c r="AF12052" s="14">
        <f>(N12052+O12052+P12052+Q12052+R12052+S12052+T12052+U12052+V12052+W12052+X12052+Y12052)/3</f>
        <v>169</v>
      </c>
      <c r="AG12052" s="14">
        <f>AC12052/AF12052</f>
        <v>11.36094674556213</v>
      </c>
      <c r="AH12052" s="14">
        <f>AG12052-AE12052</f>
        <v>-7.9390532544378711</v>
      </c>
      <c r="AI12052" s="14">
        <f>AC12052-(AE12052*AF12052)</f>
        <v>-1341.7000000000003</v>
      </c>
      <c r="AJ12052" s="3883"/>
    </row>
    <row r="12053" spans="1:36" ht="21.75" customHeight="1">
      <c r="A12053" s="4127" t="s">
        <v>5242</v>
      </c>
      <c r="B12053" s="4128"/>
      <c r="C12053" s="4129"/>
      <c r="D12053" s="4129"/>
      <c r="E12053" s="4129"/>
      <c r="F12053" s="4128"/>
      <c r="G12053" s="4129"/>
      <c r="H12053" s="4128"/>
      <c r="I12053" s="4129"/>
      <c r="J12053" s="4129"/>
      <c r="K12053" s="4129"/>
      <c r="L12053" s="4129"/>
      <c r="M12053" s="4129"/>
      <c r="N12053" s="4129"/>
      <c r="O12053" s="4129"/>
      <c r="P12053" s="4129"/>
      <c r="Q12053" s="4129"/>
      <c r="R12053" s="4129"/>
      <c r="S12053" s="4129"/>
      <c r="T12053" s="4129"/>
      <c r="U12053" s="4129"/>
      <c r="V12053" s="4129"/>
      <c r="W12053" s="4129"/>
      <c r="X12053" s="4129"/>
      <c r="Y12053" s="4129"/>
      <c r="Z12053" s="4129"/>
      <c r="AA12053" s="4129"/>
      <c r="AB12053" s="4129"/>
      <c r="AC12053" s="4129"/>
      <c r="AD12053" s="4128"/>
      <c r="AE12053" s="4129"/>
      <c r="AF12053" s="4129"/>
      <c r="AG12053" s="4129"/>
      <c r="AH12053" s="4129"/>
      <c r="AI12053" s="4129"/>
      <c r="AJ12053" s="3896"/>
    </row>
    <row r="12054" spans="1:36" ht="15.75">
      <c r="A12054" s="1792">
        <v>1</v>
      </c>
      <c r="B12054" s="3887" t="s">
        <v>2135</v>
      </c>
      <c r="C12054" s="3896" t="s">
        <v>215</v>
      </c>
      <c r="D12054" s="3883">
        <v>1.37</v>
      </c>
      <c r="E12054" s="3883">
        <v>240</v>
      </c>
      <c r="F12054" s="3886">
        <f>D12054*E12054</f>
        <v>328.8</v>
      </c>
      <c r="G12054" s="3883"/>
      <c r="H12054" s="3886">
        <f t="shared" ref="H12054:H12059" si="4651">D12054*G12054</f>
        <v>0</v>
      </c>
      <c r="I12054" s="3885">
        <v>44861</v>
      </c>
      <c r="J12054" s="3897">
        <v>46259</v>
      </c>
      <c r="K12054" s="3896"/>
      <c r="L12054" s="3883">
        <v>852</v>
      </c>
      <c r="M12054" s="3885">
        <v>44841</v>
      </c>
      <c r="N12054" s="3896"/>
      <c r="O12054" s="1792"/>
      <c r="P12054" s="3896"/>
      <c r="Q12054" s="3896"/>
      <c r="R12054" s="3896"/>
      <c r="S12054" s="3896"/>
      <c r="T12054" s="3896"/>
      <c r="U12054" s="3896"/>
      <c r="V12054" s="3896"/>
      <c r="W12054" s="3896"/>
      <c r="X12054" s="3896"/>
      <c r="Y12054" s="3896"/>
      <c r="Z12054" s="3896"/>
      <c r="AA12054" s="3896"/>
      <c r="AB12054" s="3896"/>
      <c r="AC12054" s="1507">
        <f t="shared" ref="AC12054:AC12059" si="4652">E12054+G12054-N12054-O12054-AA12054-P12054-Q12054-R12054-S12054-T12054-U12054-V12054-W12054-X12054-Y12054</f>
        <v>240</v>
      </c>
      <c r="AD12054" s="1508">
        <f t="shared" ref="AD12054:AD12059" si="4653">D12054*AC12054</f>
        <v>328.8</v>
      </c>
      <c r="AE12054" s="14">
        <f t="shared" ref="AE12054:AE12059" si="4654">(J12054-"01.04.2023")/30</f>
        <v>41.4</v>
      </c>
      <c r="AF12054" s="14">
        <f t="shared" ref="AF12054:AF12059" si="4655">(N12054+O12054+P12054+Q12054+R12054+S12054+T12054+U12054+V12054+W12054+X12054+Y12054)/3</f>
        <v>0</v>
      </c>
      <c r="AG12054" s="14" t="e">
        <f t="shared" ref="AG12054:AG12059" si="4656">AC12054/AF12054</f>
        <v>#DIV/0!</v>
      </c>
      <c r="AH12054" s="14" t="e">
        <f t="shared" ref="AH12054:AH12059" si="4657">AG12054-AE12054</f>
        <v>#DIV/0!</v>
      </c>
      <c r="AI12054" s="14">
        <f t="shared" ref="AI12054:AI12059" si="4658">AC12054-(AE12054*AF12054)</f>
        <v>240</v>
      </c>
      <c r="AJ12054" s="3896"/>
    </row>
    <row r="12055" spans="1:36" ht="15.75">
      <c r="A12055" s="1792">
        <v>2</v>
      </c>
      <c r="B12055" s="3887" t="s">
        <v>8887</v>
      </c>
      <c r="C12055" s="3896" t="s">
        <v>215</v>
      </c>
      <c r="D12055" s="3883">
        <v>1.3580000000000001</v>
      </c>
      <c r="E12055" s="3883"/>
      <c r="F12055" s="3886"/>
      <c r="G12055" s="3883">
        <v>1020</v>
      </c>
      <c r="H12055" s="3890">
        <f t="shared" si="4651"/>
        <v>1385.16</v>
      </c>
      <c r="I12055" s="3885">
        <v>44966</v>
      </c>
      <c r="J12055" s="3897">
        <v>46660</v>
      </c>
      <c r="K12055" s="3896"/>
      <c r="L12055" s="3883">
        <v>1034</v>
      </c>
      <c r="M12055" s="3885">
        <v>44893</v>
      </c>
      <c r="N12055" s="3896"/>
      <c r="O12055" s="1792"/>
      <c r="P12055" s="3896"/>
      <c r="Q12055" s="3896"/>
      <c r="R12055" s="3896"/>
      <c r="S12055" s="3896"/>
      <c r="T12055" s="3896"/>
      <c r="U12055" s="3896"/>
      <c r="V12055" s="3896"/>
      <c r="W12055" s="3896"/>
      <c r="X12055" s="3896"/>
      <c r="Y12055" s="3896"/>
      <c r="Z12055" s="3896"/>
      <c r="AA12055" s="3896"/>
      <c r="AB12055" s="3896"/>
      <c r="AC12055" s="1507">
        <f t="shared" si="4652"/>
        <v>1020</v>
      </c>
      <c r="AD12055" s="1508">
        <f t="shared" si="4653"/>
        <v>1385.16</v>
      </c>
      <c r="AE12055" s="14">
        <f t="shared" si="4654"/>
        <v>54.766666666666666</v>
      </c>
      <c r="AF12055" s="14">
        <f t="shared" si="4655"/>
        <v>0</v>
      </c>
      <c r="AG12055" s="14" t="e">
        <f t="shared" si="4656"/>
        <v>#DIV/0!</v>
      </c>
      <c r="AH12055" s="14" t="e">
        <f t="shared" si="4657"/>
        <v>#DIV/0!</v>
      </c>
      <c r="AI12055" s="14">
        <f t="shared" si="4658"/>
        <v>1020</v>
      </c>
      <c r="AJ12055" s="3896"/>
    </row>
    <row r="12056" spans="1:36" ht="15.75">
      <c r="A12056" s="1792">
        <v>3</v>
      </c>
      <c r="B12056" s="3889" t="s">
        <v>6882</v>
      </c>
      <c r="C12056" s="3896" t="s">
        <v>233</v>
      </c>
      <c r="D12056" s="3883">
        <v>117.87</v>
      </c>
      <c r="E12056" s="3883"/>
      <c r="F12056" s="3886"/>
      <c r="G12056" s="3883">
        <v>19</v>
      </c>
      <c r="H12056" s="3890">
        <f t="shared" si="4651"/>
        <v>2239.5300000000002</v>
      </c>
      <c r="I12056" s="3885">
        <v>45006</v>
      </c>
      <c r="J12056" s="3897">
        <v>45747</v>
      </c>
      <c r="K12056" s="3896"/>
      <c r="L12056" s="1792" t="s">
        <v>9548</v>
      </c>
      <c r="M12056" s="3885">
        <v>44991</v>
      </c>
      <c r="N12056" s="3896"/>
      <c r="O12056" s="1792"/>
      <c r="P12056" s="3896"/>
      <c r="Q12056" s="3896"/>
      <c r="R12056" s="3896"/>
      <c r="S12056" s="3896"/>
      <c r="T12056" s="3896"/>
      <c r="U12056" s="3896"/>
      <c r="V12056" s="3896"/>
      <c r="W12056" s="3896"/>
      <c r="X12056" s="3896"/>
      <c r="Y12056" s="3896"/>
      <c r="Z12056" s="3896"/>
      <c r="AA12056" s="3896"/>
      <c r="AB12056" s="3896"/>
      <c r="AC12056" s="1507">
        <f t="shared" si="4652"/>
        <v>19</v>
      </c>
      <c r="AD12056" s="1508">
        <f t="shared" si="4653"/>
        <v>2239.5300000000002</v>
      </c>
      <c r="AE12056" s="14">
        <f t="shared" si="4654"/>
        <v>24.333333333333332</v>
      </c>
      <c r="AF12056" s="14">
        <f t="shared" si="4655"/>
        <v>0</v>
      </c>
      <c r="AG12056" s="14" t="e">
        <f t="shared" si="4656"/>
        <v>#DIV/0!</v>
      </c>
      <c r="AH12056" s="14" t="e">
        <f t="shared" si="4657"/>
        <v>#DIV/0!</v>
      </c>
      <c r="AI12056" s="14">
        <f t="shared" si="4658"/>
        <v>19</v>
      </c>
      <c r="AJ12056" s="3896"/>
    </row>
    <row r="12057" spans="1:36" ht="15.75">
      <c r="A12057" s="1792">
        <v>4</v>
      </c>
      <c r="B12057" s="3889" t="s">
        <v>6882</v>
      </c>
      <c r="C12057" s="3896" t="s">
        <v>233</v>
      </c>
      <c r="D12057" s="3883">
        <v>117.87</v>
      </c>
      <c r="E12057" s="3883">
        <v>500</v>
      </c>
      <c r="F12057" s="3886">
        <f>D12057*E12057</f>
        <v>58935</v>
      </c>
      <c r="G12057" s="3883"/>
      <c r="H12057" s="3890">
        <f t="shared" si="4651"/>
        <v>0</v>
      </c>
      <c r="I12057" s="3885">
        <v>44915</v>
      </c>
      <c r="J12057" s="3897">
        <v>45747</v>
      </c>
      <c r="K12057" s="3896"/>
      <c r="L12057" s="3883">
        <v>1030</v>
      </c>
      <c r="M12057" s="3885">
        <v>44893</v>
      </c>
      <c r="N12057" s="3896"/>
      <c r="O12057" s="1792">
        <v>43</v>
      </c>
      <c r="P12057" s="3896">
        <v>44</v>
      </c>
      <c r="Q12057" s="3896"/>
      <c r="R12057" s="3896"/>
      <c r="S12057" s="3896"/>
      <c r="T12057" s="3896"/>
      <c r="U12057" s="3896"/>
      <c r="V12057" s="3896"/>
      <c r="W12057" s="3896"/>
      <c r="X12057" s="3896"/>
      <c r="Y12057" s="3896"/>
      <c r="Z12057" s="3896"/>
      <c r="AA12057" s="3896"/>
      <c r="AB12057" s="3896"/>
      <c r="AC12057" s="1507">
        <f t="shared" si="4652"/>
        <v>413</v>
      </c>
      <c r="AD12057" s="1508">
        <f t="shared" si="4653"/>
        <v>48680.310000000005</v>
      </c>
      <c r="AE12057" s="14">
        <f t="shared" si="4654"/>
        <v>24.333333333333332</v>
      </c>
      <c r="AF12057" s="14">
        <f t="shared" si="4655"/>
        <v>29</v>
      </c>
      <c r="AG12057" s="14">
        <f t="shared" si="4656"/>
        <v>14.241379310344827</v>
      </c>
      <c r="AH12057" s="14">
        <f t="shared" si="4657"/>
        <v>-10.091954022988505</v>
      </c>
      <c r="AI12057" s="14">
        <f t="shared" si="4658"/>
        <v>-292.66666666666663</v>
      </c>
      <c r="AJ12057" s="3896"/>
    </row>
    <row r="12058" spans="1:36" ht="15.75">
      <c r="A12058" s="1792">
        <v>5</v>
      </c>
      <c r="B12058" s="3889" t="s">
        <v>5860</v>
      </c>
      <c r="C12058" s="3883" t="s">
        <v>309</v>
      </c>
      <c r="D12058" s="3898">
        <v>8.9830000000000005</v>
      </c>
      <c r="E12058" s="3896"/>
      <c r="F12058" s="3899"/>
      <c r="G12058" s="3883">
        <v>720</v>
      </c>
      <c r="H12058" s="3890">
        <f t="shared" si="4651"/>
        <v>6467.76</v>
      </c>
      <c r="I12058" s="3885">
        <v>44949</v>
      </c>
      <c r="J12058" s="3885">
        <v>45501</v>
      </c>
      <c r="K12058" s="3896"/>
      <c r="L12058" s="3883">
        <v>30</v>
      </c>
      <c r="M12058" s="3885">
        <v>44938</v>
      </c>
      <c r="N12058" s="3896"/>
      <c r="O12058" s="3896"/>
      <c r="P12058" s="3896"/>
      <c r="Q12058" s="3896"/>
      <c r="R12058" s="3896"/>
      <c r="S12058" s="3896"/>
      <c r="T12058" s="3896"/>
      <c r="U12058" s="3896"/>
      <c r="V12058" s="3896"/>
      <c r="W12058" s="3896"/>
      <c r="X12058" s="3896"/>
      <c r="Y12058" s="3896"/>
      <c r="Z12058" s="3896"/>
      <c r="AA12058" s="3896"/>
      <c r="AB12058" s="3896"/>
      <c r="AC12058" s="1507">
        <f t="shared" si="4652"/>
        <v>720</v>
      </c>
      <c r="AD12058" s="1508">
        <f t="shared" si="4653"/>
        <v>6467.76</v>
      </c>
      <c r="AE12058" s="14">
        <f t="shared" si="4654"/>
        <v>16.133333333333333</v>
      </c>
      <c r="AF12058" s="14">
        <f t="shared" si="4655"/>
        <v>0</v>
      </c>
      <c r="AG12058" s="14" t="e">
        <f t="shared" si="4656"/>
        <v>#DIV/0!</v>
      </c>
      <c r="AH12058" s="14" t="e">
        <f t="shared" si="4657"/>
        <v>#DIV/0!</v>
      </c>
      <c r="AI12058" s="14">
        <f t="shared" si="4658"/>
        <v>720</v>
      </c>
      <c r="AJ12058" s="3896"/>
    </row>
    <row r="12059" spans="1:36" ht="15.75">
      <c r="A12059" s="1792">
        <v>6</v>
      </c>
      <c r="B12059" s="3889" t="s">
        <v>5243</v>
      </c>
      <c r="C12059" s="3883" t="s">
        <v>215</v>
      </c>
      <c r="D12059" s="3898">
        <v>1.282</v>
      </c>
      <c r="E12059" s="3883">
        <v>900</v>
      </c>
      <c r="F12059" s="3890">
        <f>D12059*E12059</f>
        <v>1153.8</v>
      </c>
      <c r="G12059" s="3883"/>
      <c r="H12059" s="3890">
        <f t="shared" si="4651"/>
        <v>0</v>
      </c>
      <c r="I12059" s="3885">
        <v>44861</v>
      </c>
      <c r="J12059" s="3885">
        <v>45626</v>
      </c>
      <c r="K12059" s="3896"/>
      <c r="L12059" s="3883">
        <v>880</v>
      </c>
      <c r="M12059" s="3885">
        <v>44848</v>
      </c>
      <c r="N12059" s="3883">
        <v>100</v>
      </c>
      <c r="O12059" s="3896"/>
      <c r="P12059" s="3896"/>
      <c r="Q12059" s="3896"/>
      <c r="R12059" s="3896"/>
      <c r="S12059" s="3896"/>
      <c r="T12059" s="3896"/>
      <c r="U12059" s="3896"/>
      <c r="V12059" s="3896"/>
      <c r="W12059" s="3896"/>
      <c r="X12059" s="3896"/>
      <c r="Y12059" s="3896"/>
      <c r="Z12059" s="3896"/>
      <c r="AA12059" s="3896"/>
      <c r="AB12059" s="3896"/>
      <c r="AC12059" s="1507">
        <f t="shared" si="4652"/>
        <v>800</v>
      </c>
      <c r="AD12059" s="1508">
        <f t="shared" si="4653"/>
        <v>1025.5999999999999</v>
      </c>
      <c r="AE12059" s="14">
        <f t="shared" si="4654"/>
        <v>20.3</v>
      </c>
      <c r="AF12059" s="14">
        <f t="shared" si="4655"/>
        <v>33.333333333333336</v>
      </c>
      <c r="AG12059" s="14">
        <f t="shared" si="4656"/>
        <v>24</v>
      </c>
      <c r="AH12059" s="14">
        <f t="shared" si="4657"/>
        <v>3.6999999999999993</v>
      </c>
      <c r="AI12059" s="14">
        <f t="shared" si="4658"/>
        <v>123.33333333333326</v>
      </c>
      <c r="AJ12059" s="3896"/>
    </row>
    <row r="12060" spans="1:36" ht="15.75">
      <c r="A12060" s="4130" t="s">
        <v>6426</v>
      </c>
      <c r="B12060" s="4131"/>
      <c r="C12060" s="4132"/>
      <c r="D12060" s="4132"/>
      <c r="E12060" s="4132"/>
      <c r="F12060" s="4131"/>
      <c r="G12060" s="4132"/>
      <c r="H12060" s="4132"/>
      <c r="I12060" s="4132"/>
      <c r="J12060" s="4132"/>
      <c r="K12060" s="4132"/>
      <c r="L12060" s="4133"/>
      <c r="M12060" s="3885"/>
      <c r="N12060" s="3883"/>
      <c r="O12060" s="3883"/>
      <c r="P12060" s="3883"/>
      <c r="Q12060" s="3883"/>
      <c r="R12060" s="3883"/>
      <c r="S12060" s="3883"/>
      <c r="T12060" s="3883"/>
      <c r="U12060" s="3883"/>
      <c r="V12060" s="3883"/>
      <c r="W12060" s="3883"/>
      <c r="X12060" s="3883"/>
      <c r="Y12060" s="3883"/>
      <c r="Z12060" s="3883"/>
      <c r="AA12060" s="3883"/>
      <c r="AB12060" s="3883"/>
      <c r="AC12060" s="1507"/>
      <c r="AD12060" s="1508"/>
      <c r="AE12060" s="14"/>
      <c r="AF12060" s="14"/>
      <c r="AG12060" s="14"/>
      <c r="AH12060" s="14"/>
      <c r="AI12060" s="14"/>
      <c r="AJ12060" s="3883"/>
    </row>
    <row r="12061" spans="1:36" ht="15.75">
      <c r="A12061" s="3892">
        <v>1</v>
      </c>
      <c r="B12061" s="3887" t="s">
        <v>6427</v>
      </c>
      <c r="C12061" s="3883" t="s">
        <v>66</v>
      </c>
      <c r="D12061" s="3886">
        <v>268</v>
      </c>
      <c r="E12061" s="3883">
        <v>2100</v>
      </c>
      <c r="F12061" s="3886">
        <f>D12061*E12061</f>
        <v>562800</v>
      </c>
      <c r="G12061" s="3883"/>
      <c r="H12061" s="3890">
        <f>D12061*G12061</f>
        <v>0</v>
      </c>
      <c r="I12061" s="3897">
        <v>44886</v>
      </c>
      <c r="J12061" s="3885">
        <v>45536</v>
      </c>
      <c r="K12061" s="1792"/>
      <c r="L12061" s="3883">
        <v>998</v>
      </c>
      <c r="M12061" s="3885">
        <v>44885</v>
      </c>
      <c r="N12061" s="3883">
        <v>10</v>
      </c>
      <c r="O12061" s="3883">
        <v>100</v>
      </c>
      <c r="P12061" s="3883">
        <v>280</v>
      </c>
      <c r="Q12061" s="3883"/>
      <c r="R12061" s="3883"/>
      <c r="S12061" s="3883"/>
      <c r="T12061" s="3883"/>
      <c r="U12061" s="3883"/>
      <c r="V12061" s="3883"/>
      <c r="W12061" s="3883"/>
      <c r="X12061" s="3883"/>
      <c r="Y12061" s="3883"/>
      <c r="Z12061" s="3883"/>
      <c r="AA12061" s="3883"/>
      <c r="AB12061" s="3883"/>
      <c r="AC12061" s="1507">
        <f>E12061+G12061-N12061-O12061-AA12061-P12061-Q12061-R12061-S12061-T12061-U12061-V12061-W12061-X12061-Y12061</f>
        <v>1710</v>
      </c>
      <c r="AD12061" s="1508">
        <f>D12061*AC12061</f>
        <v>458280</v>
      </c>
      <c r="AE12061" s="14">
        <f>(J12061-"01.04.2023")/30</f>
        <v>17.3</v>
      </c>
      <c r="AF12061" s="14">
        <f>(N12061+O12061+P12061+Q12061+R12061+S12061+T12061+U12061+V12061+W12061+X12061+Y12061)/3</f>
        <v>130</v>
      </c>
      <c r="AG12061" s="14">
        <f>AC12061/AF12061</f>
        <v>13.153846153846153</v>
      </c>
      <c r="AH12061" s="14">
        <f>AG12061-AE12061</f>
        <v>-4.1461538461538474</v>
      </c>
      <c r="AI12061" s="14">
        <f>AC12061-(AE12061*AF12061)</f>
        <v>-539</v>
      </c>
      <c r="AJ12061" s="3883"/>
    </row>
    <row r="12062" spans="1:36" ht="15.75">
      <c r="A12062" s="3901"/>
      <c r="B12062" s="3902" t="s">
        <v>6428</v>
      </c>
      <c r="C12062" s="3902"/>
      <c r="D12062" s="3903"/>
      <c r="E12062" s="3903"/>
      <c r="F12062" s="3904"/>
      <c r="G12062" s="3903"/>
      <c r="H12062" s="3903"/>
      <c r="I12062" s="3903"/>
      <c r="J12062" s="3903"/>
      <c r="K12062" s="3883"/>
      <c r="L12062" s="3883"/>
      <c r="M12062" s="3883"/>
      <c r="N12062" s="3883"/>
      <c r="O12062" s="3883"/>
      <c r="P12062" s="3883"/>
      <c r="Q12062" s="3883"/>
      <c r="R12062" s="3883"/>
      <c r="S12062" s="3883"/>
      <c r="T12062" s="3883"/>
      <c r="U12062" s="3883"/>
      <c r="V12062" s="3883"/>
      <c r="W12062" s="3883"/>
      <c r="X12062" s="3883"/>
      <c r="Y12062" s="3883"/>
      <c r="Z12062" s="3883"/>
      <c r="AA12062" s="3883"/>
      <c r="AB12062" s="3883"/>
      <c r="AC12062" s="1507"/>
      <c r="AD12062" s="1508"/>
      <c r="AE12062" s="14"/>
      <c r="AF12062" s="14"/>
      <c r="AG12062" s="14"/>
      <c r="AH12062" s="14"/>
      <c r="AI12062" s="14"/>
      <c r="AJ12062" s="3883"/>
    </row>
    <row r="12063" spans="1:36" ht="15.75">
      <c r="A12063" s="1792">
        <v>1</v>
      </c>
      <c r="B12063" s="3887" t="s">
        <v>263</v>
      </c>
      <c r="C12063" s="3883" t="s">
        <v>86</v>
      </c>
      <c r="D12063" s="3886">
        <v>2188.86</v>
      </c>
      <c r="E12063" s="3883">
        <v>15.22</v>
      </c>
      <c r="F12063" s="3886">
        <v>33314.46</v>
      </c>
      <c r="G12063" s="3883"/>
      <c r="H12063" s="3886">
        <f>D12063*G12063</f>
        <v>0</v>
      </c>
      <c r="I12063" s="3885">
        <v>44586</v>
      </c>
      <c r="J12063" s="3885">
        <v>45225</v>
      </c>
      <c r="K12063" s="3883"/>
      <c r="L12063" s="3883">
        <v>53</v>
      </c>
      <c r="M12063" s="3885">
        <v>44587</v>
      </c>
      <c r="N12063" s="3883">
        <v>1.46</v>
      </c>
      <c r="O12063" s="3883">
        <v>0.8</v>
      </c>
      <c r="P12063" s="3886"/>
      <c r="Q12063" s="3883"/>
      <c r="R12063" s="3883"/>
      <c r="S12063" s="3883"/>
      <c r="T12063" s="3883"/>
      <c r="U12063" s="3883"/>
      <c r="V12063" s="3883"/>
      <c r="W12063" s="3883"/>
      <c r="X12063" s="3883"/>
      <c r="Y12063" s="3883"/>
      <c r="Z12063" s="3883"/>
      <c r="AA12063" s="3883"/>
      <c r="AB12063" s="3883"/>
      <c r="AC12063" s="1507">
        <f>E12063+G12063-N12063-O12063-AA12063-P12063-Q12063-R12063-S12063-T12063-U12063-V12063-W12063-X12063-Y12063</f>
        <v>12.96</v>
      </c>
      <c r="AD12063" s="1508">
        <f>D12063*AC12063</f>
        <v>28367.625600000003</v>
      </c>
      <c r="AE12063" s="14">
        <f>(J12063-"01.04.2023")/30</f>
        <v>6.9333333333333336</v>
      </c>
      <c r="AF12063" s="14">
        <f>(N12063+O12063+P12063+Q12063+R12063+S12063+T12063+U12063+V12063+W12063+X12063+Y12063)/3</f>
        <v>0.7533333333333333</v>
      </c>
      <c r="AG12063" s="14">
        <f>AC12063/AF12063</f>
        <v>17.203539823008853</v>
      </c>
      <c r="AH12063" s="14">
        <f>AG12063-AE12063</f>
        <v>10.27020648967552</v>
      </c>
      <c r="AI12063" s="14">
        <f>AC12063-(AE12063*AF12063)</f>
        <v>7.73688888888889</v>
      </c>
      <c r="AJ12063" s="3883"/>
    </row>
    <row r="12064" spans="1:36" ht="15.75">
      <c r="A12064" s="3905" t="s">
        <v>21</v>
      </c>
      <c r="B12064" s="1421"/>
      <c r="C12064" s="1421"/>
      <c r="D12064" s="1421"/>
      <c r="E12064" s="1421"/>
      <c r="F12064" s="1421"/>
      <c r="G12064" s="1421"/>
      <c r="H12064" s="1421"/>
      <c r="I12064" s="1421"/>
      <c r="J12064" s="1421"/>
      <c r="K12064" s="1421"/>
      <c r="L12064" s="1421"/>
      <c r="M12064" s="1421"/>
      <c r="N12064" s="1421"/>
      <c r="O12064" s="1421"/>
      <c r="P12064" s="3882"/>
      <c r="Q12064" s="3882"/>
      <c r="R12064" s="3882"/>
      <c r="S12064" s="3882"/>
      <c r="T12064" s="3882"/>
      <c r="U12064" s="3882"/>
      <c r="V12064" s="3882"/>
      <c r="W12064" s="3882"/>
      <c r="X12064" s="3882"/>
      <c r="Y12064" s="3882"/>
      <c r="Z12064" s="3883"/>
      <c r="AA12064" s="3883"/>
      <c r="AB12064" s="3883"/>
      <c r="AC12064" s="1507"/>
      <c r="AD12064" s="1508"/>
      <c r="AE12064" s="14"/>
      <c r="AF12064" s="14"/>
      <c r="AG12064" s="14"/>
      <c r="AH12064" s="14"/>
      <c r="AI12064" s="14"/>
      <c r="AJ12064" s="3883"/>
    </row>
    <row r="12065" spans="1:36" ht="15.75">
      <c r="A12065" s="3901"/>
      <c r="B12065" s="3902" t="s">
        <v>2867</v>
      </c>
      <c r="C12065" s="3902"/>
      <c r="D12065" s="3903"/>
      <c r="E12065" s="3903"/>
      <c r="F12065" s="3903"/>
      <c r="G12065" s="3903"/>
      <c r="H12065" s="3903"/>
      <c r="I12065" s="3903"/>
      <c r="J12065" s="3903"/>
      <c r="K12065" s="3903"/>
      <c r="L12065" s="3902"/>
      <c r="M12065" s="3902"/>
      <c r="N12065" s="3902"/>
      <c r="O12065" s="3902"/>
      <c r="P12065" s="3902"/>
      <c r="Q12065" s="3902"/>
      <c r="R12065" s="3902"/>
      <c r="S12065" s="3902"/>
      <c r="T12065" s="3902"/>
      <c r="U12065" s="3902"/>
      <c r="V12065" s="3902"/>
      <c r="W12065" s="3902"/>
      <c r="X12065" s="3902"/>
      <c r="Y12065" s="3902"/>
      <c r="Z12065" s="3906"/>
      <c r="AA12065" s="3906"/>
      <c r="AB12065" s="3906"/>
      <c r="AC12065" s="1507"/>
      <c r="AD12065" s="1508"/>
      <c r="AE12065" s="14"/>
      <c r="AF12065" s="14"/>
      <c r="AG12065" s="14"/>
      <c r="AH12065" s="14"/>
      <c r="AI12065" s="14"/>
      <c r="AJ12065" s="3906"/>
    </row>
    <row r="12066" spans="1:36" ht="31.5">
      <c r="A12066" s="1792">
        <v>1</v>
      </c>
      <c r="B12066" s="3887" t="s">
        <v>2138</v>
      </c>
      <c r="C12066" s="1793" t="s">
        <v>66</v>
      </c>
      <c r="D12066" s="3907">
        <v>82.577290000000005</v>
      </c>
      <c r="E12066" s="1793">
        <v>100</v>
      </c>
      <c r="F12066" s="1793">
        <v>8257.73</v>
      </c>
      <c r="G12066" s="1793"/>
      <c r="H12066" s="1794">
        <f>D12066*G12066</f>
        <v>0</v>
      </c>
      <c r="I12066" s="1792" t="s">
        <v>2868</v>
      </c>
      <c r="J12066" s="1795">
        <v>45143</v>
      </c>
      <c r="K12066" s="1795"/>
      <c r="L12066" s="1793">
        <v>61</v>
      </c>
      <c r="M12066" s="1795">
        <v>44594</v>
      </c>
      <c r="N12066" s="1793"/>
      <c r="O12066" s="1793"/>
      <c r="P12066" s="1793"/>
      <c r="Q12066" s="1793"/>
      <c r="R12066" s="1793"/>
      <c r="S12066" s="1793"/>
      <c r="T12066" s="1793"/>
      <c r="U12066" s="1793"/>
      <c r="V12066" s="1793"/>
      <c r="W12066" s="1793"/>
      <c r="X12066" s="1793"/>
      <c r="Y12066" s="1793"/>
      <c r="Z12066" s="1793"/>
      <c r="AA12066" s="1793" t="s">
        <v>1676</v>
      </c>
      <c r="AB12066" s="1793"/>
      <c r="AC12066" s="1507">
        <v>100</v>
      </c>
      <c r="AD12066" s="1508">
        <f>D12066*AC12066</f>
        <v>8257.7290000000012</v>
      </c>
      <c r="AE12066" s="14">
        <f>(J12066-"01.04.2023")/30</f>
        <v>4.2</v>
      </c>
      <c r="AF12066" s="14">
        <f>(N12066+O12066+P12066+Q12066+R12066+S12066+T12066+U12066+V12066+W12066+X12066+Y12066)/3</f>
        <v>0</v>
      </c>
      <c r="AG12066" s="14" t="e">
        <f>AC12066/AF12066</f>
        <v>#DIV/0!</v>
      </c>
      <c r="AH12066" s="14" t="e">
        <f>AG12066-AE12066</f>
        <v>#DIV/0!</v>
      </c>
      <c r="AI12066" s="14">
        <f>AC12066-(AE12066*AF12066)</f>
        <v>100</v>
      </c>
      <c r="AJ12066" s="1793"/>
    </row>
    <row r="12067" spans="1:36" ht="31.5">
      <c r="A12067" s="1792">
        <v>2</v>
      </c>
      <c r="B12067" s="3889" t="s">
        <v>2136</v>
      </c>
      <c r="C12067" s="1793" t="s">
        <v>66</v>
      </c>
      <c r="D12067" s="3907">
        <v>81.809479999999994</v>
      </c>
      <c r="E12067" s="1793">
        <v>600</v>
      </c>
      <c r="F12067" s="1793">
        <v>49085.69</v>
      </c>
      <c r="G12067" s="1793"/>
      <c r="H12067" s="1794">
        <f>D12067*G12067</f>
        <v>0</v>
      </c>
      <c r="I12067" s="1795">
        <v>44600</v>
      </c>
      <c r="J12067" s="1795">
        <v>45143</v>
      </c>
      <c r="K12067" s="1795"/>
      <c r="L12067" s="1793">
        <v>61</v>
      </c>
      <c r="M12067" s="1795">
        <v>44594</v>
      </c>
      <c r="N12067" s="1793"/>
      <c r="O12067" s="1793"/>
      <c r="P12067" s="1793"/>
      <c r="Q12067" s="1793"/>
      <c r="R12067" s="1793"/>
      <c r="S12067" s="1793"/>
      <c r="T12067" s="1793"/>
      <c r="U12067" s="1793"/>
      <c r="V12067" s="1793"/>
      <c r="W12067" s="1793"/>
      <c r="X12067" s="1793"/>
      <c r="Y12067" s="1793"/>
      <c r="Z12067" s="3888"/>
      <c r="AA12067" s="3888"/>
      <c r="AB12067" s="3888"/>
      <c r="AC12067" s="1507">
        <f>E12067+G12067-N12067-O12067-AA12067-P12067-Q12067-R12067-S12067-T12067-U12067-V12067-W12067-X12067-Y12067</f>
        <v>600</v>
      </c>
      <c r="AD12067" s="1508">
        <f>D12067*AC12067</f>
        <v>49085.687999999995</v>
      </c>
      <c r="AE12067" s="14">
        <f>(J12067-"01.04.2023")/30</f>
        <v>4.2</v>
      </c>
      <c r="AF12067" s="14">
        <f>(N12067+O12067+P12067+Q12067+R12067+S12067+T12067+U12067+V12067+W12067+X12067+Y12067)/3</f>
        <v>0</v>
      </c>
      <c r="AG12067" s="14" t="e">
        <f>AC12067/AF12067</f>
        <v>#DIV/0!</v>
      </c>
      <c r="AH12067" s="14" t="e">
        <f>AG12067-AE12067</f>
        <v>#DIV/0!</v>
      </c>
      <c r="AI12067" s="14">
        <f>AC12067-(AE12067*AF12067)</f>
        <v>600</v>
      </c>
      <c r="AJ12067" s="3888"/>
    </row>
    <row r="12068" spans="1:36" ht="15.75">
      <c r="A12068" s="3892">
        <v>3</v>
      </c>
      <c r="B12068" s="3887" t="s">
        <v>2869</v>
      </c>
      <c r="C12068" s="3908" t="s">
        <v>66</v>
      </c>
      <c r="D12068" s="3907">
        <v>48.392159999999997</v>
      </c>
      <c r="E12068" s="3909">
        <v>120</v>
      </c>
      <c r="F12068" s="1793">
        <v>5807.06</v>
      </c>
      <c r="G12068" s="3908"/>
      <c r="H12068" s="1794">
        <f>D12068*G12068</f>
        <v>0</v>
      </c>
      <c r="I12068" s="1795">
        <v>44693</v>
      </c>
      <c r="J12068" s="1795">
        <v>45170</v>
      </c>
      <c r="K12068" s="1795"/>
      <c r="L12068" s="1793">
        <v>280</v>
      </c>
      <c r="M12068" s="1795">
        <v>44683</v>
      </c>
      <c r="N12068" s="1793">
        <v>10</v>
      </c>
      <c r="O12068" s="1793">
        <v>10</v>
      </c>
      <c r="P12068" s="1793"/>
      <c r="Q12068" s="1793"/>
      <c r="R12068" s="1793"/>
      <c r="S12068" s="1793"/>
      <c r="T12068" s="1793"/>
      <c r="U12068" s="1793"/>
      <c r="V12068" s="1793"/>
      <c r="W12068" s="1793"/>
      <c r="X12068" s="1793"/>
      <c r="Y12068" s="1793"/>
      <c r="Z12068" s="3888"/>
      <c r="AA12068" s="3888"/>
      <c r="AB12068" s="3888"/>
      <c r="AC12068" s="1507">
        <f>E12068+G12068-N12068-O12068-AA12068-P12068-Q12068-R12068-S12068-T12068-U12068-V12068-W12068-X12068-Y12068</f>
        <v>100</v>
      </c>
      <c r="AD12068" s="1508">
        <f>D12068*AC12068</f>
        <v>4839.2159999999994</v>
      </c>
      <c r="AE12068" s="14">
        <f>(J12068-"01.04.2023")/30</f>
        <v>5.0999999999999996</v>
      </c>
      <c r="AF12068" s="14">
        <f>(N12068+O12068+P12068+Q12068+R12068+S12068+T12068+U12068+V12068+W12068+X12068+Y12068)/3</f>
        <v>6.666666666666667</v>
      </c>
      <c r="AG12068" s="14">
        <f>AC12068/AF12068</f>
        <v>15</v>
      </c>
      <c r="AH12068" s="14">
        <f>AG12068-AE12068</f>
        <v>9.9</v>
      </c>
      <c r="AI12068" s="14">
        <f>AC12068-(AE12068*AF12068)</f>
        <v>66</v>
      </c>
      <c r="AJ12068" s="3888"/>
    </row>
    <row r="12069" spans="1:36" ht="15.75">
      <c r="A12069" s="3910">
        <v>4</v>
      </c>
      <c r="B12069" s="3889" t="s">
        <v>2870</v>
      </c>
      <c r="C12069" s="3911" t="s">
        <v>66</v>
      </c>
      <c r="D12069" s="3912">
        <v>105.34868</v>
      </c>
      <c r="E12069" s="3913">
        <v>74</v>
      </c>
      <c r="F12069" s="3914">
        <v>7795.79</v>
      </c>
      <c r="G12069" s="3911"/>
      <c r="H12069" s="3915">
        <f>D12069*G12069</f>
        <v>0</v>
      </c>
      <c r="I12069" s="3916">
        <v>44693</v>
      </c>
      <c r="J12069" s="3916">
        <v>45413</v>
      </c>
      <c r="K12069" s="3916"/>
      <c r="L12069" s="3914">
        <v>280</v>
      </c>
      <c r="M12069" s="3916">
        <v>44683</v>
      </c>
      <c r="N12069" s="3914">
        <v>4</v>
      </c>
      <c r="O12069" s="3914"/>
      <c r="P12069" s="3914"/>
      <c r="Q12069" s="3914"/>
      <c r="R12069" s="3914"/>
      <c r="S12069" s="3914"/>
      <c r="T12069" s="3914"/>
      <c r="U12069" s="3914"/>
      <c r="V12069" s="3914"/>
      <c r="W12069" s="3914"/>
      <c r="X12069" s="3914"/>
      <c r="Y12069" s="3914"/>
      <c r="Z12069" s="3917"/>
      <c r="AA12069" s="3888"/>
      <c r="AB12069" s="3888"/>
      <c r="AC12069" s="1507">
        <f>E12069+G12069-N12069-O12069-AA12069-P12069-Q12069-R12069-S12069-T12069-U12069-V12069-W12069-X12069-Y12069</f>
        <v>70</v>
      </c>
      <c r="AD12069" s="1508">
        <f>D12069*AC12069</f>
        <v>7374.4076000000005</v>
      </c>
      <c r="AE12069" s="14">
        <f>(J12069-"01.04.2023")/30</f>
        <v>13.2</v>
      </c>
      <c r="AF12069" s="14">
        <f>(N12069+O12069+P12069+Q12069+R12069+S12069+T12069+U12069+V12069+W12069+X12069+Y12069)/3</f>
        <v>1.3333333333333333</v>
      </c>
      <c r="AG12069" s="14">
        <f>AC12069/AF12069</f>
        <v>52.5</v>
      </c>
      <c r="AH12069" s="14">
        <f>AG12069-AE12069</f>
        <v>39.299999999999997</v>
      </c>
      <c r="AI12069" s="14">
        <f>AC12069-(AE12069*AF12069)</f>
        <v>52.400000000000006</v>
      </c>
      <c r="AJ12069" s="3888"/>
    </row>
    <row r="12070" spans="1:36" ht="15.75" customHeight="1">
      <c r="A12070" s="1792">
        <v>5</v>
      </c>
      <c r="B12070" s="3889" t="s">
        <v>8888</v>
      </c>
      <c r="C12070" s="1793" t="s">
        <v>66</v>
      </c>
      <c r="D12070" s="3907">
        <v>1</v>
      </c>
      <c r="E12070" s="1793"/>
      <c r="F12070" s="3914"/>
      <c r="G12070" s="1793">
        <v>3600</v>
      </c>
      <c r="H12070" s="3915">
        <f>D12070*G12070</f>
        <v>3600</v>
      </c>
      <c r="I12070" s="1795">
        <v>44977</v>
      </c>
      <c r="J12070" s="1795">
        <v>45688</v>
      </c>
      <c r="K12070" s="1795"/>
      <c r="L12070" s="1793"/>
      <c r="M12070" s="1795"/>
      <c r="N12070" s="1793"/>
      <c r="O12070" s="1793"/>
      <c r="P12070" s="1793"/>
      <c r="Q12070" s="1793"/>
      <c r="R12070" s="1793"/>
      <c r="S12070" s="1793"/>
      <c r="T12070" s="1793"/>
      <c r="U12070" s="1793"/>
      <c r="V12070" s="1793"/>
      <c r="W12070" s="1793"/>
      <c r="X12070" s="1793"/>
      <c r="Y12070" s="1793"/>
      <c r="Z12070" s="3888"/>
      <c r="AA12070" s="3917"/>
      <c r="AB12070" s="3888"/>
      <c r="AC12070" s="1507">
        <f>E12070+G12070-N12070-O12070-AA12070-P12070-Q12070-R12070-S12070-T12070-U12070-V12070-W12070-X12070-Y12070</f>
        <v>3600</v>
      </c>
      <c r="AD12070" s="1508">
        <f>D12070*AC12070</f>
        <v>3600</v>
      </c>
      <c r="AE12070" s="14">
        <f>(J12070-"01.04.2023")/30</f>
        <v>22.366666666666667</v>
      </c>
      <c r="AF12070" s="14">
        <f>(N12070+O12070+P12070+Q12070+R12070+S12070+T12070+U12070+V12070+W12070+X12070+Y12070)/3</f>
        <v>0</v>
      </c>
      <c r="AG12070" s="14" t="e">
        <f>AC12070/AF12070</f>
        <v>#DIV/0!</v>
      </c>
      <c r="AH12070" s="14" t="e">
        <f>AG12070-AE12070</f>
        <v>#DIV/0!</v>
      </c>
      <c r="AI12070" s="14">
        <f>AC12070-(AE12070*AF12070)</f>
        <v>3600</v>
      </c>
      <c r="AJ12070" s="3917"/>
    </row>
    <row r="12071" spans="1:36" ht="15.75">
      <c r="A12071" s="1792"/>
      <c r="B12071" s="3902" t="s">
        <v>4494</v>
      </c>
      <c r="C12071" s="3902"/>
      <c r="D12071" s="3903"/>
      <c r="E12071" s="3903"/>
      <c r="F12071" s="3903"/>
      <c r="G12071" s="3903"/>
      <c r="H12071" s="3903"/>
      <c r="I12071" s="3903"/>
      <c r="J12071" s="3903"/>
      <c r="K12071" s="3903"/>
      <c r="L12071" s="1793"/>
      <c r="M12071" s="1795"/>
      <c r="N12071" s="1793"/>
      <c r="O12071" s="1793"/>
      <c r="P12071" s="1793"/>
      <c r="Q12071" s="1793"/>
      <c r="R12071" s="1793"/>
      <c r="S12071" s="1793"/>
      <c r="T12071" s="1793"/>
      <c r="U12071" s="1793"/>
      <c r="V12071" s="1793"/>
      <c r="W12071" s="1793"/>
      <c r="X12071" s="1793"/>
      <c r="Y12071" s="1793"/>
      <c r="Z12071" s="3888"/>
      <c r="AA12071" s="3888"/>
      <c r="AB12071" s="3888"/>
      <c r="AC12071" s="1507"/>
      <c r="AD12071" s="1508"/>
      <c r="AE12071" s="14"/>
      <c r="AF12071" s="14"/>
      <c r="AG12071" s="14"/>
      <c r="AH12071" s="14"/>
      <c r="AI12071" s="14"/>
      <c r="AJ12071" s="3888"/>
    </row>
    <row r="12072" spans="1:36" ht="15" customHeight="1">
      <c r="A12072" s="1792">
        <v>1</v>
      </c>
      <c r="B12072" s="3918" t="s">
        <v>6883</v>
      </c>
      <c r="C12072" s="3902" t="s">
        <v>224</v>
      </c>
      <c r="D12072" s="3902">
        <v>132.09</v>
      </c>
      <c r="E12072" s="3902">
        <v>1170</v>
      </c>
      <c r="F12072" s="3919">
        <f>D12072*E12072</f>
        <v>154545.30000000002</v>
      </c>
      <c r="G12072" s="3902"/>
      <c r="H12072" s="3919">
        <f>D12072*G12072</f>
        <v>0</v>
      </c>
      <c r="I12072" s="3920">
        <v>44908</v>
      </c>
      <c r="J12072" s="3920">
        <v>45746</v>
      </c>
      <c r="K12072" s="3903"/>
      <c r="L12072" s="1793">
        <v>1089</v>
      </c>
      <c r="M12072" s="1795">
        <v>44904</v>
      </c>
      <c r="N12072" s="1793"/>
      <c r="O12072" s="1793"/>
      <c r="P12072" s="1793"/>
      <c r="Q12072" s="1793"/>
      <c r="R12072" s="1793"/>
      <c r="S12072" s="1793"/>
      <c r="T12072" s="1793"/>
      <c r="U12072" s="1793"/>
      <c r="V12072" s="1793"/>
      <c r="W12072" s="1793"/>
      <c r="X12072" s="1793"/>
      <c r="Y12072" s="1793"/>
      <c r="Z12072" s="3888"/>
      <c r="AA12072" s="3888"/>
      <c r="AB12072" s="3888"/>
      <c r="AC12072" s="1507">
        <f>E12072+G12072-N12072-O12072-AA12072-P12072-Q12072-R12072-S12072-T12072-U12072-V12072-W12072-X12072-Y12072</f>
        <v>1170</v>
      </c>
      <c r="AD12072" s="1508">
        <f>D12072*AC12072</f>
        <v>154545.30000000002</v>
      </c>
      <c r="AE12072" s="14">
        <f>(J12072-"01.04.2023")/30</f>
        <v>24.3</v>
      </c>
      <c r="AF12072" s="14">
        <f>(N12072+O12072+P12072+Q12072+R12072+S12072+T12072+U12072+V12072+W12072+X12072+Y12072)/3</f>
        <v>0</v>
      </c>
      <c r="AG12072" s="14" t="e">
        <f>AC12072/AF12072</f>
        <v>#DIV/0!</v>
      </c>
      <c r="AH12072" s="14" t="e">
        <f>AG12072-AE12072</f>
        <v>#DIV/0!</v>
      </c>
      <c r="AI12072" s="14">
        <f>AC12072-(AE12072*AF12072)</f>
        <v>1170</v>
      </c>
      <c r="AJ12072" s="3888"/>
    </row>
    <row r="12073" spans="1:36" ht="15.75">
      <c r="A12073" s="3892"/>
      <c r="B12073" s="4134" t="s">
        <v>6884</v>
      </c>
      <c r="C12073" s="4135"/>
      <c r="D12073" s="4135"/>
      <c r="E12073" s="4135"/>
      <c r="F12073" s="4135"/>
      <c r="G12073" s="4135"/>
      <c r="H12073" s="4135"/>
      <c r="I12073" s="4135"/>
      <c r="J12073" s="4135"/>
      <c r="K12073" s="4135"/>
      <c r="L12073" s="4135"/>
      <c r="M12073" s="4135"/>
      <c r="N12073" s="4135"/>
      <c r="O12073" s="4135"/>
      <c r="P12073" s="4135"/>
      <c r="Q12073" s="4135"/>
      <c r="R12073" s="4135"/>
      <c r="S12073" s="4135"/>
      <c r="T12073" s="4135"/>
      <c r="U12073" s="4135"/>
      <c r="V12073" s="4135"/>
      <c r="W12073" s="4135"/>
      <c r="X12073" s="4135"/>
      <c r="Y12073" s="4135"/>
      <c r="Z12073" s="4135"/>
      <c r="AA12073" s="4136"/>
      <c r="AB12073" s="3921"/>
      <c r="AC12073" s="1507"/>
      <c r="AD12073" s="1508"/>
      <c r="AE12073" s="14"/>
      <c r="AF12073" s="14"/>
      <c r="AG12073" s="14"/>
      <c r="AH12073" s="14"/>
      <c r="AI12073" s="14"/>
      <c r="AJ12073" s="3921"/>
    </row>
    <row r="12074" spans="1:36" ht="15.75">
      <c r="A12074" s="3892">
        <v>1</v>
      </c>
      <c r="B12074" s="3887" t="s">
        <v>6885</v>
      </c>
      <c r="C12074" s="1793" t="s">
        <v>234</v>
      </c>
      <c r="D12074" s="1794">
        <v>4.7699999999999996</v>
      </c>
      <c r="E12074" s="3922">
        <v>250</v>
      </c>
      <c r="F12074" s="1794">
        <f>D12074*E12074</f>
        <v>1192.5</v>
      </c>
      <c r="G12074" s="3922"/>
      <c r="H12074" s="3923">
        <f>D12074*G12074</f>
        <v>0</v>
      </c>
      <c r="I12074" s="3924">
        <v>44914</v>
      </c>
      <c r="J12074" s="1795">
        <v>45308</v>
      </c>
      <c r="K12074" s="1795"/>
      <c r="L12074" s="1793">
        <v>1026</v>
      </c>
      <c r="M12074" s="1795">
        <v>44890</v>
      </c>
      <c r="N12074" s="1793"/>
      <c r="O12074" s="1793">
        <v>13</v>
      </c>
      <c r="P12074" s="3908">
        <v>41</v>
      </c>
      <c r="Q12074" s="235"/>
      <c r="R12074" s="235"/>
      <c r="S12074" s="235"/>
      <c r="T12074" s="235"/>
      <c r="U12074" s="235"/>
      <c r="V12074" s="235"/>
      <c r="W12074" s="235"/>
      <c r="X12074" s="235"/>
      <c r="Y12074" s="235"/>
      <c r="Z12074" s="3925"/>
      <c r="AA12074" s="3925"/>
      <c r="AB12074" s="3925"/>
      <c r="AC12074" s="1507">
        <f>E12074+G12074-N12074-O12074-AA12074-P12074-Q12074-R12074-S12074-T12074-U12074-V12074-W12074-X12074-Y12074</f>
        <v>196</v>
      </c>
      <c r="AD12074" s="1508">
        <f>D12074*AC12074</f>
        <v>934.92</v>
      </c>
      <c r="AE12074" s="14">
        <f>(J12074-"01.04.2023")/30</f>
        <v>9.6999999999999993</v>
      </c>
      <c r="AF12074" s="14">
        <f>(N12074+O12074+P12074+Q12074+R12074+S12074+T12074+U12074+V12074+W12074+X12074+Y12074)/3</f>
        <v>18</v>
      </c>
      <c r="AG12074" s="14">
        <f>AC12074/AF12074</f>
        <v>10.888888888888889</v>
      </c>
      <c r="AH12074" s="14">
        <f>AG12074-AE12074</f>
        <v>1.18888888888889</v>
      </c>
      <c r="AI12074" s="14">
        <f>AC12074-(AE12074*AF12074)</f>
        <v>21.400000000000006</v>
      </c>
      <c r="AJ12074" s="3925"/>
    </row>
    <row r="12075" spans="1:36" ht="15.75">
      <c r="A12075" s="3892">
        <v>2</v>
      </c>
      <c r="B12075" s="3887" t="s">
        <v>6886</v>
      </c>
      <c r="C12075" s="1793" t="s">
        <v>234</v>
      </c>
      <c r="D12075" s="1794">
        <v>24.61</v>
      </c>
      <c r="E12075" s="3922">
        <v>200</v>
      </c>
      <c r="F12075" s="1794">
        <f>D12075*E12075</f>
        <v>4922</v>
      </c>
      <c r="G12075" s="3922"/>
      <c r="H12075" s="3923">
        <f>D12075*G12075</f>
        <v>0</v>
      </c>
      <c r="I12075" s="3924">
        <v>44914</v>
      </c>
      <c r="J12075" s="1795">
        <v>45627</v>
      </c>
      <c r="K12075" s="1795"/>
      <c r="L12075" s="1793">
        <v>1026</v>
      </c>
      <c r="M12075" s="1795">
        <v>44890</v>
      </c>
      <c r="N12075" s="1793"/>
      <c r="O12075" s="1793">
        <v>39</v>
      </c>
      <c r="P12075" s="3908">
        <v>111</v>
      </c>
      <c r="Q12075" s="235"/>
      <c r="R12075" s="235"/>
      <c r="S12075" s="235"/>
      <c r="T12075" s="235"/>
      <c r="U12075" s="235"/>
      <c r="V12075" s="235"/>
      <c r="W12075" s="235"/>
      <c r="X12075" s="235"/>
      <c r="Y12075" s="235"/>
      <c r="Z12075" s="3925"/>
      <c r="AA12075" s="3925"/>
      <c r="AB12075" s="3925"/>
      <c r="AC12075" s="1507">
        <f>E12075+G12075-N12075-O12075-AA12075-P12075-Q12075-R12075-S12075-T12075-U12075-V12075-W12075-X12075-Y12075</f>
        <v>50</v>
      </c>
      <c r="AD12075" s="1508">
        <f>D12075*AC12075</f>
        <v>1230.5</v>
      </c>
      <c r="AE12075" s="14">
        <f>(J12075-"01.04.2023")/30</f>
        <v>20.333333333333332</v>
      </c>
      <c r="AF12075" s="14">
        <f>(N12075+O12075+P12075+Q12075+R12075+S12075+T12075+U12075+V12075+W12075+X12075+Y12075)/3</f>
        <v>50</v>
      </c>
      <c r="AG12075" s="14">
        <f>AC12075/AF12075</f>
        <v>1</v>
      </c>
      <c r="AH12075" s="14">
        <f>AG12075-AE12075</f>
        <v>-19.333333333333332</v>
      </c>
      <c r="AI12075" s="14">
        <f>AC12075-(AE12075*AF12075)</f>
        <v>-966.66666666666663</v>
      </c>
      <c r="AJ12075" s="3925"/>
    </row>
    <row r="12076" spans="1:36" ht="15.75">
      <c r="A12076" s="3892">
        <v>3</v>
      </c>
      <c r="B12076" s="3887" t="s">
        <v>6887</v>
      </c>
      <c r="C12076" s="1793" t="s">
        <v>234</v>
      </c>
      <c r="D12076" s="1794">
        <v>26.15</v>
      </c>
      <c r="E12076" s="3922">
        <v>1600</v>
      </c>
      <c r="F12076" s="1794">
        <f>D12076*E12076</f>
        <v>41840</v>
      </c>
      <c r="G12076" s="3922"/>
      <c r="H12076" s="3923">
        <f>D12076*G12076</f>
        <v>0</v>
      </c>
      <c r="I12076" s="3924">
        <v>44914</v>
      </c>
      <c r="J12076" s="1795">
        <v>46419</v>
      </c>
      <c r="K12076" s="1795"/>
      <c r="L12076" s="1793">
        <v>1026</v>
      </c>
      <c r="M12076" s="1795">
        <v>44890</v>
      </c>
      <c r="N12076" s="1793"/>
      <c r="O12076" s="1793">
        <v>443</v>
      </c>
      <c r="P12076" s="3908">
        <v>706</v>
      </c>
      <c r="Q12076" s="235"/>
      <c r="R12076" s="235"/>
      <c r="S12076" s="235"/>
      <c r="T12076" s="235"/>
      <c r="U12076" s="235"/>
      <c r="V12076" s="235"/>
      <c r="W12076" s="235"/>
      <c r="X12076" s="235"/>
      <c r="Y12076" s="235"/>
      <c r="Z12076" s="3925"/>
      <c r="AA12076" s="3925"/>
      <c r="AB12076" s="3925"/>
      <c r="AC12076" s="1507">
        <f>E12076+G12076-N12076-O12076-AA12076-P12076-Q12076-R12076-S12076-T12076-U12076-V12076-W12076-X12076-Y12076</f>
        <v>451</v>
      </c>
      <c r="AD12076" s="1508">
        <f>D12076*AC12076</f>
        <v>11793.65</v>
      </c>
      <c r="AE12076" s="14">
        <f>(J12076-"01.04.2023")/30</f>
        <v>46.733333333333334</v>
      </c>
      <c r="AF12076" s="14">
        <f>(N12076+O12076+P12076+Q12076+R12076+S12076+T12076+U12076+V12076+W12076+X12076+Y12076)/3</f>
        <v>383</v>
      </c>
      <c r="AG12076" s="14">
        <f>AC12076/AF12076</f>
        <v>1.1775456919060052</v>
      </c>
      <c r="AH12076" s="14">
        <f>AG12076-AE12076</f>
        <v>-45.55578764142733</v>
      </c>
      <c r="AI12076" s="14">
        <f>AC12076-(AE12076*AF12076)</f>
        <v>-17447.866666666669</v>
      </c>
      <c r="AJ12076" s="3925"/>
    </row>
    <row r="12077" spans="1:36" ht="15.75">
      <c r="A12077" s="3892">
        <v>4</v>
      </c>
      <c r="B12077" s="3889" t="s">
        <v>6888</v>
      </c>
      <c r="C12077" s="1793" t="s">
        <v>234</v>
      </c>
      <c r="D12077" s="1794">
        <v>4.1623000000000001</v>
      </c>
      <c r="E12077" s="3922">
        <v>20</v>
      </c>
      <c r="F12077" s="1794">
        <f>D12077*E12077</f>
        <v>83.246000000000009</v>
      </c>
      <c r="G12077" s="3922"/>
      <c r="H12077" s="3923">
        <f>D12077*G12077</f>
        <v>0</v>
      </c>
      <c r="I12077" s="3924">
        <v>44914</v>
      </c>
      <c r="J12077" s="1795">
        <v>45658</v>
      </c>
      <c r="K12077" s="1795"/>
      <c r="L12077" s="1793">
        <v>1026</v>
      </c>
      <c r="M12077" s="1795">
        <v>44890</v>
      </c>
      <c r="N12077" s="1793"/>
      <c r="O12077" s="1793"/>
      <c r="P12077" s="3908">
        <v>3</v>
      </c>
      <c r="Q12077" s="235"/>
      <c r="R12077" s="235"/>
      <c r="S12077" s="235"/>
      <c r="T12077" s="235"/>
      <c r="U12077" s="235"/>
      <c r="V12077" s="235"/>
      <c r="W12077" s="235"/>
      <c r="X12077" s="235"/>
      <c r="Y12077" s="235"/>
      <c r="Z12077" s="3925"/>
      <c r="AA12077" s="3925"/>
      <c r="AB12077" s="3925"/>
      <c r="AC12077" s="1507">
        <f>E12077+G12077-N12077-O12077-AA12077-P12077-Q12077-R12077-S12077-T12077-U12077-V12077-W12077-X12077-Y12077</f>
        <v>17</v>
      </c>
      <c r="AD12077" s="1508">
        <f>D12077*AC12077</f>
        <v>70.759100000000004</v>
      </c>
      <c r="AE12077" s="14">
        <f>(J12077-"01.04.2023")/30</f>
        <v>21.366666666666667</v>
      </c>
      <c r="AF12077" s="14">
        <f>(N12077+O12077+P12077+Q12077+R12077+S12077+T12077+U12077+V12077+W12077+X12077+Y12077)/3</f>
        <v>1</v>
      </c>
      <c r="AG12077" s="14">
        <f>AC12077/AF12077</f>
        <v>17</v>
      </c>
      <c r="AH12077" s="14">
        <f>AG12077-AE12077</f>
        <v>-4.3666666666666671</v>
      </c>
      <c r="AI12077" s="14">
        <f>AC12077-(AE12077*AF12077)</f>
        <v>-4.3666666666666671</v>
      </c>
      <c r="AJ12077" s="3925"/>
    </row>
    <row r="12078" spans="1:36" ht="15.75">
      <c r="A12078" s="3892" t="s">
        <v>5244</v>
      </c>
      <c r="B12078" s="3926"/>
      <c r="C12078" s="3927"/>
      <c r="D12078" s="3927"/>
      <c r="E12078" s="3927"/>
      <c r="F12078" s="3926"/>
      <c r="G12078" s="3927"/>
      <c r="H12078" s="3926"/>
      <c r="I12078" s="3883"/>
      <c r="J12078" s="3883"/>
      <c r="K12078" s="3883"/>
      <c r="L12078" s="3883"/>
      <c r="M12078" s="3883"/>
      <c r="N12078" s="3883"/>
      <c r="O12078" s="3883"/>
      <c r="P12078" s="3900"/>
      <c r="Q12078" s="235"/>
      <c r="R12078" s="235"/>
      <c r="S12078" s="235"/>
      <c r="T12078" s="235"/>
      <c r="U12078" s="235"/>
      <c r="V12078" s="235"/>
      <c r="W12078" s="235"/>
      <c r="X12078" s="235"/>
      <c r="Y12078" s="235"/>
      <c r="Z12078" s="3925"/>
      <c r="AA12078" s="3925"/>
      <c r="AB12078" s="3925"/>
      <c r="AC12078" s="1507"/>
      <c r="AD12078" s="1508"/>
      <c r="AE12078" s="14"/>
      <c r="AF12078" s="14"/>
      <c r="AG12078" s="14"/>
      <c r="AH12078" s="14"/>
      <c r="AI12078" s="14"/>
      <c r="AJ12078" s="3925"/>
    </row>
    <row r="12079" spans="1:36" ht="15.75">
      <c r="A12079" s="1792">
        <v>1</v>
      </c>
      <c r="B12079" s="3887" t="s">
        <v>5862</v>
      </c>
      <c r="C12079" s="3883" t="s">
        <v>224</v>
      </c>
      <c r="D12079" s="3886">
        <v>44.1</v>
      </c>
      <c r="E12079" s="3883">
        <v>952</v>
      </c>
      <c r="F12079" s="3886">
        <f t="shared" ref="F12079:F12097" si="4659">D12079*E12079</f>
        <v>41983.200000000004</v>
      </c>
      <c r="G12079" s="3883"/>
      <c r="H12079" s="3928">
        <f t="shared" ref="H12079:H12097" si="4660">D12079*G12079</f>
        <v>0</v>
      </c>
      <c r="I12079" s="3929">
        <v>44858</v>
      </c>
      <c r="J12079" s="3929">
        <v>45138</v>
      </c>
      <c r="K12079" s="3895"/>
      <c r="L12079" s="3895">
        <v>550</v>
      </c>
      <c r="M12079" s="3929">
        <v>44760</v>
      </c>
      <c r="N12079" s="3895">
        <v>1</v>
      </c>
      <c r="O12079" s="3895"/>
      <c r="P12079" s="3930"/>
      <c r="Q12079" s="235"/>
      <c r="R12079" s="235"/>
      <c r="S12079" s="235"/>
      <c r="T12079" s="235"/>
      <c r="U12079" s="235"/>
      <c r="V12079" s="235"/>
      <c r="W12079" s="235"/>
      <c r="X12079" s="235"/>
      <c r="Y12079" s="235"/>
      <c r="Z12079" s="3925"/>
      <c r="AA12079" s="3925"/>
      <c r="AB12079" s="3931"/>
      <c r="AC12079" s="1507">
        <f t="shared" ref="AC12079:AC12097" si="4661">E12079+G12079-N12079-O12079-AA12079-P12079-Q12079-R12079-S12079-T12079-U12079-V12079-W12079-X12079-Y12079</f>
        <v>951</v>
      </c>
      <c r="AD12079" s="1508">
        <f t="shared" ref="AD12079:AD12097" si="4662">D12079*AC12079</f>
        <v>41939.1</v>
      </c>
      <c r="AE12079" s="14">
        <f t="shared" ref="AE12079:AE12097" si="4663">(J12079-"01.04.2023")/30</f>
        <v>4.0333333333333332</v>
      </c>
      <c r="AF12079" s="14">
        <f t="shared" ref="AF12079:AF12097" si="4664">(N12079+O12079+P12079+Q12079+R12079+S12079+T12079+U12079+V12079+W12079+X12079+Y12079)/3</f>
        <v>0.33333333333333331</v>
      </c>
      <c r="AG12079" s="14">
        <f t="shared" ref="AG12079:AG12097" si="4665">AC12079/AF12079</f>
        <v>2853</v>
      </c>
      <c r="AH12079" s="14">
        <f t="shared" ref="AH12079:AH12097" si="4666">AG12079-AE12079</f>
        <v>2848.9666666666667</v>
      </c>
      <c r="AI12079" s="14">
        <f t="shared" ref="AI12079:AI12097" si="4667">AC12079-(AE12079*AF12079)</f>
        <v>949.65555555555557</v>
      </c>
      <c r="AJ12079" s="3925"/>
    </row>
    <row r="12080" spans="1:36" ht="15.75">
      <c r="A12080" s="1792">
        <v>2</v>
      </c>
      <c r="B12080" s="3887" t="s">
        <v>5863</v>
      </c>
      <c r="C12080" s="3883" t="s">
        <v>224</v>
      </c>
      <c r="D12080" s="3886">
        <v>703</v>
      </c>
      <c r="E12080" s="3883">
        <v>293</v>
      </c>
      <c r="F12080" s="3886">
        <f t="shared" si="4659"/>
        <v>205979</v>
      </c>
      <c r="G12080" s="3883"/>
      <c r="H12080" s="3928">
        <f t="shared" si="4660"/>
        <v>0</v>
      </c>
      <c r="I12080" s="3929">
        <v>44858</v>
      </c>
      <c r="J12080" s="3929">
        <v>46112</v>
      </c>
      <c r="K12080" s="3895"/>
      <c r="L12080" s="3895">
        <v>550</v>
      </c>
      <c r="M12080" s="3929">
        <v>44760</v>
      </c>
      <c r="N12080" s="3895">
        <v>1.2</v>
      </c>
      <c r="O12080" s="3895">
        <v>0.2</v>
      </c>
      <c r="P12080" s="3930">
        <v>1</v>
      </c>
      <c r="Q12080" s="235"/>
      <c r="R12080" s="235"/>
      <c r="S12080" s="235"/>
      <c r="T12080" s="235"/>
      <c r="U12080" s="235"/>
      <c r="V12080" s="235"/>
      <c r="W12080" s="235"/>
      <c r="X12080" s="235"/>
      <c r="Y12080" s="235"/>
      <c r="Z12080" s="3925"/>
      <c r="AA12080" s="3925"/>
      <c r="AB12080" s="3925"/>
      <c r="AC12080" s="1507">
        <f t="shared" si="4661"/>
        <v>290.60000000000002</v>
      </c>
      <c r="AD12080" s="1508">
        <f t="shared" si="4662"/>
        <v>204291.80000000002</v>
      </c>
      <c r="AE12080" s="14">
        <f t="shared" si="4663"/>
        <v>36.5</v>
      </c>
      <c r="AF12080" s="14">
        <f t="shared" si="4664"/>
        <v>0.79999999999999993</v>
      </c>
      <c r="AG12080" s="14">
        <f t="shared" si="4665"/>
        <v>363.25000000000006</v>
      </c>
      <c r="AH12080" s="14">
        <f t="shared" si="4666"/>
        <v>326.75000000000006</v>
      </c>
      <c r="AI12080" s="14">
        <f t="shared" si="4667"/>
        <v>261.40000000000003</v>
      </c>
      <c r="AJ12080" s="3925"/>
    </row>
    <row r="12081" spans="1:36" ht="15.75">
      <c r="A12081" s="1792">
        <v>3</v>
      </c>
      <c r="B12081" s="3887" t="s">
        <v>5864</v>
      </c>
      <c r="C12081" s="3883" t="s">
        <v>224</v>
      </c>
      <c r="D12081" s="3883">
        <v>534.75</v>
      </c>
      <c r="E12081" s="3883">
        <v>698</v>
      </c>
      <c r="F12081" s="3886">
        <f t="shared" si="4659"/>
        <v>373255.5</v>
      </c>
      <c r="G12081" s="3883"/>
      <c r="H12081" s="3928">
        <f t="shared" si="4660"/>
        <v>0</v>
      </c>
      <c r="I12081" s="3929">
        <v>44858</v>
      </c>
      <c r="J12081" s="3929">
        <v>45688</v>
      </c>
      <c r="K12081" s="3895"/>
      <c r="L12081" s="3895">
        <v>550</v>
      </c>
      <c r="M12081" s="3929">
        <v>44760</v>
      </c>
      <c r="N12081" s="3895">
        <v>15.3</v>
      </c>
      <c r="O12081" s="3895">
        <v>35.42</v>
      </c>
      <c r="P12081" s="3930">
        <v>111.36</v>
      </c>
      <c r="Q12081" s="235"/>
      <c r="R12081" s="235"/>
      <c r="S12081" s="235"/>
      <c r="T12081" s="235"/>
      <c r="U12081" s="235"/>
      <c r="V12081" s="235"/>
      <c r="W12081" s="235"/>
      <c r="X12081" s="235"/>
      <c r="Y12081" s="235"/>
      <c r="Z12081" s="3925"/>
      <c r="AA12081" s="3925"/>
      <c r="AB12081" s="3925"/>
      <c r="AC12081" s="1507">
        <f t="shared" si="4661"/>
        <v>535.92000000000007</v>
      </c>
      <c r="AD12081" s="1508">
        <f t="shared" si="4662"/>
        <v>286583.22000000003</v>
      </c>
      <c r="AE12081" s="14">
        <f t="shared" si="4663"/>
        <v>22.366666666666667</v>
      </c>
      <c r="AF12081" s="14">
        <f t="shared" si="4664"/>
        <v>54.026666666666664</v>
      </c>
      <c r="AG12081" s="14">
        <f t="shared" si="4665"/>
        <v>9.919545903257653</v>
      </c>
      <c r="AH12081" s="14">
        <f t="shared" si="4666"/>
        <v>-12.447120763409014</v>
      </c>
      <c r="AI12081" s="14">
        <f t="shared" si="4667"/>
        <v>-672.47644444444427</v>
      </c>
      <c r="AJ12081" s="3925"/>
    </row>
    <row r="12082" spans="1:36" ht="15.75">
      <c r="A12082" s="1792">
        <v>4</v>
      </c>
      <c r="B12082" s="3887" t="s">
        <v>5865</v>
      </c>
      <c r="C12082" s="3883" t="s">
        <v>224</v>
      </c>
      <c r="D12082" s="3883">
        <v>316.51</v>
      </c>
      <c r="E12082" s="3883">
        <v>612</v>
      </c>
      <c r="F12082" s="3886">
        <f t="shared" si="4659"/>
        <v>193704.12</v>
      </c>
      <c r="G12082" s="3883"/>
      <c r="H12082" s="3928">
        <f t="shared" si="4660"/>
        <v>0</v>
      </c>
      <c r="I12082" s="3929">
        <v>44858</v>
      </c>
      <c r="J12082" s="3929">
        <v>45351</v>
      </c>
      <c r="K12082" s="3895"/>
      <c r="L12082" s="3895">
        <v>550</v>
      </c>
      <c r="M12082" s="3929">
        <v>44760</v>
      </c>
      <c r="N12082" s="3895"/>
      <c r="O12082" s="3895"/>
      <c r="P12082" s="3930"/>
      <c r="Q12082" s="235"/>
      <c r="R12082" s="235"/>
      <c r="S12082" s="235"/>
      <c r="T12082" s="235"/>
      <c r="U12082" s="235"/>
      <c r="V12082" s="235"/>
      <c r="W12082" s="235"/>
      <c r="X12082" s="235"/>
      <c r="Y12082" s="235"/>
      <c r="Z12082" s="3925"/>
      <c r="AA12082" s="3925"/>
      <c r="AB12082" s="3925"/>
      <c r="AC12082" s="1507">
        <f t="shared" si="4661"/>
        <v>612</v>
      </c>
      <c r="AD12082" s="1508">
        <f t="shared" si="4662"/>
        <v>193704.12</v>
      </c>
      <c r="AE12082" s="14">
        <f t="shared" si="4663"/>
        <v>11.133333333333333</v>
      </c>
      <c r="AF12082" s="14">
        <f t="shared" si="4664"/>
        <v>0</v>
      </c>
      <c r="AG12082" s="14" t="e">
        <f t="shared" si="4665"/>
        <v>#DIV/0!</v>
      </c>
      <c r="AH12082" s="14" t="e">
        <f t="shared" si="4666"/>
        <v>#DIV/0!</v>
      </c>
      <c r="AI12082" s="14">
        <f t="shared" si="4667"/>
        <v>612</v>
      </c>
      <c r="AJ12082" s="3925"/>
    </row>
    <row r="12083" spans="1:36" ht="15.75">
      <c r="A12083" s="1792">
        <v>5</v>
      </c>
      <c r="B12083" s="3887" t="s">
        <v>5866</v>
      </c>
      <c r="C12083" s="3883" t="s">
        <v>224</v>
      </c>
      <c r="D12083" s="3883">
        <v>229.74</v>
      </c>
      <c r="E12083" s="3883">
        <v>1116</v>
      </c>
      <c r="F12083" s="3886">
        <f t="shared" si="4659"/>
        <v>256389.84</v>
      </c>
      <c r="G12083" s="3883"/>
      <c r="H12083" s="3928">
        <f t="shared" si="4660"/>
        <v>0</v>
      </c>
      <c r="I12083" s="3929">
        <v>44858</v>
      </c>
      <c r="J12083" s="3929">
        <v>45535</v>
      </c>
      <c r="K12083" s="3895"/>
      <c r="L12083" s="3895">
        <v>550</v>
      </c>
      <c r="M12083" s="3929">
        <v>44760</v>
      </c>
      <c r="N12083" s="3895"/>
      <c r="O12083" s="3895"/>
      <c r="P12083" s="3930"/>
      <c r="Q12083" s="235"/>
      <c r="R12083" s="235"/>
      <c r="S12083" s="235"/>
      <c r="T12083" s="235"/>
      <c r="U12083" s="235"/>
      <c r="V12083" s="235"/>
      <c r="W12083" s="235"/>
      <c r="X12083" s="235"/>
      <c r="Y12083" s="235"/>
      <c r="Z12083" s="3925"/>
      <c r="AA12083" s="3925"/>
      <c r="AB12083" s="3925"/>
      <c r="AC12083" s="1507">
        <f t="shared" si="4661"/>
        <v>1116</v>
      </c>
      <c r="AD12083" s="1508">
        <f t="shared" si="4662"/>
        <v>256389.84</v>
      </c>
      <c r="AE12083" s="14">
        <f t="shared" si="4663"/>
        <v>17.266666666666666</v>
      </c>
      <c r="AF12083" s="14">
        <f t="shared" si="4664"/>
        <v>0</v>
      </c>
      <c r="AG12083" s="14" t="e">
        <f t="shared" si="4665"/>
        <v>#DIV/0!</v>
      </c>
      <c r="AH12083" s="14" t="e">
        <f t="shared" si="4666"/>
        <v>#DIV/0!</v>
      </c>
      <c r="AI12083" s="14">
        <f t="shared" si="4667"/>
        <v>1116</v>
      </c>
      <c r="AJ12083" s="3925"/>
    </row>
    <row r="12084" spans="1:36" ht="15.75">
      <c r="A12084" s="1792">
        <v>6</v>
      </c>
      <c r="B12084" s="3887" t="s">
        <v>5866</v>
      </c>
      <c r="C12084" s="3883" t="s">
        <v>224</v>
      </c>
      <c r="D12084" s="3883">
        <v>260.55</v>
      </c>
      <c r="E12084" s="3883">
        <v>384</v>
      </c>
      <c r="F12084" s="3886">
        <f t="shared" si="4659"/>
        <v>100051.20000000001</v>
      </c>
      <c r="G12084" s="3883"/>
      <c r="H12084" s="3928">
        <f t="shared" si="4660"/>
        <v>0</v>
      </c>
      <c r="I12084" s="3929">
        <v>44858</v>
      </c>
      <c r="J12084" s="3929">
        <v>45535</v>
      </c>
      <c r="K12084" s="3895"/>
      <c r="L12084" s="3895">
        <v>550</v>
      </c>
      <c r="M12084" s="3929">
        <v>44760</v>
      </c>
      <c r="N12084" s="3895"/>
      <c r="O12084" s="3895"/>
      <c r="P12084" s="3930"/>
      <c r="Q12084" s="235"/>
      <c r="R12084" s="235"/>
      <c r="S12084" s="235"/>
      <c r="T12084" s="235"/>
      <c r="U12084" s="235"/>
      <c r="V12084" s="235"/>
      <c r="W12084" s="235"/>
      <c r="X12084" s="235"/>
      <c r="Y12084" s="235"/>
      <c r="Z12084" s="3925"/>
      <c r="AA12084" s="3925"/>
      <c r="AB12084" s="3925"/>
      <c r="AC12084" s="1507">
        <f t="shared" si="4661"/>
        <v>384</v>
      </c>
      <c r="AD12084" s="1508">
        <f t="shared" si="4662"/>
        <v>100051.20000000001</v>
      </c>
      <c r="AE12084" s="14">
        <f t="shared" si="4663"/>
        <v>17.266666666666666</v>
      </c>
      <c r="AF12084" s="14">
        <f t="shared" si="4664"/>
        <v>0</v>
      </c>
      <c r="AG12084" s="14" t="e">
        <f t="shared" si="4665"/>
        <v>#DIV/0!</v>
      </c>
      <c r="AH12084" s="14" t="e">
        <f t="shared" si="4666"/>
        <v>#DIV/0!</v>
      </c>
      <c r="AI12084" s="14">
        <f t="shared" si="4667"/>
        <v>384</v>
      </c>
      <c r="AJ12084" s="3925"/>
    </row>
    <row r="12085" spans="1:36" ht="15.75">
      <c r="A12085" s="472">
        <v>7</v>
      </c>
      <c r="B12085" s="478" t="s">
        <v>5245</v>
      </c>
      <c r="C12085" s="235" t="s">
        <v>224</v>
      </c>
      <c r="D12085" s="1837">
        <v>323.27</v>
      </c>
      <c r="E12085" s="235">
        <v>107</v>
      </c>
      <c r="F12085" s="3886">
        <f t="shared" si="4659"/>
        <v>34589.89</v>
      </c>
      <c r="G12085" s="235"/>
      <c r="H12085" s="3928">
        <f t="shared" si="4660"/>
        <v>0</v>
      </c>
      <c r="I12085" s="577">
        <v>44818</v>
      </c>
      <c r="J12085" s="577">
        <v>46478</v>
      </c>
      <c r="K12085" s="577"/>
      <c r="L12085" s="235">
        <v>550</v>
      </c>
      <c r="M12085" s="577">
        <v>44760</v>
      </c>
      <c r="N12085" s="235"/>
      <c r="O12085" s="235"/>
      <c r="P12085" s="235">
        <v>2.1</v>
      </c>
      <c r="Q12085" s="235"/>
      <c r="R12085" s="235"/>
      <c r="S12085" s="235"/>
      <c r="T12085" s="235"/>
      <c r="U12085" s="235"/>
      <c r="V12085" s="235"/>
      <c r="W12085" s="235"/>
      <c r="X12085" s="235"/>
      <c r="Y12085" s="235"/>
      <c r="Z12085" s="3925"/>
      <c r="AA12085" s="3925"/>
      <c r="AB12085" s="3925"/>
      <c r="AC12085" s="1507">
        <f t="shared" si="4661"/>
        <v>104.9</v>
      </c>
      <c r="AD12085" s="1508">
        <f t="shared" si="4662"/>
        <v>33911.023000000001</v>
      </c>
      <c r="AE12085" s="14">
        <f t="shared" si="4663"/>
        <v>48.7</v>
      </c>
      <c r="AF12085" s="14">
        <f t="shared" si="4664"/>
        <v>0.70000000000000007</v>
      </c>
      <c r="AG12085" s="14">
        <f t="shared" si="4665"/>
        <v>149.85714285714286</v>
      </c>
      <c r="AH12085" s="14">
        <f t="shared" si="4666"/>
        <v>101.15714285714286</v>
      </c>
      <c r="AI12085" s="14">
        <f t="shared" si="4667"/>
        <v>70.81</v>
      </c>
      <c r="AJ12085" s="3925"/>
    </row>
    <row r="12086" spans="1:36" ht="15.75">
      <c r="A12086" s="472">
        <v>8</v>
      </c>
      <c r="B12086" s="3887" t="s">
        <v>6889</v>
      </c>
      <c r="C12086" s="235" t="s">
        <v>224</v>
      </c>
      <c r="D12086" s="1837">
        <v>111.02</v>
      </c>
      <c r="E12086" s="235">
        <v>205</v>
      </c>
      <c r="F12086" s="3886">
        <f t="shared" si="4659"/>
        <v>22759.1</v>
      </c>
      <c r="G12086" s="235"/>
      <c r="H12086" s="3932">
        <f t="shared" si="4660"/>
        <v>0</v>
      </c>
      <c r="I12086" s="577">
        <v>44915</v>
      </c>
      <c r="J12086" s="577">
        <v>44985</v>
      </c>
      <c r="K12086" s="577"/>
      <c r="L12086" s="235"/>
      <c r="M12086" s="577"/>
      <c r="N12086" s="235"/>
      <c r="O12086" s="235"/>
      <c r="P12086" s="235"/>
      <c r="Q12086" s="235"/>
      <c r="R12086" s="235"/>
      <c r="S12086" s="235"/>
      <c r="T12086" s="235"/>
      <c r="U12086" s="235"/>
      <c r="V12086" s="235"/>
      <c r="W12086" s="235"/>
      <c r="X12086" s="235"/>
      <c r="Y12086" s="235"/>
      <c r="Z12086" s="3925"/>
      <c r="AA12086" s="3925"/>
      <c r="AB12086" s="3925"/>
      <c r="AC12086" s="1507">
        <f t="shared" si="4661"/>
        <v>205</v>
      </c>
      <c r="AD12086" s="1508">
        <f t="shared" si="4662"/>
        <v>22759.1</v>
      </c>
      <c r="AE12086" s="14">
        <f t="shared" si="4663"/>
        <v>-1.0666666666666667</v>
      </c>
      <c r="AF12086" s="14">
        <f t="shared" si="4664"/>
        <v>0</v>
      </c>
      <c r="AG12086" s="14" t="e">
        <f t="shared" si="4665"/>
        <v>#DIV/0!</v>
      </c>
      <c r="AH12086" s="14" t="e">
        <f t="shared" si="4666"/>
        <v>#DIV/0!</v>
      </c>
      <c r="AI12086" s="14">
        <f t="shared" si="4667"/>
        <v>205</v>
      </c>
      <c r="AJ12086" s="3925"/>
    </row>
    <row r="12087" spans="1:36" ht="15.75">
      <c r="A12087" s="472">
        <v>9</v>
      </c>
      <c r="B12087" s="3887" t="s">
        <v>6890</v>
      </c>
      <c r="C12087" s="235" t="s">
        <v>224</v>
      </c>
      <c r="D12087" s="1837">
        <v>240.17</v>
      </c>
      <c r="E12087" s="235">
        <v>79</v>
      </c>
      <c r="F12087" s="3886">
        <f t="shared" si="4659"/>
        <v>18973.43</v>
      </c>
      <c r="G12087" s="235"/>
      <c r="H12087" s="3923">
        <f t="shared" si="4660"/>
        <v>0</v>
      </c>
      <c r="I12087" s="577">
        <v>44915</v>
      </c>
      <c r="J12087" s="577">
        <v>45838</v>
      </c>
      <c r="K12087" s="577"/>
      <c r="L12087" s="235"/>
      <c r="M12087" s="577"/>
      <c r="N12087" s="235"/>
      <c r="O12087" s="235"/>
      <c r="P12087" s="235"/>
      <c r="Q12087" s="235"/>
      <c r="R12087" s="235"/>
      <c r="S12087" s="235"/>
      <c r="T12087" s="235"/>
      <c r="U12087" s="235"/>
      <c r="V12087" s="235"/>
      <c r="W12087" s="235"/>
      <c r="X12087" s="235"/>
      <c r="Y12087" s="235"/>
      <c r="Z12087" s="3925"/>
      <c r="AA12087" s="3925"/>
      <c r="AB12087" s="3925"/>
      <c r="AC12087" s="1507">
        <f t="shared" si="4661"/>
        <v>79</v>
      </c>
      <c r="AD12087" s="1508">
        <f t="shared" si="4662"/>
        <v>18973.43</v>
      </c>
      <c r="AE12087" s="14">
        <f t="shared" si="4663"/>
        <v>27.366666666666667</v>
      </c>
      <c r="AF12087" s="14">
        <f t="shared" si="4664"/>
        <v>0</v>
      </c>
      <c r="AG12087" s="14" t="e">
        <f t="shared" si="4665"/>
        <v>#DIV/0!</v>
      </c>
      <c r="AH12087" s="14" t="e">
        <f t="shared" si="4666"/>
        <v>#DIV/0!</v>
      </c>
      <c r="AI12087" s="14">
        <f t="shared" si="4667"/>
        <v>79</v>
      </c>
      <c r="AJ12087" s="3925"/>
    </row>
    <row r="12088" spans="1:36" ht="15.75">
      <c r="A12088" s="472">
        <v>10</v>
      </c>
      <c r="B12088" s="3887" t="s">
        <v>6891</v>
      </c>
      <c r="C12088" s="235" t="s">
        <v>224</v>
      </c>
      <c r="D12088" s="1837">
        <v>555.54</v>
      </c>
      <c r="E12088" s="235">
        <v>79</v>
      </c>
      <c r="F12088" s="3886">
        <f t="shared" si="4659"/>
        <v>43887.659999999996</v>
      </c>
      <c r="G12088" s="235"/>
      <c r="H12088" s="3923">
        <f t="shared" si="4660"/>
        <v>0</v>
      </c>
      <c r="I12088" s="577">
        <v>44915</v>
      </c>
      <c r="J12088" s="577">
        <v>45808</v>
      </c>
      <c r="K12088" s="577"/>
      <c r="L12088" s="235"/>
      <c r="M12088" s="577"/>
      <c r="N12088" s="235"/>
      <c r="O12088" s="235"/>
      <c r="P12088" s="235"/>
      <c r="Q12088" s="235"/>
      <c r="R12088" s="235"/>
      <c r="S12088" s="235"/>
      <c r="T12088" s="235"/>
      <c r="U12088" s="235"/>
      <c r="V12088" s="235"/>
      <c r="W12088" s="235"/>
      <c r="X12088" s="235"/>
      <c r="Y12088" s="235"/>
      <c r="Z12088" s="3925"/>
      <c r="AA12088" s="3925"/>
      <c r="AB12088" s="3925"/>
      <c r="AC12088" s="1507">
        <f t="shared" si="4661"/>
        <v>79</v>
      </c>
      <c r="AD12088" s="1508">
        <f t="shared" si="4662"/>
        <v>43887.659999999996</v>
      </c>
      <c r="AE12088" s="14">
        <f t="shared" si="4663"/>
        <v>26.366666666666667</v>
      </c>
      <c r="AF12088" s="14">
        <f t="shared" si="4664"/>
        <v>0</v>
      </c>
      <c r="AG12088" s="14" t="e">
        <f t="shared" si="4665"/>
        <v>#DIV/0!</v>
      </c>
      <c r="AH12088" s="14" t="e">
        <f t="shared" si="4666"/>
        <v>#DIV/0!</v>
      </c>
      <c r="AI12088" s="14">
        <f t="shared" si="4667"/>
        <v>79</v>
      </c>
      <c r="AJ12088" s="3925"/>
    </row>
    <row r="12089" spans="1:36" ht="15.75">
      <c r="A12089" s="472">
        <v>11</v>
      </c>
      <c r="B12089" s="3887" t="s">
        <v>6892</v>
      </c>
      <c r="C12089" s="235" t="s">
        <v>224</v>
      </c>
      <c r="D12089" s="1837">
        <v>267.74</v>
      </c>
      <c r="E12089" s="235">
        <v>40</v>
      </c>
      <c r="F12089" s="3886">
        <f t="shared" si="4659"/>
        <v>10709.6</v>
      </c>
      <c r="G12089" s="235"/>
      <c r="H12089" s="3923">
        <f t="shared" si="4660"/>
        <v>0</v>
      </c>
      <c r="I12089" s="577">
        <v>44915</v>
      </c>
      <c r="J12089" s="577">
        <v>45138</v>
      </c>
      <c r="K12089" s="577"/>
      <c r="L12089" s="235"/>
      <c r="M12089" s="577"/>
      <c r="N12089" s="235"/>
      <c r="O12089" s="235"/>
      <c r="P12089" s="235"/>
      <c r="Q12089" s="235"/>
      <c r="R12089" s="235"/>
      <c r="S12089" s="235"/>
      <c r="T12089" s="235"/>
      <c r="U12089" s="235"/>
      <c r="V12089" s="235"/>
      <c r="W12089" s="235"/>
      <c r="X12089" s="235"/>
      <c r="Y12089" s="235"/>
      <c r="Z12089" s="3925"/>
      <c r="AA12089" s="3925"/>
      <c r="AB12089" s="3925"/>
      <c r="AC12089" s="1507">
        <f t="shared" si="4661"/>
        <v>40</v>
      </c>
      <c r="AD12089" s="1508">
        <f t="shared" si="4662"/>
        <v>10709.6</v>
      </c>
      <c r="AE12089" s="14">
        <f t="shared" si="4663"/>
        <v>4.0333333333333332</v>
      </c>
      <c r="AF12089" s="14">
        <f t="shared" si="4664"/>
        <v>0</v>
      </c>
      <c r="AG12089" s="14" t="e">
        <f t="shared" si="4665"/>
        <v>#DIV/0!</v>
      </c>
      <c r="AH12089" s="14" t="e">
        <f t="shared" si="4666"/>
        <v>#DIV/0!</v>
      </c>
      <c r="AI12089" s="14">
        <f t="shared" si="4667"/>
        <v>40</v>
      </c>
      <c r="AJ12089" s="3925"/>
    </row>
    <row r="12090" spans="1:36" ht="15.75">
      <c r="A12090" s="472">
        <v>12</v>
      </c>
      <c r="B12090" s="3887" t="s">
        <v>6893</v>
      </c>
      <c r="C12090" s="235" t="s">
        <v>224</v>
      </c>
      <c r="D12090" s="1837">
        <v>535.52</v>
      </c>
      <c r="E12090" s="235">
        <v>452</v>
      </c>
      <c r="F12090" s="3886">
        <f t="shared" si="4659"/>
        <v>242055.03999999998</v>
      </c>
      <c r="G12090" s="235"/>
      <c r="H12090" s="3923">
        <f t="shared" si="4660"/>
        <v>0</v>
      </c>
      <c r="I12090" s="577">
        <v>44915</v>
      </c>
      <c r="J12090" s="577">
        <v>45596</v>
      </c>
      <c r="K12090" s="577"/>
      <c r="L12090" s="235"/>
      <c r="M12090" s="577"/>
      <c r="N12090" s="235"/>
      <c r="O12090" s="235"/>
      <c r="P12090" s="235"/>
      <c r="Q12090" s="235"/>
      <c r="R12090" s="235"/>
      <c r="S12090" s="235"/>
      <c r="T12090" s="235"/>
      <c r="U12090" s="235"/>
      <c r="V12090" s="235"/>
      <c r="W12090" s="235"/>
      <c r="X12090" s="235"/>
      <c r="Y12090" s="235"/>
      <c r="Z12090" s="3925"/>
      <c r="AA12090" s="3925"/>
      <c r="AB12090" s="3925"/>
      <c r="AC12090" s="1507">
        <f t="shared" si="4661"/>
        <v>452</v>
      </c>
      <c r="AD12090" s="1508">
        <f t="shared" si="4662"/>
        <v>242055.03999999998</v>
      </c>
      <c r="AE12090" s="14">
        <f t="shared" si="4663"/>
        <v>19.3</v>
      </c>
      <c r="AF12090" s="14">
        <f t="shared" si="4664"/>
        <v>0</v>
      </c>
      <c r="AG12090" s="14" t="e">
        <f t="shared" si="4665"/>
        <v>#DIV/0!</v>
      </c>
      <c r="AH12090" s="14" t="e">
        <f t="shared" si="4666"/>
        <v>#DIV/0!</v>
      </c>
      <c r="AI12090" s="14">
        <f t="shared" si="4667"/>
        <v>452</v>
      </c>
      <c r="AJ12090" s="3925"/>
    </row>
    <row r="12091" spans="1:36" ht="15.75">
      <c r="A12091" s="472">
        <v>13</v>
      </c>
      <c r="B12091" s="3887" t="s">
        <v>6894</v>
      </c>
      <c r="C12091" s="235" t="s">
        <v>224</v>
      </c>
      <c r="D12091" s="1837">
        <v>933.18</v>
      </c>
      <c r="E12091" s="235">
        <v>28</v>
      </c>
      <c r="F12091" s="3886">
        <f t="shared" si="4659"/>
        <v>26129.039999999997</v>
      </c>
      <c r="G12091" s="235"/>
      <c r="H12091" s="3923">
        <f t="shared" si="4660"/>
        <v>0</v>
      </c>
      <c r="I12091" s="577">
        <v>44915</v>
      </c>
      <c r="J12091" s="577">
        <v>45382</v>
      </c>
      <c r="K12091" s="577"/>
      <c r="L12091" s="235"/>
      <c r="M12091" s="577"/>
      <c r="N12091" s="235"/>
      <c r="O12091" s="235"/>
      <c r="P12091" s="235"/>
      <c r="Q12091" s="235"/>
      <c r="R12091" s="235"/>
      <c r="S12091" s="235"/>
      <c r="T12091" s="235"/>
      <c r="U12091" s="235"/>
      <c r="V12091" s="235"/>
      <c r="W12091" s="235"/>
      <c r="X12091" s="235"/>
      <c r="Y12091" s="235"/>
      <c r="Z12091" s="3925"/>
      <c r="AA12091" s="3925"/>
      <c r="AB12091" s="3925"/>
      <c r="AC12091" s="1507">
        <f t="shared" si="4661"/>
        <v>28</v>
      </c>
      <c r="AD12091" s="1508">
        <f t="shared" si="4662"/>
        <v>26129.039999999997</v>
      </c>
      <c r="AE12091" s="14">
        <f t="shared" si="4663"/>
        <v>12.166666666666666</v>
      </c>
      <c r="AF12091" s="14">
        <f t="shared" si="4664"/>
        <v>0</v>
      </c>
      <c r="AG12091" s="14" t="e">
        <f t="shared" si="4665"/>
        <v>#DIV/0!</v>
      </c>
      <c r="AH12091" s="14" t="e">
        <f t="shared" si="4666"/>
        <v>#DIV/0!</v>
      </c>
      <c r="AI12091" s="14">
        <f t="shared" si="4667"/>
        <v>28</v>
      </c>
      <c r="AJ12091" s="3925"/>
    </row>
    <row r="12092" spans="1:36" ht="15.75">
      <c r="A12092" s="472">
        <v>14</v>
      </c>
      <c r="B12092" s="3887" t="s">
        <v>6895</v>
      </c>
      <c r="C12092" s="235" t="s">
        <v>224</v>
      </c>
      <c r="D12092" s="1837">
        <v>1113.54</v>
      </c>
      <c r="E12092" s="235">
        <v>166</v>
      </c>
      <c r="F12092" s="3886">
        <f t="shared" si="4659"/>
        <v>184847.63999999998</v>
      </c>
      <c r="G12092" s="235"/>
      <c r="H12092" s="3923">
        <f t="shared" si="4660"/>
        <v>0</v>
      </c>
      <c r="I12092" s="577">
        <v>44915</v>
      </c>
      <c r="J12092" s="577">
        <v>45626</v>
      </c>
      <c r="K12092" s="577"/>
      <c r="L12092" s="235"/>
      <c r="M12092" s="577"/>
      <c r="N12092" s="235"/>
      <c r="O12092" s="235"/>
      <c r="P12092" s="235"/>
      <c r="Q12092" s="235"/>
      <c r="R12092" s="235"/>
      <c r="S12092" s="235"/>
      <c r="T12092" s="235"/>
      <c r="U12092" s="235"/>
      <c r="V12092" s="235"/>
      <c r="W12092" s="235"/>
      <c r="X12092" s="235"/>
      <c r="Y12092" s="235"/>
      <c r="Z12092" s="3925"/>
      <c r="AA12092" s="3925"/>
      <c r="AB12092" s="3925"/>
      <c r="AC12092" s="1507">
        <f t="shared" si="4661"/>
        <v>166</v>
      </c>
      <c r="AD12092" s="1508">
        <f t="shared" si="4662"/>
        <v>184847.63999999998</v>
      </c>
      <c r="AE12092" s="14">
        <f t="shared" si="4663"/>
        <v>20.3</v>
      </c>
      <c r="AF12092" s="14">
        <f t="shared" si="4664"/>
        <v>0</v>
      </c>
      <c r="AG12092" s="14" t="e">
        <f t="shared" si="4665"/>
        <v>#DIV/0!</v>
      </c>
      <c r="AH12092" s="14" t="e">
        <f t="shared" si="4666"/>
        <v>#DIV/0!</v>
      </c>
      <c r="AI12092" s="14">
        <f t="shared" si="4667"/>
        <v>166</v>
      </c>
      <c r="AJ12092" s="3925"/>
    </row>
    <row r="12093" spans="1:36" ht="15.75">
      <c r="A12093" s="472">
        <v>15</v>
      </c>
      <c r="B12093" s="3887" t="s">
        <v>6896</v>
      </c>
      <c r="C12093" s="235" t="s">
        <v>224</v>
      </c>
      <c r="D12093" s="1837">
        <v>1141.6099999999999</v>
      </c>
      <c r="E12093" s="235">
        <v>100</v>
      </c>
      <c r="F12093" s="3886">
        <f t="shared" si="4659"/>
        <v>114160.99999999999</v>
      </c>
      <c r="G12093" s="235"/>
      <c r="H12093" s="3923">
        <f t="shared" si="4660"/>
        <v>0</v>
      </c>
      <c r="I12093" s="577">
        <v>44915</v>
      </c>
      <c r="J12093" s="577">
        <v>45016</v>
      </c>
      <c r="K12093" s="577"/>
      <c r="L12093" s="235"/>
      <c r="M12093" s="577"/>
      <c r="N12093" s="235"/>
      <c r="O12093" s="235"/>
      <c r="P12093" s="235">
        <v>34</v>
      </c>
      <c r="Q12093" s="235"/>
      <c r="R12093" s="235"/>
      <c r="S12093" s="235"/>
      <c r="T12093" s="235"/>
      <c r="U12093" s="235"/>
      <c r="V12093" s="235"/>
      <c r="W12093" s="235"/>
      <c r="X12093" s="235"/>
      <c r="Y12093" s="235"/>
      <c r="Z12093" s="3925"/>
      <c r="AA12093" s="3925"/>
      <c r="AB12093" s="3925"/>
      <c r="AC12093" s="1507">
        <f t="shared" si="4661"/>
        <v>66</v>
      </c>
      <c r="AD12093" s="1508">
        <f t="shared" si="4662"/>
        <v>75346.259999999995</v>
      </c>
      <c r="AE12093" s="14">
        <f t="shared" si="4663"/>
        <v>-3.3333333333333333E-2</v>
      </c>
      <c r="AF12093" s="14">
        <f t="shared" si="4664"/>
        <v>11.333333333333334</v>
      </c>
      <c r="AG12093" s="14">
        <f t="shared" si="4665"/>
        <v>5.8235294117647056</v>
      </c>
      <c r="AH12093" s="14">
        <f t="shared" si="4666"/>
        <v>5.8568627450980388</v>
      </c>
      <c r="AI12093" s="14">
        <f t="shared" si="4667"/>
        <v>66.37777777777778</v>
      </c>
      <c r="AJ12093" s="3925"/>
    </row>
    <row r="12094" spans="1:36" ht="15" customHeight="1">
      <c r="A12094" s="472">
        <v>16</v>
      </c>
      <c r="B12094" s="3887" t="s">
        <v>6897</v>
      </c>
      <c r="C12094" s="235" t="s">
        <v>224</v>
      </c>
      <c r="D12094" s="1837">
        <v>1511.88</v>
      </c>
      <c r="E12094" s="235">
        <v>84</v>
      </c>
      <c r="F12094" s="3886">
        <f t="shared" si="4659"/>
        <v>126997.92000000001</v>
      </c>
      <c r="G12094" s="235"/>
      <c r="H12094" s="3923">
        <f t="shared" si="4660"/>
        <v>0</v>
      </c>
      <c r="I12094" s="577">
        <v>44915</v>
      </c>
      <c r="J12094" s="577">
        <v>44957</v>
      </c>
      <c r="K12094" s="577"/>
      <c r="L12094" s="235"/>
      <c r="M12094" s="577"/>
      <c r="N12094" s="235"/>
      <c r="O12094" s="235"/>
      <c r="P12094" s="235">
        <v>28</v>
      </c>
      <c r="Q12094" s="235"/>
      <c r="R12094" s="235"/>
      <c r="S12094" s="235"/>
      <c r="T12094" s="235"/>
      <c r="U12094" s="235"/>
      <c r="V12094" s="235"/>
      <c r="W12094" s="235"/>
      <c r="X12094" s="235"/>
      <c r="Y12094" s="235"/>
      <c r="Z12094" s="3925"/>
      <c r="AA12094" s="3925"/>
      <c r="AB12094" s="3925"/>
      <c r="AC12094" s="1507">
        <f t="shared" si="4661"/>
        <v>56</v>
      </c>
      <c r="AD12094" s="1508">
        <f t="shared" si="4662"/>
        <v>84665.279999999999</v>
      </c>
      <c r="AE12094" s="14">
        <f t="shared" si="4663"/>
        <v>-2</v>
      </c>
      <c r="AF12094" s="14">
        <f t="shared" si="4664"/>
        <v>9.3333333333333339</v>
      </c>
      <c r="AG12094" s="14">
        <f t="shared" si="4665"/>
        <v>6</v>
      </c>
      <c r="AH12094" s="14">
        <f t="shared" si="4666"/>
        <v>8</v>
      </c>
      <c r="AI12094" s="14">
        <f t="shared" si="4667"/>
        <v>74.666666666666671</v>
      </c>
      <c r="AJ12094" s="3925"/>
    </row>
    <row r="12095" spans="1:36" ht="15.75">
      <c r="A12095" s="472">
        <v>17</v>
      </c>
      <c r="B12095" s="3887" t="s">
        <v>6898</v>
      </c>
      <c r="C12095" s="235" t="s">
        <v>224</v>
      </c>
      <c r="D12095" s="1837">
        <v>2323.0100000000002</v>
      </c>
      <c r="E12095" s="235">
        <v>74</v>
      </c>
      <c r="F12095" s="3886">
        <f t="shared" si="4659"/>
        <v>171902.74000000002</v>
      </c>
      <c r="G12095" s="235"/>
      <c r="H12095" s="3923">
        <f t="shared" si="4660"/>
        <v>0</v>
      </c>
      <c r="I12095" s="577">
        <v>44915</v>
      </c>
      <c r="J12095" s="577">
        <v>45107</v>
      </c>
      <c r="K12095" s="577"/>
      <c r="L12095" s="235"/>
      <c r="M12095" s="577"/>
      <c r="N12095" s="235"/>
      <c r="O12095" s="235"/>
      <c r="P12095" s="235">
        <v>5</v>
      </c>
      <c r="Q12095" s="235"/>
      <c r="R12095" s="235"/>
      <c r="S12095" s="235"/>
      <c r="T12095" s="235"/>
      <c r="U12095" s="235"/>
      <c r="V12095" s="235"/>
      <c r="W12095" s="235"/>
      <c r="X12095" s="235"/>
      <c r="Y12095" s="235"/>
      <c r="Z12095" s="3925"/>
      <c r="AA12095" s="3925"/>
      <c r="AB12095" s="3925"/>
      <c r="AC12095" s="1507">
        <f t="shared" si="4661"/>
        <v>69</v>
      </c>
      <c r="AD12095" s="1508">
        <f t="shared" si="4662"/>
        <v>160287.69</v>
      </c>
      <c r="AE12095" s="14">
        <f t="shared" si="4663"/>
        <v>3</v>
      </c>
      <c r="AF12095" s="14">
        <f t="shared" si="4664"/>
        <v>1.6666666666666667</v>
      </c>
      <c r="AG12095" s="14">
        <f t="shared" si="4665"/>
        <v>41.4</v>
      </c>
      <c r="AH12095" s="14">
        <f t="shared" si="4666"/>
        <v>38.4</v>
      </c>
      <c r="AI12095" s="14">
        <f t="shared" si="4667"/>
        <v>64</v>
      </c>
      <c r="AJ12095" s="3925"/>
    </row>
    <row r="12096" spans="1:36" ht="15.75">
      <c r="A12096" s="472">
        <v>18</v>
      </c>
      <c r="B12096" s="3887" t="s">
        <v>6899</v>
      </c>
      <c r="C12096" s="235" t="s">
        <v>224</v>
      </c>
      <c r="D12096" s="1837">
        <v>3611.43</v>
      </c>
      <c r="E12096" s="235">
        <v>74</v>
      </c>
      <c r="F12096" s="3886">
        <f t="shared" si="4659"/>
        <v>267245.82</v>
      </c>
      <c r="G12096" s="235"/>
      <c r="H12096" s="3923">
        <f t="shared" si="4660"/>
        <v>0</v>
      </c>
      <c r="I12096" s="577">
        <v>44915</v>
      </c>
      <c r="J12096" s="577">
        <v>45107</v>
      </c>
      <c r="K12096" s="577"/>
      <c r="L12096" s="235"/>
      <c r="M12096" s="577"/>
      <c r="N12096" s="235"/>
      <c r="O12096" s="235"/>
      <c r="P12096" s="235"/>
      <c r="Q12096" s="235"/>
      <c r="R12096" s="235"/>
      <c r="S12096" s="235"/>
      <c r="T12096" s="235"/>
      <c r="U12096" s="235"/>
      <c r="V12096" s="235"/>
      <c r="W12096" s="235"/>
      <c r="X12096" s="235"/>
      <c r="Y12096" s="235"/>
      <c r="Z12096" s="3925"/>
      <c r="AA12096" s="3925"/>
      <c r="AB12096" s="3925"/>
      <c r="AC12096" s="1507">
        <f t="shared" si="4661"/>
        <v>74</v>
      </c>
      <c r="AD12096" s="1508">
        <f t="shared" si="4662"/>
        <v>267245.82</v>
      </c>
      <c r="AE12096" s="14">
        <f t="shared" si="4663"/>
        <v>3</v>
      </c>
      <c r="AF12096" s="14">
        <f t="shared" si="4664"/>
        <v>0</v>
      </c>
      <c r="AG12096" s="14" t="e">
        <f t="shared" si="4665"/>
        <v>#DIV/0!</v>
      </c>
      <c r="AH12096" s="14" t="e">
        <f t="shared" si="4666"/>
        <v>#DIV/0!</v>
      </c>
      <c r="AI12096" s="14">
        <f t="shared" si="4667"/>
        <v>74</v>
      </c>
      <c r="AJ12096" s="3925"/>
    </row>
    <row r="12097" spans="1:36" ht="15.75">
      <c r="A12097" s="472">
        <v>19</v>
      </c>
      <c r="B12097" s="3887" t="s">
        <v>6900</v>
      </c>
      <c r="C12097" s="235" t="s">
        <v>224</v>
      </c>
      <c r="D12097" s="1837">
        <v>4285.42</v>
      </c>
      <c r="E12097" s="235">
        <v>297</v>
      </c>
      <c r="F12097" s="3886">
        <f t="shared" si="4659"/>
        <v>1272769.74</v>
      </c>
      <c r="G12097" s="235"/>
      <c r="H12097" s="3933">
        <f t="shared" si="4660"/>
        <v>0</v>
      </c>
      <c r="I12097" s="577">
        <v>44915</v>
      </c>
      <c r="J12097" s="577">
        <v>44957</v>
      </c>
      <c r="K12097" s="577"/>
      <c r="L12097" s="235"/>
      <c r="M12097" s="577"/>
      <c r="N12097" s="235"/>
      <c r="O12097" s="235"/>
      <c r="P12097" s="235">
        <v>5</v>
      </c>
      <c r="Q12097" s="235"/>
      <c r="R12097" s="235"/>
      <c r="S12097" s="235"/>
      <c r="T12097" s="235"/>
      <c r="U12097" s="235"/>
      <c r="V12097" s="235"/>
      <c r="W12097" s="235"/>
      <c r="X12097" s="235"/>
      <c r="Y12097" s="235"/>
      <c r="Z12097" s="3925"/>
      <c r="AA12097" s="3925"/>
      <c r="AB12097" s="3925"/>
      <c r="AC12097" s="1507">
        <f t="shared" si="4661"/>
        <v>292</v>
      </c>
      <c r="AD12097" s="1508">
        <f t="shared" si="4662"/>
        <v>1251342.6400000001</v>
      </c>
      <c r="AE12097" s="14">
        <f t="shared" si="4663"/>
        <v>-2</v>
      </c>
      <c r="AF12097" s="14">
        <f t="shared" si="4664"/>
        <v>1.6666666666666667</v>
      </c>
      <c r="AG12097" s="14">
        <f t="shared" si="4665"/>
        <v>175.2</v>
      </c>
      <c r="AH12097" s="14">
        <f t="shared" si="4666"/>
        <v>177.2</v>
      </c>
      <c r="AI12097" s="14">
        <f t="shared" si="4667"/>
        <v>295.33333333333331</v>
      </c>
      <c r="AJ12097" s="3925"/>
    </row>
    <row r="12098" spans="1:36" ht="15.75">
      <c r="A12098" s="4137" t="s">
        <v>4495</v>
      </c>
      <c r="B12098" s="4131"/>
      <c r="C12098" s="4131"/>
      <c r="D12098" s="4131"/>
      <c r="E12098" s="4131"/>
      <c r="F12098" s="4138"/>
      <c r="G12098" s="1793"/>
      <c r="H12098" s="1793"/>
      <c r="I12098" s="1793"/>
      <c r="J12098" s="1795"/>
      <c r="K12098" s="1795"/>
      <c r="L12098" s="1793"/>
      <c r="M12098" s="1795"/>
      <c r="N12098" s="1793"/>
      <c r="O12098" s="1793"/>
      <c r="P12098" s="1793"/>
      <c r="Q12098" s="1793"/>
      <c r="R12098" s="1793"/>
      <c r="S12098" s="1793"/>
      <c r="T12098" s="1793"/>
      <c r="U12098" s="1793"/>
      <c r="V12098" s="1793"/>
      <c r="W12098" s="1793"/>
      <c r="X12098" s="1793"/>
      <c r="Y12098" s="1793"/>
      <c r="Z12098" s="3888"/>
      <c r="AA12098" s="3888"/>
      <c r="AB12098" s="3888"/>
      <c r="AC12098" s="1507"/>
      <c r="AD12098" s="1508"/>
      <c r="AE12098" s="14"/>
      <c r="AF12098" s="14"/>
      <c r="AG12098" s="14"/>
      <c r="AH12098" s="14"/>
      <c r="AI12098" s="14"/>
      <c r="AJ12098" s="3888"/>
    </row>
    <row r="12099" spans="1:36" ht="15.75">
      <c r="A12099" s="1792">
        <v>1</v>
      </c>
      <c r="B12099" s="478" t="s">
        <v>4496</v>
      </c>
      <c r="C12099" s="1793" t="s">
        <v>224</v>
      </c>
      <c r="D12099" s="1794">
        <v>571.02</v>
      </c>
      <c r="E12099" s="1793">
        <v>27.3</v>
      </c>
      <c r="F12099" s="235">
        <v>15588.85</v>
      </c>
      <c r="G12099" s="1793"/>
      <c r="H12099" s="1794">
        <f t="shared" ref="H12099:H12125" si="4668">D12099*G12099</f>
        <v>0</v>
      </c>
      <c r="I12099" s="1795">
        <v>44638</v>
      </c>
      <c r="J12099" s="1795">
        <v>45231</v>
      </c>
      <c r="K12099" s="1795"/>
      <c r="L12099" s="1793"/>
      <c r="M12099" s="1795"/>
      <c r="N12099" s="1793"/>
      <c r="O12099" s="1793">
        <v>6</v>
      </c>
      <c r="P12099" s="1793">
        <v>4.2</v>
      </c>
      <c r="Q12099" s="1793"/>
      <c r="R12099" s="1793"/>
      <c r="S12099" s="1793"/>
      <c r="T12099" s="1793"/>
      <c r="U12099" s="1793"/>
      <c r="V12099" s="1793"/>
      <c r="W12099" s="1793"/>
      <c r="X12099" s="1793"/>
      <c r="Y12099" s="1793"/>
      <c r="Z12099" s="3888"/>
      <c r="AA12099" s="3888"/>
      <c r="AB12099" s="3888"/>
      <c r="AC12099" s="1507">
        <f t="shared" ref="AC12099:AC12125" si="4669">E12099+G12099-N12099-O12099-AA12099-P12099-Q12099-R12099-S12099-T12099-U12099-V12099-W12099-X12099-Y12099</f>
        <v>17.100000000000001</v>
      </c>
      <c r="AD12099" s="1508">
        <f t="shared" ref="AD12099:AD12125" si="4670">D12099*AC12099</f>
        <v>9764.4420000000009</v>
      </c>
      <c r="AE12099" s="14">
        <f t="shared" ref="AE12099:AE12125" si="4671">(J12099-"01.04.2023")/30</f>
        <v>7.1333333333333337</v>
      </c>
      <c r="AF12099" s="14">
        <f t="shared" ref="AF12099:AF12125" si="4672">(N12099+O12099+P12099+Q12099+R12099+S12099+T12099+U12099+V12099+W12099+X12099+Y12099)/3</f>
        <v>3.4</v>
      </c>
      <c r="AG12099" s="14">
        <f t="shared" ref="AG12099:AG12125" si="4673">AC12099/AF12099</f>
        <v>5.0294117647058831</v>
      </c>
      <c r="AH12099" s="14">
        <f t="shared" ref="AH12099:AH12125" si="4674">AG12099-AE12099</f>
        <v>-2.1039215686274506</v>
      </c>
      <c r="AI12099" s="14">
        <f t="shared" ref="AI12099:AI12125" si="4675">AC12099-(AE12099*AF12099)</f>
        <v>-7.1533333333333324</v>
      </c>
      <c r="AJ12099" s="3888"/>
    </row>
    <row r="12100" spans="1:36" ht="15.75">
      <c r="A12100" s="1792">
        <v>3</v>
      </c>
      <c r="B12100" s="478" t="s">
        <v>4497</v>
      </c>
      <c r="C12100" s="1793" t="s">
        <v>224</v>
      </c>
      <c r="D12100" s="1794">
        <v>39.020000000000003</v>
      </c>
      <c r="E12100" s="1793">
        <v>13.4</v>
      </c>
      <c r="F12100" s="235">
        <v>522.89</v>
      </c>
      <c r="G12100" s="1793"/>
      <c r="H12100" s="1794">
        <f t="shared" si="4668"/>
        <v>0</v>
      </c>
      <c r="I12100" s="1795">
        <v>44638</v>
      </c>
      <c r="J12100" s="1795">
        <v>45597</v>
      </c>
      <c r="K12100" s="1795"/>
      <c r="L12100" s="1793"/>
      <c r="M12100" s="1795"/>
      <c r="N12100" s="1793">
        <v>5.9</v>
      </c>
      <c r="O12100" s="1793">
        <v>1.5</v>
      </c>
      <c r="P12100" s="1793">
        <v>0.4</v>
      </c>
      <c r="Q12100" s="1793"/>
      <c r="R12100" s="1793"/>
      <c r="S12100" s="1793"/>
      <c r="T12100" s="1793"/>
      <c r="U12100" s="1793"/>
      <c r="V12100" s="1793"/>
      <c r="W12100" s="1793"/>
      <c r="X12100" s="1793"/>
      <c r="Y12100" s="1793"/>
      <c r="Z12100" s="3888"/>
      <c r="AA12100" s="3888"/>
      <c r="AB12100" s="3888"/>
      <c r="AC12100" s="1507">
        <f t="shared" si="4669"/>
        <v>5.6</v>
      </c>
      <c r="AD12100" s="1508">
        <f t="shared" si="4670"/>
        <v>218.512</v>
      </c>
      <c r="AE12100" s="14">
        <f t="shared" si="4671"/>
        <v>19.333333333333332</v>
      </c>
      <c r="AF12100" s="14">
        <f t="shared" si="4672"/>
        <v>2.6</v>
      </c>
      <c r="AG12100" s="14">
        <f t="shared" si="4673"/>
        <v>2.1538461538461537</v>
      </c>
      <c r="AH12100" s="14">
        <f t="shared" si="4674"/>
        <v>-17.179487179487179</v>
      </c>
      <c r="AI12100" s="14">
        <f t="shared" si="4675"/>
        <v>-44.666666666666664</v>
      </c>
      <c r="AJ12100" s="3888"/>
    </row>
    <row r="12101" spans="1:36" ht="15.75">
      <c r="A12101" s="1792">
        <v>4</v>
      </c>
      <c r="B12101" s="478" t="s">
        <v>4497</v>
      </c>
      <c r="C12101" s="1793" t="s">
        <v>224</v>
      </c>
      <c r="D12101" s="1794">
        <v>40.03</v>
      </c>
      <c r="E12101" s="1793">
        <v>57.8</v>
      </c>
      <c r="F12101" s="235">
        <v>2313.73</v>
      </c>
      <c r="G12101" s="1793"/>
      <c r="H12101" s="1794">
        <f t="shared" si="4668"/>
        <v>0</v>
      </c>
      <c r="I12101" s="1795">
        <v>44638</v>
      </c>
      <c r="J12101" s="1795">
        <v>45597</v>
      </c>
      <c r="K12101" s="1795"/>
      <c r="L12101" s="1793"/>
      <c r="M12101" s="1795"/>
      <c r="N12101" s="1793">
        <v>0.6</v>
      </c>
      <c r="O12101" s="1793"/>
      <c r="P12101" s="1793"/>
      <c r="Q12101" s="1793"/>
      <c r="R12101" s="1793"/>
      <c r="S12101" s="1793"/>
      <c r="T12101" s="1793"/>
      <c r="U12101" s="1793"/>
      <c r="V12101" s="1793"/>
      <c r="W12101" s="1793"/>
      <c r="X12101" s="1793"/>
      <c r="Y12101" s="1793"/>
      <c r="Z12101" s="3888"/>
      <c r="AA12101" s="3888"/>
      <c r="AB12101" s="3888"/>
      <c r="AC12101" s="1507">
        <f t="shared" si="4669"/>
        <v>57.199999999999996</v>
      </c>
      <c r="AD12101" s="1508">
        <f t="shared" si="4670"/>
        <v>2289.7159999999999</v>
      </c>
      <c r="AE12101" s="14">
        <f t="shared" si="4671"/>
        <v>19.333333333333332</v>
      </c>
      <c r="AF12101" s="14">
        <f t="shared" si="4672"/>
        <v>0.19999999999999998</v>
      </c>
      <c r="AG12101" s="14">
        <f t="shared" si="4673"/>
        <v>286</v>
      </c>
      <c r="AH12101" s="14">
        <f t="shared" si="4674"/>
        <v>266.66666666666669</v>
      </c>
      <c r="AI12101" s="14">
        <f t="shared" si="4675"/>
        <v>53.333333333333329</v>
      </c>
      <c r="AJ12101" s="3888"/>
    </row>
    <row r="12102" spans="1:36" ht="15.75">
      <c r="A12102" s="1792">
        <v>5</v>
      </c>
      <c r="B12102" s="478" t="s">
        <v>4498</v>
      </c>
      <c r="C12102" s="1793" t="s">
        <v>224</v>
      </c>
      <c r="D12102" s="1794">
        <v>69.739999999999995</v>
      </c>
      <c r="E12102" s="1793">
        <v>35.700000000000003</v>
      </c>
      <c r="F12102" s="235">
        <v>2489.71</v>
      </c>
      <c r="G12102" s="1793"/>
      <c r="H12102" s="1794">
        <f t="shared" si="4668"/>
        <v>0</v>
      </c>
      <c r="I12102" s="1795">
        <v>44638</v>
      </c>
      <c r="J12102" s="1795">
        <v>46113</v>
      </c>
      <c r="K12102" s="1795"/>
      <c r="L12102" s="1793"/>
      <c r="M12102" s="1795"/>
      <c r="N12102" s="1793"/>
      <c r="O12102" s="1793"/>
      <c r="P12102" s="1793">
        <v>4.3</v>
      </c>
      <c r="Q12102" s="1793"/>
      <c r="R12102" s="1793"/>
      <c r="S12102" s="1793"/>
      <c r="T12102" s="1793"/>
      <c r="U12102" s="1793"/>
      <c r="V12102" s="1793"/>
      <c r="W12102" s="1793"/>
      <c r="X12102" s="1793"/>
      <c r="Y12102" s="1793"/>
      <c r="Z12102" s="3888"/>
      <c r="AA12102" s="3888"/>
      <c r="AB12102" s="3888"/>
      <c r="AC12102" s="1507">
        <f t="shared" si="4669"/>
        <v>31.400000000000002</v>
      </c>
      <c r="AD12102" s="1508">
        <f t="shared" si="4670"/>
        <v>2189.8359999999998</v>
      </c>
      <c r="AE12102" s="14">
        <f t="shared" si="4671"/>
        <v>36.533333333333331</v>
      </c>
      <c r="AF12102" s="14">
        <f t="shared" si="4672"/>
        <v>1.4333333333333333</v>
      </c>
      <c r="AG12102" s="14">
        <f t="shared" si="4673"/>
        <v>21.906976744186046</v>
      </c>
      <c r="AH12102" s="14">
        <f t="shared" si="4674"/>
        <v>-14.626356589147285</v>
      </c>
      <c r="AI12102" s="14">
        <f t="shared" si="4675"/>
        <v>-20.964444444444442</v>
      </c>
      <c r="AJ12102" s="3888"/>
    </row>
    <row r="12103" spans="1:36" ht="15.75">
      <c r="A12103" s="1792">
        <v>6</v>
      </c>
      <c r="B12103" s="478" t="s">
        <v>4499</v>
      </c>
      <c r="C12103" s="1793" t="s">
        <v>224</v>
      </c>
      <c r="D12103" s="1794">
        <v>108.65</v>
      </c>
      <c r="E12103" s="1793">
        <v>13.6</v>
      </c>
      <c r="F12103" s="235">
        <f>D12103*E12103</f>
        <v>1477.64</v>
      </c>
      <c r="G12103" s="1793"/>
      <c r="H12103" s="1794">
        <f t="shared" si="4668"/>
        <v>0</v>
      </c>
      <c r="I12103" s="1795">
        <v>44638</v>
      </c>
      <c r="J12103" s="1795">
        <v>46235</v>
      </c>
      <c r="K12103" s="1795"/>
      <c r="L12103" s="1793"/>
      <c r="M12103" s="1795"/>
      <c r="N12103" s="1793">
        <v>3.6</v>
      </c>
      <c r="O12103" s="1793"/>
      <c r="P12103" s="1793"/>
      <c r="Q12103" s="1793"/>
      <c r="R12103" s="1793"/>
      <c r="S12103" s="1793"/>
      <c r="T12103" s="1793"/>
      <c r="U12103" s="1793"/>
      <c r="V12103" s="1793"/>
      <c r="W12103" s="1793"/>
      <c r="X12103" s="1793"/>
      <c r="Y12103" s="1793"/>
      <c r="Z12103" s="3888"/>
      <c r="AA12103" s="3888"/>
      <c r="AB12103" s="3888"/>
      <c r="AC12103" s="1507">
        <f t="shared" si="4669"/>
        <v>10</v>
      </c>
      <c r="AD12103" s="1508">
        <f t="shared" si="4670"/>
        <v>1086.5</v>
      </c>
      <c r="AE12103" s="14">
        <f t="shared" si="4671"/>
        <v>40.6</v>
      </c>
      <c r="AF12103" s="14">
        <f t="shared" si="4672"/>
        <v>1.2</v>
      </c>
      <c r="AG12103" s="14">
        <f t="shared" si="4673"/>
        <v>8.3333333333333339</v>
      </c>
      <c r="AH12103" s="14">
        <f t="shared" si="4674"/>
        <v>-32.266666666666666</v>
      </c>
      <c r="AI12103" s="14">
        <f t="shared" si="4675"/>
        <v>-38.72</v>
      </c>
      <c r="AJ12103" s="3888"/>
    </row>
    <row r="12104" spans="1:36" ht="15.75">
      <c r="A12104" s="1792">
        <v>7</v>
      </c>
      <c r="B12104" s="478" t="s">
        <v>4500</v>
      </c>
      <c r="C12104" s="1793" t="s">
        <v>224</v>
      </c>
      <c r="D12104" s="1794">
        <v>29.12</v>
      </c>
      <c r="E12104" s="1793">
        <v>888.94</v>
      </c>
      <c r="F12104" s="235">
        <v>25885.93</v>
      </c>
      <c r="G12104" s="1793"/>
      <c r="H12104" s="1794">
        <f t="shared" si="4668"/>
        <v>0</v>
      </c>
      <c r="I12104" s="1795">
        <v>44638</v>
      </c>
      <c r="J12104" s="1795">
        <v>45566</v>
      </c>
      <c r="K12104" s="1795"/>
      <c r="L12104" s="1793"/>
      <c r="M12104" s="1795"/>
      <c r="N12104" s="1793">
        <v>73.94</v>
      </c>
      <c r="O12104" s="1793">
        <v>84.3</v>
      </c>
      <c r="P12104" s="1793">
        <v>85.13</v>
      </c>
      <c r="Q12104" s="1793"/>
      <c r="R12104" s="1793"/>
      <c r="S12104" s="1793"/>
      <c r="T12104" s="1793"/>
      <c r="U12104" s="1793"/>
      <c r="V12104" s="1793"/>
      <c r="W12104" s="1793"/>
      <c r="X12104" s="1793"/>
      <c r="Y12104" s="1793"/>
      <c r="Z12104" s="3888"/>
      <c r="AA12104" s="3888"/>
      <c r="AB12104" s="3888"/>
      <c r="AC12104" s="1507">
        <f t="shared" si="4669"/>
        <v>645.57000000000005</v>
      </c>
      <c r="AD12104" s="1508">
        <f t="shared" si="4670"/>
        <v>18798.9984</v>
      </c>
      <c r="AE12104" s="14">
        <f t="shared" si="4671"/>
        <v>18.3</v>
      </c>
      <c r="AF12104" s="14">
        <f t="shared" si="4672"/>
        <v>81.123333333333335</v>
      </c>
      <c r="AG12104" s="14">
        <f t="shared" si="4673"/>
        <v>7.9578830587171803</v>
      </c>
      <c r="AH12104" s="14">
        <f t="shared" si="4674"/>
        <v>-10.342116941282821</v>
      </c>
      <c r="AI12104" s="14">
        <f t="shared" si="4675"/>
        <v>-838.98699999999997</v>
      </c>
      <c r="AJ12104" s="3888"/>
    </row>
    <row r="12105" spans="1:36" ht="15.75">
      <c r="A12105" s="1792">
        <v>9</v>
      </c>
      <c r="B12105" s="478" t="s">
        <v>4501</v>
      </c>
      <c r="C12105" s="1793" t="s">
        <v>224</v>
      </c>
      <c r="D12105" s="1794">
        <v>350.28</v>
      </c>
      <c r="E12105" s="1793">
        <v>130.09</v>
      </c>
      <c r="F12105" s="235">
        <v>45567.93</v>
      </c>
      <c r="G12105" s="1793"/>
      <c r="H12105" s="1794">
        <f t="shared" si="4668"/>
        <v>0</v>
      </c>
      <c r="I12105" s="1795">
        <v>44638</v>
      </c>
      <c r="J12105" s="1795">
        <v>45597</v>
      </c>
      <c r="K12105" s="1795"/>
      <c r="L12105" s="1793"/>
      <c r="M12105" s="1795"/>
      <c r="N12105" s="1793">
        <v>38.03</v>
      </c>
      <c r="O12105" s="1793">
        <v>47.7</v>
      </c>
      <c r="P12105" s="1793">
        <v>29.83</v>
      </c>
      <c r="Q12105" s="1793"/>
      <c r="R12105" s="1793"/>
      <c r="S12105" s="1793"/>
      <c r="T12105" s="1793"/>
      <c r="U12105" s="1793"/>
      <c r="V12105" s="1793"/>
      <c r="W12105" s="1793"/>
      <c r="X12105" s="1793"/>
      <c r="Y12105" s="1793"/>
      <c r="Z12105" s="3888"/>
      <c r="AA12105" s="3888"/>
      <c r="AB12105" s="3888"/>
      <c r="AC12105" s="1507">
        <f t="shared" si="4669"/>
        <v>14.530000000000001</v>
      </c>
      <c r="AD12105" s="1508">
        <f t="shared" si="4670"/>
        <v>5089.5684000000001</v>
      </c>
      <c r="AE12105" s="14">
        <f t="shared" si="4671"/>
        <v>19.333333333333332</v>
      </c>
      <c r="AF12105" s="14">
        <f t="shared" si="4672"/>
        <v>38.520000000000003</v>
      </c>
      <c r="AG12105" s="14">
        <f t="shared" si="4673"/>
        <v>0.37720664589823466</v>
      </c>
      <c r="AH12105" s="14">
        <f t="shared" si="4674"/>
        <v>-18.956126687435098</v>
      </c>
      <c r="AI12105" s="14">
        <f t="shared" si="4675"/>
        <v>-730.19</v>
      </c>
      <c r="AJ12105" s="3888"/>
    </row>
    <row r="12106" spans="1:36" ht="15.75">
      <c r="A12106" s="1792">
        <v>10</v>
      </c>
      <c r="B12106" s="478" t="s">
        <v>4502</v>
      </c>
      <c r="C12106" s="1793" t="s">
        <v>224</v>
      </c>
      <c r="D12106" s="1794">
        <v>365.43</v>
      </c>
      <c r="E12106" s="1793">
        <v>345.7</v>
      </c>
      <c r="F12106" s="235">
        <v>126329.04</v>
      </c>
      <c r="G12106" s="1793"/>
      <c r="H12106" s="1794">
        <f t="shared" si="4668"/>
        <v>0</v>
      </c>
      <c r="I12106" s="1795">
        <v>44638</v>
      </c>
      <c r="J12106" s="1795">
        <v>45444</v>
      </c>
      <c r="K12106" s="1795"/>
      <c r="L12106" s="1793"/>
      <c r="M12106" s="1795"/>
      <c r="N12106" s="1793">
        <v>28.9</v>
      </c>
      <c r="O12106" s="1793">
        <v>28.4</v>
      </c>
      <c r="P12106" s="1793">
        <v>34.200000000000003</v>
      </c>
      <c r="Q12106" s="1793"/>
      <c r="R12106" s="1793"/>
      <c r="S12106" s="1793"/>
      <c r="T12106" s="1793"/>
      <c r="U12106" s="1793"/>
      <c r="V12106" s="1793"/>
      <c r="W12106" s="1793"/>
      <c r="X12106" s="1793"/>
      <c r="Y12106" s="1793"/>
      <c r="Z12106" s="3888"/>
      <c r="AA12106" s="3888"/>
      <c r="AB12106" s="3888"/>
      <c r="AC12106" s="1507">
        <f t="shared" si="4669"/>
        <v>254.20000000000005</v>
      </c>
      <c r="AD12106" s="1508">
        <f t="shared" si="4670"/>
        <v>92892.306000000011</v>
      </c>
      <c r="AE12106" s="14">
        <f t="shared" si="4671"/>
        <v>14.233333333333333</v>
      </c>
      <c r="AF12106" s="14">
        <f t="shared" si="4672"/>
        <v>30.5</v>
      </c>
      <c r="AG12106" s="14">
        <f t="shared" si="4673"/>
        <v>8.3344262295081979</v>
      </c>
      <c r="AH12106" s="14">
        <f t="shared" si="4674"/>
        <v>-5.8989071038251346</v>
      </c>
      <c r="AI12106" s="14">
        <f t="shared" si="4675"/>
        <v>-179.91666666666657</v>
      </c>
      <c r="AJ12106" s="3888"/>
    </row>
    <row r="12107" spans="1:36" ht="15.75">
      <c r="A12107" s="1792">
        <v>11</v>
      </c>
      <c r="B12107" s="478" t="s">
        <v>4503</v>
      </c>
      <c r="C12107" s="1793" t="s">
        <v>224</v>
      </c>
      <c r="D12107" s="1794">
        <v>31.24</v>
      </c>
      <c r="E12107" s="1793">
        <v>367.54</v>
      </c>
      <c r="F12107" s="235">
        <v>11481.95</v>
      </c>
      <c r="G12107" s="1793"/>
      <c r="H12107" s="1794">
        <f t="shared" si="4668"/>
        <v>0</v>
      </c>
      <c r="I12107" s="1795">
        <v>44638</v>
      </c>
      <c r="J12107" s="1795">
        <v>45383</v>
      </c>
      <c r="K12107" s="1795"/>
      <c r="L12107" s="1793"/>
      <c r="M12107" s="1795"/>
      <c r="N12107" s="1793">
        <v>29.94</v>
      </c>
      <c r="O12107" s="1793">
        <v>66.819999999999993</v>
      </c>
      <c r="P12107" s="1793">
        <v>62.2</v>
      </c>
      <c r="Q12107" s="1793"/>
      <c r="R12107" s="1793"/>
      <c r="S12107" s="1793"/>
      <c r="T12107" s="1793"/>
      <c r="U12107" s="1793"/>
      <c r="V12107" s="1793"/>
      <c r="W12107" s="1793"/>
      <c r="X12107" s="1793"/>
      <c r="Y12107" s="1793"/>
      <c r="Z12107" s="3888"/>
      <c r="AA12107" s="3888"/>
      <c r="AB12107" s="3888"/>
      <c r="AC12107" s="1507">
        <f t="shared" si="4669"/>
        <v>208.58000000000004</v>
      </c>
      <c r="AD12107" s="1508">
        <f t="shared" si="4670"/>
        <v>6516.0392000000011</v>
      </c>
      <c r="AE12107" s="14">
        <f t="shared" si="4671"/>
        <v>12.2</v>
      </c>
      <c r="AF12107" s="14">
        <f t="shared" si="4672"/>
        <v>52.986666666666657</v>
      </c>
      <c r="AG12107" s="14">
        <f t="shared" si="4673"/>
        <v>3.9364620030196291</v>
      </c>
      <c r="AH12107" s="14">
        <f t="shared" si="4674"/>
        <v>-8.2635379969803697</v>
      </c>
      <c r="AI12107" s="14">
        <f t="shared" si="4675"/>
        <v>-437.85733333333314</v>
      </c>
      <c r="AJ12107" s="3888"/>
    </row>
    <row r="12108" spans="1:36" ht="15.75">
      <c r="A12108" s="1792">
        <v>12</v>
      </c>
      <c r="B12108" s="3887" t="s">
        <v>4504</v>
      </c>
      <c r="C12108" s="1793" t="s">
        <v>224</v>
      </c>
      <c r="D12108" s="1794">
        <v>47.91</v>
      </c>
      <c r="E12108" s="1793">
        <v>853.98</v>
      </c>
      <c r="F12108" s="1793">
        <v>40914.17</v>
      </c>
      <c r="G12108" s="1793"/>
      <c r="H12108" s="1794">
        <f t="shared" si="4668"/>
        <v>0</v>
      </c>
      <c r="I12108" s="1795">
        <v>44638</v>
      </c>
      <c r="J12108" s="1795">
        <v>45474</v>
      </c>
      <c r="K12108" s="1795"/>
      <c r="L12108" s="1793"/>
      <c r="M12108" s="1795"/>
      <c r="N12108" s="1793">
        <v>28.64</v>
      </c>
      <c r="O12108" s="1793">
        <v>13.94</v>
      </c>
      <c r="P12108" s="1793">
        <v>5.46</v>
      </c>
      <c r="Q12108" s="1793"/>
      <c r="R12108" s="1793"/>
      <c r="S12108" s="1793"/>
      <c r="T12108" s="1793"/>
      <c r="U12108" s="1793"/>
      <c r="V12108" s="1793"/>
      <c r="W12108" s="1793"/>
      <c r="X12108" s="1793"/>
      <c r="Y12108" s="1793"/>
      <c r="Z12108" s="3888"/>
      <c r="AA12108" s="3888"/>
      <c r="AB12108" s="3888"/>
      <c r="AC12108" s="1507">
        <f t="shared" si="4669"/>
        <v>805.93999999999994</v>
      </c>
      <c r="AD12108" s="1508">
        <f t="shared" si="4670"/>
        <v>38612.585399999996</v>
      </c>
      <c r="AE12108" s="14">
        <f t="shared" si="4671"/>
        <v>15.233333333333333</v>
      </c>
      <c r="AF12108" s="14">
        <f t="shared" si="4672"/>
        <v>16.013333333333332</v>
      </c>
      <c r="AG12108" s="14">
        <f t="shared" si="4673"/>
        <v>50.3293089092423</v>
      </c>
      <c r="AH12108" s="14">
        <f t="shared" si="4674"/>
        <v>35.095975575908966</v>
      </c>
      <c r="AI12108" s="14">
        <f t="shared" si="4675"/>
        <v>562.00355555555552</v>
      </c>
      <c r="AJ12108" s="3888"/>
    </row>
    <row r="12109" spans="1:36" ht="15.75">
      <c r="A12109" s="1792">
        <v>13</v>
      </c>
      <c r="B12109" s="3887" t="s">
        <v>4505</v>
      </c>
      <c r="C12109" s="1793" t="s">
        <v>224</v>
      </c>
      <c r="D12109" s="1794">
        <v>1997.6</v>
      </c>
      <c r="E12109" s="1793">
        <v>29.6</v>
      </c>
      <c r="F12109" s="1793">
        <f>D12109*E12109</f>
        <v>59128.959999999999</v>
      </c>
      <c r="G12109" s="1793"/>
      <c r="H12109" s="1794">
        <f t="shared" si="4668"/>
        <v>0</v>
      </c>
      <c r="I12109" s="1795">
        <v>44638</v>
      </c>
      <c r="J12109" s="1795">
        <v>45566</v>
      </c>
      <c r="K12109" s="1795"/>
      <c r="L12109" s="1793"/>
      <c r="M12109" s="1795"/>
      <c r="N12109" s="1793">
        <v>0.7</v>
      </c>
      <c r="O12109" s="1793">
        <v>0.4</v>
      </c>
      <c r="P12109" s="1793">
        <v>3.5</v>
      </c>
      <c r="Q12109" s="1793"/>
      <c r="R12109" s="1793"/>
      <c r="S12109" s="1793"/>
      <c r="T12109" s="1793"/>
      <c r="U12109" s="1793"/>
      <c r="V12109" s="1793"/>
      <c r="W12109" s="1793"/>
      <c r="X12109" s="1793"/>
      <c r="Y12109" s="1793"/>
      <c r="Z12109" s="3888"/>
      <c r="AA12109" s="3888"/>
      <c r="AB12109" s="3888"/>
      <c r="AC12109" s="1507">
        <f t="shared" si="4669"/>
        <v>25.000000000000004</v>
      </c>
      <c r="AD12109" s="1508">
        <f t="shared" si="4670"/>
        <v>49940.000000000007</v>
      </c>
      <c r="AE12109" s="14">
        <f t="shared" si="4671"/>
        <v>18.3</v>
      </c>
      <c r="AF12109" s="14">
        <f t="shared" si="4672"/>
        <v>1.5333333333333332</v>
      </c>
      <c r="AG12109" s="14">
        <f t="shared" si="4673"/>
        <v>16.304347826086961</v>
      </c>
      <c r="AH12109" s="14">
        <f t="shared" si="4674"/>
        <v>-1.9956521739130402</v>
      </c>
      <c r="AI12109" s="14">
        <f t="shared" si="4675"/>
        <v>-3.0599999999999952</v>
      </c>
      <c r="AJ12109" s="3888"/>
    </row>
    <row r="12110" spans="1:36" ht="15.75">
      <c r="A12110" s="1792">
        <v>14</v>
      </c>
      <c r="B12110" s="3887" t="s">
        <v>4506</v>
      </c>
      <c r="C12110" s="1793" t="s">
        <v>224</v>
      </c>
      <c r="D12110" s="1794">
        <v>1488.7</v>
      </c>
      <c r="E12110" s="1793">
        <v>50.6</v>
      </c>
      <c r="F12110" s="1793">
        <f>D12110*E12110</f>
        <v>75328.22</v>
      </c>
      <c r="G12110" s="1793"/>
      <c r="H12110" s="1794">
        <f t="shared" si="4668"/>
        <v>0</v>
      </c>
      <c r="I12110" s="1795">
        <v>44638</v>
      </c>
      <c r="J12110" s="1795">
        <v>45627</v>
      </c>
      <c r="K12110" s="1795"/>
      <c r="L12110" s="1793"/>
      <c r="M12110" s="1795"/>
      <c r="N12110" s="1793">
        <v>2.4</v>
      </c>
      <c r="O12110" s="1793">
        <v>6</v>
      </c>
      <c r="P12110" s="1793">
        <v>5.5</v>
      </c>
      <c r="Q12110" s="1793"/>
      <c r="R12110" s="1793"/>
      <c r="S12110" s="1793"/>
      <c r="T12110" s="1793"/>
      <c r="U12110" s="1793"/>
      <c r="V12110" s="1793"/>
      <c r="W12110" s="1793"/>
      <c r="X12110" s="1793"/>
      <c r="Y12110" s="1793"/>
      <c r="Z12110" s="3888"/>
      <c r="AA12110" s="3888"/>
      <c r="AB12110" s="3888"/>
      <c r="AC12110" s="1507">
        <f t="shared" si="4669"/>
        <v>36.700000000000003</v>
      </c>
      <c r="AD12110" s="1508">
        <f t="shared" si="4670"/>
        <v>54635.290000000008</v>
      </c>
      <c r="AE12110" s="14">
        <f t="shared" si="4671"/>
        <v>20.333333333333332</v>
      </c>
      <c r="AF12110" s="14">
        <f t="shared" si="4672"/>
        <v>4.6333333333333337</v>
      </c>
      <c r="AG12110" s="14">
        <f t="shared" si="4673"/>
        <v>7.9208633093525176</v>
      </c>
      <c r="AH12110" s="14">
        <f t="shared" si="4674"/>
        <v>-12.412470023980815</v>
      </c>
      <c r="AI12110" s="14">
        <f t="shared" si="4675"/>
        <v>-57.511111111111106</v>
      </c>
      <c r="AJ12110" s="3888"/>
    </row>
    <row r="12111" spans="1:36" ht="15.75">
      <c r="A12111" s="1792">
        <v>15</v>
      </c>
      <c r="B12111" s="3887" t="s">
        <v>4507</v>
      </c>
      <c r="C12111" s="1793" t="s">
        <v>224</v>
      </c>
      <c r="D12111" s="1794">
        <v>227.39</v>
      </c>
      <c r="E12111" s="1793">
        <v>36.950000000000003</v>
      </c>
      <c r="F12111" s="1793">
        <v>8402.06</v>
      </c>
      <c r="G12111" s="1793"/>
      <c r="H12111" s="1794">
        <f t="shared" si="4668"/>
        <v>0</v>
      </c>
      <c r="I12111" s="1795">
        <v>44638</v>
      </c>
      <c r="J12111" s="1795">
        <v>45170</v>
      </c>
      <c r="K12111" s="1795"/>
      <c r="L12111" s="1793"/>
      <c r="M12111" s="1795"/>
      <c r="N12111" s="1793">
        <v>3.58</v>
      </c>
      <c r="O12111" s="1793"/>
      <c r="P12111" s="1793">
        <v>6.38</v>
      </c>
      <c r="Q12111" s="1793"/>
      <c r="R12111" s="1793"/>
      <c r="S12111" s="1793"/>
      <c r="T12111" s="1793"/>
      <c r="U12111" s="1793"/>
      <c r="V12111" s="1793"/>
      <c r="W12111" s="1793"/>
      <c r="X12111" s="1793"/>
      <c r="Y12111" s="1793"/>
      <c r="Z12111" s="3888"/>
      <c r="AA12111" s="3888"/>
      <c r="AB12111" s="3888"/>
      <c r="AC12111" s="1507">
        <f t="shared" si="4669"/>
        <v>26.990000000000006</v>
      </c>
      <c r="AD12111" s="1508">
        <f t="shared" si="4670"/>
        <v>6137.2561000000005</v>
      </c>
      <c r="AE12111" s="14">
        <f t="shared" si="4671"/>
        <v>5.0999999999999996</v>
      </c>
      <c r="AF12111" s="14">
        <f t="shared" si="4672"/>
        <v>3.3200000000000003</v>
      </c>
      <c r="AG12111" s="14">
        <f t="shared" si="4673"/>
        <v>8.1295180722891569</v>
      </c>
      <c r="AH12111" s="14">
        <f t="shared" si="4674"/>
        <v>3.0295180722891573</v>
      </c>
      <c r="AI12111" s="14">
        <f t="shared" si="4675"/>
        <v>10.058000000000007</v>
      </c>
      <c r="AJ12111" s="3888"/>
    </row>
    <row r="12112" spans="1:36" ht="15.75">
      <c r="A12112" s="1792">
        <v>16</v>
      </c>
      <c r="B12112" s="3887" t="s">
        <v>4508</v>
      </c>
      <c r="C12112" s="1793" t="s">
        <v>224</v>
      </c>
      <c r="D12112" s="1794">
        <v>353.08</v>
      </c>
      <c r="E12112" s="1793">
        <v>33.69</v>
      </c>
      <c r="F12112" s="1793">
        <v>11895.27</v>
      </c>
      <c r="G12112" s="1793"/>
      <c r="H12112" s="1794">
        <f t="shared" si="4668"/>
        <v>0</v>
      </c>
      <c r="I12112" s="1795">
        <v>44638</v>
      </c>
      <c r="J12112" s="1795">
        <v>45170</v>
      </c>
      <c r="K12112" s="1795"/>
      <c r="L12112" s="1793"/>
      <c r="M12112" s="1795"/>
      <c r="N12112" s="1793">
        <v>5.49</v>
      </c>
      <c r="O12112" s="1793">
        <v>2.31</v>
      </c>
      <c r="P12112" s="1793">
        <v>3.9</v>
      </c>
      <c r="Q12112" s="1793"/>
      <c r="R12112" s="1793"/>
      <c r="S12112" s="1793"/>
      <c r="T12112" s="1793"/>
      <c r="U12112" s="1793"/>
      <c r="V12112" s="1793"/>
      <c r="W12112" s="1793"/>
      <c r="X12112" s="1793"/>
      <c r="Y12112" s="1793"/>
      <c r="Z12112" s="3888"/>
      <c r="AA12112" s="3888"/>
      <c r="AB12112" s="3888"/>
      <c r="AC12112" s="1507">
        <f t="shared" si="4669"/>
        <v>21.99</v>
      </c>
      <c r="AD12112" s="1508">
        <f t="shared" si="4670"/>
        <v>7764.2291999999989</v>
      </c>
      <c r="AE12112" s="14">
        <f t="shared" si="4671"/>
        <v>5.0999999999999996</v>
      </c>
      <c r="AF12112" s="14">
        <f t="shared" si="4672"/>
        <v>3.9000000000000004</v>
      </c>
      <c r="AG12112" s="14">
        <f t="shared" si="4673"/>
        <v>5.638461538461538</v>
      </c>
      <c r="AH12112" s="14">
        <f t="shared" si="4674"/>
        <v>0.53846153846153832</v>
      </c>
      <c r="AI12112" s="14">
        <f t="shared" si="4675"/>
        <v>2.0999999999999979</v>
      </c>
      <c r="AJ12112" s="3888"/>
    </row>
    <row r="12113" spans="1:36" ht="15.75">
      <c r="A12113" s="1792">
        <v>17</v>
      </c>
      <c r="B12113" s="3887" t="s">
        <v>4509</v>
      </c>
      <c r="C12113" s="1793" t="s">
        <v>224</v>
      </c>
      <c r="D12113" s="1794">
        <v>103.84</v>
      </c>
      <c r="E12113" s="1793">
        <v>469.78</v>
      </c>
      <c r="F12113" s="1793">
        <v>48781.96</v>
      </c>
      <c r="G12113" s="1793"/>
      <c r="H12113" s="1794">
        <f t="shared" si="4668"/>
        <v>0</v>
      </c>
      <c r="I12113" s="1795">
        <v>44638</v>
      </c>
      <c r="J12113" s="1795">
        <v>45261</v>
      </c>
      <c r="K12113" s="1795"/>
      <c r="L12113" s="1793"/>
      <c r="M12113" s="1795"/>
      <c r="N12113" s="1793">
        <v>158.72</v>
      </c>
      <c r="O12113" s="1793">
        <v>141.54</v>
      </c>
      <c r="P12113" s="1793">
        <v>107.7</v>
      </c>
      <c r="Q12113" s="1793"/>
      <c r="R12113" s="1793"/>
      <c r="S12113" s="1793"/>
      <c r="T12113" s="1793"/>
      <c r="U12113" s="1793"/>
      <c r="V12113" s="1793"/>
      <c r="W12113" s="1793"/>
      <c r="X12113" s="1793"/>
      <c r="Y12113" s="1793"/>
      <c r="Z12113" s="3888"/>
      <c r="AA12113" s="3888"/>
      <c r="AB12113" s="3888"/>
      <c r="AC12113" s="1507">
        <f t="shared" si="4669"/>
        <v>61.819999999999951</v>
      </c>
      <c r="AD12113" s="1508">
        <f t="shared" si="4670"/>
        <v>6419.3887999999952</v>
      </c>
      <c r="AE12113" s="14">
        <f t="shared" si="4671"/>
        <v>8.1333333333333329</v>
      </c>
      <c r="AF12113" s="14">
        <f t="shared" si="4672"/>
        <v>135.98666666666665</v>
      </c>
      <c r="AG12113" s="14">
        <f t="shared" si="4673"/>
        <v>0.45460339248945947</v>
      </c>
      <c r="AH12113" s="14">
        <f t="shared" si="4674"/>
        <v>-7.6787299408438736</v>
      </c>
      <c r="AI12113" s="14">
        <f t="shared" si="4675"/>
        <v>-1044.2048888888887</v>
      </c>
      <c r="AJ12113" s="3888"/>
    </row>
    <row r="12114" spans="1:36" ht="15.75">
      <c r="A12114" s="1792">
        <v>18</v>
      </c>
      <c r="B12114" s="3887" t="s">
        <v>4510</v>
      </c>
      <c r="C12114" s="1793" t="s">
        <v>224</v>
      </c>
      <c r="D12114" s="1794">
        <v>199.68</v>
      </c>
      <c r="E12114" s="1793">
        <v>74.8</v>
      </c>
      <c r="F12114" s="1793">
        <v>14936.06</v>
      </c>
      <c r="G12114" s="1793"/>
      <c r="H12114" s="1794">
        <f t="shared" si="4668"/>
        <v>0</v>
      </c>
      <c r="I12114" s="1795">
        <v>44638</v>
      </c>
      <c r="J12114" s="1795">
        <v>45809</v>
      </c>
      <c r="K12114" s="1795"/>
      <c r="L12114" s="1793"/>
      <c r="M12114" s="1795"/>
      <c r="N12114" s="1793">
        <v>14.9</v>
      </c>
      <c r="O12114" s="1793">
        <v>14.2</v>
      </c>
      <c r="P12114" s="1793">
        <v>6.75</v>
      </c>
      <c r="Q12114" s="1793"/>
      <c r="R12114" s="1793"/>
      <c r="S12114" s="1793"/>
      <c r="T12114" s="1793"/>
      <c r="U12114" s="1793"/>
      <c r="V12114" s="1793"/>
      <c r="W12114" s="1793"/>
      <c r="X12114" s="1793"/>
      <c r="Y12114" s="1793"/>
      <c r="Z12114" s="3888"/>
      <c r="AA12114" s="3888"/>
      <c r="AB12114" s="3888"/>
      <c r="AC12114" s="1507">
        <f t="shared" si="4669"/>
        <v>38.950000000000003</v>
      </c>
      <c r="AD12114" s="1508">
        <f t="shared" si="4670"/>
        <v>7777.536000000001</v>
      </c>
      <c r="AE12114" s="14">
        <f t="shared" si="4671"/>
        <v>26.4</v>
      </c>
      <c r="AF12114" s="14">
        <f t="shared" si="4672"/>
        <v>11.950000000000001</v>
      </c>
      <c r="AG12114" s="14">
        <f t="shared" si="4673"/>
        <v>3.2594142259414225</v>
      </c>
      <c r="AH12114" s="14">
        <f t="shared" si="4674"/>
        <v>-23.140585774058575</v>
      </c>
      <c r="AI12114" s="14">
        <f t="shared" si="4675"/>
        <v>-276.53000000000003</v>
      </c>
      <c r="AJ12114" s="3888"/>
    </row>
    <row r="12115" spans="1:36" ht="15.75">
      <c r="A12115" s="1792">
        <v>19</v>
      </c>
      <c r="B12115" s="3887" t="s">
        <v>4511</v>
      </c>
      <c r="C12115" s="1793" t="s">
        <v>224</v>
      </c>
      <c r="D12115" s="1794">
        <v>315.07</v>
      </c>
      <c r="E12115" s="1793">
        <v>19.84</v>
      </c>
      <c r="F12115" s="1793">
        <v>6250.99</v>
      </c>
      <c r="G12115" s="1793"/>
      <c r="H12115" s="1794">
        <f t="shared" si="4668"/>
        <v>0</v>
      </c>
      <c r="I12115" s="1795">
        <v>44638</v>
      </c>
      <c r="J12115" s="1795">
        <v>45597</v>
      </c>
      <c r="K12115" s="1795"/>
      <c r="L12115" s="1793"/>
      <c r="M12115" s="1795"/>
      <c r="N12115" s="1793">
        <v>0.87</v>
      </c>
      <c r="O12115" s="1793">
        <v>0.44</v>
      </c>
      <c r="P12115" s="1793">
        <v>0.68</v>
      </c>
      <c r="Q12115" s="1793"/>
      <c r="R12115" s="1793"/>
      <c r="S12115" s="1793"/>
      <c r="T12115" s="1793"/>
      <c r="U12115" s="1793"/>
      <c r="V12115" s="1793"/>
      <c r="W12115" s="1793"/>
      <c r="X12115" s="1793"/>
      <c r="Y12115" s="1793"/>
      <c r="Z12115" s="3888"/>
      <c r="AA12115" s="3888"/>
      <c r="AB12115" s="3888"/>
      <c r="AC12115" s="1507">
        <f t="shared" si="4669"/>
        <v>17.849999999999998</v>
      </c>
      <c r="AD12115" s="1508">
        <f t="shared" si="4670"/>
        <v>5623.999499999999</v>
      </c>
      <c r="AE12115" s="14">
        <f t="shared" si="4671"/>
        <v>19.333333333333332</v>
      </c>
      <c r="AF12115" s="14">
        <f t="shared" si="4672"/>
        <v>0.66333333333333344</v>
      </c>
      <c r="AG12115" s="14">
        <f t="shared" si="4673"/>
        <v>26.909547738693458</v>
      </c>
      <c r="AH12115" s="14">
        <f t="shared" si="4674"/>
        <v>7.5762144053601261</v>
      </c>
      <c r="AI12115" s="14">
        <f t="shared" si="4675"/>
        <v>5.0255555555555524</v>
      </c>
      <c r="AJ12115" s="3888"/>
    </row>
    <row r="12116" spans="1:36" ht="15.75">
      <c r="A12116" s="1792">
        <v>20</v>
      </c>
      <c r="B12116" s="3887" t="s">
        <v>4512</v>
      </c>
      <c r="C12116" s="1793" t="s">
        <v>224</v>
      </c>
      <c r="D12116" s="1794">
        <v>271.23</v>
      </c>
      <c r="E12116" s="1793">
        <v>12.43</v>
      </c>
      <c r="F12116" s="1793">
        <v>3371.38</v>
      </c>
      <c r="G12116" s="1793"/>
      <c r="H12116" s="1794">
        <f t="shared" si="4668"/>
        <v>0</v>
      </c>
      <c r="I12116" s="1795">
        <v>44638</v>
      </c>
      <c r="J12116" s="1795">
        <v>45597</v>
      </c>
      <c r="K12116" s="1795"/>
      <c r="L12116" s="1793"/>
      <c r="M12116" s="1795"/>
      <c r="N12116" s="1793">
        <v>3.17</v>
      </c>
      <c r="O12116" s="1793">
        <v>1.36</v>
      </c>
      <c r="P12116" s="1793">
        <v>1.0149999999999999</v>
      </c>
      <c r="Q12116" s="1793"/>
      <c r="R12116" s="1793"/>
      <c r="S12116" s="1793"/>
      <c r="T12116" s="1793"/>
      <c r="U12116" s="1793"/>
      <c r="V12116" s="1793"/>
      <c r="W12116" s="1793"/>
      <c r="X12116" s="1793"/>
      <c r="Y12116" s="1793"/>
      <c r="Z12116" s="3888"/>
      <c r="AA12116" s="3888"/>
      <c r="AB12116" s="3888"/>
      <c r="AC12116" s="1507">
        <f t="shared" si="4669"/>
        <v>6.8849999999999998</v>
      </c>
      <c r="AD12116" s="1508">
        <f t="shared" si="4670"/>
        <v>1867.4185500000001</v>
      </c>
      <c r="AE12116" s="14">
        <f t="shared" si="4671"/>
        <v>19.333333333333332</v>
      </c>
      <c r="AF12116" s="14">
        <f t="shared" si="4672"/>
        <v>1.8483333333333334</v>
      </c>
      <c r="AG12116" s="14">
        <f t="shared" si="4673"/>
        <v>3.7249774571686203</v>
      </c>
      <c r="AH12116" s="14">
        <f t="shared" si="4674"/>
        <v>-15.608355876164712</v>
      </c>
      <c r="AI12116" s="14">
        <f t="shared" si="4675"/>
        <v>-28.849444444444444</v>
      </c>
      <c r="AJ12116" s="3888"/>
    </row>
    <row r="12117" spans="1:36" ht="15.75">
      <c r="A12117" s="1792">
        <v>21</v>
      </c>
      <c r="B12117" s="3887" t="s">
        <v>4513</v>
      </c>
      <c r="C12117" s="1793" t="s">
        <v>224</v>
      </c>
      <c r="D12117" s="1794">
        <v>900.69</v>
      </c>
      <c r="E12117" s="1793">
        <v>3</v>
      </c>
      <c r="F12117" s="1793">
        <v>2702.05</v>
      </c>
      <c r="G12117" s="1793"/>
      <c r="H12117" s="1794">
        <f t="shared" si="4668"/>
        <v>0</v>
      </c>
      <c r="I12117" s="1795">
        <v>44638</v>
      </c>
      <c r="J12117" s="1795">
        <v>45717</v>
      </c>
      <c r="K12117" s="1795"/>
      <c r="L12117" s="1793"/>
      <c r="M12117" s="1795"/>
      <c r="N12117" s="1793">
        <v>0.3</v>
      </c>
      <c r="O12117" s="1793">
        <v>0.2</v>
      </c>
      <c r="P12117" s="1793">
        <v>0.3</v>
      </c>
      <c r="Q12117" s="1793"/>
      <c r="R12117" s="1793"/>
      <c r="S12117" s="1793"/>
      <c r="T12117" s="1793"/>
      <c r="U12117" s="1793"/>
      <c r="V12117" s="1793"/>
      <c r="W12117" s="1793"/>
      <c r="X12117" s="1793"/>
      <c r="Y12117" s="1793"/>
      <c r="Z12117" s="3888"/>
      <c r="AA12117" s="3888"/>
      <c r="AB12117" s="3888"/>
      <c r="AC12117" s="1507">
        <f t="shared" si="4669"/>
        <v>2.2000000000000002</v>
      </c>
      <c r="AD12117" s="1508">
        <f t="shared" si="4670"/>
        <v>1981.5180000000003</v>
      </c>
      <c r="AE12117" s="14">
        <f t="shared" si="4671"/>
        <v>23.333333333333332</v>
      </c>
      <c r="AF12117" s="14">
        <f t="shared" si="4672"/>
        <v>0.26666666666666666</v>
      </c>
      <c r="AG12117" s="14">
        <f t="shared" si="4673"/>
        <v>8.25</v>
      </c>
      <c r="AH12117" s="14">
        <f t="shared" si="4674"/>
        <v>-15.083333333333332</v>
      </c>
      <c r="AI12117" s="14">
        <f t="shared" si="4675"/>
        <v>-4.0222222222222213</v>
      </c>
      <c r="AJ12117" s="3888"/>
    </row>
    <row r="12118" spans="1:36" ht="15.75">
      <c r="A12118" s="1792">
        <v>22</v>
      </c>
      <c r="B12118" s="3887" t="s">
        <v>4514</v>
      </c>
      <c r="C12118" s="1793" t="s">
        <v>233</v>
      </c>
      <c r="D12118" s="1794">
        <v>20.96</v>
      </c>
      <c r="E12118" s="1793">
        <v>263.53800000000001</v>
      </c>
      <c r="F12118" s="1793">
        <v>5523.75</v>
      </c>
      <c r="G12118" s="1793"/>
      <c r="H12118" s="1794">
        <f t="shared" si="4668"/>
        <v>0</v>
      </c>
      <c r="I12118" s="1795">
        <v>44638</v>
      </c>
      <c r="J12118" s="1795">
        <v>46327</v>
      </c>
      <c r="K12118" s="1795"/>
      <c r="L12118" s="1793"/>
      <c r="M12118" s="1795"/>
      <c r="N12118" s="1793">
        <v>132.11799999999999</v>
      </c>
      <c r="O12118" s="1793">
        <v>89.09</v>
      </c>
      <c r="P12118" s="1793">
        <v>29.47</v>
      </c>
      <c r="Q12118" s="1793"/>
      <c r="R12118" s="1793"/>
      <c r="S12118" s="1793"/>
      <c r="T12118" s="1793"/>
      <c r="U12118" s="1793"/>
      <c r="V12118" s="1793"/>
      <c r="W12118" s="1793"/>
      <c r="X12118" s="1793"/>
      <c r="Y12118" s="1793"/>
      <c r="Z12118" s="3888"/>
      <c r="AA12118" s="3888"/>
      <c r="AB12118" s="3888"/>
      <c r="AC12118" s="1507">
        <f t="shared" si="4669"/>
        <v>12.860000000000014</v>
      </c>
      <c r="AD12118" s="1508">
        <f t="shared" si="4670"/>
        <v>269.54560000000032</v>
      </c>
      <c r="AE12118" s="14">
        <f t="shared" si="4671"/>
        <v>43.666666666666664</v>
      </c>
      <c r="AF12118" s="14">
        <f t="shared" si="4672"/>
        <v>83.559333333333328</v>
      </c>
      <c r="AG12118" s="14">
        <f t="shared" si="4673"/>
        <v>0.15390261610512307</v>
      </c>
      <c r="AH12118" s="14">
        <f t="shared" si="4674"/>
        <v>-43.512764050561543</v>
      </c>
      <c r="AI12118" s="14">
        <f t="shared" si="4675"/>
        <v>-3635.8975555555548</v>
      </c>
      <c r="AJ12118" s="3888"/>
    </row>
    <row r="12119" spans="1:36" ht="15.75">
      <c r="A12119" s="1792">
        <v>23</v>
      </c>
      <c r="B12119" s="3887" t="s">
        <v>4515</v>
      </c>
      <c r="C12119" s="1793" t="s">
        <v>233</v>
      </c>
      <c r="D12119" s="1794">
        <v>21.88</v>
      </c>
      <c r="E12119" s="1793">
        <v>744.7</v>
      </c>
      <c r="F12119" s="1793">
        <v>16294.04</v>
      </c>
      <c r="G12119" s="1793"/>
      <c r="H12119" s="1794">
        <f t="shared" si="4668"/>
        <v>0</v>
      </c>
      <c r="I12119" s="1795">
        <v>44638</v>
      </c>
      <c r="J12119" s="1795">
        <v>46357</v>
      </c>
      <c r="K12119" s="1795"/>
      <c r="L12119" s="1793"/>
      <c r="M12119" s="1795"/>
      <c r="N12119" s="1793">
        <v>141.96</v>
      </c>
      <c r="O12119" s="1793">
        <v>148.21</v>
      </c>
      <c r="P12119" s="1793">
        <v>111.8</v>
      </c>
      <c r="Q12119" s="1793"/>
      <c r="R12119" s="1793"/>
      <c r="S12119" s="1793"/>
      <c r="T12119" s="1793"/>
      <c r="U12119" s="1793"/>
      <c r="V12119" s="1793"/>
      <c r="W12119" s="1793"/>
      <c r="X12119" s="1793"/>
      <c r="Y12119" s="1793"/>
      <c r="Z12119" s="3888"/>
      <c r="AA12119" s="3888"/>
      <c r="AB12119" s="3888"/>
      <c r="AC12119" s="1507">
        <f t="shared" si="4669"/>
        <v>342.72999999999996</v>
      </c>
      <c r="AD12119" s="1508">
        <f t="shared" si="4670"/>
        <v>7498.9323999999988</v>
      </c>
      <c r="AE12119" s="14">
        <f t="shared" si="4671"/>
        <v>44.666666666666664</v>
      </c>
      <c r="AF12119" s="14">
        <f t="shared" si="4672"/>
        <v>133.99</v>
      </c>
      <c r="AG12119" s="14">
        <f t="shared" si="4673"/>
        <v>2.5578774535413085</v>
      </c>
      <c r="AH12119" s="14">
        <f t="shared" si="4674"/>
        <v>-42.108789213125355</v>
      </c>
      <c r="AI12119" s="14">
        <f t="shared" si="4675"/>
        <v>-5642.1566666666668</v>
      </c>
      <c r="AJ12119" s="3888"/>
    </row>
    <row r="12120" spans="1:36" ht="15.75">
      <c r="A12120" s="1792">
        <v>27</v>
      </c>
      <c r="B12120" s="3887" t="s">
        <v>4505</v>
      </c>
      <c r="C12120" s="1793" t="s">
        <v>224</v>
      </c>
      <c r="D12120" s="1794">
        <v>1796.62</v>
      </c>
      <c r="E12120" s="1793">
        <v>201</v>
      </c>
      <c r="F12120" s="1794">
        <v>361120.6</v>
      </c>
      <c r="G12120" s="1793"/>
      <c r="H12120" s="1794">
        <f t="shared" si="4668"/>
        <v>0</v>
      </c>
      <c r="I12120" s="1795">
        <v>44707</v>
      </c>
      <c r="J12120" s="1795">
        <v>45566</v>
      </c>
      <c r="K12120" s="1795"/>
      <c r="L12120" s="1793"/>
      <c r="M12120" s="1795"/>
      <c r="N12120" s="1793">
        <v>9</v>
      </c>
      <c r="O12120" s="1793">
        <v>9.6</v>
      </c>
      <c r="P12120" s="1793">
        <v>12</v>
      </c>
      <c r="Q12120" s="1793"/>
      <c r="R12120" s="1793"/>
      <c r="S12120" s="1793"/>
      <c r="T12120" s="1793"/>
      <c r="U12120" s="1793"/>
      <c r="V12120" s="1793"/>
      <c r="W12120" s="1793"/>
      <c r="X12120" s="1793"/>
      <c r="Y12120" s="1793"/>
      <c r="Z12120" s="3888"/>
      <c r="AA12120" s="3888"/>
      <c r="AB12120" s="3888"/>
      <c r="AC12120" s="1507">
        <f t="shared" si="4669"/>
        <v>170.4</v>
      </c>
      <c r="AD12120" s="1508">
        <f t="shared" si="4670"/>
        <v>306144.04800000001</v>
      </c>
      <c r="AE12120" s="14">
        <f t="shared" si="4671"/>
        <v>18.3</v>
      </c>
      <c r="AF12120" s="14">
        <f t="shared" si="4672"/>
        <v>10.200000000000001</v>
      </c>
      <c r="AG12120" s="14">
        <f t="shared" si="4673"/>
        <v>16.705882352941174</v>
      </c>
      <c r="AH12120" s="14">
        <f t="shared" si="4674"/>
        <v>-1.5941176470588267</v>
      </c>
      <c r="AI12120" s="14">
        <f t="shared" si="4675"/>
        <v>-16.260000000000019</v>
      </c>
      <c r="AJ12120" s="3888"/>
    </row>
    <row r="12121" spans="1:36" ht="15.75">
      <c r="A12121" s="1792">
        <v>28</v>
      </c>
      <c r="B12121" s="3887" t="s">
        <v>4516</v>
      </c>
      <c r="C12121" s="1793" t="s">
        <v>224</v>
      </c>
      <c r="D12121" s="1794">
        <v>1338.92</v>
      </c>
      <c r="E12121" s="1793">
        <v>438.8</v>
      </c>
      <c r="F12121" s="1794">
        <v>587518.1</v>
      </c>
      <c r="G12121" s="1793"/>
      <c r="H12121" s="1794">
        <f t="shared" si="4668"/>
        <v>0</v>
      </c>
      <c r="I12121" s="1795">
        <v>44707</v>
      </c>
      <c r="J12121" s="1795">
        <v>45627</v>
      </c>
      <c r="K12121" s="1795"/>
      <c r="L12121" s="1793"/>
      <c r="M12121" s="1795"/>
      <c r="N12121" s="1793">
        <v>7.5</v>
      </c>
      <c r="O12121" s="1793">
        <v>5.7</v>
      </c>
      <c r="P12121" s="1793">
        <v>7.2</v>
      </c>
      <c r="Q12121" s="1793"/>
      <c r="R12121" s="1793"/>
      <c r="S12121" s="1793"/>
      <c r="T12121" s="1793"/>
      <c r="U12121" s="1793"/>
      <c r="V12121" s="1793"/>
      <c r="W12121" s="1793"/>
      <c r="X12121" s="1793"/>
      <c r="Y12121" s="1793"/>
      <c r="Z12121" s="3888"/>
      <c r="AA12121" s="3888"/>
      <c r="AB12121" s="3888"/>
      <c r="AC12121" s="1507">
        <f t="shared" si="4669"/>
        <v>418.40000000000003</v>
      </c>
      <c r="AD12121" s="1508">
        <f t="shared" si="4670"/>
        <v>560204.12800000003</v>
      </c>
      <c r="AE12121" s="14">
        <f t="shared" si="4671"/>
        <v>20.333333333333332</v>
      </c>
      <c r="AF12121" s="14">
        <f t="shared" si="4672"/>
        <v>6.8</v>
      </c>
      <c r="AG12121" s="14">
        <f t="shared" si="4673"/>
        <v>61.529411764705891</v>
      </c>
      <c r="AH12121" s="14">
        <f t="shared" si="4674"/>
        <v>41.196078431372555</v>
      </c>
      <c r="AI12121" s="14">
        <f t="shared" si="4675"/>
        <v>280.13333333333338</v>
      </c>
      <c r="AJ12121" s="3888"/>
    </row>
    <row r="12122" spans="1:36" ht="15.75">
      <c r="A12122" s="1792">
        <v>29</v>
      </c>
      <c r="B12122" s="3887" t="s">
        <v>4517</v>
      </c>
      <c r="C12122" s="1793" t="s">
        <v>224</v>
      </c>
      <c r="D12122" s="1794">
        <v>810.07</v>
      </c>
      <c r="E12122" s="1793">
        <v>159.69999999999999</v>
      </c>
      <c r="F12122" s="1793">
        <v>129368.18</v>
      </c>
      <c r="G12122" s="1793"/>
      <c r="H12122" s="1794">
        <f t="shared" si="4668"/>
        <v>0</v>
      </c>
      <c r="I12122" s="1795">
        <v>44707</v>
      </c>
      <c r="J12122" s="1795">
        <v>46054</v>
      </c>
      <c r="K12122" s="1795"/>
      <c r="L12122" s="1793"/>
      <c r="M12122" s="1795"/>
      <c r="N12122" s="1793">
        <v>1</v>
      </c>
      <c r="O12122" s="1793">
        <v>1.6</v>
      </c>
      <c r="P12122" s="1793">
        <v>1.9</v>
      </c>
      <c r="Q12122" s="1793"/>
      <c r="R12122" s="1793"/>
      <c r="S12122" s="1793"/>
      <c r="T12122" s="1793"/>
      <c r="U12122" s="1793"/>
      <c r="V12122" s="1793"/>
      <c r="W12122" s="1793"/>
      <c r="X12122" s="1793"/>
      <c r="Y12122" s="1793"/>
      <c r="Z12122" s="3888"/>
      <c r="AA12122" s="3888"/>
      <c r="AB12122" s="3888"/>
      <c r="AC12122" s="1507">
        <f t="shared" si="4669"/>
        <v>155.19999999999999</v>
      </c>
      <c r="AD12122" s="1508">
        <f t="shared" si="4670"/>
        <v>125722.864</v>
      </c>
      <c r="AE12122" s="14">
        <f t="shared" si="4671"/>
        <v>34.56666666666667</v>
      </c>
      <c r="AF12122" s="14">
        <f t="shared" si="4672"/>
        <v>1.5</v>
      </c>
      <c r="AG12122" s="14">
        <f t="shared" si="4673"/>
        <v>103.46666666666665</v>
      </c>
      <c r="AH12122" s="14">
        <f t="shared" si="4674"/>
        <v>68.899999999999977</v>
      </c>
      <c r="AI12122" s="14">
        <f t="shared" si="4675"/>
        <v>103.34999999999998</v>
      </c>
      <c r="AJ12122" s="3888"/>
    </row>
    <row r="12123" spans="1:36" ht="15.75">
      <c r="A12123" s="1792">
        <v>30</v>
      </c>
      <c r="B12123" s="3887" t="s">
        <v>4518</v>
      </c>
      <c r="C12123" s="1793" t="s">
        <v>224</v>
      </c>
      <c r="D12123" s="1794">
        <v>328.34</v>
      </c>
      <c r="E12123" s="1793">
        <v>76.2</v>
      </c>
      <c r="F12123" s="1793">
        <v>25019.51</v>
      </c>
      <c r="G12123" s="1793"/>
      <c r="H12123" s="1794">
        <f t="shared" si="4668"/>
        <v>0</v>
      </c>
      <c r="I12123" s="1795">
        <v>44707</v>
      </c>
      <c r="J12123" s="1795">
        <v>46388</v>
      </c>
      <c r="K12123" s="1795"/>
      <c r="L12123" s="1793"/>
      <c r="M12123" s="1795"/>
      <c r="N12123" s="1793">
        <v>10</v>
      </c>
      <c r="O12123" s="1793">
        <v>3.83</v>
      </c>
      <c r="P12123" s="1793">
        <v>3.0249999999999999</v>
      </c>
      <c r="Q12123" s="1793"/>
      <c r="R12123" s="1793"/>
      <c r="S12123" s="1793"/>
      <c r="T12123" s="1793"/>
      <c r="U12123" s="1793"/>
      <c r="V12123" s="1793"/>
      <c r="W12123" s="1793"/>
      <c r="X12123" s="1793"/>
      <c r="Y12123" s="1793"/>
      <c r="Z12123" s="3888"/>
      <c r="AA12123" s="3888"/>
      <c r="AB12123" s="3888"/>
      <c r="AC12123" s="1507">
        <f t="shared" si="4669"/>
        <v>59.345000000000006</v>
      </c>
      <c r="AD12123" s="1508">
        <f t="shared" si="4670"/>
        <v>19485.337299999999</v>
      </c>
      <c r="AE12123" s="14">
        <f t="shared" si="4671"/>
        <v>45.7</v>
      </c>
      <c r="AF12123" s="14">
        <f t="shared" si="4672"/>
        <v>5.6183333333333332</v>
      </c>
      <c r="AG12123" s="14">
        <f t="shared" si="4673"/>
        <v>10.562741026401662</v>
      </c>
      <c r="AH12123" s="14">
        <f t="shared" si="4674"/>
        <v>-35.137258973598342</v>
      </c>
      <c r="AI12123" s="14">
        <f t="shared" si="4675"/>
        <v>-197.41283333333334</v>
      </c>
      <c r="AJ12123" s="3888"/>
    </row>
    <row r="12124" spans="1:36" ht="15.75">
      <c r="A12124" s="1792">
        <v>31</v>
      </c>
      <c r="B12124" s="3887" t="s">
        <v>4519</v>
      </c>
      <c r="C12124" s="1793" t="s">
        <v>224</v>
      </c>
      <c r="D12124" s="1794">
        <v>324.02999999999997</v>
      </c>
      <c r="E12124" s="1793">
        <v>51.56</v>
      </c>
      <c r="F12124" s="1793">
        <v>16706.990000000002</v>
      </c>
      <c r="G12124" s="1793"/>
      <c r="H12124" s="1794">
        <f t="shared" si="4668"/>
        <v>0</v>
      </c>
      <c r="I12124" s="1795">
        <v>44707</v>
      </c>
      <c r="J12124" s="1795">
        <v>46266</v>
      </c>
      <c r="K12124" s="1795"/>
      <c r="L12124" s="1793"/>
      <c r="M12124" s="1795"/>
      <c r="N12124" s="1793">
        <v>4.5599999999999996</v>
      </c>
      <c r="O12124" s="1793"/>
      <c r="P12124" s="1793"/>
      <c r="Q12124" s="1793"/>
      <c r="R12124" s="1793"/>
      <c r="S12124" s="1793"/>
      <c r="T12124" s="1793"/>
      <c r="U12124" s="1793"/>
      <c r="V12124" s="1793"/>
      <c r="W12124" s="1793"/>
      <c r="X12124" s="1793"/>
      <c r="Y12124" s="1793"/>
      <c r="Z12124" s="3888"/>
      <c r="AA12124" s="3888"/>
      <c r="AB12124" s="3888"/>
      <c r="AC12124" s="1507">
        <f t="shared" si="4669"/>
        <v>47</v>
      </c>
      <c r="AD12124" s="1508">
        <f t="shared" si="4670"/>
        <v>15229.409999999998</v>
      </c>
      <c r="AE12124" s="14">
        <f t="shared" si="4671"/>
        <v>41.633333333333333</v>
      </c>
      <c r="AF12124" s="14">
        <f t="shared" si="4672"/>
        <v>1.5199999999999998</v>
      </c>
      <c r="AG12124" s="14">
        <f t="shared" si="4673"/>
        <v>30.921052631578952</v>
      </c>
      <c r="AH12124" s="14">
        <f t="shared" si="4674"/>
        <v>-10.712280701754381</v>
      </c>
      <c r="AI12124" s="14">
        <f t="shared" si="4675"/>
        <v>-16.282666666666657</v>
      </c>
      <c r="AJ12124" s="3888"/>
    </row>
    <row r="12125" spans="1:36" ht="15.75">
      <c r="A12125" s="1792">
        <v>32</v>
      </c>
      <c r="B12125" s="3887" t="s">
        <v>4508</v>
      </c>
      <c r="C12125" s="1793" t="s">
        <v>224</v>
      </c>
      <c r="D12125" s="1794">
        <v>317.56</v>
      </c>
      <c r="E12125" s="1793">
        <v>119.49</v>
      </c>
      <c r="F12125" s="1793">
        <v>37945.25</v>
      </c>
      <c r="G12125" s="1793"/>
      <c r="H12125" s="1794">
        <f t="shared" si="4668"/>
        <v>0</v>
      </c>
      <c r="I12125" s="1795">
        <v>44707</v>
      </c>
      <c r="J12125" s="1795">
        <v>45231</v>
      </c>
      <c r="K12125" s="1795"/>
      <c r="L12125" s="1793"/>
      <c r="M12125" s="1795"/>
      <c r="N12125" s="1793">
        <v>4.2699999999999996</v>
      </c>
      <c r="O12125" s="1793">
        <v>5.22</v>
      </c>
      <c r="P12125" s="1793">
        <v>4.68</v>
      </c>
      <c r="Q12125" s="1793"/>
      <c r="R12125" s="1793"/>
      <c r="S12125" s="1793"/>
      <c r="T12125" s="1793"/>
      <c r="U12125" s="1793"/>
      <c r="V12125" s="1793"/>
      <c r="W12125" s="1793"/>
      <c r="X12125" s="1793"/>
      <c r="Y12125" s="1793"/>
      <c r="Z12125" s="3888"/>
      <c r="AA12125" s="3888"/>
      <c r="AB12125" s="3888"/>
      <c r="AC12125" s="1507">
        <f t="shared" si="4669"/>
        <v>105.32</v>
      </c>
      <c r="AD12125" s="1508">
        <f t="shared" si="4670"/>
        <v>33445.419199999997</v>
      </c>
      <c r="AE12125" s="14">
        <f t="shared" si="4671"/>
        <v>7.1333333333333337</v>
      </c>
      <c r="AF12125" s="14">
        <f t="shared" si="4672"/>
        <v>4.7233333333333327</v>
      </c>
      <c r="AG12125" s="14">
        <f t="shared" si="4673"/>
        <v>22.297812279463656</v>
      </c>
      <c r="AH12125" s="14">
        <f t="shared" si="4674"/>
        <v>15.164478946130323</v>
      </c>
      <c r="AI12125" s="14">
        <f t="shared" si="4675"/>
        <v>71.626888888888885</v>
      </c>
      <c r="AJ12125" s="3888"/>
    </row>
    <row r="12126" spans="1:36" ht="15.75">
      <c r="A12126" s="1792">
        <v>33</v>
      </c>
      <c r="B12126" s="3887" t="s">
        <v>4511</v>
      </c>
      <c r="C12126" s="1793" t="s">
        <v>224</v>
      </c>
      <c r="D12126" s="1794">
        <v>283.37</v>
      </c>
      <c r="E12126" s="1793">
        <v>300</v>
      </c>
      <c r="F12126" s="1794">
        <f t="shared" ref="F12126:F12134" si="4676">D12126*E12126</f>
        <v>85011</v>
      </c>
      <c r="G12126" s="1793"/>
      <c r="H12126" s="1794">
        <f t="shared" ref="H12126:H12143" si="4677">D12126*G12126</f>
        <v>0</v>
      </c>
      <c r="I12126" s="1795">
        <v>44707</v>
      </c>
      <c r="J12126" s="1795">
        <v>45689</v>
      </c>
      <c r="K12126" s="1795"/>
      <c r="L12126" s="1793"/>
      <c r="M12126" s="1795"/>
      <c r="N12126" s="1793"/>
      <c r="O12126" s="1793"/>
      <c r="P12126" s="1793"/>
      <c r="Q12126" s="1793"/>
      <c r="R12126" s="1793"/>
      <c r="S12126" s="1793"/>
      <c r="T12126" s="1793"/>
      <c r="U12126" s="1793"/>
      <c r="V12126" s="1793"/>
      <c r="W12126" s="1793"/>
      <c r="X12126" s="1793"/>
      <c r="Y12126" s="1793"/>
      <c r="Z12126" s="3888"/>
      <c r="AA12126" s="3888"/>
      <c r="AB12126" s="3888"/>
      <c r="AC12126" s="1507">
        <f t="shared" ref="AC12126:AC12148" si="4678">E12126+G12126-N12126-O12126-AA12126-P12126-Q12126-R12126-S12126-T12126-U12126-V12126-W12126-X12126-Y12126</f>
        <v>300</v>
      </c>
      <c r="AD12126" s="1508">
        <f t="shared" ref="AD12126:AD12148" si="4679">D12126*AC12126</f>
        <v>85011</v>
      </c>
      <c r="AE12126" s="14">
        <f t="shared" ref="AE12126:AE12148" si="4680">(J12126-"01.04.2023")/30</f>
        <v>22.4</v>
      </c>
      <c r="AF12126" s="14">
        <f t="shared" ref="AF12126:AF12148" si="4681">(N12126+O12126+P12126+Q12126+R12126+S12126+T12126+U12126+V12126+W12126+X12126+Y12126)/3</f>
        <v>0</v>
      </c>
      <c r="AG12126" s="14" t="e">
        <f t="shared" ref="AG12126:AG12148" si="4682">AC12126/AF12126</f>
        <v>#DIV/0!</v>
      </c>
      <c r="AH12126" s="14" t="e">
        <f t="shared" ref="AH12126:AH12148" si="4683">AG12126-AE12126</f>
        <v>#DIV/0!</v>
      </c>
      <c r="AI12126" s="14">
        <f t="shared" ref="AI12126:AI12148" si="4684">AC12126-(AE12126*AF12126)</f>
        <v>300</v>
      </c>
      <c r="AJ12126" s="3888"/>
    </row>
    <row r="12127" spans="1:36" ht="15.75">
      <c r="A12127" s="1792">
        <v>34</v>
      </c>
      <c r="B12127" s="3887" t="s">
        <v>4512</v>
      </c>
      <c r="C12127" s="1793" t="s">
        <v>224</v>
      </c>
      <c r="D12127" s="1794">
        <v>243.94</v>
      </c>
      <c r="E12127" s="1793">
        <v>120</v>
      </c>
      <c r="F12127" s="1794">
        <f t="shared" si="4676"/>
        <v>29272.799999999999</v>
      </c>
      <c r="G12127" s="1793"/>
      <c r="H12127" s="1794">
        <f t="shared" si="4677"/>
        <v>0</v>
      </c>
      <c r="I12127" s="1795">
        <v>44707</v>
      </c>
      <c r="J12127" s="1795">
        <v>45689</v>
      </c>
      <c r="K12127" s="1795"/>
      <c r="L12127" s="1793"/>
      <c r="M12127" s="1795"/>
      <c r="N12127" s="1793"/>
      <c r="O12127" s="1793"/>
      <c r="P12127" s="1793"/>
      <c r="Q12127" s="1793"/>
      <c r="R12127" s="1793"/>
      <c r="S12127" s="1793"/>
      <c r="T12127" s="1793"/>
      <c r="U12127" s="1793"/>
      <c r="V12127" s="1793"/>
      <c r="W12127" s="1793"/>
      <c r="X12127" s="1793"/>
      <c r="Y12127" s="1793"/>
      <c r="Z12127" s="3888"/>
      <c r="AA12127" s="3888"/>
      <c r="AB12127" s="3888"/>
      <c r="AC12127" s="1507">
        <f t="shared" si="4678"/>
        <v>120</v>
      </c>
      <c r="AD12127" s="1508">
        <f t="shared" si="4679"/>
        <v>29272.799999999999</v>
      </c>
      <c r="AE12127" s="14">
        <f t="shared" si="4680"/>
        <v>22.4</v>
      </c>
      <c r="AF12127" s="14">
        <f t="shared" si="4681"/>
        <v>0</v>
      </c>
      <c r="AG12127" s="14" t="e">
        <f t="shared" si="4682"/>
        <v>#DIV/0!</v>
      </c>
      <c r="AH12127" s="14" t="e">
        <f t="shared" si="4683"/>
        <v>#DIV/0!</v>
      </c>
      <c r="AI12127" s="14">
        <f t="shared" si="4684"/>
        <v>120</v>
      </c>
      <c r="AJ12127" s="3888"/>
    </row>
    <row r="12128" spans="1:36" ht="15.75">
      <c r="A12128" s="1792">
        <v>35</v>
      </c>
      <c r="B12128" s="3887" t="s">
        <v>4520</v>
      </c>
      <c r="C12128" s="1793" t="s">
        <v>224</v>
      </c>
      <c r="D12128" s="1794">
        <v>1</v>
      </c>
      <c r="E12128" s="1793">
        <v>18</v>
      </c>
      <c r="F12128" s="1794">
        <f t="shared" si="4676"/>
        <v>18</v>
      </c>
      <c r="G12128" s="1793"/>
      <c r="H12128" s="1794">
        <f t="shared" si="4677"/>
        <v>0</v>
      </c>
      <c r="I12128" s="1795">
        <v>44732</v>
      </c>
      <c r="J12128" s="1795">
        <v>45231</v>
      </c>
      <c r="K12128" s="1795"/>
      <c r="L12128" s="1793"/>
      <c r="M12128" s="1795"/>
      <c r="N12128" s="1793">
        <v>1</v>
      </c>
      <c r="O12128" s="1793"/>
      <c r="P12128" s="1793">
        <v>6</v>
      </c>
      <c r="Q12128" s="1793"/>
      <c r="R12128" s="1793"/>
      <c r="S12128" s="1793"/>
      <c r="T12128" s="1793"/>
      <c r="U12128" s="1793"/>
      <c r="V12128" s="1793"/>
      <c r="W12128" s="1793"/>
      <c r="X12128" s="1793"/>
      <c r="Y12128" s="1793"/>
      <c r="Z12128" s="3888"/>
      <c r="AA12128" s="3888"/>
      <c r="AB12128" s="3888"/>
      <c r="AC12128" s="1507">
        <f t="shared" si="4678"/>
        <v>11</v>
      </c>
      <c r="AD12128" s="1508">
        <f t="shared" si="4679"/>
        <v>11</v>
      </c>
      <c r="AE12128" s="14">
        <f t="shared" si="4680"/>
        <v>7.1333333333333337</v>
      </c>
      <c r="AF12128" s="14">
        <f t="shared" si="4681"/>
        <v>2.3333333333333335</v>
      </c>
      <c r="AG12128" s="14">
        <f t="shared" si="4682"/>
        <v>4.7142857142857144</v>
      </c>
      <c r="AH12128" s="14">
        <f t="shared" si="4683"/>
        <v>-2.4190476190476193</v>
      </c>
      <c r="AI12128" s="14">
        <f t="shared" si="4684"/>
        <v>-5.6444444444444457</v>
      </c>
      <c r="AJ12128" s="3888"/>
    </row>
    <row r="12129" spans="1:36" ht="15.75">
      <c r="A12129" s="1792">
        <v>37</v>
      </c>
      <c r="B12129" s="3887" t="s">
        <v>4521</v>
      </c>
      <c r="C12129" s="1793" t="s">
        <v>4522</v>
      </c>
      <c r="D12129" s="1794">
        <v>1</v>
      </c>
      <c r="E12129" s="1793">
        <v>3000</v>
      </c>
      <c r="F12129" s="1794">
        <f t="shared" si="4676"/>
        <v>3000</v>
      </c>
      <c r="G12129" s="1793"/>
      <c r="H12129" s="1794">
        <f t="shared" si="4677"/>
        <v>0</v>
      </c>
      <c r="I12129" s="1795">
        <v>44732</v>
      </c>
      <c r="J12129" s="1795">
        <v>45717</v>
      </c>
      <c r="K12129" s="1795"/>
      <c r="L12129" s="1793"/>
      <c r="M12129" s="1795"/>
      <c r="N12129" s="1793">
        <v>343</v>
      </c>
      <c r="O12129" s="1793">
        <v>390</v>
      </c>
      <c r="P12129" s="1793">
        <v>77</v>
      </c>
      <c r="Q12129" s="1793"/>
      <c r="R12129" s="1793"/>
      <c r="S12129" s="1793"/>
      <c r="T12129" s="1793"/>
      <c r="U12129" s="1793"/>
      <c r="V12129" s="1793"/>
      <c r="W12129" s="1793"/>
      <c r="X12129" s="1793"/>
      <c r="Y12129" s="1793"/>
      <c r="Z12129" s="3888"/>
      <c r="AA12129" s="3888"/>
      <c r="AB12129" s="3888"/>
      <c r="AC12129" s="1507">
        <f t="shared" si="4678"/>
        <v>2190</v>
      </c>
      <c r="AD12129" s="1508">
        <f t="shared" si="4679"/>
        <v>2190</v>
      </c>
      <c r="AE12129" s="14">
        <f t="shared" si="4680"/>
        <v>23.333333333333332</v>
      </c>
      <c r="AF12129" s="14">
        <f t="shared" si="4681"/>
        <v>270</v>
      </c>
      <c r="AG12129" s="14">
        <f t="shared" si="4682"/>
        <v>8.1111111111111107</v>
      </c>
      <c r="AH12129" s="14">
        <f t="shared" si="4683"/>
        <v>-15.222222222222221</v>
      </c>
      <c r="AI12129" s="14">
        <f t="shared" si="4684"/>
        <v>-4110</v>
      </c>
      <c r="AJ12129" s="3888"/>
    </row>
    <row r="12130" spans="1:36" ht="15.75">
      <c r="A12130" s="1792">
        <v>38</v>
      </c>
      <c r="B12130" s="3887" t="s">
        <v>4523</v>
      </c>
      <c r="C12130" s="1793" t="s">
        <v>309</v>
      </c>
      <c r="D12130" s="1794">
        <v>1</v>
      </c>
      <c r="E12130" s="1793">
        <v>832</v>
      </c>
      <c r="F12130" s="1794">
        <f t="shared" si="4676"/>
        <v>832</v>
      </c>
      <c r="G12130" s="1793"/>
      <c r="H12130" s="1794">
        <f t="shared" si="4677"/>
        <v>0</v>
      </c>
      <c r="I12130" s="1795">
        <v>44732</v>
      </c>
      <c r="J12130" s="1795">
        <v>45139</v>
      </c>
      <c r="K12130" s="1795"/>
      <c r="L12130" s="1793"/>
      <c r="M12130" s="1795"/>
      <c r="N12130" s="1793">
        <v>592</v>
      </c>
      <c r="O12130" s="1793">
        <v>24</v>
      </c>
      <c r="P12130" s="1793">
        <v>120</v>
      </c>
      <c r="Q12130" s="1793"/>
      <c r="R12130" s="1793"/>
      <c r="S12130" s="1793"/>
      <c r="T12130" s="1793"/>
      <c r="U12130" s="1793"/>
      <c r="V12130" s="1793"/>
      <c r="W12130" s="1793"/>
      <c r="X12130" s="1793"/>
      <c r="Y12130" s="1793"/>
      <c r="Z12130" s="3888"/>
      <c r="AA12130" s="3888"/>
      <c r="AB12130" s="3888"/>
      <c r="AC12130" s="1507">
        <f t="shared" si="4678"/>
        <v>96</v>
      </c>
      <c r="AD12130" s="1508">
        <f t="shared" si="4679"/>
        <v>96</v>
      </c>
      <c r="AE12130" s="14">
        <f t="shared" si="4680"/>
        <v>4.0666666666666664</v>
      </c>
      <c r="AF12130" s="14">
        <f t="shared" si="4681"/>
        <v>245.33333333333334</v>
      </c>
      <c r="AG12130" s="14">
        <f t="shared" si="4682"/>
        <v>0.39130434782608692</v>
      </c>
      <c r="AH12130" s="14">
        <f t="shared" si="4683"/>
        <v>-3.6753623188405795</v>
      </c>
      <c r="AI12130" s="14">
        <f t="shared" si="4684"/>
        <v>-901.68888888888887</v>
      </c>
      <c r="AJ12130" s="3888"/>
    </row>
    <row r="12131" spans="1:36" ht="15.75">
      <c r="A12131" s="1792">
        <v>39</v>
      </c>
      <c r="B12131" s="3887" t="s">
        <v>4524</v>
      </c>
      <c r="C12131" s="1793" t="s">
        <v>215</v>
      </c>
      <c r="D12131" s="1794">
        <v>1</v>
      </c>
      <c r="E12131" s="1793">
        <v>19043.5</v>
      </c>
      <c r="F12131" s="1794">
        <f t="shared" si="4676"/>
        <v>19043.5</v>
      </c>
      <c r="G12131" s="1793"/>
      <c r="H12131" s="1794">
        <f t="shared" si="4677"/>
        <v>0</v>
      </c>
      <c r="I12131" s="1795">
        <v>44732</v>
      </c>
      <c r="J12131" s="1795">
        <v>45231</v>
      </c>
      <c r="K12131" s="1795"/>
      <c r="L12131" s="1793"/>
      <c r="M12131" s="1795"/>
      <c r="N12131" s="1793">
        <v>2520.5</v>
      </c>
      <c r="O12131" s="1793">
        <v>1581</v>
      </c>
      <c r="P12131" s="1793">
        <v>1607</v>
      </c>
      <c r="Q12131" s="1793"/>
      <c r="R12131" s="1793"/>
      <c r="S12131" s="1793"/>
      <c r="T12131" s="1793"/>
      <c r="U12131" s="1793"/>
      <c r="V12131" s="1793"/>
      <c r="W12131" s="3935"/>
      <c r="X12131" s="1793"/>
      <c r="Y12131" s="1793"/>
      <c r="Z12131" s="3888"/>
      <c r="AA12131" s="3888"/>
      <c r="AB12131" s="3888"/>
      <c r="AC12131" s="1507">
        <f t="shared" si="4678"/>
        <v>13335</v>
      </c>
      <c r="AD12131" s="1508">
        <f t="shared" si="4679"/>
        <v>13335</v>
      </c>
      <c r="AE12131" s="14">
        <f t="shared" si="4680"/>
        <v>7.1333333333333337</v>
      </c>
      <c r="AF12131" s="14">
        <f t="shared" si="4681"/>
        <v>1902.8333333333333</v>
      </c>
      <c r="AG12131" s="14">
        <f t="shared" si="4682"/>
        <v>7.0079705702023301</v>
      </c>
      <c r="AH12131" s="14">
        <f t="shared" si="4683"/>
        <v>-0.1253627631310037</v>
      </c>
      <c r="AI12131" s="14">
        <f t="shared" si="4684"/>
        <v>-238.5444444444438</v>
      </c>
      <c r="AJ12131" s="3888"/>
    </row>
    <row r="12132" spans="1:36" ht="15.75">
      <c r="A12132" s="1792">
        <v>40</v>
      </c>
      <c r="B12132" s="3887" t="s">
        <v>4525</v>
      </c>
      <c r="C12132" s="1793" t="s">
        <v>215</v>
      </c>
      <c r="D12132" s="1794">
        <v>1</v>
      </c>
      <c r="E12132" s="1793">
        <v>16795.7</v>
      </c>
      <c r="F12132" s="1794">
        <f t="shared" si="4676"/>
        <v>16795.7</v>
      </c>
      <c r="G12132" s="1793"/>
      <c r="H12132" s="1794">
        <f t="shared" si="4677"/>
        <v>0</v>
      </c>
      <c r="I12132" s="1795">
        <v>44732</v>
      </c>
      <c r="J12132" s="1795">
        <v>45231</v>
      </c>
      <c r="K12132" s="1795"/>
      <c r="L12132" s="1793"/>
      <c r="M12132" s="1795"/>
      <c r="N12132" s="1793">
        <v>3874.7</v>
      </c>
      <c r="O12132" s="1793">
        <v>3201.5</v>
      </c>
      <c r="P12132" s="1793">
        <v>1972</v>
      </c>
      <c r="Q12132" s="1793"/>
      <c r="R12132" s="1793"/>
      <c r="S12132" s="1793"/>
      <c r="T12132" s="1793"/>
      <c r="U12132" s="1793"/>
      <c r="V12132" s="1793"/>
      <c r="W12132" s="1793"/>
      <c r="X12132" s="3935"/>
      <c r="Y12132" s="1793"/>
      <c r="Z12132" s="3888"/>
      <c r="AA12132" s="3888"/>
      <c r="AB12132" s="3888"/>
      <c r="AC12132" s="1507">
        <f t="shared" si="4678"/>
        <v>7747.5</v>
      </c>
      <c r="AD12132" s="1508">
        <f t="shared" si="4679"/>
        <v>7747.5</v>
      </c>
      <c r="AE12132" s="14">
        <f t="shared" si="4680"/>
        <v>7.1333333333333337</v>
      </c>
      <c r="AF12132" s="14">
        <f t="shared" si="4681"/>
        <v>3016.0666666666671</v>
      </c>
      <c r="AG12132" s="14">
        <f t="shared" si="4682"/>
        <v>2.5687429543997697</v>
      </c>
      <c r="AH12132" s="14">
        <f t="shared" si="4683"/>
        <v>-4.5645903789335645</v>
      </c>
      <c r="AI12132" s="14">
        <f t="shared" si="4684"/>
        <v>-13767.108888888892</v>
      </c>
      <c r="AJ12132" s="3888"/>
    </row>
    <row r="12133" spans="1:36" ht="15.75">
      <c r="A12133" s="1792">
        <v>41</v>
      </c>
      <c r="B12133" s="3887" t="s">
        <v>4526</v>
      </c>
      <c r="C12133" s="1793" t="s">
        <v>215</v>
      </c>
      <c r="D12133" s="1794">
        <v>1</v>
      </c>
      <c r="E12133" s="1793">
        <v>240</v>
      </c>
      <c r="F12133" s="1794">
        <f t="shared" si="4676"/>
        <v>240</v>
      </c>
      <c r="G12133" s="1793"/>
      <c r="H12133" s="1794">
        <f t="shared" si="4677"/>
        <v>0</v>
      </c>
      <c r="I12133" s="1795">
        <v>44732</v>
      </c>
      <c r="J12133" s="1795">
        <v>45231</v>
      </c>
      <c r="K12133" s="1795"/>
      <c r="L12133" s="1793"/>
      <c r="M12133" s="1795"/>
      <c r="N12133" s="1793"/>
      <c r="O12133" s="1793"/>
      <c r="P12133" s="1793"/>
      <c r="Q12133" s="1793"/>
      <c r="R12133" s="1793"/>
      <c r="S12133" s="1793"/>
      <c r="T12133" s="1793"/>
      <c r="U12133" s="1793"/>
      <c r="V12133" s="1793"/>
      <c r="W12133" s="1793"/>
      <c r="X12133" s="1793"/>
      <c r="Y12133" s="1793"/>
      <c r="Z12133" s="3888"/>
      <c r="AA12133" s="3888"/>
      <c r="AB12133" s="3888"/>
      <c r="AC12133" s="1507">
        <f t="shared" si="4678"/>
        <v>240</v>
      </c>
      <c r="AD12133" s="1508">
        <f t="shared" si="4679"/>
        <v>240</v>
      </c>
      <c r="AE12133" s="14">
        <f t="shared" si="4680"/>
        <v>7.1333333333333337</v>
      </c>
      <c r="AF12133" s="14">
        <f t="shared" si="4681"/>
        <v>0</v>
      </c>
      <c r="AG12133" s="14" t="e">
        <f t="shared" si="4682"/>
        <v>#DIV/0!</v>
      </c>
      <c r="AH12133" s="14" t="e">
        <f t="shared" si="4683"/>
        <v>#DIV/0!</v>
      </c>
      <c r="AI12133" s="14">
        <f t="shared" si="4684"/>
        <v>240</v>
      </c>
      <c r="AJ12133" s="3888"/>
    </row>
    <row r="12134" spans="1:36" ht="15.75">
      <c r="A12134" s="1792">
        <v>43</v>
      </c>
      <c r="B12134" s="3887" t="s">
        <v>4527</v>
      </c>
      <c r="C12134" s="1793" t="s">
        <v>215</v>
      </c>
      <c r="D12134" s="1794">
        <v>1</v>
      </c>
      <c r="E12134" s="1793">
        <v>455</v>
      </c>
      <c r="F12134" s="1794">
        <f t="shared" si="4676"/>
        <v>455</v>
      </c>
      <c r="G12134" s="1793"/>
      <c r="H12134" s="1794">
        <f t="shared" si="4677"/>
        <v>0</v>
      </c>
      <c r="I12134" s="1795">
        <v>44735</v>
      </c>
      <c r="J12134" s="1795">
        <v>45444</v>
      </c>
      <c r="K12134" s="1795"/>
      <c r="L12134" s="1793"/>
      <c r="M12134" s="1795"/>
      <c r="N12134" s="1793"/>
      <c r="O12134" s="1793"/>
      <c r="P12134" s="1793"/>
      <c r="Q12134" s="1793"/>
      <c r="R12134" s="1793"/>
      <c r="S12134" s="1793"/>
      <c r="T12134" s="1793"/>
      <c r="U12134" s="1793"/>
      <c r="V12134" s="1793"/>
      <c r="W12134" s="1793"/>
      <c r="X12134" s="1793"/>
      <c r="Y12134" s="1793"/>
      <c r="Z12134" s="3888"/>
      <c r="AA12134" s="3888"/>
      <c r="AB12134" s="3888"/>
      <c r="AC12134" s="1507">
        <f t="shared" si="4678"/>
        <v>455</v>
      </c>
      <c r="AD12134" s="1508">
        <f t="shared" si="4679"/>
        <v>455</v>
      </c>
      <c r="AE12134" s="14">
        <f t="shared" si="4680"/>
        <v>14.233333333333333</v>
      </c>
      <c r="AF12134" s="14">
        <f t="shared" si="4681"/>
        <v>0</v>
      </c>
      <c r="AG12134" s="14" t="e">
        <f t="shared" si="4682"/>
        <v>#DIV/0!</v>
      </c>
      <c r="AH12134" s="14" t="e">
        <f t="shared" si="4683"/>
        <v>#DIV/0!</v>
      </c>
      <c r="AI12134" s="14">
        <f t="shared" si="4684"/>
        <v>455</v>
      </c>
      <c r="AJ12134" s="3888"/>
    </row>
    <row r="12135" spans="1:36" ht="15.75">
      <c r="A12135" s="1792">
        <v>45</v>
      </c>
      <c r="B12135" s="3887" t="s">
        <v>4528</v>
      </c>
      <c r="C12135" s="1793" t="s">
        <v>181</v>
      </c>
      <c r="D12135" s="1794">
        <v>343.13</v>
      </c>
      <c r="E12135" s="1793">
        <v>48.5</v>
      </c>
      <c r="F12135" s="1794">
        <v>16641.8</v>
      </c>
      <c r="G12135" s="1793"/>
      <c r="H12135" s="1794">
        <f t="shared" si="4677"/>
        <v>0</v>
      </c>
      <c r="I12135" s="1795">
        <v>44735</v>
      </c>
      <c r="J12135" s="1795">
        <v>45778</v>
      </c>
      <c r="K12135" s="1795"/>
      <c r="L12135" s="1793"/>
      <c r="M12135" s="1795"/>
      <c r="N12135" s="1793">
        <v>5.5</v>
      </c>
      <c r="O12135" s="1793">
        <v>1</v>
      </c>
      <c r="P12135" s="1793">
        <v>1</v>
      </c>
      <c r="Q12135" s="1793"/>
      <c r="R12135" s="1793"/>
      <c r="S12135" s="1793"/>
      <c r="T12135" s="1793"/>
      <c r="U12135" s="1793"/>
      <c r="V12135" s="1793"/>
      <c r="W12135" s="1793"/>
      <c r="X12135" s="1793"/>
      <c r="Y12135" s="1793"/>
      <c r="Z12135" s="3888"/>
      <c r="AA12135" s="3888"/>
      <c r="AB12135" s="3888"/>
      <c r="AC12135" s="1507">
        <f t="shared" si="4678"/>
        <v>41</v>
      </c>
      <c r="AD12135" s="1508">
        <f t="shared" si="4679"/>
        <v>14068.33</v>
      </c>
      <c r="AE12135" s="14">
        <f t="shared" si="4680"/>
        <v>25.366666666666667</v>
      </c>
      <c r="AF12135" s="14">
        <f t="shared" si="4681"/>
        <v>2.5</v>
      </c>
      <c r="AG12135" s="14">
        <f t="shared" si="4682"/>
        <v>16.399999999999999</v>
      </c>
      <c r="AH12135" s="14">
        <f t="shared" si="4683"/>
        <v>-8.9666666666666686</v>
      </c>
      <c r="AI12135" s="14">
        <f t="shared" si="4684"/>
        <v>-22.416666666666671</v>
      </c>
      <c r="AJ12135" s="3888"/>
    </row>
    <row r="12136" spans="1:36" ht="15.75">
      <c r="A12136" s="1792">
        <v>48</v>
      </c>
      <c r="B12136" s="3887" t="s">
        <v>4529</v>
      </c>
      <c r="C12136" s="1793" t="s">
        <v>181</v>
      </c>
      <c r="D12136" s="1794">
        <v>188.79</v>
      </c>
      <c r="E12136" s="1793">
        <v>160</v>
      </c>
      <c r="F12136" s="1794">
        <f t="shared" ref="F12136:F12141" si="4685">D12136*E12136</f>
        <v>30206.399999999998</v>
      </c>
      <c r="G12136" s="1793"/>
      <c r="H12136" s="1794">
        <f t="shared" si="4677"/>
        <v>0</v>
      </c>
      <c r="I12136" s="1795">
        <v>44735</v>
      </c>
      <c r="J12136" s="1795">
        <v>45809</v>
      </c>
      <c r="K12136" s="1795"/>
      <c r="L12136" s="1793"/>
      <c r="M12136" s="1795"/>
      <c r="N12136" s="1793"/>
      <c r="O12136" s="1793"/>
      <c r="P12136" s="1793">
        <v>4</v>
      </c>
      <c r="Q12136" s="1793"/>
      <c r="R12136" s="1793"/>
      <c r="S12136" s="1793"/>
      <c r="T12136" s="1793"/>
      <c r="U12136" s="1793"/>
      <c r="V12136" s="1793"/>
      <c r="W12136" s="1793"/>
      <c r="X12136" s="1793"/>
      <c r="Y12136" s="1793"/>
      <c r="Z12136" s="3888"/>
      <c r="AA12136" s="3888"/>
      <c r="AB12136" s="3888"/>
      <c r="AC12136" s="1507">
        <f t="shared" si="4678"/>
        <v>156</v>
      </c>
      <c r="AD12136" s="1508">
        <f t="shared" si="4679"/>
        <v>29451.239999999998</v>
      </c>
      <c r="AE12136" s="14">
        <f t="shared" si="4680"/>
        <v>26.4</v>
      </c>
      <c r="AF12136" s="14">
        <f t="shared" si="4681"/>
        <v>1.3333333333333333</v>
      </c>
      <c r="AG12136" s="14">
        <f t="shared" si="4682"/>
        <v>117</v>
      </c>
      <c r="AH12136" s="14">
        <f t="shared" si="4683"/>
        <v>90.6</v>
      </c>
      <c r="AI12136" s="14">
        <f t="shared" si="4684"/>
        <v>120.80000000000001</v>
      </c>
      <c r="AJ12136" s="3888"/>
    </row>
    <row r="12137" spans="1:36" ht="15.75">
      <c r="A12137" s="1792">
        <v>49</v>
      </c>
      <c r="B12137" s="3887" t="s">
        <v>4530</v>
      </c>
      <c r="C12137" s="1793" t="s">
        <v>215</v>
      </c>
      <c r="D12137" s="1794">
        <v>1</v>
      </c>
      <c r="E12137" s="1793">
        <v>324</v>
      </c>
      <c r="F12137" s="1794">
        <f t="shared" si="4685"/>
        <v>324</v>
      </c>
      <c r="G12137" s="1793"/>
      <c r="H12137" s="1794">
        <f t="shared" si="4677"/>
        <v>0</v>
      </c>
      <c r="I12137" s="1795">
        <v>44756</v>
      </c>
      <c r="J12137" s="1795">
        <v>45566</v>
      </c>
      <c r="K12137" s="1795"/>
      <c r="L12137" s="1793"/>
      <c r="M12137" s="1795"/>
      <c r="N12137" s="1793">
        <v>114</v>
      </c>
      <c r="O12137" s="1793">
        <v>107</v>
      </c>
      <c r="P12137" s="1793">
        <v>53</v>
      </c>
      <c r="Q12137" s="1793"/>
      <c r="R12137" s="1793"/>
      <c r="S12137" s="1793"/>
      <c r="T12137" s="1793"/>
      <c r="U12137" s="1793"/>
      <c r="V12137" s="1793"/>
      <c r="W12137" s="1793"/>
      <c r="X12137" s="1793"/>
      <c r="Y12137" s="1793"/>
      <c r="Z12137" s="3888"/>
      <c r="AA12137" s="3888"/>
      <c r="AB12137" s="3888"/>
      <c r="AC12137" s="1507">
        <f t="shared" si="4678"/>
        <v>50</v>
      </c>
      <c r="AD12137" s="1508">
        <f t="shared" si="4679"/>
        <v>50</v>
      </c>
      <c r="AE12137" s="14">
        <f t="shared" si="4680"/>
        <v>18.3</v>
      </c>
      <c r="AF12137" s="14">
        <f t="shared" si="4681"/>
        <v>91.333333333333329</v>
      </c>
      <c r="AG12137" s="14">
        <f t="shared" si="4682"/>
        <v>0.54744525547445255</v>
      </c>
      <c r="AH12137" s="14">
        <f t="shared" si="4683"/>
        <v>-17.752554744525547</v>
      </c>
      <c r="AI12137" s="14">
        <f t="shared" si="4684"/>
        <v>-1621.4</v>
      </c>
      <c r="AJ12137" s="3888"/>
    </row>
    <row r="12138" spans="1:36" ht="15.75">
      <c r="A12138" s="1792">
        <v>50</v>
      </c>
      <c r="B12138" s="3887" t="s">
        <v>4531</v>
      </c>
      <c r="C12138" s="1793" t="s">
        <v>215</v>
      </c>
      <c r="D12138" s="1794">
        <v>1</v>
      </c>
      <c r="E12138" s="1793">
        <v>420</v>
      </c>
      <c r="F12138" s="1794">
        <f t="shared" si="4685"/>
        <v>420</v>
      </c>
      <c r="G12138" s="1793"/>
      <c r="H12138" s="1794">
        <f t="shared" si="4677"/>
        <v>0</v>
      </c>
      <c r="I12138" s="1795">
        <v>44756</v>
      </c>
      <c r="J12138" s="1795">
        <v>45352</v>
      </c>
      <c r="K12138" s="1795"/>
      <c r="L12138" s="1793"/>
      <c r="M12138" s="1795"/>
      <c r="N12138" s="1793"/>
      <c r="O12138" s="1793"/>
      <c r="P12138" s="1793">
        <v>48</v>
      </c>
      <c r="Q12138" s="1793"/>
      <c r="R12138" s="1793"/>
      <c r="S12138" s="1793"/>
      <c r="T12138" s="1793"/>
      <c r="U12138" s="1793"/>
      <c r="V12138" s="1793"/>
      <c r="W12138" s="1793"/>
      <c r="X12138" s="1793"/>
      <c r="Y12138" s="1793"/>
      <c r="Z12138" s="3888"/>
      <c r="AA12138" s="3888"/>
      <c r="AB12138" s="3888"/>
      <c r="AC12138" s="1507">
        <f t="shared" si="4678"/>
        <v>372</v>
      </c>
      <c r="AD12138" s="1508">
        <f t="shared" si="4679"/>
        <v>372</v>
      </c>
      <c r="AE12138" s="14">
        <f t="shared" si="4680"/>
        <v>11.166666666666666</v>
      </c>
      <c r="AF12138" s="14">
        <f t="shared" si="4681"/>
        <v>16</v>
      </c>
      <c r="AG12138" s="14">
        <f t="shared" si="4682"/>
        <v>23.25</v>
      </c>
      <c r="AH12138" s="14">
        <f t="shared" si="4683"/>
        <v>12.083333333333334</v>
      </c>
      <c r="AI12138" s="14">
        <f t="shared" si="4684"/>
        <v>193.33333333333334</v>
      </c>
      <c r="AJ12138" s="3888"/>
    </row>
    <row r="12139" spans="1:36" ht="15.75">
      <c r="A12139" s="1792">
        <v>51</v>
      </c>
      <c r="B12139" s="3887" t="s">
        <v>4532</v>
      </c>
      <c r="C12139" s="1793" t="s">
        <v>215</v>
      </c>
      <c r="D12139" s="1794">
        <v>1</v>
      </c>
      <c r="E12139" s="1793">
        <v>420</v>
      </c>
      <c r="F12139" s="1794">
        <f t="shared" si="4685"/>
        <v>420</v>
      </c>
      <c r="G12139" s="1793"/>
      <c r="H12139" s="1794">
        <f t="shared" si="4677"/>
        <v>0</v>
      </c>
      <c r="I12139" s="1795">
        <v>44756</v>
      </c>
      <c r="J12139" s="1795">
        <v>45352</v>
      </c>
      <c r="K12139" s="1795"/>
      <c r="L12139" s="1793"/>
      <c r="M12139" s="1795"/>
      <c r="N12139" s="1793"/>
      <c r="O12139" s="1793"/>
      <c r="P12139" s="1793">
        <v>102</v>
      </c>
      <c r="Q12139" s="1793"/>
      <c r="R12139" s="1793"/>
      <c r="S12139" s="1793"/>
      <c r="T12139" s="1793"/>
      <c r="U12139" s="1793"/>
      <c r="V12139" s="1793"/>
      <c r="W12139" s="1793"/>
      <c r="X12139" s="1793"/>
      <c r="Y12139" s="1793"/>
      <c r="Z12139" s="3888"/>
      <c r="AA12139" s="3888"/>
      <c r="AB12139" s="3888"/>
      <c r="AC12139" s="1507">
        <f t="shared" si="4678"/>
        <v>318</v>
      </c>
      <c r="AD12139" s="1508">
        <f t="shared" si="4679"/>
        <v>318</v>
      </c>
      <c r="AE12139" s="14">
        <f t="shared" si="4680"/>
        <v>11.166666666666666</v>
      </c>
      <c r="AF12139" s="14">
        <f t="shared" si="4681"/>
        <v>34</v>
      </c>
      <c r="AG12139" s="14">
        <f t="shared" si="4682"/>
        <v>9.3529411764705888</v>
      </c>
      <c r="AH12139" s="14">
        <f t="shared" si="4683"/>
        <v>-1.8137254901960773</v>
      </c>
      <c r="AI12139" s="14">
        <f t="shared" si="4684"/>
        <v>-61.666666666666629</v>
      </c>
      <c r="AJ12139" s="3888"/>
    </row>
    <row r="12140" spans="1:36" ht="15.75">
      <c r="A12140" s="1792">
        <v>52</v>
      </c>
      <c r="B12140" s="3887" t="s">
        <v>959</v>
      </c>
      <c r="C12140" s="1793" t="s">
        <v>181</v>
      </c>
      <c r="D12140" s="1794">
        <v>1</v>
      </c>
      <c r="E12140" s="1793">
        <v>10</v>
      </c>
      <c r="F12140" s="1794">
        <f t="shared" si="4685"/>
        <v>10</v>
      </c>
      <c r="G12140" s="1793"/>
      <c r="H12140" s="1794">
        <f t="shared" si="4677"/>
        <v>0</v>
      </c>
      <c r="I12140" s="1795">
        <v>44756</v>
      </c>
      <c r="J12140" s="1795">
        <v>45231</v>
      </c>
      <c r="K12140" s="1795"/>
      <c r="L12140" s="1793"/>
      <c r="M12140" s="1795"/>
      <c r="N12140" s="1793"/>
      <c r="O12140" s="1793"/>
      <c r="P12140" s="1793">
        <v>1</v>
      </c>
      <c r="Q12140" s="1793"/>
      <c r="R12140" s="1793"/>
      <c r="S12140" s="1793"/>
      <c r="T12140" s="1793"/>
      <c r="U12140" s="1793"/>
      <c r="V12140" s="1793"/>
      <c r="W12140" s="1793"/>
      <c r="X12140" s="1793"/>
      <c r="Y12140" s="1793"/>
      <c r="Z12140" s="3888"/>
      <c r="AA12140" s="3888"/>
      <c r="AB12140" s="3888"/>
      <c r="AC12140" s="1507">
        <f t="shared" si="4678"/>
        <v>9</v>
      </c>
      <c r="AD12140" s="1508">
        <f t="shared" si="4679"/>
        <v>9</v>
      </c>
      <c r="AE12140" s="14">
        <f t="shared" si="4680"/>
        <v>7.1333333333333337</v>
      </c>
      <c r="AF12140" s="14">
        <f t="shared" si="4681"/>
        <v>0.33333333333333331</v>
      </c>
      <c r="AG12140" s="14">
        <f t="shared" si="4682"/>
        <v>27</v>
      </c>
      <c r="AH12140" s="14">
        <f t="shared" si="4683"/>
        <v>19.866666666666667</v>
      </c>
      <c r="AI12140" s="14">
        <f t="shared" si="4684"/>
        <v>6.6222222222222218</v>
      </c>
      <c r="AJ12140" s="3888"/>
    </row>
    <row r="12141" spans="1:36" ht="15.75">
      <c r="A12141" s="3892">
        <v>53</v>
      </c>
      <c r="B12141" s="3887" t="s">
        <v>5246</v>
      </c>
      <c r="C12141" s="1793" t="s">
        <v>224</v>
      </c>
      <c r="D12141" s="1794">
        <v>0</v>
      </c>
      <c r="E12141" s="1793">
        <v>184</v>
      </c>
      <c r="F12141" s="1794">
        <f t="shared" si="4685"/>
        <v>0</v>
      </c>
      <c r="G12141" s="1793"/>
      <c r="H12141" s="1794">
        <f t="shared" si="4677"/>
        <v>0</v>
      </c>
      <c r="I12141" s="1795">
        <v>44832</v>
      </c>
      <c r="J12141" s="1795">
        <v>45047</v>
      </c>
      <c r="K12141" s="1795"/>
      <c r="L12141" s="1793"/>
      <c r="M12141" s="1795"/>
      <c r="N12141" s="1793">
        <v>37.9</v>
      </c>
      <c r="O12141" s="1793">
        <v>50.5</v>
      </c>
      <c r="P12141" s="1793">
        <v>33.299999999999997</v>
      </c>
      <c r="Q12141" s="1793"/>
      <c r="R12141" s="1793"/>
      <c r="S12141" s="1793"/>
      <c r="T12141" s="1793"/>
      <c r="U12141" s="1793"/>
      <c r="V12141" s="1793"/>
      <c r="W12141" s="1793"/>
      <c r="X12141" s="1793"/>
      <c r="Y12141" s="1793"/>
      <c r="Z12141" s="1793"/>
      <c r="AA12141" s="3888"/>
      <c r="AB12141" s="3888"/>
      <c r="AC12141" s="1507">
        <f t="shared" si="4678"/>
        <v>62.3</v>
      </c>
      <c r="AD12141" s="1508">
        <f t="shared" si="4679"/>
        <v>0</v>
      </c>
      <c r="AE12141" s="14">
        <f t="shared" si="4680"/>
        <v>1</v>
      </c>
      <c r="AF12141" s="14">
        <f t="shared" si="4681"/>
        <v>40.56666666666667</v>
      </c>
      <c r="AG12141" s="14">
        <f t="shared" si="4682"/>
        <v>1.535743631881676</v>
      </c>
      <c r="AH12141" s="14">
        <f t="shared" si="4683"/>
        <v>0.53574363188167595</v>
      </c>
      <c r="AI12141" s="14">
        <f t="shared" si="4684"/>
        <v>21.733333333333327</v>
      </c>
      <c r="AJ12141" s="3888"/>
    </row>
    <row r="12142" spans="1:36" ht="15.75">
      <c r="A12142" s="3892">
        <v>54</v>
      </c>
      <c r="B12142" s="3889" t="s">
        <v>4497</v>
      </c>
      <c r="C12142" s="1793" t="s">
        <v>224</v>
      </c>
      <c r="D12142" s="3934">
        <v>43.302900000000001</v>
      </c>
      <c r="E12142" s="1793">
        <v>90</v>
      </c>
      <c r="F12142" s="3914">
        <v>3897.26</v>
      </c>
      <c r="G12142" s="1793"/>
      <c r="H12142" s="1794">
        <f t="shared" si="4677"/>
        <v>0</v>
      </c>
      <c r="I12142" s="1795">
        <v>44909</v>
      </c>
      <c r="J12142" s="1795">
        <v>45230</v>
      </c>
      <c r="K12142" s="1795"/>
      <c r="L12142" s="1793"/>
      <c r="M12142" s="1795"/>
      <c r="N12142" s="1793"/>
      <c r="O12142" s="1793"/>
      <c r="P12142" s="1793">
        <v>12.6</v>
      </c>
      <c r="Q12142" s="1793"/>
      <c r="R12142" s="1793"/>
      <c r="S12142" s="1793"/>
      <c r="T12142" s="1793"/>
      <c r="U12142" s="1793"/>
      <c r="V12142" s="1793"/>
      <c r="W12142" s="1793"/>
      <c r="X12142" s="1793"/>
      <c r="Y12142" s="1793"/>
      <c r="Z12142" s="3888"/>
      <c r="AA12142" s="3888"/>
      <c r="AB12142" s="3888"/>
      <c r="AC12142" s="1507">
        <f t="shared" si="4678"/>
        <v>77.400000000000006</v>
      </c>
      <c r="AD12142" s="1508">
        <f t="shared" si="4679"/>
        <v>3351.6444600000004</v>
      </c>
      <c r="AE12142" s="14">
        <f t="shared" si="4680"/>
        <v>7.1</v>
      </c>
      <c r="AF12142" s="14">
        <f t="shared" si="4681"/>
        <v>4.2</v>
      </c>
      <c r="AG12142" s="14">
        <f t="shared" si="4682"/>
        <v>18.428571428571431</v>
      </c>
      <c r="AH12142" s="14">
        <f t="shared" si="4683"/>
        <v>11.328571428571431</v>
      </c>
      <c r="AI12142" s="14">
        <f t="shared" si="4684"/>
        <v>47.580000000000005</v>
      </c>
      <c r="AJ12142" s="3888"/>
    </row>
    <row r="12143" spans="1:36" ht="15.75">
      <c r="A12143" s="3892">
        <v>56</v>
      </c>
      <c r="B12143" s="3889" t="s">
        <v>8124</v>
      </c>
      <c r="C12143" s="1793" t="s">
        <v>224</v>
      </c>
      <c r="D12143" s="3934">
        <v>22.05</v>
      </c>
      <c r="E12143" s="1793"/>
      <c r="F12143" s="3914"/>
      <c r="G12143" s="1793">
        <v>200</v>
      </c>
      <c r="H12143" s="1794">
        <f t="shared" si="4677"/>
        <v>4410</v>
      </c>
      <c r="I12143" s="1795">
        <v>44945</v>
      </c>
      <c r="J12143" s="1795">
        <v>45260</v>
      </c>
      <c r="K12143" s="1795"/>
      <c r="L12143" s="1793"/>
      <c r="M12143" s="1795"/>
      <c r="N12143" s="1793"/>
      <c r="O12143" s="1793"/>
      <c r="P12143" s="1793"/>
      <c r="Q12143" s="1793"/>
      <c r="R12143" s="1793"/>
      <c r="S12143" s="1793"/>
      <c r="T12143" s="1793"/>
      <c r="U12143" s="1793"/>
      <c r="V12143" s="1793"/>
      <c r="W12143" s="1793"/>
      <c r="X12143" s="1793"/>
      <c r="Y12143" s="1793"/>
      <c r="Z12143" s="3888"/>
      <c r="AA12143" s="3888"/>
      <c r="AB12143" s="3888"/>
      <c r="AC12143" s="1507">
        <f t="shared" si="4678"/>
        <v>200</v>
      </c>
      <c r="AD12143" s="1508">
        <f t="shared" si="4679"/>
        <v>4410</v>
      </c>
      <c r="AE12143" s="14">
        <f t="shared" si="4680"/>
        <v>8.1</v>
      </c>
      <c r="AF12143" s="14">
        <f t="shared" si="4681"/>
        <v>0</v>
      </c>
      <c r="AG12143" s="14" t="e">
        <f t="shared" si="4682"/>
        <v>#DIV/0!</v>
      </c>
      <c r="AH12143" s="14" t="e">
        <f t="shared" si="4683"/>
        <v>#DIV/0!</v>
      </c>
      <c r="AI12143" s="14">
        <f t="shared" si="4684"/>
        <v>200</v>
      </c>
      <c r="AJ12143" s="3888"/>
    </row>
    <row r="12144" spans="1:36" ht="15.75">
      <c r="A12144" s="3892">
        <v>57</v>
      </c>
      <c r="B12144" s="3889" t="s">
        <v>8125</v>
      </c>
      <c r="C12144" s="1793" t="s">
        <v>224</v>
      </c>
      <c r="D12144" s="3934">
        <v>69.905299999999997</v>
      </c>
      <c r="E12144" s="1793"/>
      <c r="F12144" s="3914"/>
      <c r="G12144" s="1793">
        <v>150</v>
      </c>
      <c r="H12144" s="1794">
        <v>10485.79</v>
      </c>
      <c r="I12144" s="1795">
        <v>44951</v>
      </c>
      <c r="J12144" s="1795">
        <v>45107</v>
      </c>
      <c r="K12144" s="1795"/>
      <c r="L12144" s="1793"/>
      <c r="M12144" s="1795"/>
      <c r="N12144" s="1793"/>
      <c r="O12144" s="1793">
        <v>10.67</v>
      </c>
      <c r="P12144" s="1793">
        <v>40.590000000000003</v>
      </c>
      <c r="Q12144" s="1793"/>
      <c r="R12144" s="1793"/>
      <c r="S12144" s="1793"/>
      <c r="T12144" s="1793"/>
      <c r="U12144" s="1793"/>
      <c r="V12144" s="1793"/>
      <c r="W12144" s="1793"/>
      <c r="X12144" s="1793"/>
      <c r="Y12144" s="1793"/>
      <c r="Z12144" s="3888"/>
      <c r="AA12144" s="3888"/>
      <c r="AB12144" s="3888"/>
      <c r="AC12144" s="1507">
        <f t="shared" si="4678"/>
        <v>98.740000000000009</v>
      </c>
      <c r="AD12144" s="1508">
        <f t="shared" si="4679"/>
        <v>6902.4493220000004</v>
      </c>
      <c r="AE12144" s="14">
        <f t="shared" si="4680"/>
        <v>3</v>
      </c>
      <c r="AF12144" s="14">
        <f t="shared" si="4681"/>
        <v>17.08666666666667</v>
      </c>
      <c r="AG12144" s="14">
        <f t="shared" si="4682"/>
        <v>5.7787748731954736</v>
      </c>
      <c r="AH12144" s="14">
        <f t="shared" si="4683"/>
        <v>2.7787748731954736</v>
      </c>
      <c r="AI12144" s="14">
        <f t="shared" si="4684"/>
        <v>47.480000000000004</v>
      </c>
      <c r="AJ12144" s="3888"/>
    </row>
    <row r="12145" spans="1:36" ht="15.75">
      <c r="A12145" s="3892">
        <v>59</v>
      </c>
      <c r="B12145" s="3889" t="s">
        <v>8126</v>
      </c>
      <c r="C12145" s="1793" t="s">
        <v>224</v>
      </c>
      <c r="D12145" s="3934">
        <v>64.079800000000006</v>
      </c>
      <c r="E12145" s="1793"/>
      <c r="F12145" s="3914"/>
      <c r="G12145" s="1793">
        <v>50</v>
      </c>
      <c r="H12145" s="1794">
        <f t="shared" ref="H12145:H12148" si="4686">D12145*G12145</f>
        <v>3203.9900000000002</v>
      </c>
      <c r="I12145" s="1795">
        <v>44951</v>
      </c>
      <c r="J12145" s="1795">
        <v>45077</v>
      </c>
      <c r="K12145" s="1795"/>
      <c r="L12145" s="1793"/>
      <c r="M12145" s="1795"/>
      <c r="N12145" s="1793"/>
      <c r="O12145" s="1793">
        <v>0.4</v>
      </c>
      <c r="P12145" s="1793">
        <v>9.74</v>
      </c>
      <c r="Q12145" s="1793"/>
      <c r="R12145" s="1793"/>
      <c r="S12145" s="1793"/>
      <c r="T12145" s="1793"/>
      <c r="U12145" s="1793"/>
      <c r="V12145" s="1793"/>
      <c r="W12145" s="1793"/>
      <c r="X12145" s="1793"/>
      <c r="Y12145" s="1793"/>
      <c r="Z12145" s="3888"/>
      <c r="AA12145" s="3888"/>
      <c r="AB12145" s="3888"/>
      <c r="AC12145" s="1507">
        <f t="shared" si="4678"/>
        <v>39.86</v>
      </c>
      <c r="AD12145" s="1508">
        <f t="shared" si="4679"/>
        <v>2554.220828</v>
      </c>
      <c r="AE12145" s="14">
        <f t="shared" si="4680"/>
        <v>2</v>
      </c>
      <c r="AF12145" s="14">
        <f t="shared" si="4681"/>
        <v>3.3800000000000003</v>
      </c>
      <c r="AG12145" s="14">
        <f t="shared" si="4682"/>
        <v>11.792899408284022</v>
      </c>
      <c r="AH12145" s="14">
        <f t="shared" si="4683"/>
        <v>9.7928994082840219</v>
      </c>
      <c r="AI12145" s="14">
        <f t="shared" si="4684"/>
        <v>33.1</v>
      </c>
      <c r="AJ12145" s="3888"/>
    </row>
    <row r="12146" spans="1:36" ht="15.75">
      <c r="A12146" s="3910">
        <v>61</v>
      </c>
      <c r="B12146" s="3889" t="s">
        <v>8889</v>
      </c>
      <c r="C12146" s="1793" t="s">
        <v>224</v>
      </c>
      <c r="D12146" s="3915">
        <v>16.46</v>
      </c>
      <c r="E12146" s="3914"/>
      <c r="F12146" s="3914"/>
      <c r="G12146" s="3914">
        <v>200</v>
      </c>
      <c r="H12146" s="3915">
        <f t="shared" si="4686"/>
        <v>3292</v>
      </c>
      <c r="I12146" s="3916">
        <v>44970</v>
      </c>
      <c r="J12146" s="577">
        <v>45199</v>
      </c>
      <c r="K12146" s="577"/>
      <c r="L12146" s="235"/>
      <c r="M12146" s="577"/>
      <c r="N12146" s="235"/>
      <c r="O12146" s="235">
        <v>2.4500000000000002</v>
      </c>
      <c r="P12146" s="235">
        <v>34.799999999999997</v>
      </c>
      <c r="Q12146" s="235"/>
      <c r="R12146" s="235"/>
      <c r="S12146" s="235"/>
      <c r="T12146" s="235"/>
      <c r="U12146" s="235"/>
      <c r="V12146" s="235"/>
      <c r="W12146" s="235"/>
      <c r="X12146" s="235"/>
      <c r="Y12146" s="235"/>
      <c r="Z12146" s="3925"/>
      <c r="AA12146" s="3925"/>
      <c r="AB12146" s="3925"/>
      <c r="AC12146" s="1507">
        <f t="shared" si="4678"/>
        <v>162.75</v>
      </c>
      <c r="AD12146" s="1508">
        <f t="shared" si="4679"/>
        <v>2678.8650000000002</v>
      </c>
      <c r="AE12146" s="14">
        <f t="shared" si="4680"/>
        <v>6.0666666666666664</v>
      </c>
      <c r="AF12146" s="14">
        <f t="shared" si="4681"/>
        <v>12.416666666666666</v>
      </c>
      <c r="AG12146" s="14">
        <f t="shared" si="4682"/>
        <v>13.10738255033557</v>
      </c>
      <c r="AH12146" s="14">
        <f t="shared" si="4683"/>
        <v>7.0407158836689039</v>
      </c>
      <c r="AI12146" s="14">
        <f t="shared" si="4684"/>
        <v>87.422222222222231</v>
      </c>
      <c r="AJ12146" s="3925"/>
    </row>
    <row r="12147" spans="1:36" ht="15.75">
      <c r="A12147" s="1792">
        <v>62</v>
      </c>
      <c r="B12147" s="3887" t="s">
        <v>2587</v>
      </c>
      <c r="C12147" s="1793" t="s">
        <v>224</v>
      </c>
      <c r="D12147" s="1794">
        <v>20.29</v>
      </c>
      <c r="E12147" s="1793"/>
      <c r="F12147" s="1793"/>
      <c r="G12147" s="1793">
        <v>1000</v>
      </c>
      <c r="H12147" s="1794">
        <f t="shared" si="4686"/>
        <v>20290</v>
      </c>
      <c r="I12147" s="3916">
        <v>44970</v>
      </c>
      <c r="J12147" s="577">
        <v>45991</v>
      </c>
      <c r="K12147" s="577"/>
      <c r="L12147" s="235"/>
      <c r="M12147" s="577"/>
      <c r="N12147" s="235"/>
      <c r="O12147" s="235"/>
      <c r="P12147" s="235">
        <v>20.2</v>
      </c>
      <c r="Q12147" s="235"/>
      <c r="R12147" s="235"/>
      <c r="S12147" s="235"/>
      <c r="T12147" s="235"/>
      <c r="U12147" s="235"/>
      <c r="V12147" s="235"/>
      <c r="W12147" s="235"/>
      <c r="X12147" s="235"/>
      <c r="Y12147" s="235"/>
      <c r="Z12147" s="3925"/>
      <c r="AA12147" s="3925"/>
      <c r="AB12147" s="3925"/>
      <c r="AC12147" s="1507">
        <f t="shared" si="4678"/>
        <v>979.8</v>
      </c>
      <c r="AD12147" s="1508">
        <f t="shared" si="4679"/>
        <v>19880.142</v>
      </c>
      <c r="AE12147" s="14">
        <f t="shared" si="4680"/>
        <v>32.466666666666669</v>
      </c>
      <c r="AF12147" s="14">
        <f t="shared" si="4681"/>
        <v>6.7333333333333334</v>
      </c>
      <c r="AG12147" s="14">
        <f t="shared" si="4682"/>
        <v>145.51485148514851</v>
      </c>
      <c r="AH12147" s="14">
        <f t="shared" si="4683"/>
        <v>113.04818481848184</v>
      </c>
      <c r="AI12147" s="14">
        <f t="shared" si="4684"/>
        <v>761.19111111111101</v>
      </c>
      <c r="AJ12147" s="3925"/>
    </row>
    <row r="12148" spans="1:36" ht="15.75">
      <c r="A12148" s="1792">
        <v>63</v>
      </c>
      <c r="B12148" s="3889" t="s">
        <v>8890</v>
      </c>
      <c r="C12148" s="1793" t="s">
        <v>224</v>
      </c>
      <c r="D12148" s="1794">
        <v>85.8</v>
      </c>
      <c r="E12148" s="1793"/>
      <c r="F12148" s="3914"/>
      <c r="G12148" s="1793">
        <v>300</v>
      </c>
      <c r="H12148" s="3915">
        <f t="shared" si="4686"/>
        <v>25740</v>
      </c>
      <c r="I12148" s="3916">
        <v>44970</v>
      </c>
      <c r="J12148" s="577">
        <v>45291</v>
      </c>
      <c r="K12148" s="577"/>
      <c r="L12148" s="235"/>
      <c r="M12148" s="577"/>
      <c r="N12148" s="235"/>
      <c r="O12148" s="235">
        <v>5.8</v>
      </c>
      <c r="P12148" s="235">
        <v>62</v>
      </c>
      <c r="Q12148" s="235"/>
      <c r="R12148" s="235"/>
      <c r="S12148" s="235"/>
      <c r="T12148" s="235"/>
      <c r="U12148" s="235"/>
      <c r="V12148" s="235"/>
      <c r="W12148" s="235"/>
      <c r="X12148" s="235"/>
      <c r="Y12148" s="235"/>
      <c r="Z12148" s="3925"/>
      <c r="AA12148" s="3925"/>
      <c r="AB12148" s="3925"/>
      <c r="AC12148" s="1507">
        <f t="shared" si="4678"/>
        <v>232.2</v>
      </c>
      <c r="AD12148" s="1508">
        <f t="shared" si="4679"/>
        <v>19922.759999999998</v>
      </c>
      <c r="AE12148" s="14">
        <f t="shared" si="4680"/>
        <v>9.1333333333333329</v>
      </c>
      <c r="AF12148" s="14">
        <f t="shared" si="4681"/>
        <v>22.599999999999998</v>
      </c>
      <c r="AG12148" s="14">
        <f t="shared" si="4682"/>
        <v>10.274336283185841</v>
      </c>
      <c r="AH12148" s="14">
        <f t="shared" si="4683"/>
        <v>1.1410029498525081</v>
      </c>
      <c r="AI12148" s="14">
        <f t="shared" si="4684"/>
        <v>25.78666666666669</v>
      </c>
      <c r="AJ12148" s="3925"/>
    </row>
    <row r="12149" spans="1:36" ht="15.75" customHeight="1">
      <c r="A12149" s="4122" t="s">
        <v>39</v>
      </c>
      <c r="B12149" s="4123"/>
      <c r="C12149" s="4123"/>
      <c r="D12149" s="4123"/>
      <c r="E12149" s="4123"/>
      <c r="F12149" s="4123"/>
      <c r="G12149" s="4123"/>
      <c r="H12149" s="4123"/>
      <c r="I12149" s="4123"/>
      <c r="J12149" s="4123"/>
      <c r="K12149" s="4123"/>
      <c r="L12149" s="4123"/>
      <c r="M12149" s="4123"/>
      <c r="N12149" s="4123"/>
      <c r="O12149" s="4123"/>
      <c r="P12149" s="4123"/>
      <c r="Q12149" s="4123"/>
      <c r="R12149" s="4123"/>
      <c r="S12149" s="4123"/>
      <c r="T12149" s="4123"/>
      <c r="U12149" s="4123"/>
      <c r="V12149" s="4123"/>
      <c r="W12149" s="4123"/>
      <c r="X12149" s="4123"/>
      <c r="Y12149" s="4123"/>
      <c r="Z12149" s="4123"/>
      <c r="AA12149" s="4123"/>
      <c r="AB12149" s="4123"/>
      <c r="AC12149" s="4123"/>
      <c r="AD12149" s="4123"/>
      <c r="AE12149" s="4123"/>
      <c r="AF12149" s="4123"/>
      <c r="AG12149" s="4123"/>
      <c r="AH12149" s="4123"/>
      <c r="AI12149" s="4123"/>
      <c r="AJ12149" s="4124"/>
    </row>
    <row r="12150" spans="1:36" ht="15.75" customHeight="1">
      <c r="A12150" s="4118" t="s">
        <v>20</v>
      </c>
      <c r="B12150" s="4118"/>
      <c r="C12150" s="4118"/>
      <c r="D12150" s="4118"/>
      <c r="E12150" s="4118"/>
      <c r="F12150" s="4118"/>
      <c r="G12150" s="4118"/>
      <c r="H12150" s="4118"/>
      <c r="I12150" s="4118"/>
      <c r="J12150" s="4118"/>
      <c r="K12150" s="4118"/>
      <c r="L12150" s="4118"/>
      <c r="M12150" s="4118"/>
      <c r="N12150" s="4118"/>
      <c r="O12150" s="4118"/>
      <c r="P12150" s="4118"/>
      <c r="Q12150" s="4118"/>
      <c r="R12150" s="4118"/>
      <c r="S12150" s="4118"/>
      <c r="T12150" s="4118"/>
      <c r="U12150" s="4118"/>
      <c r="V12150" s="4118"/>
      <c r="W12150" s="4118"/>
      <c r="X12150" s="4118"/>
      <c r="Y12150" s="4118"/>
      <c r="Z12150" s="4118"/>
      <c r="AA12150" s="4118"/>
      <c r="AB12150" s="4118"/>
      <c r="AC12150" s="4118"/>
      <c r="AD12150" s="4118"/>
      <c r="AE12150" s="4118"/>
      <c r="AF12150" s="4118"/>
      <c r="AG12150" s="4118"/>
      <c r="AH12150" s="4118"/>
      <c r="AI12150" s="4118"/>
      <c r="AJ12150" s="4118"/>
    </row>
    <row r="12151" spans="1:36" ht="15.75" customHeight="1">
      <c r="A12151" s="4119" t="s">
        <v>7933</v>
      </c>
      <c r="B12151" s="4119"/>
      <c r="C12151" s="4119"/>
      <c r="D12151" s="4119"/>
      <c r="E12151" s="4119"/>
      <c r="F12151" s="4119"/>
      <c r="G12151" s="4119"/>
      <c r="H12151" s="4119"/>
      <c r="I12151" s="4119"/>
      <c r="J12151" s="4119"/>
      <c r="K12151" s="4119"/>
      <c r="L12151" s="4119"/>
      <c r="M12151" s="4119"/>
      <c r="N12151" s="4119"/>
      <c r="O12151" s="4119"/>
      <c r="P12151" s="4119"/>
      <c r="Q12151" s="4119"/>
      <c r="R12151" s="4119"/>
      <c r="S12151" s="4119"/>
      <c r="T12151" s="4119"/>
      <c r="U12151" s="4119"/>
      <c r="V12151" s="4119"/>
      <c r="W12151" s="4119"/>
      <c r="X12151" s="4119"/>
      <c r="Y12151" s="4119"/>
      <c r="Z12151" s="4119"/>
      <c r="AA12151" s="4119"/>
      <c r="AB12151" s="4119"/>
      <c r="AC12151" s="4119"/>
      <c r="AD12151" s="4119"/>
      <c r="AE12151" s="4119"/>
      <c r="AF12151" s="4119"/>
      <c r="AG12151" s="4119"/>
      <c r="AH12151" s="4119"/>
      <c r="AI12151" s="4119"/>
      <c r="AJ12151" s="4119"/>
    </row>
    <row r="12152" spans="1:36" ht="15.75">
      <c r="A12152" s="1464">
        <v>1</v>
      </c>
      <c r="B12152" s="3936" t="s">
        <v>8614</v>
      </c>
      <c r="C12152" s="897" t="s">
        <v>181</v>
      </c>
      <c r="D12152" s="903">
        <v>0.3</v>
      </c>
      <c r="E12152" s="1049"/>
      <c r="F12152" s="1050"/>
      <c r="G12152" s="3937">
        <v>100</v>
      </c>
      <c r="H12152" s="1051">
        <f t="shared" ref="H12152:H12161" si="4687">D12152*G12152</f>
        <v>30</v>
      </c>
      <c r="I12152" s="1052">
        <v>44951</v>
      </c>
      <c r="J12152" s="1052" t="s">
        <v>334</v>
      </c>
      <c r="K12152" s="1048"/>
      <c r="L12152" s="1464">
        <v>1194</v>
      </c>
      <c r="M12152" s="1053">
        <v>44924</v>
      </c>
      <c r="N12152" s="914"/>
      <c r="O12152" s="914"/>
      <c r="P12152" s="914"/>
      <c r="Q12152" s="914"/>
      <c r="R12152" s="914"/>
      <c r="S12152" s="914"/>
      <c r="T12152" s="914"/>
      <c r="U12152" s="914"/>
      <c r="V12152" s="914"/>
      <c r="W12152" s="914"/>
      <c r="X12152" s="914"/>
      <c r="Y12152" s="914"/>
      <c r="Z12152" s="914"/>
      <c r="AA12152" s="914"/>
      <c r="AB12152" s="914"/>
      <c r="AC12152" s="848">
        <f t="shared" ref="AC12152:AC12161" si="4688">E12152+G12152-N12152-O12152-AA12152-P12152-Q12152-R12152-S12152-T12152-U12152-V12152-W12152-X12152-Y12152</f>
        <v>100</v>
      </c>
      <c r="AD12152" s="892">
        <f t="shared" ref="AD12152:AD12161" si="4689">D12152*AC12152</f>
        <v>30</v>
      </c>
      <c r="AE12152" s="888" t="s">
        <v>334</v>
      </c>
      <c r="AF12152" s="735">
        <f t="shared" ref="AF12152:AF12161" si="4690">(N12152+O12152+P12152+Q12152+R12152+S12152+T12152+U12152+V12152+W12152+X12152+Y12152)/3</f>
        <v>0</v>
      </c>
      <c r="AG12152" s="735" t="e">
        <f t="shared" ref="AG12152:AG12161" si="4691">AC12152/AF12152</f>
        <v>#DIV/0!</v>
      </c>
      <c r="AH12152" s="888" t="s">
        <v>334</v>
      </c>
      <c r="AI12152" s="888" t="s">
        <v>334</v>
      </c>
      <c r="AJ12152" s="848"/>
    </row>
    <row r="12153" spans="1:36" ht="15.75">
      <c r="A12153" s="1464">
        <v>2</v>
      </c>
      <c r="B12153" s="3936" t="s">
        <v>8615</v>
      </c>
      <c r="C12153" s="897" t="s">
        <v>181</v>
      </c>
      <c r="D12153" s="903">
        <v>0.3</v>
      </c>
      <c r="E12153" s="1049"/>
      <c r="F12153" s="1050"/>
      <c r="G12153" s="3937">
        <v>100</v>
      </c>
      <c r="H12153" s="1051">
        <f t="shared" si="4687"/>
        <v>30</v>
      </c>
      <c r="I12153" s="1052">
        <v>44951</v>
      </c>
      <c r="J12153" s="1052" t="s">
        <v>334</v>
      </c>
      <c r="K12153" s="1048"/>
      <c r="L12153" s="1464">
        <v>1194</v>
      </c>
      <c r="M12153" s="1053">
        <v>44924</v>
      </c>
      <c r="N12153" s="914"/>
      <c r="O12153" s="914"/>
      <c r="P12153" s="914"/>
      <c r="Q12153" s="914"/>
      <c r="R12153" s="914"/>
      <c r="S12153" s="914"/>
      <c r="T12153" s="914"/>
      <c r="U12153" s="914"/>
      <c r="V12153" s="914"/>
      <c r="W12153" s="914"/>
      <c r="X12153" s="914"/>
      <c r="Y12153" s="914"/>
      <c r="Z12153" s="914"/>
      <c r="AA12153" s="914"/>
      <c r="AB12153" s="914"/>
      <c r="AC12153" s="848">
        <f t="shared" si="4688"/>
        <v>100</v>
      </c>
      <c r="AD12153" s="892">
        <f t="shared" si="4689"/>
        <v>30</v>
      </c>
      <c r="AE12153" s="888" t="s">
        <v>334</v>
      </c>
      <c r="AF12153" s="735">
        <f t="shared" si="4690"/>
        <v>0</v>
      </c>
      <c r="AG12153" s="735" t="e">
        <f t="shared" si="4691"/>
        <v>#DIV/0!</v>
      </c>
      <c r="AH12153" s="888" t="s">
        <v>334</v>
      </c>
      <c r="AI12153" s="888" t="s">
        <v>334</v>
      </c>
      <c r="AJ12153" s="848"/>
    </row>
    <row r="12154" spans="1:36" ht="15.75">
      <c r="A12154" s="1464">
        <v>3</v>
      </c>
      <c r="B12154" s="3938" t="s">
        <v>8616</v>
      </c>
      <c r="C12154" s="897" t="s">
        <v>181</v>
      </c>
      <c r="D12154" s="903">
        <v>0.4</v>
      </c>
      <c r="E12154" s="1049"/>
      <c r="F12154" s="1050"/>
      <c r="G12154" s="3937">
        <v>100</v>
      </c>
      <c r="H12154" s="1051">
        <f t="shared" si="4687"/>
        <v>40</v>
      </c>
      <c r="I12154" s="1052">
        <v>44951</v>
      </c>
      <c r="J12154" s="1052" t="s">
        <v>334</v>
      </c>
      <c r="K12154" s="1048"/>
      <c r="L12154" s="1464">
        <v>1194</v>
      </c>
      <c r="M12154" s="1053">
        <v>44924</v>
      </c>
      <c r="N12154" s="914"/>
      <c r="O12154" s="914"/>
      <c r="P12154" s="914"/>
      <c r="Q12154" s="914"/>
      <c r="R12154" s="914"/>
      <c r="S12154" s="914"/>
      <c r="T12154" s="914"/>
      <c r="U12154" s="914"/>
      <c r="V12154" s="914"/>
      <c r="W12154" s="914"/>
      <c r="X12154" s="914"/>
      <c r="Y12154" s="914"/>
      <c r="Z12154" s="914"/>
      <c r="AA12154" s="914"/>
      <c r="AB12154" s="914"/>
      <c r="AC12154" s="848">
        <f t="shared" si="4688"/>
        <v>100</v>
      </c>
      <c r="AD12154" s="892">
        <f t="shared" si="4689"/>
        <v>40</v>
      </c>
      <c r="AE12154" s="888" t="s">
        <v>334</v>
      </c>
      <c r="AF12154" s="735">
        <f t="shared" si="4690"/>
        <v>0</v>
      </c>
      <c r="AG12154" s="735" t="e">
        <f t="shared" si="4691"/>
        <v>#DIV/0!</v>
      </c>
      <c r="AH12154" s="888" t="s">
        <v>334</v>
      </c>
      <c r="AI12154" s="888" t="s">
        <v>334</v>
      </c>
      <c r="AJ12154" s="848"/>
    </row>
    <row r="12155" spans="1:36" ht="15.75">
      <c r="A12155" s="1464">
        <v>4</v>
      </c>
      <c r="B12155" s="3936" t="s">
        <v>8617</v>
      </c>
      <c r="C12155" s="897" t="s">
        <v>181</v>
      </c>
      <c r="D12155" s="903">
        <v>0.4</v>
      </c>
      <c r="E12155" s="1049"/>
      <c r="F12155" s="1050"/>
      <c r="G12155" s="3937">
        <v>100</v>
      </c>
      <c r="H12155" s="1051">
        <f t="shared" si="4687"/>
        <v>40</v>
      </c>
      <c r="I12155" s="1052">
        <v>44951</v>
      </c>
      <c r="J12155" s="1052" t="s">
        <v>334</v>
      </c>
      <c r="K12155" s="1048"/>
      <c r="L12155" s="1464">
        <v>1194</v>
      </c>
      <c r="M12155" s="1053">
        <v>44924</v>
      </c>
      <c r="N12155" s="914"/>
      <c r="O12155" s="914"/>
      <c r="P12155" s="914"/>
      <c r="Q12155" s="914"/>
      <c r="R12155" s="914"/>
      <c r="S12155" s="914"/>
      <c r="T12155" s="914"/>
      <c r="U12155" s="914"/>
      <c r="V12155" s="914"/>
      <c r="W12155" s="914"/>
      <c r="X12155" s="914"/>
      <c r="Y12155" s="914"/>
      <c r="Z12155" s="914"/>
      <c r="AA12155" s="914"/>
      <c r="AB12155" s="914"/>
      <c r="AC12155" s="848">
        <f t="shared" si="4688"/>
        <v>100</v>
      </c>
      <c r="AD12155" s="892">
        <f t="shared" si="4689"/>
        <v>40</v>
      </c>
      <c r="AE12155" s="888" t="s">
        <v>334</v>
      </c>
      <c r="AF12155" s="735">
        <f t="shared" si="4690"/>
        <v>0</v>
      </c>
      <c r="AG12155" s="735" t="e">
        <f t="shared" si="4691"/>
        <v>#DIV/0!</v>
      </c>
      <c r="AH12155" s="888" t="s">
        <v>334</v>
      </c>
      <c r="AI12155" s="888" t="s">
        <v>334</v>
      </c>
      <c r="AJ12155" s="848"/>
    </row>
    <row r="12156" spans="1:36" ht="15.75">
      <c r="A12156" s="1464">
        <v>5</v>
      </c>
      <c r="B12156" s="3936" t="s">
        <v>8618</v>
      </c>
      <c r="C12156" s="897" t="s">
        <v>181</v>
      </c>
      <c r="D12156" s="903">
        <v>0.35</v>
      </c>
      <c r="E12156" s="1049"/>
      <c r="F12156" s="1050"/>
      <c r="G12156" s="3937">
        <v>100</v>
      </c>
      <c r="H12156" s="1051">
        <f t="shared" si="4687"/>
        <v>35</v>
      </c>
      <c r="I12156" s="1052">
        <v>44951</v>
      </c>
      <c r="J12156" s="1052" t="s">
        <v>334</v>
      </c>
      <c r="K12156" s="1048"/>
      <c r="L12156" s="1464">
        <v>1194</v>
      </c>
      <c r="M12156" s="1053">
        <v>44924</v>
      </c>
      <c r="N12156" s="914"/>
      <c r="O12156" s="914"/>
      <c r="P12156" s="914"/>
      <c r="Q12156" s="914"/>
      <c r="R12156" s="914"/>
      <c r="S12156" s="914"/>
      <c r="T12156" s="914"/>
      <c r="U12156" s="914"/>
      <c r="V12156" s="914"/>
      <c r="W12156" s="914"/>
      <c r="X12156" s="914"/>
      <c r="Y12156" s="914"/>
      <c r="Z12156" s="914"/>
      <c r="AA12156" s="914"/>
      <c r="AB12156" s="914"/>
      <c r="AC12156" s="848">
        <f t="shared" si="4688"/>
        <v>100</v>
      </c>
      <c r="AD12156" s="892">
        <f t="shared" si="4689"/>
        <v>35</v>
      </c>
      <c r="AE12156" s="888" t="s">
        <v>334</v>
      </c>
      <c r="AF12156" s="735">
        <f t="shared" si="4690"/>
        <v>0</v>
      </c>
      <c r="AG12156" s="735" t="e">
        <f t="shared" si="4691"/>
        <v>#DIV/0!</v>
      </c>
      <c r="AH12156" s="888" t="s">
        <v>334</v>
      </c>
      <c r="AI12156" s="888" t="s">
        <v>334</v>
      </c>
      <c r="AJ12156" s="848"/>
    </row>
    <row r="12157" spans="1:36" ht="15.75">
      <c r="A12157" s="1464">
        <v>6</v>
      </c>
      <c r="B12157" s="3936" t="s">
        <v>8619</v>
      </c>
      <c r="C12157" s="897" t="s">
        <v>181</v>
      </c>
      <c r="D12157" s="903">
        <v>0.65</v>
      </c>
      <c r="E12157" s="1049"/>
      <c r="F12157" s="1050"/>
      <c r="G12157" s="3937">
        <v>100</v>
      </c>
      <c r="H12157" s="1051">
        <f t="shared" si="4687"/>
        <v>65</v>
      </c>
      <c r="I12157" s="1052">
        <v>44951</v>
      </c>
      <c r="J12157" s="1052" t="s">
        <v>334</v>
      </c>
      <c r="K12157" s="1048"/>
      <c r="L12157" s="1464">
        <v>1194</v>
      </c>
      <c r="M12157" s="1053">
        <v>44924</v>
      </c>
      <c r="N12157" s="914"/>
      <c r="O12157" s="914"/>
      <c r="P12157" s="914"/>
      <c r="Q12157" s="914"/>
      <c r="R12157" s="914"/>
      <c r="S12157" s="914"/>
      <c r="T12157" s="914"/>
      <c r="U12157" s="914"/>
      <c r="V12157" s="914"/>
      <c r="W12157" s="914"/>
      <c r="X12157" s="914"/>
      <c r="Y12157" s="914"/>
      <c r="Z12157" s="914"/>
      <c r="AA12157" s="914"/>
      <c r="AB12157" s="914"/>
      <c r="AC12157" s="739">
        <f t="shared" si="4688"/>
        <v>100</v>
      </c>
      <c r="AD12157" s="824">
        <f t="shared" si="4689"/>
        <v>65</v>
      </c>
      <c r="AE12157" s="888" t="s">
        <v>334</v>
      </c>
      <c r="AF12157" s="735">
        <f t="shared" si="4690"/>
        <v>0</v>
      </c>
      <c r="AG12157" s="735" t="e">
        <f t="shared" si="4691"/>
        <v>#DIV/0!</v>
      </c>
      <c r="AH12157" s="888" t="s">
        <v>334</v>
      </c>
      <c r="AI12157" s="888" t="s">
        <v>334</v>
      </c>
      <c r="AJ12157" s="914"/>
    </row>
    <row r="12158" spans="1:36" ht="15.75">
      <c r="A12158" s="1464">
        <v>7</v>
      </c>
      <c r="B12158" s="3936" t="s">
        <v>8620</v>
      </c>
      <c r="C12158" s="897" t="s">
        <v>181</v>
      </c>
      <c r="D12158" s="903">
        <v>0.7</v>
      </c>
      <c r="E12158" s="1049"/>
      <c r="F12158" s="1050"/>
      <c r="G12158" s="3937">
        <v>100</v>
      </c>
      <c r="H12158" s="1051">
        <f t="shared" si="4687"/>
        <v>70</v>
      </c>
      <c r="I12158" s="1052">
        <v>44951</v>
      </c>
      <c r="J12158" s="1052" t="s">
        <v>334</v>
      </c>
      <c r="K12158" s="1048"/>
      <c r="L12158" s="1464">
        <v>1194</v>
      </c>
      <c r="M12158" s="1053">
        <v>44924</v>
      </c>
      <c r="N12158" s="914"/>
      <c r="O12158" s="914"/>
      <c r="P12158" s="914"/>
      <c r="Q12158" s="914"/>
      <c r="R12158" s="914"/>
      <c r="S12158" s="914"/>
      <c r="T12158" s="914"/>
      <c r="U12158" s="914"/>
      <c r="V12158" s="914"/>
      <c r="W12158" s="914"/>
      <c r="X12158" s="914"/>
      <c r="Y12158" s="914"/>
      <c r="Z12158" s="914"/>
      <c r="AA12158" s="914"/>
      <c r="AB12158" s="914"/>
      <c r="AC12158" s="739">
        <f t="shared" si="4688"/>
        <v>100</v>
      </c>
      <c r="AD12158" s="824">
        <f t="shared" si="4689"/>
        <v>70</v>
      </c>
      <c r="AE12158" s="888" t="s">
        <v>334</v>
      </c>
      <c r="AF12158" s="735">
        <f t="shared" si="4690"/>
        <v>0</v>
      </c>
      <c r="AG12158" s="735" t="e">
        <f t="shared" si="4691"/>
        <v>#DIV/0!</v>
      </c>
      <c r="AH12158" s="888" t="s">
        <v>334</v>
      </c>
      <c r="AI12158" s="888" t="s">
        <v>334</v>
      </c>
      <c r="AJ12158" s="914"/>
    </row>
    <row r="12159" spans="1:36" ht="15.75">
      <c r="A12159" s="1464">
        <v>8</v>
      </c>
      <c r="B12159" s="1054" t="s">
        <v>8621</v>
      </c>
      <c r="C12159" s="897" t="s">
        <v>573</v>
      </c>
      <c r="D12159" s="903">
        <v>20</v>
      </c>
      <c r="E12159" s="1049"/>
      <c r="F12159" s="1050"/>
      <c r="G12159" s="892">
        <v>4</v>
      </c>
      <c r="H12159" s="1051">
        <f t="shared" si="4687"/>
        <v>80</v>
      </c>
      <c r="I12159" s="1052">
        <v>44951</v>
      </c>
      <c r="J12159" s="1052" t="s">
        <v>334</v>
      </c>
      <c r="K12159" s="1048"/>
      <c r="L12159" s="1464">
        <v>1194</v>
      </c>
      <c r="M12159" s="1053">
        <v>44924</v>
      </c>
      <c r="N12159" s="914"/>
      <c r="O12159" s="914"/>
      <c r="P12159" s="914"/>
      <c r="Q12159" s="914"/>
      <c r="R12159" s="914"/>
      <c r="S12159" s="914"/>
      <c r="T12159" s="914"/>
      <c r="U12159" s="914"/>
      <c r="V12159" s="914"/>
      <c r="W12159" s="914"/>
      <c r="X12159" s="914"/>
      <c r="Y12159" s="914"/>
      <c r="Z12159" s="914"/>
      <c r="AA12159" s="914"/>
      <c r="AB12159" s="914"/>
      <c r="AC12159" s="739">
        <f t="shared" si="4688"/>
        <v>4</v>
      </c>
      <c r="AD12159" s="824">
        <f t="shared" si="4689"/>
        <v>80</v>
      </c>
      <c r="AE12159" s="888" t="s">
        <v>334</v>
      </c>
      <c r="AF12159" s="735">
        <f t="shared" si="4690"/>
        <v>0</v>
      </c>
      <c r="AG12159" s="735" t="e">
        <f t="shared" si="4691"/>
        <v>#DIV/0!</v>
      </c>
      <c r="AH12159" s="888" t="s">
        <v>334</v>
      </c>
      <c r="AI12159" s="888" t="s">
        <v>334</v>
      </c>
      <c r="AJ12159" s="914"/>
    </row>
    <row r="12160" spans="1:36" ht="15.75">
      <c r="A12160" s="1464">
        <v>9</v>
      </c>
      <c r="B12160" s="1054" t="s">
        <v>3516</v>
      </c>
      <c r="C12160" s="897" t="s">
        <v>181</v>
      </c>
      <c r="D12160" s="903">
        <v>5</v>
      </c>
      <c r="E12160" s="1049"/>
      <c r="F12160" s="1050"/>
      <c r="G12160" s="892">
        <v>4</v>
      </c>
      <c r="H12160" s="1051">
        <f t="shared" si="4687"/>
        <v>20</v>
      </c>
      <c r="I12160" s="1052">
        <v>44951</v>
      </c>
      <c r="J12160" s="1052" t="s">
        <v>334</v>
      </c>
      <c r="K12160" s="1464"/>
      <c r="L12160" s="1464">
        <v>1194</v>
      </c>
      <c r="M12160" s="1053">
        <v>44924</v>
      </c>
      <c r="N12160" s="914"/>
      <c r="O12160" s="914"/>
      <c r="P12160" s="914"/>
      <c r="Q12160" s="914"/>
      <c r="R12160" s="914"/>
      <c r="S12160" s="914"/>
      <c r="T12160" s="914"/>
      <c r="U12160" s="914"/>
      <c r="V12160" s="914"/>
      <c r="W12160" s="914"/>
      <c r="X12160" s="914"/>
      <c r="Y12160" s="914"/>
      <c r="Z12160" s="914"/>
      <c r="AA12160" s="914"/>
      <c r="AB12160" s="914"/>
      <c r="AC12160" s="739">
        <f t="shared" si="4688"/>
        <v>4</v>
      </c>
      <c r="AD12160" s="824">
        <f t="shared" si="4689"/>
        <v>20</v>
      </c>
      <c r="AE12160" s="888" t="s">
        <v>334</v>
      </c>
      <c r="AF12160" s="735">
        <f t="shared" si="4690"/>
        <v>0</v>
      </c>
      <c r="AG12160" s="735" t="e">
        <f t="shared" si="4691"/>
        <v>#DIV/0!</v>
      </c>
      <c r="AH12160" s="888" t="s">
        <v>334</v>
      </c>
      <c r="AI12160" s="888" t="s">
        <v>334</v>
      </c>
      <c r="AJ12160" s="914"/>
    </row>
    <row r="12161" spans="1:36" ht="15.75">
      <c r="A12161" s="1464">
        <v>10</v>
      </c>
      <c r="B12161" s="1054" t="s">
        <v>8622</v>
      </c>
      <c r="C12161" s="897" t="s">
        <v>181</v>
      </c>
      <c r="D12161" s="903">
        <v>10</v>
      </c>
      <c r="E12161" s="1049"/>
      <c r="F12161" s="1050"/>
      <c r="G12161" s="892">
        <v>2</v>
      </c>
      <c r="H12161" s="1055">
        <f t="shared" si="4687"/>
        <v>20</v>
      </c>
      <c r="I12161" s="1052">
        <v>44951</v>
      </c>
      <c r="J12161" s="1052" t="s">
        <v>334</v>
      </c>
      <c r="K12161" s="1464"/>
      <c r="L12161" s="1464">
        <v>1194</v>
      </c>
      <c r="M12161" s="1053">
        <v>44924</v>
      </c>
      <c r="N12161" s="914"/>
      <c r="O12161" s="914"/>
      <c r="P12161" s="914"/>
      <c r="Q12161" s="914"/>
      <c r="R12161" s="914"/>
      <c r="S12161" s="914"/>
      <c r="T12161" s="914"/>
      <c r="U12161" s="914"/>
      <c r="V12161" s="914"/>
      <c r="W12161" s="914"/>
      <c r="X12161" s="914"/>
      <c r="Y12161" s="914"/>
      <c r="Z12161" s="914"/>
      <c r="AA12161" s="914"/>
      <c r="AB12161" s="914"/>
      <c r="AC12161" s="739">
        <f t="shared" si="4688"/>
        <v>2</v>
      </c>
      <c r="AD12161" s="824">
        <f t="shared" si="4689"/>
        <v>20</v>
      </c>
      <c r="AE12161" s="888" t="s">
        <v>334</v>
      </c>
      <c r="AF12161" s="735">
        <f t="shared" si="4690"/>
        <v>0</v>
      </c>
      <c r="AG12161" s="735" t="e">
        <f t="shared" si="4691"/>
        <v>#DIV/0!</v>
      </c>
      <c r="AH12161" s="888" t="s">
        <v>334</v>
      </c>
      <c r="AI12161" s="888" t="s">
        <v>334</v>
      </c>
      <c r="AJ12161" s="914"/>
    </row>
    <row r="12162" spans="1:36" ht="15.75" customHeight="1">
      <c r="A12162" s="4118" t="s">
        <v>21</v>
      </c>
      <c r="B12162" s="4118"/>
      <c r="C12162" s="4118"/>
      <c r="D12162" s="4118"/>
      <c r="E12162" s="4118"/>
      <c r="F12162" s="4118"/>
      <c r="G12162" s="4118"/>
      <c r="H12162" s="4118"/>
      <c r="I12162" s="4118"/>
      <c r="J12162" s="4118"/>
      <c r="K12162" s="4118"/>
      <c r="L12162" s="4118"/>
      <c r="M12162" s="4118"/>
      <c r="N12162" s="4118"/>
      <c r="O12162" s="4118"/>
      <c r="P12162" s="4118"/>
      <c r="Q12162" s="4118"/>
      <c r="R12162" s="4118"/>
      <c r="S12162" s="4118"/>
      <c r="T12162" s="4118"/>
      <c r="U12162" s="4118"/>
      <c r="V12162" s="4118"/>
      <c r="W12162" s="4118"/>
      <c r="X12162" s="4118"/>
      <c r="Y12162" s="4118"/>
      <c r="Z12162" s="4118"/>
      <c r="AA12162" s="4118"/>
      <c r="AB12162" s="4118"/>
      <c r="AC12162" s="4118"/>
      <c r="AD12162" s="4118"/>
      <c r="AE12162" s="4118"/>
      <c r="AF12162" s="4118"/>
      <c r="AG12162" s="4118"/>
      <c r="AH12162" s="4118"/>
      <c r="AI12162" s="4118"/>
      <c r="AJ12162" s="4118"/>
    </row>
    <row r="12163" spans="1:36" ht="15.75" customHeight="1">
      <c r="A12163" s="4119" t="s">
        <v>91</v>
      </c>
      <c r="B12163" s="4119"/>
      <c r="C12163" s="4119"/>
      <c r="D12163" s="4119"/>
      <c r="E12163" s="4119"/>
      <c r="F12163" s="4119"/>
      <c r="G12163" s="4119"/>
      <c r="H12163" s="4119"/>
      <c r="I12163" s="4119"/>
      <c r="J12163" s="4119"/>
      <c r="K12163" s="4119"/>
      <c r="L12163" s="4119"/>
      <c r="M12163" s="4119"/>
      <c r="N12163" s="4119"/>
      <c r="O12163" s="4119"/>
      <c r="P12163" s="4119"/>
      <c r="Q12163" s="4119"/>
      <c r="R12163" s="4119"/>
      <c r="S12163" s="4119"/>
      <c r="T12163" s="4119"/>
      <c r="U12163" s="4119"/>
      <c r="V12163" s="4119"/>
      <c r="W12163" s="4119"/>
      <c r="X12163" s="4119"/>
      <c r="Y12163" s="4119"/>
      <c r="Z12163" s="4119"/>
      <c r="AA12163" s="4119"/>
      <c r="AB12163" s="4119"/>
      <c r="AC12163" s="4119"/>
      <c r="AD12163" s="4119"/>
      <c r="AE12163" s="4119"/>
      <c r="AF12163" s="4119"/>
      <c r="AG12163" s="4119"/>
      <c r="AH12163" s="4119"/>
      <c r="AI12163" s="4119"/>
      <c r="AJ12163" s="4119"/>
    </row>
    <row r="12164" spans="1:36" ht="15.75">
      <c r="A12164" s="842">
        <v>1</v>
      </c>
      <c r="B12164" s="1064" t="s">
        <v>1694</v>
      </c>
      <c r="C12164" s="1450" t="s">
        <v>3144</v>
      </c>
      <c r="D12164" s="892"/>
      <c r="E12164" s="892">
        <v>4</v>
      </c>
      <c r="F12164" s="892"/>
      <c r="G12164" s="1056"/>
      <c r="H12164" s="1057"/>
      <c r="I12164" s="852">
        <v>44641</v>
      </c>
      <c r="J12164" s="852">
        <v>45199</v>
      </c>
      <c r="K12164" s="1450"/>
      <c r="L12164" s="1450"/>
      <c r="M12164" s="1450"/>
      <c r="N12164" s="848"/>
      <c r="O12164" s="848"/>
      <c r="P12164" s="848"/>
      <c r="Q12164" s="848"/>
      <c r="R12164" s="848"/>
      <c r="S12164" s="848"/>
      <c r="T12164" s="848"/>
      <c r="U12164" s="848"/>
      <c r="V12164" s="848"/>
      <c r="W12164" s="848"/>
      <c r="X12164" s="848"/>
      <c r="Y12164" s="848"/>
      <c r="Z12164" s="848"/>
      <c r="AA12164" s="848"/>
      <c r="AB12164" s="848"/>
      <c r="AC12164" s="739">
        <f t="shared" ref="AC12164:AC12182" si="4692">E12164+G12164-N12164-O12164-AA12164-P12164-Q12164-R12164-S12164-T12164-U12164-V12164-W12164-X12164-Y12164</f>
        <v>4</v>
      </c>
      <c r="AD12164" s="824">
        <f t="shared" ref="AD12164:AD12182" si="4693">D12164*AC12164</f>
        <v>0</v>
      </c>
      <c r="AE12164" s="735">
        <f t="shared" ref="AE12164:AE12195" si="4694">(J12164-"01.04.2023")/30</f>
        <v>6.0666666666666664</v>
      </c>
      <c r="AF12164" s="735">
        <f t="shared" ref="AF12164:AF12182" si="4695">(N12164+O12164+P12164+Q12164+R12164+S12164+T12164+U12164+V12164+W12164+X12164+Y12164)/3</f>
        <v>0</v>
      </c>
      <c r="AG12164" s="735" t="e">
        <f t="shared" ref="AG12164:AG12182" si="4696">AC12164/AF12164</f>
        <v>#DIV/0!</v>
      </c>
      <c r="AH12164" s="735" t="e">
        <f t="shared" ref="AH12164:AH12195" si="4697">AG12164-AE12164</f>
        <v>#DIV/0!</v>
      </c>
      <c r="AI12164" s="735">
        <f t="shared" ref="AI12164:AI12195" si="4698">AC12164-(AE12164*AF12164)</f>
        <v>4</v>
      </c>
      <c r="AJ12164" s="848"/>
    </row>
    <row r="12165" spans="1:36" ht="15.75">
      <c r="A12165" s="842">
        <v>2</v>
      </c>
      <c r="B12165" s="1064" t="s">
        <v>1695</v>
      </c>
      <c r="C12165" s="1450" t="s">
        <v>3144</v>
      </c>
      <c r="D12165" s="892"/>
      <c r="E12165" s="1065">
        <v>1.417</v>
      </c>
      <c r="F12165" s="892"/>
      <c r="G12165" s="1056"/>
      <c r="H12165" s="1057"/>
      <c r="I12165" s="852">
        <v>44641</v>
      </c>
      <c r="J12165" s="852">
        <v>45504</v>
      </c>
      <c r="K12165" s="1450"/>
      <c r="L12165" s="1450"/>
      <c r="M12165" s="1450"/>
      <c r="N12165" s="848"/>
      <c r="O12165" s="848">
        <v>0.33300000000000002</v>
      </c>
      <c r="P12165" s="848"/>
      <c r="Q12165" s="848"/>
      <c r="R12165" s="848"/>
      <c r="S12165" s="848"/>
      <c r="T12165" s="848"/>
      <c r="U12165" s="848"/>
      <c r="V12165" s="848"/>
      <c r="W12165" s="848"/>
      <c r="X12165" s="848"/>
      <c r="Y12165" s="848"/>
      <c r="Z12165" s="848"/>
      <c r="AA12165" s="848"/>
      <c r="AB12165" s="848"/>
      <c r="AC12165" s="739">
        <f t="shared" si="4692"/>
        <v>1.0840000000000001</v>
      </c>
      <c r="AD12165" s="824">
        <f t="shared" si="4693"/>
        <v>0</v>
      </c>
      <c r="AE12165" s="735">
        <f t="shared" si="4694"/>
        <v>16.233333333333334</v>
      </c>
      <c r="AF12165" s="735">
        <f t="shared" si="4695"/>
        <v>0.111</v>
      </c>
      <c r="AG12165" s="735">
        <f t="shared" si="4696"/>
        <v>9.7657657657657655</v>
      </c>
      <c r="AH12165" s="735">
        <f t="shared" si="4697"/>
        <v>-6.4675675675675688</v>
      </c>
      <c r="AI12165" s="735">
        <f t="shared" si="4698"/>
        <v>-0.71789999999999998</v>
      </c>
      <c r="AJ12165" s="848"/>
    </row>
    <row r="12166" spans="1:36" ht="15.75">
      <c r="A12166" s="842">
        <v>4</v>
      </c>
      <c r="B12166" s="1064" t="s">
        <v>1696</v>
      </c>
      <c r="C12166" s="1450" t="s">
        <v>3144</v>
      </c>
      <c r="D12166" s="892"/>
      <c r="E12166" s="892">
        <v>1</v>
      </c>
      <c r="F12166" s="892"/>
      <c r="G12166" s="1056"/>
      <c r="H12166" s="1057"/>
      <c r="I12166" s="852">
        <v>44641</v>
      </c>
      <c r="J12166" s="852">
        <v>45046</v>
      </c>
      <c r="K12166" s="1450"/>
      <c r="L12166" s="1450"/>
      <c r="M12166" s="1450"/>
      <c r="N12166" s="848"/>
      <c r="O12166" s="848"/>
      <c r="P12166" s="848"/>
      <c r="Q12166" s="848"/>
      <c r="R12166" s="848"/>
      <c r="S12166" s="848"/>
      <c r="T12166" s="848"/>
      <c r="U12166" s="848"/>
      <c r="V12166" s="848"/>
      <c r="W12166" s="848"/>
      <c r="X12166" s="848"/>
      <c r="Y12166" s="848"/>
      <c r="Z12166" s="848"/>
      <c r="AA12166" s="848"/>
      <c r="AB12166" s="848"/>
      <c r="AC12166" s="739">
        <f t="shared" si="4692"/>
        <v>1</v>
      </c>
      <c r="AD12166" s="824">
        <f t="shared" si="4693"/>
        <v>0</v>
      </c>
      <c r="AE12166" s="735">
        <f t="shared" si="4694"/>
        <v>0.96666666666666667</v>
      </c>
      <c r="AF12166" s="735">
        <f t="shared" si="4695"/>
        <v>0</v>
      </c>
      <c r="AG12166" s="735" t="e">
        <f t="shared" si="4696"/>
        <v>#DIV/0!</v>
      </c>
      <c r="AH12166" s="735" t="e">
        <f t="shared" si="4697"/>
        <v>#DIV/0!</v>
      </c>
      <c r="AI12166" s="735">
        <f t="shared" si="4698"/>
        <v>1</v>
      </c>
      <c r="AJ12166" s="848"/>
    </row>
    <row r="12167" spans="1:36" ht="15.75">
      <c r="A12167" s="842">
        <v>5</v>
      </c>
      <c r="B12167" s="1064" t="s">
        <v>1697</v>
      </c>
      <c r="C12167" s="1450" t="s">
        <v>3144</v>
      </c>
      <c r="D12167" s="892"/>
      <c r="E12167" s="892">
        <v>2</v>
      </c>
      <c r="F12167" s="892"/>
      <c r="G12167" s="1056"/>
      <c r="H12167" s="1057"/>
      <c r="I12167" s="852">
        <v>44641</v>
      </c>
      <c r="J12167" s="852">
        <v>45199</v>
      </c>
      <c r="K12167" s="1450"/>
      <c r="L12167" s="1450"/>
      <c r="M12167" s="1450"/>
      <c r="N12167" s="848"/>
      <c r="O12167" s="848"/>
      <c r="P12167" s="848"/>
      <c r="Q12167" s="848"/>
      <c r="R12167" s="848"/>
      <c r="S12167" s="848"/>
      <c r="T12167" s="848"/>
      <c r="U12167" s="848"/>
      <c r="V12167" s="848"/>
      <c r="W12167" s="848"/>
      <c r="X12167" s="848"/>
      <c r="Y12167" s="848"/>
      <c r="Z12167" s="848"/>
      <c r="AA12167" s="848"/>
      <c r="AB12167" s="848"/>
      <c r="AC12167" s="739">
        <f t="shared" si="4692"/>
        <v>2</v>
      </c>
      <c r="AD12167" s="824">
        <f t="shared" si="4693"/>
        <v>0</v>
      </c>
      <c r="AE12167" s="735">
        <f t="shared" si="4694"/>
        <v>6.0666666666666664</v>
      </c>
      <c r="AF12167" s="735">
        <f t="shared" si="4695"/>
        <v>0</v>
      </c>
      <c r="AG12167" s="735" t="e">
        <f t="shared" si="4696"/>
        <v>#DIV/0!</v>
      </c>
      <c r="AH12167" s="735" t="e">
        <f t="shared" si="4697"/>
        <v>#DIV/0!</v>
      </c>
      <c r="AI12167" s="735">
        <f t="shared" si="4698"/>
        <v>2</v>
      </c>
      <c r="AJ12167" s="848"/>
    </row>
    <row r="12168" spans="1:36" ht="15.75">
      <c r="A12168" s="842">
        <v>6</v>
      </c>
      <c r="B12168" s="1064" t="s">
        <v>1698</v>
      </c>
      <c r="C12168" s="1450" t="s">
        <v>3144</v>
      </c>
      <c r="D12168" s="892"/>
      <c r="E12168" s="892">
        <v>5</v>
      </c>
      <c r="F12168" s="892"/>
      <c r="G12168" s="1056"/>
      <c r="H12168" s="1057"/>
      <c r="I12168" s="852">
        <v>44641</v>
      </c>
      <c r="J12168" s="852">
        <v>45412</v>
      </c>
      <c r="K12168" s="1450"/>
      <c r="L12168" s="1450"/>
      <c r="M12168" s="1450"/>
      <c r="N12168" s="848"/>
      <c r="O12168" s="848"/>
      <c r="P12168" s="848"/>
      <c r="Q12168" s="848"/>
      <c r="R12168" s="848"/>
      <c r="S12168" s="848"/>
      <c r="T12168" s="848"/>
      <c r="U12168" s="848"/>
      <c r="V12168" s="848"/>
      <c r="W12168" s="848"/>
      <c r="X12168" s="848"/>
      <c r="Y12168" s="848"/>
      <c r="Z12168" s="848"/>
      <c r="AA12168" s="848"/>
      <c r="AB12168" s="848"/>
      <c r="AC12168" s="739">
        <f t="shared" si="4692"/>
        <v>5</v>
      </c>
      <c r="AD12168" s="824">
        <f t="shared" si="4693"/>
        <v>0</v>
      </c>
      <c r="AE12168" s="735">
        <f t="shared" si="4694"/>
        <v>13.166666666666666</v>
      </c>
      <c r="AF12168" s="735">
        <f t="shared" si="4695"/>
        <v>0</v>
      </c>
      <c r="AG12168" s="735" t="e">
        <f t="shared" si="4696"/>
        <v>#DIV/0!</v>
      </c>
      <c r="AH12168" s="735" t="e">
        <f t="shared" si="4697"/>
        <v>#DIV/0!</v>
      </c>
      <c r="AI12168" s="735">
        <f t="shared" si="4698"/>
        <v>5</v>
      </c>
      <c r="AJ12168" s="848"/>
    </row>
    <row r="12169" spans="1:36" ht="15.75">
      <c r="A12169" s="842">
        <v>7</v>
      </c>
      <c r="B12169" s="1064" t="s">
        <v>1699</v>
      </c>
      <c r="C12169" s="1450" t="s">
        <v>3144</v>
      </c>
      <c r="D12169" s="892"/>
      <c r="E12169" s="892">
        <v>10</v>
      </c>
      <c r="F12169" s="892"/>
      <c r="G12169" s="1056"/>
      <c r="H12169" s="1057"/>
      <c r="I12169" s="852">
        <v>44641</v>
      </c>
      <c r="J12169" s="852">
        <v>45412</v>
      </c>
      <c r="K12169" s="1450"/>
      <c r="L12169" s="1450"/>
      <c r="M12169" s="1450"/>
      <c r="N12169" s="848"/>
      <c r="O12169" s="848"/>
      <c r="P12169" s="848"/>
      <c r="Q12169" s="848"/>
      <c r="R12169" s="848"/>
      <c r="S12169" s="848"/>
      <c r="T12169" s="848"/>
      <c r="U12169" s="848"/>
      <c r="V12169" s="848"/>
      <c r="W12169" s="848"/>
      <c r="X12169" s="848"/>
      <c r="Y12169" s="848"/>
      <c r="Z12169" s="848"/>
      <c r="AA12169" s="848"/>
      <c r="AB12169" s="848"/>
      <c r="AC12169" s="739">
        <f t="shared" si="4692"/>
        <v>10</v>
      </c>
      <c r="AD12169" s="824">
        <f t="shared" si="4693"/>
        <v>0</v>
      </c>
      <c r="AE12169" s="735">
        <f t="shared" si="4694"/>
        <v>13.166666666666666</v>
      </c>
      <c r="AF12169" s="735">
        <f t="shared" si="4695"/>
        <v>0</v>
      </c>
      <c r="AG12169" s="735" t="e">
        <f t="shared" si="4696"/>
        <v>#DIV/0!</v>
      </c>
      <c r="AH12169" s="735" t="e">
        <f t="shared" si="4697"/>
        <v>#DIV/0!</v>
      </c>
      <c r="AI12169" s="735">
        <f t="shared" si="4698"/>
        <v>10</v>
      </c>
      <c r="AJ12169" s="848"/>
    </row>
    <row r="12170" spans="1:36" ht="15.75">
      <c r="A12170" s="842">
        <v>8</v>
      </c>
      <c r="B12170" s="1064" t="s">
        <v>1700</v>
      </c>
      <c r="C12170" s="1450" t="s">
        <v>3144</v>
      </c>
      <c r="D12170" s="892"/>
      <c r="E12170" s="892">
        <v>10</v>
      </c>
      <c r="F12170" s="892"/>
      <c r="G12170" s="1056"/>
      <c r="H12170" s="1057"/>
      <c r="I12170" s="852">
        <v>44641</v>
      </c>
      <c r="J12170" s="852">
        <v>45412</v>
      </c>
      <c r="K12170" s="1450"/>
      <c r="L12170" s="1450"/>
      <c r="M12170" s="1450"/>
      <c r="N12170" s="848"/>
      <c r="O12170" s="848"/>
      <c r="P12170" s="848"/>
      <c r="Q12170" s="848"/>
      <c r="R12170" s="848"/>
      <c r="S12170" s="848"/>
      <c r="T12170" s="848"/>
      <c r="U12170" s="848"/>
      <c r="V12170" s="848"/>
      <c r="W12170" s="848"/>
      <c r="X12170" s="848"/>
      <c r="Y12170" s="848"/>
      <c r="Z12170" s="848"/>
      <c r="AA12170" s="848"/>
      <c r="AB12170" s="848"/>
      <c r="AC12170" s="739">
        <f t="shared" si="4692"/>
        <v>10</v>
      </c>
      <c r="AD12170" s="824">
        <f t="shared" si="4693"/>
        <v>0</v>
      </c>
      <c r="AE12170" s="735">
        <f t="shared" si="4694"/>
        <v>13.166666666666666</v>
      </c>
      <c r="AF12170" s="735">
        <f t="shared" si="4695"/>
        <v>0</v>
      </c>
      <c r="AG12170" s="735" t="e">
        <f t="shared" si="4696"/>
        <v>#DIV/0!</v>
      </c>
      <c r="AH12170" s="735" t="e">
        <f t="shared" si="4697"/>
        <v>#DIV/0!</v>
      </c>
      <c r="AI12170" s="735">
        <f t="shared" si="4698"/>
        <v>10</v>
      </c>
      <c r="AJ12170" s="848"/>
    </row>
    <row r="12171" spans="1:36" ht="15.75">
      <c r="A12171" s="842">
        <v>18</v>
      </c>
      <c r="B12171" s="1064" t="s">
        <v>3974</v>
      </c>
      <c r="C12171" s="1450" t="s">
        <v>181</v>
      </c>
      <c r="D12171" s="892">
        <v>1</v>
      </c>
      <c r="E12171" s="892">
        <v>1830</v>
      </c>
      <c r="F12171" s="892">
        <f t="shared" ref="F12171:F12176" si="4699">E12171*D12171</f>
        <v>1830</v>
      </c>
      <c r="G12171" s="890"/>
      <c r="H12171" s="1057"/>
      <c r="I12171" s="852">
        <v>44715</v>
      </c>
      <c r="J12171" s="1059">
        <v>45291</v>
      </c>
      <c r="K12171" s="1450"/>
      <c r="L12171" s="1450"/>
      <c r="M12171" s="1450"/>
      <c r="N12171" s="848"/>
      <c r="O12171" s="848">
        <v>330</v>
      </c>
      <c r="P12171" s="848">
        <v>1100</v>
      </c>
      <c r="Q12171" s="848"/>
      <c r="R12171" s="848"/>
      <c r="S12171" s="848"/>
      <c r="T12171" s="848"/>
      <c r="U12171" s="848"/>
      <c r="V12171" s="848"/>
      <c r="W12171" s="848"/>
      <c r="X12171" s="848"/>
      <c r="Y12171" s="848"/>
      <c r="Z12171" s="848"/>
      <c r="AA12171" s="848"/>
      <c r="AB12171" s="848"/>
      <c r="AC12171" s="739">
        <f t="shared" si="4692"/>
        <v>400</v>
      </c>
      <c r="AD12171" s="824">
        <f t="shared" si="4693"/>
        <v>400</v>
      </c>
      <c r="AE12171" s="735">
        <f t="shared" si="4694"/>
        <v>9.1333333333333329</v>
      </c>
      <c r="AF12171" s="735">
        <f t="shared" si="4695"/>
        <v>476.66666666666669</v>
      </c>
      <c r="AG12171" s="735">
        <f t="shared" si="4696"/>
        <v>0.83916083916083917</v>
      </c>
      <c r="AH12171" s="735">
        <f t="shared" si="4697"/>
        <v>-8.2941724941724928</v>
      </c>
      <c r="AI12171" s="735">
        <f t="shared" si="4698"/>
        <v>-3953.5555555555557</v>
      </c>
      <c r="AJ12171" s="848"/>
    </row>
    <row r="12172" spans="1:36" ht="15.75">
      <c r="A12172" s="842">
        <v>20</v>
      </c>
      <c r="B12172" s="1064" t="s">
        <v>6723</v>
      </c>
      <c r="C12172" s="1450" t="s">
        <v>181</v>
      </c>
      <c r="D12172" s="892">
        <v>1</v>
      </c>
      <c r="E12172" s="892">
        <v>4700</v>
      </c>
      <c r="F12172" s="892">
        <f t="shared" si="4699"/>
        <v>4700</v>
      </c>
      <c r="G12172" s="890"/>
      <c r="H12172" s="1057"/>
      <c r="I12172" s="852">
        <v>44894</v>
      </c>
      <c r="J12172" s="1059">
        <v>46112</v>
      </c>
      <c r="K12172" s="1450"/>
      <c r="L12172" s="1450"/>
      <c r="M12172" s="1450"/>
      <c r="N12172" s="848">
        <v>900</v>
      </c>
      <c r="O12172" s="848">
        <v>600</v>
      </c>
      <c r="P12172" s="848">
        <v>300</v>
      </c>
      <c r="Q12172" s="848"/>
      <c r="R12172" s="848"/>
      <c r="S12172" s="848"/>
      <c r="T12172" s="848"/>
      <c r="U12172" s="848"/>
      <c r="V12172" s="848"/>
      <c r="W12172" s="848"/>
      <c r="X12172" s="848"/>
      <c r="Y12172" s="848"/>
      <c r="Z12172" s="848"/>
      <c r="AA12172" s="848"/>
      <c r="AB12172" s="848"/>
      <c r="AC12172" s="739">
        <f t="shared" si="4692"/>
        <v>2900</v>
      </c>
      <c r="AD12172" s="824">
        <f t="shared" si="4693"/>
        <v>2900</v>
      </c>
      <c r="AE12172" s="735">
        <f t="shared" si="4694"/>
        <v>36.5</v>
      </c>
      <c r="AF12172" s="735">
        <f t="shared" si="4695"/>
        <v>600</v>
      </c>
      <c r="AG12172" s="735">
        <f t="shared" si="4696"/>
        <v>4.833333333333333</v>
      </c>
      <c r="AH12172" s="735">
        <f t="shared" si="4697"/>
        <v>-31.666666666666668</v>
      </c>
      <c r="AI12172" s="735">
        <f t="shared" si="4698"/>
        <v>-19000</v>
      </c>
      <c r="AJ12172" s="848"/>
    </row>
    <row r="12173" spans="1:36" ht="15.75">
      <c r="A12173" s="842">
        <v>21</v>
      </c>
      <c r="B12173" s="1064" t="s">
        <v>6724</v>
      </c>
      <c r="C12173" s="1450" t="s">
        <v>181</v>
      </c>
      <c r="D12173" s="892">
        <v>1</v>
      </c>
      <c r="E12173" s="892">
        <v>13600</v>
      </c>
      <c r="F12173" s="892">
        <f t="shared" si="4699"/>
        <v>13600</v>
      </c>
      <c r="G12173" s="890"/>
      <c r="H12173" s="1057"/>
      <c r="I12173" s="852">
        <v>44894</v>
      </c>
      <c r="J12173" s="1059">
        <v>46173</v>
      </c>
      <c r="K12173" s="1450"/>
      <c r="L12173" s="1450"/>
      <c r="M12173" s="1450"/>
      <c r="N12173" s="848">
        <v>1100</v>
      </c>
      <c r="O12173" s="848">
        <v>1400</v>
      </c>
      <c r="P12173" s="848">
        <v>800</v>
      </c>
      <c r="Q12173" s="848"/>
      <c r="R12173" s="848"/>
      <c r="S12173" s="848"/>
      <c r="T12173" s="848"/>
      <c r="U12173" s="848"/>
      <c r="V12173" s="848"/>
      <c r="W12173" s="848"/>
      <c r="X12173" s="848"/>
      <c r="Y12173" s="848"/>
      <c r="Z12173" s="848"/>
      <c r="AA12173" s="848"/>
      <c r="AB12173" s="848"/>
      <c r="AC12173" s="739">
        <f t="shared" si="4692"/>
        <v>10300</v>
      </c>
      <c r="AD12173" s="824">
        <f t="shared" si="4693"/>
        <v>10300</v>
      </c>
      <c r="AE12173" s="735">
        <f t="shared" si="4694"/>
        <v>38.533333333333331</v>
      </c>
      <c r="AF12173" s="735">
        <f t="shared" si="4695"/>
        <v>1100</v>
      </c>
      <c r="AG12173" s="735">
        <f t="shared" si="4696"/>
        <v>9.3636363636363633</v>
      </c>
      <c r="AH12173" s="735">
        <f t="shared" si="4697"/>
        <v>-29.169696969696968</v>
      </c>
      <c r="AI12173" s="735">
        <f t="shared" si="4698"/>
        <v>-32086.666666666664</v>
      </c>
      <c r="AJ12173" s="848"/>
    </row>
    <row r="12174" spans="1:36" ht="15.75">
      <c r="A12174" s="842"/>
      <c r="B12174" s="1064" t="s">
        <v>8623</v>
      </c>
      <c r="C12174" s="1450" t="s">
        <v>86</v>
      </c>
      <c r="D12174" s="892">
        <v>3199.5</v>
      </c>
      <c r="E12174" s="892">
        <v>0.95</v>
      </c>
      <c r="F12174" s="892">
        <f t="shared" si="4699"/>
        <v>3039.5249999999996</v>
      </c>
      <c r="G12174" s="890"/>
      <c r="H12174" s="1057"/>
      <c r="I12174" s="852">
        <v>44827</v>
      </c>
      <c r="J12174" s="1059">
        <v>45260</v>
      </c>
      <c r="K12174" s="1450"/>
      <c r="L12174" s="1450"/>
      <c r="M12174" s="1450"/>
      <c r="N12174" s="848">
        <v>0.15</v>
      </c>
      <c r="O12174" s="848"/>
      <c r="P12174" s="848">
        <v>0.06</v>
      </c>
      <c r="Q12174" s="848"/>
      <c r="R12174" s="848"/>
      <c r="S12174" s="848"/>
      <c r="T12174" s="848"/>
      <c r="U12174" s="848"/>
      <c r="V12174" s="848"/>
      <c r="W12174" s="848"/>
      <c r="X12174" s="848"/>
      <c r="Y12174" s="848"/>
      <c r="Z12174" s="848"/>
      <c r="AA12174" s="848"/>
      <c r="AB12174" s="848"/>
      <c r="AC12174" s="739">
        <f t="shared" si="4692"/>
        <v>0.74</v>
      </c>
      <c r="AD12174" s="824">
        <f t="shared" si="4693"/>
        <v>2367.63</v>
      </c>
      <c r="AE12174" s="735">
        <f t="shared" si="4694"/>
        <v>8.1</v>
      </c>
      <c r="AF12174" s="735">
        <f t="shared" si="4695"/>
        <v>6.9999999999999993E-2</v>
      </c>
      <c r="AG12174" s="735">
        <f t="shared" si="4696"/>
        <v>10.571428571428573</v>
      </c>
      <c r="AH12174" s="735">
        <f t="shared" si="4697"/>
        <v>2.4714285714285733</v>
      </c>
      <c r="AI12174" s="735">
        <f t="shared" si="4698"/>
        <v>0.17300000000000004</v>
      </c>
      <c r="AJ12174" s="848"/>
    </row>
    <row r="12175" spans="1:36" ht="15.75">
      <c r="A12175" s="842">
        <v>20</v>
      </c>
      <c r="B12175" s="1064" t="s">
        <v>1701</v>
      </c>
      <c r="C12175" s="1450" t="s">
        <v>215</v>
      </c>
      <c r="D12175" s="892">
        <f>4772.24/1160</f>
        <v>4.1139999999999999</v>
      </c>
      <c r="E12175" s="1056">
        <v>240</v>
      </c>
      <c r="F12175" s="892">
        <f t="shared" si="4699"/>
        <v>987.36</v>
      </c>
      <c r="G12175" s="1060"/>
      <c r="H12175" s="1057"/>
      <c r="I12175" s="852"/>
      <c r="J12175" s="852">
        <v>45412</v>
      </c>
      <c r="K12175" s="1450"/>
      <c r="L12175" s="1450"/>
      <c r="M12175" s="1450"/>
      <c r="N12175" s="1056">
        <v>60</v>
      </c>
      <c r="O12175" s="848"/>
      <c r="P12175" s="848">
        <v>20</v>
      </c>
      <c r="Q12175" s="848"/>
      <c r="R12175" s="848"/>
      <c r="S12175" s="848"/>
      <c r="T12175" s="848"/>
      <c r="U12175" s="848"/>
      <c r="V12175" s="848"/>
      <c r="W12175" s="848"/>
      <c r="X12175" s="848"/>
      <c r="Y12175" s="848"/>
      <c r="Z12175" s="848"/>
      <c r="AA12175" s="848"/>
      <c r="AB12175" s="848"/>
      <c r="AC12175" s="739">
        <f t="shared" si="4692"/>
        <v>160</v>
      </c>
      <c r="AD12175" s="824">
        <f t="shared" si="4693"/>
        <v>658.24</v>
      </c>
      <c r="AE12175" s="735">
        <f t="shared" si="4694"/>
        <v>13.166666666666666</v>
      </c>
      <c r="AF12175" s="735">
        <f t="shared" si="4695"/>
        <v>26.666666666666668</v>
      </c>
      <c r="AG12175" s="735">
        <f t="shared" si="4696"/>
        <v>6</v>
      </c>
      <c r="AH12175" s="735">
        <f t="shared" si="4697"/>
        <v>-7.1666666666666661</v>
      </c>
      <c r="AI12175" s="735">
        <f t="shared" si="4698"/>
        <v>-191.11111111111109</v>
      </c>
      <c r="AJ12175" s="848"/>
    </row>
    <row r="12176" spans="1:36" ht="15.75">
      <c r="A12176" s="842">
        <v>23</v>
      </c>
      <c r="B12176" s="1064" t="s">
        <v>1702</v>
      </c>
      <c r="C12176" s="1450" t="s">
        <v>224</v>
      </c>
      <c r="D12176" s="892">
        <f>12188/44</f>
        <v>277</v>
      </c>
      <c r="E12176" s="903">
        <v>40</v>
      </c>
      <c r="F12176" s="892">
        <f t="shared" si="4699"/>
        <v>11080</v>
      </c>
      <c r="G12176" s="1056"/>
      <c r="H12176" s="1057"/>
      <c r="I12176" s="852">
        <v>44609</v>
      </c>
      <c r="J12176" s="852">
        <v>45657</v>
      </c>
      <c r="K12176" s="1450"/>
      <c r="L12176" s="1450"/>
      <c r="M12176" s="1450"/>
      <c r="N12176" s="848"/>
      <c r="O12176" s="848"/>
      <c r="P12176" s="848">
        <v>3</v>
      </c>
      <c r="Q12176" s="848"/>
      <c r="R12176" s="848"/>
      <c r="S12176" s="848"/>
      <c r="T12176" s="848"/>
      <c r="U12176" s="848"/>
      <c r="V12176" s="848"/>
      <c r="W12176" s="848"/>
      <c r="X12176" s="848"/>
      <c r="Y12176" s="848"/>
      <c r="Z12176" s="848"/>
      <c r="AA12176" s="848"/>
      <c r="AB12176" s="848"/>
      <c r="AC12176" s="739">
        <f t="shared" si="4692"/>
        <v>37</v>
      </c>
      <c r="AD12176" s="824">
        <f t="shared" si="4693"/>
        <v>10249</v>
      </c>
      <c r="AE12176" s="735">
        <f t="shared" si="4694"/>
        <v>21.333333333333332</v>
      </c>
      <c r="AF12176" s="735">
        <f t="shared" si="4695"/>
        <v>1</v>
      </c>
      <c r="AG12176" s="735">
        <f t="shared" si="4696"/>
        <v>37</v>
      </c>
      <c r="AH12176" s="735">
        <f t="shared" si="4697"/>
        <v>15.666666666666668</v>
      </c>
      <c r="AI12176" s="735">
        <f t="shared" si="4698"/>
        <v>15.666666666666668</v>
      </c>
      <c r="AJ12176" s="848"/>
    </row>
    <row r="12177" spans="1:36" ht="15.75">
      <c r="A12177" s="842"/>
      <c r="B12177" s="1066" t="s">
        <v>9387</v>
      </c>
      <c r="C12177" s="1450" t="s">
        <v>262</v>
      </c>
      <c r="D12177" s="892">
        <v>46.63</v>
      </c>
      <c r="E12177" s="903"/>
      <c r="F12177" s="892"/>
      <c r="G12177" s="1056">
        <v>2400</v>
      </c>
      <c r="H12177" s="1057"/>
      <c r="I12177" s="852">
        <v>44973</v>
      </c>
      <c r="J12177" s="852">
        <v>45107</v>
      </c>
      <c r="K12177" s="1450"/>
      <c r="L12177" s="1450"/>
      <c r="M12177" s="1450"/>
      <c r="N12177" s="848"/>
      <c r="O12177" s="848">
        <v>60</v>
      </c>
      <c r="P12177" s="848">
        <v>480</v>
      </c>
      <c r="Q12177" s="848"/>
      <c r="R12177" s="848"/>
      <c r="S12177" s="848"/>
      <c r="T12177" s="848"/>
      <c r="U12177" s="848"/>
      <c r="V12177" s="848"/>
      <c r="W12177" s="848"/>
      <c r="X12177" s="848"/>
      <c r="Y12177" s="848"/>
      <c r="Z12177" s="848"/>
      <c r="AA12177" s="848"/>
      <c r="AB12177" s="848"/>
      <c r="AC12177" s="739">
        <f t="shared" si="4692"/>
        <v>1860</v>
      </c>
      <c r="AD12177" s="824">
        <f t="shared" si="4693"/>
        <v>86731.8</v>
      </c>
      <c r="AE12177" s="735">
        <f t="shared" si="4694"/>
        <v>3</v>
      </c>
      <c r="AF12177" s="735">
        <f t="shared" si="4695"/>
        <v>180</v>
      </c>
      <c r="AG12177" s="735">
        <f t="shared" si="4696"/>
        <v>10.333333333333334</v>
      </c>
      <c r="AH12177" s="735">
        <f t="shared" si="4697"/>
        <v>7.3333333333333339</v>
      </c>
      <c r="AI12177" s="735">
        <f t="shared" si="4698"/>
        <v>1320</v>
      </c>
      <c r="AJ12177" s="848"/>
    </row>
    <row r="12178" spans="1:36" ht="15.75">
      <c r="A12178" s="842">
        <v>24</v>
      </c>
      <c r="B12178" s="1064" t="s">
        <v>6725</v>
      </c>
      <c r="C12178" s="1450" t="s">
        <v>262</v>
      </c>
      <c r="D12178" s="892">
        <v>1</v>
      </c>
      <c r="E12178" s="903">
        <v>640</v>
      </c>
      <c r="F12178" s="892">
        <f>E12178*D12178</f>
        <v>640</v>
      </c>
      <c r="G12178" s="896"/>
      <c r="H12178" s="1057"/>
      <c r="I12178" s="852">
        <v>44894</v>
      </c>
      <c r="J12178" s="852">
        <v>45899</v>
      </c>
      <c r="K12178" s="1450"/>
      <c r="L12178" s="1450"/>
      <c r="M12178" s="1450"/>
      <c r="N12178" s="848">
        <v>82</v>
      </c>
      <c r="O12178" s="848">
        <v>96</v>
      </c>
      <c r="P12178" s="848">
        <v>48</v>
      </c>
      <c r="Q12178" s="848"/>
      <c r="R12178" s="848"/>
      <c r="S12178" s="848"/>
      <c r="T12178" s="848"/>
      <c r="U12178" s="848"/>
      <c r="V12178" s="848"/>
      <c r="W12178" s="848"/>
      <c r="X12178" s="848"/>
      <c r="Y12178" s="848"/>
      <c r="Z12178" s="848"/>
      <c r="AA12178" s="848"/>
      <c r="AB12178" s="848"/>
      <c r="AC12178" s="739">
        <f t="shared" si="4692"/>
        <v>414</v>
      </c>
      <c r="AD12178" s="824">
        <f t="shared" si="4693"/>
        <v>414</v>
      </c>
      <c r="AE12178" s="735">
        <f t="shared" si="4694"/>
        <v>29.4</v>
      </c>
      <c r="AF12178" s="735">
        <f t="shared" si="4695"/>
        <v>75.333333333333329</v>
      </c>
      <c r="AG12178" s="735">
        <f t="shared" si="4696"/>
        <v>5.4955752212389388</v>
      </c>
      <c r="AH12178" s="735">
        <f t="shared" si="4697"/>
        <v>-23.904424778761062</v>
      </c>
      <c r="AI12178" s="735">
        <f t="shared" si="4698"/>
        <v>-1800.7999999999997</v>
      </c>
      <c r="AJ12178" s="848"/>
    </row>
    <row r="12179" spans="1:36" ht="15.75">
      <c r="A12179" s="842"/>
      <c r="B12179" s="1064" t="s">
        <v>9388</v>
      </c>
      <c r="C12179" s="1450" t="s">
        <v>215</v>
      </c>
      <c r="D12179" s="892">
        <v>1</v>
      </c>
      <c r="E12179" s="903"/>
      <c r="F12179" s="892"/>
      <c r="G12179" s="896">
        <v>100</v>
      </c>
      <c r="H12179" s="1057"/>
      <c r="I12179" s="852">
        <v>44964</v>
      </c>
      <c r="J12179" s="852">
        <v>45230</v>
      </c>
      <c r="K12179" s="1450"/>
      <c r="L12179" s="1450"/>
      <c r="M12179" s="1450"/>
      <c r="N12179" s="848"/>
      <c r="O12179" s="848"/>
      <c r="P12179" s="848"/>
      <c r="Q12179" s="848"/>
      <c r="R12179" s="848"/>
      <c r="S12179" s="848"/>
      <c r="T12179" s="848"/>
      <c r="U12179" s="848"/>
      <c r="V12179" s="848"/>
      <c r="W12179" s="848"/>
      <c r="X12179" s="848"/>
      <c r="Y12179" s="848"/>
      <c r="Z12179" s="848"/>
      <c r="AA12179" s="848"/>
      <c r="AB12179" s="848"/>
      <c r="AC12179" s="739">
        <f t="shared" si="4692"/>
        <v>100</v>
      </c>
      <c r="AD12179" s="824">
        <f t="shared" si="4693"/>
        <v>100</v>
      </c>
      <c r="AE12179" s="735">
        <f t="shared" si="4694"/>
        <v>7.1</v>
      </c>
      <c r="AF12179" s="735">
        <f t="shared" si="4695"/>
        <v>0</v>
      </c>
      <c r="AG12179" s="735" t="e">
        <f t="shared" si="4696"/>
        <v>#DIV/0!</v>
      </c>
      <c r="AH12179" s="735" t="e">
        <f t="shared" si="4697"/>
        <v>#DIV/0!</v>
      </c>
      <c r="AI12179" s="735">
        <f t="shared" si="4698"/>
        <v>100</v>
      </c>
      <c r="AJ12179" s="848"/>
    </row>
    <row r="12180" spans="1:36" ht="15.75">
      <c r="A12180" s="842">
        <v>26</v>
      </c>
      <c r="B12180" s="927" t="s">
        <v>8624</v>
      </c>
      <c r="C12180" s="1450" t="s">
        <v>156</v>
      </c>
      <c r="D12180" s="892">
        <v>1</v>
      </c>
      <c r="E12180" s="903"/>
      <c r="F12180" s="892"/>
      <c r="G12180" s="903">
        <v>1200</v>
      </c>
      <c r="H12180" s="892">
        <f>G12180*D12180</f>
        <v>1200</v>
      </c>
      <c r="I12180" s="852">
        <v>44951</v>
      </c>
      <c r="J12180" s="852">
        <v>45322</v>
      </c>
      <c r="K12180" s="1450"/>
      <c r="L12180" s="1450"/>
      <c r="M12180" s="1450"/>
      <c r="N12180" s="848"/>
      <c r="O12180" s="848">
        <v>720</v>
      </c>
      <c r="P12180" s="848"/>
      <c r="Q12180" s="848"/>
      <c r="R12180" s="848"/>
      <c r="S12180" s="848"/>
      <c r="T12180" s="848"/>
      <c r="U12180" s="848"/>
      <c r="V12180" s="848"/>
      <c r="W12180" s="848"/>
      <c r="X12180" s="848"/>
      <c r="Y12180" s="848"/>
      <c r="Z12180" s="848"/>
      <c r="AA12180" s="848"/>
      <c r="AB12180" s="848"/>
      <c r="AC12180" s="739">
        <f t="shared" si="4692"/>
        <v>480</v>
      </c>
      <c r="AD12180" s="824">
        <f t="shared" si="4693"/>
        <v>480</v>
      </c>
      <c r="AE12180" s="735">
        <f t="shared" si="4694"/>
        <v>10.166666666666666</v>
      </c>
      <c r="AF12180" s="735">
        <f t="shared" si="4695"/>
        <v>240</v>
      </c>
      <c r="AG12180" s="735">
        <f t="shared" si="4696"/>
        <v>2</v>
      </c>
      <c r="AH12180" s="735">
        <f t="shared" si="4697"/>
        <v>-8.1666666666666661</v>
      </c>
      <c r="AI12180" s="735">
        <f t="shared" si="4698"/>
        <v>-1960</v>
      </c>
      <c r="AJ12180" s="848"/>
    </row>
    <row r="12181" spans="1:36" ht="15.75">
      <c r="A12181" s="842"/>
      <c r="B12181" s="1067" t="s">
        <v>9389</v>
      </c>
      <c r="C12181" s="897" t="s">
        <v>177</v>
      </c>
      <c r="D12181" s="903">
        <v>25.08</v>
      </c>
      <c r="E12181" s="903"/>
      <c r="F12181" s="892"/>
      <c r="G12181" s="1056">
        <v>2600</v>
      </c>
      <c r="H12181" s="892"/>
      <c r="I12181" s="1068">
        <v>44973</v>
      </c>
      <c r="J12181" s="1068">
        <v>45138</v>
      </c>
      <c r="K12181" s="1450"/>
      <c r="L12181" s="1450"/>
      <c r="M12181" s="1450"/>
      <c r="N12181" s="848"/>
      <c r="O12181" s="848">
        <v>500</v>
      </c>
      <c r="P12181" s="848">
        <v>1300</v>
      </c>
      <c r="Q12181" s="848"/>
      <c r="R12181" s="848"/>
      <c r="S12181" s="848"/>
      <c r="T12181" s="848"/>
      <c r="U12181" s="848"/>
      <c r="V12181" s="848"/>
      <c r="W12181" s="848"/>
      <c r="X12181" s="848"/>
      <c r="Y12181" s="848"/>
      <c r="Z12181" s="848"/>
      <c r="AA12181" s="848"/>
      <c r="AB12181" s="848"/>
      <c r="AC12181" s="739">
        <f t="shared" si="4692"/>
        <v>800</v>
      </c>
      <c r="AD12181" s="824">
        <f t="shared" si="4693"/>
        <v>20064</v>
      </c>
      <c r="AE12181" s="735">
        <f t="shared" si="4694"/>
        <v>4.0333333333333332</v>
      </c>
      <c r="AF12181" s="735">
        <f t="shared" si="4695"/>
        <v>600</v>
      </c>
      <c r="AG12181" s="735">
        <f t="shared" si="4696"/>
        <v>1.3333333333333333</v>
      </c>
      <c r="AH12181" s="735">
        <f t="shared" si="4697"/>
        <v>-2.7</v>
      </c>
      <c r="AI12181" s="735">
        <f t="shared" si="4698"/>
        <v>-1620</v>
      </c>
      <c r="AJ12181" s="848"/>
    </row>
    <row r="12182" spans="1:36" ht="15.75">
      <c r="A12182" s="842"/>
      <c r="B12182" s="1067" t="s">
        <v>9390</v>
      </c>
      <c r="C12182" s="897" t="s">
        <v>177</v>
      </c>
      <c r="D12182" s="903">
        <v>47.31</v>
      </c>
      <c r="E12182" s="903"/>
      <c r="F12182" s="892"/>
      <c r="G12182" s="1056">
        <v>8600</v>
      </c>
      <c r="H12182" s="892"/>
      <c r="I12182" s="1068">
        <v>44973</v>
      </c>
      <c r="J12182" s="1068">
        <v>45138</v>
      </c>
      <c r="K12182" s="1450"/>
      <c r="L12182" s="1450"/>
      <c r="M12182" s="1450"/>
      <c r="N12182" s="848"/>
      <c r="O12182" s="848">
        <v>1400</v>
      </c>
      <c r="P12182" s="848">
        <v>2600</v>
      </c>
      <c r="Q12182" s="848"/>
      <c r="R12182" s="848"/>
      <c r="S12182" s="848"/>
      <c r="T12182" s="848"/>
      <c r="U12182" s="848"/>
      <c r="V12182" s="848"/>
      <c r="W12182" s="848"/>
      <c r="X12182" s="848"/>
      <c r="Y12182" s="848"/>
      <c r="Z12182" s="848"/>
      <c r="AA12182" s="848"/>
      <c r="AB12182" s="848"/>
      <c r="AC12182" s="739">
        <f t="shared" si="4692"/>
        <v>4600</v>
      </c>
      <c r="AD12182" s="824">
        <f t="shared" si="4693"/>
        <v>217626</v>
      </c>
      <c r="AE12182" s="735">
        <f t="shared" si="4694"/>
        <v>4.0333333333333332</v>
      </c>
      <c r="AF12182" s="735">
        <f t="shared" si="4695"/>
        <v>1333.3333333333333</v>
      </c>
      <c r="AG12182" s="735">
        <f t="shared" si="4696"/>
        <v>3.45</v>
      </c>
      <c r="AH12182" s="735">
        <f t="shared" si="4697"/>
        <v>-0.58333333333333304</v>
      </c>
      <c r="AI12182" s="735">
        <f t="shared" si="4698"/>
        <v>-777.77777777777737</v>
      </c>
      <c r="AJ12182" s="848"/>
    </row>
    <row r="12183" spans="1:36" ht="15.75">
      <c r="A12183" s="842"/>
      <c r="B12183" s="1067" t="s">
        <v>9391</v>
      </c>
      <c r="C12183" s="897" t="s">
        <v>177</v>
      </c>
      <c r="D12183" s="903">
        <v>6.8</v>
      </c>
      <c r="E12183" s="903"/>
      <c r="F12183" s="892"/>
      <c r="G12183" s="1056">
        <v>4500</v>
      </c>
      <c r="H12183" s="892"/>
      <c r="I12183" s="1068">
        <v>44973</v>
      </c>
      <c r="J12183" s="1068">
        <v>45138</v>
      </c>
      <c r="K12183" s="1450"/>
      <c r="L12183" s="1450"/>
      <c r="M12183" s="1450"/>
      <c r="N12183" s="848"/>
      <c r="O12183" s="848">
        <v>600</v>
      </c>
      <c r="P12183" s="848">
        <v>1000</v>
      </c>
      <c r="Q12183" s="848"/>
      <c r="R12183" s="848"/>
      <c r="S12183" s="848"/>
      <c r="T12183" s="848"/>
      <c r="U12183" s="848"/>
      <c r="V12183" s="848"/>
      <c r="W12183" s="848"/>
      <c r="X12183" s="848"/>
      <c r="Y12183" s="848"/>
      <c r="Z12183" s="848"/>
      <c r="AA12183" s="848"/>
      <c r="AB12183" s="848"/>
      <c r="AC12183" s="739">
        <f t="shared" ref="AC12183:AC12213" si="4700">E12183+G12183-N12183-O12183-AA12183-P12183-Q12183-R12183-S12183-T12183-U12183-V12183-W12183-X12183-Y12183</f>
        <v>2900</v>
      </c>
      <c r="AD12183" s="824">
        <f t="shared" ref="AD12183:AD12212" si="4701">D12183*AC12183</f>
        <v>19720</v>
      </c>
      <c r="AE12183" s="735">
        <f t="shared" si="4694"/>
        <v>4.0333333333333332</v>
      </c>
      <c r="AF12183" s="735">
        <f t="shared" ref="AF12183:AF12213" si="4702">(N12183+O12183+P12183+Q12183+R12183+S12183+T12183+U12183+V12183+W12183+X12183+Y12183)/3</f>
        <v>533.33333333333337</v>
      </c>
      <c r="AG12183" s="735">
        <f t="shared" ref="AG12183:AG12212" si="4703">AC12183/AF12183</f>
        <v>5.4375</v>
      </c>
      <c r="AH12183" s="735">
        <f t="shared" si="4697"/>
        <v>1.4041666666666668</v>
      </c>
      <c r="AI12183" s="735">
        <f t="shared" si="4698"/>
        <v>748.88888888888869</v>
      </c>
      <c r="AJ12183" s="848"/>
    </row>
    <row r="12184" spans="1:36" ht="15.75">
      <c r="A12184" s="842"/>
      <c r="B12184" s="1067" t="s">
        <v>9392</v>
      </c>
      <c r="C12184" s="897" t="s">
        <v>177</v>
      </c>
      <c r="D12184" s="903">
        <v>24.02</v>
      </c>
      <c r="E12184" s="903"/>
      <c r="F12184" s="892"/>
      <c r="G12184" s="1056">
        <v>3000</v>
      </c>
      <c r="H12184" s="892"/>
      <c r="I12184" s="1068">
        <v>44973</v>
      </c>
      <c r="J12184" s="1068">
        <v>45138</v>
      </c>
      <c r="K12184" s="1450"/>
      <c r="L12184" s="1450"/>
      <c r="M12184" s="1450"/>
      <c r="N12184" s="848"/>
      <c r="O12184" s="848">
        <v>300</v>
      </c>
      <c r="P12184" s="848">
        <v>400</v>
      </c>
      <c r="Q12184" s="848"/>
      <c r="R12184" s="848"/>
      <c r="S12184" s="848"/>
      <c r="T12184" s="848"/>
      <c r="U12184" s="848"/>
      <c r="V12184" s="848"/>
      <c r="W12184" s="848"/>
      <c r="X12184" s="848"/>
      <c r="Y12184" s="848"/>
      <c r="Z12184" s="848"/>
      <c r="AA12184" s="848"/>
      <c r="AB12184" s="848"/>
      <c r="AC12184" s="739">
        <f t="shared" si="4700"/>
        <v>2300</v>
      </c>
      <c r="AD12184" s="824">
        <f t="shared" si="4701"/>
        <v>55246</v>
      </c>
      <c r="AE12184" s="735">
        <f t="shared" si="4694"/>
        <v>4.0333333333333332</v>
      </c>
      <c r="AF12184" s="735">
        <f t="shared" si="4702"/>
        <v>233.33333333333334</v>
      </c>
      <c r="AG12184" s="735">
        <f t="shared" si="4703"/>
        <v>9.8571428571428559</v>
      </c>
      <c r="AH12184" s="735">
        <f t="shared" si="4697"/>
        <v>5.8238095238095227</v>
      </c>
      <c r="AI12184" s="735">
        <f t="shared" si="4698"/>
        <v>1358.8888888888889</v>
      </c>
      <c r="AJ12184" s="848"/>
    </row>
    <row r="12185" spans="1:36" ht="15.75">
      <c r="A12185" s="842">
        <v>27</v>
      </c>
      <c r="B12185" s="1064" t="s">
        <v>4257</v>
      </c>
      <c r="C12185" s="1450" t="s">
        <v>224</v>
      </c>
      <c r="D12185" s="1058">
        <f>16.59/50</f>
        <v>0.33179999999999998</v>
      </c>
      <c r="E12185" s="892">
        <v>5</v>
      </c>
      <c r="F12185" s="892">
        <f t="shared" ref="F12185:F12195" si="4704">E12185*D12185</f>
        <v>1.6589999999999998</v>
      </c>
      <c r="G12185" s="1056"/>
      <c r="H12185" s="1057"/>
      <c r="I12185" s="852">
        <v>44655</v>
      </c>
      <c r="J12185" s="852">
        <v>45108</v>
      </c>
      <c r="K12185" s="1450"/>
      <c r="L12185" s="1450"/>
      <c r="M12185" s="1450"/>
      <c r="N12185" s="848"/>
      <c r="O12185" s="848"/>
      <c r="P12185" s="848">
        <v>2</v>
      </c>
      <c r="Q12185" s="848"/>
      <c r="R12185" s="848"/>
      <c r="S12185" s="848"/>
      <c r="T12185" s="848"/>
      <c r="U12185" s="848"/>
      <c r="V12185" s="848"/>
      <c r="W12185" s="848"/>
      <c r="X12185" s="848"/>
      <c r="Y12185" s="848"/>
      <c r="Z12185" s="848"/>
      <c r="AA12185" s="848"/>
      <c r="AB12185" s="848"/>
      <c r="AC12185" s="739">
        <f t="shared" si="4700"/>
        <v>3</v>
      </c>
      <c r="AD12185" s="824">
        <f t="shared" si="4701"/>
        <v>0.99539999999999995</v>
      </c>
      <c r="AE12185" s="735">
        <f t="shared" si="4694"/>
        <v>3.0333333333333332</v>
      </c>
      <c r="AF12185" s="735">
        <f t="shared" si="4702"/>
        <v>0.66666666666666663</v>
      </c>
      <c r="AG12185" s="735">
        <f t="shared" si="4703"/>
        <v>4.5</v>
      </c>
      <c r="AH12185" s="735">
        <f t="shared" si="4697"/>
        <v>1.4666666666666668</v>
      </c>
      <c r="AI12185" s="735">
        <f t="shared" si="4698"/>
        <v>0.97777777777777786</v>
      </c>
      <c r="AJ12185" s="848"/>
    </row>
    <row r="12186" spans="1:36" ht="15.75">
      <c r="A12186" s="842">
        <v>28</v>
      </c>
      <c r="B12186" s="1064" t="s">
        <v>4258</v>
      </c>
      <c r="C12186" s="1450" t="s">
        <v>224</v>
      </c>
      <c r="D12186" s="1058">
        <f>16.59/50</f>
        <v>0.33179999999999998</v>
      </c>
      <c r="E12186" s="892">
        <v>10</v>
      </c>
      <c r="F12186" s="892">
        <f t="shared" si="4704"/>
        <v>3.3179999999999996</v>
      </c>
      <c r="G12186" s="1056"/>
      <c r="H12186" s="1057"/>
      <c r="I12186" s="852">
        <v>44655</v>
      </c>
      <c r="J12186" s="852">
        <v>45108</v>
      </c>
      <c r="K12186" s="1450"/>
      <c r="L12186" s="1450"/>
      <c r="M12186" s="1450"/>
      <c r="N12186" s="848"/>
      <c r="O12186" s="848"/>
      <c r="P12186" s="848"/>
      <c r="Q12186" s="848"/>
      <c r="R12186" s="848"/>
      <c r="S12186" s="848"/>
      <c r="T12186" s="848"/>
      <c r="U12186" s="848"/>
      <c r="V12186" s="848"/>
      <c r="W12186" s="848"/>
      <c r="X12186" s="848"/>
      <c r="Y12186" s="848"/>
      <c r="Z12186" s="848"/>
      <c r="AA12186" s="848"/>
      <c r="AB12186" s="848"/>
      <c r="AC12186" s="739">
        <f t="shared" si="4700"/>
        <v>10</v>
      </c>
      <c r="AD12186" s="824">
        <f t="shared" si="4701"/>
        <v>3.3179999999999996</v>
      </c>
      <c r="AE12186" s="735">
        <f t="shared" si="4694"/>
        <v>3.0333333333333332</v>
      </c>
      <c r="AF12186" s="735">
        <f t="shared" si="4702"/>
        <v>0</v>
      </c>
      <c r="AG12186" s="735" t="e">
        <f t="shared" si="4703"/>
        <v>#DIV/0!</v>
      </c>
      <c r="AH12186" s="735" t="e">
        <f t="shared" si="4697"/>
        <v>#DIV/0!</v>
      </c>
      <c r="AI12186" s="735">
        <f t="shared" si="4698"/>
        <v>10</v>
      </c>
      <c r="AJ12186" s="848"/>
    </row>
    <row r="12187" spans="1:36" ht="15.75">
      <c r="A12187" s="842">
        <v>30</v>
      </c>
      <c r="B12187" s="1064" t="s">
        <v>5641</v>
      </c>
      <c r="C12187" s="1450" t="s">
        <v>3144</v>
      </c>
      <c r="D12187" s="1058">
        <f>16.59/50</f>
        <v>0.33179999999999998</v>
      </c>
      <c r="E12187" s="892">
        <v>50</v>
      </c>
      <c r="F12187" s="892">
        <f t="shared" si="4704"/>
        <v>16.59</v>
      </c>
      <c r="G12187" s="1056"/>
      <c r="H12187" s="1057"/>
      <c r="I12187" s="852">
        <v>44655</v>
      </c>
      <c r="J12187" s="852">
        <v>45505</v>
      </c>
      <c r="K12187" s="1450"/>
      <c r="L12187" s="1450"/>
      <c r="M12187" s="1450"/>
      <c r="N12187" s="848">
        <v>13</v>
      </c>
      <c r="O12187" s="848">
        <v>10</v>
      </c>
      <c r="P12187" s="848">
        <v>9</v>
      </c>
      <c r="Q12187" s="848"/>
      <c r="R12187" s="848"/>
      <c r="S12187" s="848"/>
      <c r="T12187" s="848"/>
      <c r="U12187" s="848"/>
      <c r="V12187" s="848"/>
      <c r="W12187" s="848"/>
      <c r="X12187" s="848"/>
      <c r="Y12187" s="848"/>
      <c r="Z12187" s="848"/>
      <c r="AA12187" s="848"/>
      <c r="AB12187" s="848"/>
      <c r="AC12187" s="739">
        <f t="shared" si="4700"/>
        <v>18</v>
      </c>
      <c r="AD12187" s="824">
        <f t="shared" si="4701"/>
        <v>5.9723999999999995</v>
      </c>
      <c r="AE12187" s="735">
        <f t="shared" si="4694"/>
        <v>16.266666666666666</v>
      </c>
      <c r="AF12187" s="735">
        <f t="shared" si="4702"/>
        <v>10.666666666666666</v>
      </c>
      <c r="AG12187" s="735">
        <f t="shared" si="4703"/>
        <v>1.6875</v>
      </c>
      <c r="AH12187" s="735">
        <f t="shared" si="4697"/>
        <v>-14.579166666666666</v>
      </c>
      <c r="AI12187" s="735">
        <f t="shared" si="4698"/>
        <v>-155.51111111111109</v>
      </c>
      <c r="AJ12187" s="848"/>
    </row>
    <row r="12188" spans="1:36" ht="15.75">
      <c r="A12188" s="842">
        <v>31</v>
      </c>
      <c r="B12188" s="1064" t="s">
        <v>1703</v>
      </c>
      <c r="C12188" s="1450" t="s">
        <v>3144</v>
      </c>
      <c r="D12188" s="1058">
        <f>16.59/50</f>
        <v>0.33179999999999998</v>
      </c>
      <c r="E12188" s="892">
        <v>56</v>
      </c>
      <c r="F12188" s="892">
        <f t="shared" si="4704"/>
        <v>18.5808</v>
      </c>
      <c r="G12188" s="1056"/>
      <c r="H12188" s="1057"/>
      <c r="I12188" s="852">
        <v>44655</v>
      </c>
      <c r="J12188" s="852">
        <v>45108</v>
      </c>
      <c r="K12188" s="1450"/>
      <c r="L12188" s="1450"/>
      <c r="M12188" s="1450"/>
      <c r="N12188" s="848">
        <v>16</v>
      </c>
      <c r="O12188" s="848">
        <v>17</v>
      </c>
      <c r="P12188" s="848">
        <v>14</v>
      </c>
      <c r="Q12188" s="848"/>
      <c r="R12188" s="848"/>
      <c r="S12188" s="848"/>
      <c r="T12188" s="848"/>
      <c r="U12188" s="848"/>
      <c r="V12188" s="848"/>
      <c r="W12188" s="848"/>
      <c r="X12188" s="848"/>
      <c r="Y12188" s="848"/>
      <c r="Z12188" s="848"/>
      <c r="AA12188" s="848"/>
      <c r="AB12188" s="848"/>
      <c r="AC12188" s="739">
        <f t="shared" si="4700"/>
        <v>9</v>
      </c>
      <c r="AD12188" s="824">
        <f t="shared" si="4701"/>
        <v>2.9861999999999997</v>
      </c>
      <c r="AE12188" s="735">
        <f t="shared" si="4694"/>
        <v>3.0333333333333332</v>
      </c>
      <c r="AF12188" s="735">
        <f t="shared" si="4702"/>
        <v>15.666666666666666</v>
      </c>
      <c r="AG12188" s="735">
        <f t="shared" si="4703"/>
        <v>0.57446808510638303</v>
      </c>
      <c r="AH12188" s="735">
        <f t="shared" si="4697"/>
        <v>-2.4588652482269504</v>
      </c>
      <c r="AI12188" s="735">
        <f t="shared" si="4698"/>
        <v>-38.522222222222219</v>
      </c>
      <c r="AJ12188" s="848"/>
    </row>
    <row r="12189" spans="1:36" ht="15.75">
      <c r="A12189" s="842">
        <v>32</v>
      </c>
      <c r="B12189" s="1064" t="s">
        <v>5642</v>
      </c>
      <c r="C12189" s="1450" t="s">
        <v>63</v>
      </c>
      <c r="D12189" s="892">
        <v>1.57</v>
      </c>
      <c r="E12189" s="903">
        <v>50</v>
      </c>
      <c r="F12189" s="892">
        <f t="shared" si="4704"/>
        <v>78.5</v>
      </c>
      <c r="G12189" s="1056"/>
      <c r="H12189" s="1057"/>
      <c r="I12189" s="852">
        <v>44810</v>
      </c>
      <c r="J12189" s="852">
        <v>45382</v>
      </c>
      <c r="K12189" s="842"/>
      <c r="L12189" s="842"/>
      <c r="M12189" s="1450"/>
      <c r="N12189" s="848"/>
      <c r="O12189" s="848"/>
      <c r="P12189" s="848"/>
      <c r="Q12189" s="848"/>
      <c r="R12189" s="848"/>
      <c r="S12189" s="848"/>
      <c r="T12189" s="848"/>
      <c r="U12189" s="848"/>
      <c r="V12189" s="848"/>
      <c r="W12189" s="848"/>
      <c r="X12189" s="848"/>
      <c r="Y12189" s="848"/>
      <c r="Z12189" s="848"/>
      <c r="AA12189" s="848"/>
      <c r="AB12189" s="848"/>
      <c r="AC12189" s="739">
        <f t="shared" si="4700"/>
        <v>50</v>
      </c>
      <c r="AD12189" s="824">
        <f t="shared" si="4701"/>
        <v>78.5</v>
      </c>
      <c r="AE12189" s="735">
        <f t="shared" si="4694"/>
        <v>12.166666666666666</v>
      </c>
      <c r="AF12189" s="735">
        <f t="shared" si="4702"/>
        <v>0</v>
      </c>
      <c r="AG12189" s="735" t="e">
        <f t="shared" si="4703"/>
        <v>#DIV/0!</v>
      </c>
      <c r="AH12189" s="735" t="e">
        <f t="shared" si="4697"/>
        <v>#DIV/0!</v>
      </c>
      <c r="AI12189" s="735">
        <f t="shared" si="4698"/>
        <v>50</v>
      </c>
      <c r="AJ12189" s="848"/>
    </row>
    <row r="12190" spans="1:36" ht="15.75">
      <c r="A12190" s="842">
        <v>33</v>
      </c>
      <c r="B12190" s="1064" t="s">
        <v>5643</v>
      </c>
      <c r="C12190" s="1450" t="s">
        <v>63</v>
      </c>
      <c r="D12190" s="892">
        <v>1</v>
      </c>
      <c r="E12190" s="903">
        <v>40</v>
      </c>
      <c r="F12190" s="892">
        <f t="shared" si="4704"/>
        <v>40</v>
      </c>
      <c r="G12190" s="1056"/>
      <c r="H12190" s="1057"/>
      <c r="I12190" s="852">
        <v>44810</v>
      </c>
      <c r="J12190" s="852">
        <v>46295</v>
      </c>
      <c r="K12190" s="842"/>
      <c r="L12190" s="842"/>
      <c r="M12190" s="1450"/>
      <c r="N12190" s="848"/>
      <c r="O12190" s="848"/>
      <c r="P12190" s="848"/>
      <c r="Q12190" s="848"/>
      <c r="R12190" s="848"/>
      <c r="S12190" s="848"/>
      <c r="T12190" s="848"/>
      <c r="U12190" s="848"/>
      <c r="V12190" s="848"/>
      <c r="W12190" s="848"/>
      <c r="X12190" s="848"/>
      <c r="Y12190" s="848"/>
      <c r="Z12190" s="848"/>
      <c r="AA12190" s="848"/>
      <c r="AB12190" s="848"/>
      <c r="AC12190" s="739">
        <f t="shared" si="4700"/>
        <v>40</v>
      </c>
      <c r="AD12190" s="824">
        <f t="shared" si="4701"/>
        <v>40</v>
      </c>
      <c r="AE12190" s="735">
        <f t="shared" si="4694"/>
        <v>42.6</v>
      </c>
      <c r="AF12190" s="735">
        <f t="shared" si="4702"/>
        <v>0</v>
      </c>
      <c r="AG12190" s="735" t="e">
        <f t="shared" si="4703"/>
        <v>#DIV/0!</v>
      </c>
      <c r="AH12190" s="735" t="e">
        <f t="shared" si="4697"/>
        <v>#DIV/0!</v>
      </c>
      <c r="AI12190" s="735">
        <f t="shared" si="4698"/>
        <v>40</v>
      </c>
      <c r="AJ12190" s="848"/>
    </row>
    <row r="12191" spans="1:36" ht="15.75">
      <c r="A12191" s="842">
        <v>35</v>
      </c>
      <c r="B12191" s="1064" t="s">
        <v>6726</v>
      </c>
      <c r="C12191" s="1450" t="s">
        <v>177</v>
      </c>
      <c r="D12191" s="892">
        <v>1</v>
      </c>
      <c r="E12191" s="892">
        <v>500</v>
      </c>
      <c r="F12191" s="892">
        <f t="shared" si="4704"/>
        <v>500</v>
      </c>
      <c r="G12191" s="1056"/>
      <c r="H12191" s="1057"/>
      <c r="I12191" s="852">
        <v>44838</v>
      </c>
      <c r="J12191" s="852">
        <v>45078</v>
      </c>
      <c r="K12191" s="1450"/>
      <c r="L12191" s="1450"/>
      <c r="M12191" s="1450"/>
      <c r="N12191" s="848"/>
      <c r="O12191" s="848">
        <v>180</v>
      </c>
      <c r="P12191" s="848"/>
      <c r="Q12191" s="848"/>
      <c r="R12191" s="848"/>
      <c r="S12191" s="848"/>
      <c r="T12191" s="848"/>
      <c r="U12191" s="848"/>
      <c r="V12191" s="848"/>
      <c r="W12191" s="848"/>
      <c r="X12191" s="848"/>
      <c r="Y12191" s="848"/>
      <c r="Z12191" s="848"/>
      <c r="AA12191" s="848"/>
      <c r="AB12191" s="848"/>
      <c r="AC12191" s="739">
        <f t="shared" si="4700"/>
        <v>320</v>
      </c>
      <c r="AD12191" s="824">
        <f t="shared" si="4701"/>
        <v>320</v>
      </c>
      <c r="AE12191" s="735">
        <f t="shared" si="4694"/>
        <v>2.0333333333333332</v>
      </c>
      <c r="AF12191" s="735">
        <f t="shared" si="4702"/>
        <v>60</v>
      </c>
      <c r="AG12191" s="735">
        <f t="shared" si="4703"/>
        <v>5.333333333333333</v>
      </c>
      <c r="AH12191" s="735">
        <f t="shared" si="4697"/>
        <v>3.3</v>
      </c>
      <c r="AI12191" s="735">
        <f t="shared" si="4698"/>
        <v>198</v>
      </c>
      <c r="AJ12191" s="848"/>
    </row>
    <row r="12192" spans="1:36" ht="15.75">
      <c r="A12192" s="842">
        <v>36</v>
      </c>
      <c r="B12192" s="1054" t="s">
        <v>3975</v>
      </c>
      <c r="C12192" s="1450" t="s">
        <v>262</v>
      </c>
      <c r="D12192" s="892">
        <v>1</v>
      </c>
      <c r="E12192" s="1056">
        <v>350</v>
      </c>
      <c r="F12192" s="892">
        <f t="shared" si="4704"/>
        <v>350</v>
      </c>
      <c r="G12192" s="1060"/>
      <c r="H12192" s="1057"/>
      <c r="I12192" s="852">
        <v>44728</v>
      </c>
      <c r="J12192" s="852">
        <v>45168</v>
      </c>
      <c r="K12192" s="1450"/>
      <c r="L12192" s="1450"/>
      <c r="M12192" s="1450"/>
      <c r="N12192" s="1056">
        <v>20</v>
      </c>
      <c r="O12192" s="848">
        <v>10</v>
      </c>
      <c r="P12192" s="848"/>
      <c r="Q12192" s="848"/>
      <c r="R12192" s="848"/>
      <c r="S12192" s="848"/>
      <c r="T12192" s="848"/>
      <c r="U12192" s="848"/>
      <c r="V12192" s="848"/>
      <c r="W12192" s="848"/>
      <c r="X12192" s="848"/>
      <c r="Y12192" s="848"/>
      <c r="Z12192" s="848"/>
      <c r="AA12192" s="848"/>
      <c r="AB12192" s="848"/>
      <c r="AC12192" s="739">
        <f t="shared" si="4700"/>
        <v>320</v>
      </c>
      <c r="AD12192" s="824">
        <f t="shared" si="4701"/>
        <v>320</v>
      </c>
      <c r="AE12192" s="735">
        <f t="shared" si="4694"/>
        <v>5.0333333333333332</v>
      </c>
      <c r="AF12192" s="735">
        <f t="shared" si="4702"/>
        <v>10</v>
      </c>
      <c r="AG12192" s="735">
        <f t="shared" si="4703"/>
        <v>32</v>
      </c>
      <c r="AH12192" s="735">
        <f t="shared" si="4697"/>
        <v>26.966666666666669</v>
      </c>
      <c r="AI12192" s="735">
        <f t="shared" si="4698"/>
        <v>269.66666666666669</v>
      </c>
      <c r="AJ12192" s="848"/>
    </row>
    <row r="12193" spans="1:36" ht="15.75">
      <c r="A12193" s="842">
        <v>37</v>
      </c>
      <c r="B12193" s="1054" t="s">
        <v>5644</v>
      </c>
      <c r="C12193" s="1450" t="s">
        <v>63</v>
      </c>
      <c r="D12193" s="892">
        <v>1.06</v>
      </c>
      <c r="E12193" s="1056">
        <v>504</v>
      </c>
      <c r="F12193" s="892">
        <f t="shared" si="4704"/>
        <v>534.24</v>
      </c>
      <c r="G12193" s="1060"/>
      <c r="H12193" s="1057"/>
      <c r="I12193" s="852">
        <v>44810</v>
      </c>
      <c r="J12193" s="852">
        <v>45657</v>
      </c>
      <c r="K12193" s="1450"/>
      <c r="L12193" s="1450"/>
      <c r="M12193" s="1450"/>
      <c r="N12193" s="1056"/>
      <c r="O12193" s="848"/>
      <c r="P12193" s="848"/>
      <c r="Q12193" s="848"/>
      <c r="R12193" s="848"/>
      <c r="S12193" s="848"/>
      <c r="T12193" s="848"/>
      <c r="U12193" s="848"/>
      <c r="V12193" s="848"/>
      <c r="W12193" s="848"/>
      <c r="X12193" s="848"/>
      <c r="Y12193" s="848"/>
      <c r="Z12193" s="848"/>
      <c r="AA12193" s="848"/>
      <c r="AB12193" s="848"/>
      <c r="AC12193" s="739">
        <f t="shared" si="4700"/>
        <v>504</v>
      </c>
      <c r="AD12193" s="824">
        <f t="shared" si="4701"/>
        <v>534.24</v>
      </c>
      <c r="AE12193" s="735">
        <f t="shared" si="4694"/>
        <v>21.333333333333332</v>
      </c>
      <c r="AF12193" s="735">
        <f t="shared" si="4702"/>
        <v>0</v>
      </c>
      <c r="AG12193" s="735" t="e">
        <f t="shared" si="4703"/>
        <v>#DIV/0!</v>
      </c>
      <c r="AH12193" s="735" t="e">
        <f t="shared" si="4697"/>
        <v>#DIV/0!</v>
      </c>
      <c r="AI12193" s="735">
        <f t="shared" si="4698"/>
        <v>504</v>
      </c>
      <c r="AJ12193" s="848"/>
    </row>
    <row r="12194" spans="1:36" ht="15.75">
      <c r="A12194" s="842">
        <v>38</v>
      </c>
      <c r="B12194" s="1054" t="s">
        <v>5645</v>
      </c>
      <c r="C12194" s="1450" t="s">
        <v>63</v>
      </c>
      <c r="D12194" s="892">
        <v>1.89</v>
      </c>
      <c r="E12194" s="1056">
        <v>30</v>
      </c>
      <c r="F12194" s="892">
        <f t="shared" si="4704"/>
        <v>56.699999999999996</v>
      </c>
      <c r="G12194" s="1060"/>
      <c r="H12194" s="1057"/>
      <c r="I12194" s="852">
        <v>44810</v>
      </c>
      <c r="J12194" s="852">
        <v>45412</v>
      </c>
      <c r="K12194" s="1450"/>
      <c r="L12194" s="1450"/>
      <c r="M12194" s="1450"/>
      <c r="N12194" s="1056"/>
      <c r="O12194" s="848"/>
      <c r="P12194" s="848"/>
      <c r="Q12194" s="848"/>
      <c r="R12194" s="848"/>
      <c r="S12194" s="848"/>
      <c r="T12194" s="848"/>
      <c r="U12194" s="848"/>
      <c r="V12194" s="848"/>
      <c r="W12194" s="848"/>
      <c r="X12194" s="848"/>
      <c r="Y12194" s="848"/>
      <c r="Z12194" s="848"/>
      <c r="AA12194" s="848"/>
      <c r="AB12194" s="848"/>
      <c r="AC12194" s="739">
        <f t="shared" si="4700"/>
        <v>30</v>
      </c>
      <c r="AD12194" s="824">
        <f t="shared" si="4701"/>
        <v>56.699999999999996</v>
      </c>
      <c r="AE12194" s="735">
        <f t="shared" si="4694"/>
        <v>13.166666666666666</v>
      </c>
      <c r="AF12194" s="735">
        <f t="shared" si="4702"/>
        <v>0</v>
      </c>
      <c r="AG12194" s="735" t="e">
        <f t="shared" si="4703"/>
        <v>#DIV/0!</v>
      </c>
      <c r="AH12194" s="735" t="e">
        <f t="shared" si="4697"/>
        <v>#DIV/0!</v>
      </c>
      <c r="AI12194" s="735">
        <f t="shared" si="4698"/>
        <v>30</v>
      </c>
      <c r="AJ12194" s="848"/>
    </row>
    <row r="12195" spans="1:36" ht="15.75">
      <c r="A12195" s="842">
        <v>39</v>
      </c>
      <c r="B12195" s="1054" t="s">
        <v>5646</v>
      </c>
      <c r="C12195" s="1450" t="s">
        <v>63</v>
      </c>
      <c r="D12195" s="892">
        <v>1</v>
      </c>
      <c r="E12195" s="1056">
        <v>2500</v>
      </c>
      <c r="F12195" s="892">
        <f t="shared" si="4704"/>
        <v>2500</v>
      </c>
      <c r="G12195" s="1060"/>
      <c r="H12195" s="1057"/>
      <c r="I12195" s="852">
        <v>44838</v>
      </c>
      <c r="J12195" s="1061">
        <v>45535</v>
      </c>
      <c r="K12195" s="1450"/>
      <c r="L12195" s="1450"/>
      <c r="M12195" s="1450"/>
      <c r="N12195" s="1056">
        <v>150</v>
      </c>
      <c r="O12195" s="848">
        <v>200</v>
      </c>
      <c r="P12195" s="848">
        <v>540</v>
      </c>
      <c r="Q12195" s="848"/>
      <c r="R12195" s="848"/>
      <c r="S12195" s="848"/>
      <c r="T12195" s="848"/>
      <c r="U12195" s="848"/>
      <c r="V12195" s="848"/>
      <c r="W12195" s="848"/>
      <c r="X12195" s="848"/>
      <c r="Y12195" s="848"/>
      <c r="Z12195" s="848"/>
      <c r="AA12195" s="848"/>
      <c r="AB12195" s="848"/>
      <c r="AC12195" s="739">
        <f t="shared" si="4700"/>
        <v>1610</v>
      </c>
      <c r="AD12195" s="824">
        <f t="shared" si="4701"/>
        <v>1610</v>
      </c>
      <c r="AE12195" s="735">
        <f t="shared" si="4694"/>
        <v>17.266666666666666</v>
      </c>
      <c r="AF12195" s="735">
        <f t="shared" si="4702"/>
        <v>296.66666666666669</v>
      </c>
      <c r="AG12195" s="735">
        <f t="shared" si="4703"/>
        <v>5.4269662921348312</v>
      </c>
      <c r="AH12195" s="735">
        <f t="shared" si="4697"/>
        <v>-11.839700374531834</v>
      </c>
      <c r="AI12195" s="735">
        <f t="shared" si="4698"/>
        <v>-3512.4444444444443</v>
      </c>
      <c r="AJ12195" s="848"/>
    </row>
    <row r="12196" spans="1:36" ht="15.75">
      <c r="A12196" s="842">
        <v>1450</v>
      </c>
      <c r="B12196" s="1054" t="s">
        <v>9393</v>
      </c>
      <c r="C12196" s="1450" t="s">
        <v>181</v>
      </c>
      <c r="D12196" s="892">
        <v>1</v>
      </c>
      <c r="E12196" s="1056"/>
      <c r="F12196" s="892"/>
      <c r="G12196" s="1060">
        <v>3600</v>
      </c>
      <c r="H12196" s="1057"/>
      <c r="I12196" s="852">
        <v>44977</v>
      </c>
      <c r="J12196" s="1061" t="s">
        <v>334</v>
      </c>
      <c r="K12196" s="1450"/>
      <c r="L12196" s="1450"/>
      <c r="M12196" s="1450"/>
      <c r="N12196" s="1056"/>
      <c r="O12196" s="848">
        <v>100</v>
      </c>
      <c r="P12196" s="848">
        <v>1450</v>
      </c>
      <c r="Q12196" s="848"/>
      <c r="R12196" s="848"/>
      <c r="S12196" s="848"/>
      <c r="T12196" s="848"/>
      <c r="U12196" s="848"/>
      <c r="V12196" s="848"/>
      <c r="W12196" s="848"/>
      <c r="X12196" s="848"/>
      <c r="Y12196" s="848"/>
      <c r="Z12196" s="848"/>
      <c r="AA12196" s="848"/>
      <c r="AB12196" s="848"/>
      <c r="AC12196" s="739">
        <f t="shared" si="4700"/>
        <v>2050</v>
      </c>
      <c r="AD12196" s="824">
        <f t="shared" si="4701"/>
        <v>2050</v>
      </c>
      <c r="AE12196" s="888" t="s">
        <v>334</v>
      </c>
      <c r="AF12196" s="735">
        <f t="shared" si="4702"/>
        <v>516.66666666666663</v>
      </c>
      <c r="AG12196" s="735">
        <f t="shared" si="4703"/>
        <v>3.9677419354838714</v>
      </c>
      <c r="AH12196" s="888" t="s">
        <v>334</v>
      </c>
      <c r="AI12196" s="888" t="s">
        <v>334</v>
      </c>
      <c r="AJ12196" s="848"/>
    </row>
    <row r="12197" spans="1:36" ht="15.75">
      <c r="A12197" s="842">
        <v>40</v>
      </c>
      <c r="B12197" s="1064" t="s">
        <v>5146</v>
      </c>
      <c r="C12197" s="1450" t="s">
        <v>3144</v>
      </c>
      <c r="D12197" s="1058">
        <f>16.59/50</f>
        <v>0.33179999999999998</v>
      </c>
      <c r="E12197" s="892">
        <v>53</v>
      </c>
      <c r="F12197" s="892">
        <f t="shared" ref="F12197:F12208" si="4705">E12197*D12197</f>
        <v>17.5854</v>
      </c>
      <c r="G12197" s="1056"/>
      <c r="H12197" s="1057"/>
      <c r="I12197" s="852">
        <v>44655</v>
      </c>
      <c r="J12197" s="852">
        <v>45108</v>
      </c>
      <c r="K12197" s="1450"/>
      <c r="L12197" s="1450"/>
      <c r="M12197" s="1450"/>
      <c r="N12197" s="848">
        <v>2</v>
      </c>
      <c r="O12197" s="848">
        <v>8</v>
      </c>
      <c r="P12197" s="848">
        <v>6</v>
      </c>
      <c r="Q12197" s="848"/>
      <c r="R12197" s="848"/>
      <c r="S12197" s="848"/>
      <c r="T12197" s="848"/>
      <c r="U12197" s="848"/>
      <c r="V12197" s="848"/>
      <c r="W12197" s="848"/>
      <c r="X12197" s="848"/>
      <c r="Y12197" s="848"/>
      <c r="Z12197" s="848"/>
      <c r="AA12197" s="848"/>
      <c r="AB12197" s="848"/>
      <c r="AC12197" s="739">
        <f t="shared" si="4700"/>
        <v>37</v>
      </c>
      <c r="AD12197" s="824">
        <f t="shared" si="4701"/>
        <v>12.2766</v>
      </c>
      <c r="AE12197" s="735">
        <f t="shared" ref="AE12197:AE12206" si="4706">(J12197-"01.04.2023")/30</f>
        <v>3.0333333333333332</v>
      </c>
      <c r="AF12197" s="735">
        <f t="shared" si="4702"/>
        <v>5.333333333333333</v>
      </c>
      <c r="AG12197" s="735">
        <f t="shared" si="4703"/>
        <v>6.9375</v>
      </c>
      <c r="AH12197" s="735">
        <f t="shared" ref="AH12197:AH12206" si="4707">AG12197-AE12197</f>
        <v>3.9041666666666668</v>
      </c>
      <c r="AI12197" s="735">
        <f t="shared" ref="AI12197:AI12206" si="4708">AC12197-(AE12197*AF12197)</f>
        <v>20.822222222222223</v>
      </c>
      <c r="AJ12197" s="848"/>
    </row>
    <row r="12198" spans="1:36" ht="15.75">
      <c r="A12198" s="842">
        <v>41</v>
      </c>
      <c r="B12198" s="1064" t="s">
        <v>1704</v>
      </c>
      <c r="C12198" s="1450" t="s">
        <v>3144</v>
      </c>
      <c r="D12198" s="1058">
        <f>16.59/50</f>
        <v>0.33179999999999998</v>
      </c>
      <c r="E12198" s="892">
        <v>46</v>
      </c>
      <c r="F12198" s="892">
        <f t="shared" si="4705"/>
        <v>15.262799999999999</v>
      </c>
      <c r="G12198" s="1056"/>
      <c r="H12198" s="1057"/>
      <c r="I12198" s="852">
        <v>44655</v>
      </c>
      <c r="J12198" s="852">
        <v>45108</v>
      </c>
      <c r="K12198" s="1450"/>
      <c r="L12198" s="1450"/>
      <c r="M12198" s="1450"/>
      <c r="N12198" s="848">
        <v>10</v>
      </c>
      <c r="O12198" s="848"/>
      <c r="P12198" s="848"/>
      <c r="Q12198" s="848"/>
      <c r="R12198" s="848"/>
      <c r="S12198" s="848"/>
      <c r="T12198" s="848"/>
      <c r="U12198" s="848"/>
      <c r="V12198" s="848"/>
      <c r="W12198" s="848"/>
      <c r="X12198" s="848"/>
      <c r="Y12198" s="848"/>
      <c r="Z12198" s="848"/>
      <c r="AA12198" s="848"/>
      <c r="AB12198" s="848"/>
      <c r="AC12198" s="739">
        <f t="shared" si="4700"/>
        <v>36</v>
      </c>
      <c r="AD12198" s="824">
        <f t="shared" si="4701"/>
        <v>11.944799999999999</v>
      </c>
      <c r="AE12198" s="735">
        <f t="shared" si="4706"/>
        <v>3.0333333333333332</v>
      </c>
      <c r="AF12198" s="735">
        <f t="shared" si="4702"/>
        <v>3.3333333333333335</v>
      </c>
      <c r="AG12198" s="735">
        <f t="shared" si="4703"/>
        <v>10.799999999999999</v>
      </c>
      <c r="AH12198" s="735">
        <f t="shared" si="4707"/>
        <v>7.7666666666666657</v>
      </c>
      <c r="AI12198" s="735">
        <f t="shared" si="4708"/>
        <v>25.888888888888889</v>
      </c>
      <c r="AJ12198" s="848"/>
    </row>
    <row r="12199" spans="1:36" ht="15.75">
      <c r="A12199" s="842">
        <v>42</v>
      </c>
      <c r="B12199" s="1064" t="s">
        <v>3976</v>
      </c>
      <c r="C12199" s="1450" t="s">
        <v>177</v>
      </c>
      <c r="D12199" s="1058">
        <v>1</v>
      </c>
      <c r="E12199" s="892">
        <v>480</v>
      </c>
      <c r="F12199" s="892">
        <f t="shared" si="4705"/>
        <v>480</v>
      </c>
      <c r="G12199" s="1056"/>
      <c r="H12199" s="1057"/>
      <c r="I12199" s="852">
        <v>44728</v>
      </c>
      <c r="J12199" s="852">
        <v>45260</v>
      </c>
      <c r="K12199" s="1450"/>
      <c r="L12199" s="1450"/>
      <c r="M12199" s="1450"/>
      <c r="N12199" s="848">
        <v>1</v>
      </c>
      <c r="O12199" s="848">
        <v>59</v>
      </c>
      <c r="P12199" s="848"/>
      <c r="Q12199" s="848"/>
      <c r="R12199" s="848"/>
      <c r="S12199" s="848"/>
      <c r="T12199" s="848"/>
      <c r="U12199" s="848"/>
      <c r="V12199" s="848"/>
      <c r="W12199" s="848"/>
      <c r="X12199" s="848"/>
      <c r="Y12199" s="848"/>
      <c r="Z12199" s="848"/>
      <c r="AA12199" s="848"/>
      <c r="AB12199" s="848"/>
      <c r="AC12199" s="739">
        <f t="shared" si="4700"/>
        <v>420</v>
      </c>
      <c r="AD12199" s="824">
        <f t="shared" si="4701"/>
        <v>420</v>
      </c>
      <c r="AE12199" s="735">
        <f t="shared" si="4706"/>
        <v>8.1</v>
      </c>
      <c r="AF12199" s="735">
        <f t="shared" si="4702"/>
        <v>20</v>
      </c>
      <c r="AG12199" s="735">
        <f t="shared" si="4703"/>
        <v>21</v>
      </c>
      <c r="AH12199" s="735">
        <f t="shared" si="4707"/>
        <v>12.9</v>
      </c>
      <c r="AI12199" s="735">
        <f t="shared" si="4708"/>
        <v>258</v>
      </c>
      <c r="AJ12199" s="848"/>
    </row>
    <row r="12200" spans="1:36" ht="15.75">
      <c r="A12200" s="842">
        <v>43</v>
      </c>
      <c r="B12200" s="1064" t="s">
        <v>5147</v>
      </c>
      <c r="C12200" s="1450" t="s">
        <v>177</v>
      </c>
      <c r="D12200" s="1058">
        <v>1</v>
      </c>
      <c r="E12200" s="892">
        <v>420</v>
      </c>
      <c r="F12200" s="892">
        <f t="shared" si="4705"/>
        <v>420</v>
      </c>
      <c r="G12200" s="1056"/>
      <c r="H12200" s="1057"/>
      <c r="I12200" s="852">
        <v>44728</v>
      </c>
      <c r="J12200" s="1061">
        <v>45260</v>
      </c>
      <c r="K12200" s="1450"/>
      <c r="L12200" s="1450"/>
      <c r="M12200" s="1450"/>
      <c r="N12200" s="848">
        <v>1</v>
      </c>
      <c r="O12200" s="848">
        <v>59</v>
      </c>
      <c r="P12200" s="848"/>
      <c r="Q12200" s="848"/>
      <c r="R12200" s="848"/>
      <c r="S12200" s="848"/>
      <c r="T12200" s="848"/>
      <c r="U12200" s="848"/>
      <c r="V12200" s="848"/>
      <c r="W12200" s="848"/>
      <c r="X12200" s="848"/>
      <c r="Y12200" s="848"/>
      <c r="Z12200" s="848"/>
      <c r="AA12200" s="848"/>
      <c r="AB12200" s="848"/>
      <c r="AC12200" s="739">
        <f t="shared" si="4700"/>
        <v>360</v>
      </c>
      <c r="AD12200" s="824">
        <f t="shared" si="4701"/>
        <v>360</v>
      </c>
      <c r="AE12200" s="735">
        <f t="shared" si="4706"/>
        <v>8.1</v>
      </c>
      <c r="AF12200" s="735">
        <f t="shared" si="4702"/>
        <v>20</v>
      </c>
      <c r="AG12200" s="735">
        <f t="shared" si="4703"/>
        <v>18</v>
      </c>
      <c r="AH12200" s="735">
        <f t="shared" si="4707"/>
        <v>9.9</v>
      </c>
      <c r="AI12200" s="735">
        <f t="shared" si="4708"/>
        <v>198</v>
      </c>
      <c r="AJ12200" s="848"/>
    </row>
    <row r="12201" spans="1:36" ht="15.75">
      <c r="A12201" s="842">
        <v>44</v>
      </c>
      <c r="B12201" s="1064" t="s">
        <v>5148</v>
      </c>
      <c r="C12201" s="1450" t="s">
        <v>177</v>
      </c>
      <c r="D12201" s="1058">
        <v>1</v>
      </c>
      <c r="E12201" s="892">
        <v>480</v>
      </c>
      <c r="F12201" s="892">
        <f t="shared" si="4705"/>
        <v>480</v>
      </c>
      <c r="G12201" s="1056"/>
      <c r="H12201" s="1057"/>
      <c r="I12201" s="852">
        <v>44728</v>
      </c>
      <c r="J12201" s="1061">
        <v>45260</v>
      </c>
      <c r="K12201" s="1450"/>
      <c r="L12201" s="1450"/>
      <c r="M12201" s="1450"/>
      <c r="N12201" s="848">
        <v>1</v>
      </c>
      <c r="O12201" s="848">
        <v>59</v>
      </c>
      <c r="P12201" s="848"/>
      <c r="Q12201" s="848"/>
      <c r="R12201" s="848"/>
      <c r="S12201" s="848"/>
      <c r="T12201" s="848"/>
      <c r="U12201" s="848"/>
      <c r="V12201" s="848"/>
      <c r="W12201" s="848"/>
      <c r="X12201" s="848"/>
      <c r="Y12201" s="848"/>
      <c r="Z12201" s="848"/>
      <c r="AA12201" s="848"/>
      <c r="AB12201" s="848"/>
      <c r="AC12201" s="739">
        <f t="shared" si="4700"/>
        <v>420</v>
      </c>
      <c r="AD12201" s="824">
        <f t="shared" si="4701"/>
        <v>420</v>
      </c>
      <c r="AE12201" s="735">
        <f t="shared" si="4706"/>
        <v>8.1</v>
      </c>
      <c r="AF12201" s="735">
        <f t="shared" si="4702"/>
        <v>20</v>
      </c>
      <c r="AG12201" s="735">
        <f t="shared" si="4703"/>
        <v>21</v>
      </c>
      <c r="AH12201" s="735">
        <f t="shared" si="4707"/>
        <v>12.9</v>
      </c>
      <c r="AI12201" s="735">
        <f t="shared" si="4708"/>
        <v>258</v>
      </c>
      <c r="AJ12201" s="848"/>
    </row>
    <row r="12202" spans="1:36" ht="15.75">
      <c r="A12202" s="842">
        <v>45</v>
      </c>
      <c r="B12202" s="1064" t="s">
        <v>3977</v>
      </c>
      <c r="C12202" s="1450" t="s">
        <v>177</v>
      </c>
      <c r="D12202" s="1058">
        <v>1</v>
      </c>
      <c r="E12202" s="892">
        <v>400</v>
      </c>
      <c r="F12202" s="892">
        <f t="shared" si="4705"/>
        <v>400</v>
      </c>
      <c r="G12202" s="1056"/>
      <c r="H12202" s="1057"/>
      <c r="I12202" s="852">
        <v>44728</v>
      </c>
      <c r="J12202" s="1061">
        <v>45260</v>
      </c>
      <c r="K12202" s="1450"/>
      <c r="L12202" s="1450"/>
      <c r="M12202" s="1450"/>
      <c r="N12202" s="848">
        <v>1</v>
      </c>
      <c r="O12202" s="848">
        <v>99</v>
      </c>
      <c r="P12202" s="848"/>
      <c r="Q12202" s="848"/>
      <c r="R12202" s="848"/>
      <c r="S12202" s="848"/>
      <c r="T12202" s="848"/>
      <c r="U12202" s="848"/>
      <c r="V12202" s="848"/>
      <c r="W12202" s="848"/>
      <c r="X12202" s="848"/>
      <c r="Y12202" s="848"/>
      <c r="Z12202" s="848"/>
      <c r="AA12202" s="848"/>
      <c r="AB12202" s="848"/>
      <c r="AC12202" s="739">
        <f t="shared" si="4700"/>
        <v>300</v>
      </c>
      <c r="AD12202" s="824">
        <f t="shared" si="4701"/>
        <v>300</v>
      </c>
      <c r="AE12202" s="735">
        <f t="shared" si="4706"/>
        <v>8.1</v>
      </c>
      <c r="AF12202" s="735">
        <f t="shared" si="4702"/>
        <v>33.333333333333336</v>
      </c>
      <c r="AG12202" s="735">
        <f t="shared" si="4703"/>
        <v>9</v>
      </c>
      <c r="AH12202" s="735">
        <f t="shared" si="4707"/>
        <v>0.90000000000000036</v>
      </c>
      <c r="AI12202" s="735">
        <f t="shared" si="4708"/>
        <v>30</v>
      </c>
      <c r="AJ12202" s="848"/>
    </row>
    <row r="12203" spans="1:36" ht="15.75">
      <c r="A12203" s="842">
        <v>46</v>
      </c>
      <c r="B12203" s="1064" t="s">
        <v>3978</v>
      </c>
      <c r="C12203" s="1450" t="s">
        <v>181</v>
      </c>
      <c r="D12203" s="1058">
        <v>1</v>
      </c>
      <c r="E12203" s="892">
        <v>1150</v>
      </c>
      <c r="F12203" s="892">
        <f t="shared" si="4705"/>
        <v>1150</v>
      </c>
      <c r="G12203" s="1056"/>
      <c r="H12203" s="1057"/>
      <c r="I12203" s="852">
        <v>44715</v>
      </c>
      <c r="J12203" s="1061">
        <v>45596</v>
      </c>
      <c r="K12203" s="1450"/>
      <c r="L12203" s="1450"/>
      <c r="M12203" s="1450"/>
      <c r="N12203" s="848">
        <v>600</v>
      </c>
      <c r="O12203" s="848">
        <v>500</v>
      </c>
      <c r="P12203" s="848"/>
      <c r="Q12203" s="848"/>
      <c r="R12203" s="848"/>
      <c r="S12203" s="848"/>
      <c r="T12203" s="848"/>
      <c r="U12203" s="848"/>
      <c r="V12203" s="848"/>
      <c r="W12203" s="848"/>
      <c r="X12203" s="848"/>
      <c r="Y12203" s="848"/>
      <c r="Z12203" s="848"/>
      <c r="AA12203" s="848"/>
      <c r="AB12203" s="848"/>
      <c r="AC12203" s="739">
        <f t="shared" si="4700"/>
        <v>50</v>
      </c>
      <c r="AD12203" s="824">
        <f t="shared" si="4701"/>
        <v>50</v>
      </c>
      <c r="AE12203" s="735">
        <f t="shared" si="4706"/>
        <v>19.3</v>
      </c>
      <c r="AF12203" s="735">
        <f t="shared" si="4702"/>
        <v>366.66666666666669</v>
      </c>
      <c r="AG12203" s="735">
        <f t="shared" si="4703"/>
        <v>0.13636363636363635</v>
      </c>
      <c r="AH12203" s="735">
        <f t="shared" si="4707"/>
        <v>-19.163636363636364</v>
      </c>
      <c r="AI12203" s="735">
        <f t="shared" si="4708"/>
        <v>-7026.666666666667</v>
      </c>
      <c r="AJ12203" s="848"/>
    </row>
    <row r="12204" spans="1:36" ht="15.75">
      <c r="A12204" s="842">
        <v>15</v>
      </c>
      <c r="B12204" s="1064" t="s">
        <v>1705</v>
      </c>
      <c r="C12204" s="1450" t="s">
        <v>3144</v>
      </c>
      <c r="D12204" s="1058">
        <f>16.59/50</f>
        <v>0.33179999999999998</v>
      </c>
      <c r="E12204" s="892">
        <v>108</v>
      </c>
      <c r="F12204" s="892">
        <f t="shared" si="4705"/>
        <v>35.834399999999995</v>
      </c>
      <c r="G12204" s="1056"/>
      <c r="H12204" s="1057"/>
      <c r="I12204" s="852">
        <v>44655</v>
      </c>
      <c r="J12204" s="1063">
        <v>45199</v>
      </c>
      <c r="K12204" s="1450"/>
      <c r="L12204" s="1450"/>
      <c r="M12204" s="1450"/>
      <c r="N12204" s="848"/>
      <c r="O12204" s="848"/>
      <c r="P12204" s="848">
        <v>15</v>
      </c>
      <c r="Q12204" s="848"/>
      <c r="R12204" s="848"/>
      <c r="S12204" s="848"/>
      <c r="T12204" s="848"/>
      <c r="U12204" s="848"/>
      <c r="V12204" s="848"/>
      <c r="W12204" s="848"/>
      <c r="X12204" s="848"/>
      <c r="Y12204" s="848"/>
      <c r="Z12204" s="848"/>
      <c r="AA12204" s="848"/>
      <c r="AB12204" s="848"/>
      <c r="AC12204" s="739">
        <f t="shared" si="4700"/>
        <v>93</v>
      </c>
      <c r="AD12204" s="824">
        <f t="shared" si="4701"/>
        <v>30.857399999999998</v>
      </c>
      <c r="AE12204" s="735">
        <f t="shared" si="4706"/>
        <v>6.0666666666666664</v>
      </c>
      <c r="AF12204" s="735">
        <f t="shared" si="4702"/>
        <v>5</v>
      </c>
      <c r="AG12204" s="735">
        <f t="shared" si="4703"/>
        <v>18.600000000000001</v>
      </c>
      <c r="AH12204" s="735">
        <f t="shared" si="4707"/>
        <v>12.533333333333335</v>
      </c>
      <c r="AI12204" s="735">
        <f t="shared" si="4708"/>
        <v>62.666666666666671</v>
      </c>
      <c r="AJ12204" s="848"/>
    </row>
    <row r="12205" spans="1:36" ht="15.75">
      <c r="A12205" s="842">
        <v>48</v>
      </c>
      <c r="B12205" s="1064" t="s">
        <v>1706</v>
      </c>
      <c r="C12205" s="1450" t="s">
        <v>3144</v>
      </c>
      <c r="D12205" s="1058">
        <f>16.59/50</f>
        <v>0.33179999999999998</v>
      </c>
      <c r="E12205" s="892">
        <v>81</v>
      </c>
      <c r="F12205" s="892">
        <f t="shared" si="4705"/>
        <v>26.875799999999998</v>
      </c>
      <c r="G12205" s="1056"/>
      <c r="H12205" s="1057"/>
      <c r="I12205" s="852">
        <v>44655</v>
      </c>
      <c r="J12205" s="852">
        <v>45108</v>
      </c>
      <c r="K12205" s="1450"/>
      <c r="L12205" s="1450"/>
      <c r="M12205" s="1450"/>
      <c r="N12205" s="848"/>
      <c r="O12205" s="848">
        <v>11</v>
      </c>
      <c r="P12205" s="848">
        <v>5</v>
      </c>
      <c r="Q12205" s="848"/>
      <c r="R12205" s="848"/>
      <c r="S12205" s="848"/>
      <c r="T12205" s="848"/>
      <c r="U12205" s="848"/>
      <c r="V12205" s="848"/>
      <c r="W12205" s="848"/>
      <c r="X12205" s="848"/>
      <c r="Y12205" s="848"/>
      <c r="Z12205" s="848"/>
      <c r="AA12205" s="848"/>
      <c r="AB12205" s="848"/>
      <c r="AC12205" s="739">
        <f t="shared" si="4700"/>
        <v>65</v>
      </c>
      <c r="AD12205" s="824">
        <f t="shared" si="4701"/>
        <v>21.567</v>
      </c>
      <c r="AE12205" s="735">
        <f t="shared" si="4706"/>
        <v>3.0333333333333332</v>
      </c>
      <c r="AF12205" s="735">
        <f t="shared" si="4702"/>
        <v>5.333333333333333</v>
      </c>
      <c r="AG12205" s="735">
        <f t="shared" si="4703"/>
        <v>12.1875</v>
      </c>
      <c r="AH12205" s="735">
        <f t="shared" si="4707"/>
        <v>9.1541666666666668</v>
      </c>
      <c r="AI12205" s="735">
        <f t="shared" si="4708"/>
        <v>48.822222222222223</v>
      </c>
      <c r="AJ12205" s="848"/>
    </row>
    <row r="12206" spans="1:36" ht="15.75">
      <c r="A12206" s="842">
        <v>49</v>
      </c>
      <c r="B12206" s="1064" t="s">
        <v>1707</v>
      </c>
      <c r="C12206" s="1450" t="s">
        <v>3144</v>
      </c>
      <c r="D12206" s="1058">
        <f>16.59/50</f>
        <v>0.33179999999999998</v>
      </c>
      <c r="E12206" s="892">
        <v>21</v>
      </c>
      <c r="F12206" s="892">
        <f t="shared" si="4705"/>
        <v>6.9677999999999995</v>
      </c>
      <c r="G12206" s="1056"/>
      <c r="H12206" s="1057"/>
      <c r="I12206" s="852">
        <v>44655</v>
      </c>
      <c r="J12206" s="852">
        <v>45108</v>
      </c>
      <c r="K12206" s="1450"/>
      <c r="L12206" s="1450"/>
      <c r="M12206" s="1450"/>
      <c r="N12206" s="848">
        <v>10</v>
      </c>
      <c r="O12206" s="848">
        <v>2</v>
      </c>
      <c r="P12206" s="848"/>
      <c r="Q12206" s="848"/>
      <c r="R12206" s="848"/>
      <c r="S12206" s="848"/>
      <c r="T12206" s="848"/>
      <c r="U12206" s="848"/>
      <c r="V12206" s="848"/>
      <c r="W12206" s="848"/>
      <c r="X12206" s="848"/>
      <c r="Y12206" s="848"/>
      <c r="Z12206" s="848"/>
      <c r="AA12206" s="848"/>
      <c r="AB12206" s="848"/>
      <c r="AC12206" s="739">
        <f t="shared" si="4700"/>
        <v>9</v>
      </c>
      <c r="AD12206" s="824">
        <f t="shared" si="4701"/>
        <v>2.9861999999999997</v>
      </c>
      <c r="AE12206" s="735">
        <f t="shared" si="4706"/>
        <v>3.0333333333333332</v>
      </c>
      <c r="AF12206" s="735">
        <f t="shared" si="4702"/>
        <v>4</v>
      </c>
      <c r="AG12206" s="735">
        <f t="shared" si="4703"/>
        <v>2.25</v>
      </c>
      <c r="AH12206" s="735">
        <f t="shared" si="4707"/>
        <v>-0.78333333333333321</v>
      </c>
      <c r="AI12206" s="735">
        <f t="shared" si="4708"/>
        <v>-3.1333333333333329</v>
      </c>
      <c r="AJ12206" s="848"/>
    </row>
    <row r="12207" spans="1:36" ht="15.75">
      <c r="A12207" s="842">
        <v>50</v>
      </c>
      <c r="B12207" s="1064" t="s">
        <v>3145</v>
      </c>
      <c r="C12207" s="1450" t="s">
        <v>186</v>
      </c>
      <c r="D12207" s="892">
        <v>1</v>
      </c>
      <c r="E12207" s="903">
        <v>42</v>
      </c>
      <c r="F12207" s="892">
        <f t="shared" si="4705"/>
        <v>42</v>
      </c>
      <c r="G12207" s="1056"/>
      <c r="H12207" s="1057"/>
      <c r="I12207" s="852">
        <v>44686</v>
      </c>
      <c r="J12207" s="888" t="s">
        <v>334</v>
      </c>
      <c r="K12207" s="842"/>
      <c r="L12207" s="842"/>
      <c r="M12207" s="1450"/>
      <c r="N12207" s="848"/>
      <c r="O12207" s="848"/>
      <c r="P12207" s="848"/>
      <c r="Q12207" s="848"/>
      <c r="R12207" s="848"/>
      <c r="S12207" s="848"/>
      <c r="T12207" s="848"/>
      <c r="U12207" s="848"/>
      <c r="V12207" s="848"/>
      <c r="W12207" s="848"/>
      <c r="X12207" s="848"/>
      <c r="Y12207" s="848"/>
      <c r="Z12207" s="890"/>
      <c r="AA12207" s="848"/>
      <c r="AB12207" s="848"/>
      <c r="AC12207" s="739">
        <f t="shared" si="4700"/>
        <v>42</v>
      </c>
      <c r="AD12207" s="824">
        <f t="shared" si="4701"/>
        <v>42</v>
      </c>
      <c r="AE12207" s="888" t="s">
        <v>334</v>
      </c>
      <c r="AF12207" s="735">
        <f t="shared" si="4702"/>
        <v>0</v>
      </c>
      <c r="AG12207" s="735" t="e">
        <f t="shared" si="4703"/>
        <v>#DIV/0!</v>
      </c>
      <c r="AH12207" s="888" t="s">
        <v>334</v>
      </c>
      <c r="AI12207" s="888" t="s">
        <v>334</v>
      </c>
      <c r="AJ12207" s="848"/>
    </row>
    <row r="12208" spans="1:36" ht="15.75">
      <c r="A12208" s="842">
        <v>51</v>
      </c>
      <c r="B12208" s="1064" t="s">
        <v>1708</v>
      </c>
      <c r="C12208" s="1450" t="s">
        <v>215</v>
      </c>
      <c r="D12208" s="892">
        <f>4751.6/800</f>
        <v>5.9395000000000007</v>
      </c>
      <c r="E12208" s="1056">
        <v>40</v>
      </c>
      <c r="F12208" s="892">
        <f t="shared" si="4705"/>
        <v>237.58000000000004</v>
      </c>
      <c r="G12208" s="1060"/>
      <c r="H12208" s="1057"/>
      <c r="I12208" s="852"/>
      <c r="J12208" s="852">
        <v>45260</v>
      </c>
      <c r="K12208" s="1450"/>
      <c r="L12208" s="1450"/>
      <c r="M12208" s="1450"/>
      <c r="N12208" s="1056"/>
      <c r="O12208" s="848"/>
      <c r="P12208" s="848"/>
      <c r="Q12208" s="848"/>
      <c r="R12208" s="848"/>
      <c r="S12208" s="848"/>
      <c r="T12208" s="848"/>
      <c r="U12208" s="848"/>
      <c r="V12208" s="848"/>
      <c r="W12208" s="848"/>
      <c r="X12208" s="848"/>
      <c r="Y12208" s="848"/>
      <c r="Z12208" s="848"/>
      <c r="AA12208" s="848"/>
      <c r="AB12208" s="848"/>
      <c r="AC12208" s="739">
        <f t="shared" si="4700"/>
        <v>40</v>
      </c>
      <c r="AD12208" s="824">
        <f t="shared" si="4701"/>
        <v>237.58000000000004</v>
      </c>
      <c r="AE12208" s="735">
        <f t="shared" ref="AE12208:AE12213" si="4709">(J12208-"01.04.2023")/30</f>
        <v>8.1</v>
      </c>
      <c r="AF12208" s="735">
        <f t="shared" si="4702"/>
        <v>0</v>
      </c>
      <c r="AG12208" s="735" t="e">
        <f t="shared" si="4703"/>
        <v>#DIV/0!</v>
      </c>
      <c r="AH12208" s="735" t="e">
        <f t="shared" ref="AH12208:AH12213" si="4710">AG12208-AE12208</f>
        <v>#DIV/0!</v>
      </c>
      <c r="AI12208" s="735">
        <f t="shared" ref="AI12208:AI12213" si="4711">AC12208-(AE12208*AF12208)</f>
        <v>40</v>
      </c>
      <c r="AJ12208" s="848"/>
    </row>
    <row r="12209" spans="1:36" ht="15.75">
      <c r="A12209" s="842">
        <v>52</v>
      </c>
      <c r="B12209" s="1064" t="s">
        <v>8625</v>
      </c>
      <c r="C12209" s="1450" t="s">
        <v>215</v>
      </c>
      <c r="D12209" s="892">
        <v>1</v>
      </c>
      <c r="E12209" s="1056"/>
      <c r="F12209" s="892"/>
      <c r="G12209" s="1069">
        <v>2000</v>
      </c>
      <c r="H12209" s="892">
        <f>G12209*D12209</f>
        <v>2000</v>
      </c>
      <c r="I12209" s="852">
        <v>44951</v>
      </c>
      <c r="J12209" s="852">
        <v>45077</v>
      </c>
      <c r="K12209" s="1450"/>
      <c r="L12209" s="1450"/>
      <c r="M12209" s="1450"/>
      <c r="N12209" s="1056"/>
      <c r="O12209" s="848">
        <v>900</v>
      </c>
      <c r="P12209" s="848">
        <v>1000</v>
      </c>
      <c r="Q12209" s="848"/>
      <c r="R12209" s="848"/>
      <c r="S12209" s="848"/>
      <c r="T12209" s="848"/>
      <c r="U12209" s="848"/>
      <c r="V12209" s="848"/>
      <c r="W12209" s="848"/>
      <c r="X12209" s="848"/>
      <c r="Y12209" s="848"/>
      <c r="Z12209" s="848"/>
      <c r="AA12209" s="848"/>
      <c r="AB12209" s="848"/>
      <c r="AC12209" s="739">
        <f t="shared" si="4700"/>
        <v>100</v>
      </c>
      <c r="AD12209" s="824">
        <f t="shared" si="4701"/>
        <v>100</v>
      </c>
      <c r="AE12209" s="735">
        <f t="shared" si="4709"/>
        <v>2</v>
      </c>
      <c r="AF12209" s="735">
        <f t="shared" si="4702"/>
        <v>633.33333333333337</v>
      </c>
      <c r="AG12209" s="735">
        <f t="shared" si="4703"/>
        <v>0.15789473684210525</v>
      </c>
      <c r="AH12209" s="735">
        <f t="shared" si="4710"/>
        <v>-1.8421052631578947</v>
      </c>
      <c r="AI12209" s="735">
        <f t="shared" si="4711"/>
        <v>-1166.6666666666667</v>
      </c>
      <c r="AJ12209" s="848"/>
    </row>
    <row r="12210" spans="1:36" ht="15.75">
      <c r="A12210" s="842">
        <v>53</v>
      </c>
      <c r="B12210" s="1064" t="s">
        <v>8626</v>
      </c>
      <c r="C12210" s="1450" t="s">
        <v>215</v>
      </c>
      <c r="D12210" s="892">
        <v>1</v>
      </c>
      <c r="E12210" s="1056"/>
      <c r="F12210" s="892"/>
      <c r="G12210" s="1069">
        <v>2000</v>
      </c>
      <c r="H12210" s="892">
        <f>G12210*D12210</f>
        <v>2000</v>
      </c>
      <c r="I12210" s="852">
        <v>44951</v>
      </c>
      <c r="J12210" s="852">
        <v>45046</v>
      </c>
      <c r="K12210" s="1450"/>
      <c r="L12210" s="1450"/>
      <c r="M12210" s="1450"/>
      <c r="N12210" s="1056"/>
      <c r="O12210" s="848">
        <v>900</v>
      </c>
      <c r="P12210" s="848">
        <v>1000</v>
      </c>
      <c r="Q12210" s="848"/>
      <c r="R12210" s="848"/>
      <c r="S12210" s="848"/>
      <c r="T12210" s="848"/>
      <c r="U12210" s="848"/>
      <c r="V12210" s="848"/>
      <c r="W12210" s="848"/>
      <c r="X12210" s="848"/>
      <c r="Y12210" s="848"/>
      <c r="Z12210" s="848"/>
      <c r="AA12210" s="848"/>
      <c r="AB12210" s="848"/>
      <c r="AC12210" s="739">
        <f t="shared" si="4700"/>
        <v>100</v>
      </c>
      <c r="AD12210" s="824">
        <f t="shared" si="4701"/>
        <v>100</v>
      </c>
      <c r="AE12210" s="735">
        <f t="shared" si="4709"/>
        <v>0.96666666666666667</v>
      </c>
      <c r="AF12210" s="735">
        <f t="shared" si="4702"/>
        <v>633.33333333333337</v>
      </c>
      <c r="AG12210" s="735">
        <f t="shared" si="4703"/>
        <v>0.15789473684210525</v>
      </c>
      <c r="AH12210" s="735">
        <f t="shared" si="4710"/>
        <v>-0.80877192982456148</v>
      </c>
      <c r="AI12210" s="735">
        <f t="shared" si="4711"/>
        <v>-512.22222222222229</v>
      </c>
      <c r="AJ12210" s="848"/>
    </row>
    <row r="12211" spans="1:36" ht="15.75">
      <c r="A12211" s="842">
        <v>54</v>
      </c>
      <c r="B12211" s="1064" t="s">
        <v>1709</v>
      </c>
      <c r="C12211" s="1450" t="s">
        <v>181</v>
      </c>
      <c r="D12211" s="892"/>
      <c r="E12211" s="892">
        <v>6</v>
      </c>
      <c r="F12211" s="892"/>
      <c r="G12211" s="1056"/>
      <c r="H12211" s="1057"/>
      <c r="I12211" s="852">
        <v>44643</v>
      </c>
      <c r="J12211" s="852">
        <v>45229</v>
      </c>
      <c r="K12211" s="1450"/>
      <c r="L12211" s="1450"/>
      <c r="M12211" s="1450"/>
      <c r="N12211" s="848"/>
      <c r="O12211" s="848"/>
      <c r="P12211" s="848">
        <v>1</v>
      </c>
      <c r="Q12211" s="848"/>
      <c r="R12211" s="848"/>
      <c r="S12211" s="848"/>
      <c r="T12211" s="848"/>
      <c r="U12211" s="848"/>
      <c r="V12211" s="848"/>
      <c r="W12211" s="848"/>
      <c r="X12211" s="848"/>
      <c r="Y12211" s="848"/>
      <c r="Z12211" s="848"/>
      <c r="AA12211" s="848"/>
      <c r="AB12211" s="848"/>
      <c r="AC12211" s="739">
        <f t="shared" si="4700"/>
        <v>5</v>
      </c>
      <c r="AD12211" s="824">
        <f t="shared" si="4701"/>
        <v>0</v>
      </c>
      <c r="AE12211" s="735">
        <f t="shared" si="4709"/>
        <v>7.0666666666666664</v>
      </c>
      <c r="AF12211" s="735">
        <f t="shared" si="4702"/>
        <v>0.33333333333333331</v>
      </c>
      <c r="AG12211" s="735">
        <f t="shared" si="4703"/>
        <v>15</v>
      </c>
      <c r="AH12211" s="735">
        <f t="shared" si="4710"/>
        <v>7.9333333333333336</v>
      </c>
      <c r="AI12211" s="735">
        <f t="shared" si="4711"/>
        <v>2.6444444444444448</v>
      </c>
      <c r="AJ12211" s="848"/>
    </row>
    <row r="12212" spans="1:36" ht="15.75">
      <c r="A12212" s="842">
        <v>1</v>
      </c>
      <c r="B12212" s="1064" t="s">
        <v>1710</v>
      </c>
      <c r="C12212" s="1450" t="s">
        <v>181</v>
      </c>
      <c r="D12212" s="892"/>
      <c r="E12212" s="892">
        <v>4</v>
      </c>
      <c r="F12212" s="892"/>
      <c r="G12212" s="1056"/>
      <c r="H12212" s="1057"/>
      <c r="I12212" s="852">
        <v>44643</v>
      </c>
      <c r="J12212" s="852">
        <v>45534</v>
      </c>
      <c r="K12212" s="1450"/>
      <c r="L12212" s="1450"/>
      <c r="M12212" s="1450"/>
      <c r="N12212" s="848"/>
      <c r="O12212" s="848"/>
      <c r="P12212" s="848">
        <v>1</v>
      </c>
      <c r="Q12212" s="848"/>
      <c r="R12212" s="848"/>
      <c r="S12212" s="848"/>
      <c r="T12212" s="848"/>
      <c r="U12212" s="848"/>
      <c r="V12212" s="848"/>
      <c r="W12212" s="848"/>
      <c r="X12212" s="848"/>
      <c r="Y12212" s="848"/>
      <c r="Z12212" s="848"/>
      <c r="AA12212" s="848"/>
      <c r="AB12212" s="848"/>
      <c r="AC12212" s="739">
        <f t="shared" si="4700"/>
        <v>3</v>
      </c>
      <c r="AD12212" s="824">
        <f t="shared" si="4701"/>
        <v>0</v>
      </c>
      <c r="AE12212" s="735">
        <f t="shared" si="4709"/>
        <v>17.233333333333334</v>
      </c>
      <c r="AF12212" s="735">
        <f t="shared" si="4702"/>
        <v>0.33333333333333331</v>
      </c>
      <c r="AG12212" s="735">
        <f t="shared" si="4703"/>
        <v>9</v>
      </c>
      <c r="AH12212" s="735">
        <f t="shared" si="4710"/>
        <v>-8.2333333333333343</v>
      </c>
      <c r="AI12212" s="735">
        <f t="shared" si="4711"/>
        <v>-2.7444444444444445</v>
      </c>
      <c r="AJ12212" s="848"/>
    </row>
    <row r="12213" spans="1:36" ht="15.75">
      <c r="A12213" s="842">
        <v>56</v>
      </c>
      <c r="B12213" s="1064" t="s">
        <v>1711</v>
      </c>
      <c r="C12213" s="1450" t="s">
        <v>181</v>
      </c>
      <c r="D12213" s="892"/>
      <c r="E12213" s="892">
        <v>5</v>
      </c>
      <c r="F12213" s="892"/>
      <c r="G12213" s="1056"/>
      <c r="H12213" s="1057"/>
      <c r="I12213" s="852">
        <v>44643</v>
      </c>
      <c r="J12213" s="852">
        <v>45534</v>
      </c>
      <c r="K12213" s="1450"/>
      <c r="L12213" s="1450"/>
      <c r="M12213" s="1450"/>
      <c r="N12213" s="848"/>
      <c r="O12213" s="848"/>
      <c r="P12213" s="848">
        <v>1</v>
      </c>
      <c r="Q12213" s="848"/>
      <c r="R12213" s="848"/>
      <c r="S12213" s="848"/>
      <c r="T12213" s="848"/>
      <c r="U12213" s="848"/>
      <c r="V12213" s="848"/>
      <c r="W12213" s="848"/>
      <c r="X12213" s="848"/>
      <c r="Y12213" s="848"/>
      <c r="Z12213" s="848"/>
      <c r="AA12213" s="848"/>
      <c r="AB12213" s="848"/>
      <c r="AC12213" s="739">
        <f t="shared" si="4700"/>
        <v>4</v>
      </c>
      <c r="AD12213" s="824">
        <f t="shared" ref="AD12213" si="4712">D12213*AC12213</f>
        <v>0</v>
      </c>
      <c r="AE12213" s="735">
        <f t="shared" si="4709"/>
        <v>17.233333333333334</v>
      </c>
      <c r="AF12213" s="735">
        <f t="shared" si="4702"/>
        <v>0.33333333333333331</v>
      </c>
      <c r="AG12213" s="735">
        <f t="shared" ref="AG12213" si="4713">AC12213/AF12213</f>
        <v>12</v>
      </c>
      <c r="AH12213" s="735">
        <f t="shared" si="4710"/>
        <v>-5.2333333333333343</v>
      </c>
      <c r="AI12213" s="735">
        <f t="shared" si="4711"/>
        <v>-1.7444444444444445</v>
      </c>
      <c r="AJ12213" s="848"/>
    </row>
    <row r="12214" spans="1:36" ht="15.75" customHeight="1">
      <c r="A12214" s="4140" t="s">
        <v>40</v>
      </c>
      <c r="B12214" s="4140"/>
      <c r="C12214" s="4140"/>
      <c r="D12214" s="4140"/>
      <c r="E12214" s="4140"/>
      <c r="F12214" s="4140"/>
      <c r="G12214" s="4140"/>
      <c r="H12214" s="4140"/>
      <c r="I12214" s="4140"/>
      <c r="J12214" s="4140"/>
      <c r="K12214" s="4140"/>
      <c r="L12214" s="4140"/>
      <c r="M12214" s="4140"/>
      <c r="N12214" s="4140"/>
      <c r="O12214" s="4140"/>
      <c r="P12214" s="4140"/>
      <c r="Q12214" s="4140"/>
      <c r="R12214" s="4140"/>
      <c r="S12214" s="4140"/>
      <c r="T12214" s="4140"/>
      <c r="U12214" s="4140"/>
      <c r="V12214" s="4140"/>
      <c r="W12214" s="4140"/>
      <c r="X12214" s="4140"/>
      <c r="Y12214" s="4140"/>
      <c r="Z12214" s="4140"/>
      <c r="AA12214" s="4140"/>
      <c r="AB12214" s="4140"/>
      <c r="AC12214" s="4140"/>
      <c r="AD12214" s="4140"/>
      <c r="AE12214" s="4140"/>
      <c r="AF12214" s="4140"/>
      <c r="AG12214" s="4140"/>
      <c r="AH12214" s="4140"/>
      <c r="AI12214" s="4140"/>
      <c r="AJ12214" s="4140"/>
    </row>
    <row r="12215" spans="1:36" ht="15.75">
      <c r="A12215" s="4139" t="s">
        <v>5995</v>
      </c>
      <c r="B12215" s="4139"/>
      <c r="C12215" s="4139"/>
      <c r="D12215" s="4139"/>
      <c r="E12215" s="4139"/>
      <c r="F12215" s="4139"/>
      <c r="G12215" s="4139"/>
      <c r="H12215" s="4139"/>
      <c r="I12215" s="4139"/>
      <c r="J12215" s="4139"/>
      <c r="K12215" s="4139"/>
      <c r="L12215" s="4139"/>
      <c r="M12215" s="4139"/>
      <c r="N12215" s="4139"/>
      <c r="O12215" s="4139"/>
      <c r="P12215" s="4139"/>
      <c r="Q12215" s="4139"/>
      <c r="R12215" s="4139"/>
      <c r="S12215" s="4139"/>
      <c r="T12215" s="4139"/>
      <c r="U12215" s="4139"/>
      <c r="V12215" s="4139"/>
      <c r="W12215" s="4139"/>
      <c r="X12215" s="4139"/>
      <c r="Y12215" s="4139"/>
      <c r="Z12215" s="4139"/>
      <c r="AA12215" s="4139"/>
      <c r="AB12215" s="4139"/>
      <c r="AC12215" s="4139"/>
      <c r="AD12215" s="4139"/>
      <c r="AE12215" s="4139"/>
      <c r="AF12215" s="4139"/>
      <c r="AG12215" s="4139"/>
      <c r="AH12215" s="4139"/>
      <c r="AI12215" s="4139"/>
      <c r="AJ12215" s="4139"/>
    </row>
    <row r="12216" spans="1:36" s="3" customFormat="1" ht="15.75">
      <c r="A12216" s="4143" t="s">
        <v>9158</v>
      </c>
      <c r="B12216" s="4144"/>
      <c r="C12216" s="4144"/>
      <c r="D12216" s="4144"/>
      <c r="E12216" s="4144"/>
      <c r="F12216" s="4144"/>
      <c r="G12216" s="4144"/>
      <c r="H12216" s="4144"/>
      <c r="I12216" s="4144"/>
      <c r="J12216" s="4144"/>
      <c r="K12216" s="4144"/>
      <c r="L12216" s="4144"/>
      <c r="M12216" s="4144"/>
      <c r="N12216" s="4144"/>
      <c r="O12216" s="4144"/>
      <c r="P12216" s="4144"/>
      <c r="Q12216" s="4144"/>
      <c r="R12216" s="4144"/>
      <c r="S12216" s="4144"/>
      <c r="T12216" s="4144"/>
      <c r="U12216" s="4144"/>
      <c r="V12216" s="4144"/>
      <c r="W12216" s="4144"/>
      <c r="X12216" s="4144"/>
      <c r="Y12216" s="4144"/>
      <c r="Z12216" s="4144"/>
      <c r="AA12216" s="4144"/>
      <c r="AB12216" s="4144"/>
      <c r="AC12216" s="4144"/>
      <c r="AD12216" s="4144"/>
      <c r="AE12216" s="4144"/>
      <c r="AF12216" s="4144"/>
      <c r="AG12216" s="4144"/>
      <c r="AH12216" s="4144"/>
      <c r="AI12216" s="4144"/>
      <c r="AJ12216" s="4144"/>
    </row>
    <row r="12217" spans="1:36" s="3" customFormat="1" ht="15.75">
      <c r="A12217" s="1430">
        <v>2</v>
      </c>
      <c r="B12217" s="2503" t="s">
        <v>954</v>
      </c>
      <c r="C12217" s="1078" t="s">
        <v>180</v>
      </c>
      <c r="D12217" s="3940">
        <v>645.4357</v>
      </c>
      <c r="E12217" s="1078">
        <v>48</v>
      </c>
      <c r="F12217" s="1078">
        <f>D12217*E12217</f>
        <v>30980.9136</v>
      </c>
      <c r="G12217" s="1078">
        <v>0</v>
      </c>
      <c r="H12217" s="1078">
        <f>D12217*G12217</f>
        <v>0</v>
      </c>
      <c r="I12217" s="1187"/>
      <c r="J12217" s="1187">
        <v>45046</v>
      </c>
      <c r="K12217" s="1188"/>
      <c r="L12217" s="1078"/>
      <c r="M12217" s="1188"/>
      <c r="N12217" s="1078"/>
      <c r="O12217" s="1078"/>
      <c r="P12217" s="1078"/>
      <c r="Q12217" s="1078"/>
      <c r="R12217" s="1078"/>
      <c r="S12217" s="1078"/>
      <c r="T12217" s="1078"/>
      <c r="U12217" s="1078"/>
      <c r="V12217" s="1078"/>
      <c r="W12217" s="1078"/>
      <c r="X12217" s="1078"/>
      <c r="Y12217" s="1078"/>
      <c r="Z12217" s="1078"/>
      <c r="AA12217" s="1078"/>
      <c r="AB12217" s="1078"/>
      <c r="AC12217" s="1507">
        <f t="shared" ref="AC12217:AC12235" si="4714">E12217+G12217-N12217-O12217-AA12217-P12217-Q12217-R12217-S12217-T12217-U12217-V12217-W12217-X12217-Y12217</f>
        <v>48</v>
      </c>
      <c r="AD12217" s="1508">
        <f t="shared" ref="AD12217:AD12235" si="4715">D12217*AC12217</f>
        <v>30980.9136</v>
      </c>
      <c r="AE12217" s="14">
        <f t="shared" ref="AE12217:AE12235" si="4716">(J12217-"01.04.2023")/30</f>
        <v>0.96666666666666667</v>
      </c>
      <c r="AF12217" s="14">
        <f t="shared" ref="AF12217:AF12235" si="4717">(N12217+O12217+P12217+Q12217+R12217+S12217+T12217+U12217+V12217+W12217+X12217+Y12217)/3</f>
        <v>0</v>
      </c>
      <c r="AG12217" s="14" t="e">
        <f t="shared" ref="AG12217:AG12235" si="4718">AC12217/AF12217</f>
        <v>#DIV/0!</v>
      </c>
      <c r="AH12217" s="14" t="e">
        <f t="shared" ref="AH12217:AH12235" si="4719">AG12217-AE12217</f>
        <v>#DIV/0!</v>
      </c>
      <c r="AI12217" s="14">
        <f t="shared" ref="AI12217:AI12235" si="4720">AC12217-(AE12217*AF12217)</f>
        <v>48</v>
      </c>
      <c r="AJ12217" s="670"/>
    </row>
    <row r="12218" spans="1:36" s="3" customFormat="1" ht="15.75">
      <c r="A12218" s="1430">
        <v>3</v>
      </c>
      <c r="B12218" s="2503" t="s">
        <v>955</v>
      </c>
      <c r="C12218" s="1078" t="s">
        <v>180</v>
      </c>
      <c r="D12218" s="3939">
        <v>0</v>
      </c>
      <c r="E12218" s="1078">
        <v>80</v>
      </c>
      <c r="F12218" s="1078">
        <f>D12218*E12218</f>
        <v>0</v>
      </c>
      <c r="G12218" s="1078"/>
      <c r="H12218" s="1078">
        <f>D12218*G12218</f>
        <v>0</v>
      </c>
      <c r="I12218" s="1187"/>
      <c r="J12218" s="1187">
        <v>45155</v>
      </c>
      <c r="K12218" s="1188"/>
      <c r="L12218" s="1078"/>
      <c r="M12218" s="1188"/>
      <c r="N12218" s="1078"/>
      <c r="O12218" s="1078"/>
      <c r="P12218" s="1078"/>
      <c r="Q12218" s="1078"/>
      <c r="R12218" s="1078"/>
      <c r="S12218" s="1078"/>
      <c r="T12218" s="1078"/>
      <c r="U12218" s="1078"/>
      <c r="V12218" s="1078"/>
      <c r="W12218" s="1078"/>
      <c r="X12218" s="1078"/>
      <c r="Y12218" s="1078">
        <v>0</v>
      </c>
      <c r="Z12218" s="1078"/>
      <c r="AA12218" s="1078"/>
      <c r="AB12218" s="1078"/>
      <c r="AC12218" s="1507">
        <f t="shared" si="4714"/>
        <v>80</v>
      </c>
      <c r="AD12218" s="1508">
        <f t="shared" si="4715"/>
        <v>0</v>
      </c>
      <c r="AE12218" s="14">
        <f t="shared" si="4716"/>
        <v>4.5999999999999996</v>
      </c>
      <c r="AF12218" s="14">
        <f t="shared" si="4717"/>
        <v>0</v>
      </c>
      <c r="AG12218" s="14" t="e">
        <f t="shared" si="4718"/>
        <v>#DIV/0!</v>
      </c>
      <c r="AH12218" s="14" t="e">
        <f t="shared" si="4719"/>
        <v>#DIV/0!</v>
      </c>
      <c r="AI12218" s="14">
        <f t="shared" si="4720"/>
        <v>80</v>
      </c>
      <c r="AJ12218" s="670"/>
    </row>
    <row r="12219" spans="1:36" s="3" customFormat="1" ht="15.75">
      <c r="A12219" s="1430">
        <v>4</v>
      </c>
      <c r="B12219" s="2503" t="s">
        <v>955</v>
      </c>
      <c r="C12219" s="1078" t="s">
        <v>180</v>
      </c>
      <c r="D12219" s="3939">
        <v>0</v>
      </c>
      <c r="E12219" s="1078">
        <v>378</v>
      </c>
      <c r="F12219" s="1078">
        <f>D12219*E12219</f>
        <v>0</v>
      </c>
      <c r="G12219" s="1078"/>
      <c r="H12219" s="1078">
        <f>D12219*G12219</f>
        <v>0</v>
      </c>
      <c r="I12219" s="1187"/>
      <c r="J12219" s="1187">
        <v>45155</v>
      </c>
      <c r="K12219" s="1188"/>
      <c r="L12219" s="1078"/>
      <c r="M12219" s="1188"/>
      <c r="N12219" s="1078"/>
      <c r="O12219" s="1078">
        <v>1</v>
      </c>
      <c r="P12219" s="1078"/>
      <c r="Q12219" s="1078"/>
      <c r="R12219" s="1078"/>
      <c r="S12219" s="1078"/>
      <c r="T12219" s="1078"/>
      <c r="U12219" s="1078"/>
      <c r="V12219" s="1078"/>
      <c r="W12219" s="1078"/>
      <c r="X12219" s="1078"/>
      <c r="Y12219" s="1078"/>
      <c r="Z12219" s="1078"/>
      <c r="AA12219" s="1078"/>
      <c r="AB12219" s="1078"/>
      <c r="AC12219" s="1507">
        <f t="shared" si="4714"/>
        <v>377</v>
      </c>
      <c r="AD12219" s="1508">
        <f t="shared" si="4715"/>
        <v>0</v>
      </c>
      <c r="AE12219" s="14">
        <f t="shared" si="4716"/>
        <v>4.5999999999999996</v>
      </c>
      <c r="AF12219" s="14">
        <f t="shared" si="4717"/>
        <v>0.33333333333333331</v>
      </c>
      <c r="AG12219" s="14">
        <f t="shared" si="4718"/>
        <v>1131</v>
      </c>
      <c r="AH12219" s="14">
        <f t="shared" si="4719"/>
        <v>1126.4000000000001</v>
      </c>
      <c r="AI12219" s="14">
        <f t="shared" si="4720"/>
        <v>375.46666666666664</v>
      </c>
      <c r="AJ12219" s="670"/>
    </row>
    <row r="12220" spans="1:36" s="3" customFormat="1" ht="15.75">
      <c r="A12220" s="1430"/>
      <c r="B12220" s="2503" t="s">
        <v>6717</v>
      </c>
      <c r="C12220" s="1078" t="s">
        <v>180</v>
      </c>
      <c r="D12220" s="3939">
        <v>246.83805000000001</v>
      </c>
      <c r="E12220" s="1078"/>
      <c r="F12220" s="1078"/>
      <c r="G12220" s="1078">
        <v>60</v>
      </c>
      <c r="H12220" s="1078">
        <f t="shared" ref="H12220:H12229" si="4721">D12220*G12220</f>
        <v>14810.283000000001</v>
      </c>
      <c r="I12220" s="1187">
        <v>44957</v>
      </c>
      <c r="J12220" s="1187">
        <v>45022</v>
      </c>
      <c r="K12220" s="1188"/>
      <c r="L12220" s="1078"/>
      <c r="M12220" s="1188"/>
      <c r="N12220" s="1078"/>
      <c r="O12220" s="1078">
        <v>36</v>
      </c>
      <c r="P12220" s="1078">
        <v>18</v>
      </c>
      <c r="Q12220" s="1078"/>
      <c r="R12220" s="1078"/>
      <c r="S12220" s="1078"/>
      <c r="T12220" s="1078"/>
      <c r="U12220" s="1078"/>
      <c r="V12220" s="1078"/>
      <c r="W12220" s="1078"/>
      <c r="X12220" s="1078"/>
      <c r="Y12220" s="1078"/>
      <c r="Z12220" s="1078"/>
      <c r="AA12220" s="1078"/>
      <c r="AB12220" s="1078"/>
      <c r="AC12220" s="1507">
        <f t="shared" si="4714"/>
        <v>6</v>
      </c>
      <c r="AD12220" s="1508">
        <f t="shared" si="4715"/>
        <v>1481.0282999999999</v>
      </c>
      <c r="AE12220" s="14">
        <f t="shared" si="4716"/>
        <v>0.16666666666666666</v>
      </c>
      <c r="AF12220" s="14">
        <f t="shared" si="4717"/>
        <v>18</v>
      </c>
      <c r="AG12220" s="14">
        <f t="shared" si="4718"/>
        <v>0.33333333333333331</v>
      </c>
      <c r="AH12220" s="14">
        <f t="shared" si="4719"/>
        <v>0.16666666666666666</v>
      </c>
      <c r="AI12220" s="14">
        <f t="shared" si="4720"/>
        <v>3</v>
      </c>
      <c r="AJ12220" s="670"/>
    </row>
    <row r="12221" spans="1:36" s="3" customFormat="1" ht="15.75">
      <c r="A12221" s="1430">
        <v>8</v>
      </c>
      <c r="B12221" s="2503" t="s">
        <v>756</v>
      </c>
      <c r="C12221" s="1078" t="s">
        <v>180</v>
      </c>
      <c r="D12221" s="3939"/>
      <c r="E12221" s="1078">
        <v>45</v>
      </c>
      <c r="F12221" s="1078">
        <f t="shared" ref="F12221:F12227" si="4722">D12221*E12221</f>
        <v>0</v>
      </c>
      <c r="G12221" s="1078"/>
      <c r="H12221" s="1078">
        <f t="shared" si="4721"/>
        <v>0</v>
      </c>
      <c r="I12221" s="1187"/>
      <c r="J12221" s="1187">
        <v>45170</v>
      </c>
      <c r="K12221" s="1188"/>
      <c r="L12221" s="1078"/>
      <c r="M12221" s="1188"/>
      <c r="N12221" s="1078"/>
      <c r="O12221" s="1078"/>
      <c r="P12221" s="1078"/>
      <c r="Q12221" s="1078"/>
      <c r="R12221" s="1078"/>
      <c r="S12221" s="1078"/>
      <c r="T12221" s="1078"/>
      <c r="U12221" s="1078"/>
      <c r="V12221" s="1078"/>
      <c r="W12221" s="1078"/>
      <c r="X12221" s="1078"/>
      <c r="Y12221" s="1078"/>
      <c r="Z12221" s="1078"/>
      <c r="AA12221" s="1078"/>
      <c r="AB12221" s="1078"/>
      <c r="AC12221" s="1507">
        <f t="shared" si="4714"/>
        <v>45</v>
      </c>
      <c r="AD12221" s="1508">
        <f t="shared" si="4715"/>
        <v>0</v>
      </c>
      <c r="AE12221" s="14">
        <f t="shared" si="4716"/>
        <v>5.0999999999999996</v>
      </c>
      <c r="AF12221" s="14">
        <f t="shared" si="4717"/>
        <v>0</v>
      </c>
      <c r="AG12221" s="14" t="e">
        <f t="shared" si="4718"/>
        <v>#DIV/0!</v>
      </c>
      <c r="AH12221" s="14" t="e">
        <f t="shared" si="4719"/>
        <v>#DIV/0!</v>
      </c>
      <c r="AI12221" s="14">
        <f t="shared" si="4720"/>
        <v>45</v>
      </c>
      <c r="AJ12221" s="670"/>
    </row>
    <row r="12222" spans="1:36" s="3" customFormat="1" ht="15.75">
      <c r="A12222" s="1430">
        <v>9</v>
      </c>
      <c r="B12222" s="2503" t="s">
        <v>757</v>
      </c>
      <c r="C12222" s="1078" t="s">
        <v>181</v>
      </c>
      <c r="D12222" s="3939"/>
      <c r="E12222" s="1078">
        <v>157</v>
      </c>
      <c r="F12222" s="1078">
        <f t="shared" si="4722"/>
        <v>0</v>
      </c>
      <c r="G12222" s="1078"/>
      <c r="H12222" s="1078">
        <f t="shared" si="4721"/>
        <v>0</v>
      </c>
      <c r="I12222" s="1187"/>
      <c r="J12222" s="1187">
        <v>46234</v>
      </c>
      <c r="K12222" s="1188"/>
      <c r="L12222" s="1078"/>
      <c r="M12222" s="1188"/>
      <c r="N12222" s="1078"/>
      <c r="O12222" s="1078"/>
      <c r="P12222" s="1078"/>
      <c r="Q12222" s="1078"/>
      <c r="R12222" s="1078"/>
      <c r="S12222" s="1078"/>
      <c r="T12222" s="1078"/>
      <c r="U12222" s="1078"/>
      <c r="V12222" s="1078"/>
      <c r="W12222" s="1078"/>
      <c r="X12222" s="1078"/>
      <c r="Y12222" s="1078"/>
      <c r="Z12222" s="1078"/>
      <c r="AA12222" s="1078"/>
      <c r="AB12222" s="1078"/>
      <c r="AC12222" s="1507">
        <f t="shared" si="4714"/>
        <v>157</v>
      </c>
      <c r="AD12222" s="1508">
        <f t="shared" si="4715"/>
        <v>0</v>
      </c>
      <c r="AE12222" s="14">
        <f t="shared" si="4716"/>
        <v>40.56666666666667</v>
      </c>
      <c r="AF12222" s="14">
        <f t="shared" si="4717"/>
        <v>0</v>
      </c>
      <c r="AG12222" s="14" t="e">
        <f t="shared" si="4718"/>
        <v>#DIV/0!</v>
      </c>
      <c r="AH12222" s="14" t="e">
        <f t="shared" si="4719"/>
        <v>#DIV/0!</v>
      </c>
      <c r="AI12222" s="14">
        <f t="shared" si="4720"/>
        <v>157</v>
      </c>
      <c r="AJ12222" s="670"/>
    </row>
    <row r="12223" spans="1:36" s="3" customFormat="1" ht="15.75">
      <c r="A12223" s="1430">
        <v>10</v>
      </c>
      <c r="B12223" s="2503" t="s">
        <v>759</v>
      </c>
      <c r="C12223" s="1078" t="s">
        <v>181</v>
      </c>
      <c r="D12223" s="3939">
        <v>1.2312000000000001</v>
      </c>
      <c r="E12223" s="1078">
        <v>378</v>
      </c>
      <c r="F12223" s="1078">
        <f t="shared" si="4722"/>
        <v>465.39360000000005</v>
      </c>
      <c r="G12223" s="1078"/>
      <c r="H12223" s="1078">
        <f t="shared" si="4721"/>
        <v>0</v>
      </c>
      <c r="I12223" s="1187"/>
      <c r="J12223" s="1187">
        <v>45838</v>
      </c>
      <c r="K12223" s="1188"/>
      <c r="L12223" s="1078"/>
      <c r="M12223" s="1188"/>
      <c r="N12223" s="1078"/>
      <c r="O12223" s="1078">
        <v>1</v>
      </c>
      <c r="P12223" s="1078"/>
      <c r="Q12223" s="1078"/>
      <c r="R12223" s="1078"/>
      <c r="S12223" s="1078"/>
      <c r="T12223" s="1078"/>
      <c r="U12223" s="1078"/>
      <c r="V12223" s="1078"/>
      <c r="W12223" s="1078"/>
      <c r="X12223" s="1078"/>
      <c r="Y12223" s="1078"/>
      <c r="Z12223" s="1078"/>
      <c r="AA12223" s="1078"/>
      <c r="AB12223" s="1078"/>
      <c r="AC12223" s="1507">
        <f t="shared" si="4714"/>
        <v>377</v>
      </c>
      <c r="AD12223" s="1508">
        <f t="shared" si="4715"/>
        <v>464.16240000000005</v>
      </c>
      <c r="AE12223" s="14">
        <f t="shared" si="4716"/>
        <v>27.366666666666667</v>
      </c>
      <c r="AF12223" s="14">
        <f t="shared" si="4717"/>
        <v>0.33333333333333331</v>
      </c>
      <c r="AG12223" s="14">
        <f t="shared" si="4718"/>
        <v>1131</v>
      </c>
      <c r="AH12223" s="14">
        <f t="shared" si="4719"/>
        <v>1103.6333333333334</v>
      </c>
      <c r="AI12223" s="14">
        <f t="shared" si="4720"/>
        <v>367.87777777777779</v>
      </c>
      <c r="AJ12223" s="670"/>
    </row>
    <row r="12224" spans="1:36" s="3" customFormat="1" ht="15.75">
      <c r="A12224" s="1430">
        <v>11</v>
      </c>
      <c r="B12224" s="2507" t="s">
        <v>758</v>
      </c>
      <c r="C12224" s="1078" t="s">
        <v>181</v>
      </c>
      <c r="D12224" s="3939"/>
      <c r="E12224" s="1078">
        <v>270</v>
      </c>
      <c r="F12224" s="1078">
        <f t="shared" si="4722"/>
        <v>0</v>
      </c>
      <c r="G12224" s="1078"/>
      <c r="H12224" s="1078">
        <f t="shared" si="4721"/>
        <v>0</v>
      </c>
      <c r="I12224" s="1187"/>
      <c r="J12224" s="1187">
        <v>45838</v>
      </c>
      <c r="K12224" s="1188"/>
      <c r="L12224" s="1078"/>
      <c r="M12224" s="1188"/>
      <c r="N12224" s="1078"/>
      <c r="O12224" s="1078"/>
      <c r="P12224" s="1078"/>
      <c r="Q12224" s="1078"/>
      <c r="R12224" s="1078"/>
      <c r="S12224" s="1078"/>
      <c r="T12224" s="1078"/>
      <c r="U12224" s="1078"/>
      <c r="V12224" s="1078"/>
      <c r="W12224" s="1078"/>
      <c r="X12224" s="1078"/>
      <c r="Y12224" s="1078"/>
      <c r="Z12224" s="1078"/>
      <c r="AA12224" s="1078"/>
      <c r="AB12224" s="1078"/>
      <c r="AC12224" s="1507">
        <f t="shared" si="4714"/>
        <v>270</v>
      </c>
      <c r="AD12224" s="1508">
        <f t="shared" si="4715"/>
        <v>0</v>
      </c>
      <c r="AE12224" s="14">
        <f t="shared" si="4716"/>
        <v>27.366666666666667</v>
      </c>
      <c r="AF12224" s="14">
        <f t="shared" si="4717"/>
        <v>0</v>
      </c>
      <c r="AG12224" s="14" t="e">
        <f t="shared" si="4718"/>
        <v>#DIV/0!</v>
      </c>
      <c r="AH12224" s="14" t="e">
        <f t="shared" si="4719"/>
        <v>#DIV/0!</v>
      </c>
      <c r="AI12224" s="14">
        <f t="shared" si="4720"/>
        <v>270</v>
      </c>
      <c r="AJ12224" s="670"/>
    </row>
    <row r="12225" spans="1:36" s="3" customFormat="1" ht="15.75">
      <c r="A12225" s="1430">
        <v>12</v>
      </c>
      <c r="B12225" s="2503" t="s">
        <v>759</v>
      </c>
      <c r="C12225" s="1078" t="s">
        <v>181</v>
      </c>
      <c r="D12225" s="3939">
        <v>1.2312000000000001</v>
      </c>
      <c r="E12225" s="1078">
        <v>80</v>
      </c>
      <c r="F12225" s="1078">
        <f t="shared" si="4722"/>
        <v>98.496000000000009</v>
      </c>
      <c r="G12225" s="1078"/>
      <c r="H12225" s="1078">
        <f t="shared" si="4721"/>
        <v>0</v>
      </c>
      <c r="I12225" s="1187"/>
      <c r="J12225" s="1187">
        <v>46204</v>
      </c>
      <c r="K12225" s="1188"/>
      <c r="L12225" s="1078"/>
      <c r="M12225" s="1188"/>
      <c r="N12225" s="1078"/>
      <c r="O12225" s="1078"/>
      <c r="P12225" s="1078"/>
      <c r="Q12225" s="1078"/>
      <c r="R12225" s="1078"/>
      <c r="S12225" s="1078"/>
      <c r="T12225" s="1078"/>
      <c r="U12225" s="1078"/>
      <c r="V12225" s="1078"/>
      <c r="W12225" s="1078"/>
      <c r="X12225" s="1078"/>
      <c r="Y12225" s="1078"/>
      <c r="Z12225" s="1078"/>
      <c r="AA12225" s="1078"/>
      <c r="AB12225" s="1078"/>
      <c r="AC12225" s="1507">
        <f t="shared" si="4714"/>
        <v>80</v>
      </c>
      <c r="AD12225" s="1508">
        <f t="shared" si="4715"/>
        <v>98.496000000000009</v>
      </c>
      <c r="AE12225" s="14">
        <f t="shared" si="4716"/>
        <v>39.56666666666667</v>
      </c>
      <c r="AF12225" s="14">
        <f t="shared" si="4717"/>
        <v>0</v>
      </c>
      <c r="AG12225" s="14" t="e">
        <f t="shared" si="4718"/>
        <v>#DIV/0!</v>
      </c>
      <c r="AH12225" s="14" t="e">
        <f t="shared" si="4719"/>
        <v>#DIV/0!</v>
      </c>
      <c r="AI12225" s="14">
        <f t="shared" si="4720"/>
        <v>80</v>
      </c>
      <c r="AJ12225" s="670"/>
    </row>
    <row r="12226" spans="1:36" s="3" customFormat="1" ht="31.5">
      <c r="A12226" s="1430">
        <v>13</v>
      </c>
      <c r="B12226" s="2503" t="s">
        <v>956</v>
      </c>
      <c r="C12226" s="1078" t="s">
        <v>181</v>
      </c>
      <c r="D12226" s="3940">
        <v>1.1958200000000001</v>
      </c>
      <c r="E12226" s="1078">
        <v>29</v>
      </c>
      <c r="F12226" s="1078">
        <f t="shared" si="4722"/>
        <v>34.678780000000003</v>
      </c>
      <c r="G12226" s="1078"/>
      <c r="H12226" s="1186">
        <f t="shared" si="4721"/>
        <v>0</v>
      </c>
      <c r="I12226" s="1187"/>
      <c r="J12226" s="1187">
        <v>46326</v>
      </c>
      <c r="K12226" s="1188"/>
      <c r="L12226" s="1078"/>
      <c r="M12226" s="1188"/>
      <c r="N12226" s="1078"/>
      <c r="O12226" s="1078"/>
      <c r="P12226" s="1078"/>
      <c r="Q12226" s="1078"/>
      <c r="R12226" s="1078"/>
      <c r="S12226" s="1078"/>
      <c r="T12226" s="1078"/>
      <c r="U12226" s="1078"/>
      <c r="V12226" s="1078"/>
      <c r="W12226" s="1078"/>
      <c r="X12226" s="1078"/>
      <c r="Y12226" s="1078"/>
      <c r="Z12226" s="1078"/>
      <c r="AA12226" s="1078"/>
      <c r="AB12226" s="1078"/>
      <c r="AC12226" s="1507">
        <f t="shared" si="4714"/>
        <v>29</v>
      </c>
      <c r="AD12226" s="1508">
        <f t="shared" si="4715"/>
        <v>34.678780000000003</v>
      </c>
      <c r="AE12226" s="14">
        <f t="shared" si="4716"/>
        <v>43.633333333333333</v>
      </c>
      <c r="AF12226" s="14">
        <f t="shared" si="4717"/>
        <v>0</v>
      </c>
      <c r="AG12226" s="14" t="e">
        <f t="shared" si="4718"/>
        <v>#DIV/0!</v>
      </c>
      <c r="AH12226" s="14" t="e">
        <f t="shared" si="4719"/>
        <v>#DIV/0!</v>
      </c>
      <c r="AI12226" s="14">
        <f t="shared" si="4720"/>
        <v>29</v>
      </c>
      <c r="AJ12226" s="670"/>
    </row>
    <row r="12227" spans="1:36" s="3" customFormat="1" ht="15.75">
      <c r="A12227" s="1430">
        <v>14</v>
      </c>
      <c r="B12227" s="2503" t="s">
        <v>5996</v>
      </c>
      <c r="C12227" s="1078" t="s">
        <v>181</v>
      </c>
      <c r="D12227" s="1186">
        <v>3.5398399999999999</v>
      </c>
      <c r="E12227" s="1078">
        <v>300</v>
      </c>
      <c r="F12227" s="1078">
        <f t="shared" si="4722"/>
        <v>1061.952</v>
      </c>
      <c r="G12227" s="1078"/>
      <c r="H12227" s="1186">
        <f t="shared" si="4721"/>
        <v>0</v>
      </c>
      <c r="I12227" s="1187"/>
      <c r="J12227" s="1187">
        <v>46326</v>
      </c>
      <c r="K12227" s="1188"/>
      <c r="L12227" s="1078"/>
      <c r="M12227" s="1188"/>
      <c r="N12227" s="1078"/>
      <c r="O12227" s="1078"/>
      <c r="P12227" s="1078"/>
      <c r="Q12227" s="1078"/>
      <c r="R12227" s="1078"/>
      <c r="S12227" s="1078"/>
      <c r="T12227" s="1078"/>
      <c r="U12227" s="1078"/>
      <c r="V12227" s="1078"/>
      <c r="W12227" s="1078"/>
      <c r="X12227" s="1078"/>
      <c r="Y12227" s="1078"/>
      <c r="Z12227" s="1078"/>
      <c r="AA12227" s="1078"/>
      <c r="AB12227" s="1078"/>
      <c r="AC12227" s="1507">
        <f t="shared" si="4714"/>
        <v>300</v>
      </c>
      <c r="AD12227" s="1508">
        <f t="shared" si="4715"/>
        <v>1061.952</v>
      </c>
      <c r="AE12227" s="14">
        <f t="shared" si="4716"/>
        <v>43.633333333333333</v>
      </c>
      <c r="AF12227" s="14">
        <f t="shared" si="4717"/>
        <v>0</v>
      </c>
      <c r="AG12227" s="14" t="e">
        <f t="shared" si="4718"/>
        <v>#DIV/0!</v>
      </c>
      <c r="AH12227" s="14" t="e">
        <f t="shared" si="4719"/>
        <v>#DIV/0!</v>
      </c>
      <c r="AI12227" s="14">
        <f t="shared" si="4720"/>
        <v>300</v>
      </c>
      <c r="AJ12227" s="670"/>
    </row>
    <row r="12228" spans="1:36" s="3" customFormat="1" ht="15.75">
      <c r="A12228" s="1430"/>
      <c r="B12228" s="2503" t="s">
        <v>8156</v>
      </c>
      <c r="C12228" s="1078" t="s">
        <v>181</v>
      </c>
      <c r="D12228" s="1186">
        <v>3.54</v>
      </c>
      <c r="E12228" s="1078"/>
      <c r="F12228" s="1078"/>
      <c r="G12228" s="1078">
        <v>60</v>
      </c>
      <c r="H12228" s="1186">
        <f t="shared" si="4721"/>
        <v>212.4</v>
      </c>
      <c r="I12228" s="1187">
        <v>44957</v>
      </c>
      <c r="J12228" s="1187">
        <v>46326</v>
      </c>
      <c r="K12228" s="1188"/>
      <c r="L12228" s="1078"/>
      <c r="M12228" s="1188"/>
      <c r="N12228" s="1078"/>
      <c r="O12228" s="1078">
        <v>36</v>
      </c>
      <c r="P12228" s="1078">
        <v>18</v>
      </c>
      <c r="Q12228" s="1078"/>
      <c r="R12228" s="1078"/>
      <c r="S12228" s="1078"/>
      <c r="T12228" s="1078"/>
      <c r="U12228" s="1078"/>
      <c r="V12228" s="1078"/>
      <c r="W12228" s="1078"/>
      <c r="X12228" s="1078"/>
      <c r="Y12228" s="1078"/>
      <c r="Z12228" s="1078"/>
      <c r="AA12228" s="1078"/>
      <c r="AB12228" s="1078"/>
      <c r="AC12228" s="1507">
        <f t="shared" si="4714"/>
        <v>6</v>
      </c>
      <c r="AD12228" s="1508">
        <f t="shared" si="4715"/>
        <v>21.240000000000002</v>
      </c>
      <c r="AE12228" s="14">
        <f t="shared" si="4716"/>
        <v>43.633333333333333</v>
      </c>
      <c r="AF12228" s="14">
        <f t="shared" si="4717"/>
        <v>18</v>
      </c>
      <c r="AG12228" s="14">
        <f t="shared" si="4718"/>
        <v>0.33333333333333331</v>
      </c>
      <c r="AH12228" s="14">
        <f t="shared" si="4719"/>
        <v>-43.3</v>
      </c>
      <c r="AI12228" s="14">
        <f t="shared" si="4720"/>
        <v>-779.4</v>
      </c>
      <c r="AJ12228" s="670"/>
    </row>
    <row r="12229" spans="1:36" s="3" customFormat="1" ht="49.5" customHeight="1">
      <c r="A12229" s="1430">
        <v>6</v>
      </c>
      <c r="B12229" s="2503" t="s">
        <v>3397</v>
      </c>
      <c r="C12229" s="1078" t="s">
        <v>181</v>
      </c>
      <c r="D12229" s="3939">
        <v>12.30677</v>
      </c>
      <c r="E12229" s="1078">
        <v>2</v>
      </c>
      <c r="F12229" s="1078">
        <f>D12229*E12229</f>
        <v>24.61354</v>
      </c>
      <c r="G12229" s="1078"/>
      <c r="H12229" s="1078">
        <f t="shared" si="4721"/>
        <v>0</v>
      </c>
      <c r="I12229" s="1187"/>
      <c r="J12229" s="1187">
        <v>46326</v>
      </c>
      <c r="K12229" s="1188"/>
      <c r="L12229" s="1078"/>
      <c r="M12229" s="1188"/>
      <c r="N12229" s="1078"/>
      <c r="O12229" s="1078"/>
      <c r="P12229" s="1078"/>
      <c r="Q12229" s="1078"/>
      <c r="R12229" s="1078"/>
      <c r="S12229" s="1078"/>
      <c r="T12229" s="1078"/>
      <c r="U12229" s="1078"/>
      <c r="V12229" s="1078"/>
      <c r="W12229" s="1078"/>
      <c r="X12229" s="1078"/>
      <c r="Y12229" s="1078"/>
      <c r="Z12229" s="1078"/>
      <c r="AA12229" s="1078"/>
      <c r="AB12229" s="1078"/>
      <c r="AC12229" s="1507">
        <f t="shared" si="4714"/>
        <v>2</v>
      </c>
      <c r="AD12229" s="1508">
        <f t="shared" si="4715"/>
        <v>24.61354</v>
      </c>
      <c r="AE12229" s="14">
        <f t="shared" si="4716"/>
        <v>43.633333333333333</v>
      </c>
      <c r="AF12229" s="14">
        <f t="shared" si="4717"/>
        <v>0</v>
      </c>
      <c r="AG12229" s="14" t="e">
        <f t="shared" si="4718"/>
        <v>#DIV/0!</v>
      </c>
      <c r="AH12229" s="14" t="e">
        <f t="shared" si="4719"/>
        <v>#DIV/0!</v>
      </c>
      <c r="AI12229" s="14">
        <f t="shared" si="4720"/>
        <v>2</v>
      </c>
      <c r="AJ12229" s="670"/>
    </row>
    <row r="12230" spans="1:36" s="3" customFormat="1" ht="15.75">
      <c r="A12230" s="1430">
        <v>16</v>
      </c>
      <c r="B12230" s="2503" t="s">
        <v>3397</v>
      </c>
      <c r="C12230" s="1078" t="s">
        <v>181</v>
      </c>
      <c r="D12230" s="1186">
        <v>35.58</v>
      </c>
      <c r="E12230" s="1078"/>
      <c r="F12230" s="1078"/>
      <c r="G12230" s="1078">
        <v>1</v>
      </c>
      <c r="H12230" s="1078">
        <f>D12230*G12230</f>
        <v>35.58</v>
      </c>
      <c r="I12230" s="1187">
        <v>44957</v>
      </c>
      <c r="J12230" s="1187"/>
      <c r="K12230" s="1188"/>
      <c r="L12230" s="1078"/>
      <c r="M12230" s="1188"/>
      <c r="N12230" s="1078"/>
      <c r="O12230" s="1078"/>
      <c r="P12230" s="1078"/>
      <c r="Q12230" s="1078"/>
      <c r="R12230" s="1078"/>
      <c r="S12230" s="1078"/>
      <c r="T12230" s="1078"/>
      <c r="U12230" s="1078"/>
      <c r="V12230" s="1078"/>
      <c r="W12230" s="1078"/>
      <c r="X12230" s="1078"/>
      <c r="Y12230" s="1078"/>
      <c r="Z12230" s="1078"/>
      <c r="AA12230" s="1078"/>
      <c r="AB12230" s="1078"/>
      <c r="AC12230" s="1507">
        <f t="shared" si="4714"/>
        <v>1</v>
      </c>
      <c r="AD12230" s="1508">
        <f t="shared" si="4715"/>
        <v>35.58</v>
      </c>
      <c r="AE12230" s="14">
        <f t="shared" si="4716"/>
        <v>-1500.5666666666666</v>
      </c>
      <c r="AF12230" s="14">
        <f t="shared" si="4717"/>
        <v>0</v>
      </c>
      <c r="AG12230" s="14" t="e">
        <f t="shared" si="4718"/>
        <v>#DIV/0!</v>
      </c>
      <c r="AH12230" s="14" t="e">
        <f t="shared" si="4719"/>
        <v>#DIV/0!</v>
      </c>
      <c r="AI12230" s="14">
        <f t="shared" si="4720"/>
        <v>1</v>
      </c>
      <c r="AJ12230" s="670"/>
    </row>
    <row r="12231" spans="1:36" s="3" customFormat="1" ht="15.75">
      <c r="A12231" s="1430">
        <v>17</v>
      </c>
      <c r="B12231" s="2503" t="s">
        <v>3666</v>
      </c>
      <c r="C12231" s="1078" t="s">
        <v>177</v>
      </c>
      <c r="D12231" s="3941">
        <v>1</v>
      </c>
      <c r="E12231" s="1078">
        <v>76</v>
      </c>
      <c r="F12231" s="1078">
        <f t="shared" ref="F12231:F12235" si="4723">D12231*E12231</f>
        <v>76</v>
      </c>
      <c r="G12231" s="1078"/>
      <c r="H12231" s="1078">
        <f>D12231*G12231</f>
        <v>0</v>
      </c>
      <c r="I12231" s="1187"/>
      <c r="J12231" s="1187"/>
      <c r="K12231" s="1188"/>
      <c r="L12231" s="1078"/>
      <c r="M12231" s="1188"/>
      <c r="N12231" s="1078"/>
      <c r="O12231" s="1078"/>
      <c r="P12231" s="1078"/>
      <c r="Q12231" s="1078"/>
      <c r="R12231" s="1078"/>
      <c r="S12231" s="1078"/>
      <c r="T12231" s="1078"/>
      <c r="U12231" s="1078"/>
      <c r="V12231" s="1078"/>
      <c r="W12231" s="1078"/>
      <c r="X12231" s="1078"/>
      <c r="Y12231" s="1078"/>
      <c r="Z12231" s="1078"/>
      <c r="AA12231" s="1078"/>
      <c r="AB12231" s="1078"/>
      <c r="AC12231" s="1507">
        <f t="shared" si="4714"/>
        <v>76</v>
      </c>
      <c r="AD12231" s="1508">
        <f t="shared" si="4715"/>
        <v>76</v>
      </c>
      <c r="AE12231" s="14">
        <f t="shared" si="4716"/>
        <v>-1500.5666666666666</v>
      </c>
      <c r="AF12231" s="14">
        <f t="shared" si="4717"/>
        <v>0</v>
      </c>
      <c r="AG12231" s="14" t="e">
        <f t="shared" si="4718"/>
        <v>#DIV/0!</v>
      </c>
      <c r="AH12231" s="14" t="e">
        <f t="shared" si="4719"/>
        <v>#DIV/0!</v>
      </c>
      <c r="AI12231" s="14">
        <f t="shared" si="4720"/>
        <v>76</v>
      </c>
      <c r="AJ12231" s="670"/>
    </row>
    <row r="12232" spans="1:36" s="3" customFormat="1" ht="15.75">
      <c r="A12232" s="1430">
        <v>18</v>
      </c>
      <c r="B12232" s="2503" t="s">
        <v>5614</v>
      </c>
      <c r="C12232" s="1078" t="s">
        <v>177</v>
      </c>
      <c r="D12232" s="3939">
        <v>1</v>
      </c>
      <c r="E12232" s="1078">
        <v>485</v>
      </c>
      <c r="F12232" s="1078">
        <f t="shared" si="4723"/>
        <v>485</v>
      </c>
      <c r="G12232" s="1078"/>
      <c r="H12232" s="1078"/>
      <c r="I12232" s="1187"/>
      <c r="J12232" s="1187"/>
      <c r="K12232" s="1188"/>
      <c r="L12232" s="1078"/>
      <c r="M12232" s="1188"/>
      <c r="N12232" s="1078">
        <v>12</v>
      </c>
      <c r="O12232" s="1078"/>
      <c r="P12232" s="1078"/>
      <c r="Q12232" s="1078"/>
      <c r="R12232" s="1078"/>
      <c r="S12232" s="1078"/>
      <c r="T12232" s="1078"/>
      <c r="U12232" s="1078"/>
      <c r="V12232" s="1078"/>
      <c r="W12232" s="1078"/>
      <c r="X12232" s="1078"/>
      <c r="Y12232" s="1078"/>
      <c r="Z12232" s="1078"/>
      <c r="AA12232" s="1078"/>
      <c r="AB12232" s="1078"/>
      <c r="AC12232" s="1507">
        <f t="shared" si="4714"/>
        <v>473</v>
      </c>
      <c r="AD12232" s="1508">
        <f t="shared" si="4715"/>
        <v>473</v>
      </c>
      <c r="AE12232" s="14">
        <f t="shared" si="4716"/>
        <v>-1500.5666666666666</v>
      </c>
      <c r="AF12232" s="14">
        <f t="shared" si="4717"/>
        <v>4</v>
      </c>
      <c r="AG12232" s="14">
        <f t="shared" si="4718"/>
        <v>118.25</v>
      </c>
      <c r="AH12232" s="14">
        <f t="shared" si="4719"/>
        <v>1618.8166666666666</v>
      </c>
      <c r="AI12232" s="14">
        <f t="shared" si="4720"/>
        <v>6475.2666666666664</v>
      </c>
      <c r="AJ12232" s="670"/>
    </row>
    <row r="12233" spans="1:36" s="3" customFormat="1" ht="15.75">
      <c r="A12233" s="1430">
        <v>19</v>
      </c>
      <c r="B12233" s="2503" t="s">
        <v>5615</v>
      </c>
      <c r="C12233" s="1078" t="s">
        <v>181</v>
      </c>
      <c r="D12233" s="3939">
        <v>20.064</v>
      </c>
      <c r="E12233" s="1078">
        <v>150</v>
      </c>
      <c r="F12233" s="1078">
        <f t="shared" si="4723"/>
        <v>3009.6</v>
      </c>
      <c r="G12233" s="1078"/>
      <c r="H12233" s="1078">
        <f>D12233*G12233</f>
        <v>0</v>
      </c>
      <c r="I12233" s="1187"/>
      <c r="J12233" s="1187"/>
      <c r="K12233" s="1188"/>
      <c r="L12233" s="1078"/>
      <c r="M12233" s="1188"/>
      <c r="N12233" s="1078"/>
      <c r="O12233" s="1078"/>
      <c r="P12233" s="1078"/>
      <c r="Q12233" s="1078"/>
      <c r="R12233" s="1078"/>
      <c r="S12233" s="1078"/>
      <c r="T12233" s="1078"/>
      <c r="U12233" s="1078"/>
      <c r="V12233" s="1078"/>
      <c r="W12233" s="1078"/>
      <c r="X12233" s="1078"/>
      <c r="Y12233" s="1078"/>
      <c r="Z12233" s="1078"/>
      <c r="AA12233" s="1078"/>
      <c r="AB12233" s="1078"/>
      <c r="AC12233" s="1507">
        <f t="shared" si="4714"/>
        <v>150</v>
      </c>
      <c r="AD12233" s="1508">
        <f t="shared" si="4715"/>
        <v>3009.6</v>
      </c>
      <c r="AE12233" s="14">
        <f t="shared" si="4716"/>
        <v>-1500.5666666666666</v>
      </c>
      <c r="AF12233" s="14">
        <f t="shared" si="4717"/>
        <v>0</v>
      </c>
      <c r="AG12233" s="14" t="e">
        <f t="shared" si="4718"/>
        <v>#DIV/0!</v>
      </c>
      <c r="AH12233" s="14" t="e">
        <f t="shared" si="4719"/>
        <v>#DIV/0!</v>
      </c>
      <c r="AI12233" s="14">
        <f t="shared" si="4720"/>
        <v>150</v>
      </c>
      <c r="AJ12233" s="670"/>
    </row>
    <row r="12234" spans="1:36" s="3" customFormat="1" ht="15.75">
      <c r="A12234" s="1430">
        <v>20</v>
      </c>
      <c r="B12234" s="2503" t="s">
        <v>5616</v>
      </c>
      <c r="C12234" s="1078" t="s">
        <v>4281</v>
      </c>
      <c r="D12234" s="1190">
        <v>3.6764999999999999</v>
      </c>
      <c r="E12234" s="1078">
        <v>2000</v>
      </c>
      <c r="F12234" s="1078">
        <f t="shared" si="4723"/>
        <v>7353</v>
      </c>
      <c r="G12234" s="1078"/>
      <c r="H12234" s="1078">
        <f>D12234*G12234</f>
        <v>0</v>
      </c>
      <c r="I12234" s="1187"/>
      <c r="J12234" s="1187"/>
      <c r="K12234" s="1188"/>
      <c r="L12234" s="1078"/>
      <c r="M12234" s="1188"/>
      <c r="N12234" s="1078">
        <v>1500</v>
      </c>
      <c r="O12234" s="1078"/>
      <c r="P12234" s="1078"/>
      <c r="Q12234" s="1078"/>
      <c r="R12234" s="1078"/>
      <c r="S12234" s="1078"/>
      <c r="T12234" s="1078"/>
      <c r="U12234" s="1078"/>
      <c r="V12234" s="1078"/>
      <c r="W12234" s="1078"/>
      <c r="X12234" s="1078"/>
      <c r="Y12234" s="1078"/>
      <c r="Z12234" s="1078"/>
      <c r="AA12234" s="1078"/>
      <c r="AB12234" s="1078"/>
      <c r="AC12234" s="1507">
        <f t="shared" si="4714"/>
        <v>500</v>
      </c>
      <c r="AD12234" s="1508">
        <f t="shared" si="4715"/>
        <v>1838.25</v>
      </c>
      <c r="AE12234" s="14">
        <f t="shared" si="4716"/>
        <v>-1500.5666666666666</v>
      </c>
      <c r="AF12234" s="14">
        <f t="shared" si="4717"/>
        <v>500</v>
      </c>
      <c r="AG12234" s="14">
        <f t="shared" si="4718"/>
        <v>1</v>
      </c>
      <c r="AH12234" s="14">
        <f t="shared" si="4719"/>
        <v>1501.5666666666666</v>
      </c>
      <c r="AI12234" s="14">
        <f t="shared" si="4720"/>
        <v>750783.33333333326</v>
      </c>
      <c r="AJ12234" s="670"/>
    </row>
    <row r="12235" spans="1:36" s="3" customFormat="1" ht="15.75">
      <c r="A12235" s="1430">
        <v>21</v>
      </c>
      <c r="B12235" s="2503" t="s">
        <v>8157</v>
      </c>
      <c r="C12235" s="1078" t="s">
        <v>177</v>
      </c>
      <c r="D12235" s="3939">
        <v>1</v>
      </c>
      <c r="E12235" s="1078">
        <v>100</v>
      </c>
      <c r="F12235" s="1078">
        <f t="shared" si="4723"/>
        <v>100</v>
      </c>
      <c r="G12235" s="1078"/>
      <c r="H12235" s="1078">
        <f>D12235*G12235</f>
        <v>0</v>
      </c>
      <c r="I12235" s="1187"/>
      <c r="J12235" s="1187"/>
      <c r="K12235" s="1188"/>
      <c r="L12235" s="1078"/>
      <c r="M12235" s="1188"/>
      <c r="N12235" s="1078"/>
      <c r="O12235" s="1078"/>
      <c r="P12235" s="1078"/>
      <c r="Q12235" s="1078"/>
      <c r="R12235" s="1078"/>
      <c r="S12235" s="1078"/>
      <c r="T12235" s="1078"/>
      <c r="U12235" s="1078"/>
      <c r="V12235" s="1078"/>
      <c r="W12235" s="1078"/>
      <c r="X12235" s="1078"/>
      <c r="Y12235" s="1078"/>
      <c r="Z12235" s="1078"/>
      <c r="AA12235" s="1078"/>
      <c r="AB12235" s="1078"/>
      <c r="AC12235" s="1507">
        <f t="shared" si="4714"/>
        <v>100</v>
      </c>
      <c r="AD12235" s="1508">
        <f t="shared" si="4715"/>
        <v>100</v>
      </c>
      <c r="AE12235" s="14">
        <f t="shared" si="4716"/>
        <v>-1500.5666666666666</v>
      </c>
      <c r="AF12235" s="14">
        <f t="shared" si="4717"/>
        <v>0</v>
      </c>
      <c r="AG12235" s="14" t="e">
        <f t="shared" si="4718"/>
        <v>#DIV/0!</v>
      </c>
      <c r="AH12235" s="14" t="e">
        <f t="shared" si="4719"/>
        <v>#DIV/0!</v>
      </c>
      <c r="AI12235" s="14">
        <f t="shared" si="4720"/>
        <v>100</v>
      </c>
      <c r="AJ12235" s="670"/>
    </row>
    <row r="12236" spans="1:36" s="3" customFormat="1" ht="15.75">
      <c r="A12236" s="4155" t="s">
        <v>3399</v>
      </c>
      <c r="B12236" s="4156"/>
      <c r="C12236" s="4156"/>
      <c r="D12236" s="4156"/>
      <c r="E12236" s="4156"/>
      <c r="F12236" s="4156"/>
      <c r="G12236" s="4156"/>
      <c r="H12236" s="4156"/>
      <c r="I12236" s="4156"/>
      <c r="J12236" s="4156"/>
      <c r="K12236" s="4156"/>
      <c r="L12236" s="4156"/>
      <c r="M12236" s="4156"/>
      <c r="N12236" s="4156"/>
      <c r="O12236" s="4156"/>
      <c r="P12236" s="4156"/>
      <c r="Q12236" s="4156"/>
      <c r="R12236" s="4156"/>
      <c r="S12236" s="4156"/>
      <c r="T12236" s="4156"/>
      <c r="U12236" s="4156"/>
      <c r="V12236" s="4156"/>
      <c r="W12236" s="4156"/>
      <c r="X12236" s="4156"/>
      <c r="Y12236" s="4156"/>
      <c r="Z12236" s="4156"/>
      <c r="AA12236" s="4156"/>
      <c r="AB12236" s="4156"/>
      <c r="AC12236" s="4156"/>
      <c r="AD12236" s="4156"/>
      <c r="AE12236" s="4156"/>
      <c r="AF12236" s="4156"/>
      <c r="AG12236" s="4156"/>
      <c r="AH12236" s="4156"/>
      <c r="AI12236" s="4156"/>
      <c r="AJ12236" s="4157"/>
    </row>
    <row r="12237" spans="1:36" s="3" customFormat="1" ht="15.75">
      <c r="A12237" s="1430">
        <v>11</v>
      </c>
      <c r="B12237" s="1142" t="s">
        <v>3400</v>
      </c>
      <c r="C12237" s="1073" t="s">
        <v>3401</v>
      </c>
      <c r="D12237" s="1430">
        <v>4.67</v>
      </c>
      <c r="E12237" s="1078">
        <v>1860</v>
      </c>
      <c r="F12237" s="1078">
        <f t="shared" ref="F12237" si="4724">D12237*E12237</f>
        <v>8686.2000000000007</v>
      </c>
      <c r="G12237" s="1073"/>
      <c r="H12237" s="1084">
        <f t="shared" ref="H12237" si="4725">D12237*G12237</f>
        <v>0</v>
      </c>
      <c r="I12237" s="1187"/>
      <c r="J12237" s="1145">
        <v>46357</v>
      </c>
      <c r="K12237" s="1078"/>
      <c r="L12237" s="1078">
        <v>1304</v>
      </c>
      <c r="M12237" s="1187">
        <v>44764</v>
      </c>
      <c r="N12237" s="1078"/>
      <c r="O12237" s="1078"/>
      <c r="P12237" s="1078"/>
      <c r="Q12237" s="1078"/>
      <c r="R12237" s="1078"/>
      <c r="S12237" s="1078"/>
      <c r="T12237" s="1078"/>
      <c r="U12237" s="1078"/>
      <c r="V12237" s="1078"/>
      <c r="W12237" s="1078"/>
      <c r="X12237" s="1078"/>
      <c r="Y12237" s="1190"/>
      <c r="Z12237" s="1078"/>
      <c r="AA12237" s="1078"/>
      <c r="AB12237" s="1078"/>
      <c r="AC12237" s="1507">
        <f t="shared" ref="AC12237:AC12242" si="4726">E12237+G12237-N12237-O12237-AA12237-P12237-Q12237-R12237-S12237-T12237-U12237-V12237-W12237-X12237-Y12237</f>
        <v>1860</v>
      </c>
      <c r="AD12237" s="1508">
        <f t="shared" ref="AD12237:AD12242" si="4727">D12237*AC12237</f>
        <v>8686.2000000000007</v>
      </c>
      <c r="AE12237" s="14">
        <f t="shared" ref="AE12237:AE12242" si="4728">(J12237-"01.04.2023")/30</f>
        <v>44.666666666666664</v>
      </c>
      <c r="AF12237" s="14">
        <f t="shared" ref="AF12237:AF12242" si="4729">(N12237+O12237+P12237+Q12237+R12237+S12237+T12237+U12237+V12237+W12237+X12237+Y12237)/3</f>
        <v>0</v>
      </c>
      <c r="AG12237" s="14" t="e">
        <f t="shared" ref="AG12237:AG12242" si="4730">AC12237/AF12237</f>
        <v>#DIV/0!</v>
      </c>
      <c r="AH12237" s="14" t="e">
        <f t="shared" ref="AH12237:AH12242" si="4731">AG12237-AE12237</f>
        <v>#DIV/0!</v>
      </c>
      <c r="AI12237" s="14">
        <f t="shared" ref="AI12237:AI12242" si="4732">AC12237-(AE12237*AF12237)</f>
        <v>1860</v>
      </c>
      <c r="AJ12237" s="670"/>
    </row>
    <row r="12238" spans="1:36" s="3" customFormat="1" ht="15.75">
      <c r="A12238" s="1430"/>
      <c r="B12238" s="1143" t="s">
        <v>9159</v>
      </c>
      <c r="C12238" s="1073" t="s">
        <v>3398</v>
      </c>
      <c r="D12238" s="3942">
        <v>147.31</v>
      </c>
      <c r="E12238" s="1078"/>
      <c r="F12238" s="1078"/>
      <c r="G12238" s="1146">
        <v>4420</v>
      </c>
      <c r="H12238" s="1078">
        <f t="shared" ref="H12238:H12242" si="4733">D12238*G12238</f>
        <v>651110.19999999995</v>
      </c>
      <c r="I12238" s="1074"/>
      <c r="J12238" s="1074">
        <v>45993</v>
      </c>
      <c r="K12238" s="1078"/>
      <c r="L12238" s="1078">
        <v>347</v>
      </c>
      <c r="M12238" s="1187">
        <v>44967</v>
      </c>
      <c r="N12238" s="1078"/>
      <c r="O12238" s="1078"/>
      <c r="P12238" s="1078"/>
      <c r="Q12238" s="1078"/>
      <c r="R12238" s="1078"/>
      <c r="S12238" s="1078"/>
      <c r="T12238" s="1078"/>
      <c r="U12238" s="1078"/>
      <c r="V12238" s="1078"/>
      <c r="W12238" s="1078"/>
      <c r="X12238" s="1078"/>
      <c r="Y12238" s="1190"/>
      <c r="Z12238" s="1078"/>
      <c r="AA12238" s="1078"/>
      <c r="AB12238" s="1078"/>
      <c r="AC12238" s="1507">
        <f t="shared" si="4726"/>
        <v>4420</v>
      </c>
      <c r="AD12238" s="1508">
        <f t="shared" si="4727"/>
        <v>651110.19999999995</v>
      </c>
      <c r="AE12238" s="14">
        <f t="shared" si="4728"/>
        <v>32.533333333333331</v>
      </c>
      <c r="AF12238" s="14">
        <f t="shared" si="4729"/>
        <v>0</v>
      </c>
      <c r="AG12238" s="14" t="e">
        <f t="shared" si="4730"/>
        <v>#DIV/0!</v>
      </c>
      <c r="AH12238" s="14" t="e">
        <f t="shared" si="4731"/>
        <v>#DIV/0!</v>
      </c>
      <c r="AI12238" s="14">
        <f t="shared" si="4732"/>
        <v>4420</v>
      </c>
      <c r="AJ12238" s="670"/>
    </row>
    <row r="12239" spans="1:36" s="3" customFormat="1" ht="31.5">
      <c r="A12239" s="1430">
        <v>22</v>
      </c>
      <c r="B12239" s="1142" t="s">
        <v>7066</v>
      </c>
      <c r="C12239" s="1073" t="s">
        <v>182</v>
      </c>
      <c r="D12239" s="1430">
        <v>428</v>
      </c>
      <c r="E12239" s="1078">
        <v>276</v>
      </c>
      <c r="F12239" s="1078">
        <f>D12239*E12239</f>
        <v>118128</v>
      </c>
      <c r="G12239" s="1073"/>
      <c r="H12239" s="1078">
        <f t="shared" si="4733"/>
        <v>0</v>
      </c>
      <c r="I12239" s="1074"/>
      <c r="J12239" s="1074">
        <v>45611</v>
      </c>
      <c r="K12239" s="1078"/>
      <c r="L12239" s="1078">
        <v>1168</v>
      </c>
      <c r="M12239" s="1187">
        <v>44921</v>
      </c>
      <c r="N12239" s="1078"/>
      <c r="O12239" s="1078"/>
      <c r="P12239" s="1078">
        <v>222</v>
      </c>
      <c r="Q12239" s="1078"/>
      <c r="R12239" s="1078"/>
      <c r="S12239" s="1078"/>
      <c r="T12239" s="1078"/>
      <c r="U12239" s="1078"/>
      <c r="V12239" s="1078"/>
      <c r="W12239" s="1078"/>
      <c r="X12239" s="1078"/>
      <c r="Y12239" s="1190"/>
      <c r="Z12239" s="1078"/>
      <c r="AA12239" s="1078"/>
      <c r="AB12239" s="1078"/>
      <c r="AC12239" s="1507">
        <f t="shared" si="4726"/>
        <v>54</v>
      </c>
      <c r="AD12239" s="1508">
        <f t="shared" si="4727"/>
        <v>23112</v>
      </c>
      <c r="AE12239" s="14">
        <f t="shared" si="4728"/>
        <v>19.8</v>
      </c>
      <c r="AF12239" s="14">
        <f t="shared" si="4729"/>
        <v>74</v>
      </c>
      <c r="AG12239" s="14">
        <f t="shared" si="4730"/>
        <v>0.72972972972972971</v>
      </c>
      <c r="AH12239" s="14">
        <f t="shared" si="4731"/>
        <v>-19.070270270270271</v>
      </c>
      <c r="AI12239" s="14">
        <f t="shared" si="4732"/>
        <v>-1411.2</v>
      </c>
      <c r="AJ12239" s="670"/>
    </row>
    <row r="12240" spans="1:36" ht="31.5">
      <c r="A12240" s="1430">
        <v>24</v>
      </c>
      <c r="B12240" s="1142" t="s">
        <v>8158</v>
      </c>
      <c r="C12240" s="1073" t="s">
        <v>10281</v>
      </c>
      <c r="D12240" s="1430">
        <v>725.56</v>
      </c>
      <c r="E12240" s="1078"/>
      <c r="F12240" s="1078"/>
      <c r="G12240" s="1073">
        <v>720</v>
      </c>
      <c r="H12240" s="1078">
        <f t="shared" si="4733"/>
        <v>522403.19999999995</v>
      </c>
      <c r="I12240" s="1074">
        <v>44930</v>
      </c>
      <c r="J12240" s="1074">
        <v>46661</v>
      </c>
      <c r="K12240" s="1078"/>
      <c r="L12240" s="1078">
        <v>2307</v>
      </c>
      <c r="M12240" s="1187">
        <v>44916</v>
      </c>
      <c r="N12240" s="1078"/>
      <c r="O12240" s="1078"/>
      <c r="P12240" s="1078">
        <v>255</v>
      </c>
      <c r="Q12240" s="1078"/>
      <c r="R12240" s="1078"/>
      <c r="S12240" s="1078"/>
      <c r="T12240" s="1078"/>
      <c r="U12240" s="1078"/>
      <c r="V12240" s="1078"/>
      <c r="W12240" s="1078"/>
      <c r="X12240" s="1078"/>
      <c r="Y12240" s="1190"/>
      <c r="Z12240" s="1078"/>
      <c r="AA12240" s="1078"/>
      <c r="AB12240" s="1078"/>
      <c r="AC12240" s="1507">
        <f t="shared" si="4726"/>
        <v>465</v>
      </c>
      <c r="AD12240" s="1508">
        <f t="shared" si="4727"/>
        <v>337385.39999999997</v>
      </c>
      <c r="AE12240" s="14">
        <f t="shared" si="4728"/>
        <v>54.8</v>
      </c>
      <c r="AF12240" s="14">
        <f t="shared" si="4729"/>
        <v>85</v>
      </c>
      <c r="AG12240" s="14">
        <f t="shared" si="4730"/>
        <v>5.4705882352941178</v>
      </c>
      <c r="AH12240" s="14">
        <f t="shared" si="4731"/>
        <v>-49.329411764705881</v>
      </c>
      <c r="AI12240" s="14">
        <f t="shared" si="4732"/>
        <v>-4193</v>
      </c>
      <c r="AJ12240" s="670"/>
    </row>
    <row r="12241" spans="1:37" ht="31.5">
      <c r="A12241" s="1422">
        <v>25</v>
      </c>
      <c r="B12241" s="1142" t="s">
        <v>9160</v>
      </c>
      <c r="C12241" s="1073" t="s">
        <v>9161</v>
      </c>
      <c r="D12241" s="1430">
        <v>468.32</v>
      </c>
      <c r="E12241" s="1078"/>
      <c r="F12241" s="1078"/>
      <c r="G12241" s="1073">
        <v>484</v>
      </c>
      <c r="H12241" s="1078">
        <f t="shared" si="4733"/>
        <v>226666.88</v>
      </c>
      <c r="I12241" s="1074">
        <v>44963</v>
      </c>
      <c r="J12241" s="1074">
        <v>46661</v>
      </c>
      <c r="K12241" s="1078"/>
      <c r="L12241" s="1078">
        <v>117</v>
      </c>
      <c r="M12241" s="1187">
        <v>44946</v>
      </c>
      <c r="N12241" s="1078"/>
      <c r="O12241" s="1078"/>
      <c r="P12241" s="1078"/>
      <c r="Q12241" s="1078"/>
      <c r="R12241" s="1078"/>
      <c r="S12241" s="1078"/>
      <c r="T12241" s="1078"/>
      <c r="U12241" s="1078"/>
      <c r="V12241" s="1078"/>
      <c r="W12241" s="1078"/>
      <c r="X12241" s="1078"/>
      <c r="Y12241" s="1190"/>
      <c r="Z12241" s="1078"/>
      <c r="AA12241" s="1078"/>
      <c r="AB12241" s="1078"/>
      <c r="AC12241" s="1507">
        <f t="shared" si="4726"/>
        <v>484</v>
      </c>
      <c r="AD12241" s="1508">
        <f t="shared" si="4727"/>
        <v>226666.88</v>
      </c>
      <c r="AE12241" s="14">
        <f t="shared" si="4728"/>
        <v>54.8</v>
      </c>
      <c r="AF12241" s="14">
        <f t="shared" si="4729"/>
        <v>0</v>
      </c>
      <c r="AG12241" s="14" t="e">
        <f t="shared" si="4730"/>
        <v>#DIV/0!</v>
      </c>
      <c r="AH12241" s="14" t="e">
        <f t="shared" si="4731"/>
        <v>#DIV/0!</v>
      </c>
      <c r="AI12241" s="14">
        <f t="shared" si="4732"/>
        <v>484</v>
      </c>
      <c r="AJ12241" s="670"/>
    </row>
    <row r="12242" spans="1:37" ht="15.75">
      <c r="A12242" s="1422">
        <v>26</v>
      </c>
      <c r="B12242" s="1142" t="s">
        <v>9162</v>
      </c>
      <c r="C12242" s="1073" t="s">
        <v>2884</v>
      </c>
      <c r="D12242" s="1430">
        <v>2359.46</v>
      </c>
      <c r="E12242" s="1078"/>
      <c r="F12242" s="1078"/>
      <c r="G12242" s="1073">
        <v>151</v>
      </c>
      <c r="H12242" s="1078">
        <f t="shared" si="4733"/>
        <v>356278.46</v>
      </c>
      <c r="I12242" s="1074">
        <v>44963</v>
      </c>
      <c r="J12242" s="1074">
        <v>46661</v>
      </c>
      <c r="K12242" s="1078"/>
      <c r="L12242" s="1078">
        <v>117</v>
      </c>
      <c r="M12242" s="1187">
        <v>44946</v>
      </c>
      <c r="N12242" s="1078"/>
      <c r="O12242" s="1078"/>
      <c r="P12242" s="1078">
        <v>104</v>
      </c>
      <c r="Q12242" s="1078"/>
      <c r="R12242" s="1078"/>
      <c r="S12242" s="1078"/>
      <c r="T12242" s="1078"/>
      <c r="U12242" s="1078"/>
      <c r="V12242" s="1078"/>
      <c r="W12242" s="1078"/>
      <c r="X12242" s="1078"/>
      <c r="Y12242" s="1190"/>
      <c r="Z12242" s="1078"/>
      <c r="AA12242" s="1078"/>
      <c r="AB12242" s="1078"/>
      <c r="AC12242" s="1507">
        <f t="shared" si="4726"/>
        <v>47</v>
      </c>
      <c r="AD12242" s="1508">
        <f t="shared" si="4727"/>
        <v>110894.62</v>
      </c>
      <c r="AE12242" s="14">
        <f t="shared" si="4728"/>
        <v>54.8</v>
      </c>
      <c r="AF12242" s="14">
        <f t="shared" si="4729"/>
        <v>34.666666666666664</v>
      </c>
      <c r="AG12242" s="14">
        <f t="shared" si="4730"/>
        <v>1.3557692307692308</v>
      </c>
      <c r="AH12242" s="14">
        <f t="shared" si="4731"/>
        <v>-53.444230769230764</v>
      </c>
      <c r="AI12242" s="14">
        <f t="shared" si="4732"/>
        <v>-1852.7333333333331</v>
      </c>
      <c r="AJ12242" s="670"/>
    </row>
    <row r="12243" spans="1:37" ht="15.75">
      <c r="A12243" s="4152" t="s">
        <v>41</v>
      </c>
      <c r="B12243" s="4153"/>
      <c r="C12243" s="4153"/>
      <c r="D12243" s="4153"/>
      <c r="E12243" s="4153"/>
      <c r="F12243" s="4153"/>
      <c r="G12243" s="4153"/>
      <c r="H12243" s="4153"/>
      <c r="I12243" s="4153"/>
      <c r="J12243" s="4153"/>
      <c r="K12243" s="4153"/>
      <c r="L12243" s="4153"/>
      <c r="M12243" s="4153"/>
      <c r="N12243" s="4153"/>
      <c r="O12243" s="4153"/>
      <c r="P12243" s="4153"/>
      <c r="Q12243" s="4153"/>
      <c r="R12243" s="4153"/>
      <c r="S12243" s="4153"/>
      <c r="T12243" s="4153"/>
      <c r="U12243" s="4153"/>
      <c r="V12243" s="4153"/>
      <c r="W12243" s="4153"/>
      <c r="X12243" s="4153"/>
      <c r="Y12243" s="4153"/>
      <c r="Z12243" s="4153"/>
      <c r="AA12243" s="4153"/>
      <c r="AB12243" s="4153"/>
      <c r="AC12243" s="4153"/>
      <c r="AD12243" s="4153"/>
      <c r="AE12243" s="4153"/>
      <c r="AF12243" s="4153"/>
      <c r="AG12243" s="4153"/>
      <c r="AH12243" s="4153"/>
      <c r="AI12243" s="4153"/>
      <c r="AJ12243" s="4154"/>
    </row>
    <row r="12244" spans="1:37" ht="18.75" customHeight="1">
      <c r="A12244" s="3943"/>
      <c r="B12244" s="4142" t="s">
        <v>19</v>
      </c>
      <c r="C12244" s="4142"/>
      <c r="D12244" s="4142"/>
      <c r="E12244" s="4142"/>
      <c r="F12244" s="4142"/>
      <c r="G12244" s="4142"/>
      <c r="H12244" s="4142"/>
      <c r="I12244" s="4142"/>
      <c r="J12244" s="4142"/>
      <c r="K12244" s="4142"/>
      <c r="L12244" s="4142"/>
      <c r="M12244" s="4142"/>
      <c r="N12244" s="4142"/>
      <c r="O12244" s="4142"/>
      <c r="P12244" s="4142"/>
      <c r="Q12244" s="4142"/>
      <c r="R12244" s="4142"/>
      <c r="S12244" s="4142"/>
      <c r="T12244" s="4142"/>
      <c r="U12244" s="4142"/>
      <c r="V12244" s="4142"/>
      <c r="W12244" s="4142"/>
      <c r="X12244" s="4142"/>
      <c r="Y12244" s="4142"/>
      <c r="Z12244" s="4142"/>
      <c r="AA12244" s="4142"/>
      <c r="AB12244" s="4142"/>
      <c r="AC12244" s="4142"/>
      <c r="AD12244" s="4142"/>
      <c r="AE12244" s="4142"/>
      <c r="AF12244" s="4142"/>
      <c r="AG12244" s="4142"/>
      <c r="AH12244" s="4142"/>
      <c r="AI12244" s="4142"/>
      <c r="AJ12244" s="4142"/>
    </row>
    <row r="12245" spans="1:37" ht="15.75">
      <c r="A12245" s="3944"/>
      <c r="B12245" s="4141" t="s">
        <v>331</v>
      </c>
      <c r="C12245" s="4141"/>
      <c r="D12245" s="4141"/>
      <c r="E12245" s="4141"/>
      <c r="F12245" s="4141"/>
      <c r="G12245" s="4141"/>
      <c r="H12245" s="4141"/>
      <c r="I12245" s="4141"/>
      <c r="J12245" s="4141"/>
      <c r="K12245" s="4141"/>
      <c r="L12245" s="4141"/>
      <c r="M12245" s="4141"/>
      <c r="N12245" s="4141"/>
      <c r="O12245" s="4141"/>
      <c r="P12245" s="4141"/>
      <c r="Q12245" s="4141"/>
      <c r="R12245" s="4141"/>
      <c r="S12245" s="4141"/>
      <c r="T12245" s="4141"/>
      <c r="U12245" s="4141"/>
      <c r="V12245" s="4141"/>
      <c r="W12245" s="4141"/>
      <c r="X12245" s="4141"/>
      <c r="Y12245" s="4141"/>
      <c r="Z12245" s="4141"/>
      <c r="AA12245" s="4141"/>
      <c r="AB12245" s="4141"/>
      <c r="AC12245" s="4141"/>
      <c r="AD12245" s="4141"/>
      <c r="AE12245" s="4141"/>
      <c r="AF12245" s="4141"/>
      <c r="AG12245" s="4141"/>
      <c r="AH12245" s="4141"/>
      <c r="AI12245" s="4141"/>
      <c r="AJ12245" s="3945"/>
    </row>
    <row r="12246" spans="1:37" s="3954" customFormat="1" ht="15.75">
      <c r="A12246" s="2510"/>
      <c r="B12246" s="3946" t="s">
        <v>333</v>
      </c>
      <c r="C12246" s="3947" t="s">
        <v>181</v>
      </c>
      <c r="D12246" s="3948">
        <v>529.03143</v>
      </c>
      <c r="E12246" s="3947">
        <v>7</v>
      </c>
      <c r="F12246" s="3949">
        <v>3703.22001</v>
      </c>
      <c r="G12246" s="3949"/>
      <c r="H12246" s="3949"/>
      <c r="I12246" s="3950"/>
      <c r="J12246" s="3951" t="s">
        <v>334</v>
      </c>
      <c r="K12246" s="3952"/>
      <c r="L12246" s="3952"/>
      <c r="M12246" s="3951"/>
      <c r="N12246" s="3947"/>
      <c r="O12246" s="3947"/>
      <c r="P12246" s="3947"/>
      <c r="Q12246" s="3945"/>
      <c r="R12246" s="3945"/>
      <c r="S12246" s="3945"/>
      <c r="T12246" s="3945"/>
      <c r="U12246" s="3945"/>
      <c r="V12246" s="3945"/>
      <c r="W12246" s="3947"/>
      <c r="X12246" s="1268"/>
      <c r="Y12246" s="1268"/>
      <c r="Z12246" s="1268"/>
      <c r="AA12246" s="1268"/>
      <c r="AB12246" s="1268"/>
      <c r="AC12246" s="1507">
        <f t="shared" ref="AC12246:AC12274" si="4734">E12246+G12246-N12246-O12246-AA12246-P12246-Q12246-R12246-S12246-T12246-U12246-V12246-W12246-X12246-Y12246</f>
        <v>7</v>
      </c>
      <c r="AD12246" s="1508">
        <f t="shared" ref="AD12246:AD12274" si="4735">D12246*AC12246</f>
        <v>3703.22001</v>
      </c>
      <c r="AE12246" s="1351" t="s">
        <v>334</v>
      </c>
      <c r="AF12246" s="14">
        <f t="shared" ref="AF12246:AF12274" si="4736">(N12246+O12246+P12246+Q12246+R12246+S12246+T12246+U12246+V12246+W12246+X12246+Y12246)/3</f>
        <v>0</v>
      </c>
      <c r="AG12246" s="14" t="e">
        <f t="shared" ref="AG12246:AG12274" si="4737">AC12246/AF12246</f>
        <v>#DIV/0!</v>
      </c>
      <c r="AH12246" s="1351" t="s">
        <v>334</v>
      </c>
      <c r="AI12246" s="1351" t="s">
        <v>334</v>
      </c>
      <c r="AJ12246" s="3947"/>
      <c r="AK12246" s="3953"/>
    </row>
    <row r="12247" spans="1:37" s="3954" customFormat="1" ht="15.75">
      <c r="A12247" s="2510"/>
      <c r="B12247" s="3946" t="s">
        <v>335</v>
      </c>
      <c r="C12247" s="3947" t="s">
        <v>181</v>
      </c>
      <c r="D12247" s="3948">
        <v>2016</v>
      </c>
      <c r="E12247" s="3947">
        <v>1</v>
      </c>
      <c r="F12247" s="3949">
        <v>2016</v>
      </c>
      <c r="G12247" s="3949"/>
      <c r="H12247" s="3949"/>
      <c r="I12247" s="3950"/>
      <c r="J12247" s="3951">
        <v>45839</v>
      </c>
      <c r="K12247" s="3952"/>
      <c r="L12247" s="3952"/>
      <c r="M12247" s="3951"/>
      <c r="N12247" s="3947"/>
      <c r="O12247" s="3947"/>
      <c r="P12247" s="3947"/>
      <c r="Q12247" s="3945"/>
      <c r="R12247" s="3945"/>
      <c r="S12247" s="3945"/>
      <c r="T12247" s="3945"/>
      <c r="U12247" s="3945"/>
      <c r="V12247" s="3945"/>
      <c r="W12247" s="3947"/>
      <c r="X12247" s="1268"/>
      <c r="Y12247" s="1268"/>
      <c r="Z12247" s="1268"/>
      <c r="AA12247" s="1268"/>
      <c r="AB12247" s="1268"/>
      <c r="AC12247" s="1507">
        <f t="shared" si="4734"/>
        <v>1</v>
      </c>
      <c r="AD12247" s="1508">
        <f t="shared" si="4735"/>
        <v>2016</v>
      </c>
      <c r="AE12247" s="14">
        <f t="shared" ref="AE12247:AE12253" si="4738">(J12247-"01.04.2023")/30</f>
        <v>27.4</v>
      </c>
      <c r="AF12247" s="14">
        <f t="shared" si="4736"/>
        <v>0</v>
      </c>
      <c r="AG12247" s="14" t="e">
        <f t="shared" si="4737"/>
        <v>#DIV/0!</v>
      </c>
      <c r="AH12247" s="14" t="e">
        <f t="shared" ref="AH12247:AH12253" si="4739">AG12247-AE12247</f>
        <v>#DIV/0!</v>
      </c>
      <c r="AI12247" s="14">
        <f t="shared" ref="AI12247:AI12253" si="4740">AC12247-(AE12247*AF12247)</f>
        <v>1</v>
      </c>
      <c r="AJ12247" s="3947"/>
      <c r="AK12247" s="3953"/>
    </row>
    <row r="12248" spans="1:37" s="3954" customFormat="1" ht="15.75">
      <c r="A12248" s="2510"/>
      <c r="B12248" s="3946" t="s">
        <v>336</v>
      </c>
      <c r="C12248" s="3947" t="s">
        <v>181</v>
      </c>
      <c r="D12248" s="3948">
        <v>2240.4</v>
      </c>
      <c r="E12248" s="3947">
        <v>1</v>
      </c>
      <c r="F12248" s="3949">
        <v>2240.4</v>
      </c>
      <c r="G12248" s="3949"/>
      <c r="H12248" s="3949"/>
      <c r="I12248" s="3950"/>
      <c r="J12248" s="3951">
        <v>45901</v>
      </c>
      <c r="K12248" s="3952"/>
      <c r="L12248" s="3952"/>
      <c r="M12248" s="3951"/>
      <c r="N12248" s="3947"/>
      <c r="O12248" s="3947"/>
      <c r="P12248" s="3947"/>
      <c r="Q12248" s="3945"/>
      <c r="R12248" s="3945"/>
      <c r="S12248" s="3945"/>
      <c r="T12248" s="3945"/>
      <c r="U12248" s="3945"/>
      <c r="V12248" s="3945"/>
      <c r="W12248" s="3947"/>
      <c r="X12248" s="1268"/>
      <c r="Y12248" s="1268"/>
      <c r="Z12248" s="1268"/>
      <c r="AA12248" s="1268"/>
      <c r="AB12248" s="1268"/>
      <c r="AC12248" s="1507">
        <f t="shared" si="4734"/>
        <v>1</v>
      </c>
      <c r="AD12248" s="1508">
        <f t="shared" si="4735"/>
        <v>2240.4</v>
      </c>
      <c r="AE12248" s="14">
        <f t="shared" si="4738"/>
        <v>29.466666666666665</v>
      </c>
      <c r="AF12248" s="14">
        <f t="shared" si="4736"/>
        <v>0</v>
      </c>
      <c r="AG12248" s="14" t="e">
        <f t="shared" si="4737"/>
        <v>#DIV/0!</v>
      </c>
      <c r="AH12248" s="14" t="e">
        <f t="shared" si="4739"/>
        <v>#DIV/0!</v>
      </c>
      <c r="AI12248" s="14">
        <f t="shared" si="4740"/>
        <v>1</v>
      </c>
      <c r="AJ12248" s="3947"/>
      <c r="AK12248" s="3953"/>
    </row>
    <row r="12249" spans="1:37" s="3954" customFormat="1" ht="15.75">
      <c r="A12249" s="2510"/>
      <c r="B12249" s="3946" t="s">
        <v>337</v>
      </c>
      <c r="C12249" s="3947" t="s">
        <v>332</v>
      </c>
      <c r="D12249" s="3948">
        <v>781.1</v>
      </c>
      <c r="E12249" s="3947">
        <v>4</v>
      </c>
      <c r="F12249" s="3949">
        <v>3124.4</v>
      </c>
      <c r="G12249" s="3949"/>
      <c r="H12249" s="3949"/>
      <c r="I12249" s="3950"/>
      <c r="J12249" s="3951" t="s">
        <v>74</v>
      </c>
      <c r="K12249" s="3952"/>
      <c r="L12249" s="3952"/>
      <c r="M12249" s="3951"/>
      <c r="N12249" s="3947"/>
      <c r="O12249" s="3947"/>
      <c r="P12249" s="3947"/>
      <c r="Q12249" s="3945"/>
      <c r="R12249" s="3945"/>
      <c r="S12249" s="3945"/>
      <c r="T12249" s="3945"/>
      <c r="U12249" s="3945"/>
      <c r="V12249" s="3945"/>
      <c r="W12249" s="3947"/>
      <c r="X12249" s="1268"/>
      <c r="Y12249" s="1268"/>
      <c r="Z12249" s="1268"/>
      <c r="AA12249" s="1268"/>
      <c r="AB12249" s="1268"/>
      <c r="AC12249" s="1507">
        <f t="shared" si="4734"/>
        <v>4</v>
      </c>
      <c r="AD12249" s="1508">
        <f t="shared" si="4735"/>
        <v>3124.4</v>
      </c>
      <c r="AE12249" s="14">
        <f t="shared" si="4738"/>
        <v>13.2</v>
      </c>
      <c r="AF12249" s="14">
        <f t="shared" si="4736"/>
        <v>0</v>
      </c>
      <c r="AG12249" s="14" t="e">
        <f t="shared" si="4737"/>
        <v>#DIV/0!</v>
      </c>
      <c r="AH12249" s="14" t="e">
        <f t="shared" si="4739"/>
        <v>#DIV/0!</v>
      </c>
      <c r="AI12249" s="14">
        <f t="shared" si="4740"/>
        <v>4</v>
      </c>
      <c r="AJ12249" s="3947"/>
      <c r="AK12249" s="3953"/>
    </row>
    <row r="12250" spans="1:37" s="3954" customFormat="1" ht="15.75">
      <c r="A12250" s="2510"/>
      <c r="B12250" s="3946" t="s">
        <v>337</v>
      </c>
      <c r="C12250" s="3947" t="s">
        <v>86</v>
      </c>
      <c r="D12250" s="3948">
        <v>781.1</v>
      </c>
      <c r="E12250" s="3947">
        <v>3</v>
      </c>
      <c r="F12250" s="3949">
        <v>2343.3000000000002</v>
      </c>
      <c r="G12250" s="3949"/>
      <c r="H12250" s="3949"/>
      <c r="I12250" s="3950"/>
      <c r="J12250" s="3951">
        <v>45200</v>
      </c>
      <c r="K12250" s="3952"/>
      <c r="L12250" s="3952"/>
      <c r="M12250" s="3951"/>
      <c r="N12250" s="3947"/>
      <c r="O12250" s="3947"/>
      <c r="P12250" s="3947">
        <v>1</v>
      </c>
      <c r="Q12250" s="3945"/>
      <c r="R12250" s="3945"/>
      <c r="S12250" s="3945"/>
      <c r="T12250" s="3945"/>
      <c r="U12250" s="3945"/>
      <c r="V12250" s="3945"/>
      <c r="W12250" s="3947"/>
      <c r="X12250" s="1268"/>
      <c r="Y12250" s="1268"/>
      <c r="Z12250" s="1268"/>
      <c r="AA12250" s="1268"/>
      <c r="AB12250" s="1268"/>
      <c r="AC12250" s="1507">
        <f t="shared" si="4734"/>
        <v>2</v>
      </c>
      <c r="AD12250" s="1508">
        <f t="shared" si="4735"/>
        <v>1562.2</v>
      </c>
      <c r="AE12250" s="14">
        <f t="shared" si="4738"/>
        <v>6.1</v>
      </c>
      <c r="AF12250" s="14">
        <f t="shared" si="4736"/>
        <v>0.33333333333333331</v>
      </c>
      <c r="AG12250" s="14">
        <f t="shared" si="4737"/>
        <v>6</v>
      </c>
      <c r="AH12250" s="14">
        <f t="shared" si="4739"/>
        <v>-9.9999999999999645E-2</v>
      </c>
      <c r="AI12250" s="14">
        <f t="shared" si="4740"/>
        <v>-3.3333333333333215E-2</v>
      </c>
      <c r="AJ12250" s="3947"/>
      <c r="AK12250" s="3953"/>
    </row>
    <row r="12251" spans="1:37" s="3954" customFormat="1" ht="15.75">
      <c r="A12251" s="2510"/>
      <c r="B12251" s="3946" t="s">
        <v>338</v>
      </c>
      <c r="C12251" s="3947" t="s">
        <v>66</v>
      </c>
      <c r="D12251" s="3948">
        <v>4066</v>
      </c>
      <c r="E12251" s="3947">
        <v>13</v>
      </c>
      <c r="F12251" s="3949">
        <v>52858</v>
      </c>
      <c r="G12251" s="3949"/>
      <c r="H12251" s="3949"/>
      <c r="I12251" s="3950"/>
      <c r="J12251" s="3951" t="s">
        <v>304</v>
      </c>
      <c r="K12251" s="3952"/>
      <c r="L12251" s="3952"/>
      <c r="M12251" s="3951"/>
      <c r="N12251" s="3947"/>
      <c r="O12251" s="3947">
        <v>2</v>
      </c>
      <c r="P12251" s="3947">
        <v>2</v>
      </c>
      <c r="Q12251" s="3945"/>
      <c r="R12251" s="3945"/>
      <c r="S12251" s="3945"/>
      <c r="T12251" s="3945"/>
      <c r="U12251" s="3945"/>
      <c r="V12251" s="3945"/>
      <c r="W12251" s="3947"/>
      <c r="X12251" s="1268"/>
      <c r="Y12251" s="1268"/>
      <c r="Z12251" s="1268"/>
      <c r="AA12251" s="1268"/>
      <c r="AB12251" s="1268"/>
      <c r="AC12251" s="1507">
        <f t="shared" si="4734"/>
        <v>9</v>
      </c>
      <c r="AD12251" s="1508">
        <f t="shared" si="4735"/>
        <v>36594</v>
      </c>
      <c r="AE12251" s="14">
        <f t="shared" si="4738"/>
        <v>4.0666666666666664</v>
      </c>
      <c r="AF12251" s="14">
        <f t="shared" si="4736"/>
        <v>1.3333333333333333</v>
      </c>
      <c r="AG12251" s="14">
        <f t="shared" si="4737"/>
        <v>6.75</v>
      </c>
      <c r="AH12251" s="14">
        <f t="shared" si="4739"/>
        <v>2.6833333333333336</v>
      </c>
      <c r="AI12251" s="14">
        <f t="shared" si="4740"/>
        <v>3.5777777777777784</v>
      </c>
      <c r="AJ12251" s="3947"/>
      <c r="AK12251" s="3953"/>
    </row>
    <row r="12252" spans="1:37" s="3954" customFormat="1" ht="15.75">
      <c r="A12252" s="2510"/>
      <c r="B12252" s="3946" t="s">
        <v>339</v>
      </c>
      <c r="C12252" s="3947" t="s">
        <v>181</v>
      </c>
      <c r="D12252" s="3948">
        <v>2.16</v>
      </c>
      <c r="E12252" s="3947">
        <v>3764</v>
      </c>
      <c r="F12252" s="3949">
        <v>8130.2400000000007</v>
      </c>
      <c r="G12252" s="3949"/>
      <c r="H12252" s="3949"/>
      <c r="I12252" s="3950"/>
      <c r="J12252" s="3951">
        <v>45658</v>
      </c>
      <c r="K12252" s="3952"/>
      <c r="L12252" s="3952"/>
      <c r="M12252" s="3951"/>
      <c r="N12252" s="3947">
        <v>420</v>
      </c>
      <c r="O12252" s="3947">
        <v>130</v>
      </c>
      <c r="P12252" s="3947">
        <v>102</v>
      </c>
      <c r="Q12252" s="3945"/>
      <c r="R12252" s="3945"/>
      <c r="S12252" s="3945"/>
      <c r="T12252" s="3945"/>
      <c r="U12252" s="3945"/>
      <c r="V12252" s="3945"/>
      <c r="W12252" s="3947"/>
      <c r="X12252" s="1268"/>
      <c r="Y12252" s="1268"/>
      <c r="Z12252" s="1268"/>
      <c r="AA12252" s="1268"/>
      <c r="AB12252" s="1268"/>
      <c r="AC12252" s="1507">
        <f t="shared" si="4734"/>
        <v>3112</v>
      </c>
      <c r="AD12252" s="1508">
        <f t="shared" si="4735"/>
        <v>6721.92</v>
      </c>
      <c r="AE12252" s="14">
        <f t="shared" si="4738"/>
        <v>21.366666666666667</v>
      </c>
      <c r="AF12252" s="14">
        <f t="shared" si="4736"/>
        <v>217.33333333333334</v>
      </c>
      <c r="AG12252" s="14">
        <f t="shared" si="4737"/>
        <v>14.319018404907975</v>
      </c>
      <c r="AH12252" s="14">
        <f t="shared" si="4739"/>
        <v>-7.0476482617586917</v>
      </c>
      <c r="AI12252" s="14">
        <f t="shared" si="4740"/>
        <v>-1531.6888888888889</v>
      </c>
      <c r="AJ12252" s="3947"/>
      <c r="AK12252" s="3953"/>
    </row>
    <row r="12253" spans="1:37" s="3954" customFormat="1" ht="15.75">
      <c r="A12253" s="2510"/>
      <c r="B12253" s="3946" t="s">
        <v>340</v>
      </c>
      <c r="C12253" s="3947" t="s">
        <v>181</v>
      </c>
      <c r="D12253" s="3948">
        <v>1.712</v>
      </c>
      <c r="E12253" s="3947">
        <v>2200</v>
      </c>
      <c r="F12253" s="3949">
        <v>3766.4</v>
      </c>
      <c r="G12253" s="3949"/>
      <c r="H12253" s="3949"/>
      <c r="I12253" s="3950"/>
      <c r="J12253" s="3951">
        <v>45108</v>
      </c>
      <c r="K12253" s="3952"/>
      <c r="L12253" s="3952"/>
      <c r="M12253" s="3951"/>
      <c r="N12253" s="3947">
        <v>200</v>
      </c>
      <c r="O12253" s="3947">
        <v>200</v>
      </c>
      <c r="P12253" s="3947">
        <v>400</v>
      </c>
      <c r="Q12253" s="3945"/>
      <c r="R12253" s="3945"/>
      <c r="S12253" s="3945"/>
      <c r="T12253" s="3945"/>
      <c r="U12253" s="3945"/>
      <c r="V12253" s="3945"/>
      <c r="W12253" s="3947"/>
      <c r="X12253" s="1268"/>
      <c r="Y12253" s="1268"/>
      <c r="Z12253" s="1268"/>
      <c r="AA12253" s="1268"/>
      <c r="AB12253" s="1268"/>
      <c r="AC12253" s="1507">
        <f t="shared" si="4734"/>
        <v>1400</v>
      </c>
      <c r="AD12253" s="1508">
        <f t="shared" si="4735"/>
        <v>2396.7999999999997</v>
      </c>
      <c r="AE12253" s="14">
        <f t="shared" si="4738"/>
        <v>3.0333333333333332</v>
      </c>
      <c r="AF12253" s="14">
        <f t="shared" si="4736"/>
        <v>266.66666666666669</v>
      </c>
      <c r="AG12253" s="14">
        <f t="shared" si="4737"/>
        <v>5.25</v>
      </c>
      <c r="AH12253" s="14">
        <f t="shared" si="4739"/>
        <v>2.2166666666666668</v>
      </c>
      <c r="AI12253" s="14">
        <f t="shared" si="4740"/>
        <v>591.11111111111109</v>
      </c>
      <c r="AJ12253" s="3947"/>
      <c r="AK12253" s="3953"/>
    </row>
    <row r="12254" spans="1:37" s="3954" customFormat="1" ht="15.75">
      <c r="A12254" s="2510"/>
      <c r="B12254" s="3946" t="s">
        <v>341</v>
      </c>
      <c r="C12254" s="3947" t="s">
        <v>181</v>
      </c>
      <c r="D12254" s="3948">
        <v>118.8</v>
      </c>
      <c r="E12254" s="3947">
        <v>2</v>
      </c>
      <c r="F12254" s="3949">
        <v>237.6</v>
      </c>
      <c r="G12254" s="3949"/>
      <c r="H12254" s="3949"/>
      <c r="I12254" s="3950"/>
      <c r="J12254" s="3951" t="s">
        <v>334</v>
      </c>
      <c r="K12254" s="3952"/>
      <c r="L12254" s="3952"/>
      <c r="M12254" s="3951"/>
      <c r="N12254" s="3947"/>
      <c r="O12254" s="3947"/>
      <c r="P12254" s="3947"/>
      <c r="Q12254" s="3945"/>
      <c r="R12254" s="3945"/>
      <c r="S12254" s="3945"/>
      <c r="T12254" s="3945"/>
      <c r="U12254" s="3945"/>
      <c r="V12254" s="3945"/>
      <c r="W12254" s="3947"/>
      <c r="X12254" s="1268"/>
      <c r="Y12254" s="1268"/>
      <c r="Z12254" s="1268"/>
      <c r="AA12254" s="1268"/>
      <c r="AB12254" s="1268"/>
      <c r="AC12254" s="1507">
        <f t="shared" si="4734"/>
        <v>2</v>
      </c>
      <c r="AD12254" s="1508">
        <f t="shared" si="4735"/>
        <v>237.6</v>
      </c>
      <c r="AE12254" s="1351" t="s">
        <v>334</v>
      </c>
      <c r="AF12254" s="14">
        <f t="shared" si="4736"/>
        <v>0</v>
      </c>
      <c r="AG12254" s="14" t="e">
        <f t="shared" si="4737"/>
        <v>#DIV/0!</v>
      </c>
      <c r="AH12254" s="1351" t="s">
        <v>334</v>
      </c>
      <c r="AI12254" s="1351" t="s">
        <v>334</v>
      </c>
      <c r="AJ12254" s="3947"/>
      <c r="AK12254" s="3953"/>
    </row>
    <row r="12255" spans="1:37" s="3954" customFormat="1" ht="15.75">
      <c r="A12255" s="2510"/>
      <c r="B12255" s="3946" t="s">
        <v>5650</v>
      </c>
      <c r="C12255" s="3947" t="s">
        <v>181</v>
      </c>
      <c r="D12255" s="3948">
        <v>84</v>
      </c>
      <c r="E12255" s="3947">
        <v>120</v>
      </c>
      <c r="F12255" s="3949">
        <v>10080</v>
      </c>
      <c r="G12255" s="3949"/>
      <c r="H12255" s="3949"/>
      <c r="I12255" s="3950"/>
      <c r="J12255" s="3951" t="s">
        <v>334</v>
      </c>
      <c r="K12255" s="3952"/>
      <c r="L12255" s="3952"/>
      <c r="M12255" s="3951"/>
      <c r="N12255" s="3947"/>
      <c r="O12255" s="3947">
        <v>10</v>
      </c>
      <c r="P12255" s="3947"/>
      <c r="Q12255" s="3945"/>
      <c r="R12255" s="3945"/>
      <c r="S12255" s="3945"/>
      <c r="T12255" s="3945"/>
      <c r="U12255" s="3945"/>
      <c r="V12255" s="3945"/>
      <c r="W12255" s="3947"/>
      <c r="X12255" s="1268"/>
      <c r="Y12255" s="1268"/>
      <c r="Z12255" s="1268"/>
      <c r="AA12255" s="1268"/>
      <c r="AB12255" s="1268"/>
      <c r="AC12255" s="1507">
        <f t="shared" si="4734"/>
        <v>110</v>
      </c>
      <c r="AD12255" s="1508">
        <f t="shared" si="4735"/>
        <v>9240</v>
      </c>
      <c r="AE12255" s="1351" t="s">
        <v>334</v>
      </c>
      <c r="AF12255" s="14">
        <f t="shared" si="4736"/>
        <v>3.3333333333333335</v>
      </c>
      <c r="AG12255" s="14">
        <f t="shared" si="4737"/>
        <v>33</v>
      </c>
      <c r="AH12255" s="1351" t="s">
        <v>334</v>
      </c>
      <c r="AI12255" s="1351" t="s">
        <v>334</v>
      </c>
      <c r="AJ12255" s="3947"/>
      <c r="AK12255" s="3953"/>
    </row>
    <row r="12256" spans="1:37" s="3954" customFormat="1" ht="15.75">
      <c r="A12256" s="2510"/>
      <c r="B12256" s="3946" t="s">
        <v>342</v>
      </c>
      <c r="C12256" s="3947" t="s">
        <v>332</v>
      </c>
      <c r="D12256" s="3948">
        <v>1594.3</v>
      </c>
      <c r="E12256" s="3947">
        <v>4</v>
      </c>
      <c r="F12256" s="3949">
        <v>6377.2</v>
      </c>
      <c r="G12256" s="3949"/>
      <c r="H12256" s="3949"/>
      <c r="I12256" s="3950"/>
      <c r="J12256" s="3951" t="s">
        <v>315</v>
      </c>
      <c r="K12256" s="3952"/>
      <c r="L12256" s="3952"/>
      <c r="M12256" s="3951"/>
      <c r="N12256" s="3947"/>
      <c r="O12256" s="3947"/>
      <c r="P12256" s="3947"/>
      <c r="Q12256" s="3945"/>
      <c r="R12256" s="3945"/>
      <c r="S12256" s="3945"/>
      <c r="T12256" s="3945"/>
      <c r="U12256" s="3945"/>
      <c r="V12256" s="3945"/>
      <c r="W12256" s="3947"/>
      <c r="X12256" s="1268"/>
      <c r="Y12256" s="1268"/>
      <c r="Z12256" s="1268"/>
      <c r="AA12256" s="1268"/>
      <c r="AB12256" s="1268"/>
      <c r="AC12256" s="1507">
        <f t="shared" si="4734"/>
        <v>4</v>
      </c>
      <c r="AD12256" s="1508">
        <f t="shared" si="4735"/>
        <v>6377.2</v>
      </c>
      <c r="AE12256" s="14">
        <f t="shared" ref="AE12256:AE12268" si="4741">(J12256-"01.04.2023")/30</f>
        <v>7.1333333333333337</v>
      </c>
      <c r="AF12256" s="14">
        <f t="shared" si="4736"/>
        <v>0</v>
      </c>
      <c r="AG12256" s="14" t="e">
        <f t="shared" si="4737"/>
        <v>#DIV/0!</v>
      </c>
      <c r="AH12256" s="14" t="e">
        <f t="shared" ref="AH12256:AH12268" si="4742">AG12256-AE12256</f>
        <v>#DIV/0!</v>
      </c>
      <c r="AI12256" s="14">
        <f t="shared" ref="AI12256:AI12268" si="4743">AC12256-(AE12256*AF12256)</f>
        <v>4</v>
      </c>
      <c r="AJ12256" s="3947"/>
      <c r="AK12256" s="3953"/>
    </row>
    <row r="12257" spans="1:37" s="3954" customFormat="1" ht="15.75">
      <c r="A12257" s="2510"/>
      <c r="B12257" s="3946" t="s">
        <v>342</v>
      </c>
      <c r="C12257" s="3947" t="s">
        <v>86</v>
      </c>
      <c r="D12257" s="3948">
        <v>1594.3</v>
      </c>
      <c r="E12257" s="3947">
        <v>3</v>
      </c>
      <c r="F12257" s="3949">
        <v>4782.8999999999996</v>
      </c>
      <c r="G12257" s="3949"/>
      <c r="H12257" s="3949"/>
      <c r="I12257" s="3950"/>
      <c r="J12257" s="3951">
        <v>45108</v>
      </c>
      <c r="K12257" s="3952"/>
      <c r="L12257" s="3952"/>
      <c r="M12257" s="3951"/>
      <c r="N12257" s="3947"/>
      <c r="O12257" s="3947">
        <v>1</v>
      </c>
      <c r="P12257" s="3947">
        <v>1</v>
      </c>
      <c r="Q12257" s="3945"/>
      <c r="R12257" s="3945"/>
      <c r="S12257" s="3945"/>
      <c r="T12257" s="3945"/>
      <c r="U12257" s="3945"/>
      <c r="V12257" s="3945"/>
      <c r="W12257" s="3947"/>
      <c r="X12257" s="1268"/>
      <c r="Y12257" s="1268"/>
      <c r="Z12257" s="1268"/>
      <c r="AA12257" s="1268"/>
      <c r="AB12257" s="1268"/>
      <c r="AC12257" s="1507">
        <f t="shared" si="4734"/>
        <v>1</v>
      </c>
      <c r="AD12257" s="1508">
        <f t="shared" si="4735"/>
        <v>1594.3</v>
      </c>
      <c r="AE12257" s="14">
        <f t="shared" si="4741"/>
        <v>3.0333333333333332</v>
      </c>
      <c r="AF12257" s="14">
        <f t="shared" si="4736"/>
        <v>0.66666666666666663</v>
      </c>
      <c r="AG12257" s="14">
        <f t="shared" si="4737"/>
        <v>1.5</v>
      </c>
      <c r="AH12257" s="14">
        <f t="shared" si="4742"/>
        <v>-1.5333333333333332</v>
      </c>
      <c r="AI12257" s="14">
        <f t="shared" si="4743"/>
        <v>-1.0222222222222221</v>
      </c>
      <c r="AJ12257" s="3947"/>
      <c r="AK12257" s="3953"/>
    </row>
    <row r="12258" spans="1:37" s="3954" customFormat="1" ht="15.75">
      <c r="A12258" s="2510"/>
      <c r="B12258" s="3946" t="s">
        <v>343</v>
      </c>
      <c r="C12258" s="3947" t="s">
        <v>181</v>
      </c>
      <c r="D12258" s="3948">
        <v>182</v>
      </c>
      <c r="E12258" s="3947">
        <v>10</v>
      </c>
      <c r="F12258" s="3949">
        <v>1820</v>
      </c>
      <c r="G12258" s="3949"/>
      <c r="H12258" s="3949"/>
      <c r="I12258" s="3950"/>
      <c r="J12258" s="3951">
        <v>45505</v>
      </c>
      <c r="K12258" s="3952"/>
      <c r="L12258" s="3952"/>
      <c r="M12258" s="3951"/>
      <c r="N12258" s="3947"/>
      <c r="O12258" s="3947"/>
      <c r="P12258" s="3947"/>
      <c r="Q12258" s="3945"/>
      <c r="R12258" s="3945"/>
      <c r="S12258" s="3945"/>
      <c r="T12258" s="3945"/>
      <c r="U12258" s="3945"/>
      <c r="V12258" s="3945"/>
      <c r="W12258" s="3947"/>
      <c r="X12258" s="1268"/>
      <c r="Y12258" s="1268"/>
      <c r="Z12258" s="1268"/>
      <c r="AA12258" s="1268"/>
      <c r="AB12258" s="1268"/>
      <c r="AC12258" s="1507">
        <f t="shared" si="4734"/>
        <v>10</v>
      </c>
      <c r="AD12258" s="1508">
        <f t="shared" si="4735"/>
        <v>1820</v>
      </c>
      <c r="AE12258" s="14">
        <f t="shared" si="4741"/>
        <v>16.266666666666666</v>
      </c>
      <c r="AF12258" s="14">
        <f t="shared" si="4736"/>
        <v>0</v>
      </c>
      <c r="AG12258" s="14" t="e">
        <f t="shared" si="4737"/>
        <v>#DIV/0!</v>
      </c>
      <c r="AH12258" s="14" t="e">
        <f t="shared" si="4742"/>
        <v>#DIV/0!</v>
      </c>
      <c r="AI12258" s="14">
        <f t="shared" si="4743"/>
        <v>10</v>
      </c>
      <c r="AJ12258" s="3947"/>
      <c r="AK12258" s="3953"/>
    </row>
    <row r="12259" spans="1:37" s="3954" customFormat="1" ht="15.75">
      <c r="A12259" s="2510"/>
      <c r="B12259" s="3946" t="s">
        <v>345</v>
      </c>
      <c r="C12259" s="3947" t="s">
        <v>181</v>
      </c>
      <c r="D12259" s="3948">
        <v>61.2</v>
      </c>
      <c r="E12259" s="3947">
        <v>30</v>
      </c>
      <c r="F12259" s="3949">
        <v>1836</v>
      </c>
      <c r="G12259" s="3949"/>
      <c r="H12259" s="3949"/>
      <c r="I12259" s="3950"/>
      <c r="J12259" s="3951">
        <v>46143</v>
      </c>
      <c r="K12259" s="3952"/>
      <c r="L12259" s="3952"/>
      <c r="M12259" s="3951"/>
      <c r="N12259" s="3947"/>
      <c r="O12259" s="3947"/>
      <c r="P12259" s="3947"/>
      <c r="Q12259" s="3945"/>
      <c r="R12259" s="3945"/>
      <c r="S12259" s="3945"/>
      <c r="T12259" s="3945"/>
      <c r="U12259" s="3945"/>
      <c r="V12259" s="3945"/>
      <c r="W12259" s="3947"/>
      <c r="X12259" s="1268"/>
      <c r="Y12259" s="1268"/>
      <c r="Z12259" s="1268"/>
      <c r="AA12259" s="1268"/>
      <c r="AB12259" s="1268"/>
      <c r="AC12259" s="1507">
        <f t="shared" si="4734"/>
        <v>30</v>
      </c>
      <c r="AD12259" s="1508">
        <f t="shared" si="4735"/>
        <v>1836</v>
      </c>
      <c r="AE12259" s="14">
        <f t="shared" si="4741"/>
        <v>37.533333333333331</v>
      </c>
      <c r="AF12259" s="14">
        <f t="shared" si="4736"/>
        <v>0</v>
      </c>
      <c r="AG12259" s="14" t="e">
        <f t="shared" si="4737"/>
        <v>#DIV/0!</v>
      </c>
      <c r="AH12259" s="14" t="e">
        <f t="shared" si="4742"/>
        <v>#DIV/0!</v>
      </c>
      <c r="AI12259" s="14">
        <f t="shared" si="4743"/>
        <v>30</v>
      </c>
      <c r="AJ12259" s="3947"/>
      <c r="AK12259" s="3953"/>
    </row>
    <row r="12260" spans="1:37" s="3954" customFormat="1" ht="15.75">
      <c r="A12260" s="2510"/>
      <c r="B12260" s="3946" t="s">
        <v>346</v>
      </c>
      <c r="C12260" s="3947" t="s">
        <v>181</v>
      </c>
      <c r="D12260" s="3948">
        <v>3.2</v>
      </c>
      <c r="E12260" s="3947">
        <v>9210</v>
      </c>
      <c r="F12260" s="3949">
        <v>29472</v>
      </c>
      <c r="G12260" s="3949"/>
      <c r="H12260" s="3949"/>
      <c r="I12260" s="3950"/>
      <c r="J12260" s="3951">
        <v>45992</v>
      </c>
      <c r="K12260" s="3952"/>
      <c r="L12260" s="3952"/>
      <c r="M12260" s="3951"/>
      <c r="N12260" s="3947">
        <v>150</v>
      </c>
      <c r="O12260" s="3947">
        <v>153</v>
      </c>
      <c r="P12260" s="3947">
        <v>161</v>
      </c>
      <c r="Q12260" s="3945"/>
      <c r="R12260" s="3945"/>
      <c r="S12260" s="3945"/>
      <c r="T12260" s="3945"/>
      <c r="U12260" s="3945"/>
      <c r="V12260" s="3945"/>
      <c r="W12260" s="3947"/>
      <c r="X12260" s="1268"/>
      <c r="Y12260" s="1268"/>
      <c r="Z12260" s="1268"/>
      <c r="AA12260" s="1268"/>
      <c r="AB12260" s="1268"/>
      <c r="AC12260" s="1507">
        <f t="shared" si="4734"/>
        <v>8746</v>
      </c>
      <c r="AD12260" s="1508">
        <f t="shared" si="4735"/>
        <v>27987.200000000001</v>
      </c>
      <c r="AE12260" s="14">
        <f t="shared" si="4741"/>
        <v>32.5</v>
      </c>
      <c r="AF12260" s="14">
        <f t="shared" si="4736"/>
        <v>154.66666666666666</v>
      </c>
      <c r="AG12260" s="14">
        <f t="shared" si="4737"/>
        <v>56.547413793103452</v>
      </c>
      <c r="AH12260" s="14">
        <f t="shared" si="4742"/>
        <v>24.047413793103452</v>
      </c>
      <c r="AI12260" s="14">
        <f t="shared" si="4743"/>
        <v>3719.3333333333339</v>
      </c>
      <c r="AJ12260" s="3947"/>
      <c r="AK12260" s="3953"/>
    </row>
    <row r="12261" spans="1:37" s="3954" customFormat="1" ht="15.75">
      <c r="A12261" s="2510"/>
      <c r="B12261" s="3946" t="s">
        <v>348</v>
      </c>
      <c r="C12261" s="3947" t="s">
        <v>344</v>
      </c>
      <c r="D12261" s="3948">
        <v>756</v>
      </c>
      <c r="E12261" s="3947">
        <v>0.60000000000000009</v>
      </c>
      <c r="F12261" s="3949">
        <v>453.60000000000008</v>
      </c>
      <c r="G12261" s="3949"/>
      <c r="H12261" s="3949"/>
      <c r="I12261" s="3950"/>
      <c r="J12261" s="3951">
        <v>45419</v>
      </c>
      <c r="K12261" s="3952"/>
      <c r="L12261" s="3952"/>
      <c r="M12261" s="3951"/>
      <c r="N12261" s="3947"/>
      <c r="O12261" s="3947"/>
      <c r="P12261" s="3947"/>
      <c r="Q12261" s="3945"/>
      <c r="R12261" s="3945"/>
      <c r="S12261" s="3945"/>
      <c r="T12261" s="3945"/>
      <c r="U12261" s="3945"/>
      <c r="V12261" s="3945"/>
      <c r="W12261" s="3947"/>
      <c r="X12261" s="1268"/>
      <c r="Y12261" s="1268"/>
      <c r="Z12261" s="1268"/>
      <c r="AA12261" s="1268"/>
      <c r="AB12261" s="1268"/>
      <c r="AC12261" s="1507">
        <f t="shared" si="4734"/>
        <v>0.60000000000000009</v>
      </c>
      <c r="AD12261" s="1508">
        <f t="shared" si="4735"/>
        <v>453.60000000000008</v>
      </c>
      <c r="AE12261" s="14">
        <f t="shared" si="4741"/>
        <v>13.4</v>
      </c>
      <c r="AF12261" s="14">
        <f t="shared" si="4736"/>
        <v>0</v>
      </c>
      <c r="AG12261" s="14" t="e">
        <f t="shared" si="4737"/>
        <v>#DIV/0!</v>
      </c>
      <c r="AH12261" s="14" t="e">
        <f t="shared" si="4742"/>
        <v>#DIV/0!</v>
      </c>
      <c r="AI12261" s="14">
        <f t="shared" si="4743"/>
        <v>0.60000000000000009</v>
      </c>
      <c r="AJ12261" s="3947"/>
      <c r="AK12261" s="3953"/>
    </row>
    <row r="12262" spans="1:37" s="3954" customFormat="1" ht="31.5">
      <c r="A12262" s="2510"/>
      <c r="B12262" s="3946" t="s">
        <v>349</v>
      </c>
      <c r="C12262" s="3947" t="s">
        <v>267</v>
      </c>
      <c r="D12262" s="3948">
        <v>203.3</v>
      </c>
      <c r="E12262" s="3947">
        <v>2</v>
      </c>
      <c r="F12262" s="3949">
        <v>406.6</v>
      </c>
      <c r="G12262" s="3949"/>
      <c r="H12262" s="3949"/>
      <c r="I12262" s="3950"/>
      <c r="J12262" s="3951" t="s">
        <v>312</v>
      </c>
      <c r="K12262" s="3952"/>
      <c r="L12262" s="3952"/>
      <c r="M12262" s="3951"/>
      <c r="N12262" s="3947"/>
      <c r="O12262" s="3947"/>
      <c r="P12262" s="3947"/>
      <c r="Q12262" s="3945"/>
      <c r="R12262" s="3945"/>
      <c r="S12262" s="3945"/>
      <c r="T12262" s="3945"/>
      <c r="U12262" s="3945"/>
      <c r="V12262" s="3945"/>
      <c r="W12262" s="3947"/>
      <c r="X12262" s="1268"/>
      <c r="Y12262" s="1268"/>
      <c r="Z12262" s="1268"/>
      <c r="AA12262" s="1268"/>
      <c r="AB12262" s="1268"/>
      <c r="AC12262" s="1507">
        <f t="shared" si="4734"/>
        <v>2</v>
      </c>
      <c r="AD12262" s="1508">
        <f t="shared" si="4735"/>
        <v>406.6</v>
      </c>
      <c r="AE12262" s="14">
        <f t="shared" si="4741"/>
        <v>9.1666666666666661</v>
      </c>
      <c r="AF12262" s="14">
        <f t="shared" si="4736"/>
        <v>0</v>
      </c>
      <c r="AG12262" s="14" t="e">
        <f t="shared" si="4737"/>
        <v>#DIV/0!</v>
      </c>
      <c r="AH12262" s="14" t="e">
        <f t="shared" si="4742"/>
        <v>#DIV/0!</v>
      </c>
      <c r="AI12262" s="14">
        <f t="shared" si="4743"/>
        <v>2</v>
      </c>
      <c r="AJ12262" s="3947"/>
      <c r="AK12262" s="3953"/>
    </row>
    <row r="12263" spans="1:37" s="3954" customFormat="1" ht="31.5">
      <c r="A12263" s="2510"/>
      <c r="B12263" s="3946" t="s">
        <v>350</v>
      </c>
      <c r="C12263" s="3947" t="s">
        <v>64</v>
      </c>
      <c r="D12263" s="3948">
        <v>203.3</v>
      </c>
      <c r="E12263" s="3947">
        <v>2</v>
      </c>
      <c r="F12263" s="3949">
        <v>406.6</v>
      </c>
      <c r="G12263" s="3949"/>
      <c r="H12263" s="3949"/>
      <c r="I12263" s="3950"/>
      <c r="J12263" s="3951">
        <v>45047</v>
      </c>
      <c r="K12263" s="3952"/>
      <c r="L12263" s="3952"/>
      <c r="M12263" s="3951"/>
      <c r="N12263" s="3947">
        <v>1</v>
      </c>
      <c r="O12263" s="3947"/>
      <c r="P12263" s="3947"/>
      <c r="Q12263" s="3945"/>
      <c r="R12263" s="3945"/>
      <c r="S12263" s="3945"/>
      <c r="T12263" s="3945"/>
      <c r="U12263" s="3945"/>
      <c r="V12263" s="3945"/>
      <c r="W12263" s="3947"/>
      <c r="X12263" s="1268"/>
      <c r="Y12263" s="1268"/>
      <c r="Z12263" s="1268"/>
      <c r="AA12263" s="1268"/>
      <c r="AB12263" s="1268"/>
      <c r="AC12263" s="1507">
        <f t="shared" si="4734"/>
        <v>1</v>
      </c>
      <c r="AD12263" s="1508">
        <f t="shared" si="4735"/>
        <v>203.3</v>
      </c>
      <c r="AE12263" s="14">
        <f t="shared" si="4741"/>
        <v>1</v>
      </c>
      <c r="AF12263" s="14">
        <f t="shared" si="4736"/>
        <v>0.33333333333333331</v>
      </c>
      <c r="AG12263" s="14">
        <f t="shared" si="4737"/>
        <v>3</v>
      </c>
      <c r="AH12263" s="14">
        <f t="shared" si="4742"/>
        <v>2</v>
      </c>
      <c r="AI12263" s="14">
        <f t="shared" si="4743"/>
        <v>0.66666666666666674</v>
      </c>
      <c r="AJ12263" s="3947"/>
      <c r="AK12263" s="3953"/>
    </row>
    <row r="12264" spans="1:37" s="3954" customFormat="1" ht="31.5">
      <c r="A12264" s="2510"/>
      <c r="B12264" s="3946" t="s">
        <v>351</v>
      </c>
      <c r="C12264" s="3947" t="s">
        <v>64</v>
      </c>
      <c r="D12264" s="3948">
        <v>439.77</v>
      </c>
      <c r="E12264" s="3947">
        <v>1</v>
      </c>
      <c r="F12264" s="3949">
        <v>439.77</v>
      </c>
      <c r="G12264" s="3949"/>
      <c r="H12264" s="3949"/>
      <c r="I12264" s="3950"/>
      <c r="J12264" s="3951">
        <v>45108</v>
      </c>
      <c r="K12264" s="3952"/>
      <c r="L12264" s="3952"/>
      <c r="M12264" s="3951"/>
      <c r="N12264" s="3947"/>
      <c r="O12264" s="3947"/>
      <c r="P12264" s="3947"/>
      <c r="Q12264" s="3945"/>
      <c r="R12264" s="3945"/>
      <c r="S12264" s="3945"/>
      <c r="T12264" s="3945"/>
      <c r="U12264" s="3945"/>
      <c r="V12264" s="3945"/>
      <c r="W12264" s="3947"/>
      <c r="X12264" s="1268"/>
      <c r="Y12264" s="1268"/>
      <c r="Z12264" s="1268"/>
      <c r="AA12264" s="1268"/>
      <c r="AB12264" s="1268"/>
      <c r="AC12264" s="1507">
        <f t="shared" si="4734"/>
        <v>1</v>
      </c>
      <c r="AD12264" s="1508">
        <f t="shared" si="4735"/>
        <v>439.77</v>
      </c>
      <c r="AE12264" s="14">
        <f t="shared" si="4741"/>
        <v>3.0333333333333332</v>
      </c>
      <c r="AF12264" s="14">
        <f t="shared" si="4736"/>
        <v>0</v>
      </c>
      <c r="AG12264" s="14" t="e">
        <f t="shared" si="4737"/>
        <v>#DIV/0!</v>
      </c>
      <c r="AH12264" s="14" t="e">
        <f t="shared" si="4742"/>
        <v>#DIV/0!</v>
      </c>
      <c r="AI12264" s="14">
        <f t="shared" si="4743"/>
        <v>1</v>
      </c>
      <c r="AJ12264" s="3947"/>
      <c r="AK12264" s="3953"/>
    </row>
    <row r="12265" spans="1:37" s="3954" customFormat="1" ht="31.5">
      <c r="A12265" s="2510"/>
      <c r="B12265" s="3946" t="s">
        <v>352</v>
      </c>
      <c r="C12265" s="3947" t="s">
        <v>64</v>
      </c>
      <c r="D12265" s="3948">
        <v>82.39</v>
      </c>
      <c r="E12265" s="3947">
        <v>2</v>
      </c>
      <c r="F12265" s="3949">
        <v>164.78</v>
      </c>
      <c r="G12265" s="3949"/>
      <c r="H12265" s="3949"/>
      <c r="I12265" s="3950"/>
      <c r="J12265" s="3951">
        <v>45261</v>
      </c>
      <c r="K12265" s="3952"/>
      <c r="L12265" s="3952"/>
      <c r="M12265" s="3951"/>
      <c r="N12265" s="3947"/>
      <c r="O12265" s="3947"/>
      <c r="P12265" s="3947"/>
      <c r="Q12265" s="3945"/>
      <c r="R12265" s="3945"/>
      <c r="S12265" s="3945"/>
      <c r="T12265" s="3945"/>
      <c r="U12265" s="3945"/>
      <c r="V12265" s="3945"/>
      <c r="W12265" s="3947"/>
      <c r="X12265" s="1268"/>
      <c r="Y12265" s="1268"/>
      <c r="Z12265" s="1268"/>
      <c r="AA12265" s="1268"/>
      <c r="AB12265" s="1268"/>
      <c r="AC12265" s="1507">
        <f t="shared" si="4734"/>
        <v>2</v>
      </c>
      <c r="AD12265" s="1508">
        <f t="shared" si="4735"/>
        <v>164.78</v>
      </c>
      <c r="AE12265" s="14">
        <f t="shared" si="4741"/>
        <v>8.1333333333333329</v>
      </c>
      <c r="AF12265" s="14">
        <f t="shared" si="4736"/>
        <v>0</v>
      </c>
      <c r="AG12265" s="14" t="e">
        <f t="shared" si="4737"/>
        <v>#DIV/0!</v>
      </c>
      <c r="AH12265" s="14" t="e">
        <f t="shared" si="4742"/>
        <v>#DIV/0!</v>
      </c>
      <c r="AI12265" s="14">
        <f t="shared" si="4743"/>
        <v>2</v>
      </c>
      <c r="AJ12265" s="3947"/>
      <c r="AK12265" s="3953"/>
    </row>
    <row r="12266" spans="1:37" s="3954" customFormat="1" ht="31.5">
      <c r="A12266" s="2510"/>
      <c r="B12266" s="3946" t="s">
        <v>352</v>
      </c>
      <c r="C12266" s="3947" t="s">
        <v>267</v>
      </c>
      <c r="D12266" s="3948">
        <v>82.39</v>
      </c>
      <c r="E12266" s="3947">
        <v>2</v>
      </c>
      <c r="F12266" s="3949">
        <v>164.78</v>
      </c>
      <c r="G12266" s="3949"/>
      <c r="H12266" s="3949"/>
      <c r="I12266" s="3950"/>
      <c r="J12266" s="3951" t="s">
        <v>313</v>
      </c>
      <c r="K12266" s="3952"/>
      <c r="L12266" s="3952"/>
      <c r="M12266" s="3951"/>
      <c r="N12266" s="3947"/>
      <c r="O12266" s="3947"/>
      <c r="P12266" s="3947"/>
      <c r="Q12266" s="3945"/>
      <c r="R12266" s="3945"/>
      <c r="S12266" s="3945"/>
      <c r="T12266" s="3945"/>
      <c r="U12266" s="3945"/>
      <c r="V12266" s="3945"/>
      <c r="W12266" s="3947"/>
      <c r="X12266" s="1268"/>
      <c r="Y12266" s="1268"/>
      <c r="Z12266" s="1268"/>
      <c r="AA12266" s="1268"/>
      <c r="AB12266" s="1268"/>
      <c r="AC12266" s="1507">
        <f t="shared" si="4734"/>
        <v>2</v>
      </c>
      <c r="AD12266" s="1508">
        <f t="shared" si="4735"/>
        <v>164.78</v>
      </c>
      <c r="AE12266" s="14">
        <f t="shared" si="4741"/>
        <v>11.166666666666666</v>
      </c>
      <c r="AF12266" s="14">
        <f t="shared" si="4736"/>
        <v>0</v>
      </c>
      <c r="AG12266" s="14" t="e">
        <f t="shared" si="4737"/>
        <v>#DIV/0!</v>
      </c>
      <c r="AH12266" s="14" t="e">
        <f t="shared" si="4742"/>
        <v>#DIV/0!</v>
      </c>
      <c r="AI12266" s="14">
        <f t="shared" si="4743"/>
        <v>2</v>
      </c>
      <c r="AJ12266" s="3947"/>
      <c r="AK12266" s="3953"/>
    </row>
    <row r="12267" spans="1:37" s="3954" customFormat="1" ht="14.25" customHeight="1">
      <c r="A12267" s="2510"/>
      <c r="B12267" s="3946" t="s">
        <v>353</v>
      </c>
      <c r="C12267" s="3947" t="s">
        <v>64</v>
      </c>
      <c r="D12267" s="3948">
        <v>82.39</v>
      </c>
      <c r="E12267" s="3947">
        <v>2</v>
      </c>
      <c r="F12267" s="3949">
        <v>164.78</v>
      </c>
      <c r="G12267" s="3949"/>
      <c r="H12267" s="3949"/>
      <c r="I12267" s="3950"/>
      <c r="J12267" s="3951">
        <v>45231</v>
      </c>
      <c r="K12267" s="3952"/>
      <c r="L12267" s="3952"/>
      <c r="M12267" s="3951"/>
      <c r="N12267" s="3947"/>
      <c r="O12267" s="3947"/>
      <c r="P12267" s="3947"/>
      <c r="Q12267" s="3945"/>
      <c r="R12267" s="3945"/>
      <c r="S12267" s="3945"/>
      <c r="T12267" s="3945"/>
      <c r="U12267" s="3945"/>
      <c r="V12267" s="3945"/>
      <c r="W12267" s="3947"/>
      <c r="X12267" s="1268"/>
      <c r="Y12267" s="1268"/>
      <c r="Z12267" s="1268"/>
      <c r="AA12267" s="1268"/>
      <c r="AB12267" s="1268"/>
      <c r="AC12267" s="1507">
        <f t="shared" si="4734"/>
        <v>2</v>
      </c>
      <c r="AD12267" s="1508">
        <f t="shared" si="4735"/>
        <v>164.78</v>
      </c>
      <c r="AE12267" s="14">
        <f t="shared" si="4741"/>
        <v>7.1333333333333337</v>
      </c>
      <c r="AF12267" s="14">
        <f t="shared" si="4736"/>
        <v>0</v>
      </c>
      <c r="AG12267" s="14" t="e">
        <f t="shared" si="4737"/>
        <v>#DIV/0!</v>
      </c>
      <c r="AH12267" s="14" t="e">
        <f t="shared" si="4742"/>
        <v>#DIV/0!</v>
      </c>
      <c r="AI12267" s="14">
        <f t="shared" si="4743"/>
        <v>2</v>
      </c>
      <c r="AJ12267" s="3947"/>
      <c r="AK12267" s="3953"/>
    </row>
    <row r="12268" spans="1:37" s="3954" customFormat="1" ht="31.5">
      <c r="A12268" s="2510"/>
      <c r="B12268" s="3946" t="s">
        <v>353</v>
      </c>
      <c r="C12268" s="3947" t="s">
        <v>267</v>
      </c>
      <c r="D12268" s="3948">
        <v>82.39</v>
      </c>
      <c r="E12268" s="3947">
        <v>2</v>
      </c>
      <c r="F12268" s="3949">
        <v>164.78</v>
      </c>
      <c r="G12268" s="3949"/>
      <c r="H12268" s="3949"/>
      <c r="I12268" s="3950"/>
      <c r="J12268" s="3951" t="s">
        <v>313</v>
      </c>
      <c r="K12268" s="3952"/>
      <c r="L12268" s="3952"/>
      <c r="M12268" s="3951"/>
      <c r="N12268" s="3947"/>
      <c r="O12268" s="3947"/>
      <c r="P12268" s="3947"/>
      <c r="Q12268" s="3945"/>
      <c r="R12268" s="3945"/>
      <c r="S12268" s="3945"/>
      <c r="T12268" s="3945"/>
      <c r="U12268" s="3945"/>
      <c r="V12268" s="3945"/>
      <c r="W12268" s="3947"/>
      <c r="X12268" s="1268"/>
      <c r="Y12268" s="1268"/>
      <c r="Z12268" s="1268"/>
      <c r="AA12268" s="1268"/>
      <c r="AB12268" s="1268"/>
      <c r="AC12268" s="1507">
        <f t="shared" si="4734"/>
        <v>2</v>
      </c>
      <c r="AD12268" s="1508">
        <f t="shared" si="4735"/>
        <v>164.78</v>
      </c>
      <c r="AE12268" s="14">
        <f t="shared" si="4741"/>
        <v>11.166666666666666</v>
      </c>
      <c r="AF12268" s="14">
        <f t="shared" si="4736"/>
        <v>0</v>
      </c>
      <c r="AG12268" s="14" t="e">
        <f t="shared" si="4737"/>
        <v>#DIV/0!</v>
      </c>
      <c r="AH12268" s="14" t="e">
        <f t="shared" si="4742"/>
        <v>#DIV/0!</v>
      </c>
      <c r="AI12268" s="14">
        <f t="shared" si="4743"/>
        <v>2</v>
      </c>
      <c r="AJ12268" s="3947"/>
      <c r="AK12268" s="3953"/>
    </row>
    <row r="12269" spans="1:37" s="3954" customFormat="1" ht="15.75">
      <c r="A12269" s="2510"/>
      <c r="B12269" s="3946" t="s">
        <v>354</v>
      </c>
      <c r="C12269" s="3947" t="s">
        <v>181</v>
      </c>
      <c r="D12269" s="3948">
        <v>4900.6000000000004</v>
      </c>
      <c r="E12269" s="3947">
        <v>1</v>
      </c>
      <c r="F12269" s="3949">
        <v>4900.6000000000004</v>
      </c>
      <c r="G12269" s="3949"/>
      <c r="H12269" s="3949"/>
      <c r="I12269" s="3950"/>
      <c r="J12269" s="3951" t="s">
        <v>334</v>
      </c>
      <c r="K12269" s="3952"/>
      <c r="L12269" s="3952"/>
      <c r="M12269" s="3951"/>
      <c r="N12269" s="3947"/>
      <c r="O12269" s="3947"/>
      <c r="P12269" s="3947"/>
      <c r="Q12269" s="3945"/>
      <c r="R12269" s="3945"/>
      <c r="S12269" s="3945"/>
      <c r="T12269" s="3945"/>
      <c r="U12269" s="3945"/>
      <c r="V12269" s="3945"/>
      <c r="W12269" s="3947"/>
      <c r="X12269" s="1268"/>
      <c r="Y12269" s="1268"/>
      <c r="Z12269" s="1268"/>
      <c r="AA12269" s="1268"/>
      <c r="AB12269" s="1268"/>
      <c r="AC12269" s="1507">
        <f t="shared" si="4734"/>
        <v>1</v>
      </c>
      <c r="AD12269" s="1508">
        <f t="shared" si="4735"/>
        <v>4900.6000000000004</v>
      </c>
      <c r="AE12269" s="1351" t="s">
        <v>334</v>
      </c>
      <c r="AF12269" s="14">
        <f t="shared" si="4736"/>
        <v>0</v>
      </c>
      <c r="AG12269" s="14" t="e">
        <f t="shared" si="4737"/>
        <v>#DIV/0!</v>
      </c>
      <c r="AH12269" s="1351" t="s">
        <v>334</v>
      </c>
      <c r="AI12269" s="1351" t="s">
        <v>334</v>
      </c>
      <c r="AJ12269" s="3947"/>
      <c r="AK12269" s="3953"/>
    </row>
    <row r="12270" spans="1:37" s="3954" customFormat="1" ht="15.75">
      <c r="A12270" s="2510"/>
      <c r="B12270" s="3946" t="s">
        <v>934</v>
      </c>
      <c r="C12270" s="3947" t="s">
        <v>181</v>
      </c>
      <c r="D12270" s="3948">
        <v>4800</v>
      </c>
      <c r="E12270" s="3947">
        <v>3</v>
      </c>
      <c r="F12270" s="3949">
        <v>14400</v>
      </c>
      <c r="G12270" s="3949"/>
      <c r="H12270" s="3949"/>
      <c r="I12270" s="3950"/>
      <c r="J12270" s="3951" t="s">
        <v>334</v>
      </c>
      <c r="K12270" s="3952"/>
      <c r="L12270" s="3952"/>
      <c r="M12270" s="3951"/>
      <c r="N12270" s="3947"/>
      <c r="O12270" s="3947"/>
      <c r="P12270" s="3947"/>
      <c r="Q12270" s="3945"/>
      <c r="R12270" s="3945"/>
      <c r="S12270" s="3945"/>
      <c r="T12270" s="3945"/>
      <c r="U12270" s="3945"/>
      <c r="V12270" s="3945"/>
      <c r="W12270" s="3947"/>
      <c r="X12270" s="1268"/>
      <c r="Y12270" s="1268"/>
      <c r="Z12270" s="1268"/>
      <c r="AA12270" s="1268"/>
      <c r="AB12270" s="1268"/>
      <c r="AC12270" s="1507">
        <f t="shared" si="4734"/>
        <v>3</v>
      </c>
      <c r="AD12270" s="1508">
        <f t="shared" si="4735"/>
        <v>14400</v>
      </c>
      <c r="AE12270" s="1351" t="s">
        <v>334</v>
      </c>
      <c r="AF12270" s="14">
        <f t="shared" si="4736"/>
        <v>0</v>
      </c>
      <c r="AG12270" s="14" t="e">
        <f t="shared" si="4737"/>
        <v>#DIV/0!</v>
      </c>
      <c r="AH12270" s="1351" t="s">
        <v>334</v>
      </c>
      <c r="AI12270" s="1351" t="s">
        <v>334</v>
      </c>
      <c r="AJ12270" s="3947"/>
      <c r="AK12270" s="3953"/>
    </row>
    <row r="12271" spans="1:37" s="3954" customFormat="1" ht="15.75">
      <c r="A12271" s="2510"/>
      <c r="B12271" s="3946" t="s">
        <v>935</v>
      </c>
      <c r="C12271" s="3947" t="s">
        <v>181</v>
      </c>
      <c r="D12271" s="3948">
        <v>4800</v>
      </c>
      <c r="E12271" s="3947">
        <v>3</v>
      </c>
      <c r="F12271" s="3949">
        <v>14400</v>
      </c>
      <c r="G12271" s="3949"/>
      <c r="H12271" s="3949"/>
      <c r="I12271" s="3950"/>
      <c r="J12271" s="3951" t="s">
        <v>334</v>
      </c>
      <c r="K12271" s="3952"/>
      <c r="L12271" s="3952"/>
      <c r="M12271" s="3951"/>
      <c r="N12271" s="3947"/>
      <c r="O12271" s="3947"/>
      <c r="P12271" s="3947"/>
      <c r="Q12271" s="3945"/>
      <c r="R12271" s="3945"/>
      <c r="S12271" s="3945"/>
      <c r="T12271" s="3945"/>
      <c r="U12271" s="3945"/>
      <c r="V12271" s="3945"/>
      <c r="W12271" s="3947"/>
      <c r="X12271" s="1268"/>
      <c r="Y12271" s="1268"/>
      <c r="Z12271" s="1268"/>
      <c r="AA12271" s="1268"/>
      <c r="AB12271" s="1268"/>
      <c r="AC12271" s="1507">
        <f t="shared" si="4734"/>
        <v>3</v>
      </c>
      <c r="AD12271" s="1508">
        <f t="shared" si="4735"/>
        <v>14400</v>
      </c>
      <c r="AE12271" s="1351" t="s">
        <v>334</v>
      </c>
      <c r="AF12271" s="14">
        <f t="shared" si="4736"/>
        <v>0</v>
      </c>
      <c r="AG12271" s="14" t="e">
        <f t="shared" si="4737"/>
        <v>#DIV/0!</v>
      </c>
      <c r="AH12271" s="1351" t="s">
        <v>334</v>
      </c>
      <c r="AI12271" s="1351" t="s">
        <v>334</v>
      </c>
      <c r="AJ12271" s="3947"/>
      <c r="AK12271" s="3953"/>
    </row>
    <row r="12272" spans="1:37" s="3954" customFormat="1" ht="15.75">
      <c r="A12272" s="2510"/>
      <c r="B12272" s="3946" t="s">
        <v>355</v>
      </c>
      <c r="C12272" s="3947" t="s">
        <v>181</v>
      </c>
      <c r="D12272" s="3948">
        <v>4900.6000000000004</v>
      </c>
      <c r="E12272" s="3947">
        <v>1</v>
      </c>
      <c r="F12272" s="3949">
        <v>4900.6000000000004</v>
      </c>
      <c r="G12272" s="3949"/>
      <c r="H12272" s="3949"/>
      <c r="I12272" s="3950"/>
      <c r="J12272" s="3951" t="s">
        <v>334</v>
      </c>
      <c r="K12272" s="3952"/>
      <c r="L12272" s="3952"/>
      <c r="M12272" s="3951"/>
      <c r="N12272" s="3947"/>
      <c r="O12272" s="3947"/>
      <c r="P12272" s="3947"/>
      <c r="Q12272" s="3945"/>
      <c r="R12272" s="3945"/>
      <c r="S12272" s="3945"/>
      <c r="T12272" s="3945"/>
      <c r="U12272" s="3945"/>
      <c r="V12272" s="3945"/>
      <c r="W12272" s="3947"/>
      <c r="X12272" s="1268"/>
      <c r="Y12272" s="1268"/>
      <c r="Z12272" s="1268"/>
      <c r="AA12272" s="1268"/>
      <c r="AB12272" s="1268"/>
      <c r="AC12272" s="1507">
        <f t="shared" si="4734"/>
        <v>1</v>
      </c>
      <c r="AD12272" s="1508">
        <f t="shared" si="4735"/>
        <v>4900.6000000000004</v>
      </c>
      <c r="AE12272" s="1351" t="s">
        <v>334</v>
      </c>
      <c r="AF12272" s="14">
        <f t="shared" si="4736"/>
        <v>0</v>
      </c>
      <c r="AG12272" s="14" t="e">
        <f t="shared" si="4737"/>
        <v>#DIV/0!</v>
      </c>
      <c r="AH12272" s="1351" t="s">
        <v>334</v>
      </c>
      <c r="AI12272" s="1351" t="s">
        <v>334</v>
      </c>
      <c r="AJ12272" s="3947"/>
      <c r="AK12272" s="3953"/>
    </row>
    <row r="12273" spans="1:37" s="3954" customFormat="1" ht="15.75">
      <c r="A12273" s="2510"/>
      <c r="B12273" s="3946" t="s">
        <v>936</v>
      </c>
      <c r="C12273" s="3947" t="s">
        <v>181</v>
      </c>
      <c r="D12273" s="3948">
        <v>4800</v>
      </c>
      <c r="E12273" s="3947">
        <v>3</v>
      </c>
      <c r="F12273" s="3949">
        <v>14400</v>
      </c>
      <c r="G12273" s="3949"/>
      <c r="H12273" s="3949"/>
      <c r="I12273" s="3950"/>
      <c r="J12273" s="3951" t="s">
        <v>334</v>
      </c>
      <c r="K12273" s="3952"/>
      <c r="L12273" s="3952"/>
      <c r="M12273" s="3951"/>
      <c r="N12273" s="3947"/>
      <c r="O12273" s="3947"/>
      <c r="P12273" s="3947"/>
      <c r="Q12273" s="3945"/>
      <c r="R12273" s="3945"/>
      <c r="S12273" s="3945"/>
      <c r="T12273" s="3945"/>
      <c r="U12273" s="3945"/>
      <c r="V12273" s="3945"/>
      <c r="W12273" s="3947"/>
      <c r="X12273" s="1268"/>
      <c r="Y12273" s="1268"/>
      <c r="Z12273" s="1268"/>
      <c r="AA12273" s="1268"/>
      <c r="AB12273" s="1268"/>
      <c r="AC12273" s="1507">
        <f t="shared" si="4734"/>
        <v>3</v>
      </c>
      <c r="AD12273" s="1508">
        <f t="shared" si="4735"/>
        <v>14400</v>
      </c>
      <c r="AE12273" s="1351" t="s">
        <v>334</v>
      </c>
      <c r="AF12273" s="14">
        <f t="shared" si="4736"/>
        <v>0</v>
      </c>
      <c r="AG12273" s="14" t="e">
        <f t="shared" si="4737"/>
        <v>#DIV/0!</v>
      </c>
      <c r="AH12273" s="1351" t="s">
        <v>334</v>
      </c>
      <c r="AI12273" s="1351" t="s">
        <v>334</v>
      </c>
      <c r="AJ12273" s="3947"/>
      <c r="AK12273" s="3953"/>
    </row>
    <row r="12274" spans="1:37" s="3954" customFormat="1" ht="15.75">
      <c r="A12274" s="2510"/>
      <c r="B12274" s="3946" t="s">
        <v>356</v>
      </c>
      <c r="C12274" s="3947" t="s">
        <v>181</v>
      </c>
      <c r="D12274" s="3948">
        <v>5.8</v>
      </c>
      <c r="E12274" s="3947">
        <v>26239</v>
      </c>
      <c r="F12274" s="3949">
        <v>152186.19999999998</v>
      </c>
      <c r="G12274" s="3949"/>
      <c r="H12274" s="3949"/>
      <c r="I12274" s="3950"/>
      <c r="J12274" s="3951">
        <v>45444</v>
      </c>
      <c r="K12274" s="3952"/>
      <c r="L12274" s="3952"/>
      <c r="M12274" s="3951"/>
      <c r="N12274" s="3947">
        <v>714</v>
      </c>
      <c r="O12274" s="3947">
        <v>1451</v>
      </c>
      <c r="P12274" s="3947">
        <v>1140</v>
      </c>
      <c r="Q12274" s="3945"/>
      <c r="R12274" s="3945"/>
      <c r="S12274" s="3945"/>
      <c r="T12274" s="3945"/>
      <c r="U12274" s="3945"/>
      <c r="V12274" s="3945"/>
      <c r="W12274" s="3947"/>
      <c r="X12274" s="1268"/>
      <c r="Y12274" s="1268"/>
      <c r="Z12274" s="1268"/>
      <c r="AA12274" s="1268"/>
      <c r="AB12274" s="1268"/>
      <c r="AC12274" s="1507">
        <f t="shared" si="4734"/>
        <v>22934</v>
      </c>
      <c r="AD12274" s="1508">
        <f t="shared" si="4735"/>
        <v>133017.19999999998</v>
      </c>
      <c r="AE12274" s="14">
        <f t="shared" ref="AE12274:AE12283" si="4744">(J12274-"01.04.2023")/30</f>
        <v>14.233333333333333</v>
      </c>
      <c r="AF12274" s="14">
        <f t="shared" si="4736"/>
        <v>1101.6666666666667</v>
      </c>
      <c r="AG12274" s="14">
        <f t="shared" si="4737"/>
        <v>20.817549167927382</v>
      </c>
      <c r="AH12274" s="14">
        <f t="shared" ref="AH12274:AH12283" si="4745">AG12274-AE12274</f>
        <v>6.5842158345940494</v>
      </c>
      <c r="AI12274" s="14">
        <f t="shared" ref="AI12274:AI12283" si="4746">AC12274-(AE12274*AF12274)</f>
        <v>7253.6111111111113</v>
      </c>
      <c r="AJ12274" s="3947"/>
      <c r="AK12274" s="3953"/>
    </row>
    <row r="12275" spans="1:37" s="3954" customFormat="1" ht="15.75">
      <c r="A12275" s="2510"/>
      <c r="B12275" s="3955" t="s">
        <v>357</v>
      </c>
      <c r="C12275" s="3956" t="s">
        <v>181</v>
      </c>
      <c r="D12275" s="3957">
        <v>7.11</v>
      </c>
      <c r="E12275" s="3958">
        <v>160</v>
      </c>
      <c r="F12275" s="3949">
        <v>1137.6000000000001</v>
      </c>
      <c r="G12275" s="3959"/>
      <c r="H12275" s="3959"/>
      <c r="I12275" s="3960"/>
      <c r="J12275" s="3951">
        <v>44470</v>
      </c>
      <c r="K12275" s="3952">
        <v>160</v>
      </c>
      <c r="L12275" s="3952"/>
      <c r="M12275" s="3951"/>
      <c r="N12275" s="3947"/>
      <c r="O12275" s="3947"/>
      <c r="P12275" s="3947"/>
      <c r="Q12275" s="3945"/>
      <c r="R12275" s="3945"/>
      <c r="S12275" s="3945"/>
      <c r="T12275" s="3945"/>
      <c r="U12275" s="3945"/>
      <c r="V12275" s="3945"/>
      <c r="W12275" s="3947"/>
      <c r="X12275" s="1268"/>
      <c r="Y12275" s="1268"/>
      <c r="Z12275" s="1268"/>
      <c r="AA12275" s="1268"/>
      <c r="AB12275" s="1268"/>
      <c r="AC12275" s="1507">
        <f t="shared" ref="AC12275:AC12304" si="4747">E12275+G12275-N12275-O12275-AA12275-P12275-Q12275-R12275-S12275-T12275-U12275-V12275-W12275-X12275-Y12275</f>
        <v>160</v>
      </c>
      <c r="AD12275" s="1508">
        <f t="shared" ref="AD12275:AD12304" si="4748">D12275*AC12275</f>
        <v>1137.6000000000001</v>
      </c>
      <c r="AE12275" s="14">
        <f t="shared" si="4744"/>
        <v>-18.233333333333334</v>
      </c>
      <c r="AF12275" s="14">
        <f t="shared" ref="AF12275:AF12304" si="4749">(N12275+O12275+P12275+Q12275+R12275+S12275+T12275+U12275+V12275+W12275+X12275+Y12275)/3</f>
        <v>0</v>
      </c>
      <c r="AG12275" s="14" t="e">
        <f t="shared" ref="AG12275:AG12304" si="4750">AC12275/AF12275</f>
        <v>#DIV/0!</v>
      </c>
      <c r="AH12275" s="14" t="e">
        <f t="shared" si="4745"/>
        <v>#DIV/0!</v>
      </c>
      <c r="AI12275" s="14">
        <f t="shared" si="4746"/>
        <v>160</v>
      </c>
      <c r="AJ12275" s="3947"/>
      <c r="AK12275" s="3953"/>
    </row>
    <row r="12276" spans="1:37" s="3954" customFormat="1" ht="15.75">
      <c r="A12276" s="2510"/>
      <c r="B12276" s="3946" t="s">
        <v>358</v>
      </c>
      <c r="C12276" s="3947" t="s">
        <v>332</v>
      </c>
      <c r="D12276" s="3948">
        <v>599.20000000000005</v>
      </c>
      <c r="E12276" s="3947">
        <v>2</v>
      </c>
      <c r="F12276" s="3949">
        <v>1198.4000000000001</v>
      </c>
      <c r="G12276" s="3949"/>
      <c r="H12276" s="3949"/>
      <c r="I12276" s="3950"/>
      <c r="J12276" s="3951" t="s">
        <v>72</v>
      </c>
      <c r="K12276" s="3952"/>
      <c r="L12276" s="3952"/>
      <c r="M12276" s="3951"/>
      <c r="N12276" s="3947"/>
      <c r="O12276" s="3947"/>
      <c r="P12276" s="3947"/>
      <c r="Q12276" s="3945"/>
      <c r="R12276" s="3945"/>
      <c r="S12276" s="3945"/>
      <c r="T12276" s="3945"/>
      <c r="U12276" s="3945"/>
      <c r="V12276" s="3945"/>
      <c r="W12276" s="3947"/>
      <c r="X12276" s="1268"/>
      <c r="Y12276" s="1268"/>
      <c r="Z12276" s="1268"/>
      <c r="AA12276" s="1268"/>
      <c r="AB12276" s="1268"/>
      <c r="AC12276" s="1507">
        <f t="shared" si="4747"/>
        <v>2</v>
      </c>
      <c r="AD12276" s="1508">
        <f t="shared" si="4748"/>
        <v>1198.4000000000001</v>
      </c>
      <c r="AE12276" s="14">
        <f t="shared" si="4744"/>
        <v>12.2</v>
      </c>
      <c r="AF12276" s="14">
        <f t="shared" si="4749"/>
        <v>0</v>
      </c>
      <c r="AG12276" s="14" t="e">
        <f t="shared" si="4750"/>
        <v>#DIV/0!</v>
      </c>
      <c r="AH12276" s="14" t="e">
        <f t="shared" si="4745"/>
        <v>#DIV/0!</v>
      </c>
      <c r="AI12276" s="14">
        <f t="shared" si="4746"/>
        <v>2</v>
      </c>
      <c r="AJ12276" s="3947"/>
      <c r="AK12276" s="3953"/>
    </row>
    <row r="12277" spans="1:37" s="3954" customFormat="1" ht="15.75">
      <c r="A12277" s="2510"/>
      <c r="B12277" s="3946" t="s">
        <v>358</v>
      </c>
      <c r="C12277" s="3947" t="s">
        <v>86</v>
      </c>
      <c r="D12277" s="3948">
        <v>599.20000000000005</v>
      </c>
      <c r="E12277" s="3947">
        <v>2</v>
      </c>
      <c r="F12277" s="3949">
        <v>1198.4000000000001</v>
      </c>
      <c r="G12277" s="3949"/>
      <c r="H12277" s="3949"/>
      <c r="I12277" s="3950"/>
      <c r="J12277" s="3951">
        <v>45200</v>
      </c>
      <c r="K12277" s="3952"/>
      <c r="L12277" s="3952"/>
      <c r="M12277" s="3951"/>
      <c r="N12277" s="3947"/>
      <c r="O12277" s="3947">
        <v>1</v>
      </c>
      <c r="P12277" s="3947"/>
      <c r="Q12277" s="3945"/>
      <c r="R12277" s="3945"/>
      <c r="S12277" s="3945"/>
      <c r="T12277" s="3945"/>
      <c r="U12277" s="3945"/>
      <c r="V12277" s="3945"/>
      <c r="W12277" s="3947"/>
      <c r="X12277" s="1268"/>
      <c r="Y12277" s="1268"/>
      <c r="Z12277" s="1268"/>
      <c r="AA12277" s="1268"/>
      <c r="AB12277" s="1268"/>
      <c r="AC12277" s="1507">
        <f t="shared" si="4747"/>
        <v>1</v>
      </c>
      <c r="AD12277" s="1508">
        <f t="shared" si="4748"/>
        <v>599.20000000000005</v>
      </c>
      <c r="AE12277" s="14">
        <f t="shared" si="4744"/>
        <v>6.1</v>
      </c>
      <c r="AF12277" s="14">
        <f t="shared" si="4749"/>
        <v>0.33333333333333331</v>
      </c>
      <c r="AG12277" s="14">
        <f t="shared" si="4750"/>
        <v>3</v>
      </c>
      <c r="AH12277" s="14">
        <f t="shared" si="4745"/>
        <v>-3.0999999999999996</v>
      </c>
      <c r="AI12277" s="14">
        <f t="shared" si="4746"/>
        <v>-1.0333333333333332</v>
      </c>
      <c r="AJ12277" s="3947"/>
      <c r="AK12277" s="3953"/>
    </row>
    <row r="12278" spans="1:37" s="3954" customFormat="1" ht="15.75">
      <c r="A12278" s="2510"/>
      <c r="B12278" s="3946" t="s">
        <v>359</v>
      </c>
      <c r="C12278" s="3947" t="s">
        <v>233</v>
      </c>
      <c r="D12278" s="3948">
        <v>1147.04</v>
      </c>
      <c r="E12278" s="3947">
        <v>10</v>
      </c>
      <c r="F12278" s="3949">
        <v>11470.4</v>
      </c>
      <c r="G12278" s="3949"/>
      <c r="H12278" s="3949"/>
      <c r="I12278" s="3950"/>
      <c r="J12278" s="3951">
        <v>45480</v>
      </c>
      <c r="K12278" s="3952"/>
      <c r="L12278" s="3952"/>
      <c r="M12278" s="3951"/>
      <c r="N12278" s="3947">
        <v>3</v>
      </c>
      <c r="O12278" s="3947"/>
      <c r="P12278" s="3947">
        <v>1</v>
      </c>
      <c r="Q12278" s="3945"/>
      <c r="R12278" s="3945"/>
      <c r="S12278" s="3945"/>
      <c r="T12278" s="3945"/>
      <c r="U12278" s="3945"/>
      <c r="V12278" s="3945"/>
      <c r="W12278" s="3947"/>
      <c r="X12278" s="1268"/>
      <c r="Y12278" s="1268"/>
      <c r="Z12278" s="1268"/>
      <c r="AA12278" s="1268"/>
      <c r="AB12278" s="1268"/>
      <c r="AC12278" s="1507">
        <f t="shared" si="4747"/>
        <v>6</v>
      </c>
      <c r="AD12278" s="1508">
        <f t="shared" si="4748"/>
        <v>6882.24</v>
      </c>
      <c r="AE12278" s="14">
        <f t="shared" si="4744"/>
        <v>15.433333333333334</v>
      </c>
      <c r="AF12278" s="14">
        <f t="shared" si="4749"/>
        <v>1.3333333333333333</v>
      </c>
      <c r="AG12278" s="14">
        <f t="shared" si="4750"/>
        <v>4.5</v>
      </c>
      <c r="AH12278" s="14">
        <f t="shared" si="4745"/>
        <v>-10.933333333333334</v>
      </c>
      <c r="AI12278" s="14">
        <f t="shared" si="4746"/>
        <v>-14.577777777777776</v>
      </c>
      <c r="AJ12278" s="3947"/>
      <c r="AK12278" s="3953"/>
    </row>
    <row r="12279" spans="1:37" s="3954" customFormat="1" ht="15.75">
      <c r="A12279" s="2510"/>
      <c r="B12279" s="3946" t="s">
        <v>359</v>
      </c>
      <c r="C12279" s="3947" t="s">
        <v>233</v>
      </c>
      <c r="D12279" s="3948">
        <v>1147.04</v>
      </c>
      <c r="E12279" s="3947">
        <v>12</v>
      </c>
      <c r="F12279" s="3949">
        <v>13764.48</v>
      </c>
      <c r="G12279" s="3949"/>
      <c r="H12279" s="3949"/>
      <c r="I12279" s="3950"/>
      <c r="J12279" s="3951">
        <v>45480</v>
      </c>
      <c r="K12279" s="3952"/>
      <c r="L12279" s="3952"/>
      <c r="M12279" s="3951"/>
      <c r="N12279" s="3947"/>
      <c r="O12279" s="3947"/>
      <c r="P12279" s="3947"/>
      <c r="Q12279" s="3945"/>
      <c r="R12279" s="3945"/>
      <c r="S12279" s="3945"/>
      <c r="T12279" s="3945"/>
      <c r="U12279" s="3945"/>
      <c r="V12279" s="3945"/>
      <c r="W12279" s="3947"/>
      <c r="X12279" s="3961"/>
      <c r="Y12279" s="3961"/>
      <c r="Z12279" s="3961"/>
      <c r="AA12279" s="3961"/>
      <c r="AB12279" s="3961"/>
      <c r="AC12279" s="1507">
        <f t="shared" si="4747"/>
        <v>12</v>
      </c>
      <c r="AD12279" s="1508">
        <f t="shared" si="4748"/>
        <v>13764.48</v>
      </c>
      <c r="AE12279" s="14">
        <f t="shared" si="4744"/>
        <v>15.433333333333334</v>
      </c>
      <c r="AF12279" s="14">
        <f t="shared" si="4749"/>
        <v>0</v>
      </c>
      <c r="AG12279" s="14" t="e">
        <f t="shared" si="4750"/>
        <v>#DIV/0!</v>
      </c>
      <c r="AH12279" s="14" t="e">
        <f t="shared" si="4745"/>
        <v>#DIV/0!</v>
      </c>
      <c r="AI12279" s="14">
        <f t="shared" si="4746"/>
        <v>12</v>
      </c>
      <c r="AJ12279" s="3947"/>
      <c r="AK12279" s="3953"/>
    </row>
    <row r="12280" spans="1:37" s="3954" customFormat="1" ht="15.75">
      <c r="A12280" s="2510"/>
      <c r="B12280" s="3946" t="s">
        <v>360</v>
      </c>
      <c r="C12280" s="3947" t="s">
        <v>86</v>
      </c>
      <c r="D12280" s="3948">
        <v>2033</v>
      </c>
      <c r="E12280" s="3947">
        <v>1</v>
      </c>
      <c r="F12280" s="3949">
        <v>2033</v>
      </c>
      <c r="G12280" s="3949"/>
      <c r="H12280" s="3949"/>
      <c r="I12280" s="3950"/>
      <c r="J12280" s="3951">
        <v>45017</v>
      </c>
      <c r="K12280" s="3952"/>
      <c r="L12280" s="3952"/>
      <c r="M12280" s="3951"/>
      <c r="N12280" s="3947"/>
      <c r="O12280" s="3947"/>
      <c r="P12280" s="3947">
        <v>1</v>
      </c>
      <c r="Q12280" s="3945"/>
      <c r="R12280" s="3945"/>
      <c r="S12280" s="3945"/>
      <c r="T12280" s="3945"/>
      <c r="U12280" s="3945"/>
      <c r="V12280" s="3945"/>
      <c r="W12280" s="3947"/>
      <c r="X12280" s="1268"/>
      <c r="Y12280" s="1268"/>
      <c r="Z12280" s="1268"/>
      <c r="AA12280" s="1268"/>
      <c r="AB12280" s="1268"/>
      <c r="AC12280" s="1507">
        <f t="shared" si="4747"/>
        <v>0</v>
      </c>
      <c r="AD12280" s="1508">
        <f t="shared" si="4748"/>
        <v>0</v>
      </c>
      <c r="AE12280" s="14">
        <f t="shared" si="4744"/>
        <v>0</v>
      </c>
      <c r="AF12280" s="14">
        <f t="shared" si="4749"/>
        <v>0.33333333333333331</v>
      </c>
      <c r="AG12280" s="14">
        <f t="shared" si="4750"/>
        <v>0</v>
      </c>
      <c r="AH12280" s="14">
        <f t="shared" si="4745"/>
        <v>0</v>
      </c>
      <c r="AI12280" s="14">
        <f t="shared" si="4746"/>
        <v>0</v>
      </c>
      <c r="AJ12280" s="3947"/>
      <c r="AK12280" s="3953"/>
    </row>
    <row r="12281" spans="1:37" s="3954" customFormat="1" ht="15.75">
      <c r="A12281" s="2510"/>
      <c r="B12281" s="3946" t="s">
        <v>361</v>
      </c>
      <c r="C12281" s="3947" t="s">
        <v>344</v>
      </c>
      <c r="D12281" s="3948">
        <v>246</v>
      </c>
      <c r="E12281" s="3947">
        <v>3</v>
      </c>
      <c r="F12281" s="3949">
        <v>738</v>
      </c>
      <c r="G12281" s="3949"/>
      <c r="H12281" s="3949"/>
      <c r="I12281" s="3950"/>
      <c r="J12281" s="3951" t="s">
        <v>362</v>
      </c>
      <c r="K12281" s="3952"/>
      <c r="L12281" s="3952"/>
      <c r="M12281" s="3951"/>
      <c r="N12281" s="3947">
        <v>1</v>
      </c>
      <c r="O12281" s="3947">
        <v>1</v>
      </c>
      <c r="P12281" s="3947">
        <v>1</v>
      </c>
      <c r="Q12281" s="3945"/>
      <c r="R12281" s="3945"/>
      <c r="S12281" s="3945"/>
      <c r="T12281" s="3945"/>
      <c r="U12281" s="3945"/>
      <c r="V12281" s="3945"/>
      <c r="W12281" s="3947"/>
      <c r="X12281" s="1268"/>
      <c r="Y12281" s="1268"/>
      <c r="Z12281" s="1268"/>
      <c r="AA12281" s="1268"/>
      <c r="AB12281" s="1268"/>
      <c r="AC12281" s="1507">
        <f t="shared" si="4747"/>
        <v>0</v>
      </c>
      <c r="AD12281" s="1508">
        <f t="shared" si="4748"/>
        <v>0</v>
      </c>
      <c r="AE12281" s="14">
        <f t="shared" si="4744"/>
        <v>0.93333333333333335</v>
      </c>
      <c r="AF12281" s="14">
        <f t="shared" si="4749"/>
        <v>1</v>
      </c>
      <c r="AG12281" s="14">
        <f t="shared" si="4750"/>
        <v>0</v>
      </c>
      <c r="AH12281" s="14">
        <f t="shared" si="4745"/>
        <v>-0.93333333333333335</v>
      </c>
      <c r="AI12281" s="14">
        <f t="shared" si="4746"/>
        <v>-0.93333333333333335</v>
      </c>
      <c r="AJ12281" s="3947"/>
      <c r="AK12281" s="3953"/>
    </row>
    <row r="12282" spans="1:37" s="3954" customFormat="1" ht="15.75">
      <c r="A12282" s="2510"/>
      <c r="B12282" s="3946" t="s">
        <v>363</v>
      </c>
      <c r="C12282" s="3947" t="s">
        <v>86</v>
      </c>
      <c r="D12282" s="3948">
        <v>801.43</v>
      </c>
      <c r="E12282" s="3947">
        <v>2</v>
      </c>
      <c r="F12282" s="3949">
        <v>1602.86</v>
      </c>
      <c r="G12282" s="3949"/>
      <c r="H12282" s="3949"/>
      <c r="I12282" s="3950"/>
      <c r="J12282" s="3951">
        <v>45200</v>
      </c>
      <c r="K12282" s="3952"/>
      <c r="L12282" s="3952"/>
      <c r="M12282" s="3951"/>
      <c r="N12282" s="3947"/>
      <c r="O12282" s="3947"/>
      <c r="P12282" s="3947">
        <v>1</v>
      </c>
      <c r="Q12282" s="3945"/>
      <c r="R12282" s="3945"/>
      <c r="S12282" s="3945"/>
      <c r="T12282" s="3945"/>
      <c r="U12282" s="3945"/>
      <c r="V12282" s="3945"/>
      <c r="W12282" s="3947"/>
      <c r="X12282" s="1268"/>
      <c r="Y12282" s="1268"/>
      <c r="Z12282" s="1268"/>
      <c r="AA12282" s="1268"/>
      <c r="AB12282" s="1268"/>
      <c r="AC12282" s="1507">
        <f t="shared" si="4747"/>
        <v>1</v>
      </c>
      <c r="AD12282" s="1508">
        <f t="shared" si="4748"/>
        <v>801.43</v>
      </c>
      <c r="AE12282" s="14">
        <f t="shared" si="4744"/>
        <v>6.1</v>
      </c>
      <c r="AF12282" s="14">
        <f t="shared" si="4749"/>
        <v>0.33333333333333331</v>
      </c>
      <c r="AG12282" s="14">
        <f t="shared" si="4750"/>
        <v>3</v>
      </c>
      <c r="AH12282" s="14">
        <f t="shared" si="4745"/>
        <v>-3.0999999999999996</v>
      </c>
      <c r="AI12282" s="14">
        <f t="shared" si="4746"/>
        <v>-1.0333333333333332</v>
      </c>
      <c r="AJ12282" s="3947"/>
      <c r="AK12282" s="3953"/>
    </row>
    <row r="12283" spans="1:37" s="3954" customFormat="1" ht="15.75">
      <c r="A12283" s="2510"/>
      <c r="B12283" s="3946" t="s">
        <v>363</v>
      </c>
      <c r="C12283" s="3947" t="s">
        <v>332</v>
      </c>
      <c r="D12283" s="3948">
        <v>801.43</v>
      </c>
      <c r="E12283" s="3947">
        <v>3</v>
      </c>
      <c r="F12283" s="3949">
        <v>2404.29</v>
      </c>
      <c r="G12283" s="3949"/>
      <c r="H12283" s="3949"/>
      <c r="I12283" s="3950"/>
      <c r="J12283" s="3951" t="s">
        <v>306</v>
      </c>
      <c r="K12283" s="3952"/>
      <c r="L12283" s="3952"/>
      <c r="M12283" s="3951"/>
      <c r="N12283" s="3947"/>
      <c r="O12283" s="3947"/>
      <c r="P12283" s="3947"/>
      <c r="Q12283" s="3945"/>
      <c r="R12283" s="3945"/>
      <c r="S12283" s="3945"/>
      <c r="T12283" s="3945"/>
      <c r="U12283" s="3945"/>
      <c r="V12283" s="3945"/>
      <c r="W12283" s="3947"/>
      <c r="X12283" s="1268"/>
      <c r="Y12283" s="1268"/>
      <c r="Z12283" s="1268"/>
      <c r="AA12283" s="1268"/>
      <c r="AB12283" s="1268"/>
      <c r="AC12283" s="1507">
        <f t="shared" si="4747"/>
        <v>3</v>
      </c>
      <c r="AD12283" s="1508">
        <f t="shared" si="4748"/>
        <v>2404.29</v>
      </c>
      <c r="AE12283" s="14">
        <f t="shared" si="4744"/>
        <v>6.1</v>
      </c>
      <c r="AF12283" s="14">
        <f t="shared" si="4749"/>
        <v>0</v>
      </c>
      <c r="AG12283" s="14" t="e">
        <f t="shared" si="4750"/>
        <v>#DIV/0!</v>
      </c>
      <c r="AH12283" s="14" t="e">
        <f t="shared" si="4745"/>
        <v>#DIV/0!</v>
      </c>
      <c r="AI12283" s="14">
        <f t="shared" si="4746"/>
        <v>3</v>
      </c>
      <c r="AJ12283" s="3947"/>
      <c r="AK12283" s="3953"/>
    </row>
    <row r="12284" spans="1:37" s="3954" customFormat="1" ht="15.75">
      <c r="A12284" s="2510"/>
      <c r="B12284" s="3946" t="s">
        <v>364</v>
      </c>
      <c r="C12284" s="3947" t="s">
        <v>66</v>
      </c>
      <c r="D12284" s="3948">
        <v>4100</v>
      </c>
      <c r="E12284" s="3947">
        <v>10</v>
      </c>
      <c r="F12284" s="3949">
        <v>41000</v>
      </c>
      <c r="G12284" s="1268"/>
      <c r="H12284" s="1268"/>
      <c r="I12284" s="3950"/>
      <c r="J12284" s="3951" t="s">
        <v>334</v>
      </c>
      <c r="K12284" s="3952"/>
      <c r="L12284" s="3952"/>
      <c r="M12284" s="3951"/>
      <c r="N12284" s="3947"/>
      <c r="O12284" s="3947"/>
      <c r="P12284" s="3947"/>
      <c r="Q12284" s="3945"/>
      <c r="R12284" s="3945"/>
      <c r="S12284" s="3945"/>
      <c r="T12284" s="3945"/>
      <c r="U12284" s="3945"/>
      <c r="V12284" s="3945"/>
      <c r="W12284" s="3947"/>
      <c r="X12284" s="1268"/>
      <c r="Y12284" s="1268"/>
      <c r="Z12284" s="1268"/>
      <c r="AA12284" s="1268"/>
      <c r="AB12284" s="1268"/>
      <c r="AC12284" s="1507">
        <f t="shared" si="4747"/>
        <v>10</v>
      </c>
      <c r="AD12284" s="1508">
        <f t="shared" si="4748"/>
        <v>41000</v>
      </c>
      <c r="AE12284" s="1351" t="s">
        <v>334</v>
      </c>
      <c r="AF12284" s="14">
        <f t="shared" si="4749"/>
        <v>0</v>
      </c>
      <c r="AG12284" s="14" t="e">
        <f t="shared" si="4750"/>
        <v>#DIV/0!</v>
      </c>
      <c r="AH12284" s="1351" t="s">
        <v>334</v>
      </c>
      <c r="AI12284" s="1351" t="s">
        <v>334</v>
      </c>
      <c r="AJ12284" s="3947"/>
      <c r="AK12284" s="3953"/>
    </row>
    <row r="12285" spans="1:37" s="3954" customFormat="1" ht="15.75">
      <c r="A12285" s="2510"/>
      <c r="B12285" s="3946" t="s">
        <v>365</v>
      </c>
      <c r="C12285" s="3947" t="s">
        <v>66</v>
      </c>
      <c r="D12285" s="3948">
        <v>4300</v>
      </c>
      <c r="E12285" s="3947">
        <v>10</v>
      </c>
      <c r="F12285" s="3949">
        <v>43000</v>
      </c>
      <c r="G12285" s="1268"/>
      <c r="H12285" s="1268"/>
      <c r="I12285" s="3950"/>
      <c r="J12285" s="3951" t="s">
        <v>334</v>
      </c>
      <c r="K12285" s="3952"/>
      <c r="L12285" s="3952"/>
      <c r="M12285" s="3951"/>
      <c r="N12285" s="3947"/>
      <c r="O12285" s="3947"/>
      <c r="P12285" s="3947"/>
      <c r="Q12285" s="3945"/>
      <c r="R12285" s="3945"/>
      <c r="S12285" s="3945"/>
      <c r="T12285" s="3945"/>
      <c r="U12285" s="3945"/>
      <c r="V12285" s="3945"/>
      <c r="W12285" s="3947"/>
      <c r="X12285" s="1268"/>
      <c r="Y12285" s="1268"/>
      <c r="Z12285" s="1268"/>
      <c r="AA12285" s="1268"/>
      <c r="AB12285" s="1268"/>
      <c r="AC12285" s="1507">
        <f t="shared" si="4747"/>
        <v>10</v>
      </c>
      <c r="AD12285" s="1508">
        <f t="shared" si="4748"/>
        <v>43000</v>
      </c>
      <c r="AE12285" s="1351" t="s">
        <v>334</v>
      </c>
      <c r="AF12285" s="14">
        <f t="shared" si="4749"/>
        <v>0</v>
      </c>
      <c r="AG12285" s="14" t="e">
        <f t="shared" si="4750"/>
        <v>#DIV/0!</v>
      </c>
      <c r="AH12285" s="1351" t="s">
        <v>334</v>
      </c>
      <c r="AI12285" s="1351" t="s">
        <v>334</v>
      </c>
      <c r="AJ12285" s="3947"/>
      <c r="AK12285" s="3953"/>
    </row>
    <row r="12286" spans="1:37" s="3954" customFormat="1" ht="27" customHeight="1">
      <c r="A12286" s="2510"/>
      <c r="B12286" s="3946" t="s">
        <v>366</v>
      </c>
      <c r="C12286" s="3947" t="s">
        <v>66</v>
      </c>
      <c r="D12286" s="3948">
        <v>5400</v>
      </c>
      <c r="E12286" s="3947">
        <v>7</v>
      </c>
      <c r="F12286" s="3949">
        <v>37800</v>
      </c>
      <c r="G12286" s="1268"/>
      <c r="H12286" s="1268"/>
      <c r="I12286" s="3950"/>
      <c r="J12286" s="3951" t="s">
        <v>334</v>
      </c>
      <c r="K12286" s="3952"/>
      <c r="L12286" s="3952"/>
      <c r="M12286" s="3951"/>
      <c r="N12286" s="3947"/>
      <c r="O12286" s="3947"/>
      <c r="P12286" s="3947"/>
      <c r="Q12286" s="3945"/>
      <c r="R12286" s="3945"/>
      <c r="S12286" s="3945"/>
      <c r="T12286" s="3945"/>
      <c r="U12286" s="3945"/>
      <c r="V12286" s="3945"/>
      <c r="W12286" s="3947"/>
      <c r="X12286" s="1268"/>
      <c r="Y12286" s="1268"/>
      <c r="Z12286" s="1268"/>
      <c r="AA12286" s="1268"/>
      <c r="AB12286" s="1268"/>
      <c r="AC12286" s="1507">
        <f t="shared" si="4747"/>
        <v>7</v>
      </c>
      <c r="AD12286" s="1508">
        <f t="shared" si="4748"/>
        <v>37800</v>
      </c>
      <c r="AE12286" s="1351" t="s">
        <v>334</v>
      </c>
      <c r="AF12286" s="14">
        <f t="shared" si="4749"/>
        <v>0</v>
      </c>
      <c r="AG12286" s="14" t="e">
        <f t="shared" si="4750"/>
        <v>#DIV/0!</v>
      </c>
      <c r="AH12286" s="1351" t="s">
        <v>334</v>
      </c>
      <c r="AI12286" s="1351" t="s">
        <v>334</v>
      </c>
      <c r="AJ12286" s="3947"/>
      <c r="AK12286" s="3953"/>
    </row>
    <row r="12287" spans="1:37" s="3954" customFormat="1" ht="27" customHeight="1">
      <c r="A12287" s="2510"/>
      <c r="B12287" s="3946" t="s">
        <v>367</v>
      </c>
      <c r="C12287" s="3947" t="s">
        <v>66</v>
      </c>
      <c r="D12287" s="3948">
        <v>3000</v>
      </c>
      <c r="E12287" s="3947">
        <v>2</v>
      </c>
      <c r="F12287" s="3949">
        <v>6000</v>
      </c>
      <c r="G12287" s="1268"/>
      <c r="H12287" s="1268"/>
      <c r="I12287" s="3950"/>
      <c r="J12287" s="3951" t="s">
        <v>334</v>
      </c>
      <c r="K12287" s="3952"/>
      <c r="L12287" s="3952"/>
      <c r="M12287" s="3951"/>
      <c r="N12287" s="3947"/>
      <c r="O12287" s="3947"/>
      <c r="P12287" s="3947"/>
      <c r="Q12287" s="3945"/>
      <c r="R12287" s="3945"/>
      <c r="S12287" s="3945"/>
      <c r="T12287" s="3945"/>
      <c r="U12287" s="3945"/>
      <c r="V12287" s="3945"/>
      <c r="W12287" s="3947"/>
      <c r="X12287" s="1268"/>
      <c r="Y12287" s="1268"/>
      <c r="Z12287" s="1268"/>
      <c r="AA12287" s="1268"/>
      <c r="AB12287" s="1268"/>
      <c r="AC12287" s="1507">
        <f t="shared" si="4747"/>
        <v>2</v>
      </c>
      <c r="AD12287" s="1508">
        <f t="shared" si="4748"/>
        <v>6000</v>
      </c>
      <c r="AE12287" s="1351" t="s">
        <v>334</v>
      </c>
      <c r="AF12287" s="14">
        <f t="shared" si="4749"/>
        <v>0</v>
      </c>
      <c r="AG12287" s="14" t="e">
        <f t="shared" si="4750"/>
        <v>#DIV/0!</v>
      </c>
      <c r="AH12287" s="1351" t="s">
        <v>334</v>
      </c>
      <c r="AI12287" s="1351" t="s">
        <v>334</v>
      </c>
      <c r="AJ12287" s="3947"/>
      <c r="AK12287" s="3953"/>
    </row>
    <row r="12288" spans="1:37" s="3954" customFormat="1" ht="27" customHeight="1">
      <c r="A12288" s="2510"/>
      <c r="B12288" s="3946" t="s">
        <v>368</v>
      </c>
      <c r="C12288" s="3947" t="s">
        <v>66</v>
      </c>
      <c r="D12288" s="3948">
        <v>3700</v>
      </c>
      <c r="E12288" s="3947">
        <v>3</v>
      </c>
      <c r="F12288" s="3949">
        <v>11100</v>
      </c>
      <c r="G12288" s="1268"/>
      <c r="H12288" s="1268"/>
      <c r="I12288" s="3950"/>
      <c r="J12288" s="3951" t="s">
        <v>334</v>
      </c>
      <c r="K12288" s="3952"/>
      <c r="L12288" s="3952"/>
      <c r="M12288" s="3951"/>
      <c r="N12288" s="3947"/>
      <c r="O12288" s="3947"/>
      <c r="P12288" s="3947"/>
      <c r="Q12288" s="3945"/>
      <c r="R12288" s="3945"/>
      <c r="S12288" s="3945"/>
      <c r="T12288" s="3945"/>
      <c r="U12288" s="3945"/>
      <c r="V12288" s="3945"/>
      <c r="W12288" s="3947"/>
      <c r="X12288" s="1268"/>
      <c r="Y12288" s="1268"/>
      <c r="Z12288" s="1268"/>
      <c r="AA12288" s="1268"/>
      <c r="AB12288" s="1268"/>
      <c r="AC12288" s="1507">
        <f t="shared" si="4747"/>
        <v>3</v>
      </c>
      <c r="AD12288" s="1508">
        <f t="shared" si="4748"/>
        <v>11100</v>
      </c>
      <c r="AE12288" s="1351" t="s">
        <v>334</v>
      </c>
      <c r="AF12288" s="14">
        <f t="shared" si="4749"/>
        <v>0</v>
      </c>
      <c r="AG12288" s="14" t="e">
        <f t="shared" si="4750"/>
        <v>#DIV/0!</v>
      </c>
      <c r="AH12288" s="1351" t="s">
        <v>334</v>
      </c>
      <c r="AI12288" s="1351" t="s">
        <v>334</v>
      </c>
      <c r="AJ12288" s="3947"/>
      <c r="AK12288" s="3953"/>
    </row>
    <row r="12289" spans="1:37" s="3954" customFormat="1" ht="29.25" customHeight="1">
      <c r="A12289" s="2510"/>
      <c r="B12289" s="3946" t="s">
        <v>369</v>
      </c>
      <c r="C12289" s="3947" t="s">
        <v>66</v>
      </c>
      <c r="D12289" s="3948">
        <v>4100</v>
      </c>
      <c r="E12289" s="3947">
        <v>2</v>
      </c>
      <c r="F12289" s="3949">
        <v>8200</v>
      </c>
      <c r="G12289" s="1268"/>
      <c r="H12289" s="1268"/>
      <c r="I12289" s="3950"/>
      <c r="J12289" s="3951" t="s">
        <v>334</v>
      </c>
      <c r="K12289" s="3952"/>
      <c r="L12289" s="3952"/>
      <c r="M12289" s="3951"/>
      <c r="N12289" s="3947"/>
      <c r="O12289" s="3947"/>
      <c r="P12289" s="3947"/>
      <c r="Q12289" s="3945"/>
      <c r="R12289" s="3945"/>
      <c r="S12289" s="3945"/>
      <c r="T12289" s="3945"/>
      <c r="U12289" s="3945"/>
      <c r="V12289" s="3945"/>
      <c r="W12289" s="3947"/>
      <c r="X12289" s="1268"/>
      <c r="Y12289" s="1268"/>
      <c r="Z12289" s="1268"/>
      <c r="AA12289" s="1268"/>
      <c r="AB12289" s="1268"/>
      <c r="AC12289" s="1507">
        <f t="shared" si="4747"/>
        <v>2</v>
      </c>
      <c r="AD12289" s="1508">
        <f t="shared" si="4748"/>
        <v>8200</v>
      </c>
      <c r="AE12289" s="1351" t="s">
        <v>334</v>
      </c>
      <c r="AF12289" s="14">
        <f t="shared" si="4749"/>
        <v>0</v>
      </c>
      <c r="AG12289" s="14" t="e">
        <f t="shared" si="4750"/>
        <v>#DIV/0!</v>
      </c>
      <c r="AH12289" s="1351" t="s">
        <v>334</v>
      </c>
      <c r="AI12289" s="1351" t="s">
        <v>334</v>
      </c>
      <c r="AJ12289" s="3947"/>
      <c r="AK12289" s="3953"/>
    </row>
    <row r="12290" spans="1:37" s="3954" customFormat="1" ht="29.25" customHeight="1">
      <c r="A12290" s="2510"/>
      <c r="B12290" s="3946" t="s">
        <v>370</v>
      </c>
      <c r="C12290" s="3947" t="s">
        <v>181</v>
      </c>
      <c r="D12290" s="3948">
        <v>720</v>
      </c>
      <c r="E12290" s="3947">
        <v>7</v>
      </c>
      <c r="F12290" s="3949">
        <v>5040</v>
      </c>
      <c r="G12290" s="3949"/>
      <c r="H12290" s="3949"/>
      <c r="I12290" s="3950"/>
      <c r="J12290" s="3951" t="s">
        <v>334</v>
      </c>
      <c r="K12290" s="3952"/>
      <c r="L12290" s="3952"/>
      <c r="M12290" s="3951"/>
      <c r="N12290" s="3947"/>
      <c r="O12290" s="3947"/>
      <c r="P12290" s="3947"/>
      <c r="Q12290" s="3945"/>
      <c r="R12290" s="3945"/>
      <c r="S12290" s="3945"/>
      <c r="T12290" s="3945"/>
      <c r="U12290" s="3945"/>
      <c r="V12290" s="3945"/>
      <c r="W12290" s="3947"/>
      <c r="X12290" s="1268"/>
      <c r="Y12290" s="1268"/>
      <c r="Z12290" s="1268"/>
      <c r="AA12290" s="1268"/>
      <c r="AB12290" s="1268"/>
      <c r="AC12290" s="1507">
        <f t="shared" si="4747"/>
        <v>7</v>
      </c>
      <c r="AD12290" s="1508">
        <f t="shared" si="4748"/>
        <v>5040</v>
      </c>
      <c r="AE12290" s="1351" t="s">
        <v>334</v>
      </c>
      <c r="AF12290" s="14">
        <f t="shared" si="4749"/>
        <v>0</v>
      </c>
      <c r="AG12290" s="14" t="e">
        <f t="shared" si="4750"/>
        <v>#DIV/0!</v>
      </c>
      <c r="AH12290" s="1351" t="s">
        <v>334</v>
      </c>
      <c r="AI12290" s="1351" t="s">
        <v>334</v>
      </c>
      <c r="AJ12290" s="3947"/>
      <c r="AK12290" s="3953"/>
    </row>
    <row r="12291" spans="1:37" s="3954" customFormat="1" ht="27" customHeight="1">
      <c r="A12291" s="2510"/>
      <c r="B12291" s="3946" t="s">
        <v>371</v>
      </c>
      <c r="C12291" s="3947" t="s">
        <v>66</v>
      </c>
      <c r="D12291" s="3948">
        <v>300</v>
      </c>
      <c r="E12291" s="3947">
        <v>25</v>
      </c>
      <c r="F12291" s="3949">
        <v>7500</v>
      </c>
      <c r="G12291" s="1268"/>
      <c r="H12291" s="1268"/>
      <c r="I12291" s="3950"/>
      <c r="J12291" s="3951" t="s">
        <v>334</v>
      </c>
      <c r="K12291" s="3952"/>
      <c r="L12291" s="3952"/>
      <c r="M12291" s="3951"/>
      <c r="N12291" s="3947"/>
      <c r="O12291" s="3947"/>
      <c r="P12291" s="3947"/>
      <c r="Q12291" s="3945"/>
      <c r="R12291" s="3945"/>
      <c r="S12291" s="3945"/>
      <c r="T12291" s="3945"/>
      <c r="U12291" s="3945"/>
      <c r="V12291" s="3945"/>
      <c r="W12291" s="3947"/>
      <c r="X12291" s="1268"/>
      <c r="Y12291" s="1268"/>
      <c r="Z12291" s="1268"/>
      <c r="AA12291" s="1268"/>
      <c r="AB12291" s="1268"/>
      <c r="AC12291" s="1507">
        <f t="shared" si="4747"/>
        <v>25</v>
      </c>
      <c r="AD12291" s="1508">
        <f t="shared" si="4748"/>
        <v>7500</v>
      </c>
      <c r="AE12291" s="1351" t="s">
        <v>334</v>
      </c>
      <c r="AF12291" s="14">
        <f t="shared" si="4749"/>
        <v>0</v>
      </c>
      <c r="AG12291" s="14" t="e">
        <f t="shared" si="4750"/>
        <v>#DIV/0!</v>
      </c>
      <c r="AH12291" s="1351" t="s">
        <v>334</v>
      </c>
      <c r="AI12291" s="1351" t="s">
        <v>334</v>
      </c>
      <c r="AJ12291" s="3947"/>
      <c r="AK12291" s="3953"/>
    </row>
    <row r="12292" spans="1:37" s="3954" customFormat="1" ht="30.75" customHeight="1">
      <c r="A12292" s="2510"/>
      <c r="B12292" s="3946" t="s">
        <v>372</v>
      </c>
      <c r="C12292" s="3947" t="s">
        <v>181</v>
      </c>
      <c r="D12292" s="3948">
        <v>27</v>
      </c>
      <c r="E12292" s="3947">
        <v>4</v>
      </c>
      <c r="F12292" s="3949">
        <v>108</v>
      </c>
      <c r="G12292" s="3949"/>
      <c r="H12292" s="3949"/>
      <c r="I12292" s="3950"/>
      <c r="J12292" s="3951">
        <v>46143</v>
      </c>
      <c r="K12292" s="3952"/>
      <c r="L12292" s="3952"/>
      <c r="M12292" s="3951"/>
      <c r="N12292" s="3947"/>
      <c r="O12292" s="3947"/>
      <c r="P12292" s="3947"/>
      <c r="Q12292" s="3945"/>
      <c r="R12292" s="3945"/>
      <c r="S12292" s="3945"/>
      <c r="T12292" s="3945"/>
      <c r="U12292" s="3945"/>
      <c r="V12292" s="3945"/>
      <c r="W12292" s="3947"/>
      <c r="X12292" s="1268"/>
      <c r="Y12292" s="1268"/>
      <c r="Z12292" s="1268"/>
      <c r="AA12292" s="1268"/>
      <c r="AB12292" s="1268"/>
      <c r="AC12292" s="1507">
        <f t="shared" si="4747"/>
        <v>4</v>
      </c>
      <c r="AD12292" s="1508">
        <f t="shared" si="4748"/>
        <v>108</v>
      </c>
      <c r="AE12292" s="14">
        <f t="shared" ref="AE12292:AE12298" si="4751">(J12292-"01.04.2023")/30</f>
        <v>37.533333333333331</v>
      </c>
      <c r="AF12292" s="14">
        <f t="shared" si="4749"/>
        <v>0</v>
      </c>
      <c r="AG12292" s="14" t="e">
        <f t="shared" si="4750"/>
        <v>#DIV/0!</v>
      </c>
      <c r="AH12292" s="14" t="e">
        <f t="shared" ref="AH12292:AH12298" si="4752">AG12292-AE12292</f>
        <v>#DIV/0!</v>
      </c>
      <c r="AI12292" s="14">
        <f t="shared" ref="AI12292:AI12298" si="4753">AC12292-(AE12292*AF12292)</f>
        <v>4</v>
      </c>
      <c r="AJ12292" s="3947"/>
      <c r="AK12292" s="3953"/>
    </row>
    <row r="12293" spans="1:37" s="3954" customFormat="1" ht="30.75" customHeight="1">
      <c r="A12293" s="2510"/>
      <c r="B12293" s="3946" t="s">
        <v>373</v>
      </c>
      <c r="C12293" s="3947" t="s">
        <v>332</v>
      </c>
      <c r="D12293" s="3948">
        <v>1230.5</v>
      </c>
      <c r="E12293" s="3947">
        <v>4</v>
      </c>
      <c r="F12293" s="3949">
        <v>4922</v>
      </c>
      <c r="G12293" s="3949"/>
      <c r="H12293" s="3949"/>
      <c r="I12293" s="3950"/>
      <c r="J12293" s="3951">
        <v>45200</v>
      </c>
      <c r="K12293" s="3952"/>
      <c r="L12293" s="3952"/>
      <c r="M12293" s="3951"/>
      <c r="N12293" s="3947"/>
      <c r="O12293" s="3947">
        <v>1</v>
      </c>
      <c r="P12293" s="3947">
        <v>1</v>
      </c>
      <c r="Q12293" s="3945"/>
      <c r="R12293" s="3945"/>
      <c r="S12293" s="3945"/>
      <c r="T12293" s="3945"/>
      <c r="U12293" s="3945"/>
      <c r="V12293" s="3945"/>
      <c r="W12293" s="3947"/>
      <c r="X12293" s="1268"/>
      <c r="Y12293" s="1268"/>
      <c r="Z12293" s="1268"/>
      <c r="AA12293" s="1268"/>
      <c r="AB12293" s="1268"/>
      <c r="AC12293" s="1507">
        <f t="shared" si="4747"/>
        <v>2</v>
      </c>
      <c r="AD12293" s="1508">
        <f t="shared" si="4748"/>
        <v>2461</v>
      </c>
      <c r="AE12293" s="14">
        <f t="shared" si="4751"/>
        <v>6.1</v>
      </c>
      <c r="AF12293" s="14">
        <f t="shared" si="4749"/>
        <v>0.66666666666666663</v>
      </c>
      <c r="AG12293" s="14">
        <f t="shared" si="4750"/>
        <v>3</v>
      </c>
      <c r="AH12293" s="14">
        <f t="shared" si="4752"/>
        <v>-3.0999999999999996</v>
      </c>
      <c r="AI12293" s="14">
        <f t="shared" si="4753"/>
        <v>-2.0666666666666664</v>
      </c>
      <c r="AJ12293" s="3947"/>
      <c r="AK12293" s="3953"/>
    </row>
    <row r="12294" spans="1:37" s="3954" customFormat="1" ht="24.75" customHeight="1">
      <c r="A12294" s="2510"/>
      <c r="B12294" s="3946" t="s">
        <v>374</v>
      </c>
      <c r="C12294" s="3947" t="s">
        <v>86</v>
      </c>
      <c r="D12294" s="3948">
        <v>2342.23</v>
      </c>
      <c r="E12294" s="3947">
        <v>4</v>
      </c>
      <c r="F12294" s="3949">
        <v>9368.92</v>
      </c>
      <c r="G12294" s="3949"/>
      <c r="H12294" s="3949"/>
      <c r="I12294" s="3950"/>
      <c r="J12294" s="3951">
        <v>45108</v>
      </c>
      <c r="K12294" s="3952"/>
      <c r="L12294" s="3952"/>
      <c r="M12294" s="3951"/>
      <c r="N12294" s="3947"/>
      <c r="O12294" s="3947"/>
      <c r="P12294" s="3947">
        <v>1</v>
      </c>
      <c r="Q12294" s="3945"/>
      <c r="R12294" s="3945"/>
      <c r="S12294" s="3945"/>
      <c r="T12294" s="3945"/>
      <c r="U12294" s="3945"/>
      <c r="V12294" s="3945"/>
      <c r="W12294" s="3947"/>
      <c r="X12294" s="1268"/>
      <c r="Y12294" s="1268"/>
      <c r="Z12294" s="1268"/>
      <c r="AA12294" s="1268"/>
      <c r="AB12294" s="1268"/>
      <c r="AC12294" s="1507">
        <f t="shared" si="4747"/>
        <v>3</v>
      </c>
      <c r="AD12294" s="1508">
        <f t="shared" si="4748"/>
        <v>7026.6900000000005</v>
      </c>
      <c r="AE12294" s="14">
        <f t="shared" si="4751"/>
        <v>3.0333333333333332</v>
      </c>
      <c r="AF12294" s="14">
        <f t="shared" si="4749"/>
        <v>0.33333333333333331</v>
      </c>
      <c r="AG12294" s="14">
        <f t="shared" si="4750"/>
        <v>9</v>
      </c>
      <c r="AH12294" s="14">
        <f t="shared" si="4752"/>
        <v>5.9666666666666668</v>
      </c>
      <c r="AI12294" s="14">
        <f t="shared" si="4753"/>
        <v>1.9888888888888889</v>
      </c>
      <c r="AJ12294" s="3947"/>
      <c r="AK12294" s="3953"/>
    </row>
    <row r="12295" spans="1:37" s="3954" customFormat="1" ht="33" customHeight="1">
      <c r="A12295" s="2510"/>
      <c r="B12295" s="3946" t="s">
        <v>375</v>
      </c>
      <c r="C12295" s="3947" t="s">
        <v>86</v>
      </c>
      <c r="D12295" s="3948">
        <v>2342.23</v>
      </c>
      <c r="E12295" s="3947">
        <v>2</v>
      </c>
      <c r="F12295" s="3949">
        <v>4684.46</v>
      </c>
      <c r="G12295" s="3949"/>
      <c r="H12295" s="3949"/>
      <c r="I12295" s="3950"/>
      <c r="J12295" s="3951">
        <v>45108</v>
      </c>
      <c r="K12295" s="3952"/>
      <c r="L12295" s="3952"/>
      <c r="M12295" s="3951"/>
      <c r="N12295" s="3947"/>
      <c r="O12295" s="3947"/>
      <c r="P12295" s="3947"/>
      <c r="Q12295" s="3945"/>
      <c r="R12295" s="3945"/>
      <c r="S12295" s="3945"/>
      <c r="T12295" s="3945"/>
      <c r="U12295" s="3945"/>
      <c r="V12295" s="3945"/>
      <c r="W12295" s="3947"/>
      <c r="X12295" s="1268"/>
      <c r="Y12295" s="1268"/>
      <c r="Z12295" s="1268"/>
      <c r="AA12295" s="1268"/>
      <c r="AB12295" s="1268"/>
      <c r="AC12295" s="1507">
        <f t="shared" si="4747"/>
        <v>2</v>
      </c>
      <c r="AD12295" s="1508">
        <f t="shared" si="4748"/>
        <v>4684.46</v>
      </c>
      <c r="AE12295" s="14">
        <f t="shared" si="4751"/>
        <v>3.0333333333333332</v>
      </c>
      <c r="AF12295" s="14">
        <f t="shared" si="4749"/>
        <v>0</v>
      </c>
      <c r="AG12295" s="14" t="e">
        <f t="shared" si="4750"/>
        <v>#DIV/0!</v>
      </c>
      <c r="AH12295" s="14" t="e">
        <f t="shared" si="4752"/>
        <v>#DIV/0!</v>
      </c>
      <c r="AI12295" s="14">
        <f t="shared" si="4753"/>
        <v>2</v>
      </c>
      <c r="AJ12295" s="3947"/>
      <c r="AK12295" s="3953"/>
    </row>
    <row r="12296" spans="1:37" s="3954" customFormat="1" ht="30.75" customHeight="1">
      <c r="A12296" s="2510"/>
      <c r="B12296" s="3946" t="s">
        <v>377</v>
      </c>
      <c r="C12296" s="3947" t="s">
        <v>332</v>
      </c>
      <c r="D12296" s="3948">
        <v>631.29999999999995</v>
      </c>
      <c r="E12296" s="3947">
        <v>10</v>
      </c>
      <c r="F12296" s="3949">
        <v>6313</v>
      </c>
      <c r="G12296" s="3949"/>
      <c r="H12296" s="3949"/>
      <c r="I12296" s="3950"/>
      <c r="J12296" s="3951" t="s">
        <v>76</v>
      </c>
      <c r="K12296" s="3952"/>
      <c r="L12296" s="3952"/>
      <c r="M12296" s="3951"/>
      <c r="N12296" s="3947"/>
      <c r="O12296" s="3947"/>
      <c r="P12296" s="3947"/>
      <c r="Q12296" s="3945"/>
      <c r="R12296" s="3945"/>
      <c r="S12296" s="3945"/>
      <c r="T12296" s="3945"/>
      <c r="U12296" s="3945"/>
      <c r="V12296" s="3945"/>
      <c r="W12296" s="3947"/>
      <c r="X12296" s="1268"/>
      <c r="Y12296" s="1268"/>
      <c r="Z12296" s="1268"/>
      <c r="AA12296" s="1268"/>
      <c r="AB12296" s="1268"/>
      <c r="AC12296" s="1507">
        <f t="shared" si="4747"/>
        <v>10</v>
      </c>
      <c r="AD12296" s="1508">
        <f t="shared" si="4748"/>
        <v>6313</v>
      </c>
      <c r="AE12296" s="14">
        <f t="shared" si="4751"/>
        <v>14.233333333333333</v>
      </c>
      <c r="AF12296" s="14">
        <f t="shared" si="4749"/>
        <v>0</v>
      </c>
      <c r="AG12296" s="14" t="e">
        <f t="shared" si="4750"/>
        <v>#DIV/0!</v>
      </c>
      <c r="AH12296" s="14" t="e">
        <f t="shared" si="4752"/>
        <v>#DIV/0!</v>
      </c>
      <c r="AI12296" s="14">
        <f t="shared" si="4753"/>
        <v>10</v>
      </c>
      <c r="AJ12296" s="3947"/>
      <c r="AK12296" s="3953"/>
    </row>
    <row r="12297" spans="1:37" s="3954" customFormat="1" ht="26.25" customHeight="1">
      <c r="A12297" s="2510"/>
      <c r="B12297" s="3946" t="s">
        <v>378</v>
      </c>
      <c r="C12297" s="3947" t="s">
        <v>86</v>
      </c>
      <c r="D12297" s="3948">
        <v>631.29999999999995</v>
      </c>
      <c r="E12297" s="3947">
        <v>4</v>
      </c>
      <c r="F12297" s="3949">
        <v>2525.1999999999998</v>
      </c>
      <c r="G12297" s="3949"/>
      <c r="H12297" s="3949"/>
      <c r="I12297" s="3950"/>
      <c r="J12297" s="3951">
        <v>45323</v>
      </c>
      <c r="K12297" s="3952"/>
      <c r="L12297" s="3952"/>
      <c r="M12297" s="3951"/>
      <c r="N12297" s="3947"/>
      <c r="O12297" s="3947">
        <v>1</v>
      </c>
      <c r="P12297" s="3947">
        <v>1</v>
      </c>
      <c r="Q12297" s="3945"/>
      <c r="R12297" s="3945"/>
      <c r="S12297" s="3945"/>
      <c r="T12297" s="3945"/>
      <c r="U12297" s="3945"/>
      <c r="V12297" s="3945"/>
      <c r="W12297" s="3947"/>
      <c r="X12297" s="1268"/>
      <c r="Y12297" s="1268"/>
      <c r="Z12297" s="1268"/>
      <c r="AA12297" s="1268"/>
      <c r="AB12297" s="1268"/>
      <c r="AC12297" s="1507">
        <f t="shared" si="4747"/>
        <v>2</v>
      </c>
      <c r="AD12297" s="1508">
        <f t="shared" si="4748"/>
        <v>1262.5999999999999</v>
      </c>
      <c r="AE12297" s="14">
        <f t="shared" si="4751"/>
        <v>10.199999999999999</v>
      </c>
      <c r="AF12297" s="14">
        <f t="shared" si="4749"/>
        <v>0.66666666666666663</v>
      </c>
      <c r="AG12297" s="14">
        <f t="shared" si="4750"/>
        <v>3</v>
      </c>
      <c r="AH12297" s="14">
        <f t="shared" si="4752"/>
        <v>-7.1999999999999993</v>
      </c>
      <c r="AI12297" s="14">
        <f t="shared" si="4753"/>
        <v>-4.7999999999999989</v>
      </c>
      <c r="AJ12297" s="3947"/>
      <c r="AK12297" s="3953"/>
    </row>
    <row r="12298" spans="1:37" s="3954" customFormat="1" ht="24.75" customHeight="1">
      <c r="A12298" s="2510"/>
      <c r="B12298" s="3946" t="s">
        <v>379</v>
      </c>
      <c r="C12298" s="3947" t="s">
        <v>181</v>
      </c>
      <c r="D12298" s="3948">
        <v>19.100000000000001</v>
      </c>
      <c r="E12298" s="3947">
        <v>2000</v>
      </c>
      <c r="F12298" s="3949">
        <v>38200</v>
      </c>
      <c r="G12298" s="3949"/>
      <c r="H12298" s="3949"/>
      <c r="I12298" s="3950"/>
      <c r="J12298" s="3951">
        <v>45231</v>
      </c>
      <c r="K12298" s="3952"/>
      <c r="L12298" s="3952"/>
      <c r="M12298" s="3951"/>
      <c r="N12298" s="3947"/>
      <c r="O12298" s="3947"/>
      <c r="P12298" s="3947">
        <v>200</v>
      </c>
      <c r="Q12298" s="3945"/>
      <c r="R12298" s="3945"/>
      <c r="S12298" s="3945"/>
      <c r="T12298" s="3945"/>
      <c r="U12298" s="3945"/>
      <c r="V12298" s="3945"/>
      <c r="W12298" s="3947"/>
      <c r="X12298" s="1268"/>
      <c r="Y12298" s="1268"/>
      <c r="Z12298" s="1268"/>
      <c r="AA12298" s="1268"/>
      <c r="AB12298" s="1268"/>
      <c r="AC12298" s="1507">
        <f t="shared" si="4747"/>
        <v>1800</v>
      </c>
      <c r="AD12298" s="1508">
        <f t="shared" si="4748"/>
        <v>34380</v>
      </c>
      <c r="AE12298" s="14">
        <f t="shared" si="4751"/>
        <v>7.1333333333333337</v>
      </c>
      <c r="AF12298" s="14">
        <f t="shared" si="4749"/>
        <v>66.666666666666671</v>
      </c>
      <c r="AG12298" s="14">
        <f t="shared" si="4750"/>
        <v>26.999999999999996</v>
      </c>
      <c r="AH12298" s="14">
        <f t="shared" si="4752"/>
        <v>19.866666666666664</v>
      </c>
      <c r="AI12298" s="14">
        <f t="shared" si="4753"/>
        <v>1324.4444444444443</v>
      </c>
      <c r="AJ12298" s="3947"/>
      <c r="AK12298" s="3953"/>
    </row>
    <row r="12299" spans="1:37" s="3954" customFormat="1" ht="27.75" customHeight="1">
      <c r="A12299" s="2510"/>
      <c r="B12299" s="3946" t="s">
        <v>380</v>
      </c>
      <c r="C12299" s="3947" t="s">
        <v>181</v>
      </c>
      <c r="D12299" s="3948">
        <v>2.8889999999999998</v>
      </c>
      <c r="E12299" s="3947">
        <v>1000</v>
      </c>
      <c r="F12299" s="3949">
        <v>2889</v>
      </c>
      <c r="G12299" s="3949"/>
      <c r="H12299" s="3949"/>
      <c r="I12299" s="3950"/>
      <c r="J12299" s="3951" t="s">
        <v>334</v>
      </c>
      <c r="K12299" s="3952"/>
      <c r="L12299" s="3952"/>
      <c r="M12299" s="3951"/>
      <c r="N12299" s="3947"/>
      <c r="O12299" s="3947"/>
      <c r="P12299" s="3947"/>
      <c r="Q12299" s="3945"/>
      <c r="R12299" s="3945"/>
      <c r="S12299" s="3945"/>
      <c r="T12299" s="3945"/>
      <c r="U12299" s="3945"/>
      <c r="V12299" s="3945"/>
      <c r="W12299" s="3947"/>
      <c r="X12299" s="1268"/>
      <c r="Y12299" s="1268"/>
      <c r="Z12299" s="1268"/>
      <c r="AA12299" s="1268"/>
      <c r="AB12299" s="1268"/>
      <c r="AC12299" s="1507">
        <f t="shared" si="4747"/>
        <v>1000</v>
      </c>
      <c r="AD12299" s="1508">
        <f t="shared" si="4748"/>
        <v>2889</v>
      </c>
      <c r="AE12299" s="1351" t="s">
        <v>334</v>
      </c>
      <c r="AF12299" s="14">
        <f t="shared" si="4749"/>
        <v>0</v>
      </c>
      <c r="AG12299" s="14" t="e">
        <f t="shared" si="4750"/>
        <v>#DIV/0!</v>
      </c>
      <c r="AH12299" s="1351" t="s">
        <v>334</v>
      </c>
      <c r="AI12299" s="1351" t="s">
        <v>334</v>
      </c>
      <c r="AJ12299" s="3947"/>
      <c r="AK12299" s="3953"/>
    </row>
    <row r="12300" spans="1:37" s="3954" customFormat="1" ht="30.75" customHeight="1">
      <c r="A12300" s="2510"/>
      <c r="B12300" s="3946" t="s">
        <v>381</v>
      </c>
      <c r="C12300" s="3947" t="s">
        <v>181</v>
      </c>
      <c r="D12300" s="3948">
        <v>0.34775</v>
      </c>
      <c r="E12300" s="3947">
        <v>3000</v>
      </c>
      <c r="F12300" s="3949">
        <v>1043.25</v>
      </c>
      <c r="G12300" s="3949"/>
      <c r="H12300" s="3949"/>
      <c r="I12300" s="3950"/>
      <c r="J12300" s="3951">
        <v>45809</v>
      </c>
      <c r="K12300" s="3952"/>
      <c r="L12300" s="3952"/>
      <c r="M12300" s="3951"/>
      <c r="N12300" s="3947"/>
      <c r="O12300" s="3947"/>
      <c r="P12300" s="3947"/>
      <c r="Q12300" s="3945"/>
      <c r="R12300" s="3945"/>
      <c r="S12300" s="3945"/>
      <c r="T12300" s="3945"/>
      <c r="U12300" s="3945"/>
      <c r="V12300" s="3945"/>
      <c r="W12300" s="3947"/>
      <c r="X12300" s="1268"/>
      <c r="Y12300" s="1268"/>
      <c r="Z12300" s="1268"/>
      <c r="AA12300" s="1268"/>
      <c r="AB12300" s="1268"/>
      <c r="AC12300" s="1507">
        <f t="shared" si="4747"/>
        <v>3000</v>
      </c>
      <c r="AD12300" s="1508">
        <f t="shared" si="4748"/>
        <v>1043.25</v>
      </c>
      <c r="AE12300" s="14">
        <f>(J12300-"01.04.2023")/30</f>
        <v>26.4</v>
      </c>
      <c r="AF12300" s="14">
        <f t="shared" si="4749"/>
        <v>0</v>
      </c>
      <c r="AG12300" s="14" t="e">
        <f t="shared" si="4750"/>
        <v>#DIV/0!</v>
      </c>
      <c r="AH12300" s="14" t="e">
        <f>AG12300-AE12300</f>
        <v>#DIV/0!</v>
      </c>
      <c r="AI12300" s="14">
        <f>AC12300-(AE12300*AF12300)</f>
        <v>3000</v>
      </c>
      <c r="AJ12300" s="3947"/>
      <c r="AK12300" s="3953"/>
    </row>
    <row r="12301" spans="1:37" s="3954" customFormat="1" ht="27.75" customHeight="1">
      <c r="A12301" s="2510"/>
      <c r="B12301" s="3946" t="s">
        <v>382</v>
      </c>
      <c r="C12301" s="3947" t="s">
        <v>181</v>
      </c>
      <c r="D12301" s="3948">
        <v>0.44940000000000002</v>
      </c>
      <c r="E12301" s="1268">
        <v>11800</v>
      </c>
      <c r="F12301" s="3949">
        <v>5302.92</v>
      </c>
      <c r="G12301" s="1268"/>
      <c r="H12301" s="1268"/>
      <c r="I12301" s="3950"/>
      <c r="J12301" s="3951">
        <v>45139</v>
      </c>
      <c r="K12301" s="3952"/>
      <c r="L12301" s="3952"/>
      <c r="M12301" s="3951"/>
      <c r="N12301" s="3947">
        <v>1500</v>
      </c>
      <c r="O12301" s="3947">
        <v>1300</v>
      </c>
      <c r="P12301" s="3947">
        <v>2000</v>
      </c>
      <c r="Q12301" s="3945"/>
      <c r="R12301" s="3945"/>
      <c r="S12301" s="3945"/>
      <c r="T12301" s="3945"/>
      <c r="U12301" s="3945"/>
      <c r="V12301" s="3945"/>
      <c r="W12301" s="3947"/>
      <c r="X12301" s="1268"/>
      <c r="Y12301" s="1268"/>
      <c r="Z12301" s="1268"/>
      <c r="AA12301" s="1268"/>
      <c r="AB12301" s="1268"/>
      <c r="AC12301" s="1507">
        <f t="shared" si="4747"/>
        <v>7000</v>
      </c>
      <c r="AD12301" s="1508">
        <f t="shared" si="4748"/>
        <v>3145.8</v>
      </c>
      <c r="AE12301" s="14">
        <f>(J12301-"01.04.2023")/30</f>
        <v>4.0666666666666664</v>
      </c>
      <c r="AF12301" s="14">
        <f t="shared" si="4749"/>
        <v>1600</v>
      </c>
      <c r="AG12301" s="14">
        <f t="shared" si="4750"/>
        <v>4.375</v>
      </c>
      <c r="AH12301" s="14">
        <f>AG12301-AE12301</f>
        <v>0.30833333333333357</v>
      </c>
      <c r="AI12301" s="14">
        <f>AC12301-(AE12301*AF12301)</f>
        <v>493.33333333333394</v>
      </c>
      <c r="AJ12301" s="3947"/>
      <c r="AK12301" s="3953"/>
    </row>
    <row r="12302" spans="1:37" s="3954" customFormat="1" ht="25.5" customHeight="1">
      <c r="A12302" s="2510"/>
      <c r="B12302" s="3946" t="s">
        <v>383</v>
      </c>
      <c r="C12302" s="3947" t="s">
        <v>66</v>
      </c>
      <c r="D12302" s="3948">
        <v>2198.85</v>
      </c>
      <c r="E12302" s="3947">
        <v>5</v>
      </c>
      <c r="F12302" s="3949">
        <v>10994.25</v>
      </c>
      <c r="G12302" s="3949"/>
      <c r="H12302" s="3949"/>
      <c r="I12302" s="3950"/>
      <c r="J12302" s="3951" t="s">
        <v>134</v>
      </c>
      <c r="K12302" s="3952"/>
      <c r="L12302" s="3952"/>
      <c r="M12302" s="3951"/>
      <c r="N12302" s="3947"/>
      <c r="O12302" s="3947">
        <v>1</v>
      </c>
      <c r="P12302" s="3947">
        <v>1</v>
      </c>
      <c r="Q12302" s="3945"/>
      <c r="R12302" s="3945"/>
      <c r="S12302" s="3945"/>
      <c r="T12302" s="3945"/>
      <c r="U12302" s="3945"/>
      <c r="V12302" s="3945"/>
      <c r="W12302" s="3947"/>
      <c r="X12302" s="1268"/>
      <c r="Y12302" s="1268"/>
      <c r="Z12302" s="1268"/>
      <c r="AA12302" s="1268"/>
      <c r="AB12302" s="1268"/>
      <c r="AC12302" s="1507">
        <f t="shared" si="4747"/>
        <v>3</v>
      </c>
      <c r="AD12302" s="1508">
        <f t="shared" si="4748"/>
        <v>6596.5499999999993</v>
      </c>
      <c r="AE12302" s="14">
        <f>(J12302-"01.04.2023")/30</f>
        <v>3</v>
      </c>
      <c r="AF12302" s="14">
        <f t="shared" si="4749"/>
        <v>0.66666666666666663</v>
      </c>
      <c r="AG12302" s="14">
        <f t="shared" si="4750"/>
        <v>4.5</v>
      </c>
      <c r="AH12302" s="14">
        <f>AG12302-AE12302</f>
        <v>1.5</v>
      </c>
      <c r="AI12302" s="14">
        <f>AC12302-(AE12302*AF12302)</f>
        <v>1</v>
      </c>
      <c r="AJ12302" s="3947"/>
      <c r="AK12302" s="3953"/>
    </row>
    <row r="12303" spans="1:37" s="3954" customFormat="1" ht="25.5" customHeight="1">
      <c r="A12303" s="2510"/>
      <c r="B12303" s="3946" t="s">
        <v>384</v>
      </c>
      <c r="C12303" s="3947" t="s">
        <v>181</v>
      </c>
      <c r="D12303" s="3948">
        <v>6120</v>
      </c>
      <c r="E12303" s="3947">
        <v>1</v>
      </c>
      <c r="F12303" s="3949">
        <v>6120</v>
      </c>
      <c r="G12303" s="3949"/>
      <c r="H12303" s="3949"/>
      <c r="I12303" s="3950"/>
      <c r="J12303" s="3951" t="s">
        <v>334</v>
      </c>
      <c r="K12303" s="3952"/>
      <c r="L12303" s="3952"/>
      <c r="M12303" s="3951"/>
      <c r="N12303" s="3947"/>
      <c r="O12303" s="3947"/>
      <c r="P12303" s="3947"/>
      <c r="Q12303" s="3945"/>
      <c r="R12303" s="3945"/>
      <c r="S12303" s="3945"/>
      <c r="T12303" s="3945"/>
      <c r="U12303" s="3945"/>
      <c r="V12303" s="3945"/>
      <c r="W12303" s="3947"/>
      <c r="X12303" s="1268"/>
      <c r="Y12303" s="1268"/>
      <c r="Z12303" s="1268"/>
      <c r="AA12303" s="1268"/>
      <c r="AB12303" s="1268"/>
      <c r="AC12303" s="1507">
        <f t="shared" si="4747"/>
        <v>1</v>
      </c>
      <c r="AD12303" s="1508">
        <f t="shared" si="4748"/>
        <v>6120</v>
      </c>
      <c r="AE12303" s="1351" t="s">
        <v>334</v>
      </c>
      <c r="AF12303" s="14">
        <f t="shared" si="4749"/>
        <v>0</v>
      </c>
      <c r="AG12303" s="14" t="e">
        <f t="shared" si="4750"/>
        <v>#DIV/0!</v>
      </c>
      <c r="AH12303" s="1351" t="s">
        <v>334</v>
      </c>
      <c r="AI12303" s="1351" t="s">
        <v>334</v>
      </c>
      <c r="AJ12303" s="3947"/>
      <c r="AK12303" s="3953"/>
    </row>
    <row r="12304" spans="1:37" s="3954" customFormat="1" ht="22.5" customHeight="1">
      <c r="A12304" s="2510"/>
      <c r="B12304" s="3946" t="s">
        <v>385</v>
      </c>
      <c r="C12304" s="3947" t="s">
        <v>344</v>
      </c>
      <c r="D12304" s="3948">
        <v>432</v>
      </c>
      <c r="E12304" s="3947">
        <v>0.1</v>
      </c>
      <c r="F12304" s="3949">
        <v>43.2</v>
      </c>
      <c r="G12304" s="3949"/>
      <c r="H12304" s="3949"/>
      <c r="I12304" s="3950"/>
      <c r="J12304" s="3951">
        <v>45504</v>
      </c>
      <c r="K12304" s="3952"/>
      <c r="L12304" s="3952"/>
      <c r="M12304" s="3951"/>
      <c r="N12304" s="3947"/>
      <c r="O12304" s="3947"/>
      <c r="P12304" s="3947"/>
      <c r="Q12304" s="3945"/>
      <c r="R12304" s="3945"/>
      <c r="S12304" s="3945"/>
      <c r="T12304" s="3945"/>
      <c r="U12304" s="3945"/>
      <c r="V12304" s="3945"/>
      <c r="W12304" s="3947"/>
      <c r="X12304" s="1268"/>
      <c r="Y12304" s="1268"/>
      <c r="Z12304" s="1268"/>
      <c r="AA12304" s="1268"/>
      <c r="AB12304" s="1268"/>
      <c r="AC12304" s="1507">
        <f t="shared" si="4747"/>
        <v>0.1</v>
      </c>
      <c r="AD12304" s="1508">
        <f t="shared" si="4748"/>
        <v>43.2</v>
      </c>
      <c r="AE12304" s="14">
        <f t="shared" ref="AE12304:AE12317" si="4754">(J12304-"01.04.2023")/30</f>
        <v>16.233333333333334</v>
      </c>
      <c r="AF12304" s="14">
        <f t="shared" si="4749"/>
        <v>0</v>
      </c>
      <c r="AG12304" s="14" t="e">
        <f t="shared" si="4750"/>
        <v>#DIV/0!</v>
      </c>
      <c r="AH12304" s="14" t="e">
        <f t="shared" ref="AH12304:AH12317" si="4755">AG12304-AE12304</f>
        <v>#DIV/0!</v>
      </c>
      <c r="AI12304" s="14">
        <f t="shared" ref="AI12304:AI12317" si="4756">AC12304-(AE12304*AF12304)</f>
        <v>0.1</v>
      </c>
      <c r="AJ12304" s="3947"/>
      <c r="AK12304" s="3953"/>
    </row>
    <row r="12305" spans="1:37" s="3954" customFormat="1" ht="22.5" customHeight="1">
      <c r="A12305" s="2510"/>
      <c r="B12305" s="3946" t="s">
        <v>386</v>
      </c>
      <c r="C12305" s="3947" t="s">
        <v>181</v>
      </c>
      <c r="D12305" s="3948">
        <v>1.3</v>
      </c>
      <c r="E12305" s="3947">
        <v>115000</v>
      </c>
      <c r="F12305" s="3949">
        <v>149500</v>
      </c>
      <c r="G12305" s="3949"/>
      <c r="H12305" s="3949"/>
      <c r="I12305" s="3950"/>
      <c r="J12305" s="3951">
        <v>46143</v>
      </c>
      <c r="K12305" s="3952"/>
      <c r="L12305" s="3952"/>
      <c r="M12305" s="3951"/>
      <c r="N12305" s="3947"/>
      <c r="O12305" s="3947"/>
      <c r="P12305" s="3947"/>
      <c r="Q12305" s="3945"/>
      <c r="R12305" s="3945"/>
      <c r="S12305" s="3945"/>
      <c r="T12305" s="3945"/>
      <c r="U12305" s="3945"/>
      <c r="V12305" s="3945"/>
      <c r="W12305" s="3947"/>
      <c r="X12305" s="1268"/>
      <c r="Y12305" s="1268"/>
      <c r="Z12305" s="1268"/>
      <c r="AA12305" s="1268"/>
      <c r="AB12305" s="1268"/>
      <c r="AC12305" s="1507">
        <f t="shared" ref="AC12305:AC12332" si="4757">E12305+G12305-N12305-O12305-AA12305-P12305-Q12305-R12305-S12305-T12305-U12305-V12305-W12305-X12305-Y12305</f>
        <v>115000</v>
      </c>
      <c r="AD12305" s="1508">
        <f t="shared" ref="AD12305:AD12332" si="4758">D12305*AC12305</f>
        <v>149500</v>
      </c>
      <c r="AE12305" s="14">
        <f t="shared" si="4754"/>
        <v>37.533333333333331</v>
      </c>
      <c r="AF12305" s="14">
        <f t="shared" ref="AF12305:AF12332" si="4759">(N12305+O12305+P12305+Q12305+R12305+S12305+T12305+U12305+V12305+W12305+X12305+Y12305)/3</f>
        <v>0</v>
      </c>
      <c r="AG12305" s="14" t="e">
        <f t="shared" ref="AG12305:AG12332" si="4760">AC12305/AF12305</f>
        <v>#DIV/0!</v>
      </c>
      <c r="AH12305" s="14" t="e">
        <f t="shared" si="4755"/>
        <v>#DIV/0!</v>
      </c>
      <c r="AI12305" s="14">
        <f t="shared" si="4756"/>
        <v>115000</v>
      </c>
      <c r="AJ12305" s="3947"/>
      <c r="AK12305" s="3953"/>
    </row>
    <row r="12306" spans="1:37" s="3954" customFormat="1" ht="24.75" customHeight="1">
      <c r="A12306" s="2510"/>
      <c r="B12306" s="3946" t="s">
        <v>387</v>
      </c>
      <c r="C12306" s="3947" t="s">
        <v>267</v>
      </c>
      <c r="D12306" s="3948">
        <v>861.35</v>
      </c>
      <c r="E12306" s="3947">
        <v>1</v>
      </c>
      <c r="F12306" s="3949">
        <v>861.35</v>
      </c>
      <c r="G12306" s="3949"/>
      <c r="H12306" s="3949"/>
      <c r="I12306" s="3950"/>
      <c r="J12306" s="3951">
        <v>45078</v>
      </c>
      <c r="K12306" s="3952"/>
      <c r="L12306" s="3952"/>
      <c r="M12306" s="3951"/>
      <c r="N12306" s="3947"/>
      <c r="O12306" s="3947"/>
      <c r="P12306" s="3947"/>
      <c r="Q12306" s="3945"/>
      <c r="R12306" s="3945"/>
      <c r="S12306" s="3945"/>
      <c r="T12306" s="3945"/>
      <c r="U12306" s="3945"/>
      <c r="V12306" s="3945"/>
      <c r="W12306" s="3947"/>
      <c r="X12306" s="1268"/>
      <c r="Y12306" s="1268"/>
      <c r="Z12306" s="1268"/>
      <c r="AA12306" s="1268"/>
      <c r="AB12306" s="1268"/>
      <c r="AC12306" s="1507">
        <f t="shared" si="4757"/>
        <v>1</v>
      </c>
      <c r="AD12306" s="1508">
        <f t="shared" si="4758"/>
        <v>861.35</v>
      </c>
      <c r="AE12306" s="14">
        <f t="shared" si="4754"/>
        <v>2.0333333333333332</v>
      </c>
      <c r="AF12306" s="14">
        <f t="shared" si="4759"/>
        <v>0</v>
      </c>
      <c r="AG12306" s="14" t="e">
        <f t="shared" si="4760"/>
        <v>#DIV/0!</v>
      </c>
      <c r="AH12306" s="14" t="e">
        <f t="shared" si="4755"/>
        <v>#DIV/0!</v>
      </c>
      <c r="AI12306" s="14">
        <f t="shared" si="4756"/>
        <v>1</v>
      </c>
      <c r="AJ12306" s="3947"/>
      <c r="AK12306" s="3953"/>
    </row>
    <row r="12307" spans="1:37" s="3954" customFormat="1" ht="24.75" customHeight="1">
      <c r="A12307" s="2510"/>
      <c r="B12307" s="3946" t="s">
        <v>389</v>
      </c>
      <c r="C12307" s="3947" t="s">
        <v>238</v>
      </c>
      <c r="D12307" s="3948">
        <v>363.8</v>
      </c>
      <c r="E12307" s="3947">
        <v>22.000000000000014</v>
      </c>
      <c r="F12307" s="3949">
        <v>8003.6000000000058</v>
      </c>
      <c r="G12307" s="3949"/>
      <c r="H12307" s="3949"/>
      <c r="I12307" s="3950"/>
      <c r="J12307" s="3951">
        <v>45078</v>
      </c>
      <c r="K12307" s="3952"/>
      <c r="L12307" s="3952"/>
      <c r="M12307" s="3951"/>
      <c r="N12307" s="3947">
        <v>1</v>
      </c>
      <c r="O12307" s="3947"/>
      <c r="P12307" s="3947">
        <v>2</v>
      </c>
      <c r="Q12307" s="3945"/>
      <c r="R12307" s="3945"/>
      <c r="S12307" s="3945"/>
      <c r="T12307" s="3945"/>
      <c r="U12307" s="3945"/>
      <c r="V12307" s="3945"/>
      <c r="W12307" s="3947"/>
      <c r="X12307" s="3949"/>
      <c r="Y12307" s="1268"/>
      <c r="Z12307" s="3949"/>
      <c r="AA12307" s="1268"/>
      <c r="AB12307" s="1268"/>
      <c r="AC12307" s="1507">
        <f t="shared" si="4757"/>
        <v>19.000000000000014</v>
      </c>
      <c r="AD12307" s="1508">
        <f t="shared" si="4758"/>
        <v>6912.2000000000053</v>
      </c>
      <c r="AE12307" s="14">
        <f t="shared" si="4754"/>
        <v>2.0333333333333332</v>
      </c>
      <c r="AF12307" s="14">
        <f t="shared" si="4759"/>
        <v>1</v>
      </c>
      <c r="AG12307" s="14">
        <f t="shared" si="4760"/>
        <v>19.000000000000014</v>
      </c>
      <c r="AH12307" s="14">
        <f t="shared" si="4755"/>
        <v>16.966666666666683</v>
      </c>
      <c r="AI12307" s="14">
        <f t="shared" si="4756"/>
        <v>16.966666666666683</v>
      </c>
      <c r="AJ12307" s="3947"/>
      <c r="AK12307" s="3953"/>
    </row>
    <row r="12308" spans="1:37" s="3954" customFormat="1" ht="23.25" customHeight="1">
      <c r="A12308" s="2510"/>
      <c r="B12308" s="3946" t="s">
        <v>389</v>
      </c>
      <c r="C12308" s="3947" t="s">
        <v>238</v>
      </c>
      <c r="D12308" s="3948">
        <v>363.8</v>
      </c>
      <c r="E12308" s="3947">
        <v>87</v>
      </c>
      <c r="F12308" s="3949">
        <v>31650.600000000002</v>
      </c>
      <c r="G12308" s="3949"/>
      <c r="H12308" s="3949"/>
      <c r="I12308" s="3950"/>
      <c r="J12308" s="3951">
        <v>45078</v>
      </c>
      <c r="K12308" s="3952"/>
      <c r="L12308" s="3952"/>
      <c r="M12308" s="3951"/>
      <c r="N12308" s="3947">
        <v>12</v>
      </c>
      <c r="O12308" s="3947">
        <v>10</v>
      </c>
      <c r="P12308" s="3947">
        <v>15</v>
      </c>
      <c r="Q12308" s="3945"/>
      <c r="R12308" s="3945"/>
      <c r="S12308" s="3945"/>
      <c r="T12308" s="3945"/>
      <c r="U12308" s="3945"/>
      <c r="V12308" s="3945"/>
      <c r="W12308" s="3947"/>
      <c r="X12308" s="1268"/>
      <c r="Y12308" s="1268"/>
      <c r="Z12308" s="1268"/>
      <c r="AA12308" s="1268"/>
      <c r="AB12308" s="1268"/>
      <c r="AC12308" s="1507">
        <f t="shared" si="4757"/>
        <v>50</v>
      </c>
      <c r="AD12308" s="1508">
        <f t="shared" si="4758"/>
        <v>18190</v>
      </c>
      <c r="AE12308" s="14">
        <f t="shared" si="4754"/>
        <v>2.0333333333333332</v>
      </c>
      <c r="AF12308" s="14">
        <f t="shared" si="4759"/>
        <v>12.333333333333334</v>
      </c>
      <c r="AG12308" s="14">
        <f t="shared" si="4760"/>
        <v>4.0540540540540535</v>
      </c>
      <c r="AH12308" s="14">
        <f t="shared" si="4755"/>
        <v>2.0207207207207203</v>
      </c>
      <c r="AI12308" s="14">
        <f t="shared" si="4756"/>
        <v>24.922222222222221</v>
      </c>
      <c r="AJ12308" s="3947"/>
      <c r="AK12308" s="3953"/>
    </row>
    <row r="12309" spans="1:37" s="3954" customFormat="1" ht="23.25" customHeight="1">
      <c r="A12309" s="2510"/>
      <c r="B12309" s="3946" t="s">
        <v>390</v>
      </c>
      <c r="C12309" s="3947" t="s">
        <v>86</v>
      </c>
      <c r="D12309" s="3948">
        <v>1959.17</v>
      </c>
      <c r="E12309" s="3947">
        <v>4</v>
      </c>
      <c r="F12309" s="3949">
        <v>7836.68</v>
      </c>
      <c r="G12309" s="3949"/>
      <c r="H12309" s="3949"/>
      <c r="I12309" s="3950"/>
      <c r="J12309" s="3950">
        <v>45292</v>
      </c>
      <c r="K12309" s="3949"/>
      <c r="L12309" s="3949"/>
      <c r="M12309" s="3950"/>
      <c r="N12309" s="3947"/>
      <c r="O12309" s="3947">
        <v>1</v>
      </c>
      <c r="P12309" s="3947">
        <v>2</v>
      </c>
      <c r="Q12309" s="3945"/>
      <c r="R12309" s="3945"/>
      <c r="S12309" s="3945"/>
      <c r="T12309" s="3945"/>
      <c r="U12309" s="3945"/>
      <c r="V12309" s="3945"/>
      <c r="W12309" s="3947"/>
      <c r="X12309" s="1268"/>
      <c r="Y12309" s="1268"/>
      <c r="Z12309" s="1268"/>
      <c r="AA12309" s="1268"/>
      <c r="AB12309" s="1268"/>
      <c r="AC12309" s="1507">
        <f t="shared" si="4757"/>
        <v>1</v>
      </c>
      <c r="AD12309" s="1508">
        <f t="shared" si="4758"/>
        <v>1959.17</v>
      </c>
      <c r="AE12309" s="14">
        <f t="shared" si="4754"/>
        <v>9.1666666666666661</v>
      </c>
      <c r="AF12309" s="14">
        <f t="shared" si="4759"/>
        <v>1</v>
      </c>
      <c r="AG12309" s="14">
        <f t="shared" si="4760"/>
        <v>1</v>
      </c>
      <c r="AH12309" s="14">
        <f t="shared" si="4755"/>
        <v>-8.1666666666666661</v>
      </c>
      <c r="AI12309" s="14">
        <f t="shared" si="4756"/>
        <v>-8.1666666666666661</v>
      </c>
      <c r="AJ12309" s="3947"/>
      <c r="AK12309" s="3953"/>
    </row>
    <row r="12310" spans="1:37" s="3954" customFormat="1" ht="37.5" customHeight="1">
      <c r="A12310" s="2510"/>
      <c r="B12310" s="3946" t="s">
        <v>391</v>
      </c>
      <c r="C12310" s="3947" t="s">
        <v>392</v>
      </c>
      <c r="D12310" s="3948">
        <v>175.48</v>
      </c>
      <c r="E12310" s="3947">
        <v>45</v>
      </c>
      <c r="F12310" s="3949">
        <v>7896.5999999999995</v>
      </c>
      <c r="G12310" s="3949"/>
      <c r="H12310" s="3949"/>
      <c r="I12310" s="3950"/>
      <c r="J12310" s="3951">
        <v>45992</v>
      </c>
      <c r="K12310" s="3952"/>
      <c r="L12310" s="3952"/>
      <c r="M12310" s="3951"/>
      <c r="N12310" s="3947"/>
      <c r="O12310" s="3947">
        <v>1</v>
      </c>
      <c r="P12310" s="3947"/>
      <c r="Q12310" s="3945"/>
      <c r="R12310" s="3945"/>
      <c r="S12310" s="3945"/>
      <c r="T12310" s="3945"/>
      <c r="U12310" s="3945"/>
      <c r="V12310" s="3945"/>
      <c r="W12310" s="3947"/>
      <c r="X12310" s="1268"/>
      <c r="Y12310" s="1268"/>
      <c r="Z12310" s="1268"/>
      <c r="AA12310" s="1268"/>
      <c r="AB12310" s="1268"/>
      <c r="AC12310" s="1507">
        <f t="shared" si="4757"/>
        <v>44</v>
      </c>
      <c r="AD12310" s="1508">
        <f t="shared" si="4758"/>
        <v>7721.12</v>
      </c>
      <c r="AE12310" s="14">
        <f t="shared" si="4754"/>
        <v>32.5</v>
      </c>
      <c r="AF12310" s="14">
        <f t="shared" si="4759"/>
        <v>0.33333333333333331</v>
      </c>
      <c r="AG12310" s="14">
        <f t="shared" si="4760"/>
        <v>132</v>
      </c>
      <c r="AH12310" s="14">
        <f t="shared" si="4755"/>
        <v>99.5</v>
      </c>
      <c r="AI12310" s="14">
        <f t="shared" si="4756"/>
        <v>33.166666666666671</v>
      </c>
      <c r="AJ12310" s="3947"/>
      <c r="AK12310" s="3953"/>
    </row>
    <row r="12311" spans="1:37" s="3954" customFormat="1" ht="20.25" customHeight="1">
      <c r="A12311" s="2510"/>
      <c r="B12311" s="3946" t="s">
        <v>393</v>
      </c>
      <c r="C12311" s="3947" t="s">
        <v>392</v>
      </c>
      <c r="D12311" s="3948">
        <v>149.80000000000001</v>
      </c>
      <c r="E12311" s="3947">
        <v>50</v>
      </c>
      <c r="F12311" s="3949">
        <v>7490.0000000000009</v>
      </c>
      <c r="G12311" s="3949"/>
      <c r="H12311" s="3949"/>
      <c r="I12311" s="3950"/>
      <c r="J12311" s="3951">
        <v>45992</v>
      </c>
      <c r="K12311" s="3952"/>
      <c r="L12311" s="3952"/>
      <c r="M12311" s="3951"/>
      <c r="N12311" s="3947"/>
      <c r="O12311" s="3947">
        <v>1</v>
      </c>
      <c r="P12311" s="3947">
        <v>2</v>
      </c>
      <c r="Q12311" s="3945"/>
      <c r="R12311" s="3945"/>
      <c r="S12311" s="3945"/>
      <c r="T12311" s="3945"/>
      <c r="U12311" s="3945"/>
      <c r="V12311" s="3945"/>
      <c r="W12311" s="3947"/>
      <c r="X12311" s="1268"/>
      <c r="Y12311" s="1268"/>
      <c r="Z12311" s="1268"/>
      <c r="AA12311" s="1268"/>
      <c r="AB12311" s="1268"/>
      <c r="AC12311" s="1507">
        <f t="shared" si="4757"/>
        <v>47</v>
      </c>
      <c r="AD12311" s="1508">
        <f t="shared" si="4758"/>
        <v>7040.6</v>
      </c>
      <c r="AE12311" s="14">
        <f t="shared" si="4754"/>
        <v>32.5</v>
      </c>
      <c r="AF12311" s="14">
        <f t="shared" si="4759"/>
        <v>1</v>
      </c>
      <c r="AG12311" s="14">
        <f t="shared" si="4760"/>
        <v>47</v>
      </c>
      <c r="AH12311" s="14">
        <f t="shared" si="4755"/>
        <v>14.5</v>
      </c>
      <c r="AI12311" s="14">
        <f t="shared" si="4756"/>
        <v>14.5</v>
      </c>
      <c r="AJ12311" s="3947"/>
      <c r="AK12311" s="3953"/>
    </row>
    <row r="12312" spans="1:37" s="3954" customFormat="1" ht="20.25" customHeight="1">
      <c r="A12312" s="2510"/>
      <c r="B12312" s="3946" t="s">
        <v>394</v>
      </c>
      <c r="C12312" s="3947" t="s">
        <v>392</v>
      </c>
      <c r="D12312" s="3948">
        <v>950.16</v>
      </c>
      <c r="E12312" s="3947">
        <v>7</v>
      </c>
      <c r="F12312" s="3949">
        <v>6651.12</v>
      </c>
      <c r="G12312" s="3949"/>
      <c r="H12312" s="3949"/>
      <c r="I12312" s="3950"/>
      <c r="J12312" s="3951">
        <v>45413</v>
      </c>
      <c r="K12312" s="3952"/>
      <c r="L12312" s="3952"/>
      <c r="M12312" s="3951"/>
      <c r="N12312" s="3947"/>
      <c r="O12312" s="3947">
        <v>1</v>
      </c>
      <c r="P12312" s="3947"/>
      <c r="Q12312" s="3945"/>
      <c r="R12312" s="3945"/>
      <c r="S12312" s="3945"/>
      <c r="T12312" s="3945"/>
      <c r="U12312" s="3945"/>
      <c r="V12312" s="3945"/>
      <c r="W12312" s="3947"/>
      <c r="X12312" s="1268"/>
      <c r="Y12312" s="1268"/>
      <c r="Z12312" s="1268"/>
      <c r="AA12312" s="1268"/>
      <c r="AB12312" s="1268"/>
      <c r="AC12312" s="1507">
        <f t="shared" si="4757"/>
        <v>6</v>
      </c>
      <c r="AD12312" s="1508">
        <f t="shared" si="4758"/>
        <v>5700.96</v>
      </c>
      <c r="AE12312" s="14">
        <f t="shared" si="4754"/>
        <v>13.2</v>
      </c>
      <c r="AF12312" s="14">
        <f t="shared" si="4759"/>
        <v>0.33333333333333331</v>
      </c>
      <c r="AG12312" s="14">
        <f t="shared" si="4760"/>
        <v>18</v>
      </c>
      <c r="AH12312" s="14">
        <f t="shared" si="4755"/>
        <v>4.8000000000000007</v>
      </c>
      <c r="AI12312" s="14">
        <f t="shared" si="4756"/>
        <v>1.6000000000000005</v>
      </c>
      <c r="AJ12312" s="3947"/>
      <c r="AK12312" s="3953"/>
    </row>
    <row r="12313" spans="1:37" s="3954" customFormat="1" ht="20.25" customHeight="1">
      <c r="A12313" s="2510"/>
      <c r="B12313" s="3946" t="s">
        <v>395</v>
      </c>
      <c r="C12313" s="3947" t="s">
        <v>344</v>
      </c>
      <c r="D12313" s="3948">
        <v>312</v>
      </c>
      <c r="E12313" s="3947">
        <v>4</v>
      </c>
      <c r="F12313" s="3949">
        <v>1248</v>
      </c>
      <c r="G12313" s="3949"/>
      <c r="H12313" s="3949"/>
      <c r="I12313" s="3950"/>
      <c r="J12313" s="3951" t="s">
        <v>219</v>
      </c>
      <c r="K12313" s="3952"/>
      <c r="L12313" s="3952"/>
      <c r="M12313" s="3951"/>
      <c r="N12313" s="3947"/>
      <c r="O12313" s="3947"/>
      <c r="P12313" s="3947">
        <v>1</v>
      </c>
      <c r="Q12313" s="3945"/>
      <c r="R12313" s="3945"/>
      <c r="S12313" s="3945"/>
      <c r="T12313" s="3945"/>
      <c r="U12313" s="3945"/>
      <c r="V12313" s="3945"/>
      <c r="W12313" s="3947"/>
      <c r="X12313" s="1268"/>
      <c r="Y12313" s="1268"/>
      <c r="Z12313" s="1268"/>
      <c r="AA12313" s="1268"/>
      <c r="AB12313" s="1268"/>
      <c r="AC12313" s="1507">
        <f t="shared" si="4757"/>
        <v>3</v>
      </c>
      <c r="AD12313" s="1508">
        <f t="shared" si="4758"/>
        <v>936</v>
      </c>
      <c r="AE12313" s="14">
        <f t="shared" si="4754"/>
        <v>4.5999999999999996</v>
      </c>
      <c r="AF12313" s="14">
        <f t="shared" si="4759"/>
        <v>0.33333333333333331</v>
      </c>
      <c r="AG12313" s="14">
        <f t="shared" si="4760"/>
        <v>9</v>
      </c>
      <c r="AH12313" s="14">
        <f t="shared" si="4755"/>
        <v>4.4000000000000004</v>
      </c>
      <c r="AI12313" s="14">
        <f t="shared" si="4756"/>
        <v>1.4666666666666668</v>
      </c>
      <c r="AJ12313" s="3947"/>
      <c r="AK12313" s="3953"/>
    </row>
    <row r="12314" spans="1:37" s="3954" customFormat="1" ht="27.75" customHeight="1">
      <c r="A12314" s="2510"/>
      <c r="B12314" s="3946" t="s">
        <v>396</v>
      </c>
      <c r="C12314" s="3947" t="s">
        <v>344</v>
      </c>
      <c r="D12314" s="3948">
        <v>198</v>
      </c>
      <c r="E12314" s="3947">
        <v>1</v>
      </c>
      <c r="F12314" s="3949">
        <v>198</v>
      </c>
      <c r="G12314" s="3949"/>
      <c r="H12314" s="3949"/>
      <c r="I12314" s="3950"/>
      <c r="J12314" s="3951">
        <v>45303</v>
      </c>
      <c r="K12314" s="3952"/>
      <c r="L12314" s="3952"/>
      <c r="M12314" s="3951"/>
      <c r="N12314" s="3947"/>
      <c r="O12314" s="3947"/>
      <c r="P12314" s="3947"/>
      <c r="Q12314" s="3945"/>
      <c r="R12314" s="3945"/>
      <c r="S12314" s="3945"/>
      <c r="T12314" s="3945"/>
      <c r="U12314" s="3945"/>
      <c r="V12314" s="3945"/>
      <c r="W12314" s="3947"/>
      <c r="X12314" s="1268"/>
      <c r="Y12314" s="1268"/>
      <c r="Z12314" s="1268"/>
      <c r="AA12314" s="1268"/>
      <c r="AB12314" s="1268"/>
      <c r="AC12314" s="1507">
        <f t="shared" si="4757"/>
        <v>1</v>
      </c>
      <c r="AD12314" s="1508">
        <f t="shared" si="4758"/>
        <v>198</v>
      </c>
      <c r="AE12314" s="14">
        <f t="shared" si="4754"/>
        <v>9.5333333333333332</v>
      </c>
      <c r="AF12314" s="14">
        <f t="shared" si="4759"/>
        <v>0</v>
      </c>
      <c r="AG12314" s="14" t="e">
        <f t="shared" si="4760"/>
        <v>#DIV/0!</v>
      </c>
      <c r="AH12314" s="14" t="e">
        <f t="shared" si="4755"/>
        <v>#DIV/0!</v>
      </c>
      <c r="AI12314" s="14">
        <f t="shared" si="4756"/>
        <v>1</v>
      </c>
      <c r="AJ12314" s="3947"/>
      <c r="AK12314" s="3953"/>
    </row>
    <row r="12315" spans="1:37" s="3954" customFormat="1" ht="27.75" customHeight="1">
      <c r="A12315" s="2510"/>
      <c r="B12315" s="3946" t="s">
        <v>397</v>
      </c>
      <c r="C12315" s="3947" t="s">
        <v>344</v>
      </c>
      <c r="D12315" s="3948">
        <v>210</v>
      </c>
      <c r="E12315" s="3947">
        <v>5</v>
      </c>
      <c r="F12315" s="3949">
        <v>1050</v>
      </c>
      <c r="G12315" s="3949"/>
      <c r="H12315" s="3949"/>
      <c r="I12315" s="3950"/>
      <c r="J12315" s="3951" t="s">
        <v>398</v>
      </c>
      <c r="K12315" s="3952"/>
      <c r="L12315" s="3952"/>
      <c r="M12315" s="3951"/>
      <c r="N12315" s="3947"/>
      <c r="O12315" s="3947">
        <v>1</v>
      </c>
      <c r="P12315" s="3947">
        <v>1</v>
      </c>
      <c r="Q12315" s="3945"/>
      <c r="R12315" s="3945"/>
      <c r="S12315" s="3945"/>
      <c r="T12315" s="3945"/>
      <c r="U12315" s="3945"/>
      <c r="V12315" s="3945"/>
      <c r="W12315" s="3947"/>
      <c r="X12315" s="1268"/>
      <c r="Y12315" s="1268"/>
      <c r="Z12315" s="1268"/>
      <c r="AA12315" s="1268"/>
      <c r="AB12315" s="1268"/>
      <c r="AC12315" s="1507">
        <f t="shared" si="4757"/>
        <v>3</v>
      </c>
      <c r="AD12315" s="1508">
        <f t="shared" si="4758"/>
        <v>630</v>
      </c>
      <c r="AE12315" s="14">
        <f t="shared" si="4754"/>
        <v>10.9</v>
      </c>
      <c r="AF12315" s="14">
        <f t="shared" si="4759"/>
        <v>0.66666666666666663</v>
      </c>
      <c r="AG12315" s="14">
        <f t="shared" si="4760"/>
        <v>4.5</v>
      </c>
      <c r="AH12315" s="14">
        <f t="shared" si="4755"/>
        <v>-6.4</v>
      </c>
      <c r="AI12315" s="14">
        <f t="shared" si="4756"/>
        <v>-4.2666666666666666</v>
      </c>
      <c r="AJ12315" s="3947"/>
      <c r="AK12315" s="3953"/>
    </row>
    <row r="12316" spans="1:37" s="3954" customFormat="1" ht="46.5" customHeight="1">
      <c r="A12316" s="2510"/>
      <c r="B12316" s="3946" t="s">
        <v>399</v>
      </c>
      <c r="C12316" s="3947" t="s">
        <v>344</v>
      </c>
      <c r="D12316" s="3948">
        <v>28.95</v>
      </c>
      <c r="E12316" s="3947">
        <v>0.5</v>
      </c>
      <c r="F12316" s="3949">
        <v>14.475</v>
      </c>
      <c r="G12316" s="3949"/>
      <c r="H12316" s="3949"/>
      <c r="I12316" s="3950"/>
      <c r="J12316" s="3951" t="s">
        <v>220</v>
      </c>
      <c r="K12316" s="3952"/>
      <c r="L12316" s="3952"/>
      <c r="M12316" s="3951"/>
      <c r="N12316" s="3947"/>
      <c r="O12316" s="3947"/>
      <c r="P12316" s="3947"/>
      <c r="Q12316" s="3945"/>
      <c r="R12316" s="3945"/>
      <c r="S12316" s="3945"/>
      <c r="T12316" s="3945"/>
      <c r="U12316" s="3945"/>
      <c r="V12316" s="3945"/>
      <c r="W12316" s="3947"/>
      <c r="X12316" s="1268"/>
      <c r="Y12316" s="1268"/>
      <c r="Z12316" s="1268"/>
      <c r="AA12316" s="1268"/>
      <c r="AB12316" s="1268"/>
      <c r="AC12316" s="1507">
        <f t="shared" si="4757"/>
        <v>0.5</v>
      </c>
      <c r="AD12316" s="1508">
        <f t="shared" si="4758"/>
        <v>14.475</v>
      </c>
      <c r="AE12316" s="14">
        <f t="shared" si="4754"/>
        <v>5.0999999999999996</v>
      </c>
      <c r="AF12316" s="14">
        <f t="shared" si="4759"/>
        <v>0</v>
      </c>
      <c r="AG12316" s="14" t="e">
        <f t="shared" si="4760"/>
        <v>#DIV/0!</v>
      </c>
      <c r="AH12316" s="14" t="e">
        <f t="shared" si="4755"/>
        <v>#DIV/0!</v>
      </c>
      <c r="AI12316" s="14">
        <f t="shared" si="4756"/>
        <v>0.5</v>
      </c>
      <c r="AJ12316" s="3947"/>
      <c r="AK12316" s="3953"/>
    </row>
    <row r="12317" spans="1:37" s="3954" customFormat="1" ht="41.25" customHeight="1">
      <c r="A12317" s="2510"/>
      <c r="B12317" s="3946" t="s">
        <v>400</v>
      </c>
      <c r="C12317" s="3947" t="s">
        <v>143</v>
      </c>
      <c r="D12317" s="3948">
        <v>828</v>
      </c>
      <c r="E12317" s="3947">
        <v>4.2500000000000107</v>
      </c>
      <c r="F12317" s="3949">
        <v>3519.0000000000086</v>
      </c>
      <c r="G12317" s="1268"/>
      <c r="H12317" s="1268"/>
      <c r="I12317" s="3950"/>
      <c r="J12317" s="3951">
        <v>45321</v>
      </c>
      <c r="K12317" s="3952"/>
      <c r="L12317" s="3952"/>
      <c r="M12317" s="3951"/>
      <c r="N12317" s="3947"/>
      <c r="O12317" s="3947">
        <v>1.1000000000000001</v>
      </c>
      <c r="P12317" s="3947">
        <v>1.5</v>
      </c>
      <c r="Q12317" s="3945"/>
      <c r="R12317" s="3945"/>
      <c r="S12317" s="3945"/>
      <c r="T12317" s="3945"/>
      <c r="U12317" s="3945"/>
      <c r="V12317" s="3945"/>
      <c r="W12317" s="3947"/>
      <c r="X12317" s="3961"/>
      <c r="Y12317" s="3961"/>
      <c r="Z12317" s="3961"/>
      <c r="AA12317" s="3949"/>
      <c r="AB12317" s="3949"/>
      <c r="AC12317" s="1507">
        <f t="shared" si="4757"/>
        <v>1.6500000000000106</v>
      </c>
      <c r="AD12317" s="1508">
        <f t="shared" si="4758"/>
        <v>1366.2000000000087</v>
      </c>
      <c r="AE12317" s="14">
        <f t="shared" si="4754"/>
        <v>10.133333333333333</v>
      </c>
      <c r="AF12317" s="14">
        <f t="shared" si="4759"/>
        <v>0.8666666666666667</v>
      </c>
      <c r="AG12317" s="14">
        <f t="shared" si="4760"/>
        <v>1.903846153846166</v>
      </c>
      <c r="AH12317" s="14">
        <f t="shared" si="4755"/>
        <v>-8.2294871794871671</v>
      </c>
      <c r="AI12317" s="14">
        <f t="shared" si="4756"/>
        <v>-7.1322222222222109</v>
      </c>
      <c r="AJ12317" s="3947"/>
      <c r="AK12317" s="3953"/>
    </row>
    <row r="12318" spans="1:37" s="3954" customFormat="1" ht="33" customHeight="1">
      <c r="A12318" s="2510"/>
      <c r="B12318" s="3946" t="s">
        <v>401</v>
      </c>
      <c r="C12318" s="3947" t="s">
        <v>66</v>
      </c>
      <c r="D12318" s="3948">
        <v>45.7</v>
      </c>
      <c r="E12318" s="3947">
        <v>1500</v>
      </c>
      <c r="F12318" s="3949">
        <v>68550</v>
      </c>
      <c r="G12318" s="3949"/>
      <c r="H12318" s="3949"/>
      <c r="I12318" s="3950"/>
      <c r="J12318" s="3951" t="s">
        <v>334</v>
      </c>
      <c r="K12318" s="3952"/>
      <c r="L12318" s="3952"/>
      <c r="M12318" s="3951"/>
      <c r="N12318" s="3947"/>
      <c r="O12318" s="3947">
        <v>100</v>
      </c>
      <c r="P12318" s="3947"/>
      <c r="Q12318" s="3945"/>
      <c r="R12318" s="3945"/>
      <c r="S12318" s="3945"/>
      <c r="T12318" s="3945"/>
      <c r="U12318" s="3945"/>
      <c r="V12318" s="3945"/>
      <c r="W12318" s="3947"/>
      <c r="X12318" s="1268"/>
      <c r="Y12318" s="1268"/>
      <c r="Z12318" s="1268"/>
      <c r="AA12318" s="1268"/>
      <c r="AB12318" s="1268"/>
      <c r="AC12318" s="1507">
        <f t="shared" si="4757"/>
        <v>1400</v>
      </c>
      <c r="AD12318" s="1508">
        <f t="shared" si="4758"/>
        <v>63980.000000000007</v>
      </c>
      <c r="AE12318" s="1351" t="s">
        <v>334</v>
      </c>
      <c r="AF12318" s="14">
        <f t="shared" si="4759"/>
        <v>33.333333333333336</v>
      </c>
      <c r="AG12318" s="14">
        <f t="shared" si="4760"/>
        <v>42</v>
      </c>
      <c r="AH12318" s="1351" t="s">
        <v>334</v>
      </c>
      <c r="AI12318" s="1351" t="s">
        <v>334</v>
      </c>
      <c r="AJ12318" s="3947"/>
      <c r="AK12318" s="3953"/>
    </row>
    <row r="12319" spans="1:37" s="3954" customFormat="1" ht="33" customHeight="1">
      <c r="A12319" s="2510"/>
      <c r="B12319" s="3946" t="s">
        <v>402</v>
      </c>
      <c r="C12319" s="3947" t="s">
        <v>66</v>
      </c>
      <c r="D12319" s="3948">
        <v>42.4</v>
      </c>
      <c r="E12319" s="1268">
        <v>6739</v>
      </c>
      <c r="F12319" s="3949">
        <v>285733.59999999998</v>
      </c>
      <c r="G12319" s="3949"/>
      <c r="H12319" s="3949"/>
      <c r="I12319" s="3950"/>
      <c r="J12319" s="3951">
        <v>45925</v>
      </c>
      <c r="K12319" s="3952"/>
      <c r="L12319" s="3952"/>
      <c r="M12319" s="3951"/>
      <c r="N12319" s="3947">
        <v>1189</v>
      </c>
      <c r="O12319" s="3947">
        <v>707</v>
      </c>
      <c r="P12319" s="3947">
        <v>340</v>
      </c>
      <c r="Q12319" s="3945"/>
      <c r="R12319" s="3945"/>
      <c r="S12319" s="3945"/>
      <c r="T12319" s="3945"/>
      <c r="U12319" s="3945"/>
      <c r="V12319" s="3945"/>
      <c r="W12319" s="3947"/>
      <c r="X12319" s="1268"/>
      <c r="Y12319" s="1268"/>
      <c r="Z12319" s="1268"/>
      <c r="AA12319" s="1268"/>
      <c r="AB12319" s="1268"/>
      <c r="AC12319" s="1507">
        <f t="shared" si="4757"/>
        <v>4503</v>
      </c>
      <c r="AD12319" s="1508">
        <f t="shared" si="4758"/>
        <v>190927.19999999998</v>
      </c>
      <c r="AE12319" s="14">
        <f t="shared" ref="AE12319:AE12329" si="4761">(J12319-"01.04.2023")/30</f>
        <v>30.266666666666666</v>
      </c>
      <c r="AF12319" s="14">
        <f t="shared" si="4759"/>
        <v>745.33333333333337</v>
      </c>
      <c r="AG12319" s="14">
        <f t="shared" si="4760"/>
        <v>6.0415921288014305</v>
      </c>
      <c r="AH12319" s="14">
        <f t="shared" ref="AH12319:AH12329" si="4762">AG12319-AE12319</f>
        <v>-24.225074537865236</v>
      </c>
      <c r="AI12319" s="14">
        <f t="shared" ref="AI12319:AI12329" si="4763">AC12319-(AE12319*AF12319)</f>
        <v>-18055.755555555555</v>
      </c>
      <c r="AJ12319" s="3947"/>
      <c r="AK12319" s="3953"/>
    </row>
    <row r="12320" spans="1:37" s="3954" customFormat="1" ht="37.5" customHeight="1">
      <c r="A12320" s="2510"/>
      <c r="B12320" s="3962" t="s">
        <v>403</v>
      </c>
      <c r="C12320" s="3947" t="s">
        <v>181</v>
      </c>
      <c r="D12320" s="3948">
        <v>9.9</v>
      </c>
      <c r="E12320" s="1268">
        <v>34146</v>
      </c>
      <c r="F12320" s="3949">
        <v>338045.4</v>
      </c>
      <c r="G12320" s="1268"/>
      <c r="H12320" s="1268"/>
      <c r="I12320" s="3950"/>
      <c r="J12320" s="3951">
        <v>46023</v>
      </c>
      <c r="K12320" s="3952"/>
      <c r="L12320" s="3952"/>
      <c r="M12320" s="3951"/>
      <c r="N12320" s="3947">
        <v>30</v>
      </c>
      <c r="O12320" s="3947"/>
      <c r="P12320" s="3947"/>
      <c r="Q12320" s="3963"/>
      <c r="R12320" s="3945"/>
      <c r="S12320" s="3963"/>
      <c r="T12320" s="3945"/>
      <c r="U12320" s="3963"/>
      <c r="V12320" s="3945"/>
      <c r="W12320" s="3947"/>
      <c r="X12320" s="1268"/>
      <c r="Y12320" s="1268"/>
      <c r="Z12320" s="1268"/>
      <c r="AA12320" s="1268"/>
      <c r="AB12320" s="1268"/>
      <c r="AC12320" s="1507">
        <f t="shared" si="4757"/>
        <v>34116</v>
      </c>
      <c r="AD12320" s="1508">
        <f t="shared" si="4758"/>
        <v>337748.4</v>
      </c>
      <c r="AE12320" s="14">
        <f t="shared" si="4761"/>
        <v>33.533333333333331</v>
      </c>
      <c r="AF12320" s="14">
        <f t="shared" si="4759"/>
        <v>10</v>
      </c>
      <c r="AG12320" s="14">
        <f t="shared" si="4760"/>
        <v>3411.6</v>
      </c>
      <c r="AH12320" s="14">
        <f t="shared" si="4762"/>
        <v>3378.0666666666666</v>
      </c>
      <c r="AI12320" s="14">
        <f t="shared" si="4763"/>
        <v>33780.666666666664</v>
      </c>
      <c r="AJ12320" s="3947"/>
      <c r="AK12320" s="3953"/>
    </row>
    <row r="12321" spans="1:37" s="3954" customFormat="1" ht="37.5" customHeight="1">
      <c r="A12321" s="2510"/>
      <c r="B12321" s="3962" t="s">
        <v>403</v>
      </c>
      <c r="C12321" s="3947" t="s">
        <v>181</v>
      </c>
      <c r="D12321" s="3948">
        <v>9.9</v>
      </c>
      <c r="E12321" s="1268">
        <v>11299</v>
      </c>
      <c r="F12321" s="3949">
        <v>111860.1</v>
      </c>
      <c r="G12321" s="1268"/>
      <c r="H12321" s="1268"/>
      <c r="I12321" s="3950"/>
      <c r="J12321" s="3951">
        <v>46143</v>
      </c>
      <c r="K12321" s="3952"/>
      <c r="L12321" s="3952"/>
      <c r="M12321" s="3951"/>
      <c r="N12321" s="3947">
        <v>861</v>
      </c>
      <c r="O12321" s="3947">
        <v>719</v>
      </c>
      <c r="P12321" s="3947">
        <v>601</v>
      </c>
      <c r="Q12321" s="3963"/>
      <c r="R12321" s="3945"/>
      <c r="S12321" s="3964"/>
      <c r="T12321" s="3945"/>
      <c r="U12321" s="3963"/>
      <c r="V12321" s="3945"/>
      <c r="W12321" s="3947"/>
      <c r="X12321" s="1268"/>
      <c r="Y12321" s="1268"/>
      <c r="Z12321" s="1268"/>
      <c r="AA12321" s="1268"/>
      <c r="AB12321" s="1268"/>
      <c r="AC12321" s="1507">
        <f t="shared" si="4757"/>
        <v>9118</v>
      </c>
      <c r="AD12321" s="1508">
        <f t="shared" si="4758"/>
        <v>90268.2</v>
      </c>
      <c r="AE12321" s="14">
        <f t="shared" si="4761"/>
        <v>37.533333333333331</v>
      </c>
      <c r="AF12321" s="14">
        <f t="shared" si="4759"/>
        <v>727</v>
      </c>
      <c r="AG12321" s="14">
        <f t="shared" si="4760"/>
        <v>12.541953232462173</v>
      </c>
      <c r="AH12321" s="14">
        <f t="shared" si="4762"/>
        <v>-24.991380100871158</v>
      </c>
      <c r="AI12321" s="14">
        <f t="shared" si="4763"/>
        <v>-18168.733333333334</v>
      </c>
      <c r="AJ12321" s="3947"/>
      <c r="AK12321" s="3953"/>
    </row>
    <row r="12322" spans="1:37" s="3954" customFormat="1" ht="45" customHeight="1">
      <c r="A12322" s="2510"/>
      <c r="B12322" s="3962" t="s">
        <v>403</v>
      </c>
      <c r="C12322" s="3947" t="s">
        <v>181</v>
      </c>
      <c r="D12322" s="3948">
        <v>9.9</v>
      </c>
      <c r="E12322" s="1268">
        <v>11060</v>
      </c>
      <c r="F12322" s="3949">
        <v>109494</v>
      </c>
      <c r="G12322" s="1268"/>
      <c r="H12322" s="1268"/>
      <c r="I12322" s="3950"/>
      <c r="J12322" s="3951">
        <v>46174</v>
      </c>
      <c r="K12322" s="3952"/>
      <c r="L12322" s="3952"/>
      <c r="M12322" s="3951"/>
      <c r="N12322" s="3947">
        <v>410</v>
      </c>
      <c r="O12322" s="3947">
        <v>390</v>
      </c>
      <c r="P12322" s="3947">
        <v>886</v>
      </c>
      <c r="Q12322" s="3963"/>
      <c r="R12322" s="3945"/>
      <c r="S12322" s="3964"/>
      <c r="T12322" s="3945"/>
      <c r="U12322" s="3965"/>
      <c r="V12322" s="3945"/>
      <c r="W12322" s="3947"/>
      <c r="X12322" s="1268"/>
      <c r="Y12322" s="1268"/>
      <c r="Z12322" s="1268"/>
      <c r="AA12322" s="1268"/>
      <c r="AB12322" s="1268"/>
      <c r="AC12322" s="1507">
        <f t="shared" si="4757"/>
        <v>9374</v>
      </c>
      <c r="AD12322" s="1508">
        <f t="shared" si="4758"/>
        <v>92802.6</v>
      </c>
      <c r="AE12322" s="14">
        <f t="shared" si="4761"/>
        <v>38.56666666666667</v>
      </c>
      <c r="AF12322" s="14">
        <f t="shared" si="4759"/>
        <v>562</v>
      </c>
      <c r="AG12322" s="14">
        <f t="shared" si="4760"/>
        <v>16.679715302491104</v>
      </c>
      <c r="AH12322" s="14">
        <f t="shared" si="4762"/>
        <v>-21.886951364175566</v>
      </c>
      <c r="AI12322" s="14">
        <f t="shared" si="4763"/>
        <v>-12300.466666666667</v>
      </c>
      <c r="AJ12322" s="3947"/>
      <c r="AK12322" s="3953"/>
    </row>
    <row r="12323" spans="1:37" s="3954" customFormat="1" ht="45" customHeight="1">
      <c r="A12323" s="2510"/>
      <c r="B12323" s="3962" t="s">
        <v>403</v>
      </c>
      <c r="C12323" s="3947" t="s">
        <v>181</v>
      </c>
      <c r="D12323" s="3948">
        <v>9.9</v>
      </c>
      <c r="E12323" s="1268">
        <v>41530</v>
      </c>
      <c r="F12323" s="3949">
        <v>411147</v>
      </c>
      <c r="G12323" s="1268"/>
      <c r="H12323" s="1268"/>
      <c r="I12323" s="3950"/>
      <c r="J12323" s="3951">
        <v>46357</v>
      </c>
      <c r="K12323" s="3952"/>
      <c r="L12323" s="3952"/>
      <c r="M12323" s="3951"/>
      <c r="N12323" s="3947">
        <v>854</v>
      </c>
      <c r="O12323" s="3947">
        <v>2779</v>
      </c>
      <c r="P12323" s="3947">
        <v>2967</v>
      </c>
      <c r="Q12323" s="3963"/>
      <c r="R12323" s="3945"/>
      <c r="S12323" s="3963"/>
      <c r="T12323" s="3945"/>
      <c r="U12323" s="3963"/>
      <c r="V12323" s="3945"/>
      <c r="W12323" s="3947"/>
      <c r="X12323" s="1268"/>
      <c r="Y12323" s="1268"/>
      <c r="Z12323" s="1268"/>
      <c r="AA12323" s="1268"/>
      <c r="AB12323" s="1268"/>
      <c r="AC12323" s="1507">
        <f t="shared" si="4757"/>
        <v>34930</v>
      </c>
      <c r="AD12323" s="1508">
        <f t="shared" si="4758"/>
        <v>345807</v>
      </c>
      <c r="AE12323" s="14">
        <f t="shared" si="4761"/>
        <v>44.666666666666664</v>
      </c>
      <c r="AF12323" s="14">
        <f t="shared" si="4759"/>
        <v>2200</v>
      </c>
      <c r="AG12323" s="14">
        <f t="shared" si="4760"/>
        <v>15.877272727272727</v>
      </c>
      <c r="AH12323" s="14">
        <f t="shared" si="4762"/>
        <v>-28.789393939393939</v>
      </c>
      <c r="AI12323" s="14">
        <f t="shared" si="4763"/>
        <v>-63336.666666666657</v>
      </c>
      <c r="AJ12323" s="3947"/>
      <c r="AK12323" s="3953"/>
    </row>
    <row r="12324" spans="1:37" s="3954" customFormat="1" ht="30.75" customHeight="1">
      <c r="A12324" s="2510"/>
      <c r="B12324" s="3946" t="s">
        <v>404</v>
      </c>
      <c r="C12324" s="3947" t="s">
        <v>181</v>
      </c>
      <c r="D12324" s="3948">
        <v>2.5680000000000001</v>
      </c>
      <c r="E12324" s="3947">
        <v>5000</v>
      </c>
      <c r="F12324" s="3949">
        <v>12840</v>
      </c>
      <c r="G12324" s="3949"/>
      <c r="H12324" s="3949"/>
      <c r="I12324" s="3950"/>
      <c r="J12324" s="3951">
        <v>45505</v>
      </c>
      <c r="K12324" s="3952"/>
      <c r="L12324" s="3952"/>
      <c r="M12324" s="3951"/>
      <c r="N12324" s="3947"/>
      <c r="O12324" s="3947">
        <v>1000</v>
      </c>
      <c r="P12324" s="3947">
        <v>1000</v>
      </c>
      <c r="Q12324" s="3945"/>
      <c r="R12324" s="3945"/>
      <c r="S12324" s="3945"/>
      <c r="T12324" s="3945"/>
      <c r="U12324" s="3945"/>
      <c r="V12324" s="3945"/>
      <c r="W12324" s="3947"/>
      <c r="X12324" s="1268"/>
      <c r="Y12324" s="1268"/>
      <c r="Z12324" s="1268"/>
      <c r="AA12324" s="1268"/>
      <c r="AB12324" s="1268"/>
      <c r="AC12324" s="1507">
        <f t="shared" si="4757"/>
        <v>3000</v>
      </c>
      <c r="AD12324" s="1508">
        <f t="shared" si="4758"/>
        <v>7704</v>
      </c>
      <c r="AE12324" s="14">
        <f t="shared" si="4761"/>
        <v>16.266666666666666</v>
      </c>
      <c r="AF12324" s="14">
        <f t="shared" si="4759"/>
        <v>666.66666666666663</v>
      </c>
      <c r="AG12324" s="14">
        <f t="shared" si="4760"/>
        <v>4.5</v>
      </c>
      <c r="AH12324" s="14">
        <f t="shared" si="4762"/>
        <v>-11.766666666666666</v>
      </c>
      <c r="AI12324" s="14">
        <f t="shared" si="4763"/>
        <v>-7844.4444444444434</v>
      </c>
      <c r="AJ12324" s="3947"/>
      <c r="AK12324" s="3953"/>
    </row>
    <row r="12325" spans="1:37" s="3954" customFormat="1" ht="30.75" customHeight="1">
      <c r="A12325" s="2510"/>
      <c r="B12325" s="3946" t="s">
        <v>405</v>
      </c>
      <c r="C12325" s="3947" t="s">
        <v>406</v>
      </c>
      <c r="D12325" s="3948">
        <v>4.09</v>
      </c>
      <c r="E12325" s="3947">
        <v>100</v>
      </c>
      <c r="F12325" s="3949">
        <v>409</v>
      </c>
      <c r="G12325" s="1268"/>
      <c r="H12325" s="1268"/>
      <c r="I12325" s="3950"/>
      <c r="J12325" s="3951">
        <v>44470</v>
      </c>
      <c r="K12325" s="3952">
        <v>100</v>
      </c>
      <c r="L12325" s="3952"/>
      <c r="M12325" s="3951"/>
      <c r="N12325" s="3947"/>
      <c r="O12325" s="3947"/>
      <c r="P12325" s="3947"/>
      <c r="Q12325" s="3945"/>
      <c r="R12325" s="3945"/>
      <c r="S12325" s="3945"/>
      <c r="T12325" s="3945"/>
      <c r="U12325" s="3945"/>
      <c r="V12325" s="3945"/>
      <c r="W12325" s="3947"/>
      <c r="X12325" s="1268"/>
      <c r="Y12325" s="1268"/>
      <c r="Z12325" s="1268"/>
      <c r="AA12325" s="1268"/>
      <c r="AB12325" s="1268"/>
      <c r="AC12325" s="1507">
        <f t="shared" si="4757"/>
        <v>100</v>
      </c>
      <c r="AD12325" s="1508">
        <f t="shared" si="4758"/>
        <v>409</v>
      </c>
      <c r="AE12325" s="14">
        <f t="shared" si="4761"/>
        <v>-18.233333333333334</v>
      </c>
      <c r="AF12325" s="14">
        <f t="shared" si="4759"/>
        <v>0</v>
      </c>
      <c r="AG12325" s="14" t="e">
        <f t="shared" si="4760"/>
        <v>#DIV/0!</v>
      </c>
      <c r="AH12325" s="14" t="e">
        <f t="shared" si="4762"/>
        <v>#DIV/0!</v>
      </c>
      <c r="AI12325" s="14">
        <f t="shared" si="4763"/>
        <v>100</v>
      </c>
      <c r="AJ12325" s="3947"/>
      <c r="AK12325" s="3953"/>
    </row>
    <row r="12326" spans="1:37" s="3954" customFormat="1" ht="30.75" customHeight="1">
      <c r="A12326" s="2510"/>
      <c r="B12326" s="3946" t="s">
        <v>407</v>
      </c>
      <c r="C12326" s="3947" t="s">
        <v>406</v>
      </c>
      <c r="D12326" s="3948">
        <v>10.81</v>
      </c>
      <c r="E12326" s="3947">
        <v>40</v>
      </c>
      <c r="F12326" s="3949">
        <v>432.40000000000003</v>
      </c>
      <c r="G12326" s="1268"/>
      <c r="H12326" s="1268"/>
      <c r="I12326" s="3950"/>
      <c r="J12326" s="3951">
        <v>44501</v>
      </c>
      <c r="K12326" s="3952">
        <v>40</v>
      </c>
      <c r="L12326" s="3952"/>
      <c r="M12326" s="3951"/>
      <c r="N12326" s="3947"/>
      <c r="O12326" s="3947"/>
      <c r="P12326" s="3947"/>
      <c r="Q12326" s="3945"/>
      <c r="R12326" s="3945"/>
      <c r="S12326" s="3945"/>
      <c r="T12326" s="3945"/>
      <c r="U12326" s="3945"/>
      <c r="V12326" s="3945"/>
      <c r="W12326" s="3947"/>
      <c r="X12326" s="1268"/>
      <c r="Y12326" s="1268"/>
      <c r="Z12326" s="1268"/>
      <c r="AA12326" s="1268"/>
      <c r="AB12326" s="1268"/>
      <c r="AC12326" s="1507">
        <f t="shared" si="4757"/>
        <v>40</v>
      </c>
      <c r="AD12326" s="1508">
        <f t="shared" si="4758"/>
        <v>432.40000000000003</v>
      </c>
      <c r="AE12326" s="14">
        <f t="shared" si="4761"/>
        <v>-17.2</v>
      </c>
      <c r="AF12326" s="14">
        <f t="shared" si="4759"/>
        <v>0</v>
      </c>
      <c r="AG12326" s="14" t="e">
        <f t="shared" si="4760"/>
        <v>#DIV/0!</v>
      </c>
      <c r="AH12326" s="14" t="e">
        <f t="shared" si="4762"/>
        <v>#DIV/0!</v>
      </c>
      <c r="AI12326" s="14">
        <f t="shared" si="4763"/>
        <v>40</v>
      </c>
      <c r="AJ12326" s="3947"/>
      <c r="AK12326" s="3953"/>
    </row>
    <row r="12327" spans="1:37" s="3954" customFormat="1" ht="30.75" customHeight="1">
      <c r="A12327" s="2510"/>
      <c r="B12327" s="3946" t="s">
        <v>408</v>
      </c>
      <c r="C12327" s="3947" t="s">
        <v>406</v>
      </c>
      <c r="D12327" s="3948">
        <v>6.42</v>
      </c>
      <c r="E12327" s="3947">
        <v>100</v>
      </c>
      <c r="F12327" s="3949">
        <v>642</v>
      </c>
      <c r="G12327" s="1268"/>
      <c r="H12327" s="1268"/>
      <c r="I12327" s="3950"/>
      <c r="J12327" s="3951">
        <v>44501</v>
      </c>
      <c r="K12327" s="3952">
        <v>100</v>
      </c>
      <c r="L12327" s="3952"/>
      <c r="M12327" s="3951"/>
      <c r="N12327" s="3947"/>
      <c r="O12327" s="3947"/>
      <c r="P12327" s="3947"/>
      <c r="Q12327" s="3945"/>
      <c r="R12327" s="3945"/>
      <c r="S12327" s="3945"/>
      <c r="T12327" s="3945"/>
      <c r="U12327" s="3945"/>
      <c r="V12327" s="3945"/>
      <c r="W12327" s="3947"/>
      <c r="X12327" s="1268"/>
      <c r="Y12327" s="1268"/>
      <c r="Z12327" s="1268"/>
      <c r="AA12327" s="1268"/>
      <c r="AB12327" s="1268"/>
      <c r="AC12327" s="1507">
        <f t="shared" si="4757"/>
        <v>100</v>
      </c>
      <c r="AD12327" s="1508">
        <f t="shared" si="4758"/>
        <v>642</v>
      </c>
      <c r="AE12327" s="14">
        <f t="shared" si="4761"/>
        <v>-17.2</v>
      </c>
      <c r="AF12327" s="14">
        <f t="shared" si="4759"/>
        <v>0</v>
      </c>
      <c r="AG12327" s="14" t="e">
        <f t="shared" si="4760"/>
        <v>#DIV/0!</v>
      </c>
      <c r="AH12327" s="14" t="e">
        <f t="shared" si="4762"/>
        <v>#DIV/0!</v>
      </c>
      <c r="AI12327" s="14">
        <f t="shared" si="4763"/>
        <v>100</v>
      </c>
      <c r="AJ12327" s="3947"/>
      <c r="AK12327" s="3953"/>
    </row>
    <row r="12328" spans="1:37" s="3954" customFormat="1" ht="39.75" customHeight="1">
      <c r="A12328" s="2510"/>
      <c r="B12328" s="3946" t="s">
        <v>409</v>
      </c>
      <c r="C12328" s="3947" t="s">
        <v>66</v>
      </c>
      <c r="D12328" s="3948">
        <v>4.2</v>
      </c>
      <c r="E12328" s="3947">
        <v>330</v>
      </c>
      <c r="F12328" s="3949">
        <v>1386</v>
      </c>
      <c r="G12328" s="3949"/>
      <c r="H12328" s="3949"/>
      <c r="I12328" s="3950"/>
      <c r="J12328" s="3951">
        <v>45047</v>
      </c>
      <c r="K12328" s="3952"/>
      <c r="L12328" s="3952"/>
      <c r="M12328" s="3951"/>
      <c r="N12328" s="3947">
        <v>94</v>
      </c>
      <c r="O12328" s="3947">
        <v>36</v>
      </c>
      <c r="P12328" s="3947">
        <v>89</v>
      </c>
      <c r="Q12328" s="3945"/>
      <c r="R12328" s="3945"/>
      <c r="S12328" s="3945"/>
      <c r="T12328" s="3945"/>
      <c r="U12328" s="3945"/>
      <c r="V12328" s="3945"/>
      <c r="W12328" s="3947"/>
      <c r="X12328" s="1268"/>
      <c r="Y12328" s="1268"/>
      <c r="Z12328" s="1268"/>
      <c r="AA12328" s="1268"/>
      <c r="AB12328" s="1268"/>
      <c r="AC12328" s="1507">
        <f t="shared" si="4757"/>
        <v>111</v>
      </c>
      <c r="AD12328" s="1508">
        <f t="shared" si="4758"/>
        <v>466.20000000000005</v>
      </c>
      <c r="AE12328" s="14">
        <f t="shared" si="4761"/>
        <v>1</v>
      </c>
      <c r="AF12328" s="14">
        <f t="shared" si="4759"/>
        <v>73</v>
      </c>
      <c r="AG12328" s="14">
        <f t="shared" si="4760"/>
        <v>1.5205479452054795</v>
      </c>
      <c r="AH12328" s="14">
        <f t="shared" si="4762"/>
        <v>0.52054794520547953</v>
      </c>
      <c r="AI12328" s="14">
        <f t="shared" si="4763"/>
        <v>38</v>
      </c>
      <c r="AJ12328" s="3947"/>
      <c r="AK12328" s="3953"/>
    </row>
    <row r="12329" spans="1:37" s="3954" customFormat="1" ht="31.5" customHeight="1">
      <c r="A12329" s="2510"/>
      <c r="B12329" s="3946" t="s">
        <v>410</v>
      </c>
      <c r="C12329" s="3947" t="s">
        <v>181</v>
      </c>
      <c r="D12329" s="3948">
        <v>0.59919999999999995</v>
      </c>
      <c r="E12329" s="3947">
        <v>10000</v>
      </c>
      <c r="F12329" s="3949">
        <v>5992</v>
      </c>
      <c r="G12329" s="3949"/>
      <c r="H12329" s="3949"/>
      <c r="I12329" s="3950"/>
      <c r="J12329" s="3951">
        <v>45992</v>
      </c>
      <c r="K12329" s="3952"/>
      <c r="L12329" s="3952"/>
      <c r="M12329" s="3951"/>
      <c r="N12329" s="3947"/>
      <c r="O12329" s="3947"/>
      <c r="P12329" s="3947"/>
      <c r="Q12329" s="3945"/>
      <c r="R12329" s="3945"/>
      <c r="S12329" s="3945"/>
      <c r="T12329" s="3945"/>
      <c r="U12329" s="3945"/>
      <c r="V12329" s="3945"/>
      <c r="W12329" s="3947"/>
      <c r="X12329" s="1268"/>
      <c r="Y12329" s="1268"/>
      <c r="Z12329" s="1268"/>
      <c r="AA12329" s="1268"/>
      <c r="AB12329" s="1268"/>
      <c r="AC12329" s="1507">
        <f t="shared" si="4757"/>
        <v>10000</v>
      </c>
      <c r="AD12329" s="1508">
        <f t="shared" si="4758"/>
        <v>5992</v>
      </c>
      <c r="AE12329" s="14">
        <f t="shared" si="4761"/>
        <v>32.5</v>
      </c>
      <c r="AF12329" s="14">
        <f t="shared" si="4759"/>
        <v>0</v>
      </c>
      <c r="AG12329" s="14" t="e">
        <f t="shared" si="4760"/>
        <v>#DIV/0!</v>
      </c>
      <c r="AH12329" s="14" t="e">
        <f t="shared" si="4762"/>
        <v>#DIV/0!</v>
      </c>
      <c r="AI12329" s="14">
        <f t="shared" si="4763"/>
        <v>10000</v>
      </c>
      <c r="AJ12329" s="3947"/>
      <c r="AK12329" s="3953"/>
    </row>
    <row r="12330" spans="1:37" s="3954" customFormat="1" ht="31.5" customHeight="1">
      <c r="A12330" s="2510"/>
      <c r="B12330" s="3946" t="s">
        <v>411</v>
      </c>
      <c r="C12330" s="3947" t="s">
        <v>181</v>
      </c>
      <c r="D12330" s="3948">
        <v>3</v>
      </c>
      <c r="E12330" s="3947">
        <v>500</v>
      </c>
      <c r="F12330" s="3949">
        <v>1500</v>
      </c>
      <c r="G12330" s="3949"/>
      <c r="H12330" s="3949"/>
      <c r="I12330" s="3950"/>
      <c r="J12330" s="3951" t="s">
        <v>334</v>
      </c>
      <c r="K12330" s="3952"/>
      <c r="L12330" s="3952"/>
      <c r="M12330" s="3951"/>
      <c r="N12330" s="3947"/>
      <c r="O12330" s="3947"/>
      <c r="P12330" s="3947"/>
      <c r="Q12330" s="3945"/>
      <c r="R12330" s="3945"/>
      <c r="S12330" s="3945"/>
      <c r="T12330" s="3945"/>
      <c r="U12330" s="3945"/>
      <c r="V12330" s="3945"/>
      <c r="W12330" s="3947"/>
      <c r="X12330" s="1268"/>
      <c r="Y12330" s="1268"/>
      <c r="Z12330" s="1268"/>
      <c r="AA12330" s="1268"/>
      <c r="AB12330" s="1268"/>
      <c r="AC12330" s="1507">
        <f t="shared" si="4757"/>
        <v>500</v>
      </c>
      <c r="AD12330" s="1508">
        <f t="shared" si="4758"/>
        <v>1500</v>
      </c>
      <c r="AE12330" s="1351" t="s">
        <v>334</v>
      </c>
      <c r="AF12330" s="14">
        <f t="shared" si="4759"/>
        <v>0</v>
      </c>
      <c r="AG12330" s="14" t="e">
        <f t="shared" si="4760"/>
        <v>#DIV/0!</v>
      </c>
      <c r="AH12330" s="1351" t="s">
        <v>334</v>
      </c>
      <c r="AI12330" s="1351" t="s">
        <v>334</v>
      </c>
      <c r="AJ12330" s="3947"/>
      <c r="AK12330" s="3953"/>
    </row>
    <row r="12331" spans="1:37" s="3954" customFormat="1" ht="31.5" customHeight="1">
      <c r="A12331" s="2510"/>
      <c r="B12331" s="3946" t="s">
        <v>412</v>
      </c>
      <c r="C12331" s="3947" t="s">
        <v>181</v>
      </c>
      <c r="D12331" s="3948">
        <v>43.87</v>
      </c>
      <c r="E12331" s="3947">
        <v>1000</v>
      </c>
      <c r="F12331" s="3949">
        <v>43870</v>
      </c>
      <c r="G12331" s="3949"/>
      <c r="H12331" s="3949"/>
      <c r="I12331" s="3950"/>
      <c r="J12331" s="3951" t="s">
        <v>334</v>
      </c>
      <c r="K12331" s="3952"/>
      <c r="L12331" s="3952"/>
      <c r="M12331" s="3951"/>
      <c r="N12331" s="3947"/>
      <c r="O12331" s="3947"/>
      <c r="P12331" s="3947"/>
      <c r="Q12331" s="3945"/>
      <c r="R12331" s="3945"/>
      <c r="S12331" s="3945"/>
      <c r="T12331" s="3945"/>
      <c r="U12331" s="3945"/>
      <c r="V12331" s="3945"/>
      <c r="W12331" s="3947"/>
      <c r="X12331" s="1268"/>
      <c r="Y12331" s="1268"/>
      <c r="Z12331" s="1268"/>
      <c r="AA12331" s="1268"/>
      <c r="AB12331" s="1268"/>
      <c r="AC12331" s="1507">
        <f t="shared" si="4757"/>
        <v>1000</v>
      </c>
      <c r="AD12331" s="1508">
        <f t="shared" si="4758"/>
        <v>43870</v>
      </c>
      <c r="AE12331" s="1351" t="s">
        <v>334</v>
      </c>
      <c r="AF12331" s="14">
        <f t="shared" si="4759"/>
        <v>0</v>
      </c>
      <c r="AG12331" s="14" t="e">
        <f t="shared" si="4760"/>
        <v>#DIV/0!</v>
      </c>
      <c r="AH12331" s="1351" t="s">
        <v>334</v>
      </c>
      <c r="AI12331" s="1351" t="s">
        <v>334</v>
      </c>
      <c r="AJ12331" s="3947"/>
      <c r="AK12331" s="3953"/>
    </row>
    <row r="12332" spans="1:37" s="3954" customFormat="1" ht="41.25" customHeight="1">
      <c r="A12332" s="2510"/>
      <c r="B12332" s="3946" t="s">
        <v>413</v>
      </c>
      <c r="C12332" s="3947" t="s">
        <v>181</v>
      </c>
      <c r="D12332" s="3948">
        <v>12.84</v>
      </c>
      <c r="E12332" s="3947">
        <v>1000</v>
      </c>
      <c r="F12332" s="3949">
        <v>12840</v>
      </c>
      <c r="G12332" s="3949"/>
      <c r="H12332" s="3949"/>
      <c r="I12332" s="3950"/>
      <c r="J12332" s="3951" t="s">
        <v>334</v>
      </c>
      <c r="K12332" s="3952"/>
      <c r="L12332" s="3952"/>
      <c r="M12332" s="3951"/>
      <c r="N12332" s="3947"/>
      <c r="O12332" s="3947"/>
      <c r="P12332" s="3947"/>
      <c r="Q12332" s="3945"/>
      <c r="R12332" s="3945"/>
      <c r="S12332" s="3945"/>
      <c r="T12332" s="3945"/>
      <c r="U12332" s="3945"/>
      <c r="V12332" s="3945"/>
      <c r="W12332" s="3947"/>
      <c r="X12332" s="1268"/>
      <c r="Y12332" s="1268"/>
      <c r="Z12332" s="1268"/>
      <c r="AA12332" s="1268"/>
      <c r="AB12332" s="1268"/>
      <c r="AC12332" s="1507">
        <f t="shared" si="4757"/>
        <v>1000</v>
      </c>
      <c r="AD12332" s="1508">
        <f t="shared" si="4758"/>
        <v>12840</v>
      </c>
      <c r="AE12332" s="1351" t="s">
        <v>334</v>
      </c>
      <c r="AF12332" s="14">
        <f t="shared" si="4759"/>
        <v>0</v>
      </c>
      <c r="AG12332" s="14" t="e">
        <f t="shared" si="4760"/>
        <v>#DIV/0!</v>
      </c>
      <c r="AH12332" s="1351" t="s">
        <v>334</v>
      </c>
      <c r="AI12332" s="1351" t="s">
        <v>334</v>
      </c>
      <c r="AJ12332" s="3947"/>
      <c r="AK12332" s="3953"/>
    </row>
    <row r="12333" spans="1:37" s="3954" customFormat="1" ht="39.75" customHeight="1">
      <c r="A12333" s="2510"/>
      <c r="B12333" s="3946" t="s">
        <v>414</v>
      </c>
      <c r="C12333" s="3947" t="s">
        <v>376</v>
      </c>
      <c r="D12333" s="3948">
        <v>175.48</v>
      </c>
      <c r="E12333" s="3947">
        <v>10</v>
      </c>
      <c r="F12333" s="3949">
        <v>1754.8</v>
      </c>
      <c r="G12333" s="1268"/>
      <c r="H12333" s="1268"/>
      <c r="I12333" s="3950"/>
      <c r="J12333" s="3951">
        <v>44409</v>
      </c>
      <c r="K12333" s="3952">
        <v>10</v>
      </c>
      <c r="L12333" s="3952"/>
      <c r="M12333" s="3951"/>
      <c r="N12333" s="3947"/>
      <c r="O12333" s="3947"/>
      <c r="P12333" s="3947"/>
      <c r="Q12333" s="3945"/>
      <c r="R12333" s="3945"/>
      <c r="S12333" s="3945"/>
      <c r="T12333" s="3945"/>
      <c r="U12333" s="3945"/>
      <c r="V12333" s="3945"/>
      <c r="W12333" s="3947"/>
      <c r="X12333" s="1268"/>
      <c r="Y12333" s="1268"/>
      <c r="Z12333" s="1268"/>
      <c r="AA12333" s="1268"/>
      <c r="AB12333" s="1268"/>
      <c r="AC12333" s="1507">
        <f t="shared" ref="AC12333:AC12364" si="4764">E12333+G12333-N12333-O12333-AA12333-P12333-Q12333-R12333-S12333-T12333-U12333-V12333-W12333-X12333-Y12333</f>
        <v>10</v>
      </c>
      <c r="AD12333" s="1508">
        <f t="shared" ref="AD12333:AD12360" si="4765">D12333*AC12333</f>
        <v>1754.8</v>
      </c>
      <c r="AE12333" s="14">
        <f t="shared" ref="AE12333:AE12344" si="4766">(J12333-"01.04.2023")/30</f>
        <v>-20.266666666666666</v>
      </c>
      <c r="AF12333" s="14">
        <f t="shared" ref="AF12333:AF12364" si="4767">(N12333+O12333+P12333+Q12333+R12333+S12333+T12333+U12333+V12333+W12333+X12333+Y12333)/3</f>
        <v>0</v>
      </c>
      <c r="AG12333" s="14" t="e">
        <f t="shared" ref="AG12333:AG12360" si="4768">AC12333/AF12333</f>
        <v>#DIV/0!</v>
      </c>
      <c r="AH12333" s="14" t="e">
        <f t="shared" ref="AH12333:AH12344" si="4769">AG12333-AE12333</f>
        <v>#DIV/0!</v>
      </c>
      <c r="AI12333" s="14">
        <f t="shared" ref="AI12333:AI12344" si="4770">AC12333-(AE12333*AF12333)</f>
        <v>10</v>
      </c>
      <c r="AJ12333" s="3947"/>
      <c r="AK12333" s="3953"/>
    </row>
    <row r="12334" spans="1:37" s="3954" customFormat="1" ht="36" customHeight="1">
      <c r="A12334" s="2510"/>
      <c r="B12334" s="3946" t="s">
        <v>415</v>
      </c>
      <c r="C12334" s="3947" t="s">
        <v>181</v>
      </c>
      <c r="D12334" s="3948">
        <v>1629.6</v>
      </c>
      <c r="E12334" s="3947">
        <v>1</v>
      </c>
      <c r="F12334" s="3949">
        <v>1629.6</v>
      </c>
      <c r="G12334" s="3949"/>
      <c r="H12334" s="3949"/>
      <c r="I12334" s="3950"/>
      <c r="J12334" s="3951">
        <v>45566</v>
      </c>
      <c r="K12334" s="3952"/>
      <c r="L12334" s="3952"/>
      <c r="M12334" s="3951"/>
      <c r="N12334" s="3947"/>
      <c r="O12334" s="3947"/>
      <c r="P12334" s="3947"/>
      <c r="Q12334" s="3945"/>
      <c r="R12334" s="3945"/>
      <c r="S12334" s="3945"/>
      <c r="T12334" s="3945"/>
      <c r="U12334" s="3945"/>
      <c r="V12334" s="3945"/>
      <c r="W12334" s="3947"/>
      <c r="X12334" s="1268"/>
      <c r="Y12334" s="1268"/>
      <c r="Z12334" s="1268"/>
      <c r="AA12334" s="1268"/>
      <c r="AB12334" s="1268"/>
      <c r="AC12334" s="1507">
        <f t="shared" si="4764"/>
        <v>1</v>
      </c>
      <c r="AD12334" s="1508">
        <f t="shared" si="4765"/>
        <v>1629.6</v>
      </c>
      <c r="AE12334" s="14">
        <f t="shared" si="4766"/>
        <v>18.3</v>
      </c>
      <c r="AF12334" s="14">
        <f t="shared" si="4767"/>
        <v>0</v>
      </c>
      <c r="AG12334" s="14" t="e">
        <f t="shared" si="4768"/>
        <v>#DIV/0!</v>
      </c>
      <c r="AH12334" s="14" t="e">
        <f t="shared" si="4769"/>
        <v>#DIV/0!</v>
      </c>
      <c r="AI12334" s="14">
        <f t="shared" si="4770"/>
        <v>1</v>
      </c>
      <c r="AJ12334" s="3947"/>
      <c r="AK12334" s="3953"/>
    </row>
    <row r="12335" spans="1:37" s="3954" customFormat="1" ht="36" customHeight="1">
      <c r="A12335" s="2510"/>
      <c r="B12335" s="3946" t="s">
        <v>416</v>
      </c>
      <c r="C12335" s="3947" t="s">
        <v>181</v>
      </c>
      <c r="D12335" s="3948">
        <v>2339.7600000000002</v>
      </c>
      <c r="E12335" s="3947">
        <v>1</v>
      </c>
      <c r="F12335" s="3949">
        <v>2339.7600000000002</v>
      </c>
      <c r="G12335" s="3949"/>
      <c r="H12335" s="3949"/>
      <c r="I12335" s="3950"/>
      <c r="J12335" s="3951">
        <v>45839</v>
      </c>
      <c r="K12335" s="3952"/>
      <c r="L12335" s="3952"/>
      <c r="M12335" s="3951"/>
      <c r="N12335" s="3947"/>
      <c r="O12335" s="3947"/>
      <c r="P12335" s="3947"/>
      <c r="Q12335" s="3945"/>
      <c r="R12335" s="3945"/>
      <c r="S12335" s="3945"/>
      <c r="T12335" s="3945"/>
      <c r="U12335" s="3945"/>
      <c r="V12335" s="3945"/>
      <c r="W12335" s="3947"/>
      <c r="X12335" s="1268"/>
      <c r="Y12335" s="1268"/>
      <c r="Z12335" s="1268"/>
      <c r="AA12335" s="1268"/>
      <c r="AB12335" s="1268"/>
      <c r="AC12335" s="1507">
        <f t="shared" si="4764"/>
        <v>1</v>
      </c>
      <c r="AD12335" s="1508">
        <f t="shared" si="4765"/>
        <v>2339.7600000000002</v>
      </c>
      <c r="AE12335" s="14">
        <f t="shared" si="4766"/>
        <v>27.4</v>
      </c>
      <c r="AF12335" s="14">
        <f t="shared" si="4767"/>
        <v>0</v>
      </c>
      <c r="AG12335" s="14" t="e">
        <f t="shared" si="4768"/>
        <v>#DIV/0!</v>
      </c>
      <c r="AH12335" s="14" t="e">
        <f t="shared" si="4769"/>
        <v>#DIV/0!</v>
      </c>
      <c r="AI12335" s="14">
        <f t="shared" si="4770"/>
        <v>1</v>
      </c>
      <c r="AJ12335" s="3947"/>
      <c r="AK12335" s="3953"/>
    </row>
    <row r="12336" spans="1:37" s="3954" customFormat="1" ht="36" customHeight="1">
      <c r="A12336" s="2510"/>
      <c r="B12336" s="3946" t="s">
        <v>417</v>
      </c>
      <c r="C12336" s="3947" t="s">
        <v>66</v>
      </c>
      <c r="D12336" s="3948">
        <v>317.79000000000002</v>
      </c>
      <c r="E12336" s="3947">
        <v>4</v>
      </c>
      <c r="F12336" s="3949">
        <v>1271.1600000000001</v>
      </c>
      <c r="G12336" s="3949"/>
      <c r="H12336" s="3949"/>
      <c r="I12336" s="3950"/>
      <c r="J12336" s="3951" t="s">
        <v>134</v>
      </c>
      <c r="K12336" s="3952"/>
      <c r="L12336" s="3952"/>
      <c r="M12336" s="3951"/>
      <c r="N12336" s="3947"/>
      <c r="O12336" s="3947"/>
      <c r="P12336" s="3947">
        <v>1</v>
      </c>
      <c r="Q12336" s="3945"/>
      <c r="R12336" s="3945"/>
      <c r="S12336" s="3945"/>
      <c r="T12336" s="3945"/>
      <c r="U12336" s="3945"/>
      <c r="V12336" s="3945"/>
      <c r="W12336" s="3947"/>
      <c r="X12336" s="1268"/>
      <c r="Y12336" s="1268"/>
      <c r="Z12336" s="1268"/>
      <c r="AA12336" s="1268"/>
      <c r="AB12336" s="1268"/>
      <c r="AC12336" s="1507">
        <f t="shared" si="4764"/>
        <v>3</v>
      </c>
      <c r="AD12336" s="1508">
        <f t="shared" si="4765"/>
        <v>953.37000000000012</v>
      </c>
      <c r="AE12336" s="14">
        <f t="shared" si="4766"/>
        <v>3</v>
      </c>
      <c r="AF12336" s="14">
        <f t="shared" si="4767"/>
        <v>0.33333333333333331</v>
      </c>
      <c r="AG12336" s="14">
        <f t="shared" si="4768"/>
        <v>9</v>
      </c>
      <c r="AH12336" s="14">
        <f t="shared" si="4769"/>
        <v>6</v>
      </c>
      <c r="AI12336" s="14">
        <f t="shared" si="4770"/>
        <v>2</v>
      </c>
      <c r="AJ12336" s="3947"/>
      <c r="AK12336" s="3953"/>
    </row>
    <row r="12337" spans="1:37" s="3954" customFormat="1" ht="29.25" customHeight="1">
      <c r="A12337" s="2510"/>
      <c r="B12337" s="3946" t="s">
        <v>418</v>
      </c>
      <c r="C12337" s="3947" t="s">
        <v>66</v>
      </c>
      <c r="D12337" s="3948">
        <v>1343.92</v>
      </c>
      <c r="E12337" s="3947">
        <v>20</v>
      </c>
      <c r="F12337" s="3949">
        <v>26878.400000000001</v>
      </c>
      <c r="G12337" s="3949"/>
      <c r="H12337" s="3949"/>
      <c r="I12337" s="3950"/>
      <c r="J12337" s="3951" t="s">
        <v>320</v>
      </c>
      <c r="K12337" s="3952"/>
      <c r="L12337" s="3952"/>
      <c r="M12337" s="3951"/>
      <c r="N12337" s="3947"/>
      <c r="O12337" s="3947"/>
      <c r="P12337" s="3947"/>
      <c r="Q12337" s="3945"/>
      <c r="R12337" s="3945"/>
      <c r="S12337" s="3945"/>
      <c r="T12337" s="3945"/>
      <c r="U12337" s="3945"/>
      <c r="V12337" s="3945"/>
      <c r="W12337" s="3947"/>
      <c r="X12337" s="1268"/>
      <c r="Y12337" s="1268"/>
      <c r="Z12337" s="1268"/>
      <c r="AA12337" s="1268"/>
      <c r="AB12337" s="1268"/>
      <c r="AC12337" s="1507">
        <f t="shared" si="4764"/>
        <v>20</v>
      </c>
      <c r="AD12337" s="1508">
        <f t="shared" si="4765"/>
        <v>26878.400000000001</v>
      </c>
      <c r="AE12337" s="14">
        <f t="shared" si="4766"/>
        <v>14.2</v>
      </c>
      <c r="AF12337" s="14">
        <f t="shared" si="4767"/>
        <v>0</v>
      </c>
      <c r="AG12337" s="14" t="e">
        <f t="shared" si="4768"/>
        <v>#DIV/0!</v>
      </c>
      <c r="AH12337" s="14" t="e">
        <f t="shared" si="4769"/>
        <v>#DIV/0!</v>
      </c>
      <c r="AI12337" s="14">
        <f t="shared" si="4770"/>
        <v>20</v>
      </c>
      <c r="AJ12337" s="3947"/>
      <c r="AK12337" s="3953"/>
    </row>
    <row r="12338" spans="1:37" s="3954" customFormat="1" ht="29.25" customHeight="1">
      <c r="A12338" s="2510"/>
      <c r="B12338" s="3946" t="s">
        <v>419</v>
      </c>
      <c r="C12338" s="3947" t="s">
        <v>181</v>
      </c>
      <c r="D12338" s="3948">
        <v>1343.92</v>
      </c>
      <c r="E12338" s="3947">
        <v>10</v>
      </c>
      <c r="F12338" s="3949">
        <v>13439.2</v>
      </c>
      <c r="G12338" s="3949"/>
      <c r="H12338" s="3949"/>
      <c r="I12338" s="3950"/>
      <c r="J12338" s="3951">
        <v>45260</v>
      </c>
      <c r="K12338" s="3952"/>
      <c r="L12338" s="3952"/>
      <c r="M12338" s="3951"/>
      <c r="N12338" s="3947"/>
      <c r="O12338" s="3947">
        <v>2</v>
      </c>
      <c r="P12338" s="3947">
        <v>2</v>
      </c>
      <c r="Q12338" s="3945"/>
      <c r="R12338" s="3945"/>
      <c r="S12338" s="3945"/>
      <c r="T12338" s="3945"/>
      <c r="U12338" s="3945"/>
      <c r="V12338" s="3945"/>
      <c r="W12338" s="3947"/>
      <c r="X12338" s="1268"/>
      <c r="Y12338" s="1268"/>
      <c r="Z12338" s="1268"/>
      <c r="AA12338" s="1268"/>
      <c r="AB12338" s="1268"/>
      <c r="AC12338" s="1507">
        <f t="shared" si="4764"/>
        <v>6</v>
      </c>
      <c r="AD12338" s="1508">
        <f t="shared" si="4765"/>
        <v>8063.52</v>
      </c>
      <c r="AE12338" s="14">
        <f t="shared" si="4766"/>
        <v>8.1</v>
      </c>
      <c r="AF12338" s="14">
        <f t="shared" si="4767"/>
        <v>1.3333333333333333</v>
      </c>
      <c r="AG12338" s="14">
        <f t="shared" si="4768"/>
        <v>4.5</v>
      </c>
      <c r="AH12338" s="14">
        <f t="shared" si="4769"/>
        <v>-3.5999999999999996</v>
      </c>
      <c r="AI12338" s="14">
        <f t="shared" si="4770"/>
        <v>-4.7999999999999989</v>
      </c>
      <c r="AJ12338" s="3947"/>
      <c r="AK12338" s="3953"/>
    </row>
    <row r="12339" spans="1:37" s="3954" customFormat="1" ht="29.25" customHeight="1">
      <c r="A12339" s="2510"/>
      <c r="B12339" s="3946" t="s">
        <v>420</v>
      </c>
      <c r="C12339" s="3947" t="s">
        <v>66</v>
      </c>
      <c r="D12339" s="3948">
        <v>1990.2</v>
      </c>
      <c r="E12339" s="3947">
        <v>9</v>
      </c>
      <c r="F12339" s="3949">
        <v>17911.8</v>
      </c>
      <c r="G12339" s="3949"/>
      <c r="H12339" s="3949"/>
      <c r="I12339" s="3950"/>
      <c r="J12339" s="3951" t="s">
        <v>134</v>
      </c>
      <c r="K12339" s="3952"/>
      <c r="L12339" s="3952"/>
      <c r="M12339" s="3951"/>
      <c r="N12339" s="3947"/>
      <c r="O12339" s="3947">
        <v>2</v>
      </c>
      <c r="P12339" s="3947">
        <v>2</v>
      </c>
      <c r="Q12339" s="3945"/>
      <c r="R12339" s="3945"/>
      <c r="S12339" s="3945"/>
      <c r="T12339" s="3945"/>
      <c r="U12339" s="3945"/>
      <c r="V12339" s="3945"/>
      <c r="W12339" s="3947"/>
      <c r="X12339" s="1268"/>
      <c r="Y12339" s="1268"/>
      <c r="Z12339" s="1268"/>
      <c r="AA12339" s="1268"/>
      <c r="AB12339" s="1268"/>
      <c r="AC12339" s="1507">
        <f t="shared" si="4764"/>
        <v>5</v>
      </c>
      <c r="AD12339" s="1508">
        <f t="shared" si="4765"/>
        <v>9951</v>
      </c>
      <c r="AE12339" s="14">
        <f t="shared" si="4766"/>
        <v>3</v>
      </c>
      <c r="AF12339" s="14">
        <f t="shared" si="4767"/>
        <v>1.3333333333333333</v>
      </c>
      <c r="AG12339" s="14">
        <f t="shared" si="4768"/>
        <v>3.75</v>
      </c>
      <c r="AH12339" s="14">
        <f t="shared" si="4769"/>
        <v>0.75</v>
      </c>
      <c r="AI12339" s="14">
        <f t="shared" si="4770"/>
        <v>1</v>
      </c>
      <c r="AJ12339" s="3947"/>
      <c r="AK12339" s="3953"/>
    </row>
    <row r="12340" spans="1:37" s="3954" customFormat="1" ht="32.25" customHeight="1">
      <c r="A12340" s="2510"/>
      <c r="B12340" s="3946" t="s">
        <v>421</v>
      </c>
      <c r="C12340" s="3947" t="s">
        <v>66</v>
      </c>
      <c r="D12340" s="3948">
        <v>4.6500000000000004</v>
      </c>
      <c r="E12340" s="3947">
        <v>500</v>
      </c>
      <c r="F12340" s="3949">
        <v>2325</v>
      </c>
      <c r="G12340" s="3949"/>
      <c r="H12340" s="3949"/>
      <c r="I12340" s="3950"/>
      <c r="J12340" s="3951" t="s">
        <v>422</v>
      </c>
      <c r="K12340" s="3952"/>
      <c r="L12340" s="3952"/>
      <c r="M12340" s="3951"/>
      <c r="N12340" s="3947"/>
      <c r="O12340" s="3947">
        <v>100</v>
      </c>
      <c r="P12340" s="3947"/>
      <c r="Q12340" s="3945"/>
      <c r="R12340" s="3945"/>
      <c r="S12340" s="3945"/>
      <c r="T12340" s="3945"/>
      <c r="U12340" s="3945"/>
      <c r="V12340" s="3945"/>
      <c r="W12340" s="3947"/>
      <c r="X12340" s="1268"/>
      <c r="Y12340" s="1268"/>
      <c r="Z12340" s="1268"/>
      <c r="AA12340" s="1268"/>
      <c r="AB12340" s="1268"/>
      <c r="AC12340" s="1507">
        <f t="shared" si="4764"/>
        <v>400</v>
      </c>
      <c r="AD12340" s="1508">
        <f t="shared" si="4765"/>
        <v>1860.0000000000002</v>
      </c>
      <c r="AE12340" s="14">
        <f t="shared" si="4766"/>
        <v>71.099999999999994</v>
      </c>
      <c r="AF12340" s="14">
        <f t="shared" si="4767"/>
        <v>33.333333333333336</v>
      </c>
      <c r="AG12340" s="14">
        <f t="shared" si="4768"/>
        <v>12</v>
      </c>
      <c r="AH12340" s="14">
        <f t="shared" si="4769"/>
        <v>-59.099999999999994</v>
      </c>
      <c r="AI12340" s="14">
        <f t="shared" si="4770"/>
        <v>-1970</v>
      </c>
      <c r="AJ12340" s="3947"/>
      <c r="AK12340" s="3953"/>
    </row>
    <row r="12341" spans="1:37" s="3954" customFormat="1" ht="32.25" customHeight="1">
      <c r="A12341" s="2510"/>
      <c r="B12341" s="3946" t="s">
        <v>421</v>
      </c>
      <c r="C12341" s="3947" t="s">
        <v>66</v>
      </c>
      <c r="D12341" s="3948">
        <v>4.6500000000000004</v>
      </c>
      <c r="E12341" s="3947">
        <v>1500</v>
      </c>
      <c r="F12341" s="3949">
        <v>6975.0000000000009</v>
      </c>
      <c r="G12341" s="3949"/>
      <c r="H12341" s="3949"/>
      <c r="I12341" s="3950"/>
      <c r="J12341" s="3951" t="s">
        <v>423</v>
      </c>
      <c r="K12341" s="3952"/>
      <c r="L12341" s="3952"/>
      <c r="M12341" s="3951"/>
      <c r="N12341" s="3947"/>
      <c r="O12341" s="3947"/>
      <c r="P12341" s="3947"/>
      <c r="Q12341" s="3945"/>
      <c r="R12341" s="3945"/>
      <c r="S12341" s="3945"/>
      <c r="T12341" s="3945"/>
      <c r="U12341" s="3945"/>
      <c r="V12341" s="3945"/>
      <c r="W12341" s="3947"/>
      <c r="X12341" s="1268"/>
      <c r="Y12341" s="1268"/>
      <c r="Z12341" s="1268"/>
      <c r="AA12341" s="1268"/>
      <c r="AB12341" s="1268"/>
      <c r="AC12341" s="1507">
        <f t="shared" si="4764"/>
        <v>1500</v>
      </c>
      <c r="AD12341" s="1508">
        <f t="shared" si="4765"/>
        <v>6975.0000000000009</v>
      </c>
      <c r="AE12341" s="14">
        <f t="shared" si="4766"/>
        <v>74.066666666666663</v>
      </c>
      <c r="AF12341" s="14">
        <f t="shared" si="4767"/>
        <v>0</v>
      </c>
      <c r="AG12341" s="14" t="e">
        <f t="shared" si="4768"/>
        <v>#DIV/0!</v>
      </c>
      <c r="AH12341" s="14" t="e">
        <f t="shared" si="4769"/>
        <v>#DIV/0!</v>
      </c>
      <c r="AI12341" s="14">
        <f t="shared" si="4770"/>
        <v>1500</v>
      </c>
      <c r="AJ12341" s="3947"/>
      <c r="AK12341" s="3953"/>
    </row>
    <row r="12342" spans="1:37" s="3954" customFormat="1" ht="32.25" customHeight="1">
      <c r="A12342" s="2510"/>
      <c r="B12342" s="3946" t="s">
        <v>421</v>
      </c>
      <c r="C12342" s="3947" t="s">
        <v>66</v>
      </c>
      <c r="D12342" s="3948">
        <v>1.44</v>
      </c>
      <c r="E12342" s="3947">
        <v>3599</v>
      </c>
      <c r="F12342" s="3949">
        <v>5182.5599999999995</v>
      </c>
      <c r="G12342" s="3949"/>
      <c r="H12342" s="3949"/>
      <c r="I12342" s="3950"/>
      <c r="J12342" s="3951" t="s">
        <v>424</v>
      </c>
      <c r="K12342" s="3952"/>
      <c r="L12342" s="3952"/>
      <c r="M12342" s="3951"/>
      <c r="N12342" s="3947"/>
      <c r="O12342" s="3947">
        <v>99</v>
      </c>
      <c r="P12342" s="3947"/>
      <c r="Q12342" s="3945"/>
      <c r="R12342" s="3945"/>
      <c r="S12342" s="3945"/>
      <c r="T12342" s="3945"/>
      <c r="U12342" s="3945"/>
      <c r="V12342" s="3945"/>
      <c r="W12342" s="3947"/>
      <c r="X12342" s="1268"/>
      <c r="Y12342" s="1268"/>
      <c r="Z12342" s="1268"/>
      <c r="AA12342" s="1268"/>
      <c r="AB12342" s="1268"/>
      <c r="AC12342" s="1507">
        <f t="shared" si="4764"/>
        <v>3500</v>
      </c>
      <c r="AD12342" s="1508">
        <f t="shared" si="4765"/>
        <v>5040</v>
      </c>
      <c r="AE12342" s="14">
        <f t="shared" si="4766"/>
        <v>73.066666666666663</v>
      </c>
      <c r="AF12342" s="14">
        <f t="shared" si="4767"/>
        <v>33</v>
      </c>
      <c r="AG12342" s="14">
        <f t="shared" si="4768"/>
        <v>106.06060606060606</v>
      </c>
      <c r="AH12342" s="14">
        <f t="shared" si="4769"/>
        <v>32.993939393939399</v>
      </c>
      <c r="AI12342" s="14">
        <f t="shared" si="4770"/>
        <v>1088.8000000000002</v>
      </c>
      <c r="AJ12342" s="3947"/>
      <c r="AK12342" s="3953"/>
    </row>
    <row r="12343" spans="1:37" s="3954" customFormat="1" ht="34.5" customHeight="1">
      <c r="A12343" s="2510"/>
      <c r="B12343" s="3946" t="s">
        <v>425</v>
      </c>
      <c r="C12343" s="3947" t="s">
        <v>224</v>
      </c>
      <c r="D12343" s="3948">
        <v>102.5</v>
      </c>
      <c r="E12343" s="3947">
        <v>1</v>
      </c>
      <c r="F12343" s="3949">
        <v>102.5</v>
      </c>
      <c r="G12343" s="3949"/>
      <c r="H12343" s="3949"/>
      <c r="I12343" s="3950"/>
      <c r="J12343" s="3951">
        <v>45566</v>
      </c>
      <c r="K12343" s="3952"/>
      <c r="L12343" s="3952"/>
      <c r="M12343" s="3951"/>
      <c r="N12343" s="3947"/>
      <c r="O12343" s="3947"/>
      <c r="P12343" s="3947"/>
      <c r="Q12343" s="3945"/>
      <c r="R12343" s="3945"/>
      <c r="S12343" s="3945"/>
      <c r="T12343" s="3945"/>
      <c r="U12343" s="3945"/>
      <c r="V12343" s="3945"/>
      <c r="W12343" s="3947"/>
      <c r="X12343" s="1268"/>
      <c r="Y12343" s="1268"/>
      <c r="Z12343" s="1268"/>
      <c r="AA12343" s="1268"/>
      <c r="AB12343" s="1268"/>
      <c r="AC12343" s="1507">
        <f t="shared" si="4764"/>
        <v>1</v>
      </c>
      <c r="AD12343" s="1508">
        <f t="shared" si="4765"/>
        <v>102.5</v>
      </c>
      <c r="AE12343" s="14">
        <f t="shared" si="4766"/>
        <v>18.3</v>
      </c>
      <c r="AF12343" s="14">
        <f t="shared" si="4767"/>
        <v>0</v>
      </c>
      <c r="AG12343" s="14" t="e">
        <f t="shared" si="4768"/>
        <v>#DIV/0!</v>
      </c>
      <c r="AH12343" s="14" t="e">
        <f t="shared" si="4769"/>
        <v>#DIV/0!</v>
      </c>
      <c r="AI12343" s="14">
        <f t="shared" si="4770"/>
        <v>1</v>
      </c>
      <c r="AJ12343" s="3947"/>
      <c r="AK12343" s="3953"/>
    </row>
    <row r="12344" spans="1:37" s="3954" customFormat="1" ht="34.5" customHeight="1">
      <c r="A12344" s="2510"/>
      <c r="B12344" s="3946" t="s">
        <v>426</v>
      </c>
      <c r="C12344" s="3947" t="s">
        <v>224</v>
      </c>
      <c r="D12344" s="3948">
        <v>2.7</v>
      </c>
      <c r="E12344" s="3947">
        <v>50</v>
      </c>
      <c r="F12344" s="3949">
        <v>135</v>
      </c>
      <c r="G12344" s="3949"/>
      <c r="H12344" s="3949"/>
      <c r="I12344" s="3950"/>
      <c r="J12344" s="3951">
        <v>45992</v>
      </c>
      <c r="K12344" s="3952"/>
      <c r="L12344" s="3952"/>
      <c r="M12344" s="3951"/>
      <c r="N12344" s="3947"/>
      <c r="O12344" s="3947"/>
      <c r="P12344" s="3947"/>
      <c r="Q12344" s="3945"/>
      <c r="R12344" s="3945"/>
      <c r="S12344" s="3945"/>
      <c r="T12344" s="3945"/>
      <c r="U12344" s="3945"/>
      <c r="V12344" s="3945"/>
      <c r="W12344" s="3947"/>
      <c r="X12344" s="1268"/>
      <c r="Y12344" s="1268"/>
      <c r="Z12344" s="1268"/>
      <c r="AA12344" s="1268"/>
      <c r="AB12344" s="1268"/>
      <c r="AC12344" s="1507">
        <f t="shared" si="4764"/>
        <v>50</v>
      </c>
      <c r="AD12344" s="1508">
        <f t="shared" si="4765"/>
        <v>135</v>
      </c>
      <c r="AE12344" s="14">
        <f t="shared" si="4766"/>
        <v>32.5</v>
      </c>
      <c r="AF12344" s="14">
        <f t="shared" si="4767"/>
        <v>0</v>
      </c>
      <c r="AG12344" s="14" t="e">
        <f t="shared" si="4768"/>
        <v>#DIV/0!</v>
      </c>
      <c r="AH12344" s="14" t="e">
        <f t="shared" si="4769"/>
        <v>#DIV/0!</v>
      </c>
      <c r="AI12344" s="14">
        <f t="shared" si="4770"/>
        <v>50</v>
      </c>
      <c r="AJ12344" s="3947"/>
      <c r="AK12344" s="3953"/>
    </row>
    <row r="12345" spans="1:37" s="3954" customFormat="1" ht="29.25" customHeight="1">
      <c r="A12345" s="2510"/>
      <c r="B12345" s="3946" t="s">
        <v>427</v>
      </c>
      <c r="C12345" s="3947" t="s">
        <v>181</v>
      </c>
      <c r="D12345" s="3948">
        <v>1.07</v>
      </c>
      <c r="E12345" s="3947">
        <v>10530</v>
      </c>
      <c r="F12345" s="3949">
        <v>11267.1</v>
      </c>
      <c r="G12345" s="3949"/>
      <c r="H12345" s="3949"/>
      <c r="I12345" s="3950"/>
      <c r="J12345" s="3951" t="s">
        <v>334</v>
      </c>
      <c r="K12345" s="3952"/>
      <c r="L12345" s="3952"/>
      <c r="M12345" s="3951"/>
      <c r="N12345" s="3947">
        <v>230</v>
      </c>
      <c r="O12345" s="3947">
        <v>50</v>
      </c>
      <c r="P12345" s="3947"/>
      <c r="Q12345" s="3945"/>
      <c r="R12345" s="3945"/>
      <c r="S12345" s="3945"/>
      <c r="T12345" s="3945"/>
      <c r="U12345" s="3945"/>
      <c r="V12345" s="3945"/>
      <c r="W12345" s="3947"/>
      <c r="X12345" s="1268"/>
      <c r="Y12345" s="1268"/>
      <c r="Z12345" s="1268"/>
      <c r="AA12345" s="1268"/>
      <c r="AB12345" s="1268"/>
      <c r="AC12345" s="1507">
        <f t="shared" si="4764"/>
        <v>10250</v>
      </c>
      <c r="AD12345" s="1508">
        <f t="shared" si="4765"/>
        <v>10967.5</v>
      </c>
      <c r="AE12345" s="1351" t="s">
        <v>334</v>
      </c>
      <c r="AF12345" s="14">
        <f t="shared" si="4767"/>
        <v>93.333333333333329</v>
      </c>
      <c r="AG12345" s="14">
        <f t="shared" si="4768"/>
        <v>109.82142857142858</v>
      </c>
      <c r="AH12345" s="1351" t="s">
        <v>334</v>
      </c>
      <c r="AI12345" s="1351" t="s">
        <v>334</v>
      </c>
      <c r="AJ12345" s="3947"/>
      <c r="AK12345" s="3953"/>
    </row>
    <row r="12346" spans="1:37" s="3954" customFormat="1" ht="29.25" customHeight="1">
      <c r="A12346" s="2510"/>
      <c r="B12346" s="3946" t="s">
        <v>428</v>
      </c>
      <c r="C12346" s="3947" t="s">
        <v>224</v>
      </c>
      <c r="D12346" s="3948">
        <v>1.1299999999999999</v>
      </c>
      <c r="E12346" s="3947">
        <v>3448</v>
      </c>
      <c r="F12346" s="3949">
        <v>3896.24</v>
      </c>
      <c r="G12346" s="3949"/>
      <c r="H12346" s="3949"/>
      <c r="I12346" s="3950"/>
      <c r="J12346" s="3951">
        <v>45778</v>
      </c>
      <c r="K12346" s="3952"/>
      <c r="L12346" s="3952"/>
      <c r="M12346" s="3951"/>
      <c r="N12346" s="3947">
        <v>200</v>
      </c>
      <c r="O12346" s="3947">
        <v>250</v>
      </c>
      <c r="P12346" s="3947">
        <v>304</v>
      </c>
      <c r="Q12346" s="3945"/>
      <c r="R12346" s="3945"/>
      <c r="S12346" s="3945"/>
      <c r="T12346" s="3945"/>
      <c r="U12346" s="3945"/>
      <c r="V12346" s="3945"/>
      <c r="W12346" s="3947"/>
      <c r="X12346" s="1268"/>
      <c r="Y12346" s="1268"/>
      <c r="Z12346" s="1268"/>
      <c r="AA12346" s="1268"/>
      <c r="AB12346" s="1268"/>
      <c r="AC12346" s="1507">
        <f t="shared" si="4764"/>
        <v>2694</v>
      </c>
      <c r="AD12346" s="1508">
        <f t="shared" si="4765"/>
        <v>3044.22</v>
      </c>
      <c r="AE12346" s="14">
        <f t="shared" ref="AE12346:AE12352" si="4771">(J12346-"01.04.2023")/30</f>
        <v>25.366666666666667</v>
      </c>
      <c r="AF12346" s="14">
        <f t="shared" si="4767"/>
        <v>251.33333333333334</v>
      </c>
      <c r="AG12346" s="14">
        <f t="shared" si="4768"/>
        <v>10.718832891246684</v>
      </c>
      <c r="AH12346" s="14">
        <f t="shared" ref="AH12346:AH12352" si="4772">AG12346-AE12346</f>
        <v>-14.647833775419983</v>
      </c>
      <c r="AI12346" s="14">
        <f t="shared" ref="AI12346:AI12352" si="4773">AC12346-(AE12346*AF12346)</f>
        <v>-3681.4888888888891</v>
      </c>
      <c r="AJ12346" s="3947"/>
      <c r="AK12346" s="3953"/>
    </row>
    <row r="12347" spans="1:37" s="3954" customFormat="1" ht="29.25" customHeight="1">
      <c r="A12347" s="2510"/>
      <c r="B12347" s="3946" t="s">
        <v>429</v>
      </c>
      <c r="C12347" s="3947" t="s">
        <v>430</v>
      </c>
      <c r="D12347" s="3948">
        <v>182.97</v>
      </c>
      <c r="E12347" s="3947">
        <v>1</v>
      </c>
      <c r="F12347" s="3949">
        <v>182.97</v>
      </c>
      <c r="G12347" s="3949"/>
      <c r="H12347" s="3949"/>
      <c r="I12347" s="3950"/>
      <c r="J12347" s="3951" t="s">
        <v>74</v>
      </c>
      <c r="K12347" s="3952"/>
      <c r="L12347" s="3952"/>
      <c r="M12347" s="3951"/>
      <c r="N12347" s="3947"/>
      <c r="O12347" s="3947"/>
      <c r="P12347" s="3947"/>
      <c r="Q12347" s="3945"/>
      <c r="R12347" s="3945"/>
      <c r="S12347" s="3945"/>
      <c r="T12347" s="3945"/>
      <c r="U12347" s="3945"/>
      <c r="V12347" s="3945"/>
      <c r="W12347" s="3947"/>
      <c r="X12347" s="1268"/>
      <c r="Y12347" s="1268"/>
      <c r="Z12347" s="1268"/>
      <c r="AA12347" s="1268"/>
      <c r="AB12347" s="1268"/>
      <c r="AC12347" s="1507">
        <f t="shared" si="4764"/>
        <v>1</v>
      </c>
      <c r="AD12347" s="1508">
        <f t="shared" si="4765"/>
        <v>182.97</v>
      </c>
      <c r="AE12347" s="14">
        <f t="shared" si="4771"/>
        <v>13.2</v>
      </c>
      <c r="AF12347" s="14">
        <f t="shared" si="4767"/>
        <v>0</v>
      </c>
      <c r="AG12347" s="14" t="e">
        <f t="shared" si="4768"/>
        <v>#DIV/0!</v>
      </c>
      <c r="AH12347" s="14" t="e">
        <f t="shared" si="4772"/>
        <v>#DIV/0!</v>
      </c>
      <c r="AI12347" s="14">
        <f t="shared" si="4773"/>
        <v>1</v>
      </c>
      <c r="AJ12347" s="3947"/>
      <c r="AK12347" s="3953"/>
    </row>
    <row r="12348" spans="1:37" s="3954" customFormat="1" ht="25.5" customHeight="1">
      <c r="A12348" s="2510"/>
      <c r="B12348" s="3946" t="s">
        <v>431</v>
      </c>
      <c r="C12348" s="3947" t="s">
        <v>66</v>
      </c>
      <c r="D12348" s="3948">
        <v>182.97</v>
      </c>
      <c r="E12348" s="3947">
        <v>1</v>
      </c>
      <c r="F12348" s="3949">
        <v>182.97</v>
      </c>
      <c r="G12348" s="3949"/>
      <c r="H12348" s="3949"/>
      <c r="I12348" s="3950"/>
      <c r="J12348" s="3951" t="s">
        <v>76</v>
      </c>
      <c r="K12348" s="3952"/>
      <c r="L12348" s="3952"/>
      <c r="M12348" s="3951"/>
      <c r="N12348" s="3947"/>
      <c r="O12348" s="3947"/>
      <c r="P12348" s="3947"/>
      <c r="Q12348" s="3945"/>
      <c r="R12348" s="3945"/>
      <c r="S12348" s="3945"/>
      <c r="T12348" s="3945"/>
      <c r="U12348" s="3945"/>
      <c r="V12348" s="3945"/>
      <c r="W12348" s="3947"/>
      <c r="X12348" s="1268"/>
      <c r="Y12348" s="1268"/>
      <c r="Z12348" s="1268"/>
      <c r="AA12348" s="1268"/>
      <c r="AB12348" s="1268"/>
      <c r="AC12348" s="1507">
        <f t="shared" si="4764"/>
        <v>1</v>
      </c>
      <c r="AD12348" s="1508">
        <f t="shared" si="4765"/>
        <v>182.97</v>
      </c>
      <c r="AE12348" s="14">
        <f t="shared" si="4771"/>
        <v>14.233333333333333</v>
      </c>
      <c r="AF12348" s="14">
        <f t="shared" si="4767"/>
        <v>0</v>
      </c>
      <c r="AG12348" s="14" t="e">
        <f t="shared" si="4768"/>
        <v>#DIV/0!</v>
      </c>
      <c r="AH12348" s="14" t="e">
        <f t="shared" si="4772"/>
        <v>#DIV/0!</v>
      </c>
      <c r="AI12348" s="14">
        <f t="shared" si="4773"/>
        <v>1</v>
      </c>
      <c r="AJ12348" s="3947"/>
      <c r="AK12348" s="3953"/>
    </row>
    <row r="12349" spans="1:37" s="3954" customFormat="1" ht="25.5" customHeight="1">
      <c r="A12349" s="2510"/>
      <c r="B12349" s="3946" t="s">
        <v>432</v>
      </c>
      <c r="C12349" s="3947" t="s">
        <v>430</v>
      </c>
      <c r="D12349" s="3948">
        <v>182.97</v>
      </c>
      <c r="E12349" s="3947">
        <v>1</v>
      </c>
      <c r="F12349" s="3949">
        <v>182.97</v>
      </c>
      <c r="G12349" s="3949"/>
      <c r="H12349" s="3949"/>
      <c r="I12349" s="3950"/>
      <c r="J12349" s="3951" t="s">
        <v>314</v>
      </c>
      <c r="K12349" s="3952"/>
      <c r="L12349" s="3952"/>
      <c r="M12349" s="3951"/>
      <c r="N12349" s="3947"/>
      <c r="O12349" s="3947"/>
      <c r="P12349" s="3947"/>
      <c r="Q12349" s="3945"/>
      <c r="R12349" s="3945"/>
      <c r="S12349" s="3945"/>
      <c r="T12349" s="3945"/>
      <c r="U12349" s="3945"/>
      <c r="V12349" s="3945"/>
      <c r="W12349" s="3947"/>
      <c r="X12349" s="1268"/>
      <c r="Y12349" s="1268"/>
      <c r="Z12349" s="1268"/>
      <c r="AA12349" s="1268"/>
      <c r="AB12349" s="1268"/>
      <c r="AC12349" s="1507">
        <f t="shared" si="4764"/>
        <v>1</v>
      </c>
      <c r="AD12349" s="1508">
        <f t="shared" si="4765"/>
        <v>182.97</v>
      </c>
      <c r="AE12349" s="14">
        <f t="shared" si="4771"/>
        <v>18.3</v>
      </c>
      <c r="AF12349" s="14">
        <f t="shared" si="4767"/>
        <v>0</v>
      </c>
      <c r="AG12349" s="14" t="e">
        <f t="shared" si="4768"/>
        <v>#DIV/0!</v>
      </c>
      <c r="AH12349" s="14" t="e">
        <f t="shared" si="4772"/>
        <v>#DIV/0!</v>
      </c>
      <c r="AI12349" s="14">
        <f t="shared" si="4773"/>
        <v>1</v>
      </c>
      <c r="AJ12349" s="3947"/>
      <c r="AK12349" s="3953"/>
    </row>
    <row r="12350" spans="1:37" s="3954" customFormat="1" ht="25.5" customHeight="1">
      <c r="A12350" s="2510"/>
      <c r="B12350" s="3946" t="s">
        <v>433</v>
      </c>
      <c r="C12350" s="3947" t="s">
        <v>86</v>
      </c>
      <c r="D12350" s="3948">
        <v>14338</v>
      </c>
      <c r="E12350" s="3947">
        <v>1</v>
      </c>
      <c r="F12350" s="3949">
        <v>14338</v>
      </c>
      <c r="G12350" s="3949"/>
      <c r="H12350" s="3949"/>
      <c r="I12350" s="3950"/>
      <c r="J12350" s="3951">
        <v>45261</v>
      </c>
      <c r="K12350" s="3952"/>
      <c r="L12350" s="3952"/>
      <c r="M12350" s="3951"/>
      <c r="N12350" s="3947"/>
      <c r="O12350" s="3947"/>
      <c r="P12350" s="3947"/>
      <c r="Q12350" s="3945"/>
      <c r="R12350" s="3945"/>
      <c r="S12350" s="3945"/>
      <c r="T12350" s="3945"/>
      <c r="U12350" s="3945"/>
      <c r="V12350" s="3945"/>
      <c r="W12350" s="3947"/>
      <c r="X12350" s="1268"/>
      <c r="Y12350" s="1268"/>
      <c r="Z12350" s="1268"/>
      <c r="AA12350" s="1268"/>
      <c r="AB12350" s="1268"/>
      <c r="AC12350" s="1507">
        <f t="shared" si="4764"/>
        <v>1</v>
      </c>
      <c r="AD12350" s="1508">
        <f t="shared" si="4765"/>
        <v>14338</v>
      </c>
      <c r="AE12350" s="14">
        <f t="shared" si="4771"/>
        <v>8.1333333333333329</v>
      </c>
      <c r="AF12350" s="14">
        <f t="shared" si="4767"/>
        <v>0</v>
      </c>
      <c r="AG12350" s="14" t="e">
        <f t="shared" si="4768"/>
        <v>#DIV/0!</v>
      </c>
      <c r="AH12350" s="14" t="e">
        <f t="shared" si="4772"/>
        <v>#DIV/0!</v>
      </c>
      <c r="AI12350" s="14">
        <f t="shared" si="4773"/>
        <v>1</v>
      </c>
      <c r="AJ12350" s="3947"/>
      <c r="AK12350" s="3953"/>
    </row>
    <row r="12351" spans="1:37" s="3954" customFormat="1" ht="24.75" customHeight="1">
      <c r="A12351" s="2510"/>
      <c r="B12351" s="3946" t="s">
        <v>434</v>
      </c>
      <c r="C12351" s="3947" t="s">
        <v>430</v>
      </c>
      <c r="D12351" s="3948">
        <v>124.12</v>
      </c>
      <c r="E12351" s="3947">
        <v>1</v>
      </c>
      <c r="F12351" s="3949">
        <v>124.12</v>
      </c>
      <c r="G12351" s="3949"/>
      <c r="H12351" s="3949"/>
      <c r="I12351" s="3950"/>
      <c r="J12351" s="3951" t="s">
        <v>316</v>
      </c>
      <c r="K12351" s="3951"/>
      <c r="L12351" s="3952"/>
      <c r="M12351" s="3951"/>
      <c r="N12351" s="3947"/>
      <c r="O12351" s="3947"/>
      <c r="P12351" s="3947"/>
      <c r="Q12351" s="3945"/>
      <c r="R12351" s="3945"/>
      <c r="S12351" s="3945"/>
      <c r="T12351" s="3945"/>
      <c r="U12351" s="3945"/>
      <c r="V12351" s="3945"/>
      <c r="W12351" s="3947"/>
      <c r="X12351" s="1268"/>
      <c r="Y12351" s="1268"/>
      <c r="Z12351" s="1268"/>
      <c r="AA12351" s="1268"/>
      <c r="AB12351" s="1268"/>
      <c r="AC12351" s="1507">
        <f t="shared" si="4764"/>
        <v>1</v>
      </c>
      <c r="AD12351" s="1508">
        <f t="shared" si="4765"/>
        <v>124.12</v>
      </c>
      <c r="AE12351" s="14">
        <f t="shared" si="4771"/>
        <v>8.1333333333333329</v>
      </c>
      <c r="AF12351" s="14">
        <f t="shared" si="4767"/>
        <v>0</v>
      </c>
      <c r="AG12351" s="14" t="e">
        <f t="shared" si="4768"/>
        <v>#DIV/0!</v>
      </c>
      <c r="AH12351" s="14" t="e">
        <f t="shared" si="4772"/>
        <v>#DIV/0!</v>
      </c>
      <c r="AI12351" s="14">
        <f t="shared" si="4773"/>
        <v>1</v>
      </c>
      <c r="AJ12351" s="3947"/>
      <c r="AK12351" s="3953"/>
    </row>
    <row r="12352" spans="1:37" s="3954" customFormat="1" ht="24.75" customHeight="1">
      <c r="A12352" s="2510"/>
      <c r="B12352" s="3946" t="s">
        <v>435</v>
      </c>
      <c r="C12352" s="3947" t="s">
        <v>66</v>
      </c>
      <c r="D12352" s="3948">
        <v>124.12</v>
      </c>
      <c r="E12352" s="3947">
        <v>1</v>
      </c>
      <c r="F12352" s="3949">
        <v>124.12</v>
      </c>
      <c r="G12352" s="3949"/>
      <c r="H12352" s="3949"/>
      <c r="I12352" s="3950"/>
      <c r="J12352" s="3951" t="s">
        <v>306</v>
      </c>
      <c r="K12352" s="3951"/>
      <c r="L12352" s="3952"/>
      <c r="M12352" s="3951"/>
      <c r="N12352" s="3947"/>
      <c r="O12352" s="3947"/>
      <c r="P12352" s="3947"/>
      <c r="Q12352" s="3945"/>
      <c r="R12352" s="3945"/>
      <c r="S12352" s="3945"/>
      <c r="T12352" s="3945"/>
      <c r="U12352" s="3945"/>
      <c r="V12352" s="3945"/>
      <c r="W12352" s="3947"/>
      <c r="X12352" s="1268"/>
      <c r="Y12352" s="1268"/>
      <c r="Z12352" s="1268"/>
      <c r="AA12352" s="1268"/>
      <c r="AB12352" s="1268"/>
      <c r="AC12352" s="1507">
        <f t="shared" si="4764"/>
        <v>1</v>
      </c>
      <c r="AD12352" s="1508">
        <f t="shared" si="4765"/>
        <v>124.12</v>
      </c>
      <c r="AE12352" s="14">
        <f t="shared" si="4771"/>
        <v>6.1</v>
      </c>
      <c r="AF12352" s="14">
        <f t="shared" si="4767"/>
        <v>0</v>
      </c>
      <c r="AG12352" s="14" t="e">
        <f t="shared" si="4768"/>
        <v>#DIV/0!</v>
      </c>
      <c r="AH12352" s="14" t="e">
        <f t="shared" si="4772"/>
        <v>#DIV/0!</v>
      </c>
      <c r="AI12352" s="14">
        <f t="shared" si="4773"/>
        <v>1</v>
      </c>
      <c r="AJ12352" s="3947"/>
      <c r="AK12352" s="3953"/>
    </row>
    <row r="12353" spans="1:37" s="3954" customFormat="1" ht="24.75" customHeight="1">
      <c r="A12353" s="2510"/>
      <c r="B12353" s="3946" t="s">
        <v>436</v>
      </c>
      <c r="C12353" s="3947" t="s">
        <v>181</v>
      </c>
      <c r="D12353" s="3948">
        <v>68.400000000000006</v>
      </c>
      <c r="E12353" s="3947">
        <v>5</v>
      </c>
      <c r="F12353" s="3949">
        <v>342</v>
      </c>
      <c r="G12353" s="3949"/>
      <c r="H12353" s="3949"/>
      <c r="I12353" s="3950"/>
      <c r="J12353" s="3951" t="s">
        <v>334</v>
      </c>
      <c r="K12353" s="3951"/>
      <c r="L12353" s="3952"/>
      <c r="M12353" s="3951"/>
      <c r="N12353" s="3947"/>
      <c r="O12353" s="3947"/>
      <c r="P12353" s="3947"/>
      <c r="Q12353" s="3945"/>
      <c r="R12353" s="3945"/>
      <c r="S12353" s="3945"/>
      <c r="T12353" s="3945"/>
      <c r="U12353" s="3945"/>
      <c r="V12353" s="3945"/>
      <c r="W12353" s="3947"/>
      <c r="X12353" s="1268"/>
      <c r="Y12353" s="1268"/>
      <c r="Z12353" s="1268"/>
      <c r="AA12353" s="1268"/>
      <c r="AB12353" s="1268"/>
      <c r="AC12353" s="1507">
        <f t="shared" si="4764"/>
        <v>5</v>
      </c>
      <c r="AD12353" s="1508">
        <f t="shared" si="4765"/>
        <v>342</v>
      </c>
      <c r="AE12353" s="1351" t="s">
        <v>334</v>
      </c>
      <c r="AF12353" s="14">
        <f t="shared" si="4767"/>
        <v>0</v>
      </c>
      <c r="AG12353" s="14" t="e">
        <f t="shared" si="4768"/>
        <v>#DIV/0!</v>
      </c>
      <c r="AH12353" s="1351" t="s">
        <v>334</v>
      </c>
      <c r="AI12353" s="1351" t="s">
        <v>334</v>
      </c>
      <c r="AJ12353" s="3947"/>
      <c r="AK12353" s="3953"/>
    </row>
    <row r="12354" spans="1:37" s="3954" customFormat="1" ht="33.75" customHeight="1">
      <c r="A12354" s="2510"/>
      <c r="B12354" s="3946" t="s">
        <v>438</v>
      </c>
      <c r="C12354" s="3947" t="s">
        <v>437</v>
      </c>
      <c r="D12354" s="3948">
        <v>19.8</v>
      </c>
      <c r="E12354" s="3947">
        <v>48</v>
      </c>
      <c r="F12354" s="3949">
        <v>950.40000000000009</v>
      </c>
      <c r="G12354" s="3949"/>
      <c r="H12354" s="3949"/>
      <c r="I12354" s="3950"/>
      <c r="J12354" s="3951" t="s">
        <v>334</v>
      </c>
      <c r="K12354" s="3951"/>
      <c r="L12354" s="3952"/>
      <c r="M12354" s="3951"/>
      <c r="N12354" s="3947"/>
      <c r="O12354" s="3947">
        <v>2</v>
      </c>
      <c r="P12354" s="3947">
        <v>6</v>
      </c>
      <c r="Q12354" s="3945"/>
      <c r="R12354" s="3945"/>
      <c r="S12354" s="3945"/>
      <c r="T12354" s="3945"/>
      <c r="U12354" s="3945"/>
      <c r="V12354" s="3945"/>
      <c r="W12354" s="3947"/>
      <c r="X12354" s="1268"/>
      <c r="Y12354" s="1268"/>
      <c r="Z12354" s="1268"/>
      <c r="AA12354" s="1268"/>
      <c r="AB12354" s="1268"/>
      <c r="AC12354" s="1507">
        <f t="shared" si="4764"/>
        <v>40</v>
      </c>
      <c r="AD12354" s="1508">
        <f t="shared" si="4765"/>
        <v>792</v>
      </c>
      <c r="AE12354" s="1351" t="s">
        <v>334</v>
      </c>
      <c r="AF12354" s="14">
        <f t="shared" si="4767"/>
        <v>2.6666666666666665</v>
      </c>
      <c r="AG12354" s="14">
        <f t="shared" si="4768"/>
        <v>15</v>
      </c>
      <c r="AH12354" s="1351" t="s">
        <v>334</v>
      </c>
      <c r="AI12354" s="1351" t="s">
        <v>334</v>
      </c>
      <c r="AJ12354" s="3947"/>
      <c r="AK12354" s="3953"/>
    </row>
    <row r="12355" spans="1:37" s="3954" customFormat="1" ht="33.75" customHeight="1">
      <c r="A12355" s="2510"/>
      <c r="B12355" s="3946" t="s">
        <v>439</v>
      </c>
      <c r="C12355" s="3947" t="s">
        <v>66</v>
      </c>
      <c r="D12355" s="3948">
        <v>47.65</v>
      </c>
      <c r="E12355" s="3947">
        <v>1496</v>
      </c>
      <c r="F12355" s="3949">
        <v>71284.399999999994</v>
      </c>
      <c r="G12355" s="3949"/>
      <c r="H12355" s="3949"/>
      <c r="I12355" s="3950"/>
      <c r="J12355" s="3951">
        <v>45354</v>
      </c>
      <c r="K12355" s="3951"/>
      <c r="L12355" s="3952"/>
      <c r="M12355" s="3951"/>
      <c r="N12355" s="3947"/>
      <c r="O12355" s="3947">
        <v>6</v>
      </c>
      <c r="P12355" s="3947">
        <v>17</v>
      </c>
      <c r="Q12355" s="3945"/>
      <c r="R12355" s="3945"/>
      <c r="S12355" s="3945"/>
      <c r="T12355" s="3945"/>
      <c r="U12355" s="3945"/>
      <c r="V12355" s="3945"/>
      <c r="W12355" s="3947"/>
      <c r="X12355" s="1268"/>
      <c r="Y12355" s="1268"/>
      <c r="Z12355" s="1268"/>
      <c r="AA12355" s="1268"/>
      <c r="AB12355" s="1268"/>
      <c r="AC12355" s="1507">
        <f t="shared" si="4764"/>
        <v>1473</v>
      </c>
      <c r="AD12355" s="1508">
        <f t="shared" si="4765"/>
        <v>70188.45</v>
      </c>
      <c r="AE12355" s="14">
        <f t="shared" ref="AE12355:AE12362" si="4774">(J12355-"01.04.2023")/30</f>
        <v>11.233333333333333</v>
      </c>
      <c r="AF12355" s="14">
        <f t="shared" si="4767"/>
        <v>7.666666666666667</v>
      </c>
      <c r="AG12355" s="14">
        <f t="shared" si="4768"/>
        <v>192.13043478260869</v>
      </c>
      <c r="AH12355" s="14">
        <f t="shared" ref="AH12355:AH12362" si="4775">AG12355-AE12355</f>
        <v>180.89710144927537</v>
      </c>
      <c r="AI12355" s="14">
        <f t="shared" ref="AI12355:AI12362" si="4776">AC12355-(AE12355*AF12355)</f>
        <v>1386.8777777777777</v>
      </c>
      <c r="AJ12355" s="3947"/>
      <c r="AK12355" s="3953"/>
    </row>
    <row r="12356" spans="1:37" s="3954" customFormat="1" ht="33.75" customHeight="1">
      <c r="A12356" s="2510"/>
      <c r="B12356" s="3946" t="s">
        <v>440</v>
      </c>
      <c r="C12356" s="3947" t="s">
        <v>181</v>
      </c>
      <c r="D12356" s="3948">
        <v>1.7</v>
      </c>
      <c r="E12356" s="3947">
        <v>9210</v>
      </c>
      <c r="F12356" s="3949">
        <v>15657</v>
      </c>
      <c r="G12356" s="3949"/>
      <c r="H12356" s="3949"/>
      <c r="I12356" s="3950"/>
      <c r="J12356" s="3951">
        <v>46082</v>
      </c>
      <c r="K12356" s="3951"/>
      <c r="L12356" s="3952"/>
      <c r="M12356" s="3951"/>
      <c r="N12356" s="3947">
        <v>150</v>
      </c>
      <c r="O12356" s="3947">
        <v>153</v>
      </c>
      <c r="P12356" s="3947">
        <v>161</v>
      </c>
      <c r="Q12356" s="3945"/>
      <c r="R12356" s="3945"/>
      <c r="S12356" s="3945"/>
      <c r="T12356" s="3945"/>
      <c r="U12356" s="3945"/>
      <c r="V12356" s="3945"/>
      <c r="W12356" s="3947"/>
      <c r="X12356" s="1268"/>
      <c r="Y12356" s="1268"/>
      <c r="Z12356" s="1268"/>
      <c r="AA12356" s="1268"/>
      <c r="AB12356" s="1268"/>
      <c r="AC12356" s="1507">
        <f t="shared" si="4764"/>
        <v>8746</v>
      </c>
      <c r="AD12356" s="1508">
        <f t="shared" si="4765"/>
        <v>14868.199999999999</v>
      </c>
      <c r="AE12356" s="14">
        <f t="shared" si="4774"/>
        <v>35.5</v>
      </c>
      <c r="AF12356" s="14">
        <f t="shared" si="4767"/>
        <v>154.66666666666666</v>
      </c>
      <c r="AG12356" s="14">
        <f t="shared" si="4768"/>
        <v>56.547413793103452</v>
      </c>
      <c r="AH12356" s="14">
        <f t="shared" si="4775"/>
        <v>21.047413793103452</v>
      </c>
      <c r="AI12356" s="14">
        <f t="shared" si="4776"/>
        <v>3255.3333333333339</v>
      </c>
      <c r="AJ12356" s="3947"/>
      <c r="AK12356" s="3953"/>
    </row>
    <row r="12357" spans="1:37" s="3954" customFormat="1" ht="33.75" customHeight="1">
      <c r="A12357" s="2510"/>
      <c r="B12357" s="3946" t="s">
        <v>441</v>
      </c>
      <c r="C12357" s="3947" t="s">
        <v>332</v>
      </c>
      <c r="D12357" s="3948">
        <v>1798.67</v>
      </c>
      <c r="E12357" s="3947">
        <v>2</v>
      </c>
      <c r="F12357" s="3949">
        <v>3597.34</v>
      </c>
      <c r="G12357" s="3949"/>
      <c r="H12357" s="3949"/>
      <c r="I12357" s="3950"/>
      <c r="J12357" s="3951" t="s">
        <v>304</v>
      </c>
      <c r="K12357" s="3951"/>
      <c r="L12357" s="3952"/>
      <c r="M12357" s="3951"/>
      <c r="N12357" s="3947"/>
      <c r="O12357" s="3947"/>
      <c r="P12357" s="3947"/>
      <c r="Q12357" s="3945"/>
      <c r="R12357" s="3945"/>
      <c r="S12357" s="3945"/>
      <c r="T12357" s="3945"/>
      <c r="U12357" s="3945"/>
      <c r="V12357" s="3945"/>
      <c r="W12357" s="3947"/>
      <c r="X12357" s="1268"/>
      <c r="Y12357" s="1268"/>
      <c r="Z12357" s="1268"/>
      <c r="AA12357" s="1268"/>
      <c r="AB12357" s="1268"/>
      <c r="AC12357" s="1507">
        <f t="shared" si="4764"/>
        <v>2</v>
      </c>
      <c r="AD12357" s="1508">
        <f t="shared" si="4765"/>
        <v>3597.34</v>
      </c>
      <c r="AE12357" s="14">
        <f t="shared" si="4774"/>
        <v>4.0666666666666664</v>
      </c>
      <c r="AF12357" s="14">
        <f t="shared" si="4767"/>
        <v>0</v>
      </c>
      <c r="AG12357" s="14" t="e">
        <f t="shared" si="4768"/>
        <v>#DIV/0!</v>
      </c>
      <c r="AH12357" s="14" t="e">
        <f t="shared" si="4775"/>
        <v>#DIV/0!</v>
      </c>
      <c r="AI12357" s="14">
        <f t="shared" si="4776"/>
        <v>2</v>
      </c>
      <c r="AJ12357" s="3947"/>
      <c r="AK12357" s="3953"/>
    </row>
    <row r="12358" spans="1:37" s="3954" customFormat="1" ht="24" customHeight="1">
      <c r="A12358" s="2510"/>
      <c r="B12358" s="3946" t="s">
        <v>442</v>
      </c>
      <c r="C12358" s="3947" t="s">
        <v>332</v>
      </c>
      <c r="D12358" s="3948">
        <v>8881</v>
      </c>
      <c r="E12358" s="3947">
        <v>1</v>
      </c>
      <c r="F12358" s="3949">
        <v>8881</v>
      </c>
      <c r="G12358" s="3949"/>
      <c r="H12358" s="3949"/>
      <c r="I12358" s="3950"/>
      <c r="J12358" s="3951" t="s">
        <v>308</v>
      </c>
      <c r="K12358" s="3951"/>
      <c r="L12358" s="3952"/>
      <c r="M12358" s="3951"/>
      <c r="N12358" s="3947"/>
      <c r="O12358" s="3947"/>
      <c r="P12358" s="3947"/>
      <c r="Q12358" s="3945"/>
      <c r="R12358" s="3945"/>
      <c r="S12358" s="3945"/>
      <c r="T12358" s="3945"/>
      <c r="U12358" s="3945"/>
      <c r="V12358" s="3945"/>
      <c r="W12358" s="3947"/>
      <c r="X12358" s="1268"/>
      <c r="Y12358" s="1268"/>
      <c r="Z12358" s="1268"/>
      <c r="AA12358" s="1268"/>
      <c r="AB12358" s="1268"/>
      <c r="AC12358" s="1507">
        <f t="shared" si="4764"/>
        <v>1</v>
      </c>
      <c r="AD12358" s="1508">
        <f t="shared" si="4765"/>
        <v>8881</v>
      </c>
      <c r="AE12358" s="14">
        <f t="shared" si="4774"/>
        <v>3.0333333333333332</v>
      </c>
      <c r="AF12358" s="14">
        <f t="shared" si="4767"/>
        <v>0</v>
      </c>
      <c r="AG12358" s="14" t="e">
        <f t="shared" si="4768"/>
        <v>#DIV/0!</v>
      </c>
      <c r="AH12358" s="14" t="e">
        <f t="shared" si="4775"/>
        <v>#DIV/0!</v>
      </c>
      <c r="AI12358" s="14">
        <f t="shared" si="4776"/>
        <v>1</v>
      </c>
      <c r="AJ12358" s="3947"/>
      <c r="AK12358" s="3953"/>
    </row>
    <row r="12359" spans="1:37" s="3954" customFormat="1" ht="24" customHeight="1">
      <c r="A12359" s="2510"/>
      <c r="B12359" s="3946" t="s">
        <v>443</v>
      </c>
      <c r="C12359" s="3947" t="s">
        <v>376</v>
      </c>
      <c r="D12359" s="3948">
        <v>116.63</v>
      </c>
      <c r="E12359" s="3966">
        <v>9</v>
      </c>
      <c r="F12359" s="3949">
        <v>1049.67</v>
      </c>
      <c r="G12359" s="1268"/>
      <c r="H12359" s="1268"/>
      <c r="I12359" s="3950"/>
      <c r="J12359" s="3951">
        <v>44378</v>
      </c>
      <c r="K12359" s="3967">
        <v>9</v>
      </c>
      <c r="L12359" s="3952"/>
      <c r="M12359" s="3951"/>
      <c r="N12359" s="3947"/>
      <c r="O12359" s="3947"/>
      <c r="P12359" s="3947"/>
      <c r="Q12359" s="3945"/>
      <c r="R12359" s="3945"/>
      <c r="S12359" s="3945"/>
      <c r="T12359" s="3945"/>
      <c r="U12359" s="3945"/>
      <c r="V12359" s="3945"/>
      <c r="W12359" s="3947"/>
      <c r="X12359" s="1268"/>
      <c r="Y12359" s="1268"/>
      <c r="Z12359" s="1268"/>
      <c r="AA12359" s="1268"/>
      <c r="AB12359" s="1268"/>
      <c r="AC12359" s="1507">
        <f t="shared" si="4764"/>
        <v>9</v>
      </c>
      <c r="AD12359" s="1508">
        <f t="shared" si="4765"/>
        <v>1049.67</v>
      </c>
      <c r="AE12359" s="14">
        <f t="shared" si="4774"/>
        <v>-21.3</v>
      </c>
      <c r="AF12359" s="14">
        <f t="shared" si="4767"/>
        <v>0</v>
      </c>
      <c r="AG12359" s="14" t="e">
        <f t="shared" si="4768"/>
        <v>#DIV/0!</v>
      </c>
      <c r="AH12359" s="14" t="e">
        <f t="shared" si="4775"/>
        <v>#DIV/0!</v>
      </c>
      <c r="AI12359" s="14">
        <f t="shared" si="4776"/>
        <v>9</v>
      </c>
      <c r="AJ12359" s="3947"/>
      <c r="AK12359" s="3953"/>
    </row>
    <row r="12360" spans="1:37" s="3954" customFormat="1" ht="24" customHeight="1">
      <c r="A12360" s="2510"/>
      <c r="B12360" s="3946" t="s">
        <v>444</v>
      </c>
      <c r="C12360" s="3947" t="s">
        <v>332</v>
      </c>
      <c r="D12360" s="3948">
        <v>879.54</v>
      </c>
      <c r="E12360" s="3947">
        <v>4</v>
      </c>
      <c r="F12360" s="3949">
        <v>3518.16</v>
      </c>
      <c r="G12360" s="3949"/>
      <c r="H12360" s="3949"/>
      <c r="I12360" s="3950"/>
      <c r="J12360" s="3951" t="s">
        <v>305</v>
      </c>
      <c r="K12360" s="3951"/>
      <c r="L12360" s="3952"/>
      <c r="M12360" s="3951"/>
      <c r="N12360" s="3947"/>
      <c r="O12360" s="3947">
        <v>1</v>
      </c>
      <c r="P12360" s="3947">
        <v>2</v>
      </c>
      <c r="Q12360" s="3945"/>
      <c r="R12360" s="3945"/>
      <c r="S12360" s="3945"/>
      <c r="T12360" s="3945"/>
      <c r="U12360" s="3945"/>
      <c r="V12360" s="3945"/>
      <c r="W12360" s="3947"/>
      <c r="X12360" s="1268"/>
      <c r="Y12360" s="1268"/>
      <c r="Z12360" s="1268"/>
      <c r="AA12360" s="1268"/>
      <c r="AB12360" s="1268"/>
      <c r="AC12360" s="1507">
        <f t="shared" si="4764"/>
        <v>1</v>
      </c>
      <c r="AD12360" s="1508">
        <f t="shared" si="4765"/>
        <v>879.54</v>
      </c>
      <c r="AE12360" s="14">
        <f t="shared" si="4774"/>
        <v>1</v>
      </c>
      <c r="AF12360" s="14">
        <f t="shared" si="4767"/>
        <v>1</v>
      </c>
      <c r="AG12360" s="14">
        <f t="shared" si="4768"/>
        <v>1</v>
      </c>
      <c r="AH12360" s="14">
        <f t="shared" si="4775"/>
        <v>0</v>
      </c>
      <c r="AI12360" s="14">
        <f t="shared" si="4776"/>
        <v>0</v>
      </c>
      <c r="AJ12360" s="3947"/>
      <c r="AK12360" s="3953"/>
    </row>
    <row r="12361" spans="1:37" s="3954" customFormat="1" ht="29.25" customHeight="1">
      <c r="A12361" s="2510"/>
      <c r="B12361" s="3946" t="s">
        <v>445</v>
      </c>
      <c r="C12361" s="3947" t="s">
        <v>181</v>
      </c>
      <c r="D12361" s="3948">
        <v>1.32</v>
      </c>
      <c r="E12361" s="3947">
        <v>1000</v>
      </c>
      <c r="F12361" s="3949">
        <v>1320</v>
      </c>
      <c r="G12361" s="3949"/>
      <c r="H12361" s="3949"/>
      <c r="I12361" s="3950"/>
      <c r="J12361" s="3951">
        <v>45931</v>
      </c>
      <c r="K12361" s="3951"/>
      <c r="L12361" s="3952"/>
      <c r="M12361" s="3951"/>
      <c r="N12361" s="3947"/>
      <c r="O12361" s="3947">
        <v>100</v>
      </c>
      <c r="P12361" s="3947"/>
      <c r="Q12361" s="3945"/>
      <c r="R12361" s="3945"/>
      <c r="S12361" s="3945"/>
      <c r="T12361" s="3945"/>
      <c r="U12361" s="3945"/>
      <c r="V12361" s="3945"/>
      <c r="W12361" s="3947"/>
      <c r="X12361" s="1268"/>
      <c r="Y12361" s="1268"/>
      <c r="Z12361" s="1268"/>
      <c r="AA12361" s="1268"/>
      <c r="AB12361" s="1268"/>
      <c r="AC12361" s="1507">
        <f t="shared" si="4764"/>
        <v>900</v>
      </c>
      <c r="AD12361" s="1508">
        <f t="shared" ref="AD12361:AD12364" si="4777">D12361*AC12361</f>
        <v>1188</v>
      </c>
      <c r="AE12361" s="14">
        <f t="shared" si="4774"/>
        <v>30.466666666666665</v>
      </c>
      <c r="AF12361" s="14">
        <f t="shared" si="4767"/>
        <v>33.333333333333336</v>
      </c>
      <c r="AG12361" s="14">
        <f t="shared" ref="AG12361:AG12364" si="4778">AC12361/AF12361</f>
        <v>26.999999999999996</v>
      </c>
      <c r="AH12361" s="14">
        <f t="shared" si="4775"/>
        <v>-3.4666666666666686</v>
      </c>
      <c r="AI12361" s="14">
        <f t="shared" si="4776"/>
        <v>-115.55555555555554</v>
      </c>
      <c r="AJ12361" s="3947"/>
      <c r="AK12361" s="3953"/>
    </row>
    <row r="12362" spans="1:37" s="3954" customFormat="1" ht="29.25" customHeight="1">
      <c r="A12362" s="2510"/>
      <c r="B12362" s="3946" t="s">
        <v>446</v>
      </c>
      <c r="C12362" s="3947" t="s">
        <v>181</v>
      </c>
      <c r="D12362" s="3948">
        <v>329.56</v>
      </c>
      <c r="E12362" s="3947">
        <v>4</v>
      </c>
      <c r="F12362" s="3949">
        <v>1318.24</v>
      </c>
      <c r="G12362" s="3949"/>
      <c r="H12362" s="3949"/>
      <c r="I12362" s="3950"/>
      <c r="J12362" s="3951">
        <v>46082</v>
      </c>
      <c r="K12362" s="3951"/>
      <c r="L12362" s="3952"/>
      <c r="M12362" s="3951"/>
      <c r="N12362" s="3947"/>
      <c r="O12362" s="3947"/>
      <c r="P12362" s="3947"/>
      <c r="Q12362" s="3945"/>
      <c r="R12362" s="3945"/>
      <c r="S12362" s="3945"/>
      <c r="T12362" s="3945"/>
      <c r="U12362" s="3945"/>
      <c r="V12362" s="3945"/>
      <c r="W12362" s="3947"/>
      <c r="X12362" s="1268"/>
      <c r="Y12362" s="1268"/>
      <c r="Z12362" s="1268"/>
      <c r="AA12362" s="1268"/>
      <c r="AB12362" s="1268"/>
      <c r="AC12362" s="1507">
        <f t="shared" si="4764"/>
        <v>4</v>
      </c>
      <c r="AD12362" s="1508">
        <f t="shared" si="4777"/>
        <v>1318.24</v>
      </c>
      <c r="AE12362" s="14">
        <f t="shared" si="4774"/>
        <v>35.5</v>
      </c>
      <c r="AF12362" s="14">
        <f t="shared" si="4767"/>
        <v>0</v>
      </c>
      <c r="AG12362" s="14" t="e">
        <f t="shared" si="4778"/>
        <v>#DIV/0!</v>
      </c>
      <c r="AH12362" s="14" t="e">
        <f t="shared" si="4775"/>
        <v>#DIV/0!</v>
      </c>
      <c r="AI12362" s="14">
        <f t="shared" si="4776"/>
        <v>4</v>
      </c>
      <c r="AJ12362" s="3947"/>
      <c r="AK12362" s="3953"/>
    </row>
    <row r="12363" spans="1:37" s="3954" customFormat="1" ht="39" customHeight="1">
      <c r="A12363" s="2510"/>
      <c r="B12363" s="3946" t="s">
        <v>447</v>
      </c>
      <c r="C12363" s="3947" t="s">
        <v>181</v>
      </c>
      <c r="D12363" s="3948">
        <v>454.75</v>
      </c>
      <c r="E12363" s="3947">
        <v>10</v>
      </c>
      <c r="F12363" s="3949">
        <v>4547.5</v>
      </c>
      <c r="G12363" s="3949"/>
      <c r="H12363" s="3949"/>
      <c r="I12363" s="3950"/>
      <c r="J12363" s="3951" t="s">
        <v>334</v>
      </c>
      <c r="K12363" s="3951"/>
      <c r="L12363" s="3952"/>
      <c r="M12363" s="3951"/>
      <c r="N12363" s="3947"/>
      <c r="O12363" s="3947"/>
      <c r="P12363" s="3947"/>
      <c r="Q12363" s="3947"/>
      <c r="R12363" s="3947"/>
      <c r="S12363" s="3947"/>
      <c r="T12363" s="3947"/>
      <c r="U12363" s="3947"/>
      <c r="V12363" s="3947"/>
      <c r="W12363" s="3947"/>
      <c r="X12363" s="1268"/>
      <c r="Y12363" s="1268"/>
      <c r="Z12363" s="1268"/>
      <c r="AA12363" s="1268"/>
      <c r="AB12363" s="1268"/>
      <c r="AC12363" s="1507">
        <f t="shared" si="4764"/>
        <v>10</v>
      </c>
      <c r="AD12363" s="1508">
        <f t="shared" si="4777"/>
        <v>4547.5</v>
      </c>
      <c r="AE12363" s="1351" t="s">
        <v>334</v>
      </c>
      <c r="AF12363" s="14">
        <f t="shared" si="4767"/>
        <v>0</v>
      </c>
      <c r="AG12363" s="14" t="e">
        <f t="shared" si="4778"/>
        <v>#DIV/0!</v>
      </c>
      <c r="AH12363" s="1351" t="s">
        <v>334</v>
      </c>
      <c r="AI12363" s="1351" t="s">
        <v>334</v>
      </c>
      <c r="AJ12363" s="3947"/>
      <c r="AK12363" s="3953"/>
    </row>
    <row r="12364" spans="1:37" s="3954" customFormat="1" ht="39" customHeight="1">
      <c r="A12364" s="2510"/>
      <c r="B12364" s="3946" t="s">
        <v>448</v>
      </c>
      <c r="C12364" s="3947" t="s">
        <v>181</v>
      </c>
      <c r="D12364" s="3948">
        <v>3</v>
      </c>
      <c r="E12364" s="3947">
        <v>3</v>
      </c>
      <c r="F12364" s="3949">
        <v>9</v>
      </c>
      <c r="G12364" s="3949"/>
      <c r="H12364" s="3949"/>
      <c r="I12364" s="3950"/>
      <c r="J12364" s="3968" t="s">
        <v>334</v>
      </c>
      <c r="K12364" s="3968"/>
      <c r="L12364" s="3952"/>
      <c r="M12364" s="3968"/>
      <c r="N12364" s="3945"/>
      <c r="O12364" s="3945"/>
      <c r="P12364" s="3947"/>
      <c r="Q12364" s="3947"/>
      <c r="R12364" s="3947"/>
      <c r="S12364" s="3947"/>
      <c r="T12364" s="3947"/>
      <c r="U12364" s="3947"/>
      <c r="V12364" s="3947"/>
      <c r="W12364" s="3947"/>
      <c r="X12364" s="1268"/>
      <c r="Y12364" s="1268"/>
      <c r="Z12364" s="1268"/>
      <c r="AA12364" s="1268"/>
      <c r="AB12364" s="1268"/>
      <c r="AC12364" s="1507">
        <f t="shared" si="4764"/>
        <v>3</v>
      </c>
      <c r="AD12364" s="1508">
        <f t="shared" si="4777"/>
        <v>9</v>
      </c>
      <c r="AE12364" s="1351" t="s">
        <v>334</v>
      </c>
      <c r="AF12364" s="14">
        <f t="shared" si="4767"/>
        <v>0</v>
      </c>
      <c r="AG12364" s="14" t="e">
        <f t="shared" si="4778"/>
        <v>#DIV/0!</v>
      </c>
      <c r="AH12364" s="1351" t="s">
        <v>334</v>
      </c>
      <c r="AI12364" s="1351" t="s">
        <v>334</v>
      </c>
      <c r="AJ12364" s="3947"/>
      <c r="AK12364" s="3953"/>
    </row>
    <row r="12365" spans="1:37" s="3954" customFormat="1" ht="48" customHeight="1">
      <c r="A12365" s="2510"/>
      <c r="B12365" s="4158" t="s">
        <v>449</v>
      </c>
      <c r="C12365" s="4158"/>
      <c r="D12365" s="4158"/>
      <c r="E12365" s="4158"/>
      <c r="F12365" s="4158"/>
      <c r="G12365" s="4158"/>
      <c r="H12365" s="4158"/>
      <c r="I12365" s="4158"/>
      <c r="J12365" s="4158"/>
      <c r="K12365" s="4158"/>
      <c r="L12365" s="4158"/>
      <c r="M12365" s="4158"/>
      <c r="N12365" s="4158"/>
      <c r="O12365" s="4158"/>
      <c r="P12365" s="4158"/>
      <c r="Q12365" s="4158"/>
      <c r="R12365" s="4158"/>
      <c r="S12365" s="4158"/>
      <c r="T12365" s="4158"/>
      <c r="U12365" s="4158"/>
      <c r="V12365" s="4158"/>
      <c r="W12365" s="4158"/>
      <c r="X12365" s="4158"/>
      <c r="Y12365" s="4158"/>
      <c r="Z12365" s="4158"/>
      <c r="AA12365" s="4158"/>
      <c r="AB12365" s="4158"/>
      <c r="AC12365" s="4158"/>
      <c r="AD12365" s="4158"/>
      <c r="AE12365" s="4158"/>
      <c r="AF12365" s="4158"/>
      <c r="AG12365" s="4158"/>
      <c r="AH12365" s="4158"/>
      <c r="AI12365" s="4158"/>
      <c r="AJ12365" s="3945"/>
      <c r="AK12365" s="3953"/>
    </row>
    <row r="12366" spans="1:37" s="3954" customFormat="1" ht="35.25" customHeight="1">
      <c r="A12366" s="2510"/>
      <c r="B12366" s="3946" t="s">
        <v>450</v>
      </c>
      <c r="C12366" s="3967" t="s">
        <v>156</v>
      </c>
      <c r="D12366" s="3967">
        <v>50.417000000000002</v>
      </c>
      <c r="E12366" s="3969">
        <v>40</v>
      </c>
      <c r="F12366" s="3966">
        <v>2016.68</v>
      </c>
      <c r="G12366" s="3969"/>
      <c r="H12366" s="3969"/>
      <c r="I12366" s="3969"/>
      <c r="J12366" s="3951" t="s">
        <v>304</v>
      </c>
      <c r="K12366" s="3951"/>
      <c r="L12366" s="3952"/>
      <c r="M12366" s="3951"/>
      <c r="N12366" s="3969"/>
      <c r="O12366" s="3969"/>
      <c r="P12366" s="3969">
        <v>6</v>
      </c>
      <c r="Q12366" s="3969"/>
      <c r="R12366" s="3969"/>
      <c r="S12366" s="3969"/>
      <c r="T12366" s="3969"/>
      <c r="U12366" s="3969"/>
      <c r="V12366" s="3969"/>
      <c r="W12366" s="3969"/>
      <c r="X12366" s="3969"/>
      <c r="Y12366" s="3969"/>
      <c r="Z12366" s="3969"/>
      <c r="AA12366" s="3969"/>
      <c r="AB12366" s="3969"/>
      <c r="AC12366" s="1507">
        <f t="shared" ref="AC12366:AC12406" si="4779">E12366+G12366-N12366-O12366-AA12366-P12366-Q12366-R12366-S12366-T12366-U12366-V12366-W12366-X12366-Y12366</f>
        <v>34</v>
      </c>
      <c r="AD12366" s="1508">
        <f t="shared" ref="AD12366:AD12406" si="4780">D12366*AC12366</f>
        <v>1714.1780000000001</v>
      </c>
      <c r="AE12366" s="14">
        <f t="shared" ref="AE12366:AE12406" si="4781">(J12366-"01.04.2023")/30</f>
        <v>4.0666666666666664</v>
      </c>
      <c r="AF12366" s="14">
        <f t="shared" ref="AF12366:AF12406" si="4782">(N12366+O12366+P12366+Q12366+R12366+S12366+T12366+U12366+V12366+W12366+X12366+Y12366)/3</f>
        <v>2</v>
      </c>
      <c r="AG12366" s="14">
        <f t="shared" ref="AG12366:AG12406" si="4783">AC12366/AF12366</f>
        <v>17</v>
      </c>
      <c r="AH12366" s="14">
        <f t="shared" ref="AH12366:AH12406" si="4784">AG12366-AE12366</f>
        <v>12.933333333333334</v>
      </c>
      <c r="AI12366" s="14">
        <f t="shared" ref="AI12366:AI12406" si="4785">AC12366-(AE12366*AF12366)</f>
        <v>25.866666666666667</v>
      </c>
      <c r="AJ12366" s="3947"/>
      <c r="AK12366" s="3953"/>
    </row>
    <row r="12367" spans="1:37" s="3954" customFormat="1" ht="35.25" customHeight="1">
      <c r="A12367" s="2510"/>
      <c r="B12367" s="3946" t="s">
        <v>451</v>
      </c>
      <c r="C12367" s="3967" t="s">
        <v>267</v>
      </c>
      <c r="D12367" s="3967">
        <v>15.88</v>
      </c>
      <c r="E12367" s="3969">
        <v>1000</v>
      </c>
      <c r="F12367" s="3966">
        <v>15880</v>
      </c>
      <c r="G12367" s="3969"/>
      <c r="H12367" s="3969"/>
      <c r="I12367" s="3969"/>
      <c r="J12367" s="3951" t="s">
        <v>326</v>
      </c>
      <c r="K12367" s="3951"/>
      <c r="L12367" s="3952"/>
      <c r="M12367" s="3951"/>
      <c r="N12367" s="3969"/>
      <c r="O12367" s="3969"/>
      <c r="P12367" s="3969"/>
      <c r="Q12367" s="3969"/>
      <c r="R12367" s="3969"/>
      <c r="S12367" s="3969"/>
      <c r="T12367" s="3969"/>
      <c r="U12367" s="3969"/>
      <c r="V12367" s="3969"/>
      <c r="W12367" s="3969"/>
      <c r="X12367" s="3969"/>
      <c r="Y12367" s="3969"/>
      <c r="Z12367" s="3969"/>
      <c r="AA12367" s="3969"/>
      <c r="AB12367" s="3969"/>
      <c r="AC12367" s="1507">
        <f t="shared" si="4779"/>
        <v>1000</v>
      </c>
      <c r="AD12367" s="1508">
        <f t="shared" si="4780"/>
        <v>15880</v>
      </c>
      <c r="AE12367" s="14">
        <f t="shared" si="4781"/>
        <v>19.333333333333332</v>
      </c>
      <c r="AF12367" s="14">
        <f t="shared" si="4782"/>
        <v>0</v>
      </c>
      <c r="AG12367" s="14" t="e">
        <f t="shared" si="4783"/>
        <v>#DIV/0!</v>
      </c>
      <c r="AH12367" s="14" t="e">
        <f t="shared" si="4784"/>
        <v>#DIV/0!</v>
      </c>
      <c r="AI12367" s="14">
        <f t="shared" si="4785"/>
        <v>1000</v>
      </c>
      <c r="AJ12367" s="3947"/>
      <c r="AK12367" s="3953"/>
    </row>
    <row r="12368" spans="1:37" s="3954" customFormat="1" ht="35.25" customHeight="1">
      <c r="A12368" s="2510"/>
      <c r="B12368" s="3946" t="s">
        <v>452</v>
      </c>
      <c r="C12368" s="3967" t="s">
        <v>156</v>
      </c>
      <c r="D12368" s="3967">
        <v>4.3380000000000001</v>
      </c>
      <c r="E12368" s="3969">
        <v>947</v>
      </c>
      <c r="F12368" s="3966">
        <v>4108.0860000000002</v>
      </c>
      <c r="G12368" s="3969"/>
      <c r="H12368" s="3969"/>
      <c r="I12368" s="3969"/>
      <c r="J12368" s="3951" t="s">
        <v>315</v>
      </c>
      <c r="K12368" s="3951"/>
      <c r="L12368" s="3952"/>
      <c r="M12368" s="3951"/>
      <c r="N12368" s="3969">
        <v>299</v>
      </c>
      <c r="O12368" s="3969">
        <v>220</v>
      </c>
      <c r="P12368" s="3969">
        <v>188</v>
      </c>
      <c r="Q12368" s="3969"/>
      <c r="R12368" s="3969"/>
      <c r="S12368" s="3969"/>
      <c r="T12368" s="3969"/>
      <c r="U12368" s="3969"/>
      <c r="V12368" s="3969"/>
      <c r="W12368" s="3969"/>
      <c r="X12368" s="3969"/>
      <c r="Y12368" s="3969"/>
      <c r="Z12368" s="3969"/>
      <c r="AA12368" s="3969"/>
      <c r="AB12368" s="3969"/>
      <c r="AC12368" s="1507">
        <f t="shared" si="4779"/>
        <v>240</v>
      </c>
      <c r="AD12368" s="1508">
        <f t="shared" si="4780"/>
        <v>1041.1200000000001</v>
      </c>
      <c r="AE12368" s="14">
        <f t="shared" si="4781"/>
        <v>7.1333333333333337</v>
      </c>
      <c r="AF12368" s="14">
        <f t="shared" si="4782"/>
        <v>235.66666666666666</v>
      </c>
      <c r="AG12368" s="14">
        <f t="shared" si="4783"/>
        <v>1.0183875530410185</v>
      </c>
      <c r="AH12368" s="14">
        <f t="shared" si="4784"/>
        <v>-6.1149457802923148</v>
      </c>
      <c r="AI12368" s="14">
        <f t="shared" si="4785"/>
        <v>-1441.088888888889</v>
      </c>
      <c r="AJ12368" s="3947"/>
      <c r="AK12368" s="3953"/>
    </row>
    <row r="12369" spans="1:37" s="3954" customFormat="1" ht="35.25" customHeight="1">
      <c r="A12369" s="2510"/>
      <c r="B12369" s="3946" t="s">
        <v>453</v>
      </c>
      <c r="C12369" s="3967" t="s">
        <v>454</v>
      </c>
      <c r="D12369" s="3967">
        <v>1.681</v>
      </c>
      <c r="E12369" s="3969">
        <v>1740</v>
      </c>
      <c r="F12369" s="3966">
        <v>2924.94</v>
      </c>
      <c r="G12369" s="3969"/>
      <c r="H12369" s="3969"/>
      <c r="I12369" s="3969"/>
      <c r="J12369" s="3951" t="s">
        <v>220</v>
      </c>
      <c r="K12369" s="3951"/>
      <c r="L12369" s="3952"/>
      <c r="M12369" s="3951"/>
      <c r="N12369" s="3969"/>
      <c r="O12369" s="3969">
        <v>90</v>
      </c>
      <c r="P12369" s="3969"/>
      <c r="Q12369" s="3969"/>
      <c r="R12369" s="3969"/>
      <c r="S12369" s="3969"/>
      <c r="T12369" s="3969"/>
      <c r="U12369" s="3969"/>
      <c r="V12369" s="3969"/>
      <c r="W12369" s="3969"/>
      <c r="X12369" s="3969"/>
      <c r="Y12369" s="3969"/>
      <c r="Z12369" s="3969"/>
      <c r="AA12369" s="3969"/>
      <c r="AB12369" s="3969"/>
      <c r="AC12369" s="1507">
        <f t="shared" si="4779"/>
        <v>1650</v>
      </c>
      <c r="AD12369" s="1508">
        <f t="shared" si="4780"/>
        <v>2773.65</v>
      </c>
      <c r="AE12369" s="14">
        <f t="shared" si="4781"/>
        <v>5.0999999999999996</v>
      </c>
      <c r="AF12369" s="14">
        <f t="shared" si="4782"/>
        <v>30</v>
      </c>
      <c r="AG12369" s="14">
        <f t="shared" si="4783"/>
        <v>55</v>
      </c>
      <c r="AH12369" s="14">
        <f t="shared" si="4784"/>
        <v>49.9</v>
      </c>
      <c r="AI12369" s="14">
        <f t="shared" si="4785"/>
        <v>1497</v>
      </c>
      <c r="AJ12369" s="3947"/>
      <c r="AK12369" s="3953"/>
    </row>
    <row r="12370" spans="1:37" s="3954" customFormat="1" ht="28.5" customHeight="1">
      <c r="A12370" s="2510"/>
      <c r="B12370" s="3946" t="s">
        <v>453</v>
      </c>
      <c r="C12370" s="3967" t="s">
        <v>454</v>
      </c>
      <c r="D12370" s="3967">
        <v>1.681</v>
      </c>
      <c r="E12370" s="3969">
        <v>250</v>
      </c>
      <c r="F12370" s="3966">
        <v>420.25</v>
      </c>
      <c r="G12370" s="3969"/>
      <c r="H12370" s="3969"/>
      <c r="I12370" s="3969"/>
      <c r="J12370" s="3951" t="s">
        <v>220</v>
      </c>
      <c r="K12370" s="3951"/>
      <c r="L12370" s="3952"/>
      <c r="M12370" s="3951"/>
      <c r="N12370" s="3969"/>
      <c r="O12370" s="3969">
        <v>32</v>
      </c>
      <c r="P12370" s="3969"/>
      <c r="Q12370" s="3969"/>
      <c r="R12370" s="3969"/>
      <c r="S12370" s="3969"/>
      <c r="T12370" s="3969"/>
      <c r="U12370" s="3969"/>
      <c r="V12370" s="3969"/>
      <c r="W12370" s="3969"/>
      <c r="X12370" s="3969"/>
      <c r="Y12370" s="3969"/>
      <c r="Z12370" s="3969"/>
      <c r="AA12370" s="3969"/>
      <c r="AB12370" s="3969"/>
      <c r="AC12370" s="1507">
        <f t="shared" si="4779"/>
        <v>218</v>
      </c>
      <c r="AD12370" s="1508">
        <f t="shared" si="4780"/>
        <v>366.45800000000003</v>
      </c>
      <c r="AE12370" s="14">
        <f t="shared" si="4781"/>
        <v>5.0999999999999996</v>
      </c>
      <c r="AF12370" s="14">
        <f t="shared" si="4782"/>
        <v>10.666666666666666</v>
      </c>
      <c r="AG12370" s="14">
        <f t="shared" si="4783"/>
        <v>20.4375</v>
      </c>
      <c r="AH12370" s="14">
        <f t="shared" si="4784"/>
        <v>15.3375</v>
      </c>
      <c r="AI12370" s="14">
        <f t="shared" si="4785"/>
        <v>163.60000000000002</v>
      </c>
      <c r="AJ12370" s="3947"/>
      <c r="AK12370" s="3953"/>
    </row>
    <row r="12371" spans="1:37" s="3954" customFormat="1" ht="28.5" customHeight="1">
      <c r="A12371" s="2510"/>
      <c r="B12371" s="3946" t="s">
        <v>455</v>
      </c>
      <c r="C12371" s="3967" t="s">
        <v>156</v>
      </c>
      <c r="D12371" s="3967">
        <v>18.2</v>
      </c>
      <c r="E12371" s="3969">
        <v>1500</v>
      </c>
      <c r="F12371" s="3966">
        <v>27300</v>
      </c>
      <c r="G12371" s="3969"/>
      <c r="H12371" s="3969"/>
      <c r="I12371" s="3969"/>
      <c r="J12371" s="3951" t="s">
        <v>315</v>
      </c>
      <c r="K12371" s="3951"/>
      <c r="L12371" s="3952"/>
      <c r="M12371" s="3951"/>
      <c r="N12371" s="3969"/>
      <c r="O12371" s="3969">
        <v>165</v>
      </c>
      <c r="P12371" s="3969">
        <v>235</v>
      </c>
      <c r="Q12371" s="3969"/>
      <c r="R12371" s="3969"/>
      <c r="S12371" s="3969"/>
      <c r="T12371" s="3969"/>
      <c r="U12371" s="3969"/>
      <c r="V12371" s="3969"/>
      <c r="W12371" s="3969"/>
      <c r="X12371" s="3969"/>
      <c r="Y12371" s="3969"/>
      <c r="Z12371" s="3969"/>
      <c r="AA12371" s="3969"/>
      <c r="AB12371" s="3969"/>
      <c r="AC12371" s="1507">
        <f t="shared" si="4779"/>
        <v>1100</v>
      </c>
      <c r="AD12371" s="1508">
        <f t="shared" si="4780"/>
        <v>20020</v>
      </c>
      <c r="AE12371" s="14">
        <f t="shared" si="4781"/>
        <v>7.1333333333333337</v>
      </c>
      <c r="AF12371" s="14">
        <f t="shared" si="4782"/>
        <v>133.33333333333334</v>
      </c>
      <c r="AG12371" s="14">
        <f t="shared" si="4783"/>
        <v>8.25</v>
      </c>
      <c r="AH12371" s="14">
        <f t="shared" si="4784"/>
        <v>1.1166666666666663</v>
      </c>
      <c r="AI12371" s="14">
        <f t="shared" si="4785"/>
        <v>148.8888888888888</v>
      </c>
      <c r="AJ12371" s="3947"/>
      <c r="AK12371" s="3953"/>
    </row>
    <row r="12372" spans="1:37" s="3954" customFormat="1" ht="28.5" customHeight="1">
      <c r="A12372" s="2510"/>
      <c r="B12372" s="3946" t="s">
        <v>456</v>
      </c>
      <c r="C12372" s="3967" t="s">
        <v>267</v>
      </c>
      <c r="D12372" s="3967">
        <v>79.959999999999994</v>
      </c>
      <c r="E12372" s="3969">
        <v>492</v>
      </c>
      <c r="F12372" s="3966">
        <v>39340.32</v>
      </c>
      <c r="G12372" s="3969"/>
      <c r="H12372" s="3969"/>
      <c r="I12372" s="3969"/>
      <c r="J12372" s="3951" t="s">
        <v>315</v>
      </c>
      <c r="K12372" s="3951"/>
      <c r="L12372" s="3952"/>
      <c r="M12372" s="3951"/>
      <c r="N12372" s="3969">
        <v>142</v>
      </c>
      <c r="O12372" s="3969">
        <v>136</v>
      </c>
      <c r="P12372" s="3969"/>
      <c r="Q12372" s="3969"/>
      <c r="R12372" s="3969"/>
      <c r="S12372" s="3969"/>
      <c r="T12372" s="3969"/>
      <c r="U12372" s="3969"/>
      <c r="V12372" s="3969"/>
      <c r="W12372" s="3969"/>
      <c r="X12372" s="3969"/>
      <c r="Y12372" s="3969"/>
      <c r="Z12372" s="3969"/>
      <c r="AA12372" s="3969"/>
      <c r="AB12372" s="3969"/>
      <c r="AC12372" s="1507">
        <f t="shared" si="4779"/>
        <v>214</v>
      </c>
      <c r="AD12372" s="1508">
        <f t="shared" si="4780"/>
        <v>17111.439999999999</v>
      </c>
      <c r="AE12372" s="14">
        <f t="shared" si="4781"/>
        <v>7.1333333333333337</v>
      </c>
      <c r="AF12372" s="14">
        <f t="shared" si="4782"/>
        <v>92.666666666666671</v>
      </c>
      <c r="AG12372" s="14">
        <f t="shared" si="4783"/>
        <v>2.3093525179856114</v>
      </c>
      <c r="AH12372" s="14">
        <f t="shared" si="4784"/>
        <v>-4.8239808153477224</v>
      </c>
      <c r="AI12372" s="14">
        <f t="shared" si="4785"/>
        <v>-447.02222222222224</v>
      </c>
      <c r="AJ12372" s="3947"/>
      <c r="AK12372" s="3953"/>
    </row>
    <row r="12373" spans="1:37" s="3954" customFormat="1" ht="28.5" customHeight="1">
      <c r="A12373" s="2510"/>
      <c r="B12373" s="3946" t="s">
        <v>457</v>
      </c>
      <c r="C12373" s="3967" t="s">
        <v>267</v>
      </c>
      <c r="D12373" s="3967">
        <v>30.37</v>
      </c>
      <c r="E12373" s="3969">
        <v>128</v>
      </c>
      <c r="F12373" s="3966">
        <v>3887.36</v>
      </c>
      <c r="G12373" s="3969"/>
      <c r="H12373" s="3969"/>
      <c r="I12373" s="3969"/>
      <c r="J12373" s="3951" t="s">
        <v>220</v>
      </c>
      <c r="K12373" s="3951"/>
      <c r="L12373" s="3952"/>
      <c r="M12373" s="3951"/>
      <c r="N12373" s="3969">
        <v>21</v>
      </c>
      <c r="O12373" s="3969">
        <v>31</v>
      </c>
      <c r="P12373" s="3969">
        <v>36</v>
      </c>
      <c r="Q12373" s="3969"/>
      <c r="R12373" s="3969"/>
      <c r="S12373" s="3969"/>
      <c r="T12373" s="3969"/>
      <c r="U12373" s="3969"/>
      <c r="V12373" s="3969"/>
      <c r="W12373" s="3969"/>
      <c r="X12373" s="3969"/>
      <c r="Y12373" s="3969"/>
      <c r="Z12373" s="3969"/>
      <c r="AA12373" s="3969"/>
      <c r="AB12373" s="3969"/>
      <c r="AC12373" s="1507">
        <f t="shared" si="4779"/>
        <v>40</v>
      </c>
      <c r="AD12373" s="1508">
        <f t="shared" si="4780"/>
        <v>1214.8</v>
      </c>
      <c r="AE12373" s="14">
        <f t="shared" si="4781"/>
        <v>5.0999999999999996</v>
      </c>
      <c r="AF12373" s="14">
        <f t="shared" si="4782"/>
        <v>29.333333333333332</v>
      </c>
      <c r="AG12373" s="14">
        <f t="shared" si="4783"/>
        <v>1.3636363636363638</v>
      </c>
      <c r="AH12373" s="14">
        <f t="shared" si="4784"/>
        <v>-3.7363636363636359</v>
      </c>
      <c r="AI12373" s="14">
        <f t="shared" si="4785"/>
        <v>-109.6</v>
      </c>
      <c r="AJ12373" s="3947"/>
      <c r="AK12373" s="3953"/>
    </row>
    <row r="12374" spans="1:37" s="3954" customFormat="1" ht="29.25" customHeight="1">
      <c r="A12374" s="2510"/>
      <c r="B12374" s="3946" t="s">
        <v>458</v>
      </c>
      <c r="C12374" s="3967" t="s">
        <v>156</v>
      </c>
      <c r="D12374" s="3967">
        <v>3.7730000000000001</v>
      </c>
      <c r="E12374" s="3969">
        <v>10</v>
      </c>
      <c r="F12374" s="3966">
        <v>37.730000000000004</v>
      </c>
      <c r="G12374" s="3969"/>
      <c r="H12374" s="3969"/>
      <c r="I12374" s="3969"/>
      <c r="J12374" s="3951" t="s">
        <v>306</v>
      </c>
      <c r="K12374" s="3951"/>
      <c r="L12374" s="3952"/>
      <c r="M12374" s="3951"/>
      <c r="N12374" s="3969"/>
      <c r="O12374" s="3969">
        <v>9</v>
      </c>
      <c r="P12374" s="3969"/>
      <c r="Q12374" s="3969"/>
      <c r="R12374" s="3969"/>
      <c r="S12374" s="3969"/>
      <c r="T12374" s="3969"/>
      <c r="U12374" s="3969"/>
      <c r="V12374" s="3969"/>
      <c r="W12374" s="3969"/>
      <c r="X12374" s="3969"/>
      <c r="Y12374" s="3969"/>
      <c r="Z12374" s="3969"/>
      <c r="AA12374" s="3969"/>
      <c r="AB12374" s="3969"/>
      <c r="AC12374" s="1507">
        <f t="shared" si="4779"/>
        <v>1</v>
      </c>
      <c r="AD12374" s="1508">
        <f t="shared" si="4780"/>
        <v>3.7730000000000001</v>
      </c>
      <c r="AE12374" s="14">
        <f t="shared" si="4781"/>
        <v>6.1</v>
      </c>
      <c r="AF12374" s="14">
        <f t="shared" si="4782"/>
        <v>3</v>
      </c>
      <c r="AG12374" s="14">
        <f t="shared" si="4783"/>
        <v>0.33333333333333331</v>
      </c>
      <c r="AH12374" s="14">
        <f t="shared" si="4784"/>
        <v>-5.7666666666666666</v>
      </c>
      <c r="AI12374" s="14">
        <f t="shared" si="4785"/>
        <v>-17.299999999999997</v>
      </c>
      <c r="AJ12374" s="3947"/>
      <c r="AK12374" s="3953"/>
    </row>
    <row r="12375" spans="1:37" s="3954" customFormat="1" ht="29.25" customHeight="1">
      <c r="A12375" s="2510"/>
      <c r="B12375" s="3946" t="s">
        <v>459</v>
      </c>
      <c r="C12375" s="3967" t="s">
        <v>430</v>
      </c>
      <c r="D12375" s="3967">
        <v>6.63</v>
      </c>
      <c r="E12375" s="3947">
        <v>1000</v>
      </c>
      <c r="F12375" s="3966">
        <v>6630</v>
      </c>
      <c r="G12375" s="3947"/>
      <c r="H12375" s="3947"/>
      <c r="I12375" s="3947"/>
      <c r="J12375" s="3950">
        <v>46174</v>
      </c>
      <c r="K12375" s="3950"/>
      <c r="L12375" s="3949"/>
      <c r="M12375" s="3950"/>
      <c r="N12375" s="3947"/>
      <c r="O12375" s="3947"/>
      <c r="P12375" s="3947"/>
      <c r="Q12375" s="3947"/>
      <c r="R12375" s="3947"/>
      <c r="S12375" s="3947"/>
      <c r="T12375" s="3947"/>
      <c r="U12375" s="3947"/>
      <c r="V12375" s="3947"/>
      <c r="W12375" s="3947"/>
      <c r="X12375" s="3947"/>
      <c r="Y12375" s="3947"/>
      <c r="Z12375" s="3947"/>
      <c r="AA12375" s="3947"/>
      <c r="AB12375" s="3969"/>
      <c r="AC12375" s="1507">
        <f t="shared" si="4779"/>
        <v>1000</v>
      </c>
      <c r="AD12375" s="1508">
        <f t="shared" si="4780"/>
        <v>6630</v>
      </c>
      <c r="AE12375" s="14">
        <f t="shared" si="4781"/>
        <v>38.56666666666667</v>
      </c>
      <c r="AF12375" s="14">
        <f t="shared" si="4782"/>
        <v>0</v>
      </c>
      <c r="AG12375" s="14" t="e">
        <f t="shared" si="4783"/>
        <v>#DIV/0!</v>
      </c>
      <c r="AH12375" s="14" t="e">
        <f t="shared" si="4784"/>
        <v>#DIV/0!</v>
      </c>
      <c r="AI12375" s="14">
        <f t="shared" si="4785"/>
        <v>1000</v>
      </c>
      <c r="AJ12375" s="3947"/>
      <c r="AK12375" s="3953"/>
    </row>
    <row r="12376" spans="1:37" s="3954" customFormat="1" ht="29.25" customHeight="1">
      <c r="A12376" s="2510"/>
      <c r="B12376" s="3946" t="s">
        <v>460</v>
      </c>
      <c r="C12376" s="3967" t="s">
        <v>430</v>
      </c>
      <c r="D12376" s="3967">
        <v>336.09</v>
      </c>
      <c r="E12376" s="3947">
        <v>90</v>
      </c>
      <c r="F12376" s="3966">
        <v>30248.1</v>
      </c>
      <c r="G12376" s="3947"/>
      <c r="H12376" s="3947"/>
      <c r="I12376" s="3947"/>
      <c r="J12376" s="3950">
        <v>45352</v>
      </c>
      <c r="K12376" s="3950"/>
      <c r="L12376" s="3949"/>
      <c r="M12376" s="3950"/>
      <c r="N12376" s="3947"/>
      <c r="O12376" s="3947"/>
      <c r="P12376" s="3947"/>
      <c r="Q12376" s="3947"/>
      <c r="R12376" s="3947"/>
      <c r="S12376" s="3947"/>
      <c r="T12376" s="3947"/>
      <c r="U12376" s="3947"/>
      <c r="V12376" s="3947"/>
      <c r="W12376" s="3947"/>
      <c r="X12376" s="3947"/>
      <c r="Y12376" s="3947"/>
      <c r="Z12376" s="3947"/>
      <c r="AA12376" s="3947"/>
      <c r="AB12376" s="3969"/>
      <c r="AC12376" s="1507">
        <f t="shared" si="4779"/>
        <v>90</v>
      </c>
      <c r="AD12376" s="1508">
        <f t="shared" si="4780"/>
        <v>30248.1</v>
      </c>
      <c r="AE12376" s="14">
        <f t="shared" si="4781"/>
        <v>11.166666666666666</v>
      </c>
      <c r="AF12376" s="14">
        <f t="shared" si="4782"/>
        <v>0</v>
      </c>
      <c r="AG12376" s="14" t="e">
        <f t="shared" si="4783"/>
        <v>#DIV/0!</v>
      </c>
      <c r="AH12376" s="14" t="e">
        <f t="shared" si="4784"/>
        <v>#DIV/0!</v>
      </c>
      <c r="AI12376" s="14">
        <f t="shared" si="4785"/>
        <v>90</v>
      </c>
      <c r="AJ12376" s="3947"/>
      <c r="AK12376" s="3953"/>
    </row>
    <row r="12377" spans="1:37" s="3954" customFormat="1" ht="30" customHeight="1">
      <c r="A12377" s="2510"/>
      <c r="B12377" s="3946" t="s">
        <v>461</v>
      </c>
      <c r="C12377" s="3967" t="s">
        <v>267</v>
      </c>
      <c r="D12377" s="3967">
        <v>104.44</v>
      </c>
      <c r="E12377" s="3947">
        <v>338</v>
      </c>
      <c r="F12377" s="3966">
        <v>35300.720000000001</v>
      </c>
      <c r="G12377" s="3970"/>
      <c r="H12377" s="3970"/>
      <c r="I12377" s="3970"/>
      <c r="J12377" s="3950">
        <v>45200</v>
      </c>
      <c r="K12377" s="3950"/>
      <c r="L12377" s="3949"/>
      <c r="M12377" s="3950"/>
      <c r="N12377" s="3947"/>
      <c r="O12377" s="3947">
        <v>170</v>
      </c>
      <c r="P12377" s="3947"/>
      <c r="Q12377" s="3947"/>
      <c r="R12377" s="3947"/>
      <c r="S12377" s="3947"/>
      <c r="T12377" s="3947"/>
      <c r="U12377" s="3947"/>
      <c r="V12377" s="3947"/>
      <c r="W12377" s="3947"/>
      <c r="X12377" s="3947"/>
      <c r="Y12377" s="3947"/>
      <c r="Z12377" s="3947"/>
      <c r="AA12377" s="3947"/>
      <c r="AB12377" s="3969"/>
      <c r="AC12377" s="1507">
        <f t="shared" si="4779"/>
        <v>168</v>
      </c>
      <c r="AD12377" s="1508">
        <f t="shared" si="4780"/>
        <v>17545.919999999998</v>
      </c>
      <c r="AE12377" s="14">
        <f t="shared" si="4781"/>
        <v>6.1</v>
      </c>
      <c r="AF12377" s="14">
        <f t="shared" si="4782"/>
        <v>56.666666666666664</v>
      </c>
      <c r="AG12377" s="14">
        <f t="shared" si="4783"/>
        <v>2.9647058823529413</v>
      </c>
      <c r="AH12377" s="14">
        <f t="shared" si="4784"/>
        <v>-3.1352941176470583</v>
      </c>
      <c r="AI12377" s="14">
        <f t="shared" si="4785"/>
        <v>-177.66666666666663</v>
      </c>
      <c r="AJ12377" s="3947"/>
      <c r="AK12377" s="3953"/>
    </row>
    <row r="12378" spans="1:37" s="3954" customFormat="1" ht="30" customHeight="1">
      <c r="A12378" s="2510"/>
      <c r="B12378" s="3946" t="s">
        <v>461</v>
      </c>
      <c r="C12378" s="3967" t="s">
        <v>267</v>
      </c>
      <c r="D12378" s="3967">
        <v>104.44</v>
      </c>
      <c r="E12378" s="3947">
        <v>150</v>
      </c>
      <c r="F12378" s="3966">
        <v>15666</v>
      </c>
      <c r="G12378" s="3970"/>
      <c r="H12378" s="3970"/>
      <c r="I12378" s="3970"/>
      <c r="J12378" s="3950" t="s">
        <v>315</v>
      </c>
      <c r="K12378" s="3950"/>
      <c r="L12378" s="3949"/>
      <c r="M12378" s="3950"/>
      <c r="N12378" s="3947"/>
      <c r="O12378" s="3947"/>
      <c r="P12378" s="3947">
        <v>5</v>
      </c>
      <c r="Q12378" s="3947"/>
      <c r="R12378" s="3947"/>
      <c r="S12378" s="3947"/>
      <c r="T12378" s="3947"/>
      <c r="U12378" s="3947"/>
      <c r="V12378" s="3947"/>
      <c r="W12378" s="3947"/>
      <c r="X12378" s="3947"/>
      <c r="Y12378" s="3947"/>
      <c r="Z12378" s="3947"/>
      <c r="AA12378" s="3947"/>
      <c r="AB12378" s="3969"/>
      <c r="AC12378" s="1507">
        <f t="shared" si="4779"/>
        <v>145</v>
      </c>
      <c r="AD12378" s="1508">
        <f t="shared" si="4780"/>
        <v>15143.8</v>
      </c>
      <c r="AE12378" s="14">
        <f t="shared" si="4781"/>
        <v>7.1333333333333337</v>
      </c>
      <c r="AF12378" s="14">
        <f t="shared" si="4782"/>
        <v>1.6666666666666667</v>
      </c>
      <c r="AG12378" s="14">
        <f t="shared" si="4783"/>
        <v>87</v>
      </c>
      <c r="AH12378" s="14">
        <f t="shared" si="4784"/>
        <v>79.86666666666666</v>
      </c>
      <c r="AI12378" s="14">
        <f t="shared" si="4785"/>
        <v>133.11111111111111</v>
      </c>
      <c r="AJ12378" s="3947"/>
      <c r="AK12378" s="3953"/>
    </row>
    <row r="12379" spans="1:37" s="3954" customFormat="1" ht="25.5" customHeight="1">
      <c r="A12379" s="2510"/>
      <c r="B12379" s="3946" t="s">
        <v>462</v>
      </c>
      <c r="C12379" s="3967" t="s">
        <v>267</v>
      </c>
      <c r="D12379" s="3967">
        <v>517.65</v>
      </c>
      <c r="E12379" s="3947">
        <v>500</v>
      </c>
      <c r="F12379" s="3966">
        <v>258825</v>
      </c>
      <c r="G12379" s="3970"/>
      <c r="H12379" s="3970"/>
      <c r="I12379" s="3970"/>
      <c r="J12379" s="3950" t="s">
        <v>68</v>
      </c>
      <c r="K12379" s="3950"/>
      <c r="L12379" s="3949"/>
      <c r="M12379" s="3950"/>
      <c r="N12379" s="3947"/>
      <c r="O12379" s="3947"/>
      <c r="P12379" s="3947"/>
      <c r="Q12379" s="3947"/>
      <c r="R12379" s="3947"/>
      <c r="S12379" s="3947"/>
      <c r="T12379" s="3947"/>
      <c r="U12379" s="3947"/>
      <c r="V12379" s="3947"/>
      <c r="W12379" s="3947"/>
      <c r="X12379" s="3947"/>
      <c r="Y12379" s="3947"/>
      <c r="Z12379" s="3947"/>
      <c r="AA12379" s="3947"/>
      <c r="AB12379" s="3969"/>
      <c r="AC12379" s="1507">
        <f t="shared" si="4779"/>
        <v>500</v>
      </c>
      <c r="AD12379" s="1508">
        <f t="shared" si="4780"/>
        <v>258825</v>
      </c>
      <c r="AE12379" s="14">
        <f t="shared" si="4781"/>
        <v>16.266666666666666</v>
      </c>
      <c r="AF12379" s="14">
        <f t="shared" si="4782"/>
        <v>0</v>
      </c>
      <c r="AG12379" s="14" t="e">
        <f t="shared" si="4783"/>
        <v>#DIV/0!</v>
      </c>
      <c r="AH12379" s="14" t="e">
        <f t="shared" si="4784"/>
        <v>#DIV/0!</v>
      </c>
      <c r="AI12379" s="14">
        <f t="shared" si="4785"/>
        <v>500</v>
      </c>
      <c r="AJ12379" s="3947"/>
      <c r="AK12379" s="3953"/>
    </row>
    <row r="12380" spans="1:37" s="3954" customFormat="1" ht="25.5" customHeight="1">
      <c r="A12380" s="2510"/>
      <c r="B12380" s="3946" t="s">
        <v>463</v>
      </c>
      <c r="C12380" s="3967" t="s">
        <v>156</v>
      </c>
      <c r="D12380" s="3967">
        <v>3.444</v>
      </c>
      <c r="E12380" s="3947">
        <v>1000</v>
      </c>
      <c r="F12380" s="3966">
        <v>3444</v>
      </c>
      <c r="G12380" s="3970"/>
      <c r="H12380" s="3970"/>
      <c r="I12380" s="3970"/>
      <c r="J12380" s="3950" t="s">
        <v>150</v>
      </c>
      <c r="K12380" s="3950"/>
      <c r="L12380" s="3949"/>
      <c r="M12380" s="3950"/>
      <c r="N12380" s="3947"/>
      <c r="O12380" s="3947"/>
      <c r="P12380" s="3947"/>
      <c r="Q12380" s="3947"/>
      <c r="R12380" s="3947"/>
      <c r="S12380" s="3947"/>
      <c r="T12380" s="3947"/>
      <c r="U12380" s="3947"/>
      <c r="V12380" s="3947"/>
      <c r="W12380" s="3947"/>
      <c r="X12380" s="3947"/>
      <c r="Y12380" s="3947"/>
      <c r="Z12380" s="3947"/>
      <c r="AA12380" s="3947"/>
      <c r="AB12380" s="3969"/>
      <c r="AC12380" s="1507">
        <f t="shared" si="4779"/>
        <v>1000</v>
      </c>
      <c r="AD12380" s="1508">
        <f t="shared" si="4780"/>
        <v>3444</v>
      </c>
      <c r="AE12380" s="14">
        <f t="shared" si="4781"/>
        <v>41.633333333333333</v>
      </c>
      <c r="AF12380" s="14">
        <f t="shared" si="4782"/>
        <v>0</v>
      </c>
      <c r="AG12380" s="14" t="e">
        <f t="shared" si="4783"/>
        <v>#DIV/0!</v>
      </c>
      <c r="AH12380" s="14" t="e">
        <f t="shared" si="4784"/>
        <v>#DIV/0!</v>
      </c>
      <c r="AI12380" s="14">
        <f t="shared" si="4785"/>
        <v>1000</v>
      </c>
      <c r="AJ12380" s="3947"/>
      <c r="AK12380" s="3953"/>
    </row>
    <row r="12381" spans="1:37" s="3954" customFormat="1" ht="25.5" customHeight="1">
      <c r="A12381" s="2510"/>
      <c r="B12381" s="3946" t="s">
        <v>464</v>
      </c>
      <c r="C12381" s="3967" t="s">
        <v>267</v>
      </c>
      <c r="D12381" s="3967">
        <v>20.88</v>
      </c>
      <c r="E12381" s="3947">
        <v>94</v>
      </c>
      <c r="F12381" s="3966">
        <v>1962.7199999999998</v>
      </c>
      <c r="G12381" s="3947"/>
      <c r="H12381" s="3947"/>
      <c r="I12381" s="3947"/>
      <c r="J12381" s="3950" t="s">
        <v>326</v>
      </c>
      <c r="K12381" s="3950"/>
      <c r="L12381" s="3949"/>
      <c r="M12381" s="3950"/>
      <c r="N12381" s="3947"/>
      <c r="O12381" s="3947"/>
      <c r="P12381" s="3947"/>
      <c r="Q12381" s="3947"/>
      <c r="R12381" s="3947"/>
      <c r="S12381" s="3947"/>
      <c r="T12381" s="3947"/>
      <c r="U12381" s="3947"/>
      <c r="V12381" s="3947"/>
      <c r="W12381" s="3947"/>
      <c r="X12381" s="3947"/>
      <c r="Y12381" s="3947"/>
      <c r="Z12381" s="3947"/>
      <c r="AA12381" s="3947"/>
      <c r="AB12381" s="3969"/>
      <c r="AC12381" s="1507">
        <f t="shared" si="4779"/>
        <v>94</v>
      </c>
      <c r="AD12381" s="1508">
        <f t="shared" si="4780"/>
        <v>1962.7199999999998</v>
      </c>
      <c r="AE12381" s="14">
        <f t="shared" si="4781"/>
        <v>19.333333333333332</v>
      </c>
      <c r="AF12381" s="14">
        <f t="shared" si="4782"/>
        <v>0</v>
      </c>
      <c r="AG12381" s="14" t="e">
        <f t="shared" si="4783"/>
        <v>#DIV/0!</v>
      </c>
      <c r="AH12381" s="14" t="e">
        <f t="shared" si="4784"/>
        <v>#DIV/0!</v>
      </c>
      <c r="AI12381" s="14">
        <f t="shared" si="4785"/>
        <v>94</v>
      </c>
      <c r="AJ12381" s="3947"/>
      <c r="AK12381" s="3953"/>
    </row>
    <row r="12382" spans="1:37" s="3954" customFormat="1" ht="25.5" customHeight="1">
      <c r="A12382" s="2510"/>
      <c r="B12382" s="3946" t="s">
        <v>464</v>
      </c>
      <c r="C12382" s="3967" t="s">
        <v>267</v>
      </c>
      <c r="D12382" s="3967">
        <v>20.88</v>
      </c>
      <c r="E12382" s="3947">
        <v>106</v>
      </c>
      <c r="F12382" s="3966">
        <v>2213.2799999999997</v>
      </c>
      <c r="G12382" s="3947"/>
      <c r="H12382" s="3947"/>
      <c r="I12382" s="3947"/>
      <c r="J12382" s="3950" t="s">
        <v>329</v>
      </c>
      <c r="K12382" s="3950"/>
      <c r="L12382" s="3949"/>
      <c r="M12382" s="3950"/>
      <c r="N12382" s="3947"/>
      <c r="O12382" s="3947"/>
      <c r="P12382" s="3947"/>
      <c r="Q12382" s="3947"/>
      <c r="R12382" s="3947"/>
      <c r="S12382" s="3947"/>
      <c r="T12382" s="3947"/>
      <c r="U12382" s="3947"/>
      <c r="V12382" s="3947"/>
      <c r="W12382" s="3947"/>
      <c r="X12382" s="3947"/>
      <c r="Y12382" s="3947"/>
      <c r="Z12382" s="3947"/>
      <c r="AA12382" s="3947"/>
      <c r="AB12382" s="3969"/>
      <c r="AC12382" s="1507">
        <f t="shared" si="4779"/>
        <v>106</v>
      </c>
      <c r="AD12382" s="1508">
        <f t="shared" si="4780"/>
        <v>2213.2799999999997</v>
      </c>
      <c r="AE12382" s="14">
        <f t="shared" si="4781"/>
        <v>20.333333333333332</v>
      </c>
      <c r="AF12382" s="14">
        <f t="shared" si="4782"/>
        <v>0</v>
      </c>
      <c r="AG12382" s="14" t="e">
        <f t="shared" si="4783"/>
        <v>#DIV/0!</v>
      </c>
      <c r="AH12382" s="14" t="e">
        <f t="shared" si="4784"/>
        <v>#DIV/0!</v>
      </c>
      <c r="AI12382" s="14">
        <f t="shared" si="4785"/>
        <v>106</v>
      </c>
      <c r="AJ12382" s="3947"/>
      <c r="AK12382" s="3953"/>
    </row>
    <row r="12383" spans="1:37" s="3954" customFormat="1" ht="24.75" customHeight="1">
      <c r="A12383" s="2510"/>
      <c r="B12383" s="3946" t="s">
        <v>465</v>
      </c>
      <c r="C12383" s="3967" t="s">
        <v>153</v>
      </c>
      <c r="D12383" s="3967">
        <v>29.124285713999999</v>
      </c>
      <c r="E12383" s="3947">
        <v>350</v>
      </c>
      <c r="F12383" s="3966">
        <v>10193.499999899999</v>
      </c>
      <c r="G12383" s="3970"/>
      <c r="H12383" s="3970"/>
      <c r="I12383" s="3970"/>
      <c r="J12383" s="3950">
        <v>45962</v>
      </c>
      <c r="K12383" s="3950"/>
      <c r="L12383" s="3949"/>
      <c r="M12383" s="3950"/>
      <c r="N12383" s="3947"/>
      <c r="O12383" s="3947"/>
      <c r="P12383" s="3947"/>
      <c r="Q12383" s="3947"/>
      <c r="R12383" s="3947"/>
      <c r="S12383" s="3947"/>
      <c r="T12383" s="3947"/>
      <c r="U12383" s="3947"/>
      <c r="V12383" s="3947"/>
      <c r="W12383" s="3947"/>
      <c r="X12383" s="3947"/>
      <c r="Y12383" s="3947"/>
      <c r="Z12383" s="3947"/>
      <c r="AA12383" s="3947"/>
      <c r="AB12383" s="3969"/>
      <c r="AC12383" s="1507">
        <f t="shared" si="4779"/>
        <v>350</v>
      </c>
      <c r="AD12383" s="1508">
        <f t="shared" si="4780"/>
        <v>10193.499999899999</v>
      </c>
      <c r="AE12383" s="14">
        <f t="shared" si="4781"/>
        <v>31.5</v>
      </c>
      <c r="AF12383" s="14">
        <f t="shared" si="4782"/>
        <v>0</v>
      </c>
      <c r="AG12383" s="14" t="e">
        <f t="shared" si="4783"/>
        <v>#DIV/0!</v>
      </c>
      <c r="AH12383" s="14" t="e">
        <f t="shared" si="4784"/>
        <v>#DIV/0!</v>
      </c>
      <c r="AI12383" s="14">
        <f t="shared" si="4785"/>
        <v>350</v>
      </c>
      <c r="AJ12383" s="3947"/>
      <c r="AK12383" s="3953"/>
    </row>
    <row r="12384" spans="1:37" s="3954" customFormat="1" ht="24.75" customHeight="1">
      <c r="A12384" s="2510"/>
      <c r="B12384" s="3946" t="s">
        <v>466</v>
      </c>
      <c r="C12384" s="3967" t="s">
        <v>267</v>
      </c>
      <c r="D12384" s="3967">
        <v>23.35</v>
      </c>
      <c r="E12384" s="3947">
        <v>50</v>
      </c>
      <c r="F12384" s="3966">
        <v>1167.5</v>
      </c>
      <c r="G12384" s="3970"/>
      <c r="H12384" s="3970"/>
      <c r="I12384" s="3970"/>
      <c r="J12384" s="3950" t="s">
        <v>61</v>
      </c>
      <c r="K12384" s="3950"/>
      <c r="L12384" s="3949"/>
      <c r="M12384" s="3950"/>
      <c r="N12384" s="3947">
        <v>10</v>
      </c>
      <c r="O12384" s="3947"/>
      <c r="P12384" s="3947">
        <v>19</v>
      </c>
      <c r="Q12384" s="3947"/>
      <c r="R12384" s="3947"/>
      <c r="S12384" s="3947"/>
      <c r="T12384" s="3947"/>
      <c r="U12384" s="3947"/>
      <c r="V12384" s="3947"/>
      <c r="W12384" s="3947"/>
      <c r="X12384" s="3947"/>
      <c r="Y12384" s="3947"/>
      <c r="Z12384" s="3947"/>
      <c r="AA12384" s="3947"/>
      <c r="AB12384" s="3969"/>
      <c r="AC12384" s="1507">
        <f t="shared" si="4779"/>
        <v>21</v>
      </c>
      <c r="AD12384" s="1508">
        <f t="shared" si="4780"/>
        <v>490.35</v>
      </c>
      <c r="AE12384" s="14">
        <f t="shared" si="4781"/>
        <v>2.0333333333333332</v>
      </c>
      <c r="AF12384" s="14">
        <f t="shared" si="4782"/>
        <v>9.6666666666666661</v>
      </c>
      <c r="AG12384" s="14">
        <f t="shared" si="4783"/>
        <v>2.1724137931034484</v>
      </c>
      <c r="AH12384" s="14">
        <f t="shared" si="4784"/>
        <v>0.13908045977011518</v>
      </c>
      <c r="AI12384" s="14">
        <f t="shared" si="4785"/>
        <v>1.3444444444444485</v>
      </c>
      <c r="AJ12384" s="3947"/>
      <c r="AK12384" s="3953"/>
    </row>
    <row r="12385" spans="1:37" s="3954" customFormat="1" ht="33.75" customHeight="1">
      <c r="A12385" s="2510"/>
      <c r="B12385" s="3946" t="s">
        <v>467</v>
      </c>
      <c r="C12385" s="3967" t="s">
        <v>267</v>
      </c>
      <c r="D12385" s="3967">
        <v>14.59</v>
      </c>
      <c r="E12385" s="3969">
        <v>965</v>
      </c>
      <c r="F12385" s="3966">
        <v>14079.35</v>
      </c>
      <c r="G12385" s="3969"/>
      <c r="H12385" s="3969"/>
      <c r="I12385" s="3969"/>
      <c r="J12385" s="3951" t="s">
        <v>315</v>
      </c>
      <c r="K12385" s="3951"/>
      <c r="L12385" s="3952"/>
      <c r="M12385" s="3951"/>
      <c r="N12385" s="3969">
        <v>141</v>
      </c>
      <c r="O12385" s="3969">
        <v>118</v>
      </c>
      <c r="P12385" s="3969">
        <v>189</v>
      </c>
      <c r="Q12385" s="3969"/>
      <c r="R12385" s="3969"/>
      <c r="S12385" s="3969"/>
      <c r="T12385" s="3969"/>
      <c r="U12385" s="3969"/>
      <c r="V12385" s="3969"/>
      <c r="W12385" s="3969"/>
      <c r="X12385" s="3969"/>
      <c r="Y12385" s="3969"/>
      <c r="Z12385" s="3969"/>
      <c r="AA12385" s="3969"/>
      <c r="AB12385" s="3969"/>
      <c r="AC12385" s="1507">
        <f t="shared" si="4779"/>
        <v>517</v>
      </c>
      <c r="AD12385" s="1508">
        <f t="shared" si="4780"/>
        <v>7543.03</v>
      </c>
      <c r="AE12385" s="14">
        <f t="shared" si="4781"/>
        <v>7.1333333333333337</v>
      </c>
      <c r="AF12385" s="14">
        <f t="shared" si="4782"/>
        <v>149.33333333333334</v>
      </c>
      <c r="AG12385" s="14">
        <f t="shared" si="4783"/>
        <v>3.4620535714285712</v>
      </c>
      <c r="AH12385" s="14">
        <f t="shared" si="4784"/>
        <v>-3.6712797619047626</v>
      </c>
      <c r="AI12385" s="14">
        <f t="shared" si="4785"/>
        <v>-548.24444444444453</v>
      </c>
      <c r="AJ12385" s="3947"/>
      <c r="AK12385" s="3953"/>
    </row>
    <row r="12386" spans="1:37" s="3954" customFormat="1" ht="33.75" customHeight="1">
      <c r="A12386" s="2510"/>
      <c r="B12386" s="3946" t="s">
        <v>467</v>
      </c>
      <c r="C12386" s="3967" t="s">
        <v>267</v>
      </c>
      <c r="D12386" s="3967">
        <v>14.59</v>
      </c>
      <c r="E12386" s="3969">
        <v>203</v>
      </c>
      <c r="F12386" s="3966">
        <v>2961.77</v>
      </c>
      <c r="G12386" s="3969"/>
      <c r="H12386" s="3969"/>
      <c r="I12386" s="3969"/>
      <c r="J12386" s="3951" t="s">
        <v>315</v>
      </c>
      <c r="K12386" s="3951"/>
      <c r="L12386" s="3952"/>
      <c r="M12386" s="3951"/>
      <c r="N12386" s="3969"/>
      <c r="O12386" s="3969"/>
      <c r="P12386" s="3969">
        <v>3</v>
      </c>
      <c r="Q12386" s="3969"/>
      <c r="R12386" s="3969"/>
      <c r="S12386" s="3969"/>
      <c r="T12386" s="3969"/>
      <c r="U12386" s="3969"/>
      <c r="V12386" s="3969"/>
      <c r="W12386" s="3969"/>
      <c r="X12386" s="3969"/>
      <c r="Y12386" s="3969"/>
      <c r="Z12386" s="3969"/>
      <c r="AA12386" s="3969"/>
      <c r="AB12386" s="3969"/>
      <c r="AC12386" s="1507">
        <f t="shared" si="4779"/>
        <v>200</v>
      </c>
      <c r="AD12386" s="1508">
        <f t="shared" si="4780"/>
        <v>2918</v>
      </c>
      <c r="AE12386" s="14">
        <f t="shared" si="4781"/>
        <v>7.1333333333333337</v>
      </c>
      <c r="AF12386" s="14">
        <f t="shared" si="4782"/>
        <v>1</v>
      </c>
      <c r="AG12386" s="14">
        <f t="shared" si="4783"/>
        <v>200</v>
      </c>
      <c r="AH12386" s="14">
        <f t="shared" si="4784"/>
        <v>192.86666666666667</v>
      </c>
      <c r="AI12386" s="14">
        <f t="shared" si="4785"/>
        <v>192.86666666666667</v>
      </c>
      <c r="AJ12386" s="3947"/>
      <c r="AK12386" s="3953"/>
    </row>
    <row r="12387" spans="1:37" s="3954" customFormat="1" ht="30.75" customHeight="1">
      <c r="A12387" s="2510"/>
      <c r="B12387" s="3946" t="s">
        <v>468</v>
      </c>
      <c r="C12387" s="3967" t="s">
        <v>156</v>
      </c>
      <c r="D12387" s="3967">
        <v>10.694000000000001</v>
      </c>
      <c r="E12387" s="3947">
        <v>1000</v>
      </c>
      <c r="F12387" s="3966">
        <v>10694</v>
      </c>
      <c r="G12387" s="3947"/>
      <c r="H12387" s="3947"/>
      <c r="I12387" s="3947"/>
      <c r="J12387" s="3950" t="s">
        <v>304</v>
      </c>
      <c r="K12387" s="3950"/>
      <c r="L12387" s="3949"/>
      <c r="M12387" s="3950"/>
      <c r="N12387" s="3947"/>
      <c r="O12387" s="3947"/>
      <c r="P12387" s="3947"/>
      <c r="Q12387" s="3947"/>
      <c r="R12387" s="3947"/>
      <c r="S12387" s="3947"/>
      <c r="T12387" s="3947"/>
      <c r="U12387" s="3947"/>
      <c r="V12387" s="3947"/>
      <c r="W12387" s="3947"/>
      <c r="X12387" s="3947"/>
      <c r="Y12387" s="3947"/>
      <c r="Z12387" s="3947"/>
      <c r="AA12387" s="3947"/>
      <c r="AB12387" s="3969"/>
      <c r="AC12387" s="1507">
        <f t="shared" si="4779"/>
        <v>1000</v>
      </c>
      <c r="AD12387" s="1508">
        <f t="shared" si="4780"/>
        <v>10694</v>
      </c>
      <c r="AE12387" s="14">
        <f t="shared" si="4781"/>
        <v>4.0666666666666664</v>
      </c>
      <c r="AF12387" s="14">
        <f t="shared" si="4782"/>
        <v>0</v>
      </c>
      <c r="AG12387" s="14" t="e">
        <f t="shared" si="4783"/>
        <v>#DIV/0!</v>
      </c>
      <c r="AH12387" s="14" t="e">
        <f t="shared" si="4784"/>
        <v>#DIV/0!</v>
      </c>
      <c r="AI12387" s="14">
        <f t="shared" si="4785"/>
        <v>1000</v>
      </c>
      <c r="AJ12387" s="3947"/>
      <c r="AK12387" s="3953"/>
    </row>
    <row r="12388" spans="1:37" s="3954" customFormat="1" ht="32.25" customHeight="1">
      <c r="A12388" s="2510"/>
      <c r="B12388" s="3946" t="s">
        <v>469</v>
      </c>
      <c r="C12388" s="3967" t="s">
        <v>267</v>
      </c>
      <c r="D12388" s="3967">
        <v>20.3</v>
      </c>
      <c r="E12388" s="3969">
        <v>500</v>
      </c>
      <c r="F12388" s="3966">
        <v>10150</v>
      </c>
      <c r="G12388" s="3969"/>
      <c r="H12388" s="3969"/>
      <c r="I12388" s="3969"/>
      <c r="J12388" s="3951" t="s">
        <v>315</v>
      </c>
      <c r="K12388" s="3951"/>
      <c r="L12388" s="3952"/>
      <c r="M12388" s="3951"/>
      <c r="N12388" s="3969">
        <v>167</v>
      </c>
      <c r="O12388" s="3969">
        <v>310</v>
      </c>
      <c r="P12388" s="3969">
        <v>17</v>
      </c>
      <c r="Q12388" s="3969"/>
      <c r="R12388" s="3969"/>
      <c r="S12388" s="3969"/>
      <c r="T12388" s="3969"/>
      <c r="U12388" s="3969"/>
      <c r="V12388" s="3969"/>
      <c r="W12388" s="3969"/>
      <c r="X12388" s="3969"/>
      <c r="Y12388" s="3969"/>
      <c r="Z12388" s="3969"/>
      <c r="AA12388" s="3969"/>
      <c r="AB12388" s="3969"/>
      <c r="AC12388" s="1507">
        <f t="shared" si="4779"/>
        <v>6</v>
      </c>
      <c r="AD12388" s="1508">
        <f t="shared" si="4780"/>
        <v>121.80000000000001</v>
      </c>
      <c r="AE12388" s="14">
        <f t="shared" si="4781"/>
        <v>7.1333333333333337</v>
      </c>
      <c r="AF12388" s="14">
        <f t="shared" si="4782"/>
        <v>164.66666666666666</v>
      </c>
      <c r="AG12388" s="14">
        <f t="shared" si="4783"/>
        <v>3.6437246963562757E-2</v>
      </c>
      <c r="AH12388" s="14">
        <f t="shared" si="4784"/>
        <v>-7.096896086369771</v>
      </c>
      <c r="AI12388" s="14">
        <f t="shared" si="4785"/>
        <v>-1168.6222222222223</v>
      </c>
      <c r="AJ12388" s="3947"/>
      <c r="AK12388" s="3953"/>
    </row>
    <row r="12389" spans="1:37" s="3954" customFormat="1" ht="32.25" customHeight="1">
      <c r="A12389" s="2510"/>
      <c r="B12389" s="3946" t="s">
        <v>470</v>
      </c>
      <c r="C12389" s="3967" t="s">
        <v>156</v>
      </c>
      <c r="D12389" s="3967">
        <v>22.512</v>
      </c>
      <c r="E12389" s="3947">
        <v>496</v>
      </c>
      <c r="F12389" s="3966">
        <v>11165.952000000001</v>
      </c>
      <c r="G12389" s="3947"/>
      <c r="H12389" s="3947"/>
      <c r="I12389" s="3947"/>
      <c r="J12389" s="3950">
        <v>45047</v>
      </c>
      <c r="K12389" s="3950"/>
      <c r="L12389" s="3949"/>
      <c r="M12389" s="3950"/>
      <c r="N12389" s="3947">
        <v>10</v>
      </c>
      <c r="O12389" s="3947">
        <v>132</v>
      </c>
      <c r="P12389" s="3947">
        <v>103</v>
      </c>
      <c r="Q12389" s="3947"/>
      <c r="R12389" s="3947"/>
      <c r="S12389" s="3947"/>
      <c r="T12389" s="3947"/>
      <c r="U12389" s="3947"/>
      <c r="V12389" s="3947"/>
      <c r="W12389" s="3947"/>
      <c r="X12389" s="3947"/>
      <c r="Y12389" s="3947"/>
      <c r="Z12389" s="3947"/>
      <c r="AA12389" s="3947"/>
      <c r="AB12389" s="3969"/>
      <c r="AC12389" s="1507">
        <f t="shared" si="4779"/>
        <v>251</v>
      </c>
      <c r="AD12389" s="1508">
        <f t="shared" si="4780"/>
        <v>5650.5119999999997</v>
      </c>
      <c r="AE12389" s="14">
        <f t="shared" si="4781"/>
        <v>1</v>
      </c>
      <c r="AF12389" s="14">
        <f t="shared" si="4782"/>
        <v>81.666666666666671</v>
      </c>
      <c r="AG12389" s="14">
        <f t="shared" si="4783"/>
        <v>3.073469387755102</v>
      </c>
      <c r="AH12389" s="14">
        <f t="shared" si="4784"/>
        <v>2.073469387755102</v>
      </c>
      <c r="AI12389" s="14">
        <f t="shared" si="4785"/>
        <v>169.33333333333331</v>
      </c>
      <c r="AJ12389" s="3947"/>
      <c r="AK12389" s="3953"/>
    </row>
    <row r="12390" spans="1:37" s="3954" customFormat="1" ht="32.25" customHeight="1">
      <c r="A12390" s="2510"/>
      <c r="B12390" s="3946" t="s">
        <v>471</v>
      </c>
      <c r="C12390" s="3967" t="s">
        <v>430</v>
      </c>
      <c r="D12390" s="3967">
        <v>9.36</v>
      </c>
      <c r="E12390" s="3947">
        <v>300</v>
      </c>
      <c r="F12390" s="3966">
        <v>2808</v>
      </c>
      <c r="G12390" s="3947"/>
      <c r="H12390" s="3947"/>
      <c r="I12390" s="3947"/>
      <c r="J12390" s="3950">
        <v>46204</v>
      </c>
      <c r="K12390" s="3950"/>
      <c r="L12390" s="3949"/>
      <c r="M12390" s="3950"/>
      <c r="N12390" s="3947"/>
      <c r="O12390" s="3947"/>
      <c r="P12390" s="3947"/>
      <c r="Q12390" s="3947"/>
      <c r="R12390" s="3947"/>
      <c r="S12390" s="3947"/>
      <c r="T12390" s="3947"/>
      <c r="U12390" s="3947"/>
      <c r="V12390" s="3947"/>
      <c r="W12390" s="3947"/>
      <c r="X12390" s="3947"/>
      <c r="Y12390" s="3947"/>
      <c r="Z12390" s="3947"/>
      <c r="AA12390" s="3947"/>
      <c r="AB12390" s="3969"/>
      <c r="AC12390" s="1507">
        <f t="shared" si="4779"/>
        <v>300</v>
      </c>
      <c r="AD12390" s="1508">
        <f t="shared" si="4780"/>
        <v>2808</v>
      </c>
      <c r="AE12390" s="14">
        <f t="shared" si="4781"/>
        <v>39.56666666666667</v>
      </c>
      <c r="AF12390" s="14">
        <f t="shared" si="4782"/>
        <v>0</v>
      </c>
      <c r="AG12390" s="14" t="e">
        <f t="shared" si="4783"/>
        <v>#DIV/0!</v>
      </c>
      <c r="AH12390" s="14" t="e">
        <f t="shared" si="4784"/>
        <v>#DIV/0!</v>
      </c>
      <c r="AI12390" s="14">
        <f t="shared" si="4785"/>
        <v>300</v>
      </c>
      <c r="AJ12390" s="3947"/>
      <c r="AK12390" s="3953"/>
    </row>
    <row r="12391" spans="1:37" s="3954" customFormat="1" ht="30" customHeight="1">
      <c r="A12391" s="2510"/>
      <c r="B12391" s="3946" t="s">
        <v>472</v>
      </c>
      <c r="C12391" s="3967" t="s">
        <v>430</v>
      </c>
      <c r="D12391" s="3967">
        <v>6.72</v>
      </c>
      <c r="E12391" s="3947">
        <v>1000</v>
      </c>
      <c r="F12391" s="3966">
        <v>6720</v>
      </c>
      <c r="G12391" s="3947"/>
      <c r="H12391" s="3947"/>
      <c r="I12391" s="3947"/>
      <c r="J12391" s="3950">
        <v>45474</v>
      </c>
      <c r="K12391" s="3950"/>
      <c r="L12391" s="3949"/>
      <c r="M12391" s="3950"/>
      <c r="N12391" s="3947"/>
      <c r="O12391" s="3947"/>
      <c r="P12391" s="3947"/>
      <c r="Q12391" s="3947"/>
      <c r="R12391" s="3947"/>
      <c r="S12391" s="3947"/>
      <c r="T12391" s="3947"/>
      <c r="U12391" s="3947"/>
      <c r="V12391" s="3947"/>
      <c r="W12391" s="3947"/>
      <c r="X12391" s="3947"/>
      <c r="Y12391" s="3947"/>
      <c r="Z12391" s="3947"/>
      <c r="AA12391" s="3947"/>
      <c r="AB12391" s="3969"/>
      <c r="AC12391" s="1507">
        <f t="shared" si="4779"/>
        <v>1000</v>
      </c>
      <c r="AD12391" s="1508">
        <f t="shared" si="4780"/>
        <v>6720</v>
      </c>
      <c r="AE12391" s="14">
        <f t="shared" si="4781"/>
        <v>15.233333333333333</v>
      </c>
      <c r="AF12391" s="14">
        <f t="shared" si="4782"/>
        <v>0</v>
      </c>
      <c r="AG12391" s="14" t="e">
        <f t="shared" si="4783"/>
        <v>#DIV/0!</v>
      </c>
      <c r="AH12391" s="14" t="e">
        <f t="shared" si="4784"/>
        <v>#DIV/0!</v>
      </c>
      <c r="AI12391" s="14">
        <f t="shared" si="4785"/>
        <v>1000</v>
      </c>
      <c r="AJ12391" s="3947"/>
      <c r="AK12391" s="3953"/>
    </row>
    <row r="12392" spans="1:37" s="3954" customFormat="1" ht="30" customHeight="1">
      <c r="A12392" s="2510"/>
      <c r="B12392" s="3946" t="s">
        <v>473</v>
      </c>
      <c r="C12392" s="3967" t="s">
        <v>430</v>
      </c>
      <c r="D12392" s="3967">
        <v>35.630000000000003</v>
      </c>
      <c r="E12392" s="3947">
        <v>90</v>
      </c>
      <c r="F12392" s="3966">
        <v>3206.7000000000003</v>
      </c>
      <c r="G12392" s="3947"/>
      <c r="H12392" s="3947"/>
      <c r="I12392" s="3947"/>
      <c r="J12392" s="3950">
        <v>45352</v>
      </c>
      <c r="K12392" s="3950"/>
      <c r="L12392" s="3949"/>
      <c r="M12392" s="3950"/>
      <c r="N12392" s="3947"/>
      <c r="O12392" s="3947"/>
      <c r="P12392" s="3947"/>
      <c r="Q12392" s="3947"/>
      <c r="R12392" s="3947"/>
      <c r="S12392" s="3947"/>
      <c r="T12392" s="3947"/>
      <c r="U12392" s="3947"/>
      <c r="V12392" s="3947"/>
      <c r="W12392" s="3947"/>
      <c r="X12392" s="3947"/>
      <c r="Y12392" s="3947"/>
      <c r="Z12392" s="3947"/>
      <c r="AA12392" s="3947"/>
      <c r="AB12392" s="3969"/>
      <c r="AC12392" s="1507">
        <f t="shared" si="4779"/>
        <v>90</v>
      </c>
      <c r="AD12392" s="1508">
        <f t="shared" si="4780"/>
        <v>3206.7000000000003</v>
      </c>
      <c r="AE12392" s="14">
        <f t="shared" si="4781"/>
        <v>11.166666666666666</v>
      </c>
      <c r="AF12392" s="14">
        <f t="shared" si="4782"/>
        <v>0</v>
      </c>
      <c r="AG12392" s="14" t="e">
        <f t="shared" si="4783"/>
        <v>#DIV/0!</v>
      </c>
      <c r="AH12392" s="14" t="e">
        <f t="shared" si="4784"/>
        <v>#DIV/0!</v>
      </c>
      <c r="AI12392" s="14">
        <f t="shared" si="4785"/>
        <v>90</v>
      </c>
      <c r="AJ12392" s="3947"/>
      <c r="AK12392" s="3953"/>
    </row>
    <row r="12393" spans="1:37" s="3954" customFormat="1" ht="48" customHeight="1">
      <c r="A12393" s="2510"/>
      <c r="B12393" s="3946" t="s">
        <v>474</v>
      </c>
      <c r="C12393" s="3967" t="s">
        <v>267</v>
      </c>
      <c r="D12393" s="3967">
        <v>122.86</v>
      </c>
      <c r="E12393" s="3947">
        <v>25</v>
      </c>
      <c r="F12393" s="3966">
        <v>3071.5</v>
      </c>
      <c r="G12393" s="3947"/>
      <c r="H12393" s="3947"/>
      <c r="I12393" s="3947"/>
      <c r="J12393" s="3950" t="s">
        <v>305</v>
      </c>
      <c r="K12393" s="3950"/>
      <c r="L12393" s="3949"/>
      <c r="M12393" s="3950"/>
      <c r="N12393" s="3947"/>
      <c r="O12393" s="3969"/>
      <c r="P12393" s="3947"/>
      <c r="Q12393" s="3947"/>
      <c r="R12393" s="3947"/>
      <c r="S12393" s="3947"/>
      <c r="T12393" s="3947"/>
      <c r="U12393" s="3947"/>
      <c r="V12393" s="3947"/>
      <c r="W12393" s="3947"/>
      <c r="X12393" s="3947"/>
      <c r="Y12393" s="3947"/>
      <c r="Z12393" s="3947"/>
      <c r="AA12393" s="3947"/>
      <c r="AB12393" s="3969"/>
      <c r="AC12393" s="1507">
        <f t="shared" si="4779"/>
        <v>25</v>
      </c>
      <c r="AD12393" s="1508">
        <f t="shared" si="4780"/>
        <v>3071.5</v>
      </c>
      <c r="AE12393" s="14">
        <f t="shared" si="4781"/>
        <v>1</v>
      </c>
      <c r="AF12393" s="14">
        <f t="shared" si="4782"/>
        <v>0</v>
      </c>
      <c r="AG12393" s="14" t="e">
        <f t="shared" si="4783"/>
        <v>#DIV/0!</v>
      </c>
      <c r="AH12393" s="14" t="e">
        <f t="shared" si="4784"/>
        <v>#DIV/0!</v>
      </c>
      <c r="AI12393" s="14">
        <f t="shared" si="4785"/>
        <v>25</v>
      </c>
      <c r="AJ12393" s="3947"/>
      <c r="AK12393" s="3953"/>
    </row>
    <row r="12394" spans="1:37" s="3954" customFormat="1" ht="48" customHeight="1">
      <c r="A12394" s="2510"/>
      <c r="B12394" s="3946" t="s">
        <v>475</v>
      </c>
      <c r="C12394" s="3967" t="s">
        <v>430</v>
      </c>
      <c r="D12394" s="3967">
        <v>23.03</v>
      </c>
      <c r="E12394" s="3947">
        <v>300</v>
      </c>
      <c r="F12394" s="3966">
        <v>6909</v>
      </c>
      <c r="G12394" s="3947"/>
      <c r="H12394" s="3947"/>
      <c r="I12394" s="3947"/>
      <c r="J12394" s="3950">
        <v>46082</v>
      </c>
      <c r="K12394" s="3950"/>
      <c r="L12394" s="3949"/>
      <c r="M12394" s="3950"/>
      <c r="N12394" s="3947"/>
      <c r="O12394" s="3947"/>
      <c r="P12394" s="3947"/>
      <c r="Q12394" s="3947"/>
      <c r="R12394" s="3947"/>
      <c r="S12394" s="3947"/>
      <c r="T12394" s="3947"/>
      <c r="U12394" s="3947"/>
      <c r="V12394" s="3947"/>
      <c r="W12394" s="3947"/>
      <c r="X12394" s="3947"/>
      <c r="Y12394" s="3947"/>
      <c r="Z12394" s="3947"/>
      <c r="AA12394" s="3947"/>
      <c r="AB12394" s="3969"/>
      <c r="AC12394" s="1507">
        <f t="shared" si="4779"/>
        <v>300</v>
      </c>
      <c r="AD12394" s="1508">
        <f t="shared" si="4780"/>
        <v>6909</v>
      </c>
      <c r="AE12394" s="14">
        <f t="shared" si="4781"/>
        <v>35.5</v>
      </c>
      <c r="AF12394" s="14">
        <f t="shared" si="4782"/>
        <v>0</v>
      </c>
      <c r="AG12394" s="14" t="e">
        <f t="shared" si="4783"/>
        <v>#DIV/0!</v>
      </c>
      <c r="AH12394" s="14" t="e">
        <f t="shared" si="4784"/>
        <v>#DIV/0!</v>
      </c>
      <c r="AI12394" s="14">
        <f t="shared" si="4785"/>
        <v>300</v>
      </c>
      <c r="AJ12394" s="3947"/>
      <c r="AK12394" s="3953"/>
    </row>
    <row r="12395" spans="1:37" s="3954" customFormat="1" ht="48" customHeight="1">
      <c r="A12395" s="2510"/>
      <c r="B12395" s="3946" t="s">
        <v>476</v>
      </c>
      <c r="C12395" s="3967" t="s">
        <v>430</v>
      </c>
      <c r="D12395" s="3967">
        <v>23.03</v>
      </c>
      <c r="E12395" s="3947">
        <v>300</v>
      </c>
      <c r="F12395" s="3966">
        <v>6909</v>
      </c>
      <c r="G12395" s="3947"/>
      <c r="H12395" s="3947"/>
      <c r="I12395" s="3947"/>
      <c r="J12395" s="3950">
        <v>45931</v>
      </c>
      <c r="K12395" s="3950"/>
      <c r="L12395" s="3949"/>
      <c r="M12395" s="3950"/>
      <c r="N12395" s="3947"/>
      <c r="O12395" s="3947"/>
      <c r="P12395" s="3947"/>
      <c r="Q12395" s="3947"/>
      <c r="R12395" s="3947"/>
      <c r="S12395" s="3947"/>
      <c r="T12395" s="3947"/>
      <c r="U12395" s="3947"/>
      <c r="V12395" s="3947"/>
      <c r="W12395" s="3947"/>
      <c r="X12395" s="3947"/>
      <c r="Y12395" s="3947"/>
      <c r="Z12395" s="3947"/>
      <c r="AA12395" s="3947"/>
      <c r="AB12395" s="3969"/>
      <c r="AC12395" s="1507">
        <f t="shared" si="4779"/>
        <v>300</v>
      </c>
      <c r="AD12395" s="1508">
        <f t="shared" si="4780"/>
        <v>6909</v>
      </c>
      <c r="AE12395" s="14">
        <f t="shared" si="4781"/>
        <v>30.466666666666665</v>
      </c>
      <c r="AF12395" s="14">
        <f t="shared" si="4782"/>
        <v>0</v>
      </c>
      <c r="AG12395" s="14" t="e">
        <f t="shared" si="4783"/>
        <v>#DIV/0!</v>
      </c>
      <c r="AH12395" s="14" t="e">
        <f t="shared" si="4784"/>
        <v>#DIV/0!</v>
      </c>
      <c r="AI12395" s="14">
        <f t="shared" si="4785"/>
        <v>300</v>
      </c>
      <c r="AJ12395" s="3947"/>
      <c r="AK12395" s="3953"/>
    </row>
    <row r="12396" spans="1:37" s="3954" customFormat="1" ht="48" customHeight="1">
      <c r="A12396" s="2510"/>
      <c r="B12396" s="3946" t="s">
        <v>477</v>
      </c>
      <c r="C12396" s="3967" t="s">
        <v>267</v>
      </c>
      <c r="D12396" s="3967">
        <v>98.13</v>
      </c>
      <c r="E12396" s="3947">
        <v>520</v>
      </c>
      <c r="F12396" s="3966">
        <v>51027.6</v>
      </c>
      <c r="G12396" s="3947"/>
      <c r="H12396" s="3947"/>
      <c r="I12396" s="3947"/>
      <c r="J12396" s="3950" t="s">
        <v>61</v>
      </c>
      <c r="K12396" s="3950"/>
      <c r="L12396" s="3949"/>
      <c r="M12396" s="3950"/>
      <c r="N12396" s="3947">
        <v>55</v>
      </c>
      <c r="O12396" s="3947">
        <v>153</v>
      </c>
      <c r="P12396" s="3947">
        <v>21</v>
      </c>
      <c r="Q12396" s="3947"/>
      <c r="R12396" s="3947"/>
      <c r="S12396" s="3947"/>
      <c r="T12396" s="3947"/>
      <c r="U12396" s="3947"/>
      <c r="V12396" s="3947"/>
      <c r="W12396" s="3947"/>
      <c r="X12396" s="3947"/>
      <c r="Y12396" s="3947"/>
      <c r="Z12396" s="3947"/>
      <c r="AA12396" s="3947"/>
      <c r="AB12396" s="3969"/>
      <c r="AC12396" s="1507">
        <f t="shared" si="4779"/>
        <v>291</v>
      </c>
      <c r="AD12396" s="1508">
        <f t="shared" si="4780"/>
        <v>28555.829999999998</v>
      </c>
      <c r="AE12396" s="14">
        <f t="shared" si="4781"/>
        <v>2.0333333333333332</v>
      </c>
      <c r="AF12396" s="14">
        <f t="shared" si="4782"/>
        <v>76.333333333333329</v>
      </c>
      <c r="AG12396" s="14">
        <f t="shared" si="4783"/>
        <v>3.8122270742358082</v>
      </c>
      <c r="AH12396" s="14">
        <f t="shared" si="4784"/>
        <v>1.778893740902475</v>
      </c>
      <c r="AI12396" s="14">
        <f t="shared" si="4785"/>
        <v>135.78888888888892</v>
      </c>
      <c r="AJ12396" s="3947"/>
      <c r="AK12396" s="3953"/>
    </row>
    <row r="12397" spans="1:37" s="3954" customFormat="1" ht="48" customHeight="1">
      <c r="A12397" s="2510"/>
      <c r="B12397" s="3946" t="s">
        <v>478</v>
      </c>
      <c r="C12397" s="3967" t="s">
        <v>156</v>
      </c>
      <c r="D12397" s="3967">
        <v>99.75</v>
      </c>
      <c r="E12397" s="3947">
        <v>500</v>
      </c>
      <c r="F12397" s="3966">
        <v>49875</v>
      </c>
      <c r="G12397" s="3947"/>
      <c r="H12397" s="3947"/>
      <c r="I12397" s="3947"/>
      <c r="J12397" s="3950" t="s">
        <v>72</v>
      </c>
      <c r="K12397" s="3950"/>
      <c r="L12397" s="3949"/>
      <c r="M12397" s="3950"/>
      <c r="N12397" s="3945"/>
      <c r="O12397" s="3945"/>
      <c r="P12397" s="3945"/>
      <c r="Q12397" s="3947"/>
      <c r="R12397" s="3947"/>
      <c r="S12397" s="3947"/>
      <c r="T12397" s="3947"/>
      <c r="U12397" s="3947"/>
      <c r="V12397" s="3947"/>
      <c r="W12397" s="3947"/>
      <c r="X12397" s="3947"/>
      <c r="Y12397" s="3947"/>
      <c r="Z12397" s="3947"/>
      <c r="AA12397" s="3947"/>
      <c r="AB12397" s="3969"/>
      <c r="AC12397" s="1507">
        <f t="shared" si="4779"/>
        <v>500</v>
      </c>
      <c r="AD12397" s="1508">
        <f t="shared" si="4780"/>
        <v>49875</v>
      </c>
      <c r="AE12397" s="14">
        <f t="shared" si="4781"/>
        <v>12.2</v>
      </c>
      <c r="AF12397" s="14">
        <f t="shared" si="4782"/>
        <v>0</v>
      </c>
      <c r="AG12397" s="14" t="e">
        <f t="shared" si="4783"/>
        <v>#DIV/0!</v>
      </c>
      <c r="AH12397" s="14" t="e">
        <f t="shared" si="4784"/>
        <v>#DIV/0!</v>
      </c>
      <c r="AI12397" s="14">
        <f t="shared" si="4785"/>
        <v>500</v>
      </c>
      <c r="AJ12397" s="3947"/>
      <c r="AK12397" s="3953"/>
    </row>
    <row r="12398" spans="1:37" s="3954" customFormat="1" ht="48" customHeight="1">
      <c r="A12398" s="2510"/>
      <c r="B12398" s="3946" t="s">
        <v>479</v>
      </c>
      <c r="C12398" s="3967" t="s">
        <v>267</v>
      </c>
      <c r="D12398" s="3967">
        <v>19.951000000000001</v>
      </c>
      <c r="E12398" s="3947">
        <v>4000</v>
      </c>
      <c r="F12398" s="3966">
        <v>79804</v>
      </c>
      <c r="G12398" s="3947"/>
      <c r="H12398" s="3947"/>
      <c r="I12398" s="3947"/>
      <c r="J12398" s="3950" t="s">
        <v>313</v>
      </c>
      <c r="K12398" s="3950"/>
      <c r="L12398" s="3949"/>
      <c r="M12398" s="3950"/>
      <c r="N12398" s="3945"/>
      <c r="O12398" s="3945"/>
      <c r="P12398" s="3945"/>
      <c r="Q12398" s="3947"/>
      <c r="R12398" s="3947"/>
      <c r="S12398" s="3947"/>
      <c r="T12398" s="3947"/>
      <c r="U12398" s="3947"/>
      <c r="V12398" s="3947"/>
      <c r="W12398" s="3947"/>
      <c r="X12398" s="3947"/>
      <c r="Y12398" s="3947"/>
      <c r="Z12398" s="3947"/>
      <c r="AA12398" s="3947"/>
      <c r="AB12398" s="3969"/>
      <c r="AC12398" s="1507">
        <f t="shared" si="4779"/>
        <v>4000</v>
      </c>
      <c r="AD12398" s="1508">
        <f t="shared" si="4780"/>
        <v>79804</v>
      </c>
      <c r="AE12398" s="14">
        <f t="shared" si="4781"/>
        <v>11.166666666666666</v>
      </c>
      <c r="AF12398" s="14">
        <f t="shared" si="4782"/>
        <v>0</v>
      </c>
      <c r="AG12398" s="14" t="e">
        <f t="shared" si="4783"/>
        <v>#DIV/0!</v>
      </c>
      <c r="AH12398" s="14" t="e">
        <f t="shared" si="4784"/>
        <v>#DIV/0!</v>
      </c>
      <c r="AI12398" s="14">
        <f t="shared" si="4785"/>
        <v>4000</v>
      </c>
      <c r="AJ12398" s="3947"/>
      <c r="AK12398" s="3953"/>
    </row>
    <row r="12399" spans="1:37" s="3954" customFormat="1" ht="48" customHeight="1">
      <c r="A12399" s="2510"/>
      <c r="B12399" s="3946" t="s">
        <v>480</v>
      </c>
      <c r="C12399" s="3967" t="s">
        <v>66</v>
      </c>
      <c r="D12399" s="3971">
        <v>1.79</v>
      </c>
      <c r="E12399" s="3947">
        <v>900</v>
      </c>
      <c r="F12399" s="3966">
        <v>1611</v>
      </c>
      <c r="G12399" s="3947"/>
      <c r="H12399" s="3947"/>
      <c r="I12399" s="3947"/>
      <c r="J12399" s="3950">
        <v>46296</v>
      </c>
      <c r="K12399" s="3950"/>
      <c r="L12399" s="3949"/>
      <c r="M12399" s="3950"/>
      <c r="N12399" s="3945"/>
      <c r="O12399" s="3945"/>
      <c r="P12399" s="3945"/>
      <c r="Q12399" s="3947"/>
      <c r="R12399" s="3947"/>
      <c r="S12399" s="3947"/>
      <c r="T12399" s="3947"/>
      <c r="U12399" s="3947"/>
      <c r="V12399" s="3947"/>
      <c r="W12399" s="3947"/>
      <c r="X12399" s="3947"/>
      <c r="Y12399" s="3947"/>
      <c r="Z12399" s="3947"/>
      <c r="AA12399" s="3947"/>
      <c r="AB12399" s="3969"/>
      <c r="AC12399" s="1507">
        <f t="shared" si="4779"/>
        <v>900</v>
      </c>
      <c r="AD12399" s="1508">
        <f t="shared" si="4780"/>
        <v>1611</v>
      </c>
      <c r="AE12399" s="14">
        <f t="shared" si="4781"/>
        <v>42.633333333333333</v>
      </c>
      <c r="AF12399" s="14">
        <f t="shared" si="4782"/>
        <v>0</v>
      </c>
      <c r="AG12399" s="14" t="e">
        <f t="shared" si="4783"/>
        <v>#DIV/0!</v>
      </c>
      <c r="AH12399" s="14" t="e">
        <f t="shared" si="4784"/>
        <v>#DIV/0!</v>
      </c>
      <c r="AI12399" s="14">
        <f t="shared" si="4785"/>
        <v>900</v>
      </c>
      <c r="AJ12399" s="3947"/>
      <c r="AK12399" s="3953"/>
    </row>
    <row r="12400" spans="1:37" s="3954" customFormat="1" ht="48" customHeight="1">
      <c r="A12400" s="2510"/>
      <c r="B12400" s="3946" t="s">
        <v>480</v>
      </c>
      <c r="C12400" s="3967" t="s">
        <v>66</v>
      </c>
      <c r="D12400" s="3971">
        <v>1.79</v>
      </c>
      <c r="E12400" s="3947">
        <v>1080</v>
      </c>
      <c r="F12400" s="3966">
        <v>1933.2</v>
      </c>
      <c r="G12400" s="3947"/>
      <c r="H12400" s="3947"/>
      <c r="I12400" s="3947"/>
      <c r="J12400" s="3950">
        <v>46327</v>
      </c>
      <c r="K12400" s="3950"/>
      <c r="L12400" s="3949"/>
      <c r="M12400" s="3950"/>
      <c r="N12400" s="3945"/>
      <c r="O12400" s="3945"/>
      <c r="P12400" s="3945"/>
      <c r="Q12400" s="3947"/>
      <c r="R12400" s="3947"/>
      <c r="S12400" s="3947"/>
      <c r="T12400" s="3947"/>
      <c r="U12400" s="3947"/>
      <c r="V12400" s="3947"/>
      <c r="W12400" s="3947"/>
      <c r="X12400" s="3947"/>
      <c r="Y12400" s="3947"/>
      <c r="Z12400" s="3947"/>
      <c r="AA12400" s="3947"/>
      <c r="AB12400" s="3969"/>
      <c r="AC12400" s="1507">
        <f t="shared" si="4779"/>
        <v>1080</v>
      </c>
      <c r="AD12400" s="1508">
        <f t="shared" si="4780"/>
        <v>1933.2</v>
      </c>
      <c r="AE12400" s="14">
        <f t="shared" si="4781"/>
        <v>43.666666666666664</v>
      </c>
      <c r="AF12400" s="14">
        <f t="shared" si="4782"/>
        <v>0</v>
      </c>
      <c r="AG12400" s="14" t="e">
        <f t="shared" si="4783"/>
        <v>#DIV/0!</v>
      </c>
      <c r="AH12400" s="14" t="e">
        <f t="shared" si="4784"/>
        <v>#DIV/0!</v>
      </c>
      <c r="AI12400" s="14">
        <f t="shared" si="4785"/>
        <v>1080</v>
      </c>
      <c r="AJ12400" s="3947"/>
      <c r="AK12400" s="3953"/>
    </row>
    <row r="12401" spans="1:37" s="3954" customFormat="1" ht="48" customHeight="1">
      <c r="A12401" s="2510"/>
      <c r="B12401" s="3946" t="s">
        <v>481</v>
      </c>
      <c r="C12401" s="3967" t="s">
        <v>66</v>
      </c>
      <c r="D12401" s="3971">
        <v>1.05</v>
      </c>
      <c r="E12401" s="3947">
        <v>5000</v>
      </c>
      <c r="F12401" s="3966">
        <v>5250</v>
      </c>
      <c r="G12401" s="3947"/>
      <c r="H12401" s="3947"/>
      <c r="I12401" s="3947"/>
      <c r="J12401" s="3950">
        <v>46143</v>
      </c>
      <c r="K12401" s="3950"/>
      <c r="L12401" s="3949"/>
      <c r="M12401" s="3950"/>
      <c r="N12401" s="3945"/>
      <c r="O12401" s="3945"/>
      <c r="P12401" s="3945"/>
      <c r="Q12401" s="3947"/>
      <c r="R12401" s="3947"/>
      <c r="S12401" s="3947"/>
      <c r="T12401" s="3947"/>
      <c r="U12401" s="3947"/>
      <c r="V12401" s="3947"/>
      <c r="W12401" s="3947"/>
      <c r="X12401" s="3947"/>
      <c r="Y12401" s="3947"/>
      <c r="Z12401" s="3947"/>
      <c r="AA12401" s="3947"/>
      <c r="AB12401" s="3969"/>
      <c r="AC12401" s="1507">
        <f t="shared" si="4779"/>
        <v>5000</v>
      </c>
      <c r="AD12401" s="1508">
        <f t="shared" si="4780"/>
        <v>5250</v>
      </c>
      <c r="AE12401" s="14">
        <f t="shared" si="4781"/>
        <v>37.533333333333331</v>
      </c>
      <c r="AF12401" s="14">
        <f t="shared" si="4782"/>
        <v>0</v>
      </c>
      <c r="AG12401" s="14" t="e">
        <f t="shared" si="4783"/>
        <v>#DIV/0!</v>
      </c>
      <c r="AH12401" s="14" t="e">
        <f t="shared" si="4784"/>
        <v>#DIV/0!</v>
      </c>
      <c r="AI12401" s="14">
        <f t="shared" si="4785"/>
        <v>5000</v>
      </c>
      <c r="AJ12401" s="3947"/>
      <c r="AK12401" s="3953"/>
    </row>
    <row r="12402" spans="1:37" s="3954" customFormat="1" ht="48" customHeight="1">
      <c r="A12402" s="2510"/>
      <c r="B12402" s="3946" t="s">
        <v>482</v>
      </c>
      <c r="C12402" s="3967" t="s">
        <v>66</v>
      </c>
      <c r="D12402" s="3971">
        <v>2.46</v>
      </c>
      <c r="E12402" s="3947">
        <v>80</v>
      </c>
      <c r="F12402" s="3966">
        <v>196.8</v>
      </c>
      <c r="G12402" s="3947"/>
      <c r="H12402" s="3947"/>
      <c r="I12402" s="3947"/>
      <c r="J12402" s="3950">
        <v>46327</v>
      </c>
      <c r="K12402" s="3950"/>
      <c r="L12402" s="3949"/>
      <c r="M12402" s="3950"/>
      <c r="N12402" s="3945"/>
      <c r="O12402" s="3945"/>
      <c r="P12402" s="3945"/>
      <c r="Q12402" s="3947"/>
      <c r="R12402" s="3947"/>
      <c r="S12402" s="3947"/>
      <c r="T12402" s="3947"/>
      <c r="U12402" s="3947"/>
      <c r="V12402" s="3947"/>
      <c r="W12402" s="3947"/>
      <c r="X12402" s="3947"/>
      <c r="Y12402" s="3947"/>
      <c r="Z12402" s="3947"/>
      <c r="AA12402" s="3947"/>
      <c r="AB12402" s="3969"/>
      <c r="AC12402" s="1507">
        <f t="shared" si="4779"/>
        <v>80</v>
      </c>
      <c r="AD12402" s="1508">
        <f t="shared" si="4780"/>
        <v>196.8</v>
      </c>
      <c r="AE12402" s="14">
        <f t="shared" si="4781"/>
        <v>43.666666666666664</v>
      </c>
      <c r="AF12402" s="14">
        <f t="shared" si="4782"/>
        <v>0</v>
      </c>
      <c r="AG12402" s="14" t="e">
        <f t="shared" si="4783"/>
        <v>#DIV/0!</v>
      </c>
      <c r="AH12402" s="14" t="e">
        <f t="shared" si="4784"/>
        <v>#DIV/0!</v>
      </c>
      <c r="AI12402" s="14">
        <f t="shared" si="4785"/>
        <v>80</v>
      </c>
      <c r="AJ12402" s="3947"/>
      <c r="AK12402" s="3953"/>
    </row>
    <row r="12403" spans="1:37" s="3954" customFormat="1" ht="48" customHeight="1">
      <c r="A12403" s="2510"/>
      <c r="B12403" s="3946" t="s">
        <v>482</v>
      </c>
      <c r="C12403" s="3967" t="s">
        <v>66</v>
      </c>
      <c r="D12403" s="3971">
        <v>2.46</v>
      </c>
      <c r="E12403" s="3947">
        <v>1920</v>
      </c>
      <c r="F12403" s="3966">
        <v>4723.2</v>
      </c>
      <c r="G12403" s="3947"/>
      <c r="H12403" s="3947"/>
      <c r="I12403" s="3947"/>
      <c r="J12403" s="3950">
        <v>46327</v>
      </c>
      <c r="K12403" s="3950"/>
      <c r="L12403" s="3949"/>
      <c r="M12403" s="3950"/>
      <c r="N12403" s="3945"/>
      <c r="O12403" s="3945"/>
      <c r="P12403" s="3945"/>
      <c r="Q12403" s="3947"/>
      <c r="R12403" s="3947"/>
      <c r="S12403" s="3947"/>
      <c r="T12403" s="3947"/>
      <c r="U12403" s="3947"/>
      <c r="V12403" s="3947"/>
      <c r="W12403" s="3947"/>
      <c r="X12403" s="3947"/>
      <c r="Y12403" s="3947"/>
      <c r="Z12403" s="3947"/>
      <c r="AA12403" s="3947"/>
      <c r="AB12403" s="3969"/>
      <c r="AC12403" s="1507">
        <f t="shared" si="4779"/>
        <v>1920</v>
      </c>
      <c r="AD12403" s="1508">
        <f t="shared" si="4780"/>
        <v>4723.2</v>
      </c>
      <c r="AE12403" s="14">
        <f t="shared" si="4781"/>
        <v>43.666666666666664</v>
      </c>
      <c r="AF12403" s="14">
        <f t="shared" si="4782"/>
        <v>0</v>
      </c>
      <c r="AG12403" s="14" t="e">
        <f t="shared" si="4783"/>
        <v>#DIV/0!</v>
      </c>
      <c r="AH12403" s="14" t="e">
        <f t="shared" si="4784"/>
        <v>#DIV/0!</v>
      </c>
      <c r="AI12403" s="14">
        <f t="shared" si="4785"/>
        <v>1920</v>
      </c>
      <c r="AJ12403" s="3947"/>
      <c r="AK12403" s="3953"/>
    </row>
    <row r="12404" spans="1:37" s="3954" customFormat="1" ht="48" customHeight="1">
      <c r="A12404" s="2510"/>
      <c r="B12404" s="3946" t="s">
        <v>483</v>
      </c>
      <c r="C12404" s="3967" t="s">
        <v>66</v>
      </c>
      <c r="D12404" s="3971">
        <v>1.18</v>
      </c>
      <c r="E12404" s="3947">
        <v>100</v>
      </c>
      <c r="F12404" s="3966">
        <v>118</v>
      </c>
      <c r="G12404" s="3947"/>
      <c r="H12404" s="3947"/>
      <c r="I12404" s="3947"/>
      <c r="J12404" s="3950">
        <v>46266</v>
      </c>
      <c r="K12404" s="3950"/>
      <c r="L12404" s="3949"/>
      <c r="M12404" s="3950"/>
      <c r="N12404" s="3945"/>
      <c r="O12404" s="3945"/>
      <c r="P12404" s="3945"/>
      <c r="Q12404" s="3947"/>
      <c r="R12404" s="3947"/>
      <c r="S12404" s="3947"/>
      <c r="T12404" s="3947"/>
      <c r="U12404" s="3947"/>
      <c r="V12404" s="3947"/>
      <c r="W12404" s="3947"/>
      <c r="X12404" s="3947"/>
      <c r="Y12404" s="3947"/>
      <c r="Z12404" s="3947"/>
      <c r="AA12404" s="3947"/>
      <c r="AB12404" s="3969"/>
      <c r="AC12404" s="1507">
        <f t="shared" si="4779"/>
        <v>100</v>
      </c>
      <c r="AD12404" s="1508">
        <f t="shared" si="4780"/>
        <v>118</v>
      </c>
      <c r="AE12404" s="14">
        <f t="shared" si="4781"/>
        <v>41.633333333333333</v>
      </c>
      <c r="AF12404" s="14">
        <f t="shared" si="4782"/>
        <v>0</v>
      </c>
      <c r="AG12404" s="14" t="e">
        <f t="shared" si="4783"/>
        <v>#DIV/0!</v>
      </c>
      <c r="AH12404" s="14" t="e">
        <f t="shared" si="4784"/>
        <v>#DIV/0!</v>
      </c>
      <c r="AI12404" s="14">
        <f t="shared" si="4785"/>
        <v>100</v>
      </c>
      <c r="AJ12404" s="3947"/>
      <c r="AK12404" s="3953"/>
    </row>
    <row r="12405" spans="1:37" s="3954" customFormat="1" ht="48" customHeight="1">
      <c r="A12405" s="2510"/>
      <c r="B12405" s="3946" t="s">
        <v>484</v>
      </c>
      <c r="C12405" s="3967" t="s">
        <v>66</v>
      </c>
      <c r="D12405" s="3971">
        <v>2.2400000000000002</v>
      </c>
      <c r="E12405" s="3947">
        <v>950</v>
      </c>
      <c r="F12405" s="3966">
        <v>2128</v>
      </c>
      <c r="G12405" s="3947"/>
      <c r="H12405" s="3947"/>
      <c r="I12405" s="3947"/>
      <c r="J12405" s="3950">
        <v>46174</v>
      </c>
      <c r="K12405" s="3950"/>
      <c r="L12405" s="3949"/>
      <c r="M12405" s="3950"/>
      <c r="N12405" s="3945"/>
      <c r="O12405" s="3945"/>
      <c r="P12405" s="3945"/>
      <c r="Q12405" s="3947"/>
      <c r="R12405" s="3947"/>
      <c r="S12405" s="3947"/>
      <c r="T12405" s="3947"/>
      <c r="U12405" s="3947"/>
      <c r="V12405" s="3947"/>
      <c r="W12405" s="3947"/>
      <c r="X12405" s="3947"/>
      <c r="Y12405" s="3947"/>
      <c r="Z12405" s="3947"/>
      <c r="AA12405" s="3947"/>
      <c r="AB12405" s="3969"/>
      <c r="AC12405" s="1507">
        <f t="shared" si="4779"/>
        <v>950</v>
      </c>
      <c r="AD12405" s="1508">
        <f t="shared" si="4780"/>
        <v>2128</v>
      </c>
      <c r="AE12405" s="14">
        <f t="shared" si="4781"/>
        <v>38.56666666666667</v>
      </c>
      <c r="AF12405" s="14">
        <f t="shared" si="4782"/>
        <v>0</v>
      </c>
      <c r="AG12405" s="14" t="e">
        <f t="shared" si="4783"/>
        <v>#DIV/0!</v>
      </c>
      <c r="AH12405" s="14" t="e">
        <f t="shared" si="4784"/>
        <v>#DIV/0!</v>
      </c>
      <c r="AI12405" s="14">
        <f t="shared" si="4785"/>
        <v>950</v>
      </c>
      <c r="AJ12405" s="3947"/>
      <c r="AK12405" s="3953"/>
    </row>
    <row r="12406" spans="1:37" s="3954" customFormat="1" ht="48" customHeight="1">
      <c r="A12406" s="2510"/>
      <c r="B12406" s="3946" t="s">
        <v>484</v>
      </c>
      <c r="C12406" s="3967" t="s">
        <v>66</v>
      </c>
      <c r="D12406" s="3971">
        <v>2.2400000000000002</v>
      </c>
      <c r="E12406" s="3947">
        <v>50</v>
      </c>
      <c r="F12406" s="3966">
        <v>112.00000000000001</v>
      </c>
      <c r="G12406" s="3966"/>
      <c r="H12406" s="3947"/>
      <c r="I12406" s="3947"/>
      <c r="J12406" s="3950">
        <v>45474</v>
      </c>
      <c r="K12406" s="3950"/>
      <c r="L12406" s="3949"/>
      <c r="M12406" s="3950"/>
      <c r="N12406" s="3947"/>
      <c r="O12406" s="3947"/>
      <c r="P12406" s="3947"/>
      <c r="Q12406" s="3947"/>
      <c r="R12406" s="3947"/>
      <c r="S12406" s="3947"/>
      <c r="T12406" s="3947"/>
      <c r="U12406" s="3947"/>
      <c r="V12406" s="3947"/>
      <c r="W12406" s="3947"/>
      <c r="X12406" s="3947"/>
      <c r="Y12406" s="3947"/>
      <c r="Z12406" s="3947"/>
      <c r="AA12406" s="3947"/>
      <c r="AB12406" s="3969"/>
      <c r="AC12406" s="1507">
        <f t="shared" si="4779"/>
        <v>50</v>
      </c>
      <c r="AD12406" s="1508">
        <f t="shared" si="4780"/>
        <v>112.00000000000001</v>
      </c>
      <c r="AE12406" s="14">
        <f t="shared" si="4781"/>
        <v>15.233333333333333</v>
      </c>
      <c r="AF12406" s="14">
        <f t="shared" si="4782"/>
        <v>0</v>
      </c>
      <c r="AG12406" s="14" t="e">
        <f t="shared" si="4783"/>
        <v>#DIV/0!</v>
      </c>
      <c r="AH12406" s="14" t="e">
        <f t="shared" si="4784"/>
        <v>#DIV/0!</v>
      </c>
      <c r="AI12406" s="14">
        <f t="shared" si="4785"/>
        <v>50</v>
      </c>
      <c r="AJ12406" s="3947"/>
      <c r="AK12406" s="3953"/>
    </row>
    <row r="12407" spans="1:37" s="3975" customFormat="1" ht="34.5" customHeight="1">
      <c r="A12407" s="3972"/>
      <c r="B12407" s="4158" t="s">
        <v>10400</v>
      </c>
      <c r="C12407" s="4158"/>
      <c r="D12407" s="4158"/>
      <c r="E12407" s="4158"/>
      <c r="F12407" s="4158"/>
      <c r="G12407" s="4158"/>
      <c r="H12407" s="4158"/>
      <c r="I12407" s="4158"/>
      <c r="J12407" s="4158"/>
      <c r="K12407" s="4158"/>
      <c r="L12407" s="4158"/>
      <c r="M12407" s="4158"/>
      <c r="N12407" s="4158"/>
      <c r="O12407" s="4158"/>
      <c r="P12407" s="4158"/>
      <c r="Q12407" s="4158"/>
      <c r="R12407" s="4158"/>
      <c r="S12407" s="4158"/>
      <c r="T12407" s="4158"/>
      <c r="U12407" s="4158"/>
      <c r="V12407" s="4158"/>
      <c r="W12407" s="4158"/>
      <c r="X12407" s="4158"/>
      <c r="Y12407" s="4158"/>
      <c r="Z12407" s="4158"/>
      <c r="AA12407" s="4158"/>
      <c r="AB12407" s="4158"/>
      <c r="AC12407" s="4158"/>
      <c r="AD12407" s="4158"/>
      <c r="AE12407" s="4158"/>
      <c r="AF12407" s="4158"/>
      <c r="AG12407" s="4158"/>
      <c r="AH12407" s="4158"/>
      <c r="AI12407" s="4158"/>
      <c r="AJ12407" s="3973"/>
      <c r="AK12407" s="3974"/>
    </row>
    <row r="12408" spans="1:37" s="3975" customFormat="1" ht="57.75" customHeight="1">
      <c r="A12408" s="3972"/>
      <c r="B12408" s="3946" t="s">
        <v>10401</v>
      </c>
      <c r="C12408" s="3967" t="s">
        <v>10402</v>
      </c>
      <c r="D12408" s="3971">
        <v>220.33440082600001</v>
      </c>
      <c r="E12408" s="3947"/>
      <c r="F12408" s="3966"/>
      <c r="G12408" s="3976">
        <v>1452</v>
      </c>
      <c r="H12408" s="3966">
        <f>G12408*D12408</f>
        <v>319925.54999935202</v>
      </c>
      <c r="I12408" s="3950">
        <v>45008</v>
      </c>
      <c r="J12408" s="3950">
        <v>45231</v>
      </c>
      <c r="K12408" s="3950"/>
      <c r="L12408" s="3949"/>
      <c r="M12408" s="3950"/>
      <c r="N12408" s="3947"/>
      <c r="O12408" s="3947"/>
      <c r="P12408" s="3947"/>
      <c r="Q12408" s="3947"/>
      <c r="R12408" s="3947"/>
      <c r="S12408" s="3947"/>
      <c r="T12408" s="3947"/>
      <c r="U12408" s="3947"/>
      <c r="V12408" s="3947"/>
      <c r="W12408" s="3947"/>
      <c r="X12408" s="3947"/>
      <c r="Y12408" s="3947"/>
      <c r="Z12408" s="3947"/>
      <c r="AA12408" s="3947"/>
      <c r="AB12408" s="3969"/>
      <c r="AC12408" s="1507">
        <f>E12408+G12408-N12408-O12408-AA12408-P12408-Q12408-R12408-S12408-T12408-U12408-V12408-W12408-X12408-Y12408</f>
        <v>1452</v>
      </c>
      <c r="AD12408" s="1508">
        <f>D12408*AC12408</f>
        <v>319925.54999935202</v>
      </c>
      <c r="AE12408" s="14">
        <f>(J12408-"01.04.2023")/30</f>
        <v>7.1333333333333337</v>
      </c>
      <c r="AF12408" s="14">
        <f>(N12408+O12408+P12408+Q12408+R12408+S12408+T12408+U12408+V12408+W12408+X12408+Y12408)/3</f>
        <v>0</v>
      </c>
      <c r="AG12408" s="14" t="e">
        <f>AC12408/AF12408</f>
        <v>#DIV/0!</v>
      </c>
      <c r="AH12408" s="14" t="e">
        <f>AG12408-AE12408</f>
        <v>#DIV/0!</v>
      </c>
      <c r="AI12408" s="14">
        <f>AC12408-(AE12408*AF12408)</f>
        <v>1452</v>
      </c>
      <c r="AJ12408" s="3947"/>
      <c r="AK12408" s="3974"/>
    </row>
    <row r="12409" spans="1:37" s="3954" customFormat="1" ht="22.5" customHeight="1">
      <c r="A12409" s="2510"/>
      <c r="B12409" s="4159" t="s">
        <v>485</v>
      </c>
      <c r="C12409" s="4160"/>
      <c r="D12409" s="4160"/>
      <c r="E12409" s="4160"/>
      <c r="F12409" s="4160"/>
      <c r="G12409" s="4160"/>
      <c r="H12409" s="4160"/>
      <c r="I12409" s="4160"/>
      <c r="J12409" s="4160"/>
      <c r="K12409" s="4160"/>
      <c r="L12409" s="4160"/>
      <c r="M12409" s="4160"/>
      <c r="N12409" s="4160"/>
      <c r="O12409" s="4160"/>
      <c r="P12409" s="4160"/>
      <c r="Q12409" s="4160"/>
      <c r="R12409" s="4160"/>
      <c r="S12409" s="4160"/>
      <c r="T12409" s="4160"/>
      <c r="U12409" s="4160"/>
      <c r="V12409" s="4160"/>
      <c r="W12409" s="4160"/>
      <c r="X12409" s="4160"/>
      <c r="Y12409" s="4160"/>
      <c r="Z12409" s="4160"/>
      <c r="AA12409" s="4160"/>
      <c r="AB12409" s="4160"/>
      <c r="AC12409" s="4160"/>
      <c r="AD12409" s="4160"/>
      <c r="AE12409" s="4160"/>
      <c r="AF12409" s="4160"/>
      <c r="AG12409" s="4160"/>
      <c r="AH12409" s="4160"/>
      <c r="AI12409" s="4160"/>
      <c r="AJ12409" s="4161"/>
      <c r="AK12409" s="3953"/>
    </row>
    <row r="12410" spans="1:37" s="3954" customFormat="1" ht="48" customHeight="1">
      <c r="A12410" s="2510"/>
      <c r="B12410" s="4149" t="s">
        <v>486</v>
      </c>
      <c r="C12410" s="4150"/>
      <c r="D12410" s="4150"/>
      <c r="E12410" s="4150"/>
      <c r="F12410" s="4150"/>
      <c r="G12410" s="4150"/>
      <c r="H12410" s="4150"/>
      <c r="I12410" s="4150"/>
      <c r="J12410" s="4150"/>
      <c r="K12410" s="4150"/>
      <c r="L12410" s="4150"/>
      <c r="M12410" s="4150"/>
      <c r="N12410" s="4150"/>
      <c r="O12410" s="4150"/>
      <c r="P12410" s="4150"/>
      <c r="Q12410" s="4150"/>
      <c r="R12410" s="4150"/>
      <c r="S12410" s="4150"/>
      <c r="T12410" s="4150"/>
      <c r="U12410" s="4150"/>
      <c r="V12410" s="4150"/>
      <c r="W12410" s="4150"/>
      <c r="X12410" s="4150"/>
      <c r="Y12410" s="4150"/>
      <c r="Z12410" s="4150"/>
      <c r="AA12410" s="4150"/>
      <c r="AB12410" s="4150"/>
      <c r="AC12410" s="4150"/>
      <c r="AD12410" s="4150"/>
      <c r="AE12410" s="4150"/>
      <c r="AF12410" s="4150"/>
      <c r="AG12410" s="4150"/>
      <c r="AH12410" s="4150"/>
      <c r="AI12410" s="4150"/>
      <c r="AJ12410" s="4151"/>
      <c r="AK12410" s="3953"/>
    </row>
    <row r="12411" spans="1:37" s="3954" customFormat="1" ht="66.75" customHeight="1">
      <c r="A12411" s="2510"/>
      <c r="B12411" s="3946" t="s">
        <v>6228</v>
      </c>
      <c r="C12411" s="3969" t="s">
        <v>487</v>
      </c>
      <c r="D12411" s="3969">
        <v>609.92999999999995</v>
      </c>
      <c r="E12411" s="3977">
        <v>163</v>
      </c>
      <c r="F12411" s="3947">
        <v>99418.59</v>
      </c>
      <c r="G12411" s="3969"/>
      <c r="H12411" s="3952"/>
      <c r="I12411" s="3951"/>
      <c r="J12411" s="3951">
        <v>45305</v>
      </c>
      <c r="K12411" s="3951"/>
      <c r="L12411" s="3978">
        <v>803</v>
      </c>
      <c r="M12411" s="3951">
        <v>44830</v>
      </c>
      <c r="N12411" s="3947">
        <v>14</v>
      </c>
      <c r="O12411" s="3947">
        <v>12</v>
      </c>
      <c r="P12411" s="3947"/>
      <c r="Q12411" s="3945"/>
      <c r="R12411" s="3945"/>
      <c r="S12411" s="3947"/>
      <c r="T12411" s="3947"/>
      <c r="U12411" s="3947"/>
      <c r="V12411" s="3947"/>
      <c r="W12411" s="3947"/>
      <c r="X12411" s="3947"/>
      <c r="Y12411" s="3947"/>
      <c r="Z12411" s="3947"/>
      <c r="AA12411" s="3947"/>
      <c r="AB12411" s="3979"/>
      <c r="AC12411" s="1507">
        <f t="shared" ref="AC12411:AC12439" si="4786">E12411+G12411-N12411-O12411-AA12411-P12411-Q12411-R12411-S12411-T12411-U12411-V12411-W12411-X12411-Y12411</f>
        <v>137</v>
      </c>
      <c r="AD12411" s="1508">
        <f t="shared" ref="AD12411:AD12439" si="4787">D12411*AC12411</f>
        <v>83560.409999999989</v>
      </c>
      <c r="AE12411" s="14">
        <f t="shared" ref="AE12411:AE12439" si="4788">(J12411-"01.04.2023")/30</f>
        <v>9.6</v>
      </c>
      <c r="AF12411" s="14">
        <f t="shared" ref="AF12411:AF12439" si="4789">(N12411+O12411+P12411+Q12411+R12411+S12411+T12411+U12411+V12411+W12411+X12411+Y12411)/3</f>
        <v>8.6666666666666661</v>
      </c>
      <c r="AG12411" s="14">
        <f t="shared" ref="AG12411:AG12439" si="4790">AC12411/AF12411</f>
        <v>15.807692307692308</v>
      </c>
      <c r="AH12411" s="14">
        <f t="shared" ref="AH12411:AH12439" si="4791">AG12411-AE12411</f>
        <v>6.2076923076923087</v>
      </c>
      <c r="AI12411" s="14">
        <f t="shared" ref="AI12411:AI12439" si="4792">AC12411-(AE12411*AF12411)</f>
        <v>53.800000000000011</v>
      </c>
      <c r="AJ12411" s="3947"/>
      <c r="AK12411" s="3953"/>
    </row>
    <row r="12412" spans="1:37" s="3954" customFormat="1" ht="48" customHeight="1">
      <c r="A12412" s="2510"/>
      <c r="B12412" s="3946" t="s">
        <v>489</v>
      </c>
      <c r="C12412" s="3947" t="s">
        <v>215</v>
      </c>
      <c r="D12412" s="3947">
        <v>3.0585714290000001</v>
      </c>
      <c r="E12412" s="3977">
        <v>70017</v>
      </c>
      <c r="F12412" s="3947">
        <v>214151.995744293</v>
      </c>
      <c r="G12412" s="3977"/>
      <c r="H12412" s="3977"/>
      <c r="I12412" s="3980"/>
      <c r="J12412" s="3950">
        <v>44651</v>
      </c>
      <c r="K12412" s="3966">
        <v>70017</v>
      </c>
      <c r="L12412" s="1268">
        <v>730</v>
      </c>
      <c r="M12412" s="3950">
        <v>44026</v>
      </c>
      <c r="N12412" s="3947"/>
      <c r="O12412" s="3947"/>
      <c r="P12412" s="3947"/>
      <c r="Q12412" s="3945"/>
      <c r="R12412" s="3945"/>
      <c r="S12412" s="3947"/>
      <c r="T12412" s="3947"/>
      <c r="U12412" s="3947"/>
      <c r="V12412" s="3947"/>
      <c r="W12412" s="3947"/>
      <c r="X12412" s="3947"/>
      <c r="Y12412" s="3947"/>
      <c r="Z12412" s="3947"/>
      <c r="AA12412" s="3947"/>
      <c r="AB12412" s="3979"/>
      <c r="AC12412" s="1507">
        <f t="shared" si="4786"/>
        <v>70017</v>
      </c>
      <c r="AD12412" s="1508">
        <f t="shared" si="4787"/>
        <v>214151.995744293</v>
      </c>
      <c r="AE12412" s="14">
        <f t="shared" si="4788"/>
        <v>-12.2</v>
      </c>
      <c r="AF12412" s="14">
        <f t="shared" si="4789"/>
        <v>0</v>
      </c>
      <c r="AG12412" s="14" t="e">
        <f t="shared" si="4790"/>
        <v>#DIV/0!</v>
      </c>
      <c r="AH12412" s="14" t="e">
        <f t="shared" si="4791"/>
        <v>#DIV/0!</v>
      </c>
      <c r="AI12412" s="14">
        <f t="shared" si="4792"/>
        <v>70017</v>
      </c>
      <c r="AJ12412" s="3947">
        <v>70017</v>
      </c>
      <c r="AK12412" s="3953"/>
    </row>
    <row r="12413" spans="1:37" s="3954" customFormat="1" ht="48" customHeight="1">
      <c r="A12413" s="2510"/>
      <c r="B12413" s="3946" t="s">
        <v>490</v>
      </c>
      <c r="C12413" s="3969" t="s">
        <v>215</v>
      </c>
      <c r="D12413" s="3969">
        <v>82.984375</v>
      </c>
      <c r="E12413" s="3977">
        <v>7440</v>
      </c>
      <c r="F12413" s="3947">
        <v>617403.75</v>
      </c>
      <c r="G12413" s="3969"/>
      <c r="H12413" s="3969"/>
      <c r="I12413" s="3951"/>
      <c r="J12413" s="3951">
        <v>46081</v>
      </c>
      <c r="K12413" s="3967"/>
      <c r="L12413" s="3978">
        <v>1566</v>
      </c>
      <c r="M12413" s="3951">
        <v>44537</v>
      </c>
      <c r="N12413" s="3947"/>
      <c r="O12413" s="3947"/>
      <c r="P12413" s="3947"/>
      <c r="Q12413" s="3945"/>
      <c r="R12413" s="3945"/>
      <c r="S12413" s="3947"/>
      <c r="T12413" s="3947"/>
      <c r="U12413" s="3947"/>
      <c r="V12413" s="3947"/>
      <c r="W12413" s="3947"/>
      <c r="X12413" s="3947"/>
      <c r="Y12413" s="3947"/>
      <c r="Z12413" s="3947"/>
      <c r="AA12413" s="3947"/>
      <c r="AB12413" s="3979"/>
      <c r="AC12413" s="1507">
        <f t="shared" si="4786"/>
        <v>7440</v>
      </c>
      <c r="AD12413" s="1508">
        <f t="shared" si="4787"/>
        <v>617403.75</v>
      </c>
      <c r="AE12413" s="14">
        <f t="shared" si="4788"/>
        <v>35.466666666666669</v>
      </c>
      <c r="AF12413" s="14">
        <f t="shared" si="4789"/>
        <v>0</v>
      </c>
      <c r="AG12413" s="14" t="e">
        <f t="shared" si="4790"/>
        <v>#DIV/0!</v>
      </c>
      <c r="AH12413" s="14" t="e">
        <f t="shared" si="4791"/>
        <v>#DIV/0!</v>
      </c>
      <c r="AI12413" s="14">
        <f t="shared" si="4792"/>
        <v>7440</v>
      </c>
      <c r="AJ12413" s="3947"/>
      <c r="AK12413" s="3953"/>
    </row>
    <row r="12414" spans="1:37" s="3954" customFormat="1" ht="48" customHeight="1">
      <c r="A12414" s="2510"/>
      <c r="B12414" s="3946" t="s">
        <v>491</v>
      </c>
      <c r="C12414" s="3947" t="s">
        <v>177</v>
      </c>
      <c r="D12414" s="3947">
        <v>0.73302999999999996</v>
      </c>
      <c r="E12414" s="3977">
        <v>52492</v>
      </c>
      <c r="F12414" s="3947">
        <v>38478.210759999994</v>
      </c>
      <c r="G12414" s="3977"/>
      <c r="H12414" s="3977"/>
      <c r="I12414" s="3980"/>
      <c r="J12414" s="3982">
        <v>44255</v>
      </c>
      <c r="K12414" s="3983">
        <v>52492</v>
      </c>
      <c r="L12414" s="3977">
        <v>485</v>
      </c>
      <c r="M12414" s="3982">
        <v>42633</v>
      </c>
      <c r="N12414" s="3947"/>
      <c r="O12414" s="3947"/>
      <c r="P12414" s="3947"/>
      <c r="Q12414" s="3945"/>
      <c r="R12414" s="3945"/>
      <c r="S12414" s="3947"/>
      <c r="T12414" s="3947"/>
      <c r="U12414" s="3947"/>
      <c r="V12414" s="3947"/>
      <c r="W12414" s="3947"/>
      <c r="X12414" s="3947"/>
      <c r="Y12414" s="3947"/>
      <c r="Z12414" s="3947"/>
      <c r="AA12414" s="3947"/>
      <c r="AB12414" s="3979"/>
      <c r="AC12414" s="1507">
        <f t="shared" si="4786"/>
        <v>52492</v>
      </c>
      <c r="AD12414" s="1508">
        <f t="shared" si="4787"/>
        <v>38478.210759999994</v>
      </c>
      <c r="AE12414" s="14">
        <f t="shared" si="4788"/>
        <v>-25.4</v>
      </c>
      <c r="AF12414" s="14">
        <f t="shared" si="4789"/>
        <v>0</v>
      </c>
      <c r="AG12414" s="14" t="e">
        <f t="shared" si="4790"/>
        <v>#DIV/0!</v>
      </c>
      <c r="AH12414" s="14" t="e">
        <f t="shared" si="4791"/>
        <v>#DIV/0!</v>
      </c>
      <c r="AI12414" s="14">
        <f t="shared" si="4792"/>
        <v>52492</v>
      </c>
      <c r="AJ12414" s="3947">
        <v>52492</v>
      </c>
      <c r="AK12414" s="3953"/>
    </row>
    <row r="12415" spans="1:37" s="3954" customFormat="1" ht="48" customHeight="1">
      <c r="A12415" s="2510"/>
      <c r="B12415" s="3946" t="s">
        <v>5068</v>
      </c>
      <c r="C12415" s="3969" t="s">
        <v>177</v>
      </c>
      <c r="D12415" s="3969">
        <v>0.97694940399999997</v>
      </c>
      <c r="E12415" s="3977">
        <v>21305</v>
      </c>
      <c r="F12415" s="3947">
        <v>20813.907052219998</v>
      </c>
      <c r="G12415" s="3969"/>
      <c r="H12415" s="3969"/>
      <c r="I12415" s="3951"/>
      <c r="J12415" s="3951">
        <v>45991</v>
      </c>
      <c r="K12415" s="3951"/>
      <c r="L12415" s="3978">
        <v>622</v>
      </c>
      <c r="M12415" s="3951">
        <v>44775</v>
      </c>
      <c r="N12415" s="3947">
        <v>3229</v>
      </c>
      <c r="O12415" s="3947">
        <v>2316</v>
      </c>
      <c r="P12415" s="3947">
        <v>2209</v>
      </c>
      <c r="Q12415" s="3945"/>
      <c r="R12415" s="3945"/>
      <c r="S12415" s="3947"/>
      <c r="T12415" s="3947"/>
      <c r="U12415" s="3947"/>
      <c r="V12415" s="3947"/>
      <c r="W12415" s="3947"/>
      <c r="X12415" s="3947"/>
      <c r="Y12415" s="3947"/>
      <c r="Z12415" s="3947"/>
      <c r="AA12415" s="3947"/>
      <c r="AB12415" s="3979"/>
      <c r="AC12415" s="1507">
        <f t="shared" si="4786"/>
        <v>13551</v>
      </c>
      <c r="AD12415" s="1508">
        <f t="shared" si="4787"/>
        <v>13238.641373603999</v>
      </c>
      <c r="AE12415" s="14">
        <f t="shared" si="4788"/>
        <v>32.466666666666669</v>
      </c>
      <c r="AF12415" s="14">
        <f t="shared" si="4789"/>
        <v>2584.6666666666665</v>
      </c>
      <c r="AG12415" s="14">
        <f t="shared" si="4790"/>
        <v>5.242842403920557</v>
      </c>
      <c r="AH12415" s="14">
        <f t="shared" si="4791"/>
        <v>-27.223824262746113</v>
      </c>
      <c r="AI12415" s="14">
        <f t="shared" si="4792"/>
        <v>-70364.511111111118</v>
      </c>
      <c r="AJ12415" s="3947"/>
      <c r="AK12415" s="3953"/>
    </row>
    <row r="12416" spans="1:37" s="3954" customFormat="1" ht="48" customHeight="1">
      <c r="A12416" s="2510"/>
      <c r="B12416" s="3946" t="s">
        <v>492</v>
      </c>
      <c r="C12416" s="3969" t="s">
        <v>153</v>
      </c>
      <c r="D12416" s="3969">
        <v>5.9073000000000002</v>
      </c>
      <c r="E12416" s="3977">
        <v>2800</v>
      </c>
      <c r="F12416" s="3947">
        <v>16540.440000000002</v>
      </c>
      <c r="G12416" s="3969"/>
      <c r="H12416" s="3969"/>
      <c r="I12416" s="3951"/>
      <c r="J12416" s="3951">
        <v>45900</v>
      </c>
      <c r="K12416" s="3967"/>
      <c r="L12416" s="3978">
        <v>1654</v>
      </c>
      <c r="M12416" s="3951">
        <v>44554</v>
      </c>
      <c r="N12416" s="3947"/>
      <c r="O12416" s="3947"/>
      <c r="P12416" s="3947"/>
      <c r="Q12416" s="3945"/>
      <c r="R12416" s="3945"/>
      <c r="S12416" s="3947"/>
      <c r="T12416" s="3947"/>
      <c r="U12416" s="3947"/>
      <c r="V12416" s="3947"/>
      <c r="W12416" s="3947"/>
      <c r="X12416" s="3947"/>
      <c r="Y12416" s="3947"/>
      <c r="Z12416" s="3947"/>
      <c r="AA12416" s="3947"/>
      <c r="AB12416" s="3979"/>
      <c r="AC12416" s="1507">
        <f t="shared" si="4786"/>
        <v>2800</v>
      </c>
      <c r="AD12416" s="1508">
        <f t="shared" si="4787"/>
        <v>16540.440000000002</v>
      </c>
      <c r="AE12416" s="14">
        <f t="shared" si="4788"/>
        <v>29.433333333333334</v>
      </c>
      <c r="AF12416" s="14">
        <f t="shared" si="4789"/>
        <v>0</v>
      </c>
      <c r="AG12416" s="14" t="e">
        <f t="shared" si="4790"/>
        <v>#DIV/0!</v>
      </c>
      <c r="AH12416" s="14" t="e">
        <f t="shared" si="4791"/>
        <v>#DIV/0!</v>
      </c>
      <c r="AI12416" s="14">
        <f t="shared" si="4792"/>
        <v>2800</v>
      </c>
      <c r="AJ12416" s="3947"/>
      <c r="AK12416" s="3953"/>
    </row>
    <row r="12417" spans="1:37" s="3954" customFormat="1" ht="48" customHeight="1">
      <c r="A12417" s="2510"/>
      <c r="B12417" s="3946" t="s">
        <v>493</v>
      </c>
      <c r="C12417" s="3947" t="s">
        <v>430</v>
      </c>
      <c r="D12417" s="3947">
        <v>2797.52</v>
      </c>
      <c r="E12417" s="3977">
        <v>13</v>
      </c>
      <c r="F12417" s="3947">
        <v>36367.760000000002</v>
      </c>
      <c r="G12417" s="3977"/>
      <c r="H12417" s="3977"/>
      <c r="I12417" s="3980"/>
      <c r="J12417" s="3950">
        <v>44736</v>
      </c>
      <c r="K12417" s="3966" t="s">
        <v>1392</v>
      </c>
      <c r="L12417" s="3978">
        <v>625</v>
      </c>
      <c r="M12417" s="3951">
        <v>44351</v>
      </c>
      <c r="N12417" s="3947"/>
      <c r="O12417" s="3947"/>
      <c r="P12417" s="3947"/>
      <c r="Q12417" s="3945"/>
      <c r="R12417" s="3945"/>
      <c r="S12417" s="3947"/>
      <c r="T12417" s="3947"/>
      <c r="U12417" s="3947"/>
      <c r="V12417" s="3947"/>
      <c r="W12417" s="3947"/>
      <c r="X12417" s="3947"/>
      <c r="Y12417" s="3947"/>
      <c r="Z12417" s="3969"/>
      <c r="AA12417" s="3947"/>
      <c r="AB12417" s="3981"/>
      <c r="AC12417" s="1507">
        <f t="shared" si="4786"/>
        <v>13</v>
      </c>
      <c r="AD12417" s="1508">
        <f t="shared" si="4787"/>
        <v>36367.760000000002</v>
      </c>
      <c r="AE12417" s="14">
        <f t="shared" si="4788"/>
        <v>-9.3666666666666671</v>
      </c>
      <c r="AF12417" s="14">
        <f t="shared" si="4789"/>
        <v>0</v>
      </c>
      <c r="AG12417" s="14" t="e">
        <f t="shared" si="4790"/>
        <v>#DIV/0!</v>
      </c>
      <c r="AH12417" s="14" t="e">
        <f t="shared" si="4791"/>
        <v>#DIV/0!</v>
      </c>
      <c r="AI12417" s="14">
        <f t="shared" si="4792"/>
        <v>13</v>
      </c>
      <c r="AJ12417" s="3947">
        <v>13</v>
      </c>
      <c r="AK12417" s="3953"/>
    </row>
    <row r="12418" spans="1:37" s="3954" customFormat="1" ht="48" customHeight="1">
      <c r="A12418" s="2510"/>
      <c r="B12418" s="3962" t="s">
        <v>494</v>
      </c>
      <c r="C12418" s="3947" t="s">
        <v>153</v>
      </c>
      <c r="D12418" s="3947">
        <v>0.40339999999999998</v>
      </c>
      <c r="E12418" s="3984">
        <v>4582</v>
      </c>
      <c r="F12418" s="3947">
        <v>1848.3788</v>
      </c>
      <c r="G12418" s="3977"/>
      <c r="H12418" s="3977"/>
      <c r="I12418" s="3980"/>
      <c r="J12418" s="3950">
        <v>45323</v>
      </c>
      <c r="K12418" s="3966"/>
      <c r="L12418" s="1268">
        <v>297</v>
      </c>
      <c r="M12418" s="3950">
        <v>43543</v>
      </c>
      <c r="N12418" s="3977">
        <v>1280</v>
      </c>
      <c r="O12418" s="3947">
        <v>1754</v>
      </c>
      <c r="P12418" s="3947">
        <v>673</v>
      </c>
      <c r="Q12418" s="3945"/>
      <c r="R12418" s="3945"/>
      <c r="S12418" s="3947"/>
      <c r="T12418" s="3947"/>
      <c r="U12418" s="3947"/>
      <c r="V12418" s="3947"/>
      <c r="W12418" s="3947"/>
      <c r="X12418" s="3947"/>
      <c r="Y12418" s="3947"/>
      <c r="Z12418" s="3947"/>
      <c r="AA12418" s="3947"/>
      <c r="AB12418" s="3979"/>
      <c r="AC12418" s="1507">
        <f t="shared" si="4786"/>
        <v>875</v>
      </c>
      <c r="AD12418" s="1508">
        <f t="shared" si="4787"/>
        <v>352.97499999999997</v>
      </c>
      <c r="AE12418" s="14">
        <f t="shared" si="4788"/>
        <v>10.199999999999999</v>
      </c>
      <c r="AF12418" s="14">
        <f t="shared" si="4789"/>
        <v>1235.6666666666667</v>
      </c>
      <c r="AG12418" s="14">
        <f t="shared" si="4790"/>
        <v>0.70811977340167243</v>
      </c>
      <c r="AH12418" s="14">
        <f t="shared" si="4791"/>
        <v>-9.491880226598326</v>
      </c>
      <c r="AI12418" s="14">
        <f t="shared" si="4792"/>
        <v>-11728.8</v>
      </c>
      <c r="AJ12418" s="3947"/>
      <c r="AK12418" s="3953"/>
    </row>
    <row r="12419" spans="1:37" s="3954" customFormat="1" ht="48" customHeight="1">
      <c r="A12419" s="2510"/>
      <c r="B12419" s="3946" t="s">
        <v>494</v>
      </c>
      <c r="C12419" s="3947" t="s">
        <v>153</v>
      </c>
      <c r="D12419" s="3947">
        <v>0.40339999999999998</v>
      </c>
      <c r="E12419" s="3977">
        <v>71754</v>
      </c>
      <c r="F12419" s="3947">
        <v>28945.563599999998</v>
      </c>
      <c r="G12419" s="3977"/>
      <c r="H12419" s="3977"/>
      <c r="I12419" s="3980"/>
      <c r="J12419" s="3950">
        <v>45352</v>
      </c>
      <c r="K12419" s="3966"/>
      <c r="L12419" s="1268">
        <v>494</v>
      </c>
      <c r="M12419" s="3950">
        <v>43593</v>
      </c>
      <c r="N12419" s="3947">
        <v>12616</v>
      </c>
      <c r="O12419" s="3947">
        <v>9346</v>
      </c>
      <c r="P12419" s="3947">
        <v>5870</v>
      </c>
      <c r="Q12419" s="3945"/>
      <c r="R12419" s="3945"/>
      <c r="S12419" s="3947"/>
      <c r="T12419" s="3947"/>
      <c r="U12419" s="3947"/>
      <c r="V12419" s="3947"/>
      <c r="W12419" s="3947"/>
      <c r="X12419" s="3947"/>
      <c r="Y12419" s="3947"/>
      <c r="Z12419" s="3947"/>
      <c r="AA12419" s="3947"/>
      <c r="AB12419" s="3979"/>
      <c r="AC12419" s="1507">
        <f t="shared" si="4786"/>
        <v>43922</v>
      </c>
      <c r="AD12419" s="1508">
        <f t="shared" si="4787"/>
        <v>17718.1348</v>
      </c>
      <c r="AE12419" s="14">
        <f t="shared" si="4788"/>
        <v>11.166666666666666</v>
      </c>
      <c r="AF12419" s="14">
        <f t="shared" si="4789"/>
        <v>9277.3333333333339</v>
      </c>
      <c r="AG12419" s="14">
        <f t="shared" si="4790"/>
        <v>4.7343345789019828</v>
      </c>
      <c r="AH12419" s="14">
        <f t="shared" si="4791"/>
        <v>-6.4323320877646832</v>
      </c>
      <c r="AI12419" s="14">
        <f t="shared" si="4792"/>
        <v>-59674.888888888891</v>
      </c>
      <c r="AJ12419" s="3947"/>
      <c r="AK12419" s="3953"/>
    </row>
    <row r="12420" spans="1:37" s="3954" customFormat="1" ht="48" customHeight="1">
      <c r="A12420" s="2510"/>
      <c r="B12420" s="3946" t="s">
        <v>495</v>
      </c>
      <c r="C12420" s="3969" t="s">
        <v>153</v>
      </c>
      <c r="D12420" s="3969">
        <v>0.36899999999999999</v>
      </c>
      <c r="E12420" s="3977">
        <v>88801</v>
      </c>
      <c r="F12420" s="3947">
        <v>32767.569</v>
      </c>
      <c r="G12420" s="3969"/>
      <c r="H12420" s="3969"/>
      <c r="I12420" s="3951"/>
      <c r="J12420" s="3951">
        <v>45535</v>
      </c>
      <c r="K12420" s="3967"/>
      <c r="L12420" s="3969">
        <v>1630</v>
      </c>
      <c r="M12420" s="3951">
        <v>44552</v>
      </c>
      <c r="N12420" s="3947">
        <v>641</v>
      </c>
      <c r="O12420" s="3947">
        <v>309</v>
      </c>
      <c r="P12420" s="3947">
        <v>382</v>
      </c>
      <c r="Q12420" s="3945"/>
      <c r="R12420" s="3945"/>
      <c r="S12420" s="3947"/>
      <c r="T12420" s="3947"/>
      <c r="U12420" s="3947"/>
      <c r="V12420" s="3947"/>
      <c r="W12420" s="3947"/>
      <c r="X12420" s="3947"/>
      <c r="Y12420" s="3947"/>
      <c r="Z12420" s="3947"/>
      <c r="AA12420" s="3947"/>
      <c r="AB12420" s="3979"/>
      <c r="AC12420" s="1507">
        <f t="shared" si="4786"/>
        <v>87469</v>
      </c>
      <c r="AD12420" s="1508">
        <f t="shared" si="4787"/>
        <v>32276.060999999998</v>
      </c>
      <c r="AE12420" s="14">
        <f t="shared" si="4788"/>
        <v>17.266666666666666</v>
      </c>
      <c r="AF12420" s="14">
        <f t="shared" si="4789"/>
        <v>444</v>
      </c>
      <c r="AG12420" s="14">
        <f t="shared" si="4790"/>
        <v>197.00225225225225</v>
      </c>
      <c r="AH12420" s="14">
        <f t="shared" si="4791"/>
        <v>179.73558558558557</v>
      </c>
      <c r="AI12420" s="14">
        <f t="shared" si="4792"/>
        <v>79802.600000000006</v>
      </c>
      <c r="AJ12420" s="3947"/>
      <c r="AK12420" s="3953"/>
    </row>
    <row r="12421" spans="1:37" s="3954" customFormat="1" ht="48" customHeight="1">
      <c r="A12421" s="2510"/>
      <c r="B12421" s="3946" t="s">
        <v>495</v>
      </c>
      <c r="C12421" s="3969" t="s">
        <v>153</v>
      </c>
      <c r="D12421" s="3969">
        <v>0.36899999999999999</v>
      </c>
      <c r="E12421" s="3977">
        <v>228200</v>
      </c>
      <c r="F12421" s="3947">
        <v>84205.8</v>
      </c>
      <c r="G12421" s="3969"/>
      <c r="H12421" s="3969"/>
      <c r="I12421" s="3951"/>
      <c r="J12421" s="3951">
        <v>45535</v>
      </c>
      <c r="K12421" s="3951"/>
      <c r="L12421" s="3969">
        <v>1630</v>
      </c>
      <c r="M12421" s="3951">
        <v>44552</v>
      </c>
      <c r="N12421" s="3947"/>
      <c r="O12421" s="3947"/>
      <c r="P12421" s="3947"/>
      <c r="Q12421" s="3945"/>
      <c r="R12421" s="3945"/>
      <c r="S12421" s="3947"/>
      <c r="T12421" s="3947"/>
      <c r="U12421" s="3947"/>
      <c r="V12421" s="3947"/>
      <c r="W12421" s="3947"/>
      <c r="X12421" s="3947"/>
      <c r="Y12421" s="3947"/>
      <c r="Z12421" s="3947"/>
      <c r="AA12421" s="3947"/>
      <c r="AB12421" s="3979"/>
      <c r="AC12421" s="1507">
        <f t="shared" si="4786"/>
        <v>228200</v>
      </c>
      <c r="AD12421" s="1508">
        <f t="shared" si="4787"/>
        <v>84205.8</v>
      </c>
      <c r="AE12421" s="14">
        <f t="shared" si="4788"/>
        <v>17.266666666666666</v>
      </c>
      <c r="AF12421" s="14">
        <f t="shared" si="4789"/>
        <v>0</v>
      </c>
      <c r="AG12421" s="14" t="e">
        <f t="shared" si="4790"/>
        <v>#DIV/0!</v>
      </c>
      <c r="AH12421" s="14" t="e">
        <f t="shared" si="4791"/>
        <v>#DIV/0!</v>
      </c>
      <c r="AI12421" s="14">
        <f t="shared" si="4792"/>
        <v>228200</v>
      </c>
      <c r="AJ12421" s="3947"/>
      <c r="AK12421" s="3953"/>
    </row>
    <row r="12422" spans="1:37" s="3954" customFormat="1" ht="48" customHeight="1">
      <c r="A12422" s="2510"/>
      <c r="B12422" s="3946" t="s">
        <v>496</v>
      </c>
      <c r="C12422" s="3947" t="s">
        <v>430</v>
      </c>
      <c r="D12422" s="3947">
        <v>13185.13</v>
      </c>
      <c r="E12422" s="3977">
        <v>14</v>
      </c>
      <c r="F12422" s="3947">
        <v>184591.81999999998</v>
      </c>
      <c r="G12422" s="3977"/>
      <c r="H12422" s="3977"/>
      <c r="I12422" s="3980"/>
      <c r="J12422" s="3950">
        <v>44688</v>
      </c>
      <c r="K12422" s="3976">
        <v>14</v>
      </c>
      <c r="L12422" s="3978">
        <v>625</v>
      </c>
      <c r="M12422" s="3951">
        <v>44351</v>
      </c>
      <c r="N12422" s="3947"/>
      <c r="O12422" s="3947"/>
      <c r="P12422" s="3947"/>
      <c r="Q12422" s="3945"/>
      <c r="R12422" s="3945"/>
      <c r="S12422" s="3947"/>
      <c r="T12422" s="3947"/>
      <c r="U12422" s="3947"/>
      <c r="V12422" s="3947"/>
      <c r="W12422" s="3947"/>
      <c r="X12422" s="3947"/>
      <c r="Y12422" s="3947"/>
      <c r="Z12422" s="3969"/>
      <c r="AA12422" s="3947"/>
      <c r="AB12422" s="3981"/>
      <c r="AC12422" s="1507">
        <f t="shared" si="4786"/>
        <v>14</v>
      </c>
      <c r="AD12422" s="1508">
        <f t="shared" si="4787"/>
        <v>184591.81999999998</v>
      </c>
      <c r="AE12422" s="14">
        <f t="shared" si="4788"/>
        <v>-10.966666666666667</v>
      </c>
      <c r="AF12422" s="14">
        <f t="shared" si="4789"/>
        <v>0</v>
      </c>
      <c r="AG12422" s="14" t="e">
        <f t="shared" si="4790"/>
        <v>#DIV/0!</v>
      </c>
      <c r="AH12422" s="14" t="e">
        <f t="shared" si="4791"/>
        <v>#DIV/0!</v>
      </c>
      <c r="AI12422" s="14">
        <f t="shared" si="4792"/>
        <v>14</v>
      </c>
      <c r="AJ12422" s="3947">
        <v>14</v>
      </c>
      <c r="AK12422" s="3953"/>
    </row>
    <row r="12423" spans="1:37" s="3954" customFormat="1" ht="48" customHeight="1">
      <c r="A12423" s="2510"/>
      <c r="B12423" s="3946" t="s">
        <v>497</v>
      </c>
      <c r="C12423" s="3947" t="s">
        <v>224</v>
      </c>
      <c r="D12423" s="3947">
        <v>9484.19</v>
      </c>
      <c r="E12423" s="3977">
        <v>6</v>
      </c>
      <c r="F12423" s="3947">
        <v>56905.14</v>
      </c>
      <c r="G12423" s="3977"/>
      <c r="H12423" s="3977"/>
      <c r="I12423" s="3980"/>
      <c r="J12423" s="3950">
        <v>44338</v>
      </c>
      <c r="K12423" s="3966">
        <v>6</v>
      </c>
      <c r="L12423" s="1268">
        <v>945</v>
      </c>
      <c r="M12423" s="3950">
        <v>44089</v>
      </c>
      <c r="N12423" s="3947"/>
      <c r="O12423" s="3947"/>
      <c r="P12423" s="3947"/>
      <c r="Q12423" s="3945"/>
      <c r="R12423" s="3945"/>
      <c r="S12423" s="3947"/>
      <c r="T12423" s="3947"/>
      <c r="U12423" s="3947"/>
      <c r="V12423" s="3947"/>
      <c r="W12423" s="3947"/>
      <c r="X12423" s="3947"/>
      <c r="Y12423" s="3947"/>
      <c r="Z12423" s="3947"/>
      <c r="AA12423" s="3947"/>
      <c r="AB12423" s="3979"/>
      <c r="AC12423" s="1507">
        <f t="shared" si="4786"/>
        <v>6</v>
      </c>
      <c r="AD12423" s="1508">
        <f t="shared" si="4787"/>
        <v>56905.14</v>
      </c>
      <c r="AE12423" s="14">
        <f t="shared" si="4788"/>
        <v>-22.633333333333333</v>
      </c>
      <c r="AF12423" s="14">
        <f t="shared" si="4789"/>
        <v>0</v>
      </c>
      <c r="AG12423" s="14" t="e">
        <f t="shared" si="4790"/>
        <v>#DIV/0!</v>
      </c>
      <c r="AH12423" s="14" t="e">
        <f t="shared" si="4791"/>
        <v>#DIV/0!</v>
      </c>
      <c r="AI12423" s="14">
        <f t="shared" si="4792"/>
        <v>6</v>
      </c>
      <c r="AJ12423" s="3947">
        <v>6</v>
      </c>
      <c r="AK12423" s="3953"/>
    </row>
    <row r="12424" spans="1:37" s="3954" customFormat="1" ht="48" customHeight="1">
      <c r="A12424" s="2510"/>
      <c r="B12424" s="3985" t="s">
        <v>498</v>
      </c>
      <c r="C12424" s="3947" t="s">
        <v>233</v>
      </c>
      <c r="D12424" s="3947">
        <v>54.29</v>
      </c>
      <c r="E12424" s="3977">
        <v>2958</v>
      </c>
      <c r="F12424" s="3947">
        <v>160589.82</v>
      </c>
      <c r="G12424" s="3977"/>
      <c r="H12424" s="3977"/>
      <c r="I12424" s="3980"/>
      <c r="J12424" s="3950">
        <v>44136</v>
      </c>
      <c r="K12424" s="3966">
        <v>2958</v>
      </c>
      <c r="L12424" s="1268">
        <v>234</v>
      </c>
      <c r="M12424" s="3950">
        <v>43524</v>
      </c>
      <c r="N12424" s="3947"/>
      <c r="O12424" s="3947"/>
      <c r="P12424" s="3947"/>
      <c r="Q12424" s="3945"/>
      <c r="R12424" s="3945"/>
      <c r="S12424" s="3947"/>
      <c r="T12424" s="3947"/>
      <c r="U12424" s="3947"/>
      <c r="V12424" s="3947"/>
      <c r="W12424" s="3947"/>
      <c r="X12424" s="3947"/>
      <c r="Y12424" s="3947"/>
      <c r="Z12424" s="3947"/>
      <c r="AA12424" s="3947"/>
      <c r="AB12424" s="3979"/>
      <c r="AC12424" s="1507">
        <f t="shared" si="4786"/>
        <v>2958</v>
      </c>
      <c r="AD12424" s="1508">
        <f t="shared" si="4787"/>
        <v>160589.82</v>
      </c>
      <c r="AE12424" s="14">
        <f t="shared" si="4788"/>
        <v>-29.366666666666667</v>
      </c>
      <c r="AF12424" s="14">
        <f t="shared" si="4789"/>
        <v>0</v>
      </c>
      <c r="AG12424" s="14" t="e">
        <f t="shared" si="4790"/>
        <v>#DIV/0!</v>
      </c>
      <c r="AH12424" s="14" t="e">
        <f t="shared" si="4791"/>
        <v>#DIV/0!</v>
      </c>
      <c r="AI12424" s="14">
        <f t="shared" si="4792"/>
        <v>2958</v>
      </c>
      <c r="AJ12424" s="3947">
        <v>2958</v>
      </c>
      <c r="AK12424" s="3953"/>
    </row>
    <row r="12425" spans="1:37" s="3954" customFormat="1" ht="48" customHeight="1">
      <c r="A12425" s="2510"/>
      <c r="B12425" s="3985" t="s">
        <v>498</v>
      </c>
      <c r="C12425" s="3947" t="s">
        <v>233</v>
      </c>
      <c r="D12425" s="3947">
        <v>54.29</v>
      </c>
      <c r="E12425" s="3977">
        <v>11770</v>
      </c>
      <c r="F12425" s="3947">
        <v>638993.30000000005</v>
      </c>
      <c r="G12425" s="3977"/>
      <c r="H12425" s="3977"/>
      <c r="I12425" s="3980"/>
      <c r="J12425" s="3950">
        <v>44136</v>
      </c>
      <c r="K12425" s="3966">
        <v>11770</v>
      </c>
      <c r="L12425" s="1268">
        <v>234</v>
      </c>
      <c r="M12425" s="3950">
        <v>43524</v>
      </c>
      <c r="N12425" s="3947"/>
      <c r="O12425" s="3947"/>
      <c r="P12425" s="3947"/>
      <c r="Q12425" s="3945"/>
      <c r="R12425" s="3945"/>
      <c r="S12425" s="3947"/>
      <c r="T12425" s="3947"/>
      <c r="U12425" s="3947"/>
      <c r="V12425" s="3947"/>
      <c r="W12425" s="3947"/>
      <c r="X12425" s="3947"/>
      <c r="Y12425" s="3947"/>
      <c r="Z12425" s="3947"/>
      <c r="AA12425" s="3947"/>
      <c r="AB12425" s="3979"/>
      <c r="AC12425" s="1507">
        <f t="shared" si="4786"/>
        <v>11770</v>
      </c>
      <c r="AD12425" s="1508">
        <f t="shared" si="4787"/>
        <v>638993.30000000005</v>
      </c>
      <c r="AE12425" s="14">
        <f t="shared" si="4788"/>
        <v>-29.366666666666667</v>
      </c>
      <c r="AF12425" s="14">
        <f t="shared" si="4789"/>
        <v>0</v>
      </c>
      <c r="AG12425" s="14" t="e">
        <f t="shared" si="4790"/>
        <v>#DIV/0!</v>
      </c>
      <c r="AH12425" s="14" t="e">
        <f t="shared" si="4791"/>
        <v>#DIV/0!</v>
      </c>
      <c r="AI12425" s="14">
        <f t="shared" si="4792"/>
        <v>11770</v>
      </c>
      <c r="AJ12425" s="3947">
        <v>11770</v>
      </c>
      <c r="AK12425" s="3953"/>
    </row>
    <row r="12426" spans="1:37" s="3954" customFormat="1" ht="48" customHeight="1">
      <c r="A12426" s="2510"/>
      <c r="B12426" s="3946" t="s">
        <v>499</v>
      </c>
      <c r="C12426" s="3947" t="s">
        <v>64</v>
      </c>
      <c r="D12426" s="3947">
        <v>54.29</v>
      </c>
      <c r="E12426" s="3977">
        <v>10423</v>
      </c>
      <c r="F12426" s="3947">
        <v>565864.67000000004</v>
      </c>
      <c r="G12426" s="3986"/>
      <c r="H12426" s="3986"/>
      <c r="I12426" s="3980"/>
      <c r="J12426" s="3950">
        <v>44136</v>
      </c>
      <c r="K12426" s="3966">
        <v>10423</v>
      </c>
      <c r="L12426" s="1268">
        <v>234</v>
      </c>
      <c r="M12426" s="3950">
        <v>43524</v>
      </c>
      <c r="N12426" s="3947"/>
      <c r="O12426" s="3947"/>
      <c r="P12426" s="3947"/>
      <c r="Q12426" s="3945"/>
      <c r="R12426" s="3945"/>
      <c r="S12426" s="3947"/>
      <c r="T12426" s="3947"/>
      <c r="U12426" s="3947"/>
      <c r="V12426" s="3947"/>
      <c r="W12426" s="3947"/>
      <c r="X12426" s="3947"/>
      <c r="Y12426" s="3947"/>
      <c r="Z12426" s="3947"/>
      <c r="AA12426" s="3947"/>
      <c r="AB12426" s="3979"/>
      <c r="AC12426" s="1507">
        <f t="shared" si="4786"/>
        <v>10423</v>
      </c>
      <c r="AD12426" s="1508">
        <f t="shared" si="4787"/>
        <v>565864.67000000004</v>
      </c>
      <c r="AE12426" s="14">
        <f t="shared" si="4788"/>
        <v>-29.366666666666667</v>
      </c>
      <c r="AF12426" s="14">
        <f t="shared" si="4789"/>
        <v>0</v>
      </c>
      <c r="AG12426" s="14" t="e">
        <f t="shared" si="4790"/>
        <v>#DIV/0!</v>
      </c>
      <c r="AH12426" s="14" t="e">
        <f t="shared" si="4791"/>
        <v>#DIV/0!</v>
      </c>
      <c r="AI12426" s="14">
        <f t="shared" si="4792"/>
        <v>10423</v>
      </c>
      <c r="AJ12426" s="3947">
        <v>10423</v>
      </c>
      <c r="AK12426" s="3953"/>
    </row>
    <row r="12427" spans="1:37" s="3954" customFormat="1" ht="48" customHeight="1">
      <c r="A12427" s="2510"/>
      <c r="B12427" s="3985" t="s">
        <v>499</v>
      </c>
      <c r="C12427" s="3947" t="s">
        <v>64</v>
      </c>
      <c r="D12427" s="3947">
        <v>54.29</v>
      </c>
      <c r="E12427" s="3977">
        <v>4747</v>
      </c>
      <c r="F12427" s="3947">
        <v>257714.63</v>
      </c>
      <c r="G12427" s="3977"/>
      <c r="H12427" s="3977"/>
      <c r="I12427" s="3980"/>
      <c r="J12427" s="3950">
        <v>44136</v>
      </c>
      <c r="K12427" s="3966">
        <v>4747</v>
      </c>
      <c r="L12427" s="1268">
        <v>173</v>
      </c>
      <c r="M12427" s="3950">
        <v>43488</v>
      </c>
      <c r="N12427" s="3977"/>
      <c r="O12427" s="3947"/>
      <c r="P12427" s="3947"/>
      <c r="Q12427" s="3945"/>
      <c r="R12427" s="3945"/>
      <c r="S12427" s="3947"/>
      <c r="T12427" s="3947"/>
      <c r="U12427" s="3947"/>
      <c r="V12427" s="3947"/>
      <c r="W12427" s="3947"/>
      <c r="X12427" s="3947"/>
      <c r="Y12427" s="3947"/>
      <c r="Z12427" s="3947"/>
      <c r="AA12427" s="3947"/>
      <c r="AB12427" s="3979"/>
      <c r="AC12427" s="1507">
        <f t="shared" si="4786"/>
        <v>4747</v>
      </c>
      <c r="AD12427" s="1508">
        <f t="shared" si="4787"/>
        <v>257714.63</v>
      </c>
      <c r="AE12427" s="14">
        <f t="shared" si="4788"/>
        <v>-29.366666666666667</v>
      </c>
      <c r="AF12427" s="14">
        <f t="shared" si="4789"/>
        <v>0</v>
      </c>
      <c r="AG12427" s="14" t="e">
        <f t="shared" si="4790"/>
        <v>#DIV/0!</v>
      </c>
      <c r="AH12427" s="14" t="e">
        <f t="shared" si="4791"/>
        <v>#DIV/0!</v>
      </c>
      <c r="AI12427" s="14">
        <f t="shared" si="4792"/>
        <v>4747</v>
      </c>
      <c r="AJ12427" s="3947">
        <v>4747</v>
      </c>
      <c r="AK12427" s="3953"/>
    </row>
    <row r="12428" spans="1:37" s="3954" customFormat="1" ht="48" customHeight="1">
      <c r="A12428" s="2510"/>
      <c r="B12428" s="3985" t="s">
        <v>499</v>
      </c>
      <c r="C12428" s="3947" t="s">
        <v>233</v>
      </c>
      <c r="D12428" s="3947">
        <v>54.29</v>
      </c>
      <c r="E12428" s="3977">
        <v>9353</v>
      </c>
      <c r="F12428" s="3947">
        <v>507774.37</v>
      </c>
      <c r="G12428" s="3977"/>
      <c r="H12428" s="3977"/>
      <c r="I12428" s="3980"/>
      <c r="J12428" s="3950">
        <v>44136</v>
      </c>
      <c r="K12428" s="3966">
        <v>9353</v>
      </c>
      <c r="L12428" s="1268">
        <v>277</v>
      </c>
      <c r="M12428" s="3950">
        <v>43497</v>
      </c>
      <c r="N12428" s="3977"/>
      <c r="O12428" s="3947"/>
      <c r="P12428" s="3947"/>
      <c r="Q12428" s="3945"/>
      <c r="R12428" s="3945"/>
      <c r="S12428" s="3947"/>
      <c r="T12428" s="3947"/>
      <c r="U12428" s="3947"/>
      <c r="V12428" s="3947"/>
      <c r="W12428" s="3947"/>
      <c r="X12428" s="3947"/>
      <c r="Y12428" s="3947"/>
      <c r="Z12428" s="3947"/>
      <c r="AA12428" s="3947"/>
      <c r="AB12428" s="3979"/>
      <c r="AC12428" s="1507">
        <f t="shared" si="4786"/>
        <v>9353</v>
      </c>
      <c r="AD12428" s="1508">
        <f t="shared" si="4787"/>
        <v>507774.37</v>
      </c>
      <c r="AE12428" s="14">
        <f t="shared" si="4788"/>
        <v>-29.366666666666667</v>
      </c>
      <c r="AF12428" s="14">
        <f t="shared" si="4789"/>
        <v>0</v>
      </c>
      <c r="AG12428" s="14" t="e">
        <f t="shared" si="4790"/>
        <v>#DIV/0!</v>
      </c>
      <c r="AH12428" s="14" t="e">
        <f t="shared" si="4791"/>
        <v>#DIV/0!</v>
      </c>
      <c r="AI12428" s="14">
        <f t="shared" si="4792"/>
        <v>9353</v>
      </c>
      <c r="AJ12428" s="3947">
        <v>9353</v>
      </c>
      <c r="AK12428" s="3953"/>
    </row>
    <row r="12429" spans="1:37" s="3954" customFormat="1" ht="48" customHeight="1">
      <c r="A12429" s="2510"/>
      <c r="B12429" s="3985" t="s">
        <v>499</v>
      </c>
      <c r="C12429" s="3947" t="s">
        <v>233</v>
      </c>
      <c r="D12429" s="3947">
        <v>54.29</v>
      </c>
      <c r="E12429" s="3977">
        <v>5290</v>
      </c>
      <c r="F12429" s="3947">
        <v>287194.09999999998</v>
      </c>
      <c r="G12429" s="3977"/>
      <c r="H12429" s="3977"/>
      <c r="I12429" s="3980"/>
      <c r="J12429" s="3950">
        <v>44136</v>
      </c>
      <c r="K12429" s="3966">
        <v>5290</v>
      </c>
      <c r="L12429" s="1268">
        <v>88</v>
      </c>
      <c r="M12429" s="3950">
        <v>43495</v>
      </c>
      <c r="N12429" s="3977"/>
      <c r="O12429" s="3947"/>
      <c r="P12429" s="3947"/>
      <c r="Q12429" s="3945"/>
      <c r="R12429" s="3945"/>
      <c r="S12429" s="3947"/>
      <c r="T12429" s="3947"/>
      <c r="U12429" s="3947"/>
      <c r="V12429" s="3947"/>
      <c r="W12429" s="3947"/>
      <c r="X12429" s="3947"/>
      <c r="Y12429" s="3947"/>
      <c r="Z12429" s="3947"/>
      <c r="AA12429" s="3947"/>
      <c r="AB12429" s="3979"/>
      <c r="AC12429" s="1507">
        <f t="shared" si="4786"/>
        <v>5290</v>
      </c>
      <c r="AD12429" s="1508">
        <f t="shared" si="4787"/>
        <v>287194.09999999998</v>
      </c>
      <c r="AE12429" s="14">
        <f t="shared" si="4788"/>
        <v>-29.366666666666667</v>
      </c>
      <c r="AF12429" s="14">
        <f t="shared" si="4789"/>
        <v>0</v>
      </c>
      <c r="AG12429" s="14" t="e">
        <f t="shared" si="4790"/>
        <v>#DIV/0!</v>
      </c>
      <c r="AH12429" s="14" t="e">
        <f t="shared" si="4791"/>
        <v>#DIV/0!</v>
      </c>
      <c r="AI12429" s="14">
        <f t="shared" si="4792"/>
        <v>5290</v>
      </c>
      <c r="AJ12429" s="3947">
        <v>5290</v>
      </c>
      <c r="AK12429" s="3953"/>
    </row>
    <row r="12430" spans="1:37" s="3954" customFormat="1" ht="48" customHeight="1">
      <c r="A12430" s="2510"/>
      <c r="B12430" s="3946" t="s">
        <v>500</v>
      </c>
      <c r="C12430" s="3969" t="s">
        <v>309</v>
      </c>
      <c r="D12430" s="3969">
        <v>5.8021000000000003</v>
      </c>
      <c r="E12430" s="3977">
        <v>51500</v>
      </c>
      <c r="F12430" s="3947">
        <v>298808.15000000002</v>
      </c>
      <c r="G12430" s="3969"/>
      <c r="H12430" s="3969"/>
      <c r="I12430" s="3951"/>
      <c r="J12430" s="3951">
        <v>45535</v>
      </c>
      <c r="K12430" s="3967"/>
      <c r="L12430" s="3978">
        <v>16</v>
      </c>
      <c r="M12430" s="3951">
        <v>44572</v>
      </c>
      <c r="N12430" s="3947"/>
      <c r="O12430" s="3947"/>
      <c r="P12430" s="3947"/>
      <c r="Q12430" s="3945"/>
      <c r="R12430" s="3945"/>
      <c r="S12430" s="3947"/>
      <c r="T12430" s="3947"/>
      <c r="U12430" s="3947"/>
      <c r="V12430" s="3947"/>
      <c r="W12430" s="3947"/>
      <c r="X12430" s="3947"/>
      <c r="Y12430" s="3947"/>
      <c r="Z12430" s="3947"/>
      <c r="AA12430" s="3947"/>
      <c r="AB12430" s="3979"/>
      <c r="AC12430" s="1507">
        <f t="shared" si="4786"/>
        <v>51500</v>
      </c>
      <c r="AD12430" s="1508">
        <f t="shared" si="4787"/>
        <v>298808.15000000002</v>
      </c>
      <c r="AE12430" s="14">
        <f t="shared" si="4788"/>
        <v>17.266666666666666</v>
      </c>
      <c r="AF12430" s="14">
        <f t="shared" si="4789"/>
        <v>0</v>
      </c>
      <c r="AG12430" s="14" t="e">
        <f t="shared" si="4790"/>
        <v>#DIV/0!</v>
      </c>
      <c r="AH12430" s="14" t="e">
        <f t="shared" si="4791"/>
        <v>#DIV/0!</v>
      </c>
      <c r="AI12430" s="14">
        <f t="shared" si="4792"/>
        <v>51500</v>
      </c>
      <c r="AJ12430" s="3947"/>
      <c r="AK12430" s="3953"/>
    </row>
    <row r="12431" spans="1:37" s="3954" customFormat="1" ht="48" customHeight="1">
      <c r="A12431" s="2510"/>
      <c r="B12431" s="3946" t="s">
        <v>500</v>
      </c>
      <c r="C12431" s="3969" t="s">
        <v>309</v>
      </c>
      <c r="D12431" s="3969">
        <v>5.8021000000000003</v>
      </c>
      <c r="E12431" s="3977">
        <v>48814</v>
      </c>
      <c r="F12431" s="3947">
        <v>283223.70939999999</v>
      </c>
      <c r="G12431" s="3969"/>
      <c r="H12431" s="3969"/>
      <c r="I12431" s="3951"/>
      <c r="J12431" s="3951">
        <v>45473</v>
      </c>
      <c r="K12431" s="3967"/>
      <c r="L12431" s="3978">
        <v>16</v>
      </c>
      <c r="M12431" s="3951">
        <v>44572</v>
      </c>
      <c r="N12431" s="3947"/>
      <c r="O12431" s="3947"/>
      <c r="P12431" s="3947"/>
      <c r="Q12431" s="3945"/>
      <c r="R12431" s="3945"/>
      <c r="S12431" s="3947"/>
      <c r="T12431" s="3947"/>
      <c r="U12431" s="3947"/>
      <c r="V12431" s="3947"/>
      <c r="W12431" s="3947"/>
      <c r="X12431" s="3947"/>
      <c r="Y12431" s="3947"/>
      <c r="Z12431" s="3947"/>
      <c r="AA12431" s="3947"/>
      <c r="AB12431" s="3979"/>
      <c r="AC12431" s="1507">
        <f t="shared" si="4786"/>
        <v>48814</v>
      </c>
      <c r="AD12431" s="1508">
        <f t="shared" si="4787"/>
        <v>283223.70939999999</v>
      </c>
      <c r="AE12431" s="14">
        <f t="shared" si="4788"/>
        <v>15.2</v>
      </c>
      <c r="AF12431" s="14">
        <f t="shared" si="4789"/>
        <v>0</v>
      </c>
      <c r="AG12431" s="14" t="e">
        <f t="shared" si="4790"/>
        <v>#DIV/0!</v>
      </c>
      <c r="AH12431" s="14" t="e">
        <f t="shared" si="4791"/>
        <v>#DIV/0!</v>
      </c>
      <c r="AI12431" s="14">
        <f t="shared" si="4792"/>
        <v>48814</v>
      </c>
      <c r="AJ12431" s="3947"/>
      <c r="AK12431" s="3953"/>
    </row>
    <row r="12432" spans="1:37" s="3954" customFormat="1" ht="48" customHeight="1">
      <c r="A12432" s="2510"/>
      <c r="B12432" s="3946" t="s">
        <v>500</v>
      </c>
      <c r="C12432" s="3969" t="s">
        <v>309</v>
      </c>
      <c r="D12432" s="3969">
        <v>5.8021000000000003</v>
      </c>
      <c r="E12432" s="3977">
        <v>2000</v>
      </c>
      <c r="F12432" s="3947">
        <v>11604.2</v>
      </c>
      <c r="G12432" s="3969"/>
      <c r="H12432" s="3969"/>
      <c r="I12432" s="3951"/>
      <c r="J12432" s="3951">
        <v>45565</v>
      </c>
      <c r="K12432" s="3952"/>
      <c r="L12432" s="3978">
        <v>45</v>
      </c>
      <c r="M12432" s="3951">
        <v>44582</v>
      </c>
      <c r="N12432" s="3947"/>
      <c r="O12432" s="3947"/>
      <c r="P12432" s="3947"/>
      <c r="Q12432" s="3945"/>
      <c r="R12432" s="3945"/>
      <c r="S12432" s="3947"/>
      <c r="T12432" s="3947"/>
      <c r="U12432" s="3947"/>
      <c r="V12432" s="3947"/>
      <c r="W12432" s="3947"/>
      <c r="X12432" s="3947"/>
      <c r="Y12432" s="3947"/>
      <c r="Z12432" s="3947"/>
      <c r="AA12432" s="3947"/>
      <c r="AB12432" s="3979"/>
      <c r="AC12432" s="1507">
        <f t="shared" si="4786"/>
        <v>2000</v>
      </c>
      <c r="AD12432" s="1508">
        <f t="shared" si="4787"/>
        <v>11604.2</v>
      </c>
      <c r="AE12432" s="14">
        <f t="shared" si="4788"/>
        <v>18.266666666666666</v>
      </c>
      <c r="AF12432" s="14">
        <f t="shared" si="4789"/>
        <v>0</v>
      </c>
      <c r="AG12432" s="14" t="e">
        <f t="shared" si="4790"/>
        <v>#DIV/0!</v>
      </c>
      <c r="AH12432" s="14" t="e">
        <f t="shared" si="4791"/>
        <v>#DIV/0!</v>
      </c>
      <c r="AI12432" s="14">
        <f t="shared" si="4792"/>
        <v>2000</v>
      </c>
      <c r="AJ12432" s="3947"/>
      <c r="AK12432" s="3953"/>
    </row>
    <row r="12433" spans="1:37" s="3954" customFormat="1" ht="48" customHeight="1">
      <c r="A12433" s="2510"/>
      <c r="B12433" s="3946" t="s">
        <v>501</v>
      </c>
      <c r="C12433" s="3947" t="s">
        <v>309</v>
      </c>
      <c r="D12433" s="3947">
        <v>12.3171</v>
      </c>
      <c r="E12433" s="3977">
        <v>13939</v>
      </c>
      <c r="F12433" s="3947">
        <v>171688.0569</v>
      </c>
      <c r="G12433" s="3977"/>
      <c r="H12433" s="3969"/>
      <c r="I12433" s="3980"/>
      <c r="J12433" s="3950">
        <v>45777</v>
      </c>
      <c r="K12433" s="3966"/>
      <c r="L12433" s="1268">
        <v>238</v>
      </c>
      <c r="M12433" s="3950">
        <v>44260</v>
      </c>
      <c r="N12433" s="3947">
        <v>4052</v>
      </c>
      <c r="O12433" s="3947">
        <v>2908</v>
      </c>
      <c r="P12433" s="3947">
        <v>2616</v>
      </c>
      <c r="Q12433" s="3945"/>
      <c r="R12433" s="3945"/>
      <c r="S12433" s="3947"/>
      <c r="T12433" s="3947"/>
      <c r="U12433" s="3947"/>
      <c r="V12433" s="3947"/>
      <c r="W12433" s="3947"/>
      <c r="X12433" s="3947"/>
      <c r="Y12433" s="3947"/>
      <c r="Z12433" s="3969"/>
      <c r="AA12433" s="3947"/>
      <c r="AB12433" s="3979"/>
      <c r="AC12433" s="1507">
        <f t="shared" si="4786"/>
        <v>4363</v>
      </c>
      <c r="AD12433" s="1508">
        <f t="shared" si="4787"/>
        <v>53739.507299999997</v>
      </c>
      <c r="AE12433" s="14">
        <f t="shared" si="4788"/>
        <v>25.333333333333332</v>
      </c>
      <c r="AF12433" s="14">
        <f t="shared" si="4789"/>
        <v>3192</v>
      </c>
      <c r="AG12433" s="14">
        <f t="shared" si="4790"/>
        <v>1.3668546365914787</v>
      </c>
      <c r="AH12433" s="14">
        <f t="shared" si="4791"/>
        <v>-23.966478696741852</v>
      </c>
      <c r="AI12433" s="14">
        <f t="shared" si="4792"/>
        <v>-76501</v>
      </c>
      <c r="AJ12433" s="3947"/>
      <c r="AK12433" s="3953"/>
    </row>
    <row r="12434" spans="1:37" s="3954" customFormat="1" ht="48" customHeight="1">
      <c r="A12434" s="2510"/>
      <c r="B12434" s="3946" t="s">
        <v>501</v>
      </c>
      <c r="C12434" s="3947" t="s">
        <v>262</v>
      </c>
      <c r="D12434" s="3947">
        <v>12.3171</v>
      </c>
      <c r="E12434" s="3977">
        <v>47400</v>
      </c>
      <c r="F12434" s="3947">
        <v>583830.54</v>
      </c>
      <c r="G12434" s="3977"/>
      <c r="H12434" s="3969"/>
      <c r="I12434" s="3980"/>
      <c r="J12434" s="3950">
        <v>45961</v>
      </c>
      <c r="K12434" s="3966"/>
      <c r="L12434" s="1268">
        <v>644</v>
      </c>
      <c r="M12434" s="3950">
        <v>44355</v>
      </c>
      <c r="N12434" s="3947"/>
      <c r="O12434" s="3947"/>
      <c r="P12434" s="3947"/>
      <c r="Q12434" s="3945"/>
      <c r="R12434" s="3945"/>
      <c r="S12434" s="3947"/>
      <c r="T12434" s="3947"/>
      <c r="U12434" s="3947"/>
      <c r="V12434" s="3947"/>
      <c r="W12434" s="3947"/>
      <c r="X12434" s="3947"/>
      <c r="Y12434" s="3947"/>
      <c r="Z12434" s="3947"/>
      <c r="AA12434" s="3947"/>
      <c r="AB12434" s="3979"/>
      <c r="AC12434" s="1507">
        <f t="shared" si="4786"/>
        <v>47400</v>
      </c>
      <c r="AD12434" s="1508">
        <f t="shared" si="4787"/>
        <v>583830.54</v>
      </c>
      <c r="AE12434" s="14">
        <f t="shared" si="4788"/>
        <v>31.466666666666665</v>
      </c>
      <c r="AF12434" s="14">
        <f t="shared" si="4789"/>
        <v>0</v>
      </c>
      <c r="AG12434" s="14" t="e">
        <f t="shared" si="4790"/>
        <v>#DIV/0!</v>
      </c>
      <c r="AH12434" s="14" t="e">
        <f t="shared" si="4791"/>
        <v>#DIV/0!</v>
      </c>
      <c r="AI12434" s="14">
        <f t="shared" si="4792"/>
        <v>47400</v>
      </c>
      <c r="AJ12434" s="3947"/>
      <c r="AK12434" s="3953"/>
    </row>
    <row r="12435" spans="1:37" s="3954" customFormat="1" ht="48" customHeight="1">
      <c r="A12435" s="2510"/>
      <c r="B12435" s="3946" t="s">
        <v>501</v>
      </c>
      <c r="C12435" s="3969" t="s">
        <v>309</v>
      </c>
      <c r="D12435" s="3969">
        <v>14.8771</v>
      </c>
      <c r="E12435" s="3977">
        <v>77700</v>
      </c>
      <c r="F12435" s="3947">
        <v>1155950.67</v>
      </c>
      <c r="G12435" s="3969"/>
      <c r="H12435" s="3969"/>
      <c r="I12435" s="3951"/>
      <c r="J12435" s="3951">
        <v>46142</v>
      </c>
      <c r="K12435" s="3951"/>
      <c r="L12435" s="3978">
        <v>45</v>
      </c>
      <c r="M12435" s="3951">
        <v>44582</v>
      </c>
      <c r="N12435" s="3947"/>
      <c r="O12435" s="3947"/>
      <c r="P12435" s="3947"/>
      <c r="Q12435" s="3945"/>
      <c r="R12435" s="3945"/>
      <c r="S12435" s="3947"/>
      <c r="T12435" s="3947"/>
      <c r="U12435" s="3947"/>
      <c r="V12435" s="3947"/>
      <c r="W12435" s="3947"/>
      <c r="X12435" s="3947"/>
      <c r="Y12435" s="3947"/>
      <c r="Z12435" s="3947"/>
      <c r="AA12435" s="3947"/>
      <c r="AB12435" s="3979"/>
      <c r="AC12435" s="1507">
        <f t="shared" si="4786"/>
        <v>77700</v>
      </c>
      <c r="AD12435" s="1508">
        <f t="shared" si="4787"/>
        <v>1155950.67</v>
      </c>
      <c r="AE12435" s="14">
        <f t="shared" si="4788"/>
        <v>37.5</v>
      </c>
      <c r="AF12435" s="14">
        <f t="shared" si="4789"/>
        <v>0</v>
      </c>
      <c r="AG12435" s="14" t="e">
        <f t="shared" si="4790"/>
        <v>#DIV/0!</v>
      </c>
      <c r="AH12435" s="14" t="e">
        <f t="shared" si="4791"/>
        <v>#DIV/0!</v>
      </c>
      <c r="AI12435" s="14">
        <f t="shared" si="4792"/>
        <v>77700</v>
      </c>
      <c r="AJ12435" s="3947"/>
      <c r="AK12435" s="3953"/>
    </row>
    <row r="12436" spans="1:37" s="3954" customFormat="1" ht="48" customHeight="1">
      <c r="A12436" s="2510"/>
      <c r="B12436" s="3946" t="s">
        <v>502</v>
      </c>
      <c r="C12436" s="3969" t="s">
        <v>215</v>
      </c>
      <c r="D12436" s="3969">
        <v>1.6258999999999999</v>
      </c>
      <c r="E12436" s="3977">
        <v>8300</v>
      </c>
      <c r="F12436" s="3947">
        <v>13494.97</v>
      </c>
      <c r="G12436" s="3969"/>
      <c r="H12436" s="3952"/>
      <c r="I12436" s="3951"/>
      <c r="J12436" s="3951">
        <v>45688</v>
      </c>
      <c r="K12436" s="3967"/>
      <c r="L12436" s="3978">
        <v>15</v>
      </c>
      <c r="M12436" s="3951">
        <v>44572</v>
      </c>
      <c r="N12436" s="3947"/>
      <c r="O12436" s="3947"/>
      <c r="P12436" s="3947"/>
      <c r="Q12436" s="3945"/>
      <c r="R12436" s="3945"/>
      <c r="S12436" s="3947"/>
      <c r="T12436" s="3947"/>
      <c r="U12436" s="3947"/>
      <c r="V12436" s="3947"/>
      <c r="W12436" s="3947"/>
      <c r="X12436" s="3947"/>
      <c r="Y12436" s="3947"/>
      <c r="Z12436" s="3947"/>
      <c r="AA12436" s="3947"/>
      <c r="AB12436" s="3979"/>
      <c r="AC12436" s="1507">
        <f t="shared" si="4786"/>
        <v>8300</v>
      </c>
      <c r="AD12436" s="1508">
        <f t="shared" si="4787"/>
        <v>13494.97</v>
      </c>
      <c r="AE12436" s="14">
        <f t="shared" si="4788"/>
        <v>22.366666666666667</v>
      </c>
      <c r="AF12436" s="14">
        <f t="shared" si="4789"/>
        <v>0</v>
      </c>
      <c r="AG12436" s="14" t="e">
        <f t="shared" si="4790"/>
        <v>#DIV/0!</v>
      </c>
      <c r="AH12436" s="14" t="e">
        <f t="shared" si="4791"/>
        <v>#DIV/0!</v>
      </c>
      <c r="AI12436" s="14">
        <f t="shared" si="4792"/>
        <v>8300</v>
      </c>
      <c r="AJ12436" s="3947"/>
      <c r="AK12436" s="3953"/>
    </row>
    <row r="12437" spans="1:37" s="3954" customFormat="1" ht="48" customHeight="1">
      <c r="A12437" s="2510"/>
      <c r="B12437" s="3946" t="s">
        <v>502</v>
      </c>
      <c r="C12437" s="3969" t="s">
        <v>215</v>
      </c>
      <c r="D12437" s="3969">
        <v>1.6258999999999999</v>
      </c>
      <c r="E12437" s="3977">
        <v>10000</v>
      </c>
      <c r="F12437" s="3947">
        <v>16258.999999999998</v>
      </c>
      <c r="G12437" s="3969"/>
      <c r="H12437" s="3952"/>
      <c r="I12437" s="3951"/>
      <c r="J12437" s="3951">
        <v>45716</v>
      </c>
      <c r="K12437" s="3967"/>
      <c r="L12437" s="3978">
        <v>15</v>
      </c>
      <c r="M12437" s="3951">
        <v>44572</v>
      </c>
      <c r="N12437" s="3947"/>
      <c r="O12437" s="3947"/>
      <c r="P12437" s="3947"/>
      <c r="Q12437" s="3945"/>
      <c r="R12437" s="3945"/>
      <c r="S12437" s="3947"/>
      <c r="T12437" s="3947"/>
      <c r="U12437" s="3947"/>
      <c r="V12437" s="3947"/>
      <c r="W12437" s="3947"/>
      <c r="X12437" s="3947"/>
      <c r="Y12437" s="3947"/>
      <c r="Z12437" s="3947"/>
      <c r="AA12437" s="3947"/>
      <c r="AB12437" s="3979"/>
      <c r="AC12437" s="1507">
        <f t="shared" si="4786"/>
        <v>10000</v>
      </c>
      <c r="AD12437" s="1508">
        <f t="shared" si="4787"/>
        <v>16258.999999999998</v>
      </c>
      <c r="AE12437" s="14">
        <f t="shared" si="4788"/>
        <v>23.3</v>
      </c>
      <c r="AF12437" s="14">
        <f t="shared" si="4789"/>
        <v>0</v>
      </c>
      <c r="AG12437" s="14" t="e">
        <f t="shared" si="4790"/>
        <v>#DIV/0!</v>
      </c>
      <c r="AH12437" s="14" t="e">
        <f t="shared" si="4791"/>
        <v>#DIV/0!</v>
      </c>
      <c r="AI12437" s="14">
        <f t="shared" si="4792"/>
        <v>10000</v>
      </c>
      <c r="AJ12437" s="3947"/>
      <c r="AK12437" s="3953"/>
    </row>
    <row r="12438" spans="1:37" s="3954" customFormat="1" ht="48" customHeight="1">
      <c r="A12438" s="2510"/>
      <c r="B12438" s="3946" t="s">
        <v>502</v>
      </c>
      <c r="C12438" s="3969" t="s">
        <v>215</v>
      </c>
      <c r="D12438" s="3969">
        <v>1.6258999999999999</v>
      </c>
      <c r="E12438" s="3977">
        <v>5500</v>
      </c>
      <c r="F12438" s="3947">
        <v>8942.4499999999989</v>
      </c>
      <c r="G12438" s="3969"/>
      <c r="H12438" s="3952"/>
      <c r="I12438" s="3951"/>
      <c r="J12438" s="3951">
        <v>45716</v>
      </c>
      <c r="K12438" s="3967"/>
      <c r="L12438" s="3978">
        <v>15</v>
      </c>
      <c r="M12438" s="3951">
        <v>44572</v>
      </c>
      <c r="N12438" s="3947"/>
      <c r="O12438" s="3947"/>
      <c r="P12438" s="3947"/>
      <c r="Q12438" s="3945"/>
      <c r="R12438" s="3945"/>
      <c r="S12438" s="3947"/>
      <c r="T12438" s="3947"/>
      <c r="U12438" s="3947"/>
      <c r="V12438" s="3947"/>
      <c r="W12438" s="3947"/>
      <c r="X12438" s="3947"/>
      <c r="Y12438" s="3947"/>
      <c r="Z12438" s="3947"/>
      <c r="AA12438" s="3947"/>
      <c r="AB12438" s="3979"/>
      <c r="AC12438" s="1507">
        <f t="shared" si="4786"/>
        <v>5500</v>
      </c>
      <c r="AD12438" s="1508">
        <f t="shared" si="4787"/>
        <v>8942.4499999999989</v>
      </c>
      <c r="AE12438" s="14">
        <f t="shared" si="4788"/>
        <v>23.3</v>
      </c>
      <c r="AF12438" s="14">
        <f t="shared" si="4789"/>
        <v>0</v>
      </c>
      <c r="AG12438" s="14" t="e">
        <f t="shared" si="4790"/>
        <v>#DIV/0!</v>
      </c>
      <c r="AH12438" s="14" t="e">
        <f t="shared" si="4791"/>
        <v>#DIV/0!</v>
      </c>
      <c r="AI12438" s="14">
        <f t="shared" si="4792"/>
        <v>5500</v>
      </c>
      <c r="AJ12438" s="3947"/>
      <c r="AK12438" s="3953"/>
    </row>
    <row r="12439" spans="1:37" s="3954" customFormat="1" ht="48" customHeight="1">
      <c r="A12439" s="2510"/>
      <c r="B12439" s="3946" t="s">
        <v>503</v>
      </c>
      <c r="C12439" s="3947" t="s">
        <v>215</v>
      </c>
      <c r="D12439" s="3947">
        <v>1.6258999999999999</v>
      </c>
      <c r="E12439" s="3977">
        <v>903</v>
      </c>
      <c r="F12439" s="3947">
        <v>1468.1876999999999</v>
      </c>
      <c r="G12439" s="3977"/>
      <c r="H12439" s="3977"/>
      <c r="I12439" s="3980"/>
      <c r="J12439" s="3950">
        <v>45657</v>
      </c>
      <c r="K12439" s="3966"/>
      <c r="L12439" s="1268">
        <v>332</v>
      </c>
      <c r="M12439" s="3950">
        <v>44284</v>
      </c>
      <c r="N12439" s="3947"/>
      <c r="O12439" s="3947"/>
      <c r="P12439" s="3947"/>
      <c r="Q12439" s="3945"/>
      <c r="R12439" s="3945"/>
      <c r="S12439" s="3947"/>
      <c r="T12439" s="3947"/>
      <c r="U12439" s="3947"/>
      <c r="V12439" s="3947"/>
      <c r="W12439" s="3947"/>
      <c r="X12439" s="3947"/>
      <c r="Y12439" s="3947"/>
      <c r="Z12439" s="3969"/>
      <c r="AA12439" s="3947"/>
      <c r="AB12439" s="3981"/>
      <c r="AC12439" s="1507">
        <f t="shared" si="4786"/>
        <v>903</v>
      </c>
      <c r="AD12439" s="1508">
        <f t="shared" si="4787"/>
        <v>1468.1876999999999</v>
      </c>
      <c r="AE12439" s="14">
        <f t="shared" si="4788"/>
        <v>21.333333333333332</v>
      </c>
      <c r="AF12439" s="14">
        <f t="shared" si="4789"/>
        <v>0</v>
      </c>
      <c r="AG12439" s="14" t="e">
        <f t="shared" si="4790"/>
        <v>#DIV/0!</v>
      </c>
      <c r="AH12439" s="14" t="e">
        <f t="shared" si="4791"/>
        <v>#DIV/0!</v>
      </c>
      <c r="AI12439" s="14">
        <f t="shared" si="4792"/>
        <v>903</v>
      </c>
      <c r="AJ12439" s="3947"/>
      <c r="AK12439" s="3953"/>
    </row>
    <row r="12440" spans="1:37" s="3954" customFormat="1" ht="48" customHeight="1">
      <c r="A12440" s="2510"/>
      <c r="B12440" s="3946" t="s">
        <v>6229</v>
      </c>
      <c r="C12440" s="3969" t="s">
        <v>177</v>
      </c>
      <c r="D12440" s="3969">
        <v>0.92010000000000003</v>
      </c>
      <c r="E12440" s="3977">
        <v>152400</v>
      </c>
      <c r="F12440" s="3947">
        <v>140223.24</v>
      </c>
      <c r="G12440" s="3969"/>
      <c r="H12440" s="3969"/>
      <c r="I12440" s="3951"/>
      <c r="J12440" s="3951">
        <v>46142</v>
      </c>
      <c r="K12440" s="3951"/>
      <c r="L12440" s="3978">
        <v>910</v>
      </c>
      <c r="M12440" s="3951">
        <v>44859</v>
      </c>
      <c r="N12440" s="3947"/>
      <c r="O12440" s="3947"/>
      <c r="P12440" s="3947"/>
      <c r="Q12440" s="3945"/>
      <c r="R12440" s="3945"/>
      <c r="S12440" s="3947"/>
      <c r="T12440" s="3947"/>
      <c r="U12440" s="3947"/>
      <c r="V12440" s="3947"/>
      <c r="W12440" s="3947"/>
      <c r="X12440" s="3947"/>
      <c r="Y12440" s="3947"/>
      <c r="Z12440" s="3947"/>
      <c r="AA12440" s="3947"/>
      <c r="AB12440" s="3979"/>
      <c r="AC12440" s="1507">
        <f t="shared" ref="AC12440:AC12467" si="4793">E12440+G12440-N12440-O12440-AA12440-P12440-Q12440-R12440-S12440-T12440-U12440-V12440-W12440-X12440-Y12440</f>
        <v>152400</v>
      </c>
      <c r="AD12440" s="1508">
        <f t="shared" ref="AD12440:AD12467" si="4794">D12440*AC12440</f>
        <v>140223.24</v>
      </c>
      <c r="AE12440" s="14">
        <f t="shared" ref="AE12440:AE12461" si="4795">(J12440-"01.04.2023")/30</f>
        <v>37.5</v>
      </c>
      <c r="AF12440" s="14">
        <f t="shared" ref="AF12440:AF12467" si="4796">(N12440+O12440+P12440+Q12440+R12440+S12440+T12440+U12440+V12440+W12440+X12440+Y12440)/3</f>
        <v>0</v>
      </c>
      <c r="AG12440" s="14" t="e">
        <f t="shared" ref="AG12440:AG12467" si="4797">AC12440/AF12440</f>
        <v>#DIV/0!</v>
      </c>
      <c r="AH12440" s="14" t="e">
        <f t="shared" ref="AH12440:AH12461" si="4798">AG12440-AE12440</f>
        <v>#DIV/0!</v>
      </c>
      <c r="AI12440" s="14">
        <f t="shared" ref="AI12440:AI12461" si="4799">AC12440-(AE12440*AF12440)</f>
        <v>152400</v>
      </c>
      <c r="AJ12440" s="3947"/>
      <c r="AK12440" s="3953"/>
    </row>
    <row r="12441" spans="1:37" s="3954" customFormat="1" ht="48" customHeight="1">
      <c r="A12441" s="2510"/>
      <c r="B12441" s="3987" t="s">
        <v>6229</v>
      </c>
      <c r="C12441" s="3969" t="s">
        <v>177</v>
      </c>
      <c r="D12441" s="3947">
        <v>0.92010000000000003</v>
      </c>
      <c r="E12441" s="3977"/>
      <c r="F12441" s="3947"/>
      <c r="G12441" s="3969">
        <v>22000</v>
      </c>
      <c r="H12441" s="3969">
        <v>20242.2</v>
      </c>
      <c r="I12441" s="3951">
        <v>44958</v>
      </c>
      <c r="J12441" s="3950">
        <v>45900</v>
      </c>
      <c r="K12441" s="3952"/>
      <c r="L12441" s="3978">
        <v>76</v>
      </c>
      <c r="M12441" s="3951">
        <v>44951</v>
      </c>
      <c r="N12441" s="3947"/>
      <c r="O12441" s="3947"/>
      <c r="P12441" s="3947"/>
      <c r="Q12441" s="3945"/>
      <c r="R12441" s="3945"/>
      <c r="S12441" s="3947"/>
      <c r="T12441" s="3947"/>
      <c r="U12441" s="3947"/>
      <c r="V12441" s="3947"/>
      <c r="W12441" s="3947"/>
      <c r="X12441" s="3947"/>
      <c r="Y12441" s="3947"/>
      <c r="Z12441" s="3947"/>
      <c r="AA12441" s="3947"/>
      <c r="AB12441" s="3979"/>
      <c r="AC12441" s="1507">
        <f t="shared" si="4793"/>
        <v>22000</v>
      </c>
      <c r="AD12441" s="1508">
        <f t="shared" si="4794"/>
        <v>20242.2</v>
      </c>
      <c r="AE12441" s="14">
        <f t="shared" si="4795"/>
        <v>29.433333333333334</v>
      </c>
      <c r="AF12441" s="14">
        <f t="shared" si="4796"/>
        <v>0</v>
      </c>
      <c r="AG12441" s="14" t="e">
        <f t="shared" si="4797"/>
        <v>#DIV/0!</v>
      </c>
      <c r="AH12441" s="14" t="e">
        <f t="shared" si="4798"/>
        <v>#DIV/0!</v>
      </c>
      <c r="AI12441" s="14">
        <f t="shared" si="4799"/>
        <v>22000</v>
      </c>
      <c r="AJ12441" s="3947"/>
      <c r="AK12441" s="3953"/>
    </row>
    <row r="12442" spans="1:37" s="3954" customFormat="1" ht="48" customHeight="1">
      <c r="A12442" s="2510"/>
      <c r="B12442" s="3946" t="s">
        <v>886</v>
      </c>
      <c r="C12442" s="3969" t="s">
        <v>177</v>
      </c>
      <c r="D12442" s="3969">
        <v>1.2972999999999999</v>
      </c>
      <c r="E12442" s="3977">
        <v>43198</v>
      </c>
      <c r="F12442" s="3947">
        <v>56040.765399999997</v>
      </c>
      <c r="G12442" s="3969"/>
      <c r="H12442" s="3969"/>
      <c r="I12442" s="3951"/>
      <c r="J12442" s="3951">
        <v>45596</v>
      </c>
      <c r="K12442" s="3951"/>
      <c r="L12442" s="3978">
        <v>75</v>
      </c>
      <c r="M12442" s="3951">
        <v>44595</v>
      </c>
      <c r="N12442" s="3947">
        <v>5550</v>
      </c>
      <c r="O12442" s="3947">
        <v>3245</v>
      </c>
      <c r="P12442" s="3947">
        <v>2697</v>
      </c>
      <c r="Q12442" s="3945"/>
      <c r="R12442" s="3945"/>
      <c r="S12442" s="3947"/>
      <c r="T12442" s="3947"/>
      <c r="U12442" s="3947"/>
      <c r="V12442" s="3947"/>
      <c r="W12442" s="3947"/>
      <c r="X12442" s="3947"/>
      <c r="Y12442" s="3947"/>
      <c r="Z12442" s="3947"/>
      <c r="AA12442" s="3947"/>
      <c r="AB12442" s="3979"/>
      <c r="AC12442" s="1507">
        <f t="shared" si="4793"/>
        <v>31706</v>
      </c>
      <c r="AD12442" s="1508">
        <f t="shared" si="4794"/>
        <v>41132.193799999994</v>
      </c>
      <c r="AE12442" s="14">
        <f t="shared" si="4795"/>
        <v>19.3</v>
      </c>
      <c r="AF12442" s="14">
        <f t="shared" si="4796"/>
        <v>3830.6666666666665</v>
      </c>
      <c r="AG12442" s="14">
        <f t="shared" si="4797"/>
        <v>8.2768882701009403</v>
      </c>
      <c r="AH12442" s="14">
        <f t="shared" si="4798"/>
        <v>-11.02311172989906</v>
      </c>
      <c r="AI12442" s="14">
        <f t="shared" si="4799"/>
        <v>-42225.866666666669</v>
      </c>
      <c r="AJ12442" s="3947"/>
      <c r="AK12442" s="3953"/>
    </row>
    <row r="12443" spans="1:37" s="3954" customFormat="1" ht="48" customHeight="1">
      <c r="A12443" s="2510"/>
      <c r="B12443" s="3946" t="s">
        <v>887</v>
      </c>
      <c r="C12443" s="3969" t="s">
        <v>177</v>
      </c>
      <c r="D12443" s="3969">
        <v>3.6924999999999999</v>
      </c>
      <c r="E12443" s="3977">
        <v>600</v>
      </c>
      <c r="F12443" s="3947">
        <v>2215.5</v>
      </c>
      <c r="G12443" s="3969"/>
      <c r="H12443" s="3969"/>
      <c r="I12443" s="3951"/>
      <c r="J12443" s="3951">
        <v>45565</v>
      </c>
      <c r="K12443" s="3951"/>
      <c r="L12443" s="3978">
        <v>75</v>
      </c>
      <c r="M12443" s="3951">
        <v>44595</v>
      </c>
      <c r="N12443" s="3947"/>
      <c r="O12443" s="3947"/>
      <c r="P12443" s="3947"/>
      <c r="Q12443" s="3945"/>
      <c r="R12443" s="3945"/>
      <c r="S12443" s="3947"/>
      <c r="T12443" s="3947"/>
      <c r="U12443" s="3947"/>
      <c r="V12443" s="3947"/>
      <c r="W12443" s="3947"/>
      <c r="X12443" s="3947"/>
      <c r="Y12443" s="3947"/>
      <c r="Z12443" s="3947"/>
      <c r="AA12443" s="3947"/>
      <c r="AB12443" s="3979"/>
      <c r="AC12443" s="1507">
        <f t="shared" si="4793"/>
        <v>600</v>
      </c>
      <c r="AD12443" s="1508">
        <f t="shared" si="4794"/>
        <v>2215.5</v>
      </c>
      <c r="AE12443" s="14">
        <f t="shared" si="4795"/>
        <v>18.266666666666666</v>
      </c>
      <c r="AF12443" s="14">
        <f t="shared" si="4796"/>
        <v>0</v>
      </c>
      <c r="AG12443" s="14" t="e">
        <f t="shared" si="4797"/>
        <v>#DIV/0!</v>
      </c>
      <c r="AH12443" s="14" t="e">
        <f t="shared" si="4798"/>
        <v>#DIV/0!</v>
      </c>
      <c r="AI12443" s="14">
        <f t="shared" si="4799"/>
        <v>600</v>
      </c>
      <c r="AJ12443" s="3947"/>
      <c r="AK12443" s="3953"/>
    </row>
    <row r="12444" spans="1:37" s="3954" customFormat="1" ht="48" customHeight="1">
      <c r="A12444" s="2510"/>
      <c r="B12444" s="3987" t="s">
        <v>9373</v>
      </c>
      <c r="C12444" s="3969" t="s">
        <v>177</v>
      </c>
      <c r="D12444" s="3947">
        <v>111.8073</v>
      </c>
      <c r="E12444" s="3977"/>
      <c r="F12444" s="3947"/>
      <c r="G12444" s="3969">
        <v>400</v>
      </c>
      <c r="H12444" s="3969">
        <v>44722.92</v>
      </c>
      <c r="I12444" s="3951">
        <v>44958</v>
      </c>
      <c r="J12444" s="3988">
        <v>46234</v>
      </c>
      <c r="K12444" s="3952"/>
      <c r="L12444" s="3978">
        <v>75</v>
      </c>
      <c r="M12444" s="3951">
        <v>44951</v>
      </c>
      <c r="N12444" s="3947"/>
      <c r="O12444" s="3947"/>
      <c r="P12444" s="3947"/>
      <c r="Q12444" s="3945"/>
      <c r="R12444" s="3945"/>
      <c r="S12444" s="3947"/>
      <c r="T12444" s="3947"/>
      <c r="U12444" s="3947"/>
      <c r="V12444" s="3947"/>
      <c r="W12444" s="3947"/>
      <c r="X12444" s="3947"/>
      <c r="Y12444" s="3947"/>
      <c r="Z12444" s="3947"/>
      <c r="AA12444" s="3947"/>
      <c r="AB12444" s="3979"/>
      <c r="AC12444" s="1507">
        <f t="shared" si="4793"/>
        <v>400</v>
      </c>
      <c r="AD12444" s="1508">
        <f t="shared" si="4794"/>
        <v>44722.92</v>
      </c>
      <c r="AE12444" s="14">
        <f t="shared" si="4795"/>
        <v>40.56666666666667</v>
      </c>
      <c r="AF12444" s="14">
        <f t="shared" si="4796"/>
        <v>0</v>
      </c>
      <c r="AG12444" s="14" t="e">
        <f t="shared" si="4797"/>
        <v>#DIV/0!</v>
      </c>
      <c r="AH12444" s="14" t="e">
        <f t="shared" si="4798"/>
        <v>#DIV/0!</v>
      </c>
      <c r="AI12444" s="14">
        <f t="shared" si="4799"/>
        <v>400</v>
      </c>
      <c r="AJ12444" s="3947"/>
      <c r="AK12444" s="3953"/>
    </row>
    <row r="12445" spans="1:37" s="3954" customFormat="1" ht="48" customHeight="1">
      <c r="A12445" s="2510"/>
      <c r="B12445" s="3946" t="s">
        <v>505</v>
      </c>
      <c r="C12445" s="3969" t="s">
        <v>153</v>
      </c>
      <c r="D12445" s="3969">
        <v>5.8823999999999996</v>
      </c>
      <c r="E12445" s="3977">
        <v>23800</v>
      </c>
      <c r="F12445" s="3947">
        <v>140001.12</v>
      </c>
      <c r="G12445" s="3969"/>
      <c r="H12445" s="3969"/>
      <c r="I12445" s="3951"/>
      <c r="J12445" s="3951">
        <v>45504</v>
      </c>
      <c r="K12445" s="3967"/>
      <c r="L12445" s="3978">
        <v>1630</v>
      </c>
      <c r="M12445" s="3951">
        <v>44552</v>
      </c>
      <c r="N12445" s="3947"/>
      <c r="O12445" s="3947"/>
      <c r="P12445" s="3947"/>
      <c r="Q12445" s="3945"/>
      <c r="R12445" s="3945"/>
      <c r="S12445" s="3947"/>
      <c r="T12445" s="3947"/>
      <c r="U12445" s="3947"/>
      <c r="V12445" s="3947"/>
      <c r="W12445" s="3947"/>
      <c r="X12445" s="3947"/>
      <c r="Y12445" s="3947"/>
      <c r="Z12445" s="3947"/>
      <c r="AA12445" s="3947"/>
      <c r="AB12445" s="3979"/>
      <c r="AC12445" s="1507">
        <f t="shared" si="4793"/>
        <v>23800</v>
      </c>
      <c r="AD12445" s="1508">
        <f t="shared" si="4794"/>
        <v>140001.12</v>
      </c>
      <c r="AE12445" s="14">
        <f t="shared" si="4795"/>
        <v>16.233333333333334</v>
      </c>
      <c r="AF12445" s="14">
        <f t="shared" si="4796"/>
        <v>0</v>
      </c>
      <c r="AG12445" s="14" t="e">
        <f t="shared" si="4797"/>
        <v>#DIV/0!</v>
      </c>
      <c r="AH12445" s="14" t="e">
        <f t="shared" si="4798"/>
        <v>#DIV/0!</v>
      </c>
      <c r="AI12445" s="14">
        <f t="shared" si="4799"/>
        <v>23800</v>
      </c>
      <c r="AJ12445" s="3947"/>
      <c r="AK12445" s="3953"/>
    </row>
    <row r="12446" spans="1:37" s="3954" customFormat="1" ht="48" customHeight="1">
      <c r="A12446" s="2510"/>
      <c r="B12446" s="3946" t="s">
        <v>505</v>
      </c>
      <c r="C12446" s="3969" t="s">
        <v>177</v>
      </c>
      <c r="D12446" s="3969">
        <v>5.8491</v>
      </c>
      <c r="E12446" s="3977">
        <v>34600</v>
      </c>
      <c r="F12446" s="3947">
        <v>202378.86</v>
      </c>
      <c r="G12446" s="3969"/>
      <c r="H12446" s="3969"/>
      <c r="I12446" s="3951"/>
      <c r="J12446" s="3951">
        <v>45535</v>
      </c>
      <c r="K12446" s="3951"/>
      <c r="L12446" s="3978">
        <v>75</v>
      </c>
      <c r="M12446" s="3951">
        <v>44595</v>
      </c>
      <c r="N12446" s="3947"/>
      <c r="O12446" s="3947"/>
      <c r="P12446" s="3947"/>
      <c r="Q12446" s="3945"/>
      <c r="R12446" s="3945"/>
      <c r="S12446" s="3947"/>
      <c r="T12446" s="3947"/>
      <c r="U12446" s="3947"/>
      <c r="V12446" s="3947"/>
      <c r="W12446" s="3947"/>
      <c r="X12446" s="3947"/>
      <c r="Y12446" s="3947"/>
      <c r="Z12446" s="3947"/>
      <c r="AA12446" s="3947"/>
      <c r="AB12446" s="3979"/>
      <c r="AC12446" s="1507">
        <f t="shared" si="4793"/>
        <v>34600</v>
      </c>
      <c r="AD12446" s="1508">
        <f t="shared" si="4794"/>
        <v>202378.86</v>
      </c>
      <c r="AE12446" s="14">
        <f t="shared" si="4795"/>
        <v>17.266666666666666</v>
      </c>
      <c r="AF12446" s="14">
        <f t="shared" si="4796"/>
        <v>0</v>
      </c>
      <c r="AG12446" s="14" t="e">
        <f t="shared" si="4797"/>
        <v>#DIV/0!</v>
      </c>
      <c r="AH12446" s="14" t="e">
        <f t="shared" si="4798"/>
        <v>#DIV/0!</v>
      </c>
      <c r="AI12446" s="14">
        <f t="shared" si="4799"/>
        <v>34600</v>
      </c>
      <c r="AJ12446" s="3947"/>
      <c r="AK12446" s="3953"/>
    </row>
    <row r="12447" spans="1:37" s="3954" customFormat="1" ht="48" customHeight="1">
      <c r="A12447" s="2510"/>
      <c r="B12447" s="3946" t="s">
        <v>505</v>
      </c>
      <c r="C12447" s="3969" t="s">
        <v>177</v>
      </c>
      <c r="D12447" s="3969">
        <v>5.8491</v>
      </c>
      <c r="E12447" s="3977">
        <v>41000</v>
      </c>
      <c r="F12447" s="3947">
        <v>239813.1</v>
      </c>
      <c r="G12447" s="3969"/>
      <c r="H12447" s="3969"/>
      <c r="I12447" s="3951"/>
      <c r="J12447" s="3951">
        <v>45626</v>
      </c>
      <c r="K12447" s="3951"/>
      <c r="L12447" s="3978">
        <v>457</v>
      </c>
      <c r="M12447" s="3951">
        <v>44729</v>
      </c>
      <c r="N12447" s="3947"/>
      <c r="O12447" s="3947"/>
      <c r="P12447" s="3947"/>
      <c r="Q12447" s="3945"/>
      <c r="R12447" s="3945"/>
      <c r="S12447" s="3947"/>
      <c r="T12447" s="3947"/>
      <c r="U12447" s="3947"/>
      <c r="V12447" s="3947"/>
      <c r="W12447" s="3947"/>
      <c r="X12447" s="3947"/>
      <c r="Y12447" s="3947"/>
      <c r="Z12447" s="3947"/>
      <c r="AA12447" s="3947"/>
      <c r="AB12447" s="3979"/>
      <c r="AC12447" s="1507">
        <f t="shared" si="4793"/>
        <v>41000</v>
      </c>
      <c r="AD12447" s="1508">
        <f t="shared" si="4794"/>
        <v>239813.1</v>
      </c>
      <c r="AE12447" s="14">
        <f t="shared" si="4795"/>
        <v>20.3</v>
      </c>
      <c r="AF12447" s="14">
        <f t="shared" si="4796"/>
        <v>0</v>
      </c>
      <c r="AG12447" s="14" t="e">
        <f t="shared" si="4797"/>
        <v>#DIV/0!</v>
      </c>
      <c r="AH12447" s="14" t="e">
        <f t="shared" si="4798"/>
        <v>#DIV/0!</v>
      </c>
      <c r="AI12447" s="14">
        <f t="shared" si="4799"/>
        <v>41000</v>
      </c>
      <c r="AJ12447" s="3947"/>
      <c r="AK12447" s="3953"/>
    </row>
    <row r="12448" spans="1:37" s="3954" customFormat="1" ht="48" customHeight="1">
      <c r="A12448" s="2510"/>
      <c r="B12448" s="3946" t="s">
        <v>506</v>
      </c>
      <c r="C12448" s="3947" t="s">
        <v>215</v>
      </c>
      <c r="D12448" s="3947">
        <v>5.2914000000000003</v>
      </c>
      <c r="E12448" s="3977">
        <v>500</v>
      </c>
      <c r="F12448" s="3947">
        <v>2645.7000000000003</v>
      </c>
      <c r="G12448" s="3977"/>
      <c r="H12448" s="3977"/>
      <c r="I12448" s="3980"/>
      <c r="J12448" s="3950">
        <v>45260</v>
      </c>
      <c r="K12448" s="3966"/>
      <c r="L12448" s="1268">
        <v>238</v>
      </c>
      <c r="M12448" s="3950">
        <v>44260</v>
      </c>
      <c r="N12448" s="3947"/>
      <c r="O12448" s="3947"/>
      <c r="P12448" s="3947"/>
      <c r="Q12448" s="3945"/>
      <c r="R12448" s="3945"/>
      <c r="S12448" s="3947"/>
      <c r="T12448" s="3947"/>
      <c r="U12448" s="3947"/>
      <c r="V12448" s="3947"/>
      <c r="W12448" s="3947"/>
      <c r="X12448" s="3947"/>
      <c r="Y12448" s="3947"/>
      <c r="Z12448" s="3947"/>
      <c r="AA12448" s="3947"/>
      <c r="AB12448" s="3979"/>
      <c r="AC12448" s="1507">
        <f t="shared" si="4793"/>
        <v>500</v>
      </c>
      <c r="AD12448" s="1508">
        <f t="shared" si="4794"/>
        <v>2645.7000000000003</v>
      </c>
      <c r="AE12448" s="14">
        <f t="shared" si="4795"/>
        <v>8.1</v>
      </c>
      <c r="AF12448" s="14">
        <f t="shared" si="4796"/>
        <v>0</v>
      </c>
      <c r="AG12448" s="14" t="e">
        <f t="shared" si="4797"/>
        <v>#DIV/0!</v>
      </c>
      <c r="AH12448" s="14" t="e">
        <f t="shared" si="4798"/>
        <v>#DIV/0!</v>
      </c>
      <c r="AI12448" s="14">
        <f t="shared" si="4799"/>
        <v>500</v>
      </c>
      <c r="AJ12448" s="3947"/>
      <c r="AK12448" s="3953"/>
    </row>
    <row r="12449" spans="1:37" s="3954" customFormat="1" ht="48" customHeight="1">
      <c r="A12449" s="2510"/>
      <c r="B12449" s="3946" t="s">
        <v>506</v>
      </c>
      <c r="C12449" s="3947" t="s">
        <v>215</v>
      </c>
      <c r="D12449" s="3947">
        <v>5.2914000000000003</v>
      </c>
      <c r="E12449" s="3977">
        <v>6000</v>
      </c>
      <c r="F12449" s="3947">
        <v>31748.400000000001</v>
      </c>
      <c r="G12449" s="3977"/>
      <c r="H12449" s="3977"/>
      <c r="I12449" s="3980"/>
      <c r="J12449" s="3950">
        <v>45260</v>
      </c>
      <c r="K12449" s="3966"/>
      <c r="L12449" s="1268">
        <v>238</v>
      </c>
      <c r="M12449" s="3950">
        <v>44260</v>
      </c>
      <c r="N12449" s="3947"/>
      <c r="O12449" s="3947"/>
      <c r="P12449" s="3947"/>
      <c r="Q12449" s="3945"/>
      <c r="R12449" s="3945"/>
      <c r="S12449" s="3947"/>
      <c r="T12449" s="3947"/>
      <c r="U12449" s="3947"/>
      <c r="V12449" s="3947"/>
      <c r="W12449" s="3947"/>
      <c r="X12449" s="3947"/>
      <c r="Y12449" s="3947"/>
      <c r="Z12449" s="3947"/>
      <c r="AA12449" s="3947"/>
      <c r="AB12449" s="3979"/>
      <c r="AC12449" s="1507">
        <f t="shared" si="4793"/>
        <v>6000</v>
      </c>
      <c r="AD12449" s="1508">
        <f t="shared" si="4794"/>
        <v>31748.400000000001</v>
      </c>
      <c r="AE12449" s="14">
        <f t="shared" si="4795"/>
        <v>8.1</v>
      </c>
      <c r="AF12449" s="14">
        <f t="shared" si="4796"/>
        <v>0</v>
      </c>
      <c r="AG12449" s="14" t="e">
        <f t="shared" si="4797"/>
        <v>#DIV/0!</v>
      </c>
      <c r="AH12449" s="14" t="e">
        <f t="shared" si="4798"/>
        <v>#DIV/0!</v>
      </c>
      <c r="AI12449" s="14">
        <f t="shared" si="4799"/>
        <v>6000</v>
      </c>
      <c r="AJ12449" s="3947"/>
      <c r="AK12449" s="3953"/>
    </row>
    <row r="12450" spans="1:37" s="3954" customFormat="1" ht="48" customHeight="1">
      <c r="A12450" s="2510"/>
      <c r="B12450" s="3946" t="s">
        <v>506</v>
      </c>
      <c r="C12450" s="3947" t="s">
        <v>215</v>
      </c>
      <c r="D12450" s="3947">
        <v>5.2914000000000003</v>
      </c>
      <c r="E12450" s="3977">
        <v>13334</v>
      </c>
      <c r="F12450" s="3947">
        <v>70555.527600000001</v>
      </c>
      <c r="G12450" s="3977"/>
      <c r="H12450" s="3977"/>
      <c r="I12450" s="3980"/>
      <c r="J12450" s="3950">
        <v>45230</v>
      </c>
      <c r="K12450" s="3966"/>
      <c r="L12450" s="1268">
        <v>238</v>
      </c>
      <c r="M12450" s="3950">
        <v>44260</v>
      </c>
      <c r="N12450" s="3947">
        <v>1090</v>
      </c>
      <c r="O12450" s="3947">
        <v>2729</v>
      </c>
      <c r="P12450" s="3947">
        <v>2655</v>
      </c>
      <c r="Q12450" s="3945"/>
      <c r="R12450" s="3945"/>
      <c r="S12450" s="3947"/>
      <c r="T12450" s="3947"/>
      <c r="U12450" s="3947"/>
      <c r="V12450" s="3947"/>
      <c r="W12450" s="3947"/>
      <c r="X12450" s="3947"/>
      <c r="Y12450" s="3947"/>
      <c r="Z12450" s="3947"/>
      <c r="AA12450" s="3947"/>
      <c r="AB12450" s="3979"/>
      <c r="AC12450" s="1507">
        <f t="shared" si="4793"/>
        <v>6860</v>
      </c>
      <c r="AD12450" s="1508">
        <f t="shared" si="4794"/>
        <v>36299.004000000001</v>
      </c>
      <c r="AE12450" s="14">
        <f t="shared" si="4795"/>
        <v>7.1</v>
      </c>
      <c r="AF12450" s="14">
        <f t="shared" si="4796"/>
        <v>2158</v>
      </c>
      <c r="AG12450" s="14">
        <f t="shared" si="4797"/>
        <v>3.1788693234476368</v>
      </c>
      <c r="AH12450" s="14">
        <f t="shared" si="4798"/>
        <v>-3.9211306765523628</v>
      </c>
      <c r="AI12450" s="14">
        <f t="shared" si="4799"/>
        <v>-8461.7999999999993</v>
      </c>
      <c r="AJ12450" s="3947"/>
      <c r="AK12450" s="3953"/>
    </row>
    <row r="12451" spans="1:37" s="3954" customFormat="1" ht="48" customHeight="1">
      <c r="A12451" s="2510"/>
      <c r="B12451" s="3946" t="s">
        <v>506</v>
      </c>
      <c r="C12451" s="3947" t="s">
        <v>215</v>
      </c>
      <c r="D12451" s="3947">
        <v>5.8819999999999997</v>
      </c>
      <c r="E12451" s="3977">
        <v>14270</v>
      </c>
      <c r="F12451" s="3947">
        <v>83936.14</v>
      </c>
      <c r="G12451" s="3977"/>
      <c r="H12451" s="3977"/>
      <c r="I12451" s="3980"/>
      <c r="J12451" s="3950">
        <v>45260</v>
      </c>
      <c r="K12451" s="3966"/>
      <c r="L12451" s="1268">
        <v>1266</v>
      </c>
      <c r="M12451" s="3950">
        <v>44462</v>
      </c>
      <c r="N12451" s="3947"/>
      <c r="O12451" s="3947"/>
      <c r="P12451" s="3947"/>
      <c r="Q12451" s="3945"/>
      <c r="R12451" s="3945"/>
      <c r="S12451" s="3947"/>
      <c r="T12451" s="3947"/>
      <c r="U12451" s="3947"/>
      <c r="V12451" s="3947"/>
      <c r="W12451" s="3947"/>
      <c r="X12451" s="3947"/>
      <c r="Y12451" s="3947"/>
      <c r="Z12451" s="3947"/>
      <c r="AA12451" s="3947"/>
      <c r="AB12451" s="3979"/>
      <c r="AC12451" s="1507">
        <f t="shared" si="4793"/>
        <v>14270</v>
      </c>
      <c r="AD12451" s="1508">
        <f t="shared" si="4794"/>
        <v>83936.14</v>
      </c>
      <c r="AE12451" s="14">
        <f t="shared" si="4795"/>
        <v>8.1</v>
      </c>
      <c r="AF12451" s="14">
        <f t="shared" si="4796"/>
        <v>0</v>
      </c>
      <c r="AG12451" s="14" t="e">
        <f t="shared" si="4797"/>
        <v>#DIV/0!</v>
      </c>
      <c r="AH12451" s="14" t="e">
        <f t="shared" si="4798"/>
        <v>#DIV/0!</v>
      </c>
      <c r="AI12451" s="14">
        <f t="shared" si="4799"/>
        <v>14270</v>
      </c>
      <c r="AJ12451" s="3947"/>
      <c r="AK12451" s="3953"/>
    </row>
    <row r="12452" spans="1:37" s="3954" customFormat="1" ht="48" customHeight="1">
      <c r="A12452" s="2510"/>
      <c r="B12452" s="3946" t="s">
        <v>506</v>
      </c>
      <c r="C12452" s="3947" t="s">
        <v>63</v>
      </c>
      <c r="D12452" s="3947">
        <v>5.6443000000000003</v>
      </c>
      <c r="E12452" s="3977">
        <v>2698</v>
      </c>
      <c r="F12452" s="3947">
        <v>15228.321400000001</v>
      </c>
      <c r="G12452" s="3977"/>
      <c r="H12452" s="3977"/>
      <c r="I12452" s="3980"/>
      <c r="J12452" s="3950">
        <v>45199</v>
      </c>
      <c r="K12452" s="3950"/>
      <c r="L12452" s="1268"/>
      <c r="M12452" s="3950"/>
      <c r="N12452" s="3947">
        <v>2610</v>
      </c>
      <c r="O12452" s="3947">
        <v>33</v>
      </c>
      <c r="P12452" s="3947">
        <v>4</v>
      </c>
      <c r="Q12452" s="3945"/>
      <c r="R12452" s="3945"/>
      <c r="S12452" s="3947"/>
      <c r="T12452" s="3947"/>
      <c r="U12452" s="3947"/>
      <c r="V12452" s="3947"/>
      <c r="W12452" s="3947"/>
      <c r="X12452" s="3947"/>
      <c r="Y12452" s="3947"/>
      <c r="Z12452" s="3969"/>
      <c r="AA12452" s="3947"/>
      <c r="AB12452" s="3979"/>
      <c r="AC12452" s="1507">
        <f t="shared" si="4793"/>
        <v>51</v>
      </c>
      <c r="AD12452" s="1508">
        <f t="shared" si="4794"/>
        <v>287.85930000000002</v>
      </c>
      <c r="AE12452" s="14">
        <f t="shared" si="4795"/>
        <v>6.0666666666666664</v>
      </c>
      <c r="AF12452" s="14">
        <f t="shared" si="4796"/>
        <v>882.33333333333337</v>
      </c>
      <c r="AG12452" s="14">
        <f t="shared" si="4797"/>
        <v>5.7801284472988289E-2</v>
      </c>
      <c r="AH12452" s="14">
        <f t="shared" si="4798"/>
        <v>-6.0088653821936777</v>
      </c>
      <c r="AI12452" s="14">
        <f t="shared" si="4799"/>
        <v>-5301.8222222222221</v>
      </c>
      <c r="AJ12452" s="3947"/>
      <c r="AK12452" s="3953"/>
    </row>
    <row r="12453" spans="1:37" s="3954" customFormat="1" ht="48" customHeight="1">
      <c r="A12453" s="2510"/>
      <c r="B12453" s="3946" t="s">
        <v>888</v>
      </c>
      <c r="C12453" s="3969" t="s">
        <v>177</v>
      </c>
      <c r="D12453" s="3969">
        <v>3.1863999999999999</v>
      </c>
      <c r="E12453" s="3977">
        <v>179977</v>
      </c>
      <c r="F12453" s="3947">
        <v>573478.71279999998</v>
      </c>
      <c r="G12453" s="3969"/>
      <c r="H12453" s="3969"/>
      <c r="I12453" s="3951"/>
      <c r="J12453" s="3951">
        <v>45169</v>
      </c>
      <c r="K12453" s="3951"/>
      <c r="L12453" s="3978">
        <v>271</v>
      </c>
      <c r="M12453" s="3951">
        <v>44678</v>
      </c>
      <c r="N12453" s="3947">
        <v>25018</v>
      </c>
      <c r="O12453" s="3947">
        <v>20409</v>
      </c>
      <c r="P12453" s="3947">
        <v>18383</v>
      </c>
      <c r="Q12453" s="3945"/>
      <c r="R12453" s="3945"/>
      <c r="S12453" s="3947"/>
      <c r="T12453" s="3947"/>
      <c r="U12453" s="3947"/>
      <c r="V12453" s="3947"/>
      <c r="W12453" s="3947"/>
      <c r="X12453" s="3947"/>
      <c r="Y12453" s="3947"/>
      <c r="Z12453" s="3969" t="s">
        <v>10403</v>
      </c>
      <c r="AA12453" s="3947">
        <v>20000</v>
      </c>
      <c r="AB12453" s="3989">
        <f>AA12453*D12453</f>
        <v>63728</v>
      </c>
      <c r="AC12453" s="1507">
        <f t="shared" si="4793"/>
        <v>96167</v>
      </c>
      <c r="AD12453" s="1508">
        <f t="shared" si="4794"/>
        <v>306426.52879999997</v>
      </c>
      <c r="AE12453" s="14">
        <f t="shared" si="4795"/>
        <v>5.0666666666666664</v>
      </c>
      <c r="AF12453" s="14">
        <f t="shared" si="4796"/>
        <v>21270</v>
      </c>
      <c r="AG12453" s="14">
        <f t="shared" si="4797"/>
        <v>4.5212505876821814</v>
      </c>
      <c r="AH12453" s="14">
        <f t="shared" si="4798"/>
        <v>-0.54541607898448508</v>
      </c>
      <c r="AI12453" s="14">
        <f t="shared" si="4799"/>
        <v>-11601</v>
      </c>
      <c r="AJ12453" s="3947"/>
      <c r="AK12453" s="3953"/>
    </row>
    <row r="12454" spans="1:37" s="3954" customFormat="1" ht="48" customHeight="1">
      <c r="A12454" s="2510"/>
      <c r="B12454" s="3946" t="s">
        <v>888</v>
      </c>
      <c r="C12454" s="3969" t="s">
        <v>177</v>
      </c>
      <c r="D12454" s="3969">
        <v>3.1863999999999999</v>
      </c>
      <c r="E12454" s="3977">
        <v>246800</v>
      </c>
      <c r="F12454" s="3947">
        <v>786403.52</v>
      </c>
      <c r="G12454" s="3969"/>
      <c r="H12454" s="3969"/>
      <c r="I12454" s="3951"/>
      <c r="J12454" s="3951">
        <v>45291</v>
      </c>
      <c r="K12454" s="3951"/>
      <c r="L12454" s="3978">
        <v>457</v>
      </c>
      <c r="M12454" s="3951">
        <v>44729</v>
      </c>
      <c r="N12454" s="3947"/>
      <c r="O12454" s="3947"/>
      <c r="P12454" s="3947"/>
      <c r="Q12454" s="3945"/>
      <c r="R12454" s="3945"/>
      <c r="S12454" s="3947"/>
      <c r="T12454" s="3947"/>
      <c r="U12454" s="3947"/>
      <c r="V12454" s="3947"/>
      <c r="W12454" s="3947"/>
      <c r="X12454" s="3947"/>
      <c r="Y12454" s="3947"/>
      <c r="Z12454" s="3969" t="s">
        <v>10403</v>
      </c>
      <c r="AA12454" s="3947">
        <v>80000</v>
      </c>
      <c r="AB12454" s="3989">
        <f>AA12454*D12454</f>
        <v>254912</v>
      </c>
      <c r="AC12454" s="1507">
        <f t="shared" si="4793"/>
        <v>166800</v>
      </c>
      <c r="AD12454" s="1508">
        <f t="shared" si="4794"/>
        <v>531491.52</v>
      </c>
      <c r="AE12454" s="14">
        <f t="shared" si="4795"/>
        <v>9.1333333333333329</v>
      </c>
      <c r="AF12454" s="14">
        <f t="shared" si="4796"/>
        <v>0</v>
      </c>
      <c r="AG12454" s="14" t="e">
        <f t="shared" si="4797"/>
        <v>#DIV/0!</v>
      </c>
      <c r="AH12454" s="14" t="e">
        <f t="shared" si="4798"/>
        <v>#DIV/0!</v>
      </c>
      <c r="AI12454" s="14">
        <f t="shared" si="4799"/>
        <v>166800</v>
      </c>
      <c r="AJ12454" s="3947"/>
      <c r="AK12454" s="3953"/>
    </row>
    <row r="12455" spans="1:37" s="3954" customFormat="1" ht="48" customHeight="1">
      <c r="A12455" s="2510"/>
      <c r="B12455" s="3946" t="s">
        <v>508</v>
      </c>
      <c r="C12455" s="3947" t="s">
        <v>215</v>
      </c>
      <c r="D12455" s="3947">
        <v>68.744</v>
      </c>
      <c r="E12455" s="3977">
        <v>15854</v>
      </c>
      <c r="F12455" s="3947">
        <v>1089867.3759999999</v>
      </c>
      <c r="G12455" s="3977"/>
      <c r="H12455" s="3977"/>
      <c r="I12455" s="3980"/>
      <c r="J12455" s="3950">
        <v>45504</v>
      </c>
      <c r="K12455" s="3950"/>
      <c r="L12455" s="1268">
        <v>25</v>
      </c>
      <c r="M12455" s="3950">
        <v>44208</v>
      </c>
      <c r="N12455" s="3947"/>
      <c r="O12455" s="3947">
        <v>944</v>
      </c>
      <c r="P12455" s="3947">
        <v>42</v>
      </c>
      <c r="Q12455" s="3945"/>
      <c r="R12455" s="3945"/>
      <c r="S12455" s="3947"/>
      <c r="T12455" s="3947"/>
      <c r="U12455" s="3947"/>
      <c r="V12455" s="3947"/>
      <c r="W12455" s="3947"/>
      <c r="X12455" s="3947"/>
      <c r="Y12455" s="3947"/>
      <c r="Z12455" s="3947"/>
      <c r="AA12455" s="3947"/>
      <c r="AB12455" s="3979"/>
      <c r="AC12455" s="1507">
        <f t="shared" si="4793"/>
        <v>14868</v>
      </c>
      <c r="AD12455" s="1508">
        <f t="shared" si="4794"/>
        <v>1022085.792</v>
      </c>
      <c r="AE12455" s="14">
        <f t="shared" si="4795"/>
        <v>16.233333333333334</v>
      </c>
      <c r="AF12455" s="14">
        <f t="shared" si="4796"/>
        <v>328.66666666666669</v>
      </c>
      <c r="AG12455" s="14">
        <f t="shared" si="4797"/>
        <v>45.237322515212981</v>
      </c>
      <c r="AH12455" s="14">
        <f t="shared" si="4798"/>
        <v>29.003989181879646</v>
      </c>
      <c r="AI12455" s="14">
        <f t="shared" si="4799"/>
        <v>9532.6444444444442</v>
      </c>
      <c r="AJ12455" s="3947"/>
      <c r="AK12455" s="3953"/>
    </row>
    <row r="12456" spans="1:37" s="3954" customFormat="1" ht="48" customHeight="1">
      <c r="A12456" s="2510"/>
      <c r="B12456" s="3946" t="s">
        <v>509</v>
      </c>
      <c r="C12456" s="3947" t="s">
        <v>63</v>
      </c>
      <c r="D12456" s="3947">
        <v>5.8414286000000004</v>
      </c>
      <c r="E12456" s="3977">
        <v>12995</v>
      </c>
      <c r="F12456" s="3947">
        <v>75909.364656999998</v>
      </c>
      <c r="G12456" s="3977"/>
      <c r="H12456" s="3977"/>
      <c r="I12456" s="3980"/>
      <c r="J12456" s="3950" t="s">
        <v>81</v>
      </c>
      <c r="K12456" s="3950"/>
      <c r="L12456" s="1268">
        <v>1230</v>
      </c>
      <c r="M12456" s="3950">
        <v>44148</v>
      </c>
      <c r="N12456" s="3947">
        <v>1298</v>
      </c>
      <c r="O12456" s="3947">
        <v>1367</v>
      </c>
      <c r="P12456" s="3947">
        <v>1478</v>
      </c>
      <c r="Q12456" s="3945"/>
      <c r="R12456" s="3945"/>
      <c r="S12456" s="3947"/>
      <c r="T12456" s="3947"/>
      <c r="U12456" s="3947"/>
      <c r="V12456" s="3947"/>
      <c r="W12456" s="3947"/>
      <c r="X12456" s="3947"/>
      <c r="Y12456" s="3947"/>
      <c r="Z12456" s="3947"/>
      <c r="AA12456" s="3947"/>
      <c r="AB12456" s="3979"/>
      <c r="AC12456" s="1507">
        <f t="shared" si="4793"/>
        <v>8852</v>
      </c>
      <c r="AD12456" s="1508">
        <f t="shared" si="4794"/>
        <v>51708.325967200006</v>
      </c>
      <c r="AE12456" s="14">
        <f t="shared" si="4795"/>
        <v>5.0666666666666664</v>
      </c>
      <c r="AF12456" s="14">
        <f t="shared" si="4796"/>
        <v>1381</v>
      </c>
      <c r="AG12456" s="14">
        <f t="shared" si="4797"/>
        <v>6.4098479362780596</v>
      </c>
      <c r="AH12456" s="14">
        <f t="shared" si="4798"/>
        <v>1.3431812696113932</v>
      </c>
      <c r="AI12456" s="14">
        <f t="shared" si="4799"/>
        <v>1854.9333333333334</v>
      </c>
      <c r="AJ12456" s="3947"/>
      <c r="AK12456" s="3953"/>
    </row>
    <row r="12457" spans="1:37" s="3954" customFormat="1" ht="48" customHeight="1">
      <c r="A12457" s="2510"/>
      <c r="B12457" s="3946" t="s">
        <v>510</v>
      </c>
      <c r="C12457" s="3947" t="s">
        <v>233</v>
      </c>
      <c r="D12457" s="3947">
        <v>624.84</v>
      </c>
      <c r="E12457" s="3977">
        <v>188</v>
      </c>
      <c r="F12457" s="3947">
        <v>117469.92000000001</v>
      </c>
      <c r="G12457" s="3977"/>
      <c r="H12457" s="3977"/>
      <c r="I12457" s="3980"/>
      <c r="J12457" s="3950">
        <v>45992</v>
      </c>
      <c r="K12457" s="3950"/>
      <c r="L12457" s="1268">
        <v>1216</v>
      </c>
      <c r="M12457" s="3950">
        <v>44453</v>
      </c>
      <c r="N12457" s="3947"/>
      <c r="O12457" s="3947"/>
      <c r="P12457" s="3947"/>
      <c r="Q12457" s="3945"/>
      <c r="R12457" s="3945"/>
      <c r="S12457" s="3947"/>
      <c r="T12457" s="3947"/>
      <c r="U12457" s="3947"/>
      <c r="V12457" s="3947"/>
      <c r="W12457" s="3947"/>
      <c r="X12457" s="3947"/>
      <c r="Y12457" s="3947"/>
      <c r="Z12457" s="3947"/>
      <c r="AA12457" s="3947"/>
      <c r="AB12457" s="3979"/>
      <c r="AC12457" s="1507">
        <f t="shared" si="4793"/>
        <v>188</v>
      </c>
      <c r="AD12457" s="1508">
        <f t="shared" si="4794"/>
        <v>117469.92000000001</v>
      </c>
      <c r="AE12457" s="14">
        <f t="shared" si="4795"/>
        <v>32.5</v>
      </c>
      <c r="AF12457" s="14">
        <f t="shared" si="4796"/>
        <v>0</v>
      </c>
      <c r="AG12457" s="14" t="e">
        <f t="shared" si="4797"/>
        <v>#DIV/0!</v>
      </c>
      <c r="AH12457" s="14" t="e">
        <f t="shared" si="4798"/>
        <v>#DIV/0!</v>
      </c>
      <c r="AI12457" s="14">
        <f t="shared" si="4799"/>
        <v>188</v>
      </c>
      <c r="AJ12457" s="3947"/>
      <c r="AK12457" s="3953"/>
    </row>
    <row r="12458" spans="1:37" s="3954" customFormat="1" ht="48" customHeight="1">
      <c r="A12458" s="2510"/>
      <c r="B12458" s="3946" t="s">
        <v>8877</v>
      </c>
      <c r="C12458" s="3969" t="s">
        <v>206</v>
      </c>
      <c r="D12458" s="3969">
        <v>2490.23</v>
      </c>
      <c r="E12458" s="3977"/>
      <c r="F12458" s="3947"/>
      <c r="G12458" s="3969">
        <v>5</v>
      </c>
      <c r="H12458" s="3952">
        <v>12451.15</v>
      </c>
      <c r="I12458" s="3951">
        <v>44930</v>
      </c>
      <c r="J12458" s="3951">
        <v>47848</v>
      </c>
      <c r="K12458" s="3952"/>
      <c r="L12458" s="3978">
        <v>1169</v>
      </c>
      <c r="M12458" s="3951">
        <v>44921</v>
      </c>
      <c r="N12458" s="3945"/>
      <c r="O12458" s="3945"/>
      <c r="P12458" s="3945"/>
      <c r="Q12458" s="3945"/>
      <c r="R12458" s="3945"/>
      <c r="S12458" s="3947"/>
      <c r="T12458" s="3947"/>
      <c r="U12458" s="3947"/>
      <c r="V12458" s="3947"/>
      <c r="W12458" s="3947"/>
      <c r="X12458" s="3947"/>
      <c r="Y12458" s="3947"/>
      <c r="Z12458" s="3947"/>
      <c r="AA12458" s="3947"/>
      <c r="AB12458" s="3979"/>
      <c r="AC12458" s="1507">
        <f t="shared" si="4793"/>
        <v>5</v>
      </c>
      <c r="AD12458" s="1508">
        <f t="shared" si="4794"/>
        <v>12451.15</v>
      </c>
      <c r="AE12458" s="14">
        <f t="shared" si="4795"/>
        <v>94.36666666666666</v>
      </c>
      <c r="AF12458" s="14">
        <f t="shared" si="4796"/>
        <v>0</v>
      </c>
      <c r="AG12458" s="14" t="e">
        <f t="shared" si="4797"/>
        <v>#DIV/0!</v>
      </c>
      <c r="AH12458" s="14" t="e">
        <f t="shared" si="4798"/>
        <v>#DIV/0!</v>
      </c>
      <c r="AI12458" s="14">
        <f t="shared" si="4799"/>
        <v>5</v>
      </c>
      <c r="AJ12458" s="3947"/>
      <c r="AK12458" s="3953"/>
    </row>
    <row r="12459" spans="1:37" s="3954" customFormat="1" ht="48" customHeight="1">
      <c r="A12459" s="2510"/>
      <c r="B12459" s="3946" t="s">
        <v>8878</v>
      </c>
      <c r="C12459" s="3969" t="s">
        <v>206</v>
      </c>
      <c r="D12459" s="3969">
        <v>2490.23</v>
      </c>
      <c r="E12459" s="3977"/>
      <c r="F12459" s="3947"/>
      <c r="G12459" s="3969">
        <v>10</v>
      </c>
      <c r="H12459" s="3952">
        <v>24902.3</v>
      </c>
      <c r="I12459" s="3951">
        <v>44930</v>
      </c>
      <c r="J12459" s="3951">
        <v>47848</v>
      </c>
      <c r="K12459" s="3952"/>
      <c r="L12459" s="3978">
        <v>1169</v>
      </c>
      <c r="M12459" s="3951">
        <v>44921</v>
      </c>
      <c r="N12459" s="3945"/>
      <c r="O12459" s="3945"/>
      <c r="P12459" s="3945"/>
      <c r="Q12459" s="3945"/>
      <c r="R12459" s="3945"/>
      <c r="S12459" s="3947"/>
      <c r="T12459" s="3947"/>
      <c r="U12459" s="3947"/>
      <c r="V12459" s="3947"/>
      <c r="W12459" s="3947"/>
      <c r="X12459" s="3947"/>
      <c r="Y12459" s="3947"/>
      <c r="Z12459" s="3947"/>
      <c r="AA12459" s="3947"/>
      <c r="AB12459" s="3979"/>
      <c r="AC12459" s="1507">
        <f t="shared" si="4793"/>
        <v>10</v>
      </c>
      <c r="AD12459" s="1508">
        <f t="shared" si="4794"/>
        <v>24902.3</v>
      </c>
      <c r="AE12459" s="14">
        <f t="shared" si="4795"/>
        <v>94.36666666666666</v>
      </c>
      <c r="AF12459" s="14">
        <f t="shared" si="4796"/>
        <v>0</v>
      </c>
      <c r="AG12459" s="14" t="e">
        <f t="shared" si="4797"/>
        <v>#DIV/0!</v>
      </c>
      <c r="AH12459" s="14" t="e">
        <f t="shared" si="4798"/>
        <v>#DIV/0!</v>
      </c>
      <c r="AI12459" s="14">
        <f t="shared" si="4799"/>
        <v>10</v>
      </c>
      <c r="AJ12459" s="3947"/>
      <c r="AK12459" s="3953"/>
    </row>
    <row r="12460" spans="1:37" s="3954" customFormat="1" ht="48" customHeight="1">
      <c r="A12460" s="2510"/>
      <c r="B12460" s="3946" t="s">
        <v>8879</v>
      </c>
      <c r="C12460" s="3969" t="s">
        <v>206</v>
      </c>
      <c r="D12460" s="3969">
        <v>2490.23</v>
      </c>
      <c r="E12460" s="3977"/>
      <c r="F12460" s="3947"/>
      <c r="G12460" s="3969">
        <v>10</v>
      </c>
      <c r="H12460" s="3952">
        <v>24902.3</v>
      </c>
      <c r="I12460" s="3951">
        <v>44930</v>
      </c>
      <c r="J12460" s="3951">
        <v>47848</v>
      </c>
      <c r="K12460" s="3952"/>
      <c r="L12460" s="3978">
        <v>1169</v>
      </c>
      <c r="M12460" s="3951">
        <v>44921</v>
      </c>
      <c r="N12460" s="3945"/>
      <c r="O12460" s="3945"/>
      <c r="P12460" s="3945"/>
      <c r="Q12460" s="3945"/>
      <c r="R12460" s="3945"/>
      <c r="S12460" s="3947"/>
      <c r="T12460" s="3947"/>
      <c r="U12460" s="3947"/>
      <c r="V12460" s="3947"/>
      <c r="W12460" s="3947"/>
      <c r="X12460" s="3947"/>
      <c r="Y12460" s="3947"/>
      <c r="Z12460" s="3947"/>
      <c r="AA12460" s="3947"/>
      <c r="AB12460" s="3979"/>
      <c r="AC12460" s="1507">
        <f t="shared" si="4793"/>
        <v>10</v>
      </c>
      <c r="AD12460" s="1508">
        <f t="shared" si="4794"/>
        <v>24902.3</v>
      </c>
      <c r="AE12460" s="14">
        <f t="shared" si="4795"/>
        <v>94.36666666666666</v>
      </c>
      <c r="AF12460" s="14">
        <f t="shared" si="4796"/>
        <v>0</v>
      </c>
      <c r="AG12460" s="14" t="e">
        <f t="shared" si="4797"/>
        <v>#DIV/0!</v>
      </c>
      <c r="AH12460" s="14" t="e">
        <f t="shared" si="4798"/>
        <v>#DIV/0!</v>
      </c>
      <c r="AI12460" s="14">
        <f t="shared" si="4799"/>
        <v>10</v>
      </c>
      <c r="AJ12460" s="3947"/>
      <c r="AK12460" s="3953"/>
    </row>
    <row r="12461" spans="1:37" s="3954" customFormat="1" ht="48" customHeight="1">
      <c r="A12461" s="2510"/>
      <c r="B12461" s="3946" t="s">
        <v>8880</v>
      </c>
      <c r="C12461" s="3969" t="s">
        <v>206</v>
      </c>
      <c r="D12461" s="3969">
        <v>2537.04</v>
      </c>
      <c r="E12461" s="3977"/>
      <c r="F12461" s="3947"/>
      <c r="G12461" s="3969">
        <v>10</v>
      </c>
      <c r="H12461" s="3952">
        <v>25370.400000000001</v>
      </c>
      <c r="I12461" s="3951">
        <v>44930</v>
      </c>
      <c r="J12461" s="3951">
        <v>47848</v>
      </c>
      <c r="K12461" s="3952"/>
      <c r="L12461" s="3978">
        <v>1169</v>
      </c>
      <c r="M12461" s="3951">
        <v>44921</v>
      </c>
      <c r="N12461" s="3945"/>
      <c r="O12461" s="3945"/>
      <c r="P12461" s="3945"/>
      <c r="Q12461" s="3945"/>
      <c r="R12461" s="3945"/>
      <c r="S12461" s="3947"/>
      <c r="T12461" s="3947"/>
      <c r="U12461" s="3947"/>
      <c r="V12461" s="3947"/>
      <c r="W12461" s="3947"/>
      <c r="X12461" s="3947"/>
      <c r="Y12461" s="3947"/>
      <c r="Z12461" s="3947"/>
      <c r="AA12461" s="3947"/>
      <c r="AB12461" s="3979"/>
      <c r="AC12461" s="1507">
        <f t="shared" si="4793"/>
        <v>10</v>
      </c>
      <c r="AD12461" s="1508">
        <f t="shared" si="4794"/>
        <v>25370.400000000001</v>
      </c>
      <c r="AE12461" s="14">
        <f t="shared" si="4795"/>
        <v>94.36666666666666</v>
      </c>
      <c r="AF12461" s="14">
        <f t="shared" si="4796"/>
        <v>0</v>
      </c>
      <c r="AG12461" s="14" t="e">
        <f t="shared" si="4797"/>
        <v>#DIV/0!</v>
      </c>
      <c r="AH12461" s="14" t="e">
        <f t="shared" si="4798"/>
        <v>#DIV/0!</v>
      </c>
      <c r="AI12461" s="14">
        <f t="shared" si="4799"/>
        <v>10</v>
      </c>
      <c r="AJ12461" s="3947"/>
      <c r="AK12461" s="3953"/>
    </row>
    <row r="12462" spans="1:37" s="3954" customFormat="1" ht="48" customHeight="1">
      <c r="A12462" s="2510"/>
      <c r="B12462" s="3946" t="s">
        <v>511</v>
      </c>
      <c r="C12462" s="3947" t="s">
        <v>224</v>
      </c>
      <c r="D12462" s="3947">
        <v>2513.98</v>
      </c>
      <c r="E12462" s="3947">
        <v>6</v>
      </c>
      <c r="F12462" s="3947">
        <v>15083.880000000001</v>
      </c>
      <c r="G12462" s="3990"/>
      <c r="H12462" s="3990"/>
      <c r="I12462" s="3991"/>
      <c r="J12462" s="3950" t="s">
        <v>334</v>
      </c>
      <c r="K12462" s="3950"/>
      <c r="L12462" s="1268">
        <v>880</v>
      </c>
      <c r="M12462" s="3950">
        <v>43671</v>
      </c>
      <c r="N12462" s="3945"/>
      <c r="O12462" s="3945"/>
      <c r="P12462" s="3945"/>
      <c r="Q12462" s="3945"/>
      <c r="R12462" s="3945"/>
      <c r="S12462" s="3947"/>
      <c r="T12462" s="3947"/>
      <c r="U12462" s="3947"/>
      <c r="V12462" s="3947"/>
      <c r="W12462" s="3947"/>
      <c r="X12462" s="3947"/>
      <c r="Y12462" s="3947"/>
      <c r="Z12462" s="3947"/>
      <c r="AA12462" s="3947"/>
      <c r="AB12462" s="3979"/>
      <c r="AC12462" s="1507">
        <f t="shared" si="4793"/>
        <v>6</v>
      </c>
      <c r="AD12462" s="1508">
        <f t="shared" si="4794"/>
        <v>15083.880000000001</v>
      </c>
      <c r="AE12462" s="1351" t="s">
        <v>334</v>
      </c>
      <c r="AF12462" s="14">
        <f t="shared" si="4796"/>
        <v>0</v>
      </c>
      <c r="AG12462" s="14" t="e">
        <f t="shared" si="4797"/>
        <v>#DIV/0!</v>
      </c>
      <c r="AH12462" s="1351" t="s">
        <v>334</v>
      </c>
      <c r="AI12462" s="1351" t="s">
        <v>334</v>
      </c>
      <c r="AJ12462" s="3947"/>
      <c r="AK12462" s="3953"/>
    </row>
    <row r="12463" spans="1:37" s="3954" customFormat="1" ht="48" customHeight="1">
      <c r="A12463" s="2510"/>
      <c r="B12463" s="3946" t="s">
        <v>511</v>
      </c>
      <c r="C12463" s="3947" t="s">
        <v>224</v>
      </c>
      <c r="D12463" s="3947">
        <v>2596.02</v>
      </c>
      <c r="E12463" s="3947">
        <v>12</v>
      </c>
      <c r="F12463" s="3947">
        <v>31152.239999999998</v>
      </c>
      <c r="G12463" s="3990"/>
      <c r="H12463" s="3990"/>
      <c r="I12463" s="3991"/>
      <c r="J12463" s="3950" t="s">
        <v>334</v>
      </c>
      <c r="K12463" s="3950"/>
      <c r="L12463" s="1268">
        <v>816</v>
      </c>
      <c r="M12463" s="3950">
        <v>43663</v>
      </c>
      <c r="N12463" s="3945"/>
      <c r="O12463" s="3945"/>
      <c r="P12463" s="3945"/>
      <c r="Q12463" s="3945"/>
      <c r="R12463" s="3945"/>
      <c r="S12463" s="3947"/>
      <c r="T12463" s="3947"/>
      <c r="U12463" s="3947"/>
      <c r="V12463" s="3947"/>
      <c r="W12463" s="3947"/>
      <c r="X12463" s="3947"/>
      <c r="Y12463" s="3947"/>
      <c r="Z12463" s="3947"/>
      <c r="AA12463" s="3947"/>
      <c r="AB12463" s="3979"/>
      <c r="AC12463" s="1507">
        <f t="shared" si="4793"/>
        <v>12</v>
      </c>
      <c r="AD12463" s="1508">
        <f t="shared" si="4794"/>
        <v>31152.239999999998</v>
      </c>
      <c r="AE12463" s="1351" t="s">
        <v>334</v>
      </c>
      <c r="AF12463" s="14">
        <f t="shared" si="4796"/>
        <v>0</v>
      </c>
      <c r="AG12463" s="14" t="e">
        <f t="shared" si="4797"/>
        <v>#DIV/0!</v>
      </c>
      <c r="AH12463" s="1351" t="s">
        <v>334</v>
      </c>
      <c r="AI12463" s="1351" t="s">
        <v>334</v>
      </c>
      <c r="AJ12463" s="3947"/>
      <c r="AK12463" s="3953"/>
    </row>
    <row r="12464" spans="1:37" s="3954" customFormat="1" ht="48" customHeight="1">
      <c r="A12464" s="2510"/>
      <c r="B12464" s="3962" t="s">
        <v>512</v>
      </c>
      <c r="C12464" s="3947" t="s">
        <v>513</v>
      </c>
      <c r="D12464" s="3947">
        <v>2.63</v>
      </c>
      <c r="E12464" s="3977">
        <v>21648</v>
      </c>
      <c r="F12464" s="3947">
        <v>56934.239999999998</v>
      </c>
      <c r="G12464" s="3977"/>
      <c r="H12464" s="3977"/>
      <c r="I12464" s="3980"/>
      <c r="J12464" s="3950">
        <v>44501</v>
      </c>
      <c r="K12464" s="1268">
        <v>21648</v>
      </c>
      <c r="L12464" s="1268">
        <v>297</v>
      </c>
      <c r="M12464" s="3950">
        <v>43543</v>
      </c>
      <c r="N12464" s="3945"/>
      <c r="O12464" s="3945"/>
      <c r="P12464" s="3945"/>
      <c r="Q12464" s="3945"/>
      <c r="R12464" s="3945"/>
      <c r="S12464" s="3947"/>
      <c r="T12464" s="3947"/>
      <c r="U12464" s="3947"/>
      <c r="V12464" s="3947"/>
      <c r="W12464" s="3947"/>
      <c r="X12464" s="3947"/>
      <c r="Y12464" s="3947"/>
      <c r="Z12464" s="3947"/>
      <c r="AA12464" s="3947"/>
      <c r="AB12464" s="3979"/>
      <c r="AC12464" s="1507">
        <f t="shared" si="4793"/>
        <v>21648</v>
      </c>
      <c r="AD12464" s="1508">
        <f t="shared" si="4794"/>
        <v>56934.239999999998</v>
      </c>
      <c r="AE12464" s="14">
        <f t="shared" ref="AE12464:AE12480" si="4800">(J12464-"01.04.2023")/30</f>
        <v>-17.2</v>
      </c>
      <c r="AF12464" s="14">
        <f t="shared" si="4796"/>
        <v>0</v>
      </c>
      <c r="AG12464" s="14" t="e">
        <f t="shared" si="4797"/>
        <v>#DIV/0!</v>
      </c>
      <c r="AH12464" s="14" t="e">
        <f t="shared" ref="AH12464:AH12480" si="4801">AG12464-AE12464</f>
        <v>#DIV/0!</v>
      </c>
      <c r="AI12464" s="14">
        <f t="shared" ref="AI12464:AI12480" si="4802">AC12464-(AE12464*AF12464)</f>
        <v>21648</v>
      </c>
      <c r="AJ12464" s="3947">
        <v>21648</v>
      </c>
      <c r="AK12464" s="3953"/>
    </row>
    <row r="12465" spans="1:37" s="3954" customFormat="1" ht="48" customHeight="1">
      <c r="A12465" s="2510"/>
      <c r="B12465" s="3962" t="s">
        <v>512</v>
      </c>
      <c r="C12465" s="3947" t="s">
        <v>513</v>
      </c>
      <c r="D12465" s="3947">
        <v>3.01</v>
      </c>
      <c r="E12465" s="3977">
        <v>118800</v>
      </c>
      <c r="F12465" s="3947">
        <v>357588</v>
      </c>
      <c r="G12465" s="3977"/>
      <c r="H12465" s="3977"/>
      <c r="I12465" s="3980"/>
      <c r="J12465" s="3950">
        <v>44985</v>
      </c>
      <c r="K12465" s="1268">
        <v>118800</v>
      </c>
      <c r="L12465" s="1268">
        <v>416</v>
      </c>
      <c r="M12465" s="3950">
        <v>43934</v>
      </c>
      <c r="N12465" s="3945"/>
      <c r="O12465" s="3945"/>
      <c r="P12465" s="3945"/>
      <c r="Q12465" s="3945"/>
      <c r="R12465" s="3945"/>
      <c r="S12465" s="3947"/>
      <c r="T12465" s="3947"/>
      <c r="U12465" s="3947"/>
      <c r="V12465" s="3947"/>
      <c r="W12465" s="3947"/>
      <c r="X12465" s="3947"/>
      <c r="Y12465" s="3947"/>
      <c r="Z12465" s="3947"/>
      <c r="AA12465" s="3947"/>
      <c r="AB12465" s="3979"/>
      <c r="AC12465" s="1507">
        <f t="shared" si="4793"/>
        <v>118800</v>
      </c>
      <c r="AD12465" s="1508">
        <f t="shared" si="4794"/>
        <v>357588</v>
      </c>
      <c r="AE12465" s="14">
        <f t="shared" si="4800"/>
        <v>-1.0666666666666667</v>
      </c>
      <c r="AF12465" s="14">
        <f t="shared" si="4796"/>
        <v>0</v>
      </c>
      <c r="AG12465" s="14" t="e">
        <f t="shared" si="4797"/>
        <v>#DIV/0!</v>
      </c>
      <c r="AH12465" s="14" t="e">
        <f t="shared" si="4801"/>
        <v>#DIV/0!</v>
      </c>
      <c r="AI12465" s="14">
        <f t="shared" si="4802"/>
        <v>118800</v>
      </c>
      <c r="AJ12465" s="1268">
        <v>118800</v>
      </c>
      <c r="AK12465" s="3953"/>
    </row>
    <row r="12466" spans="1:37" s="3954" customFormat="1" ht="48" customHeight="1">
      <c r="A12466" s="2510"/>
      <c r="B12466" s="3946" t="s">
        <v>514</v>
      </c>
      <c r="C12466" s="3969" t="s">
        <v>153</v>
      </c>
      <c r="D12466" s="3969">
        <v>0.59508930000000004</v>
      </c>
      <c r="E12466" s="3977">
        <v>361361</v>
      </c>
      <c r="F12466" s="3947">
        <v>215042.06453730003</v>
      </c>
      <c r="G12466" s="3969"/>
      <c r="H12466" s="3969"/>
      <c r="I12466" s="3951"/>
      <c r="J12466" s="3951">
        <v>45535</v>
      </c>
      <c r="K12466" s="3952"/>
      <c r="L12466" s="3978">
        <v>1630</v>
      </c>
      <c r="M12466" s="3951">
        <v>44552</v>
      </c>
      <c r="N12466" s="3947">
        <v>1611</v>
      </c>
      <c r="O12466" s="3947">
        <v>1573</v>
      </c>
      <c r="P12466" s="3947">
        <v>2423</v>
      </c>
      <c r="Q12466" s="3945"/>
      <c r="R12466" s="3945"/>
      <c r="S12466" s="3947"/>
      <c r="T12466" s="3947"/>
      <c r="U12466" s="3947"/>
      <c r="V12466" s="3947"/>
      <c r="W12466" s="3947"/>
      <c r="X12466" s="3947"/>
      <c r="Y12466" s="3947"/>
      <c r="Z12466" s="3947"/>
      <c r="AA12466" s="3947"/>
      <c r="AB12466" s="3979"/>
      <c r="AC12466" s="1507">
        <f t="shared" si="4793"/>
        <v>355754</v>
      </c>
      <c r="AD12466" s="1508">
        <f t="shared" si="4794"/>
        <v>211705.39883220001</v>
      </c>
      <c r="AE12466" s="14">
        <f t="shared" si="4800"/>
        <v>17.266666666666666</v>
      </c>
      <c r="AF12466" s="14">
        <f t="shared" si="4796"/>
        <v>1869</v>
      </c>
      <c r="AG12466" s="14">
        <f t="shared" si="4797"/>
        <v>190.34456928838952</v>
      </c>
      <c r="AH12466" s="14">
        <f t="shared" si="4801"/>
        <v>173.07790262172284</v>
      </c>
      <c r="AI12466" s="14">
        <f t="shared" si="4802"/>
        <v>323482.59999999998</v>
      </c>
      <c r="AJ12466" s="3947"/>
      <c r="AK12466" s="3953"/>
    </row>
    <row r="12467" spans="1:37" s="3954" customFormat="1" ht="48" customHeight="1">
      <c r="A12467" s="2510"/>
      <c r="B12467" s="3946" t="s">
        <v>515</v>
      </c>
      <c r="C12467" s="3947" t="s">
        <v>177</v>
      </c>
      <c r="D12467" s="3947">
        <v>0.50260000000000005</v>
      </c>
      <c r="E12467" s="3977">
        <v>2180</v>
      </c>
      <c r="F12467" s="3947">
        <v>1095.6680000000001</v>
      </c>
      <c r="G12467" s="3977"/>
      <c r="H12467" s="3977"/>
      <c r="I12467" s="3980"/>
      <c r="J12467" s="3950">
        <v>44986</v>
      </c>
      <c r="K12467" s="3949"/>
      <c r="L12467" s="1268">
        <v>898</v>
      </c>
      <c r="M12467" s="3950">
        <v>44078</v>
      </c>
      <c r="N12467" s="3947">
        <v>1400</v>
      </c>
      <c r="O12467" s="3947">
        <v>780</v>
      </c>
      <c r="P12467" s="3947"/>
      <c r="Q12467" s="3945"/>
      <c r="R12467" s="3945"/>
      <c r="S12467" s="3947"/>
      <c r="T12467" s="3947"/>
      <c r="U12467" s="3947"/>
      <c r="V12467" s="3947"/>
      <c r="W12467" s="3947"/>
      <c r="X12467" s="3947"/>
      <c r="Y12467" s="3947"/>
      <c r="Z12467" s="3947"/>
      <c r="AA12467" s="3947"/>
      <c r="AB12467" s="3979"/>
      <c r="AC12467" s="1507">
        <f t="shared" si="4793"/>
        <v>0</v>
      </c>
      <c r="AD12467" s="1508">
        <f t="shared" si="4794"/>
        <v>0</v>
      </c>
      <c r="AE12467" s="14">
        <f t="shared" si="4800"/>
        <v>-1.0333333333333334</v>
      </c>
      <c r="AF12467" s="14">
        <f t="shared" si="4796"/>
        <v>726.66666666666663</v>
      </c>
      <c r="AG12467" s="14">
        <f t="shared" si="4797"/>
        <v>0</v>
      </c>
      <c r="AH12467" s="14">
        <f t="shared" si="4801"/>
        <v>1.0333333333333334</v>
      </c>
      <c r="AI12467" s="14">
        <f t="shared" si="4802"/>
        <v>750.88888888888891</v>
      </c>
      <c r="AJ12467" s="3947"/>
      <c r="AK12467" s="3953"/>
    </row>
    <row r="12468" spans="1:37" s="3954" customFormat="1" ht="48" customHeight="1">
      <c r="A12468" s="2510"/>
      <c r="B12468" s="3946" t="s">
        <v>516</v>
      </c>
      <c r="C12468" s="3947" t="s">
        <v>153</v>
      </c>
      <c r="D12468" s="3947">
        <v>2.0409999999999999</v>
      </c>
      <c r="E12468" s="3977">
        <v>112793</v>
      </c>
      <c r="F12468" s="3947">
        <v>230210.51299999998</v>
      </c>
      <c r="G12468" s="3977"/>
      <c r="H12468" s="3977"/>
      <c r="I12468" s="3980"/>
      <c r="J12468" s="3950">
        <v>44592</v>
      </c>
      <c r="K12468" s="1268">
        <v>112868</v>
      </c>
      <c r="L12468" s="1268">
        <v>679</v>
      </c>
      <c r="M12468" s="3950">
        <v>43629</v>
      </c>
      <c r="N12468" s="3947"/>
      <c r="O12468" s="3947"/>
      <c r="P12468" s="3947"/>
      <c r="Q12468" s="3945"/>
      <c r="R12468" s="3945"/>
      <c r="S12468" s="3947"/>
      <c r="T12468" s="3947"/>
      <c r="U12468" s="3947"/>
      <c r="V12468" s="3947"/>
      <c r="W12468" s="3947"/>
      <c r="X12468" s="3947"/>
      <c r="Y12468" s="3947"/>
      <c r="Z12468" s="3947"/>
      <c r="AA12468" s="3947"/>
      <c r="AB12468" s="3979"/>
      <c r="AC12468" s="1507">
        <f t="shared" ref="AC12468:AC12480" si="4803">E12468+G12468-N12468-O12468-AA12468-P12468-Q12468-R12468-S12468-T12468-U12468-V12468-W12468-X12468-Y12468</f>
        <v>112793</v>
      </c>
      <c r="AD12468" s="1508">
        <f t="shared" ref="AD12468:AD12480" si="4804">D12468*AC12468</f>
        <v>230210.51299999998</v>
      </c>
      <c r="AE12468" s="14">
        <f t="shared" si="4800"/>
        <v>-14.166666666666666</v>
      </c>
      <c r="AF12468" s="14">
        <f t="shared" ref="AF12468:AF12480" si="4805">(N12468+O12468+P12468+Q12468+R12468+S12468+T12468+U12468+V12468+W12468+X12468+Y12468)/3</f>
        <v>0</v>
      </c>
      <c r="AG12468" s="14" t="e">
        <f t="shared" ref="AG12468:AG12480" si="4806">AC12468/AF12468</f>
        <v>#DIV/0!</v>
      </c>
      <c r="AH12468" s="14" t="e">
        <f t="shared" si="4801"/>
        <v>#DIV/0!</v>
      </c>
      <c r="AI12468" s="14">
        <f t="shared" si="4802"/>
        <v>112793</v>
      </c>
      <c r="AJ12468" s="3947">
        <v>112793</v>
      </c>
      <c r="AK12468" s="3953"/>
    </row>
    <row r="12469" spans="1:37" s="3954" customFormat="1" ht="48" customHeight="1">
      <c r="A12469" s="2510"/>
      <c r="B12469" s="3946" t="s">
        <v>517</v>
      </c>
      <c r="C12469" s="3947" t="s">
        <v>215</v>
      </c>
      <c r="D12469" s="3947">
        <v>0.93623828499999995</v>
      </c>
      <c r="E12469" s="3947">
        <v>318793</v>
      </c>
      <c r="F12469" s="3947">
        <v>298466.21159000497</v>
      </c>
      <c r="G12469" s="3947"/>
      <c r="H12469" s="3947"/>
      <c r="I12469" s="3970"/>
      <c r="J12469" s="3950">
        <v>44316</v>
      </c>
      <c r="K12469" s="1268">
        <v>318793</v>
      </c>
      <c r="L12469" s="1268">
        <v>809</v>
      </c>
      <c r="M12469" s="3950">
        <v>43662</v>
      </c>
      <c r="N12469" s="3947"/>
      <c r="O12469" s="3947"/>
      <c r="P12469" s="3947"/>
      <c r="Q12469" s="3945"/>
      <c r="R12469" s="3945"/>
      <c r="S12469" s="3947"/>
      <c r="T12469" s="3947"/>
      <c r="U12469" s="3947"/>
      <c r="V12469" s="3947"/>
      <c r="W12469" s="3947"/>
      <c r="X12469" s="3947"/>
      <c r="Y12469" s="3947"/>
      <c r="Z12469" s="3947"/>
      <c r="AA12469" s="3947"/>
      <c r="AB12469" s="3979"/>
      <c r="AC12469" s="1507">
        <f t="shared" si="4803"/>
        <v>318793</v>
      </c>
      <c r="AD12469" s="1508">
        <f t="shared" si="4804"/>
        <v>298466.21159000497</v>
      </c>
      <c r="AE12469" s="14">
        <f t="shared" si="4800"/>
        <v>-23.366666666666667</v>
      </c>
      <c r="AF12469" s="14">
        <f t="shared" si="4805"/>
        <v>0</v>
      </c>
      <c r="AG12469" s="14" t="e">
        <f t="shared" si="4806"/>
        <v>#DIV/0!</v>
      </c>
      <c r="AH12469" s="14" t="e">
        <f t="shared" si="4801"/>
        <v>#DIV/0!</v>
      </c>
      <c r="AI12469" s="14">
        <f t="shared" si="4802"/>
        <v>318793</v>
      </c>
      <c r="AJ12469" s="3947">
        <v>318793</v>
      </c>
      <c r="AK12469" s="3953"/>
    </row>
    <row r="12470" spans="1:37" s="3954" customFormat="1" ht="48" customHeight="1">
      <c r="A12470" s="2510"/>
      <c r="B12470" s="3946" t="s">
        <v>518</v>
      </c>
      <c r="C12470" s="3947" t="s">
        <v>215</v>
      </c>
      <c r="D12470" s="3947">
        <v>2.5291071430000001</v>
      </c>
      <c r="E12470" s="3977">
        <v>3319</v>
      </c>
      <c r="F12470" s="3947">
        <v>8394.1066076170009</v>
      </c>
      <c r="G12470" s="3977"/>
      <c r="H12470" s="3977"/>
      <c r="I12470" s="3980"/>
      <c r="J12470" s="3950">
        <v>45412</v>
      </c>
      <c r="K12470" s="3949"/>
      <c r="L12470" s="1268">
        <v>1216</v>
      </c>
      <c r="M12470" s="3950">
        <v>44453</v>
      </c>
      <c r="N12470" s="3947">
        <v>2417</v>
      </c>
      <c r="O12470" s="3947">
        <v>9</v>
      </c>
      <c r="P12470" s="3947"/>
      <c r="Q12470" s="3945"/>
      <c r="R12470" s="3945"/>
      <c r="S12470" s="3947"/>
      <c r="T12470" s="3947"/>
      <c r="U12470" s="3947"/>
      <c r="V12470" s="3947"/>
      <c r="W12470" s="3947"/>
      <c r="X12470" s="3947"/>
      <c r="Y12470" s="3947"/>
      <c r="Z12470" s="3969"/>
      <c r="AA12470" s="3947"/>
      <c r="AB12470" s="3981"/>
      <c r="AC12470" s="1507">
        <f t="shared" si="4803"/>
        <v>893</v>
      </c>
      <c r="AD12470" s="1508">
        <f t="shared" si="4804"/>
        <v>2258.492678699</v>
      </c>
      <c r="AE12470" s="14">
        <f t="shared" si="4800"/>
        <v>13.166666666666666</v>
      </c>
      <c r="AF12470" s="14">
        <f t="shared" si="4805"/>
        <v>808.66666666666663</v>
      </c>
      <c r="AG12470" s="14">
        <f t="shared" si="4806"/>
        <v>1.1042868920032978</v>
      </c>
      <c r="AH12470" s="14">
        <f t="shared" si="4801"/>
        <v>-12.062379774663368</v>
      </c>
      <c r="AI12470" s="14">
        <f t="shared" si="4802"/>
        <v>-9754.4444444444434</v>
      </c>
      <c r="AJ12470" s="3947"/>
      <c r="AK12470" s="3953"/>
    </row>
    <row r="12471" spans="1:37" s="3954" customFormat="1" ht="48" customHeight="1">
      <c r="A12471" s="2510"/>
      <c r="B12471" s="3946" t="s">
        <v>518</v>
      </c>
      <c r="C12471" s="3947" t="s">
        <v>215</v>
      </c>
      <c r="D12471" s="3947">
        <v>2.5291071430000001</v>
      </c>
      <c r="E12471" s="3977">
        <v>226054</v>
      </c>
      <c r="F12471" s="3947">
        <v>571714.78610372206</v>
      </c>
      <c r="G12471" s="3977"/>
      <c r="H12471" s="3977"/>
      <c r="I12471" s="3980"/>
      <c r="J12471" s="3950">
        <v>45412</v>
      </c>
      <c r="K12471" s="3949"/>
      <c r="L12471" s="1268">
        <v>1216</v>
      </c>
      <c r="M12471" s="3950">
        <v>44453</v>
      </c>
      <c r="N12471" s="3947">
        <v>8500</v>
      </c>
      <c r="O12471" s="3947">
        <v>11074</v>
      </c>
      <c r="P12471" s="3947">
        <v>12504</v>
      </c>
      <c r="Q12471" s="3945"/>
      <c r="R12471" s="3945"/>
      <c r="S12471" s="3947"/>
      <c r="T12471" s="3947"/>
      <c r="U12471" s="3947"/>
      <c r="V12471" s="3947"/>
      <c r="W12471" s="3947"/>
      <c r="X12471" s="3947"/>
      <c r="Y12471" s="3947"/>
      <c r="Z12471" s="3969" t="s">
        <v>10403</v>
      </c>
      <c r="AA12471" s="3947">
        <v>52416</v>
      </c>
      <c r="AB12471" s="3981">
        <f>AA12471*D12471</f>
        <v>132565.680007488</v>
      </c>
      <c r="AC12471" s="1507">
        <f t="shared" si="4803"/>
        <v>141560</v>
      </c>
      <c r="AD12471" s="1508">
        <f t="shared" si="4804"/>
        <v>358020.40716308</v>
      </c>
      <c r="AE12471" s="14">
        <f t="shared" si="4800"/>
        <v>13.166666666666666</v>
      </c>
      <c r="AF12471" s="14">
        <f t="shared" si="4805"/>
        <v>10692.666666666666</v>
      </c>
      <c r="AG12471" s="14">
        <f t="shared" si="4806"/>
        <v>13.238979986283434</v>
      </c>
      <c r="AH12471" s="14">
        <f t="shared" si="4801"/>
        <v>7.2313319616768013E-2</v>
      </c>
      <c r="AI12471" s="14">
        <f t="shared" si="4802"/>
        <v>773.22222222224809</v>
      </c>
      <c r="AJ12471" s="3947"/>
      <c r="AK12471" s="3953"/>
    </row>
    <row r="12472" spans="1:37" s="3954" customFormat="1" ht="48" customHeight="1">
      <c r="A12472" s="2510"/>
      <c r="B12472" s="3946" t="s">
        <v>3831</v>
      </c>
      <c r="C12472" s="3969" t="s">
        <v>177</v>
      </c>
      <c r="D12472" s="3969">
        <v>1.804761904</v>
      </c>
      <c r="E12472" s="3977">
        <v>450</v>
      </c>
      <c r="F12472" s="3947">
        <v>812.1428568</v>
      </c>
      <c r="G12472" s="3969"/>
      <c r="H12472" s="3969"/>
      <c r="I12472" s="3951"/>
      <c r="J12472" s="3951">
        <v>45230</v>
      </c>
      <c r="K12472" s="3951"/>
      <c r="L12472" s="3978">
        <v>425</v>
      </c>
      <c r="M12472" s="3951">
        <v>44721</v>
      </c>
      <c r="N12472" s="3947">
        <v>120</v>
      </c>
      <c r="O12472" s="3947">
        <v>150</v>
      </c>
      <c r="P12472" s="3947"/>
      <c r="Q12472" s="3945"/>
      <c r="R12472" s="3945"/>
      <c r="S12472" s="3947"/>
      <c r="T12472" s="3947"/>
      <c r="U12472" s="3947"/>
      <c r="V12472" s="3947"/>
      <c r="W12472" s="3947"/>
      <c r="X12472" s="3947"/>
      <c r="Y12472" s="3947"/>
      <c r="Z12472" s="3947"/>
      <c r="AA12472" s="3947"/>
      <c r="AB12472" s="3979"/>
      <c r="AC12472" s="1507">
        <f t="shared" si="4803"/>
        <v>180</v>
      </c>
      <c r="AD12472" s="1508">
        <f t="shared" si="4804"/>
        <v>324.85714272000001</v>
      </c>
      <c r="AE12472" s="14">
        <f t="shared" si="4800"/>
        <v>7.1</v>
      </c>
      <c r="AF12472" s="14">
        <f t="shared" si="4805"/>
        <v>90</v>
      </c>
      <c r="AG12472" s="14">
        <f t="shared" si="4806"/>
        <v>2</v>
      </c>
      <c r="AH12472" s="14">
        <f t="shared" si="4801"/>
        <v>-5.0999999999999996</v>
      </c>
      <c r="AI12472" s="14">
        <f t="shared" si="4802"/>
        <v>-459</v>
      </c>
      <c r="AJ12472" s="3947"/>
      <c r="AK12472" s="3953"/>
    </row>
    <row r="12473" spans="1:37" s="3954" customFormat="1" ht="48" customHeight="1">
      <c r="A12473" s="2510"/>
      <c r="B12473" s="3946" t="s">
        <v>519</v>
      </c>
      <c r="C12473" s="3969" t="s">
        <v>215</v>
      </c>
      <c r="D12473" s="3969">
        <v>45.797339999999998</v>
      </c>
      <c r="E12473" s="3977">
        <v>29516</v>
      </c>
      <c r="F12473" s="3947">
        <v>1351754.2874399999</v>
      </c>
      <c r="G12473" s="3977"/>
      <c r="H12473" s="3977"/>
      <c r="I12473" s="3992"/>
      <c r="J12473" s="3950">
        <v>45351</v>
      </c>
      <c r="K12473" s="3949"/>
      <c r="L12473" s="1268">
        <v>1448</v>
      </c>
      <c r="M12473" s="3950">
        <v>44503</v>
      </c>
      <c r="N12473" s="3947"/>
      <c r="O12473" s="3947"/>
      <c r="P12473" s="3947"/>
      <c r="Q12473" s="3945"/>
      <c r="R12473" s="3945"/>
      <c r="S12473" s="3947"/>
      <c r="T12473" s="3947"/>
      <c r="U12473" s="3947"/>
      <c r="V12473" s="3947"/>
      <c r="W12473" s="3947"/>
      <c r="X12473" s="3947"/>
      <c r="Y12473" s="3947"/>
      <c r="Z12473" s="3947"/>
      <c r="AA12473" s="3947"/>
      <c r="AB12473" s="3979"/>
      <c r="AC12473" s="1507">
        <f t="shared" si="4803"/>
        <v>29516</v>
      </c>
      <c r="AD12473" s="1508">
        <f t="shared" si="4804"/>
        <v>1351754.2874399999</v>
      </c>
      <c r="AE12473" s="14">
        <f t="shared" si="4800"/>
        <v>11.133333333333333</v>
      </c>
      <c r="AF12473" s="14">
        <f t="shared" si="4805"/>
        <v>0</v>
      </c>
      <c r="AG12473" s="14" t="e">
        <f t="shared" si="4806"/>
        <v>#DIV/0!</v>
      </c>
      <c r="AH12473" s="14" t="e">
        <f t="shared" si="4801"/>
        <v>#DIV/0!</v>
      </c>
      <c r="AI12473" s="14">
        <f t="shared" si="4802"/>
        <v>29516</v>
      </c>
      <c r="AJ12473" s="3947"/>
      <c r="AK12473" s="3953"/>
    </row>
    <row r="12474" spans="1:37" s="3954" customFormat="1" ht="48" customHeight="1">
      <c r="A12474" s="2510"/>
      <c r="B12474" s="3946" t="s">
        <v>519</v>
      </c>
      <c r="C12474" s="3947" t="s">
        <v>215</v>
      </c>
      <c r="D12474" s="3947">
        <v>37.951489361999997</v>
      </c>
      <c r="E12474" s="3977">
        <v>34846</v>
      </c>
      <c r="F12474" s="3947">
        <v>1322457.5983082519</v>
      </c>
      <c r="G12474" s="3977"/>
      <c r="H12474" s="3977"/>
      <c r="I12474" s="3980"/>
      <c r="J12474" s="3950">
        <v>45260</v>
      </c>
      <c r="K12474" s="3949"/>
      <c r="L12474" s="1268">
        <v>606</v>
      </c>
      <c r="M12474" s="3950">
        <v>44349</v>
      </c>
      <c r="N12474" s="3947">
        <v>4234</v>
      </c>
      <c r="O12474" s="3947">
        <v>2890</v>
      </c>
      <c r="P12474" s="3947">
        <v>3226</v>
      </c>
      <c r="Q12474" s="3945"/>
      <c r="R12474" s="3945"/>
      <c r="S12474" s="3947"/>
      <c r="T12474" s="3947"/>
      <c r="U12474" s="3947"/>
      <c r="V12474" s="3947"/>
      <c r="W12474" s="3947"/>
      <c r="X12474" s="3947"/>
      <c r="Y12474" s="3947"/>
      <c r="Z12474" s="3947"/>
      <c r="AA12474" s="3947"/>
      <c r="AB12474" s="3979"/>
      <c r="AC12474" s="1507">
        <f t="shared" si="4803"/>
        <v>24496</v>
      </c>
      <c r="AD12474" s="1508">
        <f t="shared" si="4804"/>
        <v>929659.68341155187</v>
      </c>
      <c r="AE12474" s="14">
        <f t="shared" si="4800"/>
        <v>8.1</v>
      </c>
      <c r="AF12474" s="14">
        <f t="shared" si="4805"/>
        <v>3450</v>
      </c>
      <c r="AG12474" s="14">
        <f t="shared" si="4806"/>
        <v>7.1002898550724636</v>
      </c>
      <c r="AH12474" s="14">
        <f t="shared" si="4801"/>
        <v>-0.99971014492753607</v>
      </c>
      <c r="AI12474" s="14">
        <f t="shared" si="4802"/>
        <v>-3449</v>
      </c>
      <c r="AJ12474" s="3947"/>
      <c r="AK12474" s="3953"/>
    </row>
    <row r="12475" spans="1:37" s="3954" customFormat="1" ht="48" customHeight="1">
      <c r="A12475" s="2510"/>
      <c r="B12475" s="3946" t="s">
        <v>889</v>
      </c>
      <c r="C12475" s="3969" t="s">
        <v>309</v>
      </c>
      <c r="D12475" s="3969">
        <v>20.562100000000001</v>
      </c>
      <c r="E12475" s="3977">
        <v>41357</v>
      </c>
      <c r="F12475" s="3947">
        <v>850386.76970000006</v>
      </c>
      <c r="G12475" s="3969"/>
      <c r="H12475" s="3969"/>
      <c r="I12475" s="3951"/>
      <c r="J12475" s="3951">
        <v>45260</v>
      </c>
      <c r="K12475" s="3951"/>
      <c r="L12475" s="3978">
        <v>131</v>
      </c>
      <c r="M12475" s="3951">
        <v>44626</v>
      </c>
      <c r="N12475" s="3947">
        <v>10163</v>
      </c>
      <c r="O12475" s="3947">
        <v>7688</v>
      </c>
      <c r="P12475" s="3947">
        <v>6513</v>
      </c>
      <c r="Q12475" s="3945"/>
      <c r="R12475" s="3945"/>
      <c r="S12475" s="3947"/>
      <c r="T12475" s="3947"/>
      <c r="U12475" s="3947"/>
      <c r="V12475" s="3947"/>
      <c r="W12475" s="3947"/>
      <c r="X12475" s="3947"/>
      <c r="Y12475" s="3947"/>
      <c r="Z12475" s="3947"/>
      <c r="AA12475" s="3947"/>
      <c r="AB12475" s="3979"/>
      <c r="AC12475" s="1507">
        <f t="shared" si="4803"/>
        <v>16993</v>
      </c>
      <c r="AD12475" s="1508">
        <f t="shared" si="4804"/>
        <v>349411.76530000003</v>
      </c>
      <c r="AE12475" s="14">
        <f t="shared" si="4800"/>
        <v>8.1</v>
      </c>
      <c r="AF12475" s="14">
        <f t="shared" si="4805"/>
        <v>8121.333333333333</v>
      </c>
      <c r="AG12475" s="14">
        <f t="shared" si="4806"/>
        <v>2.092390412083402</v>
      </c>
      <c r="AH12475" s="14">
        <f t="shared" si="4801"/>
        <v>-6.0076095879165976</v>
      </c>
      <c r="AI12475" s="14">
        <f t="shared" si="4802"/>
        <v>-48789.799999999988</v>
      </c>
      <c r="AJ12475" s="3947"/>
      <c r="AK12475" s="3953"/>
    </row>
    <row r="12476" spans="1:37" s="3993" customFormat="1" ht="27.75" customHeight="1">
      <c r="A12476" s="3972"/>
      <c r="B12476" s="3946" t="s">
        <v>889</v>
      </c>
      <c r="C12476" s="3969" t="s">
        <v>309</v>
      </c>
      <c r="D12476" s="3969">
        <v>20.562100000000001</v>
      </c>
      <c r="E12476" s="3977"/>
      <c r="F12476" s="3947"/>
      <c r="G12476" s="3969">
        <v>8000</v>
      </c>
      <c r="H12476" s="3969">
        <f>G12476*D12476</f>
        <v>164496.80000000002</v>
      </c>
      <c r="I12476" s="3951">
        <v>45002</v>
      </c>
      <c r="J12476" s="3951">
        <v>45260</v>
      </c>
      <c r="K12476" s="3951"/>
      <c r="L12476" s="3978"/>
      <c r="M12476" s="3951"/>
      <c r="N12476" s="3947"/>
      <c r="O12476" s="3947"/>
      <c r="P12476" s="3947"/>
      <c r="Q12476" s="3945"/>
      <c r="R12476" s="3945"/>
      <c r="S12476" s="3947"/>
      <c r="T12476" s="3947"/>
      <c r="U12476" s="3947"/>
      <c r="V12476" s="3947"/>
      <c r="W12476" s="3947"/>
      <c r="X12476" s="3947"/>
      <c r="Y12476" s="3947"/>
      <c r="Z12476" s="3947"/>
      <c r="AA12476" s="3947"/>
      <c r="AB12476" s="3979"/>
      <c r="AC12476" s="1507">
        <f t="shared" si="4803"/>
        <v>8000</v>
      </c>
      <c r="AD12476" s="1508">
        <f t="shared" si="4804"/>
        <v>164496.80000000002</v>
      </c>
      <c r="AE12476" s="14">
        <f t="shared" si="4800"/>
        <v>8.1</v>
      </c>
      <c r="AF12476" s="14">
        <f t="shared" si="4805"/>
        <v>0</v>
      </c>
      <c r="AG12476" s="14" t="e">
        <f t="shared" si="4806"/>
        <v>#DIV/0!</v>
      </c>
      <c r="AH12476" s="14" t="e">
        <f t="shared" si="4801"/>
        <v>#DIV/0!</v>
      </c>
      <c r="AI12476" s="14">
        <f t="shared" si="4802"/>
        <v>8000</v>
      </c>
      <c r="AJ12476" s="3947"/>
    </row>
    <row r="12477" spans="1:37" s="3994" customFormat="1" ht="29.25" customHeight="1">
      <c r="A12477" s="2510"/>
      <c r="B12477" s="3946" t="s">
        <v>520</v>
      </c>
      <c r="C12477" s="3947" t="s">
        <v>224</v>
      </c>
      <c r="D12477" s="3947">
        <v>3079.28</v>
      </c>
      <c r="E12477" s="3977">
        <v>10</v>
      </c>
      <c r="F12477" s="3947">
        <v>30792.800000000003</v>
      </c>
      <c r="G12477" s="3977"/>
      <c r="H12477" s="3977"/>
      <c r="I12477" s="3980"/>
      <c r="J12477" s="3950">
        <v>44266</v>
      </c>
      <c r="K12477" s="1268">
        <v>10</v>
      </c>
      <c r="L12477" s="1268">
        <v>945</v>
      </c>
      <c r="M12477" s="3950">
        <v>44089</v>
      </c>
      <c r="N12477" s="3947"/>
      <c r="O12477" s="3947"/>
      <c r="P12477" s="3947"/>
      <c r="Q12477" s="3945"/>
      <c r="R12477" s="3945"/>
      <c r="S12477" s="3947"/>
      <c r="T12477" s="3947"/>
      <c r="U12477" s="3947"/>
      <c r="V12477" s="3947"/>
      <c r="W12477" s="3947"/>
      <c r="X12477" s="3947"/>
      <c r="Y12477" s="3947"/>
      <c r="Z12477" s="3947"/>
      <c r="AA12477" s="3947"/>
      <c r="AB12477" s="3979"/>
      <c r="AC12477" s="1507">
        <f t="shared" si="4803"/>
        <v>10</v>
      </c>
      <c r="AD12477" s="1508">
        <f t="shared" si="4804"/>
        <v>30792.800000000003</v>
      </c>
      <c r="AE12477" s="14">
        <f t="shared" si="4800"/>
        <v>-25.033333333333335</v>
      </c>
      <c r="AF12477" s="14">
        <f t="shared" si="4805"/>
        <v>0</v>
      </c>
      <c r="AG12477" s="14" t="e">
        <f t="shared" si="4806"/>
        <v>#DIV/0!</v>
      </c>
      <c r="AH12477" s="14" t="e">
        <f t="shared" si="4801"/>
        <v>#DIV/0!</v>
      </c>
      <c r="AI12477" s="14">
        <f t="shared" si="4802"/>
        <v>10</v>
      </c>
      <c r="AJ12477" s="3947">
        <v>10</v>
      </c>
    </row>
    <row r="12478" spans="1:37" s="3954" customFormat="1" ht="48" customHeight="1">
      <c r="A12478" s="2510"/>
      <c r="B12478" s="3946" t="s">
        <v>521</v>
      </c>
      <c r="C12478" s="3947" t="s">
        <v>224</v>
      </c>
      <c r="D12478" s="3947">
        <v>3079.28</v>
      </c>
      <c r="E12478" s="3977">
        <v>10</v>
      </c>
      <c r="F12478" s="3947">
        <v>30792.800000000003</v>
      </c>
      <c r="G12478" s="3977"/>
      <c r="H12478" s="3977"/>
      <c r="I12478" s="3980"/>
      <c r="J12478" s="3950">
        <v>44575</v>
      </c>
      <c r="K12478" s="1268">
        <v>10</v>
      </c>
      <c r="L12478" s="1268">
        <v>401</v>
      </c>
      <c r="M12478" s="3950">
        <v>44298</v>
      </c>
      <c r="N12478" s="3947"/>
      <c r="O12478" s="3947"/>
      <c r="P12478" s="3947"/>
      <c r="Q12478" s="3945"/>
      <c r="R12478" s="3945"/>
      <c r="S12478" s="3947"/>
      <c r="T12478" s="3947"/>
      <c r="U12478" s="3947"/>
      <c r="V12478" s="3947"/>
      <c r="W12478" s="3947"/>
      <c r="X12478" s="3947"/>
      <c r="Y12478" s="3947"/>
      <c r="Z12478" s="3947"/>
      <c r="AA12478" s="3947"/>
      <c r="AB12478" s="3979"/>
      <c r="AC12478" s="1507">
        <f t="shared" si="4803"/>
        <v>10</v>
      </c>
      <c r="AD12478" s="1508">
        <f t="shared" si="4804"/>
        <v>30792.800000000003</v>
      </c>
      <c r="AE12478" s="14">
        <f t="shared" si="4800"/>
        <v>-14.733333333333333</v>
      </c>
      <c r="AF12478" s="14">
        <f t="shared" si="4805"/>
        <v>0</v>
      </c>
      <c r="AG12478" s="14" t="e">
        <f t="shared" si="4806"/>
        <v>#DIV/0!</v>
      </c>
      <c r="AH12478" s="14" t="e">
        <f t="shared" si="4801"/>
        <v>#DIV/0!</v>
      </c>
      <c r="AI12478" s="14">
        <f t="shared" si="4802"/>
        <v>10</v>
      </c>
      <c r="AJ12478" s="3947">
        <v>10</v>
      </c>
      <c r="AK12478" s="3953"/>
    </row>
    <row r="12479" spans="1:37" s="3954" customFormat="1" ht="15" customHeight="1">
      <c r="A12479" s="2510"/>
      <c r="B12479" s="4001" t="s">
        <v>522</v>
      </c>
      <c r="C12479" s="3995" t="s">
        <v>215</v>
      </c>
      <c r="D12479" s="4002">
        <v>4.3208000000000002</v>
      </c>
      <c r="E12479" s="3996">
        <v>26000</v>
      </c>
      <c r="F12479" s="1286">
        <v>112340.8</v>
      </c>
      <c r="G12479" s="3996"/>
      <c r="H12479" s="3996"/>
      <c r="I12479" s="3997"/>
      <c r="J12479" s="3998">
        <v>45838</v>
      </c>
      <c r="K12479" s="1283"/>
      <c r="L12479" s="1271">
        <v>1263</v>
      </c>
      <c r="M12479" s="1351">
        <v>44460</v>
      </c>
      <c r="N12479" s="1286"/>
      <c r="O12479" s="1286"/>
      <c r="P12479" s="1286"/>
      <c r="Q12479" s="3999"/>
      <c r="R12479" s="3999"/>
      <c r="S12479" s="1286"/>
      <c r="T12479" s="1286"/>
      <c r="U12479" s="1286"/>
      <c r="V12479" s="1286"/>
      <c r="W12479" s="1286"/>
      <c r="X12479" s="1286"/>
      <c r="Y12479" s="1286"/>
      <c r="Z12479" s="1286"/>
      <c r="AA12479" s="1286"/>
      <c r="AB12479" s="4000"/>
      <c r="AC12479" s="1507">
        <f t="shared" si="4803"/>
        <v>26000</v>
      </c>
      <c r="AD12479" s="1508">
        <f t="shared" si="4804"/>
        <v>112340.8</v>
      </c>
      <c r="AE12479" s="14">
        <f t="shared" si="4800"/>
        <v>27.366666666666667</v>
      </c>
      <c r="AF12479" s="14">
        <f t="shared" si="4805"/>
        <v>0</v>
      </c>
      <c r="AG12479" s="14" t="e">
        <f t="shared" si="4806"/>
        <v>#DIV/0!</v>
      </c>
      <c r="AH12479" s="14" t="e">
        <f t="shared" si="4801"/>
        <v>#DIV/0!</v>
      </c>
      <c r="AI12479" s="14">
        <f t="shared" si="4802"/>
        <v>26000</v>
      </c>
      <c r="AJ12479" s="1286"/>
      <c r="AK12479" s="3953"/>
    </row>
    <row r="12480" spans="1:37" s="3954" customFormat="1" ht="23.25" customHeight="1">
      <c r="A12480" s="2510"/>
      <c r="B12480" s="2263" t="s">
        <v>523</v>
      </c>
      <c r="C12480" s="1350" t="s">
        <v>454</v>
      </c>
      <c r="D12480" s="1350">
        <v>29.238299999999999</v>
      </c>
      <c r="E12480" s="3996">
        <v>4128</v>
      </c>
      <c r="F12480" s="1286">
        <v>120695.70239999999</v>
      </c>
      <c r="G12480" s="1350"/>
      <c r="H12480" s="1350"/>
      <c r="I12480" s="1349"/>
      <c r="J12480" s="1349">
        <v>45077</v>
      </c>
      <c r="K12480" s="1408"/>
      <c r="L12480" s="1513">
        <v>1654</v>
      </c>
      <c r="M12480" s="1349">
        <v>44554</v>
      </c>
      <c r="N12480" s="1286">
        <v>14</v>
      </c>
      <c r="O12480" s="1286">
        <v>33</v>
      </c>
      <c r="P12480" s="1286">
        <v>16</v>
      </c>
      <c r="Q12480" s="3999"/>
      <c r="R12480" s="3999"/>
      <c r="S12480" s="1286"/>
      <c r="T12480" s="1286"/>
      <c r="U12480" s="1286"/>
      <c r="V12480" s="1286"/>
      <c r="W12480" s="1286"/>
      <c r="X12480" s="1286"/>
      <c r="Y12480" s="1286"/>
      <c r="Z12480" s="1286"/>
      <c r="AA12480" s="1286"/>
      <c r="AB12480" s="4000"/>
      <c r="AC12480" s="1507">
        <f t="shared" si="4803"/>
        <v>4065</v>
      </c>
      <c r="AD12480" s="1508">
        <f t="shared" si="4804"/>
        <v>118853.68949999999</v>
      </c>
      <c r="AE12480" s="14">
        <f t="shared" si="4800"/>
        <v>2</v>
      </c>
      <c r="AF12480" s="14">
        <f t="shared" si="4805"/>
        <v>21</v>
      </c>
      <c r="AG12480" s="14">
        <f t="shared" si="4806"/>
        <v>193.57142857142858</v>
      </c>
      <c r="AH12480" s="14">
        <f t="shared" si="4801"/>
        <v>191.57142857142858</v>
      </c>
      <c r="AI12480" s="14">
        <f t="shared" si="4802"/>
        <v>4023</v>
      </c>
      <c r="AJ12480" s="1286"/>
      <c r="AK12480" s="3953"/>
    </row>
    <row r="12481" spans="1:37" s="3954" customFormat="1" ht="27" customHeight="1">
      <c r="A12481" s="2510"/>
      <c r="B12481" s="4145" t="s">
        <v>524</v>
      </c>
      <c r="C12481" s="4145"/>
      <c r="D12481" s="4145"/>
      <c r="E12481" s="4145"/>
      <c r="F12481" s="4145"/>
      <c r="G12481" s="4145"/>
      <c r="H12481" s="4145"/>
      <c r="I12481" s="4145"/>
      <c r="J12481" s="4145"/>
      <c r="K12481" s="4145"/>
      <c r="L12481" s="4145"/>
      <c r="M12481" s="4145"/>
      <c r="N12481" s="4145"/>
      <c r="O12481" s="4145"/>
      <c r="P12481" s="4145"/>
      <c r="Q12481" s="4145"/>
      <c r="R12481" s="4145"/>
      <c r="S12481" s="4145"/>
      <c r="T12481" s="4145"/>
      <c r="U12481" s="4145"/>
      <c r="V12481" s="4145"/>
      <c r="W12481" s="4145"/>
      <c r="X12481" s="4145"/>
      <c r="Y12481" s="4145"/>
      <c r="Z12481" s="4145"/>
      <c r="AA12481" s="4145"/>
      <c r="AB12481" s="4145"/>
      <c r="AC12481" s="4145"/>
      <c r="AD12481" s="4145"/>
      <c r="AE12481" s="4145"/>
      <c r="AF12481" s="4145"/>
      <c r="AG12481" s="4145"/>
      <c r="AH12481" s="4145"/>
      <c r="AI12481" s="4145"/>
      <c r="AJ12481" s="4145"/>
      <c r="AK12481" s="3953"/>
    </row>
    <row r="12482" spans="1:37" s="3954" customFormat="1" ht="25.5" customHeight="1">
      <c r="A12482" s="2510"/>
      <c r="B12482" s="4003" t="s">
        <v>490</v>
      </c>
      <c r="C12482" s="4004" t="s">
        <v>177</v>
      </c>
      <c r="D12482" s="4004">
        <v>73.2</v>
      </c>
      <c r="E12482" s="4005">
        <v>30768</v>
      </c>
      <c r="F12482" s="1283">
        <v>2252217.6</v>
      </c>
      <c r="G12482" s="4006"/>
      <c r="H12482" s="4006"/>
      <c r="I12482" s="4007"/>
      <c r="J12482" s="4008">
        <v>46081</v>
      </c>
      <c r="K12482" s="4008"/>
      <c r="L12482" s="4009">
        <v>1515</v>
      </c>
      <c r="M12482" s="1351">
        <v>44523</v>
      </c>
      <c r="N12482" s="1286"/>
      <c r="O12482" s="1286"/>
      <c r="P12482" s="1286"/>
      <c r="Q12482" s="3999"/>
      <c r="R12482" s="1286"/>
      <c r="S12482" s="1286"/>
      <c r="T12482" s="3999"/>
      <c r="U12482" s="1286"/>
      <c r="V12482" s="1286"/>
      <c r="W12482" s="3999"/>
      <c r="X12482" s="1286"/>
      <c r="Y12482" s="1286"/>
      <c r="Z12482" s="1286"/>
      <c r="AA12482" s="3999"/>
      <c r="AB12482" s="3999"/>
      <c r="AC12482" s="1507">
        <f t="shared" ref="AC12482:AC12493" si="4807">E12482+G12482-N12482-O12482-AA12482-P12482-Q12482-R12482-S12482-T12482-U12482-V12482-W12482-X12482-Y12482</f>
        <v>30768</v>
      </c>
      <c r="AD12482" s="1508">
        <f t="shared" ref="AD12482:AD12493" si="4808">D12482*AC12482</f>
        <v>2252217.6</v>
      </c>
      <c r="AE12482" s="14">
        <f t="shared" ref="AE12482:AE12493" si="4809">(J12482-"01.04.2023")/30</f>
        <v>35.466666666666669</v>
      </c>
      <c r="AF12482" s="14">
        <f t="shared" ref="AF12482:AF12493" si="4810">(N12482+O12482+P12482+Q12482+R12482+S12482+T12482+U12482+V12482+W12482+X12482+Y12482)/3</f>
        <v>0</v>
      </c>
      <c r="AG12482" s="14" t="e">
        <f t="shared" ref="AG12482:AG12493" si="4811">AC12482/AF12482</f>
        <v>#DIV/0!</v>
      </c>
      <c r="AH12482" s="14" t="e">
        <f t="shared" ref="AH12482:AH12493" si="4812">AG12482-AE12482</f>
        <v>#DIV/0!</v>
      </c>
      <c r="AI12482" s="14">
        <f t="shared" ref="AI12482:AI12493" si="4813">AC12482-(AE12482*AF12482)</f>
        <v>30768</v>
      </c>
      <c r="AJ12482" s="1286"/>
      <c r="AK12482" s="3953"/>
    </row>
    <row r="12483" spans="1:37" s="3954" customFormat="1" ht="25.5" customHeight="1">
      <c r="A12483" s="2510"/>
      <c r="B12483" s="4003" t="s">
        <v>490</v>
      </c>
      <c r="C12483" s="4004" t="s">
        <v>177</v>
      </c>
      <c r="D12483" s="4004">
        <v>73.2</v>
      </c>
      <c r="E12483" s="4005">
        <v>20256</v>
      </c>
      <c r="F12483" s="1283">
        <v>1482739.2</v>
      </c>
      <c r="G12483" s="4006"/>
      <c r="H12483" s="4006"/>
      <c r="I12483" s="4007"/>
      <c r="J12483" s="4008">
        <v>46081</v>
      </c>
      <c r="K12483" s="4008"/>
      <c r="L12483" s="4009">
        <v>1515</v>
      </c>
      <c r="M12483" s="1351">
        <v>44523</v>
      </c>
      <c r="N12483" s="1286"/>
      <c r="O12483" s="1286"/>
      <c r="P12483" s="1286"/>
      <c r="Q12483" s="3999"/>
      <c r="R12483" s="1286"/>
      <c r="S12483" s="1286"/>
      <c r="T12483" s="3999"/>
      <c r="U12483" s="1286"/>
      <c r="V12483" s="1286"/>
      <c r="W12483" s="3999"/>
      <c r="X12483" s="1286"/>
      <c r="Y12483" s="1286"/>
      <c r="Z12483" s="1286"/>
      <c r="AA12483" s="3999"/>
      <c r="AB12483" s="3999"/>
      <c r="AC12483" s="1507">
        <f t="shared" si="4807"/>
        <v>20256</v>
      </c>
      <c r="AD12483" s="1508">
        <f t="shared" si="4808"/>
        <v>1482739.2</v>
      </c>
      <c r="AE12483" s="14">
        <f t="shared" si="4809"/>
        <v>35.466666666666669</v>
      </c>
      <c r="AF12483" s="14">
        <f t="shared" si="4810"/>
        <v>0</v>
      </c>
      <c r="AG12483" s="14" t="e">
        <f t="shared" si="4811"/>
        <v>#DIV/0!</v>
      </c>
      <c r="AH12483" s="14" t="e">
        <f t="shared" si="4812"/>
        <v>#DIV/0!</v>
      </c>
      <c r="AI12483" s="14">
        <f t="shared" si="4813"/>
        <v>20256</v>
      </c>
      <c r="AJ12483" s="1286"/>
    </row>
    <row r="12484" spans="1:37" s="3954" customFormat="1" ht="25.5" customHeight="1">
      <c r="A12484" s="2510"/>
      <c r="B12484" s="4010" t="s">
        <v>490</v>
      </c>
      <c r="C12484" s="4011" t="s">
        <v>177</v>
      </c>
      <c r="D12484" s="4011">
        <v>73.2</v>
      </c>
      <c r="E12484" s="4012">
        <v>65991</v>
      </c>
      <c r="F12484" s="4013">
        <v>4830541.2</v>
      </c>
      <c r="G12484" s="4014"/>
      <c r="H12484" s="4014"/>
      <c r="I12484" s="4015"/>
      <c r="J12484" s="4016">
        <v>46081</v>
      </c>
      <c r="K12484" s="4016"/>
      <c r="L12484" s="2940">
        <v>1653</v>
      </c>
      <c r="M12484" s="4017">
        <v>44554</v>
      </c>
      <c r="N12484" s="4018">
        <v>3364</v>
      </c>
      <c r="O12484" s="4018">
        <v>2755</v>
      </c>
      <c r="P12484" s="4018">
        <v>2576</v>
      </c>
      <c r="Q12484" s="4019"/>
      <c r="R12484" s="4018"/>
      <c r="S12484" s="4018"/>
      <c r="T12484" s="4019"/>
      <c r="U12484" s="4018"/>
      <c r="V12484" s="4018"/>
      <c r="W12484" s="4019"/>
      <c r="X12484" s="4018"/>
      <c r="Y12484" s="4018"/>
      <c r="Z12484" s="4018"/>
      <c r="AA12484" s="4019"/>
      <c r="AB12484" s="4019"/>
      <c r="AC12484" s="1507">
        <f t="shared" si="4807"/>
        <v>57296</v>
      </c>
      <c r="AD12484" s="1508">
        <f t="shared" si="4808"/>
        <v>4194067.2</v>
      </c>
      <c r="AE12484" s="14">
        <f t="shared" si="4809"/>
        <v>35.466666666666669</v>
      </c>
      <c r="AF12484" s="14">
        <f t="shared" si="4810"/>
        <v>2898.3333333333335</v>
      </c>
      <c r="AG12484" s="14">
        <f t="shared" si="4811"/>
        <v>19.768602645198389</v>
      </c>
      <c r="AH12484" s="14">
        <f t="shared" si="4812"/>
        <v>-15.69806402146828</v>
      </c>
      <c r="AI12484" s="14">
        <f t="shared" si="4813"/>
        <v>-45498.222222222234</v>
      </c>
      <c r="AJ12484" s="1286"/>
    </row>
    <row r="12485" spans="1:37" s="3954" customFormat="1" ht="25.5" customHeight="1">
      <c r="A12485" s="2510"/>
      <c r="B12485" s="2263" t="s">
        <v>490</v>
      </c>
      <c r="C12485" s="1286" t="s">
        <v>177</v>
      </c>
      <c r="D12485" s="4004">
        <v>73.2</v>
      </c>
      <c r="E12485" s="4005">
        <v>59232</v>
      </c>
      <c r="F12485" s="1283">
        <v>4335782.4000000004</v>
      </c>
      <c r="G12485" s="3996"/>
      <c r="H12485" s="1408"/>
      <c r="I12485" s="3997"/>
      <c r="J12485" s="1506">
        <v>46081</v>
      </c>
      <c r="K12485" s="1506"/>
      <c r="L12485" s="1271">
        <v>76</v>
      </c>
      <c r="M12485" s="1351">
        <v>44595</v>
      </c>
      <c r="N12485" s="1286"/>
      <c r="O12485" s="1286"/>
      <c r="P12485" s="1286"/>
      <c r="Q12485" s="3999"/>
      <c r="R12485" s="1286"/>
      <c r="S12485" s="1286"/>
      <c r="T12485" s="3999"/>
      <c r="U12485" s="1286"/>
      <c r="V12485" s="1286"/>
      <c r="W12485" s="3999"/>
      <c r="X12485" s="1286"/>
      <c r="Y12485" s="1286"/>
      <c r="Z12485" s="1286"/>
      <c r="AA12485" s="3999"/>
      <c r="AB12485" s="3999"/>
      <c r="AC12485" s="1507">
        <f t="shared" si="4807"/>
        <v>59232</v>
      </c>
      <c r="AD12485" s="1508">
        <f t="shared" si="4808"/>
        <v>4335782.4000000004</v>
      </c>
      <c r="AE12485" s="14">
        <f t="shared" si="4809"/>
        <v>35.466666666666669</v>
      </c>
      <c r="AF12485" s="14">
        <f t="shared" si="4810"/>
        <v>0</v>
      </c>
      <c r="AG12485" s="14" t="e">
        <f t="shared" si="4811"/>
        <v>#DIV/0!</v>
      </c>
      <c r="AH12485" s="14" t="e">
        <f t="shared" si="4812"/>
        <v>#DIV/0!</v>
      </c>
      <c r="AI12485" s="14">
        <f t="shared" si="4813"/>
        <v>59232</v>
      </c>
      <c r="AJ12485" s="1286"/>
      <c r="AK12485" s="3953"/>
    </row>
    <row r="12486" spans="1:37" s="3954" customFormat="1" ht="34.5" customHeight="1">
      <c r="A12486" s="2510"/>
      <c r="B12486" s="2263" t="s">
        <v>490</v>
      </c>
      <c r="C12486" s="1286" t="s">
        <v>177</v>
      </c>
      <c r="D12486" s="4004">
        <v>73.2</v>
      </c>
      <c r="E12486" s="4005">
        <v>110448</v>
      </c>
      <c r="F12486" s="1283">
        <v>8084793.6000000006</v>
      </c>
      <c r="G12486" s="3996"/>
      <c r="H12486" s="1408"/>
      <c r="I12486" s="3997"/>
      <c r="J12486" s="1506">
        <v>46112</v>
      </c>
      <c r="K12486" s="1506"/>
      <c r="L12486" s="1271">
        <v>76</v>
      </c>
      <c r="M12486" s="1351">
        <v>44595</v>
      </c>
      <c r="N12486" s="1286"/>
      <c r="O12486" s="1286"/>
      <c r="P12486" s="1286"/>
      <c r="Q12486" s="3999"/>
      <c r="R12486" s="1286"/>
      <c r="S12486" s="1286"/>
      <c r="T12486" s="3999"/>
      <c r="U12486" s="1286"/>
      <c r="V12486" s="1286"/>
      <c r="W12486" s="3999"/>
      <c r="X12486" s="1286"/>
      <c r="Y12486" s="1286"/>
      <c r="Z12486" s="1286"/>
      <c r="AA12486" s="3999"/>
      <c r="AB12486" s="3999"/>
      <c r="AC12486" s="1507">
        <f t="shared" si="4807"/>
        <v>110448</v>
      </c>
      <c r="AD12486" s="1508">
        <f t="shared" si="4808"/>
        <v>8084793.6000000006</v>
      </c>
      <c r="AE12486" s="14">
        <f t="shared" si="4809"/>
        <v>36.5</v>
      </c>
      <c r="AF12486" s="14">
        <f t="shared" si="4810"/>
        <v>0</v>
      </c>
      <c r="AG12486" s="14" t="e">
        <f t="shared" si="4811"/>
        <v>#DIV/0!</v>
      </c>
      <c r="AH12486" s="14" t="e">
        <f t="shared" si="4812"/>
        <v>#DIV/0!</v>
      </c>
      <c r="AI12486" s="14">
        <f t="shared" si="4813"/>
        <v>110448</v>
      </c>
      <c r="AJ12486" s="1286"/>
      <c r="AK12486" s="3953"/>
    </row>
    <row r="12487" spans="1:37" s="3954" customFormat="1" ht="15.75">
      <c r="A12487" s="2510"/>
      <c r="B12487" s="2263" t="s">
        <v>7587</v>
      </c>
      <c r="C12487" s="4004" t="s">
        <v>309</v>
      </c>
      <c r="D12487" s="1286">
        <v>0.89</v>
      </c>
      <c r="E12487" s="4005">
        <v>67800</v>
      </c>
      <c r="F12487" s="1283">
        <v>60342</v>
      </c>
      <c r="G12487" s="3996"/>
      <c r="H12487" s="1408"/>
      <c r="I12487" s="3997"/>
      <c r="J12487" s="1506">
        <v>45412</v>
      </c>
      <c r="K12487" s="1506"/>
      <c r="L12487" s="1271">
        <v>1056</v>
      </c>
      <c r="M12487" s="1351">
        <v>44897</v>
      </c>
      <c r="N12487" s="1286"/>
      <c r="O12487" s="1286"/>
      <c r="P12487" s="1286"/>
      <c r="Q12487" s="3999"/>
      <c r="R12487" s="1286"/>
      <c r="S12487" s="1286"/>
      <c r="T12487" s="3999"/>
      <c r="U12487" s="1286"/>
      <c r="V12487" s="1286"/>
      <c r="W12487" s="3999"/>
      <c r="X12487" s="1286"/>
      <c r="Y12487" s="1286"/>
      <c r="Z12487" s="1286"/>
      <c r="AA12487" s="3999"/>
      <c r="AB12487" s="3999"/>
      <c r="AC12487" s="1507">
        <f t="shared" si="4807"/>
        <v>67800</v>
      </c>
      <c r="AD12487" s="1508">
        <f t="shared" si="4808"/>
        <v>60342</v>
      </c>
      <c r="AE12487" s="14">
        <f t="shared" si="4809"/>
        <v>13.166666666666666</v>
      </c>
      <c r="AF12487" s="14">
        <f t="shared" si="4810"/>
        <v>0</v>
      </c>
      <c r="AG12487" s="14" t="e">
        <f t="shared" si="4811"/>
        <v>#DIV/0!</v>
      </c>
      <c r="AH12487" s="14" t="e">
        <f t="shared" si="4812"/>
        <v>#DIV/0!</v>
      </c>
      <c r="AI12487" s="14">
        <f t="shared" si="4813"/>
        <v>67800</v>
      </c>
      <c r="AJ12487" s="1286"/>
    </row>
    <row r="12488" spans="1:37" s="3954" customFormat="1" ht="15.75">
      <c r="A12488" s="2510"/>
      <c r="B12488" s="2263" t="s">
        <v>525</v>
      </c>
      <c r="C12488" s="4004" t="s">
        <v>177</v>
      </c>
      <c r="D12488" s="1286">
        <v>4.62</v>
      </c>
      <c r="E12488" s="4005">
        <v>3750</v>
      </c>
      <c r="F12488" s="1283">
        <v>17325</v>
      </c>
      <c r="G12488" s="3996"/>
      <c r="H12488" s="3996"/>
      <c r="I12488" s="3997"/>
      <c r="J12488" s="1506">
        <v>45322</v>
      </c>
      <c r="K12488" s="1506"/>
      <c r="L12488" s="1513">
        <v>1651</v>
      </c>
      <c r="M12488" s="1349">
        <v>44554</v>
      </c>
      <c r="N12488" s="1286"/>
      <c r="O12488" s="1286"/>
      <c r="P12488" s="1286"/>
      <c r="Q12488" s="3999"/>
      <c r="R12488" s="1286"/>
      <c r="S12488" s="1286"/>
      <c r="T12488" s="3999"/>
      <c r="U12488" s="1286"/>
      <c r="V12488" s="1286"/>
      <c r="W12488" s="3999"/>
      <c r="X12488" s="1286"/>
      <c r="Y12488" s="1286"/>
      <c r="Z12488" s="1286"/>
      <c r="AA12488" s="3999"/>
      <c r="AB12488" s="3999"/>
      <c r="AC12488" s="1507">
        <f t="shared" si="4807"/>
        <v>3750</v>
      </c>
      <c r="AD12488" s="1508">
        <f t="shared" si="4808"/>
        <v>17325</v>
      </c>
      <c r="AE12488" s="14">
        <f t="shared" si="4809"/>
        <v>10.166666666666666</v>
      </c>
      <c r="AF12488" s="14">
        <f t="shared" si="4810"/>
        <v>0</v>
      </c>
      <c r="AG12488" s="14" t="e">
        <f t="shared" si="4811"/>
        <v>#DIV/0!</v>
      </c>
      <c r="AH12488" s="14" t="e">
        <f t="shared" si="4812"/>
        <v>#DIV/0!</v>
      </c>
      <c r="AI12488" s="14">
        <f t="shared" si="4813"/>
        <v>3750</v>
      </c>
      <c r="AJ12488" s="1286"/>
    </row>
    <row r="12489" spans="1:37" s="3954" customFormat="1" ht="15.75" customHeight="1">
      <c r="A12489" s="2510"/>
      <c r="B12489" s="2263" t="s">
        <v>525</v>
      </c>
      <c r="C12489" s="4004" t="s">
        <v>177</v>
      </c>
      <c r="D12489" s="1286">
        <v>4.62</v>
      </c>
      <c r="E12489" s="4005">
        <v>200</v>
      </c>
      <c r="F12489" s="1283">
        <v>924</v>
      </c>
      <c r="G12489" s="3996"/>
      <c r="H12489" s="1408"/>
      <c r="I12489" s="3997"/>
      <c r="J12489" s="3997">
        <v>45596</v>
      </c>
      <c r="K12489" s="1506"/>
      <c r="L12489" s="1271">
        <v>141</v>
      </c>
      <c r="M12489" s="1351">
        <v>44630</v>
      </c>
      <c r="N12489" s="1286"/>
      <c r="O12489" s="1286"/>
      <c r="P12489" s="1286"/>
      <c r="Q12489" s="3999"/>
      <c r="R12489" s="1286"/>
      <c r="S12489" s="1286"/>
      <c r="T12489" s="3999"/>
      <c r="U12489" s="1286"/>
      <c r="V12489" s="1286"/>
      <c r="W12489" s="3999"/>
      <c r="X12489" s="1286"/>
      <c r="Y12489" s="1286"/>
      <c r="Z12489" s="1286"/>
      <c r="AA12489" s="3999"/>
      <c r="AB12489" s="3999"/>
      <c r="AC12489" s="1507">
        <f t="shared" si="4807"/>
        <v>200</v>
      </c>
      <c r="AD12489" s="1508">
        <f t="shared" si="4808"/>
        <v>924</v>
      </c>
      <c r="AE12489" s="14">
        <f t="shared" si="4809"/>
        <v>19.3</v>
      </c>
      <c r="AF12489" s="14">
        <f t="shared" si="4810"/>
        <v>0</v>
      </c>
      <c r="AG12489" s="14" t="e">
        <f t="shared" si="4811"/>
        <v>#DIV/0!</v>
      </c>
      <c r="AH12489" s="14" t="e">
        <f t="shared" si="4812"/>
        <v>#DIV/0!</v>
      </c>
      <c r="AI12489" s="14">
        <f t="shared" si="4813"/>
        <v>200</v>
      </c>
      <c r="AJ12489" s="1286"/>
    </row>
    <row r="12490" spans="1:37" s="3954" customFormat="1" ht="38.25" customHeight="1">
      <c r="A12490" s="2510"/>
      <c r="B12490" s="2263" t="s">
        <v>525</v>
      </c>
      <c r="C12490" s="4004" t="s">
        <v>177</v>
      </c>
      <c r="D12490" s="1286">
        <v>4.62</v>
      </c>
      <c r="E12490" s="4005">
        <v>26410</v>
      </c>
      <c r="F12490" s="1283">
        <v>122014.2</v>
      </c>
      <c r="G12490" s="3996"/>
      <c r="H12490" s="1408"/>
      <c r="I12490" s="3997"/>
      <c r="J12490" s="1506">
        <v>45596</v>
      </c>
      <c r="K12490" s="1506"/>
      <c r="L12490" s="1271">
        <v>277</v>
      </c>
      <c r="M12490" s="1351">
        <v>44680</v>
      </c>
      <c r="N12490" s="1286"/>
      <c r="O12490" s="1286"/>
      <c r="P12490" s="1286"/>
      <c r="Q12490" s="3999"/>
      <c r="R12490" s="1286"/>
      <c r="S12490" s="1286"/>
      <c r="T12490" s="3999"/>
      <c r="U12490" s="1286"/>
      <c r="V12490" s="1286"/>
      <c r="W12490" s="3999"/>
      <c r="X12490" s="1286"/>
      <c r="Y12490" s="1286"/>
      <c r="Z12490" s="1286"/>
      <c r="AA12490" s="3999"/>
      <c r="AB12490" s="3999"/>
      <c r="AC12490" s="1507">
        <f t="shared" si="4807"/>
        <v>26410</v>
      </c>
      <c r="AD12490" s="1508">
        <f t="shared" si="4808"/>
        <v>122014.2</v>
      </c>
      <c r="AE12490" s="14">
        <f t="shared" si="4809"/>
        <v>19.3</v>
      </c>
      <c r="AF12490" s="14">
        <f t="shared" si="4810"/>
        <v>0</v>
      </c>
      <c r="AG12490" s="14" t="e">
        <f t="shared" si="4811"/>
        <v>#DIV/0!</v>
      </c>
      <c r="AH12490" s="14" t="e">
        <f t="shared" si="4812"/>
        <v>#DIV/0!</v>
      </c>
      <c r="AI12490" s="14">
        <f t="shared" si="4813"/>
        <v>26410</v>
      </c>
      <c r="AJ12490" s="1286"/>
    </row>
    <row r="12491" spans="1:37" s="3954" customFormat="1" ht="40.5" customHeight="1">
      <c r="A12491" s="2510"/>
      <c r="B12491" s="2263" t="s">
        <v>4259</v>
      </c>
      <c r="C12491" s="4004" t="s">
        <v>177</v>
      </c>
      <c r="D12491" s="1286">
        <v>74.98</v>
      </c>
      <c r="E12491" s="4005">
        <v>4770</v>
      </c>
      <c r="F12491" s="1283">
        <v>357654.60000000003</v>
      </c>
      <c r="G12491" s="3996"/>
      <c r="H12491" s="1408"/>
      <c r="I12491" s="3997"/>
      <c r="J12491" s="1506">
        <v>45199</v>
      </c>
      <c r="K12491" s="1506"/>
      <c r="L12491" s="1271">
        <v>414</v>
      </c>
      <c r="M12491" s="1351">
        <v>44719</v>
      </c>
      <c r="N12491" s="1286">
        <v>199</v>
      </c>
      <c r="O12491" s="1286">
        <v>201</v>
      </c>
      <c r="P12491" s="1286">
        <v>488</v>
      </c>
      <c r="Q12491" s="3999"/>
      <c r="R12491" s="1286"/>
      <c r="S12491" s="1286"/>
      <c r="T12491" s="3999"/>
      <c r="U12491" s="1286"/>
      <c r="V12491" s="1286"/>
      <c r="W12491" s="3999"/>
      <c r="X12491" s="1286"/>
      <c r="Y12491" s="1286"/>
      <c r="Z12491" s="1286"/>
      <c r="AA12491" s="3999"/>
      <c r="AB12491" s="3999"/>
      <c r="AC12491" s="1507">
        <f t="shared" si="4807"/>
        <v>3882</v>
      </c>
      <c r="AD12491" s="1508">
        <f t="shared" si="4808"/>
        <v>291072.36000000004</v>
      </c>
      <c r="AE12491" s="14">
        <f t="shared" si="4809"/>
        <v>6.0666666666666664</v>
      </c>
      <c r="AF12491" s="14">
        <f t="shared" si="4810"/>
        <v>296</v>
      </c>
      <c r="AG12491" s="14">
        <f t="shared" si="4811"/>
        <v>13.114864864864865</v>
      </c>
      <c r="AH12491" s="14">
        <f t="shared" si="4812"/>
        <v>7.0481981981981985</v>
      </c>
      <c r="AI12491" s="14">
        <f t="shared" si="4813"/>
        <v>2086.2666666666664</v>
      </c>
      <c r="AJ12491" s="1286"/>
      <c r="AK12491" s="3953"/>
    </row>
    <row r="12492" spans="1:37" s="3954" customFormat="1" ht="31.5">
      <c r="A12492" s="2510"/>
      <c r="B12492" s="2263" t="s">
        <v>5069</v>
      </c>
      <c r="C12492" s="4004" t="s">
        <v>143</v>
      </c>
      <c r="D12492" s="1286">
        <v>414.88</v>
      </c>
      <c r="E12492" s="4005">
        <v>256</v>
      </c>
      <c r="F12492" s="1283">
        <v>106209.28</v>
      </c>
      <c r="G12492" s="3996"/>
      <c r="H12492" s="1408"/>
      <c r="I12492" s="3997"/>
      <c r="J12492" s="1506">
        <v>45169</v>
      </c>
      <c r="K12492" s="1506"/>
      <c r="L12492" s="1271">
        <v>267</v>
      </c>
      <c r="M12492" s="1351">
        <v>44672</v>
      </c>
      <c r="N12492" s="1286">
        <v>21</v>
      </c>
      <c r="O12492" s="1286">
        <v>37</v>
      </c>
      <c r="P12492" s="1286">
        <v>44</v>
      </c>
      <c r="Q12492" s="3999"/>
      <c r="R12492" s="1286"/>
      <c r="S12492" s="1286"/>
      <c r="T12492" s="3999"/>
      <c r="U12492" s="1286"/>
      <c r="V12492" s="1286"/>
      <c r="W12492" s="3999"/>
      <c r="X12492" s="1286"/>
      <c r="Y12492" s="1286"/>
      <c r="Z12492" s="1286"/>
      <c r="AA12492" s="3999"/>
      <c r="AB12492" s="3999"/>
      <c r="AC12492" s="1507">
        <f t="shared" si="4807"/>
        <v>154</v>
      </c>
      <c r="AD12492" s="1508">
        <f t="shared" si="4808"/>
        <v>63891.519999999997</v>
      </c>
      <c r="AE12492" s="14">
        <f t="shared" si="4809"/>
        <v>5.0666666666666664</v>
      </c>
      <c r="AF12492" s="14">
        <f t="shared" si="4810"/>
        <v>34</v>
      </c>
      <c r="AG12492" s="14">
        <f t="shared" si="4811"/>
        <v>4.5294117647058822</v>
      </c>
      <c r="AH12492" s="14">
        <f t="shared" si="4812"/>
        <v>-0.53725490196078418</v>
      </c>
      <c r="AI12492" s="14">
        <f t="shared" si="4813"/>
        <v>-18.266666666666652</v>
      </c>
      <c r="AJ12492" s="1286"/>
      <c r="AK12492" s="3953"/>
    </row>
    <row r="12493" spans="1:37" s="3954" customFormat="1" ht="31.5">
      <c r="A12493" s="2510"/>
      <c r="B12493" s="2263" t="s">
        <v>8881</v>
      </c>
      <c r="C12493" s="4004" t="s">
        <v>177</v>
      </c>
      <c r="D12493" s="1286">
        <v>75</v>
      </c>
      <c r="E12493" s="4005">
        <v>2256</v>
      </c>
      <c r="F12493" s="1283">
        <v>169200</v>
      </c>
      <c r="G12493" s="3996"/>
      <c r="H12493" s="1408"/>
      <c r="I12493" s="3997"/>
      <c r="J12493" s="1506">
        <v>45716</v>
      </c>
      <c r="K12493" s="1506"/>
      <c r="L12493" s="1271">
        <v>712</v>
      </c>
      <c r="M12493" s="1351">
        <v>44797</v>
      </c>
      <c r="N12493" s="1286"/>
      <c r="O12493" s="1286"/>
      <c r="P12493" s="1286"/>
      <c r="Q12493" s="3999"/>
      <c r="R12493" s="1286"/>
      <c r="S12493" s="1286"/>
      <c r="T12493" s="3999"/>
      <c r="U12493" s="1286"/>
      <c r="V12493" s="1286"/>
      <c r="W12493" s="3999"/>
      <c r="X12493" s="1286"/>
      <c r="Y12493" s="1286"/>
      <c r="Z12493" s="1286"/>
      <c r="AA12493" s="3999"/>
      <c r="AB12493" s="3999"/>
      <c r="AC12493" s="1507">
        <f t="shared" si="4807"/>
        <v>2256</v>
      </c>
      <c r="AD12493" s="1508">
        <f t="shared" si="4808"/>
        <v>169200</v>
      </c>
      <c r="AE12493" s="14">
        <f t="shared" si="4809"/>
        <v>23.3</v>
      </c>
      <c r="AF12493" s="14">
        <f t="shared" si="4810"/>
        <v>0</v>
      </c>
      <c r="AG12493" s="14" t="e">
        <f t="shared" si="4811"/>
        <v>#DIV/0!</v>
      </c>
      <c r="AH12493" s="14" t="e">
        <f t="shared" si="4812"/>
        <v>#DIV/0!</v>
      </c>
      <c r="AI12493" s="14">
        <f t="shared" si="4813"/>
        <v>2256</v>
      </c>
      <c r="AJ12493" s="1286"/>
      <c r="AK12493" s="3953"/>
    </row>
    <row r="12494" spans="1:37" s="3954" customFormat="1" ht="15.75">
      <c r="A12494" s="2510"/>
      <c r="B12494" s="4146" t="s">
        <v>8882</v>
      </c>
      <c r="C12494" s="4146"/>
      <c r="D12494" s="4146"/>
      <c r="E12494" s="4146"/>
      <c r="F12494" s="4146"/>
      <c r="G12494" s="4146"/>
      <c r="H12494" s="4146"/>
      <c r="I12494" s="4146"/>
      <c r="J12494" s="4146"/>
      <c r="K12494" s="4146"/>
      <c r="L12494" s="4146"/>
      <c r="M12494" s="4146"/>
      <c r="N12494" s="4146"/>
      <c r="O12494" s="4146"/>
      <c r="P12494" s="4146"/>
      <c r="Q12494" s="4146"/>
      <c r="R12494" s="4146"/>
      <c r="S12494" s="4146"/>
      <c r="T12494" s="4146"/>
      <c r="U12494" s="4146"/>
      <c r="V12494" s="4146"/>
      <c r="W12494" s="4146"/>
      <c r="X12494" s="4146"/>
      <c r="Y12494" s="4146"/>
      <c r="Z12494" s="4146"/>
      <c r="AA12494" s="4146"/>
      <c r="AB12494" s="4146"/>
      <c r="AC12494" s="4146"/>
      <c r="AD12494" s="4146"/>
      <c r="AE12494" s="4146"/>
      <c r="AF12494" s="4146"/>
      <c r="AG12494" s="4146"/>
      <c r="AH12494" s="4146"/>
      <c r="AI12494" s="4146"/>
      <c r="AJ12494" s="4146"/>
    </row>
    <row r="12495" spans="1:37" s="3954" customFormat="1" ht="15.75">
      <c r="A12495" s="2510"/>
      <c r="B12495" s="4020" t="s">
        <v>175</v>
      </c>
      <c r="C12495" s="1350" t="s">
        <v>181</v>
      </c>
      <c r="D12495" s="1350">
        <v>300</v>
      </c>
      <c r="E12495" s="3996">
        <v>239</v>
      </c>
      <c r="F12495" s="1286">
        <f t="shared" ref="F12495:F12506" si="4814">E12495*D12495</f>
        <v>71700</v>
      </c>
      <c r="G12495" s="3996"/>
      <c r="H12495" s="3996"/>
      <c r="I12495" s="3997"/>
      <c r="J12495" s="1506">
        <v>45992</v>
      </c>
      <c r="K12495" s="1506"/>
      <c r="L12495" s="1350">
        <v>375</v>
      </c>
      <c r="M12495" s="1349">
        <v>44293</v>
      </c>
      <c r="N12495" s="1286"/>
      <c r="O12495" s="1286"/>
      <c r="P12495" s="1286"/>
      <c r="Q12495" s="1286"/>
      <c r="R12495" s="1286"/>
      <c r="S12495" s="1286"/>
      <c r="T12495" s="1286"/>
      <c r="U12495" s="1286"/>
      <c r="V12495" s="1286"/>
      <c r="W12495" s="1286"/>
      <c r="X12495" s="1286"/>
      <c r="Y12495" s="1286"/>
      <c r="Z12495" s="1286"/>
      <c r="AA12495" s="1286"/>
      <c r="AB12495" s="1286"/>
      <c r="AC12495" s="1507">
        <f t="shared" ref="AC12495:AC12506" si="4815">E12495+G12495-N12495-O12495-AA12495-P12495-Q12495-R12495-S12495-T12495-U12495-V12495-W12495-X12495-Y12495</f>
        <v>239</v>
      </c>
      <c r="AD12495" s="1508">
        <f t="shared" ref="AD12495:AD12506" si="4816">D12495*AC12495</f>
        <v>71700</v>
      </c>
      <c r="AE12495" s="14">
        <f t="shared" ref="AE12495:AE12506" si="4817">(J12495-"01.04.2023")/30</f>
        <v>32.5</v>
      </c>
      <c r="AF12495" s="14">
        <f t="shared" ref="AF12495:AF12506" si="4818">(N12495+O12495+P12495+Q12495+R12495+S12495+T12495+U12495+V12495+W12495+X12495+Y12495)/3</f>
        <v>0</v>
      </c>
      <c r="AG12495" s="14" t="e">
        <f t="shared" ref="AG12495:AG12506" si="4819">AC12495/AF12495</f>
        <v>#DIV/0!</v>
      </c>
      <c r="AH12495" s="14" t="e">
        <f t="shared" ref="AH12495:AH12506" si="4820">AG12495-AE12495</f>
        <v>#DIV/0!</v>
      </c>
      <c r="AI12495" s="14">
        <f t="shared" ref="AI12495:AI12506" si="4821">AC12495-(AE12495*AF12495)</f>
        <v>239</v>
      </c>
      <c r="AJ12495" s="1286"/>
    </row>
    <row r="12496" spans="1:37" s="3954" customFormat="1" ht="15.75">
      <c r="A12496" s="2510"/>
      <c r="B12496" s="1404" t="s">
        <v>890</v>
      </c>
      <c r="C12496" s="1350" t="s">
        <v>233</v>
      </c>
      <c r="D12496" s="1350">
        <v>613.49</v>
      </c>
      <c r="E12496" s="4021">
        <v>1150</v>
      </c>
      <c r="F12496" s="1286">
        <f t="shared" si="4814"/>
        <v>705513.5</v>
      </c>
      <c r="G12496" s="3996"/>
      <c r="H12496" s="3996"/>
      <c r="I12496" s="3997"/>
      <c r="J12496" s="1506">
        <v>45017</v>
      </c>
      <c r="K12496" s="1405">
        <v>1150</v>
      </c>
      <c r="L12496" s="1271">
        <v>6</v>
      </c>
      <c r="M12496" s="1506">
        <v>44202</v>
      </c>
      <c r="N12496" s="1286"/>
      <c r="O12496" s="1286"/>
      <c r="P12496" s="1286"/>
      <c r="Q12496" s="1286"/>
      <c r="R12496" s="1286"/>
      <c r="S12496" s="1286"/>
      <c r="T12496" s="1286"/>
      <c r="U12496" s="1286"/>
      <c r="V12496" s="1286"/>
      <c r="W12496" s="1286"/>
      <c r="X12496" s="1286"/>
      <c r="Y12496" s="1286"/>
      <c r="Z12496" s="1286"/>
      <c r="AA12496" s="1286"/>
      <c r="AB12496" s="1286"/>
      <c r="AC12496" s="1507">
        <f t="shared" si="4815"/>
        <v>1150</v>
      </c>
      <c r="AD12496" s="1508">
        <f t="shared" si="4816"/>
        <v>705513.5</v>
      </c>
      <c r="AE12496" s="14">
        <f t="shared" si="4817"/>
        <v>0</v>
      </c>
      <c r="AF12496" s="14">
        <f t="shared" si="4818"/>
        <v>0</v>
      </c>
      <c r="AG12496" s="14" t="e">
        <f t="shared" si="4819"/>
        <v>#DIV/0!</v>
      </c>
      <c r="AH12496" s="14" t="e">
        <f t="shared" si="4820"/>
        <v>#DIV/0!</v>
      </c>
      <c r="AI12496" s="14">
        <f t="shared" si="4821"/>
        <v>1150</v>
      </c>
      <c r="AJ12496" s="1286"/>
      <c r="AK12496" s="3953"/>
    </row>
    <row r="12497" spans="1:37" s="3954" customFormat="1" ht="15.75">
      <c r="A12497" s="2510"/>
      <c r="B12497" s="4020" t="s">
        <v>652</v>
      </c>
      <c r="C12497" s="1350" t="s">
        <v>181</v>
      </c>
      <c r="D12497" s="1408">
        <v>0.7</v>
      </c>
      <c r="E12497" s="3996">
        <v>21000</v>
      </c>
      <c r="F12497" s="1286">
        <f t="shared" si="4814"/>
        <v>14699.999999999998</v>
      </c>
      <c r="G12497" s="3996"/>
      <c r="H12497" s="3996"/>
      <c r="I12497" s="3997"/>
      <c r="J12497" s="1506">
        <v>45921</v>
      </c>
      <c r="K12497" s="1506"/>
      <c r="L12497" s="1350">
        <v>314</v>
      </c>
      <c r="M12497" s="1349">
        <v>44281</v>
      </c>
      <c r="N12497" s="1286"/>
      <c r="O12497" s="1286"/>
      <c r="P12497" s="1286"/>
      <c r="Q12497" s="1286"/>
      <c r="R12497" s="1286"/>
      <c r="S12497" s="1286"/>
      <c r="T12497" s="1286"/>
      <c r="U12497" s="1286"/>
      <c r="V12497" s="1286"/>
      <c r="W12497" s="1286"/>
      <c r="X12497" s="1286"/>
      <c r="Y12497" s="1286"/>
      <c r="Z12497" s="1286"/>
      <c r="AA12497" s="1286"/>
      <c r="AB12497" s="1286"/>
      <c r="AC12497" s="1507">
        <f t="shared" si="4815"/>
        <v>21000</v>
      </c>
      <c r="AD12497" s="1508">
        <f t="shared" si="4816"/>
        <v>14699.999999999998</v>
      </c>
      <c r="AE12497" s="14">
        <f t="shared" si="4817"/>
        <v>30.133333333333333</v>
      </c>
      <c r="AF12497" s="14">
        <f t="shared" si="4818"/>
        <v>0</v>
      </c>
      <c r="AG12497" s="14" t="e">
        <f t="shared" si="4819"/>
        <v>#DIV/0!</v>
      </c>
      <c r="AH12497" s="14" t="e">
        <f t="shared" si="4820"/>
        <v>#DIV/0!</v>
      </c>
      <c r="AI12497" s="14">
        <f t="shared" si="4821"/>
        <v>21000</v>
      </c>
      <c r="AJ12497" s="1286"/>
      <c r="AK12497" s="3953"/>
    </row>
    <row r="12498" spans="1:37" s="3954" customFormat="1" ht="15.75">
      <c r="A12498" s="2510"/>
      <c r="B12498" s="1404" t="s">
        <v>891</v>
      </c>
      <c r="C12498" s="1350" t="s">
        <v>177</v>
      </c>
      <c r="D12498" s="1408">
        <v>1.39</v>
      </c>
      <c r="E12498" s="4021">
        <v>1500</v>
      </c>
      <c r="F12498" s="1283">
        <f t="shared" si="4814"/>
        <v>2085</v>
      </c>
      <c r="G12498" s="3996"/>
      <c r="H12498" s="3996"/>
      <c r="I12498" s="3997"/>
      <c r="J12498" s="1506">
        <v>45352</v>
      </c>
      <c r="K12498" s="1506"/>
      <c r="L12498" s="1271">
        <v>6</v>
      </c>
      <c r="M12498" s="1506">
        <v>44202</v>
      </c>
      <c r="N12498" s="1286"/>
      <c r="O12498" s="1286"/>
      <c r="P12498" s="1286"/>
      <c r="Q12498" s="1286"/>
      <c r="R12498" s="1286"/>
      <c r="S12498" s="1286"/>
      <c r="T12498" s="1286"/>
      <c r="U12498" s="1286"/>
      <c r="V12498" s="1286"/>
      <c r="W12498" s="1286"/>
      <c r="X12498" s="1286"/>
      <c r="Y12498" s="1286"/>
      <c r="Z12498" s="1286"/>
      <c r="AA12498" s="1286"/>
      <c r="AB12498" s="1286"/>
      <c r="AC12498" s="1507">
        <f t="shared" si="4815"/>
        <v>1500</v>
      </c>
      <c r="AD12498" s="1508">
        <f t="shared" si="4816"/>
        <v>2085</v>
      </c>
      <c r="AE12498" s="14">
        <f t="shared" si="4817"/>
        <v>11.166666666666666</v>
      </c>
      <c r="AF12498" s="14">
        <f t="shared" si="4818"/>
        <v>0</v>
      </c>
      <c r="AG12498" s="14" t="e">
        <f t="shared" si="4819"/>
        <v>#DIV/0!</v>
      </c>
      <c r="AH12498" s="14" t="e">
        <f t="shared" si="4820"/>
        <v>#DIV/0!</v>
      </c>
      <c r="AI12498" s="14">
        <f t="shared" si="4821"/>
        <v>1500</v>
      </c>
      <c r="AJ12498" s="1286"/>
    </row>
    <row r="12499" spans="1:37" s="3954" customFormat="1" ht="15.75">
      <c r="A12499" s="2510"/>
      <c r="B12499" s="4020" t="s">
        <v>655</v>
      </c>
      <c r="C12499" s="1350" t="s">
        <v>181</v>
      </c>
      <c r="D12499" s="1408">
        <v>214.89</v>
      </c>
      <c r="E12499" s="3996">
        <v>38</v>
      </c>
      <c r="F12499" s="1286">
        <f t="shared" si="4814"/>
        <v>8165.82</v>
      </c>
      <c r="G12499" s="3996"/>
      <c r="H12499" s="3996"/>
      <c r="I12499" s="3997"/>
      <c r="J12499" s="1506">
        <v>45261</v>
      </c>
      <c r="K12499" s="1506"/>
      <c r="L12499" s="1350">
        <v>377</v>
      </c>
      <c r="M12499" s="1349">
        <v>44293</v>
      </c>
      <c r="N12499" s="1286"/>
      <c r="O12499" s="1286"/>
      <c r="P12499" s="1286"/>
      <c r="Q12499" s="1286"/>
      <c r="R12499" s="1286"/>
      <c r="S12499" s="1286"/>
      <c r="T12499" s="1286"/>
      <c r="U12499" s="1286"/>
      <c r="V12499" s="1286"/>
      <c r="W12499" s="1286"/>
      <c r="X12499" s="1286"/>
      <c r="Y12499" s="1286"/>
      <c r="Z12499" s="1286"/>
      <c r="AA12499" s="1286"/>
      <c r="AB12499" s="1286"/>
      <c r="AC12499" s="1507">
        <f t="shared" si="4815"/>
        <v>38</v>
      </c>
      <c r="AD12499" s="1508">
        <f t="shared" si="4816"/>
        <v>8165.82</v>
      </c>
      <c r="AE12499" s="14">
        <f t="shared" si="4817"/>
        <v>8.1333333333333329</v>
      </c>
      <c r="AF12499" s="14">
        <f t="shared" si="4818"/>
        <v>0</v>
      </c>
      <c r="AG12499" s="14" t="e">
        <f t="shared" si="4819"/>
        <v>#DIV/0!</v>
      </c>
      <c r="AH12499" s="14" t="e">
        <f t="shared" si="4820"/>
        <v>#DIV/0!</v>
      </c>
      <c r="AI12499" s="14">
        <f t="shared" si="4821"/>
        <v>38</v>
      </c>
      <c r="AJ12499" s="1286"/>
      <c r="AK12499" s="3953"/>
    </row>
    <row r="12500" spans="1:37" s="3954" customFormat="1" ht="15.75">
      <c r="A12500" s="2510"/>
      <c r="B12500" s="4020" t="s">
        <v>655</v>
      </c>
      <c r="C12500" s="1350" t="s">
        <v>181</v>
      </c>
      <c r="D12500" s="1408">
        <v>220</v>
      </c>
      <c r="E12500" s="3996">
        <v>15</v>
      </c>
      <c r="F12500" s="1286">
        <f t="shared" si="4814"/>
        <v>3300</v>
      </c>
      <c r="G12500" s="3996"/>
      <c r="H12500" s="3996"/>
      <c r="I12500" s="3997"/>
      <c r="J12500" s="1506">
        <v>45261</v>
      </c>
      <c r="K12500" s="1506"/>
      <c r="L12500" s="1350">
        <v>465</v>
      </c>
      <c r="M12500" s="1349">
        <v>44309</v>
      </c>
      <c r="N12500" s="1286"/>
      <c r="O12500" s="1286"/>
      <c r="P12500" s="1286"/>
      <c r="Q12500" s="1286"/>
      <c r="R12500" s="1286"/>
      <c r="S12500" s="1286"/>
      <c r="T12500" s="1286"/>
      <c r="U12500" s="1286"/>
      <c r="V12500" s="1286"/>
      <c r="W12500" s="1286"/>
      <c r="X12500" s="1286"/>
      <c r="Y12500" s="1286"/>
      <c r="Z12500" s="1286"/>
      <c r="AA12500" s="1286"/>
      <c r="AB12500" s="1286"/>
      <c r="AC12500" s="1507">
        <f t="shared" si="4815"/>
        <v>15</v>
      </c>
      <c r="AD12500" s="1508">
        <f t="shared" si="4816"/>
        <v>3300</v>
      </c>
      <c r="AE12500" s="14">
        <f t="shared" si="4817"/>
        <v>8.1333333333333329</v>
      </c>
      <c r="AF12500" s="14">
        <f t="shared" si="4818"/>
        <v>0</v>
      </c>
      <c r="AG12500" s="14" t="e">
        <f t="shared" si="4819"/>
        <v>#DIV/0!</v>
      </c>
      <c r="AH12500" s="14" t="e">
        <f t="shared" si="4820"/>
        <v>#DIV/0!</v>
      </c>
      <c r="AI12500" s="14">
        <f t="shared" si="4821"/>
        <v>15</v>
      </c>
      <c r="AJ12500" s="1286"/>
      <c r="AK12500" s="3953"/>
    </row>
    <row r="12501" spans="1:37" s="3954" customFormat="1" ht="15.75">
      <c r="A12501" s="2510"/>
      <c r="B12501" s="4020" t="s">
        <v>653</v>
      </c>
      <c r="C12501" s="1350" t="s">
        <v>181</v>
      </c>
      <c r="D12501" s="1408">
        <v>214.89</v>
      </c>
      <c r="E12501" s="3996">
        <v>75</v>
      </c>
      <c r="F12501" s="1286">
        <f t="shared" si="4814"/>
        <v>16116.749999999998</v>
      </c>
      <c r="G12501" s="3996"/>
      <c r="H12501" s="3996"/>
      <c r="I12501" s="3997"/>
      <c r="J12501" s="1506">
        <v>45261</v>
      </c>
      <c r="K12501" s="1506"/>
      <c r="L12501" s="1350">
        <v>377</v>
      </c>
      <c r="M12501" s="1349">
        <v>44293</v>
      </c>
      <c r="N12501" s="1286"/>
      <c r="O12501" s="1286"/>
      <c r="P12501" s="1286"/>
      <c r="Q12501" s="1286"/>
      <c r="R12501" s="1286"/>
      <c r="S12501" s="1286"/>
      <c r="T12501" s="1286"/>
      <c r="U12501" s="1286"/>
      <c r="V12501" s="1286"/>
      <c r="W12501" s="1286"/>
      <c r="X12501" s="1286"/>
      <c r="Y12501" s="1286"/>
      <c r="Z12501" s="1286"/>
      <c r="AA12501" s="1286"/>
      <c r="AB12501" s="1286"/>
      <c r="AC12501" s="1507">
        <f t="shared" si="4815"/>
        <v>75</v>
      </c>
      <c r="AD12501" s="1508">
        <f t="shared" si="4816"/>
        <v>16116.749999999998</v>
      </c>
      <c r="AE12501" s="14">
        <f t="shared" si="4817"/>
        <v>8.1333333333333329</v>
      </c>
      <c r="AF12501" s="14">
        <f t="shared" si="4818"/>
        <v>0</v>
      </c>
      <c r="AG12501" s="14" t="e">
        <f t="shared" si="4819"/>
        <v>#DIV/0!</v>
      </c>
      <c r="AH12501" s="14" t="e">
        <f t="shared" si="4820"/>
        <v>#DIV/0!</v>
      </c>
      <c r="AI12501" s="14">
        <f t="shared" si="4821"/>
        <v>75</v>
      </c>
      <c r="AJ12501" s="1286"/>
      <c r="AK12501" s="3953"/>
    </row>
    <row r="12502" spans="1:37" s="3954" customFormat="1" ht="15.75" customHeight="1">
      <c r="A12502" s="2510"/>
      <c r="B12502" s="4020" t="s">
        <v>654</v>
      </c>
      <c r="C12502" s="1350" t="s">
        <v>181</v>
      </c>
      <c r="D12502" s="1408">
        <v>214.89</v>
      </c>
      <c r="E12502" s="3996">
        <v>263</v>
      </c>
      <c r="F12502" s="1286">
        <f t="shared" si="4814"/>
        <v>56516.07</v>
      </c>
      <c r="G12502" s="3996"/>
      <c r="H12502" s="3996"/>
      <c r="I12502" s="3997"/>
      <c r="J12502" s="1506">
        <v>45261</v>
      </c>
      <c r="K12502" s="1506"/>
      <c r="L12502" s="1350">
        <v>377</v>
      </c>
      <c r="M12502" s="1349">
        <v>44293</v>
      </c>
      <c r="N12502" s="1286"/>
      <c r="O12502" s="1286"/>
      <c r="P12502" s="1286"/>
      <c r="Q12502" s="1286"/>
      <c r="R12502" s="1286"/>
      <c r="S12502" s="1286"/>
      <c r="T12502" s="1286"/>
      <c r="U12502" s="1286"/>
      <c r="V12502" s="1286"/>
      <c r="W12502" s="1286"/>
      <c r="X12502" s="1286"/>
      <c r="Y12502" s="1286"/>
      <c r="Z12502" s="1286"/>
      <c r="AA12502" s="1286"/>
      <c r="AB12502" s="1286"/>
      <c r="AC12502" s="1507">
        <f t="shared" si="4815"/>
        <v>263</v>
      </c>
      <c r="AD12502" s="1508">
        <f t="shared" si="4816"/>
        <v>56516.07</v>
      </c>
      <c r="AE12502" s="14">
        <f t="shared" si="4817"/>
        <v>8.1333333333333329</v>
      </c>
      <c r="AF12502" s="14">
        <f t="shared" si="4818"/>
        <v>0</v>
      </c>
      <c r="AG12502" s="14" t="e">
        <f t="shared" si="4819"/>
        <v>#DIV/0!</v>
      </c>
      <c r="AH12502" s="14" t="e">
        <f t="shared" si="4820"/>
        <v>#DIV/0!</v>
      </c>
      <c r="AI12502" s="14">
        <f t="shared" si="4821"/>
        <v>263</v>
      </c>
      <c r="AJ12502" s="1286"/>
      <c r="AK12502" s="3953"/>
    </row>
    <row r="12503" spans="1:37" s="3954" customFormat="1" ht="15.75">
      <c r="A12503" s="2510"/>
      <c r="B12503" s="4020" t="s">
        <v>654</v>
      </c>
      <c r="C12503" s="1350" t="s">
        <v>181</v>
      </c>
      <c r="D12503" s="1408">
        <v>220</v>
      </c>
      <c r="E12503" s="3996">
        <v>385</v>
      </c>
      <c r="F12503" s="1286">
        <f t="shared" si="4814"/>
        <v>84700</v>
      </c>
      <c r="G12503" s="3996"/>
      <c r="H12503" s="3996"/>
      <c r="I12503" s="3997"/>
      <c r="J12503" s="1506">
        <v>45261</v>
      </c>
      <c r="K12503" s="1506"/>
      <c r="L12503" s="1350">
        <v>465</v>
      </c>
      <c r="M12503" s="1349">
        <v>44309</v>
      </c>
      <c r="N12503" s="1286"/>
      <c r="O12503" s="1286"/>
      <c r="P12503" s="1286"/>
      <c r="Q12503" s="1286"/>
      <c r="R12503" s="1286"/>
      <c r="S12503" s="1286"/>
      <c r="T12503" s="1286"/>
      <c r="U12503" s="1286"/>
      <c r="V12503" s="1286"/>
      <c r="W12503" s="1286"/>
      <c r="X12503" s="1286"/>
      <c r="Y12503" s="1286"/>
      <c r="Z12503" s="1286"/>
      <c r="AA12503" s="1286"/>
      <c r="AB12503" s="1286"/>
      <c r="AC12503" s="1507">
        <f t="shared" si="4815"/>
        <v>385</v>
      </c>
      <c r="AD12503" s="1508">
        <f t="shared" si="4816"/>
        <v>84700</v>
      </c>
      <c r="AE12503" s="14">
        <f t="shared" si="4817"/>
        <v>8.1333333333333329</v>
      </c>
      <c r="AF12503" s="14">
        <f t="shared" si="4818"/>
        <v>0</v>
      </c>
      <c r="AG12503" s="14" t="e">
        <f t="shared" si="4819"/>
        <v>#DIV/0!</v>
      </c>
      <c r="AH12503" s="14" t="e">
        <f t="shared" si="4820"/>
        <v>#DIV/0!</v>
      </c>
      <c r="AI12503" s="14">
        <f t="shared" si="4821"/>
        <v>385</v>
      </c>
      <c r="AJ12503" s="1286"/>
      <c r="AK12503" s="3953"/>
    </row>
    <row r="12504" spans="1:37" s="3954" customFormat="1" ht="15.75">
      <c r="A12504" s="2510"/>
      <c r="B12504" s="4020" t="s">
        <v>658</v>
      </c>
      <c r="C12504" s="1350" t="s">
        <v>181</v>
      </c>
      <c r="D12504" s="1408">
        <v>56.98</v>
      </c>
      <c r="E12504" s="3996">
        <v>231</v>
      </c>
      <c r="F12504" s="1286">
        <f t="shared" si="4814"/>
        <v>13162.38</v>
      </c>
      <c r="G12504" s="3996"/>
      <c r="H12504" s="3996"/>
      <c r="I12504" s="3997"/>
      <c r="J12504" s="1506">
        <v>45261</v>
      </c>
      <c r="K12504" s="1506"/>
      <c r="L12504" s="1350">
        <v>377</v>
      </c>
      <c r="M12504" s="1349">
        <v>44293</v>
      </c>
      <c r="N12504" s="1286"/>
      <c r="O12504" s="1286"/>
      <c r="P12504" s="1286"/>
      <c r="Q12504" s="1286"/>
      <c r="R12504" s="1286"/>
      <c r="S12504" s="1286"/>
      <c r="T12504" s="1286"/>
      <c r="U12504" s="1286"/>
      <c r="V12504" s="1286"/>
      <c r="W12504" s="1286"/>
      <c r="X12504" s="1286"/>
      <c r="Y12504" s="1286"/>
      <c r="Z12504" s="1286"/>
      <c r="AA12504" s="1286"/>
      <c r="AB12504" s="1286"/>
      <c r="AC12504" s="1507">
        <f t="shared" si="4815"/>
        <v>231</v>
      </c>
      <c r="AD12504" s="1508">
        <f t="shared" si="4816"/>
        <v>13162.38</v>
      </c>
      <c r="AE12504" s="14">
        <f t="shared" si="4817"/>
        <v>8.1333333333333329</v>
      </c>
      <c r="AF12504" s="14">
        <f t="shared" si="4818"/>
        <v>0</v>
      </c>
      <c r="AG12504" s="14" t="e">
        <f t="shared" si="4819"/>
        <v>#DIV/0!</v>
      </c>
      <c r="AH12504" s="14" t="e">
        <f t="shared" si="4820"/>
        <v>#DIV/0!</v>
      </c>
      <c r="AI12504" s="14">
        <f t="shared" si="4821"/>
        <v>231</v>
      </c>
      <c r="AJ12504" s="1286"/>
      <c r="AK12504" s="3953"/>
    </row>
    <row r="12505" spans="1:37" s="3954" customFormat="1" ht="15.75">
      <c r="A12505" s="2510"/>
      <c r="B12505" s="4020" t="s">
        <v>656</v>
      </c>
      <c r="C12505" s="1350" t="s">
        <v>181</v>
      </c>
      <c r="D12505" s="1408">
        <v>56.98</v>
      </c>
      <c r="E12505" s="3996">
        <v>462</v>
      </c>
      <c r="F12505" s="1286">
        <f t="shared" si="4814"/>
        <v>26324.76</v>
      </c>
      <c r="G12505" s="3996"/>
      <c r="H12505" s="3996"/>
      <c r="I12505" s="3997"/>
      <c r="J12505" s="1506">
        <v>45292</v>
      </c>
      <c r="K12505" s="1506"/>
      <c r="L12505" s="1350">
        <v>377</v>
      </c>
      <c r="M12505" s="1349">
        <v>44293</v>
      </c>
      <c r="N12505" s="1286"/>
      <c r="O12505" s="1286"/>
      <c r="P12505" s="1286"/>
      <c r="Q12505" s="1286"/>
      <c r="R12505" s="1286"/>
      <c r="S12505" s="1286"/>
      <c r="T12505" s="1286"/>
      <c r="U12505" s="1286"/>
      <c r="V12505" s="1286"/>
      <c r="W12505" s="1286"/>
      <c r="X12505" s="1286"/>
      <c r="Y12505" s="1286"/>
      <c r="Z12505" s="1286"/>
      <c r="AA12505" s="1286"/>
      <c r="AB12505" s="1286"/>
      <c r="AC12505" s="1507">
        <f t="shared" si="4815"/>
        <v>462</v>
      </c>
      <c r="AD12505" s="1508">
        <f t="shared" si="4816"/>
        <v>26324.76</v>
      </c>
      <c r="AE12505" s="14">
        <f t="shared" si="4817"/>
        <v>9.1666666666666661</v>
      </c>
      <c r="AF12505" s="14">
        <f t="shared" si="4818"/>
        <v>0</v>
      </c>
      <c r="AG12505" s="14" t="e">
        <f t="shared" si="4819"/>
        <v>#DIV/0!</v>
      </c>
      <c r="AH12505" s="14" t="e">
        <f t="shared" si="4820"/>
        <v>#DIV/0!</v>
      </c>
      <c r="AI12505" s="14">
        <f t="shared" si="4821"/>
        <v>462</v>
      </c>
      <c r="AJ12505" s="1286"/>
      <c r="AK12505" s="3953"/>
    </row>
    <row r="12506" spans="1:37" s="3954" customFormat="1" ht="15.75">
      <c r="A12506" s="2510"/>
      <c r="B12506" s="4020" t="s">
        <v>657</v>
      </c>
      <c r="C12506" s="1350" t="s">
        <v>181</v>
      </c>
      <c r="D12506" s="1408">
        <v>56.98</v>
      </c>
      <c r="E12506" s="3996">
        <v>1618</v>
      </c>
      <c r="F12506" s="1286">
        <f t="shared" si="4814"/>
        <v>92193.64</v>
      </c>
      <c r="G12506" s="3996"/>
      <c r="H12506" s="3996"/>
      <c r="I12506" s="3997"/>
      <c r="J12506" s="1506">
        <v>45292</v>
      </c>
      <c r="K12506" s="1506"/>
      <c r="L12506" s="1350">
        <v>377</v>
      </c>
      <c r="M12506" s="1349">
        <v>44293</v>
      </c>
      <c r="N12506" s="1286"/>
      <c r="O12506" s="1286"/>
      <c r="P12506" s="1286"/>
      <c r="Q12506" s="1286"/>
      <c r="R12506" s="1286"/>
      <c r="S12506" s="1286"/>
      <c r="T12506" s="1286"/>
      <c r="U12506" s="1286"/>
      <c r="V12506" s="1286"/>
      <c r="W12506" s="1286"/>
      <c r="X12506" s="1286"/>
      <c r="Y12506" s="1286"/>
      <c r="Z12506" s="1286"/>
      <c r="AA12506" s="1286"/>
      <c r="AB12506" s="1286"/>
      <c r="AC12506" s="1507">
        <f t="shared" si="4815"/>
        <v>1618</v>
      </c>
      <c r="AD12506" s="1508">
        <f t="shared" si="4816"/>
        <v>92193.64</v>
      </c>
      <c r="AE12506" s="14">
        <f t="shared" si="4817"/>
        <v>9.1666666666666661</v>
      </c>
      <c r="AF12506" s="14">
        <f t="shared" si="4818"/>
        <v>0</v>
      </c>
      <c r="AG12506" s="14" t="e">
        <f t="shared" si="4819"/>
        <v>#DIV/0!</v>
      </c>
      <c r="AH12506" s="14" t="e">
        <f t="shared" si="4820"/>
        <v>#DIV/0!</v>
      </c>
      <c r="AI12506" s="14">
        <f t="shared" si="4821"/>
        <v>1618</v>
      </c>
      <c r="AJ12506" s="1286"/>
      <c r="AK12506" s="3953"/>
    </row>
    <row r="12507" spans="1:37" s="3954" customFormat="1" ht="15.75">
      <c r="A12507" s="2510"/>
      <c r="B12507" s="4147" t="s">
        <v>900</v>
      </c>
      <c r="C12507" s="4147"/>
      <c r="D12507" s="4147"/>
      <c r="E12507" s="4147"/>
      <c r="F12507" s="4147"/>
      <c r="G12507" s="4147"/>
      <c r="H12507" s="4147"/>
      <c r="I12507" s="4147"/>
      <c r="J12507" s="4147"/>
      <c r="K12507" s="4147"/>
      <c r="L12507" s="4147"/>
      <c r="M12507" s="4147"/>
      <c r="N12507" s="4147"/>
      <c r="O12507" s="4147"/>
      <c r="P12507" s="4147"/>
      <c r="Q12507" s="4147"/>
      <c r="R12507" s="4147"/>
      <c r="S12507" s="4147"/>
      <c r="T12507" s="4147"/>
      <c r="U12507" s="4147"/>
      <c r="V12507" s="4147"/>
      <c r="W12507" s="4147"/>
      <c r="X12507" s="4147"/>
      <c r="Y12507" s="4147"/>
      <c r="Z12507" s="4147"/>
      <c r="AA12507" s="4147"/>
      <c r="AB12507" s="4147"/>
      <c r="AC12507" s="4147"/>
      <c r="AD12507" s="4147"/>
      <c r="AE12507" s="4147"/>
      <c r="AF12507" s="4147"/>
      <c r="AG12507" s="4147"/>
      <c r="AH12507" s="4147"/>
      <c r="AI12507" s="4147"/>
      <c r="AJ12507" s="3999"/>
      <c r="AK12507" s="3953"/>
    </row>
    <row r="12508" spans="1:37" s="3954" customFormat="1" ht="31.5">
      <c r="A12508" s="2510"/>
      <c r="B12508" s="4020" t="s">
        <v>892</v>
      </c>
      <c r="C12508" s="1350" t="s">
        <v>233</v>
      </c>
      <c r="D12508" s="1350">
        <v>3704.82</v>
      </c>
      <c r="E12508" s="3996">
        <v>4</v>
      </c>
      <c r="F12508" s="1286">
        <f>E12508*D12508</f>
        <v>14819.28</v>
      </c>
      <c r="G12508" s="3996"/>
      <c r="H12508" s="3996"/>
      <c r="I12508" s="3997"/>
      <c r="J12508" s="1349">
        <v>45139</v>
      </c>
      <c r="K12508" s="1349"/>
      <c r="L12508" s="4022">
        <v>1457</v>
      </c>
      <c r="M12508" s="4023">
        <v>44508</v>
      </c>
      <c r="N12508" s="1286"/>
      <c r="O12508" s="1286"/>
      <c r="P12508" s="1286"/>
      <c r="Q12508" s="1286"/>
      <c r="R12508" s="1286"/>
      <c r="S12508" s="1286"/>
      <c r="T12508" s="1286"/>
      <c r="U12508" s="1286"/>
      <c r="V12508" s="1286"/>
      <c r="W12508" s="1286"/>
      <c r="X12508" s="1286"/>
      <c r="Y12508" s="1286"/>
      <c r="Z12508" s="1286"/>
      <c r="AA12508" s="1286"/>
      <c r="AB12508" s="1286"/>
      <c r="AC12508" s="1507">
        <f>E12508+G12508-N12508-O12508-AA12508-P12508-Q12508-R12508-S12508-T12508-U12508-V12508-W12508-X12508-Y12508</f>
        <v>4</v>
      </c>
      <c r="AD12508" s="1508">
        <f>D12508*AC12508</f>
        <v>14819.28</v>
      </c>
      <c r="AE12508" s="14">
        <f>(J12508-"01.04.2023")/30</f>
        <v>4.0666666666666664</v>
      </c>
      <c r="AF12508" s="14">
        <f>(N12508+O12508+P12508+Q12508+R12508+S12508+T12508+U12508+V12508+W12508+X12508+Y12508)/3</f>
        <v>0</v>
      </c>
      <c r="AG12508" s="14" t="e">
        <f>AC12508/AF12508</f>
        <v>#DIV/0!</v>
      </c>
      <c r="AH12508" s="14" t="e">
        <f>AG12508-AE12508</f>
        <v>#DIV/0!</v>
      </c>
      <c r="AI12508" s="14">
        <f>AC12508-(AE12508*AF12508)</f>
        <v>4</v>
      </c>
      <c r="AJ12508" s="1286"/>
      <c r="AK12508" s="3953"/>
    </row>
    <row r="12509" spans="1:37" s="3954" customFormat="1" ht="15.75">
      <c r="A12509" s="2510"/>
      <c r="B12509" s="4148" t="s">
        <v>21</v>
      </c>
      <c r="C12509" s="4148"/>
      <c r="D12509" s="4148"/>
      <c r="E12509" s="4148"/>
      <c r="F12509" s="4148"/>
      <c r="G12509" s="4148"/>
      <c r="H12509" s="4148"/>
      <c r="I12509" s="4148"/>
      <c r="J12509" s="4148"/>
      <c r="K12509" s="4148"/>
      <c r="L12509" s="4148"/>
      <c r="M12509" s="4148"/>
      <c r="N12509" s="4148"/>
      <c r="O12509" s="4148"/>
      <c r="P12509" s="4148"/>
      <c r="Q12509" s="4148"/>
      <c r="R12509" s="4148"/>
      <c r="S12509" s="4148"/>
      <c r="T12509" s="4148"/>
      <c r="U12509" s="4148"/>
      <c r="V12509" s="4148"/>
      <c r="W12509" s="4148"/>
      <c r="X12509" s="4148"/>
      <c r="Y12509" s="4148"/>
      <c r="Z12509" s="4148"/>
      <c r="AA12509" s="4148"/>
      <c r="AB12509" s="4148"/>
      <c r="AC12509" s="4148"/>
      <c r="AD12509" s="4148"/>
      <c r="AE12509" s="4148"/>
      <c r="AF12509" s="4148"/>
      <c r="AG12509" s="4148"/>
      <c r="AH12509" s="4148"/>
      <c r="AI12509" s="4148"/>
      <c r="AJ12509" s="1286"/>
      <c r="AK12509" s="3953"/>
    </row>
    <row r="12510" spans="1:37" s="3954" customFormat="1" ht="15.75">
      <c r="A12510" s="2510"/>
      <c r="B12510" s="2263" t="s">
        <v>3832</v>
      </c>
      <c r="C12510" s="1350" t="s">
        <v>66</v>
      </c>
      <c r="D12510" s="1350">
        <v>0.49580000000000002</v>
      </c>
      <c r="E12510" s="1286">
        <v>480</v>
      </c>
      <c r="F12510" s="1286">
        <v>237.98400000000001</v>
      </c>
      <c r="G12510" s="1286"/>
      <c r="H12510" s="1283"/>
      <c r="I12510" s="1351"/>
      <c r="J12510" s="1351">
        <v>45181</v>
      </c>
      <c r="K12510" s="1351"/>
      <c r="L12510" s="1283"/>
      <c r="M12510" s="1351"/>
      <c r="N12510" s="1286"/>
      <c r="O12510" s="1286">
        <v>180</v>
      </c>
      <c r="P12510" s="1286">
        <v>125</v>
      </c>
      <c r="Q12510" s="3999"/>
      <c r="R12510" s="3999"/>
      <c r="S12510" s="3999"/>
      <c r="T12510" s="3999"/>
      <c r="U12510" s="3999"/>
      <c r="V12510" s="1286"/>
      <c r="W12510" s="1286"/>
      <c r="X12510" s="1286"/>
      <c r="Y12510" s="1286"/>
      <c r="Z12510" s="1286"/>
      <c r="AA12510" s="1286"/>
      <c r="AB12510" s="1286"/>
      <c r="AC12510" s="1507">
        <f t="shared" ref="AC12510:AC12537" si="4822">E12510+G12510-N12510-O12510-AA12510-P12510-Q12510-R12510-S12510-T12510-U12510-V12510-W12510-X12510-Y12510</f>
        <v>175</v>
      </c>
      <c r="AD12510" s="1508">
        <f t="shared" ref="AD12510:AD12537" si="4823">D12510*AC12510</f>
        <v>86.765000000000001</v>
      </c>
      <c r="AE12510" s="14">
        <f t="shared" ref="AE12510:AE12516" si="4824">(J12510-"01.04.2023")/30</f>
        <v>5.4666666666666668</v>
      </c>
      <c r="AF12510" s="14">
        <f t="shared" ref="AF12510:AF12537" si="4825">(N12510+O12510+P12510+Q12510+R12510+S12510+T12510+U12510+V12510+W12510+X12510+Y12510)/3</f>
        <v>101.66666666666667</v>
      </c>
      <c r="AG12510" s="14">
        <f t="shared" ref="AG12510:AG12537" si="4826">AC12510/AF12510</f>
        <v>1.721311475409836</v>
      </c>
      <c r="AH12510" s="14">
        <f t="shared" ref="AH12510:AH12516" si="4827">AG12510-AE12510</f>
        <v>-3.7453551912568308</v>
      </c>
      <c r="AI12510" s="14">
        <f t="shared" ref="AI12510:AI12516" si="4828">AC12510-(AE12510*AF12510)</f>
        <v>-380.77777777777783</v>
      </c>
      <c r="AJ12510" s="1286"/>
      <c r="AK12510" s="3953"/>
    </row>
    <row r="12511" spans="1:37" s="3954" customFormat="1" ht="31.5">
      <c r="A12511" s="2510"/>
      <c r="B12511" s="2263" t="s">
        <v>2946</v>
      </c>
      <c r="C12511" s="1350" t="s">
        <v>638</v>
      </c>
      <c r="D12511" s="1408">
        <v>1</v>
      </c>
      <c r="E12511" s="1286">
        <v>10</v>
      </c>
      <c r="F12511" s="1286">
        <v>10</v>
      </c>
      <c r="G12511" s="1286"/>
      <c r="H12511" s="1283"/>
      <c r="I12511" s="1351"/>
      <c r="J12511" s="1351">
        <v>44896</v>
      </c>
      <c r="K12511" s="1353">
        <v>10</v>
      </c>
      <c r="L12511" s="1283"/>
      <c r="M12511" s="1351"/>
      <c r="N12511" s="1286"/>
      <c r="O12511" s="1286"/>
      <c r="P12511" s="1286"/>
      <c r="Q12511" s="3999"/>
      <c r="R12511" s="3999"/>
      <c r="S12511" s="3999"/>
      <c r="T12511" s="3999"/>
      <c r="U12511" s="3999"/>
      <c r="V12511" s="1286"/>
      <c r="W12511" s="1286"/>
      <c r="X12511" s="1286"/>
      <c r="Y12511" s="1286"/>
      <c r="Z12511" s="1286"/>
      <c r="AA12511" s="1286"/>
      <c r="AB12511" s="1286"/>
      <c r="AC12511" s="1507">
        <f t="shared" si="4822"/>
        <v>10</v>
      </c>
      <c r="AD12511" s="1508">
        <f t="shared" si="4823"/>
        <v>10</v>
      </c>
      <c r="AE12511" s="14">
        <f t="shared" si="4824"/>
        <v>-4.0333333333333332</v>
      </c>
      <c r="AF12511" s="14">
        <f t="shared" si="4825"/>
        <v>0</v>
      </c>
      <c r="AG12511" s="14" t="e">
        <f t="shared" si="4826"/>
        <v>#DIV/0!</v>
      </c>
      <c r="AH12511" s="14" t="e">
        <f t="shared" si="4827"/>
        <v>#DIV/0!</v>
      </c>
      <c r="AI12511" s="14">
        <f t="shared" si="4828"/>
        <v>10</v>
      </c>
      <c r="AJ12511" s="1286"/>
      <c r="AK12511" s="3953"/>
    </row>
    <row r="12512" spans="1:37" s="3954" customFormat="1" ht="15.75">
      <c r="A12512" s="2510"/>
      <c r="B12512" s="2263" t="s">
        <v>10404</v>
      </c>
      <c r="C12512" s="1350" t="s">
        <v>66</v>
      </c>
      <c r="D12512" s="1408">
        <f t="shared" ref="D12512:D12517" si="4829">H12512/G12512</f>
        <v>544.87215384615388</v>
      </c>
      <c r="E12512" s="1286"/>
      <c r="F12512" s="1286"/>
      <c r="G12512" s="1286">
        <v>260</v>
      </c>
      <c r="H12512" s="1283">
        <v>141666.76</v>
      </c>
      <c r="I12512" s="1351" t="s">
        <v>10405</v>
      </c>
      <c r="J12512" s="1351">
        <v>45235</v>
      </c>
      <c r="K12512" s="1351"/>
      <c r="L12512" s="1271">
        <v>276</v>
      </c>
      <c r="M12512" s="1351">
        <v>45000</v>
      </c>
      <c r="N12512" s="1286"/>
      <c r="O12512" s="1286"/>
      <c r="P12512" s="1286">
        <v>22</v>
      </c>
      <c r="Q12512" s="3999"/>
      <c r="R12512" s="3999"/>
      <c r="S12512" s="3999"/>
      <c r="T12512" s="3999"/>
      <c r="U12512" s="3999"/>
      <c r="V12512" s="1286"/>
      <c r="W12512" s="1286"/>
      <c r="X12512" s="1286"/>
      <c r="Y12512" s="1286"/>
      <c r="Z12512" s="1286"/>
      <c r="AA12512" s="1286"/>
      <c r="AB12512" s="1286"/>
      <c r="AC12512" s="1507">
        <f t="shared" si="4822"/>
        <v>238</v>
      </c>
      <c r="AD12512" s="1508">
        <f t="shared" si="4823"/>
        <v>129679.57261538462</v>
      </c>
      <c r="AE12512" s="14">
        <f t="shared" si="4824"/>
        <v>7.2666666666666666</v>
      </c>
      <c r="AF12512" s="14">
        <f t="shared" si="4825"/>
        <v>7.333333333333333</v>
      </c>
      <c r="AG12512" s="14">
        <f t="shared" si="4826"/>
        <v>32.454545454545453</v>
      </c>
      <c r="AH12512" s="14">
        <f t="shared" si="4827"/>
        <v>25.187878787878788</v>
      </c>
      <c r="AI12512" s="14">
        <f t="shared" si="4828"/>
        <v>184.71111111111111</v>
      </c>
      <c r="AJ12512" s="1286"/>
      <c r="AK12512" s="3953"/>
    </row>
    <row r="12513" spans="1:37" s="3954" customFormat="1" ht="15.75">
      <c r="A12513" s="2510"/>
      <c r="B12513" s="2263" t="s">
        <v>10406</v>
      </c>
      <c r="C12513" s="1350" t="s">
        <v>156</v>
      </c>
      <c r="D12513" s="1408">
        <f t="shared" si="4829"/>
        <v>1.5</v>
      </c>
      <c r="E12513" s="1286"/>
      <c r="F12513" s="1286"/>
      <c r="G12513" s="1286">
        <v>300</v>
      </c>
      <c r="H12513" s="1283">
        <v>450</v>
      </c>
      <c r="I12513" s="1351" t="s">
        <v>10407</v>
      </c>
      <c r="J12513" s="1351">
        <v>45597</v>
      </c>
      <c r="K12513" s="1351"/>
      <c r="L12513" s="1271"/>
      <c r="M12513" s="1351"/>
      <c r="N12513" s="1286"/>
      <c r="O12513" s="1286"/>
      <c r="P12513" s="1286"/>
      <c r="Q12513" s="3999"/>
      <c r="R12513" s="3999"/>
      <c r="S12513" s="3999"/>
      <c r="T12513" s="3999"/>
      <c r="U12513" s="3999"/>
      <c r="V12513" s="1286"/>
      <c r="W12513" s="1286"/>
      <c r="X12513" s="1286"/>
      <c r="Y12513" s="1286"/>
      <c r="Z12513" s="1286"/>
      <c r="AA12513" s="1286"/>
      <c r="AB12513" s="1286"/>
      <c r="AC12513" s="1507">
        <f t="shared" si="4822"/>
        <v>300</v>
      </c>
      <c r="AD12513" s="1508">
        <f t="shared" si="4823"/>
        <v>450</v>
      </c>
      <c r="AE12513" s="14">
        <f t="shared" si="4824"/>
        <v>19.333333333333332</v>
      </c>
      <c r="AF12513" s="14">
        <f t="shared" si="4825"/>
        <v>0</v>
      </c>
      <c r="AG12513" s="14" t="e">
        <f t="shared" si="4826"/>
        <v>#DIV/0!</v>
      </c>
      <c r="AH12513" s="14" t="e">
        <f t="shared" si="4827"/>
        <v>#DIV/0!</v>
      </c>
      <c r="AI12513" s="14">
        <f t="shared" si="4828"/>
        <v>300</v>
      </c>
      <c r="AJ12513" s="1286"/>
      <c r="AK12513" s="3953"/>
    </row>
    <row r="12514" spans="1:37" s="3954" customFormat="1" ht="31.5">
      <c r="A12514" s="2510"/>
      <c r="B12514" s="2263" t="s">
        <v>10408</v>
      </c>
      <c r="C12514" s="1350" t="s">
        <v>66</v>
      </c>
      <c r="D12514" s="1408">
        <f t="shared" si="4829"/>
        <v>4263.8988888888889</v>
      </c>
      <c r="E12514" s="1286"/>
      <c r="F12514" s="1286"/>
      <c r="G12514" s="1286">
        <v>9</v>
      </c>
      <c r="H12514" s="1283">
        <v>38375.089999999997</v>
      </c>
      <c r="I12514" s="1351" t="s">
        <v>9656</v>
      </c>
      <c r="J12514" s="1351">
        <v>45336</v>
      </c>
      <c r="K12514" s="1351"/>
      <c r="L12514" s="1271">
        <v>304</v>
      </c>
      <c r="M12514" s="1351">
        <v>45006</v>
      </c>
      <c r="N12514" s="1286"/>
      <c r="O12514" s="1286"/>
      <c r="P12514" s="1286"/>
      <c r="Q12514" s="3999"/>
      <c r="R12514" s="3999"/>
      <c r="S12514" s="3999"/>
      <c r="T12514" s="3999"/>
      <c r="U12514" s="3999"/>
      <c r="V12514" s="1286"/>
      <c r="W12514" s="1286"/>
      <c r="X12514" s="1286"/>
      <c r="Y12514" s="1286"/>
      <c r="Z12514" s="1286"/>
      <c r="AA12514" s="1286"/>
      <c r="AB12514" s="1286"/>
      <c r="AC12514" s="1507">
        <f t="shared" si="4822"/>
        <v>9</v>
      </c>
      <c r="AD12514" s="1508">
        <f t="shared" si="4823"/>
        <v>38375.089999999997</v>
      </c>
      <c r="AE12514" s="14">
        <f t="shared" si="4824"/>
        <v>10.633333333333333</v>
      </c>
      <c r="AF12514" s="14">
        <f t="shared" si="4825"/>
        <v>0</v>
      </c>
      <c r="AG12514" s="14" t="e">
        <f t="shared" si="4826"/>
        <v>#DIV/0!</v>
      </c>
      <c r="AH12514" s="14" t="e">
        <f t="shared" si="4827"/>
        <v>#DIV/0!</v>
      </c>
      <c r="AI12514" s="14">
        <f t="shared" si="4828"/>
        <v>9</v>
      </c>
      <c r="AJ12514" s="1286"/>
      <c r="AK12514" s="3953"/>
    </row>
    <row r="12515" spans="1:37" s="3954" customFormat="1" ht="31.5">
      <c r="A12515" s="2510"/>
      <c r="B12515" s="2263" t="s">
        <v>10409</v>
      </c>
      <c r="C12515" s="1350" t="s">
        <v>66</v>
      </c>
      <c r="D12515" s="1408">
        <f t="shared" si="4829"/>
        <v>2824.9242857142858</v>
      </c>
      <c r="E12515" s="1286"/>
      <c r="F12515" s="1286"/>
      <c r="G12515" s="1286">
        <v>21</v>
      </c>
      <c r="H12515" s="1283">
        <v>59323.41</v>
      </c>
      <c r="I12515" s="1351" t="s">
        <v>9656</v>
      </c>
      <c r="J12515" s="1351">
        <v>45338</v>
      </c>
      <c r="K12515" s="1351"/>
      <c r="L12515" s="1271">
        <v>304</v>
      </c>
      <c r="M12515" s="1351">
        <v>45006</v>
      </c>
      <c r="N12515" s="1286"/>
      <c r="O12515" s="1286"/>
      <c r="P12515" s="1286"/>
      <c r="Q12515" s="3999"/>
      <c r="R12515" s="3999"/>
      <c r="S12515" s="3999"/>
      <c r="T12515" s="3999"/>
      <c r="U12515" s="3999"/>
      <c r="V12515" s="1286"/>
      <c r="W12515" s="1286"/>
      <c r="X12515" s="1286"/>
      <c r="Y12515" s="1286"/>
      <c r="Z12515" s="1286"/>
      <c r="AA12515" s="1286"/>
      <c r="AB12515" s="1286"/>
      <c r="AC12515" s="1507">
        <f t="shared" si="4822"/>
        <v>21</v>
      </c>
      <c r="AD12515" s="1508">
        <f t="shared" si="4823"/>
        <v>59323.41</v>
      </c>
      <c r="AE12515" s="14">
        <f t="shared" si="4824"/>
        <v>10.7</v>
      </c>
      <c r="AF12515" s="14">
        <f t="shared" si="4825"/>
        <v>0</v>
      </c>
      <c r="AG12515" s="14" t="e">
        <f t="shared" si="4826"/>
        <v>#DIV/0!</v>
      </c>
      <c r="AH12515" s="14" t="e">
        <f t="shared" si="4827"/>
        <v>#DIV/0!</v>
      </c>
      <c r="AI12515" s="14">
        <f t="shared" si="4828"/>
        <v>21</v>
      </c>
      <c r="AJ12515" s="1286"/>
      <c r="AK12515" s="3953"/>
    </row>
    <row r="12516" spans="1:37" s="3954" customFormat="1" ht="31.5">
      <c r="A12516" s="2510"/>
      <c r="B12516" s="2263" t="s">
        <v>10409</v>
      </c>
      <c r="C12516" s="1350" t="s">
        <v>66</v>
      </c>
      <c r="D12516" s="1408">
        <f t="shared" si="4829"/>
        <v>2824.924</v>
      </c>
      <c r="E12516" s="1286"/>
      <c r="F12516" s="1286"/>
      <c r="G12516" s="1286">
        <v>10</v>
      </c>
      <c r="H12516" s="1283">
        <v>28249.24</v>
      </c>
      <c r="I12516" s="1351" t="s">
        <v>9656</v>
      </c>
      <c r="J12516" s="1351">
        <v>45289</v>
      </c>
      <c r="K12516" s="1351"/>
      <c r="L12516" s="1271">
        <v>304</v>
      </c>
      <c r="M12516" s="1351">
        <v>45006</v>
      </c>
      <c r="N12516" s="1286"/>
      <c r="O12516" s="1286"/>
      <c r="P12516" s="1286"/>
      <c r="Q12516" s="3999"/>
      <c r="R12516" s="3999"/>
      <c r="S12516" s="3999"/>
      <c r="T12516" s="3999"/>
      <c r="U12516" s="3999"/>
      <c r="V12516" s="1286"/>
      <c r="W12516" s="1286"/>
      <c r="X12516" s="1286"/>
      <c r="Y12516" s="1286"/>
      <c r="Z12516" s="1286"/>
      <c r="AA12516" s="1286"/>
      <c r="AB12516" s="1286"/>
      <c r="AC12516" s="1507">
        <f t="shared" si="4822"/>
        <v>10</v>
      </c>
      <c r="AD12516" s="1508">
        <f t="shared" si="4823"/>
        <v>28249.239999999998</v>
      </c>
      <c r="AE12516" s="14">
        <f t="shared" si="4824"/>
        <v>9.0666666666666664</v>
      </c>
      <c r="AF12516" s="14">
        <f t="shared" si="4825"/>
        <v>0</v>
      </c>
      <c r="AG12516" s="14" t="e">
        <f t="shared" si="4826"/>
        <v>#DIV/0!</v>
      </c>
      <c r="AH12516" s="14" t="e">
        <f t="shared" si="4827"/>
        <v>#DIV/0!</v>
      </c>
      <c r="AI12516" s="14">
        <f t="shared" si="4828"/>
        <v>10</v>
      </c>
      <c r="AJ12516" s="1286"/>
      <c r="AK12516" s="3953"/>
    </row>
    <row r="12517" spans="1:37" s="3954" customFormat="1" ht="15.75">
      <c r="A12517" s="2510"/>
      <c r="B12517" s="2263" t="s">
        <v>10410</v>
      </c>
      <c r="C12517" s="1350" t="s">
        <v>66</v>
      </c>
      <c r="D12517" s="1408">
        <f t="shared" si="4829"/>
        <v>1390.4</v>
      </c>
      <c r="E12517" s="1286"/>
      <c r="F12517" s="1286"/>
      <c r="G12517" s="1286">
        <v>2</v>
      </c>
      <c r="H12517" s="1283">
        <v>2780.8</v>
      </c>
      <c r="I12517" s="1351" t="s">
        <v>10411</v>
      </c>
      <c r="J12517" s="1351" t="s">
        <v>334</v>
      </c>
      <c r="K12517" s="1351"/>
      <c r="L12517" s="1271">
        <v>304</v>
      </c>
      <c r="M12517" s="1351">
        <v>45006</v>
      </c>
      <c r="N12517" s="1286"/>
      <c r="O12517" s="1286"/>
      <c r="P12517" s="1286"/>
      <c r="Q12517" s="3999"/>
      <c r="R12517" s="3999"/>
      <c r="S12517" s="3999"/>
      <c r="T12517" s="3999"/>
      <c r="U12517" s="3999"/>
      <c r="V12517" s="1286"/>
      <c r="W12517" s="1286"/>
      <c r="X12517" s="1286"/>
      <c r="Y12517" s="1286"/>
      <c r="Z12517" s="1286"/>
      <c r="AA12517" s="1286"/>
      <c r="AB12517" s="1286"/>
      <c r="AC12517" s="1507">
        <f t="shared" si="4822"/>
        <v>2</v>
      </c>
      <c r="AD12517" s="1508">
        <f t="shared" si="4823"/>
        <v>2780.8</v>
      </c>
      <c r="AE12517" s="1351" t="s">
        <v>334</v>
      </c>
      <c r="AF12517" s="14">
        <f t="shared" si="4825"/>
        <v>0</v>
      </c>
      <c r="AG12517" s="14" t="e">
        <f t="shared" si="4826"/>
        <v>#DIV/0!</v>
      </c>
      <c r="AH12517" s="1351" t="s">
        <v>334</v>
      </c>
      <c r="AI12517" s="1351" t="s">
        <v>334</v>
      </c>
      <c r="AJ12517" s="1286"/>
      <c r="AK12517" s="3953"/>
    </row>
    <row r="12518" spans="1:37" s="3954" customFormat="1" ht="15.75">
      <c r="A12518" s="2510"/>
      <c r="B12518" s="2263" t="s">
        <v>7588</v>
      </c>
      <c r="C12518" s="1286" t="s">
        <v>206</v>
      </c>
      <c r="D12518" s="1350">
        <v>1509.55</v>
      </c>
      <c r="E12518" s="1286">
        <v>3</v>
      </c>
      <c r="F12518" s="1283">
        <v>4528.6499999999996</v>
      </c>
      <c r="G12518" s="1286"/>
      <c r="H12518" s="1283"/>
      <c r="I12518" s="1351"/>
      <c r="J12518" s="1351">
        <v>45747</v>
      </c>
      <c r="K12518" s="1351"/>
      <c r="L12518" s="1283"/>
      <c r="M12518" s="1351"/>
      <c r="N12518" s="1286"/>
      <c r="O12518" s="1286"/>
      <c r="P12518" s="1286">
        <v>1</v>
      </c>
      <c r="Q12518" s="3999"/>
      <c r="R12518" s="3999"/>
      <c r="S12518" s="3999"/>
      <c r="T12518" s="3999"/>
      <c r="U12518" s="3999"/>
      <c r="V12518" s="1286"/>
      <c r="W12518" s="1286"/>
      <c r="X12518" s="1286"/>
      <c r="Y12518" s="1286"/>
      <c r="Z12518" s="1286"/>
      <c r="AA12518" s="1286"/>
      <c r="AB12518" s="1286"/>
      <c r="AC12518" s="1507">
        <f t="shared" si="4822"/>
        <v>2</v>
      </c>
      <c r="AD12518" s="1508">
        <f t="shared" si="4823"/>
        <v>3019.1</v>
      </c>
      <c r="AE12518" s="14">
        <f t="shared" ref="AE12518:AE12532" si="4830">(J12518-"01.04.2023")/30</f>
        <v>24.333333333333332</v>
      </c>
      <c r="AF12518" s="14">
        <f t="shared" si="4825"/>
        <v>0.33333333333333331</v>
      </c>
      <c r="AG12518" s="14">
        <f t="shared" si="4826"/>
        <v>6</v>
      </c>
      <c r="AH12518" s="14">
        <f t="shared" ref="AH12518:AH12532" si="4831">AG12518-AE12518</f>
        <v>-18.333333333333332</v>
      </c>
      <c r="AI12518" s="14">
        <f t="shared" ref="AI12518:AI12532" si="4832">AC12518-(AE12518*AF12518)</f>
        <v>-6.1111111111111107</v>
      </c>
      <c r="AJ12518" s="1286"/>
      <c r="AK12518" s="3953"/>
    </row>
    <row r="12519" spans="1:37" s="3954" customFormat="1" ht="22.5" customHeight="1">
      <c r="A12519" s="2510"/>
      <c r="B12519" s="2263" t="s">
        <v>4260</v>
      </c>
      <c r="C12519" s="1350" t="s">
        <v>153</v>
      </c>
      <c r="D12519" s="1350">
        <v>3.09</v>
      </c>
      <c r="E12519" s="1286">
        <v>9</v>
      </c>
      <c r="F12519" s="1286">
        <v>27.81</v>
      </c>
      <c r="G12519" s="1286"/>
      <c r="H12519" s="1283"/>
      <c r="I12519" s="1351"/>
      <c r="J12519" s="1351">
        <v>45505</v>
      </c>
      <c r="K12519" s="1351"/>
      <c r="L12519" s="1283"/>
      <c r="M12519" s="1351"/>
      <c r="N12519" s="1286"/>
      <c r="O12519" s="1286"/>
      <c r="P12519" s="1286"/>
      <c r="Q12519" s="3999"/>
      <c r="R12519" s="3999"/>
      <c r="S12519" s="3999"/>
      <c r="T12519" s="3999"/>
      <c r="U12519" s="3999"/>
      <c r="V12519" s="1286"/>
      <c r="W12519" s="1286"/>
      <c r="X12519" s="1286"/>
      <c r="Y12519" s="1286"/>
      <c r="Z12519" s="1286"/>
      <c r="AA12519" s="1286"/>
      <c r="AB12519" s="1286"/>
      <c r="AC12519" s="1507">
        <f t="shared" si="4822"/>
        <v>9</v>
      </c>
      <c r="AD12519" s="1508">
        <f t="shared" si="4823"/>
        <v>27.81</v>
      </c>
      <c r="AE12519" s="14">
        <f t="shared" si="4830"/>
        <v>16.266666666666666</v>
      </c>
      <c r="AF12519" s="14">
        <f t="shared" si="4825"/>
        <v>0</v>
      </c>
      <c r="AG12519" s="14" t="e">
        <f t="shared" si="4826"/>
        <v>#DIV/0!</v>
      </c>
      <c r="AH12519" s="14" t="e">
        <f t="shared" si="4831"/>
        <v>#DIV/0!</v>
      </c>
      <c r="AI12519" s="14">
        <f t="shared" si="4832"/>
        <v>9</v>
      </c>
      <c r="AJ12519" s="1286"/>
      <c r="AK12519" s="3953"/>
    </row>
    <row r="12520" spans="1:37" s="3954" customFormat="1" ht="30" customHeight="1">
      <c r="A12520" s="2510"/>
      <c r="B12520" s="1404" t="s">
        <v>526</v>
      </c>
      <c r="C12520" s="1350" t="s">
        <v>233</v>
      </c>
      <c r="D12520" s="1350">
        <v>7819.03</v>
      </c>
      <c r="E12520" s="1350">
        <v>1</v>
      </c>
      <c r="F12520" s="1283">
        <v>7819.03</v>
      </c>
      <c r="G12520" s="1286"/>
      <c r="H12520" s="1286"/>
      <c r="I12520" s="1286"/>
      <c r="J12520" s="1351">
        <v>47647</v>
      </c>
      <c r="K12520" s="1351"/>
      <c r="L12520" s="1283"/>
      <c r="M12520" s="1351"/>
      <c r="N12520" s="1286"/>
      <c r="O12520" s="1286"/>
      <c r="P12520" s="1286"/>
      <c r="Q12520" s="3999"/>
      <c r="R12520" s="3999"/>
      <c r="S12520" s="3999"/>
      <c r="T12520" s="3999"/>
      <c r="U12520" s="3999"/>
      <c r="V12520" s="1286"/>
      <c r="W12520" s="1286"/>
      <c r="X12520" s="1286"/>
      <c r="Y12520" s="1286"/>
      <c r="Z12520" s="1286"/>
      <c r="AA12520" s="1286"/>
      <c r="AB12520" s="1286"/>
      <c r="AC12520" s="1507">
        <f t="shared" si="4822"/>
        <v>1</v>
      </c>
      <c r="AD12520" s="1508">
        <f t="shared" si="4823"/>
        <v>7819.03</v>
      </c>
      <c r="AE12520" s="14">
        <f t="shared" si="4830"/>
        <v>87.666666666666671</v>
      </c>
      <c r="AF12520" s="14">
        <f t="shared" si="4825"/>
        <v>0</v>
      </c>
      <c r="AG12520" s="14" t="e">
        <f t="shared" si="4826"/>
        <v>#DIV/0!</v>
      </c>
      <c r="AH12520" s="14" t="e">
        <f t="shared" si="4831"/>
        <v>#DIV/0!</v>
      </c>
      <c r="AI12520" s="14">
        <f t="shared" si="4832"/>
        <v>1</v>
      </c>
      <c r="AJ12520" s="1286"/>
      <c r="AK12520" s="3953"/>
    </row>
    <row r="12521" spans="1:37" s="3954" customFormat="1" ht="15.75">
      <c r="A12521" s="2510"/>
      <c r="B12521" s="2263" t="s">
        <v>527</v>
      </c>
      <c r="C12521" s="1350" t="s">
        <v>63</v>
      </c>
      <c r="D12521" s="1350">
        <v>0.33508148100000001</v>
      </c>
      <c r="E12521" s="1350">
        <v>1350</v>
      </c>
      <c r="F12521" s="1283">
        <v>452.35999935000001</v>
      </c>
      <c r="G12521" s="1286"/>
      <c r="H12521" s="1286"/>
      <c r="I12521" s="1286"/>
      <c r="J12521" s="1351">
        <v>45536</v>
      </c>
      <c r="K12521" s="1351"/>
      <c r="L12521" s="1350">
        <v>1427</v>
      </c>
      <c r="M12521" s="1349">
        <v>44183</v>
      </c>
      <c r="N12521" s="1286">
        <v>104</v>
      </c>
      <c r="O12521" s="1286">
        <v>92</v>
      </c>
      <c r="P12521" s="1286">
        <v>103</v>
      </c>
      <c r="Q12521" s="3999"/>
      <c r="R12521" s="3999"/>
      <c r="S12521" s="3999"/>
      <c r="T12521" s="3999"/>
      <c r="U12521" s="3999"/>
      <c r="V12521" s="1286"/>
      <c r="W12521" s="1286"/>
      <c r="X12521" s="1286"/>
      <c r="Y12521" s="1286"/>
      <c r="Z12521" s="1286"/>
      <c r="AA12521" s="1286"/>
      <c r="AB12521" s="1286"/>
      <c r="AC12521" s="1507">
        <f t="shared" si="4822"/>
        <v>1051</v>
      </c>
      <c r="AD12521" s="1508">
        <f t="shared" si="4823"/>
        <v>352.17063653100001</v>
      </c>
      <c r="AE12521" s="14">
        <f t="shared" si="4830"/>
        <v>17.3</v>
      </c>
      <c r="AF12521" s="14">
        <f t="shared" si="4825"/>
        <v>99.666666666666671</v>
      </c>
      <c r="AG12521" s="14">
        <f t="shared" si="4826"/>
        <v>10.545150501672241</v>
      </c>
      <c r="AH12521" s="14">
        <f t="shared" si="4831"/>
        <v>-6.7548494983277596</v>
      </c>
      <c r="AI12521" s="14">
        <f t="shared" si="4832"/>
        <v>-673.23333333333358</v>
      </c>
      <c r="AJ12521" s="1286"/>
      <c r="AK12521" s="3953"/>
    </row>
    <row r="12522" spans="1:37" s="3954" customFormat="1" ht="15.75">
      <c r="A12522" s="2510"/>
      <c r="B12522" s="2263" t="s">
        <v>528</v>
      </c>
      <c r="C12522" s="1350" t="s">
        <v>63</v>
      </c>
      <c r="D12522" s="1350">
        <v>0.41839999999999999</v>
      </c>
      <c r="E12522" s="1350">
        <v>100</v>
      </c>
      <c r="F12522" s="1283">
        <v>41.839999999999996</v>
      </c>
      <c r="G12522" s="1286"/>
      <c r="H12522" s="1286"/>
      <c r="I12522" s="1286"/>
      <c r="J12522" s="1351">
        <v>45108</v>
      </c>
      <c r="K12522" s="1351"/>
      <c r="L12522" s="1350">
        <v>1210</v>
      </c>
      <c r="M12522" s="1349">
        <v>43763</v>
      </c>
      <c r="N12522" s="1286">
        <v>50</v>
      </c>
      <c r="O12522" s="1286"/>
      <c r="P12522" s="1286"/>
      <c r="Q12522" s="3999"/>
      <c r="R12522" s="3999"/>
      <c r="S12522" s="3999"/>
      <c r="T12522" s="3999"/>
      <c r="U12522" s="3999"/>
      <c r="V12522" s="1286"/>
      <c r="W12522" s="1286"/>
      <c r="X12522" s="1286"/>
      <c r="Y12522" s="1286"/>
      <c r="Z12522" s="1286"/>
      <c r="AA12522" s="1286"/>
      <c r="AB12522" s="1286"/>
      <c r="AC12522" s="1507">
        <f t="shared" si="4822"/>
        <v>50</v>
      </c>
      <c r="AD12522" s="1508">
        <f t="shared" si="4823"/>
        <v>20.919999999999998</v>
      </c>
      <c r="AE12522" s="14">
        <f t="shared" si="4830"/>
        <v>3.0333333333333332</v>
      </c>
      <c r="AF12522" s="14">
        <f t="shared" si="4825"/>
        <v>16.666666666666668</v>
      </c>
      <c r="AG12522" s="14">
        <f t="shared" si="4826"/>
        <v>3</v>
      </c>
      <c r="AH12522" s="14">
        <f t="shared" si="4831"/>
        <v>-3.3333333333333215E-2</v>
      </c>
      <c r="AI12522" s="14">
        <f t="shared" si="4832"/>
        <v>-0.55555555555555713</v>
      </c>
      <c r="AJ12522" s="1286"/>
      <c r="AK12522" s="3953"/>
    </row>
    <row r="12523" spans="1:37" s="3954" customFormat="1" ht="31.5">
      <c r="A12523" s="2510"/>
      <c r="B12523" s="2263" t="s">
        <v>9374</v>
      </c>
      <c r="C12523" s="1410" t="s">
        <v>153</v>
      </c>
      <c r="D12523" s="1350">
        <v>4.44034</v>
      </c>
      <c r="E12523" s="1286"/>
      <c r="F12523" s="1286"/>
      <c r="G12523" s="1286">
        <v>500</v>
      </c>
      <c r="H12523" s="1283">
        <v>2220.17</v>
      </c>
      <c r="I12523" s="1351">
        <v>44985</v>
      </c>
      <c r="J12523" s="1351">
        <v>45777</v>
      </c>
      <c r="K12523" s="1351"/>
      <c r="L12523" s="1271">
        <v>182</v>
      </c>
      <c r="M12523" s="1351">
        <v>44979</v>
      </c>
      <c r="N12523" s="1286"/>
      <c r="O12523" s="1286"/>
      <c r="P12523" s="1286">
        <v>20</v>
      </c>
      <c r="Q12523" s="3999"/>
      <c r="R12523" s="3999"/>
      <c r="S12523" s="3999"/>
      <c r="T12523" s="3999"/>
      <c r="U12523" s="3999"/>
      <c r="V12523" s="1286"/>
      <c r="W12523" s="1286"/>
      <c r="X12523" s="1286"/>
      <c r="Y12523" s="1286"/>
      <c r="Z12523" s="1286"/>
      <c r="AA12523" s="1286"/>
      <c r="AB12523" s="1286"/>
      <c r="AC12523" s="1507">
        <f t="shared" si="4822"/>
        <v>480</v>
      </c>
      <c r="AD12523" s="1508">
        <f t="shared" si="4823"/>
        <v>2131.3631999999998</v>
      </c>
      <c r="AE12523" s="14">
        <f t="shared" si="4830"/>
        <v>25.333333333333332</v>
      </c>
      <c r="AF12523" s="14">
        <f t="shared" si="4825"/>
        <v>6.666666666666667</v>
      </c>
      <c r="AG12523" s="14">
        <f t="shared" si="4826"/>
        <v>72</v>
      </c>
      <c r="AH12523" s="14">
        <f t="shared" si="4831"/>
        <v>46.666666666666671</v>
      </c>
      <c r="AI12523" s="14">
        <f t="shared" si="4832"/>
        <v>311.11111111111109</v>
      </c>
      <c r="AJ12523" s="1286"/>
      <c r="AK12523" s="3953"/>
    </row>
    <row r="12524" spans="1:37" s="3954" customFormat="1" ht="38.25" customHeight="1">
      <c r="A12524" s="2510"/>
      <c r="B12524" s="2263" t="s">
        <v>4261</v>
      </c>
      <c r="C12524" s="1350" t="s">
        <v>143</v>
      </c>
      <c r="D12524" s="1350">
        <v>390</v>
      </c>
      <c r="E12524" s="1286">
        <v>1</v>
      </c>
      <c r="F12524" s="1286">
        <v>390</v>
      </c>
      <c r="G12524" s="1286"/>
      <c r="H12524" s="1283"/>
      <c r="I12524" s="1351"/>
      <c r="J12524" s="1351">
        <v>45597</v>
      </c>
      <c r="K12524" s="1351"/>
      <c r="L12524" s="1283"/>
      <c r="M12524" s="1351"/>
      <c r="N12524" s="1286"/>
      <c r="O12524" s="1286"/>
      <c r="P12524" s="1286"/>
      <c r="Q12524" s="3999"/>
      <c r="R12524" s="3999"/>
      <c r="S12524" s="3999"/>
      <c r="T12524" s="3999"/>
      <c r="U12524" s="3999"/>
      <c r="V12524" s="1286"/>
      <c r="W12524" s="1286"/>
      <c r="X12524" s="1286"/>
      <c r="Y12524" s="1286"/>
      <c r="Z12524" s="1286"/>
      <c r="AA12524" s="1286"/>
      <c r="AB12524" s="1286"/>
      <c r="AC12524" s="1507">
        <f t="shared" si="4822"/>
        <v>1</v>
      </c>
      <c r="AD12524" s="1508">
        <f t="shared" si="4823"/>
        <v>390</v>
      </c>
      <c r="AE12524" s="14">
        <f t="shared" si="4830"/>
        <v>19.333333333333332</v>
      </c>
      <c r="AF12524" s="14">
        <f t="shared" si="4825"/>
        <v>0</v>
      </c>
      <c r="AG12524" s="14" t="e">
        <f t="shared" si="4826"/>
        <v>#DIV/0!</v>
      </c>
      <c r="AH12524" s="14" t="e">
        <f t="shared" si="4831"/>
        <v>#DIV/0!</v>
      </c>
      <c r="AI12524" s="14">
        <f t="shared" si="4832"/>
        <v>1</v>
      </c>
      <c r="AJ12524" s="1286"/>
      <c r="AK12524" s="3953"/>
    </row>
    <row r="12525" spans="1:37" s="3954" customFormat="1" ht="38.25" customHeight="1">
      <c r="A12525" s="2510"/>
      <c r="B12525" s="2263" t="s">
        <v>10019</v>
      </c>
      <c r="C12525" s="1350" t="s">
        <v>66</v>
      </c>
      <c r="D12525" s="1408">
        <f>H12525/G12525</f>
        <v>50</v>
      </c>
      <c r="E12525" s="1286"/>
      <c r="F12525" s="1286"/>
      <c r="G12525" s="1286">
        <v>50</v>
      </c>
      <c r="H12525" s="1283">
        <v>2500</v>
      </c>
      <c r="I12525" s="1351" t="s">
        <v>10407</v>
      </c>
      <c r="J12525" s="1351">
        <v>45505</v>
      </c>
      <c r="K12525" s="1351"/>
      <c r="L12525" s="1271"/>
      <c r="M12525" s="1351"/>
      <c r="N12525" s="1286"/>
      <c r="O12525" s="1286"/>
      <c r="P12525" s="1286"/>
      <c r="Q12525" s="3999"/>
      <c r="R12525" s="3999"/>
      <c r="S12525" s="3999"/>
      <c r="T12525" s="3999"/>
      <c r="U12525" s="3999"/>
      <c r="V12525" s="1286"/>
      <c r="W12525" s="1286"/>
      <c r="X12525" s="1286"/>
      <c r="Y12525" s="1286"/>
      <c r="Z12525" s="1286"/>
      <c r="AA12525" s="1286"/>
      <c r="AB12525" s="1286"/>
      <c r="AC12525" s="1507">
        <f t="shared" si="4822"/>
        <v>50</v>
      </c>
      <c r="AD12525" s="1508">
        <f t="shared" si="4823"/>
        <v>2500</v>
      </c>
      <c r="AE12525" s="14">
        <f t="shared" si="4830"/>
        <v>16.266666666666666</v>
      </c>
      <c r="AF12525" s="14">
        <f t="shared" si="4825"/>
        <v>0</v>
      </c>
      <c r="AG12525" s="14" t="e">
        <f t="shared" si="4826"/>
        <v>#DIV/0!</v>
      </c>
      <c r="AH12525" s="14" t="e">
        <f t="shared" si="4831"/>
        <v>#DIV/0!</v>
      </c>
      <c r="AI12525" s="14">
        <f t="shared" si="4832"/>
        <v>50</v>
      </c>
      <c r="AJ12525" s="1286"/>
      <c r="AK12525" s="3953"/>
    </row>
    <row r="12526" spans="1:37" s="3954" customFormat="1" ht="39.75" customHeight="1">
      <c r="A12526" s="2510"/>
      <c r="B12526" s="2263" t="s">
        <v>4262</v>
      </c>
      <c r="C12526" s="1350" t="s">
        <v>143</v>
      </c>
      <c r="D12526" s="1350">
        <v>595</v>
      </c>
      <c r="E12526" s="1286">
        <v>1</v>
      </c>
      <c r="F12526" s="1286">
        <v>595</v>
      </c>
      <c r="G12526" s="1286"/>
      <c r="H12526" s="1283"/>
      <c r="I12526" s="1351"/>
      <c r="J12526" s="1351">
        <v>45200</v>
      </c>
      <c r="K12526" s="1351"/>
      <c r="L12526" s="1283"/>
      <c r="M12526" s="1351"/>
      <c r="N12526" s="1286"/>
      <c r="O12526" s="1286"/>
      <c r="P12526" s="1286"/>
      <c r="Q12526" s="3999"/>
      <c r="R12526" s="3999"/>
      <c r="S12526" s="3999"/>
      <c r="T12526" s="3999"/>
      <c r="U12526" s="3999"/>
      <c r="V12526" s="1286"/>
      <c r="W12526" s="1286"/>
      <c r="X12526" s="1286"/>
      <c r="Y12526" s="1286"/>
      <c r="Z12526" s="1286"/>
      <c r="AA12526" s="1286"/>
      <c r="AB12526" s="1286"/>
      <c r="AC12526" s="1507">
        <f t="shared" si="4822"/>
        <v>1</v>
      </c>
      <c r="AD12526" s="1508">
        <f t="shared" si="4823"/>
        <v>595</v>
      </c>
      <c r="AE12526" s="14">
        <f t="shared" si="4830"/>
        <v>6.1</v>
      </c>
      <c r="AF12526" s="14">
        <f t="shared" si="4825"/>
        <v>0</v>
      </c>
      <c r="AG12526" s="14" t="e">
        <f t="shared" si="4826"/>
        <v>#DIV/0!</v>
      </c>
      <c r="AH12526" s="14" t="e">
        <f t="shared" si="4831"/>
        <v>#DIV/0!</v>
      </c>
      <c r="AI12526" s="14">
        <f t="shared" si="4832"/>
        <v>1</v>
      </c>
      <c r="AJ12526" s="1286"/>
      <c r="AK12526" s="3953"/>
    </row>
    <row r="12527" spans="1:37" s="3954" customFormat="1" ht="39.75" customHeight="1">
      <c r="A12527" s="2510"/>
      <c r="B12527" s="2263" t="s">
        <v>3149</v>
      </c>
      <c r="C12527" s="1350" t="s">
        <v>66</v>
      </c>
      <c r="D12527" s="1408">
        <v>1</v>
      </c>
      <c r="E12527" s="1286">
        <v>8</v>
      </c>
      <c r="F12527" s="1286">
        <v>8</v>
      </c>
      <c r="G12527" s="1286"/>
      <c r="H12527" s="1283"/>
      <c r="I12527" s="1351"/>
      <c r="J12527" s="1351">
        <v>45717</v>
      </c>
      <c r="K12527" s="1351"/>
      <c r="L12527" s="1283"/>
      <c r="M12527" s="1351"/>
      <c r="N12527" s="1286"/>
      <c r="O12527" s="1286">
        <v>1</v>
      </c>
      <c r="P12527" s="1286"/>
      <c r="Q12527" s="3999"/>
      <c r="R12527" s="3999"/>
      <c r="S12527" s="3999"/>
      <c r="T12527" s="3999"/>
      <c r="U12527" s="3999"/>
      <c r="V12527" s="1286"/>
      <c r="W12527" s="1286"/>
      <c r="X12527" s="1286"/>
      <c r="Y12527" s="1286"/>
      <c r="Z12527" s="1286"/>
      <c r="AA12527" s="1286"/>
      <c r="AB12527" s="1286"/>
      <c r="AC12527" s="1507">
        <f t="shared" si="4822"/>
        <v>7</v>
      </c>
      <c r="AD12527" s="1508">
        <f t="shared" si="4823"/>
        <v>7</v>
      </c>
      <c r="AE12527" s="14">
        <f t="shared" si="4830"/>
        <v>23.333333333333332</v>
      </c>
      <c r="AF12527" s="14">
        <f t="shared" si="4825"/>
        <v>0.33333333333333331</v>
      </c>
      <c r="AG12527" s="14">
        <f t="shared" si="4826"/>
        <v>21</v>
      </c>
      <c r="AH12527" s="14">
        <f t="shared" si="4831"/>
        <v>-2.3333333333333321</v>
      </c>
      <c r="AI12527" s="14">
        <f t="shared" si="4832"/>
        <v>-0.77777777777777679</v>
      </c>
      <c r="AJ12527" s="1286"/>
      <c r="AK12527" s="3953"/>
    </row>
    <row r="12528" spans="1:37" s="3954" customFormat="1" ht="30" customHeight="1">
      <c r="A12528" s="2510"/>
      <c r="B12528" s="2263" t="s">
        <v>529</v>
      </c>
      <c r="C12528" s="1350" t="s">
        <v>177</v>
      </c>
      <c r="D12528" s="1350">
        <v>0.29199999999999998</v>
      </c>
      <c r="E12528" s="1286">
        <v>50</v>
      </c>
      <c r="F12528" s="1283">
        <v>14.6</v>
      </c>
      <c r="G12528" s="1286"/>
      <c r="H12528" s="1286"/>
      <c r="I12528" s="1286"/>
      <c r="J12528" s="1351">
        <v>45078</v>
      </c>
      <c r="K12528" s="1351"/>
      <c r="L12528" s="1350">
        <v>1210</v>
      </c>
      <c r="M12528" s="1349">
        <v>43763</v>
      </c>
      <c r="N12528" s="1286"/>
      <c r="O12528" s="1286"/>
      <c r="P12528" s="1286"/>
      <c r="Q12528" s="3999"/>
      <c r="R12528" s="3999"/>
      <c r="S12528" s="3999"/>
      <c r="T12528" s="3999"/>
      <c r="U12528" s="3999"/>
      <c r="V12528" s="1286"/>
      <c r="W12528" s="1286"/>
      <c r="X12528" s="1286"/>
      <c r="Y12528" s="1286"/>
      <c r="Z12528" s="1286"/>
      <c r="AA12528" s="1286"/>
      <c r="AB12528" s="1286"/>
      <c r="AC12528" s="1507">
        <f t="shared" si="4822"/>
        <v>50</v>
      </c>
      <c r="AD12528" s="1508">
        <f t="shared" si="4823"/>
        <v>14.6</v>
      </c>
      <c r="AE12528" s="14">
        <f t="shared" si="4830"/>
        <v>2.0333333333333332</v>
      </c>
      <c r="AF12528" s="14">
        <f t="shared" si="4825"/>
        <v>0</v>
      </c>
      <c r="AG12528" s="14" t="e">
        <f t="shared" si="4826"/>
        <v>#DIV/0!</v>
      </c>
      <c r="AH12528" s="14" t="e">
        <f t="shared" si="4831"/>
        <v>#DIV/0!</v>
      </c>
      <c r="AI12528" s="14">
        <f t="shared" si="4832"/>
        <v>50</v>
      </c>
      <c r="AJ12528" s="1286"/>
      <c r="AK12528" s="3953"/>
    </row>
    <row r="12529" spans="1:37" s="3954" customFormat="1" ht="30" customHeight="1">
      <c r="A12529" s="2510"/>
      <c r="B12529" s="2263" t="s">
        <v>4263</v>
      </c>
      <c r="C12529" s="1350" t="s">
        <v>66</v>
      </c>
      <c r="D12529" s="1350">
        <v>80</v>
      </c>
      <c r="E12529" s="1286">
        <v>20</v>
      </c>
      <c r="F12529" s="1286">
        <v>1600</v>
      </c>
      <c r="G12529" s="1286"/>
      <c r="H12529" s="1283"/>
      <c r="I12529" s="1351"/>
      <c r="J12529" s="1351">
        <v>46170</v>
      </c>
      <c r="K12529" s="1351"/>
      <c r="L12529" s="1283"/>
      <c r="M12529" s="1351"/>
      <c r="N12529" s="1286"/>
      <c r="O12529" s="1286"/>
      <c r="P12529" s="1286"/>
      <c r="Q12529" s="3999"/>
      <c r="R12529" s="3999"/>
      <c r="S12529" s="3999"/>
      <c r="T12529" s="3999"/>
      <c r="U12529" s="3999"/>
      <c r="V12529" s="1286"/>
      <c r="W12529" s="1286"/>
      <c r="X12529" s="1286"/>
      <c r="Y12529" s="1286"/>
      <c r="Z12529" s="1286"/>
      <c r="AA12529" s="1286"/>
      <c r="AB12529" s="1286"/>
      <c r="AC12529" s="1507">
        <f t="shared" si="4822"/>
        <v>20</v>
      </c>
      <c r="AD12529" s="1508">
        <f t="shared" si="4823"/>
        <v>1600</v>
      </c>
      <c r="AE12529" s="14">
        <f t="shared" si="4830"/>
        <v>38.43333333333333</v>
      </c>
      <c r="AF12529" s="14">
        <f t="shared" si="4825"/>
        <v>0</v>
      </c>
      <c r="AG12529" s="14" t="e">
        <f t="shared" si="4826"/>
        <v>#DIV/0!</v>
      </c>
      <c r="AH12529" s="14" t="e">
        <f t="shared" si="4831"/>
        <v>#DIV/0!</v>
      </c>
      <c r="AI12529" s="14">
        <f t="shared" si="4832"/>
        <v>20</v>
      </c>
      <c r="AJ12529" s="1286"/>
      <c r="AK12529" s="3953"/>
    </row>
    <row r="12530" spans="1:37" s="3954" customFormat="1" ht="30" customHeight="1">
      <c r="A12530" s="2510"/>
      <c r="B12530" s="2263" t="s">
        <v>9375</v>
      </c>
      <c r="C12530" s="1410" t="s">
        <v>153</v>
      </c>
      <c r="D12530" s="1350">
        <v>15.249083333</v>
      </c>
      <c r="E12530" s="1286"/>
      <c r="F12530" s="1286"/>
      <c r="G12530" s="1286">
        <v>120</v>
      </c>
      <c r="H12530" s="1283">
        <v>1829.8899999600001</v>
      </c>
      <c r="I12530" s="1351">
        <v>44985</v>
      </c>
      <c r="J12530" s="1351">
        <v>45747</v>
      </c>
      <c r="K12530" s="1351"/>
      <c r="L12530" s="1271">
        <v>182</v>
      </c>
      <c r="M12530" s="1351">
        <v>44979</v>
      </c>
      <c r="N12530" s="1286"/>
      <c r="O12530" s="1286"/>
      <c r="P12530" s="1286"/>
      <c r="Q12530" s="3999"/>
      <c r="R12530" s="3999"/>
      <c r="S12530" s="3999"/>
      <c r="T12530" s="3999"/>
      <c r="U12530" s="3999"/>
      <c r="V12530" s="1286"/>
      <c r="W12530" s="1286"/>
      <c r="X12530" s="1286"/>
      <c r="Y12530" s="1286"/>
      <c r="Z12530" s="1286"/>
      <c r="AA12530" s="1286"/>
      <c r="AB12530" s="1286"/>
      <c r="AC12530" s="1507">
        <f t="shared" si="4822"/>
        <v>120</v>
      </c>
      <c r="AD12530" s="1508">
        <f t="shared" si="4823"/>
        <v>1829.8899999600001</v>
      </c>
      <c r="AE12530" s="14">
        <f t="shared" si="4830"/>
        <v>24.333333333333332</v>
      </c>
      <c r="AF12530" s="14">
        <f t="shared" si="4825"/>
        <v>0</v>
      </c>
      <c r="AG12530" s="14" t="e">
        <f t="shared" si="4826"/>
        <v>#DIV/0!</v>
      </c>
      <c r="AH12530" s="14" t="e">
        <f t="shared" si="4831"/>
        <v>#DIV/0!</v>
      </c>
      <c r="AI12530" s="14">
        <f t="shared" si="4832"/>
        <v>120</v>
      </c>
      <c r="AJ12530" s="1286"/>
      <c r="AK12530" s="3953"/>
    </row>
    <row r="12531" spans="1:37" s="3954" customFormat="1" ht="30" customHeight="1">
      <c r="A12531" s="2510"/>
      <c r="B12531" s="2263" t="s">
        <v>9375</v>
      </c>
      <c r="C12531" s="1410" t="s">
        <v>153</v>
      </c>
      <c r="D12531" s="1350">
        <v>15.249083333</v>
      </c>
      <c r="E12531" s="1286"/>
      <c r="F12531" s="1286"/>
      <c r="G12531" s="1286">
        <v>120</v>
      </c>
      <c r="H12531" s="1283">
        <v>1829.8899999600001</v>
      </c>
      <c r="I12531" s="1351">
        <v>44985</v>
      </c>
      <c r="J12531" s="1351">
        <v>45747</v>
      </c>
      <c r="K12531" s="1351"/>
      <c r="L12531" s="1271">
        <v>182</v>
      </c>
      <c r="M12531" s="1351">
        <v>44979</v>
      </c>
      <c r="N12531" s="1286"/>
      <c r="O12531" s="1286"/>
      <c r="P12531" s="1286"/>
      <c r="Q12531" s="3999"/>
      <c r="R12531" s="3999"/>
      <c r="S12531" s="3999"/>
      <c r="T12531" s="3999"/>
      <c r="U12531" s="3999"/>
      <c r="V12531" s="1286"/>
      <c r="W12531" s="1286"/>
      <c r="X12531" s="1286"/>
      <c r="Y12531" s="1286"/>
      <c r="Z12531" s="1286"/>
      <c r="AA12531" s="1286"/>
      <c r="AB12531" s="1286"/>
      <c r="AC12531" s="1507">
        <f t="shared" si="4822"/>
        <v>120</v>
      </c>
      <c r="AD12531" s="1508">
        <f t="shared" si="4823"/>
        <v>1829.8899999600001</v>
      </c>
      <c r="AE12531" s="14">
        <f t="shared" si="4830"/>
        <v>24.333333333333332</v>
      </c>
      <c r="AF12531" s="14">
        <f t="shared" si="4825"/>
        <v>0</v>
      </c>
      <c r="AG12531" s="14" t="e">
        <f t="shared" si="4826"/>
        <v>#DIV/0!</v>
      </c>
      <c r="AH12531" s="14" t="e">
        <f t="shared" si="4831"/>
        <v>#DIV/0!</v>
      </c>
      <c r="AI12531" s="14">
        <f t="shared" si="4832"/>
        <v>120</v>
      </c>
      <c r="AJ12531" s="1286"/>
      <c r="AK12531" s="3953"/>
    </row>
    <row r="12532" spans="1:37" s="3954" customFormat="1" ht="16.5" customHeight="1">
      <c r="A12532" s="2510"/>
      <c r="B12532" s="2263" t="s">
        <v>7589</v>
      </c>
      <c r="C12532" s="1350" t="s">
        <v>181</v>
      </c>
      <c r="D12532" s="1350">
        <v>10687.17</v>
      </c>
      <c r="E12532" s="1286">
        <v>1</v>
      </c>
      <c r="F12532" s="1283">
        <v>10687.17</v>
      </c>
      <c r="G12532" s="1286"/>
      <c r="H12532" s="1283"/>
      <c r="I12532" s="1351"/>
      <c r="J12532" s="1351">
        <v>45323</v>
      </c>
      <c r="K12532" s="1351"/>
      <c r="L12532" s="1283"/>
      <c r="M12532" s="1351"/>
      <c r="N12532" s="1286"/>
      <c r="O12532" s="1286"/>
      <c r="P12532" s="1286"/>
      <c r="Q12532" s="3999"/>
      <c r="R12532" s="3999"/>
      <c r="S12532" s="3999"/>
      <c r="T12532" s="3999"/>
      <c r="U12532" s="3999"/>
      <c r="V12532" s="1286"/>
      <c r="W12532" s="1286"/>
      <c r="X12532" s="1286"/>
      <c r="Y12532" s="1286"/>
      <c r="Z12532" s="1286"/>
      <c r="AA12532" s="1286"/>
      <c r="AB12532" s="1286"/>
      <c r="AC12532" s="1507">
        <f t="shared" si="4822"/>
        <v>1</v>
      </c>
      <c r="AD12532" s="1508">
        <f t="shared" si="4823"/>
        <v>10687.17</v>
      </c>
      <c r="AE12532" s="14">
        <f t="shared" si="4830"/>
        <v>10.199999999999999</v>
      </c>
      <c r="AF12532" s="14">
        <f t="shared" si="4825"/>
        <v>0</v>
      </c>
      <c r="AG12532" s="14" t="e">
        <f t="shared" si="4826"/>
        <v>#DIV/0!</v>
      </c>
      <c r="AH12532" s="14" t="e">
        <f t="shared" si="4831"/>
        <v>#DIV/0!</v>
      </c>
      <c r="AI12532" s="14">
        <f t="shared" si="4832"/>
        <v>1</v>
      </c>
      <c r="AJ12532" s="1286"/>
      <c r="AK12532" s="3953"/>
    </row>
    <row r="12533" spans="1:37" s="3954" customFormat="1" ht="16.5" customHeight="1">
      <c r="A12533" s="2510"/>
      <c r="B12533" s="1404" t="s">
        <v>5070</v>
      </c>
      <c r="C12533" s="1286" t="s">
        <v>66</v>
      </c>
      <c r="D12533" s="1286">
        <v>10.445</v>
      </c>
      <c r="E12533" s="1286">
        <v>2</v>
      </c>
      <c r="F12533" s="1283">
        <v>20.89</v>
      </c>
      <c r="G12533" s="1286"/>
      <c r="H12533" s="1286"/>
      <c r="I12533" s="1351"/>
      <c r="J12533" s="1351" t="s">
        <v>334</v>
      </c>
      <c r="K12533" s="1351"/>
      <c r="L12533" s="1286">
        <v>511</v>
      </c>
      <c r="M12533" s="1351">
        <v>44749</v>
      </c>
      <c r="N12533" s="1286"/>
      <c r="O12533" s="1286"/>
      <c r="P12533" s="1286"/>
      <c r="Q12533" s="3999"/>
      <c r="R12533" s="3999"/>
      <c r="S12533" s="3999"/>
      <c r="T12533" s="3999"/>
      <c r="U12533" s="3999"/>
      <c r="V12533" s="1286"/>
      <c r="W12533" s="1286"/>
      <c r="X12533" s="1286"/>
      <c r="Y12533" s="1286"/>
      <c r="Z12533" s="1286"/>
      <c r="AA12533" s="1286"/>
      <c r="AB12533" s="1286"/>
      <c r="AC12533" s="1507">
        <f t="shared" si="4822"/>
        <v>2</v>
      </c>
      <c r="AD12533" s="1508">
        <f t="shared" si="4823"/>
        <v>20.89</v>
      </c>
      <c r="AE12533" s="1351" t="s">
        <v>334</v>
      </c>
      <c r="AF12533" s="14">
        <f t="shared" si="4825"/>
        <v>0</v>
      </c>
      <c r="AG12533" s="14" t="e">
        <f t="shared" si="4826"/>
        <v>#DIV/0!</v>
      </c>
      <c r="AH12533" s="1351" t="s">
        <v>334</v>
      </c>
      <c r="AI12533" s="1351" t="s">
        <v>334</v>
      </c>
      <c r="AJ12533" s="1286"/>
      <c r="AK12533" s="3953"/>
    </row>
    <row r="12534" spans="1:37" s="3954" customFormat="1" ht="21.75" customHeight="1">
      <c r="A12534" s="2510"/>
      <c r="B12534" s="1404" t="s">
        <v>5071</v>
      </c>
      <c r="C12534" s="1286" t="s">
        <v>66</v>
      </c>
      <c r="D12534" s="1286">
        <v>0.65</v>
      </c>
      <c r="E12534" s="1286">
        <v>200</v>
      </c>
      <c r="F12534" s="1283">
        <v>130</v>
      </c>
      <c r="G12534" s="1286"/>
      <c r="H12534" s="1286"/>
      <c r="I12534" s="1351"/>
      <c r="J12534" s="1351" t="s">
        <v>334</v>
      </c>
      <c r="K12534" s="1351"/>
      <c r="L12534" s="1286">
        <v>592</v>
      </c>
      <c r="M12534" s="1351">
        <v>44769</v>
      </c>
      <c r="N12534" s="1286"/>
      <c r="O12534" s="1286"/>
      <c r="P12534" s="1286"/>
      <c r="Q12534" s="3999"/>
      <c r="R12534" s="3999"/>
      <c r="S12534" s="3999"/>
      <c r="T12534" s="3999"/>
      <c r="U12534" s="3999"/>
      <c r="V12534" s="1286"/>
      <c r="W12534" s="1286"/>
      <c r="X12534" s="1286"/>
      <c r="Y12534" s="1286"/>
      <c r="Z12534" s="1286"/>
      <c r="AA12534" s="1286"/>
      <c r="AB12534" s="1286"/>
      <c r="AC12534" s="1507">
        <f t="shared" si="4822"/>
        <v>200</v>
      </c>
      <c r="AD12534" s="1508">
        <f t="shared" si="4823"/>
        <v>130</v>
      </c>
      <c r="AE12534" s="1351" t="s">
        <v>334</v>
      </c>
      <c r="AF12534" s="14">
        <f t="shared" si="4825"/>
        <v>0</v>
      </c>
      <c r="AG12534" s="14" t="e">
        <f t="shared" si="4826"/>
        <v>#DIV/0!</v>
      </c>
      <c r="AH12534" s="1351" t="s">
        <v>334</v>
      </c>
      <c r="AI12534" s="1351" t="s">
        <v>334</v>
      </c>
      <c r="AJ12534" s="1286"/>
      <c r="AK12534" s="3953"/>
    </row>
    <row r="12535" spans="1:37" s="3954" customFormat="1" ht="15.75">
      <c r="A12535" s="2510"/>
      <c r="B12535" s="2263" t="s">
        <v>4264</v>
      </c>
      <c r="C12535" s="1350" t="s">
        <v>143</v>
      </c>
      <c r="D12535" s="1350">
        <v>51.1</v>
      </c>
      <c r="E12535" s="1286">
        <v>9</v>
      </c>
      <c r="F12535" s="1286">
        <v>459.90000000000003</v>
      </c>
      <c r="G12535" s="1286"/>
      <c r="H12535" s="1283"/>
      <c r="I12535" s="1351"/>
      <c r="J12535" s="1351">
        <v>45383</v>
      </c>
      <c r="K12535" s="1351"/>
      <c r="L12535" s="1283"/>
      <c r="M12535" s="1351"/>
      <c r="N12535" s="1286">
        <v>6</v>
      </c>
      <c r="O12535" s="1286"/>
      <c r="P12535" s="1286"/>
      <c r="Q12535" s="3999"/>
      <c r="R12535" s="3999"/>
      <c r="S12535" s="3999"/>
      <c r="T12535" s="3999"/>
      <c r="U12535" s="3999"/>
      <c r="V12535" s="1286"/>
      <c r="W12535" s="1286"/>
      <c r="X12535" s="1286"/>
      <c r="Y12535" s="1286"/>
      <c r="Z12535" s="1286"/>
      <c r="AA12535" s="1286"/>
      <c r="AB12535" s="1286"/>
      <c r="AC12535" s="1507">
        <f t="shared" si="4822"/>
        <v>3</v>
      </c>
      <c r="AD12535" s="1508">
        <f t="shared" si="4823"/>
        <v>153.30000000000001</v>
      </c>
      <c r="AE12535" s="14">
        <f>(J12535-"01.04.2023")/30</f>
        <v>12.2</v>
      </c>
      <c r="AF12535" s="14">
        <f t="shared" si="4825"/>
        <v>2</v>
      </c>
      <c r="AG12535" s="14">
        <f t="shared" si="4826"/>
        <v>1.5</v>
      </c>
      <c r="AH12535" s="14">
        <f>AG12535-AE12535</f>
        <v>-10.7</v>
      </c>
      <c r="AI12535" s="14">
        <f>AC12535-(AE12535*AF12535)</f>
        <v>-21.4</v>
      </c>
      <c r="AJ12535" s="1286"/>
      <c r="AK12535" s="3953"/>
    </row>
    <row r="12536" spans="1:37" s="3954" customFormat="1" ht="15.75">
      <c r="A12536" s="2510"/>
      <c r="B12536" s="2263" t="s">
        <v>3057</v>
      </c>
      <c r="C12536" s="1350" t="s">
        <v>66</v>
      </c>
      <c r="D12536" s="1408">
        <v>1</v>
      </c>
      <c r="E12536" s="1286">
        <v>862</v>
      </c>
      <c r="F12536" s="1286">
        <v>862</v>
      </c>
      <c r="G12536" s="1286"/>
      <c r="H12536" s="1283"/>
      <c r="I12536" s="1351"/>
      <c r="J12536" s="1351">
        <v>45108</v>
      </c>
      <c r="K12536" s="1351"/>
      <c r="L12536" s="1283"/>
      <c r="M12536" s="1351"/>
      <c r="N12536" s="1286">
        <v>323</v>
      </c>
      <c r="O12536" s="1286">
        <v>262</v>
      </c>
      <c r="P12536" s="1286">
        <v>155</v>
      </c>
      <c r="Q12536" s="3999"/>
      <c r="R12536" s="3999"/>
      <c r="S12536" s="3999"/>
      <c r="T12536" s="3999"/>
      <c r="U12536" s="3999"/>
      <c r="V12536" s="1286"/>
      <c r="W12536" s="1286"/>
      <c r="X12536" s="1286"/>
      <c r="Y12536" s="1286"/>
      <c r="Z12536" s="1286"/>
      <c r="AA12536" s="1286"/>
      <c r="AB12536" s="1286"/>
      <c r="AC12536" s="1507">
        <f t="shared" si="4822"/>
        <v>122</v>
      </c>
      <c r="AD12536" s="1508">
        <f t="shared" si="4823"/>
        <v>122</v>
      </c>
      <c r="AE12536" s="14">
        <f>(J12536-"01.04.2023")/30</f>
        <v>3.0333333333333332</v>
      </c>
      <c r="AF12536" s="14">
        <f t="shared" si="4825"/>
        <v>246.66666666666666</v>
      </c>
      <c r="AG12536" s="14">
        <f t="shared" si="4826"/>
        <v>0.49459459459459459</v>
      </c>
      <c r="AH12536" s="14">
        <f>AG12536-AE12536</f>
        <v>-2.5387387387387386</v>
      </c>
      <c r="AI12536" s="14">
        <f>AC12536-(AE12536*AF12536)</f>
        <v>-626.22222222222217</v>
      </c>
      <c r="AJ12536" s="1286"/>
      <c r="AK12536" s="3953"/>
    </row>
    <row r="12537" spans="1:37" s="3954" customFormat="1" ht="44.25" customHeight="1">
      <c r="A12537" s="2510"/>
      <c r="B12537" s="2263" t="s">
        <v>10412</v>
      </c>
      <c r="C12537" s="1350" t="s">
        <v>66</v>
      </c>
      <c r="D12537" s="1408">
        <f>H12537/G12537</f>
        <v>390</v>
      </c>
      <c r="E12537" s="1286"/>
      <c r="F12537" s="1286"/>
      <c r="G12537" s="1286">
        <v>96</v>
      </c>
      <c r="H12537" s="1283">
        <v>37440</v>
      </c>
      <c r="I12537" s="1351" t="s">
        <v>10407</v>
      </c>
      <c r="J12537" s="1351">
        <v>45108</v>
      </c>
      <c r="K12537" s="1351"/>
      <c r="L12537" s="1271"/>
      <c r="M12537" s="1351"/>
      <c r="N12537" s="1286"/>
      <c r="O12537" s="1286"/>
      <c r="P12537" s="1286">
        <v>10</v>
      </c>
      <c r="Q12537" s="3999"/>
      <c r="R12537" s="3999"/>
      <c r="S12537" s="3999"/>
      <c r="T12537" s="3999"/>
      <c r="U12537" s="3999"/>
      <c r="V12537" s="1286"/>
      <c r="W12537" s="1286"/>
      <c r="X12537" s="1286"/>
      <c r="Y12537" s="1286"/>
      <c r="Z12537" s="1286"/>
      <c r="AA12537" s="1286"/>
      <c r="AB12537" s="1286"/>
      <c r="AC12537" s="1507">
        <f t="shared" si="4822"/>
        <v>86</v>
      </c>
      <c r="AD12537" s="1508">
        <f t="shared" si="4823"/>
        <v>33540</v>
      </c>
      <c r="AE12537" s="14">
        <f>(J12537-"01.04.2023")/30</f>
        <v>3.0333333333333332</v>
      </c>
      <c r="AF12537" s="14">
        <f t="shared" si="4825"/>
        <v>3.3333333333333335</v>
      </c>
      <c r="AG12537" s="14">
        <f t="shared" si="4826"/>
        <v>25.799999999999997</v>
      </c>
      <c r="AH12537" s="14">
        <f>AG12537-AE12537</f>
        <v>22.766666666666666</v>
      </c>
      <c r="AI12537" s="14">
        <f>AC12537-(AE12537*AF12537)</f>
        <v>75.888888888888886</v>
      </c>
      <c r="AJ12537" s="1286"/>
      <c r="AK12537" s="3953"/>
    </row>
    <row r="12538" spans="1:37" s="3954" customFormat="1" ht="24" customHeight="1">
      <c r="A12538" s="2510"/>
      <c r="B12538" s="2263" t="s">
        <v>530</v>
      </c>
      <c r="C12538" s="1350" t="s">
        <v>181</v>
      </c>
      <c r="D12538" s="1350">
        <v>1956.01</v>
      </c>
      <c r="E12538" s="1286">
        <v>4</v>
      </c>
      <c r="F12538" s="1283">
        <v>7824.04</v>
      </c>
      <c r="G12538" s="1286"/>
      <c r="H12538" s="1286"/>
      <c r="I12538" s="1286"/>
      <c r="J12538" s="1351" t="s">
        <v>334</v>
      </c>
      <c r="K12538" s="1351"/>
      <c r="L12538" s="1350">
        <v>1379</v>
      </c>
      <c r="M12538" s="1349">
        <v>44488</v>
      </c>
      <c r="N12538" s="1286"/>
      <c r="O12538" s="1286"/>
      <c r="P12538" s="1286"/>
      <c r="Q12538" s="3999"/>
      <c r="R12538" s="3999"/>
      <c r="S12538" s="3999"/>
      <c r="T12538" s="3999"/>
      <c r="U12538" s="3999"/>
      <c r="V12538" s="1286"/>
      <c r="W12538" s="1286"/>
      <c r="X12538" s="1286"/>
      <c r="Y12538" s="1286"/>
      <c r="Z12538" s="1286"/>
      <c r="AA12538" s="1286"/>
      <c r="AB12538" s="1286"/>
      <c r="AC12538" s="1507">
        <f t="shared" ref="AC12538:AC12563" si="4833">E12538+G12538-N12538-O12538-AA12538-P12538-Q12538-R12538-S12538-T12538-U12538-V12538-W12538-X12538-Y12538</f>
        <v>4</v>
      </c>
      <c r="AD12538" s="1508">
        <f t="shared" ref="AD12538:AD12563" si="4834">D12538*AC12538</f>
        <v>7824.04</v>
      </c>
      <c r="AE12538" s="1351" t="s">
        <v>334</v>
      </c>
      <c r="AF12538" s="14">
        <f t="shared" ref="AF12538:AF12563" si="4835">(N12538+O12538+P12538+Q12538+R12538+S12538+T12538+U12538+V12538+W12538+X12538+Y12538)/3</f>
        <v>0</v>
      </c>
      <c r="AG12538" s="14" t="e">
        <f t="shared" ref="AG12538:AG12563" si="4836">AC12538/AF12538</f>
        <v>#DIV/0!</v>
      </c>
      <c r="AH12538" s="1351" t="s">
        <v>334</v>
      </c>
      <c r="AI12538" s="1351" t="s">
        <v>334</v>
      </c>
      <c r="AJ12538" s="1286"/>
      <c r="AK12538" s="3953"/>
    </row>
    <row r="12539" spans="1:37" s="3954" customFormat="1" ht="24" customHeight="1">
      <c r="A12539" s="2510"/>
      <c r="B12539" s="1404" t="s">
        <v>531</v>
      </c>
      <c r="C12539" s="1286" t="s">
        <v>181</v>
      </c>
      <c r="D12539" s="1283">
        <v>2800</v>
      </c>
      <c r="E12539" s="1286">
        <v>1</v>
      </c>
      <c r="F12539" s="1283">
        <v>2800</v>
      </c>
      <c r="G12539" s="1286"/>
      <c r="H12539" s="1286"/>
      <c r="I12539" s="1286"/>
      <c r="J12539" s="1351" t="s">
        <v>334</v>
      </c>
      <c r="K12539" s="1351"/>
      <c r="L12539" s="1283"/>
      <c r="M12539" s="1351"/>
      <c r="N12539" s="1286"/>
      <c r="O12539" s="1286"/>
      <c r="P12539" s="1286"/>
      <c r="Q12539" s="3999"/>
      <c r="R12539" s="3999"/>
      <c r="S12539" s="3999"/>
      <c r="T12539" s="3999"/>
      <c r="U12539" s="3999"/>
      <c r="V12539" s="1286"/>
      <c r="W12539" s="1286"/>
      <c r="X12539" s="1286"/>
      <c r="Y12539" s="1286"/>
      <c r="Z12539" s="1286"/>
      <c r="AA12539" s="1286"/>
      <c r="AB12539" s="1286"/>
      <c r="AC12539" s="1507">
        <f t="shared" si="4833"/>
        <v>1</v>
      </c>
      <c r="AD12539" s="1508">
        <f t="shared" si="4834"/>
        <v>2800</v>
      </c>
      <c r="AE12539" s="1351" t="s">
        <v>334</v>
      </c>
      <c r="AF12539" s="14">
        <f t="shared" si="4835"/>
        <v>0</v>
      </c>
      <c r="AG12539" s="14" t="e">
        <f t="shared" si="4836"/>
        <v>#DIV/0!</v>
      </c>
      <c r="AH12539" s="1351" t="s">
        <v>334</v>
      </c>
      <c r="AI12539" s="1351" t="s">
        <v>334</v>
      </c>
      <c r="AJ12539" s="1286"/>
      <c r="AK12539" s="3953"/>
    </row>
    <row r="12540" spans="1:37" s="3954" customFormat="1" ht="15.75">
      <c r="A12540" s="2510"/>
      <c r="B12540" s="1404" t="s">
        <v>532</v>
      </c>
      <c r="C12540" s="1286" t="s">
        <v>181</v>
      </c>
      <c r="D12540" s="1283">
        <v>2800</v>
      </c>
      <c r="E12540" s="1286">
        <v>1</v>
      </c>
      <c r="F12540" s="1283">
        <v>2800</v>
      </c>
      <c r="G12540" s="1286"/>
      <c r="H12540" s="1286"/>
      <c r="I12540" s="1286"/>
      <c r="J12540" s="1351" t="s">
        <v>334</v>
      </c>
      <c r="K12540" s="1351"/>
      <c r="L12540" s="1283"/>
      <c r="M12540" s="1351"/>
      <c r="N12540" s="1286"/>
      <c r="O12540" s="1286"/>
      <c r="P12540" s="1286"/>
      <c r="Q12540" s="3999"/>
      <c r="R12540" s="3999"/>
      <c r="S12540" s="3999"/>
      <c r="T12540" s="3999"/>
      <c r="U12540" s="3999"/>
      <c r="V12540" s="1286"/>
      <c r="W12540" s="1286"/>
      <c r="X12540" s="1286"/>
      <c r="Y12540" s="1286"/>
      <c r="Z12540" s="1286"/>
      <c r="AA12540" s="1286"/>
      <c r="AB12540" s="1286"/>
      <c r="AC12540" s="1507">
        <f t="shared" si="4833"/>
        <v>1</v>
      </c>
      <c r="AD12540" s="1508">
        <f t="shared" si="4834"/>
        <v>2800</v>
      </c>
      <c r="AE12540" s="1351" t="s">
        <v>334</v>
      </c>
      <c r="AF12540" s="14">
        <f t="shared" si="4835"/>
        <v>0</v>
      </c>
      <c r="AG12540" s="14" t="e">
        <f t="shared" si="4836"/>
        <v>#DIV/0!</v>
      </c>
      <c r="AH12540" s="1351" t="s">
        <v>334</v>
      </c>
      <c r="AI12540" s="1351" t="s">
        <v>334</v>
      </c>
      <c r="AJ12540" s="1286"/>
      <c r="AK12540" s="3953"/>
    </row>
    <row r="12541" spans="1:37" s="3954" customFormat="1" ht="15.75">
      <c r="A12541" s="2510"/>
      <c r="B12541" s="2263" t="s">
        <v>9376</v>
      </c>
      <c r="C12541" s="1350" t="s">
        <v>262</v>
      </c>
      <c r="D12541" s="1350">
        <v>3</v>
      </c>
      <c r="E12541" s="1286"/>
      <c r="F12541" s="1286"/>
      <c r="G12541" s="1286">
        <v>3300</v>
      </c>
      <c r="H12541" s="1283">
        <v>9900</v>
      </c>
      <c r="I12541" s="1351">
        <v>44985</v>
      </c>
      <c r="J12541" s="4024">
        <v>45444</v>
      </c>
      <c r="K12541" s="1351"/>
      <c r="L12541" s="1283"/>
      <c r="M12541" s="1351"/>
      <c r="N12541" s="1286"/>
      <c r="O12541" s="1286"/>
      <c r="P12541" s="1286"/>
      <c r="Q12541" s="3999"/>
      <c r="R12541" s="3999"/>
      <c r="S12541" s="3999"/>
      <c r="T12541" s="3999"/>
      <c r="U12541" s="3999"/>
      <c r="V12541" s="1286"/>
      <c r="W12541" s="1286"/>
      <c r="X12541" s="1286"/>
      <c r="Y12541" s="1286"/>
      <c r="Z12541" s="1286"/>
      <c r="AA12541" s="1286"/>
      <c r="AB12541" s="1286"/>
      <c r="AC12541" s="1507">
        <f t="shared" si="4833"/>
        <v>3300</v>
      </c>
      <c r="AD12541" s="1508">
        <f t="shared" si="4834"/>
        <v>9900</v>
      </c>
      <c r="AE12541" s="14">
        <f t="shared" ref="AE12541:AE12547" si="4837">(J12541-"01.04.2023")/30</f>
        <v>14.233333333333333</v>
      </c>
      <c r="AF12541" s="14">
        <f t="shared" si="4835"/>
        <v>0</v>
      </c>
      <c r="AG12541" s="14" t="e">
        <f t="shared" si="4836"/>
        <v>#DIV/0!</v>
      </c>
      <c r="AH12541" s="14" t="e">
        <f t="shared" ref="AH12541:AH12547" si="4838">AG12541-AE12541</f>
        <v>#DIV/0!</v>
      </c>
      <c r="AI12541" s="14">
        <f t="shared" ref="AI12541:AI12547" si="4839">AC12541-(AE12541*AF12541)</f>
        <v>3300</v>
      </c>
      <c r="AJ12541" s="1286"/>
      <c r="AK12541" s="3953"/>
    </row>
    <row r="12542" spans="1:37" s="3954" customFormat="1" ht="15.75">
      <c r="A12542" s="2510"/>
      <c r="B12542" s="2263" t="s">
        <v>9377</v>
      </c>
      <c r="C12542" s="1410" t="s">
        <v>153</v>
      </c>
      <c r="D12542" s="1350">
        <v>8.0963250000000002</v>
      </c>
      <c r="E12542" s="1286"/>
      <c r="F12542" s="1286"/>
      <c r="G12542" s="1286">
        <v>400</v>
      </c>
      <c r="H12542" s="1283">
        <v>3238.53</v>
      </c>
      <c r="I12542" s="1351">
        <v>44985</v>
      </c>
      <c r="J12542" s="1351">
        <v>45504</v>
      </c>
      <c r="K12542" s="1351"/>
      <c r="L12542" s="1271">
        <v>182</v>
      </c>
      <c r="M12542" s="1351">
        <v>44979</v>
      </c>
      <c r="N12542" s="1286"/>
      <c r="O12542" s="1286"/>
      <c r="P12542" s="1286"/>
      <c r="Q12542" s="3999"/>
      <c r="R12542" s="3999"/>
      <c r="S12542" s="3999"/>
      <c r="T12542" s="3999"/>
      <c r="U12542" s="3999"/>
      <c r="V12542" s="1286"/>
      <c r="W12542" s="1286"/>
      <c r="X12542" s="1286"/>
      <c r="Y12542" s="1286"/>
      <c r="Z12542" s="1286"/>
      <c r="AA12542" s="1286"/>
      <c r="AB12542" s="1286"/>
      <c r="AC12542" s="1507">
        <f t="shared" si="4833"/>
        <v>400</v>
      </c>
      <c r="AD12542" s="1508">
        <f t="shared" si="4834"/>
        <v>3238.53</v>
      </c>
      <c r="AE12542" s="14">
        <f t="shared" si="4837"/>
        <v>16.233333333333334</v>
      </c>
      <c r="AF12542" s="14">
        <f t="shared" si="4835"/>
        <v>0</v>
      </c>
      <c r="AG12542" s="14" t="e">
        <f t="shared" si="4836"/>
        <v>#DIV/0!</v>
      </c>
      <c r="AH12542" s="14" t="e">
        <f t="shared" si="4838"/>
        <v>#DIV/0!</v>
      </c>
      <c r="AI12542" s="14">
        <f t="shared" si="4839"/>
        <v>400</v>
      </c>
      <c r="AJ12542" s="1286"/>
      <c r="AK12542" s="3953"/>
    </row>
    <row r="12543" spans="1:37" s="3954" customFormat="1" ht="15.75">
      <c r="A12543" s="2510"/>
      <c r="B12543" s="2263" t="s">
        <v>9378</v>
      </c>
      <c r="C12543" s="1410" t="s">
        <v>153</v>
      </c>
      <c r="D12543" s="1350">
        <v>1.5016170630000001</v>
      </c>
      <c r="E12543" s="1286"/>
      <c r="F12543" s="1286"/>
      <c r="G12543" s="1286">
        <v>6048</v>
      </c>
      <c r="H12543" s="1283">
        <v>9081.7799970240012</v>
      </c>
      <c r="I12543" s="1351">
        <v>44985</v>
      </c>
      <c r="J12543" s="1351">
        <v>46234</v>
      </c>
      <c r="K12543" s="1351"/>
      <c r="L12543" s="1271">
        <v>182</v>
      </c>
      <c r="M12543" s="1351">
        <v>44979</v>
      </c>
      <c r="N12543" s="1286"/>
      <c r="O12543" s="1286"/>
      <c r="P12543" s="1286"/>
      <c r="Q12543" s="3999"/>
      <c r="R12543" s="3999"/>
      <c r="S12543" s="3999"/>
      <c r="T12543" s="3999"/>
      <c r="U12543" s="3999"/>
      <c r="V12543" s="1286"/>
      <c r="W12543" s="1286"/>
      <c r="X12543" s="1286"/>
      <c r="Y12543" s="1286"/>
      <c r="Z12543" s="1286"/>
      <c r="AA12543" s="1286"/>
      <c r="AB12543" s="1286"/>
      <c r="AC12543" s="1507">
        <f t="shared" si="4833"/>
        <v>6048</v>
      </c>
      <c r="AD12543" s="1508">
        <f t="shared" si="4834"/>
        <v>9081.7799970240012</v>
      </c>
      <c r="AE12543" s="14">
        <f t="shared" si="4837"/>
        <v>40.56666666666667</v>
      </c>
      <c r="AF12543" s="14">
        <f t="shared" si="4835"/>
        <v>0</v>
      </c>
      <c r="AG12543" s="14" t="e">
        <f t="shared" si="4836"/>
        <v>#DIV/0!</v>
      </c>
      <c r="AH12543" s="14" t="e">
        <f t="shared" si="4838"/>
        <v>#DIV/0!</v>
      </c>
      <c r="AI12543" s="14">
        <f t="shared" si="4839"/>
        <v>6048</v>
      </c>
      <c r="AJ12543" s="1286"/>
      <c r="AK12543" s="3953"/>
    </row>
    <row r="12544" spans="1:37" s="3954" customFormat="1" ht="31.5">
      <c r="A12544" s="2510"/>
      <c r="B12544" s="2263" t="s">
        <v>4265</v>
      </c>
      <c r="C12544" s="1350" t="s">
        <v>66</v>
      </c>
      <c r="D12544" s="1350">
        <v>3.23</v>
      </c>
      <c r="E12544" s="1286">
        <v>900</v>
      </c>
      <c r="F12544" s="1286">
        <v>2907</v>
      </c>
      <c r="G12544" s="1286"/>
      <c r="H12544" s="1283"/>
      <c r="I12544" s="1351"/>
      <c r="J12544" s="1351">
        <v>45931</v>
      </c>
      <c r="K12544" s="1351"/>
      <c r="L12544" s="1283"/>
      <c r="M12544" s="1351"/>
      <c r="N12544" s="1286"/>
      <c r="O12544" s="1286"/>
      <c r="P12544" s="1286"/>
      <c r="Q12544" s="3999"/>
      <c r="R12544" s="3999"/>
      <c r="S12544" s="3999"/>
      <c r="T12544" s="3999"/>
      <c r="U12544" s="3999"/>
      <c r="V12544" s="1286"/>
      <c r="W12544" s="1286"/>
      <c r="X12544" s="1286"/>
      <c r="Y12544" s="1286"/>
      <c r="Z12544" s="1286"/>
      <c r="AA12544" s="1286"/>
      <c r="AB12544" s="1286"/>
      <c r="AC12544" s="1507">
        <f t="shared" si="4833"/>
        <v>900</v>
      </c>
      <c r="AD12544" s="1508">
        <f t="shared" si="4834"/>
        <v>2907</v>
      </c>
      <c r="AE12544" s="14">
        <f t="shared" si="4837"/>
        <v>30.466666666666665</v>
      </c>
      <c r="AF12544" s="14">
        <f t="shared" si="4835"/>
        <v>0</v>
      </c>
      <c r="AG12544" s="14" t="e">
        <f t="shared" si="4836"/>
        <v>#DIV/0!</v>
      </c>
      <c r="AH12544" s="14" t="e">
        <f t="shared" si="4838"/>
        <v>#DIV/0!</v>
      </c>
      <c r="AI12544" s="14">
        <f t="shared" si="4839"/>
        <v>900</v>
      </c>
      <c r="AJ12544" s="1286"/>
      <c r="AK12544" s="3953"/>
    </row>
    <row r="12545" spans="1:37" s="3954" customFormat="1" ht="31.5">
      <c r="A12545" s="2510"/>
      <c r="B12545" s="2263" t="s">
        <v>4265</v>
      </c>
      <c r="C12545" s="1350" t="s">
        <v>66</v>
      </c>
      <c r="D12545" s="1350">
        <v>3.23</v>
      </c>
      <c r="E12545" s="1286">
        <v>4100</v>
      </c>
      <c r="F12545" s="1286">
        <v>13243</v>
      </c>
      <c r="G12545" s="1286"/>
      <c r="H12545" s="1283"/>
      <c r="I12545" s="1351"/>
      <c r="J12545" s="1351">
        <v>46143</v>
      </c>
      <c r="K12545" s="1351"/>
      <c r="L12545" s="1283"/>
      <c r="M12545" s="1351"/>
      <c r="N12545" s="1286"/>
      <c r="O12545" s="1286"/>
      <c r="P12545" s="1286"/>
      <c r="Q12545" s="3999"/>
      <c r="R12545" s="3999"/>
      <c r="S12545" s="3999"/>
      <c r="T12545" s="3999"/>
      <c r="U12545" s="3999"/>
      <c r="V12545" s="1286"/>
      <c r="W12545" s="1286"/>
      <c r="X12545" s="1286"/>
      <c r="Y12545" s="1286"/>
      <c r="Z12545" s="1286"/>
      <c r="AA12545" s="1286"/>
      <c r="AB12545" s="1286"/>
      <c r="AC12545" s="1507">
        <f t="shared" si="4833"/>
        <v>4100</v>
      </c>
      <c r="AD12545" s="1508">
        <f t="shared" si="4834"/>
        <v>13243</v>
      </c>
      <c r="AE12545" s="14">
        <f t="shared" si="4837"/>
        <v>37.533333333333331</v>
      </c>
      <c r="AF12545" s="14">
        <f t="shared" si="4835"/>
        <v>0</v>
      </c>
      <c r="AG12545" s="14" t="e">
        <f t="shared" si="4836"/>
        <v>#DIV/0!</v>
      </c>
      <c r="AH12545" s="14" t="e">
        <f t="shared" si="4838"/>
        <v>#DIV/0!</v>
      </c>
      <c r="AI12545" s="14">
        <f t="shared" si="4839"/>
        <v>4100</v>
      </c>
      <c r="AJ12545" s="1286"/>
      <c r="AK12545" s="3953"/>
    </row>
    <row r="12546" spans="1:37" s="3954" customFormat="1" ht="15.75">
      <c r="A12546" s="2510"/>
      <c r="B12546" s="2263" t="s">
        <v>7590</v>
      </c>
      <c r="C12546" s="1350" t="s">
        <v>66</v>
      </c>
      <c r="D12546" s="1350">
        <v>57.514333333000003</v>
      </c>
      <c r="E12546" s="1286">
        <v>120</v>
      </c>
      <c r="F12546" s="1283">
        <v>6901.7199999600007</v>
      </c>
      <c r="G12546" s="1286"/>
      <c r="H12546" s="1393"/>
      <c r="I12546" s="1351"/>
      <c r="J12546" s="1351">
        <v>45627</v>
      </c>
      <c r="K12546" s="1351"/>
      <c r="L12546" s="1283"/>
      <c r="M12546" s="1351"/>
      <c r="N12546" s="1286"/>
      <c r="O12546" s="1286"/>
      <c r="P12546" s="1286"/>
      <c r="Q12546" s="3999"/>
      <c r="R12546" s="3999"/>
      <c r="S12546" s="3999"/>
      <c r="T12546" s="3999"/>
      <c r="U12546" s="3999"/>
      <c r="V12546" s="1286"/>
      <c r="W12546" s="1286"/>
      <c r="X12546" s="1286"/>
      <c r="Y12546" s="1286"/>
      <c r="Z12546" s="1286"/>
      <c r="AA12546" s="1286"/>
      <c r="AB12546" s="1286"/>
      <c r="AC12546" s="1507">
        <f t="shared" si="4833"/>
        <v>120</v>
      </c>
      <c r="AD12546" s="1508">
        <f t="shared" si="4834"/>
        <v>6901.7199999600007</v>
      </c>
      <c r="AE12546" s="14">
        <f t="shared" si="4837"/>
        <v>20.333333333333332</v>
      </c>
      <c r="AF12546" s="14">
        <f t="shared" si="4835"/>
        <v>0</v>
      </c>
      <c r="AG12546" s="14" t="e">
        <f t="shared" si="4836"/>
        <v>#DIV/0!</v>
      </c>
      <c r="AH12546" s="14" t="e">
        <f t="shared" si="4838"/>
        <v>#DIV/0!</v>
      </c>
      <c r="AI12546" s="14">
        <f t="shared" si="4839"/>
        <v>120</v>
      </c>
      <c r="AJ12546" s="1286"/>
      <c r="AK12546" s="3953"/>
    </row>
    <row r="12547" spans="1:37" s="3954" customFormat="1" ht="36.75" customHeight="1">
      <c r="A12547" s="2510"/>
      <c r="B12547" s="2263" t="s">
        <v>7591</v>
      </c>
      <c r="C12547" s="1350" t="s">
        <v>66</v>
      </c>
      <c r="D12547" s="1350">
        <v>10.9705625</v>
      </c>
      <c r="E12547" s="1286">
        <v>160</v>
      </c>
      <c r="F12547" s="1283">
        <v>1755.29</v>
      </c>
      <c r="G12547" s="1286"/>
      <c r="H12547" s="1393"/>
      <c r="I12547" s="1351"/>
      <c r="J12547" s="1351">
        <v>45536</v>
      </c>
      <c r="K12547" s="1351"/>
      <c r="L12547" s="1283"/>
      <c r="M12547" s="1351"/>
      <c r="N12547" s="1286"/>
      <c r="O12547" s="1286"/>
      <c r="P12547" s="1286"/>
      <c r="Q12547" s="3999"/>
      <c r="R12547" s="3999"/>
      <c r="S12547" s="3999"/>
      <c r="T12547" s="3999"/>
      <c r="U12547" s="3999"/>
      <c r="V12547" s="1286"/>
      <c r="W12547" s="1286"/>
      <c r="X12547" s="1286"/>
      <c r="Y12547" s="1286"/>
      <c r="Z12547" s="1286"/>
      <c r="AA12547" s="1286"/>
      <c r="AB12547" s="1286"/>
      <c r="AC12547" s="1507">
        <f t="shared" si="4833"/>
        <v>160</v>
      </c>
      <c r="AD12547" s="1508">
        <f t="shared" si="4834"/>
        <v>1755.29</v>
      </c>
      <c r="AE12547" s="14">
        <f t="shared" si="4837"/>
        <v>17.3</v>
      </c>
      <c r="AF12547" s="14">
        <f t="shared" si="4835"/>
        <v>0</v>
      </c>
      <c r="AG12547" s="14" t="e">
        <f t="shared" si="4836"/>
        <v>#DIV/0!</v>
      </c>
      <c r="AH12547" s="14" t="e">
        <f t="shared" si="4838"/>
        <v>#DIV/0!</v>
      </c>
      <c r="AI12547" s="14">
        <f t="shared" si="4839"/>
        <v>160</v>
      </c>
      <c r="AJ12547" s="1286"/>
      <c r="AK12547" s="3953"/>
    </row>
    <row r="12548" spans="1:37" s="3954" customFormat="1" ht="36.75" customHeight="1">
      <c r="A12548" s="2510"/>
      <c r="B12548" s="2263" t="s">
        <v>533</v>
      </c>
      <c r="C12548" s="1350" t="s">
        <v>181</v>
      </c>
      <c r="D12548" s="1350">
        <v>80</v>
      </c>
      <c r="E12548" s="1286">
        <v>20</v>
      </c>
      <c r="F12548" s="1283">
        <v>1600</v>
      </c>
      <c r="G12548" s="1286"/>
      <c r="H12548" s="1286"/>
      <c r="I12548" s="1286"/>
      <c r="J12548" s="1351" t="s">
        <v>334</v>
      </c>
      <c r="K12548" s="1351"/>
      <c r="L12548" s="1350">
        <v>1008</v>
      </c>
      <c r="M12548" s="1349">
        <v>44098</v>
      </c>
      <c r="N12548" s="1286"/>
      <c r="O12548" s="1286"/>
      <c r="P12548" s="1286"/>
      <c r="Q12548" s="3999"/>
      <c r="R12548" s="3999"/>
      <c r="S12548" s="3999"/>
      <c r="T12548" s="3999"/>
      <c r="U12548" s="3999"/>
      <c r="V12548" s="1286"/>
      <c r="W12548" s="1286"/>
      <c r="X12548" s="1286"/>
      <c r="Y12548" s="1286"/>
      <c r="Z12548" s="1286"/>
      <c r="AA12548" s="1286"/>
      <c r="AB12548" s="1286"/>
      <c r="AC12548" s="1507">
        <f t="shared" si="4833"/>
        <v>20</v>
      </c>
      <c r="AD12548" s="1508">
        <f t="shared" si="4834"/>
        <v>1600</v>
      </c>
      <c r="AE12548" s="1351" t="s">
        <v>334</v>
      </c>
      <c r="AF12548" s="14">
        <f t="shared" si="4835"/>
        <v>0</v>
      </c>
      <c r="AG12548" s="14" t="e">
        <f t="shared" si="4836"/>
        <v>#DIV/0!</v>
      </c>
      <c r="AH12548" s="1351" t="s">
        <v>334</v>
      </c>
      <c r="AI12548" s="1351" t="s">
        <v>334</v>
      </c>
      <c r="AJ12548" s="1286"/>
      <c r="AK12548" s="3953"/>
    </row>
    <row r="12549" spans="1:37" s="3954" customFormat="1" ht="36.75" customHeight="1">
      <c r="A12549" s="2510"/>
      <c r="B12549" s="4025" t="s">
        <v>144</v>
      </c>
      <c r="C12549" s="1350" t="s">
        <v>181</v>
      </c>
      <c r="D12549" s="1350">
        <v>26.6676</v>
      </c>
      <c r="E12549" s="4021">
        <v>3</v>
      </c>
      <c r="F12549" s="1283">
        <v>80.002800000000008</v>
      </c>
      <c r="G12549" s="1286"/>
      <c r="H12549" s="1286"/>
      <c r="I12549" s="1286"/>
      <c r="J12549" s="1349" t="s">
        <v>334</v>
      </c>
      <c r="K12549" s="1349"/>
      <c r="L12549" s="1350">
        <v>1339</v>
      </c>
      <c r="M12549" s="1349">
        <v>44167</v>
      </c>
      <c r="N12549" s="1286"/>
      <c r="O12549" s="1286"/>
      <c r="P12549" s="1286"/>
      <c r="Q12549" s="3999"/>
      <c r="R12549" s="3999"/>
      <c r="S12549" s="3999"/>
      <c r="T12549" s="3999"/>
      <c r="U12549" s="3999"/>
      <c r="V12549" s="1286"/>
      <c r="W12549" s="1286"/>
      <c r="X12549" s="1286"/>
      <c r="Y12549" s="1286"/>
      <c r="Z12549" s="1286"/>
      <c r="AA12549" s="1286"/>
      <c r="AB12549" s="1286"/>
      <c r="AC12549" s="1507">
        <f t="shared" si="4833"/>
        <v>3</v>
      </c>
      <c r="AD12549" s="1508">
        <f t="shared" si="4834"/>
        <v>80.002800000000008</v>
      </c>
      <c r="AE12549" s="1351" t="s">
        <v>334</v>
      </c>
      <c r="AF12549" s="14">
        <f t="shared" si="4835"/>
        <v>0</v>
      </c>
      <c r="AG12549" s="14" t="e">
        <f t="shared" si="4836"/>
        <v>#DIV/0!</v>
      </c>
      <c r="AH12549" s="1351" t="s">
        <v>334</v>
      </c>
      <c r="AI12549" s="1351" t="s">
        <v>334</v>
      </c>
      <c r="AJ12549" s="1286"/>
      <c r="AK12549" s="3953"/>
    </row>
    <row r="12550" spans="1:37" s="3954" customFormat="1" ht="15.75">
      <c r="A12550" s="2510"/>
      <c r="B12550" s="2263" t="s">
        <v>5651</v>
      </c>
      <c r="C12550" s="1286" t="s">
        <v>206</v>
      </c>
      <c r="D12550" s="1350">
        <v>2394.6587500000001</v>
      </c>
      <c r="E12550" s="1286"/>
      <c r="F12550" s="1283"/>
      <c r="G12550" s="1286">
        <v>16</v>
      </c>
      <c r="H12550" s="1283">
        <v>38314.54</v>
      </c>
      <c r="I12550" s="1351">
        <v>44936</v>
      </c>
      <c r="J12550" s="1351">
        <v>45338</v>
      </c>
      <c r="K12550" s="1351"/>
      <c r="L12550" s="1283"/>
      <c r="M12550" s="1351"/>
      <c r="N12550" s="1286"/>
      <c r="O12550" s="1286"/>
      <c r="P12550" s="1286">
        <v>9</v>
      </c>
      <c r="Q12550" s="3999"/>
      <c r="R12550" s="3999"/>
      <c r="S12550" s="3999"/>
      <c r="T12550" s="3999"/>
      <c r="U12550" s="3999"/>
      <c r="V12550" s="1286"/>
      <c r="W12550" s="1286"/>
      <c r="X12550" s="1286"/>
      <c r="Y12550" s="1286"/>
      <c r="Z12550" s="1286"/>
      <c r="AA12550" s="1286"/>
      <c r="AB12550" s="1286"/>
      <c r="AC12550" s="1507">
        <f t="shared" si="4833"/>
        <v>7</v>
      </c>
      <c r="AD12550" s="1508">
        <f t="shared" si="4834"/>
        <v>16762.611250000002</v>
      </c>
      <c r="AE12550" s="14">
        <f>(J12550-"01.04.2023")/30</f>
        <v>10.7</v>
      </c>
      <c r="AF12550" s="14">
        <f t="shared" si="4835"/>
        <v>3</v>
      </c>
      <c r="AG12550" s="14">
        <f t="shared" si="4836"/>
        <v>2.3333333333333335</v>
      </c>
      <c r="AH12550" s="14">
        <f>AG12550-AE12550</f>
        <v>-8.3666666666666654</v>
      </c>
      <c r="AI12550" s="14">
        <f>AC12550-(AE12550*AF12550)</f>
        <v>-25.099999999999994</v>
      </c>
      <c r="AJ12550" s="1286"/>
      <c r="AK12550" s="3953"/>
    </row>
    <row r="12551" spans="1:37" s="3954" customFormat="1" ht="15.75">
      <c r="A12551" s="2510"/>
      <c r="B12551" s="2263" t="s">
        <v>534</v>
      </c>
      <c r="C12551" s="1350" t="s">
        <v>63</v>
      </c>
      <c r="D12551" s="1350">
        <v>0.54</v>
      </c>
      <c r="E12551" s="1286">
        <v>2076</v>
      </c>
      <c r="F12551" s="1283">
        <v>1121.04</v>
      </c>
      <c r="G12551" s="1286"/>
      <c r="H12551" s="1286"/>
      <c r="I12551" s="1286"/>
      <c r="J12551" s="1351">
        <v>45170</v>
      </c>
      <c r="K12551" s="1351"/>
      <c r="L12551" s="1350">
        <v>1427</v>
      </c>
      <c r="M12551" s="1349">
        <v>44183</v>
      </c>
      <c r="N12551" s="1286">
        <v>363</v>
      </c>
      <c r="O12551" s="1286">
        <v>373</v>
      </c>
      <c r="P12551" s="1286">
        <v>509</v>
      </c>
      <c r="Q12551" s="3999"/>
      <c r="R12551" s="3999"/>
      <c r="S12551" s="3999"/>
      <c r="T12551" s="3999"/>
      <c r="U12551" s="3999"/>
      <c r="V12551" s="1286"/>
      <c r="W12551" s="1286"/>
      <c r="X12551" s="1286"/>
      <c r="Y12551" s="1286"/>
      <c r="Z12551" s="1286"/>
      <c r="AA12551" s="1286"/>
      <c r="AB12551" s="1286"/>
      <c r="AC12551" s="1507">
        <f t="shared" si="4833"/>
        <v>831</v>
      </c>
      <c r="AD12551" s="1508">
        <f t="shared" si="4834"/>
        <v>448.74</v>
      </c>
      <c r="AE12551" s="14">
        <f>(J12551-"01.04.2023")/30</f>
        <v>5.0999999999999996</v>
      </c>
      <c r="AF12551" s="14">
        <f t="shared" si="4835"/>
        <v>415</v>
      </c>
      <c r="AG12551" s="14">
        <f t="shared" si="4836"/>
        <v>2.0024096385542167</v>
      </c>
      <c r="AH12551" s="14">
        <f>AG12551-AE12551</f>
        <v>-3.0975903614457829</v>
      </c>
      <c r="AI12551" s="14">
        <f>AC12551-(AE12551*AF12551)</f>
        <v>-1285.5</v>
      </c>
      <c r="AJ12551" s="1286"/>
      <c r="AK12551" s="3953"/>
    </row>
    <row r="12552" spans="1:37" s="3954" customFormat="1" ht="15.75">
      <c r="A12552" s="2510"/>
      <c r="B12552" s="1404" t="s">
        <v>535</v>
      </c>
      <c r="C12552" s="1350" t="s">
        <v>181</v>
      </c>
      <c r="D12552" s="1350">
        <v>903.68</v>
      </c>
      <c r="E12552" s="1286">
        <v>1</v>
      </c>
      <c r="F12552" s="1283">
        <v>903.68</v>
      </c>
      <c r="G12552" s="1286"/>
      <c r="H12552" s="1286"/>
      <c r="I12552" s="1286"/>
      <c r="J12552" s="1351">
        <v>45200</v>
      </c>
      <c r="K12552" s="1351"/>
      <c r="L12552" s="1271">
        <v>1231</v>
      </c>
      <c r="M12552" s="1351">
        <v>43434</v>
      </c>
      <c r="N12552" s="1286"/>
      <c r="O12552" s="1286"/>
      <c r="P12552" s="1286"/>
      <c r="Q12552" s="3999"/>
      <c r="R12552" s="3999"/>
      <c r="S12552" s="3999"/>
      <c r="T12552" s="3999"/>
      <c r="U12552" s="3999"/>
      <c r="V12552" s="1286"/>
      <c r="W12552" s="1286"/>
      <c r="X12552" s="1286"/>
      <c r="Y12552" s="1286"/>
      <c r="Z12552" s="1286"/>
      <c r="AA12552" s="1286"/>
      <c r="AB12552" s="1286"/>
      <c r="AC12552" s="1507">
        <f t="shared" si="4833"/>
        <v>1</v>
      </c>
      <c r="AD12552" s="1508">
        <f t="shared" si="4834"/>
        <v>903.68</v>
      </c>
      <c r="AE12552" s="14">
        <f>(J12552-"01.04.2023")/30</f>
        <v>6.1</v>
      </c>
      <c r="AF12552" s="14">
        <f t="shared" si="4835"/>
        <v>0</v>
      </c>
      <c r="AG12552" s="14" t="e">
        <f t="shared" si="4836"/>
        <v>#DIV/0!</v>
      </c>
      <c r="AH12552" s="14" t="e">
        <f>AG12552-AE12552</f>
        <v>#DIV/0!</v>
      </c>
      <c r="AI12552" s="14">
        <f>AC12552-(AE12552*AF12552)</f>
        <v>1</v>
      </c>
      <c r="AJ12552" s="1286"/>
      <c r="AK12552" s="3953"/>
    </row>
    <row r="12553" spans="1:37" s="3954" customFormat="1" ht="15.75">
      <c r="A12553" s="2510"/>
      <c r="B12553" s="1404" t="s">
        <v>536</v>
      </c>
      <c r="C12553" s="1350" t="s">
        <v>181</v>
      </c>
      <c r="D12553" s="1350">
        <v>755.46</v>
      </c>
      <c r="E12553" s="1286">
        <v>1</v>
      </c>
      <c r="F12553" s="1283">
        <v>755.46</v>
      </c>
      <c r="G12553" s="1286"/>
      <c r="H12553" s="1286"/>
      <c r="I12553" s="1286"/>
      <c r="J12553" s="1351" t="s">
        <v>334</v>
      </c>
      <c r="K12553" s="1351"/>
      <c r="L12553" s="1271">
        <v>1379</v>
      </c>
      <c r="M12553" s="1351">
        <v>44488</v>
      </c>
      <c r="N12553" s="1286"/>
      <c r="O12553" s="1286"/>
      <c r="P12553" s="1286"/>
      <c r="Q12553" s="3999"/>
      <c r="R12553" s="3999"/>
      <c r="S12553" s="3999"/>
      <c r="T12553" s="3999"/>
      <c r="U12553" s="3999"/>
      <c r="V12553" s="1286"/>
      <c r="W12553" s="1286"/>
      <c r="X12553" s="1286"/>
      <c r="Y12553" s="1286"/>
      <c r="Z12553" s="1286"/>
      <c r="AA12553" s="1286"/>
      <c r="AB12553" s="1286"/>
      <c r="AC12553" s="1507">
        <f t="shared" si="4833"/>
        <v>1</v>
      </c>
      <c r="AD12553" s="1508">
        <f t="shared" si="4834"/>
        <v>755.46</v>
      </c>
      <c r="AE12553" s="1351" t="s">
        <v>334</v>
      </c>
      <c r="AF12553" s="14">
        <f t="shared" si="4835"/>
        <v>0</v>
      </c>
      <c r="AG12553" s="14" t="e">
        <f t="shared" si="4836"/>
        <v>#DIV/0!</v>
      </c>
      <c r="AH12553" s="1351" t="s">
        <v>334</v>
      </c>
      <c r="AI12553" s="1351" t="s">
        <v>334</v>
      </c>
      <c r="AJ12553" s="1286"/>
      <c r="AK12553" s="3953"/>
    </row>
    <row r="12554" spans="1:37" s="3954" customFormat="1" ht="15.75">
      <c r="A12554" s="2510"/>
      <c r="B12554" s="2263" t="s">
        <v>3833</v>
      </c>
      <c r="C12554" s="1286" t="s">
        <v>206</v>
      </c>
      <c r="D12554" s="1350">
        <v>9569.8250000000007</v>
      </c>
      <c r="E12554" s="1286"/>
      <c r="F12554" s="1283"/>
      <c r="G12554" s="1286">
        <v>16</v>
      </c>
      <c r="H12554" s="1283">
        <v>153117.20000000001</v>
      </c>
      <c r="I12554" s="1351">
        <v>44936</v>
      </c>
      <c r="J12554" s="1351">
        <v>45333</v>
      </c>
      <c r="K12554" s="1351"/>
      <c r="L12554" s="1283"/>
      <c r="M12554" s="1351"/>
      <c r="N12554" s="1286"/>
      <c r="O12554" s="1286"/>
      <c r="P12554" s="1286">
        <v>7</v>
      </c>
      <c r="Q12554" s="3999"/>
      <c r="R12554" s="3999"/>
      <c r="S12554" s="3999"/>
      <c r="T12554" s="3999"/>
      <c r="U12554" s="3999"/>
      <c r="V12554" s="1286"/>
      <c r="W12554" s="1286"/>
      <c r="X12554" s="1286"/>
      <c r="Y12554" s="1286"/>
      <c r="Z12554" s="1286"/>
      <c r="AA12554" s="1286"/>
      <c r="AB12554" s="1286"/>
      <c r="AC12554" s="1507">
        <f t="shared" si="4833"/>
        <v>9</v>
      </c>
      <c r="AD12554" s="1508">
        <f t="shared" si="4834"/>
        <v>86128.425000000003</v>
      </c>
      <c r="AE12554" s="14">
        <f>(J12554-"01.04.2023")/30</f>
        <v>10.533333333333333</v>
      </c>
      <c r="AF12554" s="14">
        <f t="shared" si="4835"/>
        <v>2.3333333333333335</v>
      </c>
      <c r="AG12554" s="14">
        <f t="shared" si="4836"/>
        <v>3.8571428571428568</v>
      </c>
      <c r="AH12554" s="14">
        <f>AG12554-AE12554</f>
        <v>-6.6761904761904765</v>
      </c>
      <c r="AI12554" s="14">
        <f>AC12554-(AE12554*AF12554)</f>
        <v>-15.577777777777779</v>
      </c>
      <c r="AJ12554" s="1286"/>
      <c r="AK12554" s="3953"/>
    </row>
    <row r="12555" spans="1:37" s="3954" customFormat="1" ht="15.75">
      <c r="A12555" s="2510"/>
      <c r="B12555" s="4025" t="s">
        <v>893</v>
      </c>
      <c r="C12555" s="1350" t="s">
        <v>181</v>
      </c>
      <c r="D12555" s="1350">
        <v>320.01119999999997</v>
      </c>
      <c r="E12555" s="4021">
        <v>1</v>
      </c>
      <c r="F12555" s="1283">
        <v>320.01119999999997</v>
      </c>
      <c r="G12555" s="1286"/>
      <c r="H12555" s="1286"/>
      <c r="I12555" s="1286"/>
      <c r="J12555" s="1349" t="s">
        <v>334</v>
      </c>
      <c r="K12555" s="1349"/>
      <c r="L12555" s="1350">
        <v>1339</v>
      </c>
      <c r="M12555" s="1349">
        <v>44167</v>
      </c>
      <c r="N12555" s="1286"/>
      <c r="O12555" s="1286"/>
      <c r="P12555" s="1286"/>
      <c r="Q12555" s="3999"/>
      <c r="R12555" s="3999"/>
      <c r="S12555" s="3999"/>
      <c r="T12555" s="3999"/>
      <c r="U12555" s="3999"/>
      <c r="V12555" s="1286"/>
      <c r="W12555" s="1286"/>
      <c r="X12555" s="1286"/>
      <c r="Y12555" s="1286"/>
      <c r="Z12555" s="1286"/>
      <c r="AA12555" s="1286"/>
      <c r="AB12555" s="1286"/>
      <c r="AC12555" s="1507">
        <f t="shared" si="4833"/>
        <v>1</v>
      </c>
      <c r="AD12555" s="1508">
        <f t="shared" si="4834"/>
        <v>320.01119999999997</v>
      </c>
      <c r="AE12555" s="1351" t="s">
        <v>334</v>
      </c>
      <c r="AF12555" s="14">
        <f t="shared" si="4835"/>
        <v>0</v>
      </c>
      <c r="AG12555" s="14" t="e">
        <f t="shared" si="4836"/>
        <v>#DIV/0!</v>
      </c>
      <c r="AH12555" s="1351" t="s">
        <v>334</v>
      </c>
      <c r="AI12555" s="1351" t="s">
        <v>334</v>
      </c>
      <c r="AJ12555" s="1286"/>
      <c r="AK12555" s="3953"/>
    </row>
    <row r="12556" spans="1:37" s="3954" customFormat="1" ht="20.25" customHeight="1">
      <c r="A12556" s="2510"/>
      <c r="B12556" s="2263" t="s">
        <v>3495</v>
      </c>
      <c r="C12556" s="1350" t="s">
        <v>177</v>
      </c>
      <c r="D12556" s="1350">
        <v>1</v>
      </c>
      <c r="E12556" s="1286">
        <v>590</v>
      </c>
      <c r="F12556" s="1286">
        <v>590</v>
      </c>
      <c r="G12556" s="1286"/>
      <c r="H12556" s="1283"/>
      <c r="I12556" s="1351"/>
      <c r="J12556" s="1351">
        <v>45017</v>
      </c>
      <c r="K12556" s="1271">
        <v>590</v>
      </c>
      <c r="L12556" s="1283"/>
      <c r="M12556" s="1351"/>
      <c r="N12556" s="1286"/>
      <c r="O12556" s="1286"/>
      <c r="P12556" s="1286"/>
      <c r="Q12556" s="3999"/>
      <c r="R12556" s="3999"/>
      <c r="S12556" s="3999"/>
      <c r="T12556" s="3999"/>
      <c r="U12556" s="3999"/>
      <c r="V12556" s="1286"/>
      <c r="W12556" s="1286"/>
      <c r="X12556" s="1286"/>
      <c r="Y12556" s="1286"/>
      <c r="Z12556" s="1286"/>
      <c r="AA12556" s="1286"/>
      <c r="AB12556" s="1286"/>
      <c r="AC12556" s="1507">
        <f t="shared" si="4833"/>
        <v>590</v>
      </c>
      <c r="AD12556" s="1508">
        <f t="shared" si="4834"/>
        <v>590</v>
      </c>
      <c r="AE12556" s="14">
        <f>(J12556-"01.04.2023")/30</f>
        <v>0</v>
      </c>
      <c r="AF12556" s="14">
        <f t="shared" si="4835"/>
        <v>0</v>
      </c>
      <c r="AG12556" s="14" t="e">
        <f t="shared" si="4836"/>
        <v>#DIV/0!</v>
      </c>
      <c r="AH12556" s="14" t="e">
        <f>AG12556-AE12556</f>
        <v>#DIV/0!</v>
      </c>
      <c r="AI12556" s="14">
        <f>AC12556-(AE12556*AF12556)</f>
        <v>590</v>
      </c>
      <c r="AJ12556" s="1286"/>
      <c r="AK12556" s="3953"/>
    </row>
    <row r="12557" spans="1:37" s="3954" customFormat="1" ht="20.25" customHeight="1">
      <c r="A12557" s="2510"/>
      <c r="B12557" s="2263" t="s">
        <v>10413</v>
      </c>
      <c r="C12557" s="1350" t="s">
        <v>153</v>
      </c>
      <c r="D12557" s="1408">
        <f>H12557/G12557</f>
        <v>1</v>
      </c>
      <c r="E12557" s="1286"/>
      <c r="F12557" s="1286"/>
      <c r="G12557" s="1286">
        <v>200</v>
      </c>
      <c r="H12557" s="1283">
        <v>200</v>
      </c>
      <c r="I12557" s="1351" t="s">
        <v>67</v>
      </c>
      <c r="J12557" s="1351">
        <v>46477</v>
      </c>
      <c r="K12557" s="1351"/>
      <c r="L12557" s="1271"/>
      <c r="M12557" s="1351"/>
      <c r="N12557" s="1286"/>
      <c r="O12557" s="1286"/>
      <c r="P12557" s="1286"/>
      <c r="Q12557" s="3999"/>
      <c r="R12557" s="3999"/>
      <c r="S12557" s="3999"/>
      <c r="T12557" s="3999"/>
      <c r="U12557" s="3999"/>
      <c r="V12557" s="1286"/>
      <c r="W12557" s="1286"/>
      <c r="X12557" s="1286"/>
      <c r="Y12557" s="1286"/>
      <c r="Z12557" s="1286"/>
      <c r="AA12557" s="1286"/>
      <c r="AB12557" s="1286"/>
      <c r="AC12557" s="1507">
        <f t="shared" si="4833"/>
        <v>200</v>
      </c>
      <c r="AD12557" s="1508">
        <f t="shared" si="4834"/>
        <v>200</v>
      </c>
      <c r="AE12557" s="14">
        <f>(J12557-"01.04.2023")/30</f>
        <v>48.666666666666664</v>
      </c>
      <c r="AF12557" s="14">
        <f t="shared" si="4835"/>
        <v>0</v>
      </c>
      <c r="AG12557" s="14" t="e">
        <f t="shared" si="4836"/>
        <v>#DIV/0!</v>
      </c>
      <c r="AH12557" s="14" t="e">
        <f>AG12557-AE12557</f>
        <v>#DIV/0!</v>
      </c>
      <c r="AI12557" s="14">
        <f>AC12557-(AE12557*AF12557)</f>
        <v>200</v>
      </c>
      <c r="AJ12557" s="1286"/>
      <c r="AK12557" s="3953"/>
    </row>
    <row r="12558" spans="1:37" s="3954" customFormat="1" ht="39.75" customHeight="1">
      <c r="A12558" s="2510"/>
      <c r="B12558" s="1404" t="s">
        <v>537</v>
      </c>
      <c r="C12558" s="1286" t="s">
        <v>143</v>
      </c>
      <c r="D12558" s="1286">
        <v>111.839289356278</v>
      </c>
      <c r="E12558" s="1286">
        <v>1956</v>
      </c>
      <c r="F12558" s="1283">
        <v>218757.64998087977</v>
      </c>
      <c r="G12558" s="1286"/>
      <c r="H12558" s="1286"/>
      <c r="I12558" s="1286"/>
      <c r="J12558" s="1351">
        <v>43861</v>
      </c>
      <c r="K12558" s="1405">
        <v>1956</v>
      </c>
      <c r="L12558" s="1350">
        <v>391</v>
      </c>
      <c r="M12558" s="1349">
        <v>42949</v>
      </c>
      <c r="N12558" s="1286"/>
      <c r="O12558" s="1286"/>
      <c r="P12558" s="1286"/>
      <c r="Q12558" s="3999"/>
      <c r="R12558" s="3999"/>
      <c r="S12558" s="3999"/>
      <c r="T12558" s="3999"/>
      <c r="U12558" s="3999"/>
      <c r="V12558" s="1286"/>
      <c r="W12558" s="1286"/>
      <c r="X12558" s="1286"/>
      <c r="Y12558" s="1286"/>
      <c r="Z12558" s="1286"/>
      <c r="AA12558" s="1286"/>
      <c r="AB12558" s="1286"/>
      <c r="AC12558" s="1507">
        <f t="shared" si="4833"/>
        <v>1956</v>
      </c>
      <c r="AD12558" s="1508">
        <f t="shared" si="4834"/>
        <v>218757.64998087977</v>
      </c>
      <c r="AE12558" s="14">
        <f>(J12558-"01.04.2023")/30</f>
        <v>-38.533333333333331</v>
      </c>
      <c r="AF12558" s="14">
        <f t="shared" si="4835"/>
        <v>0</v>
      </c>
      <c r="AG12558" s="14" t="e">
        <f t="shared" si="4836"/>
        <v>#DIV/0!</v>
      </c>
      <c r="AH12558" s="14" t="e">
        <f>AG12558-AE12558</f>
        <v>#DIV/0!</v>
      </c>
      <c r="AI12558" s="14">
        <f>AC12558-(AE12558*AF12558)</f>
        <v>1956</v>
      </c>
      <c r="AJ12558" s="1286"/>
      <c r="AK12558" s="3953"/>
    </row>
    <row r="12559" spans="1:37" s="3954" customFormat="1" ht="39.75" customHeight="1">
      <c r="A12559" s="2510"/>
      <c r="B12559" s="1404" t="s">
        <v>538</v>
      </c>
      <c r="C12559" s="1350" t="s">
        <v>224</v>
      </c>
      <c r="D12559" s="1350">
        <v>5879.53</v>
      </c>
      <c r="E12559" s="1286">
        <v>1</v>
      </c>
      <c r="F12559" s="1283">
        <v>5879.53</v>
      </c>
      <c r="G12559" s="1286"/>
      <c r="H12559" s="1286"/>
      <c r="I12559" s="1286"/>
      <c r="J12559" s="1351" t="s">
        <v>334</v>
      </c>
      <c r="K12559" s="1351"/>
      <c r="L12559" s="1350">
        <v>954</v>
      </c>
      <c r="M12559" s="1349">
        <v>43689</v>
      </c>
      <c r="N12559" s="1286"/>
      <c r="O12559" s="1286"/>
      <c r="P12559" s="1286"/>
      <c r="Q12559" s="3999"/>
      <c r="R12559" s="3999"/>
      <c r="S12559" s="3999"/>
      <c r="T12559" s="3999"/>
      <c r="U12559" s="3999"/>
      <c r="V12559" s="1286"/>
      <c r="W12559" s="1286"/>
      <c r="X12559" s="1286"/>
      <c r="Y12559" s="1286"/>
      <c r="Z12559" s="1286"/>
      <c r="AA12559" s="1286"/>
      <c r="AB12559" s="1286"/>
      <c r="AC12559" s="1507">
        <f t="shared" si="4833"/>
        <v>1</v>
      </c>
      <c r="AD12559" s="1508">
        <f t="shared" si="4834"/>
        <v>5879.53</v>
      </c>
      <c r="AE12559" s="1351" t="s">
        <v>334</v>
      </c>
      <c r="AF12559" s="14">
        <f t="shared" si="4835"/>
        <v>0</v>
      </c>
      <c r="AG12559" s="14" t="e">
        <f t="shared" si="4836"/>
        <v>#DIV/0!</v>
      </c>
      <c r="AH12559" s="1351" t="s">
        <v>334</v>
      </c>
      <c r="AI12559" s="1351" t="s">
        <v>334</v>
      </c>
      <c r="AJ12559" s="1286"/>
      <c r="AK12559" s="3953"/>
    </row>
    <row r="12560" spans="1:37" s="3954" customFormat="1" ht="39.75" customHeight="1">
      <c r="A12560" s="2510"/>
      <c r="B12560" s="2263" t="s">
        <v>539</v>
      </c>
      <c r="C12560" s="1350" t="s">
        <v>540</v>
      </c>
      <c r="D12560" s="1350">
        <v>0.74</v>
      </c>
      <c r="E12560" s="1286">
        <v>156</v>
      </c>
      <c r="F12560" s="1283">
        <v>115.44</v>
      </c>
      <c r="G12560" s="1286"/>
      <c r="H12560" s="1286"/>
      <c r="I12560" s="1286"/>
      <c r="J12560" s="1351">
        <v>45047</v>
      </c>
      <c r="K12560" s="1351"/>
      <c r="L12560" s="1350">
        <v>1427</v>
      </c>
      <c r="M12560" s="1349">
        <v>44183</v>
      </c>
      <c r="N12560" s="1286">
        <v>6</v>
      </c>
      <c r="O12560" s="1286"/>
      <c r="P12560" s="1286"/>
      <c r="Q12560" s="3999"/>
      <c r="R12560" s="3999"/>
      <c r="S12560" s="3999"/>
      <c r="T12560" s="3999"/>
      <c r="U12560" s="3999"/>
      <c r="V12560" s="1286"/>
      <c r="W12560" s="1286"/>
      <c r="X12560" s="1286"/>
      <c r="Y12560" s="1286"/>
      <c r="Z12560" s="1286"/>
      <c r="AA12560" s="1286"/>
      <c r="AB12560" s="1286"/>
      <c r="AC12560" s="1507">
        <f t="shared" si="4833"/>
        <v>150</v>
      </c>
      <c r="AD12560" s="1508">
        <f t="shared" si="4834"/>
        <v>111</v>
      </c>
      <c r="AE12560" s="14">
        <f>(J12560-"01.04.2023")/30</f>
        <v>1</v>
      </c>
      <c r="AF12560" s="14">
        <f t="shared" si="4835"/>
        <v>2</v>
      </c>
      <c r="AG12560" s="14">
        <f t="shared" si="4836"/>
        <v>75</v>
      </c>
      <c r="AH12560" s="14">
        <f>AG12560-AE12560</f>
        <v>74</v>
      </c>
      <c r="AI12560" s="14">
        <f>AC12560-(AE12560*AF12560)</f>
        <v>148</v>
      </c>
      <c r="AJ12560" s="1286"/>
      <c r="AK12560" s="3953"/>
    </row>
    <row r="12561" spans="1:37" s="3954" customFormat="1" ht="39" customHeight="1">
      <c r="A12561" s="2510"/>
      <c r="B12561" s="2263" t="s">
        <v>4266</v>
      </c>
      <c r="C12561" s="1350" t="s">
        <v>66</v>
      </c>
      <c r="D12561" s="1350">
        <v>6.5</v>
      </c>
      <c r="E12561" s="1286">
        <v>50</v>
      </c>
      <c r="F12561" s="1286">
        <v>325</v>
      </c>
      <c r="G12561" s="1286"/>
      <c r="H12561" s="1283"/>
      <c r="I12561" s="1351"/>
      <c r="J12561" s="1351">
        <v>45839</v>
      </c>
      <c r="K12561" s="1351"/>
      <c r="L12561" s="1283"/>
      <c r="M12561" s="1351"/>
      <c r="N12561" s="1286"/>
      <c r="O12561" s="1286"/>
      <c r="P12561" s="1286"/>
      <c r="Q12561" s="3999"/>
      <c r="R12561" s="3999"/>
      <c r="S12561" s="3999"/>
      <c r="T12561" s="3999"/>
      <c r="U12561" s="3999"/>
      <c r="V12561" s="1286"/>
      <c r="W12561" s="1286"/>
      <c r="X12561" s="1286"/>
      <c r="Y12561" s="1286"/>
      <c r="Z12561" s="1286"/>
      <c r="AA12561" s="1286"/>
      <c r="AB12561" s="1286"/>
      <c r="AC12561" s="1507">
        <f t="shared" si="4833"/>
        <v>50</v>
      </c>
      <c r="AD12561" s="1508">
        <f t="shared" si="4834"/>
        <v>325</v>
      </c>
      <c r="AE12561" s="14">
        <f>(J12561-"01.04.2023")/30</f>
        <v>27.4</v>
      </c>
      <c r="AF12561" s="14">
        <f t="shared" si="4835"/>
        <v>0</v>
      </c>
      <c r="AG12561" s="14" t="e">
        <f t="shared" si="4836"/>
        <v>#DIV/0!</v>
      </c>
      <c r="AH12561" s="14" t="e">
        <f>AG12561-AE12561</f>
        <v>#DIV/0!</v>
      </c>
      <c r="AI12561" s="14">
        <f>AC12561-(AE12561*AF12561)</f>
        <v>50</v>
      </c>
      <c r="AJ12561" s="1286"/>
      <c r="AK12561" s="3953"/>
    </row>
    <row r="12562" spans="1:37" s="3954" customFormat="1" ht="21.75" customHeight="1">
      <c r="A12562" s="2510"/>
      <c r="B12562" s="2263" t="s">
        <v>541</v>
      </c>
      <c r="C12562" s="1350" t="s">
        <v>181</v>
      </c>
      <c r="D12562" s="1350">
        <v>2527.3000000000002</v>
      </c>
      <c r="E12562" s="1271">
        <v>2</v>
      </c>
      <c r="F12562" s="1283">
        <v>5054.6000000000004</v>
      </c>
      <c r="G12562" s="1286"/>
      <c r="H12562" s="1286"/>
      <c r="I12562" s="1286"/>
      <c r="J12562" s="1351">
        <v>45689</v>
      </c>
      <c r="K12562" s="1351"/>
      <c r="L12562" s="1350">
        <v>758</v>
      </c>
      <c r="M12562" s="1349">
        <v>43649</v>
      </c>
      <c r="N12562" s="1286"/>
      <c r="O12562" s="1286"/>
      <c r="P12562" s="1286"/>
      <c r="Q12562" s="3999"/>
      <c r="R12562" s="3999"/>
      <c r="S12562" s="3999"/>
      <c r="T12562" s="3999"/>
      <c r="U12562" s="3999"/>
      <c r="V12562" s="1286"/>
      <c r="W12562" s="1286"/>
      <c r="X12562" s="1286"/>
      <c r="Y12562" s="1286"/>
      <c r="Z12562" s="1286"/>
      <c r="AA12562" s="1286"/>
      <c r="AB12562" s="1286"/>
      <c r="AC12562" s="1507">
        <f t="shared" si="4833"/>
        <v>2</v>
      </c>
      <c r="AD12562" s="1508">
        <f t="shared" si="4834"/>
        <v>5054.6000000000004</v>
      </c>
      <c r="AE12562" s="14">
        <f>(J12562-"01.04.2023")/30</f>
        <v>22.4</v>
      </c>
      <c r="AF12562" s="14">
        <f t="shared" si="4835"/>
        <v>0</v>
      </c>
      <c r="AG12562" s="14" t="e">
        <f t="shared" si="4836"/>
        <v>#DIV/0!</v>
      </c>
      <c r="AH12562" s="14" t="e">
        <f>AG12562-AE12562</f>
        <v>#DIV/0!</v>
      </c>
      <c r="AI12562" s="14">
        <f>AC12562-(AE12562*AF12562)</f>
        <v>2</v>
      </c>
      <c r="AJ12562" s="1286"/>
      <c r="AK12562" s="3953"/>
    </row>
    <row r="12563" spans="1:37" s="3954" customFormat="1" ht="21.75" customHeight="1">
      <c r="A12563" s="2510"/>
      <c r="B12563" s="2263" t="s">
        <v>541</v>
      </c>
      <c r="C12563" s="1350" t="s">
        <v>181</v>
      </c>
      <c r="D12563" s="1350">
        <v>2008.01</v>
      </c>
      <c r="E12563" s="1286">
        <v>1</v>
      </c>
      <c r="F12563" s="1283">
        <v>2008.01</v>
      </c>
      <c r="G12563" s="1286"/>
      <c r="H12563" s="1286"/>
      <c r="I12563" s="1286"/>
      <c r="J12563" s="1351" t="s">
        <v>334</v>
      </c>
      <c r="K12563" s="1351"/>
      <c r="L12563" s="1350">
        <v>1379</v>
      </c>
      <c r="M12563" s="1349">
        <v>44488</v>
      </c>
      <c r="N12563" s="1286"/>
      <c r="O12563" s="1286"/>
      <c r="P12563" s="1286"/>
      <c r="Q12563" s="3999"/>
      <c r="R12563" s="3999"/>
      <c r="S12563" s="3999"/>
      <c r="T12563" s="3999"/>
      <c r="U12563" s="3999"/>
      <c r="V12563" s="1286"/>
      <c r="W12563" s="1286"/>
      <c r="X12563" s="1286"/>
      <c r="Y12563" s="1286"/>
      <c r="Z12563" s="1286"/>
      <c r="AA12563" s="1286"/>
      <c r="AB12563" s="1286"/>
      <c r="AC12563" s="1507">
        <f t="shared" si="4833"/>
        <v>1</v>
      </c>
      <c r="AD12563" s="1508">
        <f t="shared" si="4834"/>
        <v>2008.01</v>
      </c>
      <c r="AE12563" s="1351" t="s">
        <v>334</v>
      </c>
      <c r="AF12563" s="14">
        <f t="shared" si="4835"/>
        <v>0</v>
      </c>
      <c r="AG12563" s="14" t="e">
        <f t="shared" si="4836"/>
        <v>#DIV/0!</v>
      </c>
      <c r="AH12563" s="1351" t="s">
        <v>334</v>
      </c>
      <c r="AI12563" s="1351" t="s">
        <v>334</v>
      </c>
      <c r="AJ12563" s="1286"/>
      <c r="AK12563" s="3953"/>
    </row>
    <row r="12564" spans="1:37" s="3954" customFormat="1" ht="30" customHeight="1">
      <c r="A12564" s="2510"/>
      <c r="B12564" s="2263" t="s">
        <v>542</v>
      </c>
      <c r="C12564" s="1350" t="s">
        <v>181</v>
      </c>
      <c r="D12564" s="1350">
        <v>39.86</v>
      </c>
      <c r="E12564" s="1286">
        <v>100</v>
      </c>
      <c r="F12564" s="1283">
        <v>3986</v>
      </c>
      <c r="G12564" s="1286"/>
      <c r="H12564" s="1393"/>
      <c r="I12564" s="1351"/>
      <c r="J12564" s="1351">
        <v>45543</v>
      </c>
      <c r="K12564" s="1351"/>
      <c r="L12564" s="1283"/>
      <c r="M12564" s="1351"/>
      <c r="N12564" s="1286"/>
      <c r="O12564" s="1286"/>
      <c r="P12564" s="1286"/>
      <c r="Q12564" s="3999"/>
      <c r="R12564" s="3999"/>
      <c r="S12564" s="3999"/>
      <c r="T12564" s="3999"/>
      <c r="U12564" s="3999"/>
      <c r="V12564" s="1286"/>
      <c r="W12564" s="1286"/>
      <c r="X12564" s="1286"/>
      <c r="Y12564" s="1286"/>
      <c r="Z12564" s="1286"/>
      <c r="AA12564" s="1286"/>
      <c r="AB12564" s="1286"/>
      <c r="AC12564" s="1507">
        <f t="shared" ref="AC12564:AC12591" si="4840">E12564+G12564-N12564-O12564-AA12564-P12564-Q12564-R12564-S12564-T12564-U12564-V12564-W12564-X12564-Y12564</f>
        <v>100</v>
      </c>
      <c r="AD12564" s="1508">
        <f t="shared" ref="AD12564:AD12591" si="4841">D12564*AC12564</f>
        <v>3986</v>
      </c>
      <c r="AE12564" s="14">
        <f>(J12564-"01.04.2023")/30</f>
        <v>17.533333333333335</v>
      </c>
      <c r="AF12564" s="14">
        <f t="shared" ref="AF12564:AF12591" si="4842">(N12564+O12564+P12564+Q12564+R12564+S12564+T12564+U12564+V12564+W12564+X12564+Y12564)/3</f>
        <v>0</v>
      </c>
      <c r="AG12564" s="14" t="e">
        <f t="shared" ref="AG12564:AG12591" si="4843">AC12564/AF12564</f>
        <v>#DIV/0!</v>
      </c>
      <c r="AH12564" s="14" t="e">
        <f>AG12564-AE12564</f>
        <v>#DIV/0!</v>
      </c>
      <c r="AI12564" s="14">
        <f>AC12564-(AE12564*AF12564)</f>
        <v>100</v>
      </c>
      <c r="AJ12564" s="1286"/>
      <c r="AK12564" s="3953"/>
    </row>
    <row r="12565" spans="1:37" s="3954" customFormat="1" ht="31.5" customHeight="1">
      <c r="A12565" s="2510"/>
      <c r="B12565" s="2263" t="s">
        <v>3150</v>
      </c>
      <c r="C12565" s="1350" t="s">
        <v>181</v>
      </c>
      <c r="D12565" s="1350">
        <v>4.2</v>
      </c>
      <c r="E12565" s="1286">
        <v>500</v>
      </c>
      <c r="F12565" s="1286">
        <v>2100</v>
      </c>
      <c r="G12565" s="1286"/>
      <c r="H12565" s="1283"/>
      <c r="I12565" s="1351"/>
      <c r="J12565" s="1351">
        <v>46296</v>
      </c>
      <c r="K12565" s="1351"/>
      <c r="L12565" s="1283"/>
      <c r="M12565" s="1351"/>
      <c r="N12565" s="3999"/>
      <c r="O12565" s="3999"/>
      <c r="P12565" s="3999"/>
      <c r="Q12565" s="3999"/>
      <c r="R12565" s="3999"/>
      <c r="S12565" s="3999"/>
      <c r="T12565" s="3999"/>
      <c r="U12565" s="3999"/>
      <c r="V12565" s="1286"/>
      <c r="W12565" s="1286"/>
      <c r="X12565" s="1286"/>
      <c r="Y12565" s="1286"/>
      <c r="Z12565" s="1286"/>
      <c r="AA12565" s="1286"/>
      <c r="AB12565" s="1286"/>
      <c r="AC12565" s="1507">
        <f t="shared" si="4840"/>
        <v>500</v>
      </c>
      <c r="AD12565" s="1508">
        <f t="shared" si="4841"/>
        <v>2100</v>
      </c>
      <c r="AE12565" s="14">
        <f>(J12565-"01.04.2023")/30</f>
        <v>42.633333333333333</v>
      </c>
      <c r="AF12565" s="14">
        <f t="shared" si="4842"/>
        <v>0</v>
      </c>
      <c r="AG12565" s="14" t="e">
        <f t="shared" si="4843"/>
        <v>#DIV/0!</v>
      </c>
      <c r="AH12565" s="14" t="e">
        <f>AG12565-AE12565</f>
        <v>#DIV/0!</v>
      </c>
      <c r="AI12565" s="14">
        <f>AC12565-(AE12565*AF12565)</f>
        <v>500</v>
      </c>
      <c r="AJ12565" s="1286"/>
      <c r="AK12565" s="3953"/>
    </row>
    <row r="12566" spans="1:37" s="3954" customFormat="1" ht="15.75">
      <c r="A12566" s="2510"/>
      <c r="B12566" s="2263" t="s">
        <v>4267</v>
      </c>
      <c r="C12566" s="1350" t="s">
        <v>66</v>
      </c>
      <c r="D12566" s="1350">
        <v>220</v>
      </c>
      <c r="E12566" s="1286">
        <v>199</v>
      </c>
      <c r="F12566" s="1286">
        <v>43780</v>
      </c>
      <c r="G12566" s="1286"/>
      <c r="H12566" s="1283"/>
      <c r="I12566" s="1351"/>
      <c r="J12566" s="1351" t="s">
        <v>334</v>
      </c>
      <c r="K12566" s="1351"/>
      <c r="L12566" s="1283"/>
      <c r="M12566" s="1351"/>
      <c r="N12566" s="1286"/>
      <c r="O12566" s="1286"/>
      <c r="P12566" s="1286"/>
      <c r="Q12566" s="3999"/>
      <c r="R12566" s="3999"/>
      <c r="S12566" s="3999"/>
      <c r="T12566" s="3999"/>
      <c r="U12566" s="3999"/>
      <c r="V12566" s="1286"/>
      <c r="W12566" s="1286"/>
      <c r="X12566" s="1286"/>
      <c r="Y12566" s="1286"/>
      <c r="Z12566" s="1286"/>
      <c r="AA12566" s="1286"/>
      <c r="AB12566" s="1286"/>
      <c r="AC12566" s="1507">
        <f t="shared" si="4840"/>
        <v>199</v>
      </c>
      <c r="AD12566" s="1508">
        <f t="shared" si="4841"/>
        <v>43780</v>
      </c>
      <c r="AE12566" s="1351" t="s">
        <v>334</v>
      </c>
      <c r="AF12566" s="14">
        <f t="shared" si="4842"/>
        <v>0</v>
      </c>
      <c r="AG12566" s="14" t="e">
        <f t="shared" si="4843"/>
        <v>#DIV/0!</v>
      </c>
      <c r="AH12566" s="1351" t="s">
        <v>334</v>
      </c>
      <c r="AI12566" s="1351" t="s">
        <v>334</v>
      </c>
      <c r="AJ12566" s="1286"/>
      <c r="AK12566" s="3953"/>
    </row>
    <row r="12567" spans="1:37" s="3954" customFormat="1" ht="32.25" customHeight="1">
      <c r="A12567" s="2510"/>
      <c r="B12567" s="2263" t="s">
        <v>3151</v>
      </c>
      <c r="C12567" s="1350" t="s">
        <v>66</v>
      </c>
      <c r="D12567" s="1350">
        <v>105.34868254</v>
      </c>
      <c r="E12567" s="1286">
        <v>630</v>
      </c>
      <c r="F12567" s="1286">
        <v>66369.6700002</v>
      </c>
      <c r="G12567" s="1286"/>
      <c r="H12567" s="1283"/>
      <c r="I12567" s="1351"/>
      <c r="J12567" s="1351">
        <v>45413</v>
      </c>
      <c r="K12567" s="1351"/>
      <c r="L12567" s="1283"/>
      <c r="M12567" s="1351"/>
      <c r="N12567" s="1286"/>
      <c r="O12567" s="1286"/>
      <c r="P12567" s="1286"/>
      <c r="Q12567" s="3999"/>
      <c r="R12567" s="3999"/>
      <c r="S12567" s="3999"/>
      <c r="T12567" s="3999"/>
      <c r="U12567" s="3999"/>
      <c r="V12567" s="1286"/>
      <c r="W12567" s="1286"/>
      <c r="X12567" s="1286"/>
      <c r="Y12567" s="1286"/>
      <c r="Z12567" s="1286"/>
      <c r="AA12567" s="1286"/>
      <c r="AB12567" s="1286"/>
      <c r="AC12567" s="1507">
        <f t="shared" si="4840"/>
        <v>630</v>
      </c>
      <c r="AD12567" s="1508">
        <f t="shared" si="4841"/>
        <v>66369.6700002</v>
      </c>
      <c r="AE12567" s="14">
        <f t="shared" ref="AE12567:AE12573" si="4844">(J12567-"01.04.2023")/30</f>
        <v>13.2</v>
      </c>
      <c r="AF12567" s="14">
        <f t="shared" si="4842"/>
        <v>0</v>
      </c>
      <c r="AG12567" s="14" t="e">
        <f t="shared" si="4843"/>
        <v>#DIV/0!</v>
      </c>
      <c r="AH12567" s="14" t="e">
        <f t="shared" ref="AH12567:AH12573" si="4845">AG12567-AE12567</f>
        <v>#DIV/0!</v>
      </c>
      <c r="AI12567" s="14">
        <f t="shared" ref="AI12567:AI12573" si="4846">AC12567-(AE12567*AF12567)</f>
        <v>630</v>
      </c>
      <c r="AJ12567" s="1286"/>
      <c r="AK12567" s="3953"/>
    </row>
    <row r="12568" spans="1:37" s="3954" customFormat="1" ht="32.25" customHeight="1">
      <c r="A12568" s="2510"/>
      <c r="B12568" s="2263" t="s">
        <v>3151</v>
      </c>
      <c r="C12568" s="1350" t="s">
        <v>66</v>
      </c>
      <c r="D12568" s="1350">
        <v>105.34868254</v>
      </c>
      <c r="E12568" s="1286">
        <v>80</v>
      </c>
      <c r="F12568" s="1286">
        <v>8427.8946032000003</v>
      </c>
      <c r="G12568" s="1286"/>
      <c r="H12568" s="1283"/>
      <c r="I12568" s="1351"/>
      <c r="J12568" s="1351">
        <v>45413</v>
      </c>
      <c r="K12568" s="1351"/>
      <c r="L12568" s="1283"/>
      <c r="M12568" s="1351"/>
      <c r="N12568" s="1286"/>
      <c r="O12568" s="1286"/>
      <c r="P12568" s="1286"/>
      <c r="Q12568" s="3999"/>
      <c r="R12568" s="3999"/>
      <c r="S12568" s="3999"/>
      <c r="T12568" s="3999"/>
      <c r="U12568" s="3999"/>
      <c r="V12568" s="1286"/>
      <c r="W12568" s="1286"/>
      <c r="X12568" s="1286"/>
      <c r="Y12568" s="1286"/>
      <c r="Z12568" s="1286"/>
      <c r="AA12568" s="1286"/>
      <c r="AB12568" s="1286"/>
      <c r="AC12568" s="1507">
        <f t="shared" si="4840"/>
        <v>80</v>
      </c>
      <c r="AD12568" s="1508">
        <f t="shared" si="4841"/>
        <v>8427.8946032000003</v>
      </c>
      <c r="AE12568" s="14">
        <f t="shared" si="4844"/>
        <v>13.2</v>
      </c>
      <c r="AF12568" s="14">
        <f t="shared" si="4842"/>
        <v>0</v>
      </c>
      <c r="AG12568" s="14" t="e">
        <f t="shared" si="4843"/>
        <v>#DIV/0!</v>
      </c>
      <c r="AH12568" s="14" t="e">
        <f t="shared" si="4845"/>
        <v>#DIV/0!</v>
      </c>
      <c r="AI12568" s="14">
        <f t="shared" si="4846"/>
        <v>80</v>
      </c>
      <c r="AJ12568" s="1286"/>
      <c r="AK12568" s="3953"/>
    </row>
    <row r="12569" spans="1:37" s="3954" customFormat="1" ht="32.25" customHeight="1">
      <c r="A12569" s="2510"/>
      <c r="B12569" s="2263" t="s">
        <v>4268</v>
      </c>
      <c r="C12569" s="1350" t="s">
        <v>153</v>
      </c>
      <c r="D12569" s="1350">
        <v>0.24749633300000001</v>
      </c>
      <c r="E12569" s="1286">
        <v>25808</v>
      </c>
      <c r="F12569" s="1286">
        <v>6387.3853620640002</v>
      </c>
      <c r="G12569" s="1286"/>
      <c r="H12569" s="1283"/>
      <c r="I12569" s="1351"/>
      <c r="J12569" s="1351">
        <v>45349</v>
      </c>
      <c r="K12569" s="1351"/>
      <c r="L12569" s="1283"/>
      <c r="M12569" s="1351"/>
      <c r="N12569" s="1286">
        <v>892</v>
      </c>
      <c r="O12569" s="1286">
        <v>826</v>
      </c>
      <c r="P12569" s="1286">
        <v>1166</v>
      </c>
      <c r="Q12569" s="3999"/>
      <c r="R12569" s="3999"/>
      <c r="S12569" s="3999"/>
      <c r="T12569" s="3999"/>
      <c r="U12569" s="3999"/>
      <c r="V12569" s="1286"/>
      <c r="W12569" s="1286"/>
      <c r="X12569" s="1286"/>
      <c r="Y12569" s="1286"/>
      <c r="Z12569" s="1286"/>
      <c r="AA12569" s="1286"/>
      <c r="AB12569" s="1286"/>
      <c r="AC12569" s="1507">
        <f t="shared" si="4840"/>
        <v>22924</v>
      </c>
      <c r="AD12569" s="1508">
        <f t="shared" si="4841"/>
        <v>5673.6059376920002</v>
      </c>
      <c r="AE12569" s="14">
        <f t="shared" si="4844"/>
        <v>11.066666666666666</v>
      </c>
      <c r="AF12569" s="14">
        <f t="shared" si="4842"/>
        <v>961.33333333333337</v>
      </c>
      <c r="AG12569" s="14">
        <f t="shared" si="4843"/>
        <v>23.846047156726769</v>
      </c>
      <c r="AH12569" s="14">
        <f t="shared" si="4845"/>
        <v>12.779380490060102</v>
      </c>
      <c r="AI12569" s="14">
        <f t="shared" si="4846"/>
        <v>12285.244444444445</v>
      </c>
      <c r="AJ12569" s="1286"/>
      <c r="AK12569" s="3953"/>
    </row>
    <row r="12570" spans="1:37" s="3954" customFormat="1" ht="32.25" customHeight="1">
      <c r="A12570" s="2510"/>
      <c r="B12570" s="1404" t="s">
        <v>543</v>
      </c>
      <c r="C12570" s="1350" t="s">
        <v>181</v>
      </c>
      <c r="D12570" s="1350">
        <v>935.34</v>
      </c>
      <c r="E12570" s="1271">
        <v>1</v>
      </c>
      <c r="F12570" s="1283">
        <v>935.34</v>
      </c>
      <c r="G12570" s="1286"/>
      <c r="H12570" s="1286"/>
      <c r="I12570" s="1286"/>
      <c r="J12570" s="1351">
        <v>45323</v>
      </c>
      <c r="K12570" s="1351"/>
      <c r="L12570" s="1271">
        <v>753</v>
      </c>
      <c r="M12570" s="1351">
        <v>43515</v>
      </c>
      <c r="N12570" s="1286"/>
      <c r="O12570" s="1286"/>
      <c r="P12570" s="1286"/>
      <c r="Q12570" s="3999"/>
      <c r="R12570" s="3999"/>
      <c r="S12570" s="3999"/>
      <c r="T12570" s="3999"/>
      <c r="U12570" s="3999"/>
      <c r="V12570" s="1286"/>
      <c r="W12570" s="1286"/>
      <c r="X12570" s="1286"/>
      <c r="Y12570" s="1286"/>
      <c r="Z12570" s="1286"/>
      <c r="AA12570" s="1286"/>
      <c r="AB12570" s="1286"/>
      <c r="AC12570" s="1507">
        <f t="shared" si="4840"/>
        <v>1</v>
      </c>
      <c r="AD12570" s="1508">
        <f t="shared" si="4841"/>
        <v>935.34</v>
      </c>
      <c r="AE12570" s="14">
        <f t="shared" si="4844"/>
        <v>10.199999999999999</v>
      </c>
      <c r="AF12570" s="14">
        <f t="shared" si="4842"/>
        <v>0</v>
      </c>
      <c r="AG12570" s="14" t="e">
        <f t="shared" si="4843"/>
        <v>#DIV/0!</v>
      </c>
      <c r="AH12570" s="14" t="e">
        <f t="shared" si="4845"/>
        <v>#DIV/0!</v>
      </c>
      <c r="AI12570" s="14">
        <f t="shared" si="4846"/>
        <v>1</v>
      </c>
      <c r="AJ12570" s="1286"/>
      <c r="AK12570" s="3953"/>
    </row>
    <row r="12571" spans="1:37" s="3954" customFormat="1" ht="57.75" customHeight="1">
      <c r="A12571" s="2510"/>
      <c r="B12571" s="2263" t="s">
        <v>544</v>
      </c>
      <c r="C12571" s="1350" t="s">
        <v>181</v>
      </c>
      <c r="D12571" s="1350">
        <v>3.7537083330000001</v>
      </c>
      <c r="E12571" s="1286">
        <v>1200</v>
      </c>
      <c r="F12571" s="1283">
        <v>4504.4499996000004</v>
      </c>
      <c r="G12571" s="1286"/>
      <c r="H12571" s="1286"/>
      <c r="I12571" s="1286"/>
      <c r="J12571" s="1351">
        <v>45230</v>
      </c>
      <c r="K12571" s="1351"/>
      <c r="L12571" s="1350">
        <v>1299</v>
      </c>
      <c r="M12571" s="1349">
        <v>44468</v>
      </c>
      <c r="N12571" s="1286"/>
      <c r="O12571" s="1286"/>
      <c r="P12571" s="1286"/>
      <c r="Q12571" s="3999"/>
      <c r="R12571" s="3999"/>
      <c r="S12571" s="3999"/>
      <c r="T12571" s="3999"/>
      <c r="U12571" s="3999"/>
      <c r="V12571" s="1286"/>
      <c r="W12571" s="1286"/>
      <c r="X12571" s="1286"/>
      <c r="Y12571" s="1286"/>
      <c r="Z12571" s="1286"/>
      <c r="AA12571" s="1286"/>
      <c r="AB12571" s="1286"/>
      <c r="AC12571" s="1507">
        <f t="shared" si="4840"/>
        <v>1200</v>
      </c>
      <c r="AD12571" s="1508">
        <f t="shared" si="4841"/>
        <v>4504.4499996000004</v>
      </c>
      <c r="AE12571" s="14">
        <f t="shared" si="4844"/>
        <v>7.1</v>
      </c>
      <c r="AF12571" s="14">
        <f t="shared" si="4842"/>
        <v>0</v>
      </c>
      <c r="AG12571" s="14" t="e">
        <f t="shared" si="4843"/>
        <v>#DIV/0!</v>
      </c>
      <c r="AH12571" s="14" t="e">
        <f t="shared" si="4845"/>
        <v>#DIV/0!</v>
      </c>
      <c r="AI12571" s="14">
        <f t="shared" si="4846"/>
        <v>1200</v>
      </c>
      <c r="AJ12571" s="1286"/>
      <c r="AK12571" s="3953"/>
    </row>
    <row r="12572" spans="1:37" s="3954" customFormat="1" ht="44.25" customHeight="1">
      <c r="A12572" s="2510"/>
      <c r="B12572" s="2263" t="s">
        <v>545</v>
      </c>
      <c r="C12572" s="1350" t="s">
        <v>215</v>
      </c>
      <c r="D12572" s="1350">
        <v>1.2925599999999999</v>
      </c>
      <c r="E12572" s="1271">
        <v>3000</v>
      </c>
      <c r="F12572" s="1283">
        <v>3877.68</v>
      </c>
      <c r="G12572" s="1286"/>
      <c r="H12572" s="1286"/>
      <c r="I12572" s="1286"/>
      <c r="J12572" s="1351">
        <v>45777</v>
      </c>
      <c r="K12572" s="1351"/>
      <c r="L12572" s="1350">
        <v>1271</v>
      </c>
      <c r="M12572" s="1349">
        <v>44154</v>
      </c>
      <c r="N12572" s="1286"/>
      <c r="O12572" s="1286"/>
      <c r="P12572" s="1286"/>
      <c r="Q12572" s="3999"/>
      <c r="R12572" s="3999"/>
      <c r="S12572" s="3999"/>
      <c r="T12572" s="3999"/>
      <c r="U12572" s="3999"/>
      <c r="V12572" s="1286"/>
      <c r="W12572" s="1286"/>
      <c r="X12572" s="1286"/>
      <c r="Y12572" s="1286"/>
      <c r="Z12572" s="1286"/>
      <c r="AA12572" s="1286"/>
      <c r="AB12572" s="1286"/>
      <c r="AC12572" s="1507">
        <f t="shared" si="4840"/>
        <v>3000</v>
      </c>
      <c r="AD12572" s="1508">
        <f t="shared" si="4841"/>
        <v>3877.68</v>
      </c>
      <c r="AE12572" s="14">
        <f t="shared" si="4844"/>
        <v>25.333333333333332</v>
      </c>
      <c r="AF12572" s="14">
        <f t="shared" si="4842"/>
        <v>0</v>
      </c>
      <c r="AG12572" s="14" t="e">
        <f t="shared" si="4843"/>
        <v>#DIV/0!</v>
      </c>
      <c r="AH12572" s="14" t="e">
        <f t="shared" si="4845"/>
        <v>#DIV/0!</v>
      </c>
      <c r="AI12572" s="14">
        <f t="shared" si="4846"/>
        <v>3000</v>
      </c>
      <c r="AJ12572" s="1286"/>
      <c r="AK12572" s="3953"/>
    </row>
    <row r="12573" spans="1:37" s="3954" customFormat="1" ht="21" customHeight="1">
      <c r="A12573" s="2510"/>
      <c r="B12573" s="1404" t="s">
        <v>5072</v>
      </c>
      <c r="C12573" s="1286" t="s">
        <v>66</v>
      </c>
      <c r="D12573" s="1286">
        <v>1104.08</v>
      </c>
      <c r="E12573" s="1286">
        <v>3</v>
      </c>
      <c r="F12573" s="1283">
        <v>3312.24</v>
      </c>
      <c r="G12573" s="1286"/>
      <c r="H12573" s="1286"/>
      <c r="I12573" s="1351"/>
      <c r="J12573" s="1351">
        <v>45597</v>
      </c>
      <c r="K12573" s="1351"/>
      <c r="L12573" s="1286"/>
      <c r="M12573" s="1351"/>
      <c r="N12573" s="1286"/>
      <c r="O12573" s="1286"/>
      <c r="P12573" s="1286"/>
      <c r="Q12573" s="3999"/>
      <c r="R12573" s="3999"/>
      <c r="S12573" s="3999"/>
      <c r="T12573" s="3999"/>
      <c r="U12573" s="3999"/>
      <c r="V12573" s="1286"/>
      <c r="W12573" s="1286"/>
      <c r="X12573" s="1286"/>
      <c r="Y12573" s="1286"/>
      <c r="Z12573" s="1286"/>
      <c r="AA12573" s="1286"/>
      <c r="AB12573" s="1286"/>
      <c r="AC12573" s="1507">
        <f t="shared" si="4840"/>
        <v>3</v>
      </c>
      <c r="AD12573" s="1508">
        <f t="shared" si="4841"/>
        <v>3312.24</v>
      </c>
      <c r="AE12573" s="14">
        <f t="shared" si="4844"/>
        <v>19.333333333333332</v>
      </c>
      <c r="AF12573" s="14">
        <f t="shared" si="4842"/>
        <v>0</v>
      </c>
      <c r="AG12573" s="14" t="e">
        <f t="shared" si="4843"/>
        <v>#DIV/0!</v>
      </c>
      <c r="AH12573" s="14" t="e">
        <f t="shared" si="4845"/>
        <v>#DIV/0!</v>
      </c>
      <c r="AI12573" s="14">
        <f t="shared" si="4846"/>
        <v>3</v>
      </c>
      <c r="AJ12573" s="1286"/>
      <c r="AK12573" s="3953"/>
    </row>
    <row r="12574" spans="1:37" s="3954" customFormat="1" ht="21" customHeight="1">
      <c r="A12574" s="2510"/>
      <c r="B12574" s="1404" t="s">
        <v>546</v>
      </c>
      <c r="C12574" s="1350" t="s">
        <v>181</v>
      </c>
      <c r="D12574" s="1350">
        <v>1742.63</v>
      </c>
      <c r="E12574" s="1271">
        <v>2</v>
      </c>
      <c r="F12574" s="1283">
        <v>3485.26</v>
      </c>
      <c r="G12574" s="1286"/>
      <c r="H12574" s="1286"/>
      <c r="I12574" s="1286"/>
      <c r="J12574" s="1351" t="s">
        <v>334</v>
      </c>
      <c r="K12574" s="1351"/>
      <c r="L12574" s="1271">
        <v>138</v>
      </c>
      <c r="M12574" s="1351">
        <v>43139</v>
      </c>
      <c r="N12574" s="1286"/>
      <c r="O12574" s="1286"/>
      <c r="P12574" s="1286"/>
      <c r="Q12574" s="3999"/>
      <c r="R12574" s="3999"/>
      <c r="S12574" s="3999"/>
      <c r="T12574" s="3999"/>
      <c r="U12574" s="3999"/>
      <c r="V12574" s="1286"/>
      <c r="W12574" s="1286"/>
      <c r="X12574" s="1286"/>
      <c r="Y12574" s="1286"/>
      <c r="Z12574" s="1286"/>
      <c r="AA12574" s="1286"/>
      <c r="AB12574" s="1286"/>
      <c r="AC12574" s="1507">
        <f t="shared" si="4840"/>
        <v>2</v>
      </c>
      <c r="AD12574" s="1508">
        <f t="shared" si="4841"/>
        <v>3485.26</v>
      </c>
      <c r="AE12574" s="1351" t="s">
        <v>334</v>
      </c>
      <c r="AF12574" s="14">
        <f t="shared" si="4842"/>
        <v>0</v>
      </c>
      <c r="AG12574" s="14" t="e">
        <f t="shared" si="4843"/>
        <v>#DIV/0!</v>
      </c>
      <c r="AH12574" s="1351" t="s">
        <v>334</v>
      </c>
      <c r="AI12574" s="1351" t="s">
        <v>334</v>
      </c>
      <c r="AJ12574" s="1286"/>
      <c r="AK12574" s="3953"/>
    </row>
    <row r="12575" spans="1:37" s="3954" customFormat="1" ht="31.5" customHeight="1">
      <c r="A12575" s="2510"/>
      <c r="B12575" s="2263" t="s">
        <v>547</v>
      </c>
      <c r="C12575" s="1350" t="s">
        <v>181</v>
      </c>
      <c r="D12575" s="1350">
        <v>3618.8024999999998</v>
      </c>
      <c r="E12575" s="1286">
        <v>2</v>
      </c>
      <c r="F12575" s="1283">
        <v>7237.6049999999996</v>
      </c>
      <c r="G12575" s="1286"/>
      <c r="H12575" s="1286"/>
      <c r="I12575" s="1286"/>
      <c r="J12575" s="1351" t="s">
        <v>334</v>
      </c>
      <c r="K12575" s="1351"/>
      <c r="L12575" s="1271">
        <v>1379</v>
      </c>
      <c r="M12575" s="1351">
        <v>44488</v>
      </c>
      <c r="N12575" s="1286"/>
      <c r="O12575" s="1286"/>
      <c r="P12575" s="1286"/>
      <c r="Q12575" s="3999"/>
      <c r="R12575" s="3999"/>
      <c r="S12575" s="3999"/>
      <c r="T12575" s="3999"/>
      <c r="U12575" s="3999"/>
      <c r="V12575" s="1286"/>
      <c r="W12575" s="1286"/>
      <c r="X12575" s="1286"/>
      <c r="Y12575" s="1286"/>
      <c r="Z12575" s="1286"/>
      <c r="AA12575" s="1286"/>
      <c r="AB12575" s="1286"/>
      <c r="AC12575" s="1507">
        <f t="shared" si="4840"/>
        <v>2</v>
      </c>
      <c r="AD12575" s="1508">
        <f t="shared" si="4841"/>
        <v>7237.6049999999996</v>
      </c>
      <c r="AE12575" s="1351" t="s">
        <v>334</v>
      </c>
      <c r="AF12575" s="14">
        <f t="shared" si="4842"/>
        <v>0</v>
      </c>
      <c r="AG12575" s="14" t="e">
        <f t="shared" si="4843"/>
        <v>#DIV/0!</v>
      </c>
      <c r="AH12575" s="1351" t="s">
        <v>334</v>
      </c>
      <c r="AI12575" s="1351" t="s">
        <v>334</v>
      </c>
      <c r="AJ12575" s="1286"/>
      <c r="AK12575" s="3953"/>
    </row>
    <row r="12576" spans="1:37" s="3954" customFormat="1" ht="15.75">
      <c r="A12576" s="2510"/>
      <c r="B12576" s="2263" t="s">
        <v>548</v>
      </c>
      <c r="C12576" s="1350" t="s">
        <v>309</v>
      </c>
      <c r="D12576" s="1286">
        <v>0.32389286</v>
      </c>
      <c r="E12576" s="1271">
        <v>690</v>
      </c>
      <c r="F12576" s="1283">
        <v>223.48607340000001</v>
      </c>
      <c r="G12576" s="1286"/>
      <c r="H12576" s="1286"/>
      <c r="I12576" s="1286"/>
      <c r="J12576" s="1351">
        <v>45809</v>
      </c>
      <c r="K12576" s="1351"/>
      <c r="L12576" s="1350">
        <v>1427</v>
      </c>
      <c r="M12576" s="1349">
        <v>44183</v>
      </c>
      <c r="N12576" s="1286"/>
      <c r="O12576" s="1286"/>
      <c r="P12576" s="1286">
        <v>28</v>
      </c>
      <c r="Q12576" s="3999"/>
      <c r="R12576" s="3999"/>
      <c r="S12576" s="3999"/>
      <c r="T12576" s="3999"/>
      <c r="U12576" s="3999"/>
      <c r="V12576" s="1286"/>
      <c r="W12576" s="1286"/>
      <c r="X12576" s="1286"/>
      <c r="Y12576" s="1286"/>
      <c r="Z12576" s="1286"/>
      <c r="AA12576" s="1286"/>
      <c r="AB12576" s="1286"/>
      <c r="AC12576" s="1507">
        <f t="shared" si="4840"/>
        <v>662</v>
      </c>
      <c r="AD12576" s="1508">
        <f t="shared" si="4841"/>
        <v>214.41707332000001</v>
      </c>
      <c r="AE12576" s="14">
        <f t="shared" ref="AE12576:AE12581" si="4847">(J12576-"01.04.2023")/30</f>
        <v>26.4</v>
      </c>
      <c r="AF12576" s="14">
        <f t="shared" si="4842"/>
        <v>9.3333333333333339</v>
      </c>
      <c r="AG12576" s="14">
        <f t="shared" si="4843"/>
        <v>70.928571428571431</v>
      </c>
      <c r="AH12576" s="14">
        <f t="shared" ref="AH12576:AH12581" si="4848">AG12576-AE12576</f>
        <v>44.528571428571432</v>
      </c>
      <c r="AI12576" s="14">
        <f t="shared" ref="AI12576:AI12581" si="4849">AC12576-(AE12576*AF12576)</f>
        <v>415.6</v>
      </c>
      <c r="AJ12576" s="1286"/>
      <c r="AK12576" s="3953"/>
    </row>
    <row r="12577" spans="1:37" s="3954" customFormat="1" ht="38.25" customHeight="1">
      <c r="A12577" s="2510"/>
      <c r="B12577" s="2263" t="s">
        <v>9379</v>
      </c>
      <c r="C12577" s="1350" t="s">
        <v>153</v>
      </c>
      <c r="D12577" s="1350">
        <v>0.64400000000000002</v>
      </c>
      <c r="E12577" s="1286"/>
      <c r="F12577" s="1286"/>
      <c r="G12577" s="1286">
        <v>210</v>
      </c>
      <c r="H12577" s="1283">
        <v>135.24</v>
      </c>
      <c r="I12577" s="1351">
        <v>44985</v>
      </c>
      <c r="J12577" s="4024">
        <v>45689</v>
      </c>
      <c r="K12577" s="1351"/>
      <c r="L12577" s="1283"/>
      <c r="M12577" s="1351"/>
      <c r="N12577" s="1286"/>
      <c r="O12577" s="1286"/>
      <c r="P12577" s="1286"/>
      <c r="Q12577" s="3999"/>
      <c r="R12577" s="3999"/>
      <c r="S12577" s="3999"/>
      <c r="T12577" s="3999"/>
      <c r="U12577" s="3999"/>
      <c r="V12577" s="1286"/>
      <c r="W12577" s="1286"/>
      <c r="X12577" s="1286"/>
      <c r="Y12577" s="1286"/>
      <c r="Z12577" s="1286"/>
      <c r="AA12577" s="1286"/>
      <c r="AB12577" s="1286"/>
      <c r="AC12577" s="1507">
        <f t="shared" si="4840"/>
        <v>210</v>
      </c>
      <c r="AD12577" s="1508">
        <f t="shared" si="4841"/>
        <v>135.24</v>
      </c>
      <c r="AE12577" s="14">
        <f t="shared" si="4847"/>
        <v>22.4</v>
      </c>
      <c r="AF12577" s="14">
        <f t="shared" si="4842"/>
        <v>0</v>
      </c>
      <c r="AG12577" s="14" t="e">
        <f t="shared" si="4843"/>
        <v>#DIV/0!</v>
      </c>
      <c r="AH12577" s="14" t="e">
        <f t="shared" si="4848"/>
        <v>#DIV/0!</v>
      </c>
      <c r="AI12577" s="14">
        <f t="shared" si="4849"/>
        <v>210</v>
      </c>
      <c r="AJ12577" s="1286"/>
      <c r="AK12577" s="3953"/>
    </row>
    <row r="12578" spans="1:37" s="3954" customFormat="1" ht="24" customHeight="1">
      <c r="A12578" s="2510"/>
      <c r="B12578" s="2263" t="s">
        <v>3834</v>
      </c>
      <c r="C12578" s="1350" t="s">
        <v>332</v>
      </c>
      <c r="D12578" s="1408">
        <v>819</v>
      </c>
      <c r="E12578" s="1286">
        <v>3</v>
      </c>
      <c r="F12578" s="1286">
        <v>2457</v>
      </c>
      <c r="G12578" s="1286"/>
      <c r="H12578" s="1283"/>
      <c r="I12578" s="1351"/>
      <c r="J12578" s="1351">
        <v>45657</v>
      </c>
      <c r="K12578" s="1351"/>
      <c r="L12578" s="1283"/>
      <c r="M12578" s="1351"/>
      <c r="N12578" s="1286"/>
      <c r="O12578" s="1286"/>
      <c r="P12578" s="1286"/>
      <c r="Q12578" s="3999"/>
      <c r="R12578" s="3999"/>
      <c r="S12578" s="3999"/>
      <c r="T12578" s="3999"/>
      <c r="U12578" s="3999"/>
      <c r="V12578" s="1286"/>
      <c r="W12578" s="1286"/>
      <c r="X12578" s="1286"/>
      <c r="Y12578" s="1286"/>
      <c r="Z12578" s="1286"/>
      <c r="AA12578" s="1286"/>
      <c r="AB12578" s="1286"/>
      <c r="AC12578" s="1507">
        <f t="shared" si="4840"/>
        <v>3</v>
      </c>
      <c r="AD12578" s="1508">
        <f t="shared" si="4841"/>
        <v>2457</v>
      </c>
      <c r="AE12578" s="14">
        <f t="shared" si="4847"/>
        <v>21.333333333333332</v>
      </c>
      <c r="AF12578" s="14">
        <f t="shared" si="4842"/>
        <v>0</v>
      </c>
      <c r="AG12578" s="14" t="e">
        <f t="shared" si="4843"/>
        <v>#DIV/0!</v>
      </c>
      <c r="AH12578" s="14" t="e">
        <f t="shared" si="4848"/>
        <v>#DIV/0!</v>
      </c>
      <c r="AI12578" s="14">
        <f t="shared" si="4849"/>
        <v>3</v>
      </c>
      <c r="AJ12578" s="1286"/>
      <c r="AK12578" s="3953"/>
    </row>
    <row r="12579" spans="1:37" s="3954" customFormat="1" ht="24" customHeight="1">
      <c r="A12579" s="2510"/>
      <c r="B12579" s="2263" t="s">
        <v>4269</v>
      </c>
      <c r="C12579" s="1350" t="s">
        <v>153</v>
      </c>
      <c r="D12579" s="1350">
        <v>9.0860000000000003</v>
      </c>
      <c r="E12579" s="1286">
        <v>20</v>
      </c>
      <c r="F12579" s="1286">
        <v>181.72</v>
      </c>
      <c r="G12579" s="1286"/>
      <c r="H12579" s="1283"/>
      <c r="I12579" s="1351"/>
      <c r="J12579" s="1351">
        <v>45992</v>
      </c>
      <c r="K12579" s="1351"/>
      <c r="L12579" s="1283"/>
      <c r="M12579" s="1351"/>
      <c r="N12579" s="1286"/>
      <c r="O12579" s="1286"/>
      <c r="P12579" s="1286"/>
      <c r="Q12579" s="3999"/>
      <c r="R12579" s="3999"/>
      <c r="S12579" s="3999"/>
      <c r="T12579" s="3999"/>
      <c r="U12579" s="3999"/>
      <c r="V12579" s="1286"/>
      <c r="W12579" s="1286"/>
      <c r="X12579" s="1286"/>
      <c r="Y12579" s="1286"/>
      <c r="Z12579" s="1286"/>
      <c r="AA12579" s="1286"/>
      <c r="AB12579" s="1286"/>
      <c r="AC12579" s="1507">
        <f t="shared" si="4840"/>
        <v>20</v>
      </c>
      <c r="AD12579" s="1508">
        <f t="shared" si="4841"/>
        <v>181.72</v>
      </c>
      <c r="AE12579" s="14">
        <f t="shared" si="4847"/>
        <v>32.5</v>
      </c>
      <c r="AF12579" s="14">
        <f t="shared" si="4842"/>
        <v>0</v>
      </c>
      <c r="AG12579" s="14" t="e">
        <f t="shared" si="4843"/>
        <v>#DIV/0!</v>
      </c>
      <c r="AH12579" s="14" t="e">
        <f t="shared" si="4848"/>
        <v>#DIV/0!</v>
      </c>
      <c r="AI12579" s="14">
        <f t="shared" si="4849"/>
        <v>20</v>
      </c>
      <c r="AJ12579" s="1286"/>
      <c r="AK12579" s="3953"/>
    </row>
    <row r="12580" spans="1:37" s="3954" customFormat="1" ht="24" customHeight="1">
      <c r="A12580" s="2510"/>
      <c r="B12580" s="2263" t="s">
        <v>550</v>
      </c>
      <c r="C12580" s="1350" t="s">
        <v>66</v>
      </c>
      <c r="D12580" s="1350">
        <v>1.2928299999999999</v>
      </c>
      <c r="E12580" s="1271">
        <v>700</v>
      </c>
      <c r="F12580" s="1283">
        <v>904.98099999999999</v>
      </c>
      <c r="G12580" s="1286"/>
      <c r="H12580" s="1286"/>
      <c r="I12580" s="1286"/>
      <c r="J12580" s="1351">
        <v>45278</v>
      </c>
      <c r="K12580" s="1351"/>
      <c r="L12580" s="1350">
        <v>376</v>
      </c>
      <c r="M12580" s="1349">
        <v>44293</v>
      </c>
      <c r="N12580" s="1286"/>
      <c r="O12580" s="1286"/>
      <c r="P12580" s="1286"/>
      <c r="Q12580" s="3999"/>
      <c r="R12580" s="3999"/>
      <c r="S12580" s="3999"/>
      <c r="T12580" s="3999"/>
      <c r="U12580" s="3999"/>
      <c r="V12580" s="1286"/>
      <c r="W12580" s="1286"/>
      <c r="X12580" s="1286"/>
      <c r="Y12580" s="1286"/>
      <c r="Z12580" s="1286"/>
      <c r="AA12580" s="1286"/>
      <c r="AB12580" s="1286"/>
      <c r="AC12580" s="1507">
        <f t="shared" si="4840"/>
        <v>700</v>
      </c>
      <c r="AD12580" s="1508">
        <f t="shared" si="4841"/>
        <v>904.98099999999999</v>
      </c>
      <c r="AE12580" s="14">
        <f t="shared" si="4847"/>
        <v>8.6999999999999993</v>
      </c>
      <c r="AF12580" s="14">
        <f t="shared" si="4842"/>
        <v>0</v>
      </c>
      <c r="AG12580" s="14" t="e">
        <f t="shared" si="4843"/>
        <v>#DIV/0!</v>
      </c>
      <c r="AH12580" s="14" t="e">
        <f t="shared" si="4848"/>
        <v>#DIV/0!</v>
      </c>
      <c r="AI12580" s="14">
        <f t="shared" si="4849"/>
        <v>700</v>
      </c>
      <c r="AJ12580" s="1286"/>
      <c r="AK12580" s="3953"/>
    </row>
    <row r="12581" spans="1:37" s="3954" customFormat="1" ht="24.95" customHeight="1">
      <c r="A12581" s="2510"/>
      <c r="B12581" s="2263" t="s">
        <v>7592</v>
      </c>
      <c r="C12581" s="1350" t="s">
        <v>66</v>
      </c>
      <c r="D12581" s="1350">
        <v>0.49733285700000002</v>
      </c>
      <c r="E12581" s="1286">
        <v>42000</v>
      </c>
      <c r="F12581" s="1283">
        <v>20887.979994000001</v>
      </c>
      <c r="G12581" s="1286"/>
      <c r="H12581" s="1393"/>
      <c r="I12581" s="1351"/>
      <c r="J12581" s="1351">
        <v>45200</v>
      </c>
      <c r="K12581" s="1351"/>
      <c r="L12581" s="1283"/>
      <c r="M12581" s="1351"/>
      <c r="N12581" s="1286"/>
      <c r="O12581" s="1286"/>
      <c r="P12581" s="1286"/>
      <c r="Q12581" s="3999"/>
      <c r="R12581" s="3999"/>
      <c r="S12581" s="3999"/>
      <c r="T12581" s="3999"/>
      <c r="U12581" s="3999"/>
      <c r="V12581" s="1286"/>
      <c r="W12581" s="1286"/>
      <c r="X12581" s="1286"/>
      <c r="Y12581" s="1286"/>
      <c r="Z12581" s="1286"/>
      <c r="AA12581" s="1286"/>
      <c r="AB12581" s="1286"/>
      <c r="AC12581" s="1507">
        <f t="shared" si="4840"/>
        <v>42000</v>
      </c>
      <c r="AD12581" s="1508">
        <f t="shared" si="4841"/>
        <v>20887.979994000001</v>
      </c>
      <c r="AE12581" s="14">
        <f t="shared" si="4847"/>
        <v>6.1</v>
      </c>
      <c r="AF12581" s="14">
        <f t="shared" si="4842"/>
        <v>0</v>
      </c>
      <c r="AG12581" s="14" t="e">
        <f t="shared" si="4843"/>
        <v>#DIV/0!</v>
      </c>
      <c r="AH12581" s="14" t="e">
        <f t="shared" si="4848"/>
        <v>#DIV/0!</v>
      </c>
      <c r="AI12581" s="14">
        <f t="shared" si="4849"/>
        <v>42000</v>
      </c>
      <c r="AJ12581" s="1286"/>
      <c r="AK12581" s="3953"/>
    </row>
    <row r="12582" spans="1:37" s="3954" customFormat="1" ht="24.95" customHeight="1">
      <c r="A12582" s="2510"/>
      <c r="B12582" s="2263" t="s">
        <v>901</v>
      </c>
      <c r="C12582" s="1350" t="s">
        <v>181</v>
      </c>
      <c r="D12582" s="4026">
        <v>82.577269999999999</v>
      </c>
      <c r="E12582" s="1286">
        <v>500</v>
      </c>
      <c r="F12582" s="1283">
        <v>41288.635000000002</v>
      </c>
      <c r="G12582" s="1286"/>
      <c r="H12582" s="1286"/>
      <c r="I12582" s="1351"/>
      <c r="J12582" s="1351" t="s">
        <v>334</v>
      </c>
      <c r="K12582" s="1351"/>
      <c r="L12582" s="1350">
        <v>61</v>
      </c>
      <c r="M12582" s="1349">
        <v>44594</v>
      </c>
      <c r="N12582" s="1286"/>
      <c r="O12582" s="1286"/>
      <c r="P12582" s="1286"/>
      <c r="Q12582" s="3999"/>
      <c r="R12582" s="3999"/>
      <c r="S12582" s="3999"/>
      <c r="T12582" s="3999"/>
      <c r="U12582" s="3999"/>
      <c r="V12582" s="1286"/>
      <c r="W12582" s="1286"/>
      <c r="X12582" s="1286"/>
      <c r="Y12582" s="1286"/>
      <c r="Z12582" s="1286"/>
      <c r="AA12582" s="1286"/>
      <c r="AB12582" s="1286"/>
      <c r="AC12582" s="1507">
        <f t="shared" si="4840"/>
        <v>500</v>
      </c>
      <c r="AD12582" s="1508">
        <f t="shared" si="4841"/>
        <v>41288.635000000002</v>
      </c>
      <c r="AE12582" s="1351" t="s">
        <v>334</v>
      </c>
      <c r="AF12582" s="14">
        <f t="shared" si="4842"/>
        <v>0</v>
      </c>
      <c r="AG12582" s="14" t="e">
        <f t="shared" si="4843"/>
        <v>#DIV/0!</v>
      </c>
      <c r="AH12582" s="1351" t="s">
        <v>334</v>
      </c>
      <c r="AI12582" s="1351" t="s">
        <v>334</v>
      </c>
      <c r="AJ12582" s="1286"/>
      <c r="AK12582" s="3953"/>
    </row>
    <row r="12583" spans="1:37" s="3954" customFormat="1" ht="24.95" customHeight="1">
      <c r="A12583" s="2510"/>
      <c r="B12583" s="2263" t="s">
        <v>901</v>
      </c>
      <c r="C12583" s="1350" t="s">
        <v>181</v>
      </c>
      <c r="D12583" s="4026">
        <v>81.809479999999994</v>
      </c>
      <c r="E12583" s="1286">
        <v>1000</v>
      </c>
      <c r="F12583" s="1283">
        <v>81809.48</v>
      </c>
      <c r="G12583" s="1286"/>
      <c r="H12583" s="1286"/>
      <c r="I12583" s="1351"/>
      <c r="J12583" s="1351" t="s">
        <v>334</v>
      </c>
      <c r="K12583" s="1351"/>
      <c r="L12583" s="1350">
        <v>61</v>
      </c>
      <c r="M12583" s="1349">
        <v>44594</v>
      </c>
      <c r="N12583" s="1286"/>
      <c r="O12583" s="1286"/>
      <c r="P12583" s="1286"/>
      <c r="Q12583" s="3999"/>
      <c r="R12583" s="3999"/>
      <c r="S12583" s="3999"/>
      <c r="T12583" s="3999"/>
      <c r="U12583" s="3999"/>
      <c r="V12583" s="1286"/>
      <c r="W12583" s="1286"/>
      <c r="X12583" s="1286"/>
      <c r="Y12583" s="1286"/>
      <c r="Z12583" s="1286"/>
      <c r="AA12583" s="1286"/>
      <c r="AB12583" s="1286"/>
      <c r="AC12583" s="1507">
        <f t="shared" si="4840"/>
        <v>1000</v>
      </c>
      <c r="AD12583" s="1508">
        <f t="shared" si="4841"/>
        <v>81809.48</v>
      </c>
      <c r="AE12583" s="1351" t="s">
        <v>334</v>
      </c>
      <c r="AF12583" s="14">
        <f t="shared" si="4842"/>
        <v>0</v>
      </c>
      <c r="AG12583" s="14" t="e">
        <f t="shared" si="4843"/>
        <v>#DIV/0!</v>
      </c>
      <c r="AH12583" s="1351" t="s">
        <v>334</v>
      </c>
      <c r="AI12583" s="1351" t="s">
        <v>334</v>
      </c>
      <c r="AJ12583" s="1286"/>
      <c r="AK12583" s="3953"/>
    </row>
    <row r="12584" spans="1:37" s="3954" customFormat="1" ht="57.75" customHeight="1">
      <c r="A12584" s="2510"/>
      <c r="B12584" s="2263" t="s">
        <v>902</v>
      </c>
      <c r="C12584" s="1350" t="s">
        <v>181</v>
      </c>
      <c r="D12584" s="4026">
        <v>10.45978</v>
      </c>
      <c r="E12584" s="1286">
        <v>4000</v>
      </c>
      <c r="F12584" s="1283">
        <v>41839.120000000003</v>
      </c>
      <c r="G12584" s="1286"/>
      <c r="H12584" s="1286"/>
      <c r="I12584" s="1351"/>
      <c r="J12584" s="1351" t="s">
        <v>334</v>
      </c>
      <c r="K12584" s="1351"/>
      <c r="L12584" s="1350">
        <v>61</v>
      </c>
      <c r="M12584" s="1349">
        <v>44594</v>
      </c>
      <c r="N12584" s="1286"/>
      <c r="O12584" s="1286"/>
      <c r="P12584" s="1286"/>
      <c r="Q12584" s="3999"/>
      <c r="R12584" s="3999"/>
      <c r="S12584" s="3999"/>
      <c r="T12584" s="3999"/>
      <c r="U12584" s="3999"/>
      <c r="V12584" s="1286"/>
      <c r="W12584" s="1286"/>
      <c r="X12584" s="1286"/>
      <c r="Y12584" s="1286"/>
      <c r="Z12584" s="1286"/>
      <c r="AA12584" s="1286"/>
      <c r="AB12584" s="1286"/>
      <c r="AC12584" s="1507">
        <f t="shared" si="4840"/>
        <v>4000</v>
      </c>
      <c r="AD12584" s="1508">
        <f t="shared" si="4841"/>
        <v>41839.120000000003</v>
      </c>
      <c r="AE12584" s="1351" t="s">
        <v>334</v>
      </c>
      <c r="AF12584" s="14">
        <f t="shared" si="4842"/>
        <v>0</v>
      </c>
      <c r="AG12584" s="14" t="e">
        <f t="shared" si="4843"/>
        <v>#DIV/0!</v>
      </c>
      <c r="AH12584" s="1351" t="s">
        <v>334</v>
      </c>
      <c r="AI12584" s="1351" t="s">
        <v>334</v>
      </c>
      <c r="AJ12584" s="1286"/>
      <c r="AK12584" s="3953"/>
    </row>
    <row r="12585" spans="1:37" s="3954" customFormat="1" ht="24" customHeight="1">
      <c r="A12585" s="2510"/>
      <c r="B12585" s="2263" t="s">
        <v>7593</v>
      </c>
      <c r="C12585" s="1350" t="s">
        <v>66</v>
      </c>
      <c r="D12585" s="1350">
        <v>13.486507692</v>
      </c>
      <c r="E12585" s="1286">
        <v>1300</v>
      </c>
      <c r="F12585" s="1283">
        <v>17532.4599996</v>
      </c>
      <c r="G12585" s="1286"/>
      <c r="H12585" s="1393"/>
      <c r="I12585" s="1351"/>
      <c r="J12585" s="1351">
        <v>46304</v>
      </c>
      <c r="K12585" s="1351"/>
      <c r="L12585" s="1283"/>
      <c r="M12585" s="1351"/>
      <c r="N12585" s="1286"/>
      <c r="O12585" s="1286"/>
      <c r="P12585" s="1286"/>
      <c r="Q12585" s="3999"/>
      <c r="R12585" s="3999"/>
      <c r="S12585" s="3999"/>
      <c r="T12585" s="3999"/>
      <c r="U12585" s="3999"/>
      <c r="V12585" s="1286"/>
      <c r="W12585" s="1286"/>
      <c r="X12585" s="1286"/>
      <c r="Y12585" s="1286"/>
      <c r="Z12585" s="1286"/>
      <c r="AA12585" s="1286"/>
      <c r="AB12585" s="1286"/>
      <c r="AC12585" s="1507">
        <f t="shared" si="4840"/>
        <v>1300</v>
      </c>
      <c r="AD12585" s="1508">
        <f t="shared" si="4841"/>
        <v>17532.4599996</v>
      </c>
      <c r="AE12585" s="14">
        <f t="shared" ref="AE12585:AE12591" si="4850">(J12585-"01.04.2023")/30</f>
        <v>42.9</v>
      </c>
      <c r="AF12585" s="14">
        <f t="shared" si="4842"/>
        <v>0</v>
      </c>
      <c r="AG12585" s="14" t="e">
        <f t="shared" si="4843"/>
        <v>#DIV/0!</v>
      </c>
      <c r="AH12585" s="14" t="e">
        <f t="shared" ref="AH12585:AH12591" si="4851">AG12585-AE12585</f>
        <v>#DIV/0!</v>
      </c>
      <c r="AI12585" s="14">
        <f t="shared" ref="AI12585:AI12591" si="4852">AC12585-(AE12585*AF12585)</f>
        <v>1300</v>
      </c>
      <c r="AJ12585" s="1286"/>
      <c r="AK12585" s="3953"/>
    </row>
    <row r="12586" spans="1:37" s="3954" customFormat="1" ht="53.25" customHeight="1">
      <c r="A12586" s="2510"/>
      <c r="B12586" s="4025" t="s">
        <v>895</v>
      </c>
      <c r="C12586" s="1350" t="s">
        <v>181</v>
      </c>
      <c r="D12586" s="1350">
        <v>4.0000999999999998</v>
      </c>
      <c r="E12586" s="4021">
        <v>138</v>
      </c>
      <c r="F12586" s="1283">
        <v>552.01379999999995</v>
      </c>
      <c r="G12586" s="1286"/>
      <c r="H12586" s="1286"/>
      <c r="I12586" s="1286"/>
      <c r="J12586" s="1349">
        <v>45672</v>
      </c>
      <c r="K12586" s="1349"/>
      <c r="L12586" s="1350">
        <v>1339</v>
      </c>
      <c r="M12586" s="1349">
        <v>44167</v>
      </c>
      <c r="N12586" s="1286"/>
      <c r="O12586" s="1286"/>
      <c r="P12586" s="1286"/>
      <c r="Q12586" s="3999"/>
      <c r="R12586" s="3999"/>
      <c r="S12586" s="3999"/>
      <c r="T12586" s="3999"/>
      <c r="U12586" s="3999"/>
      <c r="V12586" s="1286"/>
      <c r="W12586" s="1286"/>
      <c r="X12586" s="1286"/>
      <c r="Y12586" s="1286"/>
      <c r="Z12586" s="1286"/>
      <c r="AA12586" s="1286"/>
      <c r="AB12586" s="1286"/>
      <c r="AC12586" s="1507">
        <f t="shared" si="4840"/>
        <v>138</v>
      </c>
      <c r="AD12586" s="1508">
        <f t="shared" si="4841"/>
        <v>552.01379999999995</v>
      </c>
      <c r="AE12586" s="14">
        <f t="shared" si="4850"/>
        <v>21.833333333333332</v>
      </c>
      <c r="AF12586" s="14">
        <f t="shared" si="4842"/>
        <v>0</v>
      </c>
      <c r="AG12586" s="14" t="e">
        <f t="shared" si="4843"/>
        <v>#DIV/0!</v>
      </c>
      <c r="AH12586" s="14" t="e">
        <f t="shared" si="4851"/>
        <v>#DIV/0!</v>
      </c>
      <c r="AI12586" s="14">
        <f t="shared" si="4852"/>
        <v>138</v>
      </c>
      <c r="AJ12586" s="1286"/>
      <c r="AK12586" s="3953"/>
    </row>
    <row r="12587" spans="1:37" s="3954" customFormat="1" ht="43.5" customHeight="1">
      <c r="A12587" s="2510"/>
      <c r="B12587" s="4025" t="s">
        <v>895</v>
      </c>
      <c r="C12587" s="1350" t="s">
        <v>181</v>
      </c>
      <c r="D12587" s="1350">
        <v>4.0000999999999998</v>
      </c>
      <c r="E12587" s="4021">
        <v>55</v>
      </c>
      <c r="F12587" s="1283">
        <v>220.00549999999998</v>
      </c>
      <c r="G12587" s="1286"/>
      <c r="H12587" s="1286"/>
      <c r="I12587" s="1286"/>
      <c r="J12587" s="1349">
        <v>45413</v>
      </c>
      <c r="K12587" s="1349"/>
      <c r="L12587" s="1350">
        <v>1339</v>
      </c>
      <c r="M12587" s="1349">
        <v>44167</v>
      </c>
      <c r="N12587" s="1286"/>
      <c r="O12587" s="1286"/>
      <c r="P12587" s="1286"/>
      <c r="Q12587" s="3999"/>
      <c r="R12587" s="3999"/>
      <c r="S12587" s="3999"/>
      <c r="T12587" s="3999"/>
      <c r="U12587" s="3999"/>
      <c r="V12587" s="1286"/>
      <c r="W12587" s="1286"/>
      <c r="X12587" s="1286"/>
      <c r="Y12587" s="1286"/>
      <c r="Z12587" s="1286"/>
      <c r="AA12587" s="1286"/>
      <c r="AB12587" s="1286"/>
      <c r="AC12587" s="1507">
        <f t="shared" si="4840"/>
        <v>55</v>
      </c>
      <c r="AD12587" s="1508">
        <f t="shared" si="4841"/>
        <v>220.00549999999998</v>
      </c>
      <c r="AE12587" s="14">
        <f t="shared" si="4850"/>
        <v>13.2</v>
      </c>
      <c r="AF12587" s="14">
        <f t="shared" si="4842"/>
        <v>0</v>
      </c>
      <c r="AG12587" s="14" t="e">
        <f t="shared" si="4843"/>
        <v>#DIV/0!</v>
      </c>
      <c r="AH12587" s="14" t="e">
        <f t="shared" si="4851"/>
        <v>#DIV/0!</v>
      </c>
      <c r="AI12587" s="14">
        <f t="shared" si="4852"/>
        <v>55</v>
      </c>
      <c r="AJ12587" s="1286"/>
      <c r="AK12587" s="3953"/>
    </row>
    <row r="12588" spans="1:37" s="3954" customFormat="1" ht="24.75" customHeight="1">
      <c r="A12588" s="2510"/>
      <c r="B12588" s="2263" t="s">
        <v>9380</v>
      </c>
      <c r="C12588" s="1410" t="s">
        <v>267</v>
      </c>
      <c r="D12588" s="1350">
        <v>167.28506250000001</v>
      </c>
      <c r="E12588" s="1286"/>
      <c r="F12588" s="1286"/>
      <c r="G12588" s="1286">
        <v>320</v>
      </c>
      <c r="H12588" s="1283">
        <v>53531.22</v>
      </c>
      <c r="I12588" s="1351">
        <v>44985</v>
      </c>
      <c r="J12588" s="1351">
        <v>45777</v>
      </c>
      <c r="K12588" s="1351"/>
      <c r="L12588" s="1271">
        <v>182</v>
      </c>
      <c r="M12588" s="1351">
        <v>44979</v>
      </c>
      <c r="N12588" s="1286"/>
      <c r="O12588" s="1286"/>
      <c r="P12588" s="1286"/>
      <c r="Q12588" s="3999"/>
      <c r="R12588" s="3999"/>
      <c r="S12588" s="3999"/>
      <c r="T12588" s="3999"/>
      <c r="U12588" s="3999"/>
      <c r="V12588" s="1286"/>
      <c r="W12588" s="1286"/>
      <c r="X12588" s="1286"/>
      <c r="Y12588" s="1286"/>
      <c r="Z12588" s="1286"/>
      <c r="AA12588" s="1286"/>
      <c r="AB12588" s="1286"/>
      <c r="AC12588" s="1507">
        <f t="shared" si="4840"/>
        <v>320</v>
      </c>
      <c r="AD12588" s="1508">
        <f t="shared" si="4841"/>
        <v>53531.22</v>
      </c>
      <c r="AE12588" s="14">
        <f t="shared" si="4850"/>
        <v>25.333333333333332</v>
      </c>
      <c r="AF12588" s="14">
        <f t="shared" si="4842"/>
        <v>0</v>
      </c>
      <c r="AG12588" s="14" t="e">
        <f t="shared" si="4843"/>
        <v>#DIV/0!</v>
      </c>
      <c r="AH12588" s="14" t="e">
        <f t="shared" si="4851"/>
        <v>#DIV/0!</v>
      </c>
      <c r="AI12588" s="14">
        <f t="shared" si="4852"/>
        <v>320</v>
      </c>
      <c r="AJ12588" s="1286"/>
      <c r="AK12588" s="3953"/>
    </row>
    <row r="12589" spans="1:37" s="3954" customFormat="1" ht="24.75" customHeight="1">
      <c r="A12589" s="2510"/>
      <c r="B12589" s="2263" t="s">
        <v>551</v>
      </c>
      <c r="C12589" s="1350" t="s">
        <v>549</v>
      </c>
      <c r="D12589" s="1286">
        <v>0.70120000000000005</v>
      </c>
      <c r="E12589" s="1271">
        <v>1307</v>
      </c>
      <c r="F12589" s="1283">
        <v>916.46840000000009</v>
      </c>
      <c r="G12589" s="1286"/>
      <c r="H12589" s="1286"/>
      <c r="I12589" s="1286"/>
      <c r="J12589" s="1351">
        <v>45078</v>
      </c>
      <c r="K12589" s="1351"/>
      <c r="L12589" s="1350">
        <v>1210</v>
      </c>
      <c r="M12589" s="1349">
        <v>43763</v>
      </c>
      <c r="N12589" s="1286">
        <v>684</v>
      </c>
      <c r="O12589" s="1286">
        <v>205</v>
      </c>
      <c r="P12589" s="1286">
        <v>338</v>
      </c>
      <c r="Q12589" s="3999"/>
      <c r="R12589" s="3999"/>
      <c r="S12589" s="3999"/>
      <c r="T12589" s="3999"/>
      <c r="U12589" s="3999"/>
      <c r="V12589" s="1286"/>
      <c r="W12589" s="1286"/>
      <c r="X12589" s="1286"/>
      <c r="Y12589" s="1286"/>
      <c r="Z12589" s="1286"/>
      <c r="AA12589" s="1286"/>
      <c r="AB12589" s="1286"/>
      <c r="AC12589" s="1507">
        <f t="shared" si="4840"/>
        <v>80</v>
      </c>
      <c r="AD12589" s="1508">
        <f t="shared" si="4841"/>
        <v>56.096000000000004</v>
      </c>
      <c r="AE12589" s="14">
        <f t="shared" si="4850"/>
        <v>2.0333333333333332</v>
      </c>
      <c r="AF12589" s="14">
        <f t="shared" si="4842"/>
        <v>409</v>
      </c>
      <c r="AG12589" s="14">
        <f t="shared" si="4843"/>
        <v>0.19559902200488999</v>
      </c>
      <c r="AH12589" s="14">
        <f t="shared" si="4851"/>
        <v>-1.8377343113284432</v>
      </c>
      <c r="AI12589" s="14">
        <f t="shared" si="4852"/>
        <v>-751.63333333333333</v>
      </c>
      <c r="AJ12589" s="1286"/>
      <c r="AK12589" s="3953"/>
    </row>
    <row r="12590" spans="1:37" s="3954" customFormat="1" ht="24.75" customHeight="1">
      <c r="A12590" s="2510"/>
      <c r="B12590" s="2263" t="s">
        <v>552</v>
      </c>
      <c r="C12590" s="1350" t="s">
        <v>63</v>
      </c>
      <c r="D12590" s="1286">
        <v>0.79855699000000002</v>
      </c>
      <c r="E12590" s="1271">
        <v>4650</v>
      </c>
      <c r="F12590" s="1283">
        <v>3713.2900035000002</v>
      </c>
      <c r="G12590" s="1286"/>
      <c r="H12590" s="1286"/>
      <c r="I12590" s="1286"/>
      <c r="J12590" s="1351">
        <v>45505</v>
      </c>
      <c r="K12590" s="1351"/>
      <c r="L12590" s="1350">
        <v>1427</v>
      </c>
      <c r="M12590" s="1349">
        <v>44183</v>
      </c>
      <c r="N12590" s="1286"/>
      <c r="O12590" s="1286"/>
      <c r="P12590" s="1286">
        <v>111</v>
      </c>
      <c r="Q12590" s="3999"/>
      <c r="R12590" s="3999"/>
      <c r="S12590" s="3999"/>
      <c r="T12590" s="3999"/>
      <c r="U12590" s="3999"/>
      <c r="V12590" s="1286"/>
      <c r="W12590" s="1286"/>
      <c r="X12590" s="1286"/>
      <c r="Y12590" s="1286"/>
      <c r="Z12590" s="1286"/>
      <c r="AA12590" s="1286"/>
      <c r="AB12590" s="1286"/>
      <c r="AC12590" s="1507">
        <f t="shared" si="4840"/>
        <v>4539</v>
      </c>
      <c r="AD12590" s="1508">
        <f t="shared" si="4841"/>
        <v>3624.6501776099999</v>
      </c>
      <c r="AE12590" s="14">
        <f t="shared" si="4850"/>
        <v>16.266666666666666</v>
      </c>
      <c r="AF12590" s="14">
        <f t="shared" si="4842"/>
        <v>37</v>
      </c>
      <c r="AG12590" s="14">
        <f t="shared" si="4843"/>
        <v>122.67567567567568</v>
      </c>
      <c r="AH12590" s="14">
        <f t="shared" si="4851"/>
        <v>106.40900900900901</v>
      </c>
      <c r="AI12590" s="14">
        <f t="shared" si="4852"/>
        <v>3937.1333333333332</v>
      </c>
      <c r="AJ12590" s="1286"/>
      <c r="AK12590" s="3953"/>
    </row>
    <row r="12591" spans="1:37" s="3954" customFormat="1" ht="24.75" customHeight="1">
      <c r="A12591" s="2510"/>
      <c r="B12591" s="2263" t="s">
        <v>553</v>
      </c>
      <c r="C12591" s="1350" t="s">
        <v>181</v>
      </c>
      <c r="D12591" s="1350">
        <v>2759.43</v>
      </c>
      <c r="E12591" s="1286">
        <v>2</v>
      </c>
      <c r="F12591" s="1283">
        <v>5518.86</v>
      </c>
      <c r="G12591" s="1286"/>
      <c r="H12591" s="1286"/>
      <c r="I12591" s="1286"/>
      <c r="J12591" s="1351">
        <v>45777</v>
      </c>
      <c r="K12591" s="1351"/>
      <c r="L12591" s="1350">
        <v>1379</v>
      </c>
      <c r="M12591" s="1349">
        <v>44488</v>
      </c>
      <c r="N12591" s="1286"/>
      <c r="O12591" s="1286"/>
      <c r="P12591" s="1286"/>
      <c r="Q12591" s="3999"/>
      <c r="R12591" s="3999"/>
      <c r="S12591" s="3999"/>
      <c r="T12591" s="3999"/>
      <c r="U12591" s="3999"/>
      <c r="V12591" s="1286"/>
      <c r="W12591" s="1286"/>
      <c r="X12591" s="1286"/>
      <c r="Y12591" s="1286"/>
      <c r="Z12591" s="1286"/>
      <c r="AA12591" s="1286"/>
      <c r="AB12591" s="1286"/>
      <c r="AC12591" s="1507">
        <f t="shared" si="4840"/>
        <v>2</v>
      </c>
      <c r="AD12591" s="1508">
        <f t="shared" si="4841"/>
        <v>5518.86</v>
      </c>
      <c r="AE12591" s="14">
        <f t="shared" si="4850"/>
        <v>25.333333333333332</v>
      </c>
      <c r="AF12591" s="14">
        <f t="shared" si="4842"/>
        <v>0</v>
      </c>
      <c r="AG12591" s="14" t="e">
        <f t="shared" si="4843"/>
        <v>#DIV/0!</v>
      </c>
      <c r="AH12591" s="14" t="e">
        <f t="shared" si="4851"/>
        <v>#DIV/0!</v>
      </c>
      <c r="AI12591" s="14">
        <f t="shared" si="4852"/>
        <v>2</v>
      </c>
      <c r="AJ12591" s="1286"/>
      <c r="AK12591" s="3953"/>
    </row>
    <row r="12592" spans="1:37" s="3954" customFormat="1" ht="24.75" customHeight="1">
      <c r="A12592" s="2510"/>
      <c r="B12592" s="2263" t="s">
        <v>554</v>
      </c>
      <c r="C12592" s="1350" t="s">
        <v>86</v>
      </c>
      <c r="D12592" s="1350">
        <v>21571.01</v>
      </c>
      <c r="E12592" s="1271">
        <v>1</v>
      </c>
      <c r="F12592" s="1283">
        <v>21571.01</v>
      </c>
      <c r="G12592" s="1286"/>
      <c r="H12592" s="1286"/>
      <c r="I12592" s="1286"/>
      <c r="J12592" s="1351" t="s">
        <v>334</v>
      </c>
      <c r="K12592" s="1351"/>
      <c r="L12592" s="1350">
        <v>15</v>
      </c>
      <c r="M12592" s="1349">
        <v>43841</v>
      </c>
      <c r="N12592" s="1286"/>
      <c r="O12592" s="1286"/>
      <c r="P12592" s="1286"/>
      <c r="Q12592" s="3999"/>
      <c r="R12592" s="3999"/>
      <c r="S12592" s="3999"/>
      <c r="T12592" s="3999"/>
      <c r="U12592" s="3999"/>
      <c r="V12592" s="1286"/>
      <c r="W12592" s="1286"/>
      <c r="X12592" s="1286"/>
      <c r="Y12592" s="1286"/>
      <c r="Z12592" s="1286"/>
      <c r="AA12592" s="1286"/>
      <c r="AB12592" s="1286"/>
      <c r="AC12592" s="1507">
        <f t="shared" ref="AC12592:AC12615" si="4853">E12592+G12592-N12592-O12592-AA12592-P12592-Q12592-R12592-S12592-T12592-U12592-V12592-W12592-X12592-Y12592</f>
        <v>1</v>
      </c>
      <c r="AD12592" s="1508">
        <f t="shared" ref="AD12592:AD12615" si="4854">D12592*AC12592</f>
        <v>21571.01</v>
      </c>
      <c r="AE12592" s="1351" t="s">
        <v>334</v>
      </c>
      <c r="AF12592" s="14">
        <f t="shared" ref="AF12592:AF12615" si="4855">(N12592+O12592+P12592+Q12592+R12592+S12592+T12592+U12592+V12592+W12592+X12592+Y12592)/3</f>
        <v>0</v>
      </c>
      <c r="AG12592" s="14" t="e">
        <f t="shared" ref="AG12592:AG12615" si="4856">AC12592/AF12592</f>
        <v>#DIV/0!</v>
      </c>
      <c r="AH12592" s="1351" t="s">
        <v>334</v>
      </c>
      <c r="AI12592" s="1351" t="s">
        <v>334</v>
      </c>
      <c r="AJ12592" s="1286"/>
      <c r="AK12592" s="3953"/>
    </row>
    <row r="12593" spans="1:37" s="3954" customFormat="1" ht="34.5" customHeight="1">
      <c r="A12593" s="2510"/>
      <c r="B12593" s="1404" t="s">
        <v>5073</v>
      </c>
      <c r="C12593" s="1286" t="s">
        <v>176</v>
      </c>
      <c r="D12593" s="1286">
        <v>2550.7605600000002</v>
      </c>
      <c r="E12593" s="1286">
        <v>10</v>
      </c>
      <c r="F12593" s="1283">
        <v>25507.605600000003</v>
      </c>
      <c r="G12593" s="1286"/>
      <c r="H12593" s="1286"/>
      <c r="I12593" s="1351"/>
      <c r="J12593" s="1351">
        <v>45108</v>
      </c>
      <c r="K12593" s="1351"/>
      <c r="L12593" s="1286"/>
      <c r="M12593" s="1351"/>
      <c r="N12593" s="1286">
        <v>2</v>
      </c>
      <c r="O12593" s="1286">
        <v>3</v>
      </c>
      <c r="P12593" s="1286">
        <v>3</v>
      </c>
      <c r="Q12593" s="3999"/>
      <c r="R12593" s="3999"/>
      <c r="S12593" s="3999"/>
      <c r="T12593" s="3999"/>
      <c r="U12593" s="3999"/>
      <c r="V12593" s="1286"/>
      <c r="W12593" s="1286"/>
      <c r="X12593" s="1286"/>
      <c r="Y12593" s="1286"/>
      <c r="Z12593" s="1286"/>
      <c r="AA12593" s="1286"/>
      <c r="AB12593" s="1286"/>
      <c r="AC12593" s="1507">
        <f t="shared" si="4853"/>
        <v>2</v>
      </c>
      <c r="AD12593" s="1508">
        <f t="shared" si="4854"/>
        <v>5101.5211200000003</v>
      </c>
      <c r="AE12593" s="14">
        <f t="shared" ref="AE12593:AE12596" si="4857">(J12593-"01.04.2023")/30</f>
        <v>3.0333333333333332</v>
      </c>
      <c r="AF12593" s="14">
        <f t="shared" si="4855"/>
        <v>2.6666666666666665</v>
      </c>
      <c r="AG12593" s="14">
        <f t="shared" si="4856"/>
        <v>0.75</v>
      </c>
      <c r="AH12593" s="14">
        <f t="shared" ref="AH12593:AH12596" si="4858">AG12593-AE12593</f>
        <v>-2.2833333333333332</v>
      </c>
      <c r="AI12593" s="14">
        <f t="shared" ref="AI12593:AI12596" si="4859">AC12593-(AE12593*AF12593)</f>
        <v>-6.0888888888888886</v>
      </c>
      <c r="AJ12593" s="1286"/>
      <c r="AK12593" s="3953"/>
    </row>
    <row r="12594" spans="1:37" s="3954" customFormat="1" ht="34.5" customHeight="1">
      <c r="A12594" s="2510"/>
      <c r="B12594" s="2263" t="s">
        <v>10414</v>
      </c>
      <c r="C12594" s="1350" t="s">
        <v>66</v>
      </c>
      <c r="D12594" s="1408">
        <f>H12594/G12594</f>
        <v>14132.666500000001</v>
      </c>
      <c r="E12594" s="1286"/>
      <c r="F12594" s="1286"/>
      <c r="G12594" s="1286">
        <v>40</v>
      </c>
      <c r="H12594" s="1283">
        <v>565306.66</v>
      </c>
      <c r="I12594" s="1351" t="s">
        <v>9656</v>
      </c>
      <c r="J12594" s="1351">
        <v>45389</v>
      </c>
      <c r="K12594" s="1351"/>
      <c r="L12594" s="1271">
        <v>304</v>
      </c>
      <c r="M12594" s="1351">
        <v>45006</v>
      </c>
      <c r="N12594" s="1286"/>
      <c r="O12594" s="1286"/>
      <c r="P12594" s="1286"/>
      <c r="Q12594" s="3999"/>
      <c r="R12594" s="3999"/>
      <c r="S12594" s="3999"/>
      <c r="T12594" s="3999"/>
      <c r="U12594" s="3999"/>
      <c r="V12594" s="1286"/>
      <c r="W12594" s="1286"/>
      <c r="X12594" s="1286"/>
      <c r="Y12594" s="1286"/>
      <c r="Z12594" s="1286"/>
      <c r="AA12594" s="1286"/>
      <c r="AB12594" s="1286"/>
      <c r="AC12594" s="1507">
        <f t="shared" si="4853"/>
        <v>40</v>
      </c>
      <c r="AD12594" s="1508">
        <f t="shared" si="4854"/>
        <v>565306.66</v>
      </c>
      <c r="AE12594" s="14">
        <f t="shared" si="4857"/>
        <v>12.4</v>
      </c>
      <c r="AF12594" s="14">
        <f t="shared" si="4855"/>
        <v>0</v>
      </c>
      <c r="AG12594" s="14" t="e">
        <f t="shared" si="4856"/>
        <v>#DIV/0!</v>
      </c>
      <c r="AH12594" s="14" t="e">
        <f t="shared" si="4858"/>
        <v>#DIV/0!</v>
      </c>
      <c r="AI12594" s="14">
        <f t="shared" si="4859"/>
        <v>40</v>
      </c>
      <c r="AJ12594" s="1286"/>
      <c r="AK12594" s="3953"/>
    </row>
    <row r="12595" spans="1:37" s="3954" customFormat="1" ht="15.75">
      <c r="A12595" s="2510"/>
      <c r="B12595" s="2263" t="s">
        <v>8883</v>
      </c>
      <c r="C12595" s="1286" t="s">
        <v>86</v>
      </c>
      <c r="D12595" s="1286">
        <v>18247.5</v>
      </c>
      <c r="E12595" s="1286"/>
      <c r="F12595" s="1286"/>
      <c r="G12595" s="1286">
        <v>1</v>
      </c>
      <c r="H12595" s="1283">
        <f>G12595*D12595</f>
        <v>18247.5</v>
      </c>
      <c r="I12595" s="1351">
        <v>44935</v>
      </c>
      <c r="J12595" s="1351">
        <v>45340</v>
      </c>
      <c r="K12595" s="1286"/>
      <c r="L12595" s="1283"/>
      <c r="M12595" s="1286"/>
      <c r="N12595" s="1286"/>
      <c r="O12595" s="1286"/>
      <c r="P12595" s="1286"/>
      <c r="Q12595" s="3999"/>
      <c r="R12595" s="3999"/>
      <c r="S12595" s="3999"/>
      <c r="T12595" s="3999"/>
      <c r="U12595" s="3999"/>
      <c r="V12595" s="1286"/>
      <c r="W12595" s="3999"/>
      <c r="X12595" s="1286"/>
      <c r="Y12595" s="1286"/>
      <c r="Z12595" s="1286"/>
      <c r="AA12595" s="3999"/>
      <c r="AB12595" s="3999"/>
      <c r="AC12595" s="1507">
        <f t="shared" si="4853"/>
        <v>1</v>
      </c>
      <c r="AD12595" s="1508">
        <f t="shared" si="4854"/>
        <v>18247.5</v>
      </c>
      <c r="AE12595" s="14">
        <f t="shared" si="4857"/>
        <v>10.766666666666667</v>
      </c>
      <c r="AF12595" s="14">
        <f t="shared" si="4855"/>
        <v>0</v>
      </c>
      <c r="AG12595" s="14" t="e">
        <f t="shared" si="4856"/>
        <v>#DIV/0!</v>
      </c>
      <c r="AH12595" s="14" t="e">
        <f t="shared" si="4858"/>
        <v>#DIV/0!</v>
      </c>
      <c r="AI12595" s="14">
        <f t="shared" si="4859"/>
        <v>1</v>
      </c>
      <c r="AJ12595" s="1286"/>
      <c r="AK12595" s="3953"/>
    </row>
    <row r="12596" spans="1:37" s="3954" customFormat="1" ht="27.75" customHeight="1">
      <c r="A12596" s="2510"/>
      <c r="B12596" s="2263" t="s">
        <v>8883</v>
      </c>
      <c r="C12596" s="1350" t="s">
        <v>332</v>
      </c>
      <c r="D12596" s="1408">
        <f>H12596/G12596</f>
        <v>364.95462727272729</v>
      </c>
      <c r="E12596" s="1286"/>
      <c r="F12596" s="1286"/>
      <c r="G12596" s="1286">
        <v>1100</v>
      </c>
      <c r="H12596" s="1283">
        <v>401450.09</v>
      </c>
      <c r="I12596" s="1351" t="s">
        <v>10405</v>
      </c>
      <c r="J12596" s="1351">
        <v>45452</v>
      </c>
      <c r="K12596" s="1351"/>
      <c r="L12596" s="1271">
        <v>276</v>
      </c>
      <c r="M12596" s="1351">
        <v>45000</v>
      </c>
      <c r="N12596" s="1286"/>
      <c r="O12596" s="1286"/>
      <c r="P12596" s="1286">
        <v>226</v>
      </c>
      <c r="Q12596" s="3999"/>
      <c r="R12596" s="3999"/>
      <c r="S12596" s="3999"/>
      <c r="T12596" s="3999"/>
      <c r="U12596" s="3999"/>
      <c r="V12596" s="1286"/>
      <c r="W12596" s="1286"/>
      <c r="X12596" s="1286"/>
      <c r="Y12596" s="1286"/>
      <c r="Z12596" s="1286"/>
      <c r="AA12596" s="1286"/>
      <c r="AB12596" s="1286"/>
      <c r="AC12596" s="1507">
        <f t="shared" si="4853"/>
        <v>874</v>
      </c>
      <c r="AD12596" s="1508">
        <f t="shared" si="4854"/>
        <v>318970.34423636366</v>
      </c>
      <c r="AE12596" s="14">
        <f t="shared" si="4857"/>
        <v>14.5</v>
      </c>
      <c r="AF12596" s="14">
        <f t="shared" si="4855"/>
        <v>75.333333333333329</v>
      </c>
      <c r="AG12596" s="14">
        <f t="shared" si="4856"/>
        <v>11.601769911504425</v>
      </c>
      <c r="AH12596" s="14">
        <f t="shared" si="4858"/>
        <v>-2.8982300884955752</v>
      </c>
      <c r="AI12596" s="14">
        <f t="shared" si="4859"/>
        <v>-218.33333333333326</v>
      </c>
      <c r="AJ12596" s="1286"/>
      <c r="AK12596" s="3953"/>
    </row>
    <row r="12597" spans="1:37" s="3954" customFormat="1" ht="27.75" customHeight="1">
      <c r="A12597" s="2510"/>
      <c r="B12597" s="1404" t="s">
        <v>555</v>
      </c>
      <c r="C12597" s="1350" t="s">
        <v>86</v>
      </c>
      <c r="D12597" s="1350">
        <v>3070.0930800000001</v>
      </c>
      <c r="E12597" s="1271">
        <v>13</v>
      </c>
      <c r="F12597" s="1283">
        <v>39911.210039999998</v>
      </c>
      <c r="G12597" s="1286"/>
      <c r="H12597" s="1286"/>
      <c r="I12597" s="1286"/>
      <c r="J12597" s="1351" t="s">
        <v>334</v>
      </c>
      <c r="K12597" s="1351"/>
      <c r="L12597" s="1350">
        <v>1083</v>
      </c>
      <c r="M12597" s="1349">
        <v>43395</v>
      </c>
      <c r="N12597" s="1286"/>
      <c r="O12597" s="1286"/>
      <c r="P12597" s="1286"/>
      <c r="Q12597" s="3999"/>
      <c r="R12597" s="3999"/>
      <c r="S12597" s="3999"/>
      <c r="T12597" s="3999"/>
      <c r="U12597" s="3999"/>
      <c r="V12597" s="1286"/>
      <c r="W12597" s="1286"/>
      <c r="X12597" s="1286"/>
      <c r="Y12597" s="1286"/>
      <c r="Z12597" s="1286"/>
      <c r="AA12597" s="1286"/>
      <c r="AB12597" s="1286"/>
      <c r="AC12597" s="1507">
        <f t="shared" si="4853"/>
        <v>13</v>
      </c>
      <c r="AD12597" s="1508">
        <f t="shared" si="4854"/>
        <v>39911.210039999998</v>
      </c>
      <c r="AE12597" s="1351" t="s">
        <v>334</v>
      </c>
      <c r="AF12597" s="14">
        <f t="shared" si="4855"/>
        <v>0</v>
      </c>
      <c r="AG12597" s="14" t="e">
        <f t="shared" si="4856"/>
        <v>#DIV/0!</v>
      </c>
      <c r="AH12597" s="1351" t="s">
        <v>334</v>
      </c>
      <c r="AI12597" s="1351" t="s">
        <v>334</v>
      </c>
      <c r="AJ12597" s="1286"/>
      <c r="AK12597" s="3953"/>
    </row>
    <row r="12598" spans="1:37" s="3954" customFormat="1" ht="15.75">
      <c r="A12598" s="2510"/>
      <c r="B12598" s="1404" t="s">
        <v>556</v>
      </c>
      <c r="C12598" s="1350" t="s">
        <v>86</v>
      </c>
      <c r="D12598" s="1350">
        <v>3070.0930800000001</v>
      </c>
      <c r="E12598" s="1271">
        <v>13</v>
      </c>
      <c r="F12598" s="1283">
        <v>39911.210039999998</v>
      </c>
      <c r="G12598" s="1286"/>
      <c r="H12598" s="1286"/>
      <c r="I12598" s="1286"/>
      <c r="J12598" s="1351" t="s">
        <v>334</v>
      </c>
      <c r="K12598" s="1351"/>
      <c r="L12598" s="1350">
        <v>1083</v>
      </c>
      <c r="M12598" s="1349">
        <v>43395</v>
      </c>
      <c r="N12598" s="1286"/>
      <c r="O12598" s="1286"/>
      <c r="P12598" s="1286"/>
      <c r="Q12598" s="3999"/>
      <c r="R12598" s="3999"/>
      <c r="S12598" s="3999"/>
      <c r="T12598" s="3999"/>
      <c r="U12598" s="3999"/>
      <c r="V12598" s="1286"/>
      <c r="W12598" s="1286"/>
      <c r="X12598" s="1286"/>
      <c r="Y12598" s="1286"/>
      <c r="Z12598" s="1286"/>
      <c r="AA12598" s="1286"/>
      <c r="AB12598" s="1286"/>
      <c r="AC12598" s="1507">
        <f t="shared" si="4853"/>
        <v>13</v>
      </c>
      <c r="AD12598" s="1508">
        <f t="shared" si="4854"/>
        <v>39911.210039999998</v>
      </c>
      <c r="AE12598" s="1351" t="s">
        <v>334</v>
      </c>
      <c r="AF12598" s="14">
        <f t="shared" si="4855"/>
        <v>0</v>
      </c>
      <c r="AG12598" s="14" t="e">
        <f t="shared" si="4856"/>
        <v>#DIV/0!</v>
      </c>
      <c r="AH12598" s="1351" t="s">
        <v>334</v>
      </c>
      <c r="AI12598" s="1351" t="s">
        <v>334</v>
      </c>
      <c r="AJ12598" s="1286"/>
      <c r="AK12598" s="3953"/>
    </row>
    <row r="12599" spans="1:37" s="3954" customFormat="1" ht="15.75">
      <c r="A12599" s="2510"/>
      <c r="B12599" s="1404" t="s">
        <v>557</v>
      </c>
      <c r="C12599" s="1350" t="s">
        <v>86</v>
      </c>
      <c r="D12599" s="1350">
        <v>3070.0928600000002</v>
      </c>
      <c r="E12599" s="1271">
        <v>7</v>
      </c>
      <c r="F12599" s="1283">
        <v>21490.650020000001</v>
      </c>
      <c r="G12599" s="1286"/>
      <c r="H12599" s="1286"/>
      <c r="I12599" s="1286"/>
      <c r="J12599" s="1351" t="s">
        <v>334</v>
      </c>
      <c r="K12599" s="1351"/>
      <c r="L12599" s="1350">
        <v>1083</v>
      </c>
      <c r="M12599" s="1349">
        <v>43395</v>
      </c>
      <c r="N12599" s="1286"/>
      <c r="O12599" s="1286"/>
      <c r="P12599" s="1286"/>
      <c r="Q12599" s="3999"/>
      <c r="R12599" s="3999"/>
      <c r="S12599" s="3999"/>
      <c r="T12599" s="3999"/>
      <c r="U12599" s="3999"/>
      <c r="V12599" s="1286"/>
      <c r="W12599" s="1286"/>
      <c r="X12599" s="1286"/>
      <c r="Y12599" s="1286"/>
      <c r="Z12599" s="1286"/>
      <c r="AA12599" s="1286"/>
      <c r="AB12599" s="1286"/>
      <c r="AC12599" s="1507">
        <f t="shared" si="4853"/>
        <v>7</v>
      </c>
      <c r="AD12599" s="1508">
        <f t="shared" si="4854"/>
        <v>21490.650020000001</v>
      </c>
      <c r="AE12599" s="1351" t="s">
        <v>334</v>
      </c>
      <c r="AF12599" s="14">
        <f t="shared" si="4855"/>
        <v>0</v>
      </c>
      <c r="AG12599" s="14" t="e">
        <f t="shared" si="4856"/>
        <v>#DIV/0!</v>
      </c>
      <c r="AH12599" s="1351" t="s">
        <v>334</v>
      </c>
      <c r="AI12599" s="1351" t="s">
        <v>334</v>
      </c>
      <c r="AJ12599" s="1286"/>
      <c r="AK12599" s="3953"/>
    </row>
    <row r="12600" spans="1:37" s="3954" customFormat="1" ht="15.75">
      <c r="A12600" s="2510"/>
      <c r="B12600" s="1404" t="s">
        <v>558</v>
      </c>
      <c r="C12600" s="1350" t="s">
        <v>181</v>
      </c>
      <c r="D12600" s="1350">
        <v>1868.1</v>
      </c>
      <c r="E12600" s="1271">
        <v>8</v>
      </c>
      <c r="F12600" s="1283">
        <v>14944.8</v>
      </c>
      <c r="G12600" s="1286"/>
      <c r="H12600" s="1286"/>
      <c r="I12600" s="1286"/>
      <c r="J12600" s="1351" t="s">
        <v>334</v>
      </c>
      <c r="K12600" s="1351"/>
      <c r="L12600" s="1350">
        <v>607</v>
      </c>
      <c r="M12600" s="1349">
        <v>41974</v>
      </c>
      <c r="N12600" s="1286"/>
      <c r="O12600" s="1286"/>
      <c r="P12600" s="1286"/>
      <c r="Q12600" s="3999"/>
      <c r="R12600" s="3999"/>
      <c r="S12600" s="3999"/>
      <c r="T12600" s="3999"/>
      <c r="U12600" s="3999"/>
      <c r="V12600" s="1286"/>
      <c r="W12600" s="1286"/>
      <c r="X12600" s="1286"/>
      <c r="Y12600" s="1286"/>
      <c r="Z12600" s="1286"/>
      <c r="AA12600" s="1286"/>
      <c r="AB12600" s="1286"/>
      <c r="AC12600" s="1507">
        <f t="shared" si="4853"/>
        <v>8</v>
      </c>
      <c r="AD12600" s="1508">
        <f t="shared" si="4854"/>
        <v>14944.8</v>
      </c>
      <c r="AE12600" s="1351" t="s">
        <v>334</v>
      </c>
      <c r="AF12600" s="14">
        <f t="shared" si="4855"/>
        <v>0</v>
      </c>
      <c r="AG12600" s="14" t="e">
        <f t="shared" si="4856"/>
        <v>#DIV/0!</v>
      </c>
      <c r="AH12600" s="1351" t="s">
        <v>334</v>
      </c>
      <c r="AI12600" s="1351" t="s">
        <v>334</v>
      </c>
      <c r="AJ12600" s="1286"/>
      <c r="AK12600" s="3953"/>
    </row>
    <row r="12601" spans="1:37" s="3954" customFormat="1" ht="15.75">
      <c r="A12601" s="2510"/>
      <c r="B12601" s="1404" t="s">
        <v>559</v>
      </c>
      <c r="C12601" s="1286" t="s">
        <v>181</v>
      </c>
      <c r="D12601" s="1286">
        <v>288.82</v>
      </c>
      <c r="E12601" s="1286">
        <v>34</v>
      </c>
      <c r="F12601" s="1283">
        <v>9819.8799999999992</v>
      </c>
      <c r="G12601" s="1286"/>
      <c r="H12601" s="1286"/>
      <c r="I12601" s="1286"/>
      <c r="J12601" s="1351">
        <v>46112</v>
      </c>
      <c r="K12601" s="1351"/>
      <c r="L12601" s="1283"/>
      <c r="M12601" s="1351"/>
      <c r="N12601" s="1286"/>
      <c r="O12601" s="1286">
        <v>1</v>
      </c>
      <c r="P12601" s="1286">
        <v>1</v>
      </c>
      <c r="Q12601" s="3999"/>
      <c r="R12601" s="3999"/>
      <c r="S12601" s="3999"/>
      <c r="T12601" s="3999"/>
      <c r="U12601" s="3999"/>
      <c r="V12601" s="1286"/>
      <c r="W12601" s="1286"/>
      <c r="X12601" s="1286"/>
      <c r="Y12601" s="1286"/>
      <c r="Z12601" s="1286"/>
      <c r="AA12601" s="1286"/>
      <c r="AB12601" s="1286"/>
      <c r="AC12601" s="1507">
        <f t="shared" si="4853"/>
        <v>32</v>
      </c>
      <c r="AD12601" s="1508">
        <f t="shared" si="4854"/>
        <v>9242.24</v>
      </c>
      <c r="AE12601" s="14">
        <f t="shared" ref="AE12601:AE12606" si="4860">(J12601-"01.04.2023")/30</f>
        <v>36.5</v>
      </c>
      <c r="AF12601" s="14">
        <f t="shared" si="4855"/>
        <v>0.66666666666666663</v>
      </c>
      <c r="AG12601" s="14">
        <f t="shared" si="4856"/>
        <v>48</v>
      </c>
      <c r="AH12601" s="14">
        <f t="shared" ref="AH12601:AH12606" si="4861">AG12601-AE12601</f>
        <v>11.5</v>
      </c>
      <c r="AI12601" s="14">
        <f t="shared" ref="AI12601:AI12606" si="4862">AC12601-(AE12601*AF12601)</f>
        <v>7.6666666666666679</v>
      </c>
      <c r="AJ12601" s="1286"/>
      <c r="AK12601" s="3953"/>
    </row>
    <row r="12602" spans="1:37" s="3954" customFormat="1" ht="15.75">
      <c r="A12602" s="2510"/>
      <c r="B12602" s="1404" t="s">
        <v>560</v>
      </c>
      <c r="C12602" s="1286" t="s">
        <v>181</v>
      </c>
      <c r="D12602" s="1286">
        <v>278.22000000000003</v>
      </c>
      <c r="E12602" s="1286">
        <v>10</v>
      </c>
      <c r="F12602" s="1283">
        <v>2782.2000000000003</v>
      </c>
      <c r="G12602" s="1286"/>
      <c r="H12602" s="1286"/>
      <c r="I12602" s="1286"/>
      <c r="J12602" s="1351">
        <v>46112</v>
      </c>
      <c r="K12602" s="1351"/>
      <c r="L12602" s="1283"/>
      <c r="M12602" s="1351"/>
      <c r="N12602" s="1286"/>
      <c r="O12602" s="1286">
        <v>1</v>
      </c>
      <c r="P12602" s="1286">
        <v>2</v>
      </c>
      <c r="Q12602" s="3999"/>
      <c r="R12602" s="3999"/>
      <c r="S12602" s="3999"/>
      <c r="T12602" s="3999"/>
      <c r="U12602" s="3999"/>
      <c r="V12602" s="1286"/>
      <c r="W12602" s="1286"/>
      <c r="X12602" s="1286"/>
      <c r="Y12602" s="1286"/>
      <c r="Z12602" s="1286"/>
      <c r="AA12602" s="1286"/>
      <c r="AB12602" s="1286"/>
      <c r="AC12602" s="1507">
        <f t="shared" si="4853"/>
        <v>7</v>
      </c>
      <c r="AD12602" s="1508">
        <f t="shared" si="4854"/>
        <v>1947.5400000000002</v>
      </c>
      <c r="AE12602" s="14">
        <f t="shared" si="4860"/>
        <v>36.5</v>
      </c>
      <c r="AF12602" s="14">
        <f t="shared" si="4855"/>
        <v>1</v>
      </c>
      <c r="AG12602" s="14">
        <f t="shared" si="4856"/>
        <v>7</v>
      </c>
      <c r="AH12602" s="14">
        <f t="shared" si="4861"/>
        <v>-29.5</v>
      </c>
      <c r="AI12602" s="14">
        <f t="shared" si="4862"/>
        <v>-29.5</v>
      </c>
      <c r="AJ12602" s="1286"/>
      <c r="AK12602" s="3953"/>
    </row>
    <row r="12603" spans="1:37" s="3954" customFormat="1" ht="15.75">
      <c r="A12603" s="2510"/>
      <c r="B12603" s="2263" t="s">
        <v>4270</v>
      </c>
      <c r="C12603" s="1350" t="s">
        <v>66</v>
      </c>
      <c r="D12603" s="1350">
        <v>800</v>
      </c>
      <c r="E12603" s="1286">
        <v>2</v>
      </c>
      <c r="F12603" s="1286">
        <v>1600</v>
      </c>
      <c r="G12603" s="1286"/>
      <c r="H12603" s="1283"/>
      <c r="I12603" s="1351"/>
      <c r="J12603" s="1351">
        <v>45139</v>
      </c>
      <c r="K12603" s="1351"/>
      <c r="L12603" s="1283"/>
      <c r="M12603" s="1351"/>
      <c r="N12603" s="1286"/>
      <c r="O12603" s="1286"/>
      <c r="P12603" s="1286"/>
      <c r="Q12603" s="3999"/>
      <c r="R12603" s="3999"/>
      <c r="S12603" s="3999"/>
      <c r="T12603" s="3999"/>
      <c r="U12603" s="3999"/>
      <c r="V12603" s="1286"/>
      <c r="W12603" s="1286"/>
      <c r="X12603" s="1286"/>
      <c r="Y12603" s="1286"/>
      <c r="Z12603" s="1286"/>
      <c r="AA12603" s="1286"/>
      <c r="AB12603" s="1286"/>
      <c r="AC12603" s="1507">
        <f t="shared" si="4853"/>
        <v>2</v>
      </c>
      <c r="AD12603" s="1508">
        <f t="shared" si="4854"/>
        <v>1600</v>
      </c>
      <c r="AE12603" s="14">
        <f t="shared" si="4860"/>
        <v>4.0666666666666664</v>
      </c>
      <c r="AF12603" s="14">
        <f t="shared" si="4855"/>
        <v>0</v>
      </c>
      <c r="AG12603" s="14" t="e">
        <f t="shared" si="4856"/>
        <v>#DIV/0!</v>
      </c>
      <c r="AH12603" s="14" t="e">
        <f t="shared" si="4861"/>
        <v>#DIV/0!</v>
      </c>
      <c r="AI12603" s="14">
        <f t="shared" si="4862"/>
        <v>2</v>
      </c>
      <c r="AJ12603" s="1286"/>
      <c r="AK12603" s="3953"/>
    </row>
    <row r="12604" spans="1:37" s="3954" customFormat="1" ht="34.5" customHeight="1">
      <c r="A12604" s="2510"/>
      <c r="B12604" s="2263" t="s">
        <v>7594</v>
      </c>
      <c r="C12604" s="1350" t="s">
        <v>4281</v>
      </c>
      <c r="D12604" s="1350">
        <v>3.5105882350000002</v>
      </c>
      <c r="E12604" s="1286">
        <v>1700</v>
      </c>
      <c r="F12604" s="1283">
        <v>5967.9999994999998</v>
      </c>
      <c r="G12604" s="1286"/>
      <c r="H12604" s="1393"/>
      <c r="I12604" s="1351"/>
      <c r="J12604" s="1351">
        <v>46356</v>
      </c>
      <c r="K12604" s="1351"/>
      <c r="L12604" s="1283"/>
      <c r="M12604" s="1351"/>
      <c r="N12604" s="1286"/>
      <c r="O12604" s="1286"/>
      <c r="P12604" s="1286"/>
      <c r="Q12604" s="3999"/>
      <c r="R12604" s="3999"/>
      <c r="S12604" s="3999"/>
      <c r="T12604" s="3999"/>
      <c r="U12604" s="3999"/>
      <c r="V12604" s="1286"/>
      <c r="W12604" s="1286"/>
      <c r="X12604" s="1286"/>
      <c r="Y12604" s="1286"/>
      <c r="Z12604" s="1286"/>
      <c r="AA12604" s="1286"/>
      <c r="AB12604" s="1286"/>
      <c r="AC12604" s="1507">
        <f t="shared" si="4853"/>
        <v>1700</v>
      </c>
      <c r="AD12604" s="1508">
        <f t="shared" si="4854"/>
        <v>5967.9999994999998</v>
      </c>
      <c r="AE12604" s="14">
        <f t="shared" si="4860"/>
        <v>44.633333333333333</v>
      </c>
      <c r="AF12604" s="14">
        <f t="shared" si="4855"/>
        <v>0</v>
      </c>
      <c r="AG12604" s="14" t="e">
        <f t="shared" si="4856"/>
        <v>#DIV/0!</v>
      </c>
      <c r="AH12604" s="14" t="e">
        <f t="shared" si="4861"/>
        <v>#DIV/0!</v>
      </c>
      <c r="AI12604" s="14">
        <f t="shared" si="4862"/>
        <v>1700</v>
      </c>
      <c r="AJ12604" s="1286"/>
      <c r="AK12604" s="3953"/>
    </row>
    <row r="12605" spans="1:37" s="3954" customFormat="1" ht="15.75">
      <c r="A12605" s="2510"/>
      <c r="B12605" s="2263" t="s">
        <v>7595</v>
      </c>
      <c r="C12605" s="1350" t="s">
        <v>4281</v>
      </c>
      <c r="D12605" s="1350">
        <v>4.3772627740000001</v>
      </c>
      <c r="E12605" s="1286">
        <v>6850</v>
      </c>
      <c r="F12605" s="1283">
        <v>29984.2500019</v>
      </c>
      <c r="G12605" s="1286"/>
      <c r="H12605" s="1393"/>
      <c r="I12605" s="1351"/>
      <c r="J12605" s="1351">
        <v>46356</v>
      </c>
      <c r="K12605" s="1351"/>
      <c r="L12605" s="1283"/>
      <c r="M12605" s="1351"/>
      <c r="N12605" s="1286"/>
      <c r="O12605" s="1286"/>
      <c r="P12605" s="1286"/>
      <c r="Q12605" s="3999"/>
      <c r="R12605" s="3999"/>
      <c r="S12605" s="3999"/>
      <c r="T12605" s="3999"/>
      <c r="U12605" s="3999"/>
      <c r="V12605" s="1286"/>
      <c r="W12605" s="1286"/>
      <c r="X12605" s="1286"/>
      <c r="Y12605" s="1286"/>
      <c r="Z12605" s="1286"/>
      <c r="AA12605" s="1286"/>
      <c r="AB12605" s="1286"/>
      <c r="AC12605" s="1507">
        <f t="shared" si="4853"/>
        <v>6850</v>
      </c>
      <c r="AD12605" s="1508">
        <f t="shared" si="4854"/>
        <v>29984.2500019</v>
      </c>
      <c r="AE12605" s="14">
        <f t="shared" si="4860"/>
        <v>44.633333333333333</v>
      </c>
      <c r="AF12605" s="14">
        <f t="shared" si="4855"/>
        <v>0</v>
      </c>
      <c r="AG12605" s="14" t="e">
        <f t="shared" si="4856"/>
        <v>#DIV/0!</v>
      </c>
      <c r="AH12605" s="14" t="e">
        <f t="shared" si="4861"/>
        <v>#DIV/0!</v>
      </c>
      <c r="AI12605" s="14">
        <f t="shared" si="4862"/>
        <v>6850</v>
      </c>
      <c r="AJ12605" s="1286"/>
      <c r="AK12605" s="3953"/>
    </row>
    <row r="12606" spans="1:37" s="3954" customFormat="1" ht="15.75">
      <c r="A12606" s="2510"/>
      <c r="B12606" s="2263" t="s">
        <v>4271</v>
      </c>
      <c r="C12606" s="1350" t="s">
        <v>153</v>
      </c>
      <c r="D12606" s="1350">
        <v>1.7</v>
      </c>
      <c r="E12606" s="1286">
        <v>40</v>
      </c>
      <c r="F12606" s="1286">
        <v>68</v>
      </c>
      <c r="G12606" s="1286"/>
      <c r="H12606" s="1283"/>
      <c r="I12606" s="1351"/>
      <c r="J12606" s="1351">
        <v>45383</v>
      </c>
      <c r="K12606" s="1351"/>
      <c r="L12606" s="1283"/>
      <c r="M12606" s="1351"/>
      <c r="N12606" s="1286"/>
      <c r="O12606" s="1286"/>
      <c r="P12606" s="1286"/>
      <c r="Q12606" s="3999"/>
      <c r="R12606" s="3999"/>
      <c r="S12606" s="3999"/>
      <c r="T12606" s="3999"/>
      <c r="U12606" s="3999"/>
      <c r="V12606" s="1286"/>
      <c r="W12606" s="1286"/>
      <c r="X12606" s="1286"/>
      <c r="Y12606" s="1286"/>
      <c r="Z12606" s="1286"/>
      <c r="AA12606" s="1286"/>
      <c r="AB12606" s="1286"/>
      <c r="AC12606" s="1507">
        <f t="shared" si="4853"/>
        <v>40</v>
      </c>
      <c r="AD12606" s="1508">
        <f t="shared" si="4854"/>
        <v>68</v>
      </c>
      <c r="AE12606" s="14">
        <f t="shared" si="4860"/>
        <v>12.2</v>
      </c>
      <c r="AF12606" s="14">
        <f t="shared" si="4855"/>
        <v>0</v>
      </c>
      <c r="AG12606" s="14" t="e">
        <f t="shared" si="4856"/>
        <v>#DIV/0!</v>
      </c>
      <c r="AH12606" s="14" t="e">
        <f t="shared" si="4861"/>
        <v>#DIV/0!</v>
      </c>
      <c r="AI12606" s="14">
        <f t="shared" si="4862"/>
        <v>40</v>
      </c>
      <c r="AJ12606" s="1286"/>
      <c r="AK12606" s="3953"/>
    </row>
    <row r="12607" spans="1:37" s="3954" customFormat="1" ht="15.75">
      <c r="A12607" s="2510"/>
      <c r="B12607" s="2263" t="s">
        <v>4272</v>
      </c>
      <c r="C12607" s="1350" t="s">
        <v>66</v>
      </c>
      <c r="D12607" s="1350">
        <v>17.8</v>
      </c>
      <c r="E12607" s="1286">
        <v>35</v>
      </c>
      <c r="F12607" s="1286">
        <v>623</v>
      </c>
      <c r="G12607" s="1286"/>
      <c r="H12607" s="1283"/>
      <c r="I12607" s="1351"/>
      <c r="J12607" s="1351" t="s">
        <v>334</v>
      </c>
      <c r="K12607" s="1351"/>
      <c r="L12607" s="1283"/>
      <c r="M12607" s="1351"/>
      <c r="N12607" s="1286">
        <v>15</v>
      </c>
      <c r="O12607" s="1286"/>
      <c r="P12607" s="1286">
        <v>5</v>
      </c>
      <c r="Q12607" s="3999"/>
      <c r="R12607" s="3999"/>
      <c r="S12607" s="3999"/>
      <c r="T12607" s="3999"/>
      <c r="U12607" s="3999"/>
      <c r="V12607" s="1286"/>
      <c r="W12607" s="1286"/>
      <c r="X12607" s="1286"/>
      <c r="Y12607" s="1286"/>
      <c r="Z12607" s="1286"/>
      <c r="AA12607" s="1286"/>
      <c r="AB12607" s="1286"/>
      <c r="AC12607" s="1507">
        <f t="shared" si="4853"/>
        <v>15</v>
      </c>
      <c r="AD12607" s="1508">
        <f t="shared" si="4854"/>
        <v>267</v>
      </c>
      <c r="AE12607" s="1351" t="s">
        <v>334</v>
      </c>
      <c r="AF12607" s="14">
        <f t="shared" si="4855"/>
        <v>6.666666666666667</v>
      </c>
      <c r="AG12607" s="14">
        <f t="shared" si="4856"/>
        <v>2.25</v>
      </c>
      <c r="AH12607" s="1351" t="s">
        <v>334</v>
      </c>
      <c r="AI12607" s="1351" t="s">
        <v>334</v>
      </c>
      <c r="AJ12607" s="1286"/>
      <c r="AK12607" s="3953"/>
    </row>
    <row r="12608" spans="1:37" s="3954" customFormat="1" ht="15.75">
      <c r="A12608" s="2510"/>
      <c r="B12608" s="4025" t="s">
        <v>897</v>
      </c>
      <c r="C12608" s="1350" t="s">
        <v>181</v>
      </c>
      <c r="D12608" s="4027">
        <v>4.0000999999999998</v>
      </c>
      <c r="E12608" s="4021">
        <v>345</v>
      </c>
      <c r="F12608" s="1283">
        <v>1380.0345</v>
      </c>
      <c r="G12608" s="1286"/>
      <c r="H12608" s="1286"/>
      <c r="I12608" s="1286"/>
      <c r="J12608" s="1349"/>
      <c r="K12608" s="1349"/>
      <c r="L12608" s="1350">
        <v>1339</v>
      </c>
      <c r="M12608" s="1349">
        <v>44167</v>
      </c>
      <c r="N12608" s="1286"/>
      <c r="O12608" s="1286"/>
      <c r="P12608" s="1286"/>
      <c r="Q12608" s="3999"/>
      <c r="R12608" s="3999"/>
      <c r="S12608" s="3999"/>
      <c r="T12608" s="3999"/>
      <c r="U12608" s="3999"/>
      <c r="V12608" s="1286"/>
      <c r="W12608" s="1286"/>
      <c r="X12608" s="1286"/>
      <c r="Y12608" s="1286"/>
      <c r="Z12608" s="1286"/>
      <c r="AA12608" s="1286"/>
      <c r="AB12608" s="1286"/>
      <c r="AC12608" s="1507">
        <f t="shared" si="4853"/>
        <v>345</v>
      </c>
      <c r="AD12608" s="1508">
        <f t="shared" si="4854"/>
        <v>1380.0345</v>
      </c>
      <c r="AE12608" s="14">
        <f t="shared" ref="AE12608:AE12619" si="4863">(J12608-"01.04.2023")/30</f>
        <v>-1500.5666666666666</v>
      </c>
      <c r="AF12608" s="14">
        <f t="shared" si="4855"/>
        <v>0</v>
      </c>
      <c r="AG12608" s="14" t="e">
        <f t="shared" si="4856"/>
        <v>#DIV/0!</v>
      </c>
      <c r="AH12608" s="14" t="e">
        <f t="shared" ref="AH12608:AH12619" si="4864">AG12608-AE12608</f>
        <v>#DIV/0!</v>
      </c>
      <c r="AI12608" s="14">
        <f t="shared" ref="AI12608:AI12619" si="4865">AC12608-(AE12608*AF12608)</f>
        <v>345</v>
      </c>
      <c r="AJ12608" s="1286"/>
      <c r="AK12608" s="3953"/>
    </row>
    <row r="12609" spans="1:37" s="3954" customFormat="1" ht="31.5">
      <c r="A12609" s="2510"/>
      <c r="B12609" s="2263" t="s">
        <v>4273</v>
      </c>
      <c r="C12609" s="1350" t="s">
        <v>66</v>
      </c>
      <c r="D12609" s="1350">
        <v>7.3140000000000002E-3</v>
      </c>
      <c r="E12609" s="1286">
        <v>7400</v>
      </c>
      <c r="F12609" s="1286">
        <v>54.123600000000003</v>
      </c>
      <c r="G12609" s="1286"/>
      <c r="H12609" s="1283"/>
      <c r="I12609" s="1351"/>
      <c r="J12609" s="1351">
        <v>45413</v>
      </c>
      <c r="K12609" s="1351"/>
      <c r="L12609" s="1283"/>
      <c r="M12609" s="1351"/>
      <c r="N12609" s="1286">
        <v>200</v>
      </c>
      <c r="O12609" s="1286">
        <v>200</v>
      </c>
      <c r="P12609" s="1286">
        <v>300</v>
      </c>
      <c r="Q12609" s="3999"/>
      <c r="R12609" s="3999"/>
      <c r="S12609" s="3999"/>
      <c r="T12609" s="3999"/>
      <c r="U12609" s="3999"/>
      <c r="V12609" s="1286"/>
      <c r="W12609" s="1286"/>
      <c r="X12609" s="1286"/>
      <c r="Y12609" s="1286"/>
      <c r="Z12609" s="1286"/>
      <c r="AA12609" s="1286"/>
      <c r="AB12609" s="1286"/>
      <c r="AC12609" s="1507">
        <f t="shared" si="4853"/>
        <v>6700</v>
      </c>
      <c r="AD12609" s="1508">
        <f t="shared" si="4854"/>
        <v>49.003799999999998</v>
      </c>
      <c r="AE12609" s="14">
        <f t="shared" si="4863"/>
        <v>13.2</v>
      </c>
      <c r="AF12609" s="14">
        <f t="shared" si="4855"/>
        <v>233.33333333333334</v>
      </c>
      <c r="AG12609" s="14">
        <f t="shared" si="4856"/>
        <v>28.714285714285712</v>
      </c>
      <c r="AH12609" s="14">
        <f t="shared" si="4864"/>
        <v>15.514285714285712</v>
      </c>
      <c r="AI12609" s="14">
        <f t="shared" si="4865"/>
        <v>3620</v>
      </c>
      <c r="AJ12609" s="1286"/>
      <c r="AK12609" s="3953"/>
    </row>
    <row r="12610" spans="1:37" s="3954" customFormat="1" ht="15.75">
      <c r="A12610" s="2510"/>
      <c r="B12610" s="2263" t="s">
        <v>4274</v>
      </c>
      <c r="C12610" s="1350" t="s">
        <v>153</v>
      </c>
      <c r="D12610" s="1350">
        <v>8.0299999999999994</v>
      </c>
      <c r="E12610" s="1286">
        <v>12</v>
      </c>
      <c r="F12610" s="1286">
        <v>96.359999999999985</v>
      </c>
      <c r="G12610" s="1286"/>
      <c r="H12610" s="1283"/>
      <c r="I12610" s="1351"/>
      <c r="J12610" s="1351">
        <v>45323</v>
      </c>
      <c r="K12610" s="1351"/>
      <c r="L12610" s="1283"/>
      <c r="M12610" s="1351"/>
      <c r="N12610" s="1286"/>
      <c r="O12610" s="1286"/>
      <c r="P12610" s="1286"/>
      <c r="Q12610" s="3999"/>
      <c r="R12610" s="3999"/>
      <c r="S12610" s="3999"/>
      <c r="T12610" s="3999"/>
      <c r="U12610" s="3999"/>
      <c r="V12610" s="1286"/>
      <c r="W12610" s="1286"/>
      <c r="X12610" s="1286"/>
      <c r="Y12610" s="1286"/>
      <c r="Z12610" s="1286"/>
      <c r="AA12610" s="1286"/>
      <c r="AB12610" s="1286"/>
      <c r="AC12610" s="1507">
        <f t="shared" si="4853"/>
        <v>12</v>
      </c>
      <c r="AD12610" s="1508">
        <f t="shared" si="4854"/>
        <v>96.359999999999985</v>
      </c>
      <c r="AE12610" s="14">
        <f t="shared" si="4863"/>
        <v>10.199999999999999</v>
      </c>
      <c r="AF12610" s="14">
        <f t="shared" si="4855"/>
        <v>0</v>
      </c>
      <c r="AG12610" s="14" t="e">
        <f t="shared" si="4856"/>
        <v>#DIV/0!</v>
      </c>
      <c r="AH12610" s="14" t="e">
        <f t="shared" si="4864"/>
        <v>#DIV/0!</v>
      </c>
      <c r="AI12610" s="14">
        <f t="shared" si="4865"/>
        <v>12</v>
      </c>
      <c r="AJ12610" s="1286"/>
      <c r="AK12610" s="3953"/>
    </row>
    <row r="12611" spans="1:37" s="3954" customFormat="1" ht="35.1" customHeight="1">
      <c r="A12611" s="2510"/>
      <c r="B12611" s="2263" t="s">
        <v>3835</v>
      </c>
      <c r="C12611" s="1350" t="s">
        <v>66</v>
      </c>
      <c r="D12611" s="1350">
        <v>2.1</v>
      </c>
      <c r="E12611" s="1286">
        <v>4000</v>
      </c>
      <c r="F12611" s="1286">
        <v>8400</v>
      </c>
      <c r="G12611" s="1286"/>
      <c r="H12611" s="1283"/>
      <c r="I12611" s="1351"/>
      <c r="J12611" s="1351">
        <v>45594</v>
      </c>
      <c r="K12611" s="1351"/>
      <c r="L12611" s="1283"/>
      <c r="M12611" s="1351"/>
      <c r="N12611" s="1286"/>
      <c r="O12611" s="1286">
        <v>1000</v>
      </c>
      <c r="P12611" s="1286">
        <v>500</v>
      </c>
      <c r="Q12611" s="3999"/>
      <c r="R12611" s="3999"/>
      <c r="S12611" s="3999"/>
      <c r="T12611" s="3999"/>
      <c r="U12611" s="3999"/>
      <c r="V12611" s="1286"/>
      <c r="W12611" s="1286"/>
      <c r="X12611" s="1286"/>
      <c r="Y12611" s="1286"/>
      <c r="Z12611" s="1286"/>
      <c r="AA12611" s="1286"/>
      <c r="AB12611" s="1286"/>
      <c r="AC12611" s="1507">
        <f t="shared" si="4853"/>
        <v>2500</v>
      </c>
      <c r="AD12611" s="1508">
        <f t="shared" si="4854"/>
        <v>5250</v>
      </c>
      <c r="AE12611" s="14">
        <f t="shared" si="4863"/>
        <v>19.233333333333334</v>
      </c>
      <c r="AF12611" s="14">
        <f t="shared" si="4855"/>
        <v>500</v>
      </c>
      <c r="AG12611" s="14">
        <f t="shared" si="4856"/>
        <v>5</v>
      </c>
      <c r="AH12611" s="14">
        <f t="shared" si="4864"/>
        <v>-14.233333333333334</v>
      </c>
      <c r="AI12611" s="14">
        <f t="shared" si="4865"/>
        <v>-7116.6666666666679</v>
      </c>
      <c r="AJ12611" s="1286"/>
      <c r="AK12611" s="3953"/>
    </row>
    <row r="12612" spans="1:37" s="3954" customFormat="1" ht="35.1" customHeight="1">
      <c r="A12612" s="2510"/>
      <c r="B12612" s="2263" t="s">
        <v>9381</v>
      </c>
      <c r="C12612" s="1410" t="s">
        <v>153</v>
      </c>
      <c r="D12612" s="1350">
        <v>0.868331148</v>
      </c>
      <c r="E12612" s="1286"/>
      <c r="F12612" s="1286"/>
      <c r="G12612" s="1286">
        <v>3050</v>
      </c>
      <c r="H12612" s="1283">
        <v>2648.4100014000001</v>
      </c>
      <c r="I12612" s="1351">
        <v>44985</v>
      </c>
      <c r="J12612" s="1351">
        <v>45870</v>
      </c>
      <c r="K12612" s="1351"/>
      <c r="L12612" s="1271">
        <v>182</v>
      </c>
      <c r="M12612" s="1351">
        <v>44979</v>
      </c>
      <c r="N12612" s="1286"/>
      <c r="O12612" s="1286"/>
      <c r="P12612" s="1286">
        <v>500</v>
      </c>
      <c r="Q12612" s="3999"/>
      <c r="R12612" s="3999"/>
      <c r="S12612" s="3999"/>
      <c r="T12612" s="3999"/>
      <c r="U12612" s="3999"/>
      <c r="V12612" s="1286"/>
      <c r="W12612" s="1286"/>
      <c r="X12612" s="1286"/>
      <c r="Y12612" s="1286"/>
      <c r="Z12612" s="1286"/>
      <c r="AA12612" s="1286"/>
      <c r="AB12612" s="1286"/>
      <c r="AC12612" s="1507">
        <f t="shared" si="4853"/>
        <v>2550</v>
      </c>
      <c r="AD12612" s="1508">
        <f t="shared" si="4854"/>
        <v>2214.2444273999999</v>
      </c>
      <c r="AE12612" s="14">
        <f t="shared" si="4863"/>
        <v>28.433333333333334</v>
      </c>
      <c r="AF12612" s="14">
        <f t="shared" si="4855"/>
        <v>166.66666666666666</v>
      </c>
      <c r="AG12612" s="14">
        <f t="shared" si="4856"/>
        <v>15.3</v>
      </c>
      <c r="AH12612" s="14">
        <f t="shared" si="4864"/>
        <v>-13.133333333333333</v>
      </c>
      <c r="AI12612" s="14">
        <f t="shared" si="4865"/>
        <v>-2188.8888888888887</v>
      </c>
      <c r="AJ12612" s="1286"/>
      <c r="AK12612" s="3953"/>
    </row>
    <row r="12613" spans="1:37" s="3954" customFormat="1" ht="35.1" customHeight="1">
      <c r="A12613" s="2510"/>
      <c r="B12613" s="2263" t="s">
        <v>4275</v>
      </c>
      <c r="C12613" s="1350" t="s">
        <v>143</v>
      </c>
      <c r="D12613" s="1350">
        <v>49.7</v>
      </c>
      <c r="E12613" s="1286">
        <v>1</v>
      </c>
      <c r="F12613" s="1286">
        <v>49.7</v>
      </c>
      <c r="G12613" s="1286"/>
      <c r="H12613" s="1283"/>
      <c r="I12613" s="1351"/>
      <c r="J12613" s="1351">
        <v>45658</v>
      </c>
      <c r="K12613" s="1351"/>
      <c r="L12613" s="1283"/>
      <c r="M12613" s="1351"/>
      <c r="N12613" s="1286"/>
      <c r="O12613" s="1286"/>
      <c r="P12613" s="1286"/>
      <c r="Q12613" s="3999"/>
      <c r="R12613" s="3999"/>
      <c r="S12613" s="3999"/>
      <c r="T12613" s="3999"/>
      <c r="U12613" s="3999"/>
      <c r="V12613" s="1286"/>
      <c r="W12613" s="1286"/>
      <c r="X12613" s="1286"/>
      <c r="Y12613" s="1286"/>
      <c r="Z12613" s="1286"/>
      <c r="AA12613" s="1286"/>
      <c r="AB12613" s="1286"/>
      <c r="AC12613" s="1507">
        <f t="shared" si="4853"/>
        <v>1</v>
      </c>
      <c r="AD12613" s="1508">
        <f t="shared" si="4854"/>
        <v>49.7</v>
      </c>
      <c r="AE12613" s="14">
        <f t="shared" si="4863"/>
        <v>21.366666666666667</v>
      </c>
      <c r="AF12613" s="14">
        <f t="shared" si="4855"/>
        <v>0</v>
      </c>
      <c r="AG12613" s="14" t="e">
        <f t="shared" si="4856"/>
        <v>#DIV/0!</v>
      </c>
      <c r="AH12613" s="14" t="e">
        <f t="shared" si="4864"/>
        <v>#DIV/0!</v>
      </c>
      <c r="AI12613" s="14">
        <f t="shared" si="4865"/>
        <v>1</v>
      </c>
      <c r="AJ12613" s="1286"/>
      <c r="AK12613" s="3953"/>
    </row>
    <row r="12614" spans="1:37" s="3954" customFormat="1" ht="49.5" customHeight="1">
      <c r="A12614" s="2510"/>
      <c r="B12614" s="2263" t="s">
        <v>3152</v>
      </c>
      <c r="C12614" s="1350" t="s">
        <v>86</v>
      </c>
      <c r="D12614" s="1350">
        <v>96.353846153999996</v>
      </c>
      <c r="E12614" s="1286">
        <v>32</v>
      </c>
      <c r="F12614" s="1286">
        <v>3083.3230769279999</v>
      </c>
      <c r="G12614" s="1286"/>
      <c r="H12614" s="1283"/>
      <c r="I12614" s="1351"/>
      <c r="J12614" s="1351">
        <v>45962</v>
      </c>
      <c r="K12614" s="1351"/>
      <c r="L12614" s="1283"/>
      <c r="M12614" s="1351"/>
      <c r="N12614" s="1286"/>
      <c r="O12614" s="1286">
        <v>1</v>
      </c>
      <c r="P12614" s="1286">
        <v>1</v>
      </c>
      <c r="Q12614" s="3999"/>
      <c r="R12614" s="3999"/>
      <c r="S12614" s="3999"/>
      <c r="T12614" s="3999"/>
      <c r="U12614" s="3999"/>
      <c r="V12614" s="1286"/>
      <c r="W12614" s="1286"/>
      <c r="X12614" s="1286"/>
      <c r="Y12614" s="1286"/>
      <c r="Z12614" s="1286"/>
      <c r="AA12614" s="1286"/>
      <c r="AB12614" s="1286"/>
      <c r="AC12614" s="1507">
        <f t="shared" si="4853"/>
        <v>30</v>
      </c>
      <c r="AD12614" s="1508">
        <f t="shared" si="4854"/>
        <v>2890.61538462</v>
      </c>
      <c r="AE12614" s="14">
        <f t="shared" si="4863"/>
        <v>31.5</v>
      </c>
      <c r="AF12614" s="14">
        <f t="shared" si="4855"/>
        <v>0.66666666666666663</v>
      </c>
      <c r="AG12614" s="14">
        <f t="shared" si="4856"/>
        <v>45</v>
      </c>
      <c r="AH12614" s="14">
        <f t="shared" si="4864"/>
        <v>13.5</v>
      </c>
      <c r="AI12614" s="14">
        <f t="shared" si="4865"/>
        <v>9</v>
      </c>
      <c r="AJ12614" s="1286"/>
      <c r="AK12614" s="3953"/>
    </row>
    <row r="12615" spans="1:37" s="3954" customFormat="1" ht="49.5" customHeight="1">
      <c r="A12615" s="2510"/>
      <c r="B12615" s="1404" t="s">
        <v>561</v>
      </c>
      <c r="C12615" s="1286" t="s">
        <v>181</v>
      </c>
      <c r="D12615" s="1286">
        <v>2.92</v>
      </c>
      <c r="E12615" s="1286">
        <v>7350</v>
      </c>
      <c r="F12615" s="1283">
        <v>21462</v>
      </c>
      <c r="G12615" s="1286"/>
      <c r="H12615" s="1286"/>
      <c r="I12615" s="1286"/>
      <c r="J12615" s="1351">
        <v>45473</v>
      </c>
      <c r="K12615" s="1351"/>
      <c r="L12615" s="1283"/>
      <c r="M12615" s="1351"/>
      <c r="N12615" s="1286"/>
      <c r="O12615" s="1286"/>
      <c r="P12615" s="1286"/>
      <c r="Q12615" s="3999"/>
      <c r="R12615" s="3999"/>
      <c r="S12615" s="3999"/>
      <c r="T12615" s="3999"/>
      <c r="U12615" s="3999"/>
      <c r="V12615" s="1286"/>
      <c r="W12615" s="1286"/>
      <c r="X12615" s="1286"/>
      <c r="Y12615" s="1286"/>
      <c r="Z12615" s="1286"/>
      <c r="AA12615" s="1286"/>
      <c r="AB12615" s="1286"/>
      <c r="AC12615" s="1507">
        <f t="shared" si="4853"/>
        <v>7350</v>
      </c>
      <c r="AD12615" s="1508">
        <f t="shared" si="4854"/>
        <v>21462</v>
      </c>
      <c r="AE12615" s="14">
        <f t="shared" si="4863"/>
        <v>15.2</v>
      </c>
      <c r="AF12615" s="14">
        <f t="shared" si="4855"/>
        <v>0</v>
      </c>
      <c r="AG12615" s="14" t="e">
        <f t="shared" si="4856"/>
        <v>#DIV/0!</v>
      </c>
      <c r="AH12615" s="14" t="e">
        <f t="shared" si="4864"/>
        <v>#DIV/0!</v>
      </c>
      <c r="AI12615" s="14">
        <f t="shared" si="4865"/>
        <v>7350</v>
      </c>
      <c r="AJ12615" s="1286"/>
      <c r="AK12615" s="3953"/>
    </row>
    <row r="12616" spans="1:37" s="3954" customFormat="1" ht="49.5" customHeight="1">
      <c r="A12616" s="2510"/>
      <c r="B12616" s="2263" t="s">
        <v>4276</v>
      </c>
      <c r="C12616" s="1350" t="s">
        <v>66</v>
      </c>
      <c r="D12616" s="1350">
        <v>8.1999999999999993</v>
      </c>
      <c r="E12616" s="1286">
        <v>10</v>
      </c>
      <c r="F12616" s="1286">
        <v>82</v>
      </c>
      <c r="G12616" s="1286"/>
      <c r="H12616" s="1283"/>
      <c r="I12616" s="1351"/>
      <c r="J12616" s="1351">
        <v>45627</v>
      </c>
      <c r="K12616" s="1351"/>
      <c r="L12616" s="1283"/>
      <c r="M12616" s="1351"/>
      <c r="N12616" s="1286"/>
      <c r="O12616" s="1286"/>
      <c r="P12616" s="1286"/>
      <c r="Q12616" s="3999"/>
      <c r="R12616" s="3999"/>
      <c r="S12616" s="3999"/>
      <c r="T12616" s="3999"/>
      <c r="U12616" s="3999"/>
      <c r="V12616" s="1286"/>
      <c r="W12616" s="1286"/>
      <c r="X12616" s="1286"/>
      <c r="Y12616" s="1286"/>
      <c r="Z12616" s="1286"/>
      <c r="AA12616" s="1286"/>
      <c r="AB12616" s="1286"/>
      <c r="AC12616" s="1507">
        <f t="shared" ref="AC12616:AC12642" si="4866">E12616+G12616-N12616-O12616-AA12616-P12616-Q12616-R12616-S12616-T12616-U12616-V12616-W12616-X12616-Y12616</f>
        <v>10</v>
      </c>
      <c r="AD12616" s="1508">
        <f t="shared" ref="AD12616:AD12642" si="4867">D12616*AC12616</f>
        <v>82</v>
      </c>
      <c r="AE12616" s="14">
        <f t="shared" si="4863"/>
        <v>20.333333333333332</v>
      </c>
      <c r="AF12616" s="14">
        <f t="shared" ref="AF12616:AF12642" si="4868">(N12616+O12616+P12616+Q12616+R12616+S12616+T12616+U12616+V12616+W12616+X12616+Y12616)/3</f>
        <v>0</v>
      </c>
      <c r="AG12616" s="14" t="e">
        <f t="shared" ref="AG12616:AG12642" si="4869">AC12616/AF12616</f>
        <v>#DIV/0!</v>
      </c>
      <c r="AH12616" s="14" t="e">
        <f t="shared" si="4864"/>
        <v>#DIV/0!</v>
      </c>
      <c r="AI12616" s="14">
        <f t="shared" si="4865"/>
        <v>10</v>
      </c>
      <c r="AJ12616" s="1286"/>
      <c r="AK12616" s="3953"/>
    </row>
    <row r="12617" spans="1:37" s="3954" customFormat="1" ht="35.1" customHeight="1">
      <c r="A12617" s="2510"/>
      <c r="B12617" s="2263" t="s">
        <v>562</v>
      </c>
      <c r="C12617" s="1350" t="s">
        <v>224</v>
      </c>
      <c r="D12617" s="1350">
        <v>1669.325</v>
      </c>
      <c r="E12617" s="1286">
        <v>1</v>
      </c>
      <c r="F12617" s="1283">
        <v>1669.325</v>
      </c>
      <c r="G12617" s="1286"/>
      <c r="H12617" s="1286"/>
      <c r="I12617" s="1286"/>
      <c r="J12617" s="1351">
        <v>47378</v>
      </c>
      <c r="K12617" s="1351"/>
      <c r="L12617" s="1350">
        <v>1379</v>
      </c>
      <c r="M12617" s="1349">
        <v>44488</v>
      </c>
      <c r="N12617" s="3999"/>
      <c r="O12617" s="3999"/>
      <c r="P12617" s="3999"/>
      <c r="Q12617" s="3999"/>
      <c r="R12617" s="3999"/>
      <c r="S12617" s="3999"/>
      <c r="T12617" s="3999"/>
      <c r="U12617" s="3999"/>
      <c r="V12617" s="1286"/>
      <c r="W12617" s="1286"/>
      <c r="X12617" s="1286"/>
      <c r="Y12617" s="1286"/>
      <c r="Z12617" s="1286"/>
      <c r="AA12617" s="1286"/>
      <c r="AB12617" s="1286"/>
      <c r="AC12617" s="1507">
        <f t="shared" si="4866"/>
        <v>1</v>
      </c>
      <c r="AD12617" s="1508">
        <f t="shared" si="4867"/>
        <v>1669.325</v>
      </c>
      <c r="AE12617" s="14">
        <f t="shared" si="4863"/>
        <v>78.7</v>
      </c>
      <c r="AF12617" s="14">
        <f t="shared" si="4868"/>
        <v>0</v>
      </c>
      <c r="AG12617" s="14" t="e">
        <f t="shared" si="4869"/>
        <v>#DIV/0!</v>
      </c>
      <c r="AH12617" s="14" t="e">
        <f t="shared" si="4864"/>
        <v>#DIV/0!</v>
      </c>
      <c r="AI12617" s="14">
        <f t="shared" si="4865"/>
        <v>1</v>
      </c>
      <c r="AJ12617" s="1286"/>
      <c r="AK12617" s="3953"/>
    </row>
    <row r="12618" spans="1:37" s="3954" customFormat="1" ht="30" customHeight="1">
      <c r="A12618" s="2510"/>
      <c r="B12618" s="2263" t="s">
        <v>563</v>
      </c>
      <c r="C12618" s="1350" t="s">
        <v>181</v>
      </c>
      <c r="D12618" s="1350">
        <v>43.505484850000002</v>
      </c>
      <c r="E12618" s="1286">
        <v>330</v>
      </c>
      <c r="F12618" s="1283">
        <v>14356.810000500001</v>
      </c>
      <c r="G12618" s="1286"/>
      <c r="H12618" s="1286"/>
      <c r="I12618" s="1286"/>
      <c r="J12618" s="1351">
        <v>46327</v>
      </c>
      <c r="K12618" s="1351"/>
      <c r="L12618" s="1350">
        <v>374</v>
      </c>
      <c r="M12618" s="1349">
        <v>44293</v>
      </c>
      <c r="N12618" s="1286"/>
      <c r="O12618" s="1286"/>
      <c r="P12618" s="1286"/>
      <c r="Q12618" s="3999"/>
      <c r="R12618" s="3999"/>
      <c r="S12618" s="3999"/>
      <c r="T12618" s="3999"/>
      <c r="U12618" s="3999"/>
      <c r="V12618" s="1286"/>
      <c r="W12618" s="1286"/>
      <c r="X12618" s="1286"/>
      <c r="Y12618" s="1286"/>
      <c r="Z12618" s="1286"/>
      <c r="AA12618" s="1286"/>
      <c r="AB12618" s="1286"/>
      <c r="AC12618" s="1507">
        <f t="shared" si="4866"/>
        <v>330</v>
      </c>
      <c r="AD12618" s="1508">
        <f t="shared" si="4867"/>
        <v>14356.810000500001</v>
      </c>
      <c r="AE12618" s="14">
        <f t="shared" si="4863"/>
        <v>43.666666666666664</v>
      </c>
      <c r="AF12618" s="14">
        <f t="shared" si="4868"/>
        <v>0</v>
      </c>
      <c r="AG12618" s="14" t="e">
        <f t="shared" si="4869"/>
        <v>#DIV/0!</v>
      </c>
      <c r="AH12618" s="14" t="e">
        <f t="shared" si="4864"/>
        <v>#DIV/0!</v>
      </c>
      <c r="AI12618" s="14">
        <f t="shared" si="4865"/>
        <v>330</v>
      </c>
      <c r="AJ12618" s="1286"/>
      <c r="AK12618" s="3953"/>
    </row>
    <row r="12619" spans="1:37" s="3954" customFormat="1" ht="30" customHeight="1">
      <c r="A12619" s="2510"/>
      <c r="B12619" s="2263" t="s">
        <v>9382</v>
      </c>
      <c r="C12619" s="1350" t="s">
        <v>66</v>
      </c>
      <c r="D12619" s="1350">
        <v>1</v>
      </c>
      <c r="E12619" s="1286"/>
      <c r="F12619" s="1286"/>
      <c r="G12619" s="1286">
        <v>3600</v>
      </c>
      <c r="H12619" s="1283">
        <v>3600</v>
      </c>
      <c r="I12619" s="1351">
        <v>44977</v>
      </c>
      <c r="J12619" s="1351">
        <v>45658</v>
      </c>
      <c r="K12619" s="1351"/>
      <c r="L12619" s="1271"/>
      <c r="M12619" s="1351"/>
      <c r="N12619" s="1286"/>
      <c r="O12619" s="1286"/>
      <c r="P12619" s="1286"/>
      <c r="Q12619" s="3999"/>
      <c r="R12619" s="3999"/>
      <c r="S12619" s="3999"/>
      <c r="T12619" s="3999"/>
      <c r="U12619" s="3999"/>
      <c r="V12619" s="1286"/>
      <c r="W12619" s="1286"/>
      <c r="X12619" s="1286"/>
      <c r="Y12619" s="1286"/>
      <c r="Z12619" s="1286"/>
      <c r="AA12619" s="1286"/>
      <c r="AB12619" s="1286"/>
      <c r="AC12619" s="1507">
        <f t="shared" si="4866"/>
        <v>3600</v>
      </c>
      <c r="AD12619" s="1508">
        <f t="shared" si="4867"/>
        <v>3600</v>
      </c>
      <c r="AE12619" s="14">
        <f t="shared" si="4863"/>
        <v>21.366666666666667</v>
      </c>
      <c r="AF12619" s="14">
        <f t="shared" si="4868"/>
        <v>0</v>
      </c>
      <c r="AG12619" s="14" t="e">
        <f t="shared" si="4869"/>
        <v>#DIV/0!</v>
      </c>
      <c r="AH12619" s="14" t="e">
        <f t="shared" si="4864"/>
        <v>#DIV/0!</v>
      </c>
      <c r="AI12619" s="14">
        <f t="shared" si="4865"/>
        <v>3600</v>
      </c>
      <c r="AJ12619" s="1286"/>
      <c r="AK12619" s="3953"/>
    </row>
    <row r="12620" spans="1:37" s="3954" customFormat="1" ht="30" customHeight="1">
      <c r="A12620" s="2510"/>
      <c r="B12620" s="2263" t="s">
        <v>564</v>
      </c>
      <c r="C12620" s="1350" t="s">
        <v>181</v>
      </c>
      <c r="D12620" s="1350">
        <v>1902.66</v>
      </c>
      <c r="E12620" s="1286">
        <v>1</v>
      </c>
      <c r="F12620" s="1283">
        <v>1902.66</v>
      </c>
      <c r="G12620" s="1286"/>
      <c r="H12620" s="1286"/>
      <c r="I12620" s="1286"/>
      <c r="J12620" s="1351" t="s">
        <v>334</v>
      </c>
      <c r="K12620" s="1351"/>
      <c r="L12620" s="1350">
        <v>1379</v>
      </c>
      <c r="M12620" s="1349">
        <v>44488</v>
      </c>
      <c r="N12620" s="1286"/>
      <c r="O12620" s="1286"/>
      <c r="P12620" s="1286"/>
      <c r="Q12620" s="3999"/>
      <c r="R12620" s="3999"/>
      <c r="S12620" s="3999"/>
      <c r="T12620" s="3999"/>
      <c r="U12620" s="3999"/>
      <c r="V12620" s="1286"/>
      <c r="W12620" s="1286"/>
      <c r="X12620" s="1286"/>
      <c r="Y12620" s="1286"/>
      <c r="Z12620" s="1286"/>
      <c r="AA12620" s="1286"/>
      <c r="AB12620" s="1286"/>
      <c r="AC12620" s="1507">
        <f t="shared" si="4866"/>
        <v>1</v>
      </c>
      <c r="AD12620" s="1508">
        <f t="shared" si="4867"/>
        <v>1902.66</v>
      </c>
      <c r="AE12620" s="1351" t="s">
        <v>334</v>
      </c>
      <c r="AF12620" s="14">
        <f t="shared" si="4868"/>
        <v>0</v>
      </c>
      <c r="AG12620" s="14" t="e">
        <f t="shared" si="4869"/>
        <v>#DIV/0!</v>
      </c>
      <c r="AH12620" s="1351" t="s">
        <v>334</v>
      </c>
      <c r="AI12620" s="1351" t="s">
        <v>334</v>
      </c>
      <c r="AJ12620" s="1286"/>
      <c r="AK12620" s="3953"/>
    </row>
    <row r="12621" spans="1:37" s="3954" customFormat="1" ht="30" customHeight="1">
      <c r="A12621" s="2510"/>
      <c r="B12621" s="2263" t="s">
        <v>9383</v>
      </c>
      <c r="C12621" s="1410" t="s">
        <v>153</v>
      </c>
      <c r="D12621" s="1350">
        <v>1.797301587</v>
      </c>
      <c r="E12621" s="1286"/>
      <c r="F12621" s="1286"/>
      <c r="G12621" s="1286">
        <v>14112</v>
      </c>
      <c r="H12621" s="1283">
        <v>25363.519995743998</v>
      </c>
      <c r="I12621" s="1351">
        <v>44985</v>
      </c>
      <c r="J12621" s="1351">
        <v>45747</v>
      </c>
      <c r="K12621" s="1351"/>
      <c r="L12621" s="1271">
        <v>182</v>
      </c>
      <c r="M12621" s="1351">
        <v>44979</v>
      </c>
      <c r="N12621" s="1286"/>
      <c r="O12621" s="1286"/>
      <c r="P12621" s="1286"/>
      <c r="Q12621" s="3999"/>
      <c r="R12621" s="3999"/>
      <c r="S12621" s="3999"/>
      <c r="T12621" s="3999"/>
      <c r="U12621" s="3999"/>
      <c r="V12621" s="1286"/>
      <c r="W12621" s="1286"/>
      <c r="X12621" s="1286"/>
      <c r="Y12621" s="1286"/>
      <c r="Z12621" s="1286"/>
      <c r="AA12621" s="1286"/>
      <c r="AB12621" s="1286"/>
      <c r="AC12621" s="1507">
        <f t="shared" si="4866"/>
        <v>14112</v>
      </c>
      <c r="AD12621" s="1508">
        <f t="shared" si="4867"/>
        <v>25363.519995743998</v>
      </c>
      <c r="AE12621" s="14">
        <f t="shared" ref="AE12621:AE12632" si="4870">(J12621-"01.04.2023")/30</f>
        <v>24.333333333333332</v>
      </c>
      <c r="AF12621" s="14">
        <f t="shared" si="4868"/>
        <v>0</v>
      </c>
      <c r="AG12621" s="14" t="e">
        <f t="shared" si="4869"/>
        <v>#DIV/0!</v>
      </c>
      <c r="AH12621" s="14" t="e">
        <f t="shared" ref="AH12621:AH12632" si="4871">AG12621-AE12621</f>
        <v>#DIV/0!</v>
      </c>
      <c r="AI12621" s="14">
        <f t="shared" ref="AI12621:AI12632" si="4872">AC12621-(AE12621*AF12621)</f>
        <v>14112</v>
      </c>
      <c r="AJ12621" s="1286"/>
      <c r="AK12621" s="3953"/>
    </row>
    <row r="12622" spans="1:37" s="3954" customFormat="1" ht="30" customHeight="1">
      <c r="A12622" s="2510"/>
      <c r="B12622" s="1404" t="s">
        <v>565</v>
      </c>
      <c r="C12622" s="1350" t="s">
        <v>181</v>
      </c>
      <c r="D12622" s="1350">
        <v>3088.29</v>
      </c>
      <c r="E12622" s="1286">
        <v>1</v>
      </c>
      <c r="F12622" s="1283">
        <v>3088.29</v>
      </c>
      <c r="G12622" s="1286"/>
      <c r="H12622" s="1286"/>
      <c r="I12622" s="1286"/>
      <c r="J12622" s="1351">
        <v>45323</v>
      </c>
      <c r="K12622" s="1351"/>
      <c r="L12622" s="1350">
        <v>1231</v>
      </c>
      <c r="M12622" s="1349">
        <v>43434</v>
      </c>
      <c r="N12622" s="1286"/>
      <c r="O12622" s="1286"/>
      <c r="P12622" s="1286"/>
      <c r="Q12622" s="3999"/>
      <c r="R12622" s="3999"/>
      <c r="S12622" s="3999"/>
      <c r="T12622" s="3999"/>
      <c r="U12622" s="3999"/>
      <c r="V12622" s="1286"/>
      <c r="W12622" s="1286"/>
      <c r="X12622" s="1286"/>
      <c r="Y12622" s="1286"/>
      <c r="Z12622" s="1286"/>
      <c r="AA12622" s="1286"/>
      <c r="AB12622" s="1286"/>
      <c r="AC12622" s="1507">
        <f t="shared" si="4866"/>
        <v>1</v>
      </c>
      <c r="AD12622" s="1508">
        <f t="shared" si="4867"/>
        <v>3088.29</v>
      </c>
      <c r="AE12622" s="14">
        <f t="shared" si="4870"/>
        <v>10.199999999999999</v>
      </c>
      <c r="AF12622" s="14">
        <f t="shared" si="4868"/>
        <v>0</v>
      </c>
      <c r="AG12622" s="14" t="e">
        <f t="shared" si="4869"/>
        <v>#DIV/0!</v>
      </c>
      <c r="AH12622" s="14" t="e">
        <f t="shared" si="4871"/>
        <v>#DIV/0!</v>
      </c>
      <c r="AI12622" s="14">
        <f t="shared" si="4872"/>
        <v>1</v>
      </c>
      <c r="AJ12622" s="1286"/>
      <c r="AK12622" s="3953"/>
    </row>
    <row r="12623" spans="1:37" s="3954" customFormat="1" ht="53.25" customHeight="1">
      <c r="A12623" s="2510"/>
      <c r="B12623" s="2263" t="s">
        <v>9384</v>
      </c>
      <c r="C12623" s="1410" t="s">
        <v>153</v>
      </c>
      <c r="D12623" s="1350">
        <v>10.095171413999999</v>
      </c>
      <c r="E12623" s="1286"/>
      <c r="F12623" s="1286"/>
      <c r="G12623" s="1286">
        <v>3792</v>
      </c>
      <c r="H12623" s="1283">
        <v>38280.890001887994</v>
      </c>
      <c r="I12623" s="1351">
        <v>44985</v>
      </c>
      <c r="J12623" s="1351">
        <v>45777</v>
      </c>
      <c r="K12623" s="1351"/>
      <c r="L12623" s="1271">
        <v>182</v>
      </c>
      <c r="M12623" s="1351">
        <v>44979</v>
      </c>
      <c r="N12623" s="1286"/>
      <c r="O12623" s="1286"/>
      <c r="P12623" s="1286"/>
      <c r="Q12623" s="3999"/>
      <c r="R12623" s="3999"/>
      <c r="S12623" s="3999"/>
      <c r="T12623" s="3999"/>
      <c r="U12623" s="3999"/>
      <c r="V12623" s="1286"/>
      <c r="W12623" s="1286"/>
      <c r="X12623" s="1286"/>
      <c r="Y12623" s="1286"/>
      <c r="Z12623" s="1286"/>
      <c r="AA12623" s="1286"/>
      <c r="AB12623" s="1286"/>
      <c r="AC12623" s="1507">
        <f t="shared" si="4866"/>
        <v>3792</v>
      </c>
      <c r="AD12623" s="1508">
        <f t="shared" si="4867"/>
        <v>38280.890001887994</v>
      </c>
      <c r="AE12623" s="14">
        <f t="shared" si="4870"/>
        <v>25.333333333333332</v>
      </c>
      <c r="AF12623" s="14">
        <f t="shared" si="4868"/>
        <v>0</v>
      </c>
      <c r="AG12623" s="14" t="e">
        <f t="shared" si="4869"/>
        <v>#DIV/0!</v>
      </c>
      <c r="AH12623" s="14" t="e">
        <f t="shared" si="4871"/>
        <v>#DIV/0!</v>
      </c>
      <c r="AI12623" s="14">
        <f t="shared" si="4872"/>
        <v>3792</v>
      </c>
      <c r="AJ12623" s="1286"/>
      <c r="AK12623" s="3953"/>
    </row>
    <row r="12624" spans="1:37" s="3954" customFormat="1" ht="21.75" customHeight="1">
      <c r="A12624" s="2510"/>
      <c r="B12624" s="2263" t="s">
        <v>3153</v>
      </c>
      <c r="C12624" s="1350" t="s">
        <v>573</v>
      </c>
      <c r="D12624" s="1408">
        <v>1.81</v>
      </c>
      <c r="E12624" s="1286">
        <v>50</v>
      </c>
      <c r="F12624" s="1286">
        <v>90.5</v>
      </c>
      <c r="G12624" s="1286"/>
      <c r="H12624" s="1283"/>
      <c r="I12624" s="1351"/>
      <c r="J12624" s="1351">
        <v>46296</v>
      </c>
      <c r="K12624" s="1351"/>
      <c r="L12624" s="1283"/>
      <c r="M12624" s="1351"/>
      <c r="N12624" s="1286"/>
      <c r="O12624" s="1286"/>
      <c r="P12624" s="1286"/>
      <c r="Q12624" s="3999"/>
      <c r="R12624" s="3999"/>
      <c r="S12624" s="3999"/>
      <c r="T12624" s="3999"/>
      <c r="U12624" s="3999"/>
      <c r="V12624" s="1286"/>
      <c r="W12624" s="1286"/>
      <c r="X12624" s="1286"/>
      <c r="Y12624" s="1286"/>
      <c r="Z12624" s="1286"/>
      <c r="AA12624" s="1286"/>
      <c r="AB12624" s="1286"/>
      <c r="AC12624" s="1507">
        <f t="shared" si="4866"/>
        <v>50</v>
      </c>
      <c r="AD12624" s="1508">
        <f t="shared" si="4867"/>
        <v>90.5</v>
      </c>
      <c r="AE12624" s="14">
        <f t="shared" si="4870"/>
        <v>42.633333333333333</v>
      </c>
      <c r="AF12624" s="14">
        <f t="shared" si="4868"/>
        <v>0</v>
      </c>
      <c r="AG12624" s="14" t="e">
        <f t="shared" si="4869"/>
        <v>#DIV/0!</v>
      </c>
      <c r="AH12624" s="14" t="e">
        <f t="shared" si="4871"/>
        <v>#DIV/0!</v>
      </c>
      <c r="AI12624" s="14">
        <f t="shared" si="4872"/>
        <v>50</v>
      </c>
      <c r="AJ12624" s="1286"/>
      <c r="AK12624" s="3953"/>
    </row>
    <row r="12625" spans="1:37" s="3954" customFormat="1" ht="21.75" customHeight="1">
      <c r="A12625" s="2510"/>
      <c r="B12625" s="2263" t="s">
        <v>4277</v>
      </c>
      <c r="C12625" s="1350" t="s">
        <v>573</v>
      </c>
      <c r="D12625" s="1350">
        <v>1.8</v>
      </c>
      <c r="E12625" s="1286">
        <v>27000</v>
      </c>
      <c r="F12625" s="1286">
        <v>48600</v>
      </c>
      <c r="G12625" s="1286"/>
      <c r="H12625" s="1283"/>
      <c r="I12625" s="1351"/>
      <c r="J12625" s="1351">
        <v>45200</v>
      </c>
      <c r="K12625" s="1351"/>
      <c r="L12625" s="1283"/>
      <c r="M12625" s="1351"/>
      <c r="N12625" s="1286"/>
      <c r="O12625" s="1286"/>
      <c r="P12625" s="1286"/>
      <c r="Q12625" s="3999"/>
      <c r="R12625" s="3999"/>
      <c r="S12625" s="3999"/>
      <c r="T12625" s="3999"/>
      <c r="U12625" s="3999"/>
      <c r="V12625" s="1286"/>
      <c r="W12625" s="1286"/>
      <c r="X12625" s="1286"/>
      <c r="Y12625" s="1286"/>
      <c r="Z12625" s="1286"/>
      <c r="AA12625" s="1286"/>
      <c r="AB12625" s="1286"/>
      <c r="AC12625" s="1507">
        <f t="shared" si="4866"/>
        <v>27000</v>
      </c>
      <c r="AD12625" s="1508">
        <f t="shared" si="4867"/>
        <v>48600</v>
      </c>
      <c r="AE12625" s="14">
        <f t="shared" si="4870"/>
        <v>6.1</v>
      </c>
      <c r="AF12625" s="14">
        <f t="shared" si="4868"/>
        <v>0</v>
      </c>
      <c r="AG12625" s="14" t="e">
        <f t="shared" si="4869"/>
        <v>#DIV/0!</v>
      </c>
      <c r="AH12625" s="14" t="e">
        <f t="shared" si="4871"/>
        <v>#DIV/0!</v>
      </c>
      <c r="AI12625" s="14">
        <f t="shared" si="4872"/>
        <v>27000</v>
      </c>
      <c r="AJ12625" s="1286"/>
      <c r="AK12625" s="3953"/>
    </row>
    <row r="12626" spans="1:37" s="3954" customFormat="1" ht="32.25" customHeight="1">
      <c r="A12626" s="2510"/>
      <c r="B12626" s="2263" t="s">
        <v>4277</v>
      </c>
      <c r="C12626" s="1350" t="s">
        <v>573</v>
      </c>
      <c r="D12626" s="1350">
        <v>1.8</v>
      </c>
      <c r="E12626" s="1286">
        <v>25575</v>
      </c>
      <c r="F12626" s="1286">
        <v>46035</v>
      </c>
      <c r="G12626" s="1286"/>
      <c r="H12626" s="1283"/>
      <c r="I12626" s="1351"/>
      <c r="J12626" s="1351">
        <v>45170</v>
      </c>
      <c r="K12626" s="1351"/>
      <c r="L12626" s="1283"/>
      <c r="M12626" s="1351"/>
      <c r="N12626" s="1286">
        <v>1200</v>
      </c>
      <c r="O12626" s="1286">
        <v>375</v>
      </c>
      <c r="P12626" s="1286">
        <v>1100</v>
      </c>
      <c r="Q12626" s="3999"/>
      <c r="R12626" s="3999"/>
      <c r="S12626" s="3999"/>
      <c r="T12626" s="3999"/>
      <c r="U12626" s="3999"/>
      <c r="V12626" s="1286"/>
      <c r="W12626" s="1286"/>
      <c r="X12626" s="1286"/>
      <c r="Y12626" s="1286"/>
      <c r="Z12626" s="1286"/>
      <c r="AA12626" s="1286"/>
      <c r="AB12626" s="1286"/>
      <c r="AC12626" s="1507">
        <f t="shared" si="4866"/>
        <v>22900</v>
      </c>
      <c r="AD12626" s="1508">
        <f t="shared" si="4867"/>
        <v>41220</v>
      </c>
      <c r="AE12626" s="14">
        <f t="shared" si="4870"/>
        <v>5.0999999999999996</v>
      </c>
      <c r="AF12626" s="14">
        <f t="shared" si="4868"/>
        <v>891.66666666666663</v>
      </c>
      <c r="AG12626" s="14">
        <f t="shared" si="4869"/>
        <v>25.682242990654206</v>
      </c>
      <c r="AH12626" s="14">
        <f t="shared" si="4871"/>
        <v>20.582242990654208</v>
      </c>
      <c r="AI12626" s="14">
        <f t="shared" si="4872"/>
        <v>18352.5</v>
      </c>
      <c r="AJ12626" s="1286"/>
      <c r="AK12626" s="3953"/>
    </row>
    <row r="12627" spans="1:37" s="3954" customFormat="1" ht="32.25" customHeight="1">
      <c r="A12627" s="2510"/>
      <c r="B12627" s="2263" t="s">
        <v>4278</v>
      </c>
      <c r="C12627" s="1350" t="s">
        <v>573</v>
      </c>
      <c r="D12627" s="1350">
        <v>1.8</v>
      </c>
      <c r="E12627" s="1286">
        <v>36000</v>
      </c>
      <c r="F12627" s="1286">
        <v>64800</v>
      </c>
      <c r="G12627" s="1286"/>
      <c r="H12627" s="1283"/>
      <c r="I12627" s="1351"/>
      <c r="J12627" s="1351">
        <v>45930</v>
      </c>
      <c r="K12627" s="1351"/>
      <c r="L12627" s="1283"/>
      <c r="M12627" s="1351"/>
      <c r="N12627" s="1286"/>
      <c r="O12627" s="1286"/>
      <c r="P12627" s="1286"/>
      <c r="Q12627" s="3999"/>
      <c r="R12627" s="3999"/>
      <c r="S12627" s="3999"/>
      <c r="T12627" s="3999"/>
      <c r="U12627" s="3999"/>
      <c r="V12627" s="1286"/>
      <c r="W12627" s="1286"/>
      <c r="X12627" s="1286"/>
      <c r="Y12627" s="1286"/>
      <c r="Z12627" s="1286"/>
      <c r="AA12627" s="1286"/>
      <c r="AB12627" s="1286"/>
      <c r="AC12627" s="1507">
        <f t="shared" si="4866"/>
        <v>36000</v>
      </c>
      <c r="AD12627" s="1508">
        <f t="shared" si="4867"/>
        <v>64800</v>
      </c>
      <c r="AE12627" s="14">
        <f t="shared" si="4870"/>
        <v>30.433333333333334</v>
      </c>
      <c r="AF12627" s="14">
        <f t="shared" si="4868"/>
        <v>0</v>
      </c>
      <c r="AG12627" s="14" t="e">
        <f t="shared" si="4869"/>
        <v>#DIV/0!</v>
      </c>
      <c r="AH12627" s="14" t="e">
        <f t="shared" si="4871"/>
        <v>#DIV/0!</v>
      </c>
      <c r="AI12627" s="14">
        <f t="shared" si="4872"/>
        <v>36000</v>
      </c>
      <c r="AJ12627" s="1286"/>
      <c r="AK12627" s="3953"/>
    </row>
    <row r="12628" spans="1:37" s="3954" customFormat="1" ht="32.25" customHeight="1">
      <c r="A12628" s="2510"/>
      <c r="B12628" s="2263" t="s">
        <v>4278</v>
      </c>
      <c r="C12628" s="1350" t="s">
        <v>573</v>
      </c>
      <c r="D12628" s="1350">
        <v>1.8</v>
      </c>
      <c r="E12628" s="1286">
        <v>22000</v>
      </c>
      <c r="F12628" s="1286">
        <v>39600</v>
      </c>
      <c r="G12628" s="1286"/>
      <c r="H12628" s="1283"/>
      <c r="I12628" s="1351"/>
      <c r="J12628" s="1351">
        <v>45139</v>
      </c>
      <c r="K12628" s="1351"/>
      <c r="L12628" s="1283"/>
      <c r="M12628" s="1351"/>
      <c r="N12628" s="1286">
        <v>1750</v>
      </c>
      <c r="O12628" s="1286">
        <v>1019</v>
      </c>
      <c r="P12628" s="1286">
        <v>2755</v>
      </c>
      <c r="Q12628" s="3999"/>
      <c r="R12628" s="3999"/>
      <c r="S12628" s="3999"/>
      <c r="T12628" s="3999"/>
      <c r="U12628" s="3999"/>
      <c r="V12628" s="1286"/>
      <c r="W12628" s="1286"/>
      <c r="X12628" s="1286"/>
      <c r="Y12628" s="1286"/>
      <c r="Z12628" s="1286"/>
      <c r="AA12628" s="1286"/>
      <c r="AB12628" s="1286"/>
      <c r="AC12628" s="1507">
        <f t="shared" si="4866"/>
        <v>16476</v>
      </c>
      <c r="AD12628" s="1508">
        <f t="shared" si="4867"/>
        <v>29656.799999999999</v>
      </c>
      <c r="AE12628" s="14">
        <f t="shared" si="4870"/>
        <v>4.0666666666666664</v>
      </c>
      <c r="AF12628" s="14">
        <f t="shared" si="4868"/>
        <v>1841.3333333333333</v>
      </c>
      <c r="AG12628" s="14">
        <f t="shared" si="4869"/>
        <v>8.9478638667632158</v>
      </c>
      <c r="AH12628" s="14">
        <f t="shared" si="4871"/>
        <v>4.8811972000965493</v>
      </c>
      <c r="AI12628" s="14">
        <f t="shared" si="4872"/>
        <v>8987.9111111111124</v>
      </c>
      <c r="AJ12628" s="1286"/>
      <c r="AK12628" s="3953"/>
    </row>
    <row r="12629" spans="1:37" s="3954" customFormat="1" ht="32.25" customHeight="1">
      <c r="A12629" s="2510"/>
      <c r="B12629" s="2263" t="s">
        <v>4279</v>
      </c>
      <c r="C12629" s="1350" t="s">
        <v>573</v>
      </c>
      <c r="D12629" s="1350">
        <v>1.8</v>
      </c>
      <c r="E12629" s="1286">
        <v>36000</v>
      </c>
      <c r="F12629" s="1286">
        <v>64800</v>
      </c>
      <c r="G12629" s="1286"/>
      <c r="H12629" s="1283"/>
      <c r="I12629" s="1351"/>
      <c r="J12629" s="1351">
        <v>45930</v>
      </c>
      <c r="K12629" s="1351"/>
      <c r="L12629" s="1283"/>
      <c r="M12629" s="1351"/>
      <c r="N12629" s="1286"/>
      <c r="O12629" s="1286"/>
      <c r="P12629" s="1286"/>
      <c r="Q12629" s="3999"/>
      <c r="R12629" s="3999"/>
      <c r="S12629" s="3999"/>
      <c r="T12629" s="3999"/>
      <c r="U12629" s="3999"/>
      <c r="V12629" s="1286"/>
      <c r="W12629" s="1286"/>
      <c r="X12629" s="1286"/>
      <c r="Y12629" s="1286"/>
      <c r="Z12629" s="1286"/>
      <c r="AA12629" s="1286"/>
      <c r="AB12629" s="1286"/>
      <c r="AC12629" s="1507">
        <f t="shared" si="4866"/>
        <v>36000</v>
      </c>
      <c r="AD12629" s="1508">
        <f t="shared" si="4867"/>
        <v>64800</v>
      </c>
      <c r="AE12629" s="14">
        <f t="shared" si="4870"/>
        <v>30.433333333333334</v>
      </c>
      <c r="AF12629" s="14">
        <f t="shared" si="4868"/>
        <v>0</v>
      </c>
      <c r="AG12629" s="14" t="e">
        <f t="shared" si="4869"/>
        <v>#DIV/0!</v>
      </c>
      <c r="AH12629" s="14" t="e">
        <f t="shared" si="4871"/>
        <v>#DIV/0!</v>
      </c>
      <c r="AI12629" s="14">
        <f t="shared" si="4872"/>
        <v>36000</v>
      </c>
      <c r="AJ12629" s="1286"/>
      <c r="AK12629" s="3953"/>
    </row>
    <row r="12630" spans="1:37" s="3954" customFormat="1" ht="15.75">
      <c r="A12630" s="2510"/>
      <c r="B12630" s="2263" t="s">
        <v>4280</v>
      </c>
      <c r="C12630" s="1350" t="s">
        <v>4281</v>
      </c>
      <c r="D12630" s="1350">
        <v>5.2073700000000001</v>
      </c>
      <c r="E12630" s="1286">
        <v>1000</v>
      </c>
      <c r="F12630" s="1286">
        <v>5207.37</v>
      </c>
      <c r="G12630" s="1286"/>
      <c r="H12630" s="1283"/>
      <c r="I12630" s="1351"/>
      <c r="J12630" s="1351">
        <v>46142</v>
      </c>
      <c r="K12630" s="1351"/>
      <c r="L12630" s="1283"/>
      <c r="M12630" s="1351"/>
      <c r="N12630" s="1286"/>
      <c r="O12630" s="1286"/>
      <c r="P12630" s="1286"/>
      <c r="Q12630" s="3999"/>
      <c r="R12630" s="3999"/>
      <c r="S12630" s="3999"/>
      <c r="T12630" s="3999"/>
      <c r="U12630" s="3999"/>
      <c r="V12630" s="1286"/>
      <c r="W12630" s="1286"/>
      <c r="X12630" s="1286"/>
      <c r="Y12630" s="1286"/>
      <c r="Z12630" s="1286"/>
      <c r="AA12630" s="1286"/>
      <c r="AB12630" s="1286"/>
      <c r="AC12630" s="1507">
        <f t="shared" si="4866"/>
        <v>1000</v>
      </c>
      <c r="AD12630" s="1508">
        <f t="shared" si="4867"/>
        <v>5207.37</v>
      </c>
      <c r="AE12630" s="14">
        <f t="shared" si="4870"/>
        <v>37.5</v>
      </c>
      <c r="AF12630" s="14">
        <f t="shared" si="4868"/>
        <v>0</v>
      </c>
      <c r="AG12630" s="14" t="e">
        <f t="shared" si="4869"/>
        <v>#DIV/0!</v>
      </c>
      <c r="AH12630" s="14" t="e">
        <f t="shared" si="4871"/>
        <v>#DIV/0!</v>
      </c>
      <c r="AI12630" s="14">
        <f t="shared" si="4872"/>
        <v>1000</v>
      </c>
      <c r="AJ12630" s="1286"/>
      <c r="AK12630" s="3953"/>
    </row>
    <row r="12631" spans="1:37" s="3954" customFormat="1" ht="15.75">
      <c r="A12631" s="2510"/>
      <c r="B12631" s="2263" t="s">
        <v>4282</v>
      </c>
      <c r="C12631" s="1350" t="s">
        <v>573</v>
      </c>
      <c r="D12631" s="1350">
        <v>1.8</v>
      </c>
      <c r="E12631" s="1286">
        <v>350</v>
      </c>
      <c r="F12631" s="1286">
        <v>630</v>
      </c>
      <c r="G12631" s="1286"/>
      <c r="H12631" s="1283"/>
      <c r="I12631" s="1351"/>
      <c r="J12631" s="1351">
        <v>45597</v>
      </c>
      <c r="K12631" s="1351"/>
      <c r="L12631" s="1283"/>
      <c r="M12631" s="1351"/>
      <c r="N12631" s="1286"/>
      <c r="O12631" s="1286"/>
      <c r="P12631" s="1286"/>
      <c r="Q12631" s="3999"/>
      <c r="R12631" s="3999"/>
      <c r="S12631" s="3999"/>
      <c r="T12631" s="3999"/>
      <c r="U12631" s="3999"/>
      <c r="V12631" s="1286"/>
      <c r="W12631" s="1286"/>
      <c r="X12631" s="1286"/>
      <c r="Y12631" s="1286"/>
      <c r="Z12631" s="1286"/>
      <c r="AA12631" s="1286"/>
      <c r="AB12631" s="1286"/>
      <c r="AC12631" s="1507">
        <f t="shared" si="4866"/>
        <v>350</v>
      </c>
      <c r="AD12631" s="1508">
        <f t="shared" si="4867"/>
        <v>630</v>
      </c>
      <c r="AE12631" s="14">
        <f t="shared" si="4870"/>
        <v>19.333333333333332</v>
      </c>
      <c r="AF12631" s="14">
        <f t="shared" si="4868"/>
        <v>0</v>
      </c>
      <c r="AG12631" s="14" t="e">
        <f t="shared" si="4869"/>
        <v>#DIV/0!</v>
      </c>
      <c r="AH12631" s="14" t="e">
        <f t="shared" si="4871"/>
        <v>#DIV/0!</v>
      </c>
      <c r="AI12631" s="14">
        <f t="shared" si="4872"/>
        <v>350</v>
      </c>
      <c r="AJ12631" s="1286"/>
      <c r="AK12631" s="3953"/>
    </row>
    <row r="12632" spans="1:37" s="3954" customFormat="1" ht="15.75">
      <c r="A12632" s="2510"/>
      <c r="B12632" s="2263" t="s">
        <v>4283</v>
      </c>
      <c r="C12632" s="1350" t="s">
        <v>66</v>
      </c>
      <c r="D12632" s="1408">
        <v>50</v>
      </c>
      <c r="E12632" s="1286">
        <v>1857</v>
      </c>
      <c r="F12632" s="1286">
        <v>92850</v>
      </c>
      <c r="G12632" s="1286"/>
      <c r="H12632" s="1283"/>
      <c r="I12632" s="1351"/>
      <c r="J12632" s="1351">
        <v>45323</v>
      </c>
      <c r="K12632" s="1351"/>
      <c r="L12632" s="1283"/>
      <c r="M12632" s="1351"/>
      <c r="N12632" s="1286">
        <v>31</v>
      </c>
      <c r="O12632" s="1286">
        <v>37</v>
      </c>
      <c r="P12632" s="1286">
        <v>79</v>
      </c>
      <c r="Q12632" s="3999"/>
      <c r="R12632" s="3999"/>
      <c r="S12632" s="3999"/>
      <c r="T12632" s="3999"/>
      <c r="U12632" s="3999"/>
      <c r="V12632" s="1286"/>
      <c r="W12632" s="1286"/>
      <c r="X12632" s="1286"/>
      <c r="Y12632" s="1286"/>
      <c r="Z12632" s="1286"/>
      <c r="AA12632" s="1286"/>
      <c r="AB12632" s="1286"/>
      <c r="AC12632" s="1507">
        <f t="shared" si="4866"/>
        <v>1710</v>
      </c>
      <c r="AD12632" s="1508">
        <f t="shared" si="4867"/>
        <v>85500</v>
      </c>
      <c r="AE12632" s="14">
        <f t="shared" si="4870"/>
        <v>10.199999999999999</v>
      </c>
      <c r="AF12632" s="14">
        <f t="shared" si="4868"/>
        <v>49</v>
      </c>
      <c r="AG12632" s="14">
        <f t="shared" si="4869"/>
        <v>34.897959183673471</v>
      </c>
      <c r="AH12632" s="14">
        <f t="shared" si="4871"/>
        <v>24.697959183673472</v>
      </c>
      <c r="AI12632" s="14">
        <f t="shared" si="4872"/>
        <v>1210.2</v>
      </c>
      <c r="AJ12632" s="1286"/>
      <c r="AK12632" s="3953"/>
    </row>
    <row r="12633" spans="1:37" s="3954" customFormat="1" ht="15.75">
      <c r="A12633" s="2510"/>
      <c r="B12633" s="1404" t="s">
        <v>5074</v>
      </c>
      <c r="C12633" s="1286" t="s">
        <v>4175</v>
      </c>
      <c r="D12633" s="1286">
        <f>5.705793/1000</f>
        <v>5.7057929999999998E-3</v>
      </c>
      <c r="E12633" s="1286">
        <v>116349.20000000001</v>
      </c>
      <c r="F12633" s="1283">
        <v>663.86445091560006</v>
      </c>
      <c r="G12633" s="1286"/>
      <c r="H12633" s="1286"/>
      <c r="I12633" s="1351"/>
      <c r="J12633" s="1351" t="s">
        <v>334</v>
      </c>
      <c r="K12633" s="1351"/>
      <c r="L12633" s="1286">
        <v>592</v>
      </c>
      <c r="M12633" s="1351">
        <v>44769</v>
      </c>
      <c r="N12633" s="1286">
        <v>4560.8</v>
      </c>
      <c r="O12633" s="1286">
        <v>4560.8</v>
      </c>
      <c r="P12633" s="1363">
        <v>3314.3</v>
      </c>
      <c r="Q12633" s="3999"/>
      <c r="R12633" s="3999"/>
      <c r="S12633" s="3999"/>
      <c r="T12633" s="3999"/>
      <c r="U12633" s="3999"/>
      <c r="V12633" s="1286"/>
      <c r="W12633" s="1286"/>
      <c r="X12633" s="1283"/>
      <c r="Y12633" s="1286"/>
      <c r="Z12633" s="1286"/>
      <c r="AA12633" s="1286"/>
      <c r="AB12633" s="1286"/>
      <c r="AC12633" s="1507">
        <f t="shared" si="4866"/>
        <v>103913.3</v>
      </c>
      <c r="AD12633" s="1508">
        <f t="shared" si="4867"/>
        <v>592.90777974690002</v>
      </c>
      <c r="AE12633" s="1351" t="s">
        <v>334</v>
      </c>
      <c r="AF12633" s="14">
        <f t="shared" si="4868"/>
        <v>4145.3</v>
      </c>
      <c r="AG12633" s="14">
        <f t="shared" si="4869"/>
        <v>25.06773936747642</v>
      </c>
      <c r="AH12633" s="1351" t="s">
        <v>334</v>
      </c>
      <c r="AI12633" s="1351" t="s">
        <v>334</v>
      </c>
      <c r="AJ12633" s="1286"/>
      <c r="AK12633" s="3953"/>
    </row>
    <row r="12634" spans="1:37" s="3954" customFormat="1" ht="15.75">
      <c r="A12634" s="2510"/>
      <c r="B12634" s="1404" t="s">
        <v>566</v>
      </c>
      <c r="C12634" s="1286" t="s">
        <v>181</v>
      </c>
      <c r="D12634" s="1286">
        <v>0.4</v>
      </c>
      <c r="E12634" s="1286">
        <v>100</v>
      </c>
      <c r="F12634" s="1283">
        <v>40</v>
      </c>
      <c r="G12634" s="1286"/>
      <c r="H12634" s="1286"/>
      <c r="I12634" s="1286"/>
      <c r="J12634" s="1351" t="s">
        <v>334</v>
      </c>
      <c r="K12634" s="1351"/>
      <c r="L12634" s="1286">
        <v>1622</v>
      </c>
      <c r="M12634" s="1351">
        <v>44551</v>
      </c>
      <c r="N12634" s="1286"/>
      <c r="O12634" s="1286"/>
      <c r="P12634" s="1286"/>
      <c r="Q12634" s="3999"/>
      <c r="R12634" s="3999"/>
      <c r="S12634" s="3999"/>
      <c r="T12634" s="3999"/>
      <c r="U12634" s="3999"/>
      <c r="V12634" s="1286"/>
      <c r="W12634" s="1286"/>
      <c r="X12634" s="1286"/>
      <c r="Y12634" s="1286"/>
      <c r="Z12634" s="1286"/>
      <c r="AA12634" s="1286"/>
      <c r="AB12634" s="1286"/>
      <c r="AC12634" s="1507">
        <f t="shared" si="4866"/>
        <v>100</v>
      </c>
      <c r="AD12634" s="1508">
        <f t="shared" si="4867"/>
        <v>40</v>
      </c>
      <c r="AE12634" s="1351" t="s">
        <v>334</v>
      </c>
      <c r="AF12634" s="14">
        <f t="shared" si="4868"/>
        <v>0</v>
      </c>
      <c r="AG12634" s="14" t="e">
        <f t="shared" si="4869"/>
        <v>#DIV/0!</v>
      </c>
      <c r="AH12634" s="1351" t="s">
        <v>334</v>
      </c>
      <c r="AI12634" s="1351" t="s">
        <v>334</v>
      </c>
      <c r="AJ12634" s="1286"/>
      <c r="AK12634" s="3953"/>
    </row>
    <row r="12635" spans="1:37" s="3954" customFormat="1" ht="15.75">
      <c r="A12635" s="2510"/>
      <c r="B12635" s="1404" t="s">
        <v>566</v>
      </c>
      <c r="C12635" s="1286" t="s">
        <v>181</v>
      </c>
      <c r="D12635" s="1286">
        <v>0.7</v>
      </c>
      <c r="E12635" s="1286">
        <v>150</v>
      </c>
      <c r="F12635" s="1283">
        <v>105</v>
      </c>
      <c r="G12635" s="1286"/>
      <c r="H12635" s="1286"/>
      <c r="I12635" s="1351"/>
      <c r="J12635" s="1351">
        <v>46054</v>
      </c>
      <c r="K12635" s="1351"/>
      <c r="L12635" s="1286"/>
      <c r="M12635" s="1351"/>
      <c r="N12635" s="1286"/>
      <c r="O12635" s="1286"/>
      <c r="P12635" s="1286"/>
      <c r="Q12635" s="3999"/>
      <c r="R12635" s="3999"/>
      <c r="S12635" s="3999"/>
      <c r="T12635" s="3999"/>
      <c r="U12635" s="3999"/>
      <c r="V12635" s="1286"/>
      <c r="W12635" s="1286"/>
      <c r="X12635" s="1286"/>
      <c r="Y12635" s="1286"/>
      <c r="Z12635" s="1286"/>
      <c r="AA12635" s="1286"/>
      <c r="AB12635" s="1286"/>
      <c r="AC12635" s="1507">
        <f t="shared" si="4866"/>
        <v>150</v>
      </c>
      <c r="AD12635" s="1508">
        <f t="shared" si="4867"/>
        <v>105</v>
      </c>
      <c r="AE12635" s="14">
        <f>(J12635-"01.04.2023")/30</f>
        <v>34.56666666666667</v>
      </c>
      <c r="AF12635" s="14">
        <f t="shared" si="4868"/>
        <v>0</v>
      </c>
      <c r="AG12635" s="14" t="e">
        <f t="shared" si="4869"/>
        <v>#DIV/0!</v>
      </c>
      <c r="AH12635" s="14" t="e">
        <f>AG12635-AE12635</f>
        <v>#DIV/0!</v>
      </c>
      <c r="AI12635" s="14">
        <f>AC12635-(AE12635*AF12635)</f>
        <v>150</v>
      </c>
      <c r="AJ12635" s="1286"/>
      <c r="AK12635" s="3953"/>
    </row>
    <row r="12636" spans="1:37" s="3954" customFormat="1" ht="15.75">
      <c r="A12636" s="2510"/>
      <c r="B12636" s="1404" t="s">
        <v>567</v>
      </c>
      <c r="C12636" s="1286" t="s">
        <v>181</v>
      </c>
      <c r="D12636" s="1286">
        <v>3</v>
      </c>
      <c r="E12636" s="1286">
        <v>100</v>
      </c>
      <c r="F12636" s="1283">
        <v>300</v>
      </c>
      <c r="G12636" s="1286"/>
      <c r="H12636" s="1286"/>
      <c r="I12636" s="1286"/>
      <c r="J12636" s="1351" t="s">
        <v>334</v>
      </c>
      <c r="K12636" s="1351"/>
      <c r="L12636" s="1286">
        <v>1622</v>
      </c>
      <c r="M12636" s="1351">
        <v>44551</v>
      </c>
      <c r="N12636" s="1286"/>
      <c r="O12636" s="1286"/>
      <c r="P12636" s="1286"/>
      <c r="Q12636" s="3999"/>
      <c r="R12636" s="3999"/>
      <c r="S12636" s="3999"/>
      <c r="T12636" s="3999"/>
      <c r="U12636" s="3999"/>
      <c r="V12636" s="1286"/>
      <c r="W12636" s="1286"/>
      <c r="X12636" s="1286"/>
      <c r="Y12636" s="1286"/>
      <c r="Z12636" s="1286"/>
      <c r="AA12636" s="1286"/>
      <c r="AB12636" s="1286"/>
      <c r="AC12636" s="1507">
        <f t="shared" si="4866"/>
        <v>100</v>
      </c>
      <c r="AD12636" s="1508">
        <f t="shared" si="4867"/>
        <v>300</v>
      </c>
      <c r="AE12636" s="1351" t="s">
        <v>334</v>
      </c>
      <c r="AF12636" s="14">
        <f t="shared" si="4868"/>
        <v>0</v>
      </c>
      <c r="AG12636" s="14" t="e">
        <f t="shared" si="4869"/>
        <v>#DIV/0!</v>
      </c>
      <c r="AH12636" s="1351" t="s">
        <v>334</v>
      </c>
      <c r="AI12636" s="1351" t="s">
        <v>334</v>
      </c>
      <c r="AJ12636" s="1286"/>
      <c r="AK12636" s="3953"/>
    </row>
    <row r="12637" spans="1:37" s="3954" customFormat="1" ht="15.75">
      <c r="A12637" s="2510"/>
      <c r="B12637" s="1404" t="s">
        <v>567</v>
      </c>
      <c r="C12637" s="1286" t="s">
        <v>181</v>
      </c>
      <c r="D12637" s="1286">
        <v>6</v>
      </c>
      <c r="E12637" s="1286">
        <v>150</v>
      </c>
      <c r="F12637" s="1283">
        <v>900</v>
      </c>
      <c r="G12637" s="1286"/>
      <c r="H12637" s="1286"/>
      <c r="I12637" s="1351"/>
      <c r="J12637" s="1351">
        <v>46023</v>
      </c>
      <c r="K12637" s="1351"/>
      <c r="L12637" s="1286"/>
      <c r="M12637" s="1351"/>
      <c r="N12637" s="1286"/>
      <c r="O12637" s="1286"/>
      <c r="P12637" s="1286"/>
      <c r="Q12637" s="3999"/>
      <c r="R12637" s="3999"/>
      <c r="S12637" s="3999"/>
      <c r="T12637" s="3999"/>
      <c r="U12637" s="3999"/>
      <c r="V12637" s="1286"/>
      <c r="W12637" s="1286"/>
      <c r="X12637" s="1286"/>
      <c r="Y12637" s="1286"/>
      <c r="Z12637" s="1286"/>
      <c r="AA12637" s="1286"/>
      <c r="AB12637" s="1286"/>
      <c r="AC12637" s="1507">
        <f t="shared" si="4866"/>
        <v>150</v>
      </c>
      <c r="AD12637" s="1508">
        <f t="shared" si="4867"/>
        <v>900</v>
      </c>
      <c r="AE12637" s="14">
        <f t="shared" ref="AE12637:AE12652" si="4873">(J12637-"01.04.2023")/30</f>
        <v>33.533333333333331</v>
      </c>
      <c r="AF12637" s="14">
        <f t="shared" si="4868"/>
        <v>0</v>
      </c>
      <c r="AG12637" s="14" t="e">
        <f t="shared" si="4869"/>
        <v>#DIV/0!</v>
      </c>
      <c r="AH12637" s="14" t="e">
        <f t="shared" ref="AH12637:AH12652" si="4874">AG12637-AE12637</f>
        <v>#DIV/0!</v>
      </c>
      <c r="AI12637" s="14">
        <f t="shared" ref="AI12637:AI12652" si="4875">AC12637-(AE12637*AF12637)</f>
        <v>150</v>
      </c>
      <c r="AJ12637" s="1286"/>
      <c r="AK12637" s="3953"/>
    </row>
    <row r="12638" spans="1:37" s="3954" customFormat="1" ht="15.75">
      <c r="A12638" s="2510"/>
      <c r="B12638" s="2263" t="s">
        <v>9385</v>
      </c>
      <c r="C12638" s="1350" t="s">
        <v>153</v>
      </c>
      <c r="D12638" s="1350">
        <v>4.2300000000000004</v>
      </c>
      <c r="E12638" s="1286"/>
      <c r="F12638" s="1286"/>
      <c r="G12638" s="1286">
        <v>225</v>
      </c>
      <c r="H12638" s="1283">
        <v>951.75000000000011</v>
      </c>
      <c r="I12638" s="1351">
        <v>44985</v>
      </c>
      <c r="J12638" s="4024">
        <v>46204</v>
      </c>
      <c r="K12638" s="1351"/>
      <c r="L12638" s="1283"/>
      <c r="M12638" s="1351"/>
      <c r="N12638" s="1286"/>
      <c r="O12638" s="1286"/>
      <c r="P12638" s="1286"/>
      <c r="Q12638" s="3999"/>
      <c r="R12638" s="3999"/>
      <c r="S12638" s="3999"/>
      <c r="T12638" s="3999"/>
      <c r="U12638" s="3999"/>
      <c r="V12638" s="1286"/>
      <c r="W12638" s="1286"/>
      <c r="X12638" s="1286"/>
      <c r="Y12638" s="1286"/>
      <c r="Z12638" s="1286"/>
      <c r="AA12638" s="1286"/>
      <c r="AB12638" s="1286"/>
      <c r="AC12638" s="1507">
        <f t="shared" si="4866"/>
        <v>225</v>
      </c>
      <c r="AD12638" s="1508">
        <f t="shared" si="4867"/>
        <v>951.75000000000011</v>
      </c>
      <c r="AE12638" s="14">
        <f t="shared" si="4873"/>
        <v>39.56666666666667</v>
      </c>
      <c r="AF12638" s="14">
        <f t="shared" si="4868"/>
        <v>0</v>
      </c>
      <c r="AG12638" s="14" t="e">
        <f t="shared" si="4869"/>
        <v>#DIV/0!</v>
      </c>
      <c r="AH12638" s="14" t="e">
        <f t="shared" si="4874"/>
        <v>#DIV/0!</v>
      </c>
      <c r="AI12638" s="14">
        <f t="shared" si="4875"/>
        <v>225</v>
      </c>
      <c r="AJ12638" s="1286"/>
      <c r="AK12638" s="3953"/>
    </row>
    <row r="12639" spans="1:37" s="3954" customFormat="1" ht="31.5">
      <c r="A12639" s="2510"/>
      <c r="B12639" s="1404" t="s">
        <v>568</v>
      </c>
      <c r="C12639" s="1286" t="s">
        <v>181</v>
      </c>
      <c r="D12639" s="1286">
        <v>35.68</v>
      </c>
      <c r="E12639" s="1286">
        <v>100</v>
      </c>
      <c r="F12639" s="1283">
        <v>3568</v>
      </c>
      <c r="G12639" s="1286"/>
      <c r="H12639" s="1286"/>
      <c r="I12639" s="1286"/>
      <c r="J12639" s="1349">
        <v>46301</v>
      </c>
      <c r="K12639" s="1349"/>
      <c r="L12639" s="1286">
        <v>1622</v>
      </c>
      <c r="M12639" s="1351">
        <v>44551</v>
      </c>
      <c r="N12639" s="1286"/>
      <c r="O12639" s="1286"/>
      <c r="P12639" s="1286"/>
      <c r="Q12639" s="3999"/>
      <c r="R12639" s="3999"/>
      <c r="S12639" s="3999"/>
      <c r="T12639" s="3999"/>
      <c r="U12639" s="3999"/>
      <c r="V12639" s="1286"/>
      <c r="W12639" s="1286"/>
      <c r="X12639" s="1286"/>
      <c r="Y12639" s="1286"/>
      <c r="Z12639" s="1286"/>
      <c r="AA12639" s="1286"/>
      <c r="AB12639" s="1286"/>
      <c r="AC12639" s="1507">
        <f t="shared" si="4866"/>
        <v>100</v>
      </c>
      <c r="AD12639" s="1508">
        <f t="shared" si="4867"/>
        <v>3568</v>
      </c>
      <c r="AE12639" s="14">
        <f t="shared" si="4873"/>
        <v>42.8</v>
      </c>
      <c r="AF12639" s="14">
        <f t="shared" si="4868"/>
        <v>0</v>
      </c>
      <c r="AG12639" s="14" t="e">
        <f t="shared" si="4869"/>
        <v>#DIV/0!</v>
      </c>
      <c r="AH12639" s="14" t="e">
        <f t="shared" si="4874"/>
        <v>#DIV/0!</v>
      </c>
      <c r="AI12639" s="14">
        <f t="shared" si="4875"/>
        <v>100</v>
      </c>
      <c r="AJ12639" s="1286"/>
      <c r="AK12639" s="3953"/>
    </row>
    <row r="12640" spans="1:37" s="3954" customFormat="1" ht="31.5">
      <c r="A12640" s="2510"/>
      <c r="B12640" s="1404" t="s">
        <v>568</v>
      </c>
      <c r="C12640" s="1286" t="s">
        <v>181</v>
      </c>
      <c r="D12640" s="1286">
        <v>40.5</v>
      </c>
      <c r="E12640" s="1286">
        <v>150</v>
      </c>
      <c r="F12640" s="1283">
        <v>6075</v>
      </c>
      <c r="G12640" s="1286"/>
      <c r="H12640" s="1286"/>
      <c r="I12640" s="1351"/>
      <c r="J12640" s="1349">
        <v>45441</v>
      </c>
      <c r="K12640" s="1349"/>
      <c r="L12640" s="1286"/>
      <c r="M12640" s="1351"/>
      <c r="N12640" s="1286"/>
      <c r="O12640" s="1286"/>
      <c r="P12640" s="1286"/>
      <c r="Q12640" s="3999"/>
      <c r="R12640" s="3999"/>
      <c r="S12640" s="3999"/>
      <c r="T12640" s="3999"/>
      <c r="U12640" s="3999"/>
      <c r="V12640" s="1286"/>
      <c r="W12640" s="1286"/>
      <c r="X12640" s="1286"/>
      <c r="Y12640" s="1286"/>
      <c r="Z12640" s="1286"/>
      <c r="AA12640" s="1286"/>
      <c r="AB12640" s="1286"/>
      <c r="AC12640" s="1507">
        <f t="shared" si="4866"/>
        <v>150</v>
      </c>
      <c r="AD12640" s="1508">
        <f t="shared" si="4867"/>
        <v>6075</v>
      </c>
      <c r="AE12640" s="14">
        <f t="shared" si="4873"/>
        <v>14.133333333333333</v>
      </c>
      <c r="AF12640" s="14">
        <f t="shared" si="4868"/>
        <v>0</v>
      </c>
      <c r="AG12640" s="14" t="e">
        <f t="shared" si="4869"/>
        <v>#DIV/0!</v>
      </c>
      <c r="AH12640" s="14" t="e">
        <f t="shared" si="4874"/>
        <v>#DIV/0!</v>
      </c>
      <c r="AI12640" s="14">
        <f t="shared" si="4875"/>
        <v>150</v>
      </c>
      <c r="AJ12640" s="1286"/>
      <c r="AK12640" s="3953"/>
    </row>
    <row r="12641" spans="1:37" s="3954" customFormat="1" ht="15.75">
      <c r="A12641" s="2510"/>
      <c r="B12641" s="1404" t="s">
        <v>569</v>
      </c>
      <c r="C12641" s="1286" t="s">
        <v>430</v>
      </c>
      <c r="D12641" s="1286">
        <v>22.45</v>
      </c>
      <c r="E12641" s="1286">
        <v>56</v>
      </c>
      <c r="F12641" s="1283">
        <v>1257.2</v>
      </c>
      <c r="G12641" s="1286"/>
      <c r="H12641" s="1286"/>
      <c r="I12641" s="1286"/>
      <c r="J12641" s="1351">
        <v>45108</v>
      </c>
      <c r="K12641" s="1351"/>
      <c r="L12641" s="1283"/>
      <c r="M12641" s="1351"/>
      <c r="N12641" s="1286">
        <v>2</v>
      </c>
      <c r="O12641" s="1286">
        <v>6</v>
      </c>
      <c r="P12641" s="1286"/>
      <c r="Q12641" s="3999"/>
      <c r="R12641" s="3999"/>
      <c r="S12641" s="3999"/>
      <c r="T12641" s="3999"/>
      <c r="U12641" s="3999"/>
      <c r="V12641" s="1286"/>
      <c r="W12641" s="1286"/>
      <c r="X12641" s="1286"/>
      <c r="Y12641" s="1286"/>
      <c r="Z12641" s="1286"/>
      <c r="AA12641" s="1286"/>
      <c r="AB12641" s="1286"/>
      <c r="AC12641" s="1507">
        <f t="shared" si="4866"/>
        <v>48</v>
      </c>
      <c r="AD12641" s="1508">
        <f t="shared" si="4867"/>
        <v>1077.5999999999999</v>
      </c>
      <c r="AE12641" s="14">
        <f t="shared" si="4873"/>
        <v>3.0333333333333332</v>
      </c>
      <c r="AF12641" s="14">
        <f t="shared" si="4868"/>
        <v>2.6666666666666665</v>
      </c>
      <c r="AG12641" s="14">
        <f t="shared" si="4869"/>
        <v>18</v>
      </c>
      <c r="AH12641" s="14">
        <f t="shared" si="4874"/>
        <v>14.966666666666667</v>
      </c>
      <c r="AI12641" s="14">
        <f t="shared" si="4875"/>
        <v>39.911111111111111</v>
      </c>
      <c r="AJ12641" s="1286"/>
      <c r="AK12641" s="3953"/>
    </row>
    <row r="12642" spans="1:37" s="3954" customFormat="1" ht="15.75">
      <c r="A12642" s="2510"/>
      <c r="B12642" s="2263" t="s">
        <v>4284</v>
      </c>
      <c r="C12642" s="1350" t="s">
        <v>156</v>
      </c>
      <c r="D12642" s="1350">
        <v>83.3</v>
      </c>
      <c r="E12642" s="1286">
        <v>6</v>
      </c>
      <c r="F12642" s="1286">
        <v>499.79999999999995</v>
      </c>
      <c r="G12642" s="1286"/>
      <c r="H12642" s="1283"/>
      <c r="I12642" s="1351"/>
      <c r="J12642" s="1351">
        <v>46023</v>
      </c>
      <c r="K12642" s="1351"/>
      <c r="L12642" s="1283"/>
      <c r="M12642" s="1351"/>
      <c r="N12642" s="1286">
        <v>2</v>
      </c>
      <c r="O12642" s="1286"/>
      <c r="P12642" s="1286"/>
      <c r="Q12642" s="3999"/>
      <c r="R12642" s="3999"/>
      <c r="S12642" s="3999"/>
      <c r="T12642" s="3999"/>
      <c r="U12642" s="3999"/>
      <c r="V12642" s="1286"/>
      <c r="W12642" s="1286"/>
      <c r="X12642" s="1286"/>
      <c r="Y12642" s="1286"/>
      <c r="Z12642" s="1286"/>
      <c r="AA12642" s="1286"/>
      <c r="AB12642" s="1286"/>
      <c r="AC12642" s="1507">
        <f t="shared" si="4866"/>
        <v>4</v>
      </c>
      <c r="AD12642" s="1508">
        <f t="shared" si="4867"/>
        <v>333.2</v>
      </c>
      <c r="AE12642" s="14">
        <f t="shared" si="4873"/>
        <v>33.533333333333331</v>
      </c>
      <c r="AF12642" s="14">
        <f t="shared" si="4868"/>
        <v>0.66666666666666663</v>
      </c>
      <c r="AG12642" s="14">
        <f t="shared" si="4869"/>
        <v>6</v>
      </c>
      <c r="AH12642" s="14">
        <f t="shared" si="4874"/>
        <v>-27.533333333333331</v>
      </c>
      <c r="AI12642" s="14">
        <f t="shared" si="4875"/>
        <v>-18.355555555555554</v>
      </c>
      <c r="AJ12642" s="1286"/>
      <c r="AK12642" s="3953"/>
    </row>
    <row r="12643" spans="1:37" ht="15.75">
      <c r="A12643" s="3944"/>
      <c r="B12643" s="2263" t="s">
        <v>2933</v>
      </c>
      <c r="C12643" s="1350" t="s">
        <v>66</v>
      </c>
      <c r="D12643" s="1350">
        <v>48.392157142999999</v>
      </c>
      <c r="E12643" s="1286">
        <v>700</v>
      </c>
      <c r="F12643" s="1286">
        <v>33874.510000099996</v>
      </c>
      <c r="G12643" s="1286"/>
      <c r="H12643" s="1283"/>
      <c r="I12643" s="1351"/>
      <c r="J12643" s="1351">
        <v>45170</v>
      </c>
      <c r="K12643" s="1351"/>
      <c r="L12643" s="1283"/>
      <c r="M12643" s="1351"/>
      <c r="N12643" s="1286"/>
      <c r="O12643" s="1286"/>
      <c r="P12643" s="1286"/>
      <c r="Q12643" s="3999"/>
      <c r="R12643" s="3999"/>
      <c r="S12643" s="3999"/>
      <c r="T12643" s="3999"/>
      <c r="U12643" s="3999"/>
      <c r="V12643" s="1286"/>
      <c r="W12643" s="1286"/>
      <c r="X12643" s="1286"/>
      <c r="Y12643" s="1286"/>
      <c r="Z12643" s="1286"/>
      <c r="AA12643" s="1286"/>
      <c r="AB12643" s="1286"/>
      <c r="AC12643" s="1507">
        <f t="shared" ref="AC12643:AC12652" si="4876">E12643+G12643-N12643-O12643-AA12643-P12643-Q12643-R12643-S12643-T12643-U12643-V12643-W12643-X12643-Y12643</f>
        <v>700</v>
      </c>
      <c r="AD12643" s="1508">
        <f t="shared" ref="AD12643:AD12652" si="4877">D12643*AC12643</f>
        <v>33874.510000099996</v>
      </c>
      <c r="AE12643" s="14">
        <f t="shared" si="4873"/>
        <v>5.0999999999999996</v>
      </c>
      <c r="AF12643" s="14">
        <f t="shared" ref="AF12643:AF12652" si="4878">(N12643+O12643+P12643+Q12643+R12643+S12643+T12643+U12643+V12643+W12643+X12643+Y12643)/3</f>
        <v>0</v>
      </c>
      <c r="AG12643" s="14" t="e">
        <f t="shared" ref="AG12643:AG12652" si="4879">AC12643/AF12643</f>
        <v>#DIV/0!</v>
      </c>
      <c r="AH12643" s="14" t="e">
        <f t="shared" si="4874"/>
        <v>#DIV/0!</v>
      </c>
      <c r="AI12643" s="14">
        <f t="shared" si="4875"/>
        <v>700</v>
      </c>
      <c r="AJ12643" s="1286"/>
    </row>
    <row r="12644" spans="1:37" ht="15.75">
      <c r="A12644" s="1803"/>
      <c r="B12644" s="2263" t="s">
        <v>2933</v>
      </c>
      <c r="C12644" s="1350" t="s">
        <v>66</v>
      </c>
      <c r="D12644" s="1350">
        <v>48.945385713999997</v>
      </c>
      <c r="E12644" s="1286">
        <v>700</v>
      </c>
      <c r="F12644" s="1286">
        <v>34261.769999799995</v>
      </c>
      <c r="G12644" s="1286"/>
      <c r="H12644" s="1283"/>
      <c r="I12644" s="1351"/>
      <c r="J12644" s="1351">
        <v>45170</v>
      </c>
      <c r="K12644" s="1351"/>
      <c r="L12644" s="1283"/>
      <c r="M12644" s="1351"/>
      <c r="N12644" s="1286"/>
      <c r="O12644" s="1286"/>
      <c r="P12644" s="1286"/>
      <c r="Q12644" s="3999"/>
      <c r="R12644" s="3999"/>
      <c r="S12644" s="3999"/>
      <c r="T12644" s="3999"/>
      <c r="U12644" s="3999"/>
      <c r="V12644" s="1286"/>
      <c r="W12644" s="1286"/>
      <c r="X12644" s="1286"/>
      <c r="Y12644" s="1286"/>
      <c r="Z12644" s="1286"/>
      <c r="AA12644" s="1286"/>
      <c r="AB12644" s="1286"/>
      <c r="AC12644" s="1507">
        <f t="shared" si="4876"/>
        <v>700</v>
      </c>
      <c r="AD12644" s="1508">
        <f t="shared" si="4877"/>
        <v>34261.769999799995</v>
      </c>
      <c r="AE12644" s="14">
        <f t="shared" si="4873"/>
        <v>5.0999999999999996</v>
      </c>
      <c r="AF12644" s="14">
        <f t="shared" si="4878"/>
        <v>0</v>
      </c>
      <c r="AG12644" s="14" t="e">
        <f t="shared" si="4879"/>
        <v>#DIV/0!</v>
      </c>
      <c r="AH12644" s="14" t="e">
        <f t="shared" si="4874"/>
        <v>#DIV/0!</v>
      </c>
      <c r="AI12644" s="14">
        <f t="shared" si="4875"/>
        <v>700</v>
      </c>
      <c r="AJ12644" s="1286"/>
    </row>
    <row r="12645" spans="1:37" ht="15.75">
      <c r="A12645" s="1803"/>
      <c r="B12645" s="2263" t="s">
        <v>9386</v>
      </c>
      <c r="C12645" s="1350" t="s">
        <v>153</v>
      </c>
      <c r="D12645" s="1350">
        <v>15</v>
      </c>
      <c r="E12645" s="1286"/>
      <c r="F12645" s="1286"/>
      <c r="G12645" s="1286">
        <v>100</v>
      </c>
      <c r="H12645" s="1283">
        <v>1500</v>
      </c>
      <c r="I12645" s="1351">
        <v>44985</v>
      </c>
      <c r="J12645" s="4024">
        <v>45597</v>
      </c>
      <c r="K12645" s="1351"/>
      <c r="L12645" s="1283"/>
      <c r="M12645" s="1351"/>
      <c r="N12645" s="1286"/>
      <c r="O12645" s="1286"/>
      <c r="P12645" s="1286"/>
      <c r="Q12645" s="3999"/>
      <c r="R12645" s="3999"/>
      <c r="S12645" s="3999"/>
      <c r="T12645" s="3999"/>
      <c r="U12645" s="3999"/>
      <c r="V12645" s="1286"/>
      <c r="W12645" s="1286"/>
      <c r="X12645" s="1286"/>
      <c r="Y12645" s="1286"/>
      <c r="Z12645" s="1286"/>
      <c r="AA12645" s="1286"/>
      <c r="AB12645" s="1286"/>
      <c r="AC12645" s="1507">
        <f t="shared" si="4876"/>
        <v>100</v>
      </c>
      <c r="AD12645" s="1508">
        <f t="shared" si="4877"/>
        <v>1500</v>
      </c>
      <c r="AE12645" s="14">
        <f t="shared" si="4873"/>
        <v>19.333333333333332</v>
      </c>
      <c r="AF12645" s="14">
        <f t="shared" si="4878"/>
        <v>0</v>
      </c>
      <c r="AG12645" s="14" t="e">
        <f t="shared" si="4879"/>
        <v>#DIV/0!</v>
      </c>
      <c r="AH12645" s="14" t="e">
        <f t="shared" si="4874"/>
        <v>#DIV/0!</v>
      </c>
      <c r="AI12645" s="14">
        <f t="shared" si="4875"/>
        <v>100</v>
      </c>
      <c r="AJ12645" s="1286"/>
    </row>
    <row r="12646" spans="1:37" ht="15.75">
      <c r="A12646" s="1803"/>
      <c r="B12646" s="2263" t="s">
        <v>570</v>
      </c>
      <c r="C12646" s="1286" t="s">
        <v>153</v>
      </c>
      <c r="D12646" s="1286">
        <v>1.72</v>
      </c>
      <c r="E12646" s="1286">
        <v>100</v>
      </c>
      <c r="F12646" s="1283">
        <v>172</v>
      </c>
      <c r="G12646" s="1286"/>
      <c r="H12646" s="1286"/>
      <c r="I12646" s="1286"/>
      <c r="J12646" s="1351">
        <v>45323</v>
      </c>
      <c r="K12646" s="1351"/>
      <c r="L12646" s="1350">
        <v>1210</v>
      </c>
      <c r="M12646" s="1349">
        <v>43763</v>
      </c>
      <c r="N12646" s="1286">
        <v>30</v>
      </c>
      <c r="O12646" s="1286"/>
      <c r="P12646" s="1286">
        <v>11</v>
      </c>
      <c r="Q12646" s="3999"/>
      <c r="R12646" s="3999"/>
      <c r="S12646" s="3999"/>
      <c r="T12646" s="3999"/>
      <c r="U12646" s="3999"/>
      <c r="V12646" s="1286"/>
      <c r="W12646" s="1286"/>
      <c r="X12646" s="1286"/>
      <c r="Y12646" s="1286"/>
      <c r="Z12646" s="1286"/>
      <c r="AA12646" s="1286"/>
      <c r="AB12646" s="1286"/>
      <c r="AC12646" s="1507">
        <f t="shared" si="4876"/>
        <v>59</v>
      </c>
      <c r="AD12646" s="1508">
        <f t="shared" si="4877"/>
        <v>101.48</v>
      </c>
      <c r="AE12646" s="14">
        <f t="shared" si="4873"/>
        <v>10.199999999999999</v>
      </c>
      <c r="AF12646" s="14">
        <f t="shared" si="4878"/>
        <v>13.666666666666666</v>
      </c>
      <c r="AG12646" s="14">
        <f t="shared" si="4879"/>
        <v>4.3170731707317076</v>
      </c>
      <c r="AH12646" s="14">
        <f t="shared" si="4874"/>
        <v>-5.8829268292682917</v>
      </c>
      <c r="AI12646" s="14">
        <f t="shared" si="4875"/>
        <v>-80.399999999999977</v>
      </c>
      <c r="AJ12646" s="1286"/>
    </row>
    <row r="12647" spans="1:37" ht="15.75">
      <c r="A12647" s="1803"/>
      <c r="B12647" s="2263" t="s">
        <v>571</v>
      </c>
      <c r="C12647" s="1350" t="s">
        <v>63</v>
      </c>
      <c r="D12647" s="1286">
        <v>1.6579999999999999</v>
      </c>
      <c r="E12647" s="1286">
        <v>1500</v>
      </c>
      <c r="F12647" s="1283">
        <v>2487</v>
      </c>
      <c r="G12647" s="1286"/>
      <c r="H12647" s="1286"/>
      <c r="I12647" s="1286"/>
      <c r="J12647" s="1351">
        <v>45809</v>
      </c>
      <c r="K12647" s="1351"/>
      <c r="L12647" s="1350">
        <v>1427</v>
      </c>
      <c r="M12647" s="1349">
        <v>44183</v>
      </c>
      <c r="N12647" s="1286">
        <v>100</v>
      </c>
      <c r="O12647" s="1286"/>
      <c r="P12647" s="1286"/>
      <c r="Q12647" s="3999"/>
      <c r="R12647" s="3999"/>
      <c r="S12647" s="3999"/>
      <c r="T12647" s="3999"/>
      <c r="U12647" s="3999"/>
      <c r="V12647" s="1286"/>
      <c r="W12647" s="1286"/>
      <c r="X12647" s="1286"/>
      <c r="Y12647" s="1286"/>
      <c r="Z12647" s="1286"/>
      <c r="AA12647" s="1286"/>
      <c r="AB12647" s="1286"/>
      <c r="AC12647" s="1507">
        <f t="shared" si="4876"/>
        <v>1400</v>
      </c>
      <c r="AD12647" s="1508">
        <f t="shared" si="4877"/>
        <v>2321.1999999999998</v>
      </c>
      <c r="AE12647" s="14">
        <f t="shared" si="4873"/>
        <v>26.4</v>
      </c>
      <c r="AF12647" s="14">
        <f t="shared" si="4878"/>
        <v>33.333333333333336</v>
      </c>
      <c r="AG12647" s="14">
        <f t="shared" si="4879"/>
        <v>42</v>
      </c>
      <c r="AH12647" s="14">
        <f t="shared" si="4874"/>
        <v>15.600000000000001</v>
      </c>
      <c r="AI12647" s="14">
        <f t="shared" si="4875"/>
        <v>520</v>
      </c>
      <c r="AJ12647" s="1286"/>
    </row>
    <row r="12648" spans="1:37" ht="15.75">
      <c r="A12648" s="1803"/>
      <c r="B12648" s="2263" t="s">
        <v>572</v>
      </c>
      <c r="C12648" s="1350" t="s">
        <v>181</v>
      </c>
      <c r="D12648" s="1350">
        <v>42</v>
      </c>
      <c r="E12648" s="1286">
        <v>100</v>
      </c>
      <c r="F12648" s="1283">
        <v>4200</v>
      </c>
      <c r="G12648" s="1286"/>
      <c r="H12648" s="1286"/>
      <c r="I12648" s="1286"/>
      <c r="J12648" s="1351">
        <v>45566</v>
      </c>
      <c r="K12648" s="1351"/>
      <c r="L12648" s="1283"/>
      <c r="M12648" s="1351"/>
      <c r="N12648" s="1286"/>
      <c r="O12648" s="1286"/>
      <c r="P12648" s="1286"/>
      <c r="Q12648" s="3999"/>
      <c r="R12648" s="3999"/>
      <c r="S12648" s="3999"/>
      <c r="T12648" s="3999"/>
      <c r="U12648" s="3999"/>
      <c r="V12648" s="1286"/>
      <c r="W12648" s="1286"/>
      <c r="X12648" s="1286"/>
      <c r="Y12648" s="1286"/>
      <c r="Z12648" s="1286"/>
      <c r="AA12648" s="1286"/>
      <c r="AB12648" s="1286"/>
      <c r="AC12648" s="1507">
        <f t="shared" si="4876"/>
        <v>100</v>
      </c>
      <c r="AD12648" s="1508">
        <f t="shared" si="4877"/>
        <v>4200</v>
      </c>
      <c r="AE12648" s="14">
        <f t="shared" si="4873"/>
        <v>18.3</v>
      </c>
      <c r="AF12648" s="14">
        <f t="shared" si="4878"/>
        <v>0</v>
      </c>
      <c r="AG12648" s="14" t="e">
        <f t="shared" si="4879"/>
        <v>#DIV/0!</v>
      </c>
      <c r="AH12648" s="14" t="e">
        <f t="shared" si="4874"/>
        <v>#DIV/0!</v>
      </c>
      <c r="AI12648" s="14">
        <f t="shared" si="4875"/>
        <v>100</v>
      </c>
      <c r="AJ12648" s="1286"/>
    </row>
    <row r="12649" spans="1:37" ht="15.75">
      <c r="A12649" s="1803"/>
      <c r="B12649" s="2263" t="s">
        <v>10415</v>
      </c>
      <c r="C12649" s="1350" t="s">
        <v>66</v>
      </c>
      <c r="D12649" s="1408">
        <f>H12649/G12649</f>
        <v>30.717333333333332</v>
      </c>
      <c r="E12649" s="1286"/>
      <c r="F12649" s="1286"/>
      <c r="G12649" s="1286">
        <v>15</v>
      </c>
      <c r="H12649" s="1283">
        <v>460.76</v>
      </c>
      <c r="I12649" s="1351" t="s">
        <v>67</v>
      </c>
      <c r="J12649" s="1351">
        <v>45199</v>
      </c>
      <c r="K12649" s="1351"/>
      <c r="L12649" s="1271"/>
      <c r="M12649" s="1351"/>
      <c r="N12649" s="1286"/>
      <c r="O12649" s="1286"/>
      <c r="P12649" s="1286">
        <v>4</v>
      </c>
      <c r="Q12649" s="3999"/>
      <c r="R12649" s="3999"/>
      <c r="S12649" s="3999"/>
      <c r="T12649" s="3999"/>
      <c r="U12649" s="3999"/>
      <c r="V12649" s="1286"/>
      <c r="W12649" s="1286"/>
      <c r="X12649" s="1286"/>
      <c r="Y12649" s="1286"/>
      <c r="Z12649" s="1286"/>
      <c r="AA12649" s="1286"/>
      <c r="AB12649" s="1286"/>
      <c r="AC12649" s="1507">
        <f t="shared" si="4876"/>
        <v>11</v>
      </c>
      <c r="AD12649" s="1508">
        <f t="shared" si="4877"/>
        <v>337.89066666666668</v>
      </c>
      <c r="AE12649" s="14">
        <f t="shared" si="4873"/>
        <v>6.0666666666666664</v>
      </c>
      <c r="AF12649" s="14">
        <f t="shared" si="4878"/>
        <v>1.3333333333333333</v>
      </c>
      <c r="AG12649" s="14">
        <f t="shared" si="4879"/>
        <v>8.25</v>
      </c>
      <c r="AH12649" s="14">
        <f t="shared" si="4874"/>
        <v>2.1833333333333336</v>
      </c>
      <c r="AI12649" s="14">
        <f t="shared" si="4875"/>
        <v>2.9111111111111114</v>
      </c>
      <c r="AJ12649" s="1286"/>
    </row>
    <row r="12650" spans="1:37" ht="15.75">
      <c r="A12650" s="1803"/>
      <c r="B12650" s="2263" t="s">
        <v>938</v>
      </c>
      <c r="C12650" s="1350" t="s">
        <v>181</v>
      </c>
      <c r="D12650" s="4026">
        <v>39</v>
      </c>
      <c r="E12650" s="1286">
        <v>120</v>
      </c>
      <c r="F12650" s="1283">
        <v>4680</v>
      </c>
      <c r="G12650" s="1286"/>
      <c r="H12650" s="1283"/>
      <c r="I12650" s="1351"/>
      <c r="J12650" s="1351">
        <v>45261</v>
      </c>
      <c r="K12650" s="1351"/>
      <c r="L12650" s="1350"/>
      <c r="M12650" s="1349"/>
      <c r="N12650" s="1286"/>
      <c r="O12650" s="1286"/>
      <c r="P12650" s="1286"/>
      <c r="Q12650" s="3999"/>
      <c r="R12650" s="3999"/>
      <c r="S12650" s="3999"/>
      <c r="T12650" s="3999"/>
      <c r="U12650" s="3999"/>
      <c r="V12650" s="1286"/>
      <c r="W12650" s="1286"/>
      <c r="X12650" s="1286"/>
      <c r="Y12650" s="1286"/>
      <c r="Z12650" s="1286"/>
      <c r="AA12650" s="1286"/>
      <c r="AB12650" s="1286"/>
      <c r="AC12650" s="1507">
        <f t="shared" si="4876"/>
        <v>120</v>
      </c>
      <c r="AD12650" s="1508">
        <f t="shared" si="4877"/>
        <v>4680</v>
      </c>
      <c r="AE12650" s="14">
        <f t="shared" si="4873"/>
        <v>8.1333333333333329</v>
      </c>
      <c r="AF12650" s="14">
        <f t="shared" si="4878"/>
        <v>0</v>
      </c>
      <c r="AG12650" s="14" t="e">
        <f t="shared" si="4879"/>
        <v>#DIV/0!</v>
      </c>
      <c r="AH12650" s="14" t="e">
        <f t="shared" si="4874"/>
        <v>#DIV/0!</v>
      </c>
      <c r="AI12650" s="14">
        <f t="shared" si="4875"/>
        <v>120</v>
      </c>
      <c r="AJ12650" s="1286"/>
    </row>
    <row r="12651" spans="1:37" ht="15.75">
      <c r="A12651" s="1803"/>
      <c r="B12651" s="2263" t="s">
        <v>4285</v>
      </c>
      <c r="C12651" s="1350" t="s">
        <v>66</v>
      </c>
      <c r="D12651" s="1408">
        <v>1</v>
      </c>
      <c r="E12651" s="1286">
        <v>24000</v>
      </c>
      <c r="F12651" s="1286">
        <v>24000</v>
      </c>
      <c r="G12651" s="1286"/>
      <c r="H12651" s="1283"/>
      <c r="I12651" s="1351"/>
      <c r="J12651" s="1351">
        <v>46054</v>
      </c>
      <c r="K12651" s="1351"/>
      <c r="L12651" s="1283"/>
      <c r="M12651" s="1351"/>
      <c r="N12651" s="1286"/>
      <c r="O12651" s="1286"/>
      <c r="P12651" s="1286"/>
      <c r="Q12651" s="3999"/>
      <c r="R12651" s="3999"/>
      <c r="S12651" s="3999"/>
      <c r="T12651" s="3999"/>
      <c r="U12651" s="3999"/>
      <c r="V12651" s="1286"/>
      <c r="W12651" s="1286"/>
      <c r="X12651" s="1286"/>
      <c r="Y12651" s="1286"/>
      <c r="Z12651" s="1286"/>
      <c r="AA12651" s="1286"/>
      <c r="AB12651" s="1286"/>
      <c r="AC12651" s="1507">
        <f t="shared" si="4876"/>
        <v>24000</v>
      </c>
      <c r="AD12651" s="1508">
        <f t="shared" si="4877"/>
        <v>24000</v>
      </c>
      <c r="AE12651" s="14">
        <f t="shared" si="4873"/>
        <v>34.56666666666667</v>
      </c>
      <c r="AF12651" s="14">
        <f t="shared" si="4878"/>
        <v>0</v>
      </c>
      <c r="AG12651" s="14" t="e">
        <f t="shared" si="4879"/>
        <v>#DIV/0!</v>
      </c>
      <c r="AH12651" s="14" t="e">
        <f t="shared" si="4874"/>
        <v>#DIV/0!</v>
      </c>
      <c r="AI12651" s="14">
        <f t="shared" si="4875"/>
        <v>24000</v>
      </c>
      <c r="AJ12651" s="1286"/>
    </row>
    <row r="12652" spans="1:37" ht="15.75">
      <c r="A12652" s="1803"/>
      <c r="B12652" s="2263" t="s">
        <v>4286</v>
      </c>
      <c r="C12652" s="1350" t="s">
        <v>153</v>
      </c>
      <c r="D12652" s="1350">
        <v>15.01</v>
      </c>
      <c r="E12652" s="1286">
        <v>30</v>
      </c>
      <c r="F12652" s="1286">
        <v>450.3</v>
      </c>
      <c r="G12652" s="1286"/>
      <c r="H12652" s="1283"/>
      <c r="I12652" s="1351"/>
      <c r="J12652" s="1351">
        <v>45689</v>
      </c>
      <c r="K12652" s="1351"/>
      <c r="L12652" s="1283"/>
      <c r="M12652" s="1351"/>
      <c r="N12652" s="1286"/>
      <c r="O12652" s="1286"/>
      <c r="P12652" s="1286"/>
      <c r="Q12652" s="1286"/>
      <c r="R12652" s="1286"/>
      <c r="S12652" s="1286"/>
      <c r="T12652" s="1286"/>
      <c r="U12652" s="1286"/>
      <c r="V12652" s="1286"/>
      <c r="W12652" s="1286"/>
      <c r="X12652" s="1286"/>
      <c r="Y12652" s="1286"/>
      <c r="Z12652" s="1286"/>
      <c r="AA12652" s="1286"/>
      <c r="AB12652" s="1286"/>
      <c r="AC12652" s="1507">
        <f t="shared" si="4876"/>
        <v>30</v>
      </c>
      <c r="AD12652" s="1508">
        <f t="shared" si="4877"/>
        <v>450.3</v>
      </c>
      <c r="AE12652" s="14">
        <f t="shared" si="4873"/>
        <v>22.4</v>
      </c>
      <c r="AF12652" s="14">
        <f t="shared" si="4878"/>
        <v>0</v>
      </c>
      <c r="AG12652" s="14" t="e">
        <f t="shared" si="4879"/>
        <v>#DIV/0!</v>
      </c>
      <c r="AH12652" s="14" t="e">
        <f t="shared" si="4874"/>
        <v>#DIV/0!</v>
      </c>
      <c r="AI12652" s="14">
        <f t="shared" si="4875"/>
        <v>30</v>
      </c>
      <c r="AJ12652" s="1286"/>
    </row>
  </sheetData>
  <mergeCells count="1110">
    <mergeCell ref="A1848:AJ1848"/>
    <mergeCell ref="A1849:AJ1849"/>
    <mergeCell ref="A1862:AJ1862"/>
    <mergeCell ref="A1149:AJ1149"/>
    <mergeCell ref="A1071:AI1071"/>
    <mergeCell ref="A1300:AJ1300"/>
    <mergeCell ref="A1:AC1"/>
    <mergeCell ref="A1955:AJ1955"/>
    <mergeCell ref="A1958:AJ1958"/>
    <mergeCell ref="A1960:AJ1960"/>
    <mergeCell ref="A1969:AJ1969"/>
    <mergeCell ref="A1866:AJ1866"/>
    <mergeCell ref="A1920:AJ1920"/>
    <mergeCell ref="A1911:AJ1911"/>
    <mergeCell ref="A1912:AJ1912"/>
    <mergeCell ref="A1917:AJ1917"/>
    <mergeCell ref="A1893:AJ1893"/>
    <mergeCell ref="A1896:AJ1896"/>
    <mergeCell ref="A1910:AJ1910"/>
    <mergeCell ref="A1869:AJ1869"/>
    <mergeCell ref="A1867:AJ1867"/>
    <mergeCell ref="A1922:AJ1922"/>
    <mergeCell ref="A1895:AJ1895"/>
    <mergeCell ref="A1921:AJ1921"/>
    <mergeCell ref="A1952:AJ1952"/>
    <mergeCell ref="A1918:AJ1918"/>
    <mergeCell ref="A1821:AJ1821"/>
    <mergeCell ref="A1824:AJ1824"/>
    <mergeCell ref="A1886:AJ1886"/>
    <mergeCell ref="A1870:AJ1870"/>
    <mergeCell ref="A1887:AJ1887"/>
    <mergeCell ref="A1885:AJ1885"/>
    <mergeCell ref="A1825:AJ1825"/>
    <mergeCell ref="B1828:AJ1828"/>
    <mergeCell ref="B1829:AI1829"/>
    <mergeCell ref="A1164:AJ1164"/>
    <mergeCell ref="A1153:AJ1153"/>
    <mergeCell ref="A1297:AJ1297"/>
    <mergeCell ref="A1802:AJ1802"/>
    <mergeCell ref="A1861:AJ1861"/>
    <mergeCell ref="A1072:AJ1072"/>
    <mergeCell ref="A1863:AJ1863"/>
    <mergeCell ref="A537:AJ537"/>
    <mergeCell ref="A546:AJ546"/>
    <mergeCell ref="A548:AJ548"/>
    <mergeCell ref="A503:AJ503"/>
    <mergeCell ref="AG2:AG3"/>
    <mergeCell ref="Z2:AB2"/>
    <mergeCell ref="I2:I3"/>
    <mergeCell ref="J2:J3"/>
    <mergeCell ref="L2:M2"/>
    <mergeCell ref="N2:Y2"/>
    <mergeCell ref="AH2:AH3"/>
    <mergeCell ref="A359:M359"/>
    <mergeCell ref="N359:AJ359"/>
    <mergeCell ref="A1816:AJ1816"/>
    <mergeCell ref="A1295:AJ1295"/>
    <mergeCell ref="A1296:AJ1296"/>
    <mergeCell ref="A1070:AJ1070"/>
    <mergeCell ref="A1076:AJ1076"/>
    <mergeCell ref="A954:AJ954"/>
    <mergeCell ref="A1788:AJ1788"/>
    <mergeCell ref="A5:AI5"/>
    <mergeCell ref="A4:AJ4"/>
    <mergeCell ref="A1791:AJ1791"/>
    <mergeCell ref="AE2:AE3"/>
    <mergeCell ref="A1822:AJ1822"/>
    <mergeCell ref="B1805:AJ1805"/>
    <mergeCell ref="A1801:AJ1801"/>
    <mergeCell ref="A1792:AJ1792"/>
    <mergeCell ref="A1798:AJ1798"/>
    <mergeCell ref="A1075:AJ1075"/>
    <mergeCell ref="A1116:AJ1116"/>
    <mergeCell ref="A668:AJ668"/>
    <mergeCell ref="AF2:AF3"/>
    <mergeCell ref="A638:AJ638"/>
    <mergeCell ref="A557:AJ557"/>
    <mergeCell ref="A502:AJ502"/>
    <mergeCell ref="A561:AJ561"/>
    <mergeCell ref="A564:AJ564"/>
    <mergeCell ref="A574:AJ574"/>
    <mergeCell ref="A575:AJ575"/>
    <mergeCell ref="A21:AI21"/>
    <mergeCell ref="A28:AI28"/>
    <mergeCell ref="A29:AI29"/>
    <mergeCell ref="A121:AI121"/>
    <mergeCell ref="A550:AJ550"/>
    <mergeCell ref="A507:AJ507"/>
    <mergeCell ref="A534:AJ534"/>
    <mergeCell ref="A2:A3"/>
    <mergeCell ref="B2:B3"/>
    <mergeCell ref="C2:C3"/>
    <mergeCell ref="D2:D3"/>
    <mergeCell ref="E2:F2"/>
    <mergeCell ref="A358:AJ358"/>
    <mergeCell ref="A1799:AJ1799"/>
    <mergeCell ref="A953:AJ953"/>
    <mergeCell ref="A752:AA752"/>
    <mergeCell ref="A781:AA781"/>
    <mergeCell ref="G2:H2"/>
    <mergeCell ref="AI2:AI3"/>
    <mergeCell ref="K2:K3"/>
    <mergeCell ref="A6:AI6"/>
    <mergeCell ref="A933:AA933"/>
    <mergeCell ref="A1166:AJ1166"/>
    <mergeCell ref="A1189:AJ1189"/>
    <mergeCell ref="A1193:AI1193"/>
    <mergeCell ref="A1234:AI1234"/>
    <mergeCell ref="A1236:AI1236"/>
    <mergeCell ref="A1787:AJ1787"/>
    <mergeCell ref="A1789:AJ1789"/>
    <mergeCell ref="A974:AJ974"/>
    <mergeCell ref="A975:AJ975"/>
    <mergeCell ref="A1081:AJ1081"/>
    <mergeCell ref="A1104:AJ1104"/>
    <mergeCell ref="A559:AJ559"/>
    <mergeCell ref="A751:AJ751"/>
    <mergeCell ref="A952:AJ952"/>
    <mergeCell ref="A753:AA753"/>
    <mergeCell ref="A961:AJ961"/>
    <mergeCell ref="A787:AA787"/>
    <mergeCell ref="AJ2:AJ3"/>
    <mergeCell ref="A1721:AJ1721"/>
    <mergeCell ref="A962:AJ962"/>
    <mergeCell ref="A1302:AJ1302"/>
    <mergeCell ref="A1720:AJ1720"/>
    <mergeCell ref="A786:AA786"/>
    <mergeCell ref="A780:AA780"/>
    <mergeCell ref="A1301:AJ1301"/>
    <mergeCell ref="A1158:AJ1158"/>
    <mergeCell ref="A1160:AJ1160"/>
    <mergeCell ref="A2094:AJ2094"/>
    <mergeCell ref="A2261:AJ2261"/>
    <mergeCell ref="A2263:AJ2263"/>
    <mergeCell ref="A2311:AJ2311"/>
    <mergeCell ref="A2315:AJ2315"/>
    <mergeCell ref="A2318:AJ2318"/>
    <mergeCell ref="A2341:AJ2341"/>
    <mergeCell ref="A2343:AJ2343"/>
    <mergeCell ref="A2370:AJ2370"/>
    <mergeCell ref="A2372:AJ2372"/>
    <mergeCell ref="A2375:AJ2375"/>
    <mergeCell ref="A3455:AJ3455"/>
    <mergeCell ref="A536:AJ536"/>
    <mergeCell ref="A378:M378"/>
    <mergeCell ref="N378:AJ378"/>
    <mergeCell ref="A379:AI379"/>
    <mergeCell ref="A400:M400"/>
    <mergeCell ref="N400:AJ400"/>
    <mergeCell ref="A401:AI401"/>
    <mergeCell ref="A667:AJ667"/>
    <mergeCell ref="A646:AJ646"/>
    <mergeCell ref="A639:AJ639"/>
    <mergeCell ref="A1987:AJ1987"/>
    <mergeCell ref="A1988:AJ1988"/>
    <mergeCell ref="B1806:AJ1806"/>
    <mergeCell ref="A1809:AJ1809"/>
    <mergeCell ref="A1812:AJ1812"/>
    <mergeCell ref="A1817:AJ1817"/>
    <mergeCell ref="A843:AA843"/>
    <mergeCell ref="A932:AA932"/>
    <mergeCell ref="A1808:AJ1808"/>
    <mergeCell ref="A1811:AJ1811"/>
    <mergeCell ref="A3645:AJ3645"/>
    <mergeCell ref="A3646:A3648"/>
    <mergeCell ref="B3646:B3648"/>
    <mergeCell ref="C3646:C3648"/>
    <mergeCell ref="D3646:D3648"/>
    <mergeCell ref="E3646:E3648"/>
    <mergeCell ref="F3646:F3648"/>
    <mergeCell ref="G3646:G3648"/>
    <mergeCell ref="H3646:H3648"/>
    <mergeCell ref="I3646:I3648"/>
    <mergeCell ref="J3646:J3648"/>
    <mergeCell ref="K3646:K3648"/>
    <mergeCell ref="A3314:AJ3314"/>
    <mergeCell ref="A3226:AJ3226"/>
    <mergeCell ref="A3633:AJ3633"/>
    <mergeCell ref="A3638:AJ3638"/>
    <mergeCell ref="A3635:AJ3635"/>
    <mergeCell ref="A3537:AJ3537"/>
    <mergeCell ref="A3519:AJ3519"/>
    <mergeCell ref="A3634:AJ3634"/>
    <mergeCell ref="A3475:AJ3475"/>
    <mergeCell ref="A3479:AJ3479"/>
    <mergeCell ref="B3621:AJ3621"/>
    <mergeCell ref="X3646:X3648"/>
    <mergeCell ref="P3646:P3648"/>
    <mergeCell ref="Q3646:Q3648"/>
    <mergeCell ref="A2159:AJ2159"/>
    <mergeCell ref="A2125:AJ2125"/>
    <mergeCell ref="A2269:AJ2269"/>
    <mergeCell ref="A3459:AJ3459"/>
    <mergeCell ref="A3461:AJ3461"/>
    <mergeCell ref="A3548:AH3548"/>
    <mergeCell ref="A3551:AJ3551"/>
    <mergeCell ref="A3556:AJ3556"/>
    <mergeCell ref="A3562:AJ3562"/>
    <mergeCell ref="A3601:AJ3601"/>
    <mergeCell ref="B3607:AJ3607"/>
    <mergeCell ref="A3531:AJ3531"/>
    <mergeCell ref="A3533:AJ3533"/>
    <mergeCell ref="A3517:AJ3517"/>
    <mergeCell ref="A3518:AJ3518"/>
    <mergeCell ref="A2274:AJ2274"/>
    <mergeCell ref="A2277:AJ2277"/>
    <mergeCell ref="A2280:AJ2280"/>
    <mergeCell ref="A2236:AJ2236"/>
    <mergeCell ref="A2233:AJ2233"/>
    <mergeCell ref="A2235:AJ2235"/>
    <mergeCell ref="A2285:AJ2285"/>
    <mergeCell ref="A2294:AJ2294"/>
    <mergeCell ref="A3450:AJ3450"/>
    <mergeCell ref="A3451:AJ3451"/>
    <mergeCell ref="A2564:AJ2564"/>
    <mergeCell ref="A2570:AJ2570"/>
    <mergeCell ref="A2595:AJ2595"/>
    <mergeCell ref="A2622:AJ2622"/>
    <mergeCell ref="A2857:AJ2857"/>
    <mergeCell ref="A2855:AJ2855"/>
    <mergeCell ref="A3660:AJ3660"/>
    <mergeCell ref="A3669:AJ3669"/>
    <mergeCell ref="A3655:AJ3655"/>
    <mergeCell ref="A3470:AJ3470"/>
    <mergeCell ref="A3550:AJ3550"/>
    <mergeCell ref="A3641:AJ3641"/>
    <mergeCell ref="A3650:AJ3650"/>
    <mergeCell ref="A3653:AJ3653"/>
    <mergeCell ref="A3656:AJ3656"/>
    <mergeCell ref="A3662:AJ3662"/>
    <mergeCell ref="A3670:AJ3670"/>
    <mergeCell ref="A3679:AJ3679"/>
    <mergeCell ref="Y3646:Y3648"/>
    <mergeCell ref="AJ3646:AJ3648"/>
    <mergeCell ref="A2043:AJ2043"/>
    <mergeCell ref="A2378:AJ2378"/>
    <mergeCell ref="A2116:AJ2116"/>
    <mergeCell ref="A3119:AI3119"/>
    <mergeCell ref="A3122:AI3122"/>
    <mergeCell ref="A3125:AI3125"/>
    <mergeCell ref="A3129:AI3129"/>
    <mergeCell ref="T3646:T3648"/>
    <mergeCell ref="R3646:R3648"/>
    <mergeCell ref="S3646:S3648"/>
    <mergeCell ref="L3646:L3648"/>
    <mergeCell ref="M3646:M3648"/>
    <mergeCell ref="N3646:N3648"/>
    <mergeCell ref="O3646:O3648"/>
    <mergeCell ref="A3678:AJ3678"/>
    <mergeCell ref="U3646:U3648"/>
    <mergeCell ref="V3646:V3648"/>
    <mergeCell ref="W3646:W3648"/>
    <mergeCell ref="A3661:AJ3661"/>
    <mergeCell ref="A3639:AJ3639"/>
    <mergeCell ref="A2117:AJ2117"/>
    <mergeCell ref="A2118:AJ2118"/>
    <mergeCell ref="A3028:AJ3028"/>
    <mergeCell ref="A3035:AH3035"/>
    <mergeCell ref="A3116:AI3116"/>
    <mergeCell ref="A3257:AJ3257"/>
    <mergeCell ref="A3253:AJ3253"/>
    <mergeCell ref="A3221:AJ3221"/>
    <mergeCell ref="A3233:AJ3233"/>
    <mergeCell ref="A3141:AI3141"/>
    <mergeCell ref="A3245:AJ3245"/>
    <mergeCell ref="A2551:AJ2551"/>
    <mergeCell ref="A2835:AJ2835"/>
    <mergeCell ref="A2840:AJ2840"/>
    <mergeCell ref="A2844:AJ2844"/>
    <mergeCell ref="A2854:AJ2854"/>
    <mergeCell ref="A2853:AJ2853"/>
    <mergeCell ref="A3168:AI3168"/>
    <mergeCell ref="A3152:AI3152"/>
    <mergeCell ref="A3120:AI3120"/>
    <mergeCell ref="A2814:AJ2814"/>
    <mergeCell ref="A2817:AJ2817"/>
    <mergeCell ref="A2826:AJ2826"/>
    <mergeCell ref="A2828:AJ2828"/>
    <mergeCell ref="A2831:AJ2831"/>
    <mergeCell ref="A2538:AJ2538"/>
    <mergeCell ref="A3484:AJ3484"/>
    <mergeCell ref="A3486:AJ3486"/>
    <mergeCell ref="A3524:AJ3524"/>
    <mergeCell ref="A3530:AJ3530"/>
    <mergeCell ref="A2044:AJ2044"/>
    <mergeCell ref="A2626:AJ2626"/>
    <mergeCell ref="A2621:AJ2621"/>
    <mergeCell ref="A2126:AJ2126"/>
    <mergeCell ref="I2132:I2146"/>
    <mergeCell ref="L2132:M2146"/>
    <mergeCell ref="I2148:I2149"/>
    <mergeCell ref="I2151:I2153"/>
    <mergeCell ref="A2253:AJ2253"/>
    <mergeCell ref="A2561:AJ2561"/>
    <mergeCell ref="A2540:AJ2540"/>
    <mergeCell ref="A2367:AJ2367"/>
    <mergeCell ref="A2541:AJ2541"/>
    <mergeCell ref="A2542:AJ2542"/>
    <mergeCell ref="A2569:AJ2569"/>
    <mergeCell ref="A2362:AJ2362"/>
    <mergeCell ref="A2287:AJ2287"/>
    <mergeCell ref="A2292:AJ2292"/>
    <mergeCell ref="A2295:AJ2295"/>
    <mergeCell ref="A2297:AJ2297"/>
    <mergeCell ref="A2554:AJ2554"/>
    <mergeCell ref="A2226:AJ2226"/>
    <mergeCell ref="A2227:AJ2227"/>
    <mergeCell ref="A2377:AJ2377"/>
    <mergeCell ref="A2045:AJ2045"/>
    <mergeCell ref="B2059:AE2059"/>
    <mergeCell ref="A2096:AJ2096"/>
    <mergeCell ref="A2097:AJ2097"/>
    <mergeCell ref="A2539:AJ2539"/>
    <mergeCell ref="A2160:AJ2160"/>
    <mergeCell ref="A2254:AJ2254"/>
    <mergeCell ref="A2158:AJ2158"/>
    <mergeCell ref="A3469:AJ3469"/>
    <mergeCell ref="A2627:AJ2627"/>
    <mergeCell ref="A2630:AJ2630"/>
    <mergeCell ref="A2634:AJ2634"/>
    <mergeCell ref="A2645:AJ2645"/>
    <mergeCell ref="A2653:AJ2653"/>
    <mergeCell ref="A2657:AJ2657"/>
    <mergeCell ref="A2671:AJ2671"/>
    <mergeCell ref="A2812:AJ2812"/>
    <mergeCell ref="A2737:AJ2737"/>
    <mergeCell ref="A2744:AJ2744"/>
    <mergeCell ref="A2746:AJ2746"/>
    <mergeCell ref="A2752:AJ2752"/>
    <mergeCell ref="A2775:AJ2775"/>
    <mergeCell ref="A2786:AJ2786"/>
    <mergeCell ref="A3487:AJ3487"/>
    <mergeCell ref="A3477:AJ3477"/>
    <mergeCell ref="A3482:AJ3482"/>
    <mergeCell ref="A3137:AI3137"/>
    <mergeCell ref="A3133:AI3133"/>
    <mergeCell ref="A3135:AI3135"/>
    <mergeCell ref="A3117:AI3117"/>
    <mergeCell ref="A3027:AJ3027"/>
    <mergeCell ref="A3115:AJ3115"/>
    <mergeCell ref="A3449:AJ3449"/>
    <mergeCell ref="A3421:AJ3421"/>
    <mergeCell ref="A3423:AJ3423"/>
    <mergeCell ref="A3424:AJ3424"/>
    <mergeCell ref="A3319:AJ3319"/>
    <mergeCell ref="A3212:AI3212"/>
    <mergeCell ref="A2724:AJ2724"/>
    <mergeCell ref="A2646:AJ2646"/>
    <mergeCell ref="A3355:AJ3355"/>
    <mergeCell ref="A3356:AJ3356"/>
    <mergeCell ref="A3361:AJ3361"/>
    <mergeCell ref="A3363:AJ3363"/>
    <mergeCell ref="A3365:AJ3365"/>
    <mergeCell ref="A3155:AI3155"/>
    <mergeCell ref="A3216:AI3216"/>
    <mergeCell ref="A3166:AI3166"/>
    <mergeCell ref="A3172:AI3172"/>
    <mergeCell ref="A3179:AI3179"/>
    <mergeCell ref="A3162:AI3162"/>
    <mergeCell ref="A3026:AJ3026"/>
    <mergeCell ref="A2860:AJ2860"/>
    <mergeCell ref="A2861:AJ2861"/>
    <mergeCell ref="A3037:AJ3037"/>
    <mergeCell ref="A3038:Z3038"/>
    <mergeCell ref="A3043:Z3043"/>
    <mergeCell ref="A3154:AI3154"/>
    <mergeCell ref="A3157:AI3157"/>
    <mergeCell ref="H3057:AJ3057"/>
    <mergeCell ref="C3060:I3060"/>
    <mergeCell ref="A3143:AI3143"/>
    <mergeCell ref="A4430:B4430"/>
    <mergeCell ref="A2704:AJ2704"/>
    <mergeCell ref="A2716:AJ2716"/>
    <mergeCell ref="A2629:AJ2629"/>
    <mergeCell ref="A2636:AJ2636"/>
    <mergeCell ref="A3160:AI3160"/>
    <mergeCell ref="A3232:AJ3232"/>
    <mergeCell ref="A3235:AJ3235"/>
    <mergeCell ref="A3236:AJ3236"/>
    <mergeCell ref="A3246:AJ3246"/>
    <mergeCell ref="A3177:AI3177"/>
    <mergeCell ref="A3419:AJ3419"/>
    <mergeCell ref="A3258:AJ3258"/>
    <mergeCell ref="A3267:AJ3267"/>
    <mergeCell ref="A3269:AC3269"/>
    <mergeCell ref="A3276:AJ3276"/>
    <mergeCell ref="J3278:U3278"/>
    <mergeCell ref="A3225:AJ3225"/>
    <mergeCell ref="A3315:AJ3315"/>
    <mergeCell ref="A3368:AJ3368"/>
    <mergeCell ref="A3317:AJ3317"/>
    <mergeCell ref="A3231:AJ3231"/>
    <mergeCell ref="A3223:AJ3223"/>
    <mergeCell ref="A3210:AI3210"/>
    <mergeCell ref="A3170:AI3170"/>
    <mergeCell ref="A3313:AJ3313"/>
    <mergeCell ref="A3164:AI3164"/>
    <mergeCell ref="A3222:AJ3222"/>
    <mergeCell ref="A3214:AI3214"/>
    <mergeCell ref="A3254:AJ3254"/>
    <mergeCell ref="A3367:AJ3367"/>
    <mergeCell ref="A3420:AJ3420"/>
    <mergeCell ref="B7456:AJ7456"/>
    <mergeCell ref="B7457:AJ7457"/>
    <mergeCell ref="B7796:AJ7796"/>
    <mergeCell ref="A3785:AI3785"/>
    <mergeCell ref="A3787:AI3787"/>
    <mergeCell ref="A3835:AI3835"/>
    <mergeCell ref="A3844:AI3844"/>
    <mergeCell ref="A3848:AI3848"/>
    <mergeCell ref="A3856:AI3856"/>
    <mergeCell ref="A3865:AI3865"/>
    <mergeCell ref="A3868:AI3868"/>
    <mergeCell ref="A4038:AJ4038"/>
    <mergeCell ref="A4039:AJ4039"/>
    <mergeCell ref="A3870:AI3870"/>
    <mergeCell ref="A3872:AI3872"/>
    <mergeCell ref="A3883:AI3883"/>
    <mergeCell ref="Z3885:Z3888"/>
    <mergeCell ref="A3889:AI3889"/>
    <mergeCell ref="A3914:AI3914"/>
    <mergeCell ref="A4011:AI4011"/>
    <mergeCell ref="A4012:AI4012"/>
    <mergeCell ref="A4020:AI4020"/>
    <mergeCell ref="A5246:AJ5246"/>
    <mergeCell ref="A5317:AJ5317"/>
    <mergeCell ref="A5318:AJ5318"/>
    <mergeCell ref="A5323:AJ5323"/>
    <mergeCell ref="A5328:AJ5328"/>
    <mergeCell ref="A5245:AJ5245"/>
    <mergeCell ref="A4037:AJ4037"/>
    <mergeCell ref="A5172:AJ5172"/>
    <mergeCell ref="A5190:AJ5190"/>
    <mergeCell ref="A5173:AJ5173"/>
    <mergeCell ref="A3691:AI3691"/>
    <mergeCell ref="A4312:AJ4312"/>
    <mergeCell ref="A5174:AJ5174"/>
    <mergeCell ref="A4061:AJ4061"/>
    <mergeCell ref="A4062:AJ4062"/>
    <mergeCell ref="A4009:AI4009"/>
    <mergeCell ref="A6358:AJ6358"/>
    <mergeCell ref="A5762:AJ5762"/>
    <mergeCell ref="A5896:AJ5896"/>
    <mergeCell ref="A5912:AJ5912"/>
    <mergeCell ref="A5880:AJ5880"/>
    <mergeCell ref="A3689:AJ3689"/>
    <mergeCell ref="A3432:AJ3432"/>
    <mergeCell ref="A3433:AJ3433"/>
    <mergeCell ref="A3255:AJ3255"/>
    <mergeCell ref="A5890:AJ5890"/>
    <mergeCell ref="A5891:AJ5891"/>
    <mergeCell ref="A5897:AJ5897"/>
    <mergeCell ref="A5902:AJ5902"/>
    <mergeCell ref="A5903:AJ5903"/>
    <mergeCell ref="A5905:AJ5905"/>
    <mergeCell ref="A5906:AJ5906"/>
    <mergeCell ref="A5695:AJ5695"/>
    <mergeCell ref="A4219:AJ4219"/>
    <mergeCell ref="A4220:AJ4220"/>
    <mergeCell ref="A3927:AI3927"/>
    <mergeCell ref="A3946:AI3946"/>
    <mergeCell ref="A4040:AJ4040"/>
    <mergeCell ref="A4221:AJ4221"/>
    <mergeCell ref="A3976:AI3976"/>
    <mergeCell ref="A4004:AI4004"/>
    <mergeCell ref="A4006:AI4006"/>
    <mergeCell ref="A6122:AJ6122"/>
    <mergeCell ref="A5765:AJ5765"/>
    <mergeCell ref="A5766:AJ5766"/>
    <mergeCell ref="B5769:AJ5769"/>
    <mergeCell ref="B5770:AJ5770"/>
    <mergeCell ref="A7040:AJ7040"/>
    <mergeCell ref="A7059:AJ7059"/>
    <mergeCell ref="B7436:AJ7436"/>
    <mergeCell ref="B7443:AJ7443"/>
    <mergeCell ref="B7445:AJ7445"/>
    <mergeCell ref="A6653:AJ6653"/>
    <mergeCell ref="A3915:AI3915"/>
    <mergeCell ref="A3690:AI3690"/>
    <mergeCell ref="A3836:AI3836"/>
    <mergeCell ref="A3891:AI3891"/>
    <mergeCell ref="A3901:AI3901"/>
    <mergeCell ref="B7407:AJ7407"/>
    <mergeCell ref="B7394:AJ7394"/>
    <mergeCell ref="A7270:AJ7270"/>
    <mergeCell ref="A7268:AJ7268"/>
    <mergeCell ref="A7269:AJ7269"/>
    <mergeCell ref="B7433:AJ7433"/>
    <mergeCell ref="A7045:AJ7045"/>
    <mergeCell ref="A7049:AJ7049"/>
    <mergeCell ref="A7056:AJ7056"/>
    <mergeCell ref="A7060:AJ7060"/>
    <mergeCell ref="A7095:AJ7095"/>
    <mergeCell ref="A7102:AJ7102"/>
    <mergeCell ref="B7398:AJ7398"/>
    <mergeCell ref="A5975:AJ5975"/>
    <mergeCell ref="A6030:AJ6030"/>
    <mergeCell ref="A6035:AJ6035"/>
    <mergeCell ref="A5369:AJ5369"/>
    <mergeCell ref="A5761:AJ5761"/>
    <mergeCell ref="A4653:AJ4653"/>
    <mergeCell ref="A4823:Z4823"/>
    <mergeCell ref="A5160:AJ5160"/>
    <mergeCell ref="A5165:AJ5165"/>
    <mergeCell ref="A5876:AJ5876"/>
    <mergeCell ref="B5487:F5487"/>
    <mergeCell ref="A5566:AJ5566"/>
    <mergeCell ref="A5508:AJ5508"/>
    <mergeCell ref="B5789:AJ5789"/>
    <mergeCell ref="B5790:AJ5790"/>
    <mergeCell ref="A5881:AJ5881"/>
    <mergeCell ref="B7802:AJ7802"/>
    <mergeCell ref="A4241:AJ4241"/>
    <mergeCell ref="A4262:AJ4262"/>
    <mergeCell ref="A4265:AJ4265"/>
    <mergeCell ref="A4266:AJ4266"/>
    <mergeCell ref="A4302:AJ4302"/>
    <mergeCell ref="A4303:AJ4303"/>
    <mergeCell ref="A5189:AJ5189"/>
    <mergeCell ref="A5205:AJ5205"/>
    <mergeCell ref="A5206:AJ5206"/>
    <mergeCell ref="A5753:AJ5753"/>
    <mergeCell ref="A5749:AJ5749"/>
    <mergeCell ref="A5750:AJ5750"/>
    <mergeCell ref="A5752:AJ5752"/>
    <mergeCell ref="A5694:AJ5694"/>
    <mergeCell ref="A5733:AJ5733"/>
    <mergeCell ref="A5758:AJ5758"/>
    <mergeCell ref="A5759:AJ5759"/>
    <mergeCell ref="A6179:AJ6179"/>
    <mergeCell ref="A7146:AJ7146"/>
    <mergeCell ref="A7155:AJ7155"/>
    <mergeCell ref="A4387:AJ4387"/>
    <mergeCell ref="A7042:AJ7042"/>
    <mergeCell ref="A7041:AJ7041"/>
    <mergeCell ref="A6181:AJ6181"/>
    <mergeCell ref="A6474:AJ6474"/>
    <mergeCell ref="A6482:AJ6482"/>
    <mergeCell ref="A6491:AJ6491"/>
    <mergeCell ref="A6512:AJ6512"/>
    <mergeCell ref="A6123:AJ6123"/>
    <mergeCell ref="A6364:AJ6364"/>
    <mergeCell ref="A6359:AJ6360"/>
    <mergeCell ref="A6124:AJ6124"/>
    <mergeCell ref="A6175:AJ6175"/>
    <mergeCell ref="A6698:AJ6698"/>
    <mergeCell ref="A6660:AJ6660"/>
    <mergeCell ref="A6795:AJ6795"/>
    <mergeCell ref="A6662:AJ6662"/>
    <mergeCell ref="A6665:AJ6665"/>
    <mergeCell ref="A4450:AJ4450"/>
    <mergeCell ref="A6371:AJ6372"/>
    <mergeCell ref="B5187:AI5187"/>
    <mergeCell ref="A6649:AJ6649"/>
    <mergeCell ref="A6651:AJ6651"/>
    <mergeCell ref="A6654:AJ6654"/>
    <mergeCell ref="A5457:AJ5457"/>
    <mergeCell ref="A5659:AJ5659"/>
    <mergeCell ref="A5734:AJ5734"/>
    <mergeCell ref="A5458:AJ5458"/>
    <mergeCell ref="A5472:AJ5472"/>
    <mergeCell ref="B5492:AJ5492"/>
    <mergeCell ref="A6176:AJ6176"/>
    <mergeCell ref="A6182:AJ6182"/>
    <mergeCell ref="A6184:AJ6184"/>
    <mergeCell ref="A6401:AJ6402"/>
    <mergeCell ref="A6432:Z6433"/>
    <mergeCell ref="A6794:AJ6794"/>
    <mergeCell ref="A6450:AJ6450"/>
    <mergeCell ref="A6365:AJ6365"/>
    <mergeCell ref="A6645:AJ6645"/>
    <mergeCell ref="A6452:AJ6452"/>
    <mergeCell ref="A6647:AJ6647"/>
    <mergeCell ref="A6451:AJ6451"/>
    <mergeCell ref="A6793:AJ6793"/>
    <mergeCell ref="A6473:AJ6473"/>
    <mergeCell ref="A3861:AI3861"/>
    <mergeCell ref="A4449:AJ4449"/>
    <mergeCell ref="A4451:AJ4451"/>
    <mergeCell ref="A4311:AJ4311"/>
    <mergeCell ref="A5875:AJ5875"/>
    <mergeCell ref="A4043:AJ4043"/>
    <mergeCell ref="B5532:AJ5532"/>
    <mergeCell ref="B5530:AJ5530"/>
    <mergeCell ref="A5456:AJ5456"/>
    <mergeCell ref="A5729:AJ5729"/>
    <mergeCell ref="A4494:AJ4494"/>
    <mergeCell ref="A4502:AJ4502"/>
    <mergeCell ref="A4503:AJ4503"/>
    <mergeCell ref="A5728:AJ5728"/>
    <mergeCell ref="A5657:AJ5657"/>
    <mergeCell ref="A5658:AJ5658"/>
    <mergeCell ref="A5366:AJ5366"/>
    <mergeCell ref="A5367:AJ5367"/>
    <mergeCell ref="B5799:AJ5799"/>
    <mergeCell ref="B5800:AJ5800"/>
    <mergeCell ref="A5817:AJ5817"/>
    <mergeCell ref="A5818:AJ5818"/>
    <mergeCell ref="A5836:AJ5836"/>
    <mergeCell ref="A5837:AJ5837"/>
    <mergeCell ref="A6646:AJ6646"/>
    <mergeCell ref="A5909:AJ5909"/>
    <mergeCell ref="A5910:AJ5910"/>
    <mergeCell ref="A11946:AJ11946"/>
    <mergeCell ref="A9030:AJ9030"/>
    <mergeCell ref="A9040:AJ9040"/>
    <mergeCell ref="A11795:AJ11795"/>
    <mergeCell ref="A11796:A11797"/>
    <mergeCell ref="A9193:AJ9193"/>
    <mergeCell ref="A9204:AJ9204"/>
    <mergeCell ref="A11910:AJ11910"/>
    <mergeCell ref="A11911:AJ11911"/>
    <mergeCell ref="A11945:AJ11945"/>
    <mergeCell ref="A11771:A11772"/>
    <mergeCell ref="A11777:AJ11777"/>
    <mergeCell ref="A11778:AJ11778"/>
    <mergeCell ref="A11782:A11783"/>
    <mergeCell ref="A11785:A11786"/>
    <mergeCell ref="B7818:AJ7818"/>
    <mergeCell ref="B7824:AJ7824"/>
    <mergeCell ref="A6927:AJ6927"/>
    <mergeCell ref="A6942:AJ6942"/>
    <mergeCell ref="A6943:AJ6943"/>
    <mergeCell ref="A6969:AJ6969"/>
    <mergeCell ref="A6685:AJ6685"/>
    <mergeCell ref="A6172:AJ6172"/>
    <mergeCell ref="B7828:AJ7828"/>
    <mergeCell ref="B7830:AJ7830"/>
    <mergeCell ref="A11750:A11751"/>
    <mergeCell ref="A11753:A11754"/>
    <mergeCell ref="A11758:AJ11758"/>
    <mergeCell ref="A9872:AJ9872"/>
    <mergeCell ref="A9669:AJ9669"/>
    <mergeCell ref="A11765:AJ11765"/>
    <mergeCell ref="A9737:AI9737"/>
    <mergeCell ref="A9727:AJ9727"/>
    <mergeCell ref="A9670:A9671"/>
    <mergeCell ref="A11368:AJ11368"/>
    <mergeCell ref="A11150:AJ11150"/>
    <mergeCell ref="A9692:A9694"/>
    <mergeCell ref="B9692:B9694"/>
    <mergeCell ref="C9692:C9694"/>
    <mergeCell ref="A9695:AJ9695"/>
    <mergeCell ref="A9696:AJ9696"/>
    <mergeCell ref="A10843:AJ10843"/>
    <mergeCell ref="A10847:AJ10847"/>
    <mergeCell ref="A11004:AJ11004"/>
    <mergeCell ref="A11006:AJ11006"/>
    <mergeCell ref="A8141:AJ8141"/>
    <mergeCell ref="A8142:AJ8142"/>
    <mergeCell ref="A8144:AJ8144"/>
    <mergeCell ref="A8145:AJ8145"/>
    <mergeCell ref="A10684:AJ10684"/>
    <mergeCell ref="A10572:AJ10572"/>
    <mergeCell ref="B9679:B9680"/>
    <mergeCell ref="A9355:AJ9355"/>
    <mergeCell ref="A9303:AB9303"/>
    <mergeCell ref="A8337:AJ8337"/>
    <mergeCell ref="A8586:AI8586"/>
    <mergeCell ref="B8590:X8590"/>
    <mergeCell ref="A10241:AB10241"/>
    <mergeCell ref="B9865:AJ9865"/>
    <mergeCell ref="A9934:AJ9934"/>
    <mergeCell ref="A9870:AJ9870"/>
    <mergeCell ref="A9935:AJ9935"/>
    <mergeCell ref="A9936:AJ9936"/>
    <mergeCell ref="A10146:AJ10146"/>
    <mergeCell ref="A9889:AJ9889"/>
    <mergeCell ref="A11767:AJ11767"/>
    <mergeCell ref="A11768:A11769"/>
    <mergeCell ref="A9752:AI9752"/>
    <mergeCell ref="A9753:AI9753"/>
    <mergeCell ref="A9761:AJ9761"/>
    <mergeCell ref="A9762:AJ9762"/>
    <mergeCell ref="B9670:B9671"/>
    <mergeCell ref="B9702:B9703"/>
    <mergeCell ref="A9676:AJ9676"/>
    <mergeCell ref="A9859:AJ9859"/>
    <mergeCell ref="A9860:AJ9860"/>
    <mergeCell ref="A9869:AJ9869"/>
    <mergeCell ref="A9868:AJ9868"/>
    <mergeCell ref="A10671:AJ10671"/>
    <mergeCell ref="A9907:AJ9907"/>
    <mergeCell ref="A9906:AJ9906"/>
    <mergeCell ref="L11747:M11747"/>
    <mergeCell ref="A9677:AJ9677"/>
    <mergeCell ref="A9437:AI9437"/>
    <mergeCell ref="A9443:AI9443"/>
    <mergeCell ref="A9460:AI9460"/>
    <mergeCell ref="A9479:AJ9479"/>
    <mergeCell ref="A9539:AI9539"/>
    <mergeCell ref="B8212:AI8212"/>
    <mergeCell ref="A9344:AJ9344"/>
    <mergeCell ref="A9349:AJ9349"/>
    <mergeCell ref="A9350:AJ9350"/>
    <mergeCell ref="A9368:AJ9368"/>
    <mergeCell ref="A9369:AJ9369"/>
    <mergeCell ref="A9424:AJ9424"/>
    <mergeCell ref="A8221:AI8221"/>
    <mergeCell ref="A8210:AJ8210"/>
    <mergeCell ref="A8715:AJ8715"/>
    <mergeCell ref="A8845:AJ8845"/>
    <mergeCell ref="A8723:AJ8723"/>
    <mergeCell ref="A8338:AJ8338"/>
    <mergeCell ref="A8524:AJ8524"/>
    <mergeCell ref="A8320:AJ8320"/>
    <mergeCell ref="A8724:AJ8724"/>
    <mergeCell ref="A8734:AJ8734"/>
    <mergeCell ref="A8735:AJ8735"/>
    <mergeCell ref="A9736:AI9736"/>
    <mergeCell ref="A9728:AI9728"/>
    <mergeCell ref="A9729:AI9729"/>
    <mergeCell ref="A9875:AJ9875"/>
    <mergeCell ref="A9878:AJ9878"/>
    <mergeCell ref="A9890:AJ9890"/>
    <mergeCell ref="A9953:AJ9953"/>
    <mergeCell ref="A9956:AJ9956"/>
    <mergeCell ref="A10726:AJ10726"/>
    <mergeCell ref="A10310:AJ10310"/>
    <mergeCell ref="A10573:AJ10573"/>
    <mergeCell ref="A9685:A9688"/>
    <mergeCell ref="B9685:B9688"/>
    <mergeCell ref="C9685:C9688"/>
    <mergeCell ref="A10250:AB10250"/>
    <mergeCell ref="A10253:AB10253"/>
    <mergeCell ref="A10265:AB10265"/>
    <mergeCell ref="A10270:AB10270"/>
    <mergeCell ref="A10147:AJ10147"/>
    <mergeCell ref="A10126:AJ10126"/>
    <mergeCell ref="A9989:AJ9989"/>
    <mergeCell ref="A10711:AJ10711"/>
    <mergeCell ref="A10225:AB10225"/>
    <mergeCell ref="A10234:AB10234"/>
    <mergeCell ref="A10000:AJ10000"/>
    <mergeCell ref="A9974:AJ9974"/>
    <mergeCell ref="A9971:AJ9971"/>
    <mergeCell ref="A9972:AJ9972"/>
    <mergeCell ref="A9973:AJ9973"/>
    <mergeCell ref="A11738:A11739"/>
    <mergeCell ref="A11742:AJ11742"/>
    <mergeCell ref="A10249:AB10249"/>
    <mergeCell ref="A11430:AJ11430"/>
    <mergeCell ref="A11432:AJ11432"/>
    <mergeCell ref="A11378:AJ11378"/>
    <mergeCell ref="A11382:AJ11382"/>
    <mergeCell ref="A11386:AJ11386"/>
    <mergeCell ref="A11439:AJ11439"/>
    <mergeCell ref="A11446:AJ11446"/>
    <mergeCell ref="A11418:AJ11418"/>
    <mergeCell ref="A11420:AB11420"/>
    <mergeCell ref="A11449:AJ11449"/>
    <mergeCell ref="A11116:AJ11116"/>
    <mergeCell ref="A10895:AJ10895"/>
    <mergeCell ref="A11160:AJ11160"/>
    <mergeCell ref="A11112:AJ11112"/>
    <mergeCell ref="A11007:AJ11007"/>
    <mergeCell ref="A11173:AJ11173"/>
    <mergeCell ref="A11178:AJ11178"/>
    <mergeCell ref="A11182:AJ11182"/>
    <mergeCell ref="A10924:AJ10924"/>
    <mergeCell ref="A10925:AJ10925"/>
    <mergeCell ref="A10983:AJ10983"/>
    <mergeCell ref="A11114:AJ11114"/>
    <mergeCell ref="A10973:AJ10973"/>
    <mergeCell ref="A10972:AJ10972"/>
    <mergeCell ref="A11275:AJ11275"/>
    <mergeCell ref="A10424:AJ10424"/>
    <mergeCell ref="A10563:AJ10563"/>
    <mergeCell ref="A10425:AJ10425"/>
    <mergeCell ref="A10295:AJ10295"/>
    <mergeCell ref="A11453:AJ11453"/>
    <mergeCell ref="A11456:AJ11456"/>
    <mergeCell ref="A11737:AJ11737"/>
    <mergeCell ref="A11497:AJ11497"/>
    <mergeCell ref="A11498:AJ11498"/>
    <mergeCell ref="A11480:AJ11480"/>
    <mergeCell ref="A11493:AJ11493"/>
    <mergeCell ref="A11495:AJ11495"/>
    <mergeCell ref="A11421:AJ11421"/>
    <mergeCell ref="A11425:AJ11425"/>
    <mergeCell ref="A11151:AJ11151"/>
    <mergeCell ref="A11155:AJ11155"/>
    <mergeCell ref="A11369:AJ11369"/>
    <mergeCell ref="A11512:AJ11512"/>
    <mergeCell ref="A11540:AJ11540"/>
    <mergeCell ref="A10229:AB10229"/>
    <mergeCell ref="A11435:AH11435"/>
    <mergeCell ref="A11490:AJ11490"/>
    <mergeCell ref="A11136:AJ11136"/>
    <mergeCell ref="A11156:AJ11156"/>
    <mergeCell ref="A11159:AJ11159"/>
    <mergeCell ref="A11177:AJ11177"/>
    <mergeCell ref="A11276:AJ11276"/>
    <mergeCell ref="A8160:AJ8160"/>
    <mergeCell ref="A8164:AJ8164"/>
    <mergeCell ref="A11905:AJ11905"/>
    <mergeCell ref="A11740:AJ11740"/>
    <mergeCell ref="A11903:AJ11903"/>
    <mergeCell ref="A11743:AJ11743"/>
    <mergeCell ref="A10001:AJ10001"/>
    <mergeCell ref="A10274:AJ10274"/>
    <mergeCell ref="A11277:AJ11277"/>
    <mergeCell ref="A11143:AJ11143"/>
    <mergeCell ref="A11144:AJ11144"/>
    <mergeCell ref="A10971:AJ10971"/>
    <mergeCell ref="A11123:AJ11123"/>
    <mergeCell ref="A11124:AJ11124"/>
    <mergeCell ref="A10837:AJ10837"/>
    <mergeCell ref="A10894:AJ10894"/>
    <mergeCell ref="A10564:AJ10564"/>
    <mergeCell ref="A10220:AB10220"/>
    <mergeCell ref="A10219:AB10219"/>
    <mergeCell ref="A10836:AJ10836"/>
    <mergeCell ref="A11371:AJ11371"/>
    <mergeCell ref="A11391:AB11391"/>
    <mergeCell ref="A11744:AJ11744"/>
    <mergeCell ref="A11745:A11746"/>
    <mergeCell ref="B11278:AJ11278"/>
    <mergeCell ref="A11284:AJ11284"/>
    <mergeCell ref="A11389:AJ11389"/>
    <mergeCell ref="B11745:B11746"/>
    <mergeCell ref="A11451:AJ11451"/>
    <mergeCell ref="A11736:AJ11736"/>
    <mergeCell ref="A9957:AJ9957"/>
    <mergeCell ref="A9988:AJ9988"/>
    <mergeCell ref="A8595:AI8595"/>
    <mergeCell ref="A11392:AJ11392"/>
    <mergeCell ref="A11423:AJ11423"/>
    <mergeCell ref="A11394:AJ11394"/>
    <mergeCell ref="A11404:AJ11404"/>
    <mergeCell ref="A10896:AJ10896"/>
    <mergeCell ref="A11183:AJ11183"/>
    <mergeCell ref="A11184:AJ11184"/>
    <mergeCell ref="A11318:AJ11318"/>
    <mergeCell ref="A7910:AJ7910"/>
    <mergeCell ref="A7909:AJ7909"/>
    <mergeCell ref="A10273:AJ10273"/>
    <mergeCell ref="A11735:AJ11735"/>
    <mergeCell ref="A11734:AJ11734"/>
    <mergeCell ref="A11370:AJ11370"/>
    <mergeCell ref="B8603:AJ8603"/>
    <mergeCell ref="B8605:V8605"/>
    <mergeCell ref="B8607:V8607"/>
    <mergeCell ref="B8609:H8609"/>
    <mergeCell ref="A8611:AI8611"/>
    <mergeCell ref="A8613:AJ8613"/>
    <mergeCell ref="A9966:AJ9966"/>
    <mergeCell ref="A9987:AJ9987"/>
    <mergeCell ref="J9596:X9596"/>
    <mergeCell ref="A9858:AJ9858"/>
    <mergeCell ref="A9297:AJ9297"/>
    <mergeCell ref="A11135:AJ11135"/>
    <mergeCell ref="A8579:AI8579"/>
    <mergeCell ref="A8658:B8658"/>
    <mergeCell ref="A8848:B8848"/>
    <mergeCell ref="A8850:B8850"/>
    <mergeCell ref="A8854:B8854"/>
    <mergeCell ref="A8861:B8861"/>
    <mergeCell ref="A7911:AJ7911"/>
    <mergeCell ref="A8109:AJ8109"/>
    <mergeCell ref="A7970:AJ7970"/>
    <mergeCell ref="A7995:AJ7995"/>
    <mergeCell ref="A7996:AJ7996"/>
    <mergeCell ref="A8105:AJ8105"/>
    <mergeCell ref="A7931:AJ7931"/>
    <mergeCell ref="A7922:AJ7922"/>
    <mergeCell ref="A7924:AJ7924"/>
    <mergeCell ref="A7925:AJ7925"/>
    <mergeCell ref="A7927:AJ7927"/>
    <mergeCell ref="A7929:AJ7929"/>
    <mergeCell ref="A8108:AJ8108"/>
    <mergeCell ref="A8002:AJ8002"/>
    <mergeCell ref="A7997:AJ7997"/>
    <mergeCell ref="A7935:AJ7935"/>
    <mergeCell ref="A7971:AJ7971"/>
    <mergeCell ref="A7936:AJ7936"/>
    <mergeCell ref="A7937:AJ7937"/>
    <mergeCell ref="A8007:AJ8007"/>
    <mergeCell ref="A8016:B8016"/>
    <mergeCell ref="J9574:U9574"/>
    <mergeCell ref="A9001:AJ9001"/>
    <mergeCell ref="A9152:AJ9152"/>
    <mergeCell ref="A10232:AB10232"/>
    <mergeCell ref="A10125:AJ10125"/>
    <mergeCell ref="A10468:AJ10468"/>
    <mergeCell ref="A7972:AJ7972"/>
    <mergeCell ref="A8106:AJ8106"/>
    <mergeCell ref="A7988:AJ7988"/>
    <mergeCell ref="A9011:AJ9011"/>
    <mergeCell ref="A9160:AI9160"/>
    <mergeCell ref="A8003:AJ8003"/>
    <mergeCell ref="A8168:AJ8168"/>
    <mergeCell ref="B8215:AI8215"/>
    <mergeCell ref="A9162:AI9162"/>
    <mergeCell ref="A8577:AI8577"/>
    <mergeCell ref="A8576:AJ8576"/>
    <mergeCell ref="A8492:AJ8492"/>
    <mergeCell ref="A8578:AI8578"/>
    <mergeCell ref="A8321:AI8321"/>
    <mergeCell ref="A8328:AI8328"/>
    <mergeCell ref="A8491:AJ8491"/>
    <mergeCell ref="A8594:AI8594"/>
    <mergeCell ref="A8498:AJ8498"/>
    <mergeCell ref="A8502:AJ8502"/>
    <mergeCell ref="A9154:AI9154"/>
    <mergeCell ref="A9002:AJ9002"/>
    <mergeCell ref="A9003:AJ9003"/>
    <mergeCell ref="A8844:AJ8844"/>
    <mergeCell ref="A8759:AI8759"/>
    <mergeCell ref="A9010:AJ9010"/>
    <mergeCell ref="A8356:AJ8356"/>
    <mergeCell ref="A11113:AJ11113"/>
    <mergeCell ref="A10679:AJ10679"/>
    <mergeCell ref="A10565:AJ10565"/>
    <mergeCell ref="A10670:AJ10670"/>
    <mergeCell ref="A10230:AB10230"/>
    <mergeCell ref="A10469:AJ10469"/>
    <mergeCell ref="A10478:AJ10478"/>
    <mergeCell ref="A10479:AJ10479"/>
    <mergeCell ref="A10763:AJ10763"/>
    <mergeCell ref="A10789:AJ10789"/>
    <mergeCell ref="A10749:AJ10749"/>
    <mergeCell ref="A10693:AJ10693"/>
    <mergeCell ref="A10737:AJ10737"/>
    <mergeCell ref="A10739:AJ10739"/>
    <mergeCell ref="A10747:AJ10747"/>
    <mergeCell ref="A10755:AJ10755"/>
    <mergeCell ref="A10756:AJ10756"/>
    <mergeCell ref="A10775:AJ10775"/>
    <mergeCell ref="A10777:AJ10777"/>
    <mergeCell ref="A10791:AJ10791"/>
    <mergeCell ref="A10804:AJ10804"/>
    <mergeCell ref="A10470:AJ10470"/>
    <mergeCell ref="A8126:AJ8126"/>
    <mergeCell ref="A8169:AJ8169"/>
    <mergeCell ref="A8116:AJ8116"/>
    <mergeCell ref="A8122:AJ8122"/>
    <mergeCell ref="A8123:AJ8123"/>
    <mergeCell ref="A8176:AJ8176"/>
    <mergeCell ref="A8182:AJ8182"/>
    <mergeCell ref="A8159:AJ8159"/>
    <mergeCell ref="A8117:AJ8117"/>
    <mergeCell ref="A8119:AJ8119"/>
    <mergeCell ref="A8127:AJ8127"/>
    <mergeCell ref="A8133:AJ8133"/>
    <mergeCell ref="A9169:AJ9169"/>
    <mergeCell ref="A9298:AJ9298"/>
    <mergeCell ref="J9546:V9546"/>
    <mergeCell ref="A9165:AJ9165"/>
    <mergeCell ref="A9168:AJ9168"/>
    <mergeCell ref="A8799:AI8799"/>
    <mergeCell ref="A8800:AI8800"/>
    <mergeCell ref="A9156:AI9156"/>
    <mergeCell ref="A9158:AI9158"/>
    <mergeCell ref="A8843:AJ8843"/>
    <mergeCell ref="A8493:AJ8493"/>
    <mergeCell ref="A8495:AJ8495"/>
    <mergeCell ref="A8766:AI8766"/>
    <mergeCell ref="A8503:AJ8503"/>
    <mergeCell ref="A8767:AI8767"/>
    <mergeCell ref="A8713:AJ8713"/>
    <mergeCell ref="A9153:AI9153"/>
    <mergeCell ref="A8584:AI8584"/>
    <mergeCell ref="A8585:AI8585"/>
    <mergeCell ref="A8714:AJ8714"/>
    <mergeCell ref="A8860:AJ8860"/>
    <mergeCell ref="A8891:AJ8891"/>
    <mergeCell ref="A9436:AI9436"/>
    <mergeCell ref="A8620:AJ8620"/>
    <mergeCell ref="I8645:AJ8645"/>
    <mergeCell ref="B8655:H8655"/>
    <mergeCell ref="B8700:AD8700"/>
    <mergeCell ref="A8517:AJ8517"/>
    <mergeCell ref="B8339:AJ8339"/>
    <mergeCell ref="B8618:AJ8618"/>
    <mergeCell ref="A8572:AJ8572"/>
    <mergeCell ref="A8352:AJ8352"/>
    <mergeCell ref="A8357:AJ8357"/>
    <mergeCell ref="A8363:AJ8363"/>
    <mergeCell ref="B8616:AF8616"/>
    <mergeCell ref="A8757:AJ8757"/>
    <mergeCell ref="A8114:AJ8114"/>
    <mergeCell ref="A8219:AJ8219"/>
    <mergeCell ref="A8167:AJ8167"/>
    <mergeCell ref="A8132:AJ8132"/>
    <mergeCell ref="A8233:AI8233"/>
    <mergeCell ref="A8240:AJ8240"/>
    <mergeCell ref="A8243:AJ8243"/>
    <mergeCell ref="B8245:AJ8245"/>
    <mergeCell ref="A8322:AI8322"/>
    <mergeCell ref="A8323:AI8323"/>
    <mergeCell ref="A8329:AI8329"/>
    <mergeCell ref="A8330:AI8330"/>
    <mergeCell ref="A8178:AJ8178"/>
    <mergeCell ref="A8211:AI8211"/>
    <mergeCell ref="B8217:AI8217"/>
    <mergeCell ref="A8120:AJ8120"/>
    <mergeCell ref="A10801:AJ10801"/>
    <mergeCell ref="A10812:AJ10812"/>
    <mergeCell ref="A10116:AJ10116"/>
    <mergeCell ref="A10021:AJ10021"/>
    <mergeCell ref="A10022:AJ10022"/>
    <mergeCell ref="A9296:AJ9296"/>
    <mergeCell ref="A9666:AJ9666"/>
    <mergeCell ref="B9592:J9592"/>
    <mergeCell ref="A9665:AJ9665"/>
    <mergeCell ref="A9667:AJ9667"/>
    <mergeCell ref="A9679:A9680"/>
    <mergeCell ref="A9702:A9703"/>
    <mergeCell ref="A10725:AJ10725"/>
    <mergeCell ref="A10728:AJ10728"/>
    <mergeCell ref="A10669:AJ10669"/>
    <mergeCell ref="A10506:AJ10506"/>
    <mergeCell ref="A10507:AJ10507"/>
    <mergeCell ref="B9613:J9613"/>
    <mergeCell ref="A9559:J9559"/>
    <mergeCell ref="A9580:J9580"/>
    <mergeCell ref="B9587:J9587"/>
    <mergeCell ref="A9969:AJ9969"/>
    <mergeCell ref="A9861:AJ9861"/>
    <mergeCell ref="A9442:AI9442"/>
    <mergeCell ref="A9545:AJ9545"/>
    <mergeCell ref="A9430:AJ9430"/>
    <mergeCell ref="A9431:AI9431"/>
    <mergeCell ref="A9432:AI9432"/>
    <mergeCell ref="A10218:AJ10218"/>
    <mergeCell ref="A10117:AJ10117"/>
    <mergeCell ref="C9679:C9680"/>
    <mergeCell ref="A10118:AJ10118"/>
    <mergeCell ref="B12494:AJ12494"/>
    <mergeCell ref="B12507:AI12507"/>
    <mergeCell ref="B12509:AI12509"/>
    <mergeCell ref="B12410:AJ12410"/>
    <mergeCell ref="A12243:AJ12243"/>
    <mergeCell ref="A12162:AJ12162"/>
    <mergeCell ref="A12163:AJ12163"/>
    <mergeCell ref="A12236:AJ12236"/>
    <mergeCell ref="B12407:AI12407"/>
    <mergeCell ref="B12409:AJ12409"/>
    <mergeCell ref="B12365:AI12365"/>
    <mergeCell ref="A10814:AJ10814"/>
    <mergeCell ref="A10816:AJ10816"/>
    <mergeCell ref="A10824:AJ10824"/>
    <mergeCell ref="A10826:AJ10826"/>
    <mergeCell ref="A10829:AJ10829"/>
    <mergeCell ref="A10832:AJ10832"/>
    <mergeCell ref="A11199:AJ11199"/>
    <mergeCell ref="A11180:AJ11180"/>
    <mergeCell ref="A11134:AJ11134"/>
    <mergeCell ref="A11153:AJ11153"/>
    <mergeCell ref="A11904:AJ11904"/>
    <mergeCell ref="A11317:AJ11317"/>
    <mergeCell ref="A11286:AJ11286"/>
    <mergeCell ref="A11287:AJ11287"/>
    <mergeCell ref="A10986:AJ10986"/>
    <mergeCell ref="A11127:AJ11127"/>
    <mergeCell ref="A11172:AJ11172"/>
    <mergeCell ref="A11119:AJ11119"/>
    <mergeCell ref="A11118:AJ11118"/>
    <mergeCell ref="A10982:AJ10982"/>
    <mergeCell ref="A10985:AJ10985"/>
    <mergeCell ref="A12037:AI12037"/>
    <mergeCell ref="A12150:AJ12150"/>
    <mergeCell ref="A12151:AJ12151"/>
    <mergeCell ref="A12038:AI12038"/>
    <mergeCell ref="A12149:AJ12149"/>
    <mergeCell ref="A12040:AI12040"/>
    <mergeCell ref="A12041:AI12041"/>
    <mergeCell ref="A12053:AI12053"/>
    <mergeCell ref="A12060:L12060"/>
    <mergeCell ref="B12073:AA12073"/>
    <mergeCell ref="A12098:F12098"/>
    <mergeCell ref="A12215:AJ12215"/>
    <mergeCell ref="A12214:AJ12214"/>
    <mergeCell ref="B12245:AI12245"/>
    <mergeCell ref="B12244:AJ12244"/>
    <mergeCell ref="A12216:AJ12216"/>
    <mergeCell ref="B12481:AJ12481"/>
    <mergeCell ref="A8892:B8892"/>
    <mergeCell ref="A8895:B8895"/>
    <mergeCell ref="A8898:B8898"/>
    <mergeCell ref="A8900:B8900"/>
    <mergeCell ref="A8951:B8951"/>
    <mergeCell ref="A8991:C8991"/>
    <mergeCell ref="AC3646:AC3648"/>
    <mergeCell ref="A4272:B4272"/>
    <mergeCell ref="A4276:B4276"/>
    <mergeCell ref="A4313:B4313"/>
    <mergeCell ref="A4318:B4318"/>
    <mergeCell ref="A4334:B4334"/>
    <mergeCell ref="A4339:B4339"/>
    <mergeCell ref="A4343:B4343"/>
    <mergeCell ref="A4346:B4346"/>
    <mergeCell ref="A4351:B4351"/>
    <mergeCell ref="A4388:B4388"/>
    <mergeCell ref="A4398:B4398"/>
    <mergeCell ref="A4402:B4402"/>
    <mergeCell ref="A4409:B4409"/>
    <mergeCell ref="A4413:B4413"/>
    <mergeCell ref="A4418:B4418"/>
    <mergeCell ref="A4420:B4420"/>
    <mergeCell ref="A8135:AJ8135"/>
    <mergeCell ref="A8113:AJ8113"/>
    <mergeCell ref="A8163:AJ8163"/>
    <mergeCell ref="B8222:AI8222"/>
    <mergeCell ref="A8333:AJ8333"/>
    <mergeCell ref="A8758:AI8758"/>
    <mergeCell ref="B8853:AJ8853"/>
    <mergeCell ref="B8857:AJ8857"/>
    <mergeCell ref="A8858:AJ8858"/>
  </mergeCells>
  <dataValidations count="1">
    <dataValidation type="list" allowBlank="1" showInputMessage="1" showErrorMessage="1" sqref="B1397:B1402 B1661:B1662 B1603:B1616 B1442:B1446 B1451:B1459">
      <formula1>препарат</formula1>
    </dataValidation>
  </dataValidations>
  <hyperlinks>
    <hyperlink ref="B7027" r:id="rId1"/>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КЛІНІЧНІ__</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Хацюр Анна</dc:creator>
  <cp:lastModifiedBy>Litvin</cp:lastModifiedBy>
  <cp:lastPrinted>2022-08-15T07:32:03Z</cp:lastPrinted>
  <dcterms:created xsi:type="dcterms:W3CDTF">2022-02-17T07:38:00Z</dcterms:created>
  <dcterms:modified xsi:type="dcterms:W3CDTF">2023-04-21T11:51:21Z</dcterms:modified>
</cp:coreProperties>
</file>